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tables/table1.xml" ContentType="application/vnd.openxmlformats-officedocument.spreadsheetml.table+xml"/>
  <Override PartName="/xl/charts/chart4.xml" ContentType="application/vnd.openxmlformats-officedocument.drawingml.chart+xml"/>
  <Override PartName="/xl/drawings/drawing9.xml" ContentType="application/vnd.openxmlformats-officedocument.drawingml.chartshapes+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xml" ContentType="application/vnd.openxmlformats-officedocument.drawingml.chartshape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7.xml" ContentType="application/vnd.openxmlformats-officedocument.drawingml.chartshapes+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8.xml" ContentType="application/vnd.openxmlformats-officedocument.drawingml.chartshapes+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9.xml" ContentType="application/vnd.openxmlformats-officedocument.drawingml.chartshapes+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20.xml" ContentType="application/vnd.openxmlformats-officedocument.drawing+xml"/>
  <Override PartName="/xl/tables/table12.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hidePivotFieldList="1"/>
  <mc:AlternateContent xmlns:mc="http://schemas.openxmlformats.org/markup-compatibility/2006">
    <mc:Choice Requires="x15">
      <x15ac:absPath xmlns:x15ac="http://schemas.microsoft.com/office/spreadsheetml/2010/11/ac" url="https://cagbc.sharepoint.com/sites/M365_ZeroCarbon/Shared Documents/Development/ZCB-Design v4/2024 -- ZCB-Design v4/1_Working Docs/Workbook/99_Updates/2024-10 (EC tab updated)/"/>
    </mc:Choice>
  </mc:AlternateContent>
  <xr:revisionPtr revIDLastSave="315" documentId="8_{64458DBD-F4B8-4FE7-ABAD-234E4B4D07C0}" xr6:coauthVersionLast="47" xr6:coauthVersionMax="47" xr10:uidLastSave="{5C6B22FE-24E5-4432-8756-A158E39F6A3B}"/>
  <workbookProtection workbookAlgorithmName="SHA-512" workbookHashValue="MojrVznQaDkWHIpEMV5bfBCOUxBm91kVq+AhmRIeTXjnq+iXy41aHerYeKcEQ3vFwJTxV0YRB3T1DSB0VFp5Bw==" workbookSaltValue="3q37XfEqrJS3yJqSoNi5hw==" workbookSpinCount="100000" lockStructure="1"/>
  <bookViews>
    <workbookView xWindow="-103" yWindow="-103" windowWidth="22149" windowHeight="13200" tabRatio="844" xr2:uid="{10EC0229-01F1-47C7-8889-DDF13DDFFEE7}"/>
  </bookViews>
  <sheets>
    <sheet name="Submittals" sheetId="12" r:id="rId1"/>
    <sheet name="Summary" sheetId="41" r:id="rId2"/>
    <sheet name="Embodied Carbon" sheetId="4" r:id="rId3"/>
    <sheet name="Electricity" sheetId="1" r:id="rId4"/>
    <sheet name="Refrigerants" sheetId="38" r:id="rId5"/>
    <sheet name="Efficiency" sheetId="34" r:id="rId6"/>
    <sheet name="Other Energy" sheetId="2" r:id="rId7"/>
    <sheet name="Resiliency" sheetId="44" r:id="rId8"/>
    <sheet name="Impact &amp; Innovation" sheetId="28" r:id="rId9"/>
    <sheet name="Emissions Factors" sheetId="8" r:id="rId10"/>
    <sheet name="Graphs" sheetId="17" r:id="rId11"/>
    <sheet name="Version History" sheetId="48" r:id="rId12"/>
    <sheet name="Carbon Summary" sheetId="9" state="hidden" r:id="rId13"/>
    <sheet name="Energy Summary" sheetId="14" state="hidden" r:id="rId14"/>
    <sheet name="Peak Summary" sheetId="13" state="hidden" r:id="rId15"/>
    <sheet name="Resiliency Summary" sheetId="45" state="hidden" r:id="rId16"/>
    <sheet name="Targets|Dropdowns" sheetId="10" state="hidden" r:id="rId17"/>
    <sheet name="Ecometrics" sheetId="24" state="hidden" r:id="rId18"/>
    <sheet name="Explainer+Rationale" sheetId="47" state="hidden" r:id="rId19"/>
  </sheets>
  <definedNames>
    <definedName name="_Toc26112855" localSheetId="0">Submittals!$C$30</definedName>
    <definedName name="_xlnm.Print_Area" localSheetId="2">'Embodied Carbon'!$A$1:$Q$77</definedName>
    <definedName name="_xlnm.Print_Area" localSheetId="10">Graphs!$A$1:$T$116</definedName>
    <definedName name="_xlnm.Print_Area" localSheetId="8">'Impact &amp; Innovation'!$A$1:$O$32</definedName>
    <definedName name="_xlnm.Print_Area" localSheetId="4">Refrigerants!$A$1:$O$39</definedName>
    <definedName name="_xlnm.Print_Area" localSheetId="1">Summary!$B$1:$S$90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44" i="4" l="1"/>
  <c r="N45" i="4"/>
  <c r="N47" i="4"/>
  <c r="N48" i="4"/>
  <c r="N43" i="4"/>
  <c r="N26" i="4"/>
  <c r="N27" i="4"/>
  <c r="N28" i="4"/>
  <c r="N29" i="4"/>
  <c r="N31" i="4"/>
  <c r="N32" i="4"/>
  <c r="N33" i="4"/>
  <c r="N34" i="4"/>
  <c r="N35" i="4"/>
  <c r="N37" i="4"/>
  <c r="N38" i="4"/>
  <c r="N39" i="4"/>
  <c r="N40" i="4"/>
  <c r="N41" i="4"/>
  <c r="N25" i="4"/>
  <c r="J12" i="41" l="1"/>
  <c r="E63" i="17"/>
  <c r="H39" i="1" l="1"/>
  <c r="J15" i="17" l="1"/>
  <c r="K14" i="17"/>
  <c r="L14" i="17" s="1"/>
  <c r="K15" i="17" l="1"/>
  <c r="L15" i="17" s="1"/>
  <c r="J16" i="17"/>
  <c r="J17" i="17" l="1"/>
  <c r="K16" i="17"/>
  <c r="L16" i="17" s="1"/>
  <c r="J18" i="17" l="1"/>
  <c r="K17" i="17"/>
  <c r="L17" i="17" s="1"/>
  <c r="K18" i="17" l="1"/>
  <c r="L18" i="17" s="1"/>
  <c r="J19" i="17"/>
  <c r="K19" i="17" l="1"/>
  <c r="L19" i="17" s="1"/>
  <c r="J20" i="17"/>
  <c r="K20" i="17" l="1"/>
  <c r="L20" i="17" s="1"/>
  <c r="J21" i="17"/>
  <c r="K21" i="17" l="1"/>
  <c r="L21" i="17" s="1"/>
  <c r="J22" i="17"/>
  <c r="K22" i="17" l="1"/>
  <c r="L22" i="17" s="1"/>
  <c r="J23" i="17"/>
  <c r="K23" i="17" l="1"/>
  <c r="L23" i="17" s="1"/>
  <c r="J24" i="17"/>
  <c r="K24" i="17" l="1"/>
  <c r="L24" i="17" s="1"/>
  <c r="J25" i="17"/>
  <c r="K25" i="17" l="1"/>
  <c r="L25" i="17" s="1"/>
  <c r="J26" i="17"/>
  <c r="K26" i="17" l="1"/>
  <c r="L26" i="17" s="1"/>
  <c r="K51" i="17" l="1"/>
  <c r="N51" i="17" s="1" a="1"/>
  <c r="N51" i="17" s="1"/>
  <c r="K52" i="17"/>
  <c r="K53" i="17"/>
  <c r="K54" i="17"/>
  <c r="K55" i="17"/>
  <c r="K56" i="17"/>
  <c r="K57" i="17"/>
  <c r="K58" i="17"/>
  <c r="K59" i="17"/>
  <c r="K60" i="17"/>
  <c r="K61" i="17"/>
  <c r="K62" i="17"/>
  <c r="K63" i="17"/>
  <c r="K64" i="17"/>
  <c r="K65" i="17"/>
  <c r="K66" i="17"/>
  <c r="K67" i="17"/>
  <c r="K68" i="17"/>
  <c r="K69" i="17"/>
  <c r="K70" i="17"/>
  <c r="K71" i="17"/>
  <c r="K72" i="17"/>
  <c r="K73" i="17"/>
  <c r="K74" i="17"/>
  <c r="K75" i="17"/>
  <c r="K76" i="17"/>
  <c r="K77" i="17"/>
  <c r="K78" i="17"/>
  <c r="K79" i="17"/>
  <c r="K80" i="17"/>
  <c r="K81" i="17"/>
  <c r="K82" i="17"/>
  <c r="K83" i="17"/>
  <c r="K84" i="17"/>
  <c r="K85" i="17"/>
  <c r="K86" i="17"/>
  <c r="K87" i="17"/>
  <c r="K88" i="17"/>
  <c r="K89" i="17"/>
  <c r="K90" i="17"/>
  <c r="K91" i="17"/>
  <c r="K92" i="17"/>
  <c r="K93" i="17"/>
  <c r="K94" i="17"/>
  <c r="K95" i="17"/>
  <c r="K96" i="17"/>
  <c r="K97" i="17"/>
  <c r="K98" i="17"/>
  <c r="K99" i="17"/>
  <c r="K100" i="17"/>
  <c r="K101" i="17"/>
  <c r="K102" i="17"/>
  <c r="K103" i="17"/>
  <c r="K104" i="17"/>
  <c r="K105" i="17"/>
  <c r="K106" i="17"/>
  <c r="K107" i="17"/>
  <c r="K108" i="17"/>
  <c r="K109" i="17"/>
  <c r="K110" i="17"/>
  <c r="K50" i="17"/>
  <c r="R14" i="17" l="1"/>
  <c r="R15" i="17" s="1"/>
  <c r="R16" i="17" s="1"/>
  <c r="R17" i="17" s="1"/>
  <c r="R18" i="17" s="1"/>
  <c r="R19" i="17" s="1"/>
  <c r="R20" i="17" s="1"/>
  <c r="R21" i="17" s="1"/>
  <c r="R22" i="17" s="1"/>
  <c r="R23" i="17" s="1"/>
  <c r="R24" i="17" s="1"/>
  <c r="R25" i="17" s="1"/>
  <c r="Q14" i="17"/>
  <c r="N14" i="17"/>
  <c r="N55" i="17" a="1"/>
  <c r="N55" i="17" s="1"/>
  <c r="N56" i="17" a="1"/>
  <c r="N56" i="17" s="1"/>
  <c r="N57" i="17" a="1"/>
  <c r="N57" i="17" s="1"/>
  <c r="N58" i="17" a="1"/>
  <c r="N58" i="17" s="1"/>
  <c r="N59" i="17" a="1"/>
  <c r="N59" i="17" s="1"/>
  <c r="N60" i="17" a="1"/>
  <c r="N60" i="17" s="1"/>
  <c r="N61" i="17" a="1"/>
  <c r="N61" i="17" s="1"/>
  <c r="N62" i="17" a="1"/>
  <c r="N62" i="17" s="1"/>
  <c r="N63" i="17" a="1"/>
  <c r="N63" i="17" s="1"/>
  <c r="N64" i="17" a="1"/>
  <c r="N64" i="17" s="1"/>
  <c r="N65" i="17" a="1"/>
  <c r="N65" i="17" s="1"/>
  <c r="N66" i="17" a="1"/>
  <c r="N66" i="17" s="1"/>
  <c r="N67" i="17" a="1"/>
  <c r="N67" i="17" s="1"/>
  <c r="N69" i="17" a="1"/>
  <c r="N69" i="17" s="1"/>
  <c r="N71" i="17" a="1"/>
  <c r="N71" i="17" s="1"/>
  <c r="N72" i="17" a="1"/>
  <c r="N72" i="17" s="1"/>
  <c r="N73" i="17" a="1"/>
  <c r="N73" i="17" s="1"/>
  <c r="N74" i="17" a="1"/>
  <c r="N74" i="17" s="1"/>
  <c r="N75" i="17" a="1"/>
  <c r="N75" i="17" s="1"/>
  <c r="N76" i="17" a="1"/>
  <c r="N76" i="17" s="1"/>
  <c r="N77" i="17" a="1"/>
  <c r="N77" i="17" s="1"/>
  <c r="N78" i="17" a="1"/>
  <c r="N78" i="17" s="1"/>
  <c r="N79" i="17" a="1"/>
  <c r="N79" i="17" s="1"/>
  <c r="N80" i="17" a="1"/>
  <c r="N80" i="17" s="1"/>
  <c r="N81" i="17" a="1"/>
  <c r="N81" i="17" s="1"/>
  <c r="N82" i="17" a="1"/>
  <c r="N82" i="17" s="1"/>
  <c r="N83" i="17" a="1"/>
  <c r="N83" i="17" s="1"/>
  <c r="N85" i="17" a="1"/>
  <c r="N85" i="17" s="1"/>
  <c r="N90" i="17" a="1"/>
  <c r="N90" i="17" s="1"/>
  <c r="N92" i="17" a="1"/>
  <c r="N92" i="17" s="1"/>
  <c r="N93" i="17" a="1"/>
  <c r="N93" i="17" s="1"/>
  <c r="N94" i="17" a="1"/>
  <c r="N94" i="17" s="1"/>
  <c r="N95" i="17" a="1"/>
  <c r="N95" i="17" s="1"/>
  <c r="N96" i="17" a="1"/>
  <c r="N96" i="17" s="1"/>
  <c r="N97" i="17" a="1"/>
  <c r="N97" i="17" s="1"/>
  <c r="N98" i="17" a="1"/>
  <c r="N98" i="17" s="1"/>
  <c r="N99" i="17" a="1"/>
  <c r="N99" i="17" s="1"/>
  <c r="N104" i="17" a="1"/>
  <c r="N104" i="17" s="1"/>
  <c r="N105" i="17" a="1"/>
  <c r="N105" i="17" s="1"/>
  <c r="N106" i="17" a="1"/>
  <c r="N106" i="17" s="1"/>
  <c r="N107" i="17" a="1"/>
  <c r="N107" i="17" s="1"/>
  <c r="N108" i="17" a="1"/>
  <c r="N108" i="17" s="1"/>
  <c r="N109" i="17" a="1"/>
  <c r="N109" i="17" s="1"/>
  <c r="N110" i="17" a="1"/>
  <c r="N110" i="17" s="1"/>
  <c r="N52" i="17" a="1"/>
  <c r="N52" i="17" s="1"/>
  <c r="N53" i="17" a="1"/>
  <c r="N53" i="17" s="1"/>
  <c r="N54" i="17" a="1"/>
  <c r="N54" i="17" s="1"/>
  <c r="N68" i="17" a="1"/>
  <c r="N68" i="17" s="1"/>
  <c r="N70" i="17" a="1"/>
  <c r="N70" i="17" s="1"/>
  <c r="N84" i="17" a="1"/>
  <c r="N84" i="17" s="1"/>
  <c r="N86" i="17" a="1"/>
  <c r="N86" i="17" s="1"/>
  <c r="N87" i="17" a="1"/>
  <c r="N87" i="17" s="1"/>
  <c r="N88" i="17" a="1"/>
  <c r="N88" i="17" s="1"/>
  <c r="N89" i="17" a="1"/>
  <c r="N89" i="17" s="1"/>
  <c r="N91" i="17" a="1"/>
  <c r="N91" i="17" s="1"/>
  <c r="N100" i="17" a="1"/>
  <c r="N100" i="17" s="1"/>
  <c r="N101" i="17" a="1"/>
  <c r="N101" i="17" s="1"/>
  <c r="N102" i="17" a="1"/>
  <c r="N102" i="17" s="1"/>
  <c r="N103" i="17" a="1"/>
  <c r="N103" i="17" s="1"/>
  <c r="BZ2" i="24" l="1"/>
  <c r="AU2" i="24" l="1"/>
  <c r="CJ2" i="24"/>
  <c r="H52" i="2" a="1"/>
  <c r="H52" i="2" s="1"/>
  <c r="J54" i="2"/>
  <c r="J53" i="2"/>
  <c r="C50" i="9" l="1"/>
  <c r="C46" i="9"/>
  <c r="C42" i="9"/>
  <c r="C38" i="9"/>
  <c r="C5" i="45"/>
  <c r="B5" i="45"/>
  <c r="D10" i="8" l="1"/>
  <c r="D40" i="1"/>
  <c r="D41" i="1"/>
  <c r="A5" i="13" s="1"/>
  <c r="D42" i="1"/>
  <c r="D43" i="1"/>
  <c r="A7" i="13" s="1"/>
  <c r="D44" i="1"/>
  <c r="A8" i="13" s="1"/>
  <c r="D45" i="1"/>
  <c r="A9" i="13" s="1"/>
  <c r="D46" i="1"/>
  <c r="A10" i="13" s="1"/>
  <c r="D47" i="1"/>
  <c r="A11" i="13" s="1"/>
  <c r="D48" i="1"/>
  <c r="A12" i="13" s="1"/>
  <c r="D49" i="1"/>
  <c r="A13" i="13" s="1"/>
  <c r="D50" i="1"/>
  <c r="D51" i="1"/>
  <c r="A15" i="13" s="1"/>
  <c r="D52" i="1"/>
  <c r="A16" i="13" s="1"/>
  <c r="D53" i="1"/>
  <c r="A17" i="13" s="1"/>
  <c r="D54" i="1"/>
  <c r="A18" i="13" s="1"/>
  <c r="D55" i="1"/>
  <c r="D56" i="1"/>
  <c r="D57" i="1"/>
  <c r="D58" i="1"/>
  <c r="D59" i="1"/>
  <c r="D60" i="1"/>
  <c r="D61" i="1"/>
  <c r="A25" i="13" s="1"/>
  <c r="D62" i="1"/>
  <c r="A26" i="13" s="1"/>
  <c r="D63" i="1"/>
  <c r="A27" i="13" s="1"/>
  <c r="D64" i="1"/>
  <c r="A28" i="13" s="1"/>
  <c r="D65" i="1"/>
  <c r="A29" i="13" s="1"/>
  <c r="D66" i="1"/>
  <c r="A30" i="13" s="1"/>
  <c r="D67" i="1"/>
  <c r="A31" i="13" s="1"/>
  <c r="D68" i="1"/>
  <c r="A32" i="13" s="1"/>
  <c r="D69" i="1"/>
  <c r="A33" i="13" s="1"/>
  <c r="D70" i="1"/>
  <c r="A34" i="13" s="1"/>
  <c r="D71" i="1"/>
  <c r="D72" i="1"/>
  <c r="D73" i="1"/>
  <c r="D74" i="1"/>
  <c r="D75" i="1"/>
  <c r="D76" i="1"/>
  <c r="A40" i="13" s="1"/>
  <c r="D77" i="1"/>
  <c r="A41" i="13" s="1"/>
  <c r="D78" i="1"/>
  <c r="A42" i="13" s="1"/>
  <c r="D79" i="1"/>
  <c r="A43" i="13" s="1"/>
  <c r="D80" i="1"/>
  <c r="A44" i="13" s="1"/>
  <c r="D81" i="1"/>
  <c r="A45" i="13" s="1"/>
  <c r="D82" i="1"/>
  <c r="D83" i="1"/>
  <c r="A47" i="13" s="1"/>
  <c r="D84" i="1"/>
  <c r="A48" i="13" s="1"/>
  <c r="D85" i="1"/>
  <c r="A49" i="13" s="1"/>
  <c r="D86" i="1"/>
  <c r="A50" i="13" s="1"/>
  <c r="D87" i="1"/>
  <c r="D88" i="1"/>
  <c r="D89" i="1"/>
  <c r="D90" i="1"/>
  <c r="D91" i="1"/>
  <c r="D92" i="1"/>
  <c r="A56" i="13" s="1"/>
  <c r="D93" i="1"/>
  <c r="A57" i="13" s="1"/>
  <c r="D94" i="1"/>
  <c r="A58" i="13" s="1"/>
  <c r="D95" i="1"/>
  <c r="A59" i="13" s="1"/>
  <c r="D96" i="1"/>
  <c r="A60" i="13" s="1"/>
  <c r="D97" i="1"/>
  <c r="A61" i="13" s="1"/>
  <c r="D98" i="1"/>
  <c r="A62" i="13" s="1"/>
  <c r="D99" i="1"/>
  <c r="A63" i="13" s="1"/>
  <c r="D100" i="1"/>
  <c r="A64" i="13" s="1"/>
  <c r="D101" i="1"/>
  <c r="A65" i="13" s="1"/>
  <c r="D102" i="1"/>
  <c r="A66" i="13" s="1"/>
  <c r="D103" i="1"/>
  <c r="D104" i="1"/>
  <c r="D105" i="1"/>
  <c r="D106" i="1"/>
  <c r="D107" i="1"/>
  <c r="D108" i="1"/>
  <c r="D109" i="1"/>
  <c r="A73" i="13" s="1"/>
  <c r="D110" i="1"/>
  <c r="A74" i="13" s="1"/>
  <c r="D111" i="1"/>
  <c r="A75" i="13" s="1"/>
  <c r="D112" i="1"/>
  <c r="A76" i="13" s="1"/>
  <c r="D113" i="1"/>
  <c r="A77" i="13" s="1"/>
  <c r="D114" i="1"/>
  <c r="A78" i="13" s="1"/>
  <c r="D115" i="1"/>
  <c r="A79" i="13" s="1"/>
  <c r="D116" i="1"/>
  <c r="A80" i="13" s="1"/>
  <c r="D117" i="1"/>
  <c r="A81" i="13" s="1"/>
  <c r="D118" i="1"/>
  <c r="A82" i="13" s="1"/>
  <c r="D119" i="1"/>
  <c r="D120" i="1"/>
  <c r="D121" i="1"/>
  <c r="D122" i="1"/>
  <c r="D123" i="1"/>
  <c r="D124" i="1"/>
  <c r="D125" i="1"/>
  <c r="A89" i="13" s="1"/>
  <c r="D126" i="1"/>
  <c r="A90" i="13" s="1"/>
  <c r="D127" i="1"/>
  <c r="A91" i="13" s="1"/>
  <c r="D128" i="1"/>
  <c r="A92" i="13" s="1"/>
  <c r="D129" i="1"/>
  <c r="A93" i="13" s="1"/>
  <c r="D130" i="1"/>
  <c r="A94" i="13" s="1"/>
  <c r="D131" i="1"/>
  <c r="A95" i="13" s="1"/>
  <c r="D132" i="1"/>
  <c r="A96" i="13" s="1"/>
  <c r="D133" i="1"/>
  <c r="A97" i="13" s="1"/>
  <c r="D134" i="1"/>
  <c r="A98" i="13" s="1"/>
  <c r="D135" i="1"/>
  <c r="D136" i="1"/>
  <c r="D137" i="1"/>
  <c r="D138" i="1"/>
  <c r="D139" i="1"/>
  <c r="D140" i="1"/>
  <c r="A104" i="13" s="1"/>
  <c r="D141" i="1"/>
  <c r="A105" i="13" s="1"/>
  <c r="D142" i="1"/>
  <c r="A106" i="13" s="1"/>
  <c r="D143" i="1"/>
  <c r="A107" i="13" s="1"/>
  <c r="D144" i="1"/>
  <c r="A108" i="13" s="1"/>
  <c r="D145" i="1"/>
  <c r="A109" i="13" s="1"/>
  <c r="D146" i="1"/>
  <c r="A110" i="13" s="1"/>
  <c r="D147" i="1"/>
  <c r="A111" i="13" s="1"/>
  <c r="D148" i="1"/>
  <c r="A112" i="13" s="1"/>
  <c r="D149" i="1"/>
  <c r="A113" i="13" s="1"/>
  <c r="D150" i="1"/>
  <c r="A114" i="13" s="1"/>
  <c r="D151" i="1"/>
  <c r="D152" i="1"/>
  <c r="D153" i="1"/>
  <c r="D154" i="1"/>
  <c r="D155" i="1"/>
  <c r="D156" i="1"/>
  <c r="D157" i="1"/>
  <c r="A121" i="13" s="1"/>
  <c r="D158" i="1"/>
  <c r="A122" i="13" s="1"/>
  <c r="D159" i="1"/>
  <c r="A123" i="13" s="1"/>
  <c r="D160" i="1"/>
  <c r="A124" i="13" s="1"/>
  <c r="D161" i="1"/>
  <c r="A125" i="13" s="1"/>
  <c r="D162" i="1"/>
  <c r="A126" i="13" s="1"/>
  <c r="D163" i="1"/>
  <c r="A127" i="13" s="1"/>
  <c r="D164" i="1"/>
  <c r="A128" i="13" s="1"/>
  <c r="D165" i="1"/>
  <c r="A129" i="13" s="1"/>
  <c r="D166" i="1"/>
  <c r="A130" i="13" s="1"/>
  <c r="D167" i="1"/>
  <c r="D168" i="1"/>
  <c r="D169" i="1"/>
  <c r="D170" i="1"/>
  <c r="D171" i="1"/>
  <c r="D172" i="1"/>
  <c r="A136" i="13" s="1"/>
  <c r="D173" i="1"/>
  <c r="A137" i="13" s="1"/>
  <c r="D174" i="1"/>
  <c r="A138" i="13" s="1"/>
  <c r="D175" i="1"/>
  <c r="A139" i="13" s="1"/>
  <c r="D176" i="1"/>
  <c r="A140" i="13" s="1"/>
  <c r="D177" i="1"/>
  <c r="A141" i="13" s="1"/>
  <c r="D178" i="1"/>
  <c r="A142" i="13" s="1"/>
  <c r="D179" i="1"/>
  <c r="A143" i="13" s="1"/>
  <c r="D180" i="1"/>
  <c r="A144" i="13" s="1"/>
  <c r="D181" i="1"/>
  <c r="A145" i="13" s="1"/>
  <c r="D182" i="1"/>
  <c r="A146" i="13" s="1"/>
  <c r="D183" i="1"/>
  <c r="D184" i="1"/>
  <c r="D185" i="1"/>
  <c r="D186" i="1"/>
  <c r="D187" i="1"/>
  <c r="D188" i="1"/>
  <c r="D189" i="1"/>
  <c r="A153" i="13" s="1"/>
  <c r="D190" i="1"/>
  <c r="A154" i="13" s="1"/>
  <c r="D191" i="1"/>
  <c r="A155" i="13" s="1"/>
  <c r="D192" i="1"/>
  <c r="A156" i="13" s="1"/>
  <c r="D193" i="1"/>
  <c r="A157" i="13" s="1"/>
  <c r="D194" i="1"/>
  <c r="D195" i="1"/>
  <c r="A159" i="13" s="1"/>
  <c r="D196" i="1"/>
  <c r="A160" i="13" s="1"/>
  <c r="D197" i="1"/>
  <c r="A161" i="13" s="1"/>
  <c r="D198" i="1"/>
  <c r="A162" i="13" s="1"/>
  <c r="D199" i="1"/>
  <c r="D200" i="1"/>
  <c r="D201" i="1"/>
  <c r="D202" i="1"/>
  <c r="D203" i="1"/>
  <c r="D204" i="1"/>
  <c r="D205" i="1"/>
  <c r="A169" i="13" s="1"/>
  <c r="D206" i="1"/>
  <c r="A170" i="13" s="1"/>
  <c r="D207" i="1"/>
  <c r="A171" i="13" s="1"/>
  <c r="D208" i="1"/>
  <c r="A172" i="13" s="1"/>
  <c r="D209" i="1"/>
  <c r="A173" i="13" s="1"/>
  <c r="D210" i="1"/>
  <c r="A174" i="13" s="1"/>
  <c r="D211" i="1"/>
  <c r="A175" i="13" s="1"/>
  <c r="D212" i="1"/>
  <c r="A176" i="13" s="1"/>
  <c r="D213" i="1"/>
  <c r="A177" i="13" s="1"/>
  <c r="D214" i="1"/>
  <c r="A178" i="13" s="1"/>
  <c r="D215" i="1"/>
  <c r="D216" i="1"/>
  <c r="D217" i="1"/>
  <c r="D218" i="1"/>
  <c r="D219" i="1"/>
  <c r="D220" i="1"/>
  <c r="A184" i="13" s="1"/>
  <c r="D221" i="1"/>
  <c r="A185" i="13" s="1"/>
  <c r="D222" i="1"/>
  <c r="A186" i="13" s="1"/>
  <c r="D223" i="1"/>
  <c r="A187" i="13" s="1"/>
  <c r="D224" i="1"/>
  <c r="A188" i="13" s="1"/>
  <c r="D225" i="1"/>
  <c r="A189" i="13" s="1"/>
  <c r="D226" i="1"/>
  <c r="A190" i="13" s="1"/>
  <c r="D227" i="1"/>
  <c r="A191" i="13" s="1"/>
  <c r="D228" i="1"/>
  <c r="A192" i="13" s="1"/>
  <c r="D229" i="1"/>
  <c r="A193" i="13" s="1"/>
  <c r="D230" i="1"/>
  <c r="A194" i="13" s="1"/>
  <c r="D231" i="1"/>
  <c r="D232" i="1"/>
  <c r="D233" i="1"/>
  <c r="D234" i="1"/>
  <c r="D235" i="1"/>
  <c r="D236" i="1"/>
  <c r="D237" i="1"/>
  <c r="A201" i="13" s="1"/>
  <c r="D238" i="1"/>
  <c r="A202" i="13" s="1"/>
  <c r="D239" i="1"/>
  <c r="A203" i="13" s="1"/>
  <c r="D240" i="1"/>
  <c r="A204" i="13" s="1"/>
  <c r="D241" i="1"/>
  <c r="A205" i="13" s="1"/>
  <c r="D242" i="1"/>
  <c r="A206" i="13" s="1"/>
  <c r="D243" i="1"/>
  <c r="A207" i="13" s="1"/>
  <c r="D244" i="1"/>
  <c r="A208" i="13" s="1"/>
  <c r="D245" i="1"/>
  <c r="A209" i="13" s="1"/>
  <c r="D246" i="1"/>
  <c r="A210" i="13" s="1"/>
  <c r="D247" i="1"/>
  <c r="D248" i="1"/>
  <c r="D249" i="1"/>
  <c r="D250" i="1"/>
  <c r="D251" i="1"/>
  <c r="D252" i="1"/>
  <c r="D253" i="1"/>
  <c r="A217" i="13" s="1"/>
  <c r="D254" i="1"/>
  <c r="A218" i="13" s="1"/>
  <c r="D255" i="1"/>
  <c r="A219" i="13" s="1"/>
  <c r="D256" i="1"/>
  <c r="A220" i="13" s="1"/>
  <c r="D257" i="1"/>
  <c r="A221" i="13" s="1"/>
  <c r="D258" i="1"/>
  <c r="A222" i="13" s="1"/>
  <c r="D259" i="1"/>
  <c r="A223" i="13" s="1"/>
  <c r="D260" i="1"/>
  <c r="A224" i="13" s="1"/>
  <c r="D261" i="1"/>
  <c r="A225" i="13" s="1"/>
  <c r="D262" i="1"/>
  <c r="A226" i="13" s="1"/>
  <c r="D263" i="1"/>
  <c r="D264" i="1"/>
  <c r="D265" i="1"/>
  <c r="D266" i="1"/>
  <c r="D267" i="1"/>
  <c r="D268" i="1"/>
  <c r="D269" i="1"/>
  <c r="A233" i="13" s="1"/>
  <c r="D270" i="1"/>
  <c r="A234" i="13" s="1"/>
  <c r="D271" i="1"/>
  <c r="A235" i="13" s="1"/>
  <c r="D272" i="1"/>
  <c r="A236" i="13" s="1"/>
  <c r="D273" i="1"/>
  <c r="A237" i="13" s="1"/>
  <c r="D274" i="1"/>
  <c r="A238" i="13" s="1"/>
  <c r="D275" i="1"/>
  <c r="A239" i="13" s="1"/>
  <c r="D276" i="1"/>
  <c r="A240" i="13" s="1"/>
  <c r="D277" i="1"/>
  <c r="A241" i="13" s="1"/>
  <c r="D278" i="1"/>
  <c r="A242" i="13" s="1"/>
  <c r="D279" i="1"/>
  <c r="D280" i="1"/>
  <c r="D281" i="1"/>
  <c r="D282" i="1"/>
  <c r="D283" i="1"/>
  <c r="A247" i="13" s="1"/>
  <c r="D284" i="1"/>
  <c r="A248" i="13" s="1"/>
  <c r="D285" i="1"/>
  <c r="A249" i="13" s="1"/>
  <c r="D286" i="1"/>
  <c r="A250" i="13" s="1"/>
  <c r="D287" i="1"/>
  <c r="A251" i="13" s="1"/>
  <c r="D288" i="1"/>
  <c r="A252" i="13" s="1"/>
  <c r="D289" i="1"/>
  <c r="A253" i="13" s="1"/>
  <c r="D290" i="1"/>
  <c r="A254" i="13" s="1"/>
  <c r="D291" i="1"/>
  <c r="A255" i="13" s="1"/>
  <c r="D292" i="1"/>
  <c r="A256" i="13" s="1"/>
  <c r="D293" i="1"/>
  <c r="A257" i="13" s="1"/>
  <c r="D294" i="1"/>
  <c r="A258" i="13" s="1"/>
  <c r="D295" i="1"/>
  <c r="D296" i="1"/>
  <c r="D297" i="1"/>
  <c r="D298" i="1"/>
  <c r="D299" i="1"/>
  <c r="D300" i="1"/>
  <c r="A264" i="13" s="1"/>
  <c r="D301" i="1"/>
  <c r="A265" i="13" s="1"/>
  <c r="D302" i="1"/>
  <c r="A266" i="13" s="1"/>
  <c r="D303" i="1"/>
  <c r="A267" i="13" s="1"/>
  <c r="D304" i="1"/>
  <c r="A268" i="13" s="1"/>
  <c r="D305" i="1"/>
  <c r="A269" i="13" s="1"/>
  <c r="D306" i="1"/>
  <c r="A270" i="13" s="1"/>
  <c r="D307" i="1"/>
  <c r="A271" i="13" s="1"/>
  <c r="D308" i="1"/>
  <c r="A272" i="13" s="1"/>
  <c r="D309" i="1"/>
  <c r="A273" i="13" s="1"/>
  <c r="D310" i="1"/>
  <c r="A274" i="13" s="1"/>
  <c r="D311" i="1"/>
  <c r="D312" i="1"/>
  <c r="D313" i="1"/>
  <c r="D314" i="1"/>
  <c r="D315" i="1"/>
  <c r="A279" i="13" s="1"/>
  <c r="D316" i="1"/>
  <c r="A280" i="13" s="1"/>
  <c r="D317" i="1"/>
  <c r="A281" i="13" s="1"/>
  <c r="D318" i="1"/>
  <c r="A282" i="13" s="1"/>
  <c r="D319" i="1"/>
  <c r="A283" i="13" s="1"/>
  <c r="D320" i="1"/>
  <c r="A284" i="13" s="1"/>
  <c r="D321" i="1"/>
  <c r="A285" i="13" s="1"/>
  <c r="D322" i="1"/>
  <c r="A286" i="13" s="1"/>
  <c r="D323" i="1"/>
  <c r="A287" i="13" s="1"/>
  <c r="D324" i="1"/>
  <c r="A288" i="13" s="1"/>
  <c r="D325" i="1"/>
  <c r="A289" i="13" s="1"/>
  <c r="D326" i="1"/>
  <c r="A290" i="13" s="1"/>
  <c r="D327" i="1"/>
  <c r="D328" i="1"/>
  <c r="D329" i="1"/>
  <c r="D330" i="1"/>
  <c r="D331" i="1"/>
  <c r="D332" i="1"/>
  <c r="A296" i="13" s="1"/>
  <c r="D333" i="1"/>
  <c r="A297" i="13" s="1"/>
  <c r="D334" i="1"/>
  <c r="A298" i="13" s="1"/>
  <c r="D335" i="1"/>
  <c r="A299" i="13" s="1"/>
  <c r="D336" i="1"/>
  <c r="A300" i="13" s="1"/>
  <c r="D337" i="1"/>
  <c r="A301" i="13" s="1"/>
  <c r="D338" i="1"/>
  <c r="D339" i="1"/>
  <c r="A303" i="13" s="1"/>
  <c r="D340" i="1"/>
  <c r="A304" i="13" s="1"/>
  <c r="D341" i="1"/>
  <c r="A305" i="13" s="1"/>
  <c r="D342" i="1"/>
  <c r="A306" i="13" s="1"/>
  <c r="D343" i="1"/>
  <c r="D344" i="1"/>
  <c r="D345" i="1"/>
  <c r="D346" i="1"/>
  <c r="D347" i="1"/>
  <c r="D348" i="1"/>
  <c r="D349" i="1"/>
  <c r="A313" i="13" s="1"/>
  <c r="D350" i="1"/>
  <c r="A314" i="13" s="1"/>
  <c r="D351" i="1"/>
  <c r="A315" i="13" s="1"/>
  <c r="D352" i="1"/>
  <c r="A316" i="13" s="1"/>
  <c r="D353" i="1"/>
  <c r="A317" i="13" s="1"/>
  <c r="D354" i="1"/>
  <c r="A318" i="13" s="1"/>
  <c r="D355" i="1"/>
  <c r="A319" i="13" s="1"/>
  <c r="D356" i="1"/>
  <c r="A320" i="13" s="1"/>
  <c r="D357" i="1"/>
  <c r="A321" i="13" s="1"/>
  <c r="D358" i="1"/>
  <c r="A322" i="13" s="1"/>
  <c r="D359" i="1"/>
  <c r="D360" i="1"/>
  <c r="D361" i="1"/>
  <c r="D362" i="1"/>
  <c r="D363" i="1"/>
  <c r="A327" i="13" s="1"/>
  <c r="D364" i="1"/>
  <c r="A328" i="13" s="1"/>
  <c r="D365" i="1"/>
  <c r="A329" i="13" s="1"/>
  <c r="D366" i="1"/>
  <c r="A330" i="13" s="1"/>
  <c r="D367" i="1"/>
  <c r="A331" i="13" s="1"/>
  <c r="D368" i="1"/>
  <c r="A332" i="13" s="1"/>
  <c r="D369" i="1"/>
  <c r="A333" i="13" s="1"/>
  <c r="D370" i="1"/>
  <c r="A334" i="13" s="1"/>
  <c r="D371" i="1"/>
  <c r="A335" i="13" s="1"/>
  <c r="D372" i="1"/>
  <c r="A336" i="13" s="1"/>
  <c r="D373" i="1"/>
  <c r="A337" i="13" s="1"/>
  <c r="D374" i="1"/>
  <c r="A338" i="13" s="1"/>
  <c r="D375" i="1"/>
  <c r="D376" i="1"/>
  <c r="D377" i="1"/>
  <c r="D378" i="1"/>
  <c r="D379" i="1"/>
  <c r="D380" i="1"/>
  <c r="A344" i="13" s="1"/>
  <c r="D381" i="1"/>
  <c r="A345" i="13" s="1"/>
  <c r="D382" i="1"/>
  <c r="A346" i="13" s="1"/>
  <c r="D383" i="1"/>
  <c r="A347" i="13" s="1"/>
  <c r="D384" i="1"/>
  <c r="A348" i="13" s="1"/>
  <c r="D385" i="1"/>
  <c r="A349" i="13" s="1"/>
  <c r="D386" i="1"/>
  <c r="A350" i="13" s="1"/>
  <c r="D387" i="1"/>
  <c r="A351" i="13" s="1"/>
  <c r="D388" i="1"/>
  <c r="A352" i="13" s="1"/>
  <c r="D389" i="1"/>
  <c r="A353" i="13" s="1"/>
  <c r="D390" i="1"/>
  <c r="A354" i="13" s="1"/>
  <c r="D391" i="1"/>
  <c r="D392" i="1"/>
  <c r="D393" i="1"/>
  <c r="D394" i="1"/>
  <c r="D395" i="1"/>
  <c r="D396" i="1"/>
  <c r="D397" i="1"/>
  <c r="A361" i="13" s="1"/>
  <c r="D398" i="1"/>
  <c r="A362" i="13" s="1"/>
  <c r="D399" i="1"/>
  <c r="A363" i="13" s="1"/>
  <c r="D400" i="1"/>
  <c r="A364" i="13" s="1"/>
  <c r="D401" i="1"/>
  <c r="A365" i="13" s="1"/>
  <c r="D402" i="1"/>
  <c r="A366" i="13" s="1"/>
  <c r="D403" i="1"/>
  <c r="A367" i="13" s="1"/>
  <c r="D404" i="1"/>
  <c r="A368" i="13" s="1"/>
  <c r="D405" i="1"/>
  <c r="A369" i="13" s="1"/>
  <c r="D406" i="1"/>
  <c r="A370" i="13" s="1"/>
  <c r="D407" i="1"/>
  <c r="D408" i="1"/>
  <c r="D409" i="1"/>
  <c r="D410" i="1"/>
  <c r="D411" i="1"/>
  <c r="D412" i="1"/>
  <c r="A376" i="13" s="1"/>
  <c r="D413" i="1"/>
  <c r="A377" i="13" s="1"/>
  <c r="D414" i="1"/>
  <c r="A378" i="13" s="1"/>
  <c r="D415" i="1"/>
  <c r="A379" i="13" s="1"/>
  <c r="D416" i="1"/>
  <c r="A380" i="13" s="1"/>
  <c r="D417" i="1"/>
  <c r="A381" i="13" s="1"/>
  <c r="D418" i="1"/>
  <c r="A382" i="13" s="1"/>
  <c r="D419" i="1"/>
  <c r="A383" i="13" s="1"/>
  <c r="D420" i="1"/>
  <c r="A384" i="13" s="1"/>
  <c r="D421" i="1"/>
  <c r="A385" i="13" s="1"/>
  <c r="D422" i="1"/>
  <c r="A386" i="13" s="1"/>
  <c r="D423" i="1"/>
  <c r="D424" i="1"/>
  <c r="D425" i="1"/>
  <c r="D426" i="1"/>
  <c r="D427" i="1"/>
  <c r="D428" i="1"/>
  <c r="D429" i="1"/>
  <c r="A393" i="13" s="1"/>
  <c r="D430" i="1"/>
  <c r="A394" i="13" s="1"/>
  <c r="D431" i="1"/>
  <c r="A395" i="13" s="1"/>
  <c r="D432" i="1"/>
  <c r="A396" i="13" s="1"/>
  <c r="D433" i="1"/>
  <c r="A397" i="13" s="1"/>
  <c r="D434" i="1"/>
  <c r="A398" i="13" s="1"/>
  <c r="D435" i="1"/>
  <c r="A399" i="13" s="1"/>
  <c r="D436" i="1"/>
  <c r="A400" i="13" s="1"/>
  <c r="D437" i="1"/>
  <c r="A401" i="13" s="1"/>
  <c r="D438" i="1"/>
  <c r="A402" i="13" s="1"/>
  <c r="D439" i="1"/>
  <c r="D440" i="1"/>
  <c r="D441" i="1"/>
  <c r="D442" i="1"/>
  <c r="D443" i="1"/>
  <c r="A407" i="13" s="1"/>
  <c r="D444" i="1"/>
  <c r="A408" i="13" s="1"/>
  <c r="D445" i="1"/>
  <c r="A409" i="13" s="1"/>
  <c r="D446" i="1"/>
  <c r="A410" i="13" s="1"/>
  <c r="D447" i="1"/>
  <c r="A411" i="13" s="1"/>
  <c r="D448" i="1"/>
  <c r="A412" i="13" s="1"/>
  <c r="D449" i="1"/>
  <c r="A413" i="13" s="1"/>
  <c r="D450" i="1"/>
  <c r="A414" i="13" s="1"/>
  <c r="D451" i="1"/>
  <c r="A415" i="13" s="1"/>
  <c r="D452" i="1"/>
  <c r="A416" i="13" s="1"/>
  <c r="D453" i="1"/>
  <c r="A417" i="13" s="1"/>
  <c r="D454" i="1"/>
  <c r="A418" i="13" s="1"/>
  <c r="D455" i="1"/>
  <c r="D456" i="1"/>
  <c r="D457" i="1"/>
  <c r="D458" i="1"/>
  <c r="D459" i="1"/>
  <c r="D460" i="1"/>
  <c r="A424" i="13" s="1"/>
  <c r="D461" i="1"/>
  <c r="A425" i="13" s="1"/>
  <c r="D462" i="1"/>
  <c r="A426" i="13" s="1"/>
  <c r="D463" i="1"/>
  <c r="A427" i="13" s="1"/>
  <c r="D464" i="1"/>
  <c r="A428" i="13" s="1"/>
  <c r="D465" i="1"/>
  <c r="A429" i="13" s="1"/>
  <c r="D466" i="1"/>
  <c r="A430" i="13" s="1"/>
  <c r="D467" i="1"/>
  <c r="A431" i="13" s="1"/>
  <c r="D468" i="1"/>
  <c r="A432" i="13" s="1"/>
  <c r="D469" i="1"/>
  <c r="A433" i="13" s="1"/>
  <c r="D470" i="1"/>
  <c r="A434" i="13" s="1"/>
  <c r="D471" i="1"/>
  <c r="D472" i="1"/>
  <c r="D473" i="1"/>
  <c r="D474" i="1"/>
  <c r="D475" i="1"/>
  <c r="D476" i="1"/>
  <c r="A440" i="13" s="1"/>
  <c r="D477" i="1"/>
  <c r="A441" i="13" s="1"/>
  <c r="D478" i="1"/>
  <c r="A442" i="13" s="1"/>
  <c r="D479" i="1"/>
  <c r="A443" i="13" s="1"/>
  <c r="D480" i="1"/>
  <c r="A444" i="13" s="1"/>
  <c r="D481" i="1"/>
  <c r="A445" i="13" s="1"/>
  <c r="D482" i="1"/>
  <c r="A446" i="13" s="1"/>
  <c r="D483" i="1"/>
  <c r="A447" i="13" s="1"/>
  <c r="D484" i="1"/>
  <c r="A448" i="13" s="1"/>
  <c r="D485" i="1"/>
  <c r="A449" i="13" s="1"/>
  <c r="D486" i="1"/>
  <c r="A450" i="13" s="1"/>
  <c r="D487" i="1"/>
  <c r="D488" i="1"/>
  <c r="D489" i="1"/>
  <c r="D490" i="1"/>
  <c r="D491" i="1"/>
  <c r="D492" i="1"/>
  <c r="D493" i="1"/>
  <c r="A457" i="13" s="1"/>
  <c r="D494" i="1"/>
  <c r="A458" i="13" s="1"/>
  <c r="D495" i="1"/>
  <c r="A459" i="13" s="1"/>
  <c r="D496" i="1"/>
  <c r="A460" i="13" s="1"/>
  <c r="D497" i="1"/>
  <c r="A461" i="13" s="1"/>
  <c r="D498" i="1"/>
  <c r="A462" i="13" s="1"/>
  <c r="D499" i="1"/>
  <c r="A463" i="13" s="1"/>
  <c r="D500" i="1"/>
  <c r="A464" i="13" s="1"/>
  <c r="D501" i="1"/>
  <c r="A465" i="13" s="1"/>
  <c r="D502" i="1"/>
  <c r="A466" i="13" s="1"/>
  <c r="D503" i="1"/>
  <c r="D504" i="1"/>
  <c r="D505" i="1"/>
  <c r="D506" i="1"/>
  <c r="D507" i="1"/>
  <c r="A471" i="13" s="1"/>
  <c r="D508" i="1"/>
  <c r="A472" i="13" s="1"/>
  <c r="D509" i="1"/>
  <c r="A473" i="13" s="1"/>
  <c r="D510" i="1"/>
  <c r="A474" i="13" s="1"/>
  <c r="D511" i="1"/>
  <c r="A475" i="13" s="1"/>
  <c r="D512" i="1"/>
  <c r="A476" i="13" s="1"/>
  <c r="D513" i="1"/>
  <c r="A477" i="13" s="1"/>
  <c r="D514" i="1"/>
  <c r="A478" i="13" s="1"/>
  <c r="D515" i="1"/>
  <c r="A479" i="13" s="1"/>
  <c r="D516" i="1"/>
  <c r="A480" i="13" s="1"/>
  <c r="D517" i="1"/>
  <c r="A481" i="13" s="1"/>
  <c r="D518" i="1"/>
  <c r="A482" i="13" s="1"/>
  <c r="D519" i="1"/>
  <c r="D520" i="1"/>
  <c r="D521" i="1"/>
  <c r="D522" i="1"/>
  <c r="D523" i="1"/>
  <c r="D524" i="1"/>
  <c r="D525" i="1"/>
  <c r="A489" i="13" s="1"/>
  <c r="D526" i="1"/>
  <c r="A490" i="13" s="1"/>
  <c r="D527" i="1"/>
  <c r="A491" i="13" s="1"/>
  <c r="D528" i="1"/>
  <c r="A492" i="13" s="1"/>
  <c r="D529" i="1"/>
  <c r="A493" i="13" s="1"/>
  <c r="D530" i="1"/>
  <c r="A494" i="13" s="1"/>
  <c r="D531" i="1"/>
  <c r="A495" i="13" s="1"/>
  <c r="D532" i="1"/>
  <c r="A496" i="13" s="1"/>
  <c r="D533" i="1"/>
  <c r="A497" i="13" s="1"/>
  <c r="D534" i="1"/>
  <c r="A498" i="13" s="1"/>
  <c r="D535" i="1"/>
  <c r="D536" i="1"/>
  <c r="D537" i="1"/>
  <c r="D538" i="1"/>
  <c r="D539" i="1"/>
  <c r="D540" i="1"/>
  <c r="A504" i="13" s="1"/>
  <c r="D541" i="1"/>
  <c r="A505" i="13" s="1"/>
  <c r="D542" i="1"/>
  <c r="A506" i="13" s="1"/>
  <c r="D543" i="1"/>
  <c r="A507" i="13" s="1"/>
  <c r="D544" i="1"/>
  <c r="A508" i="13" s="1"/>
  <c r="D545" i="1"/>
  <c r="A509" i="13" s="1"/>
  <c r="D546" i="1"/>
  <c r="A510" i="13" s="1"/>
  <c r="D547" i="1"/>
  <c r="A511" i="13" s="1"/>
  <c r="D548" i="1"/>
  <c r="A512" i="13" s="1"/>
  <c r="D549" i="1"/>
  <c r="A513" i="13" s="1"/>
  <c r="D550" i="1"/>
  <c r="A514" i="13" s="1"/>
  <c r="D551" i="1"/>
  <c r="D552" i="1"/>
  <c r="D553" i="1"/>
  <c r="D554" i="1"/>
  <c r="D555" i="1"/>
  <c r="D556" i="1"/>
  <c r="A520" i="13" s="1"/>
  <c r="D557" i="1"/>
  <c r="A521" i="13" s="1"/>
  <c r="D558" i="1"/>
  <c r="A522" i="13" s="1"/>
  <c r="D559" i="1"/>
  <c r="A523" i="13" s="1"/>
  <c r="D560" i="1"/>
  <c r="A524" i="13" s="1"/>
  <c r="D561" i="1"/>
  <c r="A525" i="13" s="1"/>
  <c r="D562" i="1"/>
  <c r="A526" i="13" s="1"/>
  <c r="D563" i="1"/>
  <c r="A527" i="13" s="1"/>
  <c r="D564" i="1"/>
  <c r="A528" i="13" s="1"/>
  <c r="D565" i="1"/>
  <c r="A529" i="13" s="1"/>
  <c r="D566" i="1"/>
  <c r="A530" i="13" s="1"/>
  <c r="D567" i="1"/>
  <c r="D568" i="1"/>
  <c r="D569" i="1"/>
  <c r="D570" i="1"/>
  <c r="D571" i="1"/>
  <c r="A535" i="13" s="1"/>
  <c r="D572" i="1"/>
  <c r="D573" i="1"/>
  <c r="A537" i="13" s="1"/>
  <c r="D574" i="1"/>
  <c r="A538" i="13" s="1"/>
  <c r="D575" i="1"/>
  <c r="A539" i="13" s="1"/>
  <c r="D576" i="1"/>
  <c r="A540" i="13" s="1"/>
  <c r="D577" i="1"/>
  <c r="A541" i="13" s="1"/>
  <c r="D578" i="1"/>
  <c r="A542" i="13" s="1"/>
  <c r="D579" i="1"/>
  <c r="A543" i="13" s="1"/>
  <c r="D580" i="1"/>
  <c r="A544" i="13" s="1"/>
  <c r="D581" i="1"/>
  <c r="A545" i="13" s="1"/>
  <c r="D582" i="1"/>
  <c r="A546" i="13" s="1"/>
  <c r="D583" i="1"/>
  <c r="D584" i="1"/>
  <c r="D585" i="1"/>
  <c r="D586" i="1"/>
  <c r="D587" i="1"/>
  <c r="D588" i="1"/>
  <c r="A552" i="13" s="1"/>
  <c r="D589" i="1"/>
  <c r="A553" i="13" s="1"/>
  <c r="D590" i="1"/>
  <c r="A554" i="13" s="1"/>
  <c r="D591" i="1"/>
  <c r="A555" i="13" s="1"/>
  <c r="D592" i="1"/>
  <c r="A556" i="13" s="1"/>
  <c r="D593" i="1"/>
  <c r="A557" i="13" s="1"/>
  <c r="D594" i="1"/>
  <c r="A558" i="13" s="1"/>
  <c r="D595" i="1"/>
  <c r="A559" i="13" s="1"/>
  <c r="D596" i="1"/>
  <c r="A560" i="13" s="1"/>
  <c r="D597" i="1"/>
  <c r="A561" i="13" s="1"/>
  <c r="D598" i="1"/>
  <c r="A562" i="13" s="1"/>
  <c r="D599" i="1"/>
  <c r="D600" i="1"/>
  <c r="D601" i="1"/>
  <c r="D602" i="1"/>
  <c r="D603" i="1"/>
  <c r="A567" i="13" s="1"/>
  <c r="D604" i="1"/>
  <c r="A568" i="13" s="1"/>
  <c r="D605" i="1"/>
  <c r="A569" i="13" s="1"/>
  <c r="D606" i="1"/>
  <c r="A570" i="13" s="1"/>
  <c r="D607" i="1"/>
  <c r="A571" i="13" s="1"/>
  <c r="D608" i="1"/>
  <c r="A572" i="13" s="1"/>
  <c r="D609" i="1"/>
  <c r="A573" i="13" s="1"/>
  <c r="D610" i="1"/>
  <c r="A574" i="13" s="1"/>
  <c r="D611" i="1"/>
  <c r="A575" i="13" s="1"/>
  <c r="D612" i="1"/>
  <c r="A576" i="13" s="1"/>
  <c r="D613" i="1"/>
  <c r="A577" i="13" s="1"/>
  <c r="D614" i="1"/>
  <c r="A578" i="13" s="1"/>
  <c r="D615" i="1"/>
  <c r="D616" i="1"/>
  <c r="D617" i="1"/>
  <c r="D618" i="1"/>
  <c r="D619" i="1"/>
  <c r="D620" i="1"/>
  <c r="D621" i="1"/>
  <c r="A585" i="13" s="1"/>
  <c r="D622" i="1"/>
  <c r="A586" i="13" s="1"/>
  <c r="D623" i="1"/>
  <c r="A587" i="13" s="1"/>
  <c r="D624" i="1"/>
  <c r="A588" i="13" s="1"/>
  <c r="D625" i="1"/>
  <c r="A589" i="13" s="1"/>
  <c r="D626" i="1"/>
  <c r="A590" i="13" s="1"/>
  <c r="D627" i="1"/>
  <c r="A591" i="13" s="1"/>
  <c r="D628" i="1"/>
  <c r="A592" i="13" s="1"/>
  <c r="D629" i="1"/>
  <c r="A593" i="13" s="1"/>
  <c r="D630" i="1"/>
  <c r="A594" i="13" s="1"/>
  <c r="D631" i="1"/>
  <c r="D632" i="1"/>
  <c r="D633" i="1"/>
  <c r="D634" i="1"/>
  <c r="D635" i="1"/>
  <c r="A599" i="13" s="1"/>
  <c r="D636" i="1"/>
  <c r="A600" i="13" s="1"/>
  <c r="D637" i="1"/>
  <c r="A601" i="13" s="1"/>
  <c r="D638" i="1"/>
  <c r="A602" i="13" s="1"/>
  <c r="D639" i="1"/>
  <c r="A603" i="13" s="1"/>
  <c r="D640" i="1"/>
  <c r="A604" i="13" s="1"/>
  <c r="D641" i="1"/>
  <c r="A605" i="13" s="1"/>
  <c r="D642" i="1"/>
  <c r="D643" i="1"/>
  <c r="A607" i="13" s="1"/>
  <c r="D644" i="1"/>
  <c r="A608" i="13" s="1"/>
  <c r="D645" i="1"/>
  <c r="A609" i="13" s="1"/>
  <c r="D646" i="1"/>
  <c r="A610" i="13" s="1"/>
  <c r="D647" i="1"/>
  <c r="D648" i="1"/>
  <c r="D649" i="1"/>
  <c r="D650" i="1"/>
  <c r="D651" i="1"/>
  <c r="D652" i="1"/>
  <c r="A616" i="13" s="1"/>
  <c r="D653" i="1"/>
  <c r="A617" i="13" s="1"/>
  <c r="D654" i="1"/>
  <c r="A618" i="13" s="1"/>
  <c r="D655" i="1"/>
  <c r="A619" i="13" s="1"/>
  <c r="D656" i="1"/>
  <c r="A620" i="13" s="1"/>
  <c r="D657" i="1"/>
  <c r="A621" i="13" s="1"/>
  <c r="D658" i="1"/>
  <c r="A622" i="13" s="1"/>
  <c r="D659" i="1"/>
  <c r="A623" i="13" s="1"/>
  <c r="D660" i="1"/>
  <c r="A624" i="13" s="1"/>
  <c r="D661" i="1"/>
  <c r="A625" i="13" s="1"/>
  <c r="D662" i="1"/>
  <c r="A626" i="13" s="1"/>
  <c r="D663" i="1"/>
  <c r="D664" i="1"/>
  <c r="D665" i="1"/>
  <c r="D666" i="1"/>
  <c r="D667" i="1"/>
  <c r="D668" i="1"/>
  <c r="D669" i="1"/>
  <c r="D670" i="1"/>
  <c r="A634" i="13" s="1"/>
  <c r="D671" i="1"/>
  <c r="A635" i="13" s="1"/>
  <c r="D672" i="1"/>
  <c r="A636" i="13" s="1"/>
  <c r="D673" i="1"/>
  <c r="A637" i="13" s="1"/>
  <c r="D674" i="1"/>
  <c r="A638" i="13" s="1"/>
  <c r="D675" i="1"/>
  <c r="A639" i="13" s="1"/>
  <c r="D676" i="1"/>
  <c r="A640" i="13" s="1"/>
  <c r="D677" i="1"/>
  <c r="A641" i="13" s="1"/>
  <c r="D678" i="1"/>
  <c r="A642" i="13" s="1"/>
  <c r="D679" i="1"/>
  <c r="D680" i="1"/>
  <c r="D681" i="1"/>
  <c r="D682" i="1"/>
  <c r="D683" i="1"/>
  <c r="D684" i="1"/>
  <c r="A648" i="13" s="1"/>
  <c r="D685" i="1"/>
  <c r="A649" i="13" s="1"/>
  <c r="D686" i="1"/>
  <c r="A650" i="13" s="1"/>
  <c r="D687" i="1"/>
  <c r="A651" i="13" s="1"/>
  <c r="D688" i="1"/>
  <c r="A652" i="13" s="1"/>
  <c r="D689" i="1"/>
  <c r="A653" i="13" s="1"/>
  <c r="D690" i="1"/>
  <c r="A654" i="13" s="1"/>
  <c r="D691" i="1"/>
  <c r="A655" i="13" s="1"/>
  <c r="D692" i="1"/>
  <c r="A656" i="13" s="1"/>
  <c r="D693" i="1"/>
  <c r="A657" i="13" s="1"/>
  <c r="D694" i="1"/>
  <c r="A658" i="13" s="1"/>
  <c r="D695" i="1"/>
  <c r="D696" i="1"/>
  <c r="D697" i="1"/>
  <c r="D698" i="1"/>
  <c r="D699" i="1"/>
  <c r="D700" i="1"/>
  <c r="A664" i="13" s="1"/>
  <c r="D701" i="1"/>
  <c r="A665" i="13" s="1"/>
  <c r="D702" i="1"/>
  <c r="A666" i="13" s="1"/>
  <c r="D703" i="1"/>
  <c r="A667" i="13" s="1"/>
  <c r="D704" i="1"/>
  <c r="A668" i="13" s="1"/>
  <c r="D705" i="1"/>
  <c r="A669" i="13" s="1"/>
  <c r="D706" i="1"/>
  <c r="A670" i="13" s="1"/>
  <c r="D707" i="1"/>
  <c r="A671" i="13" s="1"/>
  <c r="D708" i="1"/>
  <c r="A672" i="13" s="1"/>
  <c r="D709" i="1"/>
  <c r="A673" i="13" s="1"/>
  <c r="D710" i="1"/>
  <c r="A674" i="13" s="1"/>
  <c r="D711" i="1"/>
  <c r="D712" i="1"/>
  <c r="D713" i="1"/>
  <c r="D714" i="1"/>
  <c r="D715" i="1"/>
  <c r="A679" i="13" s="1"/>
  <c r="D716" i="1"/>
  <c r="D717" i="1"/>
  <c r="A681" i="13" s="1"/>
  <c r="D718" i="1"/>
  <c r="A682" i="13" s="1"/>
  <c r="D719" i="1"/>
  <c r="A683" i="13" s="1"/>
  <c r="D720" i="1"/>
  <c r="A684" i="13" s="1"/>
  <c r="D721" i="1"/>
  <c r="A685" i="13" s="1"/>
  <c r="D722" i="1"/>
  <c r="D723" i="1"/>
  <c r="A687" i="13" s="1"/>
  <c r="D724" i="1"/>
  <c r="A688" i="13" s="1"/>
  <c r="D725" i="1"/>
  <c r="A689" i="13" s="1"/>
  <c r="D726" i="1"/>
  <c r="A690" i="13" s="1"/>
  <c r="D727" i="1"/>
  <c r="D728" i="1"/>
  <c r="D729" i="1"/>
  <c r="D730" i="1"/>
  <c r="D731" i="1"/>
  <c r="D732" i="1"/>
  <c r="A696" i="13" s="1"/>
  <c r="D733" i="1"/>
  <c r="A697" i="13" s="1"/>
  <c r="D734" i="1"/>
  <c r="A698" i="13" s="1"/>
  <c r="D735" i="1"/>
  <c r="A699" i="13" s="1"/>
  <c r="D736" i="1"/>
  <c r="A700" i="13" s="1"/>
  <c r="D737" i="1"/>
  <c r="A701" i="13" s="1"/>
  <c r="D738" i="1"/>
  <c r="A702" i="13" s="1"/>
  <c r="D739" i="1"/>
  <c r="A703" i="13" s="1"/>
  <c r="D740" i="1"/>
  <c r="A704" i="13" s="1"/>
  <c r="D741" i="1"/>
  <c r="A705" i="13" s="1"/>
  <c r="D742" i="1"/>
  <c r="A706" i="13" s="1"/>
  <c r="D743" i="1"/>
  <c r="D744" i="1"/>
  <c r="D745" i="1"/>
  <c r="D746" i="1"/>
  <c r="D747" i="1"/>
  <c r="A711" i="13" s="1"/>
  <c r="D748" i="1"/>
  <c r="A712" i="13" s="1"/>
  <c r="D749" i="1"/>
  <c r="A713" i="13" s="1"/>
  <c r="D750" i="1"/>
  <c r="A714" i="13" s="1"/>
  <c r="D751" i="1"/>
  <c r="A715" i="13" s="1"/>
  <c r="D752" i="1"/>
  <c r="A716" i="13" s="1"/>
  <c r="D753" i="1"/>
  <c r="A717" i="13" s="1"/>
  <c r="D754" i="1"/>
  <c r="A718" i="13" s="1"/>
  <c r="D755" i="1"/>
  <c r="A719" i="13" s="1"/>
  <c r="D756" i="1"/>
  <c r="A720" i="13" s="1"/>
  <c r="D757" i="1"/>
  <c r="A721" i="13" s="1"/>
  <c r="D758" i="1"/>
  <c r="A722" i="13" s="1"/>
  <c r="D759" i="1"/>
  <c r="D760" i="1"/>
  <c r="D761" i="1"/>
  <c r="D762" i="1"/>
  <c r="D763" i="1"/>
  <c r="D764" i="1"/>
  <c r="D765" i="1"/>
  <c r="A729" i="13" s="1"/>
  <c r="D766" i="1"/>
  <c r="A730" i="13" s="1"/>
  <c r="D767" i="1"/>
  <c r="A731" i="13" s="1"/>
  <c r="D768" i="1"/>
  <c r="A732" i="13" s="1"/>
  <c r="D769" i="1"/>
  <c r="A733" i="13" s="1"/>
  <c r="D770" i="1"/>
  <c r="A734" i="13" s="1"/>
  <c r="D771" i="1"/>
  <c r="A735" i="13" s="1"/>
  <c r="D772" i="1"/>
  <c r="A736" i="13" s="1"/>
  <c r="D773" i="1"/>
  <c r="A737" i="13" s="1"/>
  <c r="D774" i="1"/>
  <c r="A738" i="13" s="1"/>
  <c r="D775" i="1"/>
  <c r="D776" i="1"/>
  <c r="D777" i="1"/>
  <c r="D778" i="1"/>
  <c r="D779" i="1"/>
  <c r="A743" i="13" s="1"/>
  <c r="D780" i="1"/>
  <c r="D781" i="1"/>
  <c r="A745" i="13" s="1"/>
  <c r="D782" i="1"/>
  <c r="A746" i="13" s="1"/>
  <c r="D783" i="1"/>
  <c r="A747" i="13" s="1"/>
  <c r="D784" i="1"/>
  <c r="A748" i="13" s="1"/>
  <c r="D785" i="1"/>
  <c r="A749" i="13" s="1"/>
  <c r="D786" i="1"/>
  <c r="A750" i="13" s="1"/>
  <c r="D787" i="1"/>
  <c r="A751" i="13" s="1"/>
  <c r="D788" i="1"/>
  <c r="A752" i="13" s="1"/>
  <c r="D789" i="1"/>
  <c r="A753" i="13" s="1"/>
  <c r="D790" i="1"/>
  <c r="A754" i="13" s="1"/>
  <c r="D791" i="1"/>
  <c r="D792" i="1"/>
  <c r="D793" i="1"/>
  <c r="D794" i="1"/>
  <c r="D795" i="1"/>
  <c r="A759" i="13" s="1"/>
  <c r="D796" i="1"/>
  <c r="A760" i="13" s="1"/>
  <c r="D797" i="1"/>
  <c r="A761" i="13" s="1"/>
  <c r="D798" i="1"/>
  <c r="A762" i="13" s="1"/>
  <c r="D799" i="1"/>
  <c r="A763" i="13" s="1"/>
  <c r="D800" i="1"/>
  <c r="A764" i="13" s="1"/>
  <c r="D801" i="1"/>
  <c r="A765" i="13" s="1"/>
  <c r="D802" i="1"/>
  <c r="A766" i="13" s="1"/>
  <c r="D803" i="1"/>
  <c r="A767" i="13" s="1"/>
  <c r="D804" i="1"/>
  <c r="A768" i="13" s="1"/>
  <c r="D805" i="1"/>
  <c r="A769" i="13" s="1"/>
  <c r="D806" i="1"/>
  <c r="A770" i="13" s="1"/>
  <c r="D807" i="1"/>
  <c r="D808" i="1"/>
  <c r="D809" i="1"/>
  <c r="D810" i="1"/>
  <c r="D811" i="1"/>
  <c r="D812" i="1"/>
  <c r="A776" i="13" s="1"/>
  <c r="D813" i="1"/>
  <c r="A777" i="13" s="1"/>
  <c r="D814" i="1"/>
  <c r="A778" i="13" s="1"/>
  <c r="D815" i="1"/>
  <c r="A779" i="13" s="1"/>
  <c r="D816" i="1"/>
  <c r="A780" i="13" s="1"/>
  <c r="D817" i="1"/>
  <c r="A781" i="13" s="1"/>
  <c r="D818" i="1"/>
  <c r="A782" i="13" s="1"/>
  <c r="D819" i="1"/>
  <c r="A783" i="13" s="1"/>
  <c r="D820" i="1"/>
  <c r="A784" i="13" s="1"/>
  <c r="D821" i="1"/>
  <c r="A785" i="13" s="1"/>
  <c r="D822" i="1"/>
  <c r="A786" i="13" s="1"/>
  <c r="D823" i="1"/>
  <c r="D824" i="1"/>
  <c r="D825" i="1"/>
  <c r="D826" i="1"/>
  <c r="D827" i="1"/>
  <c r="D828" i="1"/>
  <c r="D829" i="1"/>
  <c r="A793" i="13" s="1"/>
  <c r="D830" i="1"/>
  <c r="A794" i="13" s="1"/>
  <c r="D831" i="1"/>
  <c r="A795" i="13" s="1"/>
  <c r="D832" i="1"/>
  <c r="A796" i="13" s="1"/>
  <c r="D833" i="1"/>
  <c r="A797" i="13" s="1"/>
  <c r="D834" i="1"/>
  <c r="A798" i="13" s="1"/>
  <c r="D835" i="1"/>
  <c r="A799" i="13" s="1"/>
  <c r="D836" i="1"/>
  <c r="A800" i="13" s="1"/>
  <c r="D837" i="1"/>
  <c r="A801" i="13" s="1"/>
  <c r="D838" i="1"/>
  <c r="A802" i="13" s="1"/>
  <c r="D839" i="1"/>
  <c r="D840" i="1"/>
  <c r="D841" i="1"/>
  <c r="D842" i="1"/>
  <c r="D843" i="1"/>
  <c r="A807" i="13" s="1"/>
  <c r="D844" i="1"/>
  <c r="A808" i="13" s="1"/>
  <c r="D845" i="1"/>
  <c r="A809" i="13" s="1"/>
  <c r="D846" i="1"/>
  <c r="A810" i="13" s="1"/>
  <c r="D847" i="1"/>
  <c r="A811" i="13" s="1"/>
  <c r="D848" i="1"/>
  <c r="A812" i="13" s="1"/>
  <c r="D849" i="1"/>
  <c r="A813" i="13" s="1"/>
  <c r="D850" i="1"/>
  <c r="A814" i="13" s="1"/>
  <c r="D851" i="1"/>
  <c r="A815" i="13" s="1"/>
  <c r="D852" i="1"/>
  <c r="A816" i="13" s="1"/>
  <c r="D853" i="1"/>
  <c r="A817" i="13" s="1"/>
  <c r="D854" i="1"/>
  <c r="A818" i="13" s="1"/>
  <c r="D855" i="1"/>
  <c r="D856" i="1"/>
  <c r="D857" i="1"/>
  <c r="D858" i="1"/>
  <c r="D859" i="1"/>
  <c r="D860" i="1"/>
  <c r="A824" i="13" s="1"/>
  <c r="D861" i="1"/>
  <c r="A825" i="13" s="1"/>
  <c r="D862" i="1"/>
  <c r="A826" i="13" s="1"/>
  <c r="D863" i="1"/>
  <c r="A827" i="13" s="1"/>
  <c r="D864" i="1"/>
  <c r="A828" i="13" s="1"/>
  <c r="D865" i="1"/>
  <c r="A829" i="13" s="1"/>
  <c r="D866" i="1"/>
  <c r="A830" i="13" s="1"/>
  <c r="D867" i="1"/>
  <c r="A831" i="13" s="1"/>
  <c r="D868" i="1"/>
  <c r="A832" i="13" s="1"/>
  <c r="D869" i="1"/>
  <c r="A833" i="13" s="1"/>
  <c r="D870" i="1"/>
  <c r="A834" i="13" s="1"/>
  <c r="D871" i="1"/>
  <c r="D872" i="1"/>
  <c r="D873" i="1"/>
  <c r="D874" i="1"/>
  <c r="D875" i="1"/>
  <c r="D876" i="1"/>
  <c r="A840" i="13" s="1"/>
  <c r="D877" i="1"/>
  <c r="A841" i="13" s="1"/>
  <c r="D878" i="1"/>
  <c r="A842" i="13" s="1"/>
  <c r="D879" i="1"/>
  <c r="A843" i="13" s="1"/>
  <c r="D880" i="1"/>
  <c r="A844" i="13" s="1"/>
  <c r="D881" i="1"/>
  <c r="A845" i="13" s="1"/>
  <c r="D882" i="1"/>
  <c r="A846" i="13" s="1"/>
  <c r="D883" i="1"/>
  <c r="A847" i="13" s="1"/>
  <c r="D884" i="1"/>
  <c r="A848" i="13" s="1"/>
  <c r="D885" i="1"/>
  <c r="A849" i="13" s="1"/>
  <c r="D886" i="1"/>
  <c r="A850" i="13" s="1"/>
  <c r="D887" i="1"/>
  <c r="D888" i="1"/>
  <c r="D889" i="1"/>
  <c r="D890" i="1"/>
  <c r="D891" i="1"/>
  <c r="D892" i="1"/>
  <c r="A856" i="13" s="1"/>
  <c r="D893" i="1"/>
  <c r="A857" i="13" s="1"/>
  <c r="D894" i="1"/>
  <c r="A858" i="13" s="1"/>
  <c r="D895" i="1"/>
  <c r="A859" i="13" s="1"/>
  <c r="D896" i="1"/>
  <c r="A860" i="13" s="1"/>
  <c r="D897" i="1"/>
  <c r="A861" i="13" s="1"/>
  <c r="D898" i="1"/>
  <c r="A862" i="13" s="1"/>
  <c r="D899" i="1"/>
  <c r="A863" i="13" s="1"/>
  <c r="D900" i="1"/>
  <c r="A864" i="13" s="1"/>
  <c r="D901" i="1"/>
  <c r="A865" i="13" s="1"/>
  <c r="D902" i="1"/>
  <c r="A866" i="13" s="1"/>
  <c r="D903" i="1"/>
  <c r="D904" i="1"/>
  <c r="D905" i="1"/>
  <c r="D906" i="1"/>
  <c r="D907" i="1"/>
  <c r="A871" i="13" s="1"/>
  <c r="D908" i="1"/>
  <c r="A872" i="13" s="1"/>
  <c r="D909" i="1"/>
  <c r="A873" i="13" s="1"/>
  <c r="D910" i="1"/>
  <c r="A874" i="13" s="1"/>
  <c r="D911" i="1"/>
  <c r="A875" i="13" s="1"/>
  <c r="D912" i="1"/>
  <c r="A876" i="13" s="1"/>
  <c r="D913" i="1"/>
  <c r="A877" i="13" s="1"/>
  <c r="D914" i="1"/>
  <c r="A878" i="13" s="1"/>
  <c r="D915" i="1"/>
  <c r="A879" i="13" s="1"/>
  <c r="D916" i="1"/>
  <c r="A880" i="13" s="1"/>
  <c r="D917" i="1"/>
  <c r="A881" i="13" s="1"/>
  <c r="D918" i="1"/>
  <c r="A882" i="13" s="1"/>
  <c r="D919" i="1"/>
  <c r="D920" i="1"/>
  <c r="D921" i="1"/>
  <c r="D922" i="1"/>
  <c r="D923" i="1"/>
  <c r="D924" i="1"/>
  <c r="A888" i="13" s="1"/>
  <c r="D925" i="1"/>
  <c r="A889" i="13" s="1"/>
  <c r="D926" i="1"/>
  <c r="A890" i="13" s="1"/>
  <c r="D927" i="1"/>
  <c r="A891" i="13" s="1"/>
  <c r="D928" i="1"/>
  <c r="A892" i="13" s="1"/>
  <c r="D929" i="1"/>
  <c r="A893" i="13" s="1"/>
  <c r="D930" i="1"/>
  <c r="A894" i="13" s="1"/>
  <c r="D931" i="1"/>
  <c r="A895" i="13" s="1"/>
  <c r="D932" i="1"/>
  <c r="A896" i="13" s="1"/>
  <c r="D933" i="1"/>
  <c r="A897" i="13" s="1"/>
  <c r="D934" i="1"/>
  <c r="A898" i="13" s="1"/>
  <c r="D935" i="1"/>
  <c r="D936" i="1"/>
  <c r="D937" i="1"/>
  <c r="D938" i="1"/>
  <c r="D939" i="1"/>
  <c r="D940" i="1"/>
  <c r="A904" i="13" s="1"/>
  <c r="D941" i="1"/>
  <c r="A905" i="13" s="1"/>
  <c r="D942" i="1"/>
  <c r="A906" i="13" s="1"/>
  <c r="D943" i="1"/>
  <c r="A907" i="13" s="1"/>
  <c r="D944" i="1"/>
  <c r="A908" i="13" s="1"/>
  <c r="D945" i="1"/>
  <c r="A909" i="13" s="1"/>
  <c r="D946" i="1"/>
  <c r="A910" i="13" s="1"/>
  <c r="D947" i="1"/>
  <c r="A911" i="13" s="1"/>
  <c r="D948" i="1"/>
  <c r="A912" i="13" s="1"/>
  <c r="D949" i="1"/>
  <c r="A913" i="13" s="1"/>
  <c r="D950" i="1"/>
  <c r="A914" i="13" s="1"/>
  <c r="D951" i="1"/>
  <c r="D952" i="1"/>
  <c r="D953" i="1"/>
  <c r="D954" i="1"/>
  <c r="D955" i="1"/>
  <c r="D956" i="1"/>
  <c r="A920" i="13" s="1"/>
  <c r="D957" i="1"/>
  <c r="A921" i="13" s="1"/>
  <c r="D958" i="1"/>
  <c r="A922" i="13" s="1"/>
  <c r="D959" i="1"/>
  <c r="A923" i="13" s="1"/>
  <c r="D960" i="1"/>
  <c r="A924" i="13" s="1"/>
  <c r="D961" i="1"/>
  <c r="A925" i="13" s="1"/>
  <c r="D962" i="1"/>
  <c r="A926" i="13" s="1"/>
  <c r="D963" i="1"/>
  <c r="A927" i="13" s="1"/>
  <c r="D964" i="1"/>
  <c r="A928" i="13" s="1"/>
  <c r="D965" i="1"/>
  <c r="A929" i="13" s="1"/>
  <c r="D966" i="1"/>
  <c r="A930" i="13" s="1"/>
  <c r="D967" i="1"/>
  <c r="D968" i="1"/>
  <c r="D969" i="1"/>
  <c r="D970" i="1"/>
  <c r="D971" i="1"/>
  <c r="D972" i="1"/>
  <c r="D973" i="1"/>
  <c r="A937" i="13" s="1"/>
  <c r="D974" i="1"/>
  <c r="A938" i="13" s="1"/>
  <c r="D975" i="1"/>
  <c r="A939" i="13" s="1"/>
  <c r="D976" i="1"/>
  <c r="A940" i="13" s="1"/>
  <c r="D977" i="1"/>
  <c r="A941" i="13" s="1"/>
  <c r="D978" i="1"/>
  <c r="A942" i="13" s="1"/>
  <c r="D979" i="1"/>
  <c r="A943" i="13" s="1"/>
  <c r="D980" i="1"/>
  <c r="A944" i="13" s="1"/>
  <c r="D981" i="1"/>
  <c r="A945" i="13" s="1"/>
  <c r="D982" i="1"/>
  <c r="A946" i="13" s="1"/>
  <c r="D983" i="1"/>
  <c r="D984" i="1"/>
  <c r="D985" i="1"/>
  <c r="D986" i="1"/>
  <c r="D987" i="1"/>
  <c r="A951" i="13" s="1"/>
  <c r="D988" i="1"/>
  <c r="A952" i="13" s="1"/>
  <c r="D989" i="1"/>
  <c r="A953" i="13" s="1"/>
  <c r="D990" i="1"/>
  <c r="A954" i="13" s="1"/>
  <c r="D991" i="1"/>
  <c r="A955" i="13" s="1"/>
  <c r="D992" i="1"/>
  <c r="A956" i="13" s="1"/>
  <c r="D993" i="1"/>
  <c r="A957" i="13" s="1"/>
  <c r="D994" i="1"/>
  <c r="A958" i="13" s="1"/>
  <c r="D995" i="1"/>
  <c r="A959" i="13" s="1"/>
  <c r="D996" i="1"/>
  <c r="A960" i="13" s="1"/>
  <c r="D997" i="1"/>
  <c r="A961" i="13" s="1"/>
  <c r="D998" i="1"/>
  <c r="A962" i="13" s="1"/>
  <c r="D999" i="1"/>
  <c r="D1000" i="1"/>
  <c r="D1001" i="1"/>
  <c r="D1002" i="1"/>
  <c r="D1003" i="1"/>
  <c r="D1004" i="1"/>
  <c r="A968" i="13" s="1"/>
  <c r="D1005" i="1"/>
  <c r="A969" i="13" s="1"/>
  <c r="D1006" i="1"/>
  <c r="A970" i="13" s="1"/>
  <c r="D1007" i="1"/>
  <c r="A971" i="13" s="1"/>
  <c r="D1008" i="1"/>
  <c r="A972" i="13" s="1"/>
  <c r="D1009" i="1"/>
  <c r="A973" i="13" s="1"/>
  <c r="D1010" i="1"/>
  <c r="A974" i="13" s="1"/>
  <c r="D1011" i="1"/>
  <c r="A975" i="13" s="1"/>
  <c r="D1012" i="1"/>
  <c r="A976" i="13" s="1"/>
  <c r="D1013" i="1"/>
  <c r="A977" i="13" s="1"/>
  <c r="D1014" i="1"/>
  <c r="A978" i="13" s="1"/>
  <c r="D1015" i="1"/>
  <c r="D1016" i="1"/>
  <c r="A980" i="13" s="1"/>
  <c r="D1017" i="1"/>
  <c r="D1018" i="1"/>
  <c r="D1019" i="1"/>
  <c r="D1020" i="1"/>
  <c r="D1021" i="1"/>
  <c r="A985" i="13" s="1"/>
  <c r="D1022" i="1"/>
  <c r="A986" i="13" s="1"/>
  <c r="D1023" i="1"/>
  <c r="A987" i="13" s="1"/>
  <c r="D1024" i="1"/>
  <c r="A988" i="13" s="1"/>
  <c r="D1025" i="1"/>
  <c r="A989" i="13" s="1"/>
  <c r="D1026" i="1"/>
  <c r="A990" i="13" s="1"/>
  <c r="D1027" i="1"/>
  <c r="A991" i="13" s="1"/>
  <c r="D1028" i="1"/>
  <c r="A992" i="13" s="1"/>
  <c r="D1029" i="1"/>
  <c r="A993" i="13" s="1"/>
  <c r="D1030" i="1"/>
  <c r="A994" i="13" s="1"/>
  <c r="D1031" i="1"/>
  <c r="D1032" i="1"/>
  <c r="D1033" i="1"/>
  <c r="D1034" i="1"/>
  <c r="D1035" i="1"/>
  <c r="D1036" i="1"/>
  <c r="A1000" i="13" s="1"/>
  <c r="D1037" i="1"/>
  <c r="A1001" i="13" s="1"/>
  <c r="D1038" i="1"/>
  <c r="A1002" i="13" s="1"/>
  <c r="D1039" i="1"/>
  <c r="A1003" i="13" s="1"/>
  <c r="D1040" i="1"/>
  <c r="A1004" i="13" s="1"/>
  <c r="D1041" i="1"/>
  <c r="A1005" i="13" s="1"/>
  <c r="D1042" i="1"/>
  <c r="A1006" i="13" s="1"/>
  <c r="D1043" i="1"/>
  <c r="A1007" i="13" s="1"/>
  <c r="D1044" i="1"/>
  <c r="A1008" i="13" s="1"/>
  <c r="D1045" i="1"/>
  <c r="A1009" i="13" s="1"/>
  <c r="D1046" i="1"/>
  <c r="A1010" i="13" s="1"/>
  <c r="D1047" i="1"/>
  <c r="D1048" i="1"/>
  <c r="A1012" i="13" s="1"/>
  <c r="D1049" i="1"/>
  <c r="D1050" i="1"/>
  <c r="D1051" i="1"/>
  <c r="D1052" i="1"/>
  <c r="A1016" i="13" s="1"/>
  <c r="D1053" i="1"/>
  <c r="A1017" i="13" s="1"/>
  <c r="D1054" i="1"/>
  <c r="A1018" i="13" s="1"/>
  <c r="D1055" i="1"/>
  <c r="A1019" i="13" s="1"/>
  <c r="D1056" i="1"/>
  <c r="A1020" i="13" s="1"/>
  <c r="D1057" i="1"/>
  <c r="A1021" i="13" s="1"/>
  <c r="D1058" i="1"/>
  <c r="A1022" i="13" s="1"/>
  <c r="D1059" i="1"/>
  <c r="A1023" i="13" s="1"/>
  <c r="D1060" i="1"/>
  <c r="A1024" i="13" s="1"/>
  <c r="D1061" i="1"/>
  <c r="A1025" i="13" s="1"/>
  <c r="D1062" i="1"/>
  <c r="A1026" i="13" s="1"/>
  <c r="D1063" i="1"/>
  <c r="D1064" i="1"/>
  <c r="D1065" i="1"/>
  <c r="D1066" i="1"/>
  <c r="D1067" i="1"/>
  <c r="D1068" i="1"/>
  <c r="A1032" i="13" s="1"/>
  <c r="D1069" i="1"/>
  <c r="A1033" i="13" s="1"/>
  <c r="D1070" i="1"/>
  <c r="A1034" i="13" s="1"/>
  <c r="D1071" i="1"/>
  <c r="A1035" i="13" s="1"/>
  <c r="D1072" i="1"/>
  <c r="A1036" i="13" s="1"/>
  <c r="D1073" i="1"/>
  <c r="A1037" i="13" s="1"/>
  <c r="D1074" i="1"/>
  <c r="A1038" i="13" s="1"/>
  <c r="D1075" i="1"/>
  <c r="A1039" i="13" s="1"/>
  <c r="D1076" i="1"/>
  <c r="A1040" i="13" s="1"/>
  <c r="D1077" i="1"/>
  <c r="A1041" i="13" s="1"/>
  <c r="D1078" i="1"/>
  <c r="A1042" i="13" s="1"/>
  <c r="D1079" i="1"/>
  <c r="D1080" i="1"/>
  <c r="D1081" i="1"/>
  <c r="D1082" i="1"/>
  <c r="D1083" i="1"/>
  <c r="A1047" i="13" s="1"/>
  <c r="D1084" i="1"/>
  <c r="A1048" i="13" s="1"/>
  <c r="D1085" i="1"/>
  <c r="A1049" i="13" s="1"/>
  <c r="D1086" i="1"/>
  <c r="A1050" i="13" s="1"/>
  <c r="D1087" i="1"/>
  <c r="A1051" i="13" s="1"/>
  <c r="D1088" i="1"/>
  <c r="A1052" i="13" s="1"/>
  <c r="D1089" i="1"/>
  <c r="A1053" i="13" s="1"/>
  <c r="D1090" i="1"/>
  <c r="A1054" i="13" s="1"/>
  <c r="D1091" i="1"/>
  <c r="A1055" i="13" s="1"/>
  <c r="D1092" i="1"/>
  <c r="A1056" i="13" s="1"/>
  <c r="D1093" i="1"/>
  <c r="A1057" i="13" s="1"/>
  <c r="D1094" i="1"/>
  <c r="A1058" i="13" s="1"/>
  <c r="D1095" i="1"/>
  <c r="D1096" i="1"/>
  <c r="A1060" i="13" s="1"/>
  <c r="D1097" i="1"/>
  <c r="D1098" i="1"/>
  <c r="D1099" i="1"/>
  <c r="D1100" i="1"/>
  <c r="A1064" i="13" s="1"/>
  <c r="D1101" i="1"/>
  <c r="A1065" i="13" s="1"/>
  <c r="D1102" i="1"/>
  <c r="A1066" i="13" s="1"/>
  <c r="D1103" i="1"/>
  <c r="A1067" i="13" s="1"/>
  <c r="D1104" i="1"/>
  <c r="A1068" i="13" s="1"/>
  <c r="D1105" i="1"/>
  <c r="A1069" i="13" s="1"/>
  <c r="D1106" i="1"/>
  <c r="A1070" i="13" s="1"/>
  <c r="D1107" i="1"/>
  <c r="A1071" i="13" s="1"/>
  <c r="D1108" i="1"/>
  <c r="A1072" i="13" s="1"/>
  <c r="D1109" i="1"/>
  <c r="A1073" i="13" s="1"/>
  <c r="D1110" i="1"/>
  <c r="A1074" i="13" s="1"/>
  <c r="D1111" i="1"/>
  <c r="D1112" i="1"/>
  <c r="A1076" i="13" s="1"/>
  <c r="D1113" i="1"/>
  <c r="D1114" i="1"/>
  <c r="D1115" i="1"/>
  <c r="D1116" i="1"/>
  <c r="A1080" i="13" s="1"/>
  <c r="D1117" i="1"/>
  <c r="A1081" i="13" s="1"/>
  <c r="D1118" i="1"/>
  <c r="A1082" i="13" s="1"/>
  <c r="D1119" i="1"/>
  <c r="A1083" i="13" s="1"/>
  <c r="D1120" i="1"/>
  <c r="A1084" i="13" s="1"/>
  <c r="D1121" i="1"/>
  <c r="A1085" i="13" s="1"/>
  <c r="D1122" i="1"/>
  <c r="A1086" i="13" s="1"/>
  <c r="D1123" i="1"/>
  <c r="A1087" i="13" s="1"/>
  <c r="D1124" i="1"/>
  <c r="A1088" i="13" s="1"/>
  <c r="D1125" i="1"/>
  <c r="A1089" i="13" s="1"/>
  <c r="D1126" i="1"/>
  <c r="A1090" i="13" s="1"/>
  <c r="D1127" i="1"/>
  <c r="D1128" i="1"/>
  <c r="A1092" i="13" s="1"/>
  <c r="D1129" i="1"/>
  <c r="D1130" i="1"/>
  <c r="D1131" i="1"/>
  <c r="D1132" i="1"/>
  <c r="D1133" i="1"/>
  <c r="A1097" i="13" s="1"/>
  <c r="D1134" i="1"/>
  <c r="A1098" i="13" s="1"/>
  <c r="D1135" i="1"/>
  <c r="A1099" i="13" s="1"/>
  <c r="D1136" i="1"/>
  <c r="A1100" i="13" s="1"/>
  <c r="D1137" i="1"/>
  <c r="A1101" i="13" s="1"/>
  <c r="D1138" i="1"/>
  <c r="A1102" i="13" s="1"/>
  <c r="D1139" i="1"/>
  <c r="A1103" i="13" s="1"/>
  <c r="D1140" i="1"/>
  <c r="A1104" i="13" s="1"/>
  <c r="D1141" i="1"/>
  <c r="A1105" i="13" s="1"/>
  <c r="D1142" i="1"/>
  <c r="A1106" i="13" s="1"/>
  <c r="D1143" i="1"/>
  <c r="D1144" i="1"/>
  <c r="A1108" i="13" s="1"/>
  <c r="D1145" i="1"/>
  <c r="D1146" i="1"/>
  <c r="D1147" i="1"/>
  <c r="A1111" i="13" s="1"/>
  <c r="D1148" i="1"/>
  <c r="A1112" i="13" s="1"/>
  <c r="D1149" i="1"/>
  <c r="A1113" i="13" s="1"/>
  <c r="D1150" i="1"/>
  <c r="A1114" i="13" s="1"/>
  <c r="D1151" i="1"/>
  <c r="A1115" i="13" s="1"/>
  <c r="D1152" i="1"/>
  <c r="A1116" i="13" s="1"/>
  <c r="D1153" i="1"/>
  <c r="A1117" i="13" s="1"/>
  <c r="D1154" i="1"/>
  <c r="A1118" i="13" s="1"/>
  <c r="D1155" i="1"/>
  <c r="A1119" i="13" s="1"/>
  <c r="D1156" i="1"/>
  <c r="A1120" i="13" s="1"/>
  <c r="D1157" i="1"/>
  <c r="A1121" i="13" s="1"/>
  <c r="D1158" i="1"/>
  <c r="A1122" i="13" s="1"/>
  <c r="D1159" i="1"/>
  <c r="D1160" i="1"/>
  <c r="D1161" i="1"/>
  <c r="D1162" i="1"/>
  <c r="D1163" i="1"/>
  <c r="D1164" i="1"/>
  <c r="A1128" i="13" s="1"/>
  <c r="D1165" i="1"/>
  <c r="A1129" i="13" s="1"/>
  <c r="D1166" i="1"/>
  <c r="A1130" i="13" s="1"/>
  <c r="D1167" i="1"/>
  <c r="A1131" i="13" s="1"/>
  <c r="D1168" i="1"/>
  <c r="A1132" i="13" s="1"/>
  <c r="D1169" i="1"/>
  <c r="A1133" i="13" s="1"/>
  <c r="D1170" i="1"/>
  <c r="A1134" i="13" s="1"/>
  <c r="D1171" i="1"/>
  <c r="A1135" i="13" s="1"/>
  <c r="D1172" i="1"/>
  <c r="A1136" i="13" s="1"/>
  <c r="D1173" i="1"/>
  <c r="A1137" i="13" s="1"/>
  <c r="D1174" i="1"/>
  <c r="A1138" i="13" s="1"/>
  <c r="D1175" i="1"/>
  <c r="D1176" i="1"/>
  <c r="A1140" i="13" s="1"/>
  <c r="D1177" i="1"/>
  <c r="D1178" i="1"/>
  <c r="D1179" i="1"/>
  <c r="D1180" i="1"/>
  <c r="D1181" i="1"/>
  <c r="A1145" i="13" s="1"/>
  <c r="D1182" i="1"/>
  <c r="A1146" i="13" s="1"/>
  <c r="D1183" i="1"/>
  <c r="A1147" i="13" s="1"/>
  <c r="D1184" i="1"/>
  <c r="A1148" i="13" s="1"/>
  <c r="D1185" i="1"/>
  <c r="A1149" i="13" s="1"/>
  <c r="D1186" i="1"/>
  <c r="A1150" i="13" s="1"/>
  <c r="D1187" i="1"/>
  <c r="A1151" i="13" s="1"/>
  <c r="D1188" i="1"/>
  <c r="A1152" i="13" s="1"/>
  <c r="D1189" i="1"/>
  <c r="A1153" i="13" s="1"/>
  <c r="D1190" i="1"/>
  <c r="A1154" i="13" s="1"/>
  <c r="D1191" i="1"/>
  <c r="D1192" i="1"/>
  <c r="A1156" i="13" s="1"/>
  <c r="D1193" i="1"/>
  <c r="D1194" i="1"/>
  <c r="D1195" i="1"/>
  <c r="D1196" i="1"/>
  <c r="A1160" i="13" s="1"/>
  <c r="D1197" i="1"/>
  <c r="A1161" i="13" s="1"/>
  <c r="D1198" i="1"/>
  <c r="A1162" i="13" s="1"/>
  <c r="D1199" i="1"/>
  <c r="A1163" i="13" s="1"/>
  <c r="D1200" i="1"/>
  <c r="A1164" i="13" s="1"/>
  <c r="D1201" i="1"/>
  <c r="A1165" i="13" s="1"/>
  <c r="D1202" i="1"/>
  <c r="A1166" i="13" s="1"/>
  <c r="D1203" i="1"/>
  <c r="A1167" i="13" s="1"/>
  <c r="D1204" i="1"/>
  <c r="A1168" i="13" s="1"/>
  <c r="D1205" i="1"/>
  <c r="A1169" i="13" s="1"/>
  <c r="D1206" i="1"/>
  <c r="A1170" i="13" s="1"/>
  <c r="D1207" i="1"/>
  <c r="D1208" i="1"/>
  <c r="A1172" i="13" s="1"/>
  <c r="D1209" i="1"/>
  <c r="D1210" i="1"/>
  <c r="D1211" i="1"/>
  <c r="A1175" i="13" s="1"/>
  <c r="D1212" i="1"/>
  <c r="A1176" i="13" s="1"/>
  <c r="D1213" i="1"/>
  <c r="A1177" i="13" s="1"/>
  <c r="D1214" i="1"/>
  <c r="A1178" i="13" s="1"/>
  <c r="D1215" i="1"/>
  <c r="A1179" i="13" s="1"/>
  <c r="D1216" i="1"/>
  <c r="A1180" i="13" s="1"/>
  <c r="D1217" i="1"/>
  <c r="A1181" i="13" s="1"/>
  <c r="D1218" i="1"/>
  <c r="A1182" i="13" s="1"/>
  <c r="D1219" i="1"/>
  <c r="A1183" i="13" s="1"/>
  <c r="D1220" i="1"/>
  <c r="A1184" i="13" s="1"/>
  <c r="D1221" i="1"/>
  <c r="A1185" i="13" s="1"/>
  <c r="D1222" i="1"/>
  <c r="A1186" i="13" s="1"/>
  <c r="D1223" i="1"/>
  <c r="D1224" i="1"/>
  <c r="A1188" i="13" s="1"/>
  <c r="D1225" i="1"/>
  <c r="D1226" i="1"/>
  <c r="D1227" i="1"/>
  <c r="D1228" i="1"/>
  <c r="A1192" i="13" s="1"/>
  <c r="D1229" i="1"/>
  <c r="A1193" i="13" s="1"/>
  <c r="D1230" i="1"/>
  <c r="A1194" i="13" s="1"/>
  <c r="D1231" i="1"/>
  <c r="A1195" i="13" s="1"/>
  <c r="D1232" i="1"/>
  <c r="A1196" i="13" s="1"/>
  <c r="D1233" i="1"/>
  <c r="A1197" i="13" s="1"/>
  <c r="D1234" i="1"/>
  <c r="A1198" i="13" s="1"/>
  <c r="D1235" i="1"/>
  <c r="A1199" i="13" s="1"/>
  <c r="D1236" i="1"/>
  <c r="A1200" i="13" s="1"/>
  <c r="D1237" i="1"/>
  <c r="A1201" i="13" s="1"/>
  <c r="D1238" i="1"/>
  <c r="A1202" i="13" s="1"/>
  <c r="D1239" i="1"/>
  <c r="D1240" i="1"/>
  <c r="D1241" i="1"/>
  <c r="D1242" i="1"/>
  <c r="D1243" i="1"/>
  <c r="A1207" i="13" s="1"/>
  <c r="D1244" i="1"/>
  <c r="A1208" i="13" s="1"/>
  <c r="D1245" i="1"/>
  <c r="A1209" i="13" s="1"/>
  <c r="D1246" i="1"/>
  <c r="A1210" i="13" s="1"/>
  <c r="D1247" i="1"/>
  <c r="A1211" i="13" s="1"/>
  <c r="D1248" i="1"/>
  <c r="A1212" i="13" s="1"/>
  <c r="D1249" i="1"/>
  <c r="A1213" i="13" s="1"/>
  <c r="D1250" i="1"/>
  <c r="A1214" i="13" s="1"/>
  <c r="D1251" i="1"/>
  <c r="A1215" i="13" s="1"/>
  <c r="D1252" i="1"/>
  <c r="A1216" i="13" s="1"/>
  <c r="D1253" i="1"/>
  <c r="A1217" i="13" s="1"/>
  <c r="D1254" i="1"/>
  <c r="A1218" i="13" s="1"/>
  <c r="D1255" i="1"/>
  <c r="D1256" i="1"/>
  <c r="A1220" i="13" s="1"/>
  <c r="D1257" i="1"/>
  <c r="D1258" i="1"/>
  <c r="D1259" i="1"/>
  <c r="D1260" i="1"/>
  <c r="D1261" i="1"/>
  <c r="A1225" i="13" s="1"/>
  <c r="D1262" i="1"/>
  <c r="A1226" i="13" s="1"/>
  <c r="D1263" i="1"/>
  <c r="A1227" i="13" s="1"/>
  <c r="D1264" i="1"/>
  <c r="A1228" i="13" s="1"/>
  <c r="D1265" i="1"/>
  <c r="A1229" i="13" s="1"/>
  <c r="D1266" i="1"/>
  <c r="A1230" i="13" s="1"/>
  <c r="D1267" i="1"/>
  <c r="A1231" i="13" s="1"/>
  <c r="D1268" i="1"/>
  <c r="A1232" i="13" s="1"/>
  <c r="D1269" i="1"/>
  <c r="A1233" i="13" s="1"/>
  <c r="D1270" i="1"/>
  <c r="A1234" i="13" s="1"/>
  <c r="D1271" i="1"/>
  <c r="D1272" i="1"/>
  <c r="A1236" i="13" s="1"/>
  <c r="D1273" i="1"/>
  <c r="D1274" i="1"/>
  <c r="D1275" i="1"/>
  <c r="D1276" i="1"/>
  <c r="D1277" i="1"/>
  <c r="A1241" i="13" s="1"/>
  <c r="D1278" i="1"/>
  <c r="A1242" i="13" s="1"/>
  <c r="D1279" i="1"/>
  <c r="A1243" i="13" s="1"/>
  <c r="D1280" i="1"/>
  <c r="A1244" i="13" s="1"/>
  <c r="D1281" i="1"/>
  <c r="A1245" i="13" s="1"/>
  <c r="D1282" i="1"/>
  <c r="A1246" i="13" s="1"/>
  <c r="D1283" i="1"/>
  <c r="A1247" i="13" s="1"/>
  <c r="D1284" i="1"/>
  <c r="A1248" i="13" s="1"/>
  <c r="D1285" i="1"/>
  <c r="A1249" i="13" s="1"/>
  <c r="D1286" i="1"/>
  <c r="A1250" i="13" s="1"/>
  <c r="D1287" i="1"/>
  <c r="D1288" i="1"/>
  <c r="D1289" i="1"/>
  <c r="D1290" i="1"/>
  <c r="D1291" i="1"/>
  <c r="A1255" i="13" s="1"/>
  <c r="D1292" i="1"/>
  <c r="A1256" i="13" s="1"/>
  <c r="D1293" i="1"/>
  <c r="A1257" i="13" s="1"/>
  <c r="D1294" i="1"/>
  <c r="A1258" i="13" s="1"/>
  <c r="D1295" i="1"/>
  <c r="A1259" i="13" s="1"/>
  <c r="D1296" i="1"/>
  <c r="A1260" i="13" s="1"/>
  <c r="D1297" i="1"/>
  <c r="A1261" i="13" s="1"/>
  <c r="D1298" i="1"/>
  <c r="A1262" i="13" s="1"/>
  <c r="D1299" i="1"/>
  <c r="A1263" i="13" s="1"/>
  <c r="D1300" i="1"/>
  <c r="A1264" i="13" s="1"/>
  <c r="D1301" i="1"/>
  <c r="A1265" i="13" s="1"/>
  <c r="D1302" i="1"/>
  <c r="A1266" i="13" s="1"/>
  <c r="D1303" i="1"/>
  <c r="D1304" i="1"/>
  <c r="A1268" i="13" s="1"/>
  <c r="D1305" i="1"/>
  <c r="D1306" i="1"/>
  <c r="D1307" i="1"/>
  <c r="D1308" i="1"/>
  <c r="A1272" i="13" s="1"/>
  <c r="D1309" i="1"/>
  <c r="A1273" i="13" s="1"/>
  <c r="D1310" i="1"/>
  <c r="A1274" i="13" s="1"/>
  <c r="D1311" i="1"/>
  <c r="A1275" i="13" s="1"/>
  <c r="D1312" i="1"/>
  <c r="A1276" i="13" s="1"/>
  <c r="D1313" i="1"/>
  <c r="A1277" i="13" s="1"/>
  <c r="D1314" i="1"/>
  <c r="A1278" i="13" s="1"/>
  <c r="D1315" i="1"/>
  <c r="A1279" i="13" s="1"/>
  <c r="D1316" i="1"/>
  <c r="A1280" i="13" s="1"/>
  <c r="D1317" i="1"/>
  <c r="A1281" i="13" s="1"/>
  <c r="D1318" i="1"/>
  <c r="A1282" i="13" s="1"/>
  <c r="D1319" i="1"/>
  <c r="D1320" i="1"/>
  <c r="D1321" i="1"/>
  <c r="D1322" i="1"/>
  <c r="D1323" i="1"/>
  <c r="A1287" i="13" s="1"/>
  <c r="D1324" i="1"/>
  <c r="A1288" i="13" s="1"/>
  <c r="D1325" i="1"/>
  <c r="A1289" i="13" s="1"/>
  <c r="D1326" i="1"/>
  <c r="A1290" i="13" s="1"/>
  <c r="D1327" i="1"/>
  <c r="A1291" i="13" s="1"/>
  <c r="D1328" i="1"/>
  <c r="A1292" i="13" s="1"/>
  <c r="D1329" i="1"/>
  <c r="A1293" i="13" s="1"/>
  <c r="D1330" i="1"/>
  <c r="A1294" i="13" s="1"/>
  <c r="D1331" i="1"/>
  <c r="A1295" i="13" s="1"/>
  <c r="D1332" i="1"/>
  <c r="A1296" i="13" s="1"/>
  <c r="D1333" i="1"/>
  <c r="A1297" i="13" s="1"/>
  <c r="D1334" i="1"/>
  <c r="A1298" i="13" s="1"/>
  <c r="D1335" i="1"/>
  <c r="D1336" i="1"/>
  <c r="D1337" i="1"/>
  <c r="D1338" i="1"/>
  <c r="D1339" i="1"/>
  <c r="D1340" i="1"/>
  <c r="A1304" i="13" s="1"/>
  <c r="D1341" i="1"/>
  <c r="A1305" i="13" s="1"/>
  <c r="D1342" i="1"/>
  <c r="A1306" i="13" s="1"/>
  <c r="D1343" i="1"/>
  <c r="A1307" i="13" s="1"/>
  <c r="D1344" i="1"/>
  <c r="A1308" i="13" s="1"/>
  <c r="D1345" i="1"/>
  <c r="A1309" i="13" s="1"/>
  <c r="D1346" i="1"/>
  <c r="A1310" i="13" s="1"/>
  <c r="D1347" i="1"/>
  <c r="A1311" i="13" s="1"/>
  <c r="D1348" i="1"/>
  <c r="A1312" i="13" s="1"/>
  <c r="D1349" i="1"/>
  <c r="A1313" i="13" s="1"/>
  <c r="D1350" i="1"/>
  <c r="A1314" i="13" s="1"/>
  <c r="D1351" i="1"/>
  <c r="D1352" i="1"/>
  <c r="A1316" i="13" s="1"/>
  <c r="D1353" i="1"/>
  <c r="D1354" i="1"/>
  <c r="D1355" i="1"/>
  <c r="A1319" i="13" s="1"/>
  <c r="D1356" i="1"/>
  <c r="A1320" i="13" s="1"/>
  <c r="D1357" i="1"/>
  <c r="A1321" i="13" s="1"/>
  <c r="D1358" i="1"/>
  <c r="A1322" i="13" s="1"/>
  <c r="D1359" i="1"/>
  <c r="A1323" i="13" s="1"/>
  <c r="D1360" i="1"/>
  <c r="A1324" i="13" s="1"/>
  <c r="D1361" i="1"/>
  <c r="A1325" i="13" s="1"/>
  <c r="D1362" i="1"/>
  <c r="A1326" i="13" s="1"/>
  <c r="D1363" i="1"/>
  <c r="A1327" i="13" s="1"/>
  <c r="D1364" i="1"/>
  <c r="A1328" i="13" s="1"/>
  <c r="D1365" i="1"/>
  <c r="A1329" i="13" s="1"/>
  <c r="D1366" i="1"/>
  <c r="A1330" i="13" s="1"/>
  <c r="D1367" i="1"/>
  <c r="D1368" i="1"/>
  <c r="A1332" i="13" s="1"/>
  <c r="D1369" i="1"/>
  <c r="D1370" i="1"/>
  <c r="D1371" i="1"/>
  <c r="D1372" i="1"/>
  <c r="A1336" i="13" s="1"/>
  <c r="D1373" i="1"/>
  <c r="A1337" i="13" s="1"/>
  <c r="D1374" i="1"/>
  <c r="A1338" i="13" s="1"/>
  <c r="D1375" i="1"/>
  <c r="A1339" i="13" s="1"/>
  <c r="D1376" i="1"/>
  <c r="A1340" i="13" s="1"/>
  <c r="D1377" i="1"/>
  <c r="A1341" i="13" s="1"/>
  <c r="D1378" i="1"/>
  <c r="A1342" i="13" s="1"/>
  <c r="D1379" i="1"/>
  <c r="A1343" i="13" s="1"/>
  <c r="D1380" i="1"/>
  <c r="A1344" i="13" s="1"/>
  <c r="D1381" i="1"/>
  <c r="A1345" i="13" s="1"/>
  <c r="D1382" i="1"/>
  <c r="A1346" i="13" s="1"/>
  <c r="D1383" i="1"/>
  <c r="D1384" i="1"/>
  <c r="A1348" i="13" s="1"/>
  <c r="D1385" i="1"/>
  <c r="D1386" i="1"/>
  <c r="D1387" i="1"/>
  <c r="D1388" i="1"/>
  <c r="D1389" i="1"/>
  <c r="A1353" i="13" s="1"/>
  <c r="D1390" i="1"/>
  <c r="A1354" i="13" s="1"/>
  <c r="D1391" i="1"/>
  <c r="A1355" i="13" s="1"/>
  <c r="D1392" i="1"/>
  <c r="A1356" i="13" s="1"/>
  <c r="D1393" i="1"/>
  <c r="A1357" i="13" s="1"/>
  <c r="D1394" i="1"/>
  <c r="A1358" i="13" s="1"/>
  <c r="D1395" i="1"/>
  <c r="A1359" i="13" s="1"/>
  <c r="D1396" i="1"/>
  <c r="A1360" i="13" s="1"/>
  <c r="D1397" i="1"/>
  <c r="A1361" i="13" s="1"/>
  <c r="D1398" i="1"/>
  <c r="A1362" i="13" s="1"/>
  <c r="D1399" i="1"/>
  <c r="D1400" i="1"/>
  <c r="A1364" i="13" s="1"/>
  <c r="D1401" i="1"/>
  <c r="D1402" i="1"/>
  <c r="D1403" i="1"/>
  <c r="D1404" i="1"/>
  <c r="A1368" i="13" s="1"/>
  <c r="D1405" i="1"/>
  <c r="A1369" i="13" s="1"/>
  <c r="D1406" i="1"/>
  <c r="A1370" i="13" s="1"/>
  <c r="D1407" i="1"/>
  <c r="A1371" i="13" s="1"/>
  <c r="D1408" i="1"/>
  <c r="A1372" i="13" s="1"/>
  <c r="D1409" i="1"/>
  <c r="A1373" i="13" s="1"/>
  <c r="D1410" i="1"/>
  <c r="A1374" i="13" s="1"/>
  <c r="D1411" i="1"/>
  <c r="A1375" i="13" s="1"/>
  <c r="D1412" i="1"/>
  <c r="A1376" i="13" s="1"/>
  <c r="D1413" i="1"/>
  <c r="A1377" i="13" s="1"/>
  <c r="D1414" i="1"/>
  <c r="A1378" i="13" s="1"/>
  <c r="D1415" i="1"/>
  <c r="D1416" i="1"/>
  <c r="A1380" i="13" s="1"/>
  <c r="D1417" i="1"/>
  <c r="D1418" i="1"/>
  <c r="D1419" i="1"/>
  <c r="A1383" i="13" s="1"/>
  <c r="D1420" i="1"/>
  <c r="A1384" i="13" s="1"/>
  <c r="D1421" i="1"/>
  <c r="A1385" i="13" s="1"/>
  <c r="D1422" i="1"/>
  <c r="A1386" i="13" s="1"/>
  <c r="D1423" i="1"/>
  <c r="A1387" i="13" s="1"/>
  <c r="D1424" i="1"/>
  <c r="A1388" i="13" s="1"/>
  <c r="D1425" i="1"/>
  <c r="A1389" i="13" s="1"/>
  <c r="D1426" i="1"/>
  <c r="A1390" i="13" s="1"/>
  <c r="D1427" i="1"/>
  <c r="A1391" i="13" s="1"/>
  <c r="D1428" i="1"/>
  <c r="A1392" i="13" s="1"/>
  <c r="D1429" i="1"/>
  <c r="A1393" i="13" s="1"/>
  <c r="D1430" i="1"/>
  <c r="A1394" i="13" s="1"/>
  <c r="D1431" i="1"/>
  <c r="D1432" i="1"/>
  <c r="A1396" i="13" s="1"/>
  <c r="D1433" i="1"/>
  <c r="D1434" i="1"/>
  <c r="D1435" i="1"/>
  <c r="D1436" i="1"/>
  <c r="A1400" i="13" s="1"/>
  <c r="D1437" i="1"/>
  <c r="A1401" i="13" s="1"/>
  <c r="D1438" i="1"/>
  <c r="A1402" i="13" s="1"/>
  <c r="D1439" i="1"/>
  <c r="A1403" i="13" s="1"/>
  <c r="D1440" i="1"/>
  <c r="A1404" i="13" s="1"/>
  <c r="D1441" i="1"/>
  <c r="A1405" i="13" s="1"/>
  <c r="D1442" i="1"/>
  <c r="A1406" i="13" s="1"/>
  <c r="D1443" i="1"/>
  <c r="A1407" i="13" s="1"/>
  <c r="D1444" i="1"/>
  <c r="A1408" i="13" s="1"/>
  <c r="D1445" i="1"/>
  <c r="A1409" i="13" s="1"/>
  <c r="D1446" i="1"/>
  <c r="A1410" i="13" s="1"/>
  <c r="D1447" i="1"/>
  <c r="D1448" i="1"/>
  <c r="D1449" i="1"/>
  <c r="D1450" i="1"/>
  <c r="D1451" i="1"/>
  <c r="A1415" i="13" s="1"/>
  <c r="D1452" i="1"/>
  <c r="D1453" i="1"/>
  <c r="A1417" i="13" s="1"/>
  <c r="D1454" i="1"/>
  <c r="A1418" i="13" s="1"/>
  <c r="D1455" i="1"/>
  <c r="A1419" i="13" s="1"/>
  <c r="D1456" i="1"/>
  <c r="A1420" i="13" s="1"/>
  <c r="D1457" i="1"/>
  <c r="A1421" i="13" s="1"/>
  <c r="D1458" i="1"/>
  <c r="A1422" i="13" s="1"/>
  <c r="D1459" i="1"/>
  <c r="A1423" i="13" s="1"/>
  <c r="D1460" i="1"/>
  <c r="A1424" i="13" s="1"/>
  <c r="D1461" i="1"/>
  <c r="A1425" i="13" s="1"/>
  <c r="D1462" i="1"/>
  <c r="A1426" i="13" s="1"/>
  <c r="D1463" i="1"/>
  <c r="D1464" i="1"/>
  <c r="D1465" i="1"/>
  <c r="D1466" i="1"/>
  <c r="D1467" i="1"/>
  <c r="D1468" i="1"/>
  <c r="A1432" i="13" s="1"/>
  <c r="D1469" i="1"/>
  <c r="A1433" i="13" s="1"/>
  <c r="D1470" i="1"/>
  <c r="A1434" i="13" s="1"/>
  <c r="D1471" i="1"/>
  <c r="A1435" i="13" s="1"/>
  <c r="D1472" i="1"/>
  <c r="A1436" i="13" s="1"/>
  <c r="D1473" i="1"/>
  <c r="A1437" i="13" s="1"/>
  <c r="D1474" i="1"/>
  <c r="A1438" i="13" s="1"/>
  <c r="D1475" i="1"/>
  <c r="A1439" i="13" s="1"/>
  <c r="D1476" i="1"/>
  <c r="A1440" i="13" s="1"/>
  <c r="D1477" i="1"/>
  <c r="A1441" i="13" s="1"/>
  <c r="D1478" i="1"/>
  <c r="A1442" i="13" s="1"/>
  <c r="D1479" i="1"/>
  <c r="D1480" i="1"/>
  <c r="D1481" i="1"/>
  <c r="D1482" i="1"/>
  <c r="D1483" i="1"/>
  <c r="A1447" i="13" s="1"/>
  <c r="D1484" i="1"/>
  <c r="D1485" i="1"/>
  <c r="A1449" i="13" s="1"/>
  <c r="D1486" i="1"/>
  <c r="A1450" i="13" s="1"/>
  <c r="D1487" i="1"/>
  <c r="A1451" i="13" s="1"/>
  <c r="D1488" i="1"/>
  <c r="A1452" i="13" s="1"/>
  <c r="D1489" i="1"/>
  <c r="A1453" i="13" s="1"/>
  <c r="D1490" i="1"/>
  <c r="A1454" i="13" s="1"/>
  <c r="D1491" i="1"/>
  <c r="A1455" i="13" s="1"/>
  <c r="D1492" i="1"/>
  <c r="A1456" i="13" s="1"/>
  <c r="D1493" i="1"/>
  <c r="A1457" i="13" s="1"/>
  <c r="D1494" i="1"/>
  <c r="A1458" i="13" s="1"/>
  <c r="D1495" i="1"/>
  <c r="D1496" i="1"/>
  <c r="A1460" i="13" s="1"/>
  <c r="D1497" i="1"/>
  <c r="D1498" i="1"/>
  <c r="D1499" i="1"/>
  <c r="D1500" i="1"/>
  <c r="A1464" i="13" s="1"/>
  <c r="D1501" i="1"/>
  <c r="A1465" i="13" s="1"/>
  <c r="D1502" i="1"/>
  <c r="A1466" i="13" s="1"/>
  <c r="D1503" i="1"/>
  <c r="A1467" i="13" s="1"/>
  <c r="D1504" i="1"/>
  <c r="A1468" i="13" s="1"/>
  <c r="D1505" i="1"/>
  <c r="A1469" i="13" s="1"/>
  <c r="D1506" i="1"/>
  <c r="A1470" i="13" s="1"/>
  <c r="D1507" i="1"/>
  <c r="A1471" i="13" s="1"/>
  <c r="D1508" i="1"/>
  <c r="A1472" i="13" s="1"/>
  <c r="D1509" i="1"/>
  <c r="A1473" i="13" s="1"/>
  <c r="D1510" i="1"/>
  <c r="A1474" i="13" s="1"/>
  <c r="D1511" i="1"/>
  <c r="D1512" i="1"/>
  <c r="A1476" i="13" s="1"/>
  <c r="D1513" i="1"/>
  <c r="D1514" i="1"/>
  <c r="D1515" i="1"/>
  <c r="A1479" i="13" s="1"/>
  <c r="D1516" i="1"/>
  <c r="A1480" i="13" s="1"/>
  <c r="D1517" i="1"/>
  <c r="A1481" i="13" s="1"/>
  <c r="D1518" i="1"/>
  <c r="A1482" i="13" s="1"/>
  <c r="D1519" i="1"/>
  <c r="A1483" i="13" s="1"/>
  <c r="D1520" i="1"/>
  <c r="A1484" i="13" s="1"/>
  <c r="D1521" i="1"/>
  <c r="A1485" i="13" s="1"/>
  <c r="D1522" i="1"/>
  <c r="A1486" i="13" s="1"/>
  <c r="D1523" i="1"/>
  <c r="A1487" i="13" s="1"/>
  <c r="D1524" i="1"/>
  <c r="A1488" i="13" s="1"/>
  <c r="D1525" i="1"/>
  <c r="A1489" i="13" s="1"/>
  <c r="D1526" i="1"/>
  <c r="A1490" i="13" s="1"/>
  <c r="D1527" i="1"/>
  <c r="D1528" i="1"/>
  <c r="A1492" i="13" s="1"/>
  <c r="D1529" i="1"/>
  <c r="D1530" i="1"/>
  <c r="D1531" i="1"/>
  <c r="D1532" i="1"/>
  <c r="D1533" i="1"/>
  <c r="A1497" i="13" s="1"/>
  <c r="D1534" i="1"/>
  <c r="A1498" i="13" s="1"/>
  <c r="D1535" i="1"/>
  <c r="A1499" i="13" s="1"/>
  <c r="D1536" i="1"/>
  <c r="A1500" i="13" s="1"/>
  <c r="D1537" i="1"/>
  <c r="A1501" i="13" s="1"/>
  <c r="D1538" i="1"/>
  <c r="A1502" i="13" s="1"/>
  <c r="D1539" i="1"/>
  <c r="A1503" i="13" s="1"/>
  <c r="D1540" i="1"/>
  <c r="A1504" i="13" s="1"/>
  <c r="D1541" i="1"/>
  <c r="A1505" i="13" s="1"/>
  <c r="D1542" i="1"/>
  <c r="A1506" i="13" s="1"/>
  <c r="D1543" i="1"/>
  <c r="D1544" i="1"/>
  <c r="A1508" i="13" s="1"/>
  <c r="D1545" i="1"/>
  <c r="D1546" i="1"/>
  <c r="D1547" i="1"/>
  <c r="A1511" i="13" s="1"/>
  <c r="D1548" i="1"/>
  <c r="A1512" i="13" s="1"/>
  <c r="D1549" i="1"/>
  <c r="A1513" i="13" s="1"/>
  <c r="D1550" i="1"/>
  <c r="A1514" i="13" s="1"/>
  <c r="D1551" i="1"/>
  <c r="A1515" i="13" s="1"/>
  <c r="D1552" i="1"/>
  <c r="A1516" i="13" s="1"/>
  <c r="D1553" i="1"/>
  <c r="A1517" i="13" s="1"/>
  <c r="D1554" i="1"/>
  <c r="A1518" i="13" s="1"/>
  <c r="D1555" i="1"/>
  <c r="A1519" i="13" s="1"/>
  <c r="D1556" i="1"/>
  <c r="A1520" i="13" s="1"/>
  <c r="D1557" i="1"/>
  <c r="A1521" i="13" s="1"/>
  <c r="D1558" i="1"/>
  <c r="A1522" i="13" s="1"/>
  <c r="D1559" i="1"/>
  <c r="D1560" i="1"/>
  <c r="D1561" i="1"/>
  <c r="D1562" i="1"/>
  <c r="D1563" i="1"/>
  <c r="A1527" i="13" s="1"/>
  <c r="D1564" i="1"/>
  <c r="A1528" i="13" s="1"/>
  <c r="D1565" i="1"/>
  <c r="A1529" i="13" s="1"/>
  <c r="D1566" i="1"/>
  <c r="A1530" i="13" s="1"/>
  <c r="D1567" i="1"/>
  <c r="A1531" i="13" s="1"/>
  <c r="D1568" i="1"/>
  <c r="A1532" i="13" s="1"/>
  <c r="D1569" i="1"/>
  <c r="A1533" i="13" s="1"/>
  <c r="D1570" i="1"/>
  <c r="A1534" i="13" s="1"/>
  <c r="D1571" i="1"/>
  <c r="A1535" i="13" s="1"/>
  <c r="D1572" i="1"/>
  <c r="A1536" i="13" s="1"/>
  <c r="D1573" i="1"/>
  <c r="A1537" i="13" s="1"/>
  <c r="D1574" i="1"/>
  <c r="A1538" i="13" s="1"/>
  <c r="D1575" i="1"/>
  <c r="D1576" i="1"/>
  <c r="A1540" i="13" s="1"/>
  <c r="D1577" i="1"/>
  <c r="D1578" i="1"/>
  <c r="D1579" i="1"/>
  <c r="D1580" i="1"/>
  <c r="A1544" i="13" s="1"/>
  <c r="D1581" i="1"/>
  <c r="A1545" i="13" s="1"/>
  <c r="D1582" i="1"/>
  <c r="A1546" i="13" s="1"/>
  <c r="D1583" i="1"/>
  <c r="A1547" i="13" s="1"/>
  <c r="D1584" i="1"/>
  <c r="A1548" i="13" s="1"/>
  <c r="D1585" i="1"/>
  <c r="A1549" i="13" s="1"/>
  <c r="D1586" i="1"/>
  <c r="A1550" i="13" s="1"/>
  <c r="D1587" i="1"/>
  <c r="A1551" i="13" s="1"/>
  <c r="D1588" i="1"/>
  <c r="A1552" i="13" s="1"/>
  <c r="D1589" i="1"/>
  <c r="A1553" i="13" s="1"/>
  <c r="D1590" i="1"/>
  <c r="A1554" i="13" s="1"/>
  <c r="D1591" i="1"/>
  <c r="D1592" i="1"/>
  <c r="D1593" i="1"/>
  <c r="D1594" i="1"/>
  <c r="D1595" i="1"/>
  <c r="D1596" i="1"/>
  <c r="A1560" i="13" s="1"/>
  <c r="D1597" i="1"/>
  <c r="A1561" i="13" s="1"/>
  <c r="D1598" i="1"/>
  <c r="A1562" i="13" s="1"/>
  <c r="D1599" i="1"/>
  <c r="A1563" i="13" s="1"/>
  <c r="D1600" i="1"/>
  <c r="A1564" i="13" s="1"/>
  <c r="D1601" i="1"/>
  <c r="A1565" i="13" s="1"/>
  <c r="D1602" i="1"/>
  <c r="A1566" i="13" s="1"/>
  <c r="D1603" i="1"/>
  <c r="A1567" i="13" s="1"/>
  <c r="D1604" i="1"/>
  <c r="A1568" i="13" s="1"/>
  <c r="D1605" i="1"/>
  <c r="A1569" i="13" s="1"/>
  <c r="D1606" i="1"/>
  <c r="A1570" i="13" s="1"/>
  <c r="D1607" i="1"/>
  <c r="D1608" i="1"/>
  <c r="A1572" i="13" s="1"/>
  <c r="D1609" i="1"/>
  <c r="D1610" i="1"/>
  <c r="D1611" i="1"/>
  <c r="A1575" i="13" s="1"/>
  <c r="D1612" i="1"/>
  <c r="D1613" i="1"/>
  <c r="A1577" i="13" s="1"/>
  <c r="D1614" i="1"/>
  <c r="A1578" i="13" s="1"/>
  <c r="D1615" i="1"/>
  <c r="A1579" i="13" s="1"/>
  <c r="D1616" i="1"/>
  <c r="A1580" i="13" s="1"/>
  <c r="D1617" i="1"/>
  <c r="A1581" i="13" s="1"/>
  <c r="D1618" i="1"/>
  <c r="A1582" i="13" s="1"/>
  <c r="D1619" i="1"/>
  <c r="A1583" i="13" s="1"/>
  <c r="D1620" i="1"/>
  <c r="A1584" i="13" s="1"/>
  <c r="D1621" i="1"/>
  <c r="A1585" i="13" s="1"/>
  <c r="D1622" i="1"/>
  <c r="A1586" i="13" s="1"/>
  <c r="D1623" i="1"/>
  <c r="D1624" i="1"/>
  <c r="A1588" i="13" s="1"/>
  <c r="D1625" i="1"/>
  <c r="D1626" i="1"/>
  <c r="D1627" i="1"/>
  <c r="D1628" i="1"/>
  <c r="A1592" i="13" s="1"/>
  <c r="D1629" i="1"/>
  <c r="A1593" i="13" s="1"/>
  <c r="D1630" i="1"/>
  <c r="A1594" i="13" s="1"/>
  <c r="D1631" i="1"/>
  <c r="A1595" i="13" s="1"/>
  <c r="D1632" i="1"/>
  <c r="A1596" i="13" s="1"/>
  <c r="D1633" i="1"/>
  <c r="A1597" i="13" s="1"/>
  <c r="D1634" i="1"/>
  <c r="A1598" i="13" s="1"/>
  <c r="D1635" i="1"/>
  <c r="A1599" i="13" s="1"/>
  <c r="D1636" i="1"/>
  <c r="A1600" i="13" s="1"/>
  <c r="D1637" i="1"/>
  <c r="A1601" i="13" s="1"/>
  <c r="D1638" i="1"/>
  <c r="A1602" i="13" s="1"/>
  <c r="D1639" i="1"/>
  <c r="D1640" i="1"/>
  <c r="D1641" i="1"/>
  <c r="D1642" i="1"/>
  <c r="D1643" i="1"/>
  <c r="D1644" i="1"/>
  <c r="A1608" i="13" s="1"/>
  <c r="D1645" i="1"/>
  <c r="A1609" i="13" s="1"/>
  <c r="D1646" i="1"/>
  <c r="A1610" i="13" s="1"/>
  <c r="D1647" i="1"/>
  <c r="A1611" i="13" s="1"/>
  <c r="D1648" i="1"/>
  <c r="A1612" i="13" s="1"/>
  <c r="D1649" i="1"/>
  <c r="A1613" i="13" s="1"/>
  <c r="D1650" i="1"/>
  <c r="A1614" i="13" s="1"/>
  <c r="D1651" i="1"/>
  <c r="A1615" i="13" s="1"/>
  <c r="D1652" i="1"/>
  <c r="A1616" i="13" s="1"/>
  <c r="D1653" i="1"/>
  <c r="A1617" i="13" s="1"/>
  <c r="D1654" i="1"/>
  <c r="A1618" i="13" s="1"/>
  <c r="D1655" i="1"/>
  <c r="D1656" i="1"/>
  <c r="A1620" i="13" s="1"/>
  <c r="D1657" i="1"/>
  <c r="D1658" i="1"/>
  <c r="D1659" i="1"/>
  <c r="A1623" i="13" s="1"/>
  <c r="D1660" i="1"/>
  <c r="D1661" i="1"/>
  <c r="A1625" i="13" s="1"/>
  <c r="D1662" i="1"/>
  <c r="A1626" i="13" s="1"/>
  <c r="D1663" i="1"/>
  <c r="A1627" i="13" s="1"/>
  <c r="D1664" i="1"/>
  <c r="A1628" i="13" s="1"/>
  <c r="D1665" i="1"/>
  <c r="A1629" i="13" s="1"/>
  <c r="D1666" i="1"/>
  <c r="A1630" i="13" s="1"/>
  <c r="D1667" i="1"/>
  <c r="A1631" i="13" s="1"/>
  <c r="D1668" i="1"/>
  <c r="A1632" i="13" s="1"/>
  <c r="D1669" i="1"/>
  <c r="A1633" i="13" s="1"/>
  <c r="D1670" i="1"/>
  <c r="A1634" i="13" s="1"/>
  <c r="D1671" i="1"/>
  <c r="D1672" i="1"/>
  <c r="A1636" i="13" s="1"/>
  <c r="D1673" i="1"/>
  <c r="D1674" i="1"/>
  <c r="D1675" i="1"/>
  <c r="A1639" i="13" s="1"/>
  <c r="D1676" i="1"/>
  <c r="A1640" i="13" s="1"/>
  <c r="D1677" i="1"/>
  <c r="A1641" i="13" s="1"/>
  <c r="D1678" i="1"/>
  <c r="A1642" i="13" s="1"/>
  <c r="D1679" i="1"/>
  <c r="A1643" i="13" s="1"/>
  <c r="D1680" i="1"/>
  <c r="A1644" i="13" s="1"/>
  <c r="D1681" i="1"/>
  <c r="A1645" i="13" s="1"/>
  <c r="D1682" i="1"/>
  <c r="A1646" i="13" s="1"/>
  <c r="D1683" i="1"/>
  <c r="A1647" i="13" s="1"/>
  <c r="D1684" i="1"/>
  <c r="A1648" i="13" s="1"/>
  <c r="D1685" i="1"/>
  <c r="A1649" i="13" s="1"/>
  <c r="D1686" i="1"/>
  <c r="A1650" i="13" s="1"/>
  <c r="D1687" i="1"/>
  <c r="D1688" i="1"/>
  <c r="D1689" i="1"/>
  <c r="D1690" i="1"/>
  <c r="D1691" i="1"/>
  <c r="A1655" i="13" s="1"/>
  <c r="D1692" i="1"/>
  <c r="A1656" i="13" s="1"/>
  <c r="D1693" i="1"/>
  <c r="A1657" i="13" s="1"/>
  <c r="D1694" i="1"/>
  <c r="A1658" i="13" s="1"/>
  <c r="D1695" i="1"/>
  <c r="A1659" i="13" s="1"/>
  <c r="D1696" i="1"/>
  <c r="A1660" i="13" s="1"/>
  <c r="D1697" i="1"/>
  <c r="A1661" i="13" s="1"/>
  <c r="D1698" i="1"/>
  <c r="A1662" i="13" s="1"/>
  <c r="D1699" i="1"/>
  <c r="A1663" i="13" s="1"/>
  <c r="D1700" i="1"/>
  <c r="A1664" i="13" s="1"/>
  <c r="D1701" i="1"/>
  <c r="A1665" i="13" s="1"/>
  <c r="D1702" i="1"/>
  <c r="A1666" i="13" s="1"/>
  <c r="D1703" i="1"/>
  <c r="D1704" i="1"/>
  <c r="A1668" i="13" s="1"/>
  <c r="D1705" i="1"/>
  <c r="D1706" i="1"/>
  <c r="D1707" i="1"/>
  <c r="A1671" i="13" s="1"/>
  <c r="D1708" i="1"/>
  <c r="D1709" i="1"/>
  <c r="A1673" i="13" s="1"/>
  <c r="D1710" i="1"/>
  <c r="A1674" i="13" s="1"/>
  <c r="D1711" i="1"/>
  <c r="A1675" i="13" s="1"/>
  <c r="D1712" i="1"/>
  <c r="A1676" i="13" s="1"/>
  <c r="D1713" i="1"/>
  <c r="A1677" i="13" s="1"/>
  <c r="D1714" i="1"/>
  <c r="A1678" i="13" s="1"/>
  <c r="D1715" i="1"/>
  <c r="A1679" i="13" s="1"/>
  <c r="D1716" i="1"/>
  <c r="A1680" i="13" s="1"/>
  <c r="D1717" i="1"/>
  <c r="A1681" i="13" s="1"/>
  <c r="D1718" i="1"/>
  <c r="A1682" i="13" s="1"/>
  <c r="D1719" i="1"/>
  <c r="D1720" i="1"/>
  <c r="A1684" i="13" s="1"/>
  <c r="D1721" i="1"/>
  <c r="D1722" i="1"/>
  <c r="D1723" i="1"/>
  <c r="D1724" i="1"/>
  <c r="A1688" i="13" s="1"/>
  <c r="D1725" i="1"/>
  <c r="A1689" i="13" s="1"/>
  <c r="D1726" i="1"/>
  <c r="A1690" i="13" s="1"/>
  <c r="D1727" i="1"/>
  <c r="A1691" i="13" s="1"/>
  <c r="D1728" i="1"/>
  <c r="A1692" i="13" s="1"/>
  <c r="D1729" i="1"/>
  <c r="A1693" i="13" s="1"/>
  <c r="D1730" i="1"/>
  <c r="A1694" i="13" s="1"/>
  <c r="D1731" i="1"/>
  <c r="A1695" i="13" s="1"/>
  <c r="D1732" i="1"/>
  <c r="A1696" i="13" s="1"/>
  <c r="D1733" i="1"/>
  <c r="A1697" i="13" s="1"/>
  <c r="D1734" i="1"/>
  <c r="A1698" i="13" s="1"/>
  <c r="D1735" i="1"/>
  <c r="D1736" i="1"/>
  <c r="D1737" i="1"/>
  <c r="D1738" i="1"/>
  <c r="D1739" i="1"/>
  <c r="D1740" i="1"/>
  <c r="A1704" i="13" s="1"/>
  <c r="D1741" i="1"/>
  <c r="A1705" i="13" s="1"/>
  <c r="D1742" i="1"/>
  <c r="A1706" i="13" s="1"/>
  <c r="D1743" i="1"/>
  <c r="A1707" i="13" s="1"/>
  <c r="D1744" i="1"/>
  <c r="A1708" i="13" s="1"/>
  <c r="D1745" i="1"/>
  <c r="A1709" i="13" s="1"/>
  <c r="D1746" i="1"/>
  <c r="A1710" i="13" s="1"/>
  <c r="D1747" i="1"/>
  <c r="A1711" i="13" s="1"/>
  <c r="D1748" i="1"/>
  <c r="A1712" i="13" s="1"/>
  <c r="D1749" i="1"/>
  <c r="A1713" i="13" s="1"/>
  <c r="D1750" i="1"/>
  <c r="A1714" i="13" s="1"/>
  <c r="D1751" i="1"/>
  <c r="D1752" i="1"/>
  <c r="A1716" i="13" s="1"/>
  <c r="D1753" i="1"/>
  <c r="D1754" i="1"/>
  <c r="D1755" i="1"/>
  <c r="D1756" i="1"/>
  <c r="A1720" i="13" s="1"/>
  <c r="D1757" i="1"/>
  <c r="A1721" i="13" s="1"/>
  <c r="D1758" i="1"/>
  <c r="A1722" i="13" s="1"/>
  <c r="D1759" i="1"/>
  <c r="A1723" i="13" s="1"/>
  <c r="D1760" i="1"/>
  <c r="A1724" i="13" s="1"/>
  <c r="D1761" i="1"/>
  <c r="A1725" i="13" s="1"/>
  <c r="D1762" i="1"/>
  <c r="D1763" i="1"/>
  <c r="A1727" i="13" s="1"/>
  <c r="D1764" i="1"/>
  <c r="A1728" i="13" s="1"/>
  <c r="D1765" i="1"/>
  <c r="A1729" i="13" s="1"/>
  <c r="D1766" i="1"/>
  <c r="A1730" i="13" s="1"/>
  <c r="D1767" i="1"/>
  <c r="D1768" i="1"/>
  <c r="A1732" i="13" s="1"/>
  <c r="D1769" i="1"/>
  <c r="D1770" i="1"/>
  <c r="D1771" i="1"/>
  <c r="A1735" i="13" s="1"/>
  <c r="D1772" i="1"/>
  <c r="A1736" i="13" s="1"/>
  <c r="D1773" i="1"/>
  <c r="A1737" i="13" s="1"/>
  <c r="D1774" i="1"/>
  <c r="A1738" i="13" s="1"/>
  <c r="D1775" i="1"/>
  <c r="A1739" i="13" s="1"/>
  <c r="D1776" i="1"/>
  <c r="A1740" i="13" s="1"/>
  <c r="D1777" i="1"/>
  <c r="A1741" i="13" s="1"/>
  <c r="D1778" i="1"/>
  <c r="A1742" i="13" s="1"/>
  <c r="D1779" i="1"/>
  <c r="A1743" i="13" s="1"/>
  <c r="D1780" i="1"/>
  <c r="A1744" i="13" s="1"/>
  <c r="D1781" i="1"/>
  <c r="A1745" i="13" s="1"/>
  <c r="D1782" i="1"/>
  <c r="A1746" i="13" s="1"/>
  <c r="D1783" i="1"/>
  <c r="D1784" i="1"/>
  <c r="D1785" i="1"/>
  <c r="D1786" i="1"/>
  <c r="D1787" i="1"/>
  <c r="D1788" i="1"/>
  <c r="A1752" i="13" s="1"/>
  <c r="D1789" i="1"/>
  <c r="A1753" i="13" s="1"/>
  <c r="D1790" i="1"/>
  <c r="A1754" i="13" s="1"/>
  <c r="D1791" i="1"/>
  <c r="A1755" i="13" s="1"/>
  <c r="D1792" i="1"/>
  <c r="A1756" i="13" s="1"/>
  <c r="D1793" i="1"/>
  <c r="A1757" i="13" s="1"/>
  <c r="D1794" i="1"/>
  <c r="A1758" i="13" s="1"/>
  <c r="D1795" i="1"/>
  <c r="A1759" i="13" s="1"/>
  <c r="D1796" i="1"/>
  <c r="A1760" i="13" s="1"/>
  <c r="D1797" i="1"/>
  <c r="A1761" i="13" s="1"/>
  <c r="D1798" i="1"/>
  <c r="A1762" i="13" s="1"/>
  <c r="D1799" i="1"/>
  <c r="D1800" i="1"/>
  <c r="A1764" i="13" s="1"/>
  <c r="D1801" i="1"/>
  <c r="D1802" i="1"/>
  <c r="D1803" i="1"/>
  <c r="A1767" i="13" s="1"/>
  <c r="D1804" i="1"/>
  <c r="A1768" i="13" s="1"/>
  <c r="D1805" i="1"/>
  <c r="A1769" i="13" s="1"/>
  <c r="D1806" i="1"/>
  <c r="A1770" i="13" s="1"/>
  <c r="D1807" i="1"/>
  <c r="A1771" i="13" s="1"/>
  <c r="D1808" i="1"/>
  <c r="A1772" i="13" s="1"/>
  <c r="D1809" i="1"/>
  <c r="A1773" i="13" s="1"/>
  <c r="D1810" i="1"/>
  <c r="A1774" i="13" s="1"/>
  <c r="D1811" i="1"/>
  <c r="A1775" i="13" s="1"/>
  <c r="D1812" i="1"/>
  <c r="A1776" i="13" s="1"/>
  <c r="D1813" i="1"/>
  <c r="A1777" i="13" s="1"/>
  <c r="D1814" i="1"/>
  <c r="A1778" i="13" s="1"/>
  <c r="D1815" i="1"/>
  <c r="D1816" i="1"/>
  <c r="D1817" i="1"/>
  <c r="D1818" i="1"/>
  <c r="D1819" i="1"/>
  <c r="D1820" i="1"/>
  <c r="D1821" i="1"/>
  <c r="A1785" i="13" s="1"/>
  <c r="D1822" i="1"/>
  <c r="A1786" i="13" s="1"/>
  <c r="D1823" i="1"/>
  <c r="A1787" i="13" s="1"/>
  <c r="D1824" i="1"/>
  <c r="A1788" i="13" s="1"/>
  <c r="D1825" i="1"/>
  <c r="A1789" i="13" s="1"/>
  <c r="D1826" i="1"/>
  <c r="A1790" i="13" s="1"/>
  <c r="D1827" i="1"/>
  <c r="A1791" i="13" s="1"/>
  <c r="D1828" i="1"/>
  <c r="A1792" i="13" s="1"/>
  <c r="D1829" i="1"/>
  <c r="A1793" i="13" s="1"/>
  <c r="D1830" i="1"/>
  <c r="A1794" i="13" s="1"/>
  <c r="D1831" i="1"/>
  <c r="D1832" i="1"/>
  <c r="A1796" i="13" s="1"/>
  <c r="D1833" i="1"/>
  <c r="D1834" i="1"/>
  <c r="D1835" i="1"/>
  <c r="A1799" i="13" s="1"/>
  <c r="D1836" i="1"/>
  <c r="A1800" i="13" s="1"/>
  <c r="D1837" i="1"/>
  <c r="A1801" i="13" s="1"/>
  <c r="D1838" i="1"/>
  <c r="A1802" i="13" s="1"/>
  <c r="D1839" i="1"/>
  <c r="A1803" i="13" s="1"/>
  <c r="D1840" i="1"/>
  <c r="A1804" i="13" s="1"/>
  <c r="D1841" i="1"/>
  <c r="A1805" i="13" s="1"/>
  <c r="D1842" i="1"/>
  <c r="A1806" i="13" s="1"/>
  <c r="D1843" i="1"/>
  <c r="A1807" i="13" s="1"/>
  <c r="D1844" i="1"/>
  <c r="A1808" i="13" s="1"/>
  <c r="D1845" i="1"/>
  <c r="A1809" i="13" s="1"/>
  <c r="D1846" i="1"/>
  <c r="A1810" i="13" s="1"/>
  <c r="D1847" i="1"/>
  <c r="D1848" i="1"/>
  <c r="A1812" i="13" s="1"/>
  <c r="D1849" i="1"/>
  <c r="D1850" i="1"/>
  <c r="D1851" i="1"/>
  <c r="D1852" i="1"/>
  <c r="A1816" i="13" s="1"/>
  <c r="D1853" i="1"/>
  <c r="A1817" i="13" s="1"/>
  <c r="D1854" i="1"/>
  <c r="A1818" i="13" s="1"/>
  <c r="D1855" i="1"/>
  <c r="A1819" i="13" s="1"/>
  <c r="D1856" i="1"/>
  <c r="A1820" i="13" s="1"/>
  <c r="D1857" i="1"/>
  <c r="A1821" i="13" s="1"/>
  <c r="D1858" i="1"/>
  <c r="A1822" i="13" s="1"/>
  <c r="D1859" i="1"/>
  <c r="A1823" i="13" s="1"/>
  <c r="D1860" i="1"/>
  <c r="A1824" i="13" s="1"/>
  <c r="D1861" i="1"/>
  <c r="A1825" i="13" s="1"/>
  <c r="D1862" i="1"/>
  <c r="A1826" i="13" s="1"/>
  <c r="D1863" i="1"/>
  <c r="D1864" i="1"/>
  <c r="D1865" i="1"/>
  <c r="D1866" i="1"/>
  <c r="D1867" i="1"/>
  <c r="A1831" i="13" s="1"/>
  <c r="D1868" i="1"/>
  <c r="A1832" i="13" s="1"/>
  <c r="D1869" i="1"/>
  <c r="D1870" i="1"/>
  <c r="A1834" i="13" s="1"/>
  <c r="D1871" i="1"/>
  <c r="A1835" i="13" s="1"/>
  <c r="D1872" i="1"/>
  <c r="A1836" i="13" s="1"/>
  <c r="D1873" i="1"/>
  <c r="A1837" i="13" s="1"/>
  <c r="D1874" i="1"/>
  <c r="A1838" i="13" s="1"/>
  <c r="D1875" i="1"/>
  <c r="A1839" i="13" s="1"/>
  <c r="D1876" i="1"/>
  <c r="A1840" i="13" s="1"/>
  <c r="D1877" i="1"/>
  <c r="A1841" i="13" s="1"/>
  <c r="D1878" i="1"/>
  <c r="A1842" i="13" s="1"/>
  <c r="D1879" i="1"/>
  <c r="D1880" i="1"/>
  <c r="D1881" i="1"/>
  <c r="D1882" i="1"/>
  <c r="D1883" i="1"/>
  <c r="A1847" i="13" s="1"/>
  <c r="D1884" i="1"/>
  <c r="A1848" i="13" s="1"/>
  <c r="D1885" i="1"/>
  <c r="A1849" i="13" s="1"/>
  <c r="D1886" i="1"/>
  <c r="A1850" i="13" s="1"/>
  <c r="D1887" i="1"/>
  <c r="A1851" i="13" s="1"/>
  <c r="D1888" i="1"/>
  <c r="A1852" i="13" s="1"/>
  <c r="D1889" i="1"/>
  <c r="A1853" i="13" s="1"/>
  <c r="D1890" i="1"/>
  <c r="A1854" i="13" s="1"/>
  <c r="D1891" i="1"/>
  <c r="A1855" i="13" s="1"/>
  <c r="D1892" i="1"/>
  <c r="A1856" i="13" s="1"/>
  <c r="D1893" i="1"/>
  <c r="A1857" i="13" s="1"/>
  <c r="D1894" i="1"/>
  <c r="A1858" i="13" s="1"/>
  <c r="D1895" i="1"/>
  <c r="D1896" i="1"/>
  <c r="A1860" i="13" s="1"/>
  <c r="D1897" i="1"/>
  <c r="D1898" i="1"/>
  <c r="D1899" i="1"/>
  <c r="D1900" i="1"/>
  <c r="A1864" i="13" s="1"/>
  <c r="D1901" i="1"/>
  <c r="A1865" i="13" s="1"/>
  <c r="D1902" i="1"/>
  <c r="A1866" i="13" s="1"/>
  <c r="D1903" i="1"/>
  <c r="A1867" i="13" s="1"/>
  <c r="D1904" i="1"/>
  <c r="A1868" i="13" s="1"/>
  <c r="D1905" i="1"/>
  <c r="A1869" i="13" s="1"/>
  <c r="D1906" i="1"/>
  <c r="A1870" i="13" s="1"/>
  <c r="D1907" i="1"/>
  <c r="A1871" i="13" s="1"/>
  <c r="D1908" i="1"/>
  <c r="A1872" i="13" s="1"/>
  <c r="D1909" i="1"/>
  <c r="A1873" i="13" s="1"/>
  <c r="D1910" i="1"/>
  <c r="A1874" i="13" s="1"/>
  <c r="D1911" i="1"/>
  <c r="D1912" i="1"/>
  <c r="A1876" i="13" s="1"/>
  <c r="D1913" i="1"/>
  <c r="D1914" i="1"/>
  <c r="D1915" i="1"/>
  <c r="D1916" i="1"/>
  <c r="D1917" i="1"/>
  <c r="A1881" i="13" s="1"/>
  <c r="D1918" i="1"/>
  <c r="A1882" i="13" s="1"/>
  <c r="D1919" i="1"/>
  <c r="A1883" i="13" s="1"/>
  <c r="D1920" i="1"/>
  <c r="A1884" i="13" s="1"/>
  <c r="D1921" i="1"/>
  <c r="A1885" i="13" s="1"/>
  <c r="D1922" i="1"/>
  <c r="A1886" i="13" s="1"/>
  <c r="D1923" i="1"/>
  <c r="A1887" i="13" s="1"/>
  <c r="D1924" i="1"/>
  <c r="A1888" i="13" s="1"/>
  <c r="D1925" i="1"/>
  <c r="A1889" i="13" s="1"/>
  <c r="D1926" i="1"/>
  <c r="A1890" i="13" s="1"/>
  <c r="D1927" i="1"/>
  <c r="D1928" i="1"/>
  <c r="D1929" i="1"/>
  <c r="D1930" i="1"/>
  <c r="D1931" i="1"/>
  <c r="A1895" i="13" s="1"/>
  <c r="D1932" i="1"/>
  <c r="D1933" i="1"/>
  <c r="A1897" i="13" s="1"/>
  <c r="D1934" i="1"/>
  <c r="A1898" i="13" s="1"/>
  <c r="D1935" i="1"/>
  <c r="A1899" i="13" s="1"/>
  <c r="D1936" i="1"/>
  <c r="A1900" i="13" s="1"/>
  <c r="D1937" i="1"/>
  <c r="A1901" i="13" s="1"/>
  <c r="D1938" i="1"/>
  <c r="A1902" i="13" s="1"/>
  <c r="D1939" i="1"/>
  <c r="A1903" i="13" s="1"/>
  <c r="D1940" i="1"/>
  <c r="A1904" i="13" s="1"/>
  <c r="D1941" i="1"/>
  <c r="A1905" i="13" s="1"/>
  <c r="D1942" i="1"/>
  <c r="A1906" i="13" s="1"/>
  <c r="D1943" i="1"/>
  <c r="D1944" i="1"/>
  <c r="A1908" i="13" s="1"/>
  <c r="D1945" i="1"/>
  <c r="D1946" i="1"/>
  <c r="D1947" i="1"/>
  <c r="A1911" i="13" s="1"/>
  <c r="D1948" i="1"/>
  <c r="A1912" i="13" s="1"/>
  <c r="D1949" i="1"/>
  <c r="A1913" i="13" s="1"/>
  <c r="D1950" i="1"/>
  <c r="A1914" i="13" s="1"/>
  <c r="D1951" i="1"/>
  <c r="A1915" i="13" s="1"/>
  <c r="D1952" i="1"/>
  <c r="A1916" i="13" s="1"/>
  <c r="D1953" i="1"/>
  <c r="A1917" i="13" s="1"/>
  <c r="D1954" i="1"/>
  <c r="A1918" i="13" s="1"/>
  <c r="D1955" i="1"/>
  <c r="A1919" i="13" s="1"/>
  <c r="D1956" i="1"/>
  <c r="A1920" i="13" s="1"/>
  <c r="D1957" i="1"/>
  <c r="A1921" i="13" s="1"/>
  <c r="D1958" i="1"/>
  <c r="A1922" i="13" s="1"/>
  <c r="D1959" i="1"/>
  <c r="D1960" i="1"/>
  <c r="D1961" i="1"/>
  <c r="D1962" i="1"/>
  <c r="D1963" i="1"/>
  <c r="D1964" i="1"/>
  <c r="A1928" i="13" s="1"/>
  <c r="D1965" i="1"/>
  <c r="A1929" i="13" s="1"/>
  <c r="D1966" i="1"/>
  <c r="A1930" i="13" s="1"/>
  <c r="D1967" i="1"/>
  <c r="A1931" i="13" s="1"/>
  <c r="D1968" i="1"/>
  <c r="A1932" i="13" s="1"/>
  <c r="D1969" i="1"/>
  <c r="A1933" i="13" s="1"/>
  <c r="D1970" i="1"/>
  <c r="A1934" i="13" s="1"/>
  <c r="D1971" i="1"/>
  <c r="A1935" i="13" s="1"/>
  <c r="D1972" i="1"/>
  <c r="A1936" i="13" s="1"/>
  <c r="D1973" i="1"/>
  <c r="A1937" i="13" s="1"/>
  <c r="D1974" i="1"/>
  <c r="A1938" i="13" s="1"/>
  <c r="D1975" i="1"/>
  <c r="D1976" i="1"/>
  <c r="A1940" i="13" s="1"/>
  <c r="D1977" i="1"/>
  <c r="D1978" i="1"/>
  <c r="D1979" i="1"/>
  <c r="D1980" i="1"/>
  <c r="A1944" i="13" s="1"/>
  <c r="D1981" i="1"/>
  <c r="A1945" i="13" s="1"/>
  <c r="D1982" i="1"/>
  <c r="A1946" i="13" s="1"/>
  <c r="D1983" i="1"/>
  <c r="A1947" i="13" s="1"/>
  <c r="D1984" i="1"/>
  <c r="A1948" i="13" s="1"/>
  <c r="D1985" i="1"/>
  <c r="A1949" i="13" s="1"/>
  <c r="D1986" i="1"/>
  <c r="A1950" i="13" s="1"/>
  <c r="D1987" i="1"/>
  <c r="A1951" i="13" s="1"/>
  <c r="D1988" i="1"/>
  <c r="A1952" i="13" s="1"/>
  <c r="D1989" i="1"/>
  <c r="A1953" i="13" s="1"/>
  <c r="D1990" i="1"/>
  <c r="A1954" i="13" s="1"/>
  <c r="D1991" i="1"/>
  <c r="D1992" i="1"/>
  <c r="D1993" i="1"/>
  <c r="D1994" i="1"/>
  <c r="D1995" i="1"/>
  <c r="A1959" i="13" s="1"/>
  <c r="D1996" i="1"/>
  <c r="A1960" i="13" s="1"/>
  <c r="D1997" i="1"/>
  <c r="A1961" i="13" s="1"/>
  <c r="D1998" i="1"/>
  <c r="A1962" i="13" s="1"/>
  <c r="D1999" i="1"/>
  <c r="A1963" i="13" s="1"/>
  <c r="D2000" i="1"/>
  <c r="A1964" i="13" s="1"/>
  <c r="D2001" i="1"/>
  <c r="A1965" i="13" s="1"/>
  <c r="D2002" i="1"/>
  <c r="A1966" i="13" s="1"/>
  <c r="D2003" i="1"/>
  <c r="A1967" i="13" s="1"/>
  <c r="D2004" i="1"/>
  <c r="A1968" i="13" s="1"/>
  <c r="D2005" i="1"/>
  <c r="A1969" i="13" s="1"/>
  <c r="D2006" i="1"/>
  <c r="A1970" i="13" s="1"/>
  <c r="D2007" i="1"/>
  <c r="D2008" i="1"/>
  <c r="A1972" i="13" s="1"/>
  <c r="D2009" i="1"/>
  <c r="D2010" i="1"/>
  <c r="D2011" i="1"/>
  <c r="A1975" i="13" s="1"/>
  <c r="D2012" i="1"/>
  <c r="A1976" i="13" s="1"/>
  <c r="D2013" i="1"/>
  <c r="A1977" i="13" s="1"/>
  <c r="D2014" i="1"/>
  <c r="A1978" i="13" s="1"/>
  <c r="D2015" i="1"/>
  <c r="A1979" i="13" s="1"/>
  <c r="D2016" i="1"/>
  <c r="A1980" i="13" s="1"/>
  <c r="D2017" i="1"/>
  <c r="A1981" i="13" s="1"/>
  <c r="D2018" i="1"/>
  <c r="A1982" i="13" s="1"/>
  <c r="D2019" i="1"/>
  <c r="A1983" i="13" s="1"/>
  <c r="D2020" i="1"/>
  <c r="A1984" i="13" s="1"/>
  <c r="D2021" i="1"/>
  <c r="A1985" i="13" s="1"/>
  <c r="D2022" i="1"/>
  <c r="A1986" i="13" s="1"/>
  <c r="D2023" i="1"/>
  <c r="D2024" i="1"/>
  <c r="A1988" i="13" s="1"/>
  <c r="D2025" i="1"/>
  <c r="D2026" i="1"/>
  <c r="D2027" i="1"/>
  <c r="D2028" i="1"/>
  <c r="A1992" i="13" s="1"/>
  <c r="D2029" i="1"/>
  <c r="A1993" i="13" s="1"/>
  <c r="D2030" i="1"/>
  <c r="A1994" i="13" s="1"/>
  <c r="D2031" i="1"/>
  <c r="A1995" i="13" s="1"/>
  <c r="D2032" i="1"/>
  <c r="A1996" i="13" s="1"/>
  <c r="D2033" i="1"/>
  <c r="A1997" i="13" s="1"/>
  <c r="D2034" i="1"/>
  <c r="A1998" i="13" s="1"/>
  <c r="D2035" i="1"/>
  <c r="A1999" i="13" s="1"/>
  <c r="D2036" i="1"/>
  <c r="A2000" i="13" s="1"/>
  <c r="D2037" i="1"/>
  <c r="A2001" i="13" s="1"/>
  <c r="D2038" i="1"/>
  <c r="A2002" i="13" s="1"/>
  <c r="D2039" i="1"/>
  <c r="D2040" i="1"/>
  <c r="D2041" i="1"/>
  <c r="D2042" i="1"/>
  <c r="D2043" i="1"/>
  <c r="A2007" i="13" s="1"/>
  <c r="D2044" i="1"/>
  <c r="A2008" i="13" s="1"/>
  <c r="D2045" i="1"/>
  <c r="A2009" i="13" s="1"/>
  <c r="D2046" i="1"/>
  <c r="A2010" i="13" s="1"/>
  <c r="D2047" i="1"/>
  <c r="A2011" i="13" s="1"/>
  <c r="D2048" i="1"/>
  <c r="A2012" i="13" s="1"/>
  <c r="D2049" i="1"/>
  <c r="A2013" i="13" s="1"/>
  <c r="D2050" i="1"/>
  <c r="A2014" i="13" s="1"/>
  <c r="D2051" i="1"/>
  <c r="A2015" i="13" s="1"/>
  <c r="D2052" i="1"/>
  <c r="A2016" i="13" s="1"/>
  <c r="D2053" i="1"/>
  <c r="A2017" i="13" s="1"/>
  <c r="D2054" i="1"/>
  <c r="A2018" i="13" s="1"/>
  <c r="D2055" i="1"/>
  <c r="D2056" i="1"/>
  <c r="A2020" i="13" s="1"/>
  <c r="D2057" i="1"/>
  <c r="D2058" i="1"/>
  <c r="D2059" i="1"/>
  <c r="D2060" i="1"/>
  <c r="A2024" i="13" s="1"/>
  <c r="D2061" i="1"/>
  <c r="A2025" i="13" s="1"/>
  <c r="D2062" i="1"/>
  <c r="A2026" i="13" s="1"/>
  <c r="D2063" i="1"/>
  <c r="A2027" i="13" s="1"/>
  <c r="D2064" i="1"/>
  <c r="A2028" i="13" s="1"/>
  <c r="D2065" i="1"/>
  <c r="A2029" i="13" s="1"/>
  <c r="D2066" i="1"/>
  <c r="A2030" i="13" s="1"/>
  <c r="D2067" i="1"/>
  <c r="A2031" i="13" s="1"/>
  <c r="D2068" i="1"/>
  <c r="A2032" i="13" s="1"/>
  <c r="D2069" i="1"/>
  <c r="A2033" i="13" s="1"/>
  <c r="D2070" i="1"/>
  <c r="A2034" i="13" s="1"/>
  <c r="D2071" i="1"/>
  <c r="D2072" i="1"/>
  <c r="A2036" i="13" s="1"/>
  <c r="D2073" i="1"/>
  <c r="D2074" i="1"/>
  <c r="D2075" i="1"/>
  <c r="D2076" i="1"/>
  <c r="D2077" i="1"/>
  <c r="A2041" i="13" s="1"/>
  <c r="D2078" i="1"/>
  <c r="A2042" i="13" s="1"/>
  <c r="D2079" i="1"/>
  <c r="A2043" i="13" s="1"/>
  <c r="D2080" i="1"/>
  <c r="A2044" i="13" s="1"/>
  <c r="D2081" i="1"/>
  <c r="A2045" i="13" s="1"/>
  <c r="D2082" i="1"/>
  <c r="A2046" i="13" s="1"/>
  <c r="D2083" i="1"/>
  <c r="A2047" i="13" s="1"/>
  <c r="D2084" i="1"/>
  <c r="A2048" i="13" s="1"/>
  <c r="D2085" i="1"/>
  <c r="A2049" i="13" s="1"/>
  <c r="D2086" i="1"/>
  <c r="A2050" i="13" s="1"/>
  <c r="D2087" i="1"/>
  <c r="D2088" i="1"/>
  <c r="D2089" i="1"/>
  <c r="D2090" i="1"/>
  <c r="D2091" i="1"/>
  <c r="A2055" i="13" s="1"/>
  <c r="D2092" i="1"/>
  <c r="A2056" i="13" s="1"/>
  <c r="D2093" i="1"/>
  <c r="A2057" i="13" s="1"/>
  <c r="D2094" i="1"/>
  <c r="A2058" i="13" s="1"/>
  <c r="D2095" i="1"/>
  <c r="A2059" i="13" s="1"/>
  <c r="D2096" i="1"/>
  <c r="A2060" i="13" s="1"/>
  <c r="D2097" i="1"/>
  <c r="A2061" i="13" s="1"/>
  <c r="D2098" i="1"/>
  <c r="A2062" i="13" s="1"/>
  <c r="D2099" i="1"/>
  <c r="A2063" i="13" s="1"/>
  <c r="D2100" i="1"/>
  <c r="A2064" i="13" s="1"/>
  <c r="D2101" i="1"/>
  <c r="A2065" i="13" s="1"/>
  <c r="D2102" i="1"/>
  <c r="A2066" i="13" s="1"/>
  <c r="D2103" i="1"/>
  <c r="D2104" i="1"/>
  <c r="A2068" i="13" s="1"/>
  <c r="D2105" i="1"/>
  <c r="D2106" i="1"/>
  <c r="D2107" i="1"/>
  <c r="D2108" i="1"/>
  <c r="A2072" i="13" s="1"/>
  <c r="D2109" i="1"/>
  <c r="A2073" i="13" s="1"/>
  <c r="D2110" i="1"/>
  <c r="A2074" i="13" s="1"/>
  <c r="D2111" i="1"/>
  <c r="A2075" i="13" s="1"/>
  <c r="D2112" i="1"/>
  <c r="A2076" i="13" s="1"/>
  <c r="D2113" i="1"/>
  <c r="A2077" i="13" s="1"/>
  <c r="D2114" i="1"/>
  <c r="A2078" i="13" s="1"/>
  <c r="D2115" i="1"/>
  <c r="A2079" i="13" s="1"/>
  <c r="D2116" i="1"/>
  <c r="A2080" i="13" s="1"/>
  <c r="D2117" i="1"/>
  <c r="A2081" i="13" s="1"/>
  <c r="D2118" i="1"/>
  <c r="A2082" i="13" s="1"/>
  <c r="D2119" i="1"/>
  <c r="D2120" i="1"/>
  <c r="D2121" i="1"/>
  <c r="D2122" i="1"/>
  <c r="D2123" i="1"/>
  <c r="D2124" i="1"/>
  <c r="A2088" i="13" s="1"/>
  <c r="D2125" i="1"/>
  <c r="A2089" i="13" s="1"/>
  <c r="D2126" i="1"/>
  <c r="A2090" i="13" s="1"/>
  <c r="D2127" i="1"/>
  <c r="A2091" i="13" s="1"/>
  <c r="D2128" i="1"/>
  <c r="A2092" i="13" s="1"/>
  <c r="D2129" i="1"/>
  <c r="A2093" i="13" s="1"/>
  <c r="D2130" i="1"/>
  <c r="A2094" i="13" s="1"/>
  <c r="D2131" i="1"/>
  <c r="A2095" i="13" s="1"/>
  <c r="D2132" i="1"/>
  <c r="A2096" i="13" s="1"/>
  <c r="D2133" i="1"/>
  <c r="A2097" i="13" s="1"/>
  <c r="D2134" i="1"/>
  <c r="A2098" i="13" s="1"/>
  <c r="D2135" i="1"/>
  <c r="D2136" i="1"/>
  <c r="A2100" i="13" s="1"/>
  <c r="D2137" i="1"/>
  <c r="D2138" i="1"/>
  <c r="D2139" i="1"/>
  <c r="A2103" i="13" s="1"/>
  <c r="D2140" i="1"/>
  <c r="A2104" i="13" s="1"/>
  <c r="D2141" i="1"/>
  <c r="A2105" i="13" s="1"/>
  <c r="D2142" i="1"/>
  <c r="A2106" i="13" s="1"/>
  <c r="D2143" i="1"/>
  <c r="A2107" i="13" s="1"/>
  <c r="D2144" i="1"/>
  <c r="A2108" i="13" s="1"/>
  <c r="D2145" i="1"/>
  <c r="A2109" i="13" s="1"/>
  <c r="D2146" i="1"/>
  <c r="A2110" i="13" s="1"/>
  <c r="D2147" i="1"/>
  <c r="A2111" i="13" s="1"/>
  <c r="D2148" i="1"/>
  <c r="A2112" i="13" s="1"/>
  <c r="D2149" i="1"/>
  <c r="A2113" i="13" s="1"/>
  <c r="D2150" i="1"/>
  <c r="A2114" i="13" s="1"/>
  <c r="D2151" i="1"/>
  <c r="D2152" i="1"/>
  <c r="A2116" i="13" s="1"/>
  <c r="D2153" i="1"/>
  <c r="D2154" i="1"/>
  <c r="D2155" i="1"/>
  <c r="D2156" i="1"/>
  <c r="A2120" i="13" s="1"/>
  <c r="D2157" i="1"/>
  <c r="A2121" i="13" s="1"/>
  <c r="D2158" i="1"/>
  <c r="A2122" i="13" s="1"/>
  <c r="D2159" i="1"/>
  <c r="A2123" i="13" s="1"/>
  <c r="D2160" i="1"/>
  <c r="A2124" i="13" s="1"/>
  <c r="D2161" i="1"/>
  <c r="A2125" i="13" s="1"/>
  <c r="D2162" i="1"/>
  <c r="A2126" i="13" s="1"/>
  <c r="D2163" i="1"/>
  <c r="A2127" i="13" s="1"/>
  <c r="D2164" i="1"/>
  <c r="A2128" i="13" s="1"/>
  <c r="D2165" i="1"/>
  <c r="A2129" i="13" s="1"/>
  <c r="D2166" i="1"/>
  <c r="A2130" i="13" s="1"/>
  <c r="D2167" i="1"/>
  <c r="D2168" i="1"/>
  <c r="A2132" i="13" s="1"/>
  <c r="D2169" i="1"/>
  <c r="D2170" i="1"/>
  <c r="D2171" i="1"/>
  <c r="D2172" i="1"/>
  <c r="A2136" i="13" s="1"/>
  <c r="D2173" i="1"/>
  <c r="A2137" i="13" s="1"/>
  <c r="D2174" i="1"/>
  <c r="A2138" i="13" s="1"/>
  <c r="D2175" i="1"/>
  <c r="A2139" i="13" s="1"/>
  <c r="D2176" i="1"/>
  <c r="A2140" i="13" s="1"/>
  <c r="D2177" i="1"/>
  <c r="A2141" i="13" s="1"/>
  <c r="D2178" i="1"/>
  <c r="A2142" i="13" s="1"/>
  <c r="D2179" i="1"/>
  <c r="A2143" i="13" s="1"/>
  <c r="D2180" i="1"/>
  <c r="A2144" i="13" s="1"/>
  <c r="D2181" i="1"/>
  <c r="A2145" i="13" s="1"/>
  <c r="D2182" i="1"/>
  <c r="A2146" i="13" s="1"/>
  <c r="D2183" i="1"/>
  <c r="D2184" i="1"/>
  <c r="D2185" i="1"/>
  <c r="D2186" i="1"/>
  <c r="D2187" i="1"/>
  <c r="D2188" i="1"/>
  <c r="A2152" i="13" s="1"/>
  <c r="D2189" i="1"/>
  <c r="A2153" i="13" s="1"/>
  <c r="D2190" i="1"/>
  <c r="A2154" i="13" s="1"/>
  <c r="D2191" i="1"/>
  <c r="A2155" i="13" s="1"/>
  <c r="D2192" i="1"/>
  <c r="A2156" i="13" s="1"/>
  <c r="D2193" i="1"/>
  <c r="A2157" i="13" s="1"/>
  <c r="D2194" i="1"/>
  <c r="A2158" i="13" s="1"/>
  <c r="D2195" i="1"/>
  <c r="A2159" i="13" s="1"/>
  <c r="D2196" i="1"/>
  <c r="A2160" i="13" s="1"/>
  <c r="D2197" i="1"/>
  <c r="A2161" i="13" s="1"/>
  <c r="D2198" i="1"/>
  <c r="A2162" i="13" s="1"/>
  <c r="D2199" i="1"/>
  <c r="D2200" i="1"/>
  <c r="A2164" i="13" s="1"/>
  <c r="D2201" i="1"/>
  <c r="D2202" i="1"/>
  <c r="D2203" i="1"/>
  <c r="A2167" i="13" s="1"/>
  <c r="D2204" i="1"/>
  <c r="A2168" i="13" s="1"/>
  <c r="D2205" i="1"/>
  <c r="A2169" i="13" s="1"/>
  <c r="D2206" i="1"/>
  <c r="A2170" i="13" s="1"/>
  <c r="D2207" i="1"/>
  <c r="A2171" i="13" s="1"/>
  <c r="D2208" i="1"/>
  <c r="A2172" i="13" s="1"/>
  <c r="D2209" i="1"/>
  <c r="A2173" i="13" s="1"/>
  <c r="D2210" i="1"/>
  <c r="A2174" i="13" s="1"/>
  <c r="D2211" i="1"/>
  <c r="A2175" i="13" s="1"/>
  <c r="D2212" i="1"/>
  <c r="A2176" i="13" s="1"/>
  <c r="D2213" i="1"/>
  <c r="A2177" i="13" s="1"/>
  <c r="D2214" i="1"/>
  <c r="A2178" i="13" s="1"/>
  <c r="D2215" i="1"/>
  <c r="D2216" i="1"/>
  <c r="A2180" i="13" s="1"/>
  <c r="D2217" i="1"/>
  <c r="D2218" i="1"/>
  <c r="D2219" i="1"/>
  <c r="A2183" i="13" s="1"/>
  <c r="D2220" i="1"/>
  <c r="A2184" i="13" s="1"/>
  <c r="D2221" i="1"/>
  <c r="A2185" i="13" s="1"/>
  <c r="D2222" i="1"/>
  <c r="A2186" i="13" s="1"/>
  <c r="D2223" i="1"/>
  <c r="A2187" i="13" s="1"/>
  <c r="D2224" i="1"/>
  <c r="A2188" i="13" s="1"/>
  <c r="D2225" i="1"/>
  <c r="A2189" i="13" s="1"/>
  <c r="D2226" i="1"/>
  <c r="A2190" i="13" s="1"/>
  <c r="D2227" i="1"/>
  <c r="A2191" i="13" s="1"/>
  <c r="D2228" i="1"/>
  <c r="A2192" i="13" s="1"/>
  <c r="D2229" i="1"/>
  <c r="A2193" i="13" s="1"/>
  <c r="D2230" i="1"/>
  <c r="A2194" i="13" s="1"/>
  <c r="D2231" i="1"/>
  <c r="D2232" i="1"/>
  <c r="D2233" i="1"/>
  <c r="D2234" i="1"/>
  <c r="D2235" i="1"/>
  <c r="A2199" i="13" s="1"/>
  <c r="D2236" i="1"/>
  <c r="A2200" i="13" s="1"/>
  <c r="D2237" i="1"/>
  <c r="A2201" i="13" s="1"/>
  <c r="D2238" i="1"/>
  <c r="A2202" i="13" s="1"/>
  <c r="D2239" i="1"/>
  <c r="A2203" i="13" s="1"/>
  <c r="D2240" i="1"/>
  <c r="A2204" i="13" s="1"/>
  <c r="D2241" i="1"/>
  <c r="A2205" i="13" s="1"/>
  <c r="D2242" i="1"/>
  <c r="A2206" i="13" s="1"/>
  <c r="D2243" i="1"/>
  <c r="A2207" i="13" s="1"/>
  <c r="D2244" i="1"/>
  <c r="A2208" i="13" s="1"/>
  <c r="D2245" i="1"/>
  <c r="A2209" i="13" s="1"/>
  <c r="D2246" i="1"/>
  <c r="A2210" i="13" s="1"/>
  <c r="D2247" i="1"/>
  <c r="D2248" i="1"/>
  <c r="D2249" i="1"/>
  <c r="D2250" i="1"/>
  <c r="D2251" i="1"/>
  <c r="D2252" i="1"/>
  <c r="A2216" i="13" s="1"/>
  <c r="D2253" i="1"/>
  <c r="A2217" i="13" s="1"/>
  <c r="D2254" i="1"/>
  <c r="A2218" i="13" s="1"/>
  <c r="D2255" i="1"/>
  <c r="A2219" i="13" s="1"/>
  <c r="D2256" i="1"/>
  <c r="A2220" i="13" s="1"/>
  <c r="D2257" i="1"/>
  <c r="A2221" i="13" s="1"/>
  <c r="D2258" i="1"/>
  <c r="A2222" i="13" s="1"/>
  <c r="D2259" i="1"/>
  <c r="A2223" i="13" s="1"/>
  <c r="D2260" i="1"/>
  <c r="A2224" i="13" s="1"/>
  <c r="D2261" i="1"/>
  <c r="A2225" i="13" s="1"/>
  <c r="D2262" i="1"/>
  <c r="A2226" i="13" s="1"/>
  <c r="D2263" i="1"/>
  <c r="D2264" i="1"/>
  <c r="D2265" i="1"/>
  <c r="D2266" i="1"/>
  <c r="D2267" i="1"/>
  <c r="A2231" i="13" s="1"/>
  <c r="D2268" i="1"/>
  <c r="A2232" i="13" s="1"/>
  <c r="D2269" i="1"/>
  <c r="A2233" i="13" s="1"/>
  <c r="D2270" i="1"/>
  <c r="A2234" i="13" s="1"/>
  <c r="D2271" i="1"/>
  <c r="A2235" i="13" s="1"/>
  <c r="D2272" i="1"/>
  <c r="A2236" i="13" s="1"/>
  <c r="D2273" i="1"/>
  <c r="A2237" i="13" s="1"/>
  <c r="D2274" i="1"/>
  <c r="A2238" i="13" s="1"/>
  <c r="D2275" i="1"/>
  <c r="A2239" i="13" s="1"/>
  <c r="D2276" i="1"/>
  <c r="A2240" i="13" s="1"/>
  <c r="D2277" i="1"/>
  <c r="A2241" i="13" s="1"/>
  <c r="D2278" i="1"/>
  <c r="A2242" i="13" s="1"/>
  <c r="D2279" i="1"/>
  <c r="D2280" i="1"/>
  <c r="A2244" i="13" s="1"/>
  <c r="D2281" i="1"/>
  <c r="D2282" i="1"/>
  <c r="D2283" i="1"/>
  <c r="D2284" i="1"/>
  <c r="A2248" i="13" s="1"/>
  <c r="D2285" i="1"/>
  <c r="A2249" i="13" s="1"/>
  <c r="D2286" i="1"/>
  <c r="A2250" i="13" s="1"/>
  <c r="D2287" i="1"/>
  <c r="A2251" i="13" s="1"/>
  <c r="D2288" i="1"/>
  <c r="A2252" i="13" s="1"/>
  <c r="D2289" i="1"/>
  <c r="A2253" i="13" s="1"/>
  <c r="D2290" i="1"/>
  <c r="A2254" i="13" s="1"/>
  <c r="D2291" i="1"/>
  <c r="A2255" i="13" s="1"/>
  <c r="D2292" i="1"/>
  <c r="A2256" i="13" s="1"/>
  <c r="D2293" i="1"/>
  <c r="A2257" i="13" s="1"/>
  <c r="D2294" i="1"/>
  <c r="A2258" i="13" s="1"/>
  <c r="D2295" i="1"/>
  <c r="D2296" i="1"/>
  <c r="D2297" i="1"/>
  <c r="D2298" i="1"/>
  <c r="D2299" i="1"/>
  <c r="D2300" i="1"/>
  <c r="A2264" i="13" s="1"/>
  <c r="D2301" i="1"/>
  <c r="A2265" i="13" s="1"/>
  <c r="D2302" i="1"/>
  <c r="A2266" i="13" s="1"/>
  <c r="D2303" i="1"/>
  <c r="A2267" i="13" s="1"/>
  <c r="D2304" i="1"/>
  <c r="A2268" i="13" s="1"/>
  <c r="D2305" i="1"/>
  <c r="A2269" i="13" s="1"/>
  <c r="D2306" i="1"/>
  <c r="A2270" i="13" s="1"/>
  <c r="D2307" i="1"/>
  <c r="A2271" i="13" s="1"/>
  <c r="D2308" i="1"/>
  <c r="A2272" i="13" s="1"/>
  <c r="D2309" i="1"/>
  <c r="A2273" i="13" s="1"/>
  <c r="D2310" i="1"/>
  <c r="A2274" i="13" s="1"/>
  <c r="D2311" i="1"/>
  <c r="D2312" i="1"/>
  <c r="A2276" i="13" s="1"/>
  <c r="D2313" i="1"/>
  <c r="D2314" i="1"/>
  <c r="D2315" i="1"/>
  <c r="A2279" i="13" s="1"/>
  <c r="D2316" i="1"/>
  <c r="A2280" i="13" s="1"/>
  <c r="D2317" i="1"/>
  <c r="A2281" i="13" s="1"/>
  <c r="D2318" i="1"/>
  <c r="A2282" i="13" s="1"/>
  <c r="D2319" i="1"/>
  <c r="A2283" i="13" s="1"/>
  <c r="D2320" i="1"/>
  <c r="A2284" i="13" s="1"/>
  <c r="D2321" i="1"/>
  <c r="A2285" i="13" s="1"/>
  <c r="D2322" i="1"/>
  <c r="A2286" i="13" s="1"/>
  <c r="D2323" i="1"/>
  <c r="A2287" i="13" s="1"/>
  <c r="D2324" i="1"/>
  <c r="A2288" i="13" s="1"/>
  <c r="D2325" i="1"/>
  <c r="A2289" i="13" s="1"/>
  <c r="D2326" i="1"/>
  <c r="A2290" i="13" s="1"/>
  <c r="D2327" i="1"/>
  <c r="D2328" i="1"/>
  <c r="A2292" i="13" s="1"/>
  <c r="D2329" i="1"/>
  <c r="D2330" i="1"/>
  <c r="D2331" i="1"/>
  <c r="A2295" i="13" s="1"/>
  <c r="D2332" i="1"/>
  <c r="A2296" i="13" s="1"/>
  <c r="D2333" i="1"/>
  <c r="A2297" i="13" s="1"/>
  <c r="D2334" i="1"/>
  <c r="A2298" i="13" s="1"/>
  <c r="D2335" i="1"/>
  <c r="A2299" i="13" s="1"/>
  <c r="D2336" i="1"/>
  <c r="A2300" i="13" s="1"/>
  <c r="D2337" i="1"/>
  <c r="A2301" i="13" s="1"/>
  <c r="D2338" i="1"/>
  <c r="A2302" i="13" s="1"/>
  <c r="D2339" i="1"/>
  <c r="A2303" i="13" s="1"/>
  <c r="D2340" i="1"/>
  <c r="A2304" i="13" s="1"/>
  <c r="D2341" i="1"/>
  <c r="A2305" i="13" s="1"/>
  <c r="D2342" i="1"/>
  <c r="A2306" i="13" s="1"/>
  <c r="D2343" i="1"/>
  <c r="D2344" i="1"/>
  <c r="D2345" i="1"/>
  <c r="D2346" i="1"/>
  <c r="D2347" i="1"/>
  <c r="D2348" i="1"/>
  <c r="D2349" i="1"/>
  <c r="A2313" i="13" s="1"/>
  <c r="D2350" i="1"/>
  <c r="A2314" i="13" s="1"/>
  <c r="D2351" i="1"/>
  <c r="A2315" i="13" s="1"/>
  <c r="D2352" i="1"/>
  <c r="A2316" i="13" s="1"/>
  <c r="D2353" i="1"/>
  <c r="A2317" i="13" s="1"/>
  <c r="D2354" i="1"/>
  <c r="A2318" i="13" s="1"/>
  <c r="D2355" i="1"/>
  <c r="A2319" i="13" s="1"/>
  <c r="D2356" i="1"/>
  <c r="A2320" i="13" s="1"/>
  <c r="D2357" i="1"/>
  <c r="A2321" i="13" s="1"/>
  <c r="D2358" i="1"/>
  <c r="A2322" i="13" s="1"/>
  <c r="D2359" i="1"/>
  <c r="D2360" i="1"/>
  <c r="A2324" i="13" s="1"/>
  <c r="D2361" i="1"/>
  <c r="D2362" i="1"/>
  <c r="D2363" i="1"/>
  <c r="A2327" i="13" s="1"/>
  <c r="D2364" i="1"/>
  <c r="A2328" i="13" s="1"/>
  <c r="D2365" i="1"/>
  <c r="A2329" i="13" s="1"/>
  <c r="D2366" i="1"/>
  <c r="A2330" i="13" s="1"/>
  <c r="D2367" i="1"/>
  <c r="A2331" i="13" s="1"/>
  <c r="D2368" i="1"/>
  <c r="A2332" i="13" s="1"/>
  <c r="D2369" i="1"/>
  <c r="A2333" i="13" s="1"/>
  <c r="D2370" i="1"/>
  <c r="A2334" i="13" s="1"/>
  <c r="D2371" i="1"/>
  <c r="A2335" i="13" s="1"/>
  <c r="D2372" i="1"/>
  <c r="A2336" i="13" s="1"/>
  <c r="D2373" i="1"/>
  <c r="A2337" i="13" s="1"/>
  <c r="D2374" i="1"/>
  <c r="A2338" i="13" s="1"/>
  <c r="D2375" i="1"/>
  <c r="D2376" i="1"/>
  <c r="A2340" i="13" s="1"/>
  <c r="D2377" i="1"/>
  <c r="D2378" i="1"/>
  <c r="D2379" i="1"/>
  <c r="D2380" i="1"/>
  <c r="A2344" i="13" s="1"/>
  <c r="D2381" i="1"/>
  <c r="A2345" i="13" s="1"/>
  <c r="D2382" i="1"/>
  <c r="A2346" i="13" s="1"/>
  <c r="D2383" i="1"/>
  <c r="A2347" i="13" s="1"/>
  <c r="D2384" i="1"/>
  <c r="A2348" i="13" s="1"/>
  <c r="D2385" i="1"/>
  <c r="A2349" i="13" s="1"/>
  <c r="D2386" i="1"/>
  <c r="A2350" i="13" s="1"/>
  <c r="D2387" i="1"/>
  <c r="A2351" i="13" s="1"/>
  <c r="D2388" i="1"/>
  <c r="A2352" i="13" s="1"/>
  <c r="D2389" i="1"/>
  <c r="A2353" i="13" s="1"/>
  <c r="D2390" i="1"/>
  <c r="A2354" i="13" s="1"/>
  <c r="D2391" i="1"/>
  <c r="D2392" i="1"/>
  <c r="D2393" i="1"/>
  <c r="D2394" i="1"/>
  <c r="D2395" i="1"/>
  <c r="D2396" i="1"/>
  <c r="A2360" i="13" s="1"/>
  <c r="D2397" i="1"/>
  <c r="A2361" i="13" s="1"/>
  <c r="D2398" i="1"/>
  <c r="A2362" i="13" s="1"/>
  <c r="D2399" i="1"/>
  <c r="A2363" i="13" s="1"/>
  <c r="D2400" i="1"/>
  <c r="A2364" i="13" s="1"/>
  <c r="D2401" i="1"/>
  <c r="A2365" i="13" s="1"/>
  <c r="D2402" i="1"/>
  <c r="A2366" i="13" s="1"/>
  <c r="D2403" i="1"/>
  <c r="A2367" i="13" s="1"/>
  <c r="D2404" i="1"/>
  <c r="A2368" i="13" s="1"/>
  <c r="D2405" i="1"/>
  <c r="A2369" i="13" s="1"/>
  <c r="D2406" i="1"/>
  <c r="A2370" i="13" s="1"/>
  <c r="D2407" i="1"/>
  <c r="D2408" i="1"/>
  <c r="A2372" i="13" s="1"/>
  <c r="D2409" i="1"/>
  <c r="D2410" i="1"/>
  <c r="D2411" i="1"/>
  <c r="A2375" i="13" s="1"/>
  <c r="D2412" i="1"/>
  <c r="A2376" i="13" s="1"/>
  <c r="D2413" i="1"/>
  <c r="A2377" i="13" s="1"/>
  <c r="D2414" i="1"/>
  <c r="A2378" i="13" s="1"/>
  <c r="D2415" i="1"/>
  <c r="A2379" i="13" s="1"/>
  <c r="D2416" i="1"/>
  <c r="A2380" i="13" s="1"/>
  <c r="D2417" i="1"/>
  <c r="A2381" i="13" s="1"/>
  <c r="D2418" i="1"/>
  <c r="A2382" i="13" s="1"/>
  <c r="D2419" i="1"/>
  <c r="A2383" i="13" s="1"/>
  <c r="D2420" i="1"/>
  <c r="A2384" i="13" s="1"/>
  <c r="D2421" i="1"/>
  <c r="A2385" i="13" s="1"/>
  <c r="D2422" i="1"/>
  <c r="A2386" i="13" s="1"/>
  <c r="D2423" i="1"/>
  <c r="D2424" i="1"/>
  <c r="D2425" i="1"/>
  <c r="D2426" i="1"/>
  <c r="D2427" i="1"/>
  <c r="A2391" i="13" s="1"/>
  <c r="D2428" i="1"/>
  <c r="A2392" i="13" s="1"/>
  <c r="D2429" i="1"/>
  <c r="A2393" i="13" s="1"/>
  <c r="D2430" i="1"/>
  <c r="A2394" i="13" s="1"/>
  <c r="D2431" i="1"/>
  <c r="A2395" i="13" s="1"/>
  <c r="D2432" i="1"/>
  <c r="A2396" i="13" s="1"/>
  <c r="D2433" i="1"/>
  <c r="A2397" i="13" s="1"/>
  <c r="D2434" i="1"/>
  <c r="A2398" i="13" s="1"/>
  <c r="D2435" i="1"/>
  <c r="A2399" i="13" s="1"/>
  <c r="D2436" i="1"/>
  <c r="A2400" i="13" s="1"/>
  <c r="D2437" i="1"/>
  <c r="A2401" i="13" s="1"/>
  <c r="D2438" i="1"/>
  <c r="A2402" i="13" s="1"/>
  <c r="D2439" i="1"/>
  <c r="D2440" i="1"/>
  <c r="A2404" i="13" s="1"/>
  <c r="D2441" i="1"/>
  <c r="D2442" i="1"/>
  <c r="D2443" i="1"/>
  <c r="A2407" i="13" s="1"/>
  <c r="D2444" i="1"/>
  <c r="A2408" i="13" s="1"/>
  <c r="D2445" i="1"/>
  <c r="A2409" i="13" s="1"/>
  <c r="D2446" i="1"/>
  <c r="A2410" i="13" s="1"/>
  <c r="D2447" i="1"/>
  <c r="A2411" i="13" s="1"/>
  <c r="D2448" i="1"/>
  <c r="A2412" i="13" s="1"/>
  <c r="D2449" i="1"/>
  <c r="A2413" i="13" s="1"/>
  <c r="D2450" i="1"/>
  <c r="A2414" i="13" s="1"/>
  <c r="D2451" i="1"/>
  <c r="A2415" i="13" s="1"/>
  <c r="D2452" i="1"/>
  <c r="A2416" i="13" s="1"/>
  <c r="D2453" i="1"/>
  <c r="A2417" i="13" s="1"/>
  <c r="D2454" i="1"/>
  <c r="A2418" i="13" s="1"/>
  <c r="D2455" i="1"/>
  <c r="D2456" i="1"/>
  <c r="D2457" i="1"/>
  <c r="D2458" i="1"/>
  <c r="D2459" i="1"/>
  <c r="A2423" i="13" s="1"/>
  <c r="D2460" i="1"/>
  <c r="A2424" i="13" s="1"/>
  <c r="D2461" i="1"/>
  <c r="A2425" i="13" s="1"/>
  <c r="D2462" i="1"/>
  <c r="A2426" i="13" s="1"/>
  <c r="D2463" i="1"/>
  <c r="A2427" i="13" s="1"/>
  <c r="D2464" i="1"/>
  <c r="A2428" i="13" s="1"/>
  <c r="D2465" i="1"/>
  <c r="A2429" i="13" s="1"/>
  <c r="D2466" i="1"/>
  <c r="A2430" i="13" s="1"/>
  <c r="D2467" i="1"/>
  <c r="A2431" i="13" s="1"/>
  <c r="D2468" i="1"/>
  <c r="A2432" i="13" s="1"/>
  <c r="D2469" i="1"/>
  <c r="A2433" i="13" s="1"/>
  <c r="D2470" i="1"/>
  <c r="A2434" i="13" s="1"/>
  <c r="D2471" i="1"/>
  <c r="A2435" i="13" s="1"/>
  <c r="D2472" i="1"/>
  <c r="A2436" i="13" s="1"/>
  <c r="D2473" i="1"/>
  <c r="D2474" i="1"/>
  <c r="D2475" i="1"/>
  <c r="D2476" i="1"/>
  <c r="A2440" i="13" s="1"/>
  <c r="D2477" i="1"/>
  <c r="A2441" i="13" s="1"/>
  <c r="D2478" i="1"/>
  <c r="A2442" i="13" s="1"/>
  <c r="D2479" i="1"/>
  <c r="A2443" i="13" s="1"/>
  <c r="D2480" i="1"/>
  <c r="A2444" i="13" s="1"/>
  <c r="D2481" i="1"/>
  <c r="A2445" i="13" s="1"/>
  <c r="D2482" i="1"/>
  <c r="A2446" i="13" s="1"/>
  <c r="D2483" i="1"/>
  <c r="A2447" i="13" s="1"/>
  <c r="D2484" i="1"/>
  <c r="A2448" i="13" s="1"/>
  <c r="D2485" i="1"/>
  <c r="A2449" i="13" s="1"/>
  <c r="D2486" i="1"/>
  <c r="A2450" i="13" s="1"/>
  <c r="D2487" i="1"/>
  <c r="D2488" i="1"/>
  <c r="A2452" i="13" s="1"/>
  <c r="D2489" i="1"/>
  <c r="D2490" i="1"/>
  <c r="D2491" i="1"/>
  <c r="D2492" i="1"/>
  <c r="D2493" i="1"/>
  <c r="A2457" i="13" s="1"/>
  <c r="D2494" i="1"/>
  <c r="A2458" i="13" s="1"/>
  <c r="D2495" i="1"/>
  <c r="A2459" i="13" s="1"/>
  <c r="D2496" i="1"/>
  <c r="A2460" i="13" s="1"/>
  <c r="D2497" i="1"/>
  <c r="A2461" i="13" s="1"/>
  <c r="D2498" i="1"/>
  <c r="A2462" i="13" s="1"/>
  <c r="D2499" i="1"/>
  <c r="A2463" i="13" s="1"/>
  <c r="D2500" i="1"/>
  <c r="A2464" i="13" s="1"/>
  <c r="D2501" i="1"/>
  <c r="A2465" i="13" s="1"/>
  <c r="D2502" i="1"/>
  <c r="A2466" i="13" s="1"/>
  <c r="D2503" i="1"/>
  <c r="D2504" i="1"/>
  <c r="A2468" i="13" s="1"/>
  <c r="D2505" i="1"/>
  <c r="D2506" i="1"/>
  <c r="D2507" i="1"/>
  <c r="A2471" i="13" s="1"/>
  <c r="D2508" i="1"/>
  <c r="A2472" i="13" s="1"/>
  <c r="D2509" i="1"/>
  <c r="A2473" i="13" s="1"/>
  <c r="D2510" i="1"/>
  <c r="A2474" i="13" s="1"/>
  <c r="D2511" i="1"/>
  <c r="A2475" i="13" s="1"/>
  <c r="D2512" i="1"/>
  <c r="A2476" i="13" s="1"/>
  <c r="D2513" i="1"/>
  <c r="A2477" i="13" s="1"/>
  <c r="D2514" i="1"/>
  <c r="A2478" i="13" s="1"/>
  <c r="D2515" i="1"/>
  <c r="A2479" i="13" s="1"/>
  <c r="D2516" i="1"/>
  <c r="A2480" i="13" s="1"/>
  <c r="D2517" i="1"/>
  <c r="A2481" i="13" s="1"/>
  <c r="D2518" i="1"/>
  <c r="A2482" i="13" s="1"/>
  <c r="D2519" i="1"/>
  <c r="A2483" i="13" s="1"/>
  <c r="D2520" i="1"/>
  <c r="A2484" i="13" s="1"/>
  <c r="D2521" i="1"/>
  <c r="D2522" i="1"/>
  <c r="D2523" i="1"/>
  <c r="A2487" i="13" s="1"/>
  <c r="D2524" i="1"/>
  <c r="A2488" i="13" s="1"/>
  <c r="D2525" i="1"/>
  <c r="A2489" i="13" s="1"/>
  <c r="D2526" i="1"/>
  <c r="A2490" i="13" s="1"/>
  <c r="D2527" i="1"/>
  <c r="A2491" i="13" s="1"/>
  <c r="D2528" i="1"/>
  <c r="A2492" i="13" s="1"/>
  <c r="D2529" i="1"/>
  <c r="A2493" i="13" s="1"/>
  <c r="D2530" i="1"/>
  <c r="A2494" i="13" s="1"/>
  <c r="D2531" i="1"/>
  <c r="A2495" i="13" s="1"/>
  <c r="D2532" i="1"/>
  <c r="A2496" i="13" s="1"/>
  <c r="D2533" i="1"/>
  <c r="A2497" i="13" s="1"/>
  <c r="D2534" i="1"/>
  <c r="A2498" i="13" s="1"/>
  <c r="D2535" i="1"/>
  <c r="D2536" i="1"/>
  <c r="A2500" i="13" s="1"/>
  <c r="D2537" i="1"/>
  <c r="D2538" i="1"/>
  <c r="D2539" i="1"/>
  <c r="A2503" i="13" s="1"/>
  <c r="D2540" i="1"/>
  <c r="A2504" i="13" s="1"/>
  <c r="D2541" i="1"/>
  <c r="A2505" i="13" s="1"/>
  <c r="D2542" i="1"/>
  <c r="A2506" i="13" s="1"/>
  <c r="D2543" i="1"/>
  <c r="A2507" i="13" s="1"/>
  <c r="D2544" i="1"/>
  <c r="A2508" i="13" s="1"/>
  <c r="D2545" i="1"/>
  <c r="A2509" i="13" s="1"/>
  <c r="D2546" i="1"/>
  <c r="A2510" i="13" s="1"/>
  <c r="D2547" i="1"/>
  <c r="A2511" i="13" s="1"/>
  <c r="D2548" i="1"/>
  <c r="A2512" i="13" s="1"/>
  <c r="D2549" i="1"/>
  <c r="A2513" i="13" s="1"/>
  <c r="D2550" i="1"/>
  <c r="A2514" i="13" s="1"/>
  <c r="D2551" i="1"/>
  <c r="D2552" i="1"/>
  <c r="A2516" i="13" s="1"/>
  <c r="D2553" i="1"/>
  <c r="D2554" i="1"/>
  <c r="D2555" i="1"/>
  <c r="D2556" i="1"/>
  <c r="A2520" i="13" s="1"/>
  <c r="D2557" i="1"/>
  <c r="A2521" i="13" s="1"/>
  <c r="D2558" i="1"/>
  <c r="A2522" i="13" s="1"/>
  <c r="D2559" i="1"/>
  <c r="A2523" i="13" s="1"/>
  <c r="D2560" i="1"/>
  <c r="A2524" i="13" s="1"/>
  <c r="D2561" i="1"/>
  <c r="A2525" i="13" s="1"/>
  <c r="D2562" i="1"/>
  <c r="A2526" i="13" s="1"/>
  <c r="D2563" i="1"/>
  <c r="A2527" i="13" s="1"/>
  <c r="D2564" i="1"/>
  <c r="A2528" i="13" s="1"/>
  <c r="D2565" i="1"/>
  <c r="A2529" i="13" s="1"/>
  <c r="D2566" i="1"/>
  <c r="A2530" i="13" s="1"/>
  <c r="D2567" i="1"/>
  <c r="D2568" i="1"/>
  <c r="A2532" i="13" s="1"/>
  <c r="D2569" i="1"/>
  <c r="D2570" i="1"/>
  <c r="D2571" i="1"/>
  <c r="A2535" i="13" s="1"/>
  <c r="D2572" i="1"/>
  <c r="A2536" i="13" s="1"/>
  <c r="D2573" i="1"/>
  <c r="A2537" i="13" s="1"/>
  <c r="D2574" i="1"/>
  <c r="A2538" i="13" s="1"/>
  <c r="D2575" i="1"/>
  <c r="A2539" i="13" s="1"/>
  <c r="D2576" i="1"/>
  <c r="A2540" i="13" s="1"/>
  <c r="D2577" i="1"/>
  <c r="A2541" i="13" s="1"/>
  <c r="D2578" i="1"/>
  <c r="A2542" i="13" s="1"/>
  <c r="D2579" i="1"/>
  <c r="A2543" i="13" s="1"/>
  <c r="D2580" i="1"/>
  <c r="A2544" i="13" s="1"/>
  <c r="D2581" i="1"/>
  <c r="A2545" i="13" s="1"/>
  <c r="D2582" i="1"/>
  <c r="A2546" i="13" s="1"/>
  <c r="D2583" i="1"/>
  <c r="D2584" i="1"/>
  <c r="A2548" i="13" s="1"/>
  <c r="D2585" i="1"/>
  <c r="D2586" i="1"/>
  <c r="D2587" i="1"/>
  <c r="D2588" i="1"/>
  <c r="A2552" i="13" s="1"/>
  <c r="D2589" i="1"/>
  <c r="A2553" i="13" s="1"/>
  <c r="D2590" i="1"/>
  <c r="A2554" i="13" s="1"/>
  <c r="D2591" i="1"/>
  <c r="A2555" i="13" s="1"/>
  <c r="D2592" i="1"/>
  <c r="A2556" i="13" s="1"/>
  <c r="D2593" i="1"/>
  <c r="A2557" i="13" s="1"/>
  <c r="D2594" i="1"/>
  <c r="A2558" i="13" s="1"/>
  <c r="D2595" i="1"/>
  <c r="A2559" i="13" s="1"/>
  <c r="D2596" i="1"/>
  <c r="A2560" i="13" s="1"/>
  <c r="D2597" i="1"/>
  <c r="A2561" i="13" s="1"/>
  <c r="D2598" i="1"/>
  <c r="A2562" i="13" s="1"/>
  <c r="D2599" i="1"/>
  <c r="A2563" i="13" s="1"/>
  <c r="D2600" i="1"/>
  <c r="A2564" i="13" s="1"/>
  <c r="D2601" i="1"/>
  <c r="D2602" i="1"/>
  <c r="D2603" i="1"/>
  <c r="D2604" i="1"/>
  <c r="D2605" i="1"/>
  <c r="A2569" i="13" s="1"/>
  <c r="D2606" i="1"/>
  <c r="A2570" i="13" s="1"/>
  <c r="D2607" i="1"/>
  <c r="A2571" i="13" s="1"/>
  <c r="D2608" i="1"/>
  <c r="A2572" i="13" s="1"/>
  <c r="D2609" i="1"/>
  <c r="A2573" i="13" s="1"/>
  <c r="D2610" i="1"/>
  <c r="A2574" i="13" s="1"/>
  <c r="D2611" i="1"/>
  <c r="A2575" i="13" s="1"/>
  <c r="D2612" i="1"/>
  <c r="A2576" i="13" s="1"/>
  <c r="D2613" i="1"/>
  <c r="A2577" i="13" s="1"/>
  <c r="D2614" i="1"/>
  <c r="A2578" i="13" s="1"/>
  <c r="D2615" i="1"/>
  <c r="D2616" i="1"/>
  <c r="D2617" i="1"/>
  <c r="D2618" i="1"/>
  <c r="D2619" i="1"/>
  <c r="D2620" i="1"/>
  <c r="A2584" i="13" s="1"/>
  <c r="D2621" i="1"/>
  <c r="A2585" i="13" s="1"/>
  <c r="D2622" i="1"/>
  <c r="A2586" i="13" s="1"/>
  <c r="D2623" i="1"/>
  <c r="A2587" i="13" s="1"/>
  <c r="D2624" i="1"/>
  <c r="A2588" i="13" s="1"/>
  <c r="D2625" i="1"/>
  <c r="A2589" i="13" s="1"/>
  <c r="D2626" i="1"/>
  <c r="A2590" i="13" s="1"/>
  <c r="D2627" i="1"/>
  <c r="A2591" i="13" s="1"/>
  <c r="D2628" i="1"/>
  <c r="A2592" i="13" s="1"/>
  <c r="D2629" i="1"/>
  <c r="A2593" i="13" s="1"/>
  <c r="D2630" i="1"/>
  <c r="A2594" i="13" s="1"/>
  <c r="D2631" i="1"/>
  <c r="A2595" i="13" s="1"/>
  <c r="D2632" i="1"/>
  <c r="A2596" i="13" s="1"/>
  <c r="D2633" i="1"/>
  <c r="D2634" i="1"/>
  <c r="D2635" i="1"/>
  <c r="A2599" i="13" s="1"/>
  <c r="D2636" i="1"/>
  <c r="A2600" i="13" s="1"/>
  <c r="D2637" i="1"/>
  <c r="A2601" i="13" s="1"/>
  <c r="D2638" i="1"/>
  <c r="A2602" i="13" s="1"/>
  <c r="D2639" i="1"/>
  <c r="A2603" i="13" s="1"/>
  <c r="D2640" i="1"/>
  <c r="A2604" i="13" s="1"/>
  <c r="D2641" i="1"/>
  <c r="A2605" i="13" s="1"/>
  <c r="D2642" i="1"/>
  <c r="A2606" i="13" s="1"/>
  <c r="D2643" i="1"/>
  <c r="A2607" i="13" s="1"/>
  <c r="D2644" i="1"/>
  <c r="A2608" i="13" s="1"/>
  <c r="D2645" i="1"/>
  <c r="A2609" i="13" s="1"/>
  <c r="D2646" i="1"/>
  <c r="A2610" i="13" s="1"/>
  <c r="D2647" i="1"/>
  <c r="D2648" i="1"/>
  <c r="A2612" i="13" s="1"/>
  <c r="D2649" i="1"/>
  <c r="D2650" i="1"/>
  <c r="D2651" i="1"/>
  <c r="A2615" i="13" s="1"/>
  <c r="D2652" i="1"/>
  <c r="A2616" i="13" s="1"/>
  <c r="D2653" i="1"/>
  <c r="A2617" i="13" s="1"/>
  <c r="D2654" i="1"/>
  <c r="A2618" i="13" s="1"/>
  <c r="D2655" i="1"/>
  <c r="A2619" i="13" s="1"/>
  <c r="D2656" i="1"/>
  <c r="A2620" i="13" s="1"/>
  <c r="D2657" i="1"/>
  <c r="A2621" i="13" s="1"/>
  <c r="D2658" i="1"/>
  <c r="A2622" i="13" s="1"/>
  <c r="D2659" i="1"/>
  <c r="A2623" i="13" s="1"/>
  <c r="D2660" i="1"/>
  <c r="A2624" i="13" s="1"/>
  <c r="D2661" i="1"/>
  <c r="A2625" i="13" s="1"/>
  <c r="D2662" i="1"/>
  <c r="A2626" i="13" s="1"/>
  <c r="D2663" i="1"/>
  <c r="D2664" i="1"/>
  <c r="D2665" i="1"/>
  <c r="D2666" i="1"/>
  <c r="D2667" i="1"/>
  <c r="A2631" i="13" s="1"/>
  <c r="D2668" i="1"/>
  <c r="A2632" i="13" s="1"/>
  <c r="D2669" i="1"/>
  <c r="A2633" i="13" s="1"/>
  <c r="D2670" i="1"/>
  <c r="A2634" i="13" s="1"/>
  <c r="D2671" i="1"/>
  <c r="A2635" i="13" s="1"/>
  <c r="D2672" i="1"/>
  <c r="A2636" i="13" s="1"/>
  <c r="D2673" i="1"/>
  <c r="A2637" i="13" s="1"/>
  <c r="D2674" i="1"/>
  <c r="A2638" i="13" s="1"/>
  <c r="D2675" i="1"/>
  <c r="A2639" i="13" s="1"/>
  <c r="D2676" i="1"/>
  <c r="A2640" i="13" s="1"/>
  <c r="D2677" i="1"/>
  <c r="A2641" i="13" s="1"/>
  <c r="D2678" i="1"/>
  <c r="A2642" i="13" s="1"/>
  <c r="D2679" i="1"/>
  <c r="A2643" i="13" s="1"/>
  <c r="D2680" i="1"/>
  <c r="D2681" i="1"/>
  <c r="D2682" i="1"/>
  <c r="D2683" i="1"/>
  <c r="D2684" i="1"/>
  <c r="A2648" i="13" s="1"/>
  <c r="D2685" i="1"/>
  <c r="A2649" i="13" s="1"/>
  <c r="D2686" i="1"/>
  <c r="A2650" i="13" s="1"/>
  <c r="D2687" i="1"/>
  <c r="A2651" i="13" s="1"/>
  <c r="D2688" i="1"/>
  <c r="A2652" i="13" s="1"/>
  <c r="D2689" i="1"/>
  <c r="A2653" i="13" s="1"/>
  <c r="D2690" i="1"/>
  <c r="A2654" i="13" s="1"/>
  <c r="D2691" i="1"/>
  <c r="A2655" i="13" s="1"/>
  <c r="D2692" i="1"/>
  <c r="A2656" i="13" s="1"/>
  <c r="D2693" i="1"/>
  <c r="A2657" i="13" s="1"/>
  <c r="D2694" i="1"/>
  <c r="A2658" i="13" s="1"/>
  <c r="D2695" i="1"/>
  <c r="D2696" i="1"/>
  <c r="A2660" i="13" s="1"/>
  <c r="D2697" i="1"/>
  <c r="D2698" i="1"/>
  <c r="D2699" i="1"/>
  <c r="D2700" i="1"/>
  <c r="A2664" i="13" s="1"/>
  <c r="D2701" i="1"/>
  <c r="A2665" i="13" s="1"/>
  <c r="D2702" i="1"/>
  <c r="A2666" i="13" s="1"/>
  <c r="D2703" i="1"/>
  <c r="A2667" i="13" s="1"/>
  <c r="D2704" i="1"/>
  <c r="A2668" i="13" s="1"/>
  <c r="D2705" i="1"/>
  <c r="A2669" i="13" s="1"/>
  <c r="D2706" i="1"/>
  <c r="A2670" i="13" s="1"/>
  <c r="D2707" i="1"/>
  <c r="A2671" i="13" s="1"/>
  <c r="D2708" i="1"/>
  <c r="A2672" i="13" s="1"/>
  <c r="D2709" i="1"/>
  <c r="A2673" i="13" s="1"/>
  <c r="D2710" i="1"/>
  <c r="A2674" i="13" s="1"/>
  <c r="D2711" i="1"/>
  <c r="A2675" i="13" s="1"/>
  <c r="D2712" i="1"/>
  <c r="A2676" i="13" s="1"/>
  <c r="D2713" i="1"/>
  <c r="D2714" i="1"/>
  <c r="D2715" i="1"/>
  <c r="D2716" i="1"/>
  <c r="D2717" i="1"/>
  <c r="A2681" i="13" s="1"/>
  <c r="D2718" i="1"/>
  <c r="A2682" i="13" s="1"/>
  <c r="D2719" i="1"/>
  <c r="A2683" i="13" s="1"/>
  <c r="D2720" i="1"/>
  <c r="A2684" i="13" s="1"/>
  <c r="D2721" i="1"/>
  <c r="A2685" i="13" s="1"/>
  <c r="D2722" i="1"/>
  <c r="A2686" i="13" s="1"/>
  <c r="D2723" i="1"/>
  <c r="A2687" i="13" s="1"/>
  <c r="D2724" i="1"/>
  <c r="A2688" i="13" s="1"/>
  <c r="D2725" i="1"/>
  <c r="A2689" i="13" s="1"/>
  <c r="D2726" i="1"/>
  <c r="A2690" i="13" s="1"/>
  <c r="D2727" i="1"/>
  <c r="D2728" i="1"/>
  <c r="A2692" i="13" s="1"/>
  <c r="D2729" i="1"/>
  <c r="D2730" i="1"/>
  <c r="D2731" i="1"/>
  <c r="D2732" i="1"/>
  <c r="A2696" i="13" s="1"/>
  <c r="D2733" i="1"/>
  <c r="A2697" i="13" s="1"/>
  <c r="D2734" i="1"/>
  <c r="A2698" i="13" s="1"/>
  <c r="D2735" i="1"/>
  <c r="A2699" i="13" s="1"/>
  <c r="D2736" i="1"/>
  <c r="A2700" i="13" s="1"/>
  <c r="D2737" i="1"/>
  <c r="A2701" i="13" s="1"/>
  <c r="D2738" i="1"/>
  <c r="A2702" i="13" s="1"/>
  <c r="D2739" i="1"/>
  <c r="A2703" i="13" s="1"/>
  <c r="D2740" i="1"/>
  <c r="A2704" i="13" s="1"/>
  <c r="D2741" i="1"/>
  <c r="A2705" i="13" s="1"/>
  <c r="D2742" i="1"/>
  <c r="A2706" i="13" s="1"/>
  <c r="D2743" i="1"/>
  <c r="D2744" i="1"/>
  <c r="A2708" i="13" s="1"/>
  <c r="D2745" i="1"/>
  <c r="D2746" i="1"/>
  <c r="D2747" i="1"/>
  <c r="D2748" i="1"/>
  <c r="A2712" i="13" s="1"/>
  <c r="D2749" i="1"/>
  <c r="A2713" i="13" s="1"/>
  <c r="D2750" i="1"/>
  <c r="A2714" i="13" s="1"/>
  <c r="D2751" i="1"/>
  <c r="A2715" i="13" s="1"/>
  <c r="D2752" i="1"/>
  <c r="A2716" i="13" s="1"/>
  <c r="D2753" i="1"/>
  <c r="A2717" i="13" s="1"/>
  <c r="D2754" i="1"/>
  <c r="A2718" i="13" s="1"/>
  <c r="D2755" i="1"/>
  <c r="A2719" i="13" s="1"/>
  <c r="D2756" i="1"/>
  <c r="A2720" i="13" s="1"/>
  <c r="D2757" i="1"/>
  <c r="A2721" i="13" s="1"/>
  <c r="D2758" i="1"/>
  <c r="A2722" i="13" s="1"/>
  <c r="D2759" i="1"/>
  <c r="A2723" i="13" s="1"/>
  <c r="D2760" i="1"/>
  <c r="A2724" i="13" s="1"/>
  <c r="D2761" i="1"/>
  <c r="D2762" i="1"/>
  <c r="D2763" i="1"/>
  <c r="D2764" i="1"/>
  <c r="A2728" i="13" s="1"/>
  <c r="D2765" i="1"/>
  <c r="A2729" i="13" s="1"/>
  <c r="D2766" i="1"/>
  <c r="A2730" i="13" s="1"/>
  <c r="D2767" i="1"/>
  <c r="A2731" i="13" s="1"/>
  <c r="D2768" i="1"/>
  <c r="A2732" i="13" s="1"/>
  <c r="D2769" i="1"/>
  <c r="A2733" i="13" s="1"/>
  <c r="D2770" i="1"/>
  <c r="A2734" i="13" s="1"/>
  <c r="D2771" i="1"/>
  <c r="A2735" i="13" s="1"/>
  <c r="D2772" i="1"/>
  <c r="A2736" i="13" s="1"/>
  <c r="D2773" i="1"/>
  <c r="A2737" i="13" s="1"/>
  <c r="D2774" i="1"/>
  <c r="A2738" i="13" s="1"/>
  <c r="D2775" i="1"/>
  <c r="D2776" i="1"/>
  <c r="A2740" i="13" s="1"/>
  <c r="D2777" i="1"/>
  <c r="D2778" i="1"/>
  <c r="D2779" i="1"/>
  <c r="D2780" i="1"/>
  <c r="D2781" i="1"/>
  <c r="A2745" i="13" s="1"/>
  <c r="D2782" i="1"/>
  <c r="A2746" i="13" s="1"/>
  <c r="D2783" i="1"/>
  <c r="A2747" i="13" s="1"/>
  <c r="D2784" i="1"/>
  <c r="A2748" i="13" s="1"/>
  <c r="D2785" i="1"/>
  <c r="A2749" i="13" s="1"/>
  <c r="D2786" i="1"/>
  <c r="A2750" i="13" s="1"/>
  <c r="D2787" i="1"/>
  <c r="A2751" i="13" s="1"/>
  <c r="D2788" i="1"/>
  <c r="A2752" i="13" s="1"/>
  <c r="D2789" i="1"/>
  <c r="A2753" i="13" s="1"/>
  <c r="D2790" i="1"/>
  <c r="A2754" i="13" s="1"/>
  <c r="D2791" i="1"/>
  <c r="A2755" i="13" s="1"/>
  <c r="D2792" i="1"/>
  <c r="A2756" i="13" s="1"/>
  <c r="D2793" i="1"/>
  <c r="D2794" i="1"/>
  <c r="D2795" i="1"/>
  <c r="A2759" i="13" s="1"/>
  <c r="D2796" i="1"/>
  <c r="A2760" i="13" s="1"/>
  <c r="D2797" i="1"/>
  <c r="A2761" i="13" s="1"/>
  <c r="D2798" i="1"/>
  <c r="A2762" i="13" s="1"/>
  <c r="D2799" i="1"/>
  <c r="A2763" i="13" s="1"/>
  <c r="D2800" i="1"/>
  <c r="A2764" i="13" s="1"/>
  <c r="D2801" i="1"/>
  <c r="A2765" i="13" s="1"/>
  <c r="D2802" i="1"/>
  <c r="A2766" i="13" s="1"/>
  <c r="D2803" i="1"/>
  <c r="A2767" i="13" s="1"/>
  <c r="D2804" i="1"/>
  <c r="A2768" i="13" s="1"/>
  <c r="D2805" i="1"/>
  <c r="A2769" i="13" s="1"/>
  <c r="D2806" i="1"/>
  <c r="A2770" i="13" s="1"/>
  <c r="D2807" i="1"/>
  <c r="D2808" i="1"/>
  <c r="D2809" i="1"/>
  <c r="A2773" i="13" s="1"/>
  <c r="D2810" i="1"/>
  <c r="D2811" i="1"/>
  <c r="D2812" i="1"/>
  <c r="A2776" i="13" s="1"/>
  <c r="D2813" i="1"/>
  <c r="A2777" i="13" s="1"/>
  <c r="D2814" i="1"/>
  <c r="A2778" i="13" s="1"/>
  <c r="D2815" i="1"/>
  <c r="A2779" i="13" s="1"/>
  <c r="D2816" i="1"/>
  <c r="A2780" i="13" s="1"/>
  <c r="D2817" i="1"/>
  <c r="A2781" i="13" s="1"/>
  <c r="D2818" i="1"/>
  <c r="A2782" i="13" s="1"/>
  <c r="D2819" i="1"/>
  <c r="A2783" i="13" s="1"/>
  <c r="D2820" i="1"/>
  <c r="A2784" i="13" s="1"/>
  <c r="D2821" i="1"/>
  <c r="A2785" i="13" s="1"/>
  <c r="D2822" i="1"/>
  <c r="A2786" i="13" s="1"/>
  <c r="D2823" i="1"/>
  <c r="D2824" i="1"/>
  <c r="A2788" i="13" s="1"/>
  <c r="D2825" i="1"/>
  <c r="D2826" i="1"/>
  <c r="D2827" i="1"/>
  <c r="D2828" i="1"/>
  <c r="A2792" i="13" s="1"/>
  <c r="D2829" i="1"/>
  <c r="A2793" i="13" s="1"/>
  <c r="D2830" i="1"/>
  <c r="A2794" i="13" s="1"/>
  <c r="D2831" i="1"/>
  <c r="A2795" i="13" s="1"/>
  <c r="D2832" i="1"/>
  <c r="A2796" i="13" s="1"/>
  <c r="D2833" i="1"/>
  <c r="A2797" i="13" s="1"/>
  <c r="D2834" i="1"/>
  <c r="A2798" i="13" s="1"/>
  <c r="D2835" i="1"/>
  <c r="A2799" i="13" s="1"/>
  <c r="D2836" i="1"/>
  <c r="A2800" i="13" s="1"/>
  <c r="D2837" i="1"/>
  <c r="A2801" i="13" s="1"/>
  <c r="D2838" i="1"/>
  <c r="A2802" i="13" s="1"/>
  <c r="D2839" i="1"/>
  <c r="A2803" i="13" s="1"/>
  <c r="D2840" i="1"/>
  <c r="A2804" i="13" s="1"/>
  <c r="D2841" i="1"/>
  <c r="A2805" i="13" s="1"/>
  <c r="D2842" i="1"/>
  <c r="D2843" i="1"/>
  <c r="D2844" i="1"/>
  <c r="D2845" i="1"/>
  <c r="A2809" i="13" s="1"/>
  <c r="D2846" i="1"/>
  <c r="A2810" i="13" s="1"/>
  <c r="D2847" i="1"/>
  <c r="A2811" i="13" s="1"/>
  <c r="D2848" i="1"/>
  <c r="A2812" i="13" s="1"/>
  <c r="D2849" i="1"/>
  <c r="A2813" i="13" s="1"/>
  <c r="D2850" i="1"/>
  <c r="A2814" i="13" s="1"/>
  <c r="D2851" i="1"/>
  <c r="A2815" i="13" s="1"/>
  <c r="D2852" i="1"/>
  <c r="A2816" i="13" s="1"/>
  <c r="D2853" i="1"/>
  <c r="A2817" i="13" s="1"/>
  <c r="D2854" i="1"/>
  <c r="A2818" i="13" s="1"/>
  <c r="D2855" i="1"/>
  <c r="D2856" i="1"/>
  <c r="A2820" i="13" s="1"/>
  <c r="D2857" i="1"/>
  <c r="D2858" i="1"/>
  <c r="D2859" i="1"/>
  <c r="D2860" i="1"/>
  <c r="A2824" i="13" s="1"/>
  <c r="D2861" i="1"/>
  <c r="A2825" i="13" s="1"/>
  <c r="D2862" i="1"/>
  <c r="A2826" i="13" s="1"/>
  <c r="D2863" i="1"/>
  <c r="A2827" i="13" s="1"/>
  <c r="D2864" i="1"/>
  <c r="A2828" i="13" s="1"/>
  <c r="D2865" i="1"/>
  <c r="A2829" i="13" s="1"/>
  <c r="D2866" i="1"/>
  <c r="A2830" i="13" s="1"/>
  <c r="D2867" i="1"/>
  <c r="A2831" i="13" s="1"/>
  <c r="D2868" i="1"/>
  <c r="A2832" i="13" s="1"/>
  <c r="D2869" i="1"/>
  <c r="A2833" i="13" s="1"/>
  <c r="D2870" i="1"/>
  <c r="A2834" i="13" s="1"/>
  <c r="D2871" i="1"/>
  <c r="A2835" i="13" s="1"/>
  <c r="D2872" i="1"/>
  <c r="A2836" i="13" s="1"/>
  <c r="D2873" i="1"/>
  <c r="D2874" i="1"/>
  <c r="D2875" i="1"/>
  <c r="D2876" i="1"/>
  <c r="A2840" i="13" s="1"/>
  <c r="D2877" i="1"/>
  <c r="A2841" i="13" s="1"/>
  <c r="D2878" i="1"/>
  <c r="A2842" i="13" s="1"/>
  <c r="D2879" i="1"/>
  <c r="A2843" i="13" s="1"/>
  <c r="D2880" i="1"/>
  <c r="A2844" i="13" s="1"/>
  <c r="D2881" i="1"/>
  <c r="A2845" i="13" s="1"/>
  <c r="D2882" i="1"/>
  <c r="A2846" i="13" s="1"/>
  <c r="D2883" i="1"/>
  <c r="A2847" i="13" s="1"/>
  <c r="D2884" i="1"/>
  <c r="A2848" i="13" s="1"/>
  <c r="D2885" i="1"/>
  <c r="A2849" i="13" s="1"/>
  <c r="D2886" i="1"/>
  <c r="A2850" i="13" s="1"/>
  <c r="D2887" i="1"/>
  <c r="D2888" i="1"/>
  <c r="A2852" i="13" s="1"/>
  <c r="D2889" i="1"/>
  <c r="A2853" i="13" s="1"/>
  <c r="D2890" i="1"/>
  <c r="D2891" i="1"/>
  <c r="A2855" i="13" s="1"/>
  <c r="D2892" i="1"/>
  <c r="D2893" i="1"/>
  <c r="A2857" i="13" s="1"/>
  <c r="D2894" i="1"/>
  <c r="A2858" i="13" s="1"/>
  <c r="D2895" i="1"/>
  <c r="A2859" i="13" s="1"/>
  <c r="D2896" i="1"/>
  <c r="A2860" i="13" s="1"/>
  <c r="D2897" i="1"/>
  <c r="A2861" i="13" s="1"/>
  <c r="D2898" i="1"/>
  <c r="A2862" i="13" s="1"/>
  <c r="D2899" i="1"/>
  <c r="A2863" i="13" s="1"/>
  <c r="D2900" i="1"/>
  <c r="A2864" i="13" s="1"/>
  <c r="D2901" i="1"/>
  <c r="A2865" i="13" s="1"/>
  <c r="D2902" i="1"/>
  <c r="A2866" i="13" s="1"/>
  <c r="D2903" i="1"/>
  <c r="A2867" i="13" s="1"/>
  <c r="D2904" i="1"/>
  <c r="A2868" i="13" s="1"/>
  <c r="D2905" i="1"/>
  <c r="D2906" i="1"/>
  <c r="D2907" i="1"/>
  <c r="A2871" i="13" s="1"/>
  <c r="D2908" i="1"/>
  <c r="A2872" i="13" s="1"/>
  <c r="D2909" i="1"/>
  <c r="A2873" i="13" s="1"/>
  <c r="D2910" i="1"/>
  <c r="A2874" i="13" s="1"/>
  <c r="D2911" i="1"/>
  <c r="A2875" i="13" s="1"/>
  <c r="D2912" i="1"/>
  <c r="A2876" i="13" s="1"/>
  <c r="D2913" i="1"/>
  <c r="A2877" i="13" s="1"/>
  <c r="D2914" i="1"/>
  <c r="A2878" i="13" s="1"/>
  <c r="D2915" i="1"/>
  <c r="A2879" i="13" s="1"/>
  <c r="D2916" i="1"/>
  <c r="A2880" i="13" s="1"/>
  <c r="D2917" i="1"/>
  <c r="A2881" i="13" s="1"/>
  <c r="D2918" i="1"/>
  <c r="A2882" i="13" s="1"/>
  <c r="D2919" i="1"/>
  <c r="D2920" i="1"/>
  <c r="A2884" i="13" s="1"/>
  <c r="D2921" i="1"/>
  <c r="A2885" i="13" s="1"/>
  <c r="D2922" i="1"/>
  <c r="D2923" i="1"/>
  <c r="A2887" i="13" s="1"/>
  <c r="D2924" i="1"/>
  <c r="A2888" i="13" s="1"/>
  <c r="D2925" i="1"/>
  <c r="A2889" i="13" s="1"/>
  <c r="D2926" i="1"/>
  <c r="A2890" i="13" s="1"/>
  <c r="D2927" i="1"/>
  <c r="A2891" i="13" s="1"/>
  <c r="D2928" i="1"/>
  <c r="A2892" i="13" s="1"/>
  <c r="D2929" i="1"/>
  <c r="A2893" i="13" s="1"/>
  <c r="D2930" i="1"/>
  <c r="A2894" i="13" s="1"/>
  <c r="D2931" i="1"/>
  <c r="A2895" i="13" s="1"/>
  <c r="D2932" i="1"/>
  <c r="A2896" i="13" s="1"/>
  <c r="D2933" i="1"/>
  <c r="A2897" i="13" s="1"/>
  <c r="D2934" i="1"/>
  <c r="A2898" i="13" s="1"/>
  <c r="D2935" i="1"/>
  <c r="D2936" i="1"/>
  <c r="A2900" i="13" s="1"/>
  <c r="D2937" i="1"/>
  <c r="D2938" i="1"/>
  <c r="D2939" i="1"/>
  <c r="D2940" i="1"/>
  <c r="A2904" i="13" s="1"/>
  <c r="D2941" i="1"/>
  <c r="A2905" i="13" s="1"/>
  <c r="D2942" i="1"/>
  <c r="A2906" i="13" s="1"/>
  <c r="D2943" i="1"/>
  <c r="A2907" i="13" s="1"/>
  <c r="D2944" i="1"/>
  <c r="A2908" i="13" s="1"/>
  <c r="D2945" i="1"/>
  <c r="A2909" i="13" s="1"/>
  <c r="D2946" i="1"/>
  <c r="A2910" i="13" s="1"/>
  <c r="D2947" i="1"/>
  <c r="A2911" i="13" s="1"/>
  <c r="D2948" i="1"/>
  <c r="A2912" i="13" s="1"/>
  <c r="D2949" i="1"/>
  <c r="A2913" i="13" s="1"/>
  <c r="D2950" i="1"/>
  <c r="A2914" i="13" s="1"/>
  <c r="D2951" i="1"/>
  <c r="A2915" i="13" s="1"/>
  <c r="D2952" i="1"/>
  <c r="A2916" i="13" s="1"/>
  <c r="D2953" i="1"/>
  <c r="A2917" i="13" s="1"/>
  <c r="D2954" i="1"/>
  <c r="D2955" i="1"/>
  <c r="D2956" i="1"/>
  <c r="A2920" i="13" s="1"/>
  <c r="D2957" i="1"/>
  <c r="A2921" i="13" s="1"/>
  <c r="D2958" i="1"/>
  <c r="A2922" i="13" s="1"/>
  <c r="D2959" i="1"/>
  <c r="A2923" i="13" s="1"/>
  <c r="D2960" i="1"/>
  <c r="A2924" i="13" s="1"/>
  <c r="D2961" i="1"/>
  <c r="A2925" i="13" s="1"/>
  <c r="D2962" i="1"/>
  <c r="A2926" i="13" s="1"/>
  <c r="D2963" i="1"/>
  <c r="A2927" i="13" s="1"/>
  <c r="D2964" i="1"/>
  <c r="A2928" i="13" s="1"/>
  <c r="D2965" i="1"/>
  <c r="A2929" i="13" s="1"/>
  <c r="D2966" i="1"/>
  <c r="A2930" i="13" s="1"/>
  <c r="D2967" i="1"/>
  <c r="D2968" i="1"/>
  <c r="A2932" i="13" s="1"/>
  <c r="D2969" i="1"/>
  <c r="A2933" i="13" s="1"/>
  <c r="D2970" i="1"/>
  <c r="D2971" i="1"/>
  <c r="D2972" i="1"/>
  <c r="D2973" i="1"/>
  <c r="A2937" i="13" s="1"/>
  <c r="D2974" i="1"/>
  <c r="A2938" i="13" s="1"/>
  <c r="D2975" i="1"/>
  <c r="A2939" i="13" s="1"/>
  <c r="D2976" i="1"/>
  <c r="A2940" i="13" s="1"/>
  <c r="D2977" i="1"/>
  <c r="A2941" i="13" s="1"/>
  <c r="D2978" i="1"/>
  <c r="A2942" i="13" s="1"/>
  <c r="D2979" i="1"/>
  <c r="A2943" i="13" s="1"/>
  <c r="D2980" i="1"/>
  <c r="A2944" i="13" s="1"/>
  <c r="D2981" i="1"/>
  <c r="A2945" i="13" s="1"/>
  <c r="D2982" i="1"/>
  <c r="A2946" i="13" s="1"/>
  <c r="D2983" i="1"/>
  <c r="A2947" i="13" s="1"/>
  <c r="D2984" i="1"/>
  <c r="D2985" i="1"/>
  <c r="D2986" i="1"/>
  <c r="D2987" i="1"/>
  <c r="D2988" i="1"/>
  <c r="A2952" i="13" s="1"/>
  <c r="D2989" i="1"/>
  <c r="A2953" i="13" s="1"/>
  <c r="D2990" i="1"/>
  <c r="A2954" i="13" s="1"/>
  <c r="D2991" i="1"/>
  <c r="A2955" i="13" s="1"/>
  <c r="D2992" i="1"/>
  <c r="A2956" i="13" s="1"/>
  <c r="D2993" i="1"/>
  <c r="A2957" i="13" s="1"/>
  <c r="D2994" i="1"/>
  <c r="A2958" i="13" s="1"/>
  <c r="D2995" i="1"/>
  <c r="A2959" i="13" s="1"/>
  <c r="D2996" i="1"/>
  <c r="A2960" i="13" s="1"/>
  <c r="D2997" i="1"/>
  <c r="A2961" i="13" s="1"/>
  <c r="D2998" i="1"/>
  <c r="A2962" i="13" s="1"/>
  <c r="D2999" i="1"/>
  <c r="D3000" i="1"/>
  <c r="A2964" i="13" s="1"/>
  <c r="D3001" i="1"/>
  <c r="D3002" i="1"/>
  <c r="D3003" i="1"/>
  <c r="A2967" i="13" s="1"/>
  <c r="D3004" i="1"/>
  <c r="A2968" i="13" s="1"/>
  <c r="D3005" i="1"/>
  <c r="A2969" i="13" s="1"/>
  <c r="D3006" i="1"/>
  <c r="A2970" i="13" s="1"/>
  <c r="D3007" i="1"/>
  <c r="A2971" i="13" s="1"/>
  <c r="D3008" i="1"/>
  <c r="A2972" i="13" s="1"/>
  <c r="D3009" i="1"/>
  <c r="A2973" i="13" s="1"/>
  <c r="D3010" i="1"/>
  <c r="A2974" i="13" s="1"/>
  <c r="D3011" i="1"/>
  <c r="A2975" i="13" s="1"/>
  <c r="D3012" i="1"/>
  <c r="A2976" i="13" s="1"/>
  <c r="D3013" i="1"/>
  <c r="A2977" i="13" s="1"/>
  <c r="D3014" i="1"/>
  <c r="A2978" i="13" s="1"/>
  <c r="D3015" i="1"/>
  <c r="D3016" i="1"/>
  <c r="D3017" i="1"/>
  <c r="A2981" i="13" s="1"/>
  <c r="D3018" i="1"/>
  <c r="D3019" i="1"/>
  <c r="D3020" i="1"/>
  <c r="A2984" i="13" s="1"/>
  <c r="D3021" i="1"/>
  <c r="A2985" i="13" s="1"/>
  <c r="D3022" i="1"/>
  <c r="A2986" i="13" s="1"/>
  <c r="D3023" i="1"/>
  <c r="A2987" i="13" s="1"/>
  <c r="D3024" i="1"/>
  <c r="A2988" i="13" s="1"/>
  <c r="D3025" i="1"/>
  <c r="A2989" i="13" s="1"/>
  <c r="D3026" i="1"/>
  <c r="A2990" i="13" s="1"/>
  <c r="D3027" i="1"/>
  <c r="A2991" i="13" s="1"/>
  <c r="D3028" i="1"/>
  <c r="A2992" i="13" s="1"/>
  <c r="D3029" i="1"/>
  <c r="A2993" i="13" s="1"/>
  <c r="D3030" i="1"/>
  <c r="A2994" i="13" s="1"/>
  <c r="D3031" i="1"/>
  <c r="D3032" i="1"/>
  <c r="A2996" i="13" s="1"/>
  <c r="D3033" i="1"/>
  <c r="D3034" i="1"/>
  <c r="D3035" i="1"/>
  <c r="D3036" i="1"/>
  <c r="D3037" i="1"/>
  <c r="A3001" i="13" s="1"/>
  <c r="D3038" i="1"/>
  <c r="A3002" i="13" s="1"/>
  <c r="D3039" i="1"/>
  <c r="A3003" i="13" s="1"/>
  <c r="D3040" i="1"/>
  <c r="A3004" i="13" s="1"/>
  <c r="D3041" i="1"/>
  <c r="A3005" i="13" s="1"/>
  <c r="D3042" i="1"/>
  <c r="A3006" i="13" s="1"/>
  <c r="D3043" i="1"/>
  <c r="A3007" i="13" s="1"/>
  <c r="D3044" i="1"/>
  <c r="A3008" i="13" s="1"/>
  <c r="D3045" i="1"/>
  <c r="A3009" i="13" s="1"/>
  <c r="D3046" i="1"/>
  <c r="A3010" i="13" s="1"/>
  <c r="D3047" i="1"/>
  <c r="D3048" i="1"/>
  <c r="A3012" i="13" s="1"/>
  <c r="D3049" i="1"/>
  <c r="D3050" i="1"/>
  <c r="D3051" i="1"/>
  <c r="A3015" i="13" s="1"/>
  <c r="D3052" i="1"/>
  <c r="A3016" i="13" s="1"/>
  <c r="D3053" i="1"/>
  <c r="A3017" i="13" s="1"/>
  <c r="D3054" i="1"/>
  <c r="A3018" i="13" s="1"/>
  <c r="D3055" i="1"/>
  <c r="A3019" i="13" s="1"/>
  <c r="D3056" i="1"/>
  <c r="A3020" i="13" s="1"/>
  <c r="D3057" i="1"/>
  <c r="A3021" i="13" s="1"/>
  <c r="D3058" i="1"/>
  <c r="A3022" i="13" s="1"/>
  <c r="D3059" i="1"/>
  <c r="A3023" i="13" s="1"/>
  <c r="D3060" i="1"/>
  <c r="A3024" i="13" s="1"/>
  <c r="D3061" i="1"/>
  <c r="A3025" i="13" s="1"/>
  <c r="D3062" i="1"/>
  <c r="A3026" i="13" s="1"/>
  <c r="D3063" i="1"/>
  <c r="A3027" i="13" s="1"/>
  <c r="D3064" i="1"/>
  <c r="D3065" i="1"/>
  <c r="A3029" i="13" s="1"/>
  <c r="D3066" i="1"/>
  <c r="D3067" i="1"/>
  <c r="A3031" i="13" s="1"/>
  <c r="D3068" i="1"/>
  <c r="A3032" i="13" s="1"/>
  <c r="D3069" i="1"/>
  <c r="A3033" i="13" s="1"/>
  <c r="D3070" i="1"/>
  <c r="A3034" i="13" s="1"/>
  <c r="D3071" i="1"/>
  <c r="A3035" i="13" s="1"/>
  <c r="D3072" i="1"/>
  <c r="A3036" i="13" s="1"/>
  <c r="D3073" i="1"/>
  <c r="A3037" i="13" s="1"/>
  <c r="D3074" i="1"/>
  <c r="A3038" i="13" s="1"/>
  <c r="D3075" i="1"/>
  <c r="A3039" i="13" s="1"/>
  <c r="D3076" i="1"/>
  <c r="A3040" i="13" s="1"/>
  <c r="D3077" i="1"/>
  <c r="A3041" i="13" s="1"/>
  <c r="D3078" i="1"/>
  <c r="A3042" i="13" s="1"/>
  <c r="D3079" i="1"/>
  <c r="D3080" i="1"/>
  <c r="A3044" i="13" s="1"/>
  <c r="D3081" i="1"/>
  <c r="D3082" i="1"/>
  <c r="D3083" i="1"/>
  <c r="D3084" i="1"/>
  <c r="A3048" i="13" s="1"/>
  <c r="D3085" i="1"/>
  <c r="A3049" i="13" s="1"/>
  <c r="D3086" i="1"/>
  <c r="A3050" i="13" s="1"/>
  <c r="D3087" i="1"/>
  <c r="A3051" i="13" s="1"/>
  <c r="D3088" i="1"/>
  <c r="A3052" i="13" s="1"/>
  <c r="D3089" i="1"/>
  <c r="A3053" i="13" s="1"/>
  <c r="D3090" i="1"/>
  <c r="A3054" i="13" s="1"/>
  <c r="D3091" i="1"/>
  <c r="A3055" i="13" s="1"/>
  <c r="D3092" i="1"/>
  <c r="A3056" i="13" s="1"/>
  <c r="D3093" i="1"/>
  <c r="A3057" i="13" s="1"/>
  <c r="D3094" i="1"/>
  <c r="A3058" i="13" s="1"/>
  <c r="D3095" i="1"/>
  <c r="A3059" i="13" s="1"/>
  <c r="D3096" i="1"/>
  <c r="D3097" i="1"/>
  <c r="A3061" i="13" s="1"/>
  <c r="D3098" i="1"/>
  <c r="D3099" i="1"/>
  <c r="D3100" i="1"/>
  <c r="A3064" i="13" s="1"/>
  <c r="D3101" i="1"/>
  <c r="A3065" i="13" s="1"/>
  <c r="D3102" i="1"/>
  <c r="A3066" i="13" s="1"/>
  <c r="D3103" i="1"/>
  <c r="A3067" i="13" s="1"/>
  <c r="D3104" i="1"/>
  <c r="A3068" i="13" s="1"/>
  <c r="D3105" i="1"/>
  <c r="A3069" i="13" s="1"/>
  <c r="D3106" i="1"/>
  <c r="A3070" i="13" s="1"/>
  <c r="D3107" i="1"/>
  <c r="A3071" i="13" s="1"/>
  <c r="D3108" i="1"/>
  <c r="A3072" i="13" s="1"/>
  <c r="D3109" i="1"/>
  <c r="A3073" i="13" s="1"/>
  <c r="D3110" i="1"/>
  <c r="A3074" i="13" s="1"/>
  <c r="D3111" i="1"/>
  <c r="D3112" i="1"/>
  <c r="A3076" i="13" s="1"/>
  <c r="D3113" i="1"/>
  <c r="A3077" i="13" s="1"/>
  <c r="D3114" i="1"/>
  <c r="D3115" i="1"/>
  <c r="D3116" i="1"/>
  <c r="A3080" i="13" s="1"/>
  <c r="D3117" i="1"/>
  <c r="A3081" i="13" s="1"/>
  <c r="D3118" i="1"/>
  <c r="A3082" i="13" s="1"/>
  <c r="D3119" i="1"/>
  <c r="A3083" i="13" s="1"/>
  <c r="D3120" i="1"/>
  <c r="A3084" i="13" s="1"/>
  <c r="D3121" i="1"/>
  <c r="A3085" i="13" s="1"/>
  <c r="D3122" i="1"/>
  <c r="A3086" i="13" s="1"/>
  <c r="D3123" i="1"/>
  <c r="A3087" i="13" s="1"/>
  <c r="D3124" i="1"/>
  <c r="A3088" i="13" s="1"/>
  <c r="D3125" i="1"/>
  <c r="A3089" i="13" s="1"/>
  <c r="D3126" i="1"/>
  <c r="A3090" i="13" s="1"/>
  <c r="D3127" i="1"/>
  <c r="D3128" i="1"/>
  <c r="A3092" i="13" s="1"/>
  <c r="D3129" i="1"/>
  <c r="A3093" i="13" s="1"/>
  <c r="D3130" i="1"/>
  <c r="D3131" i="1"/>
  <c r="D3132" i="1"/>
  <c r="A3096" i="13" s="1"/>
  <c r="D3133" i="1"/>
  <c r="A3097" i="13" s="1"/>
  <c r="D3134" i="1"/>
  <c r="A3098" i="13" s="1"/>
  <c r="D3135" i="1"/>
  <c r="A3099" i="13" s="1"/>
  <c r="D3136" i="1"/>
  <c r="A3100" i="13" s="1"/>
  <c r="D3137" i="1"/>
  <c r="A3101" i="13" s="1"/>
  <c r="D3138" i="1"/>
  <c r="A3102" i="13" s="1"/>
  <c r="D3139" i="1"/>
  <c r="A3103" i="13" s="1"/>
  <c r="D3140" i="1"/>
  <c r="A3104" i="13" s="1"/>
  <c r="D3141" i="1"/>
  <c r="A3105" i="13" s="1"/>
  <c r="D3142" i="1"/>
  <c r="A3106" i="13" s="1"/>
  <c r="D3143" i="1"/>
  <c r="A3107" i="13" s="1"/>
  <c r="D3144" i="1"/>
  <c r="A3108" i="13" s="1"/>
  <c r="D3145" i="1"/>
  <c r="D3146" i="1"/>
  <c r="D3147" i="1"/>
  <c r="A3111" i="13" s="1"/>
  <c r="D3148" i="1"/>
  <c r="A3112" i="13" s="1"/>
  <c r="D3149" i="1"/>
  <c r="A3113" i="13" s="1"/>
  <c r="D3150" i="1"/>
  <c r="A3114" i="13" s="1"/>
  <c r="D3151" i="1"/>
  <c r="A3115" i="13" s="1"/>
  <c r="D3152" i="1"/>
  <c r="A3116" i="13" s="1"/>
  <c r="D3153" i="1"/>
  <c r="A3117" i="13" s="1"/>
  <c r="D3154" i="1"/>
  <c r="A3118" i="13" s="1"/>
  <c r="D3155" i="1"/>
  <c r="A3119" i="13" s="1"/>
  <c r="D3156" i="1"/>
  <c r="A3120" i="13" s="1"/>
  <c r="D3157" i="1"/>
  <c r="A3121" i="13" s="1"/>
  <c r="D3158" i="1"/>
  <c r="A3122" i="13" s="1"/>
  <c r="D3159" i="1"/>
  <c r="D3160" i="1"/>
  <c r="A3124" i="13" s="1"/>
  <c r="D3161" i="1"/>
  <c r="A3125" i="13" s="1"/>
  <c r="D3162" i="1"/>
  <c r="D3163" i="1"/>
  <c r="D3164" i="1"/>
  <c r="A3128" i="13" s="1"/>
  <c r="D3165" i="1"/>
  <c r="A3129" i="13" s="1"/>
  <c r="D3166" i="1"/>
  <c r="A3130" i="13" s="1"/>
  <c r="D3167" i="1"/>
  <c r="A3131" i="13" s="1"/>
  <c r="D3168" i="1"/>
  <c r="A3132" i="13" s="1"/>
  <c r="D3169" i="1"/>
  <c r="A3133" i="13" s="1"/>
  <c r="D3170" i="1"/>
  <c r="A3134" i="13" s="1"/>
  <c r="D3171" i="1"/>
  <c r="A3135" i="13" s="1"/>
  <c r="D3172" i="1"/>
  <c r="A3136" i="13" s="1"/>
  <c r="D3173" i="1"/>
  <c r="A3137" i="13" s="1"/>
  <c r="D3174" i="1"/>
  <c r="A3138" i="13" s="1"/>
  <c r="D3175" i="1"/>
  <c r="A3139" i="13" s="1"/>
  <c r="D3176" i="1"/>
  <c r="A3140" i="13" s="1"/>
  <c r="D3177" i="1"/>
  <c r="A3141" i="13" s="1"/>
  <c r="D3178" i="1"/>
  <c r="D3179" i="1"/>
  <c r="D3180" i="1"/>
  <c r="A3144" i="13" s="1"/>
  <c r="D3181" i="1"/>
  <c r="A3145" i="13" s="1"/>
  <c r="D3182" i="1"/>
  <c r="A3146" i="13" s="1"/>
  <c r="D3183" i="1"/>
  <c r="A3147" i="13" s="1"/>
  <c r="D3184" i="1"/>
  <c r="A3148" i="13" s="1"/>
  <c r="D3185" i="1"/>
  <c r="A3149" i="13" s="1"/>
  <c r="D3186" i="1"/>
  <c r="A3150" i="13" s="1"/>
  <c r="D3187" i="1"/>
  <c r="A3151" i="13" s="1"/>
  <c r="D3188" i="1"/>
  <c r="A3152" i="13" s="1"/>
  <c r="D3189" i="1"/>
  <c r="A3153" i="13" s="1"/>
  <c r="D3190" i="1"/>
  <c r="A3154" i="13" s="1"/>
  <c r="D3191" i="1"/>
  <c r="D3192" i="1"/>
  <c r="A3156" i="13" s="1"/>
  <c r="D3193" i="1"/>
  <c r="D3194" i="1"/>
  <c r="D3195" i="1"/>
  <c r="D3196" i="1"/>
  <c r="D3197" i="1"/>
  <c r="A3161" i="13" s="1"/>
  <c r="D3198" i="1"/>
  <c r="A3162" i="13" s="1"/>
  <c r="D3199" i="1"/>
  <c r="A3163" i="13" s="1"/>
  <c r="D3200" i="1"/>
  <c r="A3164" i="13" s="1"/>
  <c r="D3201" i="1"/>
  <c r="A3165" i="13" s="1"/>
  <c r="D3202" i="1"/>
  <c r="A3166" i="13" s="1"/>
  <c r="D3203" i="1"/>
  <c r="A3167" i="13" s="1"/>
  <c r="D3204" i="1"/>
  <c r="A3168" i="13" s="1"/>
  <c r="D3205" i="1"/>
  <c r="A3169" i="13" s="1"/>
  <c r="D3206" i="1"/>
  <c r="A3170" i="13" s="1"/>
  <c r="D3207" i="1"/>
  <c r="D3208" i="1"/>
  <c r="A3172" i="13" s="1"/>
  <c r="D3209" i="1"/>
  <c r="A3173" i="13" s="1"/>
  <c r="D3210" i="1"/>
  <c r="D3211" i="1"/>
  <c r="D3212" i="1"/>
  <c r="A3176" i="13" s="1"/>
  <c r="D3213" i="1"/>
  <c r="A3177" i="13" s="1"/>
  <c r="D3214" i="1"/>
  <c r="A3178" i="13" s="1"/>
  <c r="D3215" i="1"/>
  <c r="A3179" i="13" s="1"/>
  <c r="D3216" i="1"/>
  <c r="A3180" i="13" s="1"/>
  <c r="D3217" i="1"/>
  <c r="A3181" i="13" s="1"/>
  <c r="D3218" i="1"/>
  <c r="A3182" i="13" s="1"/>
  <c r="D3219" i="1"/>
  <c r="A3183" i="13" s="1"/>
  <c r="D3220" i="1"/>
  <c r="A3184" i="13" s="1"/>
  <c r="D3221" i="1"/>
  <c r="A3185" i="13" s="1"/>
  <c r="D3222" i="1"/>
  <c r="A3186" i="13" s="1"/>
  <c r="D3223" i="1"/>
  <c r="A3187" i="13" s="1"/>
  <c r="D3224" i="1"/>
  <c r="A3188" i="13" s="1"/>
  <c r="D3225" i="1"/>
  <c r="A3189" i="13" s="1"/>
  <c r="D3226" i="1"/>
  <c r="D3227" i="1"/>
  <c r="A3191" i="13" s="1"/>
  <c r="D3228" i="1"/>
  <c r="A3192" i="13" s="1"/>
  <c r="D3229" i="1"/>
  <c r="A3193" i="13" s="1"/>
  <c r="D3230" i="1"/>
  <c r="A3194" i="13" s="1"/>
  <c r="D3231" i="1"/>
  <c r="A3195" i="13" s="1"/>
  <c r="D3232" i="1"/>
  <c r="A3196" i="13" s="1"/>
  <c r="D3233" i="1"/>
  <c r="A3197" i="13" s="1"/>
  <c r="D3234" i="1"/>
  <c r="A3198" i="13" s="1"/>
  <c r="D3235" i="1"/>
  <c r="A3199" i="13" s="1"/>
  <c r="D3236" i="1"/>
  <c r="A3200" i="13" s="1"/>
  <c r="D3237" i="1"/>
  <c r="A3201" i="13" s="1"/>
  <c r="D3238" i="1"/>
  <c r="A3202" i="13" s="1"/>
  <c r="D3239" i="1"/>
  <c r="A3203" i="13" s="1"/>
  <c r="D3240" i="1"/>
  <c r="A3204" i="13" s="1"/>
  <c r="D3241" i="1"/>
  <c r="D3242" i="1"/>
  <c r="D3243" i="1"/>
  <c r="D3244" i="1"/>
  <c r="A3208" i="13" s="1"/>
  <c r="D3245" i="1"/>
  <c r="A3209" i="13" s="1"/>
  <c r="D3246" i="1"/>
  <c r="A3210" i="13" s="1"/>
  <c r="D3247" i="1"/>
  <c r="A3211" i="13" s="1"/>
  <c r="D3248" i="1"/>
  <c r="A3212" i="13" s="1"/>
  <c r="D3249" i="1"/>
  <c r="A3213" i="13" s="1"/>
  <c r="D3250" i="1"/>
  <c r="A3214" i="13" s="1"/>
  <c r="D3251" i="1"/>
  <c r="A3215" i="13" s="1"/>
  <c r="D3252" i="1"/>
  <c r="A3216" i="13" s="1"/>
  <c r="D3253" i="1"/>
  <c r="A3217" i="13" s="1"/>
  <c r="D3254" i="1"/>
  <c r="A3218" i="13" s="1"/>
  <c r="D3255" i="1"/>
  <c r="A3219" i="13" s="1"/>
  <c r="D3256" i="1"/>
  <c r="A3220" i="13" s="1"/>
  <c r="D3257" i="1"/>
  <c r="A3221" i="13" s="1"/>
  <c r="D3258" i="1"/>
  <c r="D3259" i="1"/>
  <c r="D3260" i="1"/>
  <c r="A3224" i="13" s="1"/>
  <c r="D3261" i="1"/>
  <c r="A3225" i="13" s="1"/>
  <c r="D3262" i="1"/>
  <c r="A3226" i="13" s="1"/>
  <c r="D3263" i="1"/>
  <c r="A3227" i="13" s="1"/>
  <c r="D3264" i="1"/>
  <c r="A3228" i="13" s="1"/>
  <c r="D3265" i="1"/>
  <c r="A3229" i="13" s="1"/>
  <c r="D3266" i="1"/>
  <c r="A3230" i="13" s="1"/>
  <c r="D3267" i="1"/>
  <c r="A3231" i="13" s="1"/>
  <c r="D3268" i="1"/>
  <c r="A3232" i="13" s="1"/>
  <c r="D3269" i="1"/>
  <c r="A3233" i="13" s="1"/>
  <c r="D3270" i="1"/>
  <c r="A3234" i="13" s="1"/>
  <c r="D3271" i="1"/>
  <c r="A3235" i="13" s="1"/>
  <c r="D3272" i="1"/>
  <c r="A3236" i="13" s="1"/>
  <c r="D3273" i="1"/>
  <c r="A3237" i="13" s="1"/>
  <c r="D3274" i="1"/>
  <c r="D3275" i="1"/>
  <c r="D3276" i="1"/>
  <c r="A3240" i="13" s="1"/>
  <c r="D3277" i="1"/>
  <c r="A3241" i="13" s="1"/>
  <c r="D3278" i="1"/>
  <c r="A3242" i="13" s="1"/>
  <c r="D3279" i="1"/>
  <c r="A3243" i="13" s="1"/>
  <c r="D3280" i="1"/>
  <c r="A3244" i="13" s="1"/>
  <c r="D3281" i="1"/>
  <c r="A3245" i="13" s="1"/>
  <c r="D3282" i="1"/>
  <c r="A3246" i="13" s="1"/>
  <c r="D3283" i="1"/>
  <c r="A3247" i="13" s="1"/>
  <c r="D3284" i="1"/>
  <c r="A3248" i="13" s="1"/>
  <c r="D3285" i="1"/>
  <c r="A3249" i="13" s="1"/>
  <c r="D3286" i="1"/>
  <c r="A3250" i="13" s="1"/>
  <c r="D3287" i="1"/>
  <c r="A3251" i="13" s="1"/>
  <c r="D3288" i="1"/>
  <c r="A3252" i="13" s="1"/>
  <c r="D3289" i="1"/>
  <c r="A3253" i="13" s="1"/>
  <c r="D3290" i="1"/>
  <c r="D3291" i="1"/>
  <c r="A3255" i="13" s="1"/>
  <c r="D3292" i="1"/>
  <c r="A3256" i="13" s="1"/>
  <c r="D3293" i="1"/>
  <c r="A3257" i="13" s="1"/>
  <c r="D3294" i="1"/>
  <c r="A3258" i="13" s="1"/>
  <c r="D3295" i="1"/>
  <c r="A3259" i="13" s="1"/>
  <c r="D3296" i="1"/>
  <c r="A3260" i="13" s="1"/>
  <c r="D3297" i="1"/>
  <c r="A3261" i="13" s="1"/>
  <c r="D3298" i="1"/>
  <c r="A3262" i="13" s="1"/>
  <c r="D3299" i="1"/>
  <c r="A3263" i="13" s="1"/>
  <c r="D3300" i="1"/>
  <c r="A3264" i="13" s="1"/>
  <c r="D3301" i="1"/>
  <c r="A3265" i="13" s="1"/>
  <c r="D3302" i="1"/>
  <c r="A3266" i="13" s="1"/>
  <c r="D3303" i="1"/>
  <c r="D3304" i="1"/>
  <c r="A3268" i="13" s="1"/>
  <c r="D3305" i="1"/>
  <c r="D3306" i="1"/>
  <c r="D3307" i="1"/>
  <c r="A3271" i="13" s="1"/>
  <c r="D3308" i="1"/>
  <c r="A3272" i="13" s="1"/>
  <c r="D3309" i="1"/>
  <c r="A3273" i="13" s="1"/>
  <c r="D3310" i="1"/>
  <c r="A3274" i="13" s="1"/>
  <c r="D3311" i="1"/>
  <c r="A3275" i="13" s="1"/>
  <c r="D3312" i="1"/>
  <c r="A3276" i="13" s="1"/>
  <c r="D3313" i="1"/>
  <c r="A3277" i="13" s="1"/>
  <c r="D3314" i="1"/>
  <c r="A3278" i="13" s="1"/>
  <c r="D3315" i="1"/>
  <c r="A3279" i="13" s="1"/>
  <c r="D3316" i="1"/>
  <c r="A3280" i="13" s="1"/>
  <c r="D3317" i="1"/>
  <c r="A3281" i="13" s="1"/>
  <c r="D3318" i="1"/>
  <c r="A3282" i="13" s="1"/>
  <c r="D3319" i="1"/>
  <c r="A3283" i="13" s="1"/>
  <c r="D3320" i="1"/>
  <c r="A3284" i="13" s="1"/>
  <c r="D3321" i="1"/>
  <c r="A3285" i="13" s="1"/>
  <c r="D3322" i="1"/>
  <c r="D3323" i="1"/>
  <c r="D3324" i="1"/>
  <c r="A3288" i="13" s="1"/>
  <c r="D3325" i="1"/>
  <c r="A3289" i="13" s="1"/>
  <c r="D3326" i="1"/>
  <c r="A3290" i="13" s="1"/>
  <c r="D3327" i="1"/>
  <c r="A3291" i="13" s="1"/>
  <c r="D3328" i="1"/>
  <c r="A3292" i="13" s="1"/>
  <c r="D3329" i="1"/>
  <c r="A3293" i="13" s="1"/>
  <c r="D3330" i="1"/>
  <c r="A3294" i="13" s="1"/>
  <c r="D3331" i="1"/>
  <c r="A3295" i="13" s="1"/>
  <c r="D3332" i="1"/>
  <c r="A3296" i="13" s="1"/>
  <c r="D3333" i="1"/>
  <c r="A3297" i="13" s="1"/>
  <c r="D3334" i="1"/>
  <c r="A3298" i="13" s="1"/>
  <c r="D3335" i="1"/>
  <c r="A3299" i="13" s="1"/>
  <c r="D3336" i="1"/>
  <c r="A3300" i="13" s="1"/>
  <c r="D3337" i="1"/>
  <c r="A3301" i="13" s="1"/>
  <c r="D3338" i="1"/>
  <c r="D3339" i="1"/>
  <c r="D3340" i="1"/>
  <c r="A3304" i="13" s="1"/>
  <c r="D3341" i="1"/>
  <c r="A3305" i="13" s="1"/>
  <c r="D3342" i="1"/>
  <c r="A3306" i="13" s="1"/>
  <c r="D3343" i="1"/>
  <c r="A3307" i="13" s="1"/>
  <c r="D3344" i="1"/>
  <c r="A3308" i="13" s="1"/>
  <c r="D3345" i="1"/>
  <c r="A3309" i="13" s="1"/>
  <c r="D3346" i="1"/>
  <c r="A3310" i="13" s="1"/>
  <c r="D3347" i="1"/>
  <c r="A3311" i="13" s="1"/>
  <c r="D3348" i="1"/>
  <c r="A3312" i="13" s="1"/>
  <c r="D3349" i="1"/>
  <c r="A3313" i="13" s="1"/>
  <c r="D3350" i="1"/>
  <c r="A3314" i="13" s="1"/>
  <c r="D3351" i="1"/>
  <c r="D3352" i="1"/>
  <c r="A3316" i="13" s="1"/>
  <c r="D3353" i="1"/>
  <c r="D3354" i="1"/>
  <c r="D3355" i="1"/>
  <c r="D3356" i="1"/>
  <c r="A3320" i="13" s="1"/>
  <c r="D3357" i="1"/>
  <c r="A3321" i="13" s="1"/>
  <c r="D3358" i="1"/>
  <c r="A3322" i="13" s="1"/>
  <c r="D3359" i="1"/>
  <c r="A3323" i="13" s="1"/>
  <c r="D3360" i="1"/>
  <c r="A3324" i="13" s="1"/>
  <c r="D3361" i="1"/>
  <c r="A3325" i="13" s="1"/>
  <c r="D3362" i="1"/>
  <c r="A3326" i="13" s="1"/>
  <c r="D3363" i="1"/>
  <c r="A3327" i="13" s="1"/>
  <c r="D3364" i="1"/>
  <c r="A3328" i="13" s="1"/>
  <c r="D3365" i="1"/>
  <c r="A3329" i="13" s="1"/>
  <c r="D3366" i="1"/>
  <c r="A3330" i="13" s="1"/>
  <c r="D3367" i="1"/>
  <c r="A3331" i="13" s="1"/>
  <c r="D3368" i="1"/>
  <c r="A3332" i="13" s="1"/>
  <c r="D3369" i="1"/>
  <c r="A3333" i="13" s="1"/>
  <c r="D3370" i="1"/>
  <c r="D3371" i="1"/>
  <c r="A3335" i="13" s="1"/>
  <c r="D3372" i="1"/>
  <c r="A3336" i="13" s="1"/>
  <c r="D3373" i="1"/>
  <c r="A3337" i="13" s="1"/>
  <c r="D3374" i="1"/>
  <c r="A3338" i="13" s="1"/>
  <c r="D3375" i="1"/>
  <c r="A3339" i="13" s="1"/>
  <c r="D3376" i="1"/>
  <c r="A3340" i="13" s="1"/>
  <c r="D3377" i="1"/>
  <c r="A3341" i="13" s="1"/>
  <c r="D3378" i="1"/>
  <c r="D3379" i="1"/>
  <c r="A3343" i="13" s="1"/>
  <c r="D3380" i="1"/>
  <c r="A3344" i="13" s="1"/>
  <c r="D3381" i="1"/>
  <c r="A3345" i="13" s="1"/>
  <c r="D3382" i="1"/>
  <c r="A3346" i="13" s="1"/>
  <c r="D3383" i="1"/>
  <c r="A3347" i="13" s="1"/>
  <c r="D3384" i="1"/>
  <c r="A3348" i="13" s="1"/>
  <c r="D3385" i="1"/>
  <c r="A3349" i="13" s="1"/>
  <c r="D3386" i="1"/>
  <c r="D3387" i="1"/>
  <c r="D3388" i="1"/>
  <c r="A3352" i="13" s="1"/>
  <c r="D3389" i="1"/>
  <c r="A3353" i="13" s="1"/>
  <c r="D3390" i="1"/>
  <c r="A3354" i="13" s="1"/>
  <c r="D3391" i="1"/>
  <c r="A3355" i="13" s="1"/>
  <c r="D3392" i="1"/>
  <c r="A3356" i="13" s="1"/>
  <c r="D3393" i="1"/>
  <c r="A3357" i="13" s="1"/>
  <c r="D3394" i="1"/>
  <c r="A3358" i="13" s="1"/>
  <c r="D3395" i="1"/>
  <c r="A3359" i="13" s="1"/>
  <c r="D3396" i="1"/>
  <c r="A3360" i="13" s="1"/>
  <c r="D3397" i="1"/>
  <c r="A3361" i="13" s="1"/>
  <c r="D3398" i="1"/>
  <c r="A3362" i="13" s="1"/>
  <c r="D3399" i="1"/>
  <c r="A3363" i="13" s="1"/>
  <c r="D3400" i="1"/>
  <c r="A3364" i="13" s="1"/>
  <c r="D3401" i="1"/>
  <c r="D3402" i="1"/>
  <c r="D3403" i="1"/>
  <c r="A3367" i="13" s="1"/>
  <c r="D3404" i="1"/>
  <c r="A3368" i="13" s="1"/>
  <c r="D3405" i="1"/>
  <c r="A3369" i="13" s="1"/>
  <c r="D3406" i="1"/>
  <c r="A3370" i="13" s="1"/>
  <c r="D3407" i="1"/>
  <c r="A3371" i="13" s="1"/>
  <c r="D3408" i="1"/>
  <c r="A3372" i="13" s="1"/>
  <c r="D3409" i="1"/>
  <c r="A3373" i="13" s="1"/>
  <c r="D3410" i="1"/>
  <c r="A3374" i="13" s="1"/>
  <c r="D3411" i="1"/>
  <c r="A3375" i="13" s="1"/>
  <c r="D3412" i="1"/>
  <c r="A3376" i="13" s="1"/>
  <c r="D3413" i="1"/>
  <c r="A3377" i="13" s="1"/>
  <c r="D3414" i="1"/>
  <c r="A3378" i="13" s="1"/>
  <c r="D3415" i="1"/>
  <c r="D3416" i="1"/>
  <c r="A3380" i="13" s="1"/>
  <c r="D3417" i="1"/>
  <c r="A3381" i="13" s="1"/>
  <c r="D3418" i="1"/>
  <c r="D3419" i="1"/>
  <c r="D3420" i="1"/>
  <c r="A3384" i="13" s="1"/>
  <c r="D3421" i="1"/>
  <c r="A3385" i="13" s="1"/>
  <c r="D3422" i="1"/>
  <c r="A3386" i="13" s="1"/>
  <c r="D3423" i="1"/>
  <c r="A3387" i="13" s="1"/>
  <c r="D3424" i="1"/>
  <c r="A3388" i="13" s="1"/>
  <c r="D3425" i="1"/>
  <c r="A3389" i="13" s="1"/>
  <c r="D3426" i="1"/>
  <c r="A3390" i="13" s="1"/>
  <c r="D3427" i="1"/>
  <c r="A3391" i="13" s="1"/>
  <c r="D3428" i="1"/>
  <c r="A3392" i="13" s="1"/>
  <c r="D3429" i="1"/>
  <c r="A3393" i="13" s="1"/>
  <c r="D3430" i="1"/>
  <c r="A3394" i="13" s="1"/>
  <c r="D3431" i="1"/>
  <c r="D3432" i="1"/>
  <c r="A3396" i="13" s="1"/>
  <c r="D3433" i="1"/>
  <c r="A3397" i="13" s="1"/>
  <c r="D3434" i="1"/>
  <c r="D3435" i="1"/>
  <c r="A3399" i="13" s="1"/>
  <c r="D3436" i="1"/>
  <c r="A3400" i="13" s="1"/>
  <c r="D3437" i="1"/>
  <c r="A3401" i="13" s="1"/>
  <c r="D3438" i="1"/>
  <c r="A3402" i="13" s="1"/>
  <c r="D3439" i="1"/>
  <c r="A3403" i="13" s="1"/>
  <c r="D3440" i="1"/>
  <c r="A3404" i="13" s="1"/>
  <c r="D3441" i="1"/>
  <c r="A3405" i="13" s="1"/>
  <c r="D3442" i="1"/>
  <c r="A3406" i="13" s="1"/>
  <c r="D3443" i="1"/>
  <c r="A3407" i="13" s="1"/>
  <c r="D3444" i="1"/>
  <c r="A3408" i="13" s="1"/>
  <c r="D3445" i="1"/>
  <c r="A3409" i="13" s="1"/>
  <c r="D3446" i="1"/>
  <c r="A3410" i="13" s="1"/>
  <c r="D3447" i="1"/>
  <c r="A3411" i="13" s="1"/>
  <c r="D3448" i="1"/>
  <c r="A3412" i="13" s="1"/>
  <c r="D3449" i="1"/>
  <c r="A3413" i="13" s="1"/>
  <c r="D3450" i="1"/>
  <c r="D3451" i="1"/>
  <c r="D3452" i="1"/>
  <c r="A3416" i="13" s="1"/>
  <c r="D3453" i="1"/>
  <c r="A3417" i="13" s="1"/>
  <c r="D3454" i="1"/>
  <c r="A3418" i="13" s="1"/>
  <c r="D3455" i="1"/>
  <c r="A3419" i="13" s="1"/>
  <c r="D3456" i="1"/>
  <c r="A3420" i="13" s="1"/>
  <c r="D3457" i="1"/>
  <c r="A3421" i="13" s="1"/>
  <c r="D3458" i="1"/>
  <c r="A3422" i="13" s="1"/>
  <c r="D3459" i="1"/>
  <c r="A3423" i="13" s="1"/>
  <c r="D3460" i="1"/>
  <c r="A3424" i="13" s="1"/>
  <c r="D3461" i="1"/>
  <c r="A3425" i="13" s="1"/>
  <c r="D3462" i="1"/>
  <c r="A3426" i="13" s="1"/>
  <c r="D3463" i="1"/>
  <c r="D3464" i="1"/>
  <c r="A3428" i="13" s="1"/>
  <c r="D3465" i="1"/>
  <c r="D3466" i="1"/>
  <c r="D3467" i="1"/>
  <c r="D3468" i="1"/>
  <c r="A3432" i="13" s="1"/>
  <c r="D3469" i="1"/>
  <c r="A3433" i="13" s="1"/>
  <c r="D3470" i="1"/>
  <c r="A3434" i="13" s="1"/>
  <c r="D3471" i="1"/>
  <c r="A3435" i="13" s="1"/>
  <c r="D3472" i="1"/>
  <c r="A3436" i="13" s="1"/>
  <c r="D3473" i="1"/>
  <c r="A3437" i="13" s="1"/>
  <c r="D3474" i="1"/>
  <c r="A3438" i="13" s="1"/>
  <c r="D3475" i="1"/>
  <c r="A3439" i="13" s="1"/>
  <c r="D3476" i="1"/>
  <c r="A3440" i="13" s="1"/>
  <c r="D3477" i="1"/>
  <c r="A3441" i="13" s="1"/>
  <c r="D3478" i="1"/>
  <c r="A3442" i="13" s="1"/>
  <c r="D3479" i="1"/>
  <c r="A3443" i="13" s="1"/>
  <c r="D3480" i="1"/>
  <c r="A3444" i="13" s="1"/>
  <c r="D3481" i="1"/>
  <c r="A3445" i="13" s="1"/>
  <c r="D3482" i="1"/>
  <c r="D3483" i="1"/>
  <c r="D3484" i="1"/>
  <c r="A3448" i="13" s="1"/>
  <c r="D3485" i="1"/>
  <c r="A3449" i="13" s="1"/>
  <c r="D3486" i="1"/>
  <c r="A3450" i="13" s="1"/>
  <c r="D3487" i="1"/>
  <c r="A3451" i="13" s="1"/>
  <c r="D3488" i="1"/>
  <c r="A3452" i="13" s="1"/>
  <c r="D3489" i="1"/>
  <c r="A3453" i="13" s="1"/>
  <c r="D3490" i="1"/>
  <c r="A3454" i="13" s="1"/>
  <c r="D3491" i="1"/>
  <c r="A3455" i="13" s="1"/>
  <c r="D3492" i="1"/>
  <c r="A3456" i="13" s="1"/>
  <c r="D3493" i="1"/>
  <c r="A3457" i="13" s="1"/>
  <c r="D3494" i="1"/>
  <c r="A3458" i="13" s="1"/>
  <c r="D3495" i="1"/>
  <c r="A3459" i="13" s="1"/>
  <c r="D3496" i="1"/>
  <c r="A3460" i="13" s="1"/>
  <c r="D3497" i="1"/>
  <c r="D3498" i="1"/>
  <c r="D3499" i="1"/>
  <c r="A3463" i="13" s="1"/>
  <c r="D3500" i="1"/>
  <c r="A3464" i="13" s="1"/>
  <c r="D3501" i="1"/>
  <c r="A3465" i="13" s="1"/>
  <c r="D3502" i="1"/>
  <c r="A3466" i="13" s="1"/>
  <c r="D3503" i="1"/>
  <c r="A3467" i="13" s="1"/>
  <c r="D3504" i="1"/>
  <c r="A3468" i="13" s="1"/>
  <c r="D3505" i="1"/>
  <c r="A3469" i="13" s="1"/>
  <c r="D3506" i="1"/>
  <c r="A3470" i="13" s="1"/>
  <c r="D3507" i="1"/>
  <c r="A3471" i="13" s="1"/>
  <c r="D3508" i="1"/>
  <c r="A3472" i="13" s="1"/>
  <c r="D3509" i="1"/>
  <c r="A3473" i="13" s="1"/>
  <c r="D3510" i="1"/>
  <c r="A3474" i="13" s="1"/>
  <c r="D3511" i="1"/>
  <c r="A3475" i="13" s="1"/>
  <c r="D3512" i="1"/>
  <c r="A3476" i="13" s="1"/>
  <c r="D3513" i="1"/>
  <c r="D3514" i="1"/>
  <c r="D3515" i="1"/>
  <c r="A3479" i="13" s="1"/>
  <c r="D3516" i="1"/>
  <c r="A3480" i="13" s="1"/>
  <c r="D3517" i="1"/>
  <c r="A3481" i="13" s="1"/>
  <c r="D3518" i="1"/>
  <c r="A3482" i="13" s="1"/>
  <c r="D3519" i="1"/>
  <c r="A3483" i="13" s="1"/>
  <c r="D3520" i="1"/>
  <c r="A3484" i="13" s="1"/>
  <c r="D3521" i="1"/>
  <c r="A3485" i="13" s="1"/>
  <c r="D3522" i="1"/>
  <c r="A3486" i="13" s="1"/>
  <c r="D3523" i="1"/>
  <c r="A3487" i="13" s="1"/>
  <c r="D3524" i="1"/>
  <c r="A3488" i="13" s="1"/>
  <c r="D3525" i="1"/>
  <c r="A3489" i="13" s="1"/>
  <c r="D3526" i="1"/>
  <c r="A3490" i="13" s="1"/>
  <c r="D3527" i="1"/>
  <c r="D3528" i="1"/>
  <c r="D3529" i="1"/>
  <c r="A3493" i="13" s="1"/>
  <c r="D3530" i="1"/>
  <c r="D3531" i="1"/>
  <c r="D3532" i="1"/>
  <c r="A3496" i="13" s="1"/>
  <c r="D3533" i="1"/>
  <c r="A3497" i="13" s="1"/>
  <c r="D3534" i="1"/>
  <c r="A3498" i="13" s="1"/>
  <c r="D3535" i="1"/>
  <c r="A3499" i="13" s="1"/>
  <c r="D3536" i="1"/>
  <c r="A3500" i="13" s="1"/>
  <c r="D3537" i="1"/>
  <c r="A3501" i="13" s="1"/>
  <c r="D3538" i="1"/>
  <c r="A3502" i="13" s="1"/>
  <c r="D3539" i="1"/>
  <c r="A3503" i="13" s="1"/>
  <c r="D3540" i="1"/>
  <c r="A3504" i="13" s="1"/>
  <c r="D3541" i="1"/>
  <c r="A3505" i="13" s="1"/>
  <c r="D3542" i="1"/>
  <c r="A3506" i="13" s="1"/>
  <c r="D3543" i="1"/>
  <c r="A3507" i="13" s="1"/>
  <c r="D3544" i="1"/>
  <c r="A3508" i="13" s="1"/>
  <c r="D3545" i="1"/>
  <c r="D3546" i="1"/>
  <c r="D3547" i="1"/>
  <c r="D3548" i="1"/>
  <c r="A3512" i="13" s="1"/>
  <c r="D3549" i="1"/>
  <c r="A3513" i="13" s="1"/>
  <c r="D3550" i="1"/>
  <c r="A3514" i="13" s="1"/>
  <c r="D3551" i="1"/>
  <c r="A3515" i="13" s="1"/>
  <c r="D3552" i="1"/>
  <c r="A3516" i="13" s="1"/>
  <c r="D3553" i="1"/>
  <c r="A3517" i="13" s="1"/>
  <c r="D3554" i="1"/>
  <c r="A3518" i="13" s="1"/>
  <c r="D3555" i="1"/>
  <c r="A3519" i="13" s="1"/>
  <c r="D3556" i="1"/>
  <c r="A3520" i="13" s="1"/>
  <c r="D3557" i="1"/>
  <c r="A3521" i="13" s="1"/>
  <c r="D3558" i="1"/>
  <c r="A3522" i="13" s="1"/>
  <c r="D3559" i="1"/>
  <c r="D3560" i="1"/>
  <c r="A3524" i="13" s="1"/>
  <c r="D3561" i="1"/>
  <c r="A3525" i="13" s="1"/>
  <c r="D3562" i="1"/>
  <c r="D3563" i="1"/>
  <c r="D3564" i="1"/>
  <c r="A3528" i="13" s="1"/>
  <c r="D3565" i="1"/>
  <c r="A3529" i="13" s="1"/>
  <c r="D3566" i="1"/>
  <c r="A3530" i="13" s="1"/>
  <c r="D3567" i="1"/>
  <c r="A3531" i="13" s="1"/>
  <c r="D3568" i="1"/>
  <c r="A3532" i="13" s="1"/>
  <c r="D3569" i="1"/>
  <c r="A3533" i="13" s="1"/>
  <c r="D3570" i="1"/>
  <c r="A3534" i="13" s="1"/>
  <c r="D3571" i="1"/>
  <c r="A3535" i="13" s="1"/>
  <c r="D3572" i="1"/>
  <c r="A3536" i="13" s="1"/>
  <c r="D3573" i="1"/>
  <c r="A3537" i="13" s="1"/>
  <c r="D3574" i="1"/>
  <c r="A3538" i="13" s="1"/>
  <c r="D3575" i="1"/>
  <c r="A3539" i="13" s="1"/>
  <c r="D3576" i="1"/>
  <c r="D3577" i="1"/>
  <c r="D3578" i="1"/>
  <c r="D3579" i="1"/>
  <c r="D3580" i="1"/>
  <c r="A3544" i="13" s="1"/>
  <c r="D3581" i="1"/>
  <c r="A3545" i="13" s="1"/>
  <c r="D3582" i="1"/>
  <c r="A3546" i="13" s="1"/>
  <c r="D3583" i="1"/>
  <c r="A3547" i="13" s="1"/>
  <c r="D3584" i="1"/>
  <c r="A3548" i="13" s="1"/>
  <c r="D3585" i="1"/>
  <c r="A3549" i="13" s="1"/>
  <c r="D3586" i="1"/>
  <c r="A3550" i="13" s="1"/>
  <c r="D3587" i="1"/>
  <c r="A3551" i="13" s="1"/>
  <c r="D3588" i="1"/>
  <c r="A3552" i="13" s="1"/>
  <c r="D3589" i="1"/>
  <c r="A3553" i="13" s="1"/>
  <c r="D3590" i="1"/>
  <c r="A3554" i="13" s="1"/>
  <c r="D3591" i="1"/>
  <c r="A3555" i="13" s="1"/>
  <c r="D3592" i="1"/>
  <c r="A3556" i="13" s="1"/>
  <c r="D3593" i="1"/>
  <c r="A3557" i="13" s="1"/>
  <c r="D3594" i="1"/>
  <c r="D3595" i="1"/>
  <c r="A3559" i="13" s="1"/>
  <c r="D3596" i="1"/>
  <c r="A3560" i="13" s="1"/>
  <c r="D3597" i="1"/>
  <c r="A3561" i="13" s="1"/>
  <c r="D3598" i="1"/>
  <c r="A3562" i="13" s="1"/>
  <c r="D3599" i="1"/>
  <c r="A3563" i="13" s="1"/>
  <c r="D3600" i="1"/>
  <c r="A3564" i="13" s="1"/>
  <c r="D3601" i="1"/>
  <c r="A3565" i="13" s="1"/>
  <c r="D3602" i="1"/>
  <c r="A3566" i="13" s="1"/>
  <c r="D3603" i="1"/>
  <c r="A3567" i="13" s="1"/>
  <c r="D3604" i="1"/>
  <c r="A3568" i="13" s="1"/>
  <c r="D3605" i="1"/>
  <c r="A3569" i="13" s="1"/>
  <c r="D3606" i="1"/>
  <c r="A3570" i="13" s="1"/>
  <c r="D3607" i="1"/>
  <c r="A3571" i="13" s="1"/>
  <c r="D3608" i="1"/>
  <c r="A3572" i="13" s="1"/>
  <c r="D3609" i="1"/>
  <c r="D3610" i="1"/>
  <c r="D3611" i="1"/>
  <c r="A3575" i="13" s="1"/>
  <c r="D3612" i="1"/>
  <c r="A3576" i="13" s="1"/>
  <c r="D3613" i="1"/>
  <c r="A3577" i="13" s="1"/>
  <c r="D3614" i="1"/>
  <c r="A3578" i="13" s="1"/>
  <c r="D3615" i="1"/>
  <c r="A3579" i="13" s="1"/>
  <c r="D3616" i="1"/>
  <c r="A3580" i="13" s="1"/>
  <c r="D3617" i="1"/>
  <c r="A3581" i="13" s="1"/>
  <c r="D3618" i="1"/>
  <c r="A3582" i="13" s="1"/>
  <c r="D3619" i="1"/>
  <c r="A3583" i="13" s="1"/>
  <c r="D3620" i="1"/>
  <c r="A3584" i="13" s="1"/>
  <c r="D3621" i="1"/>
  <c r="A3585" i="13" s="1"/>
  <c r="D3622" i="1"/>
  <c r="A3586" i="13" s="1"/>
  <c r="D3623" i="1"/>
  <c r="A3587" i="13" s="1"/>
  <c r="D3624" i="1"/>
  <c r="A3588" i="13" s="1"/>
  <c r="D3625" i="1"/>
  <c r="A3589" i="13" s="1"/>
  <c r="D3626" i="1"/>
  <c r="D3627" i="1"/>
  <c r="D3628" i="1"/>
  <c r="A3592" i="13" s="1"/>
  <c r="D3629" i="1"/>
  <c r="A3593" i="13" s="1"/>
  <c r="D3630" i="1"/>
  <c r="A3594" i="13" s="1"/>
  <c r="D3631" i="1"/>
  <c r="A3595" i="13" s="1"/>
  <c r="D3632" i="1"/>
  <c r="A3596" i="13" s="1"/>
  <c r="D3633" i="1"/>
  <c r="A3597" i="13" s="1"/>
  <c r="D3634" i="1"/>
  <c r="A3598" i="13" s="1"/>
  <c r="D3635" i="1"/>
  <c r="A3599" i="13" s="1"/>
  <c r="D3636" i="1"/>
  <c r="A3600" i="13" s="1"/>
  <c r="D3637" i="1"/>
  <c r="A3601" i="13" s="1"/>
  <c r="D3638" i="1"/>
  <c r="A3602" i="13" s="1"/>
  <c r="D3639" i="1"/>
  <c r="D3640" i="1"/>
  <c r="A3604" i="13" s="1"/>
  <c r="D3641" i="1"/>
  <c r="A3605" i="13" s="1"/>
  <c r="D3642" i="1"/>
  <c r="D3643" i="1"/>
  <c r="D3644" i="1"/>
  <c r="A3608" i="13" s="1"/>
  <c r="D3645" i="1"/>
  <c r="A3609" i="13" s="1"/>
  <c r="D3646" i="1"/>
  <c r="A3610" i="13" s="1"/>
  <c r="D3647" i="1"/>
  <c r="A3611" i="13" s="1"/>
  <c r="D3648" i="1"/>
  <c r="A3612" i="13" s="1"/>
  <c r="D3649" i="1"/>
  <c r="A3613" i="13" s="1"/>
  <c r="D3650" i="1"/>
  <c r="A3614" i="13" s="1"/>
  <c r="D3651" i="1"/>
  <c r="A3615" i="13" s="1"/>
  <c r="D3652" i="1"/>
  <c r="A3616" i="13" s="1"/>
  <c r="D3653" i="1"/>
  <c r="A3617" i="13" s="1"/>
  <c r="D3654" i="1"/>
  <c r="A3618" i="13" s="1"/>
  <c r="D3655" i="1"/>
  <c r="A3619" i="13" s="1"/>
  <c r="D3656" i="1"/>
  <c r="A3620" i="13" s="1"/>
  <c r="D3657" i="1"/>
  <c r="D3658" i="1"/>
  <c r="D3659" i="1"/>
  <c r="A3623" i="13" s="1"/>
  <c r="D3660" i="1"/>
  <c r="A3624" i="13" s="1"/>
  <c r="D3661" i="1"/>
  <c r="A3625" i="13" s="1"/>
  <c r="D3662" i="1"/>
  <c r="A3626" i="13" s="1"/>
  <c r="D3663" i="1"/>
  <c r="A3627" i="13" s="1"/>
  <c r="D3664" i="1"/>
  <c r="A3628" i="13" s="1"/>
  <c r="D3665" i="1"/>
  <c r="A3629" i="13" s="1"/>
  <c r="D3666" i="1"/>
  <c r="A3630" i="13" s="1"/>
  <c r="D3667" i="1"/>
  <c r="A3631" i="13" s="1"/>
  <c r="D3668" i="1"/>
  <c r="A3632" i="13" s="1"/>
  <c r="D3669" i="1"/>
  <c r="A3633" i="13" s="1"/>
  <c r="D3670" i="1"/>
  <c r="A3634" i="13" s="1"/>
  <c r="D3671" i="1"/>
  <c r="D3672" i="1"/>
  <c r="A3636" i="13" s="1"/>
  <c r="D3673" i="1"/>
  <c r="A3637" i="13" s="1"/>
  <c r="D3674" i="1"/>
  <c r="D3675" i="1"/>
  <c r="D3676" i="1"/>
  <c r="A3640" i="13" s="1"/>
  <c r="D3677" i="1"/>
  <c r="A3641" i="13" s="1"/>
  <c r="D3678" i="1"/>
  <c r="A3642" i="13" s="1"/>
  <c r="D3679" i="1"/>
  <c r="A3643" i="13" s="1"/>
  <c r="D3680" i="1"/>
  <c r="A3644" i="13" s="1"/>
  <c r="D3681" i="1"/>
  <c r="A3645" i="13" s="1"/>
  <c r="D3682" i="1"/>
  <c r="A3646" i="13" s="1"/>
  <c r="D3683" i="1"/>
  <c r="A3647" i="13" s="1"/>
  <c r="D3684" i="1"/>
  <c r="A3648" i="13" s="1"/>
  <c r="D3685" i="1"/>
  <c r="A3649" i="13" s="1"/>
  <c r="D3686" i="1"/>
  <c r="A3650" i="13" s="1"/>
  <c r="D3687" i="1"/>
  <c r="D3688" i="1"/>
  <c r="A3652" i="13" s="1"/>
  <c r="D3689" i="1"/>
  <c r="D3690" i="1"/>
  <c r="D3691" i="1"/>
  <c r="D3692" i="1"/>
  <c r="A3656" i="13" s="1"/>
  <c r="D3693" i="1"/>
  <c r="A3657" i="13" s="1"/>
  <c r="D3694" i="1"/>
  <c r="A3658" i="13" s="1"/>
  <c r="D3695" i="1"/>
  <c r="A3659" i="13" s="1"/>
  <c r="D3696" i="1"/>
  <c r="A3660" i="13" s="1"/>
  <c r="D3697" i="1"/>
  <c r="A3661" i="13" s="1"/>
  <c r="D3698" i="1"/>
  <c r="A3662" i="13" s="1"/>
  <c r="D3699" i="1"/>
  <c r="A3663" i="13" s="1"/>
  <c r="D3700" i="1"/>
  <c r="A3664" i="13" s="1"/>
  <c r="D3701" i="1"/>
  <c r="A3665" i="13" s="1"/>
  <c r="D3702" i="1"/>
  <c r="A3666" i="13" s="1"/>
  <c r="D3703" i="1"/>
  <c r="A3667" i="13" s="1"/>
  <c r="D3704" i="1"/>
  <c r="A3668" i="13" s="1"/>
  <c r="D3705" i="1"/>
  <c r="A3669" i="13" s="1"/>
  <c r="D3706" i="1"/>
  <c r="D3707" i="1"/>
  <c r="D3708" i="1"/>
  <c r="A3672" i="13" s="1"/>
  <c r="D3709" i="1"/>
  <c r="A3673" i="13" s="1"/>
  <c r="D3710" i="1"/>
  <c r="A3674" i="13" s="1"/>
  <c r="D3711" i="1"/>
  <c r="A3675" i="13" s="1"/>
  <c r="D3712" i="1"/>
  <c r="A3676" i="13" s="1"/>
  <c r="D3713" i="1"/>
  <c r="A3677" i="13" s="1"/>
  <c r="D3714" i="1"/>
  <c r="A3678" i="13" s="1"/>
  <c r="D3715" i="1"/>
  <c r="A3679" i="13" s="1"/>
  <c r="D3716" i="1"/>
  <c r="A3680" i="13" s="1"/>
  <c r="D3717" i="1"/>
  <c r="A3681" i="13" s="1"/>
  <c r="D3718" i="1"/>
  <c r="A3682" i="13" s="1"/>
  <c r="D3719" i="1"/>
  <c r="A3683" i="13" s="1"/>
  <c r="D3720" i="1"/>
  <c r="A3684" i="13" s="1"/>
  <c r="D3721" i="1"/>
  <c r="D3722" i="1"/>
  <c r="D3723" i="1"/>
  <c r="D3724" i="1"/>
  <c r="A3688" i="13" s="1"/>
  <c r="D3725" i="1"/>
  <c r="A3689" i="13" s="1"/>
  <c r="D3726" i="1"/>
  <c r="A3690" i="13" s="1"/>
  <c r="D3727" i="1"/>
  <c r="A3691" i="13" s="1"/>
  <c r="D3728" i="1"/>
  <c r="A3692" i="13" s="1"/>
  <c r="D3729" i="1"/>
  <c r="A3693" i="13" s="1"/>
  <c r="D3730" i="1"/>
  <c r="A3694" i="13" s="1"/>
  <c r="D3731" i="1"/>
  <c r="A3695" i="13" s="1"/>
  <c r="D3732" i="1"/>
  <c r="A3696" i="13" s="1"/>
  <c r="D3733" i="1"/>
  <c r="A3697" i="13" s="1"/>
  <c r="D3734" i="1"/>
  <c r="A3698" i="13" s="1"/>
  <c r="D3735" i="1"/>
  <c r="A3699" i="13" s="1"/>
  <c r="D3736" i="1"/>
  <c r="A3700" i="13" s="1"/>
  <c r="D3737" i="1"/>
  <c r="D3738" i="1"/>
  <c r="D3739" i="1"/>
  <c r="D3740" i="1"/>
  <c r="A3704" i="13" s="1"/>
  <c r="D3741" i="1"/>
  <c r="A3705" i="13" s="1"/>
  <c r="D3742" i="1"/>
  <c r="A3706" i="13" s="1"/>
  <c r="D3743" i="1"/>
  <c r="A3707" i="13" s="1"/>
  <c r="D3744" i="1"/>
  <c r="A3708" i="13" s="1"/>
  <c r="D3745" i="1"/>
  <c r="A3709" i="13" s="1"/>
  <c r="D3746" i="1"/>
  <c r="A3710" i="13" s="1"/>
  <c r="D3747" i="1"/>
  <c r="A3711" i="13" s="1"/>
  <c r="D3748" i="1"/>
  <c r="A3712" i="13" s="1"/>
  <c r="D3749" i="1"/>
  <c r="A3713" i="13" s="1"/>
  <c r="D3750" i="1"/>
  <c r="A3714" i="13" s="1"/>
  <c r="D3751" i="1"/>
  <c r="D3752" i="1"/>
  <c r="A3716" i="13" s="1"/>
  <c r="D3753" i="1"/>
  <c r="A3717" i="13" s="1"/>
  <c r="D3754" i="1"/>
  <c r="D3755" i="1"/>
  <c r="A3719" i="13" s="1"/>
  <c r="D3756" i="1"/>
  <c r="A3720" i="13" s="1"/>
  <c r="D3757" i="1"/>
  <c r="A3721" i="13" s="1"/>
  <c r="D3758" i="1"/>
  <c r="A3722" i="13" s="1"/>
  <c r="D3759" i="1"/>
  <c r="A3723" i="13" s="1"/>
  <c r="D3760" i="1"/>
  <c r="A3724" i="13" s="1"/>
  <c r="D3761" i="1"/>
  <c r="A3725" i="13" s="1"/>
  <c r="D3762" i="1"/>
  <c r="A3726" i="13" s="1"/>
  <c r="D3763" i="1"/>
  <c r="A3727" i="13" s="1"/>
  <c r="D3764" i="1"/>
  <c r="A3728" i="13" s="1"/>
  <c r="D3765" i="1"/>
  <c r="A3729" i="13" s="1"/>
  <c r="D3766" i="1"/>
  <c r="A3730" i="13" s="1"/>
  <c r="D3767" i="1"/>
  <c r="A3731" i="13" s="1"/>
  <c r="D3768" i="1"/>
  <c r="D3769" i="1"/>
  <c r="A3733" i="13" s="1"/>
  <c r="D3770" i="1"/>
  <c r="D3771" i="1"/>
  <c r="D3772" i="1"/>
  <c r="A3736" i="13" s="1"/>
  <c r="D3773" i="1"/>
  <c r="A3737" i="13" s="1"/>
  <c r="D3774" i="1"/>
  <c r="A3738" i="13" s="1"/>
  <c r="D3775" i="1"/>
  <c r="A3739" i="13" s="1"/>
  <c r="D3776" i="1"/>
  <c r="A3740" i="13" s="1"/>
  <c r="D3777" i="1"/>
  <c r="A3741" i="13" s="1"/>
  <c r="D3778" i="1"/>
  <c r="A3742" i="13" s="1"/>
  <c r="D3779" i="1"/>
  <c r="A3743" i="13" s="1"/>
  <c r="D3780" i="1"/>
  <c r="A3744" i="13" s="1"/>
  <c r="D3781" i="1"/>
  <c r="A3745" i="13" s="1"/>
  <c r="D3782" i="1"/>
  <c r="A3746" i="13" s="1"/>
  <c r="D3783" i="1"/>
  <c r="A3747" i="13" s="1"/>
  <c r="D3784" i="1"/>
  <c r="A3748" i="13" s="1"/>
  <c r="D3785" i="1"/>
  <c r="A3749" i="13" s="1"/>
  <c r="D3786" i="1"/>
  <c r="D3787" i="1"/>
  <c r="D3788" i="1"/>
  <c r="A3752" i="13" s="1"/>
  <c r="D3789" i="1"/>
  <c r="A3753" i="13" s="1"/>
  <c r="D3790" i="1"/>
  <c r="A3754" i="13" s="1"/>
  <c r="D3791" i="1"/>
  <c r="A3755" i="13" s="1"/>
  <c r="D3792" i="1"/>
  <c r="A3756" i="13" s="1"/>
  <c r="D3793" i="1"/>
  <c r="A3757" i="13" s="1"/>
  <c r="D3794" i="1"/>
  <c r="A3758" i="13" s="1"/>
  <c r="D3795" i="1"/>
  <c r="A3759" i="13" s="1"/>
  <c r="D3796" i="1"/>
  <c r="A3760" i="13" s="1"/>
  <c r="D3797" i="1"/>
  <c r="A3761" i="13" s="1"/>
  <c r="D3798" i="1"/>
  <c r="A3762" i="13" s="1"/>
  <c r="D3799" i="1"/>
  <c r="D3800" i="1"/>
  <c r="D3801" i="1"/>
  <c r="D3802" i="1"/>
  <c r="D3803" i="1"/>
  <c r="D3804" i="1"/>
  <c r="A3768" i="13" s="1"/>
  <c r="D3805" i="1"/>
  <c r="A3769" i="13" s="1"/>
  <c r="D3806" i="1"/>
  <c r="A3770" i="13" s="1"/>
  <c r="D3807" i="1"/>
  <c r="A3771" i="13" s="1"/>
  <c r="D3808" i="1"/>
  <c r="A3772" i="13" s="1"/>
  <c r="D3809" i="1"/>
  <c r="A3773" i="13" s="1"/>
  <c r="D3810" i="1"/>
  <c r="A3774" i="13" s="1"/>
  <c r="D3811" i="1"/>
  <c r="A3775" i="13" s="1"/>
  <c r="D3812" i="1"/>
  <c r="A3776" i="13" s="1"/>
  <c r="D3813" i="1"/>
  <c r="A3777" i="13" s="1"/>
  <c r="D3814" i="1"/>
  <c r="A3778" i="13" s="1"/>
  <c r="D3815" i="1"/>
  <c r="A3779" i="13" s="1"/>
  <c r="D3816" i="1"/>
  <c r="A3780" i="13" s="1"/>
  <c r="D3817" i="1"/>
  <c r="A3781" i="13" s="1"/>
  <c r="D3818" i="1"/>
  <c r="D3819" i="1"/>
  <c r="D3820" i="1"/>
  <c r="A3784" i="13" s="1"/>
  <c r="D3821" i="1"/>
  <c r="A3785" i="13" s="1"/>
  <c r="D3822" i="1"/>
  <c r="A3786" i="13" s="1"/>
  <c r="D3823" i="1"/>
  <c r="A3787" i="13" s="1"/>
  <c r="D3824" i="1"/>
  <c r="A3788" i="13" s="1"/>
  <c r="D3825" i="1"/>
  <c r="A3789" i="13" s="1"/>
  <c r="D3826" i="1"/>
  <c r="A3790" i="13" s="1"/>
  <c r="D3827" i="1"/>
  <c r="A3791" i="13" s="1"/>
  <c r="D3828" i="1"/>
  <c r="A3792" i="13" s="1"/>
  <c r="D3829" i="1"/>
  <c r="A3793" i="13" s="1"/>
  <c r="D3830" i="1"/>
  <c r="A3794" i="13" s="1"/>
  <c r="D3831" i="1"/>
  <c r="D3832" i="1"/>
  <c r="A3796" i="13" s="1"/>
  <c r="D3833" i="1"/>
  <c r="A3797" i="13" s="1"/>
  <c r="D3834" i="1"/>
  <c r="D3835" i="1"/>
  <c r="A3799" i="13" s="1"/>
  <c r="D3836" i="1"/>
  <c r="A3800" i="13" s="1"/>
  <c r="D3837" i="1"/>
  <c r="A3801" i="13" s="1"/>
  <c r="D3838" i="1"/>
  <c r="A3802" i="13" s="1"/>
  <c r="D3839" i="1"/>
  <c r="A3803" i="13" s="1"/>
  <c r="D3840" i="1"/>
  <c r="A3804" i="13" s="1"/>
  <c r="D3841" i="1"/>
  <c r="A3805" i="13" s="1"/>
  <c r="D3842" i="1"/>
  <c r="A3806" i="13" s="1"/>
  <c r="D3843" i="1"/>
  <c r="A3807" i="13" s="1"/>
  <c r="D3844" i="1"/>
  <c r="A3808" i="13" s="1"/>
  <c r="D3845" i="1"/>
  <c r="A3809" i="13" s="1"/>
  <c r="D3846" i="1"/>
  <c r="A3810" i="13" s="1"/>
  <c r="D3847" i="1"/>
  <c r="A3811" i="13" s="1"/>
  <c r="D3848" i="1"/>
  <c r="A3812" i="13" s="1"/>
  <c r="D3849" i="1"/>
  <c r="D3850" i="1"/>
  <c r="D3851" i="1"/>
  <c r="D3852" i="1"/>
  <c r="A3816" i="13" s="1"/>
  <c r="D3853" i="1"/>
  <c r="A3817" i="13" s="1"/>
  <c r="D3854" i="1"/>
  <c r="A3818" i="13" s="1"/>
  <c r="D3855" i="1"/>
  <c r="A3819" i="13" s="1"/>
  <c r="D3856" i="1"/>
  <c r="A3820" i="13" s="1"/>
  <c r="D3857" i="1"/>
  <c r="A3821" i="13" s="1"/>
  <c r="D3858" i="1"/>
  <c r="A3822" i="13" s="1"/>
  <c r="D3859" i="1"/>
  <c r="A3823" i="13" s="1"/>
  <c r="D3860" i="1"/>
  <c r="A3824" i="13" s="1"/>
  <c r="D3861" i="1"/>
  <c r="A3825" i="13" s="1"/>
  <c r="D3862" i="1"/>
  <c r="A3826" i="13" s="1"/>
  <c r="D3863" i="1"/>
  <c r="A3827" i="13" s="1"/>
  <c r="D3864" i="1"/>
  <c r="A3828" i="13" s="1"/>
  <c r="D3865" i="1"/>
  <c r="A3829" i="13" s="1"/>
  <c r="D3866" i="1"/>
  <c r="D3867" i="1"/>
  <c r="D3868" i="1"/>
  <c r="A3832" i="13" s="1"/>
  <c r="D3869" i="1"/>
  <c r="A3833" i="13" s="1"/>
  <c r="D3870" i="1"/>
  <c r="A3834" i="13" s="1"/>
  <c r="D3871" i="1"/>
  <c r="A3835" i="13" s="1"/>
  <c r="D3872" i="1"/>
  <c r="A3836" i="13" s="1"/>
  <c r="D3873" i="1"/>
  <c r="A3837" i="13" s="1"/>
  <c r="D3874" i="1"/>
  <c r="A3838" i="13" s="1"/>
  <c r="D3875" i="1"/>
  <c r="A3839" i="13" s="1"/>
  <c r="D3876" i="1"/>
  <c r="A3840" i="13" s="1"/>
  <c r="D3877" i="1"/>
  <c r="A3841" i="13" s="1"/>
  <c r="D3878" i="1"/>
  <c r="A3842" i="13" s="1"/>
  <c r="D3879" i="1"/>
  <c r="A3843" i="13" s="1"/>
  <c r="D3880" i="1"/>
  <c r="A3844" i="13" s="1"/>
  <c r="D3881" i="1"/>
  <c r="A3845" i="13" s="1"/>
  <c r="D3882" i="1"/>
  <c r="D3883" i="1"/>
  <c r="A3847" i="13" s="1"/>
  <c r="D3884" i="1"/>
  <c r="A3848" i="13" s="1"/>
  <c r="D3885" i="1"/>
  <c r="A3849" i="13" s="1"/>
  <c r="D3886" i="1"/>
  <c r="A3850" i="13" s="1"/>
  <c r="D3887" i="1"/>
  <c r="A3851" i="13" s="1"/>
  <c r="D3888" i="1"/>
  <c r="A3852" i="13" s="1"/>
  <c r="D3889" i="1"/>
  <c r="A3853" i="13" s="1"/>
  <c r="D3890" i="1"/>
  <c r="A3854" i="13" s="1"/>
  <c r="D3891" i="1"/>
  <c r="A3855" i="13" s="1"/>
  <c r="D3892" i="1"/>
  <c r="A3856" i="13" s="1"/>
  <c r="D3893" i="1"/>
  <c r="A3857" i="13" s="1"/>
  <c r="D3894" i="1"/>
  <c r="A3858" i="13" s="1"/>
  <c r="D3895" i="1"/>
  <c r="A3859" i="13" s="1"/>
  <c r="D3896" i="1"/>
  <c r="A3860" i="13" s="1"/>
  <c r="D3897" i="1"/>
  <c r="A3861" i="13" s="1"/>
  <c r="D3898" i="1"/>
  <c r="D3899" i="1"/>
  <c r="D3900" i="1"/>
  <c r="A3864" i="13" s="1"/>
  <c r="D3901" i="1"/>
  <c r="A3865" i="13" s="1"/>
  <c r="D3902" i="1"/>
  <c r="A3866" i="13" s="1"/>
  <c r="D3903" i="1"/>
  <c r="A3867" i="13" s="1"/>
  <c r="D3904" i="1"/>
  <c r="A3868" i="13" s="1"/>
  <c r="D3905" i="1"/>
  <c r="A3869" i="13" s="1"/>
  <c r="D3906" i="1"/>
  <c r="A3870" i="13" s="1"/>
  <c r="D3907" i="1"/>
  <c r="A3871" i="13" s="1"/>
  <c r="D3908" i="1"/>
  <c r="A3872" i="13" s="1"/>
  <c r="D3909" i="1"/>
  <c r="A3873" i="13" s="1"/>
  <c r="D3910" i="1"/>
  <c r="A3874" i="13" s="1"/>
  <c r="D3911" i="1"/>
  <c r="D3912" i="1"/>
  <c r="D3913" i="1"/>
  <c r="D3914" i="1"/>
  <c r="D3915" i="1"/>
  <c r="D3916" i="1"/>
  <c r="A3880" i="13" s="1"/>
  <c r="D3917" i="1"/>
  <c r="A3881" i="13" s="1"/>
  <c r="D3918" i="1"/>
  <c r="A3882" i="13" s="1"/>
  <c r="D3919" i="1"/>
  <c r="A3883" i="13" s="1"/>
  <c r="D3920" i="1"/>
  <c r="A3884" i="13" s="1"/>
  <c r="D3921" i="1"/>
  <c r="A3885" i="13" s="1"/>
  <c r="D3922" i="1"/>
  <c r="A3886" i="13" s="1"/>
  <c r="D3923" i="1"/>
  <c r="A3887" i="13" s="1"/>
  <c r="D3924" i="1"/>
  <c r="A3888" i="13" s="1"/>
  <c r="D3925" i="1"/>
  <c r="A3889" i="13" s="1"/>
  <c r="D3926" i="1"/>
  <c r="A3890" i="13" s="1"/>
  <c r="D3927" i="1"/>
  <c r="A3891" i="13" s="1"/>
  <c r="D3928" i="1"/>
  <c r="A3892" i="13" s="1"/>
  <c r="D3929" i="1"/>
  <c r="A3893" i="13" s="1"/>
  <c r="D3930" i="1"/>
  <c r="D3931" i="1"/>
  <c r="D3932" i="1"/>
  <c r="A3896" i="13" s="1"/>
  <c r="D3933" i="1"/>
  <c r="A3897" i="13" s="1"/>
  <c r="D3934" i="1"/>
  <c r="A3898" i="13" s="1"/>
  <c r="D3935" i="1"/>
  <c r="A3899" i="13" s="1"/>
  <c r="D3936" i="1"/>
  <c r="A3900" i="13" s="1"/>
  <c r="D3937" i="1"/>
  <c r="A3901" i="13" s="1"/>
  <c r="D3938" i="1"/>
  <c r="A3902" i="13" s="1"/>
  <c r="D3939" i="1"/>
  <c r="A3903" i="13" s="1"/>
  <c r="D3940" i="1"/>
  <c r="A3904" i="13" s="1"/>
  <c r="D3941" i="1"/>
  <c r="A3905" i="13" s="1"/>
  <c r="D3942" i="1"/>
  <c r="A3906" i="13" s="1"/>
  <c r="D3943" i="1"/>
  <c r="A3907" i="13" s="1"/>
  <c r="D3944" i="1"/>
  <c r="A3908" i="13" s="1"/>
  <c r="D3945" i="1"/>
  <c r="A3909" i="13" s="1"/>
  <c r="D3946" i="1"/>
  <c r="D3947" i="1"/>
  <c r="A3911" i="13" s="1"/>
  <c r="D3948" i="1"/>
  <c r="A3912" i="13" s="1"/>
  <c r="D3949" i="1"/>
  <c r="A3913" i="13" s="1"/>
  <c r="D3950" i="1"/>
  <c r="A3914" i="13" s="1"/>
  <c r="D3951" i="1"/>
  <c r="A3915" i="13" s="1"/>
  <c r="D3952" i="1"/>
  <c r="A3916" i="13" s="1"/>
  <c r="D3953" i="1"/>
  <c r="A3917" i="13" s="1"/>
  <c r="D3954" i="1"/>
  <c r="A3918" i="13" s="1"/>
  <c r="D3955" i="1"/>
  <c r="A3919" i="13" s="1"/>
  <c r="D3956" i="1"/>
  <c r="A3920" i="13" s="1"/>
  <c r="D3957" i="1"/>
  <c r="A3921" i="13" s="1"/>
  <c r="D3958" i="1"/>
  <c r="A3922" i="13" s="1"/>
  <c r="D3959" i="1"/>
  <c r="D3960" i="1"/>
  <c r="A3924" i="13" s="1"/>
  <c r="D3961" i="1"/>
  <c r="D3962" i="1"/>
  <c r="D3963" i="1"/>
  <c r="D3964" i="1"/>
  <c r="A3928" i="13" s="1"/>
  <c r="D3965" i="1"/>
  <c r="A3929" i="13" s="1"/>
  <c r="D3966" i="1"/>
  <c r="A3930" i="13" s="1"/>
  <c r="D3967" i="1"/>
  <c r="A3931" i="13" s="1"/>
  <c r="D3968" i="1"/>
  <c r="A3932" i="13" s="1"/>
  <c r="D3969" i="1"/>
  <c r="A3933" i="13" s="1"/>
  <c r="D3970" i="1"/>
  <c r="A3934" i="13" s="1"/>
  <c r="D3971" i="1"/>
  <c r="A3935" i="13" s="1"/>
  <c r="D3972" i="1"/>
  <c r="A3936" i="13" s="1"/>
  <c r="D3973" i="1"/>
  <c r="A3937" i="13" s="1"/>
  <c r="D3974" i="1"/>
  <c r="A3938" i="13" s="1"/>
  <c r="D3975" i="1"/>
  <c r="A3939" i="13" s="1"/>
  <c r="D3976" i="1"/>
  <c r="A3940" i="13" s="1"/>
  <c r="D3977" i="1"/>
  <c r="A3941" i="13" s="1"/>
  <c r="D3978" i="1"/>
  <c r="D3979" i="1"/>
  <c r="D3980" i="1"/>
  <c r="A3944" i="13" s="1"/>
  <c r="D3981" i="1"/>
  <c r="A3945" i="13" s="1"/>
  <c r="D3982" i="1"/>
  <c r="A3946" i="13" s="1"/>
  <c r="D3983" i="1"/>
  <c r="A3947" i="13" s="1"/>
  <c r="D3984" i="1"/>
  <c r="A3948" i="13" s="1"/>
  <c r="D3985" i="1"/>
  <c r="A3949" i="13" s="1"/>
  <c r="D3986" i="1"/>
  <c r="A3950" i="13" s="1"/>
  <c r="D3987" i="1"/>
  <c r="A3951" i="13" s="1"/>
  <c r="D3988" i="1"/>
  <c r="A3952" i="13" s="1"/>
  <c r="D3989" i="1"/>
  <c r="A3953" i="13" s="1"/>
  <c r="D3990" i="1"/>
  <c r="A3954" i="13" s="1"/>
  <c r="D3991" i="1"/>
  <c r="D3992" i="1"/>
  <c r="A3956" i="13" s="1"/>
  <c r="D3993" i="1"/>
  <c r="A3957" i="13" s="1"/>
  <c r="D3994" i="1"/>
  <c r="D3995" i="1"/>
  <c r="D3996" i="1"/>
  <c r="A3960" i="13" s="1"/>
  <c r="D3997" i="1"/>
  <c r="A3961" i="13" s="1"/>
  <c r="D3998" i="1"/>
  <c r="A3962" i="13" s="1"/>
  <c r="D3999" i="1"/>
  <c r="A3963" i="13" s="1"/>
  <c r="D4000" i="1"/>
  <c r="A3964" i="13" s="1"/>
  <c r="D4001" i="1"/>
  <c r="A3965" i="13" s="1"/>
  <c r="D4002" i="1"/>
  <c r="A3966" i="13" s="1"/>
  <c r="D4003" i="1"/>
  <c r="A3967" i="13" s="1"/>
  <c r="D4004" i="1"/>
  <c r="A3968" i="13" s="1"/>
  <c r="D4005" i="1"/>
  <c r="A3969" i="13" s="1"/>
  <c r="D4006" i="1"/>
  <c r="A3970" i="13" s="1"/>
  <c r="D4007" i="1"/>
  <c r="A3971" i="13" s="1"/>
  <c r="D4008" i="1"/>
  <c r="A3972" i="13" s="1"/>
  <c r="D4009" i="1"/>
  <c r="A3973" i="13" s="1"/>
  <c r="D4010" i="1"/>
  <c r="D4011" i="1"/>
  <c r="A3975" i="13" s="1"/>
  <c r="D4012" i="1"/>
  <c r="A3976" i="13" s="1"/>
  <c r="D4013" i="1"/>
  <c r="A3977" i="13" s="1"/>
  <c r="D4014" i="1"/>
  <c r="A3978" i="13" s="1"/>
  <c r="D4015" i="1"/>
  <c r="A3979" i="13" s="1"/>
  <c r="D4016" i="1"/>
  <c r="A3980" i="13" s="1"/>
  <c r="D4017" i="1"/>
  <c r="A3981" i="13" s="1"/>
  <c r="D4018" i="1"/>
  <c r="A3982" i="13" s="1"/>
  <c r="D4019" i="1"/>
  <c r="A3983" i="13" s="1"/>
  <c r="D4020" i="1"/>
  <c r="A3984" i="13" s="1"/>
  <c r="D4021" i="1"/>
  <c r="A3985" i="13" s="1"/>
  <c r="D4022" i="1"/>
  <c r="A3986" i="13" s="1"/>
  <c r="D4023" i="1"/>
  <c r="D4024" i="1"/>
  <c r="A3988" i="13" s="1"/>
  <c r="D4025" i="1"/>
  <c r="D4026" i="1"/>
  <c r="D4027" i="1"/>
  <c r="A3991" i="13" s="1"/>
  <c r="D4028" i="1"/>
  <c r="A3992" i="13" s="1"/>
  <c r="D4029" i="1"/>
  <c r="A3993" i="13" s="1"/>
  <c r="D4030" i="1"/>
  <c r="A3994" i="13" s="1"/>
  <c r="D4031" i="1"/>
  <c r="A3995" i="13" s="1"/>
  <c r="D4032" i="1"/>
  <c r="A3996" i="13" s="1"/>
  <c r="D4033" i="1"/>
  <c r="A3997" i="13" s="1"/>
  <c r="D4034" i="1"/>
  <c r="A3998" i="13" s="1"/>
  <c r="D4035" i="1"/>
  <c r="A3999" i="13" s="1"/>
  <c r="D4036" i="1"/>
  <c r="A4000" i="13" s="1"/>
  <c r="D4037" i="1"/>
  <c r="A4001" i="13" s="1"/>
  <c r="D4038" i="1"/>
  <c r="A4002" i="13" s="1"/>
  <c r="D4039" i="1"/>
  <c r="A4003" i="13" s="1"/>
  <c r="D4040" i="1"/>
  <c r="A4004" i="13" s="1"/>
  <c r="D4041" i="1"/>
  <c r="A4005" i="13" s="1"/>
  <c r="D4042" i="1"/>
  <c r="D4043" i="1"/>
  <c r="A4007" i="13" s="1"/>
  <c r="D4044" i="1"/>
  <c r="A4008" i="13" s="1"/>
  <c r="D4045" i="1"/>
  <c r="A4009" i="13" s="1"/>
  <c r="D4046" i="1"/>
  <c r="A4010" i="13" s="1"/>
  <c r="D4047" i="1"/>
  <c r="A4011" i="13" s="1"/>
  <c r="D4048" i="1"/>
  <c r="A4012" i="13" s="1"/>
  <c r="D4049" i="1"/>
  <c r="A4013" i="13" s="1"/>
  <c r="D4050" i="1"/>
  <c r="A4014" i="13" s="1"/>
  <c r="D4051" i="1"/>
  <c r="A4015" i="13" s="1"/>
  <c r="D4052" i="1"/>
  <c r="A4016" i="13" s="1"/>
  <c r="D4053" i="1"/>
  <c r="A4017" i="13" s="1"/>
  <c r="D4054" i="1"/>
  <c r="A4018" i="13" s="1"/>
  <c r="D4055" i="1"/>
  <c r="A4019" i="13" s="1"/>
  <c r="D4056" i="1"/>
  <c r="A4020" i="13" s="1"/>
  <c r="D4057" i="1"/>
  <c r="A4021" i="13" s="1"/>
  <c r="D4058" i="1"/>
  <c r="D4059" i="1"/>
  <c r="A4023" i="13" s="1"/>
  <c r="D4060" i="1"/>
  <c r="A4024" i="13" s="1"/>
  <c r="D4061" i="1"/>
  <c r="A4025" i="13" s="1"/>
  <c r="D4062" i="1"/>
  <c r="A4026" i="13" s="1"/>
  <c r="D4063" i="1"/>
  <c r="A4027" i="13" s="1"/>
  <c r="D4064" i="1"/>
  <c r="A4028" i="13" s="1"/>
  <c r="D4065" i="1"/>
  <c r="A4029" i="13" s="1"/>
  <c r="D4066" i="1"/>
  <c r="A4030" i="13" s="1"/>
  <c r="D4067" i="1"/>
  <c r="A4031" i="13" s="1"/>
  <c r="D4068" i="1"/>
  <c r="A4032" i="13" s="1"/>
  <c r="D4069" i="1"/>
  <c r="A4033" i="13" s="1"/>
  <c r="D4070" i="1"/>
  <c r="A4034" i="13" s="1"/>
  <c r="D4071" i="1"/>
  <c r="D4072" i="1"/>
  <c r="A4036" i="13" s="1"/>
  <c r="D4073" i="1"/>
  <c r="D4074" i="1"/>
  <c r="D4075" i="1"/>
  <c r="D4076" i="1"/>
  <c r="A4040" i="13" s="1"/>
  <c r="D4077" i="1"/>
  <c r="A4041" i="13" s="1"/>
  <c r="D4078" i="1"/>
  <c r="A4042" i="13" s="1"/>
  <c r="D4079" i="1"/>
  <c r="A4043" i="13" s="1"/>
  <c r="D4080" i="1"/>
  <c r="A4044" i="13" s="1"/>
  <c r="D4081" i="1"/>
  <c r="A4045" i="13" s="1"/>
  <c r="D4082" i="1"/>
  <c r="A4046" i="13" s="1"/>
  <c r="D4083" i="1"/>
  <c r="A4047" i="13" s="1"/>
  <c r="D4084" i="1"/>
  <c r="A4048" i="13" s="1"/>
  <c r="D4085" i="1"/>
  <c r="A4049" i="13" s="1"/>
  <c r="D4086" i="1"/>
  <c r="A4050" i="13" s="1"/>
  <c r="D4087" i="1"/>
  <c r="A4051" i="13" s="1"/>
  <c r="D4088" i="1"/>
  <c r="A4052" i="13" s="1"/>
  <c r="D4089" i="1"/>
  <c r="D4090" i="1"/>
  <c r="D4091" i="1"/>
  <c r="D4092" i="1"/>
  <c r="A4056" i="13" s="1"/>
  <c r="D4093" i="1"/>
  <c r="A4057" i="13" s="1"/>
  <c r="D4094" i="1"/>
  <c r="A4058" i="13" s="1"/>
  <c r="D4095" i="1"/>
  <c r="A4059" i="13" s="1"/>
  <c r="D4096" i="1"/>
  <c r="A4060" i="13" s="1"/>
  <c r="D4097" i="1"/>
  <c r="A4061" i="13" s="1"/>
  <c r="D4098" i="1"/>
  <c r="A4062" i="13" s="1"/>
  <c r="D4099" i="1"/>
  <c r="A4063" i="13" s="1"/>
  <c r="D4100" i="1"/>
  <c r="A4064" i="13" s="1"/>
  <c r="D4101" i="1"/>
  <c r="A4065" i="13" s="1"/>
  <c r="D4102" i="1"/>
  <c r="A4066" i="13" s="1"/>
  <c r="D4103" i="1"/>
  <c r="A4067" i="13" s="1"/>
  <c r="D4104" i="1"/>
  <c r="A4068" i="13" s="1"/>
  <c r="D4105" i="1"/>
  <c r="D4106" i="1"/>
  <c r="D4107" i="1"/>
  <c r="D4108" i="1"/>
  <c r="A4072" i="13" s="1"/>
  <c r="D4109" i="1"/>
  <c r="A4073" i="13" s="1"/>
  <c r="D4110" i="1"/>
  <c r="A4074" i="13" s="1"/>
  <c r="D4111" i="1"/>
  <c r="A4075" i="13" s="1"/>
  <c r="D4112" i="1"/>
  <c r="A4076" i="13" s="1"/>
  <c r="D4113" i="1"/>
  <c r="A4077" i="13" s="1"/>
  <c r="D4114" i="1"/>
  <c r="A4078" i="13" s="1"/>
  <c r="D4115" i="1"/>
  <c r="A4079" i="13" s="1"/>
  <c r="D4116" i="1"/>
  <c r="A4080" i="13" s="1"/>
  <c r="D4117" i="1"/>
  <c r="A4081" i="13" s="1"/>
  <c r="D4118" i="1"/>
  <c r="A4082" i="13" s="1"/>
  <c r="D4119" i="1"/>
  <c r="D4120" i="1"/>
  <c r="A4084" i="13" s="1"/>
  <c r="D4121" i="1"/>
  <c r="D4122" i="1"/>
  <c r="D4123" i="1"/>
  <c r="A4087" i="13" s="1"/>
  <c r="D4124" i="1"/>
  <c r="A4088" i="13" s="1"/>
  <c r="D4125" i="1"/>
  <c r="A4089" i="13" s="1"/>
  <c r="D4126" i="1"/>
  <c r="A4090" i="13" s="1"/>
  <c r="D4127" i="1"/>
  <c r="A4091" i="13" s="1"/>
  <c r="D4128" i="1"/>
  <c r="A4092" i="13" s="1"/>
  <c r="D4129" i="1"/>
  <c r="A4093" i="13" s="1"/>
  <c r="D4130" i="1"/>
  <c r="A4094" i="13" s="1"/>
  <c r="D4131" i="1"/>
  <c r="A4095" i="13" s="1"/>
  <c r="D4132" i="1"/>
  <c r="A4096" i="13" s="1"/>
  <c r="D4133" i="1"/>
  <c r="A4097" i="13" s="1"/>
  <c r="D4134" i="1"/>
  <c r="A4098" i="13" s="1"/>
  <c r="D4135" i="1"/>
  <c r="A4099" i="13" s="1"/>
  <c r="D4136" i="1"/>
  <c r="A4100" i="13" s="1"/>
  <c r="D4137" i="1"/>
  <c r="D4138" i="1"/>
  <c r="D4139" i="1"/>
  <c r="A4103" i="13" s="1"/>
  <c r="D4140" i="1"/>
  <c r="A4104" i="13" s="1"/>
  <c r="D4141" i="1"/>
  <c r="A4105" i="13" s="1"/>
  <c r="D4142" i="1"/>
  <c r="A4106" i="13" s="1"/>
  <c r="D4143" i="1"/>
  <c r="A4107" i="13" s="1"/>
  <c r="D4144" i="1"/>
  <c r="A4108" i="13" s="1"/>
  <c r="D4145" i="1"/>
  <c r="A4109" i="13" s="1"/>
  <c r="D4146" i="1"/>
  <c r="A4110" i="13" s="1"/>
  <c r="D4147" i="1"/>
  <c r="A4111" i="13" s="1"/>
  <c r="D4148" i="1"/>
  <c r="A4112" i="13" s="1"/>
  <c r="D4149" i="1"/>
  <c r="A4113" i="13" s="1"/>
  <c r="D4150" i="1"/>
  <c r="A4114" i="13" s="1"/>
  <c r="D4151" i="1"/>
  <c r="A4115" i="13" s="1"/>
  <c r="D4152" i="1"/>
  <c r="A4116" i="13" s="1"/>
  <c r="D4153" i="1"/>
  <c r="A4117" i="13" s="1"/>
  <c r="D4154" i="1"/>
  <c r="D4155" i="1"/>
  <c r="D4156" i="1"/>
  <c r="A4120" i="13" s="1"/>
  <c r="D4157" i="1"/>
  <c r="A4121" i="13" s="1"/>
  <c r="D4158" i="1"/>
  <c r="A4122" i="13" s="1"/>
  <c r="D4159" i="1"/>
  <c r="A4123" i="13" s="1"/>
  <c r="D4160" i="1"/>
  <c r="A4124" i="13" s="1"/>
  <c r="D4161" i="1"/>
  <c r="A4125" i="13" s="1"/>
  <c r="D4162" i="1"/>
  <c r="A4126" i="13" s="1"/>
  <c r="D4163" i="1"/>
  <c r="A4127" i="13" s="1"/>
  <c r="D4164" i="1"/>
  <c r="A4128" i="13" s="1"/>
  <c r="D4165" i="1"/>
  <c r="A4129" i="13" s="1"/>
  <c r="D4166" i="1"/>
  <c r="A4130" i="13" s="1"/>
  <c r="D4167" i="1"/>
  <c r="A4131" i="13" s="1"/>
  <c r="D4168" i="1"/>
  <c r="A4132" i="13" s="1"/>
  <c r="D4169" i="1"/>
  <c r="A4133" i="13" s="1"/>
  <c r="D4170" i="1"/>
  <c r="D4171" i="1"/>
  <c r="D4172" i="1"/>
  <c r="A4136" i="13" s="1"/>
  <c r="D4173" i="1"/>
  <c r="A4137" i="13" s="1"/>
  <c r="D4174" i="1"/>
  <c r="A4138" i="13" s="1"/>
  <c r="D4175" i="1"/>
  <c r="A4139" i="13" s="1"/>
  <c r="D4176" i="1"/>
  <c r="A4140" i="13" s="1"/>
  <c r="D4177" i="1"/>
  <c r="A4141" i="13" s="1"/>
  <c r="D4178" i="1"/>
  <c r="A4142" i="13" s="1"/>
  <c r="D4179" i="1"/>
  <c r="A4143" i="13" s="1"/>
  <c r="D4180" i="1"/>
  <c r="A4144" i="13" s="1"/>
  <c r="D4181" i="1"/>
  <c r="A4145" i="13" s="1"/>
  <c r="D4182" i="1"/>
  <c r="A4146" i="13" s="1"/>
  <c r="D4183" i="1"/>
  <c r="A4147" i="13" s="1"/>
  <c r="D4184" i="1"/>
  <c r="A4148" i="13" s="1"/>
  <c r="D4185" i="1"/>
  <c r="D4186" i="1"/>
  <c r="D4187" i="1"/>
  <c r="D4188" i="1"/>
  <c r="A4152" i="13" s="1"/>
  <c r="D4189" i="1"/>
  <c r="A4153" i="13" s="1"/>
  <c r="D4190" i="1"/>
  <c r="A4154" i="13" s="1"/>
  <c r="D4191" i="1"/>
  <c r="A4155" i="13" s="1"/>
  <c r="D4192" i="1"/>
  <c r="A4156" i="13" s="1"/>
  <c r="D4193" i="1"/>
  <c r="A4157" i="13" s="1"/>
  <c r="D4194" i="1"/>
  <c r="A4158" i="13" s="1"/>
  <c r="D4195" i="1"/>
  <c r="A4159" i="13" s="1"/>
  <c r="D4196" i="1"/>
  <c r="A4160" i="13" s="1"/>
  <c r="D4197" i="1"/>
  <c r="A4161" i="13" s="1"/>
  <c r="D4198" i="1"/>
  <c r="A4162" i="13" s="1"/>
  <c r="D4199" i="1"/>
  <c r="A4163" i="13" s="1"/>
  <c r="D4200" i="1"/>
  <c r="A4164" i="13" s="1"/>
  <c r="D4201" i="1"/>
  <c r="A4165" i="13" s="1"/>
  <c r="D4202" i="1"/>
  <c r="D4203" i="1"/>
  <c r="D4204" i="1"/>
  <c r="A4168" i="13" s="1"/>
  <c r="D4205" i="1"/>
  <c r="A4169" i="13" s="1"/>
  <c r="D4206" i="1"/>
  <c r="A4170" i="13" s="1"/>
  <c r="D4207" i="1"/>
  <c r="A4171" i="13" s="1"/>
  <c r="D4208" i="1"/>
  <c r="A4172" i="13" s="1"/>
  <c r="D4209" i="1"/>
  <c r="A4173" i="13" s="1"/>
  <c r="D4210" i="1"/>
  <c r="A4174" i="13" s="1"/>
  <c r="D4211" i="1"/>
  <c r="A4175" i="13" s="1"/>
  <c r="D4212" i="1"/>
  <c r="A4176" i="13" s="1"/>
  <c r="D4213" i="1"/>
  <c r="A4177" i="13" s="1"/>
  <c r="D4214" i="1"/>
  <c r="A4178" i="13" s="1"/>
  <c r="D4215" i="1"/>
  <c r="A4179" i="13" s="1"/>
  <c r="D4216" i="1"/>
  <c r="A4180" i="13" s="1"/>
  <c r="D4217" i="1"/>
  <c r="A4181" i="13" s="1"/>
  <c r="D4218" i="1"/>
  <c r="D4219" i="1"/>
  <c r="A4183" i="13" s="1"/>
  <c r="D4220" i="1"/>
  <c r="A4184" i="13" s="1"/>
  <c r="D4221" i="1"/>
  <c r="A4185" i="13" s="1"/>
  <c r="D4222" i="1"/>
  <c r="A4186" i="13" s="1"/>
  <c r="D4223" i="1"/>
  <c r="A4187" i="13" s="1"/>
  <c r="D4224" i="1"/>
  <c r="A4188" i="13" s="1"/>
  <c r="D4225" i="1"/>
  <c r="A4189" i="13" s="1"/>
  <c r="D4226" i="1"/>
  <c r="A4190" i="13" s="1"/>
  <c r="D4227" i="1"/>
  <c r="A4191" i="13" s="1"/>
  <c r="D4228" i="1"/>
  <c r="A4192" i="13" s="1"/>
  <c r="D4229" i="1"/>
  <c r="A4193" i="13" s="1"/>
  <c r="D4230" i="1"/>
  <c r="A4194" i="13" s="1"/>
  <c r="D4231" i="1"/>
  <c r="D4232" i="1"/>
  <c r="A4196" i="13" s="1"/>
  <c r="D4233" i="1"/>
  <c r="D4234" i="1"/>
  <c r="D4235" i="1"/>
  <c r="D4236" i="1"/>
  <c r="A4200" i="13" s="1"/>
  <c r="D4237" i="1"/>
  <c r="A4201" i="13" s="1"/>
  <c r="D4238" i="1"/>
  <c r="A4202" i="13" s="1"/>
  <c r="D4239" i="1"/>
  <c r="A4203" i="13" s="1"/>
  <c r="D4240" i="1"/>
  <c r="A4204" i="13" s="1"/>
  <c r="D4241" i="1"/>
  <c r="A4205" i="13" s="1"/>
  <c r="D4242" i="1"/>
  <c r="A4206" i="13" s="1"/>
  <c r="D4243" i="1"/>
  <c r="A4207" i="13" s="1"/>
  <c r="D4244" i="1"/>
  <c r="A4208" i="13" s="1"/>
  <c r="D4245" i="1"/>
  <c r="A4209" i="13" s="1"/>
  <c r="D4246" i="1"/>
  <c r="A4210" i="13" s="1"/>
  <c r="D4247" i="1"/>
  <c r="D4248" i="1"/>
  <c r="A4212" i="13" s="1"/>
  <c r="D4249" i="1"/>
  <c r="A4213" i="13" s="1"/>
  <c r="D4250" i="1"/>
  <c r="D4251" i="1"/>
  <c r="D4252" i="1"/>
  <c r="A4216" i="13" s="1"/>
  <c r="D4253" i="1"/>
  <c r="A4217" i="13" s="1"/>
  <c r="D4254" i="1"/>
  <c r="A4218" i="13" s="1"/>
  <c r="D4255" i="1"/>
  <c r="A4219" i="13" s="1"/>
  <c r="D4256" i="1"/>
  <c r="A4220" i="13" s="1"/>
  <c r="D4257" i="1"/>
  <c r="A4221" i="13" s="1"/>
  <c r="D4258" i="1"/>
  <c r="A4222" i="13" s="1"/>
  <c r="D4259" i="1"/>
  <c r="A4223" i="13" s="1"/>
  <c r="D4260" i="1"/>
  <c r="A4224" i="13" s="1"/>
  <c r="D4261" i="1"/>
  <c r="A4225" i="13" s="1"/>
  <c r="D4262" i="1"/>
  <c r="A4226" i="13" s="1"/>
  <c r="D4263" i="1"/>
  <c r="A4227" i="13" s="1"/>
  <c r="D4264" i="1"/>
  <c r="A4228" i="13" s="1"/>
  <c r="D4265" i="1"/>
  <c r="A4229" i="13" s="1"/>
  <c r="D4266" i="1"/>
  <c r="D4267" i="1"/>
  <c r="A4231" i="13" s="1"/>
  <c r="D4268" i="1"/>
  <c r="A4232" i="13" s="1"/>
  <c r="D4269" i="1"/>
  <c r="A4233" i="13" s="1"/>
  <c r="D4270" i="1"/>
  <c r="A4234" i="13" s="1"/>
  <c r="D4271" i="1"/>
  <c r="A4235" i="13" s="1"/>
  <c r="D4272" i="1"/>
  <c r="A4236" i="13" s="1"/>
  <c r="D4273" i="1"/>
  <c r="A4237" i="13" s="1"/>
  <c r="D4274" i="1"/>
  <c r="A4238" i="13" s="1"/>
  <c r="D4275" i="1"/>
  <c r="A4239" i="13" s="1"/>
  <c r="D4276" i="1"/>
  <c r="A4240" i="13" s="1"/>
  <c r="D4277" i="1"/>
  <c r="A4241" i="13" s="1"/>
  <c r="D4278" i="1"/>
  <c r="A4242" i="13" s="1"/>
  <c r="D4279" i="1"/>
  <c r="A4243" i="13" s="1"/>
  <c r="D4280" i="1"/>
  <c r="A4244" i="13" s="1"/>
  <c r="D4281" i="1"/>
  <c r="A4245" i="13" s="1"/>
  <c r="D4282" i="1"/>
  <c r="D4283" i="1"/>
  <c r="D4284" i="1"/>
  <c r="A4248" i="13" s="1"/>
  <c r="D4285" i="1"/>
  <c r="A4249" i="13" s="1"/>
  <c r="D4286" i="1"/>
  <c r="A4250" i="13" s="1"/>
  <c r="D4287" i="1"/>
  <c r="A4251" i="13" s="1"/>
  <c r="D4288" i="1"/>
  <c r="A4252" i="13" s="1"/>
  <c r="D4289" i="1"/>
  <c r="A4253" i="13" s="1"/>
  <c r="D4290" i="1"/>
  <c r="A4254" i="13" s="1"/>
  <c r="D4291" i="1"/>
  <c r="A4255" i="13" s="1"/>
  <c r="D4292" i="1"/>
  <c r="A4256" i="13" s="1"/>
  <c r="D4293" i="1"/>
  <c r="A4257" i="13" s="1"/>
  <c r="D4294" i="1"/>
  <c r="A4258" i="13" s="1"/>
  <c r="D4295" i="1"/>
  <c r="D4296" i="1"/>
  <c r="D4297" i="1"/>
  <c r="D4298" i="1"/>
  <c r="D4299" i="1"/>
  <c r="D4300" i="1"/>
  <c r="A4264" i="13" s="1"/>
  <c r="D4301" i="1"/>
  <c r="A4265" i="13" s="1"/>
  <c r="D4302" i="1"/>
  <c r="A4266" i="13" s="1"/>
  <c r="D4303" i="1"/>
  <c r="A4267" i="13" s="1"/>
  <c r="D4304" i="1"/>
  <c r="A4268" i="13" s="1"/>
  <c r="D4305" i="1"/>
  <c r="A4269" i="13" s="1"/>
  <c r="D4306" i="1"/>
  <c r="A4270" i="13" s="1"/>
  <c r="D4307" i="1"/>
  <c r="A4271" i="13" s="1"/>
  <c r="D4308" i="1"/>
  <c r="A4272" i="13" s="1"/>
  <c r="D4309" i="1"/>
  <c r="A4273" i="13" s="1"/>
  <c r="D4310" i="1"/>
  <c r="A4274" i="13" s="1"/>
  <c r="D4311" i="1"/>
  <c r="A4275" i="13" s="1"/>
  <c r="D4312" i="1"/>
  <c r="A4276" i="13" s="1"/>
  <c r="D4313" i="1"/>
  <c r="A4277" i="13" s="1"/>
  <c r="D4314" i="1"/>
  <c r="D4315" i="1"/>
  <c r="A4279" i="13" s="1"/>
  <c r="D4316" i="1"/>
  <c r="A4280" i="13" s="1"/>
  <c r="D4317" i="1"/>
  <c r="A4281" i="13" s="1"/>
  <c r="D4318" i="1"/>
  <c r="A4282" i="13" s="1"/>
  <c r="D4319" i="1"/>
  <c r="A4283" i="13" s="1"/>
  <c r="D4320" i="1"/>
  <c r="A4284" i="13" s="1"/>
  <c r="D4321" i="1"/>
  <c r="A4285" i="13" s="1"/>
  <c r="D4322" i="1"/>
  <c r="A4286" i="13" s="1"/>
  <c r="D4323" i="1"/>
  <c r="A4287" i="13" s="1"/>
  <c r="D4324" i="1"/>
  <c r="A4288" i="13" s="1"/>
  <c r="D4325" i="1"/>
  <c r="A4289" i="13" s="1"/>
  <c r="D4326" i="1"/>
  <c r="A4290" i="13" s="1"/>
  <c r="D4327" i="1"/>
  <c r="A4291" i="13" s="1"/>
  <c r="D4328" i="1"/>
  <c r="A4292" i="13" s="1"/>
  <c r="D4329" i="1"/>
  <c r="A4293" i="13" s="1"/>
  <c r="D4330" i="1"/>
  <c r="D4331" i="1"/>
  <c r="D4332" i="1"/>
  <c r="A4296" i="13" s="1"/>
  <c r="D4333" i="1"/>
  <c r="A4297" i="13" s="1"/>
  <c r="D4334" i="1"/>
  <c r="A4298" i="13" s="1"/>
  <c r="D4335" i="1"/>
  <c r="A4299" i="13" s="1"/>
  <c r="D4336" i="1"/>
  <c r="A4300" i="13" s="1"/>
  <c r="D4337" i="1"/>
  <c r="A4301" i="13" s="1"/>
  <c r="D4338" i="1"/>
  <c r="A4302" i="13" s="1"/>
  <c r="D4339" i="1"/>
  <c r="A4303" i="13" s="1"/>
  <c r="D4340" i="1"/>
  <c r="A4304" i="13" s="1"/>
  <c r="D4341" i="1"/>
  <c r="A4305" i="13" s="1"/>
  <c r="D4342" i="1"/>
  <c r="A4306" i="13" s="1"/>
  <c r="D4343" i="1"/>
  <c r="A4307" i="13" s="1"/>
  <c r="D4344" i="1"/>
  <c r="D4345" i="1"/>
  <c r="A4309" i="13" s="1"/>
  <c r="D4346" i="1"/>
  <c r="D4347" i="1"/>
  <c r="D4348" i="1"/>
  <c r="A4312" i="13" s="1"/>
  <c r="D4349" i="1"/>
  <c r="A4313" i="13" s="1"/>
  <c r="D4350" i="1"/>
  <c r="A4314" i="13" s="1"/>
  <c r="D4351" i="1"/>
  <c r="A4315" i="13" s="1"/>
  <c r="D4352" i="1"/>
  <c r="A4316" i="13" s="1"/>
  <c r="D4353" i="1"/>
  <c r="A4317" i="13" s="1"/>
  <c r="D4354" i="1"/>
  <c r="A4318" i="13" s="1"/>
  <c r="D4355" i="1"/>
  <c r="A4319" i="13" s="1"/>
  <c r="D4356" i="1"/>
  <c r="A4320" i="13" s="1"/>
  <c r="D4357" i="1"/>
  <c r="A4321" i="13" s="1"/>
  <c r="D4358" i="1"/>
  <c r="A4322" i="13" s="1"/>
  <c r="D4359" i="1"/>
  <c r="A4323" i="13" s="1"/>
  <c r="D4360" i="1"/>
  <c r="A4324" i="13" s="1"/>
  <c r="D4361" i="1"/>
  <c r="D4362" i="1"/>
  <c r="D4363" i="1"/>
  <c r="A4327" i="13" s="1"/>
  <c r="D4364" i="1"/>
  <c r="A4328" i="13" s="1"/>
  <c r="D4365" i="1"/>
  <c r="A4329" i="13" s="1"/>
  <c r="D4366" i="1"/>
  <c r="A4330" i="13" s="1"/>
  <c r="D4367" i="1"/>
  <c r="A4331" i="13" s="1"/>
  <c r="D4368" i="1"/>
  <c r="A4332" i="13" s="1"/>
  <c r="D4369" i="1"/>
  <c r="A4333" i="13" s="1"/>
  <c r="D4370" i="1"/>
  <c r="A4334" i="13" s="1"/>
  <c r="D4371" i="1"/>
  <c r="A4335" i="13" s="1"/>
  <c r="D4372" i="1"/>
  <c r="A4336" i="13" s="1"/>
  <c r="D4373" i="1"/>
  <c r="A4337" i="13" s="1"/>
  <c r="D4374" i="1"/>
  <c r="A4338" i="13" s="1"/>
  <c r="D4375" i="1"/>
  <c r="A4339" i="13" s="1"/>
  <c r="D4376" i="1"/>
  <c r="A4340" i="13" s="1"/>
  <c r="D4377" i="1"/>
  <c r="A4341" i="13" s="1"/>
  <c r="D4378" i="1"/>
  <c r="D4379" i="1"/>
  <c r="D4380" i="1"/>
  <c r="A4344" i="13" s="1"/>
  <c r="D4381" i="1"/>
  <c r="A4345" i="13" s="1"/>
  <c r="D4382" i="1"/>
  <c r="A4346" i="13" s="1"/>
  <c r="D4383" i="1"/>
  <c r="A4347" i="13" s="1"/>
  <c r="D4384" i="1"/>
  <c r="A4348" i="13" s="1"/>
  <c r="D4385" i="1"/>
  <c r="A4349" i="13" s="1"/>
  <c r="D4386" i="1"/>
  <c r="A4350" i="13" s="1"/>
  <c r="D4387" i="1"/>
  <c r="A4351" i="13" s="1"/>
  <c r="D4388" i="1"/>
  <c r="A4352" i="13" s="1"/>
  <c r="D4389" i="1"/>
  <c r="A4353" i="13" s="1"/>
  <c r="D4390" i="1"/>
  <c r="A4354" i="13" s="1"/>
  <c r="D4391" i="1"/>
  <c r="A4355" i="13" s="1"/>
  <c r="D4392" i="1"/>
  <c r="A4356" i="13" s="1"/>
  <c r="D4393" i="1"/>
  <c r="A4357" i="13" s="1"/>
  <c r="D4394" i="1"/>
  <c r="D4395" i="1"/>
  <c r="D4396" i="1"/>
  <c r="A4360" i="13" s="1"/>
  <c r="D4397" i="1"/>
  <c r="A4361" i="13" s="1"/>
  <c r="D4398" i="1"/>
  <c r="A4362" i="13" s="1"/>
  <c r="D4399" i="1"/>
  <c r="A4363" i="13" s="1"/>
  <c r="D4400" i="1"/>
  <c r="A4364" i="13" s="1"/>
  <c r="D4401" i="1"/>
  <c r="A4365" i="13" s="1"/>
  <c r="D4402" i="1"/>
  <c r="A4366" i="13" s="1"/>
  <c r="D4403" i="1"/>
  <c r="A4367" i="13" s="1"/>
  <c r="D4404" i="1"/>
  <c r="A4368" i="13" s="1"/>
  <c r="D4405" i="1"/>
  <c r="A4369" i="13" s="1"/>
  <c r="D4406" i="1"/>
  <c r="A4370" i="13" s="1"/>
  <c r="D4407" i="1"/>
  <c r="D4408" i="1"/>
  <c r="A4372" i="13" s="1"/>
  <c r="D4409" i="1"/>
  <c r="D4410" i="1"/>
  <c r="D4411" i="1"/>
  <c r="D4412" i="1"/>
  <c r="A4376" i="13" s="1"/>
  <c r="D4413" i="1"/>
  <c r="A4377" i="13" s="1"/>
  <c r="D4414" i="1"/>
  <c r="A4378" i="13" s="1"/>
  <c r="D4415" i="1"/>
  <c r="A4379" i="13" s="1"/>
  <c r="D4416" i="1"/>
  <c r="A4380" i="13" s="1"/>
  <c r="D4417" i="1"/>
  <c r="A4381" i="13" s="1"/>
  <c r="D4418" i="1"/>
  <c r="A4382" i="13" s="1"/>
  <c r="D4419" i="1"/>
  <c r="A4383" i="13" s="1"/>
  <c r="D4420" i="1"/>
  <c r="A4384" i="13" s="1"/>
  <c r="D4421" i="1"/>
  <c r="A4385" i="13" s="1"/>
  <c r="D4422" i="1"/>
  <c r="A4386" i="13" s="1"/>
  <c r="D4423" i="1"/>
  <c r="D4424" i="1"/>
  <c r="D4425" i="1"/>
  <c r="A4389" i="13" s="1"/>
  <c r="D4426" i="1"/>
  <c r="D4427" i="1"/>
  <c r="D4428" i="1"/>
  <c r="A4392" i="13" s="1"/>
  <c r="D4429" i="1"/>
  <c r="A4393" i="13" s="1"/>
  <c r="D4430" i="1"/>
  <c r="A4394" i="13" s="1"/>
  <c r="D4431" i="1"/>
  <c r="A4395" i="13" s="1"/>
  <c r="D4432" i="1"/>
  <c r="A4396" i="13" s="1"/>
  <c r="D4433" i="1"/>
  <c r="A4397" i="13" s="1"/>
  <c r="D4434" i="1"/>
  <c r="A4398" i="13" s="1"/>
  <c r="D4435" i="1"/>
  <c r="A4399" i="13" s="1"/>
  <c r="D4436" i="1"/>
  <c r="A4400" i="13" s="1"/>
  <c r="D4437" i="1"/>
  <c r="A4401" i="13" s="1"/>
  <c r="D4438" i="1"/>
  <c r="A4402" i="13" s="1"/>
  <c r="D4439" i="1"/>
  <c r="A4403" i="13" s="1"/>
  <c r="D4440" i="1"/>
  <c r="A4404" i="13" s="1"/>
  <c r="D4441" i="1"/>
  <c r="A4405" i="13" s="1"/>
  <c r="D4442" i="1"/>
  <c r="D4443" i="1"/>
  <c r="D4444" i="1"/>
  <c r="A4408" i="13" s="1"/>
  <c r="D4445" i="1"/>
  <c r="A4409" i="13" s="1"/>
  <c r="D4446" i="1"/>
  <c r="A4410" i="13" s="1"/>
  <c r="D4447" i="1"/>
  <c r="A4411" i="13" s="1"/>
  <c r="D4448" i="1"/>
  <c r="A4412" i="13" s="1"/>
  <c r="D4449" i="1"/>
  <c r="A4413" i="13" s="1"/>
  <c r="D4450" i="1"/>
  <c r="A4414" i="13" s="1"/>
  <c r="D4451" i="1"/>
  <c r="A4415" i="13" s="1"/>
  <c r="D4452" i="1"/>
  <c r="A4416" i="13" s="1"/>
  <c r="D4453" i="1"/>
  <c r="A4417" i="13" s="1"/>
  <c r="D4454" i="1"/>
  <c r="A4418" i="13" s="1"/>
  <c r="D4455" i="1"/>
  <c r="A4419" i="13" s="1"/>
  <c r="D4456" i="1"/>
  <c r="A4420" i="13" s="1"/>
  <c r="D4457" i="1"/>
  <c r="D4458" i="1"/>
  <c r="D4459" i="1"/>
  <c r="D4460" i="1"/>
  <c r="A4424" i="13" s="1"/>
  <c r="D4461" i="1"/>
  <c r="A4425" i="13" s="1"/>
  <c r="D4462" i="1"/>
  <c r="A4426" i="13" s="1"/>
  <c r="D4463" i="1"/>
  <c r="A4427" i="13" s="1"/>
  <c r="D4464" i="1"/>
  <c r="A4428" i="13" s="1"/>
  <c r="D4465" i="1"/>
  <c r="A4429" i="13" s="1"/>
  <c r="D4466" i="1"/>
  <c r="A4430" i="13" s="1"/>
  <c r="D4467" i="1"/>
  <c r="A4431" i="13" s="1"/>
  <c r="D4468" i="1"/>
  <c r="A4432" i="13" s="1"/>
  <c r="D4469" i="1"/>
  <c r="A4433" i="13" s="1"/>
  <c r="D4470" i="1"/>
  <c r="A4434" i="13" s="1"/>
  <c r="D4471" i="1"/>
  <c r="A4435" i="13" s="1"/>
  <c r="D4472" i="1"/>
  <c r="A4436" i="13" s="1"/>
  <c r="D4473" i="1"/>
  <c r="D4474" i="1"/>
  <c r="D4475" i="1"/>
  <c r="A4439" i="13" s="1"/>
  <c r="D4476" i="1"/>
  <c r="A4440" i="13" s="1"/>
  <c r="D4477" i="1"/>
  <c r="A4441" i="13" s="1"/>
  <c r="D4478" i="1"/>
  <c r="A4442" i="13" s="1"/>
  <c r="D4479" i="1"/>
  <c r="A4443" i="13" s="1"/>
  <c r="D4480" i="1"/>
  <c r="A4444" i="13" s="1"/>
  <c r="D4481" i="1"/>
  <c r="A4445" i="13" s="1"/>
  <c r="D4482" i="1"/>
  <c r="A4446" i="13" s="1"/>
  <c r="D4483" i="1"/>
  <c r="A4447" i="13" s="1"/>
  <c r="D4484" i="1"/>
  <c r="A4448" i="13" s="1"/>
  <c r="D4485" i="1"/>
  <c r="A4449" i="13" s="1"/>
  <c r="D4486" i="1"/>
  <c r="A4450" i="13" s="1"/>
  <c r="D4487" i="1"/>
  <c r="A4451" i="13" s="1"/>
  <c r="D4488" i="1"/>
  <c r="A4452" i="13" s="1"/>
  <c r="D4489" i="1"/>
  <c r="A4453" i="13" s="1"/>
  <c r="D4490" i="1"/>
  <c r="D4491" i="1"/>
  <c r="D4492" i="1"/>
  <c r="A4456" i="13" s="1"/>
  <c r="D4493" i="1"/>
  <c r="A4457" i="13" s="1"/>
  <c r="D4494" i="1"/>
  <c r="A4458" i="13" s="1"/>
  <c r="D4495" i="1"/>
  <c r="A4459" i="13" s="1"/>
  <c r="D4496" i="1"/>
  <c r="A4460" i="13" s="1"/>
  <c r="D4497" i="1"/>
  <c r="A4461" i="13" s="1"/>
  <c r="D4498" i="1"/>
  <c r="A4462" i="13" s="1"/>
  <c r="D4499" i="1"/>
  <c r="A4463" i="13" s="1"/>
  <c r="D4500" i="1"/>
  <c r="A4464" i="13" s="1"/>
  <c r="D4501" i="1"/>
  <c r="A4465" i="13" s="1"/>
  <c r="D4502" i="1"/>
  <c r="A4466" i="13" s="1"/>
  <c r="D4503" i="1"/>
  <c r="A4467" i="13" s="1"/>
  <c r="D4504" i="1"/>
  <c r="A4468" i="13" s="1"/>
  <c r="D4505" i="1"/>
  <c r="D4506" i="1"/>
  <c r="D4507" i="1"/>
  <c r="D4508" i="1"/>
  <c r="A4472" i="13" s="1"/>
  <c r="D4509" i="1"/>
  <c r="A4473" i="13" s="1"/>
  <c r="D4510" i="1"/>
  <c r="A4474" i="13" s="1"/>
  <c r="D4511" i="1"/>
  <c r="A4475" i="13" s="1"/>
  <c r="D4512" i="1"/>
  <c r="A4476" i="13" s="1"/>
  <c r="D4513" i="1"/>
  <c r="A4477" i="13" s="1"/>
  <c r="D4514" i="1"/>
  <c r="A4478" i="13" s="1"/>
  <c r="D4515" i="1"/>
  <c r="A4479" i="13" s="1"/>
  <c r="D4516" i="1"/>
  <c r="A4480" i="13" s="1"/>
  <c r="D4517" i="1"/>
  <c r="A4481" i="13" s="1"/>
  <c r="D4518" i="1"/>
  <c r="A4482" i="13" s="1"/>
  <c r="D4519" i="1"/>
  <c r="A4483" i="13" s="1"/>
  <c r="D4520" i="1"/>
  <c r="D4521" i="1"/>
  <c r="A4485" i="13" s="1"/>
  <c r="D4522" i="1"/>
  <c r="D4523" i="1"/>
  <c r="D4524" i="1"/>
  <c r="A4488" i="13" s="1"/>
  <c r="D4525" i="1"/>
  <c r="A4489" i="13" s="1"/>
  <c r="D4526" i="1"/>
  <c r="A4490" i="13" s="1"/>
  <c r="D4527" i="1"/>
  <c r="A4491" i="13" s="1"/>
  <c r="D4528" i="1"/>
  <c r="A4492" i="13" s="1"/>
  <c r="D4529" i="1"/>
  <c r="A4493" i="13" s="1"/>
  <c r="D4530" i="1"/>
  <c r="A4494" i="13" s="1"/>
  <c r="D4531" i="1"/>
  <c r="A4495" i="13" s="1"/>
  <c r="D4532" i="1"/>
  <c r="A4496" i="13" s="1"/>
  <c r="D4533" i="1"/>
  <c r="A4497" i="13" s="1"/>
  <c r="D4534" i="1"/>
  <c r="A4498" i="13" s="1"/>
  <c r="D4535" i="1"/>
  <c r="A4499" i="13" s="1"/>
  <c r="D4536" i="1"/>
  <c r="A4500" i="13" s="1"/>
  <c r="D4537" i="1"/>
  <c r="A4501" i="13" s="1"/>
  <c r="D4538" i="1"/>
  <c r="D4539" i="1"/>
  <c r="D4540" i="1"/>
  <c r="A4504" i="13" s="1"/>
  <c r="D4541" i="1"/>
  <c r="A4505" i="13" s="1"/>
  <c r="D4542" i="1"/>
  <c r="A4506" i="13" s="1"/>
  <c r="D4543" i="1"/>
  <c r="A4507" i="13" s="1"/>
  <c r="D4544" i="1"/>
  <c r="A4508" i="13" s="1"/>
  <c r="D4545" i="1"/>
  <c r="A4509" i="13" s="1"/>
  <c r="D4546" i="1"/>
  <c r="A4510" i="13" s="1"/>
  <c r="D4547" i="1"/>
  <c r="A4511" i="13" s="1"/>
  <c r="D4548" i="1"/>
  <c r="A4512" i="13" s="1"/>
  <c r="D4549" i="1"/>
  <c r="A4513" i="13" s="1"/>
  <c r="D4550" i="1"/>
  <c r="A4514" i="13" s="1"/>
  <c r="D4551" i="1"/>
  <c r="A4515" i="13" s="1"/>
  <c r="D4552" i="1"/>
  <c r="A4516" i="13" s="1"/>
  <c r="D4553" i="1"/>
  <c r="A4517" i="13" s="1"/>
  <c r="D4554" i="1"/>
  <c r="D4555" i="1"/>
  <c r="D4556" i="1"/>
  <c r="A4520" i="13" s="1"/>
  <c r="D4557" i="1"/>
  <c r="A4521" i="13" s="1"/>
  <c r="D4558" i="1"/>
  <c r="A4522" i="13" s="1"/>
  <c r="D4559" i="1"/>
  <c r="A4523" i="13" s="1"/>
  <c r="D4560" i="1"/>
  <c r="A4524" i="13" s="1"/>
  <c r="D4561" i="1"/>
  <c r="A4525" i="13" s="1"/>
  <c r="D4562" i="1"/>
  <c r="A4526" i="13" s="1"/>
  <c r="D4563" i="1"/>
  <c r="A4527" i="13" s="1"/>
  <c r="D4564" i="1"/>
  <c r="A4528" i="13" s="1"/>
  <c r="D4565" i="1"/>
  <c r="A4529" i="13" s="1"/>
  <c r="D4566" i="1"/>
  <c r="A4530" i="13" s="1"/>
  <c r="D4567" i="1"/>
  <c r="A4531" i="13" s="1"/>
  <c r="D4568" i="1"/>
  <c r="A4532" i="13" s="1"/>
  <c r="D4569" i="1"/>
  <c r="D4570" i="1"/>
  <c r="D4571" i="1"/>
  <c r="A4535" i="13" s="1"/>
  <c r="D4572" i="1"/>
  <c r="A4536" i="13" s="1"/>
  <c r="D4573" i="1"/>
  <c r="A4537" i="13" s="1"/>
  <c r="D4574" i="1"/>
  <c r="A4538" i="13" s="1"/>
  <c r="D4575" i="1"/>
  <c r="A4539" i="13" s="1"/>
  <c r="D4576" i="1"/>
  <c r="A4540" i="13" s="1"/>
  <c r="D4577" i="1"/>
  <c r="A4541" i="13" s="1"/>
  <c r="D4578" i="1"/>
  <c r="A4542" i="13" s="1"/>
  <c r="D4579" i="1"/>
  <c r="A4543" i="13" s="1"/>
  <c r="D4580" i="1"/>
  <c r="A4544" i="13" s="1"/>
  <c r="D4581" i="1"/>
  <c r="A4545" i="13" s="1"/>
  <c r="D4582" i="1"/>
  <c r="A4546" i="13" s="1"/>
  <c r="D4583" i="1"/>
  <c r="A4547" i="13" s="1"/>
  <c r="D4584" i="1"/>
  <c r="A4548" i="13" s="1"/>
  <c r="D4585" i="1"/>
  <c r="A4549" i="13" s="1"/>
  <c r="D4586" i="1"/>
  <c r="D4587" i="1"/>
  <c r="D4588" i="1"/>
  <c r="A4552" i="13" s="1"/>
  <c r="D4589" i="1"/>
  <c r="A4553" i="13" s="1"/>
  <c r="D4590" i="1"/>
  <c r="A4554" i="13" s="1"/>
  <c r="D4591" i="1"/>
  <c r="A4555" i="13" s="1"/>
  <c r="D4592" i="1"/>
  <c r="A4556" i="13" s="1"/>
  <c r="D4593" i="1"/>
  <c r="A4557" i="13" s="1"/>
  <c r="D4594" i="1"/>
  <c r="A4558" i="13" s="1"/>
  <c r="D4595" i="1"/>
  <c r="A4559" i="13" s="1"/>
  <c r="D4596" i="1"/>
  <c r="A4560" i="13" s="1"/>
  <c r="D4597" i="1"/>
  <c r="A4561" i="13" s="1"/>
  <c r="D4598" i="1"/>
  <c r="A4562" i="13" s="1"/>
  <c r="D4599" i="1"/>
  <c r="A4563" i="13" s="1"/>
  <c r="D4600" i="1"/>
  <c r="A4564" i="13" s="1"/>
  <c r="D4601" i="1"/>
  <c r="D4602" i="1"/>
  <c r="D4603" i="1"/>
  <c r="A4567" i="13" s="1"/>
  <c r="D4604" i="1"/>
  <c r="A4568" i="13" s="1"/>
  <c r="D4605" i="1"/>
  <c r="A4569" i="13" s="1"/>
  <c r="D4606" i="1"/>
  <c r="A4570" i="13" s="1"/>
  <c r="D4607" i="1"/>
  <c r="A4571" i="13" s="1"/>
  <c r="D4608" i="1"/>
  <c r="A4572" i="13" s="1"/>
  <c r="D4609" i="1"/>
  <c r="A4573" i="13" s="1"/>
  <c r="D4610" i="1"/>
  <c r="A4574" i="13" s="1"/>
  <c r="D4611" i="1"/>
  <c r="A4575" i="13" s="1"/>
  <c r="D4612" i="1"/>
  <c r="A4576" i="13" s="1"/>
  <c r="D4613" i="1"/>
  <c r="A4577" i="13" s="1"/>
  <c r="D4614" i="1"/>
  <c r="A4578" i="13" s="1"/>
  <c r="D4615" i="1"/>
  <c r="A4579" i="13" s="1"/>
  <c r="D4616" i="1"/>
  <c r="A4580" i="13" s="1"/>
  <c r="D4617" i="1"/>
  <c r="D4618" i="1"/>
  <c r="D4619" i="1"/>
  <c r="D4620" i="1"/>
  <c r="A4584" i="13" s="1"/>
  <c r="D4621" i="1"/>
  <c r="A4585" i="13" s="1"/>
  <c r="D4622" i="1"/>
  <c r="A4586" i="13" s="1"/>
  <c r="D4623" i="1"/>
  <c r="A4587" i="13" s="1"/>
  <c r="D4624" i="1"/>
  <c r="A4588" i="13" s="1"/>
  <c r="D4625" i="1"/>
  <c r="A4589" i="13" s="1"/>
  <c r="D4626" i="1"/>
  <c r="A4590" i="13" s="1"/>
  <c r="D4627" i="1"/>
  <c r="A4591" i="13" s="1"/>
  <c r="D4628" i="1"/>
  <c r="A4592" i="13" s="1"/>
  <c r="D4629" i="1"/>
  <c r="A4593" i="13" s="1"/>
  <c r="D4630" i="1"/>
  <c r="A4594" i="13" s="1"/>
  <c r="D4631" i="1"/>
  <c r="A4595" i="13" s="1"/>
  <c r="D4632" i="1"/>
  <c r="A4596" i="13" s="1"/>
  <c r="D4633" i="1"/>
  <c r="D4634" i="1"/>
  <c r="D4635" i="1"/>
  <c r="D4636" i="1"/>
  <c r="A4600" i="13" s="1"/>
  <c r="D4637" i="1"/>
  <c r="A4601" i="13" s="1"/>
  <c r="D4638" i="1"/>
  <c r="A4602" i="13" s="1"/>
  <c r="D4639" i="1"/>
  <c r="A4603" i="13" s="1"/>
  <c r="D4640" i="1"/>
  <c r="A4604" i="13" s="1"/>
  <c r="D4641" i="1"/>
  <c r="A4605" i="13" s="1"/>
  <c r="D4642" i="1"/>
  <c r="A4606" i="13" s="1"/>
  <c r="D4643" i="1"/>
  <c r="A4607" i="13" s="1"/>
  <c r="D4644" i="1"/>
  <c r="A4608" i="13" s="1"/>
  <c r="D4645" i="1"/>
  <c r="A4609" i="13" s="1"/>
  <c r="D4646" i="1"/>
  <c r="A4610" i="13" s="1"/>
  <c r="D4647" i="1"/>
  <c r="A4611" i="13" s="1"/>
  <c r="D4648" i="1"/>
  <c r="A4612" i="13" s="1"/>
  <c r="D4649" i="1"/>
  <c r="A4613" i="13" s="1"/>
  <c r="D4650" i="1"/>
  <c r="D4651" i="1"/>
  <c r="A4615" i="13" s="1"/>
  <c r="D4652" i="1"/>
  <c r="A4616" i="13" s="1"/>
  <c r="D4653" i="1"/>
  <c r="A4617" i="13" s="1"/>
  <c r="D4654" i="1"/>
  <c r="A4618" i="13" s="1"/>
  <c r="D4655" i="1"/>
  <c r="A4619" i="13" s="1"/>
  <c r="D4656" i="1"/>
  <c r="A4620" i="13" s="1"/>
  <c r="D4657" i="1"/>
  <c r="A4621" i="13" s="1"/>
  <c r="D4658" i="1"/>
  <c r="A4622" i="13" s="1"/>
  <c r="D4659" i="1"/>
  <c r="A4623" i="13" s="1"/>
  <c r="D4660" i="1"/>
  <c r="A4624" i="13" s="1"/>
  <c r="D4661" i="1"/>
  <c r="A4625" i="13" s="1"/>
  <c r="D4662" i="1"/>
  <c r="A4626" i="13" s="1"/>
  <c r="D4663" i="1"/>
  <c r="A4627" i="13" s="1"/>
  <c r="D4664" i="1"/>
  <c r="A4628" i="13" s="1"/>
  <c r="D4665" i="1"/>
  <c r="A4629" i="13" s="1"/>
  <c r="D4666" i="1"/>
  <c r="D4667" i="1"/>
  <c r="A4631" i="13" s="1"/>
  <c r="D4668" i="1"/>
  <c r="A4632" i="13" s="1"/>
  <c r="D4669" i="1"/>
  <c r="A4633" i="13" s="1"/>
  <c r="D4670" i="1"/>
  <c r="A4634" i="13" s="1"/>
  <c r="D4671" i="1"/>
  <c r="A4635" i="13" s="1"/>
  <c r="D4672" i="1"/>
  <c r="A4636" i="13" s="1"/>
  <c r="D4673" i="1"/>
  <c r="A4637" i="13" s="1"/>
  <c r="D4674" i="1"/>
  <c r="A4638" i="13" s="1"/>
  <c r="D4675" i="1"/>
  <c r="A4639" i="13" s="1"/>
  <c r="D4676" i="1"/>
  <c r="A4640" i="13" s="1"/>
  <c r="D4677" i="1"/>
  <c r="A4641" i="13" s="1"/>
  <c r="D4678" i="1"/>
  <c r="A4642" i="13" s="1"/>
  <c r="D4679" i="1"/>
  <c r="A4643" i="13" s="1"/>
  <c r="D4680" i="1"/>
  <c r="A4644" i="13" s="1"/>
  <c r="D4681" i="1"/>
  <c r="D4682" i="1"/>
  <c r="D4683" i="1"/>
  <c r="D4684" i="1"/>
  <c r="A4648" i="13" s="1"/>
  <c r="D4685" i="1"/>
  <c r="A4649" i="13" s="1"/>
  <c r="D4686" i="1"/>
  <c r="A4650" i="13" s="1"/>
  <c r="D4687" i="1"/>
  <c r="A4651" i="13" s="1"/>
  <c r="D4688" i="1"/>
  <c r="A4652" i="13" s="1"/>
  <c r="D4689" i="1"/>
  <c r="A4653" i="13" s="1"/>
  <c r="D4690" i="1"/>
  <c r="A4654" i="13" s="1"/>
  <c r="D4691" i="1"/>
  <c r="A4655" i="13" s="1"/>
  <c r="D4692" i="1"/>
  <c r="A4656" i="13" s="1"/>
  <c r="D4693" i="1"/>
  <c r="A4657" i="13" s="1"/>
  <c r="D4694" i="1"/>
  <c r="A4658" i="13" s="1"/>
  <c r="D4695" i="1"/>
  <c r="A4659" i="13" s="1"/>
  <c r="D4696" i="1"/>
  <c r="A4660" i="13" s="1"/>
  <c r="D4697" i="1"/>
  <c r="D4698" i="1"/>
  <c r="D4699" i="1"/>
  <c r="A4663" i="13" s="1"/>
  <c r="D4700" i="1"/>
  <c r="A4664" i="13" s="1"/>
  <c r="D4701" i="1"/>
  <c r="A4665" i="13" s="1"/>
  <c r="D4702" i="1"/>
  <c r="A4666" i="13" s="1"/>
  <c r="D4703" i="1"/>
  <c r="A4667" i="13" s="1"/>
  <c r="D4704" i="1"/>
  <c r="A4668" i="13" s="1"/>
  <c r="D4705" i="1"/>
  <c r="A4669" i="13" s="1"/>
  <c r="D4706" i="1"/>
  <c r="A4670" i="13" s="1"/>
  <c r="D4707" i="1"/>
  <c r="A4671" i="13" s="1"/>
  <c r="D4708" i="1"/>
  <c r="A4672" i="13" s="1"/>
  <c r="D4709" i="1"/>
  <c r="A4673" i="13" s="1"/>
  <c r="D4710" i="1"/>
  <c r="A4674" i="13" s="1"/>
  <c r="D4711" i="1"/>
  <c r="A4675" i="13" s="1"/>
  <c r="D4712" i="1"/>
  <c r="A4676" i="13" s="1"/>
  <c r="D4713" i="1"/>
  <c r="A4677" i="13" s="1"/>
  <c r="D4714" i="1"/>
  <c r="D4715" i="1"/>
  <c r="A4679" i="13" s="1"/>
  <c r="D4716" i="1"/>
  <c r="A4680" i="13" s="1"/>
  <c r="D4717" i="1"/>
  <c r="A4681" i="13" s="1"/>
  <c r="D4718" i="1"/>
  <c r="A4682" i="13" s="1"/>
  <c r="D4719" i="1"/>
  <c r="A4683" i="13" s="1"/>
  <c r="D4720" i="1"/>
  <c r="A4684" i="13" s="1"/>
  <c r="D4721" i="1"/>
  <c r="A4685" i="13" s="1"/>
  <c r="D4722" i="1"/>
  <c r="A4686" i="13" s="1"/>
  <c r="D4723" i="1"/>
  <c r="A4687" i="13" s="1"/>
  <c r="D4724" i="1"/>
  <c r="A4688" i="13" s="1"/>
  <c r="D4725" i="1"/>
  <c r="A4689" i="13" s="1"/>
  <c r="D4726" i="1"/>
  <c r="A4690" i="13" s="1"/>
  <c r="D4727" i="1"/>
  <c r="A4691" i="13" s="1"/>
  <c r="D4728" i="1"/>
  <c r="D4729" i="1"/>
  <c r="A4693" i="13" s="1"/>
  <c r="D4730" i="1"/>
  <c r="D4731" i="1"/>
  <c r="D4732" i="1"/>
  <c r="A4696" i="13" s="1"/>
  <c r="D4733" i="1"/>
  <c r="A4697" i="13" s="1"/>
  <c r="D4734" i="1"/>
  <c r="A4698" i="13" s="1"/>
  <c r="D4735" i="1"/>
  <c r="A4699" i="13" s="1"/>
  <c r="D4736" i="1"/>
  <c r="A4700" i="13" s="1"/>
  <c r="D4737" i="1"/>
  <c r="A4701" i="13" s="1"/>
  <c r="D4738" i="1"/>
  <c r="A4702" i="13" s="1"/>
  <c r="D4739" i="1"/>
  <c r="A4703" i="13" s="1"/>
  <c r="D4740" i="1"/>
  <c r="A4704" i="13" s="1"/>
  <c r="D4741" i="1"/>
  <c r="A4705" i="13" s="1"/>
  <c r="D4742" i="1"/>
  <c r="A4706" i="13" s="1"/>
  <c r="D4743" i="1"/>
  <c r="A4707" i="13" s="1"/>
  <c r="D4744" i="1"/>
  <c r="A4708" i="13" s="1"/>
  <c r="D4745" i="1"/>
  <c r="A4709" i="13" s="1"/>
  <c r="D4746" i="1"/>
  <c r="D4747" i="1"/>
  <c r="D4748" i="1"/>
  <c r="A4712" i="13" s="1"/>
  <c r="D4749" i="1"/>
  <c r="A4713" i="13" s="1"/>
  <c r="D4750" i="1"/>
  <c r="A4714" i="13" s="1"/>
  <c r="D4751" i="1"/>
  <c r="A4715" i="13" s="1"/>
  <c r="D4752" i="1"/>
  <c r="A4716" i="13" s="1"/>
  <c r="D4753" i="1"/>
  <c r="A4717" i="13" s="1"/>
  <c r="D4754" i="1"/>
  <c r="A4718" i="13" s="1"/>
  <c r="D4755" i="1"/>
  <c r="A4719" i="13" s="1"/>
  <c r="D4756" i="1"/>
  <c r="A4720" i="13" s="1"/>
  <c r="D4757" i="1"/>
  <c r="A4721" i="13" s="1"/>
  <c r="D4758" i="1"/>
  <c r="A4722" i="13" s="1"/>
  <c r="D4759" i="1"/>
  <c r="A4723" i="13" s="1"/>
  <c r="D4760" i="1"/>
  <c r="A4724" i="13" s="1"/>
  <c r="D4761" i="1"/>
  <c r="A4725" i="13" s="1"/>
  <c r="D4762" i="1"/>
  <c r="D4763" i="1"/>
  <c r="D4764" i="1"/>
  <c r="A4728" i="13" s="1"/>
  <c r="D4765" i="1"/>
  <c r="A4729" i="13" s="1"/>
  <c r="D4766" i="1"/>
  <c r="A4730" i="13" s="1"/>
  <c r="D4767" i="1"/>
  <c r="A4731" i="13" s="1"/>
  <c r="D4768" i="1"/>
  <c r="A4732" i="13" s="1"/>
  <c r="D4769" i="1"/>
  <c r="A4733" i="13" s="1"/>
  <c r="D4770" i="1"/>
  <c r="A4734" i="13" s="1"/>
  <c r="D4771" i="1"/>
  <c r="A4735" i="13" s="1"/>
  <c r="D4772" i="1"/>
  <c r="A4736" i="13" s="1"/>
  <c r="D4773" i="1"/>
  <c r="A4737" i="13" s="1"/>
  <c r="D4774" i="1"/>
  <c r="A4738" i="13" s="1"/>
  <c r="D4775" i="1"/>
  <c r="A4739" i="13" s="1"/>
  <c r="D4776" i="1"/>
  <c r="A4740" i="13" s="1"/>
  <c r="D4777" i="1"/>
  <c r="A4741" i="13" s="1"/>
  <c r="D4778" i="1"/>
  <c r="D4779" i="1"/>
  <c r="A4743" i="13" s="1"/>
  <c r="D4780" i="1"/>
  <c r="A4744" i="13" s="1"/>
  <c r="D4781" i="1"/>
  <c r="A4745" i="13" s="1"/>
  <c r="D4782" i="1"/>
  <c r="A4746" i="13" s="1"/>
  <c r="D4783" i="1"/>
  <c r="A4747" i="13" s="1"/>
  <c r="D4784" i="1"/>
  <c r="A4748" i="13" s="1"/>
  <c r="D4785" i="1"/>
  <c r="A4749" i="13" s="1"/>
  <c r="D4786" i="1"/>
  <c r="A4750" i="13" s="1"/>
  <c r="D4787" i="1"/>
  <c r="A4751" i="13" s="1"/>
  <c r="D4788" i="1"/>
  <c r="A4752" i="13" s="1"/>
  <c r="D4789" i="1"/>
  <c r="A4753" i="13" s="1"/>
  <c r="D4790" i="1"/>
  <c r="A4754" i="13" s="1"/>
  <c r="D4791" i="1"/>
  <c r="A4755" i="13" s="1"/>
  <c r="D4792" i="1"/>
  <c r="A4756" i="13" s="1"/>
  <c r="D4793" i="1"/>
  <c r="A4757" i="13" s="1"/>
  <c r="D4794" i="1"/>
  <c r="D4795" i="1"/>
  <c r="D4796" i="1"/>
  <c r="D4797" i="1"/>
  <c r="A4761" i="13" s="1"/>
  <c r="D4798" i="1"/>
  <c r="A4762" i="13" s="1"/>
  <c r="D4799" i="1"/>
  <c r="A4763" i="13" s="1"/>
  <c r="D4800" i="1"/>
  <c r="A4764" i="13" s="1"/>
  <c r="D4801" i="1"/>
  <c r="A4765" i="13" s="1"/>
  <c r="D4802" i="1"/>
  <c r="A4766" i="13" s="1"/>
  <c r="D4803" i="1"/>
  <c r="A4767" i="13" s="1"/>
  <c r="D4804" i="1"/>
  <c r="A4768" i="13" s="1"/>
  <c r="D4805" i="1"/>
  <c r="A4769" i="13" s="1"/>
  <c r="D4806" i="1"/>
  <c r="A4770" i="13" s="1"/>
  <c r="D4807" i="1"/>
  <c r="D4808" i="1"/>
  <c r="A4772" i="13" s="1"/>
  <c r="D4809" i="1"/>
  <c r="A4773" i="13" s="1"/>
  <c r="D4810" i="1"/>
  <c r="D4811" i="1"/>
  <c r="D4812" i="1"/>
  <c r="A4776" i="13" s="1"/>
  <c r="D4813" i="1"/>
  <c r="A4777" i="13" s="1"/>
  <c r="D4814" i="1"/>
  <c r="A4778" i="13" s="1"/>
  <c r="D4815" i="1"/>
  <c r="A4779" i="13" s="1"/>
  <c r="D4816" i="1"/>
  <c r="A4780" i="13" s="1"/>
  <c r="D4817" i="1"/>
  <c r="A4781" i="13" s="1"/>
  <c r="D4818" i="1"/>
  <c r="A4782" i="13" s="1"/>
  <c r="D4819" i="1"/>
  <c r="A4783" i="13" s="1"/>
  <c r="D4820" i="1"/>
  <c r="A4784" i="13" s="1"/>
  <c r="D4821" i="1"/>
  <c r="A4785" i="13" s="1"/>
  <c r="D4822" i="1"/>
  <c r="A4786" i="13" s="1"/>
  <c r="D4823" i="1"/>
  <c r="D4824" i="1"/>
  <c r="A4788" i="13" s="1"/>
  <c r="D4825" i="1"/>
  <c r="D4826" i="1"/>
  <c r="D4827" i="1"/>
  <c r="D4828" i="1"/>
  <c r="A4792" i="13" s="1"/>
  <c r="D4829" i="1"/>
  <c r="A4793" i="13" s="1"/>
  <c r="D4830" i="1"/>
  <c r="A4794" i="13" s="1"/>
  <c r="D4831" i="1"/>
  <c r="A4795" i="13" s="1"/>
  <c r="D4832" i="1"/>
  <c r="A4796" i="13" s="1"/>
  <c r="D4833" i="1"/>
  <c r="A4797" i="13" s="1"/>
  <c r="D4834" i="1"/>
  <c r="A4798" i="13" s="1"/>
  <c r="D4835" i="1"/>
  <c r="A4799" i="13" s="1"/>
  <c r="D4836" i="1"/>
  <c r="A4800" i="13" s="1"/>
  <c r="D4837" i="1"/>
  <c r="A4801" i="13" s="1"/>
  <c r="D4838" i="1"/>
  <c r="A4802" i="13" s="1"/>
  <c r="D4839" i="1"/>
  <c r="A4803" i="13" s="1"/>
  <c r="D4840" i="1"/>
  <c r="A4804" i="13" s="1"/>
  <c r="D4841" i="1"/>
  <c r="A4805" i="13" s="1"/>
  <c r="D4842" i="1"/>
  <c r="D4843" i="1"/>
  <c r="D4844" i="1"/>
  <c r="A4808" i="13" s="1"/>
  <c r="D4845" i="1"/>
  <c r="A4809" i="13" s="1"/>
  <c r="D4846" i="1"/>
  <c r="A4810" i="13" s="1"/>
  <c r="D4847" i="1"/>
  <c r="A4811" i="13" s="1"/>
  <c r="D4848" i="1"/>
  <c r="A4812" i="13" s="1"/>
  <c r="D4849" i="1"/>
  <c r="A4813" i="13" s="1"/>
  <c r="D4850" i="1"/>
  <c r="A4814" i="13" s="1"/>
  <c r="D4851" i="1"/>
  <c r="A4815" i="13" s="1"/>
  <c r="D4852" i="1"/>
  <c r="A4816" i="13" s="1"/>
  <c r="D4853" i="1"/>
  <c r="A4817" i="13" s="1"/>
  <c r="D4854" i="1"/>
  <c r="A4818" i="13" s="1"/>
  <c r="D4855" i="1"/>
  <c r="A4819" i="13" s="1"/>
  <c r="D4856" i="1"/>
  <c r="A4820" i="13" s="1"/>
  <c r="D4857" i="1"/>
  <c r="A4821" i="13" s="1"/>
  <c r="D4858" i="1"/>
  <c r="D4859" i="1"/>
  <c r="A4823" i="13" s="1"/>
  <c r="D4860" i="1"/>
  <c r="A4824" i="13" s="1"/>
  <c r="D4861" i="1"/>
  <c r="A4825" i="13" s="1"/>
  <c r="D4862" i="1"/>
  <c r="A4826" i="13" s="1"/>
  <c r="D4863" i="1"/>
  <c r="A4827" i="13" s="1"/>
  <c r="D4864" i="1"/>
  <c r="A4828" i="13" s="1"/>
  <c r="D4865" i="1"/>
  <c r="A4829" i="13" s="1"/>
  <c r="D4866" i="1"/>
  <c r="A4830" i="13" s="1"/>
  <c r="D4867" i="1"/>
  <c r="A4831" i="13" s="1"/>
  <c r="D4868" i="1"/>
  <c r="A4832" i="13" s="1"/>
  <c r="D4869" i="1"/>
  <c r="A4833" i="13" s="1"/>
  <c r="D4870" i="1"/>
  <c r="A4834" i="13" s="1"/>
  <c r="D4871" i="1"/>
  <c r="A4835" i="13" s="1"/>
  <c r="D4872" i="1"/>
  <c r="A4836" i="13" s="1"/>
  <c r="D4873" i="1"/>
  <c r="A4837" i="13" s="1"/>
  <c r="D4874" i="1"/>
  <c r="D4875" i="1"/>
  <c r="A4839" i="13" s="1"/>
  <c r="D4876" i="1"/>
  <c r="A4840" i="13" s="1"/>
  <c r="D4877" i="1"/>
  <c r="A4841" i="13" s="1"/>
  <c r="D4878" i="1"/>
  <c r="A4842" i="13" s="1"/>
  <c r="D4879" i="1"/>
  <c r="A4843" i="13" s="1"/>
  <c r="D4880" i="1"/>
  <c r="A4844" i="13" s="1"/>
  <c r="D4881" i="1"/>
  <c r="A4845" i="13" s="1"/>
  <c r="D4882" i="1"/>
  <c r="A4846" i="13" s="1"/>
  <c r="D4883" i="1"/>
  <c r="A4847" i="13" s="1"/>
  <c r="D4884" i="1"/>
  <c r="A4848" i="13" s="1"/>
  <c r="D4885" i="1"/>
  <c r="A4849" i="13" s="1"/>
  <c r="D4886" i="1"/>
  <c r="A4850" i="13" s="1"/>
  <c r="D4887" i="1"/>
  <c r="A4851" i="13" s="1"/>
  <c r="D4888" i="1"/>
  <c r="A4852" i="13" s="1"/>
  <c r="D4889" i="1"/>
  <c r="D4890" i="1"/>
  <c r="D4891" i="1"/>
  <c r="A4855" i="13" s="1"/>
  <c r="D4892" i="1"/>
  <c r="A4856" i="13" s="1"/>
  <c r="D4893" i="1"/>
  <c r="A4857" i="13" s="1"/>
  <c r="D4894" i="1"/>
  <c r="A4858" i="13" s="1"/>
  <c r="D4895" i="1"/>
  <c r="A4859" i="13" s="1"/>
  <c r="D4896" i="1"/>
  <c r="A4860" i="13" s="1"/>
  <c r="D4897" i="1"/>
  <c r="A4861" i="13" s="1"/>
  <c r="D4898" i="1"/>
  <c r="A4862" i="13" s="1"/>
  <c r="D4899" i="1"/>
  <c r="A4863" i="13" s="1"/>
  <c r="D4900" i="1"/>
  <c r="A4864" i="13" s="1"/>
  <c r="D4901" i="1"/>
  <c r="A4865" i="13" s="1"/>
  <c r="D4902" i="1"/>
  <c r="A4866" i="13" s="1"/>
  <c r="D4903" i="1"/>
  <c r="A4867" i="13" s="1"/>
  <c r="D4904" i="1"/>
  <c r="A4868" i="13" s="1"/>
  <c r="D4905" i="1"/>
  <c r="A4869" i="13" s="1"/>
  <c r="D4906" i="1"/>
  <c r="D4907" i="1"/>
  <c r="D4908" i="1"/>
  <c r="A4872" i="13" s="1"/>
  <c r="D4909" i="1"/>
  <c r="A4873" i="13" s="1"/>
  <c r="D4910" i="1"/>
  <c r="A4874" i="13" s="1"/>
  <c r="D4911" i="1"/>
  <c r="A4875" i="13" s="1"/>
  <c r="D4912" i="1"/>
  <c r="A4876" i="13" s="1"/>
  <c r="D4913" i="1"/>
  <c r="A4877" i="13" s="1"/>
  <c r="D4914" i="1"/>
  <c r="A4878" i="13" s="1"/>
  <c r="D4915" i="1"/>
  <c r="A4879" i="13" s="1"/>
  <c r="D4916" i="1"/>
  <c r="A4880" i="13" s="1"/>
  <c r="D4917" i="1"/>
  <c r="A4881" i="13" s="1"/>
  <c r="D4918" i="1"/>
  <c r="A4882" i="13" s="1"/>
  <c r="D4919" i="1"/>
  <c r="A4883" i="13" s="1"/>
  <c r="D4920" i="1"/>
  <c r="A4884" i="13" s="1"/>
  <c r="D4921" i="1"/>
  <c r="D4922" i="1"/>
  <c r="D4923" i="1"/>
  <c r="D4924" i="1"/>
  <c r="A4888" i="13" s="1"/>
  <c r="D4925" i="1"/>
  <c r="A4889" i="13" s="1"/>
  <c r="D4926" i="1"/>
  <c r="A4890" i="13" s="1"/>
  <c r="D4927" i="1"/>
  <c r="A4891" i="13" s="1"/>
  <c r="D4928" i="1"/>
  <c r="A4892" i="13" s="1"/>
  <c r="D4929" i="1"/>
  <c r="A4893" i="13" s="1"/>
  <c r="D4930" i="1"/>
  <c r="A4894" i="13" s="1"/>
  <c r="D4931" i="1"/>
  <c r="A4895" i="13" s="1"/>
  <c r="D4932" i="1"/>
  <c r="A4896" i="13" s="1"/>
  <c r="D4933" i="1"/>
  <c r="A4897" i="13" s="1"/>
  <c r="D4934" i="1"/>
  <c r="A4898" i="13" s="1"/>
  <c r="D4935" i="1"/>
  <c r="A4899" i="13" s="1"/>
  <c r="D4936" i="1"/>
  <c r="A4900" i="13" s="1"/>
  <c r="D4937" i="1"/>
  <c r="A4901" i="13" s="1"/>
  <c r="D4938" i="1"/>
  <c r="D4939" i="1"/>
  <c r="A4903" i="13" s="1"/>
  <c r="D4940" i="1"/>
  <c r="A4904" i="13" s="1"/>
  <c r="D4941" i="1"/>
  <c r="A4905" i="13" s="1"/>
  <c r="D4942" i="1"/>
  <c r="A4906" i="13" s="1"/>
  <c r="D4943" i="1"/>
  <c r="A4907" i="13" s="1"/>
  <c r="D4944" i="1"/>
  <c r="A4908" i="13" s="1"/>
  <c r="D4945" i="1"/>
  <c r="A4909" i="13" s="1"/>
  <c r="D4946" i="1"/>
  <c r="A4910" i="13" s="1"/>
  <c r="D4947" i="1"/>
  <c r="A4911" i="13" s="1"/>
  <c r="D4948" i="1"/>
  <c r="A4912" i="13" s="1"/>
  <c r="D4949" i="1"/>
  <c r="A4913" i="13" s="1"/>
  <c r="D4950" i="1"/>
  <c r="A4914" i="13" s="1"/>
  <c r="D4951" i="1"/>
  <c r="A4915" i="13" s="1"/>
  <c r="D4952" i="1"/>
  <c r="A4916" i="13" s="1"/>
  <c r="D4953" i="1"/>
  <c r="A4917" i="13" s="1"/>
  <c r="D4954" i="1"/>
  <c r="D4955" i="1"/>
  <c r="D4956" i="1"/>
  <c r="A4920" i="13" s="1"/>
  <c r="D4957" i="1"/>
  <c r="A4921" i="13" s="1"/>
  <c r="D4958" i="1"/>
  <c r="A4922" i="13" s="1"/>
  <c r="D4959" i="1"/>
  <c r="A4923" i="13" s="1"/>
  <c r="D4960" i="1"/>
  <c r="A4924" i="13" s="1"/>
  <c r="D4961" i="1"/>
  <c r="A4925" i="13" s="1"/>
  <c r="D4962" i="1"/>
  <c r="A4926" i="13" s="1"/>
  <c r="D4963" i="1"/>
  <c r="A4927" i="13" s="1"/>
  <c r="D4964" i="1"/>
  <c r="A4928" i="13" s="1"/>
  <c r="D4965" i="1"/>
  <c r="A4929" i="13" s="1"/>
  <c r="D4966" i="1"/>
  <c r="A4930" i="13" s="1"/>
  <c r="D4967" i="1"/>
  <c r="A4931" i="13" s="1"/>
  <c r="D4968" i="1"/>
  <c r="A4932" i="13" s="1"/>
  <c r="D4969" i="1"/>
  <c r="A4933" i="13" s="1"/>
  <c r="D4970" i="1"/>
  <c r="D4971" i="1"/>
  <c r="D4972" i="1"/>
  <c r="A4936" i="13" s="1"/>
  <c r="D4973" i="1"/>
  <c r="A4937" i="13" s="1"/>
  <c r="D4974" i="1"/>
  <c r="A4938" i="13" s="1"/>
  <c r="D4975" i="1"/>
  <c r="A4939" i="13" s="1"/>
  <c r="D4976" i="1"/>
  <c r="A4940" i="13" s="1"/>
  <c r="D4977" i="1"/>
  <c r="A4941" i="13" s="1"/>
  <c r="D4978" i="1"/>
  <c r="A4942" i="13" s="1"/>
  <c r="D4979" i="1"/>
  <c r="A4943" i="13" s="1"/>
  <c r="D4980" i="1"/>
  <c r="A4944" i="13" s="1"/>
  <c r="D4981" i="1"/>
  <c r="A4945" i="13" s="1"/>
  <c r="D4982" i="1"/>
  <c r="A4946" i="13" s="1"/>
  <c r="D4983" i="1"/>
  <c r="A4947" i="13" s="1"/>
  <c r="D4984" i="1"/>
  <c r="A4948" i="13" s="1"/>
  <c r="D4985" i="1"/>
  <c r="D4986" i="1"/>
  <c r="D4987" i="1"/>
  <c r="D4988" i="1"/>
  <c r="A4952" i="13" s="1"/>
  <c r="D4989" i="1"/>
  <c r="A4953" i="13" s="1"/>
  <c r="D4990" i="1"/>
  <c r="A4954" i="13" s="1"/>
  <c r="D4991" i="1"/>
  <c r="A4955" i="13" s="1"/>
  <c r="D4992" i="1"/>
  <c r="A4956" i="13" s="1"/>
  <c r="D4993" i="1"/>
  <c r="A4957" i="13" s="1"/>
  <c r="D4994" i="1"/>
  <c r="A4958" i="13" s="1"/>
  <c r="D4995" i="1"/>
  <c r="A4959" i="13" s="1"/>
  <c r="D4996" i="1"/>
  <c r="A4960" i="13" s="1"/>
  <c r="D4997" i="1"/>
  <c r="A4961" i="13" s="1"/>
  <c r="D4998" i="1"/>
  <c r="A4962" i="13" s="1"/>
  <c r="D4999" i="1"/>
  <c r="A4963" i="13" s="1"/>
  <c r="D5000" i="1"/>
  <c r="A4964" i="13" s="1"/>
  <c r="D5001" i="1"/>
  <c r="A4965" i="13" s="1"/>
  <c r="D5002" i="1"/>
  <c r="D5003" i="1"/>
  <c r="A4967" i="13" s="1"/>
  <c r="D5004" i="1"/>
  <c r="A4968" i="13" s="1"/>
  <c r="D5005" i="1"/>
  <c r="A4969" i="13" s="1"/>
  <c r="D5006" i="1"/>
  <c r="A4970" i="13" s="1"/>
  <c r="D5007" i="1"/>
  <c r="A4971" i="13" s="1"/>
  <c r="D5008" i="1"/>
  <c r="A4972" i="13" s="1"/>
  <c r="D5009" i="1"/>
  <c r="A4973" i="13" s="1"/>
  <c r="D5010" i="1"/>
  <c r="A4974" i="13" s="1"/>
  <c r="D5011" i="1"/>
  <c r="A4975" i="13" s="1"/>
  <c r="D5012" i="1"/>
  <c r="A4976" i="13" s="1"/>
  <c r="D5013" i="1"/>
  <c r="A4977" i="13" s="1"/>
  <c r="D5014" i="1"/>
  <c r="A4978" i="13" s="1"/>
  <c r="D5015" i="1"/>
  <c r="A4979" i="13" s="1"/>
  <c r="D5016" i="1"/>
  <c r="A4980" i="13" s="1"/>
  <c r="D5017" i="1"/>
  <c r="A4981" i="13" s="1"/>
  <c r="D5018" i="1"/>
  <c r="D5019" i="1"/>
  <c r="A4983" i="13" s="1"/>
  <c r="D5020" i="1"/>
  <c r="A4984" i="13" s="1"/>
  <c r="D5021" i="1"/>
  <c r="A4985" i="13" s="1"/>
  <c r="D5022" i="1"/>
  <c r="A4986" i="13" s="1"/>
  <c r="D5023" i="1"/>
  <c r="A4987" i="13" s="1"/>
  <c r="D5024" i="1"/>
  <c r="A4988" i="13" s="1"/>
  <c r="D5025" i="1"/>
  <c r="A4989" i="13" s="1"/>
  <c r="D5026" i="1"/>
  <c r="A4990" i="13" s="1"/>
  <c r="D5027" i="1"/>
  <c r="A4991" i="13" s="1"/>
  <c r="D5028" i="1"/>
  <c r="A4992" i="13" s="1"/>
  <c r="D5029" i="1"/>
  <c r="A4993" i="13" s="1"/>
  <c r="D5030" i="1"/>
  <c r="A4994" i="13" s="1"/>
  <c r="D5031" i="1"/>
  <c r="A4995" i="13" s="1"/>
  <c r="D5032" i="1"/>
  <c r="A4996" i="13" s="1"/>
  <c r="D5033" i="1"/>
  <c r="A4997" i="13" s="1"/>
  <c r="D5034" i="1"/>
  <c r="D5035" i="1"/>
  <c r="A4999" i="13" s="1"/>
  <c r="D5036" i="1"/>
  <c r="A5000" i="13" s="1"/>
  <c r="D5037" i="1"/>
  <c r="A5001" i="13" s="1"/>
  <c r="D5038" i="1"/>
  <c r="A5002" i="13" s="1"/>
  <c r="D5039" i="1"/>
  <c r="A5003" i="13" s="1"/>
  <c r="D5040" i="1"/>
  <c r="A5004" i="13" s="1"/>
  <c r="D5041" i="1"/>
  <c r="A5005" i="13" s="1"/>
  <c r="D5042" i="1"/>
  <c r="A5006" i="13" s="1"/>
  <c r="D5043" i="1"/>
  <c r="A5007" i="13" s="1"/>
  <c r="D5044" i="1"/>
  <c r="A5008" i="13" s="1"/>
  <c r="D5045" i="1"/>
  <c r="A5009" i="13" s="1"/>
  <c r="D5046" i="1"/>
  <c r="A5010" i="13" s="1"/>
  <c r="D5047" i="1"/>
  <c r="A5011" i="13" s="1"/>
  <c r="D5048" i="1"/>
  <c r="A5012" i="13" s="1"/>
  <c r="D5049" i="1"/>
  <c r="A5013" i="13" s="1"/>
  <c r="D5050" i="1"/>
  <c r="D5051" i="1"/>
  <c r="D5052" i="1"/>
  <c r="A5016" i="13" s="1"/>
  <c r="D5053" i="1"/>
  <c r="A5017" i="13" s="1"/>
  <c r="D5054" i="1"/>
  <c r="A5018" i="13" s="1"/>
  <c r="D5055" i="1"/>
  <c r="A5019" i="13" s="1"/>
  <c r="D5056" i="1"/>
  <c r="A5020" i="13" s="1"/>
  <c r="D5057" i="1"/>
  <c r="A5021" i="13" s="1"/>
  <c r="D5058" i="1"/>
  <c r="A5022" i="13" s="1"/>
  <c r="D5059" i="1"/>
  <c r="A5023" i="13" s="1"/>
  <c r="D5060" i="1"/>
  <c r="A5024" i="13" s="1"/>
  <c r="D5061" i="1"/>
  <c r="A5025" i="13" s="1"/>
  <c r="D5062" i="1"/>
  <c r="A5026" i="13" s="1"/>
  <c r="D5063" i="1"/>
  <c r="A5027" i="13" s="1"/>
  <c r="D5064" i="1"/>
  <c r="A5028" i="13" s="1"/>
  <c r="D5065" i="1"/>
  <c r="D5066" i="1"/>
  <c r="D5067" i="1"/>
  <c r="D5068" i="1"/>
  <c r="A5032" i="13" s="1"/>
  <c r="D5069" i="1"/>
  <c r="A5033" i="13" s="1"/>
  <c r="D5070" i="1"/>
  <c r="A5034" i="13" s="1"/>
  <c r="D5071" i="1"/>
  <c r="A5035" i="13" s="1"/>
  <c r="D5072" i="1"/>
  <c r="A5036" i="13" s="1"/>
  <c r="D5073" i="1"/>
  <c r="A5037" i="13" s="1"/>
  <c r="D5074" i="1"/>
  <c r="A5038" i="13" s="1"/>
  <c r="D5075" i="1"/>
  <c r="A5039" i="13" s="1"/>
  <c r="D5076" i="1"/>
  <c r="A5040" i="13" s="1"/>
  <c r="D5077" i="1"/>
  <c r="A5041" i="13" s="1"/>
  <c r="D5078" i="1"/>
  <c r="A5042" i="13" s="1"/>
  <c r="D5079" i="1"/>
  <c r="A5043" i="13" s="1"/>
  <c r="D5080" i="1"/>
  <c r="A5044" i="13" s="1"/>
  <c r="D5081" i="1"/>
  <c r="A5045" i="13" s="1"/>
  <c r="D5082" i="1"/>
  <c r="D5083" i="1"/>
  <c r="D5084" i="1"/>
  <c r="A5048" i="13" s="1"/>
  <c r="D5085" i="1"/>
  <c r="A5049" i="13" s="1"/>
  <c r="D5086" i="1"/>
  <c r="A5050" i="13" s="1"/>
  <c r="D5087" i="1"/>
  <c r="A5051" i="13" s="1"/>
  <c r="D5088" i="1"/>
  <c r="A5052" i="13" s="1"/>
  <c r="D5089" i="1"/>
  <c r="A5053" i="13" s="1"/>
  <c r="D5090" i="1"/>
  <c r="A5054" i="13" s="1"/>
  <c r="D5091" i="1"/>
  <c r="A5055" i="13" s="1"/>
  <c r="D5092" i="1"/>
  <c r="A5056" i="13" s="1"/>
  <c r="D5093" i="1"/>
  <c r="A5057" i="13" s="1"/>
  <c r="D5094" i="1"/>
  <c r="A5058" i="13" s="1"/>
  <c r="D5095" i="1"/>
  <c r="A5059" i="13" s="1"/>
  <c r="D5096" i="1"/>
  <c r="D5097" i="1"/>
  <c r="D5098" i="1"/>
  <c r="D5099" i="1"/>
  <c r="D5100" i="1"/>
  <c r="A5064" i="13" s="1"/>
  <c r="D5101" i="1"/>
  <c r="A5065" i="13" s="1"/>
  <c r="D5102" i="1"/>
  <c r="A5066" i="13" s="1"/>
  <c r="D5103" i="1"/>
  <c r="A5067" i="13" s="1"/>
  <c r="D5104" i="1"/>
  <c r="A5068" i="13" s="1"/>
  <c r="D5105" i="1"/>
  <c r="A5069" i="13" s="1"/>
  <c r="D5106" i="1"/>
  <c r="A5070" i="13" s="1"/>
  <c r="D5107" i="1"/>
  <c r="A5071" i="13" s="1"/>
  <c r="D5108" i="1"/>
  <c r="A5072" i="13" s="1"/>
  <c r="D5109" i="1"/>
  <c r="A5073" i="13" s="1"/>
  <c r="D5110" i="1"/>
  <c r="A5074" i="13" s="1"/>
  <c r="D5111" i="1"/>
  <c r="A5075" i="13" s="1"/>
  <c r="D5112" i="1"/>
  <c r="A5076" i="13" s="1"/>
  <c r="D5113" i="1"/>
  <c r="A5077" i="13" s="1"/>
  <c r="D5114" i="1"/>
  <c r="D5115" i="1"/>
  <c r="A5079" i="13" s="1"/>
  <c r="D5116" i="1"/>
  <c r="A5080" i="13" s="1"/>
  <c r="D5117" i="1"/>
  <c r="A5081" i="13" s="1"/>
  <c r="D5118" i="1"/>
  <c r="A5082" i="13" s="1"/>
  <c r="D5119" i="1"/>
  <c r="A5083" i="13" s="1"/>
  <c r="D5120" i="1"/>
  <c r="A5084" i="13" s="1"/>
  <c r="D5121" i="1"/>
  <c r="A5085" i="13" s="1"/>
  <c r="D5122" i="1"/>
  <c r="A5086" i="13" s="1"/>
  <c r="D5123" i="1"/>
  <c r="A5087" i="13" s="1"/>
  <c r="D5124" i="1"/>
  <c r="A5088" i="13" s="1"/>
  <c r="D5125" i="1"/>
  <c r="A5089" i="13" s="1"/>
  <c r="D5126" i="1"/>
  <c r="A5090" i="13" s="1"/>
  <c r="D5127" i="1"/>
  <c r="D5128" i="1"/>
  <c r="A5092" i="13" s="1"/>
  <c r="D5129" i="1"/>
  <c r="A5093" i="13" s="1"/>
  <c r="D5130" i="1"/>
  <c r="D5131" i="1"/>
  <c r="A5095" i="13" s="1"/>
  <c r="D5132" i="1"/>
  <c r="A5096" i="13" s="1"/>
  <c r="D5133" i="1"/>
  <c r="A5097" i="13" s="1"/>
  <c r="D5134" i="1"/>
  <c r="A5098" i="13" s="1"/>
  <c r="D5135" i="1"/>
  <c r="A5099" i="13" s="1"/>
  <c r="D5136" i="1"/>
  <c r="A5100" i="13" s="1"/>
  <c r="D5137" i="1"/>
  <c r="A5101" i="13" s="1"/>
  <c r="D5138" i="1"/>
  <c r="A5102" i="13" s="1"/>
  <c r="D5139" i="1"/>
  <c r="A5103" i="13" s="1"/>
  <c r="D5140" i="1"/>
  <c r="A5104" i="13" s="1"/>
  <c r="D5141" i="1"/>
  <c r="A5105" i="13" s="1"/>
  <c r="D5142" i="1"/>
  <c r="A5106" i="13" s="1"/>
  <c r="D5143" i="1"/>
  <c r="A5107" i="13" s="1"/>
  <c r="D5144" i="1"/>
  <c r="A5108" i="13" s="1"/>
  <c r="D5145" i="1"/>
  <c r="A5109" i="13" s="1"/>
  <c r="D5146" i="1"/>
  <c r="D5147" i="1"/>
  <c r="D5148" i="1"/>
  <c r="A5112" i="13" s="1"/>
  <c r="D5149" i="1"/>
  <c r="A5113" i="13" s="1"/>
  <c r="D5150" i="1"/>
  <c r="A5114" i="13" s="1"/>
  <c r="D5151" i="1"/>
  <c r="A5115" i="13" s="1"/>
  <c r="D5152" i="1"/>
  <c r="A5116" i="13" s="1"/>
  <c r="D5153" i="1"/>
  <c r="A5117" i="13" s="1"/>
  <c r="D5154" i="1"/>
  <c r="A5118" i="13" s="1"/>
  <c r="D5155" i="1"/>
  <c r="A5119" i="13" s="1"/>
  <c r="D5156" i="1"/>
  <c r="A5120" i="13" s="1"/>
  <c r="D5157" i="1"/>
  <c r="A5121" i="13" s="1"/>
  <c r="D5158" i="1"/>
  <c r="A5122" i="13" s="1"/>
  <c r="D5159" i="1"/>
  <c r="A5123" i="13" s="1"/>
  <c r="D5160" i="1"/>
  <c r="A5124" i="13" s="1"/>
  <c r="D5161" i="1"/>
  <c r="A5125" i="13" s="1"/>
  <c r="D5162" i="1"/>
  <c r="D5163" i="1"/>
  <c r="D5164" i="1"/>
  <c r="A5128" i="13" s="1"/>
  <c r="D5165" i="1"/>
  <c r="A5129" i="13" s="1"/>
  <c r="D5166" i="1"/>
  <c r="A5130" i="13" s="1"/>
  <c r="D5167" i="1"/>
  <c r="A5131" i="13" s="1"/>
  <c r="D5168" i="1"/>
  <c r="A5132" i="13" s="1"/>
  <c r="D5169" i="1"/>
  <c r="A5133" i="13" s="1"/>
  <c r="D5170" i="1"/>
  <c r="A5134" i="13" s="1"/>
  <c r="D5171" i="1"/>
  <c r="A5135" i="13" s="1"/>
  <c r="D5172" i="1"/>
  <c r="A5136" i="13" s="1"/>
  <c r="D5173" i="1"/>
  <c r="A5137" i="13" s="1"/>
  <c r="D5174" i="1"/>
  <c r="A5138" i="13" s="1"/>
  <c r="D5175" i="1"/>
  <c r="A5139" i="13" s="1"/>
  <c r="D5176" i="1"/>
  <c r="A5140" i="13" s="1"/>
  <c r="D5177" i="1"/>
  <c r="A5141" i="13" s="1"/>
  <c r="D5178" i="1"/>
  <c r="D5179" i="1"/>
  <c r="D5180" i="1"/>
  <c r="A5144" i="13" s="1"/>
  <c r="D5181" i="1"/>
  <c r="A5145" i="13" s="1"/>
  <c r="D5182" i="1"/>
  <c r="A5146" i="13" s="1"/>
  <c r="D5183" i="1"/>
  <c r="A5147" i="13" s="1"/>
  <c r="D5184" i="1"/>
  <c r="A5148" i="13" s="1"/>
  <c r="D5185" i="1"/>
  <c r="A5149" i="13" s="1"/>
  <c r="D5186" i="1"/>
  <c r="A5150" i="13" s="1"/>
  <c r="D5187" i="1"/>
  <c r="A5151" i="13" s="1"/>
  <c r="D5188" i="1"/>
  <c r="A5152" i="13" s="1"/>
  <c r="D5189" i="1"/>
  <c r="A5153" i="13" s="1"/>
  <c r="D5190" i="1"/>
  <c r="A5154" i="13" s="1"/>
  <c r="D5191" i="1"/>
  <c r="A5155" i="13" s="1"/>
  <c r="D5192" i="1"/>
  <c r="A5156" i="13" s="1"/>
  <c r="D5193" i="1"/>
  <c r="A5157" i="13" s="1"/>
  <c r="D5194" i="1"/>
  <c r="D5195" i="1"/>
  <c r="D5196" i="1"/>
  <c r="A5160" i="13" s="1"/>
  <c r="D5197" i="1"/>
  <c r="A5161" i="13" s="1"/>
  <c r="D5198" i="1"/>
  <c r="A5162" i="13" s="1"/>
  <c r="D5199" i="1"/>
  <c r="A5163" i="13" s="1"/>
  <c r="D5200" i="1"/>
  <c r="A5164" i="13" s="1"/>
  <c r="D5201" i="1"/>
  <c r="A5165" i="13" s="1"/>
  <c r="D5202" i="1"/>
  <c r="A5166" i="13" s="1"/>
  <c r="D5203" i="1"/>
  <c r="A5167" i="13" s="1"/>
  <c r="D5204" i="1"/>
  <c r="A5168" i="13" s="1"/>
  <c r="D5205" i="1"/>
  <c r="A5169" i="13" s="1"/>
  <c r="D5206" i="1"/>
  <c r="A5170" i="13" s="1"/>
  <c r="D5207" i="1"/>
  <c r="A5171" i="13" s="1"/>
  <c r="D5208" i="1"/>
  <c r="A5172" i="13" s="1"/>
  <c r="D5209" i="1"/>
  <c r="A5173" i="13" s="1"/>
  <c r="D5210" i="1"/>
  <c r="D5211" i="1"/>
  <c r="A5175" i="13" s="1"/>
  <c r="D5212" i="1"/>
  <c r="A5176" i="13" s="1"/>
  <c r="D5213" i="1"/>
  <c r="A5177" i="13" s="1"/>
  <c r="D5214" i="1"/>
  <c r="A5178" i="13" s="1"/>
  <c r="D5215" i="1"/>
  <c r="A5179" i="13" s="1"/>
  <c r="D5216" i="1"/>
  <c r="A5180" i="13" s="1"/>
  <c r="D5217" i="1"/>
  <c r="A5181" i="13" s="1"/>
  <c r="D5218" i="1"/>
  <c r="A5182" i="13" s="1"/>
  <c r="D5219" i="1"/>
  <c r="A5183" i="13" s="1"/>
  <c r="D5220" i="1"/>
  <c r="A5184" i="13" s="1"/>
  <c r="D5221" i="1"/>
  <c r="A5185" i="13" s="1"/>
  <c r="D5222" i="1"/>
  <c r="A5186" i="13" s="1"/>
  <c r="D5223" i="1"/>
  <c r="A5187" i="13" s="1"/>
  <c r="D5224" i="1"/>
  <c r="A5188" i="13" s="1"/>
  <c r="D5225" i="1"/>
  <c r="A5189" i="13" s="1"/>
  <c r="D5226" i="1"/>
  <c r="D5227" i="1"/>
  <c r="A5191" i="13" s="1"/>
  <c r="D5228" i="1"/>
  <c r="A5192" i="13" s="1"/>
  <c r="D5229" i="1"/>
  <c r="A5193" i="13" s="1"/>
  <c r="D5230" i="1"/>
  <c r="A5194" i="13" s="1"/>
  <c r="D5231" i="1"/>
  <c r="A5195" i="13" s="1"/>
  <c r="D5232" i="1"/>
  <c r="A5196" i="13" s="1"/>
  <c r="D5233" i="1"/>
  <c r="A5197" i="13" s="1"/>
  <c r="D5234" i="1"/>
  <c r="A5198" i="13" s="1"/>
  <c r="D5235" i="1"/>
  <c r="A5199" i="13" s="1"/>
  <c r="D5236" i="1"/>
  <c r="A5200" i="13" s="1"/>
  <c r="D5237" i="1"/>
  <c r="A5201" i="13" s="1"/>
  <c r="D5238" i="1"/>
  <c r="A5202" i="13" s="1"/>
  <c r="D5239" i="1"/>
  <c r="D5240" i="1"/>
  <c r="A5204" i="13" s="1"/>
  <c r="D5241" i="1"/>
  <c r="D5242" i="1"/>
  <c r="D5243" i="1"/>
  <c r="D5244" i="1"/>
  <c r="A5208" i="13" s="1"/>
  <c r="D5245" i="1"/>
  <c r="A5209" i="13" s="1"/>
  <c r="D5246" i="1"/>
  <c r="A5210" i="13" s="1"/>
  <c r="D5247" i="1"/>
  <c r="A5211" i="13" s="1"/>
  <c r="D5248" i="1"/>
  <c r="A5212" i="13" s="1"/>
  <c r="D5249" i="1"/>
  <c r="A5213" i="13" s="1"/>
  <c r="D5250" i="1"/>
  <c r="A5214" i="13" s="1"/>
  <c r="D5251" i="1"/>
  <c r="A5215" i="13" s="1"/>
  <c r="D5252" i="1"/>
  <c r="A5216" i="13" s="1"/>
  <c r="D5253" i="1"/>
  <c r="A5217" i="13" s="1"/>
  <c r="D5254" i="1"/>
  <c r="A5218" i="13" s="1"/>
  <c r="D5255" i="1"/>
  <c r="A5219" i="13" s="1"/>
  <c r="D5256" i="1"/>
  <c r="A5220" i="13" s="1"/>
  <c r="D5257" i="1"/>
  <c r="A5221" i="13" s="1"/>
  <c r="D5258" i="1"/>
  <c r="D5259" i="1"/>
  <c r="A5223" i="13" s="1"/>
  <c r="D5260" i="1"/>
  <c r="A5224" i="13" s="1"/>
  <c r="D5261" i="1"/>
  <c r="A5225" i="13" s="1"/>
  <c r="D5262" i="1"/>
  <c r="A5226" i="13" s="1"/>
  <c r="D5263" i="1"/>
  <c r="A5227" i="13" s="1"/>
  <c r="D5264" i="1"/>
  <c r="A5228" i="13" s="1"/>
  <c r="D5265" i="1"/>
  <c r="A5229" i="13" s="1"/>
  <c r="D5266" i="1"/>
  <c r="A5230" i="13" s="1"/>
  <c r="D5267" i="1"/>
  <c r="A5231" i="13" s="1"/>
  <c r="D5268" i="1"/>
  <c r="A5232" i="13" s="1"/>
  <c r="D5269" i="1"/>
  <c r="A5233" i="13" s="1"/>
  <c r="D5270" i="1"/>
  <c r="A5234" i="13" s="1"/>
  <c r="D5271" i="1"/>
  <c r="A5235" i="13" s="1"/>
  <c r="D5272" i="1"/>
  <c r="A5236" i="13" s="1"/>
  <c r="D5273" i="1"/>
  <c r="A5237" i="13" s="1"/>
  <c r="D5274" i="1"/>
  <c r="D5275" i="1"/>
  <c r="D5276" i="1"/>
  <c r="A5240" i="13" s="1"/>
  <c r="D5277" i="1"/>
  <c r="A5241" i="13" s="1"/>
  <c r="D5278" i="1"/>
  <c r="A5242" i="13" s="1"/>
  <c r="D5279" i="1"/>
  <c r="A5243" i="13" s="1"/>
  <c r="D5280" i="1"/>
  <c r="A5244" i="13" s="1"/>
  <c r="D5281" i="1"/>
  <c r="A5245" i="13" s="1"/>
  <c r="D5282" i="1"/>
  <c r="A5246" i="13" s="1"/>
  <c r="D5283" i="1"/>
  <c r="A5247" i="13" s="1"/>
  <c r="D5284" i="1"/>
  <c r="A5248" i="13" s="1"/>
  <c r="D5285" i="1"/>
  <c r="A5249" i="13" s="1"/>
  <c r="D5286" i="1"/>
  <c r="A5250" i="13" s="1"/>
  <c r="D5287" i="1"/>
  <c r="A5251" i="13" s="1"/>
  <c r="D5288" i="1"/>
  <c r="A5252" i="13" s="1"/>
  <c r="D5289" i="1"/>
  <c r="A5253" i="13" s="1"/>
  <c r="D5290" i="1"/>
  <c r="D5291" i="1"/>
  <c r="D5292" i="1"/>
  <c r="A5256" i="13" s="1"/>
  <c r="D5293" i="1"/>
  <c r="A5257" i="13" s="1"/>
  <c r="D5294" i="1"/>
  <c r="A5258" i="13" s="1"/>
  <c r="D5295" i="1"/>
  <c r="A5259" i="13" s="1"/>
  <c r="D5296" i="1"/>
  <c r="A5260" i="13" s="1"/>
  <c r="D5297" i="1"/>
  <c r="A5261" i="13" s="1"/>
  <c r="D5298" i="1"/>
  <c r="A5262" i="13" s="1"/>
  <c r="D5299" i="1"/>
  <c r="A5263" i="13" s="1"/>
  <c r="D5300" i="1"/>
  <c r="A5264" i="13" s="1"/>
  <c r="D5301" i="1"/>
  <c r="A5265" i="13" s="1"/>
  <c r="D5302" i="1"/>
  <c r="A5266" i="13" s="1"/>
  <c r="D5303" i="1"/>
  <c r="A5267" i="13" s="1"/>
  <c r="D5304" i="1"/>
  <c r="A5268" i="13" s="1"/>
  <c r="D5305" i="1"/>
  <c r="D5306" i="1"/>
  <c r="D5307" i="1"/>
  <c r="A5271" i="13" s="1"/>
  <c r="D5308" i="1"/>
  <c r="A5272" i="13" s="1"/>
  <c r="D5309" i="1"/>
  <c r="A5273" i="13" s="1"/>
  <c r="D5310" i="1"/>
  <c r="A5274" i="13" s="1"/>
  <c r="D5311" i="1"/>
  <c r="A5275" i="13" s="1"/>
  <c r="D5312" i="1"/>
  <c r="A5276" i="13" s="1"/>
  <c r="D5313" i="1"/>
  <c r="A5277" i="13" s="1"/>
  <c r="D5314" i="1"/>
  <c r="A5278" i="13" s="1"/>
  <c r="D5315" i="1"/>
  <c r="A5279" i="13" s="1"/>
  <c r="D5316" i="1"/>
  <c r="A5280" i="13" s="1"/>
  <c r="D5317" i="1"/>
  <c r="A5281" i="13" s="1"/>
  <c r="D5318" i="1"/>
  <c r="A5282" i="13" s="1"/>
  <c r="D5319" i="1"/>
  <c r="A5283" i="13" s="1"/>
  <c r="D5320" i="1"/>
  <c r="A5284" i="13" s="1"/>
  <c r="D5321" i="1"/>
  <c r="A5285" i="13" s="1"/>
  <c r="D5322" i="1"/>
  <c r="D5323" i="1"/>
  <c r="A5287" i="13" s="1"/>
  <c r="D5324" i="1"/>
  <c r="A5288" i="13" s="1"/>
  <c r="D5325" i="1"/>
  <c r="A5289" i="13" s="1"/>
  <c r="D5326" i="1"/>
  <c r="A5290" i="13" s="1"/>
  <c r="D5327" i="1"/>
  <c r="A5291" i="13" s="1"/>
  <c r="D5328" i="1"/>
  <c r="A5292" i="13" s="1"/>
  <c r="D5329" i="1"/>
  <c r="A5293" i="13" s="1"/>
  <c r="D5330" i="1"/>
  <c r="A5294" i="13" s="1"/>
  <c r="D5331" i="1"/>
  <c r="A5295" i="13" s="1"/>
  <c r="D5332" i="1"/>
  <c r="A5296" i="13" s="1"/>
  <c r="D5333" i="1"/>
  <c r="A5297" i="13" s="1"/>
  <c r="D5334" i="1"/>
  <c r="A5298" i="13" s="1"/>
  <c r="D5335" i="1"/>
  <c r="A5299" i="13" s="1"/>
  <c r="D5336" i="1"/>
  <c r="A5300" i="13" s="1"/>
  <c r="D5337" i="1"/>
  <c r="A5301" i="13" s="1"/>
  <c r="D5338" i="1"/>
  <c r="D5339" i="1"/>
  <c r="D5340" i="1"/>
  <c r="A5304" i="13" s="1"/>
  <c r="D5341" i="1"/>
  <c r="A5305" i="13" s="1"/>
  <c r="D5342" i="1"/>
  <c r="A5306" i="13" s="1"/>
  <c r="D5343" i="1"/>
  <c r="A5307" i="13" s="1"/>
  <c r="D5344" i="1"/>
  <c r="A5308" i="13" s="1"/>
  <c r="D5345" i="1"/>
  <c r="A5309" i="13" s="1"/>
  <c r="D5346" i="1"/>
  <c r="A5310" i="13" s="1"/>
  <c r="D5347" i="1"/>
  <c r="A5311" i="13" s="1"/>
  <c r="D5348" i="1"/>
  <c r="A5312" i="13" s="1"/>
  <c r="D5349" i="1"/>
  <c r="A5313" i="13" s="1"/>
  <c r="D5350" i="1"/>
  <c r="A5314" i="13" s="1"/>
  <c r="D5351" i="1"/>
  <c r="D5352" i="1"/>
  <c r="A5316" i="13" s="1"/>
  <c r="D5353" i="1"/>
  <c r="A5317" i="13" s="1"/>
  <c r="D5354" i="1"/>
  <c r="D5355" i="1"/>
  <c r="D5356" i="1"/>
  <c r="A5320" i="13" s="1"/>
  <c r="D5357" i="1"/>
  <c r="A5321" i="13" s="1"/>
  <c r="D5358" i="1"/>
  <c r="A5322" i="13" s="1"/>
  <c r="D5359" i="1"/>
  <c r="A5323" i="13" s="1"/>
  <c r="D5360" i="1"/>
  <c r="A5324" i="13" s="1"/>
  <c r="D5361" i="1"/>
  <c r="A5325" i="13" s="1"/>
  <c r="D5362" i="1"/>
  <c r="A5326" i="13" s="1"/>
  <c r="D5363" i="1"/>
  <c r="A5327" i="13" s="1"/>
  <c r="D5364" i="1"/>
  <c r="A5328" i="13" s="1"/>
  <c r="D5365" i="1"/>
  <c r="A5329" i="13" s="1"/>
  <c r="D5366" i="1"/>
  <c r="A5330" i="13" s="1"/>
  <c r="D5367" i="1"/>
  <c r="A5331" i="13" s="1"/>
  <c r="D5368" i="1"/>
  <c r="A5332" i="13" s="1"/>
  <c r="D5369" i="1"/>
  <c r="A5333" i="13" s="1"/>
  <c r="D5370" i="1"/>
  <c r="D5371" i="1"/>
  <c r="A5335" i="13" s="1"/>
  <c r="D5372" i="1"/>
  <c r="A5336" i="13" s="1"/>
  <c r="D5373" i="1"/>
  <c r="A5337" i="13" s="1"/>
  <c r="D5374" i="1"/>
  <c r="A5338" i="13" s="1"/>
  <c r="D5375" i="1"/>
  <c r="A5339" i="13" s="1"/>
  <c r="D5376" i="1"/>
  <c r="A5340" i="13" s="1"/>
  <c r="D5377" i="1"/>
  <c r="A5341" i="13" s="1"/>
  <c r="D5378" i="1"/>
  <c r="A5342" i="13" s="1"/>
  <c r="D5379" i="1"/>
  <c r="A5343" i="13" s="1"/>
  <c r="D5380" i="1"/>
  <c r="A5344" i="13" s="1"/>
  <c r="D5381" i="1"/>
  <c r="A5345" i="13" s="1"/>
  <c r="D5382" i="1"/>
  <c r="A5346" i="13" s="1"/>
  <c r="D5383" i="1"/>
  <c r="A5347" i="13" s="1"/>
  <c r="D5384" i="1"/>
  <c r="A5348" i="13" s="1"/>
  <c r="D5385" i="1"/>
  <c r="A5349" i="13" s="1"/>
  <c r="D5386" i="1"/>
  <c r="D5387" i="1"/>
  <c r="A5351" i="13" s="1"/>
  <c r="D5388" i="1"/>
  <c r="A5352" i="13" s="1"/>
  <c r="D5389" i="1"/>
  <c r="A5353" i="13" s="1"/>
  <c r="D5390" i="1"/>
  <c r="A5354" i="13" s="1"/>
  <c r="D5391" i="1"/>
  <c r="A5355" i="13" s="1"/>
  <c r="D5392" i="1"/>
  <c r="A5356" i="13" s="1"/>
  <c r="D5393" i="1"/>
  <c r="A5357" i="13" s="1"/>
  <c r="D5394" i="1"/>
  <c r="A5358" i="13" s="1"/>
  <c r="D5395" i="1"/>
  <c r="A5359" i="13" s="1"/>
  <c r="D5396" i="1"/>
  <c r="A5360" i="13" s="1"/>
  <c r="D5397" i="1"/>
  <c r="A5361" i="13" s="1"/>
  <c r="D5398" i="1"/>
  <c r="A5362" i="13" s="1"/>
  <c r="D5399" i="1"/>
  <c r="A5363" i="13" s="1"/>
  <c r="D5400" i="1"/>
  <c r="A5364" i="13" s="1"/>
  <c r="D5401" i="1"/>
  <c r="D5402" i="1"/>
  <c r="D5403" i="1"/>
  <c r="D5404" i="1"/>
  <c r="A5368" i="13" s="1"/>
  <c r="D5405" i="1"/>
  <c r="A5369" i="13" s="1"/>
  <c r="D5406" i="1"/>
  <c r="A5370" i="13" s="1"/>
  <c r="D5407" i="1"/>
  <c r="A5371" i="13" s="1"/>
  <c r="D5408" i="1"/>
  <c r="A5372" i="13" s="1"/>
  <c r="D5409" i="1"/>
  <c r="A5373" i="13" s="1"/>
  <c r="D5410" i="1"/>
  <c r="A5374" i="13" s="1"/>
  <c r="D5411" i="1"/>
  <c r="A5375" i="13" s="1"/>
  <c r="D5412" i="1"/>
  <c r="A5376" i="13" s="1"/>
  <c r="D5413" i="1"/>
  <c r="A5377" i="13" s="1"/>
  <c r="D5414" i="1"/>
  <c r="A5378" i="13" s="1"/>
  <c r="D5415" i="1"/>
  <c r="A5379" i="13" s="1"/>
  <c r="D5416" i="1"/>
  <c r="A5380" i="13" s="1"/>
  <c r="D5417" i="1"/>
  <c r="A5381" i="13" s="1"/>
  <c r="D5418" i="1"/>
  <c r="D5419" i="1"/>
  <c r="A5383" i="13" s="1"/>
  <c r="D5420" i="1"/>
  <c r="A5384" i="13" s="1"/>
  <c r="D5421" i="1"/>
  <c r="A5385" i="13" s="1"/>
  <c r="D5422" i="1"/>
  <c r="A5386" i="13" s="1"/>
  <c r="D5423" i="1"/>
  <c r="A5387" i="13" s="1"/>
  <c r="D5424" i="1"/>
  <c r="A5388" i="13" s="1"/>
  <c r="D5425" i="1"/>
  <c r="A5389" i="13" s="1"/>
  <c r="D5426" i="1"/>
  <c r="A5390" i="13" s="1"/>
  <c r="D5427" i="1"/>
  <c r="A5391" i="13" s="1"/>
  <c r="D5428" i="1"/>
  <c r="A5392" i="13" s="1"/>
  <c r="D5429" i="1"/>
  <c r="A5393" i="13" s="1"/>
  <c r="D5430" i="1"/>
  <c r="A5394" i="13" s="1"/>
  <c r="D5431" i="1"/>
  <c r="A5395" i="13" s="1"/>
  <c r="D5432" i="1"/>
  <c r="A5396" i="13" s="1"/>
  <c r="D5433" i="1"/>
  <c r="D5434" i="1"/>
  <c r="D5435" i="1"/>
  <c r="D5436" i="1"/>
  <c r="A5400" i="13" s="1"/>
  <c r="D5437" i="1"/>
  <c r="A5401" i="13" s="1"/>
  <c r="D5438" i="1"/>
  <c r="A5402" i="13" s="1"/>
  <c r="D5439" i="1"/>
  <c r="A5403" i="13" s="1"/>
  <c r="D5440" i="1"/>
  <c r="A5404" i="13" s="1"/>
  <c r="D5441" i="1"/>
  <c r="A5405" i="13" s="1"/>
  <c r="D5442" i="1"/>
  <c r="A5406" i="13" s="1"/>
  <c r="D5443" i="1"/>
  <c r="A5407" i="13" s="1"/>
  <c r="D5444" i="1"/>
  <c r="A5408" i="13" s="1"/>
  <c r="D5445" i="1"/>
  <c r="A5409" i="13" s="1"/>
  <c r="D5446" i="1"/>
  <c r="A5410" i="13" s="1"/>
  <c r="D5447" i="1"/>
  <c r="A5411" i="13" s="1"/>
  <c r="D5448" i="1"/>
  <c r="A5412" i="13" s="1"/>
  <c r="D5449" i="1"/>
  <c r="A5413" i="13" s="1"/>
  <c r="D5450" i="1"/>
  <c r="D5451" i="1"/>
  <c r="D5452" i="1"/>
  <c r="A5416" i="13" s="1"/>
  <c r="D5453" i="1"/>
  <c r="A5417" i="13" s="1"/>
  <c r="D5454" i="1"/>
  <c r="A5418" i="13" s="1"/>
  <c r="D5455" i="1"/>
  <c r="A5419" i="13" s="1"/>
  <c r="D5456" i="1"/>
  <c r="A5420" i="13" s="1"/>
  <c r="D5457" i="1"/>
  <c r="A5421" i="13" s="1"/>
  <c r="D5458" i="1"/>
  <c r="A5422" i="13" s="1"/>
  <c r="D5459" i="1"/>
  <c r="A5423" i="13" s="1"/>
  <c r="D5460" i="1"/>
  <c r="A5424" i="13" s="1"/>
  <c r="D5461" i="1"/>
  <c r="A5425" i="13" s="1"/>
  <c r="D5462" i="1"/>
  <c r="A5426" i="13" s="1"/>
  <c r="D5463" i="1"/>
  <c r="A5427" i="13" s="1"/>
  <c r="D5464" i="1"/>
  <c r="A5428" i="13" s="1"/>
  <c r="D5465" i="1"/>
  <c r="D5466" i="1"/>
  <c r="D5467" i="1"/>
  <c r="D5468" i="1"/>
  <c r="A5432" i="13" s="1"/>
  <c r="D5469" i="1"/>
  <c r="A5433" i="13" s="1"/>
  <c r="D5470" i="1"/>
  <c r="A5434" i="13" s="1"/>
  <c r="D5471" i="1"/>
  <c r="A5435" i="13" s="1"/>
  <c r="D5472" i="1"/>
  <c r="A5436" i="13" s="1"/>
  <c r="D5473" i="1"/>
  <c r="A5437" i="13" s="1"/>
  <c r="D5474" i="1"/>
  <c r="A5438" i="13" s="1"/>
  <c r="D5475" i="1"/>
  <c r="A5439" i="13" s="1"/>
  <c r="D5476" i="1"/>
  <c r="A5440" i="13" s="1"/>
  <c r="D5477" i="1"/>
  <c r="A5441" i="13" s="1"/>
  <c r="D5478" i="1"/>
  <c r="A5442" i="13" s="1"/>
  <c r="D5479" i="1"/>
  <c r="A5443" i="13" s="1"/>
  <c r="D5480" i="1"/>
  <c r="A5444" i="13" s="1"/>
  <c r="D5481" i="1"/>
  <c r="D5482" i="1"/>
  <c r="D5483" i="1"/>
  <c r="D5484" i="1"/>
  <c r="A5448" i="13" s="1"/>
  <c r="D5485" i="1"/>
  <c r="A5449" i="13" s="1"/>
  <c r="D5486" i="1"/>
  <c r="A5450" i="13" s="1"/>
  <c r="D5487" i="1"/>
  <c r="A5451" i="13" s="1"/>
  <c r="D5488" i="1"/>
  <c r="A5452" i="13" s="1"/>
  <c r="D5489" i="1"/>
  <c r="A5453" i="13" s="1"/>
  <c r="D5490" i="1"/>
  <c r="A5454" i="13" s="1"/>
  <c r="D5491" i="1"/>
  <c r="A5455" i="13" s="1"/>
  <c r="D5492" i="1"/>
  <c r="A5456" i="13" s="1"/>
  <c r="D5493" i="1"/>
  <c r="A5457" i="13" s="1"/>
  <c r="D5494" i="1"/>
  <c r="A5458" i="13" s="1"/>
  <c r="D5495" i="1"/>
  <c r="A5459" i="13" s="1"/>
  <c r="D5496" i="1"/>
  <c r="A5460" i="13" s="1"/>
  <c r="D5497" i="1"/>
  <c r="A5461" i="13" s="1"/>
  <c r="D5498" i="1"/>
  <c r="D5499" i="1"/>
  <c r="D5500" i="1"/>
  <c r="A5464" i="13" s="1"/>
  <c r="D5501" i="1"/>
  <c r="A5465" i="13" s="1"/>
  <c r="D5502" i="1"/>
  <c r="A5466" i="13" s="1"/>
  <c r="D5503" i="1"/>
  <c r="A5467" i="13" s="1"/>
  <c r="D5504" i="1"/>
  <c r="A5468" i="13" s="1"/>
  <c r="D5505" i="1"/>
  <c r="A5469" i="13" s="1"/>
  <c r="D5506" i="1"/>
  <c r="A5470" i="13" s="1"/>
  <c r="D5507" i="1"/>
  <c r="A5471" i="13" s="1"/>
  <c r="D5508" i="1"/>
  <c r="A5472" i="13" s="1"/>
  <c r="D5509" i="1"/>
  <c r="A5473" i="13" s="1"/>
  <c r="D5510" i="1"/>
  <c r="A5474" i="13" s="1"/>
  <c r="D5511" i="1"/>
  <c r="A5475" i="13" s="1"/>
  <c r="D5512" i="1"/>
  <c r="A5476" i="13" s="1"/>
  <c r="D5513" i="1"/>
  <c r="D5514" i="1"/>
  <c r="D5515" i="1"/>
  <c r="A5479" i="13" s="1"/>
  <c r="D5516" i="1"/>
  <c r="A5480" i="13" s="1"/>
  <c r="D5517" i="1"/>
  <c r="A5481" i="13" s="1"/>
  <c r="D5518" i="1"/>
  <c r="A5482" i="13" s="1"/>
  <c r="D5519" i="1"/>
  <c r="A5483" i="13" s="1"/>
  <c r="D5520" i="1"/>
  <c r="A5484" i="13" s="1"/>
  <c r="D5521" i="1"/>
  <c r="A5485" i="13" s="1"/>
  <c r="D5522" i="1"/>
  <c r="A5486" i="13" s="1"/>
  <c r="D5523" i="1"/>
  <c r="A5487" i="13" s="1"/>
  <c r="D5524" i="1"/>
  <c r="A5488" i="13" s="1"/>
  <c r="D5525" i="1"/>
  <c r="A5489" i="13" s="1"/>
  <c r="D5526" i="1"/>
  <c r="A5490" i="13" s="1"/>
  <c r="D5527" i="1"/>
  <c r="A5491" i="13" s="1"/>
  <c r="D5528" i="1"/>
  <c r="A5492" i="13" s="1"/>
  <c r="D5529" i="1"/>
  <c r="A5493" i="13" s="1"/>
  <c r="D5530" i="1"/>
  <c r="D5531" i="1"/>
  <c r="A5495" i="13" s="1"/>
  <c r="D5532" i="1"/>
  <c r="A5496" i="13" s="1"/>
  <c r="D5533" i="1"/>
  <c r="A5497" i="13" s="1"/>
  <c r="D5534" i="1"/>
  <c r="A5498" i="13" s="1"/>
  <c r="D5535" i="1"/>
  <c r="A5499" i="13" s="1"/>
  <c r="D5536" i="1"/>
  <c r="A5500" i="13" s="1"/>
  <c r="D5537" i="1"/>
  <c r="A5501" i="13" s="1"/>
  <c r="D5538" i="1"/>
  <c r="A5502" i="13" s="1"/>
  <c r="D5539" i="1"/>
  <c r="A5503" i="13" s="1"/>
  <c r="D5540" i="1"/>
  <c r="A5504" i="13" s="1"/>
  <c r="D5541" i="1"/>
  <c r="A5505" i="13" s="1"/>
  <c r="D5542" i="1"/>
  <c r="A5506" i="13" s="1"/>
  <c r="D5543" i="1"/>
  <c r="A5507" i="13" s="1"/>
  <c r="D5544" i="1"/>
  <c r="A5508" i="13" s="1"/>
  <c r="D5545" i="1"/>
  <c r="A5509" i="13" s="1"/>
  <c r="D5546" i="1"/>
  <c r="D5547" i="1"/>
  <c r="D5548" i="1"/>
  <c r="A5512" i="13" s="1"/>
  <c r="D5549" i="1"/>
  <c r="A5513" i="13" s="1"/>
  <c r="D5550" i="1"/>
  <c r="A5514" i="13" s="1"/>
  <c r="D5551" i="1"/>
  <c r="A5515" i="13" s="1"/>
  <c r="D5552" i="1"/>
  <c r="A5516" i="13" s="1"/>
  <c r="D5553" i="1"/>
  <c r="A5517" i="13" s="1"/>
  <c r="D5554" i="1"/>
  <c r="A5518" i="13" s="1"/>
  <c r="D5555" i="1"/>
  <c r="A5519" i="13" s="1"/>
  <c r="D5556" i="1"/>
  <c r="A5520" i="13" s="1"/>
  <c r="D5557" i="1"/>
  <c r="A5521" i="13" s="1"/>
  <c r="D5558" i="1"/>
  <c r="A5522" i="13" s="1"/>
  <c r="D5559" i="1"/>
  <c r="A5523" i="13" s="1"/>
  <c r="D5560" i="1"/>
  <c r="D5561" i="1"/>
  <c r="D5562" i="1"/>
  <c r="D5563" i="1"/>
  <c r="D5564" i="1"/>
  <c r="A5528" i="13" s="1"/>
  <c r="D5565" i="1"/>
  <c r="A5529" i="13" s="1"/>
  <c r="D5566" i="1"/>
  <c r="A5530" i="13" s="1"/>
  <c r="D5567" i="1"/>
  <c r="A5531" i="13" s="1"/>
  <c r="D5568" i="1"/>
  <c r="A5532" i="13" s="1"/>
  <c r="D5569" i="1"/>
  <c r="A5533" i="13" s="1"/>
  <c r="D5570" i="1"/>
  <c r="A5534" i="13" s="1"/>
  <c r="D5571" i="1"/>
  <c r="A5535" i="13" s="1"/>
  <c r="D5572" i="1"/>
  <c r="A5536" i="13" s="1"/>
  <c r="D5573" i="1"/>
  <c r="A5537" i="13" s="1"/>
  <c r="D5574" i="1"/>
  <c r="A5538" i="13" s="1"/>
  <c r="D5575" i="1"/>
  <c r="A5539" i="13" s="1"/>
  <c r="D5576" i="1"/>
  <c r="A5540" i="13" s="1"/>
  <c r="D5577" i="1"/>
  <c r="A5541" i="13" s="1"/>
  <c r="D5578" i="1"/>
  <c r="D5579" i="1"/>
  <c r="A5543" i="13" s="1"/>
  <c r="D5580" i="1"/>
  <c r="A5544" i="13" s="1"/>
  <c r="D5581" i="1"/>
  <c r="A5545" i="13" s="1"/>
  <c r="D5582" i="1"/>
  <c r="A5546" i="13" s="1"/>
  <c r="D5583" i="1"/>
  <c r="A5547" i="13" s="1"/>
  <c r="D5584" i="1"/>
  <c r="A5548" i="13" s="1"/>
  <c r="D5585" i="1"/>
  <c r="A5549" i="13" s="1"/>
  <c r="D5586" i="1"/>
  <c r="A5550" i="13" s="1"/>
  <c r="D5587" i="1"/>
  <c r="A5551" i="13" s="1"/>
  <c r="D5588" i="1"/>
  <c r="A5552" i="13" s="1"/>
  <c r="D5589" i="1"/>
  <c r="A5553" i="13" s="1"/>
  <c r="D5590" i="1"/>
  <c r="A5554" i="13" s="1"/>
  <c r="D5591" i="1"/>
  <c r="A5555" i="13" s="1"/>
  <c r="D5592" i="1"/>
  <c r="A5556" i="13" s="1"/>
  <c r="D5593" i="1"/>
  <c r="D5594" i="1"/>
  <c r="D5595" i="1"/>
  <c r="A5559" i="13" s="1"/>
  <c r="D5596" i="1"/>
  <c r="A5560" i="13" s="1"/>
  <c r="D5597" i="1"/>
  <c r="A5561" i="13" s="1"/>
  <c r="D5598" i="1"/>
  <c r="A5562" i="13" s="1"/>
  <c r="D5599" i="1"/>
  <c r="A5563" i="13" s="1"/>
  <c r="D5600" i="1"/>
  <c r="A5564" i="13" s="1"/>
  <c r="D5601" i="1"/>
  <c r="A5565" i="13" s="1"/>
  <c r="D5602" i="1"/>
  <c r="A5566" i="13" s="1"/>
  <c r="D5603" i="1"/>
  <c r="A5567" i="13" s="1"/>
  <c r="D5604" i="1"/>
  <c r="A5568" i="13" s="1"/>
  <c r="D5605" i="1"/>
  <c r="A5569" i="13" s="1"/>
  <c r="D5606" i="1"/>
  <c r="A5570" i="13" s="1"/>
  <c r="D5607" i="1"/>
  <c r="A5571" i="13" s="1"/>
  <c r="D5608" i="1"/>
  <c r="A5572" i="13" s="1"/>
  <c r="D5609" i="1"/>
  <c r="A5573" i="13" s="1"/>
  <c r="D5610" i="1"/>
  <c r="D5611" i="1"/>
  <c r="A5575" i="13" s="1"/>
  <c r="D5612" i="1"/>
  <c r="A5576" i="13" s="1"/>
  <c r="D5613" i="1"/>
  <c r="A5577" i="13" s="1"/>
  <c r="D5614" i="1"/>
  <c r="A5578" i="13" s="1"/>
  <c r="D5615" i="1"/>
  <c r="A5579" i="13" s="1"/>
  <c r="D5616" i="1"/>
  <c r="A5580" i="13" s="1"/>
  <c r="D5617" i="1"/>
  <c r="A5581" i="13" s="1"/>
  <c r="D5618" i="1"/>
  <c r="A5582" i="13" s="1"/>
  <c r="D5619" i="1"/>
  <c r="A5583" i="13" s="1"/>
  <c r="D5620" i="1"/>
  <c r="A5584" i="13" s="1"/>
  <c r="D5621" i="1"/>
  <c r="A5585" i="13" s="1"/>
  <c r="D5622" i="1"/>
  <c r="A5586" i="13" s="1"/>
  <c r="D5623" i="1"/>
  <c r="A5587" i="13" s="1"/>
  <c r="D5624" i="1"/>
  <c r="A5588" i="13" s="1"/>
  <c r="D5625" i="1"/>
  <c r="D5626" i="1"/>
  <c r="D5627" i="1"/>
  <c r="D5628" i="1"/>
  <c r="A5592" i="13" s="1"/>
  <c r="D5629" i="1"/>
  <c r="A5593" i="13" s="1"/>
  <c r="D5630" i="1"/>
  <c r="A5594" i="13" s="1"/>
  <c r="D5631" i="1"/>
  <c r="A5595" i="13" s="1"/>
  <c r="D5632" i="1"/>
  <c r="A5596" i="13" s="1"/>
  <c r="D5633" i="1"/>
  <c r="A5597" i="13" s="1"/>
  <c r="D5634" i="1"/>
  <c r="A5598" i="13" s="1"/>
  <c r="D5635" i="1"/>
  <c r="A5599" i="13" s="1"/>
  <c r="D5636" i="1"/>
  <c r="A5600" i="13" s="1"/>
  <c r="D5637" i="1"/>
  <c r="A5601" i="13" s="1"/>
  <c r="D5638" i="1"/>
  <c r="A5602" i="13" s="1"/>
  <c r="D5639" i="1"/>
  <c r="A5603" i="13" s="1"/>
  <c r="D5640" i="1"/>
  <c r="A5604" i="13" s="1"/>
  <c r="D5641" i="1"/>
  <c r="D5642" i="1"/>
  <c r="D5643" i="1"/>
  <c r="A5607" i="13" s="1"/>
  <c r="D5644" i="1"/>
  <c r="A5608" i="13" s="1"/>
  <c r="D5645" i="1"/>
  <c r="A5609" i="13" s="1"/>
  <c r="D5646" i="1"/>
  <c r="A5610" i="13" s="1"/>
  <c r="D5647" i="1"/>
  <c r="A5611" i="13" s="1"/>
  <c r="D5648" i="1"/>
  <c r="A5612" i="13" s="1"/>
  <c r="D5649" i="1"/>
  <c r="A5613" i="13" s="1"/>
  <c r="D5650" i="1"/>
  <c r="A5614" i="13" s="1"/>
  <c r="D5651" i="1"/>
  <c r="A5615" i="13" s="1"/>
  <c r="D5652" i="1"/>
  <c r="A5616" i="13" s="1"/>
  <c r="D5653" i="1"/>
  <c r="A5617" i="13" s="1"/>
  <c r="D5654" i="1"/>
  <c r="A5618" i="13" s="1"/>
  <c r="D5655" i="1"/>
  <c r="A5619" i="13" s="1"/>
  <c r="D5656" i="1"/>
  <c r="A5620" i="13" s="1"/>
  <c r="D5657" i="1"/>
  <c r="A5621" i="13" s="1"/>
  <c r="D5658" i="1"/>
  <c r="D5659" i="1"/>
  <c r="A5623" i="13" s="1"/>
  <c r="D5660" i="1"/>
  <c r="A5624" i="13" s="1"/>
  <c r="D5661" i="1"/>
  <c r="A5625" i="13" s="1"/>
  <c r="D5662" i="1"/>
  <c r="A5626" i="13" s="1"/>
  <c r="D5663" i="1"/>
  <c r="A5627" i="13" s="1"/>
  <c r="D5664" i="1"/>
  <c r="A5628" i="13" s="1"/>
  <c r="D5665" i="1"/>
  <c r="A5629" i="13" s="1"/>
  <c r="D5666" i="1"/>
  <c r="A5630" i="13" s="1"/>
  <c r="D5667" i="1"/>
  <c r="A5631" i="13" s="1"/>
  <c r="D5668" i="1"/>
  <c r="A5632" i="13" s="1"/>
  <c r="D5669" i="1"/>
  <c r="A5633" i="13" s="1"/>
  <c r="D5670" i="1"/>
  <c r="A5634" i="13" s="1"/>
  <c r="D5671" i="1"/>
  <c r="D5672" i="1"/>
  <c r="A5636" i="13" s="1"/>
  <c r="D5673" i="1"/>
  <c r="D5674" i="1"/>
  <c r="D5675" i="1"/>
  <c r="D5676" i="1"/>
  <c r="A5640" i="13" s="1"/>
  <c r="D5677" i="1"/>
  <c r="A5641" i="13" s="1"/>
  <c r="D5678" i="1"/>
  <c r="A5642" i="13" s="1"/>
  <c r="D5679" i="1"/>
  <c r="A5643" i="13" s="1"/>
  <c r="D5680" i="1"/>
  <c r="A5644" i="13" s="1"/>
  <c r="D5681" i="1"/>
  <c r="A5645" i="13" s="1"/>
  <c r="D5682" i="1"/>
  <c r="A5646" i="13" s="1"/>
  <c r="D5683" i="1"/>
  <c r="A5647" i="13" s="1"/>
  <c r="D5684" i="1"/>
  <c r="A5648" i="13" s="1"/>
  <c r="D5685" i="1"/>
  <c r="A5649" i="13" s="1"/>
  <c r="D5686" i="1"/>
  <c r="A5650" i="13" s="1"/>
  <c r="D5687" i="1"/>
  <c r="A5651" i="13" s="1"/>
  <c r="D5688" i="1"/>
  <c r="A5652" i="13" s="1"/>
  <c r="D5689" i="1"/>
  <c r="A5653" i="13" s="1"/>
  <c r="D5690" i="1"/>
  <c r="D5691" i="1"/>
  <c r="D5692" i="1"/>
  <c r="A5656" i="13" s="1"/>
  <c r="D5693" i="1"/>
  <c r="A5657" i="13" s="1"/>
  <c r="D5694" i="1"/>
  <c r="A5658" i="13" s="1"/>
  <c r="D5695" i="1"/>
  <c r="A5659" i="13" s="1"/>
  <c r="D5696" i="1"/>
  <c r="A5660" i="13" s="1"/>
  <c r="D5697" i="1"/>
  <c r="A5661" i="13" s="1"/>
  <c r="D5698" i="1"/>
  <c r="A5662" i="13" s="1"/>
  <c r="D5699" i="1"/>
  <c r="A5663" i="13" s="1"/>
  <c r="D5700" i="1"/>
  <c r="A5664" i="13" s="1"/>
  <c r="D5701" i="1"/>
  <c r="A5665" i="13" s="1"/>
  <c r="D5702" i="1"/>
  <c r="A5666" i="13" s="1"/>
  <c r="D5703" i="1"/>
  <c r="A5667" i="13" s="1"/>
  <c r="D5704" i="1"/>
  <c r="A5668" i="13" s="1"/>
  <c r="D5705" i="1"/>
  <c r="A5669" i="13" s="1"/>
  <c r="D5706" i="1"/>
  <c r="D5707" i="1"/>
  <c r="D5708" i="1"/>
  <c r="A5672" i="13" s="1"/>
  <c r="D5709" i="1"/>
  <c r="A5673" i="13" s="1"/>
  <c r="D5710" i="1"/>
  <c r="A5674" i="13" s="1"/>
  <c r="D5711" i="1"/>
  <c r="A5675" i="13" s="1"/>
  <c r="D5712" i="1"/>
  <c r="A5676" i="13" s="1"/>
  <c r="D5713" i="1"/>
  <c r="A5677" i="13" s="1"/>
  <c r="D5714" i="1"/>
  <c r="A5678" i="13" s="1"/>
  <c r="D5715" i="1"/>
  <c r="A5679" i="13" s="1"/>
  <c r="D5716" i="1"/>
  <c r="A5680" i="13" s="1"/>
  <c r="D5717" i="1"/>
  <c r="A5681" i="13" s="1"/>
  <c r="D5718" i="1"/>
  <c r="A5682" i="13" s="1"/>
  <c r="D5719" i="1"/>
  <c r="A5683" i="13" s="1"/>
  <c r="D5720" i="1"/>
  <c r="A5684" i="13" s="1"/>
  <c r="D5721" i="1"/>
  <c r="A5685" i="13" s="1"/>
  <c r="D5722" i="1"/>
  <c r="D5723" i="1"/>
  <c r="D5724" i="1"/>
  <c r="A5688" i="13" s="1"/>
  <c r="D5725" i="1"/>
  <c r="A5689" i="13" s="1"/>
  <c r="D5726" i="1"/>
  <c r="A5690" i="13" s="1"/>
  <c r="D5727" i="1"/>
  <c r="A5691" i="13" s="1"/>
  <c r="D5728" i="1"/>
  <c r="A5692" i="13" s="1"/>
  <c r="D5729" i="1"/>
  <c r="A5693" i="13" s="1"/>
  <c r="D5730" i="1"/>
  <c r="A5694" i="13" s="1"/>
  <c r="D5731" i="1"/>
  <c r="A5695" i="13" s="1"/>
  <c r="D5732" i="1"/>
  <c r="A5696" i="13" s="1"/>
  <c r="D5733" i="1"/>
  <c r="A5697" i="13" s="1"/>
  <c r="D5734" i="1"/>
  <c r="A5698" i="13" s="1"/>
  <c r="D5735" i="1"/>
  <c r="A5699" i="13" s="1"/>
  <c r="D5736" i="1"/>
  <c r="A5700" i="13" s="1"/>
  <c r="D5737" i="1"/>
  <c r="D5738" i="1"/>
  <c r="D5739" i="1"/>
  <c r="A5703" i="13" s="1"/>
  <c r="D5740" i="1"/>
  <c r="A5704" i="13" s="1"/>
  <c r="D5741" i="1"/>
  <c r="A5705" i="13" s="1"/>
  <c r="D5742" i="1"/>
  <c r="A5706" i="13" s="1"/>
  <c r="D5743" i="1"/>
  <c r="A5707" i="13" s="1"/>
  <c r="D5744" i="1"/>
  <c r="A5708" i="13" s="1"/>
  <c r="D5745" i="1"/>
  <c r="A5709" i="13" s="1"/>
  <c r="D5746" i="1"/>
  <c r="A5710" i="13" s="1"/>
  <c r="D5747" i="1"/>
  <c r="A5711" i="13" s="1"/>
  <c r="D5748" i="1"/>
  <c r="A5712" i="13" s="1"/>
  <c r="D5749" i="1"/>
  <c r="A5713" i="13" s="1"/>
  <c r="D5750" i="1"/>
  <c r="A5714" i="13" s="1"/>
  <c r="D5751" i="1"/>
  <c r="A5715" i="13" s="1"/>
  <c r="D5752" i="1"/>
  <c r="A5716" i="13" s="1"/>
  <c r="D5753" i="1"/>
  <c r="A5717" i="13" s="1"/>
  <c r="D5754" i="1"/>
  <c r="D5755" i="1"/>
  <c r="D5756" i="1"/>
  <c r="A5720" i="13" s="1"/>
  <c r="D5757" i="1"/>
  <c r="A5721" i="13" s="1"/>
  <c r="D5758" i="1"/>
  <c r="A5722" i="13" s="1"/>
  <c r="D5759" i="1"/>
  <c r="A5723" i="13" s="1"/>
  <c r="D5760" i="1"/>
  <c r="A5724" i="13" s="1"/>
  <c r="D5761" i="1"/>
  <c r="A5725" i="13" s="1"/>
  <c r="D5762" i="1"/>
  <c r="A5726" i="13" s="1"/>
  <c r="D5763" i="1"/>
  <c r="A5727" i="13" s="1"/>
  <c r="D5764" i="1"/>
  <c r="A5728" i="13" s="1"/>
  <c r="D5765" i="1"/>
  <c r="A5729" i="13" s="1"/>
  <c r="D5766" i="1"/>
  <c r="A5730" i="13" s="1"/>
  <c r="D5767" i="1"/>
  <c r="A5731" i="13" s="1"/>
  <c r="D5768" i="1"/>
  <c r="A5732" i="13" s="1"/>
  <c r="D5769" i="1"/>
  <c r="D5770" i="1"/>
  <c r="D5771" i="1"/>
  <c r="D5772" i="1"/>
  <c r="A5736" i="13" s="1"/>
  <c r="D5773" i="1"/>
  <c r="A5737" i="13" s="1"/>
  <c r="D5774" i="1"/>
  <c r="A5738" i="13" s="1"/>
  <c r="D5775" i="1"/>
  <c r="A5739" i="13" s="1"/>
  <c r="D5776" i="1"/>
  <c r="A5740" i="13" s="1"/>
  <c r="D5777" i="1"/>
  <c r="A5741" i="13" s="1"/>
  <c r="D5778" i="1"/>
  <c r="A5742" i="13" s="1"/>
  <c r="D5779" i="1"/>
  <c r="A5743" i="13" s="1"/>
  <c r="D5780" i="1"/>
  <c r="A5744" i="13" s="1"/>
  <c r="D5781" i="1"/>
  <c r="A5745" i="13" s="1"/>
  <c r="D5782" i="1"/>
  <c r="A5746" i="13" s="1"/>
  <c r="D5783" i="1"/>
  <c r="A5747" i="13" s="1"/>
  <c r="D5784" i="1"/>
  <c r="A5748" i="13" s="1"/>
  <c r="D5785" i="1"/>
  <c r="A5749" i="13" s="1"/>
  <c r="D5786" i="1"/>
  <c r="D5787" i="1"/>
  <c r="D5788" i="1"/>
  <c r="A5752" i="13" s="1"/>
  <c r="D5789" i="1"/>
  <c r="A5753" i="13" s="1"/>
  <c r="D5790" i="1"/>
  <c r="A5754" i="13" s="1"/>
  <c r="D5791" i="1"/>
  <c r="A5755" i="13" s="1"/>
  <c r="D5792" i="1"/>
  <c r="A5756" i="13" s="1"/>
  <c r="D5793" i="1"/>
  <c r="A5757" i="13" s="1"/>
  <c r="D5794" i="1"/>
  <c r="A5758" i="13" s="1"/>
  <c r="D5795" i="1"/>
  <c r="A5759" i="13" s="1"/>
  <c r="D5796" i="1"/>
  <c r="A5760" i="13" s="1"/>
  <c r="D5797" i="1"/>
  <c r="A5761" i="13" s="1"/>
  <c r="D5798" i="1"/>
  <c r="A5762" i="13" s="1"/>
  <c r="D5799" i="1"/>
  <c r="A5763" i="13" s="1"/>
  <c r="D5800" i="1"/>
  <c r="A5764" i="13" s="1"/>
  <c r="D5801" i="1"/>
  <c r="A5765" i="13" s="1"/>
  <c r="D5802" i="1"/>
  <c r="D5803" i="1"/>
  <c r="D5804" i="1"/>
  <c r="A5768" i="13" s="1"/>
  <c r="D5805" i="1"/>
  <c r="A5769" i="13" s="1"/>
  <c r="D5806" i="1"/>
  <c r="A5770" i="13" s="1"/>
  <c r="D5807" i="1"/>
  <c r="A5771" i="13" s="1"/>
  <c r="D5808" i="1"/>
  <c r="A5772" i="13" s="1"/>
  <c r="D5809" i="1"/>
  <c r="A5773" i="13" s="1"/>
  <c r="D5810" i="1"/>
  <c r="A5774" i="13" s="1"/>
  <c r="D5811" i="1"/>
  <c r="A5775" i="13" s="1"/>
  <c r="D5812" i="1"/>
  <c r="A5776" i="13" s="1"/>
  <c r="D5813" i="1"/>
  <c r="A5777" i="13" s="1"/>
  <c r="D5814" i="1"/>
  <c r="A5778" i="13" s="1"/>
  <c r="D5815" i="1"/>
  <c r="A5779" i="13" s="1"/>
  <c r="D5816" i="1"/>
  <c r="A5780" i="13" s="1"/>
  <c r="D5817" i="1"/>
  <c r="A5781" i="13" s="1"/>
  <c r="D5818" i="1"/>
  <c r="D5819" i="1"/>
  <c r="D5820" i="1"/>
  <c r="A5784" i="13" s="1"/>
  <c r="D5821" i="1"/>
  <c r="A5785" i="13" s="1"/>
  <c r="D5822" i="1"/>
  <c r="A5786" i="13" s="1"/>
  <c r="D5823" i="1"/>
  <c r="A5787" i="13" s="1"/>
  <c r="D5824" i="1"/>
  <c r="A5788" i="13" s="1"/>
  <c r="D5825" i="1"/>
  <c r="A5789" i="13" s="1"/>
  <c r="D5826" i="1"/>
  <c r="A5790" i="13" s="1"/>
  <c r="D5827" i="1"/>
  <c r="A5791" i="13" s="1"/>
  <c r="D5828" i="1"/>
  <c r="A5792" i="13" s="1"/>
  <c r="D5829" i="1"/>
  <c r="A5793" i="13" s="1"/>
  <c r="D5830" i="1"/>
  <c r="A5794" i="13" s="1"/>
  <c r="D5831" i="1"/>
  <c r="A5795" i="13" s="1"/>
  <c r="D5832" i="1"/>
  <c r="A5796" i="13" s="1"/>
  <c r="D5833" i="1"/>
  <c r="A5797" i="13" s="1"/>
  <c r="D5834" i="1"/>
  <c r="D5835" i="1"/>
  <c r="A5799" i="13" s="1"/>
  <c r="D5836" i="1"/>
  <c r="A5800" i="13" s="1"/>
  <c r="D5837" i="1"/>
  <c r="A5801" i="13" s="1"/>
  <c r="D5838" i="1"/>
  <c r="A5802" i="13" s="1"/>
  <c r="D5839" i="1"/>
  <c r="A5803" i="13" s="1"/>
  <c r="D5840" i="1"/>
  <c r="A5804" i="13" s="1"/>
  <c r="D5841" i="1"/>
  <c r="A5805" i="13" s="1"/>
  <c r="D5842" i="1"/>
  <c r="A5806" i="13" s="1"/>
  <c r="D5843" i="1"/>
  <c r="A5807" i="13" s="1"/>
  <c r="D5844" i="1"/>
  <c r="A5808" i="13" s="1"/>
  <c r="D5845" i="1"/>
  <c r="A5809" i="13" s="1"/>
  <c r="D5846" i="1"/>
  <c r="A5810" i="13" s="1"/>
  <c r="D5847" i="1"/>
  <c r="A5811" i="13" s="1"/>
  <c r="D5848" i="1"/>
  <c r="A5812" i="13" s="1"/>
  <c r="D5849" i="1"/>
  <c r="A5813" i="13" s="1"/>
  <c r="D5850" i="1"/>
  <c r="D5851" i="1"/>
  <c r="D5852" i="1"/>
  <c r="A5816" i="13" s="1"/>
  <c r="D5853" i="1"/>
  <c r="A5817" i="13" s="1"/>
  <c r="D5854" i="1"/>
  <c r="A5818" i="13" s="1"/>
  <c r="D5855" i="1"/>
  <c r="A5819" i="13" s="1"/>
  <c r="D5856" i="1"/>
  <c r="A5820" i="13" s="1"/>
  <c r="D5857" i="1"/>
  <c r="A5821" i="13" s="1"/>
  <c r="D5858" i="1"/>
  <c r="A5822" i="13" s="1"/>
  <c r="D5859" i="1"/>
  <c r="A5823" i="13" s="1"/>
  <c r="D5860" i="1"/>
  <c r="A5824" i="13" s="1"/>
  <c r="D5861" i="1"/>
  <c r="A5825" i="13" s="1"/>
  <c r="D5862" i="1"/>
  <c r="A5826" i="13" s="1"/>
  <c r="D5863" i="1"/>
  <c r="A5827" i="13" s="1"/>
  <c r="D5864" i="1"/>
  <c r="A5828" i="13" s="1"/>
  <c r="D5865" i="1"/>
  <c r="A5829" i="13" s="1"/>
  <c r="D5866" i="1"/>
  <c r="D5867" i="1"/>
  <c r="A5831" i="13" s="1"/>
  <c r="D5868" i="1"/>
  <c r="A5832" i="13" s="1"/>
  <c r="D5869" i="1"/>
  <c r="A5833" i="13" s="1"/>
  <c r="D5870" i="1"/>
  <c r="A5834" i="13" s="1"/>
  <c r="D5871" i="1"/>
  <c r="A5835" i="13" s="1"/>
  <c r="D5872" i="1"/>
  <c r="A5836" i="13" s="1"/>
  <c r="D5873" i="1"/>
  <c r="A5837" i="13" s="1"/>
  <c r="D5874" i="1"/>
  <c r="A5838" i="13" s="1"/>
  <c r="D5875" i="1"/>
  <c r="A5839" i="13" s="1"/>
  <c r="D5876" i="1"/>
  <c r="A5840" i="13" s="1"/>
  <c r="D5877" i="1"/>
  <c r="A5841" i="13" s="1"/>
  <c r="D5878" i="1"/>
  <c r="A5842" i="13" s="1"/>
  <c r="D5879" i="1"/>
  <c r="A5843" i="13" s="1"/>
  <c r="D5880" i="1"/>
  <c r="A5844" i="13" s="1"/>
  <c r="D5881" i="1"/>
  <c r="A5845" i="13" s="1"/>
  <c r="D5882" i="1"/>
  <c r="D5883" i="1"/>
  <c r="D5884" i="1"/>
  <c r="A5848" i="13" s="1"/>
  <c r="D5885" i="1"/>
  <c r="A5849" i="13" s="1"/>
  <c r="D5886" i="1"/>
  <c r="A5850" i="13" s="1"/>
  <c r="D5887" i="1"/>
  <c r="A5851" i="13" s="1"/>
  <c r="D5888" i="1"/>
  <c r="A5852" i="13" s="1"/>
  <c r="D5889" i="1"/>
  <c r="A5853" i="13" s="1"/>
  <c r="D5890" i="1"/>
  <c r="A5854" i="13" s="1"/>
  <c r="D5891" i="1"/>
  <c r="A5855" i="13" s="1"/>
  <c r="D5892" i="1"/>
  <c r="A5856" i="13" s="1"/>
  <c r="D5893" i="1"/>
  <c r="A5857" i="13" s="1"/>
  <c r="D5894" i="1"/>
  <c r="A5858" i="13" s="1"/>
  <c r="D5895" i="1"/>
  <c r="A5859" i="13" s="1"/>
  <c r="D5896" i="1"/>
  <c r="A5860" i="13" s="1"/>
  <c r="D5897" i="1"/>
  <c r="A5861" i="13" s="1"/>
  <c r="D5898" i="1"/>
  <c r="D5899" i="1"/>
  <c r="D5900" i="1"/>
  <c r="A5864" i="13" s="1"/>
  <c r="D5901" i="1"/>
  <c r="A5865" i="13" s="1"/>
  <c r="D5902" i="1"/>
  <c r="A5866" i="13" s="1"/>
  <c r="D5903" i="1"/>
  <c r="A5867" i="13" s="1"/>
  <c r="D5904" i="1"/>
  <c r="A5868" i="13" s="1"/>
  <c r="D5905" i="1"/>
  <c r="A5869" i="13" s="1"/>
  <c r="D5906" i="1"/>
  <c r="A5870" i="13" s="1"/>
  <c r="D5907" i="1"/>
  <c r="A5871" i="13" s="1"/>
  <c r="D5908" i="1"/>
  <c r="A5872" i="13" s="1"/>
  <c r="D5909" i="1"/>
  <c r="A5873" i="13" s="1"/>
  <c r="D5910" i="1"/>
  <c r="A5874" i="13" s="1"/>
  <c r="D5911" i="1"/>
  <c r="A5875" i="13" s="1"/>
  <c r="D5912" i="1"/>
  <c r="A5876" i="13" s="1"/>
  <c r="D5913" i="1"/>
  <c r="A5877" i="13" s="1"/>
  <c r="D5914" i="1"/>
  <c r="D5915" i="1"/>
  <c r="D5916" i="1"/>
  <c r="A5880" i="13" s="1"/>
  <c r="D5917" i="1"/>
  <c r="A5881" i="13" s="1"/>
  <c r="D5918" i="1"/>
  <c r="A5882" i="13" s="1"/>
  <c r="D5919" i="1"/>
  <c r="A5883" i="13" s="1"/>
  <c r="D5920" i="1"/>
  <c r="A5884" i="13" s="1"/>
  <c r="D5921" i="1"/>
  <c r="A5885" i="13" s="1"/>
  <c r="D5922" i="1"/>
  <c r="A5886" i="13" s="1"/>
  <c r="D5923" i="1"/>
  <c r="A5887" i="13" s="1"/>
  <c r="D5924" i="1"/>
  <c r="A5888" i="13" s="1"/>
  <c r="D5925" i="1"/>
  <c r="A5889" i="13" s="1"/>
  <c r="D5926" i="1"/>
  <c r="A5890" i="13" s="1"/>
  <c r="D5927" i="1"/>
  <c r="A5891" i="13" s="1"/>
  <c r="D5928" i="1"/>
  <c r="A5892" i="13" s="1"/>
  <c r="D5929" i="1"/>
  <c r="D5930" i="1"/>
  <c r="D5931" i="1"/>
  <c r="D5932" i="1"/>
  <c r="A5896" i="13" s="1"/>
  <c r="D5933" i="1"/>
  <c r="A5897" i="13" s="1"/>
  <c r="D5934" i="1"/>
  <c r="A5898" i="13" s="1"/>
  <c r="D5935" i="1"/>
  <c r="A5899" i="13" s="1"/>
  <c r="D5936" i="1"/>
  <c r="A5900" i="13" s="1"/>
  <c r="D5937" i="1"/>
  <c r="A5901" i="13" s="1"/>
  <c r="D5938" i="1"/>
  <c r="A5902" i="13" s="1"/>
  <c r="D5939" i="1"/>
  <c r="A5903" i="13" s="1"/>
  <c r="D5940" i="1"/>
  <c r="A5904" i="13" s="1"/>
  <c r="D5941" i="1"/>
  <c r="A5905" i="13" s="1"/>
  <c r="D5942" i="1"/>
  <c r="A5906" i="13" s="1"/>
  <c r="D5943" i="1"/>
  <c r="A5907" i="13" s="1"/>
  <c r="D5944" i="1"/>
  <c r="A5908" i="13" s="1"/>
  <c r="D5945" i="1"/>
  <c r="A5909" i="13" s="1"/>
  <c r="D5946" i="1"/>
  <c r="D5947" i="1"/>
  <c r="D5948" i="1"/>
  <c r="A5912" i="13" s="1"/>
  <c r="D5949" i="1"/>
  <c r="A5913" i="13" s="1"/>
  <c r="D5950" i="1"/>
  <c r="A5914" i="13" s="1"/>
  <c r="D5951" i="1"/>
  <c r="A5915" i="13" s="1"/>
  <c r="D5952" i="1"/>
  <c r="A5916" i="13" s="1"/>
  <c r="D5953" i="1"/>
  <c r="A5917" i="13" s="1"/>
  <c r="D5954" i="1"/>
  <c r="A5918" i="13" s="1"/>
  <c r="D5955" i="1"/>
  <c r="A5919" i="13" s="1"/>
  <c r="D5956" i="1"/>
  <c r="A5920" i="13" s="1"/>
  <c r="D5957" i="1"/>
  <c r="A5921" i="13" s="1"/>
  <c r="D5958" i="1"/>
  <c r="A5922" i="13" s="1"/>
  <c r="D5959" i="1"/>
  <c r="D5960" i="1"/>
  <c r="A5924" i="13" s="1"/>
  <c r="D5961" i="1"/>
  <c r="A5925" i="13" s="1"/>
  <c r="D5962" i="1"/>
  <c r="D5963" i="1"/>
  <c r="D5964" i="1"/>
  <c r="A5928" i="13" s="1"/>
  <c r="D5965" i="1"/>
  <c r="A5929" i="13" s="1"/>
  <c r="D5966" i="1"/>
  <c r="A5930" i="13" s="1"/>
  <c r="D5967" i="1"/>
  <c r="A5931" i="13" s="1"/>
  <c r="D5968" i="1"/>
  <c r="A5932" i="13" s="1"/>
  <c r="D5969" i="1"/>
  <c r="A5933" i="13" s="1"/>
  <c r="D5970" i="1"/>
  <c r="A5934" i="13" s="1"/>
  <c r="D5971" i="1"/>
  <c r="A5935" i="13" s="1"/>
  <c r="D5972" i="1"/>
  <c r="A5936" i="13" s="1"/>
  <c r="D5973" i="1"/>
  <c r="A5937" i="13" s="1"/>
  <c r="D5974" i="1"/>
  <c r="A5938" i="13" s="1"/>
  <c r="D5975" i="1"/>
  <c r="A5939" i="13" s="1"/>
  <c r="D5976" i="1"/>
  <c r="A5940" i="13" s="1"/>
  <c r="D5977" i="1"/>
  <c r="A5941" i="13" s="1"/>
  <c r="D5978" i="1"/>
  <c r="D5979" i="1"/>
  <c r="A5943" i="13" s="1"/>
  <c r="D5980" i="1"/>
  <c r="A5944" i="13" s="1"/>
  <c r="D5981" i="1"/>
  <c r="A5945" i="13" s="1"/>
  <c r="D5982" i="1"/>
  <c r="A5946" i="13" s="1"/>
  <c r="D5983" i="1"/>
  <c r="A5947" i="13" s="1"/>
  <c r="D5984" i="1"/>
  <c r="A5948" i="13" s="1"/>
  <c r="D5985" i="1"/>
  <c r="A5949" i="13" s="1"/>
  <c r="D5986" i="1"/>
  <c r="A5950" i="13" s="1"/>
  <c r="D5987" i="1"/>
  <c r="A5951" i="13" s="1"/>
  <c r="D5988" i="1"/>
  <c r="A5952" i="13" s="1"/>
  <c r="D5989" i="1"/>
  <c r="A5953" i="13" s="1"/>
  <c r="D5990" i="1"/>
  <c r="A5954" i="13" s="1"/>
  <c r="D5991" i="1"/>
  <c r="A5955" i="13" s="1"/>
  <c r="D5992" i="1"/>
  <c r="A5956" i="13" s="1"/>
  <c r="D5993" i="1"/>
  <c r="A5957" i="13" s="1"/>
  <c r="D5994" i="1"/>
  <c r="D5995" i="1"/>
  <c r="A5959" i="13" s="1"/>
  <c r="D5996" i="1"/>
  <c r="A5960" i="13" s="1"/>
  <c r="D5997" i="1"/>
  <c r="A5961" i="13" s="1"/>
  <c r="D5998" i="1"/>
  <c r="A5962" i="13" s="1"/>
  <c r="D5999" i="1"/>
  <c r="A5963" i="13" s="1"/>
  <c r="D6000" i="1"/>
  <c r="A5964" i="13" s="1"/>
  <c r="D6001" i="1"/>
  <c r="A5965" i="13" s="1"/>
  <c r="D6002" i="1"/>
  <c r="A5966" i="13" s="1"/>
  <c r="D6003" i="1"/>
  <c r="A5967" i="13" s="1"/>
  <c r="D6004" i="1"/>
  <c r="A5968" i="13" s="1"/>
  <c r="D6005" i="1"/>
  <c r="A5969" i="13" s="1"/>
  <c r="D6006" i="1"/>
  <c r="A5970" i="13" s="1"/>
  <c r="D6007" i="1"/>
  <c r="A5971" i="13" s="1"/>
  <c r="D6008" i="1"/>
  <c r="A5972" i="13" s="1"/>
  <c r="D6009" i="1"/>
  <c r="A5973" i="13" s="1"/>
  <c r="D6010" i="1"/>
  <c r="D6011" i="1"/>
  <c r="D6012" i="1"/>
  <c r="A5976" i="13" s="1"/>
  <c r="D6013" i="1"/>
  <c r="A5977" i="13" s="1"/>
  <c r="D6014" i="1"/>
  <c r="A5978" i="13" s="1"/>
  <c r="D6015" i="1"/>
  <c r="A5979" i="13" s="1"/>
  <c r="D6016" i="1"/>
  <c r="A5980" i="13" s="1"/>
  <c r="D6017" i="1"/>
  <c r="A5981" i="13" s="1"/>
  <c r="D6018" i="1"/>
  <c r="A5982" i="13" s="1"/>
  <c r="D6019" i="1"/>
  <c r="A5983" i="13" s="1"/>
  <c r="D6020" i="1"/>
  <c r="A5984" i="13" s="1"/>
  <c r="D6021" i="1"/>
  <c r="A5985" i="13" s="1"/>
  <c r="D6022" i="1"/>
  <c r="A5986" i="13" s="1"/>
  <c r="D6023" i="1"/>
  <c r="A5987" i="13" s="1"/>
  <c r="D6024" i="1"/>
  <c r="A5988" i="13" s="1"/>
  <c r="D6025" i="1"/>
  <c r="A5989" i="13" s="1"/>
  <c r="D6026" i="1"/>
  <c r="D6027" i="1"/>
  <c r="A5991" i="13" s="1"/>
  <c r="D6028" i="1"/>
  <c r="A5992" i="13" s="1"/>
  <c r="D6029" i="1"/>
  <c r="A5993" i="13" s="1"/>
  <c r="D6030" i="1"/>
  <c r="A5994" i="13" s="1"/>
  <c r="D6031" i="1"/>
  <c r="A5995" i="13" s="1"/>
  <c r="D6032" i="1"/>
  <c r="A5996" i="13" s="1"/>
  <c r="D6033" i="1"/>
  <c r="A5997" i="13" s="1"/>
  <c r="D6034" i="1"/>
  <c r="A5998" i="13" s="1"/>
  <c r="D6035" i="1"/>
  <c r="A5999" i="13" s="1"/>
  <c r="D6036" i="1"/>
  <c r="A6000" i="13" s="1"/>
  <c r="D6037" i="1"/>
  <c r="A6001" i="13" s="1"/>
  <c r="D6038" i="1"/>
  <c r="A6002" i="13" s="1"/>
  <c r="D6039" i="1"/>
  <c r="A6003" i="13" s="1"/>
  <c r="D6040" i="1"/>
  <c r="A6004" i="13" s="1"/>
  <c r="D6041" i="1"/>
  <c r="A6005" i="13" s="1"/>
  <c r="D6042" i="1"/>
  <c r="D6043" i="1"/>
  <c r="D6044" i="1"/>
  <c r="A6008" i="13" s="1"/>
  <c r="D6045" i="1"/>
  <c r="A6009" i="13" s="1"/>
  <c r="D6046" i="1"/>
  <c r="A6010" i="13" s="1"/>
  <c r="D6047" i="1"/>
  <c r="A6011" i="13" s="1"/>
  <c r="D6048" i="1"/>
  <c r="A6012" i="13" s="1"/>
  <c r="D6049" i="1"/>
  <c r="A6013" i="13" s="1"/>
  <c r="D6050" i="1"/>
  <c r="A6014" i="13" s="1"/>
  <c r="D6051" i="1"/>
  <c r="A6015" i="13" s="1"/>
  <c r="D6052" i="1"/>
  <c r="A6016" i="13" s="1"/>
  <c r="D6053" i="1"/>
  <c r="A6017" i="13" s="1"/>
  <c r="D6054" i="1"/>
  <c r="A6018" i="13" s="1"/>
  <c r="D6055" i="1"/>
  <c r="A6019" i="13" s="1"/>
  <c r="D6056" i="1"/>
  <c r="A6020" i="13" s="1"/>
  <c r="D6057" i="1"/>
  <c r="A6021" i="13" s="1"/>
  <c r="D6058" i="1"/>
  <c r="D6059" i="1"/>
  <c r="D6060" i="1"/>
  <c r="A6024" i="13" s="1"/>
  <c r="D6061" i="1"/>
  <c r="A6025" i="13" s="1"/>
  <c r="D6062" i="1"/>
  <c r="A6026" i="13" s="1"/>
  <c r="D6063" i="1"/>
  <c r="A6027" i="13" s="1"/>
  <c r="D6064" i="1"/>
  <c r="A6028" i="13" s="1"/>
  <c r="D6065" i="1"/>
  <c r="A6029" i="13" s="1"/>
  <c r="D6066" i="1"/>
  <c r="A6030" i="13" s="1"/>
  <c r="D6067" i="1"/>
  <c r="A6031" i="13" s="1"/>
  <c r="D6068" i="1"/>
  <c r="A6032" i="13" s="1"/>
  <c r="D6069" i="1"/>
  <c r="A6033" i="13" s="1"/>
  <c r="D6070" i="1"/>
  <c r="A6034" i="13" s="1"/>
  <c r="D6071" i="1"/>
  <c r="D6072" i="1"/>
  <c r="A6036" i="13" s="1"/>
  <c r="D6073" i="1"/>
  <c r="D6074" i="1"/>
  <c r="D6075" i="1"/>
  <c r="A6039" i="13" s="1"/>
  <c r="D6076" i="1"/>
  <c r="A6040" i="13" s="1"/>
  <c r="D6077" i="1"/>
  <c r="A6041" i="13" s="1"/>
  <c r="D6078" i="1"/>
  <c r="A6042" i="13" s="1"/>
  <c r="D6079" i="1"/>
  <c r="A6043" i="13" s="1"/>
  <c r="D6080" i="1"/>
  <c r="A6044" i="13" s="1"/>
  <c r="D6081" i="1"/>
  <c r="A6045" i="13" s="1"/>
  <c r="D6082" i="1"/>
  <c r="A6046" i="13" s="1"/>
  <c r="D6083" i="1"/>
  <c r="A6047" i="13" s="1"/>
  <c r="D6084" i="1"/>
  <c r="A6048" i="13" s="1"/>
  <c r="D6085" i="1"/>
  <c r="A6049" i="13" s="1"/>
  <c r="D6086" i="1"/>
  <c r="A6050" i="13" s="1"/>
  <c r="D6087" i="1"/>
  <c r="A6051" i="13" s="1"/>
  <c r="D6088" i="1"/>
  <c r="A6052" i="13" s="1"/>
  <c r="D6089" i="1"/>
  <c r="D6090" i="1"/>
  <c r="D6091" i="1"/>
  <c r="A6055" i="13" s="1"/>
  <c r="D6092" i="1"/>
  <c r="A6056" i="13" s="1"/>
  <c r="D6093" i="1"/>
  <c r="A6057" i="13" s="1"/>
  <c r="D6094" i="1"/>
  <c r="A6058" i="13" s="1"/>
  <c r="D6095" i="1"/>
  <c r="A6059" i="13" s="1"/>
  <c r="D6096" i="1"/>
  <c r="A6060" i="13" s="1"/>
  <c r="D6097" i="1"/>
  <c r="A6061" i="13" s="1"/>
  <c r="D6098" i="1"/>
  <c r="A6062" i="13" s="1"/>
  <c r="D6099" i="1"/>
  <c r="A6063" i="13" s="1"/>
  <c r="D6100" i="1"/>
  <c r="A6064" i="13" s="1"/>
  <c r="D6101" i="1"/>
  <c r="A6065" i="13" s="1"/>
  <c r="D6102" i="1"/>
  <c r="A6066" i="13" s="1"/>
  <c r="D6103" i="1"/>
  <c r="A6067" i="13" s="1"/>
  <c r="D6104" i="1"/>
  <c r="A6068" i="13" s="1"/>
  <c r="D6105" i="1"/>
  <c r="A6069" i="13" s="1"/>
  <c r="D6106" i="1"/>
  <c r="D6107" i="1"/>
  <c r="A6071" i="13" s="1"/>
  <c r="D6108" i="1"/>
  <c r="A6072" i="13" s="1"/>
  <c r="D6109" i="1"/>
  <c r="A6073" i="13" s="1"/>
  <c r="D6110" i="1"/>
  <c r="A6074" i="13" s="1"/>
  <c r="D6111" i="1"/>
  <c r="A6075" i="13" s="1"/>
  <c r="D6112" i="1"/>
  <c r="A6076" i="13" s="1"/>
  <c r="D6113" i="1"/>
  <c r="A6077" i="13" s="1"/>
  <c r="D6114" i="1"/>
  <c r="A6078" i="13" s="1"/>
  <c r="D6115" i="1"/>
  <c r="A6079" i="13" s="1"/>
  <c r="D6116" i="1"/>
  <c r="A6080" i="13" s="1"/>
  <c r="D6117" i="1"/>
  <c r="A6081" i="13" s="1"/>
  <c r="D6118" i="1"/>
  <c r="A6082" i="13" s="1"/>
  <c r="D6119" i="1"/>
  <c r="A6083" i="13" s="1"/>
  <c r="D6120" i="1"/>
  <c r="A6084" i="13" s="1"/>
  <c r="D6121" i="1"/>
  <c r="A6085" i="13" s="1"/>
  <c r="D6122" i="1"/>
  <c r="D6123" i="1"/>
  <c r="A6087" i="13" s="1"/>
  <c r="D6124" i="1"/>
  <c r="A6088" i="13" s="1"/>
  <c r="D6125" i="1"/>
  <c r="A6089" i="13" s="1"/>
  <c r="D6126" i="1"/>
  <c r="A6090" i="13" s="1"/>
  <c r="D6127" i="1"/>
  <c r="A6091" i="13" s="1"/>
  <c r="D6128" i="1"/>
  <c r="A6092" i="13" s="1"/>
  <c r="D6129" i="1"/>
  <c r="A6093" i="13" s="1"/>
  <c r="D6130" i="1"/>
  <c r="A6094" i="13" s="1"/>
  <c r="D6131" i="1"/>
  <c r="A6095" i="13" s="1"/>
  <c r="D6132" i="1"/>
  <c r="A6096" i="13" s="1"/>
  <c r="D6133" i="1"/>
  <c r="A6097" i="13" s="1"/>
  <c r="D6134" i="1"/>
  <c r="A6098" i="13" s="1"/>
  <c r="D6135" i="1"/>
  <c r="A6099" i="13" s="1"/>
  <c r="D6136" i="1"/>
  <c r="A6100" i="13" s="1"/>
  <c r="D6137" i="1"/>
  <c r="A6101" i="13" s="1"/>
  <c r="D6138" i="1"/>
  <c r="D6139" i="1"/>
  <c r="A6103" i="13" s="1"/>
  <c r="D6140" i="1"/>
  <c r="A6104" i="13" s="1"/>
  <c r="D6141" i="1"/>
  <c r="A6105" i="13" s="1"/>
  <c r="D6142" i="1"/>
  <c r="A6106" i="13" s="1"/>
  <c r="D6143" i="1"/>
  <c r="A6107" i="13" s="1"/>
  <c r="D6144" i="1"/>
  <c r="A6108" i="13" s="1"/>
  <c r="D6145" i="1"/>
  <c r="A6109" i="13" s="1"/>
  <c r="D6146" i="1"/>
  <c r="A6110" i="13" s="1"/>
  <c r="D6147" i="1"/>
  <c r="A6111" i="13" s="1"/>
  <c r="D6148" i="1"/>
  <c r="A6112" i="13" s="1"/>
  <c r="D6149" i="1"/>
  <c r="A6113" i="13" s="1"/>
  <c r="D6150" i="1"/>
  <c r="A6114" i="13" s="1"/>
  <c r="D6151" i="1"/>
  <c r="A6115" i="13" s="1"/>
  <c r="D6152" i="1"/>
  <c r="A6116" i="13" s="1"/>
  <c r="D6153" i="1"/>
  <c r="A6117" i="13" s="1"/>
  <c r="D6154" i="1"/>
  <c r="D6155" i="1"/>
  <c r="D6156" i="1"/>
  <c r="A6120" i="13" s="1"/>
  <c r="D6157" i="1"/>
  <c r="A6121" i="13" s="1"/>
  <c r="D6158" i="1"/>
  <c r="A6122" i="13" s="1"/>
  <c r="D6159" i="1"/>
  <c r="A6123" i="13" s="1"/>
  <c r="D6160" i="1"/>
  <c r="A6124" i="13" s="1"/>
  <c r="D6161" i="1"/>
  <c r="A6125" i="13" s="1"/>
  <c r="D6162" i="1"/>
  <c r="A6126" i="13" s="1"/>
  <c r="D6163" i="1"/>
  <c r="A6127" i="13" s="1"/>
  <c r="D6164" i="1"/>
  <c r="A6128" i="13" s="1"/>
  <c r="D6165" i="1"/>
  <c r="A6129" i="13" s="1"/>
  <c r="D6166" i="1"/>
  <c r="A6130" i="13" s="1"/>
  <c r="D6167" i="1"/>
  <c r="A6131" i="13" s="1"/>
  <c r="D6168" i="1"/>
  <c r="A6132" i="13" s="1"/>
  <c r="D6169" i="1"/>
  <c r="D6170" i="1"/>
  <c r="D6171" i="1"/>
  <c r="D6172" i="1"/>
  <c r="A6136" i="13" s="1"/>
  <c r="D6173" i="1"/>
  <c r="A6137" i="13" s="1"/>
  <c r="D6174" i="1"/>
  <c r="A6138" i="13" s="1"/>
  <c r="D6175" i="1"/>
  <c r="A6139" i="13" s="1"/>
  <c r="D6176" i="1"/>
  <c r="A6140" i="13" s="1"/>
  <c r="D6177" i="1"/>
  <c r="A6141" i="13" s="1"/>
  <c r="D6178" i="1"/>
  <c r="A6142" i="13" s="1"/>
  <c r="D6179" i="1"/>
  <c r="A6143" i="13" s="1"/>
  <c r="D6180" i="1"/>
  <c r="A6144" i="13" s="1"/>
  <c r="D6181" i="1"/>
  <c r="A6145" i="13" s="1"/>
  <c r="D6182" i="1"/>
  <c r="A6146" i="13" s="1"/>
  <c r="D6183" i="1"/>
  <c r="A6147" i="13" s="1"/>
  <c r="D6184" i="1"/>
  <c r="A6148" i="13" s="1"/>
  <c r="D6185" i="1"/>
  <c r="A6149" i="13" s="1"/>
  <c r="D6186" i="1"/>
  <c r="D6187" i="1"/>
  <c r="D6188" i="1"/>
  <c r="A6152" i="13" s="1"/>
  <c r="D6189" i="1"/>
  <c r="A6153" i="13" s="1"/>
  <c r="D6190" i="1"/>
  <c r="A6154" i="13" s="1"/>
  <c r="D6191" i="1"/>
  <c r="A6155" i="13" s="1"/>
  <c r="D6192" i="1"/>
  <c r="A6156" i="13" s="1"/>
  <c r="D6193" i="1"/>
  <c r="A6157" i="13" s="1"/>
  <c r="D6194" i="1"/>
  <c r="A6158" i="13" s="1"/>
  <c r="D6195" i="1"/>
  <c r="A6159" i="13" s="1"/>
  <c r="D6196" i="1"/>
  <c r="A6160" i="13" s="1"/>
  <c r="D6197" i="1"/>
  <c r="A6161" i="13" s="1"/>
  <c r="D6198" i="1"/>
  <c r="A6162" i="13" s="1"/>
  <c r="D6199" i="1"/>
  <c r="A6163" i="13" s="1"/>
  <c r="D6200" i="1"/>
  <c r="A6164" i="13" s="1"/>
  <c r="D6201" i="1"/>
  <c r="A6165" i="13" s="1"/>
  <c r="D6202" i="1"/>
  <c r="D6203" i="1"/>
  <c r="A6167" i="13" s="1"/>
  <c r="D6204" i="1"/>
  <c r="A6168" i="13" s="1"/>
  <c r="D6205" i="1"/>
  <c r="A6169" i="13" s="1"/>
  <c r="D6206" i="1"/>
  <c r="A6170" i="13" s="1"/>
  <c r="D6207" i="1"/>
  <c r="A6171" i="13" s="1"/>
  <c r="D6208" i="1"/>
  <c r="A6172" i="13" s="1"/>
  <c r="D6209" i="1"/>
  <c r="A6173" i="13" s="1"/>
  <c r="D6210" i="1"/>
  <c r="A6174" i="13" s="1"/>
  <c r="D6211" i="1"/>
  <c r="A6175" i="13" s="1"/>
  <c r="D6212" i="1"/>
  <c r="A6176" i="13" s="1"/>
  <c r="D6213" i="1"/>
  <c r="A6177" i="13" s="1"/>
  <c r="D6214" i="1"/>
  <c r="A6178" i="13" s="1"/>
  <c r="D6215" i="1"/>
  <c r="A6179" i="13" s="1"/>
  <c r="D6216" i="1"/>
  <c r="A6180" i="13" s="1"/>
  <c r="D6217" i="1"/>
  <c r="A6181" i="13" s="1"/>
  <c r="D6218" i="1"/>
  <c r="D6219" i="1"/>
  <c r="A6183" i="13" s="1"/>
  <c r="D6220" i="1"/>
  <c r="A6184" i="13" s="1"/>
  <c r="D6221" i="1"/>
  <c r="A6185" i="13" s="1"/>
  <c r="D6222" i="1"/>
  <c r="A6186" i="13" s="1"/>
  <c r="D6223" i="1"/>
  <c r="A6187" i="13" s="1"/>
  <c r="D6224" i="1"/>
  <c r="A6188" i="13" s="1"/>
  <c r="D6225" i="1"/>
  <c r="A6189" i="13" s="1"/>
  <c r="D6226" i="1"/>
  <c r="A6190" i="13" s="1"/>
  <c r="D6227" i="1"/>
  <c r="A6191" i="13" s="1"/>
  <c r="D6228" i="1"/>
  <c r="A6192" i="13" s="1"/>
  <c r="D6229" i="1"/>
  <c r="A6193" i="13" s="1"/>
  <c r="D6230" i="1"/>
  <c r="A6194" i="13" s="1"/>
  <c r="D6231" i="1"/>
  <c r="A6195" i="13" s="1"/>
  <c r="D6232" i="1"/>
  <c r="A6196" i="13" s="1"/>
  <c r="D6233" i="1"/>
  <c r="A6197" i="13" s="1"/>
  <c r="D6234" i="1"/>
  <c r="D6235" i="1"/>
  <c r="A6199" i="13" s="1"/>
  <c r="D6236" i="1"/>
  <c r="A6200" i="13" s="1"/>
  <c r="D6237" i="1"/>
  <c r="A6201" i="13" s="1"/>
  <c r="D6238" i="1"/>
  <c r="A6202" i="13" s="1"/>
  <c r="D6239" i="1"/>
  <c r="A6203" i="13" s="1"/>
  <c r="D6240" i="1"/>
  <c r="A6204" i="13" s="1"/>
  <c r="D6241" i="1"/>
  <c r="A6205" i="13" s="1"/>
  <c r="D6242" i="1"/>
  <c r="A6206" i="13" s="1"/>
  <c r="D6243" i="1"/>
  <c r="A6207" i="13" s="1"/>
  <c r="D6244" i="1"/>
  <c r="A6208" i="13" s="1"/>
  <c r="D6245" i="1"/>
  <c r="A6209" i="13" s="1"/>
  <c r="D6246" i="1"/>
  <c r="A6210" i="13" s="1"/>
  <c r="D6247" i="1"/>
  <c r="A6211" i="13" s="1"/>
  <c r="D6248" i="1"/>
  <c r="A6212" i="13" s="1"/>
  <c r="D6249" i="1"/>
  <c r="A6213" i="13" s="1"/>
  <c r="D6250" i="1"/>
  <c r="D6251" i="1"/>
  <c r="D6252" i="1"/>
  <c r="A6216" i="13" s="1"/>
  <c r="D6253" i="1"/>
  <c r="A6217" i="13" s="1"/>
  <c r="D6254" i="1"/>
  <c r="A6218" i="13" s="1"/>
  <c r="D6255" i="1"/>
  <c r="A6219" i="13" s="1"/>
  <c r="D6256" i="1"/>
  <c r="A6220" i="13" s="1"/>
  <c r="D6257" i="1"/>
  <c r="A6221" i="13" s="1"/>
  <c r="D6258" i="1"/>
  <c r="A6222" i="13" s="1"/>
  <c r="D6259" i="1"/>
  <c r="A6223" i="13" s="1"/>
  <c r="D6260" i="1"/>
  <c r="A6224" i="13" s="1"/>
  <c r="D6261" i="1"/>
  <c r="A6225" i="13" s="1"/>
  <c r="D6262" i="1"/>
  <c r="A6226" i="13" s="1"/>
  <c r="D6263" i="1"/>
  <c r="A6227" i="13" s="1"/>
  <c r="D6264" i="1"/>
  <c r="A6228" i="13" s="1"/>
  <c r="D6265" i="1"/>
  <c r="D6266" i="1"/>
  <c r="D6267" i="1"/>
  <c r="A6231" i="13" s="1"/>
  <c r="D6268" i="1"/>
  <c r="A6232" i="13" s="1"/>
  <c r="D6269" i="1"/>
  <c r="A6233" i="13" s="1"/>
  <c r="D6270" i="1"/>
  <c r="A6234" i="13" s="1"/>
  <c r="D6271" i="1"/>
  <c r="A6235" i="13" s="1"/>
  <c r="D6272" i="1"/>
  <c r="A6236" i="13" s="1"/>
  <c r="D6273" i="1"/>
  <c r="A6237" i="13" s="1"/>
  <c r="D6274" i="1"/>
  <c r="A6238" i="13" s="1"/>
  <c r="D6275" i="1"/>
  <c r="A6239" i="13" s="1"/>
  <c r="D6276" i="1"/>
  <c r="A6240" i="13" s="1"/>
  <c r="D6277" i="1"/>
  <c r="A6241" i="13" s="1"/>
  <c r="D6278" i="1"/>
  <c r="A6242" i="13" s="1"/>
  <c r="D6279" i="1"/>
  <c r="A6243" i="13" s="1"/>
  <c r="D6280" i="1"/>
  <c r="A6244" i="13" s="1"/>
  <c r="D6281" i="1"/>
  <c r="A6245" i="13" s="1"/>
  <c r="D6282" i="1"/>
  <c r="D6283" i="1"/>
  <c r="A6247" i="13" s="1"/>
  <c r="D6284" i="1"/>
  <c r="A6248" i="13" s="1"/>
  <c r="D6285" i="1"/>
  <c r="A6249" i="13" s="1"/>
  <c r="D6286" i="1"/>
  <c r="A6250" i="13" s="1"/>
  <c r="D6287" i="1"/>
  <c r="A6251" i="13" s="1"/>
  <c r="D6288" i="1"/>
  <c r="A6252" i="13" s="1"/>
  <c r="D6289" i="1"/>
  <c r="A6253" i="13" s="1"/>
  <c r="D6290" i="1"/>
  <c r="A6254" i="13" s="1"/>
  <c r="D6291" i="1"/>
  <c r="A6255" i="13" s="1"/>
  <c r="D6292" i="1"/>
  <c r="A6256" i="13" s="1"/>
  <c r="D6293" i="1"/>
  <c r="A6257" i="13" s="1"/>
  <c r="D6294" i="1"/>
  <c r="A6258" i="13" s="1"/>
  <c r="D6295" i="1"/>
  <c r="A6259" i="13" s="1"/>
  <c r="D6296" i="1"/>
  <c r="A6260" i="13" s="1"/>
  <c r="D6297" i="1"/>
  <c r="A6261" i="13" s="1"/>
  <c r="D6298" i="1"/>
  <c r="D6299" i="1"/>
  <c r="D6300" i="1"/>
  <c r="A6264" i="13" s="1"/>
  <c r="D6301" i="1"/>
  <c r="A6265" i="13" s="1"/>
  <c r="D6302" i="1"/>
  <c r="A6266" i="13" s="1"/>
  <c r="D6303" i="1"/>
  <c r="A6267" i="13" s="1"/>
  <c r="D6304" i="1"/>
  <c r="A6268" i="13" s="1"/>
  <c r="D6305" i="1"/>
  <c r="A6269" i="13" s="1"/>
  <c r="D6306" i="1"/>
  <c r="A6270" i="13" s="1"/>
  <c r="D6307" i="1"/>
  <c r="A6271" i="13" s="1"/>
  <c r="D6308" i="1"/>
  <c r="A6272" i="13" s="1"/>
  <c r="D6309" i="1"/>
  <c r="A6273" i="13" s="1"/>
  <c r="D6310" i="1"/>
  <c r="A6274" i="13" s="1"/>
  <c r="D6311" i="1"/>
  <c r="A6275" i="13" s="1"/>
  <c r="D6312" i="1"/>
  <c r="A6276" i="13" s="1"/>
  <c r="D6313" i="1"/>
  <c r="A6277" i="13" s="1"/>
  <c r="D6314" i="1"/>
  <c r="D6315" i="1"/>
  <c r="D6316" i="1"/>
  <c r="A6280" i="13" s="1"/>
  <c r="D6317" i="1"/>
  <c r="A6281" i="13" s="1"/>
  <c r="D6318" i="1"/>
  <c r="A6282" i="13" s="1"/>
  <c r="D6319" i="1"/>
  <c r="A6283" i="13" s="1"/>
  <c r="D6320" i="1"/>
  <c r="A6284" i="13" s="1"/>
  <c r="D6321" i="1"/>
  <c r="A6285" i="13" s="1"/>
  <c r="D6322" i="1"/>
  <c r="A6286" i="13" s="1"/>
  <c r="D6323" i="1"/>
  <c r="A6287" i="13" s="1"/>
  <c r="D6324" i="1"/>
  <c r="A6288" i="13" s="1"/>
  <c r="D6325" i="1"/>
  <c r="A6289" i="13" s="1"/>
  <c r="D6326" i="1"/>
  <c r="A6290" i="13" s="1"/>
  <c r="D6327" i="1"/>
  <c r="A6291" i="13" s="1"/>
  <c r="D6328" i="1"/>
  <c r="A6292" i="13" s="1"/>
  <c r="D6329" i="1"/>
  <c r="A6293" i="13" s="1"/>
  <c r="D6330" i="1"/>
  <c r="D6331" i="1"/>
  <c r="A6295" i="13" s="1"/>
  <c r="D6332" i="1"/>
  <c r="A6296" i="13" s="1"/>
  <c r="D6333" i="1"/>
  <c r="A6297" i="13" s="1"/>
  <c r="D6334" i="1"/>
  <c r="A6298" i="13" s="1"/>
  <c r="D6335" i="1"/>
  <c r="A6299" i="13" s="1"/>
  <c r="D6336" i="1"/>
  <c r="A6300" i="13" s="1"/>
  <c r="D6337" i="1"/>
  <c r="A6301" i="13" s="1"/>
  <c r="D6338" i="1"/>
  <c r="A6302" i="13" s="1"/>
  <c r="D6339" i="1"/>
  <c r="A6303" i="13" s="1"/>
  <c r="D6340" i="1"/>
  <c r="A6304" i="13" s="1"/>
  <c r="D6341" i="1"/>
  <c r="A6305" i="13" s="1"/>
  <c r="D6342" i="1"/>
  <c r="A6306" i="13" s="1"/>
  <c r="D6343" i="1"/>
  <c r="A6307" i="13" s="1"/>
  <c r="D6344" i="1"/>
  <c r="A6308" i="13" s="1"/>
  <c r="D6345" i="1"/>
  <c r="D6346" i="1"/>
  <c r="D6347" i="1"/>
  <c r="A6311" i="13" s="1"/>
  <c r="D6348" i="1"/>
  <c r="A6312" i="13" s="1"/>
  <c r="D6349" i="1"/>
  <c r="A6313" i="13" s="1"/>
  <c r="D6350" i="1"/>
  <c r="A6314" i="13" s="1"/>
  <c r="D6351" i="1"/>
  <c r="A6315" i="13" s="1"/>
  <c r="D6352" i="1"/>
  <c r="A6316" i="13" s="1"/>
  <c r="D6353" i="1"/>
  <c r="A6317" i="13" s="1"/>
  <c r="D6354" i="1"/>
  <c r="A6318" i="13" s="1"/>
  <c r="D6355" i="1"/>
  <c r="A6319" i="13" s="1"/>
  <c r="D6356" i="1"/>
  <c r="A6320" i="13" s="1"/>
  <c r="D6357" i="1"/>
  <c r="A6321" i="13" s="1"/>
  <c r="D6358" i="1"/>
  <c r="A6322" i="13" s="1"/>
  <c r="D6359" i="1"/>
  <c r="A6323" i="13" s="1"/>
  <c r="D6360" i="1"/>
  <c r="A6324" i="13" s="1"/>
  <c r="D6361" i="1"/>
  <c r="A6325" i="13" s="1"/>
  <c r="D6362" i="1"/>
  <c r="D6363" i="1"/>
  <c r="D6364" i="1"/>
  <c r="A6328" i="13" s="1"/>
  <c r="D6365" i="1"/>
  <c r="A6329" i="13" s="1"/>
  <c r="D6366" i="1"/>
  <c r="A6330" i="13" s="1"/>
  <c r="D6367" i="1"/>
  <c r="A6331" i="13" s="1"/>
  <c r="D6368" i="1"/>
  <c r="A6332" i="13" s="1"/>
  <c r="D6369" i="1"/>
  <c r="A6333" i="13" s="1"/>
  <c r="D6370" i="1"/>
  <c r="A6334" i="13" s="1"/>
  <c r="D6371" i="1"/>
  <c r="A6335" i="13" s="1"/>
  <c r="D6372" i="1"/>
  <c r="A6336" i="13" s="1"/>
  <c r="D6373" i="1"/>
  <c r="A6337" i="13" s="1"/>
  <c r="D6374" i="1"/>
  <c r="A6338" i="13" s="1"/>
  <c r="D6375" i="1"/>
  <c r="A6339" i="13" s="1"/>
  <c r="D6376" i="1"/>
  <c r="A6340" i="13" s="1"/>
  <c r="D6377" i="1"/>
  <c r="A6341" i="13" s="1"/>
  <c r="D6378" i="1"/>
  <c r="D6379" i="1"/>
  <c r="D6380" i="1"/>
  <c r="A6344" i="13" s="1"/>
  <c r="D6381" i="1"/>
  <c r="A6345" i="13" s="1"/>
  <c r="D6382" i="1"/>
  <c r="A6346" i="13" s="1"/>
  <c r="D6383" i="1"/>
  <c r="A6347" i="13" s="1"/>
  <c r="D6384" i="1"/>
  <c r="A6348" i="13" s="1"/>
  <c r="D6385" i="1"/>
  <c r="A6349" i="13" s="1"/>
  <c r="D6386" i="1"/>
  <c r="A6350" i="13" s="1"/>
  <c r="D6387" i="1"/>
  <c r="A6351" i="13" s="1"/>
  <c r="D6388" i="1"/>
  <c r="A6352" i="13" s="1"/>
  <c r="D6389" i="1"/>
  <c r="A6353" i="13" s="1"/>
  <c r="D6390" i="1"/>
  <c r="A6354" i="13" s="1"/>
  <c r="D6391" i="1"/>
  <c r="A6355" i="13" s="1"/>
  <c r="D6392" i="1"/>
  <c r="A6356" i="13" s="1"/>
  <c r="D6393" i="1"/>
  <c r="A6357" i="13" s="1"/>
  <c r="D6394" i="1"/>
  <c r="D6395" i="1"/>
  <c r="A6359" i="13" s="1"/>
  <c r="D6396" i="1"/>
  <c r="A6360" i="13" s="1"/>
  <c r="D6397" i="1"/>
  <c r="A6361" i="13" s="1"/>
  <c r="D6398" i="1"/>
  <c r="A6362" i="13" s="1"/>
  <c r="D6399" i="1"/>
  <c r="A6363" i="13" s="1"/>
  <c r="D6400" i="1"/>
  <c r="A6364" i="13" s="1"/>
  <c r="D6401" i="1"/>
  <c r="A6365" i="13" s="1"/>
  <c r="D6402" i="1"/>
  <c r="A6366" i="13" s="1"/>
  <c r="D6403" i="1"/>
  <c r="A6367" i="13" s="1"/>
  <c r="D6404" i="1"/>
  <c r="A6368" i="13" s="1"/>
  <c r="D6405" i="1"/>
  <c r="A6369" i="13" s="1"/>
  <c r="D6406" i="1"/>
  <c r="A6370" i="13" s="1"/>
  <c r="D6407" i="1"/>
  <c r="A6371" i="13" s="1"/>
  <c r="D6408" i="1"/>
  <c r="A6372" i="13" s="1"/>
  <c r="D6409" i="1"/>
  <c r="A6373" i="13" s="1"/>
  <c r="D6410" i="1"/>
  <c r="D6411" i="1"/>
  <c r="A6375" i="13" s="1"/>
  <c r="D6412" i="1"/>
  <c r="A6376" i="13" s="1"/>
  <c r="D6413" i="1"/>
  <c r="A6377" i="13" s="1"/>
  <c r="D6414" i="1"/>
  <c r="A6378" i="13" s="1"/>
  <c r="D6415" i="1"/>
  <c r="A6379" i="13" s="1"/>
  <c r="D6416" i="1"/>
  <c r="A6380" i="13" s="1"/>
  <c r="D6417" i="1"/>
  <c r="A6381" i="13" s="1"/>
  <c r="D6418" i="1"/>
  <c r="A6382" i="13" s="1"/>
  <c r="D6419" i="1"/>
  <c r="A6383" i="13" s="1"/>
  <c r="D6420" i="1"/>
  <c r="A6384" i="13" s="1"/>
  <c r="D6421" i="1"/>
  <c r="A6385" i="13" s="1"/>
  <c r="D6422" i="1"/>
  <c r="A6386" i="13" s="1"/>
  <c r="D6423" i="1"/>
  <c r="A6387" i="13" s="1"/>
  <c r="D6424" i="1"/>
  <c r="A6388" i="13" s="1"/>
  <c r="D6425" i="1"/>
  <c r="A6389" i="13" s="1"/>
  <c r="D6426" i="1"/>
  <c r="D6427" i="1"/>
  <c r="D6428" i="1"/>
  <c r="A6392" i="13" s="1"/>
  <c r="D6429" i="1"/>
  <c r="A6393" i="13" s="1"/>
  <c r="D6430" i="1"/>
  <c r="A6394" i="13" s="1"/>
  <c r="D6431" i="1"/>
  <c r="A6395" i="13" s="1"/>
  <c r="D6432" i="1"/>
  <c r="A6396" i="13" s="1"/>
  <c r="D6433" i="1"/>
  <c r="A6397" i="13" s="1"/>
  <c r="D6434" i="1"/>
  <c r="A6398" i="13" s="1"/>
  <c r="D6435" i="1"/>
  <c r="A6399" i="13" s="1"/>
  <c r="D6436" i="1"/>
  <c r="A6400" i="13" s="1"/>
  <c r="D6437" i="1"/>
  <c r="A6401" i="13" s="1"/>
  <c r="D6438" i="1"/>
  <c r="A6402" i="13" s="1"/>
  <c r="D6439" i="1"/>
  <c r="A6403" i="13" s="1"/>
  <c r="D6440" i="1"/>
  <c r="A6404" i="13" s="1"/>
  <c r="D6441" i="1"/>
  <c r="A6405" i="13" s="1"/>
  <c r="D6442" i="1"/>
  <c r="D6443" i="1"/>
  <c r="A6407" i="13" s="1"/>
  <c r="D6444" i="1"/>
  <c r="A6408" i="13" s="1"/>
  <c r="D6445" i="1"/>
  <c r="A6409" i="13" s="1"/>
  <c r="D6446" i="1"/>
  <c r="A6410" i="13" s="1"/>
  <c r="D6447" i="1"/>
  <c r="A6411" i="13" s="1"/>
  <c r="D6448" i="1"/>
  <c r="A6412" i="13" s="1"/>
  <c r="D6449" i="1"/>
  <c r="A6413" i="13" s="1"/>
  <c r="D6450" i="1"/>
  <c r="A6414" i="13" s="1"/>
  <c r="D6451" i="1"/>
  <c r="A6415" i="13" s="1"/>
  <c r="D6452" i="1"/>
  <c r="A6416" i="13" s="1"/>
  <c r="D6453" i="1"/>
  <c r="A6417" i="13" s="1"/>
  <c r="D6454" i="1"/>
  <c r="A6418" i="13" s="1"/>
  <c r="D6455" i="1"/>
  <c r="A6419" i="13" s="1"/>
  <c r="D6456" i="1"/>
  <c r="A6420" i="13" s="1"/>
  <c r="D6457" i="1"/>
  <c r="A6421" i="13" s="1"/>
  <c r="D6458" i="1"/>
  <c r="D6459" i="1"/>
  <c r="D6460" i="1"/>
  <c r="A6424" i="13" s="1"/>
  <c r="D6461" i="1"/>
  <c r="A6425" i="13" s="1"/>
  <c r="D6462" i="1"/>
  <c r="A6426" i="13" s="1"/>
  <c r="D6463" i="1"/>
  <c r="A6427" i="13" s="1"/>
  <c r="D6464" i="1"/>
  <c r="A6428" i="13" s="1"/>
  <c r="D6465" i="1"/>
  <c r="A6429" i="13" s="1"/>
  <c r="D6466" i="1"/>
  <c r="A6430" i="13" s="1"/>
  <c r="D6467" i="1"/>
  <c r="A6431" i="13" s="1"/>
  <c r="D6468" i="1"/>
  <c r="A6432" i="13" s="1"/>
  <c r="D6469" i="1"/>
  <c r="A6433" i="13" s="1"/>
  <c r="D6470" i="1"/>
  <c r="A6434" i="13" s="1"/>
  <c r="D6471" i="1"/>
  <c r="A6435" i="13" s="1"/>
  <c r="D6472" i="1"/>
  <c r="A6436" i="13" s="1"/>
  <c r="D6473" i="1"/>
  <c r="A6437" i="13" s="1"/>
  <c r="D6474" i="1"/>
  <c r="D6475" i="1"/>
  <c r="A6439" i="13" s="1"/>
  <c r="D6476" i="1"/>
  <c r="A6440" i="13" s="1"/>
  <c r="D6477" i="1"/>
  <c r="A6441" i="13" s="1"/>
  <c r="D6478" i="1"/>
  <c r="A6442" i="13" s="1"/>
  <c r="D6479" i="1"/>
  <c r="A6443" i="13" s="1"/>
  <c r="D6480" i="1"/>
  <c r="A6444" i="13" s="1"/>
  <c r="D6481" i="1"/>
  <c r="A6445" i="13" s="1"/>
  <c r="D6482" i="1"/>
  <c r="A6446" i="13" s="1"/>
  <c r="D6483" i="1"/>
  <c r="A6447" i="13" s="1"/>
  <c r="D6484" i="1"/>
  <c r="A6448" i="13" s="1"/>
  <c r="D6485" i="1"/>
  <c r="A6449" i="13" s="1"/>
  <c r="D6486" i="1"/>
  <c r="A6450" i="13" s="1"/>
  <c r="D6487" i="1"/>
  <c r="A6451" i="13" s="1"/>
  <c r="D6488" i="1"/>
  <c r="A6452" i="13" s="1"/>
  <c r="D6489" i="1"/>
  <c r="D6490" i="1"/>
  <c r="D6491" i="1"/>
  <c r="D6492" i="1"/>
  <c r="A6456" i="13" s="1"/>
  <c r="D6493" i="1"/>
  <c r="A6457" i="13" s="1"/>
  <c r="D6494" i="1"/>
  <c r="A6458" i="13" s="1"/>
  <c r="D6495" i="1"/>
  <c r="A6459" i="13" s="1"/>
  <c r="D6496" i="1"/>
  <c r="A6460" i="13" s="1"/>
  <c r="D6497" i="1"/>
  <c r="A6461" i="13" s="1"/>
  <c r="D6498" i="1"/>
  <c r="A6462" i="13" s="1"/>
  <c r="D6499" i="1"/>
  <c r="A6463" i="13" s="1"/>
  <c r="D6500" i="1"/>
  <c r="A6464" i="13" s="1"/>
  <c r="D6501" i="1"/>
  <c r="A6465" i="13" s="1"/>
  <c r="D6502" i="1"/>
  <c r="A6466" i="13" s="1"/>
  <c r="D6503" i="1"/>
  <c r="A6467" i="13" s="1"/>
  <c r="D6504" i="1"/>
  <c r="A6468" i="13" s="1"/>
  <c r="D6505" i="1"/>
  <c r="A6469" i="13" s="1"/>
  <c r="D6506" i="1"/>
  <c r="D6507" i="1"/>
  <c r="A6471" i="13" s="1"/>
  <c r="D6508" i="1"/>
  <c r="A6472" i="13" s="1"/>
  <c r="D6509" i="1"/>
  <c r="A6473" i="13" s="1"/>
  <c r="D6510" i="1"/>
  <c r="A6474" i="13" s="1"/>
  <c r="D6511" i="1"/>
  <c r="A6475" i="13" s="1"/>
  <c r="D6512" i="1"/>
  <c r="A6476" i="13" s="1"/>
  <c r="D6513" i="1"/>
  <c r="A6477" i="13" s="1"/>
  <c r="D6514" i="1"/>
  <c r="A6478" i="13" s="1"/>
  <c r="D6515" i="1"/>
  <c r="A6479" i="13" s="1"/>
  <c r="D6516" i="1"/>
  <c r="A6480" i="13" s="1"/>
  <c r="D6517" i="1"/>
  <c r="A6481" i="13" s="1"/>
  <c r="D6518" i="1"/>
  <c r="A6482" i="13" s="1"/>
  <c r="D6519" i="1"/>
  <c r="A6483" i="13" s="1"/>
  <c r="D6520" i="1"/>
  <c r="A6484" i="13" s="1"/>
  <c r="D6521" i="1"/>
  <c r="D6522" i="1"/>
  <c r="D6523" i="1"/>
  <c r="A6487" i="13" s="1"/>
  <c r="D6524" i="1"/>
  <c r="A6488" i="13" s="1"/>
  <c r="D6525" i="1"/>
  <c r="A6489" i="13" s="1"/>
  <c r="D6526" i="1"/>
  <c r="A6490" i="13" s="1"/>
  <c r="D6527" i="1"/>
  <c r="A6491" i="13" s="1"/>
  <c r="D6528" i="1"/>
  <c r="A6492" i="13" s="1"/>
  <c r="D6529" i="1"/>
  <c r="A6493" i="13" s="1"/>
  <c r="D6530" i="1"/>
  <c r="A6494" i="13" s="1"/>
  <c r="D6531" i="1"/>
  <c r="A6495" i="13" s="1"/>
  <c r="D6532" i="1"/>
  <c r="A6496" i="13" s="1"/>
  <c r="D6533" i="1"/>
  <c r="A6497" i="13" s="1"/>
  <c r="D6534" i="1"/>
  <c r="A6498" i="13" s="1"/>
  <c r="D6535" i="1"/>
  <c r="A6499" i="13" s="1"/>
  <c r="D6536" i="1"/>
  <c r="A6500" i="13" s="1"/>
  <c r="D6537" i="1"/>
  <c r="A6501" i="13" s="1"/>
  <c r="D6538" i="1"/>
  <c r="D6539" i="1"/>
  <c r="D6540" i="1"/>
  <c r="A6504" i="13" s="1"/>
  <c r="D6541" i="1"/>
  <c r="A6505" i="13" s="1"/>
  <c r="D6542" i="1"/>
  <c r="A6506" i="13" s="1"/>
  <c r="D6543" i="1"/>
  <c r="A6507" i="13" s="1"/>
  <c r="D6544" i="1"/>
  <c r="A6508" i="13" s="1"/>
  <c r="D6545" i="1"/>
  <c r="A6509" i="13" s="1"/>
  <c r="D6546" i="1"/>
  <c r="A6510" i="13" s="1"/>
  <c r="D6547" i="1"/>
  <c r="A6511" i="13" s="1"/>
  <c r="D6548" i="1"/>
  <c r="A6512" i="13" s="1"/>
  <c r="D6549" i="1"/>
  <c r="A6513" i="13" s="1"/>
  <c r="D6550" i="1"/>
  <c r="A6514" i="13" s="1"/>
  <c r="D6551" i="1"/>
  <c r="A6515" i="13" s="1"/>
  <c r="D6552" i="1"/>
  <c r="A6516" i="13" s="1"/>
  <c r="D6553" i="1"/>
  <c r="A6517" i="13" s="1"/>
  <c r="D6554" i="1"/>
  <c r="D6555" i="1"/>
  <c r="A6519" i="13" s="1"/>
  <c r="D6556" i="1"/>
  <c r="A6520" i="13" s="1"/>
  <c r="D6557" i="1"/>
  <c r="A6521" i="13" s="1"/>
  <c r="D6558" i="1"/>
  <c r="A6522" i="13" s="1"/>
  <c r="D6559" i="1"/>
  <c r="A6523" i="13" s="1"/>
  <c r="D6560" i="1"/>
  <c r="A6524" i="13" s="1"/>
  <c r="D6561" i="1"/>
  <c r="A6525" i="13" s="1"/>
  <c r="D6562" i="1"/>
  <c r="A6526" i="13" s="1"/>
  <c r="D6563" i="1"/>
  <c r="A6527" i="13" s="1"/>
  <c r="D6564" i="1"/>
  <c r="A6528" i="13" s="1"/>
  <c r="D6565" i="1"/>
  <c r="A6529" i="13" s="1"/>
  <c r="D6566" i="1"/>
  <c r="A6530" i="13" s="1"/>
  <c r="D6567" i="1"/>
  <c r="A6531" i="13" s="1"/>
  <c r="D6568" i="1"/>
  <c r="A6532" i="13" s="1"/>
  <c r="D6569" i="1"/>
  <c r="D6570" i="1"/>
  <c r="D6571" i="1"/>
  <c r="A6535" i="13" s="1"/>
  <c r="D6572" i="1"/>
  <c r="A6536" i="13" s="1"/>
  <c r="D6573" i="1"/>
  <c r="A6537" i="13" s="1"/>
  <c r="D6574" i="1"/>
  <c r="A6538" i="13" s="1"/>
  <c r="D6575" i="1"/>
  <c r="A6539" i="13" s="1"/>
  <c r="D6576" i="1"/>
  <c r="A6540" i="13" s="1"/>
  <c r="D6577" i="1"/>
  <c r="A6541" i="13" s="1"/>
  <c r="D6578" i="1"/>
  <c r="A6542" i="13" s="1"/>
  <c r="D6579" i="1"/>
  <c r="A6543" i="13" s="1"/>
  <c r="D6580" i="1"/>
  <c r="A6544" i="13" s="1"/>
  <c r="D6581" i="1"/>
  <c r="A6545" i="13" s="1"/>
  <c r="D6582" i="1"/>
  <c r="A6546" i="13" s="1"/>
  <c r="D6583" i="1"/>
  <c r="A6547" i="13" s="1"/>
  <c r="D6584" i="1"/>
  <c r="A6548" i="13" s="1"/>
  <c r="D6585" i="1"/>
  <c r="A6549" i="13" s="1"/>
  <c r="D6586" i="1"/>
  <c r="D6587" i="1"/>
  <c r="A6551" i="13" s="1"/>
  <c r="D6588" i="1"/>
  <c r="A6552" i="13" s="1"/>
  <c r="D6589" i="1"/>
  <c r="A6553" i="13" s="1"/>
  <c r="D6590" i="1"/>
  <c r="A6554" i="13" s="1"/>
  <c r="D6591" i="1"/>
  <c r="A6555" i="13" s="1"/>
  <c r="D6592" i="1"/>
  <c r="A6556" i="13" s="1"/>
  <c r="D6593" i="1"/>
  <c r="A6557" i="13" s="1"/>
  <c r="D6594" i="1"/>
  <c r="A6558" i="13" s="1"/>
  <c r="D6595" i="1"/>
  <c r="A6559" i="13" s="1"/>
  <c r="D6596" i="1"/>
  <c r="A6560" i="13" s="1"/>
  <c r="D6597" i="1"/>
  <c r="A6561" i="13" s="1"/>
  <c r="D6598" i="1"/>
  <c r="A6562" i="13" s="1"/>
  <c r="D6599" i="1"/>
  <c r="A6563" i="13" s="1"/>
  <c r="D6600" i="1"/>
  <c r="A6564" i="13" s="1"/>
  <c r="D6601" i="1"/>
  <c r="A6565" i="13" s="1"/>
  <c r="D6602" i="1"/>
  <c r="D6603" i="1"/>
  <c r="A6567" i="13" s="1"/>
  <c r="D6604" i="1"/>
  <c r="A6568" i="13" s="1"/>
  <c r="D6605" i="1"/>
  <c r="A6569" i="13" s="1"/>
  <c r="D6606" i="1"/>
  <c r="A6570" i="13" s="1"/>
  <c r="D6607" i="1"/>
  <c r="A6571" i="13" s="1"/>
  <c r="D6608" i="1"/>
  <c r="A6572" i="13" s="1"/>
  <c r="D6609" i="1"/>
  <c r="A6573" i="13" s="1"/>
  <c r="D6610" i="1"/>
  <c r="A6574" i="13" s="1"/>
  <c r="D6611" i="1"/>
  <c r="A6575" i="13" s="1"/>
  <c r="D6612" i="1"/>
  <c r="A6576" i="13" s="1"/>
  <c r="D6613" i="1"/>
  <c r="A6577" i="13" s="1"/>
  <c r="D6614" i="1"/>
  <c r="A6578" i="13" s="1"/>
  <c r="D6615" i="1"/>
  <c r="A6579" i="13" s="1"/>
  <c r="D6616" i="1"/>
  <c r="A6580" i="13" s="1"/>
  <c r="D6617" i="1"/>
  <c r="A6581" i="13" s="1"/>
  <c r="D6618" i="1"/>
  <c r="D6619" i="1"/>
  <c r="D6620" i="1"/>
  <c r="A6584" i="13" s="1"/>
  <c r="D6621" i="1"/>
  <c r="A6585" i="13" s="1"/>
  <c r="D6622" i="1"/>
  <c r="A6586" i="13" s="1"/>
  <c r="D6623" i="1"/>
  <c r="A6587" i="13" s="1"/>
  <c r="D6624" i="1"/>
  <c r="A6588" i="13" s="1"/>
  <c r="D6625" i="1"/>
  <c r="A6589" i="13" s="1"/>
  <c r="D6626" i="1"/>
  <c r="A6590" i="13" s="1"/>
  <c r="D6627" i="1"/>
  <c r="A6591" i="13" s="1"/>
  <c r="D6628" i="1"/>
  <c r="A6592" i="13" s="1"/>
  <c r="D6629" i="1"/>
  <c r="A6593" i="13" s="1"/>
  <c r="D6630" i="1"/>
  <c r="A6594" i="13" s="1"/>
  <c r="D6631" i="1"/>
  <c r="A6595" i="13" s="1"/>
  <c r="D6632" i="1"/>
  <c r="A6596" i="13" s="1"/>
  <c r="D6633" i="1"/>
  <c r="D6634" i="1"/>
  <c r="D6635" i="1"/>
  <c r="D6636" i="1"/>
  <c r="A6600" i="13" s="1"/>
  <c r="D6637" i="1"/>
  <c r="A6601" i="13" s="1"/>
  <c r="D6638" i="1"/>
  <c r="A6602" i="13" s="1"/>
  <c r="D6639" i="1"/>
  <c r="A6603" i="13" s="1"/>
  <c r="D6640" i="1"/>
  <c r="A6604" i="13" s="1"/>
  <c r="D6641" i="1"/>
  <c r="A6605" i="13" s="1"/>
  <c r="D6642" i="1"/>
  <c r="A6606" i="13" s="1"/>
  <c r="D6643" i="1"/>
  <c r="A6607" i="13" s="1"/>
  <c r="D6644" i="1"/>
  <c r="A6608" i="13" s="1"/>
  <c r="D6645" i="1"/>
  <c r="A6609" i="13" s="1"/>
  <c r="D6646" i="1"/>
  <c r="A6610" i="13" s="1"/>
  <c r="D6647" i="1"/>
  <c r="A6611" i="13" s="1"/>
  <c r="D6648" i="1"/>
  <c r="A6612" i="13" s="1"/>
  <c r="D6649" i="1"/>
  <c r="A6613" i="13" s="1"/>
  <c r="D6650" i="1"/>
  <c r="D6651" i="1"/>
  <c r="A6615" i="13" s="1"/>
  <c r="D6652" i="1"/>
  <c r="A6616" i="13" s="1"/>
  <c r="D6653" i="1"/>
  <c r="A6617" i="13" s="1"/>
  <c r="D6654" i="1"/>
  <c r="A6618" i="13" s="1"/>
  <c r="D6655" i="1"/>
  <c r="A6619" i="13" s="1"/>
  <c r="D6656" i="1"/>
  <c r="A6620" i="13" s="1"/>
  <c r="D6657" i="1"/>
  <c r="A6621" i="13" s="1"/>
  <c r="D6658" i="1"/>
  <c r="A6622" i="13" s="1"/>
  <c r="D6659" i="1"/>
  <c r="A6623" i="13" s="1"/>
  <c r="D6660" i="1"/>
  <c r="A6624" i="13" s="1"/>
  <c r="D6661" i="1"/>
  <c r="A6625" i="13" s="1"/>
  <c r="D6662" i="1"/>
  <c r="A6626" i="13" s="1"/>
  <c r="D6663" i="1"/>
  <c r="A6627" i="13" s="1"/>
  <c r="D6664" i="1"/>
  <c r="A6628" i="13" s="1"/>
  <c r="D6665" i="1"/>
  <c r="A6629" i="13" s="1"/>
  <c r="D6666" i="1"/>
  <c r="D6667" i="1"/>
  <c r="A6631" i="13" s="1"/>
  <c r="D6668" i="1"/>
  <c r="A6632" i="13" s="1"/>
  <c r="D6669" i="1"/>
  <c r="A6633" i="13" s="1"/>
  <c r="D6670" i="1"/>
  <c r="A6634" i="13" s="1"/>
  <c r="D6671" i="1"/>
  <c r="A6635" i="13" s="1"/>
  <c r="D6672" i="1"/>
  <c r="A6636" i="13" s="1"/>
  <c r="D6673" i="1"/>
  <c r="A6637" i="13" s="1"/>
  <c r="D6674" i="1"/>
  <c r="A6638" i="13" s="1"/>
  <c r="D6675" i="1"/>
  <c r="A6639" i="13" s="1"/>
  <c r="D6676" i="1"/>
  <c r="A6640" i="13" s="1"/>
  <c r="D6677" i="1"/>
  <c r="A6641" i="13" s="1"/>
  <c r="D6678" i="1"/>
  <c r="A6642" i="13" s="1"/>
  <c r="D6679" i="1"/>
  <c r="A6643" i="13" s="1"/>
  <c r="D6680" i="1"/>
  <c r="A6644" i="13" s="1"/>
  <c r="D6681" i="1"/>
  <c r="A6645" i="13" s="1"/>
  <c r="D6682" i="1"/>
  <c r="D6683" i="1"/>
  <c r="D6684" i="1"/>
  <c r="A6648" i="13" s="1"/>
  <c r="D6685" i="1"/>
  <c r="A6649" i="13" s="1"/>
  <c r="D6686" i="1"/>
  <c r="A6650" i="13" s="1"/>
  <c r="D6687" i="1"/>
  <c r="A6651" i="13" s="1"/>
  <c r="D6688" i="1"/>
  <c r="A6652" i="13" s="1"/>
  <c r="D6689" i="1"/>
  <c r="A6653" i="13" s="1"/>
  <c r="D6690" i="1"/>
  <c r="A6654" i="13" s="1"/>
  <c r="D6691" i="1"/>
  <c r="A6655" i="13" s="1"/>
  <c r="D6692" i="1"/>
  <c r="A6656" i="13" s="1"/>
  <c r="D6693" i="1"/>
  <c r="A6657" i="13" s="1"/>
  <c r="D6694" i="1"/>
  <c r="A6658" i="13" s="1"/>
  <c r="D6695" i="1"/>
  <c r="A6659" i="13" s="1"/>
  <c r="D6696" i="1"/>
  <c r="A6660" i="13" s="1"/>
  <c r="D6697" i="1"/>
  <c r="A6661" i="13" s="1"/>
  <c r="D6698" i="1"/>
  <c r="D6699" i="1"/>
  <c r="D6700" i="1"/>
  <c r="A6664" i="13" s="1"/>
  <c r="D6701" i="1"/>
  <c r="A6665" i="13" s="1"/>
  <c r="D6702" i="1"/>
  <c r="A6666" i="13" s="1"/>
  <c r="D6703" i="1"/>
  <c r="A6667" i="13" s="1"/>
  <c r="D6704" i="1"/>
  <c r="A6668" i="13" s="1"/>
  <c r="D6705" i="1"/>
  <c r="A6669" i="13" s="1"/>
  <c r="D6706" i="1"/>
  <c r="A6670" i="13" s="1"/>
  <c r="D6707" i="1"/>
  <c r="A6671" i="13" s="1"/>
  <c r="D6708" i="1"/>
  <c r="A6672" i="13" s="1"/>
  <c r="D6709" i="1"/>
  <c r="A6673" i="13" s="1"/>
  <c r="D6710" i="1"/>
  <c r="A6674" i="13" s="1"/>
  <c r="D6711" i="1"/>
  <c r="A6675" i="13" s="1"/>
  <c r="D6712" i="1"/>
  <c r="A6676" i="13" s="1"/>
  <c r="D6713" i="1"/>
  <c r="A6677" i="13" s="1"/>
  <c r="D6714" i="1"/>
  <c r="D6715" i="1"/>
  <c r="A6679" i="13" s="1"/>
  <c r="D6716" i="1"/>
  <c r="A6680" i="13" s="1"/>
  <c r="D6717" i="1"/>
  <c r="A6681" i="13" s="1"/>
  <c r="D6718" i="1"/>
  <c r="A6682" i="13" s="1"/>
  <c r="D6719" i="1"/>
  <c r="A6683" i="13" s="1"/>
  <c r="D6720" i="1"/>
  <c r="A6684" i="13" s="1"/>
  <c r="D6721" i="1"/>
  <c r="A6685" i="13" s="1"/>
  <c r="D6722" i="1"/>
  <c r="A6686" i="13" s="1"/>
  <c r="D6723" i="1"/>
  <c r="A6687" i="13" s="1"/>
  <c r="D6724" i="1"/>
  <c r="A6688" i="13" s="1"/>
  <c r="D6725" i="1"/>
  <c r="A6689" i="13" s="1"/>
  <c r="D6726" i="1"/>
  <c r="A6690" i="13" s="1"/>
  <c r="D6727" i="1"/>
  <c r="A6691" i="13" s="1"/>
  <c r="D6728" i="1"/>
  <c r="A6692" i="13" s="1"/>
  <c r="D6729" i="1"/>
  <c r="A6693" i="13" s="1"/>
  <c r="D6730" i="1"/>
  <c r="D6731" i="1"/>
  <c r="D6732" i="1"/>
  <c r="A6696" i="13" s="1"/>
  <c r="D6733" i="1"/>
  <c r="A6697" i="13" s="1"/>
  <c r="D6734" i="1"/>
  <c r="A6698" i="13" s="1"/>
  <c r="D6735" i="1"/>
  <c r="A6699" i="13" s="1"/>
  <c r="D6736" i="1"/>
  <c r="A6700" i="13" s="1"/>
  <c r="D6737" i="1"/>
  <c r="A6701" i="13" s="1"/>
  <c r="D6738" i="1"/>
  <c r="A6702" i="13" s="1"/>
  <c r="D6739" i="1"/>
  <c r="A6703" i="13" s="1"/>
  <c r="D6740" i="1"/>
  <c r="A6704" i="13" s="1"/>
  <c r="D6741" i="1"/>
  <c r="A6705" i="13" s="1"/>
  <c r="D6742" i="1"/>
  <c r="A6706" i="13" s="1"/>
  <c r="D6743" i="1"/>
  <c r="A6707" i="13" s="1"/>
  <c r="D6744" i="1"/>
  <c r="A6708" i="13" s="1"/>
  <c r="D6745" i="1"/>
  <c r="A6709" i="13" s="1"/>
  <c r="D6746" i="1"/>
  <c r="D6747" i="1"/>
  <c r="A6711" i="13" s="1"/>
  <c r="D6748" i="1"/>
  <c r="A6712" i="13" s="1"/>
  <c r="D6749" i="1"/>
  <c r="A6713" i="13" s="1"/>
  <c r="D6750" i="1"/>
  <c r="A6714" i="13" s="1"/>
  <c r="D6751" i="1"/>
  <c r="A6715" i="13" s="1"/>
  <c r="D6752" i="1"/>
  <c r="A6716" i="13" s="1"/>
  <c r="D6753" i="1"/>
  <c r="A6717" i="13" s="1"/>
  <c r="D6754" i="1"/>
  <c r="A6718" i="13" s="1"/>
  <c r="D6755" i="1"/>
  <c r="A6719" i="13" s="1"/>
  <c r="D6756" i="1"/>
  <c r="A6720" i="13" s="1"/>
  <c r="D6757" i="1"/>
  <c r="A6721" i="13" s="1"/>
  <c r="D6758" i="1"/>
  <c r="A6722" i="13" s="1"/>
  <c r="D6759" i="1"/>
  <c r="A6723" i="13" s="1"/>
  <c r="D6760" i="1"/>
  <c r="A6724" i="13" s="1"/>
  <c r="D6761" i="1"/>
  <c r="A6725" i="13" s="1"/>
  <c r="D6762" i="1"/>
  <c r="D6763" i="1"/>
  <c r="D6764" i="1"/>
  <c r="A6728" i="13" s="1"/>
  <c r="D6765" i="1"/>
  <c r="A6729" i="13" s="1"/>
  <c r="D6766" i="1"/>
  <c r="A6730" i="13" s="1"/>
  <c r="D6767" i="1"/>
  <c r="A6731" i="13" s="1"/>
  <c r="D6768" i="1"/>
  <c r="A6732" i="13" s="1"/>
  <c r="D6769" i="1"/>
  <c r="A6733" i="13" s="1"/>
  <c r="D6770" i="1"/>
  <c r="A6734" i="13" s="1"/>
  <c r="D6771" i="1"/>
  <c r="A6735" i="13" s="1"/>
  <c r="D6772" i="1"/>
  <c r="A6736" i="13" s="1"/>
  <c r="D6773" i="1"/>
  <c r="A6737" i="13" s="1"/>
  <c r="D6774" i="1"/>
  <c r="A6738" i="13" s="1"/>
  <c r="D6775" i="1"/>
  <c r="A6739" i="13" s="1"/>
  <c r="D6776" i="1"/>
  <c r="A6740" i="13" s="1"/>
  <c r="D6777" i="1"/>
  <c r="A6741" i="13" s="1"/>
  <c r="D6778" i="1"/>
  <c r="D6779" i="1"/>
  <c r="D6780" i="1"/>
  <c r="A6744" i="13" s="1"/>
  <c r="D6781" i="1"/>
  <c r="A6745" i="13" s="1"/>
  <c r="D6782" i="1"/>
  <c r="A6746" i="13" s="1"/>
  <c r="D6783" i="1"/>
  <c r="A6747" i="13" s="1"/>
  <c r="D6784" i="1"/>
  <c r="A6748" i="13" s="1"/>
  <c r="D6785" i="1"/>
  <c r="A6749" i="13" s="1"/>
  <c r="D6786" i="1"/>
  <c r="A6750" i="13" s="1"/>
  <c r="D6787" i="1"/>
  <c r="A6751" i="13" s="1"/>
  <c r="D6788" i="1"/>
  <c r="A6752" i="13" s="1"/>
  <c r="D6789" i="1"/>
  <c r="A6753" i="13" s="1"/>
  <c r="D6790" i="1"/>
  <c r="A6754" i="13" s="1"/>
  <c r="D6791" i="1"/>
  <c r="A6755" i="13" s="1"/>
  <c r="D6792" i="1"/>
  <c r="A6756" i="13" s="1"/>
  <c r="D6793" i="1"/>
  <c r="A6757" i="13" s="1"/>
  <c r="D6794" i="1"/>
  <c r="D6795" i="1"/>
  <c r="A6759" i="13" s="1"/>
  <c r="D6796" i="1"/>
  <c r="A6760" i="13" s="1"/>
  <c r="D6797" i="1"/>
  <c r="A6761" i="13" s="1"/>
  <c r="D6798" i="1"/>
  <c r="A6762" i="13" s="1"/>
  <c r="D6799" i="1"/>
  <c r="A6763" i="13" s="1"/>
  <c r="D6800" i="1"/>
  <c r="A6764" i="13" s="1"/>
  <c r="D6801" i="1"/>
  <c r="A6765" i="13" s="1"/>
  <c r="D6802" i="1"/>
  <c r="A6766" i="13" s="1"/>
  <c r="D6803" i="1"/>
  <c r="A6767" i="13" s="1"/>
  <c r="D6804" i="1"/>
  <c r="A6768" i="13" s="1"/>
  <c r="D6805" i="1"/>
  <c r="A6769" i="13" s="1"/>
  <c r="D6806" i="1"/>
  <c r="A6770" i="13" s="1"/>
  <c r="D6807" i="1"/>
  <c r="A6771" i="13" s="1"/>
  <c r="D6808" i="1"/>
  <c r="A6772" i="13" s="1"/>
  <c r="D6809" i="1"/>
  <c r="D6810" i="1"/>
  <c r="D6811" i="1"/>
  <c r="D6812" i="1"/>
  <c r="A6776" i="13" s="1"/>
  <c r="D6813" i="1"/>
  <c r="A6777" i="13" s="1"/>
  <c r="D6814" i="1"/>
  <c r="A6778" i="13" s="1"/>
  <c r="D6815" i="1"/>
  <c r="A6779" i="13" s="1"/>
  <c r="D6816" i="1"/>
  <c r="A6780" i="13" s="1"/>
  <c r="D6817" i="1"/>
  <c r="A6781" i="13" s="1"/>
  <c r="D6818" i="1"/>
  <c r="A6782" i="13" s="1"/>
  <c r="D6819" i="1"/>
  <c r="A6783" i="13" s="1"/>
  <c r="D6820" i="1"/>
  <c r="A6784" i="13" s="1"/>
  <c r="D6821" i="1"/>
  <c r="A6785" i="13" s="1"/>
  <c r="D6822" i="1"/>
  <c r="A6786" i="13" s="1"/>
  <c r="D6823" i="1"/>
  <c r="A6787" i="13" s="1"/>
  <c r="D6824" i="1"/>
  <c r="A6788" i="13" s="1"/>
  <c r="D6825" i="1"/>
  <c r="A6789" i="13" s="1"/>
  <c r="D6826" i="1"/>
  <c r="D6827" i="1"/>
  <c r="D6828" i="1"/>
  <c r="A6792" i="13" s="1"/>
  <c r="D6829" i="1"/>
  <c r="A6793" i="13" s="1"/>
  <c r="D6830" i="1"/>
  <c r="A6794" i="13" s="1"/>
  <c r="D6831" i="1"/>
  <c r="A6795" i="13" s="1"/>
  <c r="D6832" i="1"/>
  <c r="A6796" i="13" s="1"/>
  <c r="D6833" i="1"/>
  <c r="A6797" i="13" s="1"/>
  <c r="D6834" i="1"/>
  <c r="A6798" i="13" s="1"/>
  <c r="D6835" i="1"/>
  <c r="A6799" i="13" s="1"/>
  <c r="D6836" i="1"/>
  <c r="A6800" i="13" s="1"/>
  <c r="D6837" i="1"/>
  <c r="A6801" i="13" s="1"/>
  <c r="D6838" i="1"/>
  <c r="A6802" i="13" s="1"/>
  <c r="D6839" i="1"/>
  <c r="A6803" i="13" s="1"/>
  <c r="D6840" i="1"/>
  <c r="A6804" i="13" s="1"/>
  <c r="D6841" i="1"/>
  <c r="A6805" i="13" s="1"/>
  <c r="D6842" i="1"/>
  <c r="D6843" i="1"/>
  <c r="A6807" i="13" s="1"/>
  <c r="D6844" i="1"/>
  <c r="A6808" i="13" s="1"/>
  <c r="D6845" i="1"/>
  <c r="A6809" i="13" s="1"/>
  <c r="D6846" i="1"/>
  <c r="A6810" i="13" s="1"/>
  <c r="D6847" i="1"/>
  <c r="A6811" i="13" s="1"/>
  <c r="D6848" i="1"/>
  <c r="A6812" i="13" s="1"/>
  <c r="D6849" i="1"/>
  <c r="A6813" i="13" s="1"/>
  <c r="D6850" i="1"/>
  <c r="A6814" i="13" s="1"/>
  <c r="D6851" i="1"/>
  <c r="A6815" i="13" s="1"/>
  <c r="D6852" i="1"/>
  <c r="A6816" i="13" s="1"/>
  <c r="D6853" i="1"/>
  <c r="A6817" i="13" s="1"/>
  <c r="D6854" i="1"/>
  <c r="A6818" i="13" s="1"/>
  <c r="D6855" i="1"/>
  <c r="A6819" i="13" s="1"/>
  <c r="D6856" i="1"/>
  <c r="A6820" i="13" s="1"/>
  <c r="D6857" i="1"/>
  <c r="A6821" i="13" s="1"/>
  <c r="D6858" i="1"/>
  <c r="D6859" i="1"/>
  <c r="D6860" i="1"/>
  <c r="A6824" i="13" s="1"/>
  <c r="D6861" i="1"/>
  <c r="A6825" i="13" s="1"/>
  <c r="D6862" i="1"/>
  <c r="A6826" i="13" s="1"/>
  <c r="D6863" i="1"/>
  <c r="A6827" i="13" s="1"/>
  <c r="D6864" i="1"/>
  <c r="A6828" i="13" s="1"/>
  <c r="D6865" i="1"/>
  <c r="A6829" i="13" s="1"/>
  <c r="D6866" i="1"/>
  <c r="A6830" i="13" s="1"/>
  <c r="D6867" i="1"/>
  <c r="A6831" i="13" s="1"/>
  <c r="D6868" i="1"/>
  <c r="A6832" i="13" s="1"/>
  <c r="D6869" i="1"/>
  <c r="A6833" i="13" s="1"/>
  <c r="D6870" i="1"/>
  <c r="A6834" i="13" s="1"/>
  <c r="D6871" i="1"/>
  <c r="A6835" i="13" s="1"/>
  <c r="D6872" i="1"/>
  <c r="A6836" i="13" s="1"/>
  <c r="D6873" i="1"/>
  <c r="A6837" i="13" s="1"/>
  <c r="D6874" i="1"/>
  <c r="D6875" i="1"/>
  <c r="A6839" i="13" s="1"/>
  <c r="D6876" i="1"/>
  <c r="A6840" i="13" s="1"/>
  <c r="D6877" i="1"/>
  <c r="A6841" i="13" s="1"/>
  <c r="D6878" i="1"/>
  <c r="A6842" i="13" s="1"/>
  <c r="D6879" i="1"/>
  <c r="A6843" i="13" s="1"/>
  <c r="D6880" i="1"/>
  <c r="A6844" i="13" s="1"/>
  <c r="D6881" i="1"/>
  <c r="A6845" i="13" s="1"/>
  <c r="D6882" i="1"/>
  <c r="A6846" i="13" s="1"/>
  <c r="D6883" i="1"/>
  <c r="A6847" i="13" s="1"/>
  <c r="D6884" i="1"/>
  <c r="A6848" i="13" s="1"/>
  <c r="D6885" i="1"/>
  <c r="A6849" i="13" s="1"/>
  <c r="D6886" i="1"/>
  <c r="A6850" i="13" s="1"/>
  <c r="D6887" i="1"/>
  <c r="A6851" i="13" s="1"/>
  <c r="D6888" i="1"/>
  <c r="A6852" i="13" s="1"/>
  <c r="D6889" i="1"/>
  <c r="A6853" i="13" s="1"/>
  <c r="D6890" i="1"/>
  <c r="D6891" i="1"/>
  <c r="D6892" i="1"/>
  <c r="A6856" i="13" s="1"/>
  <c r="D6893" i="1"/>
  <c r="A6857" i="13" s="1"/>
  <c r="D6894" i="1"/>
  <c r="A6858" i="13" s="1"/>
  <c r="D6895" i="1"/>
  <c r="A6859" i="13" s="1"/>
  <c r="D6896" i="1"/>
  <c r="A6860" i="13" s="1"/>
  <c r="D6897" i="1"/>
  <c r="A6861" i="13" s="1"/>
  <c r="D6898" i="1"/>
  <c r="A6862" i="13" s="1"/>
  <c r="D6899" i="1"/>
  <c r="A6863" i="13" s="1"/>
  <c r="D6900" i="1"/>
  <c r="A6864" i="13" s="1"/>
  <c r="D6901" i="1"/>
  <c r="A6865" i="13" s="1"/>
  <c r="D6902" i="1"/>
  <c r="A6866" i="13" s="1"/>
  <c r="D6903" i="1"/>
  <c r="A6867" i="13" s="1"/>
  <c r="D6904" i="1"/>
  <c r="A6868" i="13" s="1"/>
  <c r="D6905" i="1"/>
  <c r="A6869" i="13" s="1"/>
  <c r="D6906" i="1"/>
  <c r="D6907" i="1"/>
  <c r="A6871" i="13" s="1"/>
  <c r="D6908" i="1"/>
  <c r="A6872" i="13" s="1"/>
  <c r="D6909" i="1"/>
  <c r="A6873" i="13" s="1"/>
  <c r="D6910" i="1"/>
  <c r="A6874" i="13" s="1"/>
  <c r="D6911" i="1"/>
  <c r="A6875" i="13" s="1"/>
  <c r="D6912" i="1"/>
  <c r="A6876" i="13" s="1"/>
  <c r="D6913" i="1"/>
  <c r="A6877" i="13" s="1"/>
  <c r="D6914" i="1"/>
  <c r="A6878" i="13" s="1"/>
  <c r="D6915" i="1"/>
  <c r="A6879" i="13" s="1"/>
  <c r="D6916" i="1"/>
  <c r="A6880" i="13" s="1"/>
  <c r="D6917" i="1"/>
  <c r="A6881" i="13" s="1"/>
  <c r="D6918" i="1"/>
  <c r="A6882" i="13" s="1"/>
  <c r="D6919" i="1"/>
  <c r="A6883" i="13" s="1"/>
  <c r="D6920" i="1"/>
  <c r="A6884" i="13" s="1"/>
  <c r="D6921" i="1"/>
  <c r="D6922" i="1"/>
  <c r="D6923" i="1"/>
  <c r="D6924" i="1"/>
  <c r="A6888" i="13" s="1"/>
  <c r="D6925" i="1"/>
  <c r="A6889" i="13" s="1"/>
  <c r="D6926" i="1"/>
  <c r="A6890" i="13" s="1"/>
  <c r="D6927" i="1"/>
  <c r="A6891" i="13" s="1"/>
  <c r="D6928" i="1"/>
  <c r="A6892" i="13" s="1"/>
  <c r="D6929" i="1"/>
  <c r="A6893" i="13" s="1"/>
  <c r="D6930" i="1"/>
  <c r="A6894" i="13" s="1"/>
  <c r="D6931" i="1"/>
  <c r="A6895" i="13" s="1"/>
  <c r="D6932" i="1"/>
  <c r="A6896" i="13" s="1"/>
  <c r="D6933" i="1"/>
  <c r="A6897" i="13" s="1"/>
  <c r="D6934" i="1"/>
  <c r="A6898" i="13" s="1"/>
  <c r="D6935" i="1"/>
  <c r="A6899" i="13" s="1"/>
  <c r="D6936" i="1"/>
  <c r="A6900" i="13" s="1"/>
  <c r="D6937" i="1"/>
  <c r="A6901" i="13" s="1"/>
  <c r="D6938" i="1"/>
  <c r="D6939" i="1"/>
  <c r="D6940" i="1"/>
  <c r="A6904" i="13" s="1"/>
  <c r="D6941" i="1"/>
  <c r="A6905" i="13" s="1"/>
  <c r="D6942" i="1"/>
  <c r="A6906" i="13" s="1"/>
  <c r="D6943" i="1"/>
  <c r="A6907" i="13" s="1"/>
  <c r="D6944" i="1"/>
  <c r="A6908" i="13" s="1"/>
  <c r="D6945" i="1"/>
  <c r="A6909" i="13" s="1"/>
  <c r="D6946" i="1"/>
  <c r="A6910" i="13" s="1"/>
  <c r="D6947" i="1"/>
  <c r="A6911" i="13" s="1"/>
  <c r="D6948" i="1"/>
  <c r="A6912" i="13" s="1"/>
  <c r="D6949" i="1"/>
  <c r="A6913" i="13" s="1"/>
  <c r="D6950" i="1"/>
  <c r="A6914" i="13" s="1"/>
  <c r="D6951" i="1"/>
  <c r="A6915" i="13" s="1"/>
  <c r="D6952" i="1"/>
  <c r="A6916" i="13" s="1"/>
  <c r="D6953" i="1"/>
  <c r="A6917" i="13" s="1"/>
  <c r="D6954" i="1"/>
  <c r="D6955" i="1"/>
  <c r="D6956" i="1"/>
  <c r="A6920" i="13" s="1"/>
  <c r="D6957" i="1"/>
  <c r="A6921" i="13" s="1"/>
  <c r="D6958" i="1"/>
  <c r="A6922" i="13" s="1"/>
  <c r="D6959" i="1"/>
  <c r="A6923" i="13" s="1"/>
  <c r="D6960" i="1"/>
  <c r="A6924" i="13" s="1"/>
  <c r="D6961" i="1"/>
  <c r="A6925" i="13" s="1"/>
  <c r="D6962" i="1"/>
  <c r="A6926" i="13" s="1"/>
  <c r="D6963" i="1"/>
  <c r="A6927" i="13" s="1"/>
  <c r="D6964" i="1"/>
  <c r="A6928" i="13" s="1"/>
  <c r="D6965" i="1"/>
  <c r="A6929" i="13" s="1"/>
  <c r="D6966" i="1"/>
  <c r="A6930" i="13" s="1"/>
  <c r="D6967" i="1"/>
  <c r="A6931" i="13" s="1"/>
  <c r="D6968" i="1"/>
  <c r="A6932" i="13" s="1"/>
  <c r="D6969" i="1"/>
  <c r="A6933" i="13" s="1"/>
  <c r="D6970" i="1"/>
  <c r="D6971" i="1"/>
  <c r="A6935" i="13" s="1"/>
  <c r="D6972" i="1"/>
  <c r="A6936" i="13" s="1"/>
  <c r="D6973" i="1"/>
  <c r="A6937" i="13" s="1"/>
  <c r="D6974" i="1"/>
  <c r="A6938" i="13" s="1"/>
  <c r="D6975" i="1"/>
  <c r="A6939" i="13" s="1"/>
  <c r="D6976" i="1"/>
  <c r="A6940" i="13" s="1"/>
  <c r="D6977" i="1"/>
  <c r="A6941" i="13" s="1"/>
  <c r="D6978" i="1"/>
  <c r="A6942" i="13" s="1"/>
  <c r="D6979" i="1"/>
  <c r="A6943" i="13" s="1"/>
  <c r="D6980" i="1"/>
  <c r="A6944" i="13" s="1"/>
  <c r="D6981" i="1"/>
  <c r="A6945" i="13" s="1"/>
  <c r="D6982" i="1"/>
  <c r="A6946" i="13" s="1"/>
  <c r="D6983" i="1"/>
  <c r="A6947" i="13" s="1"/>
  <c r="D6984" i="1"/>
  <c r="A6948" i="13" s="1"/>
  <c r="D6985" i="1"/>
  <c r="A6949" i="13" s="1"/>
  <c r="D6986" i="1"/>
  <c r="D6987" i="1"/>
  <c r="D6988" i="1"/>
  <c r="A6952" i="13" s="1"/>
  <c r="D6989" i="1"/>
  <c r="A6953" i="13" s="1"/>
  <c r="D6990" i="1"/>
  <c r="A6954" i="13" s="1"/>
  <c r="D6991" i="1"/>
  <c r="A6955" i="13" s="1"/>
  <c r="D6992" i="1"/>
  <c r="A6956" i="13" s="1"/>
  <c r="D6993" i="1"/>
  <c r="A6957" i="13" s="1"/>
  <c r="D6994" i="1"/>
  <c r="A6958" i="13" s="1"/>
  <c r="D6995" i="1"/>
  <c r="A6959" i="13" s="1"/>
  <c r="D6996" i="1"/>
  <c r="A6960" i="13" s="1"/>
  <c r="D6997" i="1"/>
  <c r="A6961" i="13" s="1"/>
  <c r="D6998" i="1"/>
  <c r="A6962" i="13" s="1"/>
  <c r="D6999" i="1"/>
  <c r="A6963" i="13" s="1"/>
  <c r="D7000" i="1"/>
  <c r="A6964" i="13" s="1"/>
  <c r="D7001" i="1"/>
  <c r="A6965" i="13" s="1"/>
  <c r="D7002" i="1"/>
  <c r="D7003" i="1"/>
  <c r="D7004" i="1"/>
  <c r="A6968" i="13" s="1"/>
  <c r="D7005" i="1"/>
  <c r="A6969" i="13" s="1"/>
  <c r="D7006" i="1"/>
  <c r="A6970" i="13" s="1"/>
  <c r="D7007" i="1"/>
  <c r="A6971" i="13" s="1"/>
  <c r="D7008" i="1"/>
  <c r="A6972" i="13" s="1"/>
  <c r="D7009" i="1"/>
  <c r="A6973" i="13" s="1"/>
  <c r="D7010" i="1"/>
  <c r="A6974" i="13" s="1"/>
  <c r="D7011" i="1"/>
  <c r="A6975" i="13" s="1"/>
  <c r="D7012" i="1"/>
  <c r="A6976" i="13" s="1"/>
  <c r="D7013" i="1"/>
  <c r="A6977" i="13" s="1"/>
  <c r="D7014" i="1"/>
  <c r="A6978" i="13" s="1"/>
  <c r="D7015" i="1"/>
  <c r="A6979" i="13" s="1"/>
  <c r="D7016" i="1"/>
  <c r="A6980" i="13" s="1"/>
  <c r="D7017" i="1"/>
  <c r="A6981" i="13" s="1"/>
  <c r="D7018" i="1"/>
  <c r="D7019" i="1"/>
  <c r="A6983" i="13" s="1"/>
  <c r="D7020" i="1"/>
  <c r="A6984" i="13" s="1"/>
  <c r="D7021" i="1"/>
  <c r="A6985" i="13" s="1"/>
  <c r="D7022" i="1"/>
  <c r="A6986" i="13" s="1"/>
  <c r="D7023" i="1"/>
  <c r="A6987" i="13" s="1"/>
  <c r="D7024" i="1"/>
  <c r="A6988" i="13" s="1"/>
  <c r="D7025" i="1"/>
  <c r="A6989" i="13" s="1"/>
  <c r="D7026" i="1"/>
  <c r="A6990" i="13" s="1"/>
  <c r="D7027" i="1"/>
  <c r="A6991" i="13" s="1"/>
  <c r="D7028" i="1"/>
  <c r="A6992" i="13" s="1"/>
  <c r="D7029" i="1"/>
  <c r="A6993" i="13" s="1"/>
  <c r="D7030" i="1"/>
  <c r="A6994" i="13" s="1"/>
  <c r="D7031" i="1"/>
  <c r="A6995" i="13" s="1"/>
  <c r="D7032" i="1"/>
  <c r="A6996" i="13" s="1"/>
  <c r="D7033" i="1"/>
  <c r="D7034" i="1"/>
  <c r="D7035" i="1"/>
  <c r="A6999" i="13" s="1"/>
  <c r="D7036" i="1"/>
  <c r="A7000" i="13" s="1"/>
  <c r="D7037" i="1"/>
  <c r="A7001" i="13" s="1"/>
  <c r="D7038" i="1"/>
  <c r="A7002" i="13" s="1"/>
  <c r="D7039" i="1"/>
  <c r="A7003" i="13" s="1"/>
  <c r="D7040" i="1"/>
  <c r="A7004" i="13" s="1"/>
  <c r="D7041" i="1"/>
  <c r="A7005" i="13" s="1"/>
  <c r="D7042" i="1"/>
  <c r="A7006" i="13" s="1"/>
  <c r="D7043" i="1"/>
  <c r="A7007" i="13" s="1"/>
  <c r="D7044" i="1"/>
  <c r="A7008" i="13" s="1"/>
  <c r="D7045" i="1"/>
  <c r="A7009" i="13" s="1"/>
  <c r="D7046" i="1"/>
  <c r="A7010" i="13" s="1"/>
  <c r="D7047" i="1"/>
  <c r="A7011" i="13" s="1"/>
  <c r="D7048" i="1"/>
  <c r="A7012" i="13" s="1"/>
  <c r="D7049" i="1"/>
  <c r="A7013" i="13" s="1"/>
  <c r="D7050" i="1"/>
  <c r="D7051" i="1"/>
  <c r="D7052" i="1"/>
  <c r="A7016" i="13" s="1"/>
  <c r="D7053" i="1"/>
  <c r="A7017" i="13" s="1"/>
  <c r="D7054" i="1"/>
  <c r="A7018" i="13" s="1"/>
  <c r="D7055" i="1"/>
  <c r="A7019" i="13" s="1"/>
  <c r="D7056" i="1"/>
  <c r="A7020" i="13" s="1"/>
  <c r="D7057" i="1"/>
  <c r="A7021" i="13" s="1"/>
  <c r="D7058" i="1"/>
  <c r="A7022" i="13" s="1"/>
  <c r="D7059" i="1"/>
  <c r="A7023" i="13" s="1"/>
  <c r="D7060" i="1"/>
  <c r="A7024" i="13" s="1"/>
  <c r="D7061" i="1"/>
  <c r="A7025" i="13" s="1"/>
  <c r="D7062" i="1"/>
  <c r="A7026" i="13" s="1"/>
  <c r="D7063" i="1"/>
  <c r="A7027" i="13" s="1"/>
  <c r="D7064" i="1"/>
  <c r="A7028" i="13" s="1"/>
  <c r="D7065" i="1"/>
  <c r="A7029" i="13" s="1"/>
  <c r="D7066" i="1"/>
  <c r="D7067" i="1"/>
  <c r="D7068" i="1"/>
  <c r="A7032" i="13" s="1"/>
  <c r="D7069" i="1"/>
  <c r="A7033" i="13" s="1"/>
  <c r="D7070" i="1"/>
  <c r="A7034" i="13" s="1"/>
  <c r="D7071" i="1"/>
  <c r="A7035" i="13" s="1"/>
  <c r="D7072" i="1"/>
  <c r="A7036" i="13" s="1"/>
  <c r="D7073" i="1"/>
  <c r="A7037" i="13" s="1"/>
  <c r="D7074" i="1"/>
  <c r="A7038" i="13" s="1"/>
  <c r="D7075" i="1"/>
  <c r="A7039" i="13" s="1"/>
  <c r="D7076" i="1"/>
  <c r="A7040" i="13" s="1"/>
  <c r="D7077" i="1"/>
  <c r="A7041" i="13" s="1"/>
  <c r="D7078" i="1"/>
  <c r="A7042" i="13" s="1"/>
  <c r="D7079" i="1"/>
  <c r="A7043" i="13" s="1"/>
  <c r="D7080" i="1"/>
  <c r="A7044" i="13" s="1"/>
  <c r="D7081" i="1"/>
  <c r="A7045" i="13" s="1"/>
  <c r="D7082" i="1"/>
  <c r="D7083" i="1"/>
  <c r="A7047" i="13" s="1"/>
  <c r="D7084" i="1"/>
  <c r="A7048" i="13" s="1"/>
  <c r="D7085" i="1"/>
  <c r="A7049" i="13" s="1"/>
  <c r="D7086" i="1"/>
  <c r="A7050" i="13" s="1"/>
  <c r="D7087" i="1"/>
  <c r="A7051" i="13" s="1"/>
  <c r="D7088" i="1"/>
  <c r="A7052" i="13" s="1"/>
  <c r="D7089" i="1"/>
  <c r="A7053" i="13" s="1"/>
  <c r="D7090" i="1"/>
  <c r="A7054" i="13" s="1"/>
  <c r="D7091" i="1"/>
  <c r="A7055" i="13" s="1"/>
  <c r="D7092" i="1"/>
  <c r="A7056" i="13" s="1"/>
  <c r="D7093" i="1"/>
  <c r="A7057" i="13" s="1"/>
  <c r="D7094" i="1"/>
  <c r="A7058" i="13" s="1"/>
  <c r="D7095" i="1"/>
  <c r="A7059" i="13" s="1"/>
  <c r="D7096" i="1"/>
  <c r="A7060" i="13" s="1"/>
  <c r="D7097" i="1"/>
  <c r="D7098" i="1"/>
  <c r="D7099" i="1"/>
  <c r="A7063" i="13" s="1"/>
  <c r="D7100" i="1"/>
  <c r="A7064" i="13" s="1"/>
  <c r="D7101" i="1"/>
  <c r="A7065" i="13" s="1"/>
  <c r="D7102" i="1"/>
  <c r="A7066" i="13" s="1"/>
  <c r="D7103" i="1"/>
  <c r="A7067" i="13" s="1"/>
  <c r="D7104" i="1"/>
  <c r="A7068" i="13" s="1"/>
  <c r="D7105" i="1"/>
  <c r="A7069" i="13" s="1"/>
  <c r="D7106" i="1"/>
  <c r="A7070" i="13" s="1"/>
  <c r="D7107" i="1"/>
  <c r="A7071" i="13" s="1"/>
  <c r="D7108" i="1"/>
  <c r="A7072" i="13" s="1"/>
  <c r="D7109" i="1"/>
  <c r="A7073" i="13" s="1"/>
  <c r="D7110" i="1"/>
  <c r="A7074" i="13" s="1"/>
  <c r="D7111" i="1"/>
  <c r="A7075" i="13" s="1"/>
  <c r="D7112" i="1"/>
  <c r="A7076" i="13" s="1"/>
  <c r="D7113" i="1"/>
  <c r="A7077" i="13" s="1"/>
  <c r="D7114" i="1"/>
  <c r="D7115" i="1"/>
  <c r="A7079" i="13" s="1"/>
  <c r="D7116" i="1"/>
  <c r="A7080" i="13" s="1"/>
  <c r="D7117" i="1"/>
  <c r="A7081" i="13" s="1"/>
  <c r="D7118" i="1"/>
  <c r="A7082" i="13" s="1"/>
  <c r="D7119" i="1"/>
  <c r="A7083" i="13" s="1"/>
  <c r="D7120" i="1"/>
  <c r="A7084" i="13" s="1"/>
  <c r="D7121" i="1"/>
  <c r="A7085" i="13" s="1"/>
  <c r="D7122" i="1"/>
  <c r="A7086" i="13" s="1"/>
  <c r="D7123" i="1"/>
  <c r="A7087" i="13" s="1"/>
  <c r="D7124" i="1"/>
  <c r="A7088" i="13" s="1"/>
  <c r="D7125" i="1"/>
  <c r="A7089" i="13" s="1"/>
  <c r="D7126" i="1"/>
  <c r="A7090" i="13" s="1"/>
  <c r="D7127" i="1"/>
  <c r="A7091" i="13" s="1"/>
  <c r="D7128" i="1"/>
  <c r="A7092" i="13" s="1"/>
  <c r="D7129" i="1"/>
  <c r="A7093" i="13" s="1"/>
  <c r="D7130" i="1"/>
  <c r="D7131" i="1"/>
  <c r="D7132" i="1"/>
  <c r="A7096" i="13" s="1"/>
  <c r="D7133" i="1"/>
  <c r="A7097" i="13" s="1"/>
  <c r="D7134" i="1"/>
  <c r="A7098" i="13" s="1"/>
  <c r="D7135" i="1"/>
  <c r="A7099" i="13" s="1"/>
  <c r="D7136" i="1"/>
  <c r="A7100" i="13" s="1"/>
  <c r="D7137" i="1"/>
  <c r="A7101" i="13" s="1"/>
  <c r="D7138" i="1"/>
  <c r="A7102" i="13" s="1"/>
  <c r="D7139" i="1"/>
  <c r="A7103" i="13" s="1"/>
  <c r="D7140" i="1"/>
  <c r="A7104" i="13" s="1"/>
  <c r="D7141" i="1"/>
  <c r="A7105" i="13" s="1"/>
  <c r="D7142" i="1"/>
  <c r="A7106" i="13" s="1"/>
  <c r="D7143" i="1"/>
  <c r="A7107" i="13" s="1"/>
  <c r="D7144" i="1"/>
  <c r="A7108" i="13" s="1"/>
  <c r="D7145" i="1"/>
  <c r="A7109" i="13" s="1"/>
  <c r="D7146" i="1"/>
  <c r="D7147" i="1"/>
  <c r="D7148" i="1"/>
  <c r="A7112" i="13" s="1"/>
  <c r="D7149" i="1"/>
  <c r="A7113" i="13" s="1"/>
  <c r="D7150" i="1"/>
  <c r="A7114" i="13" s="1"/>
  <c r="D7151" i="1"/>
  <c r="A7115" i="13" s="1"/>
  <c r="D7152" i="1"/>
  <c r="A7116" i="13" s="1"/>
  <c r="D7153" i="1"/>
  <c r="A7117" i="13" s="1"/>
  <c r="D7154" i="1"/>
  <c r="A7118" i="13" s="1"/>
  <c r="D7155" i="1"/>
  <c r="A7119" i="13" s="1"/>
  <c r="D7156" i="1"/>
  <c r="A7120" i="13" s="1"/>
  <c r="D7157" i="1"/>
  <c r="A7121" i="13" s="1"/>
  <c r="D7158" i="1"/>
  <c r="A7122" i="13" s="1"/>
  <c r="D7159" i="1"/>
  <c r="A7123" i="13" s="1"/>
  <c r="D7160" i="1"/>
  <c r="A7124" i="13" s="1"/>
  <c r="D7161" i="1"/>
  <c r="A7125" i="13" s="1"/>
  <c r="D7162" i="1"/>
  <c r="D7163" i="1"/>
  <c r="A7127" i="13" s="1"/>
  <c r="D7164" i="1"/>
  <c r="A7128" i="13" s="1"/>
  <c r="D7165" i="1"/>
  <c r="A7129" i="13" s="1"/>
  <c r="D7166" i="1"/>
  <c r="A7130" i="13" s="1"/>
  <c r="D7167" i="1"/>
  <c r="A7131" i="13" s="1"/>
  <c r="D7168" i="1"/>
  <c r="A7132" i="13" s="1"/>
  <c r="D7169" i="1"/>
  <c r="A7133" i="13" s="1"/>
  <c r="D7170" i="1"/>
  <c r="A7134" i="13" s="1"/>
  <c r="D7171" i="1"/>
  <c r="A7135" i="13" s="1"/>
  <c r="D7172" i="1"/>
  <c r="A7136" i="13" s="1"/>
  <c r="D7173" i="1"/>
  <c r="A7137" i="13" s="1"/>
  <c r="D7174" i="1"/>
  <c r="A7138" i="13" s="1"/>
  <c r="D7175" i="1"/>
  <c r="A7139" i="13" s="1"/>
  <c r="D7176" i="1"/>
  <c r="A7140" i="13" s="1"/>
  <c r="D7177" i="1"/>
  <c r="A7141" i="13" s="1"/>
  <c r="D7178" i="1"/>
  <c r="D7179" i="1"/>
  <c r="D7180" i="1"/>
  <c r="A7144" i="13" s="1"/>
  <c r="D7181" i="1"/>
  <c r="A7145" i="13" s="1"/>
  <c r="D7182" i="1"/>
  <c r="A7146" i="13" s="1"/>
  <c r="D7183" i="1"/>
  <c r="A7147" i="13" s="1"/>
  <c r="D7184" i="1"/>
  <c r="A7148" i="13" s="1"/>
  <c r="D7185" i="1"/>
  <c r="A7149" i="13" s="1"/>
  <c r="D7186" i="1"/>
  <c r="A7150" i="13" s="1"/>
  <c r="D7187" i="1"/>
  <c r="A7151" i="13" s="1"/>
  <c r="D7188" i="1"/>
  <c r="A7152" i="13" s="1"/>
  <c r="D7189" i="1"/>
  <c r="A7153" i="13" s="1"/>
  <c r="D7190" i="1"/>
  <c r="A7154" i="13" s="1"/>
  <c r="D7191" i="1"/>
  <c r="A7155" i="13" s="1"/>
  <c r="D7192" i="1"/>
  <c r="A7156" i="13" s="1"/>
  <c r="D7193" i="1"/>
  <c r="A7157" i="13" s="1"/>
  <c r="D7194" i="1"/>
  <c r="D7195" i="1"/>
  <c r="D7196" i="1"/>
  <c r="A7160" i="13" s="1"/>
  <c r="D7197" i="1"/>
  <c r="A7161" i="13" s="1"/>
  <c r="D7198" i="1"/>
  <c r="A7162" i="13" s="1"/>
  <c r="D7199" i="1"/>
  <c r="A7163" i="13" s="1"/>
  <c r="D7200" i="1"/>
  <c r="A7164" i="13" s="1"/>
  <c r="D7201" i="1"/>
  <c r="A7165" i="13" s="1"/>
  <c r="D7202" i="1"/>
  <c r="A7166" i="13" s="1"/>
  <c r="D7203" i="1"/>
  <c r="A7167" i="13" s="1"/>
  <c r="D7204" i="1"/>
  <c r="A7168" i="13" s="1"/>
  <c r="D7205" i="1"/>
  <c r="A7169" i="13" s="1"/>
  <c r="D7206" i="1"/>
  <c r="A7170" i="13" s="1"/>
  <c r="D7207" i="1"/>
  <c r="A7171" i="13" s="1"/>
  <c r="D7208" i="1"/>
  <c r="A7172" i="13" s="1"/>
  <c r="D7209" i="1"/>
  <c r="A7173" i="13" s="1"/>
  <c r="D7210" i="1"/>
  <c r="D7211" i="1"/>
  <c r="A7175" i="13" s="1"/>
  <c r="D7212" i="1"/>
  <c r="A7176" i="13" s="1"/>
  <c r="D7213" i="1"/>
  <c r="A7177" i="13" s="1"/>
  <c r="D7214" i="1"/>
  <c r="A7178" i="13" s="1"/>
  <c r="D7215" i="1"/>
  <c r="A7179" i="13" s="1"/>
  <c r="D7216" i="1"/>
  <c r="A7180" i="13" s="1"/>
  <c r="D7217" i="1"/>
  <c r="A7181" i="13" s="1"/>
  <c r="D7218" i="1"/>
  <c r="A7182" i="13" s="1"/>
  <c r="D7219" i="1"/>
  <c r="A7183" i="13" s="1"/>
  <c r="D7220" i="1"/>
  <c r="A7184" i="13" s="1"/>
  <c r="D7221" i="1"/>
  <c r="A7185" i="13" s="1"/>
  <c r="D7222" i="1"/>
  <c r="A7186" i="13" s="1"/>
  <c r="D7223" i="1"/>
  <c r="A7187" i="13" s="1"/>
  <c r="D7224" i="1"/>
  <c r="A7188" i="13" s="1"/>
  <c r="D7225" i="1"/>
  <c r="A7189" i="13" s="1"/>
  <c r="D7226" i="1"/>
  <c r="D7227" i="1"/>
  <c r="D7228" i="1"/>
  <c r="A7192" i="13" s="1"/>
  <c r="D7229" i="1"/>
  <c r="A7193" i="13" s="1"/>
  <c r="D7230" i="1"/>
  <c r="A7194" i="13" s="1"/>
  <c r="D7231" i="1"/>
  <c r="A7195" i="13" s="1"/>
  <c r="D7232" i="1"/>
  <c r="A7196" i="13" s="1"/>
  <c r="D7233" i="1"/>
  <c r="A7197" i="13" s="1"/>
  <c r="D7234" i="1"/>
  <c r="A7198" i="13" s="1"/>
  <c r="D7235" i="1"/>
  <c r="A7199" i="13" s="1"/>
  <c r="D7236" i="1"/>
  <c r="A7200" i="13" s="1"/>
  <c r="D7237" i="1"/>
  <c r="A7201" i="13" s="1"/>
  <c r="D7238" i="1"/>
  <c r="A7202" i="13" s="1"/>
  <c r="D7239" i="1"/>
  <c r="A7203" i="13" s="1"/>
  <c r="D7240" i="1"/>
  <c r="A7204" i="13" s="1"/>
  <c r="D7241" i="1"/>
  <c r="A7205" i="13" s="1"/>
  <c r="D7242" i="1"/>
  <c r="D7243" i="1"/>
  <c r="A7207" i="13" s="1"/>
  <c r="D7244" i="1"/>
  <c r="A7208" i="13" s="1"/>
  <c r="D7245" i="1"/>
  <c r="A7209" i="13" s="1"/>
  <c r="D7246" i="1"/>
  <c r="A7210" i="13" s="1"/>
  <c r="D7247" i="1"/>
  <c r="A7211" i="13" s="1"/>
  <c r="D7248" i="1"/>
  <c r="A7212" i="13" s="1"/>
  <c r="D7249" i="1"/>
  <c r="A7213" i="13" s="1"/>
  <c r="D7250" i="1"/>
  <c r="A7214" i="13" s="1"/>
  <c r="D7251" i="1"/>
  <c r="A7215" i="13" s="1"/>
  <c r="D7252" i="1"/>
  <c r="A7216" i="13" s="1"/>
  <c r="D7253" i="1"/>
  <c r="A7217" i="13" s="1"/>
  <c r="D7254" i="1"/>
  <c r="A7218" i="13" s="1"/>
  <c r="D7255" i="1"/>
  <c r="A7219" i="13" s="1"/>
  <c r="D7256" i="1"/>
  <c r="A7220" i="13" s="1"/>
  <c r="D7257" i="1"/>
  <c r="A7221" i="13" s="1"/>
  <c r="D7258" i="1"/>
  <c r="D7259" i="1"/>
  <c r="A7223" i="13" s="1"/>
  <c r="D7260" i="1"/>
  <c r="A7224" i="13" s="1"/>
  <c r="D7261" i="1"/>
  <c r="A7225" i="13" s="1"/>
  <c r="D7262" i="1"/>
  <c r="A7226" i="13" s="1"/>
  <c r="D7263" i="1"/>
  <c r="A7227" i="13" s="1"/>
  <c r="D7264" i="1"/>
  <c r="A7228" i="13" s="1"/>
  <c r="D7265" i="1"/>
  <c r="A7229" i="13" s="1"/>
  <c r="D7266" i="1"/>
  <c r="A7230" i="13" s="1"/>
  <c r="D7267" i="1"/>
  <c r="A7231" i="13" s="1"/>
  <c r="D7268" i="1"/>
  <c r="A7232" i="13" s="1"/>
  <c r="D7269" i="1"/>
  <c r="A7233" i="13" s="1"/>
  <c r="D7270" i="1"/>
  <c r="A7234" i="13" s="1"/>
  <c r="D7271" i="1"/>
  <c r="A7235" i="13" s="1"/>
  <c r="D7272" i="1"/>
  <c r="A7236" i="13" s="1"/>
  <c r="D7273" i="1"/>
  <c r="A7237" i="13" s="1"/>
  <c r="D7274" i="1"/>
  <c r="D7275" i="1"/>
  <c r="A7239" i="13" s="1"/>
  <c r="D7276" i="1"/>
  <c r="A7240" i="13" s="1"/>
  <c r="D7277" i="1"/>
  <c r="A7241" i="13" s="1"/>
  <c r="D7278" i="1"/>
  <c r="A7242" i="13" s="1"/>
  <c r="D7279" i="1"/>
  <c r="A7243" i="13" s="1"/>
  <c r="D7280" i="1"/>
  <c r="A7244" i="13" s="1"/>
  <c r="D7281" i="1"/>
  <c r="A7245" i="13" s="1"/>
  <c r="D7282" i="1"/>
  <c r="A7246" i="13" s="1"/>
  <c r="D7283" i="1"/>
  <c r="A7247" i="13" s="1"/>
  <c r="D7284" i="1"/>
  <c r="A7248" i="13" s="1"/>
  <c r="D7285" i="1"/>
  <c r="A7249" i="13" s="1"/>
  <c r="D7286" i="1"/>
  <c r="A7250" i="13" s="1"/>
  <c r="D7287" i="1"/>
  <c r="A7251" i="13" s="1"/>
  <c r="D7288" i="1"/>
  <c r="A7252" i="13" s="1"/>
  <c r="D7289" i="1"/>
  <c r="A7253" i="13" s="1"/>
  <c r="D7290" i="1"/>
  <c r="D7291" i="1"/>
  <c r="D7292" i="1"/>
  <c r="A7256" i="13" s="1"/>
  <c r="D7293" i="1"/>
  <c r="A7257" i="13" s="1"/>
  <c r="D7294" i="1"/>
  <c r="A7258" i="13" s="1"/>
  <c r="D7295" i="1"/>
  <c r="A7259" i="13" s="1"/>
  <c r="D7296" i="1"/>
  <c r="A7260" i="13" s="1"/>
  <c r="D7297" i="1"/>
  <c r="A7261" i="13" s="1"/>
  <c r="D7298" i="1"/>
  <c r="A7262" i="13" s="1"/>
  <c r="D7299" i="1"/>
  <c r="A7263" i="13" s="1"/>
  <c r="D7300" i="1"/>
  <c r="A7264" i="13" s="1"/>
  <c r="D7301" i="1"/>
  <c r="A7265" i="13" s="1"/>
  <c r="D7302" i="1"/>
  <c r="A7266" i="13" s="1"/>
  <c r="D7303" i="1"/>
  <c r="A7267" i="13" s="1"/>
  <c r="D7304" i="1"/>
  <c r="A7268" i="13" s="1"/>
  <c r="D7305" i="1"/>
  <c r="A7269" i="13" s="1"/>
  <c r="D7306" i="1"/>
  <c r="D7307" i="1"/>
  <c r="A7271" i="13" s="1"/>
  <c r="D7308" i="1"/>
  <c r="A7272" i="13" s="1"/>
  <c r="D7309" i="1"/>
  <c r="A7273" i="13" s="1"/>
  <c r="D7310" i="1"/>
  <c r="A7274" i="13" s="1"/>
  <c r="D7311" i="1"/>
  <c r="A7275" i="13" s="1"/>
  <c r="D7312" i="1"/>
  <c r="A7276" i="13" s="1"/>
  <c r="D7313" i="1"/>
  <c r="A7277" i="13" s="1"/>
  <c r="D7314" i="1"/>
  <c r="A7278" i="13" s="1"/>
  <c r="D7315" i="1"/>
  <c r="A7279" i="13" s="1"/>
  <c r="D7316" i="1"/>
  <c r="A7280" i="13" s="1"/>
  <c r="D7317" i="1"/>
  <c r="A7281" i="13" s="1"/>
  <c r="D7318" i="1"/>
  <c r="A7282" i="13" s="1"/>
  <c r="D7319" i="1"/>
  <c r="A7283" i="13" s="1"/>
  <c r="D7320" i="1"/>
  <c r="A7284" i="13" s="1"/>
  <c r="D7321" i="1"/>
  <c r="A7285" i="13" s="1"/>
  <c r="D7322" i="1"/>
  <c r="D7323" i="1"/>
  <c r="A7287" i="13" s="1"/>
  <c r="D7324" i="1"/>
  <c r="A7288" i="13" s="1"/>
  <c r="D7325" i="1"/>
  <c r="A7289" i="13" s="1"/>
  <c r="D7326" i="1"/>
  <c r="A7290" i="13" s="1"/>
  <c r="D7327" i="1"/>
  <c r="A7291" i="13" s="1"/>
  <c r="D7328" i="1"/>
  <c r="A7292" i="13" s="1"/>
  <c r="D7329" i="1"/>
  <c r="A7293" i="13" s="1"/>
  <c r="D7330" i="1"/>
  <c r="A7294" i="13" s="1"/>
  <c r="D7331" i="1"/>
  <c r="A7295" i="13" s="1"/>
  <c r="D7332" i="1"/>
  <c r="A7296" i="13" s="1"/>
  <c r="D7333" i="1"/>
  <c r="A7297" i="13" s="1"/>
  <c r="D7334" i="1"/>
  <c r="A7298" i="13" s="1"/>
  <c r="D7335" i="1"/>
  <c r="A7299" i="13" s="1"/>
  <c r="D7336" i="1"/>
  <c r="A7300" i="13" s="1"/>
  <c r="D7337" i="1"/>
  <c r="D7338" i="1"/>
  <c r="D7339" i="1"/>
  <c r="A7303" i="13" s="1"/>
  <c r="D7340" i="1"/>
  <c r="A7304" i="13" s="1"/>
  <c r="D7341" i="1"/>
  <c r="A7305" i="13" s="1"/>
  <c r="D7342" i="1"/>
  <c r="A7306" i="13" s="1"/>
  <c r="D7343" i="1"/>
  <c r="A7307" i="13" s="1"/>
  <c r="D7344" i="1"/>
  <c r="A7308" i="13" s="1"/>
  <c r="D7345" i="1"/>
  <c r="A7309" i="13" s="1"/>
  <c r="D7346" i="1"/>
  <c r="A7310" i="13" s="1"/>
  <c r="D7347" i="1"/>
  <c r="A7311" i="13" s="1"/>
  <c r="D7348" i="1"/>
  <c r="A7312" i="13" s="1"/>
  <c r="D7349" i="1"/>
  <c r="A7313" i="13" s="1"/>
  <c r="D7350" i="1"/>
  <c r="A7314" i="13" s="1"/>
  <c r="D7351" i="1"/>
  <c r="A7315" i="13" s="1"/>
  <c r="D7352" i="1"/>
  <c r="A7316" i="13" s="1"/>
  <c r="D7353" i="1"/>
  <c r="D7354" i="1"/>
  <c r="D7355" i="1"/>
  <c r="D7356" i="1"/>
  <c r="A7320" i="13" s="1"/>
  <c r="D7357" i="1"/>
  <c r="A7321" i="13" s="1"/>
  <c r="D7358" i="1"/>
  <c r="A7322" i="13" s="1"/>
  <c r="D7359" i="1"/>
  <c r="A7323" i="13" s="1"/>
  <c r="D7360" i="1"/>
  <c r="A7324" i="13" s="1"/>
  <c r="D7361" i="1"/>
  <c r="A7325" i="13" s="1"/>
  <c r="D7362" i="1"/>
  <c r="A7326" i="13" s="1"/>
  <c r="D7363" i="1"/>
  <c r="A7327" i="13" s="1"/>
  <c r="D7364" i="1"/>
  <c r="A7328" i="13" s="1"/>
  <c r="D7365" i="1"/>
  <c r="A7329" i="13" s="1"/>
  <c r="D7366" i="1"/>
  <c r="A7330" i="13" s="1"/>
  <c r="D7367" i="1"/>
  <c r="A7331" i="13" s="1"/>
  <c r="D7368" i="1"/>
  <c r="A7332" i="13" s="1"/>
  <c r="D7369" i="1"/>
  <c r="A7333" i="13" s="1"/>
  <c r="D7370" i="1"/>
  <c r="D7371" i="1"/>
  <c r="D7372" i="1"/>
  <c r="A7336" i="13" s="1"/>
  <c r="D7373" i="1"/>
  <c r="A7337" i="13" s="1"/>
  <c r="D7374" i="1"/>
  <c r="A7338" i="13" s="1"/>
  <c r="D7375" i="1"/>
  <c r="A7339" i="13" s="1"/>
  <c r="D7376" i="1"/>
  <c r="A7340" i="13" s="1"/>
  <c r="D7377" i="1"/>
  <c r="A7341" i="13" s="1"/>
  <c r="D7378" i="1"/>
  <c r="A7342" i="13" s="1"/>
  <c r="D7379" i="1"/>
  <c r="A7343" i="13" s="1"/>
  <c r="D7380" i="1"/>
  <c r="A7344" i="13" s="1"/>
  <c r="D7381" i="1"/>
  <c r="A7345" i="13" s="1"/>
  <c r="D7382" i="1"/>
  <c r="A7346" i="13" s="1"/>
  <c r="D7383" i="1"/>
  <c r="A7347" i="13" s="1"/>
  <c r="D7384" i="1"/>
  <c r="A7348" i="13" s="1"/>
  <c r="D7385" i="1"/>
  <c r="A7349" i="13" s="1"/>
  <c r="D7386" i="1"/>
  <c r="D7387" i="1"/>
  <c r="A7351" i="13" s="1"/>
  <c r="D7388" i="1"/>
  <c r="A7352" i="13" s="1"/>
  <c r="D7389" i="1"/>
  <c r="A7353" i="13" s="1"/>
  <c r="D7390" i="1"/>
  <c r="A7354" i="13" s="1"/>
  <c r="D7391" i="1"/>
  <c r="A7355" i="13" s="1"/>
  <c r="D7392" i="1"/>
  <c r="A7356" i="13" s="1"/>
  <c r="D7393" i="1"/>
  <c r="A7357" i="13" s="1"/>
  <c r="D7394" i="1"/>
  <c r="A7358" i="13" s="1"/>
  <c r="D7395" i="1"/>
  <c r="A7359" i="13" s="1"/>
  <c r="D7396" i="1"/>
  <c r="A7360" i="13" s="1"/>
  <c r="D7397" i="1"/>
  <c r="A7361" i="13" s="1"/>
  <c r="D7398" i="1"/>
  <c r="A7362" i="13" s="1"/>
  <c r="D7399" i="1"/>
  <c r="A7363" i="13" s="1"/>
  <c r="D7400" i="1"/>
  <c r="A7364" i="13" s="1"/>
  <c r="D7401" i="1"/>
  <c r="A7365" i="13" s="1"/>
  <c r="D7402" i="1"/>
  <c r="D7403" i="1"/>
  <c r="A7367" i="13" s="1"/>
  <c r="D7404" i="1"/>
  <c r="A7368" i="13" s="1"/>
  <c r="D7405" i="1"/>
  <c r="A7369" i="13" s="1"/>
  <c r="D7406" i="1"/>
  <c r="A7370" i="13" s="1"/>
  <c r="D7407" i="1"/>
  <c r="A7371" i="13" s="1"/>
  <c r="D7408" i="1"/>
  <c r="A7372" i="13" s="1"/>
  <c r="D7409" i="1"/>
  <c r="A7373" i="13" s="1"/>
  <c r="D7410" i="1"/>
  <c r="A7374" i="13" s="1"/>
  <c r="D7411" i="1"/>
  <c r="A7375" i="13" s="1"/>
  <c r="D7412" i="1"/>
  <c r="A7376" i="13" s="1"/>
  <c r="D7413" i="1"/>
  <c r="A7377" i="13" s="1"/>
  <c r="D7414" i="1"/>
  <c r="A7378" i="13" s="1"/>
  <c r="D7415" i="1"/>
  <c r="A7379" i="13" s="1"/>
  <c r="D7416" i="1"/>
  <c r="A7380" i="13" s="1"/>
  <c r="D7417" i="1"/>
  <c r="A7381" i="13" s="1"/>
  <c r="D7418" i="1"/>
  <c r="D7419" i="1"/>
  <c r="A7383" i="13" s="1"/>
  <c r="D7420" i="1"/>
  <c r="A7384" i="13" s="1"/>
  <c r="D7421" i="1"/>
  <c r="A7385" i="13" s="1"/>
  <c r="D7422" i="1"/>
  <c r="A7386" i="13" s="1"/>
  <c r="D7423" i="1"/>
  <c r="A7387" i="13" s="1"/>
  <c r="D7424" i="1"/>
  <c r="A7388" i="13" s="1"/>
  <c r="D7425" i="1"/>
  <c r="A7389" i="13" s="1"/>
  <c r="D7426" i="1"/>
  <c r="A7390" i="13" s="1"/>
  <c r="D7427" i="1"/>
  <c r="A7391" i="13" s="1"/>
  <c r="D7428" i="1"/>
  <c r="A7392" i="13" s="1"/>
  <c r="D7429" i="1"/>
  <c r="A7393" i="13" s="1"/>
  <c r="D7430" i="1"/>
  <c r="A7394" i="13" s="1"/>
  <c r="D7431" i="1"/>
  <c r="A7395" i="13" s="1"/>
  <c r="D7432" i="1"/>
  <c r="A7396" i="13" s="1"/>
  <c r="D7433" i="1"/>
  <c r="A7397" i="13" s="1"/>
  <c r="D7434" i="1"/>
  <c r="D7435" i="1"/>
  <c r="A7399" i="13" s="1"/>
  <c r="D7436" i="1"/>
  <c r="A7400" i="13" s="1"/>
  <c r="D7437" i="1"/>
  <c r="A7401" i="13" s="1"/>
  <c r="D7438" i="1"/>
  <c r="A7402" i="13" s="1"/>
  <c r="D7439" i="1"/>
  <c r="A7403" i="13" s="1"/>
  <c r="D7440" i="1"/>
  <c r="A7404" i="13" s="1"/>
  <c r="D7441" i="1"/>
  <c r="A7405" i="13" s="1"/>
  <c r="D7442" i="1"/>
  <c r="A7406" i="13" s="1"/>
  <c r="D7443" i="1"/>
  <c r="A7407" i="13" s="1"/>
  <c r="D7444" i="1"/>
  <c r="A7408" i="13" s="1"/>
  <c r="D7445" i="1"/>
  <c r="A7409" i="13" s="1"/>
  <c r="D7446" i="1"/>
  <c r="A7410" i="13" s="1"/>
  <c r="D7447" i="1"/>
  <c r="A7411" i="13" s="1"/>
  <c r="D7448" i="1"/>
  <c r="A7412" i="13" s="1"/>
  <c r="D7449" i="1"/>
  <c r="A7413" i="13" s="1"/>
  <c r="D7450" i="1"/>
  <c r="D7451" i="1"/>
  <c r="D7452" i="1"/>
  <c r="A7416" i="13" s="1"/>
  <c r="D7453" i="1"/>
  <c r="A7417" i="13" s="1"/>
  <c r="D7454" i="1"/>
  <c r="A7418" i="13" s="1"/>
  <c r="D7455" i="1"/>
  <c r="A7419" i="13" s="1"/>
  <c r="D7456" i="1"/>
  <c r="A7420" i="13" s="1"/>
  <c r="D7457" i="1"/>
  <c r="A7421" i="13" s="1"/>
  <c r="D7458" i="1"/>
  <c r="A7422" i="13" s="1"/>
  <c r="D7459" i="1"/>
  <c r="A7423" i="13" s="1"/>
  <c r="D7460" i="1"/>
  <c r="A7424" i="13" s="1"/>
  <c r="D7461" i="1"/>
  <c r="A7425" i="13" s="1"/>
  <c r="D7462" i="1"/>
  <c r="A7426" i="13" s="1"/>
  <c r="D7463" i="1"/>
  <c r="A7427" i="13" s="1"/>
  <c r="D7464" i="1"/>
  <c r="A7428" i="13" s="1"/>
  <c r="D7465" i="1"/>
  <c r="D7466" i="1"/>
  <c r="D7467" i="1"/>
  <c r="D7468" i="1"/>
  <c r="A7432" i="13" s="1"/>
  <c r="D7469" i="1"/>
  <c r="A7433" i="13" s="1"/>
  <c r="D7470" i="1"/>
  <c r="A7434" i="13" s="1"/>
  <c r="D7471" i="1"/>
  <c r="A7435" i="13" s="1"/>
  <c r="D7472" i="1"/>
  <c r="A7436" i="13" s="1"/>
  <c r="D7473" i="1"/>
  <c r="A7437" i="13" s="1"/>
  <c r="D7474" i="1"/>
  <c r="A7438" i="13" s="1"/>
  <c r="D7475" i="1"/>
  <c r="A7439" i="13" s="1"/>
  <c r="D7476" i="1"/>
  <c r="A7440" i="13" s="1"/>
  <c r="D7477" i="1"/>
  <c r="A7441" i="13" s="1"/>
  <c r="D7478" i="1"/>
  <c r="A7442" i="13" s="1"/>
  <c r="D7479" i="1"/>
  <c r="A7443" i="13" s="1"/>
  <c r="D7480" i="1"/>
  <c r="A7444" i="13" s="1"/>
  <c r="D7481" i="1"/>
  <c r="A7445" i="13" s="1"/>
  <c r="D7482" i="1"/>
  <c r="D7483" i="1"/>
  <c r="A7447" i="13" s="1"/>
  <c r="D7484" i="1"/>
  <c r="A7448" i="13" s="1"/>
  <c r="D7485" i="1"/>
  <c r="A7449" i="13" s="1"/>
  <c r="D7486" i="1"/>
  <c r="A7450" i="13" s="1"/>
  <c r="D7487" i="1"/>
  <c r="A7451" i="13" s="1"/>
  <c r="D7488" i="1"/>
  <c r="A7452" i="13" s="1"/>
  <c r="D7489" i="1"/>
  <c r="A7453" i="13" s="1"/>
  <c r="D7490" i="1"/>
  <c r="A7454" i="13" s="1"/>
  <c r="D7491" i="1"/>
  <c r="A7455" i="13" s="1"/>
  <c r="D7492" i="1"/>
  <c r="A7456" i="13" s="1"/>
  <c r="D7493" i="1"/>
  <c r="A7457" i="13" s="1"/>
  <c r="D7494" i="1"/>
  <c r="A7458" i="13" s="1"/>
  <c r="D7495" i="1"/>
  <c r="A7459" i="13" s="1"/>
  <c r="D7496" i="1"/>
  <c r="A7460" i="13" s="1"/>
  <c r="D7497" i="1"/>
  <c r="A7461" i="13" s="1"/>
  <c r="D7498" i="1"/>
  <c r="D7499" i="1"/>
  <c r="A7463" i="13" s="1"/>
  <c r="D7500" i="1"/>
  <c r="A7464" i="13" s="1"/>
  <c r="D7501" i="1"/>
  <c r="A7465" i="13" s="1"/>
  <c r="D7502" i="1"/>
  <c r="A7466" i="13" s="1"/>
  <c r="D7503" i="1"/>
  <c r="A7467" i="13" s="1"/>
  <c r="D7504" i="1"/>
  <c r="A7468" i="13" s="1"/>
  <c r="D7505" i="1"/>
  <c r="A7469" i="13" s="1"/>
  <c r="D7506" i="1"/>
  <c r="A7470" i="13" s="1"/>
  <c r="D7507" i="1"/>
  <c r="A7471" i="13" s="1"/>
  <c r="D7508" i="1"/>
  <c r="A7472" i="13" s="1"/>
  <c r="D7509" i="1"/>
  <c r="A7473" i="13" s="1"/>
  <c r="D7510" i="1"/>
  <c r="A7474" i="13" s="1"/>
  <c r="D7511" i="1"/>
  <c r="A7475" i="13" s="1"/>
  <c r="D7512" i="1"/>
  <c r="A7476" i="13" s="1"/>
  <c r="D7513" i="1"/>
  <c r="A7477" i="13" s="1"/>
  <c r="D7514" i="1"/>
  <c r="D7515" i="1"/>
  <c r="A7479" i="13" s="1"/>
  <c r="D7516" i="1"/>
  <c r="A7480" i="13" s="1"/>
  <c r="D7517" i="1"/>
  <c r="A7481" i="13" s="1"/>
  <c r="D7518" i="1"/>
  <c r="A7482" i="13" s="1"/>
  <c r="D7519" i="1"/>
  <c r="A7483" i="13" s="1"/>
  <c r="D7520" i="1"/>
  <c r="A7484" i="13" s="1"/>
  <c r="D7521" i="1"/>
  <c r="A7485" i="13" s="1"/>
  <c r="D7522" i="1"/>
  <c r="A7486" i="13" s="1"/>
  <c r="D7523" i="1"/>
  <c r="A7487" i="13" s="1"/>
  <c r="D7524" i="1"/>
  <c r="A7488" i="13" s="1"/>
  <c r="D7525" i="1"/>
  <c r="A7489" i="13" s="1"/>
  <c r="D7526" i="1"/>
  <c r="A7490" i="13" s="1"/>
  <c r="D7527" i="1"/>
  <c r="A7491" i="13" s="1"/>
  <c r="D7528" i="1"/>
  <c r="A7492" i="13" s="1"/>
  <c r="D7529" i="1"/>
  <c r="A7493" i="13" s="1"/>
  <c r="D7530" i="1"/>
  <c r="D7531" i="1"/>
  <c r="A7495" i="13" s="1"/>
  <c r="D7532" i="1"/>
  <c r="A7496" i="13" s="1"/>
  <c r="D7533" i="1"/>
  <c r="A7497" i="13" s="1"/>
  <c r="D7534" i="1"/>
  <c r="A7498" i="13" s="1"/>
  <c r="D7535" i="1"/>
  <c r="A7499" i="13" s="1"/>
  <c r="D7536" i="1"/>
  <c r="A7500" i="13" s="1"/>
  <c r="D7537" i="1"/>
  <c r="A7501" i="13" s="1"/>
  <c r="D7538" i="1"/>
  <c r="A7502" i="13" s="1"/>
  <c r="D7539" i="1"/>
  <c r="A7503" i="13" s="1"/>
  <c r="D7540" i="1"/>
  <c r="A7504" i="13" s="1"/>
  <c r="D7541" i="1"/>
  <c r="A7505" i="13" s="1"/>
  <c r="D7542" i="1"/>
  <c r="A7506" i="13" s="1"/>
  <c r="D7543" i="1"/>
  <c r="A7507" i="13" s="1"/>
  <c r="D7544" i="1"/>
  <c r="A7508" i="13" s="1"/>
  <c r="D7545" i="1"/>
  <c r="A7509" i="13" s="1"/>
  <c r="D7546" i="1"/>
  <c r="D7547" i="1"/>
  <c r="D7548" i="1"/>
  <c r="A7512" i="13" s="1"/>
  <c r="D7549" i="1"/>
  <c r="A7513" i="13" s="1"/>
  <c r="D7550" i="1"/>
  <c r="A7514" i="13" s="1"/>
  <c r="D7551" i="1"/>
  <c r="A7515" i="13" s="1"/>
  <c r="D7552" i="1"/>
  <c r="A7516" i="13" s="1"/>
  <c r="D7553" i="1"/>
  <c r="A7517" i="13" s="1"/>
  <c r="D7554" i="1"/>
  <c r="A7518" i="13" s="1"/>
  <c r="D7555" i="1"/>
  <c r="A7519" i="13" s="1"/>
  <c r="D7556" i="1"/>
  <c r="A7520" i="13" s="1"/>
  <c r="D7557" i="1"/>
  <c r="A7521" i="13" s="1"/>
  <c r="D7558" i="1"/>
  <c r="A7522" i="13" s="1"/>
  <c r="D7559" i="1"/>
  <c r="A7523" i="13" s="1"/>
  <c r="D7560" i="1"/>
  <c r="A7524" i="13" s="1"/>
  <c r="D7561" i="1"/>
  <c r="A7525" i="13" s="1"/>
  <c r="D7562" i="1"/>
  <c r="D7563" i="1"/>
  <c r="A7527" i="13" s="1"/>
  <c r="D7564" i="1"/>
  <c r="A7528" i="13" s="1"/>
  <c r="D7565" i="1"/>
  <c r="A7529" i="13" s="1"/>
  <c r="D7566" i="1"/>
  <c r="A7530" i="13" s="1"/>
  <c r="D7567" i="1"/>
  <c r="A7531" i="13" s="1"/>
  <c r="D7568" i="1"/>
  <c r="A7532" i="13" s="1"/>
  <c r="D7569" i="1"/>
  <c r="A7533" i="13" s="1"/>
  <c r="D7570" i="1"/>
  <c r="A7534" i="13" s="1"/>
  <c r="D7571" i="1"/>
  <c r="A7535" i="13" s="1"/>
  <c r="D7572" i="1"/>
  <c r="A7536" i="13" s="1"/>
  <c r="D7573" i="1"/>
  <c r="A7537" i="13" s="1"/>
  <c r="D7574" i="1"/>
  <c r="A7538" i="13" s="1"/>
  <c r="D7575" i="1"/>
  <c r="A7539" i="13" s="1"/>
  <c r="D7576" i="1"/>
  <c r="A7540" i="13" s="1"/>
  <c r="D7577" i="1"/>
  <c r="A7541" i="13" s="1"/>
  <c r="D7578" i="1"/>
  <c r="D7579" i="1"/>
  <c r="D7580" i="1"/>
  <c r="A7544" i="13" s="1"/>
  <c r="D7581" i="1"/>
  <c r="A7545" i="13" s="1"/>
  <c r="D7582" i="1"/>
  <c r="A7546" i="13" s="1"/>
  <c r="D7583" i="1"/>
  <c r="A7547" i="13" s="1"/>
  <c r="D7584" i="1"/>
  <c r="A7548" i="13" s="1"/>
  <c r="D7585" i="1"/>
  <c r="A7549" i="13" s="1"/>
  <c r="D7586" i="1"/>
  <c r="A7550" i="13" s="1"/>
  <c r="D7587" i="1"/>
  <c r="A7551" i="13" s="1"/>
  <c r="D7588" i="1"/>
  <c r="A7552" i="13" s="1"/>
  <c r="D7589" i="1"/>
  <c r="A7553" i="13" s="1"/>
  <c r="D7590" i="1"/>
  <c r="A7554" i="13" s="1"/>
  <c r="D7591" i="1"/>
  <c r="A7555" i="13" s="1"/>
  <c r="D7592" i="1"/>
  <c r="A7556" i="13" s="1"/>
  <c r="D7593" i="1"/>
  <c r="A7557" i="13" s="1"/>
  <c r="D7594" i="1"/>
  <c r="D7595" i="1"/>
  <c r="A7559" i="13" s="1"/>
  <c r="D7596" i="1"/>
  <c r="A7560" i="13" s="1"/>
  <c r="D7597" i="1"/>
  <c r="A7561" i="13" s="1"/>
  <c r="D7598" i="1"/>
  <c r="A7562" i="13" s="1"/>
  <c r="D7599" i="1"/>
  <c r="A7563" i="13" s="1"/>
  <c r="D7600" i="1"/>
  <c r="A7564" i="13" s="1"/>
  <c r="D7601" i="1"/>
  <c r="A7565" i="13" s="1"/>
  <c r="D7602" i="1"/>
  <c r="A7566" i="13" s="1"/>
  <c r="D7603" i="1"/>
  <c r="A7567" i="13" s="1"/>
  <c r="D7604" i="1"/>
  <c r="A7568" i="13" s="1"/>
  <c r="D7605" i="1"/>
  <c r="A7569" i="13" s="1"/>
  <c r="D7606" i="1"/>
  <c r="A7570" i="13" s="1"/>
  <c r="D7607" i="1"/>
  <c r="A7571" i="13" s="1"/>
  <c r="D7608" i="1"/>
  <c r="A7572" i="13" s="1"/>
  <c r="D7609" i="1"/>
  <c r="A7573" i="13" s="1"/>
  <c r="D7610" i="1"/>
  <c r="D7611" i="1"/>
  <c r="A7575" i="13" s="1"/>
  <c r="D7612" i="1"/>
  <c r="A7576" i="13" s="1"/>
  <c r="D7613" i="1"/>
  <c r="A7577" i="13" s="1"/>
  <c r="D7614" i="1"/>
  <c r="A7578" i="13" s="1"/>
  <c r="D7615" i="1"/>
  <c r="A7579" i="13" s="1"/>
  <c r="D7616" i="1"/>
  <c r="A7580" i="13" s="1"/>
  <c r="D7617" i="1"/>
  <c r="A7581" i="13" s="1"/>
  <c r="D7618" i="1"/>
  <c r="A7582" i="13" s="1"/>
  <c r="D7619" i="1"/>
  <c r="A7583" i="13" s="1"/>
  <c r="D7620" i="1"/>
  <c r="A7584" i="13" s="1"/>
  <c r="D7621" i="1"/>
  <c r="A7585" i="13" s="1"/>
  <c r="D7622" i="1"/>
  <c r="A7586" i="13" s="1"/>
  <c r="D7623" i="1"/>
  <c r="A7587" i="13" s="1"/>
  <c r="D7624" i="1"/>
  <c r="A7588" i="13" s="1"/>
  <c r="D7625" i="1"/>
  <c r="A7589" i="13" s="1"/>
  <c r="D7626" i="1"/>
  <c r="D7627" i="1"/>
  <c r="D7628" i="1"/>
  <c r="A7592" i="13" s="1"/>
  <c r="D7629" i="1"/>
  <c r="A7593" i="13" s="1"/>
  <c r="D7630" i="1"/>
  <c r="A7594" i="13" s="1"/>
  <c r="D7631" i="1"/>
  <c r="A7595" i="13" s="1"/>
  <c r="D7632" i="1"/>
  <c r="A7596" i="13" s="1"/>
  <c r="D7633" i="1"/>
  <c r="A7597" i="13" s="1"/>
  <c r="D7634" i="1"/>
  <c r="A7598" i="13" s="1"/>
  <c r="D7635" i="1"/>
  <c r="A7599" i="13" s="1"/>
  <c r="D7636" i="1"/>
  <c r="A7600" i="13" s="1"/>
  <c r="D7637" i="1"/>
  <c r="A7601" i="13" s="1"/>
  <c r="D7638" i="1"/>
  <c r="A7602" i="13" s="1"/>
  <c r="D7639" i="1"/>
  <c r="A7603" i="13" s="1"/>
  <c r="D7640" i="1"/>
  <c r="A7604" i="13" s="1"/>
  <c r="D7641" i="1"/>
  <c r="A7605" i="13" s="1"/>
  <c r="D7642" i="1"/>
  <c r="D7643" i="1"/>
  <c r="D7644" i="1"/>
  <c r="A7608" i="13" s="1"/>
  <c r="D7645" i="1"/>
  <c r="A7609" i="13" s="1"/>
  <c r="D7646" i="1"/>
  <c r="A7610" i="13" s="1"/>
  <c r="D7647" i="1"/>
  <c r="A7611" i="13" s="1"/>
  <c r="D7648" i="1"/>
  <c r="A7612" i="13" s="1"/>
  <c r="D7649" i="1"/>
  <c r="A7613" i="13" s="1"/>
  <c r="D7650" i="1"/>
  <c r="A7614" i="13" s="1"/>
  <c r="D7651" i="1"/>
  <c r="A7615" i="13" s="1"/>
  <c r="D7652" i="1"/>
  <c r="A7616" i="13" s="1"/>
  <c r="D7653" i="1"/>
  <c r="A7617" i="13" s="1"/>
  <c r="D7654" i="1"/>
  <c r="A7618" i="13" s="1"/>
  <c r="D7655" i="1"/>
  <c r="A7619" i="13" s="1"/>
  <c r="D7656" i="1"/>
  <c r="A7620" i="13" s="1"/>
  <c r="D7657" i="1"/>
  <c r="A7621" i="13" s="1"/>
  <c r="D7658" i="1"/>
  <c r="D7659" i="1"/>
  <c r="A7623" i="13" s="1"/>
  <c r="D7660" i="1"/>
  <c r="A7624" i="13" s="1"/>
  <c r="D7661" i="1"/>
  <c r="A7625" i="13" s="1"/>
  <c r="D7662" i="1"/>
  <c r="A7626" i="13" s="1"/>
  <c r="D7663" i="1"/>
  <c r="A7627" i="13" s="1"/>
  <c r="D7664" i="1"/>
  <c r="A7628" i="13" s="1"/>
  <c r="D7665" i="1"/>
  <c r="A7629" i="13" s="1"/>
  <c r="D7666" i="1"/>
  <c r="A7630" i="13" s="1"/>
  <c r="D7667" i="1"/>
  <c r="A7631" i="13" s="1"/>
  <c r="D7668" i="1"/>
  <c r="A7632" i="13" s="1"/>
  <c r="D7669" i="1"/>
  <c r="A7633" i="13" s="1"/>
  <c r="D7670" i="1"/>
  <c r="A7634" i="13" s="1"/>
  <c r="D7671" i="1"/>
  <c r="A7635" i="13" s="1"/>
  <c r="D7672" i="1"/>
  <c r="A7636" i="13" s="1"/>
  <c r="D7673" i="1"/>
  <c r="A7637" i="13" s="1"/>
  <c r="D7674" i="1"/>
  <c r="D7675" i="1"/>
  <c r="A7639" i="13" s="1"/>
  <c r="D7676" i="1"/>
  <c r="A7640" i="13" s="1"/>
  <c r="D7677" i="1"/>
  <c r="A7641" i="13" s="1"/>
  <c r="D7678" i="1"/>
  <c r="A7642" i="13" s="1"/>
  <c r="D7679" i="1"/>
  <c r="A7643" i="13" s="1"/>
  <c r="D7680" i="1"/>
  <c r="A7644" i="13" s="1"/>
  <c r="D7681" i="1"/>
  <c r="A7645" i="13" s="1"/>
  <c r="D7682" i="1"/>
  <c r="A7646" i="13" s="1"/>
  <c r="D7683" i="1"/>
  <c r="A7647" i="13" s="1"/>
  <c r="D7684" i="1"/>
  <c r="A7648" i="13" s="1"/>
  <c r="D7685" i="1"/>
  <c r="A7649" i="13" s="1"/>
  <c r="D7686" i="1"/>
  <c r="A7650" i="13" s="1"/>
  <c r="D7687" i="1"/>
  <c r="A7651" i="13" s="1"/>
  <c r="D7688" i="1"/>
  <c r="A7652" i="13" s="1"/>
  <c r="D7689" i="1"/>
  <c r="A7653" i="13" s="1"/>
  <c r="D7690" i="1"/>
  <c r="D7691" i="1"/>
  <c r="D7692" i="1"/>
  <c r="A7656" i="13" s="1"/>
  <c r="D7693" i="1"/>
  <c r="A7657" i="13" s="1"/>
  <c r="D7694" i="1"/>
  <c r="A7658" i="13" s="1"/>
  <c r="D7695" i="1"/>
  <c r="A7659" i="13" s="1"/>
  <c r="D7696" i="1"/>
  <c r="A7660" i="13" s="1"/>
  <c r="D7697" i="1"/>
  <c r="A7661" i="13" s="1"/>
  <c r="D7698" i="1"/>
  <c r="A7662" i="13" s="1"/>
  <c r="D7699" i="1"/>
  <c r="A7663" i="13" s="1"/>
  <c r="D7700" i="1"/>
  <c r="A7664" i="13" s="1"/>
  <c r="D7701" i="1"/>
  <c r="A7665" i="13" s="1"/>
  <c r="D7702" i="1"/>
  <c r="A7666" i="13" s="1"/>
  <c r="D7703" i="1"/>
  <c r="A7667" i="13" s="1"/>
  <c r="D7704" i="1"/>
  <c r="A7668" i="13" s="1"/>
  <c r="D7705" i="1"/>
  <c r="A7669" i="13" s="1"/>
  <c r="D7706" i="1"/>
  <c r="D7707" i="1"/>
  <c r="A7671" i="13" s="1"/>
  <c r="D7708" i="1"/>
  <c r="A7672" i="13" s="1"/>
  <c r="D7709" i="1"/>
  <c r="A7673" i="13" s="1"/>
  <c r="D7710" i="1"/>
  <c r="A7674" i="13" s="1"/>
  <c r="D7711" i="1"/>
  <c r="A7675" i="13" s="1"/>
  <c r="D7712" i="1"/>
  <c r="A7676" i="13" s="1"/>
  <c r="D7713" i="1"/>
  <c r="A7677" i="13" s="1"/>
  <c r="D7714" i="1"/>
  <c r="A7678" i="13" s="1"/>
  <c r="D7715" i="1"/>
  <c r="A7679" i="13" s="1"/>
  <c r="D7716" i="1"/>
  <c r="A7680" i="13" s="1"/>
  <c r="D7717" i="1"/>
  <c r="A7681" i="13" s="1"/>
  <c r="D7718" i="1"/>
  <c r="A7682" i="13" s="1"/>
  <c r="D7719" i="1"/>
  <c r="A7683" i="13" s="1"/>
  <c r="D7720" i="1"/>
  <c r="A7684" i="13" s="1"/>
  <c r="D7721" i="1"/>
  <c r="A7685" i="13" s="1"/>
  <c r="D7722" i="1"/>
  <c r="D7723" i="1"/>
  <c r="D7724" i="1"/>
  <c r="A7688" i="13" s="1"/>
  <c r="D7725" i="1"/>
  <c r="A7689" i="13" s="1"/>
  <c r="D7726" i="1"/>
  <c r="A7690" i="13" s="1"/>
  <c r="D7727" i="1"/>
  <c r="A7691" i="13" s="1"/>
  <c r="D7728" i="1"/>
  <c r="A7692" i="13" s="1"/>
  <c r="D7729" i="1"/>
  <c r="A7693" i="13" s="1"/>
  <c r="D7730" i="1"/>
  <c r="A7694" i="13" s="1"/>
  <c r="D7731" i="1"/>
  <c r="A7695" i="13" s="1"/>
  <c r="D7732" i="1"/>
  <c r="A7696" i="13" s="1"/>
  <c r="D7733" i="1"/>
  <c r="A7697" i="13" s="1"/>
  <c r="D7734" i="1"/>
  <c r="A7698" i="13" s="1"/>
  <c r="D7735" i="1"/>
  <c r="A7699" i="13" s="1"/>
  <c r="D7736" i="1"/>
  <c r="A7700" i="13" s="1"/>
  <c r="D7737" i="1"/>
  <c r="A7701" i="13" s="1"/>
  <c r="D7738" i="1"/>
  <c r="D7739" i="1"/>
  <c r="D7740" i="1"/>
  <c r="A7704" i="13" s="1"/>
  <c r="D7741" i="1"/>
  <c r="A7705" i="13" s="1"/>
  <c r="D7742" i="1"/>
  <c r="A7706" i="13" s="1"/>
  <c r="D7743" i="1"/>
  <c r="A7707" i="13" s="1"/>
  <c r="D7744" i="1"/>
  <c r="A7708" i="13" s="1"/>
  <c r="D7745" i="1"/>
  <c r="A7709" i="13" s="1"/>
  <c r="D7746" i="1"/>
  <c r="A7710" i="13" s="1"/>
  <c r="D7747" i="1"/>
  <c r="A7711" i="13" s="1"/>
  <c r="D7748" i="1"/>
  <c r="A7712" i="13" s="1"/>
  <c r="D7749" i="1"/>
  <c r="A7713" i="13" s="1"/>
  <c r="D7750" i="1"/>
  <c r="A7714" i="13" s="1"/>
  <c r="D7751" i="1"/>
  <c r="A7715" i="13" s="1"/>
  <c r="D7752" i="1"/>
  <c r="A7716" i="13" s="1"/>
  <c r="D7753" i="1"/>
  <c r="A7717" i="13" s="1"/>
  <c r="D7754" i="1"/>
  <c r="D7755" i="1"/>
  <c r="D7756" i="1"/>
  <c r="A7720" i="13" s="1"/>
  <c r="D7757" i="1"/>
  <c r="A7721" i="13" s="1"/>
  <c r="D7758" i="1"/>
  <c r="A7722" i="13" s="1"/>
  <c r="D7759" i="1"/>
  <c r="A7723" i="13" s="1"/>
  <c r="D7760" i="1"/>
  <c r="A7724" i="13" s="1"/>
  <c r="D7761" i="1"/>
  <c r="A7725" i="13" s="1"/>
  <c r="D7762" i="1"/>
  <c r="A7726" i="13" s="1"/>
  <c r="D7763" i="1"/>
  <c r="A7727" i="13" s="1"/>
  <c r="D7764" i="1"/>
  <c r="A7728" i="13" s="1"/>
  <c r="D7765" i="1"/>
  <c r="A7729" i="13" s="1"/>
  <c r="D7766" i="1"/>
  <c r="A7730" i="13" s="1"/>
  <c r="D7767" i="1"/>
  <c r="A7731" i="13" s="1"/>
  <c r="D7768" i="1"/>
  <c r="A7732" i="13" s="1"/>
  <c r="D7769" i="1"/>
  <c r="A7733" i="13" s="1"/>
  <c r="D7770" i="1"/>
  <c r="D7771" i="1"/>
  <c r="D7772" i="1"/>
  <c r="A7736" i="13" s="1"/>
  <c r="D7773" i="1"/>
  <c r="A7737" i="13" s="1"/>
  <c r="D7774" i="1"/>
  <c r="A7738" i="13" s="1"/>
  <c r="D7775" i="1"/>
  <c r="A7739" i="13" s="1"/>
  <c r="D7776" i="1"/>
  <c r="A7740" i="13" s="1"/>
  <c r="D7777" i="1"/>
  <c r="A7741" i="13" s="1"/>
  <c r="D7778" i="1"/>
  <c r="A7742" i="13" s="1"/>
  <c r="D7779" i="1"/>
  <c r="A7743" i="13" s="1"/>
  <c r="D7780" i="1"/>
  <c r="A7744" i="13" s="1"/>
  <c r="D7781" i="1"/>
  <c r="A7745" i="13" s="1"/>
  <c r="D7782" i="1"/>
  <c r="A7746" i="13" s="1"/>
  <c r="D7783" i="1"/>
  <c r="A7747" i="13" s="1"/>
  <c r="D7784" i="1"/>
  <c r="A7748" i="13" s="1"/>
  <c r="D7785" i="1"/>
  <c r="A7749" i="13" s="1"/>
  <c r="D7786" i="1"/>
  <c r="D7787" i="1"/>
  <c r="D7788" i="1"/>
  <c r="A7752" i="13" s="1"/>
  <c r="D7789" i="1"/>
  <c r="A7753" i="13" s="1"/>
  <c r="D7790" i="1"/>
  <c r="A7754" i="13" s="1"/>
  <c r="D7791" i="1"/>
  <c r="A7755" i="13" s="1"/>
  <c r="D7792" i="1"/>
  <c r="A7756" i="13" s="1"/>
  <c r="D7793" i="1"/>
  <c r="A7757" i="13" s="1"/>
  <c r="D7794" i="1"/>
  <c r="A7758" i="13" s="1"/>
  <c r="D7795" i="1"/>
  <c r="A7759" i="13" s="1"/>
  <c r="D7796" i="1"/>
  <c r="A7760" i="13" s="1"/>
  <c r="D7797" i="1"/>
  <c r="A7761" i="13" s="1"/>
  <c r="D7798" i="1"/>
  <c r="A7762" i="13" s="1"/>
  <c r="D7799" i="1"/>
  <c r="A7763" i="13" s="1"/>
  <c r="D7800" i="1"/>
  <c r="A7764" i="13" s="1"/>
  <c r="D7801" i="1"/>
  <c r="A7765" i="13" s="1"/>
  <c r="D7802" i="1"/>
  <c r="D7803" i="1"/>
  <c r="A7767" i="13" s="1"/>
  <c r="D7804" i="1"/>
  <c r="A7768" i="13" s="1"/>
  <c r="D7805" i="1"/>
  <c r="A7769" i="13" s="1"/>
  <c r="D7806" i="1"/>
  <c r="A7770" i="13" s="1"/>
  <c r="D7807" i="1"/>
  <c r="A7771" i="13" s="1"/>
  <c r="D7808" i="1"/>
  <c r="A7772" i="13" s="1"/>
  <c r="D7809" i="1"/>
  <c r="A7773" i="13" s="1"/>
  <c r="D7810" i="1"/>
  <c r="A7774" i="13" s="1"/>
  <c r="D7811" i="1"/>
  <c r="A7775" i="13" s="1"/>
  <c r="D7812" i="1"/>
  <c r="A7776" i="13" s="1"/>
  <c r="D7813" i="1"/>
  <c r="A7777" i="13" s="1"/>
  <c r="D7814" i="1"/>
  <c r="A7778" i="13" s="1"/>
  <c r="D7815" i="1"/>
  <c r="A7779" i="13" s="1"/>
  <c r="D7816" i="1"/>
  <c r="A7780" i="13" s="1"/>
  <c r="D7817" i="1"/>
  <c r="A7781" i="13" s="1"/>
  <c r="D7818" i="1"/>
  <c r="D7819" i="1"/>
  <c r="A7783" i="13" s="1"/>
  <c r="D7820" i="1"/>
  <c r="A7784" i="13" s="1"/>
  <c r="D7821" i="1"/>
  <c r="A7785" i="13" s="1"/>
  <c r="D7822" i="1"/>
  <c r="A7786" i="13" s="1"/>
  <c r="D7823" i="1"/>
  <c r="A7787" i="13" s="1"/>
  <c r="D7824" i="1"/>
  <c r="A7788" i="13" s="1"/>
  <c r="D7825" i="1"/>
  <c r="A7789" i="13" s="1"/>
  <c r="D7826" i="1"/>
  <c r="A7790" i="13" s="1"/>
  <c r="D7827" i="1"/>
  <c r="A7791" i="13" s="1"/>
  <c r="D7828" i="1"/>
  <c r="A7792" i="13" s="1"/>
  <c r="D7829" i="1"/>
  <c r="A7793" i="13" s="1"/>
  <c r="D7830" i="1"/>
  <c r="A7794" i="13" s="1"/>
  <c r="D7831" i="1"/>
  <c r="A7795" i="13" s="1"/>
  <c r="D7832" i="1"/>
  <c r="A7796" i="13" s="1"/>
  <c r="D7833" i="1"/>
  <c r="A7797" i="13" s="1"/>
  <c r="D7834" i="1"/>
  <c r="D7835" i="1"/>
  <c r="A7799" i="13" s="1"/>
  <c r="D7836" i="1"/>
  <c r="A7800" i="13" s="1"/>
  <c r="D7837" i="1"/>
  <c r="A7801" i="13" s="1"/>
  <c r="D7838" i="1"/>
  <c r="A7802" i="13" s="1"/>
  <c r="D7839" i="1"/>
  <c r="A7803" i="13" s="1"/>
  <c r="D7840" i="1"/>
  <c r="A7804" i="13" s="1"/>
  <c r="D7841" i="1"/>
  <c r="A7805" i="13" s="1"/>
  <c r="D7842" i="1"/>
  <c r="A7806" i="13" s="1"/>
  <c r="D7843" i="1"/>
  <c r="A7807" i="13" s="1"/>
  <c r="D7844" i="1"/>
  <c r="A7808" i="13" s="1"/>
  <c r="D7845" i="1"/>
  <c r="A7809" i="13" s="1"/>
  <c r="D7846" i="1"/>
  <c r="A7810" i="13" s="1"/>
  <c r="D7847" i="1"/>
  <c r="A7811" i="13" s="1"/>
  <c r="D7848" i="1"/>
  <c r="A7812" i="13" s="1"/>
  <c r="D7849" i="1"/>
  <c r="A7813" i="13" s="1"/>
  <c r="D7850" i="1"/>
  <c r="D7851" i="1"/>
  <c r="A7815" i="13" s="1"/>
  <c r="D7852" i="1"/>
  <c r="A7816" i="13" s="1"/>
  <c r="D7853" i="1"/>
  <c r="A7817" i="13" s="1"/>
  <c r="D7854" i="1"/>
  <c r="A7818" i="13" s="1"/>
  <c r="D7855" i="1"/>
  <c r="A7819" i="13" s="1"/>
  <c r="D7856" i="1"/>
  <c r="A7820" i="13" s="1"/>
  <c r="D7857" i="1"/>
  <c r="A7821" i="13" s="1"/>
  <c r="D7858" i="1"/>
  <c r="A7822" i="13" s="1"/>
  <c r="D7859" i="1"/>
  <c r="A7823" i="13" s="1"/>
  <c r="D7860" i="1"/>
  <c r="A7824" i="13" s="1"/>
  <c r="D7861" i="1"/>
  <c r="A7825" i="13" s="1"/>
  <c r="D7862" i="1"/>
  <c r="A7826" i="13" s="1"/>
  <c r="D7863" i="1"/>
  <c r="A7827" i="13" s="1"/>
  <c r="D7864" i="1"/>
  <c r="A7828" i="13" s="1"/>
  <c r="D7865" i="1"/>
  <c r="A7829" i="13" s="1"/>
  <c r="D7866" i="1"/>
  <c r="D7867" i="1"/>
  <c r="A7831" i="13" s="1"/>
  <c r="D7868" i="1"/>
  <c r="A7832" i="13" s="1"/>
  <c r="D7869" i="1"/>
  <c r="A7833" i="13" s="1"/>
  <c r="D7870" i="1"/>
  <c r="A7834" i="13" s="1"/>
  <c r="D7871" i="1"/>
  <c r="A7835" i="13" s="1"/>
  <c r="D7872" i="1"/>
  <c r="A7836" i="13" s="1"/>
  <c r="D7873" i="1"/>
  <c r="A7837" i="13" s="1"/>
  <c r="D7874" i="1"/>
  <c r="A7838" i="13" s="1"/>
  <c r="D7875" i="1"/>
  <c r="A7839" i="13" s="1"/>
  <c r="D7876" i="1"/>
  <c r="A7840" i="13" s="1"/>
  <c r="D7877" i="1"/>
  <c r="A7841" i="13" s="1"/>
  <c r="D7878" i="1"/>
  <c r="A7842" i="13" s="1"/>
  <c r="D7879" i="1"/>
  <c r="A7843" i="13" s="1"/>
  <c r="D7880" i="1"/>
  <c r="A7844" i="13" s="1"/>
  <c r="D7881" i="1"/>
  <c r="A7845" i="13" s="1"/>
  <c r="D7882" i="1"/>
  <c r="D7883" i="1"/>
  <c r="D7884" i="1"/>
  <c r="A7848" i="13" s="1"/>
  <c r="D7885" i="1"/>
  <c r="A7849" i="13" s="1"/>
  <c r="D7886" i="1"/>
  <c r="A7850" i="13" s="1"/>
  <c r="D7887" i="1"/>
  <c r="A7851" i="13" s="1"/>
  <c r="D7888" i="1"/>
  <c r="A7852" i="13" s="1"/>
  <c r="D7889" i="1"/>
  <c r="A7853" i="13" s="1"/>
  <c r="D7890" i="1"/>
  <c r="A7854" i="13" s="1"/>
  <c r="D7891" i="1"/>
  <c r="A7855" i="13" s="1"/>
  <c r="D7892" i="1"/>
  <c r="A7856" i="13" s="1"/>
  <c r="D7893" i="1"/>
  <c r="A7857" i="13" s="1"/>
  <c r="D7894" i="1"/>
  <c r="A7858" i="13" s="1"/>
  <c r="D7895" i="1"/>
  <c r="A7859" i="13" s="1"/>
  <c r="D7896" i="1"/>
  <c r="A7860" i="13" s="1"/>
  <c r="D7897" i="1"/>
  <c r="A7861" i="13" s="1"/>
  <c r="D7898" i="1"/>
  <c r="D7899" i="1"/>
  <c r="D7900" i="1"/>
  <c r="A7864" i="13" s="1"/>
  <c r="D7901" i="1"/>
  <c r="A7865" i="13" s="1"/>
  <c r="D7902" i="1"/>
  <c r="A7866" i="13" s="1"/>
  <c r="D7903" i="1"/>
  <c r="A7867" i="13" s="1"/>
  <c r="D7904" i="1"/>
  <c r="A7868" i="13" s="1"/>
  <c r="D7905" i="1"/>
  <c r="A7869" i="13" s="1"/>
  <c r="D7906" i="1"/>
  <c r="A7870" i="13" s="1"/>
  <c r="D7907" i="1"/>
  <c r="A7871" i="13" s="1"/>
  <c r="D7908" i="1"/>
  <c r="A7872" i="13" s="1"/>
  <c r="D7909" i="1"/>
  <c r="A7873" i="13" s="1"/>
  <c r="D7910" i="1"/>
  <c r="A7874" i="13" s="1"/>
  <c r="D7911" i="1"/>
  <c r="A7875" i="13" s="1"/>
  <c r="D7912" i="1"/>
  <c r="A7876" i="13" s="1"/>
  <c r="D7913" i="1"/>
  <c r="A7877" i="13" s="1"/>
  <c r="D7914" i="1"/>
  <c r="D7915" i="1"/>
  <c r="A7879" i="13" s="1"/>
  <c r="D7916" i="1"/>
  <c r="A7880" i="13" s="1"/>
  <c r="D7917" i="1"/>
  <c r="A7881" i="13" s="1"/>
  <c r="D7918" i="1"/>
  <c r="A7882" i="13" s="1"/>
  <c r="D7919" i="1"/>
  <c r="A7883" i="13" s="1"/>
  <c r="D7920" i="1"/>
  <c r="A7884" i="13" s="1"/>
  <c r="D7921" i="1"/>
  <c r="A7885" i="13" s="1"/>
  <c r="D7922" i="1"/>
  <c r="A7886" i="13" s="1"/>
  <c r="D7923" i="1"/>
  <c r="A7887" i="13" s="1"/>
  <c r="D7924" i="1"/>
  <c r="A7888" i="13" s="1"/>
  <c r="D7925" i="1"/>
  <c r="A7889" i="13" s="1"/>
  <c r="D7926" i="1"/>
  <c r="A7890" i="13" s="1"/>
  <c r="D7927" i="1"/>
  <c r="A7891" i="13" s="1"/>
  <c r="D7928" i="1"/>
  <c r="A7892" i="13" s="1"/>
  <c r="D7929" i="1"/>
  <c r="A7893" i="13" s="1"/>
  <c r="D7930" i="1"/>
  <c r="D7931" i="1"/>
  <c r="D7932" i="1"/>
  <c r="A7896" i="13" s="1"/>
  <c r="D7933" i="1"/>
  <c r="A7897" i="13" s="1"/>
  <c r="D7934" i="1"/>
  <c r="A7898" i="13" s="1"/>
  <c r="D7935" i="1"/>
  <c r="A7899" i="13" s="1"/>
  <c r="D7936" i="1"/>
  <c r="A7900" i="13" s="1"/>
  <c r="D7937" i="1"/>
  <c r="A7901" i="13" s="1"/>
  <c r="D7938" i="1"/>
  <c r="A7902" i="13" s="1"/>
  <c r="D7939" i="1"/>
  <c r="A7903" i="13" s="1"/>
  <c r="D7940" i="1"/>
  <c r="A7904" i="13" s="1"/>
  <c r="D7941" i="1"/>
  <c r="A7905" i="13" s="1"/>
  <c r="D7942" i="1"/>
  <c r="A7906" i="13" s="1"/>
  <c r="D7943" i="1"/>
  <c r="A7907" i="13" s="1"/>
  <c r="D7944" i="1"/>
  <c r="A7908" i="13" s="1"/>
  <c r="D7945" i="1"/>
  <c r="A7909" i="13" s="1"/>
  <c r="D7946" i="1"/>
  <c r="D7947" i="1"/>
  <c r="A7911" i="13" s="1"/>
  <c r="D7948" i="1"/>
  <c r="A7912" i="13" s="1"/>
  <c r="D7949" i="1"/>
  <c r="A7913" i="13" s="1"/>
  <c r="D7950" i="1"/>
  <c r="A7914" i="13" s="1"/>
  <c r="D7951" i="1"/>
  <c r="A7915" i="13" s="1"/>
  <c r="D7952" i="1"/>
  <c r="A7916" i="13" s="1"/>
  <c r="D7953" i="1"/>
  <c r="A7917" i="13" s="1"/>
  <c r="D7954" i="1"/>
  <c r="A7918" i="13" s="1"/>
  <c r="D7955" i="1"/>
  <c r="A7919" i="13" s="1"/>
  <c r="D7956" i="1"/>
  <c r="A7920" i="13" s="1"/>
  <c r="D7957" i="1"/>
  <c r="A7921" i="13" s="1"/>
  <c r="D7958" i="1"/>
  <c r="A7922" i="13" s="1"/>
  <c r="D7959" i="1"/>
  <c r="A7923" i="13" s="1"/>
  <c r="D7960" i="1"/>
  <c r="A7924" i="13" s="1"/>
  <c r="D7961" i="1"/>
  <c r="A7925" i="13" s="1"/>
  <c r="D7962" i="1"/>
  <c r="D7963" i="1"/>
  <c r="D7964" i="1"/>
  <c r="A7928" i="13" s="1"/>
  <c r="D7965" i="1"/>
  <c r="A7929" i="13" s="1"/>
  <c r="D7966" i="1"/>
  <c r="A7930" i="13" s="1"/>
  <c r="D7967" i="1"/>
  <c r="A7931" i="13" s="1"/>
  <c r="D7968" i="1"/>
  <c r="A7932" i="13" s="1"/>
  <c r="D7969" i="1"/>
  <c r="A7933" i="13" s="1"/>
  <c r="D7970" i="1"/>
  <c r="A7934" i="13" s="1"/>
  <c r="D7971" i="1"/>
  <c r="A7935" i="13" s="1"/>
  <c r="D7972" i="1"/>
  <c r="A7936" i="13" s="1"/>
  <c r="D7973" i="1"/>
  <c r="A7937" i="13" s="1"/>
  <c r="D7974" i="1"/>
  <c r="A7938" i="13" s="1"/>
  <c r="D7975" i="1"/>
  <c r="A7939" i="13" s="1"/>
  <c r="D7976" i="1"/>
  <c r="A7940" i="13" s="1"/>
  <c r="D7977" i="1"/>
  <c r="A7941" i="13" s="1"/>
  <c r="D7978" i="1"/>
  <c r="D7979" i="1"/>
  <c r="D7980" i="1"/>
  <c r="A7944" i="13" s="1"/>
  <c r="D7981" i="1"/>
  <c r="A7945" i="13" s="1"/>
  <c r="D7982" i="1"/>
  <c r="A7946" i="13" s="1"/>
  <c r="D7983" i="1"/>
  <c r="A7947" i="13" s="1"/>
  <c r="D7984" i="1"/>
  <c r="A7948" i="13" s="1"/>
  <c r="D7985" i="1"/>
  <c r="A7949" i="13" s="1"/>
  <c r="D7986" i="1"/>
  <c r="A7950" i="13" s="1"/>
  <c r="D7987" i="1"/>
  <c r="A7951" i="13" s="1"/>
  <c r="D7988" i="1"/>
  <c r="A7952" i="13" s="1"/>
  <c r="D7989" i="1"/>
  <c r="A7953" i="13" s="1"/>
  <c r="D7990" i="1"/>
  <c r="A7954" i="13" s="1"/>
  <c r="D7991" i="1"/>
  <c r="A7955" i="13" s="1"/>
  <c r="D7992" i="1"/>
  <c r="A7956" i="13" s="1"/>
  <c r="D7993" i="1"/>
  <c r="A7957" i="13" s="1"/>
  <c r="D7994" i="1"/>
  <c r="D7995" i="1"/>
  <c r="A7959" i="13" s="1"/>
  <c r="D7996" i="1"/>
  <c r="A7960" i="13" s="1"/>
  <c r="D7997" i="1"/>
  <c r="A7961" i="13" s="1"/>
  <c r="D7998" i="1"/>
  <c r="A7962" i="13" s="1"/>
  <c r="D7999" i="1"/>
  <c r="A7963" i="13" s="1"/>
  <c r="D8000" i="1"/>
  <c r="A7964" i="13" s="1"/>
  <c r="D8001" i="1"/>
  <c r="A7965" i="13" s="1"/>
  <c r="D8002" i="1"/>
  <c r="A7966" i="13" s="1"/>
  <c r="D8003" i="1"/>
  <c r="A7967" i="13" s="1"/>
  <c r="D8004" i="1"/>
  <c r="A7968" i="13" s="1"/>
  <c r="D8005" i="1"/>
  <c r="A7969" i="13" s="1"/>
  <c r="D8006" i="1"/>
  <c r="A7970" i="13" s="1"/>
  <c r="D8007" i="1"/>
  <c r="A7971" i="13" s="1"/>
  <c r="D8008" i="1"/>
  <c r="A7972" i="13" s="1"/>
  <c r="D8009" i="1"/>
  <c r="A7973" i="13" s="1"/>
  <c r="D8010" i="1"/>
  <c r="D8011" i="1"/>
  <c r="A7975" i="13" s="1"/>
  <c r="D8012" i="1"/>
  <c r="A7976" i="13" s="1"/>
  <c r="D8013" i="1"/>
  <c r="A7977" i="13" s="1"/>
  <c r="D8014" i="1"/>
  <c r="A7978" i="13" s="1"/>
  <c r="D8015" i="1"/>
  <c r="A7979" i="13" s="1"/>
  <c r="D8016" i="1"/>
  <c r="A7980" i="13" s="1"/>
  <c r="D8017" i="1"/>
  <c r="A7981" i="13" s="1"/>
  <c r="D8018" i="1"/>
  <c r="A7982" i="13" s="1"/>
  <c r="D8019" i="1"/>
  <c r="A7983" i="13" s="1"/>
  <c r="D8020" i="1"/>
  <c r="A7984" i="13" s="1"/>
  <c r="D8021" i="1"/>
  <c r="A7985" i="13" s="1"/>
  <c r="D8022" i="1"/>
  <c r="A7986" i="13" s="1"/>
  <c r="D8023" i="1"/>
  <c r="A7987" i="13" s="1"/>
  <c r="D8024" i="1"/>
  <c r="A7988" i="13" s="1"/>
  <c r="D8025" i="1"/>
  <c r="A7989" i="13" s="1"/>
  <c r="D8026" i="1"/>
  <c r="D8027" i="1"/>
  <c r="A7991" i="13" s="1"/>
  <c r="D8028" i="1"/>
  <c r="A7992" i="13" s="1"/>
  <c r="D8029" i="1"/>
  <c r="A7993" i="13" s="1"/>
  <c r="D8030" i="1"/>
  <c r="A7994" i="13" s="1"/>
  <c r="D8031" i="1"/>
  <c r="A7995" i="13" s="1"/>
  <c r="D8032" i="1"/>
  <c r="A7996" i="13" s="1"/>
  <c r="D8033" i="1"/>
  <c r="A7997" i="13" s="1"/>
  <c r="D8034" i="1"/>
  <c r="A7998" i="13" s="1"/>
  <c r="D8035" i="1"/>
  <c r="A7999" i="13" s="1"/>
  <c r="D8036" i="1"/>
  <c r="A8000" i="13" s="1"/>
  <c r="D8037" i="1"/>
  <c r="A8001" i="13" s="1"/>
  <c r="D8038" i="1"/>
  <c r="A8002" i="13" s="1"/>
  <c r="D8039" i="1"/>
  <c r="A8003" i="13" s="1"/>
  <c r="D8040" i="1"/>
  <c r="A8004" i="13" s="1"/>
  <c r="D8041" i="1"/>
  <c r="A8005" i="13" s="1"/>
  <c r="D8042" i="1"/>
  <c r="D8043" i="1"/>
  <c r="A8007" i="13" s="1"/>
  <c r="D8044" i="1"/>
  <c r="A8008" i="13" s="1"/>
  <c r="D8045" i="1"/>
  <c r="A8009" i="13" s="1"/>
  <c r="D8046" i="1"/>
  <c r="A8010" i="13" s="1"/>
  <c r="D8047" i="1"/>
  <c r="A8011" i="13" s="1"/>
  <c r="D8048" i="1"/>
  <c r="A8012" i="13" s="1"/>
  <c r="D8049" i="1"/>
  <c r="A8013" i="13" s="1"/>
  <c r="D8050" i="1"/>
  <c r="A8014" i="13" s="1"/>
  <c r="D8051" i="1"/>
  <c r="A8015" i="13" s="1"/>
  <c r="D8052" i="1"/>
  <c r="A8016" i="13" s="1"/>
  <c r="D8053" i="1"/>
  <c r="A8017" i="13" s="1"/>
  <c r="D8054" i="1"/>
  <c r="A8018" i="13" s="1"/>
  <c r="D8055" i="1"/>
  <c r="A8019" i="13" s="1"/>
  <c r="D8056" i="1"/>
  <c r="A8020" i="13" s="1"/>
  <c r="D8057" i="1"/>
  <c r="A8021" i="13" s="1"/>
  <c r="D8058" i="1"/>
  <c r="D8059" i="1"/>
  <c r="A8023" i="13" s="1"/>
  <c r="D8060" i="1"/>
  <c r="A8024" i="13" s="1"/>
  <c r="D8061" i="1"/>
  <c r="A8025" i="13" s="1"/>
  <c r="D8062" i="1"/>
  <c r="A8026" i="13" s="1"/>
  <c r="D8063" i="1"/>
  <c r="A8027" i="13" s="1"/>
  <c r="D8064" i="1"/>
  <c r="A8028" i="13" s="1"/>
  <c r="D8065" i="1"/>
  <c r="A8029" i="13" s="1"/>
  <c r="D8066" i="1"/>
  <c r="A8030" i="13" s="1"/>
  <c r="D8067" i="1"/>
  <c r="A8031" i="13" s="1"/>
  <c r="D8068" i="1"/>
  <c r="A8032" i="13" s="1"/>
  <c r="D8069" i="1"/>
  <c r="A8033" i="13" s="1"/>
  <c r="D8070" i="1"/>
  <c r="A8034" i="13" s="1"/>
  <c r="D8071" i="1"/>
  <c r="A8035" i="13" s="1"/>
  <c r="D8072" i="1"/>
  <c r="A8036" i="13" s="1"/>
  <c r="D8073" i="1"/>
  <c r="A8037" i="13" s="1"/>
  <c r="D8074" i="1"/>
  <c r="D8075" i="1"/>
  <c r="D8076" i="1"/>
  <c r="A8040" i="13" s="1"/>
  <c r="D8077" i="1"/>
  <c r="A8041" i="13" s="1"/>
  <c r="D8078" i="1"/>
  <c r="A8042" i="13" s="1"/>
  <c r="D8079" i="1"/>
  <c r="A8043" i="13" s="1"/>
  <c r="D8080" i="1"/>
  <c r="A8044" i="13" s="1"/>
  <c r="D8081" i="1"/>
  <c r="A8045" i="13" s="1"/>
  <c r="D8082" i="1"/>
  <c r="A8046" i="13" s="1"/>
  <c r="D8083" i="1"/>
  <c r="A8047" i="13" s="1"/>
  <c r="D8084" i="1"/>
  <c r="A8048" i="13" s="1"/>
  <c r="D8085" i="1"/>
  <c r="A8049" i="13" s="1"/>
  <c r="D8086" i="1"/>
  <c r="A8050" i="13" s="1"/>
  <c r="D8087" i="1"/>
  <c r="A8051" i="13" s="1"/>
  <c r="D8088" i="1"/>
  <c r="A8052" i="13" s="1"/>
  <c r="D8089" i="1"/>
  <c r="A8053" i="13" s="1"/>
  <c r="D8090" i="1"/>
  <c r="D8091" i="1"/>
  <c r="A8055" i="13" s="1"/>
  <c r="D8092" i="1"/>
  <c r="A8056" i="13" s="1"/>
  <c r="D8093" i="1"/>
  <c r="A8057" i="13" s="1"/>
  <c r="D8094" i="1"/>
  <c r="A8058" i="13" s="1"/>
  <c r="D8095" i="1"/>
  <c r="A8059" i="13" s="1"/>
  <c r="D8096" i="1"/>
  <c r="A8060" i="13" s="1"/>
  <c r="D8097" i="1"/>
  <c r="A8061" i="13" s="1"/>
  <c r="D8098" i="1"/>
  <c r="A8062" i="13" s="1"/>
  <c r="D8099" i="1"/>
  <c r="A8063" i="13" s="1"/>
  <c r="D8100" i="1"/>
  <c r="A8064" i="13" s="1"/>
  <c r="D8101" i="1"/>
  <c r="A8065" i="13" s="1"/>
  <c r="D8102" i="1"/>
  <c r="A8066" i="13" s="1"/>
  <c r="D8103" i="1"/>
  <c r="A8067" i="13" s="1"/>
  <c r="D8104" i="1"/>
  <c r="A8068" i="13" s="1"/>
  <c r="D8105" i="1"/>
  <c r="A8069" i="13" s="1"/>
  <c r="D8106" i="1"/>
  <c r="D8107" i="1"/>
  <c r="A8071" i="13" s="1"/>
  <c r="D8108" i="1"/>
  <c r="A8072" i="13" s="1"/>
  <c r="D8109" i="1"/>
  <c r="A8073" i="13" s="1"/>
  <c r="D8110" i="1"/>
  <c r="A8074" i="13" s="1"/>
  <c r="D8111" i="1"/>
  <c r="A8075" i="13" s="1"/>
  <c r="D8112" i="1"/>
  <c r="A8076" i="13" s="1"/>
  <c r="D8113" i="1"/>
  <c r="A8077" i="13" s="1"/>
  <c r="D8114" i="1"/>
  <c r="A8078" i="13" s="1"/>
  <c r="D8115" i="1"/>
  <c r="A8079" i="13" s="1"/>
  <c r="D8116" i="1"/>
  <c r="A8080" i="13" s="1"/>
  <c r="D8117" i="1"/>
  <c r="A8081" i="13" s="1"/>
  <c r="D8118" i="1"/>
  <c r="A8082" i="13" s="1"/>
  <c r="D8119" i="1"/>
  <c r="A8083" i="13" s="1"/>
  <c r="D8120" i="1"/>
  <c r="A8084" i="13" s="1"/>
  <c r="D8121" i="1"/>
  <c r="A8085" i="13" s="1"/>
  <c r="D8122" i="1"/>
  <c r="D8123" i="1"/>
  <c r="A8087" i="13" s="1"/>
  <c r="D8124" i="1"/>
  <c r="A8088" i="13" s="1"/>
  <c r="D8125" i="1"/>
  <c r="A8089" i="13" s="1"/>
  <c r="D8126" i="1"/>
  <c r="A8090" i="13" s="1"/>
  <c r="D8127" i="1"/>
  <c r="A8091" i="13" s="1"/>
  <c r="D8128" i="1"/>
  <c r="A8092" i="13" s="1"/>
  <c r="D8129" i="1"/>
  <c r="A8093" i="13" s="1"/>
  <c r="D8130" i="1"/>
  <c r="A8094" i="13" s="1"/>
  <c r="D8131" i="1"/>
  <c r="A8095" i="13" s="1"/>
  <c r="D8132" i="1"/>
  <c r="A8096" i="13" s="1"/>
  <c r="D8133" i="1"/>
  <c r="A8097" i="13" s="1"/>
  <c r="D8134" i="1"/>
  <c r="A8098" i="13" s="1"/>
  <c r="D8135" i="1"/>
  <c r="A8099" i="13" s="1"/>
  <c r="D8136" i="1"/>
  <c r="A8100" i="13" s="1"/>
  <c r="D8137" i="1"/>
  <c r="A8101" i="13" s="1"/>
  <c r="D8138" i="1"/>
  <c r="D8139" i="1"/>
  <c r="A8103" i="13" s="1"/>
  <c r="D8140" i="1"/>
  <c r="A8104" i="13" s="1"/>
  <c r="D8141" i="1"/>
  <c r="A8105" i="13" s="1"/>
  <c r="D8142" i="1"/>
  <c r="A8106" i="13" s="1"/>
  <c r="D8143" i="1"/>
  <c r="A8107" i="13" s="1"/>
  <c r="D8144" i="1"/>
  <c r="A8108" i="13" s="1"/>
  <c r="D8145" i="1"/>
  <c r="A8109" i="13" s="1"/>
  <c r="D8146" i="1"/>
  <c r="A8110" i="13" s="1"/>
  <c r="D8147" i="1"/>
  <c r="A8111" i="13" s="1"/>
  <c r="D8148" i="1"/>
  <c r="A8112" i="13" s="1"/>
  <c r="D8149" i="1"/>
  <c r="A8113" i="13" s="1"/>
  <c r="D8150" i="1"/>
  <c r="A8114" i="13" s="1"/>
  <c r="D8151" i="1"/>
  <c r="A8115" i="13" s="1"/>
  <c r="D8152" i="1"/>
  <c r="A8116" i="13" s="1"/>
  <c r="D8153" i="1"/>
  <c r="A8117" i="13" s="1"/>
  <c r="D8154" i="1"/>
  <c r="D8155" i="1"/>
  <c r="D8156" i="1"/>
  <c r="A8120" i="13" s="1"/>
  <c r="D8157" i="1"/>
  <c r="A8121" i="13" s="1"/>
  <c r="D8158" i="1"/>
  <c r="A8122" i="13" s="1"/>
  <c r="D8159" i="1"/>
  <c r="A8123" i="13" s="1"/>
  <c r="D8160" i="1"/>
  <c r="A8124" i="13" s="1"/>
  <c r="D8161" i="1"/>
  <c r="A8125" i="13" s="1"/>
  <c r="D8162" i="1"/>
  <c r="A8126" i="13" s="1"/>
  <c r="D8163" i="1"/>
  <c r="A8127" i="13" s="1"/>
  <c r="D8164" i="1"/>
  <c r="A8128" i="13" s="1"/>
  <c r="D8165" i="1"/>
  <c r="A8129" i="13" s="1"/>
  <c r="D8166" i="1"/>
  <c r="A8130" i="13" s="1"/>
  <c r="D8167" i="1"/>
  <c r="A8131" i="13" s="1"/>
  <c r="D8168" i="1"/>
  <c r="A8132" i="13" s="1"/>
  <c r="D8169" i="1"/>
  <c r="A8133" i="13" s="1"/>
  <c r="D8170" i="1"/>
  <c r="D8171" i="1"/>
  <c r="A8135" i="13" s="1"/>
  <c r="D8172" i="1"/>
  <c r="A8136" i="13" s="1"/>
  <c r="D8173" i="1"/>
  <c r="A8137" i="13" s="1"/>
  <c r="D8174" i="1"/>
  <c r="A8138" i="13" s="1"/>
  <c r="D8175" i="1"/>
  <c r="A8139" i="13" s="1"/>
  <c r="D8176" i="1"/>
  <c r="A8140" i="13" s="1"/>
  <c r="D8177" i="1"/>
  <c r="A8141" i="13" s="1"/>
  <c r="D8178" i="1"/>
  <c r="A8142" i="13" s="1"/>
  <c r="D8179" i="1"/>
  <c r="A8143" i="13" s="1"/>
  <c r="D8180" i="1"/>
  <c r="A8144" i="13" s="1"/>
  <c r="D8181" i="1"/>
  <c r="A8145" i="13" s="1"/>
  <c r="D8182" i="1"/>
  <c r="A8146" i="13" s="1"/>
  <c r="D8183" i="1"/>
  <c r="A8147" i="13" s="1"/>
  <c r="D8184" i="1"/>
  <c r="A8148" i="13" s="1"/>
  <c r="D8185" i="1"/>
  <c r="A8149" i="13" s="1"/>
  <c r="D8186" i="1"/>
  <c r="D8187" i="1"/>
  <c r="D8188" i="1"/>
  <c r="A8152" i="13" s="1"/>
  <c r="D8189" i="1"/>
  <c r="A8153" i="13" s="1"/>
  <c r="D8190" i="1"/>
  <c r="A8154" i="13" s="1"/>
  <c r="D8191" i="1"/>
  <c r="A8155" i="13" s="1"/>
  <c r="D8192" i="1"/>
  <c r="A8156" i="13" s="1"/>
  <c r="D8193" i="1"/>
  <c r="A8157" i="13" s="1"/>
  <c r="D8194" i="1"/>
  <c r="A8158" i="13" s="1"/>
  <c r="D8195" i="1"/>
  <c r="A8159" i="13" s="1"/>
  <c r="D8196" i="1"/>
  <c r="A8160" i="13" s="1"/>
  <c r="D8197" i="1"/>
  <c r="A8161" i="13" s="1"/>
  <c r="D8198" i="1"/>
  <c r="A8162" i="13" s="1"/>
  <c r="D8199" i="1"/>
  <c r="A8163" i="13" s="1"/>
  <c r="D8200" i="1"/>
  <c r="A8164" i="13" s="1"/>
  <c r="D8201" i="1"/>
  <c r="A8165" i="13" s="1"/>
  <c r="D8202" i="1"/>
  <c r="D8203" i="1"/>
  <c r="A8167" i="13" s="1"/>
  <c r="D8204" i="1"/>
  <c r="A8168" i="13" s="1"/>
  <c r="D8205" i="1"/>
  <c r="A8169" i="13" s="1"/>
  <c r="D8206" i="1"/>
  <c r="A8170" i="13" s="1"/>
  <c r="D8207" i="1"/>
  <c r="A8171" i="13" s="1"/>
  <c r="D8208" i="1"/>
  <c r="A8172" i="13" s="1"/>
  <c r="D8209" i="1"/>
  <c r="A8173" i="13" s="1"/>
  <c r="D8210" i="1"/>
  <c r="A8174" i="13" s="1"/>
  <c r="D8211" i="1"/>
  <c r="A8175" i="13" s="1"/>
  <c r="D8212" i="1"/>
  <c r="A8176" i="13" s="1"/>
  <c r="D8213" i="1"/>
  <c r="A8177" i="13" s="1"/>
  <c r="D8214" i="1"/>
  <c r="A8178" i="13" s="1"/>
  <c r="D8215" i="1"/>
  <c r="A8179" i="13" s="1"/>
  <c r="D8216" i="1"/>
  <c r="A8180" i="13" s="1"/>
  <c r="D8217" i="1"/>
  <c r="A8181" i="13" s="1"/>
  <c r="D8218" i="1"/>
  <c r="D8219" i="1"/>
  <c r="A8183" i="13" s="1"/>
  <c r="D8220" i="1"/>
  <c r="A8184" i="13" s="1"/>
  <c r="D8221" i="1"/>
  <c r="A8185" i="13" s="1"/>
  <c r="D8222" i="1"/>
  <c r="A8186" i="13" s="1"/>
  <c r="D8223" i="1"/>
  <c r="A8187" i="13" s="1"/>
  <c r="D8224" i="1"/>
  <c r="A8188" i="13" s="1"/>
  <c r="D8225" i="1"/>
  <c r="A8189" i="13" s="1"/>
  <c r="D8226" i="1"/>
  <c r="A8190" i="13" s="1"/>
  <c r="D8227" i="1"/>
  <c r="A8191" i="13" s="1"/>
  <c r="D8228" i="1"/>
  <c r="A8192" i="13" s="1"/>
  <c r="D8229" i="1"/>
  <c r="A8193" i="13" s="1"/>
  <c r="D8230" i="1"/>
  <c r="A8194" i="13" s="1"/>
  <c r="D8231" i="1"/>
  <c r="A8195" i="13" s="1"/>
  <c r="D8232" i="1"/>
  <c r="A8196" i="13" s="1"/>
  <c r="D8233" i="1"/>
  <c r="A8197" i="13" s="1"/>
  <c r="D8234" i="1"/>
  <c r="D8235" i="1"/>
  <c r="D8236" i="1"/>
  <c r="A8200" i="13" s="1"/>
  <c r="D8237" i="1"/>
  <c r="A8201" i="13" s="1"/>
  <c r="D8238" i="1"/>
  <c r="A8202" i="13" s="1"/>
  <c r="D8239" i="1"/>
  <c r="A8203" i="13" s="1"/>
  <c r="D8240" i="1"/>
  <c r="A8204" i="13" s="1"/>
  <c r="D8241" i="1"/>
  <c r="A8205" i="13" s="1"/>
  <c r="D8242" i="1"/>
  <c r="A8206" i="13" s="1"/>
  <c r="D8243" i="1"/>
  <c r="A8207" i="13" s="1"/>
  <c r="D8244" i="1"/>
  <c r="A8208" i="13" s="1"/>
  <c r="D8245" i="1"/>
  <c r="A8209" i="13" s="1"/>
  <c r="D8246" i="1"/>
  <c r="A8210" i="13" s="1"/>
  <c r="D8247" i="1"/>
  <c r="A8211" i="13" s="1"/>
  <c r="D8248" i="1"/>
  <c r="A8212" i="13" s="1"/>
  <c r="D8249" i="1"/>
  <c r="D8250" i="1"/>
  <c r="D8251" i="1"/>
  <c r="A8215" i="13" s="1"/>
  <c r="D8252" i="1"/>
  <c r="A8216" i="13" s="1"/>
  <c r="D8253" i="1"/>
  <c r="A8217" i="13" s="1"/>
  <c r="D8254" i="1"/>
  <c r="A8218" i="13" s="1"/>
  <c r="D8255" i="1"/>
  <c r="A8219" i="13" s="1"/>
  <c r="D8256" i="1"/>
  <c r="A8220" i="13" s="1"/>
  <c r="D8257" i="1"/>
  <c r="A8221" i="13" s="1"/>
  <c r="D8258" i="1"/>
  <c r="A8222" i="13" s="1"/>
  <c r="D8259" i="1"/>
  <c r="A8223" i="13" s="1"/>
  <c r="D8260" i="1"/>
  <c r="A8224" i="13" s="1"/>
  <c r="D8261" i="1"/>
  <c r="A8225" i="13" s="1"/>
  <c r="D8262" i="1"/>
  <c r="A8226" i="13" s="1"/>
  <c r="D8263" i="1"/>
  <c r="A8227" i="13" s="1"/>
  <c r="D8264" i="1"/>
  <c r="A8228" i="13" s="1"/>
  <c r="D8265" i="1"/>
  <c r="A8229" i="13" s="1"/>
  <c r="D8266" i="1"/>
  <c r="D8267" i="1"/>
  <c r="A8231" i="13" s="1"/>
  <c r="D8268" i="1"/>
  <c r="A8232" i="13" s="1"/>
  <c r="D8269" i="1"/>
  <c r="A8233" i="13" s="1"/>
  <c r="D8270" i="1"/>
  <c r="A8234" i="13" s="1"/>
  <c r="D8271" i="1"/>
  <c r="A8235" i="13" s="1"/>
  <c r="D8272" i="1"/>
  <c r="A8236" i="13" s="1"/>
  <c r="D8273" i="1"/>
  <c r="A8237" i="13" s="1"/>
  <c r="D8274" i="1"/>
  <c r="A8238" i="13" s="1"/>
  <c r="D8275" i="1"/>
  <c r="A8239" i="13" s="1"/>
  <c r="D8276" i="1"/>
  <c r="A8240" i="13" s="1"/>
  <c r="D8277" i="1"/>
  <c r="A8241" i="13" s="1"/>
  <c r="D8278" i="1"/>
  <c r="A8242" i="13" s="1"/>
  <c r="D8279" i="1"/>
  <c r="A8243" i="13" s="1"/>
  <c r="D8280" i="1"/>
  <c r="A8244" i="13" s="1"/>
  <c r="D8281" i="1"/>
  <c r="A8245" i="13" s="1"/>
  <c r="D8282" i="1"/>
  <c r="D8283" i="1"/>
  <c r="A8247" i="13" s="1"/>
  <c r="D8284" i="1"/>
  <c r="A8248" i="13" s="1"/>
  <c r="D8285" i="1"/>
  <c r="A8249" i="13" s="1"/>
  <c r="D8286" i="1"/>
  <c r="A8250" i="13" s="1"/>
  <c r="D8287" i="1"/>
  <c r="A8251" i="13" s="1"/>
  <c r="D8288" i="1"/>
  <c r="A8252" i="13" s="1"/>
  <c r="D8289" i="1"/>
  <c r="A8253" i="13" s="1"/>
  <c r="D8290" i="1"/>
  <c r="A8254" i="13" s="1"/>
  <c r="D8291" i="1"/>
  <c r="A8255" i="13" s="1"/>
  <c r="D8292" i="1"/>
  <c r="A8256" i="13" s="1"/>
  <c r="D8293" i="1"/>
  <c r="A8257" i="13" s="1"/>
  <c r="D8294" i="1"/>
  <c r="A8258" i="13" s="1"/>
  <c r="D8295" i="1"/>
  <c r="A8259" i="13" s="1"/>
  <c r="D8296" i="1"/>
  <c r="A8260" i="13" s="1"/>
  <c r="D8297" i="1"/>
  <c r="A8261" i="13" s="1"/>
  <c r="D8298" i="1"/>
  <c r="D8299" i="1"/>
  <c r="A8263" i="13" s="1"/>
  <c r="D8300" i="1"/>
  <c r="A8264" i="13" s="1"/>
  <c r="D8301" i="1"/>
  <c r="A8265" i="13" s="1"/>
  <c r="D8302" i="1"/>
  <c r="A8266" i="13" s="1"/>
  <c r="D8303" i="1"/>
  <c r="A8267" i="13" s="1"/>
  <c r="D8304" i="1"/>
  <c r="A8268" i="13" s="1"/>
  <c r="D8305" i="1"/>
  <c r="A8269" i="13" s="1"/>
  <c r="D8306" i="1"/>
  <c r="A8270" i="13" s="1"/>
  <c r="D8307" i="1"/>
  <c r="A8271" i="13" s="1"/>
  <c r="D8308" i="1"/>
  <c r="A8272" i="13" s="1"/>
  <c r="D8309" i="1"/>
  <c r="A8273" i="13" s="1"/>
  <c r="D8310" i="1"/>
  <c r="A8274" i="13" s="1"/>
  <c r="D8311" i="1"/>
  <c r="A8275" i="13" s="1"/>
  <c r="D8312" i="1"/>
  <c r="A8276" i="13" s="1"/>
  <c r="D8313" i="1"/>
  <c r="A8277" i="13" s="1"/>
  <c r="D8314" i="1"/>
  <c r="D8315" i="1"/>
  <c r="A8279" i="13" s="1"/>
  <c r="D8316" i="1"/>
  <c r="A8280" i="13" s="1"/>
  <c r="D8317" i="1"/>
  <c r="A8281" i="13" s="1"/>
  <c r="D8318" i="1"/>
  <c r="A8282" i="13" s="1"/>
  <c r="D8319" i="1"/>
  <c r="A8283" i="13" s="1"/>
  <c r="D8320" i="1"/>
  <c r="A8284" i="13" s="1"/>
  <c r="D8321" i="1"/>
  <c r="A8285" i="13" s="1"/>
  <c r="D8322" i="1"/>
  <c r="A8286" i="13" s="1"/>
  <c r="D8323" i="1"/>
  <c r="A8287" i="13" s="1"/>
  <c r="D8324" i="1"/>
  <c r="A8288" i="13" s="1"/>
  <c r="D8325" i="1"/>
  <c r="A8289" i="13" s="1"/>
  <c r="D8326" i="1"/>
  <c r="A8290" i="13" s="1"/>
  <c r="D8327" i="1"/>
  <c r="A8291" i="13" s="1"/>
  <c r="D8328" i="1"/>
  <c r="A8292" i="13" s="1"/>
  <c r="D8329" i="1"/>
  <c r="A8293" i="13" s="1"/>
  <c r="D8330" i="1"/>
  <c r="D8331" i="1"/>
  <c r="A8295" i="13" s="1"/>
  <c r="D8332" i="1"/>
  <c r="A8296" i="13" s="1"/>
  <c r="D8333" i="1"/>
  <c r="A8297" i="13" s="1"/>
  <c r="D8334" i="1"/>
  <c r="A8298" i="13" s="1"/>
  <c r="D8335" i="1"/>
  <c r="A8299" i="13" s="1"/>
  <c r="D8336" i="1"/>
  <c r="A8300" i="13" s="1"/>
  <c r="D8337" i="1"/>
  <c r="A8301" i="13" s="1"/>
  <c r="D8338" i="1"/>
  <c r="A8302" i="13" s="1"/>
  <c r="D8339" i="1"/>
  <c r="A8303" i="13" s="1"/>
  <c r="D8340" i="1"/>
  <c r="A8304" i="13" s="1"/>
  <c r="D8341" i="1"/>
  <c r="A8305" i="13" s="1"/>
  <c r="D8342" i="1"/>
  <c r="A8306" i="13" s="1"/>
  <c r="D8343" i="1"/>
  <c r="A8307" i="13" s="1"/>
  <c r="D8344" i="1"/>
  <c r="A8308" i="13" s="1"/>
  <c r="D8345" i="1"/>
  <c r="A8309" i="13" s="1"/>
  <c r="D8346" i="1"/>
  <c r="D8347" i="1"/>
  <c r="A8311" i="13" s="1"/>
  <c r="D8348" i="1"/>
  <c r="A8312" i="13" s="1"/>
  <c r="D8349" i="1"/>
  <c r="A8313" i="13" s="1"/>
  <c r="D8350" i="1"/>
  <c r="A8314" i="13" s="1"/>
  <c r="D8351" i="1"/>
  <c r="A8315" i="13" s="1"/>
  <c r="D8352" i="1"/>
  <c r="A8316" i="13" s="1"/>
  <c r="D8353" i="1"/>
  <c r="A8317" i="13" s="1"/>
  <c r="D8354" i="1"/>
  <c r="A8318" i="13" s="1"/>
  <c r="D8355" i="1"/>
  <c r="A8319" i="13" s="1"/>
  <c r="D8356" i="1"/>
  <c r="A8320" i="13" s="1"/>
  <c r="D8357" i="1"/>
  <c r="A8321" i="13" s="1"/>
  <c r="D8358" i="1"/>
  <c r="A8322" i="13" s="1"/>
  <c r="D8359" i="1"/>
  <c r="A8323" i="13" s="1"/>
  <c r="D8360" i="1"/>
  <c r="A8324" i="13" s="1"/>
  <c r="D8361" i="1"/>
  <c r="A8325" i="13" s="1"/>
  <c r="D8362" i="1"/>
  <c r="D8363" i="1"/>
  <c r="D8364" i="1"/>
  <c r="A8328" i="13" s="1"/>
  <c r="D8365" i="1"/>
  <c r="A8329" i="13" s="1"/>
  <c r="D8366" i="1"/>
  <c r="A8330" i="13" s="1"/>
  <c r="D8367" i="1"/>
  <c r="A8331" i="13" s="1"/>
  <c r="D8368" i="1"/>
  <c r="A8332" i="13" s="1"/>
  <c r="D8369" i="1"/>
  <c r="A8333" i="13" s="1"/>
  <c r="D8370" i="1"/>
  <c r="A8334" i="13" s="1"/>
  <c r="D8371" i="1"/>
  <c r="A8335" i="13" s="1"/>
  <c r="D8372" i="1"/>
  <c r="A8336" i="13" s="1"/>
  <c r="D8373" i="1"/>
  <c r="A8337" i="13" s="1"/>
  <c r="D8374" i="1"/>
  <c r="A8338" i="13" s="1"/>
  <c r="D8375" i="1"/>
  <c r="A8339" i="13" s="1"/>
  <c r="D8376" i="1"/>
  <c r="A8340" i="13" s="1"/>
  <c r="D8377" i="1"/>
  <c r="A8341" i="13" s="1"/>
  <c r="D8378" i="1"/>
  <c r="D8379" i="1"/>
  <c r="A8343" i="13" s="1"/>
  <c r="D8380" i="1"/>
  <c r="A8344" i="13" s="1"/>
  <c r="D8381" i="1"/>
  <c r="A8345" i="13" s="1"/>
  <c r="D8382" i="1"/>
  <c r="A8346" i="13" s="1"/>
  <c r="D8383" i="1"/>
  <c r="A8347" i="13" s="1"/>
  <c r="D8384" i="1"/>
  <c r="A8348" i="13" s="1"/>
  <c r="D8385" i="1"/>
  <c r="A8349" i="13" s="1"/>
  <c r="D8386" i="1"/>
  <c r="A8350" i="13" s="1"/>
  <c r="D8387" i="1"/>
  <c r="A8351" i="13" s="1"/>
  <c r="D8388" i="1"/>
  <c r="A8352" i="13" s="1"/>
  <c r="D8389" i="1"/>
  <c r="A8353" i="13" s="1"/>
  <c r="D8390" i="1"/>
  <c r="A8354" i="13" s="1"/>
  <c r="D8391" i="1"/>
  <c r="A8355" i="13" s="1"/>
  <c r="D8392" i="1"/>
  <c r="A8356" i="13" s="1"/>
  <c r="D8393" i="1"/>
  <c r="A8357" i="13" s="1"/>
  <c r="D8394" i="1"/>
  <c r="D8395" i="1"/>
  <c r="D8396" i="1"/>
  <c r="A8360" i="13" s="1"/>
  <c r="D8397" i="1"/>
  <c r="A8361" i="13" s="1"/>
  <c r="D8398" i="1"/>
  <c r="A8362" i="13" s="1"/>
  <c r="D8399" i="1"/>
  <c r="A8363" i="13" s="1"/>
  <c r="D8400" i="1"/>
  <c r="A8364" i="13" s="1"/>
  <c r="D8401" i="1"/>
  <c r="A8365" i="13" s="1"/>
  <c r="D8402" i="1"/>
  <c r="A8366" i="13" s="1"/>
  <c r="D8403" i="1"/>
  <c r="A8367" i="13" s="1"/>
  <c r="D8404" i="1"/>
  <c r="A8368" i="13" s="1"/>
  <c r="D8405" i="1"/>
  <c r="A8369" i="13" s="1"/>
  <c r="D8406" i="1"/>
  <c r="A8370" i="13" s="1"/>
  <c r="D8407" i="1"/>
  <c r="A8371" i="13" s="1"/>
  <c r="D8408" i="1"/>
  <c r="A8372" i="13" s="1"/>
  <c r="D8409" i="1"/>
  <c r="A8373" i="13" s="1"/>
  <c r="D8410" i="1"/>
  <c r="D8411" i="1"/>
  <c r="D8412" i="1"/>
  <c r="A8376" i="13" s="1"/>
  <c r="D8413" i="1"/>
  <c r="A8377" i="13" s="1"/>
  <c r="D8414" i="1"/>
  <c r="A8378" i="13" s="1"/>
  <c r="D8415" i="1"/>
  <c r="A8379" i="13" s="1"/>
  <c r="D8416" i="1"/>
  <c r="A8380" i="13" s="1"/>
  <c r="D8417" i="1"/>
  <c r="A8381" i="13" s="1"/>
  <c r="D8418" i="1"/>
  <c r="A8382" i="13" s="1"/>
  <c r="D8419" i="1"/>
  <c r="A8383" i="13" s="1"/>
  <c r="D8420" i="1"/>
  <c r="A8384" i="13" s="1"/>
  <c r="D8421" i="1"/>
  <c r="A8385" i="13" s="1"/>
  <c r="D8422" i="1"/>
  <c r="A8386" i="13" s="1"/>
  <c r="D8423" i="1"/>
  <c r="A8387" i="13" s="1"/>
  <c r="D8424" i="1"/>
  <c r="A8388" i="13" s="1"/>
  <c r="D8425" i="1"/>
  <c r="A8389" i="13" s="1"/>
  <c r="D8426" i="1"/>
  <c r="D8427" i="1"/>
  <c r="A8391" i="13" s="1"/>
  <c r="D8428" i="1"/>
  <c r="A8392" i="13" s="1"/>
  <c r="D8429" i="1"/>
  <c r="A8393" i="13" s="1"/>
  <c r="D8430" i="1"/>
  <c r="A8394" i="13" s="1"/>
  <c r="D8431" i="1"/>
  <c r="A8395" i="13" s="1"/>
  <c r="D8432" i="1"/>
  <c r="A8396" i="13" s="1"/>
  <c r="D8433" i="1"/>
  <c r="A8397" i="13" s="1"/>
  <c r="D8434" i="1"/>
  <c r="A8398" i="13" s="1"/>
  <c r="D8435" i="1"/>
  <c r="A8399" i="13" s="1"/>
  <c r="D8436" i="1"/>
  <c r="A8400" i="13" s="1"/>
  <c r="D8437" i="1"/>
  <c r="A8401" i="13" s="1"/>
  <c r="D8438" i="1"/>
  <c r="A8402" i="13" s="1"/>
  <c r="D8439" i="1"/>
  <c r="A8403" i="13" s="1"/>
  <c r="D8440" i="1"/>
  <c r="A8404" i="13" s="1"/>
  <c r="D8441" i="1"/>
  <c r="A8405" i="13" s="1"/>
  <c r="D8442" i="1"/>
  <c r="D8443" i="1"/>
  <c r="D8444" i="1"/>
  <c r="A8408" i="13" s="1"/>
  <c r="D8445" i="1"/>
  <c r="A8409" i="13" s="1"/>
  <c r="D8446" i="1"/>
  <c r="A8410" i="13" s="1"/>
  <c r="D8447" i="1"/>
  <c r="A8411" i="13" s="1"/>
  <c r="D8448" i="1"/>
  <c r="A8412" i="13" s="1"/>
  <c r="D8449" i="1"/>
  <c r="A8413" i="13" s="1"/>
  <c r="D8450" i="1"/>
  <c r="A8414" i="13" s="1"/>
  <c r="D8451" i="1"/>
  <c r="A8415" i="13" s="1"/>
  <c r="D8452" i="1"/>
  <c r="A8416" i="13" s="1"/>
  <c r="D8453" i="1"/>
  <c r="A8417" i="13" s="1"/>
  <c r="D8454" i="1"/>
  <c r="A8418" i="13" s="1"/>
  <c r="D8455" i="1"/>
  <c r="A8419" i="13" s="1"/>
  <c r="D8456" i="1"/>
  <c r="A8420" i="13" s="1"/>
  <c r="D8457" i="1"/>
  <c r="A8421" i="13" s="1"/>
  <c r="D8458" i="1"/>
  <c r="D8459" i="1"/>
  <c r="A8423" i="13" s="1"/>
  <c r="D8460" i="1"/>
  <c r="A8424" i="13" s="1"/>
  <c r="D8461" i="1"/>
  <c r="A8425" i="13" s="1"/>
  <c r="D8462" i="1"/>
  <c r="A8426" i="13" s="1"/>
  <c r="D8463" i="1"/>
  <c r="A8427" i="13" s="1"/>
  <c r="D8464" i="1"/>
  <c r="A8428" i="13" s="1"/>
  <c r="D8465" i="1"/>
  <c r="A8429" i="13" s="1"/>
  <c r="D8466" i="1"/>
  <c r="A8430" i="13" s="1"/>
  <c r="D8467" i="1"/>
  <c r="A8431" i="13" s="1"/>
  <c r="D8468" i="1"/>
  <c r="A8432" i="13" s="1"/>
  <c r="D8469" i="1"/>
  <c r="A8433" i="13" s="1"/>
  <c r="D8470" i="1"/>
  <c r="A8434" i="13" s="1"/>
  <c r="D8471" i="1"/>
  <c r="A8435" i="13" s="1"/>
  <c r="D8472" i="1"/>
  <c r="A8436" i="13" s="1"/>
  <c r="D8473" i="1"/>
  <c r="A8437" i="13" s="1"/>
  <c r="D8474" i="1"/>
  <c r="D8475" i="1"/>
  <c r="A8439" i="13" s="1"/>
  <c r="D8476" i="1"/>
  <c r="A8440" i="13" s="1"/>
  <c r="D8477" i="1"/>
  <c r="A8441" i="13" s="1"/>
  <c r="D8478" i="1"/>
  <c r="A8442" i="13" s="1"/>
  <c r="D8479" i="1"/>
  <c r="A8443" i="13" s="1"/>
  <c r="D8480" i="1"/>
  <c r="A8444" i="13" s="1"/>
  <c r="D8481" i="1"/>
  <c r="A8445" i="13" s="1"/>
  <c r="D8482" i="1"/>
  <c r="A8446" i="13" s="1"/>
  <c r="D8483" i="1"/>
  <c r="A8447" i="13" s="1"/>
  <c r="D8484" i="1"/>
  <c r="A8448" i="13" s="1"/>
  <c r="D8485" i="1"/>
  <c r="A8449" i="13" s="1"/>
  <c r="D8486" i="1"/>
  <c r="A8450" i="13" s="1"/>
  <c r="D8487" i="1"/>
  <c r="A8451" i="13" s="1"/>
  <c r="D8488" i="1"/>
  <c r="A8452" i="13" s="1"/>
  <c r="D8489" i="1"/>
  <c r="A8453" i="13" s="1"/>
  <c r="D8490" i="1"/>
  <c r="D8491" i="1"/>
  <c r="A8455" i="13" s="1"/>
  <c r="D8492" i="1"/>
  <c r="A8456" i="13" s="1"/>
  <c r="D8493" i="1"/>
  <c r="A8457" i="13" s="1"/>
  <c r="D8494" i="1"/>
  <c r="A8458" i="13" s="1"/>
  <c r="D8495" i="1"/>
  <c r="A8459" i="13" s="1"/>
  <c r="D8496" i="1"/>
  <c r="A8460" i="13" s="1"/>
  <c r="D8497" i="1"/>
  <c r="A8461" i="13" s="1"/>
  <c r="D8498" i="1"/>
  <c r="A8462" i="13" s="1"/>
  <c r="D8499" i="1"/>
  <c r="A8463" i="13" s="1"/>
  <c r="D8500" i="1"/>
  <c r="A8464" i="13" s="1"/>
  <c r="D8501" i="1"/>
  <c r="A8465" i="13" s="1"/>
  <c r="D8502" i="1"/>
  <c r="A8466" i="13" s="1"/>
  <c r="D8503" i="1"/>
  <c r="A8467" i="13" s="1"/>
  <c r="D8504" i="1"/>
  <c r="A8468" i="13" s="1"/>
  <c r="D8505" i="1"/>
  <c r="A8469" i="13" s="1"/>
  <c r="D8506" i="1"/>
  <c r="D8507" i="1"/>
  <c r="A8471" i="13" s="1"/>
  <c r="D8508" i="1"/>
  <c r="A8472" i="13" s="1"/>
  <c r="D8509" i="1"/>
  <c r="A8473" i="13" s="1"/>
  <c r="D8510" i="1"/>
  <c r="A8474" i="13" s="1"/>
  <c r="D8511" i="1"/>
  <c r="A8475" i="13" s="1"/>
  <c r="D8512" i="1"/>
  <c r="A8476" i="13" s="1"/>
  <c r="D8513" i="1"/>
  <c r="A8477" i="13" s="1"/>
  <c r="D8514" i="1"/>
  <c r="A8478" i="13" s="1"/>
  <c r="D8515" i="1"/>
  <c r="A8479" i="13" s="1"/>
  <c r="D8516" i="1"/>
  <c r="A8480" i="13" s="1"/>
  <c r="D8517" i="1"/>
  <c r="A8481" i="13" s="1"/>
  <c r="D8518" i="1"/>
  <c r="A8482" i="13" s="1"/>
  <c r="D8519" i="1"/>
  <c r="A8483" i="13" s="1"/>
  <c r="D8520" i="1"/>
  <c r="A8484" i="13" s="1"/>
  <c r="D8521" i="1"/>
  <c r="A8485" i="13" s="1"/>
  <c r="D8522" i="1"/>
  <c r="D8523" i="1"/>
  <c r="D8524" i="1"/>
  <c r="A8488" i="13" s="1"/>
  <c r="D8525" i="1"/>
  <c r="A8489" i="13" s="1"/>
  <c r="D8526" i="1"/>
  <c r="A8490" i="13" s="1"/>
  <c r="D8527" i="1"/>
  <c r="A8491" i="13" s="1"/>
  <c r="D8528" i="1"/>
  <c r="A8492" i="13" s="1"/>
  <c r="D8529" i="1"/>
  <c r="A8493" i="13" s="1"/>
  <c r="D8530" i="1"/>
  <c r="A8494" i="13" s="1"/>
  <c r="D8531" i="1"/>
  <c r="A8495" i="13" s="1"/>
  <c r="D8532" i="1"/>
  <c r="A8496" i="13" s="1"/>
  <c r="D8533" i="1"/>
  <c r="A8497" i="13" s="1"/>
  <c r="D8534" i="1"/>
  <c r="A8498" i="13" s="1"/>
  <c r="D8535" i="1"/>
  <c r="A8499" i="13" s="1"/>
  <c r="D8536" i="1"/>
  <c r="A8500" i="13" s="1"/>
  <c r="D8537" i="1"/>
  <c r="A8501" i="13" s="1"/>
  <c r="D8538" i="1"/>
  <c r="D8539" i="1"/>
  <c r="D8540" i="1"/>
  <c r="A8504" i="13" s="1"/>
  <c r="D8541" i="1"/>
  <c r="A8505" i="13" s="1"/>
  <c r="D8542" i="1"/>
  <c r="A8506" i="13" s="1"/>
  <c r="D8543" i="1"/>
  <c r="A8507" i="13" s="1"/>
  <c r="D8544" i="1"/>
  <c r="A8508" i="13" s="1"/>
  <c r="D8545" i="1"/>
  <c r="A8509" i="13" s="1"/>
  <c r="D8546" i="1"/>
  <c r="A8510" i="13" s="1"/>
  <c r="D8547" i="1"/>
  <c r="A8511" i="13" s="1"/>
  <c r="D8548" i="1"/>
  <c r="A8512" i="13" s="1"/>
  <c r="D8549" i="1"/>
  <c r="A8513" i="13" s="1"/>
  <c r="D8550" i="1"/>
  <c r="A8514" i="13" s="1"/>
  <c r="D8551" i="1"/>
  <c r="A8515" i="13" s="1"/>
  <c r="D8552" i="1"/>
  <c r="A8516" i="13" s="1"/>
  <c r="D8553" i="1"/>
  <c r="A8517" i="13" s="1"/>
  <c r="D8554" i="1"/>
  <c r="D8555" i="1"/>
  <c r="D8556" i="1"/>
  <c r="A8520" i="13" s="1"/>
  <c r="D8557" i="1"/>
  <c r="A8521" i="13" s="1"/>
  <c r="D8558" i="1"/>
  <c r="A8522" i="13" s="1"/>
  <c r="D8559" i="1"/>
  <c r="A8523" i="13" s="1"/>
  <c r="D8560" i="1"/>
  <c r="A8524" i="13" s="1"/>
  <c r="D8561" i="1"/>
  <c r="A8525" i="13" s="1"/>
  <c r="D8562" i="1"/>
  <c r="A8526" i="13" s="1"/>
  <c r="D8563" i="1"/>
  <c r="A8527" i="13" s="1"/>
  <c r="D8564" i="1"/>
  <c r="A8528" i="13" s="1"/>
  <c r="D8565" i="1"/>
  <c r="A8529" i="13" s="1"/>
  <c r="D8566" i="1"/>
  <c r="A8530" i="13" s="1"/>
  <c r="D8567" i="1"/>
  <c r="A8531" i="13" s="1"/>
  <c r="D8568" i="1"/>
  <c r="A8532" i="13" s="1"/>
  <c r="D8569" i="1"/>
  <c r="A8533" i="13" s="1"/>
  <c r="D8570" i="1"/>
  <c r="D8571" i="1"/>
  <c r="A8535" i="13" s="1"/>
  <c r="D8572" i="1"/>
  <c r="A8536" i="13" s="1"/>
  <c r="D8573" i="1"/>
  <c r="A8537" i="13" s="1"/>
  <c r="D8574" i="1"/>
  <c r="A8538" i="13" s="1"/>
  <c r="D8575" i="1"/>
  <c r="A8539" i="13" s="1"/>
  <c r="D8576" i="1"/>
  <c r="A8540" i="13" s="1"/>
  <c r="D8577" i="1"/>
  <c r="A8541" i="13" s="1"/>
  <c r="D8578" i="1"/>
  <c r="A8542" i="13" s="1"/>
  <c r="D8579" i="1"/>
  <c r="A8543" i="13" s="1"/>
  <c r="D8580" i="1"/>
  <c r="A8544" i="13" s="1"/>
  <c r="D8581" i="1"/>
  <c r="A8545" i="13" s="1"/>
  <c r="D8582" i="1"/>
  <c r="A8546" i="13" s="1"/>
  <c r="D8583" i="1"/>
  <c r="A8547" i="13" s="1"/>
  <c r="D8584" i="1"/>
  <c r="A8548" i="13" s="1"/>
  <c r="D8585" i="1"/>
  <c r="A8549" i="13" s="1"/>
  <c r="D8586" i="1"/>
  <c r="D8587" i="1"/>
  <c r="D8588" i="1"/>
  <c r="A8552" i="13" s="1"/>
  <c r="D8589" i="1"/>
  <c r="A8553" i="13" s="1"/>
  <c r="D8590" i="1"/>
  <c r="A8554" i="13" s="1"/>
  <c r="D8591" i="1"/>
  <c r="A8555" i="13" s="1"/>
  <c r="D8592" i="1"/>
  <c r="A8556" i="13" s="1"/>
  <c r="D8593" i="1"/>
  <c r="A8557" i="13" s="1"/>
  <c r="D8594" i="1"/>
  <c r="A8558" i="13" s="1"/>
  <c r="D8595" i="1"/>
  <c r="A8559" i="13" s="1"/>
  <c r="D8596" i="1"/>
  <c r="A8560" i="13" s="1"/>
  <c r="D8597" i="1"/>
  <c r="A8561" i="13" s="1"/>
  <c r="D8598" i="1"/>
  <c r="A8562" i="13" s="1"/>
  <c r="D8599" i="1"/>
  <c r="A8563" i="13" s="1"/>
  <c r="D8600" i="1"/>
  <c r="A8564" i="13" s="1"/>
  <c r="D8601" i="1"/>
  <c r="A8565" i="13" s="1"/>
  <c r="D8602" i="1"/>
  <c r="D8603" i="1"/>
  <c r="A8567" i="13" s="1"/>
  <c r="D8604" i="1"/>
  <c r="A8568" i="13" s="1"/>
  <c r="D8605" i="1"/>
  <c r="A8569" i="13" s="1"/>
  <c r="D8606" i="1"/>
  <c r="A8570" i="13" s="1"/>
  <c r="D8607" i="1"/>
  <c r="A8571" i="13" s="1"/>
  <c r="D8608" i="1"/>
  <c r="A8572" i="13" s="1"/>
  <c r="D8609" i="1"/>
  <c r="A8573" i="13" s="1"/>
  <c r="D8610" i="1"/>
  <c r="A8574" i="13" s="1"/>
  <c r="D8611" i="1"/>
  <c r="A8575" i="13" s="1"/>
  <c r="D8612" i="1"/>
  <c r="A8576" i="13" s="1"/>
  <c r="D8613" i="1"/>
  <c r="A8577" i="13" s="1"/>
  <c r="D8614" i="1"/>
  <c r="A8578" i="13" s="1"/>
  <c r="D8615" i="1"/>
  <c r="A8579" i="13" s="1"/>
  <c r="D8616" i="1"/>
  <c r="A8580" i="13" s="1"/>
  <c r="D8617" i="1"/>
  <c r="A8581" i="13" s="1"/>
  <c r="D8618" i="1"/>
  <c r="D8619" i="1"/>
  <c r="A8583" i="13" s="1"/>
  <c r="D8620" i="1"/>
  <c r="A8584" i="13" s="1"/>
  <c r="D8621" i="1"/>
  <c r="A8585" i="13" s="1"/>
  <c r="D8622" i="1"/>
  <c r="A8586" i="13" s="1"/>
  <c r="D8623" i="1"/>
  <c r="A8587" i="13" s="1"/>
  <c r="D8624" i="1"/>
  <c r="A8588" i="13" s="1"/>
  <c r="D8625" i="1"/>
  <c r="A8589" i="13" s="1"/>
  <c r="D8626" i="1"/>
  <c r="A8590" i="13" s="1"/>
  <c r="D8627" i="1"/>
  <c r="A8591" i="13" s="1"/>
  <c r="D8628" i="1"/>
  <c r="A8592" i="13" s="1"/>
  <c r="D8629" i="1"/>
  <c r="A8593" i="13" s="1"/>
  <c r="D8630" i="1"/>
  <c r="A8594" i="13" s="1"/>
  <c r="D8631" i="1"/>
  <c r="A8595" i="13" s="1"/>
  <c r="D8632" i="1"/>
  <c r="A8596" i="13" s="1"/>
  <c r="D8633" i="1"/>
  <c r="A8597" i="13" s="1"/>
  <c r="D8634" i="1"/>
  <c r="D8635" i="1"/>
  <c r="A8599" i="13" s="1"/>
  <c r="D8636" i="1"/>
  <c r="A8600" i="13" s="1"/>
  <c r="D8637" i="1"/>
  <c r="A8601" i="13" s="1"/>
  <c r="D8638" i="1"/>
  <c r="A8602" i="13" s="1"/>
  <c r="D8639" i="1"/>
  <c r="A8603" i="13" s="1"/>
  <c r="D8640" i="1"/>
  <c r="A8604" i="13" s="1"/>
  <c r="D8641" i="1"/>
  <c r="A8605" i="13" s="1"/>
  <c r="D8642" i="1"/>
  <c r="A8606" i="13" s="1"/>
  <c r="D8643" i="1"/>
  <c r="A8607" i="13" s="1"/>
  <c r="D8644" i="1"/>
  <c r="A8608" i="13" s="1"/>
  <c r="D8645" i="1"/>
  <c r="A8609" i="13" s="1"/>
  <c r="D8646" i="1"/>
  <c r="A8610" i="13" s="1"/>
  <c r="D8647" i="1"/>
  <c r="A8611" i="13" s="1"/>
  <c r="D8648" i="1"/>
  <c r="A8612" i="13" s="1"/>
  <c r="D8649" i="1"/>
  <c r="A8613" i="13" s="1"/>
  <c r="D8650" i="1"/>
  <c r="D8651" i="1"/>
  <c r="A8615" i="13" s="1"/>
  <c r="D8652" i="1"/>
  <c r="A8616" i="13" s="1"/>
  <c r="D8653" i="1"/>
  <c r="A8617" i="13" s="1"/>
  <c r="D8654" i="1"/>
  <c r="A8618" i="13" s="1"/>
  <c r="D8655" i="1"/>
  <c r="A8619" i="13" s="1"/>
  <c r="D8656" i="1"/>
  <c r="A8620" i="13" s="1"/>
  <c r="D8657" i="1"/>
  <c r="A8621" i="13" s="1"/>
  <c r="D8658" i="1"/>
  <c r="A8622" i="13" s="1"/>
  <c r="D8659" i="1"/>
  <c r="A8623" i="13" s="1"/>
  <c r="D8660" i="1"/>
  <c r="A8624" i="13" s="1"/>
  <c r="D8661" i="1"/>
  <c r="A8625" i="13" s="1"/>
  <c r="D8662" i="1"/>
  <c r="A8626" i="13" s="1"/>
  <c r="D8663" i="1"/>
  <c r="A8627" i="13" s="1"/>
  <c r="D8664" i="1"/>
  <c r="A8628" i="13" s="1"/>
  <c r="D8665" i="1"/>
  <c r="A8629" i="13" s="1"/>
  <c r="D8666" i="1"/>
  <c r="D8667" i="1"/>
  <c r="A8631" i="13" s="1"/>
  <c r="D8668" i="1"/>
  <c r="A8632" i="13" s="1"/>
  <c r="D8669" i="1"/>
  <c r="A8633" i="13" s="1"/>
  <c r="D8670" i="1"/>
  <c r="A8634" i="13" s="1"/>
  <c r="D8671" i="1"/>
  <c r="A8635" i="13" s="1"/>
  <c r="D8672" i="1"/>
  <c r="A8636" i="13" s="1"/>
  <c r="D8673" i="1"/>
  <c r="A8637" i="13" s="1"/>
  <c r="D8674" i="1"/>
  <c r="A8638" i="13" s="1"/>
  <c r="D8675" i="1"/>
  <c r="A8639" i="13" s="1"/>
  <c r="D8676" i="1"/>
  <c r="A8640" i="13" s="1"/>
  <c r="D8677" i="1"/>
  <c r="A8641" i="13" s="1"/>
  <c r="D8678" i="1"/>
  <c r="A8642" i="13" s="1"/>
  <c r="D8679" i="1"/>
  <c r="A8643" i="13" s="1"/>
  <c r="D8680" i="1"/>
  <c r="A8644" i="13" s="1"/>
  <c r="D8681" i="1"/>
  <c r="A8645" i="13" s="1"/>
  <c r="D8682" i="1"/>
  <c r="D8683" i="1"/>
  <c r="A8647" i="13" s="1"/>
  <c r="D8684" i="1"/>
  <c r="A8648" i="13" s="1"/>
  <c r="D8685" i="1"/>
  <c r="A8649" i="13" s="1"/>
  <c r="D8686" i="1"/>
  <c r="A8650" i="13" s="1"/>
  <c r="D8687" i="1"/>
  <c r="A8651" i="13" s="1"/>
  <c r="D8688" i="1"/>
  <c r="A8652" i="13" s="1"/>
  <c r="D8689" i="1"/>
  <c r="A8653" i="13" s="1"/>
  <c r="D8690" i="1"/>
  <c r="A8654" i="13" s="1"/>
  <c r="D8691" i="1"/>
  <c r="A8655" i="13" s="1"/>
  <c r="D8692" i="1"/>
  <c r="A8656" i="13" s="1"/>
  <c r="D8693" i="1"/>
  <c r="A8657" i="13" s="1"/>
  <c r="D8694" i="1"/>
  <c r="A8658" i="13" s="1"/>
  <c r="D8695" i="1"/>
  <c r="A8659" i="13" s="1"/>
  <c r="D8696" i="1"/>
  <c r="A8660" i="13" s="1"/>
  <c r="D8697" i="1"/>
  <c r="A8661" i="13" s="1"/>
  <c r="D8698" i="1"/>
  <c r="D8699" i="1"/>
  <c r="A8663" i="13" s="1"/>
  <c r="D8700" i="1"/>
  <c r="A8664" i="13" s="1"/>
  <c r="D8701" i="1"/>
  <c r="A8665" i="13" s="1"/>
  <c r="D8702" i="1"/>
  <c r="A8666" i="13" s="1"/>
  <c r="D8703" i="1"/>
  <c r="A8667" i="13" s="1"/>
  <c r="D8704" i="1"/>
  <c r="A8668" i="13" s="1"/>
  <c r="D8705" i="1"/>
  <c r="A8669" i="13" s="1"/>
  <c r="D8706" i="1"/>
  <c r="A8670" i="13" s="1"/>
  <c r="D8707" i="1"/>
  <c r="A8671" i="13" s="1"/>
  <c r="D8708" i="1"/>
  <c r="A8672" i="13" s="1"/>
  <c r="D8709" i="1"/>
  <c r="A8673" i="13" s="1"/>
  <c r="D8710" i="1"/>
  <c r="A8674" i="13" s="1"/>
  <c r="D8711" i="1"/>
  <c r="A8675" i="13" s="1"/>
  <c r="D8712" i="1"/>
  <c r="A8676" i="13" s="1"/>
  <c r="D8713" i="1"/>
  <c r="A8677" i="13" s="1"/>
  <c r="D8714" i="1"/>
  <c r="D8715" i="1"/>
  <c r="A8679" i="13" s="1"/>
  <c r="D8716" i="1"/>
  <c r="A8680" i="13" s="1"/>
  <c r="D8717" i="1"/>
  <c r="A8681" i="13" s="1"/>
  <c r="D8718" i="1"/>
  <c r="A8682" i="13" s="1"/>
  <c r="D8719" i="1"/>
  <c r="A8683" i="13" s="1"/>
  <c r="D8720" i="1"/>
  <c r="A8684" i="13" s="1"/>
  <c r="D8721" i="1"/>
  <c r="A8685" i="13" s="1"/>
  <c r="D8722" i="1"/>
  <c r="A8686" i="13" s="1"/>
  <c r="D8723" i="1"/>
  <c r="A8687" i="13" s="1"/>
  <c r="D8724" i="1"/>
  <c r="A8688" i="13" s="1"/>
  <c r="D8725" i="1"/>
  <c r="A8689" i="13" s="1"/>
  <c r="D8726" i="1"/>
  <c r="A8690" i="13" s="1"/>
  <c r="D8727" i="1"/>
  <c r="A8691" i="13" s="1"/>
  <c r="D8728" i="1"/>
  <c r="A8692" i="13" s="1"/>
  <c r="D8729" i="1"/>
  <c r="A8693" i="13" s="1"/>
  <c r="D8730" i="1"/>
  <c r="D8731" i="1"/>
  <c r="A8695" i="13" s="1"/>
  <c r="D8732" i="1"/>
  <c r="A8696" i="13" s="1"/>
  <c r="D8733" i="1"/>
  <c r="A8697" i="13" s="1"/>
  <c r="D8734" i="1"/>
  <c r="A8698" i="13" s="1"/>
  <c r="D8735" i="1"/>
  <c r="A8699" i="13" s="1"/>
  <c r="D8736" i="1"/>
  <c r="A8700" i="13" s="1"/>
  <c r="D8737" i="1"/>
  <c r="A8701" i="13" s="1"/>
  <c r="D8738" i="1"/>
  <c r="A8702" i="13" s="1"/>
  <c r="D8739" i="1"/>
  <c r="A8703" i="13" s="1"/>
  <c r="D8740" i="1"/>
  <c r="A8704" i="13" s="1"/>
  <c r="D8741" i="1"/>
  <c r="A8705" i="13" s="1"/>
  <c r="D8742" i="1"/>
  <c r="A8706" i="13" s="1"/>
  <c r="D8743" i="1"/>
  <c r="A8707" i="13" s="1"/>
  <c r="D8744" i="1"/>
  <c r="A8708" i="13" s="1"/>
  <c r="D8745" i="1"/>
  <c r="A8709" i="13" s="1"/>
  <c r="D8746" i="1"/>
  <c r="D8747" i="1"/>
  <c r="D8748" i="1"/>
  <c r="A8712" i="13" s="1"/>
  <c r="D8749" i="1"/>
  <c r="A8713" i="13" s="1"/>
  <c r="D8750" i="1"/>
  <c r="A8714" i="13" s="1"/>
  <c r="D8751" i="1"/>
  <c r="A8715" i="13" s="1"/>
  <c r="D8752" i="1"/>
  <c r="A8716" i="13" s="1"/>
  <c r="D8753" i="1"/>
  <c r="A8717" i="13" s="1"/>
  <c r="D8754" i="1"/>
  <c r="A8718" i="13" s="1"/>
  <c r="D8755" i="1"/>
  <c r="A8719" i="13" s="1"/>
  <c r="D8756" i="1"/>
  <c r="A8720" i="13" s="1"/>
  <c r="D8757" i="1"/>
  <c r="A8721" i="13" s="1"/>
  <c r="D8758" i="1"/>
  <c r="A8722" i="13" s="1"/>
  <c r="D8759" i="1"/>
  <c r="A8723" i="13" s="1"/>
  <c r="D8760" i="1"/>
  <c r="A8724" i="13" s="1"/>
  <c r="D8761" i="1"/>
  <c r="A8725" i="13" s="1"/>
  <c r="D8762" i="1"/>
  <c r="D8763" i="1"/>
  <c r="A8727" i="13" s="1"/>
  <c r="D8764" i="1"/>
  <c r="A8728" i="13" s="1"/>
  <c r="D8765" i="1"/>
  <c r="A8729" i="13" s="1"/>
  <c r="D8766" i="1"/>
  <c r="A8730" i="13" s="1"/>
  <c r="D8767" i="1"/>
  <c r="A8731" i="13" s="1"/>
  <c r="D8768" i="1"/>
  <c r="A8732" i="13" s="1"/>
  <c r="D8769" i="1"/>
  <c r="A8733" i="13" s="1"/>
  <c r="D8770" i="1"/>
  <c r="A8734" i="13" s="1"/>
  <c r="D8771" i="1"/>
  <c r="A8735" i="13" s="1"/>
  <c r="D8772" i="1"/>
  <c r="A8736" i="13" s="1"/>
  <c r="D8773" i="1"/>
  <c r="A8737" i="13" s="1"/>
  <c r="D8774" i="1"/>
  <c r="A8738" i="13" s="1"/>
  <c r="D8775" i="1"/>
  <c r="A8739" i="13" s="1"/>
  <c r="D8776" i="1"/>
  <c r="A8740" i="13" s="1"/>
  <c r="D8777" i="1"/>
  <c r="A8741" i="13" s="1"/>
  <c r="D8778" i="1"/>
  <c r="D8779" i="1"/>
  <c r="A8743" i="13" s="1"/>
  <c r="D8780" i="1"/>
  <c r="A8744" i="13" s="1"/>
  <c r="D8781" i="1"/>
  <c r="A8745" i="13" s="1"/>
  <c r="D8782" i="1"/>
  <c r="A8746" i="13" s="1"/>
  <c r="D8783" i="1"/>
  <c r="A8747" i="13" s="1"/>
  <c r="D8784" i="1"/>
  <c r="A8748" i="13" s="1"/>
  <c r="D8785" i="1"/>
  <c r="A8749" i="13" s="1"/>
  <c r="D8786" i="1"/>
  <c r="A8750" i="13" s="1"/>
  <c r="D8787" i="1"/>
  <c r="A8751" i="13" s="1"/>
  <c r="D8788" i="1"/>
  <c r="A8752" i="13" s="1"/>
  <c r="D8789" i="1"/>
  <c r="A8753" i="13" s="1"/>
  <c r="D8790" i="1"/>
  <c r="A8754" i="13" s="1"/>
  <c r="D8791" i="1"/>
  <c r="A8755" i="13" s="1"/>
  <c r="D8792" i="1"/>
  <c r="A8756" i="13" s="1"/>
  <c r="D8793" i="1"/>
  <c r="A8757" i="13" s="1"/>
  <c r="D8794" i="1"/>
  <c r="D8795" i="1"/>
  <c r="A8759" i="13" s="1"/>
  <c r="D8796" i="1"/>
  <c r="A8760" i="13" s="1"/>
  <c r="D8797" i="1"/>
  <c r="A8761" i="13" s="1"/>
  <c r="D8798" i="1"/>
  <c r="A8762" i="13" s="1"/>
  <c r="D39" i="1"/>
  <c r="A3" i="13" s="1"/>
  <c r="C4" i="13"/>
  <c r="C5" i="13"/>
  <c r="C6" i="13"/>
  <c r="C7" i="13"/>
  <c r="C8" i="13"/>
  <c r="C9" i="13"/>
  <c r="C10" i="13"/>
  <c r="C11" i="13"/>
  <c r="C12" i="13"/>
  <c r="C13" i="13"/>
  <c r="C14" i="13"/>
  <c r="C15" i="13"/>
  <c r="C16" i="13"/>
  <c r="C17" i="13"/>
  <c r="C18" i="13"/>
  <c r="C19" i="13"/>
  <c r="C20" i="13"/>
  <c r="C21" i="13"/>
  <c r="C22" i="13"/>
  <c r="C23" i="13"/>
  <c r="C24" i="13"/>
  <c r="C25" i="13"/>
  <c r="C26" i="13"/>
  <c r="C27" i="13"/>
  <c r="C28" i="13"/>
  <c r="C29" i="13"/>
  <c r="C30" i="13"/>
  <c r="C31" i="13"/>
  <c r="C32" i="13"/>
  <c r="C33" i="13"/>
  <c r="C34" i="13"/>
  <c r="C35" i="13"/>
  <c r="C36" i="13"/>
  <c r="C37" i="13"/>
  <c r="C38" i="13"/>
  <c r="C39" i="13"/>
  <c r="C40" i="13"/>
  <c r="C41" i="13"/>
  <c r="C42" i="13"/>
  <c r="C43" i="13"/>
  <c r="C44" i="13"/>
  <c r="C45" i="13"/>
  <c r="C46" i="13"/>
  <c r="C47" i="13"/>
  <c r="C48" i="13"/>
  <c r="C49" i="13"/>
  <c r="C50" i="13"/>
  <c r="C51" i="13"/>
  <c r="C52" i="13"/>
  <c r="C53" i="13"/>
  <c r="C54" i="13"/>
  <c r="C55" i="13"/>
  <c r="C56" i="13"/>
  <c r="C57" i="13"/>
  <c r="C58" i="13"/>
  <c r="C59" i="13"/>
  <c r="C60" i="13"/>
  <c r="C61" i="13"/>
  <c r="C62" i="13"/>
  <c r="C63" i="13"/>
  <c r="C64" i="13"/>
  <c r="C65" i="13"/>
  <c r="C66" i="13"/>
  <c r="C67" i="13"/>
  <c r="C68" i="13"/>
  <c r="C69" i="13"/>
  <c r="C70" i="13"/>
  <c r="C71" i="13"/>
  <c r="C72" i="13"/>
  <c r="C73" i="13"/>
  <c r="C74" i="13"/>
  <c r="C75" i="13"/>
  <c r="C76" i="13"/>
  <c r="C77" i="13"/>
  <c r="C78" i="13"/>
  <c r="C79" i="13"/>
  <c r="C80" i="13"/>
  <c r="C81" i="13"/>
  <c r="C82" i="13"/>
  <c r="C83" i="13"/>
  <c r="C84" i="13"/>
  <c r="C85" i="13"/>
  <c r="C86" i="13"/>
  <c r="C87" i="13"/>
  <c r="C88" i="13"/>
  <c r="C89" i="13"/>
  <c r="C90" i="13"/>
  <c r="C91" i="13"/>
  <c r="C92" i="13"/>
  <c r="C93" i="13"/>
  <c r="C94" i="13"/>
  <c r="C95" i="13"/>
  <c r="C96" i="13"/>
  <c r="C97" i="13"/>
  <c r="C98" i="13"/>
  <c r="C99" i="13"/>
  <c r="C100" i="13"/>
  <c r="C101" i="13"/>
  <c r="C102" i="13"/>
  <c r="C103" i="13"/>
  <c r="C104" i="13"/>
  <c r="C105" i="13"/>
  <c r="C106" i="13"/>
  <c r="C107" i="13"/>
  <c r="C108" i="13"/>
  <c r="C109" i="13"/>
  <c r="C110" i="13"/>
  <c r="C111" i="13"/>
  <c r="C112" i="13"/>
  <c r="C113" i="13"/>
  <c r="C114" i="13"/>
  <c r="C115" i="13"/>
  <c r="C116" i="13"/>
  <c r="C117" i="13"/>
  <c r="C118" i="13"/>
  <c r="C119" i="13"/>
  <c r="C120" i="13"/>
  <c r="C121" i="13"/>
  <c r="C122" i="13"/>
  <c r="C123" i="13"/>
  <c r="C124" i="13"/>
  <c r="C125" i="13"/>
  <c r="C126" i="13"/>
  <c r="C127" i="13"/>
  <c r="C128" i="13"/>
  <c r="C129" i="13"/>
  <c r="C130" i="13"/>
  <c r="C131" i="13"/>
  <c r="C132" i="13"/>
  <c r="C133" i="13"/>
  <c r="C134" i="13"/>
  <c r="C135" i="13"/>
  <c r="C136" i="13"/>
  <c r="C137" i="13"/>
  <c r="C138" i="13"/>
  <c r="C139" i="13"/>
  <c r="C140" i="13"/>
  <c r="C141" i="13"/>
  <c r="C142" i="13"/>
  <c r="C143" i="13"/>
  <c r="C144" i="13"/>
  <c r="C145" i="13"/>
  <c r="C146" i="13"/>
  <c r="C147" i="13"/>
  <c r="C148" i="13"/>
  <c r="C149" i="13"/>
  <c r="C150" i="13"/>
  <c r="C151" i="13"/>
  <c r="C152" i="13"/>
  <c r="C153" i="13"/>
  <c r="C154" i="13"/>
  <c r="C155" i="13"/>
  <c r="C156" i="13"/>
  <c r="C157" i="13"/>
  <c r="C158" i="13"/>
  <c r="C159" i="13"/>
  <c r="C160" i="13"/>
  <c r="C161" i="13"/>
  <c r="C162" i="13"/>
  <c r="C163" i="13"/>
  <c r="C164" i="13"/>
  <c r="C165" i="13"/>
  <c r="C166" i="13"/>
  <c r="C167" i="13"/>
  <c r="C168" i="13"/>
  <c r="C169" i="13"/>
  <c r="C170" i="13"/>
  <c r="C171" i="13"/>
  <c r="C172" i="13"/>
  <c r="C173" i="13"/>
  <c r="C174" i="13"/>
  <c r="C175" i="13"/>
  <c r="C176" i="13"/>
  <c r="C177" i="13"/>
  <c r="C178" i="13"/>
  <c r="C179" i="13"/>
  <c r="C180" i="13"/>
  <c r="C181" i="13"/>
  <c r="C182" i="13"/>
  <c r="C183" i="13"/>
  <c r="C184" i="13"/>
  <c r="C185" i="13"/>
  <c r="C186" i="13"/>
  <c r="C187" i="13"/>
  <c r="C188" i="13"/>
  <c r="C189" i="13"/>
  <c r="C190" i="13"/>
  <c r="C191" i="13"/>
  <c r="C192" i="13"/>
  <c r="C193" i="13"/>
  <c r="C194" i="13"/>
  <c r="C195" i="13"/>
  <c r="C196" i="13"/>
  <c r="C197" i="13"/>
  <c r="C198" i="13"/>
  <c r="C199" i="13"/>
  <c r="C200" i="13"/>
  <c r="C201" i="13"/>
  <c r="C202" i="13"/>
  <c r="C203" i="13"/>
  <c r="C204" i="13"/>
  <c r="C205" i="13"/>
  <c r="C206" i="13"/>
  <c r="C207" i="13"/>
  <c r="C208" i="13"/>
  <c r="C209" i="13"/>
  <c r="C210" i="13"/>
  <c r="C211" i="13"/>
  <c r="C212" i="13"/>
  <c r="C213" i="13"/>
  <c r="C214" i="13"/>
  <c r="C215" i="13"/>
  <c r="C216" i="13"/>
  <c r="C217" i="13"/>
  <c r="C218" i="13"/>
  <c r="C219" i="13"/>
  <c r="C220" i="13"/>
  <c r="C221" i="13"/>
  <c r="C222" i="13"/>
  <c r="C223" i="13"/>
  <c r="C224" i="13"/>
  <c r="C225" i="13"/>
  <c r="C226" i="13"/>
  <c r="C227" i="13"/>
  <c r="C228" i="13"/>
  <c r="C229" i="13"/>
  <c r="C230" i="13"/>
  <c r="C231" i="13"/>
  <c r="C232" i="13"/>
  <c r="C233" i="13"/>
  <c r="C234" i="13"/>
  <c r="C235" i="13"/>
  <c r="C236" i="13"/>
  <c r="C237" i="13"/>
  <c r="C238" i="13"/>
  <c r="C239" i="13"/>
  <c r="C240" i="13"/>
  <c r="C241" i="13"/>
  <c r="C242" i="13"/>
  <c r="C243" i="13"/>
  <c r="C244" i="13"/>
  <c r="C245" i="13"/>
  <c r="C246" i="13"/>
  <c r="C247" i="13"/>
  <c r="C248" i="13"/>
  <c r="C249" i="13"/>
  <c r="C250" i="13"/>
  <c r="C251" i="13"/>
  <c r="C252" i="13"/>
  <c r="C253" i="13"/>
  <c r="C254" i="13"/>
  <c r="C255" i="13"/>
  <c r="C256" i="13"/>
  <c r="C257" i="13"/>
  <c r="C258" i="13"/>
  <c r="C259" i="13"/>
  <c r="C260" i="13"/>
  <c r="C261" i="13"/>
  <c r="C262" i="13"/>
  <c r="C263" i="13"/>
  <c r="C264" i="13"/>
  <c r="C265" i="13"/>
  <c r="C266" i="13"/>
  <c r="C267" i="13"/>
  <c r="C268" i="13"/>
  <c r="C269" i="13"/>
  <c r="C270" i="13"/>
  <c r="C271" i="13"/>
  <c r="C272" i="13"/>
  <c r="C273" i="13"/>
  <c r="C274" i="13"/>
  <c r="C275" i="13"/>
  <c r="C276" i="13"/>
  <c r="C277" i="13"/>
  <c r="C278" i="13"/>
  <c r="C279" i="13"/>
  <c r="C280" i="13"/>
  <c r="C281" i="13"/>
  <c r="C282" i="13"/>
  <c r="C283" i="13"/>
  <c r="C284" i="13"/>
  <c r="C285" i="13"/>
  <c r="C286" i="13"/>
  <c r="C287" i="13"/>
  <c r="C288" i="13"/>
  <c r="C289" i="13"/>
  <c r="C290" i="13"/>
  <c r="C291" i="13"/>
  <c r="C292" i="13"/>
  <c r="C293" i="13"/>
  <c r="C294" i="13"/>
  <c r="C295" i="13"/>
  <c r="C296" i="13"/>
  <c r="C297" i="13"/>
  <c r="C298" i="13"/>
  <c r="C299" i="13"/>
  <c r="C300" i="13"/>
  <c r="C301" i="13"/>
  <c r="C302" i="13"/>
  <c r="C303" i="13"/>
  <c r="C304" i="13"/>
  <c r="C305" i="13"/>
  <c r="C306" i="13"/>
  <c r="C307" i="13"/>
  <c r="C308" i="13"/>
  <c r="C309" i="13"/>
  <c r="C310" i="13"/>
  <c r="C311" i="13"/>
  <c r="C312" i="13"/>
  <c r="C313" i="13"/>
  <c r="C314" i="13"/>
  <c r="C315" i="13"/>
  <c r="C316" i="13"/>
  <c r="C317" i="13"/>
  <c r="C318" i="13"/>
  <c r="C319" i="13"/>
  <c r="C320" i="13"/>
  <c r="C321" i="13"/>
  <c r="C322" i="13"/>
  <c r="C323" i="13"/>
  <c r="C324" i="13"/>
  <c r="C325" i="13"/>
  <c r="C326" i="13"/>
  <c r="C327" i="13"/>
  <c r="C328" i="13"/>
  <c r="C329" i="13"/>
  <c r="C330" i="13"/>
  <c r="C331" i="13"/>
  <c r="C332" i="13"/>
  <c r="C333" i="13"/>
  <c r="C334" i="13"/>
  <c r="C335" i="13"/>
  <c r="C336" i="13"/>
  <c r="C337" i="13"/>
  <c r="C338" i="13"/>
  <c r="C339" i="13"/>
  <c r="C340" i="13"/>
  <c r="C341" i="13"/>
  <c r="C342" i="13"/>
  <c r="C343" i="13"/>
  <c r="C344" i="13"/>
  <c r="C345" i="13"/>
  <c r="C346" i="13"/>
  <c r="C347" i="13"/>
  <c r="C348" i="13"/>
  <c r="C349" i="13"/>
  <c r="C350" i="13"/>
  <c r="C351" i="13"/>
  <c r="C352" i="13"/>
  <c r="C353" i="13"/>
  <c r="C354" i="13"/>
  <c r="C355" i="13"/>
  <c r="C356" i="13"/>
  <c r="C357" i="13"/>
  <c r="C358" i="13"/>
  <c r="C359" i="13"/>
  <c r="C360" i="13"/>
  <c r="C361" i="13"/>
  <c r="C362" i="13"/>
  <c r="C363" i="13"/>
  <c r="C364" i="13"/>
  <c r="C365" i="13"/>
  <c r="C366" i="13"/>
  <c r="C367" i="13"/>
  <c r="C368" i="13"/>
  <c r="C369" i="13"/>
  <c r="C370" i="13"/>
  <c r="C371" i="13"/>
  <c r="C372" i="13"/>
  <c r="C373" i="13"/>
  <c r="C374" i="13"/>
  <c r="C375" i="13"/>
  <c r="C376" i="13"/>
  <c r="C377" i="13"/>
  <c r="C378" i="13"/>
  <c r="C379" i="13"/>
  <c r="C380" i="13"/>
  <c r="C381" i="13"/>
  <c r="C382" i="13"/>
  <c r="C383" i="13"/>
  <c r="C384" i="13"/>
  <c r="C385" i="13"/>
  <c r="C386" i="13"/>
  <c r="C387" i="13"/>
  <c r="C388" i="13"/>
  <c r="C389" i="13"/>
  <c r="C390" i="13"/>
  <c r="C391" i="13"/>
  <c r="C392" i="13"/>
  <c r="C393" i="13"/>
  <c r="C394" i="13"/>
  <c r="C395" i="13"/>
  <c r="C396" i="13"/>
  <c r="C397" i="13"/>
  <c r="C398" i="13"/>
  <c r="C399" i="13"/>
  <c r="C400" i="13"/>
  <c r="C401" i="13"/>
  <c r="C402" i="13"/>
  <c r="C403" i="13"/>
  <c r="C404" i="13"/>
  <c r="C405" i="13"/>
  <c r="C406" i="13"/>
  <c r="C407" i="13"/>
  <c r="C408" i="13"/>
  <c r="C409" i="13"/>
  <c r="C410" i="13"/>
  <c r="C411" i="13"/>
  <c r="C412" i="13"/>
  <c r="C413" i="13"/>
  <c r="C414" i="13"/>
  <c r="C415" i="13"/>
  <c r="C416" i="13"/>
  <c r="C417" i="13"/>
  <c r="C418" i="13"/>
  <c r="C419" i="13"/>
  <c r="C420" i="13"/>
  <c r="C421" i="13"/>
  <c r="C422" i="13"/>
  <c r="C423" i="13"/>
  <c r="C424" i="13"/>
  <c r="C425" i="13"/>
  <c r="C426" i="13"/>
  <c r="C427" i="13"/>
  <c r="C428" i="13"/>
  <c r="C429" i="13"/>
  <c r="C430" i="13"/>
  <c r="C431" i="13"/>
  <c r="C432" i="13"/>
  <c r="C433" i="13"/>
  <c r="C434" i="13"/>
  <c r="C435" i="13"/>
  <c r="C436" i="13"/>
  <c r="C437" i="13"/>
  <c r="C438" i="13"/>
  <c r="C439" i="13"/>
  <c r="C440" i="13"/>
  <c r="C441" i="13"/>
  <c r="C442" i="13"/>
  <c r="C443" i="13"/>
  <c r="C444" i="13"/>
  <c r="C445" i="13"/>
  <c r="C446" i="13"/>
  <c r="C447" i="13"/>
  <c r="C448" i="13"/>
  <c r="C449" i="13"/>
  <c r="C450" i="13"/>
  <c r="C451" i="13"/>
  <c r="C452" i="13"/>
  <c r="C453" i="13"/>
  <c r="C454" i="13"/>
  <c r="C455" i="13"/>
  <c r="C456" i="13"/>
  <c r="C457" i="13"/>
  <c r="C458" i="13"/>
  <c r="C459" i="13"/>
  <c r="C460" i="13"/>
  <c r="C461" i="13"/>
  <c r="C462" i="13"/>
  <c r="C463" i="13"/>
  <c r="C464" i="13"/>
  <c r="C465" i="13"/>
  <c r="C466" i="13"/>
  <c r="C467" i="13"/>
  <c r="C468" i="13"/>
  <c r="C469" i="13"/>
  <c r="C470" i="13"/>
  <c r="C471" i="13"/>
  <c r="C472" i="13"/>
  <c r="C473" i="13"/>
  <c r="C474" i="13"/>
  <c r="C475" i="13"/>
  <c r="C476" i="13"/>
  <c r="C477" i="13"/>
  <c r="C478" i="13"/>
  <c r="C479" i="13"/>
  <c r="C480" i="13"/>
  <c r="C481" i="13"/>
  <c r="C482" i="13"/>
  <c r="C483" i="13"/>
  <c r="C484" i="13"/>
  <c r="C485" i="13"/>
  <c r="C486" i="13"/>
  <c r="C487" i="13"/>
  <c r="C488" i="13"/>
  <c r="C489" i="13"/>
  <c r="C490" i="13"/>
  <c r="C491" i="13"/>
  <c r="C492" i="13"/>
  <c r="C493" i="13"/>
  <c r="C494" i="13"/>
  <c r="C495" i="13"/>
  <c r="C496" i="13"/>
  <c r="C497" i="13"/>
  <c r="C498" i="13"/>
  <c r="C499" i="13"/>
  <c r="C500" i="13"/>
  <c r="C501" i="13"/>
  <c r="C502" i="13"/>
  <c r="C503" i="13"/>
  <c r="C504" i="13"/>
  <c r="C505" i="13"/>
  <c r="C506" i="13"/>
  <c r="C507" i="13"/>
  <c r="C508" i="13"/>
  <c r="C509" i="13"/>
  <c r="C510" i="13"/>
  <c r="C511" i="13"/>
  <c r="C512" i="13"/>
  <c r="C513" i="13"/>
  <c r="C514" i="13"/>
  <c r="C515" i="13"/>
  <c r="C516" i="13"/>
  <c r="C517" i="13"/>
  <c r="C518" i="13"/>
  <c r="C519" i="13"/>
  <c r="C520" i="13"/>
  <c r="C521" i="13"/>
  <c r="C522" i="13"/>
  <c r="C523" i="13"/>
  <c r="C524" i="13"/>
  <c r="C525" i="13"/>
  <c r="C526" i="13"/>
  <c r="C527" i="13"/>
  <c r="C528" i="13"/>
  <c r="C529" i="13"/>
  <c r="C530" i="13"/>
  <c r="C531" i="13"/>
  <c r="C532" i="13"/>
  <c r="C533" i="13"/>
  <c r="C534" i="13"/>
  <c r="C535" i="13"/>
  <c r="C536" i="13"/>
  <c r="C537" i="13"/>
  <c r="C538" i="13"/>
  <c r="C539" i="13"/>
  <c r="C540" i="13"/>
  <c r="C541" i="13"/>
  <c r="C542" i="13"/>
  <c r="C543" i="13"/>
  <c r="C544" i="13"/>
  <c r="C545" i="13"/>
  <c r="C546" i="13"/>
  <c r="C547" i="13"/>
  <c r="C548" i="13"/>
  <c r="C549" i="13"/>
  <c r="C550" i="13"/>
  <c r="C551" i="13"/>
  <c r="C552" i="13"/>
  <c r="C553" i="13"/>
  <c r="C554" i="13"/>
  <c r="C555" i="13"/>
  <c r="C556" i="13"/>
  <c r="C557" i="13"/>
  <c r="C558" i="13"/>
  <c r="C559" i="13"/>
  <c r="C560" i="13"/>
  <c r="C561" i="13"/>
  <c r="C562" i="13"/>
  <c r="C563" i="13"/>
  <c r="C564" i="13"/>
  <c r="C565" i="13"/>
  <c r="C566" i="13"/>
  <c r="C567" i="13"/>
  <c r="C568" i="13"/>
  <c r="C569" i="13"/>
  <c r="C570" i="13"/>
  <c r="C571" i="13"/>
  <c r="C572" i="13"/>
  <c r="C573" i="13"/>
  <c r="C574" i="13"/>
  <c r="C575" i="13"/>
  <c r="C576" i="13"/>
  <c r="C577" i="13"/>
  <c r="C578" i="13"/>
  <c r="C579" i="13"/>
  <c r="C580" i="13"/>
  <c r="C581" i="13"/>
  <c r="C582" i="13"/>
  <c r="C583" i="13"/>
  <c r="C584" i="13"/>
  <c r="C585" i="13"/>
  <c r="C586" i="13"/>
  <c r="C587" i="13"/>
  <c r="C588" i="13"/>
  <c r="C589" i="13"/>
  <c r="C590" i="13"/>
  <c r="C591" i="13"/>
  <c r="C592" i="13"/>
  <c r="C593" i="13"/>
  <c r="C594" i="13"/>
  <c r="C595" i="13"/>
  <c r="C596" i="13"/>
  <c r="C597" i="13"/>
  <c r="C598" i="13"/>
  <c r="C599" i="13"/>
  <c r="C600" i="13"/>
  <c r="C601" i="13"/>
  <c r="C602" i="13"/>
  <c r="C603" i="13"/>
  <c r="C604" i="13"/>
  <c r="C605" i="13"/>
  <c r="C606" i="13"/>
  <c r="C607" i="13"/>
  <c r="C608" i="13"/>
  <c r="C609" i="13"/>
  <c r="C610" i="13"/>
  <c r="C611" i="13"/>
  <c r="C612" i="13"/>
  <c r="C613" i="13"/>
  <c r="C614" i="13"/>
  <c r="C615" i="13"/>
  <c r="C616" i="13"/>
  <c r="C617" i="13"/>
  <c r="C618" i="13"/>
  <c r="C619" i="13"/>
  <c r="C620" i="13"/>
  <c r="C621" i="13"/>
  <c r="C622" i="13"/>
  <c r="C623" i="13"/>
  <c r="C624" i="13"/>
  <c r="C625" i="13"/>
  <c r="C626" i="13"/>
  <c r="C627" i="13"/>
  <c r="C628" i="13"/>
  <c r="C629" i="13"/>
  <c r="C630" i="13"/>
  <c r="C631" i="13"/>
  <c r="C632" i="13"/>
  <c r="C633" i="13"/>
  <c r="C634" i="13"/>
  <c r="C635" i="13"/>
  <c r="C636" i="13"/>
  <c r="C637" i="13"/>
  <c r="C638" i="13"/>
  <c r="C639" i="13"/>
  <c r="C640" i="13"/>
  <c r="C641" i="13"/>
  <c r="C642" i="13"/>
  <c r="C643" i="13"/>
  <c r="C644" i="13"/>
  <c r="C645" i="13"/>
  <c r="C646" i="13"/>
  <c r="C647" i="13"/>
  <c r="C648" i="13"/>
  <c r="C649" i="13"/>
  <c r="C650" i="13"/>
  <c r="C651" i="13"/>
  <c r="C652" i="13"/>
  <c r="C653" i="13"/>
  <c r="C654" i="13"/>
  <c r="C655" i="13"/>
  <c r="C656" i="13"/>
  <c r="C657" i="13"/>
  <c r="C658" i="13"/>
  <c r="C659" i="13"/>
  <c r="C660" i="13"/>
  <c r="C661" i="13"/>
  <c r="C662" i="13"/>
  <c r="C663" i="13"/>
  <c r="C664" i="13"/>
  <c r="C665" i="13"/>
  <c r="C666" i="13"/>
  <c r="C667" i="13"/>
  <c r="C668" i="13"/>
  <c r="C669" i="13"/>
  <c r="C670" i="13"/>
  <c r="C671" i="13"/>
  <c r="C672" i="13"/>
  <c r="C673" i="13"/>
  <c r="C674" i="13"/>
  <c r="C675" i="13"/>
  <c r="C676" i="13"/>
  <c r="C677" i="13"/>
  <c r="C678" i="13"/>
  <c r="C679" i="13"/>
  <c r="C680" i="13"/>
  <c r="C681" i="13"/>
  <c r="C682" i="13"/>
  <c r="C683" i="13"/>
  <c r="C684" i="13"/>
  <c r="C685" i="13"/>
  <c r="C686" i="13"/>
  <c r="C687" i="13"/>
  <c r="C688" i="13"/>
  <c r="C689" i="13"/>
  <c r="C690" i="13"/>
  <c r="C691" i="13"/>
  <c r="C692" i="13"/>
  <c r="C693" i="13"/>
  <c r="C694" i="13"/>
  <c r="C695" i="13"/>
  <c r="C696" i="13"/>
  <c r="C697" i="13"/>
  <c r="C698" i="13"/>
  <c r="C699" i="13"/>
  <c r="C700" i="13"/>
  <c r="C701" i="13"/>
  <c r="C702" i="13"/>
  <c r="C703" i="13"/>
  <c r="C704" i="13"/>
  <c r="C705" i="13"/>
  <c r="C706" i="13"/>
  <c r="C707" i="13"/>
  <c r="C708" i="13"/>
  <c r="C709" i="13"/>
  <c r="C710" i="13"/>
  <c r="C711" i="13"/>
  <c r="C712" i="13"/>
  <c r="C713" i="13"/>
  <c r="C714" i="13"/>
  <c r="C715" i="13"/>
  <c r="C716" i="13"/>
  <c r="C717" i="13"/>
  <c r="C718" i="13"/>
  <c r="C719" i="13"/>
  <c r="C720" i="13"/>
  <c r="C721" i="13"/>
  <c r="C722" i="13"/>
  <c r="C723" i="13"/>
  <c r="C724" i="13"/>
  <c r="C725" i="13"/>
  <c r="C726" i="13"/>
  <c r="C727" i="13"/>
  <c r="C728" i="13"/>
  <c r="C729" i="13"/>
  <c r="C730" i="13"/>
  <c r="C731" i="13"/>
  <c r="C732" i="13"/>
  <c r="C733" i="13"/>
  <c r="C734" i="13"/>
  <c r="C735" i="13"/>
  <c r="C736" i="13"/>
  <c r="C737" i="13"/>
  <c r="C738" i="13"/>
  <c r="C739" i="13"/>
  <c r="C740" i="13"/>
  <c r="C741" i="13"/>
  <c r="C742" i="13"/>
  <c r="C743" i="13"/>
  <c r="C744" i="13"/>
  <c r="C745" i="13"/>
  <c r="C746" i="13"/>
  <c r="C747" i="13"/>
  <c r="C748" i="13"/>
  <c r="C749" i="13"/>
  <c r="C750" i="13"/>
  <c r="C751" i="13"/>
  <c r="C752" i="13"/>
  <c r="C753" i="13"/>
  <c r="C754" i="13"/>
  <c r="C755" i="13"/>
  <c r="C756" i="13"/>
  <c r="C757" i="13"/>
  <c r="C758" i="13"/>
  <c r="C759" i="13"/>
  <c r="C760" i="13"/>
  <c r="C761" i="13"/>
  <c r="C762" i="13"/>
  <c r="C763" i="13"/>
  <c r="C764" i="13"/>
  <c r="C765" i="13"/>
  <c r="C766" i="13"/>
  <c r="C767" i="13"/>
  <c r="C768" i="13"/>
  <c r="C769" i="13"/>
  <c r="C770" i="13"/>
  <c r="C771" i="13"/>
  <c r="C772" i="13"/>
  <c r="C773" i="13"/>
  <c r="C774" i="13"/>
  <c r="C775" i="13"/>
  <c r="C776" i="13"/>
  <c r="C777" i="13"/>
  <c r="C778" i="13"/>
  <c r="C779" i="13"/>
  <c r="C780" i="13"/>
  <c r="C781" i="13"/>
  <c r="C782" i="13"/>
  <c r="C783" i="13"/>
  <c r="C784" i="13"/>
  <c r="C785" i="13"/>
  <c r="C786" i="13"/>
  <c r="C787" i="13"/>
  <c r="C788" i="13"/>
  <c r="C789" i="13"/>
  <c r="C790" i="13"/>
  <c r="C791" i="13"/>
  <c r="C792" i="13"/>
  <c r="C793" i="13"/>
  <c r="C794" i="13"/>
  <c r="C795" i="13"/>
  <c r="C796" i="13"/>
  <c r="C797" i="13"/>
  <c r="C798" i="13"/>
  <c r="C799" i="13"/>
  <c r="C800" i="13"/>
  <c r="C801" i="13"/>
  <c r="C802" i="13"/>
  <c r="C803" i="13"/>
  <c r="C804" i="13"/>
  <c r="C805" i="13"/>
  <c r="C806" i="13"/>
  <c r="C807" i="13"/>
  <c r="C808" i="13"/>
  <c r="C809" i="13"/>
  <c r="C810" i="13"/>
  <c r="C811" i="13"/>
  <c r="C812" i="13"/>
  <c r="C813" i="13"/>
  <c r="C814" i="13"/>
  <c r="C815" i="13"/>
  <c r="C816" i="13"/>
  <c r="C817" i="13"/>
  <c r="C818" i="13"/>
  <c r="C819" i="13"/>
  <c r="C820" i="13"/>
  <c r="C821" i="13"/>
  <c r="C822" i="13"/>
  <c r="C823" i="13"/>
  <c r="C824" i="13"/>
  <c r="C825" i="13"/>
  <c r="C826" i="13"/>
  <c r="C827" i="13"/>
  <c r="C828" i="13"/>
  <c r="C829" i="13"/>
  <c r="C830" i="13"/>
  <c r="C831" i="13"/>
  <c r="C832" i="13"/>
  <c r="C833" i="13"/>
  <c r="C834" i="13"/>
  <c r="C835" i="13"/>
  <c r="C836" i="13"/>
  <c r="C837" i="13"/>
  <c r="C838" i="13"/>
  <c r="C839" i="13"/>
  <c r="C840" i="13"/>
  <c r="C841" i="13"/>
  <c r="C842" i="13"/>
  <c r="C843" i="13"/>
  <c r="C844" i="13"/>
  <c r="C845" i="13"/>
  <c r="C846" i="13"/>
  <c r="C847" i="13"/>
  <c r="C848" i="13"/>
  <c r="C849" i="13"/>
  <c r="C850" i="13"/>
  <c r="C851" i="13"/>
  <c r="C852" i="13"/>
  <c r="C853" i="13"/>
  <c r="C854" i="13"/>
  <c r="C855" i="13"/>
  <c r="C856" i="13"/>
  <c r="C857" i="13"/>
  <c r="C858" i="13"/>
  <c r="C859" i="13"/>
  <c r="C860" i="13"/>
  <c r="C861" i="13"/>
  <c r="C862" i="13"/>
  <c r="C863" i="13"/>
  <c r="C864" i="13"/>
  <c r="C865" i="13"/>
  <c r="C866" i="13"/>
  <c r="C867" i="13"/>
  <c r="C868" i="13"/>
  <c r="C869" i="13"/>
  <c r="C870" i="13"/>
  <c r="C871" i="13"/>
  <c r="C872" i="13"/>
  <c r="C873" i="13"/>
  <c r="C874" i="13"/>
  <c r="C875" i="13"/>
  <c r="C876" i="13"/>
  <c r="C877" i="13"/>
  <c r="C878" i="13"/>
  <c r="C879" i="13"/>
  <c r="C880" i="13"/>
  <c r="C881" i="13"/>
  <c r="C882" i="13"/>
  <c r="C883" i="13"/>
  <c r="C884" i="13"/>
  <c r="C885" i="13"/>
  <c r="C886" i="13"/>
  <c r="C887" i="13"/>
  <c r="C888" i="13"/>
  <c r="C889" i="13"/>
  <c r="C890" i="13"/>
  <c r="C891" i="13"/>
  <c r="C892" i="13"/>
  <c r="C893" i="13"/>
  <c r="C894" i="13"/>
  <c r="C895" i="13"/>
  <c r="C896" i="13"/>
  <c r="C897" i="13"/>
  <c r="C898" i="13"/>
  <c r="C899" i="13"/>
  <c r="C900" i="13"/>
  <c r="C901" i="13"/>
  <c r="C902" i="13"/>
  <c r="C903" i="13"/>
  <c r="C904" i="13"/>
  <c r="C905" i="13"/>
  <c r="C906" i="13"/>
  <c r="C907" i="13"/>
  <c r="C908" i="13"/>
  <c r="C909" i="13"/>
  <c r="C910" i="13"/>
  <c r="C911" i="13"/>
  <c r="C912" i="13"/>
  <c r="C913" i="13"/>
  <c r="C914" i="13"/>
  <c r="C915" i="13"/>
  <c r="C916" i="13"/>
  <c r="C917" i="13"/>
  <c r="C918" i="13"/>
  <c r="C919" i="13"/>
  <c r="C920" i="13"/>
  <c r="C921" i="13"/>
  <c r="C922" i="13"/>
  <c r="C923" i="13"/>
  <c r="C924" i="13"/>
  <c r="C925" i="13"/>
  <c r="C926" i="13"/>
  <c r="C927" i="13"/>
  <c r="C928" i="13"/>
  <c r="C929" i="13"/>
  <c r="C930" i="13"/>
  <c r="C931" i="13"/>
  <c r="C932" i="13"/>
  <c r="C933" i="13"/>
  <c r="C934" i="13"/>
  <c r="C935" i="13"/>
  <c r="C936" i="13"/>
  <c r="C937" i="13"/>
  <c r="C938" i="13"/>
  <c r="C939" i="13"/>
  <c r="C940" i="13"/>
  <c r="C941" i="13"/>
  <c r="C942" i="13"/>
  <c r="C943" i="13"/>
  <c r="C944" i="13"/>
  <c r="C945" i="13"/>
  <c r="C946" i="13"/>
  <c r="C947" i="13"/>
  <c r="C948" i="13"/>
  <c r="C949" i="13"/>
  <c r="C950" i="13"/>
  <c r="C951" i="13"/>
  <c r="C952" i="13"/>
  <c r="C953" i="13"/>
  <c r="C954" i="13"/>
  <c r="C955" i="13"/>
  <c r="C956" i="13"/>
  <c r="C957" i="13"/>
  <c r="C958" i="13"/>
  <c r="C959" i="13"/>
  <c r="C960" i="13"/>
  <c r="C961" i="13"/>
  <c r="C962" i="13"/>
  <c r="C963" i="13"/>
  <c r="C964" i="13"/>
  <c r="C965" i="13"/>
  <c r="C966" i="13"/>
  <c r="C967" i="13"/>
  <c r="C968" i="13"/>
  <c r="C969" i="13"/>
  <c r="C970" i="13"/>
  <c r="C971" i="13"/>
  <c r="C972" i="13"/>
  <c r="C973" i="13"/>
  <c r="C974" i="13"/>
  <c r="C975" i="13"/>
  <c r="C976" i="13"/>
  <c r="C977" i="13"/>
  <c r="C978" i="13"/>
  <c r="C979" i="13"/>
  <c r="C980" i="13"/>
  <c r="C981" i="13"/>
  <c r="C982" i="13"/>
  <c r="C983" i="13"/>
  <c r="C984" i="13"/>
  <c r="C985" i="13"/>
  <c r="C986" i="13"/>
  <c r="C987" i="13"/>
  <c r="C988" i="13"/>
  <c r="C989" i="13"/>
  <c r="C990" i="13"/>
  <c r="C991" i="13"/>
  <c r="C992" i="13"/>
  <c r="C993" i="13"/>
  <c r="C994" i="13"/>
  <c r="C995" i="13"/>
  <c r="C996" i="13"/>
  <c r="C997" i="13"/>
  <c r="C998" i="13"/>
  <c r="C999" i="13"/>
  <c r="C1000" i="13"/>
  <c r="C1001" i="13"/>
  <c r="C1002" i="13"/>
  <c r="C1003" i="13"/>
  <c r="C1004" i="13"/>
  <c r="C1005" i="13"/>
  <c r="C1006" i="13"/>
  <c r="C1007" i="13"/>
  <c r="C1008" i="13"/>
  <c r="C1009" i="13"/>
  <c r="C1010" i="13"/>
  <c r="C1011" i="13"/>
  <c r="C1012" i="13"/>
  <c r="C1013" i="13"/>
  <c r="C1014" i="13"/>
  <c r="C1015" i="13"/>
  <c r="C1016" i="13"/>
  <c r="C1017" i="13"/>
  <c r="C1018" i="13"/>
  <c r="C1019" i="13"/>
  <c r="C1020" i="13"/>
  <c r="C1021" i="13"/>
  <c r="C1022" i="13"/>
  <c r="C1023" i="13"/>
  <c r="C1024" i="13"/>
  <c r="C1025" i="13"/>
  <c r="C1026" i="13"/>
  <c r="C1027" i="13"/>
  <c r="C1028" i="13"/>
  <c r="C1029" i="13"/>
  <c r="C1030" i="13"/>
  <c r="C1031" i="13"/>
  <c r="C1032" i="13"/>
  <c r="C1033" i="13"/>
  <c r="C1034" i="13"/>
  <c r="C1035" i="13"/>
  <c r="C1036" i="13"/>
  <c r="C1037" i="13"/>
  <c r="C1038" i="13"/>
  <c r="C1039" i="13"/>
  <c r="C1040" i="13"/>
  <c r="C1041" i="13"/>
  <c r="C1042" i="13"/>
  <c r="C1043" i="13"/>
  <c r="C1044" i="13"/>
  <c r="C1045" i="13"/>
  <c r="C1046" i="13"/>
  <c r="C1047" i="13"/>
  <c r="C1048" i="13"/>
  <c r="C1049" i="13"/>
  <c r="C1050" i="13"/>
  <c r="C1051" i="13"/>
  <c r="C1052" i="13"/>
  <c r="C1053" i="13"/>
  <c r="C1054" i="13"/>
  <c r="C1055" i="13"/>
  <c r="C1056" i="13"/>
  <c r="C1057" i="13"/>
  <c r="C1058" i="13"/>
  <c r="C1059" i="13"/>
  <c r="C1060" i="13"/>
  <c r="C1061" i="13"/>
  <c r="C1062" i="13"/>
  <c r="C1063" i="13"/>
  <c r="C1064" i="13"/>
  <c r="C1065" i="13"/>
  <c r="C1066" i="13"/>
  <c r="C1067" i="13"/>
  <c r="C1068" i="13"/>
  <c r="C1069" i="13"/>
  <c r="C1070" i="13"/>
  <c r="C1071" i="13"/>
  <c r="C1072" i="13"/>
  <c r="C1073" i="13"/>
  <c r="C1074" i="13"/>
  <c r="C1075" i="13"/>
  <c r="C1076" i="13"/>
  <c r="C1077" i="13"/>
  <c r="C1078" i="13"/>
  <c r="C1079" i="13"/>
  <c r="C1080" i="13"/>
  <c r="C1081" i="13"/>
  <c r="C1082" i="13"/>
  <c r="C1083" i="13"/>
  <c r="C1084" i="13"/>
  <c r="C1085" i="13"/>
  <c r="C1086" i="13"/>
  <c r="C1087" i="13"/>
  <c r="C1088" i="13"/>
  <c r="C1089" i="13"/>
  <c r="C1090" i="13"/>
  <c r="C1091" i="13"/>
  <c r="C1092" i="13"/>
  <c r="C1093" i="13"/>
  <c r="C1094" i="13"/>
  <c r="C1095" i="13"/>
  <c r="C1096" i="13"/>
  <c r="C1097" i="13"/>
  <c r="C1098" i="13"/>
  <c r="C1099" i="13"/>
  <c r="C1100" i="13"/>
  <c r="C1101" i="13"/>
  <c r="C1102" i="13"/>
  <c r="C1103" i="13"/>
  <c r="C1104" i="13"/>
  <c r="C1105" i="13"/>
  <c r="C1106" i="13"/>
  <c r="C1107" i="13"/>
  <c r="C1108" i="13"/>
  <c r="C1109" i="13"/>
  <c r="C1110" i="13"/>
  <c r="C1111" i="13"/>
  <c r="C1112" i="13"/>
  <c r="C1113" i="13"/>
  <c r="C1114" i="13"/>
  <c r="C1115" i="13"/>
  <c r="C1116" i="13"/>
  <c r="C1117" i="13"/>
  <c r="C1118" i="13"/>
  <c r="C1119" i="13"/>
  <c r="C1120" i="13"/>
  <c r="C1121" i="13"/>
  <c r="C1122" i="13"/>
  <c r="C1123" i="13"/>
  <c r="C1124" i="13"/>
  <c r="C1125" i="13"/>
  <c r="C1126" i="13"/>
  <c r="C1127" i="13"/>
  <c r="C1128" i="13"/>
  <c r="C1129" i="13"/>
  <c r="C1130" i="13"/>
  <c r="C1131" i="13"/>
  <c r="C1132" i="13"/>
  <c r="C1133" i="13"/>
  <c r="C1134" i="13"/>
  <c r="C1135" i="13"/>
  <c r="C1136" i="13"/>
  <c r="C1137" i="13"/>
  <c r="C1138" i="13"/>
  <c r="C1139" i="13"/>
  <c r="C1140" i="13"/>
  <c r="C1141" i="13"/>
  <c r="C1142" i="13"/>
  <c r="C1143" i="13"/>
  <c r="C1144" i="13"/>
  <c r="C1145" i="13"/>
  <c r="C1146" i="13"/>
  <c r="C1147" i="13"/>
  <c r="C1148" i="13"/>
  <c r="C1149" i="13"/>
  <c r="C1150" i="13"/>
  <c r="C1151" i="13"/>
  <c r="C1152" i="13"/>
  <c r="C1153" i="13"/>
  <c r="C1154" i="13"/>
  <c r="C1155" i="13"/>
  <c r="C1156" i="13"/>
  <c r="C1157" i="13"/>
  <c r="C1158" i="13"/>
  <c r="C1159" i="13"/>
  <c r="C1160" i="13"/>
  <c r="C1161" i="13"/>
  <c r="C1162" i="13"/>
  <c r="C1163" i="13"/>
  <c r="C1164" i="13"/>
  <c r="C1165" i="13"/>
  <c r="C1166" i="13"/>
  <c r="C1167" i="13"/>
  <c r="C1168" i="13"/>
  <c r="C1169" i="13"/>
  <c r="C1170" i="13"/>
  <c r="C1171" i="13"/>
  <c r="C1172" i="13"/>
  <c r="C1173" i="13"/>
  <c r="C1174" i="13"/>
  <c r="C1175" i="13"/>
  <c r="C1176" i="13"/>
  <c r="C1177" i="13"/>
  <c r="C1178" i="13"/>
  <c r="C1179" i="13"/>
  <c r="C1180" i="13"/>
  <c r="C1181" i="13"/>
  <c r="C1182" i="13"/>
  <c r="C1183" i="13"/>
  <c r="C1184" i="13"/>
  <c r="C1185" i="13"/>
  <c r="C1186" i="13"/>
  <c r="C1187" i="13"/>
  <c r="C1188" i="13"/>
  <c r="C1189" i="13"/>
  <c r="C1190" i="13"/>
  <c r="C1191" i="13"/>
  <c r="C1192" i="13"/>
  <c r="C1193" i="13"/>
  <c r="C1194" i="13"/>
  <c r="C1195" i="13"/>
  <c r="C1196" i="13"/>
  <c r="C1197" i="13"/>
  <c r="C1198" i="13"/>
  <c r="C1199" i="13"/>
  <c r="C1200" i="13"/>
  <c r="C1201" i="13"/>
  <c r="C1202" i="13"/>
  <c r="C1203" i="13"/>
  <c r="C1204" i="13"/>
  <c r="C1205" i="13"/>
  <c r="C1206" i="13"/>
  <c r="C1207" i="13"/>
  <c r="C1208" i="13"/>
  <c r="C1209" i="13"/>
  <c r="C1210" i="13"/>
  <c r="C1211" i="13"/>
  <c r="C1212" i="13"/>
  <c r="C1213" i="13"/>
  <c r="C1214" i="13"/>
  <c r="C1215" i="13"/>
  <c r="C1216" i="13"/>
  <c r="C1217" i="13"/>
  <c r="C1218" i="13"/>
  <c r="C1219" i="13"/>
  <c r="C1220" i="13"/>
  <c r="C1221" i="13"/>
  <c r="C1222" i="13"/>
  <c r="C1223" i="13"/>
  <c r="C1224" i="13"/>
  <c r="C1225" i="13"/>
  <c r="C1226" i="13"/>
  <c r="C1227" i="13"/>
  <c r="C1228" i="13"/>
  <c r="C1229" i="13"/>
  <c r="C1230" i="13"/>
  <c r="C1231" i="13"/>
  <c r="C1232" i="13"/>
  <c r="C1233" i="13"/>
  <c r="C1234" i="13"/>
  <c r="C1235" i="13"/>
  <c r="C1236" i="13"/>
  <c r="C1237" i="13"/>
  <c r="C1238" i="13"/>
  <c r="C1239" i="13"/>
  <c r="C1240" i="13"/>
  <c r="C1241" i="13"/>
  <c r="C1242" i="13"/>
  <c r="C1243" i="13"/>
  <c r="C1244" i="13"/>
  <c r="C1245" i="13"/>
  <c r="C1246" i="13"/>
  <c r="C1247" i="13"/>
  <c r="C1248" i="13"/>
  <c r="C1249" i="13"/>
  <c r="C1250" i="13"/>
  <c r="C1251" i="13"/>
  <c r="C1252" i="13"/>
  <c r="C1253" i="13"/>
  <c r="C1254" i="13"/>
  <c r="C1255" i="13"/>
  <c r="C1256" i="13"/>
  <c r="C1257" i="13"/>
  <c r="C1258" i="13"/>
  <c r="C1259" i="13"/>
  <c r="C1260" i="13"/>
  <c r="C1261" i="13"/>
  <c r="C1262" i="13"/>
  <c r="C1263" i="13"/>
  <c r="C1264" i="13"/>
  <c r="C1265" i="13"/>
  <c r="C1266" i="13"/>
  <c r="C1267" i="13"/>
  <c r="C1268" i="13"/>
  <c r="C1269" i="13"/>
  <c r="C1270" i="13"/>
  <c r="C1271" i="13"/>
  <c r="C1272" i="13"/>
  <c r="C1273" i="13"/>
  <c r="C1274" i="13"/>
  <c r="C1275" i="13"/>
  <c r="C1276" i="13"/>
  <c r="C1277" i="13"/>
  <c r="C1278" i="13"/>
  <c r="C1279" i="13"/>
  <c r="C1280" i="13"/>
  <c r="C1281" i="13"/>
  <c r="C1282" i="13"/>
  <c r="C1283" i="13"/>
  <c r="C1284" i="13"/>
  <c r="C1285" i="13"/>
  <c r="C1286" i="13"/>
  <c r="C1287" i="13"/>
  <c r="C1288" i="13"/>
  <c r="C1289" i="13"/>
  <c r="C1290" i="13"/>
  <c r="C1291" i="13"/>
  <c r="C1292" i="13"/>
  <c r="C1293" i="13"/>
  <c r="C1294" i="13"/>
  <c r="C1295" i="13"/>
  <c r="C1296" i="13"/>
  <c r="C1297" i="13"/>
  <c r="C1298" i="13"/>
  <c r="C1299" i="13"/>
  <c r="C1300" i="13"/>
  <c r="C1301" i="13"/>
  <c r="C1302" i="13"/>
  <c r="C1303" i="13"/>
  <c r="C1304" i="13"/>
  <c r="C1305" i="13"/>
  <c r="C1306" i="13"/>
  <c r="C1307" i="13"/>
  <c r="C1308" i="13"/>
  <c r="C1309" i="13"/>
  <c r="C1310" i="13"/>
  <c r="C1311" i="13"/>
  <c r="C1312" i="13"/>
  <c r="C1313" i="13"/>
  <c r="C1314" i="13"/>
  <c r="C1315" i="13"/>
  <c r="C1316" i="13"/>
  <c r="C1317" i="13"/>
  <c r="C1318" i="13"/>
  <c r="C1319" i="13"/>
  <c r="C1320" i="13"/>
  <c r="C1321" i="13"/>
  <c r="C1322" i="13"/>
  <c r="C1323" i="13"/>
  <c r="C1324" i="13"/>
  <c r="C1325" i="13"/>
  <c r="C1326" i="13"/>
  <c r="C1327" i="13"/>
  <c r="C1328" i="13"/>
  <c r="C1329" i="13"/>
  <c r="C1330" i="13"/>
  <c r="C1331" i="13"/>
  <c r="C1332" i="13"/>
  <c r="C1333" i="13"/>
  <c r="C1334" i="13"/>
  <c r="C1335" i="13"/>
  <c r="C1336" i="13"/>
  <c r="C1337" i="13"/>
  <c r="C1338" i="13"/>
  <c r="C1339" i="13"/>
  <c r="C1340" i="13"/>
  <c r="C1341" i="13"/>
  <c r="C1342" i="13"/>
  <c r="C1343" i="13"/>
  <c r="C1344" i="13"/>
  <c r="C1345" i="13"/>
  <c r="C1346" i="13"/>
  <c r="C1347" i="13"/>
  <c r="C1348" i="13"/>
  <c r="C1349" i="13"/>
  <c r="C1350" i="13"/>
  <c r="C1351" i="13"/>
  <c r="C1352" i="13"/>
  <c r="C1353" i="13"/>
  <c r="C1354" i="13"/>
  <c r="C1355" i="13"/>
  <c r="C1356" i="13"/>
  <c r="C1357" i="13"/>
  <c r="C1358" i="13"/>
  <c r="C1359" i="13"/>
  <c r="C1360" i="13"/>
  <c r="C1361" i="13"/>
  <c r="C1362" i="13"/>
  <c r="C1363" i="13"/>
  <c r="C1364" i="13"/>
  <c r="C1365" i="13"/>
  <c r="C1366" i="13"/>
  <c r="C1367" i="13"/>
  <c r="C1368" i="13"/>
  <c r="C1369" i="13"/>
  <c r="C1370" i="13"/>
  <c r="C1371" i="13"/>
  <c r="C1372" i="13"/>
  <c r="C1373" i="13"/>
  <c r="C1374" i="13"/>
  <c r="C1375" i="13"/>
  <c r="C1376" i="13"/>
  <c r="C1377" i="13"/>
  <c r="C1378" i="13"/>
  <c r="C1379" i="13"/>
  <c r="C1380" i="13"/>
  <c r="C1381" i="13"/>
  <c r="C1382" i="13"/>
  <c r="C1383" i="13"/>
  <c r="C1384" i="13"/>
  <c r="C1385" i="13"/>
  <c r="C1386" i="13"/>
  <c r="C1387" i="13"/>
  <c r="C1388" i="13"/>
  <c r="C1389" i="13"/>
  <c r="C1390" i="13"/>
  <c r="C1391" i="13"/>
  <c r="C1392" i="13"/>
  <c r="C1393" i="13"/>
  <c r="C1394" i="13"/>
  <c r="C1395" i="13"/>
  <c r="C1396" i="13"/>
  <c r="C1397" i="13"/>
  <c r="C1398" i="13"/>
  <c r="C1399" i="13"/>
  <c r="C1400" i="13"/>
  <c r="C1401" i="13"/>
  <c r="C1402" i="13"/>
  <c r="C1403" i="13"/>
  <c r="C1404" i="13"/>
  <c r="C1405" i="13"/>
  <c r="C1406" i="13"/>
  <c r="C1407" i="13"/>
  <c r="C1408" i="13"/>
  <c r="C1409" i="13"/>
  <c r="C1410" i="13"/>
  <c r="C1411" i="13"/>
  <c r="C1412" i="13"/>
  <c r="C1413" i="13"/>
  <c r="C1414" i="13"/>
  <c r="C1415" i="13"/>
  <c r="C1416" i="13"/>
  <c r="C1417" i="13"/>
  <c r="C1418" i="13"/>
  <c r="C1419" i="13"/>
  <c r="C1420" i="13"/>
  <c r="C1421" i="13"/>
  <c r="C1422" i="13"/>
  <c r="C1423" i="13"/>
  <c r="C1424" i="13"/>
  <c r="C1425" i="13"/>
  <c r="C1426" i="13"/>
  <c r="C1427" i="13"/>
  <c r="C1428" i="13"/>
  <c r="C1429" i="13"/>
  <c r="C1430" i="13"/>
  <c r="C1431" i="13"/>
  <c r="C1432" i="13"/>
  <c r="C1433" i="13"/>
  <c r="C1434" i="13"/>
  <c r="C1435" i="13"/>
  <c r="C1436" i="13"/>
  <c r="C1437" i="13"/>
  <c r="C1438" i="13"/>
  <c r="C1439" i="13"/>
  <c r="C1440" i="13"/>
  <c r="C1441" i="13"/>
  <c r="C1442" i="13"/>
  <c r="C1443" i="13"/>
  <c r="C1444" i="13"/>
  <c r="C1445" i="13"/>
  <c r="C1446" i="13"/>
  <c r="C1447" i="13"/>
  <c r="C1448" i="13"/>
  <c r="C1449" i="13"/>
  <c r="C1450" i="13"/>
  <c r="C1451" i="13"/>
  <c r="C1452" i="13"/>
  <c r="C1453" i="13"/>
  <c r="C1454" i="13"/>
  <c r="C1455" i="13"/>
  <c r="C1456" i="13"/>
  <c r="C1457" i="13"/>
  <c r="C1458" i="13"/>
  <c r="C1459" i="13"/>
  <c r="C1460" i="13"/>
  <c r="C1461" i="13"/>
  <c r="C1462" i="13"/>
  <c r="C1463" i="13"/>
  <c r="C1464" i="13"/>
  <c r="C1465" i="13"/>
  <c r="C1466" i="13"/>
  <c r="C1467" i="13"/>
  <c r="C1468" i="13"/>
  <c r="C1469" i="13"/>
  <c r="C1470" i="13"/>
  <c r="C1471" i="13"/>
  <c r="C1472" i="13"/>
  <c r="C1473" i="13"/>
  <c r="C1474" i="13"/>
  <c r="C1475" i="13"/>
  <c r="C1476" i="13"/>
  <c r="C1477" i="13"/>
  <c r="C1478" i="13"/>
  <c r="C1479" i="13"/>
  <c r="C1480" i="13"/>
  <c r="C1481" i="13"/>
  <c r="C1482" i="13"/>
  <c r="C1483" i="13"/>
  <c r="C1484" i="13"/>
  <c r="C1485" i="13"/>
  <c r="C1486" i="13"/>
  <c r="C1487" i="13"/>
  <c r="C1488" i="13"/>
  <c r="C1489" i="13"/>
  <c r="C1490" i="13"/>
  <c r="C1491" i="13"/>
  <c r="C1492" i="13"/>
  <c r="C1493" i="13"/>
  <c r="C1494" i="13"/>
  <c r="C1495" i="13"/>
  <c r="C1496" i="13"/>
  <c r="C1497" i="13"/>
  <c r="C1498" i="13"/>
  <c r="C1499" i="13"/>
  <c r="C1500" i="13"/>
  <c r="C1501" i="13"/>
  <c r="C1502" i="13"/>
  <c r="C1503" i="13"/>
  <c r="C1504" i="13"/>
  <c r="C1505" i="13"/>
  <c r="C1506" i="13"/>
  <c r="C1507" i="13"/>
  <c r="C1508" i="13"/>
  <c r="C1509" i="13"/>
  <c r="C1510" i="13"/>
  <c r="C1511" i="13"/>
  <c r="C1512" i="13"/>
  <c r="C1513" i="13"/>
  <c r="C1514" i="13"/>
  <c r="C1515" i="13"/>
  <c r="C1516" i="13"/>
  <c r="C1517" i="13"/>
  <c r="C1518" i="13"/>
  <c r="C1519" i="13"/>
  <c r="C1520" i="13"/>
  <c r="C1521" i="13"/>
  <c r="C1522" i="13"/>
  <c r="C1523" i="13"/>
  <c r="C1524" i="13"/>
  <c r="C1525" i="13"/>
  <c r="C1526" i="13"/>
  <c r="C1527" i="13"/>
  <c r="C1528" i="13"/>
  <c r="C1529" i="13"/>
  <c r="C1530" i="13"/>
  <c r="C1531" i="13"/>
  <c r="C1532" i="13"/>
  <c r="C1533" i="13"/>
  <c r="C1534" i="13"/>
  <c r="C1535" i="13"/>
  <c r="C1536" i="13"/>
  <c r="C1537" i="13"/>
  <c r="C1538" i="13"/>
  <c r="C1539" i="13"/>
  <c r="C1540" i="13"/>
  <c r="C1541" i="13"/>
  <c r="C1542" i="13"/>
  <c r="C1543" i="13"/>
  <c r="C1544" i="13"/>
  <c r="C1545" i="13"/>
  <c r="C1546" i="13"/>
  <c r="C1547" i="13"/>
  <c r="C1548" i="13"/>
  <c r="C1549" i="13"/>
  <c r="C1550" i="13"/>
  <c r="C1551" i="13"/>
  <c r="C1552" i="13"/>
  <c r="C1553" i="13"/>
  <c r="C1554" i="13"/>
  <c r="C1555" i="13"/>
  <c r="C1556" i="13"/>
  <c r="C1557" i="13"/>
  <c r="C1558" i="13"/>
  <c r="C1559" i="13"/>
  <c r="C1560" i="13"/>
  <c r="C1561" i="13"/>
  <c r="C1562" i="13"/>
  <c r="C1563" i="13"/>
  <c r="C1564" i="13"/>
  <c r="C1565" i="13"/>
  <c r="C1566" i="13"/>
  <c r="C1567" i="13"/>
  <c r="C1568" i="13"/>
  <c r="C1569" i="13"/>
  <c r="C1570" i="13"/>
  <c r="C1571" i="13"/>
  <c r="C1572" i="13"/>
  <c r="C1573" i="13"/>
  <c r="C1574" i="13"/>
  <c r="C1575" i="13"/>
  <c r="C1576" i="13"/>
  <c r="C1577" i="13"/>
  <c r="C1578" i="13"/>
  <c r="C1579" i="13"/>
  <c r="C1580" i="13"/>
  <c r="C1581" i="13"/>
  <c r="C1582" i="13"/>
  <c r="C1583" i="13"/>
  <c r="C1584" i="13"/>
  <c r="C1585" i="13"/>
  <c r="C1586" i="13"/>
  <c r="C1587" i="13"/>
  <c r="C1588" i="13"/>
  <c r="C1589" i="13"/>
  <c r="C1590" i="13"/>
  <c r="C1591" i="13"/>
  <c r="C1592" i="13"/>
  <c r="C1593" i="13"/>
  <c r="C1594" i="13"/>
  <c r="C1595" i="13"/>
  <c r="C1596" i="13"/>
  <c r="C1597" i="13"/>
  <c r="C1598" i="13"/>
  <c r="C1599" i="13"/>
  <c r="C1600" i="13"/>
  <c r="C1601" i="13"/>
  <c r="C1602" i="13"/>
  <c r="C1603" i="13"/>
  <c r="C1604" i="13"/>
  <c r="C1605" i="13"/>
  <c r="C1606" i="13"/>
  <c r="C1607" i="13"/>
  <c r="C1608" i="13"/>
  <c r="C1609" i="13"/>
  <c r="C1610" i="13"/>
  <c r="C1611" i="13"/>
  <c r="C1612" i="13"/>
  <c r="C1613" i="13"/>
  <c r="C1614" i="13"/>
  <c r="C1615" i="13"/>
  <c r="C1616" i="13"/>
  <c r="C1617" i="13"/>
  <c r="C1618" i="13"/>
  <c r="C1619" i="13"/>
  <c r="C1620" i="13"/>
  <c r="C1621" i="13"/>
  <c r="C1622" i="13"/>
  <c r="C1623" i="13"/>
  <c r="C1624" i="13"/>
  <c r="C1625" i="13"/>
  <c r="C1626" i="13"/>
  <c r="C1627" i="13"/>
  <c r="C1628" i="13"/>
  <c r="C1629" i="13"/>
  <c r="C1630" i="13"/>
  <c r="C1631" i="13"/>
  <c r="C1632" i="13"/>
  <c r="C1633" i="13"/>
  <c r="C1634" i="13"/>
  <c r="C1635" i="13"/>
  <c r="C1636" i="13"/>
  <c r="C1637" i="13"/>
  <c r="C1638" i="13"/>
  <c r="C1639" i="13"/>
  <c r="C1640" i="13"/>
  <c r="C1641" i="13"/>
  <c r="C1642" i="13"/>
  <c r="C1643" i="13"/>
  <c r="C1644" i="13"/>
  <c r="C1645" i="13"/>
  <c r="C1646" i="13"/>
  <c r="C1647" i="13"/>
  <c r="C1648" i="13"/>
  <c r="C1649" i="13"/>
  <c r="C1650" i="13"/>
  <c r="C1651" i="13"/>
  <c r="C1652" i="13"/>
  <c r="C1653" i="13"/>
  <c r="C1654" i="13"/>
  <c r="C1655" i="13"/>
  <c r="C1656" i="13"/>
  <c r="C1657" i="13"/>
  <c r="C1658" i="13"/>
  <c r="C1659" i="13"/>
  <c r="C1660" i="13"/>
  <c r="C1661" i="13"/>
  <c r="C1662" i="13"/>
  <c r="C1663" i="13"/>
  <c r="C1664" i="13"/>
  <c r="C1665" i="13"/>
  <c r="C1666" i="13"/>
  <c r="C1667" i="13"/>
  <c r="C1668" i="13"/>
  <c r="C1669" i="13"/>
  <c r="C1670" i="13"/>
  <c r="C1671" i="13"/>
  <c r="C1672" i="13"/>
  <c r="C1673" i="13"/>
  <c r="C1674" i="13"/>
  <c r="C1675" i="13"/>
  <c r="C1676" i="13"/>
  <c r="C1677" i="13"/>
  <c r="C1678" i="13"/>
  <c r="C1679" i="13"/>
  <c r="C1680" i="13"/>
  <c r="C1681" i="13"/>
  <c r="C1682" i="13"/>
  <c r="C1683" i="13"/>
  <c r="C1684" i="13"/>
  <c r="C1685" i="13"/>
  <c r="C1686" i="13"/>
  <c r="C1687" i="13"/>
  <c r="C1688" i="13"/>
  <c r="C1689" i="13"/>
  <c r="C1690" i="13"/>
  <c r="C1691" i="13"/>
  <c r="C1692" i="13"/>
  <c r="C1693" i="13"/>
  <c r="C1694" i="13"/>
  <c r="C1695" i="13"/>
  <c r="C1696" i="13"/>
  <c r="C1697" i="13"/>
  <c r="C1698" i="13"/>
  <c r="C1699" i="13"/>
  <c r="C1700" i="13"/>
  <c r="C1701" i="13"/>
  <c r="C1702" i="13"/>
  <c r="C1703" i="13"/>
  <c r="C1704" i="13"/>
  <c r="C1705" i="13"/>
  <c r="C1706" i="13"/>
  <c r="C1707" i="13"/>
  <c r="C1708" i="13"/>
  <c r="C1709" i="13"/>
  <c r="C1710" i="13"/>
  <c r="C1711" i="13"/>
  <c r="C1712" i="13"/>
  <c r="C1713" i="13"/>
  <c r="C1714" i="13"/>
  <c r="C1715" i="13"/>
  <c r="C1716" i="13"/>
  <c r="C1717" i="13"/>
  <c r="C1718" i="13"/>
  <c r="C1719" i="13"/>
  <c r="C1720" i="13"/>
  <c r="C1721" i="13"/>
  <c r="C1722" i="13"/>
  <c r="C1723" i="13"/>
  <c r="C1724" i="13"/>
  <c r="C1725" i="13"/>
  <c r="C1726" i="13"/>
  <c r="C1727" i="13"/>
  <c r="C1728" i="13"/>
  <c r="C1729" i="13"/>
  <c r="C1730" i="13"/>
  <c r="C1731" i="13"/>
  <c r="C1732" i="13"/>
  <c r="C1733" i="13"/>
  <c r="C1734" i="13"/>
  <c r="C1735" i="13"/>
  <c r="C1736" i="13"/>
  <c r="C1737" i="13"/>
  <c r="C1738" i="13"/>
  <c r="C1739" i="13"/>
  <c r="C1740" i="13"/>
  <c r="C1741" i="13"/>
  <c r="C1742" i="13"/>
  <c r="C1743" i="13"/>
  <c r="C1744" i="13"/>
  <c r="C1745" i="13"/>
  <c r="C1746" i="13"/>
  <c r="C1747" i="13"/>
  <c r="C1748" i="13"/>
  <c r="C1749" i="13"/>
  <c r="C1750" i="13"/>
  <c r="C1751" i="13"/>
  <c r="C1752" i="13"/>
  <c r="C1753" i="13"/>
  <c r="C1754" i="13"/>
  <c r="C1755" i="13"/>
  <c r="C1756" i="13"/>
  <c r="C1757" i="13"/>
  <c r="C1758" i="13"/>
  <c r="C1759" i="13"/>
  <c r="C1760" i="13"/>
  <c r="C1761" i="13"/>
  <c r="C1762" i="13"/>
  <c r="C1763" i="13"/>
  <c r="C1764" i="13"/>
  <c r="C1765" i="13"/>
  <c r="C1766" i="13"/>
  <c r="C1767" i="13"/>
  <c r="C1768" i="13"/>
  <c r="C1769" i="13"/>
  <c r="C1770" i="13"/>
  <c r="C1771" i="13"/>
  <c r="C1772" i="13"/>
  <c r="C1773" i="13"/>
  <c r="C1774" i="13"/>
  <c r="C1775" i="13"/>
  <c r="C1776" i="13"/>
  <c r="C1777" i="13"/>
  <c r="C1778" i="13"/>
  <c r="C1779" i="13"/>
  <c r="C1780" i="13"/>
  <c r="C1781" i="13"/>
  <c r="C1782" i="13"/>
  <c r="C1783" i="13"/>
  <c r="C1784" i="13"/>
  <c r="C1785" i="13"/>
  <c r="C1786" i="13"/>
  <c r="C1787" i="13"/>
  <c r="C1788" i="13"/>
  <c r="C1789" i="13"/>
  <c r="C1790" i="13"/>
  <c r="C1791" i="13"/>
  <c r="C1792" i="13"/>
  <c r="C1793" i="13"/>
  <c r="C1794" i="13"/>
  <c r="C1795" i="13"/>
  <c r="C1796" i="13"/>
  <c r="C1797" i="13"/>
  <c r="C1798" i="13"/>
  <c r="C1799" i="13"/>
  <c r="C1800" i="13"/>
  <c r="C1801" i="13"/>
  <c r="C1802" i="13"/>
  <c r="C1803" i="13"/>
  <c r="C1804" i="13"/>
  <c r="C1805" i="13"/>
  <c r="C1806" i="13"/>
  <c r="C1807" i="13"/>
  <c r="C1808" i="13"/>
  <c r="C1809" i="13"/>
  <c r="C1810" i="13"/>
  <c r="C1811" i="13"/>
  <c r="C1812" i="13"/>
  <c r="C1813" i="13"/>
  <c r="C1814" i="13"/>
  <c r="C1815" i="13"/>
  <c r="C1816" i="13"/>
  <c r="C1817" i="13"/>
  <c r="C1818" i="13"/>
  <c r="C1819" i="13"/>
  <c r="C1820" i="13"/>
  <c r="C1821" i="13"/>
  <c r="C1822" i="13"/>
  <c r="C1823" i="13"/>
  <c r="C1824" i="13"/>
  <c r="C1825" i="13"/>
  <c r="C1826" i="13"/>
  <c r="C1827" i="13"/>
  <c r="C1828" i="13"/>
  <c r="C1829" i="13"/>
  <c r="C1830" i="13"/>
  <c r="C1831" i="13"/>
  <c r="C1832" i="13"/>
  <c r="C1833" i="13"/>
  <c r="C1834" i="13"/>
  <c r="C1835" i="13"/>
  <c r="C1836" i="13"/>
  <c r="C1837" i="13"/>
  <c r="C1838" i="13"/>
  <c r="C1839" i="13"/>
  <c r="C1840" i="13"/>
  <c r="C1841" i="13"/>
  <c r="C1842" i="13"/>
  <c r="C1843" i="13"/>
  <c r="C1844" i="13"/>
  <c r="C1845" i="13"/>
  <c r="C1846" i="13"/>
  <c r="C1847" i="13"/>
  <c r="C1848" i="13"/>
  <c r="C1849" i="13"/>
  <c r="C1850" i="13"/>
  <c r="C1851" i="13"/>
  <c r="C1852" i="13"/>
  <c r="C1853" i="13"/>
  <c r="C1854" i="13"/>
  <c r="C1855" i="13"/>
  <c r="C1856" i="13"/>
  <c r="C1857" i="13"/>
  <c r="C1858" i="13"/>
  <c r="C1859" i="13"/>
  <c r="C1860" i="13"/>
  <c r="C1861" i="13"/>
  <c r="C1862" i="13"/>
  <c r="C1863" i="13"/>
  <c r="C1864" i="13"/>
  <c r="C1865" i="13"/>
  <c r="C1866" i="13"/>
  <c r="C1867" i="13"/>
  <c r="C1868" i="13"/>
  <c r="C1869" i="13"/>
  <c r="C1870" i="13"/>
  <c r="C1871" i="13"/>
  <c r="C1872" i="13"/>
  <c r="C1873" i="13"/>
  <c r="C1874" i="13"/>
  <c r="C1875" i="13"/>
  <c r="C1876" i="13"/>
  <c r="C1877" i="13"/>
  <c r="C1878" i="13"/>
  <c r="C1879" i="13"/>
  <c r="C1880" i="13"/>
  <c r="C1881" i="13"/>
  <c r="C1882" i="13"/>
  <c r="C1883" i="13"/>
  <c r="C1884" i="13"/>
  <c r="C1885" i="13"/>
  <c r="C1886" i="13"/>
  <c r="C1887" i="13"/>
  <c r="C1888" i="13"/>
  <c r="C1889" i="13"/>
  <c r="C1890" i="13"/>
  <c r="C1891" i="13"/>
  <c r="C1892" i="13"/>
  <c r="C1893" i="13"/>
  <c r="C1894" i="13"/>
  <c r="C1895" i="13"/>
  <c r="C1896" i="13"/>
  <c r="C1897" i="13"/>
  <c r="C1898" i="13"/>
  <c r="C1899" i="13"/>
  <c r="C1900" i="13"/>
  <c r="C1901" i="13"/>
  <c r="C1902" i="13"/>
  <c r="C1903" i="13"/>
  <c r="C1904" i="13"/>
  <c r="C1905" i="13"/>
  <c r="C1906" i="13"/>
  <c r="C1907" i="13"/>
  <c r="C1908" i="13"/>
  <c r="C1909" i="13"/>
  <c r="C1910" i="13"/>
  <c r="C1911" i="13"/>
  <c r="C1912" i="13"/>
  <c r="C1913" i="13"/>
  <c r="C1914" i="13"/>
  <c r="C1915" i="13"/>
  <c r="C1916" i="13"/>
  <c r="C1917" i="13"/>
  <c r="C1918" i="13"/>
  <c r="C1919" i="13"/>
  <c r="C1920" i="13"/>
  <c r="C1921" i="13"/>
  <c r="C1922" i="13"/>
  <c r="C1923" i="13"/>
  <c r="C1924" i="13"/>
  <c r="C1925" i="13"/>
  <c r="C1926" i="13"/>
  <c r="C1927" i="13"/>
  <c r="C1928" i="13"/>
  <c r="C1929" i="13"/>
  <c r="C1930" i="13"/>
  <c r="C1931" i="13"/>
  <c r="C1932" i="13"/>
  <c r="C1933" i="13"/>
  <c r="C1934" i="13"/>
  <c r="C1935" i="13"/>
  <c r="C1936" i="13"/>
  <c r="C1937" i="13"/>
  <c r="C1938" i="13"/>
  <c r="C1939" i="13"/>
  <c r="C1940" i="13"/>
  <c r="C1941" i="13"/>
  <c r="C1942" i="13"/>
  <c r="C1943" i="13"/>
  <c r="C1944" i="13"/>
  <c r="C1945" i="13"/>
  <c r="C1946" i="13"/>
  <c r="C1947" i="13"/>
  <c r="C1948" i="13"/>
  <c r="C1949" i="13"/>
  <c r="C1950" i="13"/>
  <c r="C1951" i="13"/>
  <c r="C1952" i="13"/>
  <c r="C1953" i="13"/>
  <c r="C1954" i="13"/>
  <c r="C1955" i="13"/>
  <c r="C1956" i="13"/>
  <c r="C1957" i="13"/>
  <c r="C1958" i="13"/>
  <c r="C1959" i="13"/>
  <c r="C1960" i="13"/>
  <c r="C1961" i="13"/>
  <c r="C1962" i="13"/>
  <c r="C1963" i="13"/>
  <c r="C1964" i="13"/>
  <c r="C1965" i="13"/>
  <c r="C1966" i="13"/>
  <c r="C1967" i="13"/>
  <c r="C1968" i="13"/>
  <c r="C1969" i="13"/>
  <c r="C1970" i="13"/>
  <c r="C1971" i="13"/>
  <c r="C1972" i="13"/>
  <c r="C1973" i="13"/>
  <c r="C1974" i="13"/>
  <c r="C1975" i="13"/>
  <c r="C1976" i="13"/>
  <c r="C1977" i="13"/>
  <c r="C1978" i="13"/>
  <c r="C1979" i="13"/>
  <c r="C1980" i="13"/>
  <c r="C1981" i="13"/>
  <c r="C1982" i="13"/>
  <c r="C1983" i="13"/>
  <c r="C1984" i="13"/>
  <c r="C1985" i="13"/>
  <c r="C1986" i="13"/>
  <c r="C1987" i="13"/>
  <c r="C1988" i="13"/>
  <c r="C1989" i="13"/>
  <c r="C1990" i="13"/>
  <c r="C1991" i="13"/>
  <c r="C1992" i="13"/>
  <c r="C1993" i="13"/>
  <c r="C1994" i="13"/>
  <c r="C1995" i="13"/>
  <c r="C1996" i="13"/>
  <c r="C1997" i="13"/>
  <c r="C1998" i="13"/>
  <c r="C1999" i="13"/>
  <c r="C2000" i="13"/>
  <c r="C2001" i="13"/>
  <c r="C2002" i="13"/>
  <c r="C2003" i="13"/>
  <c r="C2004" i="13"/>
  <c r="C2005" i="13"/>
  <c r="C2006" i="13"/>
  <c r="C2007" i="13"/>
  <c r="C2008" i="13"/>
  <c r="C2009" i="13"/>
  <c r="C2010" i="13"/>
  <c r="C2011" i="13"/>
  <c r="C2012" i="13"/>
  <c r="C2013" i="13"/>
  <c r="C2014" i="13"/>
  <c r="C2015" i="13"/>
  <c r="C2016" i="13"/>
  <c r="C2017" i="13"/>
  <c r="C2018" i="13"/>
  <c r="C2019" i="13"/>
  <c r="C2020" i="13"/>
  <c r="C2021" i="13"/>
  <c r="C2022" i="13"/>
  <c r="C2023" i="13"/>
  <c r="C2024" i="13"/>
  <c r="C2025" i="13"/>
  <c r="C2026" i="13"/>
  <c r="C2027" i="13"/>
  <c r="C2028" i="13"/>
  <c r="C2029" i="13"/>
  <c r="C2030" i="13"/>
  <c r="C2031" i="13"/>
  <c r="C2032" i="13"/>
  <c r="C2033" i="13"/>
  <c r="C2034" i="13"/>
  <c r="C2035" i="13"/>
  <c r="C2036" i="13"/>
  <c r="C2037" i="13"/>
  <c r="C2038" i="13"/>
  <c r="C2039" i="13"/>
  <c r="C2040" i="13"/>
  <c r="C2041" i="13"/>
  <c r="C2042" i="13"/>
  <c r="C2043" i="13"/>
  <c r="C2044" i="13"/>
  <c r="C2045" i="13"/>
  <c r="C2046" i="13"/>
  <c r="C2047" i="13"/>
  <c r="C2048" i="13"/>
  <c r="C2049" i="13"/>
  <c r="C2050" i="13"/>
  <c r="C2051" i="13"/>
  <c r="C2052" i="13"/>
  <c r="C2053" i="13"/>
  <c r="C2054" i="13"/>
  <c r="C2055" i="13"/>
  <c r="C2056" i="13"/>
  <c r="C2057" i="13"/>
  <c r="C2058" i="13"/>
  <c r="C2059" i="13"/>
  <c r="C2060" i="13"/>
  <c r="C2061" i="13"/>
  <c r="C2062" i="13"/>
  <c r="C2063" i="13"/>
  <c r="C2064" i="13"/>
  <c r="C2065" i="13"/>
  <c r="C2066" i="13"/>
  <c r="C2067" i="13"/>
  <c r="C2068" i="13"/>
  <c r="C2069" i="13"/>
  <c r="C2070" i="13"/>
  <c r="C2071" i="13"/>
  <c r="C2072" i="13"/>
  <c r="C2073" i="13"/>
  <c r="C2074" i="13"/>
  <c r="C2075" i="13"/>
  <c r="C2076" i="13"/>
  <c r="C2077" i="13"/>
  <c r="C2078" i="13"/>
  <c r="C2079" i="13"/>
  <c r="C2080" i="13"/>
  <c r="C2081" i="13"/>
  <c r="C2082" i="13"/>
  <c r="C2083" i="13"/>
  <c r="C2084" i="13"/>
  <c r="C2085" i="13"/>
  <c r="C2086" i="13"/>
  <c r="C2087" i="13"/>
  <c r="C2088" i="13"/>
  <c r="C2089" i="13"/>
  <c r="C2090" i="13"/>
  <c r="C2091" i="13"/>
  <c r="C2092" i="13"/>
  <c r="C2093" i="13"/>
  <c r="C2094" i="13"/>
  <c r="C2095" i="13"/>
  <c r="C2096" i="13"/>
  <c r="C2097" i="13"/>
  <c r="C2098" i="13"/>
  <c r="C2099" i="13"/>
  <c r="C2100" i="13"/>
  <c r="C2101" i="13"/>
  <c r="C2102" i="13"/>
  <c r="C2103" i="13"/>
  <c r="C2104" i="13"/>
  <c r="C2105" i="13"/>
  <c r="C2106" i="13"/>
  <c r="C2107" i="13"/>
  <c r="C2108" i="13"/>
  <c r="C2109" i="13"/>
  <c r="C2110" i="13"/>
  <c r="C2111" i="13"/>
  <c r="C2112" i="13"/>
  <c r="C2113" i="13"/>
  <c r="C2114" i="13"/>
  <c r="C2115" i="13"/>
  <c r="C2116" i="13"/>
  <c r="C2117" i="13"/>
  <c r="C2118" i="13"/>
  <c r="C2119" i="13"/>
  <c r="C2120" i="13"/>
  <c r="C2121" i="13"/>
  <c r="C2122" i="13"/>
  <c r="C2123" i="13"/>
  <c r="C2124" i="13"/>
  <c r="C2125" i="13"/>
  <c r="C2126" i="13"/>
  <c r="C2127" i="13"/>
  <c r="C2128" i="13"/>
  <c r="C2129" i="13"/>
  <c r="C2130" i="13"/>
  <c r="C2131" i="13"/>
  <c r="C2132" i="13"/>
  <c r="C2133" i="13"/>
  <c r="C2134" i="13"/>
  <c r="C2135" i="13"/>
  <c r="C2136" i="13"/>
  <c r="C2137" i="13"/>
  <c r="C2138" i="13"/>
  <c r="C2139" i="13"/>
  <c r="C2140" i="13"/>
  <c r="C2141" i="13"/>
  <c r="C2142" i="13"/>
  <c r="C2143" i="13"/>
  <c r="C2144" i="13"/>
  <c r="C2145" i="13"/>
  <c r="C2146" i="13"/>
  <c r="C2147" i="13"/>
  <c r="C2148" i="13"/>
  <c r="C2149" i="13"/>
  <c r="C2150" i="13"/>
  <c r="C2151" i="13"/>
  <c r="C2152" i="13"/>
  <c r="C2153" i="13"/>
  <c r="C2154" i="13"/>
  <c r="C2155" i="13"/>
  <c r="C2156" i="13"/>
  <c r="C2157" i="13"/>
  <c r="C2158" i="13"/>
  <c r="C2159" i="13"/>
  <c r="C2160" i="13"/>
  <c r="C2161" i="13"/>
  <c r="C2162" i="13"/>
  <c r="C2163" i="13"/>
  <c r="C2164" i="13"/>
  <c r="C2165" i="13"/>
  <c r="C2166" i="13"/>
  <c r="C2167" i="13"/>
  <c r="C2168" i="13"/>
  <c r="C2169" i="13"/>
  <c r="C2170" i="13"/>
  <c r="C2171" i="13"/>
  <c r="C2172" i="13"/>
  <c r="C2173" i="13"/>
  <c r="C2174" i="13"/>
  <c r="C2175" i="13"/>
  <c r="C2176" i="13"/>
  <c r="C2177" i="13"/>
  <c r="C2178" i="13"/>
  <c r="C2179" i="13"/>
  <c r="C2180" i="13"/>
  <c r="C2181" i="13"/>
  <c r="C2182" i="13"/>
  <c r="C2183" i="13"/>
  <c r="C2184" i="13"/>
  <c r="C2185" i="13"/>
  <c r="C2186" i="13"/>
  <c r="C2187" i="13"/>
  <c r="C2188" i="13"/>
  <c r="C2189" i="13"/>
  <c r="C2190" i="13"/>
  <c r="C2191" i="13"/>
  <c r="C2192" i="13"/>
  <c r="C2193" i="13"/>
  <c r="C2194" i="13"/>
  <c r="C2195" i="13"/>
  <c r="C2196" i="13"/>
  <c r="C2197" i="13"/>
  <c r="C2198" i="13"/>
  <c r="C2199" i="13"/>
  <c r="C2200" i="13"/>
  <c r="C2201" i="13"/>
  <c r="C2202" i="13"/>
  <c r="C2203" i="13"/>
  <c r="C2204" i="13"/>
  <c r="C2205" i="13"/>
  <c r="C2206" i="13"/>
  <c r="C2207" i="13"/>
  <c r="C2208" i="13"/>
  <c r="C2209" i="13"/>
  <c r="C2210" i="13"/>
  <c r="C2211" i="13"/>
  <c r="C2212" i="13"/>
  <c r="C2213" i="13"/>
  <c r="C2214" i="13"/>
  <c r="C2215" i="13"/>
  <c r="C2216" i="13"/>
  <c r="C2217" i="13"/>
  <c r="C2218" i="13"/>
  <c r="C2219" i="13"/>
  <c r="C2220" i="13"/>
  <c r="C2221" i="13"/>
  <c r="C2222" i="13"/>
  <c r="C2223" i="13"/>
  <c r="C2224" i="13"/>
  <c r="C2225" i="13"/>
  <c r="C2226" i="13"/>
  <c r="C2227" i="13"/>
  <c r="C2228" i="13"/>
  <c r="C2229" i="13"/>
  <c r="C2230" i="13"/>
  <c r="C2231" i="13"/>
  <c r="C2232" i="13"/>
  <c r="C2233" i="13"/>
  <c r="C2234" i="13"/>
  <c r="C2235" i="13"/>
  <c r="C2236" i="13"/>
  <c r="C2237" i="13"/>
  <c r="C2238" i="13"/>
  <c r="C2239" i="13"/>
  <c r="C2240" i="13"/>
  <c r="C2241" i="13"/>
  <c r="C2242" i="13"/>
  <c r="C2243" i="13"/>
  <c r="C2244" i="13"/>
  <c r="C2245" i="13"/>
  <c r="C2246" i="13"/>
  <c r="C2247" i="13"/>
  <c r="C2248" i="13"/>
  <c r="C2249" i="13"/>
  <c r="C2250" i="13"/>
  <c r="C2251" i="13"/>
  <c r="C2252" i="13"/>
  <c r="C2253" i="13"/>
  <c r="C2254" i="13"/>
  <c r="C2255" i="13"/>
  <c r="C2256" i="13"/>
  <c r="C2257" i="13"/>
  <c r="C2258" i="13"/>
  <c r="C2259" i="13"/>
  <c r="C2260" i="13"/>
  <c r="C2261" i="13"/>
  <c r="C2262" i="13"/>
  <c r="C2263" i="13"/>
  <c r="C2264" i="13"/>
  <c r="C2265" i="13"/>
  <c r="C2266" i="13"/>
  <c r="C2267" i="13"/>
  <c r="C2268" i="13"/>
  <c r="C2269" i="13"/>
  <c r="C2270" i="13"/>
  <c r="C2271" i="13"/>
  <c r="C2272" i="13"/>
  <c r="C2273" i="13"/>
  <c r="C2274" i="13"/>
  <c r="C2275" i="13"/>
  <c r="C2276" i="13"/>
  <c r="C2277" i="13"/>
  <c r="C2278" i="13"/>
  <c r="C2279" i="13"/>
  <c r="C2280" i="13"/>
  <c r="C2281" i="13"/>
  <c r="C2282" i="13"/>
  <c r="C2283" i="13"/>
  <c r="C2284" i="13"/>
  <c r="C2285" i="13"/>
  <c r="C2286" i="13"/>
  <c r="C2287" i="13"/>
  <c r="C2288" i="13"/>
  <c r="C2289" i="13"/>
  <c r="C2290" i="13"/>
  <c r="C2291" i="13"/>
  <c r="C2292" i="13"/>
  <c r="C2293" i="13"/>
  <c r="C2294" i="13"/>
  <c r="C2295" i="13"/>
  <c r="C2296" i="13"/>
  <c r="C2297" i="13"/>
  <c r="C2298" i="13"/>
  <c r="C2299" i="13"/>
  <c r="C2300" i="13"/>
  <c r="C2301" i="13"/>
  <c r="C2302" i="13"/>
  <c r="C2303" i="13"/>
  <c r="C2304" i="13"/>
  <c r="C2305" i="13"/>
  <c r="C2306" i="13"/>
  <c r="C2307" i="13"/>
  <c r="C2308" i="13"/>
  <c r="C2309" i="13"/>
  <c r="C2310" i="13"/>
  <c r="C2311" i="13"/>
  <c r="C2312" i="13"/>
  <c r="C2313" i="13"/>
  <c r="C2314" i="13"/>
  <c r="C2315" i="13"/>
  <c r="C2316" i="13"/>
  <c r="C2317" i="13"/>
  <c r="C2318" i="13"/>
  <c r="C2319" i="13"/>
  <c r="C2320" i="13"/>
  <c r="C2321" i="13"/>
  <c r="C2322" i="13"/>
  <c r="C2323" i="13"/>
  <c r="C2324" i="13"/>
  <c r="C2325" i="13"/>
  <c r="C2326" i="13"/>
  <c r="C2327" i="13"/>
  <c r="C2328" i="13"/>
  <c r="C2329" i="13"/>
  <c r="C2330" i="13"/>
  <c r="C2331" i="13"/>
  <c r="C2332" i="13"/>
  <c r="C2333" i="13"/>
  <c r="C2334" i="13"/>
  <c r="C2335" i="13"/>
  <c r="C2336" i="13"/>
  <c r="C2337" i="13"/>
  <c r="C2338" i="13"/>
  <c r="C2339" i="13"/>
  <c r="C2340" i="13"/>
  <c r="C2341" i="13"/>
  <c r="C2342" i="13"/>
  <c r="C2343" i="13"/>
  <c r="C2344" i="13"/>
  <c r="C2345" i="13"/>
  <c r="C2346" i="13"/>
  <c r="C2347" i="13"/>
  <c r="C2348" i="13"/>
  <c r="C2349" i="13"/>
  <c r="C2350" i="13"/>
  <c r="C2351" i="13"/>
  <c r="C2352" i="13"/>
  <c r="C2353" i="13"/>
  <c r="C2354" i="13"/>
  <c r="C2355" i="13"/>
  <c r="C2356" i="13"/>
  <c r="C2357" i="13"/>
  <c r="C2358" i="13"/>
  <c r="C2359" i="13"/>
  <c r="C2360" i="13"/>
  <c r="C2361" i="13"/>
  <c r="C2362" i="13"/>
  <c r="C2363" i="13"/>
  <c r="C2364" i="13"/>
  <c r="C2365" i="13"/>
  <c r="C2366" i="13"/>
  <c r="C2367" i="13"/>
  <c r="C2368" i="13"/>
  <c r="C2369" i="13"/>
  <c r="C2370" i="13"/>
  <c r="C2371" i="13"/>
  <c r="C2372" i="13"/>
  <c r="C2373" i="13"/>
  <c r="C2374" i="13"/>
  <c r="C2375" i="13"/>
  <c r="C2376" i="13"/>
  <c r="C2377" i="13"/>
  <c r="C2378" i="13"/>
  <c r="C2379" i="13"/>
  <c r="C2380" i="13"/>
  <c r="C2381" i="13"/>
  <c r="C2382" i="13"/>
  <c r="C2383" i="13"/>
  <c r="C2384" i="13"/>
  <c r="C2385" i="13"/>
  <c r="C2386" i="13"/>
  <c r="C2387" i="13"/>
  <c r="C2388" i="13"/>
  <c r="C2389" i="13"/>
  <c r="C2390" i="13"/>
  <c r="C2391" i="13"/>
  <c r="C2392" i="13"/>
  <c r="C2393" i="13"/>
  <c r="C2394" i="13"/>
  <c r="C2395" i="13"/>
  <c r="C2396" i="13"/>
  <c r="C2397" i="13"/>
  <c r="C2398" i="13"/>
  <c r="C2399" i="13"/>
  <c r="C2400" i="13"/>
  <c r="C2401" i="13"/>
  <c r="C2402" i="13"/>
  <c r="C2403" i="13"/>
  <c r="C2404" i="13"/>
  <c r="C2405" i="13"/>
  <c r="C2406" i="13"/>
  <c r="C2407" i="13"/>
  <c r="C2408" i="13"/>
  <c r="C2409" i="13"/>
  <c r="C2410" i="13"/>
  <c r="C2411" i="13"/>
  <c r="C2412" i="13"/>
  <c r="C2413" i="13"/>
  <c r="C2414" i="13"/>
  <c r="C2415" i="13"/>
  <c r="C2416" i="13"/>
  <c r="C2417" i="13"/>
  <c r="C2418" i="13"/>
  <c r="C2419" i="13"/>
  <c r="C2420" i="13"/>
  <c r="C2421" i="13"/>
  <c r="C2422" i="13"/>
  <c r="C2423" i="13"/>
  <c r="C2424" i="13"/>
  <c r="C2425" i="13"/>
  <c r="C2426" i="13"/>
  <c r="C2427" i="13"/>
  <c r="C2428" i="13"/>
  <c r="C2429" i="13"/>
  <c r="C2430" i="13"/>
  <c r="C2431" i="13"/>
  <c r="C2432" i="13"/>
  <c r="C2433" i="13"/>
  <c r="C2434" i="13"/>
  <c r="C2435" i="13"/>
  <c r="C2436" i="13"/>
  <c r="C2437" i="13"/>
  <c r="C2438" i="13"/>
  <c r="C2439" i="13"/>
  <c r="C2440" i="13"/>
  <c r="C2441" i="13"/>
  <c r="C2442" i="13"/>
  <c r="C2443" i="13"/>
  <c r="C2444" i="13"/>
  <c r="C2445" i="13"/>
  <c r="C2446" i="13"/>
  <c r="C2447" i="13"/>
  <c r="C2448" i="13"/>
  <c r="C2449" i="13"/>
  <c r="C2450" i="13"/>
  <c r="C2451" i="13"/>
  <c r="C2452" i="13"/>
  <c r="C2453" i="13"/>
  <c r="C2454" i="13"/>
  <c r="C2455" i="13"/>
  <c r="C2456" i="13"/>
  <c r="C2457" i="13"/>
  <c r="C2458" i="13"/>
  <c r="C2459" i="13"/>
  <c r="C2460" i="13"/>
  <c r="C2461" i="13"/>
  <c r="C2462" i="13"/>
  <c r="C2463" i="13"/>
  <c r="C2464" i="13"/>
  <c r="C2465" i="13"/>
  <c r="C2466" i="13"/>
  <c r="C2467" i="13"/>
  <c r="C2468" i="13"/>
  <c r="C2469" i="13"/>
  <c r="C2470" i="13"/>
  <c r="C2471" i="13"/>
  <c r="C2472" i="13"/>
  <c r="C2473" i="13"/>
  <c r="C2474" i="13"/>
  <c r="C2475" i="13"/>
  <c r="C2476" i="13"/>
  <c r="C2477" i="13"/>
  <c r="C2478" i="13"/>
  <c r="C2479" i="13"/>
  <c r="C2480" i="13"/>
  <c r="C2481" i="13"/>
  <c r="C2482" i="13"/>
  <c r="C2483" i="13"/>
  <c r="C2484" i="13"/>
  <c r="C2485" i="13"/>
  <c r="C2486" i="13"/>
  <c r="C2487" i="13"/>
  <c r="C2488" i="13"/>
  <c r="C2489" i="13"/>
  <c r="C2490" i="13"/>
  <c r="C2491" i="13"/>
  <c r="C2492" i="13"/>
  <c r="C2493" i="13"/>
  <c r="C2494" i="13"/>
  <c r="C2495" i="13"/>
  <c r="C2496" i="13"/>
  <c r="C2497" i="13"/>
  <c r="C2498" i="13"/>
  <c r="C2499" i="13"/>
  <c r="C2500" i="13"/>
  <c r="C2501" i="13"/>
  <c r="C2502" i="13"/>
  <c r="C2503" i="13"/>
  <c r="C2504" i="13"/>
  <c r="C2505" i="13"/>
  <c r="C2506" i="13"/>
  <c r="C2507" i="13"/>
  <c r="C2508" i="13"/>
  <c r="C2509" i="13"/>
  <c r="C2510" i="13"/>
  <c r="C2511" i="13"/>
  <c r="C2512" i="13"/>
  <c r="C2513" i="13"/>
  <c r="C2514" i="13"/>
  <c r="C2515" i="13"/>
  <c r="C2516" i="13"/>
  <c r="C2517" i="13"/>
  <c r="C2518" i="13"/>
  <c r="C2519" i="13"/>
  <c r="C2520" i="13"/>
  <c r="C2521" i="13"/>
  <c r="C2522" i="13"/>
  <c r="C2523" i="13"/>
  <c r="C2524" i="13"/>
  <c r="C2525" i="13"/>
  <c r="C2526" i="13"/>
  <c r="C2527" i="13"/>
  <c r="C2528" i="13"/>
  <c r="C2529" i="13"/>
  <c r="C2530" i="13"/>
  <c r="C2531" i="13"/>
  <c r="C2532" i="13"/>
  <c r="C2533" i="13"/>
  <c r="C2534" i="13"/>
  <c r="C2535" i="13"/>
  <c r="C2536" i="13"/>
  <c r="C2537" i="13"/>
  <c r="C2538" i="13"/>
  <c r="C2539" i="13"/>
  <c r="C2540" i="13"/>
  <c r="C2541" i="13"/>
  <c r="C2542" i="13"/>
  <c r="C2543" i="13"/>
  <c r="C2544" i="13"/>
  <c r="C2545" i="13"/>
  <c r="C2546" i="13"/>
  <c r="C2547" i="13"/>
  <c r="C2548" i="13"/>
  <c r="C2549" i="13"/>
  <c r="C2550" i="13"/>
  <c r="C2551" i="13"/>
  <c r="C2552" i="13"/>
  <c r="C2553" i="13"/>
  <c r="C2554" i="13"/>
  <c r="C2555" i="13"/>
  <c r="C2556" i="13"/>
  <c r="C2557" i="13"/>
  <c r="C2558" i="13"/>
  <c r="C2559" i="13"/>
  <c r="C2560" i="13"/>
  <c r="C2561" i="13"/>
  <c r="C2562" i="13"/>
  <c r="C2563" i="13"/>
  <c r="C2564" i="13"/>
  <c r="C2565" i="13"/>
  <c r="C2566" i="13"/>
  <c r="C2567" i="13"/>
  <c r="C2568" i="13"/>
  <c r="C2569" i="13"/>
  <c r="C2570" i="13"/>
  <c r="C2571" i="13"/>
  <c r="C2572" i="13"/>
  <c r="C2573" i="13"/>
  <c r="C2574" i="13"/>
  <c r="C2575" i="13"/>
  <c r="C2576" i="13"/>
  <c r="C2577" i="13"/>
  <c r="C2578" i="13"/>
  <c r="C2579" i="13"/>
  <c r="C2580" i="13"/>
  <c r="C2581" i="13"/>
  <c r="C2582" i="13"/>
  <c r="C2583" i="13"/>
  <c r="C2584" i="13"/>
  <c r="C2585" i="13"/>
  <c r="C2586" i="13"/>
  <c r="C2587" i="13"/>
  <c r="C2588" i="13"/>
  <c r="C2589" i="13"/>
  <c r="C2590" i="13"/>
  <c r="C2591" i="13"/>
  <c r="C2592" i="13"/>
  <c r="C2593" i="13"/>
  <c r="C2594" i="13"/>
  <c r="C2595" i="13"/>
  <c r="C2596" i="13"/>
  <c r="C2597" i="13"/>
  <c r="C2598" i="13"/>
  <c r="C2599" i="13"/>
  <c r="C2600" i="13"/>
  <c r="C2601" i="13"/>
  <c r="C2602" i="13"/>
  <c r="C2603" i="13"/>
  <c r="C2604" i="13"/>
  <c r="C2605" i="13"/>
  <c r="C2606" i="13"/>
  <c r="C2607" i="13"/>
  <c r="C2608" i="13"/>
  <c r="C2609" i="13"/>
  <c r="C2610" i="13"/>
  <c r="C2611" i="13"/>
  <c r="C2612" i="13"/>
  <c r="C2613" i="13"/>
  <c r="C2614" i="13"/>
  <c r="C2615" i="13"/>
  <c r="C2616" i="13"/>
  <c r="C2617" i="13"/>
  <c r="C2618" i="13"/>
  <c r="C2619" i="13"/>
  <c r="C2620" i="13"/>
  <c r="C2621" i="13"/>
  <c r="C2622" i="13"/>
  <c r="C2623" i="13"/>
  <c r="C2624" i="13"/>
  <c r="C2625" i="13"/>
  <c r="C2626" i="13"/>
  <c r="C2627" i="13"/>
  <c r="C2628" i="13"/>
  <c r="C2629" i="13"/>
  <c r="C2630" i="13"/>
  <c r="C2631" i="13"/>
  <c r="C2632" i="13"/>
  <c r="C2633" i="13"/>
  <c r="C2634" i="13"/>
  <c r="C2635" i="13"/>
  <c r="C2636" i="13"/>
  <c r="C2637" i="13"/>
  <c r="C2638" i="13"/>
  <c r="C2639" i="13"/>
  <c r="C2640" i="13"/>
  <c r="C2641" i="13"/>
  <c r="C2642" i="13"/>
  <c r="C2643" i="13"/>
  <c r="C2644" i="13"/>
  <c r="C2645" i="13"/>
  <c r="C2646" i="13"/>
  <c r="C2647" i="13"/>
  <c r="C2648" i="13"/>
  <c r="C2649" i="13"/>
  <c r="C2650" i="13"/>
  <c r="C2651" i="13"/>
  <c r="C2652" i="13"/>
  <c r="C2653" i="13"/>
  <c r="C2654" i="13"/>
  <c r="C2655" i="13"/>
  <c r="C2656" i="13"/>
  <c r="C2657" i="13"/>
  <c r="C2658" i="13"/>
  <c r="C2659" i="13"/>
  <c r="C2660" i="13"/>
  <c r="C2661" i="13"/>
  <c r="C2662" i="13"/>
  <c r="C2663" i="13"/>
  <c r="C2664" i="13"/>
  <c r="C2665" i="13"/>
  <c r="C2666" i="13"/>
  <c r="C2667" i="13"/>
  <c r="C2668" i="13"/>
  <c r="C2669" i="13"/>
  <c r="C2670" i="13"/>
  <c r="C2671" i="13"/>
  <c r="C2672" i="13"/>
  <c r="C2673" i="13"/>
  <c r="C2674" i="13"/>
  <c r="C2675" i="13"/>
  <c r="C2676" i="13"/>
  <c r="C2677" i="13"/>
  <c r="C2678" i="13"/>
  <c r="C2679" i="13"/>
  <c r="C2680" i="13"/>
  <c r="C2681" i="13"/>
  <c r="C2682" i="13"/>
  <c r="C2683" i="13"/>
  <c r="C2684" i="13"/>
  <c r="C2685" i="13"/>
  <c r="C2686" i="13"/>
  <c r="C2687" i="13"/>
  <c r="C2688" i="13"/>
  <c r="C2689" i="13"/>
  <c r="C2690" i="13"/>
  <c r="C2691" i="13"/>
  <c r="C2692" i="13"/>
  <c r="C2693" i="13"/>
  <c r="C2694" i="13"/>
  <c r="C2695" i="13"/>
  <c r="C2696" i="13"/>
  <c r="C2697" i="13"/>
  <c r="C2698" i="13"/>
  <c r="C2699" i="13"/>
  <c r="C2700" i="13"/>
  <c r="C2701" i="13"/>
  <c r="C2702" i="13"/>
  <c r="C2703" i="13"/>
  <c r="C2704" i="13"/>
  <c r="C2705" i="13"/>
  <c r="C2706" i="13"/>
  <c r="C2707" i="13"/>
  <c r="C2708" i="13"/>
  <c r="C2709" i="13"/>
  <c r="C2710" i="13"/>
  <c r="C2711" i="13"/>
  <c r="C2712" i="13"/>
  <c r="C2713" i="13"/>
  <c r="C2714" i="13"/>
  <c r="C2715" i="13"/>
  <c r="C2716" i="13"/>
  <c r="C2717" i="13"/>
  <c r="C2718" i="13"/>
  <c r="C2719" i="13"/>
  <c r="C2720" i="13"/>
  <c r="C2721" i="13"/>
  <c r="C2722" i="13"/>
  <c r="C2723" i="13"/>
  <c r="C2724" i="13"/>
  <c r="C2725" i="13"/>
  <c r="C2726" i="13"/>
  <c r="C2727" i="13"/>
  <c r="C2728" i="13"/>
  <c r="C2729" i="13"/>
  <c r="C2730" i="13"/>
  <c r="C2731" i="13"/>
  <c r="C2732" i="13"/>
  <c r="C2733" i="13"/>
  <c r="C2734" i="13"/>
  <c r="C2735" i="13"/>
  <c r="C2736" i="13"/>
  <c r="C2737" i="13"/>
  <c r="C2738" i="13"/>
  <c r="C2739" i="13"/>
  <c r="C2740" i="13"/>
  <c r="C2741" i="13"/>
  <c r="C2742" i="13"/>
  <c r="C2743" i="13"/>
  <c r="C2744" i="13"/>
  <c r="C2745" i="13"/>
  <c r="C2746" i="13"/>
  <c r="C2747" i="13"/>
  <c r="C2748" i="13"/>
  <c r="C2749" i="13"/>
  <c r="C2750" i="13"/>
  <c r="C2751" i="13"/>
  <c r="C2752" i="13"/>
  <c r="C2753" i="13"/>
  <c r="C2754" i="13"/>
  <c r="C2755" i="13"/>
  <c r="C2756" i="13"/>
  <c r="C2757" i="13"/>
  <c r="C2758" i="13"/>
  <c r="C2759" i="13"/>
  <c r="C2760" i="13"/>
  <c r="C2761" i="13"/>
  <c r="C2762" i="13"/>
  <c r="C2763" i="13"/>
  <c r="C2764" i="13"/>
  <c r="C2765" i="13"/>
  <c r="C2766" i="13"/>
  <c r="C2767" i="13"/>
  <c r="C2768" i="13"/>
  <c r="C2769" i="13"/>
  <c r="C2770" i="13"/>
  <c r="C2771" i="13"/>
  <c r="C2772" i="13"/>
  <c r="C2773" i="13"/>
  <c r="C2774" i="13"/>
  <c r="C2775" i="13"/>
  <c r="C2776" i="13"/>
  <c r="C2777" i="13"/>
  <c r="C2778" i="13"/>
  <c r="C2779" i="13"/>
  <c r="C2780" i="13"/>
  <c r="C2781" i="13"/>
  <c r="C2782" i="13"/>
  <c r="C2783" i="13"/>
  <c r="C2784" i="13"/>
  <c r="C2785" i="13"/>
  <c r="C2786" i="13"/>
  <c r="C2787" i="13"/>
  <c r="C2788" i="13"/>
  <c r="C2789" i="13"/>
  <c r="C2790" i="13"/>
  <c r="C2791" i="13"/>
  <c r="C2792" i="13"/>
  <c r="C2793" i="13"/>
  <c r="C2794" i="13"/>
  <c r="C2795" i="13"/>
  <c r="C2796" i="13"/>
  <c r="C2797" i="13"/>
  <c r="C2798" i="13"/>
  <c r="C2799" i="13"/>
  <c r="C2800" i="13"/>
  <c r="C2801" i="13"/>
  <c r="C2802" i="13"/>
  <c r="C2803" i="13"/>
  <c r="C2804" i="13"/>
  <c r="C2805" i="13"/>
  <c r="C2806" i="13"/>
  <c r="C2807" i="13"/>
  <c r="C2808" i="13"/>
  <c r="C2809" i="13"/>
  <c r="C2810" i="13"/>
  <c r="C2811" i="13"/>
  <c r="C2812" i="13"/>
  <c r="C2813" i="13"/>
  <c r="C2814" i="13"/>
  <c r="C2815" i="13"/>
  <c r="C2816" i="13"/>
  <c r="C2817" i="13"/>
  <c r="C2818" i="13"/>
  <c r="C2819" i="13"/>
  <c r="C2820" i="13"/>
  <c r="C2821" i="13"/>
  <c r="C2822" i="13"/>
  <c r="C2823" i="13"/>
  <c r="C2824" i="13"/>
  <c r="C2825" i="13"/>
  <c r="C2826" i="13"/>
  <c r="C2827" i="13"/>
  <c r="C2828" i="13"/>
  <c r="C2829" i="13"/>
  <c r="C2830" i="13"/>
  <c r="C2831" i="13"/>
  <c r="C2832" i="13"/>
  <c r="C2833" i="13"/>
  <c r="C2834" i="13"/>
  <c r="C2835" i="13"/>
  <c r="C2836" i="13"/>
  <c r="C2837" i="13"/>
  <c r="C2838" i="13"/>
  <c r="C2839" i="13"/>
  <c r="C2840" i="13"/>
  <c r="C2841" i="13"/>
  <c r="C2842" i="13"/>
  <c r="C2843" i="13"/>
  <c r="C2844" i="13"/>
  <c r="C2845" i="13"/>
  <c r="C2846" i="13"/>
  <c r="C2847" i="13"/>
  <c r="C2848" i="13"/>
  <c r="C2849" i="13"/>
  <c r="C2850" i="13"/>
  <c r="C2851" i="13"/>
  <c r="C2852" i="13"/>
  <c r="C2853" i="13"/>
  <c r="C2854" i="13"/>
  <c r="C2855" i="13"/>
  <c r="C2856" i="13"/>
  <c r="C2857" i="13"/>
  <c r="C2858" i="13"/>
  <c r="C2859" i="13"/>
  <c r="C2860" i="13"/>
  <c r="C2861" i="13"/>
  <c r="C2862" i="13"/>
  <c r="C2863" i="13"/>
  <c r="C2864" i="13"/>
  <c r="C2865" i="13"/>
  <c r="C2866" i="13"/>
  <c r="C2867" i="13"/>
  <c r="C2868" i="13"/>
  <c r="C2869" i="13"/>
  <c r="C2870" i="13"/>
  <c r="C2871" i="13"/>
  <c r="C2872" i="13"/>
  <c r="C2873" i="13"/>
  <c r="C2874" i="13"/>
  <c r="C2875" i="13"/>
  <c r="C2876" i="13"/>
  <c r="C2877" i="13"/>
  <c r="C2878" i="13"/>
  <c r="C2879" i="13"/>
  <c r="C2880" i="13"/>
  <c r="C2881" i="13"/>
  <c r="C2882" i="13"/>
  <c r="C2883" i="13"/>
  <c r="C2884" i="13"/>
  <c r="C2885" i="13"/>
  <c r="C2886" i="13"/>
  <c r="C2887" i="13"/>
  <c r="C2888" i="13"/>
  <c r="C2889" i="13"/>
  <c r="C2890" i="13"/>
  <c r="C2891" i="13"/>
  <c r="C2892" i="13"/>
  <c r="C2893" i="13"/>
  <c r="C2894" i="13"/>
  <c r="C2895" i="13"/>
  <c r="C2896" i="13"/>
  <c r="C2897" i="13"/>
  <c r="C2898" i="13"/>
  <c r="C2899" i="13"/>
  <c r="C2900" i="13"/>
  <c r="C2901" i="13"/>
  <c r="C2902" i="13"/>
  <c r="C2903" i="13"/>
  <c r="C2904" i="13"/>
  <c r="C2905" i="13"/>
  <c r="C2906" i="13"/>
  <c r="C2907" i="13"/>
  <c r="C2908" i="13"/>
  <c r="C2909" i="13"/>
  <c r="C2910" i="13"/>
  <c r="C2911" i="13"/>
  <c r="C2912" i="13"/>
  <c r="C2913" i="13"/>
  <c r="C2914" i="13"/>
  <c r="C2915" i="13"/>
  <c r="C2916" i="13"/>
  <c r="C2917" i="13"/>
  <c r="C2918" i="13"/>
  <c r="C2919" i="13"/>
  <c r="C2920" i="13"/>
  <c r="C2921" i="13"/>
  <c r="C2922" i="13"/>
  <c r="C2923" i="13"/>
  <c r="C2924" i="13"/>
  <c r="C2925" i="13"/>
  <c r="C2926" i="13"/>
  <c r="C2927" i="13"/>
  <c r="C2928" i="13"/>
  <c r="C2929" i="13"/>
  <c r="C2930" i="13"/>
  <c r="C2931" i="13"/>
  <c r="C2932" i="13"/>
  <c r="C2933" i="13"/>
  <c r="C2934" i="13"/>
  <c r="C2935" i="13"/>
  <c r="C2936" i="13"/>
  <c r="C2937" i="13"/>
  <c r="C2938" i="13"/>
  <c r="C2939" i="13"/>
  <c r="C2940" i="13"/>
  <c r="C2941" i="13"/>
  <c r="C2942" i="13"/>
  <c r="C2943" i="13"/>
  <c r="C2944" i="13"/>
  <c r="C2945" i="13"/>
  <c r="C2946" i="13"/>
  <c r="C2947" i="13"/>
  <c r="C2948" i="13"/>
  <c r="C2949" i="13"/>
  <c r="C2950" i="13"/>
  <c r="C2951" i="13"/>
  <c r="C2952" i="13"/>
  <c r="C2953" i="13"/>
  <c r="C2954" i="13"/>
  <c r="C2955" i="13"/>
  <c r="C2956" i="13"/>
  <c r="C2957" i="13"/>
  <c r="C2958" i="13"/>
  <c r="C2959" i="13"/>
  <c r="C2960" i="13"/>
  <c r="C2961" i="13"/>
  <c r="C2962" i="13"/>
  <c r="C2963" i="13"/>
  <c r="C2964" i="13"/>
  <c r="C2965" i="13"/>
  <c r="C2966" i="13"/>
  <c r="C2967" i="13"/>
  <c r="C2968" i="13"/>
  <c r="C2969" i="13"/>
  <c r="C2970" i="13"/>
  <c r="C2971" i="13"/>
  <c r="C2972" i="13"/>
  <c r="C2973" i="13"/>
  <c r="C2974" i="13"/>
  <c r="C2975" i="13"/>
  <c r="C2976" i="13"/>
  <c r="C2977" i="13"/>
  <c r="C2978" i="13"/>
  <c r="C2979" i="13"/>
  <c r="C2980" i="13"/>
  <c r="C2981" i="13"/>
  <c r="C2982" i="13"/>
  <c r="C2983" i="13"/>
  <c r="C2984" i="13"/>
  <c r="C2985" i="13"/>
  <c r="C2986" i="13"/>
  <c r="C2987" i="13"/>
  <c r="C2988" i="13"/>
  <c r="C2989" i="13"/>
  <c r="C2990" i="13"/>
  <c r="C2991" i="13"/>
  <c r="C2992" i="13"/>
  <c r="C2993" i="13"/>
  <c r="C2994" i="13"/>
  <c r="C2995" i="13"/>
  <c r="C2996" i="13"/>
  <c r="C2997" i="13"/>
  <c r="C2998" i="13"/>
  <c r="C2999" i="13"/>
  <c r="C3000" i="13"/>
  <c r="C3001" i="13"/>
  <c r="C3002" i="13"/>
  <c r="C3003" i="13"/>
  <c r="C3004" i="13"/>
  <c r="C3005" i="13"/>
  <c r="C3006" i="13"/>
  <c r="C3007" i="13"/>
  <c r="C3008" i="13"/>
  <c r="C3009" i="13"/>
  <c r="C3010" i="13"/>
  <c r="C3011" i="13"/>
  <c r="C3012" i="13"/>
  <c r="C3013" i="13"/>
  <c r="C3014" i="13"/>
  <c r="C3015" i="13"/>
  <c r="C3016" i="13"/>
  <c r="C3017" i="13"/>
  <c r="C3018" i="13"/>
  <c r="C3019" i="13"/>
  <c r="C3020" i="13"/>
  <c r="C3021" i="13"/>
  <c r="C3022" i="13"/>
  <c r="C3023" i="13"/>
  <c r="C3024" i="13"/>
  <c r="C3025" i="13"/>
  <c r="C3026" i="13"/>
  <c r="C3027" i="13"/>
  <c r="C3028" i="13"/>
  <c r="C3029" i="13"/>
  <c r="C3030" i="13"/>
  <c r="C3031" i="13"/>
  <c r="C3032" i="13"/>
  <c r="C3033" i="13"/>
  <c r="C3034" i="13"/>
  <c r="C3035" i="13"/>
  <c r="C3036" i="13"/>
  <c r="C3037" i="13"/>
  <c r="C3038" i="13"/>
  <c r="C3039" i="13"/>
  <c r="C3040" i="13"/>
  <c r="C3041" i="13"/>
  <c r="C3042" i="13"/>
  <c r="C3043" i="13"/>
  <c r="C3044" i="13"/>
  <c r="C3045" i="13"/>
  <c r="C3046" i="13"/>
  <c r="C3047" i="13"/>
  <c r="C3048" i="13"/>
  <c r="C3049" i="13"/>
  <c r="C3050" i="13"/>
  <c r="C3051" i="13"/>
  <c r="C3052" i="13"/>
  <c r="C3053" i="13"/>
  <c r="C3054" i="13"/>
  <c r="C3055" i="13"/>
  <c r="C3056" i="13"/>
  <c r="C3057" i="13"/>
  <c r="C3058" i="13"/>
  <c r="C3059" i="13"/>
  <c r="C3060" i="13"/>
  <c r="C3061" i="13"/>
  <c r="C3062" i="13"/>
  <c r="C3063" i="13"/>
  <c r="C3064" i="13"/>
  <c r="C3065" i="13"/>
  <c r="C3066" i="13"/>
  <c r="C3067" i="13"/>
  <c r="C3068" i="13"/>
  <c r="C3069" i="13"/>
  <c r="C3070" i="13"/>
  <c r="C3071" i="13"/>
  <c r="C3072" i="13"/>
  <c r="C3073" i="13"/>
  <c r="C3074" i="13"/>
  <c r="C3075" i="13"/>
  <c r="C3076" i="13"/>
  <c r="C3077" i="13"/>
  <c r="C3078" i="13"/>
  <c r="C3079" i="13"/>
  <c r="C3080" i="13"/>
  <c r="C3081" i="13"/>
  <c r="C3082" i="13"/>
  <c r="C3083" i="13"/>
  <c r="C3084" i="13"/>
  <c r="C3085" i="13"/>
  <c r="C3086" i="13"/>
  <c r="C3087" i="13"/>
  <c r="C3088" i="13"/>
  <c r="C3089" i="13"/>
  <c r="C3090" i="13"/>
  <c r="C3091" i="13"/>
  <c r="C3092" i="13"/>
  <c r="C3093" i="13"/>
  <c r="C3094" i="13"/>
  <c r="C3095" i="13"/>
  <c r="C3096" i="13"/>
  <c r="C3097" i="13"/>
  <c r="C3098" i="13"/>
  <c r="C3099" i="13"/>
  <c r="C3100" i="13"/>
  <c r="C3101" i="13"/>
  <c r="C3102" i="13"/>
  <c r="C3103" i="13"/>
  <c r="C3104" i="13"/>
  <c r="C3105" i="13"/>
  <c r="C3106" i="13"/>
  <c r="C3107" i="13"/>
  <c r="C3108" i="13"/>
  <c r="C3109" i="13"/>
  <c r="C3110" i="13"/>
  <c r="C3111" i="13"/>
  <c r="C3112" i="13"/>
  <c r="C3113" i="13"/>
  <c r="C3114" i="13"/>
  <c r="C3115" i="13"/>
  <c r="C3116" i="13"/>
  <c r="C3117" i="13"/>
  <c r="C3118" i="13"/>
  <c r="C3119" i="13"/>
  <c r="C3120" i="13"/>
  <c r="C3121" i="13"/>
  <c r="C3122" i="13"/>
  <c r="C3123" i="13"/>
  <c r="C3124" i="13"/>
  <c r="C3125" i="13"/>
  <c r="C3126" i="13"/>
  <c r="C3127" i="13"/>
  <c r="C3128" i="13"/>
  <c r="C3129" i="13"/>
  <c r="C3130" i="13"/>
  <c r="C3131" i="13"/>
  <c r="C3132" i="13"/>
  <c r="C3133" i="13"/>
  <c r="C3134" i="13"/>
  <c r="C3135" i="13"/>
  <c r="C3136" i="13"/>
  <c r="C3137" i="13"/>
  <c r="C3138" i="13"/>
  <c r="C3139" i="13"/>
  <c r="C3140" i="13"/>
  <c r="C3141" i="13"/>
  <c r="C3142" i="13"/>
  <c r="C3143" i="13"/>
  <c r="C3144" i="13"/>
  <c r="C3145" i="13"/>
  <c r="C3146" i="13"/>
  <c r="C3147" i="13"/>
  <c r="C3148" i="13"/>
  <c r="C3149" i="13"/>
  <c r="C3150" i="13"/>
  <c r="C3151" i="13"/>
  <c r="C3152" i="13"/>
  <c r="C3153" i="13"/>
  <c r="C3154" i="13"/>
  <c r="C3155" i="13"/>
  <c r="C3156" i="13"/>
  <c r="C3157" i="13"/>
  <c r="C3158" i="13"/>
  <c r="C3159" i="13"/>
  <c r="C3160" i="13"/>
  <c r="C3161" i="13"/>
  <c r="C3162" i="13"/>
  <c r="C3163" i="13"/>
  <c r="C3164" i="13"/>
  <c r="C3165" i="13"/>
  <c r="C3166" i="13"/>
  <c r="C3167" i="13"/>
  <c r="C3168" i="13"/>
  <c r="C3169" i="13"/>
  <c r="C3170" i="13"/>
  <c r="C3171" i="13"/>
  <c r="C3172" i="13"/>
  <c r="C3173" i="13"/>
  <c r="C3174" i="13"/>
  <c r="C3175" i="13"/>
  <c r="C3176" i="13"/>
  <c r="C3177" i="13"/>
  <c r="C3178" i="13"/>
  <c r="C3179" i="13"/>
  <c r="C3180" i="13"/>
  <c r="C3181" i="13"/>
  <c r="C3182" i="13"/>
  <c r="C3183" i="13"/>
  <c r="C3184" i="13"/>
  <c r="C3185" i="13"/>
  <c r="C3186" i="13"/>
  <c r="C3187" i="13"/>
  <c r="C3188" i="13"/>
  <c r="C3189" i="13"/>
  <c r="C3190" i="13"/>
  <c r="C3191" i="13"/>
  <c r="C3192" i="13"/>
  <c r="C3193" i="13"/>
  <c r="C3194" i="13"/>
  <c r="C3195" i="13"/>
  <c r="C3196" i="13"/>
  <c r="C3197" i="13"/>
  <c r="C3198" i="13"/>
  <c r="C3199" i="13"/>
  <c r="C3200" i="13"/>
  <c r="C3201" i="13"/>
  <c r="C3202" i="13"/>
  <c r="C3203" i="13"/>
  <c r="C3204" i="13"/>
  <c r="C3205" i="13"/>
  <c r="C3206" i="13"/>
  <c r="C3207" i="13"/>
  <c r="C3208" i="13"/>
  <c r="C3209" i="13"/>
  <c r="C3210" i="13"/>
  <c r="C3211" i="13"/>
  <c r="C3212" i="13"/>
  <c r="C3213" i="13"/>
  <c r="C3214" i="13"/>
  <c r="C3215" i="13"/>
  <c r="C3216" i="13"/>
  <c r="C3217" i="13"/>
  <c r="C3218" i="13"/>
  <c r="C3219" i="13"/>
  <c r="C3220" i="13"/>
  <c r="C3221" i="13"/>
  <c r="C3222" i="13"/>
  <c r="C3223" i="13"/>
  <c r="C3224" i="13"/>
  <c r="C3225" i="13"/>
  <c r="C3226" i="13"/>
  <c r="C3227" i="13"/>
  <c r="C3228" i="13"/>
  <c r="C3229" i="13"/>
  <c r="C3230" i="13"/>
  <c r="C3231" i="13"/>
  <c r="C3232" i="13"/>
  <c r="C3233" i="13"/>
  <c r="C3234" i="13"/>
  <c r="C3235" i="13"/>
  <c r="C3236" i="13"/>
  <c r="C3237" i="13"/>
  <c r="C3238" i="13"/>
  <c r="C3239" i="13"/>
  <c r="C3240" i="13"/>
  <c r="C3241" i="13"/>
  <c r="C3242" i="13"/>
  <c r="C3243" i="13"/>
  <c r="C3244" i="13"/>
  <c r="C3245" i="13"/>
  <c r="C3246" i="13"/>
  <c r="C3247" i="13"/>
  <c r="C3248" i="13"/>
  <c r="C3249" i="13"/>
  <c r="C3250" i="13"/>
  <c r="C3251" i="13"/>
  <c r="C3252" i="13"/>
  <c r="C3253" i="13"/>
  <c r="C3254" i="13"/>
  <c r="C3255" i="13"/>
  <c r="C3256" i="13"/>
  <c r="C3257" i="13"/>
  <c r="C3258" i="13"/>
  <c r="C3259" i="13"/>
  <c r="C3260" i="13"/>
  <c r="C3261" i="13"/>
  <c r="C3262" i="13"/>
  <c r="C3263" i="13"/>
  <c r="C3264" i="13"/>
  <c r="C3265" i="13"/>
  <c r="C3266" i="13"/>
  <c r="C3267" i="13"/>
  <c r="C3268" i="13"/>
  <c r="C3269" i="13"/>
  <c r="C3270" i="13"/>
  <c r="C3271" i="13"/>
  <c r="C3272" i="13"/>
  <c r="C3273" i="13"/>
  <c r="C3274" i="13"/>
  <c r="C3275" i="13"/>
  <c r="C3276" i="13"/>
  <c r="C3277" i="13"/>
  <c r="C3278" i="13"/>
  <c r="C3279" i="13"/>
  <c r="C3280" i="13"/>
  <c r="C3281" i="13"/>
  <c r="C3282" i="13"/>
  <c r="C3283" i="13"/>
  <c r="C3284" i="13"/>
  <c r="C3285" i="13"/>
  <c r="C3286" i="13"/>
  <c r="C3287" i="13"/>
  <c r="C3288" i="13"/>
  <c r="C3289" i="13"/>
  <c r="C3290" i="13"/>
  <c r="C3291" i="13"/>
  <c r="C3292" i="13"/>
  <c r="C3293" i="13"/>
  <c r="C3294" i="13"/>
  <c r="C3295" i="13"/>
  <c r="C3296" i="13"/>
  <c r="C3297" i="13"/>
  <c r="C3298" i="13"/>
  <c r="C3299" i="13"/>
  <c r="C3300" i="13"/>
  <c r="C3301" i="13"/>
  <c r="C3302" i="13"/>
  <c r="C3303" i="13"/>
  <c r="C3304" i="13"/>
  <c r="C3305" i="13"/>
  <c r="C3306" i="13"/>
  <c r="C3307" i="13"/>
  <c r="C3308" i="13"/>
  <c r="C3309" i="13"/>
  <c r="C3310" i="13"/>
  <c r="C3311" i="13"/>
  <c r="C3312" i="13"/>
  <c r="C3313" i="13"/>
  <c r="C3314" i="13"/>
  <c r="C3315" i="13"/>
  <c r="C3316" i="13"/>
  <c r="C3317" i="13"/>
  <c r="C3318" i="13"/>
  <c r="C3319" i="13"/>
  <c r="C3320" i="13"/>
  <c r="C3321" i="13"/>
  <c r="C3322" i="13"/>
  <c r="C3323" i="13"/>
  <c r="C3324" i="13"/>
  <c r="C3325" i="13"/>
  <c r="C3326" i="13"/>
  <c r="C3327" i="13"/>
  <c r="C3328" i="13"/>
  <c r="C3329" i="13"/>
  <c r="C3330" i="13"/>
  <c r="C3331" i="13"/>
  <c r="C3332" i="13"/>
  <c r="C3333" i="13"/>
  <c r="C3334" i="13"/>
  <c r="C3335" i="13"/>
  <c r="C3336" i="13"/>
  <c r="C3337" i="13"/>
  <c r="C3338" i="13"/>
  <c r="C3339" i="13"/>
  <c r="C3340" i="13"/>
  <c r="C3341" i="13"/>
  <c r="C3342" i="13"/>
  <c r="C3343" i="13"/>
  <c r="C3344" i="13"/>
  <c r="C3345" i="13"/>
  <c r="C3346" i="13"/>
  <c r="C3347" i="13"/>
  <c r="C3348" i="13"/>
  <c r="C3349" i="13"/>
  <c r="C3350" i="13"/>
  <c r="C3351" i="13"/>
  <c r="C3352" i="13"/>
  <c r="C3353" i="13"/>
  <c r="C3354" i="13"/>
  <c r="C3355" i="13"/>
  <c r="C3356" i="13"/>
  <c r="C3357" i="13"/>
  <c r="C3358" i="13"/>
  <c r="C3359" i="13"/>
  <c r="C3360" i="13"/>
  <c r="C3361" i="13"/>
  <c r="C3362" i="13"/>
  <c r="C3363" i="13"/>
  <c r="C3364" i="13"/>
  <c r="C3365" i="13"/>
  <c r="C3366" i="13"/>
  <c r="C3367" i="13"/>
  <c r="C3368" i="13"/>
  <c r="C3369" i="13"/>
  <c r="C3370" i="13"/>
  <c r="C3371" i="13"/>
  <c r="C3372" i="13"/>
  <c r="C3373" i="13"/>
  <c r="C3374" i="13"/>
  <c r="C3375" i="13"/>
  <c r="C3376" i="13"/>
  <c r="C3377" i="13"/>
  <c r="C3378" i="13"/>
  <c r="C3379" i="13"/>
  <c r="C3380" i="13"/>
  <c r="C3381" i="13"/>
  <c r="C3382" i="13"/>
  <c r="C3383" i="13"/>
  <c r="C3384" i="13"/>
  <c r="C3385" i="13"/>
  <c r="C3386" i="13"/>
  <c r="C3387" i="13"/>
  <c r="C3388" i="13"/>
  <c r="C3389" i="13"/>
  <c r="C3390" i="13"/>
  <c r="C3391" i="13"/>
  <c r="C3392" i="13"/>
  <c r="C3393" i="13"/>
  <c r="C3394" i="13"/>
  <c r="C3395" i="13"/>
  <c r="C3396" i="13"/>
  <c r="C3397" i="13"/>
  <c r="C3398" i="13"/>
  <c r="C3399" i="13"/>
  <c r="C3400" i="13"/>
  <c r="C3401" i="13"/>
  <c r="C3402" i="13"/>
  <c r="C3403" i="13"/>
  <c r="C3404" i="13"/>
  <c r="C3405" i="13"/>
  <c r="C3406" i="13"/>
  <c r="C3407" i="13"/>
  <c r="C3408" i="13"/>
  <c r="C3409" i="13"/>
  <c r="C3410" i="13"/>
  <c r="C3411" i="13"/>
  <c r="C3412" i="13"/>
  <c r="C3413" i="13"/>
  <c r="C3414" i="13"/>
  <c r="C3415" i="13"/>
  <c r="C3416" i="13"/>
  <c r="C3417" i="13"/>
  <c r="C3418" i="13"/>
  <c r="C3419" i="13"/>
  <c r="C3420" i="13"/>
  <c r="C3421" i="13"/>
  <c r="C3422" i="13"/>
  <c r="C3423" i="13"/>
  <c r="C3424" i="13"/>
  <c r="C3425" i="13"/>
  <c r="C3426" i="13"/>
  <c r="C3427" i="13"/>
  <c r="C3428" i="13"/>
  <c r="C3429" i="13"/>
  <c r="C3430" i="13"/>
  <c r="C3431" i="13"/>
  <c r="C3432" i="13"/>
  <c r="C3433" i="13"/>
  <c r="C3434" i="13"/>
  <c r="C3435" i="13"/>
  <c r="C3436" i="13"/>
  <c r="C3437" i="13"/>
  <c r="C3438" i="13"/>
  <c r="C3439" i="13"/>
  <c r="C3440" i="13"/>
  <c r="C3441" i="13"/>
  <c r="C3442" i="13"/>
  <c r="C3443" i="13"/>
  <c r="C3444" i="13"/>
  <c r="C3445" i="13"/>
  <c r="C3446" i="13"/>
  <c r="C3447" i="13"/>
  <c r="C3448" i="13"/>
  <c r="C3449" i="13"/>
  <c r="C3450" i="13"/>
  <c r="C3451" i="13"/>
  <c r="C3452" i="13"/>
  <c r="C3453" i="13"/>
  <c r="C3454" i="13"/>
  <c r="C3455" i="13"/>
  <c r="C3456" i="13"/>
  <c r="C3457" i="13"/>
  <c r="C3458" i="13"/>
  <c r="C3459" i="13"/>
  <c r="C3460" i="13"/>
  <c r="C3461" i="13"/>
  <c r="C3462" i="13"/>
  <c r="C3463" i="13"/>
  <c r="C3464" i="13"/>
  <c r="C3465" i="13"/>
  <c r="C3466" i="13"/>
  <c r="C3467" i="13"/>
  <c r="C3468" i="13"/>
  <c r="C3469" i="13"/>
  <c r="C3470" i="13"/>
  <c r="C3471" i="13"/>
  <c r="C3472" i="13"/>
  <c r="C3473" i="13"/>
  <c r="C3474" i="13"/>
  <c r="C3475" i="13"/>
  <c r="C3476" i="13"/>
  <c r="C3477" i="13"/>
  <c r="C3478" i="13"/>
  <c r="C3479" i="13"/>
  <c r="C3480" i="13"/>
  <c r="C3481" i="13"/>
  <c r="C3482" i="13"/>
  <c r="C3483" i="13"/>
  <c r="C3484" i="13"/>
  <c r="C3485" i="13"/>
  <c r="C3486" i="13"/>
  <c r="C3487" i="13"/>
  <c r="C3488" i="13"/>
  <c r="C3489" i="13"/>
  <c r="C3490" i="13"/>
  <c r="C3491" i="13"/>
  <c r="C3492" i="13"/>
  <c r="C3493" i="13"/>
  <c r="C3494" i="13"/>
  <c r="C3495" i="13"/>
  <c r="C3496" i="13"/>
  <c r="C3497" i="13"/>
  <c r="C3498" i="13"/>
  <c r="C3499" i="13"/>
  <c r="C3500" i="13"/>
  <c r="C3501" i="13"/>
  <c r="C3502" i="13"/>
  <c r="C3503" i="13"/>
  <c r="C3504" i="13"/>
  <c r="C3505" i="13"/>
  <c r="C3506" i="13"/>
  <c r="C3507" i="13"/>
  <c r="C3508" i="13"/>
  <c r="C3509" i="13"/>
  <c r="C3510" i="13"/>
  <c r="C3511" i="13"/>
  <c r="C3512" i="13"/>
  <c r="C3513" i="13"/>
  <c r="C3514" i="13"/>
  <c r="C3515" i="13"/>
  <c r="C3516" i="13"/>
  <c r="C3517" i="13"/>
  <c r="C3518" i="13"/>
  <c r="C3519" i="13"/>
  <c r="C3520" i="13"/>
  <c r="C3521" i="13"/>
  <c r="C3522" i="13"/>
  <c r="C3523" i="13"/>
  <c r="C3524" i="13"/>
  <c r="C3525" i="13"/>
  <c r="C3526" i="13"/>
  <c r="C3527" i="13"/>
  <c r="C3528" i="13"/>
  <c r="C3529" i="13"/>
  <c r="C3530" i="13"/>
  <c r="C3531" i="13"/>
  <c r="C3532" i="13"/>
  <c r="C3533" i="13"/>
  <c r="C3534" i="13"/>
  <c r="C3535" i="13"/>
  <c r="C3536" i="13"/>
  <c r="C3537" i="13"/>
  <c r="C3538" i="13"/>
  <c r="C3539" i="13"/>
  <c r="C3540" i="13"/>
  <c r="C3541" i="13"/>
  <c r="C3542" i="13"/>
  <c r="C3543" i="13"/>
  <c r="C3544" i="13"/>
  <c r="C3545" i="13"/>
  <c r="C3546" i="13"/>
  <c r="C3547" i="13"/>
  <c r="C3548" i="13"/>
  <c r="C3549" i="13"/>
  <c r="C3550" i="13"/>
  <c r="C3551" i="13"/>
  <c r="C3552" i="13"/>
  <c r="C3553" i="13"/>
  <c r="C3554" i="13"/>
  <c r="C3555" i="13"/>
  <c r="C3556" i="13"/>
  <c r="C3557" i="13"/>
  <c r="C3558" i="13"/>
  <c r="C3559" i="13"/>
  <c r="C3560" i="13"/>
  <c r="C3561" i="13"/>
  <c r="C3562" i="13"/>
  <c r="C3563" i="13"/>
  <c r="C3564" i="13"/>
  <c r="C3565" i="13"/>
  <c r="C3566" i="13"/>
  <c r="C3567" i="13"/>
  <c r="C3568" i="13"/>
  <c r="C3569" i="13"/>
  <c r="C3570" i="13"/>
  <c r="C3571" i="13"/>
  <c r="C3572" i="13"/>
  <c r="C3573" i="13"/>
  <c r="C3574" i="13"/>
  <c r="C3575" i="13"/>
  <c r="C3576" i="13"/>
  <c r="C3577" i="13"/>
  <c r="C3578" i="13"/>
  <c r="C3579" i="13"/>
  <c r="C3580" i="13"/>
  <c r="C3581" i="13"/>
  <c r="C3582" i="13"/>
  <c r="C3583" i="13"/>
  <c r="C3584" i="13"/>
  <c r="C3585" i="13"/>
  <c r="C3586" i="13"/>
  <c r="C3587" i="13"/>
  <c r="C3588" i="13"/>
  <c r="C3589" i="13"/>
  <c r="C3590" i="13"/>
  <c r="C3591" i="13"/>
  <c r="C3592" i="13"/>
  <c r="C3593" i="13"/>
  <c r="C3594" i="13"/>
  <c r="C3595" i="13"/>
  <c r="C3596" i="13"/>
  <c r="C3597" i="13"/>
  <c r="C3598" i="13"/>
  <c r="C3599" i="13"/>
  <c r="C3600" i="13"/>
  <c r="C3601" i="13"/>
  <c r="C3602" i="13"/>
  <c r="C3603" i="13"/>
  <c r="C3604" i="13"/>
  <c r="C3605" i="13"/>
  <c r="C3606" i="13"/>
  <c r="C3607" i="13"/>
  <c r="C3608" i="13"/>
  <c r="C3609" i="13"/>
  <c r="C3610" i="13"/>
  <c r="C3611" i="13"/>
  <c r="C3612" i="13"/>
  <c r="C3613" i="13"/>
  <c r="C3614" i="13"/>
  <c r="C3615" i="13"/>
  <c r="C3616" i="13"/>
  <c r="C3617" i="13"/>
  <c r="C3618" i="13"/>
  <c r="C3619" i="13"/>
  <c r="C3620" i="13"/>
  <c r="C3621" i="13"/>
  <c r="C3622" i="13"/>
  <c r="C3623" i="13"/>
  <c r="C3624" i="13"/>
  <c r="C3625" i="13"/>
  <c r="C3626" i="13"/>
  <c r="C3627" i="13"/>
  <c r="C3628" i="13"/>
  <c r="C3629" i="13"/>
  <c r="C3630" i="13"/>
  <c r="C3631" i="13"/>
  <c r="C3632" i="13"/>
  <c r="C3633" i="13"/>
  <c r="C3634" i="13"/>
  <c r="C3635" i="13"/>
  <c r="C3636" i="13"/>
  <c r="C3637" i="13"/>
  <c r="C3638" i="13"/>
  <c r="C3639" i="13"/>
  <c r="C3640" i="13"/>
  <c r="C3641" i="13"/>
  <c r="C3642" i="13"/>
  <c r="C3643" i="13"/>
  <c r="C3644" i="13"/>
  <c r="C3645" i="13"/>
  <c r="C3646" i="13"/>
  <c r="C3647" i="13"/>
  <c r="C3648" i="13"/>
  <c r="C3649" i="13"/>
  <c r="C3650" i="13"/>
  <c r="C3651" i="13"/>
  <c r="C3652" i="13"/>
  <c r="C3653" i="13"/>
  <c r="C3654" i="13"/>
  <c r="C3655" i="13"/>
  <c r="C3656" i="13"/>
  <c r="C3657" i="13"/>
  <c r="C3658" i="13"/>
  <c r="C3659" i="13"/>
  <c r="C3660" i="13"/>
  <c r="C3661" i="13"/>
  <c r="C3662" i="13"/>
  <c r="C3663" i="13"/>
  <c r="C3664" i="13"/>
  <c r="C3665" i="13"/>
  <c r="C3666" i="13"/>
  <c r="C3667" i="13"/>
  <c r="C3668" i="13"/>
  <c r="C3669" i="13"/>
  <c r="C3670" i="13"/>
  <c r="C3671" i="13"/>
  <c r="C3672" i="13"/>
  <c r="C3673" i="13"/>
  <c r="C3674" i="13"/>
  <c r="C3675" i="13"/>
  <c r="C3676" i="13"/>
  <c r="C3677" i="13"/>
  <c r="C3678" i="13"/>
  <c r="C3679" i="13"/>
  <c r="C3680" i="13"/>
  <c r="C3681" i="13"/>
  <c r="C3682" i="13"/>
  <c r="C3683" i="13"/>
  <c r="C3684" i="13"/>
  <c r="C3685" i="13"/>
  <c r="C3686" i="13"/>
  <c r="C3687" i="13"/>
  <c r="C3688" i="13"/>
  <c r="C3689" i="13"/>
  <c r="C3690" i="13"/>
  <c r="C3691" i="13"/>
  <c r="C3692" i="13"/>
  <c r="C3693" i="13"/>
  <c r="C3694" i="13"/>
  <c r="C3695" i="13"/>
  <c r="C3696" i="13"/>
  <c r="C3697" i="13"/>
  <c r="C3698" i="13"/>
  <c r="C3699" i="13"/>
  <c r="C3700" i="13"/>
  <c r="C3701" i="13"/>
  <c r="C3702" i="13"/>
  <c r="C3703" i="13"/>
  <c r="C3704" i="13"/>
  <c r="C3705" i="13"/>
  <c r="C3706" i="13"/>
  <c r="C3707" i="13"/>
  <c r="C3708" i="13"/>
  <c r="C3709" i="13"/>
  <c r="C3710" i="13"/>
  <c r="C3711" i="13"/>
  <c r="C3712" i="13"/>
  <c r="C3713" i="13"/>
  <c r="C3714" i="13"/>
  <c r="C3715" i="13"/>
  <c r="C3716" i="13"/>
  <c r="C3717" i="13"/>
  <c r="C3718" i="13"/>
  <c r="C3719" i="13"/>
  <c r="C3720" i="13"/>
  <c r="C3721" i="13"/>
  <c r="C3722" i="13"/>
  <c r="C3723" i="13"/>
  <c r="C3724" i="13"/>
  <c r="C3725" i="13"/>
  <c r="C3726" i="13"/>
  <c r="C3727" i="13"/>
  <c r="C3728" i="13"/>
  <c r="C3729" i="13"/>
  <c r="C3730" i="13"/>
  <c r="C3731" i="13"/>
  <c r="C3732" i="13"/>
  <c r="C3733" i="13"/>
  <c r="C3734" i="13"/>
  <c r="C3735" i="13"/>
  <c r="C3736" i="13"/>
  <c r="C3737" i="13"/>
  <c r="C3738" i="13"/>
  <c r="C3739" i="13"/>
  <c r="C3740" i="13"/>
  <c r="C3741" i="13"/>
  <c r="C3742" i="13"/>
  <c r="C3743" i="13"/>
  <c r="C3744" i="13"/>
  <c r="C3745" i="13"/>
  <c r="C3746" i="13"/>
  <c r="C3747" i="13"/>
  <c r="C3748" i="13"/>
  <c r="C3749" i="13"/>
  <c r="C3750" i="13"/>
  <c r="C3751" i="13"/>
  <c r="C3752" i="13"/>
  <c r="C3753" i="13"/>
  <c r="C3754" i="13"/>
  <c r="C3755" i="13"/>
  <c r="C3756" i="13"/>
  <c r="C3757" i="13"/>
  <c r="C3758" i="13"/>
  <c r="C3759" i="13"/>
  <c r="C3760" i="13"/>
  <c r="C3761" i="13"/>
  <c r="C3762" i="13"/>
  <c r="C3763" i="13"/>
  <c r="C3764" i="13"/>
  <c r="C3765" i="13"/>
  <c r="C3766" i="13"/>
  <c r="C3767" i="13"/>
  <c r="C3768" i="13"/>
  <c r="C3769" i="13"/>
  <c r="C3770" i="13"/>
  <c r="C3771" i="13"/>
  <c r="C3772" i="13"/>
  <c r="C3773" i="13"/>
  <c r="C3774" i="13"/>
  <c r="C3775" i="13"/>
  <c r="C3776" i="13"/>
  <c r="C3777" i="13"/>
  <c r="C3778" i="13"/>
  <c r="C3779" i="13"/>
  <c r="C3780" i="13"/>
  <c r="C3781" i="13"/>
  <c r="C3782" i="13"/>
  <c r="C3783" i="13"/>
  <c r="C3784" i="13"/>
  <c r="C3785" i="13"/>
  <c r="C3786" i="13"/>
  <c r="C3787" i="13"/>
  <c r="C3788" i="13"/>
  <c r="C3789" i="13"/>
  <c r="C3790" i="13"/>
  <c r="C3791" i="13"/>
  <c r="C3792" i="13"/>
  <c r="C3793" i="13"/>
  <c r="C3794" i="13"/>
  <c r="C3795" i="13"/>
  <c r="C3796" i="13"/>
  <c r="C3797" i="13"/>
  <c r="C3798" i="13"/>
  <c r="C3799" i="13"/>
  <c r="C3800" i="13"/>
  <c r="C3801" i="13"/>
  <c r="C3802" i="13"/>
  <c r="C3803" i="13"/>
  <c r="C3804" i="13"/>
  <c r="C3805" i="13"/>
  <c r="C3806" i="13"/>
  <c r="C3807" i="13"/>
  <c r="C3808" i="13"/>
  <c r="C3809" i="13"/>
  <c r="C3810" i="13"/>
  <c r="C3811" i="13"/>
  <c r="C3812" i="13"/>
  <c r="C3813" i="13"/>
  <c r="C3814" i="13"/>
  <c r="C3815" i="13"/>
  <c r="C3816" i="13"/>
  <c r="C3817" i="13"/>
  <c r="C3818" i="13"/>
  <c r="C3819" i="13"/>
  <c r="C3820" i="13"/>
  <c r="C3821" i="13"/>
  <c r="C3822" i="13"/>
  <c r="C3823" i="13"/>
  <c r="C3824" i="13"/>
  <c r="C3825" i="13"/>
  <c r="C3826" i="13"/>
  <c r="C3827" i="13"/>
  <c r="C3828" i="13"/>
  <c r="C3829" i="13"/>
  <c r="C3830" i="13"/>
  <c r="C3831" i="13"/>
  <c r="C3832" i="13"/>
  <c r="C3833" i="13"/>
  <c r="C3834" i="13"/>
  <c r="C3835" i="13"/>
  <c r="C3836" i="13"/>
  <c r="C3837" i="13"/>
  <c r="C3838" i="13"/>
  <c r="C3839" i="13"/>
  <c r="C3840" i="13"/>
  <c r="C3841" i="13"/>
  <c r="C3842" i="13"/>
  <c r="C3843" i="13"/>
  <c r="C3844" i="13"/>
  <c r="C3845" i="13"/>
  <c r="C3846" i="13"/>
  <c r="C3847" i="13"/>
  <c r="C3848" i="13"/>
  <c r="C3849" i="13"/>
  <c r="C3850" i="13"/>
  <c r="C3851" i="13"/>
  <c r="C3852" i="13"/>
  <c r="C3853" i="13"/>
  <c r="C3854" i="13"/>
  <c r="C3855" i="13"/>
  <c r="C3856" i="13"/>
  <c r="C3857" i="13"/>
  <c r="C3858" i="13"/>
  <c r="C3859" i="13"/>
  <c r="C3860" i="13"/>
  <c r="C3861" i="13"/>
  <c r="C3862" i="13"/>
  <c r="C3863" i="13"/>
  <c r="C3864" i="13"/>
  <c r="C3865" i="13"/>
  <c r="C3866" i="13"/>
  <c r="C3867" i="13"/>
  <c r="C3868" i="13"/>
  <c r="C3869" i="13"/>
  <c r="C3870" i="13"/>
  <c r="C3871" i="13"/>
  <c r="C3872" i="13"/>
  <c r="C3873" i="13"/>
  <c r="C3874" i="13"/>
  <c r="C3875" i="13"/>
  <c r="C3876" i="13"/>
  <c r="C3877" i="13"/>
  <c r="C3878" i="13"/>
  <c r="C3879" i="13"/>
  <c r="C3880" i="13"/>
  <c r="C3881" i="13"/>
  <c r="C3882" i="13"/>
  <c r="C3883" i="13"/>
  <c r="C3884" i="13"/>
  <c r="C3885" i="13"/>
  <c r="C3886" i="13"/>
  <c r="C3887" i="13"/>
  <c r="C3888" i="13"/>
  <c r="C3889" i="13"/>
  <c r="C3890" i="13"/>
  <c r="C3891" i="13"/>
  <c r="C3892" i="13"/>
  <c r="C3893" i="13"/>
  <c r="C3894" i="13"/>
  <c r="C3895" i="13"/>
  <c r="C3896" i="13"/>
  <c r="C3897" i="13"/>
  <c r="C3898" i="13"/>
  <c r="C3899" i="13"/>
  <c r="C3900" i="13"/>
  <c r="C3901" i="13"/>
  <c r="C3902" i="13"/>
  <c r="C3903" i="13"/>
  <c r="C3904" i="13"/>
  <c r="C3905" i="13"/>
  <c r="C3906" i="13"/>
  <c r="C3907" i="13"/>
  <c r="C3908" i="13"/>
  <c r="C3909" i="13"/>
  <c r="C3910" i="13"/>
  <c r="C3911" i="13"/>
  <c r="C3912" i="13"/>
  <c r="C3913" i="13"/>
  <c r="C3914" i="13"/>
  <c r="C3915" i="13"/>
  <c r="C3916" i="13"/>
  <c r="C3917" i="13"/>
  <c r="C3918" i="13"/>
  <c r="C3919" i="13"/>
  <c r="C3920" i="13"/>
  <c r="C3921" i="13"/>
  <c r="C3922" i="13"/>
  <c r="C3923" i="13"/>
  <c r="C3924" i="13"/>
  <c r="C3925" i="13"/>
  <c r="C3926" i="13"/>
  <c r="C3927" i="13"/>
  <c r="C3928" i="13"/>
  <c r="C3929" i="13"/>
  <c r="C3930" i="13"/>
  <c r="C3931" i="13"/>
  <c r="C3932" i="13"/>
  <c r="C3933" i="13"/>
  <c r="C3934" i="13"/>
  <c r="C3935" i="13"/>
  <c r="C3936" i="13"/>
  <c r="C3937" i="13"/>
  <c r="C3938" i="13"/>
  <c r="C3939" i="13"/>
  <c r="C3940" i="13"/>
  <c r="C3941" i="13"/>
  <c r="C3942" i="13"/>
  <c r="C3943" i="13"/>
  <c r="C3944" i="13"/>
  <c r="C3945" i="13"/>
  <c r="C3946" i="13"/>
  <c r="C3947" i="13"/>
  <c r="C3948" i="13"/>
  <c r="C3949" i="13"/>
  <c r="C3950" i="13"/>
  <c r="C3951" i="13"/>
  <c r="C3952" i="13"/>
  <c r="C3953" i="13"/>
  <c r="C3954" i="13"/>
  <c r="C3955" i="13"/>
  <c r="C3956" i="13"/>
  <c r="C3957" i="13"/>
  <c r="C3958" i="13"/>
  <c r="C3959" i="13"/>
  <c r="C3960" i="13"/>
  <c r="C3961" i="13"/>
  <c r="C3962" i="13"/>
  <c r="C3963" i="13"/>
  <c r="C3964" i="13"/>
  <c r="C3965" i="13"/>
  <c r="C3966" i="13"/>
  <c r="C3967" i="13"/>
  <c r="C3968" i="13"/>
  <c r="C3969" i="13"/>
  <c r="C3970" i="13"/>
  <c r="C3971" i="13"/>
  <c r="C3972" i="13"/>
  <c r="C3973" i="13"/>
  <c r="C3974" i="13"/>
  <c r="C3975" i="13"/>
  <c r="C3976" i="13"/>
  <c r="C3977" i="13"/>
  <c r="C3978" i="13"/>
  <c r="C3979" i="13"/>
  <c r="C3980" i="13"/>
  <c r="C3981" i="13"/>
  <c r="C3982" i="13"/>
  <c r="C3983" i="13"/>
  <c r="C3984" i="13"/>
  <c r="C3985" i="13"/>
  <c r="C3986" i="13"/>
  <c r="C3987" i="13"/>
  <c r="C3988" i="13"/>
  <c r="C3989" i="13"/>
  <c r="C3990" i="13"/>
  <c r="C3991" i="13"/>
  <c r="C3992" i="13"/>
  <c r="C3993" i="13"/>
  <c r="C3994" i="13"/>
  <c r="C3995" i="13"/>
  <c r="C3996" i="13"/>
  <c r="C3997" i="13"/>
  <c r="C3998" i="13"/>
  <c r="C3999" i="13"/>
  <c r="C4000" i="13"/>
  <c r="C4001" i="13"/>
  <c r="C4002" i="13"/>
  <c r="C4003" i="13"/>
  <c r="C4004" i="13"/>
  <c r="C4005" i="13"/>
  <c r="C4006" i="13"/>
  <c r="C4007" i="13"/>
  <c r="C4008" i="13"/>
  <c r="C4009" i="13"/>
  <c r="C4010" i="13"/>
  <c r="C4011" i="13"/>
  <c r="C4012" i="13"/>
  <c r="C4013" i="13"/>
  <c r="C4014" i="13"/>
  <c r="C4015" i="13"/>
  <c r="C4016" i="13"/>
  <c r="C4017" i="13"/>
  <c r="C4018" i="13"/>
  <c r="C4019" i="13"/>
  <c r="C4020" i="13"/>
  <c r="C4021" i="13"/>
  <c r="C4022" i="13"/>
  <c r="C4023" i="13"/>
  <c r="C4024" i="13"/>
  <c r="C4025" i="13"/>
  <c r="C4026" i="13"/>
  <c r="C4027" i="13"/>
  <c r="C4028" i="13"/>
  <c r="C4029" i="13"/>
  <c r="C4030" i="13"/>
  <c r="C4031" i="13"/>
  <c r="C4032" i="13"/>
  <c r="C4033" i="13"/>
  <c r="C4034" i="13"/>
  <c r="C4035" i="13"/>
  <c r="C4036" i="13"/>
  <c r="C4037" i="13"/>
  <c r="C4038" i="13"/>
  <c r="C4039" i="13"/>
  <c r="C4040" i="13"/>
  <c r="C4041" i="13"/>
  <c r="C4042" i="13"/>
  <c r="C4043" i="13"/>
  <c r="C4044" i="13"/>
  <c r="C4045" i="13"/>
  <c r="C4046" i="13"/>
  <c r="C4047" i="13"/>
  <c r="C4048" i="13"/>
  <c r="C4049" i="13"/>
  <c r="C4050" i="13"/>
  <c r="C4051" i="13"/>
  <c r="C4052" i="13"/>
  <c r="C4053" i="13"/>
  <c r="C4054" i="13"/>
  <c r="C4055" i="13"/>
  <c r="C4056" i="13"/>
  <c r="C4057" i="13"/>
  <c r="C4058" i="13"/>
  <c r="C4059" i="13"/>
  <c r="C4060" i="13"/>
  <c r="C4061" i="13"/>
  <c r="C4062" i="13"/>
  <c r="C4063" i="13"/>
  <c r="C4064" i="13"/>
  <c r="C4065" i="13"/>
  <c r="C4066" i="13"/>
  <c r="C4067" i="13"/>
  <c r="C4068" i="13"/>
  <c r="C4069" i="13"/>
  <c r="C4070" i="13"/>
  <c r="C4071" i="13"/>
  <c r="C4072" i="13"/>
  <c r="C4073" i="13"/>
  <c r="C4074" i="13"/>
  <c r="C4075" i="13"/>
  <c r="C4076" i="13"/>
  <c r="C4077" i="13"/>
  <c r="C4078" i="13"/>
  <c r="C4079" i="13"/>
  <c r="C4080" i="13"/>
  <c r="C4081" i="13"/>
  <c r="C4082" i="13"/>
  <c r="C4083" i="13"/>
  <c r="C4084" i="13"/>
  <c r="C4085" i="13"/>
  <c r="C4086" i="13"/>
  <c r="C4087" i="13"/>
  <c r="C4088" i="13"/>
  <c r="C4089" i="13"/>
  <c r="C4090" i="13"/>
  <c r="C4091" i="13"/>
  <c r="C4092" i="13"/>
  <c r="C4093" i="13"/>
  <c r="C4094" i="13"/>
  <c r="C4095" i="13"/>
  <c r="C4096" i="13"/>
  <c r="C4097" i="13"/>
  <c r="C4098" i="13"/>
  <c r="C4099" i="13"/>
  <c r="C4100" i="13"/>
  <c r="C4101" i="13"/>
  <c r="C4102" i="13"/>
  <c r="C4103" i="13"/>
  <c r="C4104" i="13"/>
  <c r="C4105" i="13"/>
  <c r="C4106" i="13"/>
  <c r="C4107" i="13"/>
  <c r="C4108" i="13"/>
  <c r="C4109" i="13"/>
  <c r="C4110" i="13"/>
  <c r="C4111" i="13"/>
  <c r="C4112" i="13"/>
  <c r="C4113" i="13"/>
  <c r="C4114" i="13"/>
  <c r="C4115" i="13"/>
  <c r="C4116" i="13"/>
  <c r="C4117" i="13"/>
  <c r="C4118" i="13"/>
  <c r="C4119" i="13"/>
  <c r="C4120" i="13"/>
  <c r="C4121" i="13"/>
  <c r="C4122" i="13"/>
  <c r="C4123" i="13"/>
  <c r="C4124" i="13"/>
  <c r="C4125" i="13"/>
  <c r="C4126" i="13"/>
  <c r="C4127" i="13"/>
  <c r="C4128" i="13"/>
  <c r="C4129" i="13"/>
  <c r="C4130" i="13"/>
  <c r="C4131" i="13"/>
  <c r="C4132" i="13"/>
  <c r="C4133" i="13"/>
  <c r="C4134" i="13"/>
  <c r="C4135" i="13"/>
  <c r="C4136" i="13"/>
  <c r="C4137" i="13"/>
  <c r="C4138" i="13"/>
  <c r="C4139" i="13"/>
  <c r="C4140" i="13"/>
  <c r="C4141" i="13"/>
  <c r="C4142" i="13"/>
  <c r="C4143" i="13"/>
  <c r="C4144" i="13"/>
  <c r="C4145" i="13"/>
  <c r="C4146" i="13"/>
  <c r="C4147" i="13"/>
  <c r="C4148" i="13"/>
  <c r="C4149" i="13"/>
  <c r="C4150" i="13"/>
  <c r="C4151" i="13"/>
  <c r="C4152" i="13"/>
  <c r="C4153" i="13"/>
  <c r="C4154" i="13"/>
  <c r="C4155" i="13"/>
  <c r="C4156" i="13"/>
  <c r="C4157" i="13"/>
  <c r="C4158" i="13"/>
  <c r="C4159" i="13"/>
  <c r="C4160" i="13"/>
  <c r="C4161" i="13"/>
  <c r="C4162" i="13"/>
  <c r="C4163" i="13"/>
  <c r="C4164" i="13"/>
  <c r="C4165" i="13"/>
  <c r="C4166" i="13"/>
  <c r="C4167" i="13"/>
  <c r="C4168" i="13"/>
  <c r="C4169" i="13"/>
  <c r="C4170" i="13"/>
  <c r="C4171" i="13"/>
  <c r="C4172" i="13"/>
  <c r="C4173" i="13"/>
  <c r="C4174" i="13"/>
  <c r="C4175" i="13"/>
  <c r="C4176" i="13"/>
  <c r="C4177" i="13"/>
  <c r="C4178" i="13"/>
  <c r="C4179" i="13"/>
  <c r="C4180" i="13"/>
  <c r="C4181" i="13"/>
  <c r="C4182" i="13"/>
  <c r="C4183" i="13"/>
  <c r="C4184" i="13"/>
  <c r="C4185" i="13"/>
  <c r="C4186" i="13"/>
  <c r="C4187" i="13"/>
  <c r="C4188" i="13"/>
  <c r="C4189" i="13"/>
  <c r="C4190" i="13"/>
  <c r="C4191" i="13"/>
  <c r="C4192" i="13"/>
  <c r="C4193" i="13"/>
  <c r="C4194" i="13"/>
  <c r="C4195" i="13"/>
  <c r="C4196" i="13"/>
  <c r="C4197" i="13"/>
  <c r="C4198" i="13"/>
  <c r="C4199" i="13"/>
  <c r="C4200" i="13"/>
  <c r="C4201" i="13"/>
  <c r="C4202" i="13"/>
  <c r="C4203" i="13"/>
  <c r="C4204" i="13"/>
  <c r="C4205" i="13"/>
  <c r="C4206" i="13"/>
  <c r="C4207" i="13"/>
  <c r="C4208" i="13"/>
  <c r="C4209" i="13"/>
  <c r="C4210" i="13"/>
  <c r="C4211" i="13"/>
  <c r="C4212" i="13"/>
  <c r="C4213" i="13"/>
  <c r="C4214" i="13"/>
  <c r="C4215" i="13"/>
  <c r="C4216" i="13"/>
  <c r="C4217" i="13"/>
  <c r="C4218" i="13"/>
  <c r="C4219" i="13"/>
  <c r="C4220" i="13"/>
  <c r="C4221" i="13"/>
  <c r="C4222" i="13"/>
  <c r="C4223" i="13"/>
  <c r="C4224" i="13"/>
  <c r="C4225" i="13"/>
  <c r="C4226" i="13"/>
  <c r="C4227" i="13"/>
  <c r="C4228" i="13"/>
  <c r="C4229" i="13"/>
  <c r="C4230" i="13"/>
  <c r="C4231" i="13"/>
  <c r="C4232" i="13"/>
  <c r="C4233" i="13"/>
  <c r="C4234" i="13"/>
  <c r="C4235" i="13"/>
  <c r="C4236" i="13"/>
  <c r="C4237" i="13"/>
  <c r="C4238" i="13"/>
  <c r="C4239" i="13"/>
  <c r="C4240" i="13"/>
  <c r="C4241" i="13"/>
  <c r="C4242" i="13"/>
  <c r="C4243" i="13"/>
  <c r="C4244" i="13"/>
  <c r="C4245" i="13"/>
  <c r="C4246" i="13"/>
  <c r="C4247" i="13"/>
  <c r="C4248" i="13"/>
  <c r="C4249" i="13"/>
  <c r="C4250" i="13"/>
  <c r="C4251" i="13"/>
  <c r="C4252" i="13"/>
  <c r="C4253" i="13"/>
  <c r="C4254" i="13"/>
  <c r="C4255" i="13"/>
  <c r="C4256" i="13"/>
  <c r="C4257" i="13"/>
  <c r="C4258" i="13"/>
  <c r="C4259" i="13"/>
  <c r="C4260" i="13"/>
  <c r="C4261" i="13"/>
  <c r="C4262" i="13"/>
  <c r="C4263" i="13"/>
  <c r="C4264" i="13"/>
  <c r="C4265" i="13"/>
  <c r="C4266" i="13"/>
  <c r="C4267" i="13"/>
  <c r="C4268" i="13"/>
  <c r="C4269" i="13"/>
  <c r="C4270" i="13"/>
  <c r="C4271" i="13"/>
  <c r="C4272" i="13"/>
  <c r="C4273" i="13"/>
  <c r="C4274" i="13"/>
  <c r="C4275" i="13"/>
  <c r="C4276" i="13"/>
  <c r="C4277" i="13"/>
  <c r="C4278" i="13"/>
  <c r="C4279" i="13"/>
  <c r="C4280" i="13"/>
  <c r="C4281" i="13"/>
  <c r="C4282" i="13"/>
  <c r="C4283" i="13"/>
  <c r="C4284" i="13"/>
  <c r="C4285" i="13"/>
  <c r="C4286" i="13"/>
  <c r="C4287" i="13"/>
  <c r="C4288" i="13"/>
  <c r="C4289" i="13"/>
  <c r="C4290" i="13"/>
  <c r="C4291" i="13"/>
  <c r="C4292" i="13"/>
  <c r="C4293" i="13"/>
  <c r="C4294" i="13"/>
  <c r="C4295" i="13"/>
  <c r="C4296" i="13"/>
  <c r="C4297" i="13"/>
  <c r="C4298" i="13"/>
  <c r="C4299" i="13"/>
  <c r="C4300" i="13"/>
  <c r="C4301" i="13"/>
  <c r="C4302" i="13"/>
  <c r="C4303" i="13"/>
  <c r="C4304" i="13"/>
  <c r="C4305" i="13"/>
  <c r="C4306" i="13"/>
  <c r="C4307" i="13"/>
  <c r="C4308" i="13"/>
  <c r="C4309" i="13"/>
  <c r="C4310" i="13"/>
  <c r="C4311" i="13"/>
  <c r="C4312" i="13"/>
  <c r="C4313" i="13"/>
  <c r="C4314" i="13"/>
  <c r="C4315" i="13"/>
  <c r="C4316" i="13"/>
  <c r="C4317" i="13"/>
  <c r="C4318" i="13"/>
  <c r="C4319" i="13"/>
  <c r="C4320" i="13"/>
  <c r="C4321" i="13"/>
  <c r="C4322" i="13"/>
  <c r="C4323" i="13"/>
  <c r="C4324" i="13"/>
  <c r="C4325" i="13"/>
  <c r="C4326" i="13"/>
  <c r="C4327" i="13"/>
  <c r="C4328" i="13"/>
  <c r="C4329" i="13"/>
  <c r="C4330" i="13"/>
  <c r="C4331" i="13"/>
  <c r="C4332" i="13"/>
  <c r="C4333" i="13"/>
  <c r="C4334" i="13"/>
  <c r="C4335" i="13"/>
  <c r="C4336" i="13"/>
  <c r="C4337" i="13"/>
  <c r="C4338" i="13"/>
  <c r="C4339" i="13"/>
  <c r="C4340" i="13"/>
  <c r="C4341" i="13"/>
  <c r="C4342" i="13"/>
  <c r="C4343" i="13"/>
  <c r="C4344" i="13"/>
  <c r="C4345" i="13"/>
  <c r="C4346" i="13"/>
  <c r="C4347" i="13"/>
  <c r="C4348" i="13"/>
  <c r="C4349" i="13"/>
  <c r="C4350" i="13"/>
  <c r="C4351" i="13"/>
  <c r="C4352" i="13"/>
  <c r="C4353" i="13"/>
  <c r="C4354" i="13"/>
  <c r="C4355" i="13"/>
  <c r="C4356" i="13"/>
  <c r="C4357" i="13"/>
  <c r="C4358" i="13"/>
  <c r="C4359" i="13"/>
  <c r="C4360" i="13"/>
  <c r="C4361" i="13"/>
  <c r="C4362" i="13"/>
  <c r="C4363" i="13"/>
  <c r="C4364" i="13"/>
  <c r="C4365" i="13"/>
  <c r="C4366" i="13"/>
  <c r="C4367" i="13"/>
  <c r="C4368" i="13"/>
  <c r="C4369" i="13"/>
  <c r="C4370" i="13"/>
  <c r="C4371" i="13"/>
  <c r="C4372" i="13"/>
  <c r="C4373" i="13"/>
  <c r="C4374" i="13"/>
  <c r="C4375" i="13"/>
  <c r="C4376" i="13"/>
  <c r="C4377" i="13"/>
  <c r="C4378" i="13"/>
  <c r="C4379" i="13"/>
  <c r="C4380" i="13"/>
  <c r="C4381" i="13"/>
  <c r="C4382" i="13"/>
  <c r="C4383" i="13"/>
  <c r="C4384" i="13"/>
  <c r="C4385" i="13"/>
  <c r="C4386" i="13"/>
  <c r="C4387" i="13"/>
  <c r="C4388" i="13"/>
  <c r="C4389" i="13"/>
  <c r="C4390" i="13"/>
  <c r="C4391" i="13"/>
  <c r="C4392" i="13"/>
  <c r="C4393" i="13"/>
  <c r="C4394" i="13"/>
  <c r="C4395" i="13"/>
  <c r="C4396" i="13"/>
  <c r="C4397" i="13"/>
  <c r="C4398" i="13"/>
  <c r="C4399" i="13"/>
  <c r="C4400" i="13"/>
  <c r="C4401" i="13"/>
  <c r="C4402" i="13"/>
  <c r="C4403" i="13"/>
  <c r="C4404" i="13"/>
  <c r="C4405" i="13"/>
  <c r="C4406" i="13"/>
  <c r="C4407" i="13"/>
  <c r="C4408" i="13"/>
  <c r="C4409" i="13"/>
  <c r="C4410" i="13"/>
  <c r="C4411" i="13"/>
  <c r="C4412" i="13"/>
  <c r="C4413" i="13"/>
  <c r="C4414" i="13"/>
  <c r="C4415" i="13"/>
  <c r="C4416" i="13"/>
  <c r="C4417" i="13"/>
  <c r="C4418" i="13"/>
  <c r="C4419" i="13"/>
  <c r="C4420" i="13"/>
  <c r="C4421" i="13"/>
  <c r="C4422" i="13"/>
  <c r="C4423" i="13"/>
  <c r="C4424" i="13"/>
  <c r="C4425" i="13"/>
  <c r="C4426" i="13"/>
  <c r="C4427" i="13"/>
  <c r="C4428" i="13"/>
  <c r="C4429" i="13"/>
  <c r="C4430" i="13"/>
  <c r="C4431" i="13"/>
  <c r="C4432" i="13"/>
  <c r="C4433" i="13"/>
  <c r="C4434" i="13"/>
  <c r="C4435" i="13"/>
  <c r="C4436" i="13"/>
  <c r="C4437" i="13"/>
  <c r="C4438" i="13"/>
  <c r="C4439" i="13"/>
  <c r="C4440" i="13"/>
  <c r="C4441" i="13"/>
  <c r="C4442" i="13"/>
  <c r="C4443" i="13"/>
  <c r="C4444" i="13"/>
  <c r="C4445" i="13"/>
  <c r="C4446" i="13"/>
  <c r="C4447" i="13"/>
  <c r="C4448" i="13"/>
  <c r="C4449" i="13"/>
  <c r="C4450" i="13"/>
  <c r="C4451" i="13"/>
  <c r="C4452" i="13"/>
  <c r="C4453" i="13"/>
  <c r="C4454" i="13"/>
  <c r="C4455" i="13"/>
  <c r="C4456" i="13"/>
  <c r="C4457" i="13"/>
  <c r="C4458" i="13"/>
  <c r="C4459" i="13"/>
  <c r="C4460" i="13"/>
  <c r="C4461" i="13"/>
  <c r="C4462" i="13"/>
  <c r="C4463" i="13"/>
  <c r="C4464" i="13"/>
  <c r="C4465" i="13"/>
  <c r="C4466" i="13"/>
  <c r="C4467" i="13"/>
  <c r="C4468" i="13"/>
  <c r="C4469" i="13"/>
  <c r="C4470" i="13"/>
  <c r="C4471" i="13"/>
  <c r="C4472" i="13"/>
  <c r="C4473" i="13"/>
  <c r="C4474" i="13"/>
  <c r="C4475" i="13"/>
  <c r="C4476" i="13"/>
  <c r="C4477" i="13"/>
  <c r="C4478" i="13"/>
  <c r="C4479" i="13"/>
  <c r="C4480" i="13"/>
  <c r="C4481" i="13"/>
  <c r="C4482" i="13"/>
  <c r="C4483" i="13"/>
  <c r="C4484" i="13"/>
  <c r="C4485" i="13"/>
  <c r="C4486" i="13"/>
  <c r="C4487" i="13"/>
  <c r="C4488" i="13"/>
  <c r="C4489" i="13"/>
  <c r="C4490" i="13"/>
  <c r="C4491" i="13"/>
  <c r="C4492" i="13"/>
  <c r="C4493" i="13"/>
  <c r="C4494" i="13"/>
  <c r="C4495" i="13"/>
  <c r="C4496" i="13"/>
  <c r="C4497" i="13"/>
  <c r="C4498" i="13"/>
  <c r="C4499" i="13"/>
  <c r="C4500" i="13"/>
  <c r="C4501" i="13"/>
  <c r="C4502" i="13"/>
  <c r="C4503" i="13"/>
  <c r="C4504" i="13"/>
  <c r="C4505" i="13"/>
  <c r="C4506" i="13"/>
  <c r="C4507" i="13"/>
  <c r="C4508" i="13"/>
  <c r="C4509" i="13"/>
  <c r="C4510" i="13"/>
  <c r="C4511" i="13"/>
  <c r="C4512" i="13"/>
  <c r="C4513" i="13"/>
  <c r="C4514" i="13"/>
  <c r="C4515" i="13"/>
  <c r="C4516" i="13"/>
  <c r="C4517" i="13"/>
  <c r="C4518" i="13"/>
  <c r="C4519" i="13"/>
  <c r="C4520" i="13"/>
  <c r="C4521" i="13"/>
  <c r="C4522" i="13"/>
  <c r="C4523" i="13"/>
  <c r="C4524" i="13"/>
  <c r="C4525" i="13"/>
  <c r="C4526" i="13"/>
  <c r="C4527" i="13"/>
  <c r="C4528" i="13"/>
  <c r="C4529" i="13"/>
  <c r="C4530" i="13"/>
  <c r="C4531" i="13"/>
  <c r="C4532" i="13"/>
  <c r="C4533" i="13"/>
  <c r="C4534" i="13"/>
  <c r="C4535" i="13"/>
  <c r="C4536" i="13"/>
  <c r="C4537" i="13"/>
  <c r="C4538" i="13"/>
  <c r="C4539" i="13"/>
  <c r="C4540" i="13"/>
  <c r="C4541" i="13"/>
  <c r="C4542" i="13"/>
  <c r="C4543" i="13"/>
  <c r="C4544" i="13"/>
  <c r="C4545" i="13"/>
  <c r="C4546" i="13"/>
  <c r="C4547" i="13"/>
  <c r="C4548" i="13"/>
  <c r="C4549" i="13"/>
  <c r="C4550" i="13"/>
  <c r="C4551" i="13"/>
  <c r="C4552" i="13"/>
  <c r="C4553" i="13"/>
  <c r="C4554" i="13"/>
  <c r="C4555" i="13"/>
  <c r="C4556" i="13"/>
  <c r="C4557" i="13"/>
  <c r="C4558" i="13"/>
  <c r="C4559" i="13"/>
  <c r="C4560" i="13"/>
  <c r="C4561" i="13"/>
  <c r="C4562" i="13"/>
  <c r="C4563" i="13"/>
  <c r="C4564" i="13"/>
  <c r="C4565" i="13"/>
  <c r="C4566" i="13"/>
  <c r="C4567" i="13"/>
  <c r="C4568" i="13"/>
  <c r="C4569" i="13"/>
  <c r="C4570" i="13"/>
  <c r="C4571" i="13"/>
  <c r="C4572" i="13"/>
  <c r="C4573" i="13"/>
  <c r="C4574" i="13"/>
  <c r="C4575" i="13"/>
  <c r="C4576" i="13"/>
  <c r="C4577" i="13"/>
  <c r="C4578" i="13"/>
  <c r="C4579" i="13"/>
  <c r="C4580" i="13"/>
  <c r="C4581" i="13"/>
  <c r="C4582" i="13"/>
  <c r="C4583" i="13"/>
  <c r="C4584" i="13"/>
  <c r="C4585" i="13"/>
  <c r="C4586" i="13"/>
  <c r="C4587" i="13"/>
  <c r="C4588" i="13"/>
  <c r="C4589" i="13"/>
  <c r="C4590" i="13"/>
  <c r="C4591" i="13"/>
  <c r="C4592" i="13"/>
  <c r="C4593" i="13"/>
  <c r="C4594" i="13"/>
  <c r="C4595" i="13"/>
  <c r="C4596" i="13"/>
  <c r="C4597" i="13"/>
  <c r="C4598" i="13"/>
  <c r="C4599" i="13"/>
  <c r="C4600" i="13"/>
  <c r="C4601" i="13"/>
  <c r="C4602" i="13"/>
  <c r="C4603" i="13"/>
  <c r="C4604" i="13"/>
  <c r="C4605" i="13"/>
  <c r="C4606" i="13"/>
  <c r="C4607" i="13"/>
  <c r="C4608" i="13"/>
  <c r="C4609" i="13"/>
  <c r="C4610" i="13"/>
  <c r="C4611" i="13"/>
  <c r="C4612" i="13"/>
  <c r="C4613" i="13"/>
  <c r="C4614" i="13"/>
  <c r="C4615" i="13"/>
  <c r="C4616" i="13"/>
  <c r="C4617" i="13"/>
  <c r="C4618" i="13"/>
  <c r="C4619" i="13"/>
  <c r="C4620" i="13"/>
  <c r="C4621" i="13"/>
  <c r="C4622" i="13"/>
  <c r="C4623" i="13"/>
  <c r="C4624" i="13"/>
  <c r="C4625" i="13"/>
  <c r="C4626" i="13"/>
  <c r="C4627" i="13"/>
  <c r="C4628" i="13"/>
  <c r="C4629" i="13"/>
  <c r="C4630" i="13"/>
  <c r="C4631" i="13"/>
  <c r="C4632" i="13"/>
  <c r="C4633" i="13"/>
  <c r="C4634" i="13"/>
  <c r="C4635" i="13"/>
  <c r="C4636" i="13"/>
  <c r="C4637" i="13"/>
  <c r="C4638" i="13"/>
  <c r="C4639" i="13"/>
  <c r="C4640" i="13"/>
  <c r="C4641" i="13"/>
  <c r="C4642" i="13"/>
  <c r="C4643" i="13"/>
  <c r="C4644" i="13"/>
  <c r="C4645" i="13"/>
  <c r="C4646" i="13"/>
  <c r="C4647" i="13"/>
  <c r="C4648" i="13"/>
  <c r="C4649" i="13"/>
  <c r="C4650" i="13"/>
  <c r="C4651" i="13"/>
  <c r="C4652" i="13"/>
  <c r="C4653" i="13"/>
  <c r="C4654" i="13"/>
  <c r="C4655" i="13"/>
  <c r="C4656" i="13"/>
  <c r="C4657" i="13"/>
  <c r="C4658" i="13"/>
  <c r="C4659" i="13"/>
  <c r="C4660" i="13"/>
  <c r="C4661" i="13"/>
  <c r="C4662" i="13"/>
  <c r="C4663" i="13"/>
  <c r="C4664" i="13"/>
  <c r="C4665" i="13"/>
  <c r="C4666" i="13"/>
  <c r="C4667" i="13"/>
  <c r="C4668" i="13"/>
  <c r="C4669" i="13"/>
  <c r="C4670" i="13"/>
  <c r="C4671" i="13"/>
  <c r="C4672" i="13"/>
  <c r="C4673" i="13"/>
  <c r="C4674" i="13"/>
  <c r="C4675" i="13"/>
  <c r="C4676" i="13"/>
  <c r="C4677" i="13"/>
  <c r="C4678" i="13"/>
  <c r="C4679" i="13"/>
  <c r="C4680" i="13"/>
  <c r="C4681" i="13"/>
  <c r="C4682" i="13"/>
  <c r="C4683" i="13"/>
  <c r="C4684" i="13"/>
  <c r="C4685" i="13"/>
  <c r="C4686" i="13"/>
  <c r="C4687" i="13"/>
  <c r="C4688" i="13"/>
  <c r="C4689" i="13"/>
  <c r="C4690" i="13"/>
  <c r="C4691" i="13"/>
  <c r="C4692" i="13"/>
  <c r="C4693" i="13"/>
  <c r="C4694" i="13"/>
  <c r="C4695" i="13"/>
  <c r="C4696" i="13"/>
  <c r="C4697" i="13"/>
  <c r="C4698" i="13"/>
  <c r="C4699" i="13"/>
  <c r="C4700" i="13"/>
  <c r="C4701" i="13"/>
  <c r="C4702" i="13"/>
  <c r="C4703" i="13"/>
  <c r="C4704" i="13"/>
  <c r="C4705" i="13"/>
  <c r="C4706" i="13"/>
  <c r="C4707" i="13"/>
  <c r="C4708" i="13"/>
  <c r="C4709" i="13"/>
  <c r="C4710" i="13"/>
  <c r="C4711" i="13"/>
  <c r="C4712" i="13"/>
  <c r="C4713" i="13"/>
  <c r="C4714" i="13"/>
  <c r="C4715" i="13"/>
  <c r="C4716" i="13"/>
  <c r="C4717" i="13"/>
  <c r="C4718" i="13"/>
  <c r="C4719" i="13"/>
  <c r="C4720" i="13"/>
  <c r="C4721" i="13"/>
  <c r="C4722" i="13"/>
  <c r="C4723" i="13"/>
  <c r="C4724" i="13"/>
  <c r="C4725" i="13"/>
  <c r="C4726" i="13"/>
  <c r="C4727" i="13"/>
  <c r="C4728" i="13"/>
  <c r="C4729" i="13"/>
  <c r="C4730" i="13"/>
  <c r="C4731" i="13"/>
  <c r="C4732" i="13"/>
  <c r="C4733" i="13"/>
  <c r="C4734" i="13"/>
  <c r="C4735" i="13"/>
  <c r="C4736" i="13"/>
  <c r="C4737" i="13"/>
  <c r="C4738" i="13"/>
  <c r="C4739" i="13"/>
  <c r="C4740" i="13"/>
  <c r="C4741" i="13"/>
  <c r="C4742" i="13"/>
  <c r="C4743" i="13"/>
  <c r="C4744" i="13"/>
  <c r="C4745" i="13"/>
  <c r="C4746" i="13"/>
  <c r="C4747" i="13"/>
  <c r="C4748" i="13"/>
  <c r="C4749" i="13"/>
  <c r="C4750" i="13"/>
  <c r="C4751" i="13"/>
  <c r="C4752" i="13"/>
  <c r="C4753" i="13"/>
  <c r="C4754" i="13"/>
  <c r="C4755" i="13"/>
  <c r="C4756" i="13"/>
  <c r="C4757" i="13"/>
  <c r="C4758" i="13"/>
  <c r="C4759" i="13"/>
  <c r="C4760" i="13"/>
  <c r="C4761" i="13"/>
  <c r="C4762" i="13"/>
  <c r="C4763" i="13"/>
  <c r="C4764" i="13"/>
  <c r="C4765" i="13"/>
  <c r="C4766" i="13"/>
  <c r="C4767" i="13"/>
  <c r="C4768" i="13"/>
  <c r="C4769" i="13"/>
  <c r="C4770" i="13"/>
  <c r="C4771" i="13"/>
  <c r="C4772" i="13"/>
  <c r="C4773" i="13"/>
  <c r="C4774" i="13"/>
  <c r="C4775" i="13"/>
  <c r="C4776" i="13"/>
  <c r="C4777" i="13"/>
  <c r="C4778" i="13"/>
  <c r="C4779" i="13"/>
  <c r="C4780" i="13"/>
  <c r="C4781" i="13"/>
  <c r="C4782" i="13"/>
  <c r="C4783" i="13"/>
  <c r="C4784" i="13"/>
  <c r="C4785" i="13"/>
  <c r="C4786" i="13"/>
  <c r="C4787" i="13"/>
  <c r="C4788" i="13"/>
  <c r="C4789" i="13"/>
  <c r="C4790" i="13"/>
  <c r="C4791" i="13"/>
  <c r="C4792" i="13"/>
  <c r="C4793" i="13"/>
  <c r="C4794" i="13"/>
  <c r="C4795" i="13"/>
  <c r="C4796" i="13"/>
  <c r="C4797" i="13"/>
  <c r="C4798" i="13"/>
  <c r="C4799" i="13"/>
  <c r="C4800" i="13"/>
  <c r="C4801" i="13"/>
  <c r="C4802" i="13"/>
  <c r="C4803" i="13"/>
  <c r="C4804" i="13"/>
  <c r="C4805" i="13"/>
  <c r="C4806" i="13"/>
  <c r="C4807" i="13"/>
  <c r="C4808" i="13"/>
  <c r="C4809" i="13"/>
  <c r="C4810" i="13"/>
  <c r="C4811" i="13"/>
  <c r="C4812" i="13"/>
  <c r="C4813" i="13"/>
  <c r="C4814" i="13"/>
  <c r="C4815" i="13"/>
  <c r="C4816" i="13"/>
  <c r="C4817" i="13"/>
  <c r="C4818" i="13"/>
  <c r="C4819" i="13"/>
  <c r="C4820" i="13"/>
  <c r="C4821" i="13"/>
  <c r="C4822" i="13"/>
  <c r="C4823" i="13"/>
  <c r="C4824" i="13"/>
  <c r="C4825" i="13"/>
  <c r="C4826" i="13"/>
  <c r="C4827" i="13"/>
  <c r="C4828" i="13"/>
  <c r="C4829" i="13"/>
  <c r="C4830" i="13"/>
  <c r="C4831" i="13"/>
  <c r="C4832" i="13"/>
  <c r="C4833" i="13"/>
  <c r="C4834" i="13"/>
  <c r="C4835" i="13"/>
  <c r="C4836" i="13"/>
  <c r="C4837" i="13"/>
  <c r="C4838" i="13"/>
  <c r="C4839" i="13"/>
  <c r="C4840" i="13"/>
  <c r="C4841" i="13"/>
  <c r="C4842" i="13"/>
  <c r="C4843" i="13"/>
  <c r="C4844" i="13"/>
  <c r="C4845" i="13"/>
  <c r="C4846" i="13"/>
  <c r="C4847" i="13"/>
  <c r="C4848" i="13"/>
  <c r="C4849" i="13"/>
  <c r="C4850" i="13"/>
  <c r="C4851" i="13"/>
  <c r="C4852" i="13"/>
  <c r="C4853" i="13"/>
  <c r="C4854" i="13"/>
  <c r="C4855" i="13"/>
  <c r="C4856" i="13"/>
  <c r="C4857" i="13"/>
  <c r="C4858" i="13"/>
  <c r="C4859" i="13"/>
  <c r="C4860" i="13"/>
  <c r="C4861" i="13"/>
  <c r="C4862" i="13"/>
  <c r="C4863" i="13"/>
  <c r="C4864" i="13"/>
  <c r="C4865" i="13"/>
  <c r="C4866" i="13"/>
  <c r="C4867" i="13"/>
  <c r="C4868" i="13"/>
  <c r="C4869" i="13"/>
  <c r="C4870" i="13"/>
  <c r="C4871" i="13"/>
  <c r="C4872" i="13"/>
  <c r="C4873" i="13"/>
  <c r="C4874" i="13"/>
  <c r="C4875" i="13"/>
  <c r="C4876" i="13"/>
  <c r="C4877" i="13"/>
  <c r="C4878" i="13"/>
  <c r="C4879" i="13"/>
  <c r="C4880" i="13"/>
  <c r="C4881" i="13"/>
  <c r="C4882" i="13"/>
  <c r="C4883" i="13"/>
  <c r="C4884" i="13"/>
  <c r="C4885" i="13"/>
  <c r="C4886" i="13"/>
  <c r="C4887" i="13"/>
  <c r="C4888" i="13"/>
  <c r="C4889" i="13"/>
  <c r="C4890" i="13"/>
  <c r="C4891" i="13"/>
  <c r="C4892" i="13"/>
  <c r="C4893" i="13"/>
  <c r="C4894" i="13"/>
  <c r="C4895" i="13"/>
  <c r="C4896" i="13"/>
  <c r="C4897" i="13"/>
  <c r="C4898" i="13"/>
  <c r="C4899" i="13"/>
  <c r="C4900" i="13"/>
  <c r="C4901" i="13"/>
  <c r="C4902" i="13"/>
  <c r="C4903" i="13"/>
  <c r="C4904" i="13"/>
  <c r="C4905" i="13"/>
  <c r="C4906" i="13"/>
  <c r="C4907" i="13"/>
  <c r="C4908" i="13"/>
  <c r="C4909" i="13"/>
  <c r="C4910" i="13"/>
  <c r="C4911" i="13"/>
  <c r="C4912" i="13"/>
  <c r="C4913" i="13"/>
  <c r="C4914" i="13"/>
  <c r="C4915" i="13"/>
  <c r="C4916" i="13"/>
  <c r="C4917" i="13"/>
  <c r="C4918" i="13"/>
  <c r="C4919" i="13"/>
  <c r="C4920" i="13"/>
  <c r="C4921" i="13"/>
  <c r="C4922" i="13"/>
  <c r="C4923" i="13"/>
  <c r="C4924" i="13"/>
  <c r="C4925" i="13"/>
  <c r="C4926" i="13"/>
  <c r="C4927" i="13"/>
  <c r="C4928" i="13"/>
  <c r="C4929" i="13"/>
  <c r="C4930" i="13"/>
  <c r="C4931" i="13"/>
  <c r="C4932" i="13"/>
  <c r="C4933" i="13"/>
  <c r="C4934" i="13"/>
  <c r="C4935" i="13"/>
  <c r="C4936" i="13"/>
  <c r="C4937" i="13"/>
  <c r="C4938" i="13"/>
  <c r="C4939" i="13"/>
  <c r="C4940" i="13"/>
  <c r="C4941" i="13"/>
  <c r="C4942" i="13"/>
  <c r="C4943" i="13"/>
  <c r="C4944" i="13"/>
  <c r="C4945" i="13"/>
  <c r="C4946" i="13"/>
  <c r="C4947" i="13"/>
  <c r="C4948" i="13"/>
  <c r="C4949" i="13"/>
  <c r="C4950" i="13"/>
  <c r="C4951" i="13"/>
  <c r="C4952" i="13"/>
  <c r="C4953" i="13"/>
  <c r="C4954" i="13"/>
  <c r="C4955" i="13"/>
  <c r="C4956" i="13"/>
  <c r="C4957" i="13"/>
  <c r="C4958" i="13"/>
  <c r="C4959" i="13"/>
  <c r="C4960" i="13"/>
  <c r="C4961" i="13"/>
  <c r="C4962" i="13"/>
  <c r="C4963" i="13"/>
  <c r="C4964" i="13"/>
  <c r="C4965" i="13"/>
  <c r="C4966" i="13"/>
  <c r="C4967" i="13"/>
  <c r="C4968" i="13"/>
  <c r="C4969" i="13"/>
  <c r="C4970" i="13"/>
  <c r="C4971" i="13"/>
  <c r="C4972" i="13"/>
  <c r="C4973" i="13"/>
  <c r="C4974" i="13"/>
  <c r="C4975" i="13"/>
  <c r="C4976" i="13"/>
  <c r="C4977" i="13"/>
  <c r="C4978" i="13"/>
  <c r="C4979" i="13"/>
  <c r="C4980" i="13"/>
  <c r="C4981" i="13"/>
  <c r="C4982" i="13"/>
  <c r="C4983" i="13"/>
  <c r="C4984" i="13"/>
  <c r="C4985" i="13"/>
  <c r="C4986" i="13"/>
  <c r="C4987" i="13"/>
  <c r="C4988" i="13"/>
  <c r="C4989" i="13"/>
  <c r="C4990" i="13"/>
  <c r="C4991" i="13"/>
  <c r="C4992" i="13"/>
  <c r="C4993" i="13"/>
  <c r="C4994" i="13"/>
  <c r="C4995" i="13"/>
  <c r="C4996" i="13"/>
  <c r="C4997" i="13"/>
  <c r="C4998" i="13"/>
  <c r="C4999" i="13"/>
  <c r="C5000" i="13"/>
  <c r="C5001" i="13"/>
  <c r="C5002" i="13"/>
  <c r="C5003" i="13"/>
  <c r="C5004" i="13"/>
  <c r="C5005" i="13"/>
  <c r="C5006" i="13"/>
  <c r="C5007" i="13"/>
  <c r="C5008" i="13"/>
  <c r="C5009" i="13"/>
  <c r="C5010" i="13"/>
  <c r="C5011" i="13"/>
  <c r="C5012" i="13"/>
  <c r="C5013" i="13"/>
  <c r="C5014" i="13"/>
  <c r="C5015" i="13"/>
  <c r="C5016" i="13"/>
  <c r="C5017" i="13"/>
  <c r="C5018" i="13"/>
  <c r="C5019" i="13"/>
  <c r="C5020" i="13"/>
  <c r="C5021" i="13"/>
  <c r="C5022" i="13"/>
  <c r="C5023" i="13"/>
  <c r="C5024" i="13"/>
  <c r="C5025" i="13"/>
  <c r="C5026" i="13"/>
  <c r="C5027" i="13"/>
  <c r="C5028" i="13"/>
  <c r="C5029" i="13"/>
  <c r="C5030" i="13"/>
  <c r="C5031" i="13"/>
  <c r="C5032" i="13"/>
  <c r="C5033" i="13"/>
  <c r="C5034" i="13"/>
  <c r="C5035" i="13"/>
  <c r="C5036" i="13"/>
  <c r="C5037" i="13"/>
  <c r="C5038" i="13"/>
  <c r="C5039" i="13"/>
  <c r="C5040" i="13"/>
  <c r="C5041" i="13"/>
  <c r="C5042" i="13"/>
  <c r="C5043" i="13"/>
  <c r="C5044" i="13"/>
  <c r="C5045" i="13"/>
  <c r="C5046" i="13"/>
  <c r="C5047" i="13"/>
  <c r="C5048" i="13"/>
  <c r="C5049" i="13"/>
  <c r="C5050" i="13"/>
  <c r="C5051" i="13"/>
  <c r="C5052" i="13"/>
  <c r="C5053" i="13"/>
  <c r="C5054" i="13"/>
  <c r="C5055" i="13"/>
  <c r="C5056" i="13"/>
  <c r="C5057" i="13"/>
  <c r="C5058" i="13"/>
  <c r="C5059" i="13"/>
  <c r="C5060" i="13"/>
  <c r="C5061" i="13"/>
  <c r="C5062" i="13"/>
  <c r="C5063" i="13"/>
  <c r="C5064" i="13"/>
  <c r="C5065" i="13"/>
  <c r="C5066" i="13"/>
  <c r="C5067" i="13"/>
  <c r="C5068" i="13"/>
  <c r="C5069" i="13"/>
  <c r="C5070" i="13"/>
  <c r="C5071" i="13"/>
  <c r="C5072" i="13"/>
  <c r="C5073" i="13"/>
  <c r="C5074" i="13"/>
  <c r="C5075" i="13"/>
  <c r="C5076" i="13"/>
  <c r="C5077" i="13"/>
  <c r="C5078" i="13"/>
  <c r="C5079" i="13"/>
  <c r="C5080" i="13"/>
  <c r="C5081" i="13"/>
  <c r="C5082" i="13"/>
  <c r="C5083" i="13"/>
  <c r="C5084" i="13"/>
  <c r="C5085" i="13"/>
  <c r="C5086" i="13"/>
  <c r="C5087" i="13"/>
  <c r="C5088" i="13"/>
  <c r="C5089" i="13"/>
  <c r="C5090" i="13"/>
  <c r="C5091" i="13"/>
  <c r="C5092" i="13"/>
  <c r="C5093" i="13"/>
  <c r="C5094" i="13"/>
  <c r="C5095" i="13"/>
  <c r="C5096" i="13"/>
  <c r="C5097" i="13"/>
  <c r="C5098" i="13"/>
  <c r="C5099" i="13"/>
  <c r="C5100" i="13"/>
  <c r="C5101" i="13"/>
  <c r="C5102" i="13"/>
  <c r="C5103" i="13"/>
  <c r="C5104" i="13"/>
  <c r="C5105" i="13"/>
  <c r="C5106" i="13"/>
  <c r="C5107" i="13"/>
  <c r="C5108" i="13"/>
  <c r="C5109" i="13"/>
  <c r="C5110" i="13"/>
  <c r="C5111" i="13"/>
  <c r="C5112" i="13"/>
  <c r="C5113" i="13"/>
  <c r="C5114" i="13"/>
  <c r="C5115" i="13"/>
  <c r="C5116" i="13"/>
  <c r="C5117" i="13"/>
  <c r="C5118" i="13"/>
  <c r="C5119" i="13"/>
  <c r="C5120" i="13"/>
  <c r="C5121" i="13"/>
  <c r="C5122" i="13"/>
  <c r="C5123" i="13"/>
  <c r="C5124" i="13"/>
  <c r="C5125" i="13"/>
  <c r="C5126" i="13"/>
  <c r="C5127" i="13"/>
  <c r="C5128" i="13"/>
  <c r="C5129" i="13"/>
  <c r="C5130" i="13"/>
  <c r="C5131" i="13"/>
  <c r="C5132" i="13"/>
  <c r="C5133" i="13"/>
  <c r="C5134" i="13"/>
  <c r="C5135" i="13"/>
  <c r="C5136" i="13"/>
  <c r="C5137" i="13"/>
  <c r="C5138" i="13"/>
  <c r="C5139" i="13"/>
  <c r="C5140" i="13"/>
  <c r="C5141" i="13"/>
  <c r="C5142" i="13"/>
  <c r="C5143" i="13"/>
  <c r="C5144" i="13"/>
  <c r="C5145" i="13"/>
  <c r="C5146" i="13"/>
  <c r="C5147" i="13"/>
  <c r="C5148" i="13"/>
  <c r="C5149" i="13"/>
  <c r="C5150" i="13"/>
  <c r="C5151" i="13"/>
  <c r="C5152" i="13"/>
  <c r="C5153" i="13"/>
  <c r="C5154" i="13"/>
  <c r="C5155" i="13"/>
  <c r="C5156" i="13"/>
  <c r="C5157" i="13"/>
  <c r="C5158" i="13"/>
  <c r="C5159" i="13"/>
  <c r="C5160" i="13"/>
  <c r="C5161" i="13"/>
  <c r="C5162" i="13"/>
  <c r="C5163" i="13"/>
  <c r="C5164" i="13"/>
  <c r="C5165" i="13"/>
  <c r="C5166" i="13"/>
  <c r="C5167" i="13"/>
  <c r="C5168" i="13"/>
  <c r="C5169" i="13"/>
  <c r="C5170" i="13"/>
  <c r="C5171" i="13"/>
  <c r="C5172" i="13"/>
  <c r="C5173" i="13"/>
  <c r="C5174" i="13"/>
  <c r="C5175" i="13"/>
  <c r="C5176" i="13"/>
  <c r="C5177" i="13"/>
  <c r="C5178" i="13"/>
  <c r="C5179" i="13"/>
  <c r="C5180" i="13"/>
  <c r="C5181" i="13"/>
  <c r="C5182" i="13"/>
  <c r="C5183" i="13"/>
  <c r="C5184" i="13"/>
  <c r="C5185" i="13"/>
  <c r="C5186" i="13"/>
  <c r="C5187" i="13"/>
  <c r="C5188" i="13"/>
  <c r="C5189" i="13"/>
  <c r="C5190" i="13"/>
  <c r="C5191" i="13"/>
  <c r="C5192" i="13"/>
  <c r="C5193" i="13"/>
  <c r="C5194" i="13"/>
  <c r="C5195" i="13"/>
  <c r="C5196" i="13"/>
  <c r="C5197" i="13"/>
  <c r="C5198" i="13"/>
  <c r="C5199" i="13"/>
  <c r="C5200" i="13"/>
  <c r="C5201" i="13"/>
  <c r="C5202" i="13"/>
  <c r="C5203" i="13"/>
  <c r="C5204" i="13"/>
  <c r="C5205" i="13"/>
  <c r="C5206" i="13"/>
  <c r="C5207" i="13"/>
  <c r="C5208" i="13"/>
  <c r="C5209" i="13"/>
  <c r="C5210" i="13"/>
  <c r="C5211" i="13"/>
  <c r="C5212" i="13"/>
  <c r="C5213" i="13"/>
  <c r="C5214" i="13"/>
  <c r="C5215" i="13"/>
  <c r="C5216" i="13"/>
  <c r="C5217" i="13"/>
  <c r="C5218" i="13"/>
  <c r="C5219" i="13"/>
  <c r="C5220" i="13"/>
  <c r="C5221" i="13"/>
  <c r="C5222" i="13"/>
  <c r="C5223" i="13"/>
  <c r="C5224" i="13"/>
  <c r="C5225" i="13"/>
  <c r="C5226" i="13"/>
  <c r="C5227" i="13"/>
  <c r="C5228" i="13"/>
  <c r="C5229" i="13"/>
  <c r="C5230" i="13"/>
  <c r="C5231" i="13"/>
  <c r="C5232" i="13"/>
  <c r="C5233" i="13"/>
  <c r="C5234" i="13"/>
  <c r="C5235" i="13"/>
  <c r="C5236" i="13"/>
  <c r="C5237" i="13"/>
  <c r="C5238" i="13"/>
  <c r="C5239" i="13"/>
  <c r="C5240" i="13"/>
  <c r="C5241" i="13"/>
  <c r="C5242" i="13"/>
  <c r="C5243" i="13"/>
  <c r="C5244" i="13"/>
  <c r="C5245" i="13"/>
  <c r="C5246" i="13"/>
  <c r="C5247" i="13"/>
  <c r="C5248" i="13"/>
  <c r="C5249" i="13"/>
  <c r="C5250" i="13"/>
  <c r="C5251" i="13"/>
  <c r="C5252" i="13"/>
  <c r="C5253" i="13"/>
  <c r="C5254" i="13"/>
  <c r="C5255" i="13"/>
  <c r="C5256" i="13"/>
  <c r="C5257" i="13"/>
  <c r="C5258" i="13"/>
  <c r="C5259" i="13"/>
  <c r="C5260" i="13"/>
  <c r="C5261" i="13"/>
  <c r="C5262" i="13"/>
  <c r="C5263" i="13"/>
  <c r="C5264" i="13"/>
  <c r="C5265" i="13"/>
  <c r="C5266" i="13"/>
  <c r="C5267" i="13"/>
  <c r="C5268" i="13"/>
  <c r="C5269" i="13"/>
  <c r="C5270" i="13"/>
  <c r="C5271" i="13"/>
  <c r="C5272" i="13"/>
  <c r="C5273" i="13"/>
  <c r="C5274" i="13"/>
  <c r="C5275" i="13"/>
  <c r="C5276" i="13"/>
  <c r="C5277" i="13"/>
  <c r="C5278" i="13"/>
  <c r="C5279" i="13"/>
  <c r="C5280" i="13"/>
  <c r="C5281" i="13"/>
  <c r="C5282" i="13"/>
  <c r="C5283" i="13"/>
  <c r="C5284" i="13"/>
  <c r="C5285" i="13"/>
  <c r="C5286" i="13"/>
  <c r="C5287" i="13"/>
  <c r="C5288" i="13"/>
  <c r="C5289" i="13"/>
  <c r="C5290" i="13"/>
  <c r="C5291" i="13"/>
  <c r="C5292" i="13"/>
  <c r="C5293" i="13"/>
  <c r="C5294" i="13"/>
  <c r="C5295" i="13"/>
  <c r="C5296" i="13"/>
  <c r="C5297" i="13"/>
  <c r="C5298" i="13"/>
  <c r="C5299" i="13"/>
  <c r="C5300" i="13"/>
  <c r="C5301" i="13"/>
  <c r="C5302" i="13"/>
  <c r="C5303" i="13"/>
  <c r="C5304" i="13"/>
  <c r="C5305" i="13"/>
  <c r="C5306" i="13"/>
  <c r="C5307" i="13"/>
  <c r="C5308" i="13"/>
  <c r="C5309" i="13"/>
  <c r="C5310" i="13"/>
  <c r="C5311" i="13"/>
  <c r="C5312" i="13"/>
  <c r="C5313" i="13"/>
  <c r="C5314" i="13"/>
  <c r="C5315" i="13"/>
  <c r="C5316" i="13"/>
  <c r="C5317" i="13"/>
  <c r="C5318" i="13"/>
  <c r="C5319" i="13"/>
  <c r="C5320" i="13"/>
  <c r="C5321" i="13"/>
  <c r="C5322" i="13"/>
  <c r="C5323" i="13"/>
  <c r="C5324" i="13"/>
  <c r="C5325" i="13"/>
  <c r="C5326" i="13"/>
  <c r="C5327" i="13"/>
  <c r="C5328" i="13"/>
  <c r="C5329" i="13"/>
  <c r="C5330" i="13"/>
  <c r="C5331" i="13"/>
  <c r="C5332" i="13"/>
  <c r="C5333" i="13"/>
  <c r="C5334" i="13"/>
  <c r="C5335" i="13"/>
  <c r="C5336" i="13"/>
  <c r="C5337" i="13"/>
  <c r="C5338" i="13"/>
  <c r="C5339" i="13"/>
  <c r="C5340" i="13"/>
  <c r="C5341" i="13"/>
  <c r="C5342" i="13"/>
  <c r="C5343" i="13"/>
  <c r="C5344" i="13"/>
  <c r="C5345" i="13"/>
  <c r="C5346" i="13"/>
  <c r="C5347" i="13"/>
  <c r="C5348" i="13"/>
  <c r="C5349" i="13"/>
  <c r="C5350" i="13"/>
  <c r="C5351" i="13"/>
  <c r="C5352" i="13"/>
  <c r="C5353" i="13"/>
  <c r="C5354" i="13"/>
  <c r="C5355" i="13"/>
  <c r="C5356" i="13"/>
  <c r="C5357" i="13"/>
  <c r="C5358" i="13"/>
  <c r="C5359" i="13"/>
  <c r="C5360" i="13"/>
  <c r="C5361" i="13"/>
  <c r="C5362" i="13"/>
  <c r="C5363" i="13"/>
  <c r="C5364" i="13"/>
  <c r="C5365" i="13"/>
  <c r="C5366" i="13"/>
  <c r="C5367" i="13"/>
  <c r="C5368" i="13"/>
  <c r="C5369" i="13"/>
  <c r="C5370" i="13"/>
  <c r="C5371" i="13"/>
  <c r="C5372" i="13"/>
  <c r="C5373" i="13"/>
  <c r="C5374" i="13"/>
  <c r="C5375" i="13"/>
  <c r="C5376" i="13"/>
  <c r="C5377" i="13"/>
  <c r="C5378" i="13"/>
  <c r="C5379" i="13"/>
  <c r="C5380" i="13"/>
  <c r="C5381" i="13"/>
  <c r="C5382" i="13"/>
  <c r="C5383" i="13"/>
  <c r="C5384" i="13"/>
  <c r="C5385" i="13"/>
  <c r="C5386" i="13"/>
  <c r="C5387" i="13"/>
  <c r="C5388" i="13"/>
  <c r="C5389" i="13"/>
  <c r="C5390" i="13"/>
  <c r="C5391" i="13"/>
  <c r="C5392" i="13"/>
  <c r="C5393" i="13"/>
  <c r="C5394" i="13"/>
  <c r="C5395" i="13"/>
  <c r="C5396" i="13"/>
  <c r="C5397" i="13"/>
  <c r="C5398" i="13"/>
  <c r="C5399" i="13"/>
  <c r="C5400" i="13"/>
  <c r="C5401" i="13"/>
  <c r="C5402" i="13"/>
  <c r="C5403" i="13"/>
  <c r="C5404" i="13"/>
  <c r="C5405" i="13"/>
  <c r="C5406" i="13"/>
  <c r="C5407" i="13"/>
  <c r="C5408" i="13"/>
  <c r="C5409" i="13"/>
  <c r="C5410" i="13"/>
  <c r="C5411" i="13"/>
  <c r="C5412" i="13"/>
  <c r="C5413" i="13"/>
  <c r="C5414" i="13"/>
  <c r="C5415" i="13"/>
  <c r="C5416" i="13"/>
  <c r="C5417" i="13"/>
  <c r="C5418" i="13"/>
  <c r="C5419" i="13"/>
  <c r="C5420" i="13"/>
  <c r="C5421" i="13"/>
  <c r="C5422" i="13"/>
  <c r="C5423" i="13"/>
  <c r="C5424" i="13"/>
  <c r="C5425" i="13"/>
  <c r="C5426" i="13"/>
  <c r="C5427" i="13"/>
  <c r="C5428" i="13"/>
  <c r="C5429" i="13"/>
  <c r="C5430" i="13"/>
  <c r="C5431" i="13"/>
  <c r="C5432" i="13"/>
  <c r="C5433" i="13"/>
  <c r="C5434" i="13"/>
  <c r="C5435" i="13"/>
  <c r="C5436" i="13"/>
  <c r="C5437" i="13"/>
  <c r="C5438" i="13"/>
  <c r="C5439" i="13"/>
  <c r="C5440" i="13"/>
  <c r="C5441" i="13"/>
  <c r="C5442" i="13"/>
  <c r="C5443" i="13"/>
  <c r="C5444" i="13"/>
  <c r="C5445" i="13"/>
  <c r="C5446" i="13"/>
  <c r="C5447" i="13"/>
  <c r="C5448" i="13"/>
  <c r="C5449" i="13"/>
  <c r="C5450" i="13"/>
  <c r="C5451" i="13"/>
  <c r="C5452" i="13"/>
  <c r="C5453" i="13"/>
  <c r="C5454" i="13"/>
  <c r="C5455" i="13"/>
  <c r="C5456" i="13"/>
  <c r="C5457" i="13"/>
  <c r="C5458" i="13"/>
  <c r="C5459" i="13"/>
  <c r="C5460" i="13"/>
  <c r="C5461" i="13"/>
  <c r="C5462" i="13"/>
  <c r="C5463" i="13"/>
  <c r="C5464" i="13"/>
  <c r="C5465" i="13"/>
  <c r="C5466" i="13"/>
  <c r="C5467" i="13"/>
  <c r="C5468" i="13"/>
  <c r="C5469" i="13"/>
  <c r="C5470" i="13"/>
  <c r="C5471" i="13"/>
  <c r="C5472" i="13"/>
  <c r="C5473" i="13"/>
  <c r="C5474" i="13"/>
  <c r="C5475" i="13"/>
  <c r="C5476" i="13"/>
  <c r="C5477" i="13"/>
  <c r="C5478" i="13"/>
  <c r="C5479" i="13"/>
  <c r="C5480" i="13"/>
  <c r="C5481" i="13"/>
  <c r="C5482" i="13"/>
  <c r="C5483" i="13"/>
  <c r="C5484" i="13"/>
  <c r="C5485" i="13"/>
  <c r="C5486" i="13"/>
  <c r="C5487" i="13"/>
  <c r="C5488" i="13"/>
  <c r="C5489" i="13"/>
  <c r="C5490" i="13"/>
  <c r="C5491" i="13"/>
  <c r="C5492" i="13"/>
  <c r="C5493" i="13"/>
  <c r="C5494" i="13"/>
  <c r="C5495" i="13"/>
  <c r="C5496" i="13"/>
  <c r="C5497" i="13"/>
  <c r="C5498" i="13"/>
  <c r="C5499" i="13"/>
  <c r="C5500" i="13"/>
  <c r="C5501" i="13"/>
  <c r="C5502" i="13"/>
  <c r="C5503" i="13"/>
  <c r="C5504" i="13"/>
  <c r="C5505" i="13"/>
  <c r="C5506" i="13"/>
  <c r="C5507" i="13"/>
  <c r="C5508" i="13"/>
  <c r="C5509" i="13"/>
  <c r="C5510" i="13"/>
  <c r="C5511" i="13"/>
  <c r="C5512" i="13"/>
  <c r="C5513" i="13"/>
  <c r="C5514" i="13"/>
  <c r="C5515" i="13"/>
  <c r="C5516" i="13"/>
  <c r="C5517" i="13"/>
  <c r="C5518" i="13"/>
  <c r="C5519" i="13"/>
  <c r="C5520" i="13"/>
  <c r="C5521" i="13"/>
  <c r="C5522" i="13"/>
  <c r="C5523" i="13"/>
  <c r="C5524" i="13"/>
  <c r="C5525" i="13"/>
  <c r="C5526" i="13"/>
  <c r="C5527" i="13"/>
  <c r="C5528" i="13"/>
  <c r="C5529" i="13"/>
  <c r="C5530" i="13"/>
  <c r="C5531" i="13"/>
  <c r="C5532" i="13"/>
  <c r="C5533" i="13"/>
  <c r="C5534" i="13"/>
  <c r="C5535" i="13"/>
  <c r="C5536" i="13"/>
  <c r="C5537" i="13"/>
  <c r="C5538" i="13"/>
  <c r="C5539" i="13"/>
  <c r="C5540" i="13"/>
  <c r="C5541" i="13"/>
  <c r="C5542" i="13"/>
  <c r="C5543" i="13"/>
  <c r="C5544" i="13"/>
  <c r="C5545" i="13"/>
  <c r="C5546" i="13"/>
  <c r="C5547" i="13"/>
  <c r="C5548" i="13"/>
  <c r="C5549" i="13"/>
  <c r="C5550" i="13"/>
  <c r="C5551" i="13"/>
  <c r="C5552" i="13"/>
  <c r="C5553" i="13"/>
  <c r="C5554" i="13"/>
  <c r="C5555" i="13"/>
  <c r="C5556" i="13"/>
  <c r="C5557" i="13"/>
  <c r="C5558" i="13"/>
  <c r="C5559" i="13"/>
  <c r="C5560" i="13"/>
  <c r="C5561" i="13"/>
  <c r="C5562" i="13"/>
  <c r="C5563" i="13"/>
  <c r="C5564" i="13"/>
  <c r="C5565" i="13"/>
  <c r="C5566" i="13"/>
  <c r="C5567" i="13"/>
  <c r="C5568" i="13"/>
  <c r="C5569" i="13"/>
  <c r="C5570" i="13"/>
  <c r="C5571" i="13"/>
  <c r="C5572" i="13"/>
  <c r="C5573" i="13"/>
  <c r="C5574" i="13"/>
  <c r="C5575" i="13"/>
  <c r="C5576" i="13"/>
  <c r="C5577" i="13"/>
  <c r="C5578" i="13"/>
  <c r="C5579" i="13"/>
  <c r="C5580" i="13"/>
  <c r="C5581" i="13"/>
  <c r="C5582" i="13"/>
  <c r="C5583" i="13"/>
  <c r="C5584" i="13"/>
  <c r="C5585" i="13"/>
  <c r="C5586" i="13"/>
  <c r="C5587" i="13"/>
  <c r="C5588" i="13"/>
  <c r="C5589" i="13"/>
  <c r="C5590" i="13"/>
  <c r="C5591" i="13"/>
  <c r="C5592" i="13"/>
  <c r="C5593" i="13"/>
  <c r="C5594" i="13"/>
  <c r="C5595" i="13"/>
  <c r="C5596" i="13"/>
  <c r="C5597" i="13"/>
  <c r="C5598" i="13"/>
  <c r="C5599" i="13"/>
  <c r="C5600" i="13"/>
  <c r="C5601" i="13"/>
  <c r="C5602" i="13"/>
  <c r="C5603" i="13"/>
  <c r="C5604" i="13"/>
  <c r="C5605" i="13"/>
  <c r="C5606" i="13"/>
  <c r="C5607" i="13"/>
  <c r="C5608" i="13"/>
  <c r="C5609" i="13"/>
  <c r="C5610" i="13"/>
  <c r="C5611" i="13"/>
  <c r="C5612" i="13"/>
  <c r="C5613" i="13"/>
  <c r="C5614" i="13"/>
  <c r="C5615" i="13"/>
  <c r="C5616" i="13"/>
  <c r="C5617" i="13"/>
  <c r="C5618" i="13"/>
  <c r="C5619" i="13"/>
  <c r="C5620" i="13"/>
  <c r="C5621" i="13"/>
  <c r="C5622" i="13"/>
  <c r="C5623" i="13"/>
  <c r="C5624" i="13"/>
  <c r="C5625" i="13"/>
  <c r="C5626" i="13"/>
  <c r="C5627" i="13"/>
  <c r="C5628" i="13"/>
  <c r="C5629" i="13"/>
  <c r="C5630" i="13"/>
  <c r="C5631" i="13"/>
  <c r="C5632" i="13"/>
  <c r="C5633" i="13"/>
  <c r="C5634" i="13"/>
  <c r="C5635" i="13"/>
  <c r="C5636" i="13"/>
  <c r="C5637" i="13"/>
  <c r="C5638" i="13"/>
  <c r="C5639" i="13"/>
  <c r="C5640" i="13"/>
  <c r="C5641" i="13"/>
  <c r="C5642" i="13"/>
  <c r="C5643" i="13"/>
  <c r="C5644" i="13"/>
  <c r="C5645" i="13"/>
  <c r="C5646" i="13"/>
  <c r="C5647" i="13"/>
  <c r="C5648" i="13"/>
  <c r="C5649" i="13"/>
  <c r="C5650" i="13"/>
  <c r="C5651" i="13"/>
  <c r="C5652" i="13"/>
  <c r="C5653" i="13"/>
  <c r="C5654" i="13"/>
  <c r="C5655" i="13"/>
  <c r="C5656" i="13"/>
  <c r="C5657" i="13"/>
  <c r="C5658" i="13"/>
  <c r="C5659" i="13"/>
  <c r="C5660" i="13"/>
  <c r="C5661" i="13"/>
  <c r="C5662" i="13"/>
  <c r="C5663" i="13"/>
  <c r="C5664" i="13"/>
  <c r="C5665" i="13"/>
  <c r="C5666" i="13"/>
  <c r="C5667" i="13"/>
  <c r="C5668" i="13"/>
  <c r="C5669" i="13"/>
  <c r="C5670" i="13"/>
  <c r="C5671" i="13"/>
  <c r="C5672" i="13"/>
  <c r="C5673" i="13"/>
  <c r="C5674" i="13"/>
  <c r="C5675" i="13"/>
  <c r="C5676" i="13"/>
  <c r="C5677" i="13"/>
  <c r="C5678" i="13"/>
  <c r="C5679" i="13"/>
  <c r="C5680" i="13"/>
  <c r="C5681" i="13"/>
  <c r="C5682" i="13"/>
  <c r="C5683" i="13"/>
  <c r="C5684" i="13"/>
  <c r="C5685" i="13"/>
  <c r="C5686" i="13"/>
  <c r="C5687" i="13"/>
  <c r="C5688" i="13"/>
  <c r="C5689" i="13"/>
  <c r="C5690" i="13"/>
  <c r="C5691" i="13"/>
  <c r="C5692" i="13"/>
  <c r="C5693" i="13"/>
  <c r="C5694" i="13"/>
  <c r="C5695" i="13"/>
  <c r="C5696" i="13"/>
  <c r="C5697" i="13"/>
  <c r="C5698" i="13"/>
  <c r="C5699" i="13"/>
  <c r="C5700" i="13"/>
  <c r="C5701" i="13"/>
  <c r="C5702" i="13"/>
  <c r="C5703" i="13"/>
  <c r="C5704" i="13"/>
  <c r="C5705" i="13"/>
  <c r="C5706" i="13"/>
  <c r="C5707" i="13"/>
  <c r="C5708" i="13"/>
  <c r="C5709" i="13"/>
  <c r="C5710" i="13"/>
  <c r="C5711" i="13"/>
  <c r="C5712" i="13"/>
  <c r="C5713" i="13"/>
  <c r="C5714" i="13"/>
  <c r="C5715" i="13"/>
  <c r="C5716" i="13"/>
  <c r="C5717" i="13"/>
  <c r="C5718" i="13"/>
  <c r="C5719" i="13"/>
  <c r="C5720" i="13"/>
  <c r="C5721" i="13"/>
  <c r="C5722" i="13"/>
  <c r="C5723" i="13"/>
  <c r="C5724" i="13"/>
  <c r="C5725" i="13"/>
  <c r="C5726" i="13"/>
  <c r="C5727" i="13"/>
  <c r="C5728" i="13"/>
  <c r="C5729" i="13"/>
  <c r="C5730" i="13"/>
  <c r="C5731" i="13"/>
  <c r="C5732" i="13"/>
  <c r="C5733" i="13"/>
  <c r="C5734" i="13"/>
  <c r="C5735" i="13"/>
  <c r="C5736" i="13"/>
  <c r="C5737" i="13"/>
  <c r="C5738" i="13"/>
  <c r="C5739" i="13"/>
  <c r="C5740" i="13"/>
  <c r="C5741" i="13"/>
  <c r="C5742" i="13"/>
  <c r="C5743" i="13"/>
  <c r="C5744" i="13"/>
  <c r="C5745" i="13"/>
  <c r="C5746" i="13"/>
  <c r="C5747" i="13"/>
  <c r="C5748" i="13"/>
  <c r="C5749" i="13"/>
  <c r="C5750" i="13"/>
  <c r="C5751" i="13"/>
  <c r="C5752" i="13"/>
  <c r="C5753" i="13"/>
  <c r="C5754" i="13"/>
  <c r="C5755" i="13"/>
  <c r="C5756" i="13"/>
  <c r="C5757" i="13"/>
  <c r="C5758" i="13"/>
  <c r="C5759" i="13"/>
  <c r="C5760" i="13"/>
  <c r="C5761" i="13"/>
  <c r="C5762" i="13"/>
  <c r="C5763" i="13"/>
  <c r="C5764" i="13"/>
  <c r="C5765" i="13"/>
  <c r="C5766" i="13"/>
  <c r="C5767" i="13"/>
  <c r="C5768" i="13"/>
  <c r="C5769" i="13"/>
  <c r="C5770" i="13"/>
  <c r="C5771" i="13"/>
  <c r="C5772" i="13"/>
  <c r="C5773" i="13"/>
  <c r="C5774" i="13"/>
  <c r="C5775" i="13"/>
  <c r="C5776" i="13"/>
  <c r="C5777" i="13"/>
  <c r="C5778" i="13"/>
  <c r="C5779" i="13"/>
  <c r="C5780" i="13"/>
  <c r="C5781" i="13"/>
  <c r="C5782" i="13"/>
  <c r="C5783" i="13"/>
  <c r="C5784" i="13"/>
  <c r="C5785" i="13"/>
  <c r="C5786" i="13"/>
  <c r="C5787" i="13"/>
  <c r="C5788" i="13"/>
  <c r="C5789" i="13"/>
  <c r="C5790" i="13"/>
  <c r="C5791" i="13"/>
  <c r="C5792" i="13"/>
  <c r="C5793" i="13"/>
  <c r="C5794" i="13"/>
  <c r="C5795" i="13"/>
  <c r="C5796" i="13"/>
  <c r="C5797" i="13"/>
  <c r="C5798" i="13"/>
  <c r="C5799" i="13"/>
  <c r="C5800" i="13"/>
  <c r="C5801" i="13"/>
  <c r="C5802" i="13"/>
  <c r="C5803" i="13"/>
  <c r="C5804" i="13"/>
  <c r="C5805" i="13"/>
  <c r="C5806" i="13"/>
  <c r="C5807" i="13"/>
  <c r="C5808" i="13"/>
  <c r="C5809" i="13"/>
  <c r="C5810" i="13"/>
  <c r="C5811" i="13"/>
  <c r="C5812" i="13"/>
  <c r="C5813" i="13"/>
  <c r="C5814" i="13"/>
  <c r="C5815" i="13"/>
  <c r="C5816" i="13"/>
  <c r="C5817" i="13"/>
  <c r="C5818" i="13"/>
  <c r="C5819" i="13"/>
  <c r="C5820" i="13"/>
  <c r="C5821" i="13"/>
  <c r="C5822" i="13"/>
  <c r="C5823" i="13"/>
  <c r="C5824" i="13"/>
  <c r="C5825" i="13"/>
  <c r="C5826" i="13"/>
  <c r="C5827" i="13"/>
  <c r="C5828" i="13"/>
  <c r="C5829" i="13"/>
  <c r="C5830" i="13"/>
  <c r="C5831" i="13"/>
  <c r="C5832" i="13"/>
  <c r="C5833" i="13"/>
  <c r="C5834" i="13"/>
  <c r="C5835" i="13"/>
  <c r="C5836" i="13"/>
  <c r="C5837" i="13"/>
  <c r="C5838" i="13"/>
  <c r="C5839" i="13"/>
  <c r="C5840" i="13"/>
  <c r="C5841" i="13"/>
  <c r="C5842" i="13"/>
  <c r="C5843" i="13"/>
  <c r="C5844" i="13"/>
  <c r="C5845" i="13"/>
  <c r="C5846" i="13"/>
  <c r="C5847" i="13"/>
  <c r="C5848" i="13"/>
  <c r="C5849" i="13"/>
  <c r="C5850" i="13"/>
  <c r="C5851" i="13"/>
  <c r="C5852" i="13"/>
  <c r="C5853" i="13"/>
  <c r="C5854" i="13"/>
  <c r="C5855" i="13"/>
  <c r="C5856" i="13"/>
  <c r="C5857" i="13"/>
  <c r="C5858" i="13"/>
  <c r="C5859" i="13"/>
  <c r="C5860" i="13"/>
  <c r="C5861" i="13"/>
  <c r="C5862" i="13"/>
  <c r="C5863" i="13"/>
  <c r="C5864" i="13"/>
  <c r="C5865" i="13"/>
  <c r="C5866" i="13"/>
  <c r="C5867" i="13"/>
  <c r="C5868" i="13"/>
  <c r="C5869" i="13"/>
  <c r="C5870" i="13"/>
  <c r="C5871" i="13"/>
  <c r="C5872" i="13"/>
  <c r="C5873" i="13"/>
  <c r="C5874" i="13"/>
  <c r="C5875" i="13"/>
  <c r="C5876" i="13"/>
  <c r="C5877" i="13"/>
  <c r="C5878" i="13"/>
  <c r="C5879" i="13"/>
  <c r="C5880" i="13"/>
  <c r="C5881" i="13"/>
  <c r="C5882" i="13"/>
  <c r="C5883" i="13"/>
  <c r="C5884" i="13"/>
  <c r="C5885" i="13"/>
  <c r="C5886" i="13"/>
  <c r="C5887" i="13"/>
  <c r="C5888" i="13"/>
  <c r="C5889" i="13"/>
  <c r="C5890" i="13"/>
  <c r="C5891" i="13"/>
  <c r="C5892" i="13"/>
  <c r="C5893" i="13"/>
  <c r="C5894" i="13"/>
  <c r="C5895" i="13"/>
  <c r="C5896" i="13"/>
  <c r="C5897" i="13"/>
  <c r="C5898" i="13"/>
  <c r="C5899" i="13"/>
  <c r="C5900" i="13"/>
  <c r="C5901" i="13"/>
  <c r="C5902" i="13"/>
  <c r="C5903" i="13"/>
  <c r="C5904" i="13"/>
  <c r="C5905" i="13"/>
  <c r="C5906" i="13"/>
  <c r="C5907" i="13"/>
  <c r="C5908" i="13"/>
  <c r="C5909" i="13"/>
  <c r="C5910" i="13"/>
  <c r="C5911" i="13"/>
  <c r="C5912" i="13"/>
  <c r="C5913" i="13"/>
  <c r="C5914" i="13"/>
  <c r="C5915" i="13"/>
  <c r="C5916" i="13"/>
  <c r="C5917" i="13"/>
  <c r="C5918" i="13"/>
  <c r="C5919" i="13"/>
  <c r="C5920" i="13"/>
  <c r="C5921" i="13"/>
  <c r="C5922" i="13"/>
  <c r="C5923" i="13"/>
  <c r="C5924" i="13"/>
  <c r="C5925" i="13"/>
  <c r="C5926" i="13"/>
  <c r="C5927" i="13"/>
  <c r="C5928" i="13"/>
  <c r="C5929" i="13"/>
  <c r="C5930" i="13"/>
  <c r="C5931" i="13"/>
  <c r="C5932" i="13"/>
  <c r="C5933" i="13"/>
  <c r="C5934" i="13"/>
  <c r="C5935" i="13"/>
  <c r="C5936" i="13"/>
  <c r="C5937" i="13"/>
  <c r="C5938" i="13"/>
  <c r="C5939" i="13"/>
  <c r="C5940" i="13"/>
  <c r="C5941" i="13"/>
  <c r="C5942" i="13"/>
  <c r="C5943" i="13"/>
  <c r="C5944" i="13"/>
  <c r="C5945" i="13"/>
  <c r="C5946" i="13"/>
  <c r="C5947" i="13"/>
  <c r="C5948" i="13"/>
  <c r="C5949" i="13"/>
  <c r="C5950" i="13"/>
  <c r="C5951" i="13"/>
  <c r="C5952" i="13"/>
  <c r="C5953" i="13"/>
  <c r="C5954" i="13"/>
  <c r="C5955" i="13"/>
  <c r="C5956" i="13"/>
  <c r="C5957" i="13"/>
  <c r="C5958" i="13"/>
  <c r="C5959" i="13"/>
  <c r="C5960" i="13"/>
  <c r="C5961" i="13"/>
  <c r="C5962" i="13"/>
  <c r="C5963" i="13"/>
  <c r="C5964" i="13"/>
  <c r="C5965" i="13"/>
  <c r="C5966" i="13"/>
  <c r="C5967" i="13"/>
  <c r="C5968" i="13"/>
  <c r="C5969" i="13"/>
  <c r="C5970" i="13"/>
  <c r="C5971" i="13"/>
  <c r="C5972" i="13"/>
  <c r="C5973" i="13"/>
  <c r="C5974" i="13"/>
  <c r="C5975" i="13"/>
  <c r="C5976" i="13"/>
  <c r="C5977" i="13"/>
  <c r="C5978" i="13"/>
  <c r="C5979" i="13"/>
  <c r="C5980" i="13"/>
  <c r="C5981" i="13"/>
  <c r="C5982" i="13"/>
  <c r="C5983" i="13"/>
  <c r="C5984" i="13"/>
  <c r="C5985" i="13"/>
  <c r="C5986" i="13"/>
  <c r="C5987" i="13"/>
  <c r="C5988" i="13"/>
  <c r="C5989" i="13"/>
  <c r="C5990" i="13"/>
  <c r="C5991" i="13"/>
  <c r="C5992" i="13"/>
  <c r="C5993" i="13"/>
  <c r="C5994" i="13"/>
  <c r="C5995" i="13"/>
  <c r="C5996" i="13"/>
  <c r="C5997" i="13"/>
  <c r="C5998" i="13"/>
  <c r="C5999" i="13"/>
  <c r="C6000" i="13"/>
  <c r="C6001" i="13"/>
  <c r="C6002" i="13"/>
  <c r="C6003" i="13"/>
  <c r="C6004" i="13"/>
  <c r="C6005" i="13"/>
  <c r="C6006" i="13"/>
  <c r="C6007" i="13"/>
  <c r="C6008" i="13"/>
  <c r="C6009" i="13"/>
  <c r="C6010" i="13"/>
  <c r="C6011" i="13"/>
  <c r="C6012" i="13"/>
  <c r="C6013" i="13"/>
  <c r="C6014" i="13"/>
  <c r="C6015" i="13"/>
  <c r="C6016" i="13"/>
  <c r="C6017" i="13"/>
  <c r="C6018" i="13"/>
  <c r="C6019" i="13"/>
  <c r="C6020" i="13"/>
  <c r="C6021" i="13"/>
  <c r="C6022" i="13"/>
  <c r="C6023" i="13"/>
  <c r="C6024" i="13"/>
  <c r="C6025" i="13"/>
  <c r="C6026" i="13"/>
  <c r="C6027" i="13"/>
  <c r="C6028" i="13"/>
  <c r="C6029" i="13"/>
  <c r="C6030" i="13"/>
  <c r="C6031" i="13"/>
  <c r="C6032" i="13"/>
  <c r="C6033" i="13"/>
  <c r="C6034" i="13"/>
  <c r="C6035" i="13"/>
  <c r="C6036" i="13"/>
  <c r="C6037" i="13"/>
  <c r="C6038" i="13"/>
  <c r="C6039" i="13"/>
  <c r="C6040" i="13"/>
  <c r="C6041" i="13"/>
  <c r="C6042" i="13"/>
  <c r="C6043" i="13"/>
  <c r="C6044" i="13"/>
  <c r="C6045" i="13"/>
  <c r="C6046" i="13"/>
  <c r="C6047" i="13"/>
  <c r="C6048" i="13"/>
  <c r="C6049" i="13"/>
  <c r="C6050" i="13"/>
  <c r="C6051" i="13"/>
  <c r="C6052" i="13"/>
  <c r="C6053" i="13"/>
  <c r="C6054" i="13"/>
  <c r="C6055" i="13"/>
  <c r="C6056" i="13"/>
  <c r="C6057" i="13"/>
  <c r="C6058" i="13"/>
  <c r="C6059" i="13"/>
  <c r="C6060" i="13"/>
  <c r="C6061" i="13"/>
  <c r="C6062" i="13"/>
  <c r="C6063" i="13"/>
  <c r="C6064" i="13"/>
  <c r="C6065" i="13"/>
  <c r="C6066" i="13"/>
  <c r="C6067" i="13"/>
  <c r="C6068" i="13"/>
  <c r="C6069" i="13"/>
  <c r="C6070" i="13"/>
  <c r="C6071" i="13"/>
  <c r="C6072" i="13"/>
  <c r="C6073" i="13"/>
  <c r="C6074" i="13"/>
  <c r="C6075" i="13"/>
  <c r="C6076" i="13"/>
  <c r="C6077" i="13"/>
  <c r="C6078" i="13"/>
  <c r="C6079" i="13"/>
  <c r="C6080" i="13"/>
  <c r="C6081" i="13"/>
  <c r="C6082" i="13"/>
  <c r="C6083" i="13"/>
  <c r="C6084" i="13"/>
  <c r="C6085" i="13"/>
  <c r="C6086" i="13"/>
  <c r="C6087" i="13"/>
  <c r="C6088" i="13"/>
  <c r="C6089" i="13"/>
  <c r="C6090" i="13"/>
  <c r="C6091" i="13"/>
  <c r="C6092" i="13"/>
  <c r="C6093" i="13"/>
  <c r="C6094" i="13"/>
  <c r="C6095" i="13"/>
  <c r="C6096" i="13"/>
  <c r="C6097" i="13"/>
  <c r="C6098" i="13"/>
  <c r="C6099" i="13"/>
  <c r="C6100" i="13"/>
  <c r="C6101" i="13"/>
  <c r="C6102" i="13"/>
  <c r="C6103" i="13"/>
  <c r="C6104" i="13"/>
  <c r="C6105" i="13"/>
  <c r="C6106" i="13"/>
  <c r="C6107" i="13"/>
  <c r="C6108" i="13"/>
  <c r="C6109" i="13"/>
  <c r="C6110" i="13"/>
  <c r="C6111" i="13"/>
  <c r="C6112" i="13"/>
  <c r="C6113" i="13"/>
  <c r="C6114" i="13"/>
  <c r="C6115" i="13"/>
  <c r="C6116" i="13"/>
  <c r="C6117" i="13"/>
  <c r="C6118" i="13"/>
  <c r="C6119" i="13"/>
  <c r="C6120" i="13"/>
  <c r="C6121" i="13"/>
  <c r="C6122" i="13"/>
  <c r="C6123" i="13"/>
  <c r="C6124" i="13"/>
  <c r="C6125" i="13"/>
  <c r="C6126" i="13"/>
  <c r="C6127" i="13"/>
  <c r="C6128" i="13"/>
  <c r="C6129" i="13"/>
  <c r="C6130" i="13"/>
  <c r="C6131" i="13"/>
  <c r="C6132" i="13"/>
  <c r="C6133" i="13"/>
  <c r="C6134" i="13"/>
  <c r="C6135" i="13"/>
  <c r="C6136" i="13"/>
  <c r="C6137" i="13"/>
  <c r="C6138" i="13"/>
  <c r="C6139" i="13"/>
  <c r="C6140" i="13"/>
  <c r="C6141" i="13"/>
  <c r="C6142" i="13"/>
  <c r="C6143" i="13"/>
  <c r="C6144" i="13"/>
  <c r="C6145" i="13"/>
  <c r="C6146" i="13"/>
  <c r="C6147" i="13"/>
  <c r="C6148" i="13"/>
  <c r="C6149" i="13"/>
  <c r="C6150" i="13"/>
  <c r="C6151" i="13"/>
  <c r="C6152" i="13"/>
  <c r="C6153" i="13"/>
  <c r="C6154" i="13"/>
  <c r="C6155" i="13"/>
  <c r="C6156" i="13"/>
  <c r="C6157" i="13"/>
  <c r="C6158" i="13"/>
  <c r="C6159" i="13"/>
  <c r="C6160" i="13"/>
  <c r="C6161" i="13"/>
  <c r="C6162" i="13"/>
  <c r="C6163" i="13"/>
  <c r="C6164" i="13"/>
  <c r="C6165" i="13"/>
  <c r="C6166" i="13"/>
  <c r="C6167" i="13"/>
  <c r="C6168" i="13"/>
  <c r="C6169" i="13"/>
  <c r="C6170" i="13"/>
  <c r="C6171" i="13"/>
  <c r="C6172" i="13"/>
  <c r="C6173" i="13"/>
  <c r="C6174" i="13"/>
  <c r="C6175" i="13"/>
  <c r="C6176" i="13"/>
  <c r="C6177" i="13"/>
  <c r="C6178" i="13"/>
  <c r="C6179" i="13"/>
  <c r="C6180" i="13"/>
  <c r="C6181" i="13"/>
  <c r="C6182" i="13"/>
  <c r="C6183" i="13"/>
  <c r="C6184" i="13"/>
  <c r="C6185" i="13"/>
  <c r="C6186" i="13"/>
  <c r="C6187" i="13"/>
  <c r="C6188" i="13"/>
  <c r="C6189" i="13"/>
  <c r="C6190" i="13"/>
  <c r="C6191" i="13"/>
  <c r="C6192" i="13"/>
  <c r="C6193" i="13"/>
  <c r="C6194" i="13"/>
  <c r="C6195" i="13"/>
  <c r="C6196" i="13"/>
  <c r="C6197" i="13"/>
  <c r="C6198" i="13"/>
  <c r="C6199" i="13"/>
  <c r="C6200" i="13"/>
  <c r="C6201" i="13"/>
  <c r="C6202" i="13"/>
  <c r="C6203" i="13"/>
  <c r="C6204" i="13"/>
  <c r="C6205" i="13"/>
  <c r="C6206" i="13"/>
  <c r="C6207" i="13"/>
  <c r="C6208" i="13"/>
  <c r="C6209" i="13"/>
  <c r="C6210" i="13"/>
  <c r="C6211" i="13"/>
  <c r="C6212" i="13"/>
  <c r="C6213" i="13"/>
  <c r="C6214" i="13"/>
  <c r="C6215" i="13"/>
  <c r="C6216" i="13"/>
  <c r="C6217" i="13"/>
  <c r="C6218" i="13"/>
  <c r="C6219" i="13"/>
  <c r="C6220" i="13"/>
  <c r="C6221" i="13"/>
  <c r="C6222" i="13"/>
  <c r="C6223" i="13"/>
  <c r="C6224" i="13"/>
  <c r="C6225" i="13"/>
  <c r="C6226" i="13"/>
  <c r="C6227" i="13"/>
  <c r="C6228" i="13"/>
  <c r="C6229" i="13"/>
  <c r="C6230" i="13"/>
  <c r="C6231" i="13"/>
  <c r="C6232" i="13"/>
  <c r="C6233" i="13"/>
  <c r="C6234" i="13"/>
  <c r="C6235" i="13"/>
  <c r="C6236" i="13"/>
  <c r="C6237" i="13"/>
  <c r="C6238" i="13"/>
  <c r="C6239" i="13"/>
  <c r="C6240" i="13"/>
  <c r="C6241" i="13"/>
  <c r="C6242" i="13"/>
  <c r="C6243" i="13"/>
  <c r="C6244" i="13"/>
  <c r="C6245" i="13"/>
  <c r="C6246" i="13"/>
  <c r="C6247" i="13"/>
  <c r="C6248" i="13"/>
  <c r="C6249" i="13"/>
  <c r="C6250" i="13"/>
  <c r="C6251" i="13"/>
  <c r="C6252" i="13"/>
  <c r="C6253" i="13"/>
  <c r="C6254" i="13"/>
  <c r="C6255" i="13"/>
  <c r="C6256" i="13"/>
  <c r="C6257" i="13"/>
  <c r="C6258" i="13"/>
  <c r="C6259" i="13"/>
  <c r="C6260" i="13"/>
  <c r="C6261" i="13"/>
  <c r="C6262" i="13"/>
  <c r="C6263" i="13"/>
  <c r="C6264" i="13"/>
  <c r="C6265" i="13"/>
  <c r="C6266" i="13"/>
  <c r="C6267" i="13"/>
  <c r="C6268" i="13"/>
  <c r="C6269" i="13"/>
  <c r="C6270" i="13"/>
  <c r="C6271" i="13"/>
  <c r="C6272" i="13"/>
  <c r="C6273" i="13"/>
  <c r="C6274" i="13"/>
  <c r="C6275" i="13"/>
  <c r="C6276" i="13"/>
  <c r="C6277" i="13"/>
  <c r="C6278" i="13"/>
  <c r="C6279" i="13"/>
  <c r="C6280" i="13"/>
  <c r="C6281" i="13"/>
  <c r="C6282" i="13"/>
  <c r="C6283" i="13"/>
  <c r="C6284" i="13"/>
  <c r="C6285" i="13"/>
  <c r="C6286" i="13"/>
  <c r="C6287" i="13"/>
  <c r="C6288" i="13"/>
  <c r="C6289" i="13"/>
  <c r="C6290" i="13"/>
  <c r="C6291" i="13"/>
  <c r="C6292" i="13"/>
  <c r="C6293" i="13"/>
  <c r="C6294" i="13"/>
  <c r="C6295" i="13"/>
  <c r="C6296" i="13"/>
  <c r="C6297" i="13"/>
  <c r="C6298" i="13"/>
  <c r="C6299" i="13"/>
  <c r="C6300" i="13"/>
  <c r="C6301" i="13"/>
  <c r="C6302" i="13"/>
  <c r="C6303" i="13"/>
  <c r="C6304" i="13"/>
  <c r="C6305" i="13"/>
  <c r="C6306" i="13"/>
  <c r="C6307" i="13"/>
  <c r="C6308" i="13"/>
  <c r="C6309" i="13"/>
  <c r="C6310" i="13"/>
  <c r="C6311" i="13"/>
  <c r="C6312" i="13"/>
  <c r="C6313" i="13"/>
  <c r="C6314" i="13"/>
  <c r="C6315" i="13"/>
  <c r="C6316" i="13"/>
  <c r="C6317" i="13"/>
  <c r="C6318" i="13"/>
  <c r="C6319" i="13"/>
  <c r="C6320" i="13"/>
  <c r="C6321" i="13"/>
  <c r="C6322" i="13"/>
  <c r="C6323" i="13"/>
  <c r="C6324" i="13"/>
  <c r="C6325" i="13"/>
  <c r="C6326" i="13"/>
  <c r="C6327" i="13"/>
  <c r="C6328" i="13"/>
  <c r="C6329" i="13"/>
  <c r="C6330" i="13"/>
  <c r="C6331" i="13"/>
  <c r="C6332" i="13"/>
  <c r="C6333" i="13"/>
  <c r="C6334" i="13"/>
  <c r="C6335" i="13"/>
  <c r="C6336" i="13"/>
  <c r="C6337" i="13"/>
  <c r="C6338" i="13"/>
  <c r="C6339" i="13"/>
  <c r="C6340" i="13"/>
  <c r="C6341" i="13"/>
  <c r="C6342" i="13"/>
  <c r="C6343" i="13"/>
  <c r="C6344" i="13"/>
  <c r="C6345" i="13"/>
  <c r="C6346" i="13"/>
  <c r="C6347" i="13"/>
  <c r="C6348" i="13"/>
  <c r="C6349" i="13"/>
  <c r="C6350" i="13"/>
  <c r="C6351" i="13"/>
  <c r="C6352" i="13"/>
  <c r="C6353" i="13"/>
  <c r="C6354" i="13"/>
  <c r="C6355" i="13"/>
  <c r="C6356" i="13"/>
  <c r="C6357" i="13"/>
  <c r="C6358" i="13"/>
  <c r="C6359" i="13"/>
  <c r="C6360" i="13"/>
  <c r="C6361" i="13"/>
  <c r="C6362" i="13"/>
  <c r="C6363" i="13"/>
  <c r="C6364" i="13"/>
  <c r="C6365" i="13"/>
  <c r="C6366" i="13"/>
  <c r="C6367" i="13"/>
  <c r="C6368" i="13"/>
  <c r="C6369" i="13"/>
  <c r="C6370" i="13"/>
  <c r="C6371" i="13"/>
  <c r="C6372" i="13"/>
  <c r="C6373" i="13"/>
  <c r="C6374" i="13"/>
  <c r="C6375" i="13"/>
  <c r="C6376" i="13"/>
  <c r="C6377" i="13"/>
  <c r="C6378" i="13"/>
  <c r="C6379" i="13"/>
  <c r="C6380" i="13"/>
  <c r="C6381" i="13"/>
  <c r="C6382" i="13"/>
  <c r="C6383" i="13"/>
  <c r="C6384" i="13"/>
  <c r="C6385" i="13"/>
  <c r="C6386" i="13"/>
  <c r="C6387" i="13"/>
  <c r="C6388" i="13"/>
  <c r="C6389" i="13"/>
  <c r="C6390" i="13"/>
  <c r="C6391" i="13"/>
  <c r="C6392" i="13"/>
  <c r="C6393" i="13"/>
  <c r="C6394" i="13"/>
  <c r="C6395" i="13"/>
  <c r="C6396" i="13"/>
  <c r="C6397" i="13"/>
  <c r="C6398" i="13"/>
  <c r="C6399" i="13"/>
  <c r="C6400" i="13"/>
  <c r="C6401" i="13"/>
  <c r="C6402" i="13"/>
  <c r="C6403" i="13"/>
  <c r="C6404" i="13"/>
  <c r="C6405" i="13"/>
  <c r="C6406" i="13"/>
  <c r="C6407" i="13"/>
  <c r="C6408" i="13"/>
  <c r="C6409" i="13"/>
  <c r="C6410" i="13"/>
  <c r="C6411" i="13"/>
  <c r="C6412" i="13"/>
  <c r="C6413" i="13"/>
  <c r="C6414" i="13"/>
  <c r="C6415" i="13"/>
  <c r="C6416" i="13"/>
  <c r="C6417" i="13"/>
  <c r="C6418" i="13"/>
  <c r="C6419" i="13"/>
  <c r="C6420" i="13"/>
  <c r="C6421" i="13"/>
  <c r="C6422" i="13"/>
  <c r="C6423" i="13"/>
  <c r="C6424" i="13"/>
  <c r="C6425" i="13"/>
  <c r="C6426" i="13"/>
  <c r="C6427" i="13"/>
  <c r="C6428" i="13"/>
  <c r="C6429" i="13"/>
  <c r="C6430" i="13"/>
  <c r="C6431" i="13"/>
  <c r="C6432" i="13"/>
  <c r="C6433" i="13"/>
  <c r="C6434" i="13"/>
  <c r="C6435" i="13"/>
  <c r="C6436" i="13"/>
  <c r="C6437" i="13"/>
  <c r="C6438" i="13"/>
  <c r="C6439" i="13"/>
  <c r="C6440" i="13"/>
  <c r="C6441" i="13"/>
  <c r="C6442" i="13"/>
  <c r="C6443" i="13"/>
  <c r="C6444" i="13"/>
  <c r="C6445" i="13"/>
  <c r="C6446" i="13"/>
  <c r="C6447" i="13"/>
  <c r="C6448" i="13"/>
  <c r="C6449" i="13"/>
  <c r="C6450" i="13"/>
  <c r="C6451" i="13"/>
  <c r="C6452" i="13"/>
  <c r="C6453" i="13"/>
  <c r="C6454" i="13"/>
  <c r="C6455" i="13"/>
  <c r="C6456" i="13"/>
  <c r="C6457" i="13"/>
  <c r="C6458" i="13"/>
  <c r="C6459" i="13"/>
  <c r="C6460" i="13"/>
  <c r="C6461" i="13"/>
  <c r="C6462" i="13"/>
  <c r="C6463" i="13"/>
  <c r="C6464" i="13"/>
  <c r="C6465" i="13"/>
  <c r="C6466" i="13"/>
  <c r="C6467" i="13"/>
  <c r="C6468" i="13"/>
  <c r="C6469" i="13"/>
  <c r="C6470" i="13"/>
  <c r="C6471" i="13"/>
  <c r="C6472" i="13"/>
  <c r="C6473" i="13"/>
  <c r="C6474" i="13"/>
  <c r="C6475" i="13"/>
  <c r="C6476" i="13"/>
  <c r="C6477" i="13"/>
  <c r="C6478" i="13"/>
  <c r="C6479" i="13"/>
  <c r="C6480" i="13"/>
  <c r="C6481" i="13"/>
  <c r="C6482" i="13"/>
  <c r="C6483" i="13"/>
  <c r="C6484" i="13"/>
  <c r="C6485" i="13"/>
  <c r="C6486" i="13"/>
  <c r="C6487" i="13"/>
  <c r="C6488" i="13"/>
  <c r="C6489" i="13"/>
  <c r="C6490" i="13"/>
  <c r="C6491" i="13"/>
  <c r="C6492" i="13"/>
  <c r="C6493" i="13"/>
  <c r="C6494" i="13"/>
  <c r="C6495" i="13"/>
  <c r="C6496" i="13"/>
  <c r="C6497" i="13"/>
  <c r="C6498" i="13"/>
  <c r="C6499" i="13"/>
  <c r="C6500" i="13"/>
  <c r="C6501" i="13"/>
  <c r="C6502" i="13"/>
  <c r="C6503" i="13"/>
  <c r="C6504" i="13"/>
  <c r="C6505" i="13"/>
  <c r="C6506" i="13"/>
  <c r="C6507" i="13"/>
  <c r="C6508" i="13"/>
  <c r="C6509" i="13"/>
  <c r="C6510" i="13"/>
  <c r="C6511" i="13"/>
  <c r="C6512" i="13"/>
  <c r="C6513" i="13"/>
  <c r="C6514" i="13"/>
  <c r="C6515" i="13"/>
  <c r="C6516" i="13"/>
  <c r="C6517" i="13"/>
  <c r="C6518" i="13"/>
  <c r="C6519" i="13"/>
  <c r="C6520" i="13"/>
  <c r="C6521" i="13"/>
  <c r="C6522" i="13"/>
  <c r="C6523" i="13"/>
  <c r="C6524" i="13"/>
  <c r="C6525" i="13"/>
  <c r="C6526" i="13"/>
  <c r="C6527" i="13"/>
  <c r="C6528" i="13"/>
  <c r="C6529" i="13"/>
  <c r="C6530" i="13"/>
  <c r="C6531" i="13"/>
  <c r="C6532" i="13"/>
  <c r="C6533" i="13"/>
  <c r="C6534" i="13"/>
  <c r="C6535" i="13"/>
  <c r="C6536" i="13"/>
  <c r="C6537" i="13"/>
  <c r="C6538" i="13"/>
  <c r="C6539" i="13"/>
  <c r="C6540" i="13"/>
  <c r="C6541" i="13"/>
  <c r="C6542" i="13"/>
  <c r="C6543" i="13"/>
  <c r="C6544" i="13"/>
  <c r="C6545" i="13"/>
  <c r="C6546" i="13"/>
  <c r="C6547" i="13"/>
  <c r="C6548" i="13"/>
  <c r="C6549" i="13"/>
  <c r="C6550" i="13"/>
  <c r="C6551" i="13"/>
  <c r="C6552" i="13"/>
  <c r="C6553" i="13"/>
  <c r="C6554" i="13"/>
  <c r="C6555" i="13"/>
  <c r="C6556" i="13"/>
  <c r="C6557" i="13"/>
  <c r="C6558" i="13"/>
  <c r="C6559" i="13"/>
  <c r="C6560" i="13"/>
  <c r="C6561" i="13"/>
  <c r="C6562" i="13"/>
  <c r="C6563" i="13"/>
  <c r="C6564" i="13"/>
  <c r="C6565" i="13"/>
  <c r="C6566" i="13"/>
  <c r="C6567" i="13"/>
  <c r="C6568" i="13"/>
  <c r="C6569" i="13"/>
  <c r="C6570" i="13"/>
  <c r="C6571" i="13"/>
  <c r="C6572" i="13"/>
  <c r="C6573" i="13"/>
  <c r="C6574" i="13"/>
  <c r="C6575" i="13"/>
  <c r="C6576" i="13"/>
  <c r="C6577" i="13"/>
  <c r="C6578" i="13"/>
  <c r="C6579" i="13"/>
  <c r="C6580" i="13"/>
  <c r="C6581" i="13"/>
  <c r="C6582" i="13"/>
  <c r="C6583" i="13"/>
  <c r="C6584" i="13"/>
  <c r="C6585" i="13"/>
  <c r="C6586" i="13"/>
  <c r="C6587" i="13"/>
  <c r="C6588" i="13"/>
  <c r="C6589" i="13"/>
  <c r="C6590" i="13"/>
  <c r="C6591" i="13"/>
  <c r="C6592" i="13"/>
  <c r="C6593" i="13"/>
  <c r="C6594" i="13"/>
  <c r="C6595" i="13"/>
  <c r="C6596" i="13"/>
  <c r="C6597" i="13"/>
  <c r="C6598" i="13"/>
  <c r="C6599" i="13"/>
  <c r="C6600" i="13"/>
  <c r="C6601" i="13"/>
  <c r="C6602" i="13"/>
  <c r="C6603" i="13"/>
  <c r="C6604" i="13"/>
  <c r="C6605" i="13"/>
  <c r="C6606" i="13"/>
  <c r="C6607" i="13"/>
  <c r="C6608" i="13"/>
  <c r="C6609" i="13"/>
  <c r="C6610" i="13"/>
  <c r="C6611" i="13"/>
  <c r="C6612" i="13"/>
  <c r="C6613" i="13"/>
  <c r="C6614" i="13"/>
  <c r="C6615" i="13"/>
  <c r="C6616" i="13"/>
  <c r="C6617" i="13"/>
  <c r="C6618" i="13"/>
  <c r="C6619" i="13"/>
  <c r="C6620" i="13"/>
  <c r="C6621" i="13"/>
  <c r="C6622" i="13"/>
  <c r="C6623" i="13"/>
  <c r="C6624" i="13"/>
  <c r="C6625" i="13"/>
  <c r="C6626" i="13"/>
  <c r="C6627" i="13"/>
  <c r="C6628" i="13"/>
  <c r="C6629" i="13"/>
  <c r="C6630" i="13"/>
  <c r="C6631" i="13"/>
  <c r="C6632" i="13"/>
  <c r="C6633" i="13"/>
  <c r="C6634" i="13"/>
  <c r="C6635" i="13"/>
  <c r="C6636" i="13"/>
  <c r="C6637" i="13"/>
  <c r="C6638" i="13"/>
  <c r="C6639" i="13"/>
  <c r="C6640" i="13"/>
  <c r="C6641" i="13"/>
  <c r="C6642" i="13"/>
  <c r="C6643" i="13"/>
  <c r="C6644" i="13"/>
  <c r="C6645" i="13"/>
  <c r="C6646" i="13"/>
  <c r="C6647" i="13"/>
  <c r="C6648" i="13"/>
  <c r="C6649" i="13"/>
  <c r="C6650" i="13"/>
  <c r="C6651" i="13"/>
  <c r="C6652" i="13"/>
  <c r="C6653" i="13"/>
  <c r="C6654" i="13"/>
  <c r="C6655" i="13"/>
  <c r="C6656" i="13"/>
  <c r="C6657" i="13"/>
  <c r="C6658" i="13"/>
  <c r="C6659" i="13"/>
  <c r="C6660" i="13"/>
  <c r="C6661" i="13"/>
  <c r="C6662" i="13"/>
  <c r="C6663" i="13"/>
  <c r="C6664" i="13"/>
  <c r="C6665" i="13"/>
  <c r="C6666" i="13"/>
  <c r="C6667" i="13"/>
  <c r="C6668" i="13"/>
  <c r="C6669" i="13"/>
  <c r="C6670" i="13"/>
  <c r="C6671" i="13"/>
  <c r="C6672" i="13"/>
  <c r="C6673" i="13"/>
  <c r="C6674" i="13"/>
  <c r="C6675" i="13"/>
  <c r="C6676" i="13"/>
  <c r="C6677" i="13"/>
  <c r="C6678" i="13"/>
  <c r="C6679" i="13"/>
  <c r="C6680" i="13"/>
  <c r="C6681" i="13"/>
  <c r="C6682" i="13"/>
  <c r="C6683" i="13"/>
  <c r="C6684" i="13"/>
  <c r="C6685" i="13"/>
  <c r="C6686" i="13"/>
  <c r="C6687" i="13"/>
  <c r="C6688" i="13"/>
  <c r="C6689" i="13"/>
  <c r="C6690" i="13"/>
  <c r="C6691" i="13"/>
  <c r="C6692" i="13"/>
  <c r="C6693" i="13"/>
  <c r="C6694" i="13"/>
  <c r="C6695" i="13"/>
  <c r="C6696" i="13"/>
  <c r="C6697" i="13"/>
  <c r="C6698" i="13"/>
  <c r="C6699" i="13"/>
  <c r="C6700" i="13"/>
  <c r="C6701" i="13"/>
  <c r="C6702" i="13"/>
  <c r="C6703" i="13"/>
  <c r="C6704" i="13"/>
  <c r="C6705" i="13"/>
  <c r="C6706" i="13"/>
  <c r="C6707" i="13"/>
  <c r="C6708" i="13"/>
  <c r="C6709" i="13"/>
  <c r="C6710" i="13"/>
  <c r="C6711" i="13"/>
  <c r="C6712" i="13"/>
  <c r="C6713" i="13"/>
  <c r="C6714" i="13"/>
  <c r="C6715" i="13"/>
  <c r="C6716" i="13"/>
  <c r="C6717" i="13"/>
  <c r="C6718" i="13"/>
  <c r="C6719" i="13"/>
  <c r="C6720" i="13"/>
  <c r="C6721" i="13"/>
  <c r="C6722" i="13"/>
  <c r="C6723" i="13"/>
  <c r="C6724" i="13"/>
  <c r="C6725" i="13"/>
  <c r="C6726" i="13"/>
  <c r="C6727" i="13"/>
  <c r="C6728" i="13"/>
  <c r="C6729" i="13"/>
  <c r="C6730" i="13"/>
  <c r="C6731" i="13"/>
  <c r="C6732" i="13"/>
  <c r="C6733" i="13"/>
  <c r="C6734" i="13"/>
  <c r="C6735" i="13"/>
  <c r="C6736" i="13"/>
  <c r="C6737" i="13"/>
  <c r="C6738" i="13"/>
  <c r="C6739" i="13"/>
  <c r="C6740" i="13"/>
  <c r="C6741" i="13"/>
  <c r="C6742" i="13"/>
  <c r="C6743" i="13"/>
  <c r="C6744" i="13"/>
  <c r="C6745" i="13"/>
  <c r="C6746" i="13"/>
  <c r="C6747" i="13"/>
  <c r="C6748" i="13"/>
  <c r="C6749" i="13"/>
  <c r="C6750" i="13"/>
  <c r="C6751" i="13"/>
  <c r="C6752" i="13"/>
  <c r="C6753" i="13"/>
  <c r="C6754" i="13"/>
  <c r="C6755" i="13"/>
  <c r="C6756" i="13"/>
  <c r="C6757" i="13"/>
  <c r="C6758" i="13"/>
  <c r="C6759" i="13"/>
  <c r="C6760" i="13"/>
  <c r="C6761" i="13"/>
  <c r="C6762" i="13"/>
  <c r="C6763" i="13"/>
  <c r="C6764" i="13"/>
  <c r="C6765" i="13"/>
  <c r="C6766" i="13"/>
  <c r="C6767" i="13"/>
  <c r="C6768" i="13"/>
  <c r="C6769" i="13"/>
  <c r="C6770" i="13"/>
  <c r="C6771" i="13"/>
  <c r="C6772" i="13"/>
  <c r="C6773" i="13"/>
  <c r="C6774" i="13"/>
  <c r="C6775" i="13"/>
  <c r="C6776" i="13"/>
  <c r="C6777" i="13"/>
  <c r="C6778" i="13"/>
  <c r="C6779" i="13"/>
  <c r="C6780" i="13"/>
  <c r="C6781" i="13"/>
  <c r="C6782" i="13"/>
  <c r="C6783" i="13"/>
  <c r="C6784" i="13"/>
  <c r="C6785" i="13"/>
  <c r="C6786" i="13"/>
  <c r="C6787" i="13"/>
  <c r="C6788" i="13"/>
  <c r="C6789" i="13"/>
  <c r="C6790" i="13"/>
  <c r="C6791" i="13"/>
  <c r="C6792" i="13"/>
  <c r="C6793" i="13"/>
  <c r="C6794" i="13"/>
  <c r="C6795" i="13"/>
  <c r="C6796" i="13"/>
  <c r="C6797" i="13"/>
  <c r="C6798" i="13"/>
  <c r="C6799" i="13"/>
  <c r="C6800" i="13"/>
  <c r="C6801" i="13"/>
  <c r="C6802" i="13"/>
  <c r="C6803" i="13"/>
  <c r="C6804" i="13"/>
  <c r="C6805" i="13"/>
  <c r="C6806" i="13"/>
  <c r="C6807" i="13"/>
  <c r="C6808" i="13"/>
  <c r="C6809" i="13"/>
  <c r="C6810" i="13"/>
  <c r="C6811" i="13"/>
  <c r="C6812" i="13"/>
  <c r="C6813" i="13"/>
  <c r="C6814" i="13"/>
  <c r="C6815" i="13"/>
  <c r="C6816" i="13"/>
  <c r="C6817" i="13"/>
  <c r="C6818" i="13"/>
  <c r="C6819" i="13"/>
  <c r="C6820" i="13"/>
  <c r="C6821" i="13"/>
  <c r="C6822" i="13"/>
  <c r="C6823" i="13"/>
  <c r="C6824" i="13"/>
  <c r="C6825" i="13"/>
  <c r="C6826" i="13"/>
  <c r="C6827" i="13"/>
  <c r="C6828" i="13"/>
  <c r="C6829" i="13"/>
  <c r="C6830" i="13"/>
  <c r="C6831" i="13"/>
  <c r="C6832" i="13"/>
  <c r="C6833" i="13"/>
  <c r="C6834" i="13"/>
  <c r="C6835" i="13"/>
  <c r="C6836" i="13"/>
  <c r="C6837" i="13"/>
  <c r="C6838" i="13"/>
  <c r="C6839" i="13"/>
  <c r="C6840" i="13"/>
  <c r="C6841" i="13"/>
  <c r="C6842" i="13"/>
  <c r="C6843" i="13"/>
  <c r="C6844" i="13"/>
  <c r="C6845" i="13"/>
  <c r="C6846" i="13"/>
  <c r="C6847" i="13"/>
  <c r="C6848" i="13"/>
  <c r="C6849" i="13"/>
  <c r="C6850" i="13"/>
  <c r="C6851" i="13"/>
  <c r="C6852" i="13"/>
  <c r="C6853" i="13"/>
  <c r="C6854" i="13"/>
  <c r="C6855" i="13"/>
  <c r="C6856" i="13"/>
  <c r="C6857" i="13"/>
  <c r="C6858" i="13"/>
  <c r="C6859" i="13"/>
  <c r="C6860" i="13"/>
  <c r="C6861" i="13"/>
  <c r="C6862" i="13"/>
  <c r="C6863" i="13"/>
  <c r="C6864" i="13"/>
  <c r="C6865" i="13"/>
  <c r="C6866" i="13"/>
  <c r="C6867" i="13"/>
  <c r="C6868" i="13"/>
  <c r="C6869" i="13"/>
  <c r="C6870" i="13"/>
  <c r="C6871" i="13"/>
  <c r="C6872" i="13"/>
  <c r="C6873" i="13"/>
  <c r="C6874" i="13"/>
  <c r="C6875" i="13"/>
  <c r="C6876" i="13"/>
  <c r="C6877" i="13"/>
  <c r="C6878" i="13"/>
  <c r="C6879" i="13"/>
  <c r="C6880" i="13"/>
  <c r="C6881" i="13"/>
  <c r="C6882" i="13"/>
  <c r="C6883" i="13"/>
  <c r="C6884" i="13"/>
  <c r="C6885" i="13"/>
  <c r="C6886" i="13"/>
  <c r="C6887" i="13"/>
  <c r="C6888" i="13"/>
  <c r="C6889" i="13"/>
  <c r="C6890" i="13"/>
  <c r="C6891" i="13"/>
  <c r="C6892" i="13"/>
  <c r="C6893" i="13"/>
  <c r="C6894" i="13"/>
  <c r="C6895" i="13"/>
  <c r="C6896" i="13"/>
  <c r="C6897" i="13"/>
  <c r="C6898" i="13"/>
  <c r="C6899" i="13"/>
  <c r="C6900" i="13"/>
  <c r="C6901" i="13"/>
  <c r="C6902" i="13"/>
  <c r="C6903" i="13"/>
  <c r="C6904" i="13"/>
  <c r="C6905" i="13"/>
  <c r="C6906" i="13"/>
  <c r="C6907" i="13"/>
  <c r="C6908" i="13"/>
  <c r="C6909" i="13"/>
  <c r="C6910" i="13"/>
  <c r="C6911" i="13"/>
  <c r="C6912" i="13"/>
  <c r="C6913" i="13"/>
  <c r="C6914" i="13"/>
  <c r="C6915" i="13"/>
  <c r="C6916" i="13"/>
  <c r="C6917" i="13"/>
  <c r="C6918" i="13"/>
  <c r="C6919" i="13"/>
  <c r="C6920" i="13"/>
  <c r="C6921" i="13"/>
  <c r="C6922" i="13"/>
  <c r="C6923" i="13"/>
  <c r="C6924" i="13"/>
  <c r="C6925" i="13"/>
  <c r="C6926" i="13"/>
  <c r="C6927" i="13"/>
  <c r="C6928" i="13"/>
  <c r="C6929" i="13"/>
  <c r="C6930" i="13"/>
  <c r="C6931" i="13"/>
  <c r="C6932" i="13"/>
  <c r="C6933" i="13"/>
  <c r="C6934" i="13"/>
  <c r="C6935" i="13"/>
  <c r="C6936" i="13"/>
  <c r="C6937" i="13"/>
  <c r="C6938" i="13"/>
  <c r="C6939" i="13"/>
  <c r="C6940" i="13"/>
  <c r="C6941" i="13"/>
  <c r="C6942" i="13"/>
  <c r="C6943" i="13"/>
  <c r="C6944" i="13"/>
  <c r="C6945" i="13"/>
  <c r="C6946" i="13"/>
  <c r="C6947" i="13"/>
  <c r="C6948" i="13"/>
  <c r="C6949" i="13"/>
  <c r="C6950" i="13"/>
  <c r="C6951" i="13"/>
  <c r="C6952" i="13"/>
  <c r="C6953" i="13"/>
  <c r="C6954" i="13"/>
  <c r="C6955" i="13"/>
  <c r="C6956" i="13"/>
  <c r="C6957" i="13"/>
  <c r="C6958" i="13"/>
  <c r="C6959" i="13"/>
  <c r="C6960" i="13"/>
  <c r="C6961" i="13"/>
  <c r="C6962" i="13"/>
  <c r="C6963" i="13"/>
  <c r="C6964" i="13"/>
  <c r="C6965" i="13"/>
  <c r="C6966" i="13"/>
  <c r="C6967" i="13"/>
  <c r="C6968" i="13"/>
  <c r="C6969" i="13"/>
  <c r="C6970" i="13"/>
  <c r="C6971" i="13"/>
  <c r="C6972" i="13"/>
  <c r="C6973" i="13"/>
  <c r="C6974" i="13"/>
  <c r="C6975" i="13"/>
  <c r="C6976" i="13"/>
  <c r="C6977" i="13"/>
  <c r="C6978" i="13"/>
  <c r="C6979" i="13"/>
  <c r="C6980" i="13"/>
  <c r="C6981" i="13"/>
  <c r="C6982" i="13"/>
  <c r="C6983" i="13"/>
  <c r="C6984" i="13"/>
  <c r="C6985" i="13"/>
  <c r="C6986" i="13"/>
  <c r="C6987" i="13"/>
  <c r="C6988" i="13"/>
  <c r="C6989" i="13"/>
  <c r="C6990" i="13"/>
  <c r="C6991" i="13"/>
  <c r="C6992" i="13"/>
  <c r="C6993" i="13"/>
  <c r="C6994" i="13"/>
  <c r="C6995" i="13"/>
  <c r="C6996" i="13"/>
  <c r="C6997" i="13"/>
  <c r="C6998" i="13"/>
  <c r="C6999" i="13"/>
  <c r="C7000" i="13"/>
  <c r="C7001" i="13"/>
  <c r="C7002" i="13"/>
  <c r="C7003" i="13"/>
  <c r="C7004" i="13"/>
  <c r="C7005" i="13"/>
  <c r="C7006" i="13"/>
  <c r="C7007" i="13"/>
  <c r="C7008" i="13"/>
  <c r="C7009" i="13"/>
  <c r="C7010" i="13"/>
  <c r="C7011" i="13"/>
  <c r="C7012" i="13"/>
  <c r="C7013" i="13"/>
  <c r="C7014" i="13"/>
  <c r="C7015" i="13"/>
  <c r="C7016" i="13"/>
  <c r="C7017" i="13"/>
  <c r="C7018" i="13"/>
  <c r="C7019" i="13"/>
  <c r="C7020" i="13"/>
  <c r="C7021" i="13"/>
  <c r="C7022" i="13"/>
  <c r="C7023" i="13"/>
  <c r="C7024" i="13"/>
  <c r="C7025" i="13"/>
  <c r="C7026" i="13"/>
  <c r="C7027" i="13"/>
  <c r="C7028" i="13"/>
  <c r="C7029" i="13"/>
  <c r="C7030" i="13"/>
  <c r="C7031" i="13"/>
  <c r="C7032" i="13"/>
  <c r="C7033" i="13"/>
  <c r="C7034" i="13"/>
  <c r="C7035" i="13"/>
  <c r="C7036" i="13"/>
  <c r="C7037" i="13"/>
  <c r="C7038" i="13"/>
  <c r="C7039" i="13"/>
  <c r="C7040" i="13"/>
  <c r="C7041" i="13"/>
  <c r="C7042" i="13"/>
  <c r="C7043" i="13"/>
  <c r="C7044" i="13"/>
  <c r="C7045" i="13"/>
  <c r="C7046" i="13"/>
  <c r="C7047" i="13"/>
  <c r="C7048" i="13"/>
  <c r="C7049" i="13"/>
  <c r="C7050" i="13"/>
  <c r="C7051" i="13"/>
  <c r="C7052" i="13"/>
  <c r="C7053" i="13"/>
  <c r="C7054" i="13"/>
  <c r="C7055" i="13"/>
  <c r="C7056" i="13"/>
  <c r="C7057" i="13"/>
  <c r="C7058" i="13"/>
  <c r="C7059" i="13"/>
  <c r="C7060" i="13"/>
  <c r="C7061" i="13"/>
  <c r="C7062" i="13"/>
  <c r="C7063" i="13"/>
  <c r="C7064" i="13"/>
  <c r="C7065" i="13"/>
  <c r="C7066" i="13"/>
  <c r="C7067" i="13"/>
  <c r="C7068" i="13"/>
  <c r="C7069" i="13"/>
  <c r="C7070" i="13"/>
  <c r="C7071" i="13"/>
  <c r="C7072" i="13"/>
  <c r="C7073" i="13"/>
  <c r="C7074" i="13"/>
  <c r="C7075" i="13"/>
  <c r="C7076" i="13"/>
  <c r="C7077" i="13"/>
  <c r="C7078" i="13"/>
  <c r="C7079" i="13"/>
  <c r="C7080" i="13"/>
  <c r="C7081" i="13"/>
  <c r="C7082" i="13"/>
  <c r="C7083" i="13"/>
  <c r="C7084" i="13"/>
  <c r="C7085" i="13"/>
  <c r="C7086" i="13"/>
  <c r="C7087" i="13"/>
  <c r="C7088" i="13"/>
  <c r="C7089" i="13"/>
  <c r="C7090" i="13"/>
  <c r="C7091" i="13"/>
  <c r="C7092" i="13"/>
  <c r="C7093" i="13"/>
  <c r="C7094" i="13"/>
  <c r="C7095" i="13"/>
  <c r="C7096" i="13"/>
  <c r="C7097" i="13"/>
  <c r="C7098" i="13"/>
  <c r="C7099" i="13"/>
  <c r="C7100" i="13"/>
  <c r="C7101" i="13"/>
  <c r="C7102" i="13"/>
  <c r="C7103" i="13"/>
  <c r="C7104" i="13"/>
  <c r="C7105" i="13"/>
  <c r="C7106" i="13"/>
  <c r="C7107" i="13"/>
  <c r="C7108" i="13"/>
  <c r="C7109" i="13"/>
  <c r="C7110" i="13"/>
  <c r="C7111" i="13"/>
  <c r="C7112" i="13"/>
  <c r="C7113" i="13"/>
  <c r="C7114" i="13"/>
  <c r="C7115" i="13"/>
  <c r="C7116" i="13"/>
  <c r="C7117" i="13"/>
  <c r="C7118" i="13"/>
  <c r="C7119" i="13"/>
  <c r="C7120" i="13"/>
  <c r="C7121" i="13"/>
  <c r="C7122" i="13"/>
  <c r="C7123" i="13"/>
  <c r="C7124" i="13"/>
  <c r="C7125" i="13"/>
  <c r="C7126" i="13"/>
  <c r="C7127" i="13"/>
  <c r="C7128" i="13"/>
  <c r="C7129" i="13"/>
  <c r="C7130" i="13"/>
  <c r="C7131" i="13"/>
  <c r="C7132" i="13"/>
  <c r="C7133" i="13"/>
  <c r="C7134" i="13"/>
  <c r="C7135" i="13"/>
  <c r="C7136" i="13"/>
  <c r="C7137" i="13"/>
  <c r="C7138" i="13"/>
  <c r="C7139" i="13"/>
  <c r="C7140" i="13"/>
  <c r="C7141" i="13"/>
  <c r="C7142" i="13"/>
  <c r="C7143" i="13"/>
  <c r="C7144" i="13"/>
  <c r="C7145" i="13"/>
  <c r="C7146" i="13"/>
  <c r="C7147" i="13"/>
  <c r="C7148" i="13"/>
  <c r="C7149" i="13"/>
  <c r="C7150" i="13"/>
  <c r="C7151" i="13"/>
  <c r="C7152" i="13"/>
  <c r="C7153" i="13"/>
  <c r="C7154" i="13"/>
  <c r="C7155" i="13"/>
  <c r="C7156" i="13"/>
  <c r="C7157" i="13"/>
  <c r="C7158" i="13"/>
  <c r="C7159" i="13"/>
  <c r="C7160" i="13"/>
  <c r="C7161" i="13"/>
  <c r="C7162" i="13"/>
  <c r="C7163" i="13"/>
  <c r="C7164" i="13"/>
  <c r="C7165" i="13"/>
  <c r="C7166" i="13"/>
  <c r="C7167" i="13"/>
  <c r="C7168" i="13"/>
  <c r="C7169" i="13"/>
  <c r="C7170" i="13"/>
  <c r="C7171" i="13"/>
  <c r="C7172" i="13"/>
  <c r="C7173" i="13"/>
  <c r="C7174" i="13"/>
  <c r="C7175" i="13"/>
  <c r="C7176" i="13"/>
  <c r="C7177" i="13"/>
  <c r="C7178" i="13"/>
  <c r="C7179" i="13"/>
  <c r="C7180" i="13"/>
  <c r="C7181" i="13"/>
  <c r="C7182" i="13"/>
  <c r="C7183" i="13"/>
  <c r="C7184" i="13"/>
  <c r="C7185" i="13"/>
  <c r="C7186" i="13"/>
  <c r="C7187" i="13"/>
  <c r="C7188" i="13"/>
  <c r="C7189" i="13"/>
  <c r="C7190" i="13"/>
  <c r="C7191" i="13"/>
  <c r="C7192" i="13"/>
  <c r="C7193" i="13"/>
  <c r="C7194" i="13"/>
  <c r="C7195" i="13"/>
  <c r="C7196" i="13"/>
  <c r="C7197" i="13"/>
  <c r="C7198" i="13"/>
  <c r="C7199" i="13"/>
  <c r="C7200" i="13"/>
  <c r="C7201" i="13"/>
  <c r="C7202" i="13"/>
  <c r="C7203" i="13"/>
  <c r="C7204" i="13"/>
  <c r="C7205" i="13"/>
  <c r="C7206" i="13"/>
  <c r="C7207" i="13"/>
  <c r="C7208" i="13"/>
  <c r="C7209" i="13"/>
  <c r="C7210" i="13"/>
  <c r="C7211" i="13"/>
  <c r="C7212" i="13"/>
  <c r="C7213" i="13"/>
  <c r="C7214" i="13"/>
  <c r="C7215" i="13"/>
  <c r="C7216" i="13"/>
  <c r="C7217" i="13"/>
  <c r="C7218" i="13"/>
  <c r="C7219" i="13"/>
  <c r="C7220" i="13"/>
  <c r="C7221" i="13"/>
  <c r="C7222" i="13"/>
  <c r="C7223" i="13"/>
  <c r="C7224" i="13"/>
  <c r="C7225" i="13"/>
  <c r="C7226" i="13"/>
  <c r="C7227" i="13"/>
  <c r="C7228" i="13"/>
  <c r="C7229" i="13"/>
  <c r="C7230" i="13"/>
  <c r="C7231" i="13"/>
  <c r="C7232" i="13"/>
  <c r="C7233" i="13"/>
  <c r="C7234" i="13"/>
  <c r="C7235" i="13"/>
  <c r="C7236" i="13"/>
  <c r="C7237" i="13"/>
  <c r="C7238" i="13"/>
  <c r="C7239" i="13"/>
  <c r="C7240" i="13"/>
  <c r="C7241" i="13"/>
  <c r="C7242" i="13"/>
  <c r="C7243" i="13"/>
  <c r="C7244" i="13"/>
  <c r="C7245" i="13"/>
  <c r="C7246" i="13"/>
  <c r="C7247" i="13"/>
  <c r="C7248" i="13"/>
  <c r="C7249" i="13"/>
  <c r="C7250" i="13"/>
  <c r="C7251" i="13"/>
  <c r="C7252" i="13"/>
  <c r="C7253" i="13"/>
  <c r="C7254" i="13"/>
  <c r="C7255" i="13"/>
  <c r="C7256" i="13"/>
  <c r="C7257" i="13"/>
  <c r="C7258" i="13"/>
  <c r="C7259" i="13"/>
  <c r="C7260" i="13"/>
  <c r="C7261" i="13"/>
  <c r="C7262" i="13"/>
  <c r="C7263" i="13"/>
  <c r="C7264" i="13"/>
  <c r="C7265" i="13"/>
  <c r="C7266" i="13"/>
  <c r="C7267" i="13"/>
  <c r="C7268" i="13"/>
  <c r="C7269" i="13"/>
  <c r="C7270" i="13"/>
  <c r="C7271" i="13"/>
  <c r="C7272" i="13"/>
  <c r="C7273" i="13"/>
  <c r="C7274" i="13"/>
  <c r="C7275" i="13"/>
  <c r="C7276" i="13"/>
  <c r="C7277" i="13"/>
  <c r="C7278" i="13"/>
  <c r="C7279" i="13"/>
  <c r="C7280" i="13"/>
  <c r="C7281" i="13"/>
  <c r="C7282" i="13"/>
  <c r="C7283" i="13"/>
  <c r="C7284" i="13"/>
  <c r="C7285" i="13"/>
  <c r="C7286" i="13"/>
  <c r="C7287" i="13"/>
  <c r="C7288" i="13"/>
  <c r="C7289" i="13"/>
  <c r="C7290" i="13"/>
  <c r="C7291" i="13"/>
  <c r="C7292" i="13"/>
  <c r="C7293" i="13"/>
  <c r="C7294" i="13"/>
  <c r="C7295" i="13"/>
  <c r="C7296" i="13"/>
  <c r="C7297" i="13"/>
  <c r="C7298" i="13"/>
  <c r="C7299" i="13"/>
  <c r="C7300" i="13"/>
  <c r="C7301" i="13"/>
  <c r="C7302" i="13"/>
  <c r="C7303" i="13"/>
  <c r="C7304" i="13"/>
  <c r="C7305" i="13"/>
  <c r="C7306" i="13"/>
  <c r="C7307" i="13"/>
  <c r="C7308" i="13"/>
  <c r="C7309" i="13"/>
  <c r="C7310" i="13"/>
  <c r="C7311" i="13"/>
  <c r="C7312" i="13"/>
  <c r="C7313" i="13"/>
  <c r="C7314" i="13"/>
  <c r="C7315" i="13"/>
  <c r="C7316" i="13"/>
  <c r="C7317" i="13"/>
  <c r="C7318" i="13"/>
  <c r="C7319" i="13"/>
  <c r="C7320" i="13"/>
  <c r="C7321" i="13"/>
  <c r="C7322" i="13"/>
  <c r="C7323" i="13"/>
  <c r="C7324" i="13"/>
  <c r="C7325" i="13"/>
  <c r="C7326" i="13"/>
  <c r="C7327" i="13"/>
  <c r="C7328" i="13"/>
  <c r="C7329" i="13"/>
  <c r="C7330" i="13"/>
  <c r="C7331" i="13"/>
  <c r="C7332" i="13"/>
  <c r="C7333" i="13"/>
  <c r="C7334" i="13"/>
  <c r="C7335" i="13"/>
  <c r="C7336" i="13"/>
  <c r="C7337" i="13"/>
  <c r="C7338" i="13"/>
  <c r="C7339" i="13"/>
  <c r="C7340" i="13"/>
  <c r="C7341" i="13"/>
  <c r="C7342" i="13"/>
  <c r="C7343" i="13"/>
  <c r="C7344" i="13"/>
  <c r="C7345" i="13"/>
  <c r="C7346" i="13"/>
  <c r="C7347" i="13"/>
  <c r="C7348" i="13"/>
  <c r="C7349" i="13"/>
  <c r="C7350" i="13"/>
  <c r="C7351" i="13"/>
  <c r="C7352" i="13"/>
  <c r="C7353" i="13"/>
  <c r="C7354" i="13"/>
  <c r="C7355" i="13"/>
  <c r="C7356" i="13"/>
  <c r="C7357" i="13"/>
  <c r="C7358" i="13"/>
  <c r="C7359" i="13"/>
  <c r="C7360" i="13"/>
  <c r="C7361" i="13"/>
  <c r="C7362" i="13"/>
  <c r="C7363" i="13"/>
  <c r="C7364" i="13"/>
  <c r="C7365" i="13"/>
  <c r="C7366" i="13"/>
  <c r="C7367" i="13"/>
  <c r="C7368" i="13"/>
  <c r="C7369" i="13"/>
  <c r="C7370" i="13"/>
  <c r="C7371" i="13"/>
  <c r="C7372" i="13"/>
  <c r="C7373" i="13"/>
  <c r="C7374" i="13"/>
  <c r="C7375" i="13"/>
  <c r="C7376" i="13"/>
  <c r="C7377" i="13"/>
  <c r="C7378" i="13"/>
  <c r="C7379" i="13"/>
  <c r="C7380" i="13"/>
  <c r="C7381" i="13"/>
  <c r="C7382" i="13"/>
  <c r="C7383" i="13"/>
  <c r="C7384" i="13"/>
  <c r="C7385" i="13"/>
  <c r="C7386" i="13"/>
  <c r="C7387" i="13"/>
  <c r="C7388" i="13"/>
  <c r="C7389" i="13"/>
  <c r="C7390" i="13"/>
  <c r="C7391" i="13"/>
  <c r="C7392" i="13"/>
  <c r="C7393" i="13"/>
  <c r="C7394" i="13"/>
  <c r="C7395" i="13"/>
  <c r="C7396" i="13"/>
  <c r="C7397" i="13"/>
  <c r="C7398" i="13"/>
  <c r="C7399" i="13"/>
  <c r="C7400" i="13"/>
  <c r="C7401" i="13"/>
  <c r="C7402" i="13"/>
  <c r="C7403" i="13"/>
  <c r="C7404" i="13"/>
  <c r="C7405" i="13"/>
  <c r="C7406" i="13"/>
  <c r="C7407" i="13"/>
  <c r="C7408" i="13"/>
  <c r="C7409" i="13"/>
  <c r="C7410" i="13"/>
  <c r="C7411" i="13"/>
  <c r="C7412" i="13"/>
  <c r="C7413" i="13"/>
  <c r="C7414" i="13"/>
  <c r="C7415" i="13"/>
  <c r="C7416" i="13"/>
  <c r="C7417" i="13"/>
  <c r="C7418" i="13"/>
  <c r="C7419" i="13"/>
  <c r="C7420" i="13"/>
  <c r="C7421" i="13"/>
  <c r="C7422" i="13"/>
  <c r="C7423" i="13"/>
  <c r="C7424" i="13"/>
  <c r="C7425" i="13"/>
  <c r="C7426" i="13"/>
  <c r="C7427" i="13"/>
  <c r="C7428" i="13"/>
  <c r="C7429" i="13"/>
  <c r="C7430" i="13"/>
  <c r="C7431" i="13"/>
  <c r="C7432" i="13"/>
  <c r="C7433" i="13"/>
  <c r="C7434" i="13"/>
  <c r="C7435" i="13"/>
  <c r="C7436" i="13"/>
  <c r="C7437" i="13"/>
  <c r="C7438" i="13"/>
  <c r="C7439" i="13"/>
  <c r="C7440" i="13"/>
  <c r="C7441" i="13"/>
  <c r="C7442" i="13"/>
  <c r="C7443" i="13"/>
  <c r="C7444" i="13"/>
  <c r="C7445" i="13"/>
  <c r="C7446" i="13"/>
  <c r="C7447" i="13"/>
  <c r="C7448" i="13"/>
  <c r="C7449" i="13"/>
  <c r="C7450" i="13"/>
  <c r="C7451" i="13"/>
  <c r="C7452" i="13"/>
  <c r="C7453" i="13"/>
  <c r="C7454" i="13"/>
  <c r="C7455" i="13"/>
  <c r="C7456" i="13"/>
  <c r="C7457" i="13"/>
  <c r="C7458" i="13"/>
  <c r="C7459" i="13"/>
  <c r="C7460" i="13"/>
  <c r="C7461" i="13"/>
  <c r="C7462" i="13"/>
  <c r="C7463" i="13"/>
  <c r="C7464" i="13"/>
  <c r="C7465" i="13"/>
  <c r="C7466" i="13"/>
  <c r="C7467" i="13"/>
  <c r="C7468" i="13"/>
  <c r="C7469" i="13"/>
  <c r="C7470" i="13"/>
  <c r="C7471" i="13"/>
  <c r="C7472" i="13"/>
  <c r="C7473" i="13"/>
  <c r="C7474" i="13"/>
  <c r="C7475" i="13"/>
  <c r="C7476" i="13"/>
  <c r="C7477" i="13"/>
  <c r="C7478" i="13"/>
  <c r="C7479" i="13"/>
  <c r="C7480" i="13"/>
  <c r="C7481" i="13"/>
  <c r="C7482" i="13"/>
  <c r="C7483" i="13"/>
  <c r="C7484" i="13"/>
  <c r="C7485" i="13"/>
  <c r="C7486" i="13"/>
  <c r="C7487" i="13"/>
  <c r="C7488" i="13"/>
  <c r="C7489" i="13"/>
  <c r="C7490" i="13"/>
  <c r="C7491" i="13"/>
  <c r="C7492" i="13"/>
  <c r="C7493" i="13"/>
  <c r="C7494" i="13"/>
  <c r="C7495" i="13"/>
  <c r="C7496" i="13"/>
  <c r="C7497" i="13"/>
  <c r="C7498" i="13"/>
  <c r="C7499" i="13"/>
  <c r="C7500" i="13"/>
  <c r="C7501" i="13"/>
  <c r="C7502" i="13"/>
  <c r="C7503" i="13"/>
  <c r="C7504" i="13"/>
  <c r="C7505" i="13"/>
  <c r="C7506" i="13"/>
  <c r="C7507" i="13"/>
  <c r="C7508" i="13"/>
  <c r="C7509" i="13"/>
  <c r="C7510" i="13"/>
  <c r="C7511" i="13"/>
  <c r="C7512" i="13"/>
  <c r="C7513" i="13"/>
  <c r="C7514" i="13"/>
  <c r="C7515" i="13"/>
  <c r="C7516" i="13"/>
  <c r="C7517" i="13"/>
  <c r="C7518" i="13"/>
  <c r="C7519" i="13"/>
  <c r="C7520" i="13"/>
  <c r="C7521" i="13"/>
  <c r="C7522" i="13"/>
  <c r="C7523" i="13"/>
  <c r="C7524" i="13"/>
  <c r="C7525" i="13"/>
  <c r="C7526" i="13"/>
  <c r="C7527" i="13"/>
  <c r="C7528" i="13"/>
  <c r="C7529" i="13"/>
  <c r="C7530" i="13"/>
  <c r="C7531" i="13"/>
  <c r="C7532" i="13"/>
  <c r="C7533" i="13"/>
  <c r="C7534" i="13"/>
  <c r="C7535" i="13"/>
  <c r="C7536" i="13"/>
  <c r="C7537" i="13"/>
  <c r="C7538" i="13"/>
  <c r="C7539" i="13"/>
  <c r="C7540" i="13"/>
  <c r="C7541" i="13"/>
  <c r="C7542" i="13"/>
  <c r="C7543" i="13"/>
  <c r="C7544" i="13"/>
  <c r="C7545" i="13"/>
  <c r="C7546" i="13"/>
  <c r="C7547" i="13"/>
  <c r="C7548" i="13"/>
  <c r="C7549" i="13"/>
  <c r="C7550" i="13"/>
  <c r="C7551" i="13"/>
  <c r="C7552" i="13"/>
  <c r="C7553" i="13"/>
  <c r="C7554" i="13"/>
  <c r="C7555" i="13"/>
  <c r="C7556" i="13"/>
  <c r="C7557" i="13"/>
  <c r="C7558" i="13"/>
  <c r="C7559" i="13"/>
  <c r="C7560" i="13"/>
  <c r="C7561" i="13"/>
  <c r="C7562" i="13"/>
  <c r="C7563" i="13"/>
  <c r="C7564" i="13"/>
  <c r="C7565" i="13"/>
  <c r="C7566" i="13"/>
  <c r="C7567" i="13"/>
  <c r="C7568" i="13"/>
  <c r="C7569" i="13"/>
  <c r="C7570" i="13"/>
  <c r="C7571" i="13"/>
  <c r="C7572" i="13"/>
  <c r="C7573" i="13"/>
  <c r="C7574" i="13"/>
  <c r="C7575" i="13"/>
  <c r="C7576" i="13"/>
  <c r="C7577" i="13"/>
  <c r="C7578" i="13"/>
  <c r="C7579" i="13"/>
  <c r="C7580" i="13"/>
  <c r="C7581" i="13"/>
  <c r="C7582" i="13"/>
  <c r="C7583" i="13"/>
  <c r="C7584" i="13"/>
  <c r="C7585" i="13"/>
  <c r="C7586" i="13"/>
  <c r="C7587" i="13"/>
  <c r="C7588" i="13"/>
  <c r="C7589" i="13"/>
  <c r="C7590" i="13"/>
  <c r="C7591" i="13"/>
  <c r="C7592" i="13"/>
  <c r="C7593" i="13"/>
  <c r="C7594" i="13"/>
  <c r="C7595" i="13"/>
  <c r="C7596" i="13"/>
  <c r="C7597" i="13"/>
  <c r="C7598" i="13"/>
  <c r="C7599" i="13"/>
  <c r="C7600" i="13"/>
  <c r="C7601" i="13"/>
  <c r="C7602" i="13"/>
  <c r="C7603" i="13"/>
  <c r="C7604" i="13"/>
  <c r="C7605" i="13"/>
  <c r="C7606" i="13"/>
  <c r="C7607" i="13"/>
  <c r="C7608" i="13"/>
  <c r="C7609" i="13"/>
  <c r="C7610" i="13"/>
  <c r="C7611" i="13"/>
  <c r="C7612" i="13"/>
  <c r="C7613" i="13"/>
  <c r="C7614" i="13"/>
  <c r="C7615" i="13"/>
  <c r="C7616" i="13"/>
  <c r="C7617" i="13"/>
  <c r="C7618" i="13"/>
  <c r="C7619" i="13"/>
  <c r="C7620" i="13"/>
  <c r="C7621" i="13"/>
  <c r="C7622" i="13"/>
  <c r="C7623" i="13"/>
  <c r="C7624" i="13"/>
  <c r="C7625" i="13"/>
  <c r="C7626" i="13"/>
  <c r="C7627" i="13"/>
  <c r="C7628" i="13"/>
  <c r="C7629" i="13"/>
  <c r="C7630" i="13"/>
  <c r="C7631" i="13"/>
  <c r="C7632" i="13"/>
  <c r="C7633" i="13"/>
  <c r="C7634" i="13"/>
  <c r="C7635" i="13"/>
  <c r="C7636" i="13"/>
  <c r="C7637" i="13"/>
  <c r="C7638" i="13"/>
  <c r="C7639" i="13"/>
  <c r="C7640" i="13"/>
  <c r="C7641" i="13"/>
  <c r="C7642" i="13"/>
  <c r="C7643" i="13"/>
  <c r="C7644" i="13"/>
  <c r="C7645" i="13"/>
  <c r="C7646" i="13"/>
  <c r="C7647" i="13"/>
  <c r="C7648" i="13"/>
  <c r="C7649" i="13"/>
  <c r="C7650" i="13"/>
  <c r="C7651" i="13"/>
  <c r="C7652" i="13"/>
  <c r="C7653" i="13"/>
  <c r="C7654" i="13"/>
  <c r="C7655" i="13"/>
  <c r="C7656" i="13"/>
  <c r="C7657" i="13"/>
  <c r="C7658" i="13"/>
  <c r="C7659" i="13"/>
  <c r="C7660" i="13"/>
  <c r="C7661" i="13"/>
  <c r="C7662" i="13"/>
  <c r="C7663" i="13"/>
  <c r="C7664" i="13"/>
  <c r="C7665" i="13"/>
  <c r="C7666" i="13"/>
  <c r="C7667" i="13"/>
  <c r="C7668" i="13"/>
  <c r="C7669" i="13"/>
  <c r="C7670" i="13"/>
  <c r="C7671" i="13"/>
  <c r="C7672" i="13"/>
  <c r="C7673" i="13"/>
  <c r="C7674" i="13"/>
  <c r="C7675" i="13"/>
  <c r="C7676" i="13"/>
  <c r="C7677" i="13"/>
  <c r="C7678" i="13"/>
  <c r="C7679" i="13"/>
  <c r="C7680" i="13"/>
  <c r="C7681" i="13"/>
  <c r="C7682" i="13"/>
  <c r="C7683" i="13"/>
  <c r="C7684" i="13"/>
  <c r="C7685" i="13"/>
  <c r="C7686" i="13"/>
  <c r="C7687" i="13"/>
  <c r="C7688" i="13"/>
  <c r="C7689" i="13"/>
  <c r="C7690" i="13"/>
  <c r="C7691" i="13"/>
  <c r="C7692" i="13"/>
  <c r="C7693" i="13"/>
  <c r="C7694" i="13"/>
  <c r="C7695" i="13"/>
  <c r="C7696" i="13"/>
  <c r="C7697" i="13"/>
  <c r="C7698" i="13"/>
  <c r="C7699" i="13"/>
  <c r="C7700" i="13"/>
  <c r="C7701" i="13"/>
  <c r="C7702" i="13"/>
  <c r="C7703" i="13"/>
  <c r="C7704" i="13"/>
  <c r="C7705" i="13"/>
  <c r="C7706" i="13"/>
  <c r="C7707" i="13"/>
  <c r="C7708" i="13"/>
  <c r="C7709" i="13"/>
  <c r="C7710" i="13"/>
  <c r="C7711" i="13"/>
  <c r="C7712" i="13"/>
  <c r="C7713" i="13"/>
  <c r="C7714" i="13"/>
  <c r="C7715" i="13"/>
  <c r="C7716" i="13"/>
  <c r="C7717" i="13"/>
  <c r="C7718" i="13"/>
  <c r="C7719" i="13"/>
  <c r="C7720" i="13"/>
  <c r="C7721" i="13"/>
  <c r="C7722" i="13"/>
  <c r="C7723" i="13"/>
  <c r="C7724" i="13"/>
  <c r="C7725" i="13"/>
  <c r="C7726" i="13"/>
  <c r="C7727" i="13"/>
  <c r="C7728" i="13"/>
  <c r="C7729" i="13"/>
  <c r="C7730" i="13"/>
  <c r="C7731" i="13"/>
  <c r="C7732" i="13"/>
  <c r="C7733" i="13"/>
  <c r="C7734" i="13"/>
  <c r="C7735" i="13"/>
  <c r="C7736" i="13"/>
  <c r="C7737" i="13"/>
  <c r="C7738" i="13"/>
  <c r="C7739" i="13"/>
  <c r="C7740" i="13"/>
  <c r="C7741" i="13"/>
  <c r="C7742" i="13"/>
  <c r="C7743" i="13"/>
  <c r="C7744" i="13"/>
  <c r="C7745" i="13"/>
  <c r="C7746" i="13"/>
  <c r="C7747" i="13"/>
  <c r="C7748" i="13"/>
  <c r="C7749" i="13"/>
  <c r="C7750" i="13"/>
  <c r="C7751" i="13"/>
  <c r="C7752" i="13"/>
  <c r="C7753" i="13"/>
  <c r="C7754" i="13"/>
  <c r="C7755" i="13"/>
  <c r="C7756" i="13"/>
  <c r="C7757" i="13"/>
  <c r="C7758" i="13"/>
  <c r="C7759" i="13"/>
  <c r="C7760" i="13"/>
  <c r="C7761" i="13"/>
  <c r="C7762" i="13"/>
  <c r="C7763" i="13"/>
  <c r="C7764" i="13"/>
  <c r="C7765" i="13"/>
  <c r="C7766" i="13"/>
  <c r="C7767" i="13"/>
  <c r="C7768" i="13"/>
  <c r="C7769" i="13"/>
  <c r="C7770" i="13"/>
  <c r="C7771" i="13"/>
  <c r="C7772" i="13"/>
  <c r="C7773" i="13"/>
  <c r="C7774" i="13"/>
  <c r="C7775" i="13"/>
  <c r="C7776" i="13"/>
  <c r="C7777" i="13"/>
  <c r="C7778" i="13"/>
  <c r="C7779" i="13"/>
  <c r="C7780" i="13"/>
  <c r="C7781" i="13"/>
  <c r="C7782" i="13"/>
  <c r="C7783" i="13"/>
  <c r="C7784" i="13"/>
  <c r="C7785" i="13"/>
  <c r="C7786" i="13"/>
  <c r="C7787" i="13"/>
  <c r="C7788" i="13"/>
  <c r="C7789" i="13"/>
  <c r="C7790" i="13"/>
  <c r="C7791" i="13"/>
  <c r="C7792" i="13"/>
  <c r="C7793" i="13"/>
  <c r="C7794" i="13"/>
  <c r="C7795" i="13"/>
  <c r="C7796" i="13"/>
  <c r="C7797" i="13"/>
  <c r="C7798" i="13"/>
  <c r="C7799" i="13"/>
  <c r="C7800" i="13"/>
  <c r="C7801" i="13"/>
  <c r="C7802" i="13"/>
  <c r="C7803" i="13"/>
  <c r="C7804" i="13"/>
  <c r="C7805" i="13"/>
  <c r="C7806" i="13"/>
  <c r="C7807" i="13"/>
  <c r="C7808" i="13"/>
  <c r="C7809" i="13"/>
  <c r="C7810" i="13"/>
  <c r="C7811" i="13"/>
  <c r="C7812" i="13"/>
  <c r="C7813" i="13"/>
  <c r="C7814" i="13"/>
  <c r="C7815" i="13"/>
  <c r="C7816" i="13"/>
  <c r="C7817" i="13"/>
  <c r="C7818" i="13"/>
  <c r="C7819" i="13"/>
  <c r="C7820" i="13"/>
  <c r="C7821" i="13"/>
  <c r="C7822" i="13"/>
  <c r="C7823" i="13"/>
  <c r="C7824" i="13"/>
  <c r="C7825" i="13"/>
  <c r="C7826" i="13"/>
  <c r="C7827" i="13"/>
  <c r="C7828" i="13"/>
  <c r="C7829" i="13"/>
  <c r="C7830" i="13"/>
  <c r="C7831" i="13"/>
  <c r="C7832" i="13"/>
  <c r="C7833" i="13"/>
  <c r="C7834" i="13"/>
  <c r="C7835" i="13"/>
  <c r="C7836" i="13"/>
  <c r="C7837" i="13"/>
  <c r="C7838" i="13"/>
  <c r="C7839" i="13"/>
  <c r="C7840" i="13"/>
  <c r="C7841" i="13"/>
  <c r="C7842" i="13"/>
  <c r="C7843" i="13"/>
  <c r="C7844" i="13"/>
  <c r="C7845" i="13"/>
  <c r="C7846" i="13"/>
  <c r="C7847" i="13"/>
  <c r="C7848" i="13"/>
  <c r="C7849" i="13"/>
  <c r="C7850" i="13"/>
  <c r="C7851" i="13"/>
  <c r="C7852" i="13"/>
  <c r="C7853" i="13"/>
  <c r="C7854" i="13"/>
  <c r="C7855" i="13"/>
  <c r="C7856" i="13"/>
  <c r="C7857" i="13"/>
  <c r="C7858" i="13"/>
  <c r="C7859" i="13"/>
  <c r="C7860" i="13"/>
  <c r="C7861" i="13"/>
  <c r="C7862" i="13"/>
  <c r="C7863" i="13"/>
  <c r="C7864" i="13"/>
  <c r="C7865" i="13"/>
  <c r="C7866" i="13"/>
  <c r="C7867" i="13"/>
  <c r="C7868" i="13"/>
  <c r="C7869" i="13"/>
  <c r="C7870" i="13"/>
  <c r="C7871" i="13"/>
  <c r="C7872" i="13"/>
  <c r="C7873" i="13"/>
  <c r="C7874" i="13"/>
  <c r="C7875" i="13"/>
  <c r="C7876" i="13"/>
  <c r="C7877" i="13"/>
  <c r="C7878" i="13"/>
  <c r="C7879" i="13"/>
  <c r="C7880" i="13"/>
  <c r="C7881" i="13"/>
  <c r="C7882" i="13"/>
  <c r="C7883" i="13"/>
  <c r="C7884" i="13"/>
  <c r="C7885" i="13"/>
  <c r="C7886" i="13"/>
  <c r="C7887" i="13"/>
  <c r="C7888" i="13"/>
  <c r="C7889" i="13"/>
  <c r="C7890" i="13"/>
  <c r="C7891" i="13"/>
  <c r="C7892" i="13"/>
  <c r="C7893" i="13"/>
  <c r="C7894" i="13"/>
  <c r="C7895" i="13"/>
  <c r="C7896" i="13"/>
  <c r="C7897" i="13"/>
  <c r="C7898" i="13"/>
  <c r="C7899" i="13"/>
  <c r="C7900" i="13"/>
  <c r="C7901" i="13"/>
  <c r="C7902" i="13"/>
  <c r="C7903" i="13"/>
  <c r="C7904" i="13"/>
  <c r="C7905" i="13"/>
  <c r="C7906" i="13"/>
  <c r="C7907" i="13"/>
  <c r="C7908" i="13"/>
  <c r="C7909" i="13"/>
  <c r="C7910" i="13"/>
  <c r="C7911" i="13"/>
  <c r="C7912" i="13"/>
  <c r="C7913" i="13"/>
  <c r="C7914" i="13"/>
  <c r="C7915" i="13"/>
  <c r="C7916" i="13"/>
  <c r="C7917" i="13"/>
  <c r="C7918" i="13"/>
  <c r="C7919" i="13"/>
  <c r="C7920" i="13"/>
  <c r="C7921" i="13"/>
  <c r="C7922" i="13"/>
  <c r="C7923" i="13"/>
  <c r="C7924" i="13"/>
  <c r="C7925" i="13"/>
  <c r="C7926" i="13"/>
  <c r="C7927" i="13"/>
  <c r="C7928" i="13"/>
  <c r="C7929" i="13"/>
  <c r="C7930" i="13"/>
  <c r="C7931" i="13"/>
  <c r="C7932" i="13"/>
  <c r="C7933" i="13"/>
  <c r="C7934" i="13"/>
  <c r="C7935" i="13"/>
  <c r="C7936" i="13"/>
  <c r="C7937" i="13"/>
  <c r="C7938" i="13"/>
  <c r="C7939" i="13"/>
  <c r="C7940" i="13"/>
  <c r="C7941" i="13"/>
  <c r="C7942" i="13"/>
  <c r="C7943" i="13"/>
  <c r="C7944" i="13"/>
  <c r="C7945" i="13"/>
  <c r="C7946" i="13"/>
  <c r="C7947" i="13"/>
  <c r="C7948" i="13"/>
  <c r="C7949" i="13"/>
  <c r="C7950" i="13"/>
  <c r="C7951" i="13"/>
  <c r="C7952" i="13"/>
  <c r="C7953" i="13"/>
  <c r="C7954" i="13"/>
  <c r="C7955" i="13"/>
  <c r="C7956" i="13"/>
  <c r="C7957" i="13"/>
  <c r="C7958" i="13"/>
  <c r="C7959" i="13"/>
  <c r="C7960" i="13"/>
  <c r="C7961" i="13"/>
  <c r="C7962" i="13"/>
  <c r="C7963" i="13"/>
  <c r="C7964" i="13"/>
  <c r="C7965" i="13"/>
  <c r="C7966" i="13"/>
  <c r="C7967" i="13"/>
  <c r="C7968" i="13"/>
  <c r="C7969" i="13"/>
  <c r="C7970" i="13"/>
  <c r="C7971" i="13"/>
  <c r="C7972" i="13"/>
  <c r="C7973" i="13"/>
  <c r="C7974" i="13"/>
  <c r="C7975" i="13"/>
  <c r="C7976" i="13"/>
  <c r="C7977" i="13"/>
  <c r="C7978" i="13"/>
  <c r="C7979" i="13"/>
  <c r="C7980" i="13"/>
  <c r="C7981" i="13"/>
  <c r="C7982" i="13"/>
  <c r="C7983" i="13"/>
  <c r="C7984" i="13"/>
  <c r="C7985" i="13"/>
  <c r="C7986" i="13"/>
  <c r="C7987" i="13"/>
  <c r="C7988" i="13"/>
  <c r="C7989" i="13"/>
  <c r="C7990" i="13"/>
  <c r="C7991" i="13"/>
  <c r="C7992" i="13"/>
  <c r="C7993" i="13"/>
  <c r="C7994" i="13"/>
  <c r="C7995" i="13"/>
  <c r="C7996" i="13"/>
  <c r="C7997" i="13"/>
  <c r="C7998" i="13"/>
  <c r="C7999" i="13"/>
  <c r="C8000" i="13"/>
  <c r="C8001" i="13"/>
  <c r="C8002" i="13"/>
  <c r="C8003" i="13"/>
  <c r="C8004" i="13"/>
  <c r="C8005" i="13"/>
  <c r="C8006" i="13"/>
  <c r="C8007" i="13"/>
  <c r="C8008" i="13"/>
  <c r="C8009" i="13"/>
  <c r="C8010" i="13"/>
  <c r="C8011" i="13"/>
  <c r="C8012" i="13"/>
  <c r="C8013" i="13"/>
  <c r="C8014" i="13"/>
  <c r="C8015" i="13"/>
  <c r="C8016" i="13"/>
  <c r="C8017" i="13"/>
  <c r="C8018" i="13"/>
  <c r="C8019" i="13"/>
  <c r="C8020" i="13"/>
  <c r="C8021" i="13"/>
  <c r="C8022" i="13"/>
  <c r="C8023" i="13"/>
  <c r="C8024" i="13"/>
  <c r="C8025" i="13"/>
  <c r="C8026" i="13"/>
  <c r="C8027" i="13"/>
  <c r="C8028" i="13"/>
  <c r="C8029" i="13"/>
  <c r="C8030" i="13"/>
  <c r="C8031" i="13"/>
  <c r="C8032" i="13"/>
  <c r="C8033" i="13"/>
  <c r="C8034" i="13"/>
  <c r="C8035" i="13"/>
  <c r="C8036" i="13"/>
  <c r="C8037" i="13"/>
  <c r="C8038" i="13"/>
  <c r="C8039" i="13"/>
  <c r="C8040" i="13"/>
  <c r="C8041" i="13"/>
  <c r="C8042" i="13"/>
  <c r="C8043" i="13"/>
  <c r="C8044" i="13"/>
  <c r="C8045" i="13"/>
  <c r="C8046" i="13"/>
  <c r="C8047" i="13"/>
  <c r="C8048" i="13"/>
  <c r="C8049" i="13"/>
  <c r="C8050" i="13"/>
  <c r="C8051" i="13"/>
  <c r="C8052" i="13"/>
  <c r="C8053" i="13"/>
  <c r="C8054" i="13"/>
  <c r="C8055" i="13"/>
  <c r="C8056" i="13"/>
  <c r="C8057" i="13"/>
  <c r="C8058" i="13"/>
  <c r="C8059" i="13"/>
  <c r="C8060" i="13"/>
  <c r="C8061" i="13"/>
  <c r="C8062" i="13"/>
  <c r="C8063" i="13"/>
  <c r="C8064" i="13"/>
  <c r="C8065" i="13"/>
  <c r="C8066" i="13"/>
  <c r="C8067" i="13"/>
  <c r="C8068" i="13"/>
  <c r="C8069" i="13"/>
  <c r="C8070" i="13"/>
  <c r="C8071" i="13"/>
  <c r="C8072" i="13"/>
  <c r="C8073" i="13"/>
  <c r="C8074" i="13"/>
  <c r="C8075" i="13"/>
  <c r="C8076" i="13"/>
  <c r="C8077" i="13"/>
  <c r="C8078" i="13"/>
  <c r="C8079" i="13"/>
  <c r="C8080" i="13"/>
  <c r="C8081" i="13"/>
  <c r="C8082" i="13"/>
  <c r="C8083" i="13"/>
  <c r="C8084" i="13"/>
  <c r="C8085" i="13"/>
  <c r="C8086" i="13"/>
  <c r="C8087" i="13"/>
  <c r="C8088" i="13"/>
  <c r="C8089" i="13"/>
  <c r="C8090" i="13"/>
  <c r="C8091" i="13"/>
  <c r="C8092" i="13"/>
  <c r="C8093" i="13"/>
  <c r="C8094" i="13"/>
  <c r="C8095" i="13"/>
  <c r="C8096" i="13"/>
  <c r="C8097" i="13"/>
  <c r="C8098" i="13"/>
  <c r="C8099" i="13"/>
  <c r="C8100" i="13"/>
  <c r="C8101" i="13"/>
  <c r="C8102" i="13"/>
  <c r="C8103" i="13"/>
  <c r="C8104" i="13"/>
  <c r="C8105" i="13"/>
  <c r="C8106" i="13"/>
  <c r="C8107" i="13"/>
  <c r="C8108" i="13"/>
  <c r="C8109" i="13"/>
  <c r="C8110" i="13"/>
  <c r="C8111" i="13"/>
  <c r="C8112" i="13"/>
  <c r="C8113" i="13"/>
  <c r="C8114" i="13"/>
  <c r="C8115" i="13"/>
  <c r="C8116" i="13"/>
  <c r="C8117" i="13"/>
  <c r="C8118" i="13"/>
  <c r="C8119" i="13"/>
  <c r="C8120" i="13"/>
  <c r="C8121" i="13"/>
  <c r="C8122" i="13"/>
  <c r="C8123" i="13"/>
  <c r="C8124" i="13"/>
  <c r="C8125" i="13"/>
  <c r="C8126" i="13"/>
  <c r="C8127" i="13"/>
  <c r="C8128" i="13"/>
  <c r="C8129" i="13"/>
  <c r="C8130" i="13"/>
  <c r="C8131" i="13"/>
  <c r="C8132" i="13"/>
  <c r="C8133" i="13"/>
  <c r="C8134" i="13"/>
  <c r="C8135" i="13"/>
  <c r="C8136" i="13"/>
  <c r="C8137" i="13"/>
  <c r="C8138" i="13"/>
  <c r="C8139" i="13"/>
  <c r="C8140" i="13"/>
  <c r="C8141" i="13"/>
  <c r="C8142" i="13"/>
  <c r="C8143" i="13"/>
  <c r="C8144" i="13"/>
  <c r="C8145" i="13"/>
  <c r="C8146" i="13"/>
  <c r="C8147" i="13"/>
  <c r="C8148" i="13"/>
  <c r="C8149" i="13"/>
  <c r="C8150" i="13"/>
  <c r="C8151" i="13"/>
  <c r="C8152" i="13"/>
  <c r="C8153" i="13"/>
  <c r="C8154" i="13"/>
  <c r="C8155" i="13"/>
  <c r="C8156" i="13"/>
  <c r="C8157" i="13"/>
  <c r="C8158" i="13"/>
  <c r="C8159" i="13"/>
  <c r="C8160" i="13"/>
  <c r="C8161" i="13"/>
  <c r="C8162" i="13"/>
  <c r="C8163" i="13"/>
  <c r="C8164" i="13"/>
  <c r="C8165" i="13"/>
  <c r="C8166" i="13"/>
  <c r="C8167" i="13"/>
  <c r="C8168" i="13"/>
  <c r="C8169" i="13"/>
  <c r="C8170" i="13"/>
  <c r="C8171" i="13"/>
  <c r="C8172" i="13"/>
  <c r="C8173" i="13"/>
  <c r="C8174" i="13"/>
  <c r="C8175" i="13"/>
  <c r="C8176" i="13"/>
  <c r="C8177" i="13"/>
  <c r="C8178" i="13"/>
  <c r="C8179" i="13"/>
  <c r="C8180" i="13"/>
  <c r="C8181" i="13"/>
  <c r="C8182" i="13"/>
  <c r="C8183" i="13"/>
  <c r="C8184" i="13"/>
  <c r="C8185" i="13"/>
  <c r="C8186" i="13"/>
  <c r="C8187" i="13"/>
  <c r="C8188" i="13"/>
  <c r="C8189" i="13"/>
  <c r="C8190" i="13"/>
  <c r="C8191" i="13"/>
  <c r="C8192" i="13"/>
  <c r="C8193" i="13"/>
  <c r="C8194" i="13"/>
  <c r="C8195" i="13"/>
  <c r="C8196" i="13"/>
  <c r="C8197" i="13"/>
  <c r="C8198" i="13"/>
  <c r="C8199" i="13"/>
  <c r="C8200" i="13"/>
  <c r="C8201" i="13"/>
  <c r="C8202" i="13"/>
  <c r="C8203" i="13"/>
  <c r="C8204" i="13"/>
  <c r="C8205" i="13"/>
  <c r="C8206" i="13"/>
  <c r="C8207" i="13"/>
  <c r="C8208" i="13"/>
  <c r="C8209" i="13"/>
  <c r="C8210" i="13"/>
  <c r="C8211" i="13"/>
  <c r="C8212" i="13"/>
  <c r="C8213" i="13"/>
  <c r="C8214" i="13"/>
  <c r="C8215" i="13"/>
  <c r="C8216" i="13"/>
  <c r="C8217" i="13"/>
  <c r="C8218" i="13"/>
  <c r="C8219" i="13"/>
  <c r="C8220" i="13"/>
  <c r="C8221" i="13"/>
  <c r="C8222" i="13"/>
  <c r="C8223" i="13"/>
  <c r="C8224" i="13"/>
  <c r="C8225" i="13"/>
  <c r="C8226" i="13"/>
  <c r="C8227" i="13"/>
  <c r="C8228" i="13"/>
  <c r="C8229" i="13"/>
  <c r="C8230" i="13"/>
  <c r="C8231" i="13"/>
  <c r="C8232" i="13"/>
  <c r="C8233" i="13"/>
  <c r="C8234" i="13"/>
  <c r="C8235" i="13"/>
  <c r="C8236" i="13"/>
  <c r="C8237" i="13"/>
  <c r="C8238" i="13"/>
  <c r="C8239" i="13"/>
  <c r="C8240" i="13"/>
  <c r="C8241" i="13"/>
  <c r="C8242" i="13"/>
  <c r="C8243" i="13"/>
  <c r="C8244" i="13"/>
  <c r="C8245" i="13"/>
  <c r="C8246" i="13"/>
  <c r="C8247" i="13"/>
  <c r="C8248" i="13"/>
  <c r="C8249" i="13"/>
  <c r="C8250" i="13"/>
  <c r="C8251" i="13"/>
  <c r="C8252" i="13"/>
  <c r="C8253" i="13"/>
  <c r="C8254" i="13"/>
  <c r="C8255" i="13"/>
  <c r="C8256" i="13"/>
  <c r="C8257" i="13"/>
  <c r="C8258" i="13"/>
  <c r="C8259" i="13"/>
  <c r="C8260" i="13"/>
  <c r="C8261" i="13"/>
  <c r="C8262" i="13"/>
  <c r="C8263" i="13"/>
  <c r="C8264" i="13"/>
  <c r="C8265" i="13"/>
  <c r="C8266" i="13"/>
  <c r="C8267" i="13"/>
  <c r="C8268" i="13"/>
  <c r="C8269" i="13"/>
  <c r="C8270" i="13"/>
  <c r="C8271" i="13"/>
  <c r="C8272" i="13"/>
  <c r="C8273" i="13"/>
  <c r="C8274" i="13"/>
  <c r="C8275" i="13"/>
  <c r="C8276" i="13"/>
  <c r="C8277" i="13"/>
  <c r="C8278" i="13"/>
  <c r="C8279" i="13"/>
  <c r="C8280" i="13"/>
  <c r="C8281" i="13"/>
  <c r="C8282" i="13"/>
  <c r="C8283" i="13"/>
  <c r="C8284" i="13"/>
  <c r="C8285" i="13"/>
  <c r="C8286" i="13"/>
  <c r="C8287" i="13"/>
  <c r="C8288" i="13"/>
  <c r="C8289" i="13"/>
  <c r="C8290" i="13"/>
  <c r="C8291" i="13"/>
  <c r="C8292" i="13"/>
  <c r="C8293" i="13"/>
  <c r="C8294" i="13"/>
  <c r="C8295" i="13"/>
  <c r="C8296" i="13"/>
  <c r="C8297" i="13"/>
  <c r="C8298" i="13"/>
  <c r="C8299" i="13"/>
  <c r="C8300" i="13"/>
  <c r="C8301" i="13"/>
  <c r="C8302" i="13"/>
  <c r="C8303" i="13"/>
  <c r="C8304" i="13"/>
  <c r="C8305" i="13"/>
  <c r="C8306" i="13"/>
  <c r="C8307" i="13"/>
  <c r="C8308" i="13"/>
  <c r="C8309" i="13"/>
  <c r="C8310" i="13"/>
  <c r="C8311" i="13"/>
  <c r="C8312" i="13"/>
  <c r="C8313" i="13"/>
  <c r="C8314" i="13"/>
  <c r="C8315" i="13"/>
  <c r="C8316" i="13"/>
  <c r="C8317" i="13"/>
  <c r="C8318" i="13"/>
  <c r="C8319" i="13"/>
  <c r="C8320" i="13"/>
  <c r="C8321" i="13"/>
  <c r="C8322" i="13"/>
  <c r="C8323" i="13"/>
  <c r="C8324" i="13"/>
  <c r="C8325" i="13"/>
  <c r="C8326" i="13"/>
  <c r="C8327" i="13"/>
  <c r="C8328" i="13"/>
  <c r="C8329" i="13"/>
  <c r="C8330" i="13"/>
  <c r="C8331" i="13"/>
  <c r="C8332" i="13"/>
  <c r="C8333" i="13"/>
  <c r="C8334" i="13"/>
  <c r="C8335" i="13"/>
  <c r="C8336" i="13"/>
  <c r="C8337" i="13"/>
  <c r="C8338" i="13"/>
  <c r="C8339" i="13"/>
  <c r="C8340" i="13"/>
  <c r="C8341" i="13"/>
  <c r="C8342" i="13"/>
  <c r="C8343" i="13"/>
  <c r="C8344" i="13"/>
  <c r="C8345" i="13"/>
  <c r="C8346" i="13"/>
  <c r="C8347" i="13"/>
  <c r="C8348" i="13"/>
  <c r="C8349" i="13"/>
  <c r="C8350" i="13"/>
  <c r="C8351" i="13"/>
  <c r="C8352" i="13"/>
  <c r="C8353" i="13"/>
  <c r="C8354" i="13"/>
  <c r="C8355" i="13"/>
  <c r="C8356" i="13"/>
  <c r="C8357" i="13"/>
  <c r="C8358" i="13"/>
  <c r="C8359" i="13"/>
  <c r="C8360" i="13"/>
  <c r="C8361" i="13"/>
  <c r="C8362" i="13"/>
  <c r="C8363" i="13"/>
  <c r="C8364" i="13"/>
  <c r="C8365" i="13"/>
  <c r="C8366" i="13"/>
  <c r="C8367" i="13"/>
  <c r="C8368" i="13"/>
  <c r="C8369" i="13"/>
  <c r="C8370" i="13"/>
  <c r="C8371" i="13"/>
  <c r="C8372" i="13"/>
  <c r="C8373" i="13"/>
  <c r="C8374" i="13"/>
  <c r="C8375" i="13"/>
  <c r="C8376" i="13"/>
  <c r="C8377" i="13"/>
  <c r="C8378" i="13"/>
  <c r="C8379" i="13"/>
  <c r="C8380" i="13"/>
  <c r="C8381" i="13"/>
  <c r="C8382" i="13"/>
  <c r="C8383" i="13"/>
  <c r="C8384" i="13"/>
  <c r="C8385" i="13"/>
  <c r="C8386" i="13"/>
  <c r="C8387" i="13"/>
  <c r="C8388" i="13"/>
  <c r="C8389" i="13"/>
  <c r="C8390" i="13"/>
  <c r="C8391" i="13"/>
  <c r="C8392" i="13"/>
  <c r="C8393" i="13"/>
  <c r="C8394" i="13"/>
  <c r="C8395" i="13"/>
  <c r="C8396" i="13"/>
  <c r="C8397" i="13"/>
  <c r="C8398" i="13"/>
  <c r="C8399" i="13"/>
  <c r="C8400" i="13"/>
  <c r="C8401" i="13"/>
  <c r="C8402" i="13"/>
  <c r="C8403" i="13"/>
  <c r="C8404" i="13"/>
  <c r="C8405" i="13"/>
  <c r="C8406" i="13"/>
  <c r="C8407" i="13"/>
  <c r="C8408" i="13"/>
  <c r="C8409" i="13"/>
  <c r="C8410" i="13"/>
  <c r="C8411" i="13"/>
  <c r="C8412" i="13"/>
  <c r="C8413" i="13"/>
  <c r="C8414" i="13"/>
  <c r="C8415" i="13"/>
  <c r="C8416" i="13"/>
  <c r="C8417" i="13"/>
  <c r="C8418" i="13"/>
  <c r="C8419" i="13"/>
  <c r="C8420" i="13"/>
  <c r="C8421" i="13"/>
  <c r="C8422" i="13"/>
  <c r="C8423" i="13"/>
  <c r="C8424" i="13"/>
  <c r="C8425" i="13"/>
  <c r="C8426" i="13"/>
  <c r="C8427" i="13"/>
  <c r="C8428" i="13"/>
  <c r="C8429" i="13"/>
  <c r="C8430" i="13"/>
  <c r="C8431" i="13"/>
  <c r="C8432" i="13"/>
  <c r="C8433" i="13"/>
  <c r="C8434" i="13"/>
  <c r="C8435" i="13"/>
  <c r="C8436" i="13"/>
  <c r="C8437" i="13"/>
  <c r="C8438" i="13"/>
  <c r="C8439" i="13"/>
  <c r="C8440" i="13"/>
  <c r="C8441" i="13"/>
  <c r="C8442" i="13"/>
  <c r="C8443" i="13"/>
  <c r="C8444" i="13"/>
  <c r="C8445" i="13"/>
  <c r="C8446" i="13"/>
  <c r="C8447" i="13"/>
  <c r="C8448" i="13"/>
  <c r="C8449" i="13"/>
  <c r="C8450" i="13"/>
  <c r="C8451" i="13"/>
  <c r="C8452" i="13"/>
  <c r="C8453" i="13"/>
  <c r="C8454" i="13"/>
  <c r="C8455" i="13"/>
  <c r="C8456" i="13"/>
  <c r="C8457" i="13"/>
  <c r="C8458" i="13"/>
  <c r="C8459" i="13"/>
  <c r="C8460" i="13"/>
  <c r="C8461" i="13"/>
  <c r="C8462" i="13"/>
  <c r="C8463" i="13"/>
  <c r="C8464" i="13"/>
  <c r="C8465" i="13"/>
  <c r="C8466" i="13"/>
  <c r="C8467" i="13"/>
  <c r="C8468" i="13"/>
  <c r="C8469" i="13"/>
  <c r="C8470" i="13"/>
  <c r="C8471" i="13"/>
  <c r="C8472" i="13"/>
  <c r="C8473" i="13"/>
  <c r="C8474" i="13"/>
  <c r="C8475" i="13"/>
  <c r="C8476" i="13"/>
  <c r="C8477" i="13"/>
  <c r="C8478" i="13"/>
  <c r="C8479" i="13"/>
  <c r="C8480" i="13"/>
  <c r="C8481" i="13"/>
  <c r="C8482" i="13"/>
  <c r="C8483" i="13"/>
  <c r="C8484" i="13"/>
  <c r="C8485" i="13"/>
  <c r="C8486" i="13"/>
  <c r="C8487" i="13"/>
  <c r="C8488" i="13"/>
  <c r="C8489" i="13"/>
  <c r="C8490" i="13"/>
  <c r="C8491" i="13"/>
  <c r="C8492" i="13"/>
  <c r="C8493" i="13"/>
  <c r="C8494" i="13"/>
  <c r="C8495" i="13"/>
  <c r="C8496" i="13"/>
  <c r="C8497" i="13"/>
  <c r="C8498" i="13"/>
  <c r="C8499" i="13"/>
  <c r="C8500" i="13"/>
  <c r="C8501" i="13"/>
  <c r="C8502" i="13"/>
  <c r="C8503" i="13"/>
  <c r="C8504" i="13"/>
  <c r="C8505" i="13"/>
  <c r="C8506" i="13"/>
  <c r="C8507" i="13"/>
  <c r="C8508" i="13"/>
  <c r="C8509" i="13"/>
  <c r="C8510" i="13"/>
  <c r="C8511" i="13"/>
  <c r="C8512" i="13"/>
  <c r="C8513" i="13"/>
  <c r="C8514" i="13"/>
  <c r="C8515" i="13"/>
  <c r="C8516" i="13"/>
  <c r="C8517" i="13"/>
  <c r="C8518" i="13"/>
  <c r="C8519" i="13"/>
  <c r="C8520" i="13"/>
  <c r="C8521" i="13"/>
  <c r="C8522" i="13"/>
  <c r="C8523" i="13"/>
  <c r="C8524" i="13"/>
  <c r="C8525" i="13"/>
  <c r="C8526" i="13"/>
  <c r="C8527" i="13"/>
  <c r="C8528" i="13"/>
  <c r="C8529" i="13"/>
  <c r="C8530" i="13"/>
  <c r="C8531" i="13"/>
  <c r="C8532" i="13"/>
  <c r="C8533" i="13"/>
  <c r="C8534" i="13"/>
  <c r="C8535" i="13"/>
  <c r="C8536" i="13"/>
  <c r="C8537" i="13"/>
  <c r="C8538" i="13"/>
  <c r="C8539" i="13"/>
  <c r="C8540" i="13"/>
  <c r="C8541" i="13"/>
  <c r="C8542" i="13"/>
  <c r="C8543" i="13"/>
  <c r="C8544" i="13"/>
  <c r="C8545" i="13"/>
  <c r="C8546" i="13"/>
  <c r="C8547" i="13"/>
  <c r="C8548" i="13"/>
  <c r="C8549" i="13"/>
  <c r="C8550" i="13"/>
  <c r="C8551" i="13"/>
  <c r="C8552" i="13"/>
  <c r="C8553" i="13"/>
  <c r="C8554" i="13"/>
  <c r="C8555" i="13"/>
  <c r="C8556" i="13"/>
  <c r="C8557" i="13"/>
  <c r="C8558" i="13"/>
  <c r="C8559" i="13"/>
  <c r="C8560" i="13"/>
  <c r="C8561" i="13"/>
  <c r="C8562" i="13"/>
  <c r="C8563" i="13"/>
  <c r="C8564" i="13"/>
  <c r="C8565" i="13"/>
  <c r="C8566" i="13"/>
  <c r="C8567" i="13"/>
  <c r="C8568" i="13"/>
  <c r="C8569" i="13"/>
  <c r="C8570" i="13"/>
  <c r="C8571" i="13"/>
  <c r="C8572" i="13"/>
  <c r="C8573" i="13"/>
  <c r="C8574" i="13"/>
  <c r="C8575" i="13"/>
  <c r="C8576" i="13"/>
  <c r="C8577" i="13"/>
  <c r="C8578" i="13"/>
  <c r="C8579" i="13"/>
  <c r="C8580" i="13"/>
  <c r="C8581" i="13"/>
  <c r="C8582" i="13"/>
  <c r="C8583" i="13"/>
  <c r="C8584" i="13"/>
  <c r="C8585" i="13"/>
  <c r="C8586" i="13"/>
  <c r="C8587" i="13"/>
  <c r="C8588" i="13"/>
  <c r="C8589" i="13"/>
  <c r="C8590" i="13"/>
  <c r="C8591" i="13"/>
  <c r="C8592" i="13"/>
  <c r="C8593" i="13"/>
  <c r="C8594" i="13"/>
  <c r="C8595" i="13"/>
  <c r="C8596" i="13"/>
  <c r="C8597" i="13"/>
  <c r="C8598" i="13"/>
  <c r="C8599" i="13"/>
  <c r="C8600" i="13"/>
  <c r="C8601" i="13"/>
  <c r="C8602" i="13"/>
  <c r="C8603" i="13"/>
  <c r="C8604" i="13"/>
  <c r="C8605" i="13"/>
  <c r="C8606" i="13"/>
  <c r="C8607" i="13"/>
  <c r="C8608" i="13"/>
  <c r="C8609" i="13"/>
  <c r="C8610" i="13"/>
  <c r="C8611" i="13"/>
  <c r="C8612" i="13"/>
  <c r="C8613" i="13"/>
  <c r="C8614" i="13"/>
  <c r="C8615" i="13"/>
  <c r="C8616" i="13"/>
  <c r="C8617" i="13"/>
  <c r="C8618" i="13"/>
  <c r="C8619" i="13"/>
  <c r="C8620" i="13"/>
  <c r="C8621" i="13"/>
  <c r="C8622" i="13"/>
  <c r="C8623" i="13"/>
  <c r="C8624" i="13"/>
  <c r="C8625" i="13"/>
  <c r="C8626" i="13"/>
  <c r="C8627" i="13"/>
  <c r="C8628" i="13"/>
  <c r="C8629" i="13"/>
  <c r="C8630" i="13"/>
  <c r="C8631" i="13"/>
  <c r="C8632" i="13"/>
  <c r="C8633" i="13"/>
  <c r="C8634" i="13"/>
  <c r="C8635" i="13"/>
  <c r="C8636" i="13"/>
  <c r="C8637" i="13"/>
  <c r="C8638" i="13"/>
  <c r="C8639" i="13"/>
  <c r="C8640" i="13"/>
  <c r="C8641" i="13"/>
  <c r="C8642" i="13"/>
  <c r="C8643" i="13"/>
  <c r="C8644" i="13"/>
  <c r="C8645" i="13"/>
  <c r="C8646" i="13"/>
  <c r="C8647" i="13"/>
  <c r="C8648" i="13"/>
  <c r="C8649" i="13"/>
  <c r="C8650" i="13"/>
  <c r="C8651" i="13"/>
  <c r="C8652" i="13"/>
  <c r="C8653" i="13"/>
  <c r="C8654" i="13"/>
  <c r="C8655" i="13"/>
  <c r="C8656" i="13"/>
  <c r="C8657" i="13"/>
  <c r="C8658" i="13"/>
  <c r="C8659" i="13"/>
  <c r="C8660" i="13"/>
  <c r="C8661" i="13"/>
  <c r="C8662" i="13"/>
  <c r="C8663" i="13"/>
  <c r="C8664" i="13"/>
  <c r="C8665" i="13"/>
  <c r="C8666" i="13"/>
  <c r="C8667" i="13"/>
  <c r="C8668" i="13"/>
  <c r="C8669" i="13"/>
  <c r="C8670" i="13"/>
  <c r="C8671" i="13"/>
  <c r="C8672" i="13"/>
  <c r="C8673" i="13"/>
  <c r="C8674" i="13"/>
  <c r="C8675" i="13"/>
  <c r="C8676" i="13"/>
  <c r="C8677" i="13"/>
  <c r="C8678" i="13"/>
  <c r="C8679" i="13"/>
  <c r="C8680" i="13"/>
  <c r="C8681" i="13"/>
  <c r="C8682" i="13"/>
  <c r="C8683" i="13"/>
  <c r="C8684" i="13"/>
  <c r="C8685" i="13"/>
  <c r="C8686" i="13"/>
  <c r="C8687" i="13"/>
  <c r="C8688" i="13"/>
  <c r="C8689" i="13"/>
  <c r="C8690" i="13"/>
  <c r="C8691" i="13"/>
  <c r="C8692" i="13"/>
  <c r="C8693" i="13"/>
  <c r="C8694" i="13"/>
  <c r="C8695" i="13"/>
  <c r="C8696" i="13"/>
  <c r="C8697" i="13"/>
  <c r="C8698" i="13"/>
  <c r="C8699" i="13"/>
  <c r="C8700" i="13"/>
  <c r="C8701" i="13"/>
  <c r="C8702" i="13"/>
  <c r="C8703" i="13"/>
  <c r="C8704" i="13"/>
  <c r="C8705" i="13"/>
  <c r="C8706" i="13"/>
  <c r="C8707" i="13"/>
  <c r="C8708" i="13"/>
  <c r="C8709" i="13"/>
  <c r="C8710" i="13"/>
  <c r="C8711" i="13"/>
  <c r="C8712" i="13"/>
  <c r="C8713" i="13"/>
  <c r="C8714" i="13"/>
  <c r="C8715" i="13"/>
  <c r="C8716" i="13"/>
  <c r="C8717" i="13"/>
  <c r="C8718" i="13"/>
  <c r="C8719" i="13"/>
  <c r="C8720" i="13"/>
  <c r="C8721" i="13"/>
  <c r="C8722" i="13"/>
  <c r="C8723" i="13"/>
  <c r="C8724" i="13"/>
  <c r="C8725" i="13"/>
  <c r="C8726" i="13"/>
  <c r="C8727" i="13"/>
  <c r="C8728" i="13"/>
  <c r="C8729" i="13"/>
  <c r="C8730" i="13"/>
  <c r="C8731" i="13"/>
  <c r="C8732" i="13"/>
  <c r="C8733" i="13"/>
  <c r="C8734" i="13"/>
  <c r="C8735" i="13"/>
  <c r="C8736" i="13"/>
  <c r="C8737" i="13"/>
  <c r="C8738" i="13"/>
  <c r="C8739" i="13"/>
  <c r="C8740" i="13"/>
  <c r="C8741" i="13"/>
  <c r="C8742" i="13"/>
  <c r="C8743" i="13"/>
  <c r="C8744" i="13"/>
  <c r="C8745" i="13"/>
  <c r="C8746" i="13"/>
  <c r="C8747" i="13"/>
  <c r="C8748" i="13"/>
  <c r="C8749" i="13"/>
  <c r="C8750" i="13"/>
  <c r="C8751" i="13"/>
  <c r="C8752" i="13"/>
  <c r="C8753" i="13"/>
  <c r="C8754" i="13"/>
  <c r="C8755" i="13"/>
  <c r="C8756" i="13"/>
  <c r="C8757" i="13"/>
  <c r="C8758" i="13"/>
  <c r="C8759" i="13"/>
  <c r="C8760" i="13"/>
  <c r="C8761" i="13"/>
  <c r="C8762" i="13"/>
  <c r="C3" i="13"/>
  <c r="B4" i="13"/>
  <c r="B5" i="13"/>
  <c r="B6" i="13"/>
  <c r="B7" i="13"/>
  <c r="B8" i="13"/>
  <c r="B9" i="13"/>
  <c r="B10" i="13"/>
  <c r="B11" i="13"/>
  <c r="B12" i="13"/>
  <c r="B13" i="13"/>
  <c r="B14" i="13"/>
  <c r="B15" i="13"/>
  <c r="B16" i="13"/>
  <c r="B17" i="13"/>
  <c r="B18" i="13"/>
  <c r="B19" i="13"/>
  <c r="B20" i="13"/>
  <c r="B21" i="13"/>
  <c r="B22" i="13"/>
  <c r="B23" i="13"/>
  <c r="B24" i="13"/>
  <c r="B25" i="13"/>
  <c r="B26" i="13"/>
  <c r="B27" i="13"/>
  <c r="B28" i="13"/>
  <c r="B29" i="13"/>
  <c r="B30" i="13"/>
  <c r="B31" i="13"/>
  <c r="B32" i="13"/>
  <c r="B33" i="13"/>
  <c r="B34" i="13"/>
  <c r="B35" i="13"/>
  <c r="B36" i="13"/>
  <c r="B37" i="13"/>
  <c r="B38" i="13"/>
  <c r="B39" i="13"/>
  <c r="B40" i="13"/>
  <c r="B41" i="13"/>
  <c r="B42" i="13"/>
  <c r="B43" i="13"/>
  <c r="B44" i="13"/>
  <c r="B45" i="13"/>
  <c r="B46" i="13"/>
  <c r="B47" i="13"/>
  <c r="B48" i="13"/>
  <c r="B49" i="13"/>
  <c r="B50" i="13"/>
  <c r="B51" i="13"/>
  <c r="B52" i="13"/>
  <c r="B53" i="13"/>
  <c r="B54" i="13"/>
  <c r="B55" i="13"/>
  <c r="B56" i="13"/>
  <c r="B57" i="13"/>
  <c r="B58" i="13"/>
  <c r="B59" i="13"/>
  <c r="B60" i="13"/>
  <c r="B61" i="13"/>
  <c r="B62" i="13"/>
  <c r="B63" i="13"/>
  <c r="B64" i="13"/>
  <c r="B65" i="13"/>
  <c r="B66" i="13"/>
  <c r="B67" i="13"/>
  <c r="B68" i="13"/>
  <c r="B69" i="13"/>
  <c r="B70" i="13"/>
  <c r="B71" i="13"/>
  <c r="B72" i="13"/>
  <c r="B73" i="13"/>
  <c r="B74" i="13"/>
  <c r="B75" i="13"/>
  <c r="B76" i="13"/>
  <c r="B77" i="13"/>
  <c r="B78" i="13"/>
  <c r="B79" i="13"/>
  <c r="B80" i="13"/>
  <c r="B81" i="13"/>
  <c r="B82" i="13"/>
  <c r="B83" i="13"/>
  <c r="B84" i="13"/>
  <c r="B85" i="13"/>
  <c r="B86" i="13"/>
  <c r="B87" i="13"/>
  <c r="B88" i="13"/>
  <c r="B89" i="13"/>
  <c r="B90" i="13"/>
  <c r="B91" i="13"/>
  <c r="B92" i="13"/>
  <c r="B93" i="13"/>
  <c r="B94" i="13"/>
  <c r="B95" i="13"/>
  <c r="B96" i="13"/>
  <c r="B97" i="13"/>
  <c r="B98" i="13"/>
  <c r="B99" i="13"/>
  <c r="B100" i="13"/>
  <c r="B101" i="13"/>
  <c r="B102" i="13"/>
  <c r="B103" i="13"/>
  <c r="B104" i="13"/>
  <c r="B105" i="13"/>
  <c r="B106" i="13"/>
  <c r="B107" i="13"/>
  <c r="B108" i="13"/>
  <c r="B109" i="13"/>
  <c r="B110" i="13"/>
  <c r="B111" i="13"/>
  <c r="B112" i="13"/>
  <c r="B113" i="13"/>
  <c r="B114" i="13"/>
  <c r="B115" i="13"/>
  <c r="B116" i="13"/>
  <c r="B117" i="13"/>
  <c r="B118" i="13"/>
  <c r="B119" i="13"/>
  <c r="B120" i="13"/>
  <c r="B121" i="13"/>
  <c r="B122" i="13"/>
  <c r="B123" i="13"/>
  <c r="B124" i="13"/>
  <c r="B125" i="13"/>
  <c r="B126" i="13"/>
  <c r="B127" i="13"/>
  <c r="B128" i="13"/>
  <c r="B129" i="13"/>
  <c r="B130" i="13"/>
  <c r="B131" i="13"/>
  <c r="B132" i="13"/>
  <c r="B133" i="13"/>
  <c r="B134" i="13"/>
  <c r="B135" i="13"/>
  <c r="B136" i="13"/>
  <c r="B137" i="13"/>
  <c r="B138" i="13"/>
  <c r="B139" i="13"/>
  <c r="B140" i="13"/>
  <c r="B141" i="13"/>
  <c r="B142" i="13"/>
  <c r="B143" i="13"/>
  <c r="B144" i="13"/>
  <c r="B145" i="13"/>
  <c r="B146" i="13"/>
  <c r="B147" i="13"/>
  <c r="B148" i="13"/>
  <c r="B149" i="13"/>
  <c r="B150" i="13"/>
  <c r="B151" i="13"/>
  <c r="B152" i="13"/>
  <c r="B153" i="13"/>
  <c r="B154" i="13"/>
  <c r="B155" i="13"/>
  <c r="B156" i="13"/>
  <c r="B157" i="13"/>
  <c r="B158" i="13"/>
  <c r="B159" i="13"/>
  <c r="B160" i="13"/>
  <c r="B161" i="13"/>
  <c r="B162" i="13"/>
  <c r="B163" i="13"/>
  <c r="B164" i="13"/>
  <c r="B165" i="13"/>
  <c r="B166" i="13"/>
  <c r="B167" i="13"/>
  <c r="B168" i="13"/>
  <c r="B169" i="13"/>
  <c r="B170" i="13"/>
  <c r="B171" i="13"/>
  <c r="B172" i="13"/>
  <c r="B173" i="13"/>
  <c r="B174" i="13"/>
  <c r="B175" i="13"/>
  <c r="B176" i="13"/>
  <c r="B177" i="13"/>
  <c r="B178" i="13"/>
  <c r="B179" i="13"/>
  <c r="B180" i="13"/>
  <c r="B181" i="13"/>
  <c r="B182" i="13"/>
  <c r="B183" i="13"/>
  <c r="B184" i="13"/>
  <c r="B185" i="13"/>
  <c r="B186" i="13"/>
  <c r="B187" i="13"/>
  <c r="B188" i="13"/>
  <c r="B189" i="13"/>
  <c r="B190" i="13"/>
  <c r="B191" i="13"/>
  <c r="B192" i="13"/>
  <c r="B193" i="13"/>
  <c r="B194" i="13"/>
  <c r="B195" i="13"/>
  <c r="B196" i="13"/>
  <c r="B197" i="13"/>
  <c r="B198" i="13"/>
  <c r="B199" i="13"/>
  <c r="B200" i="13"/>
  <c r="B201" i="13"/>
  <c r="B202" i="13"/>
  <c r="B203" i="13"/>
  <c r="B204" i="13"/>
  <c r="B205" i="13"/>
  <c r="B206" i="13"/>
  <c r="B207" i="13"/>
  <c r="B208" i="13"/>
  <c r="B209" i="13"/>
  <c r="B210" i="13"/>
  <c r="B211" i="13"/>
  <c r="B212" i="13"/>
  <c r="B213" i="13"/>
  <c r="B214" i="13"/>
  <c r="B215" i="13"/>
  <c r="B216" i="13"/>
  <c r="B217" i="13"/>
  <c r="B218" i="13"/>
  <c r="B219" i="13"/>
  <c r="B220" i="13"/>
  <c r="B221" i="13"/>
  <c r="B222" i="13"/>
  <c r="B223" i="13"/>
  <c r="B224" i="13"/>
  <c r="B225" i="13"/>
  <c r="B226" i="13"/>
  <c r="B227" i="13"/>
  <c r="B228" i="13"/>
  <c r="B229" i="13"/>
  <c r="B230" i="13"/>
  <c r="B231" i="13"/>
  <c r="B232" i="13"/>
  <c r="B233" i="13"/>
  <c r="B234" i="13"/>
  <c r="B235" i="13"/>
  <c r="B236" i="13"/>
  <c r="B237" i="13"/>
  <c r="B238" i="13"/>
  <c r="B239" i="13"/>
  <c r="B240" i="13"/>
  <c r="B241" i="13"/>
  <c r="B242" i="13"/>
  <c r="B243" i="13"/>
  <c r="B244" i="13"/>
  <c r="B245" i="13"/>
  <c r="B246" i="13"/>
  <c r="B247" i="13"/>
  <c r="B248" i="13"/>
  <c r="B249" i="13"/>
  <c r="B250" i="13"/>
  <c r="B251" i="13"/>
  <c r="B252" i="13"/>
  <c r="B253" i="13"/>
  <c r="B254" i="13"/>
  <c r="B255" i="13"/>
  <c r="B256" i="13"/>
  <c r="B257" i="13"/>
  <c r="B258" i="13"/>
  <c r="B259" i="13"/>
  <c r="B260" i="13"/>
  <c r="B261" i="13"/>
  <c r="B262" i="13"/>
  <c r="B263" i="13"/>
  <c r="B264" i="13"/>
  <c r="B265" i="13"/>
  <c r="B266" i="13"/>
  <c r="B267" i="13"/>
  <c r="B268" i="13"/>
  <c r="B269" i="13"/>
  <c r="B270" i="13"/>
  <c r="B271" i="13"/>
  <c r="B272" i="13"/>
  <c r="B273" i="13"/>
  <c r="B274" i="13"/>
  <c r="B275" i="13"/>
  <c r="B276" i="13"/>
  <c r="B277" i="13"/>
  <c r="B278" i="13"/>
  <c r="B279" i="13"/>
  <c r="B280" i="13"/>
  <c r="B281" i="13"/>
  <c r="B282" i="13"/>
  <c r="B283" i="13"/>
  <c r="B284" i="13"/>
  <c r="B285" i="13"/>
  <c r="B286" i="13"/>
  <c r="B287" i="13"/>
  <c r="B288" i="13"/>
  <c r="B289" i="13"/>
  <c r="B290" i="13"/>
  <c r="B291" i="13"/>
  <c r="B292" i="13"/>
  <c r="B293" i="13"/>
  <c r="B294" i="13"/>
  <c r="B295" i="13"/>
  <c r="B296" i="13"/>
  <c r="B297" i="13"/>
  <c r="B298" i="13"/>
  <c r="B299" i="13"/>
  <c r="B300" i="13"/>
  <c r="B301" i="13"/>
  <c r="B302" i="13"/>
  <c r="B303" i="13"/>
  <c r="B304" i="13"/>
  <c r="B305" i="13"/>
  <c r="B306" i="13"/>
  <c r="B307" i="13"/>
  <c r="B308" i="13"/>
  <c r="B309" i="13"/>
  <c r="B310" i="13"/>
  <c r="B311" i="13"/>
  <c r="B312" i="13"/>
  <c r="B313" i="13"/>
  <c r="B314" i="13"/>
  <c r="B315" i="13"/>
  <c r="B316" i="13"/>
  <c r="B317" i="13"/>
  <c r="B318" i="13"/>
  <c r="B319" i="13"/>
  <c r="B320" i="13"/>
  <c r="B321" i="13"/>
  <c r="B322" i="13"/>
  <c r="B323" i="13"/>
  <c r="B324" i="13"/>
  <c r="B325" i="13"/>
  <c r="B326" i="13"/>
  <c r="B327" i="13"/>
  <c r="B328" i="13"/>
  <c r="B329" i="13"/>
  <c r="B330" i="13"/>
  <c r="B331" i="13"/>
  <c r="B332" i="13"/>
  <c r="B333" i="13"/>
  <c r="B334" i="13"/>
  <c r="B335" i="13"/>
  <c r="B336" i="13"/>
  <c r="B337" i="13"/>
  <c r="B338" i="13"/>
  <c r="B339" i="13"/>
  <c r="B340" i="13"/>
  <c r="B341" i="13"/>
  <c r="B342" i="13"/>
  <c r="B343" i="13"/>
  <c r="B344" i="13"/>
  <c r="B345" i="13"/>
  <c r="B346" i="13"/>
  <c r="B347" i="13"/>
  <c r="B348" i="13"/>
  <c r="B349" i="13"/>
  <c r="B350" i="13"/>
  <c r="B351" i="13"/>
  <c r="B352" i="13"/>
  <c r="B353" i="13"/>
  <c r="B354" i="13"/>
  <c r="B355" i="13"/>
  <c r="B356" i="13"/>
  <c r="B357" i="13"/>
  <c r="B358" i="13"/>
  <c r="B359" i="13"/>
  <c r="B360" i="13"/>
  <c r="B361" i="13"/>
  <c r="B362" i="13"/>
  <c r="B363" i="13"/>
  <c r="B364" i="13"/>
  <c r="B365" i="13"/>
  <c r="B366" i="13"/>
  <c r="B367" i="13"/>
  <c r="B368" i="13"/>
  <c r="B369" i="13"/>
  <c r="B370" i="13"/>
  <c r="B371" i="13"/>
  <c r="B372" i="13"/>
  <c r="B373" i="13"/>
  <c r="B374" i="13"/>
  <c r="B375" i="13"/>
  <c r="B376" i="13"/>
  <c r="B377" i="13"/>
  <c r="B378" i="13"/>
  <c r="B379" i="13"/>
  <c r="B380" i="13"/>
  <c r="B381" i="13"/>
  <c r="B382" i="13"/>
  <c r="B383" i="13"/>
  <c r="B384" i="13"/>
  <c r="B385" i="13"/>
  <c r="B386" i="13"/>
  <c r="B387" i="13"/>
  <c r="B388" i="13"/>
  <c r="B389" i="13"/>
  <c r="B390" i="13"/>
  <c r="B391" i="13"/>
  <c r="B392" i="13"/>
  <c r="B393" i="13"/>
  <c r="B394" i="13"/>
  <c r="B395" i="13"/>
  <c r="B396" i="13"/>
  <c r="B397" i="13"/>
  <c r="B398" i="13"/>
  <c r="B399" i="13"/>
  <c r="B400" i="13"/>
  <c r="B401" i="13"/>
  <c r="B402" i="13"/>
  <c r="B403" i="13"/>
  <c r="B404" i="13"/>
  <c r="B405" i="13"/>
  <c r="B406" i="13"/>
  <c r="B407" i="13"/>
  <c r="B408" i="13"/>
  <c r="B409" i="13"/>
  <c r="B410" i="13"/>
  <c r="B411" i="13"/>
  <c r="B412" i="13"/>
  <c r="B413" i="13"/>
  <c r="B414" i="13"/>
  <c r="B415" i="13"/>
  <c r="B416" i="13"/>
  <c r="B417" i="13"/>
  <c r="B418" i="13"/>
  <c r="B419" i="13"/>
  <c r="B420" i="13"/>
  <c r="B421" i="13"/>
  <c r="B422" i="13"/>
  <c r="B423" i="13"/>
  <c r="B424" i="13"/>
  <c r="B425" i="13"/>
  <c r="B426" i="13"/>
  <c r="B427" i="13"/>
  <c r="B428" i="13"/>
  <c r="B429" i="13"/>
  <c r="B430" i="13"/>
  <c r="B431" i="13"/>
  <c r="B432" i="13"/>
  <c r="B433" i="13"/>
  <c r="B434" i="13"/>
  <c r="B435" i="13"/>
  <c r="B436" i="13"/>
  <c r="B437" i="13"/>
  <c r="B438" i="13"/>
  <c r="B439" i="13"/>
  <c r="B440" i="13"/>
  <c r="B441" i="13"/>
  <c r="B442" i="13"/>
  <c r="B443" i="13"/>
  <c r="B444" i="13"/>
  <c r="B445" i="13"/>
  <c r="B446" i="13"/>
  <c r="B447" i="13"/>
  <c r="B448" i="13"/>
  <c r="B449" i="13"/>
  <c r="B450" i="13"/>
  <c r="B451" i="13"/>
  <c r="B452" i="13"/>
  <c r="B453" i="13"/>
  <c r="B454" i="13"/>
  <c r="B455" i="13"/>
  <c r="B456" i="13"/>
  <c r="B457" i="13"/>
  <c r="B458" i="13"/>
  <c r="B459" i="13"/>
  <c r="B460" i="13"/>
  <c r="B461" i="13"/>
  <c r="B462" i="13"/>
  <c r="B463" i="13"/>
  <c r="B464" i="13"/>
  <c r="B465" i="13"/>
  <c r="B466" i="13"/>
  <c r="B467" i="13"/>
  <c r="B468" i="13"/>
  <c r="B469" i="13"/>
  <c r="B470" i="13"/>
  <c r="B471" i="13"/>
  <c r="B472" i="13"/>
  <c r="B473" i="13"/>
  <c r="B474" i="13"/>
  <c r="B475" i="13"/>
  <c r="B476" i="13"/>
  <c r="B477" i="13"/>
  <c r="B478" i="13"/>
  <c r="B479" i="13"/>
  <c r="B480" i="13"/>
  <c r="B481" i="13"/>
  <c r="B482" i="13"/>
  <c r="B483" i="13"/>
  <c r="B484" i="13"/>
  <c r="B485" i="13"/>
  <c r="B486" i="13"/>
  <c r="B487" i="13"/>
  <c r="B488" i="13"/>
  <c r="B489" i="13"/>
  <c r="B490" i="13"/>
  <c r="B491" i="13"/>
  <c r="B492" i="13"/>
  <c r="B493" i="13"/>
  <c r="B494" i="13"/>
  <c r="B495" i="13"/>
  <c r="B496" i="13"/>
  <c r="B497" i="13"/>
  <c r="B498" i="13"/>
  <c r="B499" i="13"/>
  <c r="B500" i="13"/>
  <c r="B501" i="13"/>
  <c r="B502" i="13"/>
  <c r="B503" i="13"/>
  <c r="B504" i="13"/>
  <c r="B505" i="13"/>
  <c r="B506" i="13"/>
  <c r="B507" i="13"/>
  <c r="B508" i="13"/>
  <c r="B509" i="13"/>
  <c r="B510" i="13"/>
  <c r="B511" i="13"/>
  <c r="B512" i="13"/>
  <c r="B513" i="13"/>
  <c r="B514" i="13"/>
  <c r="B515" i="13"/>
  <c r="B516" i="13"/>
  <c r="B517" i="13"/>
  <c r="B518" i="13"/>
  <c r="B519" i="13"/>
  <c r="B520" i="13"/>
  <c r="B521" i="13"/>
  <c r="B522" i="13"/>
  <c r="B523" i="13"/>
  <c r="B524" i="13"/>
  <c r="B525" i="13"/>
  <c r="B526" i="13"/>
  <c r="B527" i="13"/>
  <c r="B528" i="13"/>
  <c r="B529" i="13"/>
  <c r="B530" i="13"/>
  <c r="B531" i="13"/>
  <c r="B532" i="13"/>
  <c r="B533" i="13"/>
  <c r="B534" i="13"/>
  <c r="B535" i="13"/>
  <c r="B536" i="13"/>
  <c r="B537" i="13"/>
  <c r="B538" i="13"/>
  <c r="B539" i="13"/>
  <c r="B540" i="13"/>
  <c r="B541" i="13"/>
  <c r="B542" i="13"/>
  <c r="B543" i="13"/>
  <c r="B544" i="13"/>
  <c r="B545" i="13"/>
  <c r="B546" i="13"/>
  <c r="B547" i="13"/>
  <c r="B548" i="13"/>
  <c r="B549" i="13"/>
  <c r="B550" i="13"/>
  <c r="B551" i="13"/>
  <c r="B552" i="13"/>
  <c r="B553" i="13"/>
  <c r="B554" i="13"/>
  <c r="B555" i="13"/>
  <c r="B556" i="13"/>
  <c r="B557" i="13"/>
  <c r="B558" i="13"/>
  <c r="B559" i="13"/>
  <c r="B560" i="13"/>
  <c r="B561" i="13"/>
  <c r="B562" i="13"/>
  <c r="B563" i="13"/>
  <c r="B564" i="13"/>
  <c r="B565" i="13"/>
  <c r="B566" i="13"/>
  <c r="B567" i="13"/>
  <c r="B568" i="13"/>
  <c r="B569" i="13"/>
  <c r="B570" i="13"/>
  <c r="B571" i="13"/>
  <c r="B572" i="13"/>
  <c r="B573" i="13"/>
  <c r="B574" i="13"/>
  <c r="B575" i="13"/>
  <c r="B576" i="13"/>
  <c r="B577" i="13"/>
  <c r="B578" i="13"/>
  <c r="B579" i="13"/>
  <c r="B580" i="13"/>
  <c r="B581" i="13"/>
  <c r="B582" i="13"/>
  <c r="B583" i="13"/>
  <c r="B584" i="13"/>
  <c r="B585" i="13"/>
  <c r="B586" i="13"/>
  <c r="B587" i="13"/>
  <c r="B588" i="13"/>
  <c r="B589" i="13"/>
  <c r="B590" i="13"/>
  <c r="B591" i="13"/>
  <c r="B592" i="13"/>
  <c r="B593" i="13"/>
  <c r="B594" i="13"/>
  <c r="B595" i="13"/>
  <c r="B596" i="13"/>
  <c r="B597" i="13"/>
  <c r="B598" i="13"/>
  <c r="B599" i="13"/>
  <c r="B600" i="13"/>
  <c r="B601" i="13"/>
  <c r="B602" i="13"/>
  <c r="B603" i="13"/>
  <c r="B604" i="13"/>
  <c r="B605" i="13"/>
  <c r="B606" i="13"/>
  <c r="B607" i="13"/>
  <c r="B608" i="13"/>
  <c r="B609" i="13"/>
  <c r="B610" i="13"/>
  <c r="B611" i="13"/>
  <c r="B612" i="13"/>
  <c r="B613" i="13"/>
  <c r="B614" i="13"/>
  <c r="B615" i="13"/>
  <c r="B616" i="13"/>
  <c r="B617" i="13"/>
  <c r="B618" i="13"/>
  <c r="B619" i="13"/>
  <c r="B620" i="13"/>
  <c r="B621" i="13"/>
  <c r="B622" i="13"/>
  <c r="B623" i="13"/>
  <c r="B624" i="13"/>
  <c r="B625" i="13"/>
  <c r="B626" i="13"/>
  <c r="B627" i="13"/>
  <c r="B628" i="13"/>
  <c r="B629" i="13"/>
  <c r="B630" i="13"/>
  <c r="B631" i="13"/>
  <c r="B632" i="13"/>
  <c r="B633" i="13"/>
  <c r="B634" i="13"/>
  <c r="B635" i="13"/>
  <c r="B636" i="13"/>
  <c r="B637" i="13"/>
  <c r="B638" i="13"/>
  <c r="B639" i="13"/>
  <c r="B640" i="13"/>
  <c r="B641" i="13"/>
  <c r="B642" i="13"/>
  <c r="B643" i="13"/>
  <c r="B644" i="13"/>
  <c r="B645" i="13"/>
  <c r="B646" i="13"/>
  <c r="B647" i="13"/>
  <c r="B648" i="13"/>
  <c r="B649" i="13"/>
  <c r="B650" i="13"/>
  <c r="B651" i="13"/>
  <c r="B652" i="13"/>
  <c r="B653" i="13"/>
  <c r="B654" i="13"/>
  <c r="B655" i="13"/>
  <c r="B656" i="13"/>
  <c r="B657" i="13"/>
  <c r="B658" i="13"/>
  <c r="B659" i="13"/>
  <c r="B660" i="13"/>
  <c r="B661" i="13"/>
  <c r="B662" i="13"/>
  <c r="B663" i="13"/>
  <c r="B664" i="13"/>
  <c r="B665" i="13"/>
  <c r="B666" i="13"/>
  <c r="B667" i="13"/>
  <c r="B668" i="13"/>
  <c r="B669" i="13"/>
  <c r="B670" i="13"/>
  <c r="B671" i="13"/>
  <c r="B672" i="13"/>
  <c r="B673" i="13"/>
  <c r="B674" i="13"/>
  <c r="B675" i="13"/>
  <c r="B676" i="13"/>
  <c r="B677" i="13"/>
  <c r="B678" i="13"/>
  <c r="B679" i="13"/>
  <c r="B680" i="13"/>
  <c r="B681" i="13"/>
  <c r="B682" i="13"/>
  <c r="B683" i="13"/>
  <c r="B684" i="13"/>
  <c r="B685" i="13"/>
  <c r="B686" i="13"/>
  <c r="B687" i="13"/>
  <c r="B688" i="13"/>
  <c r="B689" i="13"/>
  <c r="B690" i="13"/>
  <c r="B691" i="13"/>
  <c r="B692" i="13"/>
  <c r="B693" i="13"/>
  <c r="B694" i="13"/>
  <c r="B695" i="13"/>
  <c r="B696" i="13"/>
  <c r="B697" i="13"/>
  <c r="B698" i="13"/>
  <c r="B699" i="13"/>
  <c r="B700" i="13"/>
  <c r="B701" i="13"/>
  <c r="B702" i="13"/>
  <c r="B703" i="13"/>
  <c r="B704" i="13"/>
  <c r="B705" i="13"/>
  <c r="B706" i="13"/>
  <c r="B707" i="13"/>
  <c r="B708" i="13"/>
  <c r="B709" i="13"/>
  <c r="B710" i="13"/>
  <c r="B711" i="13"/>
  <c r="B712" i="13"/>
  <c r="B713" i="13"/>
  <c r="B714" i="13"/>
  <c r="B715" i="13"/>
  <c r="B716" i="13"/>
  <c r="B717" i="13"/>
  <c r="B718" i="13"/>
  <c r="B719" i="13"/>
  <c r="B720" i="13"/>
  <c r="B721" i="13"/>
  <c r="B722" i="13"/>
  <c r="B723" i="13"/>
  <c r="B724" i="13"/>
  <c r="B725" i="13"/>
  <c r="B726" i="13"/>
  <c r="B727" i="13"/>
  <c r="B728" i="13"/>
  <c r="B729" i="13"/>
  <c r="B730" i="13"/>
  <c r="B731" i="13"/>
  <c r="B732" i="13"/>
  <c r="B733" i="13"/>
  <c r="B734" i="13"/>
  <c r="B735" i="13"/>
  <c r="B736" i="13"/>
  <c r="B737" i="13"/>
  <c r="B738" i="13"/>
  <c r="B739" i="13"/>
  <c r="B740" i="13"/>
  <c r="B741" i="13"/>
  <c r="B742" i="13"/>
  <c r="B743" i="13"/>
  <c r="B744" i="13"/>
  <c r="B745" i="13"/>
  <c r="B746" i="13"/>
  <c r="B747" i="13"/>
  <c r="B748" i="13"/>
  <c r="B749" i="13"/>
  <c r="B750" i="13"/>
  <c r="B751" i="13"/>
  <c r="B752" i="13"/>
  <c r="B753" i="13"/>
  <c r="B754" i="13"/>
  <c r="B755" i="13"/>
  <c r="B756" i="13"/>
  <c r="B757" i="13"/>
  <c r="B758" i="13"/>
  <c r="B759" i="13"/>
  <c r="B760" i="13"/>
  <c r="B761" i="13"/>
  <c r="B762" i="13"/>
  <c r="B763" i="13"/>
  <c r="B764" i="13"/>
  <c r="B765" i="13"/>
  <c r="B766" i="13"/>
  <c r="B767" i="13"/>
  <c r="B768" i="13"/>
  <c r="B769" i="13"/>
  <c r="B770" i="13"/>
  <c r="B771" i="13"/>
  <c r="B772" i="13"/>
  <c r="B773" i="13"/>
  <c r="B774" i="13"/>
  <c r="B775" i="13"/>
  <c r="B776" i="13"/>
  <c r="B777" i="13"/>
  <c r="B778" i="13"/>
  <c r="B779" i="13"/>
  <c r="B780" i="13"/>
  <c r="B781" i="13"/>
  <c r="B782" i="13"/>
  <c r="B783" i="13"/>
  <c r="B784" i="13"/>
  <c r="B785" i="13"/>
  <c r="B786" i="13"/>
  <c r="B787" i="13"/>
  <c r="B788" i="13"/>
  <c r="B789" i="13"/>
  <c r="B790" i="13"/>
  <c r="B791" i="13"/>
  <c r="B792" i="13"/>
  <c r="B793" i="13"/>
  <c r="B794" i="13"/>
  <c r="B795" i="13"/>
  <c r="B796" i="13"/>
  <c r="B797" i="13"/>
  <c r="B798" i="13"/>
  <c r="B799" i="13"/>
  <c r="B800" i="13"/>
  <c r="B801" i="13"/>
  <c r="B802" i="13"/>
  <c r="B803" i="13"/>
  <c r="B804" i="13"/>
  <c r="B805" i="13"/>
  <c r="B806" i="13"/>
  <c r="B807" i="13"/>
  <c r="B808" i="13"/>
  <c r="B809" i="13"/>
  <c r="B810" i="13"/>
  <c r="B811" i="13"/>
  <c r="B812" i="13"/>
  <c r="B813" i="13"/>
  <c r="B814" i="13"/>
  <c r="B815" i="13"/>
  <c r="B816" i="13"/>
  <c r="B817" i="13"/>
  <c r="B818" i="13"/>
  <c r="B819" i="13"/>
  <c r="B820" i="13"/>
  <c r="B821" i="13"/>
  <c r="B822" i="13"/>
  <c r="B823" i="13"/>
  <c r="B824" i="13"/>
  <c r="B825" i="13"/>
  <c r="B826" i="13"/>
  <c r="B827" i="13"/>
  <c r="B828" i="13"/>
  <c r="B829" i="13"/>
  <c r="B830" i="13"/>
  <c r="B831" i="13"/>
  <c r="B832" i="13"/>
  <c r="B833" i="13"/>
  <c r="B834" i="13"/>
  <c r="B835" i="13"/>
  <c r="B836" i="13"/>
  <c r="B837" i="13"/>
  <c r="B838" i="13"/>
  <c r="B839" i="13"/>
  <c r="B840" i="13"/>
  <c r="B841" i="13"/>
  <c r="B842" i="13"/>
  <c r="B843" i="13"/>
  <c r="B844" i="13"/>
  <c r="B845" i="13"/>
  <c r="B846" i="13"/>
  <c r="B847" i="13"/>
  <c r="B848" i="13"/>
  <c r="B849" i="13"/>
  <c r="B850" i="13"/>
  <c r="B851" i="13"/>
  <c r="B852" i="13"/>
  <c r="B853" i="13"/>
  <c r="B854" i="13"/>
  <c r="B855" i="13"/>
  <c r="B856" i="13"/>
  <c r="B857" i="13"/>
  <c r="B858" i="13"/>
  <c r="B859" i="13"/>
  <c r="B860" i="13"/>
  <c r="B861" i="13"/>
  <c r="B862" i="13"/>
  <c r="B863" i="13"/>
  <c r="B864" i="13"/>
  <c r="B865" i="13"/>
  <c r="B866" i="13"/>
  <c r="B867" i="13"/>
  <c r="B868" i="13"/>
  <c r="B869" i="13"/>
  <c r="B870" i="13"/>
  <c r="B871" i="13"/>
  <c r="B872" i="13"/>
  <c r="B873" i="13"/>
  <c r="B874" i="13"/>
  <c r="B875" i="13"/>
  <c r="B876" i="13"/>
  <c r="B877" i="13"/>
  <c r="B878" i="13"/>
  <c r="B879" i="13"/>
  <c r="B880" i="13"/>
  <c r="B881" i="13"/>
  <c r="B882" i="13"/>
  <c r="B883" i="13"/>
  <c r="B884" i="13"/>
  <c r="B885" i="13"/>
  <c r="B886" i="13"/>
  <c r="B887" i="13"/>
  <c r="B888" i="13"/>
  <c r="B889" i="13"/>
  <c r="B890" i="13"/>
  <c r="B891" i="13"/>
  <c r="B892" i="13"/>
  <c r="B893" i="13"/>
  <c r="B894" i="13"/>
  <c r="B895" i="13"/>
  <c r="B896" i="13"/>
  <c r="B897" i="13"/>
  <c r="B898" i="13"/>
  <c r="B899" i="13"/>
  <c r="B900" i="13"/>
  <c r="B901" i="13"/>
  <c r="B902" i="13"/>
  <c r="B903" i="13"/>
  <c r="B904" i="13"/>
  <c r="B905" i="13"/>
  <c r="B906" i="13"/>
  <c r="B907" i="13"/>
  <c r="B908" i="13"/>
  <c r="B909" i="13"/>
  <c r="B910" i="13"/>
  <c r="B911" i="13"/>
  <c r="B912" i="13"/>
  <c r="B913" i="13"/>
  <c r="B914" i="13"/>
  <c r="B915" i="13"/>
  <c r="B916" i="13"/>
  <c r="B917" i="13"/>
  <c r="B918" i="13"/>
  <c r="B919" i="13"/>
  <c r="B920" i="13"/>
  <c r="B921" i="13"/>
  <c r="B922" i="13"/>
  <c r="B923" i="13"/>
  <c r="B924" i="13"/>
  <c r="B925" i="13"/>
  <c r="B926" i="13"/>
  <c r="B927" i="13"/>
  <c r="B928" i="13"/>
  <c r="B929" i="13"/>
  <c r="B930" i="13"/>
  <c r="B931" i="13"/>
  <c r="B932" i="13"/>
  <c r="B933" i="13"/>
  <c r="B934" i="13"/>
  <c r="B935" i="13"/>
  <c r="B936" i="13"/>
  <c r="B937" i="13"/>
  <c r="B938" i="13"/>
  <c r="B939" i="13"/>
  <c r="B940" i="13"/>
  <c r="B941" i="13"/>
  <c r="B942" i="13"/>
  <c r="B943" i="13"/>
  <c r="B944" i="13"/>
  <c r="B945" i="13"/>
  <c r="B946" i="13"/>
  <c r="B947" i="13"/>
  <c r="B948" i="13"/>
  <c r="B949" i="13"/>
  <c r="B950" i="13"/>
  <c r="B951" i="13"/>
  <c r="B952" i="13"/>
  <c r="B953" i="13"/>
  <c r="B954" i="13"/>
  <c r="B955" i="13"/>
  <c r="B956" i="13"/>
  <c r="B957" i="13"/>
  <c r="B958" i="13"/>
  <c r="B959" i="13"/>
  <c r="B960" i="13"/>
  <c r="B961" i="13"/>
  <c r="B962" i="13"/>
  <c r="B963" i="13"/>
  <c r="B964" i="13"/>
  <c r="B965" i="13"/>
  <c r="B966" i="13"/>
  <c r="B967" i="13"/>
  <c r="B968" i="13"/>
  <c r="B969" i="13"/>
  <c r="B970" i="13"/>
  <c r="B971" i="13"/>
  <c r="B972" i="13"/>
  <c r="B973" i="13"/>
  <c r="B974" i="13"/>
  <c r="B975" i="13"/>
  <c r="B976" i="13"/>
  <c r="B977" i="13"/>
  <c r="B978" i="13"/>
  <c r="B979" i="13"/>
  <c r="B980" i="13"/>
  <c r="B981" i="13"/>
  <c r="B982" i="13"/>
  <c r="B983" i="13"/>
  <c r="B984" i="13"/>
  <c r="B985" i="13"/>
  <c r="B986" i="13"/>
  <c r="B987" i="13"/>
  <c r="B988" i="13"/>
  <c r="B989" i="13"/>
  <c r="B990" i="13"/>
  <c r="B991" i="13"/>
  <c r="B992" i="13"/>
  <c r="B993" i="13"/>
  <c r="B994" i="13"/>
  <c r="B995" i="13"/>
  <c r="B996" i="13"/>
  <c r="B997" i="13"/>
  <c r="B998" i="13"/>
  <c r="B999" i="13"/>
  <c r="B1000" i="13"/>
  <c r="B1001" i="13"/>
  <c r="B1002" i="13"/>
  <c r="B1003" i="13"/>
  <c r="B1004" i="13"/>
  <c r="B1005" i="13"/>
  <c r="B1006" i="13"/>
  <c r="B1007" i="13"/>
  <c r="B1008" i="13"/>
  <c r="B1009" i="13"/>
  <c r="B1010" i="13"/>
  <c r="B1011" i="13"/>
  <c r="B1012" i="13"/>
  <c r="B1013" i="13"/>
  <c r="B1014" i="13"/>
  <c r="B1015" i="13"/>
  <c r="B1016" i="13"/>
  <c r="B1017" i="13"/>
  <c r="B1018" i="13"/>
  <c r="B1019" i="13"/>
  <c r="B1020" i="13"/>
  <c r="B1021" i="13"/>
  <c r="B1022" i="13"/>
  <c r="B1023" i="13"/>
  <c r="B1024" i="13"/>
  <c r="B1025" i="13"/>
  <c r="B1026" i="13"/>
  <c r="B1027" i="13"/>
  <c r="B1028" i="13"/>
  <c r="B1029" i="13"/>
  <c r="B1030" i="13"/>
  <c r="B1031" i="13"/>
  <c r="B1032" i="13"/>
  <c r="B1033" i="13"/>
  <c r="B1034" i="13"/>
  <c r="B1035" i="13"/>
  <c r="B1036" i="13"/>
  <c r="B1037" i="13"/>
  <c r="B1038" i="13"/>
  <c r="B1039" i="13"/>
  <c r="B1040" i="13"/>
  <c r="B1041" i="13"/>
  <c r="B1042" i="13"/>
  <c r="B1043" i="13"/>
  <c r="B1044" i="13"/>
  <c r="B1045" i="13"/>
  <c r="B1046" i="13"/>
  <c r="B1047" i="13"/>
  <c r="B1048" i="13"/>
  <c r="B1049" i="13"/>
  <c r="B1050" i="13"/>
  <c r="B1051" i="13"/>
  <c r="B1052" i="13"/>
  <c r="B1053" i="13"/>
  <c r="B1054" i="13"/>
  <c r="B1055" i="13"/>
  <c r="B1056" i="13"/>
  <c r="B1057" i="13"/>
  <c r="B1058" i="13"/>
  <c r="B1059" i="13"/>
  <c r="B1060" i="13"/>
  <c r="B1061" i="13"/>
  <c r="B1062" i="13"/>
  <c r="B1063" i="13"/>
  <c r="B1064" i="13"/>
  <c r="B1065" i="13"/>
  <c r="B1066" i="13"/>
  <c r="B1067" i="13"/>
  <c r="B1068" i="13"/>
  <c r="B1069" i="13"/>
  <c r="B1070" i="13"/>
  <c r="B1071" i="13"/>
  <c r="B1072" i="13"/>
  <c r="B1073" i="13"/>
  <c r="B1074" i="13"/>
  <c r="B1075" i="13"/>
  <c r="B1076" i="13"/>
  <c r="B1077" i="13"/>
  <c r="B1078" i="13"/>
  <c r="B1079" i="13"/>
  <c r="B1080" i="13"/>
  <c r="B1081" i="13"/>
  <c r="B1082" i="13"/>
  <c r="B1083" i="13"/>
  <c r="B1084" i="13"/>
  <c r="B1085" i="13"/>
  <c r="B1086" i="13"/>
  <c r="B1087" i="13"/>
  <c r="B1088" i="13"/>
  <c r="B1089" i="13"/>
  <c r="B1090" i="13"/>
  <c r="B1091" i="13"/>
  <c r="B1092" i="13"/>
  <c r="B1093" i="13"/>
  <c r="B1094" i="13"/>
  <c r="B1095" i="13"/>
  <c r="B1096" i="13"/>
  <c r="B1097" i="13"/>
  <c r="B1098" i="13"/>
  <c r="B1099" i="13"/>
  <c r="B1100" i="13"/>
  <c r="B1101" i="13"/>
  <c r="B1102" i="13"/>
  <c r="B1103" i="13"/>
  <c r="B1104" i="13"/>
  <c r="B1105" i="13"/>
  <c r="B1106" i="13"/>
  <c r="B1107" i="13"/>
  <c r="B1108" i="13"/>
  <c r="B1109" i="13"/>
  <c r="B1110" i="13"/>
  <c r="B1111" i="13"/>
  <c r="B1112" i="13"/>
  <c r="B1113" i="13"/>
  <c r="B1114" i="13"/>
  <c r="B1115" i="13"/>
  <c r="B1116" i="13"/>
  <c r="B1117" i="13"/>
  <c r="B1118" i="13"/>
  <c r="B1119" i="13"/>
  <c r="B1120" i="13"/>
  <c r="B1121" i="13"/>
  <c r="B1122" i="13"/>
  <c r="B1123" i="13"/>
  <c r="B1124" i="13"/>
  <c r="B1125" i="13"/>
  <c r="B1126" i="13"/>
  <c r="B1127" i="13"/>
  <c r="B1128" i="13"/>
  <c r="B1129" i="13"/>
  <c r="B1130" i="13"/>
  <c r="B1131" i="13"/>
  <c r="B1132" i="13"/>
  <c r="B1133" i="13"/>
  <c r="B1134" i="13"/>
  <c r="B1135" i="13"/>
  <c r="B1136" i="13"/>
  <c r="B1137" i="13"/>
  <c r="B1138" i="13"/>
  <c r="B1139" i="13"/>
  <c r="B1140" i="13"/>
  <c r="B1141" i="13"/>
  <c r="B1142" i="13"/>
  <c r="B1143" i="13"/>
  <c r="B1144" i="13"/>
  <c r="B1145" i="13"/>
  <c r="B1146" i="13"/>
  <c r="B1147" i="13"/>
  <c r="B1148" i="13"/>
  <c r="B1149" i="13"/>
  <c r="B1150" i="13"/>
  <c r="B1151" i="13"/>
  <c r="B1152" i="13"/>
  <c r="B1153" i="13"/>
  <c r="B1154" i="13"/>
  <c r="B1155" i="13"/>
  <c r="B1156" i="13"/>
  <c r="B1157" i="13"/>
  <c r="B1158" i="13"/>
  <c r="B1159" i="13"/>
  <c r="B1160" i="13"/>
  <c r="B1161" i="13"/>
  <c r="B1162" i="13"/>
  <c r="B1163" i="13"/>
  <c r="B1164" i="13"/>
  <c r="B1165" i="13"/>
  <c r="B1166" i="13"/>
  <c r="B1167" i="13"/>
  <c r="B1168" i="13"/>
  <c r="B1169" i="13"/>
  <c r="B1170" i="13"/>
  <c r="B1171" i="13"/>
  <c r="B1172" i="13"/>
  <c r="B1173" i="13"/>
  <c r="B1174" i="13"/>
  <c r="B1175" i="13"/>
  <c r="B1176" i="13"/>
  <c r="B1177" i="13"/>
  <c r="B1178" i="13"/>
  <c r="B1179" i="13"/>
  <c r="B1180" i="13"/>
  <c r="B1181" i="13"/>
  <c r="B1182" i="13"/>
  <c r="B1183" i="13"/>
  <c r="B1184" i="13"/>
  <c r="B1185" i="13"/>
  <c r="B1186" i="13"/>
  <c r="B1187" i="13"/>
  <c r="B1188" i="13"/>
  <c r="B1189" i="13"/>
  <c r="B1190" i="13"/>
  <c r="B1191" i="13"/>
  <c r="B1192" i="13"/>
  <c r="B1193" i="13"/>
  <c r="B1194" i="13"/>
  <c r="B1195" i="13"/>
  <c r="B1196" i="13"/>
  <c r="B1197" i="13"/>
  <c r="B1198" i="13"/>
  <c r="B1199" i="13"/>
  <c r="B1200" i="13"/>
  <c r="B1201" i="13"/>
  <c r="B1202" i="13"/>
  <c r="B1203" i="13"/>
  <c r="B1204" i="13"/>
  <c r="B1205" i="13"/>
  <c r="B1206" i="13"/>
  <c r="B1207" i="13"/>
  <c r="B1208" i="13"/>
  <c r="B1209" i="13"/>
  <c r="B1210" i="13"/>
  <c r="B1211" i="13"/>
  <c r="B1212" i="13"/>
  <c r="B1213" i="13"/>
  <c r="B1214" i="13"/>
  <c r="B1215" i="13"/>
  <c r="B1216" i="13"/>
  <c r="B1217" i="13"/>
  <c r="B1218" i="13"/>
  <c r="B1219" i="13"/>
  <c r="B1220" i="13"/>
  <c r="B1221" i="13"/>
  <c r="B1222" i="13"/>
  <c r="B1223" i="13"/>
  <c r="B1224" i="13"/>
  <c r="B1225" i="13"/>
  <c r="B1226" i="13"/>
  <c r="B1227" i="13"/>
  <c r="B1228" i="13"/>
  <c r="B1229" i="13"/>
  <c r="B1230" i="13"/>
  <c r="B1231" i="13"/>
  <c r="B1232" i="13"/>
  <c r="B1233" i="13"/>
  <c r="B1234" i="13"/>
  <c r="B1235" i="13"/>
  <c r="B1236" i="13"/>
  <c r="B1237" i="13"/>
  <c r="B1238" i="13"/>
  <c r="B1239" i="13"/>
  <c r="B1240" i="13"/>
  <c r="B1241" i="13"/>
  <c r="B1242" i="13"/>
  <c r="B1243" i="13"/>
  <c r="B1244" i="13"/>
  <c r="B1245" i="13"/>
  <c r="B1246" i="13"/>
  <c r="B1247" i="13"/>
  <c r="B1248" i="13"/>
  <c r="B1249" i="13"/>
  <c r="B1250" i="13"/>
  <c r="B1251" i="13"/>
  <c r="B1252" i="13"/>
  <c r="B1253" i="13"/>
  <c r="B1254" i="13"/>
  <c r="B1255" i="13"/>
  <c r="B1256" i="13"/>
  <c r="B1257" i="13"/>
  <c r="B1258" i="13"/>
  <c r="B1259" i="13"/>
  <c r="B1260" i="13"/>
  <c r="B1261" i="13"/>
  <c r="B1262" i="13"/>
  <c r="B1263" i="13"/>
  <c r="B1264" i="13"/>
  <c r="B1265" i="13"/>
  <c r="B1266" i="13"/>
  <c r="B1267" i="13"/>
  <c r="B1268" i="13"/>
  <c r="B1269" i="13"/>
  <c r="B1270" i="13"/>
  <c r="B1271" i="13"/>
  <c r="B1272" i="13"/>
  <c r="B1273" i="13"/>
  <c r="B1274" i="13"/>
  <c r="B1275" i="13"/>
  <c r="B1276" i="13"/>
  <c r="B1277" i="13"/>
  <c r="B1278" i="13"/>
  <c r="B1279" i="13"/>
  <c r="B1280" i="13"/>
  <c r="B1281" i="13"/>
  <c r="B1282" i="13"/>
  <c r="B1283" i="13"/>
  <c r="B1284" i="13"/>
  <c r="B1285" i="13"/>
  <c r="B1286" i="13"/>
  <c r="B1287" i="13"/>
  <c r="B1288" i="13"/>
  <c r="B1289" i="13"/>
  <c r="B1290" i="13"/>
  <c r="B1291" i="13"/>
  <c r="B1292" i="13"/>
  <c r="B1293" i="13"/>
  <c r="B1294" i="13"/>
  <c r="B1295" i="13"/>
  <c r="B1296" i="13"/>
  <c r="B1297" i="13"/>
  <c r="B1298" i="13"/>
  <c r="B1299" i="13"/>
  <c r="B1300" i="13"/>
  <c r="B1301" i="13"/>
  <c r="B1302" i="13"/>
  <c r="B1303" i="13"/>
  <c r="B1304" i="13"/>
  <c r="B1305" i="13"/>
  <c r="B1306" i="13"/>
  <c r="B1307" i="13"/>
  <c r="B1308" i="13"/>
  <c r="B1309" i="13"/>
  <c r="B1310" i="13"/>
  <c r="B1311" i="13"/>
  <c r="B1312" i="13"/>
  <c r="B1313" i="13"/>
  <c r="B1314" i="13"/>
  <c r="B1315" i="13"/>
  <c r="B1316" i="13"/>
  <c r="B1317" i="13"/>
  <c r="B1318" i="13"/>
  <c r="B1319" i="13"/>
  <c r="B1320" i="13"/>
  <c r="B1321" i="13"/>
  <c r="B1322" i="13"/>
  <c r="B1323" i="13"/>
  <c r="B1324" i="13"/>
  <c r="B1325" i="13"/>
  <c r="B1326" i="13"/>
  <c r="B1327" i="13"/>
  <c r="B1328" i="13"/>
  <c r="B1329" i="13"/>
  <c r="B1330" i="13"/>
  <c r="B1331" i="13"/>
  <c r="B1332" i="13"/>
  <c r="B1333" i="13"/>
  <c r="B1334" i="13"/>
  <c r="B1335" i="13"/>
  <c r="B1336" i="13"/>
  <c r="B1337" i="13"/>
  <c r="B1338" i="13"/>
  <c r="B1339" i="13"/>
  <c r="B1340" i="13"/>
  <c r="B1341" i="13"/>
  <c r="B1342" i="13"/>
  <c r="B1343" i="13"/>
  <c r="B1344" i="13"/>
  <c r="B1345" i="13"/>
  <c r="B1346" i="13"/>
  <c r="B1347" i="13"/>
  <c r="B1348" i="13"/>
  <c r="B1349" i="13"/>
  <c r="B1350" i="13"/>
  <c r="B1351" i="13"/>
  <c r="B1352" i="13"/>
  <c r="B1353" i="13"/>
  <c r="B1354" i="13"/>
  <c r="B1355" i="13"/>
  <c r="B1356" i="13"/>
  <c r="B1357" i="13"/>
  <c r="B1358" i="13"/>
  <c r="B1359" i="13"/>
  <c r="B1360" i="13"/>
  <c r="B1361" i="13"/>
  <c r="B1362" i="13"/>
  <c r="B1363" i="13"/>
  <c r="B1364" i="13"/>
  <c r="B1365" i="13"/>
  <c r="B1366" i="13"/>
  <c r="B1367" i="13"/>
  <c r="B1368" i="13"/>
  <c r="B1369" i="13"/>
  <c r="B1370" i="13"/>
  <c r="B1371" i="13"/>
  <c r="B1372" i="13"/>
  <c r="B1373" i="13"/>
  <c r="B1374" i="13"/>
  <c r="B1375" i="13"/>
  <c r="B1376" i="13"/>
  <c r="B1377" i="13"/>
  <c r="B1378" i="13"/>
  <c r="B1379" i="13"/>
  <c r="B1380" i="13"/>
  <c r="B1381" i="13"/>
  <c r="B1382" i="13"/>
  <c r="B1383" i="13"/>
  <c r="B1384" i="13"/>
  <c r="B1385" i="13"/>
  <c r="B1386" i="13"/>
  <c r="B1387" i="13"/>
  <c r="B1388" i="13"/>
  <c r="B1389" i="13"/>
  <c r="B1390" i="13"/>
  <c r="B1391" i="13"/>
  <c r="B1392" i="13"/>
  <c r="B1393" i="13"/>
  <c r="B1394" i="13"/>
  <c r="B1395" i="13"/>
  <c r="B1396" i="13"/>
  <c r="B1397" i="13"/>
  <c r="B1398" i="13"/>
  <c r="B1399" i="13"/>
  <c r="B1400" i="13"/>
  <c r="B1401" i="13"/>
  <c r="B1402" i="13"/>
  <c r="B1403" i="13"/>
  <c r="B1404" i="13"/>
  <c r="B1405" i="13"/>
  <c r="B1406" i="13"/>
  <c r="B1407" i="13"/>
  <c r="B1408" i="13"/>
  <c r="B1409" i="13"/>
  <c r="B1410" i="13"/>
  <c r="B1411" i="13"/>
  <c r="B1412" i="13"/>
  <c r="B1413" i="13"/>
  <c r="B1414" i="13"/>
  <c r="B1415" i="13"/>
  <c r="B1416" i="13"/>
  <c r="B1417" i="13"/>
  <c r="B1418" i="13"/>
  <c r="B1419" i="13"/>
  <c r="B1420" i="13"/>
  <c r="B1421" i="13"/>
  <c r="B1422" i="13"/>
  <c r="B1423" i="13"/>
  <c r="B1424" i="13"/>
  <c r="B1425" i="13"/>
  <c r="B1426" i="13"/>
  <c r="B1427" i="13"/>
  <c r="B1428" i="13"/>
  <c r="B1429" i="13"/>
  <c r="B1430" i="13"/>
  <c r="B1431" i="13"/>
  <c r="B1432" i="13"/>
  <c r="B1433" i="13"/>
  <c r="B1434" i="13"/>
  <c r="B1435" i="13"/>
  <c r="B1436" i="13"/>
  <c r="B1437" i="13"/>
  <c r="B1438" i="13"/>
  <c r="B1439" i="13"/>
  <c r="B1440" i="13"/>
  <c r="B1441" i="13"/>
  <c r="B1442" i="13"/>
  <c r="B1443" i="13"/>
  <c r="B1444" i="13"/>
  <c r="B1445" i="13"/>
  <c r="B1446" i="13"/>
  <c r="B1447" i="13"/>
  <c r="B1448" i="13"/>
  <c r="B1449" i="13"/>
  <c r="B1450" i="13"/>
  <c r="B1451" i="13"/>
  <c r="B1452" i="13"/>
  <c r="B1453" i="13"/>
  <c r="B1454" i="13"/>
  <c r="B1455" i="13"/>
  <c r="B1456" i="13"/>
  <c r="B1457" i="13"/>
  <c r="B1458" i="13"/>
  <c r="B1459" i="13"/>
  <c r="B1460" i="13"/>
  <c r="B1461" i="13"/>
  <c r="B1462" i="13"/>
  <c r="B1463" i="13"/>
  <c r="B1464" i="13"/>
  <c r="B1465" i="13"/>
  <c r="B1466" i="13"/>
  <c r="B1467" i="13"/>
  <c r="B1468" i="13"/>
  <c r="B1469" i="13"/>
  <c r="B1470" i="13"/>
  <c r="B1471" i="13"/>
  <c r="B1472" i="13"/>
  <c r="B1473" i="13"/>
  <c r="B1474" i="13"/>
  <c r="B1475" i="13"/>
  <c r="B1476" i="13"/>
  <c r="B1477" i="13"/>
  <c r="B1478" i="13"/>
  <c r="B1479" i="13"/>
  <c r="B1480" i="13"/>
  <c r="B1481" i="13"/>
  <c r="B1482" i="13"/>
  <c r="B1483" i="13"/>
  <c r="B1484" i="13"/>
  <c r="B1485" i="13"/>
  <c r="B1486" i="13"/>
  <c r="B1487" i="13"/>
  <c r="B1488" i="13"/>
  <c r="B1489" i="13"/>
  <c r="B1490" i="13"/>
  <c r="B1491" i="13"/>
  <c r="B1492" i="13"/>
  <c r="B1493" i="13"/>
  <c r="B1494" i="13"/>
  <c r="B1495" i="13"/>
  <c r="B1496" i="13"/>
  <c r="B1497" i="13"/>
  <c r="B1498" i="13"/>
  <c r="B1499" i="13"/>
  <c r="B1500" i="13"/>
  <c r="B1501" i="13"/>
  <c r="B1502" i="13"/>
  <c r="B1503" i="13"/>
  <c r="B1504" i="13"/>
  <c r="B1505" i="13"/>
  <c r="B1506" i="13"/>
  <c r="B1507" i="13"/>
  <c r="B1508" i="13"/>
  <c r="B1509" i="13"/>
  <c r="B1510" i="13"/>
  <c r="B1511" i="13"/>
  <c r="B1512" i="13"/>
  <c r="B1513" i="13"/>
  <c r="B1514" i="13"/>
  <c r="B1515" i="13"/>
  <c r="B1516" i="13"/>
  <c r="B1517" i="13"/>
  <c r="B1518" i="13"/>
  <c r="B1519" i="13"/>
  <c r="B1520" i="13"/>
  <c r="B1521" i="13"/>
  <c r="B1522" i="13"/>
  <c r="B1523" i="13"/>
  <c r="B1524" i="13"/>
  <c r="B1525" i="13"/>
  <c r="B1526" i="13"/>
  <c r="B1527" i="13"/>
  <c r="B1528" i="13"/>
  <c r="B1529" i="13"/>
  <c r="B1530" i="13"/>
  <c r="B1531" i="13"/>
  <c r="B1532" i="13"/>
  <c r="B1533" i="13"/>
  <c r="B1534" i="13"/>
  <c r="B1535" i="13"/>
  <c r="B1536" i="13"/>
  <c r="B1537" i="13"/>
  <c r="B1538" i="13"/>
  <c r="B1539" i="13"/>
  <c r="B1540" i="13"/>
  <c r="B1541" i="13"/>
  <c r="B1542" i="13"/>
  <c r="B1543" i="13"/>
  <c r="B1544" i="13"/>
  <c r="B1545" i="13"/>
  <c r="B1546" i="13"/>
  <c r="B1547" i="13"/>
  <c r="B1548" i="13"/>
  <c r="B1549" i="13"/>
  <c r="B1550" i="13"/>
  <c r="B1551" i="13"/>
  <c r="B1552" i="13"/>
  <c r="B1553" i="13"/>
  <c r="B1554" i="13"/>
  <c r="B1555" i="13"/>
  <c r="B1556" i="13"/>
  <c r="B1557" i="13"/>
  <c r="B1558" i="13"/>
  <c r="B1559" i="13"/>
  <c r="B1560" i="13"/>
  <c r="B1561" i="13"/>
  <c r="B1562" i="13"/>
  <c r="B1563" i="13"/>
  <c r="B1564" i="13"/>
  <c r="B1565" i="13"/>
  <c r="B1566" i="13"/>
  <c r="B1567" i="13"/>
  <c r="B1568" i="13"/>
  <c r="B1569" i="13"/>
  <c r="B1570" i="13"/>
  <c r="B1571" i="13"/>
  <c r="B1572" i="13"/>
  <c r="B1573" i="13"/>
  <c r="B1574" i="13"/>
  <c r="B1575" i="13"/>
  <c r="B1576" i="13"/>
  <c r="B1577" i="13"/>
  <c r="B1578" i="13"/>
  <c r="B1579" i="13"/>
  <c r="B1580" i="13"/>
  <c r="B1581" i="13"/>
  <c r="B1582" i="13"/>
  <c r="B1583" i="13"/>
  <c r="B1584" i="13"/>
  <c r="B1585" i="13"/>
  <c r="B1586" i="13"/>
  <c r="B1587" i="13"/>
  <c r="B1588" i="13"/>
  <c r="B1589" i="13"/>
  <c r="B1590" i="13"/>
  <c r="B1591" i="13"/>
  <c r="B1592" i="13"/>
  <c r="B1593" i="13"/>
  <c r="B1594" i="13"/>
  <c r="B1595" i="13"/>
  <c r="B1596" i="13"/>
  <c r="B1597" i="13"/>
  <c r="B1598" i="13"/>
  <c r="B1599" i="13"/>
  <c r="B1600" i="13"/>
  <c r="B1601" i="13"/>
  <c r="B1602" i="13"/>
  <c r="B1603" i="13"/>
  <c r="B1604" i="13"/>
  <c r="B1605" i="13"/>
  <c r="B1606" i="13"/>
  <c r="B1607" i="13"/>
  <c r="B1608" i="13"/>
  <c r="B1609" i="13"/>
  <c r="B1610" i="13"/>
  <c r="B1611" i="13"/>
  <c r="B1612" i="13"/>
  <c r="B1613" i="13"/>
  <c r="B1614" i="13"/>
  <c r="B1615" i="13"/>
  <c r="B1616" i="13"/>
  <c r="B1617" i="13"/>
  <c r="B1618" i="13"/>
  <c r="B1619" i="13"/>
  <c r="B1620" i="13"/>
  <c r="B1621" i="13"/>
  <c r="B1622" i="13"/>
  <c r="B1623" i="13"/>
  <c r="B1624" i="13"/>
  <c r="B1625" i="13"/>
  <c r="B1626" i="13"/>
  <c r="B1627" i="13"/>
  <c r="B1628" i="13"/>
  <c r="B1629" i="13"/>
  <c r="B1630" i="13"/>
  <c r="B1631" i="13"/>
  <c r="B1632" i="13"/>
  <c r="B1633" i="13"/>
  <c r="B1634" i="13"/>
  <c r="B1635" i="13"/>
  <c r="B1636" i="13"/>
  <c r="B1637" i="13"/>
  <c r="B1638" i="13"/>
  <c r="B1639" i="13"/>
  <c r="B1640" i="13"/>
  <c r="B1641" i="13"/>
  <c r="B1642" i="13"/>
  <c r="B1643" i="13"/>
  <c r="B1644" i="13"/>
  <c r="B1645" i="13"/>
  <c r="B1646" i="13"/>
  <c r="B1647" i="13"/>
  <c r="B1648" i="13"/>
  <c r="B1649" i="13"/>
  <c r="B1650" i="13"/>
  <c r="B1651" i="13"/>
  <c r="B1652" i="13"/>
  <c r="B1653" i="13"/>
  <c r="B1654" i="13"/>
  <c r="B1655" i="13"/>
  <c r="B1656" i="13"/>
  <c r="B1657" i="13"/>
  <c r="B1658" i="13"/>
  <c r="B1659" i="13"/>
  <c r="B1660" i="13"/>
  <c r="B1661" i="13"/>
  <c r="B1662" i="13"/>
  <c r="B1663" i="13"/>
  <c r="B1664" i="13"/>
  <c r="B1665" i="13"/>
  <c r="B1666" i="13"/>
  <c r="B1667" i="13"/>
  <c r="B1668" i="13"/>
  <c r="B1669" i="13"/>
  <c r="B1670" i="13"/>
  <c r="B1671" i="13"/>
  <c r="B1672" i="13"/>
  <c r="B1673" i="13"/>
  <c r="B1674" i="13"/>
  <c r="B1675" i="13"/>
  <c r="B1676" i="13"/>
  <c r="B1677" i="13"/>
  <c r="B1678" i="13"/>
  <c r="B1679" i="13"/>
  <c r="B1680" i="13"/>
  <c r="B1681" i="13"/>
  <c r="B1682" i="13"/>
  <c r="B1683" i="13"/>
  <c r="B1684" i="13"/>
  <c r="B1685" i="13"/>
  <c r="B1686" i="13"/>
  <c r="B1687" i="13"/>
  <c r="B1688" i="13"/>
  <c r="B1689" i="13"/>
  <c r="B1690" i="13"/>
  <c r="B1691" i="13"/>
  <c r="B1692" i="13"/>
  <c r="B1693" i="13"/>
  <c r="B1694" i="13"/>
  <c r="B1695" i="13"/>
  <c r="B1696" i="13"/>
  <c r="B1697" i="13"/>
  <c r="B1698" i="13"/>
  <c r="B1699" i="13"/>
  <c r="B1700" i="13"/>
  <c r="B1701" i="13"/>
  <c r="B1702" i="13"/>
  <c r="B1703" i="13"/>
  <c r="B1704" i="13"/>
  <c r="B1705" i="13"/>
  <c r="B1706" i="13"/>
  <c r="B1707" i="13"/>
  <c r="B1708" i="13"/>
  <c r="B1709" i="13"/>
  <c r="B1710" i="13"/>
  <c r="B1711" i="13"/>
  <c r="B1712" i="13"/>
  <c r="B1713" i="13"/>
  <c r="B1714" i="13"/>
  <c r="B1715" i="13"/>
  <c r="B1716" i="13"/>
  <c r="B1717" i="13"/>
  <c r="B1718" i="13"/>
  <c r="B1719" i="13"/>
  <c r="B1720" i="13"/>
  <c r="B1721" i="13"/>
  <c r="B1722" i="13"/>
  <c r="B1723" i="13"/>
  <c r="B1724" i="13"/>
  <c r="B1725" i="13"/>
  <c r="B1726" i="13"/>
  <c r="B1727" i="13"/>
  <c r="B1728" i="13"/>
  <c r="B1729" i="13"/>
  <c r="B1730" i="13"/>
  <c r="B1731" i="13"/>
  <c r="B1732" i="13"/>
  <c r="B1733" i="13"/>
  <c r="B1734" i="13"/>
  <c r="B1735" i="13"/>
  <c r="B1736" i="13"/>
  <c r="B1737" i="13"/>
  <c r="B1738" i="13"/>
  <c r="B1739" i="13"/>
  <c r="B1740" i="13"/>
  <c r="B1741" i="13"/>
  <c r="B1742" i="13"/>
  <c r="B1743" i="13"/>
  <c r="B1744" i="13"/>
  <c r="B1745" i="13"/>
  <c r="B1746" i="13"/>
  <c r="B1747" i="13"/>
  <c r="B1748" i="13"/>
  <c r="B1749" i="13"/>
  <c r="B1750" i="13"/>
  <c r="B1751" i="13"/>
  <c r="B1752" i="13"/>
  <c r="B1753" i="13"/>
  <c r="B1754" i="13"/>
  <c r="B1755" i="13"/>
  <c r="B1756" i="13"/>
  <c r="B1757" i="13"/>
  <c r="B1758" i="13"/>
  <c r="B1759" i="13"/>
  <c r="B1760" i="13"/>
  <c r="B1761" i="13"/>
  <c r="B1762" i="13"/>
  <c r="B1763" i="13"/>
  <c r="B1764" i="13"/>
  <c r="B1765" i="13"/>
  <c r="B1766" i="13"/>
  <c r="B1767" i="13"/>
  <c r="B1768" i="13"/>
  <c r="B1769" i="13"/>
  <c r="B1770" i="13"/>
  <c r="B1771" i="13"/>
  <c r="B1772" i="13"/>
  <c r="B1773" i="13"/>
  <c r="B1774" i="13"/>
  <c r="B1775" i="13"/>
  <c r="B1776" i="13"/>
  <c r="B1777" i="13"/>
  <c r="B1778" i="13"/>
  <c r="B1779" i="13"/>
  <c r="B1780" i="13"/>
  <c r="B1781" i="13"/>
  <c r="B1782" i="13"/>
  <c r="B1783" i="13"/>
  <c r="B1784" i="13"/>
  <c r="B1785" i="13"/>
  <c r="B1786" i="13"/>
  <c r="B1787" i="13"/>
  <c r="B1788" i="13"/>
  <c r="B1789" i="13"/>
  <c r="B1790" i="13"/>
  <c r="B1791" i="13"/>
  <c r="B1792" i="13"/>
  <c r="B1793" i="13"/>
  <c r="B1794" i="13"/>
  <c r="B1795" i="13"/>
  <c r="B1796" i="13"/>
  <c r="B1797" i="13"/>
  <c r="B1798" i="13"/>
  <c r="B1799" i="13"/>
  <c r="B1800" i="13"/>
  <c r="B1801" i="13"/>
  <c r="B1802" i="13"/>
  <c r="B1803" i="13"/>
  <c r="B1804" i="13"/>
  <c r="B1805" i="13"/>
  <c r="B1806" i="13"/>
  <c r="B1807" i="13"/>
  <c r="B1808" i="13"/>
  <c r="B1809" i="13"/>
  <c r="B1810" i="13"/>
  <c r="B1811" i="13"/>
  <c r="B1812" i="13"/>
  <c r="B1813" i="13"/>
  <c r="B1814" i="13"/>
  <c r="B1815" i="13"/>
  <c r="B1816" i="13"/>
  <c r="B1817" i="13"/>
  <c r="B1818" i="13"/>
  <c r="B1819" i="13"/>
  <c r="B1820" i="13"/>
  <c r="B1821" i="13"/>
  <c r="B1822" i="13"/>
  <c r="B1823" i="13"/>
  <c r="B1824" i="13"/>
  <c r="B1825" i="13"/>
  <c r="B1826" i="13"/>
  <c r="B1827" i="13"/>
  <c r="B1828" i="13"/>
  <c r="B1829" i="13"/>
  <c r="B1830" i="13"/>
  <c r="B1831" i="13"/>
  <c r="B1832" i="13"/>
  <c r="B1833" i="13"/>
  <c r="B1834" i="13"/>
  <c r="B1835" i="13"/>
  <c r="B1836" i="13"/>
  <c r="B1837" i="13"/>
  <c r="B1838" i="13"/>
  <c r="B1839" i="13"/>
  <c r="B1840" i="13"/>
  <c r="B1841" i="13"/>
  <c r="B1842" i="13"/>
  <c r="B1843" i="13"/>
  <c r="B1844" i="13"/>
  <c r="B1845" i="13"/>
  <c r="B1846" i="13"/>
  <c r="B1847" i="13"/>
  <c r="B1848" i="13"/>
  <c r="B1849" i="13"/>
  <c r="B1850" i="13"/>
  <c r="B1851" i="13"/>
  <c r="B1852" i="13"/>
  <c r="B1853" i="13"/>
  <c r="B1854" i="13"/>
  <c r="B1855" i="13"/>
  <c r="B1856" i="13"/>
  <c r="B1857" i="13"/>
  <c r="B1858" i="13"/>
  <c r="B1859" i="13"/>
  <c r="B1860" i="13"/>
  <c r="B1861" i="13"/>
  <c r="B1862" i="13"/>
  <c r="B1863" i="13"/>
  <c r="B1864" i="13"/>
  <c r="B1865" i="13"/>
  <c r="B1866" i="13"/>
  <c r="B1867" i="13"/>
  <c r="B1868" i="13"/>
  <c r="B1869" i="13"/>
  <c r="B1870" i="13"/>
  <c r="B1871" i="13"/>
  <c r="B1872" i="13"/>
  <c r="B1873" i="13"/>
  <c r="B1874" i="13"/>
  <c r="B1875" i="13"/>
  <c r="B1876" i="13"/>
  <c r="B1877" i="13"/>
  <c r="B1878" i="13"/>
  <c r="B1879" i="13"/>
  <c r="B1880" i="13"/>
  <c r="B1881" i="13"/>
  <c r="B1882" i="13"/>
  <c r="B1883" i="13"/>
  <c r="B1884" i="13"/>
  <c r="B1885" i="13"/>
  <c r="B1886" i="13"/>
  <c r="B1887" i="13"/>
  <c r="B1888" i="13"/>
  <c r="B1889" i="13"/>
  <c r="B1890" i="13"/>
  <c r="B1891" i="13"/>
  <c r="B1892" i="13"/>
  <c r="B1893" i="13"/>
  <c r="B1894" i="13"/>
  <c r="B1895" i="13"/>
  <c r="B1896" i="13"/>
  <c r="B1897" i="13"/>
  <c r="B1898" i="13"/>
  <c r="B1899" i="13"/>
  <c r="B1900" i="13"/>
  <c r="B1901" i="13"/>
  <c r="B1902" i="13"/>
  <c r="B1903" i="13"/>
  <c r="B1904" i="13"/>
  <c r="B1905" i="13"/>
  <c r="B1906" i="13"/>
  <c r="B1907" i="13"/>
  <c r="B1908" i="13"/>
  <c r="B1909" i="13"/>
  <c r="B1910" i="13"/>
  <c r="B1911" i="13"/>
  <c r="B1912" i="13"/>
  <c r="B1913" i="13"/>
  <c r="B1914" i="13"/>
  <c r="B1915" i="13"/>
  <c r="B1916" i="13"/>
  <c r="B1917" i="13"/>
  <c r="B1918" i="13"/>
  <c r="B1919" i="13"/>
  <c r="B1920" i="13"/>
  <c r="B1921" i="13"/>
  <c r="B1922" i="13"/>
  <c r="B1923" i="13"/>
  <c r="B1924" i="13"/>
  <c r="B1925" i="13"/>
  <c r="B1926" i="13"/>
  <c r="B1927" i="13"/>
  <c r="B1928" i="13"/>
  <c r="B1929" i="13"/>
  <c r="B1930" i="13"/>
  <c r="B1931" i="13"/>
  <c r="B1932" i="13"/>
  <c r="B1933" i="13"/>
  <c r="B1934" i="13"/>
  <c r="B1935" i="13"/>
  <c r="B1936" i="13"/>
  <c r="B1937" i="13"/>
  <c r="B1938" i="13"/>
  <c r="B1939" i="13"/>
  <c r="B1940" i="13"/>
  <c r="B1941" i="13"/>
  <c r="B1942" i="13"/>
  <c r="B1943" i="13"/>
  <c r="B1944" i="13"/>
  <c r="B1945" i="13"/>
  <c r="B1946" i="13"/>
  <c r="B1947" i="13"/>
  <c r="B1948" i="13"/>
  <c r="B1949" i="13"/>
  <c r="B1950" i="13"/>
  <c r="B1951" i="13"/>
  <c r="B1952" i="13"/>
  <c r="B1953" i="13"/>
  <c r="B1954" i="13"/>
  <c r="B1955" i="13"/>
  <c r="B1956" i="13"/>
  <c r="B1957" i="13"/>
  <c r="B1958" i="13"/>
  <c r="B1959" i="13"/>
  <c r="B1960" i="13"/>
  <c r="B1961" i="13"/>
  <c r="B1962" i="13"/>
  <c r="B1963" i="13"/>
  <c r="B1964" i="13"/>
  <c r="B1965" i="13"/>
  <c r="B1966" i="13"/>
  <c r="B1967" i="13"/>
  <c r="B1968" i="13"/>
  <c r="B1969" i="13"/>
  <c r="B1970" i="13"/>
  <c r="B1971" i="13"/>
  <c r="B1972" i="13"/>
  <c r="B1973" i="13"/>
  <c r="B1974" i="13"/>
  <c r="B1975" i="13"/>
  <c r="B1976" i="13"/>
  <c r="B1977" i="13"/>
  <c r="B1978" i="13"/>
  <c r="B1979" i="13"/>
  <c r="B1980" i="13"/>
  <c r="B1981" i="13"/>
  <c r="B1982" i="13"/>
  <c r="B1983" i="13"/>
  <c r="B1984" i="13"/>
  <c r="B1985" i="13"/>
  <c r="B1986" i="13"/>
  <c r="B1987" i="13"/>
  <c r="B1988" i="13"/>
  <c r="B1989" i="13"/>
  <c r="B1990" i="13"/>
  <c r="B1991" i="13"/>
  <c r="B1992" i="13"/>
  <c r="B1993" i="13"/>
  <c r="B1994" i="13"/>
  <c r="B1995" i="13"/>
  <c r="B1996" i="13"/>
  <c r="B1997" i="13"/>
  <c r="B1998" i="13"/>
  <c r="B1999" i="13"/>
  <c r="B2000" i="13"/>
  <c r="B2001" i="13"/>
  <c r="B2002" i="13"/>
  <c r="B2003" i="13"/>
  <c r="B2004" i="13"/>
  <c r="B2005" i="13"/>
  <c r="B2006" i="13"/>
  <c r="B2007" i="13"/>
  <c r="B2008" i="13"/>
  <c r="B2009" i="13"/>
  <c r="B2010" i="13"/>
  <c r="B2011" i="13"/>
  <c r="B2012" i="13"/>
  <c r="B2013" i="13"/>
  <c r="B2014" i="13"/>
  <c r="B2015" i="13"/>
  <c r="B2016" i="13"/>
  <c r="B2017" i="13"/>
  <c r="B2018" i="13"/>
  <c r="B2019" i="13"/>
  <c r="B2020" i="13"/>
  <c r="B2021" i="13"/>
  <c r="B2022" i="13"/>
  <c r="B2023" i="13"/>
  <c r="B2024" i="13"/>
  <c r="B2025" i="13"/>
  <c r="B2026" i="13"/>
  <c r="B2027" i="13"/>
  <c r="B2028" i="13"/>
  <c r="B2029" i="13"/>
  <c r="B2030" i="13"/>
  <c r="B2031" i="13"/>
  <c r="B2032" i="13"/>
  <c r="B2033" i="13"/>
  <c r="B2034" i="13"/>
  <c r="B2035" i="13"/>
  <c r="B2036" i="13"/>
  <c r="B2037" i="13"/>
  <c r="B2038" i="13"/>
  <c r="B2039" i="13"/>
  <c r="B2040" i="13"/>
  <c r="B2041" i="13"/>
  <c r="B2042" i="13"/>
  <c r="B2043" i="13"/>
  <c r="B2044" i="13"/>
  <c r="B2045" i="13"/>
  <c r="B2046" i="13"/>
  <c r="B2047" i="13"/>
  <c r="B2048" i="13"/>
  <c r="B2049" i="13"/>
  <c r="B2050" i="13"/>
  <c r="B2051" i="13"/>
  <c r="B2052" i="13"/>
  <c r="B2053" i="13"/>
  <c r="B2054" i="13"/>
  <c r="B2055" i="13"/>
  <c r="B2056" i="13"/>
  <c r="B2057" i="13"/>
  <c r="B2058" i="13"/>
  <c r="B2059" i="13"/>
  <c r="B2060" i="13"/>
  <c r="B2061" i="13"/>
  <c r="B2062" i="13"/>
  <c r="B2063" i="13"/>
  <c r="B2064" i="13"/>
  <c r="B2065" i="13"/>
  <c r="B2066" i="13"/>
  <c r="B2067" i="13"/>
  <c r="B2068" i="13"/>
  <c r="B2069" i="13"/>
  <c r="B2070" i="13"/>
  <c r="B2071" i="13"/>
  <c r="B2072" i="13"/>
  <c r="B2073" i="13"/>
  <c r="B2074" i="13"/>
  <c r="B2075" i="13"/>
  <c r="B2076" i="13"/>
  <c r="B2077" i="13"/>
  <c r="B2078" i="13"/>
  <c r="B2079" i="13"/>
  <c r="B2080" i="13"/>
  <c r="B2081" i="13"/>
  <c r="B2082" i="13"/>
  <c r="B2083" i="13"/>
  <c r="B2084" i="13"/>
  <c r="B2085" i="13"/>
  <c r="B2086" i="13"/>
  <c r="B2087" i="13"/>
  <c r="B2088" i="13"/>
  <c r="B2089" i="13"/>
  <c r="B2090" i="13"/>
  <c r="B2091" i="13"/>
  <c r="B2092" i="13"/>
  <c r="B2093" i="13"/>
  <c r="B2094" i="13"/>
  <c r="B2095" i="13"/>
  <c r="B2096" i="13"/>
  <c r="B2097" i="13"/>
  <c r="B2098" i="13"/>
  <c r="B2099" i="13"/>
  <c r="B2100" i="13"/>
  <c r="B2101" i="13"/>
  <c r="B2102" i="13"/>
  <c r="B2103" i="13"/>
  <c r="B2104" i="13"/>
  <c r="B2105" i="13"/>
  <c r="B2106" i="13"/>
  <c r="B2107" i="13"/>
  <c r="B2108" i="13"/>
  <c r="B2109" i="13"/>
  <c r="B2110" i="13"/>
  <c r="B2111" i="13"/>
  <c r="B2112" i="13"/>
  <c r="B2113" i="13"/>
  <c r="B2114" i="13"/>
  <c r="B2115" i="13"/>
  <c r="B2116" i="13"/>
  <c r="B2117" i="13"/>
  <c r="B2118" i="13"/>
  <c r="B2119" i="13"/>
  <c r="B2120" i="13"/>
  <c r="B2121" i="13"/>
  <c r="B2122" i="13"/>
  <c r="B2123" i="13"/>
  <c r="B2124" i="13"/>
  <c r="B2125" i="13"/>
  <c r="B2126" i="13"/>
  <c r="B2127" i="13"/>
  <c r="B2128" i="13"/>
  <c r="B2129" i="13"/>
  <c r="B2130" i="13"/>
  <c r="B2131" i="13"/>
  <c r="B2132" i="13"/>
  <c r="B2133" i="13"/>
  <c r="B2134" i="13"/>
  <c r="B2135" i="13"/>
  <c r="B2136" i="13"/>
  <c r="B2137" i="13"/>
  <c r="B2138" i="13"/>
  <c r="B2139" i="13"/>
  <c r="B2140" i="13"/>
  <c r="B2141" i="13"/>
  <c r="B2142" i="13"/>
  <c r="B2143" i="13"/>
  <c r="B2144" i="13"/>
  <c r="B2145" i="13"/>
  <c r="B2146" i="13"/>
  <c r="B2147" i="13"/>
  <c r="B2148" i="13"/>
  <c r="B2149" i="13"/>
  <c r="B2150" i="13"/>
  <c r="B2151" i="13"/>
  <c r="B2152" i="13"/>
  <c r="B2153" i="13"/>
  <c r="B2154" i="13"/>
  <c r="B2155" i="13"/>
  <c r="B2156" i="13"/>
  <c r="B2157" i="13"/>
  <c r="B2158" i="13"/>
  <c r="B2159" i="13"/>
  <c r="B2160" i="13"/>
  <c r="B2161" i="13"/>
  <c r="B2162" i="13"/>
  <c r="B2163" i="13"/>
  <c r="B2164" i="13"/>
  <c r="B2165" i="13"/>
  <c r="B2166" i="13"/>
  <c r="B2167" i="13"/>
  <c r="B2168" i="13"/>
  <c r="B2169" i="13"/>
  <c r="B2170" i="13"/>
  <c r="B2171" i="13"/>
  <c r="B2172" i="13"/>
  <c r="B2173" i="13"/>
  <c r="B2174" i="13"/>
  <c r="B2175" i="13"/>
  <c r="B2176" i="13"/>
  <c r="B2177" i="13"/>
  <c r="B2178" i="13"/>
  <c r="B2179" i="13"/>
  <c r="B2180" i="13"/>
  <c r="B2181" i="13"/>
  <c r="B2182" i="13"/>
  <c r="B2183" i="13"/>
  <c r="B2184" i="13"/>
  <c r="B2185" i="13"/>
  <c r="B2186" i="13"/>
  <c r="B2187" i="13"/>
  <c r="B2188" i="13"/>
  <c r="B2189" i="13"/>
  <c r="B2190" i="13"/>
  <c r="B2191" i="13"/>
  <c r="B2192" i="13"/>
  <c r="B2193" i="13"/>
  <c r="B2194" i="13"/>
  <c r="B2195" i="13"/>
  <c r="B2196" i="13"/>
  <c r="B2197" i="13"/>
  <c r="B2198" i="13"/>
  <c r="B2199" i="13"/>
  <c r="B2200" i="13"/>
  <c r="B2201" i="13"/>
  <c r="B2202" i="13"/>
  <c r="B2203" i="13"/>
  <c r="B2204" i="13"/>
  <c r="B2205" i="13"/>
  <c r="B2206" i="13"/>
  <c r="B2207" i="13"/>
  <c r="B2208" i="13"/>
  <c r="B2209" i="13"/>
  <c r="B2210" i="13"/>
  <c r="B2211" i="13"/>
  <c r="B2212" i="13"/>
  <c r="B2213" i="13"/>
  <c r="B2214" i="13"/>
  <c r="B2215" i="13"/>
  <c r="B2216" i="13"/>
  <c r="B2217" i="13"/>
  <c r="B2218" i="13"/>
  <c r="B2219" i="13"/>
  <c r="B2220" i="13"/>
  <c r="B2221" i="13"/>
  <c r="B2222" i="13"/>
  <c r="B2223" i="13"/>
  <c r="B2224" i="13"/>
  <c r="B2225" i="13"/>
  <c r="B2226" i="13"/>
  <c r="B2227" i="13"/>
  <c r="B2228" i="13"/>
  <c r="B2229" i="13"/>
  <c r="B2230" i="13"/>
  <c r="B2231" i="13"/>
  <c r="B2232" i="13"/>
  <c r="B2233" i="13"/>
  <c r="B2234" i="13"/>
  <c r="B2235" i="13"/>
  <c r="B2236" i="13"/>
  <c r="B2237" i="13"/>
  <c r="B2238" i="13"/>
  <c r="B2239" i="13"/>
  <c r="B2240" i="13"/>
  <c r="B2241" i="13"/>
  <c r="B2242" i="13"/>
  <c r="B2243" i="13"/>
  <c r="B2244" i="13"/>
  <c r="B2245" i="13"/>
  <c r="B2246" i="13"/>
  <c r="B2247" i="13"/>
  <c r="B2248" i="13"/>
  <c r="B2249" i="13"/>
  <c r="B2250" i="13"/>
  <c r="B2251" i="13"/>
  <c r="B2252" i="13"/>
  <c r="B2253" i="13"/>
  <c r="B2254" i="13"/>
  <c r="B2255" i="13"/>
  <c r="B2256" i="13"/>
  <c r="B2257" i="13"/>
  <c r="B2258" i="13"/>
  <c r="B2259" i="13"/>
  <c r="B2260" i="13"/>
  <c r="B2261" i="13"/>
  <c r="B2262" i="13"/>
  <c r="B2263" i="13"/>
  <c r="B2264" i="13"/>
  <c r="B2265" i="13"/>
  <c r="B2266" i="13"/>
  <c r="B2267" i="13"/>
  <c r="B2268" i="13"/>
  <c r="B2269" i="13"/>
  <c r="B2270" i="13"/>
  <c r="B2271" i="13"/>
  <c r="B2272" i="13"/>
  <c r="B2273" i="13"/>
  <c r="B2274" i="13"/>
  <c r="B2275" i="13"/>
  <c r="B2276" i="13"/>
  <c r="B2277" i="13"/>
  <c r="B2278" i="13"/>
  <c r="B2279" i="13"/>
  <c r="B2280" i="13"/>
  <c r="B2281" i="13"/>
  <c r="B2282" i="13"/>
  <c r="B2283" i="13"/>
  <c r="B2284" i="13"/>
  <c r="B2285" i="13"/>
  <c r="B2286" i="13"/>
  <c r="B2287" i="13"/>
  <c r="B2288" i="13"/>
  <c r="B2289" i="13"/>
  <c r="B2290" i="13"/>
  <c r="B2291" i="13"/>
  <c r="B2292" i="13"/>
  <c r="B2293" i="13"/>
  <c r="B2294" i="13"/>
  <c r="B2295" i="13"/>
  <c r="B2296" i="13"/>
  <c r="B2297" i="13"/>
  <c r="B2298" i="13"/>
  <c r="B2299" i="13"/>
  <c r="B2300" i="13"/>
  <c r="B2301" i="13"/>
  <c r="B2302" i="13"/>
  <c r="B2303" i="13"/>
  <c r="B2304" i="13"/>
  <c r="B2305" i="13"/>
  <c r="B2306" i="13"/>
  <c r="B2307" i="13"/>
  <c r="B2308" i="13"/>
  <c r="B2309" i="13"/>
  <c r="B2310" i="13"/>
  <c r="B2311" i="13"/>
  <c r="B2312" i="13"/>
  <c r="B2313" i="13"/>
  <c r="B2314" i="13"/>
  <c r="B2315" i="13"/>
  <c r="B2316" i="13"/>
  <c r="B2317" i="13"/>
  <c r="B2318" i="13"/>
  <c r="B2319" i="13"/>
  <c r="B2320" i="13"/>
  <c r="B2321" i="13"/>
  <c r="B2322" i="13"/>
  <c r="B2323" i="13"/>
  <c r="B2324" i="13"/>
  <c r="B2325" i="13"/>
  <c r="B2326" i="13"/>
  <c r="B2327" i="13"/>
  <c r="B2328" i="13"/>
  <c r="B2329" i="13"/>
  <c r="B2330" i="13"/>
  <c r="B2331" i="13"/>
  <c r="B2332" i="13"/>
  <c r="B2333" i="13"/>
  <c r="B2334" i="13"/>
  <c r="B2335" i="13"/>
  <c r="B2336" i="13"/>
  <c r="B2337" i="13"/>
  <c r="B2338" i="13"/>
  <c r="B2339" i="13"/>
  <c r="B2340" i="13"/>
  <c r="B2341" i="13"/>
  <c r="B2342" i="13"/>
  <c r="B2343" i="13"/>
  <c r="B2344" i="13"/>
  <c r="B2345" i="13"/>
  <c r="B2346" i="13"/>
  <c r="B2347" i="13"/>
  <c r="B2348" i="13"/>
  <c r="B2349" i="13"/>
  <c r="B2350" i="13"/>
  <c r="B2351" i="13"/>
  <c r="B2352" i="13"/>
  <c r="B2353" i="13"/>
  <c r="B2354" i="13"/>
  <c r="B2355" i="13"/>
  <c r="B2356" i="13"/>
  <c r="B2357" i="13"/>
  <c r="B2358" i="13"/>
  <c r="B2359" i="13"/>
  <c r="B2360" i="13"/>
  <c r="B2361" i="13"/>
  <c r="B2362" i="13"/>
  <c r="B2363" i="13"/>
  <c r="B2364" i="13"/>
  <c r="B2365" i="13"/>
  <c r="B2366" i="13"/>
  <c r="B2367" i="13"/>
  <c r="B2368" i="13"/>
  <c r="B2369" i="13"/>
  <c r="B2370" i="13"/>
  <c r="B2371" i="13"/>
  <c r="B2372" i="13"/>
  <c r="B2373" i="13"/>
  <c r="B2374" i="13"/>
  <c r="B2375" i="13"/>
  <c r="B2376" i="13"/>
  <c r="B2377" i="13"/>
  <c r="B2378" i="13"/>
  <c r="B2379" i="13"/>
  <c r="B2380" i="13"/>
  <c r="B2381" i="13"/>
  <c r="B2382" i="13"/>
  <c r="B2383" i="13"/>
  <c r="B2384" i="13"/>
  <c r="B2385" i="13"/>
  <c r="B2386" i="13"/>
  <c r="B2387" i="13"/>
  <c r="B2388" i="13"/>
  <c r="B2389" i="13"/>
  <c r="B2390" i="13"/>
  <c r="B2391" i="13"/>
  <c r="B2392" i="13"/>
  <c r="B2393" i="13"/>
  <c r="B2394" i="13"/>
  <c r="B2395" i="13"/>
  <c r="B2396" i="13"/>
  <c r="B2397" i="13"/>
  <c r="B2398" i="13"/>
  <c r="B2399" i="13"/>
  <c r="B2400" i="13"/>
  <c r="B2401" i="13"/>
  <c r="B2402" i="13"/>
  <c r="B2403" i="13"/>
  <c r="B2404" i="13"/>
  <c r="B2405" i="13"/>
  <c r="B2406" i="13"/>
  <c r="B2407" i="13"/>
  <c r="B2408" i="13"/>
  <c r="B2409" i="13"/>
  <c r="B2410" i="13"/>
  <c r="B2411" i="13"/>
  <c r="B2412" i="13"/>
  <c r="B2413" i="13"/>
  <c r="B2414" i="13"/>
  <c r="B2415" i="13"/>
  <c r="B2416" i="13"/>
  <c r="B2417" i="13"/>
  <c r="B2418" i="13"/>
  <c r="B2419" i="13"/>
  <c r="B2420" i="13"/>
  <c r="B2421" i="13"/>
  <c r="B2422" i="13"/>
  <c r="B2423" i="13"/>
  <c r="B2424" i="13"/>
  <c r="B2425" i="13"/>
  <c r="B2426" i="13"/>
  <c r="B2427" i="13"/>
  <c r="B2428" i="13"/>
  <c r="B2429" i="13"/>
  <c r="B2430" i="13"/>
  <c r="B2431" i="13"/>
  <c r="B2432" i="13"/>
  <c r="B2433" i="13"/>
  <c r="B2434" i="13"/>
  <c r="B2435" i="13"/>
  <c r="B2436" i="13"/>
  <c r="B2437" i="13"/>
  <c r="B2438" i="13"/>
  <c r="B2439" i="13"/>
  <c r="B2440" i="13"/>
  <c r="B2441" i="13"/>
  <c r="B2442" i="13"/>
  <c r="B2443" i="13"/>
  <c r="B2444" i="13"/>
  <c r="B2445" i="13"/>
  <c r="B2446" i="13"/>
  <c r="B2447" i="13"/>
  <c r="B2448" i="13"/>
  <c r="B2449" i="13"/>
  <c r="B2450" i="13"/>
  <c r="B2451" i="13"/>
  <c r="B2452" i="13"/>
  <c r="B2453" i="13"/>
  <c r="B2454" i="13"/>
  <c r="B2455" i="13"/>
  <c r="B2456" i="13"/>
  <c r="B2457" i="13"/>
  <c r="B2458" i="13"/>
  <c r="B2459" i="13"/>
  <c r="B2460" i="13"/>
  <c r="B2461" i="13"/>
  <c r="B2462" i="13"/>
  <c r="B2463" i="13"/>
  <c r="B2464" i="13"/>
  <c r="B2465" i="13"/>
  <c r="B2466" i="13"/>
  <c r="B2467" i="13"/>
  <c r="B2468" i="13"/>
  <c r="B2469" i="13"/>
  <c r="B2470" i="13"/>
  <c r="B2471" i="13"/>
  <c r="B2472" i="13"/>
  <c r="B2473" i="13"/>
  <c r="B2474" i="13"/>
  <c r="B2475" i="13"/>
  <c r="B2476" i="13"/>
  <c r="B2477" i="13"/>
  <c r="B2478" i="13"/>
  <c r="B2479" i="13"/>
  <c r="B2480" i="13"/>
  <c r="B2481" i="13"/>
  <c r="B2482" i="13"/>
  <c r="B2483" i="13"/>
  <c r="B2484" i="13"/>
  <c r="B2485" i="13"/>
  <c r="B2486" i="13"/>
  <c r="B2487" i="13"/>
  <c r="B2488" i="13"/>
  <c r="B2489" i="13"/>
  <c r="B2490" i="13"/>
  <c r="B2491" i="13"/>
  <c r="B2492" i="13"/>
  <c r="B2493" i="13"/>
  <c r="B2494" i="13"/>
  <c r="B2495" i="13"/>
  <c r="B2496" i="13"/>
  <c r="B2497" i="13"/>
  <c r="B2498" i="13"/>
  <c r="B2499" i="13"/>
  <c r="B2500" i="13"/>
  <c r="B2501" i="13"/>
  <c r="B2502" i="13"/>
  <c r="B2503" i="13"/>
  <c r="B2504" i="13"/>
  <c r="B2505" i="13"/>
  <c r="B2506" i="13"/>
  <c r="B2507" i="13"/>
  <c r="B2508" i="13"/>
  <c r="B2509" i="13"/>
  <c r="B2510" i="13"/>
  <c r="B2511" i="13"/>
  <c r="B2512" i="13"/>
  <c r="B2513" i="13"/>
  <c r="B2514" i="13"/>
  <c r="B2515" i="13"/>
  <c r="B2516" i="13"/>
  <c r="B2517" i="13"/>
  <c r="B2518" i="13"/>
  <c r="B2519" i="13"/>
  <c r="B2520" i="13"/>
  <c r="B2521" i="13"/>
  <c r="B2522" i="13"/>
  <c r="B2523" i="13"/>
  <c r="B2524" i="13"/>
  <c r="B2525" i="13"/>
  <c r="B2526" i="13"/>
  <c r="B2527" i="13"/>
  <c r="B2528" i="13"/>
  <c r="B2529" i="13"/>
  <c r="B2530" i="13"/>
  <c r="B2531" i="13"/>
  <c r="B2532" i="13"/>
  <c r="B2533" i="13"/>
  <c r="B2534" i="13"/>
  <c r="B2535" i="13"/>
  <c r="B2536" i="13"/>
  <c r="B2537" i="13"/>
  <c r="B2538" i="13"/>
  <c r="B2539" i="13"/>
  <c r="B2540" i="13"/>
  <c r="B2541" i="13"/>
  <c r="B2542" i="13"/>
  <c r="B2543" i="13"/>
  <c r="B2544" i="13"/>
  <c r="B2545" i="13"/>
  <c r="B2546" i="13"/>
  <c r="B2547" i="13"/>
  <c r="B2548" i="13"/>
  <c r="B2549" i="13"/>
  <c r="B2550" i="13"/>
  <c r="B2551" i="13"/>
  <c r="B2552" i="13"/>
  <c r="B2553" i="13"/>
  <c r="B2554" i="13"/>
  <c r="B2555" i="13"/>
  <c r="B2556" i="13"/>
  <c r="B2557" i="13"/>
  <c r="B2558" i="13"/>
  <c r="B2559" i="13"/>
  <c r="B2560" i="13"/>
  <c r="B2561" i="13"/>
  <c r="B2562" i="13"/>
  <c r="B2563" i="13"/>
  <c r="B2564" i="13"/>
  <c r="B2565" i="13"/>
  <c r="B2566" i="13"/>
  <c r="B2567" i="13"/>
  <c r="B2568" i="13"/>
  <c r="B2569" i="13"/>
  <c r="B2570" i="13"/>
  <c r="B2571" i="13"/>
  <c r="B2572" i="13"/>
  <c r="B2573" i="13"/>
  <c r="B2574" i="13"/>
  <c r="B2575" i="13"/>
  <c r="B2576" i="13"/>
  <c r="B2577" i="13"/>
  <c r="B2578" i="13"/>
  <c r="B2579" i="13"/>
  <c r="B2580" i="13"/>
  <c r="B2581" i="13"/>
  <c r="B2582" i="13"/>
  <c r="B2583" i="13"/>
  <c r="B2584" i="13"/>
  <c r="B2585" i="13"/>
  <c r="B2586" i="13"/>
  <c r="B2587" i="13"/>
  <c r="B2588" i="13"/>
  <c r="B2589" i="13"/>
  <c r="B2590" i="13"/>
  <c r="B2591" i="13"/>
  <c r="B2592" i="13"/>
  <c r="B2593" i="13"/>
  <c r="B2594" i="13"/>
  <c r="B2595" i="13"/>
  <c r="B2596" i="13"/>
  <c r="B2597" i="13"/>
  <c r="B2598" i="13"/>
  <c r="B2599" i="13"/>
  <c r="B2600" i="13"/>
  <c r="B2601" i="13"/>
  <c r="B2602" i="13"/>
  <c r="B2603" i="13"/>
  <c r="B2604" i="13"/>
  <c r="B2605" i="13"/>
  <c r="B2606" i="13"/>
  <c r="B2607" i="13"/>
  <c r="B2608" i="13"/>
  <c r="B2609" i="13"/>
  <c r="B2610" i="13"/>
  <c r="B2611" i="13"/>
  <c r="B2612" i="13"/>
  <c r="B2613" i="13"/>
  <c r="B2614" i="13"/>
  <c r="B2615" i="13"/>
  <c r="B2616" i="13"/>
  <c r="B2617" i="13"/>
  <c r="B2618" i="13"/>
  <c r="B2619" i="13"/>
  <c r="B2620" i="13"/>
  <c r="B2621" i="13"/>
  <c r="B2622" i="13"/>
  <c r="B2623" i="13"/>
  <c r="B2624" i="13"/>
  <c r="B2625" i="13"/>
  <c r="B2626" i="13"/>
  <c r="B2627" i="13"/>
  <c r="B2628" i="13"/>
  <c r="B2629" i="13"/>
  <c r="B2630" i="13"/>
  <c r="B2631" i="13"/>
  <c r="B2632" i="13"/>
  <c r="B2633" i="13"/>
  <c r="B2634" i="13"/>
  <c r="B2635" i="13"/>
  <c r="B2636" i="13"/>
  <c r="B2637" i="13"/>
  <c r="B2638" i="13"/>
  <c r="B2639" i="13"/>
  <c r="B2640" i="13"/>
  <c r="B2641" i="13"/>
  <c r="B2642" i="13"/>
  <c r="B2643" i="13"/>
  <c r="B2644" i="13"/>
  <c r="B2645" i="13"/>
  <c r="B2646" i="13"/>
  <c r="B2647" i="13"/>
  <c r="B2648" i="13"/>
  <c r="B2649" i="13"/>
  <c r="B2650" i="13"/>
  <c r="B2651" i="13"/>
  <c r="B2652" i="13"/>
  <c r="B2653" i="13"/>
  <c r="B2654" i="13"/>
  <c r="B2655" i="13"/>
  <c r="B2656" i="13"/>
  <c r="B2657" i="13"/>
  <c r="B2658" i="13"/>
  <c r="B2659" i="13"/>
  <c r="B2660" i="13"/>
  <c r="B2661" i="13"/>
  <c r="B2662" i="13"/>
  <c r="B2663" i="13"/>
  <c r="B2664" i="13"/>
  <c r="B2665" i="13"/>
  <c r="B2666" i="13"/>
  <c r="B2667" i="13"/>
  <c r="B2668" i="13"/>
  <c r="B2669" i="13"/>
  <c r="B2670" i="13"/>
  <c r="B2671" i="13"/>
  <c r="B2672" i="13"/>
  <c r="B2673" i="13"/>
  <c r="B2674" i="13"/>
  <c r="B2675" i="13"/>
  <c r="B2676" i="13"/>
  <c r="B2677" i="13"/>
  <c r="B2678" i="13"/>
  <c r="B2679" i="13"/>
  <c r="B2680" i="13"/>
  <c r="B2681" i="13"/>
  <c r="B2682" i="13"/>
  <c r="B2683" i="13"/>
  <c r="B2684" i="13"/>
  <c r="B2685" i="13"/>
  <c r="B2686" i="13"/>
  <c r="B2687" i="13"/>
  <c r="B2688" i="13"/>
  <c r="B2689" i="13"/>
  <c r="B2690" i="13"/>
  <c r="B2691" i="13"/>
  <c r="B2692" i="13"/>
  <c r="B2693" i="13"/>
  <c r="B2694" i="13"/>
  <c r="B2695" i="13"/>
  <c r="B2696" i="13"/>
  <c r="B2697" i="13"/>
  <c r="B2698" i="13"/>
  <c r="B2699" i="13"/>
  <c r="B2700" i="13"/>
  <c r="B2701" i="13"/>
  <c r="B2702" i="13"/>
  <c r="B2703" i="13"/>
  <c r="B2704" i="13"/>
  <c r="B2705" i="13"/>
  <c r="B2706" i="13"/>
  <c r="B2707" i="13"/>
  <c r="B2708" i="13"/>
  <c r="B2709" i="13"/>
  <c r="B2710" i="13"/>
  <c r="B2711" i="13"/>
  <c r="B2712" i="13"/>
  <c r="B2713" i="13"/>
  <c r="B2714" i="13"/>
  <c r="B2715" i="13"/>
  <c r="B2716" i="13"/>
  <c r="B2717" i="13"/>
  <c r="B2718" i="13"/>
  <c r="B2719" i="13"/>
  <c r="B2720" i="13"/>
  <c r="B2721" i="13"/>
  <c r="B2722" i="13"/>
  <c r="B2723" i="13"/>
  <c r="B2724" i="13"/>
  <c r="B2725" i="13"/>
  <c r="B2726" i="13"/>
  <c r="B2727" i="13"/>
  <c r="B2728" i="13"/>
  <c r="B2729" i="13"/>
  <c r="B2730" i="13"/>
  <c r="B2731" i="13"/>
  <c r="B2732" i="13"/>
  <c r="B2733" i="13"/>
  <c r="B2734" i="13"/>
  <c r="B2735" i="13"/>
  <c r="B2736" i="13"/>
  <c r="B2737" i="13"/>
  <c r="B2738" i="13"/>
  <c r="B2739" i="13"/>
  <c r="B2740" i="13"/>
  <c r="B2741" i="13"/>
  <c r="B2742" i="13"/>
  <c r="B2743" i="13"/>
  <c r="B2744" i="13"/>
  <c r="B2745" i="13"/>
  <c r="B2746" i="13"/>
  <c r="B2747" i="13"/>
  <c r="B2748" i="13"/>
  <c r="B2749" i="13"/>
  <c r="B2750" i="13"/>
  <c r="B2751" i="13"/>
  <c r="B2752" i="13"/>
  <c r="B2753" i="13"/>
  <c r="B2754" i="13"/>
  <c r="B2755" i="13"/>
  <c r="B2756" i="13"/>
  <c r="B2757" i="13"/>
  <c r="B2758" i="13"/>
  <c r="B2759" i="13"/>
  <c r="B2760" i="13"/>
  <c r="B2761" i="13"/>
  <c r="B2762" i="13"/>
  <c r="B2763" i="13"/>
  <c r="B2764" i="13"/>
  <c r="B2765" i="13"/>
  <c r="B2766" i="13"/>
  <c r="B2767" i="13"/>
  <c r="B2768" i="13"/>
  <c r="B2769" i="13"/>
  <c r="B2770" i="13"/>
  <c r="B2771" i="13"/>
  <c r="B2772" i="13"/>
  <c r="B2773" i="13"/>
  <c r="B2774" i="13"/>
  <c r="B2775" i="13"/>
  <c r="B2776" i="13"/>
  <c r="B2777" i="13"/>
  <c r="B2778" i="13"/>
  <c r="B2779" i="13"/>
  <c r="B2780" i="13"/>
  <c r="B2781" i="13"/>
  <c r="B2782" i="13"/>
  <c r="B2783" i="13"/>
  <c r="B2784" i="13"/>
  <c r="B2785" i="13"/>
  <c r="B2786" i="13"/>
  <c r="B2787" i="13"/>
  <c r="B2788" i="13"/>
  <c r="B2789" i="13"/>
  <c r="B2790" i="13"/>
  <c r="B2791" i="13"/>
  <c r="B2792" i="13"/>
  <c r="B2793" i="13"/>
  <c r="B2794" i="13"/>
  <c r="B2795" i="13"/>
  <c r="B2796" i="13"/>
  <c r="B2797" i="13"/>
  <c r="B2798" i="13"/>
  <c r="B2799" i="13"/>
  <c r="B2800" i="13"/>
  <c r="B2801" i="13"/>
  <c r="B2802" i="13"/>
  <c r="B2803" i="13"/>
  <c r="B2804" i="13"/>
  <c r="B2805" i="13"/>
  <c r="B2806" i="13"/>
  <c r="B2807" i="13"/>
  <c r="B2808" i="13"/>
  <c r="B2809" i="13"/>
  <c r="B2810" i="13"/>
  <c r="B2811" i="13"/>
  <c r="B2812" i="13"/>
  <c r="B2813" i="13"/>
  <c r="B2814" i="13"/>
  <c r="B2815" i="13"/>
  <c r="B2816" i="13"/>
  <c r="B2817" i="13"/>
  <c r="B2818" i="13"/>
  <c r="B2819" i="13"/>
  <c r="B2820" i="13"/>
  <c r="B2821" i="13"/>
  <c r="B2822" i="13"/>
  <c r="B2823" i="13"/>
  <c r="B2824" i="13"/>
  <c r="B2825" i="13"/>
  <c r="B2826" i="13"/>
  <c r="B2827" i="13"/>
  <c r="B2828" i="13"/>
  <c r="B2829" i="13"/>
  <c r="B2830" i="13"/>
  <c r="B2831" i="13"/>
  <c r="B2832" i="13"/>
  <c r="B2833" i="13"/>
  <c r="B2834" i="13"/>
  <c r="B2835" i="13"/>
  <c r="B2836" i="13"/>
  <c r="B2837" i="13"/>
  <c r="B2838" i="13"/>
  <c r="B2839" i="13"/>
  <c r="B2840" i="13"/>
  <c r="B2841" i="13"/>
  <c r="B2842" i="13"/>
  <c r="B2843" i="13"/>
  <c r="B2844" i="13"/>
  <c r="B2845" i="13"/>
  <c r="B2846" i="13"/>
  <c r="B2847" i="13"/>
  <c r="B2848" i="13"/>
  <c r="B2849" i="13"/>
  <c r="B2850" i="13"/>
  <c r="B2851" i="13"/>
  <c r="B2852" i="13"/>
  <c r="B2853" i="13"/>
  <c r="B2854" i="13"/>
  <c r="B2855" i="13"/>
  <c r="B2856" i="13"/>
  <c r="B2857" i="13"/>
  <c r="B2858" i="13"/>
  <c r="B2859" i="13"/>
  <c r="B2860" i="13"/>
  <c r="B2861" i="13"/>
  <c r="B2862" i="13"/>
  <c r="B2863" i="13"/>
  <c r="B2864" i="13"/>
  <c r="B2865" i="13"/>
  <c r="B2866" i="13"/>
  <c r="B2867" i="13"/>
  <c r="B2868" i="13"/>
  <c r="B2869" i="13"/>
  <c r="B2870" i="13"/>
  <c r="B2871" i="13"/>
  <c r="B2872" i="13"/>
  <c r="B2873" i="13"/>
  <c r="B2874" i="13"/>
  <c r="B2875" i="13"/>
  <c r="B2876" i="13"/>
  <c r="B2877" i="13"/>
  <c r="B2878" i="13"/>
  <c r="B2879" i="13"/>
  <c r="B2880" i="13"/>
  <c r="B2881" i="13"/>
  <c r="B2882" i="13"/>
  <c r="B2883" i="13"/>
  <c r="B2884" i="13"/>
  <c r="B2885" i="13"/>
  <c r="B2886" i="13"/>
  <c r="B2887" i="13"/>
  <c r="B2888" i="13"/>
  <c r="B2889" i="13"/>
  <c r="B2890" i="13"/>
  <c r="B2891" i="13"/>
  <c r="B2892" i="13"/>
  <c r="B2893" i="13"/>
  <c r="B2894" i="13"/>
  <c r="B2895" i="13"/>
  <c r="B2896" i="13"/>
  <c r="B2897" i="13"/>
  <c r="B2898" i="13"/>
  <c r="B2899" i="13"/>
  <c r="B2900" i="13"/>
  <c r="B2901" i="13"/>
  <c r="B2902" i="13"/>
  <c r="B2903" i="13"/>
  <c r="B2904" i="13"/>
  <c r="B2905" i="13"/>
  <c r="B2906" i="13"/>
  <c r="B2907" i="13"/>
  <c r="B2908" i="13"/>
  <c r="B2909" i="13"/>
  <c r="B2910" i="13"/>
  <c r="B2911" i="13"/>
  <c r="B2912" i="13"/>
  <c r="B2913" i="13"/>
  <c r="B2914" i="13"/>
  <c r="B2915" i="13"/>
  <c r="B2916" i="13"/>
  <c r="B2917" i="13"/>
  <c r="B2918" i="13"/>
  <c r="B2919" i="13"/>
  <c r="B2920" i="13"/>
  <c r="B2921" i="13"/>
  <c r="B2922" i="13"/>
  <c r="B2923" i="13"/>
  <c r="B2924" i="13"/>
  <c r="B2925" i="13"/>
  <c r="B2926" i="13"/>
  <c r="B2927" i="13"/>
  <c r="B2928" i="13"/>
  <c r="B2929" i="13"/>
  <c r="B2930" i="13"/>
  <c r="B2931" i="13"/>
  <c r="B2932" i="13"/>
  <c r="B2933" i="13"/>
  <c r="B2934" i="13"/>
  <c r="B2935" i="13"/>
  <c r="B2936" i="13"/>
  <c r="B2937" i="13"/>
  <c r="B2938" i="13"/>
  <c r="B2939" i="13"/>
  <c r="B2940" i="13"/>
  <c r="B2941" i="13"/>
  <c r="B2942" i="13"/>
  <c r="B2943" i="13"/>
  <c r="B2944" i="13"/>
  <c r="B2945" i="13"/>
  <c r="B2946" i="13"/>
  <c r="B2947" i="13"/>
  <c r="B2948" i="13"/>
  <c r="B2949" i="13"/>
  <c r="B2950" i="13"/>
  <c r="B2951" i="13"/>
  <c r="B2952" i="13"/>
  <c r="B2953" i="13"/>
  <c r="B2954" i="13"/>
  <c r="B2955" i="13"/>
  <c r="B2956" i="13"/>
  <c r="B2957" i="13"/>
  <c r="B2958" i="13"/>
  <c r="B2959" i="13"/>
  <c r="B2960" i="13"/>
  <c r="B2961" i="13"/>
  <c r="B2962" i="13"/>
  <c r="B2963" i="13"/>
  <c r="B2964" i="13"/>
  <c r="B2965" i="13"/>
  <c r="B2966" i="13"/>
  <c r="B2967" i="13"/>
  <c r="B2968" i="13"/>
  <c r="B2969" i="13"/>
  <c r="B2970" i="13"/>
  <c r="B2971" i="13"/>
  <c r="B2972" i="13"/>
  <c r="B2973" i="13"/>
  <c r="B2974" i="13"/>
  <c r="B2975" i="13"/>
  <c r="B2976" i="13"/>
  <c r="B2977" i="13"/>
  <c r="B2978" i="13"/>
  <c r="B2979" i="13"/>
  <c r="B2980" i="13"/>
  <c r="B2981" i="13"/>
  <c r="B2982" i="13"/>
  <c r="B2983" i="13"/>
  <c r="B2984" i="13"/>
  <c r="B2985" i="13"/>
  <c r="B2986" i="13"/>
  <c r="B2987" i="13"/>
  <c r="B2988" i="13"/>
  <c r="B2989" i="13"/>
  <c r="B2990" i="13"/>
  <c r="B2991" i="13"/>
  <c r="B2992" i="13"/>
  <c r="B2993" i="13"/>
  <c r="B2994" i="13"/>
  <c r="B2995" i="13"/>
  <c r="B2996" i="13"/>
  <c r="B2997" i="13"/>
  <c r="B2998" i="13"/>
  <c r="B2999" i="13"/>
  <c r="B3000" i="13"/>
  <c r="B3001" i="13"/>
  <c r="B3002" i="13"/>
  <c r="B3003" i="13"/>
  <c r="B3004" i="13"/>
  <c r="B3005" i="13"/>
  <c r="B3006" i="13"/>
  <c r="B3007" i="13"/>
  <c r="B3008" i="13"/>
  <c r="B3009" i="13"/>
  <c r="B3010" i="13"/>
  <c r="B3011" i="13"/>
  <c r="B3012" i="13"/>
  <c r="B3013" i="13"/>
  <c r="B3014" i="13"/>
  <c r="B3015" i="13"/>
  <c r="B3016" i="13"/>
  <c r="B3017" i="13"/>
  <c r="B3018" i="13"/>
  <c r="B3019" i="13"/>
  <c r="B3020" i="13"/>
  <c r="B3021" i="13"/>
  <c r="B3022" i="13"/>
  <c r="B3023" i="13"/>
  <c r="B3024" i="13"/>
  <c r="B3025" i="13"/>
  <c r="B3026" i="13"/>
  <c r="B3027" i="13"/>
  <c r="B3028" i="13"/>
  <c r="B3029" i="13"/>
  <c r="B3030" i="13"/>
  <c r="B3031" i="13"/>
  <c r="B3032" i="13"/>
  <c r="B3033" i="13"/>
  <c r="B3034" i="13"/>
  <c r="B3035" i="13"/>
  <c r="B3036" i="13"/>
  <c r="B3037" i="13"/>
  <c r="B3038" i="13"/>
  <c r="B3039" i="13"/>
  <c r="B3040" i="13"/>
  <c r="B3041" i="13"/>
  <c r="B3042" i="13"/>
  <c r="B3043" i="13"/>
  <c r="B3044" i="13"/>
  <c r="B3045" i="13"/>
  <c r="B3046" i="13"/>
  <c r="B3047" i="13"/>
  <c r="B3048" i="13"/>
  <c r="B3049" i="13"/>
  <c r="B3050" i="13"/>
  <c r="B3051" i="13"/>
  <c r="B3052" i="13"/>
  <c r="B3053" i="13"/>
  <c r="B3054" i="13"/>
  <c r="B3055" i="13"/>
  <c r="B3056" i="13"/>
  <c r="B3057" i="13"/>
  <c r="B3058" i="13"/>
  <c r="B3059" i="13"/>
  <c r="B3060" i="13"/>
  <c r="B3061" i="13"/>
  <c r="B3062" i="13"/>
  <c r="B3063" i="13"/>
  <c r="B3064" i="13"/>
  <c r="B3065" i="13"/>
  <c r="B3066" i="13"/>
  <c r="B3067" i="13"/>
  <c r="B3068" i="13"/>
  <c r="B3069" i="13"/>
  <c r="B3070" i="13"/>
  <c r="B3071" i="13"/>
  <c r="B3072" i="13"/>
  <c r="B3073" i="13"/>
  <c r="B3074" i="13"/>
  <c r="B3075" i="13"/>
  <c r="B3076" i="13"/>
  <c r="B3077" i="13"/>
  <c r="B3078" i="13"/>
  <c r="B3079" i="13"/>
  <c r="B3080" i="13"/>
  <c r="B3081" i="13"/>
  <c r="B3082" i="13"/>
  <c r="B3083" i="13"/>
  <c r="B3084" i="13"/>
  <c r="B3085" i="13"/>
  <c r="B3086" i="13"/>
  <c r="B3087" i="13"/>
  <c r="B3088" i="13"/>
  <c r="B3089" i="13"/>
  <c r="B3090" i="13"/>
  <c r="B3091" i="13"/>
  <c r="B3092" i="13"/>
  <c r="B3093" i="13"/>
  <c r="B3094" i="13"/>
  <c r="B3095" i="13"/>
  <c r="B3096" i="13"/>
  <c r="B3097" i="13"/>
  <c r="B3098" i="13"/>
  <c r="B3099" i="13"/>
  <c r="B3100" i="13"/>
  <c r="B3101" i="13"/>
  <c r="B3102" i="13"/>
  <c r="B3103" i="13"/>
  <c r="B3104" i="13"/>
  <c r="B3105" i="13"/>
  <c r="B3106" i="13"/>
  <c r="B3107" i="13"/>
  <c r="B3108" i="13"/>
  <c r="B3109" i="13"/>
  <c r="B3110" i="13"/>
  <c r="B3111" i="13"/>
  <c r="B3112" i="13"/>
  <c r="B3113" i="13"/>
  <c r="B3114" i="13"/>
  <c r="B3115" i="13"/>
  <c r="B3116" i="13"/>
  <c r="B3117" i="13"/>
  <c r="B3118" i="13"/>
  <c r="B3119" i="13"/>
  <c r="B3120" i="13"/>
  <c r="B3121" i="13"/>
  <c r="B3122" i="13"/>
  <c r="B3123" i="13"/>
  <c r="B3124" i="13"/>
  <c r="B3125" i="13"/>
  <c r="B3126" i="13"/>
  <c r="B3127" i="13"/>
  <c r="B3128" i="13"/>
  <c r="B3129" i="13"/>
  <c r="B3130" i="13"/>
  <c r="B3131" i="13"/>
  <c r="B3132" i="13"/>
  <c r="B3133" i="13"/>
  <c r="B3134" i="13"/>
  <c r="B3135" i="13"/>
  <c r="B3136" i="13"/>
  <c r="B3137" i="13"/>
  <c r="B3138" i="13"/>
  <c r="B3139" i="13"/>
  <c r="B3140" i="13"/>
  <c r="B3141" i="13"/>
  <c r="B3142" i="13"/>
  <c r="B3143" i="13"/>
  <c r="B3144" i="13"/>
  <c r="B3145" i="13"/>
  <c r="B3146" i="13"/>
  <c r="B3147" i="13"/>
  <c r="B3148" i="13"/>
  <c r="B3149" i="13"/>
  <c r="B3150" i="13"/>
  <c r="B3151" i="13"/>
  <c r="B3152" i="13"/>
  <c r="B3153" i="13"/>
  <c r="B3154" i="13"/>
  <c r="B3155" i="13"/>
  <c r="B3156" i="13"/>
  <c r="B3157" i="13"/>
  <c r="B3158" i="13"/>
  <c r="B3159" i="13"/>
  <c r="B3160" i="13"/>
  <c r="B3161" i="13"/>
  <c r="B3162" i="13"/>
  <c r="B3163" i="13"/>
  <c r="B3164" i="13"/>
  <c r="B3165" i="13"/>
  <c r="B3166" i="13"/>
  <c r="B3167" i="13"/>
  <c r="B3168" i="13"/>
  <c r="B3169" i="13"/>
  <c r="B3170" i="13"/>
  <c r="B3171" i="13"/>
  <c r="B3172" i="13"/>
  <c r="B3173" i="13"/>
  <c r="B3174" i="13"/>
  <c r="B3175" i="13"/>
  <c r="B3176" i="13"/>
  <c r="B3177" i="13"/>
  <c r="B3178" i="13"/>
  <c r="B3179" i="13"/>
  <c r="B3180" i="13"/>
  <c r="B3181" i="13"/>
  <c r="B3182" i="13"/>
  <c r="B3183" i="13"/>
  <c r="B3184" i="13"/>
  <c r="B3185" i="13"/>
  <c r="B3186" i="13"/>
  <c r="B3187" i="13"/>
  <c r="B3188" i="13"/>
  <c r="B3189" i="13"/>
  <c r="B3190" i="13"/>
  <c r="B3191" i="13"/>
  <c r="B3192" i="13"/>
  <c r="B3193" i="13"/>
  <c r="B3194" i="13"/>
  <c r="B3195" i="13"/>
  <c r="B3196" i="13"/>
  <c r="B3197" i="13"/>
  <c r="B3198" i="13"/>
  <c r="B3199" i="13"/>
  <c r="B3200" i="13"/>
  <c r="B3201" i="13"/>
  <c r="B3202" i="13"/>
  <c r="B3203" i="13"/>
  <c r="B3204" i="13"/>
  <c r="B3205" i="13"/>
  <c r="B3206" i="13"/>
  <c r="B3207" i="13"/>
  <c r="B3208" i="13"/>
  <c r="B3209" i="13"/>
  <c r="B3210" i="13"/>
  <c r="B3211" i="13"/>
  <c r="B3212" i="13"/>
  <c r="B3213" i="13"/>
  <c r="B3214" i="13"/>
  <c r="B3215" i="13"/>
  <c r="B3216" i="13"/>
  <c r="B3217" i="13"/>
  <c r="B3218" i="13"/>
  <c r="B3219" i="13"/>
  <c r="B3220" i="13"/>
  <c r="B3221" i="13"/>
  <c r="B3222" i="13"/>
  <c r="B3223" i="13"/>
  <c r="B3224" i="13"/>
  <c r="B3225" i="13"/>
  <c r="B3226" i="13"/>
  <c r="B3227" i="13"/>
  <c r="B3228" i="13"/>
  <c r="B3229" i="13"/>
  <c r="B3230" i="13"/>
  <c r="B3231" i="13"/>
  <c r="B3232" i="13"/>
  <c r="B3233" i="13"/>
  <c r="B3234" i="13"/>
  <c r="B3235" i="13"/>
  <c r="B3236" i="13"/>
  <c r="B3237" i="13"/>
  <c r="B3238" i="13"/>
  <c r="B3239" i="13"/>
  <c r="B3240" i="13"/>
  <c r="B3241" i="13"/>
  <c r="B3242" i="13"/>
  <c r="B3243" i="13"/>
  <c r="B3244" i="13"/>
  <c r="B3245" i="13"/>
  <c r="B3246" i="13"/>
  <c r="B3247" i="13"/>
  <c r="B3248" i="13"/>
  <c r="B3249" i="13"/>
  <c r="B3250" i="13"/>
  <c r="B3251" i="13"/>
  <c r="B3252" i="13"/>
  <c r="B3253" i="13"/>
  <c r="B3254" i="13"/>
  <c r="B3255" i="13"/>
  <c r="B3256" i="13"/>
  <c r="B3257" i="13"/>
  <c r="B3258" i="13"/>
  <c r="B3259" i="13"/>
  <c r="B3260" i="13"/>
  <c r="B3261" i="13"/>
  <c r="B3262" i="13"/>
  <c r="B3263" i="13"/>
  <c r="B3264" i="13"/>
  <c r="B3265" i="13"/>
  <c r="B3266" i="13"/>
  <c r="B3267" i="13"/>
  <c r="B3268" i="13"/>
  <c r="B3269" i="13"/>
  <c r="B3270" i="13"/>
  <c r="B3271" i="13"/>
  <c r="B3272" i="13"/>
  <c r="B3273" i="13"/>
  <c r="B3274" i="13"/>
  <c r="B3275" i="13"/>
  <c r="B3276" i="13"/>
  <c r="B3277" i="13"/>
  <c r="B3278" i="13"/>
  <c r="B3279" i="13"/>
  <c r="B3280" i="13"/>
  <c r="B3281" i="13"/>
  <c r="B3282" i="13"/>
  <c r="B3283" i="13"/>
  <c r="B3284" i="13"/>
  <c r="B3285" i="13"/>
  <c r="B3286" i="13"/>
  <c r="B3287" i="13"/>
  <c r="B3288" i="13"/>
  <c r="B3289" i="13"/>
  <c r="B3290" i="13"/>
  <c r="B3291" i="13"/>
  <c r="B3292" i="13"/>
  <c r="B3293" i="13"/>
  <c r="B3294" i="13"/>
  <c r="B3295" i="13"/>
  <c r="B3296" i="13"/>
  <c r="B3297" i="13"/>
  <c r="B3298" i="13"/>
  <c r="B3299" i="13"/>
  <c r="B3300" i="13"/>
  <c r="B3301" i="13"/>
  <c r="B3302" i="13"/>
  <c r="B3303" i="13"/>
  <c r="B3304" i="13"/>
  <c r="B3305" i="13"/>
  <c r="B3306" i="13"/>
  <c r="B3307" i="13"/>
  <c r="B3308" i="13"/>
  <c r="B3309" i="13"/>
  <c r="B3310" i="13"/>
  <c r="B3311" i="13"/>
  <c r="B3312" i="13"/>
  <c r="B3313" i="13"/>
  <c r="B3314" i="13"/>
  <c r="B3315" i="13"/>
  <c r="B3316" i="13"/>
  <c r="B3317" i="13"/>
  <c r="B3318" i="13"/>
  <c r="B3319" i="13"/>
  <c r="B3320" i="13"/>
  <c r="B3321" i="13"/>
  <c r="B3322" i="13"/>
  <c r="B3323" i="13"/>
  <c r="B3324" i="13"/>
  <c r="B3325" i="13"/>
  <c r="B3326" i="13"/>
  <c r="B3327" i="13"/>
  <c r="B3328" i="13"/>
  <c r="B3329" i="13"/>
  <c r="B3330" i="13"/>
  <c r="B3331" i="13"/>
  <c r="B3332" i="13"/>
  <c r="B3333" i="13"/>
  <c r="B3334" i="13"/>
  <c r="B3335" i="13"/>
  <c r="B3336" i="13"/>
  <c r="B3337" i="13"/>
  <c r="B3338" i="13"/>
  <c r="B3339" i="13"/>
  <c r="B3340" i="13"/>
  <c r="B3341" i="13"/>
  <c r="B3342" i="13"/>
  <c r="B3343" i="13"/>
  <c r="B3344" i="13"/>
  <c r="B3345" i="13"/>
  <c r="B3346" i="13"/>
  <c r="B3347" i="13"/>
  <c r="B3348" i="13"/>
  <c r="B3349" i="13"/>
  <c r="B3350" i="13"/>
  <c r="B3351" i="13"/>
  <c r="B3352" i="13"/>
  <c r="B3353" i="13"/>
  <c r="B3354" i="13"/>
  <c r="B3355" i="13"/>
  <c r="B3356" i="13"/>
  <c r="B3357" i="13"/>
  <c r="B3358" i="13"/>
  <c r="B3359" i="13"/>
  <c r="B3360" i="13"/>
  <c r="B3361" i="13"/>
  <c r="B3362" i="13"/>
  <c r="B3363" i="13"/>
  <c r="B3364" i="13"/>
  <c r="B3365" i="13"/>
  <c r="B3366" i="13"/>
  <c r="B3367" i="13"/>
  <c r="B3368" i="13"/>
  <c r="B3369" i="13"/>
  <c r="B3370" i="13"/>
  <c r="B3371" i="13"/>
  <c r="B3372" i="13"/>
  <c r="B3373" i="13"/>
  <c r="B3374" i="13"/>
  <c r="B3375" i="13"/>
  <c r="B3376" i="13"/>
  <c r="B3377" i="13"/>
  <c r="B3378" i="13"/>
  <c r="B3379" i="13"/>
  <c r="B3380" i="13"/>
  <c r="B3381" i="13"/>
  <c r="B3382" i="13"/>
  <c r="B3383" i="13"/>
  <c r="B3384" i="13"/>
  <c r="B3385" i="13"/>
  <c r="B3386" i="13"/>
  <c r="B3387" i="13"/>
  <c r="B3388" i="13"/>
  <c r="B3389" i="13"/>
  <c r="B3390" i="13"/>
  <c r="B3391" i="13"/>
  <c r="B3392" i="13"/>
  <c r="B3393" i="13"/>
  <c r="B3394" i="13"/>
  <c r="B3395" i="13"/>
  <c r="B3396" i="13"/>
  <c r="B3397" i="13"/>
  <c r="B3398" i="13"/>
  <c r="B3399" i="13"/>
  <c r="B3400" i="13"/>
  <c r="B3401" i="13"/>
  <c r="B3402" i="13"/>
  <c r="B3403" i="13"/>
  <c r="B3404" i="13"/>
  <c r="B3405" i="13"/>
  <c r="B3406" i="13"/>
  <c r="B3407" i="13"/>
  <c r="B3408" i="13"/>
  <c r="B3409" i="13"/>
  <c r="B3410" i="13"/>
  <c r="B3411" i="13"/>
  <c r="B3412" i="13"/>
  <c r="B3413" i="13"/>
  <c r="B3414" i="13"/>
  <c r="B3415" i="13"/>
  <c r="B3416" i="13"/>
  <c r="B3417" i="13"/>
  <c r="B3418" i="13"/>
  <c r="B3419" i="13"/>
  <c r="B3420" i="13"/>
  <c r="B3421" i="13"/>
  <c r="B3422" i="13"/>
  <c r="B3423" i="13"/>
  <c r="B3424" i="13"/>
  <c r="B3425" i="13"/>
  <c r="B3426" i="13"/>
  <c r="B3427" i="13"/>
  <c r="B3428" i="13"/>
  <c r="B3429" i="13"/>
  <c r="B3430" i="13"/>
  <c r="B3431" i="13"/>
  <c r="B3432" i="13"/>
  <c r="B3433" i="13"/>
  <c r="B3434" i="13"/>
  <c r="B3435" i="13"/>
  <c r="B3436" i="13"/>
  <c r="B3437" i="13"/>
  <c r="B3438" i="13"/>
  <c r="B3439" i="13"/>
  <c r="B3440" i="13"/>
  <c r="B3441" i="13"/>
  <c r="B3442" i="13"/>
  <c r="B3443" i="13"/>
  <c r="B3444" i="13"/>
  <c r="B3445" i="13"/>
  <c r="B3446" i="13"/>
  <c r="B3447" i="13"/>
  <c r="B3448" i="13"/>
  <c r="B3449" i="13"/>
  <c r="B3450" i="13"/>
  <c r="B3451" i="13"/>
  <c r="B3452" i="13"/>
  <c r="B3453" i="13"/>
  <c r="B3454" i="13"/>
  <c r="B3455" i="13"/>
  <c r="B3456" i="13"/>
  <c r="B3457" i="13"/>
  <c r="B3458" i="13"/>
  <c r="B3459" i="13"/>
  <c r="B3460" i="13"/>
  <c r="B3461" i="13"/>
  <c r="B3462" i="13"/>
  <c r="B3463" i="13"/>
  <c r="B3464" i="13"/>
  <c r="B3465" i="13"/>
  <c r="B3466" i="13"/>
  <c r="B3467" i="13"/>
  <c r="B3468" i="13"/>
  <c r="B3469" i="13"/>
  <c r="B3470" i="13"/>
  <c r="B3471" i="13"/>
  <c r="B3472" i="13"/>
  <c r="B3473" i="13"/>
  <c r="B3474" i="13"/>
  <c r="B3475" i="13"/>
  <c r="B3476" i="13"/>
  <c r="B3477" i="13"/>
  <c r="B3478" i="13"/>
  <c r="B3479" i="13"/>
  <c r="B3480" i="13"/>
  <c r="B3481" i="13"/>
  <c r="B3482" i="13"/>
  <c r="B3483" i="13"/>
  <c r="B3484" i="13"/>
  <c r="B3485" i="13"/>
  <c r="B3486" i="13"/>
  <c r="B3487" i="13"/>
  <c r="B3488" i="13"/>
  <c r="B3489" i="13"/>
  <c r="B3490" i="13"/>
  <c r="B3491" i="13"/>
  <c r="B3492" i="13"/>
  <c r="B3493" i="13"/>
  <c r="B3494" i="13"/>
  <c r="B3495" i="13"/>
  <c r="B3496" i="13"/>
  <c r="B3497" i="13"/>
  <c r="B3498" i="13"/>
  <c r="B3499" i="13"/>
  <c r="B3500" i="13"/>
  <c r="B3501" i="13"/>
  <c r="B3502" i="13"/>
  <c r="B3503" i="13"/>
  <c r="B3504" i="13"/>
  <c r="B3505" i="13"/>
  <c r="B3506" i="13"/>
  <c r="B3507" i="13"/>
  <c r="B3508" i="13"/>
  <c r="B3509" i="13"/>
  <c r="B3510" i="13"/>
  <c r="B3511" i="13"/>
  <c r="B3512" i="13"/>
  <c r="B3513" i="13"/>
  <c r="B3514" i="13"/>
  <c r="B3515" i="13"/>
  <c r="B3516" i="13"/>
  <c r="B3517" i="13"/>
  <c r="B3518" i="13"/>
  <c r="B3519" i="13"/>
  <c r="B3520" i="13"/>
  <c r="B3521" i="13"/>
  <c r="B3522" i="13"/>
  <c r="B3523" i="13"/>
  <c r="B3524" i="13"/>
  <c r="B3525" i="13"/>
  <c r="B3526" i="13"/>
  <c r="B3527" i="13"/>
  <c r="B3528" i="13"/>
  <c r="B3529" i="13"/>
  <c r="B3530" i="13"/>
  <c r="B3531" i="13"/>
  <c r="B3532" i="13"/>
  <c r="B3533" i="13"/>
  <c r="B3534" i="13"/>
  <c r="B3535" i="13"/>
  <c r="B3536" i="13"/>
  <c r="B3537" i="13"/>
  <c r="B3538" i="13"/>
  <c r="B3539" i="13"/>
  <c r="B3540" i="13"/>
  <c r="B3541" i="13"/>
  <c r="B3542" i="13"/>
  <c r="B3543" i="13"/>
  <c r="B3544" i="13"/>
  <c r="B3545" i="13"/>
  <c r="B3546" i="13"/>
  <c r="B3547" i="13"/>
  <c r="B3548" i="13"/>
  <c r="B3549" i="13"/>
  <c r="B3550" i="13"/>
  <c r="B3551" i="13"/>
  <c r="B3552" i="13"/>
  <c r="B3553" i="13"/>
  <c r="B3554" i="13"/>
  <c r="B3555" i="13"/>
  <c r="B3556" i="13"/>
  <c r="B3557" i="13"/>
  <c r="B3558" i="13"/>
  <c r="B3559" i="13"/>
  <c r="B3560" i="13"/>
  <c r="B3561" i="13"/>
  <c r="B3562" i="13"/>
  <c r="B3563" i="13"/>
  <c r="B3564" i="13"/>
  <c r="B3565" i="13"/>
  <c r="B3566" i="13"/>
  <c r="B3567" i="13"/>
  <c r="B3568" i="13"/>
  <c r="B3569" i="13"/>
  <c r="B3570" i="13"/>
  <c r="B3571" i="13"/>
  <c r="B3572" i="13"/>
  <c r="B3573" i="13"/>
  <c r="B3574" i="13"/>
  <c r="B3575" i="13"/>
  <c r="B3576" i="13"/>
  <c r="B3577" i="13"/>
  <c r="B3578" i="13"/>
  <c r="B3579" i="13"/>
  <c r="B3580" i="13"/>
  <c r="B3581" i="13"/>
  <c r="B3582" i="13"/>
  <c r="B3583" i="13"/>
  <c r="B3584" i="13"/>
  <c r="B3585" i="13"/>
  <c r="B3586" i="13"/>
  <c r="B3587" i="13"/>
  <c r="B3588" i="13"/>
  <c r="B3589" i="13"/>
  <c r="B3590" i="13"/>
  <c r="B3591" i="13"/>
  <c r="B3592" i="13"/>
  <c r="B3593" i="13"/>
  <c r="B3594" i="13"/>
  <c r="B3595" i="13"/>
  <c r="B3596" i="13"/>
  <c r="B3597" i="13"/>
  <c r="B3598" i="13"/>
  <c r="B3599" i="13"/>
  <c r="B3600" i="13"/>
  <c r="B3601" i="13"/>
  <c r="B3602" i="13"/>
  <c r="B3603" i="13"/>
  <c r="B3604" i="13"/>
  <c r="B3605" i="13"/>
  <c r="B3606" i="13"/>
  <c r="B3607" i="13"/>
  <c r="B3608" i="13"/>
  <c r="B3609" i="13"/>
  <c r="B3610" i="13"/>
  <c r="B3611" i="13"/>
  <c r="B3612" i="13"/>
  <c r="B3613" i="13"/>
  <c r="B3614" i="13"/>
  <c r="B3615" i="13"/>
  <c r="B3616" i="13"/>
  <c r="B3617" i="13"/>
  <c r="B3618" i="13"/>
  <c r="B3619" i="13"/>
  <c r="B3620" i="13"/>
  <c r="B3621" i="13"/>
  <c r="B3622" i="13"/>
  <c r="B3623" i="13"/>
  <c r="B3624" i="13"/>
  <c r="B3625" i="13"/>
  <c r="B3626" i="13"/>
  <c r="B3627" i="13"/>
  <c r="B3628" i="13"/>
  <c r="B3629" i="13"/>
  <c r="B3630" i="13"/>
  <c r="B3631" i="13"/>
  <c r="B3632" i="13"/>
  <c r="B3633" i="13"/>
  <c r="B3634" i="13"/>
  <c r="B3635" i="13"/>
  <c r="B3636" i="13"/>
  <c r="B3637" i="13"/>
  <c r="B3638" i="13"/>
  <c r="B3639" i="13"/>
  <c r="B3640" i="13"/>
  <c r="B3641" i="13"/>
  <c r="B3642" i="13"/>
  <c r="B3643" i="13"/>
  <c r="B3644" i="13"/>
  <c r="B3645" i="13"/>
  <c r="B3646" i="13"/>
  <c r="B3647" i="13"/>
  <c r="B3648" i="13"/>
  <c r="B3649" i="13"/>
  <c r="B3650" i="13"/>
  <c r="B3651" i="13"/>
  <c r="B3652" i="13"/>
  <c r="B3653" i="13"/>
  <c r="B3654" i="13"/>
  <c r="B3655" i="13"/>
  <c r="B3656" i="13"/>
  <c r="B3657" i="13"/>
  <c r="B3658" i="13"/>
  <c r="B3659" i="13"/>
  <c r="B3660" i="13"/>
  <c r="B3661" i="13"/>
  <c r="B3662" i="13"/>
  <c r="B3663" i="13"/>
  <c r="B3664" i="13"/>
  <c r="B3665" i="13"/>
  <c r="B3666" i="13"/>
  <c r="B3667" i="13"/>
  <c r="B3668" i="13"/>
  <c r="B3669" i="13"/>
  <c r="B3670" i="13"/>
  <c r="B3671" i="13"/>
  <c r="B3672" i="13"/>
  <c r="B3673" i="13"/>
  <c r="B3674" i="13"/>
  <c r="B3675" i="13"/>
  <c r="B3676" i="13"/>
  <c r="B3677" i="13"/>
  <c r="B3678" i="13"/>
  <c r="B3679" i="13"/>
  <c r="B3680" i="13"/>
  <c r="B3681" i="13"/>
  <c r="B3682" i="13"/>
  <c r="B3683" i="13"/>
  <c r="B3684" i="13"/>
  <c r="B3685" i="13"/>
  <c r="B3686" i="13"/>
  <c r="B3687" i="13"/>
  <c r="B3688" i="13"/>
  <c r="B3689" i="13"/>
  <c r="B3690" i="13"/>
  <c r="B3691" i="13"/>
  <c r="B3692" i="13"/>
  <c r="B3693" i="13"/>
  <c r="B3694" i="13"/>
  <c r="B3695" i="13"/>
  <c r="B3696" i="13"/>
  <c r="B3697" i="13"/>
  <c r="B3698" i="13"/>
  <c r="B3699" i="13"/>
  <c r="B3700" i="13"/>
  <c r="B3701" i="13"/>
  <c r="B3702" i="13"/>
  <c r="B3703" i="13"/>
  <c r="B3704" i="13"/>
  <c r="B3705" i="13"/>
  <c r="B3706" i="13"/>
  <c r="B3707" i="13"/>
  <c r="B3708" i="13"/>
  <c r="B3709" i="13"/>
  <c r="B3710" i="13"/>
  <c r="B3711" i="13"/>
  <c r="B3712" i="13"/>
  <c r="B3713" i="13"/>
  <c r="B3714" i="13"/>
  <c r="B3715" i="13"/>
  <c r="B3716" i="13"/>
  <c r="B3717" i="13"/>
  <c r="B3718" i="13"/>
  <c r="B3719" i="13"/>
  <c r="B3720" i="13"/>
  <c r="B3721" i="13"/>
  <c r="B3722" i="13"/>
  <c r="B3723" i="13"/>
  <c r="B3724" i="13"/>
  <c r="B3725" i="13"/>
  <c r="B3726" i="13"/>
  <c r="B3727" i="13"/>
  <c r="B3728" i="13"/>
  <c r="B3729" i="13"/>
  <c r="B3730" i="13"/>
  <c r="B3731" i="13"/>
  <c r="B3732" i="13"/>
  <c r="B3733" i="13"/>
  <c r="B3734" i="13"/>
  <c r="B3735" i="13"/>
  <c r="B3736" i="13"/>
  <c r="B3737" i="13"/>
  <c r="B3738" i="13"/>
  <c r="B3739" i="13"/>
  <c r="B3740" i="13"/>
  <c r="B3741" i="13"/>
  <c r="B3742" i="13"/>
  <c r="B3743" i="13"/>
  <c r="B3744" i="13"/>
  <c r="B3745" i="13"/>
  <c r="B3746" i="13"/>
  <c r="B3747" i="13"/>
  <c r="B3748" i="13"/>
  <c r="B3749" i="13"/>
  <c r="B3750" i="13"/>
  <c r="B3751" i="13"/>
  <c r="B3752" i="13"/>
  <c r="B3753" i="13"/>
  <c r="B3754" i="13"/>
  <c r="B3755" i="13"/>
  <c r="B3756" i="13"/>
  <c r="B3757" i="13"/>
  <c r="B3758" i="13"/>
  <c r="B3759" i="13"/>
  <c r="B3760" i="13"/>
  <c r="B3761" i="13"/>
  <c r="B3762" i="13"/>
  <c r="B3763" i="13"/>
  <c r="B3764" i="13"/>
  <c r="B3765" i="13"/>
  <c r="B3766" i="13"/>
  <c r="B3767" i="13"/>
  <c r="B3768" i="13"/>
  <c r="B3769" i="13"/>
  <c r="B3770" i="13"/>
  <c r="B3771" i="13"/>
  <c r="B3772" i="13"/>
  <c r="B3773" i="13"/>
  <c r="B3774" i="13"/>
  <c r="B3775" i="13"/>
  <c r="B3776" i="13"/>
  <c r="B3777" i="13"/>
  <c r="B3778" i="13"/>
  <c r="B3779" i="13"/>
  <c r="B3780" i="13"/>
  <c r="B3781" i="13"/>
  <c r="B3782" i="13"/>
  <c r="B3783" i="13"/>
  <c r="B3784" i="13"/>
  <c r="B3785" i="13"/>
  <c r="B3786" i="13"/>
  <c r="B3787" i="13"/>
  <c r="B3788" i="13"/>
  <c r="B3789" i="13"/>
  <c r="B3790" i="13"/>
  <c r="B3791" i="13"/>
  <c r="B3792" i="13"/>
  <c r="B3793" i="13"/>
  <c r="B3794" i="13"/>
  <c r="B3795" i="13"/>
  <c r="B3796" i="13"/>
  <c r="B3797" i="13"/>
  <c r="B3798" i="13"/>
  <c r="B3799" i="13"/>
  <c r="B3800" i="13"/>
  <c r="B3801" i="13"/>
  <c r="B3802" i="13"/>
  <c r="B3803" i="13"/>
  <c r="B3804" i="13"/>
  <c r="B3805" i="13"/>
  <c r="B3806" i="13"/>
  <c r="B3807" i="13"/>
  <c r="B3808" i="13"/>
  <c r="B3809" i="13"/>
  <c r="B3810" i="13"/>
  <c r="B3811" i="13"/>
  <c r="B3812" i="13"/>
  <c r="B3813" i="13"/>
  <c r="B3814" i="13"/>
  <c r="B3815" i="13"/>
  <c r="B3816" i="13"/>
  <c r="B3817" i="13"/>
  <c r="B3818" i="13"/>
  <c r="B3819" i="13"/>
  <c r="B3820" i="13"/>
  <c r="B3821" i="13"/>
  <c r="B3822" i="13"/>
  <c r="B3823" i="13"/>
  <c r="B3824" i="13"/>
  <c r="B3825" i="13"/>
  <c r="B3826" i="13"/>
  <c r="B3827" i="13"/>
  <c r="B3828" i="13"/>
  <c r="B3829" i="13"/>
  <c r="B3830" i="13"/>
  <c r="B3831" i="13"/>
  <c r="B3832" i="13"/>
  <c r="B3833" i="13"/>
  <c r="B3834" i="13"/>
  <c r="B3835" i="13"/>
  <c r="B3836" i="13"/>
  <c r="B3837" i="13"/>
  <c r="B3838" i="13"/>
  <c r="B3839" i="13"/>
  <c r="B3840" i="13"/>
  <c r="B3841" i="13"/>
  <c r="B3842" i="13"/>
  <c r="B3843" i="13"/>
  <c r="B3844" i="13"/>
  <c r="B3845" i="13"/>
  <c r="B3846" i="13"/>
  <c r="B3847" i="13"/>
  <c r="B3848" i="13"/>
  <c r="B3849" i="13"/>
  <c r="B3850" i="13"/>
  <c r="B3851" i="13"/>
  <c r="B3852" i="13"/>
  <c r="B3853" i="13"/>
  <c r="B3854" i="13"/>
  <c r="B3855" i="13"/>
  <c r="B3856" i="13"/>
  <c r="B3857" i="13"/>
  <c r="B3858" i="13"/>
  <c r="B3859" i="13"/>
  <c r="B3860" i="13"/>
  <c r="B3861" i="13"/>
  <c r="B3862" i="13"/>
  <c r="B3863" i="13"/>
  <c r="B3864" i="13"/>
  <c r="B3865" i="13"/>
  <c r="B3866" i="13"/>
  <c r="B3867" i="13"/>
  <c r="B3868" i="13"/>
  <c r="B3869" i="13"/>
  <c r="B3870" i="13"/>
  <c r="B3871" i="13"/>
  <c r="B3872" i="13"/>
  <c r="B3873" i="13"/>
  <c r="B3874" i="13"/>
  <c r="B3875" i="13"/>
  <c r="B3876" i="13"/>
  <c r="B3877" i="13"/>
  <c r="B3878" i="13"/>
  <c r="B3879" i="13"/>
  <c r="B3880" i="13"/>
  <c r="B3881" i="13"/>
  <c r="B3882" i="13"/>
  <c r="B3883" i="13"/>
  <c r="B3884" i="13"/>
  <c r="B3885" i="13"/>
  <c r="B3886" i="13"/>
  <c r="B3887" i="13"/>
  <c r="B3888" i="13"/>
  <c r="B3889" i="13"/>
  <c r="B3890" i="13"/>
  <c r="B3891" i="13"/>
  <c r="B3892" i="13"/>
  <c r="B3893" i="13"/>
  <c r="B3894" i="13"/>
  <c r="B3895" i="13"/>
  <c r="B3896" i="13"/>
  <c r="B3897" i="13"/>
  <c r="B3898" i="13"/>
  <c r="B3899" i="13"/>
  <c r="B3900" i="13"/>
  <c r="B3901" i="13"/>
  <c r="B3902" i="13"/>
  <c r="B3903" i="13"/>
  <c r="B3904" i="13"/>
  <c r="B3905" i="13"/>
  <c r="B3906" i="13"/>
  <c r="B3907" i="13"/>
  <c r="B3908" i="13"/>
  <c r="B3909" i="13"/>
  <c r="B3910" i="13"/>
  <c r="B3911" i="13"/>
  <c r="B3912" i="13"/>
  <c r="B3913" i="13"/>
  <c r="B3914" i="13"/>
  <c r="B3915" i="13"/>
  <c r="B3916" i="13"/>
  <c r="B3917" i="13"/>
  <c r="B3918" i="13"/>
  <c r="B3919" i="13"/>
  <c r="B3920" i="13"/>
  <c r="B3921" i="13"/>
  <c r="B3922" i="13"/>
  <c r="B3923" i="13"/>
  <c r="B3924" i="13"/>
  <c r="B3925" i="13"/>
  <c r="B3926" i="13"/>
  <c r="B3927" i="13"/>
  <c r="B3928" i="13"/>
  <c r="B3929" i="13"/>
  <c r="B3930" i="13"/>
  <c r="B3931" i="13"/>
  <c r="B3932" i="13"/>
  <c r="B3933" i="13"/>
  <c r="B3934" i="13"/>
  <c r="B3935" i="13"/>
  <c r="B3936" i="13"/>
  <c r="B3937" i="13"/>
  <c r="B3938" i="13"/>
  <c r="B3939" i="13"/>
  <c r="B3940" i="13"/>
  <c r="B3941" i="13"/>
  <c r="B3942" i="13"/>
  <c r="B3943" i="13"/>
  <c r="B3944" i="13"/>
  <c r="B3945" i="13"/>
  <c r="B3946" i="13"/>
  <c r="B3947" i="13"/>
  <c r="B3948" i="13"/>
  <c r="B3949" i="13"/>
  <c r="B3950" i="13"/>
  <c r="B3951" i="13"/>
  <c r="B3952" i="13"/>
  <c r="B3953" i="13"/>
  <c r="B3954" i="13"/>
  <c r="B3955" i="13"/>
  <c r="B3956" i="13"/>
  <c r="B3957" i="13"/>
  <c r="B3958" i="13"/>
  <c r="B3959" i="13"/>
  <c r="B3960" i="13"/>
  <c r="B3961" i="13"/>
  <c r="B3962" i="13"/>
  <c r="B3963" i="13"/>
  <c r="B3964" i="13"/>
  <c r="B3965" i="13"/>
  <c r="B3966" i="13"/>
  <c r="B3967" i="13"/>
  <c r="B3968" i="13"/>
  <c r="B3969" i="13"/>
  <c r="B3970" i="13"/>
  <c r="B3971" i="13"/>
  <c r="B3972" i="13"/>
  <c r="B3973" i="13"/>
  <c r="B3974" i="13"/>
  <c r="B3975" i="13"/>
  <c r="B3976" i="13"/>
  <c r="B3977" i="13"/>
  <c r="B3978" i="13"/>
  <c r="B3979" i="13"/>
  <c r="B3980" i="13"/>
  <c r="B3981" i="13"/>
  <c r="B3982" i="13"/>
  <c r="B3983" i="13"/>
  <c r="B3984" i="13"/>
  <c r="B3985" i="13"/>
  <c r="B3986" i="13"/>
  <c r="B3987" i="13"/>
  <c r="B3988" i="13"/>
  <c r="B3989" i="13"/>
  <c r="B3990" i="13"/>
  <c r="B3991" i="13"/>
  <c r="B3992" i="13"/>
  <c r="B3993" i="13"/>
  <c r="B3994" i="13"/>
  <c r="B3995" i="13"/>
  <c r="B3996" i="13"/>
  <c r="B3997" i="13"/>
  <c r="B3998" i="13"/>
  <c r="B3999" i="13"/>
  <c r="B4000" i="13"/>
  <c r="B4001" i="13"/>
  <c r="B4002" i="13"/>
  <c r="B4003" i="13"/>
  <c r="B4004" i="13"/>
  <c r="B4005" i="13"/>
  <c r="B4006" i="13"/>
  <c r="B4007" i="13"/>
  <c r="B4008" i="13"/>
  <c r="B4009" i="13"/>
  <c r="B4010" i="13"/>
  <c r="B4011" i="13"/>
  <c r="B4012" i="13"/>
  <c r="B4013" i="13"/>
  <c r="B4014" i="13"/>
  <c r="B4015" i="13"/>
  <c r="B4016" i="13"/>
  <c r="B4017" i="13"/>
  <c r="B4018" i="13"/>
  <c r="B4019" i="13"/>
  <c r="B4020" i="13"/>
  <c r="B4021" i="13"/>
  <c r="B4022" i="13"/>
  <c r="B4023" i="13"/>
  <c r="B4024" i="13"/>
  <c r="B4025" i="13"/>
  <c r="B4026" i="13"/>
  <c r="B4027" i="13"/>
  <c r="B4028" i="13"/>
  <c r="B4029" i="13"/>
  <c r="B4030" i="13"/>
  <c r="B4031" i="13"/>
  <c r="B4032" i="13"/>
  <c r="B4033" i="13"/>
  <c r="B4034" i="13"/>
  <c r="B4035" i="13"/>
  <c r="B4036" i="13"/>
  <c r="B4037" i="13"/>
  <c r="B4038" i="13"/>
  <c r="B4039" i="13"/>
  <c r="B4040" i="13"/>
  <c r="B4041" i="13"/>
  <c r="B4042" i="13"/>
  <c r="B4043" i="13"/>
  <c r="B4044" i="13"/>
  <c r="B4045" i="13"/>
  <c r="B4046" i="13"/>
  <c r="B4047" i="13"/>
  <c r="B4048" i="13"/>
  <c r="B4049" i="13"/>
  <c r="B4050" i="13"/>
  <c r="B4051" i="13"/>
  <c r="B4052" i="13"/>
  <c r="B4053" i="13"/>
  <c r="B4054" i="13"/>
  <c r="B4055" i="13"/>
  <c r="B4056" i="13"/>
  <c r="B4057" i="13"/>
  <c r="B4058" i="13"/>
  <c r="B4059" i="13"/>
  <c r="B4060" i="13"/>
  <c r="B4061" i="13"/>
  <c r="B4062" i="13"/>
  <c r="B4063" i="13"/>
  <c r="B4064" i="13"/>
  <c r="B4065" i="13"/>
  <c r="B4066" i="13"/>
  <c r="B4067" i="13"/>
  <c r="B4068" i="13"/>
  <c r="B4069" i="13"/>
  <c r="B4070" i="13"/>
  <c r="B4071" i="13"/>
  <c r="B4072" i="13"/>
  <c r="B4073" i="13"/>
  <c r="B4074" i="13"/>
  <c r="B4075" i="13"/>
  <c r="B4076" i="13"/>
  <c r="B4077" i="13"/>
  <c r="B4078" i="13"/>
  <c r="B4079" i="13"/>
  <c r="B4080" i="13"/>
  <c r="B4081" i="13"/>
  <c r="B4082" i="13"/>
  <c r="B4083" i="13"/>
  <c r="B4084" i="13"/>
  <c r="B4085" i="13"/>
  <c r="B4086" i="13"/>
  <c r="B4087" i="13"/>
  <c r="B4088" i="13"/>
  <c r="B4089" i="13"/>
  <c r="B4090" i="13"/>
  <c r="B4091" i="13"/>
  <c r="B4092" i="13"/>
  <c r="B4093" i="13"/>
  <c r="B4094" i="13"/>
  <c r="B4095" i="13"/>
  <c r="B4096" i="13"/>
  <c r="B4097" i="13"/>
  <c r="B4098" i="13"/>
  <c r="B4099" i="13"/>
  <c r="B4100" i="13"/>
  <c r="B4101" i="13"/>
  <c r="B4102" i="13"/>
  <c r="B4103" i="13"/>
  <c r="B4104" i="13"/>
  <c r="B4105" i="13"/>
  <c r="B4106" i="13"/>
  <c r="B4107" i="13"/>
  <c r="B4108" i="13"/>
  <c r="B4109" i="13"/>
  <c r="B4110" i="13"/>
  <c r="B4111" i="13"/>
  <c r="B4112" i="13"/>
  <c r="B4113" i="13"/>
  <c r="B4114" i="13"/>
  <c r="B4115" i="13"/>
  <c r="B4116" i="13"/>
  <c r="B4117" i="13"/>
  <c r="B4118" i="13"/>
  <c r="B4119" i="13"/>
  <c r="B4120" i="13"/>
  <c r="B4121" i="13"/>
  <c r="B4122" i="13"/>
  <c r="B4123" i="13"/>
  <c r="B4124" i="13"/>
  <c r="B4125" i="13"/>
  <c r="B4126" i="13"/>
  <c r="B4127" i="13"/>
  <c r="B4128" i="13"/>
  <c r="B4129" i="13"/>
  <c r="B4130" i="13"/>
  <c r="B4131" i="13"/>
  <c r="B4132" i="13"/>
  <c r="B4133" i="13"/>
  <c r="B4134" i="13"/>
  <c r="B4135" i="13"/>
  <c r="B4136" i="13"/>
  <c r="B4137" i="13"/>
  <c r="B4138" i="13"/>
  <c r="B4139" i="13"/>
  <c r="B4140" i="13"/>
  <c r="B4141" i="13"/>
  <c r="B4142" i="13"/>
  <c r="B4143" i="13"/>
  <c r="B4144" i="13"/>
  <c r="B4145" i="13"/>
  <c r="B4146" i="13"/>
  <c r="B4147" i="13"/>
  <c r="B4148" i="13"/>
  <c r="B4149" i="13"/>
  <c r="B4150" i="13"/>
  <c r="B4151" i="13"/>
  <c r="B4152" i="13"/>
  <c r="B4153" i="13"/>
  <c r="B4154" i="13"/>
  <c r="B4155" i="13"/>
  <c r="B4156" i="13"/>
  <c r="B4157" i="13"/>
  <c r="B4158" i="13"/>
  <c r="B4159" i="13"/>
  <c r="B4160" i="13"/>
  <c r="B4161" i="13"/>
  <c r="B4162" i="13"/>
  <c r="B4163" i="13"/>
  <c r="B4164" i="13"/>
  <c r="B4165" i="13"/>
  <c r="B4166" i="13"/>
  <c r="B4167" i="13"/>
  <c r="B4168" i="13"/>
  <c r="B4169" i="13"/>
  <c r="B4170" i="13"/>
  <c r="B4171" i="13"/>
  <c r="B4172" i="13"/>
  <c r="B4173" i="13"/>
  <c r="B4174" i="13"/>
  <c r="B4175" i="13"/>
  <c r="B4176" i="13"/>
  <c r="B4177" i="13"/>
  <c r="B4178" i="13"/>
  <c r="B4179" i="13"/>
  <c r="B4180" i="13"/>
  <c r="B4181" i="13"/>
  <c r="B4182" i="13"/>
  <c r="B4183" i="13"/>
  <c r="B4184" i="13"/>
  <c r="B4185" i="13"/>
  <c r="B4186" i="13"/>
  <c r="B4187" i="13"/>
  <c r="B4188" i="13"/>
  <c r="B4189" i="13"/>
  <c r="B4190" i="13"/>
  <c r="B4191" i="13"/>
  <c r="B4192" i="13"/>
  <c r="B4193" i="13"/>
  <c r="B4194" i="13"/>
  <c r="B4195" i="13"/>
  <c r="B4196" i="13"/>
  <c r="B4197" i="13"/>
  <c r="B4198" i="13"/>
  <c r="B4199" i="13"/>
  <c r="B4200" i="13"/>
  <c r="B4201" i="13"/>
  <c r="B4202" i="13"/>
  <c r="B4203" i="13"/>
  <c r="B4204" i="13"/>
  <c r="B4205" i="13"/>
  <c r="B4206" i="13"/>
  <c r="B4207" i="13"/>
  <c r="B4208" i="13"/>
  <c r="B4209" i="13"/>
  <c r="B4210" i="13"/>
  <c r="B4211" i="13"/>
  <c r="B4212" i="13"/>
  <c r="B4213" i="13"/>
  <c r="B4214" i="13"/>
  <c r="B4215" i="13"/>
  <c r="B4216" i="13"/>
  <c r="B4217" i="13"/>
  <c r="B4218" i="13"/>
  <c r="B4219" i="13"/>
  <c r="B4220" i="13"/>
  <c r="B4221" i="13"/>
  <c r="B4222" i="13"/>
  <c r="B4223" i="13"/>
  <c r="B4224" i="13"/>
  <c r="B4225" i="13"/>
  <c r="B4226" i="13"/>
  <c r="B4227" i="13"/>
  <c r="B4228" i="13"/>
  <c r="B4229" i="13"/>
  <c r="B4230" i="13"/>
  <c r="B4231" i="13"/>
  <c r="B4232" i="13"/>
  <c r="B4233" i="13"/>
  <c r="B4234" i="13"/>
  <c r="B4235" i="13"/>
  <c r="B4236" i="13"/>
  <c r="B4237" i="13"/>
  <c r="B4238" i="13"/>
  <c r="B4239" i="13"/>
  <c r="B4240" i="13"/>
  <c r="B4241" i="13"/>
  <c r="B4242" i="13"/>
  <c r="B4243" i="13"/>
  <c r="B4244" i="13"/>
  <c r="B4245" i="13"/>
  <c r="B4246" i="13"/>
  <c r="B4247" i="13"/>
  <c r="B4248" i="13"/>
  <c r="B4249" i="13"/>
  <c r="B4250" i="13"/>
  <c r="B4251" i="13"/>
  <c r="B4252" i="13"/>
  <c r="B4253" i="13"/>
  <c r="B4254" i="13"/>
  <c r="B4255" i="13"/>
  <c r="B4256" i="13"/>
  <c r="B4257" i="13"/>
  <c r="B4258" i="13"/>
  <c r="B4259" i="13"/>
  <c r="B4260" i="13"/>
  <c r="B4261" i="13"/>
  <c r="B4262" i="13"/>
  <c r="B4263" i="13"/>
  <c r="B4264" i="13"/>
  <c r="B4265" i="13"/>
  <c r="B4266" i="13"/>
  <c r="B4267" i="13"/>
  <c r="B4268" i="13"/>
  <c r="B4269" i="13"/>
  <c r="B4270" i="13"/>
  <c r="B4271" i="13"/>
  <c r="B4272" i="13"/>
  <c r="B4273" i="13"/>
  <c r="B4274" i="13"/>
  <c r="B4275" i="13"/>
  <c r="B4276" i="13"/>
  <c r="B4277" i="13"/>
  <c r="B4278" i="13"/>
  <c r="B4279" i="13"/>
  <c r="B4280" i="13"/>
  <c r="B4281" i="13"/>
  <c r="B4282" i="13"/>
  <c r="B4283" i="13"/>
  <c r="B4284" i="13"/>
  <c r="B4285" i="13"/>
  <c r="B4286" i="13"/>
  <c r="B4287" i="13"/>
  <c r="B4288" i="13"/>
  <c r="B4289" i="13"/>
  <c r="B4290" i="13"/>
  <c r="B4291" i="13"/>
  <c r="B4292" i="13"/>
  <c r="B4293" i="13"/>
  <c r="B4294" i="13"/>
  <c r="B4295" i="13"/>
  <c r="B4296" i="13"/>
  <c r="B4297" i="13"/>
  <c r="B4298" i="13"/>
  <c r="B4299" i="13"/>
  <c r="B4300" i="13"/>
  <c r="B4301" i="13"/>
  <c r="B4302" i="13"/>
  <c r="B4303" i="13"/>
  <c r="B4304" i="13"/>
  <c r="B4305" i="13"/>
  <c r="B4306" i="13"/>
  <c r="B4307" i="13"/>
  <c r="B4308" i="13"/>
  <c r="B4309" i="13"/>
  <c r="B4310" i="13"/>
  <c r="B4311" i="13"/>
  <c r="B4312" i="13"/>
  <c r="B4313" i="13"/>
  <c r="B4314" i="13"/>
  <c r="B4315" i="13"/>
  <c r="B4316" i="13"/>
  <c r="B4317" i="13"/>
  <c r="B4318" i="13"/>
  <c r="B4319" i="13"/>
  <c r="B4320" i="13"/>
  <c r="B4321" i="13"/>
  <c r="B4322" i="13"/>
  <c r="B4323" i="13"/>
  <c r="B4324" i="13"/>
  <c r="B4325" i="13"/>
  <c r="B4326" i="13"/>
  <c r="B4327" i="13"/>
  <c r="B4328" i="13"/>
  <c r="B4329" i="13"/>
  <c r="B4330" i="13"/>
  <c r="B4331" i="13"/>
  <c r="B4332" i="13"/>
  <c r="B4333" i="13"/>
  <c r="B4334" i="13"/>
  <c r="B4335" i="13"/>
  <c r="B4336" i="13"/>
  <c r="B4337" i="13"/>
  <c r="B4338" i="13"/>
  <c r="B4339" i="13"/>
  <c r="B4340" i="13"/>
  <c r="B4341" i="13"/>
  <c r="B4342" i="13"/>
  <c r="B4343" i="13"/>
  <c r="B4344" i="13"/>
  <c r="B4345" i="13"/>
  <c r="B4346" i="13"/>
  <c r="B4347" i="13"/>
  <c r="B4348" i="13"/>
  <c r="B4349" i="13"/>
  <c r="B4350" i="13"/>
  <c r="B4351" i="13"/>
  <c r="B4352" i="13"/>
  <c r="B4353" i="13"/>
  <c r="B4354" i="13"/>
  <c r="B4355" i="13"/>
  <c r="B4356" i="13"/>
  <c r="B4357" i="13"/>
  <c r="B4358" i="13"/>
  <c r="B4359" i="13"/>
  <c r="B4360" i="13"/>
  <c r="B4361" i="13"/>
  <c r="B4362" i="13"/>
  <c r="B4363" i="13"/>
  <c r="B4364" i="13"/>
  <c r="B4365" i="13"/>
  <c r="B4366" i="13"/>
  <c r="B4367" i="13"/>
  <c r="B4368" i="13"/>
  <c r="B4369" i="13"/>
  <c r="B4370" i="13"/>
  <c r="B4371" i="13"/>
  <c r="B4372" i="13"/>
  <c r="B4373" i="13"/>
  <c r="B4374" i="13"/>
  <c r="B4375" i="13"/>
  <c r="B4376" i="13"/>
  <c r="B4377" i="13"/>
  <c r="B4378" i="13"/>
  <c r="B4379" i="13"/>
  <c r="B4380" i="13"/>
  <c r="B4381" i="13"/>
  <c r="B4382" i="13"/>
  <c r="B4383" i="13"/>
  <c r="B4384" i="13"/>
  <c r="B4385" i="13"/>
  <c r="B4386" i="13"/>
  <c r="B4387" i="13"/>
  <c r="B4388" i="13"/>
  <c r="B4389" i="13"/>
  <c r="B4390" i="13"/>
  <c r="B4391" i="13"/>
  <c r="B4392" i="13"/>
  <c r="B4393" i="13"/>
  <c r="B4394" i="13"/>
  <c r="B4395" i="13"/>
  <c r="B4396" i="13"/>
  <c r="B4397" i="13"/>
  <c r="B4398" i="13"/>
  <c r="B4399" i="13"/>
  <c r="B4400" i="13"/>
  <c r="B4401" i="13"/>
  <c r="B4402" i="13"/>
  <c r="B4403" i="13"/>
  <c r="B4404" i="13"/>
  <c r="B4405" i="13"/>
  <c r="B4406" i="13"/>
  <c r="B4407" i="13"/>
  <c r="B4408" i="13"/>
  <c r="B4409" i="13"/>
  <c r="B4410" i="13"/>
  <c r="B4411" i="13"/>
  <c r="B4412" i="13"/>
  <c r="B4413" i="13"/>
  <c r="B4414" i="13"/>
  <c r="B4415" i="13"/>
  <c r="B4416" i="13"/>
  <c r="B4417" i="13"/>
  <c r="B4418" i="13"/>
  <c r="B4419" i="13"/>
  <c r="B4420" i="13"/>
  <c r="B4421" i="13"/>
  <c r="B4422" i="13"/>
  <c r="B4423" i="13"/>
  <c r="B4424" i="13"/>
  <c r="B4425" i="13"/>
  <c r="B4426" i="13"/>
  <c r="B4427" i="13"/>
  <c r="B4428" i="13"/>
  <c r="B4429" i="13"/>
  <c r="B4430" i="13"/>
  <c r="B4431" i="13"/>
  <c r="B4432" i="13"/>
  <c r="B4433" i="13"/>
  <c r="B4434" i="13"/>
  <c r="B4435" i="13"/>
  <c r="B4436" i="13"/>
  <c r="B4437" i="13"/>
  <c r="B4438" i="13"/>
  <c r="B4439" i="13"/>
  <c r="B4440" i="13"/>
  <c r="B4441" i="13"/>
  <c r="B4442" i="13"/>
  <c r="B4443" i="13"/>
  <c r="B4444" i="13"/>
  <c r="B4445" i="13"/>
  <c r="B4446" i="13"/>
  <c r="B4447" i="13"/>
  <c r="B4448" i="13"/>
  <c r="B4449" i="13"/>
  <c r="B4450" i="13"/>
  <c r="B4451" i="13"/>
  <c r="B4452" i="13"/>
  <c r="B4453" i="13"/>
  <c r="B4454" i="13"/>
  <c r="B4455" i="13"/>
  <c r="B4456" i="13"/>
  <c r="B4457" i="13"/>
  <c r="B4458" i="13"/>
  <c r="B4459" i="13"/>
  <c r="B4460" i="13"/>
  <c r="B4461" i="13"/>
  <c r="B4462" i="13"/>
  <c r="B4463" i="13"/>
  <c r="B4464" i="13"/>
  <c r="B4465" i="13"/>
  <c r="B4466" i="13"/>
  <c r="B4467" i="13"/>
  <c r="B4468" i="13"/>
  <c r="B4469" i="13"/>
  <c r="B4470" i="13"/>
  <c r="B4471" i="13"/>
  <c r="B4472" i="13"/>
  <c r="B4473" i="13"/>
  <c r="B4474" i="13"/>
  <c r="B4475" i="13"/>
  <c r="B4476" i="13"/>
  <c r="B4477" i="13"/>
  <c r="B4478" i="13"/>
  <c r="B4479" i="13"/>
  <c r="B4480" i="13"/>
  <c r="B4481" i="13"/>
  <c r="B4482" i="13"/>
  <c r="B4483" i="13"/>
  <c r="B4484" i="13"/>
  <c r="B4485" i="13"/>
  <c r="B4486" i="13"/>
  <c r="B4487" i="13"/>
  <c r="B4488" i="13"/>
  <c r="B4489" i="13"/>
  <c r="B4490" i="13"/>
  <c r="B4491" i="13"/>
  <c r="B4492" i="13"/>
  <c r="B4493" i="13"/>
  <c r="B4494" i="13"/>
  <c r="B4495" i="13"/>
  <c r="B4496" i="13"/>
  <c r="B4497" i="13"/>
  <c r="B4498" i="13"/>
  <c r="B4499" i="13"/>
  <c r="B4500" i="13"/>
  <c r="B4501" i="13"/>
  <c r="B4502" i="13"/>
  <c r="B4503" i="13"/>
  <c r="B4504" i="13"/>
  <c r="B4505" i="13"/>
  <c r="B4506" i="13"/>
  <c r="B4507" i="13"/>
  <c r="B4508" i="13"/>
  <c r="B4509" i="13"/>
  <c r="B4510" i="13"/>
  <c r="B4511" i="13"/>
  <c r="B4512" i="13"/>
  <c r="B4513" i="13"/>
  <c r="B4514" i="13"/>
  <c r="B4515" i="13"/>
  <c r="B4516" i="13"/>
  <c r="B4517" i="13"/>
  <c r="B4518" i="13"/>
  <c r="B4519" i="13"/>
  <c r="B4520" i="13"/>
  <c r="B4521" i="13"/>
  <c r="B4522" i="13"/>
  <c r="B4523" i="13"/>
  <c r="B4524" i="13"/>
  <c r="B4525" i="13"/>
  <c r="B4526" i="13"/>
  <c r="B4527" i="13"/>
  <c r="B4528" i="13"/>
  <c r="B4529" i="13"/>
  <c r="B4530" i="13"/>
  <c r="B4531" i="13"/>
  <c r="B4532" i="13"/>
  <c r="B4533" i="13"/>
  <c r="B4534" i="13"/>
  <c r="B4535" i="13"/>
  <c r="B4536" i="13"/>
  <c r="B4537" i="13"/>
  <c r="B4538" i="13"/>
  <c r="B4539" i="13"/>
  <c r="B4540" i="13"/>
  <c r="B4541" i="13"/>
  <c r="B4542" i="13"/>
  <c r="B4543" i="13"/>
  <c r="B4544" i="13"/>
  <c r="B4545" i="13"/>
  <c r="B4546" i="13"/>
  <c r="B4547" i="13"/>
  <c r="B4548" i="13"/>
  <c r="B4549" i="13"/>
  <c r="B4550" i="13"/>
  <c r="B4551" i="13"/>
  <c r="B4552" i="13"/>
  <c r="B4553" i="13"/>
  <c r="B4554" i="13"/>
  <c r="B4555" i="13"/>
  <c r="B4556" i="13"/>
  <c r="B4557" i="13"/>
  <c r="B4558" i="13"/>
  <c r="B4559" i="13"/>
  <c r="B4560" i="13"/>
  <c r="B4561" i="13"/>
  <c r="B4562" i="13"/>
  <c r="B4563" i="13"/>
  <c r="B4564" i="13"/>
  <c r="B4565" i="13"/>
  <c r="B4566" i="13"/>
  <c r="B4567" i="13"/>
  <c r="B4568" i="13"/>
  <c r="B4569" i="13"/>
  <c r="B4570" i="13"/>
  <c r="B4571" i="13"/>
  <c r="B4572" i="13"/>
  <c r="B4573" i="13"/>
  <c r="B4574" i="13"/>
  <c r="B4575" i="13"/>
  <c r="B4576" i="13"/>
  <c r="B4577" i="13"/>
  <c r="B4578" i="13"/>
  <c r="B4579" i="13"/>
  <c r="B4580" i="13"/>
  <c r="B4581" i="13"/>
  <c r="B4582" i="13"/>
  <c r="B4583" i="13"/>
  <c r="B4584" i="13"/>
  <c r="B4585" i="13"/>
  <c r="B4586" i="13"/>
  <c r="B4587" i="13"/>
  <c r="B4588" i="13"/>
  <c r="B4589" i="13"/>
  <c r="B4590" i="13"/>
  <c r="B4591" i="13"/>
  <c r="B4592" i="13"/>
  <c r="B4593" i="13"/>
  <c r="B4594" i="13"/>
  <c r="B4595" i="13"/>
  <c r="B4596" i="13"/>
  <c r="B4597" i="13"/>
  <c r="B4598" i="13"/>
  <c r="B4599" i="13"/>
  <c r="B4600" i="13"/>
  <c r="B4601" i="13"/>
  <c r="B4602" i="13"/>
  <c r="B4603" i="13"/>
  <c r="B4604" i="13"/>
  <c r="B4605" i="13"/>
  <c r="B4606" i="13"/>
  <c r="B4607" i="13"/>
  <c r="B4608" i="13"/>
  <c r="B4609" i="13"/>
  <c r="B4610" i="13"/>
  <c r="B4611" i="13"/>
  <c r="B4612" i="13"/>
  <c r="B4613" i="13"/>
  <c r="B4614" i="13"/>
  <c r="B4615" i="13"/>
  <c r="B4616" i="13"/>
  <c r="B4617" i="13"/>
  <c r="B4618" i="13"/>
  <c r="B4619" i="13"/>
  <c r="B4620" i="13"/>
  <c r="B4621" i="13"/>
  <c r="B4622" i="13"/>
  <c r="B4623" i="13"/>
  <c r="B4624" i="13"/>
  <c r="B4625" i="13"/>
  <c r="B4626" i="13"/>
  <c r="B4627" i="13"/>
  <c r="B4628" i="13"/>
  <c r="B4629" i="13"/>
  <c r="B4630" i="13"/>
  <c r="B4631" i="13"/>
  <c r="B4632" i="13"/>
  <c r="B4633" i="13"/>
  <c r="B4634" i="13"/>
  <c r="B4635" i="13"/>
  <c r="B4636" i="13"/>
  <c r="B4637" i="13"/>
  <c r="B4638" i="13"/>
  <c r="B4639" i="13"/>
  <c r="B4640" i="13"/>
  <c r="B4641" i="13"/>
  <c r="B4642" i="13"/>
  <c r="B4643" i="13"/>
  <c r="B4644" i="13"/>
  <c r="B4645" i="13"/>
  <c r="B4646" i="13"/>
  <c r="B4647" i="13"/>
  <c r="B4648" i="13"/>
  <c r="B4649" i="13"/>
  <c r="B4650" i="13"/>
  <c r="B4651" i="13"/>
  <c r="B4652" i="13"/>
  <c r="B4653" i="13"/>
  <c r="B4654" i="13"/>
  <c r="B4655" i="13"/>
  <c r="B4656" i="13"/>
  <c r="B4657" i="13"/>
  <c r="B4658" i="13"/>
  <c r="B4659" i="13"/>
  <c r="B4660" i="13"/>
  <c r="B4661" i="13"/>
  <c r="B4662" i="13"/>
  <c r="B4663" i="13"/>
  <c r="B4664" i="13"/>
  <c r="B4665" i="13"/>
  <c r="B4666" i="13"/>
  <c r="B4667" i="13"/>
  <c r="B4668" i="13"/>
  <c r="B4669" i="13"/>
  <c r="B4670" i="13"/>
  <c r="B4671" i="13"/>
  <c r="B4672" i="13"/>
  <c r="B4673" i="13"/>
  <c r="B4674" i="13"/>
  <c r="B4675" i="13"/>
  <c r="B4676" i="13"/>
  <c r="B4677" i="13"/>
  <c r="B4678" i="13"/>
  <c r="B4679" i="13"/>
  <c r="B4680" i="13"/>
  <c r="B4681" i="13"/>
  <c r="B4682" i="13"/>
  <c r="B4683" i="13"/>
  <c r="B4684" i="13"/>
  <c r="B4685" i="13"/>
  <c r="B4686" i="13"/>
  <c r="B4687" i="13"/>
  <c r="B4688" i="13"/>
  <c r="B4689" i="13"/>
  <c r="B4690" i="13"/>
  <c r="B4691" i="13"/>
  <c r="B4692" i="13"/>
  <c r="B4693" i="13"/>
  <c r="B4694" i="13"/>
  <c r="B4695" i="13"/>
  <c r="B4696" i="13"/>
  <c r="B4697" i="13"/>
  <c r="B4698" i="13"/>
  <c r="B4699" i="13"/>
  <c r="B4700" i="13"/>
  <c r="B4701" i="13"/>
  <c r="B4702" i="13"/>
  <c r="B4703" i="13"/>
  <c r="B4704" i="13"/>
  <c r="B4705" i="13"/>
  <c r="B4706" i="13"/>
  <c r="B4707" i="13"/>
  <c r="B4708" i="13"/>
  <c r="B4709" i="13"/>
  <c r="B4710" i="13"/>
  <c r="B4711" i="13"/>
  <c r="B4712" i="13"/>
  <c r="B4713" i="13"/>
  <c r="B4714" i="13"/>
  <c r="B4715" i="13"/>
  <c r="B4716" i="13"/>
  <c r="B4717" i="13"/>
  <c r="B4718" i="13"/>
  <c r="B4719" i="13"/>
  <c r="B4720" i="13"/>
  <c r="B4721" i="13"/>
  <c r="B4722" i="13"/>
  <c r="B4723" i="13"/>
  <c r="B4724" i="13"/>
  <c r="B4725" i="13"/>
  <c r="B4726" i="13"/>
  <c r="B4727" i="13"/>
  <c r="B4728" i="13"/>
  <c r="B4729" i="13"/>
  <c r="B4730" i="13"/>
  <c r="B4731" i="13"/>
  <c r="B4732" i="13"/>
  <c r="B4733" i="13"/>
  <c r="B4734" i="13"/>
  <c r="B4735" i="13"/>
  <c r="B4736" i="13"/>
  <c r="B4737" i="13"/>
  <c r="B4738" i="13"/>
  <c r="B4739" i="13"/>
  <c r="B4740" i="13"/>
  <c r="B4741" i="13"/>
  <c r="B4742" i="13"/>
  <c r="B4743" i="13"/>
  <c r="B4744" i="13"/>
  <c r="B4745" i="13"/>
  <c r="B4746" i="13"/>
  <c r="B4747" i="13"/>
  <c r="B4748" i="13"/>
  <c r="B4749" i="13"/>
  <c r="B4750" i="13"/>
  <c r="B4751" i="13"/>
  <c r="B4752" i="13"/>
  <c r="B4753" i="13"/>
  <c r="B4754" i="13"/>
  <c r="B4755" i="13"/>
  <c r="B4756" i="13"/>
  <c r="B4757" i="13"/>
  <c r="B4758" i="13"/>
  <c r="B4759" i="13"/>
  <c r="B4760" i="13"/>
  <c r="B4761" i="13"/>
  <c r="B4762" i="13"/>
  <c r="B4763" i="13"/>
  <c r="B4764" i="13"/>
  <c r="B4765" i="13"/>
  <c r="B4766" i="13"/>
  <c r="B4767" i="13"/>
  <c r="B4768" i="13"/>
  <c r="B4769" i="13"/>
  <c r="B4770" i="13"/>
  <c r="B4771" i="13"/>
  <c r="B4772" i="13"/>
  <c r="B4773" i="13"/>
  <c r="B4774" i="13"/>
  <c r="B4775" i="13"/>
  <c r="B4776" i="13"/>
  <c r="B4777" i="13"/>
  <c r="B4778" i="13"/>
  <c r="B4779" i="13"/>
  <c r="B4780" i="13"/>
  <c r="B4781" i="13"/>
  <c r="B4782" i="13"/>
  <c r="B4783" i="13"/>
  <c r="B4784" i="13"/>
  <c r="B4785" i="13"/>
  <c r="B4786" i="13"/>
  <c r="B4787" i="13"/>
  <c r="B4788" i="13"/>
  <c r="B4789" i="13"/>
  <c r="B4790" i="13"/>
  <c r="B4791" i="13"/>
  <c r="B4792" i="13"/>
  <c r="B4793" i="13"/>
  <c r="B4794" i="13"/>
  <c r="B4795" i="13"/>
  <c r="B4796" i="13"/>
  <c r="B4797" i="13"/>
  <c r="B4798" i="13"/>
  <c r="B4799" i="13"/>
  <c r="B4800" i="13"/>
  <c r="B4801" i="13"/>
  <c r="B4802" i="13"/>
  <c r="B4803" i="13"/>
  <c r="B4804" i="13"/>
  <c r="B4805" i="13"/>
  <c r="B4806" i="13"/>
  <c r="B4807" i="13"/>
  <c r="B4808" i="13"/>
  <c r="B4809" i="13"/>
  <c r="B4810" i="13"/>
  <c r="B4811" i="13"/>
  <c r="B4812" i="13"/>
  <c r="B4813" i="13"/>
  <c r="B4814" i="13"/>
  <c r="B4815" i="13"/>
  <c r="B4816" i="13"/>
  <c r="B4817" i="13"/>
  <c r="B4818" i="13"/>
  <c r="B4819" i="13"/>
  <c r="B4820" i="13"/>
  <c r="B4821" i="13"/>
  <c r="B4822" i="13"/>
  <c r="B4823" i="13"/>
  <c r="B4824" i="13"/>
  <c r="B4825" i="13"/>
  <c r="B4826" i="13"/>
  <c r="B4827" i="13"/>
  <c r="B4828" i="13"/>
  <c r="B4829" i="13"/>
  <c r="B4830" i="13"/>
  <c r="B4831" i="13"/>
  <c r="B4832" i="13"/>
  <c r="B4833" i="13"/>
  <c r="B4834" i="13"/>
  <c r="B4835" i="13"/>
  <c r="B4836" i="13"/>
  <c r="B4837" i="13"/>
  <c r="B4838" i="13"/>
  <c r="B4839" i="13"/>
  <c r="B4840" i="13"/>
  <c r="B4841" i="13"/>
  <c r="B4842" i="13"/>
  <c r="B4843" i="13"/>
  <c r="B4844" i="13"/>
  <c r="B4845" i="13"/>
  <c r="B4846" i="13"/>
  <c r="B4847" i="13"/>
  <c r="B4848" i="13"/>
  <c r="B4849" i="13"/>
  <c r="B4850" i="13"/>
  <c r="B4851" i="13"/>
  <c r="B4852" i="13"/>
  <c r="B4853" i="13"/>
  <c r="B4854" i="13"/>
  <c r="B4855" i="13"/>
  <c r="B4856" i="13"/>
  <c r="B4857" i="13"/>
  <c r="B4858" i="13"/>
  <c r="B4859" i="13"/>
  <c r="B4860" i="13"/>
  <c r="B4861" i="13"/>
  <c r="B4862" i="13"/>
  <c r="B4863" i="13"/>
  <c r="B4864" i="13"/>
  <c r="B4865" i="13"/>
  <c r="B4866" i="13"/>
  <c r="B4867" i="13"/>
  <c r="B4868" i="13"/>
  <c r="B4869" i="13"/>
  <c r="B4870" i="13"/>
  <c r="B4871" i="13"/>
  <c r="B4872" i="13"/>
  <c r="B4873" i="13"/>
  <c r="B4874" i="13"/>
  <c r="B4875" i="13"/>
  <c r="B4876" i="13"/>
  <c r="B4877" i="13"/>
  <c r="B4878" i="13"/>
  <c r="B4879" i="13"/>
  <c r="B4880" i="13"/>
  <c r="B4881" i="13"/>
  <c r="B4882" i="13"/>
  <c r="B4883" i="13"/>
  <c r="B4884" i="13"/>
  <c r="B4885" i="13"/>
  <c r="B4886" i="13"/>
  <c r="B4887" i="13"/>
  <c r="B4888" i="13"/>
  <c r="B4889" i="13"/>
  <c r="B4890" i="13"/>
  <c r="B4891" i="13"/>
  <c r="B4892" i="13"/>
  <c r="B4893" i="13"/>
  <c r="B4894" i="13"/>
  <c r="B4895" i="13"/>
  <c r="B4896" i="13"/>
  <c r="B4897" i="13"/>
  <c r="B4898" i="13"/>
  <c r="B4899" i="13"/>
  <c r="B4900" i="13"/>
  <c r="B4901" i="13"/>
  <c r="B4902" i="13"/>
  <c r="B4903" i="13"/>
  <c r="B4904" i="13"/>
  <c r="B4905" i="13"/>
  <c r="B4906" i="13"/>
  <c r="B4907" i="13"/>
  <c r="B4908" i="13"/>
  <c r="B4909" i="13"/>
  <c r="B4910" i="13"/>
  <c r="B4911" i="13"/>
  <c r="B4912" i="13"/>
  <c r="B4913" i="13"/>
  <c r="B4914" i="13"/>
  <c r="B4915" i="13"/>
  <c r="B4916" i="13"/>
  <c r="B4917" i="13"/>
  <c r="B4918" i="13"/>
  <c r="B4919" i="13"/>
  <c r="B4920" i="13"/>
  <c r="B4921" i="13"/>
  <c r="B4922" i="13"/>
  <c r="B4923" i="13"/>
  <c r="B4924" i="13"/>
  <c r="B4925" i="13"/>
  <c r="B4926" i="13"/>
  <c r="B4927" i="13"/>
  <c r="B4928" i="13"/>
  <c r="B4929" i="13"/>
  <c r="B4930" i="13"/>
  <c r="B4931" i="13"/>
  <c r="B4932" i="13"/>
  <c r="B4933" i="13"/>
  <c r="B4934" i="13"/>
  <c r="B4935" i="13"/>
  <c r="B4936" i="13"/>
  <c r="B4937" i="13"/>
  <c r="B4938" i="13"/>
  <c r="B4939" i="13"/>
  <c r="B4940" i="13"/>
  <c r="B4941" i="13"/>
  <c r="B4942" i="13"/>
  <c r="B4943" i="13"/>
  <c r="B4944" i="13"/>
  <c r="B4945" i="13"/>
  <c r="B4946" i="13"/>
  <c r="B4947" i="13"/>
  <c r="B4948" i="13"/>
  <c r="B4949" i="13"/>
  <c r="B4950" i="13"/>
  <c r="B4951" i="13"/>
  <c r="B4952" i="13"/>
  <c r="B4953" i="13"/>
  <c r="B4954" i="13"/>
  <c r="B4955" i="13"/>
  <c r="B4956" i="13"/>
  <c r="B4957" i="13"/>
  <c r="B4958" i="13"/>
  <c r="B4959" i="13"/>
  <c r="B4960" i="13"/>
  <c r="B4961" i="13"/>
  <c r="B4962" i="13"/>
  <c r="B4963" i="13"/>
  <c r="B4964" i="13"/>
  <c r="B4965" i="13"/>
  <c r="B4966" i="13"/>
  <c r="B4967" i="13"/>
  <c r="B4968" i="13"/>
  <c r="B4969" i="13"/>
  <c r="B4970" i="13"/>
  <c r="B4971" i="13"/>
  <c r="B4972" i="13"/>
  <c r="B4973" i="13"/>
  <c r="B4974" i="13"/>
  <c r="B4975" i="13"/>
  <c r="B4976" i="13"/>
  <c r="B4977" i="13"/>
  <c r="B4978" i="13"/>
  <c r="B4979" i="13"/>
  <c r="B4980" i="13"/>
  <c r="B4981" i="13"/>
  <c r="B4982" i="13"/>
  <c r="B4983" i="13"/>
  <c r="B4984" i="13"/>
  <c r="B4985" i="13"/>
  <c r="B4986" i="13"/>
  <c r="B4987" i="13"/>
  <c r="B4988" i="13"/>
  <c r="B4989" i="13"/>
  <c r="B4990" i="13"/>
  <c r="B4991" i="13"/>
  <c r="B4992" i="13"/>
  <c r="B4993" i="13"/>
  <c r="B4994" i="13"/>
  <c r="B4995" i="13"/>
  <c r="B4996" i="13"/>
  <c r="B4997" i="13"/>
  <c r="B4998" i="13"/>
  <c r="B4999" i="13"/>
  <c r="B5000" i="13"/>
  <c r="B5001" i="13"/>
  <c r="B5002" i="13"/>
  <c r="B5003" i="13"/>
  <c r="B5004" i="13"/>
  <c r="B5005" i="13"/>
  <c r="B5006" i="13"/>
  <c r="B5007" i="13"/>
  <c r="B5008" i="13"/>
  <c r="B5009" i="13"/>
  <c r="B5010" i="13"/>
  <c r="B5011" i="13"/>
  <c r="B5012" i="13"/>
  <c r="B5013" i="13"/>
  <c r="B5014" i="13"/>
  <c r="B5015" i="13"/>
  <c r="B5016" i="13"/>
  <c r="B5017" i="13"/>
  <c r="B5018" i="13"/>
  <c r="B5019" i="13"/>
  <c r="B5020" i="13"/>
  <c r="B5021" i="13"/>
  <c r="B5022" i="13"/>
  <c r="B5023" i="13"/>
  <c r="B5024" i="13"/>
  <c r="B5025" i="13"/>
  <c r="B5026" i="13"/>
  <c r="B5027" i="13"/>
  <c r="B5028" i="13"/>
  <c r="B5029" i="13"/>
  <c r="B5030" i="13"/>
  <c r="B5031" i="13"/>
  <c r="B5032" i="13"/>
  <c r="B5033" i="13"/>
  <c r="B5034" i="13"/>
  <c r="B5035" i="13"/>
  <c r="B5036" i="13"/>
  <c r="B5037" i="13"/>
  <c r="B5038" i="13"/>
  <c r="B5039" i="13"/>
  <c r="B5040" i="13"/>
  <c r="B5041" i="13"/>
  <c r="B5042" i="13"/>
  <c r="B5043" i="13"/>
  <c r="B5044" i="13"/>
  <c r="B5045" i="13"/>
  <c r="B5046" i="13"/>
  <c r="B5047" i="13"/>
  <c r="B5048" i="13"/>
  <c r="B5049" i="13"/>
  <c r="B5050" i="13"/>
  <c r="B5051" i="13"/>
  <c r="B5052" i="13"/>
  <c r="B5053" i="13"/>
  <c r="B5054" i="13"/>
  <c r="B5055" i="13"/>
  <c r="B5056" i="13"/>
  <c r="B5057" i="13"/>
  <c r="B5058" i="13"/>
  <c r="B5059" i="13"/>
  <c r="B5060" i="13"/>
  <c r="B5061" i="13"/>
  <c r="B5062" i="13"/>
  <c r="B5063" i="13"/>
  <c r="B5064" i="13"/>
  <c r="B5065" i="13"/>
  <c r="B5066" i="13"/>
  <c r="B5067" i="13"/>
  <c r="B5068" i="13"/>
  <c r="B5069" i="13"/>
  <c r="B5070" i="13"/>
  <c r="B5071" i="13"/>
  <c r="B5072" i="13"/>
  <c r="B5073" i="13"/>
  <c r="B5074" i="13"/>
  <c r="B5075" i="13"/>
  <c r="B5076" i="13"/>
  <c r="B5077" i="13"/>
  <c r="B5078" i="13"/>
  <c r="B5079" i="13"/>
  <c r="B5080" i="13"/>
  <c r="B5081" i="13"/>
  <c r="B5082" i="13"/>
  <c r="B5083" i="13"/>
  <c r="B5084" i="13"/>
  <c r="B5085" i="13"/>
  <c r="B5086" i="13"/>
  <c r="B5087" i="13"/>
  <c r="B5088" i="13"/>
  <c r="B5089" i="13"/>
  <c r="B5090" i="13"/>
  <c r="B5091" i="13"/>
  <c r="B5092" i="13"/>
  <c r="B5093" i="13"/>
  <c r="B5094" i="13"/>
  <c r="B5095" i="13"/>
  <c r="B5096" i="13"/>
  <c r="B5097" i="13"/>
  <c r="B5098" i="13"/>
  <c r="B5099" i="13"/>
  <c r="B5100" i="13"/>
  <c r="B5101" i="13"/>
  <c r="B5102" i="13"/>
  <c r="B5103" i="13"/>
  <c r="B5104" i="13"/>
  <c r="B5105" i="13"/>
  <c r="B5106" i="13"/>
  <c r="B5107" i="13"/>
  <c r="B5108" i="13"/>
  <c r="B5109" i="13"/>
  <c r="B5110" i="13"/>
  <c r="B5111" i="13"/>
  <c r="B5112" i="13"/>
  <c r="B5113" i="13"/>
  <c r="B5114" i="13"/>
  <c r="B5115" i="13"/>
  <c r="B5116" i="13"/>
  <c r="B5117" i="13"/>
  <c r="B5118" i="13"/>
  <c r="B5119" i="13"/>
  <c r="B5120" i="13"/>
  <c r="B5121" i="13"/>
  <c r="B5122" i="13"/>
  <c r="B5123" i="13"/>
  <c r="B5124" i="13"/>
  <c r="B5125" i="13"/>
  <c r="B5126" i="13"/>
  <c r="B5127" i="13"/>
  <c r="B5128" i="13"/>
  <c r="B5129" i="13"/>
  <c r="B5130" i="13"/>
  <c r="B5131" i="13"/>
  <c r="B5132" i="13"/>
  <c r="B5133" i="13"/>
  <c r="B5134" i="13"/>
  <c r="B5135" i="13"/>
  <c r="B5136" i="13"/>
  <c r="B5137" i="13"/>
  <c r="B5138" i="13"/>
  <c r="B5139" i="13"/>
  <c r="B5140" i="13"/>
  <c r="B5141" i="13"/>
  <c r="B5142" i="13"/>
  <c r="B5143" i="13"/>
  <c r="B5144" i="13"/>
  <c r="B5145" i="13"/>
  <c r="B5146" i="13"/>
  <c r="B5147" i="13"/>
  <c r="B5148" i="13"/>
  <c r="B5149" i="13"/>
  <c r="B5150" i="13"/>
  <c r="B5151" i="13"/>
  <c r="B5152" i="13"/>
  <c r="B5153" i="13"/>
  <c r="B5154" i="13"/>
  <c r="B5155" i="13"/>
  <c r="B5156" i="13"/>
  <c r="B5157" i="13"/>
  <c r="B5158" i="13"/>
  <c r="B5159" i="13"/>
  <c r="B5160" i="13"/>
  <c r="B5161" i="13"/>
  <c r="B5162" i="13"/>
  <c r="B5163" i="13"/>
  <c r="B5164" i="13"/>
  <c r="B5165" i="13"/>
  <c r="B5166" i="13"/>
  <c r="B5167" i="13"/>
  <c r="B5168" i="13"/>
  <c r="B5169" i="13"/>
  <c r="B5170" i="13"/>
  <c r="B5171" i="13"/>
  <c r="B5172" i="13"/>
  <c r="B5173" i="13"/>
  <c r="B5174" i="13"/>
  <c r="B5175" i="13"/>
  <c r="B5176" i="13"/>
  <c r="B5177" i="13"/>
  <c r="B5178" i="13"/>
  <c r="B5179" i="13"/>
  <c r="B5180" i="13"/>
  <c r="B5181" i="13"/>
  <c r="B5182" i="13"/>
  <c r="B5183" i="13"/>
  <c r="B5184" i="13"/>
  <c r="B5185" i="13"/>
  <c r="B5186" i="13"/>
  <c r="B5187" i="13"/>
  <c r="B5188" i="13"/>
  <c r="B5189" i="13"/>
  <c r="B5190" i="13"/>
  <c r="B5191" i="13"/>
  <c r="B5192" i="13"/>
  <c r="B5193" i="13"/>
  <c r="B5194" i="13"/>
  <c r="B5195" i="13"/>
  <c r="B5196" i="13"/>
  <c r="B5197" i="13"/>
  <c r="B5198" i="13"/>
  <c r="B5199" i="13"/>
  <c r="B5200" i="13"/>
  <c r="B5201" i="13"/>
  <c r="B5202" i="13"/>
  <c r="B5203" i="13"/>
  <c r="B5204" i="13"/>
  <c r="B5205" i="13"/>
  <c r="B5206" i="13"/>
  <c r="B5207" i="13"/>
  <c r="B5208" i="13"/>
  <c r="B5209" i="13"/>
  <c r="B5210" i="13"/>
  <c r="B5211" i="13"/>
  <c r="B5212" i="13"/>
  <c r="B5213" i="13"/>
  <c r="B5214" i="13"/>
  <c r="B5215" i="13"/>
  <c r="B5216" i="13"/>
  <c r="B5217" i="13"/>
  <c r="B5218" i="13"/>
  <c r="B5219" i="13"/>
  <c r="B5220" i="13"/>
  <c r="B5221" i="13"/>
  <c r="B5222" i="13"/>
  <c r="B5223" i="13"/>
  <c r="B5224" i="13"/>
  <c r="B5225" i="13"/>
  <c r="B5226" i="13"/>
  <c r="B5227" i="13"/>
  <c r="B5228" i="13"/>
  <c r="B5229" i="13"/>
  <c r="B5230" i="13"/>
  <c r="B5231" i="13"/>
  <c r="B5232" i="13"/>
  <c r="B5233" i="13"/>
  <c r="B5234" i="13"/>
  <c r="B5235" i="13"/>
  <c r="B5236" i="13"/>
  <c r="B5237" i="13"/>
  <c r="B5238" i="13"/>
  <c r="B5239" i="13"/>
  <c r="B5240" i="13"/>
  <c r="B5241" i="13"/>
  <c r="B5242" i="13"/>
  <c r="B5243" i="13"/>
  <c r="B5244" i="13"/>
  <c r="B5245" i="13"/>
  <c r="B5246" i="13"/>
  <c r="B5247" i="13"/>
  <c r="B5248" i="13"/>
  <c r="B5249" i="13"/>
  <c r="B5250" i="13"/>
  <c r="B5251" i="13"/>
  <c r="B5252" i="13"/>
  <c r="B5253" i="13"/>
  <c r="B5254" i="13"/>
  <c r="B5255" i="13"/>
  <c r="B5256" i="13"/>
  <c r="B5257" i="13"/>
  <c r="B5258" i="13"/>
  <c r="B5259" i="13"/>
  <c r="B5260" i="13"/>
  <c r="B5261" i="13"/>
  <c r="B5262" i="13"/>
  <c r="B5263" i="13"/>
  <c r="B5264" i="13"/>
  <c r="B5265" i="13"/>
  <c r="B5266" i="13"/>
  <c r="B5267" i="13"/>
  <c r="B5268" i="13"/>
  <c r="B5269" i="13"/>
  <c r="B5270" i="13"/>
  <c r="B5271" i="13"/>
  <c r="B5272" i="13"/>
  <c r="B5273" i="13"/>
  <c r="B5274" i="13"/>
  <c r="B5275" i="13"/>
  <c r="B5276" i="13"/>
  <c r="B5277" i="13"/>
  <c r="B5278" i="13"/>
  <c r="B5279" i="13"/>
  <c r="B5280" i="13"/>
  <c r="B5281" i="13"/>
  <c r="B5282" i="13"/>
  <c r="B5283" i="13"/>
  <c r="B5284" i="13"/>
  <c r="B5285" i="13"/>
  <c r="B5286" i="13"/>
  <c r="B5287" i="13"/>
  <c r="B5288" i="13"/>
  <c r="B5289" i="13"/>
  <c r="B5290" i="13"/>
  <c r="B5291" i="13"/>
  <c r="B5292" i="13"/>
  <c r="B5293" i="13"/>
  <c r="B5294" i="13"/>
  <c r="B5295" i="13"/>
  <c r="B5296" i="13"/>
  <c r="B5297" i="13"/>
  <c r="B5298" i="13"/>
  <c r="B5299" i="13"/>
  <c r="B5300" i="13"/>
  <c r="B5301" i="13"/>
  <c r="B5302" i="13"/>
  <c r="B5303" i="13"/>
  <c r="B5304" i="13"/>
  <c r="B5305" i="13"/>
  <c r="B5306" i="13"/>
  <c r="B5307" i="13"/>
  <c r="B5308" i="13"/>
  <c r="B5309" i="13"/>
  <c r="B5310" i="13"/>
  <c r="B5311" i="13"/>
  <c r="B5312" i="13"/>
  <c r="B5313" i="13"/>
  <c r="B5314" i="13"/>
  <c r="B5315" i="13"/>
  <c r="B5316" i="13"/>
  <c r="B5317" i="13"/>
  <c r="B5318" i="13"/>
  <c r="B5319" i="13"/>
  <c r="B5320" i="13"/>
  <c r="B5321" i="13"/>
  <c r="B5322" i="13"/>
  <c r="B5323" i="13"/>
  <c r="B5324" i="13"/>
  <c r="B5325" i="13"/>
  <c r="B5326" i="13"/>
  <c r="B5327" i="13"/>
  <c r="B5328" i="13"/>
  <c r="B5329" i="13"/>
  <c r="B5330" i="13"/>
  <c r="B5331" i="13"/>
  <c r="B5332" i="13"/>
  <c r="B5333" i="13"/>
  <c r="B5334" i="13"/>
  <c r="B5335" i="13"/>
  <c r="B5336" i="13"/>
  <c r="B5337" i="13"/>
  <c r="B5338" i="13"/>
  <c r="B5339" i="13"/>
  <c r="B5340" i="13"/>
  <c r="B5341" i="13"/>
  <c r="B5342" i="13"/>
  <c r="B5343" i="13"/>
  <c r="B5344" i="13"/>
  <c r="B5345" i="13"/>
  <c r="B5346" i="13"/>
  <c r="B5347" i="13"/>
  <c r="B5348" i="13"/>
  <c r="B5349" i="13"/>
  <c r="B5350" i="13"/>
  <c r="B5351" i="13"/>
  <c r="B5352" i="13"/>
  <c r="B5353" i="13"/>
  <c r="B5354" i="13"/>
  <c r="B5355" i="13"/>
  <c r="B5356" i="13"/>
  <c r="B5357" i="13"/>
  <c r="B5358" i="13"/>
  <c r="B5359" i="13"/>
  <c r="B5360" i="13"/>
  <c r="B5361" i="13"/>
  <c r="B5362" i="13"/>
  <c r="B5363" i="13"/>
  <c r="B5364" i="13"/>
  <c r="B5365" i="13"/>
  <c r="B5366" i="13"/>
  <c r="B5367" i="13"/>
  <c r="B5368" i="13"/>
  <c r="B5369" i="13"/>
  <c r="B5370" i="13"/>
  <c r="B5371" i="13"/>
  <c r="B5372" i="13"/>
  <c r="B5373" i="13"/>
  <c r="B5374" i="13"/>
  <c r="B5375" i="13"/>
  <c r="B5376" i="13"/>
  <c r="B5377" i="13"/>
  <c r="B5378" i="13"/>
  <c r="B5379" i="13"/>
  <c r="B5380" i="13"/>
  <c r="B5381" i="13"/>
  <c r="B5382" i="13"/>
  <c r="B5383" i="13"/>
  <c r="B5384" i="13"/>
  <c r="B5385" i="13"/>
  <c r="B5386" i="13"/>
  <c r="B5387" i="13"/>
  <c r="B5388" i="13"/>
  <c r="B5389" i="13"/>
  <c r="B5390" i="13"/>
  <c r="B5391" i="13"/>
  <c r="B5392" i="13"/>
  <c r="B5393" i="13"/>
  <c r="B5394" i="13"/>
  <c r="B5395" i="13"/>
  <c r="B5396" i="13"/>
  <c r="B5397" i="13"/>
  <c r="B5398" i="13"/>
  <c r="B5399" i="13"/>
  <c r="B5400" i="13"/>
  <c r="B5401" i="13"/>
  <c r="B5402" i="13"/>
  <c r="B5403" i="13"/>
  <c r="B5404" i="13"/>
  <c r="B5405" i="13"/>
  <c r="B5406" i="13"/>
  <c r="B5407" i="13"/>
  <c r="B5408" i="13"/>
  <c r="B5409" i="13"/>
  <c r="B5410" i="13"/>
  <c r="B5411" i="13"/>
  <c r="B5412" i="13"/>
  <c r="B5413" i="13"/>
  <c r="B5414" i="13"/>
  <c r="B5415" i="13"/>
  <c r="B5416" i="13"/>
  <c r="B5417" i="13"/>
  <c r="B5418" i="13"/>
  <c r="B5419" i="13"/>
  <c r="B5420" i="13"/>
  <c r="B5421" i="13"/>
  <c r="B5422" i="13"/>
  <c r="B5423" i="13"/>
  <c r="B5424" i="13"/>
  <c r="B5425" i="13"/>
  <c r="B5426" i="13"/>
  <c r="B5427" i="13"/>
  <c r="B5428" i="13"/>
  <c r="B5429" i="13"/>
  <c r="B5430" i="13"/>
  <c r="B5431" i="13"/>
  <c r="B5432" i="13"/>
  <c r="B5433" i="13"/>
  <c r="B5434" i="13"/>
  <c r="B5435" i="13"/>
  <c r="B5436" i="13"/>
  <c r="B5437" i="13"/>
  <c r="B5438" i="13"/>
  <c r="B5439" i="13"/>
  <c r="B5440" i="13"/>
  <c r="B5441" i="13"/>
  <c r="B5442" i="13"/>
  <c r="B5443" i="13"/>
  <c r="B5444" i="13"/>
  <c r="B5445" i="13"/>
  <c r="B5446" i="13"/>
  <c r="B5447" i="13"/>
  <c r="B5448" i="13"/>
  <c r="B5449" i="13"/>
  <c r="B5450" i="13"/>
  <c r="B5451" i="13"/>
  <c r="B5452" i="13"/>
  <c r="B5453" i="13"/>
  <c r="B5454" i="13"/>
  <c r="B5455" i="13"/>
  <c r="B5456" i="13"/>
  <c r="B5457" i="13"/>
  <c r="B5458" i="13"/>
  <c r="B5459" i="13"/>
  <c r="B5460" i="13"/>
  <c r="B5461" i="13"/>
  <c r="B5462" i="13"/>
  <c r="B5463" i="13"/>
  <c r="B5464" i="13"/>
  <c r="B5465" i="13"/>
  <c r="B5466" i="13"/>
  <c r="B5467" i="13"/>
  <c r="B5468" i="13"/>
  <c r="B5469" i="13"/>
  <c r="B5470" i="13"/>
  <c r="B5471" i="13"/>
  <c r="B5472" i="13"/>
  <c r="B5473" i="13"/>
  <c r="B5474" i="13"/>
  <c r="B5475" i="13"/>
  <c r="B5476" i="13"/>
  <c r="B5477" i="13"/>
  <c r="B5478" i="13"/>
  <c r="B5479" i="13"/>
  <c r="B5480" i="13"/>
  <c r="B5481" i="13"/>
  <c r="B5482" i="13"/>
  <c r="B5483" i="13"/>
  <c r="B5484" i="13"/>
  <c r="B5485" i="13"/>
  <c r="B5486" i="13"/>
  <c r="B5487" i="13"/>
  <c r="B5488" i="13"/>
  <c r="B5489" i="13"/>
  <c r="B5490" i="13"/>
  <c r="B5491" i="13"/>
  <c r="B5492" i="13"/>
  <c r="B5493" i="13"/>
  <c r="B5494" i="13"/>
  <c r="B5495" i="13"/>
  <c r="B5496" i="13"/>
  <c r="B5497" i="13"/>
  <c r="B5498" i="13"/>
  <c r="B5499" i="13"/>
  <c r="B5500" i="13"/>
  <c r="B5501" i="13"/>
  <c r="B5502" i="13"/>
  <c r="B5503" i="13"/>
  <c r="B5504" i="13"/>
  <c r="B5505" i="13"/>
  <c r="B5506" i="13"/>
  <c r="B5507" i="13"/>
  <c r="B5508" i="13"/>
  <c r="B5509" i="13"/>
  <c r="B5510" i="13"/>
  <c r="B5511" i="13"/>
  <c r="B5512" i="13"/>
  <c r="B5513" i="13"/>
  <c r="B5514" i="13"/>
  <c r="B5515" i="13"/>
  <c r="B5516" i="13"/>
  <c r="B5517" i="13"/>
  <c r="B5518" i="13"/>
  <c r="B5519" i="13"/>
  <c r="B5520" i="13"/>
  <c r="B5521" i="13"/>
  <c r="B5522" i="13"/>
  <c r="B5523" i="13"/>
  <c r="B5524" i="13"/>
  <c r="B5525" i="13"/>
  <c r="B5526" i="13"/>
  <c r="B5527" i="13"/>
  <c r="B5528" i="13"/>
  <c r="B5529" i="13"/>
  <c r="B5530" i="13"/>
  <c r="B5531" i="13"/>
  <c r="B5532" i="13"/>
  <c r="B5533" i="13"/>
  <c r="B5534" i="13"/>
  <c r="B5535" i="13"/>
  <c r="B5536" i="13"/>
  <c r="B5537" i="13"/>
  <c r="B5538" i="13"/>
  <c r="B5539" i="13"/>
  <c r="B5540" i="13"/>
  <c r="B5541" i="13"/>
  <c r="B5542" i="13"/>
  <c r="B5543" i="13"/>
  <c r="B5544" i="13"/>
  <c r="B5545" i="13"/>
  <c r="B5546" i="13"/>
  <c r="B5547" i="13"/>
  <c r="B5548" i="13"/>
  <c r="B5549" i="13"/>
  <c r="B5550" i="13"/>
  <c r="B5551" i="13"/>
  <c r="B5552" i="13"/>
  <c r="B5553" i="13"/>
  <c r="B5554" i="13"/>
  <c r="B5555" i="13"/>
  <c r="B5556" i="13"/>
  <c r="B5557" i="13"/>
  <c r="B5558" i="13"/>
  <c r="B5559" i="13"/>
  <c r="B5560" i="13"/>
  <c r="B5561" i="13"/>
  <c r="B5562" i="13"/>
  <c r="B5563" i="13"/>
  <c r="B5564" i="13"/>
  <c r="B5565" i="13"/>
  <c r="B5566" i="13"/>
  <c r="B5567" i="13"/>
  <c r="B5568" i="13"/>
  <c r="B5569" i="13"/>
  <c r="B5570" i="13"/>
  <c r="B5571" i="13"/>
  <c r="B5572" i="13"/>
  <c r="B5573" i="13"/>
  <c r="B5574" i="13"/>
  <c r="B5575" i="13"/>
  <c r="B5576" i="13"/>
  <c r="B5577" i="13"/>
  <c r="B5578" i="13"/>
  <c r="B5579" i="13"/>
  <c r="B5580" i="13"/>
  <c r="B5581" i="13"/>
  <c r="B5582" i="13"/>
  <c r="B5583" i="13"/>
  <c r="B5584" i="13"/>
  <c r="B5585" i="13"/>
  <c r="B5586" i="13"/>
  <c r="B5587" i="13"/>
  <c r="B5588" i="13"/>
  <c r="B5589" i="13"/>
  <c r="B5590" i="13"/>
  <c r="B5591" i="13"/>
  <c r="B5592" i="13"/>
  <c r="B5593" i="13"/>
  <c r="B5594" i="13"/>
  <c r="B5595" i="13"/>
  <c r="B5596" i="13"/>
  <c r="B5597" i="13"/>
  <c r="B5598" i="13"/>
  <c r="B5599" i="13"/>
  <c r="B5600" i="13"/>
  <c r="B5601" i="13"/>
  <c r="B5602" i="13"/>
  <c r="B5603" i="13"/>
  <c r="B5604" i="13"/>
  <c r="B5605" i="13"/>
  <c r="B5606" i="13"/>
  <c r="B5607" i="13"/>
  <c r="B5608" i="13"/>
  <c r="B5609" i="13"/>
  <c r="B5610" i="13"/>
  <c r="B5611" i="13"/>
  <c r="B5612" i="13"/>
  <c r="B5613" i="13"/>
  <c r="B5614" i="13"/>
  <c r="B5615" i="13"/>
  <c r="B5616" i="13"/>
  <c r="B5617" i="13"/>
  <c r="B5618" i="13"/>
  <c r="B5619" i="13"/>
  <c r="B5620" i="13"/>
  <c r="B5621" i="13"/>
  <c r="B5622" i="13"/>
  <c r="B5623" i="13"/>
  <c r="B5624" i="13"/>
  <c r="B5625" i="13"/>
  <c r="B5626" i="13"/>
  <c r="B5627" i="13"/>
  <c r="B5628" i="13"/>
  <c r="B5629" i="13"/>
  <c r="B5630" i="13"/>
  <c r="B5631" i="13"/>
  <c r="B5632" i="13"/>
  <c r="B5633" i="13"/>
  <c r="B5634" i="13"/>
  <c r="B5635" i="13"/>
  <c r="B5636" i="13"/>
  <c r="B5637" i="13"/>
  <c r="B5638" i="13"/>
  <c r="B5639" i="13"/>
  <c r="B5640" i="13"/>
  <c r="B5641" i="13"/>
  <c r="B5642" i="13"/>
  <c r="B5643" i="13"/>
  <c r="B5644" i="13"/>
  <c r="B5645" i="13"/>
  <c r="B5646" i="13"/>
  <c r="B5647" i="13"/>
  <c r="B5648" i="13"/>
  <c r="B5649" i="13"/>
  <c r="B5650" i="13"/>
  <c r="B5651" i="13"/>
  <c r="B5652" i="13"/>
  <c r="B5653" i="13"/>
  <c r="B5654" i="13"/>
  <c r="B5655" i="13"/>
  <c r="B5656" i="13"/>
  <c r="B5657" i="13"/>
  <c r="B5658" i="13"/>
  <c r="B5659" i="13"/>
  <c r="B5660" i="13"/>
  <c r="B5661" i="13"/>
  <c r="B5662" i="13"/>
  <c r="B5663" i="13"/>
  <c r="B5664" i="13"/>
  <c r="B5665" i="13"/>
  <c r="B5666" i="13"/>
  <c r="B5667" i="13"/>
  <c r="B5668" i="13"/>
  <c r="B5669" i="13"/>
  <c r="B5670" i="13"/>
  <c r="B5671" i="13"/>
  <c r="B5672" i="13"/>
  <c r="B5673" i="13"/>
  <c r="B5674" i="13"/>
  <c r="B5675" i="13"/>
  <c r="B5676" i="13"/>
  <c r="B5677" i="13"/>
  <c r="B5678" i="13"/>
  <c r="B5679" i="13"/>
  <c r="B5680" i="13"/>
  <c r="B5681" i="13"/>
  <c r="B5682" i="13"/>
  <c r="B5683" i="13"/>
  <c r="B5684" i="13"/>
  <c r="B5685" i="13"/>
  <c r="B5686" i="13"/>
  <c r="B5687" i="13"/>
  <c r="B5688" i="13"/>
  <c r="B5689" i="13"/>
  <c r="B5690" i="13"/>
  <c r="B5691" i="13"/>
  <c r="B5692" i="13"/>
  <c r="B5693" i="13"/>
  <c r="B5694" i="13"/>
  <c r="B5695" i="13"/>
  <c r="B5696" i="13"/>
  <c r="B5697" i="13"/>
  <c r="B5698" i="13"/>
  <c r="B5699" i="13"/>
  <c r="B5700" i="13"/>
  <c r="B5701" i="13"/>
  <c r="B5702" i="13"/>
  <c r="B5703" i="13"/>
  <c r="B5704" i="13"/>
  <c r="B5705" i="13"/>
  <c r="B5706" i="13"/>
  <c r="B5707" i="13"/>
  <c r="B5708" i="13"/>
  <c r="B5709" i="13"/>
  <c r="B5710" i="13"/>
  <c r="B5711" i="13"/>
  <c r="B5712" i="13"/>
  <c r="B5713" i="13"/>
  <c r="B5714" i="13"/>
  <c r="B5715" i="13"/>
  <c r="B5716" i="13"/>
  <c r="B5717" i="13"/>
  <c r="B5718" i="13"/>
  <c r="B5719" i="13"/>
  <c r="B5720" i="13"/>
  <c r="B5721" i="13"/>
  <c r="B5722" i="13"/>
  <c r="B5723" i="13"/>
  <c r="B5724" i="13"/>
  <c r="B5725" i="13"/>
  <c r="B5726" i="13"/>
  <c r="B5727" i="13"/>
  <c r="B5728" i="13"/>
  <c r="B5729" i="13"/>
  <c r="B5730" i="13"/>
  <c r="B5731" i="13"/>
  <c r="B5732" i="13"/>
  <c r="B5733" i="13"/>
  <c r="B5734" i="13"/>
  <c r="B5735" i="13"/>
  <c r="B5736" i="13"/>
  <c r="B5737" i="13"/>
  <c r="B5738" i="13"/>
  <c r="B5739" i="13"/>
  <c r="B5740" i="13"/>
  <c r="B5741" i="13"/>
  <c r="B5742" i="13"/>
  <c r="B5743" i="13"/>
  <c r="B5744" i="13"/>
  <c r="B5745" i="13"/>
  <c r="B5746" i="13"/>
  <c r="B5747" i="13"/>
  <c r="B5748" i="13"/>
  <c r="B5749" i="13"/>
  <c r="B5750" i="13"/>
  <c r="B5751" i="13"/>
  <c r="B5752" i="13"/>
  <c r="B5753" i="13"/>
  <c r="B5754" i="13"/>
  <c r="B5755" i="13"/>
  <c r="B5756" i="13"/>
  <c r="B5757" i="13"/>
  <c r="B5758" i="13"/>
  <c r="B5759" i="13"/>
  <c r="B5760" i="13"/>
  <c r="B5761" i="13"/>
  <c r="B5762" i="13"/>
  <c r="B5763" i="13"/>
  <c r="B5764" i="13"/>
  <c r="B5765" i="13"/>
  <c r="B5766" i="13"/>
  <c r="B5767" i="13"/>
  <c r="B5768" i="13"/>
  <c r="B5769" i="13"/>
  <c r="B5770" i="13"/>
  <c r="B5771" i="13"/>
  <c r="B5772" i="13"/>
  <c r="B5773" i="13"/>
  <c r="B5774" i="13"/>
  <c r="B5775" i="13"/>
  <c r="B5776" i="13"/>
  <c r="B5777" i="13"/>
  <c r="B5778" i="13"/>
  <c r="B5779" i="13"/>
  <c r="B5780" i="13"/>
  <c r="B5781" i="13"/>
  <c r="B5782" i="13"/>
  <c r="B5783" i="13"/>
  <c r="B5784" i="13"/>
  <c r="B5785" i="13"/>
  <c r="B5786" i="13"/>
  <c r="B5787" i="13"/>
  <c r="B5788" i="13"/>
  <c r="B5789" i="13"/>
  <c r="B5790" i="13"/>
  <c r="B5791" i="13"/>
  <c r="B5792" i="13"/>
  <c r="B5793" i="13"/>
  <c r="B5794" i="13"/>
  <c r="B5795" i="13"/>
  <c r="B5796" i="13"/>
  <c r="B5797" i="13"/>
  <c r="B5798" i="13"/>
  <c r="B5799" i="13"/>
  <c r="B5800" i="13"/>
  <c r="B5801" i="13"/>
  <c r="B5802" i="13"/>
  <c r="B5803" i="13"/>
  <c r="B5804" i="13"/>
  <c r="B5805" i="13"/>
  <c r="B5806" i="13"/>
  <c r="B5807" i="13"/>
  <c r="B5808" i="13"/>
  <c r="B5809" i="13"/>
  <c r="B5810" i="13"/>
  <c r="B5811" i="13"/>
  <c r="B5812" i="13"/>
  <c r="B5813" i="13"/>
  <c r="B5814" i="13"/>
  <c r="B5815" i="13"/>
  <c r="B5816" i="13"/>
  <c r="B5817" i="13"/>
  <c r="B5818" i="13"/>
  <c r="B5819" i="13"/>
  <c r="B5820" i="13"/>
  <c r="B5821" i="13"/>
  <c r="B5822" i="13"/>
  <c r="B5823" i="13"/>
  <c r="B5824" i="13"/>
  <c r="B5825" i="13"/>
  <c r="B5826" i="13"/>
  <c r="B5827" i="13"/>
  <c r="B5828" i="13"/>
  <c r="B5829" i="13"/>
  <c r="B5830" i="13"/>
  <c r="B5831" i="13"/>
  <c r="B5832" i="13"/>
  <c r="B5833" i="13"/>
  <c r="B5834" i="13"/>
  <c r="B5835" i="13"/>
  <c r="B5836" i="13"/>
  <c r="B5837" i="13"/>
  <c r="B5838" i="13"/>
  <c r="B5839" i="13"/>
  <c r="B5840" i="13"/>
  <c r="B5841" i="13"/>
  <c r="B5842" i="13"/>
  <c r="B5843" i="13"/>
  <c r="B5844" i="13"/>
  <c r="B5845" i="13"/>
  <c r="B5846" i="13"/>
  <c r="B5847" i="13"/>
  <c r="B5848" i="13"/>
  <c r="B5849" i="13"/>
  <c r="B5850" i="13"/>
  <c r="B5851" i="13"/>
  <c r="B5852" i="13"/>
  <c r="B5853" i="13"/>
  <c r="B5854" i="13"/>
  <c r="B5855" i="13"/>
  <c r="B5856" i="13"/>
  <c r="B5857" i="13"/>
  <c r="B5858" i="13"/>
  <c r="B5859" i="13"/>
  <c r="B5860" i="13"/>
  <c r="B5861" i="13"/>
  <c r="B5862" i="13"/>
  <c r="B5863" i="13"/>
  <c r="B5864" i="13"/>
  <c r="B5865" i="13"/>
  <c r="B5866" i="13"/>
  <c r="B5867" i="13"/>
  <c r="B5868" i="13"/>
  <c r="B5869" i="13"/>
  <c r="B5870" i="13"/>
  <c r="B5871" i="13"/>
  <c r="B5872" i="13"/>
  <c r="B5873" i="13"/>
  <c r="B5874" i="13"/>
  <c r="B5875" i="13"/>
  <c r="B5876" i="13"/>
  <c r="B5877" i="13"/>
  <c r="B5878" i="13"/>
  <c r="B5879" i="13"/>
  <c r="B5880" i="13"/>
  <c r="B5881" i="13"/>
  <c r="B5882" i="13"/>
  <c r="B5883" i="13"/>
  <c r="B5884" i="13"/>
  <c r="B5885" i="13"/>
  <c r="B5886" i="13"/>
  <c r="B5887" i="13"/>
  <c r="B5888" i="13"/>
  <c r="B5889" i="13"/>
  <c r="B5890" i="13"/>
  <c r="B5891" i="13"/>
  <c r="B5892" i="13"/>
  <c r="B5893" i="13"/>
  <c r="B5894" i="13"/>
  <c r="B5895" i="13"/>
  <c r="B5896" i="13"/>
  <c r="B5897" i="13"/>
  <c r="B5898" i="13"/>
  <c r="B5899" i="13"/>
  <c r="B5900" i="13"/>
  <c r="B5901" i="13"/>
  <c r="B5902" i="13"/>
  <c r="B5903" i="13"/>
  <c r="B5904" i="13"/>
  <c r="B5905" i="13"/>
  <c r="B5906" i="13"/>
  <c r="B5907" i="13"/>
  <c r="B5908" i="13"/>
  <c r="B5909" i="13"/>
  <c r="B5910" i="13"/>
  <c r="B5911" i="13"/>
  <c r="B5912" i="13"/>
  <c r="B5913" i="13"/>
  <c r="B5914" i="13"/>
  <c r="B5915" i="13"/>
  <c r="B5916" i="13"/>
  <c r="B5917" i="13"/>
  <c r="B5918" i="13"/>
  <c r="B5919" i="13"/>
  <c r="B5920" i="13"/>
  <c r="B5921" i="13"/>
  <c r="B5922" i="13"/>
  <c r="B5923" i="13"/>
  <c r="B5924" i="13"/>
  <c r="B5925" i="13"/>
  <c r="B5926" i="13"/>
  <c r="B5927" i="13"/>
  <c r="B5928" i="13"/>
  <c r="B5929" i="13"/>
  <c r="B5930" i="13"/>
  <c r="B5931" i="13"/>
  <c r="B5932" i="13"/>
  <c r="B5933" i="13"/>
  <c r="B5934" i="13"/>
  <c r="B5935" i="13"/>
  <c r="B5936" i="13"/>
  <c r="B5937" i="13"/>
  <c r="B5938" i="13"/>
  <c r="B5939" i="13"/>
  <c r="B5940" i="13"/>
  <c r="B5941" i="13"/>
  <c r="B5942" i="13"/>
  <c r="B5943" i="13"/>
  <c r="B5944" i="13"/>
  <c r="B5945" i="13"/>
  <c r="B5946" i="13"/>
  <c r="B5947" i="13"/>
  <c r="B5948" i="13"/>
  <c r="B5949" i="13"/>
  <c r="B5950" i="13"/>
  <c r="B5951" i="13"/>
  <c r="B5952" i="13"/>
  <c r="B5953" i="13"/>
  <c r="B5954" i="13"/>
  <c r="B5955" i="13"/>
  <c r="B5956" i="13"/>
  <c r="B5957" i="13"/>
  <c r="B5958" i="13"/>
  <c r="B5959" i="13"/>
  <c r="B5960" i="13"/>
  <c r="B5961" i="13"/>
  <c r="B5962" i="13"/>
  <c r="B5963" i="13"/>
  <c r="B5964" i="13"/>
  <c r="B5965" i="13"/>
  <c r="B5966" i="13"/>
  <c r="B5967" i="13"/>
  <c r="B5968" i="13"/>
  <c r="B5969" i="13"/>
  <c r="B5970" i="13"/>
  <c r="B5971" i="13"/>
  <c r="B5972" i="13"/>
  <c r="B5973" i="13"/>
  <c r="B5974" i="13"/>
  <c r="B5975" i="13"/>
  <c r="B5976" i="13"/>
  <c r="B5977" i="13"/>
  <c r="B5978" i="13"/>
  <c r="B5979" i="13"/>
  <c r="B5980" i="13"/>
  <c r="B5981" i="13"/>
  <c r="B5982" i="13"/>
  <c r="B5983" i="13"/>
  <c r="B5984" i="13"/>
  <c r="B5985" i="13"/>
  <c r="B5986" i="13"/>
  <c r="B5987" i="13"/>
  <c r="B5988" i="13"/>
  <c r="B5989" i="13"/>
  <c r="B5990" i="13"/>
  <c r="B5991" i="13"/>
  <c r="B5992" i="13"/>
  <c r="B5993" i="13"/>
  <c r="B5994" i="13"/>
  <c r="B5995" i="13"/>
  <c r="B5996" i="13"/>
  <c r="B5997" i="13"/>
  <c r="B5998" i="13"/>
  <c r="B5999" i="13"/>
  <c r="B6000" i="13"/>
  <c r="B6001" i="13"/>
  <c r="B6002" i="13"/>
  <c r="B6003" i="13"/>
  <c r="B6004" i="13"/>
  <c r="B6005" i="13"/>
  <c r="B6006" i="13"/>
  <c r="B6007" i="13"/>
  <c r="B6008" i="13"/>
  <c r="B6009" i="13"/>
  <c r="B6010" i="13"/>
  <c r="B6011" i="13"/>
  <c r="B6012" i="13"/>
  <c r="B6013" i="13"/>
  <c r="B6014" i="13"/>
  <c r="B6015" i="13"/>
  <c r="B6016" i="13"/>
  <c r="B6017" i="13"/>
  <c r="B6018" i="13"/>
  <c r="B6019" i="13"/>
  <c r="B6020" i="13"/>
  <c r="B6021" i="13"/>
  <c r="B6022" i="13"/>
  <c r="B6023" i="13"/>
  <c r="B6024" i="13"/>
  <c r="B6025" i="13"/>
  <c r="B6026" i="13"/>
  <c r="B6027" i="13"/>
  <c r="B6028" i="13"/>
  <c r="B6029" i="13"/>
  <c r="B6030" i="13"/>
  <c r="B6031" i="13"/>
  <c r="B6032" i="13"/>
  <c r="B6033" i="13"/>
  <c r="B6034" i="13"/>
  <c r="B6035" i="13"/>
  <c r="B6036" i="13"/>
  <c r="B6037" i="13"/>
  <c r="B6038" i="13"/>
  <c r="B6039" i="13"/>
  <c r="B6040" i="13"/>
  <c r="B6041" i="13"/>
  <c r="B6042" i="13"/>
  <c r="B6043" i="13"/>
  <c r="B6044" i="13"/>
  <c r="B6045" i="13"/>
  <c r="B6046" i="13"/>
  <c r="B6047" i="13"/>
  <c r="B6048" i="13"/>
  <c r="B6049" i="13"/>
  <c r="B6050" i="13"/>
  <c r="B6051" i="13"/>
  <c r="B6052" i="13"/>
  <c r="B6053" i="13"/>
  <c r="B6054" i="13"/>
  <c r="B6055" i="13"/>
  <c r="B6056" i="13"/>
  <c r="B6057" i="13"/>
  <c r="B6058" i="13"/>
  <c r="B6059" i="13"/>
  <c r="B6060" i="13"/>
  <c r="B6061" i="13"/>
  <c r="B6062" i="13"/>
  <c r="B6063" i="13"/>
  <c r="B6064" i="13"/>
  <c r="B6065" i="13"/>
  <c r="B6066" i="13"/>
  <c r="B6067" i="13"/>
  <c r="B6068" i="13"/>
  <c r="B6069" i="13"/>
  <c r="B6070" i="13"/>
  <c r="B6071" i="13"/>
  <c r="B6072" i="13"/>
  <c r="B6073" i="13"/>
  <c r="B6074" i="13"/>
  <c r="B6075" i="13"/>
  <c r="B6076" i="13"/>
  <c r="B6077" i="13"/>
  <c r="B6078" i="13"/>
  <c r="B6079" i="13"/>
  <c r="B6080" i="13"/>
  <c r="B6081" i="13"/>
  <c r="B6082" i="13"/>
  <c r="B6083" i="13"/>
  <c r="B6084" i="13"/>
  <c r="B6085" i="13"/>
  <c r="B6086" i="13"/>
  <c r="B6087" i="13"/>
  <c r="B6088" i="13"/>
  <c r="B6089" i="13"/>
  <c r="B6090" i="13"/>
  <c r="B6091" i="13"/>
  <c r="B6092" i="13"/>
  <c r="B6093" i="13"/>
  <c r="B6094" i="13"/>
  <c r="B6095" i="13"/>
  <c r="B6096" i="13"/>
  <c r="B6097" i="13"/>
  <c r="B6098" i="13"/>
  <c r="B6099" i="13"/>
  <c r="B6100" i="13"/>
  <c r="B6101" i="13"/>
  <c r="B6102" i="13"/>
  <c r="B6103" i="13"/>
  <c r="B6104" i="13"/>
  <c r="B6105" i="13"/>
  <c r="B6106" i="13"/>
  <c r="B6107" i="13"/>
  <c r="B6108" i="13"/>
  <c r="B6109" i="13"/>
  <c r="B6110" i="13"/>
  <c r="B6111" i="13"/>
  <c r="B6112" i="13"/>
  <c r="B6113" i="13"/>
  <c r="B6114" i="13"/>
  <c r="B6115" i="13"/>
  <c r="B6116" i="13"/>
  <c r="B6117" i="13"/>
  <c r="B6118" i="13"/>
  <c r="B6119" i="13"/>
  <c r="B6120" i="13"/>
  <c r="B6121" i="13"/>
  <c r="B6122" i="13"/>
  <c r="B6123" i="13"/>
  <c r="B6124" i="13"/>
  <c r="B6125" i="13"/>
  <c r="B6126" i="13"/>
  <c r="B6127" i="13"/>
  <c r="B6128" i="13"/>
  <c r="B6129" i="13"/>
  <c r="B6130" i="13"/>
  <c r="B6131" i="13"/>
  <c r="B6132" i="13"/>
  <c r="B6133" i="13"/>
  <c r="B6134" i="13"/>
  <c r="B6135" i="13"/>
  <c r="B6136" i="13"/>
  <c r="B6137" i="13"/>
  <c r="B6138" i="13"/>
  <c r="B6139" i="13"/>
  <c r="B6140" i="13"/>
  <c r="B6141" i="13"/>
  <c r="B6142" i="13"/>
  <c r="B6143" i="13"/>
  <c r="B6144" i="13"/>
  <c r="B6145" i="13"/>
  <c r="B6146" i="13"/>
  <c r="B6147" i="13"/>
  <c r="B6148" i="13"/>
  <c r="B6149" i="13"/>
  <c r="B6150" i="13"/>
  <c r="B6151" i="13"/>
  <c r="B6152" i="13"/>
  <c r="B6153" i="13"/>
  <c r="B6154" i="13"/>
  <c r="B6155" i="13"/>
  <c r="B6156" i="13"/>
  <c r="B6157" i="13"/>
  <c r="B6158" i="13"/>
  <c r="B6159" i="13"/>
  <c r="B6160" i="13"/>
  <c r="B6161" i="13"/>
  <c r="B6162" i="13"/>
  <c r="B6163" i="13"/>
  <c r="B6164" i="13"/>
  <c r="B6165" i="13"/>
  <c r="B6166" i="13"/>
  <c r="B6167" i="13"/>
  <c r="B6168" i="13"/>
  <c r="B6169" i="13"/>
  <c r="B6170" i="13"/>
  <c r="B6171" i="13"/>
  <c r="B6172" i="13"/>
  <c r="B6173" i="13"/>
  <c r="B6174" i="13"/>
  <c r="B6175" i="13"/>
  <c r="B6176" i="13"/>
  <c r="B6177" i="13"/>
  <c r="B6178" i="13"/>
  <c r="B6179" i="13"/>
  <c r="B6180" i="13"/>
  <c r="B6181" i="13"/>
  <c r="B6182" i="13"/>
  <c r="B6183" i="13"/>
  <c r="B6184" i="13"/>
  <c r="B6185" i="13"/>
  <c r="B6186" i="13"/>
  <c r="B6187" i="13"/>
  <c r="B6188" i="13"/>
  <c r="B6189" i="13"/>
  <c r="B6190" i="13"/>
  <c r="B6191" i="13"/>
  <c r="B6192" i="13"/>
  <c r="B6193" i="13"/>
  <c r="B6194" i="13"/>
  <c r="B6195" i="13"/>
  <c r="B6196" i="13"/>
  <c r="B6197" i="13"/>
  <c r="B6198" i="13"/>
  <c r="B6199" i="13"/>
  <c r="B6200" i="13"/>
  <c r="B6201" i="13"/>
  <c r="B6202" i="13"/>
  <c r="B6203" i="13"/>
  <c r="B6204" i="13"/>
  <c r="B6205" i="13"/>
  <c r="B6206" i="13"/>
  <c r="B6207" i="13"/>
  <c r="B6208" i="13"/>
  <c r="B6209" i="13"/>
  <c r="B6210" i="13"/>
  <c r="B6211" i="13"/>
  <c r="B6212" i="13"/>
  <c r="B6213" i="13"/>
  <c r="B6214" i="13"/>
  <c r="B6215" i="13"/>
  <c r="B6216" i="13"/>
  <c r="B6217" i="13"/>
  <c r="B6218" i="13"/>
  <c r="B6219" i="13"/>
  <c r="B6220" i="13"/>
  <c r="B6221" i="13"/>
  <c r="B6222" i="13"/>
  <c r="B6223" i="13"/>
  <c r="B6224" i="13"/>
  <c r="B6225" i="13"/>
  <c r="B6226" i="13"/>
  <c r="B6227" i="13"/>
  <c r="B6228" i="13"/>
  <c r="B6229" i="13"/>
  <c r="B6230" i="13"/>
  <c r="B6231" i="13"/>
  <c r="B6232" i="13"/>
  <c r="B6233" i="13"/>
  <c r="B6234" i="13"/>
  <c r="B6235" i="13"/>
  <c r="B6236" i="13"/>
  <c r="B6237" i="13"/>
  <c r="B6238" i="13"/>
  <c r="B6239" i="13"/>
  <c r="B6240" i="13"/>
  <c r="B6241" i="13"/>
  <c r="B6242" i="13"/>
  <c r="B6243" i="13"/>
  <c r="B6244" i="13"/>
  <c r="B6245" i="13"/>
  <c r="B6246" i="13"/>
  <c r="B6247" i="13"/>
  <c r="B6248" i="13"/>
  <c r="B6249" i="13"/>
  <c r="B6250" i="13"/>
  <c r="B6251" i="13"/>
  <c r="B6252" i="13"/>
  <c r="B6253" i="13"/>
  <c r="B6254" i="13"/>
  <c r="B6255" i="13"/>
  <c r="B6256" i="13"/>
  <c r="B6257" i="13"/>
  <c r="B6258" i="13"/>
  <c r="B6259" i="13"/>
  <c r="B6260" i="13"/>
  <c r="B6261" i="13"/>
  <c r="B6262" i="13"/>
  <c r="B6263" i="13"/>
  <c r="B6264" i="13"/>
  <c r="B6265" i="13"/>
  <c r="B6266" i="13"/>
  <c r="B6267" i="13"/>
  <c r="B6268" i="13"/>
  <c r="B6269" i="13"/>
  <c r="B6270" i="13"/>
  <c r="B6271" i="13"/>
  <c r="B6272" i="13"/>
  <c r="B6273" i="13"/>
  <c r="B6274" i="13"/>
  <c r="B6275" i="13"/>
  <c r="B6276" i="13"/>
  <c r="B6277" i="13"/>
  <c r="B6278" i="13"/>
  <c r="B6279" i="13"/>
  <c r="B6280" i="13"/>
  <c r="B6281" i="13"/>
  <c r="B6282" i="13"/>
  <c r="B6283" i="13"/>
  <c r="B6284" i="13"/>
  <c r="B6285" i="13"/>
  <c r="B6286" i="13"/>
  <c r="B6287" i="13"/>
  <c r="B6288" i="13"/>
  <c r="B6289" i="13"/>
  <c r="B6290" i="13"/>
  <c r="B6291" i="13"/>
  <c r="B6292" i="13"/>
  <c r="B6293" i="13"/>
  <c r="B6294" i="13"/>
  <c r="B6295" i="13"/>
  <c r="B6296" i="13"/>
  <c r="B6297" i="13"/>
  <c r="B6298" i="13"/>
  <c r="B6299" i="13"/>
  <c r="B6300" i="13"/>
  <c r="B6301" i="13"/>
  <c r="B6302" i="13"/>
  <c r="B6303" i="13"/>
  <c r="B6304" i="13"/>
  <c r="B6305" i="13"/>
  <c r="B6306" i="13"/>
  <c r="B6307" i="13"/>
  <c r="B6308" i="13"/>
  <c r="B6309" i="13"/>
  <c r="B6310" i="13"/>
  <c r="B6311" i="13"/>
  <c r="B6312" i="13"/>
  <c r="B6313" i="13"/>
  <c r="B6314" i="13"/>
  <c r="B6315" i="13"/>
  <c r="B6316" i="13"/>
  <c r="B6317" i="13"/>
  <c r="B6318" i="13"/>
  <c r="B6319" i="13"/>
  <c r="B6320" i="13"/>
  <c r="B6321" i="13"/>
  <c r="B6322" i="13"/>
  <c r="B6323" i="13"/>
  <c r="B6324" i="13"/>
  <c r="B6325" i="13"/>
  <c r="B6326" i="13"/>
  <c r="B6327" i="13"/>
  <c r="B6328" i="13"/>
  <c r="B6329" i="13"/>
  <c r="B6330" i="13"/>
  <c r="B6331" i="13"/>
  <c r="B6332" i="13"/>
  <c r="B6333" i="13"/>
  <c r="B6334" i="13"/>
  <c r="B6335" i="13"/>
  <c r="B6336" i="13"/>
  <c r="B6337" i="13"/>
  <c r="B6338" i="13"/>
  <c r="B6339" i="13"/>
  <c r="B6340" i="13"/>
  <c r="B6341" i="13"/>
  <c r="B6342" i="13"/>
  <c r="B6343" i="13"/>
  <c r="B6344" i="13"/>
  <c r="B6345" i="13"/>
  <c r="B6346" i="13"/>
  <c r="B6347" i="13"/>
  <c r="B6348" i="13"/>
  <c r="B6349" i="13"/>
  <c r="B6350" i="13"/>
  <c r="B6351" i="13"/>
  <c r="B6352" i="13"/>
  <c r="B6353" i="13"/>
  <c r="B6354" i="13"/>
  <c r="B6355" i="13"/>
  <c r="B6356" i="13"/>
  <c r="B6357" i="13"/>
  <c r="B6358" i="13"/>
  <c r="B6359" i="13"/>
  <c r="B6360" i="13"/>
  <c r="B6361" i="13"/>
  <c r="B6362" i="13"/>
  <c r="B6363" i="13"/>
  <c r="B6364" i="13"/>
  <c r="B6365" i="13"/>
  <c r="B6366" i="13"/>
  <c r="B6367" i="13"/>
  <c r="B6368" i="13"/>
  <c r="B6369" i="13"/>
  <c r="B6370" i="13"/>
  <c r="B6371" i="13"/>
  <c r="B6372" i="13"/>
  <c r="B6373" i="13"/>
  <c r="B6374" i="13"/>
  <c r="B6375" i="13"/>
  <c r="B6376" i="13"/>
  <c r="B6377" i="13"/>
  <c r="B6378" i="13"/>
  <c r="B6379" i="13"/>
  <c r="B6380" i="13"/>
  <c r="B6381" i="13"/>
  <c r="B6382" i="13"/>
  <c r="B6383" i="13"/>
  <c r="B6384" i="13"/>
  <c r="B6385" i="13"/>
  <c r="B6386" i="13"/>
  <c r="B6387" i="13"/>
  <c r="B6388" i="13"/>
  <c r="B6389" i="13"/>
  <c r="B6390" i="13"/>
  <c r="B6391" i="13"/>
  <c r="B6392" i="13"/>
  <c r="B6393" i="13"/>
  <c r="B6394" i="13"/>
  <c r="B6395" i="13"/>
  <c r="B6396" i="13"/>
  <c r="B6397" i="13"/>
  <c r="B6398" i="13"/>
  <c r="B6399" i="13"/>
  <c r="B6400" i="13"/>
  <c r="B6401" i="13"/>
  <c r="B6402" i="13"/>
  <c r="B6403" i="13"/>
  <c r="B6404" i="13"/>
  <c r="B6405" i="13"/>
  <c r="B6406" i="13"/>
  <c r="B6407" i="13"/>
  <c r="B6408" i="13"/>
  <c r="B6409" i="13"/>
  <c r="B6410" i="13"/>
  <c r="B6411" i="13"/>
  <c r="B6412" i="13"/>
  <c r="B6413" i="13"/>
  <c r="B6414" i="13"/>
  <c r="B6415" i="13"/>
  <c r="B6416" i="13"/>
  <c r="B6417" i="13"/>
  <c r="B6418" i="13"/>
  <c r="B6419" i="13"/>
  <c r="B6420" i="13"/>
  <c r="B6421" i="13"/>
  <c r="B6422" i="13"/>
  <c r="B6423" i="13"/>
  <c r="B6424" i="13"/>
  <c r="B6425" i="13"/>
  <c r="B6426" i="13"/>
  <c r="B6427" i="13"/>
  <c r="B6428" i="13"/>
  <c r="B6429" i="13"/>
  <c r="B6430" i="13"/>
  <c r="B6431" i="13"/>
  <c r="B6432" i="13"/>
  <c r="B6433" i="13"/>
  <c r="B6434" i="13"/>
  <c r="B6435" i="13"/>
  <c r="B6436" i="13"/>
  <c r="B6437" i="13"/>
  <c r="B6438" i="13"/>
  <c r="B6439" i="13"/>
  <c r="B6440" i="13"/>
  <c r="B6441" i="13"/>
  <c r="B6442" i="13"/>
  <c r="B6443" i="13"/>
  <c r="B6444" i="13"/>
  <c r="B6445" i="13"/>
  <c r="B6446" i="13"/>
  <c r="B6447" i="13"/>
  <c r="B6448" i="13"/>
  <c r="B6449" i="13"/>
  <c r="B6450" i="13"/>
  <c r="B6451" i="13"/>
  <c r="B6452" i="13"/>
  <c r="B6453" i="13"/>
  <c r="B6454" i="13"/>
  <c r="B6455" i="13"/>
  <c r="B6456" i="13"/>
  <c r="B6457" i="13"/>
  <c r="B6458" i="13"/>
  <c r="B6459" i="13"/>
  <c r="B6460" i="13"/>
  <c r="B6461" i="13"/>
  <c r="B6462" i="13"/>
  <c r="B6463" i="13"/>
  <c r="B6464" i="13"/>
  <c r="B6465" i="13"/>
  <c r="B6466" i="13"/>
  <c r="B6467" i="13"/>
  <c r="B6468" i="13"/>
  <c r="B6469" i="13"/>
  <c r="B6470" i="13"/>
  <c r="B6471" i="13"/>
  <c r="B6472" i="13"/>
  <c r="B6473" i="13"/>
  <c r="B6474" i="13"/>
  <c r="B6475" i="13"/>
  <c r="B6476" i="13"/>
  <c r="B6477" i="13"/>
  <c r="B6478" i="13"/>
  <c r="B6479" i="13"/>
  <c r="B6480" i="13"/>
  <c r="B6481" i="13"/>
  <c r="B6482" i="13"/>
  <c r="B6483" i="13"/>
  <c r="B6484" i="13"/>
  <c r="B6485" i="13"/>
  <c r="B6486" i="13"/>
  <c r="B6487" i="13"/>
  <c r="B6488" i="13"/>
  <c r="B6489" i="13"/>
  <c r="B6490" i="13"/>
  <c r="B6491" i="13"/>
  <c r="B6492" i="13"/>
  <c r="B6493" i="13"/>
  <c r="B6494" i="13"/>
  <c r="B6495" i="13"/>
  <c r="B6496" i="13"/>
  <c r="B6497" i="13"/>
  <c r="B6498" i="13"/>
  <c r="B6499" i="13"/>
  <c r="B6500" i="13"/>
  <c r="B6501" i="13"/>
  <c r="B6502" i="13"/>
  <c r="B6503" i="13"/>
  <c r="B6504" i="13"/>
  <c r="B6505" i="13"/>
  <c r="B6506" i="13"/>
  <c r="B6507" i="13"/>
  <c r="B6508" i="13"/>
  <c r="B6509" i="13"/>
  <c r="B6510" i="13"/>
  <c r="B6511" i="13"/>
  <c r="B6512" i="13"/>
  <c r="B6513" i="13"/>
  <c r="B6514" i="13"/>
  <c r="B6515" i="13"/>
  <c r="B6516" i="13"/>
  <c r="B6517" i="13"/>
  <c r="B6518" i="13"/>
  <c r="B6519" i="13"/>
  <c r="B6520" i="13"/>
  <c r="B6521" i="13"/>
  <c r="B6522" i="13"/>
  <c r="B6523" i="13"/>
  <c r="B6524" i="13"/>
  <c r="B6525" i="13"/>
  <c r="B6526" i="13"/>
  <c r="B6527" i="13"/>
  <c r="B6528" i="13"/>
  <c r="B6529" i="13"/>
  <c r="B6530" i="13"/>
  <c r="B6531" i="13"/>
  <c r="B6532" i="13"/>
  <c r="B6533" i="13"/>
  <c r="B6534" i="13"/>
  <c r="B6535" i="13"/>
  <c r="B6536" i="13"/>
  <c r="B6537" i="13"/>
  <c r="B6538" i="13"/>
  <c r="B6539" i="13"/>
  <c r="B6540" i="13"/>
  <c r="B6541" i="13"/>
  <c r="B6542" i="13"/>
  <c r="B6543" i="13"/>
  <c r="B6544" i="13"/>
  <c r="B6545" i="13"/>
  <c r="B6546" i="13"/>
  <c r="B6547" i="13"/>
  <c r="B6548" i="13"/>
  <c r="B6549" i="13"/>
  <c r="B6550" i="13"/>
  <c r="B6551" i="13"/>
  <c r="B6552" i="13"/>
  <c r="B6553" i="13"/>
  <c r="B6554" i="13"/>
  <c r="B6555" i="13"/>
  <c r="B6556" i="13"/>
  <c r="B6557" i="13"/>
  <c r="B6558" i="13"/>
  <c r="B6559" i="13"/>
  <c r="B6560" i="13"/>
  <c r="B6561" i="13"/>
  <c r="B6562" i="13"/>
  <c r="B6563" i="13"/>
  <c r="B6564" i="13"/>
  <c r="B6565" i="13"/>
  <c r="B6566" i="13"/>
  <c r="B6567" i="13"/>
  <c r="B6568" i="13"/>
  <c r="B6569" i="13"/>
  <c r="B6570" i="13"/>
  <c r="B6571" i="13"/>
  <c r="B6572" i="13"/>
  <c r="B6573" i="13"/>
  <c r="B6574" i="13"/>
  <c r="B6575" i="13"/>
  <c r="B6576" i="13"/>
  <c r="B6577" i="13"/>
  <c r="B6578" i="13"/>
  <c r="B6579" i="13"/>
  <c r="B6580" i="13"/>
  <c r="B6581" i="13"/>
  <c r="B6582" i="13"/>
  <c r="B6583" i="13"/>
  <c r="B6584" i="13"/>
  <c r="B6585" i="13"/>
  <c r="B6586" i="13"/>
  <c r="B6587" i="13"/>
  <c r="B6588" i="13"/>
  <c r="B6589" i="13"/>
  <c r="B6590" i="13"/>
  <c r="B6591" i="13"/>
  <c r="B6592" i="13"/>
  <c r="B6593" i="13"/>
  <c r="B6594" i="13"/>
  <c r="B6595" i="13"/>
  <c r="B6596" i="13"/>
  <c r="B6597" i="13"/>
  <c r="B6598" i="13"/>
  <c r="B6599" i="13"/>
  <c r="B6600" i="13"/>
  <c r="B6601" i="13"/>
  <c r="B6602" i="13"/>
  <c r="B6603" i="13"/>
  <c r="B6604" i="13"/>
  <c r="B6605" i="13"/>
  <c r="B6606" i="13"/>
  <c r="B6607" i="13"/>
  <c r="B6608" i="13"/>
  <c r="B6609" i="13"/>
  <c r="B6610" i="13"/>
  <c r="B6611" i="13"/>
  <c r="B6612" i="13"/>
  <c r="B6613" i="13"/>
  <c r="B6614" i="13"/>
  <c r="B6615" i="13"/>
  <c r="B6616" i="13"/>
  <c r="B6617" i="13"/>
  <c r="B6618" i="13"/>
  <c r="B6619" i="13"/>
  <c r="B6620" i="13"/>
  <c r="B6621" i="13"/>
  <c r="B6622" i="13"/>
  <c r="B6623" i="13"/>
  <c r="B6624" i="13"/>
  <c r="B6625" i="13"/>
  <c r="B6626" i="13"/>
  <c r="B6627" i="13"/>
  <c r="B6628" i="13"/>
  <c r="B6629" i="13"/>
  <c r="B6630" i="13"/>
  <c r="B6631" i="13"/>
  <c r="B6632" i="13"/>
  <c r="B6633" i="13"/>
  <c r="B6634" i="13"/>
  <c r="B6635" i="13"/>
  <c r="B6636" i="13"/>
  <c r="B6637" i="13"/>
  <c r="B6638" i="13"/>
  <c r="B6639" i="13"/>
  <c r="B6640" i="13"/>
  <c r="B6641" i="13"/>
  <c r="B6642" i="13"/>
  <c r="B6643" i="13"/>
  <c r="B6644" i="13"/>
  <c r="B6645" i="13"/>
  <c r="B6646" i="13"/>
  <c r="B6647" i="13"/>
  <c r="B6648" i="13"/>
  <c r="B6649" i="13"/>
  <c r="B6650" i="13"/>
  <c r="B6651" i="13"/>
  <c r="B6652" i="13"/>
  <c r="B6653" i="13"/>
  <c r="B6654" i="13"/>
  <c r="B6655" i="13"/>
  <c r="B6656" i="13"/>
  <c r="B6657" i="13"/>
  <c r="B6658" i="13"/>
  <c r="B6659" i="13"/>
  <c r="B6660" i="13"/>
  <c r="B6661" i="13"/>
  <c r="B6662" i="13"/>
  <c r="B6663" i="13"/>
  <c r="B6664" i="13"/>
  <c r="B6665" i="13"/>
  <c r="B6666" i="13"/>
  <c r="B6667" i="13"/>
  <c r="B6668" i="13"/>
  <c r="B6669" i="13"/>
  <c r="B6670" i="13"/>
  <c r="B6671" i="13"/>
  <c r="B6672" i="13"/>
  <c r="B6673" i="13"/>
  <c r="B6674" i="13"/>
  <c r="B6675" i="13"/>
  <c r="B6676" i="13"/>
  <c r="B6677" i="13"/>
  <c r="B6678" i="13"/>
  <c r="B6679" i="13"/>
  <c r="B6680" i="13"/>
  <c r="B6681" i="13"/>
  <c r="B6682" i="13"/>
  <c r="B6683" i="13"/>
  <c r="B6684" i="13"/>
  <c r="B6685" i="13"/>
  <c r="B6686" i="13"/>
  <c r="B6687" i="13"/>
  <c r="B6688" i="13"/>
  <c r="B6689" i="13"/>
  <c r="B6690" i="13"/>
  <c r="B6691" i="13"/>
  <c r="B6692" i="13"/>
  <c r="B6693" i="13"/>
  <c r="B6694" i="13"/>
  <c r="B6695" i="13"/>
  <c r="B6696" i="13"/>
  <c r="B6697" i="13"/>
  <c r="B6698" i="13"/>
  <c r="B6699" i="13"/>
  <c r="B6700" i="13"/>
  <c r="B6701" i="13"/>
  <c r="B6702" i="13"/>
  <c r="B6703" i="13"/>
  <c r="B6704" i="13"/>
  <c r="B6705" i="13"/>
  <c r="B6706" i="13"/>
  <c r="B6707" i="13"/>
  <c r="B6708" i="13"/>
  <c r="B6709" i="13"/>
  <c r="B6710" i="13"/>
  <c r="B6711" i="13"/>
  <c r="B6712" i="13"/>
  <c r="B6713" i="13"/>
  <c r="B6714" i="13"/>
  <c r="B6715" i="13"/>
  <c r="B6716" i="13"/>
  <c r="B6717" i="13"/>
  <c r="B6718" i="13"/>
  <c r="B6719" i="13"/>
  <c r="B6720" i="13"/>
  <c r="B6721" i="13"/>
  <c r="B6722" i="13"/>
  <c r="B6723" i="13"/>
  <c r="B6724" i="13"/>
  <c r="B6725" i="13"/>
  <c r="B6726" i="13"/>
  <c r="B6727" i="13"/>
  <c r="B6728" i="13"/>
  <c r="B6729" i="13"/>
  <c r="B6730" i="13"/>
  <c r="B6731" i="13"/>
  <c r="B6732" i="13"/>
  <c r="B6733" i="13"/>
  <c r="B6734" i="13"/>
  <c r="B6735" i="13"/>
  <c r="B6736" i="13"/>
  <c r="B6737" i="13"/>
  <c r="B6738" i="13"/>
  <c r="B6739" i="13"/>
  <c r="B6740" i="13"/>
  <c r="B6741" i="13"/>
  <c r="B6742" i="13"/>
  <c r="B6743" i="13"/>
  <c r="B6744" i="13"/>
  <c r="B6745" i="13"/>
  <c r="B6746" i="13"/>
  <c r="B6747" i="13"/>
  <c r="B6748" i="13"/>
  <c r="B6749" i="13"/>
  <c r="B6750" i="13"/>
  <c r="B6751" i="13"/>
  <c r="B6752" i="13"/>
  <c r="B6753" i="13"/>
  <c r="B6754" i="13"/>
  <c r="B6755" i="13"/>
  <c r="B6756" i="13"/>
  <c r="B6757" i="13"/>
  <c r="B6758" i="13"/>
  <c r="B6759" i="13"/>
  <c r="B6760" i="13"/>
  <c r="B6761" i="13"/>
  <c r="B6762" i="13"/>
  <c r="B6763" i="13"/>
  <c r="B6764" i="13"/>
  <c r="B6765" i="13"/>
  <c r="B6766" i="13"/>
  <c r="B6767" i="13"/>
  <c r="B6768" i="13"/>
  <c r="B6769" i="13"/>
  <c r="B6770" i="13"/>
  <c r="B6771" i="13"/>
  <c r="B6772" i="13"/>
  <c r="B6773" i="13"/>
  <c r="B6774" i="13"/>
  <c r="B6775" i="13"/>
  <c r="B6776" i="13"/>
  <c r="B6777" i="13"/>
  <c r="B6778" i="13"/>
  <c r="B6779" i="13"/>
  <c r="B6780" i="13"/>
  <c r="B6781" i="13"/>
  <c r="B6782" i="13"/>
  <c r="B6783" i="13"/>
  <c r="B6784" i="13"/>
  <c r="B6785" i="13"/>
  <c r="B6786" i="13"/>
  <c r="B6787" i="13"/>
  <c r="B6788" i="13"/>
  <c r="B6789" i="13"/>
  <c r="B6790" i="13"/>
  <c r="B6791" i="13"/>
  <c r="B6792" i="13"/>
  <c r="B6793" i="13"/>
  <c r="B6794" i="13"/>
  <c r="B6795" i="13"/>
  <c r="B6796" i="13"/>
  <c r="B6797" i="13"/>
  <c r="B6798" i="13"/>
  <c r="B6799" i="13"/>
  <c r="B6800" i="13"/>
  <c r="B6801" i="13"/>
  <c r="B6802" i="13"/>
  <c r="B6803" i="13"/>
  <c r="B6804" i="13"/>
  <c r="B6805" i="13"/>
  <c r="B6806" i="13"/>
  <c r="B6807" i="13"/>
  <c r="B6808" i="13"/>
  <c r="B6809" i="13"/>
  <c r="B6810" i="13"/>
  <c r="B6811" i="13"/>
  <c r="B6812" i="13"/>
  <c r="B6813" i="13"/>
  <c r="B6814" i="13"/>
  <c r="B6815" i="13"/>
  <c r="B6816" i="13"/>
  <c r="B6817" i="13"/>
  <c r="B6818" i="13"/>
  <c r="B6819" i="13"/>
  <c r="B6820" i="13"/>
  <c r="B6821" i="13"/>
  <c r="B6822" i="13"/>
  <c r="B6823" i="13"/>
  <c r="B6824" i="13"/>
  <c r="B6825" i="13"/>
  <c r="B6826" i="13"/>
  <c r="B6827" i="13"/>
  <c r="B6828" i="13"/>
  <c r="B6829" i="13"/>
  <c r="B6830" i="13"/>
  <c r="B6831" i="13"/>
  <c r="B6832" i="13"/>
  <c r="B6833" i="13"/>
  <c r="B6834" i="13"/>
  <c r="B6835" i="13"/>
  <c r="B6836" i="13"/>
  <c r="B6837" i="13"/>
  <c r="B6838" i="13"/>
  <c r="B6839" i="13"/>
  <c r="B6840" i="13"/>
  <c r="B6841" i="13"/>
  <c r="B6842" i="13"/>
  <c r="B6843" i="13"/>
  <c r="B6844" i="13"/>
  <c r="B6845" i="13"/>
  <c r="B6846" i="13"/>
  <c r="B6847" i="13"/>
  <c r="B6848" i="13"/>
  <c r="B6849" i="13"/>
  <c r="B6850" i="13"/>
  <c r="B6851" i="13"/>
  <c r="B6852" i="13"/>
  <c r="B6853" i="13"/>
  <c r="B6854" i="13"/>
  <c r="B6855" i="13"/>
  <c r="B6856" i="13"/>
  <c r="B6857" i="13"/>
  <c r="B6858" i="13"/>
  <c r="B6859" i="13"/>
  <c r="B6860" i="13"/>
  <c r="B6861" i="13"/>
  <c r="B6862" i="13"/>
  <c r="B6863" i="13"/>
  <c r="B6864" i="13"/>
  <c r="B6865" i="13"/>
  <c r="B6866" i="13"/>
  <c r="B6867" i="13"/>
  <c r="B6868" i="13"/>
  <c r="B6869" i="13"/>
  <c r="B6870" i="13"/>
  <c r="B6871" i="13"/>
  <c r="B6872" i="13"/>
  <c r="B6873" i="13"/>
  <c r="B6874" i="13"/>
  <c r="B6875" i="13"/>
  <c r="B6876" i="13"/>
  <c r="B6877" i="13"/>
  <c r="B6878" i="13"/>
  <c r="B6879" i="13"/>
  <c r="B6880" i="13"/>
  <c r="B6881" i="13"/>
  <c r="B6882" i="13"/>
  <c r="B6883" i="13"/>
  <c r="B6884" i="13"/>
  <c r="B6885" i="13"/>
  <c r="B6886" i="13"/>
  <c r="B6887" i="13"/>
  <c r="B6888" i="13"/>
  <c r="B6889" i="13"/>
  <c r="B6890" i="13"/>
  <c r="B6891" i="13"/>
  <c r="B6892" i="13"/>
  <c r="B6893" i="13"/>
  <c r="B6894" i="13"/>
  <c r="B6895" i="13"/>
  <c r="B6896" i="13"/>
  <c r="B6897" i="13"/>
  <c r="B6898" i="13"/>
  <c r="B6899" i="13"/>
  <c r="B6900" i="13"/>
  <c r="B6901" i="13"/>
  <c r="B6902" i="13"/>
  <c r="B6903" i="13"/>
  <c r="B6904" i="13"/>
  <c r="B6905" i="13"/>
  <c r="B6906" i="13"/>
  <c r="B6907" i="13"/>
  <c r="B6908" i="13"/>
  <c r="B6909" i="13"/>
  <c r="B6910" i="13"/>
  <c r="B6911" i="13"/>
  <c r="B6912" i="13"/>
  <c r="B6913" i="13"/>
  <c r="B6914" i="13"/>
  <c r="B6915" i="13"/>
  <c r="B6916" i="13"/>
  <c r="B6917" i="13"/>
  <c r="B6918" i="13"/>
  <c r="B6919" i="13"/>
  <c r="B6920" i="13"/>
  <c r="B6921" i="13"/>
  <c r="B6922" i="13"/>
  <c r="B6923" i="13"/>
  <c r="B6924" i="13"/>
  <c r="B6925" i="13"/>
  <c r="B6926" i="13"/>
  <c r="B6927" i="13"/>
  <c r="B6928" i="13"/>
  <c r="B6929" i="13"/>
  <c r="B6930" i="13"/>
  <c r="B6931" i="13"/>
  <c r="B6932" i="13"/>
  <c r="B6933" i="13"/>
  <c r="B6934" i="13"/>
  <c r="B6935" i="13"/>
  <c r="B6936" i="13"/>
  <c r="B6937" i="13"/>
  <c r="B6938" i="13"/>
  <c r="B6939" i="13"/>
  <c r="B6940" i="13"/>
  <c r="B6941" i="13"/>
  <c r="B6942" i="13"/>
  <c r="B6943" i="13"/>
  <c r="B6944" i="13"/>
  <c r="B6945" i="13"/>
  <c r="B6946" i="13"/>
  <c r="B6947" i="13"/>
  <c r="B6948" i="13"/>
  <c r="B6949" i="13"/>
  <c r="B6950" i="13"/>
  <c r="B6951" i="13"/>
  <c r="B6952" i="13"/>
  <c r="B6953" i="13"/>
  <c r="B6954" i="13"/>
  <c r="B6955" i="13"/>
  <c r="B6956" i="13"/>
  <c r="B6957" i="13"/>
  <c r="B6958" i="13"/>
  <c r="B6959" i="13"/>
  <c r="B6960" i="13"/>
  <c r="B6961" i="13"/>
  <c r="B6962" i="13"/>
  <c r="B6963" i="13"/>
  <c r="B6964" i="13"/>
  <c r="B6965" i="13"/>
  <c r="B6966" i="13"/>
  <c r="B6967" i="13"/>
  <c r="B6968" i="13"/>
  <c r="B6969" i="13"/>
  <c r="B6970" i="13"/>
  <c r="B6971" i="13"/>
  <c r="B6972" i="13"/>
  <c r="B6973" i="13"/>
  <c r="B6974" i="13"/>
  <c r="B6975" i="13"/>
  <c r="B6976" i="13"/>
  <c r="B6977" i="13"/>
  <c r="B6978" i="13"/>
  <c r="B6979" i="13"/>
  <c r="B6980" i="13"/>
  <c r="B6981" i="13"/>
  <c r="B6982" i="13"/>
  <c r="B6983" i="13"/>
  <c r="B6984" i="13"/>
  <c r="B6985" i="13"/>
  <c r="B6986" i="13"/>
  <c r="B6987" i="13"/>
  <c r="B6988" i="13"/>
  <c r="B6989" i="13"/>
  <c r="B6990" i="13"/>
  <c r="B6991" i="13"/>
  <c r="B6992" i="13"/>
  <c r="B6993" i="13"/>
  <c r="B6994" i="13"/>
  <c r="B6995" i="13"/>
  <c r="B6996" i="13"/>
  <c r="B6997" i="13"/>
  <c r="B6998" i="13"/>
  <c r="B6999" i="13"/>
  <c r="B7000" i="13"/>
  <c r="B7001" i="13"/>
  <c r="B7002" i="13"/>
  <c r="B7003" i="13"/>
  <c r="B7004" i="13"/>
  <c r="B7005" i="13"/>
  <c r="B7006" i="13"/>
  <c r="B7007" i="13"/>
  <c r="B7008" i="13"/>
  <c r="B7009" i="13"/>
  <c r="B7010" i="13"/>
  <c r="B7011" i="13"/>
  <c r="B7012" i="13"/>
  <c r="B7013" i="13"/>
  <c r="B7014" i="13"/>
  <c r="B7015" i="13"/>
  <c r="B7016" i="13"/>
  <c r="B7017" i="13"/>
  <c r="B7018" i="13"/>
  <c r="B7019" i="13"/>
  <c r="B7020" i="13"/>
  <c r="B7021" i="13"/>
  <c r="B7022" i="13"/>
  <c r="B7023" i="13"/>
  <c r="B7024" i="13"/>
  <c r="B7025" i="13"/>
  <c r="B7026" i="13"/>
  <c r="B7027" i="13"/>
  <c r="B7028" i="13"/>
  <c r="B7029" i="13"/>
  <c r="B7030" i="13"/>
  <c r="B7031" i="13"/>
  <c r="B7032" i="13"/>
  <c r="B7033" i="13"/>
  <c r="B7034" i="13"/>
  <c r="B7035" i="13"/>
  <c r="B7036" i="13"/>
  <c r="B7037" i="13"/>
  <c r="B7038" i="13"/>
  <c r="B7039" i="13"/>
  <c r="B7040" i="13"/>
  <c r="B7041" i="13"/>
  <c r="B7042" i="13"/>
  <c r="B7043" i="13"/>
  <c r="B7044" i="13"/>
  <c r="B7045" i="13"/>
  <c r="B7046" i="13"/>
  <c r="B7047" i="13"/>
  <c r="B7048" i="13"/>
  <c r="B7049" i="13"/>
  <c r="B7050" i="13"/>
  <c r="B7051" i="13"/>
  <c r="B7052" i="13"/>
  <c r="B7053" i="13"/>
  <c r="B7054" i="13"/>
  <c r="B7055" i="13"/>
  <c r="B7056" i="13"/>
  <c r="B7057" i="13"/>
  <c r="B7058" i="13"/>
  <c r="B7059" i="13"/>
  <c r="B7060" i="13"/>
  <c r="B7061" i="13"/>
  <c r="B7062" i="13"/>
  <c r="B7063" i="13"/>
  <c r="B7064" i="13"/>
  <c r="B7065" i="13"/>
  <c r="B7066" i="13"/>
  <c r="B7067" i="13"/>
  <c r="B7068" i="13"/>
  <c r="B7069" i="13"/>
  <c r="B7070" i="13"/>
  <c r="B7071" i="13"/>
  <c r="B7072" i="13"/>
  <c r="B7073" i="13"/>
  <c r="B7074" i="13"/>
  <c r="B7075" i="13"/>
  <c r="B7076" i="13"/>
  <c r="B7077" i="13"/>
  <c r="B7078" i="13"/>
  <c r="B7079" i="13"/>
  <c r="B7080" i="13"/>
  <c r="B7081" i="13"/>
  <c r="B7082" i="13"/>
  <c r="B7083" i="13"/>
  <c r="B7084" i="13"/>
  <c r="B7085" i="13"/>
  <c r="B7086" i="13"/>
  <c r="B7087" i="13"/>
  <c r="B7088" i="13"/>
  <c r="B7089" i="13"/>
  <c r="B7090" i="13"/>
  <c r="B7091" i="13"/>
  <c r="B7092" i="13"/>
  <c r="B7093" i="13"/>
  <c r="B7094" i="13"/>
  <c r="B7095" i="13"/>
  <c r="B7096" i="13"/>
  <c r="B7097" i="13"/>
  <c r="B7098" i="13"/>
  <c r="B7099" i="13"/>
  <c r="B7100" i="13"/>
  <c r="B7101" i="13"/>
  <c r="B7102" i="13"/>
  <c r="B7103" i="13"/>
  <c r="B7104" i="13"/>
  <c r="B7105" i="13"/>
  <c r="B7106" i="13"/>
  <c r="B7107" i="13"/>
  <c r="B7108" i="13"/>
  <c r="B7109" i="13"/>
  <c r="B7110" i="13"/>
  <c r="B7111" i="13"/>
  <c r="B7112" i="13"/>
  <c r="B7113" i="13"/>
  <c r="B7114" i="13"/>
  <c r="B7115" i="13"/>
  <c r="B7116" i="13"/>
  <c r="B7117" i="13"/>
  <c r="B7118" i="13"/>
  <c r="B7119" i="13"/>
  <c r="B7120" i="13"/>
  <c r="B7121" i="13"/>
  <c r="B7122" i="13"/>
  <c r="B7123" i="13"/>
  <c r="B7124" i="13"/>
  <c r="B7125" i="13"/>
  <c r="B7126" i="13"/>
  <c r="B7127" i="13"/>
  <c r="B7128" i="13"/>
  <c r="B7129" i="13"/>
  <c r="B7130" i="13"/>
  <c r="B7131" i="13"/>
  <c r="B7132" i="13"/>
  <c r="B7133" i="13"/>
  <c r="B7134" i="13"/>
  <c r="B7135" i="13"/>
  <c r="B7136" i="13"/>
  <c r="B7137" i="13"/>
  <c r="B7138" i="13"/>
  <c r="B7139" i="13"/>
  <c r="B7140" i="13"/>
  <c r="B7141" i="13"/>
  <c r="B7142" i="13"/>
  <c r="B7143" i="13"/>
  <c r="B7144" i="13"/>
  <c r="B7145" i="13"/>
  <c r="B7146" i="13"/>
  <c r="B7147" i="13"/>
  <c r="B7148" i="13"/>
  <c r="B7149" i="13"/>
  <c r="B7150" i="13"/>
  <c r="B7151" i="13"/>
  <c r="B7152" i="13"/>
  <c r="B7153" i="13"/>
  <c r="B7154" i="13"/>
  <c r="B7155" i="13"/>
  <c r="B7156" i="13"/>
  <c r="B7157" i="13"/>
  <c r="B7158" i="13"/>
  <c r="B7159" i="13"/>
  <c r="B7160" i="13"/>
  <c r="B7161" i="13"/>
  <c r="B7162" i="13"/>
  <c r="B7163" i="13"/>
  <c r="B7164" i="13"/>
  <c r="B7165" i="13"/>
  <c r="B7166" i="13"/>
  <c r="B7167" i="13"/>
  <c r="B7168" i="13"/>
  <c r="B7169" i="13"/>
  <c r="B7170" i="13"/>
  <c r="B7171" i="13"/>
  <c r="B7172" i="13"/>
  <c r="B7173" i="13"/>
  <c r="B7174" i="13"/>
  <c r="B7175" i="13"/>
  <c r="B7176" i="13"/>
  <c r="B7177" i="13"/>
  <c r="B7178" i="13"/>
  <c r="B7179" i="13"/>
  <c r="B7180" i="13"/>
  <c r="B7181" i="13"/>
  <c r="B7182" i="13"/>
  <c r="B7183" i="13"/>
  <c r="B7184" i="13"/>
  <c r="B7185" i="13"/>
  <c r="B7186" i="13"/>
  <c r="B7187" i="13"/>
  <c r="B7188" i="13"/>
  <c r="B7189" i="13"/>
  <c r="B7190" i="13"/>
  <c r="B7191" i="13"/>
  <c r="B7192" i="13"/>
  <c r="B7193" i="13"/>
  <c r="B7194" i="13"/>
  <c r="B7195" i="13"/>
  <c r="B7196" i="13"/>
  <c r="B7197" i="13"/>
  <c r="B7198" i="13"/>
  <c r="B7199" i="13"/>
  <c r="B7200" i="13"/>
  <c r="B7201" i="13"/>
  <c r="B7202" i="13"/>
  <c r="B7203" i="13"/>
  <c r="B7204" i="13"/>
  <c r="B7205" i="13"/>
  <c r="B7206" i="13"/>
  <c r="B7207" i="13"/>
  <c r="B7208" i="13"/>
  <c r="B7209" i="13"/>
  <c r="B7210" i="13"/>
  <c r="B7211" i="13"/>
  <c r="B7212" i="13"/>
  <c r="B7213" i="13"/>
  <c r="B7214" i="13"/>
  <c r="B7215" i="13"/>
  <c r="B7216" i="13"/>
  <c r="B7217" i="13"/>
  <c r="B7218" i="13"/>
  <c r="B7219" i="13"/>
  <c r="B7220" i="13"/>
  <c r="B7221" i="13"/>
  <c r="B7222" i="13"/>
  <c r="B7223" i="13"/>
  <c r="B7224" i="13"/>
  <c r="B7225" i="13"/>
  <c r="B7226" i="13"/>
  <c r="B7227" i="13"/>
  <c r="B7228" i="13"/>
  <c r="B7229" i="13"/>
  <c r="B7230" i="13"/>
  <c r="B7231" i="13"/>
  <c r="B7232" i="13"/>
  <c r="B7233" i="13"/>
  <c r="B7234" i="13"/>
  <c r="B7235" i="13"/>
  <c r="B7236" i="13"/>
  <c r="B7237" i="13"/>
  <c r="B7238" i="13"/>
  <c r="B7239" i="13"/>
  <c r="B7240" i="13"/>
  <c r="B7241" i="13"/>
  <c r="B7242" i="13"/>
  <c r="B7243" i="13"/>
  <c r="B7244" i="13"/>
  <c r="B7245" i="13"/>
  <c r="B7246" i="13"/>
  <c r="B7247" i="13"/>
  <c r="B7248" i="13"/>
  <c r="B7249" i="13"/>
  <c r="B7250" i="13"/>
  <c r="B7251" i="13"/>
  <c r="B7252" i="13"/>
  <c r="B7253" i="13"/>
  <c r="B7254" i="13"/>
  <c r="B7255" i="13"/>
  <c r="B7256" i="13"/>
  <c r="B7257" i="13"/>
  <c r="B7258" i="13"/>
  <c r="B7259" i="13"/>
  <c r="B7260" i="13"/>
  <c r="B7261" i="13"/>
  <c r="B7262" i="13"/>
  <c r="B7263" i="13"/>
  <c r="B7264" i="13"/>
  <c r="B7265" i="13"/>
  <c r="B7266" i="13"/>
  <c r="B7267" i="13"/>
  <c r="B7268" i="13"/>
  <c r="B7269" i="13"/>
  <c r="B7270" i="13"/>
  <c r="B7271" i="13"/>
  <c r="B7272" i="13"/>
  <c r="B7273" i="13"/>
  <c r="B7274" i="13"/>
  <c r="B7275" i="13"/>
  <c r="B7276" i="13"/>
  <c r="B7277" i="13"/>
  <c r="B7278" i="13"/>
  <c r="B7279" i="13"/>
  <c r="B7280" i="13"/>
  <c r="B7281" i="13"/>
  <c r="B7282" i="13"/>
  <c r="B7283" i="13"/>
  <c r="B7284" i="13"/>
  <c r="B7285" i="13"/>
  <c r="B7286" i="13"/>
  <c r="B7287" i="13"/>
  <c r="B7288" i="13"/>
  <c r="B7289" i="13"/>
  <c r="B7290" i="13"/>
  <c r="B7291" i="13"/>
  <c r="B7292" i="13"/>
  <c r="B7293" i="13"/>
  <c r="B7294" i="13"/>
  <c r="B7295" i="13"/>
  <c r="B7296" i="13"/>
  <c r="B7297" i="13"/>
  <c r="B7298" i="13"/>
  <c r="B7299" i="13"/>
  <c r="B7300" i="13"/>
  <c r="B7301" i="13"/>
  <c r="B7302" i="13"/>
  <c r="B7303" i="13"/>
  <c r="B7304" i="13"/>
  <c r="B7305" i="13"/>
  <c r="B7306" i="13"/>
  <c r="B7307" i="13"/>
  <c r="B7308" i="13"/>
  <c r="B7309" i="13"/>
  <c r="B7310" i="13"/>
  <c r="B7311" i="13"/>
  <c r="B7312" i="13"/>
  <c r="B7313" i="13"/>
  <c r="B7314" i="13"/>
  <c r="B7315" i="13"/>
  <c r="B7316" i="13"/>
  <c r="B7317" i="13"/>
  <c r="B7318" i="13"/>
  <c r="B7319" i="13"/>
  <c r="B7320" i="13"/>
  <c r="B7321" i="13"/>
  <c r="B7322" i="13"/>
  <c r="B7323" i="13"/>
  <c r="B7324" i="13"/>
  <c r="B7325" i="13"/>
  <c r="B7326" i="13"/>
  <c r="B7327" i="13"/>
  <c r="B7328" i="13"/>
  <c r="B7329" i="13"/>
  <c r="B7330" i="13"/>
  <c r="B7331" i="13"/>
  <c r="B7332" i="13"/>
  <c r="B7333" i="13"/>
  <c r="B7334" i="13"/>
  <c r="B7335" i="13"/>
  <c r="B7336" i="13"/>
  <c r="B7337" i="13"/>
  <c r="B7338" i="13"/>
  <c r="B7339" i="13"/>
  <c r="B7340" i="13"/>
  <c r="B7341" i="13"/>
  <c r="B7342" i="13"/>
  <c r="B7343" i="13"/>
  <c r="B7344" i="13"/>
  <c r="B7345" i="13"/>
  <c r="B7346" i="13"/>
  <c r="B7347" i="13"/>
  <c r="B7348" i="13"/>
  <c r="B7349" i="13"/>
  <c r="B7350" i="13"/>
  <c r="B7351" i="13"/>
  <c r="B7352" i="13"/>
  <c r="B7353" i="13"/>
  <c r="B7354" i="13"/>
  <c r="B7355" i="13"/>
  <c r="B7356" i="13"/>
  <c r="B7357" i="13"/>
  <c r="B7358" i="13"/>
  <c r="B7359" i="13"/>
  <c r="B7360" i="13"/>
  <c r="B7361" i="13"/>
  <c r="B7362" i="13"/>
  <c r="B7363" i="13"/>
  <c r="B7364" i="13"/>
  <c r="B7365" i="13"/>
  <c r="B7366" i="13"/>
  <c r="B7367" i="13"/>
  <c r="B7368" i="13"/>
  <c r="B7369" i="13"/>
  <c r="B7370" i="13"/>
  <c r="B7371" i="13"/>
  <c r="B7372" i="13"/>
  <c r="B7373" i="13"/>
  <c r="B7374" i="13"/>
  <c r="B7375" i="13"/>
  <c r="B7376" i="13"/>
  <c r="B7377" i="13"/>
  <c r="B7378" i="13"/>
  <c r="B7379" i="13"/>
  <c r="B7380" i="13"/>
  <c r="B7381" i="13"/>
  <c r="B7382" i="13"/>
  <c r="B7383" i="13"/>
  <c r="B7384" i="13"/>
  <c r="B7385" i="13"/>
  <c r="B7386" i="13"/>
  <c r="B7387" i="13"/>
  <c r="B7388" i="13"/>
  <c r="B7389" i="13"/>
  <c r="B7390" i="13"/>
  <c r="B7391" i="13"/>
  <c r="B7392" i="13"/>
  <c r="B7393" i="13"/>
  <c r="B7394" i="13"/>
  <c r="B7395" i="13"/>
  <c r="B7396" i="13"/>
  <c r="B7397" i="13"/>
  <c r="B7398" i="13"/>
  <c r="B7399" i="13"/>
  <c r="B7400" i="13"/>
  <c r="B7401" i="13"/>
  <c r="B7402" i="13"/>
  <c r="B7403" i="13"/>
  <c r="B7404" i="13"/>
  <c r="B7405" i="13"/>
  <c r="B7406" i="13"/>
  <c r="B7407" i="13"/>
  <c r="B7408" i="13"/>
  <c r="B7409" i="13"/>
  <c r="B7410" i="13"/>
  <c r="B7411" i="13"/>
  <c r="B7412" i="13"/>
  <c r="B7413" i="13"/>
  <c r="B7414" i="13"/>
  <c r="B7415" i="13"/>
  <c r="B7416" i="13"/>
  <c r="B7417" i="13"/>
  <c r="B7418" i="13"/>
  <c r="B7419" i="13"/>
  <c r="B7420" i="13"/>
  <c r="B7421" i="13"/>
  <c r="B7422" i="13"/>
  <c r="B7423" i="13"/>
  <c r="B7424" i="13"/>
  <c r="B7425" i="13"/>
  <c r="B7426" i="13"/>
  <c r="B7427" i="13"/>
  <c r="B7428" i="13"/>
  <c r="B7429" i="13"/>
  <c r="B7430" i="13"/>
  <c r="B7431" i="13"/>
  <c r="B7432" i="13"/>
  <c r="B7433" i="13"/>
  <c r="B7434" i="13"/>
  <c r="B7435" i="13"/>
  <c r="B7436" i="13"/>
  <c r="B7437" i="13"/>
  <c r="B7438" i="13"/>
  <c r="B7439" i="13"/>
  <c r="B7440" i="13"/>
  <c r="B7441" i="13"/>
  <c r="B7442" i="13"/>
  <c r="B7443" i="13"/>
  <c r="B7444" i="13"/>
  <c r="B7445" i="13"/>
  <c r="B7446" i="13"/>
  <c r="B7447" i="13"/>
  <c r="B7448" i="13"/>
  <c r="B7449" i="13"/>
  <c r="B7450" i="13"/>
  <c r="B7451" i="13"/>
  <c r="B7452" i="13"/>
  <c r="B7453" i="13"/>
  <c r="B7454" i="13"/>
  <c r="B7455" i="13"/>
  <c r="B7456" i="13"/>
  <c r="B7457" i="13"/>
  <c r="B7458" i="13"/>
  <c r="B7459" i="13"/>
  <c r="B7460" i="13"/>
  <c r="B7461" i="13"/>
  <c r="B7462" i="13"/>
  <c r="B7463" i="13"/>
  <c r="B7464" i="13"/>
  <c r="B7465" i="13"/>
  <c r="B7466" i="13"/>
  <c r="B7467" i="13"/>
  <c r="B7468" i="13"/>
  <c r="B7469" i="13"/>
  <c r="B7470" i="13"/>
  <c r="B7471" i="13"/>
  <c r="B7472" i="13"/>
  <c r="B7473" i="13"/>
  <c r="B7474" i="13"/>
  <c r="B7475" i="13"/>
  <c r="B7476" i="13"/>
  <c r="B7477" i="13"/>
  <c r="B7478" i="13"/>
  <c r="B7479" i="13"/>
  <c r="B7480" i="13"/>
  <c r="B7481" i="13"/>
  <c r="B7482" i="13"/>
  <c r="B7483" i="13"/>
  <c r="B7484" i="13"/>
  <c r="B7485" i="13"/>
  <c r="B7486" i="13"/>
  <c r="B7487" i="13"/>
  <c r="B7488" i="13"/>
  <c r="B7489" i="13"/>
  <c r="B7490" i="13"/>
  <c r="B7491" i="13"/>
  <c r="B7492" i="13"/>
  <c r="B7493" i="13"/>
  <c r="B7494" i="13"/>
  <c r="B7495" i="13"/>
  <c r="B7496" i="13"/>
  <c r="B7497" i="13"/>
  <c r="B7498" i="13"/>
  <c r="B7499" i="13"/>
  <c r="B7500" i="13"/>
  <c r="B7501" i="13"/>
  <c r="B7502" i="13"/>
  <c r="B7503" i="13"/>
  <c r="B7504" i="13"/>
  <c r="B7505" i="13"/>
  <c r="B7506" i="13"/>
  <c r="B7507" i="13"/>
  <c r="B7508" i="13"/>
  <c r="B7509" i="13"/>
  <c r="B7510" i="13"/>
  <c r="B7511" i="13"/>
  <c r="B7512" i="13"/>
  <c r="B7513" i="13"/>
  <c r="B7514" i="13"/>
  <c r="B7515" i="13"/>
  <c r="B7516" i="13"/>
  <c r="B7517" i="13"/>
  <c r="B7518" i="13"/>
  <c r="B7519" i="13"/>
  <c r="B7520" i="13"/>
  <c r="B7521" i="13"/>
  <c r="B7522" i="13"/>
  <c r="B7523" i="13"/>
  <c r="B7524" i="13"/>
  <c r="B7525" i="13"/>
  <c r="B7526" i="13"/>
  <c r="B7527" i="13"/>
  <c r="B7528" i="13"/>
  <c r="B7529" i="13"/>
  <c r="B7530" i="13"/>
  <c r="B7531" i="13"/>
  <c r="B7532" i="13"/>
  <c r="B7533" i="13"/>
  <c r="B7534" i="13"/>
  <c r="B7535" i="13"/>
  <c r="B7536" i="13"/>
  <c r="B7537" i="13"/>
  <c r="B7538" i="13"/>
  <c r="B7539" i="13"/>
  <c r="B7540" i="13"/>
  <c r="B7541" i="13"/>
  <c r="B7542" i="13"/>
  <c r="B7543" i="13"/>
  <c r="B7544" i="13"/>
  <c r="B7545" i="13"/>
  <c r="B7546" i="13"/>
  <c r="B7547" i="13"/>
  <c r="B7548" i="13"/>
  <c r="B7549" i="13"/>
  <c r="B7550" i="13"/>
  <c r="B7551" i="13"/>
  <c r="B7552" i="13"/>
  <c r="B7553" i="13"/>
  <c r="B7554" i="13"/>
  <c r="B7555" i="13"/>
  <c r="B7556" i="13"/>
  <c r="B7557" i="13"/>
  <c r="B7558" i="13"/>
  <c r="B7559" i="13"/>
  <c r="B7560" i="13"/>
  <c r="B7561" i="13"/>
  <c r="B7562" i="13"/>
  <c r="B7563" i="13"/>
  <c r="B7564" i="13"/>
  <c r="B7565" i="13"/>
  <c r="B7566" i="13"/>
  <c r="B7567" i="13"/>
  <c r="B7568" i="13"/>
  <c r="B7569" i="13"/>
  <c r="B7570" i="13"/>
  <c r="B7571" i="13"/>
  <c r="B7572" i="13"/>
  <c r="B7573" i="13"/>
  <c r="B7574" i="13"/>
  <c r="B7575" i="13"/>
  <c r="B7576" i="13"/>
  <c r="B7577" i="13"/>
  <c r="B7578" i="13"/>
  <c r="B7579" i="13"/>
  <c r="B7580" i="13"/>
  <c r="B7581" i="13"/>
  <c r="B7582" i="13"/>
  <c r="B7583" i="13"/>
  <c r="B7584" i="13"/>
  <c r="B7585" i="13"/>
  <c r="B7586" i="13"/>
  <c r="B7587" i="13"/>
  <c r="B7588" i="13"/>
  <c r="B7589" i="13"/>
  <c r="B7590" i="13"/>
  <c r="B7591" i="13"/>
  <c r="B7592" i="13"/>
  <c r="B7593" i="13"/>
  <c r="B7594" i="13"/>
  <c r="B7595" i="13"/>
  <c r="B7596" i="13"/>
  <c r="B7597" i="13"/>
  <c r="B7598" i="13"/>
  <c r="B7599" i="13"/>
  <c r="B7600" i="13"/>
  <c r="B7601" i="13"/>
  <c r="B7602" i="13"/>
  <c r="B7603" i="13"/>
  <c r="B7604" i="13"/>
  <c r="B7605" i="13"/>
  <c r="B7606" i="13"/>
  <c r="B7607" i="13"/>
  <c r="B7608" i="13"/>
  <c r="B7609" i="13"/>
  <c r="B7610" i="13"/>
  <c r="B7611" i="13"/>
  <c r="B7612" i="13"/>
  <c r="B7613" i="13"/>
  <c r="B7614" i="13"/>
  <c r="B7615" i="13"/>
  <c r="B7616" i="13"/>
  <c r="B7617" i="13"/>
  <c r="B7618" i="13"/>
  <c r="B7619" i="13"/>
  <c r="B7620" i="13"/>
  <c r="B7621" i="13"/>
  <c r="B7622" i="13"/>
  <c r="B7623" i="13"/>
  <c r="B7624" i="13"/>
  <c r="B7625" i="13"/>
  <c r="B7626" i="13"/>
  <c r="B7627" i="13"/>
  <c r="B7628" i="13"/>
  <c r="B7629" i="13"/>
  <c r="B7630" i="13"/>
  <c r="B7631" i="13"/>
  <c r="B7632" i="13"/>
  <c r="B7633" i="13"/>
  <c r="B7634" i="13"/>
  <c r="B7635" i="13"/>
  <c r="B7636" i="13"/>
  <c r="B7637" i="13"/>
  <c r="B7638" i="13"/>
  <c r="B7639" i="13"/>
  <c r="B7640" i="13"/>
  <c r="B7641" i="13"/>
  <c r="B7642" i="13"/>
  <c r="B7643" i="13"/>
  <c r="B7644" i="13"/>
  <c r="B7645" i="13"/>
  <c r="B7646" i="13"/>
  <c r="B7647" i="13"/>
  <c r="B7648" i="13"/>
  <c r="B7649" i="13"/>
  <c r="B7650" i="13"/>
  <c r="B7651" i="13"/>
  <c r="B7652" i="13"/>
  <c r="B7653" i="13"/>
  <c r="B7654" i="13"/>
  <c r="B7655" i="13"/>
  <c r="B7656" i="13"/>
  <c r="B7657" i="13"/>
  <c r="B7658" i="13"/>
  <c r="B7659" i="13"/>
  <c r="B7660" i="13"/>
  <c r="B7661" i="13"/>
  <c r="B7662" i="13"/>
  <c r="B7663" i="13"/>
  <c r="B7664" i="13"/>
  <c r="B7665" i="13"/>
  <c r="B7666" i="13"/>
  <c r="B7667" i="13"/>
  <c r="B7668" i="13"/>
  <c r="B7669" i="13"/>
  <c r="B7670" i="13"/>
  <c r="B7671" i="13"/>
  <c r="B7672" i="13"/>
  <c r="B7673" i="13"/>
  <c r="B7674" i="13"/>
  <c r="B7675" i="13"/>
  <c r="B7676" i="13"/>
  <c r="B7677" i="13"/>
  <c r="B7678" i="13"/>
  <c r="B7679" i="13"/>
  <c r="B7680" i="13"/>
  <c r="B7681" i="13"/>
  <c r="B7682" i="13"/>
  <c r="B7683" i="13"/>
  <c r="B7684" i="13"/>
  <c r="B7685" i="13"/>
  <c r="B7686" i="13"/>
  <c r="B7687" i="13"/>
  <c r="B7688" i="13"/>
  <c r="B7689" i="13"/>
  <c r="B7690" i="13"/>
  <c r="B7691" i="13"/>
  <c r="B7692" i="13"/>
  <c r="B7693" i="13"/>
  <c r="B7694" i="13"/>
  <c r="B7695" i="13"/>
  <c r="B7696" i="13"/>
  <c r="B7697" i="13"/>
  <c r="B7698" i="13"/>
  <c r="B7699" i="13"/>
  <c r="B7700" i="13"/>
  <c r="B7701" i="13"/>
  <c r="B7702" i="13"/>
  <c r="B7703" i="13"/>
  <c r="B7704" i="13"/>
  <c r="B7705" i="13"/>
  <c r="B7706" i="13"/>
  <c r="B7707" i="13"/>
  <c r="B7708" i="13"/>
  <c r="B7709" i="13"/>
  <c r="B7710" i="13"/>
  <c r="B7711" i="13"/>
  <c r="B7712" i="13"/>
  <c r="B7713" i="13"/>
  <c r="B7714" i="13"/>
  <c r="B7715" i="13"/>
  <c r="B7716" i="13"/>
  <c r="B7717" i="13"/>
  <c r="B7718" i="13"/>
  <c r="B7719" i="13"/>
  <c r="B7720" i="13"/>
  <c r="B7721" i="13"/>
  <c r="B7722" i="13"/>
  <c r="B7723" i="13"/>
  <c r="B7724" i="13"/>
  <c r="B7725" i="13"/>
  <c r="B7726" i="13"/>
  <c r="B7727" i="13"/>
  <c r="B7728" i="13"/>
  <c r="B7729" i="13"/>
  <c r="B7730" i="13"/>
  <c r="B7731" i="13"/>
  <c r="B7732" i="13"/>
  <c r="B7733" i="13"/>
  <c r="B7734" i="13"/>
  <c r="B7735" i="13"/>
  <c r="B7736" i="13"/>
  <c r="B7737" i="13"/>
  <c r="B7738" i="13"/>
  <c r="B7739" i="13"/>
  <c r="B7740" i="13"/>
  <c r="B7741" i="13"/>
  <c r="B7742" i="13"/>
  <c r="B7743" i="13"/>
  <c r="B7744" i="13"/>
  <c r="B7745" i="13"/>
  <c r="B7746" i="13"/>
  <c r="B7747" i="13"/>
  <c r="B7748" i="13"/>
  <c r="B7749" i="13"/>
  <c r="B7750" i="13"/>
  <c r="B7751" i="13"/>
  <c r="B7752" i="13"/>
  <c r="B7753" i="13"/>
  <c r="B7754" i="13"/>
  <c r="B7755" i="13"/>
  <c r="B7756" i="13"/>
  <c r="B7757" i="13"/>
  <c r="B7758" i="13"/>
  <c r="B7759" i="13"/>
  <c r="B7760" i="13"/>
  <c r="B7761" i="13"/>
  <c r="B7762" i="13"/>
  <c r="B7763" i="13"/>
  <c r="B7764" i="13"/>
  <c r="B7765" i="13"/>
  <c r="B7766" i="13"/>
  <c r="B7767" i="13"/>
  <c r="B7768" i="13"/>
  <c r="B7769" i="13"/>
  <c r="B7770" i="13"/>
  <c r="B7771" i="13"/>
  <c r="B7772" i="13"/>
  <c r="B7773" i="13"/>
  <c r="B7774" i="13"/>
  <c r="B7775" i="13"/>
  <c r="B7776" i="13"/>
  <c r="B7777" i="13"/>
  <c r="B7778" i="13"/>
  <c r="B7779" i="13"/>
  <c r="B7780" i="13"/>
  <c r="B7781" i="13"/>
  <c r="B7782" i="13"/>
  <c r="B7783" i="13"/>
  <c r="B7784" i="13"/>
  <c r="B7785" i="13"/>
  <c r="B7786" i="13"/>
  <c r="B7787" i="13"/>
  <c r="B7788" i="13"/>
  <c r="B7789" i="13"/>
  <c r="B7790" i="13"/>
  <c r="B7791" i="13"/>
  <c r="B7792" i="13"/>
  <c r="B7793" i="13"/>
  <c r="B7794" i="13"/>
  <c r="B7795" i="13"/>
  <c r="B7796" i="13"/>
  <c r="B7797" i="13"/>
  <c r="B7798" i="13"/>
  <c r="B7799" i="13"/>
  <c r="B7800" i="13"/>
  <c r="B7801" i="13"/>
  <c r="B7802" i="13"/>
  <c r="B7803" i="13"/>
  <c r="B7804" i="13"/>
  <c r="B7805" i="13"/>
  <c r="B7806" i="13"/>
  <c r="B7807" i="13"/>
  <c r="B7808" i="13"/>
  <c r="B7809" i="13"/>
  <c r="B7810" i="13"/>
  <c r="B7811" i="13"/>
  <c r="B7812" i="13"/>
  <c r="B7813" i="13"/>
  <c r="B7814" i="13"/>
  <c r="B7815" i="13"/>
  <c r="B7816" i="13"/>
  <c r="B7817" i="13"/>
  <c r="B7818" i="13"/>
  <c r="B7819" i="13"/>
  <c r="B7820" i="13"/>
  <c r="B7821" i="13"/>
  <c r="B7822" i="13"/>
  <c r="B7823" i="13"/>
  <c r="B7824" i="13"/>
  <c r="B7825" i="13"/>
  <c r="B7826" i="13"/>
  <c r="B7827" i="13"/>
  <c r="B7828" i="13"/>
  <c r="B7829" i="13"/>
  <c r="B7830" i="13"/>
  <c r="B7831" i="13"/>
  <c r="B7832" i="13"/>
  <c r="B7833" i="13"/>
  <c r="B7834" i="13"/>
  <c r="B7835" i="13"/>
  <c r="B7836" i="13"/>
  <c r="B7837" i="13"/>
  <c r="B7838" i="13"/>
  <c r="B7839" i="13"/>
  <c r="B7840" i="13"/>
  <c r="B7841" i="13"/>
  <c r="B7842" i="13"/>
  <c r="B7843" i="13"/>
  <c r="B7844" i="13"/>
  <c r="B7845" i="13"/>
  <c r="B7846" i="13"/>
  <c r="B7847" i="13"/>
  <c r="B7848" i="13"/>
  <c r="B7849" i="13"/>
  <c r="B7850" i="13"/>
  <c r="B7851" i="13"/>
  <c r="B7852" i="13"/>
  <c r="B7853" i="13"/>
  <c r="B7854" i="13"/>
  <c r="B7855" i="13"/>
  <c r="B7856" i="13"/>
  <c r="B7857" i="13"/>
  <c r="B7858" i="13"/>
  <c r="B7859" i="13"/>
  <c r="B7860" i="13"/>
  <c r="B7861" i="13"/>
  <c r="B7862" i="13"/>
  <c r="B7863" i="13"/>
  <c r="B7864" i="13"/>
  <c r="B7865" i="13"/>
  <c r="B7866" i="13"/>
  <c r="B7867" i="13"/>
  <c r="B7868" i="13"/>
  <c r="B7869" i="13"/>
  <c r="B7870" i="13"/>
  <c r="B7871" i="13"/>
  <c r="B7872" i="13"/>
  <c r="B7873" i="13"/>
  <c r="B7874" i="13"/>
  <c r="B7875" i="13"/>
  <c r="B7876" i="13"/>
  <c r="B7877" i="13"/>
  <c r="B7878" i="13"/>
  <c r="B7879" i="13"/>
  <c r="B7880" i="13"/>
  <c r="B7881" i="13"/>
  <c r="B7882" i="13"/>
  <c r="B7883" i="13"/>
  <c r="B7884" i="13"/>
  <c r="B7885" i="13"/>
  <c r="B7886" i="13"/>
  <c r="B7887" i="13"/>
  <c r="B7888" i="13"/>
  <c r="B7889" i="13"/>
  <c r="B7890" i="13"/>
  <c r="B7891" i="13"/>
  <c r="B7892" i="13"/>
  <c r="B7893" i="13"/>
  <c r="B7894" i="13"/>
  <c r="B7895" i="13"/>
  <c r="B7896" i="13"/>
  <c r="B7897" i="13"/>
  <c r="B7898" i="13"/>
  <c r="B7899" i="13"/>
  <c r="B7900" i="13"/>
  <c r="B7901" i="13"/>
  <c r="B7902" i="13"/>
  <c r="B7903" i="13"/>
  <c r="B7904" i="13"/>
  <c r="B7905" i="13"/>
  <c r="B7906" i="13"/>
  <c r="B7907" i="13"/>
  <c r="B7908" i="13"/>
  <c r="B7909" i="13"/>
  <c r="B7910" i="13"/>
  <c r="B7911" i="13"/>
  <c r="B7912" i="13"/>
  <c r="B7913" i="13"/>
  <c r="B7914" i="13"/>
  <c r="B7915" i="13"/>
  <c r="B7916" i="13"/>
  <c r="B7917" i="13"/>
  <c r="B7918" i="13"/>
  <c r="B7919" i="13"/>
  <c r="B7920" i="13"/>
  <c r="B7921" i="13"/>
  <c r="B7922" i="13"/>
  <c r="B7923" i="13"/>
  <c r="B7924" i="13"/>
  <c r="B7925" i="13"/>
  <c r="B7926" i="13"/>
  <c r="B7927" i="13"/>
  <c r="B7928" i="13"/>
  <c r="B7929" i="13"/>
  <c r="B7930" i="13"/>
  <c r="B7931" i="13"/>
  <c r="B7932" i="13"/>
  <c r="B7933" i="13"/>
  <c r="B7934" i="13"/>
  <c r="B7935" i="13"/>
  <c r="B7936" i="13"/>
  <c r="B7937" i="13"/>
  <c r="B7938" i="13"/>
  <c r="B7939" i="13"/>
  <c r="B7940" i="13"/>
  <c r="B7941" i="13"/>
  <c r="B7942" i="13"/>
  <c r="B7943" i="13"/>
  <c r="B7944" i="13"/>
  <c r="B7945" i="13"/>
  <c r="B7946" i="13"/>
  <c r="B7947" i="13"/>
  <c r="B7948" i="13"/>
  <c r="B7949" i="13"/>
  <c r="B7950" i="13"/>
  <c r="B7951" i="13"/>
  <c r="B7952" i="13"/>
  <c r="B7953" i="13"/>
  <c r="B7954" i="13"/>
  <c r="B7955" i="13"/>
  <c r="B7956" i="13"/>
  <c r="B7957" i="13"/>
  <c r="B7958" i="13"/>
  <c r="B7959" i="13"/>
  <c r="B7960" i="13"/>
  <c r="B7961" i="13"/>
  <c r="B7962" i="13"/>
  <c r="B7963" i="13"/>
  <c r="B7964" i="13"/>
  <c r="B7965" i="13"/>
  <c r="B7966" i="13"/>
  <c r="B7967" i="13"/>
  <c r="B7968" i="13"/>
  <c r="B7969" i="13"/>
  <c r="B7970" i="13"/>
  <c r="B7971" i="13"/>
  <c r="B7972" i="13"/>
  <c r="B7973" i="13"/>
  <c r="B7974" i="13"/>
  <c r="B7975" i="13"/>
  <c r="B7976" i="13"/>
  <c r="B7977" i="13"/>
  <c r="B7978" i="13"/>
  <c r="B7979" i="13"/>
  <c r="B7980" i="13"/>
  <c r="B7981" i="13"/>
  <c r="B7982" i="13"/>
  <c r="B7983" i="13"/>
  <c r="B7984" i="13"/>
  <c r="B7985" i="13"/>
  <c r="B7986" i="13"/>
  <c r="B7987" i="13"/>
  <c r="B7988" i="13"/>
  <c r="B7989" i="13"/>
  <c r="B7990" i="13"/>
  <c r="B7991" i="13"/>
  <c r="B7992" i="13"/>
  <c r="B7993" i="13"/>
  <c r="B7994" i="13"/>
  <c r="B7995" i="13"/>
  <c r="B7996" i="13"/>
  <c r="B7997" i="13"/>
  <c r="B7998" i="13"/>
  <c r="B7999" i="13"/>
  <c r="B8000" i="13"/>
  <c r="B8001" i="13"/>
  <c r="B8002" i="13"/>
  <c r="B8003" i="13"/>
  <c r="B8004" i="13"/>
  <c r="B8005" i="13"/>
  <c r="B8006" i="13"/>
  <c r="B8007" i="13"/>
  <c r="B8008" i="13"/>
  <c r="B8009" i="13"/>
  <c r="B8010" i="13"/>
  <c r="B8011" i="13"/>
  <c r="B8012" i="13"/>
  <c r="B8013" i="13"/>
  <c r="B8014" i="13"/>
  <c r="B8015" i="13"/>
  <c r="B8016" i="13"/>
  <c r="B8017" i="13"/>
  <c r="B8018" i="13"/>
  <c r="B8019" i="13"/>
  <c r="B8020" i="13"/>
  <c r="B8021" i="13"/>
  <c r="B8022" i="13"/>
  <c r="B8023" i="13"/>
  <c r="B8024" i="13"/>
  <c r="B8025" i="13"/>
  <c r="B8026" i="13"/>
  <c r="B8027" i="13"/>
  <c r="B8028" i="13"/>
  <c r="B8029" i="13"/>
  <c r="B8030" i="13"/>
  <c r="B8031" i="13"/>
  <c r="B8032" i="13"/>
  <c r="B8033" i="13"/>
  <c r="B8034" i="13"/>
  <c r="B8035" i="13"/>
  <c r="B8036" i="13"/>
  <c r="B8037" i="13"/>
  <c r="B8038" i="13"/>
  <c r="B8039" i="13"/>
  <c r="B8040" i="13"/>
  <c r="B8041" i="13"/>
  <c r="B8042" i="13"/>
  <c r="B8043" i="13"/>
  <c r="B8044" i="13"/>
  <c r="B8045" i="13"/>
  <c r="B8046" i="13"/>
  <c r="B8047" i="13"/>
  <c r="B8048" i="13"/>
  <c r="B8049" i="13"/>
  <c r="B8050" i="13"/>
  <c r="B8051" i="13"/>
  <c r="B8052" i="13"/>
  <c r="B8053" i="13"/>
  <c r="B8054" i="13"/>
  <c r="B8055" i="13"/>
  <c r="B8056" i="13"/>
  <c r="B8057" i="13"/>
  <c r="B8058" i="13"/>
  <c r="B8059" i="13"/>
  <c r="B8060" i="13"/>
  <c r="B8061" i="13"/>
  <c r="B8062" i="13"/>
  <c r="B8063" i="13"/>
  <c r="B8064" i="13"/>
  <c r="B8065" i="13"/>
  <c r="B8066" i="13"/>
  <c r="B8067" i="13"/>
  <c r="B8068" i="13"/>
  <c r="B8069" i="13"/>
  <c r="B8070" i="13"/>
  <c r="B8071" i="13"/>
  <c r="B8072" i="13"/>
  <c r="B8073" i="13"/>
  <c r="B8074" i="13"/>
  <c r="B8075" i="13"/>
  <c r="B8076" i="13"/>
  <c r="B8077" i="13"/>
  <c r="B8078" i="13"/>
  <c r="B8079" i="13"/>
  <c r="B8080" i="13"/>
  <c r="B8081" i="13"/>
  <c r="B8082" i="13"/>
  <c r="B8083" i="13"/>
  <c r="B8084" i="13"/>
  <c r="B8085" i="13"/>
  <c r="B8086" i="13"/>
  <c r="B8087" i="13"/>
  <c r="B8088" i="13"/>
  <c r="B8089" i="13"/>
  <c r="B8090" i="13"/>
  <c r="B8091" i="13"/>
  <c r="B8092" i="13"/>
  <c r="B8093" i="13"/>
  <c r="B8094" i="13"/>
  <c r="B8095" i="13"/>
  <c r="B8096" i="13"/>
  <c r="B8097" i="13"/>
  <c r="B8098" i="13"/>
  <c r="B8099" i="13"/>
  <c r="B8100" i="13"/>
  <c r="B8101" i="13"/>
  <c r="B8102" i="13"/>
  <c r="B8103" i="13"/>
  <c r="B8104" i="13"/>
  <c r="B8105" i="13"/>
  <c r="B8106" i="13"/>
  <c r="B8107" i="13"/>
  <c r="B8108" i="13"/>
  <c r="B8109" i="13"/>
  <c r="B8110" i="13"/>
  <c r="B8111" i="13"/>
  <c r="B8112" i="13"/>
  <c r="B8113" i="13"/>
  <c r="B8114" i="13"/>
  <c r="B8115" i="13"/>
  <c r="B8116" i="13"/>
  <c r="B8117" i="13"/>
  <c r="B8118" i="13"/>
  <c r="B8119" i="13"/>
  <c r="B8120" i="13"/>
  <c r="B8121" i="13"/>
  <c r="B8122" i="13"/>
  <c r="B8123" i="13"/>
  <c r="B8124" i="13"/>
  <c r="B8125" i="13"/>
  <c r="B8126" i="13"/>
  <c r="B8127" i="13"/>
  <c r="B8128" i="13"/>
  <c r="B8129" i="13"/>
  <c r="B8130" i="13"/>
  <c r="B8131" i="13"/>
  <c r="B8132" i="13"/>
  <c r="B8133" i="13"/>
  <c r="B8134" i="13"/>
  <c r="B8135" i="13"/>
  <c r="B8136" i="13"/>
  <c r="B8137" i="13"/>
  <c r="B8138" i="13"/>
  <c r="B8139" i="13"/>
  <c r="B8140" i="13"/>
  <c r="B8141" i="13"/>
  <c r="B8142" i="13"/>
  <c r="B8143" i="13"/>
  <c r="B8144" i="13"/>
  <c r="B8145" i="13"/>
  <c r="B8146" i="13"/>
  <c r="B8147" i="13"/>
  <c r="B8148" i="13"/>
  <c r="B8149" i="13"/>
  <c r="B8150" i="13"/>
  <c r="B8151" i="13"/>
  <c r="B8152" i="13"/>
  <c r="B8153" i="13"/>
  <c r="B8154" i="13"/>
  <c r="B8155" i="13"/>
  <c r="B8156" i="13"/>
  <c r="B8157" i="13"/>
  <c r="B8158" i="13"/>
  <c r="B8159" i="13"/>
  <c r="B8160" i="13"/>
  <c r="B8161" i="13"/>
  <c r="B8162" i="13"/>
  <c r="B8163" i="13"/>
  <c r="B8164" i="13"/>
  <c r="B8165" i="13"/>
  <c r="B8166" i="13"/>
  <c r="B8167" i="13"/>
  <c r="B8168" i="13"/>
  <c r="B8169" i="13"/>
  <c r="B8170" i="13"/>
  <c r="B8171" i="13"/>
  <c r="B8172" i="13"/>
  <c r="B8173" i="13"/>
  <c r="B8174" i="13"/>
  <c r="B8175" i="13"/>
  <c r="B8176" i="13"/>
  <c r="B8177" i="13"/>
  <c r="B8178" i="13"/>
  <c r="B8179" i="13"/>
  <c r="B8180" i="13"/>
  <c r="B8181" i="13"/>
  <c r="B8182" i="13"/>
  <c r="B8183" i="13"/>
  <c r="B8184" i="13"/>
  <c r="B8185" i="13"/>
  <c r="B8186" i="13"/>
  <c r="B8187" i="13"/>
  <c r="B8188" i="13"/>
  <c r="B8189" i="13"/>
  <c r="B8190" i="13"/>
  <c r="B8191" i="13"/>
  <c r="B8192" i="13"/>
  <c r="B8193" i="13"/>
  <c r="B8194" i="13"/>
  <c r="B8195" i="13"/>
  <c r="B8196" i="13"/>
  <c r="B8197" i="13"/>
  <c r="B8198" i="13"/>
  <c r="B8199" i="13"/>
  <c r="B8200" i="13"/>
  <c r="B8201" i="13"/>
  <c r="B8202" i="13"/>
  <c r="B8203" i="13"/>
  <c r="B8204" i="13"/>
  <c r="B8205" i="13"/>
  <c r="B8206" i="13"/>
  <c r="B8207" i="13"/>
  <c r="B8208" i="13"/>
  <c r="B8209" i="13"/>
  <c r="B8210" i="13"/>
  <c r="B8211" i="13"/>
  <c r="B8212" i="13"/>
  <c r="B8213" i="13"/>
  <c r="B8214" i="13"/>
  <c r="B8215" i="13"/>
  <c r="B8216" i="13"/>
  <c r="B8217" i="13"/>
  <c r="B8218" i="13"/>
  <c r="B8219" i="13"/>
  <c r="B8220" i="13"/>
  <c r="B8221" i="13"/>
  <c r="B8222" i="13"/>
  <c r="B8223" i="13"/>
  <c r="B8224" i="13"/>
  <c r="B8225" i="13"/>
  <c r="B8226" i="13"/>
  <c r="B8227" i="13"/>
  <c r="B8228" i="13"/>
  <c r="B8229" i="13"/>
  <c r="B8230" i="13"/>
  <c r="B8231" i="13"/>
  <c r="B8232" i="13"/>
  <c r="B8233" i="13"/>
  <c r="B8234" i="13"/>
  <c r="B8235" i="13"/>
  <c r="B8236" i="13"/>
  <c r="B8237" i="13"/>
  <c r="B8238" i="13"/>
  <c r="B8239" i="13"/>
  <c r="B8240" i="13"/>
  <c r="B8241" i="13"/>
  <c r="B8242" i="13"/>
  <c r="B8243" i="13"/>
  <c r="B8244" i="13"/>
  <c r="B8245" i="13"/>
  <c r="B8246" i="13"/>
  <c r="B8247" i="13"/>
  <c r="B8248" i="13"/>
  <c r="B8249" i="13"/>
  <c r="B8250" i="13"/>
  <c r="B8251" i="13"/>
  <c r="B8252" i="13"/>
  <c r="B8253" i="13"/>
  <c r="B8254" i="13"/>
  <c r="B8255" i="13"/>
  <c r="B8256" i="13"/>
  <c r="B8257" i="13"/>
  <c r="B8258" i="13"/>
  <c r="B8259" i="13"/>
  <c r="B8260" i="13"/>
  <c r="B8261" i="13"/>
  <c r="B8262" i="13"/>
  <c r="B8263" i="13"/>
  <c r="B8264" i="13"/>
  <c r="B8265" i="13"/>
  <c r="B8266" i="13"/>
  <c r="B8267" i="13"/>
  <c r="B8268" i="13"/>
  <c r="B8269" i="13"/>
  <c r="B8270" i="13"/>
  <c r="B8271" i="13"/>
  <c r="B8272" i="13"/>
  <c r="B8273" i="13"/>
  <c r="B8274" i="13"/>
  <c r="B8275" i="13"/>
  <c r="B8276" i="13"/>
  <c r="B8277" i="13"/>
  <c r="B8278" i="13"/>
  <c r="B8279" i="13"/>
  <c r="B8280" i="13"/>
  <c r="B8281" i="13"/>
  <c r="B8282" i="13"/>
  <c r="B8283" i="13"/>
  <c r="B8284" i="13"/>
  <c r="B8285" i="13"/>
  <c r="B8286" i="13"/>
  <c r="B8287" i="13"/>
  <c r="B8288" i="13"/>
  <c r="B8289" i="13"/>
  <c r="B8290" i="13"/>
  <c r="B8291" i="13"/>
  <c r="B8292" i="13"/>
  <c r="B8293" i="13"/>
  <c r="B8294" i="13"/>
  <c r="B8295" i="13"/>
  <c r="B8296" i="13"/>
  <c r="B8297" i="13"/>
  <c r="B8298" i="13"/>
  <c r="B8299" i="13"/>
  <c r="B8300" i="13"/>
  <c r="B8301" i="13"/>
  <c r="B8302" i="13"/>
  <c r="B8303" i="13"/>
  <c r="B8304" i="13"/>
  <c r="B8305" i="13"/>
  <c r="B8306" i="13"/>
  <c r="B8307" i="13"/>
  <c r="B8308" i="13"/>
  <c r="B8309" i="13"/>
  <c r="B8310" i="13"/>
  <c r="B8311" i="13"/>
  <c r="B8312" i="13"/>
  <c r="B8313" i="13"/>
  <c r="B8314" i="13"/>
  <c r="B8315" i="13"/>
  <c r="B8316" i="13"/>
  <c r="B8317" i="13"/>
  <c r="B8318" i="13"/>
  <c r="B8319" i="13"/>
  <c r="B8320" i="13"/>
  <c r="B8321" i="13"/>
  <c r="B8322" i="13"/>
  <c r="B8323" i="13"/>
  <c r="B8324" i="13"/>
  <c r="B8325" i="13"/>
  <c r="B8326" i="13"/>
  <c r="B8327" i="13"/>
  <c r="B8328" i="13"/>
  <c r="B8329" i="13"/>
  <c r="B8330" i="13"/>
  <c r="B8331" i="13"/>
  <c r="B8332" i="13"/>
  <c r="B8333" i="13"/>
  <c r="B8334" i="13"/>
  <c r="B8335" i="13"/>
  <c r="B8336" i="13"/>
  <c r="B8337" i="13"/>
  <c r="B8338" i="13"/>
  <c r="B8339" i="13"/>
  <c r="B8340" i="13"/>
  <c r="B8341" i="13"/>
  <c r="B8342" i="13"/>
  <c r="B8343" i="13"/>
  <c r="B8344" i="13"/>
  <c r="B8345" i="13"/>
  <c r="B8346" i="13"/>
  <c r="B8347" i="13"/>
  <c r="B8348" i="13"/>
  <c r="B8349" i="13"/>
  <c r="B8350" i="13"/>
  <c r="B8351" i="13"/>
  <c r="B8352" i="13"/>
  <c r="B8353" i="13"/>
  <c r="B8354" i="13"/>
  <c r="B8355" i="13"/>
  <c r="B8356" i="13"/>
  <c r="B8357" i="13"/>
  <c r="B8358" i="13"/>
  <c r="B8359" i="13"/>
  <c r="B8360" i="13"/>
  <c r="B8361" i="13"/>
  <c r="B8362" i="13"/>
  <c r="B8363" i="13"/>
  <c r="B8364" i="13"/>
  <c r="B8365" i="13"/>
  <c r="B8366" i="13"/>
  <c r="B8367" i="13"/>
  <c r="B8368" i="13"/>
  <c r="B8369" i="13"/>
  <c r="B8370" i="13"/>
  <c r="B8371" i="13"/>
  <c r="B8372" i="13"/>
  <c r="B8373" i="13"/>
  <c r="B8374" i="13"/>
  <c r="B8375" i="13"/>
  <c r="B8376" i="13"/>
  <c r="B8377" i="13"/>
  <c r="B8378" i="13"/>
  <c r="B8379" i="13"/>
  <c r="B8380" i="13"/>
  <c r="B8381" i="13"/>
  <c r="B8382" i="13"/>
  <c r="B8383" i="13"/>
  <c r="B8384" i="13"/>
  <c r="B8385" i="13"/>
  <c r="B8386" i="13"/>
  <c r="B8387" i="13"/>
  <c r="B8388" i="13"/>
  <c r="B8389" i="13"/>
  <c r="B8390" i="13"/>
  <c r="B8391" i="13"/>
  <c r="B8392" i="13"/>
  <c r="B8393" i="13"/>
  <c r="B8394" i="13"/>
  <c r="B8395" i="13"/>
  <c r="B8396" i="13"/>
  <c r="B8397" i="13"/>
  <c r="B8398" i="13"/>
  <c r="B8399" i="13"/>
  <c r="B8400" i="13"/>
  <c r="B8401" i="13"/>
  <c r="B8402" i="13"/>
  <c r="B8403" i="13"/>
  <c r="B8404" i="13"/>
  <c r="B8405" i="13"/>
  <c r="B8406" i="13"/>
  <c r="B8407" i="13"/>
  <c r="B8408" i="13"/>
  <c r="B8409" i="13"/>
  <c r="B8410" i="13"/>
  <c r="B8411" i="13"/>
  <c r="B8412" i="13"/>
  <c r="B8413" i="13"/>
  <c r="B8414" i="13"/>
  <c r="B8415" i="13"/>
  <c r="B8416" i="13"/>
  <c r="B8417" i="13"/>
  <c r="B8418" i="13"/>
  <c r="B8419" i="13"/>
  <c r="B8420" i="13"/>
  <c r="B8421" i="13"/>
  <c r="B8422" i="13"/>
  <c r="B8423" i="13"/>
  <c r="B8424" i="13"/>
  <c r="B8425" i="13"/>
  <c r="B8426" i="13"/>
  <c r="B8427" i="13"/>
  <c r="B8428" i="13"/>
  <c r="B8429" i="13"/>
  <c r="B8430" i="13"/>
  <c r="B8431" i="13"/>
  <c r="B8432" i="13"/>
  <c r="B8433" i="13"/>
  <c r="B8434" i="13"/>
  <c r="B8435" i="13"/>
  <c r="B8436" i="13"/>
  <c r="B8437" i="13"/>
  <c r="B8438" i="13"/>
  <c r="B8439" i="13"/>
  <c r="B8440" i="13"/>
  <c r="B8441" i="13"/>
  <c r="B8442" i="13"/>
  <c r="B8443" i="13"/>
  <c r="B8444" i="13"/>
  <c r="B8445" i="13"/>
  <c r="B8446" i="13"/>
  <c r="B8447" i="13"/>
  <c r="B8448" i="13"/>
  <c r="B8449" i="13"/>
  <c r="B8450" i="13"/>
  <c r="B8451" i="13"/>
  <c r="B8452" i="13"/>
  <c r="B8453" i="13"/>
  <c r="B8454" i="13"/>
  <c r="B8455" i="13"/>
  <c r="B8456" i="13"/>
  <c r="B8457" i="13"/>
  <c r="B8458" i="13"/>
  <c r="B8459" i="13"/>
  <c r="B8460" i="13"/>
  <c r="B8461" i="13"/>
  <c r="B8462" i="13"/>
  <c r="B8463" i="13"/>
  <c r="B8464" i="13"/>
  <c r="B8465" i="13"/>
  <c r="B8466" i="13"/>
  <c r="B8467" i="13"/>
  <c r="B8468" i="13"/>
  <c r="B8469" i="13"/>
  <c r="B8470" i="13"/>
  <c r="B8471" i="13"/>
  <c r="B8472" i="13"/>
  <c r="B8473" i="13"/>
  <c r="B8474" i="13"/>
  <c r="B8475" i="13"/>
  <c r="B8476" i="13"/>
  <c r="B8477" i="13"/>
  <c r="B8478" i="13"/>
  <c r="B8479" i="13"/>
  <c r="B8480" i="13"/>
  <c r="B8481" i="13"/>
  <c r="B8482" i="13"/>
  <c r="B8483" i="13"/>
  <c r="B8484" i="13"/>
  <c r="B8485" i="13"/>
  <c r="B8486" i="13"/>
  <c r="B8487" i="13"/>
  <c r="B8488" i="13"/>
  <c r="B8489" i="13"/>
  <c r="B8490" i="13"/>
  <c r="B8491" i="13"/>
  <c r="B8492" i="13"/>
  <c r="B8493" i="13"/>
  <c r="B8494" i="13"/>
  <c r="B8495" i="13"/>
  <c r="B8496" i="13"/>
  <c r="B8497" i="13"/>
  <c r="B8498" i="13"/>
  <c r="B8499" i="13"/>
  <c r="B8500" i="13"/>
  <c r="B8501" i="13"/>
  <c r="B8502" i="13"/>
  <c r="B8503" i="13"/>
  <c r="B8504" i="13"/>
  <c r="B8505" i="13"/>
  <c r="B8506" i="13"/>
  <c r="B8507" i="13"/>
  <c r="B8508" i="13"/>
  <c r="B8509" i="13"/>
  <c r="B8510" i="13"/>
  <c r="B8511" i="13"/>
  <c r="B8512" i="13"/>
  <c r="B8513" i="13"/>
  <c r="B8514" i="13"/>
  <c r="B8515" i="13"/>
  <c r="B8516" i="13"/>
  <c r="B8517" i="13"/>
  <c r="B8518" i="13"/>
  <c r="B8519" i="13"/>
  <c r="B8520" i="13"/>
  <c r="B8521" i="13"/>
  <c r="B8522" i="13"/>
  <c r="B8523" i="13"/>
  <c r="B8524" i="13"/>
  <c r="B8525" i="13"/>
  <c r="B8526" i="13"/>
  <c r="B8527" i="13"/>
  <c r="B8528" i="13"/>
  <c r="B8529" i="13"/>
  <c r="B8530" i="13"/>
  <c r="B8531" i="13"/>
  <c r="B8532" i="13"/>
  <c r="B8533" i="13"/>
  <c r="B8534" i="13"/>
  <c r="B8535" i="13"/>
  <c r="B8536" i="13"/>
  <c r="B8537" i="13"/>
  <c r="B8538" i="13"/>
  <c r="B8539" i="13"/>
  <c r="B8540" i="13"/>
  <c r="B8541" i="13"/>
  <c r="B8542" i="13"/>
  <c r="B8543" i="13"/>
  <c r="B8544" i="13"/>
  <c r="B8545" i="13"/>
  <c r="B8546" i="13"/>
  <c r="B8547" i="13"/>
  <c r="B8548" i="13"/>
  <c r="B8549" i="13"/>
  <c r="B8550" i="13"/>
  <c r="B8551" i="13"/>
  <c r="B8552" i="13"/>
  <c r="B8553" i="13"/>
  <c r="B8554" i="13"/>
  <c r="B8555" i="13"/>
  <c r="B8556" i="13"/>
  <c r="B8557" i="13"/>
  <c r="B8558" i="13"/>
  <c r="B8559" i="13"/>
  <c r="B8560" i="13"/>
  <c r="B8561" i="13"/>
  <c r="B8562" i="13"/>
  <c r="B8563" i="13"/>
  <c r="B8564" i="13"/>
  <c r="B8565" i="13"/>
  <c r="B8566" i="13"/>
  <c r="B8567" i="13"/>
  <c r="B8568" i="13"/>
  <c r="B8569" i="13"/>
  <c r="B8570" i="13"/>
  <c r="B8571" i="13"/>
  <c r="B8572" i="13"/>
  <c r="B8573" i="13"/>
  <c r="B8574" i="13"/>
  <c r="B8575" i="13"/>
  <c r="B8576" i="13"/>
  <c r="B8577" i="13"/>
  <c r="B8578" i="13"/>
  <c r="B8579" i="13"/>
  <c r="B8580" i="13"/>
  <c r="B8581" i="13"/>
  <c r="B8582" i="13"/>
  <c r="B8583" i="13"/>
  <c r="B8584" i="13"/>
  <c r="B8585" i="13"/>
  <c r="B8586" i="13"/>
  <c r="B8587" i="13"/>
  <c r="B8588" i="13"/>
  <c r="B8589" i="13"/>
  <c r="B8590" i="13"/>
  <c r="B8591" i="13"/>
  <c r="B8592" i="13"/>
  <c r="B8593" i="13"/>
  <c r="B8594" i="13"/>
  <c r="B8595" i="13"/>
  <c r="B8596" i="13"/>
  <c r="B8597" i="13"/>
  <c r="B8598" i="13"/>
  <c r="B8599" i="13"/>
  <c r="B8600" i="13"/>
  <c r="B8601" i="13"/>
  <c r="B8602" i="13"/>
  <c r="B8603" i="13"/>
  <c r="B8604" i="13"/>
  <c r="B8605" i="13"/>
  <c r="B8606" i="13"/>
  <c r="B8607" i="13"/>
  <c r="B8608" i="13"/>
  <c r="B8609" i="13"/>
  <c r="B8610" i="13"/>
  <c r="B8611" i="13"/>
  <c r="B8612" i="13"/>
  <c r="B8613" i="13"/>
  <c r="B8614" i="13"/>
  <c r="B8615" i="13"/>
  <c r="B8616" i="13"/>
  <c r="B8617" i="13"/>
  <c r="B8618" i="13"/>
  <c r="B8619" i="13"/>
  <c r="B8620" i="13"/>
  <c r="B8621" i="13"/>
  <c r="B8622" i="13"/>
  <c r="B8623" i="13"/>
  <c r="B8624" i="13"/>
  <c r="B8625" i="13"/>
  <c r="B8626" i="13"/>
  <c r="B8627" i="13"/>
  <c r="B8628" i="13"/>
  <c r="B8629" i="13"/>
  <c r="B8630" i="13"/>
  <c r="B8631" i="13"/>
  <c r="B8632" i="13"/>
  <c r="B8633" i="13"/>
  <c r="B8634" i="13"/>
  <c r="B8635" i="13"/>
  <c r="B8636" i="13"/>
  <c r="B8637" i="13"/>
  <c r="B8638" i="13"/>
  <c r="B8639" i="13"/>
  <c r="B8640" i="13"/>
  <c r="B8641" i="13"/>
  <c r="B8642" i="13"/>
  <c r="B8643" i="13"/>
  <c r="B8644" i="13"/>
  <c r="B8645" i="13"/>
  <c r="B8646" i="13"/>
  <c r="B8647" i="13"/>
  <c r="B8648" i="13"/>
  <c r="B8649" i="13"/>
  <c r="B8650" i="13"/>
  <c r="B8651" i="13"/>
  <c r="B8652" i="13"/>
  <c r="B8653" i="13"/>
  <c r="B8654" i="13"/>
  <c r="B8655" i="13"/>
  <c r="B8656" i="13"/>
  <c r="B8657" i="13"/>
  <c r="B8658" i="13"/>
  <c r="B8659" i="13"/>
  <c r="B8660" i="13"/>
  <c r="B8661" i="13"/>
  <c r="B8662" i="13"/>
  <c r="B8663" i="13"/>
  <c r="B8664" i="13"/>
  <c r="B8665" i="13"/>
  <c r="B8666" i="13"/>
  <c r="B8667" i="13"/>
  <c r="B8668" i="13"/>
  <c r="B8669" i="13"/>
  <c r="B8670" i="13"/>
  <c r="B8671" i="13"/>
  <c r="B8672" i="13"/>
  <c r="B8673" i="13"/>
  <c r="B8674" i="13"/>
  <c r="B8675" i="13"/>
  <c r="B8676" i="13"/>
  <c r="B8677" i="13"/>
  <c r="B8678" i="13"/>
  <c r="B8679" i="13"/>
  <c r="B8680" i="13"/>
  <c r="B8681" i="13"/>
  <c r="B8682" i="13"/>
  <c r="B8683" i="13"/>
  <c r="B8684" i="13"/>
  <c r="B8685" i="13"/>
  <c r="B8686" i="13"/>
  <c r="B8687" i="13"/>
  <c r="B8688" i="13"/>
  <c r="B8689" i="13"/>
  <c r="B8690" i="13"/>
  <c r="B8691" i="13"/>
  <c r="B8692" i="13"/>
  <c r="B8693" i="13"/>
  <c r="B8694" i="13"/>
  <c r="B8695" i="13"/>
  <c r="B8696" i="13"/>
  <c r="B8697" i="13"/>
  <c r="B8698" i="13"/>
  <c r="B8699" i="13"/>
  <c r="B8700" i="13"/>
  <c r="B8701" i="13"/>
  <c r="B8702" i="13"/>
  <c r="B8703" i="13"/>
  <c r="B8704" i="13"/>
  <c r="B8705" i="13"/>
  <c r="B8706" i="13"/>
  <c r="B8707" i="13"/>
  <c r="B8708" i="13"/>
  <c r="B8709" i="13"/>
  <c r="B8710" i="13"/>
  <c r="B8711" i="13"/>
  <c r="B8712" i="13"/>
  <c r="B8713" i="13"/>
  <c r="B8714" i="13"/>
  <c r="B8715" i="13"/>
  <c r="B8716" i="13"/>
  <c r="B8717" i="13"/>
  <c r="B8718" i="13"/>
  <c r="B8719" i="13"/>
  <c r="B8720" i="13"/>
  <c r="B8721" i="13"/>
  <c r="B8722" i="13"/>
  <c r="B8723" i="13"/>
  <c r="B8724" i="13"/>
  <c r="B8725" i="13"/>
  <c r="B8726" i="13"/>
  <c r="B8727" i="13"/>
  <c r="B8728" i="13"/>
  <c r="B8729" i="13"/>
  <c r="B8730" i="13"/>
  <c r="B8731" i="13"/>
  <c r="B8732" i="13"/>
  <c r="B8733" i="13"/>
  <c r="B8734" i="13"/>
  <c r="B8735" i="13"/>
  <c r="B8736" i="13"/>
  <c r="B8737" i="13"/>
  <c r="B8738" i="13"/>
  <c r="B8739" i="13"/>
  <c r="B8740" i="13"/>
  <c r="B8741" i="13"/>
  <c r="B8742" i="13"/>
  <c r="B8743" i="13"/>
  <c r="B8744" i="13"/>
  <c r="B8745" i="13"/>
  <c r="B8746" i="13"/>
  <c r="B8747" i="13"/>
  <c r="B8748" i="13"/>
  <c r="B8749" i="13"/>
  <c r="B8750" i="13"/>
  <c r="B8751" i="13"/>
  <c r="B8752" i="13"/>
  <c r="B8753" i="13"/>
  <c r="B8754" i="13"/>
  <c r="B8755" i="13"/>
  <c r="B8756" i="13"/>
  <c r="B8757" i="13"/>
  <c r="B8758" i="13"/>
  <c r="B8759" i="13"/>
  <c r="B8760" i="13"/>
  <c r="B8761" i="13"/>
  <c r="B8762" i="13"/>
  <c r="B3" i="13"/>
  <c r="A4" i="13"/>
  <c r="A6" i="13"/>
  <c r="A14" i="13"/>
  <c r="A19" i="13"/>
  <c r="A20" i="13"/>
  <c r="A21" i="13"/>
  <c r="A22" i="13"/>
  <c r="A23" i="13"/>
  <c r="A24" i="13"/>
  <c r="A35" i="13"/>
  <c r="A36" i="13"/>
  <c r="A37" i="13"/>
  <c r="A38" i="13"/>
  <c r="A39" i="13"/>
  <c r="A46" i="13"/>
  <c r="A51" i="13"/>
  <c r="A52" i="13"/>
  <c r="A53" i="13"/>
  <c r="A54" i="13"/>
  <c r="A55" i="13"/>
  <c r="A67" i="13"/>
  <c r="A68" i="13"/>
  <c r="A69" i="13"/>
  <c r="A70" i="13"/>
  <c r="A71" i="13"/>
  <c r="A72" i="13"/>
  <c r="A83" i="13"/>
  <c r="A84" i="13"/>
  <c r="A85" i="13"/>
  <c r="A86" i="13"/>
  <c r="A87" i="13"/>
  <c r="A88" i="13"/>
  <c r="A99" i="13"/>
  <c r="A100" i="13"/>
  <c r="A101" i="13"/>
  <c r="A102" i="13"/>
  <c r="A103" i="13"/>
  <c r="A115" i="13"/>
  <c r="A116" i="13"/>
  <c r="A117" i="13"/>
  <c r="A118" i="13"/>
  <c r="A119" i="13"/>
  <c r="A120" i="13"/>
  <c r="A131" i="13"/>
  <c r="A132" i="13"/>
  <c r="A133" i="13"/>
  <c r="A134" i="13"/>
  <c r="A135" i="13"/>
  <c r="A147" i="13"/>
  <c r="A148" i="13"/>
  <c r="A149" i="13"/>
  <c r="A150" i="13"/>
  <c r="A151" i="13"/>
  <c r="A152" i="13"/>
  <c r="A158" i="13"/>
  <c r="A163" i="13"/>
  <c r="A164" i="13"/>
  <c r="A165" i="13"/>
  <c r="A166" i="13"/>
  <c r="A167" i="13"/>
  <c r="A168" i="13"/>
  <c r="A179" i="13"/>
  <c r="A180" i="13"/>
  <c r="A181" i="13"/>
  <c r="A182" i="13"/>
  <c r="A183" i="13"/>
  <c r="A195" i="13"/>
  <c r="A196" i="13"/>
  <c r="A197" i="13"/>
  <c r="A198" i="13"/>
  <c r="A199" i="13"/>
  <c r="A200" i="13"/>
  <c r="A211" i="13"/>
  <c r="A212" i="13"/>
  <c r="A213" i="13"/>
  <c r="A214" i="13"/>
  <c r="A215" i="13"/>
  <c r="A216" i="13"/>
  <c r="A227" i="13"/>
  <c r="A228" i="13"/>
  <c r="A229" i="13"/>
  <c r="A230" i="13"/>
  <c r="A231" i="13"/>
  <c r="A232" i="13"/>
  <c r="A243" i="13"/>
  <c r="A244" i="13"/>
  <c r="A245" i="13"/>
  <c r="A246" i="13"/>
  <c r="A259" i="13"/>
  <c r="A260" i="13"/>
  <c r="A261" i="13"/>
  <c r="A262" i="13"/>
  <c r="A263" i="13"/>
  <c r="A275" i="13"/>
  <c r="A276" i="13"/>
  <c r="A277" i="13"/>
  <c r="A278" i="13"/>
  <c r="A291" i="13"/>
  <c r="A292" i="13"/>
  <c r="A293" i="13"/>
  <c r="A294" i="13"/>
  <c r="A295" i="13"/>
  <c r="A302" i="13"/>
  <c r="A307" i="13"/>
  <c r="A308" i="13"/>
  <c r="A309" i="13"/>
  <c r="A310" i="13"/>
  <c r="A311" i="13"/>
  <c r="A312" i="13"/>
  <c r="A323" i="13"/>
  <c r="A324" i="13"/>
  <c r="A325" i="13"/>
  <c r="A326" i="13"/>
  <c r="A339" i="13"/>
  <c r="A340" i="13"/>
  <c r="A341" i="13"/>
  <c r="A342" i="13"/>
  <c r="A343" i="13"/>
  <c r="A355" i="13"/>
  <c r="A356" i="13"/>
  <c r="A357" i="13"/>
  <c r="A358" i="13"/>
  <c r="A359" i="13"/>
  <c r="A360" i="13"/>
  <c r="A371" i="13"/>
  <c r="A372" i="13"/>
  <c r="A373" i="13"/>
  <c r="A374" i="13"/>
  <c r="A375" i="13"/>
  <c r="A387" i="13"/>
  <c r="A388" i="13"/>
  <c r="A389" i="13"/>
  <c r="A390" i="13"/>
  <c r="A391" i="13"/>
  <c r="A392" i="13"/>
  <c r="A403" i="13"/>
  <c r="A404" i="13"/>
  <c r="A405" i="13"/>
  <c r="A406" i="13"/>
  <c r="A419" i="13"/>
  <c r="A420" i="13"/>
  <c r="A421" i="13"/>
  <c r="A422" i="13"/>
  <c r="A423" i="13"/>
  <c r="A435" i="13"/>
  <c r="A436" i="13"/>
  <c r="A437" i="13"/>
  <c r="A438" i="13"/>
  <c r="A439" i="13"/>
  <c r="A451" i="13"/>
  <c r="A452" i="13"/>
  <c r="A453" i="13"/>
  <c r="A454" i="13"/>
  <c r="A455" i="13"/>
  <c r="A456" i="13"/>
  <c r="A467" i="13"/>
  <c r="A468" i="13"/>
  <c r="A469" i="13"/>
  <c r="A470" i="13"/>
  <c r="A483" i="13"/>
  <c r="A484" i="13"/>
  <c r="A485" i="13"/>
  <c r="A486" i="13"/>
  <c r="A487" i="13"/>
  <c r="A488" i="13"/>
  <c r="A499" i="13"/>
  <c r="A500" i="13"/>
  <c r="A501" i="13"/>
  <c r="A502" i="13"/>
  <c r="A503" i="13"/>
  <c r="A515" i="13"/>
  <c r="A516" i="13"/>
  <c r="A517" i="13"/>
  <c r="A518" i="13"/>
  <c r="A519" i="13"/>
  <c r="A531" i="13"/>
  <c r="A532" i="13"/>
  <c r="A533" i="13"/>
  <c r="A534" i="13"/>
  <c r="A536" i="13"/>
  <c r="A547" i="13"/>
  <c r="A548" i="13"/>
  <c r="A549" i="13"/>
  <c r="A550" i="13"/>
  <c r="A551" i="13"/>
  <c r="A563" i="13"/>
  <c r="A564" i="13"/>
  <c r="A565" i="13"/>
  <c r="A566" i="13"/>
  <c r="A579" i="13"/>
  <c r="A580" i="13"/>
  <c r="A581" i="13"/>
  <c r="A582" i="13"/>
  <c r="A583" i="13"/>
  <c r="A584" i="13"/>
  <c r="A595" i="13"/>
  <c r="A596" i="13"/>
  <c r="A597" i="13"/>
  <c r="A598" i="13"/>
  <c r="A606" i="13"/>
  <c r="A611" i="13"/>
  <c r="A612" i="13"/>
  <c r="A613" i="13"/>
  <c r="A614" i="13"/>
  <c r="A615" i="13"/>
  <c r="A627" i="13"/>
  <c r="A628" i="13"/>
  <c r="A629" i="13"/>
  <c r="A630" i="13"/>
  <c r="A631" i="13"/>
  <c r="A632" i="13"/>
  <c r="A633" i="13"/>
  <c r="A643" i="13"/>
  <c r="A644" i="13"/>
  <c r="A645" i="13"/>
  <c r="A646" i="13"/>
  <c r="A647" i="13"/>
  <c r="A659" i="13"/>
  <c r="A660" i="13"/>
  <c r="A661" i="13"/>
  <c r="A662" i="13"/>
  <c r="A663" i="13"/>
  <c r="A675" i="13"/>
  <c r="A676" i="13"/>
  <c r="A677" i="13"/>
  <c r="A678" i="13"/>
  <c r="A680" i="13"/>
  <c r="A686" i="13"/>
  <c r="A691" i="13"/>
  <c r="A692" i="13"/>
  <c r="A693" i="13"/>
  <c r="A694" i="13"/>
  <c r="A695" i="13"/>
  <c r="A707" i="13"/>
  <c r="A708" i="13"/>
  <c r="A709" i="13"/>
  <c r="A710" i="13"/>
  <c r="A723" i="13"/>
  <c r="A724" i="13"/>
  <c r="A725" i="13"/>
  <c r="A726" i="13"/>
  <c r="A727" i="13"/>
  <c r="A728" i="13"/>
  <c r="A739" i="13"/>
  <c r="A740" i="13"/>
  <c r="A741" i="13"/>
  <c r="A742" i="13"/>
  <c r="A744" i="13"/>
  <c r="A755" i="13"/>
  <c r="A756" i="13"/>
  <c r="A757" i="13"/>
  <c r="A758" i="13"/>
  <c r="A771" i="13"/>
  <c r="A772" i="13"/>
  <c r="A773" i="13"/>
  <c r="A774" i="13"/>
  <c r="A775" i="13"/>
  <c r="A787" i="13"/>
  <c r="A788" i="13"/>
  <c r="A789" i="13"/>
  <c r="A790" i="13"/>
  <c r="A791" i="13"/>
  <c r="A792" i="13"/>
  <c r="A803" i="13"/>
  <c r="A804" i="13"/>
  <c r="A805" i="13"/>
  <c r="A806" i="13"/>
  <c r="A819" i="13"/>
  <c r="A820" i="13"/>
  <c r="A821" i="13"/>
  <c r="A822" i="13"/>
  <c r="A823" i="13"/>
  <c r="A835" i="13"/>
  <c r="A836" i="13"/>
  <c r="A837" i="13"/>
  <c r="A838" i="13"/>
  <c r="A839" i="13"/>
  <c r="A851" i="13"/>
  <c r="A852" i="13"/>
  <c r="A853" i="13"/>
  <c r="A854" i="13"/>
  <c r="A855" i="13"/>
  <c r="A867" i="13"/>
  <c r="A868" i="13"/>
  <c r="A869" i="13"/>
  <c r="A870" i="13"/>
  <c r="A883" i="13"/>
  <c r="A884" i="13"/>
  <c r="A885" i="13"/>
  <c r="A886" i="13"/>
  <c r="A887" i="13"/>
  <c r="A899" i="13"/>
  <c r="A900" i="13"/>
  <c r="A901" i="13"/>
  <c r="A902" i="13"/>
  <c r="A903" i="13"/>
  <c r="A915" i="13"/>
  <c r="A916" i="13"/>
  <c r="A917" i="13"/>
  <c r="A918" i="13"/>
  <c r="A919" i="13"/>
  <c r="A931" i="13"/>
  <c r="A932" i="13"/>
  <c r="A933" i="13"/>
  <c r="A934" i="13"/>
  <c r="A935" i="13"/>
  <c r="A936" i="13"/>
  <c r="A947" i="13"/>
  <c r="A948" i="13"/>
  <c r="A949" i="13"/>
  <c r="A950" i="13"/>
  <c r="A963" i="13"/>
  <c r="A964" i="13"/>
  <c r="A965" i="13"/>
  <c r="A966" i="13"/>
  <c r="A967" i="13"/>
  <c r="A979" i="13"/>
  <c r="A981" i="13"/>
  <c r="A982" i="13"/>
  <c r="A983" i="13"/>
  <c r="A984" i="13"/>
  <c r="A995" i="13"/>
  <c r="A996" i="13"/>
  <c r="A997" i="13"/>
  <c r="A998" i="13"/>
  <c r="A999" i="13"/>
  <c r="A1011" i="13"/>
  <c r="A1013" i="13"/>
  <c r="A1014" i="13"/>
  <c r="A1015" i="13"/>
  <c r="A1027" i="13"/>
  <c r="A1028" i="13"/>
  <c r="A1029" i="13"/>
  <c r="A1030" i="13"/>
  <c r="A1031" i="13"/>
  <c r="A1043" i="13"/>
  <c r="A1044" i="13"/>
  <c r="A1045" i="13"/>
  <c r="A1046" i="13"/>
  <c r="A1059" i="13"/>
  <c r="A1061" i="13"/>
  <c r="A1062" i="13"/>
  <c r="A1063" i="13"/>
  <c r="A1075" i="13"/>
  <c r="A1077" i="13"/>
  <c r="A1078" i="13"/>
  <c r="A1079" i="13"/>
  <c r="A1091" i="13"/>
  <c r="A1093" i="13"/>
  <c r="A1094" i="13"/>
  <c r="A1095" i="13"/>
  <c r="A1096" i="13"/>
  <c r="A1107" i="13"/>
  <c r="A1109" i="13"/>
  <c r="A1110" i="13"/>
  <c r="A1123" i="13"/>
  <c r="A1124" i="13"/>
  <c r="A1125" i="13"/>
  <c r="A1126" i="13"/>
  <c r="A1127" i="13"/>
  <c r="A1139" i="13"/>
  <c r="A1141" i="13"/>
  <c r="A1142" i="13"/>
  <c r="A1143" i="13"/>
  <c r="A1144" i="13"/>
  <c r="A1155" i="13"/>
  <c r="A1157" i="13"/>
  <c r="A1158" i="13"/>
  <c r="A1159" i="13"/>
  <c r="A1171" i="13"/>
  <c r="A1173" i="13"/>
  <c r="A1174" i="13"/>
  <c r="A1187" i="13"/>
  <c r="A1189" i="13"/>
  <c r="A1190" i="13"/>
  <c r="A1191" i="13"/>
  <c r="A1203" i="13"/>
  <c r="A1204" i="13"/>
  <c r="A1205" i="13"/>
  <c r="A1206" i="13"/>
  <c r="A1219" i="13"/>
  <c r="A1221" i="13"/>
  <c r="A1222" i="13"/>
  <c r="A1223" i="13"/>
  <c r="A1224" i="13"/>
  <c r="A1235" i="13"/>
  <c r="A1237" i="13"/>
  <c r="A1238" i="13"/>
  <c r="A1239" i="13"/>
  <c r="A1240" i="13"/>
  <c r="A1251" i="13"/>
  <c r="A1252" i="13"/>
  <c r="A1253" i="13"/>
  <c r="A1254" i="13"/>
  <c r="A1267" i="13"/>
  <c r="A1269" i="13"/>
  <c r="A1270" i="13"/>
  <c r="A1271" i="13"/>
  <c r="A1283" i="13"/>
  <c r="A1284" i="13"/>
  <c r="A1285" i="13"/>
  <c r="A1286" i="13"/>
  <c r="A1299" i="13"/>
  <c r="A1300" i="13"/>
  <c r="A1301" i="13"/>
  <c r="A1302" i="13"/>
  <c r="A1303" i="13"/>
  <c r="A1315" i="13"/>
  <c r="A1317" i="13"/>
  <c r="A1318" i="13"/>
  <c r="A1331" i="13"/>
  <c r="A1333" i="13"/>
  <c r="A1334" i="13"/>
  <c r="A1335" i="13"/>
  <c r="A1347" i="13"/>
  <c r="A1349" i="13"/>
  <c r="A1350" i="13"/>
  <c r="A1351" i="13"/>
  <c r="A1352" i="13"/>
  <c r="A1363" i="13"/>
  <c r="A1365" i="13"/>
  <c r="A1366" i="13"/>
  <c r="A1367" i="13"/>
  <c r="A1379" i="13"/>
  <c r="A1381" i="13"/>
  <c r="A1382" i="13"/>
  <c r="A1395" i="13"/>
  <c r="A1397" i="13"/>
  <c r="A1398" i="13"/>
  <c r="A1399" i="13"/>
  <c r="A1411" i="13"/>
  <c r="A1412" i="13"/>
  <c r="A1413" i="13"/>
  <c r="A1414" i="13"/>
  <c r="A1416" i="13"/>
  <c r="A1427" i="13"/>
  <c r="A1428" i="13"/>
  <c r="A1429" i="13"/>
  <c r="A1430" i="13"/>
  <c r="A1431" i="13"/>
  <c r="A1443" i="13"/>
  <c r="A1444" i="13"/>
  <c r="A1445" i="13"/>
  <c r="A1446" i="13"/>
  <c r="A1448" i="13"/>
  <c r="A1459" i="13"/>
  <c r="A1461" i="13"/>
  <c r="A1462" i="13"/>
  <c r="A1463" i="13"/>
  <c r="A1475" i="13"/>
  <c r="A1477" i="13"/>
  <c r="A1478" i="13"/>
  <c r="A1491" i="13"/>
  <c r="A1493" i="13"/>
  <c r="A1494" i="13"/>
  <c r="A1495" i="13"/>
  <c r="A1496" i="13"/>
  <c r="A1507" i="13"/>
  <c r="A1509" i="13"/>
  <c r="A1510" i="13"/>
  <c r="A1523" i="13"/>
  <c r="A1524" i="13"/>
  <c r="A1525" i="13"/>
  <c r="A1526" i="13"/>
  <c r="A1539" i="13"/>
  <c r="A1541" i="13"/>
  <c r="A1542" i="13"/>
  <c r="A1543" i="13"/>
  <c r="A1555" i="13"/>
  <c r="A1556" i="13"/>
  <c r="A1557" i="13"/>
  <c r="A1558" i="13"/>
  <c r="A1559" i="13"/>
  <c r="A1571" i="13"/>
  <c r="A1573" i="13"/>
  <c r="A1574" i="13"/>
  <c r="A1576" i="13"/>
  <c r="A1587" i="13"/>
  <c r="A1589" i="13"/>
  <c r="A1590" i="13"/>
  <c r="A1591" i="13"/>
  <c r="A1603" i="13"/>
  <c r="A1604" i="13"/>
  <c r="A1605" i="13"/>
  <c r="A1606" i="13"/>
  <c r="A1607" i="13"/>
  <c r="A1619" i="13"/>
  <c r="A1621" i="13"/>
  <c r="A1622" i="13"/>
  <c r="A1624" i="13"/>
  <c r="A1635" i="13"/>
  <c r="A1637" i="13"/>
  <c r="A1638" i="13"/>
  <c r="A1651" i="13"/>
  <c r="A1652" i="13"/>
  <c r="A1653" i="13"/>
  <c r="A1654" i="13"/>
  <c r="A1667" i="13"/>
  <c r="A1669" i="13"/>
  <c r="A1670" i="13"/>
  <c r="A1672" i="13"/>
  <c r="A1683" i="13"/>
  <c r="A1685" i="13"/>
  <c r="A1686" i="13"/>
  <c r="A1687" i="13"/>
  <c r="A1699" i="13"/>
  <c r="A1700" i="13"/>
  <c r="A1701" i="13"/>
  <c r="A1702" i="13"/>
  <c r="A1703" i="13"/>
  <c r="A1715" i="13"/>
  <c r="A1717" i="13"/>
  <c r="A1718" i="13"/>
  <c r="A1719" i="13"/>
  <c r="A1726" i="13"/>
  <c r="A1731" i="13"/>
  <c r="A1733" i="13"/>
  <c r="A1734" i="13"/>
  <c r="A1747" i="13"/>
  <c r="A1748" i="13"/>
  <c r="A1749" i="13"/>
  <c r="A1750" i="13"/>
  <c r="A1751" i="13"/>
  <c r="A1763" i="13"/>
  <c r="A1765" i="13"/>
  <c r="A1766" i="13"/>
  <c r="A1779" i="13"/>
  <c r="A1780" i="13"/>
  <c r="A1781" i="13"/>
  <c r="A1782" i="13"/>
  <c r="A1783" i="13"/>
  <c r="A1784" i="13"/>
  <c r="A1795" i="13"/>
  <c r="A1797" i="13"/>
  <c r="A1798" i="13"/>
  <c r="A1811" i="13"/>
  <c r="A1813" i="13"/>
  <c r="A1814" i="13"/>
  <c r="A1815" i="13"/>
  <c r="A1827" i="13"/>
  <c r="A1828" i="13"/>
  <c r="A1829" i="13"/>
  <c r="A1830" i="13"/>
  <c r="A1833" i="13"/>
  <c r="A1843" i="13"/>
  <c r="A1844" i="13"/>
  <c r="A1845" i="13"/>
  <c r="A1846" i="13"/>
  <c r="A1859" i="13"/>
  <c r="A1861" i="13"/>
  <c r="A1862" i="13"/>
  <c r="A1863" i="13"/>
  <c r="A1875" i="13"/>
  <c r="A1877" i="13"/>
  <c r="A1878" i="13"/>
  <c r="A1879" i="13"/>
  <c r="A1880" i="13"/>
  <c r="A1891" i="13"/>
  <c r="A1892" i="13"/>
  <c r="A1893" i="13"/>
  <c r="A1894" i="13"/>
  <c r="A1896" i="13"/>
  <c r="A1907" i="13"/>
  <c r="A1909" i="13"/>
  <c r="A1910" i="13"/>
  <c r="A1923" i="13"/>
  <c r="A1924" i="13"/>
  <c r="A1925" i="13"/>
  <c r="A1926" i="13"/>
  <c r="A1927" i="13"/>
  <c r="A1939" i="13"/>
  <c r="A1941" i="13"/>
  <c r="A1942" i="13"/>
  <c r="A1943" i="13"/>
  <c r="A1955" i="13"/>
  <c r="A1956" i="13"/>
  <c r="A1957" i="13"/>
  <c r="A1958" i="13"/>
  <c r="A1971" i="13"/>
  <c r="A1973" i="13"/>
  <c r="A1974" i="13"/>
  <c r="A1987" i="13"/>
  <c r="A1989" i="13"/>
  <c r="A1990" i="13"/>
  <c r="A1991" i="13"/>
  <c r="A2003" i="13"/>
  <c r="A2004" i="13"/>
  <c r="A2005" i="13"/>
  <c r="A2006" i="13"/>
  <c r="A2019" i="13"/>
  <c r="A2021" i="13"/>
  <c r="A2022" i="13"/>
  <c r="A2023" i="13"/>
  <c r="A2035" i="13"/>
  <c r="A2037" i="13"/>
  <c r="A2038" i="13"/>
  <c r="A2039" i="13"/>
  <c r="A2040" i="13"/>
  <c r="A2051" i="13"/>
  <c r="A2052" i="13"/>
  <c r="A2053" i="13"/>
  <c r="A2054" i="13"/>
  <c r="A2067" i="13"/>
  <c r="A2069" i="13"/>
  <c r="A2070" i="13"/>
  <c r="A2071" i="13"/>
  <c r="A2083" i="13"/>
  <c r="A2084" i="13"/>
  <c r="A2085" i="13"/>
  <c r="A2086" i="13"/>
  <c r="A2087" i="13"/>
  <c r="A2099" i="13"/>
  <c r="A2101" i="13"/>
  <c r="A2102" i="13"/>
  <c r="A2115" i="13"/>
  <c r="A2117" i="13"/>
  <c r="A2118" i="13"/>
  <c r="A2119" i="13"/>
  <c r="A2131" i="13"/>
  <c r="A2133" i="13"/>
  <c r="A2134" i="13"/>
  <c r="A2135" i="13"/>
  <c r="A2147" i="13"/>
  <c r="A2148" i="13"/>
  <c r="A2149" i="13"/>
  <c r="A2150" i="13"/>
  <c r="A2151" i="13"/>
  <c r="A2163" i="13"/>
  <c r="A2165" i="13"/>
  <c r="A2166" i="13"/>
  <c r="A2179" i="13"/>
  <c r="A2181" i="13"/>
  <c r="A2182" i="13"/>
  <c r="A2195" i="13"/>
  <c r="A2196" i="13"/>
  <c r="A2197" i="13"/>
  <c r="A2198" i="13"/>
  <c r="A2211" i="13"/>
  <c r="A2212" i="13"/>
  <c r="A2213" i="13"/>
  <c r="A2214" i="13"/>
  <c r="A2215" i="13"/>
  <c r="A2227" i="13"/>
  <c r="A2228" i="13"/>
  <c r="A2229" i="13"/>
  <c r="A2230" i="13"/>
  <c r="A2243" i="13"/>
  <c r="A2245" i="13"/>
  <c r="A2246" i="13"/>
  <c r="A2247" i="13"/>
  <c r="A2259" i="13"/>
  <c r="A2260" i="13"/>
  <c r="A2261" i="13"/>
  <c r="A2262" i="13"/>
  <c r="A2263" i="13"/>
  <c r="A2275" i="13"/>
  <c r="A2277" i="13"/>
  <c r="A2278" i="13"/>
  <c r="A2291" i="13"/>
  <c r="A2293" i="13"/>
  <c r="A2294" i="13"/>
  <c r="A2307" i="13"/>
  <c r="A2308" i="13"/>
  <c r="A2309" i="13"/>
  <c r="A2310" i="13"/>
  <c r="A2311" i="13"/>
  <c r="A2312" i="13"/>
  <c r="A2323" i="13"/>
  <c r="A2325" i="13"/>
  <c r="A2326" i="13"/>
  <c r="A2339" i="13"/>
  <c r="A2341" i="13"/>
  <c r="A2342" i="13"/>
  <c r="A2343" i="13"/>
  <c r="A2355" i="13"/>
  <c r="A2356" i="13"/>
  <c r="A2357" i="13"/>
  <c r="A2358" i="13"/>
  <c r="A2359" i="13"/>
  <c r="A2371" i="13"/>
  <c r="A2373" i="13"/>
  <c r="A2374" i="13"/>
  <c r="A2387" i="13"/>
  <c r="A2388" i="13"/>
  <c r="A2389" i="13"/>
  <c r="A2390" i="13"/>
  <c r="A2403" i="13"/>
  <c r="A2405" i="13"/>
  <c r="A2406" i="13"/>
  <c r="A2419" i="13"/>
  <c r="A2420" i="13"/>
  <c r="A2421" i="13"/>
  <c r="A2422" i="13"/>
  <c r="A2437" i="13"/>
  <c r="A2438" i="13"/>
  <c r="A2439" i="13"/>
  <c r="A2451" i="13"/>
  <c r="A2453" i="13"/>
  <c r="A2454" i="13"/>
  <c r="A2455" i="13"/>
  <c r="A2456" i="13"/>
  <c r="A2467" i="13"/>
  <c r="A2469" i="13"/>
  <c r="A2470" i="13"/>
  <c r="A2485" i="13"/>
  <c r="A2486" i="13"/>
  <c r="A2499" i="13"/>
  <c r="A2501" i="13"/>
  <c r="A2502" i="13"/>
  <c r="A2515" i="13"/>
  <c r="A2517" i="13"/>
  <c r="A2518" i="13"/>
  <c r="A2519" i="13"/>
  <c r="A2531" i="13"/>
  <c r="A2533" i="13"/>
  <c r="A2534" i="13"/>
  <c r="A2547" i="13"/>
  <c r="A2549" i="13"/>
  <c r="A2550" i="13"/>
  <c r="A2551" i="13"/>
  <c r="A2565" i="13"/>
  <c r="A2566" i="13"/>
  <c r="A2567" i="13"/>
  <c r="A2568" i="13"/>
  <c r="A2579" i="13"/>
  <c r="A2580" i="13"/>
  <c r="A2581" i="13"/>
  <c r="A2582" i="13"/>
  <c r="A2583" i="13"/>
  <c r="A2597" i="13"/>
  <c r="A2598" i="13"/>
  <c r="A2611" i="13"/>
  <c r="A2613" i="13"/>
  <c r="A2614" i="13"/>
  <c r="A2627" i="13"/>
  <c r="A2628" i="13"/>
  <c r="A2629" i="13"/>
  <c r="A2630" i="13"/>
  <c r="A2644" i="13"/>
  <c r="A2645" i="13"/>
  <c r="A2646" i="13"/>
  <c r="A2647" i="13"/>
  <c r="A2659" i="13"/>
  <c r="A2661" i="13"/>
  <c r="A2662" i="13"/>
  <c r="A2663" i="13"/>
  <c r="A2677" i="13"/>
  <c r="A2678" i="13"/>
  <c r="A2679" i="13"/>
  <c r="A2680" i="13"/>
  <c r="A2691" i="13"/>
  <c r="A2693" i="13"/>
  <c r="A2694" i="13"/>
  <c r="A2695" i="13"/>
  <c r="A2707" i="13"/>
  <c r="A2709" i="13"/>
  <c r="A2710" i="13"/>
  <c r="A2711" i="13"/>
  <c r="A2725" i="13"/>
  <c r="A2726" i="13"/>
  <c r="A2727" i="13"/>
  <c r="A2739" i="13"/>
  <c r="A2741" i="13"/>
  <c r="A2742" i="13"/>
  <c r="A2743" i="13"/>
  <c r="A2744" i="13"/>
  <c r="A2757" i="13"/>
  <c r="A2758" i="13"/>
  <c r="A2771" i="13"/>
  <c r="A2772" i="13"/>
  <c r="A2774" i="13"/>
  <c r="A2775" i="13"/>
  <c r="A2787" i="13"/>
  <c r="A2789" i="13"/>
  <c r="A2790" i="13"/>
  <c r="A2791" i="13"/>
  <c r="A2806" i="13"/>
  <c r="A2807" i="13"/>
  <c r="A2808" i="13"/>
  <c r="A2819" i="13"/>
  <c r="A2821" i="13"/>
  <c r="A2822" i="13"/>
  <c r="A2823" i="13"/>
  <c r="A2837" i="13"/>
  <c r="A2838" i="13"/>
  <c r="A2839" i="13"/>
  <c r="A2851" i="13"/>
  <c r="A2854" i="13"/>
  <c r="A2856" i="13"/>
  <c r="A2869" i="13"/>
  <c r="A2870" i="13"/>
  <c r="A2883" i="13"/>
  <c r="A2886" i="13"/>
  <c r="A2899" i="13"/>
  <c r="A2901" i="13"/>
  <c r="A2902" i="13"/>
  <c r="A2903" i="13"/>
  <c r="A2918" i="13"/>
  <c r="A2919" i="13"/>
  <c r="A2931" i="13"/>
  <c r="A2934" i="13"/>
  <c r="A2935" i="13"/>
  <c r="A2936" i="13"/>
  <c r="A2948" i="13"/>
  <c r="A2949" i="13"/>
  <c r="A2950" i="13"/>
  <c r="A2951" i="13"/>
  <c r="A2963" i="13"/>
  <c r="A2965" i="13"/>
  <c r="A2966" i="13"/>
  <c r="A2979" i="13"/>
  <c r="A2980" i="13"/>
  <c r="A2982" i="13"/>
  <c r="A2983" i="13"/>
  <c r="A2995" i="13"/>
  <c r="A2997" i="13"/>
  <c r="A2998" i="13"/>
  <c r="A2999" i="13"/>
  <c r="A3000" i="13"/>
  <c r="A3011" i="13"/>
  <c r="A3013" i="13"/>
  <c r="A3014" i="13"/>
  <c r="A3028" i="13"/>
  <c r="A3030" i="13"/>
  <c r="A3043" i="13"/>
  <c r="A3045" i="13"/>
  <c r="A3046" i="13"/>
  <c r="A3047" i="13"/>
  <c r="A3060" i="13"/>
  <c r="A3062" i="13"/>
  <c r="A3063" i="13"/>
  <c r="A3075" i="13"/>
  <c r="A3078" i="13"/>
  <c r="A3079" i="13"/>
  <c r="A3091" i="13"/>
  <c r="A3094" i="13"/>
  <c r="A3095" i="13"/>
  <c r="A3109" i="13"/>
  <c r="A3110" i="13"/>
  <c r="A3123" i="13"/>
  <c r="A3126" i="13"/>
  <c r="A3127" i="13"/>
  <c r="A3142" i="13"/>
  <c r="A3143" i="13"/>
  <c r="A3155" i="13"/>
  <c r="A3157" i="13"/>
  <c r="A3158" i="13"/>
  <c r="A3159" i="13"/>
  <c r="A3160" i="13"/>
  <c r="A3171" i="13"/>
  <c r="A3174" i="13"/>
  <c r="A3175" i="13"/>
  <c r="A3190" i="13"/>
  <c r="A3205" i="13"/>
  <c r="A3206" i="13"/>
  <c r="A3207" i="13"/>
  <c r="A3222" i="13"/>
  <c r="A3223" i="13"/>
  <c r="A3238" i="13"/>
  <c r="A3239" i="13"/>
  <c r="A3254" i="13"/>
  <c r="A3267" i="13"/>
  <c r="A3269" i="13"/>
  <c r="A3270" i="13"/>
  <c r="A3286" i="13"/>
  <c r="A3287" i="13"/>
  <c r="A3302" i="13"/>
  <c r="A3303" i="13"/>
  <c r="A3315" i="13"/>
  <c r="A3317" i="13"/>
  <c r="A3318" i="13"/>
  <c r="A3319" i="13"/>
  <c r="A3334" i="13"/>
  <c r="A3342" i="13"/>
  <c r="A3350" i="13"/>
  <c r="A3351" i="13"/>
  <c r="A3365" i="13"/>
  <c r="A3366" i="13"/>
  <c r="A3379" i="13"/>
  <c r="A3382" i="13"/>
  <c r="A3383" i="13"/>
  <c r="A3395" i="13"/>
  <c r="A3398" i="13"/>
  <c r="A3414" i="13"/>
  <c r="A3415" i="13"/>
  <c r="A3427" i="13"/>
  <c r="A3429" i="13"/>
  <c r="A3430" i="13"/>
  <c r="A3431" i="13"/>
  <c r="A3446" i="13"/>
  <c r="A3447" i="13"/>
  <c r="A3461" i="13"/>
  <c r="A3462" i="13"/>
  <c r="A3477" i="13"/>
  <c r="A3478" i="13"/>
  <c r="A3491" i="13"/>
  <c r="A3492" i="13"/>
  <c r="A3494" i="13"/>
  <c r="A3495" i="13"/>
  <c r="A3509" i="13"/>
  <c r="A3510" i="13"/>
  <c r="A3511" i="13"/>
  <c r="A3523" i="13"/>
  <c r="A3526" i="13"/>
  <c r="A3527" i="13"/>
  <c r="A3540" i="13"/>
  <c r="A3541" i="13"/>
  <c r="A3542" i="13"/>
  <c r="A3543" i="13"/>
  <c r="A3558" i="13"/>
  <c r="A3573" i="13"/>
  <c r="A3574" i="13"/>
  <c r="A3590" i="13"/>
  <c r="A3591" i="13"/>
  <c r="A3603" i="13"/>
  <c r="A3606" i="13"/>
  <c r="A3607" i="13"/>
  <c r="A3621" i="13"/>
  <c r="A3622" i="13"/>
  <c r="A3635" i="13"/>
  <c r="A3638" i="13"/>
  <c r="A3639" i="13"/>
  <c r="A3651" i="13"/>
  <c r="A3653" i="13"/>
  <c r="A3654" i="13"/>
  <c r="A3655" i="13"/>
  <c r="A3670" i="13"/>
  <c r="A3671" i="13"/>
  <c r="A3685" i="13"/>
  <c r="A3686" i="13"/>
  <c r="A3687" i="13"/>
  <c r="A3701" i="13"/>
  <c r="A3702" i="13"/>
  <c r="A3703" i="13"/>
  <c r="A3715" i="13"/>
  <c r="A3718" i="13"/>
  <c r="A3732" i="13"/>
  <c r="A3734" i="13"/>
  <c r="A3735" i="13"/>
  <c r="A3750" i="13"/>
  <c r="A3751" i="13"/>
  <c r="A3763" i="13"/>
  <c r="A3764" i="13"/>
  <c r="A3765" i="13"/>
  <c r="A3766" i="13"/>
  <c r="A3767" i="13"/>
  <c r="A3782" i="13"/>
  <c r="A3783" i="13"/>
  <c r="A3795" i="13"/>
  <c r="A3798" i="13"/>
  <c r="A3813" i="13"/>
  <c r="A3814" i="13"/>
  <c r="A3815" i="13"/>
  <c r="A3830" i="13"/>
  <c r="A3831" i="13"/>
  <c r="A3846" i="13"/>
  <c r="A3862" i="13"/>
  <c r="A3863" i="13"/>
  <c r="A3875" i="13"/>
  <c r="A3876" i="13"/>
  <c r="A3877" i="13"/>
  <c r="A3878" i="13"/>
  <c r="A3879" i="13"/>
  <c r="A3894" i="13"/>
  <c r="A3895" i="13"/>
  <c r="A3910" i="13"/>
  <c r="A3923" i="13"/>
  <c r="A3925" i="13"/>
  <c r="A3926" i="13"/>
  <c r="A3927" i="13"/>
  <c r="A3942" i="13"/>
  <c r="A3943" i="13"/>
  <c r="A3955" i="13"/>
  <c r="A3958" i="13"/>
  <c r="A3959" i="13"/>
  <c r="A3974" i="13"/>
  <c r="A3987" i="13"/>
  <c r="A3989" i="13"/>
  <c r="A3990" i="13"/>
  <c r="A4006" i="13"/>
  <c r="A4022" i="13"/>
  <c r="A4035" i="13"/>
  <c r="A4037" i="13"/>
  <c r="A4038" i="13"/>
  <c r="A4039" i="13"/>
  <c r="A4053" i="13"/>
  <c r="A4054" i="13"/>
  <c r="A4055" i="13"/>
  <c r="A4069" i="13"/>
  <c r="A4070" i="13"/>
  <c r="A4071" i="13"/>
  <c r="A4083" i="13"/>
  <c r="A4085" i="13"/>
  <c r="A4086" i="13"/>
  <c r="A4101" i="13"/>
  <c r="A4102" i="13"/>
  <c r="A4118" i="13"/>
  <c r="A4119" i="13"/>
  <c r="A4134" i="13"/>
  <c r="A4135" i="13"/>
  <c r="A4149" i="13"/>
  <c r="A4150" i="13"/>
  <c r="A4151" i="13"/>
  <c r="A4166" i="13"/>
  <c r="A4167" i="13"/>
  <c r="A4182" i="13"/>
  <c r="A4195" i="13"/>
  <c r="A4197" i="13"/>
  <c r="A4198" i="13"/>
  <c r="A4199" i="13"/>
  <c r="A4211" i="13"/>
  <c r="A4214" i="13"/>
  <c r="A4215" i="13"/>
  <c r="A4230" i="13"/>
  <c r="A4246" i="13"/>
  <c r="A4247" i="13"/>
  <c r="A4259" i="13"/>
  <c r="A4260" i="13"/>
  <c r="A4261" i="13"/>
  <c r="A4262" i="13"/>
  <c r="A4263" i="13"/>
  <c r="A4278" i="13"/>
  <c r="A4294" i="13"/>
  <c r="A4295" i="13"/>
  <c r="A4308" i="13"/>
  <c r="A4310" i="13"/>
  <c r="A4311" i="13"/>
  <c r="A4325" i="13"/>
  <c r="A4326" i="13"/>
  <c r="A4342" i="13"/>
  <c r="A4343" i="13"/>
  <c r="A4358" i="13"/>
  <c r="A4359" i="13"/>
  <c r="A4371" i="13"/>
  <c r="A4373" i="13"/>
  <c r="A4374" i="13"/>
  <c r="A4375" i="13"/>
  <c r="A4387" i="13"/>
  <c r="A4388" i="13"/>
  <c r="A4390" i="13"/>
  <c r="A4391" i="13"/>
  <c r="A4406" i="13"/>
  <c r="A4407" i="13"/>
  <c r="A4421" i="13"/>
  <c r="A4422" i="13"/>
  <c r="A4423" i="13"/>
  <c r="A4437" i="13"/>
  <c r="A4438" i="13"/>
  <c r="A4454" i="13"/>
  <c r="A4455" i="13"/>
  <c r="A4469" i="13"/>
  <c r="A4470" i="13"/>
  <c r="A4471" i="13"/>
  <c r="A4484" i="13"/>
  <c r="A4486" i="13"/>
  <c r="A4487" i="13"/>
  <c r="A4502" i="13"/>
  <c r="A4503" i="13"/>
  <c r="A4518" i="13"/>
  <c r="A4519" i="13"/>
  <c r="A4533" i="13"/>
  <c r="A4534" i="13"/>
  <c r="A4550" i="13"/>
  <c r="A4551" i="13"/>
  <c r="A4565" i="13"/>
  <c r="A4566" i="13"/>
  <c r="A4581" i="13"/>
  <c r="A4582" i="13"/>
  <c r="A4583" i="13"/>
  <c r="A4597" i="13"/>
  <c r="A4598" i="13"/>
  <c r="A4599" i="13"/>
  <c r="A4614" i="13"/>
  <c r="A4630" i="13"/>
  <c r="A4645" i="13"/>
  <c r="A4646" i="13"/>
  <c r="A4647" i="13"/>
  <c r="A4661" i="13"/>
  <c r="A4662" i="13"/>
  <c r="A4678" i="13"/>
  <c r="A4692" i="13"/>
  <c r="A4694" i="13"/>
  <c r="A4695" i="13"/>
  <c r="A4710" i="13"/>
  <c r="A4711" i="13"/>
  <c r="A4726" i="13"/>
  <c r="A4727" i="13"/>
  <c r="A4742" i="13"/>
  <c r="A4758" i="13"/>
  <c r="A4759" i="13"/>
  <c r="A4760" i="13"/>
  <c r="A4771" i="13"/>
  <c r="A4774" i="13"/>
  <c r="A4775" i="13"/>
  <c r="A4787" i="13"/>
  <c r="A4789" i="13"/>
  <c r="A4790" i="13"/>
  <c r="A4791" i="13"/>
  <c r="A4806" i="13"/>
  <c r="A4807" i="13"/>
  <c r="A4822" i="13"/>
  <c r="A4838" i="13"/>
  <c r="A4853" i="13"/>
  <c r="A4854" i="13"/>
  <c r="A4870" i="13"/>
  <c r="A4871" i="13"/>
  <c r="A4885" i="13"/>
  <c r="A4886" i="13"/>
  <c r="A4887" i="13"/>
  <c r="A4902" i="13"/>
  <c r="A4918" i="13"/>
  <c r="A4919" i="13"/>
  <c r="A4934" i="13"/>
  <c r="A4935" i="13"/>
  <c r="A4949" i="13"/>
  <c r="A4950" i="13"/>
  <c r="A4951" i="13"/>
  <c r="A4966" i="13"/>
  <c r="A4982" i="13"/>
  <c r="A4998" i="13"/>
  <c r="A5014" i="13"/>
  <c r="A5015" i="13"/>
  <c r="A5029" i="13"/>
  <c r="A5030" i="13"/>
  <c r="A5031" i="13"/>
  <c r="A5046" i="13"/>
  <c r="A5047" i="13"/>
  <c r="A5060" i="13"/>
  <c r="A5061" i="13"/>
  <c r="A5062" i="13"/>
  <c r="A5063" i="13"/>
  <c r="A5078" i="13"/>
  <c r="A5091" i="13"/>
  <c r="A5094" i="13"/>
  <c r="A5110" i="13"/>
  <c r="A5111" i="13"/>
  <c r="A5126" i="13"/>
  <c r="A5127" i="13"/>
  <c r="A5142" i="13"/>
  <c r="A5143" i="13"/>
  <c r="A5158" i="13"/>
  <c r="A5159" i="13"/>
  <c r="A5174" i="13"/>
  <c r="A5190" i="13"/>
  <c r="A5203" i="13"/>
  <c r="A5205" i="13"/>
  <c r="A5206" i="13"/>
  <c r="A5207" i="13"/>
  <c r="A5222" i="13"/>
  <c r="A5238" i="13"/>
  <c r="A5239" i="13"/>
  <c r="A5254" i="13"/>
  <c r="A5255" i="13"/>
  <c r="A5269" i="13"/>
  <c r="A5270" i="13"/>
  <c r="A5286" i="13"/>
  <c r="A5302" i="13"/>
  <c r="A5303" i="13"/>
  <c r="A5315" i="13"/>
  <c r="A5318" i="13"/>
  <c r="A5319" i="13"/>
  <c r="A5334" i="13"/>
  <c r="A5350" i="13"/>
  <c r="A5365" i="13"/>
  <c r="A5366" i="13"/>
  <c r="A5367" i="13"/>
  <c r="A5382" i="13"/>
  <c r="A5397" i="13"/>
  <c r="A5398" i="13"/>
  <c r="A5399" i="13"/>
  <c r="A5414" i="13"/>
  <c r="A5415" i="13"/>
  <c r="A5429" i="13"/>
  <c r="A5430" i="13"/>
  <c r="A5431" i="13"/>
  <c r="A5445" i="13"/>
  <c r="A5446" i="13"/>
  <c r="A5447" i="13"/>
  <c r="A5462" i="13"/>
  <c r="A5463" i="13"/>
  <c r="A5477" i="13"/>
  <c r="A5478" i="13"/>
  <c r="A5494" i="13"/>
  <c r="A5510" i="13"/>
  <c r="A5511" i="13"/>
  <c r="A5524" i="13"/>
  <c r="A5525" i="13"/>
  <c r="A5526" i="13"/>
  <c r="A5527" i="13"/>
  <c r="A5542" i="13"/>
  <c r="A5557" i="13"/>
  <c r="A5558" i="13"/>
  <c r="A5574" i="13"/>
  <c r="A5589" i="13"/>
  <c r="A5590" i="13"/>
  <c r="A5591" i="13"/>
  <c r="A5605" i="13"/>
  <c r="A5606" i="13"/>
  <c r="A5622" i="13"/>
  <c r="A5635" i="13"/>
  <c r="A5637" i="13"/>
  <c r="A5638" i="13"/>
  <c r="A5639" i="13"/>
  <c r="A5654" i="13"/>
  <c r="A5655" i="13"/>
  <c r="A5670" i="13"/>
  <c r="A5671" i="13"/>
  <c r="A5686" i="13"/>
  <c r="A5687" i="13"/>
  <c r="A5701" i="13"/>
  <c r="A5702" i="13"/>
  <c r="A5718" i="13"/>
  <c r="A5719" i="13"/>
  <c r="A5733" i="13"/>
  <c r="A5734" i="13"/>
  <c r="A5735" i="13"/>
  <c r="A5750" i="13"/>
  <c r="A5751" i="13"/>
  <c r="A5766" i="13"/>
  <c r="A5767" i="13"/>
  <c r="A5782" i="13"/>
  <c r="A5783" i="13"/>
  <c r="A5798" i="13"/>
  <c r="A5814" i="13"/>
  <c r="A5815" i="13"/>
  <c r="A5830" i="13"/>
  <c r="A5846" i="13"/>
  <c r="A5847" i="13"/>
  <c r="A5862" i="13"/>
  <c r="A5863" i="13"/>
  <c r="A5878" i="13"/>
  <c r="A5879" i="13"/>
  <c r="A5893" i="13"/>
  <c r="A5894" i="13"/>
  <c r="A5895" i="13"/>
  <c r="A5910" i="13"/>
  <c r="A5911" i="13"/>
  <c r="A5923" i="13"/>
  <c r="A5926" i="13"/>
  <c r="A5927" i="13"/>
  <c r="A5942" i="13"/>
  <c r="A5958" i="13"/>
  <c r="A5974" i="13"/>
  <c r="A5975" i="13"/>
  <c r="A5990" i="13"/>
  <c r="A6006" i="13"/>
  <c r="A6007" i="13"/>
  <c r="A6022" i="13"/>
  <c r="A6023" i="13"/>
  <c r="A6035" i="13"/>
  <c r="A6037" i="13"/>
  <c r="A6038" i="13"/>
  <c r="A6053" i="13"/>
  <c r="A6054" i="13"/>
  <c r="A6070" i="13"/>
  <c r="A6086" i="13"/>
  <c r="A6102" i="13"/>
  <c r="A6118" i="13"/>
  <c r="A6119" i="13"/>
  <c r="A6133" i="13"/>
  <c r="A6134" i="13"/>
  <c r="A6135" i="13"/>
  <c r="A6150" i="13"/>
  <c r="A6151" i="13"/>
  <c r="A6166" i="13"/>
  <c r="A6182" i="13"/>
  <c r="A6198" i="13"/>
  <c r="A6214" i="13"/>
  <c r="A6215" i="13"/>
  <c r="A6229" i="13"/>
  <c r="A6230" i="13"/>
  <c r="A6246" i="13"/>
  <c r="A6262" i="13"/>
  <c r="A6263" i="13"/>
  <c r="A6278" i="13"/>
  <c r="A6279" i="13"/>
  <c r="A6294" i="13"/>
  <c r="A6309" i="13"/>
  <c r="A6310" i="13"/>
  <c r="A6326" i="13"/>
  <c r="A6327" i="13"/>
  <c r="A6342" i="13"/>
  <c r="A6343" i="13"/>
  <c r="A6358" i="13"/>
  <c r="A6374" i="13"/>
  <c r="A6390" i="13"/>
  <c r="A6391" i="13"/>
  <c r="A6406" i="13"/>
  <c r="A6422" i="13"/>
  <c r="A6423" i="13"/>
  <c r="A6438" i="13"/>
  <c r="A6453" i="13"/>
  <c r="A6454" i="13"/>
  <c r="A6455" i="13"/>
  <c r="A6470" i="13"/>
  <c r="A6485" i="13"/>
  <c r="A6486" i="13"/>
  <c r="A6502" i="13"/>
  <c r="A6503" i="13"/>
  <c r="A6518" i="13"/>
  <c r="A6533" i="13"/>
  <c r="A6534" i="13"/>
  <c r="A6550" i="13"/>
  <c r="A6566" i="13"/>
  <c r="A6582" i="13"/>
  <c r="A6583" i="13"/>
  <c r="A6597" i="13"/>
  <c r="A6598" i="13"/>
  <c r="A6599" i="13"/>
  <c r="A6614" i="13"/>
  <c r="A6630" i="13"/>
  <c r="A6646" i="13"/>
  <c r="A6647" i="13"/>
  <c r="A6662" i="13"/>
  <c r="A6663" i="13"/>
  <c r="A6678" i="13"/>
  <c r="A6694" i="13"/>
  <c r="A6695" i="13"/>
  <c r="A6710" i="13"/>
  <c r="A6726" i="13"/>
  <c r="A6727" i="13"/>
  <c r="A6742" i="13"/>
  <c r="A6743" i="13"/>
  <c r="A6758" i="13"/>
  <c r="A6773" i="13"/>
  <c r="A6774" i="13"/>
  <c r="A6775" i="13"/>
  <c r="A6790" i="13"/>
  <c r="A6791" i="13"/>
  <c r="A6806" i="13"/>
  <c r="A6822" i="13"/>
  <c r="A6823" i="13"/>
  <c r="A6838" i="13"/>
  <c r="A6854" i="13"/>
  <c r="A6855" i="13"/>
  <c r="A6870" i="13"/>
  <c r="A6885" i="13"/>
  <c r="A6886" i="13"/>
  <c r="A6887" i="13"/>
  <c r="A6902" i="13"/>
  <c r="A6903" i="13"/>
  <c r="A6918" i="13"/>
  <c r="A6919" i="13"/>
  <c r="A6934" i="13"/>
  <c r="A6950" i="13"/>
  <c r="A6951" i="13"/>
  <c r="A6966" i="13"/>
  <c r="A6967" i="13"/>
  <c r="A6982" i="13"/>
  <c r="A6997" i="13"/>
  <c r="A6998" i="13"/>
  <c r="A7014" i="13"/>
  <c r="A7015" i="13"/>
  <c r="A7030" i="13"/>
  <c r="A7031" i="13"/>
  <c r="A7046" i="13"/>
  <c r="A7061" i="13"/>
  <c r="A7062" i="13"/>
  <c r="A7078" i="13"/>
  <c r="A7094" i="13"/>
  <c r="A7095" i="13"/>
  <c r="A7110" i="13"/>
  <c r="A7111" i="13"/>
  <c r="A7126" i="13"/>
  <c r="A7142" i="13"/>
  <c r="A7143" i="13"/>
  <c r="A7158" i="13"/>
  <c r="A7159" i="13"/>
  <c r="A7174" i="13"/>
  <c r="A7190" i="13"/>
  <c r="A7191" i="13"/>
  <c r="A7206" i="13"/>
  <c r="A7222" i="13"/>
  <c r="A7238" i="13"/>
  <c r="A7254" i="13"/>
  <c r="A7255" i="13"/>
  <c r="A7270" i="13"/>
  <c r="A7286" i="13"/>
  <c r="A7301" i="13"/>
  <c r="A7302" i="13"/>
  <c r="A7317" i="13"/>
  <c r="A7318" i="13"/>
  <c r="A7319" i="13"/>
  <c r="A7334" i="13"/>
  <c r="A7335" i="13"/>
  <c r="A7350" i="13"/>
  <c r="A7366" i="13"/>
  <c r="A7382" i="13"/>
  <c r="A7398" i="13"/>
  <c r="A7414" i="13"/>
  <c r="A7415" i="13"/>
  <c r="A7429" i="13"/>
  <c r="A7430" i="13"/>
  <c r="A7431" i="13"/>
  <c r="A7446" i="13"/>
  <c r="A7462" i="13"/>
  <c r="A7478" i="13"/>
  <c r="A7494" i="13"/>
  <c r="A7510" i="13"/>
  <c r="A7511" i="13"/>
  <c r="A7526" i="13"/>
  <c r="A7542" i="13"/>
  <c r="A7543" i="13"/>
  <c r="A7558" i="13"/>
  <c r="A7574" i="13"/>
  <c r="A7590" i="13"/>
  <c r="A7591" i="13"/>
  <c r="A7606" i="13"/>
  <c r="A7607" i="13"/>
  <c r="A7622" i="13"/>
  <c r="A7638" i="13"/>
  <c r="A7654" i="13"/>
  <c r="A7655" i="13"/>
  <c r="A7670" i="13"/>
  <c r="A7686" i="13"/>
  <c r="A7687" i="13"/>
  <c r="A7702" i="13"/>
  <c r="A7703" i="13"/>
  <c r="A7718" i="13"/>
  <c r="A7719" i="13"/>
  <c r="A7734" i="13"/>
  <c r="A7735" i="13"/>
  <c r="A7750" i="13"/>
  <c r="A7751" i="13"/>
  <c r="A7766" i="13"/>
  <c r="A7782" i="13"/>
  <c r="A7798" i="13"/>
  <c r="A7814" i="13"/>
  <c r="A7830" i="13"/>
  <c r="A7846" i="13"/>
  <c r="A7847" i="13"/>
  <c r="A7862" i="13"/>
  <c r="A7863" i="13"/>
  <c r="A7878" i="13"/>
  <c r="A7894" i="13"/>
  <c r="A7895" i="13"/>
  <c r="A7910" i="13"/>
  <c r="A7926" i="13"/>
  <c r="A7927" i="13"/>
  <c r="A7942" i="13"/>
  <c r="A7943" i="13"/>
  <c r="A7958" i="13"/>
  <c r="A7974" i="13"/>
  <c r="A7990" i="13"/>
  <c r="A8006" i="13"/>
  <c r="A8022" i="13"/>
  <c r="A8038" i="13"/>
  <c r="A8039" i="13"/>
  <c r="A8054" i="13"/>
  <c r="A8070" i="13"/>
  <c r="A8086" i="13"/>
  <c r="A8102" i="13"/>
  <c r="A8118" i="13"/>
  <c r="A8119" i="13"/>
  <c r="A8134" i="13"/>
  <c r="A8150" i="13"/>
  <c r="A8151" i="13"/>
  <c r="A8166" i="13"/>
  <c r="A8182" i="13"/>
  <c r="A8198" i="13"/>
  <c r="A8199" i="13"/>
  <c r="A8213" i="13"/>
  <c r="A8214" i="13"/>
  <c r="A8230" i="13"/>
  <c r="A8246" i="13"/>
  <c r="A8262" i="13"/>
  <c r="A8278" i="13"/>
  <c r="A8294" i="13"/>
  <c r="A8310" i="13"/>
  <c r="A8326" i="13"/>
  <c r="A8327" i="13"/>
  <c r="A8342" i="13"/>
  <c r="A8358" i="13"/>
  <c r="A8359" i="13"/>
  <c r="A8374" i="13"/>
  <c r="A8375" i="13"/>
  <c r="A8390" i="13"/>
  <c r="A8406" i="13"/>
  <c r="A8407" i="13"/>
  <c r="A8422" i="13"/>
  <c r="A8438" i="13"/>
  <c r="A8454" i="13"/>
  <c r="A8470" i="13"/>
  <c r="A8486" i="13"/>
  <c r="A8487" i="13"/>
  <c r="A8502" i="13"/>
  <c r="A8503" i="13"/>
  <c r="A8518" i="13"/>
  <c r="A8519" i="13"/>
  <c r="A8534" i="13"/>
  <c r="A8550" i="13"/>
  <c r="A8551" i="13"/>
  <c r="A8566" i="13"/>
  <c r="A8582" i="13"/>
  <c r="A8598" i="13"/>
  <c r="A8614" i="13"/>
  <c r="A8630" i="13"/>
  <c r="A8646" i="13"/>
  <c r="A8662" i="13"/>
  <c r="A8678" i="13"/>
  <c r="A8694" i="13"/>
  <c r="A8710" i="13"/>
  <c r="A8711" i="13"/>
  <c r="A8726" i="13"/>
  <c r="A8742" i="13"/>
  <c r="A8758" i="13"/>
  <c r="R38" i="9" l="1"/>
  <c r="P38" i="9"/>
  <c r="N38" i="9"/>
  <c r="L38" i="9"/>
  <c r="J38" i="9"/>
  <c r="H38" i="9"/>
  <c r="F38" i="9"/>
  <c r="D38" i="9"/>
  <c r="G46" i="9"/>
  <c r="F46" i="9"/>
  <c r="B50" i="9"/>
  <c r="B46" i="9"/>
  <c r="B42" i="9"/>
  <c r="B38" i="9"/>
  <c r="B7" i="9"/>
  <c r="B8" i="9"/>
  <c r="B9" i="9"/>
  <c r="B10" i="9"/>
  <c r="B11" i="9"/>
  <c r="B12" i="9"/>
  <c r="B13" i="9"/>
  <c r="B14" i="9"/>
  <c r="B6" i="9"/>
  <c r="I11" i="38"/>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 r="C182" i="1"/>
  <c r="C183" i="1"/>
  <c r="C184" i="1"/>
  <c r="C185" i="1"/>
  <c r="C186" i="1"/>
  <c r="C187" i="1"/>
  <c r="C188" i="1"/>
  <c r="C189" i="1"/>
  <c r="C190" i="1"/>
  <c r="C191" i="1"/>
  <c r="C192" i="1"/>
  <c r="C193" i="1"/>
  <c r="C194" i="1"/>
  <c r="C195" i="1"/>
  <c r="C196" i="1"/>
  <c r="C197" i="1"/>
  <c r="C198" i="1"/>
  <c r="C199" i="1"/>
  <c r="C200" i="1"/>
  <c r="C201" i="1"/>
  <c r="C202" i="1"/>
  <c r="C203" i="1"/>
  <c r="C204" i="1"/>
  <c r="C205" i="1"/>
  <c r="C206" i="1"/>
  <c r="C207" i="1"/>
  <c r="C208" i="1"/>
  <c r="C209" i="1"/>
  <c r="C210" i="1"/>
  <c r="C211" i="1"/>
  <c r="C212" i="1"/>
  <c r="C213" i="1"/>
  <c r="C214" i="1"/>
  <c r="C215" i="1"/>
  <c r="C216" i="1"/>
  <c r="C217" i="1"/>
  <c r="C218" i="1"/>
  <c r="C219" i="1"/>
  <c r="C220" i="1"/>
  <c r="C221" i="1"/>
  <c r="C222" i="1"/>
  <c r="C223" i="1"/>
  <c r="C224" i="1"/>
  <c r="C225" i="1"/>
  <c r="C226" i="1"/>
  <c r="C227" i="1"/>
  <c r="C228" i="1"/>
  <c r="C229" i="1"/>
  <c r="C230" i="1"/>
  <c r="C231" i="1"/>
  <c r="C232" i="1"/>
  <c r="C233" i="1"/>
  <c r="C234" i="1"/>
  <c r="C235" i="1"/>
  <c r="C236" i="1"/>
  <c r="C237" i="1"/>
  <c r="C238" i="1"/>
  <c r="C239" i="1"/>
  <c r="C240" i="1"/>
  <c r="C241" i="1"/>
  <c r="C242" i="1"/>
  <c r="C243" i="1"/>
  <c r="C244" i="1"/>
  <c r="C245" i="1"/>
  <c r="C246" i="1"/>
  <c r="C247" i="1"/>
  <c r="C248" i="1"/>
  <c r="C249" i="1"/>
  <c r="C250" i="1"/>
  <c r="C251" i="1"/>
  <c r="C252" i="1"/>
  <c r="C253" i="1"/>
  <c r="C254" i="1"/>
  <c r="C255" i="1"/>
  <c r="C256" i="1"/>
  <c r="C257" i="1"/>
  <c r="C258" i="1"/>
  <c r="C259" i="1"/>
  <c r="C260" i="1"/>
  <c r="C261" i="1"/>
  <c r="C262" i="1"/>
  <c r="C263" i="1"/>
  <c r="C264" i="1"/>
  <c r="C265" i="1"/>
  <c r="C266" i="1"/>
  <c r="C267" i="1"/>
  <c r="C268" i="1"/>
  <c r="C269" i="1"/>
  <c r="C270" i="1"/>
  <c r="C271" i="1"/>
  <c r="C272" i="1"/>
  <c r="C273" i="1"/>
  <c r="C274" i="1"/>
  <c r="C275" i="1"/>
  <c r="C276" i="1"/>
  <c r="C277" i="1"/>
  <c r="C278" i="1"/>
  <c r="C279" i="1"/>
  <c r="C280" i="1"/>
  <c r="C281" i="1"/>
  <c r="C282" i="1"/>
  <c r="C283" i="1"/>
  <c r="C284" i="1"/>
  <c r="C285" i="1"/>
  <c r="C286" i="1"/>
  <c r="C287" i="1"/>
  <c r="C288" i="1"/>
  <c r="C289" i="1"/>
  <c r="C290" i="1"/>
  <c r="C291" i="1"/>
  <c r="C292" i="1"/>
  <c r="C293" i="1"/>
  <c r="C294" i="1"/>
  <c r="C295" i="1"/>
  <c r="C296" i="1"/>
  <c r="C297" i="1"/>
  <c r="C298" i="1"/>
  <c r="C299" i="1"/>
  <c r="C300" i="1"/>
  <c r="C301" i="1"/>
  <c r="C302" i="1"/>
  <c r="C303" i="1"/>
  <c r="C304" i="1"/>
  <c r="C305" i="1"/>
  <c r="C306" i="1"/>
  <c r="C307" i="1"/>
  <c r="C308" i="1"/>
  <c r="C309" i="1"/>
  <c r="C310" i="1"/>
  <c r="C311" i="1"/>
  <c r="C312" i="1"/>
  <c r="C313" i="1"/>
  <c r="C314" i="1"/>
  <c r="C315" i="1"/>
  <c r="C316" i="1"/>
  <c r="C317" i="1"/>
  <c r="C318" i="1"/>
  <c r="C319" i="1"/>
  <c r="C320" i="1"/>
  <c r="C321" i="1"/>
  <c r="C322" i="1"/>
  <c r="C323" i="1"/>
  <c r="C324" i="1"/>
  <c r="C325" i="1"/>
  <c r="C326" i="1"/>
  <c r="C327" i="1"/>
  <c r="C328" i="1"/>
  <c r="C329" i="1"/>
  <c r="C330" i="1"/>
  <c r="C331" i="1"/>
  <c r="C332" i="1"/>
  <c r="C333" i="1"/>
  <c r="C334" i="1"/>
  <c r="C335" i="1"/>
  <c r="C336" i="1"/>
  <c r="C337" i="1"/>
  <c r="C338" i="1"/>
  <c r="C339" i="1"/>
  <c r="C340" i="1"/>
  <c r="C341" i="1"/>
  <c r="C342" i="1"/>
  <c r="C343" i="1"/>
  <c r="C344" i="1"/>
  <c r="C345" i="1"/>
  <c r="C346" i="1"/>
  <c r="C347" i="1"/>
  <c r="C348" i="1"/>
  <c r="C349" i="1"/>
  <c r="C350" i="1"/>
  <c r="C351" i="1"/>
  <c r="C352" i="1"/>
  <c r="C353" i="1"/>
  <c r="C354" i="1"/>
  <c r="C355" i="1"/>
  <c r="C356" i="1"/>
  <c r="C357" i="1"/>
  <c r="C358" i="1"/>
  <c r="C359" i="1"/>
  <c r="C360" i="1"/>
  <c r="C361" i="1"/>
  <c r="C362" i="1"/>
  <c r="C363" i="1"/>
  <c r="C364" i="1"/>
  <c r="C365" i="1"/>
  <c r="C366" i="1"/>
  <c r="C367" i="1"/>
  <c r="C368" i="1"/>
  <c r="C369" i="1"/>
  <c r="C370" i="1"/>
  <c r="C371" i="1"/>
  <c r="C372" i="1"/>
  <c r="C373" i="1"/>
  <c r="C374" i="1"/>
  <c r="C375" i="1"/>
  <c r="C376" i="1"/>
  <c r="C377" i="1"/>
  <c r="C378" i="1"/>
  <c r="C379" i="1"/>
  <c r="C380" i="1"/>
  <c r="C381" i="1"/>
  <c r="C382" i="1"/>
  <c r="C383" i="1"/>
  <c r="C384" i="1"/>
  <c r="C385" i="1"/>
  <c r="C386" i="1"/>
  <c r="C387" i="1"/>
  <c r="C388" i="1"/>
  <c r="C389" i="1"/>
  <c r="C390" i="1"/>
  <c r="C391" i="1"/>
  <c r="C392" i="1"/>
  <c r="C393" i="1"/>
  <c r="C394" i="1"/>
  <c r="C395" i="1"/>
  <c r="C396" i="1"/>
  <c r="C397" i="1"/>
  <c r="C398" i="1"/>
  <c r="C399" i="1"/>
  <c r="C400" i="1"/>
  <c r="C401" i="1"/>
  <c r="C402" i="1"/>
  <c r="C403" i="1"/>
  <c r="C404" i="1"/>
  <c r="C405" i="1"/>
  <c r="C406" i="1"/>
  <c r="C407" i="1"/>
  <c r="C408" i="1"/>
  <c r="C409" i="1"/>
  <c r="C410" i="1"/>
  <c r="C411" i="1"/>
  <c r="C412" i="1"/>
  <c r="C413" i="1"/>
  <c r="C414" i="1"/>
  <c r="C415" i="1"/>
  <c r="C416" i="1"/>
  <c r="C417" i="1"/>
  <c r="C418" i="1"/>
  <c r="C419" i="1"/>
  <c r="C420" i="1"/>
  <c r="C421" i="1"/>
  <c r="C422" i="1"/>
  <c r="C423" i="1"/>
  <c r="C424" i="1"/>
  <c r="C425" i="1"/>
  <c r="C426" i="1"/>
  <c r="C427" i="1"/>
  <c r="C428" i="1"/>
  <c r="C429" i="1"/>
  <c r="C430" i="1"/>
  <c r="C431" i="1"/>
  <c r="C432" i="1"/>
  <c r="C433" i="1"/>
  <c r="C434" i="1"/>
  <c r="C435" i="1"/>
  <c r="C436" i="1"/>
  <c r="C437" i="1"/>
  <c r="C438" i="1"/>
  <c r="C439" i="1"/>
  <c r="C440" i="1"/>
  <c r="C441" i="1"/>
  <c r="C442" i="1"/>
  <c r="C443" i="1"/>
  <c r="C444" i="1"/>
  <c r="C445" i="1"/>
  <c r="C446" i="1"/>
  <c r="C447" i="1"/>
  <c r="C448" i="1"/>
  <c r="C449" i="1"/>
  <c r="C450" i="1"/>
  <c r="C451" i="1"/>
  <c r="C452" i="1"/>
  <c r="C453" i="1"/>
  <c r="C454" i="1"/>
  <c r="C455" i="1"/>
  <c r="C456" i="1"/>
  <c r="C457" i="1"/>
  <c r="C458" i="1"/>
  <c r="C459" i="1"/>
  <c r="C460" i="1"/>
  <c r="C461" i="1"/>
  <c r="C462" i="1"/>
  <c r="C463" i="1"/>
  <c r="C464" i="1"/>
  <c r="C465" i="1"/>
  <c r="C466" i="1"/>
  <c r="C467" i="1"/>
  <c r="C468" i="1"/>
  <c r="C469" i="1"/>
  <c r="C470" i="1"/>
  <c r="C471" i="1"/>
  <c r="C472" i="1"/>
  <c r="C473" i="1"/>
  <c r="C474" i="1"/>
  <c r="C475" i="1"/>
  <c r="C476" i="1"/>
  <c r="C477" i="1"/>
  <c r="C478" i="1"/>
  <c r="C479" i="1"/>
  <c r="C480" i="1"/>
  <c r="C481" i="1"/>
  <c r="C482" i="1"/>
  <c r="C483" i="1"/>
  <c r="C484" i="1"/>
  <c r="C485" i="1"/>
  <c r="C486" i="1"/>
  <c r="C487" i="1"/>
  <c r="C488" i="1"/>
  <c r="C489" i="1"/>
  <c r="C490" i="1"/>
  <c r="C491" i="1"/>
  <c r="C492" i="1"/>
  <c r="C493" i="1"/>
  <c r="C494" i="1"/>
  <c r="C495" i="1"/>
  <c r="C496" i="1"/>
  <c r="C497" i="1"/>
  <c r="C498" i="1"/>
  <c r="C499" i="1"/>
  <c r="C500" i="1"/>
  <c r="C501" i="1"/>
  <c r="C502" i="1"/>
  <c r="C503" i="1"/>
  <c r="C504" i="1"/>
  <c r="C505" i="1"/>
  <c r="C506" i="1"/>
  <c r="C507" i="1"/>
  <c r="C508" i="1"/>
  <c r="C509" i="1"/>
  <c r="C510" i="1"/>
  <c r="C511" i="1"/>
  <c r="C512" i="1"/>
  <c r="C513" i="1"/>
  <c r="C514" i="1"/>
  <c r="C515" i="1"/>
  <c r="C516" i="1"/>
  <c r="C517" i="1"/>
  <c r="C518" i="1"/>
  <c r="C519" i="1"/>
  <c r="C520" i="1"/>
  <c r="C521" i="1"/>
  <c r="C522" i="1"/>
  <c r="C523" i="1"/>
  <c r="C524" i="1"/>
  <c r="C525" i="1"/>
  <c r="C526" i="1"/>
  <c r="C527" i="1"/>
  <c r="C528" i="1"/>
  <c r="C529" i="1"/>
  <c r="C530" i="1"/>
  <c r="C531" i="1"/>
  <c r="C532" i="1"/>
  <c r="C533" i="1"/>
  <c r="C534" i="1"/>
  <c r="C535" i="1"/>
  <c r="C536" i="1"/>
  <c r="C537" i="1"/>
  <c r="C538" i="1"/>
  <c r="C539" i="1"/>
  <c r="C540" i="1"/>
  <c r="C541" i="1"/>
  <c r="C542" i="1"/>
  <c r="C543" i="1"/>
  <c r="C544" i="1"/>
  <c r="C545" i="1"/>
  <c r="C546" i="1"/>
  <c r="C547" i="1"/>
  <c r="C548" i="1"/>
  <c r="C549" i="1"/>
  <c r="C550" i="1"/>
  <c r="C551" i="1"/>
  <c r="C552" i="1"/>
  <c r="C553" i="1"/>
  <c r="C554" i="1"/>
  <c r="C555" i="1"/>
  <c r="C556" i="1"/>
  <c r="C557" i="1"/>
  <c r="C558" i="1"/>
  <c r="C559" i="1"/>
  <c r="C560" i="1"/>
  <c r="C561" i="1"/>
  <c r="C562" i="1"/>
  <c r="C563" i="1"/>
  <c r="C564" i="1"/>
  <c r="C565" i="1"/>
  <c r="C566" i="1"/>
  <c r="C567" i="1"/>
  <c r="C568" i="1"/>
  <c r="C569" i="1"/>
  <c r="C570" i="1"/>
  <c r="C571" i="1"/>
  <c r="C572" i="1"/>
  <c r="C573" i="1"/>
  <c r="C574" i="1"/>
  <c r="C575" i="1"/>
  <c r="C576" i="1"/>
  <c r="C577" i="1"/>
  <c r="C578" i="1"/>
  <c r="C579" i="1"/>
  <c r="C580" i="1"/>
  <c r="C581" i="1"/>
  <c r="C582" i="1"/>
  <c r="C583" i="1"/>
  <c r="C584" i="1"/>
  <c r="C585" i="1"/>
  <c r="C586" i="1"/>
  <c r="C587" i="1"/>
  <c r="C588" i="1"/>
  <c r="C589" i="1"/>
  <c r="C590" i="1"/>
  <c r="C591" i="1"/>
  <c r="C592" i="1"/>
  <c r="C593" i="1"/>
  <c r="C594" i="1"/>
  <c r="C595" i="1"/>
  <c r="C596" i="1"/>
  <c r="C597" i="1"/>
  <c r="C598" i="1"/>
  <c r="C599" i="1"/>
  <c r="C600" i="1"/>
  <c r="C601" i="1"/>
  <c r="C602" i="1"/>
  <c r="C603" i="1"/>
  <c r="C604" i="1"/>
  <c r="C605" i="1"/>
  <c r="C606" i="1"/>
  <c r="C607" i="1"/>
  <c r="C608" i="1"/>
  <c r="C609" i="1"/>
  <c r="C610" i="1"/>
  <c r="C611" i="1"/>
  <c r="C612" i="1"/>
  <c r="C613" i="1"/>
  <c r="C614" i="1"/>
  <c r="C615" i="1"/>
  <c r="C616" i="1"/>
  <c r="C617" i="1"/>
  <c r="C618" i="1"/>
  <c r="C619" i="1"/>
  <c r="C620" i="1"/>
  <c r="C621" i="1"/>
  <c r="C622" i="1"/>
  <c r="C623" i="1"/>
  <c r="C624" i="1"/>
  <c r="C625" i="1"/>
  <c r="C626" i="1"/>
  <c r="C627" i="1"/>
  <c r="C628" i="1"/>
  <c r="C629" i="1"/>
  <c r="C630" i="1"/>
  <c r="C631" i="1"/>
  <c r="C632" i="1"/>
  <c r="C633" i="1"/>
  <c r="C634" i="1"/>
  <c r="C635" i="1"/>
  <c r="C636" i="1"/>
  <c r="C637" i="1"/>
  <c r="C638" i="1"/>
  <c r="C639" i="1"/>
  <c r="C640" i="1"/>
  <c r="C641" i="1"/>
  <c r="C642" i="1"/>
  <c r="C643" i="1"/>
  <c r="C644" i="1"/>
  <c r="C645" i="1"/>
  <c r="C646" i="1"/>
  <c r="C647" i="1"/>
  <c r="C648" i="1"/>
  <c r="C649" i="1"/>
  <c r="C650" i="1"/>
  <c r="C651" i="1"/>
  <c r="C652" i="1"/>
  <c r="C653" i="1"/>
  <c r="C654" i="1"/>
  <c r="C655" i="1"/>
  <c r="C656" i="1"/>
  <c r="C657" i="1"/>
  <c r="C658" i="1"/>
  <c r="C659" i="1"/>
  <c r="C660" i="1"/>
  <c r="C661" i="1"/>
  <c r="C662" i="1"/>
  <c r="C663" i="1"/>
  <c r="C664" i="1"/>
  <c r="C665" i="1"/>
  <c r="C666" i="1"/>
  <c r="C667" i="1"/>
  <c r="C668" i="1"/>
  <c r="C669" i="1"/>
  <c r="C670" i="1"/>
  <c r="C671" i="1"/>
  <c r="C672" i="1"/>
  <c r="C673" i="1"/>
  <c r="C674" i="1"/>
  <c r="C675" i="1"/>
  <c r="C676" i="1"/>
  <c r="C677" i="1"/>
  <c r="C678" i="1"/>
  <c r="C679" i="1"/>
  <c r="C680" i="1"/>
  <c r="C681" i="1"/>
  <c r="C682" i="1"/>
  <c r="C683" i="1"/>
  <c r="C684" i="1"/>
  <c r="C685" i="1"/>
  <c r="C686" i="1"/>
  <c r="C687" i="1"/>
  <c r="C688" i="1"/>
  <c r="C689" i="1"/>
  <c r="C690" i="1"/>
  <c r="C691" i="1"/>
  <c r="C692" i="1"/>
  <c r="C693" i="1"/>
  <c r="C694" i="1"/>
  <c r="C695" i="1"/>
  <c r="C696" i="1"/>
  <c r="C697" i="1"/>
  <c r="C698" i="1"/>
  <c r="C699" i="1"/>
  <c r="C700" i="1"/>
  <c r="C701" i="1"/>
  <c r="C702" i="1"/>
  <c r="C703" i="1"/>
  <c r="C704" i="1"/>
  <c r="C705" i="1"/>
  <c r="C706" i="1"/>
  <c r="C707" i="1"/>
  <c r="C708" i="1"/>
  <c r="C709" i="1"/>
  <c r="C710" i="1"/>
  <c r="C711" i="1"/>
  <c r="C712" i="1"/>
  <c r="C713" i="1"/>
  <c r="C714" i="1"/>
  <c r="C715" i="1"/>
  <c r="C716" i="1"/>
  <c r="C717" i="1"/>
  <c r="C718" i="1"/>
  <c r="C719" i="1"/>
  <c r="C720" i="1"/>
  <c r="C721" i="1"/>
  <c r="C722" i="1"/>
  <c r="C723" i="1"/>
  <c r="C724" i="1"/>
  <c r="C725" i="1"/>
  <c r="C726" i="1"/>
  <c r="C727" i="1"/>
  <c r="C728" i="1"/>
  <c r="C729" i="1"/>
  <c r="C730" i="1"/>
  <c r="C731" i="1"/>
  <c r="C732" i="1"/>
  <c r="C733" i="1"/>
  <c r="C734" i="1"/>
  <c r="C735" i="1"/>
  <c r="C736" i="1"/>
  <c r="C737" i="1"/>
  <c r="C738" i="1"/>
  <c r="C739" i="1"/>
  <c r="C740" i="1"/>
  <c r="C741" i="1"/>
  <c r="C742" i="1"/>
  <c r="C743" i="1"/>
  <c r="C744" i="1"/>
  <c r="C745" i="1"/>
  <c r="C746" i="1"/>
  <c r="C747" i="1"/>
  <c r="C748" i="1"/>
  <c r="C749" i="1"/>
  <c r="C750" i="1"/>
  <c r="C751" i="1"/>
  <c r="C752" i="1"/>
  <c r="C753" i="1"/>
  <c r="C754" i="1"/>
  <c r="C755" i="1"/>
  <c r="C756" i="1"/>
  <c r="C757" i="1"/>
  <c r="C758" i="1"/>
  <c r="C759" i="1"/>
  <c r="C760" i="1"/>
  <c r="C761" i="1"/>
  <c r="C762" i="1"/>
  <c r="C763" i="1"/>
  <c r="C764" i="1"/>
  <c r="C765" i="1"/>
  <c r="C766" i="1"/>
  <c r="C767" i="1"/>
  <c r="C768" i="1"/>
  <c r="C769" i="1"/>
  <c r="C770" i="1"/>
  <c r="C771" i="1"/>
  <c r="C772" i="1"/>
  <c r="C773" i="1"/>
  <c r="C774" i="1"/>
  <c r="C775" i="1"/>
  <c r="C776" i="1"/>
  <c r="C777" i="1"/>
  <c r="C778" i="1"/>
  <c r="C779" i="1"/>
  <c r="C780" i="1"/>
  <c r="C781" i="1"/>
  <c r="C782" i="1"/>
  <c r="C783" i="1"/>
  <c r="C784" i="1"/>
  <c r="C785" i="1"/>
  <c r="C786" i="1"/>
  <c r="C787" i="1"/>
  <c r="C788" i="1"/>
  <c r="C789" i="1"/>
  <c r="C790" i="1"/>
  <c r="C791" i="1"/>
  <c r="C792" i="1"/>
  <c r="C793" i="1"/>
  <c r="C794" i="1"/>
  <c r="C795" i="1"/>
  <c r="C796" i="1"/>
  <c r="C797" i="1"/>
  <c r="C798" i="1"/>
  <c r="C799" i="1"/>
  <c r="C800" i="1"/>
  <c r="C801" i="1"/>
  <c r="C802" i="1"/>
  <c r="C803" i="1"/>
  <c r="C804" i="1"/>
  <c r="C805" i="1"/>
  <c r="C806" i="1"/>
  <c r="C807" i="1"/>
  <c r="C808" i="1"/>
  <c r="C809" i="1"/>
  <c r="C810" i="1"/>
  <c r="C811" i="1"/>
  <c r="C812" i="1"/>
  <c r="C813" i="1"/>
  <c r="C814" i="1"/>
  <c r="C815" i="1"/>
  <c r="C816" i="1"/>
  <c r="C817" i="1"/>
  <c r="C818" i="1"/>
  <c r="C819" i="1"/>
  <c r="C820" i="1"/>
  <c r="C821" i="1"/>
  <c r="C822" i="1"/>
  <c r="C823" i="1"/>
  <c r="C824" i="1"/>
  <c r="C825" i="1"/>
  <c r="C826" i="1"/>
  <c r="C827" i="1"/>
  <c r="C828" i="1"/>
  <c r="C829" i="1"/>
  <c r="C830" i="1"/>
  <c r="C831" i="1"/>
  <c r="C832" i="1"/>
  <c r="C833" i="1"/>
  <c r="C834" i="1"/>
  <c r="C835" i="1"/>
  <c r="C836" i="1"/>
  <c r="C837" i="1"/>
  <c r="C838" i="1"/>
  <c r="C839" i="1"/>
  <c r="C840" i="1"/>
  <c r="C841" i="1"/>
  <c r="C842" i="1"/>
  <c r="C843" i="1"/>
  <c r="C844" i="1"/>
  <c r="C845" i="1"/>
  <c r="C846" i="1"/>
  <c r="C847" i="1"/>
  <c r="C848" i="1"/>
  <c r="C849" i="1"/>
  <c r="C850" i="1"/>
  <c r="C851" i="1"/>
  <c r="C852" i="1"/>
  <c r="C853" i="1"/>
  <c r="C854" i="1"/>
  <c r="C855" i="1"/>
  <c r="C856" i="1"/>
  <c r="C857" i="1"/>
  <c r="C858" i="1"/>
  <c r="C859" i="1"/>
  <c r="C860" i="1"/>
  <c r="C861" i="1"/>
  <c r="C862" i="1"/>
  <c r="C863" i="1"/>
  <c r="C864" i="1"/>
  <c r="C865" i="1"/>
  <c r="C866" i="1"/>
  <c r="C867" i="1"/>
  <c r="C868" i="1"/>
  <c r="C869" i="1"/>
  <c r="C870" i="1"/>
  <c r="C871" i="1"/>
  <c r="C872" i="1"/>
  <c r="C873" i="1"/>
  <c r="C874" i="1"/>
  <c r="C875" i="1"/>
  <c r="C876" i="1"/>
  <c r="C877" i="1"/>
  <c r="C878" i="1"/>
  <c r="C879" i="1"/>
  <c r="C880" i="1"/>
  <c r="C881" i="1"/>
  <c r="C882" i="1"/>
  <c r="C883" i="1"/>
  <c r="C884" i="1"/>
  <c r="C885" i="1"/>
  <c r="C886" i="1"/>
  <c r="C887" i="1"/>
  <c r="C888" i="1"/>
  <c r="C889" i="1"/>
  <c r="C890" i="1"/>
  <c r="C891" i="1"/>
  <c r="C892" i="1"/>
  <c r="C893" i="1"/>
  <c r="C894" i="1"/>
  <c r="C895" i="1"/>
  <c r="C896" i="1"/>
  <c r="C897" i="1"/>
  <c r="C898" i="1"/>
  <c r="C899" i="1"/>
  <c r="C900" i="1"/>
  <c r="C901" i="1"/>
  <c r="C902" i="1"/>
  <c r="C903" i="1"/>
  <c r="C904" i="1"/>
  <c r="C905" i="1"/>
  <c r="C906" i="1"/>
  <c r="C907" i="1"/>
  <c r="C908" i="1"/>
  <c r="C909" i="1"/>
  <c r="C910" i="1"/>
  <c r="C911" i="1"/>
  <c r="C912" i="1"/>
  <c r="C913" i="1"/>
  <c r="C914" i="1"/>
  <c r="C915" i="1"/>
  <c r="C916" i="1"/>
  <c r="C917" i="1"/>
  <c r="C918" i="1"/>
  <c r="C919" i="1"/>
  <c r="C920" i="1"/>
  <c r="C921" i="1"/>
  <c r="C922" i="1"/>
  <c r="C923" i="1"/>
  <c r="C924" i="1"/>
  <c r="C925" i="1"/>
  <c r="C926" i="1"/>
  <c r="C927" i="1"/>
  <c r="C928" i="1"/>
  <c r="C929" i="1"/>
  <c r="C930" i="1"/>
  <c r="C931" i="1"/>
  <c r="C932" i="1"/>
  <c r="C933" i="1"/>
  <c r="C934" i="1"/>
  <c r="C935" i="1"/>
  <c r="C936" i="1"/>
  <c r="C937" i="1"/>
  <c r="C938" i="1"/>
  <c r="C939" i="1"/>
  <c r="C940" i="1"/>
  <c r="C941" i="1"/>
  <c r="C942" i="1"/>
  <c r="C943" i="1"/>
  <c r="C944" i="1"/>
  <c r="C945" i="1"/>
  <c r="C946" i="1"/>
  <c r="C947" i="1"/>
  <c r="C948" i="1"/>
  <c r="C949" i="1"/>
  <c r="C950" i="1"/>
  <c r="C951" i="1"/>
  <c r="C952" i="1"/>
  <c r="C953" i="1"/>
  <c r="C954" i="1"/>
  <c r="C955" i="1"/>
  <c r="C956" i="1"/>
  <c r="C957" i="1"/>
  <c r="C958" i="1"/>
  <c r="C959" i="1"/>
  <c r="C960" i="1"/>
  <c r="C961" i="1"/>
  <c r="C962" i="1"/>
  <c r="C963" i="1"/>
  <c r="C964" i="1"/>
  <c r="C965" i="1"/>
  <c r="C966" i="1"/>
  <c r="C967" i="1"/>
  <c r="C968" i="1"/>
  <c r="C969" i="1"/>
  <c r="C970" i="1"/>
  <c r="C971" i="1"/>
  <c r="C972" i="1"/>
  <c r="C973" i="1"/>
  <c r="C974" i="1"/>
  <c r="C975" i="1"/>
  <c r="C976" i="1"/>
  <c r="C977" i="1"/>
  <c r="C978" i="1"/>
  <c r="C979" i="1"/>
  <c r="C980" i="1"/>
  <c r="C981" i="1"/>
  <c r="C982" i="1"/>
  <c r="C983" i="1"/>
  <c r="C984" i="1"/>
  <c r="C985" i="1"/>
  <c r="C986" i="1"/>
  <c r="C987" i="1"/>
  <c r="C988" i="1"/>
  <c r="C989" i="1"/>
  <c r="C990" i="1"/>
  <c r="C991" i="1"/>
  <c r="C992" i="1"/>
  <c r="C993" i="1"/>
  <c r="C994" i="1"/>
  <c r="C995" i="1"/>
  <c r="C996" i="1"/>
  <c r="C997" i="1"/>
  <c r="C998" i="1"/>
  <c r="C999" i="1"/>
  <c r="C1000" i="1"/>
  <c r="C1001" i="1"/>
  <c r="C1002" i="1"/>
  <c r="C1003" i="1"/>
  <c r="C1004" i="1"/>
  <c r="C1005" i="1"/>
  <c r="C1006" i="1"/>
  <c r="C1007" i="1"/>
  <c r="C1008" i="1"/>
  <c r="C1009" i="1"/>
  <c r="C1010" i="1"/>
  <c r="C1011" i="1"/>
  <c r="C1012" i="1"/>
  <c r="C1013" i="1"/>
  <c r="C1014" i="1"/>
  <c r="C1015" i="1"/>
  <c r="C1016" i="1"/>
  <c r="C1017" i="1"/>
  <c r="C1018" i="1"/>
  <c r="C1019" i="1"/>
  <c r="C1020" i="1"/>
  <c r="C1021" i="1"/>
  <c r="C1022" i="1"/>
  <c r="C1023" i="1"/>
  <c r="C1024" i="1"/>
  <c r="C1025" i="1"/>
  <c r="C1026" i="1"/>
  <c r="C1027" i="1"/>
  <c r="C1028" i="1"/>
  <c r="C1029" i="1"/>
  <c r="C1030" i="1"/>
  <c r="C1031" i="1"/>
  <c r="C1032" i="1"/>
  <c r="C1033" i="1"/>
  <c r="C1034" i="1"/>
  <c r="C1035" i="1"/>
  <c r="C1036" i="1"/>
  <c r="C1037" i="1"/>
  <c r="C1038" i="1"/>
  <c r="C1039" i="1"/>
  <c r="C1040" i="1"/>
  <c r="C1041" i="1"/>
  <c r="C1042" i="1"/>
  <c r="C1043" i="1"/>
  <c r="C1044" i="1"/>
  <c r="C1045" i="1"/>
  <c r="C1046" i="1"/>
  <c r="C1047" i="1"/>
  <c r="C1048" i="1"/>
  <c r="C1049" i="1"/>
  <c r="C1050" i="1"/>
  <c r="C1051" i="1"/>
  <c r="C1052" i="1"/>
  <c r="C1053" i="1"/>
  <c r="C1054" i="1"/>
  <c r="C1055" i="1"/>
  <c r="C1056" i="1"/>
  <c r="C1057" i="1"/>
  <c r="C1058" i="1"/>
  <c r="C1059" i="1"/>
  <c r="C1060" i="1"/>
  <c r="C1061" i="1"/>
  <c r="C1062" i="1"/>
  <c r="C1063" i="1"/>
  <c r="C1064" i="1"/>
  <c r="C1065" i="1"/>
  <c r="C1066" i="1"/>
  <c r="C1067" i="1"/>
  <c r="C1068" i="1"/>
  <c r="C1069" i="1"/>
  <c r="C1070" i="1"/>
  <c r="C1071" i="1"/>
  <c r="C1072" i="1"/>
  <c r="C1073" i="1"/>
  <c r="C1074" i="1"/>
  <c r="C1075" i="1"/>
  <c r="C1076" i="1"/>
  <c r="C1077" i="1"/>
  <c r="C1078" i="1"/>
  <c r="C1079" i="1"/>
  <c r="C1080" i="1"/>
  <c r="C1081" i="1"/>
  <c r="C1082" i="1"/>
  <c r="C1083" i="1"/>
  <c r="C1084" i="1"/>
  <c r="C1085" i="1"/>
  <c r="C1086" i="1"/>
  <c r="C1087" i="1"/>
  <c r="C1088" i="1"/>
  <c r="C1089" i="1"/>
  <c r="C1090" i="1"/>
  <c r="C1091" i="1"/>
  <c r="C1092" i="1"/>
  <c r="C1093" i="1"/>
  <c r="C1094" i="1"/>
  <c r="C1095" i="1"/>
  <c r="C1096" i="1"/>
  <c r="C1097" i="1"/>
  <c r="C1098" i="1"/>
  <c r="C1099" i="1"/>
  <c r="C1100" i="1"/>
  <c r="C1101" i="1"/>
  <c r="C1102" i="1"/>
  <c r="C1103" i="1"/>
  <c r="C1104" i="1"/>
  <c r="C1105" i="1"/>
  <c r="C1106" i="1"/>
  <c r="C1107" i="1"/>
  <c r="C1108" i="1"/>
  <c r="C1109" i="1"/>
  <c r="C1110" i="1"/>
  <c r="C1111" i="1"/>
  <c r="C1112" i="1"/>
  <c r="C1113" i="1"/>
  <c r="C1114" i="1"/>
  <c r="C1115" i="1"/>
  <c r="C1116" i="1"/>
  <c r="C1117" i="1"/>
  <c r="C1118" i="1"/>
  <c r="C1119" i="1"/>
  <c r="C1120" i="1"/>
  <c r="C1121" i="1"/>
  <c r="C1122" i="1"/>
  <c r="C1123" i="1"/>
  <c r="C1124" i="1"/>
  <c r="C1125" i="1"/>
  <c r="C1126" i="1"/>
  <c r="C1127" i="1"/>
  <c r="C1128" i="1"/>
  <c r="C1129" i="1"/>
  <c r="C1130" i="1"/>
  <c r="C1131" i="1"/>
  <c r="C1132" i="1"/>
  <c r="C1133" i="1"/>
  <c r="C1134" i="1"/>
  <c r="C1135" i="1"/>
  <c r="C1136" i="1"/>
  <c r="C1137" i="1"/>
  <c r="C1138" i="1"/>
  <c r="C1139" i="1"/>
  <c r="C1140" i="1"/>
  <c r="C1141" i="1"/>
  <c r="C1142" i="1"/>
  <c r="C1143" i="1"/>
  <c r="C1144" i="1"/>
  <c r="C1145" i="1"/>
  <c r="C1146" i="1"/>
  <c r="C1147" i="1"/>
  <c r="C1148" i="1"/>
  <c r="C1149" i="1"/>
  <c r="C1150" i="1"/>
  <c r="C1151" i="1"/>
  <c r="C1152" i="1"/>
  <c r="C1153" i="1"/>
  <c r="C1154" i="1"/>
  <c r="C1155" i="1"/>
  <c r="C1156" i="1"/>
  <c r="C1157" i="1"/>
  <c r="C1158" i="1"/>
  <c r="C1159" i="1"/>
  <c r="C1160" i="1"/>
  <c r="C1161" i="1"/>
  <c r="C1162" i="1"/>
  <c r="C1163" i="1"/>
  <c r="C1164" i="1"/>
  <c r="C1165" i="1"/>
  <c r="C1166" i="1"/>
  <c r="C1167" i="1"/>
  <c r="C1168" i="1"/>
  <c r="C1169" i="1"/>
  <c r="C1170" i="1"/>
  <c r="C1171" i="1"/>
  <c r="C1172" i="1"/>
  <c r="C1173" i="1"/>
  <c r="C1174" i="1"/>
  <c r="C1175" i="1"/>
  <c r="C1176" i="1"/>
  <c r="C1177" i="1"/>
  <c r="C1178" i="1"/>
  <c r="C1179" i="1"/>
  <c r="C1180" i="1"/>
  <c r="C1181" i="1"/>
  <c r="C1182" i="1"/>
  <c r="C1183" i="1"/>
  <c r="C1184" i="1"/>
  <c r="C1185" i="1"/>
  <c r="C1186" i="1"/>
  <c r="C1187" i="1"/>
  <c r="C1188" i="1"/>
  <c r="C1189" i="1"/>
  <c r="C1190" i="1"/>
  <c r="C1191" i="1"/>
  <c r="C1192" i="1"/>
  <c r="C1193" i="1"/>
  <c r="C1194" i="1"/>
  <c r="C1195" i="1"/>
  <c r="C1196" i="1"/>
  <c r="C1197" i="1"/>
  <c r="C1198" i="1"/>
  <c r="C1199" i="1"/>
  <c r="C1200" i="1"/>
  <c r="C1201" i="1"/>
  <c r="C1202" i="1"/>
  <c r="C1203" i="1"/>
  <c r="C1204" i="1"/>
  <c r="C1205" i="1"/>
  <c r="C1206" i="1"/>
  <c r="C1207" i="1"/>
  <c r="C1208" i="1"/>
  <c r="C1209" i="1"/>
  <c r="C1210" i="1"/>
  <c r="C1211" i="1"/>
  <c r="C1212" i="1"/>
  <c r="C1213" i="1"/>
  <c r="C1214" i="1"/>
  <c r="C1215" i="1"/>
  <c r="C1216" i="1"/>
  <c r="C1217" i="1"/>
  <c r="C1218" i="1"/>
  <c r="C1219" i="1"/>
  <c r="C1220" i="1"/>
  <c r="C1221" i="1"/>
  <c r="C1222" i="1"/>
  <c r="C1223" i="1"/>
  <c r="C1224" i="1"/>
  <c r="C1225" i="1"/>
  <c r="C1226" i="1"/>
  <c r="C1227" i="1"/>
  <c r="C1228" i="1"/>
  <c r="C1229" i="1"/>
  <c r="C1230" i="1"/>
  <c r="C1231" i="1"/>
  <c r="C1232" i="1"/>
  <c r="C1233" i="1"/>
  <c r="C1234" i="1"/>
  <c r="C1235" i="1"/>
  <c r="C1236" i="1"/>
  <c r="C1237" i="1"/>
  <c r="C1238" i="1"/>
  <c r="C1239" i="1"/>
  <c r="C1240" i="1"/>
  <c r="C1241" i="1"/>
  <c r="C1242" i="1"/>
  <c r="C1243" i="1"/>
  <c r="C1244" i="1"/>
  <c r="C1245" i="1"/>
  <c r="C1246" i="1"/>
  <c r="C1247" i="1"/>
  <c r="C1248" i="1"/>
  <c r="C1249" i="1"/>
  <c r="C1250" i="1"/>
  <c r="C1251" i="1"/>
  <c r="C1252" i="1"/>
  <c r="C1253" i="1"/>
  <c r="C1254" i="1"/>
  <c r="C1255" i="1"/>
  <c r="C1256" i="1"/>
  <c r="C1257" i="1"/>
  <c r="C1258" i="1"/>
  <c r="C1259" i="1"/>
  <c r="C1260" i="1"/>
  <c r="C1261" i="1"/>
  <c r="C1262" i="1"/>
  <c r="C1263" i="1"/>
  <c r="C1264" i="1"/>
  <c r="C1265" i="1"/>
  <c r="C1266" i="1"/>
  <c r="C1267" i="1"/>
  <c r="C1268" i="1"/>
  <c r="C1269" i="1"/>
  <c r="C1270" i="1"/>
  <c r="C1271" i="1"/>
  <c r="C1272" i="1"/>
  <c r="C1273" i="1"/>
  <c r="C1274" i="1"/>
  <c r="C1275" i="1"/>
  <c r="C1276" i="1"/>
  <c r="C1277" i="1"/>
  <c r="C1278" i="1"/>
  <c r="C1279" i="1"/>
  <c r="C1280" i="1"/>
  <c r="C1281" i="1"/>
  <c r="C1282" i="1"/>
  <c r="C1283" i="1"/>
  <c r="C1284" i="1"/>
  <c r="C1285" i="1"/>
  <c r="C1286" i="1"/>
  <c r="C1287" i="1"/>
  <c r="C1288" i="1"/>
  <c r="C1289" i="1"/>
  <c r="C1290" i="1"/>
  <c r="C1291" i="1"/>
  <c r="C1292" i="1"/>
  <c r="C1293" i="1"/>
  <c r="C1294" i="1"/>
  <c r="C1295" i="1"/>
  <c r="C1296" i="1"/>
  <c r="C1297" i="1"/>
  <c r="C1298" i="1"/>
  <c r="C1299" i="1"/>
  <c r="C1300" i="1"/>
  <c r="C1301" i="1"/>
  <c r="C1302" i="1"/>
  <c r="C1303" i="1"/>
  <c r="C1304" i="1"/>
  <c r="C1305" i="1"/>
  <c r="C1306" i="1"/>
  <c r="C1307" i="1"/>
  <c r="C1308" i="1"/>
  <c r="C1309" i="1"/>
  <c r="C1310" i="1"/>
  <c r="C1311" i="1"/>
  <c r="C1312" i="1"/>
  <c r="C1313" i="1"/>
  <c r="C1314" i="1"/>
  <c r="C1315" i="1"/>
  <c r="C1316" i="1"/>
  <c r="C1317" i="1"/>
  <c r="C1318" i="1"/>
  <c r="C1319" i="1"/>
  <c r="C1320" i="1"/>
  <c r="C1321" i="1"/>
  <c r="C1322" i="1"/>
  <c r="C1323" i="1"/>
  <c r="C1324" i="1"/>
  <c r="C1325" i="1"/>
  <c r="C1326" i="1"/>
  <c r="C1327" i="1"/>
  <c r="C1328" i="1"/>
  <c r="C1329" i="1"/>
  <c r="C1330" i="1"/>
  <c r="C1331" i="1"/>
  <c r="C1332" i="1"/>
  <c r="C1333" i="1"/>
  <c r="C1334" i="1"/>
  <c r="C1335" i="1"/>
  <c r="C1336" i="1"/>
  <c r="C1337" i="1"/>
  <c r="C1338" i="1"/>
  <c r="C1339" i="1"/>
  <c r="C1340" i="1"/>
  <c r="C1341" i="1"/>
  <c r="C1342" i="1"/>
  <c r="C1343" i="1"/>
  <c r="C1344" i="1"/>
  <c r="C1345" i="1"/>
  <c r="C1346" i="1"/>
  <c r="C1347" i="1"/>
  <c r="C1348" i="1"/>
  <c r="C1349" i="1"/>
  <c r="C1350" i="1"/>
  <c r="C1351" i="1"/>
  <c r="C1352" i="1"/>
  <c r="C1353" i="1"/>
  <c r="C1354" i="1"/>
  <c r="C1355" i="1"/>
  <c r="C1356" i="1"/>
  <c r="C1357" i="1"/>
  <c r="C1358" i="1"/>
  <c r="C1359" i="1"/>
  <c r="C1360" i="1"/>
  <c r="C1361" i="1"/>
  <c r="C1362" i="1"/>
  <c r="C1363" i="1"/>
  <c r="C1364" i="1"/>
  <c r="C1365" i="1"/>
  <c r="C1366" i="1"/>
  <c r="C1367" i="1"/>
  <c r="C1368" i="1"/>
  <c r="C1369" i="1"/>
  <c r="C1370" i="1"/>
  <c r="C1371" i="1"/>
  <c r="C1372" i="1"/>
  <c r="C1373" i="1"/>
  <c r="C1374" i="1"/>
  <c r="C1375" i="1"/>
  <c r="C1376" i="1"/>
  <c r="C1377" i="1"/>
  <c r="C1378" i="1"/>
  <c r="C1379" i="1"/>
  <c r="C1380" i="1"/>
  <c r="C1381" i="1"/>
  <c r="C1382" i="1"/>
  <c r="C1383" i="1"/>
  <c r="C1384" i="1"/>
  <c r="C1385" i="1"/>
  <c r="C1386" i="1"/>
  <c r="C1387" i="1"/>
  <c r="C1388" i="1"/>
  <c r="C1389" i="1"/>
  <c r="C1390" i="1"/>
  <c r="C1391" i="1"/>
  <c r="C1392" i="1"/>
  <c r="C1393" i="1"/>
  <c r="C1394" i="1"/>
  <c r="C1395" i="1"/>
  <c r="C1396" i="1"/>
  <c r="C1397" i="1"/>
  <c r="C1398" i="1"/>
  <c r="C1399" i="1"/>
  <c r="C1400" i="1"/>
  <c r="C1401" i="1"/>
  <c r="C1402" i="1"/>
  <c r="C1403" i="1"/>
  <c r="C1404" i="1"/>
  <c r="C1405" i="1"/>
  <c r="C1406" i="1"/>
  <c r="C1407" i="1"/>
  <c r="C1408" i="1"/>
  <c r="C1409" i="1"/>
  <c r="C1410" i="1"/>
  <c r="C1411" i="1"/>
  <c r="C1412" i="1"/>
  <c r="C1413" i="1"/>
  <c r="C1414" i="1"/>
  <c r="C1415" i="1"/>
  <c r="C1416" i="1"/>
  <c r="C1417" i="1"/>
  <c r="C1418" i="1"/>
  <c r="C1419" i="1"/>
  <c r="C1420" i="1"/>
  <c r="C1421" i="1"/>
  <c r="C1422" i="1"/>
  <c r="C1423" i="1"/>
  <c r="C1424" i="1"/>
  <c r="C1425" i="1"/>
  <c r="C1426" i="1"/>
  <c r="C1427" i="1"/>
  <c r="C1428" i="1"/>
  <c r="C1429" i="1"/>
  <c r="C1430" i="1"/>
  <c r="C1431" i="1"/>
  <c r="C1432" i="1"/>
  <c r="C1433" i="1"/>
  <c r="C1434" i="1"/>
  <c r="C1435" i="1"/>
  <c r="C1436" i="1"/>
  <c r="C1437" i="1"/>
  <c r="C1438" i="1"/>
  <c r="C1439" i="1"/>
  <c r="C1440" i="1"/>
  <c r="C1441" i="1"/>
  <c r="C1442" i="1"/>
  <c r="C1443" i="1"/>
  <c r="C1444" i="1"/>
  <c r="C1445" i="1"/>
  <c r="C1446" i="1"/>
  <c r="C1447" i="1"/>
  <c r="C1448" i="1"/>
  <c r="C1449" i="1"/>
  <c r="C1450" i="1"/>
  <c r="C1451" i="1"/>
  <c r="C1452" i="1"/>
  <c r="C1453" i="1"/>
  <c r="C1454" i="1"/>
  <c r="C1455" i="1"/>
  <c r="C1456" i="1"/>
  <c r="C1457" i="1"/>
  <c r="C1458" i="1"/>
  <c r="C1459" i="1"/>
  <c r="C1460" i="1"/>
  <c r="C1461" i="1"/>
  <c r="C1462" i="1"/>
  <c r="C1463" i="1"/>
  <c r="C1464" i="1"/>
  <c r="C1465" i="1"/>
  <c r="C1466" i="1"/>
  <c r="C1467" i="1"/>
  <c r="C1468" i="1"/>
  <c r="C1469" i="1"/>
  <c r="C1470" i="1"/>
  <c r="C1471" i="1"/>
  <c r="C1472" i="1"/>
  <c r="C1473" i="1"/>
  <c r="C1474" i="1"/>
  <c r="C1475" i="1"/>
  <c r="C1476" i="1"/>
  <c r="C1477" i="1"/>
  <c r="C1478" i="1"/>
  <c r="C1479" i="1"/>
  <c r="C1480" i="1"/>
  <c r="C1481" i="1"/>
  <c r="C1482" i="1"/>
  <c r="C1483" i="1"/>
  <c r="C1484" i="1"/>
  <c r="C1485" i="1"/>
  <c r="C1486" i="1"/>
  <c r="C1487" i="1"/>
  <c r="C1488" i="1"/>
  <c r="C1489" i="1"/>
  <c r="C1490" i="1"/>
  <c r="C1491" i="1"/>
  <c r="C1492" i="1"/>
  <c r="C1493" i="1"/>
  <c r="C1494" i="1"/>
  <c r="C1495" i="1"/>
  <c r="C1496" i="1"/>
  <c r="C1497" i="1"/>
  <c r="C1498" i="1"/>
  <c r="C1499" i="1"/>
  <c r="C1500" i="1"/>
  <c r="C1501" i="1"/>
  <c r="C1502" i="1"/>
  <c r="C1503" i="1"/>
  <c r="C1504" i="1"/>
  <c r="C1505" i="1"/>
  <c r="C1506" i="1"/>
  <c r="C1507" i="1"/>
  <c r="C1508" i="1"/>
  <c r="C1509" i="1"/>
  <c r="C1510" i="1"/>
  <c r="C1511" i="1"/>
  <c r="C1512" i="1"/>
  <c r="C1513" i="1"/>
  <c r="C1514" i="1"/>
  <c r="C1515" i="1"/>
  <c r="C1516" i="1"/>
  <c r="C1517" i="1"/>
  <c r="C1518" i="1"/>
  <c r="C1519" i="1"/>
  <c r="C1520" i="1"/>
  <c r="C1521" i="1"/>
  <c r="C1522" i="1"/>
  <c r="C1523" i="1"/>
  <c r="C1524" i="1"/>
  <c r="C1525" i="1"/>
  <c r="C1526" i="1"/>
  <c r="C1527" i="1"/>
  <c r="C1528" i="1"/>
  <c r="C1529" i="1"/>
  <c r="C1530" i="1"/>
  <c r="C1531" i="1"/>
  <c r="C1532" i="1"/>
  <c r="C1533" i="1"/>
  <c r="C1534" i="1"/>
  <c r="C1535" i="1"/>
  <c r="C1536" i="1"/>
  <c r="C1537" i="1"/>
  <c r="C1538" i="1"/>
  <c r="C1539" i="1"/>
  <c r="C1540" i="1"/>
  <c r="C1541" i="1"/>
  <c r="C1542" i="1"/>
  <c r="C1543" i="1"/>
  <c r="C1544" i="1"/>
  <c r="C1545" i="1"/>
  <c r="C1546" i="1"/>
  <c r="C1547" i="1"/>
  <c r="C1548" i="1"/>
  <c r="C1549" i="1"/>
  <c r="C1550" i="1"/>
  <c r="C1551" i="1"/>
  <c r="C1552" i="1"/>
  <c r="C1553" i="1"/>
  <c r="C1554" i="1"/>
  <c r="C1555" i="1"/>
  <c r="C1556" i="1"/>
  <c r="C1557" i="1"/>
  <c r="C1558" i="1"/>
  <c r="C1559" i="1"/>
  <c r="C1560" i="1"/>
  <c r="C1561" i="1"/>
  <c r="C1562" i="1"/>
  <c r="C1563" i="1"/>
  <c r="C1564" i="1"/>
  <c r="C1565" i="1"/>
  <c r="C1566" i="1"/>
  <c r="C1567" i="1"/>
  <c r="C1568" i="1"/>
  <c r="C1569" i="1"/>
  <c r="C1570" i="1"/>
  <c r="C1571" i="1"/>
  <c r="C1572" i="1"/>
  <c r="C1573" i="1"/>
  <c r="C1574" i="1"/>
  <c r="C1575" i="1"/>
  <c r="C1576" i="1"/>
  <c r="C1577" i="1"/>
  <c r="C1578" i="1"/>
  <c r="C1579" i="1"/>
  <c r="C1580" i="1"/>
  <c r="C1581" i="1"/>
  <c r="C1582" i="1"/>
  <c r="C1583" i="1"/>
  <c r="C1584" i="1"/>
  <c r="C1585" i="1"/>
  <c r="C1586" i="1"/>
  <c r="C1587" i="1"/>
  <c r="C1588" i="1"/>
  <c r="C1589" i="1"/>
  <c r="C1590" i="1"/>
  <c r="C1591" i="1"/>
  <c r="C1592" i="1"/>
  <c r="C1593" i="1"/>
  <c r="C1594" i="1"/>
  <c r="C1595" i="1"/>
  <c r="C1596" i="1"/>
  <c r="C1597" i="1"/>
  <c r="C1598" i="1"/>
  <c r="C1599" i="1"/>
  <c r="C1600" i="1"/>
  <c r="C1601" i="1"/>
  <c r="C1602" i="1"/>
  <c r="C1603" i="1"/>
  <c r="C1604" i="1"/>
  <c r="C1605" i="1"/>
  <c r="C1606" i="1"/>
  <c r="C1607" i="1"/>
  <c r="C1608" i="1"/>
  <c r="C1609" i="1"/>
  <c r="C1610" i="1"/>
  <c r="C1611" i="1"/>
  <c r="C1612" i="1"/>
  <c r="C1613" i="1"/>
  <c r="C1614" i="1"/>
  <c r="C1615" i="1"/>
  <c r="C1616" i="1"/>
  <c r="C1617" i="1"/>
  <c r="C1618" i="1"/>
  <c r="C1619" i="1"/>
  <c r="C1620" i="1"/>
  <c r="C1621" i="1"/>
  <c r="C1622" i="1"/>
  <c r="C1623" i="1"/>
  <c r="C1624" i="1"/>
  <c r="C1625" i="1"/>
  <c r="C1626" i="1"/>
  <c r="C1627" i="1"/>
  <c r="C1628" i="1"/>
  <c r="C1629" i="1"/>
  <c r="C1630" i="1"/>
  <c r="C1631" i="1"/>
  <c r="C1632" i="1"/>
  <c r="C1633" i="1"/>
  <c r="C1634" i="1"/>
  <c r="C1635" i="1"/>
  <c r="C1636" i="1"/>
  <c r="C1637" i="1"/>
  <c r="C1638" i="1"/>
  <c r="C1639" i="1"/>
  <c r="C1640" i="1"/>
  <c r="C1641" i="1"/>
  <c r="C1642" i="1"/>
  <c r="C1643" i="1"/>
  <c r="C1644" i="1"/>
  <c r="C1645" i="1"/>
  <c r="C1646" i="1"/>
  <c r="C1647" i="1"/>
  <c r="C1648" i="1"/>
  <c r="C1649" i="1"/>
  <c r="C1650" i="1"/>
  <c r="C1651" i="1"/>
  <c r="C1652" i="1"/>
  <c r="C1653" i="1"/>
  <c r="C1654" i="1"/>
  <c r="C1655" i="1"/>
  <c r="C1656" i="1"/>
  <c r="C1657" i="1"/>
  <c r="C1658" i="1"/>
  <c r="C1659" i="1"/>
  <c r="C1660" i="1"/>
  <c r="C1661" i="1"/>
  <c r="C1662" i="1"/>
  <c r="C1663" i="1"/>
  <c r="C1664" i="1"/>
  <c r="C1665" i="1"/>
  <c r="C1666" i="1"/>
  <c r="C1667" i="1"/>
  <c r="C1668" i="1"/>
  <c r="C1669" i="1"/>
  <c r="C1670" i="1"/>
  <c r="C1671" i="1"/>
  <c r="C1672" i="1"/>
  <c r="C1673" i="1"/>
  <c r="C1674" i="1"/>
  <c r="C1675" i="1"/>
  <c r="C1676" i="1"/>
  <c r="C1677" i="1"/>
  <c r="C1678" i="1"/>
  <c r="C1679" i="1"/>
  <c r="C1680" i="1"/>
  <c r="C1681" i="1"/>
  <c r="C1682" i="1"/>
  <c r="C1683" i="1"/>
  <c r="C1684" i="1"/>
  <c r="C1685" i="1"/>
  <c r="C1686" i="1"/>
  <c r="C1687" i="1"/>
  <c r="C1688" i="1"/>
  <c r="C1689" i="1"/>
  <c r="C1690" i="1"/>
  <c r="C1691" i="1"/>
  <c r="C1692" i="1"/>
  <c r="C1693" i="1"/>
  <c r="C1694" i="1"/>
  <c r="C1695" i="1"/>
  <c r="C1696" i="1"/>
  <c r="C1697" i="1"/>
  <c r="C1698" i="1"/>
  <c r="C1699" i="1"/>
  <c r="C1700" i="1"/>
  <c r="C1701" i="1"/>
  <c r="C1702" i="1"/>
  <c r="C1703" i="1"/>
  <c r="C1704" i="1"/>
  <c r="C1705" i="1"/>
  <c r="C1706" i="1"/>
  <c r="C1707" i="1"/>
  <c r="C1708" i="1"/>
  <c r="C1709" i="1"/>
  <c r="C1710" i="1"/>
  <c r="C1711" i="1"/>
  <c r="C1712" i="1"/>
  <c r="C1713" i="1"/>
  <c r="C1714" i="1"/>
  <c r="C1715" i="1"/>
  <c r="C1716" i="1"/>
  <c r="C1717" i="1"/>
  <c r="C1718" i="1"/>
  <c r="C1719" i="1"/>
  <c r="C1720" i="1"/>
  <c r="C1721" i="1"/>
  <c r="C1722" i="1"/>
  <c r="C1723" i="1"/>
  <c r="C1724" i="1"/>
  <c r="C1725" i="1"/>
  <c r="C1726" i="1"/>
  <c r="C1727" i="1"/>
  <c r="C1728" i="1"/>
  <c r="C1729" i="1"/>
  <c r="C1730" i="1"/>
  <c r="C1731" i="1"/>
  <c r="C1732" i="1"/>
  <c r="C1733" i="1"/>
  <c r="C1734" i="1"/>
  <c r="C1735" i="1"/>
  <c r="C1736" i="1"/>
  <c r="C1737" i="1"/>
  <c r="C1738" i="1"/>
  <c r="C1739" i="1"/>
  <c r="C1740" i="1"/>
  <c r="C1741" i="1"/>
  <c r="C1742" i="1"/>
  <c r="C1743" i="1"/>
  <c r="C1744" i="1"/>
  <c r="C1745" i="1"/>
  <c r="C1746" i="1"/>
  <c r="C1747" i="1"/>
  <c r="C1748" i="1"/>
  <c r="C1749" i="1"/>
  <c r="C1750" i="1"/>
  <c r="C1751" i="1"/>
  <c r="C1752" i="1"/>
  <c r="C1753" i="1"/>
  <c r="C1754" i="1"/>
  <c r="C1755" i="1"/>
  <c r="C1756" i="1"/>
  <c r="C1757" i="1"/>
  <c r="C1758" i="1"/>
  <c r="C1759" i="1"/>
  <c r="C1760" i="1"/>
  <c r="C1761" i="1"/>
  <c r="C1762" i="1"/>
  <c r="C1763" i="1"/>
  <c r="C1764" i="1"/>
  <c r="C1765" i="1"/>
  <c r="C1766" i="1"/>
  <c r="C1767" i="1"/>
  <c r="C1768" i="1"/>
  <c r="C1769" i="1"/>
  <c r="C1770" i="1"/>
  <c r="C1771" i="1"/>
  <c r="C1772" i="1"/>
  <c r="C1773" i="1"/>
  <c r="C1774" i="1"/>
  <c r="C1775" i="1"/>
  <c r="C1776" i="1"/>
  <c r="C1777" i="1"/>
  <c r="C1778" i="1"/>
  <c r="C1779" i="1"/>
  <c r="C1780" i="1"/>
  <c r="C1781" i="1"/>
  <c r="C1782" i="1"/>
  <c r="C1783" i="1"/>
  <c r="C1784" i="1"/>
  <c r="C1785" i="1"/>
  <c r="C1786" i="1"/>
  <c r="C1787" i="1"/>
  <c r="C1788" i="1"/>
  <c r="C1789" i="1"/>
  <c r="C1790" i="1"/>
  <c r="C1791" i="1"/>
  <c r="C1792" i="1"/>
  <c r="C1793" i="1"/>
  <c r="C1794" i="1"/>
  <c r="C1795" i="1"/>
  <c r="C1796" i="1"/>
  <c r="C1797" i="1"/>
  <c r="C1798" i="1"/>
  <c r="C1799" i="1"/>
  <c r="C1800" i="1"/>
  <c r="C1801" i="1"/>
  <c r="C1802" i="1"/>
  <c r="C1803" i="1"/>
  <c r="C1804" i="1"/>
  <c r="C1805" i="1"/>
  <c r="C1806" i="1"/>
  <c r="C1807" i="1"/>
  <c r="C1808" i="1"/>
  <c r="C1809" i="1"/>
  <c r="C1810" i="1"/>
  <c r="C1811" i="1"/>
  <c r="C1812" i="1"/>
  <c r="C1813" i="1"/>
  <c r="C1814" i="1"/>
  <c r="C1815" i="1"/>
  <c r="C1816" i="1"/>
  <c r="C1817" i="1"/>
  <c r="C1818" i="1"/>
  <c r="C1819" i="1"/>
  <c r="C1820" i="1"/>
  <c r="C1821" i="1"/>
  <c r="C1822" i="1"/>
  <c r="C1823" i="1"/>
  <c r="C1824" i="1"/>
  <c r="C1825" i="1"/>
  <c r="C1826" i="1"/>
  <c r="C1827" i="1"/>
  <c r="C1828" i="1"/>
  <c r="C1829" i="1"/>
  <c r="C1830" i="1"/>
  <c r="C1831" i="1"/>
  <c r="C1832" i="1"/>
  <c r="C1833" i="1"/>
  <c r="C1834" i="1"/>
  <c r="C1835" i="1"/>
  <c r="C1836" i="1"/>
  <c r="C1837" i="1"/>
  <c r="C1838" i="1"/>
  <c r="C1839" i="1"/>
  <c r="C1840" i="1"/>
  <c r="C1841" i="1"/>
  <c r="C1842" i="1"/>
  <c r="C1843" i="1"/>
  <c r="C1844" i="1"/>
  <c r="C1845" i="1"/>
  <c r="C1846" i="1"/>
  <c r="C1847" i="1"/>
  <c r="C1848" i="1"/>
  <c r="C1849" i="1"/>
  <c r="C1850" i="1"/>
  <c r="C1851" i="1"/>
  <c r="C1852" i="1"/>
  <c r="C1853" i="1"/>
  <c r="C1854" i="1"/>
  <c r="C1855" i="1"/>
  <c r="C1856" i="1"/>
  <c r="C1857" i="1"/>
  <c r="C1858" i="1"/>
  <c r="C1859" i="1"/>
  <c r="C1860" i="1"/>
  <c r="C1861" i="1"/>
  <c r="C1862" i="1"/>
  <c r="C1863" i="1"/>
  <c r="C1864" i="1"/>
  <c r="C1865" i="1"/>
  <c r="C1866" i="1"/>
  <c r="C1867" i="1"/>
  <c r="C1868" i="1"/>
  <c r="C1869" i="1"/>
  <c r="C1870" i="1"/>
  <c r="C1871" i="1"/>
  <c r="C1872" i="1"/>
  <c r="C1873" i="1"/>
  <c r="C1874" i="1"/>
  <c r="C1875" i="1"/>
  <c r="C1876" i="1"/>
  <c r="C1877" i="1"/>
  <c r="C1878" i="1"/>
  <c r="C1879" i="1"/>
  <c r="C1880" i="1"/>
  <c r="C1881" i="1"/>
  <c r="C1882" i="1"/>
  <c r="C1883" i="1"/>
  <c r="C1884" i="1"/>
  <c r="C1885" i="1"/>
  <c r="C1886" i="1"/>
  <c r="C1887" i="1"/>
  <c r="C1888" i="1"/>
  <c r="C1889" i="1"/>
  <c r="C1890" i="1"/>
  <c r="C1891" i="1"/>
  <c r="C1892" i="1"/>
  <c r="C1893" i="1"/>
  <c r="C1894" i="1"/>
  <c r="C1895" i="1"/>
  <c r="C1896" i="1"/>
  <c r="C1897" i="1"/>
  <c r="C1898" i="1"/>
  <c r="C1899" i="1"/>
  <c r="C1900" i="1"/>
  <c r="C1901" i="1"/>
  <c r="C1902" i="1"/>
  <c r="C1903" i="1"/>
  <c r="C1904" i="1"/>
  <c r="C1905" i="1"/>
  <c r="C1906" i="1"/>
  <c r="C1907" i="1"/>
  <c r="C1908" i="1"/>
  <c r="C1909" i="1"/>
  <c r="C1910" i="1"/>
  <c r="C1911" i="1"/>
  <c r="C1912" i="1"/>
  <c r="C1913" i="1"/>
  <c r="C1914" i="1"/>
  <c r="C1915" i="1"/>
  <c r="C1916" i="1"/>
  <c r="C1917" i="1"/>
  <c r="C1918" i="1"/>
  <c r="C1919" i="1"/>
  <c r="C1920" i="1"/>
  <c r="C1921" i="1"/>
  <c r="C1922" i="1"/>
  <c r="C1923" i="1"/>
  <c r="C1924" i="1"/>
  <c r="C1925" i="1"/>
  <c r="C1926" i="1"/>
  <c r="C1927" i="1"/>
  <c r="C1928" i="1"/>
  <c r="C1929" i="1"/>
  <c r="C1930" i="1"/>
  <c r="C1931" i="1"/>
  <c r="C1932" i="1"/>
  <c r="C1933" i="1"/>
  <c r="C1934" i="1"/>
  <c r="C1935" i="1"/>
  <c r="C1936" i="1"/>
  <c r="C1937" i="1"/>
  <c r="C1938" i="1"/>
  <c r="C1939" i="1"/>
  <c r="C1940" i="1"/>
  <c r="C1941" i="1"/>
  <c r="C1942" i="1"/>
  <c r="C1943" i="1"/>
  <c r="C1944" i="1"/>
  <c r="C1945" i="1"/>
  <c r="C1946" i="1"/>
  <c r="C1947" i="1"/>
  <c r="C1948" i="1"/>
  <c r="C1949" i="1"/>
  <c r="C1950" i="1"/>
  <c r="C1951" i="1"/>
  <c r="C1952" i="1"/>
  <c r="C1953" i="1"/>
  <c r="C1954" i="1"/>
  <c r="C1955" i="1"/>
  <c r="C1956" i="1"/>
  <c r="C1957" i="1"/>
  <c r="C1958" i="1"/>
  <c r="C1959" i="1"/>
  <c r="C1960" i="1"/>
  <c r="C1961" i="1"/>
  <c r="C1962" i="1"/>
  <c r="C1963" i="1"/>
  <c r="C1964" i="1"/>
  <c r="C1965" i="1"/>
  <c r="C1966" i="1"/>
  <c r="C1967" i="1"/>
  <c r="C1968" i="1"/>
  <c r="C1969" i="1"/>
  <c r="C1970" i="1"/>
  <c r="C1971" i="1"/>
  <c r="C1972" i="1"/>
  <c r="C1973" i="1"/>
  <c r="C1974" i="1"/>
  <c r="C1975" i="1"/>
  <c r="C1976" i="1"/>
  <c r="C1977" i="1"/>
  <c r="C1978" i="1"/>
  <c r="C1979" i="1"/>
  <c r="C1980" i="1"/>
  <c r="C1981" i="1"/>
  <c r="C1982" i="1"/>
  <c r="C1983" i="1"/>
  <c r="C1984" i="1"/>
  <c r="C1985" i="1"/>
  <c r="C1986" i="1"/>
  <c r="C1987" i="1"/>
  <c r="C1988" i="1"/>
  <c r="C1989" i="1"/>
  <c r="C1990" i="1"/>
  <c r="C1991" i="1"/>
  <c r="C1992" i="1"/>
  <c r="C1993" i="1"/>
  <c r="C1994" i="1"/>
  <c r="C1995" i="1"/>
  <c r="C1996" i="1"/>
  <c r="C1997" i="1"/>
  <c r="C1998" i="1"/>
  <c r="C1999" i="1"/>
  <c r="C2000" i="1"/>
  <c r="C2001" i="1"/>
  <c r="C2002" i="1"/>
  <c r="C2003" i="1"/>
  <c r="C2004" i="1"/>
  <c r="C2005" i="1"/>
  <c r="C2006" i="1"/>
  <c r="C2007" i="1"/>
  <c r="C2008" i="1"/>
  <c r="C2009" i="1"/>
  <c r="C2010" i="1"/>
  <c r="C2011" i="1"/>
  <c r="C2012" i="1"/>
  <c r="C2013" i="1"/>
  <c r="C2014" i="1"/>
  <c r="C2015" i="1"/>
  <c r="C2016" i="1"/>
  <c r="C2017" i="1"/>
  <c r="C2018" i="1"/>
  <c r="C2019" i="1"/>
  <c r="C2020" i="1"/>
  <c r="C2021" i="1"/>
  <c r="C2022" i="1"/>
  <c r="C2023" i="1"/>
  <c r="C2024" i="1"/>
  <c r="C2025" i="1"/>
  <c r="C2026" i="1"/>
  <c r="C2027" i="1"/>
  <c r="C2028" i="1"/>
  <c r="C2029" i="1"/>
  <c r="C2030" i="1"/>
  <c r="C2031" i="1"/>
  <c r="C2032" i="1"/>
  <c r="C2033" i="1"/>
  <c r="C2034" i="1"/>
  <c r="C2035" i="1"/>
  <c r="C2036" i="1"/>
  <c r="C2037" i="1"/>
  <c r="C2038" i="1"/>
  <c r="C2039" i="1"/>
  <c r="C2040" i="1"/>
  <c r="C2041" i="1"/>
  <c r="C2042" i="1"/>
  <c r="C2043" i="1"/>
  <c r="C2044" i="1"/>
  <c r="C2045" i="1"/>
  <c r="C2046" i="1"/>
  <c r="C2047" i="1"/>
  <c r="C2048" i="1"/>
  <c r="C2049" i="1"/>
  <c r="C2050" i="1"/>
  <c r="C2051" i="1"/>
  <c r="C2052" i="1"/>
  <c r="C2053" i="1"/>
  <c r="C2054" i="1"/>
  <c r="C2055" i="1"/>
  <c r="C2056" i="1"/>
  <c r="C2057" i="1"/>
  <c r="C2058" i="1"/>
  <c r="C2059" i="1"/>
  <c r="C2060" i="1"/>
  <c r="C2061" i="1"/>
  <c r="C2062" i="1"/>
  <c r="C2063" i="1"/>
  <c r="C2064" i="1"/>
  <c r="C2065" i="1"/>
  <c r="C2066" i="1"/>
  <c r="C2067" i="1"/>
  <c r="C2068" i="1"/>
  <c r="C2069" i="1"/>
  <c r="C2070" i="1"/>
  <c r="C2071" i="1"/>
  <c r="C2072" i="1"/>
  <c r="C2073" i="1"/>
  <c r="C2074" i="1"/>
  <c r="C2075" i="1"/>
  <c r="C2076" i="1"/>
  <c r="C2077" i="1"/>
  <c r="C2078" i="1"/>
  <c r="C2079" i="1"/>
  <c r="C2080" i="1"/>
  <c r="C2081" i="1"/>
  <c r="C2082" i="1"/>
  <c r="C2083" i="1"/>
  <c r="C2084" i="1"/>
  <c r="C2085" i="1"/>
  <c r="C2086" i="1"/>
  <c r="C2087" i="1"/>
  <c r="C2088" i="1"/>
  <c r="C2089" i="1"/>
  <c r="C2090" i="1"/>
  <c r="C2091" i="1"/>
  <c r="C2092" i="1"/>
  <c r="C2093" i="1"/>
  <c r="C2094" i="1"/>
  <c r="C2095" i="1"/>
  <c r="C2096" i="1"/>
  <c r="C2097" i="1"/>
  <c r="C2098" i="1"/>
  <c r="C2099" i="1"/>
  <c r="C2100" i="1"/>
  <c r="C2101" i="1"/>
  <c r="C2102" i="1"/>
  <c r="C2103" i="1"/>
  <c r="C2104" i="1"/>
  <c r="C2105" i="1"/>
  <c r="C2106" i="1"/>
  <c r="C2107" i="1"/>
  <c r="C2108" i="1"/>
  <c r="C2109" i="1"/>
  <c r="C2110" i="1"/>
  <c r="C2111" i="1"/>
  <c r="C2112" i="1"/>
  <c r="C2113" i="1"/>
  <c r="C2114" i="1"/>
  <c r="C2115" i="1"/>
  <c r="C2116" i="1"/>
  <c r="C2117" i="1"/>
  <c r="C2118" i="1"/>
  <c r="C2119" i="1"/>
  <c r="C2120" i="1"/>
  <c r="C2121" i="1"/>
  <c r="C2122" i="1"/>
  <c r="C2123" i="1"/>
  <c r="C2124" i="1"/>
  <c r="C2125" i="1"/>
  <c r="C2126" i="1"/>
  <c r="C2127" i="1"/>
  <c r="C2128" i="1"/>
  <c r="C2129" i="1"/>
  <c r="C2130" i="1"/>
  <c r="C2131" i="1"/>
  <c r="C2132" i="1"/>
  <c r="C2133" i="1"/>
  <c r="C2134" i="1"/>
  <c r="C2135" i="1"/>
  <c r="C2136" i="1"/>
  <c r="C2137" i="1"/>
  <c r="C2138" i="1"/>
  <c r="C2139" i="1"/>
  <c r="C2140" i="1"/>
  <c r="C2141" i="1"/>
  <c r="C2142" i="1"/>
  <c r="C2143" i="1"/>
  <c r="C2144" i="1"/>
  <c r="C2145" i="1"/>
  <c r="C2146" i="1"/>
  <c r="C2147" i="1"/>
  <c r="C2148" i="1"/>
  <c r="C2149" i="1"/>
  <c r="C2150" i="1"/>
  <c r="C2151" i="1"/>
  <c r="C2152" i="1"/>
  <c r="C2153" i="1"/>
  <c r="C2154" i="1"/>
  <c r="C2155" i="1"/>
  <c r="C2156" i="1"/>
  <c r="C2157" i="1"/>
  <c r="C2158" i="1"/>
  <c r="C2159" i="1"/>
  <c r="C2160" i="1"/>
  <c r="C2161" i="1"/>
  <c r="C2162" i="1"/>
  <c r="C2163" i="1"/>
  <c r="C2164" i="1"/>
  <c r="C2165" i="1"/>
  <c r="C2166" i="1"/>
  <c r="C2167" i="1"/>
  <c r="C2168" i="1"/>
  <c r="C2169" i="1"/>
  <c r="C2170" i="1"/>
  <c r="C2171" i="1"/>
  <c r="C2172" i="1"/>
  <c r="C2173" i="1"/>
  <c r="C2174" i="1"/>
  <c r="C2175" i="1"/>
  <c r="C2176" i="1"/>
  <c r="C2177" i="1"/>
  <c r="C2178" i="1"/>
  <c r="C2179" i="1"/>
  <c r="C2180" i="1"/>
  <c r="C2181" i="1"/>
  <c r="C2182" i="1"/>
  <c r="C2183" i="1"/>
  <c r="C2184" i="1"/>
  <c r="C2185" i="1"/>
  <c r="C2186" i="1"/>
  <c r="C2187" i="1"/>
  <c r="C2188" i="1"/>
  <c r="C2189" i="1"/>
  <c r="C2190" i="1"/>
  <c r="C2191" i="1"/>
  <c r="C2192" i="1"/>
  <c r="C2193" i="1"/>
  <c r="C2194" i="1"/>
  <c r="C2195" i="1"/>
  <c r="C2196" i="1"/>
  <c r="C2197" i="1"/>
  <c r="C2198" i="1"/>
  <c r="C2199" i="1"/>
  <c r="C2200" i="1"/>
  <c r="C2201" i="1"/>
  <c r="C2202" i="1"/>
  <c r="C2203" i="1"/>
  <c r="C2204" i="1"/>
  <c r="C2205" i="1"/>
  <c r="C2206" i="1"/>
  <c r="C2207" i="1"/>
  <c r="C2208" i="1"/>
  <c r="C2209" i="1"/>
  <c r="C2210" i="1"/>
  <c r="C2211" i="1"/>
  <c r="C2212" i="1"/>
  <c r="C2213" i="1"/>
  <c r="C2214" i="1"/>
  <c r="C2215" i="1"/>
  <c r="C2216" i="1"/>
  <c r="C2217" i="1"/>
  <c r="C2218" i="1"/>
  <c r="C2219" i="1"/>
  <c r="C2220" i="1"/>
  <c r="C2221" i="1"/>
  <c r="C2222" i="1"/>
  <c r="C2223" i="1"/>
  <c r="C2224" i="1"/>
  <c r="C2225" i="1"/>
  <c r="C2226" i="1"/>
  <c r="C2227" i="1"/>
  <c r="C2228" i="1"/>
  <c r="C2229" i="1"/>
  <c r="C2230" i="1"/>
  <c r="C2231" i="1"/>
  <c r="C2232" i="1"/>
  <c r="C2233" i="1"/>
  <c r="C2234" i="1"/>
  <c r="C2235" i="1"/>
  <c r="C2236" i="1"/>
  <c r="C2237" i="1"/>
  <c r="C2238" i="1"/>
  <c r="C2239" i="1"/>
  <c r="C2240" i="1"/>
  <c r="C2241" i="1"/>
  <c r="C2242" i="1"/>
  <c r="C2243" i="1"/>
  <c r="C2244" i="1"/>
  <c r="C2245" i="1"/>
  <c r="C2246" i="1"/>
  <c r="C2247" i="1"/>
  <c r="C2248" i="1"/>
  <c r="C2249" i="1"/>
  <c r="C2250" i="1"/>
  <c r="C2251" i="1"/>
  <c r="C2252" i="1"/>
  <c r="C2253" i="1"/>
  <c r="C2254" i="1"/>
  <c r="C2255" i="1"/>
  <c r="C2256" i="1"/>
  <c r="C2257" i="1"/>
  <c r="C2258" i="1"/>
  <c r="C2259" i="1"/>
  <c r="C2260" i="1"/>
  <c r="C2261" i="1"/>
  <c r="C2262" i="1"/>
  <c r="C2263" i="1"/>
  <c r="C2264" i="1"/>
  <c r="C2265" i="1"/>
  <c r="C2266" i="1"/>
  <c r="C2267" i="1"/>
  <c r="C2268" i="1"/>
  <c r="C2269" i="1"/>
  <c r="C2270" i="1"/>
  <c r="C2271" i="1"/>
  <c r="C2272" i="1"/>
  <c r="C2273" i="1"/>
  <c r="C2274" i="1"/>
  <c r="C2275" i="1"/>
  <c r="C2276" i="1"/>
  <c r="C2277" i="1"/>
  <c r="C2278" i="1"/>
  <c r="C2279" i="1"/>
  <c r="C2280" i="1"/>
  <c r="C2281" i="1"/>
  <c r="C2282" i="1"/>
  <c r="C2283" i="1"/>
  <c r="C2284" i="1"/>
  <c r="C2285" i="1"/>
  <c r="C2286" i="1"/>
  <c r="C2287" i="1"/>
  <c r="C2288" i="1"/>
  <c r="C2289" i="1"/>
  <c r="C2290" i="1"/>
  <c r="C2291" i="1"/>
  <c r="C2292" i="1"/>
  <c r="C2293" i="1"/>
  <c r="C2294" i="1"/>
  <c r="C2295" i="1"/>
  <c r="C2296" i="1"/>
  <c r="C2297" i="1"/>
  <c r="C2298" i="1"/>
  <c r="C2299" i="1"/>
  <c r="C2300" i="1"/>
  <c r="C2301" i="1"/>
  <c r="C2302" i="1"/>
  <c r="C2303" i="1"/>
  <c r="C2304" i="1"/>
  <c r="C2305" i="1"/>
  <c r="C2306" i="1"/>
  <c r="C2307" i="1"/>
  <c r="C2308" i="1"/>
  <c r="C2309" i="1"/>
  <c r="C2310" i="1"/>
  <c r="C2311" i="1"/>
  <c r="C2312" i="1"/>
  <c r="C2313" i="1"/>
  <c r="C2314" i="1"/>
  <c r="C2315" i="1"/>
  <c r="C2316" i="1"/>
  <c r="C2317" i="1"/>
  <c r="C2318" i="1"/>
  <c r="C2319" i="1"/>
  <c r="C2320" i="1"/>
  <c r="C2321" i="1"/>
  <c r="C2322" i="1"/>
  <c r="C2323" i="1"/>
  <c r="C2324" i="1"/>
  <c r="C2325" i="1"/>
  <c r="C2326" i="1"/>
  <c r="C2327" i="1"/>
  <c r="C2328" i="1"/>
  <c r="C2329" i="1"/>
  <c r="C2330" i="1"/>
  <c r="C2331" i="1"/>
  <c r="C2332" i="1"/>
  <c r="C2333" i="1"/>
  <c r="C2334" i="1"/>
  <c r="C2335" i="1"/>
  <c r="C2336" i="1"/>
  <c r="C2337" i="1"/>
  <c r="C2338" i="1"/>
  <c r="C2339" i="1"/>
  <c r="C2340" i="1"/>
  <c r="C2341" i="1"/>
  <c r="C2342" i="1"/>
  <c r="C2343" i="1"/>
  <c r="C2344" i="1"/>
  <c r="C2345" i="1"/>
  <c r="C2346" i="1"/>
  <c r="C2347" i="1"/>
  <c r="C2348" i="1"/>
  <c r="C2349" i="1"/>
  <c r="C2350" i="1"/>
  <c r="C2351" i="1"/>
  <c r="C2352" i="1"/>
  <c r="C2353" i="1"/>
  <c r="C2354" i="1"/>
  <c r="C2355" i="1"/>
  <c r="C2356" i="1"/>
  <c r="C2357" i="1"/>
  <c r="C2358" i="1"/>
  <c r="C2359" i="1"/>
  <c r="C2360" i="1"/>
  <c r="C2361" i="1"/>
  <c r="C2362" i="1"/>
  <c r="C2363" i="1"/>
  <c r="C2364" i="1"/>
  <c r="C2365" i="1"/>
  <c r="C2366" i="1"/>
  <c r="C2367" i="1"/>
  <c r="C2368" i="1"/>
  <c r="C2369" i="1"/>
  <c r="C2370" i="1"/>
  <c r="C2371" i="1"/>
  <c r="C2372" i="1"/>
  <c r="C2373" i="1"/>
  <c r="C2374" i="1"/>
  <c r="C2375" i="1"/>
  <c r="C2376" i="1"/>
  <c r="C2377" i="1"/>
  <c r="C2378" i="1"/>
  <c r="C2379" i="1"/>
  <c r="C2380" i="1"/>
  <c r="C2381" i="1"/>
  <c r="C2382" i="1"/>
  <c r="C2383" i="1"/>
  <c r="C2384" i="1"/>
  <c r="C2385" i="1"/>
  <c r="C2386" i="1"/>
  <c r="C2387" i="1"/>
  <c r="C2388" i="1"/>
  <c r="C2389" i="1"/>
  <c r="C2390" i="1"/>
  <c r="C2391" i="1"/>
  <c r="C2392" i="1"/>
  <c r="C2393" i="1"/>
  <c r="C2394" i="1"/>
  <c r="C2395" i="1"/>
  <c r="C2396" i="1"/>
  <c r="C2397" i="1"/>
  <c r="C2398" i="1"/>
  <c r="C2399" i="1"/>
  <c r="C2400" i="1"/>
  <c r="C2401" i="1"/>
  <c r="C2402" i="1"/>
  <c r="C2403" i="1"/>
  <c r="C2404" i="1"/>
  <c r="C2405" i="1"/>
  <c r="C2406" i="1"/>
  <c r="C2407" i="1"/>
  <c r="C2408" i="1"/>
  <c r="C2409" i="1"/>
  <c r="C2410" i="1"/>
  <c r="C2411" i="1"/>
  <c r="C2412" i="1"/>
  <c r="C2413" i="1"/>
  <c r="C2414" i="1"/>
  <c r="C2415" i="1"/>
  <c r="C2416" i="1"/>
  <c r="C2417" i="1"/>
  <c r="C2418" i="1"/>
  <c r="C2419" i="1"/>
  <c r="C2420" i="1"/>
  <c r="C2421" i="1"/>
  <c r="C2422" i="1"/>
  <c r="C2423" i="1"/>
  <c r="C2424" i="1"/>
  <c r="C2425" i="1"/>
  <c r="C2426" i="1"/>
  <c r="C2427" i="1"/>
  <c r="C2428" i="1"/>
  <c r="C2429" i="1"/>
  <c r="C2430" i="1"/>
  <c r="C2431" i="1"/>
  <c r="C2432" i="1"/>
  <c r="C2433" i="1"/>
  <c r="C2434" i="1"/>
  <c r="C2435" i="1"/>
  <c r="C2436" i="1"/>
  <c r="C2437" i="1"/>
  <c r="C2438" i="1"/>
  <c r="C2439" i="1"/>
  <c r="C2440" i="1"/>
  <c r="C2441" i="1"/>
  <c r="C2442" i="1"/>
  <c r="C2443" i="1"/>
  <c r="C2444" i="1"/>
  <c r="C2445" i="1"/>
  <c r="C2446" i="1"/>
  <c r="C2447" i="1"/>
  <c r="C2448" i="1"/>
  <c r="C2449" i="1"/>
  <c r="C2450" i="1"/>
  <c r="C2451" i="1"/>
  <c r="C2452" i="1"/>
  <c r="C2453" i="1"/>
  <c r="C2454" i="1"/>
  <c r="C2455" i="1"/>
  <c r="C2456" i="1"/>
  <c r="C2457" i="1"/>
  <c r="C2458" i="1"/>
  <c r="C2459" i="1"/>
  <c r="C2460" i="1"/>
  <c r="C2461" i="1"/>
  <c r="C2462" i="1"/>
  <c r="C2463" i="1"/>
  <c r="C2464" i="1"/>
  <c r="C2465" i="1"/>
  <c r="C2466" i="1"/>
  <c r="C2467" i="1"/>
  <c r="C2468" i="1"/>
  <c r="C2469" i="1"/>
  <c r="C2470" i="1"/>
  <c r="C2471" i="1"/>
  <c r="C2472" i="1"/>
  <c r="C2473" i="1"/>
  <c r="C2474" i="1"/>
  <c r="C2475" i="1"/>
  <c r="C2476" i="1"/>
  <c r="C2477" i="1"/>
  <c r="C2478" i="1"/>
  <c r="C2479" i="1"/>
  <c r="C2480" i="1"/>
  <c r="C2481" i="1"/>
  <c r="C2482" i="1"/>
  <c r="C2483" i="1"/>
  <c r="C2484" i="1"/>
  <c r="C2485" i="1"/>
  <c r="C2486" i="1"/>
  <c r="C2487" i="1"/>
  <c r="C2488" i="1"/>
  <c r="C2489" i="1"/>
  <c r="C2490" i="1"/>
  <c r="C2491" i="1"/>
  <c r="C2492" i="1"/>
  <c r="C2493" i="1"/>
  <c r="C2494" i="1"/>
  <c r="C2495" i="1"/>
  <c r="C2496" i="1"/>
  <c r="C2497" i="1"/>
  <c r="C2498" i="1"/>
  <c r="C2499" i="1"/>
  <c r="C2500" i="1"/>
  <c r="C2501" i="1"/>
  <c r="C2502" i="1"/>
  <c r="C2503" i="1"/>
  <c r="C2504" i="1"/>
  <c r="C2505" i="1"/>
  <c r="C2506" i="1"/>
  <c r="C2507" i="1"/>
  <c r="C2508" i="1"/>
  <c r="C2509" i="1"/>
  <c r="C2510" i="1"/>
  <c r="C2511" i="1"/>
  <c r="C2512" i="1"/>
  <c r="C2513" i="1"/>
  <c r="C2514" i="1"/>
  <c r="C2515" i="1"/>
  <c r="C2516" i="1"/>
  <c r="C2517" i="1"/>
  <c r="C2518" i="1"/>
  <c r="C2519" i="1"/>
  <c r="C2520" i="1"/>
  <c r="C2521" i="1"/>
  <c r="C2522" i="1"/>
  <c r="C2523" i="1"/>
  <c r="C2524" i="1"/>
  <c r="C2525" i="1"/>
  <c r="C2526" i="1"/>
  <c r="C2527" i="1"/>
  <c r="C2528" i="1"/>
  <c r="C2529" i="1"/>
  <c r="C2530" i="1"/>
  <c r="C2531" i="1"/>
  <c r="C2532" i="1"/>
  <c r="C2533" i="1"/>
  <c r="C2534" i="1"/>
  <c r="C2535" i="1"/>
  <c r="C2536" i="1"/>
  <c r="C2537" i="1"/>
  <c r="C2538" i="1"/>
  <c r="C2539" i="1"/>
  <c r="C2540" i="1"/>
  <c r="C2541" i="1"/>
  <c r="C2542" i="1"/>
  <c r="C2543" i="1"/>
  <c r="C2544" i="1"/>
  <c r="C2545" i="1"/>
  <c r="C2546" i="1"/>
  <c r="C2547" i="1"/>
  <c r="C2548" i="1"/>
  <c r="C2549" i="1"/>
  <c r="C2550" i="1"/>
  <c r="C2551" i="1"/>
  <c r="C2552" i="1"/>
  <c r="C2553" i="1"/>
  <c r="C2554" i="1"/>
  <c r="C2555" i="1"/>
  <c r="C2556" i="1"/>
  <c r="C2557" i="1"/>
  <c r="C2558" i="1"/>
  <c r="C2559" i="1"/>
  <c r="C2560" i="1"/>
  <c r="C2561" i="1"/>
  <c r="C2562" i="1"/>
  <c r="C2563" i="1"/>
  <c r="C2564" i="1"/>
  <c r="C2565" i="1"/>
  <c r="C2566" i="1"/>
  <c r="C2567" i="1"/>
  <c r="C2568" i="1"/>
  <c r="C2569" i="1"/>
  <c r="C2570" i="1"/>
  <c r="C2571" i="1"/>
  <c r="C2572" i="1"/>
  <c r="C2573" i="1"/>
  <c r="C2574" i="1"/>
  <c r="C2575" i="1"/>
  <c r="C2576" i="1"/>
  <c r="C2577" i="1"/>
  <c r="C2578" i="1"/>
  <c r="C2579" i="1"/>
  <c r="C2580" i="1"/>
  <c r="C2581" i="1"/>
  <c r="C2582" i="1"/>
  <c r="C2583" i="1"/>
  <c r="C2584" i="1"/>
  <c r="C2585" i="1"/>
  <c r="C2586" i="1"/>
  <c r="C2587" i="1"/>
  <c r="C2588" i="1"/>
  <c r="C2589" i="1"/>
  <c r="C2590" i="1"/>
  <c r="C2591" i="1"/>
  <c r="C2592" i="1"/>
  <c r="C2593" i="1"/>
  <c r="C2594" i="1"/>
  <c r="C2595" i="1"/>
  <c r="C2596" i="1"/>
  <c r="C2597" i="1"/>
  <c r="C2598" i="1"/>
  <c r="C2599" i="1"/>
  <c r="C2600" i="1"/>
  <c r="C2601" i="1"/>
  <c r="C2602" i="1"/>
  <c r="C2603" i="1"/>
  <c r="C2604" i="1"/>
  <c r="C2605" i="1"/>
  <c r="C2606" i="1"/>
  <c r="C2607" i="1"/>
  <c r="C2608" i="1"/>
  <c r="C2609" i="1"/>
  <c r="C2610" i="1"/>
  <c r="C2611" i="1"/>
  <c r="C2612" i="1"/>
  <c r="C2613" i="1"/>
  <c r="C2614" i="1"/>
  <c r="C2615" i="1"/>
  <c r="C2616" i="1"/>
  <c r="C2617" i="1"/>
  <c r="C2618" i="1"/>
  <c r="C2619" i="1"/>
  <c r="C2620" i="1"/>
  <c r="C2621" i="1"/>
  <c r="C2622" i="1"/>
  <c r="C2623" i="1"/>
  <c r="C2624" i="1"/>
  <c r="C2625" i="1"/>
  <c r="C2626" i="1"/>
  <c r="C2627" i="1"/>
  <c r="C2628" i="1"/>
  <c r="C2629" i="1"/>
  <c r="C2630" i="1"/>
  <c r="C2631" i="1"/>
  <c r="C2632" i="1"/>
  <c r="C2633" i="1"/>
  <c r="C2634" i="1"/>
  <c r="C2635" i="1"/>
  <c r="C2636" i="1"/>
  <c r="C2637" i="1"/>
  <c r="C2638" i="1"/>
  <c r="C2639" i="1"/>
  <c r="C2640" i="1"/>
  <c r="C2641" i="1"/>
  <c r="C2642" i="1"/>
  <c r="C2643" i="1"/>
  <c r="C2644" i="1"/>
  <c r="C2645" i="1"/>
  <c r="C2646" i="1"/>
  <c r="C2647" i="1"/>
  <c r="C2648" i="1"/>
  <c r="C2649" i="1"/>
  <c r="C2650" i="1"/>
  <c r="C2651" i="1"/>
  <c r="C2652" i="1"/>
  <c r="C2653" i="1"/>
  <c r="C2654" i="1"/>
  <c r="C2655" i="1"/>
  <c r="C2656" i="1"/>
  <c r="C2657" i="1"/>
  <c r="C2658" i="1"/>
  <c r="C2659" i="1"/>
  <c r="C2660" i="1"/>
  <c r="C2661" i="1"/>
  <c r="C2662" i="1"/>
  <c r="C2663" i="1"/>
  <c r="C2664" i="1"/>
  <c r="C2665" i="1"/>
  <c r="C2666" i="1"/>
  <c r="C2667" i="1"/>
  <c r="C2668" i="1"/>
  <c r="C2669" i="1"/>
  <c r="C2670" i="1"/>
  <c r="C2671" i="1"/>
  <c r="C2672" i="1"/>
  <c r="C2673" i="1"/>
  <c r="C2674" i="1"/>
  <c r="C2675" i="1"/>
  <c r="C2676" i="1"/>
  <c r="C2677" i="1"/>
  <c r="C2678" i="1"/>
  <c r="C2679" i="1"/>
  <c r="C2680" i="1"/>
  <c r="C2681" i="1"/>
  <c r="C2682" i="1"/>
  <c r="C2683" i="1"/>
  <c r="C2684" i="1"/>
  <c r="C2685" i="1"/>
  <c r="C2686" i="1"/>
  <c r="C2687" i="1"/>
  <c r="C2688" i="1"/>
  <c r="C2689" i="1"/>
  <c r="C2690" i="1"/>
  <c r="C2691" i="1"/>
  <c r="C2692" i="1"/>
  <c r="C2693" i="1"/>
  <c r="C2694" i="1"/>
  <c r="C2695" i="1"/>
  <c r="C2696" i="1"/>
  <c r="C2697" i="1"/>
  <c r="C2698" i="1"/>
  <c r="C2699" i="1"/>
  <c r="C2700" i="1"/>
  <c r="C2701" i="1"/>
  <c r="C2702" i="1"/>
  <c r="C2703" i="1"/>
  <c r="C2704" i="1"/>
  <c r="C2705" i="1"/>
  <c r="C2706" i="1"/>
  <c r="C2707" i="1"/>
  <c r="C2708" i="1"/>
  <c r="C2709" i="1"/>
  <c r="C2710" i="1"/>
  <c r="C2711" i="1"/>
  <c r="C2712" i="1"/>
  <c r="C2713" i="1"/>
  <c r="C2714" i="1"/>
  <c r="C2715" i="1"/>
  <c r="C2716" i="1"/>
  <c r="C2717" i="1"/>
  <c r="C2718" i="1"/>
  <c r="C2719" i="1"/>
  <c r="C2720" i="1"/>
  <c r="C2721" i="1"/>
  <c r="C2722" i="1"/>
  <c r="C2723" i="1"/>
  <c r="C2724" i="1"/>
  <c r="C2725" i="1"/>
  <c r="C2726" i="1"/>
  <c r="C2727" i="1"/>
  <c r="C2728" i="1"/>
  <c r="C2729" i="1"/>
  <c r="C2730" i="1"/>
  <c r="C2731" i="1"/>
  <c r="C2732" i="1"/>
  <c r="C2733" i="1"/>
  <c r="C2734" i="1"/>
  <c r="C2735" i="1"/>
  <c r="C2736" i="1"/>
  <c r="C2737" i="1"/>
  <c r="C2738" i="1"/>
  <c r="C2739" i="1"/>
  <c r="C2740" i="1"/>
  <c r="C2741" i="1"/>
  <c r="C2742" i="1"/>
  <c r="C2743" i="1"/>
  <c r="C2744" i="1"/>
  <c r="C2745" i="1"/>
  <c r="C2746" i="1"/>
  <c r="C2747" i="1"/>
  <c r="C2748" i="1"/>
  <c r="C2749" i="1"/>
  <c r="C2750" i="1"/>
  <c r="C2751" i="1"/>
  <c r="C2752" i="1"/>
  <c r="C2753" i="1"/>
  <c r="C2754" i="1"/>
  <c r="C2755" i="1"/>
  <c r="C2756" i="1"/>
  <c r="C2757" i="1"/>
  <c r="C2758" i="1"/>
  <c r="C2759" i="1"/>
  <c r="C2760" i="1"/>
  <c r="C2761" i="1"/>
  <c r="C2762" i="1"/>
  <c r="C2763" i="1"/>
  <c r="C2764" i="1"/>
  <c r="C2765" i="1"/>
  <c r="C2766" i="1"/>
  <c r="C2767" i="1"/>
  <c r="C2768" i="1"/>
  <c r="C2769" i="1"/>
  <c r="C2770" i="1"/>
  <c r="C2771" i="1"/>
  <c r="C2772" i="1"/>
  <c r="C2773" i="1"/>
  <c r="C2774" i="1"/>
  <c r="C2775" i="1"/>
  <c r="C2776" i="1"/>
  <c r="C2777" i="1"/>
  <c r="C2778" i="1"/>
  <c r="C2779" i="1"/>
  <c r="C2780" i="1"/>
  <c r="C2781" i="1"/>
  <c r="C2782" i="1"/>
  <c r="C2783" i="1"/>
  <c r="C2784" i="1"/>
  <c r="C2785" i="1"/>
  <c r="C2786" i="1"/>
  <c r="C2787" i="1"/>
  <c r="C2788" i="1"/>
  <c r="C2789" i="1"/>
  <c r="C2790" i="1"/>
  <c r="C2791" i="1"/>
  <c r="C2792" i="1"/>
  <c r="C2793" i="1"/>
  <c r="C2794" i="1"/>
  <c r="C2795" i="1"/>
  <c r="C2796" i="1"/>
  <c r="C2797" i="1"/>
  <c r="C2798" i="1"/>
  <c r="C2799" i="1"/>
  <c r="C2800" i="1"/>
  <c r="C2801" i="1"/>
  <c r="C2802" i="1"/>
  <c r="C2803" i="1"/>
  <c r="C2804" i="1"/>
  <c r="C2805" i="1"/>
  <c r="C2806" i="1"/>
  <c r="C2807" i="1"/>
  <c r="C2808" i="1"/>
  <c r="C2809" i="1"/>
  <c r="C2810" i="1"/>
  <c r="C2811" i="1"/>
  <c r="C2812" i="1"/>
  <c r="C2813" i="1"/>
  <c r="C2814" i="1"/>
  <c r="C2815" i="1"/>
  <c r="C2816" i="1"/>
  <c r="C2817" i="1"/>
  <c r="C2818" i="1"/>
  <c r="C2819" i="1"/>
  <c r="C2820" i="1"/>
  <c r="C2821" i="1"/>
  <c r="C2822" i="1"/>
  <c r="C2823" i="1"/>
  <c r="C2824" i="1"/>
  <c r="C2825" i="1"/>
  <c r="C2826" i="1"/>
  <c r="C2827" i="1"/>
  <c r="C2828" i="1"/>
  <c r="C2829" i="1"/>
  <c r="C2830" i="1"/>
  <c r="C2831" i="1"/>
  <c r="C2832" i="1"/>
  <c r="C2833" i="1"/>
  <c r="C2834" i="1"/>
  <c r="C2835" i="1"/>
  <c r="C2836" i="1"/>
  <c r="C2837" i="1"/>
  <c r="C2838" i="1"/>
  <c r="C2839" i="1"/>
  <c r="C2840" i="1"/>
  <c r="C2841" i="1"/>
  <c r="C2842" i="1"/>
  <c r="C2843" i="1"/>
  <c r="C2844" i="1"/>
  <c r="C2845" i="1"/>
  <c r="C2846" i="1"/>
  <c r="C2847" i="1"/>
  <c r="C2848" i="1"/>
  <c r="C2849" i="1"/>
  <c r="C2850" i="1"/>
  <c r="C2851" i="1"/>
  <c r="C2852" i="1"/>
  <c r="C2853" i="1"/>
  <c r="C2854" i="1"/>
  <c r="C2855" i="1"/>
  <c r="C2856" i="1"/>
  <c r="C2857" i="1"/>
  <c r="C2858" i="1"/>
  <c r="C2859" i="1"/>
  <c r="C2860" i="1"/>
  <c r="C2861" i="1"/>
  <c r="C2862" i="1"/>
  <c r="C2863" i="1"/>
  <c r="C2864" i="1"/>
  <c r="C2865" i="1"/>
  <c r="C2866" i="1"/>
  <c r="C2867" i="1"/>
  <c r="C2868" i="1"/>
  <c r="C2869" i="1"/>
  <c r="C2870" i="1"/>
  <c r="C2871" i="1"/>
  <c r="C2872" i="1"/>
  <c r="C2873" i="1"/>
  <c r="C2874" i="1"/>
  <c r="C2875" i="1"/>
  <c r="C2876" i="1"/>
  <c r="C2877" i="1"/>
  <c r="C2878" i="1"/>
  <c r="C2879" i="1"/>
  <c r="C2880" i="1"/>
  <c r="C2881" i="1"/>
  <c r="C2882" i="1"/>
  <c r="C2883" i="1"/>
  <c r="C2884" i="1"/>
  <c r="C2885" i="1"/>
  <c r="C2886" i="1"/>
  <c r="C2887" i="1"/>
  <c r="C2888" i="1"/>
  <c r="C2889" i="1"/>
  <c r="C2890" i="1"/>
  <c r="C2891" i="1"/>
  <c r="C2892" i="1"/>
  <c r="C2893" i="1"/>
  <c r="C2894" i="1"/>
  <c r="C2895" i="1"/>
  <c r="C2896" i="1"/>
  <c r="C2897" i="1"/>
  <c r="C2898" i="1"/>
  <c r="C2899" i="1"/>
  <c r="C2900" i="1"/>
  <c r="C2901" i="1"/>
  <c r="C2902" i="1"/>
  <c r="C2903" i="1"/>
  <c r="C2904" i="1"/>
  <c r="C2905" i="1"/>
  <c r="C2906" i="1"/>
  <c r="C2907" i="1"/>
  <c r="C2908" i="1"/>
  <c r="C2909" i="1"/>
  <c r="C2910" i="1"/>
  <c r="C2911" i="1"/>
  <c r="C2912" i="1"/>
  <c r="C2913" i="1"/>
  <c r="C2914" i="1"/>
  <c r="C2915" i="1"/>
  <c r="C2916" i="1"/>
  <c r="C2917" i="1"/>
  <c r="C2918" i="1"/>
  <c r="C2919" i="1"/>
  <c r="C2920" i="1"/>
  <c r="C2921" i="1"/>
  <c r="C2922" i="1"/>
  <c r="C2923" i="1"/>
  <c r="C2924" i="1"/>
  <c r="C2925" i="1"/>
  <c r="C2926" i="1"/>
  <c r="C2927" i="1"/>
  <c r="C2928" i="1"/>
  <c r="C2929" i="1"/>
  <c r="C2930" i="1"/>
  <c r="C2931" i="1"/>
  <c r="C2932" i="1"/>
  <c r="C2933" i="1"/>
  <c r="C2934" i="1"/>
  <c r="C2935" i="1"/>
  <c r="C2936" i="1"/>
  <c r="C2937" i="1"/>
  <c r="C2938" i="1"/>
  <c r="C2939" i="1"/>
  <c r="C2940" i="1"/>
  <c r="C2941" i="1"/>
  <c r="C2942" i="1"/>
  <c r="C2943" i="1"/>
  <c r="C2944" i="1"/>
  <c r="C2945" i="1"/>
  <c r="C2946" i="1"/>
  <c r="C2947" i="1"/>
  <c r="C2948" i="1"/>
  <c r="C2949" i="1"/>
  <c r="C2950" i="1"/>
  <c r="C2951" i="1"/>
  <c r="C2952" i="1"/>
  <c r="C2953" i="1"/>
  <c r="C2954" i="1"/>
  <c r="C2955" i="1"/>
  <c r="C2956" i="1"/>
  <c r="C2957" i="1"/>
  <c r="C2958" i="1"/>
  <c r="C2959" i="1"/>
  <c r="C2960" i="1"/>
  <c r="C2961" i="1"/>
  <c r="C2962" i="1"/>
  <c r="C2963" i="1"/>
  <c r="C2964" i="1"/>
  <c r="C2965" i="1"/>
  <c r="C2966" i="1"/>
  <c r="C2967" i="1"/>
  <c r="C2968" i="1"/>
  <c r="C2969" i="1"/>
  <c r="C2970" i="1"/>
  <c r="C2971" i="1"/>
  <c r="C2972" i="1"/>
  <c r="C2973" i="1"/>
  <c r="C2974" i="1"/>
  <c r="C2975" i="1"/>
  <c r="C2976" i="1"/>
  <c r="C2977" i="1"/>
  <c r="C2978" i="1"/>
  <c r="C2979" i="1"/>
  <c r="C2980" i="1"/>
  <c r="C2981" i="1"/>
  <c r="C2982" i="1"/>
  <c r="C2983" i="1"/>
  <c r="C2984" i="1"/>
  <c r="C2985" i="1"/>
  <c r="C2986" i="1"/>
  <c r="C2987" i="1"/>
  <c r="C2988" i="1"/>
  <c r="C2989" i="1"/>
  <c r="C2990" i="1"/>
  <c r="C2991" i="1"/>
  <c r="C2992" i="1"/>
  <c r="C2993" i="1"/>
  <c r="C2994" i="1"/>
  <c r="C2995" i="1"/>
  <c r="C2996" i="1"/>
  <c r="C2997" i="1"/>
  <c r="C2998" i="1"/>
  <c r="C2999" i="1"/>
  <c r="C3000" i="1"/>
  <c r="C3001" i="1"/>
  <c r="C3002" i="1"/>
  <c r="C3003" i="1"/>
  <c r="C3004" i="1"/>
  <c r="C3005" i="1"/>
  <c r="C3006" i="1"/>
  <c r="C3007" i="1"/>
  <c r="C3008" i="1"/>
  <c r="C3009" i="1"/>
  <c r="C3010" i="1"/>
  <c r="C3011" i="1"/>
  <c r="C3012" i="1"/>
  <c r="C3013" i="1"/>
  <c r="C3014" i="1"/>
  <c r="C3015" i="1"/>
  <c r="C3016" i="1"/>
  <c r="C3017" i="1"/>
  <c r="C3018" i="1"/>
  <c r="C3019" i="1"/>
  <c r="C3020" i="1"/>
  <c r="C3021" i="1"/>
  <c r="C3022" i="1"/>
  <c r="C3023" i="1"/>
  <c r="C3024" i="1"/>
  <c r="C3025" i="1"/>
  <c r="C3026" i="1"/>
  <c r="C3027" i="1"/>
  <c r="C3028" i="1"/>
  <c r="C3029" i="1"/>
  <c r="C3030" i="1"/>
  <c r="C3031" i="1"/>
  <c r="C3032" i="1"/>
  <c r="C3033" i="1"/>
  <c r="C3034" i="1"/>
  <c r="C3035" i="1"/>
  <c r="C3036" i="1"/>
  <c r="C3037" i="1"/>
  <c r="C3038" i="1"/>
  <c r="C3039" i="1"/>
  <c r="C3040" i="1"/>
  <c r="C3041" i="1"/>
  <c r="C3042" i="1"/>
  <c r="C3043" i="1"/>
  <c r="C3044" i="1"/>
  <c r="C3045" i="1"/>
  <c r="C3046" i="1"/>
  <c r="C3047" i="1"/>
  <c r="C3048" i="1"/>
  <c r="C3049" i="1"/>
  <c r="C3050" i="1"/>
  <c r="C3051" i="1"/>
  <c r="C3052" i="1"/>
  <c r="C3053" i="1"/>
  <c r="C3054" i="1"/>
  <c r="C3055" i="1"/>
  <c r="C3056" i="1"/>
  <c r="C3057" i="1"/>
  <c r="C3058" i="1"/>
  <c r="C3059" i="1"/>
  <c r="C3060" i="1"/>
  <c r="C3061" i="1"/>
  <c r="C3062" i="1"/>
  <c r="C3063" i="1"/>
  <c r="C3064" i="1"/>
  <c r="C3065" i="1"/>
  <c r="C3066" i="1"/>
  <c r="C3067" i="1"/>
  <c r="C3068" i="1"/>
  <c r="C3069" i="1"/>
  <c r="C3070" i="1"/>
  <c r="C3071" i="1"/>
  <c r="C3072" i="1"/>
  <c r="C3073" i="1"/>
  <c r="C3074" i="1"/>
  <c r="C3075" i="1"/>
  <c r="C3076" i="1"/>
  <c r="C3077" i="1"/>
  <c r="C3078" i="1"/>
  <c r="C3079" i="1"/>
  <c r="C3080" i="1"/>
  <c r="C3081" i="1"/>
  <c r="C3082" i="1"/>
  <c r="C3083" i="1"/>
  <c r="C3084" i="1"/>
  <c r="C3085" i="1"/>
  <c r="C3086" i="1"/>
  <c r="C3087" i="1"/>
  <c r="C3088" i="1"/>
  <c r="C3089" i="1"/>
  <c r="C3090" i="1"/>
  <c r="C3091" i="1"/>
  <c r="C3092" i="1"/>
  <c r="C3093" i="1"/>
  <c r="C3094" i="1"/>
  <c r="C3095" i="1"/>
  <c r="C3096" i="1"/>
  <c r="C3097" i="1"/>
  <c r="C3098" i="1"/>
  <c r="C3099" i="1"/>
  <c r="C3100" i="1"/>
  <c r="C3101" i="1"/>
  <c r="C3102" i="1"/>
  <c r="C3103" i="1"/>
  <c r="C3104" i="1"/>
  <c r="C3105" i="1"/>
  <c r="C3106" i="1"/>
  <c r="C3107" i="1"/>
  <c r="C3108" i="1"/>
  <c r="C3109" i="1"/>
  <c r="C3110" i="1"/>
  <c r="C3111" i="1"/>
  <c r="C3112" i="1"/>
  <c r="C3113" i="1"/>
  <c r="C3114" i="1"/>
  <c r="C3115" i="1"/>
  <c r="C3116" i="1"/>
  <c r="C3117" i="1"/>
  <c r="C3118" i="1"/>
  <c r="C3119" i="1"/>
  <c r="C3120" i="1"/>
  <c r="C3121" i="1"/>
  <c r="C3122" i="1"/>
  <c r="C3123" i="1"/>
  <c r="C3124" i="1"/>
  <c r="C3125" i="1"/>
  <c r="C3126" i="1"/>
  <c r="C3127" i="1"/>
  <c r="C3128" i="1"/>
  <c r="C3129" i="1"/>
  <c r="C3130" i="1"/>
  <c r="C3131" i="1"/>
  <c r="C3132" i="1"/>
  <c r="C3133" i="1"/>
  <c r="C3134" i="1"/>
  <c r="C3135" i="1"/>
  <c r="C3136" i="1"/>
  <c r="C3137" i="1"/>
  <c r="C3138" i="1"/>
  <c r="C3139" i="1"/>
  <c r="C3140" i="1"/>
  <c r="C3141" i="1"/>
  <c r="C3142" i="1"/>
  <c r="C3143" i="1"/>
  <c r="C3144" i="1"/>
  <c r="C3145" i="1"/>
  <c r="C3146" i="1"/>
  <c r="C3147" i="1"/>
  <c r="C3148" i="1"/>
  <c r="C3149" i="1"/>
  <c r="C3150" i="1"/>
  <c r="C3151" i="1"/>
  <c r="C3152" i="1"/>
  <c r="C3153" i="1"/>
  <c r="C3154" i="1"/>
  <c r="C3155" i="1"/>
  <c r="C3156" i="1"/>
  <c r="C3157" i="1"/>
  <c r="C3158" i="1"/>
  <c r="C3159" i="1"/>
  <c r="C3160" i="1"/>
  <c r="C3161" i="1"/>
  <c r="C3162" i="1"/>
  <c r="C3163" i="1"/>
  <c r="C3164" i="1"/>
  <c r="C3165" i="1"/>
  <c r="C3166" i="1"/>
  <c r="C3167" i="1"/>
  <c r="C3168" i="1"/>
  <c r="C3169" i="1"/>
  <c r="C3170" i="1"/>
  <c r="C3171" i="1"/>
  <c r="C3172" i="1"/>
  <c r="C3173" i="1"/>
  <c r="C3174" i="1"/>
  <c r="C3175" i="1"/>
  <c r="C3176" i="1"/>
  <c r="C3177" i="1"/>
  <c r="C3178" i="1"/>
  <c r="C3179" i="1"/>
  <c r="C3180" i="1"/>
  <c r="C3181" i="1"/>
  <c r="C3182" i="1"/>
  <c r="C3183" i="1"/>
  <c r="C3184" i="1"/>
  <c r="C3185" i="1"/>
  <c r="C3186" i="1"/>
  <c r="C3187" i="1"/>
  <c r="C3188" i="1"/>
  <c r="C3189" i="1"/>
  <c r="C3190" i="1"/>
  <c r="C3191" i="1"/>
  <c r="C3192" i="1"/>
  <c r="C3193" i="1"/>
  <c r="C3194" i="1"/>
  <c r="C3195" i="1"/>
  <c r="C3196" i="1"/>
  <c r="C3197" i="1"/>
  <c r="C3198" i="1"/>
  <c r="C3199" i="1"/>
  <c r="C3200" i="1"/>
  <c r="C3201" i="1"/>
  <c r="C3202" i="1"/>
  <c r="C3203" i="1"/>
  <c r="C3204" i="1"/>
  <c r="C3205" i="1"/>
  <c r="C3206" i="1"/>
  <c r="C3207" i="1"/>
  <c r="C3208" i="1"/>
  <c r="C3209" i="1"/>
  <c r="C3210" i="1"/>
  <c r="C3211" i="1"/>
  <c r="C3212" i="1"/>
  <c r="C3213" i="1"/>
  <c r="C3214" i="1"/>
  <c r="C3215" i="1"/>
  <c r="C3216" i="1"/>
  <c r="C3217" i="1"/>
  <c r="C3218" i="1"/>
  <c r="C3219" i="1"/>
  <c r="C3220" i="1"/>
  <c r="C3221" i="1"/>
  <c r="C3222" i="1"/>
  <c r="C3223" i="1"/>
  <c r="C3224" i="1"/>
  <c r="C3225" i="1"/>
  <c r="C3226" i="1"/>
  <c r="C3227" i="1"/>
  <c r="C3228" i="1"/>
  <c r="C3229" i="1"/>
  <c r="C3230" i="1"/>
  <c r="C3231" i="1"/>
  <c r="C3232" i="1"/>
  <c r="C3233" i="1"/>
  <c r="C3234" i="1"/>
  <c r="C3235" i="1"/>
  <c r="C3236" i="1"/>
  <c r="C3237" i="1"/>
  <c r="C3238" i="1"/>
  <c r="C3239" i="1"/>
  <c r="C3240" i="1"/>
  <c r="C3241" i="1"/>
  <c r="C3242" i="1"/>
  <c r="C3243" i="1"/>
  <c r="C3244" i="1"/>
  <c r="C3245" i="1"/>
  <c r="C3246" i="1"/>
  <c r="C3247" i="1"/>
  <c r="C3248" i="1"/>
  <c r="C3249" i="1"/>
  <c r="C3250" i="1"/>
  <c r="C3251" i="1"/>
  <c r="C3252" i="1"/>
  <c r="C3253" i="1"/>
  <c r="C3254" i="1"/>
  <c r="C3255" i="1"/>
  <c r="C3256" i="1"/>
  <c r="C3257" i="1"/>
  <c r="C3258" i="1"/>
  <c r="C3259" i="1"/>
  <c r="C3260" i="1"/>
  <c r="C3261" i="1"/>
  <c r="C3262" i="1"/>
  <c r="C3263" i="1"/>
  <c r="C3264" i="1"/>
  <c r="C3265" i="1"/>
  <c r="C3266" i="1"/>
  <c r="C3267" i="1"/>
  <c r="C3268" i="1"/>
  <c r="C3269" i="1"/>
  <c r="C3270" i="1"/>
  <c r="C3271" i="1"/>
  <c r="C3272" i="1"/>
  <c r="C3273" i="1"/>
  <c r="C3274" i="1"/>
  <c r="C3275" i="1"/>
  <c r="C3276" i="1"/>
  <c r="C3277" i="1"/>
  <c r="C3278" i="1"/>
  <c r="C3279" i="1"/>
  <c r="C3280" i="1"/>
  <c r="C3281" i="1"/>
  <c r="C3282" i="1"/>
  <c r="C3283" i="1"/>
  <c r="C3284" i="1"/>
  <c r="C3285" i="1"/>
  <c r="C3286" i="1"/>
  <c r="C3287" i="1"/>
  <c r="C3288" i="1"/>
  <c r="C3289" i="1"/>
  <c r="C3290" i="1"/>
  <c r="C3291" i="1"/>
  <c r="C3292" i="1"/>
  <c r="C3293" i="1"/>
  <c r="C3294" i="1"/>
  <c r="C3295" i="1"/>
  <c r="C3296" i="1"/>
  <c r="C3297" i="1"/>
  <c r="C3298" i="1"/>
  <c r="C3299" i="1"/>
  <c r="C3300" i="1"/>
  <c r="C3301" i="1"/>
  <c r="C3302" i="1"/>
  <c r="C3303" i="1"/>
  <c r="C3304" i="1"/>
  <c r="C3305" i="1"/>
  <c r="C3306" i="1"/>
  <c r="C3307" i="1"/>
  <c r="C3308" i="1"/>
  <c r="C3309" i="1"/>
  <c r="C3310" i="1"/>
  <c r="C3311" i="1"/>
  <c r="C3312" i="1"/>
  <c r="C3313" i="1"/>
  <c r="C3314" i="1"/>
  <c r="C3315" i="1"/>
  <c r="C3316" i="1"/>
  <c r="C3317" i="1"/>
  <c r="C3318" i="1"/>
  <c r="C3319" i="1"/>
  <c r="C3320" i="1"/>
  <c r="C3321" i="1"/>
  <c r="C3322" i="1"/>
  <c r="C3323" i="1"/>
  <c r="C3324" i="1"/>
  <c r="C3325" i="1"/>
  <c r="C3326" i="1"/>
  <c r="C3327" i="1"/>
  <c r="C3328" i="1"/>
  <c r="C3329" i="1"/>
  <c r="C3330" i="1"/>
  <c r="C3331" i="1"/>
  <c r="C3332" i="1"/>
  <c r="C3333" i="1"/>
  <c r="C3334" i="1"/>
  <c r="C3335" i="1"/>
  <c r="C3336" i="1"/>
  <c r="C3337" i="1"/>
  <c r="C3338" i="1"/>
  <c r="C3339" i="1"/>
  <c r="C3340" i="1"/>
  <c r="C3341" i="1"/>
  <c r="C3342" i="1"/>
  <c r="C3343" i="1"/>
  <c r="C3344" i="1"/>
  <c r="C3345" i="1"/>
  <c r="C3346" i="1"/>
  <c r="C3347" i="1"/>
  <c r="C3348" i="1"/>
  <c r="C3349" i="1"/>
  <c r="C3350" i="1"/>
  <c r="C3351" i="1"/>
  <c r="C3352" i="1"/>
  <c r="C3353" i="1"/>
  <c r="C3354" i="1"/>
  <c r="C3355" i="1"/>
  <c r="C3356" i="1"/>
  <c r="C3357" i="1"/>
  <c r="C3358" i="1"/>
  <c r="C3359" i="1"/>
  <c r="C3360" i="1"/>
  <c r="C3361" i="1"/>
  <c r="C3362" i="1"/>
  <c r="C3363" i="1"/>
  <c r="C3364" i="1"/>
  <c r="C3365" i="1"/>
  <c r="C3366" i="1"/>
  <c r="C3367" i="1"/>
  <c r="C3368" i="1"/>
  <c r="C3369" i="1"/>
  <c r="C3370" i="1"/>
  <c r="C3371" i="1"/>
  <c r="C3372" i="1"/>
  <c r="C3373" i="1"/>
  <c r="C3374" i="1"/>
  <c r="C3375" i="1"/>
  <c r="C3376" i="1"/>
  <c r="C3377" i="1"/>
  <c r="C3378" i="1"/>
  <c r="C3379" i="1"/>
  <c r="C3380" i="1"/>
  <c r="C3381" i="1"/>
  <c r="C3382" i="1"/>
  <c r="C3383" i="1"/>
  <c r="C3384" i="1"/>
  <c r="C3385" i="1"/>
  <c r="C3386" i="1"/>
  <c r="C3387" i="1"/>
  <c r="C3388" i="1"/>
  <c r="C3389" i="1"/>
  <c r="C3390" i="1"/>
  <c r="C3391" i="1"/>
  <c r="C3392" i="1"/>
  <c r="C3393" i="1"/>
  <c r="C3394" i="1"/>
  <c r="C3395" i="1"/>
  <c r="C3396" i="1"/>
  <c r="C3397" i="1"/>
  <c r="C3398" i="1"/>
  <c r="C3399" i="1"/>
  <c r="C3400" i="1"/>
  <c r="C3401" i="1"/>
  <c r="C3402" i="1"/>
  <c r="C3403" i="1"/>
  <c r="C3404" i="1"/>
  <c r="C3405" i="1"/>
  <c r="C3406" i="1"/>
  <c r="C3407" i="1"/>
  <c r="C3408" i="1"/>
  <c r="C3409" i="1"/>
  <c r="C3410" i="1"/>
  <c r="C3411" i="1"/>
  <c r="C3412" i="1"/>
  <c r="C3413" i="1"/>
  <c r="C3414" i="1"/>
  <c r="C3415" i="1"/>
  <c r="C3416" i="1"/>
  <c r="C3417" i="1"/>
  <c r="C3418" i="1"/>
  <c r="C3419" i="1"/>
  <c r="C3420" i="1"/>
  <c r="C3421" i="1"/>
  <c r="C3422" i="1"/>
  <c r="C3423" i="1"/>
  <c r="C3424" i="1"/>
  <c r="C3425" i="1"/>
  <c r="C3426" i="1"/>
  <c r="C3427" i="1"/>
  <c r="C3428" i="1"/>
  <c r="C3429" i="1"/>
  <c r="C3430" i="1"/>
  <c r="C3431" i="1"/>
  <c r="C3432" i="1"/>
  <c r="C3433" i="1"/>
  <c r="C3434" i="1"/>
  <c r="C3435" i="1"/>
  <c r="C3436" i="1"/>
  <c r="C3437" i="1"/>
  <c r="C3438" i="1"/>
  <c r="C3439" i="1"/>
  <c r="C3440" i="1"/>
  <c r="C3441" i="1"/>
  <c r="C3442" i="1"/>
  <c r="C3443" i="1"/>
  <c r="C3444" i="1"/>
  <c r="C3445" i="1"/>
  <c r="C3446" i="1"/>
  <c r="C3447" i="1"/>
  <c r="C3448" i="1"/>
  <c r="C3449" i="1"/>
  <c r="C3450" i="1"/>
  <c r="C3451" i="1"/>
  <c r="C3452" i="1"/>
  <c r="C3453" i="1"/>
  <c r="C3454" i="1"/>
  <c r="C3455" i="1"/>
  <c r="C3456" i="1"/>
  <c r="C3457" i="1"/>
  <c r="C3458" i="1"/>
  <c r="C3459" i="1"/>
  <c r="C3460" i="1"/>
  <c r="C3461" i="1"/>
  <c r="C3462" i="1"/>
  <c r="C3463" i="1"/>
  <c r="C3464" i="1"/>
  <c r="C3465" i="1"/>
  <c r="C3466" i="1"/>
  <c r="C3467" i="1"/>
  <c r="C3468" i="1"/>
  <c r="C3469" i="1"/>
  <c r="C3470" i="1"/>
  <c r="C3471" i="1"/>
  <c r="C3472" i="1"/>
  <c r="C3473" i="1"/>
  <c r="C3474" i="1"/>
  <c r="C3475" i="1"/>
  <c r="C3476" i="1"/>
  <c r="C3477" i="1"/>
  <c r="C3478" i="1"/>
  <c r="C3479" i="1"/>
  <c r="C3480" i="1"/>
  <c r="C3481" i="1"/>
  <c r="C3482" i="1"/>
  <c r="C3483" i="1"/>
  <c r="C3484" i="1"/>
  <c r="C3485" i="1"/>
  <c r="C3486" i="1"/>
  <c r="C3487" i="1"/>
  <c r="C3488" i="1"/>
  <c r="C3489" i="1"/>
  <c r="C3490" i="1"/>
  <c r="C3491" i="1"/>
  <c r="C3492" i="1"/>
  <c r="C3493" i="1"/>
  <c r="C3494" i="1"/>
  <c r="C3495" i="1"/>
  <c r="C3496" i="1"/>
  <c r="C3497" i="1"/>
  <c r="C3498" i="1"/>
  <c r="C3499" i="1"/>
  <c r="C3500" i="1"/>
  <c r="C3501" i="1"/>
  <c r="C3502" i="1"/>
  <c r="C3503" i="1"/>
  <c r="C3504" i="1"/>
  <c r="C3505" i="1"/>
  <c r="C3506" i="1"/>
  <c r="C3507" i="1"/>
  <c r="C3508" i="1"/>
  <c r="C3509" i="1"/>
  <c r="C3510" i="1"/>
  <c r="C3511" i="1"/>
  <c r="C3512" i="1"/>
  <c r="C3513" i="1"/>
  <c r="C3514" i="1"/>
  <c r="C3515" i="1"/>
  <c r="C3516" i="1"/>
  <c r="C3517" i="1"/>
  <c r="C3518" i="1"/>
  <c r="C3519" i="1"/>
  <c r="C3520" i="1"/>
  <c r="C3521" i="1"/>
  <c r="C3522" i="1"/>
  <c r="C3523" i="1"/>
  <c r="C3524" i="1"/>
  <c r="C3525" i="1"/>
  <c r="C3526" i="1"/>
  <c r="C3527" i="1"/>
  <c r="C3528" i="1"/>
  <c r="C3529" i="1"/>
  <c r="C3530" i="1"/>
  <c r="C3531" i="1"/>
  <c r="C3532" i="1"/>
  <c r="C3533" i="1"/>
  <c r="C3534" i="1"/>
  <c r="C3535" i="1"/>
  <c r="C3536" i="1"/>
  <c r="C3537" i="1"/>
  <c r="C3538" i="1"/>
  <c r="C3539" i="1"/>
  <c r="C3540" i="1"/>
  <c r="C3541" i="1"/>
  <c r="C3542" i="1"/>
  <c r="C3543" i="1"/>
  <c r="C3544" i="1"/>
  <c r="C3545" i="1"/>
  <c r="C3546" i="1"/>
  <c r="C3547" i="1"/>
  <c r="C3548" i="1"/>
  <c r="C3549" i="1"/>
  <c r="C3550" i="1"/>
  <c r="C3551" i="1"/>
  <c r="C3552" i="1"/>
  <c r="C3553" i="1"/>
  <c r="C3554" i="1"/>
  <c r="C3555" i="1"/>
  <c r="C3556" i="1"/>
  <c r="C3557" i="1"/>
  <c r="C3558" i="1"/>
  <c r="C3559" i="1"/>
  <c r="C3560" i="1"/>
  <c r="C3561" i="1"/>
  <c r="C3562" i="1"/>
  <c r="C3563" i="1"/>
  <c r="C3564" i="1"/>
  <c r="C3565" i="1"/>
  <c r="C3566" i="1"/>
  <c r="C3567" i="1"/>
  <c r="C3568" i="1"/>
  <c r="C3569" i="1"/>
  <c r="C3570" i="1"/>
  <c r="C3571" i="1"/>
  <c r="C3572" i="1"/>
  <c r="C3573" i="1"/>
  <c r="C3574" i="1"/>
  <c r="C3575" i="1"/>
  <c r="C3576" i="1"/>
  <c r="C3577" i="1"/>
  <c r="C3578" i="1"/>
  <c r="C3579" i="1"/>
  <c r="C3580" i="1"/>
  <c r="C3581" i="1"/>
  <c r="C3582" i="1"/>
  <c r="C3583" i="1"/>
  <c r="C3584" i="1"/>
  <c r="C3585" i="1"/>
  <c r="C3586" i="1"/>
  <c r="C3587" i="1"/>
  <c r="C3588" i="1"/>
  <c r="C3589" i="1"/>
  <c r="C3590" i="1"/>
  <c r="C3591" i="1"/>
  <c r="C3592" i="1"/>
  <c r="C3593" i="1"/>
  <c r="C3594" i="1"/>
  <c r="C3595" i="1"/>
  <c r="C3596" i="1"/>
  <c r="C3597" i="1"/>
  <c r="C3598" i="1"/>
  <c r="C3599" i="1"/>
  <c r="C3600" i="1"/>
  <c r="C3601" i="1"/>
  <c r="C3602" i="1"/>
  <c r="C3603" i="1"/>
  <c r="C3604" i="1"/>
  <c r="C3605" i="1"/>
  <c r="C3606" i="1"/>
  <c r="C3607" i="1"/>
  <c r="C3608" i="1"/>
  <c r="C3609" i="1"/>
  <c r="C3610" i="1"/>
  <c r="C3611" i="1"/>
  <c r="C3612" i="1"/>
  <c r="C3613" i="1"/>
  <c r="C3614" i="1"/>
  <c r="C3615" i="1"/>
  <c r="C3616" i="1"/>
  <c r="C3617" i="1"/>
  <c r="C3618" i="1"/>
  <c r="C3619" i="1"/>
  <c r="C3620" i="1"/>
  <c r="C3621" i="1"/>
  <c r="C3622" i="1"/>
  <c r="C3623" i="1"/>
  <c r="C3624" i="1"/>
  <c r="C3625" i="1"/>
  <c r="C3626" i="1"/>
  <c r="C3627" i="1"/>
  <c r="C3628" i="1"/>
  <c r="C3629" i="1"/>
  <c r="C3630" i="1"/>
  <c r="C3631" i="1"/>
  <c r="C3632" i="1"/>
  <c r="C3633" i="1"/>
  <c r="C3634" i="1"/>
  <c r="C3635" i="1"/>
  <c r="C3636" i="1"/>
  <c r="C3637" i="1"/>
  <c r="C3638" i="1"/>
  <c r="C3639" i="1"/>
  <c r="C3640" i="1"/>
  <c r="C3641" i="1"/>
  <c r="C3642" i="1"/>
  <c r="C3643" i="1"/>
  <c r="C3644" i="1"/>
  <c r="C3645" i="1"/>
  <c r="C3646" i="1"/>
  <c r="C3647" i="1"/>
  <c r="C3648" i="1"/>
  <c r="C3649" i="1"/>
  <c r="C3650" i="1"/>
  <c r="C3651" i="1"/>
  <c r="C3652" i="1"/>
  <c r="C3653" i="1"/>
  <c r="C3654" i="1"/>
  <c r="C3655" i="1"/>
  <c r="C3656" i="1"/>
  <c r="C3657" i="1"/>
  <c r="C3658" i="1"/>
  <c r="C3659" i="1"/>
  <c r="C3660" i="1"/>
  <c r="C3661" i="1"/>
  <c r="C3662" i="1"/>
  <c r="C3663" i="1"/>
  <c r="C3664" i="1"/>
  <c r="C3665" i="1"/>
  <c r="C3666" i="1"/>
  <c r="C3667" i="1"/>
  <c r="C3668" i="1"/>
  <c r="C3669" i="1"/>
  <c r="C3670" i="1"/>
  <c r="C3671" i="1"/>
  <c r="C3672" i="1"/>
  <c r="C3673" i="1"/>
  <c r="C3674" i="1"/>
  <c r="C3675" i="1"/>
  <c r="C3676" i="1"/>
  <c r="C3677" i="1"/>
  <c r="C3678" i="1"/>
  <c r="C3679" i="1"/>
  <c r="C3680" i="1"/>
  <c r="C3681" i="1"/>
  <c r="C3682" i="1"/>
  <c r="C3683" i="1"/>
  <c r="C3684" i="1"/>
  <c r="C3685" i="1"/>
  <c r="C3686" i="1"/>
  <c r="C3687" i="1"/>
  <c r="C3688" i="1"/>
  <c r="C3689" i="1"/>
  <c r="C3690" i="1"/>
  <c r="C3691" i="1"/>
  <c r="C3692" i="1"/>
  <c r="C3693" i="1"/>
  <c r="C3694" i="1"/>
  <c r="C3695" i="1"/>
  <c r="C3696" i="1"/>
  <c r="C3697" i="1"/>
  <c r="C3698" i="1"/>
  <c r="C3699" i="1"/>
  <c r="C3700" i="1"/>
  <c r="C3701" i="1"/>
  <c r="C3702" i="1"/>
  <c r="C3703" i="1"/>
  <c r="C3704" i="1"/>
  <c r="C3705" i="1"/>
  <c r="C3706" i="1"/>
  <c r="C3707" i="1"/>
  <c r="C3708" i="1"/>
  <c r="C3709" i="1"/>
  <c r="C3710" i="1"/>
  <c r="C3711" i="1"/>
  <c r="C3712" i="1"/>
  <c r="C3713" i="1"/>
  <c r="C3714" i="1"/>
  <c r="C3715" i="1"/>
  <c r="C3716" i="1"/>
  <c r="C3717" i="1"/>
  <c r="C3718" i="1"/>
  <c r="C3719" i="1"/>
  <c r="C3720" i="1"/>
  <c r="C3721" i="1"/>
  <c r="C3722" i="1"/>
  <c r="C3723" i="1"/>
  <c r="C3724" i="1"/>
  <c r="C3725" i="1"/>
  <c r="C3726" i="1"/>
  <c r="C3727" i="1"/>
  <c r="C3728" i="1"/>
  <c r="C3729" i="1"/>
  <c r="C3730" i="1"/>
  <c r="C3731" i="1"/>
  <c r="C3732" i="1"/>
  <c r="C3733" i="1"/>
  <c r="C3734" i="1"/>
  <c r="C3735" i="1"/>
  <c r="C3736" i="1"/>
  <c r="C3737" i="1"/>
  <c r="C3738" i="1"/>
  <c r="C3739" i="1"/>
  <c r="C3740" i="1"/>
  <c r="C3741" i="1"/>
  <c r="C3742" i="1"/>
  <c r="C3743" i="1"/>
  <c r="C3744" i="1"/>
  <c r="C3745" i="1"/>
  <c r="C3746" i="1"/>
  <c r="C3747" i="1"/>
  <c r="C3748" i="1"/>
  <c r="C3749" i="1"/>
  <c r="C3750" i="1"/>
  <c r="C3751" i="1"/>
  <c r="C3752" i="1"/>
  <c r="C3753" i="1"/>
  <c r="C3754" i="1"/>
  <c r="C3755" i="1"/>
  <c r="C3756" i="1"/>
  <c r="C3757" i="1"/>
  <c r="C3758" i="1"/>
  <c r="C3759" i="1"/>
  <c r="C3760" i="1"/>
  <c r="C3761" i="1"/>
  <c r="C3762" i="1"/>
  <c r="C3763" i="1"/>
  <c r="C3764" i="1"/>
  <c r="C3765" i="1"/>
  <c r="C3766" i="1"/>
  <c r="C3767" i="1"/>
  <c r="C3768" i="1"/>
  <c r="C3769" i="1"/>
  <c r="C3770" i="1"/>
  <c r="C3771" i="1"/>
  <c r="C3772" i="1"/>
  <c r="C3773" i="1"/>
  <c r="C3774" i="1"/>
  <c r="C3775" i="1"/>
  <c r="C3776" i="1"/>
  <c r="C3777" i="1"/>
  <c r="C3778" i="1"/>
  <c r="C3779" i="1"/>
  <c r="C3780" i="1"/>
  <c r="C3781" i="1"/>
  <c r="C3782" i="1"/>
  <c r="C3783" i="1"/>
  <c r="C3784" i="1"/>
  <c r="C3785" i="1"/>
  <c r="C3786" i="1"/>
  <c r="C3787" i="1"/>
  <c r="C3788" i="1"/>
  <c r="C3789" i="1"/>
  <c r="C3790" i="1"/>
  <c r="C3791" i="1"/>
  <c r="C3792" i="1"/>
  <c r="C3793" i="1"/>
  <c r="C3794" i="1"/>
  <c r="C3795" i="1"/>
  <c r="C3796" i="1"/>
  <c r="C3797" i="1"/>
  <c r="C3798" i="1"/>
  <c r="C3799" i="1"/>
  <c r="C3800" i="1"/>
  <c r="C3801" i="1"/>
  <c r="C3802" i="1"/>
  <c r="C3803" i="1"/>
  <c r="C3804" i="1"/>
  <c r="C3805" i="1"/>
  <c r="C3806" i="1"/>
  <c r="C3807" i="1"/>
  <c r="C3808" i="1"/>
  <c r="C3809" i="1"/>
  <c r="C3810" i="1"/>
  <c r="C3811" i="1"/>
  <c r="C3812" i="1"/>
  <c r="C3813" i="1"/>
  <c r="C3814" i="1"/>
  <c r="C3815" i="1"/>
  <c r="C3816" i="1"/>
  <c r="C3817" i="1"/>
  <c r="C3818" i="1"/>
  <c r="C3819" i="1"/>
  <c r="C3820" i="1"/>
  <c r="C3821" i="1"/>
  <c r="C3822" i="1"/>
  <c r="C3823" i="1"/>
  <c r="C3824" i="1"/>
  <c r="C3825" i="1"/>
  <c r="C3826" i="1"/>
  <c r="C3827" i="1"/>
  <c r="C3828" i="1"/>
  <c r="C3829" i="1"/>
  <c r="C3830" i="1"/>
  <c r="C3831" i="1"/>
  <c r="C3832" i="1"/>
  <c r="C3833" i="1"/>
  <c r="C3834" i="1"/>
  <c r="C3835" i="1"/>
  <c r="C3836" i="1"/>
  <c r="C3837" i="1"/>
  <c r="C3838" i="1"/>
  <c r="C3839" i="1"/>
  <c r="C3840" i="1"/>
  <c r="C3841" i="1"/>
  <c r="C3842" i="1"/>
  <c r="C3843" i="1"/>
  <c r="C3844" i="1"/>
  <c r="C3845" i="1"/>
  <c r="C3846" i="1"/>
  <c r="C3847" i="1"/>
  <c r="C3848" i="1"/>
  <c r="C3849" i="1"/>
  <c r="C3850" i="1"/>
  <c r="C3851" i="1"/>
  <c r="C3852" i="1"/>
  <c r="C3853" i="1"/>
  <c r="C3854" i="1"/>
  <c r="C3855" i="1"/>
  <c r="C3856" i="1"/>
  <c r="C3857" i="1"/>
  <c r="C3858" i="1"/>
  <c r="C3859" i="1"/>
  <c r="C3860" i="1"/>
  <c r="C3861" i="1"/>
  <c r="C3862" i="1"/>
  <c r="C3863" i="1"/>
  <c r="C3864" i="1"/>
  <c r="C3865" i="1"/>
  <c r="C3866" i="1"/>
  <c r="C3867" i="1"/>
  <c r="C3868" i="1"/>
  <c r="C3869" i="1"/>
  <c r="C3870" i="1"/>
  <c r="C3871" i="1"/>
  <c r="C3872" i="1"/>
  <c r="C3873" i="1"/>
  <c r="C3874" i="1"/>
  <c r="C3875" i="1"/>
  <c r="C3876" i="1"/>
  <c r="C3877" i="1"/>
  <c r="C3878" i="1"/>
  <c r="C3879" i="1"/>
  <c r="C3880" i="1"/>
  <c r="C3881" i="1"/>
  <c r="C3882" i="1"/>
  <c r="C3883" i="1"/>
  <c r="C3884" i="1"/>
  <c r="C3885" i="1"/>
  <c r="C3886" i="1"/>
  <c r="C3887" i="1"/>
  <c r="C3888" i="1"/>
  <c r="C3889" i="1"/>
  <c r="C3890" i="1"/>
  <c r="C3891" i="1"/>
  <c r="C3892" i="1"/>
  <c r="C3893" i="1"/>
  <c r="C3894" i="1"/>
  <c r="C3895" i="1"/>
  <c r="C3896" i="1"/>
  <c r="C3897" i="1"/>
  <c r="C3898" i="1"/>
  <c r="C3899" i="1"/>
  <c r="C3900" i="1"/>
  <c r="C3901" i="1"/>
  <c r="C3902" i="1"/>
  <c r="C3903" i="1"/>
  <c r="C3904" i="1"/>
  <c r="C3905" i="1"/>
  <c r="C3906" i="1"/>
  <c r="C3907" i="1"/>
  <c r="C3908" i="1"/>
  <c r="C3909" i="1"/>
  <c r="C3910" i="1"/>
  <c r="C3911" i="1"/>
  <c r="C3912" i="1"/>
  <c r="C3913" i="1"/>
  <c r="C3914" i="1"/>
  <c r="C3915" i="1"/>
  <c r="C3916" i="1"/>
  <c r="C3917" i="1"/>
  <c r="C3918" i="1"/>
  <c r="C3919" i="1"/>
  <c r="C3920" i="1"/>
  <c r="C3921" i="1"/>
  <c r="C3922" i="1"/>
  <c r="C3923" i="1"/>
  <c r="C3924" i="1"/>
  <c r="C3925" i="1"/>
  <c r="C3926" i="1"/>
  <c r="C3927" i="1"/>
  <c r="C3928" i="1"/>
  <c r="C3929" i="1"/>
  <c r="C3930" i="1"/>
  <c r="C3931" i="1"/>
  <c r="C3932" i="1"/>
  <c r="C3933" i="1"/>
  <c r="C3934" i="1"/>
  <c r="C3935" i="1"/>
  <c r="C3936" i="1"/>
  <c r="C3937" i="1"/>
  <c r="C3938" i="1"/>
  <c r="C3939" i="1"/>
  <c r="C3940" i="1"/>
  <c r="C3941" i="1"/>
  <c r="C3942" i="1"/>
  <c r="C3943" i="1"/>
  <c r="C3944" i="1"/>
  <c r="C3945" i="1"/>
  <c r="C3946" i="1"/>
  <c r="C3947" i="1"/>
  <c r="C3948" i="1"/>
  <c r="C3949" i="1"/>
  <c r="C3950" i="1"/>
  <c r="C3951" i="1"/>
  <c r="C3952" i="1"/>
  <c r="C3953" i="1"/>
  <c r="C3954" i="1"/>
  <c r="C3955" i="1"/>
  <c r="C3956" i="1"/>
  <c r="C3957" i="1"/>
  <c r="C3958" i="1"/>
  <c r="C3959" i="1"/>
  <c r="C3960" i="1"/>
  <c r="C3961" i="1"/>
  <c r="C3962" i="1"/>
  <c r="C3963" i="1"/>
  <c r="C3964" i="1"/>
  <c r="C3965" i="1"/>
  <c r="C3966" i="1"/>
  <c r="C3967" i="1"/>
  <c r="C3968" i="1"/>
  <c r="C3969" i="1"/>
  <c r="C3970" i="1"/>
  <c r="C3971" i="1"/>
  <c r="C3972" i="1"/>
  <c r="C3973" i="1"/>
  <c r="C3974" i="1"/>
  <c r="C3975" i="1"/>
  <c r="C3976" i="1"/>
  <c r="C3977" i="1"/>
  <c r="C3978" i="1"/>
  <c r="C3979" i="1"/>
  <c r="C3980" i="1"/>
  <c r="C3981" i="1"/>
  <c r="C3982" i="1"/>
  <c r="C3983" i="1"/>
  <c r="C3984" i="1"/>
  <c r="C3985" i="1"/>
  <c r="C3986" i="1"/>
  <c r="C3987" i="1"/>
  <c r="C3988" i="1"/>
  <c r="C3989" i="1"/>
  <c r="C3990" i="1"/>
  <c r="C3991" i="1"/>
  <c r="C3992" i="1"/>
  <c r="C3993" i="1"/>
  <c r="C3994" i="1"/>
  <c r="C3995" i="1"/>
  <c r="C3996" i="1"/>
  <c r="C3997" i="1"/>
  <c r="C3998" i="1"/>
  <c r="C3999" i="1"/>
  <c r="C4000" i="1"/>
  <c r="C4001" i="1"/>
  <c r="C4002" i="1"/>
  <c r="C4003" i="1"/>
  <c r="C4004" i="1"/>
  <c r="C4005" i="1"/>
  <c r="C4006" i="1"/>
  <c r="C4007" i="1"/>
  <c r="C4008" i="1"/>
  <c r="C4009" i="1"/>
  <c r="C4010" i="1"/>
  <c r="C4011" i="1"/>
  <c r="C4012" i="1"/>
  <c r="C4013" i="1"/>
  <c r="C4014" i="1"/>
  <c r="C4015" i="1"/>
  <c r="C4016" i="1"/>
  <c r="C4017" i="1"/>
  <c r="C4018" i="1"/>
  <c r="C4019" i="1"/>
  <c r="C4020" i="1"/>
  <c r="C4021" i="1"/>
  <c r="C4022" i="1"/>
  <c r="C4023" i="1"/>
  <c r="C4024" i="1"/>
  <c r="C4025" i="1"/>
  <c r="C4026" i="1"/>
  <c r="C4027" i="1"/>
  <c r="C4028" i="1"/>
  <c r="C4029" i="1"/>
  <c r="C4030" i="1"/>
  <c r="C4031" i="1"/>
  <c r="C4032" i="1"/>
  <c r="C4033" i="1"/>
  <c r="C4034" i="1"/>
  <c r="C4035" i="1"/>
  <c r="C4036" i="1"/>
  <c r="C4037" i="1"/>
  <c r="C4038" i="1"/>
  <c r="C4039" i="1"/>
  <c r="C4040" i="1"/>
  <c r="C4041" i="1"/>
  <c r="C4042" i="1"/>
  <c r="C4043" i="1"/>
  <c r="C4044" i="1"/>
  <c r="C4045" i="1"/>
  <c r="C4046" i="1"/>
  <c r="C4047" i="1"/>
  <c r="C4048" i="1"/>
  <c r="C4049" i="1"/>
  <c r="C4050" i="1"/>
  <c r="C4051" i="1"/>
  <c r="C4052" i="1"/>
  <c r="C4053" i="1"/>
  <c r="C4054" i="1"/>
  <c r="C4055" i="1"/>
  <c r="C4056" i="1"/>
  <c r="C4057" i="1"/>
  <c r="C4058" i="1"/>
  <c r="C4059" i="1"/>
  <c r="C4060" i="1"/>
  <c r="C4061" i="1"/>
  <c r="C4062" i="1"/>
  <c r="C4063" i="1"/>
  <c r="C4064" i="1"/>
  <c r="C4065" i="1"/>
  <c r="C4066" i="1"/>
  <c r="C4067" i="1"/>
  <c r="C4068" i="1"/>
  <c r="C4069" i="1"/>
  <c r="C4070" i="1"/>
  <c r="C4071" i="1"/>
  <c r="C4072" i="1"/>
  <c r="C4073" i="1"/>
  <c r="C4074" i="1"/>
  <c r="C4075" i="1"/>
  <c r="C4076" i="1"/>
  <c r="C4077" i="1"/>
  <c r="C4078" i="1"/>
  <c r="C4079" i="1"/>
  <c r="C4080" i="1"/>
  <c r="C4081" i="1"/>
  <c r="C4082" i="1"/>
  <c r="C4083" i="1"/>
  <c r="C4084" i="1"/>
  <c r="C4085" i="1"/>
  <c r="C4086" i="1"/>
  <c r="C4087" i="1"/>
  <c r="C4088" i="1"/>
  <c r="C4089" i="1"/>
  <c r="C4090" i="1"/>
  <c r="C4091" i="1"/>
  <c r="C4092" i="1"/>
  <c r="C4093" i="1"/>
  <c r="C4094" i="1"/>
  <c r="C4095" i="1"/>
  <c r="C4096" i="1"/>
  <c r="C4097" i="1"/>
  <c r="C4098" i="1"/>
  <c r="C4099" i="1"/>
  <c r="C4100" i="1"/>
  <c r="C4101" i="1"/>
  <c r="C4102" i="1"/>
  <c r="C4103" i="1"/>
  <c r="C4104" i="1"/>
  <c r="C4105" i="1"/>
  <c r="C4106" i="1"/>
  <c r="C4107" i="1"/>
  <c r="C4108" i="1"/>
  <c r="C4109" i="1"/>
  <c r="C4110" i="1"/>
  <c r="C4111" i="1"/>
  <c r="C4112" i="1"/>
  <c r="C4113" i="1"/>
  <c r="C4114" i="1"/>
  <c r="C4115" i="1"/>
  <c r="C4116" i="1"/>
  <c r="C4117" i="1"/>
  <c r="C4118" i="1"/>
  <c r="C4119" i="1"/>
  <c r="C4120" i="1"/>
  <c r="C4121" i="1"/>
  <c r="C4122" i="1"/>
  <c r="C4123" i="1"/>
  <c r="C4124" i="1"/>
  <c r="C4125" i="1"/>
  <c r="C4126" i="1"/>
  <c r="C4127" i="1"/>
  <c r="C4128" i="1"/>
  <c r="C4129" i="1"/>
  <c r="C4130" i="1"/>
  <c r="C4131" i="1"/>
  <c r="C4132" i="1"/>
  <c r="C4133" i="1"/>
  <c r="C4134" i="1"/>
  <c r="C4135" i="1"/>
  <c r="C4136" i="1"/>
  <c r="C4137" i="1"/>
  <c r="C4138" i="1"/>
  <c r="C4139" i="1"/>
  <c r="C4140" i="1"/>
  <c r="C4141" i="1"/>
  <c r="C4142" i="1"/>
  <c r="C4143" i="1"/>
  <c r="C4144" i="1"/>
  <c r="C4145" i="1"/>
  <c r="C4146" i="1"/>
  <c r="C4147" i="1"/>
  <c r="C4148" i="1"/>
  <c r="C4149" i="1"/>
  <c r="C4150" i="1"/>
  <c r="C4151" i="1"/>
  <c r="C4152" i="1"/>
  <c r="C4153" i="1"/>
  <c r="C4154" i="1"/>
  <c r="C4155" i="1"/>
  <c r="C4156" i="1"/>
  <c r="C4157" i="1"/>
  <c r="C4158" i="1"/>
  <c r="C4159" i="1"/>
  <c r="C4160" i="1"/>
  <c r="C4161" i="1"/>
  <c r="C4162" i="1"/>
  <c r="C4163" i="1"/>
  <c r="C4164" i="1"/>
  <c r="C4165" i="1"/>
  <c r="C4166" i="1"/>
  <c r="C4167" i="1"/>
  <c r="C4168" i="1"/>
  <c r="C4169" i="1"/>
  <c r="C4170" i="1"/>
  <c r="C4171" i="1"/>
  <c r="C4172" i="1"/>
  <c r="C4173" i="1"/>
  <c r="C4174" i="1"/>
  <c r="C4175" i="1"/>
  <c r="C4176" i="1"/>
  <c r="C4177" i="1"/>
  <c r="C4178" i="1"/>
  <c r="C4179" i="1"/>
  <c r="C4180" i="1"/>
  <c r="C4181" i="1"/>
  <c r="C4182" i="1"/>
  <c r="C4183" i="1"/>
  <c r="C4184" i="1"/>
  <c r="C4185" i="1"/>
  <c r="C4186" i="1"/>
  <c r="C4187" i="1"/>
  <c r="C4188" i="1"/>
  <c r="C4189" i="1"/>
  <c r="C4190" i="1"/>
  <c r="C4191" i="1"/>
  <c r="C4192" i="1"/>
  <c r="C4193" i="1"/>
  <c r="C4194" i="1"/>
  <c r="C4195" i="1"/>
  <c r="C4196" i="1"/>
  <c r="C4197" i="1"/>
  <c r="C4198" i="1"/>
  <c r="C4199" i="1"/>
  <c r="C4200" i="1"/>
  <c r="C4201" i="1"/>
  <c r="C4202" i="1"/>
  <c r="C4203" i="1"/>
  <c r="C4204" i="1"/>
  <c r="C4205" i="1"/>
  <c r="C4206" i="1"/>
  <c r="C4207" i="1"/>
  <c r="C4208" i="1"/>
  <c r="C4209" i="1"/>
  <c r="C4210" i="1"/>
  <c r="C4211" i="1"/>
  <c r="C4212" i="1"/>
  <c r="C4213" i="1"/>
  <c r="C4214" i="1"/>
  <c r="C4215" i="1"/>
  <c r="C4216" i="1"/>
  <c r="C4217" i="1"/>
  <c r="C4218" i="1"/>
  <c r="C4219" i="1"/>
  <c r="C4220" i="1"/>
  <c r="C4221" i="1"/>
  <c r="C4222" i="1"/>
  <c r="C4223" i="1"/>
  <c r="C4224" i="1"/>
  <c r="C4225" i="1"/>
  <c r="C4226" i="1"/>
  <c r="C4227" i="1"/>
  <c r="C4228" i="1"/>
  <c r="C4229" i="1"/>
  <c r="C4230" i="1"/>
  <c r="C4231" i="1"/>
  <c r="C4232" i="1"/>
  <c r="C4233" i="1"/>
  <c r="C4234" i="1"/>
  <c r="C4235" i="1"/>
  <c r="C4236" i="1"/>
  <c r="C4237" i="1"/>
  <c r="C4238" i="1"/>
  <c r="C4239" i="1"/>
  <c r="C4240" i="1"/>
  <c r="C4241" i="1"/>
  <c r="C4242" i="1"/>
  <c r="C4243" i="1"/>
  <c r="C4244" i="1"/>
  <c r="C4245" i="1"/>
  <c r="C4246" i="1"/>
  <c r="C4247" i="1"/>
  <c r="C4248" i="1"/>
  <c r="C4249" i="1"/>
  <c r="C4250" i="1"/>
  <c r="C4251" i="1"/>
  <c r="C4252" i="1"/>
  <c r="C4253" i="1"/>
  <c r="C4254" i="1"/>
  <c r="C4255" i="1"/>
  <c r="C4256" i="1"/>
  <c r="C4257" i="1"/>
  <c r="C4258" i="1"/>
  <c r="C4259" i="1"/>
  <c r="C4260" i="1"/>
  <c r="C4261" i="1"/>
  <c r="C4262" i="1"/>
  <c r="C4263" i="1"/>
  <c r="C4264" i="1"/>
  <c r="C4265" i="1"/>
  <c r="C4266" i="1"/>
  <c r="C4267" i="1"/>
  <c r="C4268" i="1"/>
  <c r="C4269" i="1"/>
  <c r="C4270" i="1"/>
  <c r="C4271" i="1"/>
  <c r="C4272" i="1"/>
  <c r="C4273" i="1"/>
  <c r="C4274" i="1"/>
  <c r="C4275" i="1"/>
  <c r="C4276" i="1"/>
  <c r="C4277" i="1"/>
  <c r="C4278" i="1"/>
  <c r="C4279" i="1"/>
  <c r="C4280" i="1"/>
  <c r="C4281" i="1"/>
  <c r="C4282" i="1"/>
  <c r="C4283" i="1"/>
  <c r="C4284" i="1"/>
  <c r="C4285" i="1"/>
  <c r="C4286" i="1"/>
  <c r="C4287" i="1"/>
  <c r="C4288" i="1"/>
  <c r="C4289" i="1"/>
  <c r="C4290" i="1"/>
  <c r="C4291" i="1"/>
  <c r="C4292" i="1"/>
  <c r="C4293" i="1"/>
  <c r="C4294" i="1"/>
  <c r="C4295" i="1"/>
  <c r="C4296" i="1"/>
  <c r="C4297" i="1"/>
  <c r="C4298" i="1"/>
  <c r="C4299" i="1"/>
  <c r="C4300" i="1"/>
  <c r="C4301" i="1"/>
  <c r="C4302" i="1"/>
  <c r="C4303" i="1"/>
  <c r="C4304" i="1"/>
  <c r="C4305" i="1"/>
  <c r="C4306" i="1"/>
  <c r="C4307" i="1"/>
  <c r="C4308" i="1"/>
  <c r="C4309" i="1"/>
  <c r="C4310" i="1"/>
  <c r="C4311" i="1"/>
  <c r="C4312" i="1"/>
  <c r="C4313" i="1"/>
  <c r="C4314" i="1"/>
  <c r="C4315" i="1"/>
  <c r="C4316" i="1"/>
  <c r="C4317" i="1"/>
  <c r="C4318" i="1"/>
  <c r="C4319" i="1"/>
  <c r="C4320" i="1"/>
  <c r="C4321" i="1"/>
  <c r="C4322" i="1"/>
  <c r="C4323" i="1"/>
  <c r="C4324" i="1"/>
  <c r="C4325" i="1"/>
  <c r="C4326" i="1"/>
  <c r="C4327" i="1"/>
  <c r="C4328" i="1"/>
  <c r="C4329" i="1"/>
  <c r="C4330" i="1"/>
  <c r="C4331" i="1"/>
  <c r="C4332" i="1"/>
  <c r="C4333" i="1"/>
  <c r="C4334" i="1"/>
  <c r="C4335" i="1"/>
  <c r="C4336" i="1"/>
  <c r="C4337" i="1"/>
  <c r="C4338" i="1"/>
  <c r="C4339" i="1"/>
  <c r="C4340" i="1"/>
  <c r="C4341" i="1"/>
  <c r="C4342" i="1"/>
  <c r="C4343" i="1"/>
  <c r="C4344" i="1"/>
  <c r="C4345" i="1"/>
  <c r="C4346" i="1"/>
  <c r="C4347" i="1"/>
  <c r="C4348" i="1"/>
  <c r="C4349" i="1"/>
  <c r="C4350" i="1"/>
  <c r="C4351" i="1"/>
  <c r="C4352" i="1"/>
  <c r="C4353" i="1"/>
  <c r="C4354" i="1"/>
  <c r="C4355" i="1"/>
  <c r="C4356" i="1"/>
  <c r="C4357" i="1"/>
  <c r="C4358" i="1"/>
  <c r="C4359" i="1"/>
  <c r="C4360" i="1"/>
  <c r="C4361" i="1"/>
  <c r="C4362" i="1"/>
  <c r="C4363" i="1"/>
  <c r="C4364" i="1"/>
  <c r="C4365" i="1"/>
  <c r="C4366" i="1"/>
  <c r="C4367" i="1"/>
  <c r="C4368" i="1"/>
  <c r="C4369" i="1"/>
  <c r="C4370" i="1"/>
  <c r="C4371" i="1"/>
  <c r="C4372" i="1"/>
  <c r="C4373" i="1"/>
  <c r="C4374" i="1"/>
  <c r="C4375" i="1"/>
  <c r="C4376" i="1"/>
  <c r="C4377" i="1"/>
  <c r="C4378" i="1"/>
  <c r="C4379" i="1"/>
  <c r="C4380" i="1"/>
  <c r="C4381" i="1"/>
  <c r="C4382" i="1"/>
  <c r="C4383" i="1"/>
  <c r="C4384" i="1"/>
  <c r="C4385" i="1"/>
  <c r="C4386" i="1"/>
  <c r="C4387" i="1"/>
  <c r="C4388" i="1"/>
  <c r="C4389" i="1"/>
  <c r="C4390" i="1"/>
  <c r="C4391" i="1"/>
  <c r="C4392" i="1"/>
  <c r="C4393" i="1"/>
  <c r="C4394" i="1"/>
  <c r="C4395" i="1"/>
  <c r="C4396" i="1"/>
  <c r="C4397" i="1"/>
  <c r="C4398" i="1"/>
  <c r="C4399" i="1"/>
  <c r="C4400" i="1"/>
  <c r="C4401" i="1"/>
  <c r="C4402" i="1"/>
  <c r="C4403" i="1"/>
  <c r="C4404" i="1"/>
  <c r="C4405" i="1"/>
  <c r="C4406" i="1"/>
  <c r="C4407" i="1"/>
  <c r="C4408" i="1"/>
  <c r="C4409" i="1"/>
  <c r="C4410" i="1"/>
  <c r="C4411" i="1"/>
  <c r="C4412" i="1"/>
  <c r="C4413" i="1"/>
  <c r="C4414" i="1"/>
  <c r="C4415" i="1"/>
  <c r="C4416" i="1"/>
  <c r="C4417" i="1"/>
  <c r="C4418" i="1"/>
  <c r="C4419" i="1"/>
  <c r="C4420" i="1"/>
  <c r="C4421" i="1"/>
  <c r="C4422" i="1"/>
  <c r="C4423" i="1"/>
  <c r="C4424" i="1"/>
  <c r="C4425" i="1"/>
  <c r="C4426" i="1"/>
  <c r="C4427" i="1"/>
  <c r="C4428" i="1"/>
  <c r="C4429" i="1"/>
  <c r="C4430" i="1"/>
  <c r="C4431" i="1"/>
  <c r="C4432" i="1"/>
  <c r="C4433" i="1"/>
  <c r="C4434" i="1"/>
  <c r="C4435" i="1"/>
  <c r="C4436" i="1"/>
  <c r="C4437" i="1"/>
  <c r="C4438" i="1"/>
  <c r="C4439" i="1"/>
  <c r="C4440" i="1"/>
  <c r="C4441" i="1"/>
  <c r="C4442" i="1"/>
  <c r="C4443" i="1"/>
  <c r="C4444" i="1"/>
  <c r="C4445" i="1"/>
  <c r="C4446" i="1"/>
  <c r="C4447" i="1"/>
  <c r="C4448" i="1"/>
  <c r="C4449" i="1"/>
  <c r="C4450" i="1"/>
  <c r="C4451" i="1"/>
  <c r="C4452" i="1"/>
  <c r="C4453" i="1"/>
  <c r="C4454" i="1"/>
  <c r="C4455" i="1"/>
  <c r="C4456" i="1"/>
  <c r="C4457" i="1"/>
  <c r="C4458" i="1"/>
  <c r="C4459" i="1"/>
  <c r="C4460" i="1"/>
  <c r="C4461" i="1"/>
  <c r="C4462" i="1"/>
  <c r="C4463" i="1"/>
  <c r="C4464" i="1"/>
  <c r="C4465" i="1"/>
  <c r="C4466" i="1"/>
  <c r="C4467" i="1"/>
  <c r="C4468" i="1"/>
  <c r="C4469" i="1"/>
  <c r="C4470" i="1"/>
  <c r="C4471" i="1"/>
  <c r="C4472" i="1"/>
  <c r="C4473" i="1"/>
  <c r="C4474" i="1"/>
  <c r="C4475" i="1"/>
  <c r="C4476" i="1"/>
  <c r="C4477" i="1"/>
  <c r="C4478" i="1"/>
  <c r="C4479" i="1"/>
  <c r="C4480" i="1"/>
  <c r="C4481" i="1"/>
  <c r="C4482" i="1"/>
  <c r="C4483" i="1"/>
  <c r="C4484" i="1"/>
  <c r="C4485" i="1"/>
  <c r="C4486" i="1"/>
  <c r="C4487" i="1"/>
  <c r="C4488" i="1"/>
  <c r="C4489" i="1"/>
  <c r="C4490" i="1"/>
  <c r="C4491" i="1"/>
  <c r="C4492" i="1"/>
  <c r="C4493" i="1"/>
  <c r="C4494" i="1"/>
  <c r="C4495" i="1"/>
  <c r="C4496" i="1"/>
  <c r="C4497" i="1"/>
  <c r="C4498" i="1"/>
  <c r="C4499" i="1"/>
  <c r="C4500" i="1"/>
  <c r="C4501" i="1"/>
  <c r="C4502" i="1"/>
  <c r="C4503" i="1"/>
  <c r="C4504" i="1"/>
  <c r="C4505" i="1"/>
  <c r="C4506" i="1"/>
  <c r="C4507" i="1"/>
  <c r="C4508" i="1"/>
  <c r="C4509" i="1"/>
  <c r="C4510" i="1"/>
  <c r="C4511" i="1"/>
  <c r="C4512" i="1"/>
  <c r="C4513" i="1"/>
  <c r="C4514" i="1"/>
  <c r="C4515" i="1"/>
  <c r="C4516" i="1"/>
  <c r="C4517" i="1"/>
  <c r="C4518" i="1"/>
  <c r="C4519" i="1"/>
  <c r="C4520" i="1"/>
  <c r="C4521" i="1"/>
  <c r="C4522" i="1"/>
  <c r="C4523" i="1"/>
  <c r="C4524" i="1"/>
  <c r="C4525" i="1"/>
  <c r="C4526" i="1"/>
  <c r="C4527" i="1"/>
  <c r="C4528" i="1"/>
  <c r="C4529" i="1"/>
  <c r="C4530" i="1"/>
  <c r="C4531" i="1"/>
  <c r="C4532" i="1"/>
  <c r="C4533" i="1"/>
  <c r="C4534" i="1"/>
  <c r="C4535" i="1"/>
  <c r="C4536" i="1"/>
  <c r="C4537" i="1"/>
  <c r="C4538" i="1"/>
  <c r="C4539" i="1"/>
  <c r="C4540" i="1"/>
  <c r="C4541" i="1"/>
  <c r="C4542" i="1"/>
  <c r="C4543" i="1"/>
  <c r="C4544" i="1"/>
  <c r="C4545" i="1"/>
  <c r="C4546" i="1"/>
  <c r="C4547" i="1"/>
  <c r="C4548" i="1"/>
  <c r="C4549" i="1"/>
  <c r="C4550" i="1"/>
  <c r="C4551" i="1"/>
  <c r="C4552" i="1"/>
  <c r="C4553" i="1"/>
  <c r="C4554" i="1"/>
  <c r="C4555" i="1"/>
  <c r="C4556" i="1"/>
  <c r="C4557" i="1"/>
  <c r="C4558" i="1"/>
  <c r="C4559" i="1"/>
  <c r="C4560" i="1"/>
  <c r="C4561" i="1"/>
  <c r="C4562" i="1"/>
  <c r="C4563" i="1"/>
  <c r="C4564" i="1"/>
  <c r="C4565" i="1"/>
  <c r="C4566" i="1"/>
  <c r="C4567" i="1"/>
  <c r="C4568" i="1"/>
  <c r="C4569" i="1"/>
  <c r="C4570" i="1"/>
  <c r="C4571" i="1"/>
  <c r="C4572" i="1"/>
  <c r="C4573" i="1"/>
  <c r="C4574" i="1"/>
  <c r="C4575" i="1"/>
  <c r="C4576" i="1"/>
  <c r="C4577" i="1"/>
  <c r="C4578" i="1"/>
  <c r="C4579" i="1"/>
  <c r="C4580" i="1"/>
  <c r="C4581" i="1"/>
  <c r="C4582" i="1"/>
  <c r="C4583" i="1"/>
  <c r="C4584" i="1"/>
  <c r="C4585" i="1"/>
  <c r="C4586" i="1"/>
  <c r="C4587" i="1"/>
  <c r="C4588" i="1"/>
  <c r="C4589" i="1"/>
  <c r="C4590" i="1"/>
  <c r="C4591" i="1"/>
  <c r="C4592" i="1"/>
  <c r="C4593" i="1"/>
  <c r="C4594" i="1"/>
  <c r="C4595" i="1"/>
  <c r="C4596" i="1"/>
  <c r="C4597" i="1"/>
  <c r="C4598" i="1"/>
  <c r="C4599" i="1"/>
  <c r="C4600" i="1"/>
  <c r="C4601" i="1"/>
  <c r="C4602" i="1"/>
  <c r="C4603" i="1"/>
  <c r="C4604" i="1"/>
  <c r="C4605" i="1"/>
  <c r="C4606" i="1"/>
  <c r="C4607" i="1"/>
  <c r="C4608" i="1"/>
  <c r="C4609" i="1"/>
  <c r="C4610" i="1"/>
  <c r="C4611" i="1"/>
  <c r="C4612" i="1"/>
  <c r="C4613" i="1"/>
  <c r="C4614" i="1"/>
  <c r="C4615" i="1"/>
  <c r="C4616" i="1"/>
  <c r="C4617" i="1"/>
  <c r="C4618" i="1"/>
  <c r="C4619" i="1"/>
  <c r="C4620" i="1"/>
  <c r="C4621" i="1"/>
  <c r="C4622" i="1"/>
  <c r="C4623" i="1"/>
  <c r="C4624" i="1"/>
  <c r="C4625" i="1"/>
  <c r="C4626" i="1"/>
  <c r="C4627" i="1"/>
  <c r="C4628" i="1"/>
  <c r="C4629" i="1"/>
  <c r="C4630" i="1"/>
  <c r="C4631" i="1"/>
  <c r="C4632" i="1"/>
  <c r="C4633" i="1"/>
  <c r="C4634" i="1"/>
  <c r="C4635" i="1"/>
  <c r="C4636" i="1"/>
  <c r="C4637" i="1"/>
  <c r="C4638" i="1"/>
  <c r="C4639" i="1"/>
  <c r="C4640" i="1"/>
  <c r="C4641" i="1"/>
  <c r="C4642" i="1"/>
  <c r="C4643" i="1"/>
  <c r="C4644" i="1"/>
  <c r="C4645" i="1"/>
  <c r="C4646" i="1"/>
  <c r="C4647" i="1"/>
  <c r="C4648" i="1"/>
  <c r="C4649" i="1"/>
  <c r="C4650" i="1"/>
  <c r="C4651" i="1"/>
  <c r="C4652" i="1"/>
  <c r="C4653" i="1"/>
  <c r="C4654" i="1"/>
  <c r="C4655" i="1"/>
  <c r="C4656" i="1"/>
  <c r="C4657" i="1"/>
  <c r="C4658" i="1"/>
  <c r="C4659" i="1"/>
  <c r="C4660" i="1"/>
  <c r="C4661" i="1"/>
  <c r="C4662" i="1"/>
  <c r="C4663" i="1"/>
  <c r="C4664" i="1"/>
  <c r="C4665" i="1"/>
  <c r="C4666" i="1"/>
  <c r="C4667" i="1"/>
  <c r="C4668" i="1"/>
  <c r="C4669" i="1"/>
  <c r="C4670" i="1"/>
  <c r="C4671" i="1"/>
  <c r="C4672" i="1"/>
  <c r="C4673" i="1"/>
  <c r="C4674" i="1"/>
  <c r="C4675" i="1"/>
  <c r="C4676" i="1"/>
  <c r="C4677" i="1"/>
  <c r="C4678" i="1"/>
  <c r="C4679" i="1"/>
  <c r="C4680" i="1"/>
  <c r="C4681" i="1"/>
  <c r="C4682" i="1"/>
  <c r="C4683" i="1"/>
  <c r="C4684" i="1"/>
  <c r="C4685" i="1"/>
  <c r="C4686" i="1"/>
  <c r="C4687" i="1"/>
  <c r="C4688" i="1"/>
  <c r="C4689" i="1"/>
  <c r="C4690" i="1"/>
  <c r="C4691" i="1"/>
  <c r="C4692" i="1"/>
  <c r="C4693" i="1"/>
  <c r="C4694" i="1"/>
  <c r="C4695" i="1"/>
  <c r="C4696" i="1"/>
  <c r="C4697" i="1"/>
  <c r="C4698" i="1"/>
  <c r="C4699" i="1"/>
  <c r="C4700" i="1"/>
  <c r="C4701" i="1"/>
  <c r="C4702" i="1"/>
  <c r="C4703" i="1"/>
  <c r="C4704" i="1"/>
  <c r="C4705" i="1"/>
  <c r="C4706" i="1"/>
  <c r="C4707" i="1"/>
  <c r="C4708" i="1"/>
  <c r="C4709" i="1"/>
  <c r="C4710" i="1"/>
  <c r="C4711" i="1"/>
  <c r="C4712" i="1"/>
  <c r="C4713" i="1"/>
  <c r="C4714" i="1"/>
  <c r="C4715" i="1"/>
  <c r="C4716" i="1"/>
  <c r="C4717" i="1"/>
  <c r="C4718" i="1"/>
  <c r="C4719" i="1"/>
  <c r="C4720" i="1"/>
  <c r="C4721" i="1"/>
  <c r="C4722" i="1"/>
  <c r="C4723" i="1"/>
  <c r="C4724" i="1"/>
  <c r="C4725" i="1"/>
  <c r="C4726" i="1"/>
  <c r="C4727" i="1"/>
  <c r="C4728" i="1"/>
  <c r="C4729" i="1"/>
  <c r="C4730" i="1"/>
  <c r="C4731" i="1"/>
  <c r="C4732" i="1"/>
  <c r="C4733" i="1"/>
  <c r="C4734" i="1"/>
  <c r="C4735" i="1"/>
  <c r="C4736" i="1"/>
  <c r="C4737" i="1"/>
  <c r="C4738" i="1"/>
  <c r="C4739" i="1"/>
  <c r="C4740" i="1"/>
  <c r="C4741" i="1"/>
  <c r="C4742" i="1"/>
  <c r="C4743" i="1"/>
  <c r="C4744" i="1"/>
  <c r="C4745" i="1"/>
  <c r="C4746" i="1"/>
  <c r="C4747" i="1"/>
  <c r="C4748" i="1"/>
  <c r="C4749" i="1"/>
  <c r="C4750" i="1"/>
  <c r="C4751" i="1"/>
  <c r="C4752" i="1"/>
  <c r="C4753" i="1"/>
  <c r="C4754" i="1"/>
  <c r="C4755" i="1"/>
  <c r="C4756" i="1"/>
  <c r="C4757" i="1"/>
  <c r="C4758" i="1"/>
  <c r="C4759" i="1"/>
  <c r="C4760" i="1"/>
  <c r="C4761" i="1"/>
  <c r="C4762" i="1"/>
  <c r="C4763" i="1"/>
  <c r="C4764" i="1"/>
  <c r="C4765" i="1"/>
  <c r="C4766" i="1"/>
  <c r="C4767" i="1"/>
  <c r="C4768" i="1"/>
  <c r="C4769" i="1"/>
  <c r="C4770" i="1"/>
  <c r="C4771" i="1"/>
  <c r="C4772" i="1"/>
  <c r="C4773" i="1"/>
  <c r="C4774" i="1"/>
  <c r="C4775" i="1"/>
  <c r="C4776" i="1"/>
  <c r="C4777" i="1"/>
  <c r="C4778" i="1"/>
  <c r="C4779" i="1"/>
  <c r="C4780" i="1"/>
  <c r="C4781" i="1"/>
  <c r="C4782" i="1"/>
  <c r="C4783" i="1"/>
  <c r="C4784" i="1"/>
  <c r="C4785" i="1"/>
  <c r="C4786" i="1"/>
  <c r="C4787" i="1"/>
  <c r="C4788" i="1"/>
  <c r="C4789" i="1"/>
  <c r="C4790" i="1"/>
  <c r="C4791" i="1"/>
  <c r="C4792" i="1"/>
  <c r="C4793" i="1"/>
  <c r="C4794" i="1"/>
  <c r="C4795" i="1"/>
  <c r="C4796" i="1"/>
  <c r="C4797" i="1"/>
  <c r="C4798" i="1"/>
  <c r="C4799" i="1"/>
  <c r="C4800" i="1"/>
  <c r="C4801" i="1"/>
  <c r="C4802" i="1"/>
  <c r="C4803" i="1"/>
  <c r="C4804" i="1"/>
  <c r="C4805" i="1"/>
  <c r="C4806" i="1"/>
  <c r="C4807" i="1"/>
  <c r="C4808" i="1"/>
  <c r="C4809" i="1"/>
  <c r="C4810" i="1"/>
  <c r="C4811" i="1"/>
  <c r="C4812" i="1"/>
  <c r="C4813" i="1"/>
  <c r="C4814" i="1"/>
  <c r="C4815" i="1"/>
  <c r="C4816" i="1"/>
  <c r="C4817" i="1"/>
  <c r="C4818" i="1"/>
  <c r="C4819" i="1"/>
  <c r="C4820" i="1"/>
  <c r="C4821" i="1"/>
  <c r="C4822" i="1"/>
  <c r="C4823" i="1"/>
  <c r="C4824" i="1"/>
  <c r="C4825" i="1"/>
  <c r="C4826" i="1"/>
  <c r="C4827" i="1"/>
  <c r="C4828" i="1"/>
  <c r="C4829" i="1"/>
  <c r="C4830" i="1"/>
  <c r="C4831" i="1"/>
  <c r="C4832" i="1"/>
  <c r="C4833" i="1"/>
  <c r="C4834" i="1"/>
  <c r="C4835" i="1"/>
  <c r="C4836" i="1"/>
  <c r="C4837" i="1"/>
  <c r="C4838" i="1"/>
  <c r="C4839" i="1"/>
  <c r="C4840" i="1"/>
  <c r="C4841" i="1"/>
  <c r="C4842" i="1"/>
  <c r="C4843" i="1"/>
  <c r="C4844" i="1"/>
  <c r="C4845" i="1"/>
  <c r="C4846" i="1"/>
  <c r="C4847" i="1"/>
  <c r="C4848" i="1"/>
  <c r="C4849" i="1"/>
  <c r="C4850" i="1"/>
  <c r="C4851" i="1"/>
  <c r="C4852" i="1"/>
  <c r="C4853" i="1"/>
  <c r="C4854" i="1"/>
  <c r="C4855" i="1"/>
  <c r="C4856" i="1"/>
  <c r="C4857" i="1"/>
  <c r="C4858" i="1"/>
  <c r="C4859" i="1"/>
  <c r="C4860" i="1"/>
  <c r="C4861" i="1"/>
  <c r="C4862" i="1"/>
  <c r="C4863" i="1"/>
  <c r="C4864" i="1"/>
  <c r="C4865" i="1"/>
  <c r="C4866" i="1"/>
  <c r="C4867" i="1"/>
  <c r="C4868" i="1"/>
  <c r="C4869" i="1"/>
  <c r="C4870" i="1"/>
  <c r="C4871" i="1"/>
  <c r="C4872" i="1"/>
  <c r="C4873" i="1"/>
  <c r="C4874" i="1"/>
  <c r="C4875" i="1"/>
  <c r="C4876" i="1"/>
  <c r="C4877" i="1"/>
  <c r="C4878" i="1"/>
  <c r="C4879" i="1"/>
  <c r="C4880" i="1"/>
  <c r="C4881" i="1"/>
  <c r="C4882" i="1"/>
  <c r="C4883" i="1"/>
  <c r="C4884" i="1"/>
  <c r="C4885" i="1"/>
  <c r="C4886" i="1"/>
  <c r="C4887" i="1"/>
  <c r="C4888" i="1"/>
  <c r="C4889" i="1"/>
  <c r="C4890" i="1"/>
  <c r="C4891" i="1"/>
  <c r="C4892" i="1"/>
  <c r="C4893" i="1"/>
  <c r="C4894" i="1"/>
  <c r="C4895" i="1"/>
  <c r="C4896" i="1"/>
  <c r="C4897" i="1"/>
  <c r="C4898" i="1"/>
  <c r="C4899" i="1"/>
  <c r="C4900" i="1"/>
  <c r="C4901" i="1"/>
  <c r="C4902" i="1"/>
  <c r="C4903" i="1"/>
  <c r="C4904" i="1"/>
  <c r="C4905" i="1"/>
  <c r="C4906" i="1"/>
  <c r="C4907" i="1"/>
  <c r="C4908" i="1"/>
  <c r="C4909" i="1"/>
  <c r="C4910" i="1"/>
  <c r="C4911" i="1"/>
  <c r="C4912" i="1"/>
  <c r="C4913" i="1"/>
  <c r="C4914" i="1"/>
  <c r="C4915" i="1"/>
  <c r="C4916" i="1"/>
  <c r="C4917" i="1"/>
  <c r="C4918" i="1"/>
  <c r="C4919" i="1"/>
  <c r="C4920" i="1"/>
  <c r="C4921" i="1"/>
  <c r="C4922" i="1"/>
  <c r="C4923" i="1"/>
  <c r="C4924" i="1"/>
  <c r="C4925" i="1"/>
  <c r="C4926" i="1"/>
  <c r="C4927" i="1"/>
  <c r="C4928" i="1"/>
  <c r="C4929" i="1"/>
  <c r="C4930" i="1"/>
  <c r="C4931" i="1"/>
  <c r="C4932" i="1"/>
  <c r="C4933" i="1"/>
  <c r="C4934" i="1"/>
  <c r="C4935" i="1"/>
  <c r="C4936" i="1"/>
  <c r="C4937" i="1"/>
  <c r="C4938" i="1"/>
  <c r="C4939" i="1"/>
  <c r="C4940" i="1"/>
  <c r="C4941" i="1"/>
  <c r="C4942" i="1"/>
  <c r="C4943" i="1"/>
  <c r="C4944" i="1"/>
  <c r="C4945" i="1"/>
  <c r="C4946" i="1"/>
  <c r="C4947" i="1"/>
  <c r="C4948" i="1"/>
  <c r="C4949" i="1"/>
  <c r="C4950" i="1"/>
  <c r="C4951" i="1"/>
  <c r="C4952" i="1"/>
  <c r="C4953" i="1"/>
  <c r="C4954" i="1"/>
  <c r="C4955" i="1"/>
  <c r="C4956" i="1"/>
  <c r="C4957" i="1"/>
  <c r="C4958" i="1"/>
  <c r="C4959" i="1"/>
  <c r="C4960" i="1"/>
  <c r="C4961" i="1"/>
  <c r="C4962" i="1"/>
  <c r="C4963" i="1"/>
  <c r="C4964" i="1"/>
  <c r="C4965" i="1"/>
  <c r="C4966" i="1"/>
  <c r="C4967" i="1"/>
  <c r="C4968" i="1"/>
  <c r="C4969" i="1"/>
  <c r="C4970" i="1"/>
  <c r="C4971" i="1"/>
  <c r="C4972" i="1"/>
  <c r="C4973" i="1"/>
  <c r="C4974" i="1"/>
  <c r="C4975" i="1"/>
  <c r="C4976" i="1"/>
  <c r="C4977" i="1"/>
  <c r="C4978" i="1"/>
  <c r="C4979" i="1"/>
  <c r="C4980" i="1"/>
  <c r="C4981" i="1"/>
  <c r="C4982" i="1"/>
  <c r="C4983" i="1"/>
  <c r="C4984" i="1"/>
  <c r="C4985" i="1"/>
  <c r="C4986" i="1"/>
  <c r="C4987" i="1"/>
  <c r="C4988" i="1"/>
  <c r="C4989" i="1"/>
  <c r="C4990" i="1"/>
  <c r="C4991" i="1"/>
  <c r="C4992" i="1"/>
  <c r="C4993" i="1"/>
  <c r="C4994" i="1"/>
  <c r="C4995" i="1"/>
  <c r="C4996" i="1"/>
  <c r="C4997" i="1"/>
  <c r="C4998" i="1"/>
  <c r="C4999" i="1"/>
  <c r="C5000" i="1"/>
  <c r="C5001" i="1"/>
  <c r="C5002" i="1"/>
  <c r="C5003" i="1"/>
  <c r="C5004" i="1"/>
  <c r="C5005" i="1"/>
  <c r="C5006" i="1"/>
  <c r="C5007" i="1"/>
  <c r="C5008" i="1"/>
  <c r="C5009" i="1"/>
  <c r="C5010" i="1"/>
  <c r="C5011" i="1"/>
  <c r="C5012" i="1"/>
  <c r="C5013" i="1"/>
  <c r="C5014" i="1"/>
  <c r="C5015" i="1"/>
  <c r="C5016" i="1"/>
  <c r="C5017" i="1"/>
  <c r="C5018" i="1"/>
  <c r="C5019" i="1"/>
  <c r="C5020" i="1"/>
  <c r="C5021" i="1"/>
  <c r="C5022" i="1"/>
  <c r="C5023" i="1"/>
  <c r="C5024" i="1"/>
  <c r="C5025" i="1"/>
  <c r="C5026" i="1"/>
  <c r="C5027" i="1"/>
  <c r="C5028" i="1"/>
  <c r="C5029" i="1"/>
  <c r="C5030" i="1"/>
  <c r="C5031" i="1"/>
  <c r="C5032" i="1"/>
  <c r="C5033" i="1"/>
  <c r="C5034" i="1"/>
  <c r="C5035" i="1"/>
  <c r="C5036" i="1"/>
  <c r="C5037" i="1"/>
  <c r="C5038" i="1"/>
  <c r="C5039" i="1"/>
  <c r="C5040" i="1"/>
  <c r="C5041" i="1"/>
  <c r="C5042" i="1"/>
  <c r="C5043" i="1"/>
  <c r="C5044" i="1"/>
  <c r="C5045" i="1"/>
  <c r="C5046" i="1"/>
  <c r="C5047" i="1"/>
  <c r="C5048" i="1"/>
  <c r="C5049" i="1"/>
  <c r="C5050" i="1"/>
  <c r="C5051" i="1"/>
  <c r="C5052" i="1"/>
  <c r="C5053" i="1"/>
  <c r="C5054" i="1"/>
  <c r="C5055" i="1"/>
  <c r="C5056" i="1"/>
  <c r="C5057" i="1"/>
  <c r="C5058" i="1"/>
  <c r="C5059" i="1"/>
  <c r="C5060" i="1"/>
  <c r="C5061" i="1"/>
  <c r="C5062" i="1"/>
  <c r="C5063" i="1"/>
  <c r="C5064" i="1"/>
  <c r="C5065" i="1"/>
  <c r="C5066" i="1"/>
  <c r="C5067" i="1"/>
  <c r="C5068" i="1"/>
  <c r="C5069" i="1"/>
  <c r="C5070" i="1"/>
  <c r="C5071" i="1"/>
  <c r="C5072" i="1"/>
  <c r="C5073" i="1"/>
  <c r="C5074" i="1"/>
  <c r="C5075" i="1"/>
  <c r="C5076" i="1"/>
  <c r="C5077" i="1"/>
  <c r="C5078" i="1"/>
  <c r="C5079" i="1"/>
  <c r="C5080" i="1"/>
  <c r="C5081" i="1"/>
  <c r="C5082" i="1"/>
  <c r="C5083" i="1"/>
  <c r="C5084" i="1"/>
  <c r="C5085" i="1"/>
  <c r="C5086" i="1"/>
  <c r="C5087" i="1"/>
  <c r="C5088" i="1"/>
  <c r="C5089" i="1"/>
  <c r="C5090" i="1"/>
  <c r="C5091" i="1"/>
  <c r="C5092" i="1"/>
  <c r="C5093" i="1"/>
  <c r="C5094" i="1"/>
  <c r="C5095" i="1"/>
  <c r="C5096" i="1"/>
  <c r="C5097" i="1"/>
  <c r="C5098" i="1"/>
  <c r="C5099" i="1"/>
  <c r="C5100" i="1"/>
  <c r="C5101" i="1"/>
  <c r="C5102" i="1"/>
  <c r="C5103" i="1"/>
  <c r="C5104" i="1"/>
  <c r="C5105" i="1"/>
  <c r="C5106" i="1"/>
  <c r="C5107" i="1"/>
  <c r="C5108" i="1"/>
  <c r="C5109" i="1"/>
  <c r="C5110" i="1"/>
  <c r="C5111" i="1"/>
  <c r="C5112" i="1"/>
  <c r="C5113" i="1"/>
  <c r="C5114" i="1"/>
  <c r="C5115" i="1"/>
  <c r="C5116" i="1"/>
  <c r="C5117" i="1"/>
  <c r="C5118" i="1"/>
  <c r="C5119" i="1"/>
  <c r="C5120" i="1"/>
  <c r="C5121" i="1"/>
  <c r="C5122" i="1"/>
  <c r="C5123" i="1"/>
  <c r="C5124" i="1"/>
  <c r="C5125" i="1"/>
  <c r="C5126" i="1"/>
  <c r="C5127" i="1"/>
  <c r="C5128" i="1"/>
  <c r="C5129" i="1"/>
  <c r="C5130" i="1"/>
  <c r="C5131" i="1"/>
  <c r="C5132" i="1"/>
  <c r="C5133" i="1"/>
  <c r="C5134" i="1"/>
  <c r="C5135" i="1"/>
  <c r="C5136" i="1"/>
  <c r="C5137" i="1"/>
  <c r="C5138" i="1"/>
  <c r="C5139" i="1"/>
  <c r="C5140" i="1"/>
  <c r="C5141" i="1"/>
  <c r="C5142" i="1"/>
  <c r="C5143" i="1"/>
  <c r="C5144" i="1"/>
  <c r="C5145" i="1"/>
  <c r="C5146" i="1"/>
  <c r="C5147" i="1"/>
  <c r="C5148" i="1"/>
  <c r="C5149" i="1"/>
  <c r="C5150" i="1"/>
  <c r="C5151" i="1"/>
  <c r="C5152" i="1"/>
  <c r="C5153" i="1"/>
  <c r="C5154" i="1"/>
  <c r="C5155" i="1"/>
  <c r="C5156" i="1"/>
  <c r="C5157" i="1"/>
  <c r="C5158" i="1"/>
  <c r="C5159" i="1"/>
  <c r="C5160" i="1"/>
  <c r="C5161" i="1"/>
  <c r="C5162" i="1"/>
  <c r="C5163" i="1"/>
  <c r="C5164" i="1"/>
  <c r="C5165" i="1"/>
  <c r="C5166" i="1"/>
  <c r="C5167" i="1"/>
  <c r="C5168" i="1"/>
  <c r="C5169" i="1"/>
  <c r="C5170" i="1"/>
  <c r="C5171" i="1"/>
  <c r="C5172" i="1"/>
  <c r="C5173" i="1"/>
  <c r="C5174" i="1"/>
  <c r="C5175" i="1"/>
  <c r="C5176" i="1"/>
  <c r="C5177" i="1"/>
  <c r="C5178" i="1"/>
  <c r="C5179" i="1"/>
  <c r="C5180" i="1"/>
  <c r="C5181" i="1"/>
  <c r="C5182" i="1"/>
  <c r="C5183" i="1"/>
  <c r="C5184" i="1"/>
  <c r="C5185" i="1"/>
  <c r="C5186" i="1"/>
  <c r="C5187" i="1"/>
  <c r="C5188" i="1"/>
  <c r="C5189" i="1"/>
  <c r="C5190" i="1"/>
  <c r="C5191" i="1"/>
  <c r="C5192" i="1"/>
  <c r="C5193" i="1"/>
  <c r="C5194" i="1"/>
  <c r="C5195" i="1"/>
  <c r="C5196" i="1"/>
  <c r="C5197" i="1"/>
  <c r="C5198" i="1"/>
  <c r="C5199" i="1"/>
  <c r="C5200" i="1"/>
  <c r="C5201" i="1"/>
  <c r="C5202" i="1"/>
  <c r="C5203" i="1"/>
  <c r="C5204" i="1"/>
  <c r="C5205" i="1"/>
  <c r="C5206" i="1"/>
  <c r="C5207" i="1"/>
  <c r="C5208" i="1"/>
  <c r="C5209" i="1"/>
  <c r="C5210" i="1"/>
  <c r="C5211" i="1"/>
  <c r="C5212" i="1"/>
  <c r="C5213" i="1"/>
  <c r="C5214" i="1"/>
  <c r="C5215" i="1"/>
  <c r="C5216" i="1"/>
  <c r="C5217" i="1"/>
  <c r="C5218" i="1"/>
  <c r="C5219" i="1"/>
  <c r="C5220" i="1"/>
  <c r="C5221" i="1"/>
  <c r="C5222" i="1"/>
  <c r="C5223" i="1"/>
  <c r="C5224" i="1"/>
  <c r="C5225" i="1"/>
  <c r="C5226" i="1"/>
  <c r="C5227" i="1"/>
  <c r="C5228" i="1"/>
  <c r="C5229" i="1"/>
  <c r="C5230" i="1"/>
  <c r="C5231" i="1"/>
  <c r="C5232" i="1"/>
  <c r="C5233" i="1"/>
  <c r="C5234" i="1"/>
  <c r="C5235" i="1"/>
  <c r="C5236" i="1"/>
  <c r="C5237" i="1"/>
  <c r="C5238" i="1"/>
  <c r="C5239" i="1"/>
  <c r="C5240" i="1"/>
  <c r="C5241" i="1"/>
  <c r="C5242" i="1"/>
  <c r="C5243" i="1"/>
  <c r="C5244" i="1"/>
  <c r="C5245" i="1"/>
  <c r="C5246" i="1"/>
  <c r="C5247" i="1"/>
  <c r="C5248" i="1"/>
  <c r="C5249" i="1"/>
  <c r="C5250" i="1"/>
  <c r="C5251" i="1"/>
  <c r="C5252" i="1"/>
  <c r="C5253" i="1"/>
  <c r="C5254" i="1"/>
  <c r="C5255" i="1"/>
  <c r="C5256" i="1"/>
  <c r="C5257" i="1"/>
  <c r="C5258" i="1"/>
  <c r="C5259" i="1"/>
  <c r="C5260" i="1"/>
  <c r="C5261" i="1"/>
  <c r="C5262" i="1"/>
  <c r="C5263" i="1"/>
  <c r="C5264" i="1"/>
  <c r="C5265" i="1"/>
  <c r="C5266" i="1"/>
  <c r="C5267" i="1"/>
  <c r="C5268" i="1"/>
  <c r="C5269" i="1"/>
  <c r="C5270" i="1"/>
  <c r="C5271" i="1"/>
  <c r="C5272" i="1"/>
  <c r="C5273" i="1"/>
  <c r="C5274" i="1"/>
  <c r="C5275" i="1"/>
  <c r="C5276" i="1"/>
  <c r="C5277" i="1"/>
  <c r="C5278" i="1"/>
  <c r="C5279" i="1"/>
  <c r="C5280" i="1"/>
  <c r="C5281" i="1"/>
  <c r="C5282" i="1"/>
  <c r="C5283" i="1"/>
  <c r="C5284" i="1"/>
  <c r="C5285" i="1"/>
  <c r="C5286" i="1"/>
  <c r="C5287" i="1"/>
  <c r="C5288" i="1"/>
  <c r="C5289" i="1"/>
  <c r="C5290" i="1"/>
  <c r="C5291" i="1"/>
  <c r="C5292" i="1"/>
  <c r="C5293" i="1"/>
  <c r="C5294" i="1"/>
  <c r="C5295" i="1"/>
  <c r="C5296" i="1"/>
  <c r="C5297" i="1"/>
  <c r="C5298" i="1"/>
  <c r="C5299" i="1"/>
  <c r="C5300" i="1"/>
  <c r="C5301" i="1"/>
  <c r="C5302" i="1"/>
  <c r="C5303" i="1"/>
  <c r="C5304" i="1"/>
  <c r="C5305" i="1"/>
  <c r="C5306" i="1"/>
  <c r="C5307" i="1"/>
  <c r="C5308" i="1"/>
  <c r="C5309" i="1"/>
  <c r="C5310" i="1"/>
  <c r="C5311" i="1"/>
  <c r="C5312" i="1"/>
  <c r="C5313" i="1"/>
  <c r="C5314" i="1"/>
  <c r="C5315" i="1"/>
  <c r="C5316" i="1"/>
  <c r="C5317" i="1"/>
  <c r="C5318" i="1"/>
  <c r="C5319" i="1"/>
  <c r="C5320" i="1"/>
  <c r="C5321" i="1"/>
  <c r="C5322" i="1"/>
  <c r="C5323" i="1"/>
  <c r="C5324" i="1"/>
  <c r="C5325" i="1"/>
  <c r="C5326" i="1"/>
  <c r="C5327" i="1"/>
  <c r="C5328" i="1"/>
  <c r="C5329" i="1"/>
  <c r="C5330" i="1"/>
  <c r="C5331" i="1"/>
  <c r="C5332" i="1"/>
  <c r="C5333" i="1"/>
  <c r="C5334" i="1"/>
  <c r="C5335" i="1"/>
  <c r="C5336" i="1"/>
  <c r="C5337" i="1"/>
  <c r="C5338" i="1"/>
  <c r="C5339" i="1"/>
  <c r="C5340" i="1"/>
  <c r="C5341" i="1"/>
  <c r="C5342" i="1"/>
  <c r="C5343" i="1"/>
  <c r="C5344" i="1"/>
  <c r="C5345" i="1"/>
  <c r="C5346" i="1"/>
  <c r="C5347" i="1"/>
  <c r="C5348" i="1"/>
  <c r="C5349" i="1"/>
  <c r="C5350" i="1"/>
  <c r="C5351" i="1"/>
  <c r="C5352" i="1"/>
  <c r="C5353" i="1"/>
  <c r="C5354" i="1"/>
  <c r="C5355" i="1"/>
  <c r="C5356" i="1"/>
  <c r="C5357" i="1"/>
  <c r="C5358" i="1"/>
  <c r="C5359" i="1"/>
  <c r="C5360" i="1"/>
  <c r="C5361" i="1"/>
  <c r="C5362" i="1"/>
  <c r="C5363" i="1"/>
  <c r="C5364" i="1"/>
  <c r="C5365" i="1"/>
  <c r="C5366" i="1"/>
  <c r="C5367" i="1"/>
  <c r="C5368" i="1"/>
  <c r="C5369" i="1"/>
  <c r="C5370" i="1"/>
  <c r="C5371" i="1"/>
  <c r="C5372" i="1"/>
  <c r="C5373" i="1"/>
  <c r="C5374" i="1"/>
  <c r="C5375" i="1"/>
  <c r="C5376" i="1"/>
  <c r="C5377" i="1"/>
  <c r="C5378" i="1"/>
  <c r="C5379" i="1"/>
  <c r="C5380" i="1"/>
  <c r="C5381" i="1"/>
  <c r="C5382" i="1"/>
  <c r="C5383" i="1"/>
  <c r="C5384" i="1"/>
  <c r="C5385" i="1"/>
  <c r="C5386" i="1"/>
  <c r="C5387" i="1"/>
  <c r="C5388" i="1"/>
  <c r="C5389" i="1"/>
  <c r="C5390" i="1"/>
  <c r="C5391" i="1"/>
  <c r="C5392" i="1"/>
  <c r="C5393" i="1"/>
  <c r="C5394" i="1"/>
  <c r="C5395" i="1"/>
  <c r="C5396" i="1"/>
  <c r="C5397" i="1"/>
  <c r="C5398" i="1"/>
  <c r="C5399" i="1"/>
  <c r="C5400" i="1"/>
  <c r="C5401" i="1"/>
  <c r="C5402" i="1"/>
  <c r="C5403" i="1"/>
  <c r="C5404" i="1"/>
  <c r="C5405" i="1"/>
  <c r="C5406" i="1"/>
  <c r="C5407" i="1"/>
  <c r="C5408" i="1"/>
  <c r="C5409" i="1"/>
  <c r="C5410" i="1"/>
  <c r="C5411" i="1"/>
  <c r="C5412" i="1"/>
  <c r="C5413" i="1"/>
  <c r="C5414" i="1"/>
  <c r="C5415" i="1"/>
  <c r="C5416" i="1"/>
  <c r="C5417" i="1"/>
  <c r="C5418" i="1"/>
  <c r="C5419" i="1"/>
  <c r="C5420" i="1"/>
  <c r="C5421" i="1"/>
  <c r="C5422" i="1"/>
  <c r="C5423" i="1"/>
  <c r="C5424" i="1"/>
  <c r="C5425" i="1"/>
  <c r="C5426" i="1"/>
  <c r="C5427" i="1"/>
  <c r="C5428" i="1"/>
  <c r="C5429" i="1"/>
  <c r="C5430" i="1"/>
  <c r="C5431" i="1"/>
  <c r="C5432" i="1"/>
  <c r="C5433" i="1"/>
  <c r="C5434" i="1"/>
  <c r="C5435" i="1"/>
  <c r="C5436" i="1"/>
  <c r="C5437" i="1"/>
  <c r="C5438" i="1"/>
  <c r="C5439" i="1"/>
  <c r="C5440" i="1"/>
  <c r="C5441" i="1"/>
  <c r="C5442" i="1"/>
  <c r="C5443" i="1"/>
  <c r="C5444" i="1"/>
  <c r="C5445" i="1"/>
  <c r="C5446" i="1"/>
  <c r="C5447" i="1"/>
  <c r="C5448" i="1"/>
  <c r="C5449" i="1"/>
  <c r="C5450" i="1"/>
  <c r="C5451" i="1"/>
  <c r="C5452" i="1"/>
  <c r="C5453" i="1"/>
  <c r="C5454" i="1"/>
  <c r="C5455" i="1"/>
  <c r="C5456" i="1"/>
  <c r="C5457" i="1"/>
  <c r="C5458" i="1"/>
  <c r="C5459" i="1"/>
  <c r="C5460" i="1"/>
  <c r="C5461" i="1"/>
  <c r="C5462" i="1"/>
  <c r="C5463" i="1"/>
  <c r="C5464" i="1"/>
  <c r="C5465" i="1"/>
  <c r="C5466" i="1"/>
  <c r="C5467" i="1"/>
  <c r="C5468" i="1"/>
  <c r="C5469" i="1"/>
  <c r="C5470" i="1"/>
  <c r="C5471" i="1"/>
  <c r="C5472" i="1"/>
  <c r="C5473" i="1"/>
  <c r="C5474" i="1"/>
  <c r="C5475" i="1"/>
  <c r="C5476" i="1"/>
  <c r="C5477" i="1"/>
  <c r="C5478" i="1"/>
  <c r="C5479" i="1"/>
  <c r="C5480" i="1"/>
  <c r="C5481" i="1"/>
  <c r="C5482" i="1"/>
  <c r="C5483" i="1"/>
  <c r="C5484" i="1"/>
  <c r="C5485" i="1"/>
  <c r="C5486" i="1"/>
  <c r="C5487" i="1"/>
  <c r="C5488" i="1"/>
  <c r="C5489" i="1"/>
  <c r="C5490" i="1"/>
  <c r="C5491" i="1"/>
  <c r="C5492" i="1"/>
  <c r="C5493" i="1"/>
  <c r="C5494" i="1"/>
  <c r="C5495" i="1"/>
  <c r="C5496" i="1"/>
  <c r="C5497" i="1"/>
  <c r="C5498" i="1"/>
  <c r="C5499" i="1"/>
  <c r="C5500" i="1"/>
  <c r="C5501" i="1"/>
  <c r="C5502" i="1"/>
  <c r="C5503" i="1"/>
  <c r="C5504" i="1"/>
  <c r="C5505" i="1"/>
  <c r="C5506" i="1"/>
  <c r="C5507" i="1"/>
  <c r="C5508" i="1"/>
  <c r="C5509" i="1"/>
  <c r="C5510" i="1"/>
  <c r="C5511" i="1"/>
  <c r="C5512" i="1"/>
  <c r="C5513" i="1"/>
  <c r="C5514" i="1"/>
  <c r="C5515" i="1"/>
  <c r="C5516" i="1"/>
  <c r="C5517" i="1"/>
  <c r="C5518" i="1"/>
  <c r="C5519" i="1"/>
  <c r="C5520" i="1"/>
  <c r="C5521" i="1"/>
  <c r="C5522" i="1"/>
  <c r="C5523" i="1"/>
  <c r="C5524" i="1"/>
  <c r="C5525" i="1"/>
  <c r="C5526" i="1"/>
  <c r="C5527" i="1"/>
  <c r="C5528" i="1"/>
  <c r="C5529" i="1"/>
  <c r="C5530" i="1"/>
  <c r="C5531" i="1"/>
  <c r="C5532" i="1"/>
  <c r="C5533" i="1"/>
  <c r="C5534" i="1"/>
  <c r="C5535" i="1"/>
  <c r="C5536" i="1"/>
  <c r="C5537" i="1"/>
  <c r="C5538" i="1"/>
  <c r="C5539" i="1"/>
  <c r="C5540" i="1"/>
  <c r="C5541" i="1"/>
  <c r="C5542" i="1"/>
  <c r="C5543" i="1"/>
  <c r="C5544" i="1"/>
  <c r="C5545" i="1"/>
  <c r="C5546" i="1"/>
  <c r="C5547" i="1"/>
  <c r="C5548" i="1"/>
  <c r="C5549" i="1"/>
  <c r="C5550" i="1"/>
  <c r="C5551" i="1"/>
  <c r="C5552" i="1"/>
  <c r="C5553" i="1"/>
  <c r="C5554" i="1"/>
  <c r="C5555" i="1"/>
  <c r="C5556" i="1"/>
  <c r="C5557" i="1"/>
  <c r="C5558" i="1"/>
  <c r="C5559" i="1"/>
  <c r="C5560" i="1"/>
  <c r="C5561" i="1"/>
  <c r="C5562" i="1"/>
  <c r="C5563" i="1"/>
  <c r="C5564" i="1"/>
  <c r="C5565" i="1"/>
  <c r="C5566" i="1"/>
  <c r="C5567" i="1"/>
  <c r="C5568" i="1"/>
  <c r="C5569" i="1"/>
  <c r="C5570" i="1"/>
  <c r="C5571" i="1"/>
  <c r="C5572" i="1"/>
  <c r="C5573" i="1"/>
  <c r="C5574" i="1"/>
  <c r="C5575" i="1"/>
  <c r="C5576" i="1"/>
  <c r="C5577" i="1"/>
  <c r="C5578" i="1"/>
  <c r="C5579" i="1"/>
  <c r="C5580" i="1"/>
  <c r="C5581" i="1"/>
  <c r="C5582" i="1"/>
  <c r="C5583" i="1"/>
  <c r="C5584" i="1"/>
  <c r="C5585" i="1"/>
  <c r="C5586" i="1"/>
  <c r="C5587" i="1"/>
  <c r="C5588" i="1"/>
  <c r="C5589" i="1"/>
  <c r="C5590" i="1"/>
  <c r="C5591" i="1"/>
  <c r="C5592" i="1"/>
  <c r="C5593" i="1"/>
  <c r="C5594" i="1"/>
  <c r="C5595" i="1"/>
  <c r="C5596" i="1"/>
  <c r="C5597" i="1"/>
  <c r="C5598" i="1"/>
  <c r="C5599" i="1"/>
  <c r="C5600" i="1"/>
  <c r="C5601" i="1"/>
  <c r="C5602" i="1"/>
  <c r="C5603" i="1"/>
  <c r="C5604" i="1"/>
  <c r="C5605" i="1"/>
  <c r="C5606" i="1"/>
  <c r="C5607" i="1"/>
  <c r="C5608" i="1"/>
  <c r="C5609" i="1"/>
  <c r="C5610" i="1"/>
  <c r="C5611" i="1"/>
  <c r="C5612" i="1"/>
  <c r="C5613" i="1"/>
  <c r="C5614" i="1"/>
  <c r="C5615" i="1"/>
  <c r="C5616" i="1"/>
  <c r="C5617" i="1"/>
  <c r="C5618" i="1"/>
  <c r="C5619" i="1"/>
  <c r="C5620" i="1"/>
  <c r="C5621" i="1"/>
  <c r="C5622" i="1"/>
  <c r="C5623" i="1"/>
  <c r="C5624" i="1"/>
  <c r="C5625" i="1"/>
  <c r="C5626" i="1"/>
  <c r="C5627" i="1"/>
  <c r="C5628" i="1"/>
  <c r="C5629" i="1"/>
  <c r="C5630" i="1"/>
  <c r="C5631" i="1"/>
  <c r="C5632" i="1"/>
  <c r="C5633" i="1"/>
  <c r="C5634" i="1"/>
  <c r="C5635" i="1"/>
  <c r="C5636" i="1"/>
  <c r="C5637" i="1"/>
  <c r="C5638" i="1"/>
  <c r="C5639" i="1"/>
  <c r="C5640" i="1"/>
  <c r="C5641" i="1"/>
  <c r="C5642" i="1"/>
  <c r="C5643" i="1"/>
  <c r="C5644" i="1"/>
  <c r="C5645" i="1"/>
  <c r="C5646" i="1"/>
  <c r="C5647" i="1"/>
  <c r="C5648" i="1"/>
  <c r="C5649" i="1"/>
  <c r="C5650" i="1"/>
  <c r="C5651" i="1"/>
  <c r="C5652" i="1"/>
  <c r="C5653" i="1"/>
  <c r="C5654" i="1"/>
  <c r="C5655" i="1"/>
  <c r="C5656" i="1"/>
  <c r="C5657" i="1"/>
  <c r="C5658" i="1"/>
  <c r="C5659" i="1"/>
  <c r="C5660" i="1"/>
  <c r="C5661" i="1"/>
  <c r="C5662" i="1"/>
  <c r="C5663" i="1"/>
  <c r="C5664" i="1"/>
  <c r="C5665" i="1"/>
  <c r="C5666" i="1"/>
  <c r="C5667" i="1"/>
  <c r="C5668" i="1"/>
  <c r="C5669" i="1"/>
  <c r="C5670" i="1"/>
  <c r="C5671" i="1"/>
  <c r="C5672" i="1"/>
  <c r="C5673" i="1"/>
  <c r="C5674" i="1"/>
  <c r="C5675" i="1"/>
  <c r="C5676" i="1"/>
  <c r="C5677" i="1"/>
  <c r="C5678" i="1"/>
  <c r="C5679" i="1"/>
  <c r="C5680" i="1"/>
  <c r="C5681" i="1"/>
  <c r="C5682" i="1"/>
  <c r="C5683" i="1"/>
  <c r="C5684" i="1"/>
  <c r="C5685" i="1"/>
  <c r="C5686" i="1"/>
  <c r="C5687" i="1"/>
  <c r="C5688" i="1"/>
  <c r="C5689" i="1"/>
  <c r="C5690" i="1"/>
  <c r="C5691" i="1"/>
  <c r="C5692" i="1"/>
  <c r="C5693" i="1"/>
  <c r="C5694" i="1"/>
  <c r="C5695" i="1"/>
  <c r="C5696" i="1"/>
  <c r="C5697" i="1"/>
  <c r="C5698" i="1"/>
  <c r="C5699" i="1"/>
  <c r="C5700" i="1"/>
  <c r="C5701" i="1"/>
  <c r="C5702" i="1"/>
  <c r="C5703" i="1"/>
  <c r="C5704" i="1"/>
  <c r="C5705" i="1"/>
  <c r="C5706" i="1"/>
  <c r="C5707" i="1"/>
  <c r="C5708" i="1"/>
  <c r="C5709" i="1"/>
  <c r="C5710" i="1"/>
  <c r="C5711" i="1"/>
  <c r="C5712" i="1"/>
  <c r="C5713" i="1"/>
  <c r="C5714" i="1"/>
  <c r="C5715" i="1"/>
  <c r="C5716" i="1"/>
  <c r="C5717" i="1"/>
  <c r="C5718" i="1"/>
  <c r="C5719" i="1"/>
  <c r="C5720" i="1"/>
  <c r="C5721" i="1"/>
  <c r="C5722" i="1"/>
  <c r="C5723" i="1"/>
  <c r="C5724" i="1"/>
  <c r="C5725" i="1"/>
  <c r="C5726" i="1"/>
  <c r="C5727" i="1"/>
  <c r="C5728" i="1"/>
  <c r="C5729" i="1"/>
  <c r="C5730" i="1"/>
  <c r="C5731" i="1"/>
  <c r="C5732" i="1"/>
  <c r="C5733" i="1"/>
  <c r="C5734" i="1"/>
  <c r="C5735" i="1"/>
  <c r="C5736" i="1"/>
  <c r="C5737" i="1"/>
  <c r="C5738" i="1"/>
  <c r="C5739" i="1"/>
  <c r="C5740" i="1"/>
  <c r="C5741" i="1"/>
  <c r="C5742" i="1"/>
  <c r="C5743" i="1"/>
  <c r="C5744" i="1"/>
  <c r="C5745" i="1"/>
  <c r="C5746" i="1"/>
  <c r="C5747" i="1"/>
  <c r="C5748" i="1"/>
  <c r="C5749" i="1"/>
  <c r="C5750" i="1"/>
  <c r="C5751" i="1"/>
  <c r="C5752" i="1"/>
  <c r="C5753" i="1"/>
  <c r="C5754" i="1"/>
  <c r="C5755" i="1"/>
  <c r="C5756" i="1"/>
  <c r="C5757" i="1"/>
  <c r="C5758" i="1"/>
  <c r="C5759" i="1"/>
  <c r="C5760" i="1"/>
  <c r="C5761" i="1"/>
  <c r="C5762" i="1"/>
  <c r="C5763" i="1"/>
  <c r="C5764" i="1"/>
  <c r="C5765" i="1"/>
  <c r="C5766" i="1"/>
  <c r="C5767" i="1"/>
  <c r="C5768" i="1"/>
  <c r="C5769" i="1"/>
  <c r="C5770" i="1"/>
  <c r="C5771" i="1"/>
  <c r="C5772" i="1"/>
  <c r="C5773" i="1"/>
  <c r="C5774" i="1"/>
  <c r="C5775" i="1"/>
  <c r="C5776" i="1"/>
  <c r="C5777" i="1"/>
  <c r="C5778" i="1"/>
  <c r="C5779" i="1"/>
  <c r="C5780" i="1"/>
  <c r="C5781" i="1"/>
  <c r="C5782" i="1"/>
  <c r="C5783" i="1"/>
  <c r="C5784" i="1"/>
  <c r="C5785" i="1"/>
  <c r="C5786" i="1"/>
  <c r="C5787" i="1"/>
  <c r="C5788" i="1"/>
  <c r="C5789" i="1"/>
  <c r="C5790" i="1"/>
  <c r="C5791" i="1"/>
  <c r="C5792" i="1"/>
  <c r="C5793" i="1"/>
  <c r="C5794" i="1"/>
  <c r="C5795" i="1"/>
  <c r="C5796" i="1"/>
  <c r="C5797" i="1"/>
  <c r="C5798" i="1"/>
  <c r="C5799" i="1"/>
  <c r="C5800" i="1"/>
  <c r="C5801" i="1"/>
  <c r="C5802" i="1"/>
  <c r="C5803" i="1"/>
  <c r="C5804" i="1"/>
  <c r="C5805" i="1"/>
  <c r="C5806" i="1"/>
  <c r="C5807" i="1"/>
  <c r="C5808" i="1"/>
  <c r="C5809" i="1"/>
  <c r="C5810" i="1"/>
  <c r="C5811" i="1"/>
  <c r="C5812" i="1"/>
  <c r="C5813" i="1"/>
  <c r="C5814" i="1"/>
  <c r="C5815" i="1"/>
  <c r="C5816" i="1"/>
  <c r="C5817" i="1"/>
  <c r="C5818" i="1"/>
  <c r="C5819" i="1"/>
  <c r="C5820" i="1"/>
  <c r="C5821" i="1"/>
  <c r="C5822" i="1"/>
  <c r="C5823" i="1"/>
  <c r="C5824" i="1"/>
  <c r="C5825" i="1"/>
  <c r="C5826" i="1"/>
  <c r="C5827" i="1"/>
  <c r="C5828" i="1"/>
  <c r="C5829" i="1"/>
  <c r="C5830" i="1"/>
  <c r="C5831" i="1"/>
  <c r="C5832" i="1"/>
  <c r="C5833" i="1"/>
  <c r="C5834" i="1"/>
  <c r="C5835" i="1"/>
  <c r="C5836" i="1"/>
  <c r="C5837" i="1"/>
  <c r="C5838" i="1"/>
  <c r="C5839" i="1"/>
  <c r="C5840" i="1"/>
  <c r="C5841" i="1"/>
  <c r="C5842" i="1"/>
  <c r="C5843" i="1"/>
  <c r="C5844" i="1"/>
  <c r="C5845" i="1"/>
  <c r="C5846" i="1"/>
  <c r="C5847" i="1"/>
  <c r="C5848" i="1"/>
  <c r="C5849" i="1"/>
  <c r="C5850" i="1"/>
  <c r="C5851" i="1"/>
  <c r="C5852" i="1"/>
  <c r="C5853" i="1"/>
  <c r="C5854" i="1"/>
  <c r="C5855" i="1"/>
  <c r="C5856" i="1"/>
  <c r="C5857" i="1"/>
  <c r="C5858" i="1"/>
  <c r="C5859" i="1"/>
  <c r="C5860" i="1"/>
  <c r="C5861" i="1"/>
  <c r="C5862" i="1"/>
  <c r="C5863" i="1"/>
  <c r="C5864" i="1"/>
  <c r="C5865" i="1"/>
  <c r="C5866" i="1"/>
  <c r="C5867" i="1"/>
  <c r="C5868" i="1"/>
  <c r="C5869" i="1"/>
  <c r="C5870" i="1"/>
  <c r="C5871" i="1"/>
  <c r="C5872" i="1"/>
  <c r="C5873" i="1"/>
  <c r="C5874" i="1"/>
  <c r="C5875" i="1"/>
  <c r="C5876" i="1"/>
  <c r="C5877" i="1"/>
  <c r="C5878" i="1"/>
  <c r="C5879" i="1"/>
  <c r="C5880" i="1"/>
  <c r="C5881" i="1"/>
  <c r="C5882" i="1"/>
  <c r="C5883" i="1"/>
  <c r="C5884" i="1"/>
  <c r="C5885" i="1"/>
  <c r="C5886" i="1"/>
  <c r="C5887" i="1"/>
  <c r="C5888" i="1"/>
  <c r="C5889" i="1"/>
  <c r="C5890" i="1"/>
  <c r="C5891" i="1"/>
  <c r="C5892" i="1"/>
  <c r="C5893" i="1"/>
  <c r="C5894" i="1"/>
  <c r="C5895" i="1"/>
  <c r="C5896" i="1"/>
  <c r="C5897" i="1"/>
  <c r="C5898" i="1"/>
  <c r="C5899" i="1"/>
  <c r="C5900" i="1"/>
  <c r="C5901" i="1"/>
  <c r="C5902" i="1"/>
  <c r="C5903" i="1"/>
  <c r="C5904" i="1"/>
  <c r="C5905" i="1"/>
  <c r="C5906" i="1"/>
  <c r="C5907" i="1"/>
  <c r="C5908" i="1"/>
  <c r="C5909" i="1"/>
  <c r="C5910" i="1"/>
  <c r="C5911" i="1"/>
  <c r="C5912" i="1"/>
  <c r="C5913" i="1"/>
  <c r="C5914" i="1"/>
  <c r="C5915" i="1"/>
  <c r="C5916" i="1"/>
  <c r="C5917" i="1"/>
  <c r="C5918" i="1"/>
  <c r="C5919" i="1"/>
  <c r="C5920" i="1"/>
  <c r="C5921" i="1"/>
  <c r="C5922" i="1"/>
  <c r="C5923" i="1"/>
  <c r="C5924" i="1"/>
  <c r="C5925" i="1"/>
  <c r="C5926" i="1"/>
  <c r="C5927" i="1"/>
  <c r="C5928" i="1"/>
  <c r="C5929" i="1"/>
  <c r="C5930" i="1"/>
  <c r="C5931" i="1"/>
  <c r="C5932" i="1"/>
  <c r="C5933" i="1"/>
  <c r="C5934" i="1"/>
  <c r="C5935" i="1"/>
  <c r="C5936" i="1"/>
  <c r="C5937" i="1"/>
  <c r="C5938" i="1"/>
  <c r="C5939" i="1"/>
  <c r="C5940" i="1"/>
  <c r="C5941" i="1"/>
  <c r="C5942" i="1"/>
  <c r="C5943" i="1"/>
  <c r="C5944" i="1"/>
  <c r="C5945" i="1"/>
  <c r="C5946" i="1"/>
  <c r="C5947" i="1"/>
  <c r="C5948" i="1"/>
  <c r="C5949" i="1"/>
  <c r="C5950" i="1"/>
  <c r="C5951" i="1"/>
  <c r="C5952" i="1"/>
  <c r="C5953" i="1"/>
  <c r="C5954" i="1"/>
  <c r="C5955" i="1"/>
  <c r="C5956" i="1"/>
  <c r="C5957" i="1"/>
  <c r="C5958" i="1"/>
  <c r="C5959" i="1"/>
  <c r="C5960" i="1"/>
  <c r="C5961" i="1"/>
  <c r="C5962" i="1"/>
  <c r="C5963" i="1"/>
  <c r="C5964" i="1"/>
  <c r="C5965" i="1"/>
  <c r="C5966" i="1"/>
  <c r="C5967" i="1"/>
  <c r="C5968" i="1"/>
  <c r="C5969" i="1"/>
  <c r="C5970" i="1"/>
  <c r="C5971" i="1"/>
  <c r="C5972" i="1"/>
  <c r="C5973" i="1"/>
  <c r="C5974" i="1"/>
  <c r="C5975" i="1"/>
  <c r="C5976" i="1"/>
  <c r="C5977" i="1"/>
  <c r="C5978" i="1"/>
  <c r="C5979" i="1"/>
  <c r="C5980" i="1"/>
  <c r="C5981" i="1"/>
  <c r="C5982" i="1"/>
  <c r="C5983" i="1"/>
  <c r="C5984" i="1"/>
  <c r="C5985" i="1"/>
  <c r="C5986" i="1"/>
  <c r="C5987" i="1"/>
  <c r="C5988" i="1"/>
  <c r="C5989" i="1"/>
  <c r="C5990" i="1"/>
  <c r="C5991" i="1"/>
  <c r="C5992" i="1"/>
  <c r="C5993" i="1"/>
  <c r="C5994" i="1"/>
  <c r="C5995" i="1"/>
  <c r="C5996" i="1"/>
  <c r="C5997" i="1"/>
  <c r="C5998" i="1"/>
  <c r="C5999" i="1"/>
  <c r="C6000" i="1"/>
  <c r="C6001" i="1"/>
  <c r="C6002" i="1"/>
  <c r="C6003" i="1"/>
  <c r="C6004" i="1"/>
  <c r="C6005" i="1"/>
  <c r="C6006" i="1"/>
  <c r="C6007" i="1"/>
  <c r="C6008" i="1"/>
  <c r="C6009" i="1"/>
  <c r="C6010" i="1"/>
  <c r="C6011" i="1"/>
  <c r="C6012" i="1"/>
  <c r="C6013" i="1"/>
  <c r="C6014" i="1"/>
  <c r="C6015" i="1"/>
  <c r="C6016" i="1"/>
  <c r="C6017" i="1"/>
  <c r="C6018" i="1"/>
  <c r="C6019" i="1"/>
  <c r="C6020" i="1"/>
  <c r="C6021" i="1"/>
  <c r="C6022" i="1"/>
  <c r="C6023" i="1"/>
  <c r="C6024" i="1"/>
  <c r="C6025" i="1"/>
  <c r="C6026" i="1"/>
  <c r="C6027" i="1"/>
  <c r="C6028" i="1"/>
  <c r="C6029" i="1"/>
  <c r="C6030" i="1"/>
  <c r="C6031" i="1"/>
  <c r="C6032" i="1"/>
  <c r="C6033" i="1"/>
  <c r="C6034" i="1"/>
  <c r="C6035" i="1"/>
  <c r="C6036" i="1"/>
  <c r="C6037" i="1"/>
  <c r="C6038" i="1"/>
  <c r="C6039" i="1"/>
  <c r="C6040" i="1"/>
  <c r="C6041" i="1"/>
  <c r="C6042" i="1"/>
  <c r="C6043" i="1"/>
  <c r="C6044" i="1"/>
  <c r="C6045" i="1"/>
  <c r="C6046" i="1"/>
  <c r="C6047" i="1"/>
  <c r="C6048" i="1"/>
  <c r="C6049" i="1"/>
  <c r="C6050" i="1"/>
  <c r="C6051" i="1"/>
  <c r="C6052" i="1"/>
  <c r="C6053" i="1"/>
  <c r="C6054" i="1"/>
  <c r="C6055" i="1"/>
  <c r="C6056" i="1"/>
  <c r="C6057" i="1"/>
  <c r="C6058" i="1"/>
  <c r="C6059" i="1"/>
  <c r="C6060" i="1"/>
  <c r="C6061" i="1"/>
  <c r="C6062" i="1"/>
  <c r="C6063" i="1"/>
  <c r="C6064" i="1"/>
  <c r="C6065" i="1"/>
  <c r="C6066" i="1"/>
  <c r="C6067" i="1"/>
  <c r="C6068" i="1"/>
  <c r="C6069" i="1"/>
  <c r="C6070" i="1"/>
  <c r="C6071" i="1"/>
  <c r="C6072" i="1"/>
  <c r="C6073" i="1"/>
  <c r="C6074" i="1"/>
  <c r="C6075" i="1"/>
  <c r="C6076" i="1"/>
  <c r="C6077" i="1"/>
  <c r="C6078" i="1"/>
  <c r="C6079" i="1"/>
  <c r="C6080" i="1"/>
  <c r="C6081" i="1"/>
  <c r="C6082" i="1"/>
  <c r="C6083" i="1"/>
  <c r="C6084" i="1"/>
  <c r="C6085" i="1"/>
  <c r="C6086" i="1"/>
  <c r="C6087" i="1"/>
  <c r="C6088" i="1"/>
  <c r="C6089" i="1"/>
  <c r="C6090" i="1"/>
  <c r="C6091" i="1"/>
  <c r="C6092" i="1"/>
  <c r="C6093" i="1"/>
  <c r="C6094" i="1"/>
  <c r="C6095" i="1"/>
  <c r="C6096" i="1"/>
  <c r="C6097" i="1"/>
  <c r="C6098" i="1"/>
  <c r="C6099" i="1"/>
  <c r="C6100" i="1"/>
  <c r="C6101" i="1"/>
  <c r="C6102" i="1"/>
  <c r="C6103" i="1"/>
  <c r="C6104" i="1"/>
  <c r="C6105" i="1"/>
  <c r="C6106" i="1"/>
  <c r="C6107" i="1"/>
  <c r="C6108" i="1"/>
  <c r="C6109" i="1"/>
  <c r="C6110" i="1"/>
  <c r="C6111" i="1"/>
  <c r="C6112" i="1"/>
  <c r="C6113" i="1"/>
  <c r="C6114" i="1"/>
  <c r="C6115" i="1"/>
  <c r="C6116" i="1"/>
  <c r="C6117" i="1"/>
  <c r="C6118" i="1"/>
  <c r="C6119" i="1"/>
  <c r="C6120" i="1"/>
  <c r="C6121" i="1"/>
  <c r="C6122" i="1"/>
  <c r="C6123" i="1"/>
  <c r="C6124" i="1"/>
  <c r="C6125" i="1"/>
  <c r="C6126" i="1"/>
  <c r="C6127" i="1"/>
  <c r="C6128" i="1"/>
  <c r="C6129" i="1"/>
  <c r="C6130" i="1"/>
  <c r="C6131" i="1"/>
  <c r="C6132" i="1"/>
  <c r="C6133" i="1"/>
  <c r="C6134" i="1"/>
  <c r="C6135" i="1"/>
  <c r="C6136" i="1"/>
  <c r="C6137" i="1"/>
  <c r="C6138" i="1"/>
  <c r="C6139" i="1"/>
  <c r="C6140" i="1"/>
  <c r="C6141" i="1"/>
  <c r="C6142" i="1"/>
  <c r="C6143" i="1"/>
  <c r="C6144" i="1"/>
  <c r="C6145" i="1"/>
  <c r="C6146" i="1"/>
  <c r="C6147" i="1"/>
  <c r="C6148" i="1"/>
  <c r="C6149" i="1"/>
  <c r="C6150" i="1"/>
  <c r="C6151" i="1"/>
  <c r="C6152" i="1"/>
  <c r="C6153" i="1"/>
  <c r="C6154" i="1"/>
  <c r="C6155" i="1"/>
  <c r="C6156" i="1"/>
  <c r="C6157" i="1"/>
  <c r="C6158" i="1"/>
  <c r="C6159" i="1"/>
  <c r="C6160" i="1"/>
  <c r="C6161" i="1"/>
  <c r="C6162" i="1"/>
  <c r="C6163" i="1"/>
  <c r="C6164" i="1"/>
  <c r="C6165" i="1"/>
  <c r="C6166" i="1"/>
  <c r="C6167" i="1"/>
  <c r="C6168" i="1"/>
  <c r="C6169" i="1"/>
  <c r="C6170" i="1"/>
  <c r="C6171" i="1"/>
  <c r="C6172" i="1"/>
  <c r="C6173" i="1"/>
  <c r="C6174" i="1"/>
  <c r="C6175" i="1"/>
  <c r="C6176" i="1"/>
  <c r="C6177" i="1"/>
  <c r="C6178" i="1"/>
  <c r="C6179" i="1"/>
  <c r="C6180" i="1"/>
  <c r="C6181" i="1"/>
  <c r="C6182" i="1"/>
  <c r="C6183" i="1"/>
  <c r="C6184" i="1"/>
  <c r="C6185" i="1"/>
  <c r="C6186" i="1"/>
  <c r="C6187" i="1"/>
  <c r="C6188" i="1"/>
  <c r="C6189" i="1"/>
  <c r="C6190" i="1"/>
  <c r="C6191" i="1"/>
  <c r="C6192" i="1"/>
  <c r="C6193" i="1"/>
  <c r="C6194" i="1"/>
  <c r="C6195" i="1"/>
  <c r="C6196" i="1"/>
  <c r="C6197" i="1"/>
  <c r="C6198" i="1"/>
  <c r="C6199" i="1"/>
  <c r="C6200" i="1"/>
  <c r="C6201" i="1"/>
  <c r="C6202" i="1"/>
  <c r="C6203" i="1"/>
  <c r="C6204" i="1"/>
  <c r="C6205" i="1"/>
  <c r="C6206" i="1"/>
  <c r="C6207" i="1"/>
  <c r="C6208" i="1"/>
  <c r="C6209" i="1"/>
  <c r="C6210" i="1"/>
  <c r="C6211" i="1"/>
  <c r="C6212" i="1"/>
  <c r="C6213" i="1"/>
  <c r="C6214" i="1"/>
  <c r="C6215" i="1"/>
  <c r="C6216" i="1"/>
  <c r="C6217" i="1"/>
  <c r="C6218" i="1"/>
  <c r="C6219" i="1"/>
  <c r="C6220" i="1"/>
  <c r="C6221" i="1"/>
  <c r="C6222" i="1"/>
  <c r="C6223" i="1"/>
  <c r="C6224" i="1"/>
  <c r="C6225" i="1"/>
  <c r="C6226" i="1"/>
  <c r="C6227" i="1"/>
  <c r="C6228" i="1"/>
  <c r="C6229" i="1"/>
  <c r="C6230" i="1"/>
  <c r="C6231" i="1"/>
  <c r="C6232" i="1"/>
  <c r="C6233" i="1"/>
  <c r="C6234" i="1"/>
  <c r="C6235" i="1"/>
  <c r="C6236" i="1"/>
  <c r="C6237" i="1"/>
  <c r="C6238" i="1"/>
  <c r="C6239" i="1"/>
  <c r="C6240" i="1"/>
  <c r="C6241" i="1"/>
  <c r="C6242" i="1"/>
  <c r="C6243" i="1"/>
  <c r="C6244" i="1"/>
  <c r="C6245" i="1"/>
  <c r="C6246" i="1"/>
  <c r="C6247" i="1"/>
  <c r="C6248" i="1"/>
  <c r="C6249" i="1"/>
  <c r="C6250" i="1"/>
  <c r="C6251" i="1"/>
  <c r="C6252" i="1"/>
  <c r="C6253" i="1"/>
  <c r="C6254" i="1"/>
  <c r="C6255" i="1"/>
  <c r="C6256" i="1"/>
  <c r="C6257" i="1"/>
  <c r="C6258" i="1"/>
  <c r="C6259" i="1"/>
  <c r="C6260" i="1"/>
  <c r="C6261" i="1"/>
  <c r="C6262" i="1"/>
  <c r="C6263" i="1"/>
  <c r="C6264" i="1"/>
  <c r="C6265" i="1"/>
  <c r="C6266" i="1"/>
  <c r="C6267" i="1"/>
  <c r="C6268" i="1"/>
  <c r="C6269" i="1"/>
  <c r="C6270" i="1"/>
  <c r="C6271" i="1"/>
  <c r="C6272" i="1"/>
  <c r="C6273" i="1"/>
  <c r="C6274" i="1"/>
  <c r="C6275" i="1"/>
  <c r="C6276" i="1"/>
  <c r="C6277" i="1"/>
  <c r="C6278" i="1"/>
  <c r="C6279" i="1"/>
  <c r="C6280" i="1"/>
  <c r="C6281" i="1"/>
  <c r="C6282" i="1"/>
  <c r="C6283" i="1"/>
  <c r="C6284" i="1"/>
  <c r="C6285" i="1"/>
  <c r="C6286" i="1"/>
  <c r="C6287" i="1"/>
  <c r="C6288" i="1"/>
  <c r="C6289" i="1"/>
  <c r="C6290" i="1"/>
  <c r="C6291" i="1"/>
  <c r="C6292" i="1"/>
  <c r="C6293" i="1"/>
  <c r="C6294" i="1"/>
  <c r="C6295" i="1"/>
  <c r="C6296" i="1"/>
  <c r="C6297" i="1"/>
  <c r="C6298" i="1"/>
  <c r="C6299" i="1"/>
  <c r="C6300" i="1"/>
  <c r="C6301" i="1"/>
  <c r="C6302" i="1"/>
  <c r="C6303" i="1"/>
  <c r="C6304" i="1"/>
  <c r="C6305" i="1"/>
  <c r="C6306" i="1"/>
  <c r="C6307" i="1"/>
  <c r="C6308" i="1"/>
  <c r="C6309" i="1"/>
  <c r="C6310" i="1"/>
  <c r="C6311" i="1"/>
  <c r="C6312" i="1"/>
  <c r="C6313" i="1"/>
  <c r="C6314" i="1"/>
  <c r="C6315" i="1"/>
  <c r="C6316" i="1"/>
  <c r="C6317" i="1"/>
  <c r="C6318" i="1"/>
  <c r="C6319" i="1"/>
  <c r="C6320" i="1"/>
  <c r="C6321" i="1"/>
  <c r="C6322" i="1"/>
  <c r="C6323" i="1"/>
  <c r="C6324" i="1"/>
  <c r="C6325" i="1"/>
  <c r="C6326" i="1"/>
  <c r="C6327" i="1"/>
  <c r="C6328" i="1"/>
  <c r="C6329" i="1"/>
  <c r="C6330" i="1"/>
  <c r="C6331" i="1"/>
  <c r="C6332" i="1"/>
  <c r="C6333" i="1"/>
  <c r="C6334" i="1"/>
  <c r="C6335" i="1"/>
  <c r="C6336" i="1"/>
  <c r="C6337" i="1"/>
  <c r="C6338" i="1"/>
  <c r="C6339" i="1"/>
  <c r="C6340" i="1"/>
  <c r="C6341" i="1"/>
  <c r="C6342" i="1"/>
  <c r="C6343" i="1"/>
  <c r="C6344" i="1"/>
  <c r="C6345" i="1"/>
  <c r="C6346" i="1"/>
  <c r="C6347" i="1"/>
  <c r="C6348" i="1"/>
  <c r="C6349" i="1"/>
  <c r="C6350" i="1"/>
  <c r="C6351" i="1"/>
  <c r="C6352" i="1"/>
  <c r="C6353" i="1"/>
  <c r="C6354" i="1"/>
  <c r="C6355" i="1"/>
  <c r="C6356" i="1"/>
  <c r="C6357" i="1"/>
  <c r="C6358" i="1"/>
  <c r="C6359" i="1"/>
  <c r="C6360" i="1"/>
  <c r="C6361" i="1"/>
  <c r="C6362" i="1"/>
  <c r="C6363" i="1"/>
  <c r="C6364" i="1"/>
  <c r="C6365" i="1"/>
  <c r="C6366" i="1"/>
  <c r="C6367" i="1"/>
  <c r="C6368" i="1"/>
  <c r="C6369" i="1"/>
  <c r="C6370" i="1"/>
  <c r="C6371" i="1"/>
  <c r="C6372" i="1"/>
  <c r="C6373" i="1"/>
  <c r="C6374" i="1"/>
  <c r="C6375" i="1"/>
  <c r="C6376" i="1"/>
  <c r="C6377" i="1"/>
  <c r="C6378" i="1"/>
  <c r="C6379" i="1"/>
  <c r="C6380" i="1"/>
  <c r="C6381" i="1"/>
  <c r="C6382" i="1"/>
  <c r="C6383" i="1"/>
  <c r="C6384" i="1"/>
  <c r="C6385" i="1"/>
  <c r="C6386" i="1"/>
  <c r="C6387" i="1"/>
  <c r="C6388" i="1"/>
  <c r="C6389" i="1"/>
  <c r="C6390" i="1"/>
  <c r="C6391" i="1"/>
  <c r="C6392" i="1"/>
  <c r="C6393" i="1"/>
  <c r="C6394" i="1"/>
  <c r="C6395" i="1"/>
  <c r="C6396" i="1"/>
  <c r="C6397" i="1"/>
  <c r="C6398" i="1"/>
  <c r="C6399" i="1"/>
  <c r="C6400" i="1"/>
  <c r="C6401" i="1"/>
  <c r="C6402" i="1"/>
  <c r="C6403" i="1"/>
  <c r="C6404" i="1"/>
  <c r="C6405" i="1"/>
  <c r="C6406" i="1"/>
  <c r="C6407" i="1"/>
  <c r="C6408" i="1"/>
  <c r="C6409" i="1"/>
  <c r="C6410" i="1"/>
  <c r="C6411" i="1"/>
  <c r="C6412" i="1"/>
  <c r="C6413" i="1"/>
  <c r="C6414" i="1"/>
  <c r="C6415" i="1"/>
  <c r="C6416" i="1"/>
  <c r="C6417" i="1"/>
  <c r="C6418" i="1"/>
  <c r="C6419" i="1"/>
  <c r="C6420" i="1"/>
  <c r="C6421" i="1"/>
  <c r="C6422" i="1"/>
  <c r="C6423" i="1"/>
  <c r="C6424" i="1"/>
  <c r="C6425" i="1"/>
  <c r="C6426" i="1"/>
  <c r="C6427" i="1"/>
  <c r="C6428" i="1"/>
  <c r="C6429" i="1"/>
  <c r="C6430" i="1"/>
  <c r="C6431" i="1"/>
  <c r="C6432" i="1"/>
  <c r="C6433" i="1"/>
  <c r="C6434" i="1"/>
  <c r="C6435" i="1"/>
  <c r="C6436" i="1"/>
  <c r="C6437" i="1"/>
  <c r="C6438" i="1"/>
  <c r="C6439" i="1"/>
  <c r="C6440" i="1"/>
  <c r="C6441" i="1"/>
  <c r="C6442" i="1"/>
  <c r="C6443" i="1"/>
  <c r="C6444" i="1"/>
  <c r="C6445" i="1"/>
  <c r="C6446" i="1"/>
  <c r="C6447" i="1"/>
  <c r="C6448" i="1"/>
  <c r="C6449" i="1"/>
  <c r="C6450" i="1"/>
  <c r="C6451" i="1"/>
  <c r="C6452" i="1"/>
  <c r="C6453" i="1"/>
  <c r="C6454" i="1"/>
  <c r="C6455" i="1"/>
  <c r="C6456" i="1"/>
  <c r="C6457" i="1"/>
  <c r="C6458" i="1"/>
  <c r="C6459" i="1"/>
  <c r="C6460" i="1"/>
  <c r="C6461" i="1"/>
  <c r="C6462" i="1"/>
  <c r="C6463" i="1"/>
  <c r="C6464" i="1"/>
  <c r="C6465" i="1"/>
  <c r="C6466" i="1"/>
  <c r="C6467" i="1"/>
  <c r="C6468" i="1"/>
  <c r="C6469" i="1"/>
  <c r="C6470" i="1"/>
  <c r="C6471" i="1"/>
  <c r="C6472" i="1"/>
  <c r="C6473" i="1"/>
  <c r="C6474" i="1"/>
  <c r="C6475" i="1"/>
  <c r="C6476" i="1"/>
  <c r="C6477" i="1"/>
  <c r="C6478" i="1"/>
  <c r="C6479" i="1"/>
  <c r="C6480" i="1"/>
  <c r="C6481" i="1"/>
  <c r="C6482" i="1"/>
  <c r="C6483" i="1"/>
  <c r="C6484" i="1"/>
  <c r="C6485" i="1"/>
  <c r="C6486" i="1"/>
  <c r="C6487" i="1"/>
  <c r="C6488" i="1"/>
  <c r="C6489" i="1"/>
  <c r="C6490" i="1"/>
  <c r="C6491" i="1"/>
  <c r="C6492" i="1"/>
  <c r="C6493" i="1"/>
  <c r="C6494" i="1"/>
  <c r="C6495" i="1"/>
  <c r="C6496" i="1"/>
  <c r="C6497" i="1"/>
  <c r="C6498" i="1"/>
  <c r="C6499" i="1"/>
  <c r="C6500" i="1"/>
  <c r="C6501" i="1"/>
  <c r="C6502" i="1"/>
  <c r="C6503" i="1"/>
  <c r="C6504" i="1"/>
  <c r="C6505" i="1"/>
  <c r="C6506" i="1"/>
  <c r="C6507" i="1"/>
  <c r="C6508" i="1"/>
  <c r="C6509" i="1"/>
  <c r="C6510" i="1"/>
  <c r="C6511" i="1"/>
  <c r="C6512" i="1"/>
  <c r="C6513" i="1"/>
  <c r="C6514" i="1"/>
  <c r="C6515" i="1"/>
  <c r="C6516" i="1"/>
  <c r="C6517" i="1"/>
  <c r="C6518" i="1"/>
  <c r="C6519" i="1"/>
  <c r="C6520" i="1"/>
  <c r="C6521" i="1"/>
  <c r="C6522" i="1"/>
  <c r="C6523" i="1"/>
  <c r="C6524" i="1"/>
  <c r="C6525" i="1"/>
  <c r="C6526" i="1"/>
  <c r="C6527" i="1"/>
  <c r="C6528" i="1"/>
  <c r="C6529" i="1"/>
  <c r="C6530" i="1"/>
  <c r="C6531" i="1"/>
  <c r="C6532" i="1"/>
  <c r="C6533" i="1"/>
  <c r="C6534" i="1"/>
  <c r="C6535" i="1"/>
  <c r="C6536" i="1"/>
  <c r="C6537" i="1"/>
  <c r="C6538" i="1"/>
  <c r="C6539" i="1"/>
  <c r="C6540" i="1"/>
  <c r="C6541" i="1"/>
  <c r="C6542" i="1"/>
  <c r="C6543" i="1"/>
  <c r="C6544" i="1"/>
  <c r="C6545" i="1"/>
  <c r="C6546" i="1"/>
  <c r="C6547" i="1"/>
  <c r="C6548" i="1"/>
  <c r="C6549" i="1"/>
  <c r="C6550" i="1"/>
  <c r="C6551" i="1"/>
  <c r="C6552" i="1"/>
  <c r="C6553" i="1"/>
  <c r="C6554" i="1"/>
  <c r="C6555" i="1"/>
  <c r="C6556" i="1"/>
  <c r="C6557" i="1"/>
  <c r="C6558" i="1"/>
  <c r="C6559" i="1"/>
  <c r="C6560" i="1"/>
  <c r="C6561" i="1"/>
  <c r="C6562" i="1"/>
  <c r="C6563" i="1"/>
  <c r="C6564" i="1"/>
  <c r="C6565" i="1"/>
  <c r="C6566" i="1"/>
  <c r="C6567" i="1"/>
  <c r="C6568" i="1"/>
  <c r="C6569" i="1"/>
  <c r="C6570" i="1"/>
  <c r="C6571" i="1"/>
  <c r="C6572" i="1"/>
  <c r="C6573" i="1"/>
  <c r="C6574" i="1"/>
  <c r="C6575" i="1"/>
  <c r="C6576" i="1"/>
  <c r="C6577" i="1"/>
  <c r="C6578" i="1"/>
  <c r="C6579" i="1"/>
  <c r="C6580" i="1"/>
  <c r="C6581" i="1"/>
  <c r="C6582" i="1"/>
  <c r="C6583" i="1"/>
  <c r="C6584" i="1"/>
  <c r="C6585" i="1"/>
  <c r="C6586" i="1"/>
  <c r="C6587" i="1"/>
  <c r="C6588" i="1"/>
  <c r="C6589" i="1"/>
  <c r="C6590" i="1"/>
  <c r="C6591" i="1"/>
  <c r="C6592" i="1"/>
  <c r="C6593" i="1"/>
  <c r="C6594" i="1"/>
  <c r="C6595" i="1"/>
  <c r="C6596" i="1"/>
  <c r="C6597" i="1"/>
  <c r="C6598" i="1"/>
  <c r="C6599" i="1"/>
  <c r="C6600" i="1"/>
  <c r="C6601" i="1"/>
  <c r="C6602" i="1"/>
  <c r="C6603" i="1"/>
  <c r="C6604" i="1"/>
  <c r="C6605" i="1"/>
  <c r="C6606" i="1"/>
  <c r="C6607" i="1"/>
  <c r="C6608" i="1"/>
  <c r="C6609" i="1"/>
  <c r="C6610" i="1"/>
  <c r="C6611" i="1"/>
  <c r="C6612" i="1"/>
  <c r="C6613" i="1"/>
  <c r="C6614" i="1"/>
  <c r="C6615" i="1"/>
  <c r="C6616" i="1"/>
  <c r="C6617" i="1"/>
  <c r="C6618" i="1"/>
  <c r="C6619" i="1"/>
  <c r="C6620" i="1"/>
  <c r="C6621" i="1"/>
  <c r="C6622" i="1"/>
  <c r="C6623" i="1"/>
  <c r="C6624" i="1"/>
  <c r="C6625" i="1"/>
  <c r="C6626" i="1"/>
  <c r="C6627" i="1"/>
  <c r="C6628" i="1"/>
  <c r="C6629" i="1"/>
  <c r="C6630" i="1"/>
  <c r="C6631" i="1"/>
  <c r="C6632" i="1"/>
  <c r="C6633" i="1"/>
  <c r="C6634" i="1"/>
  <c r="C6635" i="1"/>
  <c r="C6636" i="1"/>
  <c r="C6637" i="1"/>
  <c r="C6638" i="1"/>
  <c r="C6639" i="1"/>
  <c r="C6640" i="1"/>
  <c r="C6641" i="1"/>
  <c r="C6642" i="1"/>
  <c r="C6643" i="1"/>
  <c r="C6644" i="1"/>
  <c r="C6645" i="1"/>
  <c r="C6646" i="1"/>
  <c r="C6647" i="1"/>
  <c r="C6648" i="1"/>
  <c r="C6649" i="1"/>
  <c r="C6650" i="1"/>
  <c r="C6651" i="1"/>
  <c r="C6652" i="1"/>
  <c r="C6653" i="1"/>
  <c r="C6654" i="1"/>
  <c r="C6655" i="1"/>
  <c r="C6656" i="1"/>
  <c r="C6657" i="1"/>
  <c r="C6658" i="1"/>
  <c r="C6659" i="1"/>
  <c r="C6660" i="1"/>
  <c r="C6661" i="1"/>
  <c r="C6662" i="1"/>
  <c r="C6663" i="1"/>
  <c r="C6664" i="1"/>
  <c r="C6665" i="1"/>
  <c r="C6666" i="1"/>
  <c r="C6667" i="1"/>
  <c r="C6668" i="1"/>
  <c r="C6669" i="1"/>
  <c r="C6670" i="1"/>
  <c r="C6671" i="1"/>
  <c r="C6672" i="1"/>
  <c r="C6673" i="1"/>
  <c r="C6674" i="1"/>
  <c r="C6675" i="1"/>
  <c r="C6676" i="1"/>
  <c r="C6677" i="1"/>
  <c r="C6678" i="1"/>
  <c r="C6679" i="1"/>
  <c r="C6680" i="1"/>
  <c r="C6681" i="1"/>
  <c r="C6682" i="1"/>
  <c r="C6683" i="1"/>
  <c r="C6684" i="1"/>
  <c r="C6685" i="1"/>
  <c r="C6686" i="1"/>
  <c r="C6687" i="1"/>
  <c r="C6688" i="1"/>
  <c r="C6689" i="1"/>
  <c r="C6690" i="1"/>
  <c r="C6691" i="1"/>
  <c r="C6692" i="1"/>
  <c r="C6693" i="1"/>
  <c r="C6694" i="1"/>
  <c r="C6695" i="1"/>
  <c r="C6696" i="1"/>
  <c r="C6697" i="1"/>
  <c r="C6698" i="1"/>
  <c r="C6699" i="1"/>
  <c r="C6700" i="1"/>
  <c r="C6701" i="1"/>
  <c r="C6702" i="1"/>
  <c r="C6703" i="1"/>
  <c r="C6704" i="1"/>
  <c r="C6705" i="1"/>
  <c r="C6706" i="1"/>
  <c r="C6707" i="1"/>
  <c r="C6708" i="1"/>
  <c r="C6709" i="1"/>
  <c r="C6710" i="1"/>
  <c r="C6711" i="1"/>
  <c r="C6712" i="1"/>
  <c r="C6713" i="1"/>
  <c r="C6714" i="1"/>
  <c r="C6715" i="1"/>
  <c r="C6716" i="1"/>
  <c r="C6717" i="1"/>
  <c r="C6718" i="1"/>
  <c r="C6719" i="1"/>
  <c r="C6720" i="1"/>
  <c r="C6721" i="1"/>
  <c r="C6722" i="1"/>
  <c r="C6723" i="1"/>
  <c r="C6724" i="1"/>
  <c r="C6725" i="1"/>
  <c r="C6726" i="1"/>
  <c r="C6727" i="1"/>
  <c r="C6728" i="1"/>
  <c r="C6729" i="1"/>
  <c r="C6730" i="1"/>
  <c r="C6731" i="1"/>
  <c r="C6732" i="1"/>
  <c r="C6733" i="1"/>
  <c r="C6734" i="1"/>
  <c r="C6735" i="1"/>
  <c r="C6736" i="1"/>
  <c r="C6737" i="1"/>
  <c r="C6738" i="1"/>
  <c r="C6739" i="1"/>
  <c r="C6740" i="1"/>
  <c r="C6741" i="1"/>
  <c r="C6742" i="1"/>
  <c r="C6743" i="1"/>
  <c r="C6744" i="1"/>
  <c r="C6745" i="1"/>
  <c r="C6746" i="1"/>
  <c r="C6747" i="1"/>
  <c r="C6748" i="1"/>
  <c r="C6749" i="1"/>
  <c r="C6750" i="1"/>
  <c r="C6751" i="1"/>
  <c r="C6752" i="1"/>
  <c r="C6753" i="1"/>
  <c r="C6754" i="1"/>
  <c r="C6755" i="1"/>
  <c r="C6756" i="1"/>
  <c r="C6757" i="1"/>
  <c r="C6758" i="1"/>
  <c r="C6759" i="1"/>
  <c r="C6760" i="1"/>
  <c r="C6761" i="1"/>
  <c r="C6762" i="1"/>
  <c r="C6763" i="1"/>
  <c r="C6764" i="1"/>
  <c r="C6765" i="1"/>
  <c r="C6766" i="1"/>
  <c r="C6767" i="1"/>
  <c r="C6768" i="1"/>
  <c r="C6769" i="1"/>
  <c r="C6770" i="1"/>
  <c r="C6771" i="1"/>
  <c r="C6772" i="1"/>
  <c r="C6773" i="1"/>
  <c r="C6774" i="1"/>
  <c r="C6775" i="1"/>
  <c r="C6776" i="1"/>
  <c r="C6777" i="1"/>
  <c r="C6778" i="1"/>
  <c r="C6779" i="1"/>
  <c r="C6780" i="1"/>
  <c r="C6781" i="1"/>
  <c r="C6782" i="1"/>
  <c r="C6783" i="1"/>
  <c r="C6784" i="1"/>
  <c r="C6785" i="1"/>
  <c r="C6786" i="1"/>
  <c r="C6787" i="1"/>
  <c r="C6788" i="1"/>
  <c r="C6789" i="1"/>
  <c r="C6790" i="1"/>
  <c r="C6791" i="1"/>
  <c r="C6792" i="1"/>
  <c r="C6793" i="1"/>
  <c r="C6794" i="1"/>
  <c r="C6795" i="1"/>
  <c r="C6796" i="1"/>
  <c r="C6797" i="1"/>
  <c r="C6798" i="1"/>
  <c r="C6799" i="1"/>
  <c r="C6800" i="1"/>
  <c r="C6801" i="1"/>
  <c r="C6802" i="1"/>
  <c r="C6803" i="1"/>
  <c r="C6804" i="1"/>
  <c r="C6805" i="1"/>
  <c r="C6806" i="1"/>
  <c r="C6807" i="1"/>
  <c r="C6808" i="1"/>
  <c r="C6809" i="1"/>
  <c r="C6810" i="1"/>
  <c r="C6811" i="1"/>
  <c r="C6812" i="1"/>
  <c r="C6813" i="1"/>
  <c r="C6814" i="1"/>
  <c r="C6815" i="1"/>
  <c r="C6816" i="1"/>
  <c r="C6817" i="1"/>
  <c r="C6818" i="1"/>
  <c r="C6819" i="1"/>
  <c r="C6820" i="1"/>
  <c r="C6821" i="1"/>
  <c r="C6822" i="1"/>
  <c r="C6823" i="1"/>
  <c r="C6824" i="1"/>
  <c r="C6825" i="1"/>
  <c r="C6826" i="1"/>
  <c r="C6827" i="1"/>
  <c r="C6828" i="1"/>
  <c r="C6829" i="1"/>
  <c r="C6830" i="1"/>
  <c r="C6831" i="1"/>
  <c r="C6832" i="1"/>
  <c r="C6833" i="1"/>
  <c r="C6834" i="1"/>
  <c r="C6835" i="1"/>
  <c r="C6836" i="1"/>
  <c r="C6837" i="1"/>
  <c r="C6838" i="1"/>
  <c r="C6839" i="1"/>
  <c r="C6840" i="1"/>
  <c r="C6841" i="1"/>
  <c r="C6842" i="1"/>
  <c r="C6843" i="1"/>
  <c r="C6844" i="1"/>
  <c r="C6845" i="1"/>
  <c r="C6846" i="1"/>
  <c r="C6847" i="1"/>
  <c r="C6848" i="1"/>
  <c r="C6849" i="1"/>
  <c r="C6850" i="1"/>
  <c r="C6851" i="1"/>
  <c r="C6852" i="1"/>
  <c r="C6853" i="1"/>
  <c r="C6854" i="1"/>
  <c r="C6855" i="1"/>
  <c r="C6856" i="1"/>
  <c r="C6857" i="1"/>
  <c r="C6858" i="1"/>
  <c r="C6859" i="1"/>
  <c r="C6860" i="1"/>
  <c r="C6861" i="1"/>
  <c r="C6862" i="1"/>
  <c r="C6863" i="1"/>
  <c r="C6864" i="1"/>
  <c r="C6865" i="1"/>
  <c r="C6866" i="1"/>
  <c r="C6867" i="1"/>
  <c r="C6868" i="1"/>
  <c r="C6869" i="1"/>
  <c r="C6870" i="1"/>
  <c r="C6871" i="1"/>
  <c r="C6872" i="1"/>
  <c r="C6873" i="1"/>
  <c r="C6874" i="1"/>
  <c r="C6875" i="1"/>
  <c r="C6876" i="1"/>
  <c r="C6877" i="1"/>
  <c r="C6878" i="1"/>
  <c r="C6879" i="1"/>
  <c r="C6880" i="1"/>
  <c r="C6881" i="1"/>
  <c r="C6882" i="1"/>
  <c r="C6883" i="1"/>
  <c r="C6884" i="1"/>
  <c r="C6885" i="1"/>
  <c r="C6886" i="1"/>
  <c r="C6887" i="1"/>
  <c r="C6888" i="1"/>
  <c r="C6889" i="1"/>
  <c r="C6890" i="1"/>
  <c r="C6891" i="1"/>
  <c r="C6892" i="1"/>
  <c r="C6893" i="1"/>
  <c r="C6894" i="1"/>
  <c r="C6895" i="1"/>
  <c r="C6896" i="1"/>
  <c r="C6897" i="1"/>
  <c r="C6898" i="1"/>
  <c r="C6899" i="1"/>
  <c r="C6900" i="1"/>
  <c r="C6901" i="1"/>
  <c r="C6902" i="1"/>
  <c r="C6903" i="1"/>
  <c r="C6904" i="1"/>
  <c r="C6905" i="1"/>
  <c r="C6906" i="1"/>
  <c r="C6907" i="1"/>
  <c r="C6908" i="1"/>
  <c r="C6909" i="1"/>
  <c r="C6910" i="1"/>
  <c r="C6911" i="1"/>
  <c r="C6912" i="1"/>
  <c r="C6913" i="1"/>
  <c r="C6914" i="1"/>
  <c r="C6915" i="1"/>
  <c r="C6916" i="1"/>
  <c r="C6917" i="1"/>
  <c r="C6918" i="1"/>
  <c r="C6919" i="1"/>
  <c r="C6920" i="1"/>
  <c r="C6921" i="1"/>
  <c r="C6922" i="1"/>
  <c r="C6923" i="1"/>
  <c r="C6924" i="1"/>
  <c r="C6925" i="1"/>
  <c r="C6926" i="1"/>
  <c r="C6927" i="1"/>
  <c r="C6928" i="1"/>
  <c r="C6929" i="1"/>
  <c r="C6930" i="1"/>
  <c r="C6931" i="1"/>
  <c r="C6932" i="1"/>
  <c r="C6933" i="1"/>
  <c r="C6934" i="1"/>
  <c r="C6935" i="1"/>
  <c r="C6936" i="1"/>
  <c r="C6937" i="1"/>
  <c r="C6938" i="1"/>
  <c r="C6939" i="1"/>
  <c r="C6940" i="1"/>
  <c r="C6941" i="1"/>
  <c r="C6942" i="1"/>
  <c r="C6943" i="1"/>
  <c r="C6944" i="1"/>
  <c r="C6945" i="1"/>
  <c r="C6946" i="1"/>
  <c r="C6947" i="1"/>
  <c r="C6948" i="1"/>
  <c r="C6949" i="1"/>
  <c r="C6950" i="1"/>
  <c r="C6951" i="1"/>
  <c r="C6952" i="1"/>
  <c r="C6953" i="1"/>
  <c r="C6954" i="1"/>
  <c r="C6955" i="1"/>
  <c r="C6956" i="1"/>
  <c r="C6957" i="1"/>
  <c r="C6958" i="1"/>
  <c r="C6959" i="1"/>
  <c r="C6960" i="1"/>
  <c r="C6961" i="1"/>
  <c r="C6962" i="1"/>
  <c r="C6963" i="1"/>
  <c r="C6964" i="1"/>
  <c r="C6965" i="1"/>
  <c r="C6966" i="1"/>
  <c r="C6967" i="1"/>
  <c r="C6968" i="1"/>
  <c r="C6969" i="1"/>
  <c r="C6970" i="1"/>
  <c r="C6971" i="1"/>
  <c r="C6972" i="1"/>
  <c r="C6973" i="1"/>
  <c r="C6974" i="1"/>
  <c r="C6975" i="1"/>
  <c r="C6976" i="1"/>
  <c r="C6977" i="1"/>
  <c r="C6978" i="1"/>
  <c r="C6979" i="1"/>
  <c r="C6980" i="1"/>
  <c r="C6981" i="1"/>
  <c r="C6982" i="1"/>
  <c r="C6983" i="1"/>
  <c r="C6984" i="1"/>
  <c r="C6985" i="1"/>
  <c r="C6986" i="1"/>
  <c r="C6987" i="1"/>
  <c r="C6988" i="1"/>
  <c r="C6989" i="1"/>
  <c r="C6990" i="1"/>
  <c r="C6991" i="1"/>
  <c r="C6992" i="1"/>
  <c r="C6993" i="1"/>
  <c r="C6994" i="1"/>
  <c r="C6995" i="1"/>
  <c r="C6996" i="1"/>
  <c r="C6997" i="1"/>
  <c r="C6998" i="1"/>
  <c r="C6999" i="1"/>
  <c r="C7000" i="1"/>
  <c r="C7001" i="1"/>
  <c r="C7002" i="1"/>
  <c r="C7003" i="1"/>
  <c r="C7004" i="1"/>
  <c r="C7005" i="1"/>
  <c r="C7006" i="1"/>
  <c r="C7007" i="1"/>
  <c r="C7008" i="1"/>
  <c r="C7009" i="1"/>
  <c r="C7010" i="1"/>
  <c r="C7011" i="1"/>
  <c r="C7012" i="1"/>
  <c r="C7013" i="1"/>
  <c r="C7014" i="1"/>
  <c r="C7015" i="1"/>
  <c r="C7016" i="1"/>
  <c r="C7017" i="1"/>
  <c r="C7018" i="1"/>
  <c r="C7019" i="1"/>
  <c r="C7020" i="1"/>
  <c r="C7021" i="1"/>
  <c r="C7022" i="1"/>
  <c r="C7023" i="1"/>
  <c r="C7024" i="1"/>
  <c r="C7025" i="1"/>
  <c r="C7026" i="1"/>
  <c r="C7027" i="1"/>
  <c r="C7028" i="1"/>
  <c r="C7029" i="1"/>
  <c r="C7030" i="1"/>
  <c r="C7031" i="1"/>
  <c r="C7032" i="1"/>
  <c r="C7033" i="1"/>
  <c r="C7034" i="1"/>
  <c r="C7035" i="1"/>
  <c r="C7036" i="1"/>
  <c r="C7037" i="1"/>
  <c r="C7038" i="1"/>
  <c r="C7039" i="1"/>
  <c r="C7040" i="1"/>
  <c r="C7041" i="1"/>
  <c r="C7042" i="1"/>
  <c r="C7043" i="1"/>
  <c r="C7044" i="1"/>
  <c r="C7045" i="1"/>
  <c r="C7046" i="1"/>
  <c r="C7047" i="1"/>
  <c r="C7048" i="1"/>
  <c r="C7049" i="1"/>
  <c r="C7050" i="1"/>
  <c r="C7051" i="1"/>
  <c r="C7052" i="1"/>
  <c r="C7053" i="1"/>
  <c r="C7054" i="1"/>
  <c r="C7055" i="1"/>
  <c r="C7056" i="1"/>
  <c r="C7057" i="1"/>
  <c r="C7058" i="1"/>
  <c r="C7059" i="1"/>
  <c r="C7060" i="1"/>
  <c r="C7061" i="1"/>
  <c r="C7062" i="1"/>
  <c r="C7063" i="1"/>
  <c r="C7064" i="1"/>
  <c r="C7065" i="1"/>
  <c r="C7066" i="1"/>
  <c r="C7067" i="1"/>
  <c r="C7068" i="1"/>
  <c r="C7069" i="1"/>
  <c r="C7070" i="1"/>
  <c r="C7071" i="1"/>
  <c r="C7072" i="1"/>
  <c r="C7073" i="1"/>
  <c r="C7074" i="1"/>
  <c r="C7075" i="1"/>
  <c r="C7076" i="1"/>
  <c r="C7077" i="1"/>
  <c r="C7078" i="1"/>
  <c r="C7079" i="1"/>
  <c r="C7080" i="1"/>
  <c r="C7081" i="1"/>
  <c r="C7082" i="1"/>
  <c r="C7083" i="1"/>
  <c r="C7084" i="1"/>
  <c r="C7085" i="1"/>
  <c r="C7086" i="1"/>
  <c r="C7087" i="1"/>
  <c r="C7088" i="1"/>
  <c r="C7089" i="1"/>
  <c r="C7090" i="1"/>
  <c r="C7091" i="1"/>
  <c r="C7092" i="1"/>
  <c r="C7093" i="1"/>
  <c r="C7094" i="1"/>
  <c r="C7095" i="1"/>
  <c r="C7096" i="1"/>
  <c r="C7097" i="1"/>
  <c r="C7098" i="1"/>
  <c r="C7099" i="1"/>
  <c r="C7100" i="1"/>
  <c r="C7101" i="1"/>
  <c r="C7102" i="1"/>
  <c r="C7103" i="1"/>
  <c r="C7104" i="1"/>
  <c r="C7105" i="1"/>
  <c r="C7106" i="1"/>
  <c r="C7107" i="1"/>
  <c r="C7108" i="1"/>
  <c r="C7109" i="1"/>
  <c r="C7110" i="1"/>
  <c r="C7111" i="1"/>
  <c r="C7112" i="1"/>
  <c r="C7113" i="1"/>
  <c r="C7114" i="1"/>
  <c r="C7115" i="1"/>
  <c r="C7116" i="1"/>
  <c r="C7117" i="1"/>
  <c r="C7118" i="1"/>
  <c r="C7119" i="1"/>
  <c r="C7120" i="1"/>
  <c r="C7121" i="1"/>
  <c r="C7122" i="1"/>
  <c r="C7123" i="1"/>
  <c r="C7124" i="1"/>
  <c r="C7125" i="1"/>
  <c r="C7126" i="1"/>
  <c r="C7127" i="1"/>
  <c r="C7128" i="1"/>
  <c r="C7129" i="1"/>
  <c r="C7130" i="1"/>
  <c r="C7131" i="1"/>
  <c r="C7132" i="1"/>
  <c r="C7133" i="1"/>
  <c r="C7134" i="1"/>
  <c r="C7135" i="1"/>
  <c r="C7136" i="1"/>
  <c r="C7137" i="1"/>
  <c r="C7138" i="1"/>
  <c r="C7139" i="1"/>
  <c r="C7140" i="1"/>
  <c r="C7141" i="1"/>
  <c r="C7142" i="1"/>
  <c r="C7143" i="1"/>
  <c r="C7144" i="1"/>
  <c r="C7145" i="1"/>
  <c r="C7146" i="1"/>
  <c r="C7147" i="1"/>
  <c r="C7148" i="1"/>
  <c r="C7149" i="1"/>
  <c r="C7150" i="1"/>
  <c r="C7151" i="1"/>
  <c r="C7152" i="1"/>
  <c r="C7153" i="1"/>
  <c r="C7154" i="1"/>
  <c r="C7155" i="1"/>
  <c r="C7156" i="1"/>
  <c r="C7157" i="1"/>
  <c r="C7158" i="1"/>
  <c r="C7159" i="1"/>
  <c r="C7160" i="1"/>
  <c r="C7161" i="1"/>
  <c r="C7162" i="1"/>
  <c r="C7163" i="1"/>
  <c r="C7164" i="1"/>
  <c r="C7165" i="1"/>
  <c r="C7166" i="1"/>
  <c r="C7167" i="1"/>
  <c r="C7168" i="1"/>
  <c r="C7169" i="1"/>
  <c r="C7170" i="1"/>
  <c r="C7171" i="1"/>
  <c r="C7172" i="1"/>
  <c r="C7173" i="1"/>
  <c r="C7174" i="1"/>
  <c r="C7175" i="1"/>
  <c r="C7176" i="1"/>
  <c r="C7177" i="1"/>
  <c r="C7178" i="1"/>
  <c r="C7179" i="1"/>
  <c r="C7180" i="1"/>
  <c r="C7181" i="1"/>
  <c r="C7182" i="1"/>
  <c r="C7183" i="1"/>
  <c r="C7184" i="1"/>
  <c r="C7185" i="1"/>
  <c r="C7186" i="1"/>
  <c r="C7187" i="1"/>
  <c r="C7188" i="1"/>
  <c r="C7189" i="1"/>
  <c r="C7190" i="1"/>
  <c r="C7191" i="1"/>
  <c r="C7192" i="1"/>
  <c r="C7193" i="1"/>
  <c r="C7194" i="1"/>
  <c r="C7195" i="1"/>
  <c r="C7196" i="1"/>
  <c r="C7197" i="1"/>
  <c r="C7198" i="1"/>
  <c r="C7199" i="1"/>
  <c r="C7200" i="1"/>
  <c r="C7201" i="1"/>
  <c r="C7202" i="1"/>
  <c r="C7203" i="1"/>
  <c r="C7204" i="1"/>
  <c r="C7205" i="1"/>
  <c r="C7206" i="1"/>
  <c r="C7207" i="1"/>
  <c r="C7208" i="1"/>
  <c r="C7209" i="1"/>
  <c r="C7210" i="1"/>
  <c r="C7211" i="1"/>
  <c r="C7212" i="1"/>
  <c r="C7213" i="1"/>
  <c r="C7214" i="1"/>
  <c r="C7215" i="1"/>
  <c r="C7216" i="1"/>
  <c r="C7217" i="1"/>
  <c r="C7218" i="1"/>
  <c r="C7219" i="1"/>
  <c r="C7220" i="1"/>
  <c r="C7221" i="1"/>
  <c r="C7222" i="1"/>
  <c r="C7223" i="1"/>
  <c r="C7224" i="1"/>
  <c r="C7225" i="1"/>
  <c r="C7226" i="1"/>
  <c r="C7227" i="1"/>
  <c r="C7228" i="1"/>
  <c r="C7229" i="1"/>
  <c r="C7230" i="1"/>
  <c r="C7231" i="1"/>
  <c r="C7232" i="1"/>
  <c r="C7233" i="1"/>
  <c r="C7234" i="1"/>
  <c r="C7235" i="1"/>
  <c r="C7236" i="1"/>
  <c r="C7237" i="1"/>
  <c r="C7238" i="1"/>
  <c r="C7239" i="1"/>
  <c r="C7240" i="1"/>
  <c r="C7241" i="1"/>
  <c r="C7242" i="1"/>
  <c r="C7243" i="1"/>
  <c r="C7244" i="1"/>
  <c r="C7245" i="1"/>
  <c r="C7246" i="1"/>
  <c r="C7247" i="1"/>
  <c r="C7248" i="1"/>
  <c r="C7249" i="1"/>
  <c r="C7250" i="1"/>
  <c r="C7251" i="1"/>
  <c r="C7252" i="1"/>
  <c r="C7253" i="1"/>
  <c r="C7254" i="1"/>
  <c r="C7255" i="1"/>
  <c r="C7256" i="1"/>
  <c r="C7257" i="1"/>
  <c r="C7258" i="1"/>
  <c r="C7259" i="1"/>
  <c r="C7260" i="1"/>
  <c r="C7261" i="1"/>
  <c r="C7262" i="1"/>
  <c r="C7263" i="1"/>
  <c r="C7264" i="1"/>
  <c r="C7265" i="1"/>
  <c r="C7266" i="1"/>
  <c r="C7267" i="1"/>
  <c r="C7268" i="1"/>
  <c r="C7269" i="1"/>
  <c r="C7270" i="1"/>
  <c r="C7271" i="1"/>
  <c r="C7272" i="1"/>
  <c r="C7273" i="1"/>
  <c r="C7274" i="1"/>
  <c r="C7275" i="1"/>
  <c r="C7276" i="1"/>
  <c r="C7277" i="1"/>
  <c r="C7278" i="1"/>
  <c r="C7279" i="1"/>
  <c r="C7280" i="1"/>
  <c r="C7281" i="1"/>
  <c r="C7282" i="1"/>
  <c r="C7283" i="1"/>
  <c r="C7284" i="1"/>
  <c r="C7285" i="1"/>
  <c r="C7286" i="1"/>
  <c r="C7287" i="1"/>
  <c r="C7288" i="1"/>
  <c r="C7289" i="1"/>
  <c r="C7290" i="1"/>
  <c r="C7291" i="1"/>
  <c r="C7292" i="1"/>
  <c r="C7293" i="1"/>
  <c r="C7294" i="1"/>
  <c r="C7295" i="1"/>
  <c r="C7296" i="1"/>
  <c r="C7297" i="1"/>
  <c r="C7298" i="1"/>
  <c r="C7299" i="1"/>
  <c r="C7300" i="1"/>
  <c r="C7301" i="1"/>
  <c r="C7302" i="1"/>
  <c r="C7303" i="1"/>
  <c r="C7304" i="1"/>
  <c r="C7305" i="1"/>
  <c r="C7306" i="1"/>
  <c r="C7307" i="1"/>
  <c r="C7308" i="1"/>
  <c r="C7309" i="1"/>
  <c r="C7310" i="1"/>
  <c r="C7311" i="1"/>
  <c r="C7312" i="1"/>
  <c r="C7313" i="1"/>
  <c r="C7314" i="1"/>
  <c r="C7315" i="1"/>
  <c r="C7316" i="1"/>
  <c r="C7317" i="1"/>
  <c r="C7318" i="1"/>
  <c r="C7319" i="1"/>
  <c r="C7320" i="1"/>
  <c r="C7321" i="1"/>
  <c r="C7322" i="1"/>
  <c r="C7323" i="1"/>
  <c r="C7324" i="1"/>
  <c r="C7325" i="1"/>
  <c r="C7326" i="1"/>
  <c r="C7327" i="1"/>
  <c r="C7328" i="1"/>
  <c r="C7329" i="1"/>
  <c r="C7330" i="1"/>
  <c r="C7331" i="1"/>
  <c r="C7332" i="1"/>
  <c r="C7333" i="1"/>
  <c r="C7334" i="1"/>
  <c r="C7335" i="1"/>
  <c r="C7336" i="1"/>
  <c r="C7337" i="1"/>
  <c r="C7338" i="1"/>
  <c r="C7339" i="1"/>
  <c r="C7340" i="1"/>
  <c r="C7341" i="1"/>
  <c r="C7342" i="1"/>
  <c r="C7343" i="1"/>
  <c r="C7344" i="1"/>
  <c r="C7345" i="1"/>
  <c r="C7346" i="1"/>
  <c r="C7347" i="1"/>
  <c r="C7348" i="1"/>
  <c r="C7349" i="1"/>
  <c r="C7350" i="1"/>
  <c r="C7351" i="1"/>
  <c r="C7352" i="1"/>
  <c r="C7353" i="1"/>
  <c r="C7354" i="1"/>
  <c r="C7355" i="1"/>
  <c r="C7356" i="1"/>
  <c r="C7357" i="1"/>
  <c r="C7358" i="1"/>
  <c r="C7359" i="1"/>
  <c r="C7360" i="1"/>
  <c r="C7361" i="1"/>
  <c r="C7362" i="1"/>
  <c r="C7363" i="1"/>
  <c r="C7364" i="1"/>
  <c r="C7365" i="1"/>
  <c r="C7366" i="1"/>
  <c r="C7367" i="1"/>
  <c r="C7368" i="1"/>
  <c r="C7369" i="1"/>
  <c r="C7370" i="1"/>
  <c r="C7371" i="1"/>
  <c r="C7372" i="1"/>
  <c r="C7373" i="1"/>
  <c r="C7374" i="1"/>
  <c r="C7375" i="1"/>
  <c r="C7376" i="1"/>
  <c r="C7377" i="1"/>
  <c r="C7378" i="1"/>
  <c r="C7379" i="1"/>
  <c r="C7380" i="1"/>
  <c r="C7381" i="1"/>
  <c r="C7382" i="1"/>
  <c r="C7383" i="1"/>
  <c r="C7384" i="1"/>
  <c r="C7385" i="1"/>
  <c r="C7386" i="1"/>
  <c r="C7387" i="1"/>
  <c r="C7388" i="1"/>
  <c r="C7389" i="1"/>
  <c r="C7390" i="1"/>
  <c r="C7391" i="1"/>
  <c r="C7392" i="1"/>
  <c r="C7393" i="1"/>
  <c r="C7394" i="1"/>
  <c r="C7395" i="1"/>
  <c r="C7396" i="1"/>
  <c r="C7397" i="1"/>
  <c r="C7398" i="1"/>
  <c r="C7399" i="1"/>
  <c r="C7400" i="1"/>
  <c r="C7401" i="1"/>
  <c r="C7402" i="1"/>
  <c r="C7403" i="1"/>
  <c r="C7404" i="1"/>
  <c r="C7405" i="1"/>
  <c r="C7406" i="1"/>
  <c r="C7407" i="1"/>
  <c r="C7408" i="1"/>
  <c r="C7409" i="1"/>
  <c r="C7410" i="1"/>
  <c r="C7411" i="1"/>
  <c r="C7412" i="1"/>
  <c r="C7413" i="1"/>
  <c r="C7414" i="1"/>
  <c r="C7415" i="1"/>
  <c r="C7416" i="1"/>
  <c r="C7417" i="1"/>
  <c r="C7418" i="1"/>
  <c r="C7419" i="1"/>
  <c r="C7420" i="1"/>
  <c r="C7421" i="1"/>
  <c r="C7422" i="1"/>
  <c r="C7423" i="1"/>
  <c r="C7424" i="1"/>
  <c r="C7425" i="1"/>
  <c r="C7426" i="1"/>
  <c r="C7427" i="1"/>
  <c r="C7428" i="1"/>
  <c r="C7429" i="1"/>
  <c r="C7430" i="1"/>
  <c r="C7431" i="1"/>
  <c r="C7432" i="1"/>
  <c r="C7433" i="1"/>
  <c r="C7434" i="1"/>
  <c r="C7435" i="1"/>
  <c r="C7436" i="1"/>
  <c r="C7437" i="1"/>
  <c r="C7438" i="1"/>
  <c r="C7439" i="1"/>
  <c r="C7440" i="1"/>
  <c r="C7441" i="1"/>
  <c r="C7442" i="1"/>
  <c r="C7443" i="1"/>
  <c r="C7444" i="1"/>
  <c r="C7445" i="1"/>
  <c r="C7446" i="1"/>
  <c r="C7447" i="1"/>
  <c r="C7448" i="1"/>
  <c r="C7449" i="1"/>
  <c r="C7450" i="1"/>
  <c r="C7451" i="1"/>
  <c r="C7452" i="1"/>
  <c r="C7453" i="1"/>
  <c r="C7454" i="1"/>
  <c r="C7455" i="1"/>
  <c r="C7456" i="1"/>
  <c r="C7457" i="1"/>
  <c r="C7458" i="1"/>
  <c r="C7459" i="1"/>
  <c r="C7460" i="1"/>
  <c r="C7461" i="1"/>
  <c r="C7462" i="1"/>
  <c r="C7463" i="1"/>
  <c r="C7464" i="1"/>
  <c r="C7465" i="1"/>
  <c r="C7466" i="1"/>
  <c r="C7467" i="1"/>
  <c r="C7468" i="1"/>
  <c r="C7469" i="1"/>
  <c r="C7470" i="1"/>
  <c r="C7471" i="1"/>
  <c r="C7472" i="1"/>
  <c r="C7473" i="1"/>
  <c r="C7474" i="1"/>
  <c r="C7475" i="1"/>
  <c r="C7476" i="1"/>
  <c r="C7477" i="1"/>
  <c r="C7478" i="1"/>
  <c r="C7479" i="1"/>
  <c r="C7480" i="1"/>
  <c r="C7481" i="1"/>
  <c r="C7482" i="1"/>
  <c r="C7483" i="1"/>
  <c r="C7484" i="1"/>
  <c r="C7485" i="1"/>
  <c r="C7486" i="1"/>
  <c r="C7487" i="1"/>
  <c r="C7488" i="1"/>
  <c r="C7489" i="1"/>
  <c r="C7490" i="1"/>
  <c r="C7491" i="1"/>
  <c r="C7492" i="1"/>
  <c r="C7493" i="1"/>
  <c r="C7494" i="1"/>
  <c r="C7495" i="1"/>
  <c r="C7496" i="1"/>
  <c r="C7497" i="1"/>
  <c r="C7498" i="1"/>
  <c r="C7499" i="1"/>
  <c r="C7500" i="1"/>
  <c r="C7501" i="1"/>
  <c r="C7502" i="1"/>
  <c r="C7503" i="1"/>
  <c r="C7504" i="1"/>
  <c r="C7505" i="1"/>
  <c r="C7506" i="1"/>
  <c r="C7507" i="1"/>
  <c r="C7508" i="1"/>
  <c r="C7509" i="1"/>
  <c r="C7510" i="1"/>
  <c r="C7511" i="1"/>
  <c r="C7512" i="1"/>
  <c r="C7513" i="1"/>
  <c r="C7514" i="1"/>
  <c r="C7515" i="1"/>
  <c r="C7516" i="1"/>
  <c r="C7517" i="1"/>
  <c r="C7518" i="1"/>
  <c r="C7519" i="1"/>
  <c r="C7520" i="1"/>
  <c r="C7521" i="1"/>
  <c r="C7522" i="1"/>
  <c r="C7523" i="1"/>
  <c r="C7524" i="1"/>
  <c r="C7525" i="1"/>
  <c r="C7526" i="1"/>
  <c r="C7527" i="1"/>
  <c r="C7528" i="1"/>
  <c r="C7529" i="1"/>
  <c r="C7530" i="1"/>
  <c r="C7531" i="1"/>
  <c r="C7532" i="1"/>
  <c r="C7533" i="1"/>
  <c r="C7534" i="1"/>
  <c r="C7535" i="1"/>
  <c r="C7536" i="1"/>
  <c r="C7537" i="1"/>
  <c r="C7538" i="1"/>
  <c r="C7539" i="1"/>
  <c r="C7540" i="1"/>
  <c r="C7541" i="1"/>
  <c r="C7542" i="1"/>
  <c r="C7543" i="1"/>
  <c r="C7544" i="1"/>
  <c r="C7545" i="1"/>
  <c r="C7546" i="1"/>
  <c r="C7547" i="1"/>
  <c r="C7548" i="1"/>
  <c r="C7549" i="1"/>
  <c r="C7550" i="1"/>
  <c r="C7551" i="1"/>
  <c r="C7552" i="1"/>
  <c r="C7553" i="1"/>
  <c r="C7554" i="1"/>
  <c r="C7555" i="1"/>
  <c r="C7556" i="1"/>
  <c r="C7557" i="1"/>
  <c r="C7558" i="1"/>
  <c r="C7559" i="1"/>
  <c r="C7560" i="1"/>
  <c r="C7561" i="1"/>
  <c r="C7562" i="1"/>
  <c r="C7563" i="1"/>
  <c r="C7564" i="1"/>
  <c r="C7565" i="1"/>
  <c r="C7566" i="1"/>
  <c r="C7567" i="1"/>
  <c r="C7568" i="1"/>
  <c r="C7569" i="1"/>
  <c r="C7570" i="1"/>
  <c r="C7571" i="1"/>
  <c r="C7572" i="1"/>
  <c r="C7573" i="1"/>
  <c r="C7574" i="1"/>
  <c r="C7575" i="1"/>
  <c r="C7576" i="1"/>
  <c r="C7577" i="1"/>
  <c r="C7578" i="1"/>
  <c r="C7579" i="1"/>
  <c r="C7580" i="1"/>
  <c r="C7581" i="1"/>
  <c r="C7582" i="1"/>
  <c r="C7583" i="1"/>
  <c r="C7584" i="1"/>
  <c r="C7585" i="1"/>
  <c r="C7586" i="1"/>
  <c r="C7587" i="1"/>
  <c r="C7588" i="1"/>
  <c r="C7589" i="1"/>
  <c r="C7590" i="1"/>
  <c r="C7591" i="1"/>
  <c r="C7592" i="1"/>
  <c r="C7593" i="1"/>
  <c r="C7594" i="1"/>
  <c r="C7595" i="1"/>
  <c r="C7596" i="1"/>
  <c r="C7597" i="1"/>
  <c r="C7598" i="1"/>
  <c r="C7599" i="1"/>
  <c r="C7600" i="1"/>
  <c r="C7601" i="1"/>
  <c r="C7602" i="1"/>
  <c r="C7603" i="1"/>
  <c r="C7604" i="1"/>
  <c r="C7605" i="1"/>
  <c r="C7606" i="1"/>
  <c r="C7607" i="1"/>
  <c r="C7608" i="1"/>
  <c r="C7609" i="1"/>
  <c r="C7610" i="1"/>
  <c r="C7611" i="1"/>
  <c r="C7612" i="1"/>
  <c r="C7613" i="1"/>
  <c r="C7614" i="1"/>
  <c r="C7615" i="1"/>
  <c r="C7616" i="1"/>
  <c r="C7617" i="1"/>
  <c r="C7618" i="1"/>
  <c r="C7619" i="1"/>
  <c r="C7620" i="1"/>
  <c r="C7621" i="1"/>
  <c r="C7622" i="1"/>
  <c r="C7623" i="1"/>
  <c r="C7624" i="1"/>
  <c r="C7625" i="1"/>
  <c r="C7626" i="1"/>
  <c r="C7627" i="1"/>
  <c r="C7628" i="1"/>
  <c r="C7629" i="1"/>
  <c r="C7630" i="1"/>
  <c r="C7631" i="1"/>
  <c r="C7632" i="1"/>
  <c r="C7633" i="1"/>
  <c r="C7634" i="1"/>
  <c r="C7635" i="1"/>
  <c r="C7636" i="1"/>
  <c r="C7637" i="1"/>
  <c r="C7638" i="1"/>
  <c r="C7639" i="1"/>
  <c r="C7640" i="1"/>
  <c r="C7641" i="1"/>
  <c r="C7642" i="1"/>
  <c r="C7643" i="1"/>
  <c r="C7644" i="1"/>
  <c r="C7645" i="1"/>
  <c r="C7646" i="1"/>
  <c r="C7647" i="1"/>
  <c r="C7648" i="1"/>
  <c r="C7649" i="1"/>
  <c r="C7650" i="1"/>
  <c r="C7651" i="1"/>
  <c r="C7652" i="1"/>
  <c r="C7653" i="1"/>
  <c r="C7654" i="1"/>
  <c r="C7655" i="1"/>
  <c r="C7656" i="1"/>
  <c r="C7657" i="1"/>
  <c r="C7658" i="1"/>
  <c r="C7659" i="1"/>
  <c r="C7660" i="1"/>
  <c r="C7661" i="1"/>
  <c r="C7662" i="1"/>
  <c r="C7663" i="1"/>
  <c r="C7664" i="1"/>
  <c r="C7665" i="1"/>
  <c r="C7666" i="1"/>
  <c r="C7667" i="1"/>
  <c r="C7668" i="1"/>
  <c r="C7669" i="1"/>
  <c r="C7670" i="1"/>
  <c r="C7671" i="1"/>
  <c r="C7672" i="1"/>
  <c r="C7673" i="1"/>
  <c r="C7674" i="1"/>
  <c r="C7675" i="1"/>
  <c r="C7676" i="1"/>
  <c r="C7677" i="1"/>
  <c r="C7678" i="1"/>
  <c r="C7679" i="1"/>
  <c r="C7680" i="1"/>
  <c r="C7681" i="1"/>
  <c r="C7682" i="1"/>
  <c r="C7683" i="1"/>
  <c r="C7684" i="1"/>
  <c r="C7685" i="1"/>
  <c r="C7686" i="1"/>
  <c r="C7687" i="1"/>
  <c r="C7688" i="1"/>
  <c r="C7689" i="1"/>
  <c r="C7690" i="1"/>
  <c r="C7691" i="1"/>
  <c r="C7692" i="1"/>
  <c r="C7693" i="1"/>
  <c r="C7694" i="1"/>
  <c r="C7695" i="1"/>
  <c r="C7696" i="1"/>
  <c r="C7697" i="1"/>
  <c r="C7698" i="1"/>
  <c r="C7699" i="1"/>
  <c r="C7700" i="1"/>
  <c r="C7701" i="1"/>
  <c r="C7702" i="1"/>
  <c r="C7703" i="1"/>
  <c r="C7704" i="1"/>
  <c r="C7705" i="1"/>
  <c r="C7706" i="1"/>
  <c r="C7707" i="1"/>
  <c r="C7708" i="1"/>
  <c r="C7709" i="1"/>
  <c r="C7710" i="1"/>
  <c r="C7711" i="1"/>
  <c r="C7712" i="1"/>
  <c r="C7713" i="1"/>
  <c r="C7714" i="1"/>
  <c r="C7715" i="1"/>
  <c r="C7716" i="1"/>
  <c r="C7717" i="1"/>
  <c r="C7718" i="1"/>
  <c r="C7719" i="1"/>
  <c r="C7720" i="1"/>
  <c r="C7721" i="1"/>
  <c r="C7722" i="1"/>
  <c r="C7723" i="1"/>
  <c r="C7724" i="1"/>
  <c r="C7725" i="1"/>
  <c r="C7726" i="1"/>
  <c r="C7727" i="1"/>
  <c r="C7728" i="1"/>
  <c r="C7729" i="1"/>
  <c r="C7730" i="1"/>
  <c r="C7731" i="1"/>
  <c r="C7732" i="1"/>
  <c r="C7733" i="1"/>
  <c r="C7734" i="1"/>
  <c r="C7735" i="1"/>
  <c r="C7736" i="1"/>
  <c r="C7737" i="1"/>
  <c r="C7738" i="1"/>
  <c r="C7739" i="1"/>
  <c r="C7740" i="1"/>
  <c r="C7741" i="1"/>
  <c r="C7742" i="1"/>
  <c r="C7743" i="1"/>
  <c r="C7744" i="1"/>
  <c r="C7745" i="1"/>
  <c r="C7746" i="1"/>
  <c r="C7747" i="1"/>
  <c r="C7748" i="1"/>
  <c r="C7749" i="1"/>
  <c r="C7750" i="1"/>
  <c r="C7751" i="1"/>
  <c r="C7752" i="1"/>
  <c r="C7753" i="1"/>
  <c r="C7754" i="1"/>
  <c r="C7755" i="1"/>
  <c r="C7756" i="1"/>
  <c r="C7757" i="1"/>
  <c r="C7758" i="1"/>
  <c r="C7759" i="1"/>
  <c r="C7760" i="1"/>
  <c r="C7761" i="1"/>
  <c r="C7762" i="1"/>
  <c r="C7763" i="1"/>
  <c r="C7764" i="1"/>
  <c r="C7765" i="1"/>
  <c r="C7766" i="1"/>
  <c r="C7767" i="1"/>
  <c r="C7768" i="1"/>
  <c r="C7769" i="1"/>
  <c r="C7770" i="1"/>
  <c r="C7771" i="1"/>
  <c r="C7772" i="1"/>
  <c r="C7773" i="1"/>
  <c r="C7774" i="1"/>
  <c r="C7775" i="1"/>
  <c r="C7776" i="1"/>
  <c r="C7777" i="1"/>
  <c r="C7778" i="1"/>
  <c r="C7779" i="1"/>
  <c r="C7780" i="1"/>
  <c r="C7781" i="1"/>
  <c r="C7782" i="1"/>
  <c r="C7783" i="1"/>
  <c r="C7784" i="1"/>
  <c r="C7785" i="1"/>
  <c r="C7786" i="1"/>
  <c r="C7787" i="1"/>
  <c r="C7788" i="1"/>
  <c r="C7789" i="1"/>
  <c r="C7790" i="1"/>
  <c r="C7791" i="1"/>
  <c r="C7792" i="1"/>
  <c r="C7793" i="1"/>
  <c r="C7794" i="1"/>
  <c r="C7795" i="1"/>
  <c r="C7796" i="1"/>
  <c r="C7797" i="1"/>
  <c r="C7798" i="1"/>
  <c r="C7799" i="1"/>
  <c r="C7800" i="1"/>
  <c r="C7801" i="1"/>
  <c r="C7802" i="1"/>
  <c r="C7803" i="1"/>
  <c r="C7804" i="1"/>
  <c r="C7805" i="1"/>
  <c r="C7806" i="1"/>
  <c r="C7807" i="1"/>
  <c r="C7808" i="1"/>
  <c r="C7809" i="1"/>
  <c r="C7810" i="1"/>
  <c r="C7811" i="1"/>
  <c r="C7812" i="1"/>
  <c r="C7813" i="1"/>
  <c r="C7814" i="1"/>
  <c r="C7815" i="1"/>
  <c r="C7816" i="1"/>
  <c r="C7817" i="1"/>
  <c r="C7818" i="1"/>
  <c r="C7819" i="1"/>
  <c r="C7820" i="1"/>
  <c r="C7821" i="1"/>
  <c r="C7822" i="1"/>
  <c r="C7823" i="1"/>
  <c r="C7824" i="1"/>
  <c r="C7825" i="1"/>
  <c r="C7826" i="1"/>
  <c r="C7827" i="1"/>
  <c r="C7828" i="1"/>
  <c r="C7829" i="1"/>
  <c r="C7830" i="1"/>
  <c r="C7831" i="1"/>
  <c r="C7832" i="1"/>
  <c r="C7833" i="1"/>
  <c r="C7834" i="1"/>
  <c r="C7835" i="1"/>
  <c r="C7836" i="1"/>
  <c r="C7837" i="1"/>
  <c r="C7838" i="1"/>
  <c r="C7839" i="1"/>
  <c r="C7840" i="1"/>
  <c r="C7841" i="1"/>
  <c r="C7842" i="1"/>
  <c r="C7843" i="1"/>
  <c r="C7844" i="1"/>
  <c r="C7845" i="1"/>
  <c r="C7846" i="1"/>
  <c r="C7847" i="1"/>
  <c r="C7848" i="1"/>
  <c r="C7849" i="1"/>
  <c r="C7850" i="1"/>
  <c r="C7851" i="1"/>
  <c r="C7852" i="1"/>
  <c r="C7853" i="1"/>
  <c r="C7854" i="1"/>
  <c r="C7855" i="1"/>
  <c r="C7856" i="1"/>
  <c r="C7857" i="1"/>
  <c r="C7858" i="1"/>
  <c r="C7859" i="1"/>
  <c r="C7860" i="1"/>
  <c r="C7861" i="1"/>
  <c r="C7862" i="1"/>
  <c r="C7863" i="1"/>
  <c r="C7864" i="1"/>
  <c r="C7865" i="1"/>
  <c r="C7866" i="1"/>
  <c r="C7867" i="1"/>
  <c r="C7868" i="1"/>
  <c r="C7869" i="1"/>
  <c r="C7870" i="1"/>
  <c r="C7871" i="1"/>
  <c r="C7872" i="1"/>
  <c r="C7873" i="1"/>
  <c r="C7874" i="1"/>
  <c r="C7875" i="1"/>
  <c r="C7876" i="1"/>
  <c r="C7877" i="1"/>
  <c r="C7878" i="1"/>
  <c r="C7879" i="1"/>
  <c r="C7880" i="1"/>
  <c r="C7881" i="1"/>
  <c r="C7882" i="1"/>
  <c r="C7883" i="1"/>
  <c r="C7884" i="1"/>
  <c r="C7885" i="1"/>
  <c r="C7886" i="1"/>
  <c r="C7887" i="1"/>
  <c r="C7888" i="1"/>
  <c r="C7889" i="1"/>
  <c r="C7890" i="1"/>
  <c r="C7891" i="1"/>
  <c r="C7892" i="1"/>
  <c r="C7893" i="1"/>
  <c r="C7894" i="1"/>
  <c r="C7895" i="1"/>
  <c r="C7896" i="1"/>
  <c r="C7897" i="1"/>
  <c r="C7898" i="1"/>
  <c r="C7899" i="1"/>
  <c r="C7900" i="1"/>
  <c r="C7901" i="1"/>
  <c r="C7902" i="1"/>
  <c r="C7903" i="1"/>
  <c r="C7904" i="1"/>
  <c r="C7905" i="1"/>
  <c r="C7906" i="1"/>
  <c r="C7907" i="1"/>
  <c r="C7908" i="1"/>
  <c r="C7909" i="1"/>
  <c r="C7910" i="1"/>
  <c r="C7911" i="1"/>
  <c r="C7912" i="1"/>
  <c r="C7913" i="1"/>
  <c r="C7914" i="1"/>
  <c r="C7915" i="1"/>
  <c r="C7916" i="1"/>
  <c r="C7917" i="1"/>
  <c r="C7918" i="1"/>
  <c r="C7919" i="1"/>
  <c r="C7920" i="1"/>
  <c r="C7921" i="1"/>
  <c r="C7922" i="1"/>
  <c r="C7923" i="1"/>
  <c r="C7924" i="1"/>
  <c r="C7925" i="1"/>
  <c r="C7926" i="1"/>
  <c r="C7927" i="1"/>
  <c r="C7928" i="1"/>
  <c r="C7929" i="1"/>
  <c r="C7930" i="1"/>
  <c r="C7931" i="1"/>
  <c r="C7932" i="1"/>
  <c r="C7933" i="1"/>
  <c r="C7934" i="1"/>
  <c r="C7935" i="1"/>
  <c r="C7936" i="1"/>
  <c r="C7937" i="1"/>
  <c r="C7938" i="1"/>
  <c r="C7939" i="1"/>
  <c r="C7940" i="1"/>
  <c r="C7941" i="1"/>
  <c r="C7942" i="1"/>
  <c r="C7943" i="1"/>
  <c r="C7944" i="1"/>
  <c r="C7945" i="1"/>
  <c r="C7946" i="1"/>
  <c r="C7947" i="1"/>
  <c r="C7948" i="1"/>
  <c r="C7949" i="1"/>
  <c r="C7950" i="1"/>
  <c r="C7951" i="1"/>
  <c r="C7952" i="1"/>
  <c r="C7953" i="1"/>
  <c r="C7954" i="1"/>
  <c r="C7955" i="1"/>
  <c r="C7956" i="1"/>
  <c r="C7957" i="1"/>
  <c r="C7958" i="1"/>
  <c r="C7959" i="1"/>
  <c r="C7960" i="1"/>
  <c r="C7961" i="1"/>
  <c r="C7962" i="1"/>
  <c r="C7963" i="1"/>
  <c r="C7964" i="1"/>
  <c r="C7965" i="1"/>
  <c r="C7966" i="1"/>
  <c r="C7967" i="1"/>
  <c r="C7968" i="1"/>
  <c r="C7969" i="1"/>
  <c r="C7970" i="1"/>
  <c r="C7971" i="1"/>
  <c r="C7972" i="1"/>
  <c r="C7973" i="1"/>
  <c r="C7974" i="1"/>
  <c r="C7975" i="1"/>
  <c r="C7976" i="1"/>
  <c r="C7977" i="1"/>
  <c r="C7978" i="1"/>
  <c r="C7979" i="1"/>
  <c r="C7980" i="1"/>
  <c r="C7981" i="1"/>
  <c r="C7982" i="1"/>
  <c r="C7983" i="1"/>
  <c r="C7984" i="1"/>
  <c r="C7985" i="1"/>
  <c r="C7986" i="1"/>
  <c r="C7987" i="1"/>
  <c r="C7988" i="1"/>
  <c r="C7989" i="1"/>
  <c r="C7990" i="1"/>
  <c r="C7991" i="1"/>
  <c r="C7992" i="1"/>
  <c r="C7993" i="1"/>
  <c r="C7994" i="1"/>
  <c r="C7995" i="1"/>
  <c r="C7996" i="1"/>
  <c r="C7997" i="1"/>
  <c r="C7998" i="1"/>
  <c r="C7999" i="1"/>
  <c r="C8000" i="1"/>
  <c r="C8001" i="1"/>
  <c r="C8002" i="1"/>
  <c r="C8003" i="1"/>
  <c r="C8004" i="1"/>
  <c r="C8005" i="1"/>
  <c r="C8006" i="1"/>
  <c r="C8007" i="1"/>
  <c r="C8008" i="1"/>
  <c r="C8009" i="1"/>
  <c r="C8010" i="1"/>
  <c r="C8011" i="1"/>
  <c r="C8012" i="1"/>
  <c r="C8013" i="1"/>
  <c r="C8014" i="1"/>
  <c r="C8015" i="1"/>
  <c r="C8016" i="1"/>
  <c r="C8017" i="1"/>
  <c r="C8018" i="1"/>
  <c r="C8019" i="1"/>
  <c r="C8020" i="1"/>
  <c r="C8021" i="1"/>
  <c r="C8022" i="1"/>
  <c r="C8023" i="1"/>
  <c r="C8024" i="1"/>
  <c r="C8025" i="1"/>
  <c r="C8026" i="1"/>
  <c r="C8027" i="1"/>
  <c r="C8028" i="1"/>
  <c r="C8029" i="1"/>
  <c r="C8030" i="1"/>
  <c r="C8031" i="1"/>
  <c r="C8032" i="1"/>
  <c r="C8033" i="1"/>
  <c r="C8034" i="1"/>
  <c r="C8035" i="1"/>
  <c r="C8036" i="1"/>
  <c r="C8037" i="1"/>
  <c r="C8038" i="1"/>
  <c r="C8039" i="1"/>
  <c r="C8040" i="1"/>
  <c r="C8041" i="1"/>
  <c r="C8042" i="1"/>
  <c r="C8043" i="1"/>
  <c r="C8044" i="1"/>
  <c r="C8045" i="1"/>
  <c r="C8046" i="1"/>
  <c r="C8047" i="1"/>
  <c r="C8048" i="1"/>
  <c r="C8049" i="1"/>
  <c r="C8050" i="1"/>
  <c r="C8051" i="1"/>
  <c r="C8052" i="1"/>
  <c r="C8053" i="1"/>
  <c r="C8054" i="1"/>
  <c r="C8055" i="1"/>
  <c r="C8056" i="1"/>
  <c r="C8057" i="1"/>
  <c r="C8058" i="1"/>
  <c r="C8059" i="1"/>
  <c r="C8060" i="1"/>
  <c r="C8061" i="1"/>
  <c r="C8062" i="1"/>
  <c r="C8063" i="1"/>
  <c r="C8064" i="1"/>
  <c r="C8065" i="1"/>
  <c r="C8066" i="1"/>
  <c r="C8067" i="1"/>
  <c r="C8068" i="1"/>
  <c r="C8069" i="1"/>
  <c r="C8070" i="1"/>
  <c r="C8071" i="1"/>
  <c r="C8072" i="1"/>
  <c r="C8073" i="1"/>
  <c r="C8074" i="1"/>
  <c r="C8075" i="1"/>
  <c r="C8076" i="1"/>
  <c r="C8077" i="1"/>
  <c r="C8078" i="1"/>
  <c r="C8079" i="1"/>
  <c r="C8080" i="1"/>
  <c r="C8081" i="1"/>
  <c r="C8082" i="1"/>
  <c r="C8083" i="1"/>
  <c r="C8084" i="1"/>
  <c r="C8085" i="1"/>
  <c r="C8086" i="1"/>
  <c r="C8087" i="1"/>
  <c r="C8088" i="1"/>
  <c r="C8089" i="1"/>
  <c r="C8090" i="1"/>
  <c r="C8091" i="1"/>
  <c r="C8092" i="1"/>
  <c r="C8093" i="1"/>
  <c r="C8094" i="1"/>
  <c r="C8095" i="1"/>
  <c r="C8096" i="1"/>
  <c r="C8097" i="1"/>
  <c r="C8098" i="1"/>
  <c r="C8099" i="1"/>
  <c r="C8100" i="1"/>
  <c r="C8101" i="1"/>
  <c r="C8102" i="1"/>
  <c r="C8103" i="1"/>
  <c r="C8104" i="1"/>
  <c r="C8105" i="1"/>
  <c r="C8106" i="1"/>
  <c r="C8107" i="1"/>
  <c r="C8108" i="1"/>
  <c r="C8109" i="1"/>
  <c r="C8110" i="1"/>
  <c r="C8111" i="1"/>
  <c r="C8112" i="1"/>
  <c r="C8113" i="1"/>
  <c r="C8114" i="1"/>
  <c r="C8115" i="1"/>
  <c r="C8116" i="1"/>
  <c r="C8117" i="1"/>
  <c r="C8118" i="1"/>
  <c r="C8119" i="1"/>
  <c r="C8120" i="1"/>
  <c r="C8121" i="1"/>
  <c r="C8122" i="1"/>
  <c r="C8123" i="1"/>
  <c r="C8124" i="1"/>
  <c r="C8125" i="1"/>
  <c r="C8126" i="1"/>
  <c r="C8127" i="1"/>
  <c r="C8128" i="1"/>
  <c r="C8129" i="1"/>
  <c r="C8130" i="1"/>
  <c r="C8131" i="1"/>
  <c r="C8132" i="1"/>
  <c r="C8133" i="1"/>
  <c r="C8134" i="1"/>
  <c r="C8135" i="1"/>
  <c r="C8136" i="1"/>
  <c r="C8137" i="1"/>
  <c r="C8138" i="1"/>
  <c r="C8139" i="1"/>
  <c r="C8140" i="1"/>
  <c r="C8141" i="1"/>
  <c r="C8142" i="1"/>
  <c r="C8143" i="1"/>
  <c r="C8144" i="1"/>
  <c r="C8145" i="1"/>
  <c r="C8146" i="1"/>
  <c r="C8147" i="1"/>
  <c r="C8148" i="1"/>
  <c r="C8149" i="1"/>
  <c r="C8150" i="1"/>
  <c r="C8151" i="1"/>
  <c r="C8152" i="1"/>
  <c r="C8153" i="1"/>
  <c r="C8154" i="1"/>
  <c r="C8155" i="1"/>
  <c r="C8156" i="1"/>
  <c r="C8157" i="1"/>
  <c r="C8158" i="1"/>
  <c r="C8159" i="1"/>
  <c r="C8160" i="1"/>
  <c r="C8161" i="1"/>
  <c r="C8162" i="1"/>
  <c r="C8163" i="1"/>
  <c r="C8164" i="1"/>
  <c r="C8165" i="1"/>
  <c r="C8166" i="1"/>
  <c r="C8167" i="1"/>
  <c r="C8168" i="1"/>
  <c r="C8169" i="1"/>
  <c r="C8170" i="1"/>
  <c r="C8171" i="1"/>
  <c r="C8172" i="1"/>
  <c r="C8173" i="1"/>
  <c r="C8174" i="1"/>
  <c r="C8175" i="1"/>
  <c r="C8176" i="1"/>
  <c r="C8177" i="1"/>
  <c r="C8178" i="1"/>
  <c r="C8179" i="1"/>
  <c r="C8180" i="1"/>
  <c r="C8181" i="1"/>
  <c r="C8182" i="1"/>
  <c r="C8183" i="1"/>
  <c r="C8184" i="1"/>
  <c r="C8185" i="1"/>
  <c r="C8186" i="1"/>
  <c r="C8187" i="1"/>
  <c r="C8188" i="1"/>
  <c r="C8189" i="1"/>
  <c r="C8190" i="1"/>
  <c r="C8191" i="1"/>
  <c r="C8192" i="1"/>
  <c r="C8193" i="1"/>
  <c r="C8194" i="1"/>
  <c r="C8195" i="1"/>
  <c r="C8196" i="1"/>
  <c r="C8197" i="1"/>
  <c r="C8198" i="1"/>
  <c r="C8199" i="1"/>
  <c r="C8200" i="1"/>
  <c r="C8201" i="1"/>
  <c r="C8202" i="1"/>
  <c r="C8203" i="1"/>
  <c r="C8204" i="1"/>
  <c r="C8205" i="1"/>
  <c r="C8206" i="1"/>
  <c r="C8207" i="1"/>
  <c r="C8208" i="1"/>
  <c r="C8209" i="1"/>
  <c r="C8210" i="1"/>
  <c r="C8211" i="1"/>
  <c r="C8212" i="1"/>
  <c r="C8213" i="1"/>
  <c r="C8214" i="1"/>
  <c r="C8215" i="1"/>
  <c r="C8216" i="1"/>
  <c r="C8217" i="1"/>
  <c r="C8218" i="1"/>
  <c r="C8219" i="1"/>
  <c r="C8220" i="1"/>
  <c r="C8221" i="1"/>
  <c r="C8222" i="1"/>
  <c r="C8223" i="1"/>
  <c r="C8224" i="1"/>
  <c r="C8225" i="1"/>
  <c r="C8226" i="1"/>
  <c r="C8227" i="1"/>
  <c r="C8228" i="1"/>
  <c r="C8229" i="1"/>
  <c r="C8230" i="1"/>
  <c r="C8231" i="1"/>
  <c r="C8232" i="1"/>
  <c r="C8233" i="1"/>
  <c r="C8234" i="1"/>
  <c r="C8235" i="1"/>
  <c r="C8236" i="1"/>
  <c r="C8237" i="1"/>
  <c r="C8238" i="1"/>
  <c r="C8239" i="1"/>
  <c r="C8240" i="1"/>
  <c r="C8241" i="1"/>
  <c r="C8242" i="1"/>
  <c r="C8243" i="1"/>
  <c r="C8244" i="1"/>
  <c r="C8245" i="1"/>
  <c r="C8246" i="1"/>
  <c r="C8247" i="1"/>
  <c r="C8248" i="1"/>
  <c r="C8249" i="1"/>
  <c r="C8250" i="1"/>
  <c r="C8251" i="1"/>
  <c r="C8252" i="1"/>
  <c r="C8253" i="1"/>
  <c r="C8254" i="1"/>
  <c r="C8255" i="1"/>
  <c r="C8256" i="1"/>
  <c r="C8257" i="1"/>
  <c r="C8258" i="1"/>
  <c r="C8259" i="1"/>
  <c r="C8260" i="1"/>
  <c r="C8261" i="1"/>
  <c r="C8262" i="1"/>
  <c r="C8263" i="1"/>
  <c r="C8264" i="1"/>
  <c r="C8265" i="1"/>
  <c r="C8266" i="1"/>
  <c r="C8267" i="1"/>
  <c r="C8268" i="1"/>
  <c r="C8269" i="1"/>
  <c r="C8270" i="1"/>
  <c r="C8271" i="1"/>
  <c r="C8272" i="1"/>
  <c r="C8273" i="1"/>
  <c r="C8274" i="1"/>
  <c r="C8275" i="1"/>
  <c r="C8276" i="1"/>
  <c r="C8277" i="1"/>
  <c r="C8278" i="1"/>
  <c r="C8279" i="1"/>
  <c r="C8280" i="1"/>
  <c r="C8281" i="1"/>
  <c r="C8282" i="1"/>
  <c r="C8283" i="1"/>
  <c r="C8284" i="1"/>
  <c r="C8285" i="1"/>
  <c r="C8286" i="1"/>
  <c r="C8287" i="1"/>
  <c r="C8288" i="1"/>
  <c r="C8289" i="1"/>
  <c r="C8290" i="1"/>
  <c r="C8291" i="1"/>
  <c r="C8292" i="1"/>
  <c r="C8293" i="1"/>
  <c r="C8294" i="1"/>
  <c r="C8295" i="1"/>
  <c r="C8296" i="1"/>
  <c r="C8297" i="1"/>
  <c r="C8298" i="1"/>
  <c r="C8299" i="1"/>
  <c r="C8300" i="1"/>
  <c r="C8301" i="1"/>
  <c r="C8302" i="1"/>
  <c r="C8303" i="1"/>
  <c r="C8304" i="1"/>
  <c r="C8305" i="1"/>
  <c r="C8306" i="1"/>
  <c r="C8307" i="1"/>
  <c r="C8308" i="1"/>
  <c r="C8309" i="1"/>
  <c r="C8310" i="1"/>
  <c r="C8311" i="1"/>
  <c r="C8312" i="1"/>
  <c r="C8313" i="1"/>
  <c r="C8314" i="1"/>
  <c r="C8315" i="1"/>
  <c r="C8316" i="1"/>
  <c r="C8317" i="1"/>
  <c r="C8318" i="1"/>
  <c r="C8319" i="1"/>
  <c r="C8320" i="1"/>
  <c r="C8321" i="1"/>
  <c r="C8322" i="1"/>
  <c r="C8323" i="1"/>
  <c r="C8324" i="1"/>
  <c r="C8325" i="1"/>
  <c r="C8326" i="1"/>
  <c r="C8327" i="1"/>
  <c r="C8328" i="1"/>
  <c r="C8329" i="1"/>
  <c r="C8330" i="1"/>
  <c r="C8331" i="1"/>
  <c r="C8332" i="1"/>
  <c r="C8333" i="1"/>
  <c r="C8334" i="1"/>
  <c r="C8335" i="1"/>
  <c r="C8336" i="1"/>
  <c r="C8337" i="1"/>
  <c r="C8338" i="1"/>
  <c r="C8339" i="1"/>
  <c r="C8340" i="1"/>
  <c r="C8341" i="1"/>
  <c r="C8342" i="1"/>
  <c r="C8343" i="1"/>
  <c r="C8344" i="1"/>
  <c r="C8345" i="1"/>
  <c r="C8346" i="1"/>
  <c r="C8347" i="1"/>
  <c r="C8348" i="1"/>
  <c r="C8349" i="1"/>
  <c r="C8350" i="1"/>
  <c r="C8351" i="1"/>
  <c r="C8352" i="1"/>
  <c r="C8353" i="1"/>
  <c r="C8354" i="1"/>
  <c r="C8355" i="1"/>
  <c r="C8356" i="1"/>
  <c r="C8357" i="1"/>
  <c r="C8358" i="1"/>
  <c r="C8359" i="1"/>
  <c r="C8360" i="1"/>
  <c r="C8361" i="1"/>
  <c r="C8362" i="1"/>
  <c r="C8363" i="1"/>
  <c r="C8364" i="1"/>
  <c r="C8365" i="1"/>
  <c r="C8366" i="1"/>
  <c r="C8367" i="1"/>
  <c r="C8368" i="1"/>
  <c r="C8369" i="1"/>
  <c r="C8370" i="1"/>
  <c r="C8371" i="1"/>
  <c r="C8372" i="1"/>
  <c r="C8373" i="1"/>
  <c r="C8374" i="1"/>
  <c r="C8375" i="1"/>
  <c r="C8376" i="1"/>
  <c r="C8377" i="1"/>
  <c r="C8378" i="1"/>
  <c r="C8379" i="1"/>
  <c r="C8380" i="1"/>
  <c r="C8381" i="1"/>
  <c r="C8382" i="1"/>
  <c r="C8383" i="1"/>
  <c r="C8384" i="1"/>
  <c r="C8385" i="1"/>
  <c r="C8386" i="1"/>
  <c r="C8387" i="1"/>
  <c r="C8388" i="1"/>
  <c r="C8389" i="1"/>
  <c r="C8390" i="1"/>
  <c r="C8391" i="1"/>
  <c r="C8392" i="1"/>
  <c r="C8393" i="1"/>
  <c r="C8394" i="1"/>
  <c r="C8395" i="1"/>
  <c r="C8396" i="1"/>
  <c r="C8397" i="1"/>
  <c r="C8398" i="1"/>
  <c r="C8399" i="1"/>
  <c r="C8400" i="1"/>
  <c r="C8401" i="1"/>
  <c r="C8402" i="1"/>
  <c r="C8403" i="1"/>
  <c r="C8404" i="1"/>
  <c r="C8405" i="1"/>
  <c r="C8406" i="1"/>
  <c r="C8407" i="1"/>
  <c r="C8408" i="1"/>
  <c r="C8409" i="1"/>
  <c r="C8410" i="1"/>
  <c r="C8411" i="1"/>
  <c r="C8412" i="1"/>
  <c r="C8413" i="1"/>
  <c r="C8414" i="1"/>
  <c r="C8415" i="1"/>
  <c r="C8416" i="1"/>
  <c r="C8417" i="1"/>
  <c r="C8418" i="1"/>
  <c r="C8419" i="1"/>
  <c r="C8420" i="1"/>
  <c r="C8421" i="1"/>
  <c r="C8422" i="1"/>
  <c r="C8423" i="1"/>
  <c r="C8424" i="1"/>
  <c r="C8425" i="1"/>
  <c r="C8426" i="1"/>
  <c r="C8427" i="1"/>
  <c r="C8428" i="1"/>
  <c r="C8429" i="1"/>
  <c r="C8430" i="1"/>
  <c r="C8431" i="1"/>
  <c r="C8432" i="1"/>
  <c r="C8433" i="1"/>
  <c r="C8434" i="1"/>
  <c r="C8435" i="1"/>
  <c r="C8436" i="1"/>
  <c r="C8437" i="1"/>
  <c r="C8438" i="1"/>
  <c r="C8439" i="1"/>
  <c r="C8440" i="1"/>
  <c r="C8441" i="1"/>
  <c r="C8442" i="1"/>
  <c r="C8443" i="1"/>
  <c r="C8444" i="1"/>
  <c r="C8445" i="1"/>
  <c r="C8446" i="1"/>
  <c r="C8447" i="1"/>
  <c r="C8448" i="1"/>
  <c r="C8449" i="1"/>
  <c r="C8450" i="1"/>
  <c r="C8451" i="1"/>
  <c r="C8452" i="1"/>
  <c r="C8453" i="1"/>
  <c r="C8454" i="1"/>
  <c r="C8455" i="1"/>
  <c r="C8456" i="1"/>
  <c r="C8457" i="1"/>
  <c r="C8458" i="1"/>
  <c r="C8459" i="1"/>
  <c r="C8460" i="1"/>
  <c r="C8461" i="1"/>
  <c r="C8462" i="1"/>
  <c r="C8463" i="1"/>
  <c r="C8464" i="1"/>
  <c r="C8465" i="1"/>
  <c r="C8466" i="1"/>
  <c r="C8467" i="1"/>
  <c r="C8468" i="1"/>
  <c r="C8469" i="1"/>
  <c r="C8470" i="1"/>
  <c r="C8471" i="1"/>
  <c r="C8472" i="1"/>
  <c r="C8473" i="1"/>
  <c r="C8474" i="1"/>
  <c r="C8475" i="1"/>
  <c r="C8476" i="1"/>
  <c r="C8477" i="1"/>
  <c r="C8478" i="1"/>
  <c r="C8479" i="1"/>
  <c r="C8480" i="1"/>
  <c r="C8481" i="1"/>
  <c r="C8482" i="1"/>
  <c r="C8483" i="1"/>
  <c r="C8484" i="1"/>
  <c r="C8485" i="1"/>
  <c r="C8486" i="1"/>
  <c r="C8487" i="1"/>
  <c r="C8488" i="1"/>
  <c r="C8489" i="1"/>
  <c r="C8490" i="1"/>
  <c r="C8491" i="1"/>
  <c r="C8492" i="1"/>
  <c r="C8493" i="1"/>
  <c r="C8494" i="1"/>
  <c r="C8495" i="1"/>
  <c r="C8496" i="1"/>
  <c r="C8497" i="1"/>
  <c r="C8498" i="1"/>
  <c r="C8499" i="1"/>
  <c r="C8500" i="1"/>
  <c r="C8501" i="1"/>
  <c r="C8502" i="1"/>
  <c r="C8503" i="1"/>
  <c r="C8504" i="1"/>
  <c r="C8505" i="1"/>
  <c r="C8506" i="1"/>
  <c r="C8507" i="1"/>
  <c r="C8508" i="1"/>
  <c r="C8509" i="1"/>
  <c r="C8510" i="1"/>
  <c r="C8511" i="1"/>
  <c r="C8512" i="1"/>
  <c r="C8513" i="1"/>
  <c r="C8514" i="1"/>
  <c r="C8515" i="1"/>
  <c r="C8516" i="1"/>
  <c r="C8517" i="1"/>
  <c r="C8518" i="1"/>
  <c r="C8519" i="1"/>
  <c r="C8520" i="1"/>
  <c r="C8521" i="1"/>
  <c r="C8522" i="1"/>
  <c r="C8523" i="1"/>
  <c r="C8524" i="1"/>
  <c r="C8525" i="1"/>
  <c r="C8526" i="1"/>
  <c r="C8527" i="1"/>
  <c r="C8528" i="1"/>
  <c r="C8529" i="1"/>
  <c r="C8530" i="1"/>
  <c r="C8531" i="1"/>
  <c r="C8532" i="1"/>
  <c r="C8533" i="1"/>
  <c r="C8534" i="1"/>
  <c r="C8535" i="1"/>
  <c r="C8536" i="1"/>
  <c r="C8537" i="1"/>
  <c r="C8538" i="1"/>
  <c r="C8539" i="1"/>
  <c r="C8540" i="1"/>
  <c r="C8541" i="1"/>
  <c r="C8542" i="1"/>
  <c r="C8543" i="1"/>
  <c r="C8544" i="1"/>
  <c r="C8545" i="1"/>
  <c r="C8546" i="1"/>
  <c r="C8547" i="1"/>
  <c r="C8548" i="1"/>
  <c r="C8549" i="1"/>
  <c r="C8550" i="1"/>
  <c r="C8551" i="1"/>
  <c r="C8552" i="1"/>
  <c r="C8553" i="1"/>
  <c r="C8554" i="1"/>
  <c r="C8555" i="1"/>
  <c r="C8556" i="1"/>
  <c r="C8557" i="1"/>
  <c r="C8558" i="1"/>
  <c r="C8559" i="1"/>
  <c r="C8560" i="1"/>
  <c r="C8561" i="1"/>
  <c r="C8562" i="1"/>
  <c r="C8563" i="1"/>
  <c r="C8564" i="1"/>
  <c r="C8565" i="1"/>
  <c r="C8566" i="1"/>
  <c r="C8567" i="1"/>
  <c r="C8568" i="1"/>
  <c r="C8569" i="1"/>
  <c r="C8570" i="1"/>
  <c r="C8571" i="1"/>
  <c r="C8572" i="1"/>
  <c r="C8573" i="1"/>
  <c r="C8574" i="1"/>
  <c r="C8575" i="1"/>
  <c r="C8576" i="1"/>
  <c r="C8577" i="1"/>
  <c r="C8578" i="1"/>
  <c r="C8579" i="1"/>
  <c r="C8580" i="1"/>
  <c r="C8581" i="1"/>
  <c r="C8582" i="1"/>
  <c r="C8583" i="1"/>
  <c r="C8584" i="1"/>
  <c r="C8585" i="1"/>
  <c r="C8586" i="1"/>
  <c r="C8587" i="1"/>
  <c r="C8588" i="1"/>
  <c r="C8589" i="1"/>
  <c r="C8590" i="1"/>
  <c r="C8591" i="1"/>
  <c r="C8592" i="1"/>
  <c r="C8593" i="1"/>
  <c r="C8594" i="1"/>
  <c r="C8595" i="1"/>
  <c r="C8596" i="1"/>
  <c r="C8597" i="1"/>
  <c r="C8598" i="1"/>
  <c r="C8599" i="1"/>
  <c r="C8600" i="1"/>
  <c r="C8601" i="1"/>
  <c r="C8602" i="1"/>
  <c r="C8603" i="1"/>
  <c r="C8604" i="1"/>
  <c r="C8605" i="1"/>
  <c r="C8606" i="1"/>
  <c r="C8607" i="1"/>
  <c r="C8608" i="1"/>
  <c r="C8609" i="1"/>
  <c r="C8610" i="1"/>
  <c r="C8611" i="1"/>
  <c r="C8612" i="1"/>
  <c r="C8613" i="1"/>
  <c r="C8614" i="1"/>
  <c r="C8615" i="1"/>
  <c r="C8616" i="1"/>
  <c r="C8617" i="1"/>
  <c r="C8618" i="1"/>
  <c r="C8619" i="1"/>
  <c r="C8620" i="1"/>
  <c r="C8621" i="1"/>
  <c r="C8622" i="1"/>
  <c r="C8623" i="1"/>
  <c r="C8624" i="1"/>
  <c r="C8625" i="1"/>
  <c r="C8626" i="1"/>
  <c r="C8627" i="1"/>
  <c r="C8628" i="1"/>
  <c r="C8629" i="1"/>
  <c r="C8630" i="1"/>
  <c r="C8631" i="1"/>
  <c r="C8632" i="1"/>
  <c r="C8633" i="1"/>
  <c r="C8634" i="1"/>
  <c r="C8635" i="1"/>
  <c r="C8636" i="1"/>
  <c r="C8637" i="1"/>
  <c r="C8638" i="1"/>
  <c r="C8639" i="1"/>
  <c r="C8640" i="1"/>
  <c r="C8641" i="1"/>
  <c r="C8642" i="1"/>
  <c r="C8643" i="1"/>
  <c r="C8644" i="1"/>
  <c r="C8645" i="1"/>
  <c r="C8646" i="1"/>
  <c r="C8647" i="1"/>
  <c r="C8648" i="1"/>
  <c r="C8649" i="1"/>
  <c r="C8650" i="1"/>
  <c r="C8651" i="1"/>
  <c r="C8652" i="1"/>
  <c r="C8653" i="1"/>
  <c r="C8654" i="1"/>
  <c r="C8655" i="1"/>
  <c r="C8656" i="1"/>
  <c r="C8657" i="1"/>
  <c r="C8658" i="1"/>
  <c r="C8659" i="1"/>
  <c r="C8660" i="1"/>
  <c r="C8661" i="1"/>
  <c r="C8662" i="1"/>
  <c r="C8663" i="1"/>
  <c r="C8664" i="1"/>
  <c r="C8665" i="1"/>
  <c r="C8666" i="1"/>
  <c r="C8667" i="1"/>
  <c r="C8668" i="1"/>
  <c r="C8669" i="1"/>
  <c r="C8670" i="1"/>
  <c r="C8671" i="1"/>
  <c r="C8672" i="1"/>
  <c r="C8673" i="1"/>
  <c r="C8674" i="1"/>
  <c r="C8675" i="1"/>
  <c r="C8676" i="1"/>
  <c r="C8677" i="1"/>
  <c r="C8678" i="1"/>
  <c r="C8679" i="1"/>
  <c r="C8680" i="1"/>
  <c r="C8681" i="1"/>
  <c r="C8682" i="1"/>
  <c r="C8683" i="1"/>
  <c r="C8684" i="1"/>
  <c r="C8685" i="1"/>
  <c r="C8686" i="1"/>
  <c r="C8687" i="1"/>
  <c r="C8688" i="1"/>
  <c r="C8689" i="1"/>
  <c r="C8690" i="1"/>
  <c r="C8691" i="1"/>
  <c r="C8692" i="1"/>
  <c r="C8693" i="1"/>
  <c r="C8694" i="1"/>
  <c r="C8695" i="1"/>
  <c r="C8696" i="1"/>
  <c r="C8697" i="1"/>
  <c r="C8698" i="1"/>
  <c r="C8699" i="1"/>
  <c r="C8700" i="1"/>
  <c r="C8701" i="1"/>
  <c r="C8702" i="1"/>
  <c r="C8703" i="1"/>
  <c r="C8704" i="1"/>
  <c r="C8705" i="1"/>
  <c r="C8706" i="1"/>
  <c r="C8707" i="1"/>
  <c r="C8708" i="1"/>
  <c r="C8709" i="1"/>
  <c r="C8710" i="1"/>
  <c r="C8711" i="1"/>
  <c r="C8712" i="1"/>
  <c r="C8713" i="1"/>
  <c r="C8714" i="1"/>
  <c r="C8715" i="1"/>
  <c r="C8716" i="1"/>
  <c r="C8717" i="1"/>
  <c r="C8718" i="1"/>
  <c r="C8719" i="1"/>
  <c r="C8720" i="1"/>
  <c r="C8721" i="1"/>
  <c r="C8722" i="1"/>
  <c r="C8723" i="1"/>
  <c r="C8724" i="1"/>
  <c r="C8725" i="1"/>
  <c r="C8726" i="1"/>
  <c r="C8727" i="1"/>
  <c r="C8728" i="1"/>
  <c r="C8729" i="1"/>
  <c r="C8730" i="1"/>
  <c r="C8731" i="1"/>
  <c r="C8732" i="1"/>
  <c r="C8733" i="1"/>
  <c r="C8734" i="1"/>
  <c r="C8735" i="1"/>
  <c r="C8736" i="1"/>
  <c r="C8737" i="1"/>
  <c r="C8738" i="1"/>
  <c r="C8739" i="1"/>
  <c r="C8740" i="1"/>
  <c r="C8741" i="1"/>
  <c r="C8742" i="1"/>
  <c r="C8743" i="1"/>
  <c r="C8744" i="1"/>
  <c r="C8745" i="1"/>
  <c r="C8746" i="1"/>
  <c r="C8747" i="1"/>
  <c r="C8748" i="1"/>
  <c r="C8749" i="1"/>
  <c r="C8750" i="1"/>
  <c r="C8751" i="1"/>
  <c r="C8752" i="1"/>
  <c r="C8753" i="1"/>
  <c r="C8754" i="1"/>
  <c r="C8755" i="1"/>
  <c r="C8756" i="1"/>
  <c r="C8757" i="1"/>
  <c r="C8758" i="1"/>
  <c r="C8759" i="1"/>
  <c r="C8760" i="1"/>
  <c r="C8761" i="1"/>
  <c r="C8762" i="1"/>
  <c r="C8763" i="1"/>
  <c r="C8764" i="1"/>
  <c r="C8765" i="1"/>
  <c r="C8766" i="1"/>
  <c r="C8767" i="1"/>
  <c r="C8768" i="1"/>
  <c r="C8769" i="1"/>
  <c r="C8770" i="1"/>
  <c r="C8771" i="1"/>
  <c r="C8772" i="1"/>
  <c r="C8773" i="1"/>
  <c r="C8774" i="1"/>
  <c r="C8775" i="1"/>
  <c r="C8776" i="1"/>
  <c r="C8777" i="1"/>
  <c r="C8778" i="1"/>
  <c r="C8779" i="1"/>
  <c r="C8780" i="1"/>
  <c r="C8781" i="1"/>
  <c r="C8782" i="1"/>
  <c r="C8783" i="1"/>
  <c r="C8784" i="1"/>
  <c r="C8785" i="1"/>
  <c r="C8786" i="1"/>
  <c r="C8787" i="1"/>
  <c r="C8788" i="1"/>
  <c r="C8789" i="1"/>
  <c r="C8790" i="1"/>
  <c r="C8791" i="1"/>
  <c r="C8792" i="1"/>
  <c r="C8793" i="1"/>
  <c r="C8794" i="1"/>
  <c r="C8795" i="1"/>
  <c r="C8796" i="1"/>
  <c r="C8797" i="1"/>
  <c r="C8798" i="1"/>
  <c r="C39" i="1"/>
  <c r="I46" i="9" l="1"/>
  <c r="K46" i="9"/>
  <c r="E46" i="9"/>
  <c r="H46" i="9"/>
  <c r="J46" i="9"/>
  <c r="D46" i="9"/>
  <c r="ED2" i="24" l="1"/>
  <c r="D14" i="28" l="1"/>
  <c r="E54" i="17" a="1"/>
  <c r="E54" i="17" s="1"/>
  <c r="E55" i="17" a="1"/>
  <c r="E55" i="17" s="1"/>
  <c r="E38" i="9"/>
  <c r="G38" i="9"/>
  <c r="I38" i="9"/>
  <c r="K38" i="9"/>
  <c r="M38" i="9"/>
  <c r="O38" i="9"/>
  <c r="Q38" i="9"/>
  <c r="S38" i="9"/>
  <c r="T38" i="9"/>
  <c r="U38" i="9"/>
  <c r="FM2" i="24" l="1" a="1"/>
  <c r="FM2" i="24" s="1"/>
  <c r="AA2" i="24"/>
  <c r="I54" i="2" l="1"/>
  <c r="I53" i="2"/>
  <c r="I52" i="2"/>
  <c r="J52" i="2" s="1"/>
  <c r="J56" i="2" s="1"/>
  <c r="I51" i="2"/>
  <c r="J15" i="38"/>
  <c r="J16" i="38"/>
  <c r="J17" i="38"/>
  <c r="H14" i="38"/>
  <c r="K14" i="38" s="1"/>
  <c r="H13" i="38"/>
  <c r="K13" i="38" s="1"/>
  <c r="H12" i="38"/>
  <c r="K12" i="38" s="1"/>
  <c r="H11" i="38"/>
  <c r="K11" i="38" s="1"/>
  <c r="H10" i="38"/>
  <c r="K10" i="38" s="1"/>
  <c r="H9" i="38"/>
  <c r="K9" i="38" s="1"/>
  <c r="K15" i="38"/>
  <c r="K16" i="38"/>
  <c r="K17" i="38"/>
  <c r="E55" i="41" l="1"/>
  <c r="E57" i="17"/>
  <c r="CK2" i="24" s="1"/>
  <c r="J12" i="38"/>
  <c r="J11" i="38"/>
  <c r="J10" i="38"/>
  <c r="J14" i="38"/>
  <c r="J13" i="38"/>
  <c r="R45" i="34" l="1"/>
  <c r="S45" i="34" s="1"/>
  <c r="S46" i="34"/>
  <c r="G48" i="34"/>
  <c r="F48" i="34"/>
  <c r="S47" i="34"/>
  <c r="S48" i="34"/>
  <c r="L46" i="34"/>
  <c r="P46" i="34" s="1" a="1"/>
  <c r="P46" i="34" s="1"/>
  <c r="R41" i="34" s="1" a="1"/>
  <c r="R41" i="34" s="1"/>
  <c r="D50" i="9" s="1"/>
  <c r="L47" i="34"/>
  <c r="P47" i="34" s="1" a="1"/>
  <c r="P47" i="34" s="1"/>
  <c r="L48" i="34"/>
  <c r="P48" i="34" s="1" a="1"/>
  <c r="P48" i="34" s="1"/>
  <c r="L45" i="34"/>
  <c r="P45" i="34" s="1" a="1"/>
  <c r="P45" i="34" s="1"/>
  <c r="E62" i="41"/>
  <c r="E49" i="41"/>
  <c r="H41" i="34" l="1" a="1"/>
  <c r="H41" i="34" s="1"/>
  <c r="I41" i="34" s="1"/>
  <c r="R40" i="34" a="1"/>
  <c r="R40" i="34" s="1"/>
  <c r="S41" i="34"/>
  <c r="G20" i="2"/>
  <c r="F10" i="8"/>
  <c r="F11" i="8"/>
  <c r="F12" i="8"/>
  <c r="F13" i="8"/>
  <c r="F14" i="8"/>
  <c r="F15" i="8"/>
  <c r="F16" i="8"/>
  <c r="F17" i="8"/>
  <c r="E51" i="17" s="1"/>
  <c r="F18" i="8"/>
  <c r="F19" i="8"/>
  <c r="F20" i="8"/>
  <c r="F21" i="8"/>
  <c r="F9" i="8"/>
  <c r="D11" i="8"/>
  <c r="D12" i="8"/>
  <c r="D13" i="8"/>
  <c r="D14" i="8"/>
  <c r="D15" i="8"/>
  <c r="D16" i="8"/>
  <c r="D17" i="8"/>
  <c r="D18" i="8"/>
  <c r="D19" i="8"/>
  <c r="D20" i="8"/>
  <c r="D21" i="8"/>
  <c r="D9" i="8"/>
  <c r="F44" i="2"/>
  <c r="I41" i="2"/>
  <c r="I42" i="2"/>
  <c r="I40" i="2"/>
  <c r="D24" i="28"/>
  <c r="H34" i="34" l="1"/>
  <c r="I44" i="2"/>
  <c r="J19" i="34"/>
  <c r="J20" i="34"/>
  <c r="J21" i="34"/>
  <c r="B15" i="14"/>
  <c r="B16" i="14"/>
  <c r="B17" i="14"/>
  <c r="B18" i="14"/>
  <c r="B19" i="14"/>
  <c r="B20" i="14"/>
  <c r="B21" i="14"/>
  <c r="B22" i="14"/>
  <c r="B23" i="14"/>
  <c r="B24" i="14"/>
  <c r="B25" i="14"/>
  <c r="B26" i="14"/>
  <c r="B27" i="14"/>
  <c r="B28" i="14"/>
  <c r="B29" i="14"/>
  <c r="B30" i="14"/>
  <c r="B31" i="14"/>
  <c r="B32" i="14"/>
  <c r="B33" i="14"/>
  <c r="B34" i="14"/>
  <c r="B35" i="14"/>
  <c r="B36" i="14"/>
  <c r="B37" i="14"/>
  <c r="B38" i="14"/>
  <c r="B39" i="14"/>
  <c r="B40" i="14"/>
  <c r="B41" i="14"/>
  <c r="B42" i="14"/>
  <c r="B43" i="14"/>
  <c r="B44" i="14"/>
  <c r="B45" i="14"/>
  <c r="B46" i="14"/>
  <c r="B47" i="14"/>
  <c r="B48" i="14"/>
  <c r="B49" i="14"/>
  <c r="B50" i="14"/>
  <c r="B51" i="14"/>
  <c r="B52" i="14"/>
  <c r="B53" i="14"/>
  <c r="B54" i="14"/>
  <c r="B55" i="14"/>
  <c r="B56" i="14"/>
  <c r="B57" i="14"/>
  <c r="B58" i="14"/>
  <c r="B59" i="14"/>
  <c r="B60" i="14"/>
  <c r="B61" i="14"/>
  <c r="B62" i="14"/>
  <c r="B63" i="14"/>
  <c r="B64" i="14"/>
  <c r="B65" i="14"/>
  <c r="B66" i="14"/>
  <c r="B67" i="14"/>
  <c r="B68" i="14"/>
  <c r="B69" i="14"/>
  <c r="B70" i="14"/>
  <c r="B71" i="14"/>
  <c r="B72" i="14"/>
  <c r="B73" i="14"/>
  <c r="B74" i="14"/>
  <c r="B75" i="14"/>
  <c r="B76" i="14"/>
  <c r="B77" i="14"/>
  <c r="B78" i="14"/>
  <c r="B79" i="14"/>
  <c r="B80" i="14"/>
  <c r="B81" i="14"/>
  <c r="B82" i="14"/>
  <c r="B83" i="14"/>
  <c r="B84" i="14"/>
  <c r="B85" i="14"/>
  <c r="B86" i="14"/>
  <c r="B87" i="14"/>
  <c r="B88" i="14"/>
  <c r="B89" i="14"/>
  <c r="B90" i="14"/>
  <c r="B91" i="14"/>
  <c r="B92" i="14"/>
  <c r="B93" i="14"/>
  <c r="B94" i="14"/>
  <c r="B95" i="14"/>
  <c r="B96" i="14"/>
  <c r="B97" i="14"/>
  <c r="B98" i="14"/>
  <c r="B99" i="14"/>
  <c r="B100" i="14"/>
  <c r="B101" i="14"/>
  <c r="B102" i="14"/>
  <c r="B103" i="14"/>
  <c r="B104" i="14"/>
  <c r="B105" i="14"/>
  <c r="B106" i="14"/>
  <c r="B107" i="14"/>
  <c r="B108" i="14"/>
  <c r="B109" i="14"/>
  <c r="B110" i="14"/>
  <c r="B111" i="14"/>
  <c r="B112" i="14"/>
  <c r="B113" i="14"/>
  <c r="B114" i="14"/>
  <c r="B115" i="14"/>
  <c r="B116" i="14"/>
  <c r="B117" i="14"/>
  <c r="B118" i="14"/>
  <c r="B119" i="14"/>
  <c r="B120" i="14"/>
  <c r="B121" i="14"/>
  <c r="B122" i="14"/>
  <c r="B123" i="14"/>
  <c r="B124" i="14"/>
  <c r="B125" i="14"/>
  <c r="B126" i="14"/>
  <c r="B127" i="14"/>
  <c r="B128" i="14"/>
  <c r="B129" i="14"/>
  <c r="B130" i="14"/>
  <c r="B131" i="14"/>
  <c r="B132" i="14"/>
  <c r="B133" i="14"/>
  <c r="B134" i="14"/>
  <c r="B135" i="14"/>
  <c r="B136" i="14"/>
  <c r="B137" i="14"/>
  <c r="B138" i="14"/>
  <c r="B139" i="14"/>
  <c r="B140" i="14"/>
  <c r="B141" i="14"/>
  <c r="B142" i="14"/>
  <c r="B143" i="14"/>
  <c r="B144" i="14"/>
  <c r="B145" i="14"/>
  <c r="B146" i="14"/>
  <c r="B147" i="14"/>
  <c r="B148" i="14"/>
  <c r="B149" i="14"/>
  <c r="B150" i="14"/>
  <c r="B151" i="14"/>
  <c r="B152" i="14"/>
  <c r="B153" i="14"/>
  <c r="B154" i="14"/>
  <c r="B155" i="14"/>
  <c r="B156" i="14"/>
  <c r="B157" i="14"/>
  <c r="B158" i="14"/>
  <c r="B159" i="14"/>
  <c r="B160" i="14"/>
  <c r="B161" i="14"/>
  <c r="B162" i="14"/>
  <c r="B163" i="14"/>
  <c r="B164" i="14"/>
  <c r="B165" i="14"/>
  <c r="B166" i="14"/>
  <c r="B167" i="14"/>
  <c r="B168" i="14"/>
  <c r="B169" i="14"/>
  <c r="B170" i="14"/>
  <c r="B171" i="14"/>
  <c r="B172" i="14"/>
  <c r="B173" i="14"/>
  <c r="B174" i="14"/>
  <c r="B175" i="14"/>
  <c r="B176" i="14"/>
  <c r="B177" i="14"/>
  <c r="B178" i="14"/>
  <c r="B179" i="14"/>
  <c r="B180" i="14"/>
  <c r="B181" i="14"/>
  <c r="B182" i="14"/>
  <c r="B183" i="14"/>
  <c r="B184" i="14"/>
  <c r="B185" i="14"/>
  <c r="B186" i="14"/>
  <c r="B187" i="14"/>
  <c r="B188" i="14"/>
  <c r="B189" i="14"/>
  <c r="B190" i="14"/>
  <c r="B191" i="14"/>
  <c r="B192" i="14"/>
  <c r="B193" i="14"/>
  <c r="B194" i="14"/>
  <c r="B195" i="14"/>
  <c r="B196" i="14"/>
  <c r="B197" i="14"/>
  <c r="B198" i="14"/>
  <c r="B199" i="14"/>
  <c r="B200" i="14"/>
  <c r="B201" i="14"/>
  <c r="B202" i="14"/>
  <c r="B203" i="14"/>
  <c r="B204" i="14"/>
  <c r="B205" i="14"/>
  <c r="B206" i="14"/>
  <c r="B207" i="14"/>
  <c r="B208" i="14"/>
  <c r="B209" i="14"/>
  <c r="B210" i="14"/>
  <c r="B211" i="14"/>
  <c r="B212" i="14"/>
  <c r="B213" i="14"/>
  <c r="B214" i="14"/>
  <c r="B215" i="14"/>
  <c r="B216" i="14"/>
  <c r="B217" i="14"/>
  <c r="B218" i="14"/>
  <c r="B219" i="14"/>
  <c r="B220" i="14"/>
  <c r="B221" i="14"/>
  <c r="B222" i="14"/>
  <c r="B223" i="14"/>
  <c r="B224" i="14"/>
  <c r="B225" i="14"/>
  <c r="B226" i="14"/>
  <c r="B227" i="14"/>
  <c r="B228" i="14"/>
  <c r="B229" i="14"/>
  <c r="B230" i="14"/>
  <c r="B231" i="14"/>
  <c r="B232" i="14"/>
  <c r="B233" i="14"/>
  <c r="B234" i="14"/>
  <c r="B235" i="14"/>
  <c r="B236" i="14"/>
  <c r="B237" i="14"/>
  <c r="B238" i="14"/>
  <c r="B239" i="14"/>
  <c r="B240" i="14"/>
  <c r="B241" i="14"/>
  <c r="B242" i="14"/>
  <c r="B243" i="14"/>
  <c r="B244" i="14"/>
  <c r="B245" i="14"/>
  <c r="B246" i="14"/>
  <c r="B247" i="14"/>
  <c r="B248" i="14"/>
  <c r="B249" i="14"/>
  <c r="B250" i="14"/>
  <c r="B251" i="14"/>
  <c r="B252" i="14"/>
  <c r="B253" i="14"/>
  <c r="B254" i="14"/>
  <c r="B255" i="14"/>
  <c r="B256" i="14"/>
  <c r="B257" i="14"/>
  <c r="B258" i="14"/>
  <c r="B259" i="14"/>
  <c r="B260" i="14"/>
  <c r="B261" i="14"/>
  <c r="B262" i="14"/>
  <c r="B263" i="14"/>
  <c r="B264" i="14"/>
  <c r="B265" i="14"/>
  <c r="B266" i="14"/>
  <c r="B267" i="14"/>
  <c r="B268" i="14"/>
  <c r="B269" i="14"/>
  <c r="B270" i="14"/>
  <c r="B271" i="14"/>
  <c r="B272" i="14"/>
  <c r="B273" i="14"/>
  <c r="B274" i="14"/>
  <c r="B275" i="14"/>
  <c r="B276" i="14"/>
  <c r="B277" i="14"/>
  <c r="B278" i="14"/>
  <c r="B279" i="14"/>
  <c r="B280" i="14"/>
  <c r="B281" i="14"/>
  <c r="B282" i="14"/>
  <c r="B283" i="14"/>
  <c r="B284" i="14"/>
  <c r="B285" i="14"/>
  <c r="B286" i="14"/>
  <c r="B287" i="14"/>
  <c r="B288" i="14"/>
  <c r="B289" i="14"/>
  <c r="B290" i="14"/>
  <c r="B291" i="14"/>
  <c r="B292" i="14"/>
  <c r="B293" i="14"/>
  <c r="B294" i="14"/>
  <c r="B295" i="14"/>
  <c r="B296" i="14"/>
  <c r="B297" i="14"/>
  <c r="B298" i="14"/>
  <c r="B299" i="14"/>
  <c r="B300" i="14"/>
  <c r="B301" i="14"/>
  <c r="B302" i="14"/>
  <c r="B303" i="14"/>
  <c r="B304" i="14"/>
  <c r="B305" i="14"/>
  <c r="B306" i="14"/>
  <c r="B307" i="14"/>
  <c r="B308" i="14"/>
  <c r="B309" i="14"/>
  <c r="B310" i="14"/>
  <c r="B311" i="14"/>
  <c r="B312" i="14"/>
  <c r="B313" i="14"/>
  <c r="B314" i="14"/>
  <c r="B315" i="14"/>
  <c r="B316" i="14"/>
  <c r="B317" i="14"/>
  <c r="B318" i="14"/>
  <c r="B319" i="14"/>
  <c r="B320" i="14"/>
  <c r="B321" i="14"/>
  <c r="B322" i="14"/>
  <c r="B323" i="14"/>
  <c r="B324" i="14"/>
  <c r="B325" i="14"/>
  <c r="B326" i="14"/>
  <c r="B327" i="14"/>
  <c r="B328" i="14"/>
  <c r="B329" i="14"/>
  <c r="B330" i="14"/>
  <c r="B331" i="14"/>
  <c r="B332" i="14"/>
  <c r="B333" i="14"/>
  <c r="B334" i="14"/>
  <c r="B335" i="14"/>
  <c r="B336" i="14"/>
  <c r="B337" i="14"/>
  <c r="B338" i="14"/>
  <c r="B339" i="14"/>
  <c r="B340" i="14"/>
  <c r="B341" i="14"/>
  <c r="B342" i="14"/>
  <c r="B343" i="14"/>
  <c r="B344" i="14"/>
  <c r="B345" i="14"/>
  <c r="B346" i="14"/>
  <c r="B347" i="14"/>
  <c r="B348" i="14"/>
  <c r="B349" i="14"/>
  <c r="B350" i="14"/>
  <c r="B351" i="14"/>
  <c r="B352" i="14"/>
  <c r="B353" i="14"/>
  <c r="B354" i="14"/>
  <c r="B355" i="14"/>
  <c r="B356" i="14"/>
  <c r="B357" i="14"/>
  <c r="B358" i="14"/>
  <c r="B359" i="14"/>
  <c r="B360" i="14"/>
  <c r="B361" i="14"/>
  <c r="B362" i="14"/>
  <c r="B363" i="14"/>
  <c r="B364" i="14"/>
  <c r="B365" i="14"/>
  <c r="B366" i="14"/>
  <c r="B367" i="14"/>
  <c r="B368" i="14"/>
  <c r="B369" i="14"/>
  <c r="B370" i="14"/>
  <c r="B371" i="14"/>
  <c r="B372" i="14"/>
  <c r="B373" i="14"/>
  <c r="B374" i="14"/>
  <c r="B375" i="14"/>
  <c r="B376" i="14"/>
  <c r="B377" i="14"/>
  <c r="B378" i="14"/>
  <c r="B379" i="14"/>
  <c r="B380" i="14"/>
  <c r="B381" i="14"/>
  <c r="B382" i="14"/>
  <c r="B383" i="14"/>
  <c r="B384" i="14"/>
  <c r="B385" i="14"/>
  <c r="B386" i="14"/>
  <c r="B387" i="14"/>
  <c r="B388" i="14"/>
  <c r="B389" i="14"/>
  <c r="B390" i="14"/>
  <c r="B391" i="14"/>
  <c r="B392" i="14"/>
  <c r="B393" i="14"/>
  <c r="B394" i="14"/>
  <c r="B395" i="14"/>
  <c r="B396" i="14"/>
  <c r="B397" i="14"/>
  <c r="B398" i="14"/>
  <c r="B399" i="14"/>
  <c r="B400" i="14"/>
  <c r="B401" i="14"/>
  <c r="B402" i="14"/>
  <c r="B403" i="14"/>
  <c r="B404" i="14"/>
  <c r="B405" i="14"/>
  <c r="B406" i="14"/>
  <c r="B407" i="14"/>
  <c r="B408" i="14"/>
  <c r="B409" i="14"/>
  <c r="B410" i="14"/>
  <c r="B411" i="14"/>
  <c r="B412" i="14"/>
  <c r="B413" i="14"/>
  <c r="B414" i="14"/>
  <c r="B415" i="14"/>
  <c r="B416" i="14"/>
  <c r="B417" i="14"/>
  <c r="B418" i="14"/>
  <c r="B419" i="14"/>
  <c r="B420" i="14"/>
  <c r="B421" i="14"/>
  <c r="B422" i="14"/>
  <c r="B423" i="14"/>
  <c r="B424" i="14"/>
  <c r="B425" i="14"/>
  <c r="B426" i="14"/>
  <c r="B427" i="14"/>
  <c r="B428" i="14"/>
  <c r="B429" i="14"/>
  <c r="B430" i="14"/>
  <c r="B431" i="14"/>
  <c r="B432" i="14"/>
  <c r="B433" i="14"/>
  <c r="B434" i="14"/>
  <c r="B435" i="14"/>
  <c r="B436" i="14"/>
  <c r="B437" i="14"/>
  <c r="B438" i="14"/>
  <c r="B439" i="14"/>
  <c r="B440" i="14"/>
  <c r="B441" i="14"/>
  <c r="B442" i="14"/>
  <c r="B443" i="14"/>
  <c r="B444" i="14"/>
  <c r="B445" i="14"/>
  <c r="B446" i="14"/>
  <c r="B447" i="14"/>
  <c r="B448" i="14"/>
  <c r="B449" i="14"/>
  <c r="B450" i="14"/>
  <c r="B451" i="14"/>
  <c r="B452" i="14"/>
  <c r="B453" i="14"/>
  <c r="B454" i="14"/>
  <c r="B455" i="14"/>
  <c r="B456" i="14"/>
  <c r="B457" i="14"/>
  <c r="B458" i="14"/>
  <c r="B459" i="14"/>
  <c r="B460" i="14"/>
  <c r="B461" i="14"/>
  <c r="B462" i="14"/>
  <c r="B463" i="14"/>
  <c r="B464" i="14"/>
  <c r="B465" i="14"/>
  <c r="B466" i="14"/>
  <c r="B467" i="14"/>
  <c r="B468" i="14"/>
  <c r="B469" i="14"/>
  <c r="B470" i="14"/>
  <c r="B471" i="14"/>
  <c r="B472" i="14"/>
  <c r="B473" i="14"/>
  <c r="B474" i="14"/>
  <c r="B475" i="14"/>
  <c r="B476" i="14"/>
  <c r="B477" i="14"/>
  <c r="B478" i="14"/>
  <c r="B479" i="14"/>
  <c r="B480" i="14"/>
  <c r="B481" i="14"/>
  <c r="B482" i="14"/>
  <c r="B483" i="14"/>
  <c r="B484" i="14"/>
  <c r="B485" i="14"/>
  <c r="B486" i="14"/>
  <c r="B487" i="14"/>
  <c r="B488" i="14"/>
  <c r="B489" i="14"/>
  <c r="B490" i="14"/>
  <c r="B491" i="14"/>
  <c r="B492" i="14"/>
  <c r="B493" i="14"/>
  <c r="B494" i="14"/>
  <c r="B495" i="14"/>
  <c r="B496" i="14"/>
  <c r="B497" i="14"/>
  <c r="B498" i="14"/>
  <c r="B499" i="14"/>
  <c r="B500" i="14"/>
  <c r="B501" i="14"/>
  <c r="B502" i="14"/>
  <c r="B503" i="14"/>
  <c r="B504" i="14"/>
  <c r="B505" i="14"/>
  <c r="B506" i="14"/>
  <c r="B507" i="14"/>
  <c r="B508" i="14"/>
  <c r="B509" i="14"/>
  <c r="B510" i="14"/>
  <c r="B511" i="14"/>
  <c r="B512" i="14"/>
  <c r="B513" i="14"/>
  <c r="B514" i="14"/>
  <c r="B515" i="14"/>
  <c r="B516" i="14"/>
  <c r="B517" i="14"/>
  <c r="B518" i="14"/>
  <c r="B519" i="14"/>
  <c r="B520" i="14"/>
  <c r="B521" i="14"/>
  <c r="B522" i="14"/>
  <c r="B523" i="14"/>
  <c r="B524" i="14"/>
  <c r="B525" i="14"/>
  <c r="B526" i="14"/>
  <c r="B527" i="14"/>
  <c r="B528" i="14"/>
  <c r="B529" i="14"/>
  <c r="B530" i="14"/>
  <c r="B531" i="14"/>
  <c r="B532" i="14"/>
  <c r="B533" i="14"/>
  <c r="B534" i="14"/>
  <c r="B535" i="14"/>
  <c r="B536" i="14"/>
  <c r="B537" i="14"/>
  <c r="B538" i="14"/>
  <c r="B539" i="14"/>
  <c r="B540" i="14"/>
  <c r="B541" i="14"/>
  <c r="B542" i="14"/>
  <c r="B543" i="14"/>
  <c r="B544" i="14"/>
  <c r="B545" i="14"/>
  <c r="B546" i="14"/>
  <c r="B547" i="14"/>
  <c r="B548" i="14"/>
  <c r="B549" i="14"/>
  <c r="B550" i="14"/>
  <c r="B551" i="14"/>
  <c r="B552" i="14"/>
  <c r="B553" i="14"/>
  <c r="B554" i="14"/>
  <c r="B555" i="14"/>
  <c r="B556" i="14"/>
  <c r="B557" i="14"/>
  <c r="B558" i="14"/>
  <c r="B559" i="14"/>
  <c r="B560" i="14"/>
  <c r="B561" i="14"/>
  <c r="B562" i="14"/>
  <c r="B563" i="14"/>
  <c r="B564" i="14"/>
  <c r="B565" i="14"/>
  <c r="B566" i="14"/>
  <c r="B567" i="14"/>
  <c r="B568" i="14"/>
  <c r="B569" i="14"/>
  <c r="B570" i="14"/>
  <c r="B571" i="14"/>
  <c r="B572" i="14"/>
  <c r="B573" i="14"/>
  <c r="B574" i="14"/>
  <c r="B575" i="14"/>
  <c r="B576" i="14"/>
  <c r="B577" i="14"/>
  <c r="B578" i="14"/>
  <c r="B579" i="14"/>
  <c r="B580" i="14"/>
  <c r="B581" i="14"/>
  <c r="B582" i="14"/>
  <c r="B583" i="14"/>
  <c r="B584" i="14"/>
  <c r="B585" i="14"/>
  <c r="B586" i="14"/>
  <c r="B587" i="14"/>
  <c r="B588" i="14"/>
  <c r="B589" i="14"/>
  <c r="B590" i="14"/>
  <c r="B591" i="14"/>
  <c r="B592" i="14"/>
  <c r="B593" i="14"/>
  <c r="B594" i="14"/>
  <c r="B595" i="14"/>
  <c r="B596" i="14"/>
  <c r="B597" i="14"/>
  <c r="B598" i="14"/>
  <c r="B599" i="14"/>
  <c r="B600" i="14"/>
  <c r="B601" i="14"/>
  <c r="B602" i="14"/>
  <c r="B603" i="14"/>
  <c r="B604" i="14"/>
  <c r="B605" i="14"/>
  <c r="B606" i="14"/>
  <c r="B607" i="14"/>
  <c r="B608" i="14"/>
  <c r="B609" i="14"/>
  <c r="B610" i="14"/>
  <c r="B611" i="14"/>
  <c r="B612" i="14"/>
  <c r="B613" i="14"/>
  <c r="B614" i="14"/>
  <c r="B615" i="14"/>
  <c r="B616" i="14"/>
  <c r="B617" i="14"/>
  <c r="B618" i="14"/>
  <c r="B619" i="14"/>
  <c r="B620" i="14"/>
  <c r="B621" i="14"/>
  <c r="B622" i="14"/>
  <c r="B623" i="14"/>
  <c r="B624" i="14"/>
  <c r="B625" i="14"/>
  <c r="B626" i="14"/>
  <c r="B627" i="14"/>
  <c r="B628" i="14"/>
  <c r="B629" i="14"/>
  <c r="B630" i="14"/>
  <c r="B631" i="14"/>
  <c r="B632" i="14"/>
  <c r="B633" i="14"/>
  <c r="B634" i="14"/>
  <c r="B635" i="14"/>
  <c r="B636" i="14"/>
  <c r="B637" i="14"/>
  <c r="B638" i="14"/>
  <c r="B639" i="14"/>
  <c r="B640" i="14"/>
  <c r="B641" i="14"/>
  <c r="B642" i="14"/>
  <c r="B643" i="14"/>
  <c r="B644" i="14"/>
  <c r="B645" i="14"/>
  <c r="B646" i="14"/>
  <c r="B647" i="14"/>
  <c r="B648" i="14"/>
  <c r="B649" i="14"/>
  <c r="B650" i="14"/>
  <c r="B651" i="14"/>
  <c r="B652" i="14"/>
  <c r="B653" i="14"/>
  <c r="B654" i="14"/>
  <c r="B655" i="14"/>
  <c r="B656" i="14"/>
  <c r="B657" i="14"/>
  <c r="B658" i="14"/>
  <c r="B659" i="14"/>
  <c r="B660" i="14"/>
  <c r="B661" i="14"/>
  <c r="B662" i="14"/>
  <c r="B663" i="14"/>
  <c r="B664" i="14"/>
  <c r="B665" i="14"/>
  <c r="B666" i="14"/>
  <c r="B667" i="14"/>
  <c r="B668" i="14"/>
  <c r="B669" i="14"/>
  <c r="B670" i="14"/>
  <c r="B671" i="14"/>
  <c r="B672" i="14"/>
  <c r="B673" i="14"/>
  <c r="B674" i="14"/>
  <c r="B675" i="14"/>
  <c r="B676" i="14"/>
  <c r="B677" i="14"/>
  <c r="B678" i="14"/>
  <c r="B679" i="14"/>
  <c r="B680" i="14"/>
  <c r="B681" i="14"/>
  <c r="B682" i="14"/>
  <c r="B683" i="14"/>
  <c r="B684" i="14"/>
  <c r="B685" i="14"/>
  <c r="B686" i="14"/>
  <c r="B687" i="14"/>
  <c r="B688" i="14"/>
  <c r="B689" i="14"/>
  <c r="B690" i="14"/>
  <c r="B691" i="14"/>
  <c r="B692" i="14"/>
  <c r="B693" i="14"/>
  <c r="B694" i="14"/>
  <c r="B695" i="14"/>
  <c r="B696" i="14"/>
  <c r="B697" i="14"/>
  <c r="B698" i="14"/>
  <c r="B699" i="14"/>
  <c r="B700" i="14"/>
  <c r="B701" i="14"/>
  <c r="B702" i="14"/>
  <c r="B703" i="14"/>
  <c r="B704" i="14"/>
  <c r="B705" i="14"/>
  <c r="B706" i="14"/>
  <c r="B707" i="14"/>
  <c r="B708" i="14"/>
  <c r="B709" i="14"/>
  <c r="B710" i="14"/>
  <c r="B711" i="14"/>
  <c r="B712" i="14"/>
  <c r="B713" i="14"/>
  <c r="B714" i="14"/>
  <c r="B715" i="14"/>
  <c r="B716" i="14"/>
  <c r="B717" i="14"/>
  <c r="B718" i="14"/>
  <c r="B719" i="14"/>
  <c r="B720" i="14"/>
  <c r="B721" i="14"/>
  <c r="B722" i="14"/>
  <c r="B723" i="14"/>
  <c r="B724" i="14"/>
  <c r="B725" i="14"/>
  <c r="B726" i="14"/>
  <c r="B727" i="14"/>
  <c r="B728" i="14"/>
  <c r="B729" i="14"/>
  <c r="B730" i="14"/>
  <c r="B731" i="14"/>
  <c r="B732" i="14"/>
  <c r="B733" i="14"/>
  <c r="B734" i="14"/>
  <c r="B735" i="14"/>
  <c r="B736" i="14"/>
  <c r="B737" i="14"/>
  <c r="B738" i="14"/>
  <c r="B739" i="14"/>
  <c r="B740" i="14"/>
  <c r="B741" i="14"/>
  <c r="B742" i="14"/>
  <c r="B743" i="14"/>
  <c r="B744" i="14"/>
  <c r="B745" i="14"/>
  <c r="B746" i="14"/>
  <c r="B747" i="14"/>
  <c r="B748" i="14"/>
  <c r="B749" i="14"/>
  <c r="B750" i="14"/>
  <c r="B751" i="14"/>
  <c r="B752" i="14"/>
  <c r="B753" i="14"/>
  <c r="B754" i="14"/>
  <c r="B755" i="14"/>
  <c r="B756" i="14"/>
  <c r="B757" i="14"/>
  <c r="B758" i="14"/>
  <c r="B759" i="14"/>
  <c r="B760" i="14"/>
  <c r="B761" i="14"/>
  <c r="B762" i="14"/>
  <c r="B763" i="14"/>
  <c r="B764" i="14"/>
  <c r="B765" i="14"/>
  <c r="B766" i="14"/>
  <c r="B767" i="14"/>
  <c r="B768" i="14"/>
  <c r="B769" i="14"/>
  <c r="B770" i="14"/>
  <c r="B771" i="14"/>
  <c r="B772" i="14"/>
  <c r="B773" i="14"/>
  <c r="B774" i="14"/>
  <c r="B775" i="14"/>
  <c r="B776" i="14"/>
  <c r="B777" i="14"/>
  <c r="B778" i="14"/>
  <c r="B779" i="14"/>
  <c r="B780" i="14"/>
  <c r="B781" i="14"/>
  <c r="B782" i="14"/>
  <c r="B783" i="14"/>
  <c r="B784" i="14"/>
  <c r="B785" i="14"/>
  <c r="B786" i="14"/>
  <c r="B787" i="14"/>
  <c r="B788" i="14"/>
  <c r="B789" i="14"/>
  <c r="B790" i="14"/>
  <c r="B791" i="14"/>
  <c r="B792" i="14"/>
  <c r="B793" i="14"/>
  <c r="B794" i="14"/>
  <c r="B795" i="14"/>
  <c r="B796" i="14"/>
  <c r="B797" i="14"/>
  <c r="B798" i="14"/>
  <c r="B799" i="14"/>
  <c r="B800" i="14"/>
  <c r="B801" i="14"/>
  <c r="B802" i="14"/>
  <c r="B803" i="14"/>
  <c r="B804" i="14"/>
  <c r="B805" i="14"/>
  <c r="B806" i="14"/>
  <c r="B807" i="14"/>
  <c r="B808" i="14"/>
  <c r="B809" i="14"/>
  <c r="B810" i="14"/>
  <c r="B811" i="14"/>
  <c r="B812" i="14"/>
  <c r="B813" i="14"/>
  <c r="B814" i="14"/>
  <c r="B815" i="14"/>
  <c r="B816" i="14"/>
  <c r="B817" i="14"/>
  <c r="B818" i="14"/>
  <c r="B819" i="14"/>
  <c r="B820" i="14"/>
  <c r="B821" i="14"/>
  <c r="B822" i="14"/>
  <c r="B823" i="14"/>
  <c r="B824" i="14"/>
  <c r="B825" i="14"/>
  <c r="B826" i="14"/>
  <c r="B827" i="14"/>
  <c r="B828" i="14"/>
  <c r="B829" i="14"/>
  <c r="B830" i="14"/>
  <c r="B831" i="14"/>
  <c r="B832" i="14"/>
  <c r="B833" i="14"/>
  <c r="B834" i="14"/>
  <c r="B835" i="14"/>
  <c r="B836" i="14"/>
  <c r="B837" i="14"/>
  <c r="B838" i="14"/>
  <c r="B839" i="14"/>
  <c r="B840" i="14"/>
  <c r="B841" i="14"/>
  <c r="B842" i="14"/>
  <c r="B843" i="14"/>
  <c r="B844" i="14"/>
  <c r="B845" i="14"/>
  <c r="B846" i="14"/>
  <c r="B847" i="14"/>
  <c r="B848" i="14"/>
  <c r="B849" i="14"/>
  <c r="B850" i="14"/>
  <c r="B851" i="14"/>
  <c r="B852" i="14"/>
  <c r="B853" i="14"/>
  <c r="B854" i="14"/>
  <c r="B855" i="14"/>
  <c r="B856" i="14"/>
  <c r="B857" i="14"/>
  <c r="B858" i="14"/>
  <c r="B859" i="14"/>
  <c r="B860" i="14"/>
  <c r="B861" i="14"/>
  <c r="B862" i="14"/>
  <c r="B863" i="14"/>
  <c r="B864" i="14"/>
  <c r="B865" i="14"/>
  <c r="B866" i="14"/>
  <c r="B867" i="14"/>
  <c r="B868" i="14"/>
  <c r="B869" i="14"/>
  <c r="B870" i="14"/>
  <c r="B871" i="14"/>
  <c r="B872" i="14"/>
  <c r="B873" i="14"/>
  <c r="B874" i="14"/>
  <c r="B875" i="14"/>
  <c r="B876" i="14"/>
  <c r="B877" i="14"/>
  <c r="B878" i="14"/>
  <c r="B879" i="14"/>
  <c r="B880" i="14"/>
  <c r="B881" i="14"/>
  <c r="B882" i="14"/>
  <c r="B883" i="14"/>
  <c r="B884" i="14"/>
  <c r="B885" i="14"/>
  <c r="B886" i="14"/>
  <c r="B887" i="14"/>
  <c r="B888" i="14"/>
  <c r="B889" i="14"/>
  <c r="B890" i="14"/>
  <c r="B891" i="14"/>
  <c r="B892" i="14"/>
  <c r="B893" i="14"/>
  <c r="B894" i="14"/>
  <c r="B895" i="14"/>
  <c r="B896" i="14"/>
  <c r="B897" i="14"/>
  <c r="B898" i="14"/>
  <c r="B899" i="14"/>
  <c r="B900" i="14"/>
  <c r="B901" i="14"/>
  <c r="B902" i="14"/>
  <c r="B903" i="14"/>
  <c r="B904" i="14"/>
  <c r="B905" i="14"/>
  <c r="B906" i="14"/>
  <c r="B907" i="14"/>
  <c r="B908" i="14"/>
  <c r="B909" i="14"/>
  <c r="B910" i="14"/>
  <c r="B911" i="14"/>
  <c r="B912" i="14"/>
  <c r="B913" i="14"/>
  <c r="B914" i="14"/>
  <c r="B915" i="14"/>
  <c r="B916" i="14"/>
  <c r="B917" i="14"/>
  <c r="B918" i="14"/>
  <c r="B919" i="14"/>
  <c r="B920" i="14"/>
  <c r="B921" i="14"/>
  <c r="B922" i="14"/>
  <c r="B923" i="14"/>
  <c r="B924" i="14"/>
  <c r="B925" i="14"/>
  <c r="B926" i="14"/>
  <c r="B927" i="14"/>
  <c r="B928" i="14"/>
  <c r="B929" i="14"/>
  <c r="B930" i="14"/>
  <c r="B931" i="14"/>
  <c r="B932" i="14"/>
  <c r="B933" i="14"/>
  <c r="B934" i="14"/>
  <c r="B935" i="14"/>
  <c r="B936" i="14"/>
  <c r="B937" i="14"/>
  <c r="B938" i="14"/>
  <c r="B939" i="14"/>
  <c r="B940" i="14"/>
  <c r="B941" i="14"/>
  <c r="B942" i="14"/>
  <c r="B943" i="14"/>
  <c r="B944" i="14"/>
  <c r="B945" i="14"/>
  <c r="B946" i="14"/>
  <c r="B947" i="14"/>
  <c r="B948" i="14"/>
  <c r="B949" i="14"/>
  <c r="B950" i="14"/>
  <c r="B951" i="14"/>
  <c r="B952" i="14"/>
  <c r="B953" i="14"/>
  <c r="B954" i="14"/>
  <c r="B955" i="14"/>
  <c r="B956" i="14"/>
  <c r="B957" i="14"/>
  <c r="B958" i="14"/>
  <c r="B959" i="14"/>
  <c r="B960" i="14"/>
  <c r="B961" i="14"/>
  <c r="B962" i="14"/>
  <c r="B963" i="14"/>
  <c r="B964" i="14"/>
  <c r="B965" i="14"/>
  <c r="B966" i="14"/>
  <c r="B967" i="14"/>
  <c r="B968" i="14"/>
  <c r="B969" i="14"/>
  <c r="B970" i="14"/>
  <c r="B971" i="14"/>
  <c r="B972" i="14"/>
  <c r="B973" i="14"/>
  <c r="B974" i="14"/>
  <c r="B975" i="14"/>
  <c r="B976" i="14"/>
  <c r="B977" i="14"/>
  <c r="B978" i="14"/>
  <c r="B979" i="14"/>
  <c r="B980" i="14"/>
  <c r="B981" i="14"/>
  <c r="B982" i="14"/>
  <c r="B983" i="14"/>
  <c r="B984" i="14"/>
  <c r="B985" i="14"/>
  <c r="B986" i="14"/>
  <c r="B987" i="14"/>
  <c r="B988" i="14"/>
  <c r="B989" i="14"/>
  <c r="B990" i="14"/>
  <c r="B991" i="14"/>
  <c r="B992" i="14"/>
  <c r="B993" i="14"/>
  <c r="B994" i="14"/>
  <c r="B995" i="14"/>
  <c r="B996" i="14"/>
  <c r="B997" i="14"/>
  <c r="B998" i="14"/>
  <c r="B999" i="14"/>
  <c r="B1000" i="14"/>
  <c r="B1001" i="14"/>
  <c r="B1002" i="14"/>
  <c r="B1003" i="14"/>
  <c r="B1004" i="14"/>
  <c r="B1005" i="14"/>
  <c r="B1006" i="14"/>
  <c r="B1007" i="14"/>
  <c r="B1008" i="14"/>
  <c r="B1009" i="14"/>
  <c r="B1010" i="14"/>
  <c r="B1011" i="14"/>
  <c r="B1012" i="14"/>
  <c r="B1013" i="14"/>
  <c r="B1014" i="14"/>
  <c r="B1015" i="14"/>
  <c r="B1016" i="14"/>
  <c r="B1017" i="14"/>
  <c r="B1018" i="14"/>
  <c r="B1019" i="14"/>
  <c r="B1020" i="14"/>
  <c r="B1021" i="14"/>
  <c r="B1022" i="14"/>
  <c r="B1023" i="14"/>
  <c r="B1024" i="14"/>
  <c r="B1025" i="14"/>
  <c r="B1026" i="14"/>
  <c r="B1027" i="14"/>
  <c r="B1028" i="14"/>
  <c r="B1029" i="14"/>
  <c r="B1030" i="14"/>
  <c r="B1031" i="14"/>
  <c r="B1032" i="14"/>
  <c r="B1033" i="14"/>
  <c r="B1034" i="14"/>
  <c r="B1035" i="14"/>
  <c r="B1036" i="14"/>
  <c r="B1037" i="14"/>
  <c r="B1038" i="14"/>
  <c r="B1039" i="14"/>
  <c r="B1040" i="14"/>
  <c r="B1041" i="14"/>
  <c r="B1042" i="14"/>
  <c r="B1043" i="14"/>
  <c r="B1044" i="14"/>
  <c r="B1045" i="14"/>
  <c r="B1046" i="14"/>
  <c r="B1047" i="14"/>
  <c r="B1048" i="14"/>
  <c r="B1049" i="14"/>
  <c r="B1050" i="14"/>
  <c r="B1051" i="14"/>
  <c r="B1052" i="14"/>
  <c r="B1053" i="14"/>
  <c r="B1054" i="14"/>
  <c r="B1055" i="14"/>
  <c r="B1056" i="14"/>
  <c r="B1057" i="14"/>
  <c r="B1058" i="14"/>
  <c r="B1059" i="14"/>
  <c r="B1060" i="14"/>
  <c r="B1061" i="14"/>
  <c r="B1062" i="14"/>
  <c r="B1063" i="14"/>
  <c r="B1064" i="14"/>
  <c r="B1065" i="14"/>
  <c r="B1066" i="14"/>
  <c r="B1067" i="14"/>
  <c r="B1068" i="14"/>
  <c r="B1069" i="14"/>
  <c r="B1070" i="14"/>
  <c r="B1071" i="14"/>
  <c r="B1072" i="14"/>
  <c r="B1073" i="14"/>
  <c r="B1074" i="14"/>
  <c r="B1075" i="14"/>
  <c r="B1076" i="14"/>
  <c r="B1077" i="14"/>
  <c r="B1078" i="14"/>
  <c r="B1079" i="14"/>
  <c r="B1080" i="14"/>
  <c r="B1081" i="14"/>
  <c r="B1082" i="14"/>
  <c r="B1083" i="14"/>
  <c r="B1084" i="14"/>
  <c r="B1085" i="14"/>
  <c r="B1086" i="14"/>
  <c r="B1087" i="14"/>
  <c r="B1088" i="14"/>
  <c r="B1089" i="14"/>
  <c r="B1090" i="14"/>
  <c r="B1091" i="14"/>
  <c r="B1092" i="14"/>
  <c r="B1093" i="14"/>
  <c r="B1094" i="14"/>
  <c r="B1095" i="14"/>
  <c r="B1096" i="14"/>
  <c r="B1097" i="14"/>
  <c r="B1098" i="14"/>
  <c r="B1099" i="14"/>
  <c r="B1100" i="14"/>
  <c r="B1101" i="14"/>
  <c r="B1102" i="14"/>
  <c r="B1103" i="14"/>
  <c r="B1104" i="14"/>
  <c r="B1105" i="14"/>
  <c r="B1106" i="14"/>
  <c r="B1107" i="14"/>
  <c r="B1108" i="14"/>
  <c r="B1109" i="14"/>
  <c r="B1110" i="14"/>
  <c r="B1111" i="14"/>
  <c r="B1112" i="14"/>
  <c r="B1113" i="14"/>
  <c r="B1114" i="14"/>
  <c r="B1115" i="14"/>
  <c r="B1116" i="14"/>
  <c r="B1117" i="14"/>
  <c r="B1118" i="14"/>
  <c r="B1119" i="14"/>
  <c r="B1120" i="14"/>
  <c r="B1121" i="14"/>
  <c r="B1122" i="14"/>
  <c r="B1123" i="14"/>
  <c r="B1124" i="14"/>
  <c r="B1125" i="14"/>
  <c r="B1126" i="14"/>
  <c r="B1127" i="14"/>
  <c r="B1128" i="14"/>
  <c r="B1129" i="14"/>
  <c r="B1130" i="14"/>
  <c r="B1131" i="14"/>
  <c r="B1132" i="14"/>
  <c r="B1133" i="14"/>
  <c r="B1134" i="14"/>
  <c r="B1135" i="14"/>
  <c r="B1136" i="14"/>
  <c r="B1137" i="14"/>
  <c r="B1138" i="14"/>
  <c r="B1139" i="14"/>
  <c r="B1140" i="14"/>
  <c r="B1141" i="14"/>
  <c r="B1142" i="14"/>
  <c r="B1143" i="14"/>
  <c r="B1144" i="14"/>
  <c r="B1145" i="14"/>
  <c r="B1146" i="14"/>
  <c r="B1147" i="14"/>
  <c r="B1148" i="14"/>
  <c r="B1149" i="14"/>
  <c r="B1150" i="14"/>
  <c r="B1151" i="14"/>
  <c r="B1152" i="14"/>
  <c r="B1153" i="14"/>
  <c r="B1154" i="14"/>
  <c r="B1155" i="14"/>
  <c r="B1156" i="14"/>
  <c r="B1157" i="14"/>
  <c r="B1158" i="14"/>
  <c r="B1159" i="14"/>
  <c r="B1160" i="14"/>
  <c r="B1161" i="14"/>
  <c r="B1162" i="14"/>
  <c r="B1163" i="14"/>
  <c r="B1164" i="14"/>
  <c r="B1165" i="14"/>
  <c r="B1166" i="14"/>
  <c r="B1167" i="14"/>
  <c r="B1168" i="14"/>
  <c r="B1169" i="14"/>
  <c r="B1170" i="14"/>
  <c r="B1171" i="14"/>
  <c r="B1172" i="14"/>
  <c r="B1173" i="14"/>
  <c r="B1174" i="14"/>
  <c r="B1175" i="14"/>
  <c r="B1176" i="14"/>
  <c r="B1177" i="14"/>
  <c r="B1178" i="14"/>
  <c r="B1179" i="14"/>
  <c r="B1180" i="14"/>
  <c r="B1181" i="14"/>
  <c r="B1182" i="14"/>
  <c r="B1183" i="14"/>
  <c r="B1184" i="14"/>
  <c r="B1185" i="14"/>
  <c r="B1186" i="14"/>
  <c r="B1187" i="14"/>
  <c r="B1188" i="14"/>
  <c r="B1189" i="14"/>
  <c r="B1190" i="14"/>
  <c r="B1191" i="14"/>
  <c r="B1192" i="14"/>
  <c r="B1193" i="14"/>
  <c r="B1194" i="14"/>
  <c r="B1195" i="14"/>
  <c r="B1196" i="14"/>
  <c r="B1197" i="14"/>
  <c r="B1198" i="14"/>
  <c r="B1199" i="14"/>
  <c r="B1200" i="14"/>
  <c r="B1201" i="14"/>
  <c r="B1202" i="14"/>
  <c r="B1203" i="14"/>
  <c r="B1204" i="14"/>
  <c r="B1205" i="14"/>
  <c r="B1206" i="14"/>
  <c r="B1207" i="14"/>
  <c r="B1208" i="14"/>
  <c r="B1209" i="14"/>
  <c r="B1210" i="14"/>
  <c r="B1211" i="14"/>
  <c r="B1212" i="14"/>
  <c r="B1213" i="14"/>
  <c r="B1214" i="14"/>
  <c r="B1215" i="14"/>
  <c r="B1216" i="14"/>
  <c r="B1217" i="14"/>
  <c r="B1218" i="14"/>
  <c r="B1219" i="14"/>
  <c r="B1220" i="14"/>
  <c r="B1221" i="14"/>
  <c r="B1222" i="14"/>
  <c r="B1223" i="14"/>
  <c r="B1224" i="14"/>
  <c r="B1225" i="14"/>
  <c r="B1226" i="14"/>
  <c r="B1227" i="14"/>
  <c r="B1228" i="14"/>
  <c r="B1229" i="14"/>
  <c r="B1230" i="14"/>
  <c r="B1231" i="14"/>
  <c r="B1232" i="14"/>
  <c r="B1233" i="14"/>
  <c r="B1234" i="14"/>
  <c r="B1235" i="14"/>
  <c r="B1236" i="14"/>
  <c r="B1237" i="14"/>
  <c r="B1238" i="14"/>
  <c r="B1239" i="14"/>
  <c r="B1240" i="14"/>
  <c r="B1241" i="14"/>
  <c r="B1242" i="14"/>
  <c r="B1243" i="14"/>
  <c r="B1244" i="14"/>
  <c r="B1245" i="14"/>
  <c r="B1246" i="14"/>
  <c r="B1247" i="14"/>
  <c r="B1248" i="14"/>
  <c r="B1249" i="14"/>
  <c r="B1250" i="14"/>
  <c r="B1251" i="14"/>
  <c r="B1252" i="14"/>
  <c r="B1253" i="14"/>
  <c r="B1254" i="14"/>
  <c r="B1255" i="14"/>
  <c r="B1256" i="14"/>
  <c r="B1257" i="14"/>
  <c r="B1258" i="14"/>
  <c r="B1259" i="14"/>
  <c r="B1260" i="14"/>
  <c r="B1261" i="14"/>
  <c r="B1262" i="14"/>
  <c r="B1263" i="14"/>
  <c r="B1264" i="14"/>
  <c r="B1265" i="14"/>
  <c r="B1266" i="14"/>
  <c r="B1267" i="14"/>
  <c r="B1268" i="14"/>
  <c r="B1269" i="14"/>
  <c r="B1270" i="14"/>
  <c r="B1271" i="14"/>
  <c r="B1272" i="14"/>
  <c r="B1273" i="14"/>
  <c r="B1274" i="14"/>
  <c r="B1275" i="14"/>
  <c r="B1276" i="14"/>
  <c r="B1277" i="14"/>
  <c r="B1278" i="14"/>
  <c r="B1279" i="14"/>
  <c r="B1280" i="14"/>
  <c r="B1281" i="14"/>
  <c r="B1282" i="14"/>
  <c r="B1283" i="14"/>
  <c r="B1284" i="14"/>
  <c r="B1285" i="14"/>
  <c r="B1286" i="14"/>
  <c r="B1287" i="14"/>
  <c r="B1288" i="14"/>
  <c r="B1289" i="14"/>
  <c r="B1290" i="14"/>
  <c r="B1291" i="14"/>
  <c r="B1292" i="14"/>
  <c r="B1293" i="14"/>
  <c r="B1294" i="14"/>
  <c r="B1295" i="14"/>
  <c r="B1296" i="14"/>
  <c r="B1297" i="14"/>
  <c r="B1298" i="14"/>
  <c r="B1299" i="14"/>
  <c r="B1300" i="14"/>
  <c r="B1301" i="14"/>
  <c r="B1302" i="14"/>
  <c r="B1303" i="14"/>
  <c r="B1304" i="14"/>
  <c r="B1305" i="14"/>
  <c r="B1306" i="14"/>
  <c r="B1307" i="14"/>
  <c r="B1308" i="14"/>
  <c r="B1309" i="14"/>
  <c r="B1310" i="14"/>
  <c r="B1311" i="14"/>
  <c r="B1312" i="14"/>
  <c r="B1313" i="14"/>
  <c r="B1314" i="14"/>
  <c r="B1315" i="14"/>
  <c r="B1316" i="14"/>
  <c r="B1317" i="14"/>
  <c r="B1318" i="14"/>
  <c r="B1319" i="14"/>
  <c r="B1320" i="14"/>
  <c r="B1321" i="14"/>
  <c r="B1322" i="14"/>
  <c r="B1323" i="14"/>
  <c r="B1324" i="14"/>
  <c r="B1325" i="14"/>
  <c r="B1326" i="14"/>
  <c r="B1327" i="14"/>
  <c r="B1328" i="14"/>
  <c r="B1329" i="14"/>
  <c r="B1330" i="14"/>
  <c r="B1331" i="14"/>
  <c r="B1332" i="14"/>
  <c r="B1333" i="14"/>
  <c r="B1334" i="14"/>
  <c r="B1335" i="14"/>
  <c r="B1336" i="14"/>
  <c r="B1337" i="14"/>
  <c r="B1338" i="14"/>
  <c r="B1339" i="14"/>
  <c r="B1340" i="14"/>
  <c r="B1341" i="14"/>
  <c r="B1342" i="14"/>
  <c r="B1343" i="14"/>
  <c r="B1344" i="14"/>
  <c r="B1345" i="14"/>
  <c r="B1346" i="14"/>
  <c r="B1347" i="14"/>
  <c r="B1348" i="14"/>
  <c r="B1349" i="14"/>
  <c r="B1350" i="14"/>
  <c r="B1351" i="14"/>
  <c r="B1352" i="14"/>
  <c r="B1353" i="14"/>
  <c r="B1354" i="14"/>
  <c r="B1355" i="14"/>
  <c r="B1356" i="14"/>
  <c r="B1357" i="14"/>
  <c r="B1358" i="14"/>
  <c r="B1359" i="14"/>
  <c r="B1360" i="14"/>
  <c r="B1361" i="14"/>
  <c r="B1362" i="14"/>
  <c r="B1363" i="14"/>
  <c r="B1364" i="14"/>
  <c r="B1365" i="14"/>
  <c r="B1366" i="14"/>
  <c r="B1367" i="14"/>
  <c r="B1368" i="14"/>
  <c r="B1369" i="14"/>
  <c r="B1370" i="14"/>
  <c r="B1371" i="14"/>
  <c r="B1372" i="14"/>
  <c r="B1373" i="14"/>
  <c r="B1374" i="14"/>
  <c r="B1375" i="14"/>
  <c r="B1376" i="14"/>
  <c r="B1377" i="14"/>
  <c r="B1378" i="14"/>
  <c r="B1379" i="14"/>
  <c r="B1380" i="14"/>
  <c r="B1381" i="14"/>
  <c r="B1382" i="14"/>
  <c r="B1383" i="14"/>
  <c r="B1384" i="14"/>
  <c r="B1385" i="14"/>
  <c r="B1386" i="14"/>
  <c r="B1387" i="14"/>
  <c r="B1388" i="14"/>
  <c r="B1389" i="14"/>
  <c r="B1390" i="14"/>
  <c r="B1391" i="14"/>
  <c r="B1392" i="14"/>
  <c r="B1393" i="14"/>
  <c r="B1394" i="14"/>
  <c r="B1395" i="14"/>
  <c r="B1396" i="14"/>
  <c r="B1397" i="14"/>
  <c r="B1398" i="14"/>
  <c r="B1399" i="14"/>
  <c r="B1400" i="14"/>
  <c r="B1401" i="14"/>
  <c r="B1402" i="14"/>
  <c r="B1403" i="14"/>
  <c r="B1404" i="14"/>
  <c r="B1405" i="14"/>
  <c r="B1406" i="14"/>
  <c r="B1407" i="14"/>
  <c r="B1408" i="14"/>
  <c r="B1409" i="14"/>
  <c r="B1410" i="14"/>
  <c r="B1411" i="14"/>
  <c r="B1412" i="14"/>
  <c r="B1413" i="14"/>
  <c r="B1414" i="14"/>
  <c r="B1415" i="14"/>
  <c r="B1416" i="14"/>
  <c r="B1417" i="14"/>
  <c r="B1418" i="14"/>
  <c r="B1419" i="14"/>
  <c r="B1420" i="14"/>
  <c r="B1421" i="14"/>
  <c r="B1422" i="14"/>
  <c r="B1423" i="14"/>
  <c r="B1424" i="14"/>
  <c r="B1425" i="14"/>
  <c r="B1426" i="14"/>
  <c r="B1427" i="14"/>
  <c r="B1428" i="14"/>
  <c r="B1429" i="14"/>
  <c r="B1430" i="14"/>
  <c r="B1431" i="14"/>
  <c r="B1432" i="14"/>
  <c r="B1433" i="14"/>
  <c r="B1434" i="14"/>
  <c r="B1435" i="14"/>
  <c r="B1436" i="14"/>
  <c r="B1437" i="14"/>
  <c r="B1438" i="14"/>
  <c r="B1439" i="14"/>
  <c r="B1440" i="14"/>
  <c r="B1441" i="14"/>
  <c r="B1442" i="14"/>
  <c r="B1443" i="14"/>
  <c r="B1444" i="14"/>
  <c r="B1445" i="14"/>
  <c r="B1446" i="14"/>
  <c r="B1447" i="14"/>
  <c r="B1448" i="14"/>
  <c r="B1449" i="14"/>
  <c r="B1450" i="14"/>
  <c r="B1451" i="14"/>
  <c r="B1452" i="14"/>
  <c r="B1453" i="14"/>
  <c r="B1454" i="14"/>
  <c r="B1455" i="14"/>
  <c r="B1456" i="14"/>
  <c r="B1457" i="14"/>
  <c r="B1458" i="14"/>
  <c r="B1459" i="14"/>
  <c r="B1460" i="14"/>
  <c r="B1461" i="14"/>
  <c r="B1462" i="14"/>
  <c r="B1463" i="14"/>
  <c r="B1464" i="14"/>
  <c r="B1465" i="14"/>
  <c r="B1466" i="14"/>
  <c r="B1467" i="14"/>
  <c r="B1468" i="14"/>
  <c r="B1469" i="14"/>
  <c r="B1470" i="14"/>
  <c r="B1471" i="14"/>
  <c r="B1472" i="14"/>
  <c r="B1473" i="14"/>
  <c r="B1474" i="14"/>
  <c r="B1475" i="14"/>
  <c r="B1476" i="14"/>
  <c r="B1477" i="14"/>
  <c r="B1478" i="14"/>
  <c r="B1479" i="14"/>
  <c r="B1480" i="14"/>
  <c r="B1481" i="14"/>
  <c r="B1482" i="14"/>
  <c r="B1483" i="14"/>
  <c r="B1484" i="14"/>
  <c r="B1485" i="14"/>
  <c r="B1486" i="14"/>
  <c r="B1487" i="14"/>
  <c r="B1488" i="14"/>
  <c r="B1489" i="14"/>
  <c r="B1490" i="14"/>
  <c r="B1491" i="14"/>
  <c r="B1492" i="14"/>
  <c r="B1493" i="14"/>
  <c r="B1494" i="14"/>
  <c r="B1495" i="14"/>
  <c r="B1496" i="14"/>
  <c r="B1497" i="14"/>
  <c r="B1498" i="14"/>
  <c r="B1499" i="14"/>
  <c r="B1500" i="14"/>
  <c r="B1501" i="14"/>
  <c r="B1502" i="14"/>
  <c r="B1503" i="14"/>
  <c r="B1504" i="14"/>
  <c r="B1505" i="14"/>
  <c r="B1506" i="14"/>
  <c r="B1507" i="14"/>
  <c r="B1508" i="14"/>
  <c r="B1509" i="14"/>
  <c r="B1510" i="14"/>
  <c r="B1511" i="14"/>
  <c r="B1512" i="14"/>
  <c r="B1513" i="14"/>
  <c r="B1514" i="14"/>
  <c r="B1515" i="14"/>
  <c r="B1516" i="14"/>
  <c r="B1517" i="14"/>
  <c r="B1518" i="14"/>
  <c r="B1519" i="14"/>
  <c r="B1520" i="14"/>
  <c r="B1521" i="14"/>
  <c r="B1522" i="14"/>
  <c r="B1523" i="14"/>
  <c r="B1524" i="14"/>
  <c r="B1525" i="14"/>
  <c r="B1526" i="14"/>
  <c r="B1527" i="14"/>
  <c r="B1528" i="14"/>
  <c r="B1529" i="14"/>
  <c r="B1530" i="14"/>
  <c r="B1531" i="14"/>
  <c r="B1532" i="14"/>
  <c r="B1533" i="14"/>
  <c r="B1534" i="14"/>
  <c r="B1535" i="14"/>
  <c r="B1536" i="14"/>
  <c r="B1537" i="14"/>
  <c r="B1538" i="14"/>
  <c r="B1539" i="14"/>
  <c r="B1540" i="14"/>
  <c r="B1541" i="14"/>
  <c r="B1542" i="14"/>
  <c r="B1543" i="14"/>
  <c r="B1544" i="14"/>
  <c r="B1545" i="14"/>
  <c r="B1546" i="14"/>
  <c r="B1547" i="14"/>
  <c r="B1548" i="14"/>
  <c r="B1549" i="14"/>
  <c r="B1550" i="14"/>
  <c r="B1551" i="14"/>
  <c r="B1552" i="14"/>
  <c r="B1553" i="14"/>
  <c r="B1554" i="14"/>
  <c r="B1555" i="14"/>
  <c r="B1556" i="14"/>
  <c r="B1557" i="14"/>
  <c r="B1558" i="14"/>
  <c r="B1559" i="14"/>
  <c r="B1560" i="14"/>
  <c r="B1561" i="14"/>
  <c r="B1562" i="14"/>
  <c r="B1563" i="14"/>
  <c r="B1564" i="14"/>
  <c r="B1565" i="14"/>
  <c r="B1566" i="14"/>
  <c r="B1567" i="14"/>
  <c r="B1568" i="14"/>
  <c r="B1569" i="14"/>
  <c r="B1570" i="14"/>
  <c r="B1571" i="14"/>
  <c r="B1572" i="14"/>
  <c r="B1573" i="14"/>
  <c r="B1574" i="14"/>
  <c r="B1575" i="14"/>
  <c r="B1576" i="14"/>
  <c r="B1577" i="14"/>
  <c r="B1578" i="14"/>
  <c r="B1579" i="14"/>
  <c r="B1580" i="14"/>
  <c r="B1581" i="14"/>
  <c r="B1582" i="14"/>
  <c r="B1583" i="14"/>
  <c r="B1584" i="14"/>
  <c r="B1585" i="14"/>
  <c r="B1586" i="14"/>
  <c r="B1587" i="14"/>
  <c r="B1588" i="14"/>
  <c r="B1589" i="14"/>
  <c r="B1590" i="14"/>
  <c r="B1591" i="14"/>
  <c r="B1592" i="14"/>
  <c r="B1593" i="14"/>
  <c r="B1594" i="14"/>
  <c r="B1595" i="14"/>
  <c r="B1596" i="14"/>
  <c r="B1597" i="14"/>
  <c r="B1598" i="14"/>
  <c r="B1599" i="14"/>
  <c r="B1600" i="14"/>
  <c r="B1601" i="14"/>
  <c r="B1602" i="14"/>
  <c r="B1603" i="14"/>
  <c r="B1604" i="14"/>
  <c r="B1605" i="14"/>
  <c r="B1606" i="14"/>
  <c r="B1607" i="14"/>
  <c r="B1608" i="14"/>
  <c r="B1609" i="14"/>
  <c r="B1610" i="14"/>
  <c r="B1611" i="14"/>
  <c r="B1612" i="14"/>
  <c r="B1613" i="14"/>
  <c r="B1614" i="14"/>
  <c r="B1615" i="14"/>
  <c r="B1616" i="14"/>
  <c r="B1617" i="14"/>
  <c r="B1618" i="14"/>
  <c r="B1619" i="14"/>
  <c r="B1620" i="14"/>
  <c r="B1621" i="14"/>
  <c r="B1622" i="14"/>
  <c r="B1623" i="14"/>
  <c r="B1624" i="14"/>
  <c r="B1625" i="14"/>
  <c r="B1626" i="14"/>
  <c r="B1627" i="14"/>
  <c r="B1628" i="14"/>
  <c r="B1629" i="14"/>
  <c r="B1630" i="14"/>
  <c r="B1631" i="14"/>
  <c r="B1632" i="14"/>
  <c r="B1633" i="14"/>
  <c r="B1634" i="14"/>
  <c r="B1635" i="14"/>
  <c r="B1636" i="14"/>
  <c r="B1637" i="14"/>
  <c r="B1638" i="14"/>
  <c r="B1639" i="14"/>
  <c r="B1640" i="14"/>
  <c r="B1641" i="14"/>
  <c r="B1642" i="14"/>
  <c r="B1643" i="14"/>
  <c r="B1644" i="14"/>
  <c r="B1645" i="14"/>
  <c r="B1646" i="14"/>
  <c r="B1647" i="14"/>
  <c r="B1648" i="14"/>
  <c r="B1649" i="14"/>
  <c r="B1650" i="14"/>
  <c r="B1651" i="14"/>
  <c r="B1652" i="14"/>
  <c r="B1653" i="14"/>
  <c r="B1654" i="14"/>
  <c r="B1655" i="14"/>
  <c r="B1656" i="14"/>
  <c r="B1657" i="14"/>
  <c r="B1658" i="14"/>
  <c r="B1659" i="14"/>
  <c r="B1660" i="14"/>
  <c r="B1661" i="14"/>
  <c r="B1662" i="14"/>
  <c r="B1663" i="14"/>
  <c r="B1664" i="14"/>
  <c r="B1665" i="14"/>
  <c r="B1666" i="14"/>
  <c r="B1667" i="14"/>
  <c r="B1668" i="14"/>
  <c r="B1669" i="14"/>
  <c r="B1670" i="14"/>
  <c r="B1671" i="14"/>
  <c r="B1672" i="14"/>
  <c r="B1673" i="14"/>
  <c r="B1674" i="14"/>
  <c r="B1675" i="14"/>
  <c r="B1676" i="14"/>
  <c r="B1677" i="14"/>
  <c r="B1678" i="14"/>
  <c r="B1679" i="14"/>
  <c r="B1680" i="14"/>
  <c r="B1681" i="14"/>
  <c r="B1682" i="14"/>
  <c r="B1683" i="14"/>
  <c r="B1684" i="14"/>
  <c r="B1685" i="14"/>
  <c r="B1686" i="14"/>
  <c r="B1687" i="14"/>
  <c r="B1688" i="14"/>
  <c r="B1689" i="14"/>
  <c r="B1690" i="14"/>
  <c r="B1691" i="14"/>
  <c r="B1692" i="14"/>
  <c r="B1693" i="14"/>
  <c r="B1694" i="14"/>
  <c r="B1695" i="14"/>
  <c r="B1696" i="14"/>
  <c r="B1697" i="14"/>
  <c r="B1698" i="14"/>
  <c r="B1699" i="14"/>
  <c r="B1700" i="14"/>
  <c r="B1701" i="14"/>
  <c r="B1702" i="14"/>
  <c r="B1703" i="14"/>
  <c r="B1704" i="14"/>
  <c r="B1705" i="14"/>
  <c r="B1706" i="14"/>
  <c r="B1707" i="14"/>
  <c r="B1708" i="14"/>
  <c r="B1709" i="14"/>
  <c r="B1710" i="14"/>
  <c r="B1711" i="14"/>
  <c r="B1712" i="14"/>
  <c r="B1713" i="14"/>
  <c r="B1714" i="14"/>
  <c r="B1715" i="14"/>
  <c r="B1716" i="14"/>
  <c r="B1717" i="14"/>
  <c r="B1718" i="14"/>
  <c r="B1719" i="14"/>
  <c r="B1720" i="14"/>
  <c r="B1721" i="14"/>
  <c r="B1722" i="14"/>
  <c r="B1723" i="14"/>
  <c r="B1724" i="14"/>
  <c r="B1725" i="14"/>
  <c r="B1726" i="14"/>
  <c r="B1727" i="14"/>
  <c r="B1728" i="14"/>
  <c r="B1729" i="14"/>
  <c r="B1730" i="14"/>
  <c r="B1731" i="14"/>
  <c r="B1732" i="14"/>
  <c r="B1733" i="14"/>
  <c r="B1734" i="14"/>
  <c r="B1735" i="14"/>
  <c r="B1736" i="14"/>
  <c r="B1737" i="14"/>
  <c r="B1738" i="14"/>
  <c r="B1739" i="14"/>
  <c r="B1740" i="14"/>
  <c r="B1741" i="14"/>
  <c r="B1742" i="14"/>
  <c r="B1743" i="14"/>
  <c r="B1744" i="14"/>
  <c r="B1745" i="14"/>
  <c r="B1746" i="14"/>
  <c r="B1747" i="14"/>
  <c r="B1748" i="14"/>
  <c r="B1749" i="14"/>
  <c r="B1750" i="14"/>
  <c r="B1751" i="14"/>
  <c r="B1752" i="14"/>
  <c r="B1753" i="14"/>
  <c r="B1754" i="14"/>
  <c r="B1755" i="14"/>
  <c r="B1756" i="14"/>
  <c r="B1757" i="14"/>
  <c r="B1758" i="14"/>
  <c r="B1759" i="14"/>
  <c r="B1760" i="14"/>
  <c r="B1761" i="14"/>
  <c r="B1762" i="14"/>
  <c r="B1763" i="14"/>
  <c r="B1764" i="14"/>
  <c r="B1765" i="14"/>
  <c r="B1766" i="14"/>
  <c r="B1767" i="14"/>
  <c r="B1768" i="14"/>
  <c r="B1769" i="14"/>
  <c r="B1770" i="14"/>
  <c r="B1771" i="14"/>
  <c r="B1772" i="14"/>
  <c r="B1773" i="14"/>
  <c r="B1774" i="14"/>
  <c r="B1775" i="14"/>
  <c r="B1776" i="14"/>
  <c r="B1777" i="14"/>
  <c r="B1778" i="14"/>
  <c r="B1779" i="14"/>
  <c r="B1780" i="14"/>
  <c r="B1781" i="14"/>
  <c r="B1782" i="14"/>
  <c r="B1783" i="14"/>
  <c r="B1784" i="14"/>
  <c r="B1785" i="14"/>
  <c r="B1786" i="14"/>
  <c r="B1787" i="14"/>
  <c r="B1788" i="14"/>
  <c r="B1789" i="14"/>
  <c r="B1790" i="14"/>
  <c r="B1791" i="14"/>
  <c r="B1792" i="14"/>
  <c r="B1793" i="14"/>
  <c r="B1794" i="14"/>
  <c r="B1795" i="14"/>
  <c r="B1796" i="14"/>
  <c r="B1797" i="14"/>
  <c r="B1798" i="14"/>
  <c r="B1799" i="14"/>
  <c r="B1800" i="14"/>
  <c r="B1801" i="14"/>
  <c r="B1802" i="14"/>
  <c r="B1803" i="14"/>
  <c r="B1804" i="14"/>
  <c r="B1805" i="14"/>
  <c r="B1806" i="14"/>
  <c r="B1807" i="14"/>
  <c r="B1808" i="14"/>
  <c r="B1809" i="14"/>
  <c r="B1810" i="14"/>
  <c r="B1811" i="14"/>
  <c r="B1812" i="14"/>
  <c r="B1813" i="14"/>
  <c r="B1814" i="14"/>
  <c r="B1815" i="14"/>
  <c r="B1816" i="14"/>
  <c r="B1817" i="14"/>
  <c r="B1818" i="14"/>
  <c r="B1819" i="14"/>
  <c r="B1820" i="14"/>
  <c r="B1821" i="14"/>
  <c r="B1822" i="14"/>
  <c r="B1823" i="14"/>
  <c r="B1824" i="14"/>
  <c r="B1825" i="14"/>
  <c r="B1826" i="14"/>
  <c r="B1827" i="14"/>
  <c r="B1828" i="14"/>
  <c r="B1829" i="14"/>
  <c r="B1830" i="14"/>
  <c r="B1831" i="14"/>
  <c r="B1832" i="14"/>
  <c r="B1833" i="14"/>
  <c r="B1834" i="14"/>
  <c r="B1835" i="14"/>
  <c r="B1836" i="14"/>
  <c r="B1837" i="14"/>
  <c r="B1838" i="14"/>
  <c r="B1839" i="14"/>
  <c r="B1840" i="14"/>
  <c r="B1841" i="14"/>
  <c r="B1842" i="14"/>
  <c r="B1843" i="14"/>
  <c r="B1844" i="14"/>
  <c r="B1845" i="14"/>
  <c r="B1846" i="14"/>
  <c r="B1847" i="14"/>
  <c r="B1848" i="14"/>
  <c r="B1849" i="14"/>
  <c r="B1850" i="14"/>
  <c r="B1851" i="14"/>
  <c r="B1852" i="14"/>
  <c r="B1853" i="14"/>
  <c r="B1854" i="14"/>
  <c r="B1855" i="14"/>
  <c r="B1856" i="14"/>
  <c r="B1857" i="14"/>
  <c r="B1858" i="14"/>
  <c r="B1859" i="14"/>
  <c r="B1860" i="14"/>
  <c r="B1861" i="14"/>
  <c r="B1862" i="14"/>
  <c r="B1863" i="14"/>
  <c r="B1864" i="14"/>
  <c r="B1865" i="14"/>
  <c r="B1866" i="14"/>
  <c r="B1867" i="14"/>
  <c r="B1868" i="14"/>
  <c r="B1869" i="14"/>
  <c r="B1870" i="14"/>
  <c r="B1871" i="14"/>
  <c r="B1872" i="14"/>
  <c r="B1873" i="14"/>
  <c r="B1874" i="14"/>
  <c r="B1875" i="14"/>
  <c r="B1876" i="14"/>
  <c r="B1877" i="14"/>
  <c r="B1878" i="14"/>
  <c r="B1879" i="14"/>
  <c r="B1880" i="14"/>
  <c r="B1881" i="14"/>
  <c r="B1882" i="14"/>
  <c r="B1883" i="14"/>
  <c r="B1884" i="14"/>
  <c r="B1885" i="14"/>
  <c r="B1886" i="14"/>
  <c r="B1887" i="14"/>
  <c r="B1888" i="14"/>
  <c r="B1889" i="14"/>
  <c r="B1890" i="14"/>
  <c r="B1891" i="14"/>
  <c r="B1892" i="14"/>
  <c r="B1893" i="14"/>
  <c r="B1894" i="14"/>
  <c r="B1895" i="14"/>
  <c r="B1896" i="14"/>
  <c r="B1897" i="14"/>
  <c r="B1898" i="14"/>
  <c r="B1899" i="14"/>
  <c r="B1900" i="14"/>
  <c r="B1901" i="14"/>
  <c r="B1902" i="14"/>
  <c r="B1903" i="14"/>
  <c r="B1904" i="14"/>
  <c r="B1905" i="14"/>
  <c r="B1906" i="14"/>
  <c r="B1907" i="14"/>
  <c r="B1908" i="14"/>
  <c r="B1909" i="14"/>
  <c r="B1910" i="14"/>
  <c r="B1911" i="14"/>
  <c r="B1912" i="14"/>
  <c r="B1913" i="14"/>
  <c r="B1914" i="14"/>
  <c r="B1915" i="14"/>
  <c r="B1916" i="14"/>
  <c r="B1917" i="14"/>
  <c r="B1918" i="14"/>
  <c r="B1919" i="14"/>
  <c r="B1920" i="14"/>
  <c r="B1921" i="14"/>
  <c r="B1922" i="14"/>
  <c r="B1923" i="14"/>
  <c r="B1924" i="14"/>
  <c r="B1925" i="14"/>
  <c r="B1926" i="14"/>
  <c r="B1927" i="14"/>
  <c r="B1928" i="14"/>
  <c r="B1929" i="14"/>
  <c r="B1930" i="14"/>
  <c r="B1931" i="14"/>
  <c r="B1932" i="14"/>
  <c r="B1933" i="14"/>
  <c r="B1934" i="14"/>
  <c r="B1935" i="14"/>
  <c r="B1936" i="14"/>
  <c r="B1937" i="14"/>
  <c r="B1938" i="14"/>
  <c r="B1939" i="14"/>
  <c r="B1940" i="14"/>
  <c r="B1941" i="14"/>
  <c r="B1942" i="14"/>
  <c r="B1943" i="14"/>
  <c r="B1944" i="14"/>
  <c r="B1945" i="14"/>
  <c r="B1946" i="14"/>
  <c r="B1947" i="14"/>
  <c r="B1948" i="14"/>
  <c r="B1949" i="14"/>
  <c r="B1950" i="14"/>
  <c r="B1951" i="14"/>
  <c r="B1952" i="14"/>
  <c r="B1953" i="14"/>
  <c r="B1954" i="14"/>
  <c r="B1955" i="14"/>
  <c r="B1956" i="14"/>
  <c r="B1957" i="14"/>
  <c r="B1958" i="14"/>
  <c r="B1959" i="14"/>
  <c r="B1960" i="14"/>
  <c r="B1961" i="14"/>
  <c r="B1962" i="14"/>
  <c r="B1963" i="14"/>
  <c r="B1964" i="14"/>
  <c r="B1965" i="14"/>
  <c r="B1966" i="14"/>
  <c r="B1967" i="14"/>
  <c r="B1968" i="14"/>
  <c r="B1969" i="14"/>
  <c r="B1970" i="14"/>
  <c r="B1971" i="14"/>
  <c r="B1972" i="14"/>
  <c r="B1973" i="14"/>
  <c r="B1974" i="14"/>
  <c r="B1975" i="14"/>
  <c r="B1976" i="14"/>
  <c r="B1977" i="14"/>
  <c r="B1978" i="14"/>
  <c r="B1979" i="14"/>
  <c r="B1980" i="14"/>
  <c r="B1981" i="14"/>
  <c r="B1982" i="14"/>
  <c r="B1983" i="14"/>
  <c r="B1984" i="14"/>
  <c r="B1985" i="14"/>
  <c r="B1986" i="14"/>
  <c r="B1987" i="14"/>
  <c r="B1988" i="14"/>
  <c r="B1989" i="14"/>
  <c r="B1990" i="14"/>
  <c r="B1991" i="14"/>
  <c r="B1992" i="14"/>
  <c r="B1993" i="14"/>
  <c r="B1994" i="14"/>
  <c r="B1995" i="14"/>
  <c r="B1996" i="14"/>
  <c r="B1997" i="14"/>
  <c r="B1998" i="14"/>
  <c r="B1999" i="14"/>
  <c r="B2000" i="14"/>
  <c r="B2001" i="14"/>
  <c r="B2002" i="14"/>
  <c r="B2003" i="14"/>
  <c r="B2004" i="14"/>
  <c r="B2005" i="14"/>
  <c r="B2006" i="14"/>
  <c r="B2007" i="14"/>
  <c r="B2008" i="14"/>
  <c r="B2009" i="14"/>
  <c r="B2010" i="14"/>
  <c r="B2011" i="14"/>
  <c r="B2012" i="14"/>
  <c r="B2013" i="14"/>
  <c r="B2014" i="14"/>
  <c r="B2015" i="14"/>
  <c r="B2016" i="14"/>
  <c r="B2017" i="14"/>
  <c r="B2018" i="14"/>
  <c r="B2019" i="14"/>
  <c r="B2020" i="14"/>
  <c r="B2021" i="14"/>
  <c r="B2022" i="14"/>
  <c r="B2023" i="14"/>
  <c r="B2024" i="14"/>
  <c r="B2025" i="14"/>
  <c r="B2026" i="14"/>
  <c r="B2027" i="14"/>
  <c r="B2028" i="14"/>
  <c r="B2029" i="14"/>
  <c r="B2030" i="14"/>
  <c r="B2031" i="14"/>
  <c r="B2032" i="14"/>
  <c r="B2033" i="14"/>
  <c r="B2034" i="14"/>
  <c r="B2035" i="14"/>
  <c r="B2036" i="14"/>
  <c r="B2037" i="14"/>
  <c r="B2038" i="14"/>
  <c r="B2039" i="14"/>
  <c r="B2040" i="14"/>
  <c r="B2041" i="14"/>
  <c r="B2042" i="14"/>
  <c r="B2043" i="14"/>
  <c r="B2044" i="14"/>
  <c r="B2045" i="14"/>
  <c r="B2046" i="14"/>
  <c r="B2047" i="14"/>
  <c r="B2048" i="14"/>
  <c r="B2049" i="14"/>
  <c r="B2050" i="14"/>
  <c r="B2051" i="14"/>
  <c r="B2052" i="14"/>
  <c r="B2053" i="14"/>
  <c r="B2054" i="14"/>
  <c r="B2055" i="14"/>
  <c r="B2056" i="14"/>
  <c r="B2057" i="14"/>
  <c r="B2058" i="14"/>
  <c r="B2059" i="14"/>
  <c r="B2060" i="14"/>
  <c r="B2061" i="14"/>
  <c r="B2062" i="14"/>
  <c r="B2063" i="14"/>
  <c r="B2064" i="14"/>
  <c r="B2065" i="14"/>
  <c r="B2066" i="14"/>
  <c r="B2067" i="14"/>
  <c r="B2068" i="14"/>
  <c r="B2069" i="14"/>
  <c r="B2070" i="14"/>
  <c r="B2071" i="14"/>
  <c r="B2072" i="14"/>
  <c r="B2073" i="14"/>
  <c r="B2074" i="14"/>
  <c r="B2075" i="14"/>
  <c r="B2076" i="14"/>
  <c r="B2077" i="14"/>
  <c r="B2078" i="14"/>
  <c r="B2079" i="14"/>
  <c r="B2080" i="14"/>
  <c r="B2081" i="14"/>
  <c r="B2082" i="14"/>
  <c r="B2083" i="14"/>
  <c r="B2084" i="14"/>
  <c r="B2085" i="14"/>
  <c r="B2086" i="14"/>
  <c r="B2087" i="14"/>
  <c r="B2088" i="14"/>
  <c r="B2089" i="14"/>
  <c r="B2090" i="14"/>
  <c r="B2091" i="14"/>
  <c r="B2092" i="14"/>
  <c r="B2093" i="14"/>
  <c r="B2094" i="14"/>
  <c r="B2095" i="14"/>
  <c r="B2096" i="14"/>
  <c r="B2097" i="14"/>
  <c r="B2098" i="14"/>
  <c r="B2099" i="14"/>
  <c r="B2100" i="14"/>
  <c r="B2101" i="14"/>
  <c r="B2102" i="14"/>
  <c r="B2103" i="14"/>
  <c r="B2104" i="14"/>
  <c r="B2105" i="14"/>
  <c r="B2106" i="14"/>
  <c r="B2107" i="14"/>
  <c r="B2108" i="14"/>
  <c r="B2109" i="14"/>
  <c r="B2110" i="14"/>
  <c r="B2111" i="14"/>
  <c r="B2112" i="14"/>
  <c r="B2113" i="14"/>
  <c r="B2114" i="14"/>
  <c r="B2115" i="14"/>
  <c r="B2116" i="14"/>
  <c r="B2117" i="14"/>
  <c r="B2118" i="14"/>
  <c r="B2119" i="14"/>
  <c r="B2120" i="14"/>
  <c r="B2121" i="14"/>
  <c r="B2122" i="14"/>
  <c r="B2123" i="14"/>
  <c r="B2124" i="14"/>
  <c r="B2125" i="14"/>
  <c r="B2126" i="14"/>
  <c r="B2127" i="14"/>
  <c r="B2128" i="14"/>
  <c r="B2129" i="14"/>
  <c r="B2130" i="14"/>
  <c r="B2131" i="14"/>
  <c r="B2132" i="14"/>
  <c r="B2133" i="14"/>
  <c r="B2134" i="14"/>
  <c r="B2135" i="14"/>
  <c r="B2136" i="14"/>
  <c r="B2137" i="14"/>
  <c r="B2138" i="14"/>
  <c r="B2139" i="14"/>
  <c r="B2140" i="14"/>
  <c r="B2141" i="14"/>
  <c r="B2142" i="14"/>
  <c r="B2143" i="14"/>
  <c r="B2144" i="14"/>
  <c r="B2145" i="14"/>
  <c r="B2146" i="14"/>
  <c r="B2147" i="14"/>
  <c r="B2148" i="14"/>
  <c r="B2149" i="14"/>
  <c r="B2150" i="14"/>
  <c r="B2151" i="14"/>
  <c r="B2152" i="14"/>
  <c r="B2153" i="14"/>
  <c r="B2154" i="14"/>
  <c r="B2155" i="14"/>
  <c r="B2156" i="14"/>
  <c r="B2157" i="14"/>
  <c r="B2158" i="14"/>
  <c r="B2159" i="14"/>
  <c r="B2160" i="14"/>
  <c r="B2161" i="14"/>
  <c r="B2162" i="14"/>
  <c r="B2163" i="14"/>
  <c r="B2164" i="14"/>
  <c r="B2165" i="14"/>
  <c r="B2166" i="14"/>
  <c r="B2167" i="14"/>
  <c r="B2168" i="14"/>
  <c r="B2169" i="14"/>
  <c r="B2170" i="14"/>
  <c r="B2171" i="14"/>
  <c r="B2172" i="14"/>
  <c r="B2173" i="14"/>
  <c r="B2174" i="14"/>
  <c r="B2175" i="14"/>
  <c r="B2176" i="14"/>
  <c r="B2177" i="14"/>
  <c r="B2178" i="14"/>
  <c r="B2179" i="14"/>
  <c r="B2180" i="14"/>
  <c r="B2181" i="14"/>
  <c r="B2182" i="14"/>
  <c r="B2183" i="14"/>
  <c r="B2184" i="14"/>
  <c r="B2185" i="14"/>
  <c r="B2186" i="14"/>
  <c r="B2187" i="14"/>
  <c r="B2188" i="14"/>
  <c r="B2189" i="14"/>
  <c r="B2190" i="14"/>
  <c r="B2191" i="14"/>
  <c r="B2192" i="14"/>
  <c r="B2193" i="14"/>
  <c r="B2194" i="14"/>
  <c r="B2195" i="14"/>
  <c r="B2196" i="14"/>
  <c r="B2197" i="14"/>
  <c r="B2198" i="14"/>
  <c r="B2199" i="14"/>
  <c r="B2200" i="14"/>
  <c r="B2201" i="14"/>
  <c r="B2202" i="14"/>
  <c r="B2203" i="14"/>
  <c r="B2204" i="14"/>
  <c r="B2205" i="14"/>
  <c r="B2206" i="14"/>
  <c r="B2207" i="14"/>
  <c r="B2208" i="14"/>
  <c r="B2209" i="14"/>
  <c r="B2210" i="14"/>
  <c r="B2211" i="14"/>
  <c r="B2212" i="14"/>
  <c r="B2213" i="14"/>
  <c r="B2214" i="14"/>
  <c r="B2215" i="14"/>
  <c r="B2216" i="14"/>
  <c r="B2217" i="14"/>
  <c r="B2218" i="14"/>
  <c r="B2219" i="14"/>
  <c r="B2220" i="14"/>
  <c r="B2221" i="14"/>
  <c r="B2222" i="14"/>
  <c r="B2223" i="14"/>
  <c r="B2224" i="14"/>
  <c r="B2225" i="14"/>
  <c r="B2226" i="14"/>
  <c r="B2227" i="14"/>
  <c r="B2228" i="14"/>
  <c r="B2229" i="14"/>
  <c r="B2230" i="14"/>
  <c r="B2231" i="14"/>
  <c r="B2232" i="14"/>
  <c r="B2233" i="14"/>
  <c r="B2234" i="14"/>
  <c r="B2235" i="14"/>
  <c r="B2236" i="14"/>
  <c r="B2237" i="14"/>
  <c r="B2238" i="14"/>
  <c r="B2239" i="14"/>
  <c r="B2240" i="14"/>
  <c r="B2241" i="14"/>
  <c r="B2242" i="14"/>
  <c r="B2243" i="14"/>
  <c r="B2244" i="14"/>
  <c r="B2245" i="14"/>
  <c r="B2246" i="14"/>
  <c r="B2247" i="14"/>
  <c r="B2248" i="14"/>
  <c r="B2249" i="14"/>
  <c r="B2250" i="14"/>
  <c r="B2251" i="14"/>
  <c r="B2252" i="14"/>
  <c r="B2253" i="14"/>
  <c r="B2254" i="14"/>
  <c r="B2255" i="14"/>
  <c r="B2256" i="14"/>
  <c r="B2257" i="14"/>
  <c r="B2258" i="14"/>
  <c r="B2259" i="14"/>
  <c r="B2260" i="14"/>
  <c r="B2261" i="14"/>
  <c r="B2262" i="14"/>
  <c r="B2263" i="14"/>
  <c r="B2264" i="14"/>
  <c r="B2265" i="14"/>
  <c r="B2266" i="14"/>
  <c r="B2267" i="14"/>
  <c r="B2268" i="14"/>
  <c r="B2269" i="14"/>
  <c r="B2270" i="14"/>
  <c r="B2271" i="14"/>
  <c r="B2272" i="14"/>
  <c r="B2273" i="14"/>
  <c r="B2274" i="14"/>
  <c r="B2275" i="14"/>
  <c r="B2276" i="14"/>
  <c r="B2277" i="14"/>
  <c r="B2278" i="14"/>
  <c r="B2279" i="14"/>
  <c r="B2280" i="14"/>
  <c r="B2281" i="14"/>
  <c r="B2282" i="14"/>
  <c r="B2283" i="14"/>
  <c r="B2284" i="14"/>
  <c r="B2285" i="14"/>
  <c r="B2286" i="14"/>
  <c r="B2287" i="14"/>
  <c r="B2288" i="14"/>
  <c r="B2289" i="14"/>
  <c r="B2290" i="14"/>
  <c r="B2291" i="14"/>
  <c r="B2292" i="14"/>
  <c r="B2293" i="14"/>
  <c r="B2294" i="14"/>
  <c r="B2295" i="14"/>
  <c r="B2296" i="14"/>
  <c r="B2297" i="14"/>
  <c r="B2298" i="14"/>
  <c r="B2299" i="14"/>
  <c r="B2300" i="14"/>
  <c r="B2301" i="14"/>
  <c r="B2302" i="14"/>
  <c r="B2303" i="14"/>
  <c r="B2304" i="14"/>
  <c r="B2305" i="14"/>
  <c r="B2306" i="14"/>
  <c r="B2307" i="14"/>
  <c r="B2308" i="14"/>
  <c r="B2309" i="14"/>
  <c r="B2310" i="14"/>
  <c r="B2311" i="14"/>
  <c r="B2312" i="14"/>
  <c r="B2313" i="14"/>
  <c r="B2314" i="14"/>
  <c r="B2315" i="14"/>
  <c r="B2316" i="14"/>
  <c r="B2317" i="14"/>
  <c r="B2318" i="14"/>
  <c r="B2319" i="14"/>
  <c r="B2320" i="14"/>
  <c r="B2321" i="14"/>
  <c r="B2322" i="14"/>
  <c r="B2323" i="14"/>
  <c r="B2324" i="14"/>
  <c r="B2325" i="14"/>
  <c r="B2326" i="14"/>
  <c r="B2327" i="14"/>
  <c r="B2328" i="14"/>
  <c r="B2329" i="14"/>
  <c r="B2330" i="14"/>
  <c r="B2331" i="14"/>
  <c r="B2332" i="14"/>
  <c r="B2333" i="14"/>
  <c r="B2334" i="14"/>
  <c r="B2335" i="14"/>
  <c r="B2336" i="14"/>
  <c r="B2337" i="14"/>
  <c r="B2338" i="14"/>
  <c r="B2339" i="14"/>
  <c r="B2340" i="14"/>
  <c r="B2341" i="14"/>
  <c r="B2342" i="14"/>
  <c r="B2343" i="14"/>
  <c r="B2344" i="14"/>
  <c r="B2345" i="14"/>
  <c r="B2346" i="14"/>
  <c r="B2347" i="14"/>
  <c r="B2348" i="14"/>
  <c r="B2349" i="14"/>
  <c r="B2350" i="14"/>
  <c r="B2351" i="14"/>
  <c r="B2352" i="14"/>
  <c r="B2353" i="14"/>
  <c r="B2354" i="14"/>
  <c r="B2355" i="14"/>
  <c r="B2356" i="14"/>
  <c r="B2357" i="14"/>
  <c r="B2358" i="14"/>
  <c r="B2359" i="14"/>
  <c r="B2360" i="14"/>
  <c r="B2361" i="14"/>
  <c r="B2362" i="14"/>
  <c r="B2363" i="14"/>
  <c r="B2364" i="14"/>
  <c r="B2365" i="14"/>
  <c r="B2366" i="14"/>
  <c r="B2367" i="14"/>
  <c r="B2368" i="14"/>
  <c r="B2369" i="14"/>
  <c r="B2370" i="14"/>
  <c r="B2371" i="14"/>
  <c r="B2372" i="14"/>
  <c r="B2373" i="14"/>
  <c r="B2374" i="14"/>
  <c r="B2375" i="14"/>
  <c r="B2376" i="14"/>
  <c r="B2377" i="14"/>
  <c r="B2378" i="14"/>
  <c r="B2379" i="14"/>
  <c r="B2380" i="14"/>
  <c r="B2381" i="14"/>
  <c r="B2382" i="14"/>
  <c r="B2383" i="14"/>
  <c r="B2384" i="14"/>
  <c r="B2385" i="14"/>
  <c r="B2386" i="14"/>
  <c r="B2387" i="14"/>
  <c r="B2388" i="14"/>
  <c r="B2389" i="14"/>
  <c r="B2390" i="14"/>
  <c r="B2391" i="14"/>
  <c r="B2392" i="14"/>
  <c r="B2393" i="14"/>
  <c r="B2394" i="14"/>
  <c r="B2395" i="14"/>
  <c r="B2396" i="14"/>
  <c r="B2397" i="14"/>
  <c r="B2398" i="14"/>
  <c r="B2399" i="14"/>
  <c r="B2400" i="14"/>
  <c r="B2401" i="14"/>
  <c r="B2402" i="14"/>
  <c r="B2403" i="14"/>
  <c r="B2404" i="14"/>
  <c r="B2405" i="14"/>
  <c r="B2406" i="14"/>
  <c r="B2407" i="14"/>
  <c r="B2408" i="14"/>
  <c r="B2409" i="14"/>
  <c r="B2410" i="14"/>
  <c r="B2411" i="14"/>
  <c r="B2412" i="14"/>
  <c r="B2413" i="14"/>
  <c r="B2414" i="14"/>
  <c r="B2415" i="14"/>
  <c r="B2416" i="14"/>
  <c r="B2417" i="14"/>
  <c r="B2418" i="14"/>
  <c r="B2419" i="14"/>
  <c r="B2420" i="14"/>
  <c r="B2421" i="14"/>
  <c r="B2422" i="14"/>
  <c r="B2423" i="14"/>
  <c r="B2424" i="14"/>
  <c r="B2425" i="14"/>
  <c r="B2426" i="14"/>
  <c r="B2427" i="14"/>
  <c r="B2428" i="14"/>
  <c r="B2429" i="14"/>
  <c r="B2430" i="14"/>
  <c r="B2431" i="14"/>
  <c r="B2432" i="14"/>
  <c r="B2433" i="14"/>
  <c r="B2434" i="14"/>
  <c r="B2435" i="14"/>
  <c r="B2436" i="14"/>
  <c r="B2437" i="14"/>
  <c r="B2438" i="14"/>
  <c r="B2439" i="14"/>
  <c r="B2440" i="14"/>
  <c r="B2441" i="14"/>
  <c r="B2442" i="14"/>
  <c r="B2443" i="14"/>
  <c r="B2444" i="14"/>
  <c r="B2445" i="14"/>
  <c r="B2446" i="14"/>
  <c r="B2447" i="14"/>
  <c r="B2448" i="14"/>
  <c r="B2449" i="14"/>
  <c r="B2450" i="14"/>
  <c r="B2451" i="14"/>
  <c r="B2452" i="14"/>
  <c r="B2453" i="14"/>
  <c r="B2454" i="14"/>
  <c r="B2455" i="14"/>
  <c r="B2456" i="14"/>
  <c r="B2457" i="14"/>
  <c r="B2458" i="14"/>
  <c r="B2459" i="14"/>
  <c r="B2460" i="14"/>
  <c r="B2461" i="14"/>
  <c r="B2462" i="14"/>
  <c r="B2463" i="14"/>
  <c r="B2464" i="14"/>
  <c r="B2465" i="14"/>
  <c r="B2466" i="14"/>
  <c r="B2467" i="14"/>
  <c r="B2468" i="14"/>
  <c r="B2469" i="14"/>
  <c r="B2470" i="14"/>
  <c r="B2471" i="14"/>
  <c r="B2472" i="14"/>
  <c r="B2473" i="14"/>
  <c r="B2474" i="14"/>
  <c r="B2475" i="14"/>
  <c r="B2476" i="14"/>
  <c r="B2477" i="14"/>
  <c r="B2478" i="14"/>
  <c r="B2479" i="14"/>
  <c r="B2480" i="14"/>
  <c r="B2481" i="14"/>
  <c r="B2482" i="14"/>
  <c r="B2483" i="14"/>
  <c r="B2484" i="14"/>
  <c r="B2485" i="14"/>
  <c r="B2486" i="14"/>
  <c r="B2487" i="14"/>
  <c r="B2488" i="14"/>
  <c r="B2489" i="14"/>
  <c r="B2490" i="14"/>
  <c r="B2491" i="14"/>
  <c r="B2492" i="14"/>
  <c r="B2493" i="14"/>
  <c r="B2494" i="14"/>
  <c r="B2495" i="14"/>
  <c r="B2496" i="14"/>
  <c r="B2497" i="14"/>
  <c r="B2498" i="14"/>
  <c r="B2499" i="14"/>
  <c r="B2500" i="14"/>
  <c r="B2501" i="14"/>
  <c r="B2502" i="14"/>
  <c r="B2503" i="14"/>
  <c r="B2504" i="14"/>
  <c r="B2505" i="14"/>
  <c r="B2506" i="14"/>
  <c r="B2507" i="14"/>
  <c r="B2508" i="14"/>
  <c r="B2509" i="14"/>
  <c r="B2510" i="14"/>
  <c r="B2511" i="14"/>
  <c r="B2512" i="14"/>
  <c r="B2513" i="14"/>
  <c r="B2514" i="14"/>
  <c r="B2515" i="14"/>
  <c r="B2516" i="14"/>
  <c r="B2517" i="14"/>
  <c r="B2518" i="14"/>
  <c r="B2519" i="14"/>
  <c r="B2520" i="14"/>
  <c r="B2521" i="14"/>
  <c r="B2522" i="14"/>
  <c r="B2523" i="14"/>
  <c r="B2524" i="14"/>
  <c r="B2525" i="14"/>
  <c r="B2526" i="14"/>
  <c r="B2527" i="14"/>
  <c r="B2528" i="14"/>
  <c r="B2529" i="14"/>
  <c r="B2530" i="14"/>
  <c r="B2531" i="14"/>
  <c r="B2532" i="14"/>
  <c r="B2533" i="14"/>
  <c r="B2534" i="14"/>
  <c r="B2535" i="14"/>
  <c r="B2536" i="14"/>
  <c r="B2537" i="14"/>
  <c r="B2538" i="14"/>
  <c r="B2539" i="14"/>
  <c r="B2540" i="14"/>
  <c r="B2541" i="14"/>
  <c r="B2542" i="14"/>
  <c r="B2543" i="14"/>
  <c r="B2544" i="14"/>
  <c r="B2545" i="14"/>
  <c r="B2546" i="14"/>
  <c r="B2547" i="14"/>
  <c r="B2548" i="14"/>
  <c r="B2549" i="14"/>
  <c r="B2550" i="14"/>
  <c r="B2551" i="14"/>
  <c r="B2552" i="14"/>
  <c r="B2553" i="14"/>
  <c r="B2554" i="14"/>
  <c r="B2555" i="14"/>
  <c r="B2556" i="14"/>
  <c r="B2557" i="14"/>
  <c r="B2558" i="14"/>
  <c r="B2559" i="14"/>
  <c r="B2560" i="14"/>
  <c r="B2561" i="14"/>
  <c r="B2562" i="14"/>
  <c r="B2563" i="14"/>
  <c r="B2564" i="14"/>
  <c r="B2565" i="14"/>
  <c r="B2566" i="14"/>
  <c r="B2567" i="14"/>
  <c r="B2568" i="14"/>
  <c r="B2569" i="14"/>
  <c r="B2570" i="14"/>
  <c r="B2571" i="14"/>
  <c r="B2572" i="14"/>
  <c r="B2573" i="14"/>
  <c r="B2574" i="14"/>
  <c r="B2575" i="14"/>
  <c r="B2576" i="14"/>
  <c r="B2577" i="14"/>
  <c r="B2578" i="14"/>
  <c r="B2579" i="14"/>
  <c r="B2580" i="14"/>
  <c r="B2581" i="14"/>
  <c r="B2582" i="14"/>
  <c r="B2583" i="14"/>
  <c r="B2584" i="14"/>
  <c r="B2585" i="14"/>
  <c r="B2586" i="14"/>
  <c r="B2587" i="14"/>
  <c r="B2588" i="14"/>
  <c r="B2589" i="14"/>
  <c r="B2590" i="14"/>
  <c r="B2591" i="14"/>
  <c r="B2592" i="14"/>
  <c r="B2593" i="14"/>
  <c r="B2594" i="14"/>
  <c r="B2595" i="14"/>
  <c r="B2596" i="14"/>
  <c r="B2597" i="14"/>
  <c r="B2598" i="14"/>
  <c r="B2599" i="14"/>
  <c r="B2600" i="14"/>
  <c r="B2601" i="14"/>
  <c r="B2602" i="14"/>
  <c r="B2603" i="14"/>
  <c r="B2604" i="14"/>
  <c r="B2605" i="14"/>
  <c r="B2606" i="14"/>
  <c r="B2607" i="14"/>
  <c r="B2608" i="14"/>
  <c r="B2609" i="14"/>
  <c r="B2610" i="14"/>
  <c r="B2611" i="14"/>
  <c r="B2612" i="14"/>
  <c r="B2613" i="14"/>
  <c r="B2614" i="14"/>
  <c r="B2615" i="14"/>
  <c r="B2616" i="14"/>
  <c r="B2617" i="14"/>
  <c r="B2618" i="14"/>
  <c r="B2619" i="14"/>
  <c r="B2620" i="14"/>
  <c r="B2621" i="14"/>
  <c r="B2622" i="14"/>
  <c r="B2623" i="14"/>
  <c r="B2624" i="14"/>
  <c r="B2625" i="14"/>
  <c r="B2626" i="14"/>
  <c r="B2627" i="14"/>
  <c r="B2628" i="14"/>
  <c r="B2629" i="14"/>
  <c r="B2630" i="14"/>
  <c r="B2631" i="14"/>
  <c r="B2632" i="14"/>
  <c r="B2633" i="14"/>
  <c r="B2634" i="14"/>
  <c r="B2635" i="14"/>
  <c r="B2636" i="14"/>
  <c r="B2637" i="14"/>
  <c r="B2638" i="14"/>
  <c r="B2639" i="14"/>
  <c r="B2640" i="14"/>
  <c r="B2641" i="14"/>
  <c r="B2642" i="14"/>
  <c r="B2643" i="14"/>
  <c r="B2644" i="14"/>
  <c r="B2645" i="14"/>
  <c r="B2646" i="14"/>
  <c r="B2647" i="14"/>
  <c r="B2648" i="14"/>
  <c r="B2649" i="14"/>
  <c r="B2650" i="14"/>
  <c r="B2651" i="14"/>
  <c r="B2652" i="14"/>
  <c r="B2653" i="14"/>
  <c r="B2654" i="14"/>
  <c r="B2655" i="14"/>
  <c r="B2656" i="14"/>
  <c r="B2657" i="14"/>
  <c r="B2658" i="14"/>
  <c r="B2659" i="14"/>
  <c r="B2660" i="14"/>
  <c r="B2661" i="14"/>
  <c r="B2662" i="14"/>
  <c r="B2663" i="14"/>
  <c r="B2664" i="14"/>
  <c r="B2665" i="14"/>
  <c r="B2666" i="14"/>
  <c r="B2667" i="14"/>
  <c r="B2668" i="14"/>
  <c r="B2669" i="14"/>
  <c r="B2670" i="14"/>
  <c r="B2671" i="14"/>
  <c r="B2672" i="14"/>
  <c r="B2673" i="14"/>
  <c r="B2674" i="14"/>
  <c r="B2675" i="14"/>
  <c r="B2676" i="14"/>
  <c r="B2677" i="14"/>
  <c r="B2678" i="14"/>
  <c r="B2679" i="14"/>
  <c r="B2680" i="14"/>
  <c r="B2681" i="14"/>
  <c r="B2682" i="14"/>
  <c r="B2683" i="14"/>
  <c r="B2684" i="14"/>
  <c r="B2685" i="14"/>
  <c r="B2686" i="14"/>
  <c r="B2687" i="14"/>
  <c r="B2688" i="14"/>
  <c r="B2689" i="14"/>
  <c r="B2690" i="14"/>
  <c r="B2691" i="14"/>
  <c r="B2692" i="14"/>
  <c r="B2693" i="14"/>
  <c r="B2694" i="14"/>
  <c r="B2695" i="14"/>
  <c r="B2696" i="14"/>
  <c r="B2697" i="14"/>
  <c r="B2698" i="14"/>
  <c r="B2699" i="14"/>
  <c r="B2700" i="14"/>
  <c r="B2701" i="14"/>
  <c r="B2702" i="14"/>
  <c r="B2703" i="14"/>
  <c r="B2704" i="14"/>
  <c r="B2705" i="14"/>
  <c r="B2706" i="14"/>
  <c r="B2707" i="14"/>
  <c r="B2708" i="14"/>
  <c r="B2709" i="14"/>
  <c r="B2710" i="14"/>
  <c r="B2711" i="14"/>
  <c r="B2712" i="14"/>
  <c r="B2713" i="14"/>
  <c r="B2714" i="14"/>
  <c r="B2715" i="14"/>
  <c r="B2716" i="14"/>
  <c r="B2717" i="14"/>
  <c r="B2718" i="14"/>
  <c r="B2719" i="14"/>
  <c r="B2720" i="14"/>
  <c r="B2721" i="14"/>
  <c r="B2722" i="14"/>
  <c r="B2723" i="14"/>
  <c r="B2724" i="14"/>
  <c r="B2725" i="14"/>
  <c r="B2726" i="14"/>
  <c r="B2727" i="14"/>
  <c r="B2728" i="14"/>
  <c r="B2729" i="14"/>
  <c r="B2730" i="14"/>
  <c r="B2731" i="14"/>
  <c r="B2732" i="14"/>
  <c r="B2733" i="14"/>
  <c r="B2734" i="14"/>
  <c r="B2735" i="14"/>
  <c r="B2736" i="14"/>
  <c r="B2737" i="14"/>
  <c r="B2738" i="14"/>
  <c r="B2739" i="14"/>
  <c r="B2740" i="14"/>
  <c r="B2741" i="14"/>
  <c r="B2742" i="14"/>
  <c r="B2743" i="14"/>
  <c r="B2744" i="14"/>
  <c r="B2745" i="14"/>
  <c r="B2746" i="14"/>
  <c r="B2747" i="14"/>
  <c r="B2748" i="14"/>
  <c r="B2749" i="14"/>
  <c r="B2750" i="14"/>
  <c r="B2751" i="14"/>
  <c r="B2752" i="14"/>
  <c r="B2753" i="14"/>
  <c r="B2754" i="14"/>
  <c r="B2755" i="14"/>
  <c r="B2756" i="14"/>
  <c r="B2757" i="14"/>
  <c r="B2758" i="14"/>
  <c r="B2759" i="14"/>
  <c r="B2760" i="14"/>
  <c r="B2761" i="14"/>
  <c r="B2762" i="14"/>
  <c r="B2763" i="14"/>
  <c r="B2764" i="14"/>
  <c r="B2765" i="14"/>
  <c r="B2766" i="14"/>
  <c r="B2767" i="14"/>
  <c r="B2768" i="14"/>
  <c r="B2769" i="14"/>
  <c r="B2770" i="14"/>
  <c r="B2771" i="14"/>
  <c r="B2772" i="14"/>
  <c r="B2773" i="14"/>
  <c r="B2774" i="14"/>
  <c r="B2775" i="14"/>
  <c r="B2776" i="14"/>
  <c r="B2777" i="14"/>
  <c r="B2778" i="14"/>
  <c r="B2779" i="14"/>
  <c r="B2780" i="14"/>
  <c r="B2781" i="14"/>
  <c r="B2782" i="14"/>
  <c r="B2783" i="14"/>
  <c r="B2784" i="14"/>
  <c r="B2785" i="14"/>
  <c r="B2786" i="14"/>
  <c r="B2787" i="14"/>
  <c r="B2788" i="14"/>
  <c r="B2789" i="14"/>
  <c r="B2790" i="14"/>
  <c r="B2791" i="14"/>
  <c r="B2792" i="14"/>
  <c r="B2793" i="14"/>
  <c r="B2794" i="14"/>
  <c r="B2795" i="14"/>
  <c r="B2796" i="14"/>
  <c r="B2797" i="14"/>
  <c r="B2798" i="14"/>
  <c r="B2799" i="14"/>
  <c r="B2800" i="14"/>
  <c r="B2801" i="14"/>
  <c r="B2802" i="14"/>
  <c r="B2803" i="14"/>
  <c r="B2804" i="14"/>
  <c r="B2805" i="14"/>
  <c r="B2806" i="14"/>
  <c r="B2807" i="14"/>
  <c r="B2808" i="14"/>
  <c r="B2809" i="14"/>
  <c r="B2810" i="14"/>
  <c r="B2811" i="14"/>
  <c r="B2812" i="14"/>
  <c r="B2813" i="14"/>
  <c r="B2814" i="14"/>
  <c r="B2815" i="14"/>
  <c r="B2816" i="14"/>
  <c r="B2817" i="14"/>
  <c r="B2818" i="14"/>
  <c r="B2819" i="14"/>
  <c r="B2820" i="14"/>
  <c r="B2821" i="14"/>
  <c r="B2822" i="14"/>
  <c r="B2823" i="14"/>
  <c r="B2824" i="14"/>
  <c r="B2825" i="14"/>
  <c r="B2826" i="14"/>
  <c r="B2827" i="14"/>
  <c r="B2828" i="14"/>
  <c r="B2829" i="14"/>
  <c r="B2830" i="14"/>
  <c r="B2831" i="14"/>
  <c r="B2832" i="14"/>
  <c r="B2833" i="14"/>
  <c r="B2834" i="14"/>
  <c r="B2835" i="14"/>
  <c r="B2836" i="14"/>
  <c r="B2837" i="14"/>
  <c r="B2838" i="14"/>
  <c r="B2839" i="14"/>
  <c r="B2840" i="14"/>
  <c r="B2841" i="14"/>
  <c r="B2842" i="14"/>
  <c r="B2843" i="14"/>
  <c r="B2844" i="14"/>
  <c r="B2845" i="14"/>
  <c r="B2846" i="14"/>
  <c r="B2847" i="14"/>
  <c r="B2848" i="14"/>
  <c r="B2849" i="14"/>
  <c r="B2850" i="14"/>
  <c r="B2851" i="14"/>
  <c r="B2852" i="14"/>
  <c r="B2853" i="14"/>
  <c r="B2854" i="14"/>
  <c r="B2855" i="14"/>
  <c r="B2856" i="14"/>
  <c r="B2857" i="14"/>
  <c r="B2858" i="14"/>
  <c r="B2859" i="14"/>
  <c r="B2860" i="14"/>
  <c r="B2861" i="14"/>
  <c r="B2862" i="14"/>
  <c r="B2863" i="14"/>
  <c r="B2864" i="14"/>
  <c r="B2865" i="14"/>
  <c r="B2866" i="14"/>
  <c r="B2867" i="14"/>
  <c r="B2868" i="14"/>
  <c r="B2869" i="14"/>
  <c r="B2870" i="14"/>
  <c r="B2871" i="14"/>
  <c r="B2872" i="14"/>
  <c r="B2873" i="14"/>
  <c r="B2874" i="14"/>
  <c r="B2875" i="14"/>
  <c r="B2876" i="14"/>
  <c r="B2877" i="14"/>
  <c r="B2878" i="14"/>
  <c r="B2879" i="14"/>
  <c r="B2880" i="14"/>
  <c r="B2881" i="14"/>
  <c r="B2882" i="14"/>
  <c r="B2883" i="14"/>
  <c r="B2884" i="14"/>
  <c r="B2885" i="14"/>
  <c r="B2886" i="14"/>
  <c r="B2887" i="14"/>
  <c r="B2888" i="14"/>
  <c r="B2889" i="14"/>
  <c r="B2890" i="14"/>
  <c r="B2891" i="14"/>
  <c r="B2892" i="14"/>
  <c r="B2893" i="14"/>
  <c r="B2894" i="14"/>
  <c r="B2895" i="14"/>
  <c r="B2896" i="14"/>
  <c r="B2897" i="14"/>
  <c r="B2898" i="14"/>
  <c r="B2899" i="14"/>
  <c r="B2900" i="14"/>
  <c r="B2901" i="14"/>
  <c r="B2902" i="14"/>
  <c r="B2903" i="14"/>
  <c r="B2904" i="14"/>
  <c r="B2905" i="14"/>
  <c r="B2906" i="14"/>
  <c r="B2907" i="14"/>
  <c r="B2908" i="14"/>
  <c r="B2909" i="14"/>
  <c r="B2910" i="14"/>
  <c r="B2911" i="14"/>
  <c r="B2912" i="14"/>
  <c r="B2913" i="14"/>
  <c r="B2914" i="14"/>
  <c r="B2915" i="14"/>
  <c r="B2916" i="14"/>
  <c r="B2917" i="14"/>
  <c r="B2918" i="14"/>
  <c r="B2919" i="14"/>
  <c r="B2920" i="14"/>
  <c r="B2921" i="14"/>
  <c r="B2922" i="14"/>
  <c r="B2923" i="14"/>
  <c r="B2924" i="14"/>
  <c r="B2925" i="14"/>
  <c r="B2926" i="14"/>
  <c r="B2927" i="14"/>
  <c r="B2928" i="14"/>
  <c r="B2929" i="14"/>
  <c r="B2930" i="14"/>
  <c r="B2931" i="14"/>
  <c r="B2932" i="14"/>
  <c r="B2933" i="14"/>
  <c r="B2934" i="14"/>
  <c r="B2935" i="14"/>
  <c r="B2936" i="14"/>
  <c r="B2937" i="14"/>
  <c r="B2938" i="14"/>
  <c r="B2939" i="14"/>
  <c r="B2940" i="14"/>
  <c r="B2941" i="14"/>
  <c r="B2942" i="14"/>
  <c r="B2943" i="14"/>
  <c r="B2944" i="14"/>
  <c r="B2945" i="14"/>
  <c r="B2946" i="14"/>
  <c r="B2947" i="14"/>
  <c r="B2948" i="14"/>
  <c r="B2949" i="14"/>
  <c r="B2950" i="14"/>
  <c r="B2951" i="14"/>
  <c r="B2952" i="14"/>
  <c r="B2953" i="14"/>
  <c r="B2954" i="14"/>
  <c r="B2955" i="14"/>
  <c r="B2956" i="14"/>
  <c r="B2957" i="14"/>
  <c r="B2958" i="14"/>
  <c r="B2959" i="14"/>
  <c r="B2960" i="14"/>
  <c r="B2961" i="14"/>
  <c r="B2962" i="14"/>
  <c r="B2963" i="14"/>
  <c r="B2964" i="14"/>
  <c r="B2965" i="14"/>
  <c r="B2966" i="14"/>
  <c r="B2967" i="14"/>
  <c r="B2968" i="14"/>
  <c r="B2969" i="14"/>
  <c r="B2970" i="14"/>
  <c r="B2971" i="14"/>
  <c r="B2972" i="14"/>
  <c r="B2973" i="14"/>
  <c r="B2974" i="14"/>
  <c r="B2975" i="14"/>
  <c r="B2976" i="14"/>
  <c r="B2977" i="14"/>
  <c r="B2978" i="14"/>
  <c r="B2979" i="14"/>
  <c r="B2980" i="14"/>
  <c r="B2981" i="14"/>
  <c r="B2982" i="14"/>
  <c r="B2983" i="14"/>
  <c r="B2984" i="14"/>
  <c r="B2985" i="14"/>
  <c r="B2986" i="14"/>
  <c r="B2987" i="14"/>
  <c r="B2988" i="14"/>
  <c r="B2989" i="14"/>
  <c r="B2990" i="14"/>
  <c r="B2991" i="14"/>
  <c r="B2992" i="14"/>
  <c r="B2993" i="14"/>
  <c r="B2994" i="14"/>
  <c r="B2995" i="14"/>
  <c r="B2996" i="14"/>
  <c r="B2997" i="14"/>
  <c r="B2998" i="14"/>
  <c r="B2999" i="14"/>
  <c r="B3000" i="14"/>
  <c r="B3001" i="14"/>
  <c r="B3002" i="14"/>
  <c r="B3003" i="14"/>
  <c r="B3004" i="14"/>
  <c r="B3005" i="14"/>
  <c r="B3006" i="14"/>
  <c r="B3007" i="14"/>
  <c r="B3008" i="14"/>
  <c r="B3009" i="14"/>
  <c r="B3010" i="14"/>
  <c r="B3011" i="14"/>
  <c r="B3012" i="14"/>
  <c r="B3013" i="14"/>
  <c r="B3014" i="14"/>
  <c r="B3015" i="14"/>
  <c r="B3016" i="14"/>
  <c r="B3017" i="14"/>
  <c r="B3018" i="14"/>
  <c r="B3019" i="14"/>
  <c r="B3020" i="14"/>
  <c r="B3021" i="14"/>
  <c r="B3022" i="14"/>
  <c r="B3023" i="14"/>
  <c r="B3024" i="14"/>
  <c r="B3025" i="14"/>
  <c r="B3026" i="14"/>
  <c r="B3027" i="14"/>
  <c r="B3028" i="14"/>
  <c r="B3029" i="14"/>
  <c r="B3030" i="14"/>
  <c r="B3031" i="14"/>
  <c r="B3032" i="14"/>
  <c r="B3033" i="14"/>
  <c r="B3034" i="14"/>
  <c r="B3035" i="14"/>
  <c r="B3036" i="14"/>
  <c r="B3037" i="14"/>
  <c r="B3038" i="14"/>
  <c r="B3039" i="14"/>
  <c r="B3040" i="14"/>
  <c r="B3041" i="14"/>
  <c r="B3042" i="14"/>
  <c r="B3043" i="14"/>
  <c r="B3044" i="14"/>
  <c r="B3045" i="14"/>
  <c r="B3046" i="14"/>
  <c r="B3047" i="14"/>
  <c r="B3048" i="14"/>
  <c r="B3049" i="14"/>
  <c r="B3050" i="14"/>
  <c r="B3051" i="14"/>
  <c r="B3052" i="14"/>
  <c r="B3053" i="14"/>
  <c r="B3054" i="14"/>
  <c r="B3055" i="14"/>
  <c r="B3056" i="14"/>
  <c r="B3057" i="14"/>
  <c r="B3058" i="14"/>
  <c r="B3059" i="14"/>
  <c r="B3060" i="14"/>
  <c r="B3061" i="14"/>
  <c r="B3062" i="14"/>
  <c r="B3063" i="14"/>
  <c r="B3064" i="14"/>
  <c r="B3065" i="14"/>
  <c r="B3066" i="14"/>
  <c r="B3067" i="14"/>
  <c r="B3068" i="14"/>
  <c r="B3069" i="14"/>
  <c r="B3070" i="14"/>
  <c r="B3071" i="14"/>
  <c r="B3072" i="14"/>
  <c r="B3073" i="14"/>
  <c r="B3074" i="14"/>
  <c r="B3075" i="14"/>
  <c r="B3076" i="14"/>
  <c r="B3077" i="14"/>
  <c r="B3078" i="14"/>
  <c r="B3079" i="14"/>
  <c r="B3080" i="14"/>
  <c r="B3081" i="14"/>
  <c r="B3082" i="14"/>
  <c r="B3083" i="14"/>
  <c r="B3084" i="14"/>
  <c r="B3085" i="14"/>
  <c r="B3086" i="14"/>
  <c r="B3087" i="14"/>
  <c r="B3088" i="14"/>
  <c r="B3089" i="14"/>
  <c r="B3090" i="14"/>
  <c r="B3091" i="14"/>
  <c r="B3092" i="14"/>
  <c r="B3093" i="14"/>
  <c r="B3094" i="14"/>
  <c r="B3095" i="14"/>
  <c r="B3096" i="14"/>
  <c r="B3097" i="14"/>
  <c r="B3098" i="14"/>
  <c r="B3099" i="14"/>
  <c r="B3100" i="14"/>
  <c r="B3101" i="14"/>
  <c r="B3102" i="14"/>
  <c r="B3103" i="14"/>
  <c r="B3104" i="14"/>
  <c r="B3105" i="14"/>
  <c r="B3106" i="14"/>
  <c r="B3107" i="14"/>
  <c r="B3108" i="14"/>
  <c r="B3109" i="14"/>
  <c r="B3110" i="14"/>
  <c r="B3111" i="14"/>
  <c r="B3112" i="14"/>
  <c r="B3113" i="14"/>
  <c r="B3114" i="14"/>
  <c r="B3115" i="14"/>
  <c r="B3116" i="14"/>
  <c r="B3117" i="14"/>
  <c r="B3118" i="14"/>
  <c r="B3119" i="14"/>
  <c r="B3120" i="14"/>
  <c r="B3121" i="14"/>
  <c r="B3122" i="14"/>
  <c r="B3123" i="14"/>
  <c r="B3124" i="14"/>
  <c r="B3125" i="14"/>
  <c r="B3126" i="14"/>
  <c r="B3127" i="14"/>
  <c r="B3128" i="14"/>
  <c r="B3129" i="14"/>
  <c r="B3130" i="14"/>
  <c r="B3131" i="14"/>
  <c r="B3132" i="14"/>
  <c r="B3133" i="14"/>
  <c r="B3134" i="14"/>
  <c r="B3135" i="14"/>
  <c r="B3136" i="14"/>
  <c r="B3137" i="14"/>
  <c r="B3138" i="14"/>
  <c r="B3139" i="14"/>
  <c r="B3140" i="14"/>
  <c r="B3141" i="14"/>
  <c r="B3142" i="14"/>
  <c r="B3143" i="14"/>
  <c r="B3144" i="14"/>
  <c r="B3145" i="14"/>
  <c r="B3146" i="14"/>
  <c r="B3147" i="14"/>
  <c r="B3148" i="14"/>
  <c r="B3149" i="14"/>
  <c r="B3150" i="14"/>
  <c r="B3151" i="14"/>
  <c r="B3152" i="14"/>
  <c r="B3153" i="14"/>
  <c r="B3154" i="14"/>
  <c r="B3155" i="14"/>
  <c r="B3156" i="14"/>
  <c r="B3157" i="14"/>
  <c r="B3158" i="14"/>
  <c r="B3159" i="14"/>
  <c r="B3160" i="14"/>
  <c r="B3161" i="14"/>
  <c r="B3162" i="14"/>
  <c r="B3163" i="14"/>
  <c r="B3164" i="14"/>
  <c r="B3165" i="14"/>
  <c r="B3166" i="14"/>
  <c r="B3167" i="14"/>
  <c r="B3168" i="14"/>
  <c r="B3169" i="14"/>
  <c r="B3170" i="14"/>
  <c r="B3171" i="14"/>
  <c r="B3172" i="14"/>
  <c r="B3173" i="14"/>
  <c r="B3174" i="14"/>
  <c r="B3175" i="14"/>
  <c r="B3176" i="14"/>
  <c r="B3177" i="14"/>
  <c r="B3178" i="14"/>
  <c r="B3179" i="14"/>
  <c r="B3180" i="14"/>
  <c r="B3181" i="14"/>
  <c r="B3182" i="14"/>
  <c r="B3183" i="14"/>
  <c r="B3184" i="14"/>
  <c r="B3185" i="14"/>
  <c r="B3186" i="14"/>
  <c r="B3187" i="14"/>
  <c r="B3188" i="14"/>
  <c r="B3189" i="14"/>
  <c r="B3190" i="14"/>
  <c r="B3191" i="14"/>
  <c r="B3192" i="14"/>
  <c r="B3193" i="14"/>
  <c r="B3194" i="14"/>
  <c r="B3195" i="14"/>
  <c r="B3196" i="14"/>
  <c r="B3197" i="14"/>
  <c r="B3198" i="14"/>
  <c r="B3199" i="14"/>
  <c r="B3200" i="14"/>
  <c r="B3201" i="14"/>
  <c r="B3202" i="14"/>
  <c r="B3203" i="14"/>
  <c r="B3204" i="14"/>
  <c r="B3205" i="14"/>
  <c r="B3206" i="14"/>
  <c r="B3207" i="14"/>
  <c r="B3208" i="14"/>
  <c r="B3209" i="14"/>
  <c r="B3210" i="14"/>
  <c r="B3211" i="14"/>
  <c r="B3212" i="14"/>
  <c r="B3213" i="14"/>
  <c r="B3214" i="14"/>
  <c r="B3215" i="14"/>
  <c r="B3216" i="14"/>
  <c r="B3217" i="14"/>
  <c r="B3218" i="14"/>
  <c r="B3219" i="14"/>
  <c r="B3220" i="14"/>
  <c r="B3221" i="14"/>
  <c r="B3222" i="14"/>
  <c r="B3223" i="14"/>
  <c r="B3224" i="14"/>
  <c r="B3225" i="14"/>
  <c r="B3226" i="14"/>
  <c r="B3227" i="14"/>
  <c r="B3228" i="14"/>
  <c r="B3229" i="14"/>
  <c r="B3230" i="14"/>
  <c r="B3231" i="14"/>
  <c r="B3232" i="14"/>
  <c r="B3233" i="14"/>
  <c r="B3234" i="14"/>
  <c r="B3235" i="14"/>
  <c r="B3236" i="14"/>
  <c r="B3237" i="14"/>
  <c r="B3238" i="14"/>
  <c r="B3239" i="14"/>
  <c r="B3240" i="14"/>
  <c r="B3241" i="14"/>
  <c r="B3242" i="14"/>
  <c r="B3243" i="14"/>
  <c r="B3244" i="14"/>
  <c r="B3245" i="14"/>
  <c r="B3246" i="14"/>
  <c r="B3247" i="14"/>
  <c r="B3248" i="14"/>
  <c r="B3249" i="14"/>
  <c r="B3250" i="14"/>
  <c r="B3251" i="14"/>
  <c r="B3252" i="14"/>
  <c r="B3253" i="14"/>
  <c r="B3254" i="14"/>
  <c r="B3255" i="14"/>
  <c r="B3256" i="14"/>
  <c r="B3257" i="14"/>
  <c r="B3258" i="14"/>
  <c r="B3259" i="14"/>
  <c r="B3260" i="14"/>
  <c r="B3261" i="14"/>
  <c r="B3262" i="14"/>
  <c r="B3263" i="14"/>
  <c r="B3264" i="14"/>
  <c r="B3265" i="14"/>
  <c r="B3266" i="14"/>
  <c r="B3267" i="14"/>
  <c r="B3268" i="14"/>
  <c r="B3269" i="14"/>
  <c r="B3270" i="14"/>
  <c r="B3271" i="14"/>
  <c r="B3272" i="14"/>
  <c r="B3273" i="14"/>
  <c r="B3274" i="14"/>
  <c r="B3275" i="14"/>
  <c r="B3276" i="14"/>
  <c r="B3277" i="14"/>
  <c r="B3278" i="14"/>
  <c r="B3279" i="14"/>
  <c r="B3280" i="14"/>
  <c r="B3281" i="14"/>
  <c r="B3282" i="14"/>
  <c r="B3283" i="14"/>
  <c r="B3284" i="14"/>
  <c r="B3285" i="14"/>
  <c r="B3286" i="14"/>
  <c r="B3287" i="14"/>
  <c r="B3288" i="14"/>
  <c r="B3289" i="14"/>
  <c r="B3290" i="14"/>
  <c r="B3291" i="14"/>
  <c r="B3292" i="14"/>
  <c r="B3293" i="14"/>
  <c r="B3294" i="14"/>
  <c r="B3295" i="14"/>
  <c r="B3296" i="14"/>
  <c r="B3297" i="14"/>
  <c r="B3298" i="14"/>
  <c r="B3299" i="14"/>
  <c r="B3300" i="14"/>
  <c r="B3301" i="14"/>
  <c r="B3302" i="14"/>
  <c r="B3303" i="14"/>
  <c r="B3304" i="14"/>
  <c r="B3305" i="14"/>
  <c r="B3306" i="14"/>
  <c r="B3307" i="14"/>
  <c r="B3308" i="14"/>
  <c r="B3309" i="14"/>
  <c r="B3310" i="14"/>
  <c r="B3311" i="14"/>
  <c r="B3312" i="14"/>
  <c r="B3313" i="14"/>
  <c r="B3314" i="14"/>
  <c r="B3315" i="14"/>
  <c r="B3316" i="14"/>
  <c r="B3317" i="14"/>
  <c r="B3318" i="14"/>
  <c r="B3319" i="14"/>
  <c r="B3320" i="14"/>
  <c r="B3321" i="14"/>
  <c r="B3322" i="14"/>
  <c r="B3323" i="14"/>
  <c r="B3324" i="14"/>
  <c r="B3325" i="14"/>
  <c r="B3326" i="14"/>
  <c r="B3327" i="14"/>
  <c r="B3328" i="14"/>
  <c r="B3329" i="14"/>
  <c r="B3330" i="14"/>
  <c r="B3331" i="14"/>
  <c r="B3332" i="14"/>
  <c r="B3333" i="14"/>
  <c r="B3334" i="14"/>
  <c r="B3335" i="14"/>
  <c r="B3336" i="14"/>
  <c r="B3337" i="14"/>
  <c r="B3338" i="14"/>
  <c r="B3339" i="14"/>
  <c r="B3340" i="14"/>
  <c r="B3341" i="14"/>
  <c r="B3342" i="14"/>
  <c r="B3343" i="14"/>
  <c r="B3344" i="14"/>
  <c r="B3345" i="14"/>
  <c r="B3346" i="14"/>
  <c r="B3347" i="14"/>
  <c r="B3348" i="14"/>
  <c r="B3349" i="14"/>
  <c r="B3350" i="14"/>
  <c r="B3351" i="14"/>
  <c r="B3352" i="14"/>
  <c r="B3353" i="14"/>
  <c r="B3354" i="14"/>
  <c r="B3355" i="14"/>
  <c r="B3356" i="14"/>
  <c r="B3357" i="14"/>
  <c r="B3358" i="14"/>
  <c r="B3359" i="14"/>
  <c r="B3360" i="14"/>
  <c r="B3361" i="14"/>
  <c r="B3362" i="14"/>
  <c r="B3363" i="14"/>
  <c r="B3364" i="14"/>
  <c r="B3365" i="14"/>
  <c r="B3366" i="14"/>
  <c r="B3367" i="14"/>
  <c r="B3368" i="14"/>
  <c r="B3369" i="14"/>
  <c r="B3370" i="14"/>
  <c r="B3371" i="14"/>
  <c r="B3372" i="14"/>
  <c r="B3373" i="14"/>
  <c r="B3374" i="14"/>
  <c r="B3375" i="14"/>
  <c r="B3376" i="14"/>
  <c r="B3377" i="14"/>
  <c r="B3378" i="14"/>
  <c r="B3379" i="14"/>
  <c r="B3380" i="14"/>
  <c r="B3381" i="14"/>
  <c r="B3382" i="14"/>
  <c r="B3383" i="14"/>
  <c r="B3384" i="14"/>
  <c r="B3385" i="14"/>
  <c r="B3386" i="14"/>
  <c r="B3387" i="14"/>
  <c r="B3388" i="14"/>
  <c r="B3389" i="14"/>
  <c r="B3390" i="14"/>
  <c r="B3391" i="14"/>
  <c r="B3392" i="14"/>
  <c r="B3393" i="14"/>
  <c r="B3394" i="14"/>
  <c r="B3395" i="14"/>
  <c r="B3396" i="14"/>
  <c r="B3397" i="14"/>
  <c r="B3398" i="14"/>
  <c r="B3399" i="14"/>
  <c r="B3400" i="14"/>
  <c r="B3401" i="14"/>
  <c r="B3402" i="14"/>
  <c r="B3403" i="14"/>
  <c r="B3404" i="14"/>
  <c r="B3405" i="14"/>
  <c r="B3406" i="14"/>
  <c r="B3407" i="14"/>
  <c r="B3408" i="14"/>
  <c r="B3409" i="14"/>
  <c r="B3410" i="14"/>
  <c r="B3411" i="14"/>
  <c r="B3412" i="14"/>
  <c r="B3413" i="14"/>
  <c r="B3414" i="14"/>
  <c r="B3415" i="14"/>
  <c r="B3416" i="14"/>
  <c r="B3417" i="14"/>
  <c r="B3418" i="14"/>
  <c r="B3419" i="14"/>
  <c r="B3420" i="14"/>
  <c r="B3421" i="14"/>
  <c r="B3422" i="14"/>
  <c r="B3423" i="14"/>
  <c r="B3424" i="14"/>
  <c r="B3425" i="14"/>
  <c r="B3426" i="14"/>
  <c r="B3427" i="14"/>
  <c r="B3428" i="14"/>
  <c r="B3429" i="14"/>
  <c r="B3430" i="14"/>
  <c r="B3431" i="14"/>
  <c r="B3432" i="14"/>
  <c r="B3433" i="14"/>
  <c r="B3434" i="14"/>
  <c r="B3435" i="14"/>
  <c r="B3436" i="14"/>
  <c r="B3437" i="14"/>
  <c r="B3438" i="14"/>
  <c r="B3439" i="14"/>
  <c r="B3440" i="14"/>
  <c r="B3441" i="14"/>
  <c r="B3442" i="14"/>
  <c r="B3443" i="14"/>
  <c r="B3444" i="14"/>
  <c r="B3445" i="14"/>
  <c r="B3446" i="14"/>
  <c r="B3447" i="14"/>
  <c r="B3448" i="14"/>
  <c r="B3449" i="14"/>
  <c r="B3450" i="14"/>
  <c r="B3451" i="14"/>
  <c r="B3452" i="14"/>
  <c r="B3453" i="14"/>
  <c r="B3454" i="14"/>
  <c r="B3455" i="14"/>
  <c r="B3456" i="14"/>
  <c r="B3457" i="14"/>
  <c r="B3458" i="14"/>
  <c r="B3459" i="14"/>
  <c r="B3460" i="14"/>
  <c r="B3461" i="14"/>
  <c r="B3462" i="14"/>
  <c r="B3463" i="14"/>
  <c r="B3464" i="14"/>
  <c r="B3465" i="14"/>
  <c r="B3466" i="14"/>
  <c r="B3467" i="14"/>
  <c r="B3468" i="14"/>
  <c r="B3469" i="14"/>
  <c r="B3470" i="14"/>
  <c r="B3471" i="14"/>
  <c r="B3472" i="14"/>
  <c r="B3473" i="14"/>
  <c r="B3474" i="14"/>
  <c r="B3475" i="14"/>
  <c r="B3476" i="14"/>
  <c r="B3477" i="14"/>
  <c r="B3478" i="14"/>
  <c r="B3479" i="14"/>
  <c r="B3480" i="14"/>
  <c r="B3481" i="14"/>
  <c r="B3482" i="14"/>
  <c r="B3483" i="14"/>
  <c r="B3484" i="14"/>
  <c r="B3485" i="14"/>
  <c r="B3486" i="14"/>
  <c r="B3487" i="14"/>
  <c r="B3488" i="14"/>
  <c r="B3489" i="14"/>
  <c r="B3490" i="14"/>
  <c r="B3491" i="14"/>
  <c r="B3492" i="14"/>
  <c r="B3493" i="14"/>
  <c r="B3494" i="14"/>
  <c r="B3495" i="14"/>
  <c r="B3496" i="14"/>
  <c r="B3497" i="14"/>
  <c r="B3498" i="14"/>
  <c r="B3499" i="14"/>
  <c r="B3500" i="14"/>
  <c r="B3501" i="14"/>
  <c r="B3502" i="14"/>
  <c r="B3503" i="14"/>
  <c r="B3504" i="14"/>
  <c r="B3505" i="14"/>
  <c r="B3506" i="14"/>
  <c r="B3507" i="14"/>
  <c r="B3508" i="14"/>
  <c r="B3509" i="14"/>
  <c r="B3510" i="14"/>
  <c r="B3511" i="14"/>
  <c r="B3512" i="14"/>
  <c r="B3513" i="14"/>
  <c r="B3514" i="14"/>
  <c r="B3515" i="14"/>
  <c r="B3516" i="14"/>
  <c r="B3517" i="14"/>
  <c r="B3518" i="14"/>
  <c r="B3519" i="14"/>
  <c r="B3520" i="14"/>
  <c r="B3521" i="14"/>
  <c r="B3522" i="14"/>
  <c r="B3523" i="14"/>
  <c r="B3524" i="14"/>
  <c r="B3525" i="14"/>
  <c r="B3526" i="14"/>
  <c r="B3527" i="14"/>
  <c r="B3528" i="14"/>
  <c r="B3529" i="14"/>
  <c r="B3530" i="14"/>
  <c r="B3531" i="14"/>
  <c r="B3532" i="14"/>
  <c r="B3533" i="14"/>
  <c r="B3534" i="14"/>
  <c r="B3535" i="14"/>
  <c r="B3536" i="14"/>
  <c r="B3537" i="14"/>
  <c r="B3538" i="14"/>
  <c r="B3539" i="14"/>
  <c r="B3540" i="14"/>
  <c r="B3541" i="14"/>
  <c r="B3542" i="14"/>
  <c r="B3543" i="14"/>
  <c r="B3544" i="14"/>
  <c r="B3545" i="14"/>
  <c r="B3546" i="14"/>
  <c r="B3547" i="14"/>
  <c r="B3548" i="14"/>
  <c r="B3549" i="14"/>
  <c r="B3550" i="14"/>
  <c r="B3551" i="14"/>
  <c r="B3552" i="14"/>
  <c r="B3553" i="14"/>
  <c r="B3554" i="14"/>
  <c r="B3555" i="14"/>
  <c r="B3556" i="14"/>
  <c r="B3557" i="14"/>
  <c r="B3558" i="14"/>
  <c r="B3559" i="14"/>
  <c r="B3560" i="14"/>
  <c r="B3561" i="14"/>
  <c r="B3562" i="14"/>
  <c r="B3563" i="14"/>
  <c r="B3564" i="14"/>
  <c r="B3565" i="14"/>
  <c r="B3566" i="14"/>
  <c r="B3567" i="14"/>
  <c r="B3568" i="14"/>
  <c r="B3569" i="14"/>
  <c r="B3570" i="14"/>
  <c r="B3571" i="14"/>
  <c r="B3572" i="14"/>
  <c r="B3573" i="14"/>
  <c r="B3574" i="14"/>
  <c r="B3575" i="14"/>
  <c r="B3576" i="14"/>
  <c r="B3577" i="14"/>
  <c r="B3578" i="14"/>
  <c r="B3579" i="14"/>
  <c r="B3580" i="14"/>
  <c r="B3581" i="14"/>
  <c r="B3582" i="14"/>
  <c r="B3583" i="14"/>
  <c r="B3584" i="14"/>
  <c r="B3585" i="14"/>
  <c r="B3586" i="14"/>
  <c r="B3587" i="14"/>
  <c r="B3588" i="14"/>
  <c r="B3589" i="14"/>
  <c r="B3590" i="14"/>
  <c r="B3591" i="14"/>
  <c r="B3592" i="14"/>
  <c r="B3593" i="14"/>
  <c r="B3594" i="14"/>
  <c r="B3595" i="14"/>
  <c r="B3596" i="14"/>
  <c r="B3597" i="14"/>
  <c r="B3598" i="14"/>
  <c r="B3599" i="14"/>
  <c r="B3600" i="14"/>
  <c r="B3601" i="14"/>
  <c r="B3602" i="14"/>
  <c r="B3603" i="14"/>
  <c r="B3604" i="14"/>
  <c r="B3605" i="14"/>
  <c r="B3606" i="14"/>
  <c r="B3607" i="14"/>
  <c r="B3608" i="14"/>
  <c r="B3609" i="14"/>
  <c r="B3610" i="14"/>
  <c r="B3611" i="14"/>
  <c r="B3612" i="14"/>
  <c r="B3613" i="14"/>
  <c r="B3614" i="14"/>
  <c r="B3615" i="14"/>
  <c r="B3616" i="14"/>
  <c r="B3617" i="14"/>
  <c r="B3618" i="14"/>
  <c r="B3619" i="14"/>
  <c r="B3620" i="14"/>
  <c r="B3621" i="14"/>
  <c r="B3622" i="14"/>
  <c r="B3623" i="14"/>
  <c r="B3624" i="14"/>
  <c r="B3625" i="14"/>
  <c r="B3626" i="14"/>
  <c r="B3627" i="14"/>
  <c r="B3628" i="14"/>
  <c r="B3629" i="14"/>
  <c r="B3630" i="14"/>
  <c r="B3631" i="14"/>
  <c r="B3632" i="14"/>
  <c r="B3633" i="14"/>
  <c r="B3634" i="14"/>
  <c r="B3635" i="14"/>
  <c r="B3636" i="14"/>
  <c r="B3637" i="14"/>
  <c r="B3638" i="14"/>
  <c r="B3639" i="14"/>
  <c r="B3640" i="14"/>
  <c r="B3641" i="14"/>
  <c r="B3642" i="14"/>
  <c r="B3643" i="14"/>
  <c r="B3644" i="14"/>
  <c r="B3645" i="14"/>
  <c r="B3646" i="14"/>
  <c r="B3647" i="14"/>
  <c r="B3648" i="14"/>
  <c r="B3649" i="14"/>
  <c r="B3650" i="14"/>
  <c r="B3651" i="14"/>
  <c r="B3652" i="14"/>
  <c r="B3653" i="14"/>
  <c r="B3654" i="14"/>
  <c r="B3655" i="14"/>
  <c r="B3656" i="14"/>
  <c r="B3657" i="14"/>
  <c r="B3658" i="14"/>
  <c r="B3659" i="14"/>
  <c r="B3660" i="14"/>
  <c r="B3661" i="14"/>
  <c r="B3662" i="14"/>
  <c r="B3663" i="14"/>
  <c r="B3664" i="14"/>
  <c r="B3665" i="14"/>
  <c r="B3666" i="14"/>
  <c r="B3667" i="14"/>
  <c r="B3668" i="14"/>
  <c r="B3669" i="14"/>
  <c r="B3670" i="14"/>
  <c r="B3671" i="14"/>
  <c r="B3672" i="14"/>
  <c r="B3673" i="14"/>
  <c r="B3674" i="14"/>
  <c r="B3675" i="14"/>
  <c r="B3676" i="14"/>
  <c r="B3677" i="14"/>
  <c r="B3678" i="14"/>
  <c r="B3679" i="14"/>
  <c r="B3680" i="14"/>
  <c r="B3681" i="14"/>
  <c r="B3682" i="14"/>
  <c r="B3683" i="14"/>
  <c r="B3684" i="14"/>
  <c r="B3685" i="14"/>
  <c r="B3686" i="14"/>
  <c r="B3687" i="14"/>
  <c r="B3688" i="14"/>
  <c r="B3689" i="14"/>
  <c r="B3690" i="14"/>
  <c r="B3691" i="14"/>
  <c r="B3692" i="14"/>
  <c r="B3693" i="14"/>
  <c r="B3694" i="14"/>
  <c r="B3695" i="14"/>
  <c r="B3696" i="14"/>
  <c r="B3697" i="14"/>
  <c r="B3698" i="14"/>
  <c r="B3699" i="14"/>
  <c r="B3700" i="14"/>
  <c r="B3701" i="14"/>
  <c r="B3702" i="14"/>
  <c r="B3703" i="14"/>
  <c r="B3704" i="14"/>
  <c r="B3705" i="14"/>
  <c r="B3706" i="14"/>
  <c r="B3707" i="14"/>
  <c r="B3708" i="14"/>
  <c r="B3709" i="14"/>
  <c r="B3710" i="14"/>
  <c r="B3711" i="14"/>
  <c r="B3712" i="14"/>
  <c r="B3713" i="14"/>
  <c r="B3714" i="14"/>
  <c r="B3715" i="14"/>
  <c r="B3716" i="14"/>
  <c r="B3717" i="14"/>
  <c r="B3718" i="14"/>
  <c r="B3719" i="14"/>
  <c r="B3720" i="14"/>
  <c r="B3721" i="14"/>
  <c r="B3722" i="14"/>
  <c r="B3723" i="14"/>
  <c r="B3724" i="14"/>
  <c r="B3725" i="14"/>
  <c r="B3726" i="14"/>
  <c r="B3727" i="14"/>
  <c r="B3728" i="14"/>
  <c r="B3729" i="14"/>
  <c r="B3730" i="14"/>
  <c r="B3731" i="14"/>
  <c r="B3732" i="14"/>
  <c r="B3733" i="14"/>
  <c r="B3734" i="14"/>
  <c r="B3735" i="14"/>
  <c r="B3736" i="14"/>
  <c r="B3737" i="14"/>
  <c r="B3738" i="14"/>
  <c r="B3739" i="14"/>
  <c r="B3740" i="14"/>
  <c r="B3741" i="14"/>
  <c r="B3742" i="14"/>
  <c r="B3743" i="14"/>
  <c r="B3744" i="14"/>
  <c r="B3745" i="14"/>
  <c r="B3746" i="14"/>
  <c r="B3747" i="14"/>
  <c r="B3748" i="14"/>
  <c r="B3749" i="14"/>
  <c r="B3750" i="14"/>
  <c r="B3751" i="14"/>
  <c r="B3752" i="14"/>
  <c r="B3753" i="14"/>
  <c r="B3754" i="14"/>
  <c r="B3755" i="14"/>
  <c r="B3756" i="14"/>
  <c r="B3757" i="14"/>
  <c r="B3758" i="14"/>
  <c r="B3759" i="14"/>
  <c r="B3760" i="14"/>
  <c r="B3761" i="14"/>
  <c r="B3762" i="14"/>
  <c r="B3763" i="14"/>
  <c r="B3764" i="14"/>
  <c r="B3765" i="14"/>
  <c r="B3766" i="14"/>
  <c r="B3767" i="14"/>
  <c r="B3768" i="14"/>
  <c r="B3769" i="14"/>
  <c r="B3770" i="14"/>
  <c r="B3771" i="14"/>
  <c r="B3772" i="14"/>
  <c r="B3773" i="14"/>
  <c r="B3774" i="14"/>
  <c r="B3775" i="14"/>
  <c r="B3776" i="14"/>
  <c r="B3777" i="14"/>
  <c r="B3778" i="14"/>
  <c r="B3779" i="14"/>
  <c r="B3780" i="14"/>
  <c r="B3781" i="14"/>
  <c r="B3782" i="14"/>
  <c r="B3783" i="14"/>
  <c r="B3784" i="14"/>
  <c r="B3785" i="14"/>
  <c r="B3786" i="14"/>
  <c r="B3787" i="14"/>
  <c r="B3788" i="14"/>
  <c r="B3789" i="14"/>
  <c r="B3790" i="14"/>
  <c r="B3791" i="14"/>
  <c r="B3792" i="14"/>
  <c r="B3793" i="14"/>
  <c r="B3794" i="14"/>
  <c r="B3795" i="14"/>
  <c r="B3796" i="14"/>
  <c r="B3797" i="14"/>
  <c r="B3798" i="14"/>
  <c r="B3799" i="14"/>
  <c r="B3800" i="14"/>
  <c r="B3801" i="14"/>
  <c r="B3802" i="14"/>
  <c r="B3803" i="14"/>
  <c r="B3804" i="14"/>
  <c r="B3805" i="14"/>
  <c r="B3806" i="14"/>
  <c r="B3807" i="14"/>
  <c r="B3808" i="14"/>
  <c r="B3809" i="14"/>
  <c r="B3810" i="14"/>
  <c r="B3811" i="14"/>
  <c r="B3812" i="14"/>
  <c r="B3813" i="14"/>
  <c r="B3814" i="14"/>
  <c r="B3815" i="14"/>
  <c r="B3816" i="14"/>
  <c r="B3817" i="14"/>
  <c r="B3818" i="14"/>
  <c r="B3819" i="14"/>
  <c r="B3820" i="14"/>
  <c r="B3821" i="14"/>
  <c r="B3822" i="14"/>
  <c r="B3823" i="14"/>
  <c r="B3824" i="14"/>
  <c r="B3825" i="14"/>
  <c r="B3826" i="14"/>
  <c r="B3827" i="14"/>
  <c r="B3828" i="14"/>
  <c r="B3829" i="14"/>
  <c r="B3830" i="14"/>
  <c r="B3831" i="14"/>
  <c r="B3832" i="14"/>
  <c r="B3833" i="14"/>
  <c r="B3834" i="14"/>
  <c r="B3835" i="14"/>
  <c r="B3836" i="14"/>
  <c r="B3837" i="14"/>
  <c r="B3838" i="14"/>
  <c r="B3839" i="14"/>
  <c r="B3840" i="14"/>
  <c r="B3841" i="14"/>
  <c r="B3842" i="14"/>
  <c r="B3843" i="14"/>
  <c r="B3844" i="14"/>
  <c r="B3845" i="14"/>
  <c r="B3846" i="14"/>
  <c r="B3847" i="14"/>
  <c r="B3848" i="14"/>
  <c r="B3849" i="14"/>
  <c r="B3850" i="14"/>
  <c r="B3851" i="14"/>
  <c r="B3852" i="14"/>
  <c r="B3853" i="14"/>
  <c r="B3854" i="14"/>
  <c r="B3855" i="14"/>
  <c r="B3856" i="14"/>
  <c r="B3857" i="14"/>
  <c r="B3858" i="14"/>
  <c r="B3859" i="14"/>
  <c r="B3860" i="14"/>
  <c r="B3861" i="14"/>
  <c r="B3862" i="14"/>
  <c r="B3863" i="14"/>
  <c r="B3864" i="14"/>
  <c r="B3865" i="14"/>
  <c r="B3866" i="14"/>
  <c r="B3867" i="14"/>
  <c r="B3868" i="14"/>
  <c r="B3869" i="14"/>
  <c r="B3870" i="14"/>
  <c r="B3871" i="14"/>
  <c r="B3872" i="14"/>
  <c r="B3873" i="14"/>
  <c r="B3874" i="14"/>
  <c r="B3875" i="14"/>
  <c r="B3876" i="14"/>
  <c r="B3877" i="14"/>
  <c r="B3878" i="14"/>
  <c r="B3879" i="14"/>
  <c r="B3880" i="14"/>
  <c r="B3881" i="14"/>
  <c r="B3882" i="14"/>
  <c r="B3883" i="14"/>
  <c r="B3884" i="14"/>
  <c r="B3885" i="14"/>
  <c r="B3886" i="14"/>
  <c r="B3887" i="14"/>
  <c r="B3888" i="14"/>
  <c r="B3889" i="14"/>
  <c r="B3890" i="14"/>
  <c r="B3891" i="14"/>
  <c r="B3892" i="14"/>
  <c r="B3893" i="14"/>
  <c r="B3894" i="14"/>
  <c r="B3895" i="14"/>
  <c r="B3896" i="14"/>
  <c r="B3897" i="14"/>
  <c r="B3898" i="14"/>
  <c r="B3899" i="14"/>
  <c r="B3900" i="14"/>
  <c r="B3901" i="14"/>
  <c r="B3902" i="14"/>
  <c r="B3903" i="14"/>
  <c r="B3904" i="14"/>
  <c r="B3905" i="14"/>
  <c r="B3906" i="14"/>
  <c r="B3907" i="14"/>
  <c r="B3908" i="14"/>
  <c r="B3909" i="14"/>
  <c r="B3910" i="14"/>
  <c r="B3911" i="14"/>
  <c r="B3912" i="14"/>
  <c r="B3913" i="14"/>
  <c r="B3914" i="14"/>
  <c r="B3915" i="14"/>
  <c r="B3916" i="14"/>
  <c r="B3917" i="14"/>
  <c r="B3918" i="14"/>
  <c r="B3919" i="14"/>
  <c r="B3920" i="14"/>
  <c r="B3921" i="14"/>
  <c r="B3922" i="14"/>
  <c r="B3923" i="14"/>
  <c r="B3924" i="14"/>
  <c r="B3925" i="14"/>
  <c r="B3926" i="14"/>
  <c r="B3927" i="14"/>
  <c r="B3928" i="14"/>
  <c r="B3929" i="14"/>
  <c r="B3930" i="14"/>
  <c r="B3931" i="14"/>
  <c r="B3932" i="14"/>
  <c r="B3933" i="14"/>
  <c r="B3934" i="14"/>
  <c r="B3935" i="14"/>
  <c r="B3936" i="14"/>
  <c r="B3937" i="14"/>
  <c r="B3938" i="14"/>
  <c r="B3939" i="14"/>
  <c r="B3940" i="14"/>
  <c r="B3941" i="14"/>
  <c r="B3942" i="14"/>
  <c r="B3943" i="14"/>
  <c r="B3944" i="14"/>
  <c r="B3945" i="14"/>
  <c r="B3946" i="14"/>
  <c r="B3947" i="14"/>
  <c r="B3948" i="14"/>
  <c r="B3949" i="14"/>
  <c r="B3950" i="14"/>
  <c r="B3951" i="14"/>
  <c r="B3952" i="14"/>
  <c r="B3953" i="14"/>
  <c r="B3954" i="14"/>
  <c r="B3955" i="14"/>
  <c r="B3956" i="14"/>
  <c r="B3957" i="14"/>
  <c r="B3958" i="14"/>
  <c r="B3959" i="14"/>
  <c r="B3960" i="14"/>
  <c r="B3961" i="14"/>
  <c r="B3962" i="14"/>
  <c r="B3963" i="14"/>
  <c r="B3964" i="14"/>
  <c r="B3965" i="14"/>
  <c r="B3966" i="14"/>
  <c r="B3967" i="14"/>
  <c r="B3968" i="14"/>
  <c r="B3969" i="14"/>
  <c r="B3970" i="14"/>
  <c r="B3971" i="14"/>
  <c r="B3972" i="14"/>
  <c r="B3973" i="14"/>
  <c r="B3974" i="14"/>
  <c r="B3975" i="14"/>
  <c r="B3976" i="14"/>
  <c r="B3977" i="14"/>
  <c r="B3978" i="14"/>
  <c r="B3979" i="14"/>
  <c r="B3980" i="14"/>
  <c r="B3981" i="14"/>
  <c r="B3982" i="14"/>
  <c r="B3983" i="14"/>
  <c r="B3984" i="14"/>
  <c r="B3985" i="14"/>
  <c r="B3986" i="14"/>
  <c r="B3987" i="14"/>
  <c r="B3988" i="14"/>
  <c r="B3989" i="14"/>
  <c r="B3990" i="14"/>
  <c r="B3991" i="14"/>
  <c r="B3992" i="14"/>
  <c r="B3993" i="14"/>
  <c r="B3994" i="14"/>
  <c r="B3995" i="14"/>
  <c r="B3996" i="14"/>
  <c r="B3997" i="14"/>
  <c r="B3998" i="14"/>
  <c r="B3999" i="14"/>
  <c r="B4000" i="14"/>
  <c r="B4001" i="14"/>
  <c r="B4002" i="14"/>
  <c r="B4003" i="14"/>
  <c r="B4004" i="14"/>
  <c r="B4005" i="14"/>
  <c r="B4006" i="14"/>
  <c r="B4007" i="14"/>
  <c r="B4008" i="14"/>
  <c r="B4009" i="14"/>
  <c r="B4010" i="14"/>
  <c r="B4011" i="14"/>
  <c r="B4012" i="14"/>
  <c r="B4013" i="14"/>
  <c r="B4014" i="14"/>
  <c r="B4015" i="14"/>
  <c r="B4016" i="14"/>
  <c r="B4017" i="14"/>
  <c r="B4018" i="14"/>
  <c r="B4019" i="14"/>
  <c r="B4020" i="14"/>
  <c r="B4021" i="14"/>
  <c r="B4022" i="14"/>
  <c r="B4023" i="14"/>
  <c r="B4024" i="14"/>
  <c r="B4025" i="14"/>
  <c r="B4026" i="14"/>
  <c r="B4027" i="14"/>
  <c r="B4028" i="14"/>
  <c r="B4029" i="14"/>
  <c r="B4030" i="14"/>
  <c r="B4031" i="14"/>
  <c r="B4032" i="14"/>
  <c r="B4033" i="14"/>
  <c r="B4034" i="14"/>
  <c r="B4035" i="14"/>
  <c r="B4036" i="14"/>
  <c r="B4037" i="14"/>
  <c r="B4038" i="14"/>
  <c r="B4039" i="14"/>
  <c r="B4040" i="14"/>
  <c r="B4041" i="14"/>
  <c r="B4042" i="14"/>
  <c r="B4043" i="14"/>
  <c r="B4044" i="14"/>
  <c r="B4045" i="14"/>
  <c r="B4046" i="14"/>
  <c r="B4047" i="14"/>
  <c r="B4048" i="14"/>
  <c r="B4049" i="14"/>
  <c r="B4050" i="14"/>
  <c r="B4051" i="14"/>
  <c r="B4052" i="14"/>
  <c r="B4053" i="14"/>
  <c r="B4054" i="14"/>
  <c r="B4055" i="14"/>
  <c r="B4056" i="14"/>
  <c r="B4057" i="14"/>
  <c r="B4058" i="14"/>
  <c r="B4059" i="14"/>
  <c r="B4060" i="14"/>
  <c r="B4061" i="14"/>
  <c r="B4062" i="14"/>
  <c r="B4063" i="14"/>
  <c r="B4064" i="14"/>
  <c r="B4065" i="14"/>
  <c r="B4066" i="14"/>
  <c r="B4067" i="14"/>
  <c r="B4068" i="14"/>
  <c r="B4069" i="14"/>
  <c r="B4070" i="14"/>
  <c r="B4071" i="14"/>
  <c r="B4072" i="14"/>
  <c r="B4073" i="14"/>
  <c r="B4074" i="14"/>
  <c r="B4075" i="14"/>
  <c r="B4076" i="14"/>
  <c r="B4077" i="14"/>
  <c r="B4078" i="14"/>
  <c r="B4079" i="14"/>
  <c r="B4080" i="14"/>
  <c r="B4081" i="14"/>
  <c r="B4082" i="14"/>
  <c r="B4083" i="14"/>
  <c r="B4084" i="14"/>
  <c r="B4085" i="14"/>
  <c r="B4086" i="14"/>
  <c r="B4087" i="14"/>
  <c r="B4088" i="14"/>
  <c r="B4089" i="14"/>
  <c r="B4090" i="14"/>
  <c r="B4091" i="14"/>
  <c r="B4092" i="14"/>
  <c r="B4093" i="14"/>
  <c r="B4094" i="14"/>
  <c r="B4095" i="14"/>
  <c r="B4096" i="14"/>
  <c r="B4097" i="14"/>
  <c r="B4098" i="14"/>
  <c r="B4099" i="14"/>
  <c r="B4100" i="14"/>
  <c r="B4101" i="14"/>
  <c r="B4102" i="14"/>
  <c r="B4103" i="14"/>
  <c r="B4104" i="14"/>
  <c r="B4105" i="14"/>
  <c r="B4106" i="14"/>
  <c r="B4107" i="14"/>
  <c r="B4108" i="14"/>
  <c r="B4109" i="14"/>
  <c r="B4110" i="14"/>
  <c r="B4111" i="14"/>
  <c r="B4112" i="14"/>
  <c r="B4113" i="14"/>
  <c r="B4114" i="14"/>
  <c r="B4115" i="14"/>
  <c r="B4116" i="14"/>
  <c r="B4117" i="14"/>
  <c r="B4118" i="14"/>
  <c r="B4119" i="14"/>
  <c r="B4120" i="14"/>
  <c r="B4121" i="14"/>
  <c r="B4122" i="14"/>
  <c r="B4123" i="14"/>
  <c r="B4124" i="14"/>
  <c r="B4125" i="14"/>
  <c r="B4126" i="14"/>
  <c r="B4127" i="14"/>
  <c r="B4128" i="14"/>
  <c r="B4129" i="14"/>
  <c r="B4130" i="14"/>
  <c r="B4131" i="14"/>
  <c r="B4132" i="14"/>
  <c r="B4133" i="14"/>
  <c r="B4134" i="14"/>
  <c r="B4135" i="14"/>
  <c r="B4136" i="14"/>
  <c r="B4137" i="14"/>
  <c r="B4138" i="14"/>
  <c r="B4139" i="14"/>
  <c r="B4140" i="14"/>
  <c r="B4141" i="14"/>
  <c r="B4142" i="14"/>
  <c r="B4143" i="14"/>
  <c r="B4144" i="14"/>
  <c r="B4145" i="14"/>
  <c r="B4146" i="14"/>
  <c r="B4147" i="14"/>
  <c r="B4148" i="14"/>
  <c r="B4149" i="14"/>
  <c r="B4150" i="14"/>
  <c r="B4151" i="14"/>
  <c r="B4152" i="14"/>
  <c r="B4153" i="14"/>
  <c r="B4154" i="14"/>
  <c r="B4155" i="14"/>
  <c r="B4156" i="14"/>
  <c r="B4157" i="14"/>
  <c r="B4158" i="14"/>
  <c r="B4159" i="14"/>
  <c r="B4160" i="14"/>
  <c r="B4161" i="14"/>
  <c r="B4162" i="14"/>
  <c r="B4163" i="14"/>
  <c r="B4164" i="14"/>
  <c r="B4165" i="14"/>
  <c r="B4166" i="14"/>
  <c r="B4167" i="14"/>
  <c r="B4168" i="14"/>
  <c r="B4169" i="14"/>
  <c r="B4170" i="14"/>
  <c r="B4171" i="14"/>
  <c r="B4172" i="14"/>
  <c r="B4173" i="14"/>
  <c r="B4174" i="14"/>
  <c r="B4175" i="14"/>
  <c r="B4176" i="14"/>
  <c r="B4177" i="14"/>
  <c r="B4178" i="14"/>
  <c r="B4179" i="14"/>
  <c r="B4180" i="14"/>
  <c r="B4181" i="14"/>
  <c r="B4182" i="14"/>
  <c r="B4183" i="14"/>
  <c r="B4184" i="14"/>
  <c r="B4185" i="14"/>
  <c r="B4186" i="14"/>
  <c r="B4187" i="14"/>
  <c r="B4188" i="14"/>
  <c r="B4189" i="14"/>
  <c r="B4190" i="14"/>
  <c r="B4191" i="14"/>
  <c r="B4192" i="14"/>
  <c r="B4193" i="14"/>
  <c r="B4194" i="14"/>
  <c r="B4195" i="14"/>
  <c r="B4196" i="14"/>
  <c r="B4197" i="14"/>
  <c r="B4198" i="14"/>
  <c r="B4199" i="14"/>
  <c r="B4200" i="14"/>
  <c r="B4201" i="14"/>
  <c r="B4202" i="14"/>
  <c r="B4203" i="14"/>
  <c r="B4204" i="14"/>
  <c r="B4205" i="14"/>
  <c r="B4206" i="14"/>
  <c r="B4207" i="14"/>
  <c r="B4208" i="14"/>
  <c r="B4209" i="14"/>
  <c r="B4210" i="14"/>
  <c r="B4211" i="14"/>
  <c r="B4212" i="14"/>
  <c r="B4213" i="14"/>
  <c r="B4214" i="14"/>
  <c r="B4215" i="14"/>
  <c r="B4216" i="14"/>
  <c r="B4217" i="14"/>
  <c r="B4218" i="14"/>
  <c r="B4219" i="14"/>
  <c r="B4220" i="14"/>
  <c r="B4221" i="14"/>
  <c r="B4222" i="14"/>
  <c r="B4223" i="14"/>
  <c r="B4224" i="14"/>
  <c r="B4225" i="14"/>
  <c r="B4226" i="14"/>
  <c r="B4227" i="14"/>
  <c r="B4228" i="14"/>
  <c r="B4229" i="14"/>
  <c r="B4230" i="14"/>
  <c r="B4231" i="14"/>
  <c r="B4232" i="14"/>
  <c r="B4233" i="14"/>
  <c r="B4234" i="14"/>
  <c r="B4235" i="14"/>
  <c r="B4236" i="14"/>
  <c r="B4237" i="14"/>
  <c r="B4238" i="14"/>
  <c r="B4239" i="14"/>
  <c r="B4240" i="14"/>
  <c r="B4241" i="14"/>
  <c r="B4242" i="14"/>
  <c r="B4243" i="14"/>
  <c r="B4244" i="14"/>
  <c r="B4245" i="14"/>
  <c r="B4246" i="14"/>
  <c r="B4247" i="14"/>
  <c r="B4248" i="14"/>
  <c r="B4249" i="14"/>
  <c r="B4250" i="14"/>
  <c r="B4251" i="14"/>
  <c r="B4252" i="14"/>
  <c r="B4253" i="14"/>
  <c r="B4254" i="14"/>
  <c r="B4255" i="14"/>
  <c r="B4256" i="14"/>
  <c r="B4257" i="14"/>
  <c r="B4258" i="14"/>
  <c r="B4259" i="14"/>
  <c r="B4260" i="14"/>
  <c r="B4261" i="14"/>
  <c r="B4262" i="14"/>
  <c r="B4263" i="14"/>
  <c r="B4264" i="14"/>
  <c r="B4265" i="14"/>
  <c r="B4266" i="14"/>
  <c r="B4267" i="14"/>
  <c r="B4268" i="14"/>
  <c r="B4269" i="14"/>
  <c r="B4270" i="14"/>
  <c r="B4271" i="14"/>
  <c r="B4272" i="14"/>
  <c r="B4273" i="14"/>
  <c r="B4274" i="14"/>
  <c r="B4275" i="14"/>
  <c r="B4276" i="14"/>
  <c r="B4277" i="14"/>
  <c r="B4278" i="14"/>
  <c r="B4279" i="14"/>
  <c r="B4280" i="14"/>
  <c r="B4281" i="14"/>
  <c r="B4282" i="14"/>
  <c r="B4283" i="14"/>
  <c r="B4284" i="14"/>
  <c r="B4285" i="14"/>
  <c r="B4286" i="14"/>
  <c r="B4287" i="14"/>
  <c r="B4288" i="14"/>
  <c r="B4289" i="14"/>
  <c r="B4290" i="14"/>
  <c r="B4291" i="14"/>
  <c r="B4292" i="14"/>
  <c r="B4293" i="14"/>
  <c r="B4294" i="14"/>
  <c r="B4295" i="14"/>
  <c r="B4296" i="14"/>
  <c r="B4297" i="14"/>
  <c r="B4298" i="14"/>
  <c r="B4299" i="14"/>
  <c r="B4300" i="14"/>
  <c r="B4301" i="14"/>
  <c r="B4302" i="14"/>
  <c r="B4303" i="14"/>
  <c r="B4304" i="14"/>
  <c r="B4305" i="14"/>
  <c r="B4306" i="14"/>
  <c r="B4307" i="14"/>
  <c r="B4308" i="14"/>
  <c r="B4309" i="14"/>
  <c r="B4310" i="14"/>
  <c r="B4311" i="14"/>
  <c r="B4312" i="14"/>
  <c r="B4313" i="14"/>
  <c r="B4314" i="14"/>
  <c r="B4315" i="14"/>
  <c r="B4316" i="14"/>
  <c r="B4317" i="14"/>
  <c r="B4318" i="14"/>
  <c r="B4319" i="14"/>
  <c r="B4320" i="14"/>
  <c r="B4321" i="14"/>
  <c r="B4322" i="14"/>
  <c r="B4323" i="14"/>
  <c r="B4324" i="14"/>
  <c r="B4325" i="14"/>
  <c r="B4326" i="14"/>
  <c r="B4327" i="14"/>
  <c r="B4328" i="14"/>
  <c r="B4329" i="14"/>
  <c r="B4330" i="14"/>
  <c r="B4331" i="14"/>
  <c r="B4332" i="14"/>
  <c r="B4333" i="14"/>
  <c r="B4334" i="14"/>
  <c r="B4335" i="14"/>
  <c r="B4336" i="14"/>
  <c r="B4337" i="14"/>
  <c r="B4338" i="14"/>
  <c r="B4339" i="14"/>
  <c r="B4340" i="14"/>
  <c r="B4341" i="14"/>
  <c r="B4342" i="14"/>
  <c r="B4343" i="14"/>
  <c r="B4344" i="14"/>
  <c r="B4345" i="14"/>
  <c r="B4346" i="14"/>
  <c r="B4347" i="14"/>
  <c r="B4348" i="14"/>
  <c r="B4349" i="14"/>
  <c r="B4350" i="14"/>
  <c r="B4351" i="14"/>
  <c r="B4352" i="14"/>
  <c r="B4353" i="14"/>
  <c r="B4354" i="14"/>
  <c r="B4355" i="14"/>
  <c r="B4356" i="14"/>
  <c r="B4357" i="14"/>
  <c r="B4358" i="14"/>
  <c r="B4359" i="14"/>
  <c r="B4360" i="14"/>
  <c r="B4361" i="14"/>
  <c r="B4362" i="14"/>
  <c r="B4363" i="14"/>
  <c r="B4364" i="14"/>
  <c r="B4365" i="14"/>
  <c r="B4366" i="14"/>
  <c r="B4367" i="14"/>
  <c r="B4368" i="14"/>
  <c r="B4369" i="14"/>
  <c r="B4370" i="14"/>
  <c r="B4371" i="14"/>
  <c r="B4372" i="14"/>
  <c r="B4373" i="14"/>
  <c r="B4374" i="14"/>
  <c r="B4375" i="14"/>
  <c r="B4376" i="14"/>
  <c r="B4377" i="14"/>
  <c r="B4378" i="14"/>
  <c r="B4379" i="14"/>
  <c r="B4380" i="14"/>
  <c r="B4381" i="14"/>
  <c r="B4382" i="14"/>
  <c r="B4383" i="14"/>
  <c r="B4384" i="14"/>
  <c r="B4385" i="14"/>
  <c r="B4386" i="14"/>
  <c r="B4387" i="14"/>
  <c r="B4388" i="14"/>
  <c r="B4389" i="14"/>
  <c r="B4390" i="14"/>
  <c r="B4391" i="14"/>
  <c r="B4392" i="14"/>
  <c r="B4393" i="14"/>
  <c r="B4394" i="14"/>
  <c r="B4395" i="14"/>
  <c r="B4396" i="14"/>
  <c r="B4397" i="14"/>
  <c r="B4398" i="14"/>
  <c r="B4399" i="14"/>
  <c r="B4400" i="14"/>
  <c r="B4401" i="14"/>
  <c r="B4402" i="14"/>
  <c r="B4403" i="14"/>
  <c r="B4404" i="14"/>
  <c r="B4405" i="14"/>
  <c r="B4406" i="14"/>
  <c r="B4407" i="14"/>
  <c r="B4408" i="14"/>
  <c r="B4409" i="14"/>
  <c r="B4410" i="14"/>
  <c r="B4411" i="14"/>
  <c r="B4412" i="14"/>
  <c r="B4413" i="14"/>
  <c r="B4414" i="14"/>
  <c r="B4415" i="14"/>
  <c r="B4416" i="14"/>
  <c r="B4417" i="14"/>
  <c r="B4418" i="14"/>
  <c r="B4419" i="14"/>
  <c r="B4420" i="14"/>
  <c r="B4421" i="14"/>
  <c r="B4422" i="14"/>
  <c r="B4423" i="14"/>
  <c r="B4424" i="14"/>
  <c r="B4425" i="14"/>
  <c r="B4426" i="14"/>
  <c r="B4427" i="14"/>
  <c r="B4428" i="14"/>
  <c r="B4429" i="14"/>
  <c r="B4430" i="14"/>
  <c r="B4431" i="14"/>
  <c r="B4432" i="14"/>
  <c r="B4433" i="14"/>
  <c r="B4434" i="14"/>
  <c r="B4435" i="14"/>
  <c r="B4436" i="14"/>
  <c r="B4437" i="14"/>
  <c r="B4438" i="14"/>
  <c r="B4439" i="14"/>
  <c r="B4440" i="14"/>
  <c r="B4441" i="14"/>
  <c r="B4442" i="14"/>
  <c r="B4443" i="14"/>
  <c r="B4444" i="14"/>
  <c r="B4445" i="14"/>
  <c r="B4446" i="14"/>
  <c r="B4447" i="14"/>
  <c r="B4448" i="14"/>
  <c r="B4449" i="14"/>
  <c r="B4450" i="14"/>
  <c r="B4451" i="14"/>
  <c r="B4452" i="14"/>
  <c r="B4453" i="14"/>
  <c r="B4454" i="14"/>
  <c r="B4455" i="14"/>
  <c r="B4456" i="14"/>
  <c r="B4457" i="14"/>
  <c r="B4458" i="14"/>
  <c r="B4459" i="14"/>
  <c r="B4460" i="14"/>
  <c r="B4461" i="14"/>
  <c r="B4462" i="14"/>
  <c r="B4463" i="14"/>
  <c r="B4464" i="14"/>
  <c r="B4465" i="14"/>
  <c r="B4466" i="14"/>
  <c r="B4467" i="14"/>
  <c r="B4468" i="14"/>
  <c r="B4469" i="14"/>
  <c r="B4470" i="14"/>
  <c r="B4471" i="14"/>
  <c r="B4472" i="14"/>
  <c r="B4473" i="14"/>
  <c r="B4474" i="14"/>
  <c r="B4475" i="14"/>
  <c r="B4476" i="14"/>
  <c r="B4477" i="14"/>
  <c r="B4478" i="14"/>
  <c r="B4479" i="14"/>
  <c r="B4480" i="14"/>
  <c r="B4481" i="14"/>
  <c r="B4482" i="14"/>
  <c r="B4483" i="14"/>
  <c r="B4484" i="14"/>
  <c r="B4485" i="14"/>
  <c r="B4486" i="14"/>
  <c r="B4487" i="14"/>
  <c r="B4488" i="14"/>
  <c r="B4489" i="14"/>
  <c r="B4490" i="14"/>
  <c r="B4491" i="14"/>
  <c r="B4492" i="14"/>
  <c r="B4493" i="14"/>
  <c r="B4494" i="14"/>
  <c r="B4495" i="14"/>
  <c r="B4496" i="14"/>
  <c r="B4497" i="14"/>
  <c r="B4498" i="14"/>
  <c r="B4499" i="14"/>
  <c r="B4500" i="14"/>
  <c r="B4501" i="14"/>
  <c r="B4502" i="14"/>
  <c r="B4503" i="14"/>
  <c r="B4504" i="14"/>
  <c r="B4505" i="14"/>
  <c r="B4506" i="14"/>
  <c r="B4507" i="14"/>
  <c r="B4508" i="14"/>
  <c r="B4509" i="14"/>
  <c r="B4510" i="14"/>
  <c r="B4511" i="14"/>
  <c r="B4512" i="14"/>
  <c r="B4513" i="14"/>
  <c r="B4514" i="14"/>
  <c r="B4515" i="14"/>
  <c r="B4516" i="14"/>
  <c r="B4517" i="14"/>
  <c r="B4518" i="14"/>
  <c r="B4519" i="14"/>
  <c r="B4520" i="14"/>
  <c r="B4521" i="14"/>
  <c r="B4522" i="14"/>
  <c r="B4523" i="14"/>
  <c r="B4524" i="14"/>
  <c r="B4525" i="14"/>
  <c r="B4526" i="14"/>
  <c r="B4527" i="14"/>
  <c r="B4528" i="14"/>
  <c r="B4529" i="14"/>
  <c r="B4530" i="14"/>
  <c r="B4531" i="14"/>
  <c r="B4532" i="14"/>
  <c r="B4533" i="14"/>
  <c r="B4534" i="14"/>
  <c r="B4535" i="14"/>
  <c r="B4536" i="14"/>
  <c r="B4537" i="14"/>
  <c r="B4538" i="14"/>
  <c r="B4539" i="14"/>
  <c r="B4540" i="14"/>
  <c r="B4541" i="14"/>
  <c r="B4542" i="14"/>
  <c r="B4543" i="14"/>
  <c r="B4544" i="14"/>
  <c r="B4545" i="14"/>
  <c r="B4546" i="14"/>
  <c r="B4547" i="14"/>
  <c r="B4548" i="14"/>
  <c r="B4549" i="14"/>
  <c r="B4550" i="14"/>
  <c r="B4551" i="14"/>
  <c r="B4552" i="14"/>
  <c r="B4553" i="14"/>
  <c r="B4554" i="14"/>
  <c r="B4555" i="14"/>
  <c r="B4556" i="14"/>
  <c r="B4557" i="14"/>
  <c r="B4558" i="14"/>
  <c r="B4559" i="14"/>
  <c r="B4560" i="14"/>
  <c r="B4561" i="14"/>
  <c r="B4562" i="14"/>
  <c r="B4563" i="14"/>
  <c r="B4564" i="14"/>
  <c r="B4565" i="14"/>
  <c r="B4566" i="14"/>
  <c r="B4567" i="14"/>
  <c r="B4568" i="14"/>
  <c r="B4569" i="14"/>
  <c r="B4570" i="14"/>
  <c r="B4571" i="14"/>
  <c r="B4572" i="14"/>
  <c r="B4573" i="14"/>
  <c r="B4574" i="14"/>
  <c r="B4575" i="14"/>
  <c r="B4576" i="14"/>
  <c r="B4577" i="14"/>
  <c r="B4578" i="14"/>
  <c r="B4579" i="14"/>
  <c r="B4580" i="14"/>
  <c r="B4581" i="14"/>
  <c r="B4582" i="14"/>
  <c r="B4583" i="14"/>
  <c r="B4584" i="14"/>
  <c r="B4585" i="14"/>
  <c r="B4586" i="14"/>
  <c r="B4587" i="14"/>
  <c r="B4588" i="14"/>
  <c r="B4589" i="14"/>
  <c r="B4590" i="14"/>
  <c r="B4591" i="14"/>
  <c r="B4592" i="14"/>
  <c r="B4593" i="14"/>
  <c r="B4594" i="14"/>
  <c r="B4595" i="14"/>
  <c r="B4596" i="14"/>
  <c r="B4597" i="14"/>
  <c r="B4598" i="14"/>
  <c r="B4599" i="14"/>
  <c r="B4600" i="14"/>
  <c r="B4601" i="14"/>
  <c r="B4602" i="14"/>
  <c r="B4603" i="14"/>
  <c r="B4604" i="14"/>
  <c r="B4605" i="14"/>
  <c r="B4606" i="14"/>
  <c r="B4607" i="14"/>
  <c r="B4608" i="14"/>
  <c r="B4609" i="14"/>
  <c r="B4610" i="14"/>
  <c r="B4611" i="14"/>
  <c r="B4612" i="14"/>
  <c r="B4613" i="14"/>
  <c r="B4614" i="14"/>
  <c r="B4615" i="14"/>
  <c r="B4616" i="14"/>
  <c r="B4617" i="14"/>
  <c r="B4618" i="14"/>
  <c r="B4619" i="14"/>
  <c r="B4620" i="14"/>
  <c r="B4621" i="14"/>
  <c r="B4622" i="14"/>
  <c r="B4623" i="14"/>
  <c r="B4624" i="14"/>
  <c r="B4625" i="14"/>
  <c r="B4626" i="14"/>
  <c r="B4627" i="14"/>
  <c r="B4628" i="14"/>
  <c r="B4629" i="14"/>
  <c r="B4630" i="14"/>
  <c r="B4631" i="14"/>
  <c r="B4632" i="14"/>
  <c r="B4633" i="14"/>
  <c r="B4634" i="14"/>
  <c r="B4635" i="14"/>
  <c r="B4636" i="14"/>
  <c r="B4637" i="14"/>
  <c r="B4638" i="14"/>
  <c r="B4639" i="14"/>
  <c r="B4640" i="14"/>
  <c r="B4641" i="14"/>
  <c r="B4642" i="14"/>
  <c r="B4643" i="14"/>
  <c r="B4644" i="14"/>
  <c r="B4645" i="14"/>
  <c r="B4646" i="14"/>
  <c r="B4647" i="14"/>
  <c r="B4648" i="14"/>
  <c r="B4649" i="14"/>
  <c r="B4650" i="14"/>
  <c r="B4651" i="14"/>
  <c r="B4652" i="14"/>
  <c r="B4653" i="14"/>
  <c r="B4654" i="14"/>
  <c r="B4655" i="14"/>
  <c r="B4656" i="14"/>
  <c r="B4657" i="14"/>
  <c r="B4658" i="14"/>
  <c r="B4659" i="14"/>
  <c r="B4660" i="14"/>
  <c r="B4661" i="14"/>
  <c r="B4662" i="14"/>
  <c r="B4663" i="14"/>
  <c r="B4664" i="14"/>
  <c r="B4665" i="14"/>
  <c r="B4666" i="14"/>
  <c r="B4667" i="14"/>
  <c r="B4668" i="14"/>
  <c r="B4669" i="14"/>
  <c r="B4670" i="14"/>
  <c r="B4671" i="14"/>
  <c r="B4672" i="14"/>
  <c r="B4673" i="14"/>
  <c r="B4674" i="14"/>
  <c r="B4675" i="14"/>
  <c r="B4676" i="14"/>
  <c r="B4677" i="14"/>
  <c r="B4678" i="14"/>
  <c r="B4679" i="14"/>
  <c r="B4680" i="14"/>
  <c r="B4681" i="14"/>
  <c r="B4682" i="14"/>
  <c r="B4683" i="14"/>
  <c r="B4684" i="14"/>
  <c r="B4685" i="14"/>
  <c r="B4686" i="14"/>
  <c r="B4687" i="14"/>
  <c r="B4688" i="14"/>
  <c r="B4689" i="14"/>
  <c r="B4690" i="14"/>
  <c r="B4691" i="14"/>
  <c r="B4692" i="14"/>
  <c r="B4693" i="14"/>
  <c r="B4694" i="14"/>
  <c r="B4695" i="14"/>
  <c r="B4696" i="14"/>
  <c r="B4697" i="14"/>
  <c r="B4698" i="14"/>
  <c r="B4699" i="14"/>
  <c r="B4700" i="14"/>
  <c r="B4701" i="14"/>
  <c r="B4702" i="14"/>
  <c r="B4703" i="14"/>
  <c r="B4704" i="14"/>
  <c r="B4705" i="14"/>
  <c r="B4706" i="14"/>
  <c r="B4707" i="14"/>
  <c r="B4708" i="14"/>
  <c r="B4709" i="14"/>
  <c r="B4710" i="14"/>
  <c r="B4711" i="14"/>
  <c r="B4712" i="14"/>
  <c r="B4713" i="14"/>
  <c r="B4714" i="14"/>
  <c r="B4715" i="14"/>
  <c r="B4716" i="14"/>
  <c r="B4717" i="14"/>
  <c r="B4718" i="14"/>
  <c r="B4719" i="14"/>
  <c r="B4720" i="14"/>
  <c r="B4721" i="14"/>
  <c r="B4722" i="14"/>
  <c r="B4723" i="14"/>
  <c r="B4724" i="14"/>
  <c r="B4725" i="14"/>
  <c r="B4726" i="14"/>
  <c r="B4727" i="14"/>
  <c r="B4728" i="14"/>
  <c r="B4729" i="14"/>
  <c r="B4730" i="14"/>
  <c r="B4731" i="14"/>
  <c r="B4732" i="14"/>
  <c r="B4733" i="14"/>
  <c r="B4734" i="14"/>
  <c r="B4735" i="14"/>
  <c r="B4736" i="14"/>
  <c r="B4737" i="14"/>
  <c r="B4738" i="14"/>
  <c r="B4739" i="14"/>
  <c r="B4740" i="14"/>
  <c r="B4741" i="14"/>
  <c r="B4742" i="14"/>
  <c r="B4743" i="14"/>
  <c r="B4744" i="14"/>
  <c r="B4745" i="14"/>
  <c r="B4746" i="14"/>
  <c r="B4747" i="14"/>
  <c r="B4748" i="14"/>
  <c r="B4749" i="14"/>
  <c r="B4750" i="14"/>
  <c r="B4751" i="14"/>
  <c r="B4752" i="14"/>
  <c r="B4753" i="14"/>
  <c r="B4754" i="14"/>
  <c r="B4755" i="14"/>
  <c r="B4756" i="14"/>
  <c r="B4757" i="14"/>
  <c r="B4758" i="14"/>
  <c r="B4759" i="14"/>
  <c r="B4760" i="14"/>
  <c r="B4761" i="14"/>
  <c r="B4762" i="14"/>
  <c r="B4763" i="14"/>
  <c r="B4764" i="14"/>
  <c r="B4765" i="14"/>
  <c r="B4766" i="14"/>
  <c r="B4767" i="14"/>
  <c r="B4768" i="14"/>
  <c r="B4769" i="14"/>
  <c r="B4770" i="14"/>
  <c r="B4771" i="14"/>
  <c r="B4772" i="14"/>
  <c r="B4773" i="14"/>
  <c r="B4774" i="14"/>
  <c r="B4775" i="14"/>
  <c r="B4776" i="14"/>
  <c r="B4777" i="14"/>
  <c r="B4778" i="14"/>
  <c r="B4779" i="14"/>
  <c r="B4780" i="14"/>
  <c r="B4781" i="14"/>
  <c r="B4782" i="14"/>
  <c r="B4783" i="14"/>
  <c r="B4784" i="14"/>
  <c r="B4785" i="14"/>
  <c r="B4786" i="14"/>
  <c r="B4787" i="14"/>
  <c r="B4788" i="14"/>
  <c r="B4789" i="14"/>
  <c r="B4790" i="14"/>
  <c r="B4791" i="14"/>
  <c r="B4792" i="14"/>
  <c r="B4793" i="14"/>
  <c r="B4794" i="14"/>
  <c r="B4795" i="14"/>
  <c r="B4796" i="14"/>
  <c r="B4797" i="14"/>
  <c r="B4798" i="14"/>
  <c r="B4799" i="14"/>
  <c r="B4800" i="14"/>
  <c r="B4801" i="14"/>
  <c r="B4802" i="14"/>
  <c r="B4803" i="14"/>
  <c r="B4804" i="14"/>
  <c r="B4805" i="14"/>
  <c r="B4806" i="14"/>
  <c r="B4807" i="14"/>
  <c r="B4808" i="14"/>
  <c r="B4809" i="14"/>
  <c r="B4810" i="14"/>
  <c r="B4811" i="14"/>
  <c r="B4812" i="14"/>
  <c r="B4813" i="14"/>
  <c r="B4814" i="14"/>
  <c r="B4815" i="14"/>
  <c r="B4816" i="14"/>
  <c r="B4817" i="14"/>
  <c r="B4818" i="14"/>
  <c r="B4819" i="14"/>
  <c r="B4820" i="14"/>
  <c r="B4821" i="14"/>
  <c r="B4822" i="14"/>
  <c r="B4823" i="14"/>
  <c r="B4824" i="14"/>
  <c r="B4825" i="14"/>
  <c r="B4826" i="14"/>
  <c r="B4827" i="14"/>
  <c r="B4828" i="14"/>
  <c r="B4829" i="14"/>
  <c r="B4830" i="14"/>
  <c r="B4831" i="14"/>
  <c r="B4832" i="14"/>
  <c r="B4833" i="14"/>
  <c r="B4834" i="14"/>
  <c r="B4835" i="14"/>
  <c r="B4836" i="14"/>
  <c r="B4837" i="14"/>
  <c r="B4838" i="14"/>
  <c r="B4839" i="14"/>
  <c r="B4840" i="14"/>
  <c r="B4841" i="14"/>
  <c r="B4842" i="14"/>
  <c r="B4843" i="14"/>
  <c r="B4844" i="14"/>
  <c r="B4845" i="14"/>
  <c r="B4846" i="14"/>
  <c r="B4847" i="14"/>
  <c r="B4848" i="14"/>
  <c r="B4849" i="14"/>
  <c r="B4850" i="14"/>
  <c r="B4851" i="14"/>
  <c r="B4852" i="14"/>
  <c r="B4853" i="14"/>
  <c r="B4854" i="14"/>
  <c r="B4855" i="14"/>
  <c r="B4856" i="14"/>
  <c r="B4857" i="14"/>
  <c r="B4858" i="14"/>
  <c r="B4859" i="14"/>
  <c r="B4860" i="14"/>
  <c r="B4861" i="14"/>
  <c r="B4862" i="14"/>
  <c r="B4863" i="14"/>
  <c r="B4864" i="14"/>
  <c r="B4865" i="14"/>
  <c r="B4866" i="14"/>
  <c r="B4867" i="14"/>
  <c r="B4868" i="14"/>
  <c r="B4869" i="14"/>
  <c r="B4870" i="14"/>
  <c r="B4871" i="14"/>
  <c r="B4872" i="14"/>
  <c r="B4873" i="14"/>
  <c r="B4874" i="14"/>
  <c r="B4875" i="14"/>
  <c r="B4876" i="14"/>
  <c r="B4877" i="14"/>
  <c r="B4878" i="14"/>
  <c r="B4879" i="14"/>
  <c r="B4880" i="14"/>
  <c r="B4881" i="14"/>
  <c r="B4882" i="14"/>
  <c r="B4883" i="14"/>
  <c r="B4884" i="14"/>
  <c r="B4885" i="14"/>
  <c r="B4886" i="14"/>
  <c r="B4887" i="14"/>
  <c r="B4888" i="14"/>
  <c r="B4889" i="14"/>
  <c r="B4890" i="14"/>
  <c r="B4891" i="14"/>
  <c r="B4892" i="14"/>
  <c r="B4893" i="14"/>
  <c r="B4894" i="14"/>
  <c r="B4895" i="14"/>
  <c r="B4896" i="14"/>
  <c r="B4897" i="14"/>
  <c r="B4898" i="14"/>
  <c r="B4899" i="14"/>
  <c r="B4900" i="14"/>
  <c r="B4901" i="14"/>
  <c r="B4902" i="14"/>
  <c r="B4903" i="14"/>
  <c r="B4904" i="14"/>
  <c r="B4905" i="14"/>
  <c r="B4906" i="14"/>
  <c r="B4907" i="14"/>
  <c r="B4908" i="14"/>
  <c r="B4909" i="14"/>
  <c r="B4910" i="14"/>
  <c r="B4911" i="14"/>
  <c r="B4912" i="14"/>
  <c r="B4913" i="14"/>
  <c r="B4914" i="14"/>
  <c r="B4915" i="14"/>
  <c r="B4916" i="14"/>
  <c r="B4917" i="14"/>
  <c r="B4918" i="14"/>
  <c r="B4919" i="14"/>
  <c r="B4920" i="14"/>
  <c r="B4921" i="14"/>
  <c r="B4922" i="14"/>
  <c r="B4923" i="14"/>
  <c r="B4924" i="14"/>
  <c r="B4925" i="14"/>
  <c r="B4926" i="14"/>
  <c r="B4927" i="14"/>
  <c r="B4928" i="14"/>
  <c r="B4929" i="14"/>
  <c r="B4930" i="14"/>
  <c r="B4931" i="14"/>
  <c r="B4932" i="14"/>
  <c r="B4933" i="14"/>
  <c r="B4934" i="14"/>
  <c r="B4935" i="14"/>
  <c r="B4936" i="14"/>
  <c r="B4937" i="14"/>
  <c r="B4938" i="14"/>
  <c r="B4939" i="14"/>
  <c r="B4940" i="14"/>
  <c r="B4941" i="14"/>
  <c r="B4942" i="14"/>
  <c r="B4943" i="14"/>
  <c r="B4944" i="14"/>
  <c r="B4945" i="14"/>
  <c r="B4946" i="14"/>
  <c r="B4947" i="14"/>
  <c r="B4948" i="14"/>
  <c r="B4949" i="14"/>
  <c r="B4950" i="14"/>
  <c r="B4951" i="14"/>
  <c r="B4952" i="14"/>
  <c r="B4953" i="14"/>
  <c r="B4954" i="14"/>
  <c r="B4955" i="14"/>
  <c r="B4956" i="14"/>
  <c r="B4957" i="14"/>
  <c r="B4958" i="14"/>
  <c r="B4959" i="14"/>
  <c r="B4960" i="14"/>
  <c r="B4961" i="14"/>
  <c r="B4962" i="14"/>
  <c r="B4963" i="14"/>
  <c r="B4964" i="14"/>
  <c r="B4965" i="14"/>
  <c r="B4966" i="14"/>
  <c r="B4967" i="14"/>
  <c r="B4968" i="14"/>
  <c r="B4969" i="14"/>
  <c r="B4970" i="14"/>
  <c r="B4971" i="14"/>
  <c r="B4972" i="14"/>
  <c r="B4973" i="14"/>
  <c r="B4974" i="14"/>
  <c r="B4975" i="14"/>
  <c r="B4976" i="14"/>
  <c r="B4977" i="14"/>
  <c r="B4978" i="14"/>
  <c r="B4979" i="14"/>
  <c r="B4980" i="14"/>
  <c r="B4981" i="14"/>
  <c r="B4982" i="14"/>
  <c r="B4983" i="14"/>
  <c r="B4984" i="14"/>
  <c r="B4985" i="14"/>
  <c r="B4986" i="14"/>
  <c r="B4987" i="14"/>
  <c r="B4988" i="14"/>
  <c r="B4989" i="14"/>
  <c r="B4990" i="14"/>
  <c r="B4991" i="14"/>
  <c r="B4992" i="14"/>
  <c r="B4993" i="14"/>
  <c r="B4994" i="14"/>
  <c r="B4995" i="14"/>
  <c r="B4996" i="14"/>
  <c r="B4997" i="14"/>
  <c r="B4998" i="14"/>
  <c r="B4999" i="14"/>
  <c r="B5000" i="14"/>
  <c r="B5001" i="14"/>
  <c r="B5002" i="14"/>
  <c r="B5003" i="14"/>
  <c r="B5004" i="14"/>
  <c r="B5005" i="14"/>
  <c r="B5006" i="14"/>
  <c r="B5007" i="14"/>
  <c r="B5008" i="14"/>
  <c r="B5009" i="14"/>
  <c r="B5010" i="14"/>
  <c r="B5011" i="14"/>
  <c r="B5012" i="14"/>
  <c r="B5013" i="14"/>
  <c r="B5014" i="14"/>
  <c r="B5015" i="14"/>
  <c r="B5016" i="14"/>
  <c r="B5017" i="14"/>
  <c r="B5018" i="14"/>
  <c r="B5019" i="14"/>
  <c r="B5020" i="14"/>
  <c r="B5021" i="14"/>
  <c r="B5022" i="14"/>
  <c r="B5023" i="14"/>
  <c r="B5024" i="14"/>
  <c r="B5025" i="14"/>
  <c r="B5026" i="14"/>
  <c r="B5027" i="14"/>
  <c r="B5028" i="14"/>
  <c r="B5029" i="14"/>
  <c r="B5030" i="14"/>
  <c r="B5031" i="14"/>
  <c r="B5032" i="14"/>
  <c r="B5033" i="14"/>
  <c r="B5034" i="14"/>
  <c r="B5035" i="14"/>
  <c r="B5036" i="14"/>
  <c r="B5037" i="14"/>
  <c r="B5038" i="14"/>
  <c r="B5039" i="14"/>
  <c r="B5040" i="14"/>
  <c r="B5041" i="14"/>
  <c r="B5042" i="14"/>
  <c r="B5043" i="14"/>
  <c r="B5044" i="14"/>
  <c r="B5045" i="14"/>
  <c r="B5046" i="14"/>
  <c r="B5047" i="14"/>
  <c r="B5048" i="14"/>
  <c r="B5049" i="14"/>
  <c r="B5050" i="14"/>
  <c r="B5051" i="14"/>
  <c r="B5052" i="14"/>
  <c r="B5053" i="14"/>
  <c r="B5054" i="14"/>
  <c r="B5055" i="14"/>
  <c r="B5056" i="14"/>
  <c r="B5057" i="14"/>
  <c r="B5058" i="14"/>
  <c r="B5059" i="14"/>
  <c r="B5060" i="14"/>
  <c r="B5061" i="14"/>
  <c r="B5062" i="14"/>
  <c r="B5063" i="14"/>
  <c r="B5064" i="14"/>
  <c r="B5065" i="14"/>
  <c r="B5066" i="14"/>
  <c r="B5067" i="14"/>
  <c r="B5068" i="14"/>
  <c r="B5069" i="14"/>
  <c r="B5070" i="14"/>
  <c r="B5071" i="14"/>
  <c r="B5072" i="14"/>
  <c r="B5073" i="14"/>
  <c r="B5074" i="14"/>
  <c r="B5075" i="14"/>
  <c r="B5076" i="14"/>
  <c r="B5077" i="14"/>
  <c r="B5078" i="14"/>
  <c r="B5079" i="14"/>
  <c r="B5080" i="14"/>
  <c r="B5081" i="14"/>
  <c r="B5082" i="14"/>
  <c r="B5083" i="14"/>
  <c r="B5084" i="14"/>
  <c r="B5085" i="14"/>
  <c r="B5086" i="14"/>
  <c r="B5087" i="14"/>
  <c r="B5088" i="14"/>
  <c r="B5089" i="14"/>
  <c r="B5090" i="14"/>
  <c r="B5091" i="14"/>
  <c r="B5092" i="14"/>
  <c r="B5093" i="14"/>
  <c r="B5094" i="14"/>
  <c r="B5095" i="14"/>
  <c r="B5096" i="14"/>
  <c r="B5097" i="14"/>
  <c r="B5098" i="14"/>
  <c r="B5099" i="14"/>
  <c r="B5100" i="14"/>
  <c r="B5101" i="14"/>
  <c r="B5102" i="14"/>
  <c r="B5103" i="14"/>
  <c r="B5104" i="14"/>
  <c r="B5105" i="14"/>
  <c r="B5106" i="14"/>
  <c r="B5107" i="14"/>
  <c r="B5108" i="14"/>
  <c r="B5109" i="14"/>
  <c r="B5110" i="14"/>
  <c r="B5111" i="14"/>
  <c r="B5112" i="14"/>
  <c r="B5113" i="14"/>
  <c r="B5114" i="14"/>
  <c r="B5115" i="14"/>
  <c r="B5116" i="14"/>
  <c r="B5117" i="14"/>
  <c r="B5118" i="14"/>
  <c r="B5119" i="14"/>
  <c r="B5120" i="14"/>
  <c r="B5121" i="14"/>
  <c r="B5122" i="14"/>
  <c r="B5123" i="14"/>
  <c r="B5124" i="14"/>
  <c r="B5125" i="14"/>
  <c r="B5126" i="14"/>
  <c r="B5127" i="14"/>
  <c r="B5128" i="14"/>
  <c r="B5129" i="14"/>
  <c r="B5130" i="14"/>
  <c r="B5131" i="14"/>
  <c r="B5132" i="14"/>
  <c r="B5133" i="14"/>
  <c r="B5134" i="14"/>
  <c r="B5135" i="14"/>
  <c r="B5136" i="14"/>
  <c r="B5137" i="14"/>
  <c r="B5138" i="14"/>
  <c r="B5139" i="14"/>
  <c r="B5140" i="14"/>
  <c r="B5141" i="14"/>
  <c r="B5142" i="14"/>
  <c r="B5143" i="14"/>
  <c r="B5144" i="14"/>
  <c r="B5145" i="14"/>
  <c r="B5146" i="14"/>
  <c r="B5147" i="14"/>
  <c r="B5148" i="14"/>
  <c r="B5149" i="14"/>
  <c r="B5150" i="14"/>
  <c r="B5151" i="14"/>
  <c r="B5152" i="14"/>
  <c r="B5153" i="14"/>
  <c r="B5154" i="14"/>
  <c r="B5155" i="14"/>
  <c r="B5156" i="14"/>
  <c r="B5157" i="14"/>
  <c r="B5158" i="14"/>
  <c r="B5159" i="14"/>
  <c r="B5160" i="14"/>
  <c r="B5161" i="14"/>
  <c r="B5162" i="14"/>
  <c r="B5163" i="14"/>
  <c r="B5164" i="14"/>
  <c r="B5165" i="14"/>
  <c r="B5166" i="14"/>
  <c r="B5167" i="14"/>
  <c r="B5168" i="14"/>
  <c r="B5169" i="14"/>
  <c r="B5170" i="14"/>
  <c r="B5171" i="14"/>
  <c r="B5172" i="14"/>
  <c r="B5173" i="14"/>
  <c r="B5174" i="14"/>
  <c r="B5175" i="14"/>
  <c r="B5176" i="14"/>
  <c r="B5177" i="14"/>
  <c r="B5178" i="14"/>
  <c r="B5179" i="14"/>
  <c r="B5180" i="14"/>
  <c r="B5181" i="14"/>
  <c r="B5182" i="14"/>
  <c r="B5183" i="14"/>
  <c r="B5184" i="14"/>
  <c r="B5185" i="14"/>
  <c r="B5186" i="14"/>
  <c r="B5187" i="14"/>
  <c r="B5188" i="14"/>
  <c r="B5189" i="14"/>
  <c r="B5190" i="14"/>
  <c r="B5191" i="14"/>
  <c r="B5192" i="14"/>
  <c r="B5193" i="14"/>
  <c r="B5194" i="14"/>
  <c r="B5195" i="14"/>
  <c r="B5196" i="14"/>
  <c r="B5197" i="14"/>
  <c r="B5198" i="14"/>
  <c r="B5199" i="14"/>
  <c r="B5200" i="14"/>
  <c r="B5201" i="14"/>
  <c r="B5202" i="14"/>
  <c r="B5203" i="14"/>
  <c r="B5204" i="14"/>
  <c r="B5205" i="14"/>
  <c r="B5206" i="14"/>
  <c r="B5207" i="14"/>
  <c r="B5208" i="14"/>
  <c r="B5209" i="14"/>
  <c r="B5210" i="14"/>
  <c r="B5211" i="14"/>
  <c r="B5212" i="14"/>
  <c r="B5213" i="14"/>
  <c r="B5214" i="14"/>
  <c r="B5215" i="14"/>
  <c r="B5216" i="14"/>
  <c r="B5217" i="14"/>
  <c r="B5218" i="14"/>
  <c r="B5219" i="14"/>
  <c r="B5220" i="14"/>
  <c r="B5221" i="14"/>
  <c r="B5222" i="14"/>
  <c r="B5223" i="14"/>
  <c r="B5224" i="14"/>
  <c r="B5225" i="14"/>
  <c r="B5226" i="14"/>
  <c r="B5227" i="14"/>
  <c r="B5228" i="14"/>
  <c r="B5229" i="14"/>
  <c r="B5230" i="14"/>
  <c r="B5231" i="14"/>
  <c r="B5232" i="14"/>
  <c r="B5233" i="14"/>
  <c r="B5234" i="14"/>
  <c r="B5235" i="14"/>
  <c r="B5236" i="14"/>
  <c r="B5237" i="14"/>
  <c r="B5238" i="14"/>
  <c r="B5239" i="14"/>
  <c r="B5240" i="14"/>
  <c r="B5241" i="14"/>
  <c r="B5242" i="14"/>
  <c r="B5243" i="14"/>
  <c r="B5244" i="14"/>
  <c r="B5245" i="14"/>
  <c r="B5246" i="14"/>
  <c r="B5247" i="14"/>
  <c r="B5248" i="14"/>
  <c r="B5249" i="14"/>
  <c r="B5250" i="14"/>
  <c r="B5251" i="14"/>
  <c r="B5252" i="14"/>
  <c r="B5253" i="14"/>
  <c r="B5254" i="14"/>
  <c r="B5255" i="14"/>
  <c r="B5256" i="14"/>
  <c r="B5257" i="14"/>
  <c r="B5258" i="14"/>
  <c r="B5259" i="14"/>
  <c r="B5260" i="14"/>
  <c r="B5261" i="14"/>
  <c r="B5262" i="14"/>
  <c r="B5263" i="14"/>
  <c r="B5264" i="14"/>
  <c r="B5265" i="14"/>
  <c r="B5266" i="14"/>
  <c r="B5267" i="14"/>
  <c r="B5268" i="14"/>
  <c r="B5269" i="14"/>
  <c r="B5270" i="14"/>
  <c r="B5271" i="14"/>
  <c r="B5272" i="14"/>
  <c r="B5273" i="14"/>
  <c r="B5274" i="14"/>
  <c r="B5275" i="14"/>
  <c r="B5276" i="14"/>
  <c r="B5277" i="14"/>
  <c r="B5278" i="14"/>
  <c r="B5279" i="14"/>
  <c r="B5280" i="14"/>
  <c r="B5281" i="14"/>
  <c r="B5282" i="14"/>
  <c r="B5283" i="14"/>
  <c r="B5284" i="14"/>
  <c r="B5285" i="14"/>
  <c r="B5286" i="14"/>
  <c r="B5287" i="14"/>
  <c r="B5288" i="14"/>
  <c r="B5289" i="14"/>
  <c r="B5290" i="14"/>
  <c r="B5291" i="14"/>
  <c r="B5292" i="14"/>
  <c r="B5293" i="14"/>
  <c r="B5294" i="14"/>
  <c r="B5295" i="14"/>
  <c r="B5296" i="14"/>
  <c r="B5297" i="14"/>
  <c r="B5298" i="14"/>
  <c r="B5299" i="14"/>
  <c r="B5300" i="14"/>
  <c r="B5301" i="14"/>
  <c r="B5302" i="14"/>
  <c r="B5303" i="14"/>
  <c r="B5304" i="14"/>
  <c r="B5305" i="14"/>
  <c r="B5306" i="14"/>
  <c r="B5307" i="14"/>
  <c r="B5308" i="14"/>
  <c r="B5309" i="14"/>
  <c r="B5310" i="14"/>
  <c r="B5311" i="14"/>
  <c r="B5312" i="14"/>
  <c r="B5313" i="14"/>
  <c r="B5314" i="14"/>
  <c r="B5315" i="14"/>
  <c r="B5316" i="14"/>
  <c r="B5317" i="14"/>
  <c r="B5318" i="14"/>
  <c r="B5319" i="14"/>
  <c r="B5320" i="14"/>
  <c r="B5321" i="14"/>
  <c r="B5322" i="14"/>
  <c r="B5323" i="14"/>
  <c r="B5324" i="14"/>
  <c r="B5325" i="14"/>
  <c r="B5326" i="14"/>
  <c r="B5327" i="14"/>
  <c r="B5328" i="14"/>
  <c r="B5329" i="14"/>
  <c r="B5330" i="14"/>
  <c r="B5331" i="14"/>
  <c r="B5332" i="14"/>
  <c r="B5333" i="14"/>
  <c r="B5334" i="14"/>
  <c r="B5335" i="14"/>
  <c r="B5336" i="14"/>
  <c r="B5337" i="14"/>
  <c r="B5338" i="14"/>
  <c r="B5339" i="14"/>
  <c r="B5340" i="14"/>
  <c r="B5341" i="14"/>
  <c r="B5342" i="14"/>
  <c r="B5343" i="14"/>
  <c r="B5344" i="14"/>
  <c r="B5345" i="14"/>
  <c r="B5346" i="14"/>
  <c r="B5347" i="14"/>
  <c r="B5348" i="14"/>
  <c r="B5349" i="14"/>
  <c r="B5350" i="14"/>
  <c r="B5351" i="14"/>
  <c r="B5352" i="14"/>
  <c r="B5353" i="14"/>
  <c r="B5354" i="14"/>
  <c r="B5355" i="14"/>
  <c r="B5356" i="14"/>
  <c r="B5357" i="14"/>
  <c r="B5358" i="14"/>
  <c r="B5359" i="14"/>
  <c r="B5360" i="14"/>
  <c r="B5361" i="14"/>
  <c r="B5362" i="14"/>
  <c r="B5363" i="14"/>
  <c r="B5364" i="14"/>
  <c r="B5365" i="14"/>
  <c r="B5366" i="14"/>
  <c r="B5367" i="14"/>
  <c r="B5368" i="14"/>
  <c r="B5369" i="14"/>
  <c r="B5370" i="14"/>
  <c r="B5371" i="14"/>
  <c r="B5372" i="14"/>
  <c r="B5373" i="14"/>
  <c r="B5374" i="14"/>
  <c r="B5375" i="14"/>
  <c r="B5376" i="14"/>
  <c r="B5377" i="14"/>
  <c r="B5378" i="14"/>
  <c r="B5379" i="14"/>
  <c r="B5380" i="14"/>
  <c r="B5381" i="14"/>
  <c r="B5382" i="14"/>
  <c r="B5383" i="14"/>
  <c r="B5384" i="14"/>
  <c r="B5385" i="14"/>
  <c r="B5386" i="14"/>
  <c r="B5387" i="14"/>
  <c r="B5388" i="14"/>
  <c r="B5389" i="14"/>
  <c r="B5390" i="14"/>
  <c r="B5391" i="14"/>
  <c r="B5392" i="14"/>
  <c r="B5393" i="14"/>
  <c r="B5394" i="14"/>
  <c r="B5395" i="14"/>
  <c r="B5396" i="14"/>
  <c r="B5397" i="14"/>
  <c r="B5398" i="14"/>
  <c r="B5399" i="14"/>
  <c r="B5400" i="14"/>
  <c r="B5401" i="14"/>
  <c r="B5402" i="14"/>
  <c r="B5403" i="14"/>
  <c r="B5404" i="14"/>
  <c r="B5405" i="14"/>
  <c r="B5406" i="14"/>
  <c r="B5407" i="14"/>
  <c r="B5408" i="14"/>
  <c r="B5409" i="14"/>
  <c r="B5410" i="14"/>
  <c r="B5411" i="14"/>
  <c r="B5412" i="14"/>
  <c r="B5413" i="14"/>
  <c r="B5414" i="14"/>
  <c r="B5415" i="14"/>
  <c r="B5416" i="14"/>
  <c r="B5417" i="14"/>
  <c r="B5418" i="14"/>
  <c r="B5419" i="14"/>
  <c r="B5420" i="14"/>
  <c r="B5421" i="14"/>
  <c r="B5422" i="14"/>
  <c r="B5423" i="14"/>
  <c r="B5424" i="14"/>
  <c r="B5425" i="14"/>
  <c r="B5426" i="14"/>
  <c r="B5427" i="14"/>
  <c r="B5428" i="14"/>
  <c r="B5429" i="14"/>
  <c r="B5430" i="14"/>
  <c r="B5431" i="14"/>
  <c r="B5432" i="14"/>
  <c r="B5433" i="14"/>
  <c r="B5434" i="14"/>
  <c r="B5435" i="14"/>
  <c r="B5436" i="14"/>
  <c r="B5437" i="14"/>
  <c r="B5438" i="14"/>
  <c r="B5439" i="14"/>
  <c r="B5440" i="14"/>
  <c r="B5441" i="14"/>
  <c r="B5442" i="14"/>
  <c r="B5443" i="14"/>
  <c r="B5444" i="14"/>
  <c r="B5445" i="14"/>
  <c r="B5446" i="14"/>
  <c r="B5447" i="14"/>
  <c r="B5448" i="14"/>
  <c r="B5449" i="14"/>
  <c r="B5450" i="14"/>
  <c r="B5451" i="14"/>
  <c r="B5452" i="14"/>
  <c r="B5453" i="14"/>
  <c r="B5454" i="14"/>
  <c r="B5455" i="14"/>
  <c r="B5456" i="14"/>
  <c r="B5457" i="14"/>
  <c r="B5458" i="14"/>
  <c r="B5459" i="14"/>
  <c r="B5460" i="14"/>
  <c r="B5461" i="14"/>
  <c r="B5462" i="14"/>
  <c r="B5463" i="14"/>
  <c r="B5464" i="14"/>
  <c r="B5465" i="14"/>
  <c r="B5466" i="14"/>
  <c r="B5467" i="14"/>
  <c r="B5468" i="14"/>
  <c r="B5469" i="14"/>
  <c r="B5470" i="14"/>
  <c r="B5471" i="14"/>
  <c r="B5472" i="14"/>
  <c r="B5473" i="14"/>
  <c r="B5474" i="14"/>
  <c r="B5475" i="14"/>
  <c r="B5476" i="14"/>
  <c r="B5477" i="14"/>
  <c r="B5478" i="14"/>
  <c r="B5479" i="14"/>
  <c r="B5480" i="14"/>
  <c r="B5481" i="14"/>
  <c r="B5482" i="14"/>
  <c r="B5483" i="14"/>
  <c r="B5484" i="14"/>
  <c r="B5485" i="14"/>
  <c r="B5486" i="14"/>
  <c r="B5487" i="14"/>
  <c r="B5488" i="14"/>
  <c r="B5489" i="14"/>
  <c r="B5490" i="14"/>
  <c r="B5491" i="14"/>
  <c r="B5492" i="14"/>
  <c r="B5493" i="14"/>
  <c r="B5494" i="14"/>
  <c r="B5495" i="14"/>
  <c r="B5496" i="14"/>
  <c r="B5497" i="14"/>
  <c r="B5498" i="14"/>
  <c r="B5499" i="14"/>
  <c r="B5500" i="14"/>
  <c r="B5501" i="14"/>
  <c r="B5502" i="14"/>
  <c r="B5503" i="14"/>
  <c r="B5504" i="14"/>
  <c r="B5505" i="14"/>
  <c r="B5506" i="14"/>
  <c r="B5507" i="14"/>
  <c r="B5508" i="14"/>
  <c r="B5509" i="14"/>
  <c r="B5510" i="14"/>
  <c r="B5511" i="14"/>
  <c r="B5512" i="14"/>
  <c r="B5513" i="14"/>
  <c r="B5514" i="14"/>
  <c r="B5515" i="14"/>
  <c r="B5516" i="14"/>
  <c r="B5517" i="14"/>
  <c r="B5518" i="14"/>
  <c r="B5519" i="14"/>
  <c r="B5520" i="14"/>
  <c r="B5521" i="14"/>
  <c r="B5522" i="14"/>
  <c r="B5523" i="14"/>
  <c r="B5524" i="14"/>
  <c r="B5525" i="14"/>
  <c r="B5526" i="14"/>
  <c r="B5527" i="14"/>
  <c r="B5528" i="14"/>
  <c r="B5529" i="14"/>
  <c r="B5530" i="14"/>
  <c r="B5531" i="14"/>
  <c r="B5532" i="14"/>
  <c r="B5533" i="14"/>
  <c r="B5534" i="14"/>
  <c r="B5535" i="14"/>
  <c r="B5536" i="14"/>
  <c r="B5537" i="14"/>
  <c r="B5538" i="14"/>
  <c r="B5539" i="14"/>
  <c r="B5540" i="14"/>
  <c r="B5541" i="14"/>
  <c r="B5542" i="14"/>
  <c r="B5543" i="14"/>
  <c r="B5544" i="14"/>
  <c r="B5545" i="14"/>
  <c r="B5546" i="14"/>
  <c r="B5547" i="14"/>
  <c r="B5548" i="14"/>
  <c r="B5549" i="14"/>
  <c r="B5550" i="14"/>
  <c r="B5551" i="14"/>
  <c r="B5552" i="14"/>
  <c r="B5553" i="14"/>
  <c r="B5554" i="14"/>
  <c r="B5555" i="14"/>
  <c r="B5556" i="14"/>
  <c r="B5557" i="14"/>
  <c r="B5558" i="14"/>
  <c r="B5559" i="14"/>
  <c r="B5560" i="14"/>
  <c r="B5561" i="14"/>
  <c r="B5562" i="14"/>
  <c r="B5563" i="14"/>
  <c r="B5564" i="14"/>
  <c r="B5565" i="14"/>
  <c r="B5566" i="14"/>
  <c r="B5567" i="14"/>
  <c r="B5568" i="14"/>
  <c r="B5569" i="14"/>
  <c r="B5570" i="14"/>
  <c r="B5571" i="14"/>
  <c r="B5572" i="14"/>
  <c r="B5573" i="14"/>
  <c r="B5574" i="14"/>
  <c r="B5575" i="14"/>
  <c r="B5576" i="14"/>
  <c r="B5577" i="14"/>
  <c r="B5578" i="14"/>
  <c r="B5579" i="14"/>
  <c r="B5580" i="14"/>
  <c r="B5581" i="14"/>
  <c r="B5582" i="14"/>
  <c r="B5583" i="14"/>
  <c r="B5584" i="14"/>
  <c r="B5585" i="14"/>
  <c r="B5586" i="14"/>
  <c r="B5587" i="14"/>
  <c r="B5588" i="14"/>
  <c r="B5589" i="14"/>
  <c r="B5590" i="14"/>
  <c r="B5591" i="14"/>
  <c r="B5592" i="14"/>
  <c r="B5593" i="14"/>
  <c r="B5594" i="14"/>
  <c r="B5595" i="14"/>
  <c r="B5596" i="14"/>
  <c r="B5597" i="14"/>
  <c r="B5598" i="14"/>
  <c r="B5599" i="14"/>
  <c r="B5600" i="14"/>
  <c r="B5601" i="14"/>
  <c r="B5602" i="14"/>
  <c r="B5603" i="14"/>
  <c r="B5604" i="14"/>
  <c r="B5605" i="14"/>
  <c r="B5606" i="14"/>
  <c r="B5607" i="14"/>
  <c r="B5608" i="14"/>
  <c r="B5609" i="14"/>
  <c r="B5610" i="14"/>
  <c r="B5611" i="14"/>
  <c r="B5612" i="14"/>
  <c r="B5613" i="14"/>
  <c r="B5614" i="14"/>
  <c r="B5615" i="14"/>
  <c r="B5616" i="14"/>
  <c r="B5617" i="14"/>
  <c r="B5618" i="14"/>
  <c r="B5619" i="14"/>
  <c r="B5620" i="14"/>
  <c r="B5621" i="14"/>
  <c r="B5622" i="14"/>
  <c r="B5623" i="14"/>
  <c r="B5624" i="14"/>
  <c r="B5625" i="14"/>
  <c r="B5626" i="14"/>
  <c r="B5627" i="14"/>
  <c r="B5628" i="14"/>
  <c r="B5629" i="14"/>
  <c r="B5630" i="14"/>
  <c r="B5631" i="14"/>
  <c r="B5632" i="14"/>
  <c r="B5633" i="14"/>
  <c r="B5634" i="14"/>
  <c r="B5635" i="14"/>
  <c r="B5636" i="14"/>
  <c r="B5637" i="14"/>
  <c r="B5638" i="14"/>
  <c r="B5639" i="14"/>
  <c r="B5640" i="14"/>
  <c r="B5641" i="14"/>
  <c r="B5642" i="14"/>
  <c r="B5643" i="14"/>
  <c r="B5644" i="14"/>
  <c r="B5645" i="14"/>
  <c r="B5646" i="14"/>
  <c r="B5647" i="14"/>
  <c r="B5648" i="14"/>
  <c r="B5649" i="14"/>
  <c r="B5650" i="14"/>
  <c r="B5651" i="14"/>
  <c r="B5652" i="14"/>
  <c r="B5653" i="14"/>
  <c r="B5654" i="14"/>
  <c r="B5655" i="14"/>
  <c r="B5656" i="14"/>
  <c r="B5657" i="14"/>
  <c r="B5658" i="14"/>
  <c r="B5659" i="14"/>
  <c r="B5660" i="14"/>
  <c r="B5661" i="14"/>
  <c r="B5662" i="14"/>
  <c r="B5663" i="14"/>
  <c r="B5664" i="14"/>
  <c r="B5665" i="14"/>
  <c r="B5666" i="14"/>
  <c r="B5667" i="14"/>
  <c r="B5668" i="14"/>
  <c r="B5669" i="14"/>
  <c r="B5670" i="14"/>
  <c r="B5671" i="14"/>
  <c r="B5672" i="14"/>
  <c r="B5673" i="14"/>
  <c r="B5674" i="14"/>
  <c r="B5675" i="14"/>
  <c r="B5676" i="14"/>
  <c r="B5677" i="14"/>
  <c r="B5678" i="14"/>
  <c r="B5679" i="14"/>
  <c r="B5680" i="14"/>
  <c r="B5681" i="14"/>
  <c r="B5682" i="14"/>
  <c r="B5683" i="14"/>
  <c r="B5684" i="14"/>
  <c r="B5685" i="14"/>
  <c r="B5686" i="14"/>
  <c r="B5687" i="14"/>
  <c r="B5688" i="14"/>
  <c r="B5689" i="14"/>
  <c r="B5690" i="14"/>
  <c r="B5691" i="14"/>
  <c r="B5692" i="14"/>
  <c r="B5693" i="14"/>
  <c r="B5694" i="14"/>
  <c r="B5695" i="14"/>
  <c r="B5696" i="14"/>
  <c r="B5697" i="14"/>
  <c r="B5698" i="14"/>
  <c r="B5699" i="14"/>
  <c r="B5700" i="14"/>
  <c r="B5701" i="14"/>
  <c r="B5702" i="14"/>
  <c r="B5703" i="14"/>
  <c r="B5704" i="14"/>
  <c r="B5705" i="14"/>
  <c r="B5706" i="14"/>
  <c r="B5707" i="14"/>
  <c r="B5708" i="14"/>
  <c r="B5709" i="14"/>
  <c r="B5710" i="14"/>
  <c r="B5711" i="14"/>
  <c r="B5712" i="14"/>
  <c r="B5713" i="14"/>
  <c r="B5714" i="14"/>
  <c r="B5715" i="14"/>
  <c r="B5716" i="14"/>
  <c r="B5717" i="14"/>
  <c r="B5718" i="14"/>
  <c r="B5719" i="14"/>
  <c r="B5720" i="14"/>
  <c r="B5721" i="14"/>
  <c r="B5722" i="14"/>
  <c r="B5723" i="14"/>
  <c r="B5724" i="14"/>
  <c r="B5725" i="14"/>
  <c r="B5726" i="14"/>
  <c r="B5727" i="14"/>
  <c r="B5728" i="14"/>
  <c r="B5729" i="14"/>
  <c r="B5730" i="14"/>
  <c r="B5731" i="14"/>
  <c r="B5732" i="14"/>
  <c r="B5733" i="14"/>
  <c r="B5734" i="14"/>
  <c r="B5735" i="14"/>
  <c r="B5736" i="14"/>
  <c r="B5737" i="14"/>
  <c r="B5738" i="14"/>
  <c r="B5739" i="14"/>
  <c r="B5740" i="14"/>
  <c r="B5741" i="14"/>
  <c r="B5742" i="14"/>
  <c r="B5743" i="14"/>
  <c r="B5744" i="14"/>
  <c r="B5745" i="14"/>
  <c r="B5746" i="14"/>
  <c r="B5747" i="14"/>
  <c r="B5748" i="14"/>
  <c r="B5749" i="14"/>
  <c r="B5750" i="14"/>
  <c r="B5751" i="14"/>
  <c r="B5752" i="14"/>
  <c r="B5753" i="14"/>
  <c r="B5754" i="14"/>
  <c r="B5755" i="14"/>
  <c r="B5756" i="14"/>
  <c r="B5757" i="14"/>
  <c r="B5758" i="14"/>
  <c r="B5759" i="14"/>
  <c r="B5760" i="14"/>
  <c r="B5761" i="14"/>
  <c r="B5762" i="14"/>
  <c r="B5763" i="14"/>
  <c r="B5764" i="14"/>
  <c r="B5765" i="14"/>
  <c r="B5766" i="14"/>
  <c r="B5767" i="14"/>
  <c r="B5768" i="14"/>
  <c r="B5769" i="14"/>
  <c r="B5770" i="14"/>
  <c r="B5771" i="14"/>
  <c r="B5772" i="14"/>
  <c r="B5773" i="14"/>
  <c r="B5774" i="14"/>
  <c r="B5775" i="14"/>
  <c r="B5776" i="14"/>
  <c r="B5777" i="14"/>
  <c r="B5778" i="14"/>
  <c r="B5779" i="14"/>
  <c r="B5780" i="14"/>
  <c r="B5781" i="14"/>
  <c r="B5782" i="14"/>
  <c r="B5783" i="14"/>
  <c r="B5784" i="14"/>
  <c r="B5785" i="14"/>
  <c r="B5786" i="14"/>
  <c r="B5787" i="14"/>
  <c r="B5788" i="14"/>
  <c r="B5789" i="14"/>
  <c r="B5790" i="14"/>
  <c r="B5791" i="14"/>
  <c r="B5792" i="14"/>
  <c r="B5793" i="14"/>
  <c r="B5794" i="14"/>
  <c r="B5795" i="14"/>
  <c r="B5796" i="14"/>
  <c r="B5797" i="14"/>
  <c r="B5798" i="14"/>
  <c r="B5799" i="14"/>
  <c r="B5800" i="14"/>
  <c r="B5801" i="14"/>
  <c r="B5802" i="14"/>
  <c r="B5803" i="14"/>
  <c r="B5804" i="14"/>
  <c r="B5805" i="14"/>
  <c r="B5806" i="14"/>
  <c r="B5807" i="14"/>
  <c r="B5808" i="14"/>
  <c r="B5809" i="14"/>
  <c r="B5810" i="14"/>
  <c r="B5811" i="14"/>
  <c r="B5812" i="14"/>
  <c r="B5813" i="14"/>
  <c r="B5814" i="14"/>
  <c r="B5815" i="14"/>
  <c r="B5816" i="14"/>
  <c r="B5817" i="14"/>
  <c r="B5818" i="14"/>
  <c r="B5819" i="14"/>
  <c r="B5820" i="14"/>
  <c r="B5821" i="14"/>
  <c r="B5822" i="14"/>
  <c r="B5823" i="14"/>
  <c r="B5824" i="14"/>
  <c r="B5825" i="14"/>
  <c r="B5826" i="14"/>
  <c r="B5827" i="14"/>
  <c r="B5828" i="14"/>
  <c r="B5829" i="14"/>
  <c r="B5830" i="14"/>
  <c r="B5831" i="14"/>
  <c r="B5832" i="14"/>
  <c r="B5833" i="14"/>
  <c r="B5834" i="14"/>
  <c r="B5835" i="14"/>
  <c r="B5836" i="14"/>
  <c r="B5837" i="14"/>
  <c r="B5838" i="14"/>
  <c r="B5839" i="14"/>
  <c r="B5840" i="14"/>
  <c r="B5841" i="14"/>
  <c r="B5842" i="14"/>
  <c r="B5843" i="14"/>
  <c r="B5844" i="14"/>
  <c r="B5845" i="14"/>
  <c r="B5846" i="14"/>
  <c r="B5847" i="14"/>
  <c r="B5848" i="14"/>
  <c r="B5849" i="14"/>
  <c r="B5850" i="14"/>
  <c r="B5851" i="14"/>
  <c r="B5852" i="14"/>
  <c r="B5853" i="14"/>
  <c r="B5854" i="14"/>
  <c r="B5855" i="14"/>
  <c r="B5856" i="14"/>
  <c r="B5857" i="14"/>
  <c r="B5858" i="14"/>
  <c r="B5859" i="14"/>
  <c r="B5860" i="14"/>
  <c r="B5861" i="14"/>
  <c r="B5862" i="14"/>
  <c r="B5863" i="14"/>
  <c r="B5864" i="14"/>
  <c r="B5865" i="14"/>
  <c r="B5866" i="14"/>
  <c r="B5867" i="14"/>
  <c r="B5868" i="14"/>
  <c r="B5869" i="14"/>
  <c r="B5870" i="14"/>
  <c r="B5871" i="14"/>
  <c r="B5872" i="14"/>
  <c r="B5873" i="14"/>
  <c r="B5874" i="14"/>
  <c r="B5875" i="14"/>
  <c r="B5876" i="14"/>
  <c r="B5877" i="14"/>
  <c r="B5878" i="14"/>
  <c r="B5879" i="14"/>
  <c r="B5880" i="14"/>
  <c r="B5881" i="14"/>
  <c r="B5882" i="14"/>
  <c r="B5883" i="14"/>
  <c r="B5884" i="14"/>
  <c r="B5885" i="14"/>
  <c r="B5886" i="14"/>
  <c r="B5887" i="14"/>
  <c r="B5888" i="14"/>
  <c r="B5889" i="14"/>
  <c r="B5890" i="14"/>
  <c r="B5891" i="14"/>
  <c r="B5892" i="14"/>
  <c r="B5893" i="14"/>
  <c r="B5894" i="14"/>
  <c r="B5895" i="14"/>
  <c r="B5896" i="14"/>
  <c r="B5897" i="14"/>
  <c r="B5898" i="14"/>
  <c r="B5899" i="14"/>
  <c r="B5900" i="14"/>
  <c r="B5901" i="14"/>
  <c r="B5902" i="14"/>
  <c r="B5903" i="14"/>
  <c r="B5904" i="14"/>
  <c r="B5905" i="14"/>
  <c r="B5906" i="14"/>
  <c r="B5907" i="14"/>
  <c r="B5908" i="14"/>
  <c r="B5909" i="14"/>
  <c r="B5910" i="14"/>
  <c r="B5911" i="14"/>
  <c r="B5912" i="14"/>
  <c r="B5913" i="14"/>
  <c r="B5914" i="14"/>
  <c r="B5915" i="14"/>
  <c r="B5916" i="14"/>
  <c r="B5917" i="14"/>
  <c r="B5918" i="14"/>
  <c r="B5919" i="14"/>
  <c r="B5920" i="14"/>
  <c r="B5921" i="14"/>
  <c r="B5922" i="14"/>
  <c r="B5923" i="14"/>
  <c r="B5924" i="14"/>
  <c r="B5925" i="14"/>
  <c r="B5926" i="14"/>
  <c r="B5927" i="14"/>
  <c r="B5928" i="14"/>
  <c r="B5929" i="14"/>
  <c r="B5930" i="14"/>
  <c r="B5931" i="14"/>
  <c r="B5932" i="14"/>
  <c r="B5933" i="14"/>
  <c r="B5934" i="14"/>
  <c r="B5935" i="14"/>
  <c r="B5936" i="14"/>
  <c r="B5937" i="14"/>
  <c r="B5938" i="14"/>
  <c r="B5939" i="14"/>
  <c r="B5940" i="14"/>
  <c r="B5941" i="14"/>
  <c r="B5942" i="14"/>
  <c r="B5943" i="14"/>
  <c r="B5944" i="14"/>
  <c r="B5945" i="14"/>
  <c r="B5946" i="14"/>
  <c r="B5947" i="14"/>
  <c r="B5948" i="14"/>
  <c r="B5949" i="14"/>
  <c r="B5950" i="14"/>
  <c r="B5951" i="14"/>
  <c r="B5952" i="14"/>
  <c r="B5953" i="14"/>
  <c r="B5954" i="14"/>
  <c r="B5955" i="14"/>
  <c r="B5956" i="14"/>
  <c r="B5957" i="14"/>
  <c r="B5958" i="14"/>
  <c r="B5959" i="14"/>
  <c r="B5960" i="14"/>
  <c r="B5961" i="14"/>
  <c r="B5962" i="14"/>
  <c r="B5963" i="14"/>
  <c r="B5964" i="14"/>
  <c r="B5965" i="14"/>
  <c r="B5966" i="14"/>
  <c r="B5967" i="14"/>
  <c r="B5968" i="14"/>
  <c r="B5969" i="14"/>
  <c r="B5970" i="14"/>
  <c r="B5971" i="14"/>
  <c r="B5972" i="14"/>
  <c r="B5973" i="14"/>
  <c r="B5974" i="14"/>
  <c r="B5975" i="14"/>
  <c r="B5976" i="14"/>
  <c r="B5977" i="14"/>
  <c r="B5978" i="14"/>
  <c r="B5979" i="14"/>
  <c r="B5980" i="14"/>
  <c r="B5981" i="14"/>
  <c r="B5982" i="14"/>
  <c r="B5983" i="14"/>
  <c r="B5984" i="14"/>
  <c r="B5985" i="14"/>
  <c r="B5986" i="14"/>
  <c r="B5987" i="14"/>
  <c r="B5988" i="14"/>
  <c r="B5989" i="14"/>
  <c r="B5990" i="14"/>
  <c r="B5991" i="14"/>
  <c r="B5992" i="14"/>
  <c r="B5993" i="14"/>
  <c r="B5994" i="14"/>
  <c r="B5995" i="14"/>
  <c r="B5996" i="14"/>
  <c r="B5997" i="14"/>
  <c r="B5998" i="14"/>
  <c r="B5999" i="14"/>
  <c r="B6000" i="14"/>
  <c r="B6001" i="14"/>
  <c r="B6002" i="14"/>
  <c r="B6003" i="14"/>
  <c r="B6004" i="14"/>
  <c r="B6005" i="14"/>
  <c r="B6006" i="14"/>
  <c r="B6007" i="14"/>
  <c r="B6008" i="14"/>
  <c r="B6009" i="14"/>
  <c r="B6010" i="14"/>
  <c r="B6011" i="14"/>
  <c r="B6012" i="14"/>
  <c r="B6013" i="14"/>
  <c r="B6014" i="14"/>
  <c r="B6015" i="14"/>
  <c r="B6016" i="14"/>
  <c r="B6017" i="14"/>
  <c r="B6018" i="14"/>
  <c r="B6019" i="14"/>
  <c r="B6020" i="14"/>
  <c r="B6021" i="14"/>
  <c r="B6022" i="14"/>
  <c r="B6023" i="14"/>
  <c r="B6024" i="14"/>
  <c r="B6025" i="14"/>
  <c r="B6026" i="14"/>
  <c r="B6027" i="14"/>
  <c r="B6028" i="14"/>
  <c r="B6029" i="14"/>
  <c r="B6030" i="14"/>
  <c r="B6031" i="14"/>
  <c r="B6032" i="14"/>
  <c r="B6033" i="14"/>
  <c r="B6034" i="14"/>
  <c r="B6035" i="14"/>
  <c r="B6036" i="14"/>
  <c r="B6037" i="14"/>
  <c r="B6038" i="14"/>
  <c r="B6039" i="14"/>
  <c r="B6040" i="14"/>
  <c r="B6041" i="14"/>
  <c r="B6042" i="14"/>
  <c r="B6043" i="14"/>
  <c r="B6044" i="14"/>
  <c r="B6045" i="14"/>
  <c r="B6046" i="14"/>
  <c r="B6047" i="14"/>
  <c r="B6048" i="14"/>
  <c r="B6049" i="14"/>
  <c r="B6050" i="14"/>
  <c r="B6051" i="14"/>
  <c r="B6052" i="14"/>
  <c r="B6053" i="14"/>
  <c r="B6054" i="14"/>
  <c r="B6055" i="14"/>
  <c r="B6056" i="14"/>
  <c r="B6057" i="14"/>
  <c r="B6058" i="14"/>
  <c r="B6059" i="14"/>
  <c r="B6060" i="14"/>
  <c r="B6061" i="14"/>
  <c r="B6062" i="14"/>
  <c r="B6063" i="14"/>
  <c r="B6064" i="14"/>
  <c r="B6065" i="14"/>
  <c r="B6066" i="14"/>
  <c r="B6067" i="14"/>
  <c r="B6068" i="14"/>
  <c r="B6069" i="14"/>
  <c r="B6070" i="14"/>
  <c r="B6071" i="14"/>
  <c r="B6072" i="14"/>
  <c r="B6073" i="14"/>
  <c r="B6074" i="14"/>
  <c r="B6075" i="14"/>
  <c r="B6076" i="14"/>
  <c r="B6077" i="14"/>
  <c r="B6078" i="14"/>
  <c r="B6079" i="14"/>
  <c r="B6080" i="14"/>
  <c r="B6081" i="14"/>
  <c r="B6082" i="14"/>
  <c r="B6083" i="14"/>
  <c r="B6084" i="14"/>
  <c r="B6085" i="14"/>
  <c r="B6086" i="14"/>
  <c r="B6087" i="14"/>
  <c r="B6088" i="14"/>
  <c r="B6089" i="14"/>
  <c r="B6090" i="14"/>
  <c r="B6091" i="14"/>
  <c r="B6092" i="14"/>
  <c r="B6093" i="14"/>
  <c r="B6094" i="14"/>
  <c r="B6095" i="14"/>
  <c r="B6096" i="14"/>
  <c r="B6097" i="14"/>
  <c r="B6098" i="14"/>
  <c r="B6099" i="14"/>
  <c r="B6100" i="14"/>
  <c r="B6101" i="14"/>
  <c r="B6102" i="14"/>
  <c r="B6103" i="14"/>
  <c r="B6104" i="14"/>
  <c r="B6105" i="14"/>
  <c r="B6106" i="14"/>
  <c r="B6107" i="14"/>
  <c r="B6108" i="14"/>
  <c r="B6109" i="14"/>
  <c r="B6110" i="14"/>
  <c r="B6111" i="14"/>
  <c r="B6112" i="14"/>
  <c r="B6113" i="14"/>
  <c r="B6114" i="14"/>
  <c r="B6115" i="14"/>
  <c r="B6116" i="14"/>
  <c r="B6117" i="14"/>
  <c r="B6118" i="14"/>
  <c r="B6119" i="14"/>
  <c r="B6120" i="14"/>
  <c r="B6121" i="14"/>
  <c r="B6122" i="14"/>
  <c r="B6123" i="14"/>
  <c r="B6124" i="14"/>
  <c r="B6125" i="14"/>
  <c r="B6126" i="14"/>
  <c r="B6127" i="14"/>
  <c r="B6128" i="14"/>
  <c r="B6129" i="14"/>
  <c r="B6130" i="14"/>
  <c r="B6131" i="14"/>
  <c r="B6132" i="14"/>
  <c r="B6133" i="14"/>
  <c r="B6134" i="14"/>
  <c r="B6135" i="14"/>
  <c r="B6136" i="14"/>
  <c r="B6137" i="14"/>
  <c r="B6138" i="14"/>
  <c r="B6139" i="14"/>
  <c r="B6140" i="14"/>
  <c r="B6141" i="14"/>
  <c r="B6142" i="14"/>
  <c r="B6143" i="14"/>
  <c r="B6144" i="14"/>
  <c r="B6145" i="14"/>
  <c r="B6146" i="14"/>
  <c r="B6147" i="14"/>
  <c r="B6148" i="14"/>
  <c r="B6149" i="14"/>
  <c r="B6150" i="14"/>
  <c r="B6151" i="14"/>
  <c r="B6152" i="14"/>
  <c r="B6153" i="14"/>
  <c r="B6154" i="14"/>
  <c r="B6155" i="14"/>
  <c r="B6156" i="14"/>
  <c r="B6157" i="14"/>
  <c r="B6158" i="14"/>
  <c r="B6159" i="14"/>
  <c r="B6160" i="14"/>
  <c r="B6161" i="14"/>
  <c r="B6162" i="14"/>
  <c r="B6163" i="14"/>
  <c r="B6164" i="14"/>
  <c r="B6165" i="14"/>
  <c r="B6166" i="14"/>
  <c r="B6167" i="14"/>
  <c r="B6168" i="14"/>
  <c r="B6169" i="14"/>
  <c r="B6170" i="14"/>
  <c r="B6171" i="14"/>
  <c r="B6172" i="14"/>
  <c r="B6173" i="14"/>
  <c r="B6174" i="14"/>
  <c r="B6175" i="14"/>
  <c r="B6176" i="14"/>
  <c r="B6177" i="14"/>
  <c r="B6178" i="14"/>
  <c r="B6179" i="14"/>
  <c r="B6180" i="14"/>
  <c r="B6181" i="14"/>
  <c r="B6182" i="14"/>
  <c r="B6183" i="14"/>
  <c r="B6184" i="14"/>
  <c r="B6185" i="14"/>
  <c r="B6186" i="14"/>
  <c r="B6187" i="14"/>
  <c r="B6188" i="14"/>
  <c r="B6189" i="14"/>
  <c r="B6190" i="14"/>
  <c r="B6191" i="14"/>
  <c r="B6192" i="14"/>
  <c r="B6193" i="14"/>
  <c r="B6194" i="14"/>
  <c r="B6195" i="14"/>
  <c r="B6196" i="14"/>
  <c r="B6197" i="14"/>
  <c r="B6198" i="14"/>
  <c r="B6199" i="14"/>
  <c r="B6200" i="14"/>
  <c r="B6201" i="14"/>
  <c r="B6202" i="14"/>
  <c r="B6203" i="14"/>
  <c r="B6204" i="14"/>
  <c r="B6205" i="14"/>
  <c r="B6206" i="14"/>
  <c r="B6207" i="14"/>
  <c r="B6208" i="14"/>
  <c r="B6209" i="14"/>
  <c r="B6210" i="14"/>
  <c r="B6211" i="14"/>
  <c r="B6212" i="14"/>
  <c r="B6213" i="14"/>
  <c r="B6214" i="14"/>
  <c r="B6215" i="14"/>
  <c r="B6216" i="14"/>
  <c r="B6217" i="14"/>
  <c r="B6218" i="14"/>
  <c r="B6219" i="14"/>
  <c r="B6220" i="14"/>
  <c r="B6221" i="14"/>
  <c r="B6222" i="14"/>
  <c r="B6223" i="14"/>
  <c r="B6224" i="14"/>
  <c r="B6225" i="14"/>
  <c r="B6226" i="14"/>
  <c r="B6227" i="14"/>
  <c r="B6228" i="14"/>
  <c r="B6229" i="14"/>
  <c r="B6230" i="14"/>
  <c r="B6231" i="14"/>
  <c r="B6232" i="14"/>
  <c r="B6233" i="14"/>
  <c r="B6234" i="14"/>
  <c r="B6235" i="14"/>
  <c r="B6236" i="14"/>
  <c r="B6237" i="14"/>
  <c r="B6238" i="14"/>
  <c r="B6239" i="14"/>
  <c r="B6240" i="14"/>
  <c r="B6241" i="14"/>
  <c r="B6242" i="14"/>
  <c r="B6243" i="14"/>
  <c r="B6244" i="14"/>
  <c r="B6245" i="14"/>
  <c r="B6246" i="14"/>
  <c r="B6247" i="14"/>
  <c r="B6248" i="14"/>
  <c r="B6249" i="14"/>
  <c r="B6250" i="14"/>
  <c r="B6251" i="14"/>
  <c r="B6252" i="14"/>
  <c r="B6253" i="14"/>
  <c r="B6254" i="14"/>
  <c r="B6255" i="14"/>
  <c r="B6256" i="14"/>
  <c r="B6257" i="14"/>
  <c r="B6258" i="14"/>
  <c r="B6259" i="14"/>
  <c r="B6260" i="14"/>
  <c r="B6261" i="14"/>
  <c r="B6262" i="14"/>
  <c r="B6263" i="14"/>
  <c r="B6264" i="14"/>
  <c r="B6265" i="14"/>
  <c r="B6266" i="14"/>
  <c r="B6267" i="14"/>
  <c r="B6268" i="14"/>
  <c r="B6269" i="14"/>
  <c r="B6270" i="14"/>
  <c r="B6271" i="14"/>
  <c r="B6272" i="14"/>
  <c r="B6273" i="14"/>
  <c r="B6274" i="14"/>
  <c r="B6275" i="14"/>
  <c r="B6276" i="14"/>
  <c r="B6277" i="14"/>
  <c r="B6278" i="14"/>
  <c r="B6279" i="14"/>
  <c r="B6280" i="14"/>
  <c r="B6281" i="14"/>
  <c r="B6282" i="14"/>
  <c r="B6283" i="14"/>
  <c r="B6284" i="14"/>
  <c r="B6285" i="14"/>
  <c r="B6286" i="14"/>
  <c r="B6287" i="14"/>
  <c r="B6288" i="14"/>
  <c r="B6289" i="14"/>
  <c r="B6290" i="14"/>
  <c r="B6291" i="14"/>
  <c r="B6292" i="14"/>
  <c r="B6293" i="14"/>
  <c r="B6294" i="14"/>
  <c r="B6295" i="14"/>
  <c r="B6296" i="14"/>
  <c r="B6297" i="14"/>
  <c r="B6298" i="14"/>
  <c r="B6299" i="14"/>
  <c r="B6300" i="14"/>
  <c r="B6301" i="14"/>
  <c r="B6302" i="14"/>
  <c r="B6303" i="14"/>
  <c r="B6304" i="14"/>
  <c r="B6305" i="14"/>
  <c r="B6306" i="14"/>
  <c r="B6307" i="14"/>
  <c r="B6308" i="14"/>
  <c r="B6309" i="14"/>
  <c r="B6310" i="14"/>
  <c r="B6311" i="14"/>
  <c r="B6312" i="14"/>
  <c r="B6313" i="14"/>
  <c r="B6314" i="14"/>
  <c r="B6315" i="14"/>
  <c r="B6316" i="14"/>
  <c r="B6317" i="14"/>
  <c r="B6318" i="14"/>
  <c r="B6319" i="14"/>
  <c r="B6320" i="14"/>
  <c r="B6321" i="14"/>
  <c r="B6322" i="14"/>
  <c r="B6323" i="14"/>
  <c r="B6324" i="14"/>
  <c r="B6325" i="14"/>
  <c r="B6326" i="14"/>
  <c r="B6327" i="14"/>
  <c r="B6328" i="14"/>
  <c r="B6329" i="14"/>
  <c r="B6330" i="14"/>
  <c r="B6331" i="14"/>
  <c r="B6332" i="14"/>
  <c r="B6333" i="14"/>
  <c r="B6334" i="14"/>
  <c r="B6335" i="14"/>
  <c r="B6336" i="14"/>
  <c r="B6337" i="14"/>
  <c r="B6338" i="14"/>
  <c r="B6339" i="14"/>
  <c r="B6340" i="14"/>
  <c r="B6341" i="14"/>
  <c r="B6342" i="14"/>
  <c r="B6343" i="14"/>
  <c r="B6344" i="14"/>
  <c r="B6345" i="14"/>
  <c r="B6346" i="14"/>
  <c r="B6347" i="14"/>
  <c r="B6348" i="14"/>
  <c r="B6349" i="14"/>
  <c r="B6350" i="14"/>
  <c r="B6351" i="14"/>
  <c r="B6352" i="14"/>
  <c r="B6353" i="14"/>
  <c r="B6354" i="14"/>
  <c r="B6355" i="14"/>
  <c r="B6356" i="14"/>
  <c r="B6357" i="14"/>
  <c r="B6358" i="14"/>
  <c r="B6359" i="14"/>
  <c r="B6360" i="14"/>
  <c r="B6361" i="14"/>
  <c r="B6362" i="14"/>
  <c r="B6363" i="14"/>
  <c r="B6364" i="14"/>
  <c r="B6365" i="14"/>
  <c r="B6366" i="14"/>
  <c r="B6367" i="14"/>
  <c r="B6368" i="14"/>
  <c r="B6369" i="14"/>
  <c r="B6370" i="14"/>
  <c r="B6371" i="14"/>
  <c r="B6372" i="14"/>
  <c r="B6373" i="14"/>
  <c r="B6374" i="14"/>
  <c r="B6375" i="14"/>
  <c r="B6376" i="14"/>
  <c r="B6377" i="14"/>
  <c r="B6378" i="14"/>
  <c r="B6379" i="14"/>
  <c r="B6380" i="14"/>
  <c r="B6381" i="14"/>
  <c r="B6382" i="14"/>
  <c r="B6383" i="14"/>
  <c r="B6384" i="14"/>
  <c r="B6385" i="14"/>
  <c r="B6386" i="14"/>
  <c r="B6387" i="14"/>
  <c r="B6388" i="14"/>
  <c r="B6389" i="14"/>
  <c r="B6390" i="14"/>
  <c r="B6391" i="14"/>
  <c r="B6392" i="14"/>
  <c r="B6393" i="14"/>
  <c r="B6394" i="14"/>
  <c r="B6395" i="14"/>
  <c r="B6396" i="14"/>
  <c r="B6397" i="14"/>
  <c r="B6398" i="14"/>
  <c r="B6399" i="14"/>
  <c r="B6400" i="14"/>
  <c r="B6401" i="14"/>
  <c r="B6402" i="14"/>
  <c r="B6403" i="14"/>
  <c r="B6404" i="14"/>
  <c r="B6405" i="14"/>
  <c r="B6406" i="14"/>
  <c r="B6407" i="14"/>
  <c r="B6408" i="14"/>
  <c r="B6409" i="14"/>
  <c r="B6410" i="14"/>
  <c r="B6411" i="14"/>
  <c r="B6412" i="14"/>
  <c r="B6413" i="14"/>
  <c r="B6414" i="14"/>
  <c r="B6415" i="14"/>
  <c r="B6416" i="14"/>
  <c r="B6417" i="14"/>
  <c r="B6418" i="14"/>
  <c r="B6419" i="14"/>
  <c r="B6420" i="14"/>
  <c r="B6421" i="14"/>
  <c r="B6422" i="14"/>
  <c r="B6423" i="14"/>
  <c r="B6424" i="14"/>
  <c r="B6425" i="14"/>
  <c r="B6426" i="14"/>
  <c r="B6427" i="14"/>
  <c r="B6428" i="14"/>
  <c r="B6429" i="14"/>
  <c r="B6430" i="14"/>
  <c r="B6431" i="14"/>
  <c r="B6432" i="14"/>
  <c r="B6433" i="14"/>
  <c r="B6434" i="14"/>
  <c r="B6435" i="14"/>
  <c r="B6436" i="14"/>
  <c r="B6437" i="14"/>
  <c r="B6438" i="14"/>
  <c r="B6439" i="14"/>
  <c r="B6440" i="14"/>
  <c r="B6441" i="14"/>
  <c r="B6442" i="14"/>
  <c r="B6443" i="14"/>
  <c r="B6444" i="14"/>
  <c r="B6445" i="14"/>
  <c r="B6446" i="14"/>
  <c r="B6447" i="14"/>
  <c r="B6448" i="14"/>
  <c r="B6449" i="14"/>
  <c r="B6450" i="14"/>
  <c r="B6451" i="14"/>
  <c r="B6452" i="14"/>
  <c r="B6453" i="14"/>
  <c r="B6454" i="14"/>
  <c r="B6455" i="14"/>
  <c r="B6456" i="14"/>
  <c r="B6457" i="14"/>
  <c r="B6458" i="14"/>
  <c r="B6459" i="14"/>
  <c r="B6460" i="14"/>
  <c r="B6461" i="14"/>
  <c r="B6462" i="14"/>
  <c r="B6463" i="14"/>
  <c r="B6464" i="14"/>
  <c r="B6465" i="14"/>
  <c r="B6466" i="14"/>
  <c r="B6467" i="14"/>
  <c r="B6468" i="14"/>
  <c r="B6469" i="14"/>
  <c r="B6470" i="14"/>
  <c r="B6471" i="14"/>
  <c r="B6472" i="14"/>
  <c r="B6473" i="14"/>
  <c r="B6474" i="14"/>
  <c r="B6475" i="14"/>
  <c r="B6476" i="14"/>
  <c r="B6477" i="14"/>
  <c r="B6478" i="14"/>
  <c r="B6479" i="14"/>
  <c r="B6480" i="14"/>
  <c r="B6481" i="14"/>
  <c r="B6482" i="14"/>
  <c r="B6483" i="14"/>
  <c r="B6484" i="14"/>
  <c r="B6485" i="14"/>
  <c r="B6486" i="14"/>
  <c r="B6487" i="14"/>
  <c r="B6488" i="14"/>
  <c r="B6489" i="14"/>
  <c r="B6490" i="14"/>
  <c r="B6491" i="14"/>
  <c r="B6492" i="14"/>
  <c r="B6493" i="14"/>
  <c r="B6494" i="14"/>
  <c r="B6495" i="14"/>
  <c r="B6496" i="14"/>
  <c r="B6497" i="14"/>
  <c r="B6498" i="14"/>
  <c r="B6499" i="14"/>
  <c r="B6500" i="14"/>
  <c r="B6501" i="14"/>
  <c r="B6502" i="14"/>
  <c r="B6503" i="14"/>
  <c r="B6504" i="14"/>
  <c r="B6505" i="14"/>
  <c r="B6506" i="14"/>
  <c r="B6507" i="14"/>
  <c r="B6508" i="14"/>
  <c r="B6509" i="14"/>
  <c r="B6510" i="14"/>
  <c r="B6511" i="14"/>
  <c r="B6512" i="14"/>
  <c r="B6513" i="14"/>
  <c r="B6514" i="14"/>
  <c r="B6515" i="14"/>
  <c r="B6516" i="14"/>
  <c r="B6517" i="14"/>
  <c r="B6518" i="14"/>
  <c r="B6519" i="14"/>
  <c r="B6520" i="14"/>
  <c r="B6521" i="14"/>
  <c r="B6522" i="14"/>
  <c r="B6523" i="14"/>
  <c r="B6524" i="14"/>
  <c r="B6525" i="14"/>
  <c r="B6526" i="14"/>
  <c r="B6527" i="14"/>
  <c r="B6528" i="14"/>
  <c r="B6529" i="14"/>
  <c r="B6530" i="14"/>
  <c r="B6531" i="14"/>
  <c r="B6532" i="14"/>
  <c r="B6533" i="14"/>
  <c r="B6534" i="14"/>
  <c r="B6535" i="14"/>
  <c r="B6536" i="14"/>
  <c r="B6537" i="14"/>
  <c r="B6538" i="14"/>
  <c r="B6539" i="14"/>
  <c r="B6540" i="14"/>
  <c r="B6541" i="14"/>
  <c r="B6542" i="14"/>
  <c r="B6543" i="14"/>
  <c r="B6544" i="14"/>
  <c r="B6545" i="14"/>
  <c r="B6546" i="14"/>
  <c r="B6547" i="14"/>
  <c r="B6548" i="14"/>
  <c r="B6549" i="14"/>
  <c r="B6550" i="14"/>
  <c r="B6551" i="14"/>
  <c r="B6552" i="14"/>
  <c r="B6553" i="14"/>
  <c r="B6554" i="14"/>
  <c r="B6555" i="14"/>
  <c r="B6556" i="14"/>
  <c r="B6557" i="14"/>
  <c r="B6558" i="14"/>
  <c r="B6559" i="14"/>
  <c r="B6560" i="14"/>
  <c r="B6561" i="14"/>
  <c r="B6562" i="14"/>
  <c r="B6563" i="14"/>
  <c r="B6564" i="14"/>
  <c r="B6565" i="14"/>
  <c r="B6566" i="14"/>
  <c r="B6567" i="14"/>
  <c r="B6568" i="14"/>
  <c r="B6569" i="14"/>
  <c r="B6570" i="14"/>
  <c r="B6571" i="14"/>
  <c r="B6572" i="14"/>
  <c r="B6573" i="14"/>
  <c r="B6574" i="14"/>
  <c r="B6575" i="14"/>
  <c r="B6576" i="14"/>
  <c r="B6577" i="14"/>
  <c r="B6578" i="14"/>
  <c r="B6579" i="14"/>
  <c r="B6580" i="14"/>
  <c r="B6581" i="14"/>
  <c r="B6582" i="14"/>
  <c r="B6583" i="14"/>
  <c r="B6584" i="14"/>
  <c r="B6585" i="14"/>
  <c r="B6586" i="14"/>
  <c r="B6587" i="14"/>
  <c r="B6588" i="14"/>
  <c r="B6589" i="14"/>
  <c r="B6590" i="14"/>
  <c r="B6591" i="14"/>
  <c r="B6592" i="14"/>
  <c r="B6593" i="14"/>
  <c r="B6594" i="14"/>
  <c r="B6595" i="14"/>
  <c r="B6596" i="14"/>
  <c r="B6597" i="14"/>
  <c r="B6598" i="14"/>
  <c r="B6599" i="14"/>
  <c r="B6600" i="14"/>
  <c r="B6601" i="14"/>
  <c r="B6602" i="14"/>
  <c r="B6603" i="14"/>
  <c r="B6604" i="14"/>
  <c r="B6605" i="14"/>
  <c r="B6606" i="14"/>
  <c r="B6607" i="14"/>
  <c r="B6608" i="14"/>
  <c r="B6609" i="14"/>
  <c r="B6610" i="14"/>
  <c r="B6611" i="14"/>
  <c r="B6612" i="14"/>
  <c r="B6613" i="14"/>
  <c r="B6614" i="14"/>
  <c r="B6615" i="14"/>
  <c r="B6616" i="14"/>
  <c r="B6617" i="14"/>
  <c r="B6618" i="14"/>
  <c r="B6619" i="14"/>
  <c r="B6620" i="14"/>
  <c r="B6621" i="14"/>
  <c r="B6622" i="14"/>
  <c r="B6623" i="14"/>
  <c r="B6624" i="14"/>
  <c r="B6625" i="14"/>
  <c r="B6626" i="14"/>
  <c r="B6627" i="14"/>
  <c r="B6628" i="14"/>
  <c r="B6629" i="14"/>
  <c r="B6630" i="14"/>
  <c r="B6631" i="14"/>
  <c r="B6632" i="14"/>
  <c r="B6633" i="14"/>
  <c r="B6634" i="14"/>
  <c r="B6635" i="14"/>
  <c r="B6636" i="14"/>
  <c r="B6637" i="14"/>
  <c r="B6638" i="14"/>
  <c r="B6639" i="14"/>
  <c r="B6640" i="14"/>
  <c r="B6641" i="14"/>
  <c r="B6642" i="14"/>
  <c r="B6643" i="14"/>
  <c r="B6644" i="14"/>
  <c r="B6645" i="14"/>
  <c r="B6646" i="14"/>
  <c r="B6647" i="14"/>
  <c r="B6648" i="14"/>
  <c r="B6649" i="14"/>
  <c r="B6650" i="14"/>
  <c r="B6651" i="14"/>
  <c r="B6652" i="14"/>
  <c r="B6653" i="14"/>
  <c r="B6654" i="14"/>
  <c r="B6655" i="14"/>
  <c r="B6656" i="14"/>
  <c r="B6657" i="14"/>
  <c r="B6658" i="14"/>
  <c r="B6659" i="14"/>
  <c r="B6660" i="14"/>
  <c r="B6661" i="14"/>
  <c r="B6662" i="14"/>
  <c r="B6663" i="14"/>
  <c r="B6664" i="14"/>
  <c r="B6665" i="14"/>
  <c r="B6666" i="14"/>
  <c r="B6667" i="14"/>
  <c r="B6668" i="14"/>
  <c r="B6669" i="14"/>
  <c r="B6670" i="14"/>
  <c r="B6671" i="14"/>
  <c r="B6672" i="14"/>
  <c r="B6673" i="14"/>
  <c r="B6674" i="14"/>
  <c r="B6675" i="14"/>
  <c r="B6676" i="14"/>
  <c r="B6677" i="14"/>
  <c r="B6678" i="14"/>
  <c r="B6679" i="14"/>
  <c r="B6680" i="14"/>
  <c r="B6681" i="14"/>
  <c r="B6682" i="14"/>
  <c r="B6683" i="14"/>
  <c r="B6684" i="14"/>
  <c r="B6685" i="14"/>
  <c r="B6686" i="14"/>
  <c r="B6687" i="14"/>
  <c r="B6688" i="14"/>
  <c r="B6689" i="14"/>
  <c r="B6690" i="14"/>
  <c r="B6691" i="14"/>
  <c r="B6692" i="14"/>
  <c r="B6693" i="14"/>
  <c r="B6694" i="14"/>
  <c r="B6695" i="14"/>
  <c r="B6696" i="14"/>
  <c r="B6697" i="14"/>
  <c r="B6698" i="14"/>
  <c r="B6699" i="14"/>
  <c r="B6700" i="14"/>
  <c r="B6701" i="14"/>
  <c r="B6702" i="14"/>
  <c r="B6703" i="14"/>
  <c r="B6704" i="14"/>
  <c r="B6705" i="14"/>
  <c r="B6706" i="14"/>
  <c r="B6707" i="14"/>
  <c r="B6708" i="14"/>
  <c r="B6709" i="14"/>
  <c r="B6710" i="14"/>
  <c r="B6711" i="14"/>
  <c r="B6712" i="14"/>
  <c r="B6713" i="14"/>
  <c r="B6714" i="14"/>
  <c r="B6715" i="14"/>
  <c r="B6716" i="14"/>
  <c r="B6717" i="14"/>
  <c r="B6718" i="14"/>
  <c r="B6719" i="14"/>
  <c r="B6720" i="14"/>
  <c r="B6721" i="14"/>
  <c r="B6722" i="14"/>
  <c r="B6723" i="14"/>
  <c r="B6724" i="14"/>
  <c r="B6725" i="14"/>
  <c r="B6726" i="14"/>
  <c r="B6727" i="14"/>
  <c r="B6728" i="14"/>
  <c r="B6729" i="14"/>
  <c r="B6730" i="14"/>
  <c r="B6731" i="14"/>
  <c r="B6732" i="14"/>
  <c r="B6733" i="14"/>
  <c r="B6734" i="14"/>
  <c r="B6735" i="14"/>
  <c r="B6736" i="14"/>
  <c r="B6737" i="14"/>
  <c r="B6738" i="14"/>
  <c r="B6739" i="14"/>
  <c r="B6740" i="14"/>
  <c r="B6741" i="14"/>
  <c r="B6742" i="14"/>
  <c r="B6743" i="14"/>
  <c r="B6744" i="14"/>
  <c r="B6745" i="14"/>
  <c r="B6746" i="14"/>
  <c r="B6747" i="14"/>
  <c r="B6748" i="14"/>
  <c r="B6749" i="14"/>
  <c r="B6750" i="14"/>
  <c r="B6751" i="14"/>
  <c r="B6752" i="14"/>
  <c r="B6753" i="14"/>
  <c r="B6754" i="14"/>
  <c r="B6755" i="14"/>
  <c r="B6756" i="14"/>
  <c r="B6757" i="14"/>
  <c r="B6758" i="14"/>
  <c r="B6759" i="14"/>
  <c r="B6760" i="14"/>
  <c r="B6761" i="14"/>
  <c r="B6762" i="14"/>
  <c r="B6763" i="14"/>
  <c r="B6764" i="14"/>
  <c r="B6765" i="14"/>
  <c r="B6766" i="14"/>
  <c r="B6767" i="14"/>
  <c r="B6768" i="14"/>
  <c r="B6769" i="14"/>
  <c r="B6770" i="14"/>
  <c r="B6771" i="14"/>
  <c r="B6772" i="14"/>
  <c r="B6773" i="14"/>
  <c r="B6774" i="14"/>
  <c r="B6775" i="14"/>
  <c r="B6776" i="14"/>
  <c r="B6777" i="14"/>
  <c r="B6778" i="14"/>
  <c r="B6779" i="14"/>
  <c r="B6780" i="14"/>
  <c r="B6781" i="14"/>
  <c r="B6782" i="14"/>
  <c r="B6783" i="14"/>
  <c r="B6784" i="14"/>
  <c r="B6785" i="14"/>
  <c r="B6786" i="14"/>
  <c r="B6787" i="14"/>
  <c r="B6788" i="14"/>
  <c r="B6789" i="14"/>
  <c r="B6790" i="14"/>
  <c r="B6791" i="14"/>
  <c r="B6792" i="14"/>
  <c r="B6793" i="14"/>
  <c r="B6794" i="14"/>
  <c r="B6795" i="14"/>
  <c r="B6796" i="14"/>
  <c r="B6797" i="14"/>
  <c r="B6798" i="14"/>
  <c r="B6799" i="14"/>
  <c r="B6800" i="14"/>
  <c r="B6801" i="14"/>
  <c r="B6802" i="14"/>
  <c r="B6803" i="14"/>
  <c r="B6804" i="14"/>
  <c r="B6805" i="14"/>
  <c r="B6806" i="14"/>
  <c r="B6807" i="14"/>
  <c r="B6808" i="14"/>
  <c r="B6809" i="14"/>
  <c r="B6810" i="14"/>
  <c r="B6811" i="14"/>
  <c r="B6812" i="14"/>
  <c r="B6813" i="14"/>
  <c r="B6814" i="14"/>
  <c r="B6815" i="14"/>
  <c r="B6816" i="14"/>
  <c r="B6817" i="14"/>
  <c r="B6818" i="14"/>
  <c r="B6819" i="14"/>
  <c r="B6820" i="14"/>
  <c r="B6821" i="14"/>
  <c r="B6822" i="14"/>
  <c r="B6823" i="14"/>
  <c r="B6824" i="14"/>
  <c r="B6825" i="14"/>
  <c r="B6826" i="14"/>
  <c r="B6827" i="14"/>
  <c r="B6828" i="14"/>
  <c r="B6829" i="14"/>
  <c r="B6830" i="14"/>
  <c r="B6831" i="14"/>
  <c r="B6832" i="14"/>
  <c r="B6833" i="14"/>
  <c r="B6834" i="14"/>
  <c r="B6835" i="14"/>
  <c r="B6836" i="14"/>
  <c r="B6837" i="14"/>
  <c r="B6838" i="14"/>
  <c r="B6839" i="14"/>
  <c r="B6840" i="14"/>
  <c r="B6841" i="14"/>
  <c r="B6842" i="14"/>
  <c r="B6843" i="14"/>
  <c r="B6844" i="14"/>
  <c r="B6845" i="14"/>
  <c r="B6846" i="14"/>
  <c r="B6847" i="14"/>
  <c r="B6848" i="14"/>
  <c r="B6849" i="14"/>
  <c r="B6850" i="14"/>
  <c r="B6851" i="14"/>
  <c r="B6852" i="14"/>
  <c r="B6853" i="14"/>
  <c r="B6854" i="14"/>
  <c r="B6855" i="14"/>
  <c r="B6856" i="14"/>
  <c r="B6857" i="14"/>
  <c r="B6858" i="14"/>
  <c r="B6859" i="14"/>
  <c r="B6860" i="14"/>
  <c r="B6861" i="14"/>
  <c r="B6862" i="14"/>
  <c r="B6863" i="14"/>
  <c r="B6864" i="14"/>
  <c r="B6865" i="14"/>
  <c r="B6866" i="14"/>
  <c r="B6867" i="14"/>
  <c r="B6868" i="14"/>
  <c r="B6869" i="14"/>
  <c r="B6870" i="14"/>
  <c r="B6871" i="14"/>
  <c r="B6872" i="14"/>
  <c r="B6873" i="14"/>
  <c r="B6874" i="14"/>
  <c r="B6875" i="14"/>
  <c r="B6876" i="14"/>
  <c r="B6877" i="14"/>
  <c r="B6878" i="14"/>
  <c r="B6879" i="14"/>
  <c r="B6880" i="14"/>
  <c r="B6881" i="14"/>
  <c r="B6882" i="14"/>
  <c r="B6883" i="14"/>
  <c r="B6884" i="14"/>
  <c r="B6885" i="14"/>
  <c r="B6886" i="14"/>
  <c r="B6887" i="14"/>
  <c r="B6888" i="14"/>
  <c r="B6889" i="14"/>
  <c r="B6890" i="14"/>
  <c r="B6891" i="14"/>
  <c r="B6892" i="14"/>
  <c r="B6893" i="14"/>
  <c r="B6894" i="14"/>
  <c r="B6895" i="14"/>
  <c r="B6896" i="14"/>
  <c r="B6897" i="14"/>
  <c r="B6898" i="14"/>
  <c r="B6899" i="14"/>
  <c r="B6900" i="14"/>
  <c r="B6901" i="14"/>
  <c r="B6902" i="14"/>
  <c r="B6903" i="14"/>
  <c r="B6904" i="14"/>
  <c r="B6905" i="14"/>
  <c r="B6906" i="14"/>
  <c r="B6907" i="14"/>
  <c r="B6908" i="14"/>
  <c r="B6909" i="14"/>
  <c r="B6910" i="14"/>
  <c r="B6911" i="14"/>
  <c r="B6912" i="14"/>
  <c r="B6913" i="14"/>
  <c r="B6914" i="14"/>
  <c r="B6915" i="14"/>
  <c r="B6916" i="14"/>
  <c r="B6917" i="14"/>
  <c r="B6918" i="14"/>
  <c r="B6919" i="14"/>
  <c r="B6920" i="14"/>
  <c r="B6921" i="14"/>
  <c r="B6922" i="14"/>
  <c r="B6923" i="14"/>
  <c r="B6924" i="14"/>
  <c r="B6925" i="14"/>
  <c r="B6926" i="14"/>
  <c r="B6927" i="14"/>
  <c r="B6928" i="14"/>
  <c r="B6929" i="14"/>
  <c r="B6930" i="14"/>
  <c r="B6931" i="14"/>
  <c r="B6932" i="14"/>
  <c r="B6933" i="14"/>
  <c r="B6934" i="14"/>
  <c r="B6935" i="14"/>
  <c r="B6936" i="14"/>
  <c r="B6937" i="14"/>
  <c r="B6938" i="14"/>
  <c r="B6939" i="14"/>
  <c r="B6940" i="14"/>
  <c r="B6941" i="14"/>
  <c r="B6942" i="14"/>
  <c r="B6943" i="14"/>
  <c r="B6944" i="14"/>
  <c r="B6945" i="14"/>
  <c r="B6946" i="14"/>
  <c r="B6947" i="14"/>
  <c r="B6948" i="14"/>
  <c r="B6949" i="14"/>
  <c r="B6950" i="14"/>
  <c r="B6951" i="14"/>
  <c r="B6952" i="14"/>
  <c r="B6953" i="14"/>
  <c r="B6954" i="14"/>
  <c r="B6955" i="14"/>
  <c r="B6956" i="14"/>
  <c r="B6957" i="14"/>
  <c r="B6958" i="14"/>
  <c r="B6959" i="14"/>
  <c r="B6960" i="14"/>
  <c r="B6961" i="14"/>
  <c r="B6962" i="14"/>
  <c r="B6963" i="14"/>
  <c r="B6964" i="14"/>
  <c r="B6965" i="14"/>
  <c r="B6966" i="14"/>
  <c r="B6967" i="14"/>
  <c r="B6968" i="14"/>
  <c r="B6969" i="14"/>
  <c r="B6970" i="14"/>
  <c r="B6971" i="14"/>
  <c r="B6972" i="14"/>
  <c r="B6973" i="14"/>
  <c r="B6974" i="14"/>
  <c r="B6975" i="14"/>
  <c r="B6976" i="14"/>
  <c r="B6977" i="14"/>
  <c r="B6978" i="14"/>
  <c r="B6979" i="14"/>
  <c r="B6980" i="14"/>
  <c r="B6981" i="14"/>
  <c r="B6982" i="14"/>
  <c r="B6983" i="14"/>
  <c r="B6984" i="14"/>
  <c r="B6985" i="14"/>
  <c r="B6986" i="14"/>
  <c r="B6987" i="14"/>
  <c r="B6988" i="14"/>
  <c r="B6989" i="14"/>
  <c r="B6990" i="14"/>
  <c r="B6991" i="14"/>
  <c r="B6992" i="14"/>
  <c r="B6993" i="14"/>
  <c r="B6994" i="14"/>
  <c r="B6995" i="14"/>
  <c r="B6996" i="14"/>
  <c r="B6997" i="14"/>
  <c r="B6998" i="14"/>
  <c r="B6999" i="14"/>
  <c r="B7000" i="14"/>
  <c r="B7001" i="14"/>
  <c r="B7002" i="14"/>
  <c r="B7003" i="14"/>
  <c r="B7004" i="14"/>
  <c r="B7005" i="14"/>
  <c r="B7006" i="14"/>
  <c r="B7007" i="14"/>
  <c r="B7008" i="14"/>
  <c r="B7009" i="14"/>
  <c r="B7010" i="14"/>
  <c r="B7011" i="14"/>
  <c r="B7012" i="14"/>
  <c r="B7013" i="14"/>
  <c r="B7014" i="14"/>
  <c r="B7015" i="14"/>
  <c r="B7016" i="14"/>
  <c r="B7017" i="14"/>
  <c r="B7018" i="14"/>
  <c r="B7019" i="14"/>
  <c r="B7020" i="14"/>
  <c r="B7021" i="14"/>
  <c r="B7022" i="14"/>
  <c r="B7023" i="14"/>
  <c r="B7024" i="14"/>
  <c r="B7025" i="14"/>
  <c r="B7026" i="14"/>
  <c r="B7027" i="14"/>
  <c r="B7028" i="14"/>
  <c r="B7029" i="14"/>
  <c r="B7030" i="14"/>
  <c r="B7031" i="14"/>
  <c r="B7032" i="14"/>
  <c r="B7033" i="14"/>
  <c r="B7034" i="14"/>
  <c r="B7035" i="14"/>
  <c r="B7036" i="14"/>
  <c r="B7037" i="14"/>
  <c r="B7038" i="14"/>
  <c r="B7039" i="14"/>
  <c r="B7040" i="14"/>
  <c r="B7041" i="14"/>
  <c r="B7042" i="14"/>
  <c r="B7043" i="14"/>
  <c r="B7044" i="14"/>
  <c r="B7045" i="14"/>
  <c r="B7046" i="14"/>
  <c r="B7047" i="14"/>
  <c r="B7048" i="14"/>
  <c r="B7049" i="14"/>
  <c r="B7050" i="14"/>
  <c r="B7051" i="14"/>
  <c r="B7052" i="14"/>
  <c r="B7053" i="14"/>
  <c r="B7054" i="14"/>
  <c r="B7055" i="14"/>
  <c r="B7056" i="14"/>
  <c r="B7057" i="14"/>
  <c r="B7058" i="14"/>
  <c r="B7059" i="14"/>
  <c r="B7060" i="14"/>
  <c r="B7061" i="14"/>
  <c r="B7062" i="14"/>
  <c r="B7063" i="14"/>
  <c r="B7064" i="14"/>
  <c r="B7065" i="14"/>
  <c r="B7066" i="14"/>
  <c r="B7067" i="14"/>
  <c r="B7068" i="14"/>
  <c r="B7069" i="14"/>
  <c r="B7070" i="14"/>
  <c r="B7071" i="14"/>
  <c r="B7072" i="14"/>
  <c r="B7073" i="14"/>
  <c r="B7074" i="14"/>
  <c r="B7075" i="14"/>
  <c r="B7076" i="14"/>
  <c r="B7077" i="14"/>
  <c r="B7078" i="14"/>
  <c r="B7079" i="14"/>
  <c r="B7080" i="14"/>
  <c r="B7081" i="14"/>
  <c r="B7082" i="14"/>
  <c r="B7083" i="14"/>
  <c r="B7084" i="14"/>
  <c r="B7085" i="14"/>
  <c r="B7086" i="14"/>
  <c r="B7087" i="14"/>
  <c r="B7088" i="14"/>
  <c r="B7089" i="14"/>
  <c r="B7090" i="14"/>
  <c r="B7091" i="14"/>
  <c r="B7092" i="14"/>
  <c r="B7093" i="14"/>
  <c r="B7094" i="14"/>
  <c r="B7095" i="14"/>
  <c r="B7096" i="14"/>
  <c r="B7097" i="14"/>
  <c r="B7098" i="14"/>
  <c r="B7099" i="14"/>
  <c r="B7100" i="14"/>
  <c r="B7101" i="14"/>
  <c r="B7102" i="14"/>
  <c r="B7103" i="14"/>
  <c r="B7104" i="14"/>
  <c r="B7105" i="14"/>
  <c r="B7106" i="14"/>
  <c r="B7107" i="14"/>
  <c r="B7108" i="14"/>
  <c r="B7109" i="14"/>
  <c r="B7110" i="14"/>
  <c r="B7111" i="14"/>
  <c r="B7112" i="14"/>
  <c r="B7113" i="14"/>
  <c r="B7114" i="14"/>
  <c r="B7115" i="14"/>
  <c r="B7116" i="14"/>
  <c r="B7117" i="14"/>
  <c r="B7118" i="14"/>
  <c r="B7119" i="14"/>
  <c r="B7120" i="14"/>
  <c r="B7121" i="14"/>
  <c r="B7122" i="14"/>
  <c r="B7123" i="14"/>
  <c r="B7124" i="14"/>
  <c r="B7125" i="14"/>
  <c r="B7126" i="14"/>
  <c r="B7127" i="14"/>
  <c r="B7128" i="14"/>
  <c r="B7129" i="14"/>
  <c r="B7130" i="14"/>
  <c r="B7131" i="14"/>
  <c r="B7132" i="14"/>
  <c r="B7133" i="14"/>
  <c r="B7134" i="14"/>
  <c r="B7135" i="14"/>
  <c r="B7136" i="14"/>
  <c r="B7137" i="14"/>
  <c r="B7138" i="14"/>
  <c r="B7139" i="14"/>
  <c r="B7140" i="14"/>
  <c r="B7141" i="14"/>
  <c r="B7142" i="14"/>
  <c r="B7143" i="14"/>
  <c r="B7144" i="14"/>
  <c r="B7145" i="14"/>
  <c r="B7146" i="14"/>
  <c r="B7147" i="14"/>
  <c r="B7148" i="14"/>
  <c r="B7149" i="14"/>
  <c r="B7150" i="14"/>
  <c r="B7151" i="14"/>
  <c r="B7152" i="14"/>
  <c r="B7153" i="14"/>
  <c r="B7154" i="14"/>
  <c r="B7155" i="14"/>
  <c r="B7156" i="14"/>
  <c r="B7157" i="14"/>
  <c r="B7158" i="14"/>
  <c r="B7159" i="14"/>
  <c r="B7160" i="14"/>
  <c r="B7161" i="14"/>
  <c r="B7162" i="14"/>
  <c r="B7163" i="14"/>
  <c r="B7164" i="14"/>
  <c r="B7165" i="14"/>
  <c r="B7166" i="14"/>
  <c r="B7167" i="14"/>
  <c r="B7168" i="14"/>
  <c r="B7169" i="14"/>
  <c r="B7170" i="14"/>
  <c r="B7171" i="14"/>
  <c r="B7172" i="14"/>
  <c r="B7173" i="14"/>
  <c r="B7174" i="14"/>
  <c r="B7175" i="14"/>
  <c r="B7176" i="14"/>
  <c r="B7177" i="14"/>
  <c r="B7178" i="14"/>
  <c r="B7179" i="14"/>
  <c r="B7180" i="14"/>
  <c r="B7181" i="14"/>
  <c r="B7182" i="14"/>
  <c r="B7183" i="14"/>
  <c r="B7184" i="14"/>
  <c r="B7185" i="14"/>
  <c r="B7186" i="14"/>
  <c r="B7187" i="14"/>
  <c r="B7188" i="14"/>
  <c r="B7189" i="14"/>
  <c r="B7190" i="14"/>
  <c r="B7191" i="14"/>
  <c r="B7192" i="14"/>
  <c r="B7193" i="14"/>
  <c r="B7194" i="14"/>
  <c r="B7195" i="14"/>
  <c r="B7196" i="14"/>
  <c r="B7197" i="14"/>
  <c r="B7198" i="14"/>
  <c r="B7199" i="14"/>
  <c r="B7200" i="14"/>
  <c r="B7201" i="14"/>
  <c r="B7202" i="14"/>
  <c r="B7203" i="14"/>
  <c r="B7204" i="14"/>
  <c r="B7205" i="14"/>
  <c r="B7206" i="14"/>
  <c r="B7207" i="14"/>
  <c r="B7208" i="14"/>
  <c r="B7209" i="14"/>
  <c r="B7210" i="14"/>
  <c r="B7211" i="14"/>
  <c r="B7212" i="14"/>
  <c r="B7213" i="14"/>
  <c r="B7214" i="14"/>
  <c r="B7215" i="14"/>
  <c r="B7216" i="14"/>
  <c r="B7217" i="14"/>
  <c r="B7218" i="14"/>
  <c r="B7219" i="14"/>
  <c r="B7220" i="14"/>
  <c r="B7221" i="14"/>
  <c r="B7222" i="14"/>
  <c r="B7223" i="14"/>
  <c r="B7224" i="14"/>
  <c r="B7225" i="14"/>
  <c r="B7226" i="14"/>
  <c r="B7227" i="14"/>
  <c r="B7228" i="14"/>
  <c r="B7229" i="14"/>
  <c r="B7230" i="14"/>
  <c r="B7231" i="14"/>
  <c r="B7232" i="14"/>
  <c r="B7233" i="14"/>
  <c r="B7234" i="14"/>
  <c r="B7235" i="14"/>
  <c r="B7236" i="14"/>
  <c r="B7237" i="14"/>
  <c r="B7238" i="14"/>
  <c r="B7239" i="14"/>
  <c r="B7240" i="14"/>
  <c r="B7241" i="14"/>
  <c r="B7242" i="14"/>
  <c r="B7243" i="14"/>
  <c r="B7244" i="14"/>
  <c r="B7245" i="14"/>
  <c r="B7246" i="14"/>
  <c r="B7247" i="14"/>
  <c r="B7248" i="14"/>
  <c r="B7249" i="14"/>
  <c r="B7250" i="14"/>
  <c r="B7251" i="14"/>
  <c r="B7252" i="14"/>
  <c r="B7253" i="14"/>
  <c r="B7254" i="14"/>
  <c r="B7255" i="14"/>
  <c r="B7256" i="14"/>
  <c r="B7257" i="14"/>
  <c r="B7258" i="14"/>
  <c r="B7259" i="14"/>
  <c r="B7260" i="14"/>
  <c r="B7261" i="14"/>
  <c r="B7262" i="14"/>
  <c r="B7263" i="14"/>
  <c r="B7264" i="14"/>
  <c r="B7265" i="14"/>
  <c r="B7266" i="14"/>
  <c r="B7267" i="14"/>
  <c r="B7268" i="14"/>
  <c r="B7269" i="14"/>
  <c r="B7270" i="14"/>
  <c r="B7271" i="14"/>
  <c r="B7272" i="14"/>
  <c r="B7273" i="14"/>
  <c r="B7274" i="14"/>
  <c r="B7275" i="14"/>
  <c r="B7276" i="14"/>
  <c r="B7277" i="14"/>
  <c r="B7278" i="14"/>
  <c r="B7279" i="14"/>
  <c r="B7280" i="14"/>
  <c r="B7281" i="14"/>
  <c r="B7282" i="14"/>
  <c r="B7283" i="14"/>
  <c r="B7284" i="14"/>
  <c r="B7285" i="14"/>
  <c r="B7286" i="14"/>
  <c r="B7287" i="14"/>
  <c r="B7288" i="14"/>
  <c r="B7289" i="14"/>
  <c r="B7290" i="14"/>
  <c r="B7291" i="14"/>
  <c r="B7292" i="14"/>
  <c r="B7293" i="14"/>
  <c r="B7294" i="14"/>
  <c r="B7295" i="14"/>
  <c r="B7296" i="14"/>
  <c r="B7297" i="14"/>
  <c r="B7298" i="14"/>
  <c r="B7299" i="14"/>
  <c r="B7300" i="14"/>
  <c r="B7301" i="14"/>
  <c r="B7302" i="14"/>
  <c r="B7303" i="14"/>
  <c r="B7304" i="14"/>
  <c r="B7305" i="14"/>
  <c r="B7306" i="14"/>
  <c r="B7307" i="14"/>
  <c r="B7308" i="14"/>
  <c r="B7309" i="14"/>
  <c r="B7310" i="14"/>
  <c r="B7311" i="14"/>
  <c r="B7312" i="14"/>
  <c r="B7313" i="14"/>
  <c r="B7314" i="14"/>
  <c r="B7315" i="14"/>
  <c r="B7316" i="14"/>
  <c r="B7317" i="14"/>
  <c r="B7318" i="14"/>
  <c r="B7319" i="14"/>
  <c r="B7320" i="14"/>
  <c r="B7321" i="14"/>
  <c r="B7322" i="14"/>
  <c r="B7323" i="14"/>
  <c r="B7324" i="14"/>
  <c r="B7325" i="14"/>
  <c r="B7326" i="14"/>
  <c r="B7327" i="14"/>
  <c r="B7328" i="14"/>
  <c r="B7329" i="14"/>
  <c r="B7330" i="14"/>
  <c r="B7331" i="14"/>
  <c r="B7332" i="14"/>
  <c r="B7333" i="14"/>
  <c r="B7334" i="14"/>
  <c r="B7335" i="14"/>
  <c r="B7336" i="14"/>
  <c r="B7337" i="14"/>
  <c r="B7338" i="14"/>
  <c r="B7339" i="14"/>
  <c r="B7340" i="14"/>
  <c r="B7341" i="14"/>
  <c r="B7342" i="14"/>
  <c r="B7343" i="14"/>
  <c r="B7344" i="14"/>
  <c r="B7345" i="14"/>
  <c r="B7346" i="14"/>
  <c r="B7347" i="14"/>
  <c r="B7348" i="14"/>
  <c r="B7349" i="14"/>
  <c r="B7350" i="14"/>
  <c r="B7351" i="14"/>
  <c r="B7352" i="14"/>
  <c r="B7353" i="14"/>
  <c r="B7354" i="14"/>
  <c r="B7355" i="14"/>
  <c r="B7356" i="14"/>
  <c r="B7357" i="14"/>
  <c r="B7358" i="14"/>
  <c r="B7359" i="14"/>
  <c r="B7360" i="14"/>
  <c r="B7361" i="14"/>
  <c r="B7362" i="14"/>
  <c r="B7363" i="14"/>
  <c r="B7364" i="14"/>
  <c r="B7365" i="14"/>
  <c r="B7366" i="14"/>
  <c r="B7367" i="14"/>
  <c r="B7368" i="14"/>
  <c r="B7369" i="14"/>
  <c r="B7370" i="14"/>
  <c r="B7371" i="14"/>
  <c r="B7372" i="14"/>
  <c r="B7373" i="14"/>
  <c r="B7374" i="14"/>
  <c r="B7375" i="14"/>
  <c r="B7376" i="14"/>
  <c r="B7377" i="14"/>
  <c r="B7378" i="14"/>
  <c r="B7379" i="14"/>
  <c r="B7380" i="14"/>
  <c r="B7381" i="14"/>
  <c r="B7382" i="14"/>
  <c r="B7383" i="14"/>
  <c r="B7384" i="14"/>
  <c r="B7385" i="14"/>
  <c r="B7386" i="14"/>
  <c r="B7387" i="14"/>
  <c r="B7388" i="14"/>
  <c r="B7389" i="14"/>
  <c r="B7390" i="14"/>
  <c r="B7391" i="14"/>
  <c r="B7392" i="14"/>
  <c r="B7393" i="14"/>
  <c r="B7394" i="14"/>
  <c r="B7395" i="14"/>
  <c r="B7396" i="14"/>
  <c r="B7397" i="14"/>
  <c r="B7398" i="14"/>
  <c r="B7399" i="14"/>
  <c r="B7400" i="14"/>
  <c r="B7401" i="14"/>
  <c r="B7402" i="14"/>
  <c r="B7403" i="14"/>
  <c r="B7404" i="14"/>
  <c r="B7405" i="14"/>
  <c r="B7406" i="14"/>
  <c r="B7407" i="14"/>
  <c r="B7408" i="14"/>
  <c r="B7409" i="14"/>
  <c r="B7410" i="14"/>
  <c r="B7411" i="14"/>
  <c r="B7412" i="14"/>
  <c r="B7413" i="14"/>
  <c r="B7414" i="14"/>
  <c r="B7415" i="14"/>
  <c r="B7416" i="14"/>
  <c r="B7417" i="14"/>
  <c r="B7418" i="14"/>
  <c r="B7419" i="14"/>
  <c r="B7420" i="14"/>
  <c r="B7421" i="14"/>
  <c r="B7422" i="14"/>
  <c r="B7423" i="14"/>
  <c r="B7424" i="14"/>
  <c r="B7425" i="14"/>
  <c r="B7426" i="14"/>
  <c r="B7427" i="14"/>
  <c r="B7428" i="14"/>
  <c r="B7429" i="14"/>
  <c r="B7430" i="14"/>
  <c r="B7431" i="14"/>
  <c r="B7432" i="14"/>
  <c r="B7433" i="14"/>
  <c r="B7434" i="14"/>
  <c r="B7435" i="14"/>
  <c r="B7436" i="14"/>
  <c r="B7437" i="14"/>
  <c r="B7438" i="14"/>
  <c r="B7439" i="14"/>
  <c r="B7440" i="14"/>
  <c r="B7441" i="14"/>
  <c r="B7442" i="14"/>
  <c r="B7443" i="14"/>
  <c r="B7444" i="14"/>
  <c r="B7445" i="14"/>
  <c r="B7446" i="14"/>
  <c r="B7447" i="14"/>
  <c r="B7448" i="14"/>
  <c r="B7449" i="14"/>
  <c r="B7450" i="14"/>
  <c r="B7451" i="14"/>
  <c r="B7452" i="14"/>
  <c r="B7453" i="14"/>
  <c r="B7454" i="14"/>
  <c r="B7455" i="14"/>
  <c r="B7456" i="14"/>
  <c r="B7457" i="14"/>
  <c r="B7458" i="14"/>
  <c r="B7459" i="14"/>
  <c r="B7460" i="14"/>
  <c r="B7461" i="14"/>
  <c r="B7462" i="14"/>
  <c r="B7463" i="14"/>
  <c r="B7464" i="14"/>
  <c r="B7465" i="14"/>
  <c r="B7466" i="14"/>
  <c r="B7467" i="14"/>
  <c r="B7468" i="14"/>
  <c r="B7469" i="14"/>
  <c r="B7470" i="14"/>
  <c r="B7471" i="14"/>
  <c r="B7472" i="14"/>
  <c r="B7473" i="14"/>
  <c r="B7474" i="14"/>
  <c r="B7475" i="14"/>
  <c r="B7476" i="14"/>
  <c r="B7477" i="14"/>
  <c r="B7478" i="14"/>
  <c r="B7479" i="14"/>
  <c r="B7480" i="14"/>
  <c r="B7481" i="14"/>
  <c r="B7482" i="14"/>
  <c r="B7483" i="14"/>
  <c r="B7484" i="14"/>
  <c r="B7485" i="14"/>
  <c r="B7486" i="14"/>
  <c r="B7487" i="14"/>
  <c r="B7488" i="14"/>
  <c r="B7489" i="14"/>
  <c r="B7490" i="14"/>
  <c r="B7491" i="14"/>
  <c r="B7492" i="14"/>
  <c r="B7493" i="14"/>
  <c r="B7494" i="14"/>
  <c r="B7495" i="14"/>
  <c r="B7496" i="14"/>
  <c r="B7497" i="14"/>
  <c r="B7498" i="14"/>
  <c r="B7499" i="14"/>
  <c r="B7500" i="14"/>
  <c r="B7501" i="14"/>
  <c r="B7502" i="14"/>
  <c r="B7503" i="14"/>
  <c r="B7504" i="14"/>
  <c r="B7505" i="14"/>
  <c r="B7506" i="14"/>
  <c r="B7507" i="14"/>
  <c r="B7508" i="14"/>
  <c r="B7509" i="14"/>
  <c r="B7510" i="14"/>
  <c r="B7511" i="14"/>
  <c r="B7512" i="14"/>
  <c r="B7513" i="14"/>
  <c r="B7514" i="14"/>
  <c r="B7515" i="14"/>
  <c r="B7516" i="14"/>
  <c r="B7517" i="14"/>
  <c r="B7518" i="14"/>
  <c r="B7519" i="14"/>
  <c r="B7520" i="14"/>
  <c r="B7521" i="14"/>
  <c r="B7522" i="14"/>
  <c r="B7523" i="14"/>
  <c r="B7524" i="14"/>
  <c r="B7525" i="14"/>
  <c r="B7526" i="14"/>
  <c r="B7527" i="14"/>
  <c r="B7528" i="14"/>
  <c r="B7529" i="14"/>
  <c r="B7530" i="14"/>
  <c r="B7531" i="14"/>
  <c r="B7532" i="14"/>
  <c r="B7533" i="14"/>
  <c r="B7534" i="14"/>
  <c r="B7535" i="14"/>
  <c r="B7536" i="14"/>
  <c r="B7537" i="14"/>
  <c r="B7538" i="14"/>
  <c r="B7539" i="14"/>
  <c r="B7540" i="14"/>
  <c r="B7541" i="14"/>
  <c r="B7542" i="14"/>
  <c r="B7543" i="14"/>
  <c r="B7544" i="14"/>
  <c r="B7545" i="14"/>
  <c r="B7546" i="14"/>
  <c r="B7547" i="14"/>
  <c r="B7548" i="14"/>
  <c r="B7549" i="14"/>
  <c r="B7550" i="14"/>
  <c r="B7551" i="14"/>
  <c r="B7552" i="14"/>
  <c r="B7553" i="14"/>
  <c r="B7554" i="14"/>
  <c r="B7555" i="14"/>
  <c r="B7556" i="14"/>
  <c r="B7557" i="14"/>
  <c r="B7558" i="14"/>
  <c r="B7559" i="14"/>
  <c r="B7560" i="14"/>
  <c r="B7561" i="14"/>
  <c r="B7562" i="14"/>
  <c r="B7563" i="14"/>
  <c r="B7564" i="14"/>
  <c r="B7565" i="14"/>
  <c r="B7566" i="14"/>
  <c r="B7567" i="14"/>
  <c r="B7568" i="14"/>
  <c r="B7569" i="14"/>
  <c r="B7570" i="14"/>
  <c r="B7571" i="14"/>
  <c r="B7572" i="14"/>
  <c r="B7573" i="14"/>
  <c r="B7574" i="14"/>
  <c r="B7575" i="14"/>
  <c r="B7576" i="14"/>
  <c r="B7577" i="14"/>
  <c r="B7578" i="14"/>
  <c r="B7579" i="14"/>
  <c r="B7580" i="14"/>
  <c r="B7581" i="14"/>
  <c r="B7582" i="14"/>
  <c r="B7583" i="14"/>
  <c r="B7584" i="14"/>
  <c r="B7585" i="14"/>
  <c r="B7586" i="14"/>
  <c r="B7587" i="14"/>
  <c r="B7588" i="14"/>
  <c r="B7589" i="14"/>
  <c r="B7590" i="14"/>
  <c r="B7591" i="14"/>
  <c r="B7592" i="14"/>
  <c r="B7593" i="14"/>
  <c r="B7594" i="14"/>
  <c r="B7595" i="14"/>
  <c r="B7596" i="14"/>
  <c r="B7597" i="14"/>
  <c r="B7598" i="14"/>
  <c r="B7599" i="14"/>
  <c r="B7600" i="14"/>
  <c r="B7601" i="14"/>
  <c r="B7602" i="14"/>
  <c r="B7603" i="14"/>
  <c r="B7604" i="14"/>
  <c r="B7605" i="14"/>
  <c r="B7606" i="14"/>
  <c r="B7607" i="14"/>
  <c r="B7608" i="14"/>
  <c r="B7609" i="14"/>
  <c r="B7610" i="14"/>
  <c r="B7611" i="14"/>
  <c r="B7612" i="14"/>
  <c r="B7613" i="14"/>
  <c r="B7614" i="14"/>
  <c r="B7615" i="14"/>
  <c r="B7616" i="14"/>
  <c r="B7617" i="14"/>
  <c r="B7618" i="14"/>
  <c r="B7619" i="14"/>
  <c r="B7620" i="14"/>
  <c r="B7621" i="14"/>
  <c r="B7622" i="14"/>
  <c r="B7623" i="14"/>
  <c r="B7624" i="14"/>
  <c r="B7625" i="14"/>
  <c r="B7626" i="14"/>
  <c r="B7627" i="14"/>
  <c r="B7628" i="14"/>
  <c r="B7629" i="14"/>
  <c r="B7630" i="14"/>
  <c r="B7631" i="14"/>
  <c r="B7632" i="14"/>
  <c r="B7633" i="14"/>
  <c r="B7634" i="14"/>
  <c r="B7635" i="14"/>
  <c r="B7636" i="14"/>
  <c r="B7637" i="14"/>
  <c r="B7638" i="14"/>
  <c r="B7639" i="14"/>
  <c r="B7640" i="14"/>
  <c r="B7641" i="14"/>
  <c r="B7642" i="14"/>
  <c r="B7643" i="14"/>
  <c r="B7644" i="14"/>
  <c r="B7645" i="14"/>
  <c r="B7646" i="14"/>
  <c r="B7647" i="14"/>
  <c r="B7648" i="14"/>
  <c r="B7649" i="14"/>
  <c r="B7650" i="14"/>
  <c r="B7651" i="14"/>
  <c r="B7652" i="14"/>
  <c r="B7653" i="14"/>
  <c r="B7654" i="14"/>
  <c r="B7655" i="14"/>
  <c r="B7656" i="14"/>
  <c r="B7657" i="14"/>
  <c r="B7658" i="14"/>
  <c r="B7659" i="14"/>
  <c r="B7660" i="14"/>
  <c r="B7661" i="14"/>
  <c r="B7662" i="14"/>
  <c r="B7663" i="14"/>
  <c r="B7664" i="14"/>
  <c r="B7665" i="14"/>
  <c r="B7666" i="14"/>
  <c r="B7667" i="14"/>
  <c r="B7668" i="14"/>
  <c r="B7669" i="14"/>
  <c r="B7670" i="14"/>
  <c r="B7671" i="14"/>
  <c r="B7672" i="14"/>
  <c r="B7673" i="14"/>
  <c r="B7674" i="14"/>
  <c r="B7675" i="14"/>
  <c r="B7676" i="14"/>
  <c r="B7677" i="14"/>
  <c r="B7678" i="14"/>
  <c r="B7679" i="14"/>
  <c r="B7680" i="14"/>
  <c r="B7681" i="14"/>
  <c r="B7682" i="14"/>
  <c r="B7683" i="14"/>
  <c r="B7684" i="14"/>
  <c r="B7685" i="14"/>
  <c r="B7686" i="14"/>
  <c r="B7687" i="14"/>
  <c r="B7688" i="14"/>
  <c r="B7689" i="14"/>
  <c r="B7690" i="14"/>
  <c r="B7691" i="14"/>
  <c r="B7692" i="14"/>
  <c r="B7693" i="14"/>
  <c r="B7694" i="14"/>
  <c r="B7695" i="14"/>
  <c r="B7696" i="14"/>
  <c r="B7697" i="14"/>
  <c r="B7698" i="14"/>
  <c r="B7699" i="14"/>
  <c r="B7700" i="14"/>
  <c r="B7701" i="14"/>
  <c r="B7702" i="14"/>
  <c r="B7703" i="14"/>
  <c r="B7704" i="14"/>
  <c r="B7705" i="14"/>
  <c r="B7706" i="14"/>
  <c r="B7707" i="14"/>
  <c r="B7708" i="14"/>
  <c r="B7709" i="14"/>
  <c r="B7710" i="14"/>
  <c r="B7711" i="14"/>
  <c r="B7712" i="14"/>
  <c r="B7713" i="14"/>
  <c r="B7714" i="14"/>
  <c r="B7715" i="14"/>
  <c r="B7716" i="14"/>
  <c r="B7717" i="14"/>
  <c r="B7718" i="14"/>
  <c r="B7719" i="14"/>
  <c r="B7720" i="14"/>
  <c r="B7721" i="14"/>
  <c r="B7722" i="14"/>
  <c r="B7723" i="14"/>
  <c r="B7724" i="14"/>
  <c r="B7725" i="14"/>
  <c r="B7726" i="14"/>
  <c r="B7727" i="14"/>
  <c r="B7728" i="14"/>
  <c r="B7729" i="14"/>
  <c r="B7730" i="14"/>
  <c r="B7731" i="14"/>
  <c r="B7732" i="14"/>
  <c r="B7733" i="14"/>
  <c r="B7734" i="14"/>
  <c r="B7735" i="14"/>
  <c r="B7736" i="14"/>
  <c r="B7737" i="14"/>
  <c r="B7738" i="14"/>
  <c r="B7739" i="14"/>
  <c r="B7740" i="14"/>
  <c r="B7741" i="14"/>
  <c r="B7742" i="14"/>
  <c r="B7743" i="14"/>
  <c r="B7744" i="14"/>
  <c r="B7745" i="14"/>
  <c r="B7746" i="14"/>
  <c r="B7747" i="14"/>
  <c r="B7748" i="14"/>
  <c r="B7749" i="14"/>
  <c r="B7750" i="14"/>
  <c r="B7751" i="14"/>
  <c r="B7752" i="14"/>
  <c r="B7753" i="14"/>
  <c r="B7754" i="14"/>
  <c r="B7755" i="14"/>
  <c r="B7756" i="14"/>
  <c r="B7757" i="14"/>
  <c r="B7758" i="14"/>
  <c r="B7759" i="14"/>
  <c r="B7760" i="14"/>
  <c r="B7761" i="14"/>
  <c r="B7762" i="14"/>
  <c r="B7763" i="14"/>
  <c r="B7764" i="14"/>
  <c r="B7765" i="14"/>
  <c r="B7766" i="14"/>
  <c r="B7767" i="14"/>
  <c r="B7768" i="14"/>
  <c r="B7769" i="14"/>
  <c r="B7770" i="14"/>
  <c r="B7771" i="14"/>
  <c r="B7772" i="14"/>
  <c r="B7773" i="14"/>
  <c r="B7774" i="14"/>
  <c r="B7775" i="14"/>
  <c r="B7776" i="14"/>
  <c r="B7777" i="14"/>
  <c r="B7778" i="14"/>
  <c r="B7779" i="14"/>
  <c r="B7780" i="14"/>
  <c r="B7781" i="14"/>
  <c r="B7782" i="14"/>
  <c r="B7783" i="14"/>
  <c r="B7784" i="14"/>
  <c r="B7785" i="14"/>
  <c r="B7786" i="14"/>
  <c r="B7787" i="14"/>
  <c r="B7788" i="14"/>
  <c r="B7789" i="14"/>
  <c r="B7790" i="14"/>
  <c r="B7791" i="14"/>
  <c r="B7792" i="14"/>
  <c r="B7793" i="14"/>
  <c r="B7794" i="14"/>
  <c r="B7795" i="14"/>
  <c r="B7796" i="14"/>
  <c r="B7797" i="14"/>
  <c r="B7798" i="14"/>
  <c r="B7799" i="14"/>
  <c r="B7800" i="14"/>
  <c r="B7801" i="14"/>
  <c r="B7802" i="14"/>
  <c r="B7803" i="14"/>
  <c r="B7804" i="14"/>
  <c r="B7805" i="14"/>
  <c r="B7806" i="14"/>
  <c r="B7807" i="14"/>
  <c r="B7808" i="14"/>
  <c r="B7809" i="14"/>
  <c r="B7810" i="14"/>
  <c r="B7811" i="14"/>
  <c r="B7812" i="14"/>
  <c r="B7813" i="14"/>
  <c r="B7814" i="14"/>
  <c r="B7815" i="14"/>
  <c r="B7816" i="14"/>
  <c r="B7817" i="14"/>
  <c r="B7818" i="14"/>
  <c r="B7819" i="14"/>
  <c r="B7820" i="14"/>
  <c r="B7821" i="14"/>
  <c r="B7822" i="14"/>
  <c r="B7823" i="14"/>
  <c r="B7824" i="14"/>
  <c r="B7825" i="14"/>
  <c r="B7826" i="14"/>
  <c r="B7827" i="14"/>
  <c r="B7828" i="14"/>
  <c r="B7829" i="14"/>
  <c r="B7830" i="14"/>
  <c r="B7831" i="14"/>
  <c r="B7832" i="14"/>
  <c r="B7833" i="14"/>
  <c r="B7834" i="14"/>
  <c r="B7835" i="14"/>
  <c r="B7836" i="14"/>
  <c r="B7837" i="14"/>
  <c r="B7838" i="14"/>
  <c r="B7839" i="14"/>
  <c r="B7840" i="14"/>
  <c r="B7841" i="14"/>
  <c r="B7842" i="14"/>
  <c r="B7843" i="14"/>
  <c r="B7844" i="14"/>
  <c r="B7845" i="14"/>
  <c r="B7846" i="14"/>
  <c r="B7847" i="14"/>
  <c r="B7848" i="14"/>
  <c r="B7849" i="14"/>
  <c r="B7850" i="14"/>
  <c r="B7851" i="14"/>
  <c r="B7852" i="14"/>
  <c r="B7853" i="14"/>
  <c r="B7854" i="14"/>
  <c r="B7855" i="14"/>
  <c r="B7856" i="14"/>
  <c r="B7857" i="14"/>
  <c r="B7858" i="14"/>
  <c r="B7859" i="14"/>
  <c r="B7860" i="14"/>
  <c r="B7861" i="14"/>
  <c r="B7862" i="14"/>
  <c r="B7863" i="14"/>
  <c r="B7864" i="14"/>
  <c r="B7865" i="14"/>
  <c r="B7866" i="14"/>
  <c r="B7867" i="14"/>
  <c r="B7868" i="14"/>
  <c r="B7869" i="14"/>
  <c r="B7870" i="14"/>
  <c r="B7871" i="14"/>
  <c r="B7872" i="14"/>
  <c r="B7873" i="14"/>
  <c r="B7874" i="14"/>
  <c r="B7875" i="14"/>
  <c r="B7876" i="14"/>
  <c r="B7877" i="14"/>
  <c r="B7878" i="14"/>
  <c r="B7879" i="14"/>
  <c r="B7880" i="14"/>
  <c r="B7881" i="14"/>
  <c r="B7882" i="14"/>
  <c r="B7883" i="14"/>
  <c r="B7884" i="14"/>
  <c r="B7885" i="14"/>
  <c r="B7886" i="14"/>
  <c r="B7887" i="14"/>
  <c r="B7888" i="14"/>
  <c r="B7889" i="14"/>
  <c r="B7890" i="14"/>
  <c r="B7891" i="14"/>
  <c r="B7892" i="14"/>
  <c r="B7893" i="14"/>
  <c r="B7894" i="14"/>
  <c r="B7895" i="14"/>
  <c r="B7896" i="14"/>
  <c r="B7897" i="14"/>
  <c r="B7898" i="14"/>
  <c r="B7899" i="14"/>
  <c r="B7900" i="14"/>
  <c r="B7901" i="14"/>
  <c r="B7902" i="14"/>
  <c r="B7903" i="14"/>
  <c r="B7904" i="14"/>
  <c r="B7905" i="14"/>
  <c r="B7906" i="14"/>
  <c r="B7907" i="14"/>
  <c r="B7908" i="14"/>
  <c r="B7909" i="14"/>
  <c r="B7910" i="14"/>
  <c r="B7911" i="14"/>
  <c r="B7912" i="14"/>
  <c r="B7913" i="14"/>
  <c r="B7914" i="14"/>
  <c r="B7915" i="14"/>
  <c r="B7916" i="14"/>
  <c r="B7917" i="14"/>
  <c r="B7918" i="14"/>
  <c r="B7919" i="14"/>
  <c r="B7920" i="14"/>
  <c r="B7921" i="14"/>
  <c r="B7922" i="14"/>
  <c r="B7923" i="14"/>
  <c r="B7924" i="14"/>
  <c r="B7925" i="14"/>
  <c r="B7926" i="14"/>
  <c r="B7927" i="14"/>
  <c r="B7928" i="14"/>
  <c r="B7929" i="14"/>
  <c r="B7930" i="14"/>
  <c r="B7931" i="14"/>
  <c r="B7932" i="14"/>
  <c r="B7933" i="14"/>
  <c r="B7934" i="14"/>
  <c r="B7935" i="14"/>
  <c r="B7936" i="14"/>
  <c r="B7937" i="14"/>
  <c r="B7938" i="14"/>
  <c r="B7939" i="14"/>
  <c r="B7940" i="14"/>
  <c r="B7941" i="14"/>
  <c r="B7942" i="14"/>
  <c r="B7943" i="14"/>
  <c r="B7944" i="14"/>
  <c r="B7945" i="14"/>
  <c r="B7946" i="14"/>
  <c r="B7947" i="14"/>
  <c r="B7948" i="14"/>
  <c r="B7949" i="14"/>
  <c r="B7950" i="14"/>
  <c r="B7951" i="14"/>
  <c r="B7952" i="14"/>
  <c r="B7953" i="14"/>
  <c r="B7954" i="14"/>
  <c r="B7955" i="14"/>
  <c r="B7956" i="14"/>
  <c r="B7957" i="14"/>
  <c r="B7958" i="14"/>
  <c r="B7959" i="14"/>
  <c r="B7960" i="14"/>
  <c r="B7961" i="14"/>
  <c r="B7962" i="14"/>
  <c r="B7963" i="14"/>
  <c r="B7964" i="14"/>
  <c r="B7965" i="14"/>
  <c r="B7966" i="14"/>
  <c r="B7967" i="14"/>
  <c r="B7968" i="14"/>
  <c r="B7969" i="14"/>
  <c r="B7970" i="14"/>
  <c r="B7971" i="14"/>
  <c r="B7972" i="14"/>
  <c r="B7973" i="14"/>
  <c r="B7974" i="14"/>
  <c r="B7975" i="14"/>
  <c r="B7976" i="14"/>
  <c r="B7977" i="14"/>
  <c r="B7978" i="14"/>
  <c r="B7979" i="14"/>
  <c r="B7980" i="14"/>
  <c r="B7981" i="14"/>
  <c r="B7982" i="14"/>
  <c r="B7983" i="14"/>
  <c r="B7984" i="14"/>
  <c r="B7985" i="14"/>
  <c r="B7986" i="14"/>
  <c r="B7987" i="14"/>
  <c r="B7988" i="14"/>
  <c r="B7989" i="14"/>
  <c r="B7990" i="14"/>
  <c r="B7991" i="14"/>
  <c r="B7992" i="14"/>
  <c r="B7993" i="14"/>
  <c r="B7994" i="14"/>
  <c r="B7995" i="14"/>
  <c r="B7996" i="14"/>
  <c r="B7997" i="14"/>
  <c r="B7998" i="14"/>
  <c r="B7999" i="14"/>
  <c r="B8000" i="14"/>
  <c r="B8001" i="14"/>
  <c r="B8002" i="14"/>
  <c r="B8003" i="14"/>
  <c r="B8004" i="14"/>
  <c r="B8005" i="14"/>
  <c r="B8006" i="14"/>
  <c r="B8007" i="14"/>
  <c r="B8008" i="14"/>
  <c r="B8009" i="14"/>
  <c r="B8010" i="14"/>
  <c r="B8011" i="14"/>
  <c r="B8012" i="14"/>
  <c r="B8013" i="14"/>
  <c r="B8014" i="14"/>
  <c r="B8015" i="14"/>
  <c r="B8016" i="14"/>
  <c r="B8017" i="14"/>
  <c r="B8018" i="14"/>
  <c r="B8019" i="14"/>
  <c r="B8020" i="14"/>
  <c r="B8021" i="14"/>
  <c r="B8022" i="14"/>
  <c r="B8023" i="14"/>
  <c r="B8024" i="14"/>
  <c r="B8025" i="14"/>
  <c r="B8026" i="14"/>
  <c r="B8027" i="14"/>
  <c r="B8028" i="14"/>
  <c r="B8029" i="14"/>
  <c r="B8030" i="14"/>
  <c r="B8031" i="14"/>
  <c r="B8032" i="14"/>
  <c r="B8033" i="14"/>
  <c r="B8034" i="14"/>
  <c r="B8035" i="14"/>
  <c r="B8036" i="14"/>
  <c r="B8037" i="14"/>
  <c r="B8038" i="14"/>
  <c r="B8039" i="14"/>
  <c r="B8040" i="14"/>
  <c r="B8041" i="14"/>
  <c r="B8042" i="14"/>
  <c r="B8043" i="14"/>
  <c r="B8044" i="14"/>
  <c r="B8045" i="14"/>
  <c r="B8046" i="14"/>
  <c r="B8047" i="14"/>
  <c r="B8048" i="14"/>
  <c r="B8049" i="14"/>
  <c r="B8050" i="14"/>
  <c r="B8051" i="14"/>
  <c r="B8052" i="14"/>
  <c r="B8053" i="14"/>
  <c r="B8054" i="14"/>
  <c r="B8055" i="14"/>
  <c r="B8056" i="14"/>
  <c r="B8057" i="14"/>
  <c r="B8058" i="14"/>
  <c r="B8059" i="14"/>
  <c r="B8060" i="14"/>
  <c r="B8061" i="14"/>
  <c r="B8062" i="14"/>
  <c r="B8063" i="14"/>
  <c r="B8064" i="14"/>
  <c r="B8065" i="14"/>
  <c r="B8066" i="14"/>
  <c r="B8067" i="14"/>
  <c r="B8068" i="14"/>
  <c r="B8069" i="14"/>
  <c r="B8070" i="14"/>
  <c r="B8071" i="14"/>
  <c r="B8072" i="14"/>
  <c r="B8073" i="14"/>
  <c r="B8074" i="14"/>
  <c r="B8075" i="14"/>
  <c r="B8076" i="14"/>
  <c r="B8077" i="14"/>
  <c r="B8078" i="14"/>
  <c r="B8079" i="14"/>
  <c r="B8080" i="14"/>
  <c r="B8081" i="14"/>
  <c r="B8082" i="14"/>
  <c r="B8083" i="14"/>
  <c r="B8084" i="14"/>
  <c r="B8085" i="14"/>
  <c r="B8086" i="14"/>
  <c r="B8087" i="14"/>
  <c r="B8088" i="14"/>
  <c r="B8089" i="14"/>
  <c r="B8090" i="14"/>
  <c r="B8091" i="14"/>
  <c r="B8092" i="14"/>
  <c r="B8093" i="14"/>
  <c r="B8094" i="14"/>
  <c r="B8095" i="14"/>
  <c r="B8096" i="14"/>
  <c r="B8097" i="14"/>
  <c r="B8098" i="14"/>
  <c r="B8099" i="14"/>
  <c r="B8100" i="14"/>
  <c r="B8101" i="14"/>
  <c r="B8102" i="14"/>
  <c r="B8103" i="14"/>
  <c r="B8104" i="14"/>
  <c r="B8105" i="14"/>
  <c r="B8106" i="14"/>
  <c r="B8107" i="14"/>
  <c r="B8108" i="14"/>
  <c r="B8109" i="14"/>
  <c r="B8110" i="14"/>
  <c r="B8111" i="14"/>
  <c r="B8112" i="14"/>
  <c r="B8113" i="14"/>
  <c r="B8114" i="14"/>
  <c r="B8115" i="14"/>
  <c r="B8116" i="14"/>
  <c r="B8117" i="14"/>
  <c r="B8118" i="14"/>
  <c r="B8119" i="14"/>
  <c r="B8120" i="14"/>
  <c r="B8121" i="14"/>
  <c r="B8122" i="14"/>
  <c r="B8123" i="14"/>
  <c r="B8124" i="14"/>
  <c r="B8125" i="14"/>
  <c r="B8126" i="14"/>
  <c r="B8127" i="14"/>
  <c r="B8128" i="14"/>
  <c r="B8129" i="14"/>
  <c r="B8130" i="14"/>
  <c r="B8131" i="14"/>
  <c r="B8132" i="14"/>
  <c r="B8133" i="14"/>
  <c r="B8134" i="14"/>
  <c r="B8135" i="14"/>
  <c r="B8136" i="14"/>
  <c r="B8137" i="14"/>
  <c r="B8138" i="14"/>
  <c r="B8139" i="14"/>
  <c r="B8140" i="14"/>
  <c r="B8141" i="14"/>
  <c r="B8142" i="14"/>
  <c r="B8143" i="14"/>
  <c r="B8144" i="14"/>
  <c r="B8145" i="14"/>
  <c r="B8146" i="14"/>
  <c r="B8147" i="14"/>
  <c r="B8148" i="14"/>
  <c r="B8149" i="14"/>
  <c r="B8150" i="14"/>
  <c r="B8151" i="14"/>
  <c r="B8152" i="14"/>
  <c r="B8153" i="14"/>
  <c r="B8154" i="14"/>
  <c r="B8155" i="14"/>
  <c r="B8156" i="14"/>
  <c r="B8157" i="14"/>
  <c r="B8158" i="14"/>
  <c r="B8159" i="14"/>
  <c r="B8160" i="14"/>
  <c r="B8161" i="14"/>
  <c r="B8162" i="14"/>
  <c r="B8163" i="14"/>
  <c r="B8164" i="14"/>
  <c r="B8165" i="14"/>
  <c r="B8166" i="14"/>
  <c r="B8167" i="14"/>
  <c r="B8168" i="14"/>
  <c r="B8169" i="14"/>
  <c r="B8170" i="14"/>
  <c r="B8171" i="14"/>
  <c r="B8172" i="14"/>
  <c r="B8173" i="14"/>
  <c r="B8174" i="14"/>
  <c r="B8175" i="14"/>
  <c r="B8176" i="14"/>
  <c r="B8177" i="14"/>
  <c r="B8178" i="14"/>
  <c r="B8179" i="14"/>
  <c r="B8180" i="14"/>
  <c r="B8181" i="14"/>
  <c r="B8182" i="14"/>
  <c r="B8183" i="14"/>
  <c r="B8184" i="14"/>
  <c r="B8185" i="14"/>
  <c r="B8186" i="14"/>
  <c r="B8187" i="14"/>
  <c r="B8188" i="14"/>
  <c r="B8189" i="14"/>
  <c r="B8190" i="14"/>
  <c r="B8191" i="14"/>
  <c r="B8192" i="14"/>
  <c r="B8193" i="14"/>
  <c r="B8194" i="14"/>
  <c r="B8195" i="14"/>
  <c r="B8196" i="14"/>
  <c r="B8197" i="14"/>
  <c r="B8198" i="14"/>
  <c r="B8199" i="14"/>
  <c r="B8200" i="14"/>
  <c r="B8201" i="14"/>
  <c r="B8202" i="14"/>
  <c r="B8203" i="14"/>
  <c r="B8204" i="14"/>
  <c r="B8205" i="14"/>
  <c r="B8206" i="14"/>
  <c r="B8207" i="14"/>
  <c r="B8208" i="14"/>
  <c r="B8209" i="14"/>
  <c r="B8210" i="14"/>
  <c r="B8211" i="14"/>
  <c r="B8212" i="14"/>
  <c r="B8213" i="14"/>
  <c r="B8214" i="14"/>
  <c r="B8215" i="14"/>
  <c r="B8216" i="14"/>
  <c r="B8217" i="14"/>
  <c r="B8218" i="14"/>
  <c r="B8219" i="14"/>
  <c r="B8220" i="14"/>
  <c r="B8221" i="14"/>
  <c r="B8222" i="14"/>
  <c r="B8223" i="14"/>
  <c r="B8224" i="14"/>
  <c r="B8225" i="14"/>
  <c r="B8226" i="14"/>
  <c r="B8227" i="14"/>
  <c r="B8228" i="14"/>
  <c r="B8229" i="14"/>
  <c r="B8230" i="14"/>
  <c r="B8231" i="14"/>
  <c r="B8232" i="14"/>
  <c r="B8233" i="14"/>
  <c r="B8234" i="14"/>
  <c r="B8235" i="14"/>
  <c r="B8236" i="14"/>
  <c r="B8237" i="14"/>
  <c r="B8238" i="14"/>
  <c r="B8239" i="14"/>
  <c r="B8240" i="14"/>
  <c r="B8241" i="14"/>
  <c r="B8242" i="14"/>
  <c r="B8243" i="14"/>
  <c r="B8244" i="14"/>
  <c r="B8245" i="14"/>
  <c r="B8246" i="14"/>
  <c r="B8247" i="14"/>
  <c r="B8248" i="14"/>
  <c r="B8249" i="14"/>
  <c r="B8250" i="14"/>
  <c r="B8251" i="14"/>
  <c r="B8252" i="14"/>
  <c r="B8253" i="14"/>
  <c r="B8254" i="14"/>
  <c r="B8255" i="14"/>
  <c r="B8256" i="14"/>
  <c r="B8257" i="14"/>
  <c r="B8258" i="14"/>
  <c r="B8259" i="14"/>
  <c r="B8260" i="14"/>
  <c r="B8261" i="14"/>
  <c r="B8262" i="14"/>
  <c r="B8263" i="14"/>
  <c r="B8264" i="14"/>
  <c r="B8265" i="14"/>
  <c r="B8266" i="14"/>
  <c r="B8267" i="14"/>
  <c r="B8268" i="14"/>
  <c r="B8269" i="14"/>
  <c r="B8270" i="14"/>
  <c r="B8271" i="14"/>
  <c r="B8272" i="14"/>
  <c r="B8273" i="14"/>
  <c r="B8274" i="14"/>
  <c r="B8275" i="14"/>
  <c r="B8276" i="14"/>
  <c r="B8277" i="14"/>
  <c r="B8278" i="14"/>
  <c r="B8279" i="14"/>
  <c r="B8280" i="14"/>
  <c r="B8281" i="14"/>
  <c r="B8282" i="14"/>
  <c r="B8283" i="14"/>
  <c r="B8284" i="14"/>
  <c r="B8285" i="14"/>
  <c r="B8286" i="14"/>
  <c r="B8287" i="14"/>
  <c r="B8288" i="14"/>
  <c r="B8289" i="14"/>
  <c r="B8290" i="14"/>
  <c r="B8291" i="14"/>
  <c r="B8292" i="14"/>
  <c r="B8293" i="14"/>
  <c r="B8294" i="14"/>
  <c r="B8295" i="14"/>
  <c r="B8296" i="14"/>
  <c r="B8297" i="14"/>
  <c r="B8298" i="14"/>
  <c r="B8299" i="14"/>
  <c r="B8300" i="14"/>
  <c r="B8301" i="14"/>
  <c r="B8302" i="14"/>
  <c r="B8303" i="14"/>
  <c r="B8304" i="14"/>
  <c r="B8305" i="14"/>
  <c r="B8306" i="14"/>
  <c r="B8307" i="14"/>
  <c r="B8308" i="14"/>
  <c r="B8309" i="14"/>
  <c r="B8310" i="14"/>
  <c r="B8311" i="14"/>
  <c r="B8312" i="14"/>
  <c r="B8313" i="14"/>
  <c r="B8314" i="14"/>
  <c r="B8315" i="14"/>
  <c r="B8316" i="14"/>
  <c r="B8317" i="14"/>
  <c r="B8318" i="14"/>
  <c r="B8319" i="14"/>
  <c r="B8320" i="14"/>
  <c r="B8321" i="14"/>
  <c r="B8322" i="14"/>
  <c r="B8323" i="14"/>
  <c r="B8324" i="14"/>
  <c r="B8325" i="14"/>
  <c r="B8326" i="14"/>
  <c r="B8327" i="14"/>
  <c r="B8328" i="14"/>
  <c r="B8329" i="14"/>
  <c r="B8330" i="14"/>
  <c r="B8331" i="14"/>
  <c r="B8332" i="14"/>
  <c r="B8333" i="14"/>
  <c r="B8334" i="14"/>
  <c r="B8335" i="14"/>
  <c r="B8336" i="14"/>
  <c r="B8337" i="14"/>
  <c r="B8338" i="14"/>
  <c r="B8339" i="14"/>
  <c r="B8340" i="14"/>
  <c r="B8341" i="14"/>
  <c r="B8342" i="14"/>
  <c r="B8343" i="14"/>
  <c r="B8344" i="14"/>
  <c r="B8345" i="14"/>
  <c r="B8346" i="14"/>
  <c r="B8347" i="14"/>
  <c r="B8348" i="14"/>
  <c r="B8349" i="14"/>
  <c r="B8350" i="14"/>
  <c r="B8351" i="14"/>
  <c r="B8352" i="14"/>
  <c r="B8353" i="14"/>
  <c r="B8354" i="14"/>
  <c r="B8355" i="14"/>
  <c r="B8356" i="14"/>
  <c r="B8357" i="14"/>
  <c r="B8358" i="14"/>
  <c r="B8359" i="14"/>
  <c r="B8360" i="14"/>
  <c r="B8361" i="14"/>
  <c r="B8362" i="14"/>
  <c r="B8363" i="14"/>
  <c r="B8364" i="14"/>
  <c r="B8365" i="14"/>
  <c r="B8366" i="14"/>
  <c r="B8367" i="14"/>
  <c r="B8368" i="14"/>
  <c r="B8369" i="14"/>
  <c r="B8370" i="14"/>
  <c r="B8371" i="14"/>
  <c r="B8372" i="14"/>
  <c r="B8373" i="14"/>
  <c r="B8374" i="14"/>
  <c r="B8375" i="14"/>
  <c r="B8376" i="14"/>
  <c r="B8377" i="14"/>
  <c r="B8378" i="14"/>
  <c r="B8379" i="14"/>
  <c r="B8380" i="14"/>
  <c r="B8381" i="14"/>
  <c r="B8382" i="14"/>
  <c r="B8383" i="14"/>
  <c r="B8384" i="14"/>
  <c r="B8385" i="14"/>
  <c r="B8386" i="14"/>
  <c r="B8387" i="14"/>
  <c r="B8388" i="14"/>
  <c r="B8389" i="14"/>
  <c r="B8390" i="14"/>
  <c r="B8391" i="14"/>
  <c r="B8392" i="14"/>
  <c r="B8393" i="14"/>
  <c r="B8394" i="14"/>
  <c r="B8395" i="14"/>
  <c r="B8396" i="14"/>
  <c r="B8397" i="14"/>
  <c r="B8398" i="14"/>
  <c r="B8399" i="14"/>
  <c r="B8400" i="14"/>
  <c r="B8401" i="14"/>
  <c r="B8402" i="14"/>
  <c r="B8403" i="14"/>
  <c r="B8404" i="14"/>
  <c r="B8405" i="14"/>
  <c r="B8406" i="14"/>
  <c r="B8407" i="14"/>
  <c r="B8408" i="14"/>
  <c r="B8409" i="14"/>
  <c r="B8410" i="14"/>
  <c r="B8411" i="14"/>
  <c r="B8412" i="14"/>
  <c r="B8413" i="14"/>
  <c r="B8414" i="14"/>
  <c r="B8415" i="14"/>
  <c r="B8416" i="14"/>
  <c r="B8417" i="14"/>
  <c r="B8418" i="14"/>
  <c r="B8419" i="14"/>
  <c r="B8420" i="14"/>
  <c r="B8421" i="14"/>
  <c r="B8422" i="14"/>
  <c r="B8423" i="14"/>
  <c r="B8424" i="14"/>
  <c r="B8425" i="14"/>
  <c r="B8426" i="14"/>
  <c r="B8427" i="14"/>
  <c r="B8428" i="14"/>
  <c r="B8429" i="14"/>
  <c r="B8430" i="14"/>
  <c r="B8431" i="14"/>
  <c r="B8432" i="14"/>
  <c r="B8433" i="14"/>
  <c r="B8434" i="14"/>
  <c r="B8435" i="14"/>
  <c r="B8436" i="14"/>
  <c r="B8437" i="14"/>
  <c r="B8438" i="14"/>
  <c r="B8439" i="14"/>
  <c r="B8440" i="14"/>
  <c r="B8441" i="14"/>
  <c r="B8442" i="14"/>
  <c r="B8443" i="14"/>
  <c r="B8444" i="14"/>
  <c r="B8445" i="14"/>
  <c r="B8446" i="14"/>
  <c r="B8447" i="14"/>
  <c r="B8448" i="14"/>
  <c r="B8449" i="14"/>
  <c r="B8450" i="14"/>
  <c r="B8451" i="14"/>
  <c r="B8452" i="14"/>
  <c r="B8453" i="14"/>
  <c r="B8454" i="14"/>
  <c r="B8455" i="14"/>
  <c r="B8456" i="14"/>
  <c r="B8457" i="14"/>
  <c r="B8458" i="14"/>
  <c r="B8459" i="14"/>
  <c r="B8460" i="14"/>
  <c r="B8461" i="14"/>
  <c r="B8462" i="14"/>
  <c r="B8463" i="14"/>
  <c r="B8464" i="14"/>
  <c r="B8465" i="14"/>
  <c r="B8466" i="14"/>
  <c r="B8467" i="14"/>
  <c r="B8468" i="14"/>
  <c r="B8469" i="14"/>
  <c r="B8470" i="14"/>
  <c r="B8471" i="14"/>
  <c r="B8472" i="14"/>
  <c r="B8473" i="14"/>
  <c r="B8474" i="14"/>
  <c r="B8475" i="14"/>
  <c r="B8476" i="14"/>
  <c r="B8477" i="14"/>
  <c r="B8478" i="14"/>
  <c r="B8479" i="14"/>
  <c r="B8480" i="14"/>
  <c r="B8481" i="14"/>
  <c r="B8482" i="14"/>
  <c r="B8483" i="14"/>
  <c r="B8484" i="14"/>
  <c r="B8485" i="14"/>
  <c r="B8486" i="14"/>
  <c r="B8487" i="14"/>
  <c r="B8488" i="14"/>
  <c r="B8489" i="14"/>
  <c r="B8490" i="14"/>
  <c r="B8491" i="14"/>
  <c r="B8492" i="14"/>
  <c r="B8493" i="14"/>
  <c r="B8494" i="14"/>
  <c r="B8495" i="14"/>
  <c r="B8496" i="14"/>
  <c r="B8497" i="14"/>
  <c r="B8498" i="14"/>
  <c r="B8499" i="14"/>
  <c r="B8500" i="14"/>
  <c r="B8501" i="14"/>
  <c r="B8502" i="14"/>
  <c r="B8503" i="14"/>
  <c r="B8504" i="14"/>
  <c r="B8505" i="14"/>
  <c r="B8506" i="14"/>
  <c r="B8507" i="14"/>
  <c r="B8508" i="14"/>
  <c r="B8509" i="14"/>
  <c r="B8510" i="14"/>
  <c r="B8511" i="14"/>
  <c r="B8512" i="14"/>
  <c r="B8513" i="14"/>
  <c r="B8514" i="14"/>
  <c r="B8515" i="14"/>
  <c r="B8516" i="14"/>
  <c r="B8517" i="14"/>
  <c r="B8518" i="14"/>
  <c r="B8519" i="14"/>
  <c r="B8520" i="14"/>
  <c r="B8521" i="14"/>
  <c r="B8522" i="14"/>
  <c r="B8523" i="14"/>
  <c r="B8524" i="14"/>
  <c r="B8525" i="14"/>
  <c r="B8526" i="14"/>
  <c r="B8527" i="14"/>
  <c r="B8528" i="14"/>
  <c r="B8529" i="14"/>
  <c r="B8530" i="14"/>
  <c r="B8531" i="14"/>
  <c r="B8532" i="14"/>
  <c r="B8533" i="14"/>
  <c r="B8534" i="14"/>
  <c r="B8535" i="14"/>
  <c r="B8536" i="14"/>
  <c r="B8537" i="14"/>
  <c r="B8538" i="14"/>
  <c r="B8539" i="14"/>
  <c r="B8540" i="14"/>
  <c r="B8541" i="14"/>
  <c r="B8542" i="14"/>
  <c r="B8543" i="14"/>
  <c r="B8544" i="14"/>
  <c r="B8545" i="14"/>
  <c r="B8546" i="14"/>
  <c r="B8547" i="14"/>
  <c r="B8548" i="14"/>
  <c r="B8549" i="14"/>
  <c r="B8550" i="14"/>
  <c r="B8551" i="14"/>
  <c r="B8552" i="14"/>
  <c r="B8553" i="14"/>
  <c r="B8554" i="14"/>
  <c r="B8555" i="14"/>
  <c r="B8556" i="14"/>
  <c r="B8557" i="14"/>
  <c r="B8558" i="14"/>
  <c r="B8559" i="14"/>
  <c r="B8560" i="14"/>
  <c r="B8561" i="14"/>
  <c r="B8562" i="14"/>
  <c r="B8563" i="14"/>
  <c r="B8564" i="14"/>
  <c r="B8565" i="14"/>
  <c r="B8566" i="14"/>
  <c r="B8567" i="14"/>
  <c r="B8568" i="14"/>
  <c r="B8569" i="14"/>
  <c r="B8570" i="14"/>
  <c r="B8571" i="14"/>
  <c r="B8572" i="14"/>
  <c r="B8573" i="14"/>
  <c r="B8574" i="14"/>
  <c r="B8575" i="14"/>
  <c r="B8576" i="14"/>
  <c r="B8577" i="14"/>
  <c r="B8578" i="14"/>
  <c r="B8579" i="14"/>
  <c r="B8580" i="14"/>
  <c r="B8581" i="14"/>
  <c r="B8582" i="14"/>
  <c r="B8583" i="14"/>
  <c r="B8584" i="14"/>
  <c r="B8585" i="14"/>
  <c r="B8586" i="14"/>
  <c r="B8587" i="14"/>
  <c r="B8588" i="14"/>
  <c r="B8589" i="14"/>
  <c r="B8590" i="14"/>
  <c r="B8591" i="14"/>
  <c r="B8592" i="14"/>
  <c r="B8593" i="14"/>
  <c r="B8594" i="14"/>
  <c r="B8595" i="14"/>
  <c r="B8596" i="14"/>
  <c r="B8597" i="14"/>
  <c r="B8598" i="14"/>
  <c r="B8599" i="14"/>
  <c r="B8600" i="14"/>
  <c r="B8601" i="14"/>
  <c r="B8602" i="14"/>
  <c r="B8603" i="14"/>
  <c r="B8604" i="14"/>
  <c r="B8605" i="14"/>
  <c r="B8606" i="14"/>
  <c r="B8607" i="14"/>
  <c r="B8608" i="14"/>
  <c r="B8609" i="14"/>
  <c r="B8610" i="14"/>
  <c r="B8611" i="14"/>
  <c r="B8612" i="14"/>
  <c r="B8613" i="14"/>
  <c r="B8614" i="14"/>
  <c r="B8615" i="14"/>
  <c r="B8616" i="14"/>
  <c r="B8617" i="14"/>
  <c r="B8618" i="14"/>
  <c r="B8619" i="14"/>
  <c r="B8620" i="14"/>
  <c r="B8621" i="14"/>
  <c r="B8622" i="14"/>
  <c r="B8623" i="14"/>
  <c r="B8624" i="14"/>
  <c r="B8625" i="14"/>
  <c r="B8626" i="14"/>
  <c r="B8627" i="14"/>
  <c r="B8628" i="14"/>
  <c r="B8629" i="14"/>
  <c r="B8630" i="14"/>
  <c r="B8631" i="14"/>
  <c r="B8632" i="14"/>
  <c r="B8633" i="14"/>
  <c r="B8634" i="14"/>
  <c r="B8635" i="14"/>
  <c r="B8636" i="14"/>
  <c r="B8637" i="14"/>
  <c r="B8638" i="14"/>
  <c r="B8639" i="14"/>
  <c r="B8640" i="14"/>
  <c r="B8641" i="14"/>
  <c r="B8642" i="14"/>
  <c r="B8643" i="14"/>
  <c r="B8644" i="14"/>
  <c r="B8645" i="14"/>
  <c r="B8646" i="14"/>
  <c r="B8647" i="14"/>
  <c r="B8648" i="14"/>
  <c r="B8649" i="14"/>
  <c r="B8650" i="14"/>
  <c r="B8651" i="14"/>
  <c r="B8652" i="14"/>
  <c r="B8653" i="14"/>
  <c r="B8654" i="14"/>
  <c r="B8655" i="14"/>
  <c r="B8656" i="14"/>
  <c r="B8657" i="14"/>
  <c r="B8658" i="14"/>
  <c r="B8659" i="14"/>
  <c r="B8660" i="14"/>
  <c r="B8661" i="14"/>
  <c r="B8662" i="14"/>
  <c r="B8663" i="14"/>
  <c r="B8664" i="14"/>
  <c r="B8665" i="14"/>
  <c r="B8666" i="14"/>
  <c r="B8667" i="14"/>
  <c r="B8668" i="14"/>
  <c r="B8669" i="14"/>
  <c r="B8670" i="14"/>
  <c r="B8671" i="14"/>
  <c r="B8672" i="14"/>
  <c r="B8673" i="14"/>
  <c r="B8674" i="14"/>
  <c r="B8675" i="14"/>
  <c r="B8676" i="14"/>
  <c r="B8677" i="14"/>
  <c r="B8678" i="14"/>
  <c r="B8679" i="14"/>
  <c r="B8680" i="14"/>
  <c r="B8681" i="14"/>
  <c r="B8682" i="14"/>
  <c r="B8683" i="14"/>
  <c r="B8684" i="14"/>
  <c r="B8685" i="14"/>
  <c r="B8686" i="14"/>
  <c r="B8687" i="14"/>
  <c r="B8688" i="14"/>
  <c r="B8689" i="14"/>
  <c r="B8690" i="14"/>
  <c r="B8691" i="14"/>
  <c r="B8692" i="14"/>
  <c r="B8693" i="14"/>
  <c r="B8694" i="14"/>
  <c r="B8695" i="14"/>
  <c r="B8696" i="14"/>
  <c r="B8697" i="14"/>
  <c r="B8698" i="14"/>
  <c r="B8699" i="14"/>
  <c r="B8700" i="14"/>
  <c r="B8701" i="14"/>
  <c r="B8702" i="14"/>
  <c r="B8703" i="14"/>
  <c r="B8704" i="14"/>
  <c r="B8705" i="14"/>
  <c r="B8706" i="14"/>
  <c r="B8707" i="14"/>
  <c r="B8708" i="14"/>
  <c r="B8709" i="14"/>
  <c r="B8710" i="14"/>
  <c r="B8711" i="14"/>
  <c r="B8712" i="14"/>
  <c r="B8713" i="14"/>
  <c r="B8714" i="14"/>
  <c r="B8715" i="14"/>
  <c r="B8716" i="14"/>
  <c r="B8717" i="14"/>
  <c r="B8718" i="14"/>
  <c r="B8719" i="14"/>
  <c r="B8720" i="14"/>
  <c r="B8721" i="14"/>
  <c r="B8722" i="14"/>
  <c r="B8723" i="14"/>
  <c r="B8724" i="14"/>
  <c r="B8725" i="14"/>
  <c r="B8726" i="14"/>
  <c r="B8727" i="14"/>
  <c r="B8728" i="14"/>
  <c r="B8729" i="14"/>
  <c r="B8730" i="14"/>
  <c r="B8731" i="14"/>
  <c r="B8732" i="14"/>
  <c r="B8733" i="14"/>
  <c r="B8734" i="14"/>
  <c r="B8735" i="14"/>
  <c r="B8736" i="14"/>
  <c r="B8737" i="14"/>
  <c r="B8738" i="14"/>
  <c r="B8739" i="14"/>
  <c r="B8740" i="14"/>
  <c r="B8741" i="14"/>
  <c r="B8742" i="14"/>
  <c r="B8743" i="14"/>
  <c r="B8744" i="14"/>
  <c r="B8745" i="14"/>
  <c r="B8746" i="14"/>
  <c r="B8747" i="14"/>
  <c r="B8748" i="14"/>
  <c r="B8749" i="14"/>
  <c r="B8750" i="14"/>
  <c r="B8751" i="14"/>
  <c r="B8752" i="14"/>
  <c r="B8753" i="14"/>
  <c r="B8754" i="14"/>
  <c r="B8755" i="14"/>
  <c r="B8756" i="14"/>
  <c r="B8757" i="14"/>
  <c r="B8758" i="14"/>
  <c r="B8759" i="14"/>
  <c r="B8760" i="14"/>
  <c r="B8761" i="14"/>
  <c r="B8762" i="14"/>
  <c r="B8763" i="14"/>
  <c r="B8764" i="14"/>
  <c r="B8765" i="14"/>
  <c r="B8766" i="14"/>
  <c r="B8767" i="14"/>
  <c r="B8768" i="14"/>
  <c r="B8769" i="14"/>
  <c r="B8770" i="14"/>
  <c r="B8771" i="14"/>
  <c r="B8772" i="14"/>
  <c r="B8773" i="14"/>
  <c r="B14" i="14"/>
  <c r="F15" i="14"/>
  <c r="F16" i="14"/>
  <c r="F17" i="14"/>
  <c r="F18" i="14"/>
  <c r="F19" i="14"/>
  <c r="F20" i="14"/>
  <c r="F21" i="14"/>
  <c r="F22" i="14"/>
  <c r="F23" i="14"/>
  <c r="F24" i="14"/>
  <c r="F25" i="14"/>
  <c r="F26" i="14"/>
  <c r="F27" i="14"/>
  <c r="F28" i="14"/>
  <c r="F29" i="14"/>
  <c r="F30" i="14"/>
  <c r="F31" i="14"/>
  <c r="F32" i="14"/>
  <c r="F33" i="14"/>
  <c r="F34" i="14"/>
  <c r="F35" i="14"/>
  <c r="F36" i="14"/>
  <c r="F37" i="14"/>
  <c r="F38" i="14"/>
  <c r="F39" i="14"/>
  <c r="F40" i="14"/>
  <c r="F41" i="14"/>
  <c r="F42" i="14"/>
  <c r="F43" i="14"/>
  <c r="F44" i="14"/>
  <c r="F45" i="14"/>
  <c r="F46" i="14"/>
  <c r="F47" i="14"/>
  <c r="F48" i="14"/>
  <c r="F49" i="14"/>
  <c r="F50" i="14"/>
  <c r="F51" i="14"/>
  <c r="F52" i="14"/>
  <c r="F53" i="14"/>
  <c r="F54" i="14"/>
  <c r="F55" i="14"/>
  <c r="F56" i="14"/>
  <c r="F57" i="14"/>
  <c r="F58" i="14"/>
  <c r="F59" i="14"/>
  <c r="F60" i="14"/>
  <c r="F61" i="14"/>
  <c r="F62" i="14"/>
  <c r="F63" i="14"/>
  <c r="F64" i="14"/>
  <c r="F65" i="14"/>
  <c r="F66" i="14"/>
  <c r="F67" i="14"/>
  <c r="F68" i="14"/>
  <c r="F69" i="14"/>
  <c r="F70" i="14"/>
  <c r="F71" i="14"/>
  <c r="F72" i="14"/>
  <c r="F73" i="14"/>
  <c r="F74" i="14"/>
  <c r="F75" i="14"/>
  <c r="F76" i="14"/>
  <c r="F77" i="14"/>
  <c r="F78" i="14"/>
  <c r="F79" i="14"/>
  <c r="F80" i="14"/>
  <c r="F81" i="14"/>
  <c r="F82" i="14"/>
  <c r="F83" i="14"/>
  <c r="F84" i="14"/>
  <c r="F85" i="14"/>
  <c r="F86" i="14"/>
  <c r="F87" i="14"/>
  <c r="F88" i="14"/>
  <c r="F89" i="14"/>
  <c r="F90" i="14"/>
  <c r="F91" i="14"/>
  <c r="F92" i="14"/>
  <c r="F93" i="14"/>
  <c r="F94" i="14"/>
  <c r="F95" i="14"/>
  <c r="F96" i="14"/>
  <c r="F97" i="14"/>
  <c r="F98" i="14"/>
  <c r="F99" i="14"/>
  <c r="F100" i="14"/>
  <c r="F101" i="14"/>
  <c r="F102" i="14"/>
  <c r="F103" i="14"/>
  <c r="F104" i="14"/>
  <c r="F105" i="14"/>
  <c r="F106" i="14"/>
  <c r="F107" i="14"/>
  <c r="F108" i="14"/>
  <c r="F109" i="14"/>
  <c r="F110" i="14"/>
  <c r="F111" i="14"/>
  <c r="F112" i="14"/>
  <c r="F113" i="14"/>
  <c r="F114" i="14"/>
  <c r="F115" i="14"/>
  <c r="F116" i="14"/>
  <c r="F117" i="14"/>
  <c r="F118" i="14"/>
  <c r="F119" i="14"/>
  <c r="F120" i="14"/>
  <c r="F121" i="14"/>
  <c r="F122" i="14"/>
  <c r="F123" i="14"/>
  <c r="F124" i="14"/>
  <c r="F125" i="14"/>
  <c r="F126" i="14"/>
  <c r="F127" i="14"/>
  <c r="F128" i="14"/>
  <c r="F129" i="14"/>
  <c r="F130" i="14"/>
  <c r="F131" i="14"/>
  <c r="F132" i="14"/>
  <c r="F133" i="14"/>
  <c r="F134" i="14"/>
  <c r="F135" i="14"/>
  <c r="F136" i="14"/>
  <c r="F137" i="14"/>
  <c r="F138" i="14"/>
  <c r="F139" i="14"/>
  <c r="F140" i="14"/>
  <c r="F141" i="14"/>
  <c r="F142" i="14"/>
  <c r="F143" i="14"/>
  <c r="F144" i="14"/>
  <c r="F145" i="14"/>
  <c r="F146" i="14"/>
  <c r="F147" i="14"/>
  <c r="F148" i="14"/>
  <c r="F149" i="14"/>
  <c r="F150" i="14"/>
  <c r="F151" i="14"/>
  <c r="F152" i="14"/>
  <c r="F153" i="14"/>
  <c r="F154" i="14"/>
  <c r="F155" i="14"/>
  <c r="F156" i="14"/>
  <c r="F157" i="14"/>
  <c r="F158" i="14"/>
  <c r="F159" i="14"/>
  <c r="F160" i="14"/>
  <c r="F161" i="14"/>
  <c r="F162" i="14"/>
  <c r="F163" i="14"/>
  <c r="F164" i="14"/>
  <c r="F165" i="14"/>
  <c r="F166" i="14"/>
  <c r="F167" i="14"/>
  <c r="F168" i="14"/>
  <c r="F169" i="14"/>
  <c r="F170" i="14"/>
  <c r="F171" i="14"/>
  <c r="F172" i="14"/>
  <c r="F173" i="14"/>
  <c r="F174" i="14"/>
  <c r="F175" i="14"/>
  <c r="F176" i="14"/>
  <c r="F177" i="14"/>
  <c r="F178" i="14"/>
  <c r="F179" i="14"/>
  <c r="F180" i="14"/>
  <c r="F181" i="14"/>
  <c r="F182" i="14"/>
  <c r="F183" i="14"/>
  <c r="F184" i="14"/>
  <c r="F185" i="14"/>
  <c r="F186" i="14"/>
  <c r="F187" i="14"/>
  <c r="F188" i="14"/>
  <c r="F189" i="14"/>
  <c r="F190" i="14"/>
  <c r="F191" i="14"/>
  <c r="F192" i="14"/>
  <c r="F193" i="14"/>
  <c r="F194" i="14"/>
  <c r="F195" i="14"/>
  <c r="F196" i="14"/>
  <c r="F197" i="14"/>
  <c r="F198" i="14"/>
  <c r="F199" i="14"/>
  <c r="F200" i="14"/>
  <c r="F201" i="14"/>
  <c r="F202" i="14"/>
  <c r="F203" i="14"/>
  <c r="F204" i="14"/>
  <c r="F205" i="14"/>
  <c r="F206" i="14"/>
  <c r="F207" i="14"/>
  <c r="F208" i="14"/>
  <c r="F209" i="14"/>
  <c r="F210" i="14"/>
  <c r="F211" i="14"/>
  <c r="F212" i="14"/>
  <c r="F213" i="14"/>
  <c r="F214" i="14"/>
  <c r="F215" i="14"/>
  <c r="F216" i="14"/>
  <c r="F217" i="14"/>
  <c r="F218" i="14"/>
  <c r="F219" i="14"/>
  <c r="F220" i="14"/>
  <c r="F221" i="14"/>
  <c r="F222" i="14"/>
  <c r="F223" i="14"/>
  <c r="F224" i="14"/>
  <c r="F225" i="14"/>
  <c r="F226" i="14"/>
  <c r="F227" i="14"/>
  <c r="F228" i="14"/>
  <c r="F229" i="14"/>
  <c r="F230" i="14"/>
  <c r="F231" i="14"/>
  <c r="F232" i="14"/>
  <c r="F233" i="14"/>
  <c r="F234" i="14"/>
  <c r="F235" i="14"/>
  <c r="F236" i="14"/>
  <c r="F237" i="14"/>
  <c r="F238" i="14"/>
  <c r="F239" i="14"/>
  <c r="F240" i="14"/>
  <c r="F241" i="14"/>
  <c r="F242" i="14"/>
  <c r="F243" i="14"/>
  <c r="F244" i="14"/>
  <c r="F245" i="14"/>
  <c r="F246" i="14"/>
  <c r="F247" i="14"/>
  <c r="F248" i="14"/>
  <c r="F249" i="14"/>
  <c r="F250" i="14"/>
  <c r="F251" i="14"/>
  <c r="F252" i="14"/>
  <c r="F253" i="14"/>
  <c r="F254" i="14"/>
  <c r="F255" i="14"/>
  <c r="F256" i="14"/>
  <c r="F257" i="14"/>
  <c r="F258" i="14"/>
  <c r="F259" i="14"/>
  <c r="F260" i="14"/>
  <c r="F261" i="14"/>
  <c r="F262" i="14"/>
  <c r="F263" i="14"/>
  <c r="F264" i="14"/>
  <c r="F265" i="14"/>
  <c r="F266" i="14"/>
  <c r="F267" i="14"/>
  <c r="F268" i="14"/>
  <c r="F269" i="14"/>
  <c r="F270" i="14"/>
  <c r="F271" i="14"/>
  <c r="F272" i="14"/>
  <c r="F273" i="14"/>
  <c r="F274" i="14"/>
  <c r="F275" i="14"/>
  <c r="F276" i="14"/>
  <c r="F277" i="14"/>
  <c r="F278" i="14"/>
  <c r="F279" i="14"/>
  <c r="F280" i="14"/>
  <c r="F281" i="14"/>
  <c r="F282" i="14"/>
  <c r="F283" i="14"/>
  <c r="F284" i="14"/>
  <c r="F285" i="14"/>
  <c r="F286" i="14"/>
  <c r="F287" i="14"/>
  <c r="F288" i="14"/>
  <c r="F289" i="14"/>
  <c r="F290" i="14"/>
  <c r="F291" i="14"/>
  <c r="F292" i="14"/>
  <c r="F293" i="14"/>
  <c r="F294" i="14"/>
  <c r="F295" i="14"/>
  <c r="F296" i="14"/>
  <c r="F297" i="14"/>
  <c r="F298" i="14"/>
  <c r="F299" i="14"/>
  <c r="F300" i="14"/>
  <c r="F301" i="14"/>
  <c r="F302" i="14"/>
  <c r="F303" i="14"/>
  <c r="F304" i="14"/>
  <c r="F305" i="14"/>
  <c r="F306" i="14"/>
  <c r="F307" i="14"/>
  <c r="F308" i="14"/>
  <c r="F309" i="14"/>
  <c r="F310" i="14"/>
  <c r="F311" i="14"/>
  <c r="F312" i="14"/>
  <c r="F313" i="14"/>
  <c r="F314" i="14"/>
  <c r="F315" i="14"/>
  <c r="F316" i="14"/>
  <c r="F317" i="14"/>
  <c r="F318" i="14"/>
  <c r="F319" i="14"/>
  <c r="F320" i="14"/>
  <c r="F321" i="14"/>
  <c r="F322" i="14"/>
  <c r="F323" i="14"/>
  <c r="F324" i="14"/>
  <c r="F325" i="14"/>
  <c r="F326" i="14"/>
  <c r="F327" i="14"/>
  <c r="F328" i="14"/>
  <c r="F329" i="14"/>
  <c r="F330" i="14"/>
  <c r="F331" i="14"/>
  <c r="F332" i="14"/>
  <c r="F333" i="14"/>
  <c r="F334" i="14"/>
  <c r="F335" i="14"/>
  <c r="F336" i="14"/>
  <c r="F337" i="14"/>
  <c r="F338" i="14"/>
  <c r="F339" i="14"/>
  <c r="F340" i="14"/>
  <c r="F341" i="14"/>
  <c r="F342" i="14"/>
  <c r="F343" i="14"/>
  <c r="F344" i="14"/>
  <c r="F345" i="14"/>
  <c r="F346" i="14"/>
  <c r="F347" i="14"/>
  <c r="F348" i="14"/>
  <c r="F349" i="14"/>
  <c r="F350" i="14"/>
  <c r="F351" i="14"/>
  <c r="F352" i="14"/>
  <c r="F353" i="14"/>
  <c r="F354" i="14"/>
  <c r="F355" i="14"/>
  <c r="F356" i="14"/>
  <c r="F357" i="14"/>
  <c r="F358" i="14"/>
  <c r="F359" i="14"/>
  <c r="F360" i="14"/>
  <c r="F361" i="14"/>
  <c r="F362" i="14"/>
  <c r="F363" i="14"/>
  <c r="F364" i="14"/>
  <c r="F365" i="14"/>
  <c r="F366" i="14"/>
  <c r="F367" i="14"/>
  <c r="F368" i="14"/>
  <c r="F369" i="14"/>
  <c r="F370" i="14"/>
  <c r="F371" i="14"/>
  <c r="F372" i="14"/>
  <c r="F373" i="14"/>
  <c r="F374" i="14"/>
  <c r="F375" i="14"/>
  <c r="F376" i="14"/>
  <c r="F377" i="14"/>
  <c r="F378" i="14"/>
  <c r="F379" i="14"/>
  <c r="F380" i="14"/>
  <c r="F381" i="14"/>
  <c r="F382" i="14"/>
  <c r="F383" i="14"/>
  <c r="F384" i="14"/>
  <c r="F385" i="14"/>
  <c r="F386" i="14"/>
  <c r="F387" i="14"/>
  <c r="F388" i="14"/>
  <c r="F389" i="14"/>
  <c r="F390" i="14"/>
  <c r="F391" i="14"/>
  <c r="F392" i="14"/>
  <c r="F393" i="14"/>
  <c r="F394" i="14"/>
  <c r="F395" i="14"/>
  <c r="F396" i="14"/>
  <c r="F397" i="14"/>
  <c r="F398" i="14"/>
  <c r="F399" i="14"/>
  <c r="F400" i="14"/>
  <c r="F401" i="14"/>
  <c r="F402" i="14"/>
  <c r="F403" i="14"/>
  <c r="F404" i="14"/>
  <c r="F405" i="14"/>
  <c r="F406" i="14"/>
  <c r="F407" i="14"/>
  <c r="F408" i="14"/>
  <c r="F409" i="14"/>
  <c r="F410" i="14"/>
  <c r="F411" i="14"/>
  <c r="F412" i="14"/>
  <c r="F413" i="14"/>
  <c r="F414" i="14"/>
  <c r="F415" i="14"/>
  <c r="F416" i="14"/>
  <c r="F417" i="14"/>
  <c r="F418" i="14"/>
  <c r="F419" i="14"/>
  <c r="F420" i="14"/>
  <c r="F421" i="14"/>
  <c r="F422" i="14"/>
  <c r="F423" i="14"/>
  <c r="F424" i="14"/>
  <c r="F425" i="14"/>
  <c r="F426" i="14"/>
  <c r="F427" i="14"/>
  <c r="F428" i="14"/>
  <c r="F429" i="14"/>
  <c r="F430" i="14"/>
  <c r="F431" i="14"/>
  <c r="F432" i="14"/>
  <c r="F433" i="14"/>
  <c r="F434" i="14"/>
  <c r="F435" i="14"/>
  <c r="F436" i="14"/>
  <c r="F437" i="14"/>
  <c r="F438" i="14"/>
  <c r="F439" i="14"/>
  <c r="F440" i="14"/>
  <c r="F441" i="14"/>
  <c r="F442" i="14"/>
  <c r="F443" i="14"/>
  <c r="F444" i="14"/>
  <c r="F445" i="14"/>
  <c r="F446" i="14"/>
  <c r="F447" i="14"/>
  <c r="F448" i="14"/>
  <c r="F449" i="14"/>
  <c r="F450" i="14"/>
  <c r="F451" i="14"/>
  <c r="F452" i="14"/>
  <c r="F453" i="14"/>
  <c r="F454" i="14"/>
  <c r="F455" i="14"/>
  <c r="F456" i="14"/>
  <c r="F457" i="14"/>
  <c r="F458" i="14"/>
  <c r="F459" i="14"/>
  <c r="F460" i="14"/>
  <c r="F461" i="14"/>
  <c r="F462" i="14"/>
  <c r="F463" i="14"/>
  <c r="F464" i="14"/>
  <c r="F465" i="14"/>
  <c r="F466" i="14"/>
  <c r="F467" i="14"/>
  <c r="F468" i="14"/>
  <c r="F469" i="14"/>
  <c r="F470" i="14"/>
  <c r="F471" i="14"/>
  <c r="F472" i="14"/>
  <c r="F473" i="14"/>
  <c r="F474" i="14"/>
  <c r="F475" i="14"/>
  <c r="F476" i="14"/>
  <c r="F477" i="14"/>
  <c r="F478" i="14"/>
  <c r="F479" i="14"/>
  <c r="F480" i="14"/>
  <c r="F481" i="14"/>
  <c r="F482" i="14"/>
  <c r="F483" i="14"/>
  <c r="F484" i="14"/>
  <c r="F485" i="14"/>
  <c r="F486" i="14"/>
  <c r="F487" i="14"/>
  <c r="F488" i="14"/>
  <c r="F489" i="14"/>
  <c r="F490" i="14"/>
  <c r="F491" i="14"/>
  <c r="F492" i="14"/>
  <c r="F493" i="14"/>
  <c r="F494" i="14"/>
  <c r="F495" i="14"/>
  <c r="F496" i="14"/>
  <c r="F497" i="14"/>
  <c r="F498" i="14"/>
  <c r="F499" i="14"/>
  <c r="F500" i="14"/>
  <c r="F501" i="14"/>
  <c r="F502" i="14"/>
  <c r="F503" i="14"/>
  <c r="F504" i="14"/>
  <c r="F505" i="14"/>
  <c r="F506" i="14"/>
  <c r="F507" i="14"/>
  <c r="F508" i="14"/>
  <c r="F509" i="14"/>
  <c r="F510" i="14"/>
  <c r="F511" i="14"/>
  <c r="F512" i="14"/>
  <c r="F513" i="14"/>
  <c r="F514" i="14"/>
  <c r="F515" i="14"/>
  <c r="F516" i="14"/>
  <c r="F517" i="14"/>
  <c r="F518" i="14"/>
  <c r="F519" i="14"/>
  <c r="F520" i="14"/>
  <c r="F521" i="14"/>
  <c r="F522" i="14"/>
  <c r="F523" i="14"/>
  <c r="F524" i="14"/>
  <c r="F525" i="14"/>
  <c r="F526" i="14"/>
  <c r="F527" i="14"/>
  <c r="F528" i="14"/>
  <c r="F529" i="14"/>
  <c r="F530" i="14"/>
  <c r="F531" i="14"/>
  <c r="F532" i="14"/>
  <c r="F533" i="14"/>
  <c r="F534" i="14"/>
  <c r="F535" i="14"/>
  <c r="F536" i="14"/>
  <c r="F537" i="14"/>
  <c r="F538" i="14"/>
  <c r="F539" i="14"/>
  <c r="F540" i="14"/>
  <c r="F541" i="14"/>
  <c r="F542" i="14"/>
  <c r="F543" i="14"/>
  <c r="F544" i="14"/>
  <c r="F545" i="14"/>
  <c r="F546" i="14"/>
  <c r="F547" i="14"/>
  <c r="F548" i="14"/>
  <c r="F549" i="14"/>
  <c r="F550" i="14"/>
  <c r="F551" i="14"/>
  <c r="F552" i="14"/>
  <c r="F553" i="14"/>
  <c r="F554" i="14"/>
  <c r="F555" i="14"/>
  <c r="F556" i="14"/>
  <c r="F557" i="14"/>
  <c r="F558" i="14"/>
  <c r="F559" i="14"/>
  <c r="F560" i="14"/>
  <c r="F561" i="14"/>
  <c r="F562" i="14"/>
  <c r="F563" i="14"/>
  <c r="F564" i="14"/>
  <c r="F565" i="14"/>
  <c r="F566" i="14"/>
  <c r="F567" i="14"/>
  <c r="F568" i="14"/>
  <c r="F569" i="14"/>
  <c r="F570" i="14"/>
  <c r="F571" i="14"/>
  <c r="F572" i="14"/>
  <c r="F573" i="14"/>
  <c r="F574" i="14"/>
  <c r="F575" i="14"/>
  <c r="F576" i="14"/>
  <c r="F577" i="14"/>
  <c r="F578" i="14"/>
  <c r="F579" i="14"/>
  <c r="F580" i="14"/>
  <c r="F581" i="14"/>
  <c r="F582" i="14"/>
  <c r="F583" i="14"/>
  <c r="F584" i="14"/>
  <c r="F585" i="14"/>
  <c r="F586" i="14"/>
  <c r="F587" i="14"/>
  <c r="F588" i="14"/>
  <c r="F589" i="14"/>
  <c r="F590" i="14"/>
  <c r="F591" i="14"/>
  <c r="F592" i="14"/>
  <c r="F593" i="14"/>
  <c r="F594" i="14"/>
  <c r="F595" i="14"/>
  <c r="F596" i="14"/>
  <c r="F597" i="14"/>
  <c r="F598" i="14"/>
  <c r="F599" i="14"/>
  <c r="F600" i="14"/>
  <c r="F601" i="14"/>
  <c r="F602" i="14"/>
  <c r="F603" i="14"/>
  <c r="F604" i="14"/>
  <c r="F605" i="14"/>
  <c r="F606" i="14"/>
  <c r="F607" i="14"/>
  <c r="F608" i="14"/>
  <c r="F609" i="14"/>
  <c r="F610" i="14"/>
  <c r="F611" i="14"/>
  <c r="F612" i="14"/>
  <c r="F613" i="14"/>
  <c r="F614" i="14"/>
  <c r="F615" i="14"/>
  <c r="F616" i="14"/>
  <c r="F617" i="14"/>
  <c r="F618" i="14"/>
  <c r="F619" i="14"/>
  <c r="F620" i="14"/>
  <c r="F621" i="14"/>
  <c r="F622" i="14"/>
  <c r="F623" i="14"/>
  <c r="F624" i="14"/>
  <c r="F625" i="14"/>
  <c r="F626" i="14"/>
  <c r="F627" i="14"/>
  <c r="F628" i="14"/>
  <c r="F629" i="14"/>
  <c r="F630" i="14"/>
  <c r="F631" i="14"/>
  <c r="F632" i="14"/>
  <c r="F633" i="14"/>
  <c r="F634" i="14"/>
  <c r="F635" i="14"/>
  <c r="F636" i="14"/>
  <c r="F637" i="14"/>
  <c r="F638" i="14"/>
  <c r="F639" i="14"/>
  <c r="F640" i="14"/>
  <c r="F641" i="14"/>
  <c r="F642" i="14"/>
  <c r="F643" i="14"/>
  <c r="F644" i="14"/>
  <c r="F645" i="14"/>
  <c r="F646" i="14"/>
  <c r="F647" i="14"/>
  <c r="F648" i="14"/>
  <c r="F649" i="14"/>
  <c r="F650" i="14"/>
  <c r="F651" i="14"/>
  <c r="F652" i="14"/>
  <c r="F653" i="14"/>
  <c r="F654" i="14"/>
  <c r="F655" i="14"/>
  <c r="F656" i="14"/>
  <c r="F657" i="14"/>
  <c r="F658" i="14"/>
  <c r="F659" i="14"/>
  <c r="F660" i="14"/>
  <c r="F661" i="14"/>
  <c r="F662" i="14"/>
  <c r="F663" i="14"/>
  <c r="F664" i="14"/>
  <c r="F665" i="14"/>
  <c r="F666" i="14"/>
  <c r="F667" i="14"/>
  <c r="F668" i="14"/>
  <c r="F669" i="14"/>
  <c r="F670" i="14"/>
  <c r="F671" i="14"/>
  <c r="F672" i="14"/>
  <c r="F673" i="14"/>
  <c r="F674" i="14"/>
  <c r="F675" i="14"/>
  <c r="F676" i="14"/>
  <c r="F677" i="14"/>
  <c r="F678" i="14"/>
  <c r="F679" i="14"/>
  <c r="F680" i="14"/>
  <c r="F681" i="14"/>
  <c r="F682" i="14"/>
  <c r="F683" i="14"/>
  <c r="F684" i="14"/>
  <c r="F685" i="14"/>
  <c r="F686" i="14"/>
  <c r="F687" i="14"/>
  <c r="F688" i="14"/>
  <c r="F689" i="14"/>
  <c r="F690" i="14"/>
  <c r="F691" i="14"/>
  <c r="F692" i="14"/>
  <c r="F693" i="14"/>
  <c r="F694" i="14"/>
  <c r="F695" i="14"/>
  <c r="F696" i="14"/>
  <c r="F697" i="14"/>
  <c r="F698" i="14"/>
  <c r="F699" i="14"/>
  <c r="F700" i="14"/>
  <c r="F701" i="14"/>
  <c r="F702" i="14"/>
  <c r="F703" i="14"/>
  <c r="F704" i="14"/>
  <c r="F705" i="14"/>
  <c r="F706" i="14"/>
  <c r="F707" i="14"/>
  <c r="F708" i="14"/>
  <c r="F709" i="14"/>
  <c r="F710" i="14"/>
  <c r="F711" i="14"/>
  <c r="F712" i="14"/>
  <c r="F713" i="14"/>
  <c r="F714" i="14"/>
  <c r="F715" i="14"/>
  <c r="F716" i="14"/>
  <c r="F717" i="14"/>
  <c r="F718" i="14"/>
  <c r="F719" i="14"/>
  <c r="F720" i="14"/>
  <c r="F721" i="14"/>
  <c r="F722" i="14"/>
  <c r="F723" i="14"/>
  <c r="F724" i="14"/>
  <c r="F725" i="14"/>
  <c r="F726" i="14"/>
  <c r="F727" i="14"/>
  <c r="F728" i="14"/>
  <c r="F729" i="14"/>
  <c r="F730" i="14"/>
  <c r="F731" i="14"/>
  <c r="F732" i="14"/>
  <c r="F733" i="14"/>
  <c r="F734" i="14"/>
  <c r="F735" i="14"/>
  <c r="F736" i="14"/>
  <c r="F737" i="14"/>
  <c r="F738" i="14"/>
  <c r="F739" i="14"/>
  <c r="F740" i="14"/>
  <c r="F741" i="14"/>
  <c r="F742" i="14"/>
  <c r="F743" i="14"/>
  <c r="F744" i="14"/>
  <c r="F745" i="14"/>
  <c r="F746" i="14"/>
  <c r="F747" i="14"/>
  <c r="F748" i="14"/>
  <c r="F749" i="14"/>
  <c r="F750" i="14"/>
  <c r="F751" i="14"/>
  <c r="F752" i="14"/>
  <c r="F753" i="14"/>
  <c r="F754" i="14"/>
  <c r="F755" i="14"/>
  <c r="F756" i="14"/>
  <c r="F757" i="14"/>
  <c r="F758" i="14"/>
  <c r="F759" i="14"/>
  <c r="F760" i="14"/>
  <c r="F761" i="14"/>
  <c r="F762" i="14"/>
  <c r="F763" i="14"/>
  <c r="F764" i="14"/>
  <c r="F765" i="14"/>
  <c r="F766" i="14"/>
  <c r="F767" i="14"/>
  <c r="F768" i="14"/>
  <c r="F769" i="14"/>
  <c r="F770" i="14"/>
  <c r="F771" i="14"/>
  <c r="F772" i="14"/>
  <c r="F773" i="14"/>
  <c r="F774" i="14"/>
  <c r="F775" i="14"/>
  <c r="F776" i="14"/>
  <c r="F777" i="14"/>
  <c r="F778" i="14"/>
  <c r="F779" i="14"/>
  <c r="F780" i="14"/>
  <c r="F781" i="14"/>
  <c r="F782" i="14"/>
  <c r="F783" i="14"/>
  <c r="F784" i="14"/>
  <c r="F785" i="14"/>
  <c r="F786" i="14"/>
  <c r="F787" i="14"/>
  <c r="F788" i="14"/>
  <c r="F789" i="14"/>
  <c r="F790" i="14"/>
  <c r="F791" i="14"/>
  <c r="F792" i="14"/>
  <c r="F793" i="14"/>
  <c r="F794" i="14"/>
  <c r="F795" i="14"/>
  <c r="F796" i="14"/>
  <c r="F797" i="14"/>
  <c r="F798" i="14"/>
  <c r="F799" i="14"/>
  <c r="F800" i="14"/>
  <c r="F801" i="14"/>
  <c r="F802" i="14"/>
  <c r="F803" i="14"/>
  <c r="F804" i="14"/>
  <c r="F805" i="14"/>
  <c r="F806" i="14"/>
  <c r="F807" i="14"/>
  <c r="F808" i="14"/>
  <c r="F809" i="14"/>
  <c r="F810" i="14"/>
  <c r="F811" i="14"/>
  <c r="F812" i="14"/>
  <c r="F813" i="14"/>
  <c r="F814" i="14"/>
  <c r="F815" i="14"/>
  <c r="F816" i="14"/>
  <c r="F817" i="14"/>
  <c r="F818" i="14"/>
  <c r="F819" i="14"/>
  <c r="F820" i="14"/>
  <c r="F821" i="14"/>
  <c r="F822" i="14"/>
  <c r="F823" i="14"/>
  <c r="F824" i="14"/>
  <c r="F825" i="14"/>
  <c r="F826" i="14"/>
  <c r="F827" i="14"/>
  <c r="F828" i="14"/>
  <c r="F829" i="14"/>
  <c r="F830" i="14"/>
  <c r="F831" i="14"/>
  <c r="F832" i="14"/>
  <c r="F833" i="14"/>
  <c r="F834" i="14"/>
  <c r="F835" i="14"/>
  <c r="F836" i="14"/>
  <c r="F837" i="14"/>
  <c r="F838" i="14"/>
  <c r="F839" i="14"/>
  <c r="F840" i="14"/>
  <c r="F841" i="14"/>
  <c r="F842" i="14"/>
  <c r="F843" i="14"/>
  <c r="F844" i="14"/>
  <c r="F845" i="14"/>
  <c r="F846" i="14"/>
  <c r="F847" i="14"/>
  <c r="F848" i="14"/>
  <c r="F849" i="14"/>
  <c r="F850" i="14"/>
  <c r="F851" i="14"/>
  <c r="F852" i="14"/>
  <c r="F853" i="14"/>
  <c r="F854" i="14"/>
  <c r="F855" i="14"/>
  <c r="F856" i="14"/>
  <c r="F857" i="14"/>
  <c r="F858" i="14"/>
  <c r="F859" i="14"/>
  <c r="F860" i="14"/>
  <c r="F861" i="14"/>
  <c r="F862" i="14"/>
  <c r="F863" i="14"/>
  <c r="F864" i="14"/>
  <c r="F865" i="14"/>
  <c r="F866" i="14"/>
  <c r="F867" i="14"/>
  <c r="F868" i="14"/>
  <c r="F869" i="14"/>
  <c r="F870" i="14"/>
  <c r="F871" i="14"/>
  <c r="F872" i="14"/>
  <c r="F873" i="14"/>
  <c r="F874" i="14"/>
  <c r="F875" i="14"/>
  <c r="F876" i="14"/>
  <c r="F877" i="14"/>
  <c r="F878" i="14"/>
  <c r="F879" i="14"/>
  <c r="F880" i="14"/>
  <c r="F881" i="14"/>
  <c r="F882" i="14"/>
  <c r="F883" i="14"/>
  <c r="F884" i="14"/>
  <c r="F885" i="14"/>
  <c r="F886" i="14"/>
  <c r="F887" i="14"/>
  <c r="F888" i="14"/>
  <c r="F889" i="14"/>
  <c r="F890" i="14"/>
  <c r="F891" i="14"/>
  <c r="F892" i="14"/>
  <c r="F893" i="14"/>
  <c r="F894" i="14"/>
  <c r="F895" i="14"/>
  <c r="F896" i="14"/>
  <c r="F897" i="14"/>
  <c r="F898" i="14"/>
  <c r="F899" i="14"/>
  <c r="F900" i="14"/>
  <c r="F901" i="14"/>
  <c r="F902" i="14"/>
  <c r="F903" i="14"/>
  <c r="F904" i="14"/>
  <c r="F905" i="14"/>
  <c r="F906" i="14"/>
  <c r="F907" i="14"/>
  <c r="F908" i="14"/>
  <c r="F909" i="14"/>
  <c r="F910" i="14"/>
  <c r="F911" i="14"/>
  <c r="F912" i="14"/>
  <c r="F913" i="14"/>
  <c r="F914" i="14"/>
  <c r="F915" i="14"/>
  <c r="F916" i="14"/>
  <c r="F917" i="14"/>
  <c r="F918" i="14"/>
  <c r="F919" i="14"/>
  <c r="F920" i="14"/>
  <c r="F921" i="14"/>
  <c r="F922" i="14"/>
  <c r="F923" i="14"/>
  <c r="F924" i="14"/>
  <c r="F925" i="14"/>
  <c r="F926" i="14"/>
  <c r="F927" i="14"/>
  <c r="F928" i="14"/>
  <c r="F929" i="14"/>
  <c r="F930" i="14"/>
  <c r="F931" i="14"/>
  <c r="F932" i="14"/>
  <c r="F933" i="14"/>
  <c r="F934" i="14"/>
  <c r="F935" i="14"/>
  <c r="F936" i="14"/>
  <c r="F937" i="14"/>
  <c r="F938" i="14"/>
  <c r="F939" i="14"/>
  <c r="F940" i="14"/>
  <c r="F941" i="14"/>
  <c r="F942" i="14"/>
  <c r="F943" i="14"/>
  <c r="F944" i="14"/>
  <c r="F945" i="14"/>
  <c r="F946" i="14"/>
  <c r="F947" i="14"/>
  <c r="F948" i="14"/>
  <c r="F949" i="14"/>
  <c r="F950" i="14"/>
  <c r="F951" i="14"/>
  <c r="F952" i="14"/>
  <c r="F953" i="14"/>
  <c r="F954" i="14"/>
  <c r="F955" i="14"/>
  <c r="F956" i="14"/>
  <c r="F957" i="14"/>
  <c r="F958" i="14"/>
  <c r="F959" i="14"/>
  <c r="F960" i="14"/>
  <c r="F961" i="14"/>
  <c r="F962" i="14"/>
  <c r="F963" i="14"/>
  <c r="F964" i="14"/>
  <c r="F965" i="14"/>
  <c r="F966" i="14"/>
  <c r="F967" i="14"/>
  <c r="F968" i="14"/>
  <c r="F969" i="14"/>
  <c r="F970" i="14"/>
  <c r="F971" i="14"/>
  <c r="F972" i="14"/>
  <c r="F973" i="14"/>
  <c r="F974" i="14"/>
  <c r="F975" i="14"/>
  <c r="F976" i="14"/>
  <c r="F977" i="14"/>
  <c r="F978" i="14"/>
  <c r="F979" i="14"/>
  <c r="F980" i="14"/>
  <c r="F981" i="14"/>
  <c r="F982" i="14"/>
  <c r="F983" i="14"/>
  <c r="F984" i="14"/>
  <c r="F985" i="14"/>
  <c r="F986" i="14"/>
  <c r="F987" i="14"/>
  <c r="F988" i="14"/>
  <c r="F989" i="14"/>
  <c r="F990" i="14"/>
  <c r="F991" i="14"/>
  <c r="F992" i="14"/>
  <c r="F993" i="14"/>
  <c r="F994" i="14"/>
  <c r="F995" i="14"/>
  <c r="F996" i="14"/>
  <c r="F997" i="14"/>
  <c r="F998" i="14"/>
  <c r="F999" i="14"/>
  <c r="F1000" i="14"/>
  <c r="F1001" i="14"/>
  <c r="F1002" i="14"/>
  <c r="F1003" i="14"/>
  <c r="F1004" i="14"/>
  <c r="F1005" i="14"/>
  <c r="F1006" i="14"/>
  <c r="F1007" i="14"/>
  <c r="F1008" i="14"/>
  <c r="F1009" i="14"/>
  <c r="F1010" i="14"/>
  <c r="F1011" i="14"/>
  <c r="F1012" i="14"/>
  <c r="F1013" i="14"/>
  <c r="F1014" i="14"/>
  <c r="F1015" i="14"/>
  <c r="F1016" i="14"/>
  <c r="F1017" i="14"/>
  <c r="F1018" i="14"/>
  <c r="F1019" i="14"/>
  <c r="F1020" i="14"/>
  <c r="F1021" i="14"/>
  <c r="F1022" i="14"/>
  <c r="F1023" i="14"/>
  <c r="F1024" i="14"/>
  <c r="F1025" i="14"/>
  <c r="F1026" i="14"/>
  <c r="F1027" i="14"/>
  <c r="F1028" i="14"/>
  <c r="F1029" i="14"/>
  <c r="F1030" i="14"/>
  <c r="F1031" i="14"/>
  <c r="F1032" i="14"/>
  <c r="F1033" i="14"/>
  <c r="F1034" i="14"/>
  <c r="F1035" i="14"/>
  <c r="F1036" i="14"/>
  <c r="F1037" i="14"/>
  <c r="F1038" i="14"/>
  <c r="F1039" i="14"/>
  <c r="F1040" i="14"/>
  <c r="F1041" i="14"/>
  <c r="F1042" i="14"/>
  <c r="F1043" i="14"/>
  <c r="F1044" i="14"/>
  <c r="F1045" i="14"/>
  <c r="F1046" i="14"/>
  <c r="F1047" i="14"/>
  <c r="F1048" i="14"/>
  <c r="F1049" i="14"/>
  <c r="F1050" i="14"/>
  <c r="F1051" i="14"/>
  <c r="F1052" i="14"/>
  <c r="F1053" i="14"/>
  <c r="F1054" i="14"/>
  <c r="F1055" i="14"/>
  <c r="F1056" i="14"/>
  <c r="F1057" i="14"/>
  <c r="F1058" i="14"/>
  <c r="F1059" i="14"/>
  <c r="F1060" i="14"/>
  <c r="F1061" i="14"/>
  <c r="F1062" i="14"/>
  <c r="F1063" i="14"/>
  <c r="F1064" i="14"/>
  <c r="F1065" i="14"/>
  <c r="F1066" i="14"/>
  <c r="F1067" i="14"/>
  <c r="F1068" i="14"/>
  <c r="F1069" i="14"/>
  <c r="F1070" i="14"/>
  <c r="F1071" i="14"/>
  <c r="F1072" i="14"/>
  <c r="F1073" i="14"/>
  <c r="F1074" i="14"/>
  <c r="F1075" i="14"/>
  <c r="F1076" i="14"/>
  <c r="F1077" i="14"/>
  <c r="F1078" i="14"/>
  <c r="F1079" i="14"/>
  <c r="F1080" i="14"/>
  <c r="F1081" i="14"/>
  <c r="F1082" i="14"/>
  <c r="F1083" i="14"/>
  <c r="F1084" i="14"/>
  <c r="F1085" i="14"/>
  <c r="F1086" i="14"/>
  <c r="F1087" i="14"/>
  <c r="F1088" i="14"/>
  <c r="F1089" i="14"/>
  <c r="F1090" i="14"/>
  <c r="F1091" i="14"/>
  <c r="F1092" i="14"/>
  <c r="F1093" i="14"/>
  <c r="F1094" i="14"/>
  <c r="F1095" i="14"/>
  <c r="F1096" i="14"/>
  <c r="F1097" i="14"/>
  <c r="F1098" i="14"/>
  <c r="F1099" i="14"/>
  <c r="F1100" i="14"/>
  <c r="F1101" i="14"/>
  <c r="F1102" i="14"/>
  <c r="F1103" i="14"/>
  <c r="F1104" i="14"/>
  <c r="F1105" i="14"/>
  <c r="F1106" i="14"/>
  <c r="F1107" i="14"/>
  <c r="F1108" i="14"/>
  <c r="F1109" i="14"/>
  <c r="F1110" i="14"/>
  <c r="F1111" i="14"/>
  <c r="F1112" i="14"/>
  <c r="F1113" i="14"/>
  <c r="F1114" i="14"/>
  <c r="F1115" i="14"/>
  <c r="F1116" i="14"/>
  <c r="F1117" i="14"/>
  <c r="F1118" i="14"/>
  <c r="F1119" i="14"/>
  <c r="F1120" i="14"/>
  <c r="F1121" i="14"/>
  <c r="F1122" i="14"/>
  <c r="F1123" i="14"/>
  <c r="F1124" i="14"/>
  <c r="F1125" i="14"/>
  <c r="F1126" i="14"/>
  <c r="F1127" i="14"/>
  <c r="F1128" i="14"/>
  <c r="F1129" i="14"/>
  <c r="F1130" i="14"/>
  <c r="F1131" i="14"/>
  <c r="F1132" i="14"/>
  <c r="F1133" i="14"/>
  <c r="F1134" i="14"/>
  <c r="F1135" i="14"/>
  <c r="F1136" i="14"/>
  <c r="F1137" i="14"/>
  <c r="F1138" i="14"/>
  <c r="F1139" i="14"/>
  <c r="F1140" i="14"/>
  <c r="F1141" i="14"/>
  <c r="F1142" i="14"/>
  <c r="F1143" i="14"/>
  <c r="F1144" i="14"/>
  <c r="F1145" i="14"/>
  <c r="F1146" i="14"/>
  <c r="F1147" i="14"/>
  <c r="F1148" i="14"/>
  <c r="F1149" i="14"/>
  <c r="F1150" i="14"/>
  <c r="F1151" i="14"/>
  <c r="F1152" i="14"/>
  <c r="F1153" i="14"/>
  <c r="F1154" i="14"/>
  <c r="F1155" i="14"/>
  <c r="F1156" i="14"/>
  <c r="F1157" i="14"/>
  <c r="F1158" i="14"/>
  <c r="F1159" i="14"/>
  <c r="F1160" i="14"/>
  <c r="F1161" i="14"/>
  <c r="F1162" i="14"/>
  <c r="F1163" i="14"/>
  <c r="F1164" i="14"/>
  <c r="F1165" i="14"/>
  <c r="F1166" i="14"/>
  <c r="F1167" i="14"/>
  <c r="F1168" i="14"/>
  <c r="F1169" i="14"/>
  <c r="F1170" i="14"/>
  <c r="F1171" i="14"/>
  <c r="F1172" i="14"/>
  <c r="F1173" i="14"/>
  <c r="F1174" i="14"/>
  <c r="F1175" i="14"/>
  <c r="F1176" i="14"/>
  <c r="F1177" i="14"/>
  <c r="F1178" i="14"/>
  <c r="F1179" i="14"/>
  <c r="F1180" i="14"/>
  <c r="F1181" i="14"/>
  <c r="F1182" i="14"/>
  <c r="F1183" i="14"/>
  <c r="F1184" i="14"/>
  <c r="F1185" i="14"/>
  <c r="F1186" i="14"/>
  <c r="F1187" i="14"/>
  <c r="F1188" i="14"/>
  <c r="F1189" i="14"/>
  <c r="F1190" i="14"/>
  <c r="F1191" i="14"/>
  <c r="F1192" i="14"/>
  <c r="F1193" i="14"/>
  <c r="F1194" i="14"/>
  <c r="F1195" i="14"/>
  <c r="F1196" i="14"/>
  <c r="F1197" i="14"/>
  <c r="F1198" i="14"/>
  <c r="F1199" i="14"/>
  <c r="F1200" i="14"/>
  <c r="F1201" i="14"/>
  <c r="F1202" i="14"/>
  <c r="F1203" i="14"/>
  <c r="F1204" i="14"/>
  <c r="F1205" i="14"/>
  <c r="F1206" i="14"/>
  <c r="F1207" i="14"/>
  <c r="F1208" i="14"/>
  <c r="F1209" i="14"/>
  <c r="F1210" i="14"/>
  <c r="F1211" i="14"/>
  <c r="F1212" i="14"/>
  <c r="F1213" i="14"/>
  <c r="F1214" i="14"/>
  <c r="F1215" i="14"/>
  <c r="F1216" i="14"/>
  <c r="F1217" i="14"/>
  <c r="F1218" i="14"/>
  <c r="F1219" i="14"/>
  <c r="F1220" i="14"/>
  <c r="F1221" i="14"/>
  <c r="F1222" i="14"/>
  <c r="F1223" i="14"/>
  <c r="F1224" i="14"/>
  <c r="F1225" i="14"/>
  <c r="F1226" i="14"/>
  <c r="F1227" i="14"/>
  <c r="F1228" i="14"/>
  <c r="F1229" i="14"/>
  <c r="F1230" i="14"/>
  <c r="F1231" i="14"/>
  <c r="F1232" i="14"/>
  <c r="F1233" i="14"/>
  <c r="F1234" i="14"/>
  <c r="F1235" i="14"/>
  <c r="F1236" i="14"/>
  <c r="F1237" i="14"/>
  <c r="F1238" i="14"/>
  <c r="F1239" i="14"/>
  <c r="F1240" i="14"/>
  <c r="F1241" i="14"/>
  <c r="F1242" i="14"/>
  <c r="F1243" i="14"/>
  <c r="F1244" i="14"/>
  <c r="F1245" i="14"/>
  <c r="F1246" i="14"/>
  <c r="F1247" i="14"/>
  <c r="F1248" i="14"/>
  <c r="F1249" i="14"/>
  <c r="F1250" i="14"/>
  <c r="F1251" i="14"/>
  <c r="F1252" i="14"/>
  <c r="F1253" i="14"/>
  <c r="F1254" i="14"/>
  <c r="F1255" i="14"/>
  <c r="F1256" i="14"/>
  <c r="F1257" i="14"/>
  <c r="F1258" i="14"/>
  <c r="F1259" i="14"/>
  <c r="F1260" i="14"/>
  <c r="F1261" i="14"/>
  <c r="F1262" i="14"/>
  <c r="F1263" i="14"/>
  <c r="F1264" i="14"/>
  <c r="F1265" i="14"/>
  <c r="F1266" i="14"/>
  <c r="F1267" i="14"/>
  <c r="F1268" i="14"/>
  <c r="F1269" i="14"/>
  <c r="F1270" i="14"/>
  <c r="F1271" i="14"/>
  <c r="F1272" i="14"/>
  <c r="F1273" i="14"/>
  <c r="F1274" i="14"/>
  <c r="F1275" i="14"/>
  <c r="F1276" i="14"/>
  <c r="F1277" i="14"/>
  <c r="F1278" i="14"/>
  <c r="F1279" i="14"/>
  <c r="F1280" i="14"/>
  <c r="F1281" i="14"/>
  <c r="F1282" i="14"/>
  <c r="F1283" i="14"/>
  <c r="F1284" i="14"/>
  <c r="F1285" i="14"/>
  <c r="F1286" i="14"/>
  <c r="F1287" i="14"/>
  <c r="F1288" i="14"/>
  <c r="F1289" i="14"/>
  <c r="F1290" i="14"/>
  <c r="F1291" i="14"/>
  <c r="F1292" i="14"/>
  <c r="F1293" i="14"/>
  <c r="F1294" i="14"/>
  <c r="F1295" i="14"/>
  <c r="F1296" i="14"/>
  <c r="F1297" i="14"/>
  <c r="F1298" i="14"/>
  <c r="F1299" i="14"/>
  <c r="F1300" i="14"/>
  <c r="F1301" i="14"/>
  <c r="F1302" i="14"/>
  <c r="F1303" i="14"/>
  <c r="F1304" i="14"/>
  <c r="F1305" i="14"/>
  <c r="F1306" i="14"/>
  <c r="F1307" i="14"/>
  <c r="F1308" i="14"/>
  <c r="F1309" i="14"/>
  <c r="F1310" i="14"/>
  <c r="F1311" i="14"/>
  <c r="F1312" i="14"/>
  <c r="F1313" i="14"/>
  <c r="F1314" i="14"/>
  <c r="F1315" i="14"/>
  <c r="F1316" i="14"/>
  <c r="F1317" i="14"/>
  <c r="F1318" i="14"/>
  <c r="F1319" i="14"/>
  <c r="F1320" i="14"/>
  <c r="F1321" i="14"/>
  <c r="F1322" i="14"/>
  <c r="F1323" i="14"/>
  <c r="F1324" i="14"/>
  <c r="F1325" i="14"/>
  <c r="F1326" i="14"/>
  <c r="F1327" i="14"/>
  <c r="F1328" i="14"/>
  <c r="F1329" i="14"/>
  <c r="F1330" i="14"/>
  <c r="F1331" i="14"/>
  <c r="F1332" i="14"/>
  <c r="F1333" i="14"/>
  <c r="F1334" i="14"/>
  <c r="F1335" i="14"/>
  <c r="F1336" i="14"/>
  <c r="F1337" i="14"/>
  <c r="F1338" i="14"/>
  <c r="F1339" i="14"/>
  <c r="F1340" i="14"/>
  <c r="F1341" i="14"/>
  <c r="F1342" i="14"/>
  <c r="F1343" i="14"/>
  <c r="F1344" i="14"/>
  <c r="F1345" i="14"/>
  <c r="F1346" i="14"/>
  <c r="F1347" i="14"/>
  <c r="F1348" i="14"/>
  <c r="F1349" i="14"/>
  <c r="F1350" i="14"/>
  <c r="F1351" i="14"/>
  <c r="F1352" i="14"/>
  <c r="F1353" i="14"/>
  <c r="F1354" i="14"/>
  <c r="F1355" i="14"/>
  <c r="F1356" i="14"/>
  <c r="F1357" i="14"/>
  <c r="F1358" i="14"/>
  <c r="F1359" i="14"/>
  <c r="F1360" i="14"/>
  <c r="F1361" i="14"/>
  <c r="F1362" i="14"/>
  <c r="F1363" i="14"/>
  <c r="F1364" i="14"/>
  <c r="F1365" i="14"/>
  <c r="F1366" i="14"/>
  <c r="F1367" i="14"/>
  <c r="F1368" i="14"/>
  <c r="F1369" i="14"/>
  <c r="F1370" i="14"/>
  <c r="F1371" i="14"/>
  <c r="F1372" i="14"/>
  <c r="F1373" i="14"/>
  <c r="F1374" i="14"/>
  <c r="F1375" i="14"/>
  <c r="F1376" i="14"/>
  <c r="F1377" i="14"/>
  <c r="F1378" i="14"/>
  <c r="F1379" i="14"/>
  <c r="F1380" i="14"/>
  <c r="F1381" i="14"/>
  <c r="F1382" i="14"/>
  <c r="F1383" i="14"/>
  <c r="F1384" i="14"/>
  <c r="F1385" i="14"/>
  <c r="F1386" i="14"/>
  <c r="F1387" i="14"/>
  <c r="F1388" i="14"/>
  <c r="F1389" i="14"/>
  <c r="F1390" i="14"/>
  <c r="F1391" i="14"/>
  <c r="F1392" i="14"/>
  <c r="F1393" i="14"/>
  <c r="F1394" i="14"/>
  <c r="F1395" i="14"/>
  <c r="F1396" i="14"/>
  <c r="F1397" i="14"/>
  <c r="F1398" i="14"/>
  <c r="F1399" i="14"/>
  <c r="F1400" i="14"/>
  <c r="F1401" i="14"/>
  <c r="F1402" i="14"/>
  <c r="F1403" i="14"/>
  <c r="F1404" i="14"/>
  <c r="F1405" i="14"/>
  <c r="F1406" i="14"/>
  <c r="F1407" i="14"/>
  <c r="F1408" i="14"/>
  <c r="F1409" i="14"/>
  <c r="F1410" i="14"/>
  <c r="F1411" i="14"/>
  <c r="F1412" i="14"/>
  <c r="F1413" i="14"/>
  <c r="F1414" i="14"/>
  <c r="F1415" i="14"/>
  <c r="F1416" i="14"/>
  <c r="F1417" i="14"/>
  <c r="F1418" i="14"/>
  <c r="F1419" i="14"/>
  <c r="F1420" i="14"/>
  <c r="F1421" i="14"/>
  <c r="F1422" i="14"/>
  <c r="F1423" i="14"/>
  <c r="F1424" i="14"/>
  <c r="F1425" i="14"/>
  <c r="F1426" i="14"/>
  <c r="F1427" i="14"/>
  <c r="F1428" i="14"/>
  <c r="F1429" i="14"/>
  <c r="F1430" i="14"/>
  <c r="F1431" i="14"/>
  <c r="F1432" i="14"/>
  <c r="F1433" i="14"/>
  <c r="F1434" i="14"/>
  <c r="F1435" i="14"/>
  <c r="F1436" i="14"/>
  <c r="F1437" i="14"/>
  <c r="F1438" i="14"/>
  <c r="F1439" i="14"/>
  <c r="F1440" i="14"/>
  <c r="F1441" i="14"/>
  <c r="F1442" i="14"/>
  <c r="F1443" i="14"/>
  <c r="F1444" i="14"/>
  <c r="F1445" i="14"/>
  <c r="F1446" i="14"/>
  <c r="F1447" i="14"/>
  <c r="F1448" i="14"/>
  <c r="F1449" i="14"/>
  <c r="F1450" i="14"/>
  <c r="F1451" i="14"/>
  <c r="F1452" i="14"/>
  <c r="F1453" i="14"/>
  <c r="F1454" i="14"/>
  <c r="F1455" i="14"/>
  <c r="F1456" i="14"/>
  <c r="F1457" i="14"/>
  <c r="F1458" i="14"/>
  <c r="F1459" i="14"/>
  <c r="F1460" i="14"/>
  <c r="F1461" i="14"/>
  <c r="F1462" i="14"/>
  <c r="F1463" i="14"/>
  <c r="F1464" i="14"/>
  <c r="F1465" i="14"/>
  <c r="F1466" i="14"/>
  <c r="F1467" i="14"/>
  <c r="F1468" i="14"/>
  <c r="F1469" i="14"/>
  <c r="F1470" i="14"/>
  <c r="F1471" i="14"/>
  <c r="F1472" i="14"/>
  <c r="F1473" i="14"/>
  <c r="F1474" i="14"/>
  <c r="F1475" i="14"/>
  <c r="F1476" i="14"/>
  <c r="F1477" i="14"/>
  <c r="F1478" i="14"/>
  <c r="F1479" i="14"/>
  <c r="F1480" i="14"/>
  <c r="F1481" i="14"/>
  <c r="F1482" i="14"/>
  <c r="F1483" i="14"/>
  <c r="F1484" i="14"/>
  <c r="F1485" i="14"/>
  <c r="F1486" i="14"/>
  <c r="F1487" i="14"/>
  <c r="F1488" i="14"/>
  <c r="F1489" i="14"/>
  <c r="F1490" i="14"/>
  <c r="F1491" i="14"/>
  <c r="F1492" i="14"/>
  <c r="F1493" i="14"/>
  <c r="F1494" i="14"/>
  <c r="F1495" i="14"/>
  <c r="F1496" i="14"/>
  <c r="F1497" i="14"/>
  <c r="F1498" i="14"/>
  <c r="F1499" i="14"/>
  <c r="F1500" i="14"/>
  <c r="F1501" i="14"/>
  <c r="F1502" i="14"/>
  <c r="F1503" i="14"/>
  <c r="F1504" i="14"/>
  <c r="F1505" i="14"/>
  <c r="F1506" i="14"/>
  <c r="F1507" i="14"/>
  <c r="F1508" i="14"/>
  <c r="F1509" i="14"/>
  <c r="F1510" i="14"/>
  <c r="F1511" i="14"/>
  <c r="F1512" i="14"/>
  <c r="F1513" i="14"/>
  <c r="F1514" i="14"/>
  <c r="F1515" i="14"/>
  <c r="F1516" i="14"/>
  <c r="F1517" i="14"/>
  <c r="F1518" i="14"/>
  <c r="F1519" i="14"/>
  <c r="F1520" i="14"/>
  <c r="F1521" i="14"/>
  <c r="F1522" i="14"/>
  <c r="F1523" i="14"/>
  <c r="F1524" i="14"/>
  <c r="F1525" i="14"/>
  <c r="F1526" i="14"/>
  <c r="F1527" i="14"/>
  <c r="F1528" i="14"/>
  <c r="F1529" i="14"/>
  <c r="F1530" i="14"/>
  <c r="F1531" i="14"/>
  <c r="F1532" i="14"/>
  <c r="F1533" i="14"/>
  <c r="F1534" i="14"/>
  <c r="F1535" i="14"/>
  <c r="F1536" i="14"/>
  <c r="F1537" i="14"/>
  <c r="F1538" i="14"/>
  <c r="F1539" i="14"/>
  <c r="F1540" i="14"/>
  <c r="F1541" i="14"/>
  <c r="F1542" i="14"/>
  <c r="F1543" i="14"/>
  <c r="F1544" i="14"/>
  <c r="F1545" i="14"/>
  <c r="F1546" i="14"/>
  <c r="F1547" i="14"/>
  <c r="F1548" i="14"/>
  <c r="F1549" i="14"/>
  <c r="F1550" i="14"/>
  <c r="F1551" i="14"/>
  <c r="F1552" i="14"/>
  <c r="F1553" i="14"/>
  <c r="F1554" i="14"/>
  <c r="F1555" i="14"/>
  <c r="F1556" i="14"/>
  <c r="F1557" i="14"/>
  <c r="F1558" i="14"/>
  <c r="F1559" i="14"/>
  <c r="F1560" i="14"/>
  <c r="F1561" i="14"/>
  <c r="F1562" i="14"/>
  <c r="F1563" i="14"/>
  <c r="F1564" i="14"/>
  <c r="F1565" i="14"/>
  <c r="F1566" i="14"/>
  <c r="F1567" i="14"/>
  <c r="F1568" i="14"/>
  <c r="F1569" i="14"/>
  <c r="F1570" i="14"/>
  <c r="F1571" i="14"/>
  <c r="F1572" i="14"/>
  <c r="F1573" i="14"/>
  <c r="F1574" i="14"/>
  <c r="F1575" i="14"/>
  <c r="F1576" i="14"/>
  <c r="F1577" i="14"/>
  <c r="F1578" i="14"/>
  <c r="F1579" i="14"/>
  <c r="F1580" i="14"/>
  <c r="F1581" i="14"/>
  <c r="F1582" i="14"/>
  <c r="F1583" i="14"/>
  <c r="F1584" i="14"/>
  <c r="F1585" i="14"/>
  <c r="F1586" i="14"/>
  <c r="F1587" i="14"/>
  <c r="F1588" i="14"/>
  <c r="F1589" i="14"/>
  <c r="F1590" i="14"/>
  <c r="F1591" i="14"/>
  <c r="F1592" i="14"/>
  <c r="F1593" i="14"/>
  <c r="F1594" i="14"/>
  <c r="F1595" i="14"/>
  <c r="F1596" i="14"/>
  <c r="F1597" i="14"/>
  <c r="F1598" i="14"/>
  <c r="F1599" i="14"/>
  <c r="F1600" i="14"/>
  <c r="F1601" i="14"/>
  <c r="F1602" i="14"/>
  <c r="F1603" i="14"/>
  <c r="F1604" i="14"/>
  <c r="F1605" i="14"/>
  <c r="F1606" i="14"/>
  <c r="F1607" i="14"/>
  <c r="F1608" i="14"/>
  <c r="F1609" i="14"/>
  <c r="F1610" i="14"/>
  <c r="F1611" i="14"/>
  <c r="F1612" i="14"/>
  <c r="F1613" i="14"/>
  <c r="F1614" i="14"/>
  <c r="F1615" i="14"/>
  <c r="F1616" i="14"/>
  <c r="F1617" i="14"/>
  <c r="F1618" i="14"/>
  <c r="F1619" i="14"/>
  <c r="F1620" i="14"/>
  <c r="F1621" i="14"/>
  <c r="F1622" i="14"/>
  <c r="F1623" i="14"/>
  <c r="F1624" i="14"/>
  <c r="F1625" i="14"/>
  <c r="F1626" i="14"/>
  <c r="F1627" i="14"/>
  <c r="F1628" i="14"/>
  <c r="F1629" i="14"/>
  <c r="F1630" i="14"/>
  <c r="F1631" i="14"/>
  <c r="F1632" i="14"/>
  <c r="F1633" i="14"/>
  <c r="F1634" i="14"/>
  <c r="F1635" i="14"/>
  <c r="F1636" i="14"/>
  <c r="F1637" i="14"/>
  <c r="F1638" i="14"/>
  <c r="F1639" i="14"/>
  <c r="F1640" i="14"/>
  <c r="F1641" i="14"/>
  <c r="F1642" i="14"/>
  <c r="F1643" i="14"/>
  <c r="F1644" i="14"/>
  <c r="F1645" i="14"/>
  <c r="F1646" i="14"/>
  <c r="F1647" i="14"/>
  <c r="F1648" i="14"/>
  <c r="F1649" i="14"/>
  <c r="F1650" i="14"/>
  <c r="F1651" i="14"/>
  <c r="F1652" i="14"/>
  <c r="F1653" i="14"/>
  <c r="F1654" i="14"/>
  <c r="F1655" i="14"/>
  <c r="F1656" i="14"/>
  <c r="F1657" i="14"/>
  <c r="F1658" i="14"/>
  <c r="F1659" i="14"/>
  <c r="F1660" i="14"/>
  <c r="F1661" i="14"/>
  <c r="F1662" i="14"/>
  <c r="F1663" i="14"/>
  <c r="F1664" i="14"/>
  <c r="F1665" i="14"/>
  <c r="F1666" i="14"/>
  <c r="F1667" i="14"/>
  <c r="F1668" i="14"/>
  <c r="F1669" i="14"/>
  <c r="F1670" i="14"/>
  <c r="F1671" i="14"/>
  <c r="F1672" i="14"/>
  <c r="F1673" i="14"/>
  <c r="F1674" i="14"/>
  <c r="F1675" i="14"/>
  <c r="F1676" i="14"/>
  <c r="F1677" i="14"/>
  <c r="F1678" i="14"/>
  <c r="F1679" i="14"/>
  <c r="F1680" i="14"/>
  <c r="F1681" i="14"/>
  <c r="F1682" i="14"/>
  <c r="F1683" i="14"/>
  <c r="F1684" i="14"/>
  <c r="F1685" i="14"/>
  <c r="F1686" i="14"/>
  <c r="F1687" i="14"/>
  <c r="F1688" i="14"/>
  <c r="F1689" i="14"/>
  <c r="F1690" i="14"/>
  <c r="F1691" i="14"/>
  <c r="F1692" i="14"/>
  <c r="F1693" i="14"/>
  <c r="F1694" i="14"/>
  <c r="F1695" i="14"/>
  <c r="F1696" i="14"/>
  <c r="F1697" i="14"/>
  <c r="F1698" i="14"/>
  <c r="F1699" i="14"/>
  <c r="F1700" i="14"/>
  <c r="F1701" i="14"/>
  <c r="F1702" i="14"/>
  <c r="F1703" i="14"/>
  <c r="F1704" i="14"/>
  <c r="F1705" i="14"/>
  <c r="F1706" i="14"/>
  <c r="F1707" i="14"/>
  <c r="F1708" i="14"/>
  <c r="F1709" i="14"/>
  <c r="F1710" i="14"/>
  <c r="F1711" i="14"/>
  <c r="F1712" i="14"/>
  <c r="F1713" i="14"/>
  <c r="F1714" i="14"/>
  <c r="F1715" i="14"/>
  <c r="F1716" i="14"/>
  <c r="F1717" i="14"/>
  <c r="F1718" i="14"/>
  <c r="F1719" i="14"/>
  <c r="F1720" i="14"/>
  <c r="F1721" i="14"/>
  <c r="F1722" i="14"/>
  <c r="F1723" i="14"/>
  <c r="F1724" i="14"/>
  <c r="F1725" i="14"/>
  <c r="F1726" i="14"/>
  <c r="F1727" i="14"/>
  <c r="F1728" i="14"/>
  <c r="F1729" i="14"/>
  <c r="F1730" i="14"/>
  <c r="F1731" i="14"/>
  <c r="F1732" i="14"/>
  <c r="F1733" i="14"/>
  <c r="F1734" i="14"/>
  <c r="F1735" i="14"/>
  <c r="F1736" i="14"/>
  <c r="F1737" i="14"/>
  <c r="F1738" i="14"/>
  <c r="F1739" i="14"/>
  <c r="F1740" i="14"/>
  <c r="F1741" i="14"/>
  <c r="F1742" i="14"/>
  <c r="F1743" i="14"/>
  <c r="F1744" i="14"/>
  <c r="F1745" i="14"/>
  <c r="F1746" i="14"/>
  <c r="F1747" i="14"/>
  <c r="F1748" i="14"/>
  <c r="F1749" i="14"/>
  <c r="F1750" i="14"/>
  <c r="F1751" i="14"/>
  <c r="F1752" i="14"/>
  <c r="F1753" i="14"/>
  <c r="F1754" i="14"/>
  <c r="F1755" i="14"/>
  <c r="F1756" i="14"/>
  <c r="F1757" i="14"/>
  <c r="F1758" i="14"/>
  <c r="F1759" i="14"/>
  <c r="F1760" i="14"/>
  <c r="F1761" i="14"/>
  <c r="F1762" i="14"/>
  <c r="F1763" i="14"/>
  <c r="F1764" i="14"/>
  <c r="F1765" i="14"/>
  <c r="F1766" i="14"/>
  <c r="F1767" i="14"/>
  <c r="F1768" i="14"/>
  <c r="F1769" i="14"/>
  <c r="F1770" i="14"/>
  <c r="F1771" i="14"/>
  <c r="F1772" i="14"/>
  <c r="F1773" i="14"/>
  <c r="F1774" i="14"/>
  <c r="F1775" i="14"/>
  <c r="F1776" i="14"/>
  <c r="F1777" i="14"/>
  <c r="F1778" i="14"/>
  <c r="F1779" i="14"/>
  <c r="F1780" i="14"/>
  <c r="F1781" i="14"/>
  <c r="F1782" i="14"/>
  <c r="F1783" i="14"/>
  <c r="F1784" i="14"/>
  <c r="F1785" i="14"/>
  <c r="F1786" i="14"/>
  <c r="F1787" i="14"/>
  <c r="F1788" i="14"/>
  <c r="F1789" i="14"/>
  <c r="F1790" i="14"/>
  <c r="F1791" i="14"/>
  <c r="F1792" i="14"/>
  <c r="F1793" i="14"/>
  <c r="F1794" i="14"/>
  <c r="F1795" i="14"/>
  <c r="F1796" i="14"/>
  <c r="F1797" i="14"/>
  <c r="F1798" i="14"/>
  <c r="F1799" i="14"/>
  <c r="F1800" i="14"/>
  <c r="F1801" i="14"/>
  <c r="F1802" i="14"/>
  <c r="F1803" i="14"/>
  <c r="F1804" i="14"/>
  <c r="F1805" i="14"/>
  <c r="F1806" i="14"/>
  <c r="F1807" i="14"/>
  <c r="F1808" i="14"/>
  <c r="F1809" i="14"/>
  <c r="F1810" i="14"/>
  <c r="F1811" i="14"/>
  <c r="F1812" i="14"/>
  <c r="F1813" i="14"/>
  <c r="F1814" i="14"/>
  <c r="F1815" i="14"/>
  <c r="F1816" i="14"/>
  <c r="F1817" i="14"/>
  <c r="F1818" i="14"/>
  <c r="F1819" i="14"/>
  <c r="F1820" i="14"/>
  <c r="F1821" i="14"/>
  <c r="F1822" i="14"/>
  <c r="F1823" i="14"/>
  <c r="F1824" i="14"/>
  <c r="F1825" i="14"/>
  <c r="F1826" i="14"/>
  <c r="F1827" i="14"/>
  <c r="F1828" i="14"/>
  <c r="F1829" i="14"/>
  <c r="F1830" i="14"/>
  <c r="F1831" i="14"/>
  <c r="F1832" i="14"/>
  <c r="F1833" i="14"/>
  <c r="F1834" i="14"/>
  <c r="F1835" i="14"/>
  <c r="F1836" i="14"/>
  <c r="F1837" i="14"/>
  <c r="F1838" i="14"/>
  <c r="F1839" i="14"/>
  <c r="F1840" i="14"/>
  <c r="F1841" i="14"/>
  <c r="F1842" i="14"/>
  <c r="F1843" i="14"/>
  <c r="F1844" i="14"/>
  <c r="F1845" i="14"/>
  <c r="F1846" i="14"/>
  <c r="F1847" i="14"/>
  <c r="F1848" i="14"/>
  <c r="F1849" i="14"/>
  <c r="F1850" i="14"/>
  <c r="F1851" i="14"/>
  <c r="F1852" i="14"/>
  <c r="F1853" i="14"/>
  <c r="F1854" i="14"/>
  <c r="F1855" i="14"/>
  <c r="F1856" i="14"/>
  <c r="F1857" i="14"/>
  <c r="F1858" i="14"/>
  <c r="F1859" i="14"/>
  <c r="F1860" i="14"/>
  <c r="F1861" i="14"/>
  <c r="F1862" i="14"/>
  <c r="F1863" i="14"/>
  <c r="F1864" i="14"/>
  <c r="F1865" i="14"/>
  <c r="F1866" i="14"/>
  <c r="F1867" i="14"/>
  <c r="F1868" i="14"/>
  <c r="F1869" i="14"/>
  <c r="F1870" i="14"/>
  <c r="F1871" i="14"/>
  <c r="F1872" i="14"/>
  <c r="F1873" i="14"/>
  <c r="F1874" i="14"/>
  <c r="F1875" i="14"/>
  <c r="F1876" i="14"/>
  <c r="F1877" i="14"/>
  <c r="F1878" i="14"/>
  <c r="F1879" i="14"/>
  <c r="F1880" i="14"/>
  <c r="F1881" i="14"/>
  <c r="F1882" i="14"/>
  <c r="F1883" i="14"/>
  <c r="F1884" i="14"/>
  <c r="F1885" i="14"/>
  <c r="F1886" i="14"/>
  <c r="F1887" i="14"/>
  <c r="F1888" i="14"/>
  <c r="F1889" i="14"/>
  <c r="F1890" i="14"/>
  <c r="F1891" i="14"/>
  <c r="F1892" i="14"/>
  <c r="F1893" i="14"/>
  <c r="F1894" i="14"/>
  <c r="F1895" i="14"/>
  <c r="F1896" i="14"/>
  <c r="F1897" i="14"/>
  <c r="F1898" i="14"/>
  <c r="F1899" i="14"/>
  <c r="F1900" i="14"/>
  <c r="F1901" i="14"/>
  <c r="F1902" i="14"/>
  <c r="F1903" i="14"/>
  <c r="F1904" i="14"/>
  <c r="F1905" i="14"/>
  <c r="F1906" i="14"/>
  <c r="F1907" i="14"/>
  <c r="F1908" i="14"/>
  <c r="F1909" i="14"/>
  <c r="F1910" i="14"/>
  <c r="F1911" i="14"/>
  <c r="F1912" i="14"/>
  <c r="F1913" i="14"/>
  <c r="F1914" i="14"/>
  <c r="F1915" i="14"/>
  <c r="F1916" i="14"/>
  <c r="F1917" i="14"/>
  <c r="F1918" i="14"/>
  <c r="F1919" i="14"/>
  <c r="F1920" i="14"/>
  <c r="F1921" i="14"/>
  <c r="F1922" i="14"/>
  <c r="F1923" i="14"/>
  <c r="F1924" i="14"/>
  <c r="F1925" i="14"/>
  <c r="F1926" i="14"/>
  <c r="F1927" i="14"/>
  <c r="F1928" i="14"/>
  <c r="F1929" i="14"/>
  <c r="F1930" i="14"/>
  <c r="F1931" i="14"/>
  <c r="F1932" i="14"/>
  <c r="F1933" i="14"/>
  <c r="F1934" i="14"/>
  <c r="F1935" i="14"/>
  <c r="F1936" i="14"/>
  <c r="F1937" i="14"/>
  <c r="F1938" i="14"/>
  <c r="F1939" i="14"/>
  <c r="F1940" i="14"/>
  <c r="F1941" i="14"/>
  <c r="F1942" i="14"/>
  <c r="F1943" i="14"/>
  <c r="F1944" i="14"/>
  <c r="F1945" i="14"/>
  <c r="F1946" i="14"/>
  <c r="F1947" i="14"/>
  <c r="F1948" i="14"/>
  <c r="F1949" i="14"/>
  <c r="F1950" i="14"/>
  <c r="F1951" i="14"/>
  <c r="F1952" i="14"/>
  <c r="F1953" i="14"/>
  <c r="F1954" i="14"/>
  <c r="F1955" i="14"/>
  <c r="F1956" i="14"/>
  <c r="F1957" i="14"/>
  <c r="F1958" i="14"/>
  <c r="F1959" i="14"/>
  <c r="F1960" i="14"/>
  <c r="F1961" i="14"/>
  <c r="F1962" i="14"/>
  <c r="F1963" i="14"/>
  <c r="F1964" i="14"/>
  <c r="F1965" i="14"/>
  <c r="F1966" i="14"/>
  <c r="F1967" i="14"/>
  <c r="F1968" i="14"/>
  <c r="F1969" i="14"/>
  <c r="F1970" i="14"/>
  <c r="F1971" i="14"/>
  <c r="F1972" i="14"/>
  <c r="F1973" i="14"/>
  <c r="F1974" i="14"/>
  <c r="F1975" i="14"/>
  <c r="F1976" i="14"/>
  <c r="F1977" i="14"/>
  <c r="F1978" i="14"/>
  <c r="F1979" i="14"/>
  <c r="F1980" i="14"/>
  <c r="F1981" i="14"/>
  <c r="F1982" i="14"/>
  <c r="F1983" i="14"/>
  <c r="F1984" i="14"/>
  <c r="F1985" i="14"/>
  <c r="F1986" i="14"/>
  <c r="F1987" i="14"/>
  <c r="F1988" i="14"/>
  <c r="F1989" i="14"/>
  <c r="F1990" i="14"/>
  <c r="F1991" i="14"/>
  <c r="F1992" i="14"/>
  <c r="F1993" i="14"/>
  <c r="F1994" i="14"/>
  <c r="F1995" i="14"/>
  <c r="F1996" i="14"/>
  <c r="F1997" i="14"/>
  <c r="F1998" i="14"/>
  <c r="F1999" i="14"/>
  <c r="F2000" i="14"/>
  <c r="F2001" i="14"/>
  <c r="F2002" i="14"/>
  <c r="F2003" i="14"/>
  <c r="F2004" i="14"/>
  <c r="F2005" i="14"/>
  <c r="F2006" i="14"/>
  <c r="F2007" i="14"/>
  <c r="F2008" i="14"/>
  <c r="F2009" i="14"/>
  <c r="F2010" i="14"/>
  <c r="F2011" i="14"/>
  <c r="F2012" i="14"/>
  <c r="F2013" i="14"/>
  <c r="F2014" i="14"/>
  <c r="F2015" i="14"/>
  <c r="F2016" i="14"/>
  <c r="F2017" i="14"/>
  <c r="F2018" i="14"/>
  <c r="F2019" i="14"/>
  <c r="F2020" i="14"/>
  <c r="F2021" i="14"/>
  <c r="F2022" i="14"/>
  <c r="F2023" i="14"/>
  <c r="F2024" i="14"/>
  <c r="F2025" i="14"/>
  <c r="F2026" i="14"/>
  <c r="F2027" i="14"/>
  <c r="F2028" i="14"/>
  <c r="F2029" i="14"/>
  <c r="F2030" i="14"/>
  <c r="F2031" i="14"/>
  <c r="F2032" i="14"/>
  <c r="F2033" i="14"/>
  <c r="F2034" i="14"/>
  <c r="F2035" i="14"/>
  <c r="F2036" i="14"/>
  <c r="F2037" i="14"/>
  <c r="F2038" i="14"/>
  <c r="F2039" i="14"/>
  <c r="F2040" i="14"/>
  <c r="F2041" i="14"/>
  <c r="F2042" i="14"/>
  <c r="F2043" i="14"/>
  <c r="F2044" i="14"/>
  <c r="F2045" i="14"/>
  <c r="F2046" i="14"/>
  <c r="F2047" i="14"/>
  <c r="F2048" i="14"/>
  <c r="F2049" i="14"/>
  <c r="F2050" i="14"/>
  <c r="F2051" i="14"/>
  <c r="F2052" i="14"/>
  <c r="F2053" i="14"/>
  <c r="F2054" i="14"/>
  <c r="F2055" i="14"/>
  <c r="F2056" i="14"/>
  <c r="F2057" i="14"/>
  <c r="F2058" i="14"/>
  <c r="F2059" i="14"/>
  <c r="F2060" i="14"/>
  <c r="F2061" i="14"/>
  <c r="F2062" i="14"/>
  <c r="F2063" i="14"/>
  <c r="F2064" i="14"/>
  <c r="F2065" i="14"/>
  <c r="F2066" i="14"/>
  <c r="F2067" i="14"/>
  <c r="F2068" i="14"/>
  <c r="F2069" i="14"/>
  <c r="F2070" i="14"/>
  <c r="F2071" i="14"/>
  <c r="F2072" i="14"/>
  <c r="F2073" i="14"/>
  <c r="F2074" i="14"/>
  <c r="F2075" i="14"/>
  <c r="F2076" i="14"/>
  <c r="F2077" i="14"/>
  <c r="F2078" i="14"/>
  <c r="F2079" i="14"/>
  <c r="F2080" i="14"/>
  <c r="F2081" i="14"/>
  <c r="F2082" i="14"/>
  <c r="F2083" i="14"/>
  <c r="F2084" i="14"/>
  <c r="F2085" i="14"/>
  <c r="F2086" i="14"/>
  <c r="F2087" i="14"/>
  <c r="F2088" i="14"/>
  <c r="F2089" i="14"/>
  <c r="F2090" i="14"/>
  <c r="F2091" i="14"/>
  <c r="F2092" i="14"/>
  <c r="F2093" i="14"/>
  <c r="F2094" i="14"/>
  <c r="F2095" i="14"/>
  <c r="F2096" i="14"/>
  <c r="F2097" i="14"/>
  <c r="F2098" i="14"/>
  <c r="F2099" i="14"/>
  <c r="F2100" i="14"/>
  <c r="F2101" i="14"/>
  <c r="F2102" i="14"/>
  <c r="F2103" i="14"/>
  <c r="F2104" i="14"/>
  <c r="F2105" i="14"/>
  <c r="F2106" i="14"/>
  <c r="F2107" i="14"/>
  <c r="F2108" i="14"/>
  <c r="F2109" i="14"/>
  <c r="F2110" i="14"/>
  <c r="F2111" i="14"/>
  <c r="F2112" i="14"/>
  <c r="F2113" i="14"/>
  <c r="F2114" i="14"/>
  <c r="F2115" i="14"/>
  <c r="F2116" i="14"/>
  <c r="F2117" i="14"/>
  <c r="F2118" i="14"/>
  <c r="F2119" i="14"/>
  <c r="F2120" i="14"/>
  <c r="F2121" i="14"/>
  <c r="F2122" i="14"/>
  <c r="F2123" i="14"/>
  <c r="F2124" i="14"/>
  <c r="F2125" i="14"/>
  <c r="F2126" i="14"/>
  <c r="F2127" i="14"/>
  <c r="F2128" i="14"/>
  <c r="F2129" i="14"/>
  <c r="F2130" i="14"/>
  <c r="F2131" i="14"/>
  <c r="F2132" i="14"/>
  <c r="F2133" i="14"/>
  <c r="F2134" i="14"/>
  <c r="F2135" i="14"/>
  <c r="F2136" i="14"/>
  <c r="F2137" i="14"/>
  <c r="F2138" i="14"/>
  <c r="F2139" i="14"/>
  <c r="F2140" i="14"/>
  <c r="F2141" i="14"/>
  <c r="F2142" i="14"/>
  <c r="F2143" i="14"/>
  <c r="F2144" i="14"/>
  <c r="F2145" i="14"/>
  <c r="F2146" i="14"/>
  <c r="F2147" i="14"/>
  <c r="F2148" i="14"/>
  <c r="F2149" i="14"/>
  <c r="F2150" i="14"/>
  <c r="F2151" i="14"/>
  <c r="F2152" i="14"/>
  <c r="F2153" i="14"/>
  <c r="F2154" i="14"/>
  <c r="F2155" i="14"/>
  <c r="F2156" i="14"/>
  <c r="F2157" i="14"/>
  <c r="F2158" i="14"/>
  <c r="F2159" i="14"/>
  <c r="F2160" i="14"/>
  <c r="F2161" i="14"/>
  <c r="F2162" i="14"/>
  <c r="F2163" i="14"/>
  <c r="F2164" i="14"/>
  <c r="F2165" i="14"/>
  <c r="F2166" i="14"/>
  <c r="F2167" i="14"/>
  <c r="F2168" i="14"/>
  <c r="F2169" i="14"/>
  <c r="F2170" i="14"/>
  <c r="F2171" i="14"/>
  <c r="F2172" i="14"/>
  <c r="F2173" i="14"/>
  <c r="F2174" i="14"/>
  <c r="F2175" i="14"/>
  <c r="F2176" i="14"/>
  <c r="F2177" i="14"/>
  <c r="F2178" i="14"/>
  <c r="F2179" i="14"/>
  <c r="F2180" i="14"/>
  <c r="F2181" i="14"/>
  <c r="F2182" i="14"/>
  <c r="F2183" i="14"/>
  <c r="F2184" i="14"/>
  <c r="F2185" i="14"/>
  <c r="F2186" i="14"/>
  <c r="F2187" i="14"/>
  <c r="F2188" i="14"/>
  <c r="F2189" i="14"/>
  <c r="F2190" i="14"/>
  <c r="F2191" i="14"/>
  <c r="F2192" i="14"/>
  <c r="F2193" i="14"/>
  <c r="F2194" i="14"/>
  <c r="F2195" i="14"/>
  <c r="F2196" i="14"/>
  <c r="F2197" i="14"/>
  <c r="F2198" i="14"/>
  <c r="F2199" i="14"/>
  <c r="F2200" i="14"/>
  <c r="F2201" i="14"/>
  <c r="F2202" i="14"/>
  <c r="F2203" i="14"/>
  <c r="F2204" i="14"/>
  <c r="F2205" i="14"/>
  <c r="F2206" i="14"/>
  <c r="F2207" i="14"/>
  <c r="F2208" i="14"/>
  <c r="F2209" i="14"/>
  <c r="F2210" i="14"/>
  <c r="F2211" i="14"/>
  <c r="F2212" i="14"/>
  <c r="F2213" i="14"/>
  <c r="F2214" i="14"/>
  <c r="F2215" i="14"/>
  <c r="F2216" i="14"/>
  <c r="F2217" i="14"/>
  <c r="F2218" i="14"/>
  <c r="F2219" i="14"/>
  <c r="F2220" i="14"/>
  <c r="F2221" i="14"/>
  <c r="F2222" i="14"/>
  <c r="F2223" i="14"/>
  <c r="F2224" i="14"/>
  <c r="F2225" i="14"/>
  <c r="F2226" i="14"/>
  <c r="F2227" i="14"/>
  <c r="F2228" i="14"/>
  <c r="F2229" i="14"/>
  <c r="F2230" i="14"/>
  <c r="F2231" i="14"/>
  <c r="F2232" i="14"/>
  <c r="F2233" i="14"/>
  <c r="F2234" i="14"/>
  <c r="F2235" i="14"/>
  <c r="F2236" i="14"/>
  <c r="F2237" i="14"/>
  <c r="F2238" i="14"/>
  <c r="F2239" i="14"/>
  <c r="F2240" i="14"/>
  <c r="F2241" i="14"/>
  <c r="F2242" i="14"/>
  <c r="F2243" i="14"/>
  <c r="F2244" i="14"/>
  <c r="F2245" i="14"/>
  <c r="F2246" i="14"/>
  <c r="F2247" i="14"/>
  <c r="F2248" i="14"/>
  <c r="F2249" i="14"/>
  <c r="F2250" i="14"/>
  <c r="F2251" i="14"/>
  <c r="F2252" i="14"/>
  <c r="F2253" i="14"/>
  <c r="F2254" i="14"/>
  <c r="F2255" i="14"/>
  <c r="F2256" i="14"/>
  <c r="F2257" i="14"/>
  <c r="F2258" i="14"/>
  <c r="F2259" i="14"/>
  <c r="F2260" i="14"/>
  <c r="F2261" i="14"/>
  <c r="F2262" i="14"/>
  <c r="F2263" i="14"/>
  <c r="F2264" i="14"/>
  <c r="F2265" i="14"/>
  <c r="F2266" i="14"/>
  <c r="F2267" i="14"/>
  <c r="F2268" i="14"/>
  <c r="F2269" i="14"/>
  <c r="F2270" i="14"/>
  <c r="F2271" i="14"/>
  <c r="F2272" i="14"/>
  <c r="F2273" i="14"/>
  <c r="F2274" i="14"/>
  <c r="F2275" i="14"/>
  <c r="F2276" i="14"/>
  <c r="F2277" i="14"/>
  <c r="F2278" i="14"/>
  <c r="F2279" i="14"/>
  <c r="F2280" i="14"/>
  <c r="F2281" i="14"/>
  <c r="F2282" i="14"/>
  <c r="F2283" i="14"/>
  <c r="F2284" i="14"/>
  <c r="F2285" i="14"/>
  <c r="F2286" i="14"/>
  <c r="F2287" i="14"/>
  <c r="F2288" i="14"/>
  <c r="F2289" i="14"/>
  <c r="F2290" i="14"/>
  <c r="F2291" i="14"/>
  <c r="F2292" i="14"/>
  <c r="F2293" i="14"/>
  <c r="F2294" i="14"/>
  <c r="F2295" i="14"/>
  <c r="F2296" i="14"/>
  <c r="F2297" i="14"/>
  <c r="F2298" i="14"/>
  <c r="F2299" i="14"/>
  <c r="F2300" i="14"/>
  <c r="F2301" i="14"/>
  <c r="F2302" i="14"/>
  <c r="F2303" i="14"/>
  <c r="F2304" i="14"/>
  <c r="F2305" i="14"/>
  <c r="F2306" i="14"/>
  <c r="F2307" i="14"/>
  <c r="F2308" i="14"/>
  <c r="F2309" i="14"/>
  <c r="F2310" i="14"/>
  <c r="F2311" i="14"/>
  <c r="F2312" i="14"/>
  <c r="F2313" i="14"/>
  <c r="F2314" i="14"/>
  <c r="F2315" i="14"/>
  <c r="F2316" i="14"/>
  <c r="F2317" i="14"/>
  <c r="F2318" i="14"/>
  <c r="F2319" i="14"/>
  <c r="F2320" i="14"/>
  <c r="F2321" i="14"/>
  <c r="F2322" i="14"/>
  <c r="F2323" i="14"/>
  <c r="F2324" i="14"/>
  <c r="F2325" i="14"/>
  <c r="F2326" i="14"/>
  <c r="F2327" i="14"/>
  <c r="F2328" i="14"/>
  <c r="F2329" i="14"/>
  <c r="F2330" i="14"/>
  <c r="F2331" i="14"/>
  <c r="F2332" i="14"/>
  <c r="F2333" i="14"/>
  <c r="F2334" i="14"/>
  <c r="F2335" i="14"/>
  <c r="F2336" i="14"/>
  <c r="F2337" i="14"/>
  <c r="F2338" i="14"/>
  <c r="F2339" i="14"/>
  <c r="F2340" i="14"/>
  <c r="F2341" i="14"/>
  <c r="F2342" i="14"/>
  <c r="F2343" i="14"/>
  <c r="F2344" i="14"/>
  <c r="F2345" i="14"/>
  <c r="F2346" i="14"/>
  <c r="F2347" i="14"/>
  <c r="F2348" i="14"/>
  <c r="F2349" i="14"/>
  <c r="F2350" i="14"/>
  <c r="F2351" i="14"/>
  <c r="F2352" i="14"/>
  <c r="F2353" i="14"/>
  <c r="F2354" i="14"/>
  <c r="F2355" i="14"/>
  <c r="F2356" i="14"/>
  <c r="F2357" i="14"/>
  <c r="F2358" i="14"/>
  <c r="F2359" i="14"/>
  <c r="F2360" i="14"/>
  <c r="F2361" i="14"/>
  <c r="F2362" i="14"/>
  <c r="F2363" i="14"/>
  <c r="F2364" i="14"/>
  <c r="F2365" i="14"/>
  <c r="F2366" i="14"/>
  <c r="F2367" i="14"/>
  <c r="F2368" i="14"/>
  <c r="F2369" i="14"/>
  <c r="F2370" i="14"/>
  <c r="F2371" i="14"/>
  <c r="F2372" i="14"/>
  <c r="F2373" i="14"/>
  <c r="F2374" i="14"/>
  <c r="F2375" i="14"/>
  <c r="F2376" i="14"/>
  <c r="F2377" i="14"/>
  <c r="F2378" i="14"/>
  <c r="F2379" i="14"/>
  <c r="F2380" i="14"/>
  <c r="F2381" i="14"/>
  <c r="F2382" i="14"/>
  <c r="F2383" i="14"/>
  <c r="F2384" i="14"/>
  <c r="F2385" i="14"/>
  <c r="F2386" i="14"/>
  <c r="F2387" i="14"/>
  <c r="F2388" i="14"/>
  <c r="F2389" i="14"/>
  <c r="F2390" i="14"/>
  <c r="F2391" i="14"/>
  <c r="F2392" i="14"/>
  <c r="F2393" i="14"/>
  <c r="F2394" i="14"/>
  <c r="F2395" i="14"/>
  <c r="F2396" i="14"/>
  <c r="F2397" i="14"/>
  <c r="F2398" i="14"/>
  <c r="F2399" i="14"/>
  <c r="F2400" i="14"/>
  <c r="F2401" i="14"/>
  <c r="F2402" i="14"/>
  <c r="F2403" i="14"/>
  <c r="F2404" i="14"/>
  <c r="F2405" i="14"/>
  <c r="F2406" i="14"/>
  <c r="F2407" i="14"/>
  <c r="F2408" i="14"/>
  <c r="F2409" i="14"/>
  <c r="F2410" i="14"/>
  <c r="F2411" i="14"/>
  <c r="F2412" i="14"/>
  <c r="F2413" i="14"/>
  <c r="F2414" i="14"/>
  <c r="F2415" i="14"/>
  <c r="F2416" i="14"/>
  <c r="F2417" i="14"/>
  <c r="F2418" i="14"/>
  <c r="F2419" i="14"/>
  <c r="F2420" i="14"/>
  <c r="F2421" i="14"/>
  <c r="F2422" i="14"/>
  <c r="F2423" i="14"/>
  <c r="F2424" i="14"/>
  <c r="F2425" i="14"/>
  <c r="F2426" i="14"/>
  <c r="F2427" i="14"/>
  <c r="F2428" i="14"/>
  <c r="F2429" i="14"/>
  <c r="F2430" i="14"/>
  <c r="F2431" i="14"/>
  <c r="F2432" i="14"/>
  <c r="F2433" i="14"/>
  <c r="F2434" i="14"/>
  <c r="F2435" i="14"/>
  <c r="F2436" i="14"/>
  <c r="F2437" i="14"/>
  <c r="F2438" i="14"/>
  <c r="F2439" i="14"/>
  <c r="F2440" i="14"/>
  <c r="F2441" i="14"/>
  <c r="F2442" i="14"/>
  <c r="F2443" i="14"/>
  <c r="F2444" i="14"/>
  <c r="F2445" i="14"/>
  <c r="F2446" i="14"/>
  <c r="F2447" i="14"/>
  <c r="F2448" i="14"/>
  <c r="F2449" i="14"/>
  <c r="F2450" i="14"/>
  <c r="F2451" i="14"/>
  <c r="F2452" i="14"/>
  <c r="F2453" i="14"/>
  <c r="F2454" i="14"/>
  <c r="F2455" i="14"/>
  <c r="F2456" i="14"/>
  <c r="F2457" i="14"/>
  <c r="F2458" i="14"/>
  <c r="F2459" i="14"/>
  <c r="F2460" i="14"/>
  <c r="F2461" i="14"/>
  <c r="F2462" i="14"/>
  <c r="F2463" i="14"/>
  <c r="F2464" i="14"/>
  <c r="F2465" i="14"/>
  <c r="F2466" i="14"/>
  <c r="F2467" i="14"/>
  <c r="F2468" i="14"/>
  <c r="F2469" i="14"/>
  <c r="F2470" i="14"/>
  <c r="F2471" i="14"/>
  <c r="F2472" i="14"/>
  <c r="F2473" i="14"/>
  <c r="F2474" i="14"/>
  <c r="F2475" i="14"/>
  <c r="F2476" i="14"/>
  <c r="F2477" i="14"/>
  <c r="F2478" i="14"/>
  <c r="F2479" i="14"/>
  <c r="F2480" i="14"/>
  <c r="F2481" i="14"/>
  <c r="F2482" i="14"/>
  <c r="F2483" i="14"/>
  <c r="F2484" i="14"/>
  <c r="F2485" i="14"/>
  <c r="F2486" i="14"/>
  <c r="F2487" i="14"/>
  <c r="F2488" i="14"/>
  <c r="F2489" i="14"/>
  <c r="F2490" i="14"/>
  <c r="F2491" i="14"/>
  <c r="F2492" i="14"/>
  <c r="F2493" i="14"/>
  <c r="F2494" i="14"/>
  <c r="F2495" i="14"/>
  <c r="F2496" i="14"/>
  <c r="F2497" i="14"/>
  <c r="F2498" i="14"/>
  <c r="F2499" i="14"/>
  <c r="F2500" i="14"/>
  <c r="F2501" i="14"/>
  <c r="F2502" i="14"/>
  <c r="F2503" i="14"/>
  <c r="F2504" i="14"/>
  <c r="F2505" i="14"/>
  <c r="F2506" i="14"/>
  <c r="F2507" i="14"/>
  <c r="F2508" i="14"/>
  <c r="F2509" i="14"/>
  <c r="F2510" i="14"/>
  <c r="F2511" i="14"/>
  <c r="F2512" i="14"/>
  <c r="F2513" i="14"/>
  <c r="F2514" i="14"/>
  <c r="F2515" i="14"/>
  <c r="F2516" i="14"/>
  <c r="F2517" i="14"/>
  <c r="F2518" i="14"/>
  <c r="F2519" i="14"/>
  <c r="F2520" i="14"/>
  <c r="F2521" i="14"/>
  <c r="F2522" i="14"/>
  <c r="F2523" i="14"/>
  <c r="F2524" i="14"/>
  <c r="F2525" i="14"/>
  <c r="F2526" i="14"/>
  <c r="F2527" i="14"/>
  <c r="F2528" i="14"/>
  <c r="F2529" i="14"/>
  <c r="F2530" i="14"/>
  <c r="F2531" i="14"/>
  <c r="F2532" i="14"/>
  <c r="F2533" i="14"/>
  <c r="F2534" i="14"/>
  <c r="F2535" i="14"/>
  <c r="F2536" i="14"/>
  <c r="F2537" i="14"/>
  <c r="F2538" i="14"/>
  <c r="F2539" i="14"/>
  <c r="F2540" i="14"/>
  <c r="F2541" i="14"/>
  <c r="F2542" i="14"/>
  <c r="F2543" i="14"/>
  <c r="F2544" i="14"/>
  <c r="F2545" i="14"/>
  <c r="F2546" i="14"/>
  <c r="F2547" i="14"/>
  <c r="F2548" i="14"/>
  <c r="F2549" i="14"/>
  <c r="F2550" i="14"/>
  <c r="F2551" i="14"/>
  <c r="F2552" i="14"/>
  <c r="F2553" i="14"/>
  <c r="F2554" i="14"/>
  <c r="F2555" i="14"/>
  <c r="F2556" i="14"/>
  <c r="F2557" i="14"/>
  <c r="F2558" i="14"/>
  <c r="F2559" i="14"/>
  <c r="F2560" i="14"/>
  <c r="F2561" i="14"/>
  <c r="F2562" i="14"/>
  <c r="F2563" i="14"/>
  <c r="F2564" i="14"/>
  <c r="F2565" i="14"/>
  <c r="F2566" i="14"/>
  <c r="F2567" i="14"/>
  <c r="F2568" i="14"/>
  <c r="F2569" i="14"/>
  <c r="F2570" i="14"/>
  <c r="F2571" i="14"/>
  <c r="F2572" i="14"/>
  <c r="F2573" i="14"/>
  <c r="F2574" i="14"/>
  <c r="F2575" i="14"/>
  <c r="F2576" i="14"/>
  <c r="F2577" i="14"/>
  <c r="F2578" i="14"/>
  <c r="F2579" i="14"/>
  <c r="F2580" i="14"/>
  <c r="F2581" i="14"/>
  <c r="F2582" i="14"/>
  <c r="F2583" i="14"/>
  <c r="F2584" i="14"/>
  <c r="F2585" i="14"/>
  <c r="F2586" i="14"/>
  <c r="F2587" i="14"/>
  <c r="F2588" i="14"/>
  <c r="F2589" i="14"/>
  <c r="F2590" i="14"/>
  <c r="F2591" i="14"/>
  <c r="F2592" i="14"/>
  <c r="F2593" i="14"/>
  <c r="F2594" i="14"/>
  <c r="F2595" i="14"/>
  <c r="F2596" i="14"/>
  <c r="F2597" i="14"/>
  <c r="F2598" i="14"/>
  <c r="F2599" i="14"/>
  <c r="F2600" i="14"/>
  <c r="F2601" i="14"/>
  <c r="F2602" i="14"/>
  <c r="F2603" i="14"/>
  <c r="F2604" i="14"/>
  <c r="F2605" i="14"/>
  <c r="F2606" i="14"/>
  <c r="F2607" i="14"/>
  <c r="F2608" i="14"/>
  <c r="F2609" i="14"/>
  <c r="F2610" i="14"/>
  <c r="F2611" i="14"/>
  <c r="F2612" i="14"/>
  <c r="F2613" i="14"/>
  <c r="F2614" i="14"/>
  <c r="F2615" i="14"/>
  <c r="F2616" i="14"/>
  <c r="F2617" i="14"/>
  <c r="F2618" i="14"/>
  <c r="F2619" i="14"/>
  <c r="F2620" i="14"/>
  <c r="F2621" i="14"/>
  <c r="F2622" i="14"/>
  <c r="F2623" i="14"/>
  <c r="F2624" i="14"/>
  <c r="F2625" i="14"/>
  <c r="F2626" i="14"/>
  <c r="F2627" i="14"/>
  <c r="F2628" i="14"/>
  <c r="F2629" i="14"/>
  <c r="F2630" i="14"/>
  <c r="F2631" i="14"/>
  <c r="F2632" i="14"/>
  <c r="F2633" i="14"/>
  <c r="F2634" i="14"/>
  <c r="F2635" i="14"/>
  <c r="F2636" i="14"/>
  <c r="F2637" i="14"/>
  <c r="F2638" i="14"/>
  <c r="F2639" i="14"/>
  <c r="F2640" i="14"/>
  <c r="F2641" i="14"/>
  <c r="F2642" i="14"/>
  <c r="F2643" i="14"/>
  <c r="F2644" i="14"/>
  <c r="F2645" i="14"/>
  <c r="F2646" i="14"/>
  <c r="F2647" i="14"/>
  <c r="F2648" i="14"/>
  <c r="F2649" i="14"/>
  <c r="F2650" i="14"/>
  <c r="F2651" i="14"/>
  <c r="F2652" i="14"/>
  <c r="F2653" i="14"/>
  <c r="F2654" i="14"/>
  <c r="F2655" i="14"/>
  <c r="F2656" i="14"/>
  <c r="F2657" i="14"/>
  <c r="F2658" i="14"/>
  <c r="F2659" i="14"/>
  <c r="F2660" i="14"/>
  <c r="F2661" i="14"/>
  <c r="F2662" i="14"/>
  <c r="F2663" i="14"/>
  <c r="F2664" i="14"/>
  <c r="F2665" i="14"/>
  <c r="F2666" i="14"/>
  <c r="F2667" i="14"/>
  <c r="F2668" i="14"/>
  <c r="F2669" i="14"/>
  <c r="F2670" i="14"/>
  <c r="F2671" i="14"/>
  <c r="F2672" i="14"/>
  <c r="F2673" i="14"/>
  <c r="F2674" i="14"/>
  <c r="F2675" i="14"/>
  <c r="F2676" i="14"/>
  <c r="F2677" i="14"/>
  <c r="F2678" i="14"/>
  <c r="F2679" i="14"/>
  <c r="F2680" i="14"/>
  <c r="F2681" i="14"/>
  <c r="F2682" i="14"/>
  <c r="F2683" i="14"/>
  <c r="F2684" i="14"/>
  <c r="F2685" i="14"/>
  <c r="F2686" i="14"/>
  <c r="F2687" i="14"/>
  <c r="F2688" i="14"/>
  <c r="F2689" i="14"/>
  <c r="F2690" i="14"/>
  <c r="F2691" i="14"/>
  <c r="F2692" i="14"/>
  <c r="F2693" i="14"/>
  <c r="F2694" i="14"/>
  <c r="F2695" i="14"/>
  <c r="F2696" i="14"/>
  <c r="F2697" i="14"/>
  <c r="F2698" i="14"/>
  <c r="F2699" i="14"/>
  <c r="F2700" i="14"/>
  <c r="F2701" i="14"/>
  <c r="F2702" i="14"/>
  <c r="F2703" i="14"/>
  <c r="F2704" i="14"/>
  <c r="F2705" i="14"/>
  <c r="F2706" i="14"/>
  <c r="F2707" i="14"/>
  <c r="F2708" i="14"/>
  <c r="F2709" i="14"/>
  <c r="F2710" i="14"/>
  <c r="F2711" i="14"/>
  <c r="F2712" i="14"/>
  <c r="F2713" i="14"/>
  <c r="F2714" i="14"/>
  <c r="F2715" i="14"/>
  <c r="F2716" i="14"/>
  <c r="F2717" i="14"/>
  <c r="F2718" i="14"/>
  <c r="F2719" i="14"/>
  <c r="F2720" i="14"/>
  <c r="F2721" i="14"/>
  <c r="F2722" i="14"/>
  <c r="F2723" i="14"/>
  <c r="F2724" i="14"/>
  <c r="F2725" i="14"/>
  <c r="F2726" i="14"/>
  <c r="F2727" i="14"/>
  <c r="F2728" i="14"/>
  <c r="F2729" i="14"/>
  <c r="F2730" i="14"/>
  <c r="F2731" i="14"/>
  <c r="F2732" i="14"/>
  <c r="F2733" i="14"/>
  <c r="F2734" i="14"/>
  <c r="F2735" i="14"/>
  <c r="F2736" i="14"/>
  <c r="F2737" i="14"/>
  <c r="F2738" i="14"/>
  <c r="F2739" i="14"/>
  <c r="F2740" i="14"/>
  <c r="F2741" i="14"/>
  <c r="F2742" i="14"/>
  <c r="F2743" i="14"/>
  <c r="F2744" i="14"/>
  <c r="F2745" i="14"/>
  <c r="F2746" i="14"/>
  <c r="F2747" i="14"/>
  <c r="F2748" i="14"/>
  <c r="F2749" i="14"/>
  <c r="F2750" i="14"/>
  <c r="F2751" i="14"/>
  <c r="F2752" i="14"/>
  <c r="F2753" i="14"/>
  <c r="F2754" i="14"/>
  <c r="F2755" i="14"/>
  <c r="F2756" i="14"/>
  <c r="F2757" i="14"/>
  <c r="F2758" i="14"/>
  <c r="F2759" i="14"/>
  <c r="F2760" i="14"/>
  <c r="F2761" i="14"/>
  <c r="F2762" i="14"/>
  <c r="F2763" i="14"/>
  <c r="F2764" i="14"/>
  <c r="F2765" i="14"/>
  <c r="F2766" i="14"/>
  <c r="F2767" i="14"/>
  <c r="F2768" i="14"/>
  <c r="F2769" i="14"/>
  <c r="F2770" i="14"/>
  <c r="F2771" i="14"/>
  <c r="F2772" i="14"/>
  <c r="F2773" i="14"/>
  <c r="F2774" i="14"/>
  <c r="F2775" i="14"/>
  <c r="F2776" i="14"/>
  <c r="F2777" i="14"/>
  <c r="F2778" i="14"/>
  <c r="F2779" i="14"/>
  <c r="F2780" i="14"/>
  <c r="F2781" i="14"/>
  <c r="F2782" i="14"/>
  <c r="F2783" i="14"/>
  <c r="F2784" i="14"/>
  <c r="F2785" i="14"/>
  <c r="F2786" i="14"/>
  <c r="F2787" i="14"/>
  <c r="F2788" i="14"/>
  <c r="F2789" i="14"/>
  <c r="F2790" i="14"/>
  <c r="F2791" i="14"/>
  <c r="F2792" i="14"/>
  <c r="F2793" i="14"/>
  <c r="F2794" i="14"/>
  <c r="F2795" i="14"/>
  <c r="F2796" i="14"/>
  <c r="F2797" i="14"/>
  <c r="F2798" i="14"/>
  <c r="F2799" i="14"/>
  <c r="F2800" i="14"/>
  <c r="F2801" i="14"/>
  <c r="F2802" i="14"/>
  <c r="F2803" i="14"/>
  <c r="F2804" i="14"/>
  <c r="F2805" i="14"/>
  <c r="F2806" i="14"/>
  <c r="F2807" i="14"/>
  <c r="F2808" i="14"/>
  <c r="F2809" i="14"/>
  <c r="F2810" i="14"/>
  <c r="F2811" i="14"/>
  <c r="F2812" i="14"/>
  <c r="F2813" i="14"/>
  <c r="F2814" i="14"/>
  <c r="F2815" i="14"/>
  <c r="F2816" i="14"/>
  <c r="F2817" i="14"/>
  <c r="F2818" i="14"/>
  <c r="F2819" i="14"/>
  <c r="F2820" i="14"/>
  <c r="F2821" i="14"/>
  <c r="F2822" i="14"/>
  <c r="F2823" i="14"/>
  <c r="F2824" i="14"/>
  <c r="F2825" i="14"/>
  <c r="F2826" i="14"/>
  <c r="F2827" i="14"/>
  <c r="F2828" i="14"/>
  <c r="F2829" i="14"/>
  <c r="F2830" i="14"/>
  <c r="F2831" i="14"/>
  <c r="F2832" i="14"/>
  <c r="F2833" i="14"/>
  <c r="F2834" i="14"/>
  <c r="F2835" i="14"/>
  <c r="F2836" i="14"/>
  <c r="F2837" i="14"/>
  <c r="F2838" i="14"/>
  <c r="F2839" i="14"/>
  <c r="F2840" i="14"/>
  <c r="F2841" i="14"/>
  <c r="F2842" i="14"/>
  <c r="F2843" i="14"/>
  <c r="F2844" i="14"/>
  <c r="F2845" i="14"/>
  <c r="F2846" i="14"/>
  <c r="F2847" i="14"/>
  <c r="F2848" i="14"/>
  <c r="F2849" i="14"/>
  <c r="F2850" i="14"/>
  <c r="F2851" i="14"/>
  <c r="F2852" i="14"/>
  <c r="F2853" i="14"/>
  <c r="F2854" i="14"/>
  <c r="F2855" i="14"/>
  <c r="F2856" i="14"/>
  <c r="F2857" i="14"/>
  <c r="F2858" i="14"/>
  <c r="F2859" i="14"/>
  <c r="F2860" i="14"/>
  <c r="F2861" i="14"/>
  <c r="F2862" i="14"/>
  <c r="F2863" i="14"/>
  <c r="F2864" i="14"/>
  <c r="F2865" i="14"/>
  <c r="F2866" i="14"/>
  <c r="F2867" i="14"/>
  <c r="F2868" i="14"/>
  <c r="F2869" i="14"/>
  <c r="F2870" i="14"/>
  <c r="F2871" i="14"/>
  <c r="F2872" i="14"/>
  <c r="F2873" i="14"/>
  <c r="F2874" i="14"/>
  <c r="F2875" i="14"/>
  <c r="F2876" i="14"/>
  <c r="F2877" i="14"/>
  <c r="F2878" i="14"/>
  <c r="F2879" i="14"/>
  <c r="F2880" i="14"/>
  <c r="F2881" i="14"/>
  <c r="F2882" i="14"/>
  <c r="F2883" i="14"/>
  <c r="F2884" i="14"/>
  <c r="F2885" i="14"/>
  <c r="F2886" i="14"/>
  <c r="F2887" i="14"/>
  <c r="F2888" i="14"/>
  <c r="F2889" i="14"/>
  <c r="F2890" i="14"/>
  <c r="F2891" i="14"/>
  <c r="F2892" i="14"/>
  <c r="F2893" i="14"/>
  <c r="F2894" i="14"/>
  <c r="F2895" i="14"/>
  <c r="F2896" i="14"/>
  <c r="F2897" i="14"/>
  <c r="F2898" i="14"/>
  <c r="F2899" i="14"/>
  <c r="F2900" i="14"/>
  <c r="F2901" i="14"/>
  <c r="F2902" i="14"/>
  <c r="F2903" i="14"/>
  <c r="F2904" i="14"/>
  <c r="F2905" i="14"/>
  <c r="F2906" i="14"/>
  <c r="F2907" i="14"/>
  <c r="F2908" i="14"/>
  <c r="F2909" i="14"/>
  <c r="F2910" i="14"/>
  <c r="F2911" i="14"/>
  <c r="F2912" i="14"/>
  <c r="F2913" i="14"/>
  <c r="F2914" i="14"/>
  <c r="F2915" i="14"/>
  <c r="F2916" i="14"/>
  <c r="F2917" i="14"/>
  <c r="F2918" i="14"/>
  <c r="F2919" i="14"/>
  <c r="F2920" i="14"/>
  <c r="F2921" i="14"/>
  <c r="F2922" i="14"/>
  <c r="F2923" i="14"/>
  <c r="F2924" i="14"/>
  <c r="F2925" i="14"/>
  <c r="F2926" i="14"/>
  <c r="F2927" i="14"/>
  <c r="F2928" i="14"/>
  <c r="F2929" i="14"/>
  <c r="F2930" i="14"/>
  <c r="F2931" i="14"/>
  <c r="F2932" i="14"/>
  <c r="F2933" i="14"/>
  <c r="F2934" i="14"/>
  <c r="F2935" i="14"/>
  <c r="F2936" i="14"/>
  <c r="F2937" i="14"/>
  <c r="F2938" i="14"/>
  <c r="F2939" i="14"/>
  <c r="F2940" i="14"/>
  <c r="F2941" i="14"/>
  <c r="F2942" i="14"/>
  <c r="F2943" i="14"/>
  <c r="F2944" i="14"/>
  <c r="F2945" i="14"/>
  <c r="F2946" i="14"/>
  <c r="F2947" i="14"/>
  <c r="F2948" i="14"/>
  <c r="F2949" i="14"/>
  <c r="F2950" i="14"/>
  <c r="F2951" i="14"/>
  <c r="F2952" i="14"/>
  <c r="F2953" i="14"/>
  <c r="F2954" i="14"/>
  <c r="F2955" i="14"/>
  <c r="F2956" i="14"/>
  <c r="F2957" i="14"/>
  <c r="F2958" i="14"/>
  <c r="F2959" i="14"/>
  <c r="F2960" i="14"/>
  <c r="F2961" i="14"/>
  <c r="F2962" i="14"/>
  <c r="F2963" i="14"/>
  <c r="F2964" i="14"/>
  <c r="F2965" i="14"/>
  <c r="F2966" i="14"/>
  <c r="F2967" i="14"/>
  <c r="F2968" i="14"/>
  <c r="F2969" i="14"/>
  <c r="F2970" i="14"/>
  <c r="F2971" i="14"/>
  <c r="F2972" i="14"/>
  <c r="F2973" i="14"/>
  <c r="F2974" i="14"/>
  <c r="F2975" i="14"/>
  <c r="F2976" i="14"/>
  <c r="F2977" i="14"/>
  <c r="F2978" i="14"/>
  <c r="F2979" i="14"/>
  <c r="F2980" i="14"/>
  <c r="F2981" i="14"/>
  <c r="F2982" i="14"/>
  <c r="F2983" i="14"/>
  <c r="F2984" i="14"/>
  <c r="F2985" i="14"/>
  <c r="F2986" i="14"/>
  <c r="F2987" i="14"/>
  <c r="F2988" i="14"/>
  <c r="F2989" i="14"/>
  <c r="F2990" i="14"/>
  <c r="F2991" i="14"/>
  <c r="F2992" i="14"/>
  <c r="F2993" i="14"/>
  <c r="F2994" i="14"/>
  <c r="F2995" i="14"/>
  <c r="F2996" i="14"/>
  <c r="F2997" i="14"/>
  <c r="F2998" i="14"/>
  <c r="F2999" i="14"/>
  <c r="F3000" i="14"/>
  <c r="F3001" i="14"/>
  <c r="F3002" i="14"/>
  <c r="F3003" i="14"/>
  <c r="F3004" i="14"/>
  <c r="F3005" i="14"/>
  <c r="F3006" i="14"/>
  <c r="F3007" i="14"/>
  <c r="F3008" i="14"/>
  <c r="F3009" i="14"/>
  <c r="F3010" i="14"/>
  <c r="F3011" i="14"/>
  <c r="F3012" i="14"/>
  <c r="F3013" i="14"/>
  <c r="F3014" i="14"/>
  <c r="F3015" i="14"/>
  <c r="F3016" i="14"/>
  <c r="F3017" i="14"/>
  <c r="F3018" i="14"/>
  <c r="F3019" i="14"/>
  <c r="F3020" i="14"/>
  <c r="F3021" i="14"/>
  <c r="F3022" i="14"/>
  <c r="F3023" i="14"/>
  <c r="F3024" i="14"/>
  <c r="F3025" i="14"/>
  <c r="F3026" i="14"/>
  <c r="F3027" i="14"/>
  <c r="F3028" i="14"/>
  <c r="F3029" i="14"/>
  <c r="F3030" i="14"/>
  <c r="F3031" i="14"/>
  <c r="F3032" i="14"/>
  <c r="F3033" i="14"/>
  <c r="F3034" i="14"/>
  <c r="F3035" i="14"/>
  <c r="F3036" i="14"/>
  <c r="F3037" i="14"/>
  <c r="F3038" i="14"/>
  <c r="F3039" i="14"/>
  <c r="F3040" i="14"/>
  <c r="F3041" i="14"/>
  <c r="F3042" i="14"/>
  <c r="F3043" i="14"/>
  <c r="F3044" i="14"/>
  <c r="F3045" i="14"/>
  <c r="F3046" i="14"/>
  <c r="F3047" i="14"/>
  <c r="F3048" i="14"/>
  <c r="F3049" i="14"/>
  <c r="F3050" i="14"/>
  <c r="F3051" i="14"/>
  <c r="F3052" i="14"/>
  <c r="F3053" i="14"/>
  <c r="F3054" i="14"/>
  <c r="F3055" i="14"/>
  <c r="F3056" i="14"/>
  <c r="F3057" i="14"/>
  <c r="F3058" i="14"/>
  <c r="F3059" i="14"/>
  <c r="F3060" i="14"/>
  <c r="F3061" i="14"/>
  <c r="F3062" i="14"/>
  <c r="F3063" i="14"/>
  <c r="F3064" i="14"/>
  <c r="F3065" i="14"/>
  <c r="F3066" i="14"/>
  <c r="F3067" i="14"/>
  <c r="F3068" i="14"/>
  <c r="F3069" i="14"/>
  <c r="F3070" i="14"/>
  <c r="F3071" i="14"/>
  <c r="F3072" i="14"/>
  <c r="F3073" i="14"/>
  <c r="F3074" i="14"/>
  <c r="F3075" i="14"/>
  <c r="F3076" i="14"/>
  <c r="F3077" i="14"/>
  <c r="F3078" i="14"/>
  <c r="F3079" i="14"/>
  <c r="F3080" i="14"/>
  <c r="F3081" i="14"/>
  <c r="F3082" i="14"/>
  <c r="F3083" i="14"/>
  <c r="F3084" i="14"/>
  <c r="F3085" i="14"/>
  <c r="F3086" i="14"/>
  <c r="F3087" i="14"/>
  <c r="F3088" i="14"/>
  <c r="F3089" i="14"/>
  <c r="F3090" i="14"/>
  <c r="F3091" i="14"/>
  <c r="F3092" i="14"/>
  <c r="F3093" i="14"/>
  <c r="F3094" i="14"/>
  <c r="F3095" i="14"/>
  <c r="F3096" i="14"/>
  <c r="F3097" i="14"/>
  <c r="F3098" i="14"/>
  <c r="F3099" i="14"/>
  <c r="F3100" i="14"/>
  <c r="F3101" i="14"/>
  <c r="F3102" i="14"/>
  <c r="F3103" i="14"/>
  <c r="F3104" i="14"/>
  <c r="F3105" i="14"/>
  <c r="F3106" i="14"/>
  <c r="F3107" i="14"/>
  <c r="F3108" i="14"/>
  <c r="F3109" i="14"/>
  <c r="F3110" i="14"/>
  <c r="F3111" i="14"/>
  <c r="F3112" i="14"/>
  <c r="F3113" i="14"/>
  <c r="F3114" i="14"/>
  <c r="F3115" i="14"/>
  <c r="F3116" i="14"/>
  <c r="F3117" i="14"/>
  <c r="F3118" i="14"/>
  <c r="F3119" i="14"/>
  <c r="F3120" i="14"/>
  <c r="F3121" i="14"/>
  <c r="F3122" i="14"/>
  <c r="F3123" i="14"/>
  <c r="F3124" i="14"/>
  <c r="F3125" i="14"/>
  <c r="F3126" i="14"/>
  <c r="F3127" i="14"/>
  <c r="F3128" i="14"/>
  <c r="F3129" i="14"/>
  <c r="F3130" i="14"/>
  <c r="F3131" i="14"/>
  <c r="F3132" i="14"/>
  <c r="F3133" i="14"/>
  <c r="F3134" i="14"/>
  <c r="F3135" i="14"/>
  <c r="F3136" i="14"/>
  <c r="F3137" i="14"/>
  <c r="F3138" i="14"/>
  <c r="F3139" i="14"/>
  <c r="F3140" i="14"/>
  <c r="F3141" i="14"/>
  <c r="F3142" i="14"/>
  <c r="F3143" i="14"/>
  <c r="F3144" i="14"/>
  <c r="F3145" i="14"/>
  <c r="F3146" i="14"/>
  <c r="F3147" i="14"/>
  <c r="F3148" i="14"/>
  <c r="F3149" i="14"/>
  <c r="F3150" i="14"/>
  <c r="F3151" i="14"/>
  <c r="F3152" i="14"/>
  <c r="F3153" i="14"/>
  <c r="F3154" i="14"/>
  <c r="F3155" i="14"/>
  <c r="F3156" i="14"/>
  <c r="F3157" i="14"/>
  <c r="F3158" i="14"/>
  <c r="F3159" i="14"/>
  <c r="F3160" i="14"/>
  <c r="F3161" i="14"/>
  <c r="F3162" i="14"/>
  <c r="F3163" i="14"/>
  <c r="F3164" i="14"/>
  <c r="F3165" i="14"/>
  <c r="F3166" i="14"/>
  <c r="F3167" i="14"/>
  <c r="F3168" i="14"/>
  <c r="F3169" i="14"/>
  <c r="F3170" i="14"/>
  <c r="F3171" i="14"/>
  <c r="F3172" i="14"/>
  <c r="F3173" i="14"/>
  <c r="F3174" i="14"/>
  <c r="F3175" i="14"/>
  <c r="F3176" i="14"/>
  <c r="F3177" i="14"/>
  <c r="F3178" i="14"/>
  <c r="F3179" i="14"/>
  <c r="F3180" i="14"/>
  <c r="F3181" i="14"/>
  <c r="F3182" i="14"/>
  <c r="F3183" i="14"/>
  <c r="F3184" i="14"/>
  <c r="F3185" i="14"/>
  <c r="F3186" i="14"/>
  <c r="F3187" i="14"/>
  <c r="F3188" i="14"/>
  <c r="F3189" i="14"/>
  <c r="F3190" i="14"/>
  <c r="F3191" i="14"/>
  <c r="F3192" i="14"/>
  <c r="F3193" i="14"/>
  <c r="F3194" i="14"/>
  <c r="F3195" i="14"/>
  <c r="F3196" i="14"/>
  <c r="F3197" i="14"/>
  <c r="F3198" i="14"/>
  <c r="F3199" i="14"/>
  <c r="F3200" i="14"/>
  <c r="F3201" i="14"/>
  <c r="F3202" i="14"/>
  <c r="F3203" i="14"/>
  <c r="F3204" i="14"/>
  <c r="F3205" i="14"/>
  <c r="F3206" i="14"/>
  <c r="F3207" i="14"/>
  <c r="F3208" i="14"/>
  <c r="F3209" i="14"/>
  <c r="F3210" i="14"/>
  <c r="F3211" i="14"/>
  <c r="F3212" i="14"/>
  <c r="F3213" i="14"/>
  <c r="F3214" i="14"/>
  <c r="F3215" i="14"/>
  <c r="F3216" i="14"/>
  <c r="F3217" i="14"/>
  <c r="F3218" i="14"/>
  <c r="F3219" i="14"/>
  <c r="F3220" i="14"/>
  <c r="F3221" i="14"/>
  <c r="F3222" i="14"/>
  <c r="F3223" i="14"/>
  <c r="F3224" i="14"/>
  <c r="F3225" i="14"/>
  <c r="F3226" i="14"/>
  <c r="F3227" i="14"/>
  <c r="F3228" i="14"/>
  <c r="F3229" i="14"/>
  <c r="F3230" i="14"/>
  <c r="F3231" i="14"/>
  <c r="F3232" i="14"/>
  <c r="F3233" i="14"/>
  <c r="F3234" i="14"/>
  <c r="F3235" i="14"/>
  <c r="F3236" i="14"/>
  <c r="F3237" i="14"/>
  <c r="F3238" i="14"/>
  <c r="F3239" i="14"/>
  <c r="F3240" i="14"/>
  <c r="F3241" i="14"/>
  <c r="F3242" i="14"/>
  <c r="F3243" i="14"/>
  <c r="F3244" i="14"/>
  <c r="F3245" i="14"/>
  <c r="F3246" i="14"/>
  <c r="F3247" i="14"/>
  <c r="F3248" i="14"/>
  <c r="F3249" i="14"/>
  <c r="F3250" i="14"/>
  <c r="F3251" i="14"/>
  <c r="F3252" i="14"/>
  <c r="F3253" i="14"/>
  <c r="F3254" i="14"/>
  <c r="F3255" i="14"/>
  <c r="F3256" i="14"/>
  <c r="F3257" i="14"/>
  <c r="F3258" i="14"/>
  <c r="F3259" i="14"/>
  <c r="F3260" i="14"/>
  <c r="F3261" i="14"/>
  <c r="F3262" i="14"/>
  <c r="F3263" i="14"/>
  <c r="F3264" i="14"/>
  <c r="F3265" i="14"/>
  <c r="F3266" i="14"/>
  <c r="F3267" i="14"/>
  <c r="F3268" i="14"/>
  <c r="F3269" i="14"/>
  <c r="F3270" i="14"/>
  <c r="F3271" i="14"/>
  <c r="F3272" i="14"/>
  <c r="F3273" i="14"/>
  <c r="F3274" i="14"/>
  <c r="F3275" i="14"/>
  <c r="F3276" i="14"/>
  <c r="F3277" i="14"/>
  <c r="F3278" i="14"/>
  <c r="F3279" i="14"/>
  <c r="F3280" i="14"/>
  <c r="F3281" i="14"/>
  <c r="F3282" i="14"/>
  <c r="F3283" i="14"/>
  <c r="F3284" i="14"/>
  <c r="F3285" i="14"/>
  <c r="F3286" i="14"/>
  <c r="F3287" i="14"/>
  <c r="F3288" i="14"/>
  <c r="F3289" i="14"/>
  <c r="F3290" i="14"/>
  <c r="F3291" i="14"/>
  <c r="F3292" i="14"/>
  <c r="F3293" i="14"/>
  <c r="F3294" i="14"/>
  <c r="F3295" i="14"/>
  <c r="F3296" i="14"/>
  <c r="F3297" i="14"/>
  <c r="F3298" i="14"/>
  <c r="F3299" i="14"/>
  <c r="F3300" i="14"/>
  <c r="F3301" i="14"/>
  <c r="F3302" i="14"/>
  <c r="F3303" i="14"/>
  <c r="F3304" i="14"/>
  <c r="F3305" i="14"/>
  <c r="F3306" i="14"/>
  <c r="F3307" i="14"/>
  <c r="F3308" i="14"/>
  <c r="F3309" i="14"/>
  <c r="F3310" i="14"/>
  <c r="F3311" i="14"/>
  <c r="F3312" i="14"/>
  <c r="F3313" i="14"/>
  <c r="F3314" i="14"/>
  <c r="F3315" i="14"/>
  <c r="F3316" i="14"/>
  <c r="F3317" i="14"/>
  <c r="F3318" i="14"/>
  <c r="F3319" i="14"/>
  <c r="F3320" i="14"/>
  <c r="F3321" i="14"/>
  <c r="F3322" i="14"/>
  <c r="F3323" i="14"/>
  <c r="F3324" i="14"/>
  <c r="F3325" i="14"/>
  <c r="F3326" i="14"/>
  <c r="F3327" i="14"/>
  <c r="F3328" i="14"/>
  <c r="F3329" i="14"/>
  <c r="F3330" i="14"/>
  <c r="F3331" i="14"/>
  <c r="F3332" i="14"/>
  <c r="F3333" i="14"/>
  <c r="F3334" i="14"/>
  <c r="F3335" i="14"/>
  <c r="F3336" i="14"/>
  <c r="F3337" i="14"/>
  <c r="F3338" i="14"/>
  <c r="F3339" i="14"/>
  <c r="F3340" i="14"/>
  <c r="F3341" i="14"/>
  <c r="F3342" i="14"/>
  <c r="F3343" i="14"/>
  <c r="F3344" i="14"/>
  <c r="F3345" i="14"/>
  <c r="F3346" i="14"/>
  <c r="F3347" i="14"/>
  <c r="F3348" i="14"/>
  <c r="F3349" i="14"/>
  <c r="F3350" i="14"/>
  <c r="F3351" i="14"/>
  <c r="F3352" i="14"/>
  <c r="F3353" i="14"/>
  <c r="F3354" i="14"/>
  <c r="F3355" i="14"/>
  <c r="F3356" i="14"/>
  <c r="F3357" i="14"/>
  <c r="F3358" i="14"/>
  <c r="F3359" i="14"/>
  <c r="F3360" i="14"/>
  <c r="F3361" i="14"/>
  <c r="F3362" i="14"/>
  <c r="F3363" i="14"/>
  <c r="F3364" i="14"/>
  <c r="F3365" i="14"/>
  <c r="F3366" i="14"/>
  <c r="F3367" i="14"/>
  <c r="F3368" i="14"/>
  <c r="F3369" i="14"/>
  <c r="F3370" i="14"/>
  <c r="F3371" i="14"/>
  <c r="F3372" i="14"/>
  <c r="F3373" i="14"/>
  <c r="F3374" i="14"/>
  <c r="F3375" i="14"/>
  <c r="F3376" i="14"/>
  <c r="F3377" i="14"/>
  <c r="F3378" i="14"/>
  <c r="F3379" i="14"/>
  <c r="F3380" i="14"/>
  <c r="F3381" i="14"/>
  <c r="F3382" i="14"/>
  <c r="F3383" i="14"/>
  <c r="F3384" i="14"/>
  <c r="F3385" i="14"/>
  <c r="F3386" i="14"/>
  <c r="F3387" i="14"/>
  <c r="F3388" i="14"/>
  <c r="F3389" i="14"/>
  <c r="F3390" i="14"/>
  <c r="F3391" i="14"/>
  <c r="F3392" i="14"/>
  <c r="F3393" i="14"/>
  <c r="F3394" i="14"/>
  <c r="F3395" i="14"/>
  <c r="F3396" i="14"/>
  <c r="F3397" i="14"/>
  <c r="F3398" i="14"/>
  <c r="F3399" i="14"/>
  <c r="F3400" i="14"/>
  <c r="F3401" i="14"/>
  <c r="F3402" i="14"/>
  <c r="F3403" i="14"/>
  <c r="F3404" i="14"/>
  <c r="F3405" i="14"/>
  <c r="F3406" i="14"/>
  <c r="F3407" i="14"/>
  <c r="F3408" i="14"/>
  <c r="F3409" i="14"/>
  <c r="F3410" i="14"/>
  <c r="F3411" i="14"/>
  <c r="F3412" i="14"/>
  <c r="F3413" i="14"/>
  <c r="F3414" i="14"/>
  <c r="F3415" i="14"/>
  <c r="F3416" i="14"/>
  <c r="F3417" i="14"/>
  <c r="F3418" i="14"/>
  <c r="F3419" i="14"/>
  <c r="F3420" i="14"/>
  <c r="F3421" i="14"/>
  <c r="F3422" i="14"/>
  <c r="F3423" i="14"/>
  <c r="F3424" i="14"/>
  <c r="F3425" i="14"/>
  <c r="F3426" i="14"/>
  <c r="F3427" i="14"/>
  <c r="F3428" i="14"/>
  <c r="F3429" i="14"/>
  <c r="F3430" i="14"/>
  <c r="F3431" i="14"/>
  <c r="F3432" i="14"/>
  <c r="F3433" i="14"/>
  <c r="F3434" i="14"/>
  <c r="F3435" i="14"/>
  <c r="F3436" i="14"/>
  <c r="F3437" i="14"/>
  <c r="F3438" i="14"/>
  <c r="F3439" i="14"/>
  <c r="F3440" i="14"/>
  <c r="F3441" i="14"/>
  <c r="F3442" i="14"/>
  <c r="F3443" i="14"/>
  <c r="F3444" i="14"/>
  <c r="F3445" i="14"/>
  <c r="F3446" i="14"/>
  <c r="F3447" i="14"/>
  <c r="F3448" i="14"/>
  <c r="F3449" i="14"/>
  <c r="F3450" i="14"/>
  <c r="F3451" i="14"/>
  <c r="F3452" i="14"/>
  <c r="F3453" i="14"/>
  <c r="F3454" i="14"/>
  <c r="F3455" i="14"/>
  <c r="F3456" i="14"/>
  <c r="F3457" i="14"/>
  <c r="F3458" i="14"/>
  <c r="F3459" i="14"/>
  <c r="F3460" i="14"/>
  <c r="F3461" i="14"/>
  <c r="F3462" i="14"/>
  <c r="F3463" i="14"/>
  <c r="F3464" i="14"/>
  <c r="F3465" i="14"/>
  <c r="F3466" i="14"/>
  <c r="F3467" i="14"/>
  <c r="F3468" i="14"/>
  <c r="F3469" i="14"/>
  <c r="F3470" i="14"/>
  <c r="F3471" i="14"/>
  <c r="F3472" i="14"/>
  <c r="F3473" i="14"/>
  <c r="F3474" i="14"/>
  <c r="F3475" i="14"/>
  <c r="F3476" i="14"/>
  <c r="F3477" i="14"/>
  <c r="F3478" i="14"/>
  <c r="F3479" i="14"/>
  <c r="F3480" i="14"/>
  <c r="F3481" i="14"/>
  <c r="F3482" i="14"/>
  <c r="F3483" i="14"/>
  <c r="F3484" i="14"/>
  <c r="F3485" i="14"/>
  <c r="F3486" i="14"/>
  <c r="F3487" i="14"/>
  <c r="F3488" i="14"/>
  <c r="F3489" i="14"/>
  <c r="F3490" i="14"/>
  <c r="F3491" i="14"/>
  <c r="F3492" i="14"/>
  <c r="F3493" i="14"/>
  <c r="F3494" i="14"/>
  <c r="F3495" i="14"/>
  <c r="F3496" i="14"/>
  <c r="F3497" i="14"/>
  <c r="F3498" i="14"/>
  <c r="F3499" i="14"/>
  <c r="F3500" i="14"/>
  <c r="F3501" i="14"/>
  <c r="F3502" i="14"/>
  <c r="F3503" i="14"/>
  <c r="F3504" i="14"/>
  <c r="F3505" i="14"/>
  <c r="F3506" i="14"/>
  <c r="F3507" i="14"/>
  <c r="F3508" i="14"/>
  <c r="F3509" i="14"/>
  <c r="F3510" i="14"/>
  <c r="F3511" i="14"/>
  <c r="F3512" i="14"/>
  <c r="F3513" i="14"/>
  <c r="F3514" i="14"/>
  <c r="F3515" i="14"/>
  <c r="F3516" i="14"/>
  <c r="F3517" i="14"/>
  <c r="F3518" i="14"/>
  <c r="F3519" i="14"/>
  <c r="F3520" i="14"/>
  <c r="F3521" i="14"/>
  <c r="F3522" i="14"/>
  <c r="F3523" i="14"/>
  <c r="F3524" i="14"/>
  <c r="F3525" i="14"/>
  <c r="F3526" i="14"/>
  <c r="F3527" i="14"/>
  <c r="F3528" i="14"/>
  <c r="F3529" i="14"/>
  <c r="F3530" i="14"/>
  <c r="F3531" i="14"/>
  <c r="F3532" i="14"/>
  <c r="F3533" i="14"/>
  <c r="F3534" i="14"/>
  <c r="F3535" i="14"/>
  <c r="F3536" i="14"/>
  <c r="F3537" i="14"/>
  <c r="F3538" i="14"/>
  <c r="F3539" i="14"/>
  <c r="F3540" i="14"/>
  <c r="F3541" i="14"/>
  <c r="F3542" i="14"/>
  <c r="F3543" i="14"/>
  <c r="F3544" i="14"/>
  <c r="F3545" i="14"/>
  <c r="F3546" i="14"/>
  <c r="F3547" i="14"/>
  <c r="F3548" i="14"/>
  <c r="F3549" i="14"/>
  <c r="F3550" i="14"/>
  <c r="F3551" i="14"/>
  <c r="F3552" i="14"/>
  <c r="F3553" i="14"/>
  <c r="F3554" i="14"/>
  <c r="F3555" i="14"/>
  <c r="F3556" i="14"/>
  <c r="F3557" i="14"/>
  <c r="F3558" i="14"/>
  <c r="F3559" i="14"/>
  <c r="F3560" i="14"/>
  <c r="F3561" i="14"/>
  <c r="F3562" i="14"/>
  <c r="F3563" i="14"/>
  <c r="F3564" i="14"/>
  <c r="F3565" i="14"/>
  <c r="F3566" i="14"/>
  <c r="F3567" i="14"/>
  <c r="F3568" i="14"/>
  <c r="F3569" i="14"/>
  <c r="F3570" i="14"/>
  <c r="F3571" i="14"/>
  <c r="F3572" i="14"/>
  <c r="F3573" i="14"/>
  <c r="F3574" i="14"/>
  <c r="F3575" i="14"/>
  <c r="F3576" i="14"/>
  <c r="F3577" i="14"/>
  <c r="F3578" i="14"/>
  <c r="F3579" i="14"/>
  <c r="F3580" i="14"/>
  <c r="F3581" i="14"/>
  <c r="F3582" i="14"/>
  <c r="F3583" i="14"/>
  <c r="F3584" i="14"/>
  <c r="F3585" i="14"/>
  <c r="F3586" i="14"/>
  <c r="F3587" i="14"/>
  <c r="F3588" i="14"/>
  <c r="F3589" i="14"/>
  <c r="F3590" i="14"/>
  <c r="F3591" i="14"/>
  <c r="F3592" i="14"/>
  <c r="F3593" i="14"/>
  <c r="F3594" i="14"/>
  <c r="F3595" i="14"/>
  <c r="F3596" i="14"/>
  <c r="F3597" i="14"/>
  <c r="F3598" i="14"/>
  <c r="F3599" i="14"/>
  <c r="F3600" i="14"/>
  <c r="F3601" i="14"/>
  <c r="F3602" i="14"/>
  <c r="F3603" i="14"/>
  <c r="F3604" i="14"/>
  <c r="F3605" i="14"/>
  <c r="F3606" i="14"/>
  <c r="F3607" i="14"/>
  <c r="F3608" i="14"/>
  <c r="F3609" i="14"/>
  <c r="F3610" i="14"/>
  <c r="F3611" i="14"/>
  <c r="F3612" i="14"/>
  <c r="F3613" i="14"/>
  <c r="F3614" i="14"/>
  <c r="F3615" i="14"/>
  <c r="F3616" i="14"/>
  <c r="F3617" i="14"/>
  <c r="F3618" i="14"/>
  <c r="F3619" i="14"/>
  <c r="F3620" i="14"/>
  <c r="F3621" i="14"/>
  <c r="F3622" i="14"/>
  <c r="F3623" i="14"/>
  <c r="F3624" i="14"/>
  <c r="F3625" i="14"/>
  <c r="F3626" i="14"/>
  <c r="F3627" i="14"/>
  <c r="F3628" i="14"/>
  <c r="F3629" i="14"/>
  <c r="F3630" i="14"/>
  <c r="F3631" i="14"/>
  <c r="F3632" i="14"/>
  <c r="F3633" i="14"/>
  <c r="F3634" i="14"/>
  <c r="F3635" i="14"/>
  <c r="F3636" i="14"/>
  <c r="F3637" i="14"/>
  <c r="F3638" i="14"/>
  <c r="F3639" i="14"/>
  <c r="F3640" i="14"/>
  <c r="F3641" i="14"/>
  <c r="F3642" i="14"/>
  <c r="F3643" i="14"/>
  <c r="F3644" i="14"/>
  <c r="F3645" i="14"/>
  <c r="F3646" i="14"/>
  <c r="F3647" i="14"/>
  <c r="F3648" i="14"/>
  <c r="F3649" i="14"/>
  <c r="F3650" i="14"/>
  <c r="F3651" i="14"/>
  <c r="F3652" i="14"/>
  <c r="F3653" i="14"/>
  <c r="F3654" i="14"/>
  <c r="F3655" i="14"/>
  <c r="F3656" i="14"/>
  <c r="F3657" i="14"/>
  <c r="F3658" i="14"/>
  <c r="F3659" i="14"/>
  <c r="F3660" i="14"/>
  <c r="F3661" i="14"/>
  <c r="F3662" i="14"/>
  <c r="F3663" i="14"/>
  <c r="F3664" i="14"/>
  <c r="F3665" i="14"/>
  <c r="F3666" i="14"/>
  <c r="F3667" i="14"/>
  <c r="F3668" i="14"/>
  <c r="F3669" i="14"/>
  <c r="F3670" i="14"/>
  <c r="F3671" i="14"/>
  <c r="F3672" i="14"/>
  <c r="F3673" i="14"/>
  <c r="F3674" i="14"/>
  <c r="F3675" i="14"/>
  <c r="F3676" i="14"/>
  <c r="F3677" i="14"/>
  <c r="F3678" i="14"/>
  <c r="F3679" i="14"/>
  <c r="F3680" i="14"/>
  <c r="F3681" i="14"/>
  <c r="F3682" i="14"/>
  <c r="F3683" i="14"/>
  <c r="F3684" i="14"/>
  <c r="F3685" i="14"/>
  <c r="F3686" i="14"/>
  <c r="F3687" i="14"/>
  <c r="F3688" i="14"/>
  <c r="F3689" i="14"/>
  <c r="F3690" i="14"/>
  <c r="F3691" i="14"/>
  <c r="F3692" i="14"/>
  <c r="F3693" i="14"/>
  <c r="F3694" i="14"/>
  <c r="F3695" i="14"/>
  <c r="F3696" i="14"/>
  <c r="F3697" i="14"/>
  <c r="F3698" i="14"/>
  <c r="F3699" i="14"/>
  <c r="F3700" i="14"/>
  <c r="F3701" i="14"/>
  <c r="F3702" i="14"/>
  <c r="F3703" i="14"/>
  <c r="F3704" i="14"/>
  <c r="F3705" i="14"/>
  <c r="F3706" i="14"/>
  <c r="F3707" i="14"/>
  <c r="F3708" i="14"/>
  <c r="F3709" i="14"/>
  <c r="F3710" i="14"/>
  <c r="F3711" i="14"/>
  <c r="F3712" i="14"/>
  <c r="F3713" i="14"/>
  <c r="F3714" i="14"/>
  <c r="F3715" i="14"/>
  <c r="F3716" i="14"/>
  <c r="F3717" i="14"/>
  <c r="F3718" i="14"/>
  <c r="F3719" i="14"/>
  <c r="F3720" i="14"/>
  <c r="F3721" i="14"/>
  <c r="F3722" i="14"/>
  <c r="F3723" i="14"/>
  <c r="F3724" i="14"/>
  <c r="F3725" i="14"/>
  <c r="F3726" i="14"/>
  <c r="F3727" i="14"/>
  <c r="F3728" i="14"/>
  <c r="F3729" i="14"/>
  <c r="F3730" i="14"/>
  <c r="F3731" i="14"/>
  <c r="F3732" i="14"/>
  <c r="F3733" i="14"/>
  <c r="F3734" i="14"/>
  <c r="F3735" i="14"/>
  <c r="F3736" i="14"/>
  <c r="F3737" i="14"/>
  <c r="F3738" i="14"/>
  <c r="F3739" i="14"/>
  <c r="F3740" i="14"/>
  <c r="F3741" i="14"/>
  <c r="F3742" i="14"/>
  <c r="F3743" i="14"/>
  <c r="F3744" i="14"/>
  <c r="F3745" i="14"/>
  <c r="F3746" i="14"/>
  <c r="F3747" i="14"/>
  <c r="F3748" i="14"/>
  <c r="F3749" i="14"/>
  <c r="F3750" i="14"/>
  <c r="F3751" i="14"/>
  <c r="F3752" i="14"/>
  <c r="F3753" i="14"/>
  <c r="F3754" i="14"/>
  <c r="F3755" i="14"/>
  <c r="F3756" i="14"/>
  <c r="F3757" i="14"/>
  <c r="F3758" i="14"/>
  <c r="F3759" i="14"/>
  <c r="F3760" i="14"/>
  <c r="F3761" i="14"/>
  <c r="F3762" i="14"/>
  <c r="F3763" i="14"/>
  <c r="F3764" i="14"/>
  <c r="F3765" i="14"/>
  <c r="F3766" i="14"/>
  <c r="F3767" i="14"/>
  <c r="F3768" i="14"/>
  <c r="F3769" i="14"/>
  <c r="F3770" i="14"/>
  <c r="F3771" i="14"/>
  <c r="F3772" i="14"/>
  <c r="F3773" i="14"/>
  <c r="F3774" i="14"/>
  <c r="F3775" i="14"/>
  <c r="F3776" i="14"/>
  <c r="F3777" i="14"/>
  <c r="F3778" i="14"/>
  <c r="F3779" i="14"/>
  <c r="F3780" i="14"/>
  <c r="F3781" i="14"/>
  <c r="F3782" i="14"/>
  <c r="F3783" i="14"/>
  <c r="F3784" i="14"/>
  <c r="F3785" i="14"/>
  <c r="F3786" i="14"/>
  <c r="F3787" i="14"/>
  <c r="F3788" i="14"/>
  <c r="F3789" i="14"/>
  <c r="F3790" i="14"/>
  <c r="F3791" i="14"/>
  <c r="F3792" i="14"/>
  <c r="F3793" i="14"/>
  <c r="F3794" i="14"/>
  <c r="F3795" i="14"/>
  <c r="F3796" i="14"/>
  <c r="F3797" i="14"/>
  <c r="F3798" i="14"/>
  <c r="F3799" i="14"/>
  <c r="F3800" i="14"/>
  <c r="F3801" i="14"/>
  <c r="F3802" i="14"/>
  <c r="F3803" i="14"/>
  <c r="F3804" i="14"/>
  <c r="F3805" i="14"/>
  <c r="F3806" i="14"/>
  <c r="F3807" i="14"/>
  <c r="F3808" i="14"/>
  <c r="F3809" i="14"/>
  <c r="F3810" i="14"/>
  <c r="F3811" i="14"/>
  <c r="F3812" i="14"/>
  <c r="F3813" i="14"/>
  <c r="F3814" i="14"/>
  <c r="F3815" i="14"/>
  <c r="F3816" i="14"/>
  <c r="F3817" i="14"/>
  <c r="F3818" i="14"/>
  <c r="F3819" i="14"/>
  <c r="F3820" i="14"/>
  <c r="F3821" i="14"/>
  <c r="F3822" i="14"/>
  <c r="F3823" i="14"/>
  <c r="F3824" i="14"/>
  <c r="F3825" i="14"/>
  <c r="F3826" i="14"/>
  <c r="F3827" i="14"/>
  <c r="F3828" i="14"/>
  <c r="F3829" i="14"/>
  <c r="F3830" i="14"/>
  <c r="F3831" i="14"/>
  <c r="F3832" i="14"/>
  <c r="F3833" i="14"/>
  <c r="F3834" i="14"/>
  <c r="F3835" i="14"/>
  <c r="F3836" i="14"/>
  <c r="F3837" i="14"/>
  <c r="F3838" i="14"/>
  <c r="F3839" i="14"/>
  <c r="F3840" i="14"/>
  <c r="F3841" i="14"/>
  <c r="F3842" i="14"/>
  <c r="F3843" i="14"/>
  <c r="F3844" i="14"/>
  <c r="F3845" i="14"/>
  <c r="F3846" i="14"/>
  <c r="F3847" i="14"/>
  <c r="F3848" i="14"/>
  <c r="F3849" i="14"/>
  <c r="F3850" i="14"/>
  <c r="F3851" i="14"/>
  <c r="F3852" i="14"/>
  <c r="F3853" i="14"/>
  <c r="F3854" i="14"/>
  <c r="F3855" i="14"/>
  <c r="F3856" i="14"/>
  <c r="F3857" i="14"/>
  <c r="F3858" i="14"/>
  <c r="F3859" i="14"/>
  <c r="F3860" i="14"/>
  <c r="F3861" i="14"/>
  <c r="F3862" i="14"/>
  <c r="F3863" i="14"/>
  <c r="F3864" i="14"/>
  <c r="F3865" i="14"/>
  <c r="F3866" i="14"/>
  <c r="F3867" i="14"/>
  <c r="F3868" i="14"/>
  <c r="F3869" i="14"/>
  <c r="F3870" i="14"/>
  <c r="F3871" i="14"/>
  <c r="F3872" i="14"/>
  <c r="F3873" i="14"/>
  <c r="F3874" i="14"/>
  <c r="F3875" i="14"/>
  <c r="F3876" i="14"/>
  <c r="F3877" i="14"/>
  <c r="F3878" i="14"/>
  <c r="F3879" i="14"/>
  <c r="F3880" i="14"/>
  <c r="F3881" i="14"/>
  <c r="F3882" i="14"/>
  <c r="F3883" i="14"/>
  <c r="F3884" i="14"/>
  <c r="F3885" i="14"/>
  <c r="F3886" i="14"/>
  <c r="F3887" i="14"/>
  <c r="F3888" i="14"/>
  <c r="F3889" i="14"/>
  <c r="F3890" i="14"/>
  <c r="F3891" i="14"/>
  <c r="F3892" i="14"/>
  <c r="F3893" i="14"/>
  <c r="F3894" i="14"/>
  <c r="F3895" i="14"/>
  <c r="F3896" i="14"/>
  <c r="F3897" i="14"/>
  <c r="F3898" i="14"/>
  <c r="F3899" i="14"/>
  <c r="F3900" i="14"/>
  <c r="F3901" i="14"/>
  <c r="F3902" i="14"/>
  <c r="F3903" i="14"/>
  <c r="F3904" i="14"/>
  <c r="F3905" i="14"/>
  <c r="F3906" i="14"/>
  <c r="F3907" i="14"/>
  <c r="F3908" i="14"/>
  <c r="F3909" i="14"/>
  <c r="F3910" i="14"/>
  <c r="F3911" i="14"/>
  <c r="F3912" i="14"/>
  <c r="F3913" i="14"/>
  <c r="F3914" i="14"/>
  <c r="F3915" i="14"/>
  <c r="F3916" i="14"/>
  <c r="F3917" i="14"/>
  <c r="F3918" i="14"/>
  <c r="F3919" i="14"/>
  <c r="F3920" i="14"/>
  <c r="F3921" i="14"/>
  <c r="F3922" i="14"/>
  <c r="F3923" i="14"/>
  <c r="F3924" i="14"/>
  <c r="F3925" i="14"/>
  <c r="F3926" i="14"/>
  <c r="F3927" i="14"/>
  <c r="F3928" i="14"/>
  <c r="F3929" i="14"/>
  <c r="F3930" i="14"/>
  <c r="F3931" i="14"/>
  <c r="F3932" i="14"/>
  <c r="F3933" i="14"/>
  <c r="F3934" i="14"/>
  <c r="F3935" i="14"/>
  <c r="F3936" i="14"/>
  <c r="F3937" i="14"/>
  <c r="F3938" i="14"/>
  <c r="F3939" i="14"/>
  <c r="F3940" i="14"/>
  <c r="F3941" i="14"/>
  <c r="F3942" i="14"/>
  <c r="F3943" i="14"/>
  <c r="F3944" i="14"/>
  <c r="F3945" i="14"/>
  <c r="F3946" i="14"/>
  <c r="F3947" i="14"/>
  <c r="F3948" i="14"/>
  <c r="F3949" i="14"/>
  <c r="F3950" i="14"/>
  <c r="F3951" i="14"/>
  <c r="F3952" i="14"/>
  <c r="F3953" i="14"/>
  <c r="F3954" i="14"/>
  <c r="F3955" i="14"/>
  <c r="F3956" i="14"/>
  <c r="F3957" i="14"/>
  <c r="F3958" i="14"/>
  <c r="F3959" i="14"/>
  <c r="F3960" i="14"/>
  <c r="F3961" i="14"/>
  <c r="F3962" i="14"/>
  <c r="F3963" i="14"/>
  <c r="F3964" i="14"/>
  <c r="F3965" i="14"/>
  <c r="F3966" i="14"/>
  <c r="F3967" i="14"/>
  <c r="F3968" i="14"/>
  <c r="F3969" i="14"/>
  <c r="F3970" i="14"/>
  <c r="F3971" i="14"/>
  <c r="F3972" i="14"/>
  <c r="F3973" i="14"/>
  <c r="F3974" i="14"/>
  <c r="F3975" i="14"/>
  <c r="F3976" i="14"/>
  <c r="F3977" i="14"/>
  <c r="F3978" i="14"/>
  <c r="F3979" i="14"/>
  <c r="F3980" i="14"/>
  <c r="F3981" i="14"/>
  <c r="F3982" i="14"/>
  <c r="F3983" i="14"/>
  <c r="F3984" i="14"/>
  <c r="F3985" i="14"/>
  <c r="F3986" i="14"/>
  <c r="F3987" i="14"/>
  <c r="F3988" i="14"/>
  <c r="F3989" i="14"/>
  <c r="F3990" i="14"/>
  <c r="F3991" i="14"/>
  <c r="F3992" i="14"/>
  <c r="F3993" i="14"/>
  <c r="F3994" i="14"/>
  <c r="F3995" i="14"/>
  <c r="F3996" i="14"/>
  <c r="F3997" i="14"/>
  <c r="F3998" i="14"/>
  <c r="F3999" i="14"/>
  <c r="F4000" i="14"/>
  <c r="F4001" i="14"/>
  <c r="F4002" i="14"/>
  <c r="F4003" i="14"/>
  <c r="F4004" i="14"/>
  <c r="F4005" i="14"/>
  <c r="F4006" i="14"/>
  <c r="F4007" i="14"/>
  <c r="F4008" i="14"/>
  <c r="F4009" i="14"/>
  <c r="F4010" i="14"/>
  <c r="F4011" i="14"/>
  <c r="F4012" i="14"/>
  <c r="F4013" i="14"/>
  <c r="F4014" i="14"/>
  <c r="F4015" i="14"/>
  <c r="F4016" i="14"/>
  <c r="F4017" i="14"/>
  <c r="F4018" i="14"/>
  <c r="F4019" i="14"/>
  <c r="F4020" i="14"/>
  <c r="F4021" i="14"/>
  <c r="F4022" i="14"/>
  <c r="F4023" i="14"/>
  <c r="F4024" i="14"/>
  <c r="F4025" i="14"/>
  <c r="F4026" i="14"/>
  <c r="F4027" i="14"/>
  <c r="F4028" i="14"/>
  <c r="F4029" i="14"/>
  <c r="F4030" i="14"/>
  <c r="F4031" i="14"/>
  <c r="F4032" i="14"/>
  <c r="F4033" i="14"/>
  <c r="F4034" i="14"/>
  <c r="F4035" i="14"/>
  <c r="F4036" i="14"/>
  <c r="F4037" i="14"/>
  <c r="F4038" i="14"/>
  <c r="F4039" i="14"/>
  <c r="F4040" i="14"/>
  <c r="F4041" i="14"/>
  <c r="F4042" i="14"/>
  <c r="F4043" i="14"/>
  <c r="F4044" i="14"/>
  <c r="F4045" i="14"/>
  <c r="F4046" i="14"/>
  <c r="F4047" i="14"/>
  <c r="F4048" i="14"/>
  <c r="F4049" i="14"/>
  <c r="F4050" i="14"/>
  <c r="F4051" i="14"/>
  <c r="F4052" i="14"/>
  <c r="F4053" i="14"/>
  <c r="F4054" i="14"/>
  <c r="F4055" i="14"/>
  <c r="F4056" i="14"/>
  <c r="F4057" i="14"/>
  <c r="F4058" i="14"/>
  <c r="F4059" i="14"/>
  <c r="F4060" i="14"/>
  <c r="F4061" i="14"/>
  <c r="F4062" i="14"/>
  <c r="F4063" i="14"/>
  <c r="F4064" i="14"/>
  <c r="F4065" i="14"/>
  <c r="F4066" i="14"/>
  <c r="F4067" i="14"/>
  <c r="F4068" i="14"/>
  <c r="F4069" i="14"/>
  <c r="F4070" i="14"/>
  <c r="F4071" i="14"/>
  <c r="F4072" i="14"/>
  <c r="F4073" i="14"/>
  <c r="F4074" i="14"/>
  <c r="F4075" i="14"/>
  <c r="F4076" i="14"/>
  <c r="F4077" i="14"/>
  <c r="F4078" i="14"/>
  <c r="F4079" i="14"/>
  <c r="F4080" i="14"/>
  <c r="F4081" i="14"/>
  <c r="F4082" i="14"/>
  <c r="F4083" i="14"/>
  <c r="F4084" i="14"/>
  <c r="F4085" i="14"/>
  <c r="F4086" i="14"/>
  <c r="F4087" i="14"/>
  <c r="F4088" i="14"/>
  <c r="F4089" i="14"/>
  <c r="F4090" i="14"/>
  <c r="F4091" i="14"/>
  <c r="F4092" i="14"/>
  <c r="F4093" i="14"/>
  <c r="F4094" i="14"/>
  <c r="F4095" i="14"/>
  <c r="F4096" i="14"/>
  <c r="F4097" i="14"/>
  <c r="F4098" i="14"/>
  <c r="F4099" i="14"/>
  <c r="F4100" i="14"/>
  <c r="F4101" i="14"/>
  <c r="F4102" i="14"/>
  <c r="F4103" i="14"/>
  <c r="F4104" i="14"/>
  <c r="F4105" i="14"/>
  <c r="F4106" i="14"/>
  <c r="F4107" i="14"/>
  <c r="F4108" i="14"/>
  <c r="F4109" i="14"/>
  <c r="F4110" i="14"/>
  <c r="F4111" i="14"/>
  <c r="F4112" i="14"/>
  <c r="F4113" i="14"/>
  <c r="F4114" i="14"/>
  <c r="F4115" i="14"/>
  <c r="F4116" i="14"/>
  <c r="F4117" i="14"/>
  <c r="F4118" i="14"/>
  <c r="F4119" i="14"/>
  <c r="F4120" i="14"/>
  <c r="F4121" i="14"/>
  <c r="F4122" i="14"/>
  <c r="F4123" i="14"/>
  <c r="F4124" i="14"/>
  <c r="F4125" i="14"/>
  <c r="F4126" i="14"/>
  <c r="F4127" i="14"/>
  <c r="F4128" i="14"/>
  <c r="F4129" i="14"/>
  <c r="F4130" i="14"/>
  <c r="F4131" i="14"/>
  <c r="F4132" i="14"/>
  <c r="F4133" i="14"/>
  <c r="F4134" i="14"/>
  <c r="F4135" i="14"/>
  <c r="F4136" i="14"/>
  <c r="F4137" i="14"/>
  <c r="F4138" i="14"/>
  <c r="F4139" i="14"/>
  <c r="F4140" i="14"/>
  <c r="F4141" i="14"/>
  <c r="F4142" i="14"/>
  <c r="F4143" i="14"/>
  <c r="F4144" i="14"/>
  <c r="F4145" i="14"/>
  <c r="F4146" i="14"/>
  <c r="F4147" i="14"/>
  <c r="F4148" i="14"/>
  <c r="F4149" i="14"/>
  <c r="F4150" i="14"/>
  <c r="F4151" i="14"/>
  <c r="F4152" i="14"/>
  <c r="F4153" i="14"/>
  <c r="F4154" i="14"/>
  <c r="F4155" i="14"/>
  <c r="F4156" i="14"/>
  <c r="F4157" i="14"/>
  <c r="F4158" i="14"/>
  <c r="F4159" i="14"/>
  <c r="F4160" i="14"/>
  <c r="F4161" i="14"/>
  <c r="F4162" i="14"/>
  <c r="F4163" i="14"/>
  <c r="F4164" i="14"/>
  <c r="F4165" i="14"/>
  <c r="F4166" i="14"/>
  <c r="F4167" i="14"/>
  <c r="F4168" i="14"/>
  <c r="F4169" i="14"/>
  <c r="F4170" i="14"/>
  <c r="F4171" i="14"/>
  <c r="F4172" i="14"/>
  <c r="F4173" i="14"/>
  <c r="F4174" i="14"/>
  <c r="F4175" i="14"/>
  <c r="F4176" i="14"/>
  <c r="F4177" i="14"/>
  <c r="F4178" i="14"/>
  <c r="F4179" i="14"/>
  <c r="F4180" i="14"/>
  <c r="F4181" i="14"/>
  <c r="F4182" i="14"/>
  <c r="F4183" i="14"/>
  <c r="F4184" i="14"/>
  <c r="F4185" i="14"/>
  <c r="F4186" i="14"/>
  <c r="F4187" i="14"/>
  <c r="F4188" i="14"/>
  <c r="F4189" i="14"/>
  <c r="F4190" i="14"/>
  <c r="F4191" i="14"/>
  <c r="F4192" i="14"/>
  <c r="F4193" i="14"/>
  <c r="F4194" i="14"/>
  <c r="F4195" i="14"/>
  <c r="F4196" i="14"/>
  <c r="F4197" i="14"/>
  <c r="F4198" i="14"/>
  <c r="F4199" i="14"/>
  <c r="F4200" i="14"/>
  <c r="F4201" i="14"/>
  <c r="F4202" i="14"/>
  <c r="F4203" i="14"/>
  <c r="F4204" i="14"/>
  <c r="F4205" i="14"/>
  <c r="F4206" i="14"/>
  <c r="F4207" i="14"/>
  <c r="F4208" i="14"/>
  <c r="F4209" i="14"/>
  <c r="F4210" i="14"/>
  <c r="F4211" i="14"/>
  <c r="F4212" i="14"/>
  <c r="F4213" i="14"/>
  <c r="F4214" i="14"/>
  <c r="F4215" i="14"/>
  <c r="F4216" i="14"/>
  <c r="F4217" i="14"/>
  <c r="F4218" i="14"/>
  <c r="F4219" i="14"/>
  <c r="F4220" i="14"/>
  <c r="F4221" i="14"/>
  <c r="F4222" i="14"/>
  <c r="F4223" i="14"/>
  <c r="F4224" i="14"/>
  <c r="F4225" i="14"/>
  <c r="F4226" i="14"/>
  <c r="F4227" i="14"/>
  <c r="F4228" i="14"/>
  <c r="F4229" i="14"/>
  <c r="F4230" i="14"/>
  <c r="F4231" i="14"/>
  <c r="F4232" i="14"/>
  <c r="F4233" i="14"/>
  <c r="F4234" i="14"/>
  <c r="F4235" i="14"/>
  <c r="F4236" i="14"/>
  <c r="F4237" i="14"/>
  <c r="F4238" i="14"/>
  <c r="F4239" i="14"/>
  <c r="F4240" i="14"/>
  <c r="F4241" i="14"/>
  <c r="F4242" i="14"/>
  <c r="F4243" i="14"/>
  <c r="F4244" i="14"/>
  <c r="F4245" i="14"/>
  <c r="F4246" i="14"/>
  <c r="F4247" i="14"/>
  <c r="F4248" i="14"/>
  <c r="F4249" i="14"/>
  <c r="F4250" i="14"/>
  <c r="F4251" i="14"/>
  <c r="F4252" i="14"/>
  <c r="F4253" i="14"/>
  <c r="F4254" i="14"/>
  <c r="F4255" i="14"/>
  <c r="F4256" i="14"/>
  <c r="F4257" i="14"/>
  <c r="F4258" i="14"/>
  <c r="F4259" i="14"/>
  <c r="F4260" i="14"/>
  <c r="F4261" i="14"/>
  <c r="F4262" i="14"/>
  <c r="F4263" i="14"/>
  <c r="F4264" i="14"/>
  <c r="F4265" i="14"/>
  <c r="F4266" i="14"/>
  <c r="F4267" i="14"/>
  <c r="F4268" i="14"/>
  <c r="F4269" i="14"/>
  <c r="F4270" i="14"/>
  <c r="F4271" i="14"/>
  <c r="F4272" i="14"/>
  <c r="F4273" i="14"/>
  <c r="F4274" i="14"/>
  <c r="F4275" i="14"/>
  <c r="F4276" i="14"/>
  <c r="F4277" i="14"/>
  <c r="F4278" i="14"/>
  <c r="F4279" i="14"/>
  <c r="F4280" i="14"/>
  <c r="F4281" i="14"/>
  <c r="F4282" i="14"/>
  <c r="F4283" i="14"/>
  <c r="F4284" i="14"/>
  <c r="F4285" i="14"/>
  <c r="F4286" i="14"/>
  <c r="F4287" i="14"/>
  <c r="F4288" i="14"/>
  <c r="F4289" i="14"/>
  <c r="F4290" i="14"/>
  <c r="F4291" i="14"/>
  <c r="F4292" i="14"/>
  <c r="F4293" i="14"/>
  <c r="F4294" i="14"/>
  <c r="F4295" i="14"/>
  <c r="F4296" i="14"/>
  <c r="F4297" i="14"/>
  <c r="F4298" i="14"/>
  <c r="F4299" i="14"/>
  <c r="F4300" i="14"/>
  <c r="F4301" i="14"/>
  <c r="F4302" i="14"/>
  <c r="F4303" i="14"/>
  <c r="F4304" i="14"/>
  <c r="F4305" i="14"/>
  <c r="F4306" i="14"/>
  <c r="F4307" i="14"/>
  <c r="F4308" i="14"/>
  <c r="F4309" i="14"/>
  <c r="F4310" i="14"/>
  <c r="F4311" i="14"/>
  <c r="F4312" i="14"/>
  <c r="F4313" i="14"/>
  <c r="F4314" i="14"/>
  <c r="F4315" i="14"/>
  <c r="F4316" i="14"/>
  <c r="F4317" i="14"/>
  <c r="F4318" i="14"/>
  <c r="F4319" i="14"/>
  <c r="F4320" i="14"/>
  <c r="F4321" i="14"/>
  <c r="F4322" i="14"/>
  <c r="F4323" i="14"/>
  <c r="F4324" i="14"/>
  <c r="F4325" i="14"/>
  <c r="F4326" i="14"/>
  <c r="F4327" i="14"/>
  <c r="F4328" i="14"/>
  <c r="F4329" i="14"/>
  <c r="F4330" i="14"/>
  <c r="F4331" i="14"/>
  <c r="F4332" i="14"/>
  <c r="F4333" i="14"/>
  <c r="F4334" i="14"/>
  <c r="F4335" i="14"/>
  <c r="F4336" i="14"/>
  <c r="F4337" i="14"/>
  <c r="F4338" i="14"/>
  <c r="F4339" i="14"/>
  <c r="F4340" i="14"/>
  <c r="F4341" i="14"/>
  <c r="F4342" i="14"/>
  <c r="F4343" i="14"/>
  <c r="F4344" i="14"/>
  <c r="F4345" i="14"/>
  <c r="F4346" i="14"/>
  <c r="F4347" i="14"/>
  <c r="F4348" i="14"/>
  <c r="F4349" i="14"/>
  <c r="F4350" i="14"/>
  <c r="F4351" i="14"/>
  <c r="F4352" i="14"/>
  <c r="F4353" i="14"/>
  <c r="F4354" i="14"/>
  <c r="F4355" i="14"/>
  <c r="F4356" i="14"/>
  <c r="F4357" i="14"/>
  <c r="F4358" i="14"/>
  <c r="F4359" i="14"/>
  <c r="F4360" i="14"/>
  <c r="F4361" i="14"/>
  <c r="F4362" i="14"/>
  <c r="F4363" i="14"/>
  <c r="F4364" i="14"/>
  <c r="F4365" i="14"/>
  <c r="F4366" i="14"/>
  <c r="F4367" i="14"/>
  <c r="F4368" i="14"/>
  <c r="F4369" i="14"/>
  <c r="F4370" i="14"/>
  <c r="F4371" i="14"/>
  <c r="F4372" i="14"/>
  <c r="F4373" i="14"/>
  <c r="F4374" i="14"/>
  <c r="F4375" i="14"/>
  <c r="F4376" i="14"/>
  <c r="F4377" i="14"/>
  <c r="F4378" i="14"/>
  <c r="F4379" i="14"/>
  <c r="F4380" i="14"/>
  <c r="F4381" i="14"/>
  <c r="F4382" i="14"/>
  <c r="F4383" i="14"/>
  <c r="F4384" i="14"/>
  <c r="F4385" i="14"/>
  <c r="F4386" i="14"/>
  <c r="F4387" i="14"/>
  <c r="F4388" i="14"/>
  <c r="F4389" i="14"/>
  <c r="F4390" i="14"/>
  <c r="F4391" i="14"/>
  <c r="F4392" i="14"/>
  <c r="F4393" i="14"/>
  <c r="F4394" i="14"/>
  <c r="F4395" i="14"/>
  <c r="F4396" i="14"/>
  <c r="F4397" i="14"/>
  <c r="F4398" i="14"/>
  <c r="F4399" i="14"/>
  <c r="F4400" i="14"/>
  <c r="F4401" i="14"/>
  <c r="F4402" i="14"/>
  <c r="F4403" i="14"/>
  <c r="F4404" i="14"/>
  <c r="F4405" i="14"/>
  <c r="F4406" i="14"/>
  <c r="F4407" i="14"/>
  <c r="F4408" i="14"/>
  <c r="F4409" i="14"/>
  <c r="F4410" i="14"/>
  <c r="F4411" i="14"/>
  <c r="F4412" i="14"/>
  <c r="F4413" i="14"/>
  <c r="F4414" i="14"/>
  <c r="F4415" i="14"/>
  <c r="F4416" i="14"/>
  <c r="F4417" i="14"/>
  <c r="F4418" i="14"/>
  <c r="F4419" i="14"/>
  <c r="F4420" i="14"/>
  <c r="F4421" i="14"/>
  <c r="F4422" i="14"/>
  <c r="F4423" i="14"/>
  <c r="F4424" i="14"/>
  <c r="F4425" i="14"/>
  <c r="F4426" i="14"/>
  <c r="F4427" i="14"/>
  <c r="F4428" i="14"/>
  <c r="F4429" i="14"/>
  <c r="F4430" i="14"/>
  <c r="F4431" i="14"/>
  <c r="F4432" i="14"/>
  <c r="F4433" i="14"/>
  <c r="F4434" i="14"/>
  <c r="F4435" i="14"/>
  <c r="F4436" i="14"/>
  <c r="F4437" i="14"/>
  <c r="F4438" i="14"/>
  <c r="F4439" i="14"/>
  <c r="F4440" i="14"/>
  <c r="F4441" i="14"/>
  <c r="F4442" i="14"/>
  <c r="F4443" i="14"/>
  <c r="F4444" i="14"/>
  <c r="F4445" i="14"/>
  <c r="F4446" i="14"/>
  <c r="F4447" i="14"/>
  <c r="F4448" i="14"/>
  <c r="F4449" i="14"/>
  <c r="F4450" i="14"/>
  <c r="F4451" i="14"/>
  <c r="F4452" i="14"/>
  <c r="F4453" i="14"/>
  <c r="F4454" i="14"/>
  <c r="F4455" i="14"/>
  <c r="F4456" i="14"/>
  <c r="F4457" i="14"/>
  <c r="F4458" i="14"/>
  <c r="F4459" i="14"/>
  <c r="F4460" i="14"/>
  <c r="F4461" i="14"/>
  <c r="F4462" i="14"/>
  <c r="F4463" i="14"/>
  <c r="F4464" i="14"/>
  <c r="F4465" i="14"/>
  <c r="F4466" i="14"/>
  <c r="F4467" i="14"/>
  <c r="F4468" i="14"/>
  <c r="F4469" i="14"/>
  <c r="F4470" i="14"/>
  <c r="F4471" i="14"/>
  <c r="F4472" i="14"/>
  <c r="F4473" i="14"/>
  <c r="F4474" i="14"/>
  <c r="F4475" i="14"/>
  <c r="F4476" i="14"/>
  <c r="F4477" i="14"/>
  <c r="F4478" i="14"/>
  <c r="F4479" i="14"/>
  <c r="F4480" i="14"/>
  <c r="F4481" i="14"/>
  <c r="F4482" i="14"/>
  <c r="F4483" i="14"/>
  <c r="F4484" i="14"/>
  <c r="F4485" i="14"/>
  <c r="F4486" i="14"/>
  <c r="F4487" i="14"/>
  <c r="F4488" i="14"/>
  <c r="F4489" i="14"/>
  <c r="F4490" i="14"/>
  <c r="F4491" i="14"/>
  <c r="F4492" i="14"/>
  <c r="F4493" i="14"/>
  <c r="F4494" i="14"/>
  <c r="F4495" i="14"/>
  <c r="F4496" i="14"/>
  <c r="F4497" i="14"/>
  <c r="F4498" i="14"/>
  <c r="F4499" i="14"/>
  <c r="F4500" i="14"/>
  <c r="F4501" i="14"/>
  <c r="F4502" i="14"/>
  <c r="F4503" i="14"/>
  <c r="F4504" i="14"/>
  <c r="F4505" i="14"/>
  <c r="F4506" i="14"/>
  <c r="F4507" i="14"/>
  <c r="F4508" i="14"/>
  <c r="F4509" i="14"/>
  <c r="F4510" i="14"/>
  <c r="F4511" i="14"/>
  <c r="F4512" i="14"/>
  <c r="F4513" i="14"/>
  <c r="F4514" i="14"/>
  <c r="F4515" i="14"/>
  <c r="F4516" i="14"/>
  <c r="F4517" i="14"/>
  <c r="F4518" i="14"/>
  <c r="F4519" i="14"/>
  <c r="F4520" i="14"/>
  <c r="F4521" i="14"/>
  <c r="F4522" i="14"/>
  <c r="F4523" i="14"/>
  <c r="F4524" i="14"/>
  <c r="F4525" i="14"/>
  <c r="F4526" i="14"/>
  <c r="F4527" i="14"/>
  <c r="F4528" i="14"/>
  <c r="F4529" i="14"/>
  <c r="F4530" i="14"/>
  <c r="F4531" i="14"/>
  <c r="F4532" i="14"/>
  <c r="F4533" i="14"/>
  <c r="F4534" i="14"/>
  <c r="F4535" i="14"/>
  <c r="F4536" i="14"/>
  <c r="F4537" i="14"/>
  <c r="F4538" i="14"/>
  <c r="F4539" i="14"/>
  <c r="F4540" i="14"/>
  <c r="F4541" i="14"/>
  <c r="F4542" i="14"/>
  <c r="F4543" i="14"/>
  <c r="F4544" i="14"/>
  <c r="F4545" i="14"/>
  <c r="F4546" i="14"/>
  <c r="F4547" i="14"/>
  <c r="F4548" i="14"/>
  <c r="F4549" i="14"/>
  <c r="F4550" i="14"/>
  <c r="F4551" i="14"/>
  <c r="F4552" i="14"/>
  <c r="F4553" i="14"/>
  <c r="F4554" i="14"/>
  <c r="F4555" i="14"/>
  <c r="F4556" i="14"/>
  <c r="F4557" i="14"/>
  <c r="F4558" i="14"/>
  <c r="F4559" i="14"/>
  <c r="F4560" i="14"/>
  <c r="F4561" i="14"/>
  <c r="F4562" i="14"/>
  <c r="F4563" i="14"/>
  <c r="F4564" i="14"/>
  <c r="F4565" i="14"/>
  <c r="F4566" i="14"/>
  <c r="F4567" i="14"/>
  <c r="F4568" i="14"/>
  <c r="F4569" i="14"/>
  <c r="F4570" i="14"/>
  <c r="F4571" i="14"/>
  <c r="F4572" i="14"/>
  <c r="F4573" i="14"/>
  <c r="F4574" i="14"/>
  <c r="F4575" i="14"/>
  <c r="F4576" i="14"/>
  <c r="F4577" i="14"/>
  <c r="F4578" i="14"/>
  <c r="F4579" i="14"/>
  <c r="F4580" i="14"/>
  <c r="F4581" i="14"/>
  <c r="F4582" i="14"/>
  <c r="F4583" i="14"/>
  <c r="F4584" i="14"/>
  <c r="F4585" i="14"/>
  <c r="F4586" i="14"/>
  <c r="F4587" i="14"/>
  <c r="F4588" i="14"/>
  <c r="F4589" i="14"/>
  <c r="F4590" i="14"/>
  <c r="F4591" i="14"/>
  <c r="F4592" i="14"/>
  <c r="F4593" i="14"/>
  <c r="F4594" i="14"/>
  <c r="F4595" i="14"/>
  <c r="F4596" i="14"/>
  <c r="F4597" i="14"/>
  <c r="F4598" i="14"/>
  <c r="F4599" i="14"/>
  <c r="F4600" i="14"/>
  <c r="F4601" i="14"/>
  <c r="F4602" i="14"/>
  <c r="F4603" i="14"/>
  <c r="F4604" i="14"/>
  <c r="F4605" i="14"/>
  <c r="F4606" i="14"/>
  <c r="F4607" i="14"/>
  <c r="F4608" i="14"/>
  <c r="F4609" i="14"/>
  <c r="F4610" i="14"/>
  <c r="F4611" i="14"/>
  <c r="F4612" i="14"/>
  <c r="F4613" i="14"/>
  <c r="F4614" i="14"/>
  <c r="F4615" i="14"/>
  <c r="F4616" i="14"/>
  <c r="F4617" i="14"/>
  <c r="F4618" i="14"/>
  <c r="F4619" i="14"/>
  <c r="F4620" i="14"/>
  <c r="F4621" i="14"/>
  <c r="F4622" i="14"/>
  <c r="F4623" i="14"/>
  <c r="F4624" i="14"/>
  <c r="F4625" i="14"/>
  <c r="F4626" i="14"/>
  <c r="F4627" i="14"/>
  <c r="F4628" i="14"/>
  <c r="F4629" i="14"/>
  <c r="F4630" i="14"/>
  <c r="F4631" i="14"/>
  <c r="F4632" i="14"/>
  <c r="F4633" i="14"/>
  <c r="F4634" i="14"/>
  <c r="F4635" i="14"/>
  <c r="F4636" i="14"/>
  <c r="F4637" i="14"/>
  <c r="F4638" i="14"/>
  <c r="F4639" i="14"/>
  <c r="F4640" i="14"/>
  <c r="F4641" i="14"/>
  <c r="F4642" i="14"/>
  <c r="F4643" i="14"/>
  <c r="F4644" i="14"/>
  <c r="F4645" i="14"/>
  <c r="F4646" i="14"/>
  <c r="F4647" i="14"/>
  <c r="F4648" i="14"/>
  <c r="F4649" i="14"/>
  <c r="F4650" i="14"/>
  <c r="F4651" i="14"/>
  <c r="F4652" i="14"/>
  <c r="F4653" i="14"/>
  <c r="F4654" i="14"/>
  <c r="F4655" i="14"/>
  <c r="F4656" i="14"/>
  <c r="F4657" i="14"/>
  <c r="F4658" i="14"/>
  <c r="F4659" i="14"/>
  <c r="F4660" i="14"/>
  <c r="F4661" i="14"/>
  <c r="F4662" i="14"/>
  <c r="F4663" i="14"/>
  <c r="F4664" i="14"/>
  <c r="F4665" i="14"/>
  <c r="F4666" i="14"/>
  <c r="F4667" i="14"/>
  <c r="F4668" i="14"/>
  <c r="F4669" i="14"/>
  <c r="F4670" i="14"/>
  <c r="F4671" i="14"/>
  <c r="F4672" i="14"/>
  <c r="F4673" i="14"/>
  <c r="F4674" i="14"/>
  <c r="F4675" i="14"/>
  <c r="F4676" i="14"/>
  <c r="F4677" i="14"/>
  <c r="F4678" i="14"/>
  <c r="F4679" i="14"/>
  <c r="F4680" i="14"/>
  <c r="F4681" i="14"/>
  <c r="F4682" i="14"/>
  <c r="F4683" i="14"/>
  <c r="F4684" i="14"/>
  <c r="F4685" i="14"/>
  <c r="F4686" i="14"/>
  <c r="F4687" i="14"/>
  <c r="F4688" i="14"/>
  <c r="F4689" i="14"/>
  <c r="F4690" i="14"/>
  <c r="F4691" i="14"/>
  <c r="F4692" i="14"/>
  <c r="F4693" i="14"/>
  <c r="F4694" i="14"/>
  <c r="F4695" i="14"/>
  <c r="F4696" i="14"/>
  <c r="F4697" i="14"/>
  <c r="F4698" i="14"/>
  <c r="F4699" i="14"/>
  <c r="F4700" i="14"/>
  <c r="F4701" i="14"/>
  <c r="F4702" i="14"/>
  <c r="F4703" i="14"/>
  <c r="F4704" i="14"/>
  <c r="F4705" i="14"/>
  <c r="F4706" i="14"/>
  <c r="F4707" i="14"/>
  <c r="F4708" i="14"/>
  <c r="F4709" i="14"/>
  <c r="F4710" i="14"/>
  <c r="F4711" i="14"/>
  <c r="F4712" i="14"/>
  <c r="F4713" i="14"/>
  <c r="F4714" i="14"/>
  <c r="F4715" i="14"/>
  <c r="F4716" i="14"/>
  <c r="F4717" i="14"/>
  <c r="F4718" i="14"/>
  <c r="F4719" i="14"/>
  <c r="F4720" i="14"/>
  <c r="F4721" i="14"/>
  <c r="F4722" i="14"/>
  <c r="F4723" i="14"/>
  <c r="F4724" i="14"/>
  <c r="F4725" i="14"/>
  <c r="F4726" i="14"/>
  <c r="F4727" i="14"/>
  <c r="F4728" i="14"/>
  <c r="F4729" i="14"/>
  <c r="F4730" i="14"/>
  <c r="F4731" i="14"/>
  <c r="F4732" i="14"/>
  <c r="F4733" i="14"/>
  <c r="F4734" i="14"/>
  <c r="F4735" i="14"/>
  <c r="F4736" i="14"/>
  <c r="F4737" i="14"/>
  <c r="F4738" i="14"/>
  <c r="F4739" i="14"/>
  <c r="F4740" i="14"/>
  <c r="F4741" i="14"/>
  <c r="F4742" i="14"/>
  <c r="F4743" i="14"/>
  <c r="F4744" i="14"/>
  <c r="F4745" i="14"/>
  <c r="F4746" i="14"/>
  <c r="F4747" i="14"/>
  <c r="F4748" i="14"/>
  <c r="F4749" i="14"/>
  <c r="F4750" i="14"/>
  <c r="F4751" i="14"/>
  <c r="F4752" i="14"/>
  <c r="F4753" i="14"/>
  <c r="F4754" i="14"/>
  <c r="F4755" i="14"/>
  <c r="F4756" i="14"/>
  <c r="F4757" i="14"/>
  <c r="F4758" i="14"/>
  <c r="F4759" i="14"/>
  <c r="F4760" i="14"/>
  <c r="F4761" i="14"/>
  <c r="F4762" i="14"/>
  <c r="F4763" i="14"/>
  <c r="F4764" i="14"/>
  <c r="F4765" i="14"/>
  <c r="F4766" i="14"/>
  <c r="F4767" i="14"/>
  <c r="F4768" i="14"/>
  <c r="F4769" i="14"/>
  <c r="F4770" i="14"/>
  <c r="F4771" i="14"/>
  <c r="F4772" i="14"/>
  <c r="F4773" i="14"/>
  <c r="F4774" i="14"/>
  <c r="F4775" i="14"/>
  <c r="F4776" i="14"/>
  <c r="F4777" i="14"/>
  <c r="F4778" i="14"/>
  <c r="F4779" i="14"/>
  <c r="F4780" i="14"/>
  <c r="F4781" i="14"/>
  <c r="F4782" i="14"/>
  <c r="F4783" i="14"/>
  <c r="F4784" i="14"/>
  <c r="F4785" i="14"/>
  <c r="F4786" i="14"/>
  <c r="F4787" i="14"/>
  <c r="F4788" i="14"/>
  <c r="F4789" i="14"/>
  <c r="F4790" i="14"/>
  <c r="F4791" i="14"/>
  <c r="F4792" i="14"/>
  <c r="F4793" i="14"/>
  <c r="F4794" i="14"/>
  <c r="F4795" i="14"/>
  <c r="F4796" i="14"/>
  <c r="F4797" i="14"/>
  <c r="F4798" i="14"/>
  <c r="F4799" i="14"/>
  <c r="F4800" i="14"/>
  <c r="F4801" i="14"/>
  <c r="F4802" i="14"/>
  <c r="F4803" i="14"/>
  <c r="F4804" i="14"/>
  <c r="F4805" i="14"/>
  <c r="F4806" i="14"/>
  <c r="F4807" i="14"/>
  <c r="F4808" i="14"/>
  <c r="F4809" i="14"/>
  <c r="F4810" i="14"/>
  <c r="F4811" i="14"/>
  <c r="F4812" i="14"/>
  <c r="F4813" i="14"/>
  <c r="F4814" i="14"/>
  <c r="F4815" i="14"/>
  <c r="F4816" i="14"/>
  <c r="F4817" i="14"/>
  <c r="F4818" i="14"/>
  <c r="F4819" i="14"/>
  <c r="F4820" i="14"/>
  <c r="F4821" i="14"/>
  <c r="F4822" i="14"/>
  <c r="F4823" i="14"/>
  <c r="F4824" i="14"/>
  <c r="F4825" i="14"/>
  <c r="F4826" i="14"/>
  <c r="F4827" i="14"/>
  <c r="F4828" i="14"/>
  <c r="F4829" i="14"/>
  <c r="F4830" i="14"/>
  <c r="F4831" i="14"/>
  <c r="F4832" i="14"/>
  <c r="F4833" i="14"/>
  <c r="F4834" i="14"/>
  <c r="F4835" i="14"/>
  <c r="F4836" i="14"/>
  <c r="F4837" i="14"/>
  <c r="F4838" i="14"/>
  <c r="F4839" i="14"/>
  <c r="F4840" i="14"/>
  <c r="F4841" i="14"/>
  <c r="F4842" i="14"/>
  <c r="F4843" i="14"/>
  <c r="F4844" i="14"/>
  <c r="F4845" i="14"/>
  <c r="F4846" i="14"/>
  <c r="F4847" i="14"/>
  <c r="F4848" i="14"/>
  <c r="F4849" i="14"/>
  <c r="F4850" i="14"/>
  <c r="F4851" i="14"/>
  <c r="F4852" i="14"/>
  <c r="F4853" i="14"/>
  <c r="F4854" i="14"/>
  <c r="F4855" i="14"/>
  <c r="F4856" i="14"/>
  <c r="F4857" i="14"/>
  <c r="F4858" i="14"/>
  <c r="F4859" i="14"/>
  <c r="F4860" i="14"/>
  <c r="F4861" i="14"/>
  <c r="F4862" i="14"/>
  <c r="F4863" i="14"/>
  <c r="F4864" i="14"/>
  <c r="F4865" i="14"/>
  <c r="F4866" i="14"/>
  <c r="F4867" i="14"/>
  <c r="F4868" i="14"/>
  <c r="F4869" i="14"/>
  <c r="F4870" i="14"/>
  <c r="F4871" i="14"/>
  <c r="F4872" i="14"/>
  <c r="F4873" i="14"/>
  <c r="F4874" i="14"/>
  <c r="F4875" i="14"/>
  <c r="F4876" i="14"/>
  <c r="F4877" i="14"/>
  <c r="F4878" i="14"/>
  <c r="F4879" i="14"/>
  <c r="F4880" i="14"/>
  <c r="F4881" i="14"/>
  <c r="F4882" i="14"/>
  <c r="F4883" i="14"/>
  <c r="F4884" i="14"/>
  <c r="F4885" i="14"/>
  <c r="F4886" i="14"/>
  <c r="F4887" i="14"/>
  <c r="F4888" i="14"/>
  <c r="F4889" i="14"/>
  <c r="F4890" i="14"/>
  <c r="F4891" i="14"/>
  <c r="F4892" i="14"/>
  <c r="F4893" i="14"/>
  <c r="F4894" i="14"/>
  <c r="F4895" i="14"/>
  <c r="F4896" i="14"/>
  <c r="F4897" i="14"/>
  <c r="F4898" i="14"/>
  <c r="F4899" i="14"/>
  <c r="F4900" i="14"/>
  <c r="F4901" i="14"/>
  <c r="F4902" i="14"/>
  <c r="F4903" i="14"/>
  <c r="F4904" i="14"/>
  <c r="F4905" i="14"/>
  <c r="F4906" i="14"/>
  <c r="F4907" i="14"/>
  <c r="F4908" i="14"/>
  <c r="F4909" i="14"/>
  <c r="F4910" i="14"/>
  <c r="F4911" i="14"/>
  <c r="F4912" i="14"/>
  <c r="F4913" i="14"/>
  <c r="F4914" i="14"/>
  <c r="F4915" i="14"/>
  <c r="F4916" i="14"/>
  <c r="F4917" i="14"/>
  <c r="F4918" i="14"/>
  <c r="F4919" i="14"/>
  <c r="F4920" i="14"/>
  <c r="F4921" i="14"/>
  <c r="F4922" i="14"/>
  <c r="F4923" i="14"/>
  <c r="F4924" i="14"/>
  <c r="F4925" i="14"/>
  <c r="F4926" i="14"/>
  <c r="F4927" i="14"/>
  <c r="F4928" i="14"/>
  <c r="F4929" i="14"/>
  <c r="F4930" i="14"/>
  <c r="F4931" i="14"/>
  <c r="F4932" i="14"/>
  <c r="F4933" i="14"/>
  <c r="F4934" i="14"/>
  <c r="F4935" i="14"/>
  <c r="F4936" i="14"/>
  <c r="F4937" i="14"/>
  <c r="F4938" i="14"/>
  <c r="F4939" i="14"/>
  <c r="F4940" i="14"/>
  <c r="F4941" i="14"/>
  <c r="F4942" i="14"/>
  <c r="F4943" i="14"/>
  <c r="F4944" i="14"/>
  <c r="F4945" i="14"/>
  <c r="F4946" i="14"/>
  <c r="F4947" i="14"/>
  <c r="F4948" i="14"/>
  <c r="F4949" i="14"/>
  <c r="F4950" i="14"/>
  <c r="F4951" i="14"/>
  <c r="F4952" i="14"/>
  <c r="F4953" i="14"/>
  <c r="F4954" i="14"/>
  <c r="F4955" i="14"/>
  <c r="F4956" i="14"/>
  <c r="F4957" i="14"/>
  <c r="F4958" i="14"/>
  <c r="F4959" i="14"/>
  <c r="F4960" i="14"/>
  <c r="F4961" i="14"/>
  <c r="F4962" i="14"/>
  <c r="F4963" i="14"/>
  <c r="F4964" i="14"/>
  <c r="F4965" i="14"/>
  <c r="F4966" i="14"/>
  <c r="F4967" i="14"/>
  <c r="F4968" i="14"/>
  <c r="F4969" i="14"/>
  <c r="F4970" i="14"/>
  <c r="F4971" i="14"/>
  <c r="F4972" i="14"/>
  <c r="F4973" i="14"/>
  <c r="F4974" i="14"/>
  <c r="F4975" i="14"/>
  <c r="F4976" i="14"/>
  <c r="F4977" i="14"/>
  <c r="F4978" i="14"/>
  <c r="F4979" i="14"/>
  <c r="F4980" i="14"/>
  <c r="F4981" i="14"/>
  <c r="F4982" i="14"/>
  <c r="F4983" i="14"/>
  <c r="F4984" i="14"/>
  <c r="F4985" i="14"/>
  <c r="F4986" i="14"/>
  <c r="F4987" i="14"/>
  <c r="F4988" i="14"/>
  <c r="F4989" i="14"/>
  <c r="F4990" i="14"/>
  <c r="F4991" i="14"/>
  <c r="F4992" i="14"/>
  <c r="F4993" i="14"/>
  <c r="F4994" i="14"/>
  <c r="F4995" i="14"/>
  <c r="F4996" i="14"/>
  <c r="F4997" i="14"/>
  <c r="F4998" i="14"/>
  <c r="F4999" i="14"/>
  <c r="F5000" i="14"/>
  <c r="F5001" i="14"/>
  <c r="F5002" i="14"/>
  <c r="F5003" i="14"/>
  <c r="F5004" i="14"/>
  <c r="F5005" i="14"/>
  <c r="F5006" i="14"/>
  <c r="F5007" i="14"/>
  <c r="F5008" i="14"/>
  <c r="F5009" i="14"/>
  <c r="F5010" i="14"/>
  <c r="F5011" i="14"/>
  <c r="F5012" i="14"/>
  <c r="F5013" i="14"/>
  <c r="F5014" i="14"/>
  <c r="F5015" i="14"/>
  <c r="F5016" i="14"/>
  <c r="F5017" i="14"/>
  <c r="F5018" i="14"/>
  <c r="F5019" i="14"/>
  <c r="F5020" i="14"/>
  <c r="F5021" i="14"/>
  <c r="F5022" i="14"/>
  <c r="F5023" i="14"/>
  <c r="F5024" i="14"/>
  <c r="F5025" i="14"/>
  <c r="F5026" i="14"/>
  <c r="F5027" i="14"/>
  <c r="F5028" i="14"/>
  <c r="F5029" i="14"/>
  <c r="F5030" i="14"/>
  <c r="F5031" i="14"/>
  <c r="F5032" i="14"/>
  <c r="F5033" i="14"/>
  <c r="F5034" i="14"/>
  <c r="F5035" i="14"/>
  <c r="F5036" i="14"/>
  <c r="F5037" i="14"/>
  <c r="F5038" i="14"/>
  <c r="F5039" i="14"/>
  <c r="F5040" i="14"/>
  <c r="F5041" i="14"/>
  <c r="F5042" i="14"/>
  <c r="F5043" i="14"/>
  <c r="F5044" i="14"/>
  <c r="F5045" i="14"/>
  <c r="F5046" i="14"/>
  <c r="F5047" i="14"/>
  <c r="F5048" i="14"/>
  <c r="F5049" i="14"/>
  <c r="F5050" i="14"/>
  <c r="F5051" i="14"/>
  <c r="F5052" i="14"/>
  <c r="F5053" i="14"/>
  <c r="F5054" i="14"/>
  <c r="F5055" i="14"/>
  <c r="F5056" i="14"/>
  <c r="F5057" i="14"/>
  <c r="F5058" i="14"/>
  <c r="F5059" i="14"/>
  <c r="F5060" i="14"/>
  <c r="F5061" i="14"/>
  <c r="F5062" i="14"/>
  <c r="F5063" i="14"/>
  <c r="F5064" i="14"/>
  <c r="F5065" i="14"/>
  <c r="F5066" i="14"/>
  <c r="F5067" i="14"/>
  <c r="F5068" i="14"/>
  <c r="F5069" i="14"/>
  <c r="F5070" i="14"/>
  <c r="F5071" i="14"/>
  <c r="F5072" i="14"/>
  <c r="F5073" i="14"/>
  <c r="F5074" i="14"/>
  <c r="F5075" i="14"/>
  <c r="F5076" i="14"/>
  <c r="F5077" i="14"/>
  <c r="F5078" i="14"/>
  <c r="F5079" i="14"/>
  <c r="F5080" i="14"/>
  <c r="F5081" i="14"/>
  <c r="F5082" i="14"/>
  <c r="F5083" i="14"/>
  <c r="F5084" i="14"/>
  <c r="F5085" i="14"/>
  <c r="F5086" i="14"/>
  <c r="F5087" i="14"/>
  <c r="F5088" i="14"/>
  <c r="F5089" i="14"/>
  <c r="F5090" i="14"/>
  <c r="F5091" i="14"/>
  <c r="F5092" i="14"/>
  <c r="F5093" i="14"/>
  <c r="F5094" i="14"/>
  <c r="F5095" i="14"/>
  <c r="F5096" i="14"/>
  <c r="F5097" i="14"/>
  <c r="F5098" i="14"/>
  <c r="F5099" i="14"/>
  <c r="F5100" i="14"/>
  <c r="F5101" i="14"/>
  <c r="F5102" i="14"/>
  <c r="F5103" i="14"/>
  <c r="F5104" i="14"/>
  <c r="F5105" i="14"/>
  <c r="F5106" i="14"/>
  <c r="F5107" i="14"/>
  <c r="F5108" i="14"/>
  <c r="F5109" i="14"/>
  <c r="F5110" i="14"/>
  <c r="F5111" i="14"/>
  <c r="F5112" i="14"/>
  <c r="F5113" i="14"/>
  <c r="F5114" i="14"/>
  <c r="F5115" i="14"/>
  <c r="F5116" i="14"/>
  <c r="F5117" i="14"/>
  <c r="F5118" i="14"/>
  <c r="F5119" i="14"/>
  <c r="F5120" i="14"/>
  <c r="F5121" i="14"/>
  <c r="F5122" i="14"/>
  <c r="F5123" i="14"/>
  <c r="F5124" i="14"/>
  <c r="F5125" i="14"/>
  <c r="F5126" i="14"/>
  <c r="F5127" i="14"/>
  <c r="F5128" i="14"/>
  <c r="F5129" i="14"/>
  <c r="F5130" i="14"/>
  <c r="F5131" i="14"/>
  <c r="F5132" i="14"/>
  <c r="F5133" i="14"/>
  <c r="F5134" i="14"/>
  <c r="F5135" i="14"/>
  <c r="F5136" i="14"/>
  <c r="F5137" i="14"/>
  <c r="F5138" i="14"/>
  <c r="F5139" i="14"/>
  <c r="F5140" i="14"/>
  <c r="F5141" i="14"/>
  <c r="F5142" i="14"/>
  <c r="F5143" i="14"/>
  <c r="F5144" i="14"/>
  <c r="F5145" i="14"/>
  <c r="F5146" i="14"/>
  <c r="F5147" i="14"/>
  <c r="F5148" i="14"/>
  <c r="F5149" i="14"/>
  <c r="F5150" i="14"/>
  <c r="F5151" i="14"/>
  <c r="F5152" i="14"/>
  <c r="F5153" i="14"/>
  <c r="F5154" i="14"/>
  <c r="F5155" i="14"/>
  <c r="F5156" i="14"/>
  <c r="F5157" i="14"/>
  <c r="F5158" i="14"/>
  <c r="F5159" i="14"/>
  <c r="F5160" i="14"/>
  <c r="F5161" i="14"/>
  <c r="F5162" i="14"/>
  <c r="F5163" i="14"/>
  <c r="F5164" i="14"/>
  <c r="F5165" i="14"/>
  <c r="F5166" i="14"/>
  <c r="F5167" i="14"/>
  <c r="F5168" i="14"/>
  <c r="F5169" i="14"/>
  <c r="F5170" i="14"/>
  <c r="F5171" i="14"/>
  <c r="F5172" i="14"/>
  <c r="F5173" i="14"/>
  <c r="F5174" i="14"/>
  <c r="F5175" i="14"/>
  <c r="F5176" i="14"/>
  <c r="F5177" i="14"/>
  <c r="F5178" i="14"/>
  <c r="F5179" i="14"/>
  <c r="F5180" i="14"/>
  <c r="F5181" i="14"/>
  <c r="F5182" i="14"/>
  <c r="F5183" i="14"/>
  <c r="F5184" i="14"/>
  <c r="F5185" i="14"/>
  <c r="F5186" i="14"/>
  <c r="F5187" i="14"/>
  <c r="F5188" i="14"/>
  <c r="F5189" i="14"/>
  <c r="F5190" i="14"/>
  <c r="F5191" i="14"/>
  <c r="F5192" i="14"/>
  <c r="F5193" i="14"/>
  <c r="F5194" i="14"/>
  <c r="F5195" i="14"/>
  <c r="F5196" i="14"/>
  <c r="F5197" i="14"/>
  <c r="F5198" i="14"/>
  <c r="F5199" i="14"/>
  <c r="F5200" i="14"/>
  <c r="F5201" i="14"/>
  <c r="F5202" i="14"/>
  <c r="F5203" i="14"/>
  <c r="F5204" i="14"/>
  <c r="F5205" i="14"/>
  <c r="F5206" i="14"/>
  <c r="F5207" i="14"/>
  <c r="F5208" i="14"/>
  <c r="F5209" i="14"/>
  <c r="F5210" i="14"/>
  <c r="F5211" i="14"/>
  <c r="F5212" i="14"/>
  <c r="F5213" i="14"/>
  <c r="F5214" i="14"/>
  <c r="F5215" i="14"/>
  <c r="F5216" i="14"/>
  <c r="F5217" i="14"/>
  <c r="F5218" i="14"/>
  <c r="F5219" i="14"/>
  <c r="F5220" i="14"/>
  <c r="F5221" i="14"/>
  <c r="F5222" i="14"/>
  <c r="F5223" i="14"/>
  <c r="F5224" i="14"/>
  <c r="F5225" i="14"/>
  <c r="F5226" i="14"/>
  <c r="F5227" i="14"/>
  <c r="F5228" i="14"/>
  <c r="F5229" i="14"/>
  <c r="F5230" i="14"/>
  <c r="F5231" i="14"/>
  <c r="F5232" i="14"/>
  <c r="F5233" i="14"/>
  <c r="F5234" i="14"/>
  <c r="F5235" i="14"/>
  <c r="F5236" i="14"/>
  <c r="F5237" i="14"/>
  <c r="F5238" i="14"/>
  <c r="F5239" i="14"/>
  <c r="F5240" i="14"/>
  <c r="F5241" i="14"/>
  <c r="F5242" i="14"/>
  <c r="F5243" i="14"/>
  <c r="F5244" i="14"/>
  <c r="F5245" i="14"/>
  <c r="F5246" i="14"/>
  <c r="F5247" i="14"/>
  <c r="F5248" i="14"/>
  <c r="F5249" i="14"/>
  <c r="F5250" i="14"/>
  <c r="F5251" i="14"/>
  <c r="F5252" i="14"/>
  <c r="F5253" i="14"/>
  <c r="F5254" i="14"/>
  <c r="F5255" i="14"/>
  <c r="F5256" i="14"/>
  <c r="F5257" i="14"/>
  <c r="F5258" i="14"/>
  <c r="F5259" i="14"/>
  <c r="F5260" i="14"/>
  <c r="F5261" i="14"/>
  <c r="F5262" i="14"/>
  <c r="F5263" i="14"/>
  <c r="F5264" i="14"/>
  <c r="F5265" i="14"/>
  <c r="F5266" i="14"/>
  <c r="F5267" i="14"/>
  <c r="F5268" i="14"/>
  <c r="F5269" i="14"/>
  <c r="F5270" i="14"/>
  <c r="F5271" i="14"/>
  <c r="F5272" i="14"/>
  <c r="F5273" i="14"/>
  <c r="F5274" i="14"/>
  <c r="F5275" i="14"/>
  <c r="F5276" i="14"/>
  <c r="F5277" i="14"/>
  <c r="F5278" i="14"/>
  <c r="F5279" i="14"/>
  <c r="F5280" i="14"/>
  <c r="F5281" i="14"/>
  <c r="F5282" i="14"/>
  <c r="F5283" i="14"/>
  <c r="F5284" i="14"/>
  <c r="F5285" i="14"/>
  <c r="F5286" i="14"/>
  <c r="F5287" i="14"/>
  <c r="F5288" i="14"/>
  <c r="F5289" i="14"/>
  <c r="F5290" i="14"/>
  <c r="F5291" i="14"/>
  <c r="F5292" i="14"/>
  <c r="F5293" i="14"/>
  <c r="F5294" i="14"/>
  <c r="F5295" i="14"/>
  <c r="F5296" i="14"/>
  <c r="F5297" i="14"/>
  <c r="F5298" i="14"/>
  <c r="F5299" i="14"/>
  <c r="F5300" i="14"/>
  <c r="F5301" i="14"/>
  <c r="F5302" i="14"/>
  <c r="F5303" i="14"/>
  <c r="F5304" i="14"/>
  <c r="F5305" i="14"/>
  <c r="F5306" i="14"/>
  <c r="F5307" i="14"/>
  <c r="F5308" i="14"/>
  <c r="F5309" i="14"/>
  <c r="F5310" i="14"/>
  <c r="F5311" i="14"/>
  <c r="F5312" i="14"/>
  <c r="F5313" i="14"/>
  <c r="F5314" i="14"/>
  <c r="F5315" i="14"/>
  <c r="F5316" i="14"/>
  <c r="F5317" i="14"/>
  <c r="F5318" i="14"/>
  <c r="F5319" i="14"/>
  <c r="F5320" i="14"/>
  <c r="F5321" i="14"/>
  <c r="F5322" i="14"/>
  <c r="F5323" i="14"/>
  <c r="F5324" i="14"/>
  <c r="F5325" i="14"/>
  <c r="F5326" i="14"/>
  <c r="F5327" i="14"/>
  <c r="F5328" i="14"/>
  <c r="F5329" i="14"/>
  <c r="F5330" i="14"/>
  <c r="F5331" i="14"/>
  <c r="F5332" i="14"/>
  <c r="F5333" i="14"/>
  <c r="F5334" i="14"/>
  <c r="F5335" i="14"/>
  <c r="F5336" i="14"/>
  <c r="F5337" i="14"/>
  <c r="F5338" i="14"/>
  <c r="F5339" i="14"/>
  <c r="F5340" i="14"/>
  <c r="F5341" i="14"/>
  <c r="F5342" i="14"/>
  <c r="F5343" i="14"/>
  <c r="F5344" i="14"/>
  <c r="F5345" i="14"/>
  <c r="F5346" i="14"/>
  <c r="F5347" i="14"/>
  <c r="F5348" i="14"/>
  <c r="F5349" i="14"/>
  <c r="F5350" i="14"/>
  <c r="F5351" i="14"/>
  <c r="F5352" i="14"/>
  <c r="F5353" i="14"/>
  <c r="F5354" i="14"/>
  <c r="F5355" i="14"/>
  <c r="F5356" i="14"/>
  <c r="F5357" i="14"/>
  <c r="F5358" i="14"/>
  <c r="F5359" i="14"/>
  <c r="F5360" i="14"/>
  <c r="F5361" i="14"/>
  <c r="F5362" i="14"/>
  <c r="F5363" i="14"/>
  <c r="F5364" i="14"/>
  <c r="F5365" i="14"/>
  <c r="F5366" i="14"/>
  <c r="F5367" i="14"/>
  <c r="F5368" i="14"/>
  <c r="F5369" i="14"/>
  <c r="F5370" i="14"/>
  <c r="F5371" i="14"/>
  <c r="F5372" i="14"/>
  <c r="F5373" i="14"/>
  <c r="F5374" i="14"/>
  <c r="F5375" i="14"/>
  <c r="F5376" i="14"/>
  <c r="F5377" i="14"/>
  <c r="F5378" i="14"/>
  <c r="F5379" i="14"/>
  <c r="F5380" i="14"/>
  <c r="F5381" i="14"/>
  <c r="F5382" i="14"/>
  <c r="F5383" i="14"/>
  <c r="F5384" i="14"/>
  <c r="F5385" i="14"/>
  <c r="F5386" i="14"/>
  <c r="F5387" i="14"/>
  <c r="F5388" i="14"/>
  <c r="F5389" i="14"/>
  <c r="F5390" i="14"/>
  <c r="F5391" i="14"/>
  <c r="F5392" i="14"/>
  <c r="F5393" i="14"/>
  <c r="F5394" i="14"/>
  <c r="F5395" i="14"/>
  <c r="F5396" i="14"/>
  <c r="F5397" i="14"/>
  <c r="F5398" i="14"/>
  <c r="F5399" i="14"/>
  <c r="F5400" i="14"/>
  <c r="F5401" i="14"/>
  <c r="F5402" i="14"/>
  <c r="F5403" i="14"/>
  <c r="F5404" i="14"/>
  <c r="F5405" i="14"/>
  <c r="F5406" i="14"/>
  <c r="F5407" i="14"/>
  <c r="F5408" i="14"/>
  <c r="F5409" i="14"/>
  <c r="F5410" i="14"/>
  <c r="F5411" i="14"/>
  <c r="F5412" i="14"/>
  <c r="F5413" i="14"/>
  <c r="F5414" i="14"/>
  <c r="F5415" i="14"/>
  <c r="F5416" i="14"/>
  <c r="F5417" i="14"/>
  <c r="F5418" i="14"/>
  <c r="F5419" i="14"/>
  <c r="F5420" i="14"/>
  <c r="F5421" i="14"/>
  <c r="F5422" i="14"/>
  <c r="F5423" i="14"/>
  <c r="F5424" i="14"/>
  <c r="F5425" i="14"/>
  <c r="F5426" i="14"/>
  <c r="F5427" i="14"/>
  <c r="F5428" i="14"/>
  <c r="F5429" i="14"/>
  <c r="F5430" i="14"/>
  <c r="F5431" i="14"/>
  <c r="F5432" i="14"/>
  <c r="F5433" i="14"/>
  <c r="F5434" i="14"/>
  <c r="F5435" i="14"/>
  <c r="F5436" i="14"/>
  <c r="F5437" i="14"/>
  <c r="F5438" i="14"/>
  <c r="F5439" i="14"/>
  <c r="F5440" i="14"/>
  <c r="F5441" i="14"/>
  <c r="F5442" i="14"/>
  <c r="F5443" i="14"/>
  <c r="F5444" i="14"/>
  <c r="F5445" i="14"/>
  <c r="F5446" i="14"/>
  <c r="F5447" i="14"/>
  <c r="F5448" i="14"/>
  <c r="F5449" i="14"/>
  <c r="F5450" i="14"/>
  <c r="F5451" i="14"/>
  <c r="F5452" i="14"/>
  <c r="F5453" i="14"/>
  <c r="F5454" i="14"/>
  <c r="F5455" i="14"/>
  <c r="F5456" i="14"/>
  <c r="F5457" i="14"/>
  <c r="F5458" i="14"/>
  <c r="F5459" i="14"/>
  <c r="F5460" i="14"/>
  <c r="F5461" i="14"/>
  <c r="F5462" i="14"/>
  <c r="F5463" i="14"/>
  <c r="F5464" i="14"/>
  <c r="F5465" i="14"/>
  <c r="F5466" i="14"/>
  <c r="F5467" i="14"/>
  <c r="F5468" i="14"/>
  <c r="F5469" i="14"/>
  <c r="F5470" i="14"/>
  <c r="F5471" i="14"/>
  <c r="F5472" i="14"/>
  <c r="F5473" i="14"/>
  <c r="F5474" i="14"/>
  <c r="F5475" i="14"/>
  <c r="F5476" i="14"/>
  <c r="F5477" i="14"/>
  <c r="F5478" i="14"/>
  <c r="F5479" i="14"/>
  <c r="F5480" i="14"/>
  <c r="F5481" i="14"/>
  <c r="F5482" i="14"/>
  <c r="F5483" i="14"/>
  <c r="F5484" i="14"/>
  <c r="F5485" i="14"/>
  <c r="F5486" i="14"/>
  <c r="F5487" i="14"/>
  <c r="F5488" i="14"/>
  <c r="F5489" i="14"/>
  <c r="F5490" i="14"/>
  <c r="F5491" i="14"/>
  <c r="F5492" i="14"/>
  <c r="F5493" i="14"/>
  <c r="F5494" i="14"/>
  <c r="F5495" i="14"/>
  <c r="F5496" i="14"/>
  <c r="F5497" i="14"/>
  <c r="F5498" i="14"/>
  <c r="F5499" i="14"/>
  <c r="F5500" i="14"/>
  <c r="F5501" i="14"/>
  <c r="F5502" i="14"/>
  <c r="F5503" i="14"/>
  <c r="F5504" i="14"/>
  <c r="F5505" i="14"/>
  <c r="F5506" i="14"/>
  <c r="F5507" i="14"/>
  <c r="F5508" i="14"/>
  <c r="F5509" i="14"/>
  <c r="F5510" i="14"/>
  <c r="F5511" i="14"/>
  <c r="F5512" i="14"/>
  <c r="F5513" i="14"/>
  <c r="F5514" i="14"/>
  <c r="F5515" i="14"/>
  <c r="F5516" i="14"/>
  <c r="F5517" i="14"/>
  <c r="F5518" i="14"/>
  <c r="F5519" i="14"/>
  <c r="F5520" i="14"/>
  <c r="F5521" i="14"/>
  <c r="F5522" i="14"/>
  <c r="F5523" i="14"/>
  <c r="F5524" i="14"/>
  <c r="F5525" i="14"/>
  <c r="F5526" i="14"/>
  <c r="F5527" i="14"/>
  <c r="F5528" i="14"/>
  <c r="F5529" i="14"/>
  <c r="F5530" i="14"/>
  <c r="F5531" i="14"/>
  <c r="F5532" i="14"/>
  <c r="F5533" i="14"/>
  <c r="F5534" i="14"/>
  <c r="F5535" i="14"/>
  <c r="F5536" i="14"/>
  <c r="F5537" i="14"/>
  <c r="F5538" i="14"/>
  <c r="F5539" i="14"/>
  <c r="F5540" i="14"/>
  <c r="F5541" i="14"/>
  <c r="F5542" i="14"/>
  <c r="F5543" i="14"/>
  <c r="F5544" i="14"/>
  <c r="F5545" i="14"/>
  <c r="F5546" i="14"/>
  <c r="F5547" i="14"/>
  <c r="F5548" i="14"/>
  <c r="F5549" i="14"/>
  <c r="F5550" i="14"/>
  <c r="F5551" i="14"/>
  <c r="F5552" i="14"/>
  <c r="F5553" i="14"/>
  <c r="F5554" i="14"/>
  <c r="F5555" i="14"/>
  <c r="F5556" i="14"/>
  <c r="F5557" i="14"/>
  <c r="F5558" i="14"/>
  <c r="F5559" i="14"/>
  <c r="F5560" i="14"/>
  <c r="F5561" i="14"/>
  <c r="F5562" i="14"/>
  <c r="F5563" i="14"/>
  <c r="F5564" i="14"/>
  <c r="F5565" i="14"/>
  <c r="F5566" i="14"/>
  <c r="F5567" i="14"/>
  <c r="F5568" i="14"/>
  <c r="F5569" i="14"/>
  <c r="F5570" i="14"/>
  <c r="F5571" i="14"/>
  <c r="F5572" i="14"/>
  <c r="F5573" i="14"/>
  <c r="F5574" i="14"/>
  <c r="F5575" i="14"/>
  <c r="F5576" i="14"/>
  <c r="F5577" i="14"/>
  <c r="F5578" i="14"/>
  <c r="F5579" i="14"/>
  <c r="F5580" i="14"/>
  <c r="F5581" i="14"/>
  <c r="F5582" i="14"/>
  <c r="F5583" i="14"/>
  <c r="F5584" i="14"/>
  <c r="F5585" i="14"/>
  <c r="F5586" i="14"/>
  <c r="F5587" i="14"/>
  <c r="F5588" i="14"/>
  <c r="F5589" i="14"/>
  <c r="F5590" i="14"/>
  <c r="F5591" i="14"/>
  <c r="F5592" i="14"/>
  <c r="F5593" i="14"/>
  <c r="F5594" i="14"/>
  <c r="F5595" i="14"/>
  <c r="F5596" i="14"/>
  <c r="F5597" i="14"/>
  <c r="F5598" i="14"/>
  <c r="F5599" i="14"/>
  <c r="F5600" i="14"/>
  <c r="F5601" i="14"/>
  <c r="F5602" i="14"/>
  <c r="F5603" i="14"/>
  <c r="F5604" i="14"/>
  <c r="F5605" i="14"/>
  <c r="F5606" i="14"/>
  <c r="F5607" i="14"/>
  <c r="F5608" i="14"/>
  <c r="F5609" i="14"/>
  <c r="F5610" i="14"/>
  <c r="F5611" i="14"/>
  <c r="F5612" i="14"/>
  <c r="F5613" i="14"/>
  <c r="F5614" i="14"/>
  <c r="F5615" i="14"/>
  <c r="F5616" i="14"/>
  <c r="F5617" i="14"/>
  <c r="F5618" i="14"/>
  <c r="F5619" i="14"/>
  <c r="F5620" i="14"/>
  <c r="F5621" i="14"/>
  <c r="F5622" i="14"/>
  <c r="F5623" i="14"/>
  <c r="F5624" i="14"/>
  <c r="F5625" i="14"/>
  <c r="F5626" i="14"/>
  <c r="F5627" i="14"/>
  <c r="F5628" i="14"/>
  <c r="F5629" i="14"/>
  <c r="F5630" i="14"/>
  <c r="F5631" i="14"/>
  <c r="F5632" i="14"/>
  <c r="F5633" i="14"/>
  <c r="F5634" i="14"/>
  <c r="F5635" i="14"/>
  <c r="F5636" i="14"/>
  <c r="F5637" i="14"/>
  <c r="F5638" i="14"/>
  <c r="F5639" i="14"/>
  <c r="F5640" i="14"/>
  <c r="F5641" i="14"/>
  <c r="F5642" i="14"/>
  <c r="F5643" i="14"/>
  <c r="F5644" i="14"/>
  <c r="F5645" i="14"/>
  <c r="F5646" i="14"/>
  <c r="F5647" i="14"/>
  <c r="F5648" i="14"/>
  <c r="F5649" i="14"/>
  <c r="F5650" i="14"/>
  <c r="F5651" i="14"/>
  <c r="F5652" i="14"/>
  <c r="F5653" i="14"/>
  <c r="F5654" i="14"/>
  <c r="F5655" i="14"/>
  <c r="F5656" i="14"/>
  <c r="F5657" i="14"/>
  <c r="F5658" i="14"/>
  <c r="F5659" i="14"/>
  <c r="F5660" i="14"/>
  <c r="F5661" i="14"/>
  <c r="F5662" i="14"/>
  <c r="F5663" i="14"/>
  <c r="F5664" i="14"/>
  <c r="F5665" i="14"/>
  <c r="F5666" i="14"/>
  <c r="F5667" i="14"/>
  <c r="F5668" i="14"/>
  <c r="F5669" i="14"/>
  <c r="F5670" i="14"/>
  <c r="F5671" i="14"/>
  <c r="F5672" i="14"/>
  <c r="F5673" i="14"/>
  <c r="F5674" i="14"/>
  <c r="F5675" i="14"/>
  <c r="F5676" i="14"/>
  <c r="F5677" i="14"/>
  <c r="F5678" i="14"/>
  <c r="F5679" i="14"/>
  <c r="F5680" i="14"/>
  <c r="F5681" i="14"/>
  <c r="F5682" i="14"/>
  <c r="F5683" i="14"/>
  <c r="F5684" i="14"/>
  <c r="F5685" i="14"/>
  <c r="F5686" i="14"/>
  <c r="F5687" i="14"/>
  <c r="F5688" i="14"/>
  <c r="F5689" i="14"/>
  <c r="F5690" i="14"/>
  <c r="F5691" i="14"/>
  <c r="F5692" i="14"/>
  <c r="F5693" i="14"/>
  <c r="F5694" i="14"/>
  <c r="F5695" i="14"/>
  <c r="F5696" i="14"/>
  <c r="F5697" i="14"/>
  <c r="F5698" i="14"/>
  <c r="F5699" i="14"/>
  <c r="F5700" i="14"/>
  <c r="F5701" i="14"/>
  <c r="F5702" i="14"/>
  <c r="F5703" i="14"/>
  <c r="F5704" i="14"/>
  <c r="F5705" i="14"/>
  <c r="F5706" i="14"/>
  <c r="F5707" i="14"/>
  <c r="F5708" i="14"/>
  <c r="F5709" i="14"/>
  <c r="F5710" i="14"/>
  <c r="F5711" i="14"/>
  <c r="F5712" i="14"/>
  <c r="F5713" i="14"/>
  <c r="F5714" i="14"/>
  <c r="F5715" i="14"/>
  <c r="F5716" i="14"/>
  <c r="F5717" i="14"/>
  <c r="F5718" i="14"/>
  <c r="F5719" i="14"/>
  <c r="F5720" i="14"/>
  <c r="F5721" i="14"/>
  <c r="F5722" i="14"/>
  <c r="F5723" i="14"/>
  <c r="F5724" i="14"/>
  <c r="F5725" i="14"/>
  <c r="F5726" i="14"/>
  <c r="F5727" i="14"/>
  <c r="F5728" i="14"/>
  <c r="F5729" i="14"/>
  <c r="F5730" i="14"/>
  <c r="F5731" i="14"/>
  <c r="F5732" i="14"/>
  <c r="F5733" i="14"/>
  <c r="F5734" i="14"/>
  <c r="F5735" i="14"/>
  <c r="F5736" i="14"/>
  <c r="F5737" i="14"/>
  <c r="F5738" i="14"/>
  <c r="F5739" i="14"/>
  <c r="F5740" i="14"/>
  <c r="F5741" i="14"/>
  <c r="F5742" i="14"/>
  <c r="F5743" i="14"/>
  <c r="F5744" i="14"/>
  <c r="F5745" i="14"/>
  <c r="F5746" i="14"/>
  <c r="F5747" i="14"/>
  <c r="F5748" i="14"/>
  <c r="F5749" i="14"/>
  <c r="F5750" i="14"/>
  <c r="F5751" i="14"/>
  <c r="F5752" i="14"/>
  <c r="F5753" i="14"/>
  <c r="F5754" i="14"/>
  <c r="F5755" i="14"/>
  <c r="F5756" i="14"/>
  <c r="F5757" i="14"/>
  <c r="F5758" i="14"/>
  <c r="F5759" i="14"/>
  <c r="F5760" i="14"/>
  <c r="F5761" i="14"/>
  <c r="F5762" i="14"/>
  <c r="F5763" i="14"/>
  <c r="F5764" i="14"/>
  <c r="F5765" i="14"/>
  <c r="F5766" i="14"/>
  <c r="F5767" i="14"/>
  <c r="F5768" i="14"/>
  <c r="F5769" i="14"/>
  <c r="F5770" i="14"/>
  <c r="F5771" i="14"/>
  <c r="F5772" i="14"/>
  <c r="F5773" i="14"/>
  <c r="F5774" i="14"/>
  <c r="F5775" i="14"/>
  <c r="F5776" i="14"/>
  <c r="F5777" i="14"/>
  <c r="F5778" i="14"/>
  <c r="F5779" i="14"/>
  <c r="F5780" i="14"/>
  <c r="F5781" i="14"/>
  <c r="F5782" i="14"/>
  <c r="F5783" i="14"/>
  <c r="F5784" i="14"/>
  <c r="F5785" i="14"/>
  <c r="F5786" i="14"/>
  <c r="F5787" i="14"/>
  <c r="F5788" i="14"/>
  <c r="F5789" i="14"/>
  <c r="F5790" i="14"/>
  <c r="F5791" i="14"/>
  <c r="F5792" i="14"/>
  <c r="F5793" i="14"/>
  <c r="F5794" i="14"/>
  <c r="F5795" i="14"/>
  <c r="F5796" i="14"/>
  <c r="F5797" i="14"/>
  <c r="F5798" i="14"/>
  <c r="F5799" i="14"/>
  <c r="F5800" i="14"/>
  <c r="F5801" i="14"/>
  <c r="F5802" i="14"/>
  <c r="F5803" i="14"/>
  <c r="F5804" i="14"/>
  <c r="F5805" i="14"/>
  <c r="F5806" i="14"/>
  <c r="F5807" i="14"/>
  <c r="F5808" i="14"/>
  <c r="F5809" i="14"/>
  <c r="F5810" i="14"/>
  <c r="F5811" i="14"/>
  <c r="F5812" i="14"/>
  <c r="F5813" i="14"/>
  <c r="F5814" i="14"/>
  <c r="F5815" i="14"/>
  <c r="F5816" i="14"/>
  <c r="F5817" i="14"/>
  <c r="F5818" i="14"/>
  <c r="F5819" i="14"/>
  <c r="F5820" i="14"/>
  <c r="F5821" i="14"/>
  <c r="F5822" i="14"/>
  <c r="F5823" i="14"/>
  <c r="F5824" i="14"/>
  <c r="F5825" i="14"/>
  <c r="F5826" i="14"/>
  <c r="F5827" i="14"/>
  <c r="F5828" i="14"/>
  <c r="F5829" i="14"/>
  <c r="F5830" i="14"/>
  <c r="F5831" i="14"/>
  <c r="F5832" i="14"/>
  <c r="F5833" i="14"/>
  <c r="F5834" i="14"/>
  <c r="F5835" i="14"/>
  <c r="F5836" i="14"/>
  <c r="F5837" i="14"/>
  <c r="F5838" i="14"/>
  <c r="F5839" i="14"/>
  <c r="F5840" i="14"/>
  <c r="F5841" i="14"/>
  <c r="F5842" i="14"/>
  <c r="F5843" i="14"/>
  <c r="F5844" i="14"/>
  <c r="F5845" i="14"/>
  <c r="F5846" i="14"/>
  <c r="F5847" i="14"/>
  <c r="F5848" i="14"/>
  <c r="F5849" i="14"/>
  <c r="F5850" i="14"/>
  <c r="F5851" i="14"/>
  <c r="F5852" i="14"/>
  <c r="F5853" i="14"/>
  <c r="F5854" i="14"/>
  <c r="F5855" i="14"/>
  <c r="F5856" i="14"/>
  <c r="F5857" i="14"/>
  <c r="F5858" i="14"/>
  <c r="F5859" i="14"/>
  <c r="F5860" i="14"/>
  <c r="F5861" i="14"/>
  <c r="F5862" i="14"/>
  <c r="F5863" i="14"/>
  <c r="F5864" i="14"/>
  <c r="F5865" i="14"/>
  <c r="F5866" i="14"/>
  <c r="F5867" i="14"/>
  <c r="F5868" i="14"/>
  <c r="F5869" i="14"/>
  <c r="F5870" i="14"/>
  <c r="F5871" i="14"/>
  <c r="F5872" i="14"/>
  <c r="F5873" i="14"/>
  <c r="F5874" i="14"/>
  <c r="F5875" i="14"/>
  <c r="F5876" i="14"/>
  <c r="F5877" i="14"/>
  <c r="F5878" i="14"/>
  <c r="F5879" i="14"/>
  <c r="F5880" i="14"/>
  <c r="F5881" i="14"/>
  <c r="F5882" i="14"/>
  <c r="F5883" i="14"/>
  <c r="F5884" i="14"/>
  <c r="F5885" i="14"/>
  <c r="F5886" i="14"/>
  <c r="F5887" i="14"/>
  <c r="F5888" i="14"/>
  <c r="F5889" i="14"/>
  <c r="F5890" i="14"/>
  <c r="F5891" i="14"/>
  <c r="F5892" i="14"/>
  <c r="F5893" i="14"/>
  <c r="F5894" i="14"/>
  <c r="F5895" i="14"/>
  <c r="F5896" i="14"/>
  <c r="F5897" i="14"/>
  <c r="F5898" i="14"/>
  <c r="F5899" i="14"/>
  <c r="F5900" i="14"/>
  <c r="F5901" i="14"/>
  <c r="F5902" i="14"/>
  <c r="F5903" i="14"/>
  <c r="F5904" i="14"/>
  <c r="F5905" i="14"/>
  <c r="F5906" i="14"/>
  <c r="F5907" i="14"/>
  <c r="F5908" i="14"/>
  <c r="F5909" i="14"/>
  <c r="F5910" i="14"/>
  <c r="F5911" i="14"/>
  <c r="F5912" i="14"/>
  <c r="F5913" i="14"/>
  <c r="F5914" i="14"/>
  <c r="F5915" i="14"/>
  <c r="F5916" i="14"/>
  <c r="F5917" i="14"/>
  <c r="F5918" i="14"/>
  <c r="F5919" i="14"/>
  <c r="F5920" i="14"/>
  <c r="F5921" i="14"/>
  <c r="F5922" i="14"/>
  <c r="F5923" i="14"/>
  <c r="F5924" i="14"/>
  <c r="F5925" i="14"/>
  <c r="F5926" i="14"/>
  <c r="F5927" i="14"/>
  <c r="F5928" i="14"/>
  <c r="F5929" i="14"/>
  <c r="F5930" i="14"/>
  <c r="F5931" i="14"/>
  <c r="F5932" i="14"/>
  <c r="F5933" i="14"/>
  <c r="F5934" i="14"/>
  <c r="F5935" i="14"/>
  <c r="F5936" i="14"/>
  <c r="F5937" i="14"/>
  <c r="F5938" i="14"/>
  <c r="F5939" i="14"/>
  <c r="F5940" i="14"/>
  <c r="F5941" i="14"/>
  <c r="F5942" i="14"/>
  <c r="F5943" i="14"/>
  <c r="F5944" i="14"/>
  <c r="F5945" i="14"/>
  <c r="F5946" i="14"/>
  <c r="F5947" i="14"/>
  <c r="F5948" i="14"/>
  <c r="F5949" i="14"/>
  <c r="F5950" i="14"/>
  <c r="F5951" i="14"/>
  <c r="F5952" i="14"/>
  <c r="F5953" i="14"/>
  <c r="F5954" i="14"/>
  <c r="F5955" i="14"/>
  <c r="F5956" i="14"/>
  <c r="F5957" i="14"/>
  <c r="F5958" i="14"/>
  <c r="F5959" i="14"/>
  <c r="F5960" i="14"/>
  <c r="F5961" i="14"/>
  <c r="F5962" i="14"/>
  <c r="F5963" i="14"/>
  <c r="F5964" i="14"/>
  <c r="F5965" i="14"/>
  <c r="F5966" i="14"/>
  <c r="F5967" i="14"/>
  <c r="F5968" i="14"/>
  <c r="F5969" i="14"/>
  <c r="F5970" i="14"/>
  <c r="F5971" i="14"/>
  <c r="F5972" i="14"/>
  <c r="F5973" i="14"/>
  <c r="F5974" i="14"/>
  <c r="F5975" i="14"/>
  <c r="F5976" i="14"/>
  <c r="F5977" i="14"/>
  <c r="F5978" i="14"/>
  <c r="F5979" i="14"/>
  <c r="F5980" i="14"/>
  <c r="F5981" i="14"/>
  <c r="F5982" i="14"/>
  <c r="F5983" i="14"/>
  <c r="F5984" i="14"/>
  <c r="F5985" i="14"/>
  <c r="F5986" i="14"/>
  <c r="F5987" i="14"/>
  <c r="F5988" i="14"/>
  <c r="F5989" i="14"/>
  <c r="F5990" i="14"/>
  <c r="F5991" i="14"/>
  <c r="F5992" i="14"/>
  <c r="F5993" i="14"/>
  <c r="F5994" i="14"/>
  <c r="F5995" i="14"/>
  <c r="F5996" i="14"/>
  <c r="F5997" i="14"/>
  <c r="F5998" i="14"/>
  <c r="F5999" i="14"/>
  <c r="F6000" i="14"/>
  <c r="F6001" i="14"/>
  <c r="F6002" i="14"/>
  <c r="F6003" i="14"/>
  <c r="F6004" i="14"/>
  <c r="F6005" i="14"/>
  <c r="F6006" i="14"/>
  <c r="F6007" i="14"/>
  <c r="F6008" i="14"/>
  <c r="F6009" i="14"/>
  <c r="F6010" i="14"/>
  <c r="F6011" i="14"/>
  <c r="F6012" i="14"/>
  <c r="F6013" i="14"/>
  <c r="F6014" i="14"/>
  <c r="F6015" i="14"/>
  <c r="F6016" i="14"/>
  <c r="F6017" i="14"/>
  <c r="F6018" i="14"/>
  <c r="F6019" i="14"/>
  <c r="F6020" i="14"/>
  <c r="F6021" i="14"/>
  <c r="F6022" i="14"/>
  <c r="F6023" i="14"/>
  <c r="F6024" i="14"/>
  <c r="F6025" i="14"/>
  <c r="F6026" i="14"/>
  <c r="F6027" i="14"/>
  <c r="F6028" i="14"/>
  <c r="F6029" i="14"/>
  <c r="F6030" i="14"/>
  <c r="F6031" i="14"/>
  <c r="F6032" i="14"/>
  <c r="F6033" i="14"/>
  <c r="F6034" i="14"/>
  <c r="F6035" i="14"/>
  <c r="F6036" i="14"/>
  <c r="F6037" i="14"/>
  <c r="F6038" i="14"/>
  <c r="F6039" i="14"/>
  <c r="F6040" i="14"/>
  <c r="F6041" i="14"/>
  <c r="F6042" i="14"/>
  <c r="F6043" i="14"/>
  <c r="F6044" i="14"/>
  <c r="F6045" i="14"/>
  <c r="F6046" i="14"/>
  <c r="F6047" i="14"/>
  <c r="F6048" i="14"/>
  <c r="F6049" i="14"/>
  <c r="F6050" i="14"/>
  <c r="F6051" i="14"/>
  <c r="F6052" i="14"/>
  <c r="F6053" i="14"/>
  <c r="F6054" i="14"/>
  <c r="F6055" i="14"/>
  <c r="F6056" i="14"/>
  <c r="F6057" i="14"/>
  <c r="F6058" i="14"/>
  <c r="F6059" i="14"/>
  <c r="F6060" i="14"/>
  <c r="F6061" i="14"/>
  <c r="F6062" i="14"/>
  <c r="F6063" i="14"/>
  <c r="F6064" i="14"/>
  <c r="F6065" i="14"/>
  <c r="F6066" i="14"/>
  <c r="F6067" i="14"/>
  <c r="F6068" i="14"/>
  <c r="F6069" i="14"/>
  <c r="F6070" i="14"/>
  <c r="F6071" i="14"/>
  <c r="F6072" i="14"/>
  <c r="F6073" i="14"/>
  <c r="F6074" i="14"/>
  <c r="F6075" i="14"/>
  <c r="F6076" i="14"/>
  <c r="F6077" i="14"/>
  <c r="F6078" i="14"/>
  <c r="F6079" i="14"/>
  <c r="F6080" i="14"/>
  <c r="F6081" i="14"/>
  <c r="F6082" i="14"/>
  <c r="F6083" i="14"/>
  <c r="F6084" i="14"/>
  <c r="F6085" i="14"/>
  <c r="F6086" i="14"/>
  <c r="F6087" i="14"/>
  <c r="F6088" i="14"/>
  <c r="F6089" i="14"/>
  <c r="F6090" i="14"/>
  <c r="F6091" i="14"/>
  <c r="F6092" i="14"/>
  <c r="F6093" i="14"/>
  <c r="F6094" i="14"/>
  <c r="F6095" i="14"/>
  <c r="F6096" i="14"/>
  <c r="F6097" i="14"/>
  <c r="F6098" i="14"/>
  <c r="F6099" i="14"/>
  <c r="F6100" i="14"/>
  <c r="F6101" i="14"/>
  <c r="F6102" i="14"/>
  <c r="F6103" i="14"/>
  <c r="F6104" i="14"/>
  <c r="F6105" i="14"/>
  <c r="F6106" i="14"/>
  <c r="F6107" i="14"/>
  <c r="F6108" i="14"/>
  <c r="F6109" i="14"/>
  <c r="F6110" i="14"/>
  <c r="F6111" i="14"/>
  <c r="F6112" i="14"/>
  <c r="F6113" i="14"/>
  <c r="F6114" i="14"/>
  <c r="F6115" i="14"/>
  <c r="F6116" i="14"/>
  <c r="F6117" i="14"/>
  <c r="F6118" i="14"/>
  <c r="F6119" i="14"/>
  <c r="F6120" i="14"/>
  <c r="F6121" i="14"/>
  <c r="F6122" i="14"/>
  <c r="F6123" i="14"/>
  <c r="F6124" i="14"/>
  <c r="F6125" i="14"/>
  <c r="F6126" i="14"/>
  <c r="F6127" i="14"/>
  <c r="F6128" i="14"/>
  <c r="F6129" i="14"/>
  <c r="F6130" i="14"/>
  <c r="F6131" i="14"/>
  <c r="F6132" i="14"/>
  <c r="F6133" i="14"/>
  <c r="F6134" i="14"/>
  <c r="F6135" i="14"/>
  <c r="F6136" i="14"/>
  <c r="F6137" i="14"/>
  <c r="F6138" i="14"/>
  <c r="F6139" i="14"/>
  <c r="F6140" i="14"/>
  <c r="F6141" i="14"/>
  <c r="F6142" i="14"/>
  <c r="F6143" i="14"/>
  <c r="F6144" i="14"/>
  <c r="F6145" i="14"/>
  <c r="F6146" i="14"/>
  <c r="F6147" i="14"/>
  <c r="F6148" i="14"/>
  <c r="F6149" i="14"/>
  <c r="F6150" i="14"/>
  <c r="F6151" i="14"/>
  <c r="F6152" i="14"/>
  <c r="F6153" i="14"/>
  <c r="F6154" i="14"/>
  <c r="F6155" i="14"/>
  <c r="F6156" i="14"/>
  <c r="F6157" i="14"/>
  <c r="F6158" i="14"/>
  <c r="F6159" i="14"/>
  <c r="F6160" i="14"/>
  <c r="F6161" i="14"/>
  <c r="F6162" i="14"/>
  <c r="F6163" i="14"/>
  <c r="F6164" i="14"/>
  <c r="F6165" i="14"/>
  <c r="F6166" i="14"/>
  <c r="F6167" i="14"/>
  <c r="F6168" i="14"/>
  <c r="F6169" i="14"/>
  <c r="F6170" i="14"/>
  <c r="F6171" i="14"/>
  <c r="F6172" i="14"/>
  <c r="F6173" i="14"/>
  <c r="F6174" i="14"/>
  <c r="F6175" i="14"/>
  <c r="F6176" i="14"/>
  <c r="F6177" i="14"/>
  <c r="F6178" i="14"/>
  <c r="F6179" i="14"/>
  <c r="F6180" i="14"/>
  <c r="F6181" i="14"/>
  <c r="F6182" i="14"/>
  <c r="F6183" i="14"/>
  <c r="F6184" i="14"/>
  <c r="F6185" i="14"/>
  <c r="F6186" i="14"/>
  <c r="F6187" i="14"/>
  <c r="F6188" i="14"/>
  <c r="F6189" i="14"/>
  <c r="F6190" i="14"/>
  <c r="F6191" i="14"/>
  <c r="F6192" i="14"/>
  <c r="F6193" i="14"/>
  <c r="F6194" i="14"/>
  <c r="F6195" i="14"/>
  <c r="F6196" i="14"/>
  <c r="F6197" i="14"/>
  <c r="F6198" i="14"/>
  <c r="F6199" i="14"/>
  <c r="F6200" i="14"/>
  <c r="F6201" i="14"/>
  <c r="F6202" i="14"/>
  <c r="F6203" i="14"/>
  <c r="F6204" i="14"/>
  <c r="F6205" i="14"/>
  <c r="F6206" i="14"/>
  <c r="F6207" i="14"/>
  <c r="F6208" i="14"/>
  <c r="F6209" i="14"/>
  <c r="F6210" i="14"/>
  <c r="F6211" i="14"/>
  <c r="F6212" i="14"/>
  <c r="F6213" i="14"/>
  <c r="F6214" i="14"/>
  <c r="F6215" i="14"/>
  <c r="F6216" i="14"/>
  <c r="F6217" i="14"/>
  <c r="F6218" i="14"/>
  <c r="F6219" i="14"/>
  <c r="F6220" i="14"/>
  <c r="F6221" i="14"/>
  <c r="F6222" i="14"/>
  <c r="F6223" i="14"/>
  <c r="F6224" i="14"/>
  <c r="F6225" i="14"/>
  <c r="F6226" i="14"/>
  <c r="F6227" i="14"/>
  <c r="F6228" i="14"/>
  <c r="F6229" i="14"/>
  <c r="F6230" i="14"/>
  <c r="F6231" i="14"/>
  <c r="F6232" i="14"/>
  <c r="F6233" i="14"/>
  <c r="F6234" i="14"/>
  <c r="F6235" i="14"/>
  <c r="F6236" i="14"/>
  <c r="F6237" i="14"/>
  <c r="F6238" i="14"/>
  <c r="F6239" i="14"/>
  <c r="F6240" i="14"/>
  <c r="F6241" i="14"/>
  <c r="F6242" i="14"/>
  <c r="F6243" i="14"/>
  <c r="F6244" i="14"/>
  <c r="F6245" i="14"/>
  <c r="F6246" i="14"/>
  <c r="F6247" i="14"/>
  <c r="F6248" i="14"/>
  <c r="F6249" i="14"/>
  <c r="F6250" i="14"/>
  <c r="F6251" i="14"/>
  <c r="F6252" i="14"/>
  <c r="F6253" i="14"/>
  <c r="F6254" i="14"/>
  <c r="F6255" i="14"/>
  <c r="F6256" i="14"/>
  <c r="F6257" i="14"/>
  <c r="F6258" i="14"/>
  <c r="F6259" i="14"/>
  <c r="F6260" i="14"/>
  <c r="F6261" i="14"/>
  <c r="F6262" i="14"/>
  <c r="F6263" i="14"/>
  <c r="F6264" i="14"/>
  <c r="F6265" i="14"/>
  <c r="F6266" i="14"/>
  <c r="F6267" i="14"/>
  <c r="F6268" i="14"/>
  <c r="F6269" i="14"/>
  <c r="F6270" i="14"/>
  <c r="F6271" i="14"/>
  <c r="F6272" i="14"/>
  <c r="F6273" i="14"/>
  <c r="F6274" i="14"/>
  <c r="F6275" i="14"/>
  <c r="F6276" i="14"/>
  <c r="F6277" i="14"/>
  <c r="F6278" i="14"/>
  <c r="F6279" i="14"/>
  <c r="F6280" i="14"/>
  <c r="F6281" i="14"/>
  <c r="F6282" i="14"/>
  <c r="F6283" i="14"/>
  <c r="F6284" i="14"/>
  <c r="F6285" i="14"/>
  <c r="F6286" i="14"/>
  <c r="F6287" i="14"/>
  <c r="F6288" i="14"/>
  <c r="F6289" i="14"/>
  <c r="F6290" i="14"/>
  <c r="F6291" i="14"/>
  <c r="F6292" i="14"/>
  <c r="F6293" i="14"/>
  <c r="F6294" i="14"/>
  <c r="F6295" i="14"/>
  <c r="F6296" i="14"/>
  <c r="F6297" i="14"/>
  <c r="F6298" i="14"/>
  <c r="F6299" i="14"/>
  <c r="F6300" i="14"/>
  <c r="F6301" i="14"/>
  <c r="F6302" i="14"/>
  <c r="F6303" i="14"/>
  <c r="F6304" i="14"/>
  <c r="F6305" i="14"/>
  <c r="F6306" i="14"/>
  <c r="F6307" i="14"/>
  <c r="F6308" i="14"/>
  <c r="F6309" i="14"/>
  <c r="F6310" i="14"/>
  <c r="F6311" i="14"/>
  <c r="F6312" i="14"/>
  <c r="F6313" i="14"/>
  <c r="F6314" i="14"/>
  <c r="F6315" i="14"/>
  <c r="F6316" i="14"/>
  <c r="F6317" i="14"/>
  <c r="F6318" i="14"/>
  <c r="F6319" i="14"/>
  <c r="F6320" i="14"/>
  <c r="F6321" i="14"/>
  <c r="F6322" i="14"/>
  <c r="F6323" i="14"/>
  <c r="F6324" i="14"/>
  <c r="F6325" i="14"/>
  <c r="F6326" i="14"/>
  <c r="F6327" i="14"/>
  <c r="F6328" i="14"/>
  <c r="F6329" i="14"/>
  <c r="F6330" i="14"/>
  <c r="F6331" i="14"/>
  <c r="F6332" i="14"/>
  <c r="F6333" i="14"/>
  <c r="F6334" i="14"/>
  <c r="F6335" i="14"/>
  <c r="F6336" i="14"/>
  <c r="F6337" i="14"/>
  <c r="F6338" i="14"/>
  <c r="F6339" i="14"/>
  <c r="F6340" i="14"/>
  <c r="F6341" i="14"/>
  <c r="F6342" i="14"/>
  <c r="F6343" i="14"/>
  <c r="F6344" i="14"/>
  <c r="F6345" i="14"/>
  <c r="F6346" i="14"/>
  <c r="F6347" i="14"/>
  <c r="F6348" i="14"/>
  <c r="F6349" i="14"/>
  <c r="F6350" i="14"/>
  <c r="F6351" i="14"/>
  <c r="F6352" i="14"/>
  <c r="F6353" i="14"/>
  <c r="F6354" i="14"/>
  <c r="F6355" i="14"/>
  <c r="F6356" i="14"/>
  <c r="F6357" i="14"/>
  <c r="F6358" i="14"/>
  <c r="F6359" i="14"/>
  <c r="F6360" i="14"/>
  <c r="F6361" i="14"/>
  <c r="F6362" i="14"/>
  <c r="F6363" i="14"/>
  <c r="F6364" i="14"/>
  <c r="F6365" i="14"/>
  <c r="F6366" i="14"/>
  <c r="F6367" i="14"/>
  <c r="F6368" i="14"/>
  <c r="F6369" i="14"/>
  <c r="F6370" i="14"/>
  <c r="F6371" i="14"/>
  <c r="F6372" i="14"/>
  <c r="F6373" i="14"/>
  <c r="F6374" i="14"/>
  <c r="F6375" i="14"/>
  <c r="F6376" i="14"/>
  <c r="F6377" i="14"/>
  <c r="F6378" i="14"/>
  <c r="F6379" i="14"/>
  <c r="F6380" i="14"/>
  <c r="F6381" i="14"/>
  <c r="F6382" i="14"/>
  <c r="F6383" i="14"/>
  <c r="F6384" i="14"/>
  <c r="F6385" i="14"/>
  <c r="F6386" i="14"/>
  <c r="F6387" i="14"/>
  <c r="F6388" i="14"/>
  <c r="F6389" i="14"/>
  <c r="F6390" i="14"/>
  <c r="F6391" i="14"/>
  <c r="F6392" i="14"/>
  <c r="F6393" i="14"/>
  <c r="F6394" i="14"/>
  <c r="F6395" i="14"/>
  <c r="F6396" i="14"/>
  <c r="F6397" i="14"/>
  <c r="F6398" i="14"/>
  <c r="F6399" i="14"/>
  <c r="F6400" i="14"/>
  <c r="F6401" i="14"/>
  <c r="F6402" i="14"/>
  <c r="F6403" i="14"/>
  <c r="F6404" i="14"/>
  <c r="F6405" i="14"/>
  <c r="F6406" i="14"/>
  <c r="F6407" i="14"/>
  <c r="F6408" i="14"/>
  <c r="F6409" i="14"/>
  <c r="F6410" i="14"/>
  <c r="F6411" i="14"/>
  <c r="F6412" i="14"/>
  <c r="F6413" i="14"/>
  <c r="F6414" i="14"/>
  <c r="F6415" i="14"/>
  <c r="F6416" i="14"/>
  <c r="F6417" i="14"/>
  <c r="F6418" i="14"/>
  <c r="F6419" i="14"/>
  <c r="F6420" i="14"/>
  <c r="F6421" i="14"/>
  <c r="F6422" i="14"/>
  <c r="F6423" i="14"/>
  <c r="F6424" i="14"/>
  <c r="F6425" i="14"/>
  <c r="F6426" i="14"/>
  <c r="F6427" i="14"/>
  <c r="F6428" i="14"/>
  <c r="F6429" i="14"/>
  <c r="F6430" i="14"/>
  <c r="F6431" i="14"/>
  <c r="F6432" i="14"/>
  <c r="F6433" i="14"/>
  <c r="F6434" i="14"/>
  <c r="F6435" i="14"/>
  <c r="F6436" i="14"/>
  <c r="F6437" i="14"/>
  <c r="F6438" i="14"/>
  <c r="F6439" i="14"/>
  <c r="F6440" i="14"/>
  <c r="F6441" i="14"/>
  <c r="F6442" i="14"/>
  <c r="F6443" i="14"/>
  <c r="F6444" i="14"/>
  <c r="F6445" i="14"/>
  <c r="F6446" i="14"/>
  <c r="F6447" i="14"/>
  <c r="F6448" i="14"/>
  <c r="F6449" i="14"/>
  <c r="F6450" i="14"/>
  <c r="F6451" i="14"/>
  <c r="F6452" i="14"/>
  <c r="F6453" i="14"/>
  <c r="F6454" i="14"/>
  <c r="F6455" i="14"/>
  <c r="F6456" i="14"/>
  <c r="F6457" i="14"/>
  <c r="F6458" i="14"/>
  <c r="F6459" i="14"/>
  <c r="F6460" i="14"/>
  <c r="F6461" i="14"/>
  <c r="F6462" i="14"/>
  <c r="F6463" i="14"/>
  <c r="F6464" i="14"/>
  <c r="F6465" i="14"/>
  <c r="F6466" i="14"/>
  <c r="F6467" i="14"/>
  <c r="F6468" i="14"/>
  <c r="F6469" i="14"/>
  <c r="F6470" i="14"/>
  <c r="F6471" i="14"/>
  <c r="F6472" i="14"/>
  <c r="F6473" i="14"/>
  <c r="F6474" i="14"/>
  <c r="F6475" i="14"/>
  <c r="F6476" i="14"/>
  <c r="F6477" i="14"/>
  <c r="F6478" i="14"/>
  <c r="F6479" i="14"/>
  <c r="F6480" i="14"/>
  <c r="F6481" i="14"/>
  <c r="F6482" i="14"/>
  <c r="F6483" i="14"/>
  <c r="F6484" i="14"/>
  <c r="F6485" i="14"/>
  <c r="F6486" i="14"/>
  <c r="F6487" i="14"/>
  <c r="F6488" i="14"/>
  <c r="F6489" i="14"/>
  <c r="F6490" i="14"/>
  <c r="F6491" i="14"/>
  <c r="F6492" i="14"/>
  <c r="F6493" i="14"/>
  <c r="F6494" i="14"/>
  <c r="F6495" i="14"/>
  <c r="F6496" i="14"/>
  <c r="F6497" i="14"/>
  <c r="F6498" i="14"/>
  <c r="F6499" i="14"/>
  <c r="F6500" i="14"/>
  <c r="F6501" i="14"/>
  <c r="F6502" i="14"/>
  <c r="F6503" i="14"/>
  <c r="F6504" i="14"/>
  <c r="F6505" i="14"/>
  <c r="F6506" i="14"/>
  <c r="F6507" i="14"/>
  <c r="F6508" i="14"/>
  <c r="F6509" i="14"/>
  <c r="F6510" i="14"/>
  <c r="F6511" i="14"/>
  <c r="F6512" i="14"/>
  <c r="F6513" i="14"/>
  <c r="F6514" i="14"/>
  <c r="F6515" i="14"/>
  <c r="F6516" i="14"/>
  <c r="F6517" i="14"/>
  <c r="F6518" i="14"/>
  <c r="F6519" i="14"/>
  <c r="F6520" i="14"/>
  <c r="F6521" i="14"/>
  <c r="F6522" i="14"/>
  <c r="F6523" i="14"/>
  <c r="F6524" i="14"/>
  <c r="F6525" i="14"/>
  <c r="F6526" i="14"/>
  <c r="F6527" i="14"/>
  <c r="F6528" i="14"/>
  <c r="F6529" i="14"/>
  <c r="F6530" i="14"/>
  <c r="F6531" i="14"/>
  <c r="F6532" i="14"/>
  <c r="F6533" i="14"/>
  <c r="F6534" i="14"/>
  <c r="F6535" i="14"/>
  <c r="F6536" i="14"/>
  <c r="F6537" i="14"/>
  <c r="F6538" i="14"/>
  <c r="F6539" i="14"/>
  <c r="F6540" i="14"/>
  <c r="F6541" i="14"/>
  <c r="F6542" i="14"/>
  <c r="F6543" i="14"/>
  <c r="F6544" i="14"/>
  <c r="F6545" i="14"/>
  <c r="F6546" i="14"/>
  <c r="F6547" i="14"/>
  <c r="F6548" i="14"/>
  <c r="F6549" i="14"/>
  <c r="F6550" i="14"/>
  <c r="F6551" i="14"/>
  <c r="F6552" i="14"/>
  <c r="F6553" i="14"/>
  <c r="F6554" i="14"/>
  <c r="F6555" i="14"/>
  <c r="F6556" i="14"/>
  <c r="F6557" i="14"/>
  <c r="F6558" i="14"/>
  <c r="F6559" i="14"/>
  <c r="F6560" i="14"/>
  <c r="F6561" i="14"/>
  <c r="F6562" i="14"/>
  <c r="F6563" i="14"/>
  <c r="F6564" i="14"/>
  <c r="F6565" i="14"/>
  <c r="F6566" i="14"/>
  <c r="F6567" i="14"/>
  <c r="F6568" i="14"/>
  <c r="F6569" i="14"/>
  <c r="F6570" i="14"/>
  <c r="F6571" i="14"/>
  <c r="F6572" i="14"/>
  <c r="F6573" i="14"/>
  <c r="F6574" i="14"/>
  <c r="F6575" i="14"/>
  <c r="F6576" i="14"/>
  <c r="F6577" i="14"/>
  <c r="F6578" i="14"/>
  <c r="F6579" i="14"/>
  <c r="F6580" i="14"/>
  <c r="F6581" i="14"/>
  <c r="F6582" i="14"/>
  <c r="F6583" i="14"/>
  <c r="F6584" i="14"/>
  <c r="F6585" i="14"/>
  <c r="F6586" i="14"/>
  <c r="F6587" i="14"/>
  <c r="F6588" i="14"/>
  <c r="F6589" i="14"/>
  <c r="F6590" i="14"/>
  <c r="F6591" i="14"/>
  <c r="F6592" i="14"/>
  <c r="F6593" i="14"/>
  <c r="F6594" i="14"/>
  <c r="F6595" i="14"/>
  <c r="F6596" i="14"/>
  <c r="F6597" i="14"/>
  <c r="F6598" i="14"/>
  <c r="F6599" i="14"/>
  <c r="F6600" i="14"/>
  <c r="F6601" i="14"/>
  <c r="F6602" i="14"/>
  <c r="F6603" i="14"/>
  <c r="F6604" i="14"/>
  <c r="F6605" i="14"/>
  <c r="F6606" i="14"/>
  <c r="F6607" i="14"/>
  <c r="F6608" i="14"/>
  <c r="F6609" i="14"/>
  <c r="F6610" i="14"/>
  <c r="F6611" i="14"/>
  <c r="F6612" i="14"/>
  <c r="F6613" i="14"/>
  <c r="F6614" i="14"/>
  <c r="F6615" i="14"/>
  <c r="F6616" i="14"/>
  <c r="F6617" i="14"/>
  <c r="F6618" i="14"/>
  <c r="F6619" i="14"/>
  <c r="F6620" i="14"/>
  <c r="F6621" i="14"/>
  <c r="F6622" i="14"/>
  <c r="F6623" i="14"/>
  <c r="F6624" i="14"/>
  <c r="F6625" i="14"/>
  <c r="F6626" i="14"/>
  <c r="F6627" i="14"/>
  <c r="F6628" i="14"/>
  <c r="F6629" i="14"/>
  <c r="F6630" i="14"/>
  <c r="F6631" i="14"/>
  <c r="F6632" i="14"/>
  <c r="F6633" i="14"/>
  <c r="F6634" i="14"/>
  <c r="F6635" i="14"/>
  <c r="F6636" i="14"/>
  <c r="F6637" i="14"/>
  <c r="F6638" i="14"/>
  <c r="F6639" i="14"/>
  <c r="F6640" i="14"/>
  <c r="F6641" i="14"/>
  <c r="F6642" i="14"/>
  <c r="F6643" i="14"/>
  <c r="F6644" i="14"/>
  <c r="F6645" i="14"/>
  <c r="F6646" i="14"/>
  <c r="F6647" i="14"/>
  <c r="F6648" i="14"/>
  <c r="F6649" i="14"/>
  <c r="F6650" i="14"/>
  <c r="F6651" i="14"/>
  <c r="F6652" i="14"/>
  <c r="F6653" i="14"/>
  <c r="F6654" i="14"/>
  <c r="F6655" i="14"/>
  <c r="F6656" i="14"/>
  <c r="F6657" i="14"/>
  <c r="F6658" i="14"/>
  <c r="F6659" i="14"/>
  <c r="F6660" i="14"/>
  <c r="F6661" i="14"/>
  <c r="F6662" i="14"/>
  <c r="F6663" i="14"/>
  <c r="F6664" i="14"/>
  <c r="F6665" i="14"/>
  <c r="F6666" i="14"/>
  <c r="F6667" i="14"/>
  <c r="F6668" i="14"/>
  <c r="F6669" i="14"/>
  <c r="F6670" i="14"/>
  <c r="F6671" i="14"/>
  <c r="F6672" i="14"/>
  <c r="F6673" i="14"/>
  <c r="F6674" i="14"/>
  <c r="F6675" i="14"/>
  <c r="F6676" i="14"/>
  <c r="F6677" i="14"/>
  <c r="F6678" i="14"/>
  <c r="F6679" i="14"/>
  <c r="F6680" i="14"/>
  <c r="F6681" i="14"/>
  <c r="F6682" i="14"/>
  <c r="F6683" i="14"/>
  <c r="F6684" i="14"/>
  <c r="F6685" i="14"/>
  <c r="F6686" i="14"/>
  <c r="F6687" i="14"/>
  <c r="F6688" i="14"/>
  <c r="F6689" i="14"/>
  <c r="F6690" i="14"/>
  <c r="F6691" i="14"/>
  <c r="F6692" i="14"/>
  <c r="F6693" i="14"/>
  <c r="F6694" i="14"/>
  <c r="F6695" i="14"/>
  <c r="F6696" i="14"/>
  <c r="F6697" i="14"/>
  <c r="F6698" i="14"/>
  <c r="F6699" i="14"/>
  <c r="F6700" i="14"/>
  <c r="F6701" i="14"/>
  <c r="F6702" i="14"/>
  <c r="F6703" i="14"/>
  <c r="F6704" i="14"/>
  <c r="F6705" i="14"/>
  <c r="F6706" i="14"/>
  <c r="F6707" i="14"/>
  <c r="F6708" i="14"/>
  <c r="F6709" i="14"/>
  <c r="F6710" i="14"/>
  <c r="F6711" i="14"/>
  <c r="F6712" i="14"/>
  <c r="F6713" i="14"/>
  <c r="F6714" i="14"/>
  <c r="F6715" i="14"/>
  <c r="F6716" i="14"/>
  <c r="F6717" i="14"/>
  <c r="F6718" i="14"/>
  <c r="F6719" i="14"/>
  <c r="F6720" i="14"/>
  <c r="F6721" i="14"/>
  <c r="F6722" i="14"/>
  <c r="F6723" i="14"/>
  <c r="F6724" i="14"/>
  <c r="F6725" i="14"/>
  <c r="F6726" i="14"/>
  <c r="F6727" i="14"/>
  <c r="F6728" i="14"/>
  <c r="F6729" i="14"/>
  <c r="F6730" i="14"/>
  <c r="F6731" i="14"/>
  <c r="F6732" i="14"/>
  <c r="F6733" i="14"/>
  <c r="F6734" i="14"/>
  <c r="F6735" i="14"/>
  <c r="F6736" i="14"/>
  <c r="F6737" i="14"/>
  <c r="F6738" i="14"/>
  <c r="F6739" i="14"/>
  <c r="F6740" i="14"/>
  <c r="F6741" i="14"/>
  <c r="F6742" i="14"/>
  <c r="F6743" i="14"/>
  <c r="F6744" i="14"/>
  <c r="F6745" i="14"/>
  <c r="F6746" i="14"/>
  <c r="F6747" i="14"/>
  <c r="F6748" i="14"/>
  <c r="F6749" i="14"/>
  <c r="F6750" i="14"/>
  <c r="F6751" i="14"/>
  <c r="F6752" i="14"/>
  <c r="F6753" i="14"/>
  <c r="F6754" i="14"/>
  <c r="F6755" i="14"/>
  <c r="F6756" i="14"/>
  <c r="F6757" i="14"/>
  <c r="F6758" i="14"/>
  <c r="F6759" i="14"/>
  <c r="F6760" i="14"/>
  <c r="F6761" i="14"/>
  <c r="F6762" i="14"/>
  <c r="F6763" i="14"/>
  <c r="F6764" i="14"/>
  <c r="F6765" i="14"/>
  <c r="F6766" i="14"/>
  <c r="F6767" i="14"/>
  <c r="F6768" i="14"/>
  <c r="F6769" i="14"/>
  <c r="F6770" i="14"/>
  <c r="F6771" i="14"/>
  <c r="F6772" i="14"/>
  <c r="F6773" i="14"/>
  <c r="F6774" i="14"/>
  <c r="F6775" i="14"/>
  <c r="F6776" i="14"/>
  <c r="F6777" i="14"/>
  <c r="F6778" i="14"/>
  <c r="F6779" i="14"/>
  <c r="F6780" i="14"/>
  <c r="F6781" i="14"/>
  <c r="F6782" i="14"/>
  <c r="F6783" i="14"/>
  <c r="F6784" i="14"/>
  <c r="F6785" i="14"/>
  <c r="F6786" i="14"/>
  <c r="F6787" i="14"/>
  <c r="F6788" i="14"/>
  <c r="F6789" i="14"/>
  <c r="F6790" i="14"/>
  <c r="F6791" i="14"/>
  <c r="F6792" i="14"/>
  <c r="F6793" i="14"/>
  <c r="F6794" i="14"/>
  <c r="F6795" i="14"/>
  <c r="F6796" i="14"/>
  <c r="F6797" i="14"/>
  <c r="F6798" i="14"/>
  <c r="F6799" i="14"/>
  <c r="F6800" i="14"/>
  <c r="F6801" i="14"/>
  <c r="F6802" i="14"/>
  <c r="F6803" i="14"/>
  <c r="F6804" i="14"/>
  <c r="F6805" i="14"/>
  <c r="F6806" i="14"/>
  <c r="F6807" i="14"/>
  <c r="F6808" i="14"/>
  <c r="F6809" i="14"/>
  <c r="F6810" i="14"/>
  <c r="F6811" i="14"/>
  <c r="F6812" i="14"/>
  <c r="F6813" i="14"/>
  <c r="F6814" i="14"/>
  <c r="F6815" i="14"/>
  <c r="F6816" i="14"/>
  <c r="F6817" i="14"/>
  <c r="F6818" i="14"/>
  <c r="F6819" i="14"/>
  <c r="F6820" i="14"/>
  <c r="F6821" i="14"/>
  <c r="F6822" i="14"/>
  <c r="F6823" i="14"/>
  <c r="F6824" i="14"/>
  <c r="F6825" i="14"/>
  <c r="F6826" i="14"/>
  <c r="F6827" i="14"/>
  <c r="F6828" i="14"/>
  <c r="F6829" i="14"/>
  <c r="F6830" i="14"/>
  <c r="F6831" i="14"/>
  <c r="F6832" i="14"/>
  <c r="F6833" i="14"/>
  <c r="F6834" i="14"/>
  <c r="F6835" i="14"/>
  <c r="F6836" i="14"/>
  <c r="F6837" i="14"/>
  <c r="F6838" i="14"/>
  <c r="F6839" i="14"/>
  <c r="F6840" i="14"/>
  <c r="F6841" i="14"/>
  <c r="F6842" i="14"/>
  <c r="F6843" i="14"/>
  <c r="F6844" i="14"/>
  <c r="F6845" i="14"/>
  <c r="F6846" i="14"/>
  <c r="F6847" i="14"/>
  <c r="F6848" i="14"/>
  <c r="F6849" i="14"/>
  <c r="F6850" i="14"/>
  <c r="F6851" i="14"/>
  <c r="F6852" i="14"/>
  <c r="F6853" i="14"/>
  <c r="F6854" i="14"/>
  <c r="F6855" i="14"/>
  <c r="F6856" i="14"/>
  <c r="F6857" i="14"/>
  <c r="F6858" i="14"/>
  <c r="F6859" i="14"/>
  <c r="F6860" i="14"/>
  <c r="F6861" i="14"/>
  <c r="F6862" i="14"/>
  <c r="F6863" i="14"/>
  <c r="F6864" i="14"/>
  <c r="F6865" i="14"/>
  <c r="F6866" i="14"/>
  <c r="F6867" i="14"/>
  <c r="F6868" i="14"/>
  <c r="F6869" i="14"/>
  <c r="F6870" i="14"/>
  <c r="F6871" i="14"/>
  <c r="F6872" i="14"/>
  <c r="F6873" i="14"/>
  <c r="F6874" i="14"/>
  <c r="F6875" i="14"/>
  <c r="F6876" i="14"/>
  <c r="F6877" i="14"/>
  <c r="F6878" i="14"/>
  <c r="F6879" i="14"/>
  <c r="F6880" i="14"/>
  <c r="F6881" i="14"/>
  <c r="F6882" i="14"/>
  <c r="F6883" i="14"/>
  <c r="F6884" i="14"/>
  <c r="F6885" i="14"/>
  <c r="F6886" i="14"/>
  <c r="F6887" i="14"/>
  <c r="F6888" i="14"/>
  <c r="F6889" i="14"/>
  <c r="F6890" i="14"/>
  <c r="F6891" i="14"/>
  <c r="F6892" i="14"/>
  <c r="F6893" i="14"/>
  <c r="F6894" i="14"/>
  <c r="F6895" i="14"/>
  <c r="F6896" i="14"/>
  <c r="F6897" i="14"/>
  <c r="F6898" i="14"/>
  <c r="F6899" i="14"/>
  <c r="F6900" i="14"/>
  <c r="F6901" i="14"/>
  <c r="F6902" i="14"/>
  <c r="F6903" i="14"/>
  <c r="F6904" i="14"/>
  <c r="F6905" i="14"/>
  <c r="F6906" i="14"/>
  <c r="F6907" i="14"/>
  <c r="F6908" i="14"/>
  <c r="F6909" i="14"/>
  <c r="F6910" i="14"/>
  <c r="F6911" i="14"/>
  <c r="F6912" i="14"/>
  <c r="F6913" i="14"/>
  <c r="F6914" i="14"/>
  <c r="F6915" i="14"/>
  <c r="F6916" i="14"/>
  <c r="F6917" i="14"/>
  <c r="F6918" i="14"/>
  <c r="F6919" i="14"/>
  <c r="F6920" i="14"/>
  <c r="F6921" i="14"/>
  <c r="F6922" i="14"/>
  <c r="F6923" i="14"/>
  <c r="F6924" i="14"/>
  <c r="F6925" i="14"/>
  <c r="F6926" i="14"/>
  <c r="F6927" i="14"/>
  <c r="F6928" i="14"/>
  <c r="F6929" i="14"/>
  <c r="F6930" i="14"/>
  <c r="F6931" i="14"/>
  <c r="F6932" i="14"/>
  <c r="F6933" i="14"/>
  <c r="F6934" i="14"/>
  <c r="F6935" i="14"/>
  <c r="F6936" i="14"/>
  <c r="F6937" i="14"/>
  <c r="F6938" i="14"/>
  <c r="F6939" i="14"/>
  <c r="F6940" i="14"/>
  <c r="F6941" i="14"/>
  <c r="F6942" i="14"/>
  <c r="F6943" i="14"/>
  <c r="F6944" i="14"/>
  <c r="F6945" i="14"/>
  <c r="F6946" i="14"/>
  <c r="F6947" i="14"/>
  <c r="F6948" i="14"/>
  <c r="F6949" i="14"/>
  <c r="F6950" i="14"/>
  <c r="F6951" i="14"/>
  <c r="F6952" i="14"/>
  <c r="F6953" i="14"/>
  <c r="F6954" i="14"/>
  <c r="F6955" i="14"/>
  <c r="F6956" i="14"/>
  <c r="F6957" i="14"/>
  <c r="F6958" i="14"/>
  <c r="F6959" i="14"/>
  <c r="F6960" i="14"/>
  <c r="F6961" i="14"/>
  <c r="F6962" i="14"/>
  <c r="F6963" i="14"/>
  <c r="F6964" i="14"/>
  <c r="F6965" i="14"/>
  <c r="F6966" i="14"/>
  <c r="F6967" i="14"/>
  <c r="F6968" i="14"/>
  <c r="F6969" i="14"/>
  <c r="F6970" i="14"/>
  <c r="F6971" i="14"/>
  <c r="F6972" i="14"/>
  <c r="F6973" i="14"/>
  <c r="F6974" i="14"/>
  <c r="F6975" i="14"/>
  <c r="F6976" i="14"/>
  <c r="F6977" i="14"/>
  <c r="F6978" i="14"/>
  <c r="F6979" i="14"/>
  <c r="F6980" i="14"/>
  <c r="F6981" i="14"/>
  <c r="F6982" i="14"/>
  <c r="F6983" i="14"/>
  <c r="F6984" i="14"/>
  <c r="F6985" i="14"/>
  <c r="F6986" i="14"/>
  <c r="F6987" i="14"/>
  <c r="F6988" i="14"/>
  <c r="F6989" i="14"/>
  <c r="F6990" i="14"/>
  <c r="F6991" i="14"/>
  <c r="F6992" i="14"/>
  <c r="F6993" i="14"/>
  <c r="F6994" i="14"/>
  <c r="F6995" i="14"/>
  <c r="F6996" i="14"/>
  <c r="F6997" i="14"/>
  <c r="F6998" i="14"/>
  <c r="F6999" i="14"/>
  <c r="F7000" i="14"/>
  <c r="F7001" i="14"/>
  <c r="F7002" i="14"/>
  <c r="F7003" i="14"/>
  <c r="F7004" i="14"/>
  <c r="F7005" i="14"/>
  <c r="F7006" i="14"/>
  <c r="F7007" i="14"/>
  <c r="F7008" i="14"/>
  <c r="F7009" i="14"/>
  <c r="F7010" i="14"/>
  <c r="F7011" i="14"/>
  <c r="F7012" i="14"/>
  <c r="F7013" i="14"/>
  <c r="F7014" i="14"/>
  <c r="F7015" i="14"/>
  <c r="F7016" i="14"/>
  <c r="F7017" i="14"/>
  <c r="F7018" i="14"/>
  <c r="F7019" i="14"/>
  <c r="F7020" i="14"/>
  <c r="F7021" i="14"/>
  <c r="F7022" i="14"/>
  <c r="F7023" i="14"/>
  <c r="F7024" i="14"/>
  <c r="F7025" i="14"/>
  <c r="F7026" i="14"/>
  <c r="F7027" i="14"/>
  <c r="F7028" i="14"/>
  <c r="F7029" i="14"/>
  <c r="F7030" i="14"/>
  <c r="F7031" i="14"/>
  <c r="F7032" i="14"/>
  <c r="F7033" i="14"/>
  <c r="F7034" i="14"/>
  <c r="F7035" i="14"/>
  <c r="F7036" i="14"/>
  <c r="F7037" i="14"/>
  <c r="F7038" i="14"/>
  <c r="F7039" i="14"/>
  <c r="F7040" i="14"/>
  <c r="F7041" i="14"/>
  <c r="F7042" i="14"/>
  <c r="F7043" i="14"/>
  <c r="F7044" i="14"/>
  <c r="F7045" i="14"/>
  <c r="F7046" i="14"/>
  <c r="F7047" i="14"/>
  <c r="F7048" i="14"/>
  <c r="F7049" i="14"/>
  <c r="F7050" i="14"/>
  <c r="F7051" i="14"/>
  <c r="F7052" i="14"/>
  <c r="F7053" i="14"/>
  <c r="F7054" i="14"/>
  <c r="F7055" i="14"/>
  <c r="F7056" i="14"/>
  <c r="F7057" i="14"/>
  <c r="F7058" i="14"/>
  <c r="F7059" i="14"/>
  <c r="F7060" i="14"/>
  <c r="F7061" i="14"/>
  <c r="F7062" i="14"/>
  <c r="F7063" i="14"/>
  <c r="F7064" i="14"/>
  <c r="F7065" i="14"/>
  <c r="F7066" i="14"/>
  <c r="F7067" i="14"/>
  <c r="F7068" i="14"/>
  <c r="F7069" i="14"/>
  <c r="F7070" i="14"/>
  <c r="F7071" i="14"/>
  <c r="F7072" i="14"/>
  <c r="F7073" i="14"/>
  <c r="F7074" i="14"/>
  <c r="F7075" i="14"/>
  <c r="F7076" i="14"/>
  <c r="F7077" i="14"/>
  <c r="F7078" i="14"/>
  <c r="F7079" i="14"/>
  <c r="F7080" i="14"/>
  <c r="F7081" i="14"/>
  <c r="F7082" i="14"/>
  <c r="F7083" i="14"/>
  <c r="F7084" i="14"/>
  <c r="F7085" i="14"/>
  <c r="F7086" i="14"/>
  <c r="F7087" i="14"/>
  <c r="F7088" i="14"/>
  <c r="F7089" i="14"/>
  <c r="F7090" i="14"/>
  <c r="F7091" i="14"/>
  <c r="F7092" i="14"/>
  <c r="F7093" i="14"/>
  <c r="F7094" i="14"/>
  <c r="F7095" i="14"/>
  <c r="F7096" i="14"/>
  <c r="F7097" i="14"/>
  <c r="F7098" i="14"/>
  <c r="F7099" i="14"/>
  <c r="F7100" i="14"/>
  <c r="F7101" i="14"/>
  <c r="F7102" i="14"/>
  <c r="F7103" i="14"/>
  <c r="F7104" i="14"/>
  <c r="F7105" i="14"/>
  <c r="F7106" i="14"/>
  <c r="F7107" i="14"/>
  <c r="F7108" i="14"/>
  <c r="F7109" i="14"/>
  <c r="F7110" i="14"/>
  <c r="F7111" i="14"/>
  <c r="F7112" i="14"/>
  <c r="F7113" i="14"/>
  <c r="F7114" i="14"/>
  <c r="F7115" i="14"/>
  <c r="F7116" i="14"/>
  <c r="F7117" i="14"/>
  <c r="F7118" i="14"/>
  <c r="F7119" i="14"/>
  <c r="F7120" i="14"/>
  <c r="F7121" i="14"/>
  <c r="F7122" i="14"/>
  <c r="F7123" i="14"/>
  <c r="F7124" i="14"/>
  <c r="F7125" i="14"/>
  <c r="F7126" i="14"/>
  <c r="F7127" i="14"/>
  <c r="F7128" i="14"/>
  <c r="F7129" i="14"/>
  <c r="F7130" i="14"/>
  <c r="F7131" i="14"/>
  <c r="F7132" i="14"/>
  <c r="F7133" i="14"/>
  <c r="F7134" i="14"/>
  <c r="F7135" i="14"/>
  <c r="F7136" i="14"/>
  <c r="F7137" i="14"/>
  <c r="F7138" i="14"/>
  <c r="F7139" i="14"/>
  <c r="F7140" i="14"/>
  <c r="F7141" i="14"/>
  <c r="F7142" i="14"/>
  <c r="F7143" i="14"/>
  <c r="F7144" i="14"/>
  <c r="F7145" i="14"/>
  <c r="F7146" i="14"/>
  <c r="F7147" i="14"/>
  <c r="F7148" i="14"/>
  <c r="F7149" i="14"/>
  <c r="F7150" i="14"/>
  <c r="F7151" i="14"/>
  <c r="F7152" i="14"/>
  <c r="F7153" i="14"/>
  <c r="F7154" i="14"/>
  <c r="F7155" i="14"/>
  <c r="F7156" i="14"/>
  <c r="F7157" i="14"/>
  <c r="F7158" i="14"/>
  <c r="F7159" i="14"/>
  <c r="F7160" i="14"/>
  <c r="F7161" i="14"/>
  <c r="F7162" i="14"/>
  <c r="F7163" i="14"/>
  <c r="F7164" i="14"/>
  <c r="F7165" i="14"/>
  <c r="F7166" i="14"/>
  <c r="F7167" i="14"/>
  <c r="F7168" i="14"/>
  <c r="F7169" i="14"/>
  <c r="F7170" i="14"/>
  <c r="F7171" i="14"/>
  <c r="F7172" i="14"/>
  <c r="F7173" i="14"/>
  <c r="F7174" i="14"/>
  <c r="F7175" i="14"/>
  <c r="F7176" i="14"/>
  <c r="F7177" i="14"/>
  <c r="F7178" i="14"/>
  <c r="F7179" i="14"/>
  <c r="F7180" i="14"/>
  <c r="F7181" i="14"/>
  <c r="F7182" i="14"/>
  <c r="F7183" i="14"/>
  <c r="F7184" i="14"/>
  <c r="F7185" i="14"/>
  <c r="F7186" i="14"/>
  <c r="F7187" i="14"/>
  <c r="F7188" i="14"/>
  <c r="F7189" i="14"/>
  <c r="F7190" i="14"/>
  <c r="F7191" i="14"/>
  <c r="F7192" i="14"/>
  <c r="F7193" i="14"/>
  <c r="F7194" i="14"/>
  <c r="F7195" i="14"/>
  <c r="F7196" i="14"/>
  <c r="F7197" i="14"/>
  <c r="F7198" i="14"/>
  <c r="F7199" i="14"/>
  <c r="F7200" i="14"/>
  <c r="F7201" i="14"/>
  <c r="F7202" i="14"/>
  <c r="F7203" i="14"/>
  <c r="F7204" i="14"/>
  <c r="F7205" i="14"/>
  <c r="F7206" i="14"/>
  <c r="F7207" i="14"/>
  <c r="F7208" i="14"/>
  <c r="F7209" i="14"/>
  <c r="F7210" i="14"/>
  <c r="F7211" i="14"/>
  <c r="F7212" i="14"/>
  <c r="F7213" i="14"/>
  <c r="F7214" i="14"/>
  <c r="F7215" i="14"/>
  <c r="F7216" i="14"/>
  <c r="F7217" i="14"/>
  <c r="F7218" i="14"/>
  <c r="F7219" i="14"/>
  <c r="F7220" i="14"/>
  <c r="F7221" i="14"/>
  <c r="F7222" i="14"/>
  <c r="F7223" i="14"/>
  <c r="F7224" i="14"/>
  <c r="F7225" i="14"/>
  <c r="F7226" i="14"/>
  <c r="F7227" i="14"/>
  <c r="F7228" i="14"/>
  <c r="F7229" i="14"/>
  <c r="F7230" i="14"/>
  <c r="F7231" i="14"/>
  <c r="F7232" i="14"/>
  <c r="F7233" i="14"/>
  <c r="F7234" i="14"/>
  <c r="F7235" i="14"/>
  <c r="F7236" i="14"/>
  <c r="F7237" i="14"/>
  <c r="F7238" i="14"/>
  <c r="F7239" i="14"/>
  <c r="F7240" i="14"/>
  <c r="F7241" i="14"/>
  <c r="F7242" i="14"/>
  <c r="F7243" i="14"/>
  <c r="F7244" i="14"/>
  <c r="F7245" i="14"/>
  <c r="F7246" i="14"/>
  <c r="F7247" i="14"/>
  <c r="F7248" i="14"/>
  <c r="F7249" i="14"/>
  <c r="F7250" i="14"/>
  <c r="F7251" i="14"/>
  <c r="F7252" i="14"/>
  <c r="F7253" i="14"/>
  <c r="F7254" i="14"/>
  <c r="F7255" i="14"/>
  <c r="F7256" i="14"/>
  <c r="F7257" i="14"/>
  <c r="F7258" i="14"/>
  <c r="F7259" i="14"/>
  <c r="F7260" i="14"/>
  <c r="F7261" i="14"/>
  <c r="F7262" i="14"/>
  <c r="F7263" i="14"/>
  <c r="F7264" i="14"/>
  <c r="F7265" i="14"/>
  <c r="F7266" i="14"/>
  <c r="F7267" i="14"/>
  <c r="F7268" i="14"/>
  <c r="F7269" i="14"/>
  <c r="F7270" i="14"/>
  <c r="F7271" i="14"/>
  <c r="F7272" i="14"/>
  <c r="F7273" i="14"/>
  <c r="F7274" i="14"/>
  <c r="F7275" i="14"/>
  <c r="F7276" i="14"/>
  <c r="F7277" i="14"/>
  <c r="F7278" i="14"/>
  <c r="F7279" i="14"/>
  <c r="F7280" i="14"/>
  <c r="F7281" i="14"/>
  <c r="F7282" i="14"/>
  <c r="F7283" i="14"/>
  <c r="F7284" i="14"/>
  <c r="F7285" i="14"/>
  <c r="F7286" i="14"/>
  <c r="F7287" i="14"/>
  <c r="F7288" i="14"/>
  <c r="F7289" i="14"/>
  <c r="F7290" i="14"/>
  <c r="F7291" i="14"/>
  <c r="F7292" i="14"/>
  <c r="F7293" i="14"/>
  <c r="F7294" i="14"/>
  <c r="F7295" i="14"/>
  <c r="F7296" i="14"/>
  <c r="F7297" i="14"/>
  <c r="F7298" i="14"/>
  <c r="F7299" i="14"/>
  <c r="F7300" i="14"/>
  <c r="F7301" i="14"/>
  <c r="F7302" i="14"/>
  <c r="F7303" i="14"/>
  <c r="F7304" i="14"/>
  <c r="F7305" i="14"/>
  <c r="F7306" i="14"/>
  <c r="F7307" i="14"/>
  <c r="F7308" i="14"/>
  <c r="F7309" i="14"/>
  <c r="F7310" i="14"/>
  <c r="F7311" i="14"/>
  <c r="F7312" i="14"/>
  <c r="F7313" i="14"/>
  <c r="F7314" i="14"/>
  <c r="F7315" i="14"/>
  <c r="F7316" i="14"/>
  <c r="F7317" i="14"/>
  <c r="F7318" i="14"/>
  <c r="F7319" i="14"/>
  <c r="F7320" i="14"/>
  <c r="F7321" i="14"/>
  <c r="F7322" i="14"/>
  <c r="F7323" i="14"/>
  <c r="F7324" i="14"/>
  <c r="F7325" i="14"/>
  <c r="F7326" i="14"/>
  <c r="F7327" i="14"/>
  <c r="F7328" i="14"/>
  <c r="F7329" i="14"/>
  <c r="F7330" i="14"/>
  <c r="F7331" i="14"/>
  <c r="F7332" i="14"/>
  <c r="F7333" i="14"/>
  <c r="F7334" i="14"/>
  <c r="F7335" i="14"/>
  <c r="F7336" i="14"/>
  <c r="F7337" i="14"/>
  <c r="F7338" i="14"/>
  <c r="F7339" i="14"/>
  <c r="F7340" i="14"/>
  <c r="F7341" i="14"/>
  <c r="F7342" i="14"/>
  <c r="F7343" i="14"/>
  <c r="F7344" i="14"/>
  <c r="F7345" i="14"/>
  <c r="F7346" i="14"/>
  <c r="F7347" i="14"/>
  <c r="F7348" i="14"/>
  <c r="F7349" i="14"/>
  <c r="F7350" i="14"/>
  <c r="F7351" i="14"/>
  <c r="F7352" i="14"/>
  <c r="F7353" i="14"/>
  <c r="F7354" i="14"/>
  <c r="F7355" i="14"/>
  <c r="F7356" i="14"/>
  <c r="F7357" i="14"/>
  <c r="F7358" i="14"/>
  <c r="F7359" i="14"/>
  <c r="F7360" i="14"/>
  <c r="F7361" i="14"/>
  <c r="F7362" i="14"/>
  <c r="F7363" i="14"/>
  <c r="F7364" i="14"/>
  <c r="F7365" i="14"/>
  <c r="F7366" i="14"/>
  <c r="F7367" i="14"/>
  <c r="F7368" i="14"/>
  <c r="F7369" i="14"/>
  <c r="F7370" i="14"/>
  <c r="F7371" i="14"/>
  <c r="F7372" i="14"/>
  <c r="F7373" i="14"/>
  <c r="F7374" i="14"/>
  <c r="F7375" i="14"/>
  <c r="F7376" i="14"/>
  <c r="F7377" i="14"/>
  <c r="F7378" i="14"/>
  <c r="F7379" i="14"/>
  <c r="F7380" i="14"/>
  <c r="F7381" i="14"/>
  <c r="F7382" i="14"/>
  <c r="F7383" i="14"/>
  <c r="F7384" i="14"/>
  <c r="F7385" i="14"/>
  <c r="F7386" i="14"/>
  <c r="F7387" i="14"/>
  <c r="F7388" i="14"/>
  <c r="F7389" i="14"/>
  <c r="F7390" i="14"/>
  <c r="F7391" i="14"/>
  <c r="F7392" i="14"/>
  <c r="F7393" i="14"/>
  <c r="F7394" i="14"/>
  <c r="F7395" i="14"/>
  <c r="F7396" i="14"/>
  <c r="F7397" i="14"/>
  <c r="F7398" i="14"/>
  <c r="F7399" i="14"/>
  <c r="F7400" i="14"/>
  <c r="F7401" i="14"/>
  <c r="F7402" i="14"/>
  <c r="F7403" i="14"/>
  <c r="F7404" i="14"/>
  <c r="F7405" i="14"/>
  <c r="F7406" i="14"/>
  <c r="F7407" i="14"/>
  <c r="F7408" i="14"/>
  <c r="F7409" i="14"/>
  <c r="F7410" i="14"/>
  <c r="F7411" i="14"/>
  <c r="F7412" i="14"/>
  <c r="F7413" i="14"/>
  <c r="F7414" i="14"/>
  <c r="F7415" i="14"/>
  <c r="F7416" i="14"/>
  <c r="F7417" i="14"/>
  <c r="F7418" i="14"/>
  <c r="F7419" i="14"/>
  <c r="F7420" i="14"/>
  <c r="F7421" i="14"/>
  <c r="F7422" i="14"/>
  <c r="F7423" i="14"/>
  <c r="F7424" i="14"/>
  <c r="F7425" i="14"/>
  <c r="F7426" i="14"/>
  <c r="F7427" i="14"/>
  <c r="F7428" i="14"/>
  <c r="F7429" i="14"/>
  <c r="F7430" i="14"/>
  <c r="F7431" i="14"/>
  <c r="F7432" i="14"/>
  <c r="F7433" i="14"/>
  <c r="F7434" i="14"/>
  <c r="F7435" i="14"/>
  <c r="F7436" i="14"/>
  <c r="F7437" i="14"/>
  <c r="F7438" i="14"/>
  <c r="F7439" i="14"/>
  <c r="F7440" i="14"/>
  <c r="F7441" i="14"/>
  <c r="F7442" i="14"/>
  <c r="F7443" i="14"/>
  <c r="F7444" i="14"/>
  <c r="F7445" i="14"/>
  <c r="F7446" i="14"/>
  <c r="F7447" i="14"/>
  <c r="F7448" i="14"/>
  <c r="F7449" i="14"/>
  <c r="F7450" i="14"/>
  <c r="F7451" i="14"/>
  <c r="F7452" i="14"/>
  <c r="F7453" i="14"/>
  <c r="F7454" i="14"/>
  <c r="F7455" i="14"/>
  <c r="F7456" i="14"/>
  <c r="F7457" i="14"/>
  <c r="F7458" i="14"/>
  <c r="F7459" i="14"/>
  <c r="F7460" i="14"/>
  <c r="F7461" i="14"/>
  <c r="F7462" i="14"/>
  <c r="F7463" i="14"/>
  <c r="F7464" i="14"/>
  <c r="F7465" i="14"/>
  <c r="F7466" i="14"/>
  <c r="F7467" i="14"/>
  <c r="F7468" i="14"/>
  <c r="F7469" i="14"/>
  <c r="F7470" i="14"/>
  <c r="F7471" i="14"/>
  <c r="F7472" i="14"/>
  <c r="F7473" i="14"/>
  <c r="F7474" i="14"/>
  <c r="F7475" i="14"/>
  <c r="F7476" i="14"/>
  <c r="F7477" i="14"/>
  <c r="F7478" i="14"/>
  <c r="F7479" i="14"/>
  <c r="F7480" i="14"/>
  <c r="F7481" i="14"/>
  <c r="F7482" i="14"/>
  <c r="F7483" i="14"/>
  <c r="F7484" i="14"/>
  <c r="F7485" i="14"/>
  <c r="F7486" i="14"/>
  <c r="F7487" i="14"/>
  <c r="F7488" i="14"/>
  <c r="F7489" i="14"/>
  <c r="F7490" i="14"/>
  <c r="F7491" i="14"/>
  <c r="F7492" i="14"/>
  <c r="F7493" i="14"/>
  <c r="F7494" i="14"/>
  <c r="F7495" i="14"/>
  <c r="F7496" i="14"/>
  <c r="F7497" i="14"/>
  <c r="F7498" i="14"/>
  <c r="F7499" i="14"/>
  <c r="F7500" i="14"/>
  <c r="F7501" i="14"/>
  <c r="F7502" i="14"/>
  <c r="F7503" i="14"/>
  <c r="F7504" i="14"/>
  <c r="F7505" i="14"/>
  <c r="F7506" i="14"/>
  <c r="F7507" i="14"/>
  <c r="F7508" i="14"/>
  <c r="F7509" i="14"/>
  <c r="F7510" i="14"/>
  <c r="F7511" i="14"/>
  <c r="F7512" i="14"/>
  <c r="F7513" i="14"/>
  <c r="F7514" i="14"/>
  <c r="F7515" i="14"/>
  <c r="F7516" i="14"/>
  <c r="F7517" i="14"/>
  <c r="F7518" i="14"/>
  <c r="F7519" i="14"/>
  <c r="F7520" i="14"/>
  <c r="F7521" i="14"/>
  <c r="F7522" i="14"/>
  <c r="F7523" i="14"/>
  <c r="F7524" i="14"/>
  <c r="F7525" i="14"/>
  <c r="F7526" i="14"/>
  <c r="F7527" i="14"/>
  <c r="F7528" i="14"/>
  <c r="F7529" i="14"/>
  <c r="F7530" i="14"/>
  <c r="F7531" i="14"/>
  <c r="F7532" i="14"/>
  <c r="F7533" i="14"/>
  <c r="F7534" i="14"/>
  <c r="F7535" i="14"/>
  <c r="F7536" i="14"/>
  <c r="F7537" i="14"/>
  <c r="F7538" i="14"/>
  <c r="F7539" i="14"/>
  <c r="F7540" i="14"/>
  <c r="F7541" i="14"/>
  <c r="F7542" i="14"/>
  <c r="F7543" i="14"/>
  <c r="F7544" i="14"/>
  <c r="F7545" i="14"/>
  <c r="F7546" i="14"/>
  <c r="F7547" i="14"/>
  <c r="F7548" i="14"/>
  <c r="F7549" i="14"/>
  <c r="F7550" i="14"/>
  <c r="F7551" i="14"/>
  <c r="F7552" i="14"/>
  <c r="F7553" i="14"/>
  <c r="F7554" i="14"/>
  <c r="F7555" i="14"/>
  <c r="F7556" i="14"/>
  <c r="F7557" i="14"/>
  <c r="F7558" i="14"/>
  <c r="F7559" i="14"/>
  <c r="F7560" i="14"/>
  <c r="F7561" i="14"/>
  <c r="F7562" i="14"/>
  <c r="F7563" i="14"/>
  <c r="F7564" i="14"/>
  <c r="F7565" i="14"/>
  <c r="F7566" i="14"/>
  <c r="F7567" i="14"/>
  <c r="F7568" i="14"/>
  <c r="F7569" i="14"/>
  <c r="F7570" i="14"/>
  <c r="F7571" i="14"/>
  <c r="F7572" i="14"/>
  <c r="F7573" i="14"/>
  <c r="F7574" i="14"/>
  <c r="F7575" i="14"/>
  <c r="F7576" i="14"/>
  <c r="F7577" i="14"/>
  <c r="F7578" i="14"/>
  <c r="F7579" i="14"/>
  <c r="F7580" i="14"/>
  <c r="F7581" i="14"/>
  <c r="F7582" i="14"/>
  <c r="F7583" i="14"/>
  <c r="F7584" i="14"/>
  <c r="F7585" i="14"/>
  <c r="F7586" i="14"/>
  <c r="F7587" i="14"/>
  <c r="F7588" i="14"/>
  <c r="F7589" i="14"/>
  <c r="F7590" i="14"/>
  <c r="F7591" i="14"/>
  <c r="F7592" i="14"/>
  <c r="F7593" i="14"/>
  <c r="F7594" i="14"/>
  <c r="F7595" i="14"/>
  <c r="F7596" i="14"/>
  <c r="F7597" i="14"/>
  <c r="F7598" i="14"/>
  <c r="F7599" i="14"/>
  <c r="F7600" i="14"/>
  <c r="F7601" i="14"/>
  <c r="F7602" i="14"/>
  <c r="F7603" i="14"/>
  <c r="F7604" i="14"/>
  <c r="F7605" i="14"/>
  <c r="F7606" i="14"/>
  <c r="F7607" i="14"/>
  <c r="F7608" i="14"/>
  <c r="F7609" i="14"/>
  <c r="F7610" i="14"/>
  <c r="F7611" i="14"/>
  <c r="F7612" i="14"/>
  <c r="F7613" i="14"/>
  <c r="F7614" i="14"/>
  <c r="F7615" i="14"/>
  <c r="F7616" i="14"/>
  <c r="F7617" i="14"/>
  <c r="F7618" i="14"/>
  <c r="F7619" i="14"/>
  <c r="F7620" i="14"/>
  <c r="F7621" i="14"/>
  <c r="F7622" i="14"/>
  <c r="F7623" i="14"/>
  <c r="F7624" i="14"/>
  <c r="F7625" i="14"/>
  <c r="F7626" i="14"/>
  <c r="F7627" i="14"/>
  <c r="F7628" i="14"/>
  <c r="F7629" i="14"/>
  <c r="F7630" i="14"/>
  <c r="F7631" i="14"/>
  <c r="F7632" i="14"/>
  <c r="F7633" i="14"/>
  <c r="F7634" i="14"/>
  <c r="F7635" i="14"/>
  <c r="F7636" i="14"/>
  <c r="F7637" i="14"/>
  <c r="F7638" i="14"/>
  <c r="F7639" i="14"/>
  <c r="F7640" i="14"/>
  <c r="F7641" i="14"/>
  <c r="F7642" i="14"/>
  <c r="F7643" i="14"/>
  <c r="F7644" i="14"/>
  <c r="F7645" i="14"/>
  <c r="F7646" i="14"/>
  <c r="F7647" i="14"/>
  <c r="F7648" i="14"/>
  <c r="F7649" i="14"/>
  <c r="F7650" i="14"/>
  <c r="F7651" i="14"/>
  <c r="F7652" i="14"/>
  <c r="F7653" i="14"/>
  <c r="F7654" i="14"/>
  <c r="F7655" i="14"/>
  <c r="F7656" i="14"/>
  <c r="F7657" i="14"/>
  <c r="F7658" i="14"/>
  <c r="F7659" i="14"/>
  <c r="F7660" i="14"/>
  <c r="F7661" i="14"/>
  <c r="F7662" i="14"/>
  <c r="F7663" i="14"/>
  <c r="F7664" i="14"/>
  <c r="F7665" i="14"/>
  <c r="F7666" i="14"/>
  <c r="F7667" i="14"/>
  <c r="F7668" i="14"/>
  <c r="F7669" i="14"/>
  <c r="F7670" i="14"/>
  <c r="F7671" i="14"/>
  <c r="F7672" i="14"/>
  <c r="F7673" i="14"/>
  <c r="F7674" i="14"/>
  <c r="F7675" i="14"/>
  <c r="F7676" i="14"/>
  <c r="F7677" i="14"/>
  <c r="F7678" i="14"/>
  <c r="F7679" i="14"/>
  <c r="F7680" i="14"/>
  <c r="F7681" i="14"/>
  <c r="F7682" i="14"/>
  <c r="F7683" i="14"/>
  <c r="F7684" i="14"/>
  <c r="F7685" i="14"/>
  <c r="F7686" i="14"/>
  <c r="F7687" i="14"/>
  <c r="F7688" i="14"/>
  <c r="F7689" i="14"/>
  <c r="F7690" i="14"/>
  <c r="F7691" i="14"/>
  <c r="F7692" i="14"/>
  <c r="F7693" i="14"/>
  <c r="F7694" i="14"/>
  <c r="F7695" i="14"/>
  <c r="F7696" i="14"/>
  <c r="F7697" i="14"/>
  <c r="F7698" i="14"/>
  <c r="F7699" i="14"/>
  <c r="F7700" i="14"/>
  <c r="F7701" i="14"/>
  <c r="F7702" i="14"/>
  <c r="F7703" i="14"/>
  <c r="F7704" i="14"/>
  <c r="F7705" i="14"/>
  <c r="F7706" i="14"/>
  <c r="F7707" i="14"/>
  <c r="F7708" i="14"/>
  <c r="F7709" i="14"/>
  <c r="F7710" i="14"/>
  <c r="F7711" i="14"/>
  <c r="F7712" i="14"/>
  <c r="F7713" i="14"/>
  <c r="F7714" i="14"/>
  <c r="F7715" i="14"/>
  <c r="F7716" i="14"/>
  <c r="F7717" i="14"/>
  <c r="F7718" i="14"/>
  <c r="F7719" i="14"/>
  <c r="F7720" i="14"/>
  <c r="F7721" i="14"/>
  <c r="F7722" i="14"/>
  <c r="F7723" i="14"/>
  <c r="F7724" i="14"/>
  <c r="F7725" i="14"/>
  <c r="F7726" i="14"/>
  <c r="F7727" i="14"/>
  <c r="F7728" i="14"/>
  <c r="F7729" i="14"/>
  <c r="F7730" i="14"/>
  <c r="F7731" i="14"/>
  <c r="F7732" i="14"/>
  <c r="F7733" i="14"/>
  <c r="F7734" i="14"/>
  <c r="F7735" i="14"/>
  <c r="F7736" i="14"/>
  <c r="F7737" i="14"/>
  <c r="F7738" i="14"/>
  <c r="F7739" i="14"/>
  <c r="F7740" i="14"/>
  <c r="F7741" i="14"/>
  <c r="F7742" i="14"/>
  <c r="F7743" i="14"/>
  <c r="F7744" i="14"/>
  <c r="F7745" i="14"/>
  <c r="F7746" i="14"/>
  <c r="F7747" i="14"/>
  <c r="F7748" i="14"/>
  <c r="F7749" i="14"/>
  <c r="F7750" i="14"/>
  <c r="F7751" i="14"/>
  <c r="F7752" i="14"/>
  <c r="F7753" i="14"/>
  <c r="F7754" i="14"/>
  <c r="F7755" i="14"/>
  <c r="F7756" i="14"/>
  <c r="F7757" i="14"/>
  <c r="F7758" i="14"/>
  <c r="F7759" i="14"/>
  <c r="F7760" i="14"/>
  <c r="F7761" i="14"/>
  <c r="F7762" i="14"/>
  <c r="F7763" i="14"/>
  <c r="F7764" i="14"/>
  <c r="F7765" i="14"/>
  <c r="F7766" i="14"/>
  <c r="F7767" i="14"/>
  <c r="F7768" i="14"/>
  <c r="F7769" i="14"/>
  <c r="F7770" i="14"/>
  <c r="F7771" i="14"/>
  <c r="F7772" i="14"/>
  <c r="F7773" i="14"/>
  <c r="F7774" i="14"/>
  <c r="F7775" i="14"/>
  <c r="F7776" i="14"/>
  <c r="F7777" i="14"/>
  <c r="F7778" i="14"/>
  <c r="F7779" i="14"/>
  <c r="F7780" i="14"/>
  <c r="F7781" i="14"/>
  <c r="F7782" i="14"/>
  <c r="F7783" i="14"/>
  <c r="F7784" i="14"/>
  <c r="F7785" i="14"/>
  <c r="F7786" i="14"/>
  <c r="F7787" i="14"/>
  <c r="F7788" i="14"/>
  <c r="F7789" i="14"/>
  <c r="F7790" i="14"/>
  <c r="F7791" i="14"/>
  <c r="F7792" i="14"/>
  <c r="F7793" i="14"/>
  <c r="F7794" i="14"/>
  <c r="F7795" i="14"/>
  <c r="F7796" i="14"/>
  <c r="F7797" i="14"/>
  <c r="F7798" i="14"/>
  <c r="F7799" i="14"/>
  <c r="F7800" i="14"/>
  <c r="F7801" i="14"/>
  <c r="F7802" i="14"/>
  <c r="F7803" i="14"/>
  <c r="F7804" i="14"/>
  <c r="F7805" i="14"/>
  <c r="F7806" i="14"/>
  <c r="F7807" i="14"/>
  <c r="F7808" i="14"/>
  <c r="F7809" i="14"/>
  <c r="F7810" i="14"/>
  <c r="F7811" i="14"/>
  <c r="F7812" i="14"/>
  <c r="F7813" i="14"/>
  <c r="F7814" i="14"/>
  <c r="F7815" i="14"/>
  <c r="F7816" i="14"/>
  <c r="F7817" i="14"/>
  <c r="F7818" i="14"/>
  <c r="F7819" i="14"/>
  <c r="F7820" i="14"/>
  <c r="F7821" i="14"/>
  <c r="F7822" i="14"/>
  <c r="F7823" i="14"/>
  <c r="F7824" i="14"/>
  <c r="F7825" i="14"/>
  <c r="F7826" i="14"/>
  <c r="F7827" i="14"/>
  <c r="F7828" i="14"/>
  <c r="F7829" i="14"/>
  <c r="F7830" i="14"/>
  <c r="F7831" i="14"/>
  <c r="F7832" i="14"/>
  <c r="F7833" i="14"/>
  <c r="F7834" i="14"/>
  <c r="F7835" i="14"/>
  <c r="F7836" i="14"/>
  <c r="F7837" i="14"/>
  <c r="F7838" i="14"/>
  <c r="F7839" i="14"/>
  <c r="F7840" i="14"/>
  <c r="F7841" i="14"/>
  <c r="F7842" i="14"/>
  <c r="F7843" i="14"/>
  <c r="F7844" i="14"/>
  <c r="F7845" i="14"/>
  <c r="F7846" i="14"/>
  <c r="F7847" i="14"/>
  <c r="F7848" i="14"/>
  <c r="F7849" i="14"/>
  <c r="F7850" i="14"/>
  <c r="F7851" i="14"/>
  <c r="F7852" i="14"/>
  <c r="F7853" i="14"/>
  <c r="F7854" i="14"/>
  <c r="F7855" i="14"/>
  <c r="F7856" i="14"/>
  <c r="F7857" i="14"/>
  <c r="F7858" i="14"/>
  <c r="F7859" i="14"/>
  <c r="F7860" i="14"/>
  <c r="F7861" i="14"/>
  <c r="F7862" i="14"/>
  <c r="F7863" i="14"/>
  <c r="F7864" i="14"/>
  <c r="F7865" i="14"/>
  <c r="F7866" i="14"/>
  <c r="F7867" i="14"/>
  <c r="F7868" i="14"/>
  <c r="F7869" i="14"/>
  <c r="F7870" i="14"/>
  <c r="F7871" i="14"/>
  <c r="F7872" i="14"/>
  <c r="F7873" i="14"/>
  <c r="F7874" i="14"/>
  <c r="F7875" i="14"/>
  <c r="F7876" i="14"/>
  <c r="F7877" i="14"/>
  <c r="F7878" i="14"/>
  <c r="F7879" i="14"/>
  <c r="F7880" i="14"/>
  <c r="F7881" i="14"/>
  <c r="F7882" i="14"/>
  <c r="F7883" i="14"/>
  <c r="F7884" i="14"/>
  <c r="F7885" i="14"/>
  <c r="F7886" i="14"/>
  <c r="F7887" i="14"/>
  <c r="F7888" i="14"/>
  <c r="F7889" i="14"/>
  <c r="F7890" i="14"/>
  <c r="F7891" i="14"/>
  <c r="F7892" i="14"/>
  <c r="F7893" i="14"/>
  <c r="F7894" i="14"/>
  <c r="F7895" i="14"/>
  <c r="F7896" i="14"/>
  <c r="F7897" i="14"/>
  <c r="F7898" i="14"/>
  <c r="F7899" i="14"/>
  <c r="F7900" i="14"/>
  <c r="F7901" i="14"/>
  <c r="F7902" i="14"/>
  <c r="F7903" i="14"/>
  <c r="F7904" i="14"/>
  <c r="F7905" i="14"/>
  <c r="F7906" i="14"/>
  <c r="F7907" i="14"/>
  <c r="F7908" i="14"/>
  <c r="F7909" i="14"/>
  <c r="F7910" i="14"/>
  <c r="F7911" i="14"/>
  <c r="F7912" i="14"/>
  <c r="F7913" i="14"/>
  <c r="F7914" i="14"/>
  <c r="F7915" i="14"/>
  <c r="F7916" i="14"/>
  <c r="F7917" i="14"/>
  <c r="F7918" i="14"/>
  <c r="F7919" i="14"/>
  <c r="F7920" i="14"/>
  <c r="F7921" i="14"/>
  <c r="F7922" i="14"/>
  <c r="F7923" i="14"/>
  <c r="F7924" i="14"/>
  <c r="F7925" i="14"/>
  <c r="F7926" i="14"/>
  <c r="F7927" i="14"/>
  <c r="F7928" i="14"/>
  <c r="F7929" i="14"/>
  <c r="F7930" i="14"/>
  <c r="F7931" i="14"/>
  <c r="F7932" i="14"/>
  <c r="F7933" i="14"/>
  <c r="F7934" i="14"/>
  <c r="F7935" i="14"/>
  <c r="F7936" i="14"/>
  <c r="F7937" i="14"/>
  <c r="F7938" i="14"/>
  <c r="F7939" i="14"/>
  <c r="F7940" i="14"/>
  <c r="F7941" i="14"/>
  <c r="F7942" i="14"/>
  <c r="F7943" i="14"/>
  <c r="F7944" i="14"/>
  <c r="F7945" i="14"/>
  <c r="F7946" i="14"/>
  <c r="F7947" i="14"/>
  <c r="F7948" i="14"/>
  <c r="F7949" i="14"/>
  <c r="F7950" i="14"/>
  <c r="F7951" i="14"/>
  <c r="F7952" i="14"/>
  <c r="F7953" i="14"/>
  <c r="F7954" i="14"/>
  <c r="F7955" i="14"/>
  <c r="F7956" i="14"/>
  <c r="F7957" i="14"/>
  <c r="F7958" i="14"/>
  <c r="F7959" i="14"/>
  <c r="F7960" i="14"/>
  <c r="F7961" i="14"/>
  <c r="F7962" i="14"/>
  <c r="F7963" i="14"/>
  <c r="F7964" i="14"/>
  <c r="F7965" i="14"/>
  <c r="F7966" i="14"/>
  <c r="F7967" i="14"/>
  <c r="F7968" i="14"/>
  <c r="F7969" i="14"/>
  <c r="F7970" i="14"/>
  <c r="F7971" i="14"/>
  <c r="F7972" i="14"/>
  <c r="F7973" i="14"/>
  <c r="F7974" i="14"/>
  <c r="F7975" i="14"/>
  <c r="F7976" i="14"/>
  <c r="F7977" i="14"/>
  <c r="F7978" i="14"/>
  <c r="F7979" i="14"/>
  <c r="F7980" i="14"/>
  <c r="F7981" i="14"/>
  <c r="F7982" i="14"/>
  <c r="F7983" i="14"/>
  <c r="F7984" i="14"/>
  <c r="F7985" i="14"/>
  <c r="F7986" i="14"/>
  <c r="F7987" i="14"/>
  <c r="F7988" i="14"/>
  <c r="F7989" i="14"/>
  <c r="F7990" i="14"/>
  <c r="F7991" i="14"/>
  <c r="F7992" i="14"/>
  <c r="F7993" i="14"/>
  <c r="F7994" i="14"/>
  <c r="F7995" i="14"/>
  <c r="F7996" i="14"/>
  <c r="F7997" i="14"/>
  <c r="F7998" i="14"/>
  <c r="F7999" i="14"/>
  <c r="F8000" i="14"/>
  <c r="F8001" i="14"/>
  <c r="F8002" i="14"/>
  <c r="F8003" i="14"/>
  <c r="F8004" i="14"/>
  <c r="F8005" i="14"/>
  <c r="F8006" i="14"/>
  <c r="F8007" i="14"/>
  <c r="F8008" i="14"/>
  <c r="F8009" i="14"/>
  <c r="F8010" i="14"/>
  <c r="F8011" i="14"/>
  <c r="F8012" i="14"/>
  <c r="F8013" i="14"/>
  <c r="F8014" i="14"/>
  <c r="F8015" i="14"/>
  <c r="F8016" i="14"/>
  <c r="F8017" i="14"/>
  <c r="F8018" i="14"/>
  <c r="F8019" i="14"/>
  <c r="F8020" i="14"/>
  <c r="F8021" i="14"/>
  <c r="F8022" i="14"/>
  <c r="F8023" i="14"/>
  <c r="F8024" i="14"/>
  <c r="F8025" i="14"/>
  <c r="F8026" i="14"/>
  <c r="F8027" i="14"/>
  <c r="F8028" i="14"/>
  <c r="F8029" i="14"/>
  <c r="F8030" i="14"/>
  <c r="F8031" i="14"/>
  <c r="F8032" i="14"/>
  <c r="F8033" i="14"/>
  <c r="F8034" i="14"/>
  <c r="F8035" i="14"/>
  <c r="F8036" i="14"/>
  <c r="F8037" i="14"/>
  <c r="F8038" i="14"/>
  <c r="F8039" i="14"/>
  <c r="F8040" i="14"/>
  <c r="F8041" i="14"/>
  <c r="F8042" i="14"/>
  <c r="F8043" i="14"/>
  <c r="F8044" i="14"/>
  <c r="F8045" i="14"/>
  <c r="F8046" i="14"/>
  <c r="F8047" i="14"/>
  <c r="F8048" i="14"/>
  <c r="F8049" i="14"/>
  <c r="F8050" i="14"/>
  <c r="F8051" i="14"/>
  <c r="F8052" i="14"/>
  <c r="F8053" i="14"/>
  <c r="F8054" i="14"/>
  <c r="F8055" i="14"/>
  <c r="F8056" i="14"/>
  <c r="F8057" i="14"/>
  <c r="F8058" i="14"/>
  <c r="F8059" i="14"/>
  <c r="F8060" i="14"/>
  <c r="F8061" i="14"/>
  <c r="F8062" i="14"/>
  <c r="F8063" i="14"/>
  <c r="F8064" i="14"/>
  <c r="F8065" i="14"/>
  <c r="F8066" i="14"/>
  <c r="F8067" i="14"/>
  <c r="F8068" i="14"/>
  <c r="F8069" i="14"/>
  <c r="F8070" i="14"/>
  <c r="F8071" i="14"/>
  <c r="F8072" i="14"/>
  <c r="F8073" i="14"/>
  <c r="F8074" i="14"/>
  <c r="F8075" i="14"/>
  <c r="F8076" i="14"/>
  <c r="F8077" i="14"/>
  <c r="F8078" i="14"/>
  <c r="F8079" i="14"/>
  <c r="F8080" i="14"/>
  <c r="F8081" i="14"/>
  <c r="F8082" i="14"/>
  <c r="F8083" i="14"/>
  <c r="F8084" i="14"/>
  <c r="F8085" i="14"/>
  <c r="F8086" i="14"/>
  <c r="F8087" i="14"/>
  <c r="F8088" i="14"/>
  <c r="F8089" i="14"/>
  <c r="F8090" i="14"/>
  <c r="F8091" i="14"/>
  <c r="F8092" i="14"/>
  <c r="F8093" i="14"/>
  <c r="F8094" i="14"/>
  <c r="F8095" i="14"/>
  <c r="F8096" i="14"/>
  <c r="F8097" i="14"/>
  <c r="F8098" i="14"/>
  <c r="F8099" i="14"/>
  <c r="F8100" i="14"/>
  <c r="F8101" i="14"/>
  <c r="F8102" i="14"/>
  <c r="F8103" i="14"/>
  <c r="F8104" i="14"/>
  <c r="F8105" i="14"/>
  <c r="F8106" i="14"/>
  <c r="F8107" i="14"/>
  <c r="F8108" i="14"/>
  <c r="F8109" i="14"/>
  <c r="F8110" i="14"/>
  <c r="F8111" i="14"/>
  <c r="F8112" i="14"/>
  <c r="F8113" i="14"/>
  <c r="F8114" i="14"/>
  <c r="F8115" i="14"/>
  <c r="F8116" i="14"/>
  <c r="F8117" i="14"/>
  <c r="F8118" i="14"/>
  <c r="F8119" i="14"/>
  <c r="F8120" i="14"/>
  <c r="F8121" i="14"/>
  <c r="F8122" i="14"/>
  <c r="F8123" i="14"/>
  <c r="F8124" i="14"/>
  <c r="F8125" i="14"/>
  <c r="F8126" i="14"/>
  <c r="F8127" i="14"/>
  <c r="F8128" i="14"/>
  <c r="F8129" i="14"/>
  <c r="F8130" i="14"/>
  <c r="F8131" i="14"/>
  <c r="F8132" i="14"/>
  <c r="F8133" i="14"/>
  <c r="F8134" i="14"/>
  <c r="F8135" i="14"/>
  <c r="F8136" i="14"/>
  <c r="F8137" i="14"/>
  <c r="F8138" i="14"/>
  <c r="F8139" i="14"/>
  <c r="F8140" i="14"/>
  <c r="F8141" i="14"/>
  <c r="F8142" i="14"/>
  <c r="F8143" i="14"/>
  <c r="F8144" i="14"/>
  <c r="F8145" i="14"/>
  <c r="F8146" i="14"/>
  <c r="F8147" i="14"/>
  <c r="F8148" i="14"/>
  <c r="F8149" i="14"/>
  <c r="F8150" i="14"/>
  <c r="F8151" i="14"/>
  <c r="F8152" i="14"/>
  <c r="F8153" i="14"/>
  <c r="F8154" i="14"/>
  <c r="F8155" i="14"/>
  <c r="F8156" i="14"/>
  <c r="F8157" i="14"/>
  <c r="F8158" i="14"/>
  <c r="F8159" i="14"/>
  <c r="F8160" i="14"/>
  <c r="F8161" i="14"/>
  <c r="F8162" i="14"/>
  <c r="F8163" i="14"/>
  <c r="F8164" i="14"/>
  <c r="F8165" i="14"/>
  <c r="F8166" i="14"/>
  <c r="F8167" i="14"/>
  <c r="F8168" i="14"/>
  <c r="F8169" i="14"/>
  <c r="F8170" i="14"/>
  <c r="F8171" i="14"/>
  <c r="F8172" i="14"/>
  <c r="F8173" i="14"/>
  <c r="F8174" i="14"/>
  <c r="F8175" i="14"/>
  <c r="F8176" i="14"/>
  <c r="F8177" i="14"/>
  <c r="F8178" i="14"/>
  <c r="F8179" i="14"/>
  <c r="F8180" i="14"/>
  <c r="F8181" i="14"/>
  <c r="F8182" i="14"/>
  <c r="F8183" i="14"/>
  <c r="F8184" i="14"/>
  <c r="F8185" i="14"/>
  <c r="F8186" i="14"/>
  <c r="F8187" i="14"/>
  <c r="F8188" i="14"/>
  <c r="F8189" i="14"/>
  <c r="F8190" i="14"/>
  <c r="F8191" i="14"/>
  <c r="F8192" i="14"/>
  <c r="F8193" i="14"/>
  <c r="F8194" i="14"/>
  <c r="F8195" i="14"/>
  <c r="F8196" i="14"/>
  <c r="F8197" i="14"/>
  <c r="F8198" i="14"/>
  <c r="F8199" i="14"/>
  <c r="F8200" i="14"/>
  <c r="F8201" i="14"/>
  <c r="F8202" i="14"/>
  <c r="F8203" i="14"/>
  <c r="F8204" i="14"/>
  <c r="F8205" i="14"/>
  <c r="F8206" i="14"/>
  <c r="F8207" i="14"/>
  <c r="F8208" i="14"/>
  <c r="F8209" i="14"/>
  <c r="F8210" i="14"/>
  <c r="F8211" i="14"/>
  <c r="F8212" i="14"/>
  <c r="F8213" i="14"/>
  <c r="F8214" i="14"/>
  <c r="F8215" i="14"/>
  <c r="F8216" i="14"/>
  <c r="F8217" i="14"/>
  <c r="F8218" i="14"/>
  <c r="F8219" i="14"/>
  <c r="F8220" i="14"/>
  <c r="F8221" i="14"/>
  <c r="F8222" i="14"/>
  <c r="F8223" i="14"/>
  <c r="F8224" i="14"/>
  <c r="F8225" i="14"/>
  <c r="F8226" i="14"/>
  <c r="F8227" i="14"/>
  <c r="F8228" i="14"/>
  <c r="F8229" i="14"/>
  <c r="F8230" i="14"/>
  <c r="F8231" i="14"/>
  <c r="F8232" i="14"/>
  <c r="F8233" i="14"/>
  <c r="F8234" i="14"/>
  <c r="F8235" i="14"/>
  <c r="F8236" i="14"/>
  <c r="F8237" i="14"/>
  <c r="F8238" i="14"/>
  <c r="F8239" i="14"/>
  <c r="F8240" i="14"/>
  <c r="F8241" i="14"/>
  <c r="F8242" i="14"/>
  <c r="F8243" i="14"/>
  <c r="F8244" i="14"/>
  <c r="F8245" i="14"/>
  <c r="F8246" i="14"/>
  <c r="F8247" i="14"/>
  <c r="F8248" i="14"/>
  <c r="F8249" i="14"/>
  <c r="F8250" i="14"/>
  <c r="F8251" i="14"/>
  <c r="F8252" i="14"/>
  <c r="F8253" i="14"/>
  <c r="F8254" i="14"/>
  <c r="F8255" i="14"/>
  <c r="F8256" i="14"/>
  <c r="F8257" i="14"/>
  <c r="F8258" i="14"/>
  <c r="F8259" i="14"/>
  <c r="F8260" i="14"/>
  <c r="F8261" i="14"/>
  <c r="F8262" i="14"/>
  <c r="F8263" i="14"/>
  <c r="F8264" i="14"/>
  <c r="F8265" i="14"/>
  <c r="F8266" i="14"/>
  <c r="F8267" i="14"/>
  <c r="F8268" i="14"/>
  <c r="F8269" i="14"/>
  <c r="F8270" i="14"/>
  <c r="F8271" i="14"/>
  <c r="F8272" i="14"/>
  <c r="F8273" i="14"/>
  <c r="F8274" i="14"/>
  <c r="F8275" i="14"/>
  <c r="F8276" i="14"/>
  <c r="F8277" i="14"/>
  <c r="F8278" i="14"/>
  <c r="F8279" i="14"/>
  <c r="F8280" i="14"/>
  <c r="F8281" i="14"/>
  <c r="F8282" i="14"/>
  <c r="F8283" i="14"/>
  <c r="F8284" i="14"/>
  <c r="F8285" i="14"/>
  <c r="F8286" i="14"/>
  <c r="F8287" i="14"/>
  <c r="F8288" i="14"/>
  <c r="F8289" i="14"/>
  <c r="F8290" i="14"/>
  <c r="F8291" i="14"/>
  <c r="F8292" i="14"/>
  <c r="F8293" i="14"/>
  <c r="F8294" i="14"/>
  <c r="F8295" i="14"/>
  <c r="F8296" i="14"/>
  <c r="F8297" i="14"/>
  <c r="F8298" i="14"/>
  <c r="F8299" i="14"/>
  <c r="F8300" i="14"/>
  <c r="F8301" i="14"/>
  <c r="F8302" i="14"/>
  <c r="F8303" i="14"/>
  <c r="F8304" i="14"/>
  <c r="F8305" i="14"/>
  <c r="F8306" i="14"/>
  <c r="F8307" i="14"/>
  <c r="F8308" i="14"/>
  <c r="F8309" i="14"/>
  <c r="F8310" i="14"/>
  <c r="F8311" i="14"/>
  <c r="F8312" i="14"/>
  <c r="F8313" i="14"/>
  <c r="F8314" i="14"/>
  <c r="F8315" i="14"/>
  <c r="F8316" i="14"/>
  <c r="F8317" i="14"/>
  <c r="F8318" i="14"/>
  <c r="F8319" i="14"/>
  <c r="F8320" i="14"/>
  <c r="F8321" i="14"/>
  <c r="F8322" i="14"/>
  <c r="F8323" i="14"/>
  <c r="F8324" i="14"/>
  <c r="F8325" i="14"/>
  <c r="F8326" i="14"/>
  <c r="F8327" i="14"/>
  <c r="F8328" i="14"/>
  <c r="F8329" i="14"/>
  <c r="F8330" i="14"/>
  <c r="F8331" i="14"/>
  <c r="F8332" i="14"/>
  <c r="F8333" i="14"/>
  <c r="F8334" i="14"/>
  <c r="F8335" i="14"/>
  <c r="F8336" i="14"/>
  <c r="F8337" i="14"/>
  <c r="F8338" i="14"/>
  <c r="F8339" i="14"/>
  <c r="F8340" i="14"/>
  <c r="F8341" i="14"/>
  <c r="F8342" i="14"/>
  <c r="F8343" i="14"/>
  <c r="F8344" i="14"/>
  <c r="F8345" i="14"/>
  <c r="F8346" i="14"/>
  <c r="F8347" i="14"/>
  <c r="F8348" i="14"/>
  <c r="F8349" i="14"/>
  <c r="F8350" i="14"/>
  <c r="F8351" i="14"/>
  <c r="F8352" i="14"/>
  <c r="F8353" i="14"/>
  <c r="F8354" i="14"/>
  <c r="F8355" i="14"/>
  <c r="F8356" i="14"/>
  <c r="F8357" i="14"/>
  <c r="F8358" i="14"/>
  <c r="F8359" i="14"/>
  <c r="F8360" i="14"/>
  <c r="F8361" i="14"/>
  <c r="F8362" i="14"/>
  <c r="F8363" i="14"/>
  <c r="F8364" i="14"/>
  <c r="F8365" i="14"/>
  <c r="F8366" i="14"/>
  <c r="F8367" i="14"/>
  <c r="F8368" i="14"/>
  <c r="F8369" i="14"/>
  <c r="F8370" i="14"/>
  <c r="F8371" i="14"/>
  <c r="F8372" i="14"/>
  <c r="F8373" i="14"/>
  <c r="F8374" i="14"/>
  <c r="F8375" i="14"/>
  <c r="F8376" i="14"/>
  <c r="F8377" i="14"/>
  <c r="F8378" i="14"/>
  <c r="F8379" i="14"/>
  <c r="F8380" i="14"/>
  <c r="F8381" i="14"/>
  <c r="F8382" i="14"/>
  <c r="F8383" i="14"/>
  <c r="F8384" i="14"/>
  <c r="F8385" i="14"/>
  <c r="F8386" i="14"/>
  <c r="F8387" i="14"/>
  <c r="F8388" i="14"/>
  <c r="F8389" i="14"/>
  <c r="F8390" i="14"/>
  <c r="F8391" i="14"/>
  <c r="F8392" i="14"/>
  <c r="F8393" i="14"/>
  <c r="F8394" i="14"/>
  <c r="F8395" i="14"/>
  <c r="F8396" i="14"/>
  <c r="F8397" i="14"/>
  <c r="F8398" i="14"/>
  <c r="F8399" i="14"/>
  <c r="F8400" i="14"/>
  <c r="F8401" i="14"/>
  <c r="F8402" i="14"/>
  <c r="F8403" i="14"/>
  <c r="F8404" i="14"/>
  <c r="F8405" i="14"/>
  <c r="F8406" i="14"/>
  <c r="F8407" i="14"/>
  <c r="F8408" i="14"/>
  <c r="F8409" i="14"/>
  <c r="F8410" i="14"/>
  <c r="F8411" i="14"/>
  <c r="F8412" i="14"/>
  <c r="F8413" i="14"/>
  <c r="F8414" i="14"/>
  <c r="F8415" i="14"/>
  <c r="F8416" i="14"/>
  <c r="F8417" i="14"/>
  <c r="F8418" i="14"/>
  <c r="F8419" i="14"/>
  <c r="F8420" i="14"/>
  <c r="F8421" i="14"/>
  <c r="F8422" i="14"/>
  <c r="F8423" i="14"/>
  <c r="F8424" i="14"/>
  <c r="F8425" i="14"/>
  <c r="F8426" i="14"/>
  <c r="F8427" i="14"/>
  <c r="F8428" i="14"/>
  <c r="F8429" i="14"/>
  <c r="F8430" i="14"/>
  <c r="F8431" i="14"/>
  <c r="F8432" i="14"/>
  <c r="F8433" i="14"/>
  <c r="F8434" i="14"/>
  <c r="F8435" i="14"/>
  <c r="F8436" i="14"/>
  <c r="F8437" i="14"/>
  <c r="F8438" i="14"/>
  <c r="F8439" i="14"/>
  <c r="F8440" i="14"/>
  <c r="F8441" i="14"/>
  <c r="F8442" i="14"/>
  <c r="F8443" i="14"/>
  <c r="F8444" i="14"/>
  <c r="F8445" i="14"/>
  <c r="F8446" i="14"/>
  <c r="F8447" i="14"/>
  <c r="F8448" i="14"/>
  <c r="F8449" i="14"/>
  <c r="F8450" i="14"/>
  <c r="F8451" i="14"/>
  <c r="F8452" i="14"/>
  <c r="F8453" i="14"/>
  <c r="F8454" i="14"/>
  <c r="F8455" i="14"/>
  <c r="F8456" i="14"/>
  <c r="F8457" i="14"/>
  <c r="F8458" i="14"/>
  <c r="F8459" i="14"/>
  <c r="F8460" i="14"/>
  <c r="F8461" i="14"/>
  <c r="F8462" i="14"/>
  <c r="F8463" i="14"/>
  <c r="F8464" i="14"/>
  <c r="F8465" i="14"/>
  <c r="F8466" i="14"/>
  <c r="F8467" i="14"/>
  <c r="F8468" i="14"/>
  <c r="F8469" i="14"/>
  <c r="F8470" i="14"/>
  <c r="F8471" i="14"/>
  <c r="F8472" i="14"/>
  <c r="F8473" i="14"/>
  <c r="F8474" i="14"/>
  <c r="F8475" i="14"/>
  <c r="F8476" i="14"/>
  <c r="F8477" i="14"/>
  <c r="F8478" i="14"/>
  <c r="F8479" i="14"/>
  <c r="F8480" i="14"/>
  <c r="F8481" i="14"/>
  <c r="F8482" i="14"/>
  <c r="F8483" i="14"/>
  <c r="F8484" i="14"/>
  <c r="F8485" i="14"/>
  <c r="F8486" i="14"/>
  <c r="F8487" i="14"/>
  <c r="F8488" i="14"/>
  <c r="F8489" i="14"/>
  <c r="F8490" i="14"/>
  <c r="F8491" i="14"/>
  <c r="F8492" i="14"/>
  <c r="F8493" i="14"/>
  <c r="F8494" i="14"/>
  <c r="F8495" i="14"/>
  <c r="F8496" i="14"/>
  <c r="F8497" i="14"/>
  <c r="F8498" i="14"/>
  <c r="F8499" i="14"/>
  <c r="F8500" i="14"/>
  <c r="F8501" i="14"/>
  <c r="F8502" i="14"/>
  <c r="F8503" i="14"/>
  <c r="F8504" i="14"/>
  <c r="F8505" i="14"/>
  <c r="F8506" i="14"/>
  <c r="F8507" i="14"/>
  <c r="F8508" i="14"/>
  <c r="F8509" i="14"/>
  <c r="F8510" i="14"/>
  <c r="F8511" i="14"/>
  <c r="F8512" i="14"/>
  <c r="F8513" i="14"/>
  <c r="F8514" i="14"/>
  <c r="F8515" i="14"/>
  <c r="F8516" i="14"/>
  <c r="F8517" i="14"/>
  <c r="F8518" i="14"/>
  <c r="F8519" i="14"/>
  <c r="F8520" i="14"/>
  <c r="F8521" i="14"/>
  <c r="F8522" i="14"/>
  <c r="F8523" i="14"/>
  <c r="F8524" i="14"/>
  <c r="F8525" i="14"/>
  <c r="F8526" i="14"/>
  <c r="F8527" i="14"/>
  <c r="F8528" i="14"/>
  <c r="F8529" i="14"/>
  <c r="F8530" i="14"/>
  <c r="F8531" i="14"/>
  <c r="F8532" i="14"/>
  <c r="F8533" i="14"/>
  <c r="F8534" i="14"/>
  <c r="F8535" i="14"/>
  <c r="F8536" i="14"/>
  <c r="F8537" i="14"/>
  <c r="F8538" i="14"/>
  <c r="F8539" i="14"/>
  <c r="F8540" i="14"/>
  <c r="F8541" i="14"/>
  <c r="F8542" i="14"/>
  <c r="F8543" i="14"/>
  <c r="F8544" i="14"/>
  <c r="F8545" i="14"/>
  <c r="F8546" i="14"/>
  <c r="F8547" i="14"/>
  <c r="F8548" i="14"/>
  <c r="F8549" i="14"/>
  <c r="F8550" i="14"/>
  <c r="F8551" i="14"/>
  <c r="F8552" i="14"/>
  <c r="F8553" i="14"/>
  <c r="F8554" i="14"/>
  <c r="F8555" i="14"/>
  <c r="F8556" i="14"/>
  <c r="F8557" i="14"/>
  <c r="F8558" i="14"/>
  <c r="F8559" i="14"/>
  <c r="F8560" i="14"/>
  <c r="F8561" i="14"/>
  <c r="F8562" i="14"/>
  <c r="F8563" i="14"/>
  <c r="F8564" i="14"/>
  <c r="F8565" i="14"/>
  <c r="F8566" i="14"/>
  <c r="F8567" i="14"/>
  <c r="F8568" i="14"/>
  <c r="F8569" i="14"/>
  <c r="F8570" i="14"/>
  <c r="F8571" i="14"/>
  <c r="F8572" i="14"/>
  <c r="F8573" i="14"/>
  <c r="F8574" i="14"/>
  <c r="F8575" i="14"/>
  <c r="F8576" i="14"/>
  <c r="F8577" i="14"/>
  <c r="F8578" i="14"/>
  <c r="F8579" i="14"/>
  <c r="F8580" i="14"/>
  <c r="F8581" i="14"/>
  <c r="F8582" i="14"/>
  <c r="F8583" i="14"/>
  <c r="F8584" i="14"/>
  <c r="F8585" i="14"/>
  <c r="F8586" i="14"/>
  <c r="F8587" i="14"/>
  <c r="F8588" i="14"/>
  <c r="F8589" i="14"/>
  <c r="F8590" i="14"/>
  <c r="F8591" i="14"/>
  <c r="F8592" i="14"/>
  <c r="F8593" i="14"/>
  <c r="F8594" i="14"/>
  <c r="F8595" i="14"/>
  <c r="F8596" i="14"/>
  <c r="F8597" i="14"/>
  <c r="F8598" i="14"/>
  <c r="F8599" i="14"/>
  <c r="F8600" i="14"/>
  <c r="F8601" i="14"/>
  <c r="F8602" i="14"/>
  <c r="F8603" i="14"/>
  <c r="F8604" i="14"/>
  <c r="F8605" i="14"/>
  <c r="F8606" i="14"/>
  <c r="F8607" i="14"/>
  <c r="F8608" i="14"/>
  <c r="F8609" i="14"/>
  <c r="F8610" i="14"/>
  <c r="F8611" i="14"/>
  <c r="F8612" i="14"/>
  <c r="F8613" i="14"/>
  <c r="F8614" i="14"/>
  <c r="F8615" i="14"/>
  <c r="F8616" i="14"/>
  <c r="F8617" i="14"/>
  <c r="F8618" i="14"/>
  <c r="F8619" i="14"/>
  <c r="F8620" i="14"/>
  <c r="F8621" i="14"/>
  <c r="F8622" i="14"/>
  <c r="F8623" i="14"/>
  <c r="F8624" i="14"/>
  <c r="F8625" i="14"/>
  <c r="F8626" i="14"/>
  <c r="F8627" i="14"/>
  <c r="F8628" i="14"/>
  <c r="F8629" i="14"/>
  <c r="F8630" i="14"/>
  <c r="F8631" i="14"/>
  <c r="F8632" i="14"/>
  <c r="F8633" i="14"/>
  <c r="F8634" i="14"/>
  <c r="F8635" i="14"/>
  <c r="F8636" i="14"/>
  <c r="F8637" i="14"/>
  <c r="F8638" i="14"/>
  <c r="F8639" i="14"/>
  <c r="F8640" i="14"/>
  <c r="F8641" i="14"/>
  <c r="F8642" i="14"/>
  <c r="F8643" i="14"/>
  <c r="F8644" i="14"/>
  <c r="F8645" i="14"/>
  <c r="F8646" i="14"/>
  <c r="F8647" i="14"/>
  <c r="F8648" i="14"/>
  <c r="F8649" i="14"/>
  <c r="F8650" i="14"/>
  <c r="F8651" i="14"/>
  <c r="F8652" i="14"/>
  <c r="F8653" i="14"/>
  <c r="F8654" i="14"/>
  <c r="F8655" i="14"/>
  <c r="F8656" i="14"/>
  <c r="F8657" i="14"/>
  <c r="F8658" i="14"/>
  <c r="F8659" i="14"/>
  <c r="F8660" i="14"/>
  <c r="F8661" i="14"/>
  <c r="F8662" i="14"/>
  <c r="F8663" i="14"/>
  <c r="F8664" i="14"/>
  <c r="F8665" i="14"/>
  <c r="F8666" i="14"/>
  <c r="F8667" i="14"/>
  <c r="F8668" i="14"/>
  <c r="F8669" i="14"/>
  <c r="F8670" i="14"/>
  <c r="F8671" i="14"/>
  <c r="F8672" i="14"/>
  <c r="F8673" i="14"/>
  <c r="F8674" i="14"/>
  <c r="F8675" i="14"/>
  <c r="F8676" i="14"/>
  <c r="F8677" i="14"/>
  <c r="F8678" i="14"/>
  <c r="F8679" i="14"/>
  <c r="F8680" i="14"/>
  <c r="F8681" i="14"/>
  <c r="F8682" i="14"/>
  <c r="F8683" i="14"/>
  <c r="F8684" i="14"/>
  <c r="F8685" i="14"/>
  <c r="F8686" i="14"/>
  <c r="F8687" i="14"/>
  <c r="F8688" i="14"/>
  <c r="F8689" i="14"/>
  <c r="F8690" i="14"/>
  <c r="F8691" i="14"/>
  <c r="F8692" i="14"/>
  <c r="F8693" i="14"/>
  <c r="F8694" i="14"/>
  <c r="F8695" i="14"/>
  <c r="F8696" i="14"/>
  <c r="F8697" i="14"/>
  <c r="F8698" i="14"/>
  <c r="F8699" i="14"/>
  <c r="F8700" i="14"/>
  <c r="F8701" i="14"/>
  <c r="F8702" i="14"/>
  <c r="F8703" i="14"/>
  <c r="F8704" i="14"/>
  <c r="F8705" i="14"/>
  <c r="F8706" i="14"/>
  <c r="F8707" i="14"/>
  <c r="F8708" i="14"/>
  <c r="F8709" i="14"/>
  <c r="F8710" i="14"/>
  <c r="F8711" i="14"/>
  <c r="F8712" i="14"/>
  <c r="F8713" i="14"/>
  <c r="F8714" i="14"/>
  <c r="F8715" i="14"/>
  <c r="F8716" i="14"/>
  <c r="F8717" i="14"/>
  <c r="F8718" i="14"/>
  <c r="F8719" i="14"/>
  <c r="F8720" i="14"/>
  <c r="F8721" i="14"/>
  <c r="F8722" i="14"/>
  <c r="F8723" i="14"/>
  <c r="F8724" i="14"/>
  <c r="F8725" i="14"/>
  <c r="F8726" i="14"/>
  <c r="F8727" i="14"/>
  <c r="F8728" i="14"/>
  <c r="F8729" i="14"/>
  <c r="F8730" i="14"/>
  <c r="F8731" i="14"/>
  <c r="F8732" i="14"/>
  <c r="F8733" i="14"/>
  <c r="F8734" i="14"/>
  <c r="F8735" i="14"/>
  <c r="F8736" i="14"/>
  <c r="F8737" i="14"/>
  <c r="F8738" i="14"/>
  <c r="F8739" i="14"/>
  <c r="F8740" i="14"/>
  <c r="F8741" i="14"/>
  <c r="F8742" i="14"/>
  <c r="F8743" i="14"/>
  <c r="F8744" i="14"/>
  <c r="F8745" i="14"/>
  <c r="F8746" i="14"/>
  <c r="F8747" i="14"/>
  <c r="F8748" i="14"/>
  <c r="F8749" i="14"/>
  <c r="F8750" i="14"/>
  <c r="F8751" i="14"/>
  <c r="F8752" i="14"/>
  <c r="F8753" i="14"/>
  <c r="F8754" i="14"/>
  <c r="F8755" i="14"/>
  <c r="F8756" i="14"/>
  <c r="F8757" i="14"/>
  <c r="F8758" i="14"/>
  <c r="F8759" i="14"/>
  <c r="F8760" i="14"/>
  <c r="F8761" i="14"/>
  <c r="F8762" i="14"/>
  <c r="F8763" i="14"/>
  <c r="F8764" i="14"/>
  <c r="F8765" i="14"/>
  <c r="F8766" i="14"/>
  <c r="F8767" i="14"/>
  <c r="F8768" i="14"/>
  <c r="F8769" i="14"/>
  <c r="F8770" i="14"/>
  <c r="F8771" i="14"/>
  <c r="F8772" i="14"/>
  <c r="F8773" i="14"/>
  <c r="F14" i="14"/>
  <c r="E15" i="14"/>
  <c r="E16" i="14"/>
  <c r="E17" i="14"/>
  <c r="E18" i="14"/>
  <c r="E19" i="14"/>
  <c r="E20" i="14"/>
  <c r="E21" i="14"/>
  <c r="E22" i="14"/>
  <c r="E23" i="14"/>
  <c r="E24" i="14"/>
  <c r="E25" i="14"/>
  <c r="E26" i="14"/>
  <c r="E27" i="14"/>
  <c r="E28" i="14"/>
  <c r="E29" i="14"/>
  <c r="E30" i="14"/>
  <c r="E31" i="14"/>
  <c r="E32" i="14"/>
  <c r="E33" i="14"/>
  <c r="E34" i="14"/>
  <c r="E35" i="14"/>
  <c r="E36" i="14"/>
  <c r="E37" i="14"/>
  <c r="E38" i="14"/>
  <c r="E39" i="14"/>
  <c r="E40" i="14"/>
  <c r="E41" i="14"/>
  <c r="E42" i="14"/>
  <c r="E43" i="14"/>
  <c r="E44" i="14"/>
  <c r="E45" i="14"/>
  <c r="E46" i="14"/>
  <c r="E47" i="14"/>
  <c r="E48" i="14"/>
  <c r="E49" i="14"/>
  <c r="E50" i="14"/>
  <c r="E51" i="14"/>
  <c r="E52" i="14"/>
  <c r="E53" i="14"/>
  <c r="E54" i="14"/>
  <c r="E55" i="14"/>
  <c r="E56" i="14"/>
  <c r="E57" i="14"/>
  <c r="E58" i="14"/>
  <c r="E59" i="14"/>
  <c r="E60" i="14"/>
  <c r="E61" i="14"/>
  <c r="E62" i="14"/>
  <c r="E63" i="14"/>
  <c r="E64" i="14"/>
  <c r="E65" i="14"/>
  <c r="E66" i="14"/>
  <c r="E67" i="14"/>
  <c r="E68" i="14"/>
  <c r="E69" i="14"/>
  <c r="E70" i="14"/>
  <c r="E71" i="14"/>
  <c r="E72" i="14"/>
  <c r="E73" i="14"/>
  <c r="E74" i="14"/>
  <c r="E75" i="14"/>
  <c r="E76" i="14"/>
  <c r="E77" i="14"/>
  <c r="E78" i="14"/>
  <c r="E79" i="14"/>
  <c r="E80" i="14"/>
  <c r="E81" i="14"/>
  <c r="E82" i="14"/>
  <c r="E83" i="14"/>
  <c r="E84" i="14"/>
  <c r="E85" i="14"/>
  <c r="E86" i="14"/>
  <c r="E87" i="14"/>
  <c r="E88" i="14"/>
  <c r="E89" i="14"/>
  <c r="E90" i="14"/>
  <c r="E91" i="14"/>
  <c r="E92" i="14"/>
  <c r="E93" i="14"/>
  <c r="E94" i="14"/>
  <c r="E95" i="14"/>
  <c r="E96" i="14"/>
  <c r="E97" i="14"/>
  <c r="E98" i="14"/>
  <c r="E99" i="14"/>
  <c r="E100" i="14"/>
  <c r="E101" i="14"/>
  <c r="E102" i="14"/>
  <c r="E103" i="14"/>
  <c r="E104" i="14"/>
  <c r="E105" i="14"/>
  <c r="E106" i="14"/>
  <c r="E107" i="14"/>
  <c r="E108" i="14"/>
  <c r="E109" i="14"/>
  <c r="E110" i="14"/>
  <c r="E111" i="14"/>
  <c r="E112" i="14"/>
  <c r="E113" i="14"/>
  <c r="E114" i="14"/>
  <c r="E115" i="14"/>
  <c r="E116" i="14"/>
  <c r="E117" i="14"/>
  <c r="E118" i="14"/>
  <c r="E119" i="14"/>
  <c r="E120" i="14"/>
  <c r="E121" i="14"/>
  <c r="E122" i="14"/>
  <c r="E123" i="14"/>
  <c r="E124" i="14"/>
  <c r="E125" i="14"/>
  <c r="E126" i="14"/>
  <c r="E127" i="14"/>
  <c r="E128" i="14"/>
  <c r="E129" i="14"/>
  <c r="E130" i="14"/>
  <c r="E131" i="14"/>
  <c r="E132" i="14"/>
  <c r="E133" i="14"/>
  <c r="E134" i="14"/>
  <c r="E135" i="14"/>
  <c r="E136" i="14"/>
  <c r="E137" i="14"/>
  <c r="E138" i="14"/>
  <c r="E139" i="14"/>
  <c r="E140" i="14"/>
  <c r="E141" i="14"/>
  <c r="E142" i="14"/>
  <c r="E143" i="14"/>
  <c r="E144" i="14"/>
  <c r="E145" i="14"/>
  <c r="E146" i="14"/>
  <c r="E147" i="14"/>
  <c r="E148" i="14"/>
  <c r="E149" i="14"/>
  <c r="E150" i="14"/>
  <c r="E151" i="14"/>
  <c r="E152" i="14"/>
  <c r="E153" i="14"/>
  <c r="E154" i="14"/>
  <c r="E155" i="14"/>
  <c r="E156" i="14"/>
  <c r="E157" i="14"/>
  <c r="E158" i="14"/>
  <c r="E159" i="14"/>
  <c r="E160" i="14"/>
  <c r="E161" i="14"/>
  <c r="E162" i="14"/>
  <c r="E163" i="14"/>
  <c r="E164" i="14"/>
  <c r="E165" i="14"/>
  <c r="E166" i="14"/>
  <c r="E167" i="14"/>
  <c r="E168" i="14"/>
  <c r="E169" i="14"/>
  <c r="E170" i="14"/>
  <c r="E171" i="14"/>
  <c r="E172" i="14"/>
  <c r="E173" i="14"/>
  <c r="E174" i="14"/>
  <c r="E175" i="14"/>
  <c r="E176" i="14"/>
  <c r="E177" i="14"/>
  <c r="E178" i="14"/>
  <c r="E179" i="14"/>
  <c r="E180" i="14"/>
  <c r="E181" i="14"/>
  <c r="E182" i="14"/>
  <c r="E183" i="14"/>
  <c r="E184" i="14"/>
  <c r="E185" i="14"/>
  <c r="E186" i="14"/>
  <c r="E187" i="14"/>
  <c r="E188" i="14"/>
  <c r="E189" i="14"/>
  <c r="E190" i="14"/>
  <c r="E191" i="14"/>
  <c r="E192" i="14"/>
  <c r="E193" i="14"/>
  <c r="E194" i="14"/>
  <c r="E195" i="14"/>
  <c r="E196" i="14"/>
  <c r="E197" i="14"/>
  <c r="E198" i="14"/>
  <c r="E199" i="14"/>
  <c r="E200" i="14"/>
  <c r="E201" i="14"/>
  <c r="E202" i="14"/>
  <c r="E203" i="14"/>
  <c r="E204" i="14"/>
  <c r="E205" i="14"/>
  <c r="E206" i="14"/>
  <c r="E207" i="14"/>
  <c r="E208" i="14"/>
  <c r="E209" i="14"/>
  <c r="E210" i="14"/>
  <c r="E211" i="14"/>
  <c r="E212" i="14"/>
  <c r="E213" i="14"/>
  <c r="E214" i="14"/>
  <c r="E215" i="14"/>
  <c r="E216" i="14"/>
  <c r="E217" i="14"/>
  <c r="E218" i="14"/>
  <c r="E219" i="14"/>
  <c r="E220" i="14"/>
  <c r="E221" i="14"/>
  <c r="E222" i="14"/>
  <c r="E223" i="14"/>
  <c r="E224" i="14"/>
  <c r="E225" i="14"/>
  <c r="E226" i="14"/>
  <c r="E227" i="14"/>
  <c r="E228" i="14"/>
  <c r="E229" i="14"/>
  <c r="E230" i="14"/>
  <c r="E231" i="14"/>
  <c r="E232" i="14"/>
  <c r="E233" i="14"/>
  <c r="E234" i="14"/>
  <c r="E235" i="14"/>
  <c r="E236" i="14"/>
  <c r="E237" i="14"/>
  <c r="E238" i="14"/>
  <c r="E239" i="14"/>
  <c r="E240" i="14"/>
  <c r="E241" i="14"/>
  <c r="E242" i="14"/>
  <c r="E243" i="14"/>
  <c r="E244" i="14"/>
  <c r="E245" i="14"/>
  <c r="E246" i="14"/>
  <c r="E247" i="14"/>
  <c r="E248" i="14"/>
  <c r="E249" i="14"/>
  <c r="E250" i="14"/>
  <c r="E251" i="14"/>
  <c r="E252" i="14"/>
  <c r="E253" i="14"/>
  <c r="E254" i="14"/>
  <c r="E255" i="14"/>
  <c r="E256" i="14"/>
  <c r="E257" i="14"/>
  <c r="E258" i="14"/>
  <c r="E259" i="14"/>
  <c r="E260" i="14"/>
  <c r="E261" i="14"/>
  <c r="E262" i="14"/>
  <c r="E263" i="14"/>
  <c r="E264" i="14"/>
  <c r="E265" i="14"/>
  <c r="E266" i="14"/>
  <c r="E267" i="14"/>
  <c r="E268" i="14"/>
  <c r="E269" i="14"/>
  <c r="E270" i="14"/>
  <c r="E271" i="14"/>
  <c r="E272" i="14"/>
  <c r="E273" i="14"/>
  <c r="E274" i="14"/>
  <c r="E275" i="14"/>
  <c r="E276" i="14"/>
  <c r="E277" i="14"/>
  <c r="E278" i="14"/>
  <c r="E279" i="14"/>
  <c r="E280" i="14"/>
  <c r="E281" i="14"/>
  <c r="E282" i="14"/>
  <c r="E283" i="14"/>
  <c r="E284" i="14"/>
  <c r="E285" i="14"/>
  <c r="E286" i="14"/>
  <c r="E287" i="14"/>
  <c r="E288" i="14"/>
  <c r="E289" i="14"/>
  <c r="E290" i="14"/>
  <c r="E291" i="14"/>
  <c r="E292" i="14"/>
  <c r="E293" i="14"/>
  <c r="E294" i="14"/>
  <c r="E295" i="14"/>
  <c r="E296" i="14"/>
  <c r="E297" i="14"/>
  <c r="E298" i="14"/>
  <c r="E299" i="14"/>
  <c r="E300" i="14"/>
  <c r="E301" i="14"/>
  <c r="E302" i="14"/>
  <c r="E303" i="14"/>
  <c r="E304" i="14"/>
  <c r="E305" i="14"/>
  <c r="E306" i="14"/>
  <c r="E307" i="14"/>
  <c r="E308" i="14"/>
  <c r="E309" i="14"/>
  <c r="E310" i="14"/>
  <c r="E311" i="14"/>
  <c r="E312" i="14"/>
  <c r="E313" i="14"/>
  <c r="E314" i="14"/>
  <c r="E315" i="14"/>
  <c r="E316" i="14"/>
  <c r="E317" i="14"/>
  <c r="E318" i="14"/>
  <c r="E319" i="14"/>
  <c r="E320" i="14"/>
  <c r="E321" i="14"/>
  <c r="E322" i="14"/>
  <c r="E323" i="14"/>
  <c r="E324" i="14"/>
  <c r="E325" i="14"/>
  <c r="E326" i="14"/>
  <c r="E327" i="14"/>
  <c r="E328" i="14"/>
  <c r="E329" i="14"/>
  <c r="E330" i="14"/>
  <c r="E331" i="14"/>
  <c r="E332" i="14"/>
  <c r="E333" i="14"/>
  <c r="E334" i="14"/>
  <c r="E335" i="14"/>
  <c r="E336" i="14"/>
  <c r="E337" i="14"/>
  <c r="E338" i="14"/>
  <c r="E339" i="14"/>
  <c r="E340" i="14"/>
  <c r="E341" i="14"/>
  <c r="E342" i="14"/>
  <c r="E343" i="14"/>
  <c r="E344" i="14"/>
  <c r="E345" i="14"/>
  <c r="E346" i="14"/>
  <c r="E347" i="14"/>
  <c r="E348" i="14"/>
  <c r="E349" i="14"/>
  <c r="E350" i="14"/>
  <c r="E351" i="14"/>
  <c r="E352" i="14"/>
  <c r="E353" i="14"/>
  <c r="E354" i="14"/>
  <c r="E355" i="14"/>
  <c r="E356" i="14"/>
  <c r="E357" i="14"/>
  <c r="E358" i="14"/>
  <c r="E359" i="14"/>
  <c r="E360" i="14"/>
  <c r="E361" i="14"/>
  <c r="E362" i="14"/>
  <c r="E363" i="14"/>
  <c r="E364" i="14"/>
  <c r="E365" i="14"/>
  <c r="E366" i="14"/>
  <c r="E367" i="14"/>
  <c r="E368" i="14"/>
  <c r="E369" i="14"/>
  <c r="E370" i="14"/>
  <c r="E371" i="14"/>
  <c r="E372" i="14"/>
  <c r="E373" i="14"/>
  <c r="E374" i="14"/>
  <c r="E375" i="14"/>
  <c r="E376" i="14"/>
  <c r="E377" i="14"/>
  <c r="E378" i="14"/>
  <c r="E379" i="14"/>
  <c r="E380" i="14"/>
  <c r="E381" i="14"/>
  <c r="E382" i="14"/>
  <c r="E383" i="14"/>
  <c r="E384" i="14"/>
  <c r="E385" i="14"/>
  <c r="E386" i="14"/>
  <c r="E387" i="14"/>
  <c r="E388" i="14"/>
  <c r="E389" i="14"/>
  <c r="E390" i="14"/>
  <c r="E391" i="14"/>
  <c r="E392" i="14"/>
  <c r="E393" i="14"/>
  <c r="E394" i="14"/>
  <c r="E395" i="14"/>
  <c r="E396" i="14"/>
  <c r="E397" i="14"/>
  <c r="E398" i="14"/>
  <c r="E399" i="14"/>
  <c r="E400" i="14"/>
  <c r="E401" i="14"/>
  <c r="E402" i="14"/>
  <c r="E403" i="14"/>
  <c r="E404" i="14"/>
  <c r="E405" i="14"/>
  <c r="E406" i="14"/>
  <c r="E407" i="14"/>
  <c r="E408" i="14"/>
  <c r="E409" i="14"/>
  <c r="E410" i="14"/>
  <c r="E411" i="14"/>
  <c r="E412" i="14"/>
  <c r="E413" i="14"/>
  <c r="E414" i="14"/>
  <c r="E415" i="14"/>
  <c r="E416" i="14"/>
  <c r="E417" i="14"/>
  <c r="E418" i="14"/>
  <c r="E419" i="14"/>
  <c r="E420" i="14"/>
  <c r="E421" i="14"/>
  <c r="E422" i="14"/>
  <c r="E423" i="14"/>
  <c r="E424" i="14"/>
  <c r="E425" i="14"/>
  <c r="E426" i="14"/>
  <c r="E427" i="14"/>
  <c r="E428" i="14"/>
  <c r="E429" i="14"/>
  <c r="E430" i="14"/>
  <c r="E431" i="14"/>
  <c r="E432" i="14"/>
  <c r="E433" i="14"/>
  <c r="E434" i="14"/>
  <c r="E435" i="14"/>
  <c r="E436" i="14"/>
  <c r="E437" i="14"/>
  <c r="E438" i="14"/>
  <c r="E439" i="14"/>
  <c r="E440" i="14"/>
  <c r="E441" i="14"/>
  <c r="E442" i="14"/>
  <c r="E443" i="14"/>
  <c r="E444" i="14"/>
  <c r="E445" i="14"/>
  <c r="E446" i="14"/>
  <c r="E447" i="14"/>
  <c r="E448" i="14"/>
  <c r="E449" i="14"/>
  <c r="E450" i="14"/>
  <c r="E451" i="14"/>
  <c r="E452" i="14"/>
  <c r="E453" i="14"/>
  <c r="E454" i="14"/>
  <c r="E455" i="14"/>
  <c r="E456" i="14"/>
  <c r="E457" i="14"/>
  <c r="E458" i="14"/>
  <c r="E459" i="14"/>
  <c r="E460" i="14"/>
  <c r="E461" i="14"/>
  <c r="E462" i="14"/>
  <c r="E463" i="14"/>
  <c r="E464" i="14"/>
  <c r="E465" i="14"/>
  <c r="E466" i="14"/>
  <c r="E467" i="14"/>
  <c r="E468" i="14"/>
  <c r="E469" i="14"/>
  <c r="E470" i="14"/>
  <c r="E471" i="14"/>
  <c r="E472" i="14"/>
  <c r="E473" i="14"/>
  <c r="E474" i="14"/>
  <c r="E475" i="14"/>
  <c r="E476" i="14"/>
  <c r="E477" i="14"/>
  <c r="E478" i="14"/>
  <c r="E479" i="14"/>
  <c r="E480" i="14"/>
  <c r="E481" i="14"/>
  <c r="E482" i="14"/>
  <c r="E483" i="14"/>
  <c r="E484" i="14"/>
  <c r="E485" i="14"/>
  <c r="E486" i="14"/>
  <c r="E487" i="14"/>
  <c r="E488" i="14"/>
  <c r="E489" i="14"/>
  <c r="E490" i="14"/>
  <c r="E491" i="14"/>
  <c r="E492" i="14"/>
  <c r="E493" i="14"/>
  <c r="E494" i="14"/>
  <c r="E495" i="14"/>
  <c r="E496" i="14"/>
  <c r="E497" i="14"/>
  <c r="E498" i="14"/>
  <c r="E499" i="14"/>
  <c r="E500" i="14"/>
  <c r="E501" i="14"/>
  <c r="E502" i="14"/>
  <c r="E503" i="14"/>
  <c r="E504" i="14"/>
  <c r="E505" i="14"/>
  <c r="E506" i="14"/>
  <c r="E507" i="14"/>
  <c r="E508" i="14"/>
  <c r="E509" i="14"/>
  <c r="E510" i="14"/>
  <c r="E511" i="14"/>
  <c r="E512" i="14"/>
  <c r="E513" i="14"/>
  <c r="E514" i="14"/>
  <c r="E515" i="14"/>
  <c r="E516" i="14"/>
  <c r="E517" i="14"/>
  <c r="E518" i="14"/>
  <c r="E519" i="14"/>
  <c r="E520" i="14"/>
  <c r="E521" i="14"/>
  <c r="E522" i="14"/>
  <c r="E523" i="14"/>
  <c r="E524" i="14"/>
  <c r="E525" i="14"/>
  <c r="E526" i="14"/>
  <c r="E527" i="14"/>
  <c r="E528" i="14"/>
  <c r="E529" i="14"/>
  <c r="E530" i="14"/>
  <c r="E531" i="14"/>
  <c r="E532" i="14"/>
  <c r="E533" i="14"/>
  <c r="E534" i="14"/>
  <c r="E535" i="14"/>
  <c r="E536" i="14"/>
  <c r="E537" i="14"/>
  <c r="E538" i="14"/>
  <c r="E539" i="14"/>
  <c r="E540" i="14"/>
  <c r="E541" i="14"/>
  <c r="E542" i="14"/>
  <c r="E543" i="14"/>
  <c r="E544" i="14"/>
  <c r="E545" i="14"/>
  <c r="E546" i="14"/>
  <c r="E547" i="14"/>
  <c r="E548" i="14"/>
  <c r="E549" i="14"/>
  <c r="E550" i="14"/>
  <c r="E551" i="14"/>
  <c r="E552" i="14"/>
  <c r="E553" i="14"/>
  <c r="E554" i="14"/>
  <c r="E555" i="14"/>
  <c r="E556" i="14"/>
  <c r="E557" i="14"/>
  <c r="E558" i="14"/>
  <c r="E559" i="14"/>
  <c r="E560" i="14"/>
  <c r="E561" i="14"/>
  <c r="E562" i="14"/>
  <c r="E563" i="14"/>
  <c r="E564" i="14"/>
  <c r="E565" i="14"/>
  <c r="E566" i="14"/>
  <c r="E567" i="14"/>
  <c r="E568" i="14"/>
  <c r="E569" i="14"/>
  <c r="E570" i="14"/>
  <c r="E571" i="14"/>
  <c r="E572" i="14"/>
  <c r="E573" i="14"/>
  <c r="E574" i="14"/>
  <c r="E575" i="14"/>
  <c r="E576" i="14"/>
  <c r="E577" i="14"/>
  <c r="E578" i="14"/>
  <c r="E579" i="14"/>
  <c r="E580" i="14"/>
  <c r="E581" i="14"/>
  <c r="E582" i="14"/>
  <c r="E583" i="14"/>
  <c r="E584" i="14"/>
  <c r="E585" i="14"/>
  <c r="E586" i="14"/>
  <c r="E587" i="14"/>
  <c r="E588" i="14"/>
  <c r="E589" i="14"/>
  <c r="E590" i="14"/>
  <c r="E591" i="14"/>
  <c r="E592" i="14"/>
  <c r="E593" i="14"/>
  <c r="E594" i="14"/>
  <c r="E595" i="14"/>
  <c r="E596" i="14"/>
  <c r="E597" i="14"/>
  <c r="E598" i="14"/>
  <c r="E599" i="14"/>
  <c r="E600" i="14"/>
  <c r="E601" i="14"/>
  <c r="E602" i="14"/>
  <c r="E603" i="14"/>
  <c r="E604" i="14"/>
  <c r="E605" i="14"/>
  <c r="E606" i="14"/>
  <c r="E607" i="14"/>
  <c r="E608" i="14"/>
  <c r="E609" i="14"/>
  <c r="E610" i="14"/>
  <c r="E611" i="14"/>
  <c r="E612" i="14"/>
  <c r="E613" i="14"/>
  <c r="E614" i="14"/>
  <c r="E615" i="14"/>
  <c r="E616" i="14"/>
  <c r="E617" i="14"/>
  <c r="E618" i="14"/>
  <c r="E619" i="14"/>
  <c r="E620" i="14"/>
  <c r="E621" i="14"/>
  <c r="E622" i="14"/>
  <c r="E623" i="14"/>
  <c r="E624" i="14"/>
  <c r="E625" i="14"/>
  <c r="E626" i="14"/>
  <c r="E627" i="14"/>
  <c r="E628" i="14"/>
  <c r="E629" i="14"/>
  <c r="E630" i="14"/>
  <c r="E631" i="14"/>
  <c r="E632" i="14"/>
  <c r="E633" i="14"/>
  <c r="E634" i="14"/>
  <c r="E635" i="14"/>
  <c r="E636" i="14"/>
  <c r="E637" i="14"/>
  <c r="E638" i="14"/>
  <c r="E639" i="14"/>
  <c r="E640" i="14"/>
  <c r="E641" i="14"/>
  <c r="E642" i="14"/>
  <c r="E643" i="14"/>
  <c r="E644" i="14"/>
  <c r="E645" i="14"/>
  <c r="E646" i="14"/>
  <c r="E647" i="14"/>
  <c r="E648" i="14"/>
  <c r="E649" i="14"/>
  <c r="E650" i="14"/>
  <c r="E651" i="14"/>
  <c r="E652" i="14"/>
  <c r="E653" i="14"/>
  <c r="E654" i="14"/>
  <c r="E655" i="14"/>
  <c r="E656" i="14"/>
  <c r="E657" i="14"/>
  <c r="E658" i="14"/>
  <c r="E659" i="14"/>
  <c r="E660" i="14"/>
  <c r="E661" i="14"/>
  <c r="E662" i="14"/>
  <c r="E663" i="14"/>
  <c r="E664" i="14"/>
  <c r="E665" i="14"/>
  <c r="E666" i="14"/>
  <c r="E667" i="14"/>
  <c r="E668" i="14"/>
  <c r="E669" i="14"/>
  <c r="E670" i="14"/>
  <c r="E671" i="14"/>
  <c r="E672" i="14"/>
  <c r="E673" i="14"/>
  <c r="E674" i="14"/>
  <c r="E675" i="14"/>
  <c r="E676" i="14"/>
  <c r="E677" i="14"/>
  <c r="E678" i="14"/>
  <c r="E679" i="14"/>
  <c r="E680" i="14"/>
  <c r="E681" i="14"/>
  <c r="E682" i="14"/>
  <c r="E683" i="14"/>
  <c r="E684" i="14"/>
  <c r="E685" i="14"/>
  <c r="E686" i="14"/>
  <c r="E687" i="14"/>
  <c r="E688" i="14"/>
  <c r="E689" i="14"/>
  <c r="E690" i="14"/>
  <c r="E691" i="14"/>
  <c r="E692" i="14"/>
  <c r="E693" i="14"/>
  <c r="E694" i="14"/>
  <c r="E695" i="14"/>
  <c r="E696" i="14"/>
  <c r="E697" i="14"/>
  <c r="E698" i="14"/>
  <c r="E699" i="14"/>
  <c r="E700" i="14"/>
  <c r="E701" i="14"/>
  <c r="E702" i="14"/>
  <c r="E703" i="14"/>
  <c r="E704" i="14"/>
  <c r="E705" i="14"/>
  <c r="E706" i="14"/>
  <c r="E707" i="14"/>
  <c r="E708" i="14"/>
  <c r="E709" i="14"/>
  <c r="E710" i="14"/>
  <c r="E711" i="14"/>
  <c r="E712" i="14"/>
  <c r="E713" i="14"/>
  <c r="E714" i="14"/>
  <c r="E715" i="14"/>
  <c r="E716" i="14"/>
  <c r="E717" i="14"/>
  <c r="E718" i="14"/>
  <c r="E719" i="14"/>
  <c r="E720" i="14"/>
  <c r="E721" i="14"/>
  <c r="E722" i="14"/>
  <c r="E723" i="14"/>
  <c r="E724" i="14"/>
  <c r="E725" i="14"/>
  <c r="E726" i="14"/>
  <c r="E727" i="14"/>
  <c r="E728" i="14"/>
  <c r="E729" i="14"/>
  <c r="E730" i="14"/>
  <c r="E731" i="14"/>
  <c r="E732" i="14"/>
  <c r="E733" i="14"/>
  <c r="E734" i="14"/>
  <c r="E735" i="14"/>
  <c r="E736" i="14"/>
  <c r="E737" i="14"/>
  <c r="E738" i="14"/>
  <c r="E739" i="14"/>
  <c r="E740" i="14"/>
  <c r="E741" i="14"/>
  <c r="E742" i="14"/>
  <c r="E743" i="14"/>
  <c r="E744" i="14"/>
  <c r="E745" i="14"/>
  <c r="E746" i="14"/>
  <c r="E747" i="14"/>
  <c r="E748" i="14"/>
  <c r="E749" i="14"/>
  <c r="E750" i="14"/>
  <c r="E751" i="14"/>
  <c r="E752" i="14"/>
  <c r="E753" i="14"/>
  <c r="E754" i="14"/>
  <c r="E755" i="14"/>
  <c r="E756" i="14"/>
  <c r="E757" i="14"/>
  <c r="E758" i="14"/>
  <c r="E759" i="14"/>
  <c r="E760" i="14"/>
  <c r="E761" i="14"/>
  <c r="E762" i="14"/>
  <c r="E763" i="14"/>
  <c r="E764" i="14"/>
  <c r="E765" i="14"/>
  <c r="E766" i="14"/>
  <c r="E767" i="14"/>
  <c r="E768" i="14"/>
  <c r="E769" i="14"/>
  <c r="E770" i="14"/>
  <c r="E771" i="14"/>
  <c r="E772" i="14"/>
  <c r="E773" i="14"/>
  <c r="E774" i="14"/>
  <c r="E775" i="14"/>
  <c r="E776" i="14"/>
  <c r="E777" i="14"/>
  <c r="E778" i="14"/>
  <c r="E779" i="14"/>
  <c r="E780" i="14"/>
  <c r="E781" i="14"/>
  <c r="E782" i="14"/>
  <c r="E783" i="14"/>
  <c r="E784" i="14"/>
  <c r="E785" i="14"/>
  <c r="E786" i="14"/>
  <c r="E787" i="14"/>
  <c r="E788" i="14"/>
  <c r="E789" i="14"/>
  <c r="E790" i="14"/>
  <c r="E791" i="14"/>
  <c r="E792" i="14"/>
  <c r="E793" i="14"/>
  <c r="E794" i="14"/>
  <c r="E795" i="14"/>
  <c r="E796" i="14"/>
  <c r="E797" i="14"/>
  <c r="E798" i="14"/>
  <c r="E799" i="14"/>
  <c r="E800" i="14"/>
  <c r="E801" i="14"/>
  <c r="E802" i="14"/>
  <c r="E803" i="14"/>
  <c r="E804" i="14"/>
  <c r="E805" i="14"/>
  <c r="E806" i="14"/>
  <c r="E807" i="14"/>
  <c r="E808" i="14"/>
  <c r="E809" i="14"/>
  <c r="E810" i="14"/>
  <c r="E811" i="14"/>
  <c r="E812" i="14"/>
  <c r="E813" i="14"/>
  <c r="E814" i="14"/>
  <c r="E815" i="14"/>
  <c r="E816" i="14"/>
  <c r="E817" i="14"/>
  <c r="E818" i="14"/>
  <c r="E819" i="14"/>
  <c r="E820" i="14"/>
  <c r="E821" i="14"/>
  <c r="E822" i="14"/>
  <c r="E823" i="14"/>
  <c r="E824" i="14"/>
  <c r="E825" i="14"/>
  <c r="E826" i="14"/>
  <c r="E827" i="14"/>
  <c r="E828" i="14"/>
  <c r="E829" i="14"/>
  <c r="E830" i="14"/>
  <c r="E831" i="14"/>
  <c r="E832" i="14"/>
  <c r="E833" i="14"/>
  <c r="E834" i="14"/>
  <c r="E835" i="14"/>
  <c r="E836" i="14"/>
  <c r="E837" i="14"/>
  <c r="E838" i="14"/>
  <c r="E839" i="14"/>
  <c r="E840" i="14"/>
  <c r="E841" i="14"/>
  <c r="E842" i="14"/>
  <c r="E843" i="14"/>
  <c r="E844" i="14"/>
  <c r="E845" i="14"/>
  <c r="E846" i="14"/>
  <c r="E847" i="14"/>
  <c r="E848" i="14"/>
  <c r="E849" i="14"/>
  <c r="E850" i="14"/>
  <c r="E851" i="14"/>
  <c r="E852" i="14"/>
  <c r="E853" i="14"/>
  <c r="E854" i="14"/>
  <c r="E855" i="14"/>
  <c r="E856" i="14"/>
  <c r="E857" i="14"/>
  <c r="E858" i="14"/>
  <c r="E859" i="14"/>
  <c r="E860" i="14"/>
  <c r="E861" i="14"/>
  <c r="E862" i="14"/>
  <c r="E863" i="14"/>
  <c r="E864" i="14"/>
  <c r="E865" i="14"/>
  <c r="E866" i="14"/>
  <c r="E867" i="14"/>
  <c r="E868" i="14"/>
  <c r="E869" i="14"/>
  <c r="E870" i="14"/>
  <c r="E871" i="14"/>
  <c r="E872" i="14"/>
  <c r="E873" i="14"/>
  <c r="E874" i="14"/>
  <c r="E875" i="14"/>
  <c r="E876" i="14"/>
  <c r="E877" i="14"/>
  <c r="E878" i="14"/>
  <c r="E879" i="14"/>
  <c r="E880" i="14"/>
  <c r="E881" i="14"/>
  <c r="E882" i="14"/>
  <c r="E883" i="14"/>
  <c r="E884" i="14"/>
  <c r="E885" i="14"/>
  <c r="E886" i="14"/>
  <c r="E887" i="14"/>
  <c r="E888" i="14"/>
  <c r="E889" i="14"/>
  <c r="E890" i="14"/>
  <c r="E891" i="14"/>
  <c r="E892" i="14"/>
  <c r="E893" i="14"/>
  <c r="E894" i="14"/>
  <c r="E895" i="14"/>
  <c r="E896" i="14"/>
  <c r="E897" i="14"/>
  <c r="E898" i="14"/>
  <c r="E899" i="14"/>
  <c r="E900" i="14"/>
  <c r="E901" i="14"/>
  <c r="E902" i="14"/>
  <c r="E903" i="14"/>
  <c r="E904" i="14"/>
  <c r="E905" i="14"/>
  <c r="E906" i="14"/>
  <c r="E907" i="14"/>
  <c r="E908" i="14"/>
  <c r="E909" i="14"/>
  <c r="E910" i="14"/>
  <c r="E911" i="14"/>
  <c r="E912" i="14"/>
  <c r="E913" i="14"/>
  <c r="E914" i="14"/>
  <c r="E915" i="14"/>
  <c r="E916" i="14"/>
  <c r="E917" i="14"/>
  <c r="E918" i="14"/>
  <c r="E919" i="14"/>
  <c r="E920" i="14"/>
  <c r="E921" i="14"/>
  <c r="E922" i="14"/>
  <c r="E923" i="14"/>
  <c r="E924" i="14"/>
  <c r="E925" i="14"/>
  <c r="E926" i="14"/>
  <c r="E927" i="14"/>
  <c r="E928" i="14"/>
  <c r="E929" i="14"/>
  <c r="E930" i="14"/>
  <c r="E931" i="14"/>
  <c r="E932" i="14"/>
  <c r="E933" i="14"/>
  <c r="E934" i="14"/>
  <c r="E935" i="14"/>
  <c r="E936" i="14"/>
  <c r="E937" i="14"/>
  <c r="E938" i="14"/>
  <c r="E939" i="14"/>
  <c r="E940" i="14"/>
  <c r="E941" i="14"/>
  <c r="E942" i="14"/>
  <c r="E943" i="14"/>
  <c r="E944" i="14"/>
  <c r="E945" i="14"/>
  <c r="E946" i="14"/>
  <c r="E947" i="14"/>
  <c r="E948" i="14"/>
  <c r="E949" i="14"/>
  <c r="E950" i="14"/>
  <c r="E951" i="14"/>
  <c r="E952" i="14"/>
  <c r="E953" i="14"/>
  <c r="E954" i="14"/>
  <c r="E955" i="14"/>
  <c r="E956" i="14"/>
  <c r="E957" i="14"/>
  <c r="E958" i="14"/>
  <c r="E959" i="14"/>
  <c r="E960" i="14"/>
  <c r="E961" i="14"/>
  <c r="E962" i="14"/>
  <c r="E963" i="14"/>
  <c r="E964" i="14"/>
  <c r="E965" i="14"/>
  <c r="E966" i="14"/>
  <c r="E967" i="14"/>
  <c r="E968" i="14"/>
  <c r="E969" i="14"/>
  <c r="E970" i="14"/>
  <c r="E971" i="14"/>
  <c r="E972" i="14"/>
  <c r="E973" i="14"/>
  <c r="E974" i="14"/>
  <c r="E975" i="14"/>
  <c r="E976" i="14"/>
  <c r="E977" i="14"/>
  <c r="E978" i="14"/>
  <c r="E979" i="14"/>
  <c r="E980" i="14"/>
  <c r="E981" i="14"/>
  <c r="E982" i="14"/>
  <c r="E983" i="14"/>
  <c r="E984" i="14"/>
  <c r="E985" i="14"/>
  <c r="E986" i="14"/>
  <c r="E987" i="14"/>
  <c r="E988" i="14"/>
  <c r="E989" i="14"/>
  <c r="E990" i="14"/>
  <c r="E991" i="14"/>
  <c r="E992" i="14"/>
  <c r="E993" i="14"/>
  <c r="E994" i="14"/>
  <c r="E995" i="14"/>
  <c r="E996" i="14"/>
  <c r="E997" i="14"/>
  <c r="E998" i="14"/>
  <c r="E999" i="14"/>
  <c r="E1000" i="14"/>
  <c r="E1001" i="14"/>
  <c r="E1002" i="14"/>
  <c r="E1003" i="14"/>
  <c r="E1004" i="14"/>
  <c r="E1005" i="14"/>
  <c r="E1006" i="14"/>
  <c r="E1007" i="14"/>
  <c r="E1008" i="14"/>
  <c r="E1009" i="14"/>
  <c r="E1010" i="14"/>
  <c r="E1011" i="14"/>
  <c r="E1012" i="14"/>
  <c r="E1013" i="14"/>
  <c r="E1014" i="14"/>
  <c r="E1015" i="14"/>
  <c r="E1016" i="14"/>
  <c r="E1017" i="14"/>
  <c r="E1018" i="14"/>
  <c r="E1019" i="14"/>
  <c r="E1020" i="14"/>
  <c r="E1021" i="14"/>
  <c r="E1022" i="14"/>
  <c r="E1023" i="14"/>
  <c r="E1024" i="14"/>
  <c r="E1025" i="14"/>
  <c r="E1026" i="14"/>
  <c r="E1027" i="14"/>
  <c r="E1028" i="14"/>
  <c r="E1029" i="14"/>
  <c r="E1030" i="14"/>
  <c r="E1031" i="14"/>
  <c r="E1032" i="14"/>
  <c r="E1033" i="14"/>
  <c r="E1034" i="14"/>
  <c r="E1035" i="14"/>
  <c r="E1036" i="14"/>
  <c r="E1037" i="14"/>
  <c r="E1038" i="14"/>
  <c r="E1039" i="14"/>
  <c r="E1040" i="14"/>
  <c r="E1041" i="14"/>
  <c r="E1042" i="14"/>
  <c r="E1043" i="14"/>
  <c r="E1044" i="14"/>
  <c r="E1045" i="14"/>
  <c r="E1046" i="14"/>
  <c r="E1047" i="14"/>
  <c r="E1048" i="14"/>
  <c r="E1049" i="14"/>
  <c r="E1050" i="14"/>
  <c r="E1051" i="14"/>
  <c r="E1052" i="14"/>
  <c r="E1053" i="14"/>
  <c r="E1054" i="14"/>
  <c r="E1055" i="14"/>
  <c r="E1056" i="14"/>
  <c r="E1057" i="14"/>
  <c r="E1058" i="14"/>
  <c r="E1059" i="14"/>
  <c r="E1060" i="14"/>
  <c r="E1061" i="14"/>
  <c r="E1062" i="14"/>
  <c r="E1063" i="14"/>
  <c r="E1064" i="14"/>
  <c r="E1065" i="14"/>
  <c r="E1066" i="14"/>
  <c r="E1067" i="14"/>
  <c r="E1068" i="14"/>
  <c r="E1069" i="14"/>
  <c r="E1070" i="14"/>
  <c r="E1071" i="14"/>
  <c r="E1072" i="14"/>
  <c r="E1073" i="14"/>
  <c r="E1074" i="14"/>
  <c r="E1075" i="14"/>
  <c r="E1076" i="14"/>
  <c r="E1077" i="14"/>
  <c r="E1078" i="14"/>
  <c r="E1079" i="14"/>
  <c r="E1080" i="14"/>
  <c r="E1081" i="14"/>
  <c r="E1082" i="14"/>
  <c r="E1083" i="14"/>
  <c r="E1084" i="14"/>
  <c r="E1085" i="14"/>
  <c r="E1086" i="14"/>
  <c r="E1087" i="14"/>
  <c r="E1088" i="14"/>
  <c r="E1089" i="14"/>
  <c r="E1090" i="14"/>
  <c r="E1091" i="14"/>
  <c r="E1092" i="14"/>
  <c r="E1093" i="14"/>
  <c r="E1094" i="14"/>
  <c r="E1095" i="14"/>
  <c r="E1096" i="14"/>
  <c r="E1097" i="14"/>
  <c r="E1098" i="14"/>
  <c r="E1099" i="14"/>
  <c r="E1100" i="14"/>
  <c r="E1101" i="14"/>
  <c r="E1102" i="14"/>
  <c r="E1103" i="14"/>
  <c r="E1104" i="14"/>
  <c r="E1105" i="14"/>
  <c r="E1106" i="14"/>
  <c r="E1107" i="14"/>
  <c r="E1108" i="14"/>
  <c r="E1109" i="14"/>
  <c r="E1110" i="14"/>
  <c r="E1111" i="14"/>
  <c r="E1112" i="14"/>
  <c r="E1113" i="14"/>
  <c r="E1114" i="14"/>
  <c r="E1115" i="14"/>
  <c r="E1116" i="14"/>
  <c r="E1117" i="14"/>
  <c r="E1118" i="14"/>
  <c r="E1119" i="14"/>
  <c r="E1120" i="14"/>
  <c r="E1121" i="14"/>
  <c r="E1122" i="14"/>
  <c r="E1123" i="14"/>
  <c r="E1124" i="14"/>
  <c r="E1125" i="14"/>
  <c r="E1126" i="14"/>
  <c r="E1127" i="14"/>
  <c r="E1128" i="14"/>
  <c r="E1129" i="14"/>
  <c r="E1130" i="14"/>
  <c r="E1131" i="14"/>
  <c r="E1132" i="14"/>
  <c r="E1133" i="14"/>
  <c r="E1134" i="14"/>
  <c r="E1135" i="14"/>
  <c r="E1136" i="14"/>
  <c r="E1137" i="14"/>
  <c r="E1138" i="14"/>
  <c r="E1139" i="14"/>
  <c r="E1140" i="14"/>
  <c r="E1141" i="14"/>
  <c r="E1142" i="14"/>
  <c r="E1143" i="14"/>
  <c r="E1144" i="14"/>
  <c r="E1145" i="14"/>
  <c r="E1146" i="14"/>
  <c r="E1147" i="14"/>
  <c r="E1148" i="14"/>
  <c r="E1149" i="14"/>
  <c r="E1150" i="14"/>
  <c r="E1151" i="14"/>
  <c r="E1152" i="14"/>
  <c r="E1153" i="14"/>
  <c r="E1154" i="14"/>
  <c r="E1155" i="14"/>
  <c r="E1156" i="14"/>
  <c r="E1157" i="14"/>
  <c r="E1158" i="14"/>
  <c r="E1159" i="14"/>
  <c r="E1160" i="14"/>
  <c r="E1161" i="14"/>
  <c r="E1162" i="14"/>
  <c r="E1163" i="14"/>
  <c r="E1164" i="14"/>
  <c r="E1165" i="14"/>
  <c r="E1166" i="14"/>
  <c r="E1167" i="14"/>
  <c r="E1168" i="14"/>
  <c r="E1169" i="14"/>
  <c r="E1170" i="14"/>
  <c r="E1171" i="14"/>
  <c r="E1172" i="14"/>
  <c r="E1173" i="14"/>
  <c r="E1174" i="14"/>
  <c r="E1175" i="14"/>
  <c r="E1176" i="14"/>
  <c r="E1177" i="14"/>
  <c r="E1178" i="14"/>
  <c r="E1179" i="14"/>
  <c r="E1180" i="14"/>
  <c r="E1181" i="14"/>
  <c r="E1182" i="14"/>
  <c r="E1183" i="14"/>
  <c r="E1184" i="14"/>
  <c r="E1185" i="14"/>
  <c r="E1186" i="14"/>
  <c r="E1187" i="14"/>
  <c r="E1188" i="14"/>
  <c r="E1189" i="14"/>
  <c r="E1190" i="14"/>
  <c r="E1191" i="14"/>
  <c r="E1192" i="14"/>
  <c r="E1193" i="14"/>
  <c r="E1194" i="14"/>
  <c r="E1195" i="14"/>
  <c r="E1196" i="14"/>
  <c r="E1197" i="14"/>
  <c r="E1198" i="14"/>
  <c r="E1199" i="14"/>
  <c r="E1200" i="14"/>
  <c r="E1201" i="14"/>
  <c r="E1202" i="14"/>
  <c r="E1203" i="14"/>
  <c r="E1204" i="14"/>
  <c r="E1205" i="14"/>
  <c r="E1206" i="14"/>
  <c r="E1207" i="14"/>
  <c r="E1208" i="14"/>
  <c r="E1209" i="14"/>
  <c r="E1210" i="14"/>
  <c r="E1211" i="14"/>
  <c r="E1212" i="14"/>
  <c r="E1213" i="14"/>
  <c r="E1214" i="14"/>
  <c r="E1215" i="14"/>
  <c r="E1216" i="14"/>
  <c r="E1217" i="14"/>
  <c r="E1218" i="14"/>
  <c r="E1219" i="14"/>
  <c r="E1220" i="14"/>
  <c r="E1221" i="14"/>
  <c r="E1222" i="14"/>
  <c r="E1223" i="14"/>
  <c r="E1224" i="14"/>
  <c r="E1225" i="14"/>
  <c r="E1226" i="14"/>
  <c r="E1227" i="14"/>
  <c r="E1228" i="14"/>
  <c r="E1229" i="14"/>
  <c r="E1230" i="14"/>
  <c r="E1231" i="14"/>
  <c r="E1232" i="14"/>
  <c r="E1233" i="14"/>
  <c r="E1234" i="14"/>
  <c r="E1235" i="14"/>
  <c r="E1236" i="14"/>
  <c r="E1237" i="14"/>
  <c r="E1238" i="14"/>
  <c r="E1239" i="14"/>
  <c r="E1240" i="14"/>
  <c r="E1241" i="14"/>
  <c r="E1242" i="14"/>
  <c r="E1243" i="14"/>
  <c r="E1244" i="14"/>
  <c r="E1245" i="14"/>
  <c r="E1246" i="14"/>
  <c r="E1247" i="14"/>
  <c r="E1248" i="14"/>
  <c r="E1249" i="14"/>
  <c r="E1250" i="14"/>
  <c r="E1251" i="14"/>
  <c r="E1252" i="14"/>
  <c r="E1253" i="14"/>
  <c r="E1254" i="14"/>
  <c r="E1255" i="14"/>
  <c r="E1256" i="14"/>
  <c r="E1257" i="14"/>
  <c r="E1258" i="14"/>
  <c r="E1259" i="14"/>
  <c r="E1260" i="14"/>
  <c r="E1261" i="14"/>
  <c r="E1262" i="14"/>
  <c r="E1263" i="14"/>
  <c r="E1264" i="14"/>
  <c r="E1265" i="14"/>
  <c r="E1266" i="14"/>
  <c r="E1267" i="14"/>
  <c r="E1268" i="14"/>
  <c r="E1269" i="14"/>
  <c r="E1270" i="14"/>
  <c r="E1271" i="14"/>
  <c r="E1272" i="14"/>
  <c r="E1273" i="14"/>
  <c r="E1274" i="14"/>
  <c r="E1275" i="14"/>
  <c r="E1276" i="14"/>
  <c r="E1277" i="14"/>
  <c r="E1278" i="14"/>
  <c r="E1279" i="14"/>
  <c r="E1280" i="14"/>
  <c r="E1281" i="14"/>
  <c r="E1282" i="14"/>
  <c r="E1283" i="14"/>
  <c r="E1284" i="14"/>
  <c r="E1285" i="14"/>
  <c r="E1286" i="14"/>
  <c r="E1287" i="14"/>
  <c r="E1288" i="14"/>
  <c r="E1289" i="14"/>
  <c r="E1290" i="14"/>
  <c r="E1291" i="14"/>
  <c r="E1292" i="14"/>
  <c r="E1293" i="14"/>
  <c r="E1294" i="14"/>
  <c r="E1295" i="14"/>
  <c r="E1296" i="14"/>
  <c r="E1297" i="14"/>
  <c r="E1298" i="14"/>
  <c r="E1299" i="14"/>
  <c r="E1300" i="14"/>
  <c r="E1301" i="14"/>
  <c r="E1302" i="14"/>
  <c r="E1303" i="14"/>
  <c r="E1304" i="14"/>
  <c r="E1305" i="14"/>
  <c r="E1306" i="14"/>
  <c r="E1307" i="14"/>
  <c r="E1308" i="14"/>
  <c r="E1309" i="14"/>
  <c r="E1310" i="14"/>
  <c r="E1311" i="14"/>
  <c r="E1312" i="14"/>
  <c r="E1313" i="14"/>
  <c r="E1314" i="14"/>
  <c r="E1315" i="14"/>
  <c r="E1316" i="14"/>
  <c r="E1317" i="14"/>
  <c r="E1318" i="14"/>
  <c r="E1319" i="14"/>
  <c r="E1320" i="14"/>
  <c r="E1321" i="14"/>
  <c r="E1322" i="14"/>
  <c r="E1323" i="14"/>
  <c r="E1324" i="14"/>
  <c r="E1325" i="14"/>
  <c r="E1326" i="14"/>
  <c r="E1327" i="14"/>
  <c r="E1328" i="14"/>
  <c r="E1329" i="14"/>
  <c r="E1330" i="14"/>
  <c r="E1331" i="14"/>
  <c r="E1332" i="14"/>
  <c r="E1333" i="14"/>
  <c r="E1334" i="14"/>
  <c r="E1335" i="14"/>
  <c r="E1336" i="14"/>
  <c r="E1337" i="14"/>
  <c r="E1338" i="14"/>
  <c r="E1339" i="14"/>
  <c r="E1340" i="14"/>
  <c r="E1341" i="14"/>
  <c r="E1342" i="14"/>
  <c r="E1343" i="14"/>
  <c r="E1344" i="14"/>
  <c r="E1345" i="14"/>
  <c r="E1346" i="14"/>
  <c r="E1347" i="14"/>
  <c r="E1348" i="14"/>
  <c r="E1349" i="14"/>
  <c r="E1350" i="14"/>
  <c r="E1351" i="14"/>
  <c r="E1352" i="14"/>
  <c r="E1353" i="14"/>
  <c r="E1354" i="14"/>
  <c r="E1355" i="14"/>
  <c r="E1356" i="14"/>
  <c r="E1357" i="14"/>
  <c r="E1358" i="14"/>
  <c r="E1359" i="14"/>
  <c r="E1360" i="14"/>
  <c r="E1361" i="14"/>
  <c r="E1362" i="14"/>
  <c r="E1363" i="14"/>
  <c r="E1364" i="14"/>
  <c r="E1365" i="14"/>
  <c r="E1366" i="14"/>
  <c r="E1367" i="14"/>
  <c r="E1368" i="14"/>
  <c r="E1369" i="14"/>
  <c r="E1370" i="14"/>
  <c r="E1371" i="14"/>
  <c r="E1372" i="14"/>
  <c r="E1373" i="14"/>
  <c r="E1374" i="14"/>
  <c r="E1375" i="14"/>
  <c r="E1376" i="14"/>
  <c r="E1377" i="14"/>
  <c r="E1378" i="14"/>
  <c r="E1379" i="14"/>
  <c r="E1380" i="14"/>
  <c r="E1381" i="14"/>
  <c r="E1382" i="14"/>
  <c r="E1383" i="14"/>
  <c r="E1384" i="14"/>
  <c r="E1385" i="14"/>
  <c r="E1386" i="14"/>
  <c r="E1387" i="14"/>
  <c r="E1388" i="14"/>
  <c r="E1389" i="14"/>
  <c r="E1390" i="14"/>
  <c r="E1391" i="14"/>
  <c r="E1392" i="14"/>
  <c r="E1393" i="14"/>
  <c r="E1394" i="14"/>
  <c r="E1395" i="14"/>
  <c r="E1396" i="14"/>
  <c r="E1397" i="14"/>
  <c r="E1398" i="14"/>
  <c r="E1399" i="14"/>
  <c r="E1400" i="14"/>
  <c r="E1401" i="14"/>
  <c r="E1402" i="14"/>
  <c r="E1403" i="14"/>
  <c r="E1404" i="14"/>
  <c r="E1405" i="14"/>
  <c r="E1406" i="14"/>
  <c r="E1407" i="14"/>
  <c r="E1408" i="14"/>
  <c r="E1409" i="14"/>
  <c r="E1410" i="14"/>
  <c r="E1411" i="14"/>
  <c r="E1412" i="14"/>
  <c r="E1413" i="14"/>
  <c r="E1414" i="14"/>
  <c r="E1415" i="14"/>
  <c r="E1416" i="14"/>
  <c r="E1417" i="14"/>
  <c r="E1418" i="14"/>
  <c r="E1419" i="14"/>
  <c r="E1420" i="14"/>
  <c r="E1421" i="14"/>
  <c r="E1422" i="14"/>
  <c r="E1423" i="14"/>
  <c r="E1424" i="14"/>
  <c r="E1425" i="14"/>
  <c r="E1426" i="14"/>
  <c r="E1427" i="14"/>
  <c r="E1428" i="14"/>
  <c r="E1429" i="14"/>
  <c r="E1430" i="14"/>
  <c r="E1431" i="14"/>
  <c r="E1432" i="14"/>
  <c r="E1433" i="14"/>
  <c r="E1434" i="14"/>
  <c r="E1435" i="14"/>
  <c r="E1436" i="14"/>
  <c r="E1437" i="14"/>
  <c r="E1438" i="14"/>
  <c r="E1439" i="14"/>
  <c r="E1440" i="14"/>
  <c r="E1441" i="14"/>
  <c r="E1442" i="14"/>
  <c r="E1443" i="14"/>
  <c r="E1444" i="14"/>
  <c r="E1445" i="14"/>
  <c r="E1446" i="14"/>
  <c r="E1447" i="14"/>
  <c r="E1448" i="14"/>
  <c r="E1449" i="14"/>
  <c r="E1450" i="14"/>
  <c r="E1451" i="14"/>
  <c r="E1452" i="14"/>
  <c r="E1453" i="14"/>
  <c r="E1454" i="14"/>
  <c r="E1455" i="14"/>
  <c r="E1456" i="14"/>
  <c r="E1457" i="14"/>
  <c r="E1458" i="14"/>
  <c r="E1459" i="14"/>
  <c r="E1460" i="14"/>
  <c r="E1461" i="14"/>
  <c r="E1462" i="14"/>
  <c r="E1463" i="14"/>
  <c r="E1464" i="14"/>
  <c r="E1465" i="14"/>
  <c r="E1466" i="14"/>
  <c r="E1467" i="14"/>
  <c r="E1468" i="14"/>
  <c r="E1469" i="14"/>
  <c r="E1470" i="14"/>
  <c r="E1471" i="14"/>
  <c r="E1472" i="14"/>
  <c r="E1473" i="14"/>
  <c r="E1474" i="14"/>
  <c r="E1475" i="14"/>
  <c r="E1476" i="14"/>
  <c r="E1477" i="14"/>
  <c r="E1478" i="14"/>
  <c r="E1479" i="14"/>
  <c r="E1480" i="14"/>
  <c r="E1481" i="14"/>
  <c r="E1482" i="14"/>
  <c r="E1483" i="14"/>
  <c r="E1484" i="14"/>
  <c r="E1485" i="14"/>
  <c r="E1486" i="14"/>
  <c r="E1487" i="14"/>
  <c r="E1488" i="14"/>
  <c r="E1489" i="14"/>
  <c r="E1490" i="14"/>
  <c r="E1491" i="14"/>
  <c r="E1492" i="14"/>
  <c r="E1493" i="14"/>
  <c r="E1494" i="14"/>
  <c r="E1495" i="14"/>
  <c r="E1496" i="14"/>
  <c r="E1497" i="14"/>
  <c r="E1498" i="14"/>
  <c r="E1499" i="14"/>
  <c r="E1500" i="14"/>
  <c r="E1501" i="14"/>
  <c r="E1502" i="14"/>
  <c r="E1503" i="14"/>
  <c r="E1504" i="14"/>
  <c r="E1505" i="14"/>
  <c r="E1506" i="14"/>
  <c r="E1507" i="14"/>
  <c r="E1508" i="14"/>
  <c r="E1509" i="14"/>
  <c r="E1510" i="14"/>
  <c r="E1511" i="14"/>
  <c r="E1512" i="14"/>
  <c r="E1513" i="14"/>
  <c r="E1514" i="14"/>
  <c r="E1515" i="14"/>
  <c r="E1516" i="14"/>
  <c r="E1517" i="14"/>
  <c r="E1518" i="14"/>
  <c r="E1519" i="14"/>
  <c r="E1520" i="14"/>
  <c r="E1521" i="14"/>
  <c r="E1522" i="14"/>
  <c r="E1523" i="14"/>
  <c r="E1524" i="14"/>
  <c r="E1525" i="14"/>
  <c r="E1526" i="14"/>
  <c r="E1527" i="14"/>
  <c r="E1528" i="14"/>
  <c r="E1529" i="14"/>
  <c r="E1530" i="14"/>
  <c r="E1531" i="14"/>
  <c r="E1532" i="14"/>
  <c r="E1533" i="14"/>
  <c r="E1534" i="14"/>
  <c r="E1535" i="14"/>
  <c r="E1536" i="14"/>
  <c r="E1537" i="14"/>
  <c r="E1538" i="14"/>
  <c r="E1539" i="14"/>
  <c r="E1540" i="14"/>
  <c r="E1541" i="14"/>
  <c r="E1542" i="14"/>
  <c r="E1543" i="14"/>
  <c r="E1544" i="14"/>
  <c r="E1545" i="14"/>
  <c r="E1546" i="14"/>
  <c r="E1547" i="14"/>
  <c r="E1548" i="14"/>
  <c r="E1549" i="14"/>
  <c r="E1550" i="14"/>
  <c r="E1551" i="14"/>
  <c r="E1552" i="14"/>
  <c r="E1553" i="14"/>
  <c r="E1554" i="14"/>
  <c r="E1555" i="14"/>
  <c r="E1556" i="14"/>
  <c r="E1557" i="14"/>
  <c r="E1558" i="14"/>
  <c r="E1559" i="14"/>
  <c r="E1560" i="14"/>
  <c r="E1561" i="14"/>
  <c r="E1562" i="14"/>
  <c r="E1563" i="14"/>
  <c r="E1564" i="14"/>
  <c r="E1565" i="14"/>
  <c r="E1566" i="14"/>
  <c r="E1567" i="14"/>
  <c r="E1568" i="14"/>
  <c r="E1569" i="14"/>
  <c r="E1570" i="14"/>
  <c r="E1571" i="14"/>
  <c r="E1572" i="14"/>
  <c r="E1573" i="14"/>
  <c r="E1574" i="14"/>
  <c r="E1575" i="14"/>
  <c r="E1576" i="14"/>
  <c r="E1577" i="14"/>
  <c r="E1578" i="14"/>
  <c r="E1579" i="14"/>
  <c r="E1580" i="14"/>
  <c r="E1581" i="14"/>
  <c r="E1582" i="14"/>
  <c r="E1583" i="14"/>
  <c r="E1584" i="14"/>
  <c r="E1585" i="14"/>
  <c r="E1586" i="14"/>
  <c r="E1587" i="14"/>
  <c r="E1588" i="14"/>
  <c r="E1589" i="14"/>
  <c r="E1590" i="14"/>
  <c r="E1591" i="14"/>
  <c r="E1592" i="14"/>
  <c r="E1593" i="14"/>
  <c r="E1594" i="14"/>
  <c r="E1595" i="14"/>
  <c r="E1596" i="14"/>
  <c r="E1597" i="14"/>
  <c r="E1598" i="14"/>
  <c r="E1599" i="14"/>
  <c r="E1600" i="14"/>
  <c r="E1601" i="14"/>
  <c r="E1602" i="14"/>
  <c r="E1603" i="14"/>
  <c r="E1604" i="14"/>
  <c r="E1605" i="14"/>
  <c r="E1606" i="14"/>
  <c r="E1607" i="14"/>
  <c r="E1608" i="14"/>
  <c r="E1609" i="14"/>
  <c r="E1610" i="14"/>
  <c r="E1611" i="14"/>
  <c r="E1612" i="14"/>
  <c r="E1613" i="14"/>
  <c r="E1614" i="14"/>
  <c r="E1615" i="14"/>
  <c r="E1616" i="14"/>
  <c r="E1617" i="14"/>
  <c r="E1618" i="14"/>
  <c r="E1619" i="14"/>
  <c r="E1620" i="14"/>
  <c r="E1621" i="14"/>
  <c r="E1622" i="14"/>
  <c r="E1623" i="14"/>
  <c r="E1624" i="14"/>
  <c r="E1625" i="14"/>
  <c r="E1626" i="14"/>
  <c r="E1627" i="14"/>
  <c r="E1628" i="14"/>
  <c r="E1629" i="14"/>
  <c r="E1630" i="14"/>
  <c r="E1631" i="14"/>
  <c r="E1632" i="14"/>
  <c r="E1633" i="14"/>
  <c r="E1634" i="14"/>
  <c r="E1635" i="14"/>
  <c r="E1636" i="14"/>
  <c r="E1637" i="14"/>
  <c r="E1638" i="14"/>
  <c r="E1639" i="14"/>
  <c r="E1640" i="14"/>
  <c r="E1641" i="14"/>
  <c r="E1642" i="14"/>
  <c r="E1643" i="14"/>
  <c r="E1644" i="14"/>
  <c r="E1645" i="14"/>
  <c r="E1646" i="14"/>
  <c r="E1647" i="14"/>
  <c r="E1648" i="14"/>
  <c r="E1649" i="14"/>
  <c r="E1650" i="14"/>
  <c r="E1651" i="14"/>
  <c r="E1652" i="14"/>
  <c r="E1653" i="14"/>
  <c r="E1654" i="14"/>
  <c r="E1655" i="14"/>
  <c r="E1656" i="14"/>
  <c r="E1657" i="14"/>
  <c r="E1658" i="14"/>
  <c r="E1659" i="14"/>
  <c r="E1660" i="14"/>
  <c r="E1661" i="14"/>
  <c r="E1662" i="14"/>
  <c r="E1663" i="14"/>
  <c r="E1664" i="14"/>
  <c r="E1665" i="14"/>
  <c r="E1666" i="14"/>
  <c r="E1667" i="14"/>
  <c r="E1668" i="14"/>
  <c r="E1669" i="14"/>
  <c r="E1670" i="14"/>
  <c r="E1671" i="14"/>
  <c r="E1672" i="14"/>
  <c r="E1673" i="14"/>
  <c r="E1674" i="14"/>
  <c r="E1675" i="14"/>
  <c r="E1676" i="14"/>
  <c r="E1677" i="14"/>
  <c r="E1678" i="14"/>
  <c r="E1679" i="14"/>
  <c r="E1680" i="14"/>
  <c r="E1681" i="14"/>
  <c r="E1682" i="14"/>
  <c r="E1683" i="14"/>
  <c r="E1684" i="14"/>
  <c r="E1685" i="14"/>
  <c r="E1686" i="14"/>
  <c r="E1687" i="14"/>
  <c r="E1688" i="14"/>
  <c r="E1689" i="14"/>
  <c r="E1690" i="14"/>
  <c r="E1691" i="14"/>
  <c r="E1692" i="14"/>
  <c r="E1693" i="14"/>
  <c r="E1694" i="14"/>
  <c r="E1695" i="14"/>
  <c r="E1696" i="14"/>
  <c r="E1697" i="14"/>
  <c r="E1698" i="14"/>
  <c r="E1699" i="14"/>
  <c r="E1700" i="14"/>
  <c r="E1701" i="14"/>
  <c r="E1702" i="14"/>
  <c r="E1703" i="14"/>
  <c r="E1704" i="14"/>
  <c r="E1705" i="14"/>
  <c r="E1706" i="14"/>
  <c r="E1707" i="14"/>
  <c r="E1708" i="14"/>
  <c r="E1709" i="14"/>
  <c r="E1710" i="14"/>
  <c r="E1711" i="14"/>
  <c r="E1712" i="14"/>
  <c r="E1713" i="14"/>
  <c r="E1714" i="14"/>
  <c r="E1715" i="14"/>
  <c r="E1716" i="14"/>
  <c r="E1717" i="14"/>
  <c r="E1718" i="14"/>
  <c r="E1719" i="14"/>
  <c r="E1720" i="14"/>
  <c r="E1721" i="14"/>
  <c r="E1722" i="14"/>
  <c r="E1723" i="14"/>
  <c r="E1724" i="14"/>
  <c r="E1725" i="14"/>
  <c r="E1726" i="14"/>
  <c r="E1727" i="14"/>
  <c r="E1728" i="14"/>
  <c r="E1729" i="14"/>
  <c r="E1730" i="14"/>
  <c r="E1731" i="14"/>
  <c r="E1732" i="14"/>
  <c r="E1733" i="14"/>
  <c r="E1734" i="14"/>
  <c r="E1735" i="14"/>
  <c r="E1736" i="14"/>
  <c r="E1737" i="14"/>
  <c r="E1738" i="14"/>
  <c r="E1739" i="14"/>
  <c r="E1740" i="14"/>
  <c r="E1741" i="14"/>
  <c r="E1742" i="14"/>
  <c r="E1743" i="14"/>
  <c r="E1744" i="14"/>
  <c r="E1745" i="14"/>
  <c r="E1746" i="14"/>
  <c r="E1747" i="14"/>
  <c r="E1748" i="14"/>
  <c r="E1749" i="14"/>
  <c r="E1750" i="14"/>
  <c r="E1751" i="14"/>
  <c r="E1752" i="14"/>
  <c r="E1753" i="14"/>
  <c r="E1754" i="14"/>
  <c r="E1755" i="14"/>
  <c r="E1756" i="14"/>
  <c r="E1757" i="14"/>
  <c r="E1758" i="14"/>
  <c r="E1759" i="14"/>
  <c r="E1760" i="14"/>
  <c r="E1761" i="14"/>
  <c r="E1762" i="14"/>
  <c r="E1763" i="14"/>
  <c r="E1764" i="14"/>
  <c r="E1765" i="14"/>
  <c r="E1766" i="14"/>
  <c r="E1767" i="14"/>
  <c r="E1768" i="14"/>
  <c r="E1769" i="14"/>
  <c r="E1770" i="14"/>
  <c r="E1771" i="14"/>
  <c r="E1772" i="14"/>
  <c r="E1773" i="14"/>
  <c r="E1774" i="14"/>
  <c r="E1775" i="14"/>
  <c r="E1776" i="14"/>
  <c r="E1777" i="14"/>
  <c r="E1778" i="14"/>
  <c r="E1779" i="14"/>
  <c r="E1780" i="14"/>
  <c r="E1781" i="14"/>
  <c r="E1782" i="14"/>
  <c r="E1783" i="14"/>
  <c r="E1784" i="14"/>
  <c r="E1785" i="14"/>
  <c r="E1786" i="14"/>
  <c r="E1787" i="14"/>
  <c r="E1788" i="14"/>
  <c r="E1789" i="14"/>
  <c r="E1790" i="14"/>
  <c r="E1791" i="14"/>
  <c r="E1792" i="14"/>
  <c r="E1793" i="14"/>
  <c r="E1794" i="14"/>
  <c r="E1795" i="14"/>
  <c r="E1796" i="14"/>
  <c r="E1797" i="14"/>
  <c r="E1798" i="14"/>
  <c r="E1799" i="14"/>
  <c r="E1800" i="14"/>
  <c r="E1801" i="14"/>
  <c r="E1802" i="14"/>
  <c r="E1803" i="14"/>
  <c r="E1804" i="14"/>
  <c r="E1805" i="14"/>
  <c r="E1806" i="14"/>
  <c r="E1807" i="14"/>
  <c r="E1808" i="14"/>
  <c r="E1809" i="14"/>
  <c r="E1810" i="14"/>
  <c r="E1811" i="14"/>
  <c r="E1812" i="14"/>
  <c r="E1813" i="14"/>
  <c r="E1814" i="14"/>
  <c r="E1815" i="14"/>
  <c r="E1816" i="14"/>
  <c r="E1817" i="14"/>
  <c r="E1818" i="14"/>
  <c r="E1819" i="14"/>
  <c r="E1820" i="14"/>
  <c r="E1821" i="14"/>
  <c r="E1822" i="14"/>
  <c r="E1823" i="14"/>
  <c r="E1824" i="14"/>
  <c r="E1825" i="14"/>
  <c r="E1826" i="14"/>
  <c r="E1827" i="14"/>
  <c r="E1828" i="14"/>
  <c r="E1829" i="14"/>
  <c r="E1830" i="14"/>
  <c r="E1831" i="14"/>
  <c r="E1832" i="14"/>
  <c r="E1833" i="14"/>
  <c r="E1834" i="14"/>
  <c r="E1835" i="14"/>
  <c r="E1836" i="14"/>
  <c r="E1837" i="14"/>
  <c r="E1838" i="14"/>
  <c r="E1839" i="14"/>
  <c r="E1840" i="14"/>
  <c r="E1841" i="14"/>
  <c r="E1842" i="14"/>
  <c r="E1843" i="14"/>
  <c r="E1844" i="14"/>
  <c r="E1845" i="14"/>
  <c r="E1846" i="14"/>
  <c r="E1847" i="14"/>
  <c r="E1848" i="14"/>
  <c r="E1849" i="14"/>
  <c r="E1850" i="14"/>
  <c r="E1851" i="14"/>
  <c r="E1852" i="14"/>
  <c r="E1853" i="14"/>
  <c r="E1854" i="14"/>
  <c r="E1855" i="14"/>
  <c r="E1856" i="14"/>
  <c r="E1857" i="14"/>
  <c r="E1858" i="14"/>
  <c r="E1859" i="14"/>
  <c r="E1860" i="14"/>
  <c r="E1861" i="14"/>
  <c r="E1862" i="14"/>
  <c r="E1863" i="14"/>
  <c r="E1864" i="14"/>
  <c r="E1865" i="14"/>
  <c r="E1866" i="14"/>
  <c r="E1867" i="14"/>
  <c r="E1868" i="14"/>
  <c r="E1869" i="14"/>
  <c r="E1870" i="14"/>
  <c r="E1871" i="14"/>
  <c r="E1872" i="14"/>
  <c r="E1873" i="14"/>
  <c r="E1874" i="14"/>
  <c r="E1875" i="14"/>
  <c r="E1876" i="14"/>
  <c r="E1877" i="14"/>
  <c r="E1878" i="14"/>
  <c r="E1879" i="14"/>
  <c r="E1880" i="14"/>
  <c r="E1881" i="14"/>
  <c r="E1882" i="14"/>
  <c r="E1883" i="14"/>
  <c r="E1884" i="14"/>
  <c r="E1885" i="14"/>
  <c r="E1886" i="14"/>
  <c r="E1887" i="14"/>
  <c r="E1888" i="14"/>
  <c r="E1889" i="14"/>
  <c r="E1890" i="14"/>
  <c r="E1891" i="14"/>
  <c r="E1892" i="14"/>
  <c r="E1893" i="14"/>
  <c r="E1894" i="14"/>
  <c r="E1895" i="14"/>
  <c r="E1896" i="14"/>
  <c r="E1897" i="14"/>
  <c r="E1898" i="14"/>
  <c r="E1899" i="14"/>
  <c r="E1900" i="14"/>
  <c r="E1901" i="14"/>
  <c r="E1902" i="14"/>
  <c r="E1903" i="14"/>
  <c r="E1904" i="14"/>
  <c r="E1905" i="14"/>
  <c r="E1906" i="14"/>
  <c r="E1907" i="14"/>
  <c r="E1908" i="14"/>
  <c r="E1909" i="14"/>
  <c r="E1910" i="14"/>
  <c r="E1911" i="14"/>
  <c r="E1912" i="14"/>
  <c r="E1913" i="14"/>
  <c r="E1914" i="14"/>
  <c r="E1915" i="14"/>
  <c r="E1916" i="14"/>
  <c r="E1917" i="14"/>
  <c r="E1918" i="14"/>
  <c r="E1919" i="14"/>
  <c r="E1920" i="14"/>
  <c r="E1921" i="14"/>
  <c r="E1922" i="14"/>
  <c r="E1923" i="14"/>
  <c r="E1924" i="14"/>
  <c r="E1925" i="14"/>
  <c r="E1926" i="14"/>
  <c r="E1927" i="14"/>
  <c r="E1928" i="14"/>
  <c r="E1929" i="14"/>
  <c r="E1930" i="14"/>
  <c r="E1931" i="14"/>
  <c r="E1932" i="14"/>
  <c r="E1933" i="14"/>
  <c r="E1934" i="14"/>
  <c r="E1935" i="14"/>
  <c r="E1936" i="14"/>
  <c r="E1937" i="14"/>
  <c r="E1938" i="14"/>
  <c r="E1939" i="14"/>
  <c r="E1940" i="14"/>
  <c r="E1941" i="14"/>
  <c r="E1942" i="14"/>
  <c r="E1943" i="14"/>
  <c r="E1944" i="14"/>
  <c r="E1945" i="14"/>
  <c r="E1946" i="14"/>
  <c r="E1947" i="14"/>
  <c r="E1948" i="14"/>
  <c r="E1949" i="14"/>
  <c r="E1950" i="14"/>
  <c r="E1951" i="14"/>
  <c r="E1952" i="14"/>
  <c r="E1953" i="14"/>
  <c r="E1954" i="14"/>
  <c r="E1955" i="14"/>
  <c r="E1956" i="14"/>
  <c r="E1957" i="14"/>
  <c r="E1958" i="14"/>
  <c r="E1959" i="14"/>
  <c r="E1960" i="14"/>
  <c r="E1961" i="14"/>
  <c r="E1962" i="14"/>
  <c r="E1963" i="14"/>
  <c r="E1964" i="14"/>
  <c r="E1965" i="14"/>
  <c r="E1966" i="14"/>
  <c r="E1967" i="14"/>
  <c r="E1968" i="14"/>
  <c r="E1969" i="14"/>
  <c r="E1970" i="14"/>
  <c r="E1971" i="14"/>
  <c r="E1972" i="14"/>
  <c r="E1973" i="14"/>
  <c r="E1974" i="14"/>
  <c r="E1975" i="14"/>
  <c r="E1976" i="14"/>
  <c r="E1977" i="14"/>
  <c r="E1978" i="14"/>
  <c r="E1979" i="14"/>
  <c r="E1980" i="14"/>
  <c r="E1981" i="14"/>
  <c r="E1982" i="14"/>
  <c r="E1983" i="14"/>
  <c r="E1984" i="14"/>
  <c r="E1985" i="14"/>
  <c r="E1986" i="14"/>
  <c r="E1987" i="14"/>
  <c r="E1988" i="14"/>
  <c r="E1989" i="14"/>
  <c r="E1990" i="14"/>
  <c r="E1991" i="14"/>
  <c r="E1992" i="14"/>
  <c r="E1993" i="14"/>
  <c r="E1994" i="14"/>
  <c r="E1995" i="14"/>
  <c r="E1996" i="14"/>
  <c r="E1997" i="14"/>
  <c r="E1998" i="14"/>
  <c r="E1999" i="14"/>
  <c r="E2000" i="14"/>
  <c r="E2001" i="14"/>
  <c r="E2002" i="14"/>
  <c r="E2003" i="14"/>
  <c r="E2004" i="14"/>
  <c r="E2005" i="14"/>
  <c r="E2006" i="14"/>
  <c r="E2007" i="14"/>
  <c r="E2008" i="14"/>
  <c r="E2009" i="14"/>
  <c r="E2010" i="14"/>
  <c r="E2011" i="14"/>
  <c r="E2012" i="14"/>
  <c r="E2013" i="14"/>
  <c r="E2014" i="14"/>
  <c r="E2015" i="14"/>
  <c r="E2016" i="14"/>
  <c r="E2017" i="14"/>
  <c r="E2018" i="14"/>
  <c r="E2019" i="14"/>
  <c r="E2020" i="14"/>
  <c r="E2021" i="14"/>
  <c r="E2022" i="14"/>
  <c r="E2023" i="14"/>
  <c r="E2024" i="14"/>
  <c r="E2025" i="14"/>
  <c r="E2026" i="14"/>
  <c r="E2027" i="14"/>
  <c r="E2028" i="14"/>
  <c r="E2029" i="14"/>
  <c r="E2030" i="14"/>
  <c r="E2031" i="14"/>
  <c r="E2032" i="14"/>
  <c r="E2033" i="14"/>
  <c r="E2034" i="14"/>
  <c r="E2035" i="14"/>
  <c r="E2036" i="14"/>
  <c r="E2037" i="14"/>
  <c r="E2038" i="14"/>
  <c r="E2039" i="14"/>
  <c r="E2040" i="14"/>
  <c r="E2041" i="14"/>
  <c r="E2042" i="14"/>
  <c r="E2043" i="14"/>
  <c r="E2044" i="14"/>
  <c r="E2045" i="14"/>
  <c r="E2046" i="14"/>
  <c r="E2047" i="14"/>
  <c r="E2048" i="14"/>
  <c r="E2049" i="14"/>
  <c r="E2050" i="14"/>
  <c r="E2051" i="14"/>
  <c r="E2052" i="14"/>
  <c r="E2053" i="14"/>
  <c r="E2054" i="14"/>
  <c r="E2055" i="14"/>
  <c r="E2056" i="14"/>
  <c r="E2057" i="14"/>
  <c r="E2058" i="14"/>
  <c r="E2059" i="14"/>
  <c r="E2060" i="14"/>
  <c r="E2061" i="14"/>
  <c r="E2062" i="14"/>
  <c r="E2063" i="14"/>
  <c r="E2064" i="14"/>
  <c r="E2065" i="14"/>
  <c r="E2066" i="14"/>
  <c r="E2067" i="14"/>
  <c r="E2068" i="14"/>
  <c r="E2069" i="14"/>
  <c r="E2070" i="14"/>
  <c r="E2071" i="14"/>
  <c r="E2072" i="14"/>
  <c r="E2073" i="14"/>
  <c r="E2074" i="14"/>
  <c r="E2075" i="14"/>
  <c r="E2076" i="14"/>
  <c r="E2077" i="14"/>
  <c r="E2078" i="14"/>
  <c r="E2079" i="14"/>
  <c r="E2080" i="14"/>
  <c r="E2081" i="14"/>
  <c r="E2082" i="14"/>
  <c r="E2083" i="14"/>
  <c r="E2084" i="14"/>
  <c r="E2085" i="14"/>
  <c r="E2086" i="14"/>
  <c r="E2087" i="14"/>
  <c r="E2088" i="14"/>
  <c r="E2089" i="14"/>
  <c r="E2090" i="14"/>
  <c r="E2091" i="14"/>
  <c r="E2092" i="14"/>
  <c r="E2093" i="14"/>
  <c r="E2094" i="14"/>
  <c r="E2095" i="14"/>
  <c r="E2096" i="14"/>
  <c r="E2097" i="14"/>
  <c r="E2098" i="14"/>
  <c r="E2099" i="14"/>
  <c r="E2100" i="14"/>
  <c r="E2101" i="14"/>
  <c r="E2102" i="14"/>
  <c r="E2103" i="14"/>
  <c r="E2104" i="14"/>
  <c r="E2105" i="14"/>
  <c r="E2106" i="14"/>
  <c r="E2107" i="14"/>
  <c r="E2108" i="14"/>
  <c r="E2109" i="14"/>
  <c r="E2110" i="14"/>
  <c r="E2111" i="14"/>
  <c r="E2112" i="14"/>
  <c r="E2113" i="14"/>
  <c r="E2114" i="14"/>
  <c r="E2115" i="14"/>
  <c r="E2116" i="14"/>
  <c r="E2117" i="14"/>
  <c r="E2118" i="14"/>
  <c r="E2119" i="14"/>
  <c r="E2120" i="14"/>
  <c r="E2121" i="14"/>
  <c r="E2122" i="14"/>
  <c r="E2123" i="14"/>
  <c r="E2124" i="14"/>
  <c r="E2125" i="14"/>
  <c r="E2126" i="14"/>
  <c r="E2127" i="14"/>
  <c r="E2128" i="14"/>
  <c r="E2129" i="14"/>
  <c r="E2130" i="14"/>
  <c r="E2131" i="14"/>
  <c r="E2132" i="14"/>
  <c r="E2133" i="14"/>
  <c r="E2134" i="14"/>
  <c r="E2135" i="14"/>
  <c r="E2136" i="14"/>
  <c r="E2137" i="14"/>
  <c r="E2138" i="14"/>
  <c r="E2139" i="14"/>
  <c r="E2140" i="14"/>
  <c r="E2141" i="14"/>
  <c r="E2142" i="14"/>
  <c r="E2143" i="14"/>
  <c r="E2144" i="14"/>
  <c r="E2145" i="14"/>
  <c r="E2146" i="14"/>
  <c r="E2147" i="14"/>
  <c r="E2148" i="14"/>
  <c r="E2149" i="14"/>
  <c r="E2150" i="14"/>
  <c r="E2151" i="14"/>
  <c r="E2152" i="14"/>
  <c r="E2153" i="14"/>
  <c r="E2154" i="14"/>
  <c r="E2155" i="14"/>
  <c r="E2156" i="14"/>
  <c r="E2157" i="14"/>
  <c r="E2158" i="14"/>
  <c r="E2159" i="14"/>
  <c r="E2160" i="14"/>
  <c r="E2161" i="14"/>
  <c r="E2162" i="14"/>
  <c r="E2163" i="14"/>
  <c r="E2164" i="14"/>
  <c r="E2165" i="14"/>
  <c r="E2166" i="14"/>
  <c r="E2167" i="14"/>
  <c r="E2168" i="14"/>
  <c r="E2169" i="14"/>
  <c r="E2170" i="14"/>
  <c r="E2171" i="14"/>
  <c r="E2172" i="14"/>
  <c r="E2173" i="14"/>
  <c r="E2174" i="14"/>
  <c r="E2175" i="14"/>
  <c r="E2176" i="14"/>
  <c r="E2177" i="14"/>
  <c r="E2178" i="14"/>
  <c r="E2179" i="14"/>
  <c r="E2180" i="14"/>
  <c r="E2181" i="14"/>
  <c r="E2182" i="14"/>
  <c r="E2183" i="14"/>
  <c r="E2184" i="14"/>
  <c r="E2185" i="14"/>
  <c r="E2186" i="14"/>
  <c r="E2187" i="14"/>
  <c r="E2188" i="14"/>
  <c r="E2189" i="14"/>
  <c r="E2190" i="14"/>
  <c r="E2191" i="14"/>
  <c r="E2192" i="14"/>
  <c r="E2193" i="14"/>
  <c r="E2194" i="14"/>
  <c r="E2195" i="14"/>
  <c r="E2196" i="14"/>
  <c r="E2197" i="14"/>
  <c r="E2198" i="14"/>
  <c r="E2199" i="14"/>
  <c r="E2200" i="14"/>
  <c r="E2201" i="14"/>
  <c r="E2202" i="14"/>
  <c r="E2203" i="14"/>
  <c r="E2204" i="14"/>
  <c r="E2205" i="14"/>
  <c r="E2206" i="14"/>
  <c r="E2207" i="14"/>
  <c r="E2208" i="14"/>
  <c r="E2209" i="14"/>
  <c r="E2210" i="14"/>
  <c r="E2211" i="14"/>
  <c r="E2212" i="14"/>
  <c r="E2213" i="14"/>
  <c r="E2214" i="14"/>
  <c r="E2215" i="14"/>
  <c r="E2216" i="14"/>
  <c r="E2217" i="14"/>
  <c r="E2218" i="14"/>
  <c r="E2219" i="14"/>
  <c r="E2220" i="14"/>
  <c r="E2221" i="14"/>
  <c r="E2222" i="14"/>
  <c r="E2223" i="14"/>
  <c r="E2224" i="14"/>
  <c r="E2225" i="14"/>
  <c r="E2226" i="14"/>
  <c r="E2227" i="14"/>
  <c r="E2228" i="14"/>
  <c r="E2229" i="14"/>
  <c r="E2230" i="14"/>
  <c r="E2231" i="14"/>
  <c r="E2232" i="14"/>
  <c r="E2233" i="14"/>
  <c r="E2234" i="14"/>
  <c r="E2235" i="14"/>
  <c r="E2236" i="14"/>
  <c r="E2237" i="14"/>
  <c r="E2238" i="14"/>
  <c r="E2239" i="14"/>
  <c r="E2240" i="14"/>
  <c r="E2241" i="14"/>
  <c r="E2242" i="14"/>
  <c r="E2243" i="14"/>
  <c r="E2244" i="14"/>
  <c r="E2245" i="14"/>
  <c r="E2246" i="14"/>
  <c r="E2247" i="14"/>
  <c r="E2248" i="14"/>
  <c r="E2249" i="14"/>
  <c r="E2250" i="14"/>
  <c r="E2251" i="14"/>
  <c r="E2252" i="14"/>
  <c r="E2253" i="14"/>
  <c r="E2254" i="14"/>
  <c r="E2255" i="14"/>
  <c r="E2256" i="14"/>
  <c r="E2257" i="14"/>
  <c r="E2258" i="14"/>
  <c r="E2259" i="14"/>
  <c r="E2260" i="14"/>
  <c r="E2261" i="14"/>
  <c r="E2262" i="14"/>
  <c r="E2263" i="14"/>
  <c r="E2264" i="14"/>
  <c r="E2265" i="14"/>
  <c r="E2266" i="14"/>
  <c r="E2267" i="14"/>
  <c r="E2268" i="14"/>
  <c r="E2269" i="14"/>
  <c r="E2270" i="14"/>
  <c r="E2271" i="14"/>
  <c r="E2272" i="14"/>
  <c r="E2273" i="14"/>
  <c r="E2274" i="14"/>
  <c r="E2275" i="14"/>
  <c r="E2276" i="14"/>
  <c r="E2277" i="14"/>
  <c r="E2278" i="14"/>
  <c r="E2279" i="14"/>
  <c r="E2280" i="14"/>
  <c r="E2281" i="14"/>
  <c r="E2282" i="14"/>
  <c r="E2283" i="14"/>
  <c r="E2284" i="14"/>
  <c r="E2285" i="14"/>
  <c r="E2286" i="14"/>
  <c r="E2287" i="14"/>
  <c r="E2288" i="14"/>
  <c r="E2289" i="14"/>
  <c r="E2290" i="14"/>
  <c r="E2291" i="14"/>
  <c r="E2292" i="14"/>
  <c r="E2293" i="14"/>
  <c r="E2294" i="14"/>
  <c r="E2295" i="14"/>
  <c r="E2296" i="14"/>
  <c r="E2297" i="14"/>
  <c r="E2298" i="14"/>
  <c r="E2299" i="14"/>
  <c r="E2300" i="14"/>
  <c r="E2301" i="14"/>
  <c r="E2302" i="14"/>
  <c r="E2303" i="14"/>
  <c r="E2304" i="14"/>
  <c r="E2305" i="14"/>
  <c r="E2306" i="14"/>
  <c r="E2307" i="14"/>
  <c r="E2308" i="14"/>
  <c r="E2309" i="14"/>
  <c r="E2310" i="14"/>
  <c r="E2311" i="14"/>
  <c r="E2312" i="14"/>
  <c r="E2313" i="14"/>
  <c r="E2314" i="14"/>
  <c r="E2315" i="14"/>
  <c r="E2316" i="14"/>
  <c r="E2317" i="14"/>
  <c r="E2318" i="14"/>
  <c r="E2319" i="14"/>
  <c r="E2320" i="14"/>
  <c r="E2321" i="14"/>
  <c r="E2322" i="14"/>
  <c r="E2323" i="14"/>
  <c r="E2324" i="14"/>
  <c r="E2325" i="14"/>
  <c r="E2326" i="14"/>
  <c r="E2327" i="14"/>
  <c r="E2328" i="14"/>
  <c r="E2329" i="14"/>
  <c r="E2330" i="14"/>
  <c r="E2331" i="14"/>
  <c r="E2332" i="14"/>
  <c r="E2333" i="14"/>
  <c r="E2334" i="14"/>
  <c r="E2335" i="14"/>
  <c r="E2336" i="14"/>
  <c r="E2337" i="14"/>
  <c r="E2338" i="14"/>
  <c r="E2339" i="14"/>
  <c r="E2340" i="14"/>
  <c r="E2341" i="14"/>
  <c r="E2342" i="14"/>
  <c r="E2343" i="14"/>
  <c r="E2344" i="14"/>
  <c r="E2345" i="14"/>
  <c r="E2346" i="14"/>
  <c r="E2347" i="14"/>
  <c r="E2348" i="14"/>
  <c r="E2349" i="14"/>
  <c r="E2350" i="14"/>
  <c r="E2351" i="14"/>
  <c r="E2352" i="14"/>
  <c r="E2353" i="14"/>
  <c r="E2354" i="14"/>
  <c r="E2355" i="14"/>
  <c r="E2356" i="14"/>
  <c r="E2357" i="14"/>
  <c r="E2358" i="14"/>
  <c r="E2359" i="14"/>
  <c r="E2360" i="14"/>
  <c r="E2361" i="14"/>
  <c r="E2362" i="14"/>
  <c r="E2363" i="14"/>
  <c r="E2364" i="14"/>
  <c r="E2365" i="14"/>
  <c r="E2366" i="14"/>
  <c r="E2367" i="14"/>
  <c r="E2368" i="14"/>
  <c r="E2369" i="14"/>
  <c r="E2370" i="14"/>
  <c r="E2371" i="14"/>
  <c r="E2372" i="14"/>
  <c r="E2373" i="14"/>
  <c r="E2374" i="14"/>
  <c r="E2375" i="14"/>
  <c r="E2376" i="14"/>
  <c r="E2377" i="14"/>
  <c r="E2378" i="14"/>
  <c r="E2379" i="14"/>
  <c r="E2380" i="14"/>
  <c r="E2381" i="14"/>
  <c r="E2382" i="14"/>
  <c r="E2383" i="14"/>
  <c r="E2384" i="14"/>
  <c r="E2385" i="14"/>
  <c r="E2386" i="14"/>
  <c r="E2387" i="14"/>
  <c r="E2388" i="14"/>
  <c r="E2389" i="14"/>
  <c r="E2390" i="14"/>
  <c r="E2391" i="14"/>
  <c r="E2392" i="14"/>
  <c r="E2393" i="14"/>
  <c r="E2394" i="14"/>
  <c r="E2395" i="14"/>
  <c r="E2396" i="14"/>
  <c r="E2397" i="14"/>
  <c r="E2398" i="14"/>
  <c r="E2399" i="14"/>
  <c r="E2400" i="14"/>
  <c r="E2401" i="14"/>
  <c r="E2402" i="14"/>
  <c r="E2403" i="14"/>
  <c r="E2404" i="14"/>
  <c r="E2405" i="14"/>
  <c r="E2406" i="14"/>
  <c r="E2407" i="14"/>
  <c r="E2408" i="14"/>
  <c r="E2409" i="14"/>
  <c r="E2410" i="14"/>
  <c r="E2411" i="14"/>
  <c r="E2412" i="14"/>
  <c r="E2413" i="14"/>
  <c r="E2414" i="14"/>
  <c r="E2415" i="14"/>
  <c r="E2416" i="14"/>
  <c r="E2417" i="14"/>
  <c r="E2418" i="14"/>
  <c r="E2419" i="14"/>
  <c r="E2420" i="14"/>
  <c r="E2421" i="14"/>
  <c r="E2422" i="14"/>
  <c r="E2423" i="14"/>
  <c r="E2424" i="14"/>
  <c r="E2425" i="14"/>
  <c r="E2426" i="14"/>
  <c r="E2427" i="14"/>
  <c r="E2428" i="14"/>
  <c r="E2429" i="14"/>
  <c r="E2430" i="14"/>
  <c r="E2431" i="14"/>
  <c r="E2432" i="14"/>
  <c r="E2433" i="14"/>
  <c r="E2434" i="14"/>
  <c r="E2435" i="14"/>
  <c r="E2436" i="14"/>
  <c r="E2437" i="14"/>
  <c r="E2438" i="14"/>
  <c r="E2439" i="14"/>
  <c r="E2440" i="14"/>
  <c r="E2441" i="14"/>
  <c r="E2442" i="14"/>
  <c r="E2443" i="14"/>
  <c r="E2444" i="14"/>
  <c r="E2445" i="14"/>
  <c r="E2446" i="14"/>
  <c r="E2447" i="14"/>
  <c r="E2448" i="14"/>
  <c r="E2449" i="14"/>
  <c r="E2450" i="14"/>
  <c r="E2451" i="14"/>
  <c r="E2452" i="14"/>
  <c r="E2453" i="14"/>
  <c r="E2454" i="14"/>
  <c r="E2455" i="14"/>
  <c r="E2456" i="14"/>
  <c r="E2457" i="14"/>
  <c r="E2458" i="14"/>
  <c r="E2459" i="14"/>
  <c r="E2460" i="14"/>
  <c r="E2461" i="14"/>
  <c r="E2462" i="14"/>
  <c r="E2463" i="14"/>
  <c r="E2464" i="14"/>
  <c r="E2465" i="14"/>
  <c r="E2466" i="14"/>
  <c r="E2467" i="14"/>
  <c r="E2468" i="14"/>
  <c r="E2469" i="14"/>
  <c r="E2470" i="14"/>
  <c r="E2471" i="14"/>
  <c r="E2472" i="14"/>
  <c r="E2473" i="14"/>
  <c r="E2474" i="14"/>
  <c r="E2475" i="14"/>
  <c r="E2476" i="14"/>
  <c r="E2477" i="14"/>
  <c r="E2478" i="14"/>
  <c r="E2479" i="14"/>
  <c r="E2480" i="14"/>
  <c r="E2481" i="14"/>
  <c r="E2482" i="14"/>
  <c r="E2483" i="14"/>
  <c r="E2484" i="14"/>
  <c r="E2485" i="14"/>
  <c r="E2486" i="14"/>
  <c r="E2487" i="14"/>
  <c r="E2488" i="14"/>
  <c r="E2489" i="14"/>
  <c r="E2490" i="14"/>
  <c r="E2491" i="14"/>
  <c r="E2492" i="14"/>
  <c r="E2493" i="14"/>
  <c r="E2494" i="14"/>
  <c r="E2495" i="14"/>
  <c r="E2496" i="14"/>
  <c r="E2497" i="14"/>
  <c r="E2498" i="14"/>
  <c r="E2499" i="14"/>
  <c r="E2500" i="14"/>
  <c r="E2501" i="14"/>
  <c r="E2502" i="14"/>
  <c r="E2503" i="14"/>
  <c r="E2504" i="14"/>
  <c r="E2505" i="14"/>
  <c r="E2506" i="14"/>
  <c r="E2507" i="14"/>
  <c r="E2508" i="14"/>
  <c r="E2509" i="14"/>
  <c r="E2510" i="14"/>
  <c r="E2511" i="14"/>
  <c r="E2512" i="14"/>
  <c r="E2513" i="14"/>
  <c r="E2514" i="14"/>
  <c r="E2515" i="14"/>
  <c r="E2516" i="14"/>
  <c r="E2517" i="14"/>
  <c r="E2518" i="14"/>
  <c r="E2519" i="14"/>
  <c r="E2520" i="14"/>
  <c r="E2521" i="14"/>
  <c r="E2522" i="14"/>
  <c r="E2523" i="14"/>
  <c r="E2524" i="14"/>
  <c r="E2525" i="14"/>
  <c r="E2526" i="14"/>
  <c r="E2527" i="14"/>
  <c r="E2528" i="14"/>
  <c r="E2529" i="14"/>
  <c r="E2530" i="14"/>
  <c r="E2531" i="14"/>
  <c r="E2532" i="14"/>
  <c r="E2533" i="14"/>
  <c r="E2534" i="14"/>
  <c r="E2535" i="14"/>
  <c r="E2536" i="14"/>
  <c r="E2537" i="14"/>
  <c r="E2538" i="14"/>
  <c r="E2539" i="14"/>
  <c r="E2540" i="14"/>
  <c r="E2541" i="14"/>
  <c r="E2542" i="14"/>
  <c r="E2543" i="14"/>
  <c r="E2544" i="14"/>
  <c r="E2545" i="14"/>
  <c r="E2546" i="14"/>
  <c r="E2547" i="14"/>
  <c r="E2548" i="14"/>
  <c r="E2549" i="14"/>
  <c r="E2550" i="14"/>
  <c r="E2551" i="14"/>
  <c r="E2552" i="14"/>
  <c r="E2553" i="14"/>
  <c r="E2554" i="14"/>
  <c r="E2555" i="14"/>
  <c r="E2556" i="14"/>
  <c r="E2557" i="14"/>
  <c r="E2558" i="14"/>
  <c r="E2559" i="14"/>
  <c r="E2560" i="14"/>
  <c r="E2561" i="14"/>
  <c r="E2562" i="14"/>
  <c r="E2563" i="14"/>
  <c r="E2564" i="14"/>
  <c r="E2565" i="14"/>
  <c r="E2566" i="14"/>
  <c r="E2567" i="14"/>
  <c r="E2568" i="14"/>
  <c r="E2569" i="14"/>
  <c r="E2570" i="14"/>
  <c r="E2571" i="14"/>
  <c r="E2572" i="14"/>
  <c r="E2573" i="14"/>
  <c r="E2574" i="14"/>
  <c r="E2575" i="14"/>
  <c r="E2576" i="14"/>
  <c r="E2577" i="14"/>
  <c r="E2578" i="14"/>
  <c r="E2579" i="14"/>
  <c r="E2580" i="14"/>
  <c r="E2581" i="14"/>
  <c r="E2582" i="14"/>
  <c r="E2583" i="14"/>
  <c r="E2584" i="14"/>
  <c r="E2585" i="14"/>
  <c r="E2586" i="14"/>
  <c r="E2587" i="14"/>
  <c r="E2588" i="14"/>
  <c r="E2589" i="14"/>
  <c r="E2590" i="14"/>
  <c r="E2591" i="14"/>
  <c r="E2592" i="14"/>
  <c r="E2593" i="14"/>
  <c r="E2594" i="14"/>
  <c r="E2595" i="14"/>
  <c r="E2596" i="14"/>
  <c r="E2597" i="14"/>
  <c r="E2598" i="14"/>
  <c r="E2599" i="14"/>
  <c r="E2600" i="14"/>
  <c r="E2601" i="14"/>
  <c r="E2602" i="14"/>
  <c r="E2603" i="14"/>
  <c r="E2604" i="14"/>
  <c r="E2605" i="14"/>
  <c r="E2606" i="14"/>
  <c r="E2607" i="14"/>
  <c r="E2608" i="14"/>
  <c r="E2609" i="14"/>
  <c r="E2610" i="14"/>
  <c r="E2611" i="14"/>
  <c r="E2612" i="14"/>
  <c r="E2613" i="14"/>
  <c r="E2614" i="14"/>
  <c r="E2615" i="14"/>
  <c r="E2616" i="14"/>
  <c r="E2617" i="14"/>
  <c r="E2618" i="14"/>
  <c r="E2619" i="14"/>
  <c r="E2620" i="14"/>
  <c r="E2621" i="14"/>
  <c r="E2622" i="14"/>
  <c r="E2623" i="14"/>
  <c r="E2624" i="14"/>
  <c r="E2625" i="14"/>
  <c r="E2626" i="14"/>
  <c r="E2627" i="14"/>
  <c r="E2628" i="14"/>
  <c r="E2629" i="14"/>
  <c r="E2630" i="14"/>
  <c r="E2631" i="14"/>
  <c r="E2632" i="14"/>
  <c r="E2633" i="14"/>
  <c r="E2634" i="14"/>
  <c r="E2635" i="14"/>
  <c r="E2636" i="14"/>
  <c r="E2637" i="14"/>
  <c r="E2638" i="14"/>
  <c r="E2639" i="14"/>
  <c r="E2640" i="14"/>
  <c r="E2641" i="14"/>
  <c r="E2642" i="14"/>
  <c r="E2643" i="14"/>
  <c r="E2644" i="14"/>
  <c r="E2645" i="14"/>
  <c r="E2646" i="14"/>
  <c r="E2647" i="14"/>
  <c r="E2648" i="14"/>
  <c r="E2649" i="14"/>
  <c r="E2650" i="14"/>
  <c r="E2651" i="14"/>
  <c r="E2652" i="14"/>
  <c r="E2653" i="14"/>
  <c r="E2654" i="14"/>
  <c r="E2655" i="14"/>
  <c r="E2656" i="14"/>
  <c r="E2657" i="14"/>
  <c r="E2658" i="14"/>
  <c r="E2659" i="14"/>
  <c r="E2660" i="14"/>
  <c r="E2661" i="14"/>
  <c r="E2662" i="14"/>
  <c r="E2663" i="14"/>
  <c r="E2664" i="14"/>
  <c r="E2665" i="14"/>
  <c r="E2666" i="14"/>
  <c r="E2667" i="14"/>
  <c r="E2668" i="14"/>
  <c r="E2669" i="14"/>
  <c r="E2670" i="14"/>
  <c r="E2671" i="14"/>
  <c r="E2672" i="14"/>
  <c r="E2673" i="14"/>
  <c r="E2674" i="14"/>
  <c r="E2675" i="14"/>
  <c r="E2676" i="14"/>
  <c r="E2677" i="14"/>
  <c r="E2678" i="14"/>
  <c r="E2679" i="14"/>
  <c r="E2680" i="14"/>
  <c r="E2681" i="14"/>
  <c r="E2682" i="14"/>
  <c r="E2683" i="14"/>
  <c r="E2684" i="14"/>
  <c r="E2685" i="14"/>
  <c r="E2686" i="14"/>
  <c r="E2687" i="14"/>
  <c r="E2688" i="14"/>
  <c r="E2689" i="14"/>
  <c r="E2690" i="14"/>
  <c r="E2691" i="14"/>
  <c r="E2692" i="14"/>
  <c r="E2693" i="14"/>
  <c r="E2694" i="14"/>
  <c r="E2695" i="14"/>
  <c r="E2696" i="14"/>
  <c r="E2697" i="14"/>
  <c r="E2698" i="14"/>
  <c r="E2699" i="14"/>
  <c r="E2700" i="14"/>
  <c r="E2701" i="14"/>
  <c r="E2702" i="14"/>
  <c r="E2703" i="14"/>
  <c r="E2704" i="14"/>
  <c r="E2705" i="14"/>
  <c r="E2706" i="14"/>
  <c r="E2707" i="14"/>
  <c r="E2708" i="14"/>
  <c r="E2709" i="14"/>
  <c r="E2710" i="14"/>
  <c r="E2711" i="14"/>
  <c r="E2712" i="14"/>
  <c r="E2713" i="14"/>
  <c r="E2714" i="14"/>
  <c r="E2715" i="14"/>
  <c r="E2716" i="14"/>
  <c r="E2717" i="14"/>
  <c r="E2718" i="14"/>
  <c r="E2719" i="14"/>
  <c r="E2720" i="14"/>
  <c r="E2721" i="14"/>
  <c r="E2722" i="14"/>
  <c r="E2723" i="14"/>
  <c r="E2724" i="14"/>
  <c r="E2725" i="14"/>
  <c r="E2726" i="14"/>
  <c r="E2727" i="14"/>
  <c r="E2728" i="14"/>
  <c r="E2729" i="14"/>
  <c r="E2730" i="14"/>
  <c r="E2731" i="14"/>
  <c r="E2732" i="14"/>
  <c r="E2733" i="14"/>
  <c r="E2734" i="14"/>
  <c r="E2735" i="14"/>
  <c r="E2736" i="14"/>
  <c r="E2737" i="14"/>
  <c r="E2738" i="14"/>
  <c r="E2739" i="14"/>
  <c r="E2740" i="14"/>
  <c r="E2741" i="14"/>
  <c r="E2742" i="14"/>
  <c r="E2743" i="14"/>
  <c r="E2744" i="14"/>
  <c r="E2745" i="14"/>
  <c r="E2746" i="14"/>
  <c r="E2747" i="14"/>
  <c r="E2748" i="14"/>
  <c r="E2749" i="14"/>
  <c r="E2750" i="14"/>
  <c r="E2751" i="14"/>
  <c r="E2752" i="14"/>
  <c r="E2753" i="14"/>
  <c r="E2754" i="14"/>
  <c r="E2755" i="14"/>
  <c r="E2756" i="14"/>
  <c r="E2757" i="14"/>
  <c r="E2758" i="14"/>
  <c r="E2759" i="14"/>
  <c r="E2760" i="14"/>
  <c r="E2761" i="14"/>
  <c r="E2762" i="14"/>
  <c r="E2763" i="14"/>
  <c r="E2764" i="14"/>
  <c r="E2765" i="14"/>
  <c r="E2766" i="14"/>
  <c r="E2767" i="14"/>
  <c r="E2768" i="14"/>
  <c r="E2769" i="14"/>
  <c r="E2770" i="14"/>
  <c r="E2771" i="14"/>
  <c r="E2772" i="14"/>
  <c r="E2773" i="14"/>
  <c r="E2774" i="14"/>
  <c r="E2775" i="14"/>
  <c r="E2776" i="14"/>
  <c r="E2777" i="14"/>
  <c r="E2778" i="14"/>
  <c r="E2779" i="14"/>
  <c r="E2780" i="14"/>
  <c r="E2781" i="14"/>
  <c r="E2782" i="14"/>
  <c r="E2783" i="14"/>
  <c r="E2784" i="14"/>
  <c r="E2785" i="14"/>
  <c r="E2786" i="14"/>
  <c r="E2787" i="14"/>
  <c r="E2788" i="14"/>
  <c r="E2789" i="14"/>
  <c r="E2790" i="14"/>
  <c r="E2791" i="14"/>
  <c r="E2792" i="14"/>
  <c r="E2793" i="14"/>
  <c r="E2794" i="14"/>
  <c r="E2795" i="14"/>
  <c r="E2796" i="14"/>
  <c r="E2797" i="14"/>
  <c r="E2798" i="14"/>
  <c r="E2799" i="14"/>
  <c r="E2800" i="14"/>
  <c r="E2801" i="14"/>
  <c r="E2802" i="14"/>
  <c r="E2803" i="14"/>
  <c r="E2804" i="14"/>
  <c r="E2805" i="14"/>
  <c r="E2806" i="14"/>
  <c r="E2807" i="14"/>
  <c r="E2808" i="14"/>
  <c r="E2809" i="14"/>
  <c r="E2810" i="14"/>
  <c r="E2811" i="14"/>
  <c r="E2812" i="14"/>
  <c r="E2813" i="14"/>
  <c r="E2814" i="14"/>
  <c r="E2815" i="14"/>
  <c r="E2816" i="14"/>
  <c r="E2817" i="14"/>
  <c r="E2818" i="14"/>
  <c r="E2819" i="14"/>
  <c r="E2820" i="14"/>
  <c r="E2821" i="14"/>
  <c r="E2822" i="14"/>
  <c r="E2823" i="14"/>
  <c r="E2824" i="14"/>
  <c r="E2825" i="14"/>
  <c r="E2826" i="14"/>
  <c r="E2827" i="14"/>
  <c r="E2828" i="14"/>
  <c r="E2829" i="14"/>
  <c r="E2830" i="14"/>
  <c r="E2831" i="14"/>
  <c r="E2832" i="14"/>
  <c r="E2833" i="14"/>
  <c r="E2834" i="14"/>
  <c r="E2835" i="14"/>
  <c r="E2836" i="14"/>
  <c r="E2837" i="14"/>
  <c r="E2838" i="14"/>
  <c r="E2839" i="14"/>
  <c r="E2840" i="14"/>
  <c r="E2841" i="14"/>
  <c r="E2842" i="14"/>
  <c r="E2843" i="14"/>
  <c r="E2844" i="14"/>
  <c r="E2845" i="14"/>
  <c r="E2846" i="14"/>
  <c r="E2847" i="14"/>
  <c r="E2848" i="14"/>
  <c r="E2849" i="14"/>
  <c r="E2850" i="14"/>
  <c r="E2851" i="14"/>
  <c r="E2852" i="14"/>
  <c r="E2853" i="14"/>
  <c r="E2854" i="14"/>
  <c r="E2855" i="14"/>
  <c r="E2856" i="14"/>
  <c r="E2857" i="14"/>
  <c r="E2858" i="14"/>
  <c r="E2859" i="14"/>
  <c r="E2860" i="14"/>
  <c r="E2861" i="14"/>
  <c r="E2862" i="14"/>
  <c r="E2863" i="14"/>
  <c r="E2864" i="14"/>
  <c r="E2865" i="14"/>
  <c r="E2866" i="14"/>
  <c r="E2867" i="14"/>
  <c r="E2868" i="14"/>
  <c r="E2869" i="14"/>
  <c r="E2870" i="14"/>
  <c r="E2871" i="14"/>
  <c r="E2872" i="14"/>
  <c r="E2873" i="14"/>
  <c r="E2874" i="14"/>
  <c r="E2875" i="14"/>
  <c r="E2876" i="14"/>
  <c r="E2877" i="14"/>
  <c r="E2878" i="14"/>
  <c r="E2879" i="14"/>
  <c r="E2880" i="14"/>
  <c r="E2881" i="14"/>
  <c r="E2882" i="14"/>
  <c r="E2883" i="14"/>
  <c r="E2884" i="14"/>
  <c r="E2885" i="14"/>
  <c r="E2886" i="14"/>
  <c r="E2887" i="14"/>
  <c r="E2888" i="14"/>
  <c r="E2889" i="14"/>
  <c r="E2890" i="14"/>
  <c r="E2891" i="14"/>
  <c r="E2892" i="14"/>
  <c r="E2893" i="14"/>
  <c r="E2894" i="14"/>
  <c r="E2895" i="14"/>
  <c r="E2896" i="14"/>
  <c r="E2897" i="14"/>
  <c r="E2898" i="14"/>
  <c r="E2899" i="14"/>
  <c r="E2900" i="14"/>
  <c r="E2901" i="14"/>
  <c r="E2902" i="14"/>
  <c r="E2903" i="14"/>
  <c r="E2904" i="14"/>
  <c r="E2905" i="14"/>
  <c r="E2906" i="14"/>
  <c r="E2907" i="14"/>
  <c r="E2908" i="14"/>
  <c r="E2909" i="14"/>
  <c r="E2910" i="14"/>
  <c r="E2911" i="14"/>
  <c r="E2912" i="14"/>
  <c r="E2913" i="14"/>
  <c r="E2914" i="14"/>
  <c r="E2915" i="14"/>
  <c r="E2916" i="14"/>
  <c r="E2917" i="14"/>
  <c r="E2918" i="14"/>
  <c r="E2919" i="14"/>
  <c r="E2920" i="14"/>
  <c r="E2921" i="14"/>
  <c r="E2922" i="14"/>
  <c r="E2923" i="14"/>
  <c r="E2924" i="14"/>
  <c r="E2925" i="14"/>
  <c r="E2926" i="14"/>
  <c r="E2927" i="14"/>
  <c r="E2928" i="14"/>
  <c r="E2929" i="14"/>
  <c r="E2930" i="14"/>
  <c r="E2931" i="14"/>
  <c r="E2932" i="14"/>
  <c r="E2933" i="14"/>
  <c r="E2934" i="14"/>
  <c r="E2935" i="14"/>
  <c r="E2936" i="14"/>
  <c r="E2937" i="14"/>
  <c r="E2938" i="14"/>
  <c r="E2939" i="14"/>
  <c r="E2940" i="14"/>
  <c r="E2941" i="14"/>
  <c r="E2942" i="14"/>
  <c r="E2943" i="14"/>
  <c r="E2944" i="14"/>
  <c r="E2945" i="14"/>
  <c r="E2946" i="14"/>
  <c r="E2947" i="14"/>
  <c r="E2948" i="14"/>
  <c r="E2949" i="14"/>
  <c r="E2950" i="14"/>
  <c r="E2951" i="14"/>
  <c r="E2952" i="14"/>
  <c r="E2953" i="14"/>
  <c r="E2954" i="14"/>
  <c r="E2955" i="14"/>
  <c r="E2956" i="14"/>
  <c r="E2957" i="14"/>
  <c r="E2958" i="14"/>
  <c r="E2959" i="14"/>
  <c r="E2960" i="14"/>
  <c r="E2961" i="14"/>
  <c r="E2962" i="14"/>
  <c r="E2963" i="14"/>
  <c r="E2964" i="14"/>
  <c r="E2965" i="14"/>
  <c r="E2966" i="14"/>
  <c r="E2967" i="14"/>
  <c r="E2968" i="14"/>
  <c r="E2969" i="14"/>
  <c r="E2970" i="14"/>
  <c r="E2971" i="14"/>
  <c r="E2972" i="14"/>
  <c r="E2973" i="14"/>
  <c r="E2974" i="14"/>
  <c r="E2975" i="14"/>
  <c r="E2976" i="14"/>
  <c r="E2977" i="14"/>
  <c r="E2978" i="14"/>
  <c r="E2979" i="14"/>
  <c r="E2980" i="14"/>
  <c r="E2981" i="14"/>
  <c r="E2982" i="14"/>
  <c r="E2983" i="14"/>
  <c r="E2984" i="14"/>
  <c r="E2985" i="14"/>
  <c r="E2986" i="14"/>
  <c r="E2987" i="14"/>
  <c r="E2988" i="14"/>
  <c r="E2989" i="14"/>
  <c r="E2990" i="14"/>
  <c r="E2991" i="14"/>
  <c r="E2992" i="14"/>
  <c r="E2993" i="14"/>
  <c r="E2994" i="14"/>
  <c r="E2995" i="14"/>
  <c r="E2996" i="14"/>
  <c r="E2997" i="14"/>
  <c r="E2998" i="14"/>
  <c r="E2999" i="14"/>
  <c r="E3000" i="14"/>
  <c r="E3001" i="14"/>
  <c r="E3002" i="14"/>
  <c r="E3003" i="14"/>
  <c r="E3004" i="14"/>
  <c r="E3005" i="14"/>
  <c r="E3006" i="14"/>
  <c r="E3007" i="14"/>
  <c r="E3008" i="14"/>
  <c r="E3009" i="14"/>
  <c r="E3010" i="14"/>
  <c r="E3011" i="14"/>
  <c r="E3012" i="14"/>
  <c r="E3013" i="14"/>
  <c r="E3014" i="14"/>
  <c r="E3015" i="14"/>
  <c r="E3016" i="14"/>
  <c r="E3017" i="14"/>
  <c r="E3018" i="14"/>
  <c r="E3019" i="14"/>
  <c r="E3020" i="14"/>
  <c r="E3021" i="14"/>
  <c r="E3022" i="14"/>
  <c r="E3023" i="14"/>
  <c r="E3024" i="14"/>
  <c r="E3025" i="14"/>
  <c r="E3026" i="14"/>
  <c r="E3027" i="14"/>
  <c r="E3028" i="14"/>
  <c r="E3029" i="14"/>
  <c r="E3030" i="14"/>
  <c r="E3031" i="14"/>
  <c r="E3032" i="14"/>
  <c r="E3033" i="14"/>
  <c r="E3034" i="14"/>
  <c r="E3035" i="14"/>
  <c r="E3036" i="14"/>
  <c r="E3037" i="14"/>
  <c r="E3038" i="14"/>
  <c r="E3039" i="14"/>
  <c r="E3040" i="14"/>
  <c r="E3041" i="14"/>
  <c r="E3042" i="14"/>
  <c r="E3043" i="14"/>
  <c r="E3044" i="14"/>
  <c r="E3045" i="14"/>
  <c r="E3046" i="14"/>
  <c r="E3047" i="14"/>
  <c r="E3048" i="14"/>
  <c r="E3049" i="14"/>
  <c r="E3050" i="14"/>
  <c r="E3051" i="14"/>
  <c r="E3052" i="14"/>
  <c r="E3053" i="14"/>
  <c r="E3054" i="14"/>
  <c r="E3055" i="14"/>
  <c r="E3056" i="14"/>
  <c r="E3057" i="14"/>
  <c r="E3058" i="14"/>
  <c r="E3059" i="14"/>
  <c r="E3060" i="14"/>
  <c r="E3061" i="14"/>
  <c r="E3062" i="14"/>
  <c r="E3063" i="14"/>
  <c r="E3064" i="14"/>
  <c r="E3065" i="14"/>
  <c r="E3066" i="14"/>
  <c r="E3067" i="14"/>
  <c r="E3068" i="14"/>
  <c r="E3069" i="14"/>
  <c r="E3070" i="14"/>
  <c r="E3071" i="14"/>
  <c r="E3072" i="14"/>
  <c r="E3073" i="14"/>
  <c r="E3074" i="14"/>
  <c r="E3075" i="14"/>
  <c r="E3076" i="14"/>
  <c r="E3077" i="14"/>
  <c r="E3078" i="14"/>
  <c r="E3079" i="14"/>
  <c r="E3080" i="14"/>
  <c r="E3081" i="14"/>
  <c r="E3082" i="14"/>
  <c r="E3083" i="14"/>
  <c r="E3084" i="14"/>
  <c r="E3085" i="14"/>
  <c r="E3086" i="14"/>
  <c r="E3087" i="14"/>
  <c r="E3088" i="14"/>
  <c r="E3089" i="14"/>
  <c r="E3090" i="14"/>
  <c r="E3091" i="14"/>
  <c r="E3092" i="14"/>
  <c r="E3093" i="14"/>
  <c r="E3094" i="14"/>
  <c r="E3095" i="14"/>
  <c r="E3096" i="14"/>
  <c r="E3097" i="14"/>
  <c r="E3098" i="14"/>
  <c r="E3099" i="14"/>
  <c r="E3100" i="14"/>
  <c r="E3101" i="14"/>
  <c r="E3102" i="14"/>
  <c r="E3103" i="14"/>
  <c r="E3104" i="14"/>
  <c r="E3105" i="14"/>
  <c r="E3106" i="14"/>
  <c r="E3107" i="14"/>
  <c r="E3108" i="14"/>
  <c r="E3109" i="14"/>
  <c r="E3110" i="14"/>
  <c r="E3111" i="14"/>
  <c r="E3112" i="14"/>
  <c r="E3113" i="14"/>
  <c r="E3114" i="14"/>
  <c r="E3115" i="14"/>
  <c r="E3116" i="14"/>
  <c r="E3117" i="14"/>
  <c r="E3118" i="14"/>
  <c r="E3119" i="14"/>
  <c r="E3120" i="14"/>
  <c r="E3121" i="14"/>
  <c r="E3122" i="14"/>
  <c r="E3123" i="14"/>
  <c r="E3124" i="14"/>
  <c r="E3125" i="14"/>
  <c r="E3126" i="14"/>
  <c r="E3127" i="14"/>
  <c r="E3128" i="14"/>
  <c r="E3129" i="14"/>
  <c r="E3130" i="14"/>
  <c r="E3131" i="14"/>
  <c r="E3132" i="14"/>
  <c r="E3133" i="14"/>
  <c r="E3134" i="14"/>
  <c r="E3135" i="14"/>
  <c r="E3136" i="14"/>
  <c r="E3137" i="14"/>
  <c r="E3138" i="14"/>
  <c r="E3139" i="14"/>
  <c r="E3140" i="14"/>
  <c r="E3141" i="14"/>
  <c r="E3142" i="14"/>
  <c r="E3143" i="14"/>
  <c r="E3144" i="14"/>
  <c r="E3145" i="14"/>
  <c r="E3146" i="14"/>
  <c r="E3147" i="14"/>
  <c r="E3148" i="14"/>
  <c r="E3149" i="14"/>
  <c r="E3150" i="14"/>
  <c r="E3151" i="14"/>
  <c r="E3152" i="14"/>
  <c r="E3153" i="14"/>
  <c r="E3154" i="14"/>
  <c r="E3155" i="14"/>
  <c r="E3156" i="14"/>
  <c r="E3157" i="14"/>
  <c r="E3158" i="14"/>
  <c r="E3159" i="14"/>
  <c r="E3160" i="14"/>
  <c r="E3161" i="14"/>
  <c r="E3162" i="14"/>
  <c r="E3163" i="14"/>
  <c r="E3164" i="14"/>
  <c r="E3165" i="14"/>
  <c r="E3166" i="14"/>
  <c r="E3167" i="14"/>
  <c r="E3168" i="14"/>
  <c r="E3169" i="14"/>
  <c r="E3170" i="14"/>
  <c r="E3171" i="14"/>
  <c r="E3172" i="14"/>
  <c r="E3173" i="14"/>
  <c r="E3174" i="14"/>
  <c r="E3175" i="14"/>
  <c r="E3176" i="14"/>
  <c r="E3177" i="14"/>
  <c r="E3178" i="14"/>
  <c r="E3179" i="14"/>
  <c r="E3180" i="14"/>
  <c r="E3181" i="14"/>
  <c r="E3182" i="14"/>
  <c r="E3183" i="14"/>
  <c r="E3184" i="14"/>
  <c r="E3185" i="14"/>
  <c r="E3186" i="14"/>
  <c r="E3187" i="14"/>
  <c r="E3188" i="14"/>
  <c r="E3189" i="14"/>
  <c r="E3190" i="14"/>
  <c r="E3191" i="14"/>
  <c r="E3192" i="14"/>
  <c r="E3193" i="14"/>
  <c r="E3194" i="14"/>
  <c r="E3195" i="14"/>
  <c r="E3196" i="14"/>
  <c r="E3197" i="14"/>
  <c r="E3198" i="14"/>
  <c r="E3199" i="14"/>
  <c r="E3200" i="14"/>
  <c r="E3201" i="14"/>
  <c r="E3202" i="14"/>
  <c r="E3203" i="14"/>
  <c r="E3204" i="14"/>
  <c r="E3205" i="14"/>
  <c r="E3206" i="14"/>
  <c r="E3207" i="14"/>
  <c r="E3208" i="14"/>
  <c r="E3209" i="14"/>
  <c r="E3210" i="14"/>
  <c r="E3211" i="14"/>
  <c r="E3212" i="14"/>
  <c r="E3213" i="14"/>
  <c r="E3214" i="14"/>
  <c r="E3215" i="14"/>
  <c r="E3216" i="14"/>
  <c r="E3217" i="14"/>
  <c r="E3218" i="14"/>
  <c r="E3219" i="14"/>
  <c r="E3220" i="14"/>
  <c r="E3221" i="14"/>
  <c r="E3222" i="14"/>
  <c r="E3223" i="14"/>
  <c r="E3224" i="14"/>
  <c r="E3225" i="14"/>
  <c r="E3226" i="14"/>
  <c r="E3227" i="14"/>
  <c r="E3228" i="14"/>
  <c r="E3229" i="14"/>
  <c r="E3230" i="14"/>
  <c r="E3231" i="14"/>
  <c r="E3232" i="14"/>
  <c r="E3233" i="14"/>
  <c r="E3234" i="14"/>
  <c r="E3235" i="14"/>
  <c r="E3236" i="14"/>
  <c r="E3237" i="14"/>
  <c r="E3238" i="14"/>
  <c r="E3239" i="14"/>
  <c r="E3240" i="14"/>
  <c r="E3241" i="14"/>
  <c r="E3242" i="14"/>
  <c r="E3243" i="14"/>
  <c r="E3244" i="14"/>
  <c r="E3245" i="14"/>
  <c r="E3246" i="14"/>
  <c r="E3247" i="14"/>
  <c r="E3248" i="14"/>
  <c r="E3249" i="14"/>
  <c r="E3250" i="14"/>
  <c r="E3251" i="14"/>
  <c r="E3252" i="14"/>
  <c r="E3253" i="14"/>
  <c r="E3254" i="14"/>
  <c r="E3255" i="14"/>
  <c r="E3256" i="14"/>
  <c r="E3257" i="14"/>
  <c r="E3258" i="14"/>
  <c r="E3259" i="14"/>
  <c r="E3260" i="14"/>
  <c r="E3261" i="14"/>
  <c r="E3262" i="14"/>
  <c r="E3263" i="14"/>
  <c r="E3264" i="14"/>
  <c r="E3265" i="14"/>
  <c r="E3266" i="14"/>
  <c r="E3267" i="14"/>
  <c r="E3268" i="14"/>
  <c r="E3269" i="14"/>
  <c r="E3270" i="14"/>
  <c r="E3271" i="14"/>
  <c r="E3272" i="14"/>
  <c r="E3273" i="14"/>
  <c r="E3274" i="14"/>
  <c r="E3275" i="14"/>
  <c r="E3276" i="14"/>
  <c r="E3277" i="14"/>
  <c r="E3278" i="14"/>
  <c r="E3279" i="14"/>
  <c r="E3280" i="14"/>
  <c r="E3281" i="14"/>
  <c r="E3282" i="14"/>
  <c r="E3283" i="14"/>
  <c r="E3284" i="14"/>
  <c r="E3285" i="14"/>
  <c r="E3286" i="14"/>
  <c r="E3287" i="14"/>
  <c r="E3288" i="14"/>
  <c r="E3289" i="14"/>
  <c r="E3290" i="14"/>
  <c r="E3291" i="14"/>
  <c r="E3292" i="14"/>
  <c r="E3293" i="14"/>
  <c r="E3294" i="14"/>
  <c r="E3295" i="14"/>
  <c r="E3296" i="14"/>
  <c r="E3297" i="14"/>
  <c r="E3298" i="14"/>
  <c r="E3299" i="14"/>
  <c r="E3300" i="14"/>
  <c r="E3301" i="14"/>
  <c r="E3302" i="14"/>
  <c r="E3303" i="14"/>
  <c r="E3304" i="14"/>
  <c r="E3305" i="14"/>
  <c r="E3306" i="14"/>
  <c r="E3307" i="14"/>
  <c r="E3308" i="14"/>
  <c r="E3309" i="14"/>
  <c r="E3310" i="14"/>
  <c r="E3311" i="14"/>
  <c r="E3312" i="14"/>
  <c r="E3313" i="14"/>
  <c r="E3314" i="14"/>
  <c r="E3315" i="14"/>
  <c r="E3316" i="14"/>
  <c r="E3317" i="14"/>
  <c r="E3318" i="14"/>
  <c r="E3319" i="14"/>
  <c r="E3320" i="14"/>
  <c r="E3321" i="14"/>
  <c r="E3322" i="14"/>
  <c r="E3323" i="14"/>
  <c r="E3324" i="14"/>
  <c r="E3325" i="14"/>
  <c r="E3326" i="14"/>
  <c r="E3327" i="14"/>
  <c r="E3328" i="14"/>
  <c r="E3329" i="14"/>
  <c r="E3330" i="14"/>
  <c r="E3331" i="14"/>
  <c r="E3332" i="14"/>
  <c r="E3333" i="14"/>
  <c r="E3334" i="14"/>
  <c r="E3335" i="14"/>
  <c r="E3336" i="14"/>
  <c r="E3337" i="14"/>
  <c r="E3338" i="14"/>
  <c r="E3339" i="14"/>
  <c r="E3340" i="14"/>
  <c r="E3341" i="14"/>
  <c r="E3342" i="14"/>
  <c r="E3343" i="14"/>
  <c r="E3344" i="14"/>
  <c r="E3345" i="14"/>
  <c r="E3346" i="14"/>
  <c r="E3347" i="14"/>
  <c r="E3348" i="14"/>
  <c r="E3349" i="14"/>
  <c r="E3350" i="14"/>
  <c r="E3351" i="14"/>
  <c r="E3352" i="14"/>
  <c r="E3353" i="14"/>
  <c r="E3354" i="14"/>
  <c r="E3355" i="14"/>
  <c r="E3356" i="14"/>
  <c r="E3357" i="14"/>
  <c r="E3358" i="14"/>
  <c r="E3359" i="14"/>
  <c r="E3360" i="14"/>
  <c r="E3361" i="14"/>
  <c r="E3362" i="14"/>
  <c r="E3363" i="14"/>
  <c r="E3364" i="14"/>
  <c r="E3365" i="14"/>
  <c r="E3366" i="14"/>
  <c r="E3367" i="14"/>
  <c r="E3368" i="14"/>
  <c r="E3369" i="14"/>
  <c r="E3370" i="14"/>
  <c r="E3371" i="14"/>
  <c r="E3372" i="14"/>
  <c r="E3373" i="14"/>
  <c r="E3374" i="14"/>
  <c r="E3375" i="14"/>
  <c r="E3376" i="14"/>
  <c r="E3377" i="14"/>
  <c r="E3378" i="14"/>
  <c r="E3379" i="14"/>
  <c r="E3380" i="14"/>
  <c r="E3381" i="14"/>
  <c r="E3382" i="14"/>
  <c r="E3383" i="14"/>
  <c r="E3384" i="14"/>
  <c r="E3385" i="14"/>
  <c r="E3386" i="14"/>
  <c r="E3387" i="14"/>
  <c r="E3388" i="14"/>
  <c r="E3389" i="14"/>
  <c r="E3390" i="14"/>
  <c r="E3391" i="14"/>
  <c r="E3392" i="14"/>
  <c r="E3393" i="14"/>
  <c r="E3394" i="14"/>
  <c r="E3395" i="14"/>
  <c r="E3396" i="14"/>
  <c r="E3397" i="14"/>
  <c r="E3398" i="14"/>
  <c r="E3399" i="14"/>
  <c r="E3400" i="14"/>
  <c r="E3401" i="14"/>
  <c r="E3402" i="14"/>
  <c r="E3403" i="14"/>
  <c r="E3404" i="14"/>
  <c r="E3405" i="14"/>
  <c r="E3406" i="14"/>
  <c r="E3407" i="14"/>
  <c r="E3408" i="14"/>
  <c r="E3409" i="14"/>
  <c r="E3410" i="14"/>
  <c r="E3411" i="14"/>
  <c r="E3412" i="14"/>
  <c r="E3413" i="14"/>
  <c r="E3414" i="14"/>
  <c r="E3415" i="14"/>
  <c r="E3416" i="14"/>
  <c r="E3417" i="14"/>
  <c r="E3418" i="14"/>
  <c r="E3419" i="14"/>
  <c r="E3420" i="14"/>
  <c r="E3421" i="14"/>
  <c r="E3422" i="14"/>
  <c r="E3423" i="14"/>
  <c r="E3424" i="14"/>
  <c r="E3425" i="14"/>
  <c r="E3426" i="14"/>
  <c r="E3427" i="14"/>
  <c r="E3428" i="14"/>
  <c r="E3429" i="14"/>
  <c r="E3430" i="14"/>
  <c r="E3431" i="14"/>
  <c r="E3432" i="14"/>
  <c r="E3433" i="14"/>
  <c r="E3434" i="14"/>
  <c r="E3435" i="14"/>
  <c r="E3436" i="14"/>
  <c r="E3437" i="14"/>
  <c r="E3438" i="14"/>
  <c r="E3439" i="14"/>
  <c r="E3440" i="14"/>
  <c r="E3441" i="14"/>
  <c r="E3442" i="14"/>
  <c r="E3443" i="14"/>
  <c r="E3444" i="14"/>
  <c r="E3445" i="14"/>
  <c r="E3446" i="14"/>
  <c r="E3447" i="14"/>
  <c r="E3448" i="14"/>
  <c r="E3449" i="14"/>
  <c r="E3450" i="14"/>
  <c r="E3451" i="14"/>
  <c r="E3452" i="14"/>
  <c r="E3453" i="14"/>
  <c r="E3454" i="14"/>
  <c r="E3455" i="14"/>
  <c r="E3456" i="14"/>
  <c r="E3457" i="14"/>
  <c r="E3458" i="14"/>
  <c r="E3459" i="14"/>
  <c r="E3460" i="14"/>
  <c r="E3461" i="14"/>
  <c r="E3462" i="14"/>
  <c r="E3463" i="14"/>
  <c r="E3464" i="14"/>
  <c r="E3465" i="14"/>
  <c r="E3466" i="14"/>
  <c r="E3467" i="14"/>
  <c r="E3468" i="14"/>
  <c r="E3469" i="14"/>
  <c r="E3470" i="14"/>
  <c r="E3471" i="14"/>
  <c r="E3472" i="14"/>
  <c r="E3473" i="14"/>
  <c r="E3474" i="14"/>
  <c r="E3475" i="14"/>
  <c r="E3476" i="14"/>
  <c r="E3477" i="14"/>
  <c r="E3478" i="14"/>
  <c r="E3479" i="14"/>
  <c r="E3480" i="14"/>
  <c r="E3481" i="14"/>
  <c r="E3482" i="14"/>
  <c r="E3483" i="14"/>
  <c r="E3484" i="14"/>
  <c r="E3485" i="14"/>
  <c r="E3486" i="14"/>
  <c r="E3487" i="14"/>
  <c r="E3488" i="14"/>
  <c r="E3489" i="14"/>
  <c r="E3490" i="14"/>
  <c r="E3491" i="14"/>
  <c r="E3492" i="14"/>
  <c r="E3493" i="14"/>
  <c r="E3494" i="14"/>
  <c r="E3495" i="14"/>
  <c r="E3496" i="14"/>
  <c r="E3497" i="14"/>
  <c r="E3498" i="14"/>
  <c r="E3499" i="14"/>
  <c r="E3500" i="14"/>
  <c r="E3501" i="14"/>
  <c r="E3502" i="14"/>
  <c r="E3503" i="14"/>
  <c r="E3504" i="14"/>
  <c r="E3505" i="14"/>
  <c r="E3506" i="14"/>
  <c r="E3507" i="14"/>
  <c r="E3508" i="14"/>
  <c r="E3509" i="14"/>
  <c r="E3510" i="14"/>
  <c r="E3511" i="14"/>
  <c r="E3512" i="14"/>
  <c r="E3513" i="14"/>
  <c r="E3514" i="14"/>
  <c r="E3515" i="14"/>
  <c r="E3516" i="14"/>
  <c r="E3517" i="14"/>
  <c r="E3518" i="14"/>
  <c r="E3519" i="14"/>
  <c r="E3520" i="14"/>
  <c r="E3521" i="14"/>
  <c r="E3522" i="14"/>
  <c r="E3523" i="14"/>
  <c r="E3524" i="14"/>
  <c r="E3525" i="14"/>
  <c r="E3526" i="14"/>
  <c r="E3527" i="14"/>
  <c r="E3528" i="14"/>
  <c r="E3529" i="14"/>
  <c r="E3530" i="14"/>
  <c r="E3531" i="14"/>
  <c r="E3532" i="14"/>
  <c r="E3533" i="14"/>
  <c r="E3534" i="14"/>
  <c r="E3535" i="14"/>
  <c r="E3536" i="14"/>
  <c r="E3537" i="14"/>
  <c r="E3538" i="14"/>
  <c r="E3539" i="14"/>
  <c r="E3540" i="14"/>
  <c r="E3541" i="14"/>
  <c r="E3542" i="14"/>
  <c r="E3543" i="14"/>
  <c r="E3544" i="14"/>
  <c r="E3545" i="14"/>
  <c r="E3546" i="14"/>
  <c r="E3547" i="14"/>
  <c r="E3548" i="14"/>
  <c r="E3549" i="14"/>
  <c r="E3550" i="14"/>
  <c r="E3551" i="14"/>
  <c r="E3552" i="14"/>
  <c r="E3553" i="14"/>
  <c r="E3554" i="14"/>
  <c r="E3555" i="14"/>
  <c r="E3556" i="14"/>
  <c r="E3557" i="14"/>
  <c r="E3558" i="14"/>
  <c r="E3559" i="14"/>
  <c r="E3560" i="14"/>
  <c r="E3561" i="14"/>
  <c r="E3562" i="14"/>
  <c r="E3563" i="14"/>
  <c r="E3564" i="14"/>
  <c r="E3565" i="14"/>
  <c r="E3566" i="14"/>
  <c r="E3567" i="14"/>
  <c r="E3568" i="14"/>
  <c r="E3569" i="14"/>
  <c r="E3570" i="14"/>
  <c r="E3571" i="14"/>
  <c r="E3572" i="14"/>
  <c r="E3573" i="14"/>
  <c r="E3574" i="14"/>
  <c r="E3575" i="14"/>
  <c r="E3576" i="14"/>
  <c r="E3577" i="14"/>
  <c r="E3578" i="14"/>
  <c r="E3579" i="14"/>
  <c r="E3580" i="14"/>
  <c r="E3581" i="14"/>
  <c r="E3582" i="14"/>
  <c r="E3583" i="14"/>
  <c r="E3584" i="14"/>
  <c r="E3585" i="14"/>
  <c r="E3586" i="14"/>
  <c r="E3587" i="14"/>
  <c r="E3588" i="14"/>
  <c r="E3589" i="14"/>
  <c r="E3590" i="14"/>
  <c r="E3591" i="14"/>
  <c r="E3592" i="14"/>
  <c r="E3593" i="14"/>
  <c r="E3594" i="14"/>
  <c r="E3595" i="14"/>
  <c r="E3596" i="14"/>
  <c r="E3597" i="14"/>
  <c r="E3598" i="14"/>
  <c r="E3599" i="14"/>
  <c r="E3600" i="14"/>
  <c r="E3601" i="14"/>
  <c r="E3602" i="14"/>
  <c r="E3603" i="14"/>
  <c r="E3604" i="14"/>
  <c r="E3605" i="14"/>
  <c r="E3606" i="14"/>
  <c r="E3607" i="14"/>
  <c r="E3608" i="14"/>
  <c r="E3609" i="14"/>
  <c r="E3610" i="14"/>
  <c r="E3611" i="14"/>
  <c r="E3612" i="14"/>
  <c r="E3613" i="14"/>
  <c r="E3614" i="14"/>
  <c r="E3615" i="14"/>
  <c r="E3616" i="14"/>
  <c r="E3617" i="14"/>
  <c r="E3618" i="14"/>
  <c r="E3619" i="14"/>
  <c r="E3620" i="14"/>
  <c r="E3621" i="14"/>
  <c r="E3622" i="14"/>
  <c r="E3623" i="14"/>
  <c r="E3624" i="14"/>
  <c r="E3625" i="14"/>
  <c r="E3626" i="14"/>
  <c r="E3627" i="14"/>
  <c r="E3628" i="14"/>
  <c r="E3629" i="14"/>
  <c r="E3630" i="14"/>
  <c r="E3631" i="14"/>
  <c r="E3632" i="14"/>
  <c r="E3633" i="14"/>
  <c r="E3634" i="14"/>
  <c r="E3635" i="14"/>
  <c r="E3636" i="14"/>
  <c r="E3637" i="14"/>
  <c r="E3638" i="14"/>
  <c r="E3639" i="14"/>
  <c r="E3640" i="14"/>
  <c r="E3641" i="14"/>
  <c r="E3642" i="14"/>
  <c r="E3643" i="14"/>
  <c r="E3644" i="14"/>
  <c r="E3645" i="14"/>
  <c r="E3646" i="14"/>
  <c r="E3647" i="14"/>
  <c r="E3648" i="14"/>
  <c r="E3649" i="14"/>
  <c r="E3650" i="14"/>
  <c r="E3651" i="14"/>
  <c r="E3652" i="14"/>
  <c r="E3653" i="14"/>
  <c r="E3654" i="14"/>
  <c r="E3655" i="14"/>
  <c r="E3656" i="14"/>
  <c r="E3657" i="14"/>
  <c r="E3658" i="14"/>
  <c r="E3659" i="14"/>
  <c r="E3660" i="14"/>
  <c r="E3661" i="14"/>
  <c r="E3662" i="14"/>
  <c r="E3663" i="14"/>
  <c r="E3664" i="14"/>
  <c r="E3665" i="14"/>
  <c r="E3666" i="14"/>
  <c r="E3667" i="14"/>
  <c r="E3668" i="14"/>
  <c r="E3669" i="14"/>
  <c r="E3670" i="14"/>
  <c r="E3671" i="14"/>
  <c r="E3672" i="14"/>
  <c r="E3673" i="14"/>
  <c r="E3674" i="14"/>
  <c r="E3675" i="14"/>
  <c r="E3676" i="14"/>
  <c r="E3677" i="14"/>
  <c r="E3678" i="14"/>
  <c r="E3679" i="14"/>
  <c r="E3680" i="14"/>
  <c r="E3681" i="14"/>
  <c r="E3682" i="14"/>
  <c r="E3683" i="14"/>
  <c r="E3684" i="14"/>
  <c r="E3685" i="14"/>
  <c r="E3686" i="14"/>
  <c r="E3687" i="14"/>
  <c r="E3688" i="14"/>
  <c r="E3689" i="14"/>
  <c r="E3690" i="14"/>
  <c r="E3691" i="14"/>
  <c r="E3692" i="14"/>
  <c r="E3693" i="14"/>
  <c r="E3694" i="14"/>
  <c r="E3695" i="14"/>
  <c r="E3696" i="14"/>
  <c r="E3697" i="14"/>
  <c r="E3698" i="14"/>
  <c r="E3699" i="14"/>
  <c r="E3700" i="14"/>
  <c r="E3701" i="14"/>
  <c r="E3702" i="14"/>
  <c r="E3703" i="14"/>
  <c r="E3704" i="14"/>
  <c r="E3705" i="14"/>
  <c r="E3706" i="14"/>
  <c r="E3707" i="14"/>
  <c r="E3708" i="14"/>
  <c r="E3709" i="14"/>
  <c r="E3710" i="14"/>
  <c r="E3711" i="14"/>
  <c r="E3712" i="14"/>
  <c r="E3713" i="14"/>
  <c r="E3714" i="14"/>
  <c r="E3715" i="14"/>
  <c r="E3716" i="14"/>
  <c r="E3717" i="14"/>
  <c r="E3718" i="14"/>
  <c r="E3719" i="14"/>
  <c r="E3720" i="14"/>
  <c r="E3721" i="14"/>
  <c r="E3722" i="14"/>
  <c r="E3723" i="14"/>
  <c r="E3724" i="14"/>
  <c r="E3725" i="14"/>
  <c r="E3726" i="14"/>
  <c r="E3727" i="14"/>
  <c r="E3728" i="14"/>
  <c r="E3729" i="14"/>
  <c r="E3730" i="14"/>
  <c r="E3731" i="14"/>
  <c r="E3732" i="14"/>
  <c r="E3733" i="14"/>
  <c r="E3734" i="14"/>
  <c r="E3735" i="14"/>
  <c r="E3736" i="14"/>
  <c r="E3737" i="14"/>
  <c r="E3738" i="14"/>
  <c r="E3739" i="14"/>
  <c r="E3740" i="14"/>
  <c r="E3741" i="14"/>
  <c r="E3742" i="14"/>
  <c r="E3743" i="14"/>
  <c r="E3744" i="14"/>
  <c r="E3745" i="14"/>
  <c r="E3746" i="14"/>
  <c r="E3747" i="14"/>
  <c r="E3748" i="14"/>
  <c r="E3749" i="14"/>
  <c r="E3750" i="14"/>
  <c r="E3751" i="14"/>
  <c r="E3752" i="14"/>
  <c r="E3753" i="14"/>
  <c r="E3754" i="14"/>
  <c r="E3755" i="14"/>
  <c r="E3756" i="14"/>
  <c r="E3757" i="14"/>
  <c r="E3758" i="14"/>
  <c r="E3759" i="14"/>
  <c r="E3760" i="14"/>
  <c r="E3761" i="14"/>
  <c r="E3762" i="14"/>
  <c r="E3763" i="14"/>
  <c r="E3764" i="14"/>
  <c r="E3765" i="14"/>
  <c r="E3766" i="14"/>
  <c r="E3767" i="14"/>
  <c r="E3768" i="14"/>
  <c r="E3769" i="14"/>
  <c r="E3770" i="14"/>
  <c r="E3771" i="14"/>
  <c r="E3772" i="14"/>
  <c r="E3773" i="14"/>
  <c r="E3774" i="14"/>
  <c r="E3775" i="14"/>
  <c r="E3776" i="14"/>
  <c r="E3777" i="14"/>
  <c r="E3778" i="14"/>
  <c r="E3779" i="14"/>
  <c r="E3780" i="14"/>
  <c r="E3781" i="14"/>
  <c r="E3782" i="14"/>
  <c r="E3783" i="14"/>
  <c r="E3784" i="14"/>
  <c r="E3785" i="14"/>
  <c r="E3786" i="14"/>
  <c r="E3787" i="14"/>
  <c r="E3788" i="14"/>
  <c r="E3789" i="14"/>
  <c r="E3790" i="14"/>
  <c r="E3791" i="14"/>
  <c r="E3792" i="14"/>
  <c r="E3793" i="14"/>
  <c r="E3794" i="14"/>
  <c r="E3795" i="14"/>
  <c r="E3796" i="14"/>
  <c r="E3797" i="14"/>
  <c r="E3798" i="14"/>
  <c r="E3799" i="14"/>
  <c r="E3800" i="14"/>
  <c r="E3801" i="14"/>
  <c r="E3802" i="14"/>
  <c r="E3803" i="14"/>
  <c r="E3804" i="14"/>
  <c r="E3805" i="14"/>
  <c r="E3806" i="14"/>
  <c r="E3807" i="14"/>
  <c r="E3808" i="14"/>
  <c r="E3809" i="14"/>
  <c r="E3810" i="14"/>
  <c r="E3811" i="14"/>
  <c r="E3812" i="14"/>
  <c r="E3813" i="14"/>
  <c r="E3814" i="14"/>
  <c r="E3815" i="14"/>
  <c r="E3816" i="14"/>
  <c r="E3817" i="14"/>
  <c r="E3818" i="14"/>
  <c r="E3819" i="14"/>
  <c r="E3820" i="14"/>
  <c r="E3821" i="14"/>
  <c r="E3822" i="14"/>
  <c r="E3823" i="14"/>
  <c r="E3824" i="14"/>
  <c r="E3825" i="14"/>
  <c r="E3826" i="14"/>
  <c r="E3827" i="14"/>
  <c r="E3828" i="14"/>
  <c r="E3829" i="14"/>
  <c r="E3830" i="14"/>
  <c r="E3831" i="14"/>
  <c r="E3832" i="14"/>
  <c r="E3833" i="14"/>
  <c r="E3834" i="14"/>
  <c r="E3835" i="14"/>
  <c r="E3836" i="14"/>
  <c r="E3837" i="14"/>
  <c r="E3838" i="14"/>
  <c r="E3839" i="14"/>
  <c r="E3840" i="14"/>
  <c r="E3841" i="14"/>
  <c r="E3842" i="14"/>
  <c r="E3843" i="14"/>
  <c r="E3844" i="14"/>
  <c r="E3845" i="14"/>
  <c r="E3846" i="14"/>
  <c r="E3847" i="14"/>
  <c r="E3848" i="14"/>
  <c r="E3849" i="14"/>
  <c r="E3850" i="14"/>
  <c r="E3851" i="14"/>
  <c r="E3852" i="14"/>
  <c r="E3853" i="14"/>
  <c r="E3854" i="14"/>
  <c r="E3855" i="14"/>
  <c r="E3856" i="14"/>
  <c r="E3857" i="14"/>
  <c r="E3858" i="14"/>
  <c r="E3859" i="14"/>
  <c r="E3860" i="14"/>
  <c r="E3861" i="14"/>
  <c r="E3862" i="14"/>
  <c r="E3863" i="14"/>
  <c r="E3864" i="14"/>
  <c r="E3865" i="14"/>
  <c r="E3866" i="14"/>
  <c r="E3867" i="14"/>
  <c r="E3868" i="14"/>
  <c r="E3869" i="14"/>
  <c r="E3870" i="14"/>
  <c r="E3871" i="14"/>
  <c r="E3872" i="14"/>
  <c r="E3873" i="14"/>
  <c r="E3874" i="14"/>
  <c r="E3875" i="14"/>
  <c r="E3876" i="14"/>
  <c r="E3877" i="14"/>
  <c r="E3878" i="14"/>
  <c r="E3879" i="14"/>
  <c r="E3880" i="14"/>
  <c r="E3881" i="14"/>
  <c r="E3882" i="14"/>
  <c r="E3883" i="14"/>
  <c r="E3884" i="14"/>
  <c r="E3885" i="14"/>
  <c r="E3886" i="14"/>
  <c r="E3887" i="14"/>
  <c r="E3888" i="14"/>
  <c r="E3889" i="14"/>
  <c r="E3890" i="14"/>
  <c r="E3891" i="14"/>
  <c r="E3892" i="14"/>
  <c r="E3893" i="14"/>
  <c r="E3894" i="14"/>
  <c r="E3895" i="14"/>
  <c r="E3896" i="14"/>
  <c r="E3897" i="14"/>
  <c r="E3898" i="14"/>
  <c r="E3899" i="14"/>
  <c r="E3900" i="14"/>
  <c r="E3901" i="14"/>
  <c r="E3902" i="14"/>
  <c r="E3903" i="14"/>
  <c r="E3904" i="14"/>
  <c r="E3905" i="14"/>
  <c r="E3906" i="14"/>
  <c r="E3907" i="14"/>
  <c r="E3908" i="14"/>
  <c r="E3909" i="14"/>
  <c r="E3910" i="14"/>
  <c r="E3911" i="14"/>
  <c r="E3912" i="14"/>
  <c r="E3913" i="14"/>
  <c r="E3914" i="14"/>
  <c r="E3915" i="14"/>
  <c r="E3916" i="14"/>
  <c r="E3917" i="14"/>
  <c r="E3918" i="14"/>
  <c r="E3919" i="14"/>
  <c r="E3920" i="14"/>
  <c r="E3921" i="14"/>
  <c r="E3922" i="14"/>
  <c r="E3923" i="14"/>
  <c r="E3924" i="14"/>
  <c r="E3925" i="14"/>
  <c r="E3926" i="14"/>
  <c r="E3927" i="14"/>
  <c r="E3928" i="14"/>
  <c r="E3929" i="14"/>
  <c r="E3930" i="14"/>
  <c r="E3931" i="14"/>
  <c r="E3932" i="14"/>
  <c r="E3933" i="14"/>
  <c r="E3934" i="14"/>
  <c r="E3935" i="14"/>
  <c r="E3936" i="14"/>
  <c r="E3937" i="14"/>
  <c r="E3938" i="14"/>
  <c r="E3939" i="14"/>
  <c r="E3940" i="14"/>
  <c r="E3941" i="14"/>
  <c r="E3942" i="14"/>
  <c r="E3943" i="14"/>
  <c r="E3944" i="14"/>
  <c r="E3945" i="14"/>
  <c r="E3946" i="14"/>
  <c r="E3947" i="14"/>
  <c r="E3948" i="14"/>
  <c r="E3949" i="14"/>
  <c r="E3950" i="14"/>
  <c r="E3951" i="14"/>
  <c r="E3952" i="14"/>
  <c r="E3953" i="14"/>
  <c r="E3954" i="14"/>
  <c r="E3955" i="14"/>
  <c r="E3956" i="14"/>
  <c r="E3957" i="14"/>
  <c r="E3958" i="14"/>
  <c r="E3959" i="14"/>
  <c r="E3960" i="14"/>
  <c r="E3961" i="14"/>
  <c r="E3962" i="14"/>
  <c r="E3963" i="14"/>
  <c r="E3964" i="14"/>
  <c r="E3965" i="14"/>
  <c r="E3966" i="14"/>
  <c r="E3967" i="14"/>
  <c r="E3968" i="14"/>
  <c r="E3969" i="14"/>
  <c r="E3970" i="14"/>
  <c r="E3971" i="14"/>
  <c r="E3972" i="14"/>
  <c r="E3973" i="14"/>
  <c r="E3974" i="14"/>
  <c r="E3975" i="14"/>
  <c r="E3976" i="14"/>
  <c r="E3977" i="14"/>
  <c r="E3978" i="14"/>
  <c r="E3979" i="14"/>
  <c r="E3980" i="14"/>
  <c r="E3981" i="14"/>
  <c r="E3982" i="14"/>
  <c r="E3983" i="14"/>
  <c r="E3984" i="14"/>
  <c r="E3985" i="14"/>
  <c r="E3986" i="14"/>
  <c r="E3987" i="14"/>
  <c r="E3988" i="14"/>
  <c r="E3989" i="14"/>
  <c r="E3990" i="14"/>
  <c r="E3991" i="14"/>
  <c r="E3992" i="14"/>
  <c r="E3993" i="14"/>
  <c r="E3994" i="14"/>
  <c r="E3995" i="14"/>
  <c r="E3996" i="14"/>
  <c r="E3997" i="14"/>
  <c r="E3998" i="14"/>
  <c r="E3999" i="14"/>
  <c r="E4000" i="14"/>
  <c r="E4001" i="14"/>
  <c r="E4002" i="14"/>
  <c r="E4003" i="14"/>
  <c r="E4004" i="14"/>
  <c r="E4005" i="14"/>
  <c r="E4006" i="14"/>
  <c r="E4007" i="14"/>
  <c r="E4008" i="14"/>
  <c r="E4009" i="14"/>
  <c r="E4010" i="14"/>
  <c r="E4011" i="14"/>
  <c r="E4012" i="14"/>
  <c r="E4013" i="14"/>
  <c r="E4014" i="14"/>
  <c r="E4015" i="14"/>
  <c r="E4016" i="14"/>
  <c r="E4017" i="14"/>
  <c r="E4018" i="14"/>
  <c r="E4019" i="14"/>
  <c r="E4020" i="14"/>
  <c r="E4021" i="14"/>
  <c r="E4022" i="14"/>
  <c r="E4023" i="14"/>
  <c r="E4024" i="14"/>
  <c r="E4025" i="14"/>
  <c r="E4026" i="14"/>
  <c r="E4027" i="14"/>
  <c r="E4028" i="14"/>
  <c r="E4029" i="14"/>
  <c r="E4030" i="14"/>
  <c r="E4031" i="14"/>
  <c r="E4032" i="14"/>
  <c r="E4033" i="14"/>
  <c r="E4034" i="14"/>
  <c r="E4035" i="14"/>
  <c r="E4036" i="14"/>
  <c r="E4037" i="14"/>
  <c r="E4038" i="14"/>
  <c r="E4039" i="14"/>
  <c r="E4040" i="14"/>
  <c r="E4041" i="14"/>
  <c r="E4042" i="14"/>
  <c r="E4043" i="14"/>
  <c r="E4044" i="14"/>
  <c r="E4045" i="14"/>
  <c r="E4046" i="14"/>
  <c r="E4047" i="14"/>
  <c r="E4048" i="14"/>
  <c r="E4049" i="14"/>
  <c r="E4050" i="14"/>
  <c r="E4051" i="14"/>
  <c r="E4052" i="14"/>
  <c r="E4053" i="14"/>
  <c r="E4054" i="14"/>
  <c r="E4055" i="14"/>
  <c r="E4056" i="14"/>
  <c r="E4057" i="14"/>
  <c r="E4058" i="14"/>
  <c r="E4059" i="14"/>
  <c r="E4060" i="14"/>
  <c r="E4061" i="14"/>
  <c r="E4062" i="14"/>
  <c r="E4063" i="14"/>
  <c r="E4064" i="14"/>
  <c r="E4065" i="14"/>
  <c r="E4066" i="14"/>
  <c r="E4067" i="14"/>
  <c r="E4068" i="14"/>
  <c r="E4069" i="14"/>
  <c r="E4070" i="14"/>
  <c r="E4071" i="14"/>
  <c r="E4072" i="14"/>
  <c r="E4073" i="14"/>
  <c r="E4074" i="14"/>
  <c r="E4075" i="14"/>
  <c r="E4076" i="14"/>
  <c r="E4077" i="14"/>
  <c r="E4078" i="14"/>
  <c r="E4079" i="14"/>
  <c r="E4080" i="14"/>
  <c r="E4081" i="14"/>
  <c r="E4082" i="14"/>
  <c r="E4083" i="14"/>
  <c r="E4084" i="14"/>
  <c r="E4085" i="14"/>
  <c r="E4086" i="14"/>
  <c r="E4087" i="14"/>
  <c r="E4088" i="14"/>
  <c r="E4089" i="14"/>
  <c r="E4090" i="14"/>
  <c r="E4091" i="14"/>
  <c r="E4092" i="14"/>
  <c r="E4093" i="14"/>
  <c r="E4094" i="14"/>
  <c r="E4095" i="14"/>
  <c r="E4096" i="14"/>
  <c r="E4097" i="14"/>
  <c r="E4098" i="14"/>
  <c r="E4099" i="14"/>
  <c r="E4100" i="14"/>
  <c r="E4101" i="14"/>
  <c r="E4102" i="14"/>
  <c r="E4103" i="14"/>
  <c r="E4104" i="14"/>
  <c r="E4105" i="14"/>
  <c r="E4106" i="14"/>
  <c r="E4107" i="14"/>
  <c r="E4108" i="14"/>
  <c r="E4109" i="14"/>
  <c r="E4110" i="14"/>
  <c r="E4111" i="14"/>
  <c r="E4112" i="14"/>
  <c r="E4113" i="14"/>
  <c r="E4114" i="14"/>
  <c r="E4115" i="14"/>
  <c r="E4116" i="14"/>
  <c r="E4117" i="14"/>
  <c r="E4118" i="14"/>
  <c r="E4119" i="14"/>
  <c r="E4120" i="14"/>
  <c r="E4121" i="14"/>
  <c r="E4122" i="14"/>
  <c r="E4123" i="14"/>
  <c r="E4124" i="14"/>
  <c r="E4125" i="14"/>
  <c r="E4126" i="14"/>
  <c r="E4127" i="14"/>
  <c r="E4128" i="14"/>
  <c r="E4129" i="14"/>
  <c r="E4130" i="14"/>
  <c r="E4131" i="14"/>
  <c r="E4132" i="14"/>
  <c r="E4133" i="14"/>
  <c r="E4134" i="14"/>
  <c r="E4135" i="14"/>
  <c r="E4136" i="14"/>
  <c r="E4137" i="14"/>
  <c r="E4138" i="14"/>
  <c r="E4139" i="14"/>
  <c r="E4140" i="14"/>
  <c r="E4141" i="14"/>
  <c r="E4142" i="14"/>
  <c r="E4143" i="14"/>
  <c r="E4144" i="14"/>
  <c r="E4145" i="14"/>
  <c r="E4146" i="14"/>
  <c r="E4147" i="14"/>
  <c r="E4148" i="14"/>
  <c r="E4149" i="14"/>
  <c r="E4150" i="14"/>
  <c r="E4151" i="14"/>
  <c r="E4152" i="14"/>
  <c r="E4153" i="14"/>
  <c r="E4154" i="14"/>
  <c r="E4155" i="14"/>
  <c r="E4156" i="14"/>
  <c r="E4157" i="14"/>
  <c r="E4158" i="14"/>
  <c r="E4159" i="14"/>
  <c r="E4160" i="14"/>
  <c r="E4161" i="14"/>
  <c r="E4162" i="14"/>
  <c r="E4163" i="14"/>
  <c r="E4164" i="14"/>
  <c r="E4165" i="14"/>
  <c r="E4166" i="14"/>
  <c r="E4167" i="14"/>
  <c r="E4168" i="14"/>
  <c r="E4169" i="14"/>
  <c r="E4170" i="14"/>
  <c r="E4171" i="14"/>
  <c r="E4172" i="14"/>
  <c r="E4173" i="14"/>
  <c r="E4174" i="14"/>
  <c r="E4175" i="14"/>
  <c r="E4176" i="14"/>
  <c r="E4177" i="14"/>
  <c r="E4178" i="14"/>
  <c r="E4179" i="14"/>
  <c r="E4180" i="14"/>
  <c r="E4181" i="14"/>
  <c r="E4182" i="14"/>
  <c r="E4183" i="14"/>
  <c r="E4184" i="14"/>
  <c r="E4185" i="14"/>
  <c r="E4186" i="14"/>
  <c r="E4187" i="14"/>
  <c r="E4188" i="14"/>
  <c r="E4189" i="14"/>
  <c r="E4190" i="14"/>
  <c r="E4191" i="14"/>
  <c r="E4192" i="14"/>
  <c r="E4193" i="14"/>
  <c r="E4194" i="14"/>
  <c r="E4195" i="14"/>
  <c r="E4196" i="14"/>
  <c r="E4197" i="14"/>
  <c r="E4198" i="14"/>
  <c r="E4199" i="14"/>
  <c r="E4200" i="14"/>
  <c r="E4201" i="14"/>
  <c r="E4202" i="14"/>
  <c r="E4203" i="14"/>
  <c r="E4204" i="14"/>
  <c r="E4205" i="14"/>
  <c r="E4206" i="14"/>
  <c r="E4207" i="14"/>
  <c r="E4208" i="14"/>
  <c r="E4209" i="14"/>
  <c r="E4210" i="14"/>
  <c r="E4211" i="14"/>
  <c r="E4212" i="14"/>
  <c r="E4213" i="14"/>
  <c r="E4214" i="14"/>
  <c r="E4215" i="14"/>
  <c r="E4216" i="14"/>
  <c r="E4217" i="14"/>
  <c r="E4218" i="14"/>
  <c r="E4219" i="14"/>
  <c r="E4220" i="14"/>
  <c r="E4221" i="14"/>
  <c r="E4222" i="14"/>
  <c r="E4223" i="14"/>
  <c r="E4224" i="14"/>
  <c r="E4225" i="14"/>
  <c r="E4226" i="14"/>
  <c r="E4227" i="14"/>
  <c r="E4228" i="14"/>
  <c r="E4229" i="14"/>
  <c r="E4230" i="14"/>
  <c r="E4231" i="14"/>
  <c r="E4232" i="14"/>
  <c r="E4233" i="14"/>
  <c r="E4234" i="14"/>
  <c r="E4235" i="14"/>
  <c r="E4236" i="14"/>
  <c r="E4237" i="14"/>
  <c r="E4238" i="14"/>
  <c r="E4239" i="14"/>
  <c r="E4240" i="14"/>
  <c r="E4241" i="14"/>
  <c r="E4242" i="14"/>
  <c r="E4243" i="14"/>
  <c r="E4244" i="14"/>
  <c r="E4245" i="14"/>
  <c r="E4246" i="14"/>
  <c r="E4247" i="14"/>
  <c r="E4248" i="14"/>
  <c r="E4249" i="14"/>
  <c r="E4250" i="14"/>
  <c r="E4251" i="14"/>
  <c r="E4252" i="14"/>
  <c r="E4253" i="14"/>
  <c r="E4254" i="14"/>
  <c r="E4255" i="14"/>
  <c r="E4256" i="14"/>
  <c r="E4257" i="14"/>
  <c r="E4258" i="14"/>
  <c r="E4259" i="14"/>
  <c r="E4260" i="14"/>
  <c r="E4261" i="14"/>
  <c r="E4262" i="14"/>
  <c r="E4263" i="14"/>
  <c r="E4264" i="14"/>
  <c r="E4265" i="14"/>
  <c r="E4266" i="14"/>
  <c r="E4267" i="14"/>
  <c r="E4268" i="14"/>
  <c r="E4269" i="14"/>
  <c r="E4270" i="14"/>
  <c r="E4271" i="14"/>
  <c r="E4272" i="14"/>
  <c r="E4273" i="14"/>
  <c r="E4274" i="14"/>
  <c r="E4275" i="14"/>
  <c r="E4276" i="14"/>
  <c r="E4277" i="14"/>
  <c r="E4278" i="14"/>
  <c r="E4279" i="14"/>
  <c r="E4280" i="14"/>
  <c r="E4281" i="14"/>
  <c r="E4282" i="14"/>
  <c r="E4283" i="14"/>
  <c r="E4284" i="14"/>
  <c r="E4285" i="14"/>
  <c r="E4286" i="14"/>
  <c r="E4287" i="14"/>
  <c r="E4288" i="14"/>
  <c r="E4289" i="14"/>
  <c r="E4290" i="14"/>
  <c r="E4291" i="14"/>
  <c r="E4292" i="14"/>
  <c r="E4293" i="14"/>
  <c r="E4294" i="14"/>
  <c r="E4295" i="14"/>
  <c r="E4296" i="14"/>
  <c r="E4297" i="14"/>
  <c r="E4298" i="14"/>
  <c r="E4299" i="14"/>
  <c r="E4300" i="14"/>
  <c r="E4301" i="14"/>
  <c r="E4302" i="14"/>
  <c r="E4303" i="14"/>
  <c r="E4304" i="14"/>
  <c r="E4305" i="14"/>
  <c r="E4306" i="14"/>
  <c r="E4307" i="14"/>
  <c r="E4308" i="14"/>
  <c r="E4309" i="14"/>
  <c r="E4310" i="14"/>
  <c r="E4311" i="14"/>
  <c r="E4312" i="14"/>
  <c r="E4313" i="14"/>
  <c r="E4314" i="14"/>
  <c r="E4315" i="14"/>
  <c r="E4316" i="14"/>
  <c r="E4317" i="14"/>
  <c r="E4318" i="14"/>
  <c r="E4319" i="14"/>
  <c r="E4320" i="14"/>
  <c r="E4321" i="14"/>
  <c r="E4322" i="14"/>
  <c r="E4323" i="14"/>
  <c r="E4324" i="14"/>
  <c r="E4325" i="14"/>
  <c r="E4326" i="14"/>
  <c r="E4327" i="14"/>
  <c r="E4328" i="14"/>
  <c r="E4329" i="14"/>
  <c r="E4330" i="14"/>
  <c r="E4331" i="14"/>
  <c r="E4332" i="14"/>
  <c r="E4333" i="14"/>
  <c r="E4334" i="14"/>
  <c r="E4335" i="14"/>
  <c r="E4336" i="14"/>
  <c r="E4337" i="14"/>
  <c r="E4338" i="14"/>
  <c r="E4339" i="14"/>
  <c r="E4340" i="14"/>
  <c r="E4341" i="14"/>
  <c r="E4342" i="14"/>
  <c r="E4343" i="14"/>
  <c r="E4344" i="14"/>
  <c r="E4345" i="14"/>
  <c r="E4346" i="14"/>
  <c r="E4347" i="14"/>
  <c r="E4348" i="14"/>
  <c r="E4349" i="14"/>
  <c r="E4350" i="14"/>
  <c r="E4351" i="14"/>
  <c r="E4352" i="14"/>
  <c r="E4353" i="14"/>
  <c r="E4354" i="14"/>
  <c r="E4355" i="14"/>
  <c r="E4356" i="14"/>
  <c r="E4357" i="14"/>
  <c r="E4358" i="14"/>
  <c r="E4359" i="14"/>
  <c r="E4360" i="14"/>
  <c r="E4361" i="14"/>
  <c r="E4362" i="14"/>
  <c r="E4363" i="14"/>
  <c r="E4364" i="14"/>
  <c r="E4365" i="14"/>
  <c r="E4366" i="14"/>
  <c r="E4367" i="14"/>
  <c r="E4368" i="14"/>
  <c r="E4369" i="14"/>
  <c r="E4370" i="14"/>
  <c r="E4371" i="14"/>
  <c r="E4372" i="14"/>
  <c r="E4373" i="14"/>
  <c r="E4374" i="14"/>
  <c r="E4375" i="14"/>
  <c r="E4376" i="14"/>
  <c r="E4377" i="14"/>
  <c r="E4378" i="14"/>
  <c r="E4379" i="14"/>
  <c r="E4380" i="14"/>
  <c r="E4381" i="14"/>
  <c r="E4382" i="14"/>
  <c r="E4383" i="14"/>
  <c r="E4384" i="14"/>
  <c r="E4385" i="14"/>
  <c r="E4386" i="14"/>
  <c r="E4387" i="14"/>
  <c r="E4388" i="14"/>
  <c r="E4389" i="14"/>
  <c r="E4390" i="14"/>
  <c r="E4391" i="14"/>
  <c r="E4392" i="14"/>
  <c r="E4393" i="14"/>
  <c r="E4394" i="14"/>
  <c r="E4395" i="14"/>
  <c r="E4396" i="14"/>
  <c r="E4397" i="14"/>
  <c r="E4398" i="14"/>
  <c r="E4399" i="14"/>
  <c r="E4400" i="14"/>
  <c r="E4401" i="14"/>
  <c r="E4402" i="14"/>
  <c r="E4403" i="14"/>
  <c r="E4404" i="14"/>
  <c r="E4405" i="14"/>
  <c r="E4406" i="14"/>
  <c r="E4407" i="14"/>
  <c r="E4408" i="14"/>
  <c r="E4409" i="14"/>
  <c r="E4410" i="14"/>
  <c r="E4411" i="14"/>
  <c r="E4412" i="14"/>
  <c r="E4413" i="14"/>
  <c r="E4414" i="14"/>
  <c r="E4415" i="14"/>
  <c r="E4416" i="14"/>
  <c r="E4417" i="14"/>
  <c r="E4418" i="14"/>
  <c r="E4419" i="14"/>
  <c r="E4420" i="14"/>
  <c r="E4421" i="14"/>
  <c r="E4422" i="14"/>
  <c r="E4423" i="14"/>
  <c r="E4424" i="14"/>
  <c r="E4425" i="14"/>
  <c r="E4426" i="14"/>
  <c r="E4427" i="14"/>
  <c r="E4428" i="14"/>
  <c r="E4429" i="14"/>
  <c r="E4430" i="14"/>
  <c r="E4431" i="14"/>
  <c r="E4432" i="14"/>
  <c r="E4433" i="14"/>
  <c r="E4434" i="14"/>
  <c r="E4435" i="14"/>
  <c r="E4436" i="14"/>
  <c r="E4437" i="14"/>
  <c r="E4438" i="14"/>
  <c r="E4439" i="14"/>
  <c r="E4440" i="14"/>
  <c r="E4441" i="14"/>
  <c r="E4442" i="14"/>
  <c r="E4443" i="14"/>
  <c r="E4444" i="14"/>
  <c r="E4445" i="14"/>
  <c r="E4446" i="14"/>
  <c r="E4447" i="14"/>
  <c r="E4448" i="14"/>
  <c r="E4449" i="14"/>
  <c r="E4450" i="14"/>
  <c r="E4451" i="14"/>
  <c r="E4452" i="14"/>
  <c r="E4453" i="14"/>
  <c r="E4454" i="14"/>
  <c r="E4455" i="14"/>
  <c r="E4456" i="14"/>
  <c r="E4457" i="14"/>
  <c r="E4458" i="14"/>
  <c r="E4459" i="14"/>
  <c r="E4460" i="14"/>
  <c r="E4461" i="14"/>
  <c r="E4462" i="14"/>
  <c r="E4463" i="14"/>
  <c r="E4464" i="14"/>
  <c r="E4465" i="14"/>
  <c r="E4466" i="14"/>
  <c r="E4467" i="14"/>
  <c r="E4468" i="14"/>
  <c r="E4469" i="14"/>
  <c r="E4470" i="14"/>
  <c r="E4471" i="14"/>
  <c r="E4472" i="14"/>
  <c r="E4473" i="14"/>
  <c r="E4474" i="14"/>
  <c r="E4475" i="14"/>
  <c r="E4476" i="14"/>
  <c r="E4477" i="14"/>
  <c r="E4478" i="14"/>
  <c r="E4479" i="14"/>
  <c r="E4480" i="14"/>
  <c r="E4481" i="14"/>
  <c r="E4482" i="14"/>
  <c r="E4483" i="14"/>
  <c r="E4484" i="14"/>
  <c r="E4485" i="14"/>
  <c r="E4486" i="14"/>
  <c r="E4487" i="14"/>
  <c r="E4488" i="14"/>
  <c r="E4489" i="14"/>
  <c r="E4490" i="14"/>
  <c r="E4491" i="14"/>
  <c r="E4492" i="14"/>
  <c r="E4493" i="14"/>
  <c r="E4494" i="14"/>
  <c r="E4495" i="14"/>
  <c r="E4496" i="14"/>
  <c r="E4497" i="14"/>
  <c r="E4498" i="14"/>
  <c r="E4499" i="14"/>
  <c r="E4500" i="14"/>
  <c r="E4501" i="14"/>
  <c r="E4502" i="14"/>
  <c r="E4503" i="14"/>
  <c r="E4504" i="14"/>
  <c r="E4505" i="14"/>
  <c r="E4506" i="14"/>
  <c r="E4507" i="14"/>
  <c r="E4508" i="14"/>
  <c r="E4509" i="14"/>
  <c r="E4510" i="14"/>
  <c r="E4511" i="14"/>
  <c r="E4512" i="14"/>
  <c r="E4513" i="14"/>
  <c r="E4514" i="14"/>
  <c r="E4515" i="14"/>
  <c r="E4516" i="14"/>
  <c r="E4517" i="14"/>
  <c r="E4518" i="14"/>
  <c r="E4519" i="14"/>
  <c r="E4520" i="14"/>
  <c r="E4521" i="14"/>
  <c r="E4522" i="14"/>
  <c r="E4523" i="14"/>
  <c r="E4524" i="14"/>
  <c r="E4525" i="14"/>
  <c r="E4526" i="14"/>
  <c r="E4527" i="14"/>
  <c r="E4528" i="14"/>
  <c r="E4529" i="14"/>
  <c r="E4530" i="14"/>
  <c r="E4531" i="14"/>
  <c r="E4532" i="14"/>
  <c r="E4533" i="14"/>
  <c r="E4534" i="14"/>
  <c r="E4535" i="14"/>
  <c r="E4536" i="14"/>
  <c r="E4537" i="14"/>
  <c r="E4538" i="14"/>
  <c r="E4539" i="14"/>
  <c r="E4540" i="14"/>
  <c r="E4541" i="14"/>
  <c r="E4542" i="14"/>
  <c r="E4543" i="14"/>
  <c r="E4544" i="14"/>
  <c r="E4545" i="14"/>
  <c r="E4546" i="14"/>
  <c r="E4547" i="14"/>
  <c r="E4548" i="14"/>
  <c r="E4549" i="14"/>
  <c r="E4550" i="14"/>
  <c r="E4551" i="14"/>
  <c r="E4552" i="14"/>
  <c r="E4553" i="14"/>
  <c r="E4554" i="14"/>
  <c r="E4555" i="14"/>
  <c r="E4556" i="14"/>
  <c r="E4557" i="14"/>
  <c r="E4558" i="14"/>
  <c r="E4559" i="14"/>
  <c r="E4560" i="14"/>
  <c r="E4561" i="14"/>
  <c r="E4562" i="14"/>
  <c r="E4563" i="14"/>
  <c r="E4564" i="14"/>
  <c r="E4565" i="14"/>
  <c r="E4566" i="14"/>
  <c r="E4567" i="14"/>
  <c r="E4568" i="14"/>
  <c r="E4569" i="14"/>
  <c r="E4570" i="14"/>
  <c r="E4571" i="14"/>
  <c r="E4572" i="14"/>
  <c r="E4573" i="14"/>
  <c r="E4574" i="14"/>
  <c r="E4575" i="14"/>
  <c r="E4576" i="14"/>
  <c r="E4577" i="14"/>
  <c r="E4578" i="14"/>
  <c r="E4579" i="14"/>
  <c r="E4580" i="14"/>
  <c r="E4581" i="14"/>
  <c r="E4582" i="14"/>
  <c r="E4583" i="14"/>
  <c r="E4584" i="14"/>
  <c r="E4585" i="14"/>
  <c r="E4586" i="14"/>
  <c r="E4587" i="14"/>
  <c r="E4588" i="14"/>
  <c r="E4589" i="14"/>
  <c r="E4590" i="14"/>
  <c r="E4591" i="14"/>
  <c r="E4592" i="14"/>
  <c r="E4593" i="14"/>
  <c r="E4594" i="14"/>
  <c r="E4595" i="14"/>
  <c r="E4596" i="14"/>
  <c r="E4597" i="14"/>
  <c r="E4598" i="14"/>
  <c r="E4599" i="14"/>
  <c r="E4600" i="14"/>
  <c r="E4601" i="14"/>
  <c r="E4602" i="14"/>
  <c r="E4603" i="14"/>
  <c r="E4604" i="14"/>
  <c r="E4605" i="14"/>
  <c r="E4606" i="14"/>
  <c r="E4607" i="14"/>
  <c r="E4608" i="14"/>
  <c r="E4609" i="14"/>
  <c r="E4610" i="14"/>
  <c r="E4611" i="14"/>
  <c r="E4612" i="14"/>
  <c r="E4613" i="14"/>
  <c r="E4614" i="14"/>
  <c r="E4615" i="14"/>
  <c r="E4616" i="14"/>
  <c r="E4617" i="14"/>
  <c r="E4618" i="14"/>
  <c r="E4619" i="14"/>
  <c r="E4620" i="14"/>
  <c r="E4621" i="14"/>
  <c r="E4622" i="14"/>
  <c r="E4623" i="14"/>
  <c r="E4624" i="14"/>
  <c r="E4625" i="14"/>
  <c r="E4626" i="14"/>
  <c r="E4627" i="14"/>
  <c r="E4628" i="14"/>
  <c r="E4629" i="14"/>
  <c r="E4630" i="14"/>
  <c r="E4631" i="14"/>
  <c r="E4632" i="14"/>
  <c r="E4633" i="14"/>
  <c r="E4634" i="14"/>
  <c r="E4635" i="14"/>
  <c r="E4636" i="14"/>
  <c r="E4637" i="14"/>
  <c r="E4638" i="14"/>
  <c r="E4639" i="14"/>
  <c r="E4640" i="14"/>
  <c r="E4641" i="14"/>
  <c r="E4642" i="14"/>
  <c r="E4643" i="14"/>
  <c r="E4644" i="14"/>
  <c r="E4645" i="14"/>
  <c r="E4646" i="14"/>
  <c r="E4647" i="14"/>
  <c r="E4648" i="14"/>
  <c r="E4649" i="14"/>
  <c r="E4650" i="14"/>
  <c r="E4651" i="14"/>
  <c r="E4652" i="14"/>
  <c r="E4653" i="14"/>
  <c r="E4654" i="14"/>
  <c r="E4655" i="14"/>
  <c r="E4656" i="14"/>
  <c r="E4657" i="14"/>
  <c r="E4658" i="14"/>
  <c r="E4659" i="14"/>
  <c r="E4660" i="14"/>
  <c r="E4661" i="14"/>
  <c r="E4662" i="14"/>
  <c r="E4663" i="14"/>
  <c r="E4664" i="14"/>
  <c r="E4665" i="14"/>
  <c r="E4666" i="14"/>
  <c r="E4667" i="14"/>
  <c r="E4668" i="14"/>
  <c r="E4669" i="14"/>
  <c r="E4670" i="14"/>
  <c r="E4671" i="14"/>
  <c r="E4672" i="14"/>
  <c r="E4673" i="14"/>
  <c r="E4674" i="14"/>
  <c r="E4675" i="14"/>
  <c r="E4676" i="14"/>
  <c r="E4677" i="14"/>
  <c r="E4678" i="14"/>
  <c r="E4679" i="14"/>
  <c r="E4680" i="14"/>
  <c r="E4681" i="14"/>
  <c r="E4682" i="14"/>
  <c r="E4683" i="14"/>
  <c r="E4684" i="14"/>
  <c r="E4685" i="14"/>
  <c r="E4686" i="14"/>
  <c r="E4687" i="14"/>
  <c r="E4688" i="14"/>
  <c r="E4689" i="14"/>
  <c r="E4690" i="14"/>
  <c r="E4691" i="14"/>
  <c r="E4692" i="14"/>
  <c r="E4693" i="14"/>
  <c r="E4694" i="14"/>
  <c r="E4695" i="14"/>
  <c r="E4696" i="14"/>
  <c r="E4697" i="14"/>
  <c r="E4698" i="14"/>
  <c r="E4699" i="14"/>
  <c r="E4700" i="14"/>
  <c r="E4701" i="14"/>
  <c r="E4702" i="14"/>
  <c r="E4703" i="14"/>
  <c r="E4704" i="14"/>
  <c r="E4705" i="14"/>
  <c r="E4706" i="14"/>
  <c r="E4707" i="14"/>
  <c r="E4708" i="14"/>
  <c r="E4709" i="14"/>
  <c r="E4710" i="14"/>
  <c r="E4711" i="14"/>
  <c r="E4712" i="14"/>
  <c r="E4713" i="14"/>
  <c r="E4714" i="14"/>
  <c r="E4715" i="14"/>
  <c r="E4716" i="14"/>
  <c r="E4717" i="14"/>
  <c r="E4718" i="14"/>
  <c r="E4719" i="14"/>
  <c r="E4720" i="14"/>
  <c r="E4721" i="14"/>
  <c r="E4722" i="14"/>
  <c r="E4723" i="14"/>
  <c r="E4724" i="14"/>
  <c r="E4725" i="14"/>
  <c r="E4726" i="14"/>
  <c r="E4727" i="14"/>
  <c r="E4728" i="14"/>
  <c r="E4729" i="14"/>
  <c r="E4730" i="14"/>
  <c r="E4731" i="14"/>
  <c r="E4732" i="14"/>
  <c r="E4733" i="14"/>
  <c r="E4734" i="14"/>
  <c r="E4735" i="14"/>
  <c r="E4736" i="14"/>
  <c r="E4737" i="14"/>
  <c r="E4738" i="14"/>
  <c r="E4739" i="14"/>
  <c r="E4740" i="14"/>
  <c r="E4741" i="14"/>
  <c r="E4742" i="14"/>
  <c r="E4743" i="14"/>
  <c r="E4744" i="14"/>
  <c r="E4745" i="14"/>
  <c r="E4746" i="14"/>
  <c r="E4747" i="14"/>
  <c r="E4748" i="14"/>
  <c r="E4749" i="14"/>
  <c r="E4750" i="14"/>
  <c r="E4751" i="14"/>
  <c r="E4752" i="14"/>
  <c r="E4753" i="14"/>
  <c r="E4754" i="14"/>
  <c r="E4755" i="14"/>
  <c r="E4756" i="14"/>
  <c r="E4757" i="14"/>
  <c r="E4758" i="14"/>
  <c r="E4759" i="14"/>
  <c r="E4760" i="14"/>
  <c r="E4761" i="14"/>
  <c r="E4762" i="14"/>
  <c r="E4763" i="14"/>
  <c r="E4764" i="14"/>
  <c r="E4765" i="14"/>
  <c r="E4766" i="14"/>
  <c r="E4767" i="14"/>
  <c r="E4768" i="14"/>
  <c r="E4769" i="14"/>
  <c r="E4770" i="14"/>
  <c r="E4771" i="14"/>
  <c r="E4772" i="14"/>
  <c r="E4773" i="14"/>
  <c r="E4774" i="14"/>
  <c r="E4775" i="14"/>
  <c r="E4776" i="14"/>
  <c r="E4777" i="14"/>
  <c r="E4778" i="14"/>
  <c r="E4779" i="14"/>
  <c r="E4780" i="14"/>
  <c r="E4781" i="14"/>
  <c r="E4782" i="14"/>
  <c r="E4783" i="14"/>
  <c r="E4784" i="14"/>
  <c r="E4785" i="14"/>
  <c r="E4786" i="14"/>
  <c r="E4787" i="14"/>
  <c r="E4788" i="14"/>
  <c r="E4789" i="14"/>
  <c r="E4790" i="14"/>
  <c r="E4791" i="14"/>
  <c r="E4792" i="14"/>
  <c r="E4793" i="14"/>
  <c r="E4794" i="14"/>
  <c r="E4795" i="14"/>
  <c r="E4796" i="14"/>
  <c r="E4797" i="14"/>
  <c r="E4798" i="14"/>
  <c r="E4799" i="14"/>
  <c r="E4800" i="14"/>
  <c r="E4801" i="14"/>
  <c r="E4802" i="14"/>
  <c r="E4803" i="14"/>
  <c r="E4804" i="14"/>
  <c r="E4805" i="14"/>
  <c r="E4806" i="14"/>
  <c r="E4807" i="14"/>
  <c r="E4808" i="14"/>
  <c r="E4809" i="14"/>
  <c r="E4810" i="14"/>
  <c r="E4811" i="14"/>
  <c r="E4812" i="14"/>
  <c r="E4813" i="14"/>
  <c r="E4814" i="14"/>
  <c r="E4815" i="14"/>
  <c r="E4816" i="14"/>
  <c r="E4817" i="14"/>
  <c r="E4818" i="14"/>
  <c r="E4819" i="14"/>
  <c r="E4820" i="14"/>
  <c r="E4821" i="14"/>
  <c r="E4822" i="14"/>
  <c r="E4823" i="14"/>
  <c r="E4824" i="14"/>
  <c r="E4825" i="14"/>
  <c r="E4826" i="14"/>
  <c r="E4827" i="14"/>
  <c r="E4828" i="14"/>
  <c r="E4829" i="14"/>
  <c r="E4830" i="14"/>
  <c r="E4831" i="14"/>
  <c r="E4832" i="14"/>
  <c r="E4833" i="14"/>
  <c r="E4834" i="14"/>
  <c r="E4835" i="14"/>
  <c r="E4836" i="14"/>
  <c r="E4837" i="14"/>
  <c r="E4838" i="14"/>
  <c r="E4839" i="14"/>
  <c r="E4840" i="14"/>
  <c r="E4841" i="14"/>
  <c r="E4842" i="14"/>
  <c r="E4843" i="14"/>
  <c r="E4844" i="14"/>
  <c r="E4845" i="14"/>
  <c r="E4846" i="14"/>
  <c r="E4847" i="14"/>
  <c r="E4848" i="14"/>
  <c r="E4849" i="14"/>
  <c r="E4850" i="14"/>
  <c r="E4851" i="14"/>
  <c r="E4852" i="14"/>
  <c r="E4853" i="14"/>
  <c r="E4854" i="14"/>
  <c r="E4855" i="14"/>
  <c r="E4856" i="14"/>
  <c r="E4857" i="14"/>
  <c r="E4858" i="14"/>
  <c r="E4859" i="14"/>
  <c r="E4860" i="14"/>
  <c r="E4861" i="14"/>
  <c r="E4862" i="14"/>
  <c r="E4863" i="14"/>
  <c r="E4864" i="14"/>
  <c r="E4865" i="14"/>
  <c r="E4866" i="14"/>
  <c r="E4867" i="14"/>
  <c r="E4868" i="14"/>
  <c r="E4869" i="14"/>
  <c r="E4870" i="14"/>
  <c r="E4871" i="14"/>
  <c r="E4872" i="14"/>
  <c r="E4873" i="14"/>
  <c r="E4874" i="14"/>
  <c r="E4875" i="14"/>
  <c r="E4876" i="14"/>
  <c r="E4877" i="14"/>
  <c r="E4878" i="14"/>
  <c r="E4879" i="14"/>
  <c r="E4880" i="14"/>
  <c r="E4881" i="14"/>
  <c r="E4882" i="14"/>
  <c r="E4883" i="14"/>
  <c r="E4884" i="14"/>
  <c r="E4885" i="14"/>
  <c r="E4886" i="14"/>
  <c r="E4887" i="14"/>
  <c r="E4888" i="14"/>
  <c r="E4889" i="14"/>
  <c r="E4890" i="14"/>
  <c r="E4891" i="14"/>
  <c r="E4892" i="14"/>
  <c r="E4893" i="14"/>
  <c r="E4894" i="14"/>
  <c r="E4895" i="14"/>
  <c r="E4896" i="14"/>
  <c r="E4897" i="14"/>
  <c r="E4898" i="14"/>
  <c r="E4899" i="14"/>
  <c r="E4900" i="14"/>
  <c r="E4901" i="14"/>
  <c r="E4902" i="14"/>
  <c r="E4903" i="14"/>
  <c r="E4904" i="14"/>
  <c r="E4905" i="14"/>
  <c r="E4906" i="14"/>
  <c r="E4907" i="14"/>
  <c r="E4908" i="14"/>
  <c r="E4909" i="14"/>
  <c r="E4910" i="14"/>
  <c r="E4911" i="14"/>
  <c r="E4912" i="14"/>
  <c r="E4913" i="14"/>
  <c r="E4914" i="14"/>
  <c r="E4915" i="14"/>
  <c r="E4916" i="14"/>
  <c r="E4917" i="14"/>
  <c r="E4918" i="14"/>
  <c r="E4919" i="14"/>
  <c r="E4920" i="14"/>
  <c r="E4921" i="14"/>
  <c r="E4922" i="14"/>
  <c r="E4923" i="14"/>
  <c r="E4924" i="14"/>
  <c r="E4925" i="14"/>
  <c r="E4926" i="14"/>
  <c r="E4927" i="14"/>
  <c r="E4928" i="14"/>
  <c r="E4929" i="14"/>
  <c r="E4930" i="14"/>
  <c r="E4931" i="14"/>
  <c r="E4932" i="14"/>
  <c r="E4933" i="14"/>
  <c r="E4934" i="14"/>
  <c r="E4935" i="14"/>
  <c r="E4936" i="14"/>
  <c r="E4937" i="14"/>
  <c r="E4938" i="14"/>
  <c r="E4939" i="14"/>
  <c r="E4940" i="14"/>
  <c r="E4941" i="14"/>
  <c r="E4942" i="14"/>
  <c r="E4943" i="14"/>
  <c r="E4944" i="14"/>
  <c r="E4945" i="14"/>
  <c r="E4946" i="14"/>
  <c r="E4947" i="14"/>
  <c r="E4948" i="14"/>
  <c r="E4949" i="14"/>
  <c r="E4950" i="14"/>
  <c r="E4951" i="14"/>
  <c r="E4952" i="14"/>
  <c r="E4953" i="14"/>
  <c r="E4954" i="14"/>
  <c r="E4955" i="14"/>
  <c r="E4956" i="14"/>
  <c r="E4957" i="14"/>
  <c r="E4958" i="14"/>
  <c r="E4959" i="14"/>
  <c r="E4960" i="14"/>
  <c r="E4961" i="14"/>
  <c r="E4962" i="14"/>
  <c r="E4963" i="14"/>
  <c r="E4964" i="14"/>
  <c r="E4965" i="14"/>
  <c r="E4966" i="14"/>
  <c r="E4967" i="14"/>
  <c r="E4968" i="14"/>
  <c r="E4969" i="14"/>
  <c r="E4970" i="14"/>
  <c r="E4971" i="14"/>
  <c r="E4972" i="14"/>
  <c r="E4973" i="14"/>
  <c r="E4974" i="14"/>
  <c r="E4975" i="14"/>
  <c r="E4976" i="14"/>
  <c r="E4977" i="14"/>
  <c r="E4978" i="14"/>
  <c r="E4979" i="14"/>
  <c r="E4980" i="14"/>
  <c r="E4981" i="14"/>
  <c r="E4982" i="14"/>
  <c r="E4983" i="14"/>
  <c r="E4984" i="14"/>
  <c r="E4985" i="14"/>
  <c r="E4986" i="14"/>
  <c r="E4987" i="14"/>
  <c r="E4988" i="14"/>
  <c r="E4989" i="14"/>
  <c r="E4990" i="14"/>
  <c r="E4991" i="14"/>
  <c r="E4992" i="14"/>
  <c r="E4993" i="14"/>
  <c r="E4994" i="14"/>
  <c r="E4995" i="14"/>
  <c r="E4996" i="14"/>
  <c r="E4997" i="14"/>
  <c r="E4998" i="14"/>
  <c r="E4999" i="14"/>
  <c r="E5000" i="14"/>
  <c r="E5001" i="14"/>
  <c r="E5002" i="14"/>
  <c r="E5003" i="14"/>
  <c r="E5004" i="14"/>
  <c r="E5005" i="14"/>
  <c r="E5006" i="14"/>
  <c r="E5007" i="14"/>
  <c r="E5008" i="14"/>
  <c r="E5009" i="14"/>
  <c r="E5010" i="14"/>
  <c r="E5011" i="14"/>
  <c r="E5012" i="14"/>
  <c r="E5013" i="14"/>
  <c r="E5014" i="14"/>
  <c r="E5015" i="14"/>
  <c r="E5016" i="14"/>
  <c r="E5017" i="14"/>
  <c r="E5018" i="14"/>
  <c r="E5019" i="14"/>
  <c r="E5020" i="14"/>
  <c r="E5021" i="14"/>
  <c r="E5022" i="14"/>
  <c r="E5023" i="14"/>
  <c r="E5024" i="14"/>
  <c r="E5025" i="14"/>
  <c r="E5026" i="14"/>
  <c r="E5027" i="14"/>
  <c r="E5028" i="14"/>
  <c r="E5029" i="14"/>
  <c r="E5030" i="14"/>
  <c r="E5031" i="14"/>
  <c r="E5032" i="14"/>
  <c r="E5033" i="14"/>
  <c r="E5034" i="14"/>
  <c r="E5035" i="14"/>
  <c r="E5036" i="14"/>
  <c r="E5037" i="14"/>
  <c r="E5038" i="14"/>
  <c r="E5039" i="14"/>
  <c r="E5040" i="14"/>
  <c r="E5041" i="14"/>
  <c r="E5042" i="14"/>
  <c r="E5043" i="14"/>
  <c r="E5044" i="14"/>
  <c r="E5045" i="14"/>
  <c r="E5046" i="14"/>
  <c r="E5047" i="14"/>
  <c r="E5048" i="14"/>
  <c r="E5049" i="14"/>
  <c r="E5050" i="14"/>
  <c r="E5051" i="14"/>
  <c r="E5052" i="14"/>
  <c r="E5053" i="14"/>
  <c r="E5054" i="14"/>
  <c r="E5055" i="14"/>
  <c r="E5056" i="14"/>
  <c r="E5057" i="14"/>
  <c r="E5058" i="14"/>
  <c r="E5059" i="14"/>
  <c r="E5060" i="14"/>
  <c r="E5061" i="14"/>
  <c r="E5062" i="14"/>
  <c r="E5063" i="14"/>
  <c r="E5064" i="14"/>
  <c r="E5065" i="14"/>
  <c r="E5066" i="14"/>
  <c r="E5067" i="14"/>
  <c r="E5068" i="14"/>
  <c r="E5069" i="14"/>
  <c r="E5070" i="14"/>
  <c r="E5071" i="14"/>
  <c r="E5072" i="14"/>
  <c r="E5073" i="14"/>
  <c r="E5074" i="14"/>
  <c r="E5075" i="14"/>
  <c r="E5076" i="14"/>
  <c r="E5077" i="14"/>
  <c r="E5078" i="14"/>
  <c r="E5079" i="14"/>
  <c r="E5080" i="14"/>
  <c r="E5081" i="14"/>
  <c r="E5082" i="14"/>
  <c r="E5083" i="14"/>
  <c r="E5084" i="14"/>
  <c r="E5085" i="14"/>
  <c r="E5086" i="14"/>
  <c r="E5087" i="14"/>
  <c r="E5088" i="14"/>
  <c r="E5089" i="14"/>
  <c r="E5090" i="14"/>
  <c r="E5091" i="14"/>
  <c r="E5092" i="14"/>
  <c r="E5093" i="14"/>
  <c r="E5094" i="14"/>
  <c r="E5095" i="14"/>
  <c r="E5096" i="14"/>
  <c r="E5097" i="14"/>
  <c r="E5098" i="14"/>
  <c r="E5099" i="14"/>
  <c r="E5100" i="14"/>
  <c r="E5101" i="14"/>
  <c r="E5102" i="14"/>
  <c r="E5103" i="14"/>
  <c r="E5104" i="14"/>
  <c r="E5105" i="14"/>
  <c r="E5106" i="14"/>
  <c r="E5107" i="14"/>
  <c r="E5108" i="14"/>
  <c r="E5109" i="14"/>
  <c r="E5110" i="14"/>
  <c r="E5111" i="14"/>
  <c r="E5112" i="14"/>
  <c r="E5113" i="14"/>
  <c r="E5114" i="14"/>
  <c r="E5115" i="14"/>
  <c r="E5116" i="14"/>
  <c r="E5117" i="14"/>
  <c r="E5118" i="14"/>
  <c r="E5119" i="14"/>
  <c r="E5120" i="14"/>
  <c r="E5121" i="14"/>
  <c r="E5122" i="14"/>
  <c r="E5123" i="14"/>
  <c r="E5124" i="14"/>
  <c r="E5125" i="14"/>
  <c r="E5126" i="14"/>
  <c r="E5127" i="14"/>
  <c r="E5128" i="14"/>
  <c r="E5129" i="14"/>
  <c r="E5130" i="14"/>
  <c r="E5131" i="14"/>
  <c r="E5132" i="14"/>
  <c r="E5133" i="14"/>
  <c r="E5134" i="14"/>
  <c r="E5135" i="14"/>
  <c r="E5136" i="14"/>
  <c r="E5137" i="14"/>
  <c r="E5138" i="14"/>
  <c r="E5139" i="14"/>
  <c r="E5140" i="14"/>
  <c r="E5141" i="14"/>
  <c r="E5142" i="14"/>
  <c r="E5143" i="14"/>
  <c r="E5144" i="14"/>
  <c r="E5145" i="14"/>
  <c r="E5146" i="14"/>
  <c r="E5147" i="14"/>
  <c r="E5148" i="14"/>
  <c r="E5149" i="14"/>
  <c r="E5150" i="14"/>
  <c r="E5151" i="14"/>
  <c r="E5152" i="14"/>
  <c r="E5153" i="14"/>
  <c r="E5154" i="14"/>
  <c r="E5155" i="14"/>
  <c r="E5156" i="14"/>
  <c r="E5157" i="14"/>
  <c r="E5158" i="14"/>
  <c r="E5159" i="14"/>
  <c r="E5160" i="14"/>
  <c r="E5161" i="14"/>
  <c r="E5162" i="14"/>
  <c r="E5163" i="14"/>
  <c r="E5164" i="14"/>
  <c r="E5165" i="14"/>
  <c r="E5166" i="14"/>
  <c r="E5167" i="14"/>
  <c r="E5168" i="14"/>
  <c r="E5169" i="14"/>
  <c r="E5170" i="14"/>
  <c r="E5171" i="14"/>
  <c r="E5172" i="14"/>
  <c r="E5173" i="14"/>
  <c r="E5174" i="14"/>
  <c r="E5175" i="14"/>
  <c r="E5176" i="14"/>
  <c r="E5177" i="14"/>
  <c r="E5178" i="14"/>
  <c r="E5179" i="14"/>
  <c r="E5180" i="14"/>
  <c r="E5181" i="14"/>
  <c r="E5182" i="14"/>
  <c r="E5183" i="14"/>
  <c r="E5184" i="14"/>
  <c r="E5185" i="14"/>
  <c r="E5186" i="14"/>
  <c r="E5187" i="14"/>
  <c r="E5188" i="14"/>
  <c r="E5189" i="14"/>
  <c r="E5190" i="14"/>
  <c r="E5191" i="14"/>
  <c r="E5192" i="14"/>
  <c r="E5193" i="14"/>
  <c r="E5194" i="14"/>
  <c r="E5195" i="14"/>
  <c r="E5196" i="14"/>
  <c r="E5197" i="14"/>
  <c r="E5198" i="14"/>
  <c r="E5199" i="14"/>
  <c r="E5200" i="14"/>
  <c r="E5201" i="14"/>
  <c r="E5202" i="14"/>
  <c r="E5203" i="14"/>
  <c r="E5204" i="14"/>
  <c r="E5205" i="14"/>
  <c r="E5206" i="14"/>
  <c r="E5207" i="14"/>
  <c r="E5208" i="14"/>
  <c r="E5209" i="14"/>
  <c r="E5210" i="14"/>
  <c r="E5211" i="14"/>
  <c r="E5212" i="14"/>
  <c r="E5213" i="14"/>
  <c r="E5214" i="14"/>
  <c r="E5215" i="14"/>
  <c r="E5216" i="14"/>
  <c r="E5217" i="14"/>
  <c r="E5218" i="14"/>
  <c r="E5219" i="14"/>
  <c r="E5220" i="14"/>
  <c r="E5221" i="14"/>
  <c r="E5222" i="14"/>
  <c r="E5223" i="14"/>
  <c r="E5224" i="14"/>
  <c r="E5225" i="14"/>
  <c r="E5226" i="14"/>
  <c r="E5227" i="14"/>
  <c r="E5228" i="14"/>
  <c r="E5229" i="14"/>
  <c r="E5230" i="14"/>
  <c r="E5231" i="14"/>
  <c r="E5232" i="14"/>
  <c r="E5233" i="14"/>
  <c r="E5234" i="14"/>
  <c r="E5235" i="14"/>
  <c r="E5236" i="14"/>
  <c r="E5237" i="14"/>
  <c r="E5238" i="14"/>
  <c r="E5239" i="14"/>
  <c r="E5240" i="14"/>
  <c r="E5241" i="14"/>
  <c r="E5242" i="14"/>
  <c r="E5243" i="14"/>
  <c r="E5244" i="14"/>
  <c r="E5245" i="14"/>
  <c r="E5246" i="14"/>
  <c r="E5247" i="14"/>
  <c r="E5248" i="14"/>
  <c r="E5249" i="14"/>
  <c r="E5250" i="14"/>
  <c r="E5251" i="14"/>
  <c r="E5252" i="14"/>
  <c r="E5253" i="14"/>
  <c r="E5254" i="14"/>
  <c r="E5255" i="14"/>
  <c r="E5256" i="14"/>
  <c r="E5257" i="14"/>
  <c r="E5258" i="14"/>
  <c r="E5259" i="14"/>
  <c r="E5260" i="14"/>
  <c r="E5261" i="14"/>
  <c r="E5262" i="14"/>
  <c r="E5263" i="14"/>
  <c r="E5264" i="14"/>
  <c r="E5265" i="14"/>
  <c r="E5266" i="14"/>
  <c r="E5267" i="14"/>
  <c r="E5268" i="14"/>
  <c r="E5269" i="14"/>
  <c r="E5270" i="14"/>
  <c r="E5271" i="14"/>
  <c r="E5272" i="14"/>
  <c r="E5273" i="14"/>
  <c r="E5274" i="14"/>
  <c r="E5275" i="14"/>
  <c r="E5276" i="14"/>
  <c r="E5277" i="14"/>
  <c r="E5278" i="14"/>
  <c r="E5279" i="14"/>
  <c r="E5280" i="14"/>
  <c r="E5281" i="14"/>
  <c r="E5282" i="14"/>
  <c r="E5283" i="14"/>
  <c r="E5284" i="14"/>
  <c r="E5285" i="14"/>
  <c r="E5286" i="14"/>
  <c r="E5287" i="14"/>
  <c r="E5288" i="14"/>
  <c r="E5289" i="14"/>
  <c r="E5290" i="14"/>
  <c r="E5291" i="14"/>
  <c r="E5292" i="14"/>
  <c r="E5293" i="14"/>
  <c r="E5294" i="14"/>
  <c r="E5295" i="14"/>
  <c r="E5296" i="14"/>
  <c r="E5297" i="14"/>
  <c r="E5298" i="14"/>
  <c r="E5299" i="14"/>
  <c r="E5300" i="14"/>
  <c r="E5301" i="14"/>
  <c r="E5302" i="14"/>
  <c r="E5303" i="14"/>
  <c r="E5304" i="14"/>
  <c r="E5305" i="14"/>
  <c r="E5306" i="14"/>
  <c r="E5307" i="14"/>
  <c r="E5308" i="14"/>
  <c r="E5309" i="14"/>
  <c r="E5310" i="14"/>
  <c r="E5311" i="14"/>
  <c r="E5312" i="14"/>
  <c r="E5313" i="14"/>
  <c r="E5314" i="14"/>
  <c r="E5315" i="14"/>
  <c r="E5316" i="14"/>
  <c r="E5317" i="14"/>
  <c r="E5318" i="14"/>
  <c r="E5319" i="14"/>
  <c r="E5320" i="14"/>
  <c r="E5321" i="14"/>
  <c r="E5322" i="14"/>
  <c r="E5323" i="14"/>
  <c r="E5324" i="14"/>
  <c r="E5325" i="14"/>
  <c r="E5326" i="14"/>
  <c r="E5327" i="14"/>
  <c r="E5328" i="14"/>
  <c r="E5329" i="14"/>
  <c r="E5330" i="14"/>
  <c r="E5331" i="14"/>
  <c r="E5332" i="14"/>
  <c r="E5333" i="14"/>
  <c r="E5334" i="14"/>
  <c r="E5335" i="14"/>
  <c r="E5336" i="14"/>
  <c r="E5337" i="14"/>
  <c r="E5338" i="14"/>
  <c r="E5339" i="14"/>
  <c r="E5340" i="14"/>
  <c r="E5341" i="14"/>
  <c r="E5342" i="14"/>
  <c r="E5343" i="14"/>
  <c r="E5344" i="14"/>
  <c r="E5345" i="14"/>
  <c r="E5346" i="14"/>
  <c r="E5347" i="14"/>
  <c r="E5348" i="14"/>
  <c r="E5349" i="14"/>
  <c r="E5350" i="14"/>
  <c r="E5351" i="14"/>
  <c r="E5352" i="14"/>
  <c r="E5353" i="14"/>
  <c r="E5354" i="14"/>
  <c r="E5355" i="14"/>
  <c r="E5356" i="14"/>
  <c r="E5357" i="14"/>
  <c r="E5358" i="14"/>
  <c r="E5359" i="14"/>
  <c r="E5360" i="14"/>
  <c r="E5361" i="14"/>
  <c r="E5362" i="14"/>
  <c r="E5363" i="14"/>
  <c r="E5364" i="14"/>
  <c r="E5365" i="14"/>
  <c r="E5366" i="14"/>
  <c r="E5367" i="14"/>
  <c r="E5368" i="14"/>
  <c r="E5369" i="14"/>
  <c r="E5370" i="14"/>
  <c r="E5371" i="14"/>
  <c r="E5372" i="14"/>
  <c r="E5373" i="14"/>
  <c r="E5374" i="14"/>
  <c r="E5375" i="14"/>
  <c r="E5376" i="14"/>
  <c r="E5377" i="14"/>
  <c r="E5378" i="14"/>
  <c r="E5379" i="14"/>
  <c r="E5380" i="14"/>
  <c r="E5381" i="14"/>
  <c r="E5382" i="14"/>
  <c r="E5383" i="14"/>
  <c r="E5384" i="14"/>
  <c r="E5385" i="14"/>
  <c r="E5386" i="14"/>
  <c r="E5387" i="14"/>
  <c r="E5388" i="14"/>
  <c r="E5389" i="14"/>
  <c r="E5390" i="14"/>
  <c r="E5391" i="14"/>
  <c r="E5392" i="14"/>
  <c r="E5393" i="14"/>
  <c r="E5394" i="14"/>
  <c r="E5395" i="14"/>
  <c r="E5396" i="14"/>
  <c r="E5397" i="14"/>
  <c r="E5398" i="14"/>
  <c r="E5399" i="14"/>
  <c r="E5400" i="14"/>
  <c r="E5401" i="14"/>
  <c r="E5402" i="14"/>
  <c r="E5403" i="14"/>
  <c r="E5404" i="14"/>
  <c r="E5405" i="14"/>
  <c r="E5406" i="14"/>
  <c r="E5407" i="14"/>
  <c r="E5408" i="14"/>
  <c r="E5409" i="14"/>
  <c r="E5410" i="14"/>
  <c r="E5411" i="14"/>
  <c r="E5412" i="14"/>
  <c r="E5413" i="14"/>
  <c r="E5414" i="14"/>
  <c r="E5415" i="14"/>
  <c r="E5416" i="14"/>
  <c r="E5417" i="14"/>
  <c r="E5418" i="14"/>
  <c r="E5419" i="14"/>
  <c r="E5420" i="14"/>
  <c r="E5421" i="14"/>
  <c r="E5422" i="14"/>
  <c r="E5423" i="14"/>
  <c r="E5424" i="14"/>
  <c r="E5425" i="14"/>
  <c r="E5426" i="14"/>
  <c r="E5427" i="14"/>
  <c r="E5428" i="14"/>
  <c r="E5429" i="14"/>
  <c r="E5430" i="14"/>
  <c r="E5431" i="14"/>
  <c r="E5432" i="14"/>
  <c r="E5433" i="14"/>
  <c r="E5434" i="14"/>
  <c r="E5435" i="14"/>
  <c r="E5436" i="14"/>
  <c r="E5437" i="14"/>
  <c r="E5438" i="14"/>
  <c r="E5439" i="14"/>
  <c r="E5440" i="14"/>
  <c r="E5441" i="14"/>
  <c r="E5442" i="14"/>
  <c r="E5443" i="14"/>
  <c r="E5444" i="14"/>
  <c r="E5445" i="14"/>
  <c r="E5446" i="14"/>
  <c r="E5447" i="14"/>
  <c r="E5448" i="14"/>
  <c r="E5449" i="14"/>
  <c r="E5450" i="14"/>
  <c r="E5451" i="14"/>
  <c r="E5452" i="14"/>
  <c r="E5453" i="14"/>
  <c r="E5454" i="14"/>
  <c r="E5455" i="14"/>
  <c r="E5456" i="14"/>
  <c r="E5457" i="14"/>
  <c r="E5458" i="14"/>
  <c r="E5459" i="14"/>
  <c r="E5460" i="14"/>
  <c r="E5461" i="14"/>
  <c r="E5462" i="14"/>
  <c r="E5463" i="14"/>
  <c r="E5464" i="14"/>
  <c r="E5465" i="14"/>
  <c r="E5466" i="14"/>
  <c r="E5467" i="14"/>
  <c r="E5468" i="14"/>
  <c r="E5469" i="14"/>
  <c r="E5470" i="14"/>
  <c r="E5471" i="14"/>
  <c r="E5472" i="14"/>
  <c r="E5473" i="14"/>
  <c r="E5474" i="14"/>
  <c r="E5475" i="14"/>
  <c r="E5476" i="14"/>
  <c r="E5477" i="14"/>
  <c r="E5478" i="14"/>
  <c r="E5479" i="14"/>
  <c r="E5480" i="14"/>
  <c r="E5481" i="14"/>
  <c r="E5482" i="14"/>
  <c r="E5483" i="14"/>
  <c r="E5484" i="14"/>
  <c r="E5485" i="14"/>
  <c r="E5486" i="14"/>
  <c r="E5487" i="14"/>
  <c r="E5488" i="14"/>
  <c r="E5489" i="14"/>
  <c r="E5490" i="14"/>
  <c r="E5491" i="14"/>
  <c r="E5492" i="14"/>
  <c r="E5493" i="14"/>
  <c r="E5494" i="14"/>
  <c r="E5495" i="14"/>
  <c r="E5496" i="14"/>
  <c r="E5497" i="14"/>
  <c r="E5498" i="14"/>
  <c r="E5499" i="14"/>
  <c r="E5500" i="14"/>
  <c r="E5501" i="14"/>
  <c r="E5502" i="14"/>
  <c r="E5503" i="14"/>
  <c r="E5504" i="14"/>
  <c r="E5505" i="14"/>
  <c r="E5506" i="14"/>
  <c r="E5507" i="14"/>
  <c r="E5508" i="14"/>
  <c r="E5509" i="14"/>
  <c r="E5510" i="14"/>
  <c r="E5511" i="14"/>
  <c r="E5512" i="14"/>
  <c r="E5513" i="14"/>
  <c r="E5514" i="14"/>
  <c r="E5515" i="14"/>
  <c r="E5516" i="14"/>
  <c r="E5517" i="14"/>
  <c r="E5518" i="14"/>
  <c r="E5519" i="14"/>
  <c r="E5520" i="14"/>
  <c r="E5521" i="14"/>
  <c r="E5522" i="14"/>
  <c r="E5523" i="14"/>
  <c r="E5524" i="14"/>
  <c r="E5525" i="14"/>
  <c r="E5526" i="14"/>
  <c r="E5527" i="14"/>
  <c r="E5528" i="14"/>
  <c r="E5529" i="14"/>
  <c r="E5530" i="14"/>
  <c r="E5531" i="14"/>
  <c r="E5532" i="14"/>
  <c r="E5533" i="14"/>
  <c r="E5534" i="14"/>
  <c r="E5535" i="14"/>
  <c r="E5536" i="14"/>
  <c r="E5537" i="14"/>
  <c r="E5538" i="14"/>
  <c r="E5539" i="14"/>
  <c r="E5540" i="14"/>
  <c r="E5541" i="14"/>
  <c r="E5542" i="14"/>
  <c r="E5543" i="14"/>
  <c r="E5544" i="14"/>
  <c r="E5545" i="14"/>
  <c r="E5546" i="14"/>
  <c r="E5547" i="14"/>
  <c r="E5548" i="14"/>
  <c r="E5549" i="14"/>
  <c r="E5550" i="14"/>
  <c r="E5551" i="14"/>
  <c r="E5552" i="14"/>
  <c r="E5553" i="14"/>
  <c r="E5554" i="14"/>
  <c r="E5555" i="14"/>
  <c r="E5556" i="14"/>
  <c r="E5557" i="14"/>
  <c r="E5558" i="14"/>
  <c r="E5559" i="14"/>
  <c r="E5560" i="14"/>
  <c r="E5561" i="14"/>
  <c r="E5562" i="14"/>
  <c r="E5563" i="14"/>
  <c r="E5564" i="14"/>
  <c r="E5565" i="14"/>
  <c r="E5566" i="14"/>
  <c r="E5567" i="14"/>
  <c r="E5568" i="14"/>
  <c r="E5569" i="14"/>
  <c r="E5570" i="14"/>
  <c r="E5571" i="14"/>
  <c r="E5572" i="14"/>
  <c r="E5573" i="14"/>
  <c r="E5574" i="14"/>
  <c r="E5575" i="14"/>
  <c r="E5576" i="14"/>
  <c r="E5577" i="14"/>
  <c r="E5578" i="14"/>
  <c r="E5579" i="14"/>
  <c r="E5580" i="14"/>
  <c r="E5581" i="14"/>
  <c r="E5582" i="14"/>
  <c r="E5583" i="14"/>
  <c r="E5584" i="14"/>
  <c r="E5585" i="14"/>
  <c r="E5586" i="14"/>
  <c r="E5587" i="14"/>
  <c r="E5588" i="14"/>
  <c r="E5589" i="14"/>
  <c r="E5590" i="14"/>
  <c r="E5591" i="14"/>
  <c r="E5592" i="14"/>
  <c r="E5593" i="14"/>
  <c r="E5594" i="14"/>
  <c r="E5595" i="14"/>
  <c r="E5596" i="14"/>
  <c r="E5597" i="14"/>
  <c r="E5598" i="14"/>
  <c r="E5599" i="14"/>
  <c r="E5600" i="14"/>
  <c r="E5601" i="14"/>
  <c r="E5602" i="14"/>
  <c r="E5603" i="14"/>
  <c r="E5604" i="14"/>
  <c r="E5605" i="14"/>
  <c r="E5606" i="14"/>
  <c r="E5607" i="14"/>
  <c r="E5608" i="14"/>
  <c r="E5609" i="14"/>
  <c r="E5610" i="14"/>
  <c r="E5611" i="14"/>
  <c r="E5612" i="14"/>
  <c r="E5613" i="14"/>
  <c r="E5614" i="14"/>
  <c r="E5615" i="14"/>
  <c r="E5616" i="14"/>
  <c r="E5617" i="14"/>
  <c r="E5618" i="14"/>
  <c r="E5619" i="14"/>
  <c r="E5620" i="14"/>
  <c r="E5621" i="14"/>
  <c r="E5622" i="14"/>
  <c r="E5623" i="14"/>
  <c r="E5624" i="14"/>
  <c r="E5625" i="14"/>
  <c r="E5626" i="14"/>
  <c r="E5627" i="14"/>
  <c r="E5628" i="14"/>
  <c r="E5629" i="14"/>
  <c r="E5630" i="14"/>
  <c r="E5631" i="14"/>
  <c r="E5632" i="14"/>
  <c r="E5633" i="14"/>
  <c r="E5634" i="14"/>
  <c r="E5635" i="14"/>
  <c r="E5636" i="14"/>
  <c r="E5637" i="14"/>
  <c r="E5638" i="14"/>
  <c r="E5639" i="14"/>
  <c r="E5640" i="14"/>
  <c r="E5641" i="14"/>
  <c r="E5642" i="14"/>
  <c r="E5643" i="14"/>
  <c r="E5644" i="14"/>
  <c r="E5645" i="14"/>
  <c r="E5646" i="14"/>
  <c r="E5647" i="14"/>
  <c r="E5648" i="14"/>
  <c r="E5649" i="14"/>
  <c r="E5650" i="14"/>
  <c r="E5651" i="14"/>
  <c r="E5652" i="14"/>
  <c r="E5653" i="14"/>
  <c r="E5654" i="14"/>
  <c r="E5655" i="14"/>
  <c r="E5656" i="14"/>
  <c r="E5657" i="14"/>
  <c r="E5658" i="14"/>
  <c r="E5659" i="14"/>
  <c r="E5660" i="14"/>
  <c r="E5661" i="14"/>
  <c r="E5662" i="14"/>
  <c r="E5663" i="14"/>
  <c r="E5664" i="14"/>
  <c r="E5665" i="14"/>
  <c r="E5666" i="14"/>
  <c r="E5667" i="14"/>
  <c r="E5668" i="14"/>
  <c r="E5669" i="14"/>
  <c r="E5670" i="14"/>
  <c r="E5671" i="14"/>
  <c r="E5672" i="14"/>
  <c r="E5673" i="14"/>
  <c r="E5674" i="14"/>
  <c r="E5675" i="14"/>
  <c r="E5676" i="14"/>
  <c r="E5677" i="14"/>
  <c r="E5678" i="14"/>
  <c r="E5679" i="14"/>
  <c r="E5680" i="14"/>
  <c r="E5681" i="14"/>
  <c r="E5682" i="14"/>
  <c r="E5683" i="14"/>
  <c r="E5684" i="14"/>
  <c r="E5685" i="14"/>
  <c r="E5686" i="14"/>
  <c r="E5687" i="14"/>
  <c r="E5688" i="14"/>
  <c r="E5689" i="14"/>
  <c r="E5690" i="14"/>
  <c r="E5691" i="14"/>
  <c r="E5692" i="14"/>
  <c r="E5693" i="14"/>
  <c r="E5694" i="14"/>
  <c r="E5695" i="14"/>
  <c r="E5696" i="14"/>
  <c r="E5697" i="14"/>
  <c r="E5698" i="14"/>
  <c r="E5699" i="14"/>
  <c r="E5700" i="14"/>
  <c r="E5701" i="14"/>
  <c r="E5702" i="14"/>
  <c r="E5703" i="14"/>
  <c r="E5704" i="14"/>
  <c r="E5705" i="14"/>
  <c r="E5706" i="14"/>
  <c r="E5707" i="14"/>
  <c r="E5708" i="14"/>
  <c r="E5709" i="14"/>
  <c r="E5710" i="14"/>
  <c r="E5711" i="14"/>
  <c r="E5712" i="14"/>
  <c r="E5713" i="14"/>
  <c r="E5714" i="14"/>
  <c r="E5715" i="14"/>
  <c r="E5716" i="14"/>
  <c r="E5717" i="14"/>
  <c r="E5718" i="14"/>
  <c r="E5719" i="14"/>
  <c r="E5720" i="14"/>
  <c r="E5721" i="14"/>
  <c r="E5722" i="14"/>
  <c r="E5723" i="14"/>
  <c r="E5724" i="14"/>
  <c r="E5725" i="14"/>
  <c r="E5726" i="14"/>
  <c r="E5727" i="14"/>
  <c r="E5728" i="14"/>
  <c r="E5729" i="14"/>
  <c r="E5730" i="14"/>
  <c r="E5731" i="14"/>
  <c r="E5732" i="14"/>
  <c r="E5733" i="14"/>
  <c r="E5734" i="14"/>
  <c r="E5735" i="14"/>
  <c r="E5736" i="14"/>
  <c r="E5737" i="14"/>
  <c r="E5738" i="14"/>
  <c r="E5739" i="14"/>
  <c r="E5740" i="14"/>
  <c r="E5741" i="14"/>
  <c r="E5742" i="14"/>
  <c r="E5743" i="14"/>
  <c r="E5744" i="14"/>
  <c r="E5745" i="14"/>
  <c r="E5746" i="14"/>
  <c r="E5747" i="14"/>
  <c r="E5748" i="14"/>
  <c r="E5749" i="14"/>
  <c r="E5750" i="14"/>
  <c r="E5751" i="14"/>
  <c r="E5752" i="14"/>
  <c r="E5753" i="14"/>
  <c r="E5754" i="14"/>
  <c r="E5755" i="14"/>
  <c r="E5756" i="14"/>
  <c r="E5757" i="14"/>
  <c r="E5758" i="14"/>
  <c r="E5759" i="14"/>
  <c r="E5760" i="14"/>
  <c r="E5761" i="14"/>
  <c r="E5762" i="14"/>
  <c r="E5763" i="14"/>
  <c r="E5764" i="14"/>
  <c r="E5765" i="14"/>
  <c r="E5766" i="14"/>
  <c r="E5767" i="14"/>
  <c r="E5768" i="14"/>
  <c r="E5769" i="14"/>
  <c r="E5770" i="14"/>
  <c r="E5771" i="14"/>
  <c r="E5772" i="14"/>
  <c r="E5773" i="14"/>
  <c r="E5774" i="14"/>
  <c r="E5775" i="14"/>
  <c r="E5776" i="14"/>
  <c r="E5777" i="14"/>
  <c r="E5778" i="14"/>
  <c r="E5779" i="14"/>
  <c r="E5780" i="14"/>
  <c r="E5781" i="14"/>
  <c r="E5782" i="14"/>
  <c r="E5783" i="14"/>
  <c r="E5784" i="14"/>
  <c r="E5785" i="14"/>
  <c r="E5786" i="14"/>
  <c r="E5787" i="14"/>
  <c r="E5788" i="14"/>
  <c r="E5789" i="14"/>
  <c r="E5790" i="14"/>
  <c r="E5791" i="14"/>
  <c r="E5792" i="14"/>
  <c r="E5793" i="14"/>
  <c r="E5794" i="14"/>
  <c r="E5795" i="14"/>
  <c r="E5796" i="14"/>
  <c r="E5797" i="14"/>
  <c r="E5798" i="14"/>
  <c r="E5799" i="14"/>
  <c r="E5800" i="14"/>
  <c r="E5801" i="14"/>
  <c r="E5802" i="14"/>
  <c r="E5803" i="14"/>
  <c r="E5804" i="14"/>
  <c r="E5805" i="14"/>
  <c r="E5806" i="14"/>
  <c r="E5807" i="14"/>
  <c r="E5808" i="14"/>
  <c r="E5809" i="14"/>
  <c r="E5810" i="14"/>
  <c r="E5811" i="14"/>
  <c r="E5812" i="14"/>
  <c r="E5813" i="14"/>
  <c r="E5814" i="14"/>
  <c r="E5815" i="14"/>
  <c r="E5816" i="14"/>
  <c r="E5817" i="14"/>
  <c r="E5818" i="14"/>
  <c r="E5819" i="14"/>
  <c r="E5820" i="14"/>
  <c r="E5821" i="14"/>
  <c r="E5822" i="14"/>
  <c r="E5823" i="14"/>
  <c r="E5824" i="14"/>
  <c r="E5825" i="14"/>
  <c r="E5826" i="14"/>
  <c r="E5827" i="14"/>
  <c r="E5828" i="14"/>
  <c r="E5829" i="14"/>
  <c r="E5830" i="14"/>
  <c r="E5831" i="14"/>
  <c r="E5832" i="14"/>
  <c r="E5833" i="14"/>
  <c r="E5834" i="14"/>
  <c r="E5835" i="14"/>
  <c r="E5836" i="14"/>
  <c r="E5837" i="14"/>
  <c r="E5838" i="14"/>
  <c r="E5839" i="14"/>
  <c r="E5840" i="14"/>
  <c r="E5841" i="14"/>
  <c r="E5842" i="14"/>
  <c r="E5843" i="14"/>
  <c r="E5844" i="14"/>
  <c r="E5845" i="14"/>
  <c r="E5846" i="14"/>
  <c r="E5847" i="14"/>
  <c r="E5848" i="14"/>
  <c r="E5849" i="14"/>
  <c r="E5850" i="14"/>
  <c r="E5851" i="14"/>
  <c r="E5852" i="14"/>
  <c r="E5853" i="14"/>
  <c r="E5854" i="14"/>
  <c r="E5855" i="14"/>
  <c r="E5856" i="14"/>
  <c r="E5857" i="14"/>
  <c r="E5858" i="14"/>
  <c r="E5859" i="14"/>
  <c r="E5860" i="14"/>
  <c r="E5861" i="14"/>
  <c r="E5862" i="14"/>
  <c r="E5863" i="14"/>
  <c r="E5864" i="14"/>
  <c r="E5865" i="14"/>
  <c r="E5866" i="14"/>
  <c r="E5867" i="14"/>
  <c r="E5868" i="14"/>
  <c r="E5869" i="14"/>
  <c r="E5870" i="14"/>
  <c r="E5871" i="14"/>
  <c r="E5872" i="14"/>
  <c r="E5873" i="14"/>
  <c r="E5874" i="14"/>
  <c r="E5875" i="14"/>
  <c r="E5876" i="14"/>
  <c r="E5877" i="14"/>
  <c r="E5878" i="14"/>
  <c r="E5879" i="14"/>
  <c r="E5880" i="14"/>
  <c r="E5881" i="14"/>
  <c r="E5882" i="14"/>
  <c r="E5883" i="14"/>
  <c r="E5884" i="14"/>
  <c r="E5885" i="14"/>
  <c r="E5886" i="14"/>
  <c r="E5887" i="14"/>
  <c r="E5888" i="14"/>
  <c r="E5889" i="14"/>
  <c r="E5890" i="14"/>
  <c r="E5891" i="14"/>
  <c r="E5892" i="14"/>
  <c r="E5893" i="14"/>
  <c r="E5894" i="14"/>
  <c r="E5895" i="14"/>
  <c r="E5896" i="14"/>
  <c r="E5897" i="14"/>
  <c r="E5898" i="14"/>
  <c r="E5899" i="14"/>
  <c r="E5900" i="14"/>
  <c r="E5901" i="14"/>
  <c r="E5902" i="14"/>
  <c r="E5903" i="14"/>
  <c r="E5904" i="14"/>
  <c r="E5905" i="14"/>
  <c r="E5906" i="14"/>
  <c r="E5907" i="14"/>
  <c r="E5908" i="14"/>
  <c r="E5909" i="14"/>
  <c r="E5910" i="14"/>
  <c r="E5911" i="14"/>
  <c r="E5912" i="14"/>
  <c r="E5913" i="14"/>
  <c r="E5914" i="14"/>
  <c r="E5915" i="14"/>
  <c r="E5916" i="14"/>
  <c r="E5917" i="14"/>
  <c r="E5918" i="14"/>
  <c r="E5919" i="14"/>
  <c r="E5920" i="14"/>
  <c r="E5921" i="14"/>
  <c r="E5922" i="14"/>
  <c r="E5923" i="14"/>
  <c r="E5924" i="14"/>
  <c r="E5925" i="14"/>
  <c r="E5926" i="14"/>
  <c r="E5927" i="14"/>
  <c r="E5928" i="14"/>
  <c r="E5929" i="14"/>
  <c r="E5930" i="14"/>
  <c r="E5931" i="14"/>
  <c r="E5932" i="14"/>
  <c r="E5933" i="14"/>
  <c r="E5934" i="14"/>
  <c r="E5935" i="14"/>
  <c r="E5936" i="14"/>
  <c r="E5937" i="14"/>
  <c r="E5938" i="14"/>
  <c r="E5939" i="14"/>
  <c r="E5940" i="14"/>
  <c r="E5941" i="14"/>
  <c r="E5942" i="14"/>
  <c r="E5943" i="14"/>
  <c r="E5944" i="14"/>
  <c r="E5945" i="14"/>
  <c r="E5946" i="14"/>
  <c r="E5947" i="14"/>
  <c r="E5948" i="14"/>
  <c r="E5949" i="14"/>
  <c r="E5950" i="14"/>
  <c r="E5951" i="14"/>
  <c r="E5952" i="14"/>
  <c r="E5953" i="14"/>
  <c r="E5954" i="14"/>
  <c r="E5955" i="14"/>
  <c r="E5956" i="14"/>
  <c r="E5957" i="14"/>
  <c r="E5958" i="14"/>
  <c r="E5959" i="14"/>
  <c r="E5960" i="14"/>
  <c r="E5961" i="14"/>
  <c r="E5962" i="14"/>
  <c r="E5963" i="14"/>
  <c r="E5964" i="14"/>
  <c r="E5965" i="14"/>
  <c r="E5966" i="14"/>
  <c r="E5967" i="14"/>
  <c r="E5968" i="14"/>
  <c r="E5969" i="14"/>
  <c r="E5970" i="14"/>
  <c r="E5971" i="14"/>
  <c r="E5972" i="14"/>
  <c r="E5973" i="14"/>
  <c r="E5974" i="14"/>
  <c r="E5975" i="14"/>
  <c r="E5976" i="14"/>
  <c r="E5977" i="14"/>
  <c r="E5978" i="14"/>
  <c r="E5979" i="14"/>
  <c r="E5980" i="14"/>
  <c r="E5981" i="14"/>
  <c r="E5982" i="14"/>
  <c r="E5983" i="14"/>
  <c r="E5984" i="14"/>
  <c r="E5985" i="14"/>
  <c r="E5986" i="14"/>
  <c r="E5987" i="14"/>
  <c r="E5988" i="14"/>
  <c r="E5989" i="14"/>
  <c r="E5990" i="14"/>
  <c r="E5991" i="14"/>
  <c r="E5992" i="14"/>
  <c r="E5993" i="14"/>
  <c r="E5994" i="14"/>
  <c r="E5995" i="14"/>
  <c r="E5996" i="14"/>
  <c r="E5997" i="14"/>
  <c r="E5998" i="14"/>
  <c r="E5999" i="14"/>
  <c r="E6000" i="14"/>
  <c r="E6001" i="14"/>
  <c r="E6002" i="14"/>
  <c r="E6003" i="14"/>
  <c r="E6004" i="14"/>
  <c r="E6005" i="14"/>
  <c r="E6006" i="14"/>
  <c r="E6007" i="14"/>
  <c r="E6008" i="14"/>
  <c r="E6009" i="14"/>
  <c r="E6010" i="14"/>
  <c r="E6011" i="14"/>
  <c r="E6012" i="14"/>
  <c r="E6013" i="14"/>
  <c r="E6014" i="14"/>
  <c r="E6015" i="14"/>
  <c r="E6016" i="14"/>
  <c r="E6017" i="14"/>
  <c r="E6018" i="14"/>
  <c r="E6019" i="14"/>
  <c r="E6020" i="14"/>
  <c r="E6021" i="14"/>
  <c r="E6022" i="14"/>
  <c r="E6023" i="14"/>
  <c r="E6024" i="14"/>
  <c r="E6025" i="14"/>
  <c r="E6026" i="14"/>
  <c r="E6027" i="14"/>
  <c r="E6028" i="14"/>
  <c r="E6029" i="14"/>
  <c r="E6030" i="14"/>
  <c r="E6031" i="14"/>
  <c r="E6032" i="14"/>
  <c r="E6033" i="14"/>
  <c r="E6034" i="14"/>
  <c r="E6035" i="14"/>
  <c r="E6036" i="14"/>
  <c r="E6037" i="14"/>
  <c r="E6038" i="14"/>
  <c r="E6039" i="14"/>
  <c r="E6040" i="14"/>
  <c r="E6041" i="14"/>
  <c r="E6042" i="14"/>
  <c r="E6043" i="14"/>
  <c r="E6044" i="14"/>
  <c r="E6045" i="14"/>
  <c r="E6046" i="14"/>
  <c r="E6047" i="14"/>
  <c r="E6048" i="14"/>
  <c r="E6049" i="14"/>
  <c r="E6050" i="14"/>
  <c r="E6051" i="14"/>
  <c r="E6052" i="14"/>
  <c r="E6053" i="14"/>
  <c r="E6054" i="14"/>
  <c r="E6055" i="14"/>
  <c r="E6056" i="14"/>
  <c r="E6057" i="14"/>
  <c r="E6058" i="14"/>
  <c r="E6059" i="14"/>
  <c r="E6060" i="14"/>
  <c r="E6061" i="14"/>
  <c r="E6062" i="14"/>
  <c r="E6063" i="14"/>
  <c r="E6064" i="14"/>
  <c r="E6065" i="14"/>
  <c r="E6066" i="14"/>
  <c r="E6067" i="14"/>
  <c r="E6068" i="14"/>
  <c r="E6069" i="14"/>
  <c r="E6070" i="14"/>
  <c r="E6071" i="14"/>
  <c r="E6072" i="14"/>
  <c r="E6073" i="14"/>
  <c r="E6074" i="14"/>
  <c r="E6075" i="14"/>
  <c r="E6076" i="14"/>
  <c r="E6077" i="14"/>
  <c r="E6078" i="14"/>
  <c r="E6079" i="14"/>
  <c r="E6080" i="14"/>
  <c r="E6081" i="14"/>
  <c r="E6082" i="14"/>
  <c r="E6083" i="14"/>
  <c r="E6084" i="14"/>
  <c r="E6085" i="14"/>
  <c r="E6086" i="14"/>
  <c r="E6087" i="14"/>
  <c r="E6088" i="14"/>
  <c r="E6089" i="14"/>
  <c r="E6090" i="14"/>
  <c r="E6091" i="14"/>
  <c r="E6092" i="14"/>
  <c r="E6093" i="14"/>
  <c r="E6094" i="14"/>
  <c r="E6095" i="14"/>
  <c r="E6096" i="14"/>
  <c r="E6097" i="14"/>
  <c r="E6098" i="14"/>
  <c r="E6099" i="14"/>
  <c r="E6100" i="14"/>
  <c r="E6101" i="14"/>
  <c r="E6102" i="14"/>
  <c r="E6103" i="14"/>
  <c r="E6104" i="14"/>
  <c r="E6105" i="14"/>
  <c r="E6106" i="14"/>
  <c r="E6107" i="14"/>
  <c r="E6108" i="14"/>
  <c r="E6109" i="14"/>
  <c r="E6110" i="14"/>
  <c r="E6111" i="14"/>
  <c r="E6112" i="14"/>
  <c r="E6113" i="14"/>
  <c r="E6114" i="14"/>
  <c r="E6115" i="14"/>
  <c r="E6116" i="14"/>
  <c r="E6117" i="14"/>
  <c r="E6118" i="14"/>
  <c r="E6119" i="14"/>
  <c r="E6120" i="14"/>
  <c r="E6121" i="14"/>
  <c r="E6122" i="14"/>
  <c r="E6123" i="14"/>
  <c r="E6124" i="14"/>
  <c r="E6125" i="14"/>
  <c r="E6126" i="14"/>
  <c r="E6127" i="14"/>
  <c r="E6128" i="14"/>
  <c r="E6129" i="14"/>
  <c r="E6130" i="14"/>
  <c r="E6131" i="14"/>
  <c r="E6132" i="14"/>
  <c r="E6133" i="14"/>
  <c r="E6134" i="14"/>
  <c r="E6135" i="14"/>
  <c r="E6136" i="14"/>
  <c r="E6137" i="14"/>
  <c r="E6138" i="14"/>
  <c r="E6139" i="14"/>
  <c r="E6140" i="14"/>
  <c r="E6141" i="14"/>
  <c r="E6142" i="14"/>
  <c r="E6143" i="14"/>
  <c r="E6144" i="14"/>
  <c r="E6145" i="14"/>
  <c r="E6146" i="14"/>
  <c r="E6147" i="14"/>
  <c r="E6148" i="14"/>
  <c r="E6149" i="14"/>
  <c r="E6150" i="14"/>
  <c r="E6151" i="14"/>
  <c r="E6152" i="14"/>
  <c r="E6153" i="14"/>
  <c r="E6154" i="14"/>
  <c r="E6155" i="14"/>
  <c r="E6156" i="14"/>
  <c r="E6157" i="14"/>
  <c r="E6158" i="14"/>
  <c r="E6159" i="14"/>
  <c r="E6160" i="14"/>
  <c r="E6161" i="14"/>
  <c r="E6162" i="14"/>
  <c r="E6163" i="14"/>
  <c r="E6164" i="14"/>
  <c r="E6165" i="14"/>
  <c r="E6166" i="14"/>
  <c r="E6167" i="14"/>
  <c r="E6168" i="14"/>
  <c r="E6169" i="14"/>
  <c r="E6170" i="14"/>
  <c r="E6171" i="14"/>
  <c r="E6172" i="14"/>
  <c r="E6173" i="14"/>
  <c r="E6174" i="14"/>
  <c r="E6175" i="14"/>
  <c r="E6176" i="14"/>
  <c r="E6177" i="14"/>
  <c r="E6178" i="14"/>
  <c r="E6179" i="14"/>
  <c r="E6180" i="14"/>
  <c r="E6181" i="14"/>
  <c r="E6182" i="14"/>
  <c r="E6183" i="14"/>
  <c r="E6184" i="14"/>
  <c r="E6185" i="14"/>
  <c r="E6186" i="14"/>
  <c r="E6187" i="14"/>
  <c r="E6188" i="14"/>
  <c r="E6189" i="14"/>
  <c r="E6190" i="14"/>
  <c r="E6191" i="14"/>
  <c r="E6192" i="14"/>
  <c r="E6193" i="14"/>
  <c r="E6194" i="14"/>
  <c r="E6195" i="14"/>
  <c r="E6196" i="14"/>
  <c r="E6197" i="14"/>
  <c r="E6198" i="14"/>
  <c r="E6199" i="14"/>
  <c r="E6200" i="14"/>
  <c r="E6201" i="14"/>
  <c r="E6202" i="14"/>
  <c r="E6203" i="14"/>
  <c r="E6204" i="14"/>
  <c r="E6205" i="14"/>
  <c r="E6206" i="14"/>
  <c r="E6207" i="14"/>
  <c r="E6208" i="14"/>
  <c r="E6209" i="14"/>
  <c r="E6210" i="14"/>
  <c r="E6211" i="14"/>
  <c r="E6212" i="14"/>
  <c r="E6213" i="14"/>
  <c r="E6214" i="14"/>
  <c r="E6215" i="14"/>
  <c r="E6216" i="14"/>
  <c r="E6217" i="14"/>
  <c r="E6218" i="14"/>
  <c r="E6219" i="14"/>
  <c r="E6220" i="14"/>
  <c r="E6221" i="14"/>
  <c r="E6222" i="14"/>
  <c r="E6223" i="14"/>
  <c r="E6224" i="14"/>
  <c r="E6225" i="14"/>
  <c r="E6226" i="14"/>
  <c r="E6227" i="14"/>
  <c r="E6228" i="14"/>
  <c r="E6229" i="14"/>
  <c r="E6230" i="14"/>
  <c r="E6231" i="14"/>
  <c r="E6232" i="14"/>
  <c r="E6233" i="14"/>
  <c r="E6234" i="14"/>
  <c r="E6235" i="14"/>
  <c r="E6236" i="14"/>
  <c r="E6237" i="14"/>
  <c r="E6238" i="14"/>
  <c r="E6239" i="14"/>
  <c r="E6240" i="14"/>
  <c r="E6241" i="14"/>
  <c r="E6242" i="14"/>
  <c r="E6243" i="14"/>
  <c r="E6244" i="14"/>
  <c r="E6245" i="14"/>
  <c r="E6246" i="14"/>
  <c r="E6247" i="14"/>
  <c r="E6248" i="14"/>
  <c r="E6249" i="14"/>
  <c r="E6250" i="14"/>
  <c r="E6251" i="14"/>
  <c r="E6252" i="14"/>
  <c r="E6253" i="14"/>
  <c r="E6254" i="14"/>
  <c r="E6255" i="14"/>
  <c r="E6256" i="14"/>
  <c r="E6257" i="14"/>
  <c r="E6258" i="14"/>
  <c r="E6259" i="14"/>
  <c r="E6260" i="14"/>
  <c r="E6261" i="14"/>
  <c r="E6262" i="14"/>
  <c r="E6263" i="14"/>
  <c r="E6264" i="14"/>
  <c r="E6265" i="14"/>
  <c r="E6266" i="14"/>
  <c r="E6267" i="14"/>
  <c r="E6268" i="14"/>
  <c r="E6269" i="14"/>
  <c r="E6270" i="14"/>
  <c r="E6271" i="14"/>
  <c r="E6272" i="14"/>
  <c r="E6273" i="14"/>
  <c r="E6274" i="14"/>
  <c r="E6275" i="14"/>
  <c r="E6276" i="14"/>
  <c r="E6277" i="14"/>
  <c r="E6278" i="14"/>
  <c r="E6279" i="14"/>
  <c r="E6280" i="14"/>
  <c r="E6281" i="14"/>
  <c r="E6282" i="14"/>
  <c r="E6283" i="14"/>
  <c r="E6284" i="14"/>
  <c r="E6285" i="14"/>
  <c r="E6286" i="14"/>
  <c r="E6287" i="14"/>
  <c r="E6288" i="14"/>
  <c r="E6289" i="14"/>
  <c r="E6290" i="14"/>
  <c r="E6291" i="14"/>
  <c r="E6292" i="14"/>
  <c r="E6293" i="14"/>
  <c r="E6294" i="14"/>
  <c r="E6295" i="14"/>
  <c r="E6296" i="14"/>
  <c r="E6297" i="14"/>
  <c r="E6298" i="14"/>
  <c r="E6299" i="14"/>
  <c r="E6300" i="14"/>
  <c r="E6301" i="14"/>
  <c r="E6302" i="14"/>
  <c r="E6303" i="14"/>
  <c r="E6304" i="14"/>
  <c r="E6305" i="14"/>
  <c r="E6306" i="14"/>
  <c r="E6307" i="14"/>
  <c r="E6308" i="14"/>
  <c r="E6309" i="14"/>
  <c r="E6310" i="14"/>
  <c r="E6311" i="14"/>
  <c r="E6312" i="14"/>
  <c r="E6313" i="14"/>
  <c r="E6314" i="14"/>
  <c r="E6315" i="14"/>
  <c r="E6316" i="14"/>
  <c r="E6317" i="14"/>
  <c r="E6318" i="14"/>
  <c r="E6319" i="14"/>
  <c r="E6320" i="14"/>
  <c r="E6321" i="14"/>
  <c r="E6322" i="14"/>
  <c r="E6323" i="14"/>
  <c r="E6324" i="14"/>
  <c r="E6325" i="14"/>
  <c r="E6326" i="14"/>
  <c r="E6327" i="14"/>
  <c r="E6328" i="14"/>
  <c r="E6329" i="14"/>
  <c r="E6330" i="14"/>
  <c r="E6331" i="14"/>
  <c r="E6332" i="14"/>
  <c r="E6333" i="14"/>
  <c r="E6334" i="14"/>
  <c r="E6335" i="14"/>
  <c r="E6336" i="14"/>
  <c r="E6337" i="14"/>
  <c r="E6338" i="14"/>
  <c r="E6339" i="14"/>
  <c r="E6340" i="14"/>
  <c r="E6341" i="14"/>
  <c r="E6342" i="14"/>
  <c r="E6343" i="14"/>
  <c r="E6344" i="14"/>
  <c r="E6345" i="14"/>
  <c r="E6346" i="14"/>
  <c r="E6347" i="14"/>
  <c r="E6348" i="14"/>
  <c r="E6349" i="14"/>
  <c r="E6350" i="14"/>
  <c r="E6351" i="14"/>
  <c r="E6352" i="14"/>
  <c r="E6353" i="14"/>
  <c r="E6354" i="14"/>
  <c r="E6355" i="14"/>
  <c r="E6356" i="14"/>
  <c r="E6357" i="14"/>
  <c r="E6358" i="14"/>
  <c r="E6359" i="14"/>
  <c r="E6360" i="14"/>
  <c r="E6361" i="14"/>
  <c r="E6362" i="14"/>
  <c r="E6363" i="14"/>
  <c r="E6364" i="14"/>
  <c r="E6365" i="14"/>
  <c r="E6366" i="14"/>
  <c r="E6367" i="14"/>
  <c r="E6368" i="14"/>
  <c r="E6369" i="14"/>
  <c r="E6370" i="14"/>
  <c r="E6371" i="14"/>
  <c r="E6372" i="14"/>
  <c r="E6373" i="14"/>
  <c r="E6374" i="14"/>
  <c r="E6375" i="14"/>
  <c r="E6376" i="14"/>
  <c r="E6377" i="14"/>
  <c r="E6378" i="14"/>
  <c r="E6379" i="14"/>
  <c r="E6380" i="14"/>
  <c r="E6381" i="14"/>
  <c r="E6382" i="14"/>
  <c r="E6383" i="14"/>
  <c r="E6384" i="14"/>
  <c r="E6385" i="14"/>
  <c r="E6386" i="14"/>
  <c r="E6387" i="14"/>
  <c r="E6388" i="14"/>
  <c r="E6389" i="14"/>
  <c r="E6390" i="14"/>
  <c r="E6391" i="14"/>
  <c r="E6392" i="14"/>
  <c r="E6393" i="14"/>
  <c r="E6394" i="14"/>
  <c r="E6395" i="14"/>
  <c r="E6396" i="14"/>
  <c r="E6397" i="14"/>
  <c r="E6398" i="14"/>
  <c r="E6399" i="14"/>
  <c r="E6400" i="14"/>
  <c r="E6401" i="14"/>
  <c r="E6402" i="14"/>
  <c r="E6403" i="14"/>
  <c r="E6404" i="14"/>
  <c r="E6405" i="14"/>
  <c r="E6406" i="14"/>
  <c r="E6407" i="14"/>
  <c r="E6408" i="14"/>
  <c r="E6409" i="14"/>
  <c r="E6410" i="14"/>
  <c r="E6411" i="14"/>
  <c r="E6412" i="14"/>
  <c r="E6413" i="14"/>
  <c r="E6414" i="14"/>
  <c r="E6415" i="14"/>
  <c r="E6416" i="14"/>
  <c r="E6417" i="14"/>
  <c r="E6418" i="14"/>
  <c r="E6419" i="14"/>
  <c r="E6420" i="14"/>
  <c r="E6421" i="14"/>
  <c r="E6422" i="14"/>
  <c r="E6423" i="14"/>
  <c r="E6424" i="14"/>
  <c r="E6425" i="14"/>
  <c r="E6426" i="14"/>
  <c r="E6427" i="14"/>
  <c r="E6428" i="14"/>
  <c r="E6429" i="14"/>
  <c r="E6430" i="14"/>
  <c r="E6431" i="14"/>
  <c r="E6432" i="14"/>
  <c r="E6433" i="14"/>
  <c r="E6434" i="14"/>
  <c r="E6435" i="14"/>
  <c r="E6436" i="14"/>
  <c r="E6437" i="14"/>
  <c r="E6438" i="14"/>
  <c r="E6439" i="14"/>
  <c r="E6440" i="14"/>
  <c r="E6441" i="14"/>
  <c r="E6442" i="14"/>
  <c r="E6443" i="14"/>
  <c r="E6444" i="14"/>
  <c r="E6445" i="14"/>
  <c r="E6446" i="14"/>
  <c r="E6447" i="14"/>
  <c r="E6448" i="14"/>
  <c r="E6449" i="14"/>
  <c r="E6450" i="14"/>
  <c r="E6451" i="14"/>
  <c r="E6452" i="14"/>
  <c r="E6453" i="14"/>
  <c r="E6454" i="14"/>
  <c r="E6455" i="14"/>
  <c r="E6456" i="14"/>
  <c r="E6457" i="14"/>
  <c r="E6458" i="14"/>
  <c r="E6459" i="14"/>
  <c r="E6460" i="14"/>
  <c r="E6461" i="14"/>
  <c r="E6462" i="14"/>
  <c r="E6463" i="14"/>
  <c r="E6464" i="14"/>
  <c r="E6465" i="14"/>
  <c r="E6466" i="14"/>
  <c r="E6467" i="14"/>
  <c r="E6468" i="14"/>
  <c r="E6469" i="14"/>
  <c r="E6470" i="14"/>
  <c r="E6471" i="14"/>
  <c r="E6472" i="14"/>
  <c r="E6473" i="14"/>
  <c r="E6474" i="14"/>
  <c r="E6475" i="14"/>
  <c r="E6476" i="14"/>
  <c r="E6477" i="14"/>
  <c r="E6478" i="14"/>
  <c r="E6479" i="14"/>
  <c r="E6480" i="14"/>
  <c r="E6481" i="14"/>
  <c r="E6482" i="14"/>
  <c r="E6483" i="14"/>
  <c r="E6484" i="14"/>
  <c r="E6485" i="14"/>
  <c r="E6486" i="14"/>
  <c r="E6487" i="14"/>
  <c r="E6488" i="14"/>
  <c r="E6489" i="14"/>
  <c r="E6490" i="14"/>
  <c r="E6491" i="14"/>
  <c r="E6492" i="14"/>
  <c r="E6493" i="14"/>
  <c r="E6494" i="14"/>
  <c r="E6495" i="14"/>
  <c r="E6496" i="14"/>
  <c r="E6497" i="14"/>
  <c r="E6498" i="14"/>
  <c r="E6499" i="14"/>
  <c r="E6500" i="14"/>
  <c r="E6501" i="14"/>
  <c r="E6502" i="14"/>
  <c r="E6503" i="14"/>
  <c r="E6504" i="14"/>
  <c r="E6505" i="14"/>
  <c r="E6506" i="14"/>
  <c r="E6507" i="14"/>
  <c r="E6508" i="14"/>
  <c r="E6509" i="14"/>
  <c r="E6510" i="14"/>
  <c r="E6511" i="14"/>
  <c r="E6512" i="14"/>
  <c r="E6513" i="14"/>
  <c r="E6514" i="14"/>
  <c r="E6515" i="14"/>
  <c r="E6516" i="14"/>
  <c r="E6517" i="14"/>
  <c r="E6518" i="14"/>
  <c r="E6519" i="14"/>
  <c r="E6520" i="14"/>
  <c r="E6521" i="14"/>
  <c r="E6522" i="14"/>
  <c r="E6523" i="14"/>
  <c r="E6524" i="14"/>
  <c r="E6525" i="14"/>
  <c r="E6526" i="14"/>
  <c r="E6527" i="14"/>
  <c r="E6528" i="14"/>
  <c r="E6529" i="14"/>
  <c r="E6530" i="14"/>
  <c r="E6531" i="14"/>
  <c r="E6532" i="14"/>
  <c r="E6533" i="14"/>
  <c r="E6534" i="14"/>
  <c r="E6535" i="14"/>
  <c r="E6536" i="14"/>
  <c r="E6537" i="14"/>
  <c r="E6538" i="14"/>
  <c r="E6539" i="14"/>
  <c r="E6540" i="14"/>
  <c r="E6541" i="14"/>
  <c r="E6542" i="14"/>
  <c r="E6543" i="14"/>
  <c r="E6544" i="14"/>
  <c r="E6545" i="14"/>
  <c r="E6546" i="14"/>
  <c r="E6547" i="14"/>
  <c r="E6548" i="14"/>
  <c r="E6549" i="14"/>
  <c r="E6550" i="14"/>
  <c r="E6551" i="14"/>
  <c r="E6552" i="14"/>
  <c r="E6553" i="14"/>
  <c r="E6554" i="14"/>
  <c r="E6555" i="14"/>
  <c r="E6556" i="14"/>
  <c r="E6557" i="14"/>
  <c r="E6558" i="14"/>
  <c r="E6559" i="14"/>
  <c r="E6560" i="14"/>
  <c r="E6561" i="14"/>
  <c r="E6562" i="14"/>
  <c r="E6563" i="14"/>
  <c r="E6564" i="14"/>
  <c r="E6565" i="14"/>
  <c r="E6566" i="14"/>
  <c r="E6567" i="14"/>
  <c r="E6568" i="14"/>
  <c r="E6569" i="14"/>
  <c r="E6570" i="14"/>
  <c r="E6571" i="14"/>
  <c r="E6572" i="14"/>
  <c r="E6573" i="14"/>
  <c r="E6574" i="14"/>
  <c r="E6575" i="14"/>
  <c r="E6576" i="14"/>
  <c r="E6577" i="14"/>
  <c r="E6578" i="14"/>
  <c r="E6579" i="14"/>
  <c r="E6580" i="14"/>
  <c r="E6581" i="14"/>
  <c r="E6582" i="14"/>
  <c r="E6583" i="14"/>
  <c r="E6584" i="14"/>
  <c r="E6585" i="14"/>
  <c r="E6586" i="14"/>
  <c r="E6587" i="14"/>
  <c r="E6588" i="14"/>
  <c r="E6589" i="14"/>
  <c r="E6590" i="14"/>
  <c r="E6591" i="14"/>
  <c r="E6592" i="14"/>
  <c r="E6593" i="14"/>
  <c r="E6594" i="14"/>
  <c r="E6595" i="14"/>
  <c r="E6596" i="14"/>
  <c r="E6597" i="14"/>
  <c r="E6598" i="14"/>
  <c r="E6599" i="14"/>
  <c r="E6600" i="14"/>
  <c r="E6601" i="14"/>
  <c r="E6602" i="14"/>
  <c r="E6603" i="14"/>
  <c r="E6604" i="14"/>
  <c r="E6605" i="14"/>
  <c r="E6606" i="14"/>
  <c r="E6607" i="14"/>
  <c r="E6608" i="14"/>
  <c r="E6609" i="14"/>
  <c r="E6610" i="14"/>
  <c r="E6611" i="14"/>
  <c r="E6612" i="14"/>
  <c r="E6613" i="14"/>
  <c r="E6614" i="14"/>
  <c r="E6615" i="14"/>
  <c r="E6616" i="14"/>
  <c r="E6617" i="14"/>
  <c r="E6618" i="14"/>
  <c r="E6619" i="14"/>
  <c r="E6620" i="14"/>
  <c r="E6621" i="14"/>
  <c r="E6622" i="14"/>
  <c r="E6623" i="14"/>
  <c r="E6624" i="14"/>
  <c r="E6625" i="14"/>
  <c r="E6626" i="14"/>
  <c r="E6627" i="14"/>
  <c r="E6628" i="14"/>
  <c r="E6629" i="14"/>
  <c r="E6630" i="14"/>
  <c r="E6631" i="14"/>
  <c r="E6632" i="14"/>
  <c r="E6633" i="14"/>
  <c r="E6634" i="14"/>
  <c r="E6635" i="14"/>
  <c r="E6636" i="14"/>
  <c r="E6637" i="14"/>
  <c r="E6638" i="14"/>
  <c r="E6639" i="14"/>
  <c r="E6640" i="14"/>
  <c r="E6641" i="14"/>
  <c r="E6642" i="14"/>
  <c r="E6643" i="14"/>
  <c r="E6644" i="14"/>
  <c r="E6645" i="14"/>
  <c r="E6646" i="14"/>
  <c r="E6647" i="14"/>
  <c r="E6648" i="14"/>
  <c r="E6649" i="14"/>
  <c r="E6650" i="14"/>
  <c r="E6651" i="14"/>
  <c r="E6652" i="14"/>
  <c r="E6653" i="14"/>
  <c r="E6654" i="14"/>
  <c r="E6655" i="14"/>
  <c r="E6656" i="14"/>
  <c r="E6657" i="14"/>
  <c r="E6658" i="14"/>
  <c r="E6659" i="14"/>
  <c r="E6660" i="14"/>
  <c r="E6661" i="14"/>
  <c r="E6662" i="14"/>
  <c r="E6663" i="14"/>
  <c r="E6664" i="14"/>
  <c r="E6665" i="14"/>
  <c r="E6666" i="14"/>
  <c r="E6667" i="14"/>
  <c r="E6668" i="14"/>
  <c r="E6669" i="14"/>
  <c r="E6670" i="14"/>
  <c r="E6671" i="14"/>
  <c r="E6672" i="14"/>
  <c r="E6673" i="14"/>
  <c r="E6674" i="14"/>
  <c r="E6675" i="14"/>
  <c r="E6676" i="14"/>
  <c r="E6677" i="14"/>
  <c r="E6678" i="14"/>
  <c r="E6679" i="14"/>
  <c r="E6680" i="14"/>
  <c r="E6681" i="14"/>
  <c r="E6682" i="14"/>
  <c r="E6683" i="14"/>
  <c r="E6684" i="14"/>
  <c r="E6685" i="14"/>
  <c r="E6686" i="14"/>
  <c r="E6687" i="14"/>
  <c r="E6688" i="14"/>
  <c r="E6689" i="14"/>
  <c r="E6690" i="14"/>
  <c r="E6691" i="14"/>
  <c r="E6692" i="14"/>
  <c r="E6693" i="14"/>
  <c r="E6694" i="14"/>
  <c r="E6695" i="14"/>
  <c r="E6696" i="14"/>
  <c r="E6697" i="14"/>
  <c r="E6698" i="14"/>
  <c r="E6699" i="14"/>
  <c r="E6700" i="14"/>
  <c r="E6701" i="14"/>
  <c r="E6702" i="14"/>
  <c r="E6703" i="14"/>
  <c r="E6704" i="14"/>
  <c r="E6705" i="14"/>
  <c r="E6706" i="14"/>
  <c r="E6707" i="14"/>
  <c r="E6708" i="14"/>
  <c r="E6709" i="14"/>
  <c r="E6710" i="14"/>
  <c r="E6711" i="14"/>
  <c r="E6712" i="14"/>
  <c r="E6713" i="14"/>
  <c r="E6714" i="14"/>
  <c r="E6715" i="14"/>
  <c r="E6716" i="14"/>
  <c r="E6717" i="14"/>
  <c r="E6718" i="14"/>
  <c r="E6719" i="14"/>
  <c r="E6720" i="14"/>
  <c r="E6721" i="14"/>
  <c r="E6722" i="14"/>
  <c r="E6723" i="14"/>
  <c r="E6724" i="14"/>
  <c r="E6725" i="14"/>
  <c r="E6726" i="14"/>
  <c r="E6727" i="14"/>
  <c r="E6728" i="14"/>
  <c r="E6729" i="14"/>
  <c r="E6730" i="14"/>
  <c r="E6731" i="14"/>
  <c r="E6732" i="14"/>
  <c r="E6733" i="14"/>
  <c r="E6734" i="14"/>
  <c r="E6735" i="14"/>
  <c r="E6736" i="14"/>
  <c r="E6737" i="14"/>
  <c r="E6738" i="14"/>
  <c r="E6739" i="14"/>
  <c r="E6740" i="14"/>
  <c r="E6741" i="14"/>
  <c r="E6742" i="14"/>
  <c r="E6743" i="14"/>
  <c r="E6744" i="14"/>
  <c r="E6745" i="14"/>
  <c r="E6746" i="14"/>
  <c r="E6747" i="14"/>
  <c r="E6748" i="14"/>
  <c r="E6749" i="14"/>
  <c r="E6750" i="14"/>
  <c r="E6751" i="14"/>
  <c r="E6752" i="14"/>
  <c r="E6753" i="14"/>
  <c r="E6754" i="14"/>
  <c r="E6755" i="14"/>
  <c r="E6756" i="14"/>
  <c r="E6757" i="14"/>
  <c r="E6758" i="14"/>
  <c r="E6759" i="14"/>
  <c r="E6760" i="14"/>
  <c r="E6761" i="14"/>
  <c r="E6762" i="14"/>
  <c r="E6763" i="14"/>
  <c r="E6764" i="14"/>
  <c r="E6765" i="14"/>
  <c r="E6766" i="14"/>
  <c r="E6767" i="14"/>
  <c r="E6768" i="14"/>
  <c r="E6769" i="14"/>
  <c r="E6770" i="14"/>
  <c r="E6771" i="14"/>
  <c r="E6772" i="14"/>
  <c r="E6773" i="14"/>
  <c r="E6774" i="14"/>
  <c r="E6775" i="14"/>
  <c r="E6776" i="14"/>
  <c r="E6777" i="14"/>
  <c r="E6778" i="14"/>
  <c r="E6779" i="14"/>
  <c r="E6780" i="14"/>
  <c r="E6781" i="14"/>
  <c r="E6782" i="14"/>
  <c r="E6783" i="14"/>
  <c r="E6784" i="14"/>
  <c r="E6785" i="14"/>
  <c r="E6786" i="14"/>
  <c r="E6787" i="14"/>
  <c r="E6788" i="14"/>
  <c r="E6789" i="14"/>
  <c r="E6790" i="14"/>
  <c r="E6791" i="14"/>
  <c r="E6792" i="14"/>
  <c r="E6793" i="14"/>
  <c r="E6794" i="14"/>
  <c r="E6795" i="14"/>
  <c r="E6796" i="14"/>
  <c r="E6797" i="14"/>
  <c r="E6798" i="14"/>
  <c r="E6799" i="14"/>
  <c r="E6800" i="14"/>
  <c r="E6801" i="14"/>
  <c r="E6802" i="14"/>
  <c r="E6803" i="14"/>
  <c r="E6804" i="14"/>
  <c r="E6805" i="14"/>
  <c r="E6806" i="14"/>
  <c r="E6807" i="14"/>
  <c r="E6808" i="14"/>
  <c r="E6809" i="14"/>
  <c r="E6810" i="14"/>
  <c r="E6811" i="14"/>
  <c r="E6812" i="14"/>
  <c r="E6813" i="14"/>
  <c r="E6814" i="14"/>
  <c r="E6815" i="14"/>
  <c r="E6816" i="14"/>
  <c r="E6817" i="14"/>
  <c r="E6818" i="14"/>
  <c r="E6819" i="14"/>
  <c r="E6820" i="14"/>
  <c r="E6821" i="14"/>
  <c r="E6822" i="14"/>
  <c r="E6823" i="14"/>
  <c r="E6824" i="14"/>
  <c r="E6825" i="14"/>
  <c r="E6826" i="14"/>
  <c r="E6827" i="14"/>
  <c r="E6828" i="14"/>
  <c r="E6829" i="14"/>
  <c r="E6830" i="14"/>
  <c r="E6831" i="14"/>
  <c r="E6832" i="14"/>
  <c r="E6833" i="14"/>
  <c r="E6834" i="14"/>
  <c r="E6835" i="14"/>
  <c r="E6836" i="14"/>
  <c r="E6837" i="14"/>
  <c r="E6838" i="14"/>
  <c r="E6839" i="14"/>
  <c r="E6840" i="14"/>
  <c r="E6841" i="14"/>
  <c r="E6842" i="14"/>
  <c r="E6843" i="14"/>
  <c r="E6844" i="14"/>
  <c r="E6845" i="14"/>
  <c r="E6846" i="14"/>
  <c r="E6847" i="14"/>
  <c r="E6848" i="14"/>
  <c r="E6849" i="14"/>
  <c r="E6850" i="14"/>
  <c r="E6851" i="14"/>
  <c r="E6852" i="14"/>
  <c r="E6853" i="14"/>
  <c r="E6854" i="14"/>
  <c r="E6855" i="14"/>
  <c r="E6856" i="14"/>
  <c r="E6857" i="14"/>
  <c r="E6858" i="14"/>
  <c r="E6859" i="14"/>
  <c r="E6860" i="14"/>
  <c r="E6861" i="14"/>
  <c r="E6862" i="14"/>
  <c r="E6863" i="14"/>
  <c r="E6864" i="14"/>
  <c r="E6865" i="14"/>
  <c r="E6866" i="14"/>
  <c r="E6867" i="14"/>
  <c r="E6868" i="14"/>
  <c r="E6869" i="14"/>
  <c r="E6870" i="14"/>
  <c r="E6871" i="14"/>
  <c r="E6872" i="14"/>
  <c r="E6873" i="14"/>
  <c r="E6874" i="14"/>
  <c r="E6875" i="14"/>
  <c r="E6876" i="14"/>
  <c r="E6877" i="14"/>
  <c r="E6878" i="14"/>
  <c r="E6879" i="14"/>
  <c r="E6880" i="14"/>
  <c r="E6881" i="14"/>
  <c r="E6882" i="14"/>
  <c r="E6883" i="14"/>
  <c r="E6884" i="14"/>
  <c r="E6885" i="14"/>
  <c r="E6886" i="14"/>
  <c r="E6887" i="14"/>
  <c r="E6888" i="14"/>
  <c r="E6889" i="14"/>
  <c r="E6890" i="14"/>
  <c r="E6891" i="14"/>
  <c r="E6892" i="14"/>
  <c r="E6893" i="14"/>
  <c r="E6894" i="14"/>
  <c r="E6895" i="14"/>
  <c r="E6896" i="14"/>
  <c r="E6897" i="14"/>
  <c r="E6898" i="14"/>
  <c r="E6899" i="14"/>
  <c r="E6900" i="14"/>
  <c r="E6901" i="14"/>
  <c r="E6902" i="14"/>
  <c r="E6903" i="14"/>
  <c r="E6904" i="14"/>
  <c r="E6905" i="14"/>
  <c r="E6906" i="14"/>
  <c r="E6907" i="14"/>
  <c r="E6908" i="14"/>
  <c r="E6909" i="14"/>
  <c r="E6910" i="14"/>
  <c r="E6911" i="14"/>
  <c r="E6912" i="14"/>
  <c r="E6913" i="14"/>
  <c r="E6914" i="14"/>
  <c r="E6915" i="14"/>
  <c r="E6916" i="14"/>
  <c r="E6917" i="14"/>
  <c r="E6918" i="14"/>
  <c r="E6919" i="14"/>
  <c r="E6920" i="14"/>
  <c r="E6921" i="14"/>
  <c r="E6922" i="14"/>
  <c r="E6923" i="14"/>
  <c r="E6924" i="14"/>
  <c r="E6925" i="14"/>
  <c r="E6926" i="14"/>
  <c r="E6927" i="14"/>
  <c r="E6928" i="14"/>
  <c r="E6929" i="14"/>
  <c r="E6930" i="14"/>
  <c r="E6931" i="14"/>
  <c r="E6932" i="14"/>
  <c r="E6933" i="14"/>
  <c r="E6934" i="14"/>
  <c r="E6935" i="14"/>
  <c r="E6936" i="14"/>
  <c r="E6937" i="14"/>
  <c r="E6938" i="14"/>
  <c r="E6939" i="14"/>
  <c r="E6940" i="14"/>
  <c r="E6941" i="14"/>
  <c r="E6942" i="14"/>
  <c r="E6943" i="14"/>
  <c r="E6944" i="14"/>
  <c r="E6945" i="14"/>
  <c r="E6946" i="14"/>
  <c r="E6947" i="14"/>
  <c r="E6948" i="14"/>
  <c r="E6949" i="14"/>
  <c r="E6950" i="14"/>
  <c r="E6951" i="14"/>
  <c r="E6952" i="14"/>
  <c r="E6953" i="14"/>
  <c r="E6954" i="14"/>
  <c r="E6955" i="14"/>
  <c r="E6956" i="14"/>
  <c r="E6957" i="14"/>
  <c r="E6958" i="14"/>
  <c r="E6959" i="14"/>
  <c r="E6960" i="14"/>
  <c r="E6961" i="14"/>
  <c r="E6962" i="14"/>
  <c r="E6963" i="14"/>
  <c r="E6964" i="14"/>
  <c r="E6965" i="14"/>
  <c r="E6966" i="14"/>
  <c r="E6967" i="14"/>
  <c r="E6968" i="14"/>
  <c r="E6969" i="14"/>
  <c r="E6970" i="14"/>
  <c r="E6971" i="14"/>
  <c r="E6972" i="14"/>
  <c r="E6973" i="14"/>
  <c r="E6974" i="14"/>
  <c r="E6975" i="14"/>
  <c r="E6976" i="14"/>
  <c r="E6977" i="14"/>
  <c r="E6978" i="14"/>
  <c r="E6979" i="14"/>
  <c r="E6980" i="14"/>
  <c r="E6981" i="14"/>
  <c r="E6982" i="14"/>
  <c r="E6983" i="14"/>
  <c r="E6984" i="14"/>
  <c r="E6985" i="14"/>
  <c r="E6986" i="14"/>
  <c r="E6987" i="14"/>
  <c r="E6988" i="14"/>
  <c r="E6989" i="14"/>
  <c r="E6990" i="14"/>
  <c r="E6991" i="14"/>
  <c r="E6992" i="14"/>
  <c r="E6993" i="14"/>
  <c r="E6994" i="14"/>
  <c r="E6995" i="14"/>
  <c r="E6996" i="14"/>
  <c r="E6997" i="14"/>
  <c r="E6998" i="14"/>
  <c r="E6999" i="14"/>
  <c r="E7000" i="14"/>
  <c r="E7001" i="14"/>
  <c r="E7002" i="14"/>
  <c r="E7003" i="14"/>
  <c r="E7004" i="14"/>
  <c r="E7005" i="14"/>
  <c r="E7006" i="14"/>
  <c r="E7007" i="14"/>
  <c r="E7008" i="14"/>
  <c r="E7009" i="14"/>
  <c r="E7010" i="14"/>
  <c r="E7011" i="14"/>
  <c r="E7012" i="14"/>
  <c r="E7013" i="14"/>
  <c r="E7014" i="14"/>
  <c r="E7015" i="14"/>
  <c r="E7016" i="14"/>
  <c r="E7017" i="14"/>
  <c r="E7018" i="14"/>
  <c r="E7019" i="14"/>
  <c r="E7020" i="14"/>
  <c r="E7021" i="14"/>
  <c r="E7022" i="14"/>
  <c r="E7023" i="14"/>
  <c r="E7024" i="14"/>
  <c r="E7025" i="14"/>
  <c r="E7026" i="14"/>
  <c r="E7027" i="14"/>
  <c r="E7028" i="14"/>
  <c r="E7029" i="14"/>
  <c r="E7030" i="14"/>
  <c r="E7031" i="14"/>
  <c r="E7032" i="14"/>
  <c r="E7033" i="14"/>
  <c r="E7034" i="14"/>
  <c r="E7035" i="14"/>
  <c r="E7036" i="14"/>
  <c r="E7037" i="14"/>
  <c r="E7038" i="14"/>
  <c r="E7039" i="14"/>
  <c r="E7040" i="14"/>
  <c r="E7041" i="14"/>
  <c r="E7042" i="14"/>
  <c r="E7043" i="14"/>
  <c r="E7044" i="14"/>
  <c r="E7045" i="14"/>
  <c r="E7046" i="14"/>
  <c r="E7047" i="14"/>
  <c r="E7048" i="14"/>
  <c r="E7049" i="14"/>
  <c r="E7050" i="14"/>
  <c r="E7051" i="14"/>
  <c r="E7052" i="14"/>
  <c r="E7053" i="14"/>
  <c r="E7054" i="14"/>
  <c r="E7055" i="14"/>
  <c r="E7056" i="14"/>
  <c r="E7057" i="14"/>
  <c r="E7058" i="14"/>
  <c r="E7059" i="14"/>
  <c r="E7060" i="14"/>
  <c r="E7061" i="14"/>
  <c r="E7062" i="14"/>
  <c r="E7063" i="14"/>
  <c r="E7064" i="14"/>
  <c r="E7065" i="14"/>
  <c r="E7066" i="14"/>
  <c r="E7067" i="14"/>
  <c r="E7068" i="14"/>
  <c r="E7069" i="14"/>
  <c r="E7070" i="14"/>
  <c r="E7071" i="14"/>
  <c r="E7072" i="14"/>
  <c r="E7073" i="14"/>
  <c r="E7074" i="14"/>
  <c r="E7075" i="14"/>
  <c r="E7076" i="14"/>
  <c r="E7077" i="14"/>
  <c r="E7078" i="14"/>
  <c r="E7079" i="14"/>
  <c r="E7080" i="14"/>
  <c r="E7081" i="14"/>
  <c r="E7082" i="14"/>
  <c r="E7083" i="14"/>
  <c r="E7084" i="14"/>
  <c r="E7085" i="14"/>
  <c r="E7086" i="14"/>
  <c r="E7087" i="14"/>
  <c r="E7088" i="14"/>
  <c r="E7089" i="14"/>
  <c r="E7090" i="14"/>
  <c r="E7091" i="14"/>
  <c r="E7092" i="14"/>
  <c r="E7093" i="14"/>
  <c r="E7094" i="14"/>
  <c r="E7095" i="14"/>
  <c r="E7096" i="14"/>
  <c r="E7097" i="14"/>
  <c r="E7098" i="14"/>
  <c r="E7099" i="14"/>
  <c r="E7100" i="14"/>
  <c r="E7101" i="14"/>
  <c r="E7102" i="14"/>
  <c r="E7103" i="14"/>
  <c r="E7104" i="14"/>
  <c r="E7105" i="14"/>
  <c r="E7106" i="14"/>
  <c r="E7107" i="14"/>
  <c r="E7108" i="14"/>
  <c r="E7109" i="14"/>
  <c r="E7110" i="14"/>
  <c r="E7111" i="14"/>
  <c r="E7112" i="14"/>
  <c r="E7113" i="14"/>
  <c r="E7114" i="14"/>
  <c r="E7115" i="14"/>
  <c r="E7116" i="14"/>
  <c r="E7117" i="14"/>
  <c r="E7118" i="14"/>
  <c r="E7119" i="14"/>
  <c r="E7120" i="14"/>
  <c r="E7121" i="14"/>
  <c r="E7122" i="14"/>
  <c r="E7123" i="14"/>
  <c r="E7124" i="14"/>
  <c r="E7125" i="14"/>
  <c r="E7126" i="14"/>
  <c r="E7127" i="14"/>
  <c r="E7128" i="14"/>
  <c r="E7129" i="14"/>
  <c r="E7130" i="14"/>
  <c r="E7131" i="14"/>
  <c r="E7132" i="14"/>
  <c r="E7133" i="14"/>
  <c r="E7134" i="14"/>
  <c r="E7135" i="14"/>
  <c r="E7136" i="14"/>
  <c r="E7137" i="14"/>
  <c r="E7138" i="14"/>
  <c r="E7139" i="14"/>
  <c r="E7140" i="14"/>
  <c r="E7141" i="14"/>
  <c r="E7142" i="14"/>
  <c r="E7143" i="14"/>
  <c r="E7144" i="14"/>
  <c r="E7145" i="14"/>
  <c r="E7146" i="14"/>
  <c r="E7147" i="14"/>
  <c r="E7148" i="14"/>
  <c r="E7149" i="14"/>
  <c r="E7150" i="14"/>
  <c r="E7151" i="14"/>
  <c r="E7152" i="14"/>
  <c r="E7153" i="14"/>
  <c r="E7154" i="14"/>
  <c r="E7155" i="14"/>
  <c r="E7156" i="14"/>
  <c r="E7157" i="14"/>
  <c r="E7158" i="14"/>
  <c r="E7159" i="14"/>
  <c r="E7160" i="14"/>
  <c r="E7161" i="14"/>
  <c r="E7162" i="14"/>
  <c r="E7163" i="14"/>
  <c r="E7164" i="14"/>
  <c r="E7165" i="14"/>
  <c r="E7166" i="14"/>
  <c r="E7167" i="14"/>
  <c r="E7168" i="14"/>
  <c r="E7169" i="14"/>
  <c r="E7170" i="14"/>
  <c r="E7171" i="14"/>
  <c r="E7172" i="14"/>
  <c r="E7173" i="14"/>
  <c r="E7174" i="14"/>
  <c r="E7175" i="14"/>
  <c r="E7176" i="14"/>
  <c r="E7177" i="14"/>
  <c r="E7178" i="14"/>
  <c r="E7179" i="14"/>
  <c r="E7180" i="14"/>
  <c r="E7181" i="14"/>
  <c r="E7182" i="14"/>
  <c r="E7183" i="14"/>
  <c r="E7184" i="14"/>
  <c r="E7185" i="14"/>
  <c r="E7186" i="14"/>
  <c r="E7187" i="14"/>
  <c r="E7188" i="14"/>
  <c r="E7189" i="14"/>
  <c r="E7190" i="14"/>
  <c r="E7191" i="14"/>
  <c r="E7192" i="14"/>
  <c r="E7193" i="14"/>
  <c r="E7194" i="14"/>
  <c r="E7195" i="14"/>
  <c r="E7196" i="14"/>
  <c r="E7197" i="14"/>
  <c r="E7198" i="14"/>
  <c r="E7199" i="14"/>
  <c r="E7200" i="14"/>
  <c r="E7201" i="14"/>
  <c r="E7202" i="14"/>
  <c r="E7203" i="14"/>
  <c r="E7204" i="14"/>
  <c r="E7205" i="14"/>
  <c r="E7206" i="14"/>
  <c r="E7207" i="14"/>
  <c r="E7208" i="14"/>
  <c r="E7209" i="14"/>
  <c r="E7210" i="14"/>
  <c r="E7211" i="14"/>
  <c r="E7212" i="14"/>
  <c r="E7213" i="14"/>
  <c r="E7214" i="14"/>
  <c r="E7215" i="14"/>
  <c r="E7216" i="14"/>
  <c r="E7217" i="14"/>
  <c r="E7218" i="14"/>
  <c r="E7219" i="14"/>
  <c r="E7220" i="14"/>
  <c r="E7221" i="14"/>
  <c r="E7222" i="14"/>
  <c r="E7223" i="14"/>
  <c r="E7224" i="14"/>
  <c r="E7225" i="14"/>
  <c r="E7226" i="14"/>
  <c r="E7227" i="14"/>
  <c r="E7228" i="14"/>
  <c r="E7229" i="14"/>
  <c r="E7230" i="14"/>
  <c r="E7231" i="14"/>
  <c r="E7232" i="14"/>
  <c r="E7233" i="14"/>
  <c r="E7234" i="14"/>
  <c r="E7235" i="14"/>
  <c r="E7236" i="14"/>
  <c r="E7237" i="14"/>
  <c r="E7238" i="14"/>
  <c r="E7239" i="14"/>
  <c r="E7240" i="14"/>
  <c r="E7241" i="14"/>
  <c r="E7242" i="14"/>
  <c r="E7243" i="14"/>
  <c r="E7244" i="14"/>
  <c r="E7245" i="14"/>
  <c r="E7246" i="14"/>
  <c r="E7247" i="14"/>
  <c r="E7248" i="14"/>
  <c r="E7249" i="14"/>
  <c r="E7250" i="14"/>
  <c r="E7251" i="14"/>
  <c r="E7252" i="14"/>
  <c r="E7253" i="14"/>
  <c r="E7254" i="14"/>
  <c r="E7255" i="14"/>
  <c r="E7256" i="14"/>
  <c r="E7257" i="14"/>
  <c r="E7258" i="14"/>
  <c r="E7259" i="14"/>
  <c r="E7260" i="14"/>
  <c r="E7261" i="14"/>
  <c r="E7262" i="14"/>
  <c r="E7263" i="14"/>
  <c r="E7264" i="14"/>
  <c r="E7265" i="14"/>
  <c r="E7266" i="14"/>
  <c r="E7267" i="14"/>
  <c r="E7268" i="14"/>
  <c r="E7269" i="14"/>
  <c r="E7270" i="14"/>
  <c r="E7271" i="14"/>
  <c r="E7272" i="14"/>
  <c r="E7273" i="14"/>
  <c r="E7274" i="14"/>
  <c r="E7275" i="14"/>
  <c r="E7276" i="14"/>
  <c r="E7277" i="14"/>
  <c r="E7278" i="14"/>
  <c r="E7279" i="14"/>
  <c r="E7280" i="14"/>
  <c r="E7281" i="14"/>
  <c r="E7282" i="14"/>
  <c r="E7283" i="14"/>
  <c r="E7284" i="14"/>
  <c r="E7285" i="14"/>
  <c r="E7286" i="14"/>
  <c r="E7287" i="14"/>
  <c r="E7288" i="14"/>
  <c r="E7289" i="14"/>
  <c r="E7290" i="14"/>
  <c r="E7291" i="14"/>
  <c r="E7292" i="14"/>
  <c r="E7293" i="14"/>
  <c r="E7294" i="14"/>
  <c r="E7295" i="14"/>
  <c r="E7296" i="14"/>
  <c r="E7297" i="14"/>
  <c r="E7298" i="14"/>
  <c r="E7299" i="14"/>
  <c r="E7300" i="14"/>
  <c r="E7301" i="14"/>
  <c r="E7302" i="14"/>
  <c r="E7303" i="14"/>
  <c r="E7304" i="14"/>
  <c r="E7305" i="14"/>
  <c r="E7306" i="14"/>
  <c r="E7307" i="14"/>
  <c r="E7308" i="14"/>
  <c r="E7309" i="14"/>
  <c r="E7310" i="14"/>
  <c r="E7311" i="14"/>
  <c r="E7312" i="14"/>
  <c r="E7313" i="14"/>
  <c r="E7314" i="14"/>
  <c r="E7315" i="14"/>
  <c r="E7316" i="14"/>
  <c r="E7317" i="14"/>
  <c r="E7318" i="14"/>
  <c r="E7319" i="14"/>
  <c r="E7320" i="14"/>
  <c r="E7321" i="14"/>
  <c r="E7322" i="14"/>
  <c r="E7323" i="14"/>
  <c r="E7324" i="14"/>
  <c r="E7325" i="14"/>
  <c r="E7326" i="14"/>
  <c r="E7327" i="14"/>
  <c r="E7328" i="14"/>
  <c r="E7329" i="14"/>
  <c r="E7330" i="14"/>
  <c r="E7331" i="14"/>
  <c r="E7332" i="14"/>
  <c r="E7333" i="14"/>
  <c r="E7334" i="14"/>
  <c r="E7335" i="14"/>
  <c r="E7336" i="14"/>
  <c r="E7337" i="14"/>
  <c r="E7338" i="14"/>
  <c r="E7339" i="14"/>
  <c r="E7340" i="14"/>
  <c r="E7341" i="14"/>
  <c r="E7342" i="14"/>
  <c r="E7343" i="14"/>
  <c r="E7344" i="14"/>
  <c r="E7345" i="14"/>
  <c r="E7346" i="14"/>
  <c r="E7347" i="14"/>
  <c r="E7348" i="14"/>
  <c r="E7349" i="14"/>
  <c r="E7350" i="14"/>
  <c r="E7351" i="14"/>
  <c r="E7352" i="14"/>
  <c r="E7353" i="14"/>
  <c r="E7354" i="14"/>
  <c r="E7355" i="14"/>
  <c r="E7356" i="14"/>
  <c r="E7357" i="14"/>
  <c r="E7358" i="14"/>
  <c r="E7359" i="14"/>
  <c r="E7360" i="14"/>
  <c r="E7361" i="14"/>
  <c r="E7362" i="14"/>
  <c r="E7363" i="14"/>
  <c r="E7364" i="14"/>
  <c r="E7365" i="14"/>
  <c r="E7366" i="14"/>
  <c r="E7367" i="14"/>
  <c r="E7368" i="14"/>
  <c r="E7369" i="14"/>
  <c r="E7370" i="14"/>
  <c r="E7371" i="14"/>
  <c r="E7372" i="14"/>
  <c r="E7373" i="14"/>
  <c r="E7374" i="14"/>
  <c r="E7375" i="14"/>
  <c r="E7376" i="14"/>
  <c r="E7377" i="14"/>
  <c r="E7378" i="14"/>
  <c r="E7379" i="14"/>
  <c r="E7380" i="14"/>
  <c r="E7381" i="14"/>
  <c r="E7382" i="14"/>
  <c r="E7383" i="14"/>
  <c r="E7384" i="14"/>
  <c r="E7385" i="14"/>
  <c r="E7386" i="14"/>
  <c r="E7387" i="14"/>
  <c r="E7388" i="14"/>
  <c r="E7389" i="14"/>
  <c r="E7390" i="14"/>
  <c r="E7391" i="14"/>
  <c r="E7392" i="14"/>
  <c r="E7393" i="14"/>
  <c r="E7394" i="14"/>
  <c r="E7395" i="14"/>
  <c r="E7396" i="14"/>
  <c r="E7397" i="14"/>
  <c r="E7398" i="14"/>
  <c r="E7399" i="14"/>
  <c r="E7400" i="14"/>
  <c r="E7401" i="14"/>
  <c r="E7402" i="14"/>
  <c r="E7403" i="14"/>
  <c r="E7404" i="14"/>
  <c r="E7405" i="14"/>
  <c r="E7406" i="14"/>
  <c r="E7407" i="14"/>
  <c r="E7408" i="14"/>
  <c r="E7409" i="14"/>
  <c r="E7410" i="14"/>
  <c r="E7411" i="14"/>
  <c r="E7412" i="14"/>
  <c r="E7413" i="14"/>
  <c r="E7414" i="14"/>
  <c r="E7415" i="14"/>
  <c r="E7416" i="14"/>
  <c r="E7417" i="14"/>
  <c r="E7418" i="14"/>
  <c r="E7419" i="14"/>
  <c r="E7420" i="14"/>
  <c r="E7421" i="14"/>
  <c r="E7422" i="14"/>
  <c r="E7423" i="14"/>
  <c r="E7424" i="14"/>
  <c r="E7425" i="14"/>
  <c r="E7426" i="14"/>
  <c r="E7427" i="14"/>
  <c r="E7428" i="14"/>
  <c r="E7429" i="14"/>
  <c r="E7430" i="14"/>
  <c r="E7431" i="14"/>
  <c r="E7432" i="14"/>
  <c r="E7433" i="14"/>
  <c r="E7434" i="14"/>
  <c r="E7435" i="14"/>
  <c r="E7436" i="14"/>
  <c r="E7437" i="14"/>
  <c r="E7438" i="14"/>
  <c r="E7439" i="14"/>
  <c r="E7440" i="14"/>
  <c r="E7441" i="14"/>
  <c r="E7442" i="14"/>
  <c r="E7443" i="14"/>
  <c r="E7444" i="14"/>
  <c r="E7445" i="14"/>
  <c r="E7446" i="14"/>
  <c r="E7447" i="14"/>
  <c r="E7448" i="14"/>
  <c r="E7449" i="14"/>
  <c r="E7450" i="14"/>
  <c r="E7451" i="14"/>
  <c r="E7452" i="14"/>
  <c r="E7453" i="14"/>
  <c r="E7454" i="14"/>
  <c r="E7455" i="14"/>
  <c r="E7456" i="14"/>
  <c r="E7457" i="14"/>
  <c r="E7458" i="14"/>
  <c r="E7459" i="14"/>
  <c r="E7460" i="14"/>
  <c r="E7461" i="14"/>
  <c r="E7462" i="14"/>
  <c r="E7463" i="14"/>
  <c r="E7464" i="14"/>
  <c r="E7465" i="14"/>
  <c r="E7466" i="14"/>
  <c r="E7467" i="14"/>
  <c r="E7468" i="14"/>
  <c r="E7469" i="14"/>
  <c r="E7470" i="14"/>
  <c r="E7471" i="14"/>
  <c r="E7472" i="14"/>
  <c r="E7473" i="14"/>
  <c r="E7474" i="14"/>
  <c r="E7475" i="14"/>
  <c r="E7476" i="14"/>
  <c r="E7477" i="14"/>
  <c r="E7478" i="14"/>
  <c r="E7479" i="14"/>
  <c r="E7480" i="14"/>
  <c r="E7481" i="14"/>
  <c r="E7482" i="14"/>
  <c r="E7483" i="14"/>
  <c r="E7484" i="14"/>
  <c r="E7485" i="14"/>
  <c r="E7486" i="14"/>
  <c r="E7487" i="14"/>
  <c r="E7488" i="14"/>
  <c r="E7489" i="14"/>
  <c r="E7490" i="14"/>
  <c r="E7491" i="14"/>
  <c r="E7492" i="14"/>
  <c r="E7493" i="14"/>
  <c r="E7494" i="14"/>
  <c r="E7495" i="14"/>
  <c r="E7496" i="14"/>
  <c r="E7497" i="14"/>
  <c r="E7498" i="14"/>
  <c r="E7499" i="14"/>
  <c r="E7500" i="14"/>
  <c r="E7501" i="14"/>
  <c r="E7502" i="14"/>
  <c r="E7503" i="14"/>
  <c r="E7504" i="14"/>
  <c r="E7505" i="14"/>
  <c r="E7506" i="14"/>
  <c r="E7507" i="14"/>
  <c r="E7508" i="14"/>
  <c r="E7509" i="14"/>
  <c r="E7510" i="14"/>
  <c r="E7511" i="14"/>
  <c r="E7512" i="14"/>
  <c r="E7513" i="14"/>
  <c r="E7514" i="14"/>
  <c r="E7515" i="14"/>
  <c r="E7516" i="14"/>
  <c r="E7517" i="14"/>
  <c r="E7518" i="14"/>
  <c r="E7519" i="14"/>
  <c r="E7520" i="14"/>
  <c r="E7521" i="14"/>
  <c r="E7522" i="14"/>
  <c r="E7523" i="14"/>
  <c r="E7524" i="14"/>
  <c r="E7525" i="14"/>
  <c r="E7526" i="14"/>
  <c r="E7527" i="14"/>
  <c r="E7528" i="14"/>
  <c r="E7529" i="14"/>
  <c r="E7530" i="14"/>
  <c r="E7531" i="14"/>
  <c r="E7532" i="14"/>
  <c r="E7533" i="14"/>
  <c r="E7534" i="14"/>
  <c r="E7535" i="14"/>
  <c r="E7536" i="14"/>
  <c r="E7537" i="14"/>
  <c r="E7538" i="14"/>
  <c r="E7539" i="14"/>
  <c r="E7540" i="14"/>
  <c r="E7541" i="14"/>
  <c r="E7542" i="14"/>
  <c r="E7543" i="14"/>
  <c r="E7544" i="14"/>
  <c r="E7545" i="14"/>
  <c r="E7546" i="14"/>
  <c r="E7547" i="14"/>
  <c r="E7548" i="14"/>
  <c r="E7549" i="14"/>
  <c r="E7550" i="14"/>
  <c r="E7551" i="14"/>
  <c r="E7552" i="14"/>
  <c r="E7553" i="14"/>
  <c r="E7554" i="14"/>
  <c r="E7555" i="14"/>
  <c r="E7556" i="14"/>
  <c r="E7557" i="14"/>
  <c r="E7558" i="14"/>
  <c r="E7559" i="14"/>
  <c r="E7560" i="14"/>
  <c r="E7561" i="14"/>
  <c r="E7562" i="14"/>
  <c r="E7563" i="14"/>
  <c r="E7564" i="14"/>
  <c r="E7565" i="14"/>
  <c r="E7566" i="14"/>
  <c r="E7567" i="14"/>
  <c r="E7568" i="14"/>
  <c r="E7569" i="14"/>
  <c r="E7570" i="14"/>
  <c r="E7571" i="14"/>
  <c r="E7572" i="14"/>
  <c r="E7573" i="14"/>
  <c r="E7574" i="14"/>
  <c r="E7575" i="14"/>
  <c r="E7576" i="14"/>
  <c r="E7577" i="14"/>
  <c r="E7578" i="14"/>
  <c r="E7579" i="14"/>
  <c r="E7580" i="14"/>
  <c r="E7581" i="14"/>
  <c r="E7582" i="14"/>
  <c r="E7583" i="14"/>
  <c r="E7584" i="14"/>
  <c r="E7585" i="14"/>
  <c r="E7586" i="14"/>
  <c r="E7587" i="14"/>
  <c r="E7588" i="14"/>
  <c r="E7589" i="14"/>
  <c r="E7590" i="14"/>
  <c r="E7591" i="14"/>
  <c r="E7592" i="14"/>
  <c r="E7593" i="14"/>
  <c r="E7594" i="14"/>
  <c r="E7595" i="14"/>
  <c r="E7596" i="14"/>
  <c r="E7597" i="14"/>
  <c r="E7598" i="14"/>
  <c r="E7599" i="14"/>
  <c r="E7600" i="14"/>
  <c r="E7601" i="14"/>
  <c r="E7602" i="14"/>
  <c r="E7603" i="14"/>
  <c r="E7604" i="14"/>
  <c r="E7605" i="14"/>
  <c r="E7606" i="14"/>
  <c r="E7607" i="14"/>
  <c r="E7608" i="14"/>
  <c r="E7609" i="14"/>
  <c r="E7610" i="14"/>
  <c r="E7611" i="14"/>
  <c r="E7612" i="14"/>
  <c r="E7613" i="14"/>
  <c r="E7614" i="14"/>
  <c r="E7615" i="14"/>
  <c r="E7616" i="14"/>
  <c r="E7617" i="14"/>
  <c r="E7618" i="14"/>
  <c r="E7619" i="14"/>
  <c r="E7620" i="14"/>
  <c r="E7621" i="14"/>
  <c r="E7622" i="14"/>
  <c r="E7623" i="14"/>
  <c r="E7624" i="14"/>
  <c r="E7625" i="14"/>
  <c r="E7626" i="14"/>
  <c r="E7627" i="14"/>
  <c r="E7628" i="14"/>
  <c r="E7629" i="14"/>
  <c r="E7630" i="14"/>
  <c r="E7631" i="14"/>
  <c r="E7632" i="14"/>
  <c r="E7633" i="14"/>
  <c r="E7634" i="14"/>
  <c r="E7635" i="14"/>
  <c r="E7636" i="14"/>
  <c r="E7637" i="14"/>
  <c r="E7638" i="14"/>
  <c r="E7639" i="14"/>
  <c r="E7640" i="14"/>
  <c r="E7641" i="14"/>
  <c r="E7642" i="14"/>
  <c r="E7643" i="14"/>
  <c r="E7644" i="14"/>
  <c r="E7645" i="14"/>
  <c r="E7646" i="14"/>
  <c r="E7647" i="14"/>
  <c r="E7648" i="14"/>
  <c r="E7649" i="14"/>
  <c r="E7650" i="14"/>
  <c r="E7651" i="14"/>
  <c r="E7652" i="14"/>
  <c r="E7653" i="14"/>
  <c r="E7654" i="14"/>
  <c r="E7655" i="14"/>
  <c r="E7656" i="14"/>
  <c r="E7657" i="14"/>
  <c r="E7658" i="14"/>
  <c r="E7659" i="14"/>
  <c r="E7660" i="14"/>
  <c r="E7661" i="14"/>
  <c r="E7662" i="14"/>
  <c r="E7663" i="14"/>
  <c r="E7664" i="14"/>
  <c r="E7665" i="14"/>
  <c r="E7666" i="14"/>
  <c r="E7667" i="14"/>
  <c r="E7668" i="14"/>
  <c r="E7669" i="14"/>
  <c r="E7670" i="14"/>
  <c r="E7671" i="14"/>
  <c r="E7672" i="14"/>
  <c r="E7673" i="14"/>
  <c r="E7674" i="14"/>
  <c r="E7675" i="14"/>
  <c r="E7676" i="14"/>
  <c r="E7677" i="14"/>
  <c r="E7678" i="14"/>
  <c r="E7679" i="14"/>
  <c r="E7680" i="14"/>
  <c r="E7681" i="14"/>
  <c r="E7682" i="14"/>
  <c r="E7683" i="14"/>
  <c r="E7684" i="14"/>
  <c r="E7685" i="14"/>
  <c r="E7686" i="14"/>
  <c r="E7687" i="14"/>
  <c r="E7688" i="14"/>
  <c r="E7689" i="14"/>
  <c r="E7690" i="14"/>
  <c r="E7691" i="14"/>
  <c r="E7692" i="14"/>
  <c r="E7693" i="14"/>
  <c r="E7694" i="14"/>
  <c r="E7695" i="14"/>
  <c r="E7696" i="14"/>
  <c r="E7697" i="14"/>
  <c r="E7698" i="14"/>
  <c r="E7699" i="14"/>
  <c r="E7700" i="14"/>
  <c r="E7701" i="14"/>
  <c r="E7702" i="14"/>
  <c r="E7703" i="14"/>
  <c r="E7704" i="14"/>
  <c r="E7705" i="14"/>
  <c r="E7706" i="14"/>
  <c r="E7707" i="14"/>
  <c r="E7708" i="14"/>
  <c r="E7709" i="14"/>
  <c r="E7710" i="14"/>
  <c r="E7711" i="14"/>
  <c r="E7712" i="14"/>
  <c r="E7713" i="14"/>
  <c r="E7714" i="14"/>
  <c r="E7715" i="14"/>
  <c r="E7716" i="14"/>
  <c r="E7717" i="14"/>
  <c r="E7718" i="14"/>
  <c r="E7719" i="14"/>
  <c r="E7720" i="14"/>
  <c r="E7721" i="14"/>
  <c r="E7722" i="14"/>
  <c r="E7723" i="14"/>
  <c r="E7724" i="14"/>
  <c r="E7725" i="14"/>
  <c r="E7726" i="14"/>
  <c r="E7727" i="14"/>
  <c r="E7728" i="14"/>
  <c r="E7729" i="14"/>
  <c r="E7730" i="14"/>
  <c r="E7731" i="14"/>
  <c r="E7732" i="14"/>
  <c r="E7733" i="14"/>
  <c r="E7734" i="14"/>
  <c r="E7735" i="14"/>
  <c r="E7736" i="14"/>
  <c r="E7737" i="14"/>
  <c r="E7738" i="14"/>
  <c r="E7739" i="14"/>
  <c r="E7740" i="14"/>
  <c r="E7741" i="14"/>
  <c r="E7742" i="14"/>
  <c r="E7743" i="14"/>
  <c r="E7744" i="14"/>
  <c r="E7745" i="14"/>
  <c r="E7746" i="14"/>
  <c r="E7747" i="14"/>
  <c r="E7748" i="14"/>
  <c r="E7749" i="14"/>
  <c r="E7750" i="14"/>
  <c r="E7751" i="14"/>
  <c r="E7752" i="14"/>
  <c r="E7753" i="14"/>
  <c r="E7754" i="14"/>
  <c r="E7755" i="14"/>
  <c r="E7756" i="14"/>
  <c r="E7757" i="14"/>
  <c r="E7758" i="14"/>
  <c r="E7759" i="14"/>
  <c r="E7760" i="14"/>
  <c r="E7761" i="14"/>
  <c r="E7762" i="14"/>
  <c r="E7763" i="14"/>
  <c r="E7764" i="14"/>
  <c r="E7765" i="14"/>
  <c r="E7766" i="14"/>
  <c r="E7767" i="14"/>
  <c r="E7768" i="14"/>
  <c r="E7769" i="14"/>
  <c r="E7770" i="14"/>
  <c r="E7771" i="14"/>
  <c r="E7772" i="14"/>
  <c r="E7773" i="14"/>
  <c r="E7774" i="14"/>
  <c r="E7775" i="14"/>
  <c r="E7776" i="14"/>
  <c r="E7777" i="14"/>
  <c r="E7778" i="14"/>
  <c r="E7779" i="14"/>
  <c r="E7780" i="14"/>
  <c r="E7781" i="14"/>
  <c r="E7782" i="14"/>
  <c r="E7783" i="14"/>
  <c r="E7784" i="14"/>
  <c r="E7785" i="14"/>
  <c r="E7786" i="14"/>
  <c r="E7787" i="14"/>
  <c r="E7788" i="14"/>
  <c r="E7789" i="14"/>
  <c r="E7790" i="14"/>
  <c r="E7791" i="14"/>
  <c r="E7792" i="14"/>
  <c r="E7793" i="14"/>
  <c r="E7794" i="14"/>
  <c r="E7795" i="14"/>
  <c r="E7796" i="14"/>
  <c r="E7797" i="14"/>
  <c r="E7798" i="14"/>
  <c r="E7799" i="14"/>
  <c r="E7800" i="14"/>
  <c r="E7801" i="14"/>
  <c r="E7802" i="14"/>
  <c r="E7803" i="14"/>
  <c r="E7804" i="14"/>
  <c r="E7805" i="14"/>
  <c r="E7806" i="14"/>
  <c r="E7807" i="14"/>
  <c r="E7808" i="14"/>
  <c r="E7809" i="14"/>
  <c r="E7810" i="14"/>
  <c r="E7811" i="14"/>
  <c r="E7812" i="14"/>
  <c r="E7813" i="14"/>
  <c r="E7814" i="14"/>
  <c r="E7815" i="14"/>
  <c r="E7816" i="14"/>
  <c r="E7817" i="14"/>
  <c r="E7818" i="14"/>
  <c r="E7819" i="14"/>
  <c r="E7820" i="14"/>
  <c r="E7821" i="14"/>
  <c r="E7822" i="14"/>
  <c r="E7823" i="14"/>
  <c r="E7824" i="14"/>
  <c r="E7825" i="14"/>
  <c r="E7826" i="14"/>
  <c r="E7827" i="14"/>
  <c r="E7828" i="14"/>
  <c r="E7829" i="14"/>
  <c r="E7830" i="14"/>
  <c r="E7831" i="14"/>
  <c r="E7832" i="14"/>
  <c r="E7833" i="14"/>
  <c r="E7834" i="14"/>
  <c r="E7835" i="14"/>
  <c r="E7836" i="14"/>
  <c r="E7837" i="14"/>
  <c r="E7838" i="14"/>
  <c r="E7839" i="14"/>
  <c r="E7840" i="14"/>
  <c r="E7841" i="14"/>
  <c r="E7842" i="14"/>
  <c r="E7843" i="14"/>
  <c r="E7844" i="14"/>
  <c r="E7845" i="14"/>
  <c r="E7846" i="14"/>
  <c r="E7847" i="14"/>
  <c r="E7848" i="14"/>
  <c r="E7849" i="14"/>
  <c r="E7850" i="14"/>
  <c r="E7851" i="14"/>
  <c r="E7852" i="14"/>
  <c r="E7853" i="14"/>
  <c r="E7854" i="14"/>
  <c r="E7855" i="14"/>
  <c r="E7856" i="14"/>
  <c r="E7857" i="14"/>
  <c r="E7858" i="14"/>
  <c r="E7859" i="14"/>
  <c r="E7860" i="14"/>
  <c r="E7861" i="14"/>
  <c r="E7862" i="14"/>
  <c r="E7863" i="14"/>
  <c r="E7864" i="14"/>
  <c r="E7865" i="14"/>
  <c r="E7866" i="14"/>
  <c r="E7867" i="14"/>
  <c r="E7868" i="14"/>
  <c r="E7869" i="14"/>
  <c r="E7870" i="14"/>
  <c r="E7871" i="14"/>
  <c r="E7872" i="14"/>
  <c r="E7873" i="14"/>
  <c r="E7874" i="14"/>
  <c r="E7875" i="14"/>
  <c r="E7876" i="14"/>
  <c r="E7877" i="14"/>
  <c r="E7878" i="14"/>
  <c r="E7879" i="14"/>
  <c r="E7880" i="14"/>
  <c r="E7881" i="14"/>
  <c r="E7882" i="14"/>
  <c r="E7883" i="14"/>
  <c r="E7884" i="14"/>
  <c r="E7885" i="14"/>
  <c r="E7886" i="14"/>
  <c r="E7887" i="14"/>
  <c r="E7888" i="14"/>
  <c r="E7889" i="14"/>
  <c r="E7890" i="14"/>
  <c r="E7891" i="14"/>
  <c r="E7892" i="14"/>
  <c r="E7893" i="14"/>
  <c r="E7894" i="14"/>
  <c r="E7895" i="14"/>
  <c r="E7896" i="14"/>
  <c r="E7897" i="14"/>
  <c r="E7898" i="14"/>
  <c r="E7899" i="14"/>
  <c r="E7900" i="14"/>
  <c r="E7901" i="14"/>
  <c r="E7902" i="14"/>
  <c r="E7903" i="14"/>
  <c r="E7904" i="14"/>
  <c r="E7905" i="14"/>
  <c r="E7906" i="14"/>
  <c r="E7907" i="14"/>
  <c r="E7908" i="14"/>
  <c r="E7909" i="14"/>
  <c r="E7910" i="14"/>
  <c r="E7911" i="14"/>
  <c r="E7912" i="14"/>
  <c r="E7913" i="14"/>
  <c r="E7914" i="14"/>
  <c r="E7915" i="14"/>
  <c r="E7916" i="14"/>
  <c r="E7917" i="14"/>
  <c r="E7918" i="14"/>
  <c r="E7919" i="14"/>
  <c r="E7920" i="14"/>
  <c r="E7921" i="14"/>
  <c r="E7922" i="14"/>
  <c r="E7923" i="14"/>
  <c r="E7924" i="14"/>
  <c r="E7925" i="14"/>
  <c r="E7926" i="14"/>
  <c r="E7927" i="14"/>
  <c r="E7928" i="14"/>
  <c r="E7929" i="14"/>
  <c r="E7930" i="14"/>
  <c r="E7931" i="14"/>
  <c r="E7932" i="14"/>
  <c r="E7933" i="14"/>
  <c r="E7934" i="14"/>
  <c r="E7935" i="14"/>
  <c r="E7936" i="14"/>
  <c r="E7937" i="14"/>
  <c r="E7938" i="14"/>
  <c r="E7939" i="14"/>
  <c r="E7940" i="14"/>
  <c r="E7941" i="14"/>
  <c r="E7942" i="14"/>
  <c r="E7943" i="14"/>
  <c r="E7944" i="14"/>
  <c r="E7945" i="14"/>
  <c r="E7946" i="14"/>
  <c r="E7947" i="14"/>
  <c r="E7948" i="14"/>
  <c r="E7949" i="14"/>
  <c r="E7950" i="14"/>
  <c r="E7951" i="14"/>
  <c r="E7952" i="14"/>
  <c r="E7953" i="14"/>
  <c r="E7954" i="14"/>
  <c r="E7955" i="14"/>
  <c r="E7956" i="14"/>
  <c r="E7957" i="14"/>
  <c r="E7958" i="14"/>
  <c r="E7959" i="14"/>
  <c r="E7960" i="14"/>
  <c r="E7961" i="14"/>
  <c r="E7962" i="14"/>
  <c r="E7963" i="14"/>
  <c r="E7964" i="14"/>
  <c r="E7965" i="14"/>
  <c r="E7966" i="14"/>
  <c r="E7967" i="14"/>
  <c r="E7968" i="14"/>
  <c r="E7969" i="14"/>
  <c r="E7970" i="14"/>
  <c r="E7971" i="14"/>
  <c r="E7972" i="14"/>
  <c r="E7973" i="14"/>
  <c r="E7974" i="14"/>
  <c r="E7975" i="14"/>
  <c r="E7976" i="14"/>
  <c r="E7977" i="14"/>
  <c r="E7978" i="14"/>
  <c r="E7979" i="14"/>
  <c r="E7980" i="14"/>
  <c r="E7981" i="14"/>
  <c r="E7982" i="14"/>
  <c r="E7983" i="14"/>
  <c r="E7984" i="14"/>
  <c r="E7985" i="14"/>
  <c r="E7986" i="14"/>
  <c r="E7987" i="14"/>
  <c r="E7988" i="14"/>
  <c r="E7989" i="14"/>
  <c r="E7990" i="14"/>
  <c r="E7991" i="14"/>
  <c r="E7992" i="14"/>
  <c r="E7993" i="14"/>
  <c r="E7994" i="14"/>
  <c r="E7995" i="14"/>
  <c r="E7996" i="14"/>
  <c r="E7997" i="14"/>
  <c r="E7998" i="14"/>
  <c r="E7999" i="14"/>
  <c r="E8000" i="14"/>
  <c r="E8001" i="14"/>
  <c r="E8002" i="14"/>
  <c r="E8003" i="14"/>
  <c r="E8004" i="14"/>
  <c r="E8005" i="14"/>
  <c r="E8006" i="14"/>
  <c r="E8007" i="14"/>
  <c r="E8008" i="14"/>
  <c r="E8009" i="14"/>
  <c r="E8010" i="14"/>
  <c r="E8011" i="14"/>
  <c r="E8012" i="14"/>
  <c r="E8013" i="14"/>
  <c r="E8014" i="14"/>
  <c r="E8015" i="14"/>
  <c r="E8016" i="14"/>
  <c r="E8017" i="14"/>
  <c r="E8018" i="14"/>
  <c r="E8019" i="14"/>
  <c r="E8020" i="14"/>
  <c r="E8021" i="14"/>
  <c r="E8022" i="14"/>
  <c r="E8023" i="14"/>
  <c r="E8024" i="14"/>
  <c r="E8025" i="14"/>
  <c r="E8026" i="14"/>
  <c r="E8027" i="14"/>
  <c r="E8028" i="14"/>
  <c r="E8029" i="14"/>
  <c r="E8030" i="14"/>
  <c r="E8031" i="14"/>
  <c r="E8032" i="14"/>
  <c r="E8033" i="14"/>
  <c r="E8034" i="14"/>
  <c r="E8035" i="14"/>
  <c r="E8036" i="14"/>
  <c r="E8037" i="14"/>
  <c r="E8038" i="14"/>
  <c r="E8039" i="14"/>
  <c r="E8040" i="14"/>
  <c r="E8041" i="14"/>
  <c r="E8042" i="14"/>
  <c r="E8043" i="14"/>
  <c r="E8044" i="14"/>
  <c r="E8045" i="14"/>
  <c r="E8046" i="14"/>
  <c r="E8047" i="14"/>
  <c r="E8048" i="14"/>
  <c r="E8049" i="14"/>
  <c r="E8050" i="14"/>
  <c r="E8051" i="14"/>
  <c r="E8052" i="14"/>
  <c r="E8053" i="14"/>
  <c r="E8054" i="14"/>
  <c r="E8055" i="14"/>
  <c r="E8056" i="14"/>
  <c r="E8057" i="14"/>
  <c r="E8058" i="14"/>
  <c r="E8059" i="14"/>
  <c r="E8060" i="14"/>
  <c r="E8061" i="14"/>
  <c r="E8062" i="14"/>
  <c r="E8063" i="14"/>
  <c r="E8064" i="14"/>
  <c r="E8065" i="14"/>
  <c r="E8066" i="14"/>
  <c r="E8067" i="14"/>
  <c r="E8068" i="14"/>
  <c r="E8069" i="14"/>
  <c r="E8070" i="14"/>
  <c r="E8071" i="14"/>
  <c r="E8072" i="14"/>
  <c r="E8073" i="14"/>
  <c r="E8074" i="14"/>
  <c r="E8075" i="14"/>
  <c r="E8076" i="14"/>
  <c r="E8077" i="14"/>
  <c r="E8078" i="14"/>
  <c r="E8079" i="14"/>
  <c r="E8080" i="14"/>
  <c r="E8081" i="14"/>
  <c r="E8082" i="14"/>
  <c r="E8083" i="14"/>
  <c r="E8084" i="14"/>
  <c r="E8085" i="14"/>
  <c r="E8086" i="14"/>
  <c r="E8087" i="14"/>
  <c r="E8088" i="14"/>
  <c r="E8089" i="14"/>
  <c r="E8090" i="14"/>
  <c r="E8091" i="14"/>
  <c r="E8092" i="14"/>
  <c r="E8093" i="14"/>
  <c r="E8094" i="14"/>
  <c r="E8095" i="14"/>
  <c r="E8096" i="14"/>
  <c r="E8097" i="14"/>
  <c r="E8098" i="14"/>
  <c r="E8099" i="14"/>
  <c r="E8100" i="14"/>
  <c r="E8101" i="14"/>
  <c r="E8102" i="14"/>
  <c r="E8103" i="14"/>
  <c r="E8104" i="14"/>
  <c r="E8105" i="14"/>
  <c r="E8106" i="14"/>
  <c r="E8107" i="14"/>
  <c r="E8108" i="14"/>
  <c r="E8109" i="14"/>
  <c r="E8110" i="14"/>
  <c r="E8111" i="14"/>
  <c r="E8112" i="14"/>
  <c r="E8113" i="14"/>
  <c r="E8114" i="14"/>
  <c r="E8115" i="14"/>
  <c r="E8116" i="14"/>
  <c r="E8117" i="14"/>
  <c r="E8118" i="14"/>
  <c r="E8119" i="14"/>
  <c r="E8120" i="14"/>
  <c r="E8121" i="14"/>
  <c r="E8122" i="14"/>
  <c r="E8123" i="14"/>
  <c r="E8124" i="14"/>
  <c r="E8125" i="14"/>
  <c r="E8126" i="14"/>
  <c r="E8127" i="14"/>
  <c r="E8128" i="14"/>
  <c r="E8129" i="14"/>
  <c r="E8130" i="14"/>
  <c r="E8131" i="14"/>
  <c r="E8132" i="14"/>
  <c r="E8133" i="14"/>
  <c r="E8134" i="14"/>
  <c r="E8135" i="14"/>
  <c r="E8136" i="14"/>
  <c r="E8137" i="14"/>
  <c r="E8138" i="14"/>
  <c r="E8139" i="14"/>
  <c r="E8140" i="14"/>
  <c r="E8141" i="14"/>
  <c r="E8142" i="14"/>
  <c r="E8143" i="14"/>
  <c r="E8144" i="14"/>
  <c r="E8145" i="14"/>
  <c r="E8146" i="14"/>
  <c r="E8147" i="14"/>
  <c r="E8148" i="14"/>
  <c r="E8149" i="14"/>
  <c r="E8150" i="14"/>
  <c r="E8151" i="14"/>
  <c r="E8152" i="14"/>
  <c r="E8153" i="14"/>
  <c r="E8154" i="14"/>
  <c r="E8155" i="14"/>
  <c r="E8156" i="14"/>
  <c r="E8157" i="14"/>
  <c r="E8158" i="14"/>
  <c r="E8159" i="14"/>
  <c r="E8160" i="14"/>
  <c r="E8161" i="14"/>
  <c r="E8162" i="14"/>
  <c r="E8163" i="14"/>
  <c r="E8164" i="14"/>
  <c r="E8165" i="14"/>
  <c r="E8166" i="14"/>
  <c r="E8167" i="14"/>
  <c r="E8168" i="14"/>
  <c r="E8169" i="14"/>
  <c r="E8170" i="14"/>
  <c r="E8171" i="14"/>
  <c r="E8172" i="14"/>
  <c r="E8173" i="14"/>
  <c r="E8174" i="14"/>
  <c r="E8175" i="14"/>
  <c r="E8176" i="14"/>
  <c r="E8177" i="14"/>
  <c r="E8178" i="14"/>
  <c r="E8179" i="14"/>
  <c r="E8180" i="14"/>
  <c r="E8181" i="14"/>
  <c r="E8182" i="14"/>
  <c r="E8183" i="14"/>
  <c r="E8184" i="14"/>
  <c r="E8185" i="14"/>
  <c r="E8186" i="14"/>
  <c r="E8187" i="14"/>
  <c r="E8188" i="14"/>
  <c r="E8189" i="14"/>
  <c r="E8190" i="14"/>
  <c r="E8191" i="14"/>
  <c r="E8192" i="14"/>
  <c r="E8193" i="14"/>
  <c r="E8194" i="14"/>
  <c r="E8195" i="14"/>
  <c r="E8196" i="14"/>
  <c r="E8197" i="14"/>
  <c r="E8198" i="14"/>
  <c r="E8199" i="14"/>
  <c r="E8200" i="14"/>
  <c r="E8201" i="14"/>
  <c r="E8202" i="14"/>
  <c r="E8203" i="14"/>
  <c r="E8204" i="14"/>
  <c r="E8205" i="14"/>
  <c r="E8206" i="14"/>
  <c r="E8207" i="14"/>
  <c r="E8208" i="14"/>
  <c r="E8209" i="14"/>
  <c r="E8210" i="14"/>
  <c r="E8211" i="14"/>
  <c r="E8212" i="14"/>
  <c r="E8213" i="14"/>
  <c r="E8214" i="14"/>
  <c r="E8215" i="14"/>
  <c r="E8216" i="14"/>
  <c r="E8217" i="14"/>
  <c r="E8218" i="14"/>
  <c r="E8219" i="14"/>
  <c r="E8220" i="14"/>
  <c r="E8221" i="14"/>
  <c r="E8222" i="14"/>
  <c r="E8223" i="14"/>
  <c r="E8224" i="14"/>
  <c r="E8225" i="14"/>
  <c r="E8226" i="14"/>
  <c r="E8227" i="14"/>
  <c r="E8228" i="14"/>
  <c r="E8229" i="14"/>
  <c r="E8230" i="14"/>
  <c r="E8231" i="14"/>
  <c r="E8232" i="14"/>
  <c r="E8233" i="14"/>
  <c r="E8234" i="14"/>
  <c r="E8235" i="14"/>
  <c r="E8236" i="14"/>
  <c r="E8237" i="14"/>
  <c r="E8238" i="14"/>
  <c r="E8239" i="14"/>
  <c r="E8240" i="14"/>
  <c r="E8241" i="14"/>
  <c r="E8242" i="14"/>
  <c r="E8243" i="14"/>
  <c r="E8244" i="14"/>
  <c r="E8245" i="14"/>
  <c r="E8246" i="14"/>
  <c r="E8247" i="14"/>
  <c r="E8248" i="14"/>
  <c r="E8249" i="14"/>
  <c r="E8250" i="14"/>
  <c r="E8251" i="14"/>
  <c r="E8252" i="14"/>
  <c r="E8253" i="14"/>
  <c r="E8254" i="14"/>
  <c r="E8255" i="14"/>
  <c r="E8256" i="14"/>
  <c r="E8257" i="14"/>
  <c r="E8258" i="14"/>
  <c r="E8259" i="14"/>
  <c r="E8260" i="14"/>
  <c r="E8261" i="14"/>
  <c r="E8262" i="14"/>
  <c r="E8263" i="14"/>
  <c r="E8264" i="14"/>
  <c r="E8265" i="14"/>
  <c r="E8266" i="14"/>
  <c r="E8267" i="14"/>
  <c r="E8268" i="14"/>
  <c r="E8269" i="14"/>
  <c r="E8270" i="14"/>
  <c r="E8271" i="14"/>
  <c r="E8272" i="14"/>
  <c r="E8273" i="14"/>
  <c r="E8274" i="14"/>
  <c r="E8275" i="14"/>
  <c r="E8276" i="14"/>
  <c r="E8277" i="14"/>
  <c r="E8278" i="14"/>
  <c r="E8279" i="14"/>
  <c r="E8280" i="14"/>
  <c r="E8281" i="14"/>
  <c r="E8282" i="14"/>
  <c r="E8283" i="14"/>
  <c r="E8284" i="14"/>
  <c r="E8285" i="14"/>
  <c r="E8286" i="14"/>
  <c r="E8287" i="14"/>
  <c r="E8288" i="14"/>
  <c r="E8289" i="14"/>
  <c r="E8290" i="14"/>
  <c r="E8291" i="14"/>
  <c r="E8292" i="14"/>
  <c r="E8293" i="14"/>
  <c r="E8294" i="14"/>
  <c r="E8295" i="14"/>
  <c r="E8296" i="14"/>
  <c r="E8297" i="14"/>
  <c r="E8298" i="14"/>
  <c r="E8299" i="14"/>
  <c r="E8300" i="14"/>
  <c r="E8301" i="14"/>
  <c r="E8302" i="14"/>
  <c r="E8303" i="14"/>
  <c r="E8304" i="14"/>
  <c r="E8305" i="14"/>
  <c r="E8306" i="14"/>
  <c r="E8307" i="14"/>
  <c r="E8308" i="14"/>
  <c r="E8309" i="14"/>
  <c r="E8310" i="14"/>
  <c r="E8311" i="14"/>
  <c r="E8312" i="14"/>
  <c r="E8313" i="14"/>
  <c r="E8314" i="14"/>
  <c r="E8315" i="14"/>
  <c r="E8316" i="14"/>
  <c r="E8317" i="14"/>
  <c r="E8318" i="14"/>
  <c r="E8319" i="14"/>
  <c r="E8320" i="14"/>
  <c r="E8321" i="14"/>
  <c r="E8322" i="14"/>
  <c r="E8323" i="14"/>
  <c r="E8324" i="14"/>
  <c r="E8325" i="14"/>
  <c r="E8326" i="14"/>
  <c r="E8327" i="14"/>
  <c r="E8328" i="14"/>
  <c r="E8329" i="14"/>
  <c r="E8330" i="14"/>
  <c r="E8331" i="14"/>
  <c r="E8332" i="14"/>
  <c r="E8333" i="14"/>
  <c r="E8334" i="14"/>
  <c r="E8335" i="14"/>
  <c r="E8336" i="14"/>
  <c r="E8337" i="14"/>
  <c r="E8338" i="14"/>
  <c r="E8339" i="14"/>
  <c r="E8340" i="14"/>
  <c r="E8341" i="14"/>
  <c r="E8342" i="14"/>
  <c r="E8343" i="14"/>
  <c r="E8344" i="14"/>
  <c r="E8345" i="14"/>
  <c r="E8346" i="14"/>
  <c r="E8347" i="14"/>
  <c r="E8348" i="14"/>
  <c r="E8349" i="14"/>
  <c r="E8350" i="14"/>
  <c r="E8351" i="14"/>
  <c r="E8352" i="14"/>
  <c r="E8353" i="14"/>
  <c r="E8354" i="14"/>
  <c r="E8355" i="14"/>
  <c r="E8356" i="14"/>
  <c r="E8357" i="14"/>
  <c r="E8358" i="14"/>
  <c r="E8359" i="14"/>
  <c r="E8360" i="14"/>
  <c r="E8361" i="14"/>
  <c r="E8362" i="14"/>
  <c r="E8363" i="14"/>
  <c r="E8364" i="14"/>
  <c r="E8365" i="14"/>
  <c r="E8366" i="14"/>
  <c r="E8367" i="14"/>
  <c r="E8368" i="14"/>
  <c r="E8369" i="14"/>
  <c r="E8370" i="14"/>
  <c r="E8371" i="14"/>
  <c r="E8372" i="14"/>
  <c r="E8373" i="14"/>
  <c r="E8374" i="14"/>
  <c r="E8375" i="14"/>
  <c r="E8376" i="14"/>
  <c r="E8377" i="14"/>
  <c r="E8378" i="14"/>
  <c r="E8379" i="14"/>
  <c r="E8380" i="14"/>
  <c r="E8381" i="14"/>
  <c r="E8382" i="14"/>
  <c r="E8383" i="14"/>
  <c r="E8384" i="14"/>
  <c r="E8385" i="14"/>
  <c r="E8386" i="14"/>
  <c r="E8387" i="14"/>
  <c r="E8388" i="14"/>
  <c r="E8389" i="14"/>
  <c r="E8390" i="14"/>
  <c r="E8391" i="14"/>
  <c r="E8392" i="14"/>
  <c r="E8393" i="14"/>
  <c r="E8394" i="14"/>
  <c r="E8395" i="14"/>
  <c r="E8396" i="14"/>
  <c r="E8397" i="14"/>
  <c r="E8398" i="14"/>
  <c r="E8399" i="14"/>
  <c r="E8400" i="14"/>
  <c r="E8401" i="14"/>
  <c r="E8402" i="14"/>
  <c r="E8403" i="14"/>
  <c r="E8404" i="14"/>
  <c r="E8405" i="14"/>
  <c r="E8406" i="14"/>
  <c r="E8407" i="14"/>
  <c r="E8408" i="14"/>
  <c r="E8409" i="14"/>
  <c r="E8410" i="14"/>
  <c r="E8411" i="14"/>
  <c r="E8412" i="14"/>
  <c r="E8413" i="14"/>
  <c r="E8414" i="14"/>
  <c r="E8415" i="14"/>
  <c r="E8416" i="14"/>
  <c r="E8417" i="14"/>
  <c r="E8418" i="14"/>
  <c r="E8419" i="14"/>
  <c r="E8420" i="14"/>
  <c r="E8421" i="14"/>
  <c r="E8422" i="14"/>
  <c r="E8423" i="14"/>
  <c r="E8424" i="14"/>
  <c r="E8425" i="14"/>
  <c r="E8426" i="14"/>
  <c r="E8427" i="14"/>
  <c r="E8428" i="14"/>
  <c r="E8429" i="14"/>
  <c r="E8430" i="14"/>
  <c r="E8431" i="14"/>
  <c r="E8432" i="14"/>
  <c r="E8433" i="14"/>
  <c r="E8434" i="14"/>
  <c r="E8435" i="14"/>
  <c r="E8436" i="14"/>
  <c r="E8437" i="14"/>
  <c r="E8438" i="14"/>
  <c r="E8439" i="14"/>
  <c r="E8440" i="14"/>
  <c r="E8441" i="14"/>
  <c r="E8442" i="14"/>
  <c r="E8443" i="14"/>
  <c r="E8444" i="14"/>
  <c r="E8445" i="14"/>
  <c r="E8446" i="14"/>
  <c r="E8447" i="14"/>
  <c r="E8448" i="14"/>
  <c r="E8449" i="14"/>
  <c r="E8450" i="14"/>
  <c r="E8451" i="14"/>
  <c r="E8452" i="14"/>
  <c r="E8453" i="14"/>
  <c r="E8454" i="14"/>
  <c r="E8455" i="14"/>
  <c r="E8456" i="14"/>
  <c r="E8457" i="14"/>
  <c r="E8458" i="14"/>
  <c r="E8459" i="14"/>
  <c r="E8460" i="14"/>
  <c r="E8461" i="14"/>
  <c r="E8462" i="14"/>
  <c r="E8463" i="14"/>
  <c r="E8464" i="14"/>
  <c r="E8465" i="14"/>
  <c r="E8466" i="14"/>
  <c r="E8467" i="14"/>
  <c r="E8468" i="14"/>
  <c r="E8469" i="14"/>
  <c r="E8470" i="14"/>
  <c r="E8471" i="14"/>
  <c r="E8472" i="14"/>
  <c r="E8473" i="14"/>
  <c r="E8474" i="14"/>
  <c r="E8475" i="14"/>
  <c r="E8476" i="14"/>
  <c r="E8477" i="14"/>
  <c r="E8478" i="14"/>
  <c r="E8479" i="14"/>
  <c r="E8480" i="14"/>
  <c r="E8481" i="14"/>
  <c r="E8482" i="14"/>
  <c r="E8483" i="14"/>
  <c r="E8484" i="14"/>
  <c r="E8485" i="14"/>
  <c r="E8486" i="14"/>
  <c r="E8487" i="14"/>
  <c r="E8488" i="14"/>
  <c r="E8489" i="14"/>
  <c r="E8490" i="14"/>
  <c r="E8491" i="14"/>
  <c r="E8492" i="14"/>
  <c r="E8493" i="14"/>
  <c r="E8494" i="14"/>
  <c r="E8495" i="14"/>
  <c r="E8496" i="14"/>
  <c r="E8497" i="14"/>
  <c r="E8498" i="14"/>
  <c r="E8499" i="14"/>
  <c r="E8500" i="14"/>
  <c r="E8501" i="14"/>
  <c r="E8502" i="14"/>
  <c r="E8503" i="14"/>
  <c r="E8504" i="14"/>
  <c r="E8505" i="14"/>
  <c r="E8506" i="14"/>
  <c r="E8507" i="14"/>
  <c r="E8508" i="14"/>
  <c r="E8509" i="14"/>
  <c r="E8510" i="14"/>
  <c r="E8511" i="14"/>
  <c r="E8512" i="14"/>
  <c r="E8513" i="14"/>
  <c r="E8514" i="14"/>
  <c r="E8515" i="14"/>
  <c r="E8516" i="14"/>
  <c r="E8517" i="14"/>
  <c r="E8518" i="14"/>
  <c r="E8519" i="14"/>
  <c r="E8520" i="14"/>
  <c r="E8521" i="14"/>
  <c r="E8522" i="14"/>
  <c r="E8523" i="14"/>
  <c r="E8524" i="14"/>
  <c r="E8525" i="14"/>
  <c r="E8526" i="14"/>
  <c r="E8527" i="14"/>
  <c r="E8528" i="14"/>
  <c r="E8529" i="14"/>
  <c r="E8530" i="14"/>
  <c r="E8531" i="14"/>
  <c r="E8532" i="14"/>
  <c r="E8533" i="14"/>
  <c r="E8534" i="14"/>
  <c r="E8535" i="14"/>
  <c r="E8536" i="14"/>
  <c r="E8537" i="14"/>
  <c r="E8538" i="14"/>
  <c r="E8539" i="14"/>
  <c r="E8540" i="14"/>
  <c r="E8541" i="14"/>
  <c r="E8542" i="14"/>
  <c r="E8543" i="14"/>
  <c r="E8544" i="14"/>
  <c r="E8545" i="14"/>
  <c r="E8546" i="14"/>
  <c r="E8547" i="14"/>
  <c r="E8548" i="14"/>
  <c r="E8549" i="14"/>
  <c r="E8550" i="14"/>
  <c r="E8551" i="14"/>
  <c r="E8552" i="14"/>
  <c r="E8553" i="14"/>
  <c r="E8554" i="14"/>
  <c r="E8555" i="14"/>
  <c r="E8556" i="14"/>
  <c r="E8557" i="14"/>
  <c r="E8558" i="14"/>
  <c r="E8559" i="14"/>
  <c r="E8560" i="14"/>
  <c r="E8561" i="14"/>
  <c r="E8562" i="14"/>
  <c r="E8563" i="14"/>
  <c r="E8564" i="14"/>
  <c r="E8565" i="14"/>
  <c r="E8566" i="14"/>
  <c r="E8567" i="14"/>
  <c r="E8568" i="14"/>
  <c r="E8569" i="14"/>
  <c r="E8570" i="14"/>
  <c r="E8571" i="14"/>
  <c r="E8572" i="14"/>
  <c r="E8573" i="14"/>
  <c r="E8574" i="14"/>
  <c r="E8575" i="14"/>
  <c r="E8576" i="14"/>
  <c r="E8577" i="14"/>
  <c r="E8578" i="14"/>
  <c r="E8579" i="14"/>
  <c r="E8580" i="14"/>
  <c r="E8581" i="14"/>
  <c r="E8582" i="14"/>
  <c r="E8583" i="14"/>
  <c r="E8584" i="14"/>
  <c r="E8585" i="14"/>
  <c r="E8586" i="14"/>
  <c r="E8587" i="14"/>
  <c r="E8588" i="14"/>
  <c r="E8589" i="14"/>
  <c r="E8590" i="14"/>
  <c r="E8591" i="14"/>
  <c r="E8592" i="14"/>
  <c r="E8593" i="14"/>
  <c r="E8594" i="14"/>
  <c r="E8595" i="14"/>
  <c r="E8596" i="14"/>
  <c r="E8597" i="14"/>
  <c r="E8598" i="14"/>
  <c r="E8599" i="14"/>
  <c r="E8600" i="14"/>
  <c r="E8601" i="14"/>
  <c r="E8602" i="14"/>
  <c r="E8603" i="14"/>
  <c r="E8604" i="14"/>
  <c r="E8605" i="14"/>
  <c r="E8606" i="14"/>
  <c r="E8607" i="14"/>
  <c r="E8608" i="14"/>
  <c r="E8609" i="14"/>
  <c r="E8610" i="14"/>
  <c r="E8611" i="14"/>
  <c r="E8612" i="14"/>
  <c r="E8613" i="14"/>
  <c r="E8614" i="14"/>
  <c r="E8615" i="14"/>
  <c r="E8616" i="14"/>
  <c r="E8617" i="14"/>
  <c r="E8618" i="14"/>
  <c r="E8619" i="14"/>
  <c r="E8620" i="14"/>
  <c r="E8621" i="14"/>
  <c r="E8622" i="14"/>
  <c r="E8623" i="14"/>
  <c r="E8624" i="14"/>
  <c r="E8625" i="14"/>
  <c r="E8626" i="14"/>
  <c r="E8627" i="14"/>
  <c r="E8628" i="14"/>
  <c r="E8629" i="14"/>
  <c r="E8630" i="14"/>
  <c r="E8631" i="14"/>
  <c r="E8632" i="14"/>
  <c r="E8633" i="14"/>
  <c r="E8634" i="14"/>
  <c r="E8635" i="14"/>
  <c r="E8636" i="14"/>
  <c r="E8637" i="14"/>
  <c r="E8638" i="14"/>
  <c r="E8639" i="14"/>
  <c r="E8640" i="14"/>
  <c r="E8641" i="14"/>
  <c r="E8642" i="14"/>
  <c r="E8643" i="14"/>
  <c r="E8644" i="14"/>
  <c r="E8645" i="14"/>
  <c r="E8646" i="14"/>
  <c r="E8647" i="14"/>
  <c r="E8648" i="14"/>
  <c r="E8649" i="14"/>
  <c r="E8650" i="14"/>
  <c r="E8651" i="14"/>
  <c r="E8652" i="14"/>
  <c r="E8653" i="14"/>
  <c r="E8654" i="14"/>
  <c r="E8655" i="14"/>
  <c r="E8656" i="14"/>
  <c r="E8657" i="14"/>
  <c r="E8658" i="14"/>
  <c r="E8659" i="14"/>
  <c r="E8660" i="14"/>
  <c r="E8661" i="14"/>
  <c r="E8662" i="14"/>
  <c r="E8663" i="14"/>
  <c r="E8664" i="14"/>
  <c r="E8665" i="14"/>
  <c r="E8666" i="14"/>
  <c r="E8667" i="14"/>
  <c r="E8668" i="14"/>
  <c r="E8669" i="14"/>
  <c r="E8670" i="14"/>
  <c r="E8671" i="14"/>
  <c r="E8672" i="14"/>
  <c r="E8673" i="14"/>
  <c r="E8674" i="14"/>
  <c r="E8675" i="14"/>
  <c r="E8676" i="14"/>
  <c r="E8677" i="14"/>
  <c r="E8678" i="14"/>
  <c r="E8679" i="14"/>
  <c r="E8680" i="14"/>
  <c r="E8681" i="14"/>
  <c r="E8682" i="14"/>
  <c r="E8683" i="14"/>
  <c r="E8684" i="14"/>
  <c r="E8685" i="14"/>
  <c r="E8686" i="14"/>
  <c r="E8687" i="14"/>
  <c r="E8688" i="14"/>
  <c r="E8689" i="14"/>
  <c r="E8690" i="14"/>
  <c r="E8691" i="14"/>
  <c r="E8692" i="14"/>
  <c r="E8693" i="14"/>
  <c r="E8694" i="14"/>
  <c r="E8695" i="14"/>
  <c r="E8696" i="14"/>
  <c r="E8697" i="14"/>
  <c r="E8698" i="14"/>
  <c r="E8699" i="14"/>
  <c r="E8700" i="14"/>
  <c r="E8701" i="14"/>
  <c r="E8702" i="14"/>
  <c r="E8703" i="14"/>
  <c r="E8704" i="14"/>
  <c r="E8705" i="14"/>
  <c r="E8706" i="14"/>
  <c r="E8707" i="14"/>
  <c r="E8708" i="14"/>
  <c r="E8709" i="14"/>
  <c r="E8710" i="14"/>
  <c r="E8711" i="14"/>
  <c r="E8712" i="14"/>
  <c r="E8713" i="14"/>
  <c r="E8714" i="14"/>
  <c r="E8715" i="14"/>
  <c r="E8716" i="14"/>
  <c r="E8717" i="14"/>
  <c r="E8718" i="14"/>
  <c r="E8719" i="14"/>
  <c r="E8720" i="14"/>
  <c r="E8721" i="14"/>
  <c r="E8722" i="14"/>
  <c r="E8723" i="14"/>
  <c r="E8724" i="14"/>
  <c r="E8725" i="14"/>
  <c r="E8726" i="14"/>
  <c r="E8727" i="14"/>
  <c r="E8728" i="14"/>
  <c r="E8729" i="14"/>
  <c r="E8730" i="14"/>
  <c r="E8731" i="14"/>
  <c r="E8732" i="14"/>
  <c r="E8733" i="14"/>
  <c r="E8734" i="14"/>
  <c r="E8735" i="14"/>
  <c r="E8736" i="14"/>
  <c r="E8737" i="14"/>
  <c r="E8738" i="14"/>
  <c r="E8739" i="14"/>
  <c r="E8740" i="14"/>
  <c r="E8741" i="14"/>
  <c r="E8742" i="14"/>
  <c r="E8743" i="14"/>
  <c r="E8744" i="14"/>
  <c r="E8745" i="14"/>
  <c r="E8746" i="14"/>
  <c r="E8747" i="14"/>
  <c r="E8748" i="14"/>
  <c r="E8749" i="14"/>
  <c r="E8750" i="14"/>
  <c r="E8751" i="14"/>
  <c r="E8752" i="14"/>
  <c r="E8753" i="14"/>
  <c r="E8754" i="14"/>
  <c r="E8755" i="14"/>
  <c r="E8756" i="14"/>
  <c r="E8757" i="14"/>
  <c r="E8758" i="14"/>
  <c r="E8759" i="14"/>
  <c r="E8760" i="14"/>
  <c r="E8761" i="14"/>
  <c r="E8762" i="14"/>
  <c r="E8763" i="14"/>
  <c r="E8764" i="14"/>
  <c r="E8765" i="14"/>
  <c r="E8766" i="14"/>
  <c r="E8767" i="14"/>
  <c r="E8768" i="14"/>
  <c r="E8769" i="14"/>
  <c r="E8770" i="14"/>
  <c r="E8771" i="14"/>
  <c r="E8772" i="14"/>
  <c r="E8773" i="14"/>
  <c r="E14" i="14"/>
  <c r="C8" i="9"/>
  <c r="E8" i="9" s="1"/>
  <c r="C10" i="9"/>
  <c r="E10" i="9" s="1"/>
  <c r="C14" i="9"/>
  <c r="E14" i="9" s="1"/>
  <c r="F14" i="1"/>
  <c r="L16" i="14" s="1"/>
  <c r="B29" i="9"/>
  <c r="B28" i="9"/>
  <c r="B22" i="9"/>
  <c r="E22" i="9" s="1"/>
  <c r="DS2" i="24" s="1"/>
  <c r="B23" i="9"/>
  <c r="E23" i="9" s="1"/>
  <c r="DR2" i="24" s="1"/>
  <c r="B24" i="9"/>
  <c r="E24" i="9" s="1"/>
  <c r="DQ2" i="24" s="1"/>
  <c r="B25" i="9"/>
  <c r="E25" i="9" s="1"/>
  <c r="DP2" i="24" s="1"/>
  <c r="B26" i="9"/>
  <c r="E26" i="9" s="1"/>
  <c r="DO2" i="24" s="1"/>
  <c r="B27" i="9"/>
  <c r="E27" i="9" s="1"/>
  <c r="DN2" i="24" s="1"/>
  <c r="B21" i="9"/>
  <c r="J19" i="4"/>
  <c r="D16" i="28"/>
  <c r="FX2" i="24"/>
  <c r="FV2" i="24"/>
  <c r="FW2" i="24"/>
  <c r="FU2" i="24"/>
  <c r="GB2" i="24" a="1"/>
  <c r="GB2" i="24" s="1"/>
  <c r="FD2" i="24"/>
  <c r="FC2" i="24"/>
  <c r="FA2" i="24"/>
  <c r="EZ2" i="24"/>
  <c r="EY2" i="24"/>
  <c r="EW2" i="24"/>
  <c r="EV2" i="24"/>
  <c r="EU2" i="24"/>
  <c r="ET2" i="24"/>
  <c r="EP2" i="24"/>
  <c r="EO2" i="24"/>
  <c r="EN2" i="24"/>
  <c r="EM2" i="24"/>
  <c r="EL2" i="24"/>
  <c r="EJ2" i="24"/>
  <c r="EI2" i="24"/>
  <c r="I5" i="45"/>
  <c r="H5" i="45"/>
  <c r="G5" i="45"/>
  <c r="F5" i="45"/>
  <c r="E5" i="45"/>
  <c r="D5" i="45"/>
  <c r="D42" i="9"/>
  <c r="E42" i="9"/>
  <c r="F42" i="9"/>
  <c r="EH2" i="24"/>
  <c r="EG2" i="24"/>
  <c r="EF2" i="24"/>
  <c r="FK2" i="24"/>
  <c r="FJ2" i="24"/>
  <c r="FI2" i="24"/>
  <c r="FH2" i="24"/>
  <c r="C24" i="28"/>
  <c r="C22" i="28"/>
  <c r="C21" i="28"/>
  <c r="C20" i="28"/>
  <c r="B31" i="9" l="1"/>
  <c r="DX2" i="24" s="1"/>
  <c r="B32" i="9"/>
  <c r="E32" i="9" s="1"/>
  <c r="B30" i="9"/>
  <c r="E30" i="9" s="1"/>
  <c r="DW2" i="24" s="1"/>
  <c r="I34" i="34"/>
  <c r="E29" i="9"/>
  <c r="E28" i="9"/>
  <c r="DL2" i="24" s="1"/>
  <c r="E21" i="9"/>
  <c r="DT2" i="24" s="1"/>
  <c r="DD2" i="24" l="1"/>
  <c r="E31" i="9"/>
  <c r="DY2" i="24" s="1"/>
  <c r="DF2" i="24"/>
  <c r="DV2" i="24"/>
  <c r="CL2" i="24"/>
  <c r="CH2" i="24"/>
  <c r="CG2" i="24"/>
  <c r="CF2" i="24"/>
  <c r="CE2" i="24"/>
  <c r="CD2" i="24"/>
  <c r="CB2" i="24"/>
  <c r="CA2" i="24"/>
  <c r="V2" i="24"/>
  <c r="U2" i="24"/>
  <c r="BY2" i="24"/>
  <c r="BX2" i="24"/>
  <c r="BW2" i="24"/>
  <c r="BV2" i="24"/>
  <c r="BU2" i="24"/>
  <c r="BT2" i="24"/>
  <c r="BP2" i="24"/>
  <c r="BO2" i="24"/>
  <c r="BL2" i="24"/>
  <c r="BB2" i="24"/>
  <c r="AS2" i="24"/>
  <c r="AL2" i="24"/>
  <c r="AJ2" i="24"/>
  <c r="AH2" i="24"/>
  <c r="AD2" i="24"/>
  <c r="AB2" i="24"/>
  <c r="F2" i="24"/>
  <c r="M2" i="24"/>
  <c r="R2" i="24"/>
  <c r="Q2" i="24"/>
  <c r="P2" i="24"/>
  <c r="O2" i="24"/>
  <c r="N2" i="24"/>
  <c r="L2" i="24"/>
  <c r="J2" i="24"/>
  <c r="I2" i="24"/>
  <c r="H2" i="24" a="1"/>
  <c r="H2" i="24" s="1"/>
  <c r="G2" i="24"/>
  <c r="B2" i="24"/>
  <c r="A2" i="24"/>
  <c r="H38" i="34"/>
  <c r="I38" i="34" s="1"/>
  <c r="F3" i="34" s="1"/>
  <c r="R34" i="34"/>
  <c r="S34" i="34" s="1"/>
  <c r="J7" i="10"/>
  <c r="K7" i="10"/>
  <c r="L7" i="10"/>
  <c r="M7" i="10"/>
  <c r="L10" i="38" l="1"/>
  <c r="L11" i="38"/>
  <c r="L12" i="38"/>
  <c r="L13" i="38"/>
  <c r="L14" i="38"/>
  <c r="C18" i="28"/>
  <c r="C17" i="28"/>
  <c r="C16" i="28"/>
  <c r="C15" i="28"/>
  <c r="C14" i="28"/>
  <c r="C13" i="28"/>
  <c r="C12" i="28"/>
  <c r="L9" i="38"/>
  <c r="M17" i="38"/>
  <c r="I9" i="38"/>
  <c r="I10" i="38"/>
  <c r="I12" i="38"/>
  <c r="I13" i="38"/>
  <c r="I14" i="38"/>
  <c r="I15" i="38"/>
  <c r="I16" i="38"/>
  <c r="I17" i="38"/>
  <c r="J9" i="38"/>
  <c r="F3" i="38" s="1"/>
  <c r="J30" i="4"/>
  <c r="J36" i="4"/>
  <c r="N36" i="4" s="1"/>
  <c r="M8" i="10"/>
  <c r="L8" i="10"/>
  <c r="K8" i="10"/>
  <c r="J8" i="10"/>
  <c r="O21" i="34"/>
  <c r="H14" i="34"/>
  <c r="F13" i="34"/>
  <c r="I56" i="2" l="1"/>
  <c r="C7" i="9"/>
  <c r="E7" i="9" s="1"/>
  <c r="M13" i="38"/>
  <c r="M11" i="38"/>
  <c r="D14" i="9" s="1"/>
  <c r="M15" i="38"/>
  <c r="M16" i="38"/>
  <c r="CM2" i="24"/>
  <c r="C29" i="9"/>
  <c r="B16" i="9"/>
  <c r="B17" i="9"/>
  <c r="C17" i="9" s="1" a="1"/>
  <c r="C17" i="9" s="1"/>
  <c r="E17" i="9" s="1"/>
  <c r="B15" i="9"/>
  <c r="G19" i="38"/>
  <c r="K3" i="41"/>
  <c r="E53" i="41"/>
  <c r="E52" i="41"/>
  <c r="E50" i="41"/>
  <c r="E59" i="41"/>
  <c r="E13" i="38"/>
  <c r="E14" i="38"/>
  <c r="E15" i="38"/>
  <c r="E16" i="38"/>
  <c r="E17" i="38"/>
  <c r="E33" i="41" l="1"/>
  <c r="D17" i="9" a="1"/>
  <c r="D17" i="9" s="1"/>
  <c r="D12" i="9"/>
  <c r="C12" i="9"/>
  <c r="E12" i="9" s="1"/>
  <c r="C26" i="9"/>
  <c r="C28" i="9"/>
  <c r="C6" i="9"/>
  <c r="E6" i="9" s="1"/>
  <c r="M12" i="38"/>
  <c r="D13" i="9" s="1"/>
  <c r="M9" i="38"/>
  <c r="D29" i="9" s="1"/>
  <c r="C11" i="9"/>
  <c r="E11" i="9" s="1"/>
  <c r="D15" i="9" a="1"/>
  <c r="D15" i="9" s="1"/>
  <c r="C15" i="9" a="1"/>
  <c r="C15" i="9" s="1"/>
  <c r="E15" i="9" s="1"/>
  <c r="D22" i="9"/>
  <c r="DA2" i="24" s="1"/>
  <c r="C13" i="9"/>
  <c r="E13" i="9" s="1"/>
  <c r="C22" i="9"/>
  <c r="C9" i="9"/>
  <c r="E9" i="9" s="1"/>
  <c r="C21" i="9"/>
  <c r="D16" i="9" a="1"/>
  <c r="D16" i="9" s="1"/>
  <c r="C16" i="9" a="1"/>
  <c r="C16" i="9" s="1"/>
  <c r="E16" i="9" s="1"/>
  <c r="M14" i="38"/>
  <c r="C30" i="9"/>
  <c r="C31" i="9"/>
  <c r="C32" i="9"/>
  <c r="C23" i="9"/>
  <c r="C24" i="9"/>
  <c r="C25" i="9"/>
  <c r="C27" i="9"/>
  <c r="M10" i="38"/>
  <c r="CP2" i="24"/>
  <c r="K19" i="38"/>
  <c r="EA2" i="24" s="1"/>
  <c r="D11" i="9" l="1"/>
  <c r="D28" i="9"/>
  <c r="CT2" i="24" s="1"/>
  <c r="D26" i="9"/>
  <c r="CW2" i="24" s="1"/>
  <c r="D24" i="9"/>
  <c r="CY2" i="24" s="1"/>
  <c r="D7" i="9"/>
  <c r="D21" i="9"/>
  <c r="DB2" i="24" s="1"/>
  <c r="D30" i="9"/>
  <c r="DE2" i="24" s="1"/>
  <c r="D31" i="9"/>
  <c r="DG2" i="24" s="1"/>
  <c r="D32" i="9"/>
  <c r="D9" i="9"/>
  <c r="D23" i="9"/>
  <c r="CZ2" i="24" s="1"/>
  <c r="D6" i="9"/>
  <c r="D10" i="9"/>
  <c r="D8" i="9"/>
  <c r="D25" i="9"/>
  <c r="CX2" i="24" s="1"/>
  <c r="D27" i="9"/>
  <c r="CV2" i="24" s="1"/>
  <c r="M19" i="38"/>
  <c r="E31" i="41" s="1"/>
  <c r="D5" i="41"/>
  <c r="DI2" i="24" l="1"/>
  <c r="O19" i="34" l="1"/>
  <c r="J49" i="4" l="1"/>
  <c r="N49" i="4" s="1"/>
  <c r="L49" i="4"/>
  <c r="L30" i="4"/>
  <c r="N30" i="4" s="1"/>
  <c r="J46" i="4"/>
  <c r="J41" i="4"/>
  <c r="G21" i="8"/>
  <c r="J20" i="28" l="1"/>
  <c r="M50" i="17"/>
  <c r="M14" i="17" s="1"/>
  <c r="M15" i="17" s="1"/>
  <c r="EK2" i="24"/>
  <c r="E25" i="41"/>
  <c r="N21" i="4"/>
  <c r="D22" i="8"/>
  <c r="J22" i="8"/>
  <c r="E14" i="17" l="1"/>
  <c r="FF2" i="24"/>
  <c r="K22" i="8"/>
  <c r="G13" i="8"/>
  <c r="G9" i="8"/>
  <c r="J10" i="8"/>
  <c r="G22" i="2" s="1"/>
  <c r="J11" i="8"/>
  <c r="G23" i="2" s="1"/>
  <c r="J12" i="8"/>
  <c r="G24" i="2" s="1"/>
  <c r="J9" i="8"/>
  <c r="G21" i="2" l="1"/>
  <c r="E52" i="17"/>
  <c r="BJ2" i="24"/>
  <c r="E19" i="2" l="1"/>
  <c r="E21" i="2"/>
  <c r="E22" i="2"/>
  <c r="E23" i="2"/>
  <c r="E24" i="2"/>
  <c r="E25" i="2"/>
  <c r="E26" i="2"/>
  <c r="E27" i="2"/>
  <c r="F56" i="2" l="1"/>
  <c r="CI2" i="24" s="1"/>
  <c r="I26" i="2"/>
  <c r="I27" i="2"/>
  <c r="E20" i="2" l="1"/>
  <c r="F29" i="2" s="1"/>
  <c r="L46" i="4"/>
  <c r="N46" i="4" s="1"/>
  <c r="FB2" i="24" l="1"/>
  <c r="F2932" i="13"/>
  <c r="F2933" i="13"/>
  <c r="F2934" i="13"/>
  <c r="F2935" i="13"/>
  <c r="F2936" i="13"/>
  <c r="F2937" i="13"/>
  <c r="F2938" i="13"/>
  <c r="F2939" i="13"/>
  <c r="F2940" i="13"/>
  <c r="F2941" i="13"/>
  <c r="F2942" i="13"/>
  <c r="F2943" i="13"/>
  <c r="F2944" i="13"/>
  <c r="F2945" i="13"/>
  <c r="F2946" i="13"/>
  <c r="F2947" i="13"/>
  <c r="F2948" i="13"/>
  <c r="F2949" i="13"/>
  <c r="F2950" i="13"/>
  <c r="F2951" i="13"/>
  <c r="F2952" i="13"/>
  <c r="F2953" i="13"/>
  <c r="F2954" i="13"/>
  <c r="F2955" i="13"/>
  <c r="F2956" i="13"/>
  <c r="F2957" i="13"/>
  <c r="F2958" i="13"/>
  <c r="F2959" i="13"/>
  <c r="F2960" i="13"/>
  <c r="F2961" i="13"/>
  <c r="F2962" i="13"/>
  <c r="F2963" i="13"/>
  <c r="F2964" i="13"/>
  <c r="F2965" i="13"/>
  <c r="F2966" i="13"/>
  <c r="F2967" i="13"/>
  <c r="F2968" i="13"/>
  <c r="F2969" i="13"/>
  <c r="F2970" i="13"/>
  <c r="F2971" i="13"/>
  <c r="F2972" i="13"/>
  <c r="F2973" i="13"/>
  <c r="F2974" i="13"/>
  <c r="F2975" i="13"/>
  <c r="F2976" i="13"/>
  <c r="F2977" i="13"/>
  <c r="F2978" i="13"/>
  <c r="F2979" i="13"/>
  <c r="F2980" i="13"/>
  <c r="F2981" i="13"/>
  <c r="F2982" i="13"/>
  <c r="F2983" i="13"/>
  <c r="F2984" i="13"/>
  <c r="F2985" i="13"/>
  <c r="F2986" i="13"/>
  <c r="F2987" i="13"/>
  <c r="F2988" i="13"/>
  <c r="F2989" i="13"/>
  <c r="F2990" i="13"/>
  <c r="F2991" i="13"/>
  <c r="F2992" i="13"/>
  <c r="F2993" i="13"/>
  <c r="F2994" i="13"/>
  <c r="F2995" i="13"/>
  <c r="F2996" i="13"/>
  <c r="F2997" i="13"/>
  <c r="F2998" i="13"/>
  <c r="F2999" i="13"/>
  <c r="F3000" i="13"/>
  <c r="F3001" i="13"/>
  <c r="F3002" i="13"/>
  <c r="F3003" i="13"/>
  <c r="F3004" i="13"/>
  <c r="F3005" i="13"/>
  <c r="F3006" i="13"/>
  <c r="F3007" i="13"/>
  <c r="F3008" i="13"/>
  <c r="F3009" i="13"/>
  <c r="F3010" i="13"/>
  <c r="F3011" i="13"/>
  <c r="F3012" i="13"/>
  <c r="F3013" i="13"/>
  <c r="F3014" i="13"/>
  <c r="F3015" i="13"/>
  <c r="F3016" i="13"/>
  <c r="F3017" i="13"/>
  <c r="F3018" i="13"/>
  <c r="F3019" i="13"/>
  <c r="F3020" i="13"/>
  <c r="F3021" i="13"/>
  <c r="F3022" i="13"/>
  <c r="F3023" i="13"/>
  <c r="F3024" i="13"/>
  <c r="F3025" i="13"/>
  <c r="F3026" i="13"/>
  <c r="F3027" i="13"/>
  <c r="F3028" i="13"/>
  <c r="F3029" i="13"/>
  <c r="F3030" i="13"/>
  <c r="F3031" i="13"/>
  <c r="F3032" i="13"/>
  <c r="F3033" i="13"/>
  <c r="F3034" i="13"/>
  <c r="F3035" i="13"/>
  <c r="F3036" i="13"/>
  <c r="F3037" i="13"/>
  <c r="F3038" i="13"/>
  <c r="F3039" i="13"/>
  <c r="F3040" i="13"/>
  <c r="F3041" i="13"/>
  <c r="F3042" i="13"/>
  <c r="F3043" i="13"/>
  <c r="F3044" i="13"/>
  <c r="F3045" i="13"/>
  <c r="F3046" i="13"/>
  <c r="F3047" i="13"/>
  <c r="F3048" i="13"/>
  <c r="F3049" i="13"/>
  <c r="F3050" i="13"/>
  <c r="F3051" i="13"/>
  <c r="F3052" i="13"/>
  <c r="F3053" i="13"/>
  <c r="F3054" i="13"/>
  <c r="F3055" i="13"/>
  <c r="F3056" i="13"/>
  <c r="F3057" i="13"/>
  <c r="F3058" i="13"/>
  <c r="F3059" i="13"/>
  <c r="F3060" i="13"/>
  <c r="F3061" i="13"/>
  <c r="F3062" i="13"/>
  <c r="F3063" i="13"/>
  <c r="F3064" i="13"/>
  <c r="F3065" i="13"/>
  <c r="F3066" i="13"/>
  <c r="F3067" i="13"/>
  <c r="F3068" i="13"/>
  <c r="F3069" i="13"/>
  <c r="F3070" i="13"/>
  <c r="F3071" i="13"/>
  <c r="F3072" i="13"/>
  <c r="F3073" i="13"/>
  <c r="F3074" i="13"/>
  <c r="F3075" i="13"/>
  <c r="F3076" i="13"/>
  <c r="F3077" i="13"/>
  <c r="F3078" i="13"/>
  <c r="F3079" i="13"/>
  <c r="F3080" i="13"/>
  <c r="F3081" i="13"/>
  <c r="F3082" i="13"/>
  <c r="F3083" i="13"/>
  <c r="F3084" i="13"/>
  <c r="F3085" i="13"/>
  <c r="F3086" i="13"/>
  <c r="F3087" i="13"/>
  <c r="F3088" i="13"/>
  <c r="F3089" i="13"/>
  <c r="F3090" i="13"/>
  <c r="F3091" i="13"/>
  <c r="F3092" i="13"/>
  <c r="F3093" i="13"/>
  <c r="F3094" i="13"/>
  <c r="F3095" i="13"/>
  <c r="F3096" i="13"/>
  <c r="F3097" i="13"/>
  <c r="F3098" i="13"/>
  <c r="F3099" i="13"/>
  <c r="F3100" i="13"/>
  <c r="F3101" i="13"/>
  <c r="F3102" i="13"/>
  <c r="F3103" i="13"/>
  <c r="F3104" i="13"/>
  <c r="F3105" i="13"/>
  <c r="F3106" i="13"/>
  <c r="F3107" i="13"/>
  <c r="F3108" i="13"/>
  <c r="F3109" i="13"/>
  <c r="F3110" i="13"/>
  <c r="F3111" i="13"/>
  <c r="F3112" i="13"/>
  <c r="F3113" i="13"/>
  <c r="F3114" i="13"/>
  <c r="F3115" i="13"/>
  <c r="F3116" i="13"/>
  <c r="F3117" i="13"/>
  <c r="F3118" i="13"/>
  <c r="F3119" i="13"/>
  <c r="F3120" i="13"/>
  <c r="F3121" i="13"/>
  <c r="F3122" i="13"/>
  <c r="F3123" i="13"/>
  <c r="F3124" i="13"/>
  <c r="F3125" i="13"/>
  <c r="F3126" i="13"/>
  <c r="F3127" i="13"/>
  <c r="F3128" i="13"/>
  <c r="F3129" i="13"/>
  <c r="F3130" i="13"/>
  <c r="F3131" i="13"/>
  <c r="F3132" i="13"/>
  <c r="F3133" i="13"/>
  <c r="F3134" i="13"/>
  <c r="F3135" i="13"/>
  <c r="F3136" i="13"/>
  <c r="F3137" i="13"/>
  <c r="F3138" i="13"/>
  <c r="F3139" i="13"/>
  <c r="F3140" i="13"/>
  <c r="F3141" i="13"/>
  <c r="F3142" i="13"/>
  <c r="F3143" i="13"/>
  <c r="F3144" i="13"/>
  <c r="F3145" i="13"/>
  <c r="F3146" i="13"/>
  <c r="F3147" i="13"/>
  <c r="F3148" i="13"/>
  <c r="F3149" i="13"/>
  <c r="F3150" i="13"/>
  <c r="F3151" i="13"/>
  <c r="F3152" i="13"/>
  <c r="F3153" i="13"/>
  <c r="F3154" i="13"/>
  <c r="F3155" i="13"/>
  <c r="F3156" i="13"/>
  <c r="F3157" i="13"/>
  <c r="F3158" i="13"/>
  <c r="F3159" i="13"/>
  <c r="F3160" i="13"/>
  <c r="F3161" i="13"/>
  <c r="F3162" i="13"/>
  <c r="F3163" i="13"/>
  <c r="F3164" i="13"/>
  <c r="F3165" i="13"/>
  <c r="F3166" i="13"/>
  <c r="F3167" i="13"/>
  <c r="F3168" i="13"/>
  <c r="F3169" i="13"/>
  <c r="F3170" i="13"/>
  <c r="F3171" i="13"/>
  <c r="F3172" i="13"/>
  <c r="F3173" i="13"/>
  <c r="F3174" i="13"/>
  <c r="F3175" i="13"/>
  <c r="F3176" i="13"/>
  <c r="F3177" i="13"/>
  <c r="F3178" i="13"/>
  <c r="F3179" i="13"/>
  <c r="F3180" i="13"/>
  <c r="F3181" i="13"/>
  <c r="F3182" i="13"/>
  <c r="F3183" i="13"/>
  <c r="F3184" i="13"/>
  <c r="F3185" i="13"/>
  <c r="F3186" i="13"/>
  <c r="F3187" i="13"/>
  <c r="F3188" i="13"/>
  <c r="F3189" i="13"/>
  <c r="F3190" i="13"/>
  <c r="F3191" i="13"/>
  <c r="F3192" i="13"/>
  <c r="F3193" i="13"/>
  <c r="F3194" i="13"/>
  <c r="F3195" i="13"/>
  <c r="F3196" i="13"/>
  <c r="F3197" i="13"/>
  <c r="F3198" i="13"/>
  <c r="F3199" i="13"/>
  <c r="F3200" i="13"/>
  <c r="F3201" i="13"/>
  <c r="F3202" i="13"/>
  <c r="F3203" i="13"/>
  <c r="F3204" i="13"/>
  <c r="F3205" i="13"/>
  <c r="F3206" i="13"/>
  <c r="F3207" i="13"/>
  <c r="F3208" i="13"/>
  <c r="F3209" i="13"/>
  <c r="F3210" i="13"/>
  <c r="F3211" i="13"/>
  <c r="F3212" i="13"/>
  <c r="F3213" i="13"/>
  <c r="F3214" i="13"/>
  <c r="F3215" i="13"/>
  <c r="F3216" i="13"/>
  <c r="F3217" i="13"/>
  <c r="F3218" i="13"/>
  <c r="F3219" i="13"/>
  <c r="F3220" i="13"/>
  <c r="F3221" i="13"/>
  <c r="F3222" i="13"/>
  <c r="F3223" i="13"/>
  <c r="F3224" i="13"/>
  <c r="F3225" i="13"/>
  <c r="F3226" i="13"/>
  <c r="F3227" i="13"/>
  <c r="F3228" i="13"/>
  <c r="F3229" i="13"/>
  <c r="F3230" i="13"/>
  <c r="F3231" i="13"/>
  <c r="F3232" i="13"/>
  <c r="F3233" i="13"/>
  <c r="F3234" i="13"/>
  <c r="F3235" i="13"/>
  <c r="F3236" i="13"/>
  <c r="F3237" i="13"/>
  <c r="F3238" i="13"/>
  <c r="F3239" i="13"/>
  <c r="F3240" i="13"/>
  <c r="F3241" i="13"/>
  <c r="F3242" i="13"/>
  <c r="F3243" i="13"/>
  <c r="F3244" i="13"/>
  <c r="F3245" i="13"/>
  <c r="F3246" i="13"/>
  <c r="F3247" i="13"/>
  <c r="F3248" i="13"/>
  <c r="F3249" i="13"/>
  <c r="F3250" i="13"/>
  <c r="F3251" i="13"/>
  <c r="F3252" i="13"/>
  <c r="F3253" i="13"/>
  <c r="F3254" i="13"/>
  <c r="F3255" i="13"/>
  <c r="F3256" i="13"/>
  <c r="F3257" i="13"/>
  <c r="F3258" i="13"/>
  <c r="F3259" i="13"/>
  <c r="F3260" i="13"/>
  <c r="F3261" i="13"/>
  <c r="F3262" i="13"/>
  <c r="F3263" i="13"/>
  <c r="F3264" i="13"/>
  <c r="F3265" i="13"/>
  <c r="F3266" i="13"/>
  <c r="F3267" i="13"/>
  <c r="F3268" i="13"/>
  <c r="F3269" i="13"/>
  <c r="F3270" i="13"/>
  <c r="F3271" i="13"/>
  <c r="F3272" i="13"/>
  <c r="F3273" i="13"/>
  <c r="F3274" i="13"/>
  <c r="F3275" i="13"/>
  <c r="F3276" i="13"/>
  <c r="F3277" i="13"/>
  <c r="F3278" i="13"/>
  <c r="F3279" i="13"/>
  <c r="F3280" i="13"/>
  <c r="F3281" i="13"/>
  <c r="F3282" i="13"/>
  <c r="F3283" i="13"/>
  <c r="F3284" i="13"/>
  <c r="F3285" i="13"/>
  <c r="F3286" i="13"/>
  <c r="F3287" i="13"/>
  <c r="F3288" i="13"/>
  <c r="F3289" i="13"/>
  <c r="F3290" i="13"/>
  <c r="F3291" i="13"/>
  <c r="F3292" i="13"/>
  <c r="F3293" i="13"/>
  <c r="F3294" i="13"/>
  <c r="F3295" i="13"/>
  <c r="F3296" i="13"/>
  <c r="F3297" i="13"/>
  <c r="F3298" i="13"/>
  <c r="F3299" i="13"/>
  <c r="F3300" i="13"/>
  <c r="F3301" i="13"/>
  <c r="F3302" i="13"/>
  <c r="F3303" i="13"/>
  <c r="F3304" i="13"/>
  <c r="F3305" i="13"/>
  <c r="F3306" i="13"/>
  <c r="F3307" i="13"/>
  <c r="F3308" i="13"/>
  <c r="F3309" i="13"/>
  <c r="F3310" i="13"/>
  <c r="F3311" i="13"/>
  <c r="F3312" i="13"/>
  <c r="F3313" i="13"/>
  <c r="F3314" i="13"/>
  <c r="F3315" i="13"/>
  <c r="F3316" i="13"/>
  <c r="F3317" i="13"/>
  <c r="F3318" i="13"/>
  <c r="F3319" i="13"/>
  <c r="F3320" i="13"/>
  <c r="F3321" i="13"/>
  <c r="F3322" i="13"/>
  <c r="F3323" i="13"/>
  <c r="F3324" i="13"/>
  <c r="F3325" i="13"/>
  <c r="F3326" i="13"/>
  <c r="F3327" i="13"/>
  <c r="F3328" i="13"/>
  <c r="F3329" i="13"/>
  <c r="F3330" i="13"/>
  <c r="F3331" i="13"/>
  <c r="F3332" i="13"/>
  <c r="F3333" i="13"/>
  <c r="F3334" i="13"/>
  <c r="F3335" i="13"/>
  <c r="F3336" i="13"/>
  <c r="F3337" i="13"/>
  <c r="F3338" i="13"/>
  <c r="F3339" i="13"/>
  <c r="F3340" i="13"/>
  <c r="F3341" i="13"/>
  <c r="F3342" i="13"/>
  <c r="F3343" i="13"/>
  <c r="F3344" i="13"/>
  <c r="F3345" i="13"/>
  <c r="F3346" i="13"/>
  <c r="F3347" i="13"/>
  <c r="F3348" i="13"/>
  <c r="F3349" i="13"/>
  <c r="F3350" i="13"/>
  <c r="F3351" i="13"/>
  <c r="F3352" i="13"/>
  <c r="F3353" i="13"/>
  <c r="F3354" i="13"/>
  <c r="F3355" i="13"/>
  <c r="F3356" i="13"/>
  <c r="F3357" i="13"/>
  <c r="F3358" i="13"/>
  <c r="F3359" i="13"/>
  <c r="F3360" i="13"/>
  <c r="F3361" i="13"/>
  <c r="F3362" i="13"/>
  <c r="F3363" i="13"/>
  <c r="F3364" i="13"/>
  <c r="F3365" i="13"/>
  <c r="F3366" i="13"/>
  <c r="F3367" i="13"/>
  <c r="F3368" i="13"/>
  <c r="F3369" i="13"/>
  <c r="F3370" i="13"/>
  <c r="F3371" i="13"/>
  <c r="F3372" i="13"/>
  <c r="F3373" i="13"/>
  <c r="F3374" i="13"/>
  <c r="F3375" i="13"/>
  <c r="F3376" i="13"/>
  <c r="F3377" i="13"/>
  <c r="F3378" i="13"/>
  <c r="F3379" i="13"/>
  <c r="F3380" i="13"/>
  <c r="F3381" i="13"/>
  <c r="F3382" i="13"/>
  <c r="F3383" i="13"/>
  <c r="F3384" i="13"/>
  <c r="F3385" i="13"/>
  <c r="F3386" i="13"/>
  <c r="F3387" i="13"/>
  <c r="F3388" i="13"/>
  <c r="F3389" i="13"/>
  <c r="F3390" i="13"/>
  <c r="F3391" i="13"/>
  <c r="F3392" i="13"/>
  <c r="F3393" i="13"/>
  <c r="F3394" i="13"/>
  <c r="F3395" i="13"/>
  <c r="F3396" i="13"/>
  <c r="F3397" i="13"/>
  <c r="F3398" i="13"/>
  <c r="F3399" i="13"/>
  <c r="F3400" i="13"/>
  <c r="F3401" i="13"/>
  <c r="F3402" i="13"/>
  <c r="F3403" i="13"/>
  <c r="F3404" i="13"/>
  <c r="F3405" i="13"/>
  <c r="F3406" i="13"/>
  <c r="F3407" i="13"/>
  <c r="F3408" i="13"/>
  <c r="F3409" i="13"/>
  <c r="F3410" i="13"/>
  <c r="F3411" i="13"/>
  <c r="F3412" i="13"/>
  <c r="F3413" i="13"/>
  <c r="F3414" i="13"/>
  <c r="F3415" i="13"/>
  <c r="F3416" i="13"/>
  <c r="F3417" i="13"/>
  <c r="F3418" i="13"/>
  <c r="F3419" i="13"/>
  <c r="F3420" i="13"/>
  <c r="F3421" i="13"/>
  <c r="F3422" i="13"/>
  <c r="F3423" i="13"/>
  <c r="F3424" i="13"/>
  <c r="F3425" i="13"/>
  <c r="F3426" i="13"/>
  <c r="F3427" i="13"/>
  <c r="F3428" i="13"/>
  <c r="F3429" i="13"/>
  <c r="F3430" i="13"/>
  <c r="F3431" i="13"/>
  <c r="F3432" i="13"/>
  <c r="F3433" i="13"/>
  <c r="F3434" i="13"/>
  <c r="F3435" i="13"/>
  <c r="F3436" i="13"/>
  <c r="F3437" i="13"/>
  <c r="F3438" i="13"/>
  <c r="F3439" i="13"/>
  <c r="F3440" i="13"/>
  <c r="F3441" i="13"/>
  <c r="F3442" i="13"/>
  <c r="F3443" i="13"/>
  <c r="F3444" i="13"/>
  <c r="F3445" i="13"/>
  <c r="F3446" i="13"/>
  <c r="F3447" i="13"/>
  <c r="F3448" i="13"/>
  <c r="F3449" i="13"/>
  <c r="F3450" i="13"/>
  <c r="F3451" i="13"/>
  <c r="F3452" i="13"/>
  <c r="F3453" i="13"/>
  <c r="F3454" i="13"/>
  <c r="F3455" i="13"/>
  <c r="F3456" i="13"/>
  <c r="F3457" i="13"/>
  <c r="F3458" i="13"/>
  <c r="F3459" i="13"/>
  <c r="F3460" i="13"/>
  <c r="F3461" i="13"/>
  <c r="F3462" i="13"/>
  <c r="F3463" i="13"/>
  <c r="F3464" i="13"/>
  <c r="F3465" i="13"/>
  <c r="F3466" i="13"/>
  <c r="F3467" i="13"/>
  <c r="F3468" i="13"/>
  <c r="F3469" i="13"/>
  <c r="F3470" i="13"/>
  <c r="F3471" i="13"/>
  <c r="F3472" i="13"/>
  <c r="F3473" i="13"/>
  <c r="F3474" i="13"/>
  <c r="F3475" i="13"/>
  <c r="F3476" i="13"/>
  <c r="F3477" i="13"/>
  <c r="F3478" i="13"/>
  <c r="F3479" i="13"/>
  <c r="F3480" i="13"/>
  <c r="F3481" i="13"/>
  <c r="F3482" i="13"/>
  <c r="F3483" i="13"/>
  <c r="F3484" i="13"/>
  <c r="F3485" i="13"/>
  <c r="F3486" i="13"/>
  <c r="F3487" i="13"/>
  <c r="F3488" i="13"/>
  <c r="F3489" i="13"/>
  <c r="F3490" i="13"/>
  <c r="F3491" i="13"/>
  <c r="F3492" i="13"/>
  <c r="F3493" i="13"/>
  <c r="F3494" i="13"/>
  <c r="F3495" i="13"/>
  <c r="F3496" i="13"/>
  <c r="F3497" i="13"/>
  <c r="F3498" i="13"/>
  <c r="F3499" i="13"/>
  <c r="F3500" i="13"/>
  <c r="F3501" i="13"/>
  <c r="F3502" i="13"/>
  <c r="F3503" i="13"/>
  <c r="F3504" i="13"/>
  <c r="F3505" i="13"/>
  <c r="F3506" i="13"/>
  <c r="F3507" i="13"/>
  <c r="F3508" i="13"/>
  <c r="F3509" i="13"/>
  <c r="F3510" i="13"/>
  <c r="F3511" i="13"/>
  <c r="F3512" i="13"/>
  <c r="F3513" i="13"/>
  <c r="F3514" i="13"/>
  <c r="F3515" i="13"/>
  <c r="F3516" i="13"/>
  <c r="F3517" i="13"/>
  <c r="F3518" i="13"/>
  <c r="F3519" i="13"/>
  <c r="F3520" i="13"/>
  <c r="F3521" i="13"/>
  <c r="F3522" i="13"/>
  <c r="F3523" i="13"/>
  <c r="F3524" i="13"/>
  <c r="F3525" i="13"/>
  <c r="F3526" i="13"/>
  <c r="F3527" i="13"/>
  <c r="F3528" i="13"/>
  <c r="F3529" i="13"/>
  <c r="F3530" i="13"/>
  <c r="F3531" i="13"/>
  <c r="F3532" i="13"/>
  <c r="F3533" i="13"/>
  <c r="F3534" i="13"/>
  <c r="F3535" i="13"/>
  <c r="F3536" i="13"/>
  <c r="F3537" i="13"/>
  <c r="F3538" i="13"/>
  <c r="F3539" i="13"/>
  <c r="F3540" i="13"/>
  <c r="F3541" i="13"/>
  <c r="F3542" i="13"/>
  <c r="F3543" i="13"/>
  <c r="F3544" i="13"/>
  <c r="F3545" i="13"/>
  <c r="F3546" i="13"/>
  <c r="F3547" i="13"/>
  <c r="F3548" i="13"/>
  <c r="F3549" i="13"/>
  <c r="F3550" i="13"/>
  <c r="F3551" i="13"/>
  <c r="F3552" i="13"/>
  <c r="F3553" i="13"/>
  <c r="F3554" i="13"/>
  <c r="F3555" i="13"/>
  <c r="F3556" i="13"/>
  <c r="F3557" i="13"/>
  <c r="F3558" i="13"/>
  <c r="F3559" i="13"/>
  <c r="F3560" i="13"/>
  <c r="F3561" i="13"/>
  <c r="F3562" i="13"/>
  <c r="F3563" i="13"/>
  <c r="F3564" i="13"/>
  <c r="F3565" i="13"/>
  <c r="F3566" i="13"/>
  <c r="F3567" i="13"/>
  <c r="F3568" i="13"/>
  <c r="F3569" i="13"/>
  <c r="F3570" i="13"/>
  <c r="F3571" i="13"/>
  <c r="F3572" i="13"/>
  <c r="F3573" i="13"/>
  <c r="F3574" i="13"/>
  <c r="F3575" i="13"/>
  <c r="F3576" i="13"/>
  <c r="F3577" i="13"/>
  <c r="F3578" i="13"/>
  <c r="F3579" i="13"/>
  <c r="F3580" i="13"/>
  <c r="F3581" i="13"/>
  <c r="F3582" i="13"/>
  <c r="F3583" i="13"/>
  <c r="F3584" i="13"/>
  <c r="F3585" i="13"/>
  <c r="F3586" i="13"/>
  <c r="F3587" i="13"/>
  <c r="F3588" i="13"/>
  <c r="F3589" i="13"/>
  <c r="F3590" i="13"/>
  <c r="F3591" i="13"/>
  <c r="F3592" i="13"/>
  <c r="F3593" i="13"/>
  <c r="F3594" i="13"/>
  <c r="F3595" i="13"/>
  <c r="F3596" i="13"/>
  <c r="F3597" i="13"/>
  <c r="F3598" i="13"/>
  <c r="F3599" i="13"/>
  <c r="F3600" i="13"/>
  <c r="F3601" i="13"/>
  <c r="F3602" i="13"/>
  <c r="F3603" i="13"/>
  <c r="F3604" i="13"/>
  <c r="F3605" i="13"/>
  <c r="F3606" i="13"/>
  <c r="F3607" i="13"/>
  <c r="F3608" i="13"/>
  <c r="F3609" i="13"/>
  <c r="F3610" i="13"/>
  <c r="F3611" i="13"/>
  <c r="F3612" i="13"/>
  <c r="F3613" i="13"/>
  <c r="F3614" i="13"/>
  <c r="F3615" i="13"/>
  <c r="F3616" i="13"/>
  <c r="F3617" i="13"/>
  <c r="F3618" i="13"/>
  <c r="F3619" i="13"/>
  <c r="F3620" i="13"/>
  <c r="F3621" i="13"/>
  <c r="F3622" i="13"/>
  <c r="F3623" i="13"/>
  <c r="F3624" i="13"/>
  <c r="F3625" i="13"/>
  <c r="F3626" i="13"/>
  <c r="F3627" i="13"/>
  <c r="F3628" i="13"/>
  <c r="F3629" i="13"/>
  <c r="F3630" i="13"/>
  <c r="F3631" i="13"/>
  <c r="F3632" i="13"/>
  <c r="F3633" i="13"/>
  <c r="F3634" i="13"/>
  <c r="F3635" i="13"/>
  <c r="F3636" i="13"/>
  <c r="F3637" i="13"/>
  <c r="F3638" i="13"/>
  <c r="F3639" i="13"/>
  <c r="F3640" i="13"/>
  <c r="F3641" i="13"/>
  <c r="F3642" i="13"/>
  <c r="F3643" i="13"/>
  <c r="F3644" i="13"/>
  <c r="F3645" i="13"/>
  <c r="F3646" i="13"/>
  <c r="F3647" i="13"/>
  <c r="F3648" i="13"/>
  <c r="F3649" i="13"/>
  <c r="F3650" i="13"/>
  <c r="F3651" i="13"/>
  <c r="F3652" i="13"/>
  <c r="F3653" i="13"/>
  <c r="F3654" i="13"/>
  <c r="F3655" i="13"/>
  <c r="F3656" i="13"/>
  <c r="F3657" i="13"/>
  <c r="F3658" i="13"/>
  <c r="F3659" i="13"/>
  <c r="F3660" i="13"/>
  <c r="F3661" i="13"/>
  <c r="F3662" i="13"/>
  <c r="F3663" i="13"/>
  <c r="F3664" i="13"/>
  <c r="F3665" i="13"/>
  <c r="F3666" i="13"/>
  <c r="F3667" i="13"/>
  <c r="F3668" i="13"/>
  <c r="F3669" i="13"/>
  <c r="F3670" i="13"/>
  <c r="F3671" i="13"/>
  <c r="F3672" i="13"/>
  <c r="F3673" i="13"/>
  <c r="F3674" i="13"/>
  <c r="F3675" i="13"/>
  <c r="F3676" i="13"/>
  <c r="F3677" i="13"/>
  <c r="F3678" i="13"/>
  <c r="F3679" i="13"/>
  <c r="F3680" i="13"/>
  <c r="F3681" i="13"/>
  <c r="F3682" i="13"/>
  <c r="F3683" i="13"/>
  <c r="F3684" i="13"/>
  <c r="F3685" i="13"/>
  <c r="F3686" i="13"/>
  <c r="F3687" i="13"/>
  <c r="F3688" i="13"/>
  <c r="F3689" i="13"/>
  <c r="F3690" i="13"/>
  <c r="F3691" i="13"/>
  <c r="F3692" i="13"/>
  <c r="F3693" i="13"/>
  <c r="F3694" i="13"/>
  <c r="F3695" i="13"/>
  <c r="F3696" i="13"/>
  <c r="F3697" i="13"/>
  <c r="F3698" i="13"/>
  <c r="F3699" i="13"/>
  <c r="F3700" i="13"/>
  <c r="F3701" i="13"/>
  <c r="F3702" i="13"/>
  <c r="F3703" i="13"/>
  <c r="F3704" i="13"/>
  <c r="F3705" i="13"/>
  <c r="F3706" i="13"/>
  <c r="F3707" i="13"/>
  <c r="F3708" i="13"/>
  <c r="F3709" i="13"/>
  <c r="F3710" i="13"/>
  <c r="F3711" i="13"/>
  <c r="F3712" i="13"/>
  <c r="F3713" i="13"/>
  <c r="F3714" i="13"/>
  <c r="F3715" i="13"/>
  <c r="F3716" i="13"/>
  <c r="F3717" i="13"/>
  <c r="F3718" i="13"/>
  <c r="F3719" i="13"/>
  <c r="F3720" i="13"/>
  <c r="F3721" i="13"/>
  <c r="F3722" i="13"/>
  <c r="F3723" i="13"/>
  <c r="F3724" i="13"/>
  <c r="F3725" i="13"/>
  <c r="F3726" i="13"/>
  <c r="F3727" i="13"/>
  <c r="F3728" i="13"/>
  <c r="F3729" i="13"/>
  <c r="F3730" i="13"/>
  <c r="F3731" i="13"/>
  <c r="F3732" i="13"/>
  <c r="F3733" i="13"/>
  <c r="F3734" i="13"/>
  <c r="F3735" i="13"/>
  <c r="F3736" i="13"/>
  <c r="F3737" i="13"/>
  <c r="F3738" i="13"/>
  <c r="F3739" i="13"/>
  <c r="F3740" i="13"/>
  <c r="F3741" i="13"/>
  <c r="F3742" i="13"/>
  <c r="F3743" i="13"/>
  <c r="F3744" i="13"/>
  <c r="F3745" i="13"/>
  <c r="F3746" i="13"/>
  <c r="F3747" i="13"/>
  <c r="F3748" i="13"/>
  <c r="F3749" i="13"/>
  <c r="F3750" i="13"/>
  <c r="F3751" i="13"/>
  <c r="F3752" i="13"/>
  <c r="F3753" i="13"/>
  <c r="F3754" i="13"/>
  <c r="F3755" i="13"/>
  <c r="F3756" i="13"/>
  <c r="F3757" i="13"/>
  <c r="F3758" i="13"/>
  <c r="F3759" i="13"/>
  <c r="F3760" i="13"/>
  <c r="F3761" i="13"/>
  <c r="F3762" i="13"/>
  <c r="F3763" i="13"/>
  <c r="F3764" i="13"/>
  <c r="F3765" i="13"/>
  <c r="F3766" i="13"/>
  <c r="F3767" i="13"/>
  <c r="F3768" i="13"/>
  <c r="F3769" i="13"/>
  <c r="F3770" i="13"/>
  <c r="F3771" i="13"/>
  <c r="F3772" i="13"/>
  <c r="F3773" i="13"/>
  <c r="F3774" i="13"/>
  <c r="F3775" i="13"/>
  <c r="F3776" i="13"/>
  <c r="F3777" i="13"/>
  <c r="F3778" i="13"/>
  <c r="F3779" i="13"/>
  <c r="F3780" i="13"/>
  <c r="F3781" i="13"/>
  <c r="F3782" i="13"/>
  <c r="F3783" i="13"/>
  <c r="F3784" i="13"/>
  <c r="F3785" i="13"/>
  <c r="F3786" i="13"/>
  <c r="F3787" i="13"/>
  <c r="F3788" i="13"/>
  <c r="F3789" i="13"/>
  <c r="F3790" i="13"/>
  <c r="F3791" i="13"/>
  <c r="F3792" i="13"/>
  <c r="F3793" i="13"/>
  <c r="F3794" i="13"/>
  <c r="F3795" i="13"/>
  <c r="F3796" i="13"/>
  <c r="F3797" i="13"/>
  <c r="F3798" i="13"/>
  <c r="F3799" i="13"/>
  <c r="F3800" i="13"/>
  <c r="F3801" i="13"/>
  <c r="F3802" i="13"/>
  <c r="F3803" i="13"/>
  <c r="F3804" i="13"/>
  <c r="F3805" i="13"/>
  <c r="F3806" i="13"/>
  <c r="F3807" i="13"/>
  <c r="F3808" i="13"/>
  <c r="F3809" i="13"/>
  <c r="F3810" i="13"/>
  <c r="F3811" i="13"/>
  <c r="F3812" i="13"/>
  <c r="F3813" i="13"/>
  <c r="F3814" i="13"/>
  <c r="F3815" i="13"/>
  <c r="F3816" i="13"/>
  <c r="F3817" i="13"/>
  <c r="F3818" i="13"/>
  <c r="F3819" i="13"/>
  <c r="F3820" i="13"/>
  <c r="F3821" i="13"/>
  <c r="F3822" i="13"/>
  <c r="F3823" i="13"/>
  <c r="F3824" i="13"/>
  <c r="F3825" i="13"/>
  <c r="F3826" i="13"/>
  <c r="F3827" i="13"/>
  <c r="F3828" i="13"/>
  <c r="F3829" i="13"/>
  <c r="F3830" i="13"/>
  <c r="F3831" i="13"/>
  <c r="F3832" i="13"/>
  <c r="F3833" i="13"/>
  <c r="F3834" i="13"/>
  <c r="F3835" i="13"/>
  <c r="F3836" i="13"/>
  <c r="F3837" i="13"/>
  <c r="F3838" i="13"/>
  <c r="F3839" i="13"/>
  <c r="F3840" i="13"/>
  <c r="F3841" i="13"/>
  <c r="F3842" i="13"/>
  <c r="F3843" i="13"/>
  <c r="F3844" i="13"/>
  <c r="F3845" i="13"/>
  <c r="F3846" i="13"/>
  <c r="F3847" i="13"/>
  <c r="F3848" i="13"/>
  <c r="F3849" i="13"/>
  <c r="F3850" i="13"/>
  <c r="F3851" i="13"/>
  <c r="F3852" i="13"/>
  <c r="F3853" i="13"/>
  <c r="F3854" i="13"/>
  <c r="F3855" i="13"/>
  <c r="F3856" i="13"/>
  <c r="F3857" i="13"/>
  <c r="F3858" i="13"/>
  <c r="F3859" i="13"/>
  <c r="F3860" i="13"/>
  <c r="F3861" i="13"/>
  <c r="F3862" i="13"/>
  <c r="F3863" i="13"/>
  <c r="F3864" i="13"/>
  <c r="F3865" i="13"/>
  <c r="F3866" i="13"/>
  <c r="F3867" i="13"/>
  <c r="F3868" i="13"/>
  <c r="F3869" i="13"/>
  <c r="F3870" i="13"/>
  <c r="F3871" i="13"/>
  <c r="F3872" i="13"/>
  <c r="F3873" i="13"/>
  <c r="F3874" i="13"/>
  <c r="F3875" i="13"/>
  <c r="F3876" i="13"/>
  <c r="F3877" i="13"/>
  <c r="F3878" i="13"/>
  <c r="F3879" i="13"/>
  <c r="F3880" i="13"/>
  <c r="F3881" i="13"/>
  <c r="F3882" i="13"/>
  <c r="F3883" i="13"/>
  <c r="F3884" i="13"/>
  <c r="F3885" i="13"/>
  <c r="F3886" i="13"/>
  <c r="F3887" i="13"/>
  <c r="F3888" i="13"/>
  <c r="F3889" i="13"/>
  <c r="F3890" i="13"/>
  <c r="F3891" i="13"/>
  <c r="F3892" i="13"/>
  <c r="F3893" i="13"/>
  <c r="F3894" i="13"/>
  <c r="F3895" i="13"/>
  <c r="F3896" i="13"/>
  <c r="F3897" i="13"/>
  <c r="F3898" i="13"/>
  <c r="F3899" i="13"/>
  <c r="F3900" i="13"/>
  <c r="F3901" i="13"/>
  <c r="F3902" i="13"/>
  <c r="F3903" i="13"/>
  <c r="F3904" i="13"/>
  <c r="F3905" i="13"/>
  <c r="F3906" i="13"/>
  <c r="F3907" i="13"/>
  <c r="F3908" i="13"/>
  <c r="F3909" i="13"/>
  <c r="F3910" i="13"/>
  <c r="F3911" i="13"/>
  <c r="F3912" i="13"/>
  <c r="F3913" i="13"/>
  <c r="F3914" i="13"/>
  <c r="F3915" i="13"/>
  <c r="F3916" i="13"/>
  <c r="F3917" i="13"/>
  <c r="F3918" i="13"/>
  <c r="F3919" i="13"/>
  <c r="F3920" i="13"/>
  <c r="F3921" i="13"/>
  <c r="F3922" i="13"/>
  <c r="F3923" i="13"/>
  <c r="F3924" i="13"/>
  <c r="F3925" i="13"/>
  <c r="F3926" i="13"/>
  <c r="F3927" i="13"/>
  <c r="F3928" i="13"/>
  <c r="F3929" i="13"/>
  <c r="F3930" i="13"/>
  <c r="F3931" i="13"/>
  <c r="F3932" i="13"/>
  <c r="F3933" i="13"/>
  <c r="F3934" i="13"/>
  <c r="F3935" i="13"/>
  <c r="F3936" i="13"/>
  <c r="F3937" i="13"/>
  <c r="F3938" i="13"/>
  <c r="F3939" i="13"/>
  <c r="F3940" i="13"/>
  <c r="F3941" i="13"/>
  <c r="F3942" i="13"/>
  <c r="F3943" i="13"/>
  <c r="F3944" i="13"/>
  <c r="F3945" i="13"/>
  <c r="F3946" i="13"/>
  <c r="F3947" i="13"/>
  <c r="F3948" i="13"/>
  <c r="F3949" i="13"/>
  <c r="F3950" i="13"/>
  <c r="F3951" i="13"/>
  <c r="F3952" i="13"/>
  <c r="F3953" i="13"/>
  <c r="F3954" i="13"/>
  <c r="F3955" i="13"/>
  <c r="F3956" i="13"/>
  <c r="F3957" i="13"/>
  <c r="F3958" i="13"/>
  <c r="F3959" i="13"/>
  <c r="F3960" i="13"/>
  <c r="F3961" i="13"/>
  <c r="F3962" i="13"/>
  <c r="F3963" i="13"/>
  <c r="F3964" i="13"/>
  <c r="F3965" i="13"/>
  <c r="F3966" i="13"/>
  <c r="F3967" i="13"/>
  <c r="F3968" i="13"/>
  <c r="F3969" i="13"/>
  <c r="F3970" i="13"/>
  <c r="F3971" i="13"/>
  <c r="F3972" i="13"/>
  <c r="F3973" i="13"/>
  <c r="F3974" i="13"/>
  <c r="F3975" i="13"/>
  <c r="F3976" i="13"/>
  <c r="F3977" i="13"/>
  <c r="F3978" i="13"/>
  <c r="F3979" i="13"/>
  <c r="F3980" i="13"/>
  <c r="F3981" i="13"/>
  <c r="F3982" i="13"/>
  <c r="F3983" i="13"/>
  <c r="F3984" i="13"/>
  <c r="F3985" i="13"/>
  <c r="F3986" i="13"/>
  <c r="F3987" i="13"/>
  <c r="F3988" i="13"/>
  <c r="F3989" i="13"/>
  <c r="F3990" i="13"/>
  <c r="F3991" i="13"/>
  <c r="F3992" i="13"/>
  <c r="F3993" i="13"/>
  <c r="F3994" i="13"/>
  <c r="F3995" i="13"/>
  <c r="F3996" i="13"/>
  <c r="F3997" i="13"/>
  <c r="F3998" i="13"/>
  <c r="F3999" i="13"/>
  <c r="F4000" i="13"/>
  <c r="F4001" i="13"/>
  <c r="F4002" i="13"/>
  <c r="F4003" i="13"/>
  <c r="F4004" i="13"/>
  <c r="F4005" i="13"/>
  <c r="F4006" i="13"/>
  <c r="F4007" i="13"/>
  <c r="F4008" i="13"/>
  <c r="F4009" i="13"/>
  <c r="F4010" i="13"/>
  <c r="F4011" i="13"/>
  <c r="F4012" i="13"/>
  <c r="F4013" i="13"/>
  <c r="F4014" i="13"/>
  <c r="F4015" i="13"/>
  <c r="F4016" i="13"/>
  <c r="F4017" i="13"/>
  <c r="F4018" i="13"/>
  <c r="F4019" i="13"/>
  <c r="F4020" i="13"/>
  <c r="F4021" i="13"/>
  <c r="F4022" i="13"/>
  <c r="F4023" i="13"/>
  <c r="F4024" i="13"/>
  <c r="F4025" i="13"/>
  <c r="F4026" i="13"/>
  <c r="F4027" i="13"/>
  <c r="F4028" i="13"/>
  <c r="F4029" i="13"/>
  <c r="F4030" i="13"/>
  <c r="F4031" i="13"/>
  <c r="F4032" i="13"/>
  <c r="F4033" i="13"/>
  <c r="F4034" i="13"/>
  <c r="F4035" i="13"/>
  <c r="F4036" i="13"/>
  <c r="F4037" i="13"/>
  <c r="F4038" i="13"/>
  <c r="F4039" i="13"/>
  <c r="F4040" i="13"/>
  <c r="F4041" i="13"/>
  <c r="F4042" i="13"/>
  <c r="F4043" i="13"/>
  <c r="F4044" i="13"/>
  <c r="F4045" i="13"/>
  <c r="F4046" i="13"/>
  <c r="F4047" i="13"/>
  <c r="F4048" i="13"/>
  <c r="F4049" i="13"/>
  <c r="F4050" i="13"/>
  <c r="F4051" i="13"/>
  <c r="F4052" i="13"/>
  <c r="F4053" i="13"/>
  <c r="F4054" i="13"/>
  <c r="F4055" i="13"/>
  <c r="F4056" i="13"/>
  <c r="F4057" i="13"/>
  <c r="F4058" i="13"/>
  <c r="F4059" i="13"/>
  <c r="F4060" i="13"/>
  <c r="F4061" i="13"/>
  <c r="F4062" i="13"/>
  <c r="F4063" i="13"/>
  <c r="F4064" i="13"/>
  <c r="F4065" i="13"/>
  <c r="F4066" i="13"/>
  <c r="F4067" i="13"/>
  <c r="F4068" i="13"/>
  <c r="F4069" i="13"/>
  <c r="F4070" i="13"/>
  <c r="F4071" i="13"/>
  <c r="F4072" i="13"/>
  <c r="F4073" i="13"/>
  <c r="F4074" i="13"/>
  <c r="F4075" i="13"/>
  <c r="F4076" i="13"/>
  <c r="F4077" i="13"/>
  <c r="F4078" i="13"/>
  <c r="F4079" i="13"/>
  <c r="F4080" i="13"/>
  <c r="F4081" i="13"/>
  <c r="F4082" i="13"/>
  <c r="F4083" i="13"/>
  <c r="F4084" i="13"/>
  <c r="F4085" i="13"/>
  <c r="F4086" i="13"/>
  <c r="F4087" i="13"/>
  <c r="F4088" i="13"/>
  <c r="F4089" i="13"/>
  <c r="F4090" i="13"/>
  <c r="F4091" i="13"/>
  <c r="F4092" i="13"/>
  <c r="F4093" i="13"/>
  <c r="F4094" i="13"/>
  <c r="F4095" i="13"/>
  <c r="F4096" i="13"/>
  <c r="F4097" i="13"/>
  <c r="F4098" i="13"/>
  <c r="F4099" i="13"/>
  <c r="F4100" i="13"/>
  <c r="F4101" i="13"/>
  <c r="F4102" i="13"/>
  <c r="F4103" i="13"/>
  <c r="F4104" i="13"/>
  <c r="F4105" i="13"/>
  <c r="F4106" i="13"/>
  <c r="F4107" i="13"/>
  <c r="F4108" i="13"/>
  <c r="F4109" i="13"/>
  <c r="F4110" i="13"/>
  <c r="F4111" i="13"/>
  <c r="F4112" i="13"/>
  <c r="F4113" i="13"/>
  <c r="F4114" i="13"/>
  <c r="F4115" i="13"/>
  <c r="F4116" i="13"/>
  <c r="F4117" i="13"/>
  <c r="F4118" i="13"/>
  <c r="F4119" i="13"/>
  <c r="F4120" i="13"/>
  <c r="F4121" i="13"/>
  <c r="F4122" i="13"/>
  <c r="F4123" i="13"/>
  <c r="F4124" i="13"/>
  <c r="F4125" i="13"/>
  <c r="F4126" i="13"/>
  <c r="F4127" i="13"/>
  <c r="F4128" i="13"/>
  <c r="F4129" i="13"/>
  <c r="F4130" i="13"/>
  <c r="F4131" i="13"/>
  <c r="F4132" i="13"/>
  <c r="F4133" i="13"/>
  <c r="F4134" i="13"/>
  <c r="F4135" i="13"/>
  <c r="F4136" i="13"/>
  <c r="F4137" i="13"/>
  <c r="F4138" i="13"/>
  <c r="F4139" i="13"/>
  <c r="F4140" i="13"/>
  <c r="F4141" i="13"/>
  <c r="F4142" i="13"/>
  <c r="F4143" i="13"/>
  <c r="F4144" i="13"/>
  <c r="F4145" i="13"/>
  <c r="F4146" i="13"/>
  <c r="F4147" i="13"/>
  <c r="F4148" i="13"/>
  <c r="F4149" i="13"/>
  <c r="F4150" i="13"/>
  <c r="F4151" i="13"/>
  <c r="F4152" i="13"/>
  <c r="F4153" i="13"/>
  <c r="F4154" i="13"/>
  <c r="F4155" i="13"/>
  <c r="F4156" i="13"/>
  <c r="F4157" i="13"/>
  <c r="F4158" i="13"/>
  <c r="F4159" i="13"/>
  <c r="F4160" i="13"/>
  <c r="F4161" i="13"/>
  <c r="F4162" i="13"/>
  <c r="F4163" i="13"/>
  <c r="F4164" i="13"/>
  <c r="F4165" i="13"/>
  <c r="F4166" i="13"/>
  <c r="F4167" i="13"/>
  <c r="F4168" i="13"/>
  <c r="F4169" i="13"/>
  <c r="F4170" i="13"/>
  <c r="F4171" i="13"/>
  <c r="F4172" i="13"/>
  <c r="F4173" i="13"/>
  <c r="F4174" i="13"/>
  <c r="F4175" i="13"/>
  <c r="F4176" i="13"/>
  <c r="F4177" i="13"/>
  <c r="F4178" i="13"/>
  <c r="F4179" i="13"/>
  <c r="F4180" i="13"/>
  <c r="F4181" i="13"/>
  <c r="F4182" i="13"/>
  <c r="F4183" i="13"/>
  <c r="F4184" i="13"/>
  <c r="F4185" i="13"/>
  <c r="F4186" i="13"/>
  <c r="F4187" i="13"/>
  <c r="F4188" i="13"/>
  <c r="F4189" i="13"/>
  <c r="F4190" i="13"/>
  <c r="F4191" i="13"/>
  <c r="F4192" i="13"/>
  <c r="F4193" i="13"/>
  <c r="F4194" i="13"/>
  <c r="F4195" i="13"/>
  <c r="F4196" i="13"/>
  <c r="F4197" i="13"/>
  <c r="F4198" i="13"/>
  <c r="F4199" i="13"/>
  <c r="F4200" i="13"/>
  <c r="F4201" i="13"/>
  <c r="F4202" i="13"/>
  <c r="F4203" i="13"/>
  <c r="F4204" i="13"/>
  <c r="F4205" i="13"/>
  <c r="F4206" i="13"/>
  <c r="F4207" i="13"/>
  <c r="F4208" i="13"/>
  <c r="F4209" i="13"/>
  <c r="F4210" i="13"/>
  <c r="F4211" i="13"/>
  <c r="F4212" i="13"/>
  <c r="F4213" i="13"/>
  <c r="F4214" i="13"/>
  <c r="F4215" i="13"/>
  <c r="F4216" i="13"/>
  <c r="F4217" i="13"/>
  <c r="F4218" i="13"/>
  <c r="F4219" i="13"/>
  <c r="F4220" i="13"/>
  <c r="F4221" i="13"/>
  <c r="F4222" i="13"/>
  <c r="F4223" i="13"/>
  <c r="F4224" i="13"/>
  <c r="F4225" i="13"/>
  <c r="F4226" i="13"/>
  <c r="F4227" i="13"/>
  <c r="F4228" i="13"/>
  <c r="F4229" i="13"/>
  <c r="F4230" i="13"/>
  <c r="F4231" i="13"/>
  <c r="F4232" i="13"/>
  <c r="F4233" i="13"/>
  <c r="F4234" i="13"/>
  <c r="F4235" i="13"/>
  <c r="F4236" i="13"/>
  <c r="F4237" i="13"/>
  <c r="F4238" i="13"/>
  <c r="F4239" i="13"/>
  <c r="F4240" i="13"/>
  <c r="F4241" i="13"/>
  <c r="F4242" i="13"/>
  <c r="F4243" i="13"/>
  <c r="F4244" i="13"/>
  <c r="F4245" i="13"/>
  <c r="F4246" i="13"/>
  <c r="F4247" i="13"/>
  <c r="F4248" i="13"/>
  <c r="F4249" i="13"/>
  <c r="F4250" i="13"/>
  <c r="F4251" i="13"/>
  <c r="F4252" i="13"/>
  <c r="F4253" i="13"/>
  <c r="F4254" i="13"/>
  <c r="F4255" i="13"/>
  <c r="F4256" i="13"/>
  <c r="F4257" i="13"/>
  <c r="F4258" i="13"/>
  <c r="F4259" i="13"/>
  <c r="F4260" i="13"/>
  <c r="F4261" i="13"/>
  <c r="F4262" i="13"/>
  <c r="F4263" i="13"/>
  <c r="F4264" i="13"/>
  <c r="F4265" i="13"/>
  <c r="F4266" i="13"/>
  <c r="F4267" i="13"/>
  <c r="F4268" i="13"/>
  <c r="F4269" i="13"/>
  <c r="F4270" i="13"/>
  <c r="F4271" i="13"/>
  <c r="F4272" i="13"/>
  <c r="F4273" i="13"/>
  <c r="F4274" i="13"/>
  <c r="F4275" i="13"/>
  <c r="F4276" i="13"/>
  <c r="F4277" i="13"/>
  <c r="F4278" i="13"/>
  <c r="F4279" i="13"/>
  <c r="F4280" i="13"/>
  <c r="F4281" i="13"/>
  <c r="F4282" i="13"/>
  <c r="F4283" i="13"/>
  <c r="F4284" i="13"/>
  <c r="F4285" i="13"/>
  <c r="F4286" i="13"/>
  <c r="F4287" i="13"/>
  <c r="F4288" i="13"/>
  <c r="F4289" i="13"/>
  <c r="F4290" i="13"/>
  <c r="F4291" i="13"/>
  <c r="F4292" i="13"/>
  <c r="F4293" i="13"/>
  <c r="F4294" i="13"/>
  <c r="F4295" i="13"/>
  <c r="F4296" i="13"/>
  <c r="F4297" i="13"/>
  <c r="F4298" i="13"/>
  <c r="F4299" i="13"/>
  <c r="F4300" i="13"/>
  <c r="F4301" i="13"/>
  <c r="F4302" i="13"/>
  <c r="F4303" i="13"/>
  <c r="F4304" i="13"/>
  <c r="F4305" i="13"/>
  <c r="F4306" i="13"/>
  <c r="F4307" i="13"/>
  <c r="F4308" i="13"/>
  <c r="F4309" i="13"/>
  <c r="F4310" i="13"/>
  <c r="F4311" i="13"/>
  <c r="F4312" i="13"/>
  <c r="F4313" i="13"/>
  <c r="F4314" i="13"/>
  <c r="F4315" i="13"/>
  <c r="F4316" i="13"/>
  <c r="F4317" i="13"/>
  <c r="F4318" i="13"/>
  <c r="F4319" i="13"/>
  <c r="F4320" i="13"/>
  <c r="F4321" i="13"/>
  <c r="F4322" i="13"/>
  <c r="F4323" i="13"/>
  <c r="F4324" i="13"/>
  <c r="F4325" i="13"/>
  <c r="F4326" i="13"/>
  <c r="F4327" i="13"/>
  <c r="F4328" i="13"/>
  <c r="F4329" i="13"/>
  <c r="F4330" i="13"/>
  <c r="F4331" i="13"/>
  <c r="F4332" i="13"/>
  <c r="F4333" i="13"/>
  <c r="F4334" i="13"/>
  <c r="F4335" i="13"/>
  <c r="F4336" i="13"/>
  <c r="F4337" i="13"/>
  <c r="F4338" i="13"/>
  <c r="F4339" i="13"/>
  <c r="F4340" i="13"/>
  <c r="F4341" i="13"/>
  <c r="F4342" i="13"/>
  <c r="F4343" i="13"/>
  <c r="F4344" i="13"/>
  <c r="F4345" i="13"/>
  <c r="F4346" i="13"/>
  <c r="F4347" i="13"/>
  <c r="F4348" i="13"/>
  <c r="F4349" i="13"/>
  <c r="F4350" i="13"/>
  <c r="F4351" i="13"/>
  <c r="F4352" i="13"/>
  <c r="F4353" i="13"/>
  <c r="F4354" i="13"/>
  <c r="F4355" i="13"/>
  <c r="F4356" i="13"/>
  <c r="F4357" i="13"/>
  <c r="F4358" i="13"/>
  <c r="F4359" i="13"/>
  <c r="F4360" i="13"/>
  <c r="F4361" i="13"/>
  <c r="F4362" i="13"/>
  <c r="F4363" i="13"/>
  <c r="F4364" i="13"/>
  <c r="F4365" i="13"/>
  <c r="F4366" i="13"/>
  <c r="F4367" i="13"/>
  <c r="F4368" i="13"/>
  <c r="F4369" i="13"/>
  <c r="F4370" i="13"/>
  <c r="F4371" i="13"/>
  <c r="F4372" i="13"/>
  <c r="F4373" i="13"/>
  <c r="F4374" i="13"/>
  <c r="F4375" i="13"/>
  <c r="F4376" i="13"/>
  <c r="F4377" i="13"/>
  <c r="F4378" i="13"/>
  <c r="F4379" i="13"/>
  <c r="F4380" i="13"/>
  <c r="F4381" i="13"/>
  <c r="F4382" i="13"/>
  <c r="F4383" i="13"/>
  <c r="F4384" i="13"/>
  <c r="F4385" i="13"/>
  <c r="F4386" i="13"/>
  <c r="F4387" i="13"/>
  <c r="F4388" i="13"/>
  <c r="F4389" i="13"/>
  <c r="F4390" i="13"/>
  <c r="F4391" i="13"/>
  <c r="F4392" i="13"/>
  <c r="F4393" i="13"/>
  <c r="F4394" i="13"/>
  <c r="F4395" i="13"/>
  <c r="F4396" i="13"/>
  <c r="F4397" i="13"/>
  <c r="F4398" i="13"/>
  <c r="F4399" i="13"/>
  <c r="F4400" i="13"/>
  <c r="F4401" i="13"/>
  <c r="F4402" i="13"/>
  <c r="F4403" i="13"/>
  <c r="F4404" i="13"/>
  <c r="F4405" i="13"/>
  <c r="F4406" i="13"/>
  <c r="F4407" i="13"/>
  <c r="F4408" i="13"/>
  <c r="F4409" i="13"/>
  <c r="F4410" i="13"/>
  <c r="F4411" i="13"/>
  <c r="F4412" i="13"/>
  <c r="F4413" i="13"/>
  <c r="F4414" i="13"/>
  <c r="F4415" i="13"/>
  <c r="F4416" i="13"/>
  <c r="F4417" i="13"/>
  <c r="F4418" i="13"/>
  <c r="F4419" i="13"/>
  <c r="F4420" i="13"/>
  <c r="F4421" i="13"/>
  <c r="F4422" i="13"/>
  <c r="F4423" i="13"/>
  <c r="F4424" i="13"/>
  <c r="F4425" i="13"/>
  <c r="F4426" i="13"/>
  <c r="F4427" i="13"/>
  <c r="F4428" i="13"/>
  <c r="F4429" i="13"/>
  <c r="F4430" i="13"/>
  <c r="F4431" i="13"/>
  <c r="F4432" i="13"/>
  <c r="F4433" i="13"/>
  <c r="F4434" i="13"/>
  <c r="F4435" i="13"/>
  <c r="F4436" i="13"/>
  <c r="F4437" i="13"/>
  <c r="F4438" i="13"/>
  <c r="F4439" i="13"/>
  <c r="F4440" i="13"/>
  <c r="F4441" i="13"/>
  <c r="F4442" i="13"/>
  <c r="F4443" i="13"/>
  <c r="F4444" i="13"/>
  <c r="F4445" i="13"/>
  <c r="F4446" i="13"/>
  <c r="F4447" i="13"/>
  <c r="F4448" i="13"/>
  <c r="F4449" i="13"/>
  <c r="F4450" i="13"/>
  <c r="F4451" i="13"/>
  <c r="F4452" i="13"/>
  <c r="F4453" i="13"/>
  <c r="F4454" i="13"/>
  <c r="F4455" i="13"/>
  <c r="F4456" i="13"/>
  <c r="F4457" i="13"/>
  <c r="F4458" i="13"/>
  <c r="F4459" i="13"/>
  <c r="F4460" i="13"/>
  <c r="F4461" i="13"/>
  <c r="F4462" i="13"/>
  <c r="F4463" i="13"/>
  <c r="F4464" i="13"/>
  <c r="F4465" i="13"/>
  <c r="F4466" i="13"/>
  <c r="F4467" i="13"/>
  <c r="F4468" i="13"/>
  <c r="F4469" i="13"/>
  <c r="F4470" i="13"/>
  <c r="F4471" i="13"/>
  <c r="F4472" i="13"/>
  <c r="F4473" i="13"/>
  <c r="F4474" i="13"/>
  <c r="F4475" i="13"/>
  <c r="F4476" i="13"/>
  <c r="F4477" i="13"/>
  <c r="F4478" i="13"/>
  <c r="F4479" i="13"/>
  <c r="F4480" i="13"/>
  <c r="F4481" i="13"/>
  <c r="F4482" i="13"/>
  <c r="F4483" i="13"/>
  <c r="F4484" i="13"/>
  <c r="F4485" i="13"/>
  <c r="F4486" i="13"/>
  <c r="F4487" i="13"/>
  <c r="F4488" i="13"/>
  <c r="F4489" i="13"/>
  <c r="F4490" i="13"/>
  <c r="F4491" i="13"/>
  <c r="F4492" i="13"/>
  <c r="F4493" i="13"/>
  <c r="F4494" i="13"/>
  <c r="F4495" i="13"/>
  <c r="F4496" i="13"/>
  <c r="F4497" i="13"/>
  <c r="F4498" i="13"/>
  <c r="F4499" i="13"/>
  <c r="F4500" i="13"/>
  <c r="F4501" i="13"/>
  <c r="F4502" i="13"/>
  <c r="F4503" i="13"/>
  <c r="F4504" i="13"/>
  <c r="F4505" i="13"/>
  <c r="F4506" i="13"/>
  <c r="F4507" i="13"/>
  <c r="F4508" i="13"/>
  <c r="F4509" i="13"/>
  <c r="F4510" i="13"/>
  <c r="F4511" i="13"/>
  <c r="F4512" i="13"/>
  <c r="F4513" i="13"/>
  <c r="F4514" i="13"/>
  <c r="F4515" i="13"/>
  <c r="F4516" i="13"/>
  <c r="F4517" i="13"/>
  <c r="F4518" i="13"/>
  <c r="F4519" i="13"/>
  <c r="F4520" i="13"/>
  <c r="F4521" i="13"/>
  <c r="F4522" i="13"/>
  <c r="F4523" i="13"/>
  <c r="F4524" i="13"/>
  <c r="F4525" i="13"/>
  <c r="F4526" i="13"/>
  <c r="F4527" i="13"/>
  <c r="F4528" i="13"/>
  <c r="F4529" i="13"/>
  <c r="F4530" i="13"/>
  <c r="F4531" i="13"/>
  <c r="F4532" i="13"/>
  <c r="F4533" i="13"/>
  <c r="F4534" i="13"/>
  <c r="F4535" i="13"/>
  <c r="F4536" i="13"/>
  <c r="F4537" i="13"/>
  <c r="F4538" i="13"/>
  <c r="F4539" i="13"/>
  <c r="F4540" i="13"/>
  <c r="F4541" i="13"/>
  <c r="F4542" i="13"/>
  <c r="F4543" i="13"/>
  <c r="F4544" i="13"/>
  <c r="F4545" i="13"/>
  <c r="F4546" i="13"/>
  <c r="F4547" i="13"/>
  <c r="F4548" i="13"/>
  <c r="F4549" i="13"/>
  <c r="F4550" i="13"/>
  <c r="F4551" i="13"/>
  <c r="F4552" i="13"/>
  <c r="F4553" i="13"/>
  <c r="F4554" i="13"/>
  <c r="F4555" i="13"/>
  <c r="F4556" i="13"/>
  <c r="F4557" i="13"/>
  <c r="F4558" i="13"/>
  <c r="F4559" i="13"/>
  <c r="F4560" i="13"/>
  <c r="F4561" i="13"/>
  <c r="F4562" i="13"/>
  <c r="F4563" i="13"/>
  <c r="F4564" i="13"/>
  <c r="F4565" i="13"/>
  <c r="F4566" i="13"/>
  <c r="F4567" i="13"/>
  <c r="F4568" i="13"/>
  <c r="F4569" i="13"/>
  <c r="F4570" i="13"/>
  <c r="F4571" i="13"/>
  <c r="F4572" i="13"/>
  <c r="F4573" i="13"/>
  <c r="F4574" i="13"/>
  <c r="F4575" i="13"/>
  <c r="F4576" i="13"/>
  <c r="F4577" i="13"/>
  <c r="F4578" i="13"/>
  <c r="F4579" i="13"/>
  <c r="F4580" i="13"/>
  <c r="F4581" i="13"/>
  <c r="F4582" i="13"/>
  <c r="F4583" i="13"/>
  <c r="F4584" i="13"/>
  <c r="F4585" i="13"/>
  <c r="F4586" i="13"/>
  <c r="F4587" i="13"/>
  <c r="F4588" i="13"/>
  <c r="F4589" i="13"/>
  <c r="F4590" i="13"/>
  <c r="F4591" i="13"/>
  <c r="F4592" i="13"/>
  <c r="F4593" i="13"/>
  <c r="F4594" i="13"/>
  <c r="F4595" i="13"/>
  <c r="F4596" i="13"/>
  <c r="F4597" i="13"/>
  <c r="F4598" i="13"/>
  <c r="F4599" i="13"/>
  <c r="F4600" i="13"/>
  <c r="F4601" i="13"/>
  <c r="F4602" i="13"/>
  <c r="F4603" i="13"/>
  <c r="F4604" i="13"/>
  <c r="F4605" i="13"/>
  <c r="F4606" i="13"/>
  <c r="F4607" i="13"/>
  <c r="F4608" i="13"/>
  <c r="F4609" i="13"/>
  <c r="F4610" i="13"/>
  <c r="F4611" i="13"/>
  <c r="F4612" i="13"/>
  <c r="F4613" i="13"/>
  <c r="F4614" i="13"/>
  <c r="F4615" i="13"/>
  <c r="F4616" i="13"/>
  <c r="F4617" i="13"/>
  <c r="F4618" i="13"/>
  <c r="F4619" i="13"/>
  <c r="F4620" i="13"/>
  <c r="F4621" i="13"/>
  <c r="F4622" i="13"/>
  <c r="F4623" i="13"/>
  <c r="F4624" i="13"/>
  <c r="F4625" i="13"/>
  <c r="F4626" i="13"/>
  <c r="F4627" i="13"/>
  <c r="F4628" i="13"/>
  <c r="F4629" i="13"/>
  <c r="F4630" i="13"/>
  <c r="F4631" i="13"/>
  <c r="F4632" i="13"/>
  <c r="F4633" i="13"/>
  <c r="F4634" i="13"/>
  <c r="F4635" i="13"/>
  <c r="F4636" i="13"/>
  <c r="F4637" i="13"/>
  <c r="F4638" i="13"/>
  <c r="F4639" i="13"/>
  <c r="F4640" i="13"/>
  <c r="F4641" i="13"/>
  <c r="F4642" i="13"/>
  <c r="F4643" i="13"/>
  <c r="F4644" i="13"/>
  <c r="F4645" i="13"/>
  <c r="F4646" i="13"/>
  <c r="F4647" i="13"/>
  <c r="F4648" i="13"/>
  <c r="F4649" i="13"/>
  <c r="F4650" i="13"/>
  <c r="F4651" i="13"/>
  <c r="F4652" i="13"/>
  <c r="F4653" i="13"/>
  <c r="F4654" i="13"/>
  <c r="F4655" i="13"/>
  <c r="F4656" i="13"/>
  <c r="F4657" i="13"/>
  <c r="F4658" i="13"/>
  <c r="F4659" i="13"/>
  <c r="F4660" i="13"/>
  <c r="F4661" i="13"/>
  <c r="F4662" i="13"/>
  <c r="F4663" i="13"/>
  <c r="F4664" i="13"/>
  <c r="F4665" i="13"/>
  <c r="F4666" i="13"/>
  <c r="F4667" i="13"/>
  <c r="F4668" i="13"/>
  <c r="F4669" i="13"/>
  <c r="F4670" i="13"/>
  <c r="F4671" i="13"/>
  <c r="F4672" i="13"/>
  <c r="F4673" i="13"/>
  <c r="F4674" i="13"/>
  <c r="F4675" i="13"/>
  <c r="F4676" i="13"/>
  <c r="F4677" i="13"/>
  <c r="F4678" i="13"/>
  <c r="F4679" i="13"/>
  <c r="F4680" i="13"/>
  <c r="F4681" i="13"/>
  <c r="F4682" i="13"/>
  <c r="F4683" i="13"/>
  <c r="F4684" i="13"/>
  <c r="F4685" i="13"/>
  <c r="F4686" i="13"/>
  <c r="F4687" i="13"/>
  <c r="F4688" i="13"/>
  <c r="F4689" i="13"/>
  <c r="F4690" i="13"/>
  <c r="F4691" i="13"/>
  <c r="F4692" i="13"/>
  <c r="F4693" i="13"/>
  <c r="F4694" i="13"/>
  <c r="F4695" i="13"/>
  <c r="F4696" i="13"/>
  <c r="F4697" i="13"/>
  <c r="F4698" i="13"/>
  <c r="F4699" i="13"/>
  <c r="F4700" i="13"/>
  <c r="F4701" i="13"/>
  <c r="F4702" i="13"/>
  <c r="F4703" i="13"/>
  <c r="F4704" i="13"/>
  <c r="F4705" i="13"/>
  <c r="F4706" i="13"/>
  <c r="F4707" i="13"/>
  <c r="F4708" i="13"/>
  <c r="F4709" i="13"/>
  <c r="F4710" i="13"/>
  <c r="F4711" i="13"/>
  <c r="F4712" i="13"/>
  <c r="F4713" i="13"/>
  <c r="F4714" i="13"/>
  <c r="F4715" i="13"/>
  <c r="F4716" i="13"/>
  <c r="F4717" i="13"/>
  <c r="F4718" i="13"/>
  <c r="F4719" i="13"/>
  <c r="F4720" i="13"/>
  <c r="F4721" i="13"/>
  <c r="F4722" i="13"/>
  <c r="F4723" i="13"/>
  <c r="F4724" i="13"/>
  <c r="F4725" i="13"/>
  <c r="F4726" i="13"/>
  <c r="F4727" i="13"/>
  <c r="F4728" i="13"/>
  <c r="F4729" i="13"/>
  <c r="F4730" i="13"/>
  <c r="F4731" i="13"/>
  <c r="F4732" i="13"/>
  <c r="F4733" i="13"/>
  <c r="F4734" i="13"/>
  <c r="F4735" i="13"/>
  <c r="F4736" i="13"/>
  <c r="F4737" i="13"/>
  <c r="F4738" i="13"/>
  <c r="F4739" i="13"/>
  <c r="F4740" i="13"/>
  <c r="F4741" i="13"/>
  <c r="F4742" i="13"/>
  <c r="F4743" i="13"/>
  <c r="F4744" i="13"/>
  <c r="F4745" i="13"/>
  <c r="F4746" i="13"/>
  <c r="F4747" i="13"/>
  <c r="F4748" i="13"/>
  <c r="F4749" i="13"/>
  <c r="F4750" i="13"/>
  <c r="F4751" i="13"/>
  <c r="F4752" i="13"/>
  <c r="F4753" i="13"/>
  <c r="F4754" i="13"/>
  <c r="F4755" i="13"/>
  <c r="F4756" i="13"/>
  <c r="F4757" i="13"/>
  <c r="F4758" i="13"/>
  <c r="F4759" i="13"/>
  <c r="F4760" i="13"/>
  <c r="F4761" i="13"/>
  <c r="F4762" i="13"/>
  <c r="F4763" i="13"/>
  <c r="F4764" i="13"/>
  <c r="F4765" i="13"/>
  <c r="F4766" i="13"/>
  <c r="F4767" i="13"/>
  <c r="F4768" i="13"/>
  <c r="F4769" i="13"/>
  <c r="F4770" i="13"/>
  <c r="F4771" i="13"/>
  <c r="F4772" i="13"/>
  <c r="F4773" i="13"/>
  <c r="F4774" i="13"/>
  <c r="F4775" i="13"/>
  <c r="F4776" i="13"/>
  <c r="F4777" i="13"/>
  <c r="F4778" i="13"/>
  <c r="F4779" i="13"/>
  <c r="F4780" i="13"/>
  <c r="F4781" i="13"/>
  <c r="F4782" i="13"/>
  <c r="F4783" i="13"/>
  <c r="F4784" i="13"/>
  <c r="F4785" i="13"/>
  <c r="F4786" i="13"/>
  <c r="F4787" i="13"/>
  <c r="F4788" i="13"/>
  <c r="F4789" i="13"/>
  <c r="F4790" i="13"/>
  <c r="F4791" i="13"/>
  <c r="F4792" i="13"/>
  <c r="F4793" i="13"/>
  <c r="F4794" i="13"/>
  <c r="F4795" i="13"/>
  <c r="F4796" i="13"/>
  <c r="F4797" i="13"/>
  <c r="F4798" i="13"/>
  <c r="F4799" i="13"/>
  <c r="F4800" i="13"/>
  <c r="F4801" i="13"/>
  <c r="F4802" i="13"/>
  <c r="F4803" i="13"/>
  <c r="F4804" i="13"/>
  <c r="F4805" i="13"/>
  <c r="F4806" i="13"/>
  <c r="F4807" i="13"/>
  <c r="F4808" i="13"/>
  <c r="F4809" i="13"/>
  <c r="F4810" i="13"/>
  <c r="F4811" i="13"/>
  <c r="F4812" i="13"/>
  <c r="F4813" i="13"/>
  <c r="F4814" i="13"/>
  <c r="F4815" i="13"/>
  <c r="F4816" i="13"/>
  <c r="F4817" i="13"/>
  <c r="F4818" i="13"/>
  <c r="F4819" i="13"/>
  <c r="F4820" i="13"/>
  <c r="F4821" i="13"/>
  <c r="F4822" i="13"/>
  <c r="F4823" i="13"/>
  <c r="F4824" i="13"/>
  <c r="F4825" i="13"/>
  <c r="F4826" i="13"/>
  <c r="F4827" i="13"/>
  <c r="F4828" i="13"/>
  <c r="F4829" i="13"/>
  <c r="F4830" i="13"/>
  <c r="F4831" i="13"/>
  <c r="F4832" i="13"/>
  <c r="F4833" i="13"/>
  <c r="F4834" i="13"/>
  <c r="F4835" i="13"/>
  <c r="F4836" i="13"/>
  <c r="F4837" i="13"/>
  <c r="F4838" i="13"/>
  <c r="F4839" i="13"/>
  <c r="F4840" i="13"/>
  <c r="F4841" i="13"/>
  <c r="F4842" i="13"/>
  <c r="F4843" i="13"/>
  <c r="F4844" i="13"/>
  <c r="F4845" i="13"/>
  <c r="F4846" i="13"/>
  <c r="F4847" i="13"/>
  <c r="F4848" i="13"/>
  <c r="F4849" i="13"/>
  <c r="F4850" i="13"/>
  <c r="F4851" i="13"/>
  <c r="F4852" i="13"/>
  <c r="F4853" i="13"/>
  <c r="F4854" i="13"/>
  <c r="F4855" i="13"/>
  <c r="F4856" i="13"/>
  <c r="F4857" i="13"/>
  <c r="F4858" i="13"/>
  <c r="F4859" i="13"/>
  <c r="F4860" i="13"/>
  <c r="F4861" i="13"/>
  <c r="F4862" i="13"/>
  <c r="F4863" i="13"/>
  <c r="F4864" i="13"/>
  <c r="F4865" i="13"/>
  <c r="F4866" i="13"/>
  <c r="F4867" i="13"/>
  <c r="F4868" i="13"/>
  <c r="F4869" i="13"/>
  <c r="F4870" i="13"/>
  <c r="F4871" i="13"/>
  <c r="F4872" i="13"/>
  <c r="F4873" i="13"/>
  <c r="F4874" i="13"/>
  <c r="F4875" i="13"/>
  <c r="F4876" i="13"/>
  <c r="F4877" i="13"/>
  <c r="F4878" i="13"/>
  <c r="F4879" i="13"/>
  <c r="F4880" i="13"/>
  <c r="F4881" i="13"/>
  <c r="F4882" i="13"/>
  <c r="F4883" i="13"/>
  <c r="F4884" i="13"/>
  <c r="F4885" i="13"/>
  <c r="F4886" i="13"/>
  <c r="F4887" i="13"/>
  <c r="F4888" i="13"/>
  <c r="F4889" i="13"/>
  <c r="F4890" i="13"/>
  <c r="F4891" i="13"/>
  <c r="F4892" i="13"/>
  <c r="F4893" i="13"/>
  <c r="F4894" i="13"/>
  <c r="F4895" i="13"/>
  <c r="F4896" i="13"/>
  <c r="F4897" i="13"/>
  <c r="F4898" i="13"/>
  <c r="F4899" i="13"/>
  <c r="F4900" i="13"/>
  <c r="F4901" i="13"/>
  <c r="F4902" i="13"/>
  <c r="F4903" i="13"/>
  <c r="F4904" i="13"/>
  <c r="F4905" i="13"/>
  <c r="F4906" i="13"/>
  <c r="F4907" i="13"/>
  <c r="F4908" i="13"/>
  <c r="F4909" i="13"/>
  <c r="F4910" i="13"/>
  <c r="F4911" i="13"/>
  <c r="F4912" i="13"/>
  <c r="F4913" i="13"/>
  <c r="F4914" i="13"/>
  <c r="F4915" i="13"/>
  <c r="F4916" i="13"/>
  <c r="F4917" i="13"/>
  <c r="F4918" i="13"/>
  <c r="F4919" i="13"/>
  <c r="F4920" i="13"/>
  <c r="F4921" i="13"/>
  <c r="F4922" i="13"/>
  <c r="F4923" i="13"/>
  <c r="F4924" i="13"/>
  <c r="F4925" i="13"/>
  <c r="F4926" i="13"/>
  <c r="F4927" i="13"/>
  <c r="F4928" i="13"/>
  <c r="F4929" i="13"/>
  <c r="F4930" i="13"/>
  <c r="F4931" i="13"/>
  <c r="F4932" i="13"/>
  <c r="F4933" i="13"/>
  <c r="F4934" i="13"/>
  <c r="F4935" i="13"/>
  <c r="F4936" i="13"/>
  <c r="F4937" i="13"/>
  <c r="F4938" i="13"/>
  <c r="F4939" i="13"/>
  <c r="F4940" i="13"/>
  <c r="F4941" i="13"/>
  <c r="F4942" i="13"/>
  <c r="F4943" i="13"/>
  <c r="F4944" i="13"/>
  <c r="F4945" i="13"/>
  <c r="F4946" i="13"/>
  <c r="F4947" i="13"/>
  <c r="F4948" i="13"/>
  <c r="F4949" i="13"/>
  <c r="F4950" i="13"/>
  <c r="F4951" i="13"/>
  <c r="F4952" i="13"/>
  <c r="F4953" i="13"/>
  <c r="F4954" i="13"/>
  <c r="F4955" i="13"/>
  <c r="F4956" i="13"/>
  <c r="F4957" i="13"/>
  <c r="F4958" i="13"/>
  <c r="F4959" i="13"/>
  <c r="F4960" i="13"/>
  <c r="F4961" i="13"/>
  <c r="F4962" i="13"/>
  <c r="F4963" i="13"/>
  <c r="F4964" i="13"/>
  <c r="F4965" i="13"/>
  <c r="F4966" i="13"/>
  <c r="F4967" i="13"/>
  <c r="F4968" i="13"/>
  <c r="F4969" i="13"/>
  <c r="F4970" i="13"/>
  <c r="F4971" i="13"/>
  <c r="F4972" i="13"/>
  <c r="F4973" i="13"/>
  <c r="F4974" i="13"/>
  <c r="F4975" i="13"/>
  <c r="F4976" i="13"/>
  <c r="F4977" i="13"/>
  <c r="F4978" i="13"/>
  <c r="F4979" i="13"/>
  <c r="F4980" i="13"/>
  <c r="F4981" i="13"/>
  <c r="F4982" i="13"/>
  <c r="F4983" i="13"/>
  <c r="F4984" i="13"/>
  <c r="F4985" i="13"/>
  <c r="F4986" i="13"/>
  <c r="F4987" i="13"/>
  <c r="F4988" i="13"/>
  <c r="F4989" i="13"/>
  <c r="F4990" i="13"/>
  <c r="F4991" i="13"/>
  <c r="F4992" i="13"/>
  <c r="F4993" i="13"/>
  <c r="F4994" i="13"/>
  <c r="F4995" i="13"/>
  <c r="F4996" i="13"/>
  <c r="F4997" i="13"/>
  <c r="F4998" i="13"/>
  <c r="F4999" i="13"/>
  <c r="F5000" i="13"/>
  <c r="F5001" i="13"/>
  <c r="F5002" i="13"/>
  <c r="F5003" i="13"/>
  <c r="F5004" i="13"/>
  <c r="F5005" i="13"/>
  <c r="F5006" i="13"/>
  <c r="F5007" i="13"/>
  <c r="F5008" i="13"/>
  <c r="F5009" i="13"/>
  <c r="F5010" i="13"/>
  <c r="F5011" i="13"/>
  <c r="F5012" i="13"/>
  <c r="F5013" i="13"/>
  <c r="F5014" i="13"/>
  <c r="F5015" i="13"/>
  <c r="F5016" i="13"/>
  <c r="F5017" i="13"/>
  <c r="F5018" i="13"/>
  <c r="F5019" i="13"/>
  <c r="F5020" i="13"/>
  <c r="F5021" i="13"/>
  <c r="F5022" i="13"/>
  <c r="F5023" i="13"/>
  <c r="F5024" i="13"/>
  <c r="F5025" i="13"/>
  <c r="F5026" i="13"/>
  <c r="F5027" i="13"/>
  <c r="F5028" i="13"/>
  <c r="F5029" i="13"/>
  <c r="F5030" i="13"/>
  <c r="F5031" i="13"/>
  <c r="F5032" i="13"/>
  <c r="F5033" i="13"/>
  <c r="F5034" i="13"/>
  <c r="F5035" i="13"/>
  <c r="F5036" i="13"/>
  <c r="F5037" i="13"/>
  <c r="F5038" i="13"/>
  <c r="F5039" i="13"/>
  <c r="F5040" i="13"/>
  <c r="F5041" i="13"/>
  <c r="F5042" i="13"/>
  <c r="F5043" i="13"/>
  <c r="F5044" i="13"/>
  <c r="F5045" i="13"/>
  <c r="F5046" i="13"/>
  <c r="F5047" i="13"/>
  <c r="F5048" i="13"/>
  <c r="F5049" i="13"/>
  <c r="F5050" i="13"/>
  <c r="F5051" i="13"/>
  <c r="F5052" i="13"/>
  <c r="F5053" i="13"/>
  <c r="F5054" i="13"/>
  <c r="F5055" i="13"/>
  <c r="F5056" i="13"/>
  <c r="F5057" i="13"/>
  <c r="F5058" i="13"/>
  <c r="F5059" i="13"/>
  <c r="F5060" i="13"/>
  <c r="F5061" i="13"/>
  <c r="F5062" i="13"/>
  <c r="F5063" i="13"/>
  <c r="F5064" i="13"/>
  <c r="F5065" i="13"/>
  <c r="F5066" i="13"/>
  <c r="F5067" i="13"/>
  <c r="F5068" i="13"/>
  <c r="F5069" i="13"/>
  <c r="F5070" i="13"/>
  <c r="F5071" i="13"/>
  <c r="F5072" i="13"/>
  <c r="F5073" i="13"/>
  <c r="F5074" i="13"/>
  <c r="F5075" i="13"/>
  <c r="F5076" i="13"/>
  <c r="F5077" i="13"/>
  <c r="F5078" i="13"/>
  <c r="F5079" i="13"/>
  <c r="F5080" i="13"/>
  <c r="F5081" i="13"/>
  <c r="F5082" i="13"/>
  <c r="F5083" i="13"/>
  <c r="F5084" i="13"/>
  <c r="F5085" i="13"/>
  <c r="F5086" i="13"/>
  <c r="F5087" i="13"/>
  <c r="F5088" i="13"/>
  <c r="F5089" i="13"/>
  <c r="F5090" i="13"/>
  <c r="F2931" i="13"/>
  <c r="F747" i="13"/>
  <c r="F748" i="13"/>
  <c r="F749" i="13"/>
  <c r="F750" i="13"/>
  <c r="F751" i="13"/>
  <c r="F752" i="13"/>
  <c r="F753" i="13"/>
  <c r="F754" i="13"/>
  <c r="F755" i="13"/>
  <c r="F756" i="13"/>
  <c r="F757" i="13"/>
  <c r="F758" i="13"/>
  <c r="F759" i="13"/>
  <c r="F760" i="13"/>
  <c r="F761" i="13"/>
  <c r="F762" i="13"/>
  <c r="F763" i="13"/>
  <c r="F764" i="13"/>
  <c r="F765" i="13"/>
  <c r="F766" i="13"/>
  <c r="F767" i="13"/>
  <c r="F768" i="13"/>
  <c r="F769" i="13"/>
  <c r="F770" i="13"/>
  <c r="F771" i="13"/>
  <c r="F772" i="13"/>
  <c r="F773" i="13"/>
  <c r="F774" i="13"/>
  <c r="F775" i="13"/>
  <c r="F776" i="13"/>
  <c r="F777" i="13"/>
  <c r="F778" i="13"/>
  <c r="F779" i="13"/>
  <c r="F780" i="13"/>
  <c r="F781" i="13"/>
  <c r="F782" i="13"/>
  <c r="F783" i="13"/>
  <c r="F784" i="13"/>
  <c r="F785" i="13"/>
  <c r="F786" i="13"/>
  <c r="F787" i="13"/>
  <c r="F788" i="13"/>
  <c r="F789" i="13"/>
  <c r="F790" i="13"/>
  <c r="F791" i="13"/>
  <c r="F792" i="13"/>
  <c r="F793" i="13"/>
  <c r="F794" i="13"/>
  <c r="F795" i="13"/>
  <c r="F796" i="13"/>
  <c r="F797" i="13"/>
  <c r="F798" i="13"/>
  <c r="F799" i="13"/>
  <c r="F800" i="13"/>
  <c r="F801" i="13"/>
  <c r="F802" i="13"/>
  <c r="F803" i="13"/>
  <c r="F804" i="13"/>
  <c r="F805" i="13"/>
  <c r="F806" i="13"/>
  <c r="F807" i="13"/>
  <c r="F808" i="13"/>
  <c r="F809" i="13"/>
  <c r="F810" i="13"/>
  <c r="F811" i="13"/>
  <c r="F812" i="13"/>
  <c r="F813" i="13"/>
  <c r="F814" i="13"/>
  <c r="F815" i="13"/>
  <c r="F816" i="13"/>
  <c r="F817" i="13"/>
  <c r="F818" i="13"/>
  <c r="F819" i="13"/>
  <c r="F820" i="13"/>
  <c r="F821" i="13"/>
  <c r="F822" i="13"/>
  <c r="F823" i="13"/>
  <c r="F824" i="13"/>
  <c r="F825" i="13"/>
  <c r="F826" i="13"/>
  <c r="F827" i="13"/>
  <c r="F828" i="13"/>
  <c r="F829" i="13"/>
  <c r="F830" i="13"/>
  <c r="F831" i="13"/>
  <c r="F832" i="13"/>
  <c r="F833" i="13"/>
  <c r="F834" i="13"/>
  <c r="F835" i="13"/>
  <c r="F836" i="13"/>
  <c r="F837" i="13"/>
  <c r="F838" i="13"/>
  <c r="F839" i="13"/>
  <c r="F840" i="13"/>
  <c r="F841" i="13"/>
  <c r="F842" i="13"/>
  <c r="F843" i="13"/>
  <c r="F844" i="13"/>
  <c r="F845" i="13"/>
  <c r="F846" i="13"/>
  <c r="F847" i="13"/>
  <c r="F848" i="13"/>
  <c r="F849" i="13"/>
  <c r="F850" i="13"/>
  <c r="F851" i="13"/>
  <c r="F852" i="13"/>
  <c r="F853" i="13"/>
  <c r="F854" i="13"/>
  <c r="F855" i="13"/>
  <c r="F856" i="13"/>
  <c r="F857" i="13"/>
  <c r="F858" i="13"/>
  <c r="F859" i="13"/>
  <c r="F860" i="13"/>
  <c r="F861" i="13"/>
  <c r="F862" i="13"/>
  <c r="F863" i="13"/>
  <c r="F864" i="13"/>
  <c r="F865" i="13"/>
  <c r="F866" i="13"/>
  <c r="F867" i="13"/>
  <c r="F868" i="13"/>
  <c r="F869" i="13"/>
  <c r="F870" i="13"/>
  <c r="F871" i="13"/>
  <c r="F872" i="13"/>
  <c r="F873" i="13"/>
  <c r="F874" i="13"/>
  <c r="F875" i="13"/>
  <c r="F876" i="13"/>
  <c r="F877" i="13"/>
  <c r="F878" i="13"/>
  <c r="F879" i="13"/>
  <c r="F880" i="13"/>
  <c r="F881" i="13"/>
  <c r="F882" i="13"/>
  <c r="F883" i="13"/>
  <c r="F884" i="13"/>
  <c r="F885" i="13"/>
  <c r="F886" i="13"/>
  <c r="F887" i="13"/>
  <c r="F888" i="13"/>
  <c r="F889" i="13"/>
  <c r="F890" i="13"/>
  <c r="F891" i="13"/>
  <c r="F892" i="13"/>
  <c r="F893" i="13"/>
  <c r="F894" i="13"/>
  <c r="F895" i="13"/>
  <c r="F896" i="13"/>
  <c r="F897" i="13"/>
  <c r="F898" i="13"/>
  <c r="F899" i="13"/>
  <c r="F900" i="13"/>
  <c r="F901" i="13"/>
  <c r="F902" i="13"/>
  <c r="F903" i="13"/>
  <c r="F904" i="13"/>
  <c r="F905" i="13"/>
  <c r="F906" i="13"/>
  <c r="F907" i="13"/>
  <c r="F908" i="13"/>
  <c r="F909" i="13"/>
  <c r="F910" i="13"/>
  <c r="F911" i="13"/>
  <c r="F912" i="13"/>
  <c r="F913" i="13"/>
  <c r="F914" i="13"/>
  <c r="F915" i="13"/>
  <c r="F916" i="13"/>
  <c r="F917" i="13"/>
  <c r="F918" i="13"/>
  <c r="F919" i="13"/>
  <c r="F920" i="13"/>
  <c r="F921" i="13"/>
  <c r="F922" i="13"/>
  <c r="F923" i="13"/>
  <c r="F924" i="13"/>
  <c r="F925" i="13"/>
  <c r="F926" i="13"/>
  <c r="F927" i="13"/>
  <c r="F928" i="13"/>
  <c r="F929" i="13"/>
  <c r="F930" i="13"/>
  <c r="F931" i="13"/>
  <c r="F932" i="13"/>
  <c r="F933" i="13"/>
  <c r="F934" i="13"/>
  <c r="F935" i="13"/>
  <c r="F936" i="13"/>
  <c r="F937" i="13"/>
  <c r="F938" i="13"/>
  <c r="F939" i="13"/>
  <c r="F940" i="13"/>
  <c r="F941" i="13"/>
  <c r="F942" i="13"/>
  <c r="F943" i="13"/>
  <c r="F944" i="13"/>
  <c r="F945" i="13"/>
  <c r="F946" i="13"/>
  <c r="F947" i="13"/>
  <c r="F948" i="13"/>
  <c r="F949" i="13"/>
  <c r="F950" i="13"/>
  <c r="F951" i="13"/>
  <c r="F952" i="13"/>
  <c r="F953" i="13"/>
  <c r="F954" i="13"/>
  <c r="F955" i="13"/>
  <c r="F956" i="13"/>
  <c r="F957" i="13"/>
  <c r="F958" i="13"/>
  <c r="F959" i="13"/>
  <c r="F960" i="13"/>
  <c r="F961" i="13"/>
  <c r="F962" i="13"/>
  <c r="F963" i="13"/>
  <c r="F964" i="13"/>
  <c r="F965" i="13"/>
  <c r="F966" i="13"/>
  <c r="F967" i="13"/>
  <c r="F968" i="13"/>
  <c r="F969" i="13"/>
  <c r="F970" i="13"/>
  <c r="F971" i="13"/>
  <c r="F972" i="13"/>
  <c r="F973" i="13"/>
  <c r="F974" i="13"/>
  <c r="F975" i="13"/>
  <c r="F976" i="13"/>
  <c r="F977" i="13"/>
  <c r="F978" i="13"/>
  <c r="F979" i="13"/>
  <c r="F980" i="13"/>
  <c r="F981" i="13"/>
  <c r="F982" i="13"/>
  <c r="F983" i="13"/>
  <c r="F984" i="13"/>
  <c r="F985" i="13"/>
  <c r="F986" i="13"/>
  <c r="F987" i="13"/>
  <c r="F988" i="13"/>
  <c r="F989" i="13"/>
  <c r="F990" i="13"/>
  <c r="F991" i="13"/>
  <c r="F992" i="13"/>
  <c r="F993" i="13"/>
  <c r="F994" i="13"/>
  <c r="F995" i="13"/>
  <c r="F996" i="13"/>
  <c r="F997" i="13"/>
  <c r="F998" i="13"/>
  <c r="F999" i="13"/>
  <c r="F1000" i="13"/>
  <c r="F1001" i="13"/>
  <c r="F1002" i="13"/>
  <c r="F1003" i="13"/>
  <c r="F1004" i="13"/>
  <c r="F1005" i="13"/>
  <c r="F1006" i="13"/>
  <c r="F1007" i="13"/>
  <c r="F1008" i="13"/>
  <c r="F1009" i="13"/>
  <c r="F1010" i="13"/>
  <c r="F1011" i="13"/>
  <c r="F1012" i="13"/>
  <c r="F1013" i="13"/>
  <c r="F1014" i="13"/>
  <c r="F1015" i="13"/>
  <c r="F1016" i="13"/>
  <c r="F1017" i="13"/>
  <c r="F1018" i="13"/>
  <c r="F1019" i="13"/>
  <c r="F1020" i="13"/>
  <c r="F1021" i="13"/>
  <c r="F1022" i="13"/>
  <c r="F1023" i="13"/>
  <c r="F1024" i="13"/>
  <c r="F1025" i="13"/>
  <c r="F1026" i="13"/>
  <c r="F1027" i="13"/>
  <c r="F1028" i="13"/>
  <c r="F1029" i="13"/>
  <c r="F1030" i="13"/>
  <c r="F1031" i="13"/>
  <c r="F1032" i="13"/>
  <c r="F1033" i="13"/>
  <c r="F1034" i="13"/>
  <c r="F1035" i="13"/>
  <c r="F1036" i="13"/>
  <c r="F1037" i="13"/>
  <c r="F1038" i="13"/>
  <c r="F1039" i="13"/>
  <c r="F1040" i="13"/>
  <c r="F1041" i="13"/>
  <c r="F1042" i="13"/>
  <c r="F1043" i="13"/>
  <c r="F1044" i="13"/>
  <c r="F1045" i="13"/>
  <c r="F1046" i="13"/>
  <c r="F1047" i="13"/>
  <c r="F1048" i="13"/>
  <c r="F1049" i="13"/>
  <c r="F1050" i="13"/>
  <c r="F1051" i="13"/>
  <c r="F1052" i="13"/>
  <c r="F1053" i="13"/>
  <c r="F1054" i="13"/>
  <c r="F1055" i="13"/>
  <c r="F1056" i="13"/>
  <c r="F1057" i="13"/>
  <c r="F1058" i="13"/>
  <c r="F1059" i="13"/>
  <c r="F1060" i="13"/>
  <c r="F1061" i="13"/>
  <c r="F1062" i="13"/>
  <c r="F1063" i="13"/>
  <c r="F1064" i="13"/>
  <c r="F1065" i="13"/>
  <c r="F1066" i="13"/>
  <c r="F1067" i="13"/>
  <c r="F1068" i="13"/>
  <c r="F1069" i="13"/>
  <c r="F1070" i="13"/>
  <c r="F1071" i="13"/>
  <c r="F1072" i="13"/>
  <c r="F1073" i="13"/>
  <c r="F1074" i="13"/>
  <c r="F1075" i="13"/>
  <c r="F1076" i="13"/>
  <c r="F1077" i="13"/>
  <c r="F1078" i="13"/>
  <c r="F1079" i="13"/>
  <c r="F1080" i="13"/>
  <c r="F1081" i="13"/>
  <c r="F1082" i="13"/>
  <c r="F1083" i="13"/>
  <c r="F1084" i="13"/>
  <c r="F1085" i="13"/>
  <c r="F1086" i="13"/>
  <c r="F1087" i="13"/>
  <c r="F1088" i="13"/>
  <c r="F1089" i="13"/>
  <c r="F1090" i="13"/>
  <c r="F1091" i="13"/>
  <c r="F1092" i="13"/>
  <c r="F1093" i="13"/>
  <c r="F1094" i="13"/>
  <c r="F1095" i="13"/>
  <c r="F1096" i="13"/>
  <c r="F1097" i="13"/>
  <c r="F1098" i="13"/>
  <c r="F1099" i="13"/>
  <c r="F1100" i="13"/>
  <c r="F1101" i="13"/>
  <c r="F1102" i="13"/>
  <c r="F1103" i="13"/>
  <c r="F1104" i="13"/>
  <c r="F1105" i="13"/>
  <c r="F1106" i="13"/>
  <c r="F1107" i="13"/>
  <c r="F1108" i="13"/>
  <c r="F1109" i="13"/>
  <c r="F1110" i="13"/>
  <c r="F1111" i="13"/>
  <c r="F1112" i="13"/>
  <c r="F1113" i="13"/>
  <c r="F1114" i="13"/>
  <c r="F1115" i="13"/>
  <c r="F1116" i="13"/>
  <c r="F1117" i="13"/>
  <c r="F1118" i="13"/>
  <c r="F1119" i="13"/>
  <c r="F1120" i="13"/>
  <c r="F1121" i="13"/>
  <c r="F1122" i="13"/>
  <c r="F1123" i="13"/>
  <c r="F1124" i="13"/>
  <c r="F1125" i="13"/>
  <c r="F1126" i="13"/>
  <c r="F1127" i="13"/>
  <c r="F1128" i="13"/>
  <c r="F1129" i="13"/>
  <c r="F1130" i="13"/>
  <c r="F1131" i="13"/>
  <c r="F1132" i="13"/>
  <c r="F1133" i="13"/>
  <c r="F1134" i="13"/>
  <c r="F1135" i="13"/>
  <c r="F1136" i="13"/>
  <c r="F1137" i="13"/>
  <c r="F1138" i="13"/>
  <c r="F1139" i="13"/>
  <c r="F1140" i="13"/>
  <c r="F1141" i="13"/>
  <c r="F1142" i="13"/>
  <c r="F1143" i="13"/>
  <c r="F1144" i="13"/>
  <c r="F1145" i="13"/>
  <c r="F1146" i="13"/>
  <c r="F1147" i="13"/>
  <c r="F1148" i="13"/>
  <c r="F1149" i="13"/>
  <c r="F1150" i="13"/>
  <c r="F1151" i="13"/>
  <c r="F1152" i="13"/>
  <c r="F1153" i="13"/>
  <c r="F1154" i="13"/>
  <c r="F1155" i="13"/>
  <c r="F1156" i="13"/>
  <c r="F1157" i="13"/>
  <c r="F1158" i="13"/>
  <c r="F1159" i="13"/>
  <c r="F1160" i="13"/>
  <c r="F1161" i="13"/>
  <c r="F1162" i="13"/>
  <c r="F1163" i="13"/>
  <c r="F1164" i="13"/>
  <c r="F1165" i="13"/>
  <c r="F1166" i="13"/>
  <c r="F1167" i="13"/>
  <c r="F1168" i="13"/>
  <c r="F1169" i="13"/>
  <c r="F1170" i="13"/>
  <c r="F1171" i="13"/>
  <c r="F1172" i="13"/>
  <c r="F1173" i="13"/>
  <c r="F1174" i="13"/>
  <c r="F1175" i="13"/>
  <c r="F1176" i="13"/>
  <c r="F1177" i="13"/>
  <c r="F1178" i="13"/>
  <c r="F1179" i="13"/>
  <c r="F1180" i="13"/>
  <c r="F1181" i="13"/>
  <c r="F1182" i="13"/>
  <c r="F1183" i="13"/>
  <c r="F1184" i="13"/>
  <c r="F1185" i="13"/>
  <c r="F1186" i="13"/>
  <c r="F1187" i="13"/>
  <c r="F1188" i="13"/>
  <c r="F1189" i="13"/>
  <c r="F1190" i="13"/>
  <c r="F1191" i="13"/>
  <c r="F1192" i="13"/>
  <c r="F1193" i="13"/>
  <c r="F1194" i="13"/>
  <c r="F1195" i="13"/>
  <c r="F1196" i="13"/>
  <c r="F1197" i="13"/>
  <c r="F1198" i="13"/>
  <c r="F1199" i="13"/>
  <c r="F1200" i="13"/>
  <c r="F1201" i="13"/>
  <c r="F1202" i="13"/>
  <c r="F1203" i="13"/>
  <c r="F1204" i="13"/>
  <c r="F1205" i="13"/>
  <c r="F1206" i="13"/>
  <c r="F1207" i="13"/>
  <c r="F1208" i="13"/>
  <c r="F1209" i="13"/>
  <c r="F1210" i="13"/>
  <c r="F1211" i="13"/>
  <c r="F1212" i="13"/>
  <c r="F1213" i="13"/>
  <c r="F1214" i="13"/>
  <c r="F1215" i="13"/>
  <c r="F1216" i="13"/>
  <c r="F1217" i="13"/>
  <c r="F1218" i="13"/>
  <c r="F1219" i="13"/>
  <c r="F1220" i="13"/>
  <c r="F1221" i="13"/>
  <c r="F1222" i="13"/>
  <c r="F1223" i="13"/>
  <c r="F1224" i="13"/>
  <c r="F1225" i="13"/>
  <c r="F1226" i="13"/>
  <c r="F1227" i="13"/>
  <c r="F1228" i="13"/>
  <c r="F1229" i="13"/>
  <c r="F1230" i="13"/>
  <c r="F1231" i="13"/>
  <c r="F1232" i="13"/>
  <c r="F1233" i="13"/>
  <c r="F1234" i="13"/>
  <c r="F1235" i="13"/>
  <c r="F1236" i="13"/>
  <c r="F1237" i="13"/>
  <c r="F1238" i="13"/>
  <c r="F1239" i="13"/>
  <c r="F1240" i="13"/>
  <c r="F1241" i="13"/>
  <c r="F1242" i="13"/>
  <c r="F1243" i="13"/>
  <c r="F1244" i="13"/>
  <c r="F1245" i="13"/>
  <c r="F1246" i="13"/>
  <c r="F1247" i="13"/>
  <c r="F1248" i="13"/>
  <c r="F1249" i="13"/>
  <c r="F1250" i="13"/>
  <c r="F1251" i="13"/>
  <c r="F1252" i="13"/>
  <c r="F1253" i="13"/>
  <c r="F1254" i="13"/>
  <c r="F1255" i="13"/>
  <c r="F1256" i="13"/>
  <c r="F1257" i="13"/>
  <c r="F1258" i="13"/>
  <c r="F1259" i="13"/>
  <c r="F1260" i="13"/>
  <c r="F1261" i="13"/>
  <c r="F1262" i="13"/>
  <c r="F1263" i="13"/>
  <c r="F1264" i="13"/>
  <c r="F1265" i="13"/>
  <c r="F1266" i="13"/>
  <c r="F1267" i="13"/>
  <c r="F1268" i="13"/>
  <c r="F1269" i="13"/>
  <c r="F1270" i="13"/>
  <c r="F1271" i="13"/>
  <c r="F1272" i="13"/>
  <c r="F1273" i="13"/>
  <c r="F1274" i="13"/>
  <c r="F1275" i="13"/>
  <c r="F1276" i="13"/>
  <c r="F1277" i="13"/>
  <c r="F1278" i="13"/>
  <c r="F1279" i="13"/>
  <c r="F1280" i="13"/>
  <c r="F1281" i="13"/>
  <c r="F1282" i="13"/>
  <c r="F1283" i="13"/>
  <c r="F1284" i="13"/>
  <c r="F1285" i="13"/>
  <c r="F1286" i="13"/>
  <c r="F1287" i="13"/>
  <c r="F1288" i="13"/>
  <c r="F1289" i="13"/>
  <c r="F1290" i="13"/>
  <c r="F1291" i="13"/>
  <c r="F1292" i="13"/>
  <c r="F1293" i="13"/>
  <c r="F1294" i="13"/>
  <c r="F1295" i="13"/>
  <c r="F1296" i="13"/>
  <c r="F1297" i="13"/>
  <c r="F1298" i="13"/>
  <c r="F1299" i="13"/>
  <c r="F1300" i="13"/>
  <c r="F1301" i="13"/>
  <c r="F1302" i="13"/>
  <c r="F1303" i="13"/>
  <c r="F1304" i="13"/>
  <c r="F1305" i="13"/>
  <c r="F1306" i="13"/>
  <c r="F1307" i="13"/>
  <c r="F1308" i="13"/>
  <c r="F1309" i="13"/>
  <c r="F1310" i="13"/>
  <c r="F1311" i="13"/>
  <c r="F1312" i="13"/>
  <c r="F1313" i="13"/>
  <c r="F1314" i="13"/>
  <c r="F1315" i="13"/>
  <c r="F1316" i="13"/>
  <c r="F1317" i="13"/>
  <c r="F1318" i="13"/>
  <c r="F1319" i="13"/>
  <c r="F1320" i="13"/>
  <c r="F1321" i="13"/>
  <c r="F1322" i="13"/>
  <c r="F1323" i="13"/>
  <c r="F1324" i="13"/>
  <c r="F1325" i="13"/>
  <c r="F1326" i="13"/>
  <c r="F1327" i="13"/>
  <c r="F1328" i="13"/>
  <c r="F1329" i="13"/>
  <c r="F1330" i="13"/>
  <c r="F1331" i="13"/>
  <c r="F1332" i="13"/>
  <c r="F1333" i="13"/>
  <c r="F1334" i="13"/>
  <c r="F1335" i="13"/>
  <c r="F1336" i="13"/>
  <c r="F1337" i="13"/>
  <c r="F1338" i="13"/>
  <c r="F1339" i="13"/>
  <c r="F1340" i="13"/>
  <c r="F1341" i="13"/>
  <c r="F1342" i="13"/>
  <c r="F1343" i="13"/>
  <c r="F1344" i="13"/>
  <c r="F1345" i="13"/>
  <c r="F1346" i="13"/>
  <c r="F1347" i="13"/>
  <c r="F1348" i="13"/>
  <c r="F1349" i="13"/>
  <c r="F1350" i="13"/>
  <c r="F1351" i="13"/>
  <c r="F1352" i="13"/>
  <c r="F1353" i="13"/>
  <c r="F1354" i="13"/>
  <c r="F1355" i="13"/>
  <c r="F1356" i="13"/>
  <c r="F1357" i="13"/>
  <c r="F1358" i="13"/>
  <c r="F1359" i="13"/>
  <c r="F1360" i="13"/>
  <c r="F1361" i="13"/>
  <c r="F1362" i="13"/>
  <c r="F1363" i="13"/>
  <c r="F1364" i="13"/>
  <c r="F1365" i="13"/>
  <c r="F1366" i="13"/>
  <c r="F1367" i="13"/>
  <c r="F1368" i="13"/>
  <c r="F1369" i="13"/>
  <c r="F1370" i="13"/>
  <c r="F1371" i="13"/>
  <c r="F1372" i="13"/>
  <c r="F1373" i="13"/>
  <c r="F1374" i="13"/>
  <c r="F1375" i="13"/>
  <c r="F1376" i="13"/>
  <c r="F1377" i="13"/>
  <c r="F1378" i="13"/>
  <c r="F1379" i="13"/>
  <c r="F1380" i="13"/>
  <c r="F1381" i="13"/>
  <c r="F1382" i="13"/>
  <c r="F1383" i="13"/>
  <c r="F1384" i="13"/>
  <c r="F1385" i="13"/>
  <c r="F1386" i="13"/>
  <c r="F1387" i="13"/>
  <c r="F1388" i="13"/>
  <c r="F1389" i="13"/>
  <c r="F1390" i="13"/>
  <c r="F1391" i="13"/>
  <c r="F1392" i="13"/>
  <c r="F1393" i="13"/>
  <c r="F1394" i="13"/>
  <c r="F1395" i="13"/>
  <c r="F1396" i="13"/>
  <c r="F1397" i="13"/>
  <c r="F1398" i="13"/>
  <c r="F1399" i="13"/>
  <c r="F1400" i="13"/>
  <c r="F1401" i="13"/>
  <c r="F1402" i="13"/>
  <c r="F1403" i="13"/>
  <c r="F1404" i="13"/>
  <c r="F1405" i="13"/>
  <c r="F1406" i="13"/>
  <c r="F1407" i="13"/>
  <c r="F1408" i="13"/>
  <c r="F1409" i="13"/>
  <c r="F1410" i="13"/>
  <c r="F1411" i="13"/>
  <c r="F1412" i="13"/>
  <c r="F1413" i="13"/>
  <c r="F1414" i="13"/>
  <c r="F1415" i="13"/>
  <c r="F1416" i="13"/>
  <c r="F1417" i="13"/>
  <c r="F1418" i="13"/>
  <c r="F1419" i="13"/>
  <c r="F1420" i="13"/>
  <c r="F1421" i="13"/>
  <c r="F1422" i="13"/>
  <c r="F1423" i="13"/>
  <c r="F1424" i="13"/>
  <c r="F1425" i="13"/>
  <c r="F1426" i="13"/>
  <c r="F1427" i="13"/>
  <c r="F1428" i="13"/>
  <c r="F1429" i="13"/>
  <c r="F1430" i="13"/>
  <c r="F1431" i="13"/>
  <c r="F1432" i="13"/>
  <c r="F1433" i="13"/>
  <c r="F1434" i="13"/>
  <c r="F1435" i="13"/>
  <c r="F1436" i="13"/>
  <c r="F1437" i="13"/>
  <c r="F1438" i="13"/>
  <c r="F1439" i="13"/>
  <c r="F1440" i="13"/>
  <c r="F1441" i="13"/>
  <c r="F1442" i="13"/>
  <c r="F1443" i="13"/>
  <c r="F1444" i="13"/>
  <c r="F1445" i="13"/>
  <c r="F1446" i="13"/>
  <c r="F1447" i="13"/>
  <c r="F1448" i="13"/>
  <c r="F1449" i="13"/>
  <c r="F1450" i="13"/>
  <c r="F1451" i="13"/>
  <c r="F1452" i="13"/>
  <c r="F1453" i="13"/>
  <c r="F1454" i="13"/>
  <c r="F1455" i="13"/>
  <c r="F1456" i="13"/>
  <c r="F1457" i="13"/>
  <c r="F1458" i="13"/>
  <c r="F1459" i="13"/>
  <c r="F1460" i="13"/>
  <c r="F1461" i="13"/>
  <c r="F1462" i="13"/>
  <c r="F1463" i="13"/>
  <c r="F1464" i="13"/>
  <c r="F1465" i="13"/>
  <c r="F1466" i="13"/>
  <c r="F1467" i="13"/>
  <c r="F1468" i="13"/>
  <c r="F1469" i="13"/>
  <c r="F1470" i="13"/>
  <c r="F1471" i="13"/>
  <c r="F1472" i="13"/>
  <c r="F1473" i="13"/>
  <c r="F1474" i="13"/>
  <c r="F1475" i="13"/>
  <c r="F1476" i="13"/>
  <c r="F1477" i="13"/>
  <c r="F1478" i="13"/>
  <c r="F1479" i="13"/>
  <c r="F1480" i="13"/>
  <c r="F1481" i="13"/>
  <c r="F1482" i="13"/>
  <c r="F1483" i="13"/>
  <c r="F1484" i="13"/>
  <c r="F1485" i="13"/>
  <c r="F1486" i="13"/>
  <c r="F1487" i="13"/>
  <c r="F1488" i="13"/>
  <c r="F1489" i="13"/>
  <c r="F1490" i="13"/>
  <c r="F1491" i="13"/>
  <c r="F1492" i="13"/>
  <c r="F1493" i="13"/>
  <c r="F1494" i="13"/>
  <c r="F1495" i="13"/>
  <c r="F1496" i="13"/>
  <c r="F1497" i="13"/>
  <c r="F1498" i="13"/>
  <c r="F1499" i="13"/>
  <c r="F1500" i="13"/>
  <c r="F1501" i="13"/>
  <c r="F1502" i="13"/>
  <c r="F1503" i="13"/>
  <c r="F1504" i="13"/>
  <c r="F1505" i="13"/>
  <c r="F1506" i="13"/>
  <c r="F1507" i="13"/>
  <c r="F1508" i="13"/>
  <c r="F1509" i="13"/>
  <c r="F1510" i="13"/>
  <c r="F1511" i="13"/>
  <c r="F1512" i="13"/>
  <c r="F1513" i="13"/>
  <c r="F1514" i="13"/>
  <c r="F1515" i="13"/>
  <c r="F1516" i="13"/>
  <c r="F1517" i="13"/>
  <c r="F1518" i="13"/>
  <c r="F1519" i="13"/>
  <c r="F1520" i="13"/>
  <c r="F1521" i="13"/>
  <c r="F1522" i="13"/>
  <c r="F1523" i="13"/>
  <c r="F1524" i="13"/>
  <c r="F1525" i="13"/>
  <c r="F1526" i="13"/>
  <c r="F1527" i="13"/>
  <c r="F1528" i="13"/>
  <c r="F1529" i="13"/>
  <c r="F1530" i="13"/>
  <c r="F1531" i="13"/>
  <c r="F1532" i="13"/>
  <c r="F1533" i="13"/>
  <c r="F1534" i="13"/>
  <c r="F1535" i="13"/>
  <c r="F1536" i="13"/>
  <c r="F1537" i="13"/>
  <c r="F1538" i="13"/>
  <c r="F1539" i="13"/>
  <c r="F1540" i="13"/>
  <c r="F1541" i="13"/>
  <c r="F1542" i="13"/>
  <c r="F1543" i="13"/>
  <c r="F1544" i="13"/>
  <c r="F1545" i="13"/>
  <c r="F1546" i="13"/>
  <c r="F1547" i="13"/>
  <c r="F1548" i="13"/>
  <c r="F1549" i="13"/>
  <c r="F1550" i="13"/>
  <c r="F1551" i="13"/>
  <c r="F1552" i="13"/>
  <c r="F1553" i="13"/>
  <c r="F1554" i="13"/>
  <c r="F1555" i="13"/>
  <c r="F1556" i="13"/>
  <c r="F1557" i="13"/>
  <c r="F1558" i="13"/>
  <c r="F1559" i="13"/>
  <c r="F1560" i="13"/>
  <c r="F1561" i="13"/>
  <c r="F1562" i="13"/>
  <c r="F1563" i="13"/>
  <c r="F1564" i="13"/>
  <c r="F1565" i="13"/>
  <c r="F1566" i="13"/>
  <c r="F1567" i="13"/>
  <c r="F1568" i="13"/>
  <c r="F1569" i="13"/>
  <c r="F1570" i="13"/>
  <c r="F1571" i="13"/>
  <c r="F1572" i="13"/>
  <c r="F1573" i="13"/>
  <c r="F1574" i="13"/>
  <c r="F1575" i="13"/>
  <c r="F1576" i="13"/>
  <c r="F1577" i="13"/>
  <c r="F1578" i="13"/>
  <c r="F1579" i="13"/>
  <c r="F1580" i="13"/>
  <c r="F1581" i="13"/>
  <c r="F1582" i="13"/>
  <c r="F1583" i="13"/>
  <c r="F1584" i="13"/>
  <c r="F1585" i="13"/>
  <c r="F1586" i="13"/>
  <c r="F1587" i="13"/>
  <c r="F1588" i="13"/>
  <c r="F1589" i="13"/>
  <c r="F1590" i="13"/>
  <c r="F1591" i="13"/>
  <c r="F1592" i="13"/>
  <c r="F1593" i="13"/>
  <c r="F1594" i="13"/>
  <c r="F1595" i="13"/>
  <c r="F1596" i="13"/>
  <c r="F1597" i="13"/>
  <c r="F1598" i="13"/>
  <c r="F1599" i="13"/>
  <c r="F1600" i="13"/>
  <c r="F1601" i="13"/>
  <c r="F1602" i="13"/>
  <c r="F1603" i="13"/>
  <c r="F1604" i="13"/>
  <c r="F1605" i="13"/>
  <c r="F1606" i="13"/>
  <c r="F1607" i="13"/>
  <c r="F1608" i="13"/>
  <c r="F1609" i="13"/>
  <c r="F1610" i="13"/>
  <c r="F1611" i="13"/>
  <c r="F1612" i="13"/>
  <c r="F1613" i="13"/>
  <c r="F1614" i="13"/>
  <c r="F1615" i="13"/>
  <c r="F1616" i="13"/>
  <c r="F1617" i="13"/>
  <c r="F1618" i="13"/>
  <c r="F1619" i="13"/>
  <c r="F1620" i="13"/>
  <c r="F1621" i="13"/>
  <c r="F1622" i="13"/>
  <c r="F1623" i="13"/>
  <c r="F1624" i="13"/>
  <c r="F1625" i="13"/>
  <c r="F1626" i="13"/>
  <c r="F1627" i="13"/>
  <c r="F1628" i="13"/>
  <c r="F1629" i="13"/>
  <c r="F1630" i="13"/>
  <c r="F1631" i="13"/>
  <c r="F1632" i="13"/>
  <c r="F1633" i="13"/>
  <c r="F1634" i="13"/>
  <c r="F1635" i="13"/>
  <c r="F1636" i="13"/>
  <c r="F1637" i="13"/>
  <c r="F1638" i="13"/>
  <c r="F1639" i="13"/>
  <c r="F1640" i="13"/>
  <c r="F1641" i="13"/>
  <c r="F1642" i="13"/>
  <c r="F1643" i="13"/>
  <c r="F1644" i="13"/>
  <c r="F1645" i="13"/>
  <c r="F1646" i="13"/>
  <c r="F1647" i="13"/>
  <c r="F1648" i="13"/>
  <c r="F1649" i="13"/>
  <c r="F1650" i="13"/>
  <c r="F1651" i="13"/>
  <c r="F1652" i="13"/>
  <c r="F1653" i="13"/>
  <c r="F1654" i="13"/>
  <c r="F1655" i="13"/>
  <c r="F1656" i="13"/>
  <c r="F1657" i="13"/>
  <c r="F1658" i="13"/>
  <c r="F1659" i="13"/>
  <c r="F1660" i="13"/>
  <c r="F1661" i="13"/>
  <c r="F1662" i="13"/>
  <c r="F1663" i="13"/>
  <c r="F1664" i="13"/>
  <c r="F1665" i="13"/>
  <c r="F1666" i="13"/>
  <c r="F1667" i="13"/>
  <c r="F1668" i="13"/>
  <c r="F1669" i="13"/>
  <c r="F1670" i="13"/>
  <c r="F1671" i="13"/>
  <c r="F1672" i="13"/>
  <c r="F1673" i="13"/>
  <c r="F1674" i="13"/>
  <c r="F1675" i="13"/>
  <c r="F1676" i="13"/>
  <c r="F1677" i="13"/>
  <c r="F1678" i="13"/>
  <c r="F1679" i="13"/>
  <c r="F1680" i="13"/>
  <c r="F1681" i="13"/>
  <c r="F1682" i="13"/>
  <c r="F1683" i="13"/>
  <c r="F1684" i="13"/>
  <c r="F1685" i="13"/>
  <c r="F1686" i="13"/>
  <c r="F1687" i="13"/>
  <c r="F1688" i="13"/>
  <c r="F1689" i="13"/>
  <c r="F1690" i="13"/>
  <c r="F1691" i="13"/>
  <c r="F1692" i="13"/>
  <c r="F1693" i="13"/>
  <c r="F1694" i="13"/>
  <c r="F1695" i="13"/>
  <c r="F1696" i="13"/>
  <c r="F1697" i="13"/>
  <c r="F1698" i="13"/>
  <c r="F1699" i="13"/>
  <c r="F1700" i="13"/>
  <c r="F1701" i="13"/>
  <c r="F1702" i="13"/>
  <c r="F1703" i="13"/>
  <c r="F1704" i="13"/>
  <c r="F1705" i="13"/>
  <c r="F1706" i="13"/>
  <c r="F1707" i="13"/>
  <c r="F1708" i="13"/>
  <c r="F1709" i="13"/>
  <c r="F1710" i="13"/>
  <c r="F1711" i="13"/>
  <c r="F1712" i="13"/>
  <c r="F1713" i="13"/>
  <c r="F1714" i="13"/>
  <c r="F1715" i="13"/>
  <c r="F1716" i="13"/>
  <c r="F1717" i="13"/>
  <c r="F1718" i="13"/>
  <c r="F1719" i="13"/>
  <c r="F1720" i="13"/>
  <c r="F1721" i="13"/>
  <c r="F1722" i="13"/>
  <c r="F1723" i="13"/>
  <c r="F1724" i="13"/>
  <c r="F1725" i="13"/>
  <c r="F1726" i="13"/>
  <c r="F1727" i="13"/>
  <c r="F1728" i="13"/>
  <c r="F1729" i="13"/>
  <c r="F1730" i="13"/>
  <c r="F1731" i="13"/>
  <c r="F1732" i="13"/>
  <c r="F1733" i="13"/>
  <c r="F1734" i="13"/>
  <c r="F1735" i="13"/>
  <c r="F1736" i="13"/>
  <c r="F1737" i="13"/>
  <c r="F1738" i="13"/>
  <c r="F1739" i="13"/>
  <c r="F1740" i="13"/>
  <c r="F1741" i="13"/>
  <c r="F1742" i="13"/>
  <c r="F1743" i="13"/>
  <c r="F1744" i="13"/>
  <c r="F1745" i="13"/>
  <c r="F1746" i="13"/>
  <c r="F1747" i="13"/>
  <c r="F1748" i="13"/>
  <c r="F1749" i="13"/>
  <c r="F1750" i="13"/>
  <c r="F1751" i="13"/>
  <c r="F1752" i="13"/>
  <c r="F1753" i="13"/>
  <c r="F1754" i="13"/>
  <c r="F1755" i="13"/>
  <c r="F1756" i="13"/>
  <c r="F1757" i="13"/>
  <c r="F1758" i="13"/>
  <c r="F1759" i="13"/>
  <c r="F1760" i="13"/>
  <c r="F1761" i="13"/>
  <c r="F1762" i="13"/>
  <c r="F1763" i="13"/>
  <c r="F1764" i="13"/>
  <c r="F1765" i="13"/>
  <c r="F1766" i="13"/>
  <c r="F1767" i="13"/>
  <c r="F1768" i="13"/>
  <c r="F1769" i="13"/>
  <c r="F1770" i="13"/>
  <c r="F1771" i="13"/>
  <c r="F1772" i="13"/>
  <c r="F1773" i="13"/>
  <c r="F1774" i="13"/>
  <c r="F1775" i="13"/>
  <c r="F1776" i="13"/>
  <c r="F1777" i="13"/>
  <c r="F1778" i="13"/>
  <c r="F1779" i="13"/>
  <c r="F1780" i="13"/>
  <c r="F1781" i="13"/>
  <c r="F1782" i="13"/>
  <c r="F1783" i="13"/>
  <c r="F1784" i="13"/>
  <c r="F1785" i="13"/>
  <c r="F1786" i="13"/>
  <c r="F1787" i="13"/>
  <c r="F1788" i="13"/>
  <c r="F1789" i="13"/>
  <c r="F1790" i="13"/>
  <c r="F1791" i="13"/>
  <c r="F1792" i="13"/>
  <c r="F1793" i="13"/>
  <c r="F1794" i="13"/>
  <c r="F1795" i="13"/>
  <c r="F1796" i="13"/>
  <c r="F1797" i="13"/>
  <c r="F1798" i="13"/>
  <c r="F1799" i="13"/>
  <c r="F1800" i="13"/>
  <c r="F1801" i="13"/>
  <c r="F1802" i="13"/>
  <c r="F1803" i="13"/>
  <c r="F1804" i="13"/>
  <c r="F1805" i="13"/>
  <c r="F1806" i="13"/>
  <c r="F1807" i="13"/>
  <c r="F1808" i="13"/>
  <c r="F1809" i="13"/>
  <c r="F1810" i="13"/>
  <c r="F1811" i="13"/>
  <c r="F1812" i="13"/>
  <c r="F1813" i="13"/>
  <c r="F1814" i="13"/>
  <c r="F1815" i="13"/>
  <c r="F1816" i="13"/>
  <c r="F1817" i="13"/>
  <c r="F1818" i="13"/>
  <c r="F1819" i="13"/>
  <c r="F1820" i="13"/>
  <c r="F1821" i="13"/>
  <c r="F1822" i="13"/>
  <c r="F1823" i="13"/>
  <c r="F1824" i="13"/>
  <c r="F1825" i="13"/>
  <c r="F1826" i="13"/>
  <c r="F1827" i="13"/>
  <c r="F1828" i="13"/>
  <c r="F1829" i="13"/>
  <c r="F1830" i="13"/>
  <c r="F1831" i="13"/>
  <c r="F1832" i="13"/>
  <c r="F1833" i="13"/>
  <c r="F1834" i="13"/>
  <c r="F1835" i="13"/>
  <c r="F1836" i="13"/>
  <c r="F1837" i="13"/>
  <c r="F1838" i="13"/>
  <c r="F1839" i="13"/>
  <c r="F1840" i="13"/>
  <c r="F1841" i="13"/>
  <c r="F1842" i="13"/>
  <c r="F1843" i="13"/>
  <c r="F1844" i="13"/>
  <c r="F1845" i="13"/>
  <c r="F1846" i="13"/>
  <c r="F1847" i="13"/>
  <c r="F1848" i="13"/>
  <c r="F1849" i="13"/>
  <c r="F1850" i="13"/>
  <c r="F1851" i="13"/>
  <c r="F1852" i="13"/>
  <c r="F1853" i="13"/>
  <c r="F1854" i="13"/>
  <c r="F1855" i="13"/>
  <c r="F1856" i="13"/>
  <c r="F1857" i="13"/>
  <c r="F1858" i="13"/>
  <c r="F1859" i="13"/>
  <c r="F1860" i="13"/>
  <c r="F1861" i="13"/>
  <c r="F1862" i="13"/>
  <c r="F1863" i="13"/>
  <c r="F1864" i="13"/>
  <c r="F1865" i="13"/>
  <c r="F1866" i="13"/>
  <c r="F1867" i="13"/>
  <c r="F1868" i="13"/>
  <c r="F1869" i="13"/>
  <c r="F1870" i="13"/>
  <c r="F1871" i="13"/>
  <c r="F1872" i="13"/>
  <c r="F1873" i="13"/>
  <c r="F1874" i="13"/>
  <c r="F1875" i="13"/>
  <c r="F1876" i="13"/>
  <c r="F1877" i="13"/>
  <c r="F1878" i="13"/>
  <c r="F1879" i="13"/>
  <c r="F1880" i="13"/>
  <c r="F1881" i="13"/>
  <c r="F1882" i="13"/>
  <c r="F1883" i="13"/>
  <c r="F1884" i="13"/>
  <c r="F1885" i="13"/>
  <c r="F1886" i="13"/>
  <c r="F1887" i="13"/>
  <c r="F1888" i="13"/>
  <c r="F1889" i="13"/>
  <c r="F1890" i="13"/>
  <c r="F1891" i="13"/>
  <c r="F1892" i="13"/>
  <c r="F1893" i="13"/>
  <c r="F1894" i="13"/>
  <c r="F1895" i="13"/>
  <c r="F1896" i="13"/>
  <c r="F1897" i="13"/>
  <c r="F1898" i="13"/>
  <c r="F1899" i="13"/>
  <c r="F1900" i="13"/>
  <c r="F1901" i="13"/>
  <c r="F1902" i="13"/>
  <c r="F1903" i="13"/>
  <c r="F1904" i="13"/>
  <c r="F1905" i="13"/>
  <c r="F1906" i="13"/>
  <c r="F1907" i="13"/>
  <c r="F1908" i="13"/>
  <c r="F1909" i="13"/>
  <c r="F1910" i="13"/>
  <c r="F1911" i="13"/>
  <c r="F1912" i="13"/>
  <c r="F1913" i="13"/>
  <c r="F1914" i="13"/>
  <c r="F1915" i="13"/>
  <c r="F1916" i="13"/>
  <c r="F1917" i="13"/>
  <c r="F1918" i="13"/>
  <c r="F1919" i="13"/>
  <c r="F1920" i="13"/>
  <c r="F1921" i="13"/>
  <c r="F1922" i="13"/>
  <c r="F1923" i="13"/>
  <c r="F1924" i="13"/>
  <c r="F1925" i="13"/>
  <c r="F1926" i="13"/>
  <c r="F1927" i="13"/>
  <c r="F1928" i="13"/>
  <c r="F1929" i="13"/>
  <c r="F1930" i="13"/>
  <c r="F1931" i="13"/>
  <c r="F1932" i="13"/>
  <c r="F1933" i="13"/>
  <c r="F1934" i="13"/>
  <c r="F1935" i="13"/>
  <c r="F1936" i="13"/>
  <c r="F1937" i="13"/>
  <c r="F1938" i="13"/>
  <c r="F1939" i="13"/>
  <c r="F1940" i="13"/>
  <c r="F1941" i="13"/>
  <c r="F1942" i="13"/>
  <c r="F1943" i="13"/>
  <c r="F1944" i="13"/>
  <c r="F1945" i="13"/>
  <c r="F1946" i="13"/>
  <c r="F1947" i="13"/>
  <c r="F1948" i="13"/>
  <c r="F1949" i="13"/>
  <c r="F1950" i="13"/>
  <c r="F1951" i="13"/>
  <c r="F1952" i="13"/>
  <c r="F1953" i="13"/>
  <c r="F1954" i="13"/>
  <c r="F1955" i="13"/>
  <c r="F1956" i="13"/>
  <c r="F1957" i="13"/>
  <c r="F1958" i="13"/>
  <c r="F1959" i="13"/>
  <c r="F1960" i="13"/>
  <c r="F1961" i="13"/>
  <c r="F1962" i="13"/>
  <c r="F1963" i="13"/>
  <c r="F1964" i="13"/>
  <c r="F1965" i="13"/>
  <c r="F1966" i="13"/>
  <c r="F1967" i="13"/>
  <c r="F1968" i="13"/>
  <c r="F1969" i="13"/>
  <c r="F1970" i="13"/>
  <c r="F1971" i="13"/>
  <c r="F1972" i="13"/>
  <c r="F1973" i="13"/>
  <c r="F1974" i="13"/>
  <c r="F1975" i="13"/>
  <c r="F1976" i="13"/>
  <c r="F1977" i="13"/>
  <c r="F1978" i="13"/>
  <c r="F1979" i="13"/>
  <c r="F1980" i="13"/>
  <c r="F1981" i="13"/>
  <c r="F1982" i="13"/>
  <c r="F1983" i="13"/>
  <c r="F1984" i="13"/>
  <c r="F1985" i="13"/>
  <c r="F1986" i="13"/>
  <c r="F1987" i="13"/>
  <c r="F1988" i="13"/>
  <c r="F1989" i="13"/>
  <c r="F1990" i="13"/>
  <c r="F1991" i="13"/>
  <c r="F1992" i="13"/>
  <c r="F1993" i="13"/>
  <c r="F1994" i="13"/>
  <c r="F1995" i="13"/>
  <c r="F1996" i="13"/>
  <c r="F1997" i="13"/>
  <c r="F1998" i="13"/>
  <c r="F1999" i="13"/>
  <c r="F2000" i="13"/>
  <c r="F2001" i="13"/>
  <c r="F2002" i="13"/>
  <c r="F2003" i="13"/>
  <c r="F2004" i="13"/>
  <c r="F2005" i="13"/>
  <c r="F2006" i="13"/>
  <c r="F2007" i="13"/>
  <c r="F2008" i="13"/>
  <c r="F2009" i="13"/>
  <c r="F2010" i="13"/>
  <c r="F2011" i="13"/>
  <c r="F2012" i="13"/>
  <c r="F2013" i="13"/>
  <c r="F2014" i="13"/>
  <c r="F2015" i="13"/>
  <c r="F2016" i="13"/>
  <c r="F2017" i="13"/>
  <c r="F2018" i="13"/>
  <c r="F2019" i="13"/>
  <c r="F2020" i="13"/>
  <c r="F2021" i="13"/>
  <c r="F2022" i="13"/>
  <c r="F2023" i="13"/>
  <c r="F2024" i="13"/>
  <c r="F2025" i="13"/>
  <c r="F2026" i="13"/>
  <c r="F2027" i="13"/>
  <c r="F2028" i="13"/>
  <c r="F2029" i="13"/>
  <c r="F2030" i="13"/>
  <c r="F2031" i="13"/>
  <c r="F2032" i="13"/>
  <c r="F2033" i="13"/>
  <c r="F2034" i="13"/>
  <c r="F2035" i="13"/>
  <c r="F2036" i="13"/>
  <c r="F2037" i="13"/>
  <c r="F2038" i="13"/>
  <c r="F2039" i="13"/>
  <c r="F2040" i="13"/>
  <c r="F2041" i="13"/>
  <c r="F2042" i="13"/>
  <c r="F2043" i="13"/>
  <c r="F2044" i="13"/>
  <c r="F2045" i="13"/>
  <c r="F2046" i="13"/>
  <c r="F2047" i="13"/>
  <c r="F2048" i="13"/>
  <c r="F2049" i="13"/>
  <c r="F2050" i="13"/>
  <c r="F2051" i="13"/>
  <c r="F2052" i="13"/>
  <c r="F2053" i="13"/>
  <c r="F2054" i="13"/>
  <c r="F2055" i="13"/>
  <c r="F2056" i="13"/>
  <c r="F2057" i="13"/>
  <c r="F2058" i="13"/>
  <c r="F2059" i="13"/>
  <c r="F2060" i="13"/>
  <c r="F2061" i="13"/>
  <c r="F2062" i="13"/>
  <c r="F2063" i="13"/>
  <c r="F2064" i="13"/>
  <c r="F2065" i="13"/>
  <c r="F2066" i="13"/>
  <c r="F2067" i="13"/>
  <c r="F2068" i="13"/>
  <c r="F2069" i="13"/>
  <c r="F2070" i="13"/>
  <c r="F2071" i="13"/>
  <c r="F2072" i="13"/>
  <c r="F2073" i="13"/>
  <c r="F2074" i="13"/>
  <c r="F2075" i="13"/>
  <c r="F2076" i="13"/>
  <c r="F2077" i="13"/>
  <c r="F2078" i="13"/>
  <c r="F2079" i="13"/>
  <c r="F2080" i="13"/>
  <c r="F2081" i="13"/>
  <c r="F2082" i="13"/>
  <c r="F2083" i="13"/>
  <c r="F2084" i="13"/>
  <c r="F2085" i="13"/>
  <c r="F2086" i="13"/>
  <c r="F2087" i="13"/>
  <c r="F2088" i="13"/>
  <c r="F2089" i="13"/>
  <c r="F2090" i="13"/>
  <c r="F2091" i="13"/>
  <c r="F2092" i="13"/>
  <c r="F2093" i="13"/>
  <c r="F2094" i="13"/>
  <c r="F2095" i="13"/>
  <c r="F2096" i="13"/>
  <c r="F2097" i="13"/>
  <c r="F2098" i="13"/>
  <c r="F2099" i="13"/>
  <c r="F2100" i="13"/>
  <c r="F2101" i="13"/>
  <c r="F2102" i="13"/>
  <c r="F2103" i="13"/>
  <c r="F2104" i="13"/>
  <c r="F2105" i="13"/>
  <c r="F2106" i="13"/>
  <c r="F2107" i="13"/>
  <c r="F2108" i="13"/>
  <c r="F2109" i="13"/>
  <c r="F2110" i="13"/>
  <c r="F2111" i="13"/>
  <c r="F2112" i="13"/>
  <c r="F2113" i="13"/>
  <c r="F2114" i="13"/>
  <c r="F2115" i="13"/>
  <c r="F2116" i="13"/>
  <c r="F2117" i="13"/>
  <c r="F2118" i="13"/>
  <c r="F2119" i="13"/>
  <c r="F2120" i="13"/>
  <c r="F2121" i="13"/>
  <c r="F2122" i="13"/>
  <c r="F2123" i="13"/>
  <c r="F2124" i="13"/>
  <c r="F2125" i="13"/>
  <c r="F2126" i="13"/>
  <c r="F2127" i="13"/>
  <c r="F2128" i="13"/>
  <c r="F2129" i="13"/>
  <c r="F2130" i="13"/>
  <c r="F2131" i="13"/>
  <c r="F2132" i="13"/>
  <c r="F2133" i="13"/>
  <c r="F2134" i="13"/>
  <c r="F2135" i="13"/>
  <c r="F2136" i="13"/>
  <c r="F2137" i="13"/>
  <c r="F2138" i="13"/>
  <c r="F2139" i="13"/>
  <c r="F2140" i="13"/>
  <c r="F2141" i="13"/>
  <c r="F2142" i="13"/>
  <c r="F2143" i="13"/>
  <c r="F2144" i="13"/>
  <c r="F2145" i="13"/>
  <c r="F2146" i="13"/>
  <c r="F2147" i="13"/>
  <c r="F2148" i="13"/>
  <c r="F2149" i="13"/>
  <c r="F2150" i="13"/>
  <c r="F2151" i="13"/>
  <c r="F2152" i="13"/>
  <c r="F2153" i="13"/>
  <c r="F2154" i="13"/>
  <c r="F2155" i="13"/>
  <c r="F2156" i="13"/>
  <c r="F2157" i="13"/>
  <c r="F2158" i="13"/>
  <c r="F2159" i="13"/>
  <c r="F2160" i="13"/>
  <c r="F2161" i="13"/>
  <c r="F2162" i="13"/>
  <c r="F2163" i="13"/>
  <c r="F2164" i="13"/>
  <c r="F2165" i="13"/>
  <c r="F2166" i="13"/>
  <c r="F2167" i="13"/>
  <c r="F2168" i="13"/>
  <c r="F2169" i="13"/>
  <c r="F2170" i="13"/>
  <c r="F2171" i="13"/>
  <c r="F2172" i="13"/>
  <c r="F2173" i="13"/>
  <c r="F2174" i="13"/>
  <c r="F2175" i="13"/>
  <c r="F2176" i="13"/>
  <c r="F2177" i="13"/>
  <c r="F2178" i="13"/>
  <c r="F2179" i="13"/>
  <c r="F2180" i="13"/>
  <c r="F2181" i="13"/>
  <c r="F2182" i="13"/>
  <c r="F2183" i="13"/>
  <c r="F2184" i="13"/>
  <c r="F2185" i="13"/>
  <c r="F2186" i="13"/>
  <c r="F2187" i="13"/>
  <c r="F2188" i="13"/>
  <c r="F2189" i="13"/>
  <c r="F2190" i="13"/>
  <c r="F2191" i="13"/>
  <c r="F2192" i="13"/>
  <c r="F2193" i="13"/>
  <c r="F2194" i="13"/>
  <c r="F2195" i="13"/>
  <c r="F2196" i="13"/>
  <c r="F2197" i="13"/>
  <c r="F2198" i="13"/>
  <c r="F2199" i="13"/>
  <c r="F2200" i="13"/>
  <c r="F2201" i="13"/>
  <c r="F2202" i="13"/>
  <c r="F2203" i="13"/>
  <c r="F2204" i="13"/>
  <c r="F2205" i="13"/>
  <c r="F2206" i="13"/>
  <c r="F2207" i="13"/>
  <c r="F2208" i="13"/>
  <c r="F2209" i="13"/>
  <c r="F2210" i="13"/>
  <c r="F2211" i="13"/>
  <c r="F2212" i="13"/>
  <c r="F2213" i="13"/>
  <c r="F2214" i="13"/>
  <c r="F2215" i="13"/>
  <c r="F2216" i="13"/>
  <c r="F2217" i="13"/>
  <c r="F2218" i="13"/>
  <c r="F2219" i="13"/>
  <c r="F2220" i="13"/>
  <c r="F2221" i="13"/>
  <c r="F2222" i="13"/>
  <c r="F2223" i="13"/>
  <c r="F2224" i="13"/>
  <c r="F2225" i="13"/>
  <c r="F2226" i="13"/>
  <c r="F2227" i="13"/>
  <c r="F2228" i="13"/>
  <c r="F2229" i="13"/>
  <c r="F2230" i="13"/>
  <c r="F2231" i="13"/>
  <c r="F2232" i="13"/>
  <c r="F2233" i="13"/>
  <c r="F2234" i="13"/>
  <c r="F2235" i="13"/>
  <c r="F2236" i="13"/>
  <c r="F2237" i="13"/>
  <c r="F2238" i="13"/>
  <c r="F2239" i="13"/>
  <c r="F2240" i="13"/>
  <c r="F2241" i="13"/>
  <c r="F2242" i="13"/>
  <c r="F2243" i="13"/>
  <c r="F2244" i="13"/>
  <c r="F2245" i="13"/>
  <c r="F2246" i="13"/>
  <c r="F2247" i="13"/>
  <c r="F2248" i="13"/>
  <c r="F2249" i="13"/>
  <c r="F2250" i="13"/>
  <c r="F2251" i="13"/>
  <c r="F2252" i="13"/>
  <c r="F2253" i="13"/>
  <c r="F2254" i="13"/>
  <c r="F2255" i="13"/>
  <c r="F2256" i="13"/>
  <c r="F2257" i="13"/>
  <c r="F2258" i="13"/>
  <c r="F2259" i="13"/>
  <c r="F2260" i="13"/>
  <c r="F2261" i="13"/>
  <c r="F2262" i="13"/>
  <c r="F2263" i="13"/>
  <c r="F2264" i="13"/>
  <c r="F2265" i="13"/>
  <c r="F2266" i="13"/>
  <c r="F2267" i="13"/>
  <c r="F2268" i="13"/>
  <c r="F2269" i="13"/>
  <c r="F2270" i="13"/>
  <c r="F2271" i="13"/>
  <c r="F2272" i="13"/>
  <c r="F2273" i="13"/>
  <c r="F2274" i="13"/>
  <c r="F2275" i="13"/>
  <c r="F2276" i="13"/>
  <c r="F2277" i="13"/>
  <c r="F2278" i="13"/>
  <c r="F2279" i="13"/>
  <c r="F2280" i="13"/>
  <c r="F2281" i="13"/>
  <c r="F2282" i="13"/>
  <c r="F2283" i="13"/>
  <c r="F2284" i="13"/>
  <c r="F2285" i="13"/>
  <c r="F2286" i="13"/>
  <c r="F2287" i="13"/>
  <c r="F2288" i="13"/>
  <c r="F2289" i="13"/>
  <c r="F2290" i="13"/>
  <c r="F2291" i="13"/>
  <c r="F2292" i="13"/>
  <c r="F2293" i="13"/>
  <c r="F2294" i="13"/>
  <c r="F2295" i="13"/>
  <c r="F2296" i="13"/>
  <c r="F2297" i="13"/>
  <c r="F2298" i="13"/>
  <c r="F2299" i="13"/>
  <c r="F2300" i="13"/>
  <c r="F2301" i="13"/>
  <c r="F2302" i="13"/>
  <c r="F2303" i="13"/>
  <c r="F2304" i="13"/>
  <c r="F2305" i="13"/>
  <c r="F2306" i="13"/>
  <c r="F2307" i="13"/>
  <c r="F2308" i="13"/>
  <c r="F2309" i="13"/>
  <c r="F2310" i="13"/>
  <c r="F2311" i="13"/>
  <c r="F2312" i="13"/>
  <c r="F2313" i="13"/>
  <c r="F2314" i="13"/>
  <c r="F2315" i="13"/>
  <c r="F2316" i="13"/>
  <c r="F2317" i="13"/>
  <c r="F2318" i="13"/>
  <c r="F2319" i="13"/>
  <c r="F2320" i="13"/>
  <c r="F2321" i="13"/>
  <c r="F2322" i="13"/>
  <c r="F2323" i="13"/>
  <c r="F2324" i="13"/>
  <c r="F2325" i="13"/>
  <c r="F2326" i="13"/>
  <c r="F2327" i="13"/>
  <c r="F2328" i="13"/>
  <c r="F2329" i="13"/>
  <c r="F2330" i="13"/>
  <c r="F2331" i="13"/>
  <c r="F2332" i="13"/>
  <c r="F2333" i="13"/>
  <c r="F2334" i="13"/>
  <c r="F2335" i="13"/>
  <c r="F2336" i="13"/>
  <c r="F2337" i="13"/>
  <c r="F2338" i="13"/>
  <c r="F2339" i="13"/>
  <c r="F2340" i="13"/>
  <c r="F2341" i="13"/>
  <c r="F2342" i="13"/>
  <c r="F2343" i="13"/>
  <c r="F2344" i="13"/>
  <c r="F2345" i="13"/>
  <c r="F2346" i="13"/>
  <c r="F2347" i="13"/>
  <c r="F2348" i="13"/>
  <c r="F2349" i="13"/>
  <c r="F2350" i="13"/>
  <c r="F2351" i="13"/>
  <c r="F2352" i="13"/>
  <c r="F2353" i="13"/>
  <c r="F2354" i="13"/>
  <c r="F2355" i="13"/>
  <c r="F2356" i="13"/>
  <c r="F2357" i="13"/>
  <c r="F2358" i="13"/>
  <c r="F2359" i="13"/>
  <c r="F2360" i="13"/>
  <c r="F2361" i="13"/>
  <c r="F2362" i="13"/>
  <c r="F2363" i="13"/>
  <c r="F2364" i="13"/>
  <c r="F2365" i="13"/>
  <c r="F2366" i="13"/>
  <c r="F2367" i="13"/>
  <c r="F2368" i="13"/>
  <c r="F2369" i="13"/>
  <c r="F2370" i="13"/>
  <c r="F2371" i="13"/>
  <c r="F2372" i="13"/>
  <c r="F2373" i="13"/>
  <c r="F2374" i="13"/>
  <c r="F2375" i="13"/>
  <c r="F2376" i="13"/>
  <c r="F2377" i="13"/>
  <c r="F2378" i="13"/>
  <c r="F2379" i="13"/>
  <c r="F2380" i="13"/>
  <c r="F2381" i="13"/>
  <c r="F2382" i="13"/>
  <c r="F2383" i="13"/>
  <c r="F2384" i="13"/>
  <c r="F2385" i="13"/>
  <c r="F2386" i="13"/>
  <c r="F2387" i="13"/>
  <c r="F2388" i="13"/>
  <c r="F2389" i="13"/>
  <c r="F2390" i="13"/>
  <c r="F2391" i="13"/>
  <c r="F2392" i="13"/>
  <c r="F2393" i="13"/>
  <c r="F2394" i="13"/>
  <c r="F2395" i="13"/>
  <c r="F2396" i="13"/>
  <c r="F2397" i="13"/>
  <c r="F2398" i="13"/>
  <c r="F2399" i="13"/>
  <c r="F2400" i="13"/>
  <c r="F2401" i="13"/>
  <c r="F2402" i="13"/>
  <c r="F2403" i="13"/>
  <c r="F2404" i="13"/>
  <c r="F2405" i="13"/>
  <c r="F2406" i="13"/>
  <c r="F2407" i="13"/>
  <c r="F2408" i="13"/>
  <c r="F2409" i="13"/>
  <c r="F2410" i="13"/>
  <c r="F2411" i="13"/>
  <c r="F2412" i="13"/>
  <c r="F2413" i="13"/>
  <c r="F2414" i="13"/>
  <c r="F2415" i="13"/>
  <c r="F2416" i="13"/>
  <c r="F2417" i="13"/>
  <c r="F2418" i="13"/>
  <c r="F2419" i="13"/>
  <c r="F2420" i="13"/>
  <c r="F2421" i="13"/>
  <c r="F2422" i="13"/>
  <c r="F2423" i="13"/>
  <c r="F2424" i="13"/>
  <c r="F2425" i="13"/>
  <c r="F2426" i="13"/>
  <c r="F2427" i="13"/>
  <c r="F2428" i="13"/>
  <c r="F2429" i="13"/>
  <c r="F2430" i="13"/>
  <c r="F2431" i="13"/>
  <c r="F2432" i="13"/>
  <c r="F2433" i="13"/>
  <c r="F2434" i="13"/>
  <c r="F2435" i="13"/>
  <c r="F2436" i="13"/>
  <c r="F2437" i="13"/>
  <c r="F2438" i="13"/>
  <c r="F2439" i="13"/>
  <c r="F2440" i="13"/>
  <c r="F2441" i="13"/>
  <c r="F2442" i="13"/>
  <c r="F2443" i="13"/>
  <c r="F2444" i="13"/>
  <c r="F2445" i="13"/>
  <c r="F2446" i="13"/>
  <c r="F2447" i="13"/>
  <c r="F2448" i="13"/>
  <c r="F2449" i="13"/>
  <c r="F2450" i="13"/>
  <c r="F2451" i="13"/>
  <c r="F2452" i="13"/>
  <c r="F2453" i="13"/>
  <c r="F2454" i="13"/>
  <c r="F2455" i="13"/>
  <c r="F2456" i="13"/>
  <c r="F2457" i="13"/>
  <c r="F2458" i="13"/>
  <c r="F2459" i="13"/>
  <c r="F2460" i="13"/>
  <c r="F2461" i="13"/>
  <c r="F2462" i="13"/>
  <c r="F2463" i="13"/>
  <c r="F2464" i="13"/>
  <c r="F2465" i="13"/>
  <c r="F2466" i="13"/>
  <c r="F2467" i="13"/>
  <c r="F2468" i="13"/>
  <c r="F2469" i="13"/>
  <c r="F2470" i="13"/>
  <c r="F2471" i="13"/>
  <c r="F2472" i="13"/>
  <c r="F2473" i="13"/>
  <c r="F2474" i="13"/>
  <c r="F2475" i="13"/>
  <c r="F2476" i="13"/>
  <c r="F2477" i="13"/>
  <c r="F2478" i="13"/>
  <c r="F2479" i="13"/>
  <c r="F2480" i="13"/>
  <c r="F2481" i="13"/>
  <c r="F2482" i="13"/>
  <c r="F2483" i="13"/>
  <c r="F2484" i="13"/>
  <c r="F2485" i="13"/>
  <c r="F2486" i="13"/>
  <c r="F2487" i="13"/>
  <c r="F2488" i="13"/>
  <c r="F2489" i="13"/>
  <c r="F2490" i="13"/>
  <c r="F2491" i="13"/>
  <c r="F2492" i="13"/>
  <c r="F2493" i="13"/>
  <c r="F2494" i="13"/>
  <c r="F2495" i="13"/>
  <c r="F2496" i="13"/>
  <c r="F2497" i="13"/>
  <c r="F2498" i="13"/>
  <c r="F2499" i="13"/>
  <c r="F2500" i="13"/>
  <c r="F2501" i="13"/>
  <c r="F2502" i="13"/>
  <c r="F2503" i="13"/>
  <c r="F2504" i="13"/>
  <c r="F2505" i="13"/>
  <c r="F2506" i="13"/>
  <c r="F2507" i="13"/>
  <c r="F2508" i="13"/>
  <c r="F2509" i="13"/>
  <c r="F2510" i="13"/>
  <c r="F2511" i="13"/>
  <c r="F2512" i="13"/>
  <c r="F2513" i="13"/>
  <c r="F2514" i="13"/>
  <c r="F2515" i="13"/>
  <c r="F2516" i="13"/>
  <c r="F2517" i="13"/>
  <c r="F2518" i="13"/>
  <c r="F2519" i="13"/>
  <c r="F2520" i="13"/>
  <c r="F2521" i="13"/>
  <c r="F2522" i="13"/>
  <c r="F2523" i="13"/>
  <c r="F2524" i="13"/>
  <c r="F2525" i="13"/>
  <c r="F2526" i="13"/>
  <c r="F2527" i="13"/>
  <c r="F2528" i="13"/>
  <c r="F2529" i="13"/>
  <c r="F2530" i="13"/>
  <c r="F2531" i="13"/>
  <c r="F2532" i="13"/>
  <c r="F2533" i="13"/>
  <c r="F2534" i="13"/>
  <c r="F2535" i="13"/>
  <c r="F2536" i="13"/>
  <c r="F2537" i="13"/>
  <c r="F2538" i="13"/>
  <c r="F2539" i="13"/>
  <c r="F2540" i="13"/>
  <c r="F2541" i="13"/>
  <c r="F2542" i="13"/>
  <c r="F2543" i="13"/>
  <c r="F2544" i="13"/>
  <c r="F2545" i="13"/>
  <c r="F2546" i="13"/>
  <c r="F2547" i="13"/>
  <c r="F2548" i="13"/>
  <c r="F2549" i="13"/>
  <c r="F2550" i="13"/>
  <c r="F2551" i="13"/>
  <c r="F2552" i="13"/>
  <c r="F2553" i="13"/>
  <c r="F2554" i="13"/>
  <c r="F2555" i="13"/>
  <c r="F2556" i="13"/>
  <c r="F2557" i="13"/>
  <c r="F2558" i="13"/>
  <c r="F2559" i="13"/>
  <c r="F2560" i="13"/>
  <c r="F2561" i="13"/>
  <c r="F2562" i="13"/>
  <c r="F2563" i="13"/>
  <c r="F2564" i="13"/>
  <c r="F2565" i="13"/>
  <c r="F2566" i="13"/>
  <c r="F2567" i="13"/>
  <c r="F2568" i="13"/>
  <c r="F2569" i="13"/>
  <c r="F2570" i="13"/>
  <c r="F2571" i="13"/>
  <c r="F2572" i="13"/>
  <c r="F2573" i="13"/>
  <c r="F2574" i="13"/>
  <c r="F2575" i="13"/>
  <c r="F2576" i="13"/>
  <c r="F2577" i="13"/>
  <c r="F2578" i="13"/>
  <c r="F2579" i="13"/>
  <c r="F2580" i="13"/>
  <c r="F2581" i="13"/>
  <c r="F2582" i="13"/>
  <c r="F2583" i="13"/>
  <c r="F2584" i="13"/>
  <c r="F2585" i="13"/>
  <c r="F2586" i="13"/>
  <c r="F2587" i="13"/>
  <c r="F2588" i="13"/>
  <c r="F2589" i="13"/>
  <c r="F2590" i="13"/>
  <c r="F2591" i="13"/>
  <c r="F2592" i="13"/>
  <c r="F2593" i="13"/>
  <c r="F2594" i="13"/>
  <c r="F2595" i="13"/>
  <c r="F2596" i="13"/>
  <c r="F2597" i="13"/>
  <c r="F2598" i="13"/>
  <c r="F2599" i="13"/>
  <c r="F2600" i="13"/>
  <c r="F2601" i="13"/>
  <c r="F2602" i="13"/>
  <c r="F2603" i="13"/>
  <c r="F2604" i="13"/>
  <c r="F2605" i="13"/>
  <c r="F2606" i="13"/>
  <c r="F2607" i="13"/>
  <c r="F2608" i="13"/>
  <c r="F2609" i="13"/>
  <c r="F2610" i="13"/>
  <c r="F2611" i="13"/>
  <c r="F2612" i="13"/>
  <c r="F2613" i="13"/>
  <c r="F2614" i="13"/>
  <c r="F2615" i="13"/>
  <c r="F2616" i="13"/>
  <c r="F2617" i="13"/>
  <c r="F2618" i="13"/>
  <c r="F2619" i="13"/>
  <c r="F2620" i="13"/>
  <c r="F2621" i="13"/>
  <c r="F2622" i="13"/>
  <c r="F2623" i="13"/>
  <c r="F2624" i="13"/>
  <c r="F2625" i="13"/>
  <c r="F2626" i="13"/>
  <c r="F2627" i="13"/>
  <c r="F2628" i="13"/>
  <c r="F2629" i="13"/>
  <c r="F2630" i="13"/>
  <c r="F2631" i="13"/>
  <c r="F2632" i="13"/>
  <c r="F2633" i="13"/>
  <c r="F2634" i="13"/>
  <c r="F2635" i="13"/>
  <c r="F2636" i="13"/>
  <c r="F2637" i="13"/>
  <c r="F2638" i="13"/>
  <c r="F2639" i="13"/>
  <c r="F2640" i="13"/>
  <c r="F2641" i="13"/>
  <c r="F2642" i="13"/>
  <c r="F2643" i="13"/>
  <c r="F2644" i="13"/>
  <c r="F2645" i="13"/>
  <c r="F2646" i="13"/>
  <c r="F2647" i="13"/>
  <c r="F2648" i="13"/>
  <c r="F2649" i="13"/>
  <c r="F2650" i="13"/>
  <c r="F2651" i="13"/>
  <c r="F2652" i="13"/>
  <c r="F2653" i="13"/>
  <c r="F2654" i="13"/>
  <c r="F2655" i="13"/>
  <c r="F2656" i="13"/>
  <c r="F2657" i="13"/>
  <c r="F2658" i="13"/>
  <c r="F2659" i="13"/>
  <c r="F2660" i="13"/>
  <c r="F2661" i="13"/>
  <c r="F2662" i="13"/>
  <c r="F2663" i="13"/>
  <c r="F2664" i="13"/>
  <c r="F2665" i="13"/>
  <c r="F2666" i="13"/>
  <c r="F2667" i="13"/>
  <c r="F2668" i="13"/>
  <c r="F2669" i="13"/>
  <c r="F2670" i="13"/>
  <c r="F2671" i="13"/>
  <c r="F2672" i="13"/>
  <c r="F2673" i="13"/>
  <c r="F2674" i="13"/>
  <c r="F2675" i="13"/>
  <c r="F2676" i="13"/>
  <c r="F2677" i="13"/>
  <c r="F2678" i="13"/>
  <c r="F2679" i="13"/>
  <c r="F2680" i="13"/>
  <c r="F2681" i="13"/>
  <c r="F2682" i="13"/>
  <c r="F2683" i="13"/>
  <c r="F2684" i="13"/>
  <c r="F2685" i="13"/>
  <c r="F2686" i="13"/>
  <c r="F2687" i="13"/>
  <c r="F2688" i="13"/>
  <c r="F2689" i="13"/>
  <c r="F2690" i="13"/>
  <c r="F2691" i="13"/>
  <c r="F2692" i="13"/>
  <c r="F2693" i="13"/>
  <c r="F2694" i="13"/>
  <c r="F2695" i="13"/>
  <c r="F2696" i="13"/>
  <c r="F2697" i="13"/>
  <c r="F2698" i="13"/>
  <c r="F2699" i="13"/>
  <c r="F2700" i="13"/>
  <c r="F2701" i="13"/>
  <c r="F2702" i="13"/>
  <c r="F2703" i="13"/>
  <c r="F2704" i="13"/>
  <c r="F2705" i="13"/>
  <c r="F2706" i="13"/>
  <c r="F2707" i="13"/>
  <c r="F2708" i="13"/>
  <c r="F2709" i="13"/>
  <c r="F2710" i="13"/>
  <c r="F2711" i="13"/>
  <c r="F2712" i="13"/>
  <c r="F2713" i="13"/>
  <c r="F2714" i="13"/>
  <c r="F2715" i="13"/>
  <c r="F2716" i="13"/>
  <c r="F2717" i="13"/>
  <c r="F2718" i="13"/>
  <c r="F2719" i="13"/>
  <c r="F2720" i="13"/>
  <c r="F2721" i="13"/>
  <c r="F2722" i="13"/>
  <c r="F2723" i="13"/>
  <c r="F2724" i="13"/>
  <c r="F2725" i="13"/>
  <c r="F2726" i="13"/>
  <c r="F2727" i="13"/>
  <c r="F2728" i="13"/>
  <c r="F2729" i="13"/>
  <c r="F2730" i="13"/>
  <c r="F2731" i="13"/>
  <c r="F2732" i="13"/>
  <c r="F2733" i="13"/>
  <c r="F2734" i="13"/>
  <c r="F2735" i="13"/>
  <c r="F2736" i="13"/>
  <c r="F2737" i="13"/>
  <c r="F2738" i="13"/>
  <c r="F2739" i="13"/>
  <c r="F2740" i="13"/>
  <c r="F2741" i="13"/>
  <c r="F2742" i="13"/>
  <c r="F2743" i="13"/>
  <c r="F2744" i="13"/>
  <c r="F2745" i="13"/>
  <c r="F2746" i="13"/>
  <c r="F2747" i="13"/>
  <c r="F2748" i="13"/>
  <c r="F2749" i="13"/>
  <c r="F2750" i="13"/>
  <c r="F2751" i="13"/>
  <c r="F2752" i="13"/>
  <c r="F2753" i="13"/>
  <c r="F2754" i="13"/>
  <c r="F2755" i="13"/>
  <c r="F2756" i="13"/>
  <c r="F2757" i="13"/>
  <c r="F2758" i="13"/>
  <c r="F2759" i="13"/>
  <c r="F2760" i="13"/>
  <c r="F2761" i="13"/>
  <c r="F2762" i="13"/>
  <c r="F2763" i="13"/>
  <c r="F2764" i="13"/>
  <c r="F2765" i="13"/>
  <c r="F2766" i="13"/>
  <c r="F2767" i="13"/>
  <c r="F2768" i="13"/>
  <c r="F2769" i="13"/>
  <c r="F2770" i="13"/>
  <c r="F2771" i="13"/>
  <c r="F2772" i="13"/>
  <c r="F2773" i="13"/>
  <c r="F2774" i="13"/>
  <c r="F2775" i="13"/>
  <c r="F2776" i="13"/>
  <c r="F2777" i="13"/>
  <c r="F2778" i="13"/>
  <c r="F2779" i="13"/>
  <c r="F2780" i="13"/>
  <c r="F2781" i="13"/>
  <c r="F2782" i="13"/>
  <c r="F2783" i="13"/>
  <c r="F2784" i="13"/>
  <c r="F2785" i="13"/>
  <c r="F2786" i="13"/>
  <c r="F2787" i="13"/>
  <c r="F2788" i="13"/>
  <c r="F2789" i="13"/>
  <c r="F2790" i="13"/>
  <c r="F2791" i="13"/>
  <c r="F2792" i="13"/>
  <c r="F2793" i="13"/>
  <c r="F2794" i="13"/>
  <c r="F2795" i="13"/>
  <c r="F2796" i="13"/>
  <c r="F2797" i="13"/>
  <c r="F2798" i="13"/>
  <c r="F2799" i="13"/>
  <c r="F2800" i="13"/>
  <c r="F2801" i="13"/>
  <c r="F2802" i="13"/>
  <c r="F2803" i="13"/>
  <c r="F2804" i="13"/>
  <c r="F2805" i="13"/>
  <c r="F2806" i="13"/>
  <c r="F2807" i="13"/>
  <c r="F2808" i="13"/>
  <c r="F2809" i="13"/>
  <c r="F2810" i="13"/>
  <c r="F2811" i="13"/>
  <c r="F2812" i="13"/>
  <c r="F2813" i="13"/>
  <c r="F2814" i="13"/>
  <c r="F2815" i="13"/>
  <c r="F2816" i="13"/>
  <c r="F2817" i="13"/>
  <c r="F2818" i="13"/>
  <c r="F2819" i="13"/>
  <c r="F2820" i="13"/>
  <c r="F2821" i="13"/>
  <c r="F2822" i="13"/>
  <c r="F2823" i="13"/>
  <c r="F2824" i="13"/>
  <c r="F2825" i="13"/>
  <c r="F2826" i="13"/>
  <c r="F2827" i="13"/>
  <c r="F2828" i="13"/>
  <c r="F2829" i="13"/>
  <c r="F2830" i="13"/>
  <c r="F2831" i="13"/>
  <c r="F2832" i="13"/>
  <c r="F2833" i="13"/>
  <c r="F2834" i="13"/>
  <c r="F2835" i="13"/>
  <c r="F2836" i="13"/>
  <c r="F2837" i="13"/>
  <c r="F2838" i="13"/>
  <c r="F2839" i="13"/>
  <c r="F2840" i="13"/>
  <c r="F2841" i="13"/>
  <c r="F2842" i="13"/>
  <c r="F2843" i="13"/>
  <c r="F2844" i="13"/>
  <c r="F2845" i="13"/>
  <c r="F2846" i="13"/>
  <c r="F2847" i="13"/>
  <c r="F2848" i="13"/>
  <c r="F2849" i="13"/>
  <c r="F2850" i="13"/>
  <c r="F2851" i="13"/>
  <c r="F2852" i="13"/>
  <c r="F2853" i="13"/>
  <c r="F2854" i="13"/>
  <c r="F2855" i="13"/>
  <c r="F2856" i="13"/>
  <c r="F2857" i="13"/>
  <c r="F2858" i="13"/>
  <c r="F2859" i="13"/>
  <c r="F2860" i="13"/>
  <c r="F2861" i="13"/>
  <c r="F2862" i="13"/>
  <c r="F2863" i="13"/>
  <c r="F2864" i="13"/>
  <c r="F2865" i="13"/>
  <c r="F2866" i="13"/>
  <c r="F2867" i="13"/>
  <c r="F2868" i="13"/>
  <c r="F2869" i="13"/>
  <c r="F2870" i="13"/>
  <c r="F2871" i="13"/>
  <c r="F2872" i="13"/>
  <c r="F2873" i="13"/>
  <c r="F2874" i="13"/>
  <c r="F2875" i="13"/>
  <c r="F2876" i="13"/>
  <c r="F2877" i="13"/>
  <c r="F2878" i="13"/>
  <c r="F2879" i="13"/>
  <c r="F2880" i="13"/>
  <c r="F2881" i="13"/>
  <c r="F2882" i="13"/>
  <c r="F2883" i="13"/>
  <c r="F2884" i="13"/>
  <c r="F2885" i="13"/>
  <c r="F2886" i="13"/>
  <c r="F2887" i="13"/>
  <c r="F2888" i="13"/>
  <c r="F2889" i="13"/>
  <c r="F2890" i="13"/>
  <c r="F2891" i="13"/>
  <c r="F2892" i="13"/>
  <c r="F2893" i="13"/>
  <c r="F2894" i="13"/>
  <c r="F2895" i="13"/>
  <c r="F2896" i="13"/>
  <c r="F2897" i="13"/>
  <c r="F2898" i="13"/>
  <c r="F2899" i="13"/>
  <c r="F2900" i="13"/>
  <c r="F2901" i="13"/>
  <c r="F2902" i="13"/>
  <c r="F2903" i="13"/>
  <c r="F2904" i="13"/>
  <c r="F2905" i="13"/>
  <c r="F2906" i="13"/>
  <c r="F2907" i="13"/>
  <c r="F2908" i="13"/>
  <c r="F2909" i="13"/>
  <c r="F2910" i="13"/>
  <c r="F2911" i="13"/>
  <c r="F2912" i="13"/>
  <c r="F2913" i="13"/>
  <c r="F2914" i="13"/>
  <c r="F2915" i="13"/>
  <c r="F2916" i="13"/>
  <c r="F2917" i="13"/>
  <c r="F2918" i="13"/>
  <c r="F2919" i="13"/>
  <c r="F2920" i="13"/>
  <c r="F2921" i="13"/>
  <c r="F2922" i="13"/>
  <c r="F2923" i="13"/>
  <c r="F2924" i="13"/>
  <c r="F2925" i="13"/>
  <c r="F2926" i="13"/>
  <c r="F2927" i="13"/>
  <c r="F2928" i="13"/>
  <c r="F2929" i="13"/>
  <c r="F2930" i="13"/>
  <c r="F6555" i="13"/>
  <c r="F6556" i="13"/>
  <c r="F6557" i="13"/>
  <c r="F6558" i="13"/>
  <c r="F6559" i="13"/>
  <c r="F6560" i="13"/>
  <c r="F6561" i="13"/>
  <c r="F6562" i="13"/>
  <c r="F6563" i="13"/>
  <c r="F6564" i="13"/>
  <c r="F6565" i="13"/>
  <c r="F6566" i="13"/>
  <c r="F6567" i="13"/>
  <c r="F6568" i="13"/>
  <c r="F6569" i="13"/>
  <c r="F6570" i="13"/>
  <c r="F6571" i="13"/>
  <c r="F6572" i="13"/>
  <c r="F6573" i="13"/>
  <c r="F6574" i="13"/>
  <c r="F6575" i="13"/>
  <c r="F6576" i="13"/>
  <c r="F6577" i="13"/>
  <c r="F6578" i="13"/>
  <c r="F6579" i="13"/>
  <c r="F6580" i="13"/>
  <c r="F6581" i="13"/>
  <c r="F6582" i="13"/>
  <c r="F6583" i="13"/>
  <c r="F6584" i="13"/>
  <c r="F6585" i="13"/>
  <c r="F6586" i="13"/>
  <c r="F6587" i="13"/>
  <c r="F6588" i="13"/>
  <c r="F6589" i="13"/>
  <c r="F6590" i="13"/>
  <c r="F6591" i="13"/>
  <c r="F6592" i="13"/>
  <c r="F6593" i="13"/>
  <c r="F6594" i="13"/>
  <c r="F6595" i="13"/>
  <c r="F6596" i="13"/>
  <c r="F6597" i="13"/>
  <c r="F6598" i="13"/>
  <c r="F6599" i="13"/>
  <c r="F6600" i="13"/>
  <c r="F6601" i="13"/>
  <c r="F6602" i="13"/>
  <c r="F6603" i="13"/>
  <c r="F6604" i="13"/>
  <c r="F6605" i="13"/>
  <c r="F6606" i="13"/>
  <c r="F6607" i="13"/>
  <c r="F6608" i="13"/>
  <c r="F6609" i="13"/>
  <c r="F6610" i="13"/>
  <c r="F6611" i="13"/>
  <c r="F6612" i="13"/>
  <c r="F6613" i="13"/>
  <c r="F6614" i="13"/>
  <c r="F6615" i="13"/>
  <c r="F6616" i="13"/>
  <c r="F6617" i="13"/>
  <c r="F6618" i="13"/>
  <c r="F6619" i="13"/>
  <c r="F6620" i="13"/>
  <c r="F6621" i="13"/>
  <c r="F6622" i="13"/>
  <c r="F6623" i="13"/>
  <c r="F6624" i="13"/>
  <c r="F6625" i="13"/>
  <c r="F6626" i="13"/>
  <c r="F6627" i="13"/>
  <c r="F6628" i="13"/>
  <c r="F6629" i="13"/>
  <c r="F6630" i="13"/>
  <c r="F6631" i="13"/>
  <c r="F6632" i="13"/>
  <c r="F6633" i="13"/>
  <c r="F6634" i="13"/>
  <c r="F6635" i="13"/>
  <c r="F6636" i="13"/>
  <c r="F6637" i="13"/>
  <c r="F6638" i="13"/>
  <c r="F6639" i="13"/>
  <c r="F6640" i="13"/>
  <c r="F6641" i="13"/>
  <c r="F6642" i="13"/>
  <c r="F6643" i="13"/>
  <c r="F6644" i="13"/>
  <c r="F6645" i="13"/>
  <c r="F6646" i="13"/>
  <c r="F6647" i="13"/>
  <c r="F6648" i="13"/>
  <c r="F6649" i="13"/>
  <c r="F6650" i="13"/>
  <c r="F6651" i="13"/>
  <c r="F6652" i="13"/>
  <c r="F6653" i="13"/>
  <c r="F6654" i="13"/>
  <c r="F6655" i="13"/>
  <c r="F6656" i="13"/>
  <c r="F6657" i="13"/>
  <c r="F6658" i="13"/>
  <c r="F6659" i="13"/>
  <c r="F6660" i="13"/>
  <c r="F6661" i="13"/>
  <c r="F6662" i="13"/>
  <c r="F6663" i="13"/>
  <c r="F6664" i="13"/>
  <c r="F6665" i="13"/>
  <c r="F6666" i="13"/>
  <c r="F6667" i="13"/>
  <c r="F6668" i="13"/>
  <c r="F6669" i="13"/>
  <c r="F6670" i="13"/>
  <c r="F6671" i="13"/>
  <c r="F6672" i="13"/>
  <c r="F6673" i="13"/>
  <c r="F6674" i="13"/>
  <c r="F6675" i="13"/>
  <c r="F6676" i="13"/>
  <c r="F6677" i="13"/>
  <c r="F6678" i="13"/>
  <c r="F6679" i="13"/>
  <c r="F6680" i="13"/>
  <c r="F6681" i="13"/>
  <c r="F6682" i="13"/>
  <c r="F6683" i="13"/>
  <c r="F6684" i="13"/>
  <c r="F6685" i="13"/>
  <c r="F6686" i="13"/>
  <c r="F6687" i="13"/>
  <c r="F6688" i="13"/>
  <c r="F6689" i="13"/>
  <c r="F6690" i="13"/>
  <c r="F6691" i="13"/>
  <c r="F6692" i="13"/>
  <c r="F6693" i="13"/>
  <c r="F6694" i="13"/>
  <c r="F6695" i="13"/>
  <c r="F6696" i="13"/>
  <c r="F6697" i="13"/>
  <c r="F6698" i="13"/>
  <c r="F6699" i="13"/>
  <c r="F6700" i="13"/>
  <c r="F6701" i="13"/>
  <c r="F6702" i="13"/>
  <c r="F6703" i="13"/>
  <c r="F6704" i="13"/>
  <c r="F6705" i="13"/>
  <c r="F6706" i="13"/>
  <c r="F6707" i="13"/>
  <c r="F6708" i="13"/>
  <c r="F6709" i="13"/>
  <c r="F6710" i="13"/>
  <c r="F6711" i="13"/>
  <c r="F6712" i="13"/>
  <c r="F6713" i="13"/>
  <c r="F6714" i="13"/>
  <c r="F6715" i="13"/>
  <c r="F6716" i="13"/>
  <c r="F6717" i="13"/>
  <c r="F6718" i="13"/>
  <c r="F6719" i="13"/>
  <c r="F6720" i="13"/>
  <c r="F6721" i="13"/>
  <c r="F6722" i="13"/>
  <c r="F6723" i="13"/>
  <c r="F6724" i="13"/>
  <c r="F6725" i="13"/>
  <c r="F6726" i="13"/>
  <c r="F6727" i="13"/>
  <c r="F6728" i="13"/>
  <c r="F6729" i="13"/>
  <c r="F6730" i="13"/>
  <c r="F6731" i="13"/>
  <c r="F6732" i="13"/>
  <c r="F6733" i="13"/>
  <c r="F6734" i="13"/>
  <c r="F6735" i="13"/>
  <c r="F6736" i="13"/>
  <c r="F6737" i="13"/>
  <c r="F6738" i="13"/>
  <c r="F6739" i="13"/>
  <c r="F6740" i="13"/>
  <c r="F6741" i="13"/>
  <c r="F6742" i="13"/>
  <c r="F6743" i="13"/>
  <c r="F6744" i="13"/>
  <c r="F6745" i="13"/>
  <c r="F6746" i="13"/>
  <c r="F6747" i="13"/>
  <c r="F6748" i="13"/>
  <c r="F6749" i="13"/>
  <c r="F6750" i="13"/>
  <c r="F6751" i="13"/>
  <c r="F6752" i="13"/>
  <c r="F6753" i="13"/>
  <c r="F6754" i="13"/>
  <c r="F6755" i="13"/>
  <c r="F6756" i="13"/>
  <c r="F6757" i="13"/>
  <c r="F6758" i="13"/>
  <c r="F6759" i="13"/>
  <c r="F6760" i="13"/>
  <c r="F6761" i="13"/>
  <c r="F6762" i="13"/>
  <c r="F6763" i="13"/>
  <c r="F6764" i="13"/>
  <c r="F6765" i="13"/>
  <c r="F6766" i="13"/>
  <c r="F6767" i="13"/>
  <c r="F6768" i="13"/>
  <c r="F6769" i="13"/>
  <c r="F6770" i="13"/>
  <c r="F6771" i="13"/>
  <c r="F6772" i="13"/>
  <c r="F6773" i="13"/>
  <c r="F6774" i="13"/>
  <c r="F6775" i="13"/>
  <c r="F6776" i="13"/>
  <c r="F6777" i="13"/>
  <c r="F6778" i="13"/>
  <c r="F6779" i="13"/>
  <c r="F6780" i="13"/>
  <c r="F6781" i="13"/>
  <c r="F6782" i="13"/>
  <c r="F6783" i="13"/>
  <c r="F6784" i="13"/>
  <c r="F6785" i="13"/>
  <c r="F6786" i="13"/>
  <c r="F6787" i="13"/>
  <c r="F6788" i="13"/>
  <c r="F6789" i="13"/>
  <c r="F6790" i="13"/>
  <c r="F6791" i="13"/>
  <c r="F6792" i="13"/>
  <c r="F6793" i="13"/>
  <c r="F6794" i="13"/>
  <c r="F6795" i="13"/>
  <c r="F6796" i="13"/>
  <c r="F6797" i="13"/>
  <c r="F6798" i="13"/>
  <c r="F6799" i="13"/>
  <c r="F6800" i="13"/>
  <c r="F6801" i="13"/>
  <c r="F6802" i="13"/>
  <c r="F6803" i="13"/>
  <c r="F6804" i="13"/>
  <c r="F6805" i="13"/>
  <c r="F6806" i="13"/>
  <c r="F6807" i="13"/>
  <c r="F6808" i="13"/>
  <c r="F6809" i="13"/>
  <c r="F6810" i="13"/>
  <c r="F6811" i="13"/>
  <c r="F6812" i="13"/>
  <c r="F6813" i="13"/>
  <c r="F6814" i="13"/>
  <c r="F6815" i="13"/>
  <c r="F6816" i="13"/>
  <c r="F6817" i="13"/>
  <c r="F6818" i="13"/>
  <c r="F6819" i="13"/>
  <c r="F6820" i="13"/>
  <c r="F6821" i="13"/>
  <c r="F6822" i="13"/>
  <c r="F6823" i="13"/>
  <c r="F6824" i="13"/>
  <c r="F6825" i="13"/>
  <c r="F6826" i="13"/>
  <c r="F6827" i="13"/>
  <c r="F6828" i="13"/>
  <c r="F6829" i="13"/>
  <c r="F6830" i="13"/>
  <c r="F6831" i="13"/>
  <c r="F6832" i="13"/>
  <c r="F6833" i="13"/>
  <c r="F6834" i="13"/>
  <c r="F6835" i="13"/>
  <c r="F6836" i="13"/>
  <c r="F6837" i="13"/>
  <c r="F6838" i="13"/>
  <c r="F6839" i="13"/>
  <c r="F6840" i="13"/>
  <c r="F6841" i="13"/>
  <c r="F6842" i="13"/>
  <c r="F6843" i="13"/>
  <c r="F6844" i="13"/>
  <c r="F6845" i="13"/>
  <c r="F6846" i="13"/>
  <c r="F6847" i="13"/>
  <c r="F6848" i="13"/>
  <c r="F6849" i="13"/>
  <c r="F6850" i="13"/>
  <c r="F6851" i="13"/>
  <c r="F6852" i="13"/>
  <c r="F6853" i="13"/>
  <c r="F6854" i="13"/>
  <c r="F6855" i="13"/>
  <c r="F6856" i="13"/>
  <c r="F6857" i="13"/>
  <c r="F6858" i="13"/>
  <c r="F6859" i="13"/>
  <c r="F6860" i="13"/>
  <c r="F6861" i="13"/>
  <c r="F6862" i="13"/>
  <c r="F6863" i="13"/>
  <c r="F6864" i="13"/>
  <c r="F6865" i="13"/>
  <c r="F6866" i="13"/>
  <c r="F6867" i="13"/>
  <c r="F6868" i="13"/>
  <c r="F6869" i="13"/>
  <c r="F6870" i="13"/>
  <c r="F6871" i="13"/>
  <c r="F6872" i="13"/>
  <c r="F6873" i="13"/>
  <c r="F6874" i="13"/>
  <c r="F6875" i="13"/>
  <c r="F6876" i="13"/>
  <c r="F6877" i="13"/>
  <c r="F6878" i="13"/>
  <c r="F6879" i="13"/>
  <c r="F6880" i="13"/>
  <c r="F6881" i="13"/>
  <c r="F6882" i="13"/>
  <c r="F6883" i="13"/>
  <c r="F6884" i="13"/>
  <c r="F6885" i="13"/>
  <c r="F6886" i="13"/>
  <c r="F6887" i="13"/>
  <c r="F6888" i="13"/>
  <c r="F6889" i="13"/>
  <c r="F6890" i="13"/>
  <c r="F6891" i="13"/>
  <c r="F6892" i="13"/>
  <c r="F6893" i="13"/>
  <c r="F6894" i="13"/>
  <c r="F6895" i="13"/>
  <c r="F6896" i="13"/>
  <c r="F6897" i="13"/>
  <c r="F6898" i="13"/>
  <c r="F6899" i="13"/>
  <c r="F6900" i="13"/>
  <c r="F6901" i="13"/>
  <c r="F6902" i="13"/>
  <c r="F6903" i="13"/>
  <c r="F6904" i="13"/>
  <c r="F6905" i="13"/>
  <c r="F6906" i="13"/>
  <c r="F6907" i="13"/>
  <c r="F6908" i="13"/>
  <c r="F6909" i="13"/>
  <c r="F6910" i="13"/>
  <c r="F6911" i="13"/>
  <c r="F6912" i="13"/>
  <c r="F6913" i="13"/>
  <c r="F6914" i="13"/>
  <c r="F6915" i="13"/>
  <c r="F6916" i="13"/>
  <c r="F6917" i="13"/>
  <c r="F6918" i="13"/>
  <c r="F6919" i="13"/>
  <c r="F6920" i="13"/>
  <c r="F6921" i="13"/>
  <c r="F6922" i="13"/>
  <c r="F6923" i="13"/>
  <c r="F6924" i="13"/>
  <c r="F6925" i="13"/>
  <c r="F6926" i="13"/>
  <c r="F6927" i="13"/>
  <c r="F6928" i="13"/>
  <c r="F6929" i="13"/>
  <c r="F6930" i="13"/>
  <c r="F6931" i="13"/>
  <c r="F6932" i="13"/>
  <c r="F6933" i="13"/>
  <c r="F6934" i="13"/>
  <c r="F6935" i="13"/>
  <c r="F6936" i="13"/>
  <c r="F6937" i="13"/>
  <c r="F6938" i="13"/>
  <c r="F6939" i="13"/>
  <c r="F6940" i="13"/>
  <c r="F6941" i="13"/>
  <c r="F6942" i="13"/>
  <c r="F6943" i="13"/>
  <c r="F6944" i="13"/>
  <c r="F6945" i="13"/>
  <c r="F6946" i="13"/>
  <c r="F6947" i="13"/>
  <c r="F6948" i="13"/>
  <c r="F6949" i="13"/>
  <c r="F6950" i="13"/>
  <c r="F6951" i="13"/>
  <c r="F6952" i="13"/>
  <c r="F6953" i="13"/>
  <c r="F6954" i="13"/>
  <c r="F6955" i="13"/>
  <c r="F6956" i="13"/>
  <c r="F6957" i="13"/>
  <c r="F6958" i="13"/>
  <c r="F6959" i="13"/>
  <c r="F6960" i="13"/>
  <c r="F6961" i="13"/>
  <c r="F6962" i="13"/>
  <c r="F6963" i="13"/>
  <c r="F6964" i="13"/>
  <c r="F6965" i="13"/>
  <c r="F6966" i="13"/>
  <c r="F6967" i="13"/>
  <c r="F6968" i="13"/>
  <c r="F6969" i="13"/>
  <c r="F6970" i="13"/>
  <c r="F6971" i="13"/>
  <c r="F6972" i="13"/>
  <c r="F6973" i="13"/>
  <c r="F6974" i="13"/>
  <c r="F6975" i="13"/>
  <c r="F6976" i="13"/>
  <c r="F6977" i="13"/>
  <c r="F6978" i="13"/>
  <c r="F6979" i="13"/>
  <c r="F6980" i="13"/>
  <c r="F6981" i="13"/>
  <c r="F6982" i="13"/>
  <c r="F6983" i="13"/>
  <c r="F6984" i="13"/>
  <c r="F6985" i="13"/>
  <c r="F6986" i="13"/>
  <c r="F6987" i="13"/>
  <c r="F6988" i="13"/>
  <c r="F6989" i="13"/>
  <c r="F6990" i="13"/>
  <c r="F6991" i="13"/>
  <c r="F6992" i="13"/>
  <c r="F6993" i="13"/>
  <c r="F6994" i="13"/>
  <c r="F6995" i="13"/>
  <c r="F6996" i="13"/>
  <c r="F6997" i="13"/>
  <c r="F6998" i="13"/>
  <c r="F6999" i="13"/>
  <c r="F7000" i="13"/>
  <c r="F7001" i="13"/>
  <c r="F7002" i="13"/>
  <c r="F7003" i="13"/>
  <c r="F7004" i="13"/>
  <c r="F7005" i="13"/>
  <c r="F7006" i="13"/>
  <c r="F7007" i="13"/>
  <c r="F7008" i="13"/>
  <c r="F7009" i="13"/>
  <c r="F7010" i="13"/>
  <c r="F7011" i="13"/>
  <c r="F7012" i="13"/>
  <c r="F7013" i="13"/>
  <c r="F7014" i="13"/>
  <c r="F7015" i="13"/>
  <c r="F7016" i="13"/>
  <c r="F7017" i="13"/>
  <c r="F7018" i="13"/>
  <c r="F7019" i="13"/>
  <c r="F7020" i="13"/>
  <c r="F7021" i="13"/>
  <c r="F7022" i="13"/>
  <c r="F7023" i="13"/>
  <c r="F7024" i="13"/>
  <c r="F7025" i="13"/>
  <c r="F7026" i="13"/>
  <c r="F7027" i="13"/>
  <c r="F7028" i="13"/>
  <c r="F7029" i="13"/>
  <c r="F7030" i="13"/>
  <c r="F7031" i="13"/>
  <c r="F7032" i="13"/>
  <c r="F7033" i="13"/>
  <c r="F7034" i="13"/>
  <c r="F7035" i="13"/>
  <c r="F7036" i="13"/>
  <c r="F7037" i="13"/>
  <c r="F7038" i="13"/>
  <c r="F7039" i="13"/>
  <c r="F7040" i="13"/>
  <c r="F7041" i="13"/>
  <c r="F7042" i="13"/>
  <c r="F7043" i="13"/>
  <c r="F7044" i="13"/>
  <c r="F7045" i="13"/>
  <c r="F7046" i="13"/>
  <c r="F7047" i="13"/>
  <c r="F7048" i="13"/>
  <c r="F7049" i="13"/>
  <c r="F7050" i="13"/>
  <c r="F7051" i="13"/>
  <c r="F7052" i="13"/>
  <c r="F7053" i="13"/>
  <c r="F7054" i="13"/>
  <c r="F7055" i="13"/>
  <c r="F7056" i="13"/>
  <c r="F7057" i="13"/>
  <c r="F7058" i="13"/>
  <c r="F7059" i="13"/>
  <c r="F7060" i="13"/>
  <c r="F7061" i="13"/>
  <c r="F7062" i="13"/>
  <c r="F7063" i="13"/>
  <c r="F7064" i="13"/>
  <c r="F7065" i="13"/>
  <c r="F7066" i="13"/>
  <c r="F7067" i="13"/>
  <c r="F7068" i="13"/>
  <c r="F7069" i="13"/>
  <c r="F7070" i="13"/>
  <c r="F7071" i="13"/>
  <c r="F7072" i="13"/>
  <c r="F7073" i="13"/>
  <c r="F7074" i="13"/>
  <c r="F7075" i="13"/>
  <c r="F7076" i="13"/>
  <c r="F7077" i="13"/>
  <c r="F7078" i="13"/>
  <c r="F7079" i="13"/>
  <c r="F7080" i="13"/>
  <c r="F7081" i="13"/>
  <c r="F7082" i="13"/>
  <c r="F7083" i="13"/>
  <c r="F7084" i="13"/>
  <c r="F7085" i="13"/>
  <c r="F7086" i="13"/>
  <c r="F7087" i="13"/>
  <c r="F7088" i="13"/>
  <c r="F7089" i="13"/>
  <c r="F7090" i="13"/>
  <c r="F7091" i="13"/>
  <c r="F7092" i="13"/>
  <c r="F7093" i="13"/>
  <c r="F7094" i="13"/>
  <c r="F7095" i="13"/>
  <c r="F7096" i="13"/>
  <c r="F7097" i="13"/>
  <c r="F7098" i="13"/>
  <c r="F7099" i="13"/>
  <c r="F7100" i="13"/>
  <c r="F7101" i="13"/>
  <c r="F7102" i="13"/>
  <c r="F7103" i="13"/>
  <c r="F7104" i="13"/>
  <c r="F7105" i="13"/>
  <c r="F7106" i="13"/>
  <c r="F7107" i="13"/>
  <c r="F7108" i="13"/>
  <c r="F7109" i="13"/>
  <c r="F7110" i="13"/>
  <c r="F7111" i="13"/>
  <c r="F7112" i="13"/>
  <c r="F7113" i="13"/>
  <c r="F7114" i="13"/>
  <c r="F7115" i="13"/>
  <c r="F7116" i="13"/>
  <c r="F7117" i="13"/>
  <c r="F7118" i="13"/>
  <c r="F7119" i="13"/>
  <c r="F7120" i="13"/>
  <c r="F7121" i="13"/>
  <c r="F7122" i="13"/>
  <c r="F7123" i="13"/>
  <c r="F7124" i="13"/>
  <c r="F7125" i="13"/>
  <c r="F7126" i="13"/>
  <c r="F7127" i="13"/>
  <c r="F7128" i="13"/>
  <c r="F7129" i="13"/>
  <c r="F7130" i="13"/>
  <c r="F7131" i="13"/>
  <c r="F7132" i="13"/>
  <c r="F7133" i="13"/>
  <c r="F7134" i="13"/>
  <c r="F7135" i="13"/>
  <c r="F7136" i="13"/>
  <c r="F7137" i="13"/>
  <c r="F7138" i="13"/>
  <c r="F7139" i="13"/>
  <c r="F7140" i="13"/>
  <c r="F7141" i="13"/>
  <c r="F7142" i="13"/>
  <c r="F7143" i="13"/>
  <c r="F7144" i="13"/>
  <c r="F7145" i="13"/>
  <c r="F7146" i="13"/>
  <c r="F7147" i="13"/>
  <c r="F7148" i="13"/>
  <c r="F7149" i="13"/>
  <c r="F7150" i="13"/>
  <c r="F7151" i="13"/>
  <c r="F7152" i="13"/>
  <c r="F7153" i="13"/>
  <c r="F7154" i="13"/>
  <c r="F7155" i="13"/>
  <c r="F7156" i="13"/>
  <c r="F7157" i="13"/>
  <c r="F7158" i="13"/>
  <c r="F7159" i="13"/>
  <c r="F7160" i="13"/>
  <c r="F7161" i="13"/>
  <c r="F7162" i="13"/>
  <c r="F7163" i="13"/>
  <c r="F7164" i="13"/>
  <c r="F7165" i="13"/>
  <c r="F7166" i="13"/>
  <c r="F7167" i="13"/>
  <c r="F7168" i="13"/>
  <c r="F7169" i="13"/>
  <c r="F7170" i="13"/>
  <c r="F7171" i="13"/>
  <c r="F7172" i="13"/>
  <c r="F7173" i="13"/>
  <c r="F7174" i="13"/>
  <c r="F7175" i="13"/>
  <c r="F7176" i="13"/>
  <c r="F7177" i="13"/>
  <c r="F7178" i="13"/>
  <c r="F7179" i="13"/>
  <c r="F7180" i="13"/>
  <c r="F7181" i="13"/>
  <c r="F7182" i="13"/>
  <c r="F7183" i="13"/>
  <c r="F7184" i="13"/>
  <c r="F7185" i="13"/>
  <c r="F7186" i="13"/>
  <c r="F7187" i="13"/>
  <c r="F7188" i="13"/>
  <c r="F7189" i="13"/>
  <c r="F7190" i="13"/>
  <c r="F7191" i="13"/>
  <c r="F7192" i="13"/>
  <c r="F7193" i="13"/>
  <c r="F7194" i="13"/>
  <c r="F7195" i="13"/>
  <c r="F7196" i="13"/>
  <c r="F7197" i="13"/>
  <c r="F7198" i="13"/>
  <c r="F7199" i="13"/>
  <c r="F7200" i="13"/>
  <c r="F7201" i="13"/>
  <c r="F7202" i="13"/>
  <c r="F7203" i="13"/>
  <c r="F7204" i="13"/>
  <c r="F7205" i="13"/>
  <c r="F7206" i="13"/>
  <c r="F7207" i="13"/>
  <c r="F7208" i="13"/>
  <c r="F7209" i="13"/>
  <c r="F7210" i="13"/>
  <c r="F7211" i="13"/>
  <c r="F7212" i="13"/>
  <c r="F7213" i="13"/>
  <c r="F7214" i="13"/>
  <c r="F7215" i="13"/>
  <c r="F7216" i="13"/>
  <c r="F7217" i="13"/>
  <c r="F7218" i="13"/>
  <c r="F7219" i="13"/>
  <c r="F7220" i="13"/>
  <c r="F7221" i="13"/>
  <c r="F7222" i="13"/>
  <c r="F7223" i="13"/>
  <c r="F7224" i="13"/>
  <c r="F7225" i="13"/>
  <c r="F7226" i="13"/>
  <c r="F7227" i="13"/>
  <c r="F7228" i="13"/>
  <c r="F7229" i="13"/>
  <c r="F7230" i="13"/>
  <c r="F7231" i="13"/>
  <c r="F7232" i="13"/>
  <c r="F7233" i="13"/>
  <c r="F7234" i="13"/>
  <c r="F7235" i="13"/>
  <c r="F7236" i="13"/>
  <c r="F7237" i="13"/>
  <c r="F7238" i="13"/>
  <c r="F7239" i="13"/>
  <c r="F7240" i="13"/>
  <c r="F7241" i="13"/>
  <c r="F7242" i="13"/>
  <c r="F7243" i="13"/>
  <c r="F7244" i="13"/>
  <c r="F7245" i="13"/>
  <c r="F7246" i="13"/>
  <c r="F7247" i="13"/>
  <c r="F7248" i="13"/>
  <c r="F7249" i="13"/>
  <c r="F7250" i="13"/>
  <c r="F7251" i="13"/>
  <c r="F7252" i="13"/>
  <c r="F7253" i="13"/>
  <c r="F7254" i="13"/>
  <c r="F7255" i="13"/>
  <c r="F7256" i="13"/>
  <c r="F7257" i="13"/>
  <c r="F7258" i="13"/>
  <c r="F7259" i="13"/>
  <c r="F7260" i="13"/>
  <c r="F7261" i="13"/>
  <c r="F7262" i="13"/>
  <c r="F7263" i="13"/>
  <c r="F7264" i="13"/>
  <c r="F7265" i="13"/>
  <c r="F7266" i="13"/>
  <c r="F7267" i="13"/>
  <c r="F7268" i="13"/>
  <c r="F7269" i="13"/>
  <c r="F7270" i="13"/>
  <c r="F7271" i="13"/>
  <c r="F7272" i="13"/>
  <c r="F7273" i="13"/>
  <c r="F7274" i="13"/>
  <c r="F7275" i="13"/>
  <c r="F7276" i="13"/>
  <c r="F7277" i="13"/>
  <c r="F7278" i="13"/>
  <c r="F7279" i="13"/>
  <c r="F7280" i="13"/>
  <c r="F7281" i="13"/>
  <c r="F7282" i="13"/>
  <c r="F7283" i="13"/>
  <c r="F7284" i="13"/>
  <c r="F7285" i="13"/>
  <c r="F7286" i="13"/>
  <c r="F7287" i="13"/>
  <c r="F7288" i="13"/>
  <c r="F7289" i="13"/>
  <c r="F7290" i="13"/>
  <c r="F7291" i="13"/>
  <c r="F7292" i="13"/>
  <c r="F7293" i="13"/>
  <c r="F7294" i="13"/>
  <c r="F7295" i="13"/>
  <c r="F7296" i="13"/>
  <c r="F7297" i="13"/>
  <c r="F7298" i="13"/>
  <c r="F7299" i="13"/>
  <c r="F7300" i="13"/>
  <c r="F7301" i="13"/>
  <c r="F7302" i="13"/>
  <c r="F7303" i="13"/>
  <c r="F7304" i="13"/>
  <c r="F7305" i="13"/>
  <c r="F7306" i="13"/>
  <c r="F7307" i="13"/>
  <c r="F7308" i="13"/>
  <c r="F7309" i="13"/>
  <c r="F7310" i="13"/>
  <c r="F7311" i="13"/>
  <c r="F7312" i="13"/>
  <c r="F7313" i="13"/>
  <c r="F7314" i="13"/>
  <c r="F7315" i="13"/>
  <c r="F7316" i="13"/>
  <c r="F7317" i="13"/>
  <c r="F7318" i="13"/>
  <c r="F7319" i="13"/>
  <c r="F7320" i="13"/>
  <c r="F7321" i="13"/>
  <c r="F7322" i="13"/>
  <c r="F7323" i="13"/>
  <c r="F7324" i="13"/>
  <c r="F7325" i="13"/>
  <c r="F7326" i="13"/>
  <c r="F7327" i="13"/>
  <c r="F7328" i="13"/>
  <c r="F7329" i="13"/>
  <c r="F7330" i="13"/>
  <c r="F7331" i="13"/>
  <c r="F7332" i="13"/>
  <c r="F7333" i="13"/>
  <c r="F7334" i="13"/>
  <c r="F7335" i="13"/>
  <c r="F7336" i="13"/>
  <c r="F7337" i="13"/>
  <c r="F7338" i="13"/>
  <c r="F7339" i="13"/>
  <c r="F7340" i="13"/>
  <c r="F7341" i="13"/>
  <c r="F7342" i="13"/>
  <c r="F7343" i="13"/>
  <c r="F7344" i="13"/>
  <c r="F7345" i="13"/>
  <c r="F7346" i="13"/>
  <c r="F7347" i="13"/>
  <c r="F7348" i="13"/>
  <c r="F7349" i="13"/>
  <c r="F7350" i="13"/>
  <c r="F7351" i="13"/>
  <c r="F7352" i="13"/>
  <c r="F7353" i="13"/>
  <c r="F7354" i="13"/>
  <c r="F7355" i="13"/>
  <c r="F7356" i="13"/>
  <c r="F7357" i="13"/>
  <c r="F7358" i="13"/>
  <c r="F7359" i="13"/>
  <c r="F7360" i="13"/>
  <c r="F7361" i="13"/>
  <c r="F7362" i="13"/>
  <c r="F7363" i="13"/>
  <c r="F7364" i="13"/>
  <c r="F7365" i="13"/>
  <c r="F7366" i="13"/>
  <c r="F7367" i="13"/>
  <c r="F7368" i="13"/>
  <c r="F7369" i="13"/>
  <c r="F7370" i="13"/>
  <c r="F7371" i="13"/>
  <c r="F7372" i="13"/>
  <c r="F7373" i="13"/>
  <c r="F7374" i="13"/>
  <c r="F7375" i="13"/>
  <c r="F7376" i="13"/>
  <c r="F7377" i="13"/>
  <c r="F7378" i="13"/>
  <c r="F7379" i="13"/>
  <c r="F7380" i="13"/>
  <c r="F7381" i="13"/>
  <c r="F7382" i="13"/>
  <c r="F7383" i="13"/>
  <c r="F7384" i="13"/>
  <c r="F7385" i="13"/>
  <c r="F7386" i="13"/>
  <c r="F7387" i="13"/>
  <c r="F7388" i="13"/>
  <c r="F7389" i="13"/>
  <c r="F7390" i="13"/>
  <c r="F7391" i="13"/>
  <c r="F7392" i="13"/>
  <c r="F7393" i="13"/>
  <c r="F7394" i="13"/>
  <c r="F7395" i="13"/>
  <c r="F7396" i="13"/>
  <c r="F7397" i="13"/>
  <c r="F7398" i="13"/>
  <c r="F7399" i="13"/>
  <c r="F7400" i="13"/>
  <c r="F7401" i="13"/>
  <c r="F7402" i="13"/>
  <c r="F7403" i="13"/>
  <c r="F7404" i="13"/>
  <c r="F7405" i="13"/>
  <c r="F7406" i="13"/>
  <c r="F7407" i="13"/>
  <c r="F7408" i="13"/>
  <c r="F7409" i="13"/>
  <c r="F7410" i="13"/>
  <c r="F7411" i="13"/>
  <c r="F7412" i="13"/>
  <c r="F7413" i="13"/>
  <c r="F7414" i="13"/>
  <c r="F7415" i="13"/>
  <c r="F7416" i="13"/>
  <c r="F7417" i="13"/>
  <c r="F7418" i="13"/>
  <c r="F7419" i="13"/>
  <c r="F7420" i="13"/>
  <c r="F7421" i="13"/>
  <c r="F7422" i="13"/>
  <c r="F7423" i="13"/>
  <c r="F7424" i="13"/>
  <c r="F7425" i="13"/>
  <c r="F7426" i="13"/>
  <c r="F7427" i="13"/>
  <c r="F7428" i="13"/>
  <c r="F7429" i="13"/>
  <c r="F7430" i="13"/>
  <c r="F7431" i="13"/>
  <c r="F7432" i="13"/>
  <c r="F7433" i="13"/>
  <c r="F7434" i="13"/>
  <c r="F7435" i="13"/>
  <c r="F7436" i="13"/>
  <c r="F7437" i="13"/>
  <c r="F7438" i="13"/>
  <c r="F7439" i="13"/>
  <c r="F7440" i="13"/>
  <c r="F7441" i="13"/>
  <c r="F7442" i="13"/>
  <c r="F7443" i="13"/>
  <c r="F7444" i="13"/>
  <c r="F7445" i="13"/>
  <c r="F7446" i="13"/>
  <c r="F7447" i="13"/>
  <c r="F7448" i="13"/>
  <c r="F7449" i="13"/>
  <c r="F7450" i="13"/>
  <c r="F7451" i="13"/>
  <c r="F7452" i="13"/>
  <c r="F7453" i="13"/>
  <c r="F7454" i="13"/>
  <c r="F7455" i="13"/>
  <c r="F7456" i="13"/>
  <c r="F7457" i="13"/>
  <c r="F7458" i="13"/>
  <c r="F7459" i="13"/>
  <c r="F7460" i="13"/>
  <c r="F7461" i="13"/>
  <c r="F7462" i="13"/>
  <c r="F7463" i="13"/>
  <c r="F7464" i="13"/>
  <c r="F7465" i="13"/>
  <c r="F7466" i="13"/>
  <c r="F7467" i="13"/>
  <c r="F7468" i="13"/>
  <c r="F7469" i="13"/>
  <c r="F7470" i="13"/>
  <c r="F7471" i="13"/>
  <c r="F7472" i="13"/>
  <c r="F7473" i="13"/>
  <c r="F7474" i="13"/>
  <c r="F7475" i="13"/>
  <c r="F7476" i="13"/>
  <c r="F7477" i="13"/>
  <c r="F7478" i="13"/>
  <c r="F7479" i="13"/>
  <c r="F7480" i="13"/>
  <c r="F7481" i="13"/>
  <c r="F7482" i="13"/>
  <c r="F7483" i="13"/>
  <c r="F7484" i="13"/>
  <c r="F7485" i="13"/>
  <c r="F7486" i="13"/>
  <c r="F7487" i="13"/>
  <c r="F7488" i="13"/>
  <c r="F7489" i="13"/>
  <c r="F7490" i="13"/>
  <c r="F7491" i="13"/>
  <c r="F7492" i="13"/>
  <c r="F7493" i="13"/>
  <c r="F7494" i="13"/>
  <c r="F7495" i="13"/>
  <c r="F7496" i="13"/>
  <c r="F7497" i="13"/>
  <c r="F7498" i="13"/>
  <c r="F7499" i="13"/>
  <c r="F7500" i="13"/>
  <c r="F7501" i="13"/>
  <c r="F7502" i="13"/>
  <c r="F7503" i="13"/>
  <c r="F7504" i="13"/>
  <c r="F7505" i="13"/>
  <c r="F7506" i="13"/>
  <c r="F7507" i="13"/>
  <c r="F7508" i="13"/>
  <c r="F7509" i="13"/>
  <c r="F7510" i="13"/>
  <c r="F7511" i="13"/>
  <c r="F7512" i="13"/>
  <c r="F7513" i="13"/>
  <c r="F7514" i="13"/>
  <c r="F7515" i="13"/>
  <c r="F7516" i="13"/>
  <c r="F7517" i="13"/>
  <c r="F7518" i="13"/>
  <c r="F7519" i="13"/>
  <c r="F7520" i="13"/>
  <c r="F7521" i="13"/>
  <c r="F7522" i="13"/>
  <c r="F7523" i="13"/>
  <c r="F7524" i="13"/>
  <c r="F7525" i="13"/>
  <c r="F7526" i="13"/>
  <c r="F7527" i="13"/>
  <c r="F7528" i="13"/>
  <c r="F7529" i="13"/>
  <c r="F7530" i="13"/>
  <c r="F7531" i="13"/>
  <c r="F7532" i="13"/>
  <c r="F7533" i="13"/>
  <c r="F7534" i="13"/>
  <c r="F7535" i="13"/>
  <c r="F7536" i="13"/>
  <c r="F7537" i="13"/>
  <c r="F7538" i="13"/>
  <c r="F7539" i="13"/>
  <c r="F7540" i="13"/>
  <c r="F7541" i="13"/>
  <c r="F7542" i="13"/>
  <c r="F7543" i="13"/>
  <c r="F7544" i="13"/>
  <c r="F7545" i="13"/>
  <c r="F7546" i="13"/>
  <c r="F7547" i="13"/>
  <c r="F7548" i="13"/>
  <c r="F7549" i="13"/>
  <c r="F7550" i="13"/>
  <c r="F7551" i="13"/>
  <c r="F7552" i="13"/>
  <c r="F7553" i="13"/>
  <c r="F7554" i="13"/>
  <c r="F7555" i="13"/>
  <c r="F7556" i="13"/>
  <c r="F7557" i="13"/>
  <c r="F7558" i="13"/>
  <c r="F7559" i="13"/>
  <c r="F7560" i="13"/>
  <c r="F7561" i="13"/>
  <c r="F7562" i="13"/>
  <c r="F7563" i="13"/>
  <c r="F7564" i="13"/>
  <c r="F7565" i="13"/>
  <c r="F7566" i="13"/>
  <c r="F7567" i="13"/>
  <c r="F7568" i="13"/>
  <c r="F7569" i="13"/>
  <c r="F7570" i="13"/>
  <c r="F7571" i="13"/>
  <c r="F7572" i="13"/>
  <c r="F7573" i="13"/>
  <c r="F7574" i="13"/>
  <c r="F7575" i="13"/>
  <c r="F7576" i="13"/>
  <c r="F7577" i="13"/>
  <c r="F7578" i="13"/>
  <c r="F7579" i="13"/>
  <c r="F7580" i="13"/>
  <c r="F7581" i="13"/>
  <c r="F7582" i="13"/>
  <c r="F7583" i="13"/>
  <c r="F7584" i="13"/>
  <c r="F7585" i="13"/>
  <c r="F7586" i="13"/>
  <c r="F7587" i="13"/>
  <c r="F7588" i="13"/>
  <c r="F7589" i="13"/>
  <c r="F7590" i="13"/>
  <c r="F7591" i="13"/>
  <c r="F7592" i="13"/>
  <c r="F7593" i="13"/>
  <c r="F7594" i="13"/>
  <c r="F7595" i="13"/>
  <c r="F7596" i="13"/>
  <c r="F7597" i="13"/>
  <c r="F7598" i="13"/>
  <c r="F7599" i="13"/>
  <c r="F7600" i="13"/>
  <c r="F7601" i="13"/>
  <c r="F7602" i="13"/>
  <c r="F7603" i="13"/>
  <c r="F7604" i="13"/>
  <c r="F7605" i="13"/>
  <c r="F7606" i="13"/>
  <c r="F7607" i="13"/>
  <c r="F7608" i="13"/>
  <c r="F7609" i="13"/>
  <c r="F7610" i="13"/>
  <c r="F7611" i="13"/>
  <c r="F7612" i="13"/>
  <c r="F7613" i="13"/>
  <c r="F7614" i="13"/>
  <c r="F7615" i="13"/>
  <c r="F7616" i="13"/>
  <c r="F7617" i="13"/>
  <c r="F7618" i="13"/>
  <c r="F7619" i="13"/>
  <c r="F7620" i="13"/>
  <c r="F7621" i="13"/>
  <c r="F7622" i="13"/>
  <c r="F7623" i="13"/>
  <c r="F7624" i="13"/>
  <c r="F7625" i="13"/>
  <c r="F7626" i="13"/>
  <c r="F7627" i="13"/>
  <c r="F7628" i="13"/>
  <c r="F7629" i="13"/>
  <c r="F7630" i="13"/>
  <c r="F7631" i="13"/>
  <c r="F7632" i="13"/>
  <c r="F7633" i="13"/>
  <c r="F7634" i="13"/>
  <c r="F7635" i="13"/>
  <c r="F7636" i="13"/>
  <c r="F7637" i="13"/>
  <c r="F7638" i="13"/>
  <c r="F7639" i="13"/>
  <c r="F7640" i="13"/>
  <c r="F7641" i="13"/>
  <c r="F7642" i="13"/>
  <c r="F7643" i="13"/>
  <c r="F7644" i="13"/>
  <c r="F7645" i="13"/>
  <c r="F7646" i="13"/>
  <c r="F7647" i="13"/>
  <c r="F7648" i="13"/>
  <c r="F7649" i="13"/>
  <c r="F7650" i="13"/>
  <c r="F7651" i="13"/>
  <c r="F7652" i="13"/>
  <c r="F7653" i="13"/>
  <c r="F7654" i="13"/>
  <c r="F7655" i="13"/>
  <c r="F7656" i="13"/>
  <c r="F7657" i="13"/>
  <c r="F7658" i="13"/>
  <c r="F7659" i="13"/>
  <c r="F7660" i="13"/>
  <c r="F7661" i="13"/>
  <c r="F7662" i="13"/>
  <c r="F7663" i="13"/>
  <c r="F7664" i="13"/>
  <c r="F7665" i="13"/>
  <c r="F7666" i="13"/>
  <c r="F7667" i="13"/>
  <c r="F7668" i="13"/>
  <c r="F7669" i="13"/>
  <c r="F7670" i="13"/>
  <c r="F7671" i="13"/>
  <c r="F7672" i="13"/>
  <c r="F7673" i="13"/>
  <c r="F7674" i="13"/>
  <c r="F7675" i="13"/>
  <c r="F7676" i="13"/>
  <c r="F7677" i="13"/>
  <c r="F7678" i="13"/>
  <c r="F7679" i="13"/>
  <c r="F7680" i="13"/>
  <c r="F7681" i="13"/>
  <c r="F7682" i="13"/>
  <c r="F7683" i="13"/>
  <c r="F7684" i="13"/>
  <c r="F7685" i="13"/>
  <c r="F7686" i="13"/>
  <c r="F7687" i="13"/>
  <c r="F7688" i="13"/>
  <c r="F7689" i="13"/>
  <c r="F7690" i="13"/>
  <c r="F7691" i="13"/>
  <c r="F7692" i="13"/>
  <c r="F7693" i="13"/>
  <c r="F7694" i="13"/>
  <c r="F7695" i="13"/>
  <c r="F7696" i="13"/>
  <c r="F7697" i="13"/>
  <c r="F7698" i="13"/>
  <c r="F7699" i="13"/>
  <c r="F7700" i="13"/>
  <c r="F7701" i="13"/>
  <c r="F7702" i="13"/>
  <c r="F7703" i="13"/>
  <c r="F7704" i="13"/>
  <c r="F7705" i="13"/>
  <c r="F7706" i="13"/>
  <c r="F7707" i="13"/>
  <c r="F7708" i="13"/>
  <c r="F7709" i="13"/>
  <c r="F7710" i="13"/>
  <c r="F7711" i="13"/>
  <c r="F7712" i="13"/>
  <c r="F7713" i="13"/>
  <c r="F7714" i="13"/>
  <c r="F7715" i="13"/>
  <c r="F7716" i="13"/>
  <c r="F7717" i="13"/>
  <c r="F7718" i="13"/>
  <c r="F7719" i="13"/>
  <c r="F7720" i="13"/>
  <c r="F7721" i="13"/>
  <c r="F7722" i="13"/>
  <c r="F7723" i="13"/>
  <c r="F7724" i="13"/>
  <c r="F7725" i="13"/>
  <c r="F7726" i="13"/>
  <c r="F7727" i="13"/>
  <c r="F7728" i="13"/>
  <c r="F7729" i="13"/>
  <c r="F7730" i="13"/>
  <c r="F7731" i="13"/>
  <c r="F7732" i="13"/>
  <c r="F7733" i="13"/>
  <c r="F7734" i="13"/>
  <c r="F7735" i="13"/>
  <c r="F7736" i="13"/>
  <c r="F7737" i="13"/>
  <c r="F7738" i="13"/>
  <c r="F7739" i="13"/>
  <c r="F7740" i="13"/>
  <c r="F7741" i="13"/>
  <c r="F7742" i="13"/>
  <c r="F7743" i="13"/>
  <c r="F7744" i="13"/>
  <c r="F7745" i="13"/>
  <c r="F7746" i="13"/>
  <c r="F7747" i="13"/>
  <c r="F7748" i="13"/>
  <c r="F7749" i="13"/>
  <c r="F7750" i="13"/>
  <c r="F7751" i="13"/>
  <c r="F7752" i="13"/>
  <c r="F7753" i="13"/>
  <c r="F7754" i="13"/>
  <c r="F7755" i="13"/>
  <c r="F7756" i="13"/>
  <c r="F7757" i="13"/>
  <c r="F7758" i="13"/>
  <c r="F7759" i="13"/>
  <c r="F7760" i="13"/>
  <c r="F7761" i="13"/>
  <c r="F7762" i="13"/>
  <c r="F7763" i="13"/>
  <c r="F7764" i="13"/>
  <c r="F7765" i="13"/>
  <c r="F7766" i="13"/>
  <c r="F7767" i="13"/>
  <c r="F7768" i="13"/>
  <c r="F7769" i="13"/>
  <c r="F7770" i="13"/>
  <c r="F7771" i="13"/>
  <c r="F7772" i="13"/>
  <c r="F7773" i="13"/>
  <c r="F7774" i="13"/>
  <c r="F7775" i="13"/>
  <c r="F7776" i="13"/>
  <c r="F7777" i="13"/>
  <c r="F7778" i="13"/>
  <c r="F7779" i="13"/>
  <c r="F7780" i="13"/>
  <c r="F7781" i="13"/>
  <c r="F7782" i="13"/>
  <c r="F7783" i="13"/>
  <c r="F7784" i="13"/>
  <c r="F7785" i="13"/>
  <c r="F7786" i="13"/>
  <c r="F7787" i="13"/>
  <c r="F7788" i="13"/>
  <c r="F7789" i="13"/>
  <c r="F7790" i="13"/>
  <c r="F7791" i="13"/>
  <c r="F7792" i="13"/>
  <c r="F7793" i="13"/>
  <c r="F7794" i="13"/>
  <c r="F7795" i="13"/>
  <c r="F7796" i="13"/>
  <c r="F7797" i="13"/>
  <c r="F7798" i="13"/>
  <c r="F7799" i="13"/>
  <c r="F7800" i="13"/>
  <c r="F7801" i="13"/>
  <c r="F7802" i="13"/>
  <c r="F7803" i="13"/>
  <c r="F7804" i="13"/>
  <c r="F7805" i="13"/>
  <c r="F7806" i="13"/>
  <c r="F7807" i="13"/>
  <c r="F7808" i="13"/>
  <c r="F7809" i="13"/>
  <c r="F7810" i="13"/>
  <c r="F7811" i="13"/>
  <c r="F7812" i="13"/>
  <c r="F7813" i="13"/>
  <c r="F7814" i="13"/>
  <c r="F7815" i="13"/>
  <c r="F7816" i="13"/>
  <c r="F7817" i="13"/>
  <c r="F7818" i="13"/>
  <c r="F7819" i="13"/>
  <c r="F7820" i="13"/>
  <c r="F7821" i="13"/>
  <c r="F7822" i="13"/>
  <c r="F7823" i="13"/>
  <c r="F7824" i="13"/>
  <c r="F7825" i="13"/>
  <c r="F7826" i="13"/>
  <c r="F7827" i="13"/>
  <c r="F7828" i="13"/>
  <c r="F7829" i="13"/>
  <c r="F7830" i="13"/>
  <c r="F7831" i="13"/>
  <c r="F7832" i="13"/>
  <c r="F7833" i="13"/>
  <c r="F7834" i="13"/>
  <c r="F7835" i="13"/>
  <c r="F7836" i="13"/>
  <c r="F7837" i="13"/>
  <c r="F7838" i="13"/>
  <c r="F7839" i="13"/>
  <c r="F7840" i="13"/>
  <c r="F7841" i="13"/>
  <c r="F7842" i="13"/>
  <c r="F7843" i="13"/>
  <c r="F7844" i="13"/>
  <c r="F7845" i="13"/>
  <c r="F7846" i="13"/>
  <c r="F7847" i="13"/>
  <c r="F7848" i="13"/>
  <c r="F7849" i="13"/>
  <c r="F7850" i="13"/>
  <c r="F7851" i="13"/>
  <c r="F7852" i="13"/>
  <c r="F7853" i="13"/>
  <c r="F7854" i="13"/>
  <c r="F7855" i="13"/>
  <c r="F7856" i="13"/>
  <c r="F7857" i="13"/>
  <c r="F7858" i="13"/>
  <c r="F7859" i="13"/>
  <c r="F7860" i="13"/>
  <c r="F7861" i="13"/>
  <c r="F7862" i="13"/>
  <c r="F7863" i="13"/>
  <c r="F7864" i="13"/>
  <c r="F7865" i="13"/>
  <c r="F7866" i="13"/>
  <c r="F7867" i="13"/>
  <c r="F7868" i="13"/>
  <c r="F7869" i="13"/>
  <c r="F7870" i="13"/>
  <c r="F7871" i="13"/>
  <c r="F7872" i="13"/>
  <c r="F7873" i="13"/>
  <c r="F7874" i="13"/>
  <c r="F7875" i="13"/>
  <c r="F7876" i="13"/>
  <c r="F7877" i="13"/>
  <c r="F7878" i="13"/>
  <c r="F7879" i="13"/>
  <c r="F7880" i="13"/>
  <c r="F7881" i="13"/>
  <c r="F7882" i="13"/>
  <c r="F7883" i="13"/>
  <c r="F7884" i="13"/>
  <c r="F7885" i="13"/>
  <c r="F7886" i="13"/>
  <c r="F7887" i="13"/>
  <c r="F7888" i="13"/>
  <c r="F7889" i="13"/>
  <c r="F7890" i="13"/>
  <c r="F7891" i="13"/>
  <c r="F7892" i="13"/>
  <c r="F7893" i="13"/>
  <c r="F7894" i="13"/>
  <c r="F7895" i="13"/>
  <c r="F7896" i="13"/>
  <c r="F7897" i="13"/>
  <c r="F7898" i="13"/>
  <c r="F7899" i="13"/>
  <c r="F7900" i="13"/>
  <c r="F7901" i="13"/>
  <c r="F7902" i="13"/>
  <c r="F7903" i="13"/>
  <c r="F7904" i="13"/>
  <c r="F7905" i="13"/>
  <c r="F7906" i="13"/>
  <c r="F7907" i="13"/>
  <c r="F7908" i="13"/>
  <c r="F7909" i="13"/>
  <c r="F7910" i="13"/>
  <c r="F7911" i="13"/>
  <c r="F7912" i="13"/>
  <c r="F7913" i="13"/>
  <c r="F7914" i="13"/>
  <c r="F7915" i="13"/>
  <c r="F7916" i="13"/>
  <c r="F7917" i="13"/>
  <c r="F7918" i="13"/>
  <c r="F7919" i="13"/>
  <c r="F7920" i="13"/>
  <c r="F7921" i="13"/>
  <c r="F7922" i="13"/>
  <c r="F7923" i="13"/>
  <c r="F7924" i="13"/>
  <c r="F7925" i="13"/>
  <c r="F7926" i="13"/>
  <c r="F7927" i="13"/>
  <c r="F7928" i="13"/>
  <c r="F7929" i="13"/>
  <c r="F7930" i="13"/>
  <c r="F7931" i="13"/>
  <c r="F7932" i="13"/>
  <c r="F7933" i="13"/>
  <c r="F7934" i="13"/>
  <c r="F7935" i="13"/>
  <c r="F7936" i="13"/>
  <c r="F7937" i="13"/>
  <c r="F7938" i="13"/>
  <c r="F7939" i="13"/>
  <c r="F7940" i="13"/>
  <c r="F7941" i="13"/>
  <c r="F7942" i="13"/>
  <c r="F7943" i="13"/>
  <c r="F7944" i="13"/>
  <c r="F7945" i="13"/>
  <c r="F7946" i="13"/>
  <c r="F7947" i="13"/>
  <c r="F7948" i="13"/>
  <c r="F7949" i="13"/>
  <c r="F7950" i="13"/>
  <c r="F7951" i="13"/>
  <c r="F7952" i="13"/>
  <c r="F7953" i="13"/>
  <c r="F7954" i="13"/>
  <c r="F7955" i="13"/>
  <c r="F7956" i="13"/>
  <c r="F7957" i="13"/>
  <c r="F7958" i="13"/>
  <c r="F7959" i="13"/>
  <c r="F7960" i="13"/>
  <c r="F7961" i="13"/>
  <c r="F7962" i="13"/>
  <c r="F7963" i="13"/>
  <c r="F7964" i="13"/>
  <c r="F7965" i="13"/>
  <c r="F7966" i="13"/>
  <c r="F7967" i="13"/>
  <c r="F7968" i="13"/>
  <c r="F7969" i="13"/>
  <c r="F7970" i="13"/>
  <c r="F7971" i="13"/>
  <c r="F7972" i="13"/>
  <c r="F7973" i="13"/>
  <c r="F7974" i="13"/>
  <c r="F7975" i="13"/>
  <c r="F7976" i="13"/>
  <c r="F7977" i="13"/>
  <c r="F7978" i="13"/>
  <c r="F7979" i="13"/>
  <c r="F7980" i="13"/>
  <c r="F7981" i="13"/>
  <c r="F7982" i="13"/>
  <c r="F7983" i="13"/>
  <c r="F7984" i="13"/>
  <c r="F7985" i="13"/>
  <c r="F7986" i="13"/>
  <c r="F7987" i="13"/>
  <c r="F7988" i="13"/>
  <c r="F7989" i="13"/>
  <c r="F7990" i="13"/>
  <c r="F7991" i="13"/>
  <c r="F7992" i="13"/>
  <c r="F7993" i="13"/>
  <c r="F7994" i="13"/>
  <c r="F7995" i="13"/>
  <c r="F7996" i="13"/>
  <c r="F7997" i="13"/>
  <c r="F7998" i="13"/>
  <c r="F7999" i="13"/>
  <c r="F8000" i="13"/>
  <c r="F8001" i="13"/>
  <c r="F8002" i="13"/>
  <c r="F8003" i="13"/>
  <c r="F8004" i="13"/>
  <c r="F8005" i="13"/>
  <c r="F8006" i="13"/>
  <c r="F8007" i="13"/>
  <c r="F8008" i="13"/>
  <c r="F8009" i="13"/>
  <c r="F8010" i="13"/>
  <c r="F8011" i="13"/>
  <c r="F8012" i="13"/>
  <c r="F8013" i="13"/>
  <c r="F8014" i="13"/>
  <c r="F8015" i="13"/>
  <c r="F8016" i="13"/>
  <c r="F8017" i="13"/>
  <c r="F8018" i="13"/>
  <c r="F8019" i="13"/>
  <c r="F8020" i="13"/>
  <c r="F8021" i="13"/>
  <c r="F8022" i="13"/>
  <c r="F8023" i="13"/>
  <c r="F8024" i="13"/>
  <c r="F8025" i="13"/>
  <c r="F8026" i="13"/>
  <c r="F8027" i="13"/>
  <c r="F8028" i="13"/>
  <c r="F8029" i="13"/>
  <c r="F8030" i="13"/>
  <c r="F8031" i="13"/>
  <c r="F8032" i="13"/>
  <c r="F8033" i="13"/>
  <c r="F8034" i="13"/>
  <c r="F8035" i="13"/>
  <c r="F8036" i="13"/>
  <c r="F8037" i="13"/>
  <c r="F8038" i="13"/>
  <c r="F8039" i="13"/>
  <c r="F8040" i="13"/>
  <c r="F8041" i="13"/>
  <c r="F8042" i="13"/>
  <c r="F8043" i="13"/>
  <c r="F8044" i="13"/>
  <c r="F8045" i="13"/>
  <c r="F8046" i="13"/>
  <c r="F8047" i="13"/>
  <c r="F8048" i="13"/>
  <c r="F8049" i="13"/>
  <c r="F8050" i="13"/>
  <c r="F8051" i="13"/>
  <c r="F8052" i="13"/>
  <c r="F8053" i="13"/>
  <c r="F8054" i="13"/>
  <c r="F8055" i="13"/>
  <c r="F8056" i="13"/>
  <c r="F8057" i="13"/>
  <c r="F8058" i="13"/>
  <c r="F8059" i="13"/>
  <c r="F8060" i="13"/>
  <c r="F8061" i="13"/>
  <c r="F8062" i="13"/>
  <c r="F8063" i="13"/>
  <c r="F8064" i="13"/>
  <c r="F8065" i="13"/>
  <c r="F8066" i="13"/>
  <c r="F8067" i="13"/>
  <c r="F8068" i="13"/>
  <c r="F8069" i="13"/>
  <c r="F8070" i="13"/>
  <c r="F8071" i="13"/>
  <c r="F8072" i="13"/>
  <c r="F8073" i="13"/>
  <c r="F8074" i="13"/>
  <c r="F8075" i="13"/>
  <c r="F8076" i="13"/>
  <c r="F8077" i="13"/>
  <c r="F8078" i="13"/>
  <c r="F8079" i="13"/>
  <c r="F8080" i="13"/>
  <c r="F8081" i="13"/>
  <c r="F8082" i="13"/>
  <c r="F8083" i="13"/>
  <c r="F8084" i="13"/>
  <c r="F8085" i="13"/>
  <c r="F8086" i="13"/>
  <c r="F8087" i="13"/>
  <c r="F8088" i="13"/>
  <c r="F8089" i="13"/>
  <c r="F8090" i="13"/>
  <c r="F8091" i="13"/>
  <c r="F8092" i="13"/>
  <c r="F8093" i="13"/>
  <c r="F8094" i="13"/>
  <c r="F8095" i="13"/>
  <c r="F8096" i="13"/>
  <c r="F8097" i="13"/>
  <c r="F8098" i="13"/>
  <c r="F8099" i="13"/>
  <c r="F8100" i="13"/>
  <c r="F8101" i="13"/>
  <c r="F8102" i="13"/>
  <c r="F8103" i="13"/>
  <c r="F8104" i="13"/>
  <c r="F8105" i="13"/>
  <c r="F8106" i="13"/>
  <c r="F8107" i="13"/>
  <c r="F8108" i="13"/>
  <c r="F8109" i="13"/>
  <c r="F8110" i="13"/>
  <c r="F8111" i="13"/>
  <c r="F8112" i="13"/>
  <c r="F8113" i="13"/>
  <c r="F8114" i="13"/>
  <c r="F8115" i="13"/>
  <c r="F8116" i="13"/>
  <c r="F8117" i="13"/>
  <c r="F8118" i="13"/>
  <c r="F8119" i="13"/>
  <c r="F8120" i="13"/>
  <c r="F8121" i="13"/>
  <c r="F8122" i="13"/>
  <c r="F8123" i="13"/>
  <c r="F8124" i="13"/>
  <c r="F8125" i="13"/>
  <c r="F8126" i="13"/>
  <c r="F8127" i="13"/>
  <c r="F8128" i="13"/>
  <c r="F8129" i="13"/>
  <c r="F8130" i="13"/>
  <c r="F8131" i="13"/>
  <c r="F8132" i="13"/>
  <c r="F8133" i="13"/>
  <c r="F8134" i="13"/>
  <c r="F8135" i="13"/>
  <c r="F8136" i="13"/>
  <c r="F8137" i="13"/>
  <c r="F8138" i="13"/>
  <c r="F8139" i="13"/>
  <c r="F8140" i="13"/>
  <c r="F8141" i="13"/>
  <c r="F8142" i="13"/>
  <c r="F8143" i="13"/>
  <c r="F8144" i="13"/>
  <c r="F8145" i="13"/>
  <c r="F8146" i="13"/>
  <c r="F8147" i="13"/>
  <c r="F8148" i="13"/>
  <c r="F8149" i="13"/>
  <c r="F8150" i="13"/>
  <c r="F8151" i="13"/>
  <c r="F8152" i="13"/>
  <c r="F8153" i="13"/>
  <c r="F8154" i="13"/>
  <c r="F8155" i="13"/>
  <c r="F8156" i="13"/>
  <c r="F8157" i="13"/>
  <c r="F8158" i="13"/>
  <c r="F8159" i="13"/>
  <c r="F8160" i="13"/>
  <c r="F8161" i="13"/>
  <c r="F8162" i="13"/>
  <c r="F8163" i="13"/>
  <c r="F8164" i="13"/>
  <c r="F8165" i="13"/>
  <c r="F8166" i="13"/>
  <c r="F8167" i="13"/>
  <c r="F8168" i="13"/>
  <c r="F8169" i="13"/>
  <c r="F8170" i="13"/>
  <c r="F8171" i="13"/>
  <c r="F8172" i="13"/>
  <c r="F8173" i="13"/>
  <c r="F8174" i="13"/>
  <c r="F8175" i="13"/>
  <c r="F8176" i="13"/>
  <c r="F8177" i="13"/>
  <c r="F8178" i="13"/>
  <c r="F8179" i="13"/>
  <c r="F8180" i="13"/>
  <c r="F8181" i="13"/>
  <c r="F8182" i="13"/>
  <c r="F8183" i="13"/>
  <c r="F8184" i="13"/>
  <c r="F8185" i="13"/>
  <c r="F8186" i="13"/>
  <c r="F8187" i="13"/>
  <c r="F8188" i="13"/>
  <c r="F8189" i="13"/>
  <c r="F8190" i="13"/>
  <c r="F8191" i="13"/>
  <c r="F8192" i="13"/>
  <c r="F8193" i="13"/>
  <c r="F8194" i="13"/>
  <c r="F8195" i="13"/>
  <c r="F8196" i="13"/>
  <c r="F8197" i="13"/>
  <c r="F8198" i="13"/>
  <c r="F8199" i="13"/>
  <c r="F8200" i="13"/>
  <c r="F8201" i="13"/>
  <c r="F8202" i="13"/>
  <c r="F8203" i="13"/>
  <c r="F8204" i="13"/>
  <c r="F8205" i="13"/>
  <c r="F8206" i="13"/>
  <c r="F8207" i="13"/>
  <c r="F8208" i="13"/>
  <c r="F8209" i="13"/>
  <c r="F8210" i="13"/>
  <c r="F8211" i="13"/>
  <c r="F8212" i="13"/>
  <c r="F8213" i="13"/>
  <c r="F8214" i="13"/>
  <c r="F8215" i="13"/>
  <c r="F8216" i="13"/>
  <c r="F8217" i="13"/>
  <c r="F8218" i="13"/>
  <c r="F8219" i="13"/>
  <c r="F8220" i="13"/>
  <c r="F8221" i="13"/>
  <c r="F8222" i="13"/>
  <c r="F8223" i="13"/>
  <c r="F8224" i="13"/>
  <c r="F8225" i="13"/>
  <c r="F8226" i="13"/>
  <c r="F8227" i="13"/>
  <c r="F8228" i="13"/>
  <c r="F8229" i="13"/>
  <c r="F8230" i="13"/>
  <c r="F8231" i="13"/>
  <c r="F8232" i="13"/>
  <c r="F8233" i="13"/>
  <c r="F8234" i="13"/>
  <c r="F8235" i="13"/>
  <c r="F8236" i="13"/>
  <c r="F8237" i="13"/>
  <c r="F8238" i="13"/>
  <c r="F8239" i="13"/>
  <c r="F8240" i="13"/>
  <c r="F8241" i="13"/>
  <c r="F8242" i="13"/>
  <c r="F8243" i="13"/>
  <c r="F8244" i="13"/>
  <c r="F8245" i="13"/>
  <c r="F8246" i="13"/>
  <c r="F8247" i="13"/>
  <c r="F8248" i="13"/>
  <c r="F8249" i="13"/>
  <c r="F8250" i="13"/>
  <c r="F8251" i="13"/>
  <c r="F8252" i="13"/>
  <c r="F8253" i="13"/>
  <c r="F8254" i="13"/>
  <c r="F8255" i="13"/>
  <c r="F8256" i="13"/>
  <c r="F8257" i="13"/>
  <c r="F8258" i="13"/>
  <c r="F8259" i="13"/>
  <c r="F8260" i="13"/>
  <c r="F8261" i="13"/>
  <c r="F8262" i="13"/>
  <c r="F8263" i="13"/>
  <c r="F8264" i="13"/>
  <c r="F8265" i="13"/>
  <c r="F8266" i="13"/>
  <c r="F8267" i="13"/>
  <c r="F8268" i="13"/>
  <c r="F8269" i="13"/>
  <c r="F8270" i="13"/>
  <c r="F8271" i="13"/>
  <c r="F8272" i="13"/>
  <c r="F8273" i="13"/>
  <c r="F8274" i="13"/>
  <c r="F8275" i="13"/>
  <c r="F8276" i="13"/>
  <c r="F8277" i="13"/>
  <c r="F8278" i="13"/>
  <c r="F8279" i="13"/>
  <c r="F8280" i="13"/>
  <c r="F8281" i="13"/>
  <c r="F8282" i="13"/>
  <c r="F8283" i="13"/>
  <c r="F8284" i="13"/>
  <c r="F8285" i="13"/>
  <c r="F8286" i="13"/>
  <c r="F8287" i="13"/>
  <c r="F8288" i="13"/>
  <c r="F8289" i="13"/>
  <c r="F8290" i="13"/>
  <c r="F8291" i="13"/>
  <c r="F8292" i="13"/>
  <c r="F8293" i="13"/>
  <c r="F8294" i="13"/>
  <c r="F8295" i="13"/>
  <c r="F8296" i="13"/>
  <c r="F8297" i="13"/>
  <c r="F8298" i="13"/>
  <c r="F8299" i="13"/>
  <c r="F8300" i="13"/>
  <c r="F8301" i="13"/>
  <c r="F8302" i="13"/>
  <c r="F8303" i="13"/>
  <c r="F8304" i="13"/>
  <c r="F8305" i="13"/>
  <c r="F8306" i="13"/>
  <c r="F8307" i="13"/>
  <c r="F8308" i="13"/>
  <c r="F8309" i="13"/>
  <c r="F8310" i="13"/>
  <c r="F8311" i="13"/>
  <c r="F8312" i="13"/>
  <c r="F8313" i="13"/>
  <c r="F8314" i="13"/>
  <c r="F8315" i="13"/>
  <c r="F8316" i="13"/>
  <c r="F8317" i="13"/>
  <c r="F8318" i="13"/>
  <c r="F8319" i="13"/>
  <c r="F8320" i="13"/>
  <c r="F8321" i="13"/>
  <c r="F8322" i="13"/>
  <c r="F8323" i="13"/>
  <c r="F8324" i="13"/>
  <c r="F8325" i="13"/>
  <c r="F8326" i="13"/>
  <c r="F8327" i="13"/>
  <c r="F8328" i="13"/>
  <c r="F8329" i="13"/>
  <c r="F8330" i="13"/>
  <c r="F8331" i="13"/>
  <c r="F8332" i="13"/>
  <c r="F8333" i="13"/>
  <c r="F8334" i="13"/>
  <c r="F8335" i="13"/>
  <c r="F8336" i="13"/>
  <c r="F8337" i="13"/>
  <c r="F8338" i="13"/>
  <c r="F8339" i="13"/>
  <c r="F8340" i="13"/>
  <c r="F8341" i="13"/>
  <c r="F8342" i="13"/>
  <c r="F8343" i="13"/>
  <c r="F8344" i="13"/>
  <c r="F8345" i="13"/>
  <c r="F8346" i="13"/>
  <c r="F8347" i="13"/>
  <c r="F8348" i="13"/>
  <c r="F8349" i="13"/>
  <c r="F8350" i="13"/>
  <c r="F8351" i="13"/>
  <c r="F8352" i="13"/>
  <c r="F8353" i="13"/>
  <c r="F8354" i="13"/>
  <c r="F8355" i="13"/>
  <c r="F8356" i="13"/>
  <c r="F8357" i="13"/>
  <c r="F8358" i="13"/>
  <c r="F8359" i="13"/>
  <c r="F8360" i="13"/>
  <c r="F8361" i="13"/>
  <c r="F8362" i="13"/>
  <c r="F8363" i="13"/>
  <c r="F8364" i="13"/>
  <c r="F8365" i="13"/>
  <c r="F8366" i="13"/>
  <c r="F8367" i="13"/>
  <c r="F8368" i="13"/>
  <c r="F8369" i="13"/>
  <c r="F8370" i="13"/>
  <c r="F8371" i="13"/>
  <c r="F8372" i="13"/>
  <c r="F8373" i="13"/>
  <c r="F8374" i="13"/>
  <c r="F8375" i="13"/>
  <c r="F8376" i="13"/>
  <c r="F8377" i="13"/>
  <c r="F8378" i="13"/>
  <c r="F8379" i="13"/>
  <c r="F8380" i="13"/>
  <c r="F8381" i="13"/>
  <c r="F8382" i="13"/>
  <c r="F8383" i="13"/>
  <c r="F8384" i="13"/>
  <c r="F8385" i="13"/>
  <c r="F8386" i="13"/>
  <c r="F8387" i="13"/>
  <c r="F8388" i="13"/>
  <c r="F8389" i="13"/>
  <c r="F8390" i="13"/>
  <c r="F8391" i="13"/>
  <c r="F8392" i="13"/>
  <c r="F8393" i="13"/>
  <c r="F8394" i="13"/>
  <c r="F8395" i="13"/>
  <c r="F8396" i="13"/>
  <c r="F8397" i="13"/>
  <c r="F8398" i="13"/>
  <c r="F8399" i="13"/>
  <c r="F8400" i="13"/>
  <c r="F8401" i="13"/>
  <c r="F8402" i="13"/>
  <c r="F8403" i="13"/>
  <c r="F8404" i="13"/>
  <c r="F8405" i="13"/>
  <c r="F8406" i="13"/>
  <c r="F8407" i="13"/>
  <c r="F8408" i="13"/>
  <c r="F8409" i="13"/>
  <c r="F8410" i="13"/>
  <c r="F8411" i="13"/>
  <c r="F8412" i="13"/>
  <c r="F8413" i="13"/>
  <c r="F8414" i="13"/>
  <c r="F8415" i="13"/>
  <c r="F8416" i="13"/>
  <c r="F8417" i="13"/>
  <c r="F8418" i="13"/>
  <c r="F8419" i="13"/>
  <c r="F8420" i="13"/>
  <c r="F8421" i="13"/>
  <c r="F8422" i="13"/>
  <c r="F8423" i="13"/>
  <c r="F8424" i="13"/>
  <c r="F8425" i="13"/>
  <c r="F8426" i="13"/>
  <c r="F8427" i="13"/>
  <c r="F8428" i="13"/>
  <c r="F8429" i="13"/>
  <c r="F8430" i="13"/>
  <c r="F8431" i="13"/>
  <c r="F8432" i="13"/>
  <c r="F8433" i="13"/>
  <c r="F8434" i="13"/>
  <c r="F8435" i="13"/>
  <c r="F8436" i="13"/>
  <c r="F8437" i="13"/>
  <c r="F8438" i="13"/>
  <c r="F8439" i="13"/>
  <c r="F8440" i="13"/>
  <c r="F8441" i="13"/>
  <c r="F8442" i="13"/>
  <c r="F8443" i="13"/>
  <c r="F8444" i="13"/>
  <c r="F8445" i="13"/>
  <c r="F8446" i="13"/>
  <c r="F8447" i="13"/>
  <c r="F8448" i="13"/>
  <c r="F8449" i="13"/>
  <c r="F8450" i="13"/>
  <c r="F8451" i="13"/>
  <c r="F8452" i="13"/>
  <c r="F8453" i="13"/>
  <c r="F8454" i="13"/>
  <c r="F8455" i="13"/>
  <c r="F8456" i="13"/>
  <c r="F8457" i="13"/>
  <c r="F8458" i="13"/>
  <c r="F8459" i="13"/>
  <c r="F8460" i="13"/>
  <c r="F8461" i="13"/>
  <c r="F8462" i="13"/>
  <c r="F8463" i="13"/>
  <c r="F8464" i="13"/>
  <c r="F8465" i="13"/>
  <c r="F8466" i="13"/>
  <c r="F8467" i="13"/>
  <c r="F8468" i="13"/>
  <c r="F8469" i="13"/>
  <c r="F8470" i="13"/>
  <c r="F8471" i="13"/>
  <c r="F8472" i="13"/>
  <c r="F8473" i="13"/>
  <c r="F8474" i="13"/>
  <c r="F8475" i="13"/>
  <c r="F8476" i="13"/>
  <c r="F8477" i="13"/>
  <c r="F8478" i="13"/>
  <c r="F8479" i="13"/>
  <c r="F8480" i="13"/>
  <c r="F8481" i="13"/>
  <c r="F8482" i="13"/>
  <c r="F8483" i="13"/>
  <c r="F8484" i="13"/>
  <c r="F8485" i="13"/>
  <c r="F8486" i="13"/>
  <c r="F8487" i="13"/>
  <c r="F8488" i="13"/>
  <c r="F8489" i="13"/>
  <c r="F8490" i="13"/>
  <c r="F8491" i="13"/>
  <c r="F8492" i="13"/>
  <c r="F8493" i="13"/>
  <c r="F8494" i="13"/>
  <c r="F8495" i="13"/>
  <c r="F8496" i="13"/>
  <c r="F8497" i="13"/>
  <c r="F8498" i="13"/>
  <c r="F8499" i="13"/>
  <c r="F8500" i="13"/>
  <c r="F8501" i="13"/>
  <c r="F8502" i="13"/>
  <c r="F8503" i="13"/>
  <c r="F8504" i="13"/>
  <c r="F8505" i="13"/>
  <c r="F8506" i="13"/>
  <c r="F8507" i="13"/>
  <c r="F8508" i="13"/>
  <c r="F8509" i="13"/>
  <c r="F8510" i="13"/>
  <c r="F8511" i="13"/>
  <c r="F8512" i="13"/>
  <c r="F8513" i="13"/>
  <c r="F8514" i="13"/>
  <c r="F8515" i="13"/>
  <c r="F8516" i="13"/>
  <c r="F8517" i="13"/>
  <c r="F8518" i="13"/>
  <c r="F8519" i="13"/>
  <c r="F8520" i="13"/>
  <c r="F8521" i="13"/>
  <c r="F8522" i="13"/>
  <c r="F8523" i="13"/>
  <c r="F8524" i="13"/>
  <c r="F8525" i="13"/>
  <c r="F8526" i="13"/>
  <c r="F8527" i="13"/>
  <c r="F8528" i="13"/>
  <c r="F8529" i="13"/>
  <c r="F8530" i="13"/>
  <c r="F8531" i="13"/>
  <c r="F8532" i="13"/>
  <c r="F8533" i="13"/>
  <c r="F8534" i="13"/>
  <c r="F8535" i="13"/>
  <c r="F8536" i="13"/>
  <c r="F8537" i="13"/>
  <c r="F8538" i="13"/>
  <c r="F8539" i="13"/>
  <c r="F8540" i="13"/>
  <c r="F8541" i="13"/>
  <c r="F8542" i="13"/>
  <c r="F8543" i="13"/>
  <c r="F8544" i="13"/>
  <c r="F8545" i="13"/>
  <c r="F8546" i="13"/>
  <c r="F8547" i="13"/>
  <c r="F8548" i="13"/>
  <c r="F8549" i="13"/>
  <c r="F8550" i="13"/>
  <c r="F8551" i="13"/>
  <c r="F8552" i="13"/>
  <c r="F8553" i="13"/>
  <c r="F8554" i="13"/>
  <c r="F8555" i="13"/>
  <c r="F8556" i="13"/>
  <c r="F8557" i="13"/>
  <c r="F8558" i="13"/>
  <c r="F8559" i="13"/>
  <c r="F8560" i="13"/>
  <c r="F8561" i="13"/>
  <c r="F8562" i="13"/>
  <c r="F8563" i="13"/>
  <c r="F8564" i="13"/>
  <c r="F8565" i="13"/>
  <c r="F8566" i="13"/>
  <c r="F8567" i="13"/>
  <c r="F8568" i="13"/>
  <c r="F8569" i="13"/>
  <c r="F8570" i="13"/>
  <c r="F8571" i="13"/>
  <c r="F8572" i="13"/>
  <c r="F8573" i="13"/>
  <c r="F8574" i="13"/>
  <c r="F8575" i="13"/>
  <c r="F8576" i="13"/>
  <c r="F8577" i="13"/>
  <c r="F8578" i="13"/>
  <c r="F8579" i="13"/>
  <c r="F8580" i="13"/>
  <c r="F8581" i="13"/>
  <c r="F8582" i="13"/>
  <c r="F8583" i="13"/>
  <c r="F8584" i="13"/>
  <c r="F8585" i="13"/>
  <c r="F8586" i="13"/>
  <c r="F8587" i="13"/>
  <c r="F8588" i="13"/>
  <c r="F8589" i="13"/>
  <c r="F8590" i="13"/>
  <c r="F8591" i="13"/>
  <c r="F8592" i="13"/>
  <c r="F8593" i="13"/>
  <c r="F8594" i="13"/>
  <c r="F8595" i="13"/>
  <c r="F8596" i="13"/>
  <c r="F8597" i="13"/>
  <c r="F8598" i="13"/>
  <c r="F8599" i="13"/>
  <c r="F8600" i="13"/>
  <c r="F8601" i="13"/>
  <c r="F8602" i="13"/>
  <c r="F8603" i="13"/>
  <c r="F8604" i="13"/>
  <c r="F8605" i="13"/>
  <c r="F8606" i="13"/>
  <c r="F8607" i="13"/>
  <c r="F8608" i="13"/>
  <c r="F8609" i="13"/>
  <c r="F8610" i="13"/>
  <c r="F8611" i="13"/>
  <c r="F8612" i="13"/>
  <c r="F8613" i="13"/>
  <c r="F8614" i="13"/>
  <c r="F8615" i="13"/>
  <c r="F8616" i="13"/>
  <c r="F8617" i="13"/>
  <c r="F8618" i="13"/>
  <c r="F8619" i="13"/>
  <c r="F8620" i="13"/>
  <c r="F8621" i="13"/>
  <c r="F8622" i="13"/>
  <c r="F8623" i="13"/>
  <c r="F8624" i="13"/>
  <c r="F8625" i="13"/>
  <c r="F8626" i="13"/>
  <c r="F8627" i="13"/>
  <c r="F8628" i="13"/>
  <c r="F8629" i="13"/>
  <c r="F8630" i="13"/>
  <c r="F8631" i="13"/>
  <c r="F8632" i="13"/>
  <c r="F8633" i="13"/>
  <c r="F8634" i="13"/>
  <c r="F8635" i="13"/>
  <c r="F8636" i="13"/>
  <c r="F8637" i="13"/>
  <c r="F8638" i="13"/>
  <c r="F8639" i="13"/>
  <c r="F8640" i="13"/>
  <c r="F8641" i="13"/>
  <c r="F8642" i="13"/>
  <c r="F8643" i="13"/>
  <c r="F8644" i="13"/>
  <c r="F8645" i="13"/>
  <c r="F8646" i="13"/>
  <c r="F8647" i="13"/>
  <c r="F8648" i="13"/>
  <c r="F8649" i="13"/>
  <c r="F8650" i="13"/>
  <c r="F8651" i="13"/>
  <c r="F8652" i="13"/>
  <c r="F8653" i="13"/>
  <c r="F8654" i="13"/>
  <c r="F8655" i="13"/>
  <c r="F8656" i="13"/>
  <c r="F8657" i="13"/>
  <c r="F8658" i="13"/>
  <c r="F8659" i="13"/>
  <c r="F8660" i="13"/>
  <c r="F8661" i="13"/>
  <c r="F8662" i="13"/>
  <c r="F8663" i="13"/>
  <c r="F8664" i="13"/>
  <c r="F8665" i="13"/>
  <c r="F8666" i="13"/>
  <c r="F8667" i="13"/>
  <c r="F8668" i="13"/>
  <c r="F8669" i="13"/>
  <c r="F8670" i="13"/>
  <c r="F8671" i="13"/>
  <c r="F8672" i="13"/>
  <c r="F8673" i="13"/>
  <c r="F8674" i="13"/>
  <c r="F8675" i="13"/>
  <c r="F8676" i="13"/>
  <c r="F8677" i="13"/>
  <c r="F8678" i="13"/>
  <c r="F8679" i="13"/>
  <c r="F8680" i="13"/>
  <c r="F8681" i="13"/>
  <c r="F8682" i="13"/>
  <c r="F8683" i="13"/>
  <c r="F8684" i="13"/>
  <c r="F8685" i="13"/>
  <c r="F8686" i="13"/>
  <c r="F8687" i="13"/>
  <c r="F8688" i="13"/>
  <c r="F8689" i="13"/>
  <c r="F8690" i="13"/>
  <c r="F8691" i="13"/>
  <c r="F8692" i="13"/>
  <c r="F8693" i="13"/>
  <c r="F8694" i="13"/>
  <c r="F8695" i="13"/>
  <c r="F8696" i="13"/>
  <c r="F8697" i="13"/>
  <c r="F8698" i="13"/>
  <c r="F8699" i="13"/>
  <c r="F8700" i="13"/>
  <c r="F8701" i="13"/>
  <c r="F8702" i="13"/>
  <c r="F8703" i="13"/>
  <c r="F8704" i="13"/>
  <c r="F8705" i="13"/>
  <c r="F8706" i="13"/>
  <c r="F8707" i="13"/>
  <c r="F8708" i="13"/>
  <c r="F8709" i="13"/>
  <c r="F8710" i="13"/>
  <c r="F8711" i="13"/>
  <c r="F8712" i="13"/>
  <c r="F8713" i="13"/>
  <c r="F8714" i="13"/>
  <c r="F8715" i="13"/>
  <c r="F8716" i="13"/>
  <c r="F8717" i="13"/>
  <c r="F8718" i="13"/>
  <c r="F8719" i="13"/>
  <c r="F8720" i="13"/>
  <c r="F8721" i="13"/>
  <c r="F8722" i="13"/>
  <c r="F8723" i="13"/>
  <c r="F8724" i="13"/>
  <c r="F8725" i="13"/>
  <c r="F8726" i="13"/>
  <c r="F8727" i="13"/>
  <c r="F8728" i="13"/>
  <c r="F8729" i="13"/>
  <c r="F8730" i="13"/>
  <c r="F8731" i="13"/>
  <c r="F8732" i="13"/>
  <c r="F8733" i="13"/>
  <c r="F8734" i="13"/>
  <c r="F8735" i="13"/>
  <c r="F8736" i="13"/>
  <c r="F8737" i="13"/>
  <c r="F8738" i="13"/>
  <c r="F8739" i="13"/>
  <c r="F8740" i="13"/>
  <c r="F8741" i="13"/>
  <c r="F8742" i="13"/>
  <c r="F8743" i="13"/>
  <c r="F8744" i="13"/>
  <c r="F8745" i="13"/>
  <c r="F8746" i="13"/>
  <c r="F8747" i="13"/>
  <c r="F8748" i="13"/>
  <c r="F8749" i="13"/>
  <c r="F8750" i="13"/>
  <c r="F8751" i="13"/>
  <c r="F8752" i="13"/>
  <c r="F8753" i="13"/>
  <c r="F8754" i="13"/>
  <c r="F8755" i="13"/>
  <c r="F8756" i="13"/>
  <c r="F8757" i="13"/>
  <c r="F8758" i="13"/>
  <c r="F8759" i="13"/>
  <c r="F8760" i="13"/>
  <c r="F8761" i="13"/>
  <c r="F8762" i="13"/>
  <c r="F5092" i="13"/>
  <c r="F5093" i="13"/>
  <c r="F5094" i="13"/>
  <c r="F5095" i="13"/>
  <c r="F5096" i="13"/>
  <c r="F5097" i="13"/>
  <c r="F5098" i="13"/>
  <c r="F5099" i="13"/>
  <c r="F5100" i="13"/>
  <c r="F5101" i="13"/>
  <c r="F5102" i="13"/>
  <c r="F5103" i="13"/>
  <c r="F5104" i="13"/>
  <c r="F5105" i="13"/>
  <c r="F5106" i="13"/>
  <c r="F5107" i="13"/>
  <c r="F5108" i="13"/>
  <c r="F5109" i="13"/>
  <c r="F5110" i="13"/>
  <c r="F5111" i="13"/>
  <c r="F5112" i="13"/>
  <c r="F5113" i="13"/>
  <c r="F5114" i="13"/>
  <c r="F5115" i="13"/>
  <c r="F5116" i="13"/>
  <c r="F5117" i="13"/>
  <c r="F5118" i="13"/>
  <c r="F5119" i="13"/>
  <c r="F5120" i="13"/>
  <c r="F5121" i="13"/>
  <c r="F5122" i="13"/>
  <c r="F5123" i="13"/>
  <c r="F5124" i="13"/>
  <c r="F5125" i="13"/>
  <c r="F5126" i="13"/>
  <c r="F5127" i="13"/>
  <c r="F5128" i="13"/>
  <c r="F5129" i="13"/>
  <c r="F5130" i="13"/>
  <c r="F5131" i="13"/>
  <c r="F5132" i="13"/>
  <c r="F5133" i="13"/>
  <c r="F5134" i="13"/>
  <c r="F5135" i="13"/>
  <c r="F5136" i="13"/>
  <c r="F5137" i="13"/>
  <c r="F5138" i="13"/>
  <c r="F5139" i="13"/>
  <c r="F5140" i="13"/>
  <c r="F5141" i="13"/>
  <c r="F5142" i="13"/>
  <c r="F5143" i="13"/>
  <c r="F5144" i="13"/>
  <c r="F5145" i="13"/>
  <c r="F5146" i="13"/>
  <c r="F5147" i="13"/>
  <c r="F5148" i="13"/>
  <c r="F5149" i="13"/>
  <c r="F5150" i="13"/>
  <c r="F5151" i="13"/>
  <c r="F5152" i="13"/>
  <c r="F5153" i="13"/>
  <c r="F5154" i="13"/>
  <c r="F5155" i="13"/>
  <c r="F5156" i="13"/>
  <c r="F5157" i="13"/>
  <c r="F5158" i="13"/>
  <c r="F5159" i="13"/>
  <c r="F5160" i="13"/>
  <c r="F5161" i="13"/>
  <c r="F5162" i="13"/>
  <c r="F5163" i="13"/>
  <c r="F5164" i="13"/>
  <c r="F5165" i="13"/>
  <c r="F5166" i="13"/>
  <c r="F5167" i="13"/>
  <c r="F5168" i="13"/>
  <c r="F5169" i="13"/>
  <c r="F5170" i="13"/>
  <c r="F5171" i="13"/>
  <c r="F5172" i="13"/>
  <c r="F5173" i="13"/>
  <c r="F5174" i="13"/>
  <c r="F5175" i="13"/>
  <c r="F5176" i="13"/>
  <c r="F5177" i="13"/>
  <c r="F5178" i="13"/>
  <c r="F5179" i="13"/>
  <c r="F5180" i="13"/>
  <c r="F5181" i="13"/>
  <c r="F5182" i="13"/>
  <c r="F5183" i="13"/>
  <c r="F5184" i="13"/>
  <c r="F5185" i="13"/>
  <c r="F5186" i="13"/>
  <c r="F5187" i="13"/>
  <c r="F5188" i="13"/>
  <c r="F5189" i="13"/>
  <c r="F5190" i="13"/>
  <c r="F5191" i="13"/>
  <c r="F5192" i="13"/>
  <c r="F5193" i="13"/>
  <c r="F5194" i="13"/>
  <c r="F5195" i="13"/>
  <c r="F5196" i="13"/>
  <c r="F5197" i="13"/>
  <c r="F5198" i="13"/>
  <c r="F5199" i="13"/>
  <c r="F5200" i="13"/>
  <c r="F5201" i="13"/>
  <c r="F5202" i="13"/>
  <c r="F5203" i="13"/>
  <c r="F5204" i="13"/>
  <c r="F5205" i="13"/>
  <c r="F5206" i="13"/>
  <c r="F5207" i="13"/>
  <c r="F5208" i="13"/>
  <c r="F5209" i="13"/>
  <c r="F5210" i="13"/>
  <c r="F5211" i="13"/>
  <c r="F5212" i="13"/>
  <c r="F5213" i="13"/>
  <c r="F5214" i="13"/>
  <c r="F5215" i="13"/>
  <c r="F5216" i="13"/>
  <c r="F5217" i="13"/>
  <c r="F5218" i="13"/>
  <c r="F5219" i="13"/>
  <c r="F5220" i="13"/>
  <c r="F5221" i="13"/>
  <c r="F5222" i="13"/>
  <c r="F5223" i="13"/>
  <c r="F5224" i="13"/>
  <c r="F5225" i="13"/>
  <c r="F5226" i="13"/>
  <c r="F5227" i="13"/>
  <c r="F5228" i="13"/>
  <c r="F5229" i="13"/>
  <c r="F5230" i="13"/>
  <c r="F5231" i="13"/>
  <c r="F5232" i="13"/>
  <c r="F5233" i="13"/>
  <c r="F5234" i="13"/>
  <c r="F5235" i="13"/>
  <c r="F5236" i="13"/>
  <c r="F5237" i="13"/>
  <c r="F5238" i="13"/>
  <c r="F5239" i="13"/>
  <c r="F5240" i="13"/>
  <c r="F5241" i="13"/>
  <c r="F5242" i="13"/>
  <c r="F5243" i="13"/>
  <c r="F5244" i="13"/>
  <c r="F5245" i="13"/>
  <c r="F5246" i="13"/>
  <c r="F5247" i="13"/>
  <c r="F5248" i="13"/>
  <c r="F5249" i="13"/>
  <c r="F5250" i="13"/>
  <c r="F5251" i="13"/>
  <c r="F5252" i="13"/>
  <c r="F5253" i="13"/>
  <c r="F5254" i="13"/>
  <c r="F5255" i="13"/>
  <c r="F5256" i="13"/>
  <c r="F5257" i="13"/>
  <c r="F5258" i="13"/>
  <c r="F5259" i="13"/>
  <c r="F5260" i="13"/>
  <c r="F5261" i="13"/>
  <c r="F5262" i="13"/>
  <c r="F5263" i="13"/>
  <c r="F5264" i="13"/>
  <c r="F5265" i="13"/>
  <c r="F5266" i="13"/>
  <c r="F5267" i="13"/>
  <c r="F5268" i="13"/>
  <c r="F5269" i="13"/>
  <c r="F5270" i="13"/>
  <c r="F5271" i="13"/>
  <c r="F5272" i="13"/>
  <c r="F5273" i="13"/>
  <c r="F5274" i="13"/>
  <c r="F5275" i="13"/>
  <c r="F5276" i="13"/>
  <c r="F5277" i="13"/>
  <c r="F5278" i="13"/>
  <c r="F5279" i="13"/>
  <c r="F5280" i="13"/>
  <c r="F5281" i="13"/>
  <c r="F5282" i="13"/>
  <c r="F5283" i="13"/>
  <c r="F5284" i="13"/>
  <c r="F5285" i="13"/>
  <c r="F5286" i="13"/>
  <c r="F5287" i="13"/>
  <c r="F5288" i="13"/>
  <c r="F5289" i="13"/>
  <c r="F5290" i="13"/>
  <c r="F5291" i="13"/>
  <c r="F5292" i="13"/>
  <c r="F5293" i="13"/>
  <c r="F5294" i="13"/>
  <c r="F5295" i="13"/>
  <c r="F5296" i="13"/>
  <c r="F5297" i="13"/>
  <c r="F5298" i="13"/>
  <c r="F5299" i="13"/>
  <c r="F5300" i="13"/>
  <c r="F5301" i="13"/>
  <c r="F5302" i="13"/>
  <c r="F5303" i="13"/>
  <c r="F5304" i="13"/>
  <c r="F5305" i="13"/>
  <c r="F5306" i="13"/>
  <c r="F5307" i="13"/>
  <c r="F5308" i="13"/>
  <c r="F5309" i="13"/>
  <c r="F5310" i="13"/>
  <c r="F5311" i="13"/>
  <c r="F5312" i="13"/>
  <c r="F5313" i="13"/>
  <c r="F5314" i="13"/>
  <c r="F5315" i="13"/>
  <c r="F5316" i="13"/>
  <c r="F5317" i="13"/>
  <c r="F5318" i="13"/>
  <c r="F5319" i="13"/>
  <c r="F5320" i="13"/>
  <c r="F5321" i="13"/>
  <c r="F5322" i="13"/>
  <c r="F5323" i="13"/>
  <c r="F5324" i="13"/>
  <c r="F5325" i="13"/>
  <c r="F5326" i="13"/>
  <c r="F5327" i="13"/>
  <c r="F5328" i="13"/>
  <c r="F5329" i="13"/>
  <c r="F5330" i="13"/>
  <c r="F5331" i="13"/>
  <c r="F5332" i="13"/>
  <c r="F5333" i="13"/>
  <c r="F5334" i="13"/>
  <c r="F5335" i="13"/>
  <c r="F5336" i="13"/>
  <c r="F5337" i="13"/>
  <c r="F5338" i="13"/>
  <c r="F5339" i="13"/>
  <c r="F5340" i="13"/>
  <c r="F5341" i="13"/>
  <c r="F5342" i="13"/>
  <c r="F5343" i="13"/>
  <c r="F5344" i="13"/>
  <c r="F5345" i="13"/>
  <c r="F5346" i="13"/>
  <c r="F5347" i="13"/>
  <c r="F5348" i="13"/>
  <c r="F5349" i="13"/>
  <c r="F5350" i="13"/>
  <c r="F5351" i="13"/>
  <c r="F5352" i="13"/>
  <c r="F5353" i="13"/>
  <c r="F5354" i="13"/>
  <c r="F5355" i="13"/>
  <c r="F5356" i="13"/>
  <c r="F5357" i="13"/>
  <c r="F5358" i="13"/>
  <c r="F5359" i="13"/>
  <c r="F5360" i="13"/>
  <c r="F5361" i="13"/>
  <c r="F5362" i="13"/>
  <c r="F5363" i="13"/>
  <c r="F5364" i="13"/>
  <c r="F5365" i="13"/>
  <c r="F5366" i="13"/>
  <c r="F5367" i="13"/>
  <c r="F5368" i="13"/>
  <c r="F5369" i="13"/>
  <c r="F5370" i="13"/>
  <c r="F5371" i="13"/>
  <c r="F5372" i="13"/>
  <c r="F5373" i="13"/>
  <c r="F5374" i="13"/>
  <c r="F5375" i="13"/>
  <c r="F5376" i="13"/>
  <c r="F5377" i="13"/>
  <c r="F5378" i="13"/>
  <c r="F5379" i="13"/>
  <c r="F5380" i="13"/>
  <c r="F5381" i="13"/>
  <c r="F5382" i="13"/>
  <c r="F5383" i="13"/>
  <c r="F5384" i="13"/>
  <c r="F5385" i="13"/>
  <c r="F5386" i="13"/>
  <c r="F5387" i="13"/>
  <c r="F5388" i="13"/>
  <c r="F5389" i="13"/>
  <c r="F5390" i="13"/>
  <c r="F5391" i="13"/>
  <c r="F5392" i="13"/>
  <c r="F5393" i="13"/>
  <c r="F5394" i="13"/>
  <c r="F5395" i="13"/>
  <c r="F5396" i="13"/>
  <c r="F5397" i="13"/>
  <c r="F5398" i="13"/>
  <c r="F5399" i="13"/>
  <c r="F5400" i="13"/>
  <c r="F5401" i="13"/>
  <c r="F5402" i="13"/>
  <c r="F5403" i="13"/>
  <c r="F5404" i="13"/>
  <c r="F5405" i="13"/>
  <c r="F5406" i="13"/>
  <c r="F5407" i="13"/>
  <c r="F5408" i="13"/>
  <c r="F5409" i="13"/>
  <c r="F5410" i="13"/>
  <c r="F5411" i="13"/>
  <c r="F5412" i="13"/>
  <c r="F5413" i="13"/>
  <c r="F5414" i="13"/>
  <c r="F5415" i="13"/>
  <c r="F5416" i="13"/>
  <c r="F5417" i="13"/>
  <c r="F5418" i="13"/>
  <c r="F5419" i="13"/>
  <c r="F5420" i="13"/>
  <c r="F5421" i="13"/>
  <c r="F5422" i="13"/>
  <c r="F5423" i="13"/>
  <c r="F5424" i="13"/>
  <c r="F5425" i="13"/>
  <c r="F5426" i="13"/>
  <c r="F5427" i="13"/>
  <c r="F5428" i="13"/>
  <c r="F5429" i="13"/>
  <c r="F5430" i="13"/>
  <c r="F5431" i="13"/>
  <c r="F5432" i="13"/>
  <c r="F5433" i="13"/>
  <c r="F5434" i="13"/>
  <c r="F5435" i="13"/>
  <c r="F5436" i="13"/>
  <c r="F5437" i="13"/>
  <c r="F5438" i="13"/>
  <c r="F5439" i="13"/>
  <c r="F5440" i="13"/>
  <c r="F5441" i="13"/>
  <c r="F5442" i="13"/>
  <c r="F5443" i="13"/>
  <c r="F5444" i="13"/>
  <c r="F5445" i="13"/>
  <c r="F5446" i="13"/>
  <c r="F5447" i="13"/>
  <c r="F5448" i="13"/>
  <c r="F5449" i="13"/>
  <c r="F5450" i="13"/>
  <c r="F5451" i="13"/>
  <c r="F5452" i="13"/>
  <c r="F5453" i="13"/>
  <c r="F5454" i="13"/>
  <c r="F5455" i="13"/>
  <c r="F5456" i="13"/>
  <c r="F5457" i="13"/>
  <c r="F5458" i="13"/>
  <c r="F5459" i="13"/>
  <c r="F5460" i="13"/>
  <c r="F5461" i="13"/>
  <c r="F5462" i="13"/>
  <c r="F5463" i="13"/>
  <c r="F5464" i="13"/>
  <c r="F5465" i="13"/>
  <c r="F5466" i="13"/>
  <c r="F5467" i="13"/>
  <c r="F5468" i="13"/>
  <c r="F5469" i="13"/>
  <c r="F5470" i="13"/>
  <c r="F5471" i="13"/>
  <c r="F5472" i="13"/>
  <c r="F5473" i="13"/>
  <c r="F5474" i="13"/>
  <c r="F5475" i="13"/>
  <c r="F5476" i="13"/>
  <c r="F5477" i="13"/>
  <c r="F5478" i="13"/>
  <c r="F5479" i="13"/>
  <c r="F5480" i="13"/>
  <c r="F5481" i="13"/>
  <c r="F5482" i="13"/>
  <c r="F5483" i="13"/>
  <c r="F5484" i="13"/>
  <c r="F5485" i="13"/>
  <c r="F5486" i="13"/>
  <c r="F5487" i="13"/>
  <c r="F5488" i="13"/>
  <c r="F5489" i="13"/>
  <c r="F5490" i="13"/>
  <c r="F5491" i="13"/>
  <c r="F5492" i="13"/>
  <c r="F5493" i="13"/>
  <c r="F5494" i="13"/>
  <c r="F5495" i="13"/>
  <c r="F5496" i="13"/>
  <c r="F5497" i="13"/>
  <c r="F5498" i="13"/>
  <c r="F5499" i="13"/>
  <c r="F5500" i="13"/>
  <c r="F5501" i="13"/>
  <c r="F5502" i="13"/>
  <c r="F5503" i="13"/>
  <c r="F5504" i="13"/>
  <c r="F5505" i="13"/>
  <c r="F5506" i="13"/>
  <c r="F5507" i="13"/>
  <c r="F5508" i="13"/>
  <c r="F5509" i="13"/>
  <c r="F5510" i="13"/>
  <c r="F5511" i="13"/>
  <c r="F5512" i="13"/>
  <c r="F5513" i="13"/>
  <c r="F5514" i="13"/>
  <c r="F5515" i="13"/>
  <c r="F5516" i="13"/>
  <c r="F5517" i="13"/>
  <c r="F5518" i="13"/>
  <c r="F5519" i="13"/>
  <c r="F5520" i="13"/>
  <c r="F5521" i="13"/>
  <c r="F5522" i="13"/>
  <c r="F5523" i="13"/>
  <c r="F5524" i="13"/>
  <c r="F5525" i="13"/>
  <c r="F5526" i="13"/>
  <c r="F5527" i="13"/>
  <c r="F5528" i="13"/>
  <c r="F5529" i="13"/>
  <c r="F5530" i="13"/>
  <c r="F5531" i="13"/>
  <c r="F5532" i="13"/>
  <c r="F5533" i="13"/>
  <c r="F5534" i="13"/>
  <c r="F5535" i="13"/>
  <c r="F5536" i="13"/>
  <c r="F5537" i="13"/>
  <c r="F5538" i="13"/>
  <c r="F5539" i="13"/>
  <c r="F5540" i="13"/>
  <c r="F5541" i="13"/>
  <c r="F5542" i="13"/>
  <c r="F5543" i="13"/>
  <c r="F5544" i="13"/>
  <c r="F5545" i="13"/>
  <c r="F5546" i="13"/>
  <c r="F5547" i="13"/>
  <c r="F5548" i="13"/>
  <c r="F5549" i="13"/>
  <c r="F5550" i="13"/>
  <c r="F5551" i="13"/>
  <c r="F5552" i="13"/>
  <c r="F5553" i="13"/>
  <c r="F5554" i="13"/>
  <c r="F5555" i="13"/>
  <c r="F5556" i="13"/>
  <c r="F5557" i="13"/>
  <c r="F5558" i="13"/>
  <c r="F5559" i="13"/>
  <c r="F5560" i="13"/>
  <c r="F5561" i="13"/>
  <c r="F5562" i="13"/>
  <c r="F5563" i="13"/>
  <c r="F5564" i="13"/>
  <c r="F5565" i="13"/>
  <c r="F5566" i="13"/>
  <c r="F5567" i="13"/>
  <c r="F5568" i="13"/>
  <c r="F5569" i="13"/>
  <c r="F5570" i="13"/>
  <c r="F5571" i="13"/>
  <c r="F5572" i="13"/>
  <c r="F5573" i="13"/>
  <c r="F5574" i="13"/>
  <c r="F5575" i="13"/>
  <c r="F5576" i="13"/>
  <c r="F5577" i="13"/>
  <c r="F5578" i="13"/>
  <c r="F5579" i="13"/>
  <c r="F5580" i="13"/>
  <c r="F5581" i="13"/>
  <c r="F5582" i="13"/>
  <c r="F5583" i="13"/>
  <c r="F5584" i="13"/>
  <c r="F5585" i="13"/>
  <c r="F5586" i="13"/>
  <c r="F5587" i="13"/>
  <c r="F5588" i="13"/>
  <c r="F5589" i="13"/>
  <c r="F5590" i="13"/>
  <c r="F5591" i="13"/>
  <c r="F5592" i="13"/>
  <c r="F5593" i="13"/>
  <c r="F5594" i="13"/>
  <c r="F5595" i="13"/>
  <c r="F5596" i="13"/>
  <c r="F5597" i="13"/>
  <c r="F5598" i="13"/>
  <c r="F5599" i="13"/>
  <c r="F5600" i="13"/>
  <c r="F5601" i="13"/>
  <c r="F5602" i="13"/>
  <c r="F5603" i="13"/>
  <c r="F5604" i="13"/>
  <c r="F5605" i="13"/>
  <c r="F5606" i="13"/>
  <c r="F5607" i="13"/>
  <c r="F5608" i="13"/>
  <c r="F5609" i="13"/>
  <c r="F5610" i="13"/>
  <c r="F5611" i="13"/>
  <c r="F5612" i="13"/>
  <c r="F5613" i="13"/>
  <c r="F5614" i="13"/>
  <c r="F5615" i="13"/>
  <c r="F5616" i="13"/>
  <c r="F5617" i="13"/>
  <c r="F5618" i="13"/>
  <c r="F5619" i="13"/>
  <c r="F5620" i="13"/>
  <c r="F5621" i="13"/>
  <c r="F5622" i="13"/>
  <c r="F5623" i="13"/>
  <c r="F5624" i="13"/>
  <c r="F5625" i="13"/>
  <c r="F5626" i="13"/>
  <c r="F5627" i="13"/>
  <c r="F5628" i="13"/>
  <c r="F5629" i="13"/>
  <c r="F5630" i="13"/>
  <c r="F5631" i="13"/>
  <c r="F5632" i="13"/>
  <c r="F5633" i="13"/>
  <c r="F5634" i="13"/>
  <c r="F5635" i="13"/>
  <c r="F5636" i="13"/>
  <c r="F5637" i="13"/>
  <c r="F5638" i="13"/>
  <c r="F5639" i="13"/>
  <c r="F5640" i="13"/>
  <c r="F5641" i="13"/>
  <c r="F5642" i="13"/>
  <c r="F5643" i="13"/>
  <c r="F5644" i="13"/>
  <c r="F5645" i="13"/>
  <c r="F5646" i="13"/>
  <c r="F5647" i="13"/>
  <c r="F5648" i="13"/>
  <c r="F5649" i="13"/>
  <c r="F5650" i="13"/>
  <c r="F5651" i="13"/>
  <c r="F5652" i="13"/>
  <c r="F5653" i="13"/>
  <c r="F5654" i="13"/>
  <c r="F5655" i="13"/>
  <c r="F5656" i="13"/>
  <c r="F5657" i="13"/>
  <c r="F5658" i="13"/>
  <c r="F5659" i="13"/>
  <c r="F5660" i="13"/>
  <c r="F5661" i="13"/>
  <c r="F5662" i="13"/>
  <c r="F5663" i="13"/>
  <c r="F5664" i="13"/>
  <c r="F5665" i="13"/>
  <c r="F5666" i="13"/>
  <c r="F5667" i="13"/>
  <c r="F5668" i="13"/>
  <c r="F5669" i="13"/>
  <c r="F5670" i="13"/>
  <c r="F5671" i="13"/>
  <c r="F5672" i="13"/>
  <c r="F5673" i="13"/>
  <c r="F5674" i="13"/>
  <c r="F5675" i="13"/>
  <c r="F5676" i="13"/>
  <c r="F5677" i="13"/>
  <c r="F5678" i="13"/>
  <c r="F5679" i="13"/>
  <c r="F5680" i="13"/>
  <c r="F5681" i="13"/>
  <c r="F5682" i="13"/>
  <c r="F5683" i="13"/>
  <c r="F5684" i="13"/>
  <c r="F5685" i="13"/>
  <c r="F5686" i="13"/>
  <c r="F5687" i="13"/>
  <c r="F5688" i="13"/>
  <c r="F5689" i="13"/>
  <c r="F5690" i="13"/>
  <c r="F5691" i="13"/>
  <c r="F5692" i="13"/>
  <c r="F5693" i="13"/>
  <c r="F5694" i="13"/>
  <c r="F5695" i="13"/>
  <c r="F5696" i="13"/>
  <c r="F5697" i="13"/>
  <c r="F5698" i="13"/>
  <c r="F5699" i="13"/>
  <c r="F5700" i="13"/>
  <c r="F5701" i="13"/>
  <c r="F5702" i="13"/>
  <c r="F5703" i="13"/>
  <c r="F5704" i="13"/>
  <c r="F5705" i="13"/>
  <c r="F5706" i="13"/>
  <c r="F5707" i="13"/>
  <c r="F5708" i="13"/>
  <c r="F5709" i="13"/>
  <c r="F5710" i="13"/>
  <c r="F5711" i="13"/>
  <c r="F5712" i="13"/>
  <c r="F5713" i="13"/>
  <c r="F5714" i="13"/>
  <c r="F5715" i="13"/>
  <c r="F5716" i="13"/>
  <c r="F5717" i="13"/>
  <c r="F5718" i="13"/>
  <c r="F5719" i="13"/>
  <c r="F5720" i="13"/>
  <c r="F5721" i="13"/>
  <c r="F5722" i="13"/>
  <c r="F5723" i="13"/>
  <c r="F5724" i="13"/>
  <c r="F5725" i="13"/>
  <c r="F5726" i="13"/>
  <c r="F5727" i="13"/>
  <c r="F5728" i="13"/>
  <c r="F5729" i="13"/>
  <c r="F5730" i="13"/>
  <c r="F5731" i="13"/>
  <c r="F5732" i="13"/>
  <c r="F5733" i="13"/>
  <c r="F5734" i="13"/>
  <c r="F5735" i="13"/>
  <c r="F5736" i="13"/>
  <c r="F5737" i="13"/>
  <c r="F5738" i="13"/>
  <c r="F5739" i="13"/>
  <c r="F5740" i="13"/>
  <c r="F5741" i="13"/>
  <c r="F5742" i="13"/>
  <c r="F5743" i="13"/>
  <c r="F5744" i="13"/>
  <c r="F5745" i="13"/>
  <c r="F5746" i="13"/>
  <c r="F5747" i="13"/>
  <c r="F5748" i="13"/>
  <c r="F5749" i="13"/>
  <c r="F5750" i="13"/>
  <c r="F5751" i="13"/>
  <c r="F5752" i="13"/>
  <c r="F5753" i="13"/>
  <c r="F5754" i="13"/>
  <c r="F5755" i="13"/>
  <c r="F5756" i="13"/>
  <c r="F5757" i="13"/>
  <c r="F5758" i="13"/>
  <c r="F5759" i="13"/>
  <c r="F5760" i="13"/>
  <c r="F5761" i="13"/>
  <c r="F5762" i="13"/>
  <c r="F5763" i="13"/>
  <c r="F5764" i="13"/>
  <c r="F5765" i="13"/>
  <c r="F5766" i="13"/>
  <c r="F5767" i="13"/>
  <c r="F5768" i="13"/>
  <c r="F5769" i="13"/>
  <c r="F5770" i="13"/>
  <c r="F5771" i="13"/>
  <c r="F5772" i="13"/>
  <c r="F5773" i="13"/>
  <c r="F5774" i="13"/>
  <c r="F5775" i="13"/>
  <c r="F5776" i="13"/>
  <c r="F5777" i="13"/>
  <c r="F5778" i="13"/>
  <c r="F5779" i="13"/>
  <c r="F5780" i="13"/>
  <c r="F5781" i="13"/>
  <c r="F5782" i="13"/>
  <c r="F5783" i="13"/>
  <c r="F5784" i="13"/>
  <c r="F5785" i="13"/>
  <c r="F5786" i="13"/>
  <c r="F5787" i="13"/>
  <c r="F5788" i="13"/>
  <c r="F5789" i="13"/>
  <c r="F5790" i="13"/>
  <c r="F5791" i="13"/>
  <c r="F5792" i="13"/>
  <c r="F5793" i="13"/>
  <c r="F5794" i="13"/>
  <c r="F5795" i="13"/>
  <c r="F5796" i="13"/>
  <c r="F5797" i="13"/>
  <c r="F5798" i="13"/>
  <c r="F5799" i="13"/>
  <c r="F5800" i="13"/>
  <c r="F5801" i="13"/>
  <c r="F5802" i="13"/>
  <c r="F5803" i="13"/>
  <c r="F5804" i="13"/>
  <c r="F5805" i="13"/>
  <c r="F5806" i="13"/>
  <c r="F5807" i="13"/>
  <c r="F5808" i="13"/>
  <c r="F5809" i="13"/>
  <c r="F5810" i="13"/>
  <c r="F5811" i="13"/>
  <c r="F5812" i="13"/>
  <c r="F5813" i="13"/>
  <c r="F5814" i="13"/>
  <c r="F5815" i="13"/>
  <c r="F5816" i="13"/>
  <c r="F5817" i="13"/>
  <c r="F5818" i="13"/>
  <c r="F5819" i="13"/>
  <c r="F5820" i="13"/>
  <c r="F5821" i="13"/>
  <c r="F5822" i="13"/>
  <c r="F5823" i="13"/>
  <c r="F5824" i="13"/>
  <c r="F5825" i="13"/>
  <c r="F5826" i="13"/>
  <c r="F5827" i="13"/>
  <c r="F5828" i="13"/>
  <c r="F5829" i="13"/>
  <c r="F5830" i="13"/>
  <c r="F5831" i="13"/>
  <c r="F5832" i="13"/>
  <c r="F5833" i="13"/>
  <c r="F5834" i="13"/>
  <c r="F5835" i="13"/>
  <c r="F5836" i="13"/>
  <c r="F5837" i="13"/>
  <c r="F5838" i="13"/>
  <c r="F5839" i="13"/>
  <c r="F5840" i="13"/>
  <c r="F5841" i="13"/>
  <c r="F5842" i="13"/>
  <c r="F5843" i="13"/>
  <c r="F5844" i="13"/>
  <c r="F5845" i="13"/>
  <c r="F5846" i="13"/>
  <c r="F5847" i="13"/>
  <c r="F5848" i="13"/>
  <c r="F5849" i="13"/>
  <c r="F5850" i="13"/>
  <c r="F5851" i="13"/>
  <c r="F5852" i="13"/>
  <c r="F5853" i="13"/>
  <c r="F5854" i="13"/>
  <c r="F5855" i="13"/>
  <c r="F5856" i="13"/>
  <c r="F5857" i="13"/>
  <c r="F5858" i="13"/>
  <c r="F5859" i="13"/>
  <c r="F5860" i="13"/>
  <c r="F5861" i="13"/>
  <c r="F5862" i="13"/>
  <c r="F5863" i="13"/>
  <c r="F5864" i="13"/>
  <c r="F5865" i="13"/>
  <c r="F5866" i="13"/>
  <c r="F5867" i="13"/>
  <c r="F5868" i="13"/>
  <c r="F5869" i="13"/>
  <c r="F5870" i="13"/>
  <c r="F5871" i="13"/>
  <c r="F5872" i="13"/>
  <c r="F5873" i="13"/>
  <c r="F5874" i="13"/>
  <c r="F5875" i="13"/>
  <c r="F5876" i="13"/>
  <c r="F5877" i="13"/>
  <c r="F5878" i="13"/>
  <c r="F5879" i="13"/>
  <c r="F5880" i="13"/>
  <c r="F5881" i="13"/>
  <c r="F5882" i="13"/>
  <c r="F5883" i="13"/>
  <c r="F5884" i="13"/>
  <c r="F5885" i="13"/>
  <c r="F5886" i="13"/>
  <c r="F5887" i="13"/>
  <c r="F5888" i="13"/>
  <c r="F5889" i="13"/>
  <c r="F5890" i="13"/>
  <c r="F5891" i="13"/>
  <c r="F5892" i="13"/>
  <c r="F5893" i="13"/>
  <c r="F5894" i="13"/>
  <c r="F5895" i="13"/>
  <c r="F5896" i="13"/>
  <c r="F5897" i="13"/>
  <c r="F5898" i="13"/>
  <c r="F5899" i="13"/>
  <c r="F5900" i="13"/>
  <c r="F5901" i="13"/>
  <c r="F5902" i="13"/>
  <c r="F5903" i="13"/>
  <c r="F5904" i="13"/>
  <c r="F5905" i="13"/>
  <c r="F5906" i="13"/>
  <c r="F5907" i="13"/>
  <c r="F5908" i="13"/>
  <c r="F5909" i="13"/>
  <c r="F5910" i="13"/>
  <c r="F5911" i="13"/>
  <c r="F5912" i="13"/>
  <c r="F5913" i="13"/>
  <c r="F5914" i="13"/>
  <c r="F5915" i="13"/>
  <c r="F5916" i="13"/>
  <c r="F5917" i="13"/>
  <c r="F5918" i="13"/>
  <c r="F5919" i="13"/>
  <c r="F5920" i="13"/>
  <c r="F5921" i="13"/>
  <c r="F5922" i="13"/>
  <c r="F5923" i="13"/>
  <c r="F5924" i="13"/>
  <c r="F5925" i="13"/>
  <c r="F5926" i="13"/>
  <c r="F5927" i="13"/>
  <c r="F5928" i="13"/>
  <c r="F5929" i="13"/>
  <c r="F5930" i="13"/>
  <c r="F5931" i="13"/>
  <c r="F5932" i="13"/>
  <c r="F5933" i="13"/>
  <c r="F5934" i="13"/>
  <c r="F5935" i="13"/>
  <c r="F5936" i="13"/>
  <c r="F5937" i="13"/>
  <c r="F5938" i="13"/>
  <c r="F5939" i="13"/>
  <c r="F5940" i="13"/>
  <c r="F5941" i="13"/>
  <c r="F5942" i="13"/>
  <c r="F5943" i="13"/>
  <c r="F5944" i="13"/>
  <c r="F5945" i="13"/>
  <c r="F5946" i="13"/>
  <c r="F5947" i="13"/>
  <c r="F5948" i="13"/>
  <c r="F5949" i="13"/>
  <c r="F5950" i="13"/>
  <c r="F5951" i="13"/>
  <c r="F5952" i="13"/>
  <c r="F5953" i="13"/>
  <c r="F5954" i="13"/>
  <c r="F5955" i="13"/>
  <c r="F5956" i="13"/>
  <c r="F5957" i="13"/>
  <c r="F5958" i="13"/>
  <c r="F5959" i="13"/>
  <c r="F5960" i="13"/>
  <c r="F5961" i="13"/>
  <c r="F5962" i="13"/>
  <c r="F5963" i="13"/>
  <c r="F5964" i="13"/>
  <c r="F5965" i="13"/>
  <c r="F5966" i="13"/>
  <c r="F5967" i="13"/>
  <c r="F5968" i="13"/>
  <c r="F5969" i="13"/>
  <c r="F5970" i="13"/>
  <c r="F5971" i="13"/>
  <c r="F5972" i="13"/>
  <c r="F5973" i="13"/>
  <c r="F5974" i="13"/>
  <c r="F5975" i="13"/>
  <c r="F5976" i="13"/>
  <c r="F5977" i="13"/>
  <c r="F5978" i="13"/>
  <c r="F5979" i="13"/>
  <c r="F5980" i="13"/>
  <c r="F5981" i="13"/>
  <c r="F5982" i="13"/>
  <c r="F5983" i="13"/>
  <c r="F5984" i="13"/>
  <c r="F5985" i="13"/>
  <c r="F5986" i="13"/>
  <c r="F5987" i="13"/>
  <c r="F5988" i="13"/>
  <c r="F5989" i="13"/>
  <c r="F5990" i="13"/>
  <c r="F5991" i="13"/>
  <c r="F5992" i="13"/>
  <c r="F5993" i="13"/>
  <c r="F5994" i="13"/>
  <c r="F5995" i="13"/>
  <c r="F5996" i="13"/>
  <c r="F5997" i="13"/>
  <c r="F5998" i="13"/>
  <c r="F5999" i="13"/>
  <c r="F6000" i="13"/>
  <c r="F6001" i="13"/>
  <c r="F6002" i="13"/>
  <c r="F6003" i="13"/>
  <c r="F6004" i="13"/>
  <c r="F6005" i="13"/>
  <c r="F6006" i="13"/>
  <c r="F6007" i="13"/>
  <c r="F6008" i="13"/>
  <c r="F6009" i="13"/>
  <c r="F6010" i="13"/>
  <c r="F6011" i="13"/>
  <c r="F6012" i="13"/>
  <c r="F6013" i="13"/>
  <c r="F6014" i="13"/>
  <c r="F6015" i="13"/>
  <c r="F6016" i="13"/>
  <c r="F6017" i="13"/>
  <c r="F6018" i="13"/>
  <c r="F6019" i="13"/>
  <c r="F6020" i="13"/>
  <c r="F6021" i="13"/>
  <c r="F6022" i="13"/>
  <c r="F6023" i="13"/>
  <c r="F6024" i="13"/>
  <c r="F6025" i="13"/>
  <c r="F6026" i="13"/>
  <c r="F6027" i="13"/>
  <c r="F6028" i="13"/>
  <c r="F6029" i="13"/>
  <c r="F6030" i="13"/>
  <c r="F6031" i="13"/>
  <c r="F6032" i="13"/>
  <c r="F6033" i="13"/>
  <c r="F6034" i="13"/>
  <c r="F6035" i="13"/>
  <c r="F6036" i="13"/>
  <c r="F6037" i="13"/>
  <c r="F6038" i="13"/>
  <c r="F6039" i="13"/>
  <c r="F6040" i="13"/>
  <c r="F6041" i="13"/>
  <c r="F6042" i="13"/>
  <c r="F6043" i="13"/>
  <c r="F6044" i="13"/>
  <c r="F6045" i="13"/>
  <c r="F6046" i="13"/>
  <c r="F6047" i="13"/>
  <c r="F6048" i="13"/>
  <c r="F6049" i="13"/>
  <c r="F6050" i="13"/>
  <c r="F6051" i="13"/>
  <c r="F6052" i="13"/>
  <c r="F6053" i="13"/>
  <c r="F6054" i="13"/>
  <c r="F6055" i="13"/>
  <c r="F6056" i="13"/>
  <c r="F6057" i="13"/>
  <c r="F6058" i="13"/>
  <c r="F6059" i="13"/>
  <c r="F6060" i="13"/>
  <c r="F6061" i="13"/>
  <c r="F6062" i="13"/>
  <c r="F6063" i="13"/>
  <c r="F6064" i="13"/>
  <c r="F6065" i="13"/>
  <c r="F6066" i="13"/>
  <c r="F6067" i="13"/>
  <c r="F6068" i="13"/>
  <c r="F6069" i="13"/>
  <c r="F6070" i="13"/>
  <c r="F6071" i="13"/>
  <c r="F6072" i="13"/>
  <c r="F6073" i="13"/>
  <c r="F6074" i="13"/>
  <c r="F6075" i="13"/>
  <c r="F6076" i="13"/>
  <c r="F6077" i="13"/>
  <c r="F6078" i="13"/>
  <c r="F6079" i="13"/>
  <c r="F6080" i="13"/>
  <c r="F6081" i="13"/>
  <c r="F6082" i="13"/>
  <c r="F6083" i="13"/>
  <c r="F6084" i="13"/>
  <c r="F6085" i="13"/>
  <c r="F6086" i="13"/>
  <c r="F6087" i="13"/>
  <c r="F6088" i="13"/>
  <c r="F6089" i="13"/>
  <c r="F6090" i="13"/>
  <c r="F6091" i="13"/>
  <c r="F6092" i="13"/>
  <c r="F6093" i="13"/>
  <c r="F6094" i="13"/>
  <c r="F6095" i="13"/>
  <c r="F6096" i="13"/>
  <c r="F6097" i="13"/>
  <c r="F6098" i="13"/>
  <c r="F6099" i="13"/>
  <c r="F6100" i="13"/>
  <c r="F6101" i="13"/>
  <c r="F6102" i="13"/>
  <c r="F6103" i="13"/>
  <c r="F6104" i="13"/>
  <c r="F6105" i="13"/>
  <c r="F6106" i="13"/>
  <c r="F6107" i="13"/>
  <c r="F6108" i="13"/>
  <c r="F6109" i="13"/>
  <c r="F6110" i="13"/>
  <c r="F6111" i="13"/>
  <c r="F6112" i="13"/>
  <c r="F6113" i="13"/>
  <c r="F6114" i="13"/>
  <c r="F6115" i="13"/>
  <c r="F6116" i="13"/>
  <c r="F6117" i="13"/>
  <c r="F6118" i="13"/>
  <c r="F6119" i="13"/>
  <c r="F6120" i="13"/>
  <c r="F6121" i="13"/>
  <c r="F6122" i="13"/>
  <c r="F6123" i="13"/>
  <c r="F6124" i="13"/>
  <c r="F6125" i="13"/>
  <c r="F6126" i="13"/>
  <c r="F6127" i="13"/>
  <c r="F6128" i="13"/>
  <c r="F6129" i="13"/>
  <c r="F6130" i="13"/>
  <c r="F6131" i="13"/>
  <c r="F6132" i="13"/>
  <c r="F6133" i="13"/>
  <c r="F6134" i="13"/>
  <c r="F6135" i="13"/>
  <c r="F6136" i="13"/>
  <c r="F6137" i="13"/>
  <c r="F6138" i="13"/>
  <c r="F6139" i="13"/>
  <c r="F6140" i="13"/>
  <c r="F6141" i="13"/>
  <c r="F6142" i="13"/>
  <c r="F6143" i="13"/>
  <c r="F6144" i="13"/>
  <c r="F6145" i="13"/>
  <c r="F6146" i="13"/>
  <c r="F6147" i="13"/>
  <c r="F6148" i="13"/>
  <c r="F6149" i="13"/>
  <c r="F6150" i="13"/>
  <c r="F6151" i="13"/>
  <c r="F6152" i="13"/>
  <c r="F6153" i="13"/>
  <c r="F6154" i="13"/>
  <c r="F6155" i="13"/>
  <c r="F6156" i="13"/>
  <c r="F6157" i="13"/>
  <c r="F6158" i="13"/>
  <c r="F6159" i="13"/>
  <c r="F6160" i="13"/>
  <c r="F6161" i="13"/>
  <c r="F6162" i="13"/>
  <c r="F6163" i="13"/>
  <c r="F6164" i="13"/>
  <c r="F6165" i="13"/>
  <c r="F6166" i="13"/>
  <c r="F6167" i="13"/>
  <c r="F6168" i="13"/>
  <c r="F6169" i="13"/>
  <c r="F6170" i="13"/>
  <c r="F6171" i="13"/>
  <c r="F6172" i="13"/>
  <c r="F6173" i="13"/>
  <c r="F6174" i="13"/>
  <c r="F6175" i="13"/>
  <c r="F6176" i="13"/>
  <c r="F6177" i="13"/>
  <c r="F6178" i="13"/>
  <c r="F6179" i="13"/>
  <c r="F6180" i="13"/>
  <c r="F6181" i="13"/>
  <c r="F6182" i="13"/>
  <c r="F6183" i="13"/>
  <c r="F6184" i="13"/>
  <c r="F6185" i="13"/>
  <c r="F6186" i="13"/>
  <c r="F6187" i="13"/>
  <c r="F6188" i="13"/>
  <c r="F6189" i="13"/>
  <c r="F6190" i="13"/>
  <c r="F6191" i="13"/>
  <c r="F6192" i="13"/>
  <c r="F6193" i="13"/>
  <c r="F6194" i="13"/>
  <c r="F6195" i="13"/>
  <c r="F6196" i="13"/>
  <c r="F6197" i="13"/>
  <c r="F6198" i="13"/>
  <c r="F6199" i="13"/>
  <c r="F6200" i="13"/>
  <c r="F6201" i="13"/>
  <c r="F6202" i="13"/>
  <c r="F6203" i="13"/>
  <c r="F6204" i="13"/>
  <c r="F6205" i="13"/>
  <c r="F6206" i="13"/>
  <c r="F6207" i="13"/>
  <c r="F6208" i="13"/>
  <c r="F6209" i="13"/>
  <c r="F6210" i="13"/>
  <c r="F6211" i="13"/>
  <c r="F6212" i="13"/>
  <c r="F6213" i="13"/>
  <c r="F6214" i="13"/>
  <c r="F6215" i="13"/>
  <c r="F6216" i="13"/>
  <c r="F6217" i="13"/>
  <c r="F6218" i="13"/>
  <c r="F6219" i="13"/>
  <c r="F6220" i="13"/>
  <c r="F6221" i="13"/>
  <c r="F6222" i="13"/>
  <c r="F6223" i="13"/>
  <c r="F6224" i="13"/>
  <c r="F6225" i="13"/>
  <c r="F6226" i="13"/>
  <c r="F6227" i="13"/>
  <c r="F6228" i="13"/>
  <c r="F6229" i="13"/>
  <c r="F6230" i="13"/>
  <c r="F6231" i="13"/>
  <c r="F6232" i="13"/>
  <c r="F6233" i="13"/>
  <c r="F6234" i="13"/>
  <c r="F6235" i="13"/>
  <c r="F6236" i="13"/>
  <c r="F6237" i="13"/>
  <c r="F6238" i="13"/>
  <c r="F6239" i="13"/>
  <c r="F6240" i="13"/>
  <c r="F6241" i="13"/>
  <c r="F6242" i="13"/>
  <c r="F6243" i="13"/>
  <c r="F6244" i="13"/>
  <c r="F6245" i="13"/>
  <c r="F6246" i="13"/>
  <c r="F6247" i="13"/>
  <c r="F6248" i="13"/>
  <c r="F6249" i="13"/>
  <c r="F6250" i="13"/>
  <c r="F6251" i="13"/>
  <c r="F6252" i="13"/>
  <c r="F6253" i="13"/>
  <c r="F6254" i="13"/>
  <c r="F6255" i="13"/>
  <c r="F6256" i="13"/>
  <c r="F6257" i="13"/>
  <c r="F6258" i="13"/>
  <c r="F6259" i="13"/>
  <c r="F6260" i="13"/>
  <c r="F6261" i="13"/>
  <c r="F6262" i="13"/>
  <c r="F6263" i="13"/>
  <c r="F6264" i="13"/>
  <c r="F6265" i="13"/>
  <c r="F6266" i="13"/>
  <c r="F6267" i="13"/>
  <c r="F6268" i="13"/>
  <c r="F6269" i="13"/>
  <c r="F6270" i="13"/>
  <c r="F6271" i="13"/>
  <c r="F6272" i="13"/>
  <c r="F6273" i="13"/>
  <c r="F6274" i="13"/>
  <c r="F6275" i="13"/>
  <c r="F6276" i="13"/>
  <c r="F6277" i="13"/>
  <c r="F6278" i="13"/>
  <c r="F6279" i="13"/>
  <c r="F6280" i="13"/>
  <c r="F6281" i="13"/>
  <c r="F6282" i="13"/>
  <c r="F6283" i="13"/>
  <c r="F6284" i="13"/>
  <c r="F6285" i="13"/>
  <c r="F6286" i="13"/>
  <c r="F6287" i="13"/>
  <c r="F6288" i="13"/>
  <c r="F6289" i="13"/>
  <c r="F6290" i="13"/>
  <c r="F6291" i="13"/>
  <c r="F6292" i="13"/>
  <c r="F6293" i="13"/>
  <c r="F6294" i="13"/>
  <c r="F6295" i="13"/>
  <c r="F6296" i="13"/>
  <c r="F6297" i="13"/>
  <c r="F6298" i="13"/>
  <c r="F6299" i="13"/>
  <c r="F6300" i="13"/>
  <c r="F6301" i="13"/>
  <c r="F6302" i="13"/>
  <c r="F6303" i="13"/>
  <c r="F6304" i="13"/>
  <c r="F6305" i="13"/>
  <c r="F6306" i="13"/>
  <c r="F6307" i="13"/>
  <c r="F6308" i="13"/>
  <c r="F6309" i="13"/>
  <c r="F6310" i="13"/>
  <c r="F6311" i="13"/>
  <c r="F6312" i="13"/>
  <c r="F6313" i="13"/>
  <c r="F6314" i="13"/>
  <c r="F6315" i="13"/>
  <c r="F6316" i="13"/>
  <c r="F6317" i="13"/>
  <c r="F6318" i="13"/>
  <c r="F6319" i="13"/>
  <c r="F6320" i="13"/>
  <c r="F6321" i="13"/>
  <c r="F6322" i="13"/>
  <c r="F6323" i="13"/>
  <c r="F6324" i="13"/>
  <c r="F6325" i="13"/>
  <c r="F6326" i="13"/>
  <c r="F6327" i="13"/>
  <c r="F6328" i="13"/>
  <c r="F6329" i="13"/>
  <c r="F6330" i="13"/>
  <c r="F6331" i="13"/>
  <c r="F6332" i="13"/>
  <c r="F6333" i="13"/>
  <c r="F6334" i="13"/>
  <c r="F6335" i="13"/>
  <c r="F6336" i="13"/>
  <c r="F6337" i="13"/>
  <c r="F6338" i="13"/>
  <c r="F6339" i="13"/>
  <c r="F6340" i="13"/>
  <c r="F6341" i="13"/>
  <c r="F6342" i="13"/>
  <c r="F6343" i="13"/>
  <c r="F6344" i="13"/>
  <c r="F6345" i="13"/>
  <c r="F6346" i="13"/>
  <c r="F6347" i="13"/>
  <c r="F6348" i="13"/>
  <c r="F6349" i="13"/>
  <c r="F6350" i="13"/>
  <c r="F6351" i="13"/>
  <c r="F6352" i="13"/>
  <c r="F6353" i="13"/>
  <c r="F6354" i="13"/>
  <c r="F6355" i="13"/>
  <c r="F6356" i="13"/>
  <c r="F6357" i="13"/>
  <c r="F6358" i="13"/>
  <c r="F6359" i="13"/>
  <c r="F6360" i="13"/>
  <c r="F6361" i="13"/>
  <c r="F6362" i="13"/>
  <c r="F6363" i="13"/>
  <c r="F6364" i="13"/>
  <c r="F6365" i="13"/>
  <c r="F6366" i="13"/>
  <c r="F6367" i="13"/>
  <c r="F6368" i="13"/>
  <c r="F6369" i="13"/>
  <c r="F6370" i="13"/>
  <c r="F6371" i="13"/>
  <c r="F6372" i="13"/>
  <c r="F6373" i="13"/>
  <c r="F6374" i="13"/>
  <c r="F6375" i="13"/>
  <c r="F6376" i="13"/>
  <c r="F6377" i="13"/>
  <c r="F6378" i="13"/>
  <c r="F6379" i="13"/>
  <c r="F6380" i="13"/>
  <c r="F6381" i="13"/>
  <c r="F6382" i="13"/>
  <c r="F6383" i="13"/>
  <c r="F6384" i="13"/>
  <c r="F6385" i="13"/>
  <c r="F6386" i="13"/>
  <c r="F6387" i="13"/>
  <c r="F6388" i="13"/>
  <c r="F6389" i="13"/>
  <c r="F6390" i="13"/>
  <c r="F6391" i="13"/>
  <c r="F6392" i="13"/>
  <c r="F6393" i="13"/>
  <c r="F6394" i="13"/>
  <c r="F6395" i="13"/>
  <c r="F6396" i="13"/>
  <c r="F6397" i="13"/>
  <c r="F6398" i="13"/>
  <c r="F6399" i="13"/>
  <c r="F6400" i="13"/>
  <c r="F6401" i="13"/>
  <c r="F6402" i="13"/>
  <c r="F6403" i="13"/>
  <c r="F6404" i="13"/>
  <c r="F6405" i="13"/>
  <c r="F6406" i="13"/>
  <c r="F6407" i="13"/>
  <c r="F6408" i="13"/>
  <c r="F6409" i="13"/>
  <c r="F6410" i="13"/>
  <c r="F6411" i="13"/>
  <c r="F6412" i="13"/>
  <c r="F6413" i="13"/>
  <c r="F6414" i="13"/>
  <c r="F6415" i="13"/>
  <c r="F6416" i="13"/>
  <c r="F6417" i="13"/>
  <c r="F6418" i="13"/>
  <c r="F6419" i="13"/>
  <c r="F6420" i="13"/>
  <c r="F6421" i="13"/>
  <c r="F6422" i="13"/>
  <c r="F6423" i="13"/>
  <c r="F6424" i="13"/>
  <c r="F6425" i="13"/>
  <c r="F6426" i="13"/>
  <c r="F6427" i="13"/>
  <c r="F6428" i="13"/>
  <c r="F6429" i="13"/>
  <c r="F6430" i="13"/>
  <c r="F6431" i="13"/>
  <c r="F6432" i="13"/>
  <c r="F6433" i="13"/>
  <c r="F6434" i="13"/>
  <c r="F6435" i="13"/>
  <c r="F6436" i="13"/>
  <c r="F6437" i="13"/>
  <c r="F6438" i="13"/>
  <c r="F6439" i="13"/>
  <c r="F6440" i="13"/>
  <c r="F6441" i="13"/>
  <c r="F6442" i="13"/>
  <c r="F6443" i="13"/>
  <c r="F6444" i="13"/>
  <c r="F6445" i="13"/>
  <c r="F6446" i="13"/>
  <c r="F6447" i="13"/>
  <c r="F6448" i="13"/>
  <c r="F6449" i="13"/>
  <c r="F6450" i="13"/>
  <c r="F6451" i="13"/>
  <c r="F6452" i="13"/>
  <c r="F6453" i="13"/>
  <c r="F6454" i="13"/>
  <c r="F6455" i="13"/>
  <c r="F6456" i="13"/>
  <c r="F6457" i="13"/>
  <c r="F6458" i="13"/>
  <c r="F6459" i="13"/>
  <c r="F6460" i="13"/>
  <c r="F6461" i="13"/>
  <c r="F6462" i="13"/>
  <c r="F6463" i="13"/>
  <c r="F6464" i="13"/>
  <c r="F6465" i="13"/>
  <c r="F6466" i="13"/>
  <c r="F6467" i="13"/>
  <c r="F6468" i="13"/>
  <c r="F6469" i="13"/>
  <c r="F6470" i="13"/>
  <c r="F6471" i="13"/>
  <c r="F6472" i="13"/>
  <c r="F6473" i="13"/>
  <c r="F6474" i="13"/>
  <c r="F6475" i="13"/>
  <c r="F6476" i="13"/>
  <c r="F6477" i="13"/>
  <c r="F6478" i="13"/>
  <c r="F6479" i="13"/>
  <c r="F6480" i="13"/>
  <c r="F6481" i="13"/>
  <c r="F6482" i="13"/>
  <c r="F6483" i="13"/>
  <c r="F6484" i="13"/>
  <c r="F6485" i="13"/>
  <c r="F6486" i="13"/>
  <c r="F6487" i="13"/>
  <c r="F6488" i="13"/>
  <c r="F6489" i="13"/>
  <c r="F6490" i="13"/>
  <c r="F6491" i="13"/>
  <c r="F6492" i="13"/>
  <c r="F6493" i="13"/>
  <c r="F6494" i="13"/>
  <c r="F6495" i="13"/>
  <c r="F6496" i="13"/>
  <c r="F6497" i="13"/>
  <c r="F6498" i="13"/>
  <c r="F6499" i="13"/>
  <c r="F6500" i="13"/>
  <c r="F6501" i="13"/>
  <c r="F6502" i="13"/>
  <c r="F6503" i="13"/>
  <c r="F6504" i="13"/>
  <c r="F6505" i="13"/>
  <c r="F6506" i="13"/>
  <c r="F6507" i="13"/>
  <c r="F6508" i="13"/>
  <c r="F6509" i="13"/>
  <c r="F6510" i="13"/>
  <c r="F6511" i="13"/>
  <c r="F6512" i="13"/>
  <c r="F6513" i="13"/>
  <c r="F6514" i="13"/>
  <c r="F6515" i="13"/>
  <c r="F6516" i="13"/>
  <c r="F6517" i="13"/>
  <c r="F6518" i="13"/>
  <c r="F6519" i="13"/>
  <c r="F6520" i="13"/>
  <c r="F6521" i="13"/>
  <c r="F6522" i="13"/>
  <c r="F6523" i="13"/>
  <c r="F6524" i="13"/>
  <c r="F6525" i="13"/>
  <c r="F6526" i="13"/>
  <c r="F6527" i="13"/>
  <c r="F6528" i="13"/>
  <c r="F6529" i="13"/>
  <c r="F6530" i="13"/>
  <c r="F6531" i="13"/>
  <c r="F6532" i="13"/>
  <c r="F6533" i="13"/>
  <c r="F6534" i="13"/>
  <c r="F6535" i="13"/>
  <c r="F6536" i="13"/>
  <c r="F6537" i="13"/>
  <c r="F6538" i="13"/>
  <c r="F6539" i="13"/>
  <c r="F6540" i="13"/>
  <c r="F6541" i="13"/>
  <c r="F6542" i="13"/>
  <c r="F6543" i="13"/>
  <c r="F6544" i="13"/>
  <c r="F6545" i="13"/>
  <c r="F6546" i="13"/>
  <c r="F6547" i="13"/>
  <c r="F6548" i="13"/>
  <c r="F6549" i="13"/>
  <c r="F6550" i="13"/>
  <c r="F6551" i="13"/>
  <c r="F6552" i="13"/>
  <c r="F6553" i="13"/>
  <c r="F6554" i="13"/>
  <c r="F3" i="13"/>
  <c r="F4" i="13"/>
  <c r="F5" i="13"/>
  <c r="F6" i="13"/>
  <c r="F7" i="13"/>
  <c r="F8" i="13"/>
  <c r="F9" i="13"/>
  <c r="F10" i="13"/>
  <c r="F11" i="13"/>
  <c r="F12" i="13"/>
  <c r="F13" i="13"/>
  <c r="F14" i="13"/>
  <c r="F15" i="13"/>
  <c r="F16" i="13"/>
  <c r="F17" i="13"/>
  <c r="F18" i="13"/>
  <c r="F19" i="13"/>
  <c r="F20" i="13"/>
  <c r="F21" i="13"/>
  <c r="F22" i="13"/>
  <c r="F23" i="13"/>
  <c r="F24" i="13"/>
  <c r="F25" i="13"/>
  <c r="F26" i="13"/>
  <c r="F27" i="13"/>
  <c r="F28" i="13"/>
  <c r="F29" i="13"/>
  <c r="F30" i="13"/>
  <c r="F31" i="13"/>
  <c r="F32" i="13"/>
  <c r="F33" i="13"/>
  <c r="F34" i="13"/>
  <c r="F35" i="13"/>
  <c r="F36" i="13"/>
  <c r="F37" i="13"/>
  <c r="F38" i="13"/>
  <c r="F39" i="13"/>
  <c r="F40" i="13"/>
  <c r="F41" i="13"/>
  <c r="F42" i="13"/>
  <c r="F43" i="13"/>
  <c r="F44" i="13"/>
  <c r="F45" i="13"/>
  <c r="F46" i="13"/>
  <c r="F47" i="13"/>
  <c r="F48" i="13"/>
  <c r="F49" i="13"/>
  <c r="F50" i="13"/>
  <c r="F51" i="13"/>
  <c r="F52" i="13"/>
  <c r="F53" i="13"/>
  <c r="F54" i="13"/>
  <c r="F55" i="13"/>
  <c r="F56" i="13"/>
  <c r="F57" i="13"/>
  <c r="F58" i="13"/>
  <c r="F59" i="13"/>
  <c r="F60" i="13"/>
  <c r="F61" i="13"/>
  <c r="F62" i="13"/>
  <c r="F63" i="13"/>
  <c r="F64" i="13"/>
  <c r="F65" i="13"/>
  <c r="F66" i="13"/>
  <c r="F67" i="13"/>
  <c r="F68" i="13"/>
  <c r="F69" i="13"/>
  <c r="F70" i="13"/>
  <c r="F71" i="13"/>
  <c r="F72" i="13"/>
  <c r="F73" i="13"/>
  <c r="F74" i="13"/>
  <c r="F75" i="13"/>
  <c r="F76" i="13"/>
  <c r="F77" i="13"/>
  <c r="F78" i="13"/>
  <c r="F79" i="13"/>
  <c r="F80" i="13"/>
  <c r="F81" i="13"/>
  <c r="F82" i="13"/>
  <c r="F83" i="13"/>
  <c r="F84" i="13"/>
  <c r="F85" i="13"/>
  <c r="F86" i="13"/>
  <c r="F87" i="13"/>
  <c r="F88" i="13"/>
  <c r="F89" i="13"/>
  <c r="F90" i="13"/>
  <c r="F91" i="13"/>
  <c r="F92" i="13"/>
  <c r="F93" i="13"/>
  <c r="F94" i="13"/>
  <c r="F95" i="13"/>
  <c r="F96" i="13"/>
  <c r="F97" i="13"/>
  <c r="F98" i="13"/>
  <c r="F99" i="13"/>
  <c r="F100" i="13"/>
  <c r="F101" i="13"/>
  <c r="F102" i="13"/>
  <c r="F103" i="13"/>
  <c r="F104" i="13"/>
  <c r="F105" i="13"/>
  <c r="F106" i="13"/>
  <c r="F107" i="13"/>
  <c r="F108" i="13"/>
  <c r="F109" i="13"/>
  <c r="F110" i="13"/>
  <c r="F111" i="13"/>
  <c r="F112" i="13"/>
  <c r="F113" i="13"/>
  <c r="F114" i="13"/>
  <c r="F115" i="13"/>
  <c r="F116" i="13"/>
  <c r="F117" i="13"/>
  <c r="F118" i="13"/>
  <c r="F119" i="13"/>
  <c r="F120" i="13"/>
  <c r="F121" i="13"/>
  <c r="F122" i="13"/>
  <c r="F123" i="13"/>
  <c r="F124" i="13"/>
  <c r="F125" i="13"/>
  <c r="F126" i="13"/>
  <c r="F127" i="13"/>
  <c r="F128" i="13"/>
  <c r="F129" i="13"/>
  <c r="F130" i="13"/>
  <c r="F131" i="13"/>
  <c r="F132" i="13"/>
  <c r="F133" i="13"/>
  <c r="F134" i="13"/>
  <c r="F135" i="13"/>
  <c r="F136" i="13"/>
  <c r="F137" i="13"/>
  <c r="F138" i="13"/>
  <c r="F139" i="13"/>
  <c r="F140" i="13"/>
  <c r="F141" i="13"/>
  <c r="F142" i="13"/>
  <c r="F143" i="13"/>
  <c r="F144" i="13"/>
  <c r="F145" i="13"/>
  <c r="F146" i="13"/>
  <c r="F147" i="13"/>
  <c r="F148" i="13"/>
  <c r="F149" i="13"/>
  <c r="F150" i="13"/>
  <c r="F151" i="13"/>
  <c r="F152" i="13"/>
  <c r="F153" i="13"/>
  <c r="F154" i="13"/>
  <c r="F155" i="13"/>
  <c r="F156" i="13"/>
  <c r="F157" i="13"/>
  <c r="F158" i="13"/>
  <c r="F159" i="13"/>
  <c r="F160" i="13"/>
  <c r="F161" i="13"/>
  <c r="F162" i="13"/>
  <c r="F163" i="13"/>
  <c r="F164" i="13"/>
  <c r="F165" i="13"/>
  <c r="F166" i="13"/>
  <c r="F167" i="13"/>
  <c r="F168" i="13"/>
  <c r="F169" i="13"/>
  <c r="F170" i="13"/>
  <c r="F171" i="13"/>
  <c r="F172" i="13"/>
  <c r="F173" i="13"/>
  <c r="F174" i="13"/>
  <c r="F175" i="13"/>
  <c r="F176" i="13"/>
  <c r="F177" i="13"/>
  <c r="F178" i="13"/>
  <c r="F179" i="13"/>
  <c r="F180" i="13"/>
  <c r="F181" i="13"/>
  <c r="F182" i="13"/>
  <c r="F183" i="13"/>
  <c r="F184" i="13"/>
  <c r="F185" i="13"/>
  <c r="F186" i="13"/>
  <c r="F187" i="13"/>
  <c r="F188" i="13"/>
  <c r="F189" i="13"/>
  <c r="F190" i="13"/>
  <c r="F191" i="13"/>
  <c r="F192" i="13"/>
  <c r="F193" i="13"/>
  <c r="F194" i="13"/>
  <c r="F195" i="13"/>
  <c r="F196" i="13"/>
  <c r="F197" i="13"/>
  <c r="F198" i="13"/>
  <c r="F199" i="13"/>
  <c r="F200" i="13"/>
  <c r="F201" i="13"/>
  <c r="F202" i="13"/>
  <c r="F203" i="13"/>
  <c r="F204" i="13"/>
  <c r="F205" i="13"/>
  <c r="F206" i="13"/>
  <c r="F207" i="13"/>
  <c r="F208" i="13"/>
  <c r="F209" i="13"/>
  <c r="F210" i="13"/>
  <c r="F211" i="13"/>
  <c r="F212" i="13"/>
  <c r="F213" i="13"/>
  <c r="F214" i="13"/>
  <c r="F215" i="13"/>
  <c r="F216" i="13"/>
  <c r="F217" i="13"/>
  <c r="F218" i="13"/>
  <c r="F219" i="13"/>
  <c r="F220" i="13"/>
  <c r="F221" i="13"/>
  <c r="F222" i="13"/>
  <c r="F223" i="13"/>
  <c r="F224" i="13"/>
  <c r="F225" i="13"/>
  <c r="F226" i="13"/>
  <c r="F227" i="13"/>
  <c r="F228" i="13"/>
  <c r="F229" i="13"/>
  <c r="F230" i="13"/>
  <c r="F231" i="13"/>
  <c r="F232" i="13"/>
  <c r="F233" i="13"/>
  <c r="F234" i="13"/>
  <c r="F235" i="13"/>
  <c r="F236" i="13"/>
  <c r="F237" i="13"/>
  <c r="F238" i="13"/>
  <c r="F239" i="13"/>
  <c r="F240" i="13"/>
  <c r="F241" i="13"/>
  <c r="F242" i="13"/>
  <c r="F243" i="13"/>
  <c r="F244" i="13"/>
  <c r="F245" i="13"/>
  <c r="F246" i="13"/>
  <c r="F247" i="13"/>
  <c r="F248" i="13"/>
  <c r="F249" i="13"/>
  <c r="F250" i="13"/>
  <c r="F251" i="13"/>
  <c r="F252" i="13"/>
  <c r="F253" i="13"/>
  <c r="F254" i="13"/>
  <c r="F255" i="13"/>
  <c r="F256" i="13"/>
  <c r="F257" i="13"/>
  <c r="F258" i="13"/>
  <c r="F259" i="13"/>
  <c r="F260" i="13"/>
  <c r="F261" i="13"/>
  <c r="F262" i="13"/>
  <c r="F263" i="13"/>
  <c r="F264" i="13"/>
  <c r="F265" i="13"/>
  <c r="F266" i="13"/>
  <c r="F267" i="13"/>
  <c r="F268" i="13"/>
  <c r="F269" i="13"/>
  <c r="F270" i="13"/>
  <c r="F271" i="13"/>
  <c r="F272" i="13"/>
  <c r="F273" i="13"/>
  <c r="F274" i="13"/>
  <c r="F275" i="13"/>
  <c r="F276" i="13"/>
  <c r="F277" i="13"/>
  <c r="F278" i="13"/>
  <c r="F279" i="13"/>
  <c r="F280" i="13"/>
  <c r="F281" i="13"/>
  <c r="F282" i="13"/>
  <c r="F283" i="13"/>
  <c r="F284" i="13"/>
  <c r="F285" i="13"/>
  <c r="F286" i="13"/>
  <c r="F287" i="13"/>
  <c r="F288" i="13"/>
  <c r="F289" i="13"/>
  <c r="F290" i="13"/>
  <c r="F291" i="13"/>
  <c r="F292" i="13"/>
  <c r="F293" i="13"/>
  <c r="F294" i="13"/>
  <c r="F295" i="13"/>
  <c r="F296" i="13"/>
  <c r="F297" i="13"/>
  <c r="F298" i="13"/>
  <c r="F299" i="13"/>
  <c r="F300" i="13"/>
  <c r="F301" i="13"/>
  <c r="F302" i="13"/>
  <c r="F303" i="13"/>
  <c r="F304" i="13"/>
  <c r="F305" i="13"/>
  <c r="F306" i="13"/>
  <c r="F307" i="13"/>
  <c r="F308" i="13"/>
  <c r="F309" i="13"/>
  <c r="F310" i="13"/>
  <c r="F311" i="13"/>
  <c r="F312" i="13"/>
  <c r="F313" i="13"/>
  <c r="F314" i="13"/>
  <c r="F315" i="13"/>
  <c r="F316" i="13"/>
  <c r="F317" i="13"/>
  <c r="F318" i="13"/>
  <c r="F319" i="13"/>
  <c r="F320" i="13"/>
  <c r="F321" i="13"/>
  <c r="F322" i="13"/>
  <c r="F323" i="13"/>
  <c r="F324" i="13"/>
  <c r="F325" i="13"/>
  <c r="F326" i="13"/>
  <c r="F327" i="13"/>
  <c r="F328" i="13"/>
  <c r="F329" i="13"/>
  <c r="F330" i="13"/>
  <c r="F331" i="13"/>
  <c r="F332" i="13"/>
  <c r="F333" i="13"/>
  <c r="F334" i="13"/>
  <c r="F335" i="13"/>
  <c r="F336" i="13"/>
  <c r="F337" i="13"/>
  <c r="F338" i="13"/>
  <c r="F339" i="13"/>
  <c r="F340" i="13"/>
  <c r="F341" i="13"/>
  <c r="F342" i="13"/>
  <c r="F343" i="13"/>
  <c r="F344" i="13"/>
  <c r="F345" i="13"/>
  <c r="F346" i="13"/>
  <c r="F347" i="13"/>
  <c r="F348" i="13"/>
  <c r="F349" i="13"/>
  <c r="F350" i="13"/>
  <c r="F351" i="13"/>
  <c r="F352" i="13"/>
  <c r="F353" i="13"/>
  <c r="F354" i="13"/>
  <c r="F355" i="13"/>
  <c r="F356" i="13"/>
  <c r="F357" i="13"/>
  <c r="F358" i="13"/>
  <c r="F359" i="13"/>
  <c r="F360" i="13"/>
  <c r="F361" i="13"/>
  <c r="F362" i="13"/>
  <c r="F363" i="13"/>
  <c r="F364" i="13"/>
  <c r="F365" i="13"/>
  <c r="F366" i="13"/>
  <c r="F367" i="13"/>
  <c r="F368" i="13"/>
  <c r="F369" i="13"/>
  <c r="F370" i="13"/>
  <c r="F371" i="13"/>
  <c r="F372" i="13"/>
  <c r="F373" i="13"/>
  <c r="F374" i="13"/>
  <c r="F375" i="13"/>
  <c r="F376" i="13"/>
  <c r="F377" i="13"/>
  <c r="F378" i="13"/>
  <c r="F379" i="13"/>
  <c r="F380" i="13"/>
  <c r="F381" i="13"/>
  <c r="F382" i="13"/>
  <c r="F383" i="13"/>
  <c r="F384" i="13"/>
  <c r="F385" i="13"/>
  <c r="F386" i="13"/>
  <c r="F387" i="13"/>
  <c r="F388" i="13"/>
  <c r="F389" i="13"/>
  <c r="F390" i="13"/>
  <c r="F391" i="13"/>
  <c r="F392" i="13"/>
  <c r="F393" i="13"/>
  <c r="F394" i="13"/>
  <c r="F395" i="13"/>
  <c r="F396" i="13"/>
  <c r="F397" i="13"/>
  <c r="F398" i="13"/>
  <c r="F399" i="13"/>
  <c r="F400" i="13"/>
  <c r="F401" i="13"/>
  <c r="F402" i="13"/>
  <c r="F403" i="13"/>
  <c r="F404" i="13"/>
  <c r="F405" i="13"/>
  <c r="F406" i="13"/>
  <c r="F407" i="13"/>
  <c r="F408" i="13"/>
  <c r="F409" i="13"/>
  <c r="F410" i="13"/>
  <c r="F411" i="13"/>
  <c r="F412" i="13"/>
  <c r="F413" i="13"/>
  <c r="F414" i="13"/>
  <c r="F415" i="13"/>
  <c r="F416" i="13"/>
  <c r="F417" i="13"/>
  <c r="F418" i="13"/>
  <c r="F419" i="13"/>
  <c r="F420" i="13"/>
  <c r="F421" i="13"/>
  <c r="F422" i="13"/>
  <c r="F423" i="13"/>
  <c r="F424" i="13"/>
  <c r="F425" i="13"/>
  <c r="F426" i="13"/>
  <c r="F427" i="13"/>
  <c r="F428" i="13"/>
  <c r="F429" i="13"/>
  <c r="F430" i="13"/>
  <c r="F431" i="13"/>
  <c r="F432" i="13"/>
  <c r="F433" i="13"/>
  <c r="F434" i="13"/>
  <c r="F435" i="13"/>
  <c r="F436" i="13"/>
  <c r="F437" i="13"/>
  <c r="F438" i="13"/>
  <c r="F439" i="13"/>
  <c r="F440" i="13"/>
  <c r="F441" i="13"/>
  <c r="F442" i="13"/>
  <c r="F443" i="13"/>
  <c r="F444" i="13"/>
  <c r="F445" i="13"/>
  <c r="F446" i="13"/>
  <c r="F447" i="13"/>
  <c r="F448" i="13"/>
  <c r="F449" i="13"/>
  <c r="F450" i="13"/>
  <c r="F451" i="13"/>
  <c r="F452" i="13"/>
  <c r="F453" i="13"/>
  <c r="F454" i="13"/>
  <c r="F455" i="13"/>
  <c r="F456" i="13"/>
  <c r="F457" i="13"/>
  <c r="F458" i="13"/>
  <c r="F459" i="13"/>
  <c r="F460" i="13"/>
  <c r="F461" i="13"/>
  <c r="F462" i="13"/>
  <c r="F463" i="13"/>
  <c r="F464" i="13"/>
  <c r="F465" i="13"/>
  <c r="F466" i="13"/>
  <c r="F467" i="13"/>
  <c r="F468" i="13"/>
  <c r="F469" i="13"/>
  <c r="F470" i="13"/>
  <c r="F471" i="13"/>
  <c r="F472" i="13"/>
  <c r="F473" i="13"/>
  <c r="F474" i="13"/>
  <c r="F475" i="13"/>
  <c r="F476" i="13"/>
  <c r="F477" i="13"/>
  <c r="F478" i="13"/>
  <c r="F479" i="13"/>
  <c r="F480" i="13"/>
  <c r="F481" i="13"/>
  <c r="F482" i="13"/>
  <c r="F483" i="13"/>
  <c r="F484" i="13"/>
  <c r="F485" i="13"/>
  <c r="F486" i="13"/>
  <c r="F487" i="13"/>
  <c r="F488" i="13"/>
  <c r="F489" i="13"/>
  <c r="F490" i="13"/>
  <c r="F491" i="13"/>
  <c r="F492" i="13"/>
  <c r="F493" i="13"/>
  <c r="F494" i="13"/>
  <c r="F495" i="13"/>
  <c r="F496" i="13"/>
  <c r="F497" i="13"/>
  <c r="F498" i="13"/>
  <c r="F499" i="13"/>
  <c r="F500" i="13"/>
  <c r="F501" i="13"/>
  <c r="F502" i="13"/>
  <c r="F503" i="13"/>
  <c r="F504" i="13"/>
  <c r="F505" i="13"/>
  <c r="F506" i="13"/>
  <c r="F507" i="13"/>
  <c r="F508" i="13"/>
  <c r="F509" i="13"/>
  <c r="F510" i="13"/>
  <c r="F511" i="13"/>
  <c r="F512" i="13"/>
  <c r="F513" i="13"/>
  <c r="F514" i="13"/>
  <c r="F515" i="13"/>
  <c r="F516" i="13"/>
  <c r="F517" i="13"/>
  <c r="F518" i="13"/>
  <c r="F519" i="13"/>
  <c r="F520" i="13"/>
  <c r="F521" i="13"/>
  <c r="F522" i="13"/>
  <c r="F523" i="13"/>
  <c r="F524" i="13"/>
  <c r="F525" i="13"/>
  <c r="F526" i="13"/>
  <c r="F527" i="13"/>
  <c r="F528" i="13"/>
  <c r="F529" i="13"/>
  <c r="F530" i="13"/>
  <c r="F531" i="13"/>
  <c r="F532" i="13"/>
  <c r="F533" i="13"/>
  <c r="F534" i="13"/>
  <c r="F535" i="13"/>
  <c r="F536" i="13"/>
  <c r="F537" i="13"/>
  <c r="F538" i="13"/>
  <c r="F539" i="13"/>
  <c r="F540" i="13"/>
  <c r="F541" i="13"/>
  <c r="F542" i="13"/>
  <c r="F543" i="13"/>
  <c r="F544" i="13"/>
  <c r="F545" i="13"/>
  <c r="F546" i="13"/>
  <c r="F547" i="13"/>
  <c r="F548" i="13"/>
  <c r="F549" i="13"/>
  <c r="F550" i="13"/>
  <c r="F551" i="13"/>
  <c r="F552" i="13"/>
  <c r="F553" i="13"/>
  <c r="F554" i="13"/>
  <c r="F555" i="13"/>
  <c r="F556" i="13"/>
  <c r="F557" i="13"/>
  <c r="F558" i="13"/>
  <c r="F559" i="13"/>
  <c r="F560" i="13"/>
  <c r="F561" i="13"/>
  <c r="F562" i="13"/>
  <c r="F563" i="13"/>
  <c r="F564" i="13"/>
  <c r="F565" i="13"/>
  <c r="F566" i="13"/>
  <c r="F567" i="13"/>
  <c r="F568" i="13"/>
  <c r="F569" i="13"/>
  <c r="F570" i="13"/>
  <c r="F571" i="13"/>
  <c r="F572" i="13"/>
  <c r="F573" i="13"/>
  <c r="F574" i="13"/>
  <c r="F575" i="13"/>
  <c r="F576" i="13"/>
  <c r="F577" i="13"/>
  <c r="F578" i="13"/>
  <c r="F579" i="13"/>
  <c r="F580" i="13"/>
  <c r="F581" i="13"/>
  <c r="F582" i="13"/>
  <c r="F583" i="13"/>
  <c r="F584" i="13"/>
  <c r="F585" i="13"/>
  <c r="F586" i="13"/>
  <c r="F587" i="13"/>
  <c r="F588" i="13"/>
  <c r="F589" i="13"/>
  <c r="F590" i="13"/>
  <c r="F591" i="13"/>
  <c r="F592" i="13"/>
  <c r="F593" i="13"/>
  <c r="F594" i="13"/>
  <c r="F595" i="13"/>
  <c r="F596" i="13"/>
  <c r="F597" i="13"/>
  <c r="F598" i="13"/>
  <c r="F599" i="13"/>
  <c r="F600" i="13"/>
  <c r="F601" i="13"/>
  <c r="F602" i="13"/>
  <c r="F603" i="13"/>
  <c r="F604" i="13"/>
  <c r="F605" i="13"/>
  <c r="F606" i="13"/>
  <c r="F607" i="13"/>
  <c r="F608" i="13"/>
  <c r="F609" i="13"/>
  <c r="F610" i="13"/>
  <c r="F611" i="13"/>
  <c r="F612" i="13"/>
  <c r="F613" i="13"/>
  <c r="F614" i="13"/>
  <c r="F615" i="13"/>
  <c r="F616" i="13"/>
  <c r="F617" i="13"/>
  <c r="F618" i="13"/>
  <c r="F619" i="13"/>
  <c r="F620" i="13"/>
  <c r="F621" i="13"/>
  <c r="F622" i="13"/>
  <c r="F623" i="13"/>
  <c r="F624" i="13"/>
  <c r="F625" i="13"/>
  <c r="F626" i="13"/>
  <c r="F627" i="13"/>
  <c r="F628" i="13"/>
  <c r="F629" i="13"/>
  <c r="F630" i="13"/>
  <c r="F631" i="13"/>
  <c r="F632" i="13"/>
  <c r="F633" i="13"/>
  <c r="F634" i="13"/>
  <c r="F635" i="13"/>
  <c r="F636" i="13"/>
  <c r="F637" i="13"/>
  <c r="F638" i="13"/>
  <c r="F639" i="13"/>
  <c r="F640" i="13"/>
  <c r="F641" i="13"/>
  <c r="F642" i="13"/>
  <c r="F643" i="13"/>
  <c r="F644" i="13"/>
  <c r="F645" i="13"/>
  <c r="F646" i="13"/>
  <c r="F647" i="13"/>
  <c r="F648" i="13"/>
  <c r="F649" i="13"/>
  <c r="F650" i="13"/>
  <c r="F651" i="13"/>
  <c r="F652" i="13"/>
  <c r="F653" i="13"/>
  <c r="F654" i="13"/>
  <c r="F655" i="13"/>
  <c r="F656" i="13"/>
  <c r="F657" i="13"/>
  <c r="F658" i="13"/>
  <c r="F659" i="13"/>
  <c r="F660" i="13"/>
  <c r="F661" i="13"/>
  <c r="F662" i="13"/>
  <c r="F663" i="13"/>
  <c r="F664" i="13"/>
  <c r="F665" i="13"/>
  <c r="F666" i="13"/>
  <c r="F667" i="13"/>
  <c r="F668" i="13"/>
  <c r="F669" i="13"/>
  <c r="F670" i="13"/>
  <c r="F671" i="13"/>
  <c r="F672" i="13"/>
  <c r="F673" i="13"/>
  <c r="F674" i="13"/>
  <c r="F675" i="13"/>
  <c r="F676" i="13"/>
  <c r="F677" i="13"/>
  <c r="F678" i="13"/>
  <c r="F679" i="13"/>
  <c r="F680" i="13"/>
  <c r="F681" i="13"/>
  <c r="F682" i="13"/>
  <c r="F683" i="13"/>
  <c r="F684" i="13"/>
  <c r="F685" i="13"/>
  <c r="F686" i="13"/>
  <c r="F687" i="13"/>
  <c r="F688" i="13"/>
  <c r="F689" i="13"/>
  <c r="F690" i="13"/>
  <c r="F691" i="13"/>
  <c r="F692" i="13"/>
  <c r="F693" i="13"/>
  <c r="F694" i="13"/>
  <c r="F695" i="13"/>
  <c r="F696" i="13"/>
  <c r="F697" i="13"/>
  <c r="F698" i="13"/>
  <c r="F699" i="13"/>
  <c r="F700" i="13"/>
  <c r="F701" i="13"/>
  <c r="F702" i="13"/>
  <c r="F703" i="13"/>
  <c r="F704" i="13"/>
  <c r="F705" i="13"/>
  <c r="F706" i="13"/>
  <c r="F707" i="13"/>
  <c r="F708" i="13"/>
  <c r="F709" i="13"/>
  <c r="F710" i="13"/>
  <c r="F711" i="13"/>
  <c r="F712" i="13"/>
  <c r="F713" i="13"/>
  <c r="F714" i="13"/>
  <c r="F715" i="13"/>
  <c r="F716" i="13"/>
  <c r="F717" i="13"/>
  <c r="F718" i="13"/>
  <c r="F719" i="13"/>
  <c r="F720" i="13"/>
  <c r="F721" i="13"/>
  <c r="F722" i="13"/>
  <c r="F723" i="13"/>
  <c r="F724" i="13"/>
  <c r="F725" i="13"/>
  <c r="F726" i="13"/>
  <c r="F727" i="13"/>
  <c r="F728" i="13"/>
  <c r="F729" i="13"/>
  <c r="F730" i="13"/>
  <c r="F731" i="13"/>
  <c r="F732" i="13"/>
  <c r="F733" i="13"/>
  <c r="F734" i="13"/>
  <c r="F735" i="13"/>
  <c r="F736" i="13"/>
  <c r="F737" i="13"/>
  <c r="F738" i="13"/>
  <c r="F739" i="13"/>
  <c r="F740" i="13"/>
  <c r="F741" i="13"/>
  <c r="F742" i="13"/>
  <c r="F743" i="13"/>
  <c r="F744" i="13"/>
  <c r="F745" i="13"/>
  <c r="F746" i="13"/>
  <c r="F5091" i="13"/>
  <c r="E601" i="13" l="1"/>
  <c r="E599" i="13"/>
  <c r="E595" i="13"/>
  <c r="E591" i="13"/>
  <c r="E587" i="13"/>
  <c r="E581" i="13"/>
  <c r="E577" i="13"/>
  <c r="E573" i="13"/>
  <c r="E569" i="13"/>
  <c r="E565" i="13"/>
  <c r="E561" i="13"/>
  <c r="E557" i="13"/>
  <c r="E553" i="13"/>
  <c r="E549" i="13"/>
  <c r="E543" i="13"/>
  <c r="E539" i="13"/>
  <c r="E535" i="13"/>
  <c r="E531" i="13"/>
  <c r="E527" i="13"/>
  <c r="E521" i="13"/>
  <c r="E517" i="13"/>
  <c r="E513" i="13"/>
  <c r="E509" i="13"/>
  <c r="E505" i="13"/>
  <c r="E499" i="13"/>
  <c r="E495" i="13"/>
  <c r="E491" i="13"/>
  <c r="E487" i="13"/>
  <c r="E483" i="13"/>
  <c r="E479" i="13"/>
  <c r="E475" i="13"/>
  <c r="E471" i="13"/>
  <c r="E467" i="13"/>
  <c r="E463" i="13"/>
  <c r="E457" i="13"/>
  <c r="E453" i="13"/>
  <c r="E449" i="13"/>
  <c r="E445" i="13"/>
  <c r="E439" i="13"/>
  <c r="E435" i="13"/>
  <c r="E431" i="13"/>
  <c r="E427" i="13"/>
  <c r="E423" i="13"/>
  <c r="E417" i="13"/>
  <c r="E413" i="13"/>
  <c r="E5091" i="13"/>
  <c r="E745" i="13"/>
  <c r="E743" i="13"/>
  <c r="E741" i="13"/>
  <c r="E739" i="13"/>
  <c r="E737" i="13"/>
  <c r="E735" i="13"/>
  <c r="E733" i="13"/>
  <c r="E731" i="13"/>
  <c r="E729" i="13"/>
  <c r="E727" i="13"/>
  <c r="E725" i="13"/>
  <c r="E723" i="13"/>
  <c r="E721" i="13"/>
  <c r="E719" i="13"/>
  <c r="E717" i="13"/>
  <c r="E715" i="13"/>
  <c r="E713" i="13"/>
  <c r="E711" i="13"/>
  <c r="E709" i="13"/>
  <c r="E707" i="13"/>
  <c r="E705" i="13"/>
  <c r="E703" i="13"/>
  <c r="E701" i="13"/>
  <c r="E699" i="13"/>
  <c r="E697" i="13"/>
  <c r="E695" i="13"/>
  <c r="E693" i="13"/>
  <c r="E691" i="13"/>
  <c r="E689" i="13"/>
  <c r="E687" i="13"/>
  <c r="E685" i="13"/>
  <c r="E683" i="13"/>
  <c r="E681" i="13"/>
  <c r="E679" i="13"/>
  <c r="E677" i="13"/>
  <c r="E675" i="13"/>
  <c r="E673" i="13"/>
  <c r="E671" i="13"/>
  <c r="E669" i="13"/>
  <c r="E667" i="13"/>
  <c r="E665" i="13"/>
  <c r="E663" i="13"/>
  <c r="E661" i="13"/>
  <c r="E659" i="13"/>
  <c r="E657" i="13"/>
  <c r="E655" i="13"/>
  <c r="E653" i="13"/>
  <c r="E651" i="13"/>
  <c r="E649" i="13"/>
  <c r="E647" i="13"/>
  <c r="E645" i="13"/>
  <c r="E643" i="13"/>
  <c r="E641" i="13"/>
  <c r="E639" i="13"/>
  <c r="E637" i="13"/>
  <c r="E635" i="13"/>
  <c r="E633" i="13"/>
  <c r="E631" i="13"/>
  <c r="E629" i="13"/>
  <c r="E627" i="13"/>
  <c r="E625" i="13"/>
  <c r="E623" i="13"/>
  <c r="E621" i="13"/>
  <c r="E619" i="13"/>
  <c r="E617" i="13"/>
  <c r="E615" i="13"/>
  <c r="E613" i="13"/>
  <c r="E611" i="13"/>
  <c r="E609" i="13"/>
  <c r="E607" i="13"/>
  <c r="E605" i="13"/>
  <c r="E603" i="13"/>
  <c r="E597" i="13"/>
  <c r="E593" i="13"/>
  <c r="E589" i="13"/>
  <c r="E585" i="13"/>
  <c r="E583" i="13"/>
  <c r="E579" i="13"/>
  <c r="E575" i="13"/>
  <c r="E571" i="13"/>
  <c r="E567" i="13"/>
  <c r="E563" i="13"/>
  <c r="E559" i="13"/>
  <c r="E555" i="13"/>
  <c r="E551" i="13"/>
  <c r="E547" i="13"/>
  <c r="E545" i="13"/>
  <c r="E541" i="13"/>
  <c r="E537" i="13"/>
  <c r="E533" i="13"/>
  <c r="E529" i="13"/>
  <c r="E525" i="13"/>
  <c r="E523" i="13"/>
  <c r="E519" i="13"/>
  <c r="E515" i="13"/>
  <c r="E511" i="13"/>
  <c r="E507" i="13"/>
  <c r="E503" i="13"/>
  <c r="E501" i="13"/>
  <c r="E497" i="13"/>
  <c r="E493" i="13"/>
  <c r="E489" i="13"/>
  <c r="E485" i="13"/>
  <c r="E481" i="13"/>
  <c r="E477" i="13"/>
  <c r="E473" i="13"/>
  <c r="E469" i="13"/>
  <c r="E465" i="13"/>
  <c r="E461" i="13"/>
  <c r="E459" i="13"/>
  <c r="E455" i="13"/>
  <c r="E451" i="13"/>
  <c r="E447" i="13"/>
  <c r="E443" i="13"/>
  <c r="E441" i="13"/>
  <c r="E437" i="13"/>
  <c r="E433" i="13"/>
  <c r="E429" i="13"/>
  <c r="E425" i="13"/>
  <c r="E421" i="13"/>
  <c r="E419" i="13"/>
  <c r="E415" i="13"/>
  <c r="E409" i="13"/>
  <c r="E405" i="13"/>
  <c r="E401" i="13"/>
  <c r="E397" i="13"/>
  <c r="E393" i="13"/>
  <c r="E389" i="13"/>
  <c r="E385" i="13"/>
  <c r="E383" i="13"/>
  <c r="E379" i="13"/>
  <c r="E375" i="13"/>
  <c r="E371" i="13"/>
  <c r="E367" i="13"/>
  <c r="E363" i="13"/>
  <c r="E359" i="13"/>
  <c r="E355" i="13"/>
  <c r="E351" i="13"/>
  <c r="E347" i="13"/>
  <c r="E343" i="13"/>
  <c r="E339" i="13"/>
  <c r="E333" i="13"/>
  <c r="E329" i="13"/>
  <c r="E325" i="13"/>
  <c r="E321" i="13"/>
  <c r="E317" i="13"/>
  <c r="E313" i="13"/>
  <c r="E309" i="13"/>
  <c r="E305" i="13"/>
  <c r="E301" i="13"/>
  <c r="E297" i="13"/>
  <c r="E293" i="13"/>
  <c r="E291" i="13"/>
  <c r="E285" i="13"/>
  <c r="E281" i="13"/>
  <c r="E277" i="13"/>
  <c r="E273" i="13"/>
  <c r="E271" i="13"/>
  <c r="E267" i="13"/>
  <c r="E261" i="13"/>
  <c r="E259" i="13"/>
  <c r="E255" i="13"/>
  <c r="E251" i="13"/>
  <c r="E247" i="13"/>
  <c r="E243" i="13"/>
  <c r="E239" i="13"/>
  <c r="E237" i="13"/>
  <c r="E233" i="13"/>
  <c r="E229" i="13"/>
  <c r="E225" i="13"/>
  <c r="E221" i="13"/>
  <c r="E217" i="13"/>
  <c r="E213" i="13"/>
  <c r="E209" i="13"/>
  <c r="E205" i="13"/>
  <c r="E201" i="13"/>
  <c r="E197" i="13"/>
  <c r="E193" i="13"/>
  <c r="E189" i="13"/>
  <c r="E185" i="13"/>
  <c r="E183" i="13"/>
  <c r="E179" i="13"/>
  <c r="E175" i="13"/>
  <c r="E171" i="13"/>
  <c r="E167" i="13"/>
  <c r="E163" i="13"/>
  <c r="E159" i="13"/>
  <c r="E155" i="13"/>
  <c r="E151" i="13"/>
  <c r="E147" i="13"/>
  <c r="E143" i="13"/>
  <c r="E139" i="13"/>
  <c r="E135" i="13"/>
  <c r="E131" i="13"/>
  <c r="E127" i="13"/>
  <c r="E97" i="13"/>
  <c r="E411" i="13"/>
  <c r="E407" i="13"/>
  <c r="E403" i="13"/>
  <c r="E399" i="13"/>
  <c r="E395" i="13"/>
  <c r="E391" i="13"/>
  <c r="E387" i="13"/>
  <c r="E381" i="13"/>
  <c r="E377" i="13"/>
  <c r="E373" i="13"/>
  <c r="E369" i="13"/>
  <c r="E365" i="13"/>
  <c r="E361" i="13"/>
  <c r="E357" i="13"/>
  <c r="E353" i="13"/>
  <c r="E349" i="13"/>
  <c r="E345" i="13"/>
  <c r="E341" i="13"/>
  <c r="E337" i="13"/>
  <c r="E335" i="13"/>
  <c r="E331" i="13"/>
  <c r="E327" i="13"/>
  <c r="E323" i="13"/>
  <c r="E319" i="13"/>
  <c r="E315" i="13"/>
  <c r="E311" i="13"/>
  <c r="E307" i="13"/>
  <c r="E303" i="13"/>
  <c r="E299" i="13"/>
  <c r="E295" i="13"/>
  <c r="E289" i="13"/>
  <c r="E287" i="13"/>
  <c r="E283" i="13"/>
  <c r="E279" i="13"/>
  <c r="E275" i="13"/>
  <c r="E269" i="13"/>
  <c r="E265" i="13"/>
  <c r="E263" i="13"/>
  <c r="E257" i="13"/>
  <c r="E253" i="13"/>
  <c r="E249" i="13"/>
  <c r="E245" i="13"/>
  <c r="E241" i="13"/>
  <c r="E235" i="13"/>
  <c r="E231" i="13"/>
  <c r="E227" i="13"/>
  <c r="E223" i="13"/>
  <c r="E219" i="13"/>
  <c r="E215" i="13"/>
  <c r="E211" i="13"/>
  <c r="E207" i="13"/>
  <c r="E203" i="13"/>
  <c r="E199" i="13"/>
  <c r="E195" i="13"/>
  <c r="E191" i="13"/>
  <c r="E187" i="13"/>
  <c r="E181" i="13"/>
  <c r="E177" i="13"/>
  <c r="E173" i="13"/>
  <c r="E169" i="13"/>
  <c r="E165" i="13"/>
  <c r="E161" i="13"/>
  <c r="E157" i="13"/>
  <c r="E153" i="13"/>
  <c r="E149" i="13"/>
  <c r="E145" i="13"/>
  <c r="E141" i="13"/>
  <c r="E137" i="13"/>
  <c r="E133" i="13"/>
  <c r="E129" i="13"/>
  <c r="E125" i="13"/>
  <c r="E123" i="13"/>
  <c r="E121" i="13"/>
  <c r="E119" i="13"/>
  <c r="E117" i="13"/>
  <c r="E115" i="13"/>
  <c r="E113" i="13"/>
  <c r="E111" i="13"/>
  <c r="E109" i="13"/>
  <c r="E107" i="13"/>
  <c r="E105" i="13"/>
  <c r="E103" i="13"/>
  <c r="E101" i="13"/>
  <c r="E99" i="13"/>
  <c r="E13" i="13"/>
  <c r="E95" i="13"/>
  <c r="E93" i="13"/>
  <c r="E91" i="13"/>
  <c r="E89" i="13"/>
  <c r="E87" i="13"/>
  <c r="E85" i="13"/>
  <c r="E83" i="13"/>
  <c r="E81" i="13"/>
  <c r="E79" i="13"/>
  <c r="E77" i="13"/>
  <c r="E75" i="13"/>
  <c r="E73" i="13"/>
  <c r="E71" i="13"/>
  <c r="E69" i="13"/>
  <c r="E67" i="13"/>
  <c r="E65" i="13"/>
  <c r="E63" i="13"/>
  <c r="E61" i="13"/>
  <c r="E59" i="13"/>
  <c r="E57" i="13"/>
  <c r="E55" i="13"/>
  <c r="E53" i="13"/>
  <c r="E51" i="13"/>
  <c r="E49" i="13"/>
  <c r="E47" i="13"/>
  <c r="E45" i="13"/>
  <c r="E43" i="13"/>
  <c r="E41" i="13"/>
  <c r="E39" i="13"/>
  <c r="E37" i="13"/>
  <c r="E35" i="13"/>
  <c r="E33" i="13"/>
  <c r="E31" i="13"/>
  <c r="E29" i="13"/>
  <c r="E27" i="13"/>
  <c r="E25" i="13"/>
  <c r="E23" i="13"/>
  <c r="E21" i="13"/>
  <c r="E19" i="13"/>
  <c r="E17" i="13"/>
  <c r="E15" i="13"/>
  <c r="E11" i="13"/>
  <c r="E9" i="13"/>
  <c r="E7" i="13"/>
  <c r="E5" i="13"/>
  <c r="E3" i="13"/>
  <c r="E6553" i="13"/>
  <c r="E6551" i="13"/>
  <c r="E6549" i="13"/>
  <c r="E6547" i="13"/>
  <c r="E6545" i="13"/>
  <c r="E6543" i="13"/>
  <c r="E6541" i="13"/>
  <c r="E6539" i="13"/>
  <c r="E6537" i="13"/>
  <c r="E6535" i="13"/>
  <c r="E6533" i="13"/>
  <c r="E6531" i="13"/>
  <c r="E6529" i="13"/>
  <c r="E6527" i="13"/>
  <c r="E6525" i="13"/>
  <c r="E6523" i="13"/>
  <c r="E6521" i="13"/>
  <c r="E6519" i="13"/>
  <c r="E6517" i="13"/>
  <c r="E6515" i="13"/>
  <c r="E6513" i="13"/>
  <c r="E6511" i="13"/>
  <c r="E6509" i="13"/>
  <c r="E6507" i="13"/>
  <c r="E6505" i="13"/>
  <c r="E6503" i="13"/>
  <c r="E6501" i="13"/>
  <c r="E6499" i="13"/>
  <c r="E6497" i="13"/>
  <c r="E6495" i="13"/>
  <c r="E6493" i="13"/>
  <c r="E6491" i="13"/>
  <c r="E6489" i="13"/>
  <c r="E6487" i="13"/>
  <c r="E6485" i="13"/>
  <c r="E6483" i="13"/>
  <c r="E6481" i="13"/>
  <c r="E6479" i="13"/>
  <c r="E6477" i="13"/>
  <c r="E6475" i="13"/>
  <c r="E6473" i="13"/>
  <c r="E6471" i="13"/>
  <c r="E6469" i="13"/>
  <c r="E6467" i="13"/>
  <c r="E6465" i="13"/>
  <c r="E6463" i="13"/>
  <c r="E6461" i="13"/>
  <c r="E6459" i="13"/>
  <c r="E6457" i="13"/>
  <c r="E6455" i="13"/>
  <c r="E6453" i="13"/>
  <c r="E6451" i="13"/>
  <c r="E6449" i="13"/>
  <c r="E6447" i="13"/>
  <c r="E6445" i="13"/>
  <c r="E6443" i="13"/>
  <c r="E6441" i="13"/>
  <c r="E6439" i="13"/>
  <c r="E6437" i="13"/>
  <c r="E6435" i="13"/>
  <c r="E6433" i="13"/>
  <c r="E6431" i="13"/>
  <c r="E6429" i="13"/>
  <c r="E6427" i="13"/>
  <c r="E6425" i="13"/>
  <c r="E6423" i="13"/>
  <c r="E6421" i="13"/>
  <c r="E6419" i="13"/>
  <c r="E6417" i="13"/>
  <c r="E6415" i="13"/>
  <c r="E6413" i="13"/>
  <c r="E6411" i="13"/>
  <c r="E6409" i="13"/>
  <c r="E6407" i="13"/>
  <c r="E6405" i="13"/>
  <c r="E6403" i="13"/>
  <c r="E6401" i="13"/>
  <c r="E6399" i="13"/>
  <c r="E6397" i="13"/>
  <c r="E6395" i="13"/>
  <c r="E6393" i="13"/>
  <c r="E6391" i="13"/>
  <c r="E6389" i="13"/>
  <c r="E6387" i="13"/>
  <c r="E6385" i="13"/>
  <c r="E6383" i="13"/>
  <c r="E6381" i="13"/>
  <c r="E6379" i="13"/>
  <c r="E6377" i="13"/>
  <c r="E6375" i="13"/>
  <c r="E6373" i="13"/>
  <c r="E6371" i="13"/>
  <c r="E6369" i="13"/>
  <c r="E6367" i="13"/>
  <c r="E6365" i="13"/>
  <c r="E6363" i="13"/>
  <c r="E6361" i="13"/>
  <c r="E6359" i="13"/>
  <c r="E6357" i="13"/>
  <c r="E6355" i="13"/>
  <c r="E6353" i="13"/>
  <c r="E6351" i="13"/>
  <c r="E6349" i="13"/>
  <c r="E6347" i="13"/>
  <c r="E6345" i="13"/>
  <c r="E6343" i="13"/>
  <c r="E6341" i="13"/>
  <c r="E6339" i="13"/>
  <c r="E6337" i="13"/>
  <c r="E6335" i="13"/>
  <c r="E6333" i="13"/>
  <c r="E6331" i="13"/>
  <c r="E6329" i="13"/>
  <c r="E6327" i="13"/>
  <c r="E6325" i="13"/>
  <c r="E6323" i="13"/>
  <c r="E6321" i="13"/>
  <c r="E6319" i="13"/>
  <c r="E6317" i="13"/>
  <c r="E6315" i="13"/>
  <c r="E6313" i="13"/>
  <c r="E6311" i="13"/>
  <c r="E6309" i="13"/>
  <c r="E6307" i="13"/>
  <c r="E6305" i="13"/>
  <c r="E6303" i="13"/>
  <c r="E6301" i="13"/>
  <c r="E6299" i="13"/>
  <c r="E6297" i="13"/>
  <c r="E6295" i="13"/>
  <c r="E6293" i="13"/>
  <c r="E6291" i="13"/>
  <c r="E6289" i="13"/>
  <c r="E6287" i="13"/>
  <c r="E6285" i="13"/>
  <c r="E6283" i="13"/>
  <c r="E6281" i="13"/>
  <c r="E6279" i="13"/>
  <c r="E6277" i="13"/>
  <c r="E6275" i="13"/>
  <c r="E6273" i="13"/>
  <c r="E6271" i="13"/>
  <c r="E6269" i="13"/>
  <c r="E6267" i="13"/>
  <c r="E6265" i="13"/>
  <c r="E6263" i="13"/>
  <c r="E6261" i="13"/>
  <c r="E6259" i="13"/>
  <c r="E6257" i="13"/>
  <c r="E6255" i="13"/>
  <c r="E6253" i="13"/>
  <c r="E6251" i="13"/>
  <c r="E6249" i="13"/>
  <c r="E6247" i="13"/>
  <c r="E6245" i="13"/>
  <c r="E6243" i="13"/>
  <c r="E6241" i="13"/>
  <c r="E6239" i="13"/>
  <c r="E6237" i="13"/>
  <c r="E6235" i="13"/>
  <c r="E6233" i="13"/>
  <c r="E6231" i="13"/>
  <c r="E6229" i="13"/>
  <c r="E6227" i="13"/>
  <c r="E6225" i="13"/>
  <c r="E6223" i="13"/>
  <c r="E6221" i="13"/>
  <c r="E6219" i="13"/>
  <c r="E6217" i="13"/>
  <c r="E6215" i="13"/>
  <c r="E6213" i="13"/>
  <c r="E6211" i="13"/>
  <c r="E6209" i="13"/>
  <c r="E6207" i="13"/>
  <c r="E6205" i="13"/>
  <c r="E6203" i="13"/>
  <c r="E6201" i="13"/>
  <c r="E6199" i="13"/>
  <c r="E6197" i="13"/>
  <c r="E6195" i="13"/>
  <c r="E6193" i="13"/>
  <c r="E6191" i="13"/>
  <c r="E6189" i="13"/>
  <c r="E6187" i="13"/>
  <c r="E6185" i="13"/>
  <c r="E6183" i="13"/>
  <c r="E6181" i="13"/>
  <c r="E6179" i="13"/>
  <c r="E6177" i="13"/>
  <c r="E6175" i="13"/>
  <c r="E6173" i="13"/>
  <c r="E6171" i="13"/>
  <c r="E6169" i="13"/>
  <c r="E6167" i="13"/>
  <c r="E6165" i="13"/>
  <c r="E6163" i="13"/>
  <c r="E6161" i="13"/>
  <c r="E6159" i="13"/>
  <c r="E6157" i="13"/>
  <c r="E6155" i="13"/>
  <c r="E6153" i="13"/>
  <c r="E6151" i="13"/>
  <c r="E6149" i="13"/>
  <c r="E6147" i="13"/>
  <c r="E6145" i="13"/>
  <c r="E6143" i="13"/>
  <c r="E6141" i="13"/>
  <c r="E6139" i="13"/>
  <c r="E6137" i="13"/>
  <c r="E6135" i="13"/>
  <c r="E6133" i="13"/>
  <c r="E6131" i="13"/>
  <c r="E6129" i="13"/>
  <c r="E6127" i="13"/>
  <c r="E6125" i="13"/>
  <c r="E6123" i="13"/>
  <c r="E6121" i="13"/>
  <c r="E6119" i="13"/>
  <c r="E6117" i="13"/>
  <c r="E6115" i="13"/>
  <c r="E6113" i="13"/>
  <c r="E6111" i="13"/>
  <c r="E6109" i="13"/>
  <c r="E6107" i="13"/>
  <c r="E6105" i="13"/>
  <c r="E6103" i="13"/>
  <c r="E6101" i="13"/>
  <c r="E6099" i="13"/>
  <c r="E6097" i="13"/>
  <c r="E6095" i="13"/>
  <c r="E6093" i="13"/>
  <c r="E6091" i="13"/>
  <c r="E6089" i="13"/>
  <c r="E6087" i="13"/>
  <c r="E6085" i="13"/>
  <c r="E6083" i="13"/>
  <c r="E6081" i="13"/>
  <c r="E6079" i="13"/>
  <c r="E6077" i="13"/>
  <c r="E6075" i="13"/>
  <c r="E6073" i="13"/>
  <c r="E6071" i="13"/>
  <c r="E6069" i="13"/>
  <c r="E6067" i="13"/>
  <c r="E6065" i="13"/>
  <c r="E6063" i="13"/>
  <c r="E6061" i="13"/>
  <c r="E6059" i="13"/>
  <c r="E6057" i="13"/>
  <c r="E6055" i="13"/>
  <c r="E6053" i="13"/>
  <c r="E6051" i="13"/>
  <c r="E6049" i="13"/>
  <c r="E6047" i="13"/>
  <c r="E6045" i="13"/>
  <c r="E6043" i="13"/>
  <c r="E6041" i="13"/>
  <c r="E6039" i="13"/>
  <c r="E6037" i="13"/>
  <c r="E6035" i="13"/>
  <c r="E6033" i="13"/>
  <c r="E6031" i="13"/>
  <c r="E6029" i="13"/>
  <c r="E6027" i="13"/>
  <c r="E6025" i="13"/>
  <c r="E6023" i="13"/>
  <c r="E6021" i="13"/>
  <c r="E6019" i="13"/>
  <c r="E6017" i="13"/>
  <c r="E6015" i="13"/>
  <c r="E6013" i="13"/>
  <c r="E6011" i="13"/>
  <c r="E6009" i="13"/>
  <c r="E6007" i="13"/>
  <c r="E6005" i="13"/>
  <c r="E6003" i="13"/>
  <c r="E6001" i="13"/>
  <c r="E5999" i="13"/>
  <c r="E5997" i="13"/>
  <c r="E5995" i="13"/>
  <c r="E5993" i="13"/>
  <c r="E5991" i="13"/>
  <c r="E5989" i="13"/>
  <c r="E5987" i="13"/>
  <c r="E5985" i="13"/>
  <c r="E5983" i="13"/>
  <c r="E5981" i="13"/>
  <c r="E5979" i="13"/>
  <c r="E5977" i="13"/>
  <c r="E5975" i="13"/>
  <c r="E5973" i="13"/>
  <c r="E5971" i="13"/>
  <c r="E5969" i="13"/>
  <c r="E5967" i="13"/>
  <c r="E5965" i="13"/>
  <c r="E5963" i="13"/>
  <c r="E5961" i="13"/>
  <c r="E5959" i="13"/>
  <c r="E5957" i="13"/>
  <c r="E5955" i="13"/>
  <c r="E5953" i="13"/>
  <c r="E5951" i="13"/>
  <c r="E5949" i="13"/>
  <c r="E5947" i="13"/>
  <c r="E5945" i="13"/>
  <c r="E5943" i="13"/>
  <c r="E5941" i="13"/>
  <c r="E5939" i="13"/>
  <c r="E5937" i="13"/>
  <c r="E5935" i="13"/>
  <c r="E5933" i="13"/>
  <c r="E5931" i="13"/>
  <c r="E5929" i="13"/>
  <c r="E5927" i="13"/>
  <c r="E5925" i="13"/>
  <c r="E5923" i="13"/>
  <c r="E5921" i="13"/>
  <c r="E5919" i="13"/>
  <c r="E5917" i="13"/>
  <c r="E5915" i="13"/>
  <c r="E5913" i="13"/>
  <c r="E5911" i="13"/>
  <c r="E5909" i="13"/>
  <c r="E5907" i="13"/>
  <c r="E5905" i="13"/>
  <c r="E5903" i="13"/>
  <c r="E5901" i="13"/>
  <c r="E5899" i="13"/>
  <c r="E5897" i="13"/>
  <c r="E5895" i="13"/>
  <c r="E5893" i="13"/>
  <c r="E5891" i="13"/>
  <c r="E5889" i="13"/>
  <c r="E5887" i="13"/>
  <c r="E5885" i="13"/>
  <c r="E5883" i="13"/>
  <c r="E5881" i="13"/>
  <c r="E5879" i="13"/>
  <c r="E5877" i="13"/>
  <c r="E5875" i="13"/>
  <c r="E5873" i="13"/>
  <c r="E5871" i="13"/>
  <c r="E5869" i="13"/>
  <c r="E5867" i="13"/>
  <c r="E5865" i="13"/>
  <c r="E5863" i="13"/>
  <c r="E5861" i="13"/>
  <c r="E5859" i="13"/>
  <c r="E5857" i="13"/>
  <c r="E5855" i="13"/>
  <c r="E5853" i="13"/>
  <c r="E5851" i="13"/>
  <c r="E5849" i="13"/>
  <c r="E5847" i="13"/>
  <c r="E5845" i="13"/>
  <c r="E5843" i="13"/>
  <c r="E5841" i="13"/>
  <c r="E5839" i="13"/>
  <c r="E5837" i="13"/>
  <c r="E5835" i="13"/>
  <c r="E5833" i="13"/>
  <c r="E5831" i="13"/>
  <c r="E5829" i="13"/>
  <c r="E5827" i="13"/>
  <c r="E5825" i="13"/>
  <c r="E5823" i="13"/>
  <c r="E5821" i="13"/>
  <c r="E5819" i="13"/>
  <c r="E5817" i="13"/>
  <c r="E5815" i="13"/>
  <c r="E5813" i="13"/>
  <c r="E5811" i="13"/>
  <c r="E5809" i="13"/>
  <c r="E5807" i="13"/>
  <c r="E5805" i="13"/>
  <c r="E5803" i="13"/>
  <c r="E5801" i="13"/>
  <c r="E5799" i="13"/>
  <c r="E5797" i="13"/>
  <c r="E5795" i="13"/>
  <c r="E5793" i="13"/>
  <c r="E5791" i="13"/>
  <c r="E5789" i="13"/>
  <c r="E5787" i="13"/>
  <c r="E5785" i="13"/>
  <c r="E5783" i="13"/>
  <c r="E5781" i="13"/>
  <c r="E5779" i="13"/>
  <c r="E5777" i="13"/>
  <c r="E5775" i="13"/>
  <c r="E5773" i="13"/>
  <c r="E5771" i="13"/>
  <c r="E5769" i="13"/>
  <c r="E5767" i="13"/>
  <c r="E5765" i="13"/>
  <c r="E5763" i="13"/>
  <c r="E5761" i="13"/>
  <c r="E5759" i="13"/>
  <c r="E5757" i="13"/>
  <c r="E5755" i="13"/>
  <c r="E5753" i="13"/>
  <c r="E5751" i="13"/>
  <c r="E5749" i="13"/>
  <c r="E5747" i="13"/>
  <c r="E5745" i="13"/>
  <c r="E5743" i="13"/>
  <c r="E5741" i="13"/>
  <c r="E5739" i="13"/>
  <c r="E5737" i="13"/>
  <c r="E5735" i="13"/>
  <c r="E5733" i="13"/>
  <c r="E5731" i="13"/>
  <c r="E5729" i="13"/>
  <c r="E5727" i="13"/>
  <c r="E5725" i="13"/>
  <c r="E5723" i="13"/>
  <c r="E5721" i="13"/>
  <c r="E5719" i="13"/>
  <c r="E5717" i="13"/>
  <c r="E5715" i="13"/>
  <c r="E5713" i="13"/>
  <c r="E5711" i="13"/>
  <c r="E5709" i="13"/>
  <c r="E5707" i="13"/>
  <c r="E5705" i="13"/>
  <c r="E5703" i="13"/>
  <c r="E5701" i="13"/>
  <c r="E5699" i="13"/>
  <c r="E5697" i="13"/>
  <c r="E5695" i="13"/>
  <c r="E5693" i="13"/>
  <c r="E5691" i="13"/>
  <c r="E5689" i="13"/>
  <c r="E5687" i="13"/>
  <c r="E5685" i="13"/>
  <c r="E5683" i="13"/>
  <c r="E5681" i="13"/>
  <c r="E5679" i="13"/>
  <c r="E5677" i="13"/>
  <c r="E5675" i="13"/>
  <c r="E5673" i="13"/>
  <c r="E5671" i="13"/>
  <c r="E5669" i="13"/>
  <c r="E5667" i="13"/>
  <c r="E5665" i="13"/>
  <c r="E5663" i="13"/>
  <c r="E5661" i="13"/>
  <c r="E5659" i="13"/>
  <c r="E5657" i="13"/>
  <c r="E5655" i="13"/>
  <c r="E5653" i="13"/>
  <c r="E5651" i="13"/>
  <c r="E5649" i="13"/>
  <c r="E5647" i="13"/>
  <c r="E5645" i="13"/>
  <c r="E5643" i="13"/>
  <c r="E5641" i="13"/>
  <c r="E5639" i="13"/>
  <c r="E5637" i="13"/>
  <c r="E5635" i="13"/>
  <c r="E5633" i="13"/>
  <c r="E5631" i="13"/>
  <c r="E5629" i="13"/>
  <c r="E5627" i="13"/>
  <c r="E5625" i="13"/>
  <c r="E5623" i="13"/>
  <c r="E5621" i="13"/>
  <c r="E5619" i="13"/>
  <c r="E5617" i="13"/>
  <c r="E5615" i="13"/>
  <c r="E5613" i="13"/>
  <c r="E5611" i="13"/>
  <c r="E5609" i="13"/>
  <c r="E5607" i="13"/>
  <c r="E5605" i="13"/>
  <c r="E5603" i="13"/>
  <c r="E5601" i="13"/>
  <c r="E5599" i="13"/>
  <c r="E5597" i="13"/>
  <c r="E5595" i="13"/>
  <c r="E5593" i="13"/>
  <c r="E5591" i="13"/>
  <c r="E5589" i="13"/>
  <c r="E5587" i="13"/>
  <c r="E5585" i="13"/>
  <c r="E5583" i="13"/>
  <c r="E5581" i="13"/>
  <c r="E5579" i="13"/>
  <c r="E5577" i="13"/>
  <c r="E5575" i="13"/>
  <c r="E5573" i="13"/>
  <c r="E5571" i="13"/>
  <c r="E5569" i="13"/>
  <c r="E5567" i="13"/>
  <c r="E5565" i="13"/>
  <c r="E5563" i="13"/>
  <c r="E5561" i="13"/>
  <c r="E5559" i="13"/>
  <c r="E5557" i="13"/>
  <c r="E5555" i="13"/>
  <c r="E5553" i="13"/>
  <c r="E5551" i="13"/>
  <c r="E5549" i="13"/>
  <c r="E5547" i="13"/>
  <c r="E5545" i="13"/>
  <c r="E5543" i="13"/>
  <c r="E5541" i="13"/>
  <c r="E5539" i="13"/>
  <c r="E5537" i="13"/>
  <c r="E5535" i="13"/>
  <c r="E5533" i="13"/>
  <c r="E5531" i="13"/>
  <c r="E5529" i="13"/>
  <c r="E5527" i="13"/>
  <c r="E5525" i="13"/>
  <c r="E5523" i="13"/>
  <c r="E5521" i="13"/>
  <c r="E5519" i="13"/>
  <c r="E5517" i="13"/>
  <c r="E5515" i="13"/>
  <c r="E5513" i="13"/>
  <c r="E5511" i="13"/>
  <c r="E5509" i="13"/>
  <c r="E5507" i="13"/>
  <c r="E5505" i="13"/>
  <c r="E5503" i="13"/>
  <c r="E5501" i="13"/>
  <c r="E5499" i="13"/>
  <c r="E5497" i="13"/>
  <c r="E5495" i="13"/>
  <c r="E5493" i="13"/>
  <c r="E5491" i="13"/>
  <c r="E5489" i="13"/>
  <c r="E5487" i="13"/>
  <c r="E5485" i="13"/>
  <c r="E5483" i="13"/>
  <c r="E5481" i="13"/>
  <c r="E5479" i="13"/>
  <c r="E5477" i="13"/>
  <c r="E5475" i="13"/>
  <c r="E5473" i="13"/>
  <c r="E5471" i="13"/>
  <c r="E5469" i="13"/>
  <c r="E5467" i="13"/>
  <c r="E5465" i="13"/>
  <c r="E5463" i="13"/>
  <c r="E5461" i="13"/>
  <c r="E5459" i="13"/>
  <c r="E5457" i="13"/>
  <c r="E5455" i="13"/>
  <c r="E5453" i="13"/>
  <c r="E5451" i="13"/>
  <c r="E5449" i="13"/>
  <c r="E5447" i="13"/>
  <c r="E5445" i="13"/>
  <c r="E5443" i="13"/>
  <c r="E5441" i="13"/>
  <c r="E5439" i="13"/>
  <c r="E5437" i="13"/>
  <c r="E5435" i="13"/>
  <c r="E5433" i="13"/>
  <c r="E5431" i="13"/>
  <c r="E5429" i="13"/>
  <c r="E5427" i="13"/>
  <c r="E5425" i="13"/>
  <c r="E5423" i="13"/>
  <c r="E5421" i="13"/>
  <c r="E5419" i="13"/>
  <c r="E5417" i="13"/>
  <c r="E5415" i="13"/>
  <c r="E5413" i="13"/>
  <c r="E5411" i="13"/>
  <c r="E5409" i="13"/>
  <c r="E5407" i="13"/>
  <c r="E5405" i="13"/>
  <c r="E5403" i="13"/>
  <c r="E5401" i="13"/>
  <c r="E5399" i="13"/>
  <c r="E5397" i="13"/>
  <c r="E5395" i="13"/>
  <c r="E5393" i="13"/>
  <c r="E5391" i="13"/>
  <c r="E5389" i="13"/>
  <c r="E5387" i="13"/>
  <c r="E5385" i="13"/>
  <c r="E5383" i="13"/>
  <c r="E5381" i="13"/>
  <c r="E5379" i="13"/>
  <c r="E5377" i="13"/>
  <c r="E5375" i="13"/>
  <c r="E5373" i="13"/>
  <c r="E5371" i="13"/>
  <c r="E5369" i="13"/>
  <c r="E5367" i="13"/>
  <c r="E5365" i="13"/>
  <c r="E5363" i="13"/>
  <c r="E5361" i="13"/>
  <c r="E5359" i="13"/>
  <c r="E5357" i="13"/>
  <c r="E5355" i="13"/>
  <c r="E5353" i="13"/>
  <c r="E5351" i="13"/>
  <c r="E5349" i="13"/>
  <c r="E5347" i="13"/>
  <c r="E5345" i="13"/>
  <c r="E5343" i="13"/>
  <c r="E5341" i="13"/>
  <c r="E5339" i="13"/>
  <c r="E5337" i="13"/>
  <c r="E5335" i="13"/>
  <c r="E5333" i="13"/>
  <c r="E5331" i="13"/>
  <c r="E5329" i="13"/>
  <c r="E5327" i="13"/>
  <c r="E5325" i="13"/>
  <c r="E5323" i="13"/>
  <c r="E5321" i="13"/>
  <c r="E5319" i="13"/>
  <c r="E5317" i="13"/>
  <c r="E5315" i="13"/>
  <c r="E5313" i="13"/>
  <c r="E5311" i="13"/>
  <c r="E5309" i="13"/>
  <c r="E5307" i="13"/>
  <c r="E5305" i="13"/>
  <c r="E5303" i="13"/>
  <c r="E5301" i="13"/>
  <c r="E5299" i="13"/>
  <c r="E5297" i="13"/>
  <c r="E5295" i="13"/>
  <c r="E5293" i="13"/>
  <c r="E5291" i="13"/>
  <c r="E5289" i="13"/>
  <c r="E5287" i="13"/>
  <c r="E5285" i="13"/>
  <c r="E5283" i="13"/>
  <c r="E5281" i="13"/>
  <c r="E5279" i="13"/>
  <c r="E5277" i="13"/>
  <c r="E5275" i="13"/>
  <c r="E5273" i="13"/>
  <c r="E5271" i="13"/>
  <c r="E5269" i="13"/>
  <c r="E5267" i="13"/>
  <c r="E5265" i="13"/>
  <c r="E5263" i="13"/>
  <c r="E5261" i="13"/>
  <c r="E5259" i="13"/>
  <c r="E5257" i="13"/>
  <c r="E5255" i="13"/>
  <c r="E5253" i="13"/>
  <c r="E5251" i="13"/>
  <c r="E5249" i="13"/>
  <c r="E5247" i="13"/>
  <c r="E5245" i="13"/>
  <c r="E5243" i="13"/>
  <c r="E5241" i="13"/>
  <c r="E5239" i="13"/>
  <c r="E5237" i="13"/>
  <c r="E5235" i="13"/>
  <c r="E5233" i="13"/>
  <c r="E5231" i="13"/>
  <c r="E5229" i="13"/>
  <c r="E5227" i="13"/>
  <c r="E5225" i="13"/>
  <c r="E5223" i="13"/>
  <c r="E5221" i="13"/>
  <c r="E5219" i="13"/>
  <c r="E5217" i="13"/>
  <c r="E5215" i="13"/>
  <c r="E5213" i="13"/>
  <c r="E5211" i="13"/>
  <c r="E5209" i="13"/>
  <c r="E5207" i="13"/>
  <c r="E5205" i="13"/>
  <c r="E5203" i="13"/>
  <c r="E5201" i="13"/>
  <c r="E5199" i="13"/>
  <c r="E5197" i="13"/>
  <c r="E5195" i="13"/>
  <c r="E5193" i="13"/>
  <c r="E5191" i="13"/>
  <c r="E5189" i="13"/>
  <c r="E5187" i="13"/>
  <c r="E5185" i="13"/>
  <c r="E5183" i="13"/>
  <c r="E5181" i="13"/>
  <c r="E5179" i="13"/>
  <c r="E5177" i="13"/>
  <c r="E5175" i="13"/>
  <c r="E5173" i="13"/>
  <c r="E5171" i="13"/>
  <c r="E5169" i="13"/>
  <c r="E5167" i="13"/>
  <c r="E5165" i="13"/>
  <c r="E5163" i="13"/>
  <c r="E5161" i="13"/>
  <c r="E5159" i="13"/>
  <c r="E5157" i="13"/>
  <c r="E5155" i="13"/>
  <c r="E5153" i="13"/>
  <c r="E5151" i="13"/>
  <c r="E5149" i="13"/>
  <c r="E5147" i="13"/>
  <c r="E5145" i="13"/>
  <c r="E5143" i="13"/>
  <c r="E5141" i="13"/>
  <c r="E5139" i="13"/>
  <c r="E5137" i="13"/>
  <c r="E5135" i="13"/>
  <c r="E5133" i="13"/>
  <c r="E5131" i="13"/>
  <c r="E5129" i="13"/>
  <c r="E5127" i="13"/>
  <c r="E5125" i="13"/>
  <c r="E5123" i="13"/>
  <c r="E5121" i="13"/>
  <c r="E5119" i="13"/>
  <c r="E5117" i="13"/>
  <c r="E5115" i="13"/>
  <c r="E5113" i="13"/>
  <c r="E5111" i="13"/>
  <c r="E5109" i="13"/>
  <c r="E5107" i="13"/>
  <c r="E5105" i="13"/>
  <c r="E5103" i="13"/>
  <c r="E5101" i="13"/>
  <c r="E5099" i="13"/>
  <c r="E5097" i="13"/>
  <c r="E5095" i="13"/>
  <c r="E5093" i="13"/>
  <c r="E8762" i="13"/>
  <c r="E8760" i="13"/>
  <c r="E8758" i="13"/>
  <c r="E8756" i="13"/>
  <c r="E8754" i="13"/>
  <c r="E8752" i="13"/>
  <c r="E8750" i="13"/>
  <c r="E8748" i="13"/>
  <c r="E8746" i="13"/>
  <c r="E8744" i="13"/>
  <c r="E8742" i="13"/>
  <c r="E8740" i="13"/>
  <c r="E8738" i="13"/>
  <c r="E8736" i="13"/>
  <c r="E8734" i="13"/>
  <c r="E8732" i="13"/>
  <c r="E8730" i="13"/>
  <c r="E8728" i="13"/>
  <c r="E8726" i="13"/>
  <c r="E8724" i="13"/>
  <c r="E8722" i="13"/>
  <c r="E8720" i="13"/>
  <c r="E8718" i="13"/>
  <c r="E8716" i="13"/>
  <c r="E8714" i="13"/>
  <c r="E8712" i="13"/>
  <c r="E8710" i="13"/>
  <c r="E8708" i="13"/>
  <c r="E8706" i="13"/>
  <c r="E8704" i="13"/>
  <c r="E8702" i="13"/>
  <c r="E8700" i="13"/>
  <c r="E8698" i="13"/>
  <c r="E8696" i="13"/>
  <c r="E8694" i="13"/>
  <c r="E8692" i="13"/>
  <c r="E8690" i="13"/>
  <c r="E8688" i="13"/>
  <c r="E8686" i="13"/>
  <c r="E8684" i="13"/>
  <c r="E8682" i="13"/>
  <c r="E8680" i="13"/>
  <c r="E8678" i="13"/>
  <c r="E8676" i="13"/>
  <c r="E8674" i="13"/>
  <c r="E8672" i="13"/>
  <c r="E8670" i="13"/>
  <c r="E8668" i="13"/>
  <c r="E8666" i="13"/>
  <c r="E8664" i="13"/>
  <c r="E8662" i="13"/>
  <c r="E8660" i="13"/>
  <c r="E8658" i="13"/>
  <c r="E8656" i="13"/>
  <c r="E8654" i="13"/>
  <c r="E8652" i="13"/>
  <c r="E8650" i="13"/>
  <c r="E8648" i="13"/>
  <c r="E8646" i="13"/>
  <c r="E8644" i="13"/>
  <c r="E8642" i="13"/>
  <c r="E8640" i="13"/>
  <c r="E8638" i="13"/>
  <c r="E8636" i="13"/>
  <c r="E8634" i="13"/>
  <c r="E8632" i="13"/>
  <c r="E8630" i="13"/>
  <c r="E8628" i="13"/>
  <c r="E8626" i="13"/>
  <c r="E8624" i="13"/>
  <c r="E8622" i="13"/>
  <c r="E8620" i="13"/>
  <c r="E8618" i="13"/>
  <c r="E8616" i="13"/>
  <c r="E8614" i="13"/>
  <c r="E8612" i="13"/>
  <c r="E8610" i="13"/>
  <c r="E8608" i="13"/>
  <c r="E8606" i="13"/>
  <c r="E8604" i="13"/>
  <c r="E8602" i="13"/>
  <c r="E8600" i="13"/>
  <c r="E8598" i="13"/>
  <c r="E8596" i="13"/>
  <c r="E8594" i="13"/>
  <c r="E8592" i="13"/>
  <c r="E8590" i="13"/>
  <c r="E8588" i="13"/>
  <c r="E8586" i="13"/>
  <c r="E8584" i="13"/>
  <c r="E8582" i="13"/>
  <c r="E8580" i="13"/>
  <c r="E8578" i="13"/>
  <c r="E8576" i="13"/>
  <c r="E8574" i="13"/>
  <c r="E8572" i="13"/>
  <c r="E8570" i="13"/>
  <c r="E8568" i="13"/>
  <c r="E8566" i="13"/>
  <c r="E8564" i="13"/>
  <c r="E8562" i="13"/>
  <c r="E8560" i="13"/>
  <c r="E8558" i="13"/>
  <c r="E8556" i="13"/>
  <c r="E8554" i="13"/>
  <c r="E8552" i="13"/>
  <c r="E8550" i="13"/>
  <c r="E8548" i="13"/>
  <c r="E8546" i="13"/>
  <c r="E8544" i="13"/>
  <c r="E8542" i="13"/>
  <c r="E8540" i="13"/>
  <c r="E8538" i="13"/>
  <c r="E8536" i="13"/>
  <c r="E8534" i="13"/>
  <c r="E8532" i="13"/>
  <c r="E8530" i="13"/>
  <c r="E8528" i="13"/>
  <c r="E8526" i="13"/>
  <c r="E8524" i="13"/>
  <c r="E8522" i="13"/>
  <c r="E8520" i="13"/>
  <c r="E8518" i="13"/>
  <c r="E8516" i="13"/>
  <c r="E8514" i="13"/>
  <c r="E8512" i="13"/>
  <c r="E8510" i="13"/>
  <c r="E8508" i="13"/>
  <c r="E8506" i="13"/>
  <c r="E8504" i="13"/>
  <c r="E8502" i="13"/>
  <c r="E8500" i="13"/>
  <c r="E8498" i="13"/>
  <c r="E8496" i="13"/>
  <c r="E8494" i="13"/>
  <c r="E8492" i="13"/>
  <c r="E8490" i="13"/>
  <c r="E8488" i="13"/>
  <c r="E8486" i="13"/>
  <c r="E8484" i="13"/>
  <c r="E8482" i="13"/>
  <c r="E8480" i="13"/>
  <c r="E8478" i="13"/>
  <c r="E8476" i="13"/>
  <c r="E8474" i="13"/>
  <c r="E8472" i="13"/>
  <c r="E8470" i="13"/>
  <c r="E8468" i="13"/>
  <c r="E8466" i="13"/>
  <c r="E8464" i="13"/>
  <c r="E8462" i="13"/>
  <c r="E8460" i="13"/>
  <c r="E8458" i="13"/>
  <c r="E8456" i="13"/>
  <c r="E8454" i="13"/>
  <c r="E8452" i="13"/>
  <c r="E8450" i="13"/>
  <c r="E8448" i="13"/>
  <c r="E8446" i="13"/>
  <c r="E8444" i="13"/>
  <c r="E8442" i="13"/>
  <c r="E8440" i="13"/>
  <c r="E8438" i="13"/>
  <c r="E8436" i="13"/>
  <c r="E8434" i="13"/>
  <c r="E8432" i="13"/>
  <c r="E8430" i="13"/>
  <c r="E8428" i="13"/>
  <c r="E8426" i="13"/>
  <c r="E8424" i="13"/>
  <c r="E8422" i="13"/>
  <c r="E8420" i="13"/>
  <c r="E8418" i="13"/>
  <c r="E8416" i="13"/>
  <c r="E8414" i="13"/>
  <c r="E8412" i="13"/>
  <c r="E8410" i="13"/>
  <c r="E8408" i="13"/>
  <c r="E8406" i="13"/>
  <c r="E8404" i="13"/>
  <c r="E8402" i="13"/>
  <c r="E8400" i="13"/>
  <c r="E8398" i="13"/>
  <c r="E8396" i="13"/>
  <c r="E8394" i="13"/>
  <c r="E8392" i="13"/>
  <c r="E8390" i="13"/>
  <c r="E8388" i="13"/>
  <c r="E8386" i="13"/>
  <c r="E8384" i="13"/>
  <c r="E8382" i="13"/>
  <c r="E8380" i="13"/>
  <c r="E8378" i="13"/>
  <c r="E8376" i="13"/>
  <c r="E8374" i="13"/>
  <c r="E8372" i="13"/>
  <c r="E8370" i="13"/>
  <c r="E8368" i="13"/>
  <c r="E8366" i="13"/>
  <c r="E8364" i="13"/>
  <c r="E8362" i="13"/>
  <c r="E8360" i="13"/>
  <c r="E8358" i="13"/>
  <c r="E8356" i="13"/>
  <c r="E8354" i="13"/>
  <c r="E8352" i="13"/>
  <c r="E8350" i="13"/>
  <c r="E8348" i="13"/>
  <c r="E8346" i="13"/>
  <c r="E8344" i="13"/>
  <c r="E8342" i="13"/>
  <c r="E8340" i="13"/>
  <c r="E8338" i="13"/>
  <c r="E8336" i="13"/>
  <c r="E8334" i="13"/>
  <c r="E8332" i="13"/>
  <c r="E8330" i="13"/>
  <c r="E8328" i="13"/>
  <c r="E8326" i="13"/>
  <c r="E8324" i="13"/>
  <c r="E8322" i="13"/>
  <c r="E8320" i="13"/>
  <c r="E8318" i="13"/>
  <c r="E8316" i="13"/>
  <c r="E8314" i="13"/>
  <c r="E8312" i="13"/>
  <c r="E8310" i="13"/>
  <c r="E8308" i="13"/>
  <c r="E8306" i="13"/>
  <c r="E8304" i="13"/>
  <c r="E8302" i="13"/>
  <c r="E8300" i="13"/>
  <c r="E8298" i="13"/>
  <c r="E8296" i="13"/>
  <c r="E8294" i="13"/>
  <c r="E8292" i="13"/>
  <c r="E8290" i="13"/>
  <c r="E8288" i="13"/>
  <c r="E8286" i="13"/>
  <c r="E8284" i="13"/>
  <c r="E8282" i="13"/>
  <c r="E8280" i="13"/>
  <c r="E8278" i="13"/>
  <c r="E8276" i="13"/>
  <c r="E8274" i="13"/>
  <c r="E8272" i="13"/>
  <c r="E8270" i="13"/>
  <c r="E8268" i="13"/>
  <c r="E8266" i="13"/>
  <c r="E8264" i="13"/>
  <c r="E8262" i="13"/>
  <c r="E8260" i="13"/>
  <c r="E8258" i="13"/>
  <c r="E8256" i="13"/>
  <c r="E8254" i="13"/>
  <c r="E8252" i="13"/>
  <c r="E8250" i="13"/>
  <c r="E8248" i="13"/>
  <c r="E8246" i="13"/>
  <c r="E8244" i="13"/>
  <c r="E8242" i="13"/>
  <c r="E8240" i="13"/>
  <c r="E8238" i="13"/>
  <c r="E8236" i="13"/>
  <c r="E8234" i="13"/>
  <c r="E8232" i="13"/>
  <c r="E8230" i="13"/>
  <c r="E8228" i="13"/>
  <c r="E8226" i="13"/>
  <c r="E8224" i="13"/>
  <c r="E8222" i="13"/>
  <c r="E8220" i="13"/>
  <c r="E8218" i="13"/>
  <c r="E8216" i="13"/>
  <c r="E8214" i="13"/>
  <c r="E8212" i="13"/>
  <c r="E8210" i="13"/>
  <c r="E8208" i="13"/>
  <c r="E8206" i="13"/>
  <c r="E8204" i="13"/>
  <c r="E8202" i="13"/>
  <c r="E8200" i="13"/>
  <c r="E8198" i="13"/>
  <c r="E8196" i="13"/>
  <c r="E8194" i="13"/>
  <c r="E8192" i="13"/>
  <c r="E8190" i="13"/>
  <c r="E8188" i="13"/>
  <c r="E8186" i="13"/>
  <c r="E8184" i="13"/>
  <c r="E8182" i="13"/>
  <c r="E8180" i="13"/>
  <c r="E8178" i="13"/>
  <c r="E8176" i="13"/>
  <c r="E8174" i="13"/>
  <c r="E8172" i="13"/>
  <c r="E8170" i="13"/>
  <c r="E8168" i="13"/>
  <c r="E8166" i="13"/>
  <c r="E8164" i="13"/>
  <c r="E8162" i="13"/>
  <c r="E8160" i="13"/>
  <c r="E8158" i="13"/>
  <c r="E8156" i="13"/>
  <c r="E8154" i="13"/>
  <c r="E8152" i="13"/>
  <c r="E8150" i="13"/>
  <c r="E8148" i="13"/>
  <c r="E8146" i="13"/>
  <c r="E8144" i="13"/>
  <c r="E8142" i="13"/>
  <c r="E8140" i="13"/>
  <c r="E8138" i="13"/>
  <c r="E8136" i="13"/>
  <c r="E8134" i="13"/>
  <c r="E8132" i="13"/>
  <c r="E8130" i="13"/>
  <c r="E8128" i="13"/>
  <c r="E8126" i="13"/>
  <c r="E8124" i="13"/>
  <c r="E8122" i="13"/>
  <c r="E8120" i="13"/>
  <c r="E8118" i="13"/>
  <c r="E8116" i="13"/>
  <c r="E8114" i="13"/>
  <c r="E8112" i="13"/>
  <c r="E8110" i="13"/>
  <c r="E8108" i="13"/>
  <c r="E8106" i="13"/>
  <c r="E8104" i="13"/>
  <c r="E8102" i="13"/>
  <c r="E8100" i="13"/>
  <c r="E8098" i="13"/>
  <c r="E8096" i="13"/>
  <c r="E8094" i="13"/>
  <c r="E8092" i="13"/>
  <c r="E8090" i="13"/>
  <c r="E8088" i="13"/>
  <c r="E8086" i="13"/>
  <c r="E8084" i="13"/>
  <c r="E8082" i="13"/>
  <c r="E8080" i="13"/>
  <c r="E8078" i="13"/>
  <c r="E8076" i="13"/>
  <c r="E8074" i="13"/>
  <c r="E8072" i="13"/>
  <c r="E8070" i="13"/>
  <c r="E8068" i="13"/>
  <c r="E8066" i="13"/>
  <c r="E8064" i="13"/>
  <c r="E8062" i="13"/>
  <c r="E8060" i="13"/>
  <c r="E8058" i="13"/>
  <c r="E8056" i="13"/>
  <c r="E8054" i="13"/>
  <c r="E8052" i="13"/>
  <c r="E8050" i="13"/>
  <c r="E8048" i="13"/>
  <c r="E8046" i="13"/>
  <c r="E8044" i="13"/>
  <c r="E8042" i="13"/>
  <c r="E8040" i="13"/>
  <c r="E8038" i="13"/>
  <c r="E8036" i="13"/>
  <c r="E8034" i="13"/>
  <c r="E8032" i="13"/>
  <c r="E8030" i="13"/>
  <c r="E8028" i="13"/>
  <c r="E8026" i="13"/>
  <c r="E8024" i="13"/>
  <c r="E8022" i="13"/>
  <c r="E8020" i="13"/>
  <c r="E8018" i="13"/>
  <c r="E8016" i="13"/>
  <c r="E8014" i="13"/>
  <c r="E8012" i="13"/>
  <c r="E8010" i="13"/>
  <c r="E8008" i="13"/>
  <c r="E8006" i="13"/>
  <c r="E8004" i="13"/>
  <c r="E8002" i="13"/>
  <c r="E8000" i="13"/>
  <c r="E7998" i="13"/>
  <c r="E7996" i="13"/>
  <c r="E7994" i="13"/>
  <c r="E7992" i="13"/>
  <c r="E7990" i="13"/>
  <c r="E7988" i="13"/>
  <c r="E7986" i="13"/>
  <c r="E7984" i="13"/>
  <c r="E7982" i="13"/>
  <c r="E7980" i="13"/>
  <c r="E7978" i="13"/>
  <c r="E7976" i="13"/>
  <c r="E7974" i="13"/>
  <c r="E7972" i="13"/>
  <c r="E7970" i="13"/>
  <c r="E7968" i="13"/>
  <c r="E7966" i="13"/>
  <c r="E7964" i="13"/>
  <c r="E7962" i="13"/>
  <c r="E7960" i="13"/>
  <c r="E7958" i="13"/>
  <c r="E7956" i="13"/>
  <c r="E7954" i="13"/>
  <c r="E7952" i="13"/>
  <c r="E7950" i="13"/>
  <c r="E7948" i="13"/>
  <c r="E7946" i="13"/>
  <c r="E7944" i="13"/>
  <c r="E7942" i="13"/>
  <c r="E7940" i="13"/>
  <c r="E7938" i="13"/>
  <c r="E7936" i="13"/>
  <c r="E7934" i="13"/>
  <c r="E7932" i="13"/>
  <c r="E7930" i="13"/>
  <c r="E7928" i="13"/>
  <c r="E7926" i="13"/>
  <c r="E7924" i="13"/>
  <c r="E7922" i="13"/>
  <c r="E7920" i="13"/>
  <c r="E7918" i="13"/>
  <c r="E7916" i="13"/>
  <c r="E7914" i="13"/>
  <c r="E7912" i="13"/>
  <c r="E7910" i="13"/>
  <c r="E7908" i="13"/>
  <c r="E7906" i="13"/>
  <c r="E7904" i="13"/>
  <c r="E7902" i="13"/>
  <c r="E7900" i="13"/>
  <c r="E7898" i="13"/>
  <c r="E7896" i="13"/>
  <c r="E7894" i="13"/>
  <c r="E7892" i="13"/>
  <c r="E7890" i="13"/>
  <c r="E7888" i="13"/>
  <c r="E7886" i="13"/>
  <c r="E7884" i="13"/>
  <c r="E7882" i="13"/>
  <c r="E7880" i="13"/>
  <c r="E7878" i="13"/>
  <c r="E7876" i="13"/>
  <c r="E7874" i="13"/>
  <c r="E7872" i="13"/>
  <c r="E7870" i="13"/>
  <c r="E7868" i="13"/>
  <c r="E7866" i="13"/>
  <c r="E7864" i="13"/>
  <c r="E7862" i="13"/>
  <c r="E7860" i="13"/>
  <c r="E7858" i="13"/>
  <c r="E7856" i="13"/>
  <c r="E7854" i="13"/>
  <c r="E7852" i="13"/>
  <c r="E7850" i="13"/>
  <c r="E7848" i="13"/>
  <c r="E7846" i="13"/>
  <c r="E7844" i="13"/>
  <c r="E7842" i="13"/>
  <c r="E7840" i="13"/>
  <c r="E7838" i="13"/>
  <c r="E7836" i="13"/>
  <c r="E7834" i="13"/>
  <c r="E7832" i="13"/>
  <c r="E7830" i="13"/>
  <c r="E7828" i="13"/>
  <c r="E7826" i="13"/>
  <c r="E7824" i="13"/>
  <c r="E7822" i="13"/>
  <c r="E7820" i="13"/>
  <c r="E7818" i="13"/>
  <c r="E7816" i="13"/>
  <c r="E7814" i="13"/>
  <c r="E7812" i="13"/>
  <c r="E7810" i="13"/>
  <c r="E7808" i="13"/>
  <c r="E7806" i="13"/>
  <c r="E7804" i="13"/>
  <c r="E7802" i="13"/>
  <c r="E7800" i="13"/>
  <c r="E7798" i="13"/>
  <c r="E7796" i="13"/>
  <c r="E7794" i="13"/>
  <c r="E7792" i="13"/>
  <c r="E7790" i="13"/>
  <c r="E7788" i="13"/>
  <c r="E7786" i="13"/>
  <c r="E7784" i="13"/>
  <c r="E7782" i="13"/>
  <c r="E7780" i="13"/>
  <c r="E7778" i="13"/>
  <c r="E7776" i="13"/>
  <c r="E7774" i="13"/>
  <c r="E7772" i="13"/>
  <c r="E7770" i="13"/>
  <c r="E7768" i="13"/>
  <c r="E7766" i="13"/>
  <c r="E7764" i="13"/>
  <c r="E7762" i="13"/>
  <c r="E7760" i="13"/>
  <c r="E7758" i="13"/>
  <c r="E7756" i="13"/>
  <c r="E7754" i="13"/>
  <c r="E7752" i="13"/>
  <c r="E7750" i="13"/>
  <c r="E7748" i="13"/>
  <c r="E7746" i="13"/>
  <c r="E7744" i="13"/>
  <c r="E7742" i="13"/>
  <c r="E7740" i="13"/>
  <c r="E7738" i="13"/>
  <c r="E7736" i="13"/>
  <c r="E7734" i="13"/>
  <c r="E7732" i="13"/>
  <c r="E7730" i="13"/>
  <c r="E7728" i="13"/>
  <c r="E7726" i="13"/>
  <c r="E7724" i="13"/>
  <c r="E7722" i="13"/>
  <c r="E7720" i="13"/>
  <c r="E7718" i="13"/>
  <c r="E7716" i="13"/>
  <c r="E7714" i="13"/>
  <c r="E7712" i="13"/>
  <c r="E7710" i="13"/>
  <c r="E7708" i="13"/>
  <c r="E7706" i="13"/>
  <c r="E7704" i="13"/>
  <c r="E7702" i="13"/>
  <c r="E7700" i="13"/>
  <c r="E7698" i="13"/>
  <c r="E7696" i="13"/>
  <c r="E7694" i="13"/>
  <c r="E7692" i="13"/>
  <c r="E7690" i="13"/>
  <c r="E7688" i="13"/>
  <c r="E7686" i="13"/>
  <c r="E7684" i="13"/>
  <c r="E7682" i="13"/>
  <c r="E7680" i="13"/>
  <c r="E7678" i="13"/>
  <c r="E7676" i="13"/>
  <c r="E7674" i="13"/>
  <c r="E7672" i="13"/>
  <c r="E7670" i="13"/>
  <c r="E7668" i="13"/>
  <c r="E7666" i="13"/>
  <c r="E7664" i="13"/>
  <c r="E7662" i="13"/>
  <c r="E7660" i="13"/>
  <c r="E7658" i="13"/>
  <c r="E7656" i="13"/>
  <c r="E7654" i="13"/>
  <c r="E7652" i="13"/>
  <c r="E7650" i="13"/>
  <c r="E7648" i="13"/>
  <c r="E7646" i="13"/>
  <c r="E7644" i="13"/>
  <c r="E7642" i="13"/>
  <c r="E7640" i="13"/>
  <c r="E7638" i="13"/>
  <c r="E7636" i="13"/>
  <c r="E7634" i="13"/>
  <c r="E7632" i="13"/>
  <c r="E7630" i="13"/>
  <c r="E7628" i="13"/>
  <c r="E7626" i="13"/>
  <c r="E7624" i="13"/>
  <c r="E7622" i="13"/>
  <c r="E7620" i="13"/>
  <c r="E7618" i="13"/>
  <c r="E7616" i="13"/>
  <c r="E7614" i="13"/>
  <c r="E7612" i="13"/>
  <c r="E7610" i="13"/>
  <c r="E7608" i="13"/>
  <c r="E7606" i="13"/>
  <c r="E7604" i="13"/>
  <c r="E7602" i="13"/>
  <c r="E7600" i="13"/>
  <c r="E7598" i="13"/>
  <c r="E7596" i="13"/>
  <c r="E7594" i="13"/>
  <c r="E7592" i="13"/>
  <c r="E7590" i="13"/>
  <c r="E7588" i="13"/>
  <c r="E7586" i="13"/>
  <c r="E7584" i="13"/>
  <c r="E7582" i="13"/>
  <c r="E7580" i="13"/>
  <c r="E7578" i="13"/>
  <c r="E7576" i="13"/>
  <c r="E7574" i="13"/>
  <c r="E7572" i="13"/>
  <c r="E7570" i="13"/>
  <c r="E7568" i="13"/>
  <c r="E7566" i="13"/>
  <c r="E7564" i="13"/>
  <c r="E7562" i="13"/>
  <c r="E7560" i="13"/>
  <c r="E7558" i="13"/>
  <c r="E7556" i="13"/>
  <c r="E7554" i="13"/>
  <c r="E7552" i="13"/>
  <c r="E7550" i="13"/>
  <c r="E7548" i="13"/>
  <c r="E7546" i="13"/>
  <c r="E7544" i="13"/>
  <c r="E7542" i="13"/>
  <c r="E7540" i="13"/>
  <c r="E7538" i="13"/>
  <c r="E7536" i="13"/>
  <c r="E7534" i="13"/>
  <c r="E7532" i="13"/>
  <c r="E7530" i="13"/>
  <c r="E7528" i="13"/>
  <c r="E7526" i="13"/>
  <c r="E7524" i="13"/>
  <c r="E7522" i="13"/>
  <c r="E7520" i="13"/>
  <c r="E7518" i="13"/>
  <c r="E7516" i="13"/>
  <c r="E7514" i="13"/>
  <c r="E7512" i="13"/>
  <c r="E7510" i="13"/>
  <c r="E7508" i="13"/>
  <c r="E7506" i="13"/>
  <c r="E7504" i="13"/>
  <c r="E7502" i="13"/>
  <c r="E7500" i="13"/>
  <c r="E7498" i="13"/>
  <c r="E7496" i="13"/>
  <c r="E7494" i="13"/>
  <c r="E7492" i="13"/>
  <c r="E7490" i="13"/>
  <c r="E7488" i="13"/>
  <c r="E7486" i="13"/>
  <c r="E7484" i="13"/>
  <c r="E7482" i="13"/>
  <c r="E7480" i="13"/>
  <c r="E7478" i="13"/>
  <c r="E7476" i="13"/>
  <c r="E7474" i="13"/>
  <c r="E7472" i="13"/>
  <c r="E7470" i="13"/>
  <c r="E7468" i="13"/>
  <c r="E7466" i="13"/>
  <c r="E7464" i="13"/>
  <c r="E7462" i="13"/>
  <c r="E7460" i="13"/>
  <c r="E7458" i="13"/>
  <c r="E7456" i="13"/>
  <c r="E7454" i="13"/>
  <c r="E7452" i="13"/>
  <c r="E7450" i="13"/>
  <c r="E7448" i="13"/>
  <c r="E7446" i="13"/>
  <c r="E7444" i="13"/>
  <c r="E7442" i="13"/>
  <c r="E7440" i="13"/>
  <c r="E7438" i="13"/>
  <c r="E7436" i="13"/>
  <c r="E7434" i="13"/>
  <c r="E7432" i="13"/>
  <c r="E7430" i="13"/>
  <c r="E7428" i="13"/>
  <c r="E7426" i="13"/>
  <c r="E7424" i="13"/>
  <c r="E7422" i="13"/>
  <c r="E7420" i="13"/>
  <c r="E7418" i="13"/>
  <c r="E7416" i="13"/>
  <c r="E7414" i="13"/>
  <c r="E7412" i="13"/>
  <c r="E7410" i="13"/>
  <c r="E7408" i="13"/>
  <c r="E7406" i="13"/>
  <c r="E7404" i="13"/>
  <c r="E7402" i="13"/>
  <c r="E7400" i="13"/>
  <c r="E7398" i="13"/>
  <c r="E7396" i="13"/>
  <c r="E7394" i="13"/>
  <c r="E7392" i="13"/>
  <c r="E7390" i="13"/>
  <c r="E7388" i="13"/>
  <c r="E7386" i="13"/>
  <c r="E7384" i="13"/>
  <c r="E7382" i="13"/>
  <c r="E7380" i="13"/>
  <c r="E7378" i="13"/>
  <c r="E7376" i="13"/>
  <c r="E7374" i="13"/>
  <c r="E7372" i="13"/>
  <c r="E7370" i="13"/>
  <c r="E7368" i="13"/>
  <c r="E7366" i="13"/>
  <c r="E7364" i="13"/>
  <c r="E7362" i="13"/>
  <c r="E7360" i="13"/>
  <c r="E7358" i="13"/>
  <c r="E7356" i="13"/>
  <c r="E7354" i="13"/>
  <c r="E7352" i="13"/>
  <c r="E7350" i="13"/>
  <c r="E7348" i="13"/>
  <c r="E7346" i="13"/>
  <c r="E7344" i="13"/>
  <c r="E7342" i="13"/>
  <c r="E7340" i="13"/>
  <c r="E7338" i="13"/>
  <c r="E7336" i="13"/>
  <c r="E7334" i="13"/>
  <c r="E7332" i="13"/>
  <c r="E7330" i="13"/>
  <c r="E7328" i="13"/>
  <c r="E7326" i="13"/>
  <c r="E7324" i="13"/>
  <c r="E7322" i="13"/>
  <c r="E7320" i="13"/>
  <c r="E7318" i="13"/>
  <c r="E7316" i="13"/>
  <c r="E7314" i="13"/>
  <c r="E7312" i="13"/>
  <c r="E7310" i="13"/>
  <c r="E7308" i="13"/>
  <c r="E7306" i="13"/>
  <c r="E7304" i="13"/>
  <c r="E7302" i="13"/>
  <c r="E7300" i="13"/>
  <c r="E7298" i="13"/>
  <c r="E7296" i="13"/>
  <c r="E7294" i="13"/>
  <c r="E7292" i="13"/>
  <c r="E7290" i="13"/>
  <c r="E7288" i="13"/>
  <c r="E7286" i="13"/>
  <c r="E7284" i="13"/>
  <c r="E7282" i="13"/>
  <c r="E7280" i="13"/>
  <c r="E7278" i="13"/>
  <c r="E7276" i="13"/>
  <c r="E7274" i="13"/>
  <c r="E7272" i="13"/>
  <c r="E7270" i="13"/>
  <c r="E7268" i="13"/>
  <c r="E7266" i="13"/>
  <c r="E7264" i="13"/>
  <c r="E7262" i="13"/>
  <c r="E7260" i="13"/>
  <c r="E7258" i="13"/>
  <c r="E7256" i="13"/>
  <c r="E7254" i="13"/>
  <c r="E7252" i="13"/>
  <c r="E7250" i="13"/>
  <c r="E7248" i="13"/>
  <c r="E7246" i="13"/>
  <c r="E7244" i="13"/>
  <c r="E7242" i="13"/>
  <c r="E7240" i="13"/>
  <c r="E7238" i="13"/>
  <c r="E7236" i="13"/>
  <c r="E7234" i="13"/>
  <c r="E7232" i="13"/>
  <c r="E7230" i="13"/>
  <c r="E7228" i="13"/>
  <c r="E7226" i="13"/>
  <c r="E7224" i="13"/>
  <c r="E7222" i="13"/>
  <c r="E7220" i="13"/>
  <c r="E7218" i="13"/>
  <c r="E7216" i="13"/>
  <c r="E7214" i="13"/>
  <c r="E7212" i="13"/>
  <c r="E7210" i="13"/>
  <c r="E7208" i="13"/>
  <c r="E7206" i="13"/>
  <c r="E7204" i="13"/>
  <c r="E7202" i="13"/>
  <c r="E7200" i="13"/>
  <c r="E7198" i="13"/>
  <c r="E7196" i="13"/>
  <c r="E7194" i="13"/>
  <c r="E7192" i="13"/>
  <c r="E7190" i="13"/>
  <c r="E7188" i="13"/>
  <c r="E7186" i="13"/>
  <c r="E7184" i="13"/>
  <c r="E7182" i="13"/>
  <c r="E7180" i="13"/>
  <c r="E7178" i="13"/>
  <c r="E7176" i="13"/>
  <c r="E7174" i="13"/>
  <c r="E7172" i="13"/>
  <c r="E7170" i="13"/>
  <c r="E7168" i="13"/>
  <c r="E7166" i="13"/>
  <c r="E7164" i="13"/>
  <c r="E7162" i="13"/>
  <c r="E7160" i="13"/>
  <c r="E7158" i="13"/>
  <c r="E7156" i="13"/>
  <c r="E7154" i="13"/>
  <c r="E7152" i="13"/>
  <c r="E7150" i="13"/>
  <c r="E7148" i="13"/>
  <c r="E7146" i="13"/>
  <c r="E7144" i="13"/>
  <c r="E7142" i="13"/>
  <c r="E7140" i="13"/>
  <c r="E7138" i="13"/>
  <c r="E7136" i="13"/>
  <c r="E7134" i="13"/>
  <c r="E7132" i="13"/>
  <c r="E7130" i="13"/>
  <c r="E7128" i="13"/>
  <c r="E7126" i="13"/>
  <c r="E7124" i="13"/>
  <c r="E7122" i="13"/>
  <c r="E7120" i="13"/>
  <c r="E7118" i="13"/>
  <c r="E7116" i="13"/>
  <c r="E7114" i="13"/>
  <c r="E7112" i="13"/>
  <c r="E7110" i="13"/>
  <c r="E7108" i="13"/>
  <c r="E7106" i="13"/>
  <c r="E7104" i="13"/>
  <c r="E7102" i="13"/>
  <c r="E7100" i="13"/>
  <c r="E7098" i="13"/>
  <c r="E7096" i="13"/>
  <c r="E7094" i="13"/>
  <c r="E7092" i="13"/>
  <c r="E7090" i="13"/>
  <c r="E7088" i="13"/>
  <c r="E7086" i="13"/>
  <c r="E7084" i="13"/>
  <c r="E7082" i="13"/>
  <c r="E7080" i="13"/>
  <c r="E7078" i="13"/>
  <c r="E7076" i="13"/>
  <c r="E7074" i="13"/>
  <c r="E7072" i="13"/>
  <c r="E7070" i="13"/>
  <c r="E7068" i="13"/>
  <c r="E7066" i="13"/>
  <c r="E7064" i="13"/>
  <c r="E7062" i="13"/>
  <c r="E7060" i="13"/>
  <c r="E7058" i="13"/>
  <c r="E7056" i="13"/>
  <c r="E7054" i="13"/>
  <c r="E7052" i="13"/>
  <c r="E7050" i="13"/>
  <c r="E7048" i="13"/>
  <c r="E7046" i="13"/>
  <c r="E7044" i="13"/>
  <c r="E7042" i="13"/>
  <c r="E7040" i="13"/>
  <c r="E7038" i="13"/>
  <c r="E7036" i="13"/>
  <c r="E7034" i="13"/>
  <c r="E7032" i="13"/>
  <c r="E7030" i="13"/>
  <c r="E7028" i="13"/>
  <c r="E7026" i="13"/>
  <c r="E7024" i="13"/>
  <c r="E7022" i="13"/>
  <c r="E7020" i="13"/>
  <c r="E7018" i="13"/>
  <c r="E7016" i="13"/>
  <c r="E7014" i="13"/>
  <c r="E7012" i="13"/>
  <c r="E7010" i="13"/>
  <c r="E7008" i="13"/>
  <c r="E7006" i="13"/>
  <c r="E7004" i="13"/>
  <c r="E7002" i="13"/>
  <c r="E7000" i="13"/>
  <c r="E6998" i="13"/>
  <c r="E6996" i="13"/>
  <c r="E6994" i="13"/>
  <c r="E6992" i="13"/>
  <c r="E6990" i="13"/>
  <c r="E6988" i="13"/>
  <c r="E6986" i="13"/>
  <c r="E6984" i="13"/>
  <c r="E6982" i="13"/>
  <c r="E6980" i="13"/>
  <c r="E6978" i="13"/>
  <c r="E6976" i="13"/>
  <c r="E6974" i="13"/>
  <c r="E6972" i="13"/>
  <c r="E6970" i="13"/>
  <c r="E6968" i="13"/>
  <c r="E6966" i="13"/>
  <c r="E6964" i="13"/>
  <c r="E6962" i="13"/>
  <c r="E6960" i="13"/>
  <c r="E6958" i="13"/>
  <c r="E6956" i="13"/>
  <c r="E6954" i="13"/>
  <c r="E6952" i="13"/>
  <c r="E6950" i="13"/>
  <c r="E6948" i="13"/>
  <c r="E6946" i="13"/>
  <c r="E6944" i="13"/>
  <c r="E6942" i="13"/>
  <c r="E6940" i="13"/>
  <c r="E6938" i="13"/>
  <c r="E6936" i="13"/>
  <c r="E6934" i="13"/>
  <c r="E6932" i="13"/>
  <c r="E6930" i="13"/>
  <c r="E6928" i="13"/>
  <c r="E6926" i="13"/>
  <c r="E6924" i="13"/>
  <c r="E6922" i="13"/>
  <c r="E6920" i="13"/>
  <c r="E6918" i="13"/>
  <c r="E6916" i="13"/>
  <c r="E6914" i="13"/>
  <c r="E6912" i="13"/>
  <c r="E6910" i="13"/>
  <c r="E6908" i="13"/>
  <c r="E6906" i="13"/>
  <c r="E6904" i="13"/>
  <c r="E6902" i="13"/>
  <c r="E6900" i="13"/>
  <c r="E6898" i="13"/>
  <c r="E6896" i="13"/>
  <c r="E6894" i="13"/>
  <c r="E6892" i="13"/>
  <c r="E6890" i="13"/>
  <c r="E6888" i="13"/>
  <c r="E6886" i="13"/>
  <c r="E6884" i="13"/>
  <c r="E6882" i="13"/>
  <c r="E6880" i="13"/>
  <c r="E6878" i="13"/>
  <c r="E6876" i="13"/>
  <c r="E6874" i="13"/>
  <c r="E6872" i="13"/>
  <c r="E6870" i="13"/>
  <c r="E6868" i="13"/>
  <c r="E6866" i="13"/>
  <c r="E6864" i="13"/>
  <c r="E6862" i="13"/>
  <c r="E6860" i="13"/>
  <c r="E6858" i="13"/>
  <c r="E6856" i="13"/>
  <c r="E6854" i="13"/>
  <c r="E6852" i="13"/>
  <c r="E6850" i="13"/>
  <c r="E6848" i="13"/>
  <c r="E6846" i="13"/>
  <c r="E6844" i="13"/>
  <c r="E6842" i="13"/>
  <c r="E6840" i="13"/>
  <c r="E6838" i="13"/>
  <c r="E6836" i="13"/>
  <c r="E6834" i="13"/>
  <c r="E6832" i="13"/>
  <c r="E6830" i="13"/>
  <c r="E6828" i="13"/>
  <c r="E6826" i="13"/>
  <c r="E6824" i="13"/>
  <c r="E6822" i="13"/>
  <c r="E6820" i="13"/>
  <c r="E6818" i="13"/>
  <c r="E6816" i="13"/>
  <c r="E6814" i="13"/>
  <c r="E6812" i="13"/>
  <c r="E6810" i="13"/>
  <c r="E6808" i="13"/>
  <c r="E6806" i="13"/>
  <c r="E6804" i="13"/>
  <c r="E6802" i="13"/>
  <c r="E6800" i="13"/>
  <c r="E6798" i="13"/>
  <c r="E6796" i="13"/>
  <c r="E6794" i="13"/>
  <c r="E6792" i="13"/>
  <c r="E6790" i="13"/>
  <c r="E6788" i="13"/>
  <c r="E6786" i="13"/>
  <c r="E6784" i="13"/>
  <c r="E6782" i="13"/>
  <c r="E6780" i="13"/>
  <c r="E6778" i="13"/>
  <c r="E6776" i="13"/>
  <c r="E6774" i="13"/>
  <c r="E6772" i="13"/>
  <c r="E6770" i="13"/>
  <c r="E6768" i="13"/>
  <c r="E6766" i="13"/>
  <c r="E6764" i="13"/>
  <c r="E6762" i="13"/>
  <c r="E6760" i="13"/>
  <c r="E6758" i="13"/>
  <c r="E6756" i="13"/>
  <c r="E6754" i="13"/>
  <c r="E6752" i="13"/>
  <c r="E6750" i="13"/>
  <c r="E6748" i="13"/>
  <c r="E6746" i="13"/>
  <c r="E6744" i="13"/>
  <c r="E6742" i="13"/>
  <c r="E6740" i="13"/>
  <c r="E6738" i="13"/>
  <c r="E6736" i="13"/>
  <c r="E6734" i="13"/>
  <c r="E6732" i="13"/>
  <c r="E6730" i="13"/>
  <c r="E6728" i="13"/>
  <c r="E6726" i="13"/>
  <c r="E6724" i="13"/>
  <c r="E6722" i="13"/>
  <c r="E6720" i="13"/>
  <c r="E6718" i="13"/>
  <c r="E6716" i="13"/>
  <c r="E6714" i="13"/>
  <c r="E6712" i="13"/>
  <c r="E6710" i="13"/>
  <c r="E6708" i="13"/>
  <c r="E6706" i="13"/>
  <c r="E6704" i="13"/>
  <c r="E6702" i="13"/>
  <c r="E6700" i="13"/>
  <c r="E6698" i="13"/>
  <c r="E6696" i="13"/>
  <c r="E6694" i="13"/>
  <c r="E6692" i="13"/>
  <c r="E6690" i="13"/>
  <c r="E6688" i="13"/>
  <c r="E6686" i="13"/>
  <c r="E6684" i="13"/>
  <c r="E6682" i="13"/>
  <c r="E6680" i="13"/>
  <c r="E6678" i="13"/>
  <c r="E6676" i="13"/>
  <c r="E6674" i="13"/>
  <c r="E6672" i="13"/>
  <c r="E6670" i="13"/>
  <c r="E6668" i="13"/>
  <c r="E6666" i="13"/>
  <c r="E6664" i="13"/>
  <c r="E6662" i="13"/>
  <c r="E6660" i="13"/>
  <c r="E6658" i="13"/>
  <c r="E6656" i="13"/>
  <c r="E6654" i="13"/>
  <c r="E6652" i="13"/>
  <c r="E6650" i="13"/>
  <c r="E6648" i="13"/>
  <c r="E6646" i="13"/>
  <c r="E6644" i="13"/>
  <c r="E6642" i="13"/>
  <c r="E6640" i="13"/>
  <c r="E6638" i="13"/>
  <c r="E6636" i="13"/>
  <c r="E6634" i="13"/>
  <c r="E6632" i="13"/>
  <c r="E6630" i="13"/>
  <c r="E6628" i="13"/>
  <c r="E6626" i="13"/>
  <c r="E6624" i="13"/>
  <c r="E6622" i="13"/>
  <c r="E6620" i="13"/>
  <c r="E6618" i="13"/>
  <c r="E6616" i="13"/>
  <c r="E6614" i="13"/>
  <c r="E6612" i="13"/>
  <c r="E6610" i="13"/>
  <c r="E6608" i="13"/>
  <c r="E6606" i="13"/>
  <c r="E6604" i="13"/>
  <c r="E6602" i="13"/>
  <c r="E6600" i="13"/>
  <c r="E6598" i="13"/>
  <c r="E6596" i="13"/>
  <c r="E6594" i="13"/>
  <c r="E6592" i="13"/>
  <c r="E6590" i="13"/>
  <c r="E6588" i="13"/>
  <c r="E6586" i="13"/>
  <c r="E6584" i="13"/>
  <c r="E6582" i="13"/>
  <c r="E6580" i="13"/>
  <c r="E6578" i="13"/>
  <c r="E6576" i="13"/>
  <c r="E6574" i="13"/>
  <c r="E6572" i="13"/>
  <c r="E6570" i="13"/>
  <c r="E6568" i="13"/>
  <c r="E6566" i="13"/>
  <c r="E6564" i="13"/>
  <c r="E6562" i="13"/>
  <c r="E6560" i="13"/>
  <c r="E6558" i="13"/>
  <c r="E6556" i="13"/>
  <c r="E2930" i="13"/>
  <c r="E2928" i="13"/>
  <c r="E2926" i="13"/>
  <c r="E2924" i="13"/>
  <c r="E2922" i="13"/>
  <c r="E2920" i="13"/>
  <c r="E2918" i="13"/>
  <c r="E2916" i="13"/>
  <c r="E2914" i="13"/>
  <c r="E2912" i="13"/>
  <c r="E2910" i="13"/>
  <c r="E2908" i="13"/>
  <c r="E2906" i="13"/>
  <c r="E2904" i="13"/>
  <c r="E2902" i="13"/>
  <c r="E2900" i="13"/>
  <c r="E2898" i="13"/>
  <c r="E2896" i="13"/>
  <c r="E2894" i="13"/>
  <c r="E2892" i="13"/>
  <c r="E2890" i="13"/>
  <c r="E2888" i="13"/>
  <c r="E2886" i="13"/>
  <c r="E2884" i="13"/>
  <c r="E2882" i="13"/>
  <c r="E2880" i="13"/>
  <c r="E2878" i="13"/>
  <c r="E2876" i="13"/>
  <c r="E2874" i="13"/>
  <c r="E2872" i="13"/>
  <c r="E2870" i="13"/>
  <c r="E2868" i="13"/>
  <c r="E2866" i="13"/>
  <c r="E2864" i="13"/>
  <c r="E2862" i="13"/>
  <c r="E2860" i="13"/>
  <c r="E2858" i="13"/>
  <c r="E2856" i="13"/>
  <c r="E2854" i="13"/>
  <c r="E2852" i="13"/>
  <c r="E2850" i="13"/>
  <c r="E2848" i="13"/>
  <c r="E2846" i="13"/>
  <c r="E2844" i="13"/>
  <c r="E2842" i="13"/>
  <c r="E2840" i="13"/>
  <c r="E2838" i="13"/>
  <c r="E2836" i="13"/>
  <c r="E2834" i="13"/>
  <c r="E2832" i="13"/>
  <c r="E2830" i="13"/>
  <c r="E2828" i="13"/>
  <c r="E2826" i="13"/>
  <c r="E2824" i="13"/>
  <c r="E2822" i="13"/>
  <c r="E2820" i="13"/>
  <c r="E2818" i="13"/>
  <c r="E2816" i="13"/>
  <c r="E2814" i="13"/>
  <c r="E2812" i="13"/>
  <c r="E2810" i="13"/>
  <c r="E2808" i="13"/>
  <c r="E2806" i="13"/>
  <c r="E2804" i="13"/>
  <c r="E2802" i="13"/>
  <c r="E2800" i="13"/>
  <c r="E2798" i="13"/>
  <c r="E2796" i="13"/>
  <c r="E2794" i="13"/>
  <c r="E2792" i="13"/>
  <c r="E2790" i="13"/>
  <c r="E2788" i="13"/>
  <c r="E2786" i="13"/>
  <c r="E2784" i="13"/>
  <c r="E2782" i="13"/>
  <c r="E2780" i="13"/>
  <c r="E2778" i="13"/>
  <c r="E2776" i="13"/>
  <c r="E2774" i="13"/>
  <c r="E2772" i="13"/>
  <c r="E2770" i="13"/>
  <c r="E2768" i="13"/>
  <c r="E2766" i="13"/>
  <c r="E2764" i="13"/>
  <c r="E2762" i="13"/>
  <c r="E2760" i="13"/>
  <c r="E2758" i="13"/>
  <c r="E2756" i="13"/>
  <c r="E2754" i="13"/>
  <c r="E2752" i="13"/>
  <c r="E2750" i="13"/>
  <c r="E2748" i="13"/>
  <c r="E2746" i="13"/>
  <c r="E2744" i="13"/>
  <c r="E2742" i="13"/>
  <c r="E2740" i="13"/>
  <c r="E2738" i="13"/>
  <c r="E2736" i="13"/>
  <c r="E2734" i="13"/>
  <c r="E2732" i="13"/>
  <c r="E2730" i="13"/>
  <c r="E2728" i="13"/>
  <c r="E2726" i="13"/>
  <c r="E2724" i="13"/>
  <c r="E2722" i="13"/>
  <c r="E2720" i="13"/>
  <c r="E2718" i="13"/>
  <c r="E2716" i="13"/>
  <c r="E2714" i="13"/>
  <c r="E2712" i="13"/>
  <c r="E2710" i="13"/>
  <c r="E2708" i="13"/>
  <c r="E2706" i="13"/>
  <c r="E2704" i="13"/>
  <c r="E2702" i="13"/>
  <c r="E2700" i="13"/>
  <c r="E2698" i="13"/>
  <c r="E2696" i="13"/>
  <c r="E2694" i="13"/>
  <c r="E2692" i="13"/>
  <c r="E2690" i="13"/>
  <c r="E2688" i="13"/>
  <c r="E2686" i="13"/>
  <c r="E2684" i="13"/>
  <c r="E2682" i="13"/>
  <c r="E2680" i="13"/>
  <c r="E2678" i="13"/>
  <c r="E2676" i="13"/>
  <c r="E2674" i="13"/>
  <c r="E2672" i="13"/>
  <c r="E2670" i="13"/>
  <c r="E2668" i="13"/>
  <c r="E2666" i="13"/>
  <c r="E2664" i="13"/>
  <c r="E2662" i="13"/>
  <c r="E2660" i="13"/>
  <c r="E2658" i="13"/>
  <c r="E2656" i="13"/>
  <c r="E2654" i="13"/>
  <c r="E2652" i="13"/>
  <c r="E2650" i="13"/>
  <c r="E2648" i="13"/>
  <c r="E2646" i="13"/>
  <c r="E2644" i="13"/>
  <c r="E2642" i="13"/>
  <c r="E2640" i="13"/>
  <c r="E2638" i="13"/>
  <c r="E2636" i="13"/>
  <c r="E2634" i="13"/>
  <c r="E2632" i="13"/>
  <c r="E2630" i="13"/>
  <c r="E2628" i="13"/>
  <c r="E2626" i="13"/>
  <c r="E2624" i="13"/>
  <c r="E2622" i="13"/>
  <c r="E2620" i="13"/>
  <c r="E2618" i="13"/>
  <c r="E2616" i="13"/>
  <c r="E2614" i="13"/>
  <c r="E2612" i="13"/>
  <c r="E2610" i="13"/>
  <c r="E2608" i="13"/>
  <c r="E2606" i="13"/>
  <c r="E2604" i="13"/>
  <c r="E2602" i="13"/>
  <c r="E2600" i="13"/>
  <c r="E2598" i="13"/>
  <c r="E2596" i="13"/>
  <c r="E2594" i="13"/>
  <c r="E2592" i="13"/>
  <c r="E2590" i="13"/>
  <c r="E2588" i="13"/>
  <c r="E2586" i="13"/>
  <c r="E2584" i="13"/>
  <c r="E2582" i="13"/>
  <c r="E2580" i="13"/>
  <c r="E2578" i="13"/>
  <c r="E2576" i="13"/>
  <c r="E2574" i="13"/>
  <c r="E2572" i="13"/>
  <c r="E2570" i="13"/>
  <c r="E2568" i="13"/>
  <c r="E2566" i="13"/>
  <c r="E2564" i="13"/>
  <c r="E2562" i="13"/>
  <c r="E2560" i="13"/>
  <c r="E2558" i="13"/>
  <c r="E2556" i="13"/>
  <c r="E2554" i="13"/>
  <c r="E2552" i="13"/>
  <c r="E2550" i="13"/>
  <c r="E2548" i="13"/>
  <c r="E2546" i="13"/>
  <c r="E2544" i="13"/>
  <c r="E2542" i="13"/>
  <c r="E2540" i="13"/>
  <c r="E2538" i="13"/>
  <c r="E2536" i="13"/>
  <c r="E2534" i="13"/>
  <c r="E2532" i="13"/>
  <c r="E2530" i="13"/>
  <c r="E2528" i="13"/>
  <c r="E2526" i="13"/>
  <c r="E2524" i="13"/>
  <c r="E2522" i="13"/>
  <c r="E2520" i="13"/>
  <c r="E2518" i="13"/>
  <c r="E2516" i="13"/>
  <c r="E2514" i="13"/>
  <c r="E2512" i="13"/>
  <c r="E2510" i="13"/>
  <c r="E2508" i="13"/>
  <c r="E2506" i="13"/>
  <c r="E2504" i="13"/>
  <c r="E2502" i="13"/>
  <c r="E2500" i="13"/>
  <c r="E2498" i="13"/>
  <c r="E2496" i="13"/>
  <c r="E2494" i="13"/>
  <c r="E2492" i="13"/>
  <c r="E2490" i="13"/>
  <c r="E2488" i="13"/>
  <c r="E2486" i="13"/>
  <c r="E2484" i="13"/>
  <c r="E2482" i="13"/>
  <c r="E2480" i="13"/>
  <c r="E2478" i="13"/>
  <c r="E2476" i="13"/>
  <c r="E2474" i="13"/>
  <c r="E2472" i="13"/>
  <c r="E2470" i="13"/>
  <c r="E2468" i="13"/>
  <c r="E2466" i="13"/>
  <c r="E2464" i="13"/>
  <c r="E2462" i="13"/>
  <c r="E2460" i="13"/>
  <c r="E2458" i="13"/>
  <c r="E2456" i="13"/>
  <c r="E2454" i="13"/>
  <c r="E2452" i="13"/>
  <c r="E2450" i="13"/>
  <c r="E2448" i="13"/>
  <c r="E2446" i="13"/>
  <c r="E2444" i="13"/>
  <c r="E2442" i="13"/>
  <c r="E2440" i="13"/>
  <c r="E2438" i="13"/>
  <c r="E2436" i="13"/>
  <c r="E2434" i="13"/>
  <c r="E2432" i="13"/>
  <c r="E2430" i="13"/>
  <c r="E2428" i="13"/>
  <c r="E2426" i="13"/>
  <c r="E2424" i="13"/>
  <c r="E2422" i="13"/>
  <c r="E2420" i="13"/>
  <c r="E2418" i="13"/>
  <c r="E2416" i="13"/>
  <c r="E2414" i="13"/>
  <c r="E2412" i="13"/>
  <c r="E2410" i="13"/>
  <c r="E2408" i="13"/>
  <c r="E2406" i="13"/>
  <c r="E2404" i="13"/>
  <c r="E2402" i="13"/>
  <c r="E2400" i="13"/>
  <c r="E2398" i="13"/>
  <c r="E2396" i="13"/>
  <c r="E2394" i="13"/>
  <c r="E2392" i="13"/>
  <c r="E2390" i="13"/>
  <c r="E2388" i="13"/>
  <c r="E2386" i="13"/>
  <c r="E2384" i="13"/>
  <c r="E2382" i="13"/>
  <c r="E2380" i="13"/>
  <c r="E2378" i="13"/>
  <c r="E2376" i="13"/>
  <c r="E2374" i="13"/>
  <c r="E2372" i="13"/>
  <c r="E2370" i="13"/>
  <c r="E2368" i="13"/>
  <c r="E2366" i="13"/>
  <c r="E2364" i="13"/>
  <c r="E2362" i="13"/>
  <c r="E2360" i="13"/>
  <c r="E2358" i="13"/>
  <c r="E2356" i="13"/>
  <c r="E2354" i="13"/>
  <c r="E2352" i="13"/>
  <c r="E2350" i="13"/>
  <c r="E2348" i="13"/>
  <c r="E2346" i="13"/>
  <c r="E2344" i="13"/>
  <c r="E2342" i="13"/>
  <c r="E2340" i="13"/>
  <c r="E2338" i="13"/>
  <c r="E2336" i="13"/>
  <c r="E2334" i="13"/>
  <c r="E2332" i="13"/>
  <c r="E2330" i="13"/>
  <c r="E2328" i="13"/>
  <c r="E2326" i="13"/>
  <c r="E2324" i="13"/>
  <c r="E2322" i="13"/>
  <c r="E2320" i="13"/>
  <c r="E2318" i="13"/>
  <c r="E2316" i="13"/>
  <c r="E2314" i="13"/>
  <c r="E2312" i="13"/>
  <c r="E2310" i="13"/>
  <c r="E2308" i="13"/>
  <c r="E2306" i="13"/>
  <c r="E2304" i="13"/>
  <c r="E2302" i="13"/>
  <c r="E2300" i="13"/>
  <c r="E2298" i="13"/>
  <c r="E2296" i="13"/>
  <c r="E2294" i="13"/>
  <c r="E2292" i="13"/>
  <c r="E2290" i="13"/>
  <c r="E2288" i="13"/>
  <c r="E2286" i="13"/>
  <c r="E2284" i="13"/>
  <c r="E2282" i="13"/>
  <c r="E2280" i="13"/>
  <c r="E2278" i="13"/>
  <c r="E2276" i="13"/>
  <c r="E2274" i="13"/>
  <c r="E2272" i="13"/>
  <c r="E2270" i="13"/>
  <c r="E2268" i="13"/>
  <c r="E2266" i="13"/>
  <c r="E2264" i="13"/>
  <c r="E2262" i="13"/>
  <c r="E2260" i="13"/>
  <c r="E2258" i="13"/>
  <c r="E2256" i="13"/>
  <c r="E2254" i="13"/>
  <c r="E2252" i="13"/>
  <c r="E2250" i="13"/>
  <c r="E2248" i="13"/>
  <c r="E2246" i="13"/>
  <c r="E2244" i="13"/>
  <c r="E2242" i="13"/>
  <c r="E2240" i="13"/>
  <c r="E2238" i="13"/>
  <c r="E2236" i="13"/>
  <c r="E2234" i="13"/>
  <c r="E2232" i="13"/>
  <c r="E2230" i="13"/>
  <c r="E2228" i="13"/>
  <c r="E2226" i="13"/>
  <c r="E2224" i="13"/>
  <c r="E2222" i="13"/>
  <c r="E2220" i="13"/>
  <c r="E2218" i="13"/>
  <c r="E2216" i="13"/>
  <c r="E2214" i="13"/>
  <c r="E2212" i="13"/>
  <c r="E2210" i="13"/>
  <c r="E2208" i="13"/>
  <c r="E2206" i="13"/>
  <c r="E2204" i="13"/>
  <c r="E2202" i="13"/>
  <c r="E2200" i="13"/>
  <c r="E2198" i="13"/>
  <c r="E2196" i="13"/>
  <c r="E2194" i="13"/>
  <c r="E2192" i="13"/>
  <c r="E2190" i="13"/>
  <c r="E2188" i="13"/>
  <c r="E2186" i="13"/>
  <c r="E2184" i="13"/>
  <c r="E2182" i="13"/>
  <c r="E2180" i="13"/>
  <c r="E2178" i="13"/>
  <c r="E2176" i="13"/>
  <c r="E2174" i="13"/>
  <c r="E2172" i="13"/>
  <c r="E2170" i="13"/>
  <c r="E2168" i="13"/>
  <c r="E2166" i="13"/>
  <c r="E2164" i="13"/>
  <c r="E2162" i="13"/>
  <c r="E2160" i="13"/>
  <c r="E2158" i="13"/>
  <c r="E2156" i="13"/>
  <c r="E2154" i="13"/>
  <c r="E2152" i="13"/>
  <c r="E2150" i="13"/>
  <c r="E2148" i="13"/>
  <c r="E2146" i="13"/>
  <c r="E2144" i="13"/>
  <c r="E2142" i="13"/>
  <c r="E2140" i="13"/>
  <c r="E2138" i="13"/>
  <c r="E2136" i="13"/>
  <c r="E2134" i="13"/>
  <c r="E2132" i="13"/>
  <c r="E2130" i="13"/>
  <c r="E2128" i="13"/>
  <c r="E2126" i="13"/>
  <c r="E2124" i="13"/>
  <c r="E2122" i="13"/>
  <c r="E2120" i="13"/>
  <c r="E2118" i="13"/>
  <c r="E2116" i="13"/>
  <c r="E2114" i="13"/>
  <c r="E2112" i="13"/>
  <c r="E2110" i="13"/>
  <c r="E2108" i="13"/>
  <c r="E2106" i="13"/>
  <c r="E2104" i="13"/>
  <c r="E2102" i="13"/>
  <c r="E2100" i="13"/>
  <c r="E2098" i="13"/>
  <c r="E2096" i="13"/>
  <c r="E2094" i="13"/>
  <c r="E2092" i="13"/>
  <c r="E2090" i="13"/>
  <c r="E2088" i="13"/>
  <c r="E2086" i="13"/>
  <c r="E2084" i="13"/>
  <c r="E2082" i="13"/>
  <c r="E2080" i="13"/>
  <c r="E2078" i="13"/>
  <c r="E2076" i="13"/>
  <c r="E2074" i="13"/>
  <c r="E2072" i="13"/>
  <c r="E2070" i="13"/>
  <c r="E2068" i="13"/>
  <c r="E2066" i="13"/>
  <c r="E2064" i="13"/>
  <c r="E2062" i="13"/>
  <c r="E2060" i="13"/>
  <c r="E2058" i="13"/>
  <c r="E2056" i="13"/>
  <c r="E2054" i="13"/>
  <c r="E2052" i="13"/>
  <c r="E2050" i="13"/>
  <c r="E2048" i="13"/>
  <c r="E2046" i="13"/>
  <c r="E2044" i="13"/>
  <c r="E2042" i="13"/>
  <c r="E2040" i="13"/>
  <c r="E2038" i="13"/>
  <c r="E2036" i="13"/>
  <c r="E2034" i="13"/>
  <c r="E2032" i="13"/>
  <c r="E2030" i="13"/>
  <c r="E2028" i="13"/>
  <c r="E2026" i="13"/>
  <c r="E2024" i="13"/>
  <c r="E2022" i="13"/>
  <c r="E2020" i="13"/>
  <c r="E2018" i="13"/>
  <c r="E2016" i="13"/>
  <c r="E2014" i="13"/>
  <c r="E2012" i="13"/>
  <c r="E2010" i="13"/>
  <c r="E2008" i="13"/>
  <c r="E2006" i="13"/>
  <c r="E2004" i="13"/>
  <c r="E2002" i="13"/>
  <c r="E2000" i="13"/>
  <c r="E1998" i="13"/>
  <c r="E1996" i="13"/>
  <c r="E1994" i="13"/>
  <c r="E1992" i="13"/>
  <c r="E1990" i="13"/>
  <c r="E1988" i="13"/>
  <c r="E1986" i="13"/>
  <c r="E1984" i="13"/>
  <c r="E1982" i="13"/>
  <c r="E1980" i="13"/>
  <c r="E1978" i="13"/>
  <c r="E1976" i="13"/>
  <c r="E1974" i="13"/>
  <c r="E1972" i="13"/>
  <c r="E1970" i="13"/>
  <c r="E1968" i="13"/>
  <c r="E1966" i="13"/>
  <c r="E1964" i="13"/>
  <c r="E1962" i="13"/>
  <c r="E1960" i="13"/>
  <c r="E1958" i="13"/>
  <c r="E1956" i="13"/>
  <c r="E1954" i="13"/>
  <c r="E1952" i="13"/>
  <c r="E1950" i="13"/>
  <c r="E1948" i="13"/>
  <c r="E1946" i="13"/>
  <c r="E1944" i="13"/>
  <c r="E1942" i="13"/>
  <c r="E1940" i="13"/>
  <c r="E1938" i="13"/>
  <c r="E1936" i="13"/>
  <c r="E1934" i="13"/>
  <c r="E1932" i="13"/>
  <c r="E1930" i="13"/>
  <c r="E1928" i="13"/>
  <c r="E1926" i="13"/>
  <c r="E1924" i="13"/>
  <c r="E1922" i="13"/>
  <c r="E1920" i="13"/>
  <c r="E1918" i="13"/>
  <c r="E1916" i="13"/>
  <c r="E1914" i="13"/>
  <c r="E1912" i="13"/>
  <c r="E1910" i="13"/>
  <c r="E1908" i="13"/>
  <c r="E1906" i="13"/>
  <c r="E1904" i="13"/>
  <c r="E1902" i="13"/>
  <c r="E1900" i="13"/>
  <c r="E1898" i="13"/>
  <c r="E1896" i="13"/>
  <c r="E1894" i="13"/>
  <c r="E1892" i="13"/>
  <c r="E1890" i="13"/>
  <c r="E1888" i="13"/>
  <c r="E1886" i="13"/>
  <c r="E1884" i="13"/>
  <c r="E1882" i="13"/>
  <c r="E1880" i="13"/>
  <c r="E1878" i="13"/>
  <c r="E1876" i="13"/>
  <c r="E1874" i="13"/>
  <c r="E1872" i="13"/>
  <c r="E1870" i="13"/>
  <c r="E1868" i="13"/>
  <c r="E1866" i="13"/>
  <c r="E1864" i="13"/>
  <c r="E1862" i="13"/>
  <c r="E1860" i="13"/>
  <c r="E1858" i="13"/>
  <c r="E1856" i="13"/>
  <c r="E1854" i="13"/>
  <c r="E1852" i="13"/>
  <c r="E1850" i="13"/>
  <c r="E1848" i="13"/>
  <c r="E1846" i="13"/>
  <c r="E1844" i="13"/>
  <c r="E1842" i="13"/>
  <c r="E1840" i="13"/>
  <c r="E1838" i="13"/>
  <c r="E1836" i="13"/>
  <c r="E1834" i="13"/>
  <c r="E1832" i="13"/>
  <c r="E1830" i="13"/>
  <c r="E1828" i="13"/>
  <c r="E1826" i="13"/>
  <c r="E1824" i="13"/>
  <c r="E1822" i="13"/>
  <c r="E1820" i="13"/>
  <c r="E1818" i="13"/>
  <c r="E1816" i="13"/>
  <c r="E1814" i="13"/>
  <c r="E1812" i="13"/>
  <c r="E1810" i="13"/>
  <c r="E1808" i="13"/>
  <c r="E1806" i="13"/>
  <c r="E1804" i="13"/>
  <c r="E1802" i="13"/>
  <c r="E1800" i="13"/>
  <c r="E1798" i="13"/>
  <c r="E1796" i="13"/>
  <c r="E1794" i="13"/>
  <c r="E1792" i="13"/>
  <c r="E1790" i="13"/>
  <c r="E1788" i="13"/>
  <c r="E1786" i="13"/>
  <c r="E1784" i="13"/>
  <c r="E1782" i="13"/>
  <c r="E1780" i="13"/>
  <c r="E1778" i="13"/>
  <c r="E1776" i="13"/>
  <c r="E1774" i="13"/>
  <c r="E1772" i="13"/>
  <c r="E1770" i="13"/>
  <c r="E1768" i="13"/>
  <c r="E1766" i="13"/>
  <c r="E1764" i="13"/>
  <c r="E1762" i="13"/>
  <c r="E1760" i="13"/>
  <c r="E1758" i="13"/>
  <c r="E1756" i="13"/>
  <c r="E1754" i="13"/>
  <c r="E1752" i="13"/>
  <c r="E1750" i="13"/>
  <c r="E1748" i="13"/>
  <c r="E1746" i="13"/>
  <c r="E1744" i="13"/>
  <c r="E1742" i="13"/>
  <c r="E1740" i="13"/>
  <c r="E1738" i="13"/>
  <c r="E1736" i="13"/>
  <c r="E1734" i="13"/>
  <c r="E1732" i="13"/>
  <c r="E1730" i="13"/>
  <c r="E1728" i="13"/>
  <c r="E1726" i="13"/>
  <c r="E1724" i="13"/>
  <c r="E1722" i="13"/>
  <c r="E1720" i="13"/>
  <c r="E1718" i="13"/>
  <c r="E1716" i="13"/>
  <c r="E1714" i="13"/>
  <c r="E1712" i="13"/>
  <c r="E1710" i="13"/>
  <c r="E1708" i="13"/>
  <c r="E1706" i="13"/>
  <c r="E1704" i="13"/>
  <c r="E1702" i="13"/>
  <c r="E1700" i="13"/>
  <c r="E1698" i="13"/>
  <c r="E1696" i="13"/>
  <c r="E1694" i="13"/>
  <c r="E1692" i="13"/>
  <c r="E1690" i="13"/>
  <c r="E1688" i="13"/>
  <c r="E1686" i="13"/>
  <c r="E1684" i="13"/>
  <c r="E1682" i="13"/>
  <c r="E1680" i="13"/>
  <c r="E1678" i="13"/>
  <c r="E1676" i="13"/>
  <c r="E1674" i="13"/>
  <c r="E1672" i="13"/>
  <c r="E1670" i="13"/>
  <c r="E1668" i="13"/>
  <c r="E1666" i="13"/>
  <c r="E1664" i="13"/>
  <c r="E1662" i="13"/>
  <c r="E1660" i="13"/>
  <c r="E1658" i="13"/>
  <c r="E1656" i="13"/>
  <c r="E1654" i="13"/>
  <c r="E1652" i="13"/>
  <c r="E1650" i="13"/>
  <c r="E1648" i="13"/>
  <c r="E1646" i="13"/>
  <c r="E1644" i="13"/>
  <c r="E1642" i="13"/>
  <c r="E1640" i="13"/>
  <c r="E1638" i="13"/>
  <c r="E1636" i="13"/>
  <c r="E1634" i="13"/>
  <c r="E1632" i="13"/>
  <c r="E1630" i="13"/>
  <c r="E1628" i="13"/>
  <c r="E1626" i="13"/>
  <c r="E1624" i="13"/>
  <c r="E1622" i="13"/>
  <c r="E1620" i="13"/>
  <c r="E1618" i="13"/>
  <c r="E1616" i="13"/>
  <c r="E1614" i="13"/>
  <c r="E1612" i="13"/>
  <c r="E1610" i="13"/>
  <c r="E1608" i="13"/>
  <c r="E1606" i="13"/>
  <c r="E1604" i="13"/>
  <c r="E1602" i="13"/>
  <c r="E1600" i="13"/>
  <c r="E1598" i="13"/>
  <c r="E1596" i="13"/>
  <c r="E1594" i="13"/>
  <c r="E1592" i="13"/>
  <c r="E1590" i="13"/>
  <c r="E1588" i="13"/>
  <c r="E1586" i="13"/>
  <c r="E1584" i="13"/>
  <c r="E1582" i="13"/>
  <c r="E1580" i="13"/>
  <c r="E1578" i="13"/>
  <c r="E1576" i="13"/>
  <c r="E1574" i="13"/>
  <c r="E1572" i="13"/>
  <c r="E1570" i="13"/>
  <c r="E1568" i="13"/>
  <c r="E1566" i="13"/>
  <c r="E1564" i="13"/>
  <c r="E1562" i="13"/>
  <c r="E1560" i="13"/>
  <c r="E1558" i="13"/>
  <c r="E1556" i="13"/>
  <c r="E1554" i="13"/>
  <c r="E1552" i="13"/>
  <c r="E1550" i="13"/>
  <c r="E1548" i="13"/>
  <c r="E1546" i="13"/>
  <c r="E1544" i="13"/>
  <c r="E1542" i="13"/>
  <c r="E1540" i="13"/>
  <c r="E1538" i="13"/>
  <c r="E1536" i="13"/>
  <c r="E1534" i="13"/>
  <c r="E1532" i="13"/>
  <c r="E1530" i="13"/>
  <c r="E1528" i="13"/>
  <c r="E1526" i="13"/>
  <c r="E1524" i="13"/>
  <c r="E1522" i="13"/>
  <c r="E1520" i="13"/>
  <c r="E1518" i="13"/>
  <c r="E1516" i="13"/>
  <c r="E1514" i="13"/>
  <c r="E1512" i="13"/>
  <c r="E1510" i="13"/>
  <c r="E1508" i="13"/>
  <c r="E1506" i="13"/>
  <c r="E1504" i="13"/>
  <c r="E1502" i="13"/>
  <c r="E1500" i="13"/>
  <c r="E1498" i="13"/>
  <c r="E1496" i="13"/>
  <c r="E1494" i="13"/>
  <c r="E1492" i="13"/>
  <c r="E1490" i="13"/>
  <c r="E1488" i="13"/>
  <c r="E1486" i="13"/>
  <c r="E1484" i="13"/>
  <c r="E1482" i="13"/>
  <c r="E1480" i="13"/>
  <c r="E1478" i="13"/>
  <c r="E1476" i="13"/>
  <c r="E1474" i="13"/>
  <c r="E1472" i="13"/>
  <c r="E1470" i="13"/>
  <c r="E1468" i="13"/>
  <c r="E1466" i="13"/>
  <c r="E1464" i="13"/>
  <c r="E1462" i="13"/>
  <c r="E1460" i="13"/>
  <c r="E1458" i="13"/>
  <c r="E1456" i="13"/>
  <c r="E1454" i="13"/>
  <c r="E1452" i="13"/>
  <c r="E1450" i="13"/>
  <c r="E1448" i="13"/>
  <c r="E1446" i="13"/>
  <c r="E1444" i="13"/>
  <c r="E1442" i="13"/>
  <c r="E1440" i="13"/>
  <c r="E1438" i="13"/>
  <c r="E1436" i="13"/>
  <c r="E1434" i="13"/>
  <c r="E1432" i="13"/>
  <c r="E1430" i="13"/>
  <c r="E1428" i="13"/>
  <c r="E1426" i="13"/>
  <c r="E1424" i="13"/>
  <c r="E1422" i="13"/>
  <c r="E1420" i="13"/>
  <c r="E1418" i="13"/>
  <c r="E1416" i="13"/>
  <c r="E1414" i="13"/>
  <c r="E1412" i="13"/>
  <c r="E1410" i="13"/>
  <c r="E1408" i="13"/>
  <c r="E1406" i="13"/>
  <c r="E1404" i="13"/>
  <c r="E1402" i="13"/>
  <c r="E1400" i="13"/>
  <c r="E1398" i="13"/>
  <c r="E1396" i="13"/>
  <c r="E1394" i="13"/>
  <c r="E1392" i="13"/>
  <c r="E1390" i="13"/>
  <c r="E1388" i="13"/>
  <c r="E714" i="13"/>
  <c r="E746" i="13"/>
  <c r="E744" i="13"/>
  <c r="E742" i="13"/>
  <c r="E740" i="13"/>
  <c r="E738" i="13"/>
  <c r="E736" i="13"/>
  <c r="E734" i="13"/>
  <c r="E732" i="13"/>
  <c r="E730" i="13"/>
  <c r="E728" i="13"/>
  <c r="E726" i="13"/>
  <c r="E724" i="13"/>
  <c r="E722" i="13"/>
  <c r="E720" i="13"/>
  <c r="E718" i="13"/>
  <c r="E716" i="13"/>
  <c r="E712" i="13"/>
  <c r="E200" i="13"/>
  <c r="E710" i="13"/>
  <c r="E708" i="13"/>
  <c r="E706" i="13"/>
  <c r="E704" i="13"/>
  <c r="E702" i="13"/>
  <c r="E700" i="13"/>
  <c r="E698" i="13"/>
  <c r="E696" i="13"/>
  <c r="E694" i="13"/>
  <c r="E692" i="13"/>
  <c r="E690" i="13"/>
  <c r="E688" i="13"/>
  <c r="E686" i="13"/>
  <c r="E684" i="13"/>
  <c r="E682" i="13"/>
  <c r="E680" i="13"/>
  <c r="E678" i="13"/>
  <c r="E676" i="13"/>
  <c r="E674" i="13"/>
  <c r="E672" i="13"/>
  <c r="E670" i="13"/>
  <c r="E668" i="13"/>
  <c r="E666" i="13"/>
  <c r="E664" i="13"/>
  <c r="E662" i="13"/>
  <c r="E660" i="13"/>
  <c r="E658" i="13"/>
  <c r="E656" i="13"/>
  <c r="E654" i="13"/>
  <c r="E652" i="13"/>
  <c r="E650" i="13"/>
  <c r="E648" i="13"/>
  <c r="E646" i="13"/>
  <c r="E644" i="13"/>
  <c r="E642" i="13"/>
  <c r="E640" i="13"/>
  <c r="E638" i="13"/>
  <c r="E636" i="13"/>
  <c r="E634" i="13"/>
  <c r="E632" i="13"/>
  <c r="E630" i="13"/>
  <c r="E628" i="13"/>
  <c r="E626" i="13"/>
  <c r="E624" i="13"/>
  <c r="E622" i="13"/>
  <c r="E620" i="13"/>
  <c r="E618" i="13"/>
  <c r="E616" i="13"/>
  <c r="E614" i="13"/>
  <c r="E612" i="13"/>
  <c r="E610" i="13"/>
  <c r="E608" i="13"/>
  <c r="E606" i="13"/>
  <c r="E604" i="13"/>
  <c r="E602" i="13"/>
  <c r="E600" i="13"/>
  <c r="E598" i="13"/>
  <c r="E596" i="13"/>
  <c r="E594" i="13"/>
  <c r="E592" i="13"/>
  <c r="E590" i="13"/>
  <c r="E588" i="13"/>
  <c r="E586" i="13"/>
  <c r="E584" i="13"/>
  <c r="E582" i="13"/>
  <c r="E580" i="13"/>
  <c r="E578" i="13"/>
  <c r="E576" i="13"/>
  <c r="E574" i="13"/>
  <c r="E572" i="13"/>
  <c r="E570" i="13"/>
  <c r="E568" i="13"/>
  <c r="E566" i="13"/>
  <c r="E564" i="13"/>
  <c r="E562" i="13"/>
  <c r="E560" i="13"/>
  <c r="E558" i="13"/>
  <c r="E556" i="13"/>
  <c r="E554" i="13"/>
  <c r="E552" i="13"/>
  <c r="E550" i="13"/>
  <c r="E548" i="13"/>
  <c r="E546" i="13"/>
  <c r="E544" i="13"/>
  <c r="E542" i="13"/>
  <c r="E540" i="13"/>
  <c r="E538" i="13"/>
  <c r="E536" i="13"/>
  <c r="E534" i="13"/>
  <c r="E532" i="13"/>
  <c r="E530" i="13"/>
  <c r="E528" i="13"/>
  <c r="E526" i="13"/>
  <c r="E524" i="13"/>
  <c r="E522" i="13"/>
  <c r="E520" i="13"/>
  <c r="E518" i="13"/>
  <c r="E516" i="13"/>
  <c r="E514" i="13"/>
  <c r="E512" i="13"/>
  <c r="E510" i="13"/>
  <c r="E508" i="13"/>
  <c r="E506" i="13"/>
  <c r="E504" i="13"/>
  <c r="E502" i="13"/>
  <c r="E500" i="13"/>
  <c r="E498" i="13"/>
  <c r="E496" i="13"/>
  <c r="E494" i="13"/>
  <c r="E492" i="13"/>
  <c r="E490" i="13"/>
  <c r="E488" i="13"/>
  <c r="E486" i="13"/>
  <c r="E484" i="13"/>
  <c r="E482" i="13"/>
  <c r="E480" i="13"/>
  <c r="E478" i="13"/>
  <c r="E476" i="13"/>
  <c r="E474" i="13"/>
  <c r="E472" i="13"/>
  <c r="E470" i="13"/>
  <c r="E468" i="13"/>
  <c r="E466" i="13"/>
  <c r="E464" i="13"/>
  <c r="E462" i="13"/>
  <c r="E460" i="13"/>
  <c r="E458" i="13"/>
  <c r="E456" i="13"/>
  <c r="E454" i="13"/>
  <c r="E452" i="13"/>
  <c r="E450" i="13"/>
  <c r="E448" i="13"/>
  <c r="E446" i="13"/>
  <c r="E444" i="13"/>
  <c r="E442" i="13"/>
  <c r="E440" i="13"/>
  <c r="E438" i="13"/>
  <c r="E436" i="13"/>
  <c r="E434" i="13"/>
  <c r="E432" i="13"/>
  <c r="E430" i="13"/>
  <c r="E428" i="13"/>
  <c r="E426" i="13"/>
  <c r="E424" i="13"/>
  <c r="E422" i="13"/>
  <c r="E420" i="13"/>
  <c r="E418" i="13"/>
  <c r="E416" i="13"/>
  <c r="E414" i="13"/>
  <c r="E412" i="13"/>
  <c r="E410" i="13"/>
  <c r="E408" i="13"/>
  <c r="E406" i="13"/>
  <c r="E404" i="13"/>
  <c r="E402" i="13"/>
  <c r="E400" i="13"/>
  <c r="E398" i="13"/>
  <c r="E396" i="13"/>
  <c r="E394" i="13"/>
  <c r="E392" i="13"/>
  <c r="E390" i="13"/>
  <c r="E388" i="13"/>
  <c r="E386" i="13"/>
  <c r="E384" i="13"/>
  <c r="E382" i="13"/>
  <c r="E380" i="13"/>
  <c r="E378" i="13"/>
  <c r="E376" i="13"/>
  <c r="E374" i="13"/>
  <c r="E372" i="13"/>
  <c r="E370" i="13"/>
  <c r="E368" i="13"/>
  <c r="E366" i="13"/>
  <c r="E364" i="13"/>
  <c r="E362" i="13"/>
  <c r="E360" i="13"/>
  <c r="E358" i="13"/>
  <c r="E356" i="13"/>
  <c r="E354" i="13"/>
  <c r="E352" i="13"/>
  <c r="E350" i="13"/>
  <c r="E348" i="13"/>
  <c r="E346" i="13"/>
  <c r="E344" i="13"/>
  <c r="E342" i="13"/>
  <c r="E340" i="13"/>
  <c r="E338" i="13"/>
  <c r="E336" i="13"/>
  <c r="E334" i="13"/>
  <c r="E332" i="13"/>
  <c r="E330" i="13"/>
  <c r="E328" i="13"/>
  <c r="E326" i="13"/>
  <c r="E324" i="13"/>
  <c r="E322" i="13"/>
  <c r="E320" i="13"/>
  <c r="E318" i="13"/>
  <c r="E316" i="13"/>
  <c r="E314" i="13"/>
  <c r="E312" i="13"/>
  <c r="E310" i="13"/>
  <c r="E308" i="13"/>
  <c r="E306" i="13"/>
  <c r="E304" i="13"/>
  <c r="E302" i="13"/>
  <c r="E300" i="13"/>
  <c r="E298" i="13"/>
  <c r="E296" i="13"/>
  <c r="E294" i="13"/>
  <c r="E292" i="13"/>
  <c r="E290" i="13"/>
  <c r="E288" i="13"/>
  <c r="E286" i="13"/>
  <c r="E284" i="13"/>
  <c r="E282" i="13"/>
  <c r="E280" i="13"/>
  <c r="E278" i="13"/>
  <c r="E276" i="13"/>
  <c r="E274" i="13"/>
  <c r="E272" i="13"/>
  <c r="E270" i="13"/>
  <c r="E268" i="13"/>
  <c r="E266" i="13"/>
  <c r="E264" i="13"/>
  <c r="E262" i="13"/>
  <c r="E260" i="13"/>
  <c r="E258" i="13"/>
  <c r="E256" i="13"/>
  <c r="E254" i="13"/>
  <c r="E252" i="13"/>
  <c r="E250" i="13"/>
  <c r="E248" i="13"/>
  <c r="E246" i="13"/>
  <c r="E244" i="13"/>
  <c r="E242" i="13"/>
  <c r="E240" i="13"/>
  <c r="E238" i="13"/>
  <c r="E236" i="13"/>
  <c r="E234" i="13"/>
  <c r="E232" i="13"/>
  <c r="E230" i="13"/>
  <c r="E228" i="13"/>
  <c r="E226" i="13"/>
  <c r="E224" i="13"/>
  <c r="E222" i="13"/>
  <c r="E220" i="13"/>
  <c r="E218" i="13"/>
  <c r="E216" i="13"/>
  <c r="E214" i="13"/>
  <c r="E212" i="13"/>
  <c r="E210" i="13"/>
  <c r="E208" i="13"/>
  <c r="E206" i="13"/>
  <c r="E204" i="13"/>
  <c r="E202" i="13"/>
  <c r="E198" i="13"/>
  <c r="E196" i="13"/>
  <c r="E194" i="13"/>
  <c r="E192" i="13"/>
  <c r="E190" i="13"/>
  <c r="E188" i="13"/>
  <c r="E186" i="13"/>
  <c r="E184" i="13"/>
  <c r="E182" i="13"/>
  <c r="E180" i="13"/>
  <c r="E178" i="13"/>
  <c r="E176" i="13"/>
  <c r="E174" i="13"/>
  <c r="E172" i="13"/>
  <c r="E170" i="13"/>
  <c r="E168" i="13"/>
  <c r="E166" i="13"/>
  <c r="E164" i="13"/>
  <c r="E162" i="13"/>
  <c r="E160" i="13"/>
  <c r="E158" i="13"/>
  <c r="E156" i="13"/>
  <c r="E154" i="13"/>
  <c r="E152" i="13"/>
  <c r="E150" i="13"/>
  <c r="E148" i="13"/>
  <c r="E146" i="13"/>
  <c r="E144" i="13"/>
  <c r="E142" i="13"/>
  <c r="E140" i="13"/>
  <c r="E138" i="13"/>
  <c r="E136" i="13"/>
  <c r="E134" i="13"/>
  <c r="E132" i="13"/>
  <c r="E130" i="13"/>
  <c r="E128" i="13"/>
  <c r="E126" i="13"/>
  <c r="E124" i="13"/>
  <c r="E122" i="13"/>
  <c r="E120" i="13"/>
  <c r="E118" i="13"/>
  <c r="E116" i="13"/>
  <c r="E114" i="13"/>
  <c r="E112" i="13"/>
  <c r="E110" i="13"/>
  <c r="E108" i="13"/>
  <c r="E106" i="13"/>
  <c r="E104" i="13"/>
  <c r="E102" i="13"/>
  <c r="E100" i="13"/>
  <c r="E98" i="13"/>
  <c r="E96" i="13"/>
  <c r="E94" i="13"/>
  <c r="E92" i="13"/>
  <c r="E90" i="13"/>
  <c r="E88" i="13"/>
  <c r="E86" i="13"/>
  <c r="E84" i="13"/>
  <c r="E82" i="13"/>
  <c r="E80" i="13"/>
  <c r="E78" i="13"/>
  <c r="E76" i="13"/>
  <c r="E74" i="13"/>
  <c r="E72" i="13"/>
  <c r="E70" i="13"/>
  <c r="E68" i="13"/>
  <c r="E66" i="13"/>
  <c r="E64" i="13"/>
  <c r="E62" i="13"/>
  <c r="E60" i="13"/>
  <c r="E58" i="13"/>
  <c r="E56" i="13"/>
  <c r="E54" i="13"/>
  <c r="E52" i="13"/>
  <c r="E50" i="13"/>
  <c r="E48" i="13"/>
  <c r="E46" i="13"/>
  <c r="E44" i="13"/>
  <c r="E42" i="13"/>
  <c r="E40" i="13"/>
  <c r="E38" i="13"/>
  <c r="E36" i="13"/>
  <c r="E34" i="13"/>
  <c r="E32" i="13"/>
  <c r="E30" i="13"/>
  <c r="E28" i="13"/>
  <c r="E26" i="13"/>
  <c r="E24" i="13"/>
  <c r="E22" i="13"/>
  <c r="E20" i="13"/>
  <c r="E18" i="13"/>
  <c r="E16" i="13"/>
  <c r="E14" i="13"/>
  <c r="E12" i="13"/>
  <c r="E10" i="13"/>
  <c r="E8" i="13"/>
  <c r="E6" i="13"/>
  <c r="E4" i="13"/>
  <c r="E6554" i="13"/>
  <c r="E6552" i="13"/>
  <c r="E6550" i="13"/>
  <c r="E6548" i="13"/>
  <c r="E6546" i="13"/>
  <c r="E6544" i="13"/>
  <c r="E6542" i="13"/>
  <c r="E6540" i="13"/>
  <c r="E6538" i="13"/>
  <c r="E6536" i="13"/>
  <c r="E6534" i="13"/>
  <c r="E6532" i="13"/>
  <c r="E6530" i="13"/>
  <c r="E6528" i="13"/>
  <c r="E6526" i="13"/>
  <c r="E6524" i="13"/>
  <c r="E6522" i="13"/>
  <c r="E6520" i="13"/>
  <c r="E6518" i="13"/>
  <c r="E6516" i="13"/>
  <c r="E6514" i="13"/>
  <c r="E6512" i="13"/>
  <c r="E6510" i="13"/>
  <c r="E6508" i="13"/>
  <c r="E6506" i="13"/>
  <c r="E6504" i="13"/>
  <c r="E6502" i="13"/>
  <c r="E6500" i="13"/>
  <c r="E6498" i="13"/>
  <c r="E6496" i="13"/>
  <c r="E6494" i="13"/>
  <c r="E6492" i="13"/>
  <c r="E6490" i="13"/>
  <c r="E6488" i="13"/>
  <c r="E6486" i="13"/>
  <c r="E6484" i="13"/>
  <c r="E6482" i="13"/>
  <c r="E6480" i="13"/>
  <c r="E6478" i="13"/>
  <c r="E6476" i="13"/>
  <c r="E6474" i="13"/>
  <c r="E6472" i="13"/>
  <c r="E6470" i="13"/>
  <c r="E6468" i="13"/>
  <c r="E6466" i="13"/>
  <c r="E6464" i="13"/>
  <c r="E6462" i="13"/>
  <c r="E6460" i="13"/>
  <c r="E6458" i="13"/>
  <c r="E6456" i="13"/>
  <c r="E6454" i="13"/>
  <c r="E6452" i="13"/>
  <c r="E6450" i="13"/>
  <c r="E6448" i="13"/>
  <c r="E6446" i="13"/>
  <c r="E6444" i="13"/>
  <c r="E6442" i="13"/>
  <c r="E6440" i="13"/>
  <c r="E6438" i="13"/>
  <c r="E6436" i="13"/>
  <c r="E6434" i="13"/>
  <c r="E6432" i="13"/>
  <c r="E6430" i="13"/>
  <c r="E6428" i="13"/>
  <c r="E6426" i="13"/>
  <c r="E6424" i="13"/>
  <c r="E6422" i="13"/>
  <c r="E6420" i="13"/>
  <c r="E6418" i="13"/>
  <c r="E6416" i="13"/>
  <c r="E6414" i="13"/>
  <c r="E6412" i="13"/>
  <c r="E6410" i="13"/>
  <c r="E6408" i="13"/>
  <c r="E6406" i="13"/>
  <c r="E6404" i="13"/>
  <c r="E6402" i="13"/>
  <c r="E6400" i="13"/>
  <c r="E6398" i="13"/>
  <c r="E6396" i="13"/>
  <c r="E6394" i="13"/>
  <c r="E6392" i="13"/>
  <c r="E6390" i="13"/>
  <c r="E6388" i="13"/>
  <c r="E6386" i="13"/>
  <c r="E6384" i="13"/>
  <c r="E6382" i="13"/>
  <c r="E6380" i="13"/>
  <c r="E6378" i="13"/>
  <c r="E6376" i="13"/>
  <c r="E6374" i="13"/>
  <c r="E6372" i="13"/>
  <c r="E6370" i="13"/>
  <c r="E6368" i="13"/>
  <c r="E6366" i="13"/>
  <c r="E6364" i="13"/>
  <c r="E6362" i="13"/>
  <c r="E6360" i="13"/>
  <c r="E6358" i="13"/>
  <c r="E6356" i="13"/>
  <c r="E6354" i="13"/>
  <c r="E6352" i="13"/>
  <c r="E6350" i="13"/>
  <c r="E6348" i="13"/>
  <c r="E6346" i="13"/>
  <c r="E6344" i="13"/>
  <c r="E6342" i="13"/>
  <c r="E6340" i="13"/>
  <c r="E6338" i="13"/>
  <c r="E6336" i="13"/>
  <c r="E6334" i="13"/>
  <c r="E6332" i="13"/>
  <c r="E6330" i="13"/>
  <c r="E6328" i="13"/>
  <c r="E6326" i="13"/>
  <c r="E6324" i="13"/>
  <c r="E6322" i="13"/>
  <c r="E6320" i="13"/>
  <c r="E6318" i="13"/>
  <c r="E6316" i="13"/>
  <c r="E6314" i="13"/>
  <c r="E6312" i="13"/>
  <c r="E6310" i="13"/>
  <c r="E6308" i="13"/>
  <c r="E6306" i="13"/>
  <c r="E6304" i="13"/>
  <c r="E6302" i="13"/>
  <c r="E6300" i="13"/>
  <c r="E6298" i="13"/>
  <c r="E6296" i="13"/>
  <c r="E6294" i="13"/>
  <c r="E6292" i="13"/>
  <c r="E6290" i="13"/>
  <c r="E6288" i="13"/>
  <c r="E6286" i="13"/>
  <c r="E6284" i="13"/>
  <c r="E6282" i="13"/>
  <c r="E6280" i="13"/>
  <c r="E6278" i="13"/>
  <c r="E6276" i="13"/>
  <c r="E6274" i="13"/>
  <c r="E6272" i="13"/>
  <c r="E6270" i="13"/>
  <c r="E6268" i="13"/>
  <c r="E6266" i="13"/>
  <c r="E6264" i="13"/>
  <c r="E6262" i="13"/>
  <c r="E6260" i="13"/>
  <c r="E6258" i="13"/>
  <c r="E6256" i="13"/>
  <c r="E6254" i="13"/>
  <c r="E6252" i="13"/>
  <c r="E6250" i="13"/>
  <c r="E6248" i="13"/>
  <c r="E6246" i="13"/>
  <c r="E6244" i="13"/>
  <c r="E6242" i="13"/>
  <c r="E6240" i="13"/>
  <c r="E6238" i="13"/>
  <c r="E6236" i="13"/>
  <c r="E6234" i="13"/>
  <c r="E6232" i="13"/>
  <c r="E6230" i="13"/>
  <c r="E6228" i="13"/>
  <c r="E6226" i="13"/>
  <c r="E6224" i="13"/>
  <c r="E6222" i="13"/>
  <c r="E6220" i="13"/>
  <c r="E6218" i="13"/>
  <c r="E6216" i="13"/>
  <c r="E6214" i="13"/>
  <c r="E6212" i="13"/>
  <c r="E6210" i="13"/>
  <c r="E6208" i="13"/>
  <c r="E6206" i="13"/>
  <c r="E6204" i="13"/>
  <c r="E6202" i="13"/>
  <c r="E6200" i="13"/>
  <c r="E6198" i="13"/>
  <c r="E6196" i="13"/>
  <c r="E6194" i="13"/>
  <c r="E6192" i="13"/>
  <c r="E6190" i="13"/>
  <c r="E6188" i="13"/>
  <c r="E6186" i="13"/>
  <c r="E6184" i="13"/>
  <c r="E6182" i="13"/>
  <c r="E6180" i="13"/>
  <c r="E6178" i="13"/>
  <c r="E6176" i="13"/>
  <c r="E6174" i="13"/>
  <c r="E6172" i="13"/>
  <c r="E6170" i="13"/>
  <c r="E6168" i="13"/>
  <c r="E6166" i="13"/>
  <c r="E6164" i="13"/>
  <c r="E6162" i="13"/>
  <c r="E6160" i="13"/>
  <c r="E6158" i="13"/>
  <c r="E6156" i="13"/>
  <c r="E6154" i="13"/>
  <c r="E6152" i="13"/>
  <c r="E6150" i="13"/>
  <c r="E6148" i="13"/>
  <c r="E6146" i="13"/>
  <c r="E6144" i="13"/>
  <c r="E6142" i="13"/>
  <c r="E6140" i="13"/>
  <c r="E6138" i="13"/>
  <c r="E6136" i="13"/>
  <c r="E6134" i="13"/>
  <c r="E6132" i="13"/>
  <c r="E6130" i="13"/>
  <c r="E6128" i="13"/>
  <c r="E6126" i="13"/>
  <c r="E6124" i="13"/>
  <c r="E6122" i="13"/>
  <c r="E6120" i="13"/>
  <c r="E6118" i="13"/>
  <c r="E6116" i="13"/>
  <c r="E6114" i="13"/>
  <c r="E6112" i="13"/>
  <c r="E6110" i="13"/>
  <c r="E6108" i="13"/>
  <c r="E6106" i="13"/>
  <c r="E6104" i="13"/>
  <c r="E6102" i="13"/>
  <c r="E6100" i="13"/>
  <c r="E6098" i="13"/>
  <c r="E6096" i="13"/>
  <c r="E6094" i="13"/>
  <c r="E6092" i="13"/>
  <c r="E6090" i="13"/>
  <c r="E6088" i="13"/>
  <c r="E6086" i="13"/>
  <c r="E6084" i="13"/>
  <c r="E6082" i="13"/>
  <c r="E6080" i="13"/>
  <c r="E6078" i="13"/>
  <c r="E6076" i="13"/>
  <c r="E6074" i="13"/>
  <c r="E6072" i="13"/>
  <c r="E6070" i="13"/>
  <c r="E6068" i="13"/>
  <c r="E6066" i="13"/>
  <c r="E6064" i="13"/>
  <c r="E6062" i="13"/>
  <c r="E6060" i="13"/>
  <c r="E6058" i="13"/>
  <c r="E6056" i="13"/>
  <c r="E6054" i="13"/>
  <c r="E6052" i="13"/>
  <c r="E6050" i="13"/>
  <c r="E6048" i="13"/>
  <c r="E6046" i="13"/>
  <c r="E6044" i="13"/>
  <c r="E6042" i="13"/>
  <c r="E6040" i="13"/>
  <c r="E6038" i="13"/>
  <c r="E6036" i="13"/>
  <c r="E6034" i="13"/>
  <c r="E6032" i="13"/>
  <c r="E6030" i="13"/>
  <c r="E6028" i="13"/>
  <c r="E6026" i="13"/>
  <c r="E6024" i="13"/>
  <c r="E6022" i="13"/>
  <c r="E6020" i="13"/>
  <c r="E6018" i="13"/>
  <c r="E6016" i="13"/>
  <c r="E6014" i="13"/>
  <c r="E6012" i="13"/>
  <c r="E6010" i="13"/>
  <c r="E6008" i="13"/>
  <c r="E6006" i="13"/>
  <c r="E6004" i="13"/>
  <c r="E6002" i="13"/>
  <c r="E6000" i="13"/>
  <c r="E5998" i="13"/>
  <c r="E5996" i="13"/>
  <c r="E5994" i="13"/>
  <c r="E5992" i="13"/>
  <c r="E5990" i="13"/>
  <c r="E5988" i="13"/>
  <c r="E5986" i="13"/>
  <c r="E5984" i="13"/>
  <c r="E5982" i="13"/>
  <c r="E5980" i="13"/>
  <c r="E5978" i="13"/>
  <c r="E5976" i="13"/>
  <c r="E5974" i="13"/>
  <c r="E5972" i="13"/>
  <c r="E5970" i="13"/>
  <c r="E5968" i="13"/>
  <c r="E5966" i="13"/>
  <c r="E5964" i="13"/>
  <c r="E5962" i="13"/>
  <c r="E5960" i="13"/>
  <c r="E5958" i="13"/>
  <c r="E5956" i="13"/>
  <c r="E5954" i="13"/>
  <c r="E5952" i="13"/>
  <c r="E5950" i="13"/>
  <c r="E5948" i="13"/>
  <c r="E5946" i="13"/>
  <c r="E5944" i="13"/>
  <c r="E5942" i="13"/>
  <c r="E5940" i="13"/>
  <c r="E5938" i="13"/>
  <c r="E5936" i="13"/>
  <c r="E5934" i="13"/>
  <c r="E5932" i="13"/>
  <c r="E5930" i="13"/>
  <c r="E5928" i="13"/>
  <c r="E5926" i="13"/>
  <c r="E5924" i="13"/>
  <c r="E5922" i="13"/>
  <c r="E5920" i="13"/>
  <c r="E5918" i="13"/>
  <c r="E5916" i="13"/>
  <c r="E5914" i="13"/>
  <c r="E5912" i="13"/>
  <c r="E5910" i="13"/>
  <c r="E5908" i="13"/>
  <c r="E5906" i="13"/>
  <c r="E5904" i="13"/>
  <c r="E5902" i="13"/>
  <c r="E5900" i="13"/>
  <c r="E5898" i="13"/>
  <c r="E5896" i="13"/>
  <c r="E5894" i="13"/>
  <c r="E5892" i="13"/>
  <c r="E5890" i="13"/>
  <c r="E5888" i="13"/>
  <c r="E5886" i="13"/>
  <c r="E5884" i="13"/>
  <c r="E5882" i="13"/>
  <c r="E5880" i="13"/>
  <c r="E5878" i="13"/>
  <c r="E5876" i="13"/>
  <c r="E5874" i="13"/>
  <c r="E5872" i="13"/>
  <c r="E5870" i="13"/>
  <c r="E5868" i="13"/>
  <c r="E5866" i="13"/>
  <c r="E5864" i="13"/>
  <c r="E5862" i="13"/>
  <c r="E5860" i="13"/>
  <c r="E5858" i="13"/>
  <c r="E5856" i="13"/>
  <c r="E5854" i="13"/>
  <c r="E5852" i="13"/>
  <c r="E5850" i="13"/>
  <c r="E5848" i="13"/>
  <c r="E5846" i="13"/>
  <c r="E5844" i="13"/>
  <c r="E5842" i="13"/>
  <c r="E5840" i="13"/>
  <c r="E5838" i="13"/>
  <c r="E5836" i="13"/>
  <c r="E5834" i="13"/>
  <c r="E5832" i="13"/>
  <c r="E5830" i="13"/>
  <c r="E5828" i="13"/>
  <c r="E5826" i="13"/>
  <c r="E5824" i="13"/>
  <c r="E5822" i="13"/>
  <c r="E5820" i="13"/>
  <c r="E5818" i="13"/>
  <c r="E5816" i="13"/>
  <c r="E5814" i="13"/>
  <c r="E5812" i="13"/>
  <c r="E5810" i="13"/>
  <c r="E5808" i="13"/>
  <c r="E5806" i="13"/>
  <c r="E5804" i="13"/>
  <c r="E5802" i="13"/>
  <c r="E5800" i="13"/>
  <c r="E5798" i="13"/>
  <c r="E5796" i="13"/>
  <c r="E5794" i="13"/>
  <c r="E5792" i="13"/>
  <c r="E5790" i="13"/>
  <c r="E5788" i="13"/>
  <c r="E5786" i="13"/>
  <c r="E5784" i="13"/>
  <c r="E5782" i="13"/>
  <c r="E5780" i="13"/>
  <c r="E5778" i="13"/>
  <c r="E5776" i="13"/>
  <c r="E5774" i="13"/>
  <c r="E5772" i="13"/>
  <c r="E5770" i="13"/>
  <c r="E5768" i="13"/>
  <c r="E5766" i="13"/>
  <c r="E5764" i="13"/>
  <c r="E5762" i="13"/>
  <c r="E5760" i="13"/>
  <c r="E5758" i="13"/>
  <c r="E5756" i="13"/>
  <c r="E5754" i="13"/>
  <c r="E5752" i="13"/>
  <c r="E5750" i="13"/>
  <c r="E5748" i="13"/>
  <c r="E5746" i="13"/>
  <c r="E5744" i="13"/>
  <c r="E5742" i="13"/>
  <c r="E5740" i="13"/>
  <c r="E5738" i="13"/>
  <c r="E5736" i="13"/>
  <c r="E5734" i="13"/>
  <c r="E5732" i="13"/>
  <c r="E5730" i="13"/>
  <c r="E5728" i="13"/>
  <c r="E5726" i="13"/>
  <c r="E5724" i="13"/>
  <c r="E5722" i="13"/>
  <c r="E5720" i="13"/>
  <c r="E5718" i="13"/>
  <c r="E5716" i="13"/>
  <c r="E5714" i="13"/>
  <c r="E5712" i="13"/>
  <c r="E5710" i="13"/>
  <c r="E5708" i="13"/>
  <c r="E5706" i="13"/>
  <c r="E5704" i="13"/>
  <c r="E5702" i="13"/>
  <c r="E5700" i="13"/>
  <c r="E5698" i="13"/>
  <c r="E5696" i="13"/>
  <c r="E5694" i="13"/>
  <c r="E5692" i="13"/>
  <c r="E5690" i="13"/>
  <c r="E5688" i="13"/>
  <c r="E5686" i="13"/>
  <c r="E5684" i="13"/>
  <c r="E5682" i="13"/>
  <c r="E5680" i="13"/>
  <c r="E5678" i="13"/>
  <c r="E5676" i="13"/>
  <c r="E5674" i="13"/>
  <c r="E5672" i="13"/>
  <c r="E5670" i="13"/>
  <c r="E5668" i="13"/>
  <c r="E5666" i="13"/>
  <c r="E5664" i="13"/>
  <c r="E5662" i="13"/>
  <c r="E5660" i="13"/>
  <c r="E5658" i="13"/>
  <c r="E5656" i="13"/>
  <c r="E5654" i="13"/>
  <c r="E5652" i="13"/>
  <c r="E5650" i="13"/>
  <c r="E5648" i="13"/>
  <c r="E5646" i="13"/>
  <c r="E5644" i="13"/>
  <c r="E5642" i="13"/>
  <c r="E5640" i="13"/>
  <c r="E5638" i="13"/>
  <c r="E5636" i="13"/>
  <c r="E5634" i="13"/>
  <c r="E5632" i="13"/>
  <c r="E5630" i="13"/>
  <c r="E5628" i="13"/>
  <c r="E5626" i="13"/>
  <c r="E5624" i="13"/>
  <c r="E5622" i="13"/>
  <c r="E5620" i="13"/>
  <c r="E5618" i="13"/>
  <c r="E5616" i="13"/>
  <c r="E5614" i="13"/>
  <c r="E5612" i="13"/>
  <c r="E5610" i="13"/>
  <c r="E5608" i="13"/>
  <c r="E5606" i="13"/>
  <c r="E5604" i="13"/>
  <c r="E5602" i="13"/>
  <c r="E5600" i="13"/>
  <c r="E5598" i="13"/>
  <c r="E5596" i="13"/>
  <c r="E5594" i="13"/>
  <c r="E5592" i="13"/>
  <c r="E5590" i="13"/>
  <c r="E5588" i="13"/>
  <c r="E5586" i="13"/>
  <c r="E5584" i="13"/>
  <c r="E5582" i="13"/>
  <c r="E5580" i="13"/>
  <c r="E5578" i="13"/>
  <c r="E5576" i="13"/>
  <c r="E5574" i="13"/>
  <c r="E5572" i="13"/>
  <c r="E5570" i="13"/>
  <c r="E5568" i="13"/>
  <c r="E5566" i="13"/>
  <c r="E5564" i="13"/>
  <c r="E5562" i="13"/>
  <c r="E5560" i="13"/>
  <c r="E5558" i="13"/>
  <c r="E5556" i="13"/>
  <c r="E5554" i="13"/>
  <c r="E5552" i="13"/>
  <c r="E5550" i="13"/>
  <c r="E5548" i="13"/>
  <c r="E5546" i="13"/>
  <c r="E5544" i="13"/>
  <c r="E5542" i="13"/>
  <c r="E5540" i="13"/>
  <c r="E5538" i="13"/>
  <c r="E5536" i="13"/>
  <c r="E5534" i="13"/>
  <c r="E5532" i="13"/>
  <c r="E5530" i="13"/>
  <c r="E5528" i="13"/>
  <c r="E5526" i="13"/>
  <c r="E5524" i="13"/>
  <c r="E5522" i="13"/>
  <c r="E5520" i="13"/>
  <c r="E5518" i="13"/>
  <c r="E5516" i="13"/>
  <c r="E5514" i="13"/>
  <c r="E5512" i="13"/>
  <c r="E5510" i="13"/>
  <c r="E5508" i="13"/>
  <c r="E5506" i="13"/>
  <c r="E5504" i="13"/>
  <c r="E5502" i="13"/>
  <c r="E5500" i="13"/>
  <c r="E5498" i="13"/>
  <c r="E5496" i="13"/>
  <c r="E5494" i="13"/>
  <c r="E5492" i="13"/>
  <c r="E5490" i="13"/>
  <c r="E5488" i="13"/>
  <c r="E5486" i="13"/>
  <c r="E5484" i="13"/>
  <c r="E5482" i="13"/>
  <c r="E5480" i="13"/>
  <c r="E5478" i="13"/>
  <c r="E5476" i="13"/>
  <c r="E5474" i="13"/>
  <c r="E5472" i="13"/>
  <c r="E5470" i="13"/>
  <c r="E5468" i="13"/>
  <c r="E5466" i="13"/>
  <c r="E5464" i="13"/>
  <c r="E5462" i="13"/>
  <c r="E5460" i="13"/>
  <c r="E5458" i="13"/>
  <c r="E5456" i="13"/>
  <c r="E5454" i="13"/>
  <c r="E5452" i="13"/>
  <c r="E5450" i="13"/>
  <c r="E5448" i="13"/>
  <c r="E5446" i="13"/>
  <c r="E5444" i="13"/>
  <c r="E5442" i="13"/>
  <c r="E5440" i="13"/>
  <c r="E5438" i="13"/>
  <c r="E5436" i="13"/>
  <c r="E5434" i="13"/>
  <c r="E5432" i="13"/>
  <c r="E5430" i="13"/>
  <c r="E5428" i="13"/>
  <c r="E5426" i="13"/>
  <c r="E5424" i="13"/>
  <c r="E5422" i="13"/>
  <c r="E5420" i="13"/>
  <c r="E5418" i="13"/>
  <c r="E5416" i="13"/>
  <c r="E5414" i="13"/>
  <c r="E5412" i="13"/>
  <c r="E5410" i="13"/>
  <c r="E5408" i="13"/>
  <c r="E5406" i="13"/>
  <c r="E5404" i="13"/>
  <c r="E5402" i="13"/>
  <c r="E5400" i="13"/>
  <c r="E5398" i="13"/>
  <c r="E5396" i="13"/>
  <c r="E5394" i="13"/>
  <c r="E5392" i="13"/>
  <c r="E5390" i="13"/>
  <c r="E5388" i="13"/>
  <c r="E5386" i="13"/>
  <c r="E5384" i="13"/>
  <c r="E5382" i="13"/>
  <c r="E5380" i="13"/>
  <c r="E5378" i="13"/>
  <c r="E5376" i="13"/>
  <c r="E5374" i="13"/>
  <c r="E5372" i="13"/>
  <c r="E5370" i="13"/>
  <c r="E5368" i="13"/>
  <c r="E5366" i="13"/>
  <c r="E5364" i="13"/>
  <c r="E5362" i="13"/>
  <c r="E5360" i="13"/>
  <c r="E5358" i="13"/>
  <c r="E5356" i="13"/>
  <c r="E5354" i="13"/>
  <c r="E5352" i="13"/>
  <c r="E5350" i="13"/>
  <c r="E5348" i="13"/>
  <c r="E5346" i="13"/>
  <c r="E5344" i="13"/>
  <c r="E5342" i="13"/>
  <c r="E5340" i="13"/>
  <c r="E5338" i="13"/>
  <c r="E5336" i="13"/>
  <c r="E5334" i="13"/>
  <c r="E5332" i="13"/>
  <c r="E5330" i="13"/>
  <c r="E5328" i="13"/>
  <c r="E5326" i="13"/>
  <c r="E5324" i="13"/>
  <c r="E5322" i="13"/>
  <c r="E5320" i="13"/>
  <c r="E5318" i="13"/>
  <c r="E5316" i="13"/>
  <c r="E5314" i="13"/>
  <c r="E5312" i="13"/>
  <c r="E5310" i="13"/>
  <c r="E5308" i="13"/>
  <c r="E5306" i="13"/>
  <c r="E5304" i="13"/>
  <c r="E5302" i="13"/>
  <c r="E5300" i="13"/>
  <c r="E5298" i="13"/>
  <c r="E5296" i="13"/>
  <c r="E5294" i="13"/>
  <c r="E5292" i="13"/>
  <c r="E5290" i="13"/>
  <c r="E5288" i="13"/>
  <c r="E5286" i="13"/>
  <c r="E5284" i="13"/>
  <c r="E5282" i="13"/>
  <c r="E5280" i="13"/>
  <c r="E5278" i="13"/>
  <c r="E5276" i="13"/>
  <c r="E5274" i="13"/>
  <c r="E5272" i="13"/>
  <c r="E5270" i="13"/>
  <c r="E5268" i="13"/>
  <c r="E5266" i="13"/>
  <c r="E5264" i="13"/>
  <c r="E5262" i="13"/>
  <c r="E5260" i="13"/>
  <c r="E5258" i="13"/>
  <c r="E5256" i="13"/>
  <c r="E5254" i="13"/>
  <c r="E5252" i="13"/>
  <c r="E5250" i="13"/>
  <c r="E5248" i="13"/>
  <c r="E5246" i="13"/>
  <c r="E5244" i="13"/>
  <c r="E5242" i="13"/>
  <c r="E5240" i="13"/>
  <c r="E5238" i="13"/>
  <c r="E5236" i="13"/>
  <c r="E5234" i="13"/>
  <c r="E5232" i="13"/>
  <c r="E5230" i="13"/>
  <c r="E5228" i="13"/>
  <c r="E5226" i="13"/>
  <c r="E5224" i="13"/>
  <c r="E5222" i="13"/>
  <c r="E5220" i="13"/>
  <c r="E5218" i="13"/>
  <c r="E5216" i="13"/>
  <c r="E5214" i="13"/>
  <c r="E5212" i="13"/>
  <c r="E5210" i="13"/>
  <c r="E5208" i="13"/>
  <c r="E5206" i="13"/>
  <c r="E5204" i="13"/>
  <c r="E5202" i="13"/>
  <c r="E5200" i="13"/>
  <c r="E5198" i="13"/>
  <c r="E5196" i="13"/>
  <c r="E5194" i="13"/>
  <c r="E5192" i="13"/>
  <c r="E5190" i="13"/>
  <c r="E5188" i="13"/>
  <c r="E5186" i="13"/>
  <c r="E5184" i="13"/>
  <c r="E5182" i="13"/>
  <c r="E5180" i="13"/>
  <c r="E5178" i="13"/>
  <c r="E5176" i="13"/>
  <c r="E5174" i="13"/>
  <c r="E5172" i="13"/>
  <c r="E5170" i="13"/>
  <c r="E5168" i="13"/>
  <c r="E5166" i="13"/>
  <c r="E5164" i="13"/>
  <c r="E5162" i="13"/>
  <c r="E5160" i="13"/>
  <c r="E5158" i="13"/>
  <c r="E5156" i="13"/>
  <c r="E5154" i="13"/>
  <c r="E5152" i="13"/>
  <c r="E5150" i="13"/>
  <c r="E5148" i="13"/>
  <c r="E5146" i="13"/>
  <c r="E5144" i="13"/>
  <c r="E5142" i="13"/>
  <c r="E5140" i="13"/>
  <c r="E5138" i="13"/>
  <c r="E5136" i="13"/>
  <c r="E5134" i="13"/>
  <c r="E5132" i="13"/>
  <c r="E5130" i="13"/>
  <c r="E5128" i="13"/>
  <c r="E5126" i="13"/>
  <c r="E5124" i="13"/>
  <c r="E5122" i="13"/>
  <c r="E5120" i="13"/>
  <c r="E5118" i="13"/>
  <c r="E5116" i="13"/>
  <c r="E5114" i="13"/>
  <c r="E5112" i="13"/>
  <c r="E5110" i="13"/>
  <c r="E5108" i="13"/>
  <c r="E5106" i="13"/>
  <c r="E5104" i="13"/>
  <c r="E5102" i="13"/>
  <c r="E5100" i="13"/>
  <c r="E5098" i="13"/>
  <c r="E5096" i="13"/>
  <c r="E5094" i="13"/>
  <c r="E5092" i="13"/>
  <c r="E8761" i="13"/>
  <c r="E8759" i="13"/>
  <c r="E8757" i="13"/>
  <c r="E8755" i="13"/>
  <c r="E8753" i="13"/>
  <c r="E8751" i="13"/>
  <c r="E8749" i="13"/>
  <c r="E8747" i="13"/>
  <c r="E8745" i="13"/>
  <c r="E8743" i="13"/>
  <c r="E8741" i="13"/>
  <c r="E8739" i="13"/>
  <c r="E8737" i="13"/>
  <c r="E8735" i="13"/>
  <c r="E8733" i="13"/>
  <c r="E8731" i="13"/>
  <c r="E8729" i="13"/>
  <c r="E8727" i="13"/>
  <c r="E8725" i="13"/>
  <c r="E8723" i="13"/>
  <c r="E8721" i="13"/>
  <c r="E8719" i="13"/>
  <c r="E8717" i="13"/>
  <c r="E8715" i="13"/>
  <c r="E8713" i="13"/>
  <c r="E8711" i="13"/>
  <c r="E8709" i="13"/>
  <c r="E8707" i="13"/>
  <c r="E8705" i="13"/>
  <c r="E8703" i="13"/>
  <c r="E8701" i="13"/>
  <c r="E8699" i="13"/>
  <c r="E8697" i="13"/>
  <c r="E8695" i="13"/>
  <c r="E8693" i="13"/>
  <c r="E8691" i="13"/>
  <c r="E8689" i="13"/>
  <c r="E8687" i="13"/>
  <c r="E8685" i="13"/>
  <c r="E8683" i="13"/>
  <c r="E8681" i="13"/>
  <c r="E8679" i="13"/>
  <c r="E8677" i="13"/>
  <c r="E8675" i="13"/>
  <c r="E8673" i="13"/>
  <c r="E8671" i="13"/>
  <c r="E8669" i="13"/>
  <c r="E8667" i="13"/>
  <c r="E8665" i="13"/>
  <c r="E8663" i="13"/>
  <c r="E8661" i="13"/>
  <c r="E8659" i="13"/>
  <c r="E8657" i="13"/>
  <c r="E8655" i="13"/>
  <c r="E8653" i="13"/>
  <c r="E8651" i="13"/>
  <c r="E8649" i="13"/>
  <c r="E8647" i="13"/>
  <c r="E8645" i="13"/>
  <c r="E8643" i="13"/>
  <c r="E8641" i="13"/>
  <c r="E8639" i="13"/>
  <c r="E8637" i="13"/>
  <c r="E8635" i="13"/>
  <c r="E8633" i="13"/>
  <c r="E8631" i="13"/>
  <c r="E8629" i="13"/>
  <c r="E8627" i="13"/>
  <c r="E8625" i="13"/>
  <c r="E8623" i="13"/>
  <c r="E8621" i="13"/>
  <c r="E8619" i="13"/>
  <c r="E8617" i="13"/>
  <c r="E8615" i="13"/>
  <c r="E8613" i="13"/>
  <c r="E8611" i="13"/>
  <c r="E8609" i="13"/>
  <c r="E8607" i="13"/>
  <c r="E8605" i="13"/>
  <c r="E8603" i="13"/>
  <c r="E8601" i="13"/>
  <c r="E8599" i="13"/>
  <c r="E8597" i="13"/>
  <c r="E8595" i="13"/>
  <c r="E8593" i="13"/>
  <c r="E8591" i="13"/>
  <c r="E8589" i="13"/>
  <c r="E8587" i="13"/>
  <c r="E8585" i="13"/>
  <c r="E8583" i="13"/>
  <c r="E8581" i="13"/>
  <c r="E8579" i="13"/>
  <c r="E8577" i="13"/>
  <c r="E8575" i="13"/>
  <c r="E8573" i="13"/>
  <c r="E8571" i="13"/>
  <c r="E8569" i="13"/>
  <c r="E8567" i="13"/>
  <c r="E8565" i="13"/>
  <c r="E8563" i="13"/>
  <c r="E8561" i="13"/>
  <c r="E8559" i="13"/>
  <c r="E8557" i="13"/>
  <c r="E8555" i="13"/>
  <c r="E8553" i="13"/>
  <c r="E8551" i="13"/>
  <c r="E8549" i="13"/>
  <c r="E8547" i="13"/>
  <c r="E8545" i="13"/>
  <c r="E8543" i="13"/>
  <c r="E8541" i="13"/>
  <c r="E8539" i="13"/>
  <c r="E8537" i="13"/>
  <c r="E8535" i="13"/>
  <c r="E8533" i="13"/>
  <c r="E8531" i="13"/>
  <c r="E8529" i="13"/>
  <c r="E8527" i="13"/>
  <c r="E8525" i="13"/>
  <c r="E8523" i="13"/>
  <c r="E8521" i="13"/>
  <c r="E8519" i="13"/>
  <c r="E8517" i="13"/>
  <c r="E8515" i="13"/>
  <c r="E8513" i="13"/>
  <c r="E8511" i="13"/>
  <c r="E8509" i="13"/>
  <c r="E8507" i="13"/>
  <c r="E8505" i="13"/>
  <c r="E8503" i="13"/>
  <c r="E8501" i="13"/>
  <c r="E8499" i="13"/>
  <c r="E8497" i="13"/>
  <c r="E8495" i="13"/>
  <c r="E8493" i="13"/>
  <c r="E8491" i="13"/>
  <c r="E8489" i="13"/>
  <c r="E8487" i="13"/>
  <c r="E8485" i="13"/>
  <c r="E8483" i="13"/>
  <c r="E8481" i="13"/>
  <c r="E8479" i="13"/>
  <c r="E8477" i="13"/>
  <c r="E8475" i="13"/>
  <c r="E8473" i="13"/>
  <c r="E8471" i="13"/>
  <c r="E8469" i="13"/>
  <c r="E8467" i="13"/>
  <c r="E8465" i="13"/>
  <c r="E8463" i="13"/>
  <c r="E8461" i="13"/>
  <c r="E8459" i="13"/>
  <c r="E8457" i="13"/>
  <c r="E8455" i="13"/>
  <c r="E8453" i="13"/>
  <c r="E8451" i="13"/>
  <c r="E8449" i="13"/>
  <c r="E8447" i="13"/>
  <c r="E8445" i="13"/>
  <c r="E8443" i="13"/>
  <c r="E8441" i="13"/>
  <c r="E8439" i="13"/>
  <c r="E8437" i="13"/>
  <c r="E8435" i="13"/>
  <c r="E8433" i="13"/>
  <c r="E8431" i="13"/>
  <c r="E8429" i="13"/>
  <c r="E8427" i="13"/>
  <c r="E8425" i="13"/>
  <c r="E8423" i="13"/>
  <c r="E8421" i="13"/>
  <c r="E8419" i="13"/>
  <c r="E8417" i="13"/>
  <c r="E8415" i="13"/>
  <c r="E8413" i="13"/>
  <c r="E8411" i="13"/>
  <c r="E8409" i="13"/>
  <c r="E8407" i="13"/>
  <c r="E8405" i="13"/>
  <c r="E8403" i="13"/>
  <c r="E8401" i="13"/>
  <c r="E8399" i="13"/>
  <c r="E8397" i="13"/>
  <c r="E8395" i="13"/>
  <c r="E8393" i="13"/>
  <c r="E8391" i="13"/>
  <c r="E8389" i="13"/>
  <c r="E8387" i="13"/>
  <c r="E8385" i="13"/>
  <c r="E8383" i="13"/>
  <c r="E8381" i="13"/>
  <c r="E8379" i="13"/>
  <c r="E8377" i="13"/>
  <c r="E8375" i="13"/>
  <c r="E8373" i="13"/>
  <c r="E8371" i="13"/>
  <c r="E8369" i="13"/>
  <c r="E8367" i="13"/>
  <c r="E8365" i="13"/>
  <c r="E8363" i="13"/>
  <c r="E8361" i="13"/>
  <c r="E8359" i="13"/>
  <c r="E8357" i="13"/>
  <c r="E8355" i="13"/>
  <c r="E8353" i="13"/>
  <c r="E8351" i="13"/>
  <c r="E8349" i="13"/>
  <c r="E8347" i="13"/>
  <c r="E8345" i="13"/>
  <c r="E8343" i="13"/>
  <c r="E8341" i="13"/>
  <c r="E8339" i="13"/>
  <c r="E8337" i="13"/>
  <c r="E8335" i="13"/>
  <c r="E8333" i="13"/>
  <c r="E8331" i="13"/>
  <c r="E8329" i="13"/>
  <c r="E8327" i="13"/>
  <c r="E8325" i="13"/>
  <c r="E8323" i="13"/>
  <c r="E8321" i="13"/>
  <c r="E8319" i="13"/>
  <c r="E8317" i="13"/>
  <c r="E8315" i="13"/>
  <c r="E8313" i="13"/>
  <c r="E8311" i="13"/>
  <c r="E8309" i="13"/>
  <c r="E8307" i="13"/>
  <c r="E8305" i="13"/>
  <c r="E8303" i="13"/>
  <c r="E8301" i="13"/>
  <c r="E8299" i="13"/>
  <c r="E8297" i="13"/>
  <c r="E8295" i="13"/>
  <c r="E8293" i="13"/>
  <c r="E8291" i="13"/>
  <c r="E8289" i="13"/>
  <c r="E8287" i="13"/>
  <c r="E8285" i="13"/>
  <c r="E8283" i="13"/>
  <c r="E8281" i="13"/>
  <c r="E8279" i="13"/>
  <c r="E8277" i="13"/>
  <c r="E8275" i="13"/>
  <c r="E8273" i="13"/>
  <c r="E8271" i="13"/>
  <c r="E8269" i="13"/>
  <c r="E8267" i="13"/>
  <c r="E8265" i="13"/>
  <c r="E8263" i="13"/>
  <c r="E8261" i="13"/>
  <c r="E8259" i="13"/>
  <c r="E8257" i="13"/>
  <c r="E8255" i="13"/>
  <c r="E8253" i="13"/>
  <c r="E8251" i="13"/>
  <c r="E8249" i="13"/>
  <c r="E8247" i="13"/>
  <c r="E8245" i="13"/>
  <c r="E8243" i="13"/>
  <c r="E8241" i="13"/>
  <c r="E8239" i="13"/>
  <c r="E8237" i="13"/>
  <c r="E8235" i="13"/>
  <c r="E8233" i="13"/>
  <c r="E8231" i="13"/>
  <c r="E8229" i="13"/>
  <c r="E8227" i="13"/>
  <c r="E8225" i="13"/>
  <c r="E8223" i="13"/>
  <c r="E8221" i="13"/>
  <c r="E8219" i="13"/>
  <c r="E8217" i="13"/>
  <c r="E8215" i="13"/>
  <c r="E8213" i="13"/>
  <c r="E8211" i="13"/>
  <c r="E8209" i="13"/>
  <c r="E8207" i="13"/>
  <c r="E8205" i="13"/>
  <c r="E8203" i="13"/>
  <c r="E8201" i="13"/>
  <c r="E8199" i="13"/>
  <c r="E8197" i="13"/>
  <c r="E8195" i="13"/>
  <c r="E8193" i="13"/>
  <c r="E8191" i="13"/>
  <c r="E8189" i="13"/>
  <c r="E8187" i="13"/>
  <c r="E8185" i="13"/>
  <c r="E8183" i="13"/>
  <c r="E8181" i="13"/>
  <c r="E8179" i="13"/>
  <c r="E8177" i="13"/>
  <c r="E8175" i="13"/>
  <c r="E8173" i="13"/>
  <c r="E8171" i="13"/>
  <c r="E8169" i="13"/>
  <c r="E8167" i="13"/>
  <c r="E8165" i="13"/>
  <c r="E8163" i="13"/>
  <c r="E8161" i="13"/>
  <c r="E8159" i="13"/>
  <c r="E8157" i="13"/>
  <c r="E8155" i="13"/>
  <c r="E8153" i="13"/>
  <c r="E8151" i="13"/>
  <c r="E8149" i="13"/>
  <c r="E8147" i="13"/>
  <c r="E8145" i="13"/>
  <c r="E8143" i="13"/>
  <c r="E8141" i="13"/>
  <c r="E8139" i="13"/>
  <c r="E8137" i="13"/>
  <c r="E8135" i="13"/>
  <c r="E8133" i="13"/>
  <c r="E8131" i="13"/>
  <c r="E8129" i="13"/>
  <c r="E8127" i="13"/>
  <c r="E8125" i="13"/>
  <c r="E8123" i="13"/>
  <c r="E8121" i="13"/>
  <c r="E8119" i="13"/>
  <c r="E8117" i="13"/>
  <c r="E8115" i="13"/>
  <c r="E8113" i="13"/>
  <c r="E8111" i="13"/>
  <c r="E8109" i="13"/>
  <c r="E8107" i="13"/>
  <c r="E8105" i="13"/>
  <c r="E8103" i="13"/>
  <c r="E8101" i="13"/>
  <c r="E8099" i="13"/>
  <c r="E8097" i="13"/>
  <c r="E8095" i="13"/>
  <c r="E8093" i="13"/>
  <c r="E8091" i="13"/>
  <c r="E8089" i="13"/>
  <c r="E8087" i="13"/>
  <c r="E8085" i="13"/>
  <c r="E8083" i="13"/>
  <c r="E8081" i="13"/>
  <c r="E8079" i="13"/>
  <c r="E8077" i="13"/>
  <c r="E8075" i="13"/>
  <c r="E8073" i="13"/>
  <c r="E8071" i="13"/>
  <c r="E8069" i="13"/>
  <c r="E8067" i="13"/>
  <c r="E8065" i="13"/>
  <c r="E8063" i="13"/>
  <c r="E8061" i="13"/>
  <c r="E8059" i="13"/>
  <c r="E8057" i="13"/>
  <c r="E8055" i="13"/>
  <c r="E8053" i="13"/>
  <c r="E8051" i="13"/>
  <c r="E8049" i="13"/>
  <c r="E8047" i="13"/>
  <c r="E8045" i="13"/>
  <c r="E8043" i="13"/>
  <c r="E8041" i="13"/>
  <c r="E8039" i="13"/>
  <c r="E8037" i="13"/>
  <c r="E8035" i="13"/>
  <c r="E8033" i="13"/>
  <c r="E8031" i="13"/>
  <c r="E8029" i="13"/>
  <c r="E8027" i="13"/>
  <c r="E8025" i="13"/>
  <c r="E8023" i="13"/>
  <c r="E8021" i="13"/>
  <c r="E8019" i="13"/>
  <c r="E8017" i="13"/>
  <c r="E8015" i="13"/>
  <c r="E8013" i="13"/>
  <c r="E8011" i="13"/>
  <c r="E8009" i="13"/>
  <c r="E8007" i="13"/>
  <c r="E8005" i="13"/>
  <c r="E8003" i="13"/>
  <c r="E8001" i="13"/>
  <c r="E7999" i="13"/>
  <c r="E7997" i="13"/>
  <c r="E7995" i="13"/>
  <c r="E7993" i="13"/>
  <c r="E7991" i="13"/>
  <c r="E7989" i="13"/>
  <c r="E7987" i="13"/>
  <c r="E7985" i="13"/>
  <c r="E7983" i="13"/>
  <c r="E7981" i="13"/>
  <c r="E7979" i="13"/>
  <c r="E7977" i="13"/>
  <c r="E7975" i="13"/>
  <c r="E7973" i="13"/>
  <c r="E7971" i="13"/>
  <c r="E7969" i="13"/>
  <c r="E7967" i="13"/>
  <c r="E7965" i="13"/>
  <c r="E7963" i="13"/>
  <c r="E7961" i="13"/>
  <c r="E7959" i="13"/>
  <c r="E7957" i="13"/>
  <c r="E7955" i="13"/>
  <c r="E7953" i="13"/>
  <c r="E7951" i="13"/>
  <c r="E7949" i="13"/>
  <c r="E7947" i="13"/>
  <c r="E7945" i="13"/>
  <c r="E7943" i="13"/>
  <c r="E7941" i="13"/>
  <c r="E7939" i="13"/>
  <c r="E7937" i="13"/>
  <c r="E7935" i="13"/>
  <c r="E7933" i="13"/>
  <c r="E7931" i="13"/>
  <c r="E7929" i="13"/>
  <c r="E7927" i="13"/>
  <c r="E7925" i="13"/>
  <c r="E7923" i="13"/>
  <c r="E7921" i="13"/>
  <c r="E7919" i="13"/>
  <c r="E7917" i="13"/>
  <c r="E7915" i="13"/>
  <c r="E7913" i="13"/>
  <c r="E7911" i="13"/>
  <c r="E7909" i="13"/>
  <c r="E7907" i="13"/>
  <c r="E7905" i="13"/>
  <c r="E7903" i="13"/>
  <c r="E7901" i="13"/>
  <c r="E7899" i="13"/>
  <c r="E7897" i="13"/>
  <c r="E7895" i="13"/>
  <c r="E7893" i="13"/>
  <c r="E7891" i="13"/>
  <c r="E7889" i="13"/>
  <c r="E7887" i="13"/>
  <c r="E7885" i="13"/>
  <c r="E7883" i="13"/>
  <c r="E7881" i="13"/>
  <c r="E7879" i="13"/>
  <c r="E7877" i="13"/>
  <c r="E7875" i="13"/>
  <c r="E7873" i="13"/>
  <c r="E7871" i="13"/>
  <c r="E7869" i="13"/>
  <c r="E7867" i="13"/>
  <c r="E7865" i="13"/>
  <c r="E7859" i="13"/>
  <c r="E7855" i="13"/>
  <c r="E7851" i="13"/>
  <c r="E7847" i="13"/>
  <c r="E7843" i="13"/>
  <c r="E7839" i="13"/>
  <c r="E7835" i="13"/>
  <c r="E7831" i="13"/>
  <c r="E7825" i="13"/>
  <c r="E7821" i="13"/>
  <c r="E7817" i="13"/>
  <c r="E7813" i="13"/>
  <c r="E7809" i="13"/>
  <c r="E7805" i="13"/>
  <c r="E7801" i="13"/>
  <c r="E7795" i="13"/>
  <c r="E7791" i="13"/>
  <c r="E7787" i="13"/>
  <c r="E7783" i="13"/>
  <c r="E7779" i="13"/>
  <c r="E7775" i="13"/>
  <c r="E7769" i="13"/>
  <c r="E7765" i="13"/>
  <c r="E7761" i="13"/>
  <c r="E7755" i="13"/>
  <c r="E7751" i="13"/>
  <c r="E7747" i="13"/>
  <c r="E7743" i="13"/>
  <c r="E7737" i="13"/>
  <c r="E7733" i="13"/>
  <c r="E7729" i="13"/>
  <c r="E7725" i="13"/>
  <c r="E7721" i="13"/>
  <c r="E7715" i="13"/>
  <c r="E7711" i="13"/>
  <c r="E7707" i="13"/>
  <c r="E7703" i="13"/>
  <c r="E7699" i="13"/>
  <c r="E7693" i="13"/>
  <c r="E7689" i="13"/>
  <c r="E7685" i="13"/>
  <c r="E7681" i="13"/>
  <c r="E7677" i="13"/>
  <c r="E7673" i="13"/>
  <c r="E7667" i="13"/>
  <c r="E7663" i="13"/>
  <c r="E7659" i="13"/>
  <c r="E7655" i="13"/>
  <c r="E7649" i="13"/>
  <c r="E7645" i="13"/>
  <c r="E7641" i="13"/>
  <c r="E7637" i="13"/>
  <c r="E7633" i="13"/>
  <c r="E7629" i="13"/>
  <c r="E7625" i="13"/>
  <c r="E7621" i="13"/>
  <c r="E7617" i="13"/>
  <c r="E7611" i="13"/>
  <c r="E7607" i="13"/>
  <c r="E7603" i="13"/>
  <c r="E7599" i="13"/>
  <c r="E7595" i="13"/>
  <c r="E7589" i="13"/>
  <c r="E7585" i="13"/>
  <c r="E7581" i="13"/>
  <c r="E7577" i="13"/>
  <c r="E7571" i="13"/>
  <c r="E7567" i="13"/>
  <c r="E7563" i="13"/>
  <c r="E7559" i="13"/>
  <c r="E7555" i="13"/>
  <c r="E7551" i="13"/>
  <c r="E7545" i="13"/>
  <c r="E7541" i="13"/>
  <c r="E7537" i="13"/>
  <c r="E7533" i="13"/>
  <c r="E7527" i="13"/>
  <c r="E7523" i="13"/>
  <c r="E7519" i="13"/>
  <c r="E7515" i="13"/>
  <c r="E7509" i="13"/>
  <c r="E7505" i="13"/>
  <c r="E7501" i="13"/>
  <c r="E7497" i="13"/>
  <c r="E7493" i="13"/>
  <c r="E7489" i="13"/>
  <c r="E7485" i="13"/>
  <c r="E7481" i="13"/>
  <c r="E7477" i="13"/>
  <c r="E7473" i="13"/>
  <c r="E7469" i="13"/>
  <c r="E7465" i="13"/>
  <c r="E7459" i="13"/>
  <c r="E7455" i="13"/>
  <c r="E7453" i="13"/>
  <c r="E7449" i="13"/>
  <c r="E7447" i="13"/>
  <c r="E7445" i="13"/>
  <c r="E7443" i="13"/>
  <c r="E7441" i="13"/>
  <c r="E7437" i="13"/>
  <c r="E7433" i="13"/>
  <c r="E7427" i="13"/>
  <c r="E7423" i="13"/>
  <c r="E7419" i="13"/>
  <c r="E7415" i="13"/>
  <c r="E7411" i="13"/>
  <c r="E7407" i="13"/>
  <c r="E7401" i="13"/>
  <c r="E7397" i="13"/>
  <c r="E7393" i="13"/>
  <c r="E7389" i="13"/>
  <c r="E7385" i="13"/>
  <c r="E7381" i="13"/>
  <c r="E7375" i="13"/>
  <c r="E7371" i="13"/>
  <c r="E7367" i="13"/>
  <c r="E7363" i="13"/>
  <c r="E7359" i="13"/>
  <c r="E7355" i="13"/>
  <c r="E7353" i="13"/>
  <c r="E7351" i="13"/>
  <c r="E7349" i="13"/>
  <c r="E7347" i="13"/>
  <c r="E7345" i="13"/>
  <c r="E7341" i="13"/>
  <c r="E7339" i="13"/>
  <c r="E7337" i="13"/>
  <c r="E7335" i="13"/>
  <c r="E7333" i="13"/>
  <c r="E7331" i="13"/>
  <c r="E7329" i="13"/>
  <c r="E7327" i="13"/>
  <c r="E7325" i="13"/>
  <c r="E7323" i="13"/>
  <c r="E7321" i="13"/>
  <c r="E7319" i="13"/>
  <c r="E7317" i="13"/>
  <c r="E7315" i="13"/>
  <c r="E7311" i="13"/>
  <c r="E7307" i="13"/>
  <c r="E7303" i="13"/>
  <c r="E7863" i="13"/>
  <c r="E7861" i="13"/>
  <c r="E7857" i="13"/>
  <c r="E7853" i="13"/>
  <c r="E7849" i="13"/>
  <c r="E7845" i="13"/>
  <c r="E7841" i="13"/>
  <c r="E7837" i="13"/>
  <c r="E7833" i="13"/>
  <c r="E7829" i="13"/>
  <c r="E7827" i="13"/>
  <c r="E7823" i="13"/>
  <c r="E7819" i="13"/>
  <c r="E7815" i="13"/>
  <c r="E7811" i="13"/>
  <c r="E7807" i="13"/>
  <c r="E7803" i="13"/>
  <c r="E7799" i="13"/>
  <c r="E7797" i="13"/>
  <c r="E7793" i="13"/>
  <c r="E7789" i="13"/>
  <c r="E7785" i="13"/>
  <c r="E7781" i="13"/>
  <c r="E7777" i="13"/>
  <c r="E7773" i="13"/>
  <c r="E7771" i="13"/>
  <c r="E7767" i="13"/>
  <c r="E7763" i="13"/>
  <c r="E7759" i="13"/>
  <c r="E7757" i="13"/>
  <c r="E7753" i="13"/>
  <c r="E7749" i="13"/>
  <c r="E7745" i="13"/>
  <c r="E7741" i="13"/>
  <c r="E7739" i="13"/>
  <c r="E7735" i="13"/>
  <c r="E7731" i="13"/>
  <c r="E7727" i="13"/>
  <c r="E7723" i="13"/>
  <c r="E7719" i="13"/>
  <c r="E7717" i="13"/>
  <c r="E7713" i="13"/>
  <c r="E7709" i="13"/>
  <c r="E7705" i="13"/>
  <c r="E7701" i="13"/>
  <c r="E7697" i="13"/>
  <c r="E7695" i="13"/>
  <c r="E7691" i="13"/>
  <c r="E7687" i="13"/>
  <c r="E7683" i="13"/>
  <c r="E7679" i="13"/>
  <c r="E7675" i="13"/>
  <c r="E7671" i="13"/>
  <c r="E7669" i="13"/>
  <c r="E7665" i="13"/>
  <c r="E7661" i="13"/>
  <c r="E7657" i="13"/>
  <c r="E7653" i="13"/>
  <c r="E7651" i="13"/>
  <c r="E7647" i="13"/>
  <c r="E7643" i="13"/>
  <c r="E7639" i="13"/>
  <c r="E7635" i="13"/>
  <c r="E7631" i="13"/>
  <c r="E7627" i="13"/>
  <c r="E7623" i="13"/>
  <c r="E7619" i="13"/>
  <c r="E7615" i="13"/>
  <c r="E7613" i="13"/>
  <c r="E7609" i="13"/>
  <c r="E7605" i="13"/>
  <c r="E7601" i="13"/>
  <c r="E7597" i="13"/>
  <c r="E7593" i="13"/>
  <c r="E7591" i="13"/>
  <c r="E7587" i="13"/>
  <c r="E7583" i="13"/>
  <c r="E7579" i="13"/>
  <c r="E7575" i="13"/>
  <c r="E7573" i="13"/>
  <c r="E7569" i="13"/>
  <c r="E7565" i="13"/>
  <c r="E7561" i="13"/>
  <c r="E7557" i="13"/>
  <c r="E7553" i="13"/>
  <c r="E7549" i="13"/>
  <c r="E7547" i="13"/>
  <c r="E7543" i="13"/>
  <c r="E7539" i="13"/>
  <c r="E7535" i="13"/>
  <c r="E7531" i="13"/>
  <c r="E7529" i="13"/>
  <c r="E7525" i="13"/>
  <c r="E7521" i="13"/>
  <c r="E7517" i="13"/>
  <c r="E7513" i="13"/>
  <c r="E7511" i="13"/>
  <c r="E7507" i="13"/>
  <c r="E7503" i="13"/>
  <c r="E7499" i="13"/>
  <c r="E7495" i="13"/>
  <c r="E7491" i="13"/>
  <c r="E7487" i="13"/>
  <c r="E7483" i="13"/>
  <c r="E7479" i="13"/>
  <c r="E7475" i="13"/>
  <c r="E7471" i="13"/>
  <c r="E7467" i="13"/>
  <c r="E7463" i="13"/>
  <c r="E7461" i="13"/>
  <c r="E7457" i="13"/>
  <c r="E7451" i="13"/>
  <c r="E7439" i="13"/>
  <c r="E7435" i="13"/>
  <c r="E7431" i="13"/>
  <c r="E7429" i="13"/>
  <c r="E7425" i="13"/>
  <c r="E7421" i="13"/>
  <c r="E7417" i="13"/>
  <c r="E7413" i="13"/>
  <c r="E7409" i="13"/>
  <c r="E7405" i="13"/>
  <c r="E7403" i="13"/>
  <c r="E7399" i="13"/>
  <c r="E7395" i="13"/>
  <c r="E7391" i="13"/>
  <c r="E7387" i="13"/>
  <c r="E7383" i="13"/>
  <c r="E7379" i="13"/>
  <c r="E7377" i="13"/>
  <c r="E7373" i="13"/>
  <c r="E7369" i="13"/>
  <c r="E7365" i="13"/>
  <c r="E7361" i="13"/>
  <c r="E7357" i="13"/>
  <c r="E7343" i="13"/>
  <c r="E7313" i="13"/>
  <c r="E7309" i="13"/>
  <c r="E7305" i="13"/>
  <c r="E7301" i="13"/>
  <c r="E7299" i="13"/>
  <c r="E7295" i="13"/>
  <c r="E7289" i="13"/>
  <c r="E7283" i="13"/>
  <c r="E7279" i="13"/>
  <c r="E7275" i="13"/>
  <c r="E7273" i="13"/>
  <c r="E7269" i="13"/>
  <c r="E7265" i="13"/>
  <c r="E7261" i="13"/>
  <c r="E7255" i="13"/>
  <c r="E7251" i="13"/>
  <c r="E7247" i="13"/>
  <c r="E7243" i="13"/>
  <c r="E7239" i="13"/>
  <c r="E7235" i="13"/>
  <c r="E7231" i="13"/>
  <c r="E7227" i="13"/>
  <c r="E7221" i="13"/>
  <c r="E7217" i="13"/>
  <c r="E7213" i="13"/>
  <c r="E7209" i="13"/>
  <c r="E7205" i="13"/>
  <c r="E7201" i="13"/>
  <c r="E7197" i="13"/>
  <c r="E7195" i="13"/>
  <c r="E7191" i="13"/>
  <c r="E7187" i="13"/>
  <c r="E7183" i="13"/>
  <c r="E7179" i="13"/>
  <c r="E7175" i="13"/>
  <c r="E7173" i="13"/>
  <c r="E7169" i="13"/>
  <c r="E7165" i="13"/>
  <c r="E7161" i="13"/>
  <c r="E7159" i="13"/>
  <c r="E7157" i="13"/>
  <c r="E7153" i="13"/>
  <c r="E7149" i="13"/>
  <c r="E7147" i="13"/>
  <c r="E7143" i="13"/>
  <c r="E7141" i="13"/>
  <c r="E7137" i="13"/>
  <c r="E7133" i="13"/>
  <c r="E7129" i="13"/>
  <c r="E7127" i="13"/>
  <c r="E7123" i="13"/>
  <c r="E7119" i="13"/>
  <c r="E7115" i="13"/>
  <c r="E7111" i="13"/>
  <c r="E7107" i="13"/>
  <c r="E7105" i="13"/>
  <c r="E7101" i="13"/>
  <c r="E7097" i="13"/>
  <c r="E7093" i="13"/>
  <c r="E7089" i="13"/>
  <c r="E7085" i="13"/>
  <c r="E7083" i="13"/>
  <c r="E7079" i="13"/>
  <c r="E7077" i="13"/>
  <c r="E7073" i="13"/>
  <c r="E7069" i="13"/>
  <c r="E7065" i="13"/>
  <c r="E7063" i="13"/>
  <c r="E7059" i="13"/>
  <c r="E7055" i="13"/>
  <c r="E7053" i="13"/>
  <c r="E7051" i="13"/>
  <c r="E7049" i="13"/>
  <c r="E7047" i="13"/>
  <c r="E7045" i="13"/>
  <c r="E7043" i="13"/>
  <c r="E7041" i="13"/>
  <c r="E7039" i="13"/>
  <c r="E7037" i="13"/>
  <c r="E7035" i="13"/>
  <c r="E7033" i="13"/>
  <c r="E7031" i="13"/>
  <c r="E7029" i="13"/>
  <c r="E7027" i="13"/>
  <c r="E7023" i="13"/>
  <c r="E7019" i="13"/>
  <c r="E7013" i="13"/>
  <c r="E7009" i="13"/>
  <c r="E7005" i="13"/>
  <c r="E7003" i="13"/>
  <c r="E6999" i="13"/>
  <c r="E6995" i="13"/>
  <c r="E6991" i="13"/>
  <c r="E6989" i="13"/>
  <c r="E6985" i="13"/>
  <c r="E6981" i="13"/>
  <c r="E6977" i="13"/>
  <c r="E6973" i="13"/>
  <c r="E6969" i="13"/>
  <c r="E6965" i="13"/>
  <c r="E6961" i="13"/>
  <c r="E6957" i="13"/>
  <c r="E6953" i="13"/>
  <c r="E6949" i="13"/>
  <c r="E6945" i="13"/>
  <c r="E6941" i="13"/>
  <c r="E6939" i="13"/>
  <c r="E6935" i="13"/>
  <c r="E6931" i="13"/>
  <c r="E6927" i="13"/>
  <c r="E6925" i="13"/>
  <c r="E6921" i="13"/>
  <c r="E6917" i="13"/>
  <c r="E6915" i="13"/>
  <c r="E6913" i="13"/>
  <c r="E6909" i="13"/>
  <c r="E6907" i="13"/>
  <c r="E6905" i="13"/>
  <c r="E6903" i="13"/>
  <c r="E6901" i="13"/>
  <c r="E6899" i="13"/>
  <c r="E6897" i="13"/>
  <c r="E6895" i="13"/>
  <c r="E6893" i="13"/>
  <c r="E6891" i="13"/>
  <c r="E6889" i="13"/>
  <c r="E6887" i="13"/>
  <c r="E6885" i="13"/>
  <c r="E6883" i="13"/>
  <c r="E6881" i="13"/>
  <c r="E6879" i="13"/>
  <c r="E6877" i="13"/>
  <c r="E6875" i="13"/>
  <c r="E6873" i="13"/>
  <c r="E6871" i="13"/>
  <c r="E6869" i="13"/>
  <c r="E6867" i="13"/>
  <c r="E6865" i="13"/>
  <c r="E6863" i="13"/>
  <c r="E6859" i="13"/>
  <c r="E6857" i="13"/>
  <c r="E6853" i="13"/>
  <c r="E6849" i="13"/>
  <c r="E6845" i="13"/>
  <c r="E6841" i="13"/>
  <c r="E6837" i="13"/>
  <c r="E6833" i="13"/>
  <c r="E6829" i="13"/>
  <c r="E6827" i="13"/>
  <c r="E6823" i="13"/>
  <c r="E6819" i="13"/>
  <c r="E6815" i="13"/>
  <c r="E6809" i="13"/>
  <c r="E6805" i="13"/>
  <c r="E6801" i="13"/>
  <c r="E6797" i="13"/>
  <c r="E6793" i="13"/>
  <c r="E6789" i="13"/>
  <c r="E6785" i="13"/>
  <c r="E6781" i="13"/>
  <c r="E6779" i="13"/>
  <c r="E6775" i="13"/>
  <c r="E6773" i="13"/>
  <c r="E6769" i="13"/>
  <c r="E6765" i="13"/>
  <c r="E6761" i="13"/>
  <c r="E6757" i="13"/>
  <c r="E6753" i="13"/>
  <c r="E6749" i="13"/>
  <c r="E6743" i="13"/>
  <c r="E6739" i="13"/>
  <c r="E6735" i="13"/>
  <c r="E6731" i="13"/>
  <c r="E6727" i="13"/>
  <c r="E6721" i="13"/>
  <c r="E6719" i="13"/>
  <c r="E6713" i="13"/>
  <c r="E6711" i="13"/>
  <c r="E6707" i="13"/>
  <c r="E6703" i="13"/>
  <c r="E6699" i="13"/>
  <c r="E6695" i="13"/>
  <c r="E6693" i="13"/>
  <c r="E6689" i="13"/>
  <c r="E6685" i="13"/>
  <c r="E6681" i="13"/>
  <c r="E6677" i="13"/>
  <c r="E6673" i="13"/>
  <c r="E6669" i="13"/>
  <c r="E6665" i="13"/>
  <c r="E6659" i="13"/>
  <c r="E6655" i="13"/>
  <c r="E6651" i="13"/>
  <c r="E6647" i="13"/>
  <c r="E6643" i="13"/>
  <c r="E6639" i="13"/>
  <c r="E6633" i="13"/>
  <c r="E6629" i="13"/>
  <c r="E6627" i="13"/>
  <c r="E6623" i="13"/>
  <c r="E6619" i="13"/>
  <c r="E6615" i="13"/>
  <c r="E6611" i="13"/>
  <c r="E6607" i="13"/>
  <c r="E6603" i="13"/>
  <c r="E6599" i="13"/>
  <c r="E6597" i="13"/>
  <c r="E6593" i="13"/>
  <c r="E6589" i="13"/>
  <c r="E6587" i="13"/>
  <c r="E6583" i="13"/>
  <c r="E6579" i="13"/>
  <c r="E6577" i="13"/>
  <c r="E6573" i="13"/>
  <c r="E6569" i="13"/>
  <c r="E6565" i="13"/>
  <c r="E6563" i="13"/>
  <c r="E6559" i="13"/>
  <c r="E6557" i="13"/>
  <c r="E2929" i="13"/>
  <c r="E2925" i="13"/>
  <c r="E2923" i="13"/>
  <c r="E2919" i="13"/>
  <c r="E2913" i="13"/>
  <c r="E2909" i="13"/>
  <c r="E2905" i="13"/>
  <c r="E2901" i="13"/>
  <c r="E2899" i="13"/>
  <c r="E2895" i="13"/>
  <c r="E2891" i="13"/>
  <c r="E2887" i="13"/>
  <c r="E2885" i="13"/>
  <c r="E2881" i="13"/>
  <c r="E7297" i="13"/>
  <c r="E7293" i="13"/>
  <c r="E7291" i="13"/>
  <c r="E7287" i="13"/>
  <c r="E7285" i="13"/>
  <c r="E7281" i="13"/>
  <c r="E7277" i="13"/>
  <c r="E7271" i="13"/>
  <c r="E7267" i="13"/>
  <c r="E7263" i="13"/>
  <c r="E7259" i="13"/>
  <c r="E7257" i="13"/>
  <c r="E7253" i="13"/>
  <c r="E7249" i="13"/>
  <c r="E7245" i="13"/>
  <c r="E7241" i="13"/>
  <c r="E7237" i="13"/>
  <c r="E7233" i="13"/>
  <c r="E7229" i="13"/>
  <c r="E7225" i="13"/>
  <c r="E7223" i="13"/>
  <c r="E7219" i="13"/>
  <c r="E7215" i="13"/>
  <c r="E7211" i="13"/>
  <c r="E7207" i="13"/>
  <c r="E7203" i="13"/>
  <c r="E7199" i="13"/>
  <c r="E7193" i="13"/>
  <c r="E7189" i="13"/>
  <c r="E7185" i="13"/>
  <c r="E7181" i="13"/>
  <c r="E7177" i="13"/>
  <c r="E7171" i="13"/>
  <c r="E7167" i="13"/>
  <c r="E7163" i="13"/>
  <c r="E7155" i="13"/>
  <c r="E7151" i="13"/>
  <c r="E7145" i="13"/>
  <c r="E7139" i="13"/>
  <c r="E7135" i="13"/>
  <c r="E7131" i="13"/>
  <c r="E7125" i="13"/>
  <c r="E7121" i="13"/>
  <c r="E7117" i="13"/>
  <c r="E7113" i="13"/>
  <c r="E7109" i="13"/>
  <c r="E7103" i="13"/>
  <c r="E7099" i="13"/>
  <c r="E7095" i="13"/>
  <c r="E7091" i="13"/>
  <c r="E7087" i="13"/>
  <c r="E7081" i="13"/>
  <c r="E7075" i="13"/>
  <c r="E7071" i="13"/>
  <c r="E7067" i="13"/>
  <c r="E7061" i="13"/>
  <c r="E7057" i="13"/>
  <c r="E7025" i="13"/>
  <c r="E7021" i="13"/>
  <c r="E7017" i="13"/>
  <c r="E7015" i="13"/>
  <c r="E7011" i="13"/>
  <c r="E7007" i="13"/>
  <c r="E7001" i="13"/>
  <c r="E6997" i="13"/>
  <c r="E6993" i="13"/>
  <c r="E6987" i="13"/>
  <c r="E6983" i="13"/>
  <c r="E6979" i="13"/>
  <c r="E6975" i="13"/>
  <c r="E6971" i="13"/>
  <c r="E6967" i="13"/>
  <c r="E6963" i="13"/>
  <c r="E6959" i="13"/>
  <c r="E6955" i="13"/>
  <c r="E6951" i="13"/>
  <c r="E6947" i="13"/>
  <c r="E6943" i="13"/>
  <c r="E6937" i="13"/>
  <c r="E6933" i="13"/>
  <c r="E6929" i="13"/>
  <c r="E6923" i="13"/>
  <c r="E6919" i="13"/>
  <c r="E6911" i="13"/>
  <c r="E6861" i="13"/>
  <c r="E6855" i="13"/>
  <c r="E6851" i="13"/>
  <c r="E6847" i="13"/>
  <c r="E6843" i="13"/>
  <c r="E6839" i="13"/>
  <c r="E6835" i="13"/>
  <c r="E6831" i="13"/>
  <c r="E6825" i="13"/>
  <c r="E6821" i="13"/>
  <c r="E6817" i="13"/>
  <c r="E6813" i="13"/>
  <c r="E6811" i="13"/>
  <c r="E6807" i="13"/>
  <c r="E6803" i="13"/>
  <c r="E6799" i="13"/>
  <c r="E6795" i="13"/>
  <c r="E6791" i="13"/>
  <c r="E6787" i="13"/>
  <c r="E6783" i="13"/>
  <c r="E6777" i="13"/>
  <c r="E6771" i="13"/>
  <c r="E6767" i="13"/>
  <c r="E6763" i="13"/>
  <c r="E6759" i="13"/>
  <c r="E6755" i="13"/>
  <c r="E6751" i="13"/>
  <c r="E6747" i="13"/>
  <c r="E6745" i="13"/>
  <c r="E6741" i="13"/>
  <c r="E6737" i="13"/>
  <c r="E6733" i="13"/>
  <c r="E6729" i="13"/>
  <c r="E6725" i="13"/>
  <c r="E6723" i="13"/>
  <c r="E6717" i="13"/>
  <c r="E6715" i="13"/>
  <c r="E6709" i="13"/>
  <c r="E6705" i="13"/>
  <c r="E6701" i="13"/>
  <c r="E6697" i="13"/>
  <c r="E6691" i="13"/>
  <c r="E6687" i="13"/>
  <c r="E6683" i="13"/>
  <c r="E6679" i="13"/>
  <c r="E6675" i="13"/>
  <c r="E6671" i="13"/>
  <c r="E6667" i="13"/>
  <c r="E6663" i="13"/>
  <c r="E6661" i="13"/>
  <c r="E6657" i="13"/>
  <c r="E6653" i="13"/>
  <c r="E6649" i="13"/>
  <c r="E6645" i="13"/>
  <c r="E6641" i="13"/>
  <c r="E6637" i="13"/>
  <c r="E6635" i="13"/>
  <c r="E6631" i="13"/>
  <c r="E6625" i="13"/>
  <c r="E6621" i="13"/>
  <c r="E6617" i="13"/>
  <c r="E6613" i="13"/>
  <c r="E6609" i="13"/>
  <c r="E6605" i="13"/>
  <c r="E6601" i="13"/>
  <c r="E6595" i="13"/>
  <c r="E6591" i="13"/>
  <c r="E6585" i="13"/>
  <c r="E6581" i="13"/>
  <c r="E6575" i="13"/>
  <c r="E6571" i="13"/>
  <c r="E6567" i="13"/>
  <c r="E6561" i="13"/>
  <c r="E6555" i="13"/>
  <c r="E2927" i="13"/>
  <c r="E2921" i="13"/>
  <c r="E2917" i="13"/>
  <c r="E2915" i="13"/>
  <c r="E2911" i="13"/>
  <c r="E2907" i="13"/>
  <c r="E2903" i="13"/>
  <c r="E2897" i="13"/>
  <c r="E2893" i="13"/>
  <c r="E2889" i="13"/>
  <c r="E2883" i="13"/>
  <c r="E2879" i="13"/>
  <c r="E2877" i="13"/>
  <c r="E2873" i="13"/>
  <c r="E2871" i="13"/>
  <c r="E2867" i="13"/>
  <c r="E2863" i="13"/>
  <c r="E2859" i="13"/>
  <c r="E2857" i="13"/>
  <c r="E2851" i="13"/>
  <c r="E2847" i="13"/>
  <c r="E2841" i="13"/>
  <c r="E2837" i="13"/>
  <c r="E2833" i="13"/>
  <c r="E2829" i="13"/>
  <c r="E2825" i="13"/>
  <c r="E2823" i="13"/>
  <c r="E2819" i="13"/>
  <c r="E2815" i="13"/>
  <c r="E2813" i="13"/>
  <c r="E2809" i="13"/>
  <c r="E2803" i="13"/>
  <c r="E2799" i="13"/>
  <c r="E2795" i="13"/>
  <c r="E2791" i="13"/>
  <c r="E2785" i="13"/>
  <c r="E2781" i="13"/>
  <c r="E2777" i="13"/>
  <c r="E2771" i="13"/>
  <c r="E2767" i="13"/>
  <c r="E2763" i="13"/>
  <c r="E2761" i="13"/>
  <c r="E2757" i="13"/>
  <c r="E2753" i="13"/>
  <c r="E2749" i="13"/>
  <c r="E2745" i="13"/>
  <c r="E2743" i="13"/>
  <c r="E2739" i="13"/>
  <c r="E2735" i="13"/>
  <c r="E2731" i="13"/>
  <c r="E2727" i="13"/>
  <c r="E2723" i="13"/>
  <c r="E2719" i="13"/>
  <c r="E2713" i="13"/>
  <c r="E2709" i="13"/>
  <c r="E2705" i="13"/>
  <c r="E2701" i="13"/>
  <c r="E2697" i="13"/>
  <c r="E2693" i="13"/>
  <c r="E2689" i="13"/>
  <c r="E2685" i="13"/>
  <c r="E2681" i="13"/>
  <c r="E2679" i="13"/>
  <c r="E2675" i="13"/>
  <c r="E2671" i="13"/>
  <c r="E2667" i="13"/>
  <c r="E2663" i="13"/>
  <c r="E2659" i="13"/>
  <c r="E2657" i="13"/>
  <c r="E2653" i="13"/>
  <c r="E2647" i="13"/>
  <c r="E2643" i="13"/>
  <c r="E2639" i="13"/>
  <c r="E2635" i="13"/>
  <c r="E2631" i="13"/>
  <c r="E2625" i="13"/>
  <c r="E2621" i="13"/>
  <c r="E2617" i="13"/>
  <c r="E2613" i="13"/>
  <c r="E2609" i="13"/>
  <c r="E2605" i="13"/>
  <c r="E2601" i="13"/>
  <c r="E2597" i="13"/>
  <c r="E2593" i="13"/>
  <c r="E2589" i="13"/>
  <c r="E2585" i="13"/>
  <c r="E2581" i="13"/>
  <c r="E2579" i="13"/>
  <c r="E2575" i="13"/>
  <c r="E2571" i="13"/>
  <c r="E2567" i="13"/>
  <c r="E2563" i="13"/>
  <c r="E2559" i="13"/>
  <c r="E2555" i="13"/>
  <c r="E2553" i="13"/>
  <c r="E2549" i="13"/>
  <c r="E2545" i="13"/>
  <c r="E2541" i="13"/>
  <c r="E2535" i="13"/>
  <c r="E2875" i="13"/>
  <c r="E2869" i="13"/>
  <c r="E2865" i="13"/>
  <c r="E2861" i="13"/>
  <c r="E2855" i="13"/>
  <c r="E2853" i="13"/>
  <c r="E2849" i="13"/>
  <c r="E2845" i="13"/>
  <c r="E2843" i="13"/>
  <c r="E2839" i="13"/>
  <c r="E2835" i="13"/>
  <c r="E2831" i="13"/>
  <c r="E2827" i="13"/>
  <c r="E2821" i="13"/>
  <c r="E2817" i="13"/>
  <c r="E2811" i="13"/>
  <c r="E2807" i="13"/>
  <c r="E2805" i="13"/>
  <c r="E2801" i="13"/>
  <c r="E2797" i="13"/>
  <c r="E2793" i="13"/>
  <c r="E2789" i="13"/>
  <c r="E2787" i="13"/>
  <c r="E2783" i="13"/>
  <c r="E2779" i="13"/>
  <c r="E2775" i="13"/>
  <c r="E2773" i="13"/>
  <c r="E2769" i="13"/>
  <c r="E2765" i="13"/>
  <c r="E2759" i="13"/>
  <c r="E2755" i="13"/>
  <c r="E2751" i="13"/>
  <c r="E2747" i="13"/>
  <c r="E2741" i="13"/>
  <c r="E2737" i="13"/>
  <c r="E2733" i="13"/>
  <c r="E2729" i="13"/>
  <c r="E2725" i="13"/>
  <c r="E2721" i="13"/>
  <c r="E2717" i="13"/>
  <c r="E2715" i="13"/>
  <c r="E2711" i="13"/>
  <c r="E2707" i="13"/>
  <c r="E2703" i="13"/>
  <c r="E2699" i="13"/>
  <c r="E2695" i="13"/>
  <c r="E2691" i="13"/>
  <c r="E2687" i="13"/>
  <c r="E2683" i="13"/>
  <c r="E2677" i="13"/>
  <c r="E2673" i="13"/>
  <c r="E2669" i="13"/>
  <c r="E2665" i="13"/>
  <c r="E2661" i="13"/>
  <c r="E2655" i="13"/>
  <c r="E2651" i="13"/>
  <c r="E2649" i="13"/>
  <c r="E2645" i="13"/>
  <c r="E2641" i="13"/>
  <c r="E2637" i="13"/>
  <c r="E2633" i="13"/>
  <c r="E2629" i="13"/>
  <c r="E2627" i="13"/>
  <c r="E2623" i="13"/>
  <c r="E2619" i="13"/>
  <c r="E2615" i="13"/>
  <c r="E2611" i="13"/>
  <c r="E2607" i="13"/>
  <c r="E2603" i="13"/>
  <c r="E2599" i="13"/>
  <c r="E2595" i="13"/>
  <c r="E2591" i="13"/>
  <c r="E2587" i="13"/>
  <c r="E2583" i="13"/>
  <c r="E2577" i="13"/>
  <c r="E2573" i="13"/>
  <c r="E2569" i="13"/>
  <c r="E2565" i="13"/>
  <c r="E2561" i="13"/>
  <c r="E2557" i="13"/>
  <c r="E2551" i="13"/>
  <c r="E2547" i="13"/>
  <c r="E2543" i="13"/>
  <c r="E2539" i="13"/>
  <c r="E2537" i="13"/>
  <c r="E2533" i="13"/>
  <c r="E2529" i="13"/>
  <c r="E2525" i="13"/>
  <c r="E2521" i="13"/>
  <c r="E2517" i="13"/>
  <c r="E2513" i="13"/>
  <c r="E2509" i="13"/>
  <c r="E2505" i="13"/>
  <c r="E2501" i="13"/>
  <c r="E2497" i="13"/>
  <c r="E2493" i="13"/>
  <c r="E2489" i="13"/>
  <c r="E2487" i="13"/>
  <c r="E2483" i="13"/>
  <c r="E2481" i="13"/>
  <c r="E2479" i="13"/>
  <c r="E2477" i="13"/>
  <c r="E2473" i="13"/>
  <c r="E2469" i="13"/>
  <c r="E2467" i="13"/>
  <c r="E2463" i="13"/>
  <c r="E2461" i="13"/>
  <c r="E2459" i="13"/>
  <c r="E2457" i="13"/>
  <c r="E2455" i="13"/>
  <c r="E2453" i="13"/>
  <c r="E2451" i="13"/>
  <c r="E2449" i="13"/>
  <c r="E2447" i="13"/>
  <c r="E2445" i="13"/>
  <c r="E2443" i="13"/>
  <c r="E2441" i="13"/>
  <c r="E2439" i="13"/>
  <c r="E2437" i="13"/>
  <c r="E2435" i="13"/>
  <c r="E2433" i="13"/>
  <c r="E2431" i="13"/>
  <c r="E2429" i="13"/>
  <c r="E2427" i="13"/>
  <c r="E2425" i="13"/>
  <c r="E2423" i="13"/>
  <c r="E2421" i="13"/>
  <c r="E2419" i="13"/>
  <c r="E2417" i="13"/>
  <c r="E2415" i="13"/>
  <c r="E2413" i="13"/>
  <c r="E2411" i="13"/>
  <c r="E2409" i="13"/>
  <c r="E2407" i="13"/>
  <c r="E2405" i="13"/>
  <c r="E2403" i="13"/>
  <c r="E2401" i="13"/>
  <c r="E2399" i="13"/>
  <c r="E2397" i="13"/>
  <c r="E2395" i="13"/>
  <c r="E2393" i="13"/>
  <c r="E2391" i="13"/>
  <c r="E2389" i="13"/>
  <c r="E2387" i="13"/>
  <c r="E2385" i="13"/>
  <c r="E2383" i="13"/>
  <c r="E2381" i="13"/>
  <c r="E2379" i="13"/>
  <c r="E2377" i="13"/>
  <c r="E2375" i="13"/>
  <c r="E2373" i="13"/>
  <c r="E2369" i="13"/>
  <c r="E2365" i="13"/>
  <c r="E2361" i="13"/>
  <c r="E2357" i="13"/>
  <c r="E2353" i="13"/>
  <c r="E2349" i="13"/>
  <c r="E2345" i="13"/>
  <c r="E2341" i="13"/>
  <c r="E2337" i="13"/>
  <c r="E2333" i="13"/>
  <c r="E2329" i="13"/>
  <c r="E2325" i="13"/>
  <c r="E2321" i="13"/>
  <c r="E2319" i="13"/>
  <c r="E2317" i="13"/>
  <c r="E2315" i="13"/>
  <c r="E2313" i="13"/>
  <c r="E2311" i="13"/>
  <c r="E2309" i="13"/>
  <c r="E2307" i="13"/>
  <c r="E2305" i="13"/>
  <c r="E2303" i="13"/>
  <c r="E2301" i="13"/>
  <c r="E2299" i="13"/>
  <c r="E2297" i="13"/>
  <c r="E2295" i="13"/>
  <c r="E2293" i="13"/>
  <c r="E2291" i="13"/>
  <c r="E2289" i="13"/>
  <c r="E2287" i="13"/>
  <c r="E2285" i="13"/>
  <c r="E2283" i="13"/>
  <c r="E2281" i="13"/>
  <c r="E2279" i="13"/>
  <c r="E2277" i="13"/>
  <c r="E2275" i="13"/>
  <c r="E2273" i="13"/>
  <c r="E2271" i="13"/>
  <c r="E2269" i="13"/>
  <c r="E2267" i="13"/>
  <c r="E2265" i="13"/>
  <c r="E2263" i="13"/>
  <c r="E2261" i="13"/>
  <c r="E2259" i="13"/>
  <c r="E2257" i="13"/>
  <c r="E2255" i="13"/>
  <c r="E2253" i="13"/>
  <c r="E2251" i="13"/>
  <c r="E2249" i="13"/>
  <c r="E2247" i="13"/>
  <c r="E2245" i="13"/>
  <c r="E2243" i="13"/>
  <c r="E2241" i="13"/>
  <c r="E2239" i="13"/>
  <c r="E2237" i="13"/>
  <c r="E2235" i="13"/>
  <c r="E2233" i="13"/>
  <c r="E2231" i="13"/>
  <c r="E2229" i="13"/>
  <c r="E2227" i="13"/>
  <c r="E2223" i="13"/>
  <c r="E2221" i="13"/>
  <c r="E2219" i="13"/>
  <c r="E2217" i="13"/>
  <c r="E2215" i="13"/>
  <c r="E2213" i="13"/>
  <c r="E2211" i="13"/>
  <c r="E2209" i="13"/>
  <c r="E2207" i="13"/>
  <c r="E2205" i="13"/>
  <c r="E2203" i="13"/>
  <c r="E2201" i="13"/>
  <c r="E2199" i="13"/>
  <c r="E2197" i="13"/>
  <c r="E2195" i="13"/>
  <c r="E2193" i="13"/>
  <c r="E2191" i="13"/>
  <c r="E2189" i="13"/>
  <c r="E2187" i="13"/>
  <c r="E2185" i="13"/>
  <c r="E2183" i="13"/>
  <c r="E2181" i="13"/>
  <c r="E2179" i="13"/>
  <c r="E2177" i="13"/>
  <c r="E2175" i="13"/>
  <c r="E2173" i="13"/>
  <c r="E2171" i="13"/>
  <c r="E2169" i="13"/>
  <c r="E2167" i="13"/>
  <c r="E2165" i="13"/>
  <c r="E2163" i="13"/>
  <c r="E2161" i="13"/>
  <c r="E2159" i="13"/>
  <c r="E2157" i="13"/>
  <c r="E2155" i="13"/>
  <c r="E2153" i="13"/>
  <c r="E2151" i="13"/>
  <c r="E2149" i="13"/>
  <c r="E2147" i="13"/>
  <c r="E2145" i="13"/>
  <c r="E2143" i="13"/>
  <c r="E2141" i="13"/>
  <c r="E2139" i="13"/>
  <c r="E2137" i="13"/>
  <c r="E2531" i="13"/>
  <c r="E2527" i="13"/>
  <c r="E2523" i="13"/>
  <c r="E2519" i="13"/>
  <c r="E2515" i="13"/>
  <c r="E2511" i="13"/>
  <c r="E2507" i="13"/>
  <c r="E2503" i="13"/>
  <c r="E2499" i="13"/>
  <c r="E2495" i="13"/>
  <c r="E2491" i="13"/>
  <c r="E2485" i="13"/>
  <c r="E2475" i="13"/>
  <c r="E2471" i="13"/>
  <c r="E2465" i="13"/>
  <c r="E2371" i="13"/>
  <c r="E2367" i="13"/>
  <c r="E2363" i="13"/>
  <c r="E2359" i="13"/>
  <c r="E2355" i="13"/>
  <c r="E2351" i="13"/>
  <c r="E2347" i="13"/>
  <c r="E2343" i="13"/>
  <c r="E2339" i="13"/>
  <c r="E2335" i="13"/>
  <c r="E2331" i="13"/>
  <c r="E2327" i="13"/>
  <c r="E2323" i="13"/>
  <c r="E2225" i="13"/>
  <c r="E2135" i="13"/>
  <c r="E2133" i="13"/>
  <c r="E2131" i="13"/>
  <c r="E2129" i="13"/>
  <c r="E2127" i="13"/>
  <c r="E2125" i="13"/>
  <c r="E2123" i="13"/>
  <c r="E2121" i="13"/>
  <c r="E2119" i="13"/>
  <c r="E2117" i="13"/>
  <c r="E2115" i="13"/>
  <c r="E2113" i="13"/>
  <c r="E2111" i="13"/>
  <c r="E2109" i="13"/>
  <c r="E2107" i="13"/>
  <c r="E2105" i="13"/>
  <c r="E2103" i="13"/>
  <c r="E2101" i="13"/>
  <c r="E2099" i="13"/>
  <c r="E2097" i="13"/>
  <c r="E2095" i="13"/>
  <c r="E2093" i="13"/>
  <c r="E2091" i="13"/>
  <c r="E2089" i="13"/>
  <c r="E2087" i="13"/>
  <c r="E2085" i="13"/>
  <c r="E2083" i="13"/>
  <c r="E2081" i="13"/>
  <c r="E2079" i="13"/>
  <c r="E2077" i="13"/>
  <c r="E2075" i="13"/>
  <c r="E2073" i="13"/>
  <c r="E2071" i="13"/>
  <c r="E2069" i="13"/>
  <c r="E2067" i="13"/>
  <c r="E2065" i="13"/>
  <c r="E2063" i="13"/>
  <c r="E2061" i="13"/>
  <c r="E2059" i="13"/>
  <c r="E2057" i="13"/>
  <c r="E2055" i="13"/>
  <c r="E2053" i="13"/>
  <c r="E2051" i="13"/>
  <c r="E2049" i="13"/>
  <c r="E2047" i="13"/>
  <c r="E2045" i="13"/>
  <c r="E2043" i="13"/>
  <c r="E2041" i="13"/>
  <c r="E2039" i="13"/>
  <c r="E2037" i="13"/>
  <c r="E2035" i="13"/>
  <c r="E2033" i="13"/>
  <c r="E2031" i="13"/>
  <c r="E2029" i="13"/>
  <c r="E2027" i="13"/>
  <c r="E2025" i="13"/>
  <c r="E2023" i="13"/>
  <c r="E2021" i="13"/>
  <c r="E2019" i="13"/>
  <c r="E2017" i="13"/>
  <c r="E2015" i="13"/>
  <c r="E2013" i="13"/>
  <c r="E2011" i="13"/>
  <c r="E2009" i="13"/>
  <c r="E2007" i="13"/>
  <c r="E2005" i="13"/>
  <c r="E2003" i="13"/>
  <c r="E2001" i="13"/>
  <c r="E1999" i="13"/>
  <c r="E1997" i="13"/>
  <c r="E1995" i="13"/>
  <c r="E1993" i="13"/>
  <c r="E1991" i="13"/>
  <c r="E1989" i="13"/>
  <c r="E1987" i="13"/>
  <c r="E1985" i="13"/>
  <c r="E1983" i="13"/>
  <c r="E1981" i="13"/>
  <c r="E1979" i="13"/>
  <c r="E1977" i="13"/>
  <c r="E1975" i="13"/>
  <c r="E1973" i="13"/>
  <c r="E1971" i="13"/>
  <c r="E1969" i="13"/>
  <c r="E1967" i="13"/>
  <c r="E1386" i="13"/>
  <c r="E1384" i="13"/>
  <c r="E1382" i="13"/>
  <c r="E1380" i="13"/>
  <c r="E1378" i="13"/>
  <c r="E1376" i="13"/>
  <c r="E1374" i="13"/>
  <c r="E1372" i="13"/>
  <c r="E1370" i="13"/>
  <c r="E1368" i="13"/>
  <c r="E1366" i="13"/>
  <c r="E1364" i="13"/>
  <c r="E1362" i="13"/>
  <c r="E1360" i="13"/>
  <c r="E1358" i="13"/>
  <c r="E1356" i="13"/>
  <c r="E1354" i="13"/>
  <c r="E1352" i="13"/>
  <c r="E1350" i="13"/>
  <c r="E1348" i="13"/>
  <c r="E1346" i="13"/>
  <c r="E1344" i="13"/>
  <c r="E1342" i="13"/>
  <c r="E1340" i="13"/>
  <c r="E1338" i="13"/>
  <c r="E1336" i="13"/>
  <c r="E1334" i="13"/>
  <c r="E1332" i="13"/>
  <c r="E1330" i="13"/>
  <c r="E1328" i="13"/>
  <c r="E1326" i="13"/>
  <c r="E1324" i="13"/>
  <c r="E1322" i="13"/>
  <c r="E1320" i="13"/>
  <c r="E1318" i="13"/>
  <c r="E1316" i="13"/>
  <c r="E1314" i="13"/>
  <c r="E1312" i="13"/>
  <c r="E1310" i="13"/>
  <c r="E1308" i="13"/>
  <c r="E1306" i="13"/>
  <c r="E1304" i="13"/>
  <c r="E1302" i="13"/>
  <c r="E1300" i="13"/>
  <c r="E1298" i="13"/>
  <c r="E1296" i="13"/>
  <c r="E1294" i="13"/>
  <c r="E1292" i="13"/>
  <c r="E1290" i="13"/>
  <c r="E1288" i="13"/>
  <c r="E1286" i="13"/>
  <c r="E1284" i="13"/>
  <c r="E1282" i="13"/>
  <c r="E1280" i="13"/>
  <c r="E1278" i="13"/>
  <c r="E1276" i="13"/>
  <c r="E1274" i="13"/>
  <c r="E1272" i="13"/>
  <c r="E1270" i="13"/>
  <c r="E1268" i="13"/>
  <c r="E1266" i="13"/>
  <c r="E1264" i="13"/>
  <c r="E1262" i="13"/>
  <c r="E1260" i="13"/>
  <c r="E1258" i="13"/>
  <c r="E1256" i="13"/>
  <c r="E1254" i="13"/>
  <c r="E1252" i="13"/>
  <c r="E1250" i="13"/>
  <c r="E1248" i="13"/>
  <c r="E1246" i="13"/>
  <c r="E1244" i="13"/>
  <c r="E1242" i="13"/>
  <c r="E1240" i="13"/>
  <c r="E1238" i="13"/>
  <c r="E1236" i="13"/>
  <c r="E1234" i="13"/>
  <c r="E1232" i="13"/>
  <c r="E1230" i="13"/>
  <c r="E1228" i="13"/>
  <c r="E1226" i="13"/>
  <c r="E1224" i="13"/>
  <c r="E1222" i="13"/>
  <c r="E1220" i="13"/>
  <c r="E1218" i="13"/>
  <c r="E1216" i="13"/>
  <c r="E1214" i="13"/>
  <c r="E1212" i="13"/>
  <c r="E1210" i="13"/>
  <c r="E1208" i="13"/>
  <c r="E1206" i="13"/>
  <c r="E1204" i="13"/>
  <c r="E1202" i="13"/>
  <c r="E1200" i="13"/>
  <c r="E1198" i="13"/>
  <c r="E1963" i="13"/>
  <c r="E1959" i="13"/>
  <c r="E1955" i="13"/>
  <c r="E1951" i="13"/>
  <c r="E1947" i="13"/>
  <c r="E1943" i="13"/>
  <c r="E1939" i="13"/>
  <c r="E1935" i="13"/>
  <c r="E1931" i="13"/>
  <c r="E1927" i="13"/>
  <c r="E1923" i="13"/>
  <c r="E1919" i="13"/>
  <c r="E1915" i="13"/>
  <c r="E1911" i="13"/>
  <c r="E1907" i="13"/>
  <c r="E1903" i="13"/>
  <c r="E1899" i="13"/>
  <c r="E1895" i="13"/>
  <c r="E1891" i="13"/>
  <c r="E1887" i="13"/>
  <c r="E1883" i="13"/>
  <c r="E1879" i="13"/>
  <c r="E1875" i="13"/>
  <c r="E1871" i="13"/>
  <c r="E1867" i="13"/>
  <c r="E1863" i="13"/>
  <c r="E1859" i="13"/>
  <c r="E1855" i="13"/>
  <c r="E1851" i="13"/>
  <c r="E1847" i="13"/>
  <c r="E1843" i="13"/>
  <c r="E1839" i="13"/>
  <c r="E1835" i="13"/>
  <c r="E1831" i="13"/>
  <c r="E1827" i="13"/>
  <c r="E1823" i="13"/>
  <c r="E1819" i="13"/>
  <c r="E1815" i="13"/>
  <c r="E1811" i="13"/>
  <c r="E1807" i="13"/>
  <c r="E1803" i="13"/>
  <c r="E1799" i="13"/>
  <c r="E1795" i="13"/>
  <c r="E1791" i="13"/>
  <c r="E1787" i="13"/>
  <c r="E1785" i="13"/>
  <c r="E1783" i="13"/>
  <c r="E1781" i="13"/>
  <c r="E1777" i="13"/>
  <c r="E1775" i="13"/>
  <c r="E1771" i="13"/>
  <c r="E1767" i="13"/>
  <c r="E1763" i="13"/>
  <c r="E1759" i="13"/>
  <c r="E1755" i="13"/>
  <c r="E1751" i="13"/>
  <c r="E1747" i="13"/>
  <c r="E1743" i="13"/>
  <c r="E1739" i="13"/>
  <c r="E1735" i="13"/>
  <c r="E1731" i="13"/>
  <c r="E1727" i="13"/>
  <c r="E1723" i="13"/>
  <c r="E1719" i="13"/>
  <c r="E1715" i="13"/>
  <c r="E1711" i="13"/>
  <c r="E1707" i="13"/>
  <c r="E1703" i="13"/>
  <c r="E1699" i="13"/>
  <c r="E1697" i="13"/>
  <c r="E1695" i="13"/>
  <c r="E1693" i="13"/>
  <c r="E1689" i="13"/>
  <c r="E1687" i="13"/>
  <c r="E1685" i="13"/>
  <c r="E1683" i="13"/>
  <c r="E1681" i="13"/>
  <c r="E1679" i="13"/>
  <c r="E1677" i="13"/>
  <c r="E1675" i="13"/>
  <c r="E1673" i="13"/>
  <c r="E1671" i="13"/>
  <c r="E1669" i="13"/>
  <c r="E1667" i="13"/>
  <c r="E1663" i="13"/>
  <c r="E1659" i="13"/>
  <c r="E1655" i="13"/>
  <c r="E1651" i="13"/>
  <c r="E1647" i="13"/>
  <c r="E1643" i="13"/>
  <c r="E1639" i="13"/>
  <c r="E1635" i="13"/>
  <c r="E1631" i="13"/>
  <c r="E1629" i="13"/>
  <c r="E1627" i="13"/>
  <c r="E1625" i="13"/>
  <c r="E1623" i="13"/>
  <c r="E1621" i="13"/>
  <c r="E1619" i="13"/>
  <c r="E1617" i="13"/>
  <c r="E1615" i="13"/>
  <c r="E1613" i="13"/>
  <c r="E1611" i="13"/>
  <c r="E1607" i="13"/>
  <c r="E1603" i="13"/>
  <c r="E1599" i="13"/>
  <c r="E1595" i="13"/>
  <c r="E1591" i="13"/>
  <c r="E1587" i="13"/>
  <c r="E1583" i="13"/>
  <c r="E1579" i="13"/>
  <c r="E1575" i="13"/>
  <c r="E1571" i="13"/>
  <c r="E1567" i="13"/>
  <c r="E1563" i="13"/>
  <c r="E1559" i="13"/>
  <c r="E1555" i="13"/>
  <c r="E1551" i="13"/>
  <c r="E1547" i="13"/>
  <c r="E1543" i="13"/>
  <c r="E1541" i="13"/>
  <c r="E1537" i="13"/>
  <c r="E1533" i="13"/>
  <c r="E1529" i="13"/>
  <c r="E1525" i="13"/>
  <c r="E1521" i="13"/>
  <c r="E1517" i="13"/>
  <c r="E1513" i="13"/>
  <c r="E1509" i="13"/>
  <c r="E1505" i="13"/>
  <c r="E1503" i="13"/>
  <c r="E1499" i="13"/>
  <c r="E1495" i="13"/>
  <c r="E1491" i="13"/>
  <c r="E1487" i="13"/>
  <c r="E1483" i="13"/>
  <c r="E1479" i="13"/>
  <c r="E1475" i="13"/>
  <c r="E1471" i="13"/>
  <c r="E1467" i="13"/>
  <c r="E1463" i="13"/>
  <c r="E1459" i="13"/>
  <c r="E1455" i="13"/>
  <c r="E1453" i="13"/>
  <c r="E1451" i="13"/>
  <c r="E1449" i="13"/>
  <c r="E1445" i="13"/>
  <c r="E1443" i="13"/>
  <c r="E1441" i="13"/>
  <c r="E1439" i="13"/>
  <c r="E1437" i="13"/>
  <c r="E1435" i="13"/>
  <c r="E1431" i="13"/>
  <c r="E1427" i="13"/>
  <c r="E1423" i="13"/>
  <c r="E1419" i="13"/>
  <c r="E1415" i="13"/>
  <c r="E1409" i="13"/>
  <c r="E1407" i="13"/>
  <c r="E1401" i="13"/>
  <c r="E1399" i="13"/>
  <c r="E1393" i="13"/>
  <c r="E1385" i="13"/>
  <c r="E1381" i="13"/>
  <c r="E1371" i="13"/>
  <c r="E1367" i="13"/>
  <c r="E1363" i="13"/>
  <c r="E1359" i="13"/>
  <c r="E1355" i="13"/>
  <c r="E1351" i="13"/>
  <c r="E1347" i="13"/>
  <c r="E1341" i="13"/>
  <c r="E1337" i="13"/>
  <c r="E1335" i="13"/>
  <c r="E1331" i="13"/>
  <c r="E1327" i="13"/>
  <c r="E1323" i="13"/>
  <c r="E1319" i="13"/>
  <c r="E1315" i="13"/>
  <c r="E1311" i="13"/>
  <c r="E1307" i="13"/>
  <c r="E1303" i="13"/>
  <c r="E1299" i="13"/>
  <c r="E1295" i="13"/>
  <c r="E1291" i="13"/>
  <c r="E1287" i="13"/>
  <c r="E1283" i="13"/>
  <c r="E1279" i="13"/>
  <c r="E1275" i="13"/>
  <c r="E1271" i="13"/>
  <c r="E1265" i="13"/>
  <c r="E1241" i="13"/>
  <c r="E1237" i="13"/>
  <c r="E1233" i="13"/>
  <c r="E1227" i="13"/>
  <c r="E1217" i="13"/>
  <c r="E1213" i="13"/>
  <c r="E1191" i="13"/>
  <c r="E1187" i="13"/>
  <c r="E1185" i="13"/>
  <c r="E1179" i="13"/>
  <c r="E1177" i="13"/>
  <c r="E1173" i="13"/>
  <c r="E1169" i="13"/>
  <c r="E1165" i="13"/>
  <c r="E1161" i="13"/>
  <c r="E1155" i="13"/>
  <c r="E1151" i="13"/>
  <c r="E1147" i="13"/>
  <c r="E1143" i="13"/>
  <c r="E1139" i="13"/>
  <c r="E1137" i="13"/>
  <c r="E1133" i="13"/>
  <c r="E1129" i="13"/>
  <c r="E1125" i="13"/>
  <c r="E1121" i="13"/>
  <c r="E1117" i="13"/>
  <c r="E1115" i="13"/>
  <c r="E1111" i="13"/>
  <c r="E1107" i="13"/>
  <c r="E1101" i="13"/>
  <c r="E1097" i="13"/>
  <c r="E1093" i="13"/>
  <c r="E1089" i="13"/>
  <c r="E1085" i="13"/>
  <c r="E1081" i="13"/>
  <c r="E1077" i="13"/>
  <c r="E1073" i="13"/>
  <c r="E1069" i="13"/>
  <c r="E1065" i="13"/>
  <c r="E1061" i="13"/>
  <c r="E1057" i="13"/>
  <c r="E1053" i="13"/>
  <c r="E1049" i="13"/>
  <c r="E1045" i="13"/>
  <c r="E1041" i="13"/>
  <c r="E1037" i="13"/>
  <c r="E1033" i="13"/>
  <c r="E1029" i="13"/>
  <c r="E1025" i="13"/>
  <c r="E1021" i="13"/>
  <c r="E1017" i="13"/>
  <c r="E1011" i="13"/>
  <c r="E987" i="13"/>
  <c r="E983" i="13"/>
  <c r="E977" i="13"/>
  <c r="E973" i="13"/>
  <c r="E969" i="13"/>
  <c r="E965" i="13"/>
  <c r="E955" i="13"/>
  <c r="E953" i="13"/>
  <c r="E947" i="13"/>
  <c r="E943" i="13"/>
  <c r="E941" i="13"/>
  <c r="E937" i="13"/>
  <c r="E927" i="13"/>
  <c r="E923" i="13"/>
  <c r="E917" i="13"/>
  <c r="E915" i="13"/>
  <c r="E909" i="13"/>
  <c r="E891" i="13"/>
  <c r="E887" i="13"/>
  <c r="E883" i="13"/>
  <c r="E879" i="13"/>
  <c r="E875" i="13"/>
  <c r="E871" i="13"/>
  <c r="E867" i="13"/>
  <c r="E863" i="13"/>
  <c r="E859" i="13"/>
  <c r="E855" i="13"/>
  <c r="E851" i="13"/>
  <c r="E847" i="13"/>
  <c r="E843" i="13"/>
  <c r="E839" i="13"/>
  <c r="E835" i="13"/>
  <c r="E833" i="13"/>
  <c r="E829" i="13"/>
  <c r="E825" i="13"/>
  <c r="E821" i="13"/>
  <c r="E817" i="13"/>
  <c r="E813" i="13"/>
  <c r="E809" i="13"/>
  <c r="E803" i="13"/>
  <c r="E799" i="13"/>
  <c r="E795" i="13"/>
  <c r="E791" i="13"/>
  <c r="E787" i="13"/>
  <c r="E1965" i="13"/>
  <c r="E1961" i="13"/>
  <c r="E1957" i="13"/>
  <c r="E1953" i="13"/>
  <c r="E1949" i="13"/>
  <c r="E1945" i="13"/>
  <c r="E1941" i="13"/>
  <c r="E1937" i="13"/>
  <c r="E1933" i="13"/>
  <c r="E1929" i="13"/>
  <c r="E1925" i="13"/>
  <c r="E1921" i="13"/>
  <c r="E1917" i="13"/>
  <c r="E1913" i="13"/>
  <c r="E1909" i="13"/>
  <c r="E1905" i="13"/>
  <c r="E1901" i="13"/>
  <c r="E1897" i="13"/>
  <c r="E1893" i="13"/>
  <c r="E1889" i="13"/>
  <c r="E1885" i="13"/>
  <c r="E1881" i="13"/>
  <c r="E1877" i="13"/>
  <c r="E1873" i="13"/>
  <c r="E1869" i="13"/>
  <c r="E1865" i="13"/>
  <c r="E1861" i="13"/>
  <c r="E1857" i="13"/>
  <c r="E1853" i="13"/>
  <c r="E1849" i="13"/>
  <c r="E1845" i="13"/>
  <c r="E1841" i="13"/>
  <c r="E1837" i="13"/>
  <c r="E1833" i="13"/>
  <c r="E1829" i="13"/>
  <c r="E1825" i="13"/>
  <c r="E1821" i="13"/>
  <c r="E1817" i="13"/>
  <c r="E1813" i="13"/>
  <c r="E1809" i="13"/>
  <c r="E1805" i="13"/>
  <c r="E1801" i="13"/>
  <c r="E1797" i="13"/>
  <c r="E1793" i="13"/>
  <c r="E1789" i="13"/>
  <c r="E1779" i="13"/>
  <c r="E1773" i="13"/>
  <c r="E1769" i="13"/>
  <c r="E1765" i="13"/>
  <c r="E1761" i="13"/>
  <c r="E1757" i="13"/>
  <c r="E1753" i="13"/>
  <c r="E1749" i="13"/>
  <c r="E1745" i="13"/>
  <c r="E1741" i="13"/>
  <c r="E1737" i="13"/>
  <c r="E1733" i="13"/>
  <c r="E1729" i="13"/>
  <c r="E1725" i="13"/>
  <c r="E1721" i="13"/>
  <c r="E1717" i="13"/>
  <c r="E1713" i="13"/>
  <c r="E1709" i="13"/>
  <c r="E1705" i="13"/>
  <c r="E1701" i="13"/>
  <c r="E1691" i="13"/>
  <c r="E1665" i="13"/>
  <c r="E1661" i="13"/>
  <c r="E1657" i="13"/>
  <c r="E1653" i="13"/>
  <c r="E1649" i="13"/>
  <c r="E1645" i="13"/>
  <c r="E1641" i="13"/>
  <c r="E1637" i="13"/>
  <c r="E1633" i="13"/>
  <c r="E1609" i="13"/>
  <c r="E1605" i="13"/>
  <c r="E1601" i="13"/>
  <c r="E1597" i="13"/>
  <c r="E1593" i="13"/>
  <c r="E1589" i="13"/>
  <c r="E1585" i="13"/>
  <c r="E1581" i="13"/>
  <c r="E1577" i="13"/>
  <c r="E1573" i="13"/>
  <c r="E1569" i="13"/>
  <c r="E1565" i="13"/>
  <c r="E1561" i="13"/>
  <c r="E1557" i="13"/>
  <c r="E1553" i="13"/>
  <c r="E1549" i="13"/>
  <c r="E1545" i="13"/>
  <c r="E1539" i="13"/>
  <c r="E1535" i="13"/>
  <c r="E1531" i="13"/>
  <c r="E1527" i="13"/>
  <c r="E1523" i="13"/>
  <c r="E1519" i="13"/>
  <c r="E1515" i="13"/>
  <c r="E1511" i="13"/>
  <c r="E1507" i="13"/>
  <c r="E1501" i="13"/>
  <c r="E1497" i="13"/>
  <c r="E1493" i="13"/>
  <c r="E1489" i="13"/>
  <c r="E1485" i="13"/>
  <c r="E1481" i="13"/>
  <c r="E1477" i="13"/>
  <c r="E1473" i="13"/>
  <c r="E1469" i="13"/>
  <c r="E1465" i="13"/>
  <c r="E1461" i="13"/>
  <c r="E1457" i="13"/>
  <c r="E1447" i="13"/>
  <c r="E1433" i="13"/>
  <c r="E1429" i="13"/>
  <c r="E1425" i="13"/>
  <c r="E1421" i="13"/>
  <c r="E1417" i="13"/>
  <c r="E1413" i="13"/>
  <c r="E1411" i="13"/>
  <c r="E1405" i="13"/>
  <c r="E1403" i="13"/>
  <c r="E1397" i="13"/>
  <c r="E1395" i="13"/>
  <c r="E1391" i="13"/>
  <c r="E1389" i="13"/>
  <c r="E1387" i="13"/>
  <c r="E1383" i="13"/>
  <c r="E1379" i="13"/>
  <c r="E1377" i="13"/>
  <c r="E1375" i="13"/>
  <c r="E1373" i="13"/>
  <c r="E1369" i="13"/>
  <c r="E1365" i="13"/>
  <c r="E1361" i="13"/>
  <c r="E1357" i="13"/>
  <c r="E1353" i="13"/>
  <c r="E1349" i="13"/>
  <c r="E1345" i="13"/>
  <c r="E1343" i="13"/>
  <c r="E1339" i="13"/>
  <c r="E1333" i="13"/>
  <c r="E1329" i="13"/>
  <c r="E1325" i="13"/>
  <c r="E1321" i="13"/>
  <c r="E1317" i="13"/>
  <c r="E1313" i="13"/>
  <c r="E1309" i="13"/>
  <c r="E1305" i="13"/>
  <c r="E1301" i="13"/>
  <c r="E1297" i="13"/>
  <c r="E1293" i="13"/>
  <c r="E1289" i="13"/>
  <c r="E1285" i="13"/>
  <c r="E1281" i="13"/>
  <c r="E1277" i="13"/>
  <c r="E1273" i="13"/>
  <c r="E1269" i="13"/>
  <c r="E1267" i="13"/>
  <c r="E1263" i="13"/>
  <c r="E1261" i="13"/>
  <c r="E1259" i="13"/>
  <c r="E1257" i="13"/>
  <c r="E1255" i="13"/>
  <c r="E1253" i="13"/>
  <c r="E1251" i="13"/>
  <c r="E1249" i="13"/>
  <c r="E1247" i="13"/>
  <c r="E1245" i="13"/>
  <c r="E1243" i="13"/>
  <c r="E1239" i="13"/>
  <c r="E1235" i="13"/>
  <c r="E1231" i="13"/>
  <c r="E1229" i="13"/>
  <c r="E1225" i="13"/>
  <c r="E1223" i="13"/>
  <c r="E1221" i="13"/>
  <c r="E1219" i="13"/>
  <c r="E1215" i="13"/>
  <c r="E1211" i="13"/>
  <c r="E1209" i="13"/>
  <c r="E1207" i="13"/>
  <c r="E1205" i="13"/>
  <c r="E1203" i="13"/>
  <c r="E1201" i="13"/>
  <c r="E1199" i="13"/>
  <c r="E1197" i="13"/>
  <c r="E1195" i="13"/>
  <c r="E1193" i="13"/>
  <c r="E1189" i="13"/>
  <c r="E1183" i="13"/>
  <c r="E1181" i="13"/>
  <c r="E1175" i="13"/>
  <c r="E1171" i="13"/>
  <c r="E1167" i="13"/>
  <c r="E1163" i="13"/>
  <c r="E1159" i="13"/>
  <c r="E1157" i="13"/>
  <c r="E1153" i="13"/>
  <c r="E1149" i="13"/>
  <c r="E1145" i="13"/>
  <c r="E1141" i="13"/>
  <c r="E1135" i="13"/>
  <c r="E1131" i="13"/>
  <c r="E1127" i="13"/>
  <c r="E1123" i="13"/>
  <c r="E1119" i="13"/>
  <c r="E1113" i="13"/>
  <c r="E1109" i="13"/>
  <c r="E1105" i="13"/>
  <c r="E1103" i="13"/>
  <c r="E1099" i="13"/>
  <c r="E1095" i="13"/>
  <c r="E1091" i="13"/>
  <c r="E1087" i="13"/>
  <c r="E1083" i="13"/>
  <c r="E1079" i="13"/>
  <c r="E1075" i="13"/>
  <c r="E1071" i="13"/>
  <c r="E1067" i="13"/>
  <c r="E1063" i="13"/>
  <c r="E1059" i="13"/>
  <c r="E1055" i="13"/>
  <c r="E1051" i="13"/>
  <c r="E1047" i="13"/>
  <c r="E1043" i="13"/>
  <c r="E1039" i="13"/>
  <c r="E1035" i="13"/>
  <c r="E1031" i="13"/>
  <c r="E1027" i="13"/>
  <c r="E1023" i="13"/>
  <c r="E1019" i="13"/>
  <c r="E1015" i="13"/>
  <c r="E1013" i="13"/>
  <c r="E1009" i="13"/>
  <c r="E1007" i="13"/>
  <c r="E1005" i="13"/>
  <c r="E1003" i="13"/>
  <c r="E1001" i="13"/>
  <c r="E999" i="13"/>
  <c r="E997" i="13"/>
  <c r="E995" i="13"/>
  <c r="E993" i="13"/>
  <c r="E991" i="13"/>
  <c r="E989" i="13"/>
  <c r="E985" i="13"/>
  <c r="E981" i="13"/>
  <c r="E979" i="13"/>
  <c r="E975" i="13"/>
  <c r="E971" i="13"/>
  <c r="E967" i="13"/>
  <c r="E963" i="13"/>
  <c r="E961" i="13"/>
  <c r="E959" i="13"/>
  <c r="E957" i="13"/>
  <c r="E951" i="13"/>
  <c r="E949" i="13"/>
  <c r="E945" i="13"/>
  <c r="E939" i="13"/>
  <c r="E935" i="13"/>
  <c r="E933" i="13"/>
  <c r="E931" i="13"/>
  <c r="E929" i="13"/>
  <c r="E925" i="13"/>
  <c r="E921" i="13"/>
  <c r="E919" i="13"/>
  <c r="E913" i="13"/>
  <c r="E911" i="13"/>
  <c r="E907" i="13"/>
  <c r="E905" i="13"/>
  <c r="E903" i="13"/>
  <c r="E901" i="13"/>
  <c r="E899" i="13"/>
  <c r="E897" i="13"/>
  <c r="E895" i="13"/>
  <c r="E893" i="13"/>
  <c r="E889" i="13"/>
  <c r="E885" i="13"/>
  <c r="E881" i="13"/>
  <c r="E877" i="13"/>
  <c r="E873" i="13"/>
  <c r="E869" i="13"/>
  <c r="E865" i="13"/>
  <c r="E861" i="13"/>
  <c r="E857" i="13"/>
  <c r="E853" i="13"/>
  <c r="E849" i="13"/>
  <c r="E845" i="13"/>
  <c r="E841" i="13"/>
  <c r="E837" i="13"/>
  <c r="E831" i="13"/>
  <c r="E827" i="13"/>
  <c r="E823" i="13"/>
  <c r="E819" i="13"/>
  <c r="E815" i="13"/>
  <c r="E811" i="13"/>
  <c r="E807" i="13"/>
  <c r="E805" i="13"/>
  <c r="E801" i="13"/>
  <c r="E797" i="13"/>
  <c r="E793" i="13"/>
  <c r="E789" i="13"/>
  <c r="E785" i="13"/>
  <c r="E781" i="13"/>
  <c r="E777" i="13"/>
  <c r="E773" i="13"/>
  <c r="E769" i="13"/>
  <c r="E765" i="13"/>
  <c r="E761" i="13"/>
  <c r="E757" i="13"/>
  <c r="E751" i="13"/>
  <c r="E747" i="13"/>
  <c r="E5088" i="13"/>
  <c r="E5084" i="13"/>
  <c r="E5080" i="13"/>
  <c r="E5076" i="13"/>
  <c r="E5072" i="13"/>
  <c r="E5068" i="13"/>
  <c r="E5064" i="13"/>
  <c r="E5062" i="13"/>
  <c r="E5060" i="13"/>
  <c r="E5058" i="13"/>
  <c r="E5056" i="13"/>
  <c r="E5054" i="13"/>
  <c r="E5052" i="13"/>
  <c r="E5050" i="13"/>
  <c r="E5048" i="13"/>
  <c r="E5046" i="13"/>
  <c r="E5044" i="13"/>
  <c r="E5042" i="13"/>
  <c r="E5040" i="13"/>
  <c r="E5038" i="13"/>
  <c r="E5036" i="13"/>
  <c r="E5034" i="13"/>
  <c r="E5032" i="13"/>
  <c r="E5030" i="13"/>
  <c r="E5028" i="13"/>
  <c r="E5026" i="13"/>
  <c r="E5024" i="13"/>
  <c r="E5022" i="13"/>
  <c r="E5020" i="13"/>
  <c r="E5018" i="13"/>
  <c r="E5016" i="13"/>
  <c r="E5012" i="13"/>
  <c r="E5006" i="13"/>
  <c r="E5002" i="13"/>
  <c r="E4998" i="13"/>
  <c r="E4994" i="13"/>
  <c r="E4990" i="13"/>
  <c r="E4986" i="13"/>
  <c r="E4982" i="13"/>
  <c r="E4978" i="13"/>
  <c r="E4974" i="13"/>
  <c r="E4970" i="13"/>
  <c r="E4966" i="13"/>
  <c r="E4962" i="13"/>
  <c r="E4958" i="13"/>
  <c r="E4954" i="13"/>
  <c r="E4950" i="13"/>
  <c r="E4946" i="13"/>
  <c r="E4942" i="13"/>
  <c r="E4938" i="13"/>
  <c r="E4934" i="13"/>
  <c r="E4930" i="13"/>
  <c r="E4926" i="13"/>
  <c r="E4922" i="13"/>
  <c r="E4918" i="13"/>
  <c r="E4914" i="13"/>
  <c r="E4910" i="13"/>
  <c r="E4906" i="13"/>
  <c r="E4902" i="13"/>
  <c r="E4898" i="13"/>
  <c r="E4894" i="13"/>
  <c r="E4890" i="13"/>
  <c r="E4886" i="13"/>
  <c r="E4882" i="13"/>
  <c r="E4878" i="13"/>
  <c r="E4874" i="13"/>
  <c r="E4870" i="13"/>
  <c r="E4866" i="13"/>
  <c r="E4862" i="13"/>
  <c r="E4858" i="13"/>
  <c r="E4854" i="13"/>
  <c r="E4850" i="13"/>
  <c r="E4846" i="13"/>
  <c r="E4842" i="13"/>
  <c r="E4838" i="13"/>
  <c r="E4834" i="13"/>
  <c r="E4830" i="13"/>
  <c r="E4826" i="13"/>
  <c r="E4822" i="13"/>
  <c r="E4818" i="13"/>
  <c r="E4814" i="13"/>
  <c r="E4810" i="13"/>
  <c r="E4808" i="13"/>
  <c r="E4802" i="13"/>
  <c r="E4798" i="13"/>
  <c r="E4794" i="13"/>
  <c r="E4790" i="13"/>
  <c r="E4786" i="13"/>
  <c r="E4782" i="13"/>
  <c r="E4778" i="13"/>
  <c r="E4774" i="13"/>
  <c r="E4772" i="13"/>
  <c r="E4768" i="13"/>
  <c r="E4764" i="13"/>
  <c r="E4760" i="13"/>
  <c r="E4756" i="13"/>
  <c r="E4752" i="13"/>
  <c r="E4748" i="13"/>
  <c r="E4744" i="13"/>
  <c r="E4740" i="13"/>
  <c r="E4736" i="13"/>
  <c r="E4732" i="13"/>
  <c r="E4728" i="13"/>
  <c r="E4724" i="13"/>
  <c r="E4720" i="13"/>
  <c r="E4716" i="13"/>
  <c r="E4712" i="13"/>
  <c r="E4708" i="13"/>
  <c r="E4704" i="13"/>
  <c r="E4700" i="13"/>
  <c r="E4696" i="13"/>
  <c r="E4692" i="13"/>
  <c r="E4688" i="13"/>
  <c r="E4684" i="13"/>
  <c r="E4680" i="13"/>
  <c r="E4676" i="13"/>
  <c r="E4672" i="13"/>
  <c r="E4668" i="13"/>
  <c r="E4664" i="13"/>
  <c r="E4660" i="13"/>
  <c r="E4656" i="13"/>
  <c r="E4652" i="13"/>
  <c r="E4648" i="13"/>
  <c r="E4644" i="13"/>
  <c r="E4640" i="13"/>
  <c r="E4636" i="13"/>
  <c r="E4630" i="13"/>
  <c r="E4626" i="13"/>
  <c r="E4622" i="13"/>
  <c r="E4618" i="13"/>
  <c r="E4614" i="13"/>
  <c r="E4610" i="13"/>
  <c r="E4606" i="13"/>
  <c r="E4602" i="13"/>
  <c r="E4598" i="13"/>
  <c r="E4594" i="13"/>
  <c r="E4590" i="13"/>
  <c r="E4586" i="13"/>
  <c r="E4582" i="13"/>
  <c r="E4578" i="13"/>
  <c r="E4574" i="13"/>
  <c r="E4570" i="13"/>
  <c r="E4566" i="13"/>
  <c r="E4562" i="13"/>
  <c r="E4558" i="13"/>
  <c r="E4554" i="13"/>
  <c r="E4550" i="13"/>
  <c r="E4546" i="13"/>
  <c r="E4542" i="13"/>
  <c r="E4538" i="13"/>
  <c r="E4534" i="13"/>
  <c r="E4530" i="13"/>
  <c r="E4526" i="13"/>
  <c r="E4522" i="13"/>
  <c r="E4518" i="13"/>
  <c r="E4514" i="13"/>
  <c r="E4510" i="13"/>
  <c r="E4506" i="13"/>
  <c r="E4502" i="13"/>
  <c r="E4500" i="13"/>
  <c r="E4496" i="13"/>
  <c r="E4492" i="13"/>
  <c r="E4488" i="13"/>
  <c r="E4484" i="13"/>
  <c r="E4480" i="13"/>
  <c r="E4476" i="13"/>
  <c r="E4472" i="13"/>
  <c r="E4468" i="13"/>
  <c r="E4464" i="13"/>
  <c r="E4460" i="13"/>
  <c r="E4456" i="13"/>
  <c r="E4454" i="13"/>
  <c r="E4450" i="13"/>
  <c r="E4446" i="13"/>
  <c r="E4442" i="13"/>
  <c r="E4438" i="13"/>
  <c r="E4434" i="13"/>
  <c r="E4430" i="13"/>
  <c r="E4426" i="13"/>
  <c r="E4422" i="13"/>
  <c r="E4418" i="13"/>
  <c r="E4414" i="13"/>
  <c r="E4412" i="13"/>
  <c r="E4408" i="13"/>
  <c r="E4404" i="13"/>
  <c r="E783" i="13"/>
  <c r="E779" i="13"/>
  <c r="E775" i="13"/>
  <c r="E771" i="13"/>
  <c r="E767" i="13"/>
  <c r="E763" i="13"/>
  <c r="E759" i="13"/>
  <c r="E755" i="13"/>
  <c r="E753" i="13"/>
  <c r="E749" i="13"/>
  <c r="E5090" i="13"/>
  <c r="E5086" i="13"/>
  <c r="E5082" i="13"/>
  <c r="E5078" i="13"/>
  <c r="E5074" i="13"/>
  <c r="E5070" i="13"/>
  <c r="E5066" i="13"/>
  <c r="E5014" i="13"/>
  <c r="E5010" i="13"/>
  <c r="E5008" i="13"/>
  <c r="E5004" i="13"/>
  <c r="E5000" i="13"/>
  <c r="E4996" i="13"/>
  <c r="E4992" i="13"/>
  <c r="E4988" i="13"/>
  <c r="E4984" i="13"/>
  <c r="E4980" i="13"/>
  <c r="E4976" i="13"/>
  <c r="E4972" i="13"/>
  <c r="E4968" i="13"/>
  <c r="E4964" i="13"/>
  <c r="E4960" i="13"/>
  <c r="E4956" i="13"/>
  <c r="E4952" i="13"/>
  <c r="E4948" i="13"/>
  <c r="E4944" i="13"/>
  <c r="E4940" i="13"/>
  <c r="E4936" i="13"/>
  <c r="E4932" i="13"/>
  <c r="E4928" i="13"/>
  <c r="E4924" i="13"/>
  <c r="E4920" i="13"/>
  <c r="E4916" i="13"/>
  <c r="E4912" i="13"/>
  <c r="E4908" i="13"/>
  <c r="E4904" i="13"/>
  <c r="E4900" i="13"/>
  <c r="E4896" i="13"/>
  <c r="E4892" i="13"/>
  <c r="E4888" i="13"/>
  <c r="E4884" i="13"/>
  <c r="E4880" i="13"/>
  <c r="E4876" i="13"/>
  <c r="E4872" i="13"/>
  <c r="E4868" i="13"/>
  <c r="E4864" i="13"/>
  <c r="E4860" i="13"/>
  <c r="E4856" i="13"/>
  <c r="E4852" i="13"/>
  <c r="E4848" i="13"/>
  <c r="E4844" i="13"/>
  <c r="E4840" i="13"/>
  <c r="E4836" i="13"/>
  <c r="E4832" i="13"/>
  <c r="E4828" i="13"/>
  <c r="E4824" i="13"/>
  <c r="E4820" i="13"/>
  <c r="E4816" i="13"/>
  <c r="E4812" i="13"/>
  <c r="E4806" i="13"/>
  <c r="E4804" i="13"/>
  <c r="E4800" i="13"/>
  <c r="E4796" i="13"/>
  <c r="E4792" i="13"/>
  <c r="E4788" i="13"/>
  <c r="E4784" i="13"/>
  <c r="E4780" i="13"/>
  <c r="E4776" i="13"/>
  <c r="E4770" i="13"/>
  <c r="E4766" i="13"/>
  <c r="E4762" i="13"/>
  <c r="E4758" i="13"/>
  <c r="E4754" i="13"/>
  <c r="E4750" i="13"/>
  <c r="E4746" i="13"/>
  <c r="E4742" i="13"/>
  <c r="E4738" i="13"/>
  <c r="E4734" i="13"/>
  <c r="E4730" i="13"/>
  <c r="E4726" i="13"/>
  <c r="E4722" i="13"/>
  <c r="E4718" i="13"/>
  <c r="E4714" i="13"/>
  <c r="E4710" i="13"/>
  <c r="E4706" i="13"/>
  <c r="E4702" i="13"/>
  <c r="E4698" i="13"/>
  <c r="E4694" i="13"/>
  <c r="E4690" i="13"/>
  <c r="E4686" i="13"/>
  <c r="E4682" i="13"/>
  <c r="E4678" i="13"/>
  <c r="E4674" i="13"/>
  <c r="E4670" i="13"/>
  <c r="E4666" i="13"/>
  <c r="E4662" i="13"/>
  <c r="E4658" i="13"/>
  <c r="E4654" i="13"/>
  <c r="E4650" i="13"/>
  <c r="E4646" i="13"/>
  <c r="E4642" i="13"/>
  <c r="E4638" i="13"/>
  <c r="E4634" i="13"/>
  <c r="E4632" i="13"/>
  <c r="E4628" i="13"/>
  <c r="E4624" i="13"/>
  <c r="E4620" i="13"/>
  <c r="E4616" i="13"/>
  <c r="E4612" i="13"/>
  <c r="E4608" i="13"/>
  <c r="E4604" i="13"/>
  <c r="E4600" i="13"/>
  <c r="E4596" i="13"/>
  <c r="E4592" i="13"/>
  <c r="E4588" i="13"/>
  <c r="E4584" i="13"/>
  <c r="E4580" i="13"/>
  <c r="E4576" i="13"/>
  <c r="E4572" i="13"/>
  <c r="E4568" i="13"/>
  <c r="E4564" i="13"/>
  <c r="E4560" i="13"/>
  <c r="E4556" i="13"/>
  <c r="E4552" i="13"/>
  <c r="E4548" i="13"/>
  <c r="E4544" i="13"/>
  <c r="E4540" i="13"/>
  <c r="E4536" i="13"/>
  <c r="E4532" i="13"/>
  <c r="E4528" i="13"/>
  <c r="E4524" i="13"/>
  <c r="E4520" i="13"/>
  <c r="E4516" i="13"/>
  <c r="E4512" i="13"/>
  <c r="E4508" i="13"/>
  <c r="E4504" i="13"/>
  <c r="E4498" i="13"/>
  <c r="E4494" i="13"/>
  <c r="E4490" i="13"/>
  <c r="E4486" i="13"/>
  <c r="E4482" i="13"/>
  <c r="E4478" i="13"/>
  <c r="E4474" i="13"/>
  <c r="E4470" i="13"/>
  <c r="E4466" i="13"/>
  <c r="E4462" i="13"/>
  <c r="E4458" i="13"/>
  <c r="E4452" i="13"/>
  <c r="E4448" i="13"/>
  <c r="E4444" i="13"/>
  <c r="E4440" i="13"/>
  <c r="E4436" i="13"/>
  <c r="E4432" i="13"/>
  <c r="E4428" i="13"/>
  <c r="E4424" i="13"/>
  <c r="E4420" i="13"/>
  <c r="E4416" i="13"/>
  <c r="E4410" i="13"/>
  <c r="E4406" i="13"/>
  <c r="E4402" i="13"/>
  <c r="E4400" i="13"/>
  <c r="E4396" i="13"/>
  <c r="E4392" i="13"/>
  <c r="E4388" i="13"/>
  <c r="E4384" i="13"/>
  <c r="E4380" i="13"/>
  <c r="E4376" i="13"/>
  <c r="E4372" i="13"/>
  <c r="E4368" i="13"/>
  <c r="E4364" i="13"/>
  <c r="E4360" i="13"/>
  <c r="E4356" i="13"/>
  <c r="E4352" i="13"/>
  <c r="E4348" i="13"/>
  <c r="E4344" i="13"/>
  <c r="E4340" i="13"/>
  <c r="E4336" i="13"/>
  <c r="E4332" i="13"/>
  <c r="E4328" i="13"/>
  <c r="E4324" i="13"/>
  <c r="E4320" i="13"/>
  <c r="E4316" i="13"/>
  <c r="E4312" i="13"/>
  <c r="E4308" i="13"/>
  <c r="E4304" i="13"/>
  <c r="E4300" i="13"/>
  <c r="E4296" i="13"/>
  <c r="E4292" i="13"/>
  <c r="E4288" i="13"/>
  <c r="E4284" i="13"/>
  <c r="E4280" i="13"/>
  <c r="E4276" i="13"/>
  <c r="E4272" i="13"/>
  <c r="E4268" i="13"/>
  <c r="E4264" i="13"/>
  <c r="E4260" i="13"/>
  <c r="E4256" i="13"/>
  <c r="E4252" i="13"/>
  <c r="E4248" i="13"/>
  <c r="E4244" i="13"/>
  <c r="E4240" i="13"/>
  <c r="E4238" i="13"/>
  <c r="E4234" i="13"/>
  <c r="E4230" i="13"/>
  <c r="E4226" i="13"/>
  <c r="E4222" i="13"/>
  <c r="E4218" i="13"/>
  <c r="E4214" i="13"/>
  <c r="E4210" i="13"/>
  <c r="E4206" i="13"/>
  <c r="E4202" i="13"/>
  <c r="E4198" i="13"/>
  <c r="E4194" i="13"/>
  <c r="E4190" i="13"/>
  <c r="E4186" i="13"/>
  <c r="E4182" i="13"/>
  <c r="E4178" i="13"/>
  <c r="E4174" i="13"/>
  <c r="E4170" i="13"/>
  <c r="E4168" i="13"/>
  <c r="E4164" i="13"/>
  <c r="E4160" i="13"/>
  <c r="E4156" i="13"/>
  <c r="E4152" i="13"/>
  <c r="E4148" i="13"/>
  <c r="E4144" i="13"/>
  <c r="E4140" i="13"/>
  <c r="E4136" i="13"/>
  <c r="E4132" i="13"/>
  <c r="E4128" i="13"/>
  <c r="E4126" i="13"/>
  <c r="E4122" i="13"/>
  <c r="E4118" i="13"/>
  <c r="E4114" i="13"/>
  <c r="E4110" i="13"/>
  <c r="E4106" i="13"/>
  <c r="E4102" i="13"/>
  <c r="E4098" i="13"/>
  <c r="E4094" i="13"/>
  <c r="E4090" i="13"/>
  <c r="E4086" i="13"/>
  <c r="E4082" i="13"/>
  <c r="E4078" i="13"/>
  <c r="E4076" i="13"/>
  <c r="E4072" i="13"/>
  <c r="E4068" i="13"/>
  <c r="E4064" i="13"/>
  <c r="E4060" i="13"/>
  <c r="E4058" i="13"/>
  <c r="E4054" i="13"/>
  <c r="E4052" i="13"/>
  <c r="E4050" i="13"/>
  <c r="E4048" i="13"/>
  <c r="E4046" i="13"/>
  <c r="E4044" i="13"/>
  <c r="E4042" i="13"/>
  <c r="E4040" i="13"/>
  <c r="E4038" i="13"/>
  <c r="E4036" i="13"/>
  <c r="E4034" i="13"/>
  <c r="E4032" i="13"/>
  <c r="E4030" i="13"/>
  <c r="E4028" i="13"/>
  <c r="E4026" i="13"/>
  <c r="E4024" i="13"/>
  <c r="E4022" i="13"/>
  <c r="E4020" i="13"/>
  <c r="E4018" i="13"/>
  <c r="E4016" i="13"/>
  <c r="E4014" i="13"/>
  <c r="E4012" i="13"/>
  <c r="E4010" i="13"/>
  <c r="E4008" i="13"/>
  <c r="E4006" i="13"/>
  <c r="E4004" i="13"/>
  <c r="E4002" i="13"/>
  <c r="E4000" i="13"/>
  <c r="E3998" i="13"/>
  <c r="E3996" i="13"/>
  <c r="E3994" i="13"/>
  <c r="E3992" i="13"/>
  <c r="E3990" i="13"/>
  <c r="E3988" i="13"/>
  <c r="E3986" i="13"/>
  <c r="E3984" i="13"/>
  <c r="E3982" i="13"/>
  <c r="E3980" i="13"/>
  <c r="E3978" i="13"/>
  <c r="E3976" i="13"/>
  <c r="E3974" i="13"/>
  <c r="E3972" i="13"/>
  <c r="E3970" i="13"/>
  <c r="E3968" i="13"/>
  <c r="E3966" i="13"/>
  <c r="E3964" i="13"/>
  <c r="E3962" i="13"/>
  <c r="E3960" i="13"/>
  <c r="E3958" i="13"/>
  <c r="E3956" i="13"/>
  <c r="E3954" i="13"/>
  <c r="E3952" i="13"/>
  <c r="E3950" i="13"/>
  <c r="E3948" i="13"/>
  <c r="E3946" i="13"/>
  <c r="E3944" i="13"/>
  <c r="E3942" i="13"/>
  <c r="E3940" i="13"/>
  <c r="E3938" i="13"/>
  <c r="E3936" i="13"/>
  <c r="E3934" i="13"/>
  <c r="E3932" i="13"/>
  <c r="E3930" i="13"/>
  <c r="E3928" i="13"/>
  <c r="E3926" i="13"/>
  <c r="E3924" i="13"/>
  <c r="E3922" i="13"/>
  <c r="E3920" i="13"/>
  <c r="E3918" i="13"/>
  <c r="E3916" i="13"/>
  <c r="E3914" i="13"/>
  <c r="E3912" i="13"/>
  <c r="E3910" i="13"/>
  <c r="E3908" i="13"/>
  <c r="E3906" i="13"/>
  <c r="E3904" i="13"/>
  <c r="E3902" i="13"/>
  <c r="E3900" i="13"/>
  <c r="E3898" i="13"/>
  <c r="E3896" i="13"/>
  <c r="E3894" i="13"/>
  <c r="E3892" i="13"/>
  <c r="E3890" i="13"/>
  <c r="E3888" i="13"/>
  <c r="E3886" i="13"/>
  <c r="E3884" i="13"/>
  <c r="E3882" i="13"/>
  <c r="E3880" i="13"/>
  <c r="E3878" i="13"/>
  <c r="E3876" i="13"/>
  <c r="E3874" i="13"/>
  <c r="E3872" i="13"/>
  <c r="E3870" i="13"/>
  <c r="E3868" i="13"/>
  <c r="E3866" i="13"/>
  <c r="E3864" i="13"/>
  <c r="E3862" i="13"/>
  <c r="E3860" i="13"/>
  <c r="E3858" i="13"/>
  <c r="E3856" i="13"/>
  <c r="E3854" i="13"/>
  <c r="E3852" i="13"/>
  <c r="E3850" i="13"/>
  <c r="E3848" i="13"/>
  <c r="E3846" i="13"/>
  <c r="E3844" i="13"/>
  <c r="E3842" i="13"/>
  <c r="E3840" i="13"/>
  <c r="E3838" i="13"/>
  <c r="E3836" i="13"/>
  <c r="E3834" i="13"/>
  <c r="E3832" i="13"/>
  <c r="E3830" i="13"/>
  <c r="E3828" i="13"/>
  <c r="E3826" i="13"/>
  <c r="E3824" i="13"/>
  <c r="E3822" i="13"/>
  <c r="E3820" i="13"/>
  <c r="E3818" i="13"/>
  <c r="E3816" i="13"/>
  <c r="E3814" i="13"/>
  <c r="E3812" i="13"/>
  <c r="E3810" i="13"/>
  <c r="E3808" i="13"/>
  <c r="E3806" i="13"/>
  <c r="E3804" i="13"/>
  <c r="E3802" i="13"/>
  <c r="E3800" i="13"/>
  <c r="E3798" i="13"/>
  <c r="E3796" i="13"/>
  <c r="E3794" i="13"/>
  <c r="E3792" i="13"/>
  <c r="E3790" i="13"/>
  <c r="E3788" i="13"/>
  <c r="E3786" i="13"/>
  <c r="E3784" i="13"/>
  <c r="E3782" i="13"/>
  <c r="E3780" i="13"/>
  <c r="E3778" i="13"/>
  <c r="E3776" i="13"/>
  <c r="E3774" i="13"/>
  <c r="E3772" i="13"/>
  <c r="E3770" i="13"/>
  <c r="E3768" i="13"/>
  <c r="E3766" i="13"/>
  <c r="E3764" i="13"/>
  <c r="E3762" i="13"/>
  <c r="E3760" i="13"/>
  <c r="E3758" i="13"/>
  <c r="E3754" i="13"/>
  <c r="E3752" i="13"/>
  <c r="E3750" i="13"/>
  <c r="E3748" i="13"/>
  <c r="E3746" i="13"/>
  <c r="E3744" i="13"/>
  <c r="E3742" i="13"/>
  <c r="E3740" i="13"/>
  <c r="E3738" i="13"/>
  <c r="E3736" i="13"/>
  <c r="E3734" i="13"/>
  <c r="E3732" i="13"/>
  <c r="E4398" i="13"/>
  <c r="E4394" i="13"/>
  <c r="E4390" i="13"/>
  <c r="E4386" i="13"/>
  <c r="E4382" i="13"/>
  <c r="E4378" i="13"/>
  <c r="E4374" i="13"/>
  <c r="E4370" i="13"/>
  <c r="E4366" i="13"/>
  <c r="E4362" i="13"/>
  <c r="E4358" i="13"/>
  <c r="E4354" i="13"/>
  <c r="E4350" i="13"/>
  <c r="E4346" i="13"/>
  <c r="E4342" i="13"/>
  <c r="E4338" i="13"/>
  <c r="E4334" i="13"/>
  <c r="E4330" i="13"/>
  <c r="E4326" i="13"/>
  <c r="E4322" i="13"/>
  <c r="E4318" i="13"/>
  <c r="E4314" i="13"/>
  <c r="E4310" i="13"/>
  <c r="E4306" i="13"/>
  <c r="E4302" i="13"/>
  <c r="E4298" i="13"/>
  <c r="E4294" i="13"/>
  <c r="E4290" i="13"/>
  <c r="E4286" i="13"/>
  <c r="E4282" i="13"/>
  <c r="E4278" i="13"/>
  <c r="E4274" i="13"/>
  <c r="E4270" i="13"/>
  <c r="E4266" i="13"/>
  <c r="E4262" i="13"/>
  <c r="E4258" i="13"/>
  <c r="E4254" i="13"/>
  <c r="E4250" i="13"/>
  <c r="E4246" i="13"/>
  <c r="E4242" i="13"/>
  <c r="E4236" i="13"/>
  <c r="E4232" i="13"/>
  <c r="E4228" i="13"/>
  <c r="E4224" i="13"/>
  <c r="E4220" i="13"/>
  <c r="E4216" i="13"/>
  <c r="E4212" i="13"/>
  <c r="E4208" i="13"/>
  <c r="E4204" i="13"/>
  <c r="E4200" i="13"/>
  <c r="E4196" i="13"/>
  <c r="E4192" i="13"/>
  <c r="E4188" i="13"/>
  <c r="E4184" i="13"/>
  <c r="E4180" i="13"/>
  <c r="E4176" i="13"/>
  <c r="E4172" i="13"/>
  <c r="E4166" i="13"/>
  <c r="E4162" i="13"/>
  <c r="E4158" i="13"/>
  <c r="E4154" i="13"/>
  <c r="E4150" i="13"/>
  <c r="E4146" i="13"/>
  <c r="E4142" i="13"/>
  <c r="E4138" i="13"/>
  <c r="E4134" i="13"/>
  <c r="E4130" i="13"/>
  <c r="E4124" i="13"/>
  <c r="E4120" i="13"/>
  <c r="E4116" i="13"/>
  <c r="E4112" i="13"/>
  <c r="E4108" i="13"/>
  <c r="E4104" i="13"/>
  <c r="E4100" i="13"/>
  <c r="E4096" i="13"/>
  <c r="E4092" i="13"/>
  <c r="E4088" i="13"/>
  <c r="E4084" i="13"/>
  <c r="E4080" i="13"/>
  <c r="E4074" i="13"/>
  <c r="E4070" i="13"/>
  <c r="E4066" i="13"/>
  <c r="E4062" i="13"/>
  <c r="E4056" i="13"/>
  <c r="E3756" i="13"/>
  <c r="E3730" i="13"/>
  <c r="E3728" i="13"/>
  <c r="E3726" i="13"/>
  <c r="E3724" i="13"/>
  <c r="E3722" i="13"/>
  <c r="E3720" i="13"/>
  <c r="E3718" i="13"/>
  <c r="E3716" i="13"/>
  <c r="E3714" i="13"/>
  <c r="E3712" i="13"/>
  <c r="E3710" i="13"/>
  <c r="E3708" i="13"/>
  <c r="E3706" i="13"/>
  <c r="E3704" i="13"/>
  <c r="E3702" i="13"/>
  <c r="E3700" i="13"/>
  <c r="E3698" i="13"/>
  <c r="E3696" i="13"/>
  <c r="E3694" i="13"/>
  <c r="E3692" i="13"/>
  <c r="E3690" i="13"/>
  <c r="E3688" i="13"/>
  <c r="E3686" i="13"/>
  <c r="E3684" i="13"/>
  <c r="E3682" i="13"/>
  <c r="E3680" i="13"/>
  <c r="E3678" i="13"/>
  <c r="E3676" i="13"/>
  <c r="E3674" i="13"/>
  <c r="E3672" i="13"/>
  <c r="E3670" i="13"/>
  <c r="E3668" i="13"/>
  <c r="E3666" i="13"/>
  <c r="E3664" i="13"/>
  <c r="E3662" i="13"/>
  <c r="E3660" i="13"/>
  <c r="E3658" i="13"/>
  <c r="E3656" i="13"/>
  <c r="E3654" i="13"/>
  <c r="E3652" i="13"/>
  <c r="E3650" i="13"/>
  <c r="E3648" i="13"/>
  <c r="E3646" i="13"/>
  <c r="E3644" i="13"/>
  <c r="E3642" i="13"/>
  <c r="E3640" i="13"/>
  <c r="E3638" i="13"/>
  <c r="E3636" i="13"/>
  <c r="E3634" i="13"/>
  <c r="E3632" i="13"/>
  <c r="E3630" i="13"/>
  <c r="E3628" i="13"/>
  <c r="E3626" i="13"/>
  <c r="E3624" i="13"/>
  <c r="E3622" i="13"/>
  <c r="E3620" i="13"/>
  <c r="E3618" i="13"/>
  <c r="E3616" i="13"/>
  <c r="E3614" i="13"/>
  <c r="E3612" i="13"/>
  <c r="E3610" i="13"/>
  <c r="E3608" i="13"/>
  <c r="E3606" i="13"/>
  <c r="E3604" i="13"/>
  <c r="E3602" i="13"/>
  <c r="E3600" i="13"/>
  <c r="E3598" i="13"/>
  <c r="E3596" i="13"/>
  <c r="E3594" i="13"/>
  <c r="E3592" i="13"/>
  <c r="E3590" i="13"/>
  <c r="E3588" i="13"/>
  <c r="E3586" i="13"/>
  <c r="E3584" i="13"/>
  <c r="E3582" i="13"/>
  <c r="E3580" i="13"/>
  <c r="E3578" i="13"/>
  <c r="E3576" i="13"/>
  <c r="E3574" i="13"/>
  <c r="E3572" i="13"/>
  <c r="E3570" i="13"/>
  <c r="E3568" i="13"/>
  <c r="E3566" i="13"/>
  <c r="E3564" i="13"/>
  <c r="E3562" i="13"/>
  <c r="E3560" i="13"/>
  <c r="E3558" i="13"/>
  <c r="E3556" i="13"/>
  <c r="E3554" i="13"/>
  <c r="E3552" i="13"/>
  <c r="E3550" i="13"/>
  <c r="E3548" i="13"/>
  <c r="E3546" i="13"/>
  <c r="E3544" i="13"/>
  <c r="E3542" i="13"/>
  <c r="E3540" i="13"/>
  <c r="E3538" i="13"/>
  <c r="E3536" i="13"/>
  <c r="E3534" i="13"/>
  <c r="E3532" i="13"/>
  <c r="E3530" i="13"/>
  <c r="E3528" i="13"/>
  <c r="E3526" i="13"/>
  <c r="E3524" i="13"/>
  <c r="E3522" i="13"/>
  <c r="E3520" i="13"/>
  <c r="E3518" i="13"/>
  <c r="E3516" i="13"/>
  <c r="E3514" i="13"/>
  <c r="E3512" i="13"/>
  <c r="E3510" i="13"/>
  <c r="E3508" i="13"/>
  <c r="E3506" i="13"/>
  <c r="E3504" i="13"/>
  <c r="E3502" i="13"/>
  <c r="E3500" i="13"/>
  <c r="E3498" i="13"/>
  <c r="E3496" i="13"/>
  <c r="E3494" i="13"/>
  <c r="E3492" i="13"/>
  <c r="E3490" i="13"/>
  <c r="E3488" i="13"/>
  <c r="E3486" i="13"/>
  <c r="E3484" i="13"/>
  <c r="E3482" i="13"/>
  <c r="E3480" i="13"/>
  <c r="E3478" i="13"/>
  <c r="E3476" i="13"/>
  <c r="E3474" i="13"/>
  <c r="E3472" i="13"/>
  <c r="E3470" i="13"/>
  <c r="E3468" i="13"/>
  <c r="E3466" i="13"/>
  <c r="E3464" i="13"/>
  <c r="E3462" i="13"/>
  <c r="E3460" i="13"/>
  <c r="E3458" i="13"/>
  <c r="E3456" i="13"/>
  <c r="E3454" i="13"/>
  <c r="E3452" i="13"/>
  <c r="E3450" i="13"/>
  <c r="E3448" i="13"/>
  <c r="E3446" i="13"/>
  <c r="E3444" i="13"/>
  <c r="E3442" i="13"/>
  <c r="E3440" i="13"/>
  <c r="E3438" i="13"/>
  <c r="E3436" i="13"/>
  <c r="E3434" i="13"/>
  <c r="E3432" i="13"/>
  <c r="E3430" i="13"/>
  <c r="E3428" i="13"/>
  <c r="E3426" i="13"/>
  <c r="E3424" i="13"/>
  <c r="E3422" i="13"/>
  <c r="E3420" i="13"/>
  <c r="E3418" i="13"/>
  <c r="E3416" i="13"/>
  <c r="E3414" i="13"/>
  <c r="E3412" i="13"/>
  <c r="E3410" i="13"/>
  <c r="E3408" i="13"/>
  <c r="E3406" i="13"/>
  <c r="E3404" i="13"/>
  <c r="E3402" i="13"/>
  <c r="E3400" i="13"/>
  <c r="E3398" i="13"/>
  <c r="E3396" i="13"/>
  <c r="E3394" i="13"/>
  <c r="E3392" i="13"/>
  <c r="E3390" i="13"/>
  <c r="E3388" i="13"/>
  <c r="E3386" i="13"/>
  <c r="E3384" i="13"/>
  <c r="E3382" i="13"/>
  <c r="E3380" i="13"/>
  <c r="E3378" i="13"/>
  <c r="E3376" i="13"/>
  <c r="E3374" i="13"/>
  <c r="E3372" i="13"/>
  <c r="E3370" i="13"/>
  <c r="E3368" i="13"/>
  <c r="E3366" i="13"/>
  <c r="E3364" i="13"/>
  <c r="E3362" i="13"/>
  <c r="E3360" i="13"/>
  <c r="E3358" i="13"/>
  <c r="E3356" i="13"/>
  <c r="E3354" i="13"/>
  <c r="E3352" i="13"/>
  <c r="E3350" i="13"/>
  <c r="E3348" i="13"/>
  <c r="E3346" i="13"/>
  <c r="E3344" i="13"/>
  <c r="E3342" i="13"/>
  <c r="E3340" i="13"/>
  <c r="E3338" i="13"/>
  <c r="E3336" i="13"/>
  <c r="E3334" i="13"/>
  <c r="E3332" i="13"/>
  <c r="E3330" i="13"/>
  <c r="E3328" i="13"/>
  <c r="E3326" i="13"/>
  <c r="E3324" i="13"/>
  <c r="E3322" i="13"/>
  <c r="E3320" i="13"/>
  <c r="E3318" i="13"/>
  <c r="E3316" i="13"/>
  <c r="E3314" i="13"/>
  <c r="E3312" i="13"/>
  <c r="E3310" i="13"/>
  <c r="E3308" i="13"/>
  <c r="E3306" i="13"/>
  <c r="E3304" i="13"/>
  <c r="E3302" i="13"/>
  <c r="E3300" i="13"/>
  <c r="E3298" i="13"/>
  <c r="E3296" i="13"/>
  <c r="E3294" i="13"/>
  <c r="E3292" i="13"/>
  <c r="E3290" i="13"/>
  <c r="E3288" i="13"/>
  <c r="E3286" i="13"/>
  <c r="E3284" i="13"/>
  <c r="E3282" i="13"/>
  <c r="E3280" i="13"/>
  <c r="E3278" i="13"/>
  <c r="E3276" i="13"/>
  <c r="E3274" i="13"/>
  <c r="E3272" i="13"/>
  <c r="E3270" i="13"/>
  <c r="E3268" i="13"/>
  <c r="E3266" i="13"/>
  <c r="E3264" i="13"/>
  <c r="E3262" i="13"/>
  <c r="E3260" i="13"/>
  <c r="E3258" i="13"/>
  <c r="E3256" i="13"/>
  <c r="E3254" i="13"/>
  <c r="E3252" i="13"/>
  <c r="E3250" i="13"/>
  <c r="E3248" i="13"/>
  <c r="E3246" i="13"/>
  <c r="E3244" i="13"/>
  <c r="E3242" i="13"/>
  <c r="E3240" i="13"/>
  <c r="E3238" i="13"/>
  <c r="E3236" i="13"/>
  <c r="E3234" i="13"/>
  <c r="E3232" i="13"/>
  <c r="E3230" i="13"/>
  <c r="E3228" i="13"/>
  <c r="E3226" i="13"/>
  <c r="E3224" i="13"/>
  <c r="E3222" i="13"/>
  <c r="E3220" i="13"/>
  <c r="E3218" i="13"/>
  <c r="E3216" i="13"/>
  <c r="E3214" i="13"/>
  <c r="E3212" i="13"/>
  <c r="E3210" i="13"/>
  <c r="E3208" i="13"/>
  <c r="E3206" i="13"/>
  <c r="E3204" i="13"/>
  <c r="E3202" i="13"/>
  <c r="E3200" i="13"/>
  <c r="E3198" i="13"/>
  <c r="E3196" i="13"/>
  <c r="E3194" i="13"/>
  <c r="E3192" i="13"/>
  <c r="E3190" i="13"/>
  <c r="E3188" i="13"/>
  <c r="E3186" i="13"/>
  <c r="E3184" i="13"/>
  <c r="E3182" i="13"/>
  <c r="E3180" i="13"/>
  <c r="E3178" i="13"/>
  <c r="E3176" i="13"/>
  <c r="E3174" i="13"/>
  <c r="E3172" i="13"/>
  <c r="E3170" i="13"/>
  <c r="E3168" i="13"/>
  <c r="E3166" i="13"/>
  <c r="E3164" i="13"/>
  <c r="E3162" i="13"/>
  <c r="E3160" i="13"/>
  <c r="E3158" i="13"/>
  <c r="E3156" i="13"/>
  <c r="E3154" i="13"/>
  <c r="E3152" i="13"/>
  <c r="E3150" i="13"/>
  <c r="E3148" i="13"/>
  <c r="E3146" i="13"/>
  <c r="E3144" i="13"/>
  <c r="E3142" i="13"/>
  <c r="E3140" i="13"/>
  <c r="E3138" i="13"/>
  <c r="E3136" i="13"/>
  <c r="E3134" i="13"/>
  <c r="E3132" i="13"/>
  <c r="E3130" i="13"/>
  <c r="E3128" i="13"/>
  <c r="E3126" i="13"/>
  <c r="E3124" i="13"/>
  <c r="E3122" i="13"/>
  <c r="E3120" i="13"/>
  <c r="E3118" i="13"/>
  <c r="E3116" i="13"/>
  <c r="E3114" i="13"/>
  <c r="E3112" i="13"/>
  <c r="E3110" i="13"/>
  <c r="E3108" i="13"/>
  <c r="E3106" i="13"/>
  <c r="E3104" i="13"/>
  <c r="E3102" i="13"/>
  <c r="E3100" i="13"/>
  <c r="E3098" i="13"/>
  <c r="E3096" i="13"/>
  <c r="E3094" i="13"/>
  <c r="E3092" i="13"/>
  <c r="E3090" i="13"/>
  <c r="E3088" i="13"/>
  <c r="E3086" i="13"/>
  <c r="E3084" i="13"/>
  <c r="E3082" i="13"/>
  <c r="E3080" i="13"/>
  <c r="E3078" i="13"/>
  <c r="E3076" i="13"/>
  <c r="E3074" i="13"/>
  <c r="E3072" i="13"/>
  <c r="E3070" i="13"/>
  <c r="E3068" i="13"/>
  <c r="E3066" i="13"/>
  <c r="E3064" i="13"/>
  <c r="E3062" i="13"/>
  <c r="E3060" i="13"/>
  <c r="E3058" i="13"/>
  <c r="E3056" i="13"/>
  <c r="E3054" i="13"/>
  <c r="E3052" i="13"/>
  <c r="E3050" i="13"/>
  <c r="E3048" i="13"/>
  <c r="E3046" i="13"/>
  <c r="E3044" i="13"/>
  <c r="E3042" i="13"/>
  <c r="E3040" i="13"/>
  <c r="E3038" i="13"/>
  <c r="E3036" i="13"/>
  <c r="E3034" i="13"/>
  <c r="E3032" i="13"/>
  <c r="E3030" i="13"/>
  <c r="E3028" i="13"/>
  <c r="E3026" i="13"/>
  <c r="E3024" i="13"/>
  <c r="E3022" i="13"/>
  <c r="E3020" i="13"/>
  <c r="E3018" i="13"/>
  <c r="E3016" i="13"/>
  <c r="E3014" i="13"/>
  <c r="E3012" i="13"/>
  <c r="E3010" i="13"/>
  <c r="E3008" i="13"/>
  <c r="E3006" i="13"/>
  <c r="E3004" i="13"/>
  <c r="E3002" i="13"/>
  <c r="E3000" i="13"/>
  <c r="E2998" i="13"/>
  <c r="E2996" i="13"/>
  <c r="E2994" i="13"/>
  <c r="E2992" i="13"/>
  <c r="E2990" i="13"/>
  <c r="E2988" i="13"/>
  <c r="E2986" i="13"/>
  <c r="E2984" i="13"/>
  <c r="E2982" i="13"/>
  <c r="E2980" i="13"/>
  <c r="E2978" i="13"/>
  <c r="E2976" i="13"/>
  <c r="E2974" i="13"/>
  <c r="E2972" i="13"/>
  <c r="E2970" i="13"/>
  <c r="E2968" i="13"/>
  <c r="E2966" i="13"/>
  <c r="E2964" i="13"/>
  <c r="E2962" i="13"/>
  <c r="E2960" i="13"/>
  <c r="E2958" i="13"/>
  <c r="E2956" i="13"/>
  <c r="E2954" i="13"/>
  <c r="E2952" i="13"/>
  <c r="E2950" i="13"/>
  <c r="E2948" i="13"/>
  <c r="E2" i="14"/>
  <c r="F2" i="14" s="1"/>
  <c r="E1194" i="13"/>
  <c r="E1190" i="13"/>
  <c r="E1186" i="13"/>
  <c r="E1184" i="13"/>
  <c r="E1180" i="13"/>
  <c r="E1174" i="13"/>
  <c r="E1170" i="13"/>
  <c r="E1166" i="13"/>
  <c r="E1162" i="13"/>
  <c r="E1156" i="13"/>
  <c r="E1152" i="13"/>
  <c r="E1150" i="13"/>
  <c r="E1146" i="13"/>
  <c r="E1142" i="13"/>
  <c r="E1138" i="13"/>
  <c r="E1134" i="13"/>
  <c r="E1128" i="13"/>
  <c r="E1126" i="13"/>
  <c r="E1122" i="13"/>
  <c r="E1118" i="13"/>
  <c r="E1114" i="13"/>
  <c r="E1110" i="13"/>
  <c r="E1106" i="13"/>
  <c r="E1102" i="13"/>
  <c r="E1098" i="13"/>
  <c r="E1094" i="13"/>
  <c r="E1088" i="13"/>
  <c r="E1084" i="13"/>
  <c r="E1082" i="13"/>
  <c r="E1078" i="13"/>
  <c r="E1072" i="13"/>
  <c r="E1068" i="13"/>
  <c r="E1064" i="13"/>
  <c r="E1060" i="13"/>
  <c r="E1058" i="13"/>
  <c r="E1052" i="13"/>
  <c r="E1050" i="13"/>
  <c r="E1046" i="13"/>
  <c r="E1042" i="13"/>
  <c r="E1038" i="13"/>
  <c r="E1034" i="13"/>
  <c r="E1030" i="13"/>
  <c r="E1026" i="13"/>
  <c r="E1020" i="13"/>
  <c r="E1016" i="13"/>
  <c r="E1014" i="13"/>
  <c r="E1010" i="13"/>
  <c r="E1006" i="13"/>
  <c r="E1002" i="13"/>
  <c r="E998" i="13"/>
  <c r="E994" i="13"/>
  <c r="E990" i="13"/>
  <c r="E986" i="13"/>
  <c r="E982" i="13"/>
  <c r="E978" i="13"/>
  <c r="E974" i="13"/>
  <c r="E970" i="13"/>
  <c r="E966" i="13"/>
  <c r="E962" i="13"/>
  <c r="E958" i="13"/>
  <c r="E952" i="13"/>
  <c r="E948" i="13"/>
  <c r="E946" i="13"/>
  <c r="E942" i="13"/>
  <c r="E936" i="13"/>
  <c r="E932" i="13"/>
  <c r="E928" i="13"/>
  <c r="E926" i="13"/>
  <c r="E922" i="13"/>
  <c r="E916" i="13"/>
  <c r="E914" i="13"/>
  <c r="E910" i="13"/>
  <c r="E906" i="13"/>
  <c r="E902" i="13"/>
  <c r="E898" i="13"/>
  <c r="E894" i="13"/>
  <c r="E890" i="13"/>
  <c r="E886" i="13"/>
  <c r="E882" i="13"/>
  <c r="E876" i="13"/>
  <c r="E872" i="13"/>
  <c r="E868" i="13"/>
  <c r="E864" i="13"/>
  <c r="E860" i="13"/>
  <c r="E856" i="13"/>
  <c r="E852" i="13"/>
  <c r="E848" i="13"/>
  <c r="E842" i="13"/>
  <c r="E838" i="13"/>
  <c r="E834" i="13"/>
  <c r="E830" i="13"/>
  <c r="E826" i="13"/>
  <c r="E820" i="13"/>
  <c r="E816" i="13"/>
  <c r="E812" i="13"/>
  <c r="E808" i="13"/>
  <c r="E804" i="13"/>
  <c r="E800" i="13"/>
  <c r="E796" i="13"/>
  <c r="E792" i="13"/>
  <c r="E786" i="13"/>
  <c r="E782" i="13"/>
  <c r="E778" i="13"/>
  <c r="E774" i="13"/>
  <c r="E770" i="13"/>
  <c r="E766" i="13"/>
  <c r="E762" i="13"/>
  <c r="E758" i="13"/>
  <c r="E752" i="13"/>
  <c r="E750" i="13"/>
  <c r="E2931" i="13"/>
  <c r="E5089" i="13"/>
  <c r="E5085" i="13"/>
  <c r="E5081" i="13"/>
  <c r="E5077" i="13"/>
  <c r="E5073" i="13"/>
  <c r="E5069" i="13"/>
  <c r="E5067" i="13"/>
  <c r="E5063" i="13"/>
  <c r="E5061" i="13"/>
  <c r="E5059" i="13"/>
  <c r="E5057" i="13"/>
  <c r="E5055" i="13"/>
  <c r="E5053" i="13"/>
  <c r="E5051" i="13"/>
  <c r="E5049" i="13"/>
  <c r="E5047" i="13"/>
  <c r="E5045" i="13"/>
  <c r="E5025" i="13"/>
  <c r="E5023" i="13"/>
  <c r="E5021" i="13"/>
  <c r="E5017" i="13"/>
  <c r="E5011" i="13"/>
  <c r="E5007" i="13"/>
  <c r="E5005" i="13"/>
  <c r="E5003" i="13"/>
  <c r="E5001" i="13"/>
  <c r="E4997" i="13"/>
  <c r="E4993" i="13"/>
  <c r="E4991" i="13"/>
  <c r="E4987" i="13"/>
  <c r="E4981" i="13"/>
  <c r="E4977" i="13"/>
  <c r="E4973" i="13"/>
  <c r="E4967" i="13"/>
  <c r="E4963" i="13"/>
  <c r="E4959" i="13"/>
  <c r="E4953" i="13"/>
  <c r="E4949" i="13"/>
  <c r="E4945" i="13"/>
  <c r="E4939" i="13"/>
  <c r="E4935" i="13"/>
  <c r="E4931" i="13"/>
  <c r="E4927" i="13"/>
  <c r="E4925" i="13"/>
  <c r="E4921" i="13"/>
  <c r="E4915" i="13"/>
  <c r="E4911" i="13"/>
  <c r="E4907" i="13"/>
  <c r="E4903" i="13"/>
  <c r="E4899" i="13"/>
  <c r="E4895" i="13"/>
  <c r="E4891" i="13"/>
  <c r="E4887" i="13"/>
  <c r="E4883" i="13"/>
  <c r="E4881" i="13"/>
  <c r="E4877" i="13"/>
  <c r="E4873" i="13"/>
  <c r="E4869" i="13"/>
  <c r="E4867" i="13"/>
  <c r="E4863" i="13"/>
  <c r="E4859" i="13"/>
  <c r="E4855" i="13"/>
  <c r="E4851" i="13"/>
  <c r="E4847" i="13"/>
  <c r="E4845" i="13"/>
  <c r="E4841" i="13"/>
  <c r="E4837" i="13"/>
  <c r="E4833" i="13"/>
  <c r="E4829" i="13"/>
  <c r="E4825" i="13"/>
  <c r="E4821" i="13"/>
  <c r="E4817" i="13"/>
  <c r="E4815" i="13"/>
  <c r="E4811" i="13"/>
  <c r="E4807" i="13"/>
  <c r="E4803" i="13"/>
  <c r="E4799" i="13"/>
  <c r="E4795" i="13"/>
  <c r="E4791" i="13"/>
  <c r="E4787" i="13"/>
  <c r="E4783" i="13"/>
  <c r="E4779" i="13"/>
  <c r="E4775" i="13"/>
  <c r="E4771" i="13"/>
  <c r="E4767" i="13"/>
  <c r="E4763" i="13"/>
  <c r="E4761" i="13"/>
  <c r="E4757" i="13"/>
  <c r="E4753" i="13"/>
  <c r="E4749" i="13"/>
  <c r="E4745" i="13"/>
  <c r="E4741" i="13"/>
  <c r="E4737" i="13"/>
  <c r="E4733" i="13"/>
  <c r="E4731" i="13"/>
  <c r="E4727" i="13"/>
  <c r="E4723" i="13"/>
  <c r="E4719" i="13"/>
  <c r="E4715" i="13"/>
  <c r="E4711" i="13"/>
  <c r="E4707" i="13"/>
  <c r="E4705" i="13"/>
  <c r="E4701" i="13"/>
  <c r="E4697" i="13"/>
  <c r="E4693" i="13"/>
  <c r="E4691" i="13"/>
  <c r="E4687" i="13"/>
  <c r="E4683" i="13"/>
  <c r="E4679" i="13"/>
  <c r="E4677" i="13"/>
  <c r="E4673" i="13"/>
  <c r="E4669" i="13"/>
  <c r="E4665" i="13"/>
  <c r="E4663" i="13"/>
  <c r="E4659" i="13"/>
  <c r="E4655" i="13"/>
  <c r="E4651" i="13"/>
  <c r="E4647" i="13"/>
  <c r="E4643" i="13"/>
  <c r="E4641" i="13"/>
  <c r="E4637" i="13"/>
  <c r="E4633" i="13"/>
  <c r="E4629" i="13"/>
  <c r="E4625" i="13"/>
  <c r="E4623" i="13"/>
  <c r="E4619" i="13"/>
  <c r="E4615" i="13"/>
  <c r="E4611" i="13"/>
  <c r="E4609" i="13"/>
  <c r="E4605" i="13"/>
  <c r="E4601" i="13"/>
  <c r="E4599" i="13"/>
  <c r="E4595" i="13"/>
  <c r="E4591" i="13"/>
  <c r="E4587" i="13"/>
  <c r="E4583" i="13"/>
  <c r="E4581" i="13"/>
  <c r="E4577" i="13"/>
  <c r="E4573" i="13"/>
  <c r="E4571" i="13"/>
  <c r="E4567" i="13"/>
  <c r="E4563" i="13"/>
  <c r="E4559" i="13"/>
  <c r="E4557" i="13"/>
  <c r="E4553" i="13"/>
  <c r="E4549" i="13"/>
  <c r="E4547" i="13"/>
  <c r="E4543" i="13"/>
  <c r="E4539" i="13"/>
  <c r="E4535" i="13"/>
  <c r="E4533" i="13"/>
  <c r="E4529" i="13"/>
  <c r="E4525" i="13"/>
  <c r="E4523" i="13"/>
  <c r="E4519" i="13"/>
  <c r="E4515" i="13"/>
  <c r="E4513" i="13"/>
  <c r="E4509" i="13"/>
  <c r="E4505" i="13"/>
  <c r="E4501" i="13"/>
  <c r="E4499" i="13"/>
  <c r="E4495" i="13"/>
  <c r="E4491" i="13"/>
  <c r="E4489" i="13"/>
  <c r="E4485" i="13"/>
  <c r="E4481" i="13"/>
  <c r="E4479" i="13"/>
  <c r="E4475" i="13"/>
  <c r="E4471" i="13"/>
  <c r="E4469" i="13"/>
  <c r="E4465" i="13"/>
  <c r="E4461" i="13"/>
  <c r="E4459" i="13"/>
  <c r="E4455" i="13"/>
  <c r="E4451" i="13"/>
  <c r="E4449" i="13"/>
  <c r="E4445" i="13"/>
  <c r="E4441" i="13"/>
  <c r="E4439" i="13"/>
  <c r="E4435" i="13"/>
  <c r="E4431" i="13"/>
  <c r="E4429" i="13"/>
  <c r="E4425" i="13"/>
  <c r="E4421" i="13"/>
  <c r="E4419" i="13"/>
  <c r="E4415" i="13"/>
  <c r="E4411" i="13"/>
  <c r="E4409" i="13"/>
  <c r="E4405" i="13"/>
  <c r="E4403" i="13"/>
  <c r="E1196" i="13"/>
  <c r="E1192" i="13"/>
  <c r="E1188" i="13"/>
  <c r="E1182" i="13"/>
  <c r="E1178" i="13"/>
  <c r="E1176" i="13"/>
  <c r="E1172" i="13"/>
  <c r="E1168" i="13"/>
  <c r="E1164" i="13"/>
  <c r="E1160" i="13"/>
  <c r="E1158" i="13"/>
  <c r="E1154" i="13"/>
  <c r="E1148" i="13"/>
  <c r="E1144" i="13"/>
  <c r="E1140" i="13"/>
  <c r="E1136" i="13"/>
  <c r="E1132" i="13"/>
  <c r="E1130" i="13"/>
  <c r="E1124" i="13"/>
  <c r="E1120" i="13"/>
  <c r="E1116" i="13"/>
  <c r="E1112" i="13"/>
  <c r="E1108" i="13"/>
  <c r="E1104" i="13"/>
  <c r="E1100" i="13"/>
  <c r="E1096" i="13"/>
  <c r="E1092" i="13"/>
  <c r="E1090" i="13"/>
  <c r="E1086" i="13"/>
  <c r="E1080" i="13"/>
  <c r="E1076" i="13"/>
  <c r="E1074" i="13"/>
  <c r="E1070" i="13"/>
  <c r="E1066" i="13"/>
  <c r="E1062" i="13"/>
  <c r="E1056" i="13"/>
  <c r="E1054" i="13"/>
  <c r="E1048" i="13"/>
  <c r="E1044" i="13"/>
  <c r="E1040" i="13"/>
  <c r="E1036" i="13"/>
  <c r="E1032" i="13"/>
  <c r="E1028" i="13"/>
  <c r="E1024" i="13"/>
  <c r="E1022" i="13"/>
  <c r="E1018" i="13"/>
  <c r="E1012" i="13"/>
  <c r="E1008" i="13"/>
  <c r="E1004" i="13"/>
  <c r="E1000" i="13"/>
  <c r="E996" i="13"/>
  <c r="E992" i="13"/>
  <c r="E988" i="13"/>
  <c r="E984" i="13"/>
  <c r="E980" i="13"/>
  <c r="E976" i="13"/>
  <c r="E972" i="13"/>
  <c r="E968" i="13"/>
  <c r="E964" i="13"/>
  <c r="E960" i="13"/>
  <c r="E956" i="13"/>
  <c r="E954" i="13"/>
  <c r="E950" i="13"/>
  <c r="E944" i="13"/>
  <c r="E940" i="13"/>
  <c r="E938" i="13"/>
  <c r="E934" i="13"/>
  <c r="E930" i="13"/>
  <c r="E924" i="13"/>
  <c r="E920" i="13"/>
  <c r="E918" i="13"/>
  <c r="E912" i="13"/>
  <c r="E908" i="13"/>
  <c r="E904" i="13"/>
  <c r="E900" i="13"/>
  <c r="E896" i="13"/>
  <c r="E892" i="13"/>
  <c r="E888" i="13"/>
  <c r="E884" i="13"/>
  <c r="E880" i="13"/>
  <c r="E878" i="13"/>
  <c r="E874" i="13"/>
  <c r="E870" i="13"/>
  <c r="E866" i="13"/>
  <c r="E862" i="13"/>
  <c r="E858" i="13"/>
  <c r="E854" i="13"/>
  <c r="E850" i="13"/>
  <c r="E846" i="13"/>
  <c r="E844" i="13"/>
  <c r="E840" i="13"/>
  <c r="E836" i="13"/>
  <c r="E832" i="13"/>
  <c r="E828" i="13"/>
  <c r="E824" i="13"/>
  <c r="E822" i="13"/>
  <c r="E818" i="13"/>
  <c r="E814" i="13"/>
  <c r="E810" i="13"/>
  <c r="E806" i="13"/>
  <c r="E802" i="13"/>
  <c r="E798" i="13"/>
  <c r="E794" i="13"/>
  <c r="E790" i="13"/>
  <c r="E788" i="13"/>
  <c r="E784" i="13"/>
  <c r="E780" i="13"/>
  <c r="E776" i="13"/>
  <c r="E772" i="13"/>
  <c r="E768" i="13"/>
  <c r="E764" i="13"/>
  <c r="E760" i="13"/>
  <c r="E756" i="13"/>
  <c r="E754" i="13"/>
  <c r="E748" i="13"/>
  <c r="E5087" i="13"/>
  <c r="E5083" i="13"/>
  <c r="E5079" i="13"/>
  <c r="E5075" i="13"/>
  <c r="E5071" i="13"/>
  <c r="E5065" i="13"/>
  <c r="E5043" i="13"/>
  <c r="E5041" i="13"/>
  <c r="E5039" i="13"/>
  <c r="E5037" i="13"/>
  <c r="E5035" i="13"/>
  <c r="E5033" i="13"/>
  <c r="E5031" i="13"/>
  <c r="E5029" i="13"/>
  <c r="E5027" i="13"/>
  <c r="E5019" i="13"/>
  <c r="E5015" i="13"/>
  <c r="E5013" i="13"/>
  <c r="E5009" i="13"/>
  <c r="E4999" i="13"/>
  <c r="E4995" i="13"/>
  <c r="E4989" i="13"/>
  <c r="E4985" i="13"/>
  <c r="E4983" i="13"/>
  <c r="E4979" i="13"/>
  <c r="E4975" i="13"/>
  <c r="E4971" i="13"/>
  <c r="E4969" i="13"/>
  <c r="E4965" i="13"/>
  <c r="E4961" i="13"/>
  <c r="E4957" i="13"/>
  <c r="E4955" i="13"/>
  <c r="E4951" i="13"/>
  <c r="E4947" i="13"/>
  <c r="E4943" i="13"/>
  <c r="E4941" i="13"/>
  <c r="E4937" i="13"/>
  <c r="E4933" i="13"/>
  <c r="E4929" i="13"/>
  <c r="E4923" i="13"/>
  <c r="E4919" i="13"/>
  <c r="E4917" i="13"/>
  <c r="E4913" i="13"/>
  <c r="E4909" i="13"/>
  <c r="E4905" i="13"/>
  <c r="E4901" i="13"/>
  <c r="E4897" i="13"/>
  <c r="E4893" i="13"/>
  <c r="E4889" i="13"/>
  <c r="E4885" i="13"/>
  <c r="E4879" i="13"/>
  <c r="E4875" i="13"/>
  <c r="E4871" i="13"/>
  <c r="E4865" i="13"/>
  <c r="E4861" i="13"/>
  <c r="E4857" i="13"/>
  <c r="E4853" i="13"/>
  <c r="E4849" i="13"/>
  <c r="E4843" i="13"/>
  <c r="E4839" i="13"/>
  <c r="E4835" i="13"/>
  <c r="E4831" i="13"/>
  <c r="E4827" i="13"/>
  <c r="E4823" i="13"/>
  <c r="E4819" i="13"/>
  <c r="E4813" i="13"/>
  <c r="E4809" i="13"/>
  <c r="E4805" i="13"/>
  <c r="E4801" i="13"/>
  <c r="E4797" i="13"/>
  <c r="E4793" i="13"/>
  <c r="E4789" i="13"/>
  <c r="E4785" i="13"/>
  <c r="E4781" i="13"/>
  <c r="E4777" i="13"/>
  <c r="E4773" i="13"/>
  <c r="E4769" i="13"/>
  <c r="E4765" i="13"/>
  <c r="E4759" i="13"/>
  <c r="E4755" i="13"/>
  <c r="E4751" i="13"/>
  <c r="E4747" i="13"/>
  <c r="E4743" i="13"/>
  <c r="E4739" i="13"/>
  <c r="E4735" i="13"/>
  <c r="E4729" i="13"/>
  <c r="E4725" i="13"/>
  <c r="E4721" i="13"/>
  <c r="E4717" i="13"/>
  <c r="E4713" i="13"/>
  <c r="E4709" i="13"/>
  <c r="E4703" i="13"/>
  <c r="E4699" i="13"/>
  <c r="E4695" i="13"/>
  <c r="E4689" i="13"/>
  <c r="E4685" i="13"/>
  <c r="E4681" i="13"/>
  <c r="E4675" i="13"/>
  <c r="E4671" i="13"/>
  <c r="E4667" i="13"/>
  <c r="E4661" i="13"/>
  <c r="E4657" i="13"/>
  <c r="E4653" i="13"/>
  <c r="E4649" i="13"/>
  <c r="E4645" i="13"/>
  <c r="E4639" i="13"/>
  <c r="E4635" i="13"/>
  <c r="E4631" i="13"/>
  <c r="E4627" i="13"/>
  <c r="E4621" i="13"/>
  <c r="E4617" i="13"/>
  <c r="E4613" i="13"/>
  <c r="E4607" i="13"/>
  <c r="E4603" i="13"/>
  <c r="E4597" i="13"/>
  <c r="E4593" i="13"/>
  <c r="E4589" i="13"/>
  <c r="E4585" i="13"/>
  <c r="E4579" i="13"/>
  <c r="E4575" i="13"/>
  <c r="E4569" i="13"/>
  <c r="E4565" i="13"/>
  <c r="E4561" i="13"/>
  <c r="E4555" i="13"/>
  <c r="E4551" i="13"/>
  <c r="E4545" i="13"/>
  <c r="E4541" i="13"/>
  <c r="E4537" i="13"/>
  <c r="E4531" i="13"/>
  <c r="E4527" i="13"/>
  <c r="E4521" i="13"/>
  <c r="E4517" i="13"/>
  <c r="E4511" i="13"/>
  <c r="E4507" i="13"/>
  <c r="E4503" i="13"/>
  <c r="E4497" i="13"/>
  <c r="E4493" i="13"/>
  <c r="E4487" i="13"/>
  <c r="E4483" i="13"/>
  <c r="E4477" i="13"/>
  <c r="E4473" i="13"/>
  <c r="E4467" i="13"/>
  <c r="E4463" i="13"/>
  <c r="E4457" i="13"/>
  <c r="E4453" i="13"/>
  <c r="E4447" i="13"/>
  <c r="E4443" i="13"/>
  <c r="E4437" i="13"/>
  <c r="E4433" i="13"/>
  <c r="E4427" i="13"/>
  <c r="E4423" i="13"/>
  <c r="E4417" i="13"/>
  <c r="E4413" i="13"/>
  <c r="E4407" i="13"/>
  <c r="E4401" i="13"/>
  <c r="E4397" i="13"/>
  <c r="E4393" i="13"/>
  <c r="E4389" i="13"/>
  <c r="E4385" i="13"/>
  <c r="E4379" i="13"/>
  <c r="E4375" i="13"/>
  <c r="E4371" i="13"/>
  <c r="E4367" i="13"/>
  <c r="E4361" i="13"/>
  <c r="E4357" i="13"/>
  <c r="E4351" i="13"/>
  <c r="E4347" i="13"/>
  <c r="E4341" i="13"/>
  <c r="E4337" i="13"/>
  <c r="E4333" i="13"/>
  <c r="E4327" i="13"/>
  <c r="E4323" i="13"/>
  <c r="E4317" i="13"/>
  <c r="E4313" i="13"/>
  <c r="E4307" i="13"/>
  <c r="E4303" i="13"/>
  <c r="E4297" i="13"/>
  <c r="E4293" i="13"/>
  <c r="E4287" i="13"/>
  <c r="E4283" i="13"/>
  <c r="E4279" i="13"/>
  <c r="E4273" i="13"/>
  <c r="E4267" i="13"/>
  <c r="E4263" i="13"/>
  <c r="E4259" i="13"/>
  <c r="E4255" i="13"/>
  <c r="E4249" i="13"/>
  <c r="E4245" i="13"/>
  <c r="E4241" i="13"/>
  <c r="E4237" i="13"/>
  <c r="E4233" i="13"/>
  <c r="E4229" i="13"/>
  <c r="E4223" i="13"/>
  <c r="E4219" i="13"/>
  <c r="E4215" i="13"/>
  <c r="E4209" i="13"/>
  <c r="E4205" i="13"/>
  <c r="E4201" i="13"/>
  <c r="E4197" i="13"/>
  <c r="E4193" i="13"/>
  <c r="E4189" i="13"/>
  <c r="E4187" i="13"/>
  <c r="E4183" i="13"/>
  <c r="E4175" i="13"/>
  <c r="E4131" i="13"/>
  <c r="E4127" i="13"/>
  <c r="E4123" i="13"/>
  <c r="E4119" i="13"/>
  <c r="E4115" i="13"/>
  <c r="E4111" i="13"/>
  <c r="E4107" i="13"/>
  <c r="E4103" i="13"/>
  <c r="E4099" i="13"/>
  <c r="E4095" i="13"/>
  <c r="E4091" i="13"/>
  <c r="E4087" i="13"/>
  <c r="E4083" i="13"/>
  <c r="E4079" i="13"/>
  <c r="E4075" i="13"/>
  <c r="E4071" i="13"/>
  <c r="E4069" i="13"/>
  <c r="E4065" i="13"/>
  <c r="E4061" i="13"/>
  <c r="E4057" i="13"/>
  <c r="E4053" i="13"/>
  <c r="E4049" i="13"/>
  <c r="E4045" i="13"/>
  <c r="E4041" i="13"/>
  <c r="E4037" i="13"/>
  <c r="E4033" i="13"/>
  <c r="E4029" i="13"/>
  <c r="E4025" i="13"/>
  <c r="E4021" i="13"/>
  <c r="E4017" i="13"/>
  <c r="E4013" i="13"/>
  <c r="E4009" i="13"/>
  <c r="E4005" i="13"/>
  <c r="E4001" i="13"/>
  <c r="E3997" i="13"/>
  <c r="E3993" i="13"/>
  <c r="E3989" i="13"/>
  <c r="E3985" i="13"/>
  <c r="E3981" i="13"/>
  <c r="E3977" i="13"/>
  <c r="E3973" i="13"/>
  <c r="E3969" i="13"/>
  <c r="E3965" i="13"/>
  <c r="E3961" i="13"/>
  <c r="E3957" i="13"/>
  <c r="E3953" i="13"/>
  <c r="E3949" i="13"/>
  <c r="E3945" i="13"/>
  <c r="E3941" i="13"/>
  <c r="E3937" i="13"/>
  <c r="E3933" i="13"/>
  <c r="E3929" i="13"/>
  <c r="E3925" i="13"/>
  <c r="E3921" i="13"/>
  <c r="E3917" i="13"/>
  <c r="E3913" i="13"/>
  <c r="E3909" i="13"/>
  <c r="E3905" i="13"/>
  <c r="E3901" i="13"/>
  <c r="E3897" i="13"/>
  <c r="E3893" i="13"/>
  <c r="E3889" i="13"/>
  <c r="E3885" i="13"/>
  <c r="E3881" i="13"/>
  <c r="E3877" i="13"/>
  <c r="E3873" i="13"/>
  <c r="E3869" i="13"/>
  <c r="E3865" i="13"/>
  <c r="E3861" i="13"/>
  <c r="E3857" i="13"/>
  <c r="E3853" i="13"/>
  <c r="E3849" i="13"/>
  <c r="E3845" i="13"/>
  <c r="E3841" i="13"/>
  <c r="E3837" i="13"/>
  <c r="E3833" i="13"/>
  <c r="E3829" i="13"/>
  <c r="E3825" i="13"/>
  <c r="E3821" i="13"/>
  <c r="E3817" i="13"/>
  <c r="E3813" i="13"/>
  <c r="E3809" i="13"/>
  <c r="E3805" i="13"/>
  <c r="E3801" i="13"/>
  <c r="E3797" i="13"/>
  <c r="E3793" i="13"/>
  <c r="E3791" i="13"/>
  <c r="E4399" i="13"/>
  <c r="E4395" i="13"/>
  <c r="E4391" i="13"/>
  <c r="E4387" i="13"/>
  <c r="E4383" i="13"/>
  <c r="E4381" i="13"/>
  <c r="E4377" i="13"/>
  <c r="E4373" i="13"/>
  <c r="E4369" i="13"/>
  <c r="E4365" i="13"/>
  <c r="E4363" i="13"/>
  <c r="E4359" i="13"/>
  <c r="E4355" i="13"/>
  <c r="E4353" i="13"/>
  <c r="E4349" i="13"/>
  <c r="E4345" i="13"/>
  <c r="E4343" i="13"/>
  <c r="E4339" i="13"/>
  <c r="E4335" i="13"/>
  <c r="E4331" i="13"/>
  <c r="E4329" i="13"/>
  <c r="E4325" i="13"/>
  <c r="E4321" i="13"/>
  <c r="E4319" i="13"/>
  <c r="E4315" i="13"/>
  <c r="E4311" i="13"/>
  <c r="E4309" i="13"/>
  <c r="E4305" i="13"/>
  <c r="E4301" i="13"/>
  <c r="E4299" i="13"/>
  <c r="E4295" i="13"/>
  <c r="E4291" i="13"/>
  <c r="E4289" i="13"/>
  <c r="E4285" i="13"/>
  <c r="E4281" i="13"/>
  <c r="E4277" i="13"/>
  <c r="E4275" i="13"/>
  <c r="E4271" i="13"/>
  <c r="E4269" i="13"/>
  <c r="E4265" i="13"/>
  <c r="E4261" i="13"/>
  <c r="E4257" i="13"/>
  <c r="E4253" i="13"/>
  <c r="E4251" i="13"/>
  <c r="E4247" i="13"/>
  <c r="E4243" i="13"/>
  <c r="E4239" i="13"/>
  <c r="E4235" i="13"/>
  <c r="E4231" i="13"/>
  <c r="E4227" i="13"/>
  <c r="E4225" i="13"/>
  <c r="E4221" i="13"/>
  <c r="E4217" i="13"/>
  <c r="E4213" i="13"/>
  <c r="E4211" i="13"/>
  <c r="E4207" i="13"/>
  <c r="E4203" i="13"/>
  <c r="E4199" i="13"/>
  <c r="E4195" i="13"/>
  <c r="E4191" i="13"/>
  <c r="E4185" i="13"/>
  <c r="E4181" i="13"/>
  <c r="E4179" i="13"/>
  <c r="E4177" i="13"/>
  <c r="E4173" i="13"/>
  <c r="E4171" i="13"/>
  <c r="E4169" i="13"/>
  <c r="E4167" i="13"/>
  <c r="E4165" i="13"/>
  <c r="E4163" i="13"/>
  <c r="E4161" i="13"/>
  <c r="E4159" i="13"/>
  <c r="E4157" i="13"/>
  <c r="E4155" i="13"/>
  <c r="E4153" i="13"/>
  <c r="E4151" i="13"/>
  <c r="E4149" i="13"/>
  <c r="E4147" i="13"/>
  <c r="E4145" i="13"/>
  <c r="E4143" i="13"/>
  <c r="E4141" i="13"/>
  <c r="E4139" i="13"/>
  <c r="E4137" i="13"/>
  <c r="E4135" i="13"/>
  <c r="E4133" i="13"/>
  <c r="E4129" i="13"/>
  <c r="E4125" i="13"/>
  <c r="E4121" i="13"/>
  <c r="E4117" i="13"/>
  <c r="E4113" i="13"/>
  <c r="E4109" i="13"/>
  <c r="E4105" i="13"/>
  <c r="E4101" i="13"/>
  <c r="E4097" i="13"/>
  <c r="E4093" i="13"/>
  <c r="E4089" i="13"/>
  <c r="E4085" i="13"/>
  <c r="E4081" i="13"/>
  <c r="E4077" i="13"/>
  <c r="E4073" i="13"/>
  <c r="E4067" i="13"/>
  <c r="E4063" i="13"/>
  <c r="E4059" i="13"/>
  <c r="E4055" i="13"/>
  <c r="E4051" i="13"/>
  <c r="E4047" i="13"/>
  <c r="E4043" i="13"/>
  <c r="E4039" i="13"/>
  <c r="E4035" i="13"/>
  <c r="E4031" i="13"/>
  <c r="E4027" i="13"/>
  <c r="E4023" i="13"/>
  <c r="E4019" i="13"/>
  <c r="E4015" i="13"/>
  <c r="E4011" i="13"/>
  <c r="E4007" i="13"/>
  <c r="E4003" i="13"/>
  <c r="E3999" i="13"/>
  <c r="E3995" i="13"/>
  <c r="E3991" i="13"/>
  <c r="E3987" i="13"/>
  <c r="E3983" i="13"/>
  <c r="E3979" i="13"/>
  <c r="E3975" i="13"/>
  <c r="E3971" i="13"/>
  <c r="E3967" i="13"/>
  <c r="E3963" i="13"/>
  <c r="E3959" i="13"/>
  <c r="E3955" i="13"/>
  <c r="E3951" i="13"/>
  <c r="E3947" i="13"/>
  <c r="E3943" i="13"/>
  <c r="E3939" i="13"/>
  <c r="E3935" i="13"/>
  <c r="E3931" i="13"/>
  <c r="E3927" i="13"/>
  <c r="E3923" i="13"/>
  <c r="E3919" i="13"/>
  <c r="E3915" i="13"/>
  <c r="E3911" i="13"/>
  <c r="E3907" i="13"/>
  <c r="E3903" i="13"/>
  <c r="E3899" i="13"/>
  <c r="E3895" i="13"/>
  <c r="E3891" i="13"/>
  <c r="E3887" i="13"/>
  <c r="E3883" i="13"/>
  <c r="E3879" i="13"/>
  <c r="E3875" i="13"/>
  <c r="E3871" i="13"/>
  <c r="E3867" i="13"/>
  <c r="E3863" i="13"/>
  <c r="E3859" i="13"/>
  <c r="E3855" i="13"/>
  <c r="E3851" i="13"/>
  <c r="E3847" i="13"/>
  <c r="E3843" i="13"/>
  <c r="E3839" i="13"/>
  <c r="E3835" i="13"/>
  <c r="E3831" i="13"/>
  <c r="E3827" i="13"/>
  <c r="E3823" i="13"/>
  <c r="E3819" i="13"/>
  <c r="E3815" i="13"/>
  <c r="E3811" i="13"/>
  <c r="E3807" i="13"/>
  <c r="E3803" i="13"/>
  <c r="E3799" i="13"/>
  <c r="E3795" i="13"/>
  <c r="E3789" i="13"/>
  <c r="E3787" i="13"/>
  <c r="E3783" i="13"/>
  <c r="E3779" i="13"/>
  <c r="E3775" i="13"/>
  <c r="E3771" i="13"/>
  <c r="E3767" i="13"/>
  <c r="E3763" i="13"/>
  <c r="E3759" i="13"/>
  <c r="E3755" i="13"/>
  <c r="E3751" i="13"/>
  <c r="E3747" i="13"/>
  <c r="E3743" i="13"/>
  <c r="E3739" i="13"/>
  <c r="E3735" i="13"/>
  <c r="E3731" i="13"/>
  <c r="E3727" i="13"/>
  <c r="E3723" i="13"/>
  <c r="E3719" i="13"/>
  <c r="E3715" i="13"/>
  <c r="E3711" i="13"/>
  <c r="E3707" i="13"/>
  <c r="E3703" i="13"/>
  <c r="E3699" i="13"/>
  <c r="E3695" i="13"/>
  <c r="E3691" i="13"/>
  <c r="E3687" i="13"/>
  <c r="E3683" i="13"/>
  <c r="E3679" i="13"/>
  <c r="E3675" i="13"/>
  <c r="E3671" i="13"/>
  <c r="E3667" i="13"/>
  <c r="E3663" i="13"/>
  <c r="E3659" i="13"/>
  <c r="E3655" i="13"/>
  <c r="E3651" i="13"/>
  <c r="E3647" i="13"/>
  <c r="E3643" i="13"/>
  <c r="E3639" i="13"/>
  <c r="E3635" i="13"/>
  <c r="E3631" i="13"/>
  <c r="E3627" i="13"/>
  <c r="E3623" i="13"/>
  <c r="E3619" i="13"/>
  <c r="E3615" i="13"/>
  <c r="E3611" i="13"/>
  <c r="E3607" i="13"/>
  <c r="E3603" i="13"/>
  <c r="E3599" i="13"/>
  <c r="E3595" i="13"/>
  <c r="E3591" i="13"/>
  <c r="E3587" i="13"/>
  <c r="E3583" i="13"/>
  <c r="E3579" i="13"/>
  <c r="E3575" i="13"/>
  <c r="E3571" i="13"/>
  <c r="E3567" i="13"/>
  <c r="E3563" i="13"/>
  <c r="E3559" i="13"/>
  <c r="E3555" i="13"/>
  <c r="E3551" i="13"/>
  <c r="E3547" i="13"/>
  <c r="E3543" i="13"/>
  <c r="E3539" i="13"/>
  <c r="E3535" i="13"/>
  <c r="E3531" i="13"/>
  <c r="E3527" i="13"/>
  <c r="E3523" i="13"/>
  <c r="E3519" i="13"/>
  <c r="E3515" i="13"/>
  <c r="E3511" i="13"/>
  <c r="E3507" i="13"/>
  <c r="E3503" i="13"/>
  <c r="E3499" i="13"/>
  <c r="E3495" i="13"/>
  <c r="E3491" i="13"/>
  <c r="E3487" i="13"/>
  <c r="E3483" i="13"/>
  <c r="E3479" i="13"/>
  <c r="E3475" i="13"/>
  <c r="E3471" i="13"/>
  <c r="E3467" i="13"/>
  <c r="E3463" i="13"/>
  <c r="E3461" i="13"/>
  <c r="E3457" i="13"/>
  <c r="E3453" i="13"/>
  <c r="E3449" i="13"/>
  <c r="E3447" i="13"/>
  <c r="E3443" i="13"/>
  <c r="E3785" i="13"/>
  <c r="E3781" i="13"/>
  <c r="E3777" i="13"/>
  <c r="E3773" i="13"/>
  <c r="E3769" i="13"/>
  <c r="E3765" i="13"/>
  <c r="E3761" i="13"/>
  <c r="E3757" i="13"/>
  <c r="E3753" i="13"/>
  <c r="E3749" i="13"/>
  <c r="E3745" i="13"/>
  <c r="E3741" i="13"/>
  <c r="E3737" i="13"/>
  <c r="E3733" i="13"/>
  <c r="E3729" i="13"/>
  <c r="E3725" i="13"/>
  <c r="E3721" i="13"/>
  <c r="E3717" i="13"/>
  <c r="E3713" i="13"/>
  <c r="E3709" i="13"/>
  <c r="E3705" i="13"/>
  <c r="E3701" i="13"/>
  <c r="E3697" i="13"/>
  <c r="E3693" i="13"/>
  <c r="E3689" i="13"/>
  <c r="E3685" i="13"/>
  <c r="E3681" i="13"/>
  <c r="E3677" i="13"/>
  <c r="E3673" i="13"/>
  <c r="E3669" i="13"/>
  <c r="E3665" i="13"/>
  <c r="E3661" i="13"/>
  <c r="E3657" i="13"/>
  <c r="E3653" i="13"/>
  <c r="E3649" i="13"/>
  <c r="E3645" i="13"/>
  <c r="E3641" i="13"/>
  <c r="E3637" i="13"/>
  <c r="E3633" i="13"/>
  <c r="E3629" i="13"/>
  <c r="E3625" i="13"/>
  <c r="E3621" i="13"/>
  <c r="E3617" i="13"/>
  <c r="E3613" i="13"/>
  <c r="E3609" i="13"/>
  <c r="E3605" i="13"/>
  <c r="E3601" i="13"/>
  <c r="E3597" i="13"/>
  <c r="E3593" i="13"/>
  <c r="E3589" i="13"/>
  <c r="E3585" i="13"/>
  <c r="E3581" i="13"/>
  <c r="E3577" i="13"/>
  <c r="E3573" i="13"/>
  <c r="E3569" i="13"/>
  <c r="E3565" i="13"/>
  <c r="E3561" i="13"/>
  <c r="E3557" i="13"/>
  <c r="E3553" i="13"/>
  <c r="E3549" i="13"/>
  <c r="E3545" i="13"/>
  <c r="E3541" i="13"/>
  <c r="E3537" i="13"/>
  <c r="E3533" i="13"/>
  <c r="E3529" i="13"/>
  <c r="E3525" i="13"/>
  <c r="E3521" i="13"/>
  <c r="E3517" i="13"/>
  <c r="E3513" i="13"/>
  <c r="E3509" i="13"/>
  <c r="E3505" i="13"/>
  <c r="E3501" i="13"/>
  <c r="E3497" i="13"/>
  <c r="E3493" i="13"/>
  <c r="E3489" i="13"/>
  <c r="E3485" i="13"/>
  <c r="E3481" i="13"/>
  <c r="E3477" i="13"/>
  <c r="E3473" i="13"/>
  <c r="E3469" i="13"/>
  <c r="E3465" i="13"/>
  <c r="E3459" i="13"/>
  <c r="E3455" i="13"/>
  <c r="E3451" i="13"/>
  <c r="E3445" i="13"/>
  <c r="E3441" i="13"/>
  <c r="E3439" i="13"/>
  <c r="E3437" i="13"/>
  <c r="E3435" i="13"/>
  <c r="E3433" i="13"/>
  <c r="E3431" i="13"/>
  <c r="E3429" i="13"/>
  <c r="E3427" i="13"/>
  <c r="E3425" i="13"/>
  <c r="E3423" i="13"/>
  <c r="E3421" i="13"/>
  <c r="E3419" i="13"/>
  <c r="E3417" i="13"/>
  <c r="E3415" i="13"/>
  <c r="E3413" i="13"/>
  <c r="E3411" i="13"/>
  <c r="E3409" i="13"/>
  <c r="E3407" i="13"/>
  <c r="E3405" i="13"/>
  <c r="E3403" i="13"/>
  <c r="E3401" i="13"/>
  <c r="E3399" i="13"/>
  <c r="E3397" i="13"/>
  <c r="E3395" i="13"/>
  <c r="E3393" i="13"/>
  <c r="E3391" i="13"/>
  <c r="E3389" i="13"/>
  <c r="E3387" i="13"/>
  <c r="E3385" i="13"/>
  <c r="E3383" i="13"/>
  <c r="E3381" i="13"/>
  <c r="E3379" i="13"/>
  <c r="E3377" i="13"/>
  <c r="E3375" i="13"/>
  <c r="E3373" i="13"/>
  <c r="E3371" i="13"/>
  <c r="E3369" i="13"/>
  <c r="E3367" i="13"/>
  <c r="E3365" i="13"/>
  <c r="E3363" i="13"/>
  <c r="E3361" i="13"/>
  <c r="E3359" i="13"/>
  <c r="E3357" i="13"/>
  <c r="E3355" i="13"/>
  <c r="E3353" i="13"/>
  <c r="E3351" i="13"/>
  <c r="E3349" i="13"/>
  <c r="E3347" i="13"/>
  <c r="E3345" i="13"/>
  <c r="E3343" i="13"/>
  <c r="E3341" i="13"/>
  <c r="E3339" i="13"/>
  <c r="E3337" i="13"/>
  <c r="E3335" i="13"/>
  <c r="E3333" i="13"/>
  <c r="E3331" i="13"/>
  <c r="E3329" i="13"/>
  <c r="E3327" i="13"/>
  <c r="E3325" i="13"/>
  <c r="E3323" i="13"/>
  <c r="E3321" i="13"/>
  <c r="E3319" i="13"/>
  <c r="E3317" i="13"/>
  <c r="E3315" i="13"/>
  <c r="E3313" i="13"/>
  <c r="E3311" i="13"/>
  <c r="E3309" i="13"/>
  <c r="E3307" i="13"/>
  <c r="E3305" i="13"/>
  <c r="E3303" i="13"/>
  <c r="E3301" i="13"/>
  <c r="E3299" i="13"/>
  <c r="E3297" i="13"/>
  <c r="E3295" i="13"/>
  <c r="E3293" i="13"/>
  <c r="E3291" i="13"/>
  <c r="E3289" i="13"/>
  <c r="E3287" i="13"/>
  <c r="E3285" i="13"/>
  <c r="E3283" i="13"/>
  <c r="E3281" i="13"/>
  <c r="E3279" i="13"/>
  <c r="E3277" i="13"/>
  <c r="E3275" i="13"/>
  <c r="E3273" i="13"/>
  <c r="E3271" i="13"/>
  <c r="E3269" i="13"/>
  <c r="E3267" i="13"/>
  <c r="E3265" i="13"/>
  <c r="E3263" i="13"/>
  <c r="E3261" i="13"/>
  <c r="E3259" i="13"/>
  <c r="E3257" i="13"/>
  <c r="E3255" i="13"/>
  <c r="E3253" i="13"/>
  <c r="E3251" i="13"/>
  <c r="E3249" i="13"/>
  <c r="E3247" i="13"/>
  <c r="E3245" i="13"/>
  <c r="E3243" i="13"/>
  <c r="E3241" i="13"/>
  <c r="E3239" i="13"/>
  <c r="E3237" i="13"/>
  <c r="E3235" i="13"/>
  <c r="E3233" i="13"/>
  <c r="E3231" i="13"/>
  <c r="E3229" i="13"/>
  <c r="E3227" i="13"/>
  <c r="E3225" i="13"/>
  <c r="E3223" i="13"/>
  <c r="E3221" i="13"/>
  <c r="E3219" i="13"/>
  <c r="E3217" i="13"/>
  <c r="E3215" i="13"/>
  <c r="E3213" i="13"/>
  <c r="E3211" i="13"/>
  <c r="E3209" i="13"/>
  <c r="E3207" i="13"/>
  <c r="E3205" i="13"/>
  <c r="E3203" i="13"/>
  <c r="E3201" i="13"/>
  <c r="E3199" i="13"/>
  <c r="E3197" i="13"/>
  <c r="E3195" i="13"/>
  <c r="E3193" i="13"/>
  <c r="E3191" i="13"/>
  <c r="E3189" i="13"/>
  <c r="E3187" i="13"/>
  <c r="E3185" i="13"/>
  <c r="E3183" i="13"/>
  <c r="E3181" i="13"/>
  <c r="E3179" i="13"/>
  <c r="E3177" i="13"/>
  <c r="E3175" i="13"/>
  <c r="E3173" i="13"/>
  <c r="E3171" i="13"/>
  <c r="E3169" i="13"/>
  <c r="E3167" i="13"/>
  <c r="E3165" i="13"/>
  <c r="E3163" i="13"/>
  <c r="E3161" i="13"/>
  <c r="E3159" i="13"/>
  <c r="E3157" i="13"/>
  <c r="E3155" i="13"/>
  <c r="E3153" i="13"/>
  <c r="E3151" i="13"/>
  <c r="E3149" i="13"/>
  <c r="E3147" i="13"/>
  <c r="E3145" i="13"/>
  <c r="E3143" i="13"/>
  <c r="E3141" i="13"/>
  <c r="E3139" i="13"/>
  <c r="E3137" i="13"/>
  <c r="E3135" i="13"/>
  <c r="E3133" i="13"/>
  <c r="E3131" i="13"/>
  <c r="E3129" i="13"/>
  <c r="E3127" i="13"/>
  <c r="E3125" i="13"/>
  <c r="E3123" i="13"/>
  <c r="E3121" i="13"/>
  <c r="E3119" i="13"/>
  <c r="E3117" i="13"/>
  <c r="E3115" i="13"/>
  <c r="E3113" i="13"/>
  <c r="E3111" i="13"/>
  <c r="E3109" i="13"/>
  <c r="E3107" i="13"/>
  <c r="E3105" i="13"/>
  <c r="E3103" i="13"/>
  <c r="E3101" i="13"/>
  <c r="E3099" i="13"/>
  <c r="E3097" i="13"/>
  <c r="E3095" i="13"/>
  <c r="E3093" i="13"/>
  <c r="E3091" i="13"/>
  <c r="E3089" i="13"/>
  <c r="E3087" i="13"/>
  <c r="E3085" i="13"/>
  <c r="E3083" i="13"/>
  <c r="E3081" i="13"/>
  <c r="E3079" i="13"/>
  <c r="E3077" i="13"/>
  <c r="E3075" i="13"/>
  <c r="E3073" i="13"/>
  <c r="E3071" i="13"/>
  <c r="E3069" i="13"/>
  <c r="E3067" i="13"/>
  <c r="E3065" i="13"/>
  <c r="E3063" i="13"/>
  <c r="E3061" i="13"/>
  <c r="E3059" i="13"/>
  <c r="E3057" i="13"/>
  <c r="E3055" i="13"/>
  <c r="E3053" i="13"/>
  <c r="E3051" i="13"/>
  <c r="E3049" i="13"/>
  <c r="E3047" i="13"/>
  <c r="E3045" i="13"/>
  <c r="E3043" i="13"/>
  <c r="E3041" i="13"/>
  <c r="E3039" i="13"/>
  <c r="E3037" i="13"/>
  <c r="E3035" i="13"/>
  <c r="E3033" i="13"/>
  <c r="E3031" i="13"/>
  <c r="E3029" i="13"/>
  <c r="E3027" i="13"/>
  <c r="E3025" i="13"/>
  <c r="E3023" i="13"/>
  <c r="E3021" i="13"/>
  <c r="E3019" i="13"/>
  <c r="E3017" i="13"/>
  <c r="E3015" i="13"/>
  <c r="E3013" i="13"/>
  <c r="E3011" i="13"/>
  <c r="E3009" i="13"/>
  <c r="E3007" i="13"/>
  <c r="E3005" i="13"/>
  <c r="E3003" i="13"/>
  <c r="E3001" i="13"/>
  <c r="E2999" i="13"/>
  <c r="E2997" i="13"/>
  <c r="E2995" i="13"/>
  <c r="E2993" i="13"/>
  <c r="E2991" i="13"/>
  <c r="E2989" i="13"/>
  <c r="E2987" i="13"/>
  <c r="E2985" i="13"/>
  <c r="E2983" i="13"/>
  <c r="E2981" i="13"/>
  <c r="E2979" i="13"/>
  <c r="E2977" i="13"/>
  <c r="E2975" i="13"/>
  <c r="E2973" i="13"/>
  <c r="E2971" i="13"/>
  <c r="E2969" i="13"/>
  <c r="E2967" i="13"/>
  <c r="E2965" i="13"/>
  <c r="E2963" i="13"/>
  <c r="E2961" i="13"/>
  <c r="E2959" i="13"/>
  <c r="E2957" i="13"/>
  <c r="E2955" i="13"/>
  <c r="E2953" i="13"/>
  <c r="E2951" i="13"/>
  <c r="E2949" i="13"/>
  <c r="E2947" i="13"/>
  <c r="E2945" i="13"/>
  <c r="E2943" i="13"/>
  <c r="E2941" i="13"/>
  <c r="E2939" i="13"/>
  <c r="E2937" i="13"/>
  <c r="E2935" i="13"/>
  <c r="E2933" i="13"/>
  <c r="E2946" i="13"/>
  <c r="E2944" i="13"/>
  <c r="E2942" i="13"/>
  <c r="E2940" i="13"/>
  <c r="E2938" i="13"/>
  <c r="E2936" i="13"/>
  <c r="E2934" i="13"/>
  <c r="E2932" i="13"/>
  <c r="I21" i="2" l="1"/>
  <c r="I22" i="2"/>
  <c r="I23" i="2"/>
  <c r="I25" i="2"/>
  <c r="I24" i="2"/>
  <c r="G15" i="8" l="1"/>
  <c r="G12" i="8"/>
  <c r="G19" i="8"/>
  <c r="G17" i="8"/>
  <c r="G19" i="2" s="1"/>
  <c r="G11" i="8"/>
  <c r="G20" i="8"/>
  <c r="G10" i="8"/>
  <c r="G14" i="8"/>
  <c r="G16" i="8"/>
  <c r="G18" i="8" l="1"/>
  <c r="I19" i="2" s="1"/>
  <c r="I20" i="2"/>
  <c r="E3" i="14"/>
  <c r="F3" i="14" s="1"/>
  <c r="I29" i="2" l="1"/>
  <c r="AO2" i="24" s="1"/>
  <c r="L41" i="4"/>
  <c r="R110" i="17" s="1"/>
  <c r="R26" i="17" s="1"/>
  <c r="L36" i="4"/>
  <c r="Q106" i="17" l="1"/>
  <c r="Q63" i="17"/>
  <c r="Q79" i="17"/>
  <c r="Q65" i="17"/>
  <c r="Q83" i="17"/>
  <c r="Q84" i="17"/>
  <c r="Q85" i="17"/>
  <c r="Q70" i="17"/>
  <c r="Q55" i="17"/>
  <c r="Q88" i="17"/>
  <c r="Q100" i="17"/>
  <c r="Q102" i="17"/>
  <c r="Q91" i="17"/>
  <c r="Q61" i="17"/>
  <c r="Q78" i="17"/>
  <c r="Q107" i="17"/>
  <c r="Q64" i="17"/>
  <c r="Q80" i="17"/>
  <c r="Q81" i="17"/>
  <c r="Q68" i="17"/>
  <c r="Q97" i="17"/>
  <c r="Q71" i="17"/>
  <c r="Q56" i="17"/>
  <c r="Q89" i="17"/>
  <c r="Q74" i="17"/>
  <c r="Q75" i="17"/>
  <c r="Q76" i="17"/>
  <c r="Q104" i="17"/>
  <c r="Q108" i="17"/>
  <c r="Q53" i="17"/>
  <c r="Q98" i="17"/>
  <c r="Q72" i="17"/>
  <c r="Q57" i="17"/>
  <c r="Q58" i="17"/>
  <c r="Q59" i="17"/>
  <c r="Q60" i="17"/>
  <c r="Q92" i="17"/>
  <c r="Q93" i="17"/>
  <c r="Q105" i="17"/>
  <c r="Q51" i="17"/>
  <c r="Q15" i="17" s="1"/>
  <c r="Q109" i="17"/>
  <c r="Q66" i="17"/>
  <c r="Q82" i="17"/>
  <c r="Q110" i="17"/>
  <c r="Q67" i="17"/>
  <c r="Q52" i="17"/>
  <c r="Q69" i="17"/>
  <c r="Q54" i="17"/>
  <c r="Q86" i="17"/>
  <c r="Q87" i="17"/>
  <c r="Q73" i="17"/>
  <c r="Q101" i="17"/>
  <c r="Q103" i="17"/>
  <c r="Q62" i="17"/>
  <c r="Q94" i="17"/>
  <c r="Q95" i="17"/>
  <c r="Q96" i="17"/>
  <c r="Q90" i="17"/>
  <c r="Q99" i="17"/>
  <c r="Q77" i="17"/>
  <c r="CC2" i="24"/>
  <c r="E30" i="41"/>
  <c r="EX2" i="24"/>
  <c r="ES2" i="24"/>
  <c r="E26" i="41"/>
  <c r="E21" i="4"/>
  <c r="N22" i="4" s="1"/>
  <c r="E27" i="41"/>
  <c r="E17" i="17" s="1"/>
  <c r="D24" i="41" l="1"/>
  <c r="E16" i="17"/>
  <c r="Q16" i="17"/>
  <c r="Q17" i="17" s="1"/>
  <c r="Q18" i="17" s="1"/>
  <c r="Q19" i="17" s="1"/>
  <c r="Q20" i="17" s="1"/>
  <c r="Q21" i="17" s="1"/>
  <c r="Q22" i="17" s="1"/>
  <c r="Q23" i="17" s="1"/>
  <c r="Q24" i="17" s="1"/>
  <c r="Q25" i="17" s="1"/>
  <c r="Q26" i="17" s="1"/>
  <c r="N19" i="4"/>
  <c r="AQ2" i="24"/>
  <c r="FE2" i="24"/>
  <c r="E22" i="4"/>
  <c r="L21" i="28" s="1"/>
  <c r="G12" i="1"/>
  <c r="M14" i="14" s="1"/>
  <c r="G13" i="1"/>
  <c r="M15" i="14" s="1"/>
  <c r="G14" i="1"/>
  <c r="M16" i="14" s="1"/>
  <c r="G15" i="1"/>
  <c r="M17" i="14" s="1"/>
  <c r="G16" i="1"/>
  <c r="M18" i="14" s="1"/>
  <c r="G17" i="1"/>
  <c r="M19" i="14" s="1"/>
  <c r="G18" i="1"/>
  <c r="M20" i="14" s="1"/>
  <c r="G19" i="1"/>
  <c r="M21" i="14" s="1"/>
  <c r="G20" i="1"/>
  <c r="M22" i="14" s="1"/>
  <c r="G21" i="1"/>
  <c r="M23" i="14" s="1"/>
  <c r="G22" i="1"/>
  <c r="M24" i="14" s="1"/>
  <c r="G23" i="1"/>
  <c r="M25" i="14" s="1"/>
  <c r="F23" i="1"/>
  <c r="L25" i="14" s="1"/>
  <c r="F22" i="1"/>
  <c r="L24" i="14" s="1"/>
  <c r="F21" i="1"/>
  <c r="L23" i="14" s="1"/>
  <c r="F20" i="1"/>
  <c r="L22" i="14" s="1"/>
  <c r="F19" i="1"/>
  <c r="L21" i="14" s="1"/>
  <c r="F18" i="1"/>
  <c r="L20" i="14" s="1"/>
  <c r="F17" i="1"/>
  <c r="L19" i="14" s="1"/>
  <c r="F16" i="1"/>
  <c r="L18" i="14" s="1"/>
  <c r="F15" i="1"/>
  <c r="L17" i="14" s="1"/>
  <c r="F13" i="1"/>
  <c r="L15" i="14" s="1"/>
  <c r="F12" i="1"/>
  <c r="L14" i="14" s="1"/>
  <c r="H40" i="1"/>
  <c r="G15" i="14" s="1"/>
  <c r="H41" i="1"/>
  <c r="H42" i="1"/>
  <c r="H43" i="1"/>
  <c r="H44" i="1"/>
  <c r="H45" i="1"/>
  <c r="G20" i="14" s="1"/>
  <c r="H46" i="1"/>
  <c r="H47" i="1"/>
  <c r="H48" i="1"/>
  <c r="H49" i="1"/>
  <c r="H50" i="1"/>
  <c r="H51" i="1"/>
  <c r="H52" i="1"/>
  <c r="H53" i="1"/>
  <c r="G28" i="14" s="1"/>
  <c r="H54" i="1"/>
  <c r="H55" i="1"/>
  <c r="H56" i="1"/>
  <c r="H57" i="1"/>
  <c r="G32" i="14" s="1"/>
  <c r="H58" i="1"/>
  <c r="H59" i="1"/>
  <c r="H60" i="1"/>
  <c r="H61" i="1"/>
  <c r="G36" i="14" s="1"/>
  <c r="H62" i="1"/>
  <c r="H63" i="1"/>
  <c r="H64" i="1"/>
  <c r="H65" i="1"/>
  <c r="G40" i="14" s="1"/>
  <c r="H66" i="1"/>
  <c r="H67" i="1"/>
  <c r="G42" i="14" s="1"/>
  <c r="H68" i="1"/>
  <c r="H69" i="1"/>
  <c r="G44" i="14" s="1"/>
  <c r="H70" i="1"/>
  <c r="H71" i="1"/>
  <c r="H72" i="1"/>
  <c r="G47" i="14" s="1"/>
  <c r="H73" i="1"/>
  <c r="G48" i="14" s="1"/>
  <c r="H74" i="1"/>
  <c r="H75" i="1"/>
  <c r="H76" i="1"/>
  <c r="H77" i="1"/>
  <c r="G52" i="14" s="1"/>
  <c r="H78" i="1"/>
  <c r="H79" i="1"/>
  <c r="H80" i="1"/>
  <c r="H81" i="1"/>
  <c r="G56" i="14" s="1"/>
  <c r="H82" i="1"/>
  <c r="G57" i="14" s="1"/>
  <c r="H83" i="1"/>
  <c r="G58" i="14" s="1"/>
  <c r="H84" i="1"/>
  <c r="H85" i="1"/>
  <c r="G60" i="14" s="1"/>
  <c r="H86" i="1"/>
  <c r="G61" i="14" s="1"/>
  <c r="H87" i="1"/>
  <c r="H88" i="1"/>
  <c r="G63" i="14" s="1"/>
  <c r="H89" i="1"/>
  <c r="G64" i="14" s="1"/>
  <c r="H90" i="1"/>
  <c r="H91" i="1"/>
  <c r="H92" i="1"/>
  <c r="H93" i="1"/>
  <c r="G68" i="14" s="1"/>
  <c r="H94" i="1"/>
  <c r="H95" i="1"/>
  <c r="H96" i="1"/>
  <c r="H97" i="1"/>
  <c r="G72" i="14" s="1"/>
  <c r="H98" i="1"/>
  <c r="G73" i="14" s="1"/>
  <c r="H99" i="1"/>
  <c r="H100" i="1"/>
  <c r="H101" i="1"/>
  <c r="G76" i="14" s="1"/>
  <c r="H102" i="1"/>
  <c r="G77" i="14" s="1"/>
  <c r="H103" i="1"/>
  <c r="H104" i="1"/>
  <c r="G79" i="14" s="1"/>
  <c r="H105" i="1"/>
  <c r="G80" i="14" s="1"/>
  <c r="H106" i="1"/>
  <c r="H107" i="1"/>
  <c r="H108" i="1"/>
  <c r="H109" i="1"/>
  <c r="G84" i="14" s="1"/>
  <c r="H110" i="1"/>
  <c r="H111" i="1"/>
  <c r="H112" i="1"/>
  <c r="H113" i="1"/>
  <c r="G88" i="14" s="1"/>
  <c r="H114" i="1"/>
  <c r="G89" i="14" s="1"/>
  <c r="H115" i="1"/>
  <c r="G90" i="14" s="1"/>
  <c r="H116" i="1"/>
  <c r="H117" i="1"/>
  <c r="G92" i="14" s="1"/>
  <c r="H118" i="1"/>
  <c r="G93" i="14" s="1"/>
  <c r="H119" i="1"/>
  <c r="H120" i="1"/>
  <c r="G95" i="14" s="1"/>
  <c r="H121" i="1"/>
  <c r="G96" i="14" s="1"/>
  <c r="H122" i="1"/>
  <c r="H123" i="1"/>
  <c r="H124" i="1"/>
  <c r="H125" i="1"/>
  <c r="G100" i="14" s="1"/>
  <c r="H126" i="1"/>
  <c r="H127" i="1"/>
  <c r="H128" i="1"/>
  <c r="H129" i="1"/>
  <c r="G104" i="14" s="1"/>
  <c r="H130" i="1"/>
  <c r="G105" i="14" s="1"/>
  <c r="H131" i="1"/>
  <c r="G106" i="14" s="1"/>
  <c r="H132" i="1"/>
  <c r="H133" i="1"/>
  <c r="G108" i="14" s="1"/>
  <c r="H134" i="1"/>
  <c r="G109" i="14" s="1"/>
  <c r="H135" i="1"/>
  <c r="H136" i="1"/>
  <c r="G111" i="14" s="1"/>
  <c r="H137" i="1"/>
  <c r="G112" i="14" s="1"/>
  <c r="H138" i="1"/>
  <c r="H139" i="1"/>
  <c r="H140" i="1"/>
  <c r="H141" i="1"/>
  <c r="G116" i="14" s="1"/>
  <c r="H142" i="1"/>
  <c r="H143" i="1"/>
  <c r="H144" i="1"/>
  <c r="H145" i="1"/>
  <c r="G120" i="14" s="1"/>
  <c r="H146" i="1"/>
  <c r="G121" i="14" s="1"/>
  <c r="H147" i="1"/>
  <c r="G122" i="14" s="1"/>
  <c r="H148" i="1"/>
  <c r="H149" i="1"/>
  <c r="G124" i="14" s="1"/>
  <c r="H150" i="1"/>
  <c r="G125" i="14" s="1"/>
  <c r="H151" i="1"/>
  <c r="H152" i="1"/>
  <c r="G127" i="14" s="1"/>
  <c r="H153" i="1"/>
  <c r="G128" i="14" s="1"/>
  <c r="H154" i="1"/>
  <c r="H155" i="1"/>
  <c r="H156" i="1"/>
  <c r="H157" i="1"/>
  <c r="G132" i="14" s="1"/>
  <c r="H158" i="1"/>
  <c r="H159" i="1"/>
  <c r="H160" i="1"/>
  <c r="H161" i="1"/>
  <c r="G136" i="14" s="1"/>
  <c r="H162" i="1"/>
  <c r="G137" i="14" s="1"/>
  <c r="H163" i="1"/>
  <c r="G138" i="14" s="1"/>
  <c r="H164" i="1"/>
  <c r="H165" i="1"/>
  <c r="G140" i="14" s="1"/>
  <c r="H166" i="1"/>
  <c r="H167" i="1"/>
  <c r="H168" i="1"/>
  <c r="G143" i="14" s="1"/>
  <c r="H169" i="1"/>
  <c r="G144" i="14" s="1"/>
  <c r="H170" i="1"/>
  <c r="H171" i="1"/>
  <c r="H172" i="1"/>
  <c r="H173" i="1"/>
  <c r="G148" i="14" s="1"/>
  <c r="H174" i="1"/>
  <c r="H175" i="1"/>
  <c r="H176" i="1"/>
  <c r="H177" i="1"/>
  <c r="G152" i="14" s="1"/>
  <c r="H178" i="1"/>
  <c r="G153" i="14" s="1"/>
  <c r="H179" i="1"/>
  <c r="G154" i="14" s="1"/>
  <c r="H180" i="1"/>
  <c r="H181" i="1"/>
  <c r="G156" i="14" s="1"/>
  <c r="H182" i="1"/>
  <c r="G157" i="14" s="1"/>
  <c r="H183" i="1"/>
  <c r="H184" i="1"/>
  <c r="G159" i="14" s="1"/>
  <c r="H185" i="1"/>
  <c r="G160" i="14" s="1"/>
  <c r="H186" i="1"/>
  <c r="H187" i="1"/>
  <c r="H188" i="1"/>
  <c r="H189" i="1"/>
  <c r="G164" i="14" s="1"/>
  <c r="H190" i="1"/>
  <c r="H191" i="1"/>
  <c r="H192" i="1"/>
  <c r="H193" i="1"/>
  <c r="G168" i="14" s="1"/>
  <c r="H194" i="1"/>
  <c r="H195" i="1"/>
  <c r="G170" i="14" s="1"/>
  <c r="H196" i="1"/>
  <c r="H197" i="1"/>
  <c r="G172" i="14" s="1"/>
  <c r="H198" i="1"/>
  <c r="G173" i="14" s="1"/>
  <c r="H199" i="1"/>
  <c r="G174" i="14" s="1"/>
  <c r="H200" i="1"/>
  <c r="G175" i="14" s="1"/>
  <c r="H201" i="1"/>
  <c r="G176" i="14" s="1"/>
  <c r="H202" i="1"/>
  <c r="H203" i="1"/>
  <c r="H204" i="1"/>
  <c r="H205" i="1"/>
  <c r="G180" i="14" s="1"/>
  <c r="H206" i="1"/>
  <c r="H207" i="1"/>
  <c r="H208" i="1"/>
  <c r="H209" i="1"/>
  <c r="G184" i="14" s="1"/>
  <c r="H210" i="1"/>
  <c r="G185" i="14" s="1"/>
  <c r="H211" i="1"/>
  <c r="G186" i="14" s="1"/>
  <c r="H212" i="1"/>
  <c r="H213" i="1"/>
  <c r="G188" i="14" s="1"/>
  <c r="H214" i="1"/>
  <c r="G189" i="14" s="1"/>
  <c r="H215" i="1"/>
  <c r="H216" i="1"/>
  <c r="G191" i="14" s="1"/>
  <c r="H217" i="1"/>
  <c r="G192" i="14" s="1"/>
  <c r="H218" i="1"/>
  <c r="H219" i="1"/>
  <c r="H220" i="1"/>
  <c r="H221" i="1"/>
  <c r="G196" i="14" s="1"/>
  <c r="H222" i="1"/>
  <c r="H223" i="1"/>
  <c r="H224" i="1"/>
  <c r="H225" i="1"/>
  <c r="G200" i="14" s="1"/>
  <c r="H226" i="1"/>
  <c r="H227" i="1"/>
  <c r="G202" i="14" s="1"/>
  <c r="H228" i="1"/>
  <c r="H229" i="1"/>
  <c r="G204" i="14" s="1"/>
  <c r="H230" i="1"/>
  <c r="H231" i="1"/>
  <c r="G206" i="14" s="1"/>
  <c r="H232" i="1"/>
  <c r="G207" i="14" s="1"/>
  <c r="H233" i="1"/>
  <c r="G208" i="14" s="1"/>
  <c r="H234" i="1"/>
  <c r="H235" i="1"/>
  <c r="H236" i="1"/>
  <c r="H237" i="1"/>
  <c r="G212" i="14" s="1"/>
  <c r="H238" i="1"/>
  <c r="H239" i="1"/>
  <c r="H240" i="1"/>
  <c r="H241" i="1"/>
  <c r="G216" i="14" s="1"/>
  <c r="H242" i="1"/>
  <c r="H243" i="1"/>
  <c r="G218" i="14" s="1"/>
  <c r="H244" i="1"/>
  <c r="H245" i="1"/>
  <c r="G220" i="14" s="1"/>
  <c r="H246" i="1"/>
  <c r="G221" i="14" s="1"/>
  <c r="H247" i="1"/>
  <c r="H248" i="1"/>
  <c r="G223" i="14" s="1"/>
  <c r="H249" i="1"/>
  <c r="G224" i="14" s="1"/>
  <c r="H250" i="1"/>
  <c r="H251" i="1"/>
  <c r="H252" i="1"/>
  <c r="H253" i="1"/>
  <c r="G228" i="14" s="1"/>
  <c r="H254" i="1"/>
  <c r="H255" i="1"/>
  <c r="H256" i="1"/>
  <c r="G231" i="14" s="1"/>
  <c r="H257" i="1"/>
  <c r="G232" i="14" s="1"/>
  <c r="H258" i="1"/>
  <c r="G233" i="14" s="1"/>
  <c r="H259" i="1"/>
  <c r="G234" i="14" s="1"/>
  <c r="H260" i="1"/>
  <c r="H261" i="1"/>
  <c r="G236" i="14" s="1"/>
  <c r="H262" i="1"/>
  <c r="G237" i="14" s="1"/>
  <c r="H263" i="1"/>
  <c r="H264" i="1"/>
  <c r="G239" i="14" s="1"/>
  <c r="H265" i="1"/>
  <c r="G240" i="14" s="1"/>
  <c r="H266" i="1"/>
  <c r="H267" i="1"/>
  <c r="H268" i="1"/>
  <c r="H269" i="1"/>
  <c r="G244" i="14" s="1"/>
  <c r="H270" i="1"/>
  <c r="H271" i="1"/>
  <c r="H272" i="1"/>
  <c r="H273" i="1"/>
  <c r="G248" i="14" s="1"/>
  <c r="H274" i="1"/>
  <c r="H275" i="1"/>
  <c r="H276" i="1"/>
  <c r="H277" i="1"/>
  <c r="G252" i="14" s="1"/>
  <c r="H278" i="1"/>
  <c r="G253" i="14" s="1"/>
  <c r="H279" i="1"/>
  <c r="H280" i="1"/>
  <c r="G255" i="14" s="1"/>
  <c r="H281" i="1"/>
  <c r="G256" i="14" s="1"/>
  <c r="H282" i="1"/>
  <c r="H283" i="1"/>
  <c r="H284" i="1"/>
  <c r="H285" i="1"/>
  <c r="G260" i="14" s="1"/>
  <c r="H286" i="1"/>
  <c r="H287" i="1"/>
  <c r="H288" i="1"/>
  <c r="H289" i="1"/>
  <c r="G264" i="14" s="1"/>
  <c r="H290" i="1"/>
  <c r="G265" i="14" s="1"/>
  <c r="H291" i="1"/>
  <c r="G266" i="14" s="1"/>
  <c r="H292" i="1"/>
  <c r="H293" i="1"/>
  <c r="G268" i="14" s="1"/>
  <c r="H294" i="1"/>
  <c r="H295" i="1"/>
  <c r="H296" i="1"/>
  <c r="G271" i="14" s="1"/>
  <c r="H297" i="1"/>
  <c r="G272" i="14" s="1"/>
  <c r="H298" i="1"/>
  <c r="H299" i="1"/>
  <c r="H300" i="1"/>
  <c r="H301" i="1"/>
  <c r="G276" i="14" s="1"/>
  <c r="H302" i="1"/>
  <c r="H303" i="1"/>
  <c r="H304" i="1"/>
  <c r="H305" i="1"/>
  <c r="G280" i="14" s="1"/>
  <c r="H306" i="1"/>
  <c r="G281" i="14" s="1"/>
  <c r="H307" i="1"/>
  <c r="G282" i="14" s="1"/>
  <c r="H308" i="1"/>
  <c r="H309" i="1"/>
  <c r="G284" i="14" s="1"/>
  <c r="H310" i="1"/>
  <c r="G285" i="14" s="1"/>
  <c r="H311" i="1"/>
  <c r="G286" i="14" s="1"/>
  <c r="H312" i="1"/>
  <c r="G287" i="14" s="1"/>
  <c r="H313" i="1"/>
  <c r="G288" i="14" s="1"/>
  <c r="H314" i="1"/>
  <c r="H315" i="1"/>
  <c r="H316" i="1"/>
  <c r="H317" i="1"/>
  <c r="G292" i="14" s="1"/>
  <c r="H318" i="1"/>
  <c r="H319" i="1"/>
  <c r="H320" i="1"/>
  <c r="H321" i="1"/>
  <c r="G296" i="14" s="1"/>
  <c r="H322" i="1"/>
  <c r="G297" i="14" s="1"/>
  <c r="H323" i="1"/>
  <c r="G298" i="14" s="1"/>
  <c r="H324" i="1"/>
  <c r="H325" i="1"/>
  <c r="G300" i="14" s="1"/>
  <c r="H326" i="1"/>
  <c r="G301" i="14" s="1"/>
  <c r="H327" i="1"/>
  <c r="H328" i="1"/>
  <c r="G303" i="14" s="1"/>
  <c r="H329" i="1"/>
  <c r="G304" i="14" s="1"/>
  <c r="H330" i="1"/>
  <c r="H331" i="1"/>
  <c r="H332" i="1"/>
  <c r="H333" i="1"/>
  <c r="G308" i="14" s="1"/>
  <c r="H334" i="1"/>
  <c r="H335" i="1"/>
  <c r="H336" i="1"/>
  <c r="H337" i="1"/>
  <c r="G312" i="14" s="1"/>
  <c r="H338" i="1"/>
  <c r="G313" i="14" s="1"/>
  <c r="H339" i="1"/>
  <c r="G314" i="14" s="1"/>
  <c r="H340" i="1"/>
  <c r="H341" i="1"/>
  <c r="G316" i="14" s="1"/>
  <c r="H342" i="1"/>
  <c r="G317" i="14" s="1"/>
  <c r="H343" i="1"/>
  <c r="G318" i="14" s="1"/>
  <c r="H344" i="1"/>
  <c r="G319" i="14" s="1"/>
  <c r="H345" i="1"/>
  <c r="G320" i="14" s="1"/>
  <c r="H346" i="1"/>
  <c r="H347" i="1"/>
  <c r="H348" i="1"/>
  <c r="H349" i="1"/>
  <c r="G324" i="14" s="1"/>
  <c r="H350" i="1"/>
  <c r="H351" i="1"/>
  <c r="H352" i="1"/>
  <c r="H353" i="1"/>
  <c r="G328" i="14" s="1"/>
  <c r="H354" i="1"/>
  <c r="G329" i="14" s="1"/>
  <c r="H355" i="1"/>
  <c r="G330" i="14" s="1"/>
  <c r="H356" i="1"/>
  <c r="H357" i="1"/>
  <c r="G332" i="14" s="1"/>
  <c r="H358" i="1"/>
  <c r="H359" i="1"/>
  <c r="G334" i="14" s="1"/>
  <c r="H360" i="1"/>
  <c r="G335" i="14" s="1"/>
  <c r="H361" i="1"/>
  <c r="G336" i="14" s="1"/>
  <c r="H362" i="1"/>
  <c r="H363" i="1"/>
  <c r="H364" i="1"/>
  <c r="H365" i="1"/>
  <c r="G340" i="14" s="1"/>
  <c r="H366" i="1"/>
  <c r="H367" i="1"/>
  <c r="H368" i="1"/>
  <c r="H369" i="1"/>
  <c r="G344" i="14" s="1"/>
  <c r="H370" i="1"/>
  <c r="G345" i="14" s="1"/>
  <c r="H371" i="1"/>
  <c r="G346" i="14" s="1"/>
  <c r="H372" i="1"/>
  <c r="H373" i="1"/>
  <c r="G348" i="14" s="1"/>
  <c r="H374" i="1"/>
  <c r="G349" i="14" s="1"/>
  <c r="H375" i="1"/>
  <c r="G350" i="14" s="1"/>
  <c r="H376" i="1"/>
  <c r="G351" i="14" s="1"/>
  <c r="H377" i="1"/>
  <c r="G352" i="14" s="1"/>
  <c r="H378" i="1"/>
  <c r="H379" i="1"/>
  <c r="H380" i="1"/>
  <c r="H381" i="1"/>
  <c r="G356" i="14" s="1"/>
  <c r="H382" i="1"/>
  <c r="H383" i="1"/>
  <c r="H384" i="1"/>
  <c r="H385" i="1"/>
  <c r="G360" i="14" s="1"/>
  <c r="H386" i="1"/>
  <c r="G361" i="14" s="1"/>
  <c r="H387" i="1"/>
  <c r="G362" i="14" s="1"/>
  <c r="H388" i="1"/>
  <c r="G363" i="14" s="1"/>
  <c r="H389" i="1"/>
  <c r="G364" i="14" s="1"/>
  <c r="H390" i="1"/>
  <c r="G365" i="14" s="1"/>
  <c r="H391" i="1"/>
  <c r="G366" i="14" s="1"/>
  <c r="H392" i="1"/>
  <c r="G367" i="14" s="1"/>
  <c r="H393" i="1"/>
  <c r="G368" i="14" s="1"/>
  <c r="H394" i="1"/>
  <c r="H395" i="1"/>
  <c r="H396" i="1"/>
  <c r="H397" i="1"/>
  <c r="G372" i="14" s="1"/>
  <c r="H398" i="1"/>
  <c r="H399" i="1"/>
  <c r="H400" i="1"/>
  <c r="H401" i="1"/>
  <c r="G376" i="14" s="1"/>
  <c r="H402" i="1"/>
  <c r="H403" i="1"/>
  <c r="G378" i="14" s="1"/>
  <c r="H404" i="1"/>
  <c r="H405" i="1"/>
  <c r="G380" i="14" s="1"/>
  <c r="H406" i="1"/>
  <c r="G381" i="14" s="1"/>
  <c r="H407" i="1"/>
  <c r="G382" i="14" s="1"/>
  <c r="H408" i="1"/>
  <c r="G383" i="14" s="1"/>
  <c r="H409" i="1"/>
  <c r="G384" i="14" s="1"/>
  <c r="H410" i="1"/>
  <c r="H411" i="1"/>
  <c r="H412" i="1"/>
  <c r="H413" i="1"/>
  <c r="G388" i="14" s="1"/>
  <c r="H414" i="1"/>
  <c r="H415" i="1"/>
  <c r="H416" i="1"/>
  <c r="H417" i="1"/>
  <c r="G392" i="14" s="1"/>
  <c r="H418" i="1"/>
  <c r="G393" i="14" s="1"/>
  <c r="H419" i="1"/>
  <c r="H420" i="1"/>
  <c r="H421" i="1"/>
  <c r="G396" i="14" s="1"/>
  <c r="H422" i="1"/>
  <c r="H423" i="1"/>
  <c r="G398" i="14" s="1"/>
  <c r="H424" i="1"/>
  <c r="G399" i="14" s="1"/>
  <c r="H425" i="1"/>
  <c r="G400" i="14" s="1"/>
  <c r="H426" i="1"/>
  <c r="H427" i="1"/>
  <c r="H428" i="1"/>
  <c r="H429" i="1"/>
  <c r="G404" i="14" s="1"/>
  <c r="H430" i="1"/>
  <c r="H431" i="1"/>
  <c r="H432" i="1"/>
  <c r="H433" i="1"/>
  <c r="G408" i="14" s="1"/>
  <c r="H434" i="1"/>
  <c r="G409" i="14" s="1"/>
  <c r="H435" i="1"/>
  <c r="G410" i="14" s="1"/>
  <c r="H436" i="1"/>
  <c r="H437" i="1"/>
  <c r="G412" i="14" s="1"/>
  <c r="H438" i="1"/>
  <c r="G413" i="14" s="1"/>
  <c r="H439" i="1"/>
  <c r="G414" i="14" s="1"/>
  <c r="H440" i="1"/>
  <c r="G415" i="14" s="1"/>
  <c r="H441" i="1"/>
  <c r="G416" i="14" s="1"/>
  <c r="H442" i="1"/>
  <c r="H443" i="1"/>
  <c r="H444" i="1"/>
  <c r="H445" i="1"/>
  <c r="G420" i="14" s="1"/>
  <c r="H446" i="1"/>
  <c r="H447" i="1"/>
  <c r="H448" i="1"/>
  <c r="H449" i="1"/>
  <c r="G424" i="14" s="1"/>
  <c r="H450" i="1"/>
  <c r="G425" i="14" s="1"/>
  <c r="H451" i="1"/>
  <c r="G426" i="14" s="1"/>
  <c r="H452" i="1"/>
  <c r="H453" i="1"/>
  <c r="G428" i="14" s="1"/>
  <c r="H454" i="1"/>
  <c r="G429" i="14" s="1"/>
  <c r="H455" i="1"/>
  <c r="G430" i="14" s="1"/>
  <c r="H456" i="1"/>
  <c r="G431" i="14" s="1"/>
  <c r="H457" i="1"/>
  <c r="G432" i="14" s="1"/>
  <c r="H458" i="1"/>
  <c r="H459" i="1"/>
  <c r="H460" i="1"/>
  <c r="H461" i="1"/>
  <c r="G436" i="14" s="1"/>
  <c r="H462" i="1"/>
  <c r="H463" i="1"/>
  <c r="H464" i="1"/>
  <c r="H465" i="1"/>
  <c r="G440" i="14" s="1"/>
  <c r="H466" i="1"/>
  <c r="G441" i="14" s="1"/>
  <c r="H467" i="1"/>
  <c r="G442" i="14" s="1"/>
  <c r="H468" i="1"/>
  <c r="H469" i="1"/>
  <c r="G444" i="14" s="1"/>
  <c r="H470" i="1"/>
  <c r="G445" i="14" s="1"/>
  <c r="H471" i="1"/>
  <c r="G446" i="14" s="1"/>
  <c r="H472" i="1"/>
  <c r="G447" i="14" s="1"/>
  <c r="H473" i="1"/>
  <c r="G448" i="14" s="1"/>
  <c r="H474" i="1"/>
  <c r="H475" i="1"/>
  <c r="H476" i="1"/>
  <c r="H477" i="1"/>
  <c r="G452" i="14" s="1"/>
  <c r="H478" i="1"/>
  <c r="H479" i="1"/>
  <c r="H480" i="1"/>
  <c r="H481" i="1"/>
  <c r="G456" i="14" s="1"/>
  <c r="H482" i="1"/>
  <c r="G457" i="14" s="1"/>
  <c r="H483" i="1"/>
  <c r="G458" i="14" s="1"/>
  <c r="H484" i="1"/>
  <c r="H485" i="1"/>
  <c r="G460" i="14" s="1"/>
  <c r="H486" i="1"/>
  <c r="H487" i="1"/>
  <c r="G462" i="14" s="1"/>
  <c r="H488" i="1"/>
  <c r="G463" i="14" s="1"/>
  <c r="H489" i="1"/>
  <c r="G464" i="14" s="1"/>
  <c r="H490" i="1"/>
  <c r="H491" i="1"/>
  <c r="H492" i="1"/>
  <c r="H493" i="1"/>
  <c r="G468" i="14" s="1"/>
  <c r="H494" i="1"/>
  <c r="H495" i="1"/>
  <c r="H496" i="1"/>
  <c r="H497" i="1"/>
  <c r="G472" i="14" s="1"/>
  <c r="H498" i="1"/>
  <c r="G473" i="14" s="1"/>
  <c r="H499" i="1"/>
  <c r="G474" i="14" s="1"/>
  <c r="H500" i="1"/>
  <c r="H501" i="1"/>
  <c r="G476" i="14" s="1"/>
  <c r="H502" i="1"/>
  <c r="G477" i="14" s="1"/>
  <c r="H503" i="1"/>
  <c r="H504" i="1"/>
  <c r="G479" i="14" s="1"/>
  <c r="H505" i="1"/>
  <c r="G480" i="14" s="1"/>
  <c r="H506" i="1"/>
  <c r="H507" i="1"/>
  <c r="H508" i="1"/>
  <c r="H509" i="1"/>
  <c r="G484" i="14" s="1"/>
  <c r="H510" i="1"/>
  <c r="H511" i="1"/>
  <c r="H512" i="1"/>
  <c r="H513" i="1"/>
  <c r="G488" i="14" s="1"/>
  <c r="H514" i="1"/>
  <c r="G489" i="14" s="1"/>
  <c r="H515" i="1"/>
  <c r="G490" i="14" s="1"/>
  <c r="H516" i="1"/>
  <c r="H517" i="1"/>
  <c r="G492" i="14" s="1"/>
  <c r="H518" i="1"/>
  <c r="G493" i="14" s="1"/>
  <c r="H519" i="1"/>
  <c r="G494" i="14" s="1"/>
  <c r="H520" i="1"/>
  <c r="G495" i="14" s="1"/>
  <c r="H521" i="1"/>
  <c r="G496" i="14" s="1"/>
  <c r="H522" i="1"/>
  <c r="H523" i="1"/>
  <c r="H524" i="1"/>
  <c r="H525" i="1"/>
  <c r="G500" i="14" s="1"/>
  <c r="H526" i="1"/>
  <c r="H527" i="1"/>
  <c r="H528" i="1"/>
  <c r="H529" i="1"/>
  <c r="G504" i="14" s="1"/>
  <c r="H530" i="1"/>
  <c r="G505" i="14" s="1"/>
  <c r="H531" i="1"/>
  <c r="G506" i="14" s="1"/>
  <c r="H532" i="1"/>
  <c r="H533" i="1"/>
  <c r="G508" i="14" s="1"/>
  <c r="H534" i="1"/>
  <c r="G509" i="14" s="1"/>
  <c r="H535" i="1"/>
  <c r="G510" i="14" s="1"/>
  <c r="H536" i="1"/>
  <c r="G511" i="14" s="1"/>
  <c r="H537" i="1"/>
  <c r="G512" i="14" s="1"/>
  <c r="H538" i="1"/>
  <c r="H539" i="1"/>
  <c r="H540" i="1"/>
  <c r="H541" i="1"/>
  <c r="G516" i="14" s="1"/>
  <c r="H542" i="1"/>
  <c r="H543" i="1"/>
  <c r="H544" i="1"/>
  <c r="H545" i="1"/>
  <c r="G520" i="14" s="1"/>
  <c r="H546" i="1"/>
  <c r="G521" i="14" s="1"/>
  <c r="H547" i="1"/>
  <c r="G522" i="14" s="1"/>
  <c r="H548" i="1"/>
  <c r="H549" i="1"/>
  <c r="G524" i="14" s="1"/>
  <c r="H550" i="1"/>
  <c r="H551" i="1"/>
  <c r="G526" i="14" s="1"/>
  <c r="H552" i="1"/>
  <c r="G527" i="14" s="1"/>
  <c r="H553" i="1"/>
  <c r="G528" i="14" s="1"/>
  <c r="H554" i="1"/>
  <c r="H555" i="1"/>
  <c r="H556" i="1"/>
  <c r="H557" i="1"/>
  <c r="G532" i="14" s="1"/>
  <c r="H558" i="1"/>
  <c r="H559" i="1"/>
  <c r="H560" i="1"/>
  <c r="H561" i="1"/>
  <c r="G536" i="14" s="1"/>
  <c r="H562" i="1"/>
  <c r="G537" i="14" s="1"/>
  <c r="H563" i="1"/>
  <c r="G538" i="14" s="1"/>
  <c r="H564" i="1"/>
  <c r="H565" i="1"/>
  <c r="G540" i="14" s="1"/>
  <c r="H566" i="1"/>
  <c r="G541" i="14" s="1"/>
  <c r="H567" i="1"/>
  <c r="G542" i="14" s="1"/>
  <c r="H568" i="1"/>
  <c r="G543" i="14" s="1"/>
  <c r="H569" i="1"/>
  <c r="G544" i="14" s="1"/>
  <c r="H570" i="1"/>
  <c r="H571" i="1"/>
  <c r="H572" i="1"/>
  <c r="H573" i="1"/>
  <c r="G548" i="14" s="1"/>
  <c r="H574" i="1"/>
  <c r="H575" i="1"/>
  <c r="H576" i="1"/>
  <c r="H577" i="1"/>
  <c r="G552" i="14" s="1"/>
  <c r="H578" i="1"/>
  <c r="G553" i="14" s="1"/>
  <c r="H579" i="1"/>
  <c r="G554" i="14" s="1"/>
  <c r="H580" i="1"/>
  <c r="H581" i="1"/>
  <c r="G556" i="14" s="1"/>
  <c r="H582" i="1"/>
  <c r="G557" i="14" s="1"/>
  <c r="H583" i="1"/>
  <c r="G558" i="14" s="1"/>
  <c r="H584" i="1"/>
  <c r="G559" i="14" s="1"/>
  <c r="H585" i="1"/>
  <c r="G560" i="14" s="1"/>
  <c r="H586" i="1"/>
  <c r="H587" i="1"/>
  <c r="H588" i="1"/>
  <c r="H589" i="1"/>
  <c r="G564" i="14" s="1"/>
  <c r="H590" i="1"/>
  <c r="H591" i="1"/>
  <c r="H592" i="1"/>
  <c r="H593" i="1"/>
  <c r="G568" i="14" s="1"/>
  <c r="H594" i="1"/>
  <c r="G569" i="14" s="1"/>
  <c r="H595" i="1"/>
  <c r="G570" i="14" s="1"/>
  <c r="H596" i="1"/>
  <c r="H597" i="1"/>
  <c r="G572" i="14" s="1"/>
  <c r="H598" i="1"/>
  <c r="G573" i="14" s="1"/>
  <c r="H599" i="1"/>
  <c r="G574" i="14" s="1"/>
  <c r="H600" i="1"/>
  <c r="G575" i="14" s="1"/>
  <c r="H601" i="1"/>
  <c r="G576" i="14" s="1"/>
  <c r="H602" i="1"/>
  <c r="H603" i="1"/>
  <c r="H604" i="1"/>
  <c r="H605" i="1"/>
  <c r="G580" i="14" s="1"/>
  <c r="H606" i="1"/>
  <c r="H607" i="1"/>
  <c r="H608" i="1"/>
  <c r="H609" i="1"/>
  <c r="G584" i="14" s="1"/>
  <c r="H610" i="1"/>
  <c r="G585" i="14" s="1"/>
  <c r="H611" i="1"/>
  <c r="G586" i="14" s="1"/>
  <c r="H612" i="1"/>
  <c r="H613" i="1"/>
  <c r="G588" i="14" s="1"/>
  <c r="H614" i="1"/>
  <c r="H615" i="1"/>
  <c r="G590" i="14" s="1"/>
  <c r="H616" i="1"/>
  <c r="G591" i="14" s="1"/>
  <c r="H617" i="1"/>
  <c r="G592" i="14" s="1"/>
  <c r="H618" i="1"/>
  <c r="G593" i="14" s="1"/>
  <c r="H619" i="1"/>
  <c r="H620" i="1"/>
  <c r="H621" i="1"/>
  <c r="G596" i="14" s="1"/>
  <c r="H622" i="1"/>
  <c r="H623" i="1"/>
  <c r="H624" i="1"/>
  <c r="H625" i="1"/>
  <c r="G600" i="14" s="1"/>
  <c r="H626" i="1"/>
  <c r="G601" i="14" s="1"/>
  <c r="H627" i="1"/>
  <c r="G602" i="14" s="1"/>
  <c r="H628" i="1"/>
  <c r="H629" i="1"/>
  <c r="G604" i="14" s="1"/>
  <c r="H630" i="1"/>
  <c r="G605" i="14" s="1"/>
  <c r="H631" i="1"/>
  <c r="G606" i="14" s="1"/>
  <c r="H632" i="1"/>
  <c r="G607" i="14" s="1"/>
  <c r="H633" i="1"/>
  <c r="G608" i="14" s="1"/>
  <c r="H634" i="1"/>
  <c r="H635" i="1"/>
  <c r="H636" i="1"/>
  <c r="H637" i="1"/>
  <c r="G612" i="14" s="1"/>
  <c r="H638" i="1"/>
  <c r="H639" i="1"/>
  <c r="H640" i="1"/>
  <c r="H641" i="1"/>
  <c r="G616" i="14" s="1"/>
  <c r="H642" i="1"/>
  <c r="G617" i="14" s="1"/>
  <c r="H643" i="1"/>
  <c r="G618" i="14" s="1"/>
  <c r="H644" i="1"/>
  <c r="H645" i="1"/>
  <c r="G620" i="14" s="1"/>
  <c r="H646" i="1"/>
  <c r="G621" i="14" s="1"/>
  <c r="H647" i="1"/>
  <c r="H648" i="1"/>
  <c r="G623" i="14" s="1"/>
  <c r="H649" i="1"/>
  <c r="G624" i="14" s="1"/>
  <c r="H650" i="1"/>
  <c r="H651" i="1"/>
  <c r="H652" i="1"/>
  <c r="H653" i="1"/>
  <c r="G628" i="14" s="1"/>
  <c r="H654" i="1"/>
  <c r="H655" i="1"/>
  <c r="H656" i="1"/>
  <c r="H657" i="1"/>
  <c r="G632" i="14" s="1"/>
  <c r="H658" i="1"/>
  <c r="H659" i="1"/>
  <c r="G634" i="14" s="1"/>
  <c r="H660" i="1"/>
  <c r="H661" i="1"/>
  <c r="G636" i="14" s="1"/>
  <c r="H662" i="1"/>
  <c r="G637" i="14" s="1"/>
  <c r="H663" i="1"/>
  <c r="H664" i="1"/>
  <c r="H665" i="1"/>
  <c r="G640" i="14" s="1"/>
  <c r="H666" i="1"/>
  <c r="H667" i="1"/>
  <c r="H668" i="1"/>
  <c r="H669" i="1"/>
  <c r="G644" i="14" s="1"/>
  <c r="H670" i="1"/>
  <c r="H671" i="1"/>
  <c r="H672" i="1"/>
  <c r="H673" i="1"/>
  <c r="G648" i="14" s="1"/>
  <c r="H674" i="1"/>
  <c r="G649" i="14" s="1"/>
  <c r="H675" i="1"/>
  <c r="G650" i="14" s="1"/>
  <c r="H676" i="1"/>
  <c r="H677" i="1"/>
  <c r="G652" i="14" s="1"/>
  <c r="H678" i="1"/>
  <c r="H679" i="1"/>
  <c r="G654" i="14" s="1"/>
  <c r="H680" i="1"/>
  <c r="G655" i="14" s="1"/>
  <c r="H681" i="1"/>
  <c r="G656" i="14" s="1"/>
  <c r="H682" i="1"/>
  <c r="H683" i="1"/>
  <c r="H684" i="1"/>
  <c r="H685" i="1"/>
  <c r="G660" i="14" s="1"/>
  <c r="H686" i="1"/>
  <c r="H687" i="1"/>
  <c r="H688" i="1"/>
  <c r="H689" i="1"/>
  <c r="G664" i="14" s="1"/>
  <c r="H690" i="1"/>
  <c r="G665" i="14" s="1"/>
  <c r="H691" i="1"/>
  <c r="G666" i="14" s="1"/>
  <c r="H692" i="1"/>
  <c r="H693" i="1"/>
  <c r="G668" i="14" s="1"/>
  <c r="H694" i="1"/>
  <c r="G669" i="14" s="1"/>
  <c r="H695" i="1"/>
  <c r="G670" i="14" s="1"/>
  <c r="H696" i="1"/>
  <c r="G671" i="14" s="1"/>
  <c r="H697" i="1"/>
  <c r="G672" i="14" s="1"/>
  <c r="H698" i="1"/>
  <c r="H699" i="1"/>
  <c r="H700" i="1"/>
  <c r="H701" i="1"/>
  <c r="G676" i="14" s="1"/>
  <c r="H702" i="1"/>
  <c r="H703" i="1"/>
  <c r="H704" i="1"/>
  <c r="H705" i="1"/>
  <c r="G680" i="14" s="1"/>
  <c r="H706" i="1"/>
  <c r="G681" i="14" s="1"/>
  <c r="H707" i="1"/>
  <c r="G682" i="14" s="1"/>
  <c r="H708" i="1"/>
  <c r="H709" i="1"/>
  <c r="G684" i="14" s="1"/>
  <c r="H710" i="1"/>
  <c r="G685" i="14" s="1"/>
  <c r="H711" i="1"/>
  <c r="G686" i="14" s="1"/>
  <c r="H712" i="1"/>
  <c r="G687" i="14" s="1"/>
  <c r="H713" i="1"/>
  <c r="G688" i="14" s="1"/>
  <c r="H714" i="1"/>
  <c r="H715" i="1"/>
  <c r="H716" i="1"/>
  <c r="H717" i="1"/>
  <c r="G692" i="14" s="1"/>
  <c r="H718" i="1"/>
  <c r="H719" i="1"/>
  <c r="H720" i="1"/>
  <c r="H721" i="1"/>
  <c r="G696" i="14" s="1"/>
  <c r="H722" i="1"/>
  <c r="G697" i="14" s="1"/>
  <c r="H723" i="1"/>
  <c r="G698" i="14" s="1"/>
  <c r="H724" i="1"/>
  <c r="G699" i="14" s="1"/>
  <c r="H725" i="1"/>
  <c r="G700" i="14" s="1"/>
  <c r="H726" i="1"/>
  <c r="G701" i="14" s="1"/>
  <c r="H727" i="1"/>
  <c r="G702" i="14" s="1"/>
  <c r="H728" i="1"/>
  <c r="G703" i="14" s="1"/>
  <c r="H729" i="1"/>
  <c r="G704" i="14" s="1"/>
  <c r="H730" i="1"/>
  <c r="G705" i="14" s="1"/>
  <c r="H731" i="1"/>
  <c r="H732" i="1"/>
  <c r="H733" i="1"/>
  <c r="G708" i="14" s="1"/>
  <c r="H734" i="1"/>
  <c r="H735" i="1"/>
  <c r="H736" i="1"/>
  <c r="H737" i="1"/>
  <c r="G712" i="14" s="1"/>
  <c r="H738" i="1"/>
  <c r="G713" i="14" s="1"/>
  <c r="H739" i="1"/>
  <c r="G714" i="14" s="1"/>
  <c r="H740" i="1"/>
  <c r="H741" i="1"/>
  <c r="G716" i="14" s="1"/>
  <c r="H742" i="1"/>
  <c r="H743" i="1"/>
  <c r="G718" i="14" s="1"/>
  <c r="H744" i="1"/>
  <c r="G719" i="14" s="1"/>
  <c r="H745" i="1"/>
  <c r="G720" i="14" s="1"/>
  <c r="H746" i="1"/>
  <c r="H747" i="1"/>
  <c r="H748" i="1"/>
  <c r="H749" i="1"/>
  <c r="G724" i="14" s="1"/>
  <c r="H750" i="1"/>
  <c r="H751" i="1"/>
  <c r="H752" i="1"/>
  <c r="H753" i="1"/>
  <c r="G728" i="14" s="1"/>
  <c r="H754" i="1"/>
  <c r="G729" i="14" s="1"/>
  <c r="H755" i="1"/>
  <c r="G730" i="14" s="1"/>
  <c r="H756" i="1"/>
  <c r="H757" i="1"/>
  <c r="G732" i="14" s="1"/>
  <c r="H758" i="1"/>
  <c r="G733" i="14" s="1"/>
  <c r="H759" i="1"/>
  <c r="G734" i="14" s="1"/>
  <c r="H760" i="1"/>
  <c r="G735" i="14" s="1"/>
  <c r="H761" i="1"/>
  <c r="G736" i="14" s="1"/>
  <c r="H762" i="1"/>
  <c r="G737" i="14" s="1"/>
  <c r="H763" i="1"/>
  <c r="H764" i="1"/>
  <c r="H765" i="1"/>
  <c r="G740" i="14" s="1"/>
  <c r="H766" i="1"/>
  <c r="H767" i="1"/>
  <c r="H768" i="1"/>
  <c r="G743" i="14" s="1"/>
  <c r="H769" i="1"/>
  <c r="G744" i="14" s="1"/>
  <c r="H770" i="1"/>
  <c r="G745" i="14" s="1"/>
  <c r="H771" i="1"/>
  <c r="G746" i="14" s="1"/>
  <c r="H772" i="1"/>
  <c r="G747" i="14" s="1"/>
  <c r="H773" i="1"/>
  <c r="G748" i="14" s="1"/>
  <c r="H774" i="1"/>
  <c r="G749" i="14" s="1"/>
  <c r="H775" i="1"/>
  <c r="G750" i="14" s="1"/>
  <c r="H776" i="1"/>
  <c r="G751" i="14" s="1"/>
  <c r="H777" i="1"/>
  <c r="G752" i="14" s="1"/>
  <c r="H778" i="1"/>
  <c r="H779" i="1"/>
  <c r="H780" i="1"/>
  <c r="H781" i="1"/>
  <c r="G756" i="14" s="1"/>
  <c r="H782" i="1"/>
  <c r="H783" i="1"/>
  <c r="H784" i="1"/>
  <c r="H785" i="1"/>
  <c r="G760" i="14" s="1"/>
  <c r="H786" i="1"/>
  <c r="G761" i="14" s="1"/>
  <c r="H787" i="1"/>
  <c r="G762" i="14" s="1"/>
  <c r="H788" i="1"/>
  <c r="H789" i="1"/>
  <c r="G764" i="14" s="1"/>
  <c r="H790" i="1"/>
  <c r="G765" i="14" s="1"/>
  <c r="H791" i="1"/>
  <c r="G766" i="14" s="1"/>
  <c r="H792" i="1"/>
  <c r="G767" i="14" s="1"/>
  <c r="H793" i="1"/>
  <c r="G768" i="14" s="1"/>
  <c r="H794" i="1"/>
  <c r="G769" i="14" s="1"/>
  <c r="H795" i="1"/>
  <c r="H796" i="1"/>
  <c r="H797" i="1"/>
  <c r="G772" i="14" s="1"/>
  <c r="H798" i="1"/>
  <c r="H799" i="1"/>
  <c r="H800" i="1"/>
  <c r="H801" i="1"/>
  <c r="G776" i="14" s="1"/>
  <c r="H802" i="1"/>
  <c r="G777" i="14" s="1"/>
  <c r="H803" i="1"/>
  <c r="G778" i="14" s="1"/>
  <c r="H804" i="1"/>
  <c r="H805" i="1"/>
  <c r="G780" i="14" s="1"/>
  <c r="H806" i="1"/>
  <c r="H807" i="1"/>
  <c r="H808" i="1"/>
  <c r="H809" i="1"/>
  <c r="G784" i="14" s="1"/>
  <c r="H810" i="1"/>
  <c r="H811" i="1"/>
  <c r="H812" i="1"/>
  <c r="H813" i="1"/>
  <c r="G788" i="14" s="1"/>
  <c r="H814" i="1"/>
  <c r="H815" i="1"/>
  <c r="H816" i="1"/>
  <c r="H817" i="1"/>
  <c r="G792" i="14" s="1"/>
  <c r="H818" i="1"/>
  <c r="H819" i="1"/>
  <c r="H820" i="1"/>
  <c r="H821" i="1"/>
  <c r="G796" i="14" s="1"/>
  <c r="H822" i="1"/>
  <c r="G797" i="14" s="1"/>
  <c r="H823" i="1"/>
  <c r="G798" i="14" s="1"/>
  <c r="H824" i="1"/>
  <c r="G799" i="14" s="1"/>
  <c r="H825" i="1"/>
  <c r="G800" i="14" s="1"/>
  <c r="H826" i="1"/>
  <c r="H827" i="1"/>
  <c r="H828" i="1"/>
  <c r="H829" i="1"/>
  <c r="G804" i="14" s="1"/>
  <c r="H830" i="1"/>
  <c r="H831" i="1"/>
  <c r="H832" i="1"/>
  <c r="H833" i="1"/>
  <c r="G808" i="14" s="1"/>
  <c r="H834" i="1"/>
  <c r="G809" i="14" s="1"/>
  <c r="H835" i="1"/>
  <c r="G810" i="14" s="1"/>
  <c r="H836" i="1"/>
  <c r="H837" i="1"/>
  <c r="G812" i="14" s="1"/>
  <c r="H838" i="1"/>
  <c r="G813" i="14" s="1"/>
  <c r="H839" i="1"/>
  <c r="G814" i="14" s="1"/>
  <c r="H840" i="1"/>
  <c r="G815" i="14" s="1"/>
  <c r="H841" i="1"/>
  <c r="G816" i="14" s="1"/>
  <c r="H842" i="1"/>
  <c r="H843" i="1"/>
  <c r="H844" i="1"/>
  <c r="H845" i="1"/>
  <c r="G820" i="14" s="1"/>
  <c r="H846" i="1"/>
  <c r="H847" i="1"/>
  <c r="H848" i="1"/>
  <c r="H849" i="1"/>
  <c r="G824" i="14" s="1"/>
  <c r="H850" i="1"/>
  <c r="G825" i="14" s="1"/>
  <c r="H851" i="1"/>
  <c r="G826" i="14" s="1"/>
  <c r="H852" i="1"/>
  <c r="G827" i="14" s="1"/>
  <c r="H853" i="1"/>
  <c r="G828" i="14" s="1"/>
  <c r="H854" i="1"/>
  <c r="G829" i="14" s="1"/>
  <c r="H855" i="1"/>
  <c r="G830" i="14" s="1"/>
  <c r="H856" i="1"/>
  <c r="G831" i="14" s="1"/>
  <c r="H857" i="1"/>
  <c r="G832" i="14" s="1"/>
  <c r="H858" i="1"/>
  <c r="H859" i="1"/>
  <c r="H860" i="1"/>
  <c r="H861" i="1"/>
  <c r="G836" i="14" s="1"/>
  <c r="H862" i="1"/>
  <c r="H863" i="1"/>
  <c r="H864" i="1"/>
  <c r="H865" i="1"/>
  <c r="G840" i="14" s="1"/>
  <c r="H866" i="1"/>
  <c r="G841" i="14" s="1"/>
  <c r="H867" i="1"/>
  <c r="G842" i="14" s="1"/>
  <c r="H868" i="1"/>
  <c r="H869" i="1"/>
  <c r="G844" i="14" s="1"/>
  <c r="H870" i="1"/>
  <c r="H871" i="1"/>
  <c r="H872" i="1"/>
  <c r="G847" i="14" s="1"/>
  <c r="H873" i="1"/>
  <c r="G848" i="14" s="1"/>
  <c r="H874" i="1"/>
  <c r="H875" i="1"/>
  <c r="H876" i="1"/>
  <c r="H877" i="1"/>
  <c r="G852" i="14" s="1"/>
  <c r="H878" i="1"/>
  <c r="H879" i="1"/>
  <c r="H880" i="1"/>
  <c r="H881" i="1"/>
  <c r="G856" i="14" s="1"/>
  <c r="H882" i="1"/>
  <c r="G857" i="14" s="1"/>
  <c r="H883" i="1"/>
  <c r="G858" i="14" s="1"/>
  <c r="H884" i="1"/>
  <c r="H885" i="1"/>
  <c r="G860" i="14" s="1"/>
  <c r="H886" i="1"/>
  <c r="G861" i="14" s="1"/>
  <c r="H887" i="1"/>
  <c r="G862" i="14" s="1"/>
  <c r="H888" i="1"/>
  <c r="G863" i="14" s="1"/>
  <c r="H889" i="1"/>
  <c r="G864" i="14" s="1"/>
  <c r="H890" i="1"/>
  <c r="H891" i="1"/>
  <c r="H892" i="1"/>
  <c r="H893" i="1"/>
  <c r="G868" i="14" s="1"/>
  <c r="H894" i="1"/>
  <c r="H895" i="1"/>
  <c r="H896" i="1"/>
  <c r="H897" i="1"/>
  <c r="G872" i="14" s="1"/>
  <c r="H898" i="1"/>
  <c r="G873" i="14" s="1"/>
  <c r="H899" i="1"/>
  <c r="G874" i="14" s="1"/>
  <c r="H900" i="1"/>
  <c r="G875" i="14" s="1"/>
  <c r="H901" i="1"/>
  <c r="G876" i="14" s="1"/>
  <c r="H902" i="1"/>
  <c r="G877" i="14" s="1"/>
  <c r="H903" i="1"/>
  <c r="G878" i="14" s="1"/>
  <c r="H904" i="1"/>
  <c r="G879" i="14" s="1"/>
  <c r="H905" i="1"/>
  <c r="G880" i="14" s="1"/>
  <c r="H906" i="1"/>
  <c r="H907" i="1"/>
  <c r="H908" i="1"/>
  <c r="H909" i="1"/>
  <c r="G884" i="14" s="1"/>
  <c r="H910" i="1"/>
  <c r="H911" i="1"/>
  <c r="H912" i="1"/>
  <c r="H913" i="1"/>
  <c r="G888" i="14" s="1"/>
  <c r="H914" i="1"/>
  <c r="G889" i="14" s="1"/>
  <c r="H915" i="1"/>
  <c r="G890" i="14" s="1"/>
  <c r="H916" i="1"/>
  <c r="H917" i="1"/>
  <c r="G892" i="14" s="1"/>
  <c r="H918" i="1"/>
  <c r="G893" i="14" s="1"/>
  <c r="H919" i="1"/>
  <c r="G894" i="14" s="1"/>
  <c r="H920" i="1"/>
  <c r="G895" i="14" s="1"/>
  <c r="H921" i="1"/>
  <c r="G896" i="14" s="1"/>
  <c r="H922" i="1"/>
  <c r="H923" i="1"/>
  <c r="H924" i="1"/>
  <c r="H925" i="1"/>
  <c r="G900" i="14" s="1"/>
  <c r="H926" i="1"/>
  <c r="H927" i="1"/>
  <c r="H928" i="1"/>
  <c r="H929" i="1"/>
  <c r="G904" i="14" s="1"/>
  <c r="H930" i="1"/>
  <c r="G905" i="14" s="1"/>
  <c r="H931" i="1"/>
  <c r="G906" i="14" s="1"/>
  <c r="H932" i="1"/>
  <c r="H933" i="1"/>
  <c r="G908" i="14" s="1"/>
  <c r="H934" i="1"/>
  <c r="H935" i="1"/>
  <c r="G910" i="14" s="1"/>
  <c r="H936" i="1"/>
  <c r="G911" i="14" s="1"/>
  <c r="H937" i="1"/>
  <c r="G912" i="14" s="1"/>
  <c r="H938" i="1"/>
  <c r="G913" i="14" s="1"/>
  <c r="H939" i="1"/>
  <c r="H940" i="1"/>
  <c r="H941" i="1"/>
  <c r="G916" i="14" s="1"/>
  <c r="H942" i="1"/>
  <c r="H943" i="1"/>
  <c r="H944" i="1"/>
  <c r="H945" i="1"/>
  <c r="G920" i="14" s="1"/>
  <c r="H946" i="1"/>
  <c r="G921" i="14" s="1"/>
  <c r="H947" i="1"/>
  <c r="G922" i="14" s="1"/>
  <c r="H948" i="1"/>
  <c r="G923" i="14" s="1"/>
  <c r="H949" i="1"/>
  <c r="G924" i="14" s="1"/>
  <c r="H950" i="1"/>
  <c r="G925" i="14" s="1"/>
  <c r="H951" i="1"/>
  <c r="G926" i="14" s="1"/>
  <c r="H952" i="1"/>
  <c r="G927" i="14" s="1"/>
  <c r="H953" i="1"/>
  <c r="G928" i="14" s="1"/>
  <c r="H954" i="1"/>
  <c r="H955" i="1"/>
  <c r="H956" i="1"/>
  <c r="H957" i="1"/>
  <c r="G932" i="14" s="1"/>
  <c r="H958" i="1"/>
  <c r="H959" i="1"/>
  <c r="H960" i="1"/>
  <c r="H961" i="1"/>
  <c r="G936" i="14" s="1"/>
  <c r="H962" i="1"/>
  <c r="G937" i="14" s="1"/>
  <c r="H963" i="1"/>
  <c r="G938" i="14" s="1"/>
  <c r="H964" i="1"/>
  <c r="H965" i="1"/>
  <c r="G940" i="14" s="1"/>
  <c r="H966" i="1"/>
  <c r="G941" i="14" s="1"/>
  <c r="H967" i="1"/>
  <c r="H968" i="1"/>
  <c r="G943" i="14" s="1"/>
  <c r="H969" i="1"/>
  <c r="G944" i="14" s="1"/>
  <c r="H970" i="1"/>
  <c r="G945" i="14" s="1"/>
  <c r="H971" i="1"/>
  <c r="H972" i="1"/>
  <c r="H973" i="1"/>
  <c r="G948" i="14" s="1"/>
  <c r="H974" i="1"/>
  <c r="H975" i="1"/>
  <c r="H976" i="1"/>
  <c r="H977" i="1"/>
  <c r="G952" i="14" s="1"/>
  <c r="H978" i="1"/>
  <c r="G953" i="14" s="1"/>
  <c r="H979" i="1"/>
  <c r="G954" i="14" s="1"/>
  <c r="H980" i="1"/>
  <c r="H981" i="1"/>
  <c r="G956" i="14" s="1"/>
  <c r="H982" i="1"/>
  <c r="G957" i="14" s="1"/>
  <c r="H983" i="1"/>
  <c r="G958" i="14" s="1"/>
  <c r="H984" i="1"/>
  <c r="G959" i="14" s="1"/>
  <c r="H985" i="1"/>
  <c r="G960" i="14" s="1"/>
  <c r="H986" i="1"/>
  <c r="H987" i="1"/>
  <c r="H988" i="1"/>
  <c r="H989" i="1"/>
  <c r="G964" i="14" s="1"/>
  <c r="H990" i="1"/>
  <c r="H991" i="1"/>
  <c r="H992" i="1"/>
  <c r="H993" i="1"/>
  <c r="G968" i="14" s="1"/>
  <c r="H994" i="1"/>
  <c r="G969" i="14" s="1"/>
  <c r="H995" i="1"/>
  <c r="G970" i="14" s="1"/>
  <c r="H996" i="1"/>
  <c r="G971" i="14" s="1"/>
  <c r="H997" i="1"/>
  <c r="G972" i="14" s="1"/>
  <c r="H998" i="1"/>
  <c r="H999" i="1"/>
  <c r="G974" i="14" s="1"/>
  <c r="H1000" i="1"/>
  <c r="G975" i="14" s="1"/>
  <c r="H1001" i="1"/>
  <c r="G976" i="14" s="1"/>
  <c r="H1002" i="1"/>
  <c r="H1003" i="1"/>
  <c r="H1004" i="1"/>
  <c r="H1005" i="1"/>
  <c r="G980" i="14" s="1"/>
  <c r="H1006" i="1"/>
  <c r="H1007" i="1"/>
  <c r="H1008" i="1"/>
  <c r="H1009" i="1"/>
  <c r="G984" i="14" s="1"/>
  <c r="H1010" i="1"/>
  <c r="G985" i="14" s="1"/>
  <c r="H1011" i="1"/>
  <c r="G986" i="14" s="1"/>
  <c r="H1012" i="1"/>
  <c r="H1013" i="1"/>
  <c r="G988" i="14" s="1"/>
  <c r="H1014" i="1"/>
  <c r="G989" i="14" s="1"/>
  <c r="H1015" i="1"/>
  <c r="G990" i="14" s="1"/>
  <c r="H1016" i="1"/>
  <c r="G991" i="14" s="1"/>
  <c r="H1017" i="1"/>
  <c r="G992" i="14" s="1"/>
  <c r="H1018" i="1"/>
  <c r="H1019" i="1"/>
  <c r="H1020" i="1"/>
  <c r="H1021" i="1"/>
  <c r="G996" i="14" s="1"/>
  <c r="H1022" i="1"/>
  <c r="H1023" i="1"/>
  <c r="H1024" i="1"/>
  <c r="H1025" i="1"/>
  <c r="G1000" i="14" s="1"/>
  <c r="H1026" i="1"/>
  <c r="G1001" i="14" s="1"/>
  <c r="H1027" i="1"/>
  <c r="G1002" i="14" s="1"/>
  <c r="H1028" i="1"/>
  <c r="H1029" i="1"/>
  <c r="G1004" i="14" s="1"/>
  <c r="H1030" i="1"/>
  <c r="G1005" i="14" s="1"/>
  <c r="H1031" i="1"/>
  <c r="G1006" i="14" s="1"/>
  <c r="H1032" i="1"/>
  <c r="G1007" i="14" s="1"/>
  <c r="H1033" i="1"/>
  <c r="G1008" i="14" s="1"/>
  <c r="H1034" i="1"/>
  <c r="G1009" i="14" s="1"/>
  <c r="H1035" i="1"/>
  <c r="H1036" i="1"/>
  <c r="H1037" i="1"/>
  <c r="G1012" i="14" s="1"/>
  <c r="H1038" i="1"/>
  <c r="H1039" i="1"/>
  <c r="H1040" i="1"/>
  <c r="H1041" i="1"/>
  <c r="G1016" i="14" s="1"/>
  <c r="H1042" i="1"/>
  <c r="H1043" i="1"/>
  <c r="G1018" i="14" s="1"/>
  <c r="H1044" i="1"/>
  <c r="G1019" i="14" s="1"/>
  <c r="H1045" i="1"/>
  <c r="G1020" i="14" s="1"/>
  <c r="H1046" i="1"/>
  <c r="G1021" i="14" s="1"/>
  <c r="H1047" i="1"/>
  <c r="G1022" i="14" s="1"/>
  <c r="H1048" i="1"/>
  <c r="G1023" i="14" s="1"/>
  <c r="H1049" i="1"/>
  <c r="G1024" i="14" s="1"/>
  <c r="H1050" i="1"/>
  <c r="H1051" i="1"/>
  <c r="H1052" i="1"/>
  <c r="H1053" i="1"/>
  <c r="G1028" i="14" s="1"/>
  <c r="H1054" i="1"/>
  <c r="H1055" i="1"/>
  <c r="H1056" i="1"/>
  <c r="H1057" i="1"/>
  <c r="G1032" i="14" s="1"/>
  <c r="H1058" i="1"/>
  <c r="G1033" i="14" s="1"/>
  <c r="H1059" i="1"/>
  <c r="G1034" i="14" s="1"/>
  <c r="H1060" i="1"/>
  <c r="H1061" i="1"/>
  <c r="G1036" i="14" s="1"/>
  <c r="H1062" i="1"/>
  <c r="H1063" i="1"/>
  <c r="H1064" i="1"/>
  <c r="G1039" i="14" s="1"/>
  <c r="H1065" i="1"/>
  <c r="G1040" i="14" s="1"/>
  <c r="H1066" i="1"/>
  <c r="G1041" i="14" s="1"/>
  <c r="H1067" i="1"/>
  <c r="H1068" i="1"/>
  <c r="H1069" i="1"/>
  <c r="G1044" i="14" s="1"/>
  <c r="H1070" i="1"/>
  <c r="H1071" i="1"/>
  <c r="H1072" i="1"/>
  <c r="H1073" i="1"/>
  <c r="G1048" i="14" s="1"/>
  <c r="H1074" i="1"/>
  <c r="G1049" i="14" s="1"/>
  <c r="H1075" i="1"/>
  <c r="G1050" i="14" s="1"/>
  <c r="H1076" i="1"/>
  <c r="H1077" i="1"/>
  <c r="G1052" i="14" s="1"/>
  <c r="H1078" i="1"/>
  <c r="G1053" i="14" s="1"/>
  <c r="H1079" i="1"/>
  <c r="G1054" i="14" s="1"/>
  <c r="H1080" i="1"/>
  <c r="G1055" i="14" s="1"/>
  <c r="H1081" i="1"/>
  <c r="G1056" i="14" s="1"/>
  <c r="H1082" i="1"/>
  <c r="H1083" i="1"/>
  <c r="H1084" i="1"/>
  <c r="H1085" i="1"/>
  <c r="G1060" i="14" s="1"/>
  <c r="H1086" i="1"/>
  <c r="H1087" i="1"/>
  <c r="H1088" i="1"/>
  <c r="H1089" i="1"/>
  <c r="G1064" i="14" s="1"/>
  <c r="H1090" i="1"/>
  <c r="G1065" i="14" s="1"/>
  <c r="H1091" i="1"/>
  <c r="G1066" i="14" s="1"/>
  <c r="H1092" i="1"/>
  <c r="H1093" i="1"/>
  <c r="G1068" i="14" s="1"/>
  <c r="H1094" i="1"/>
  <c r="G1069" i="14" s="1"/>
  <c r="H1095" i="1"/>
  <c r="G1070" i="14" s="1"/>
  <c r="H1096" i="1"/>
  <c r="G1071" i="14" s="1"/>
  <c r="H1097" i="1"/>
  <c r="G1072" i="14" s="1"/>
  <c r="H1098" i="1"/>
  <c r="G1073" i="14" s="1"/>
  <c r="H1099" i="1"/>
  <c r="H1100" i="1"/>
  <c r="H1101" i="1"/>
  <c r="G1076" i="14" s="1"/>
  <c r="H1102" i="1"/>
  <c r="H1103" i="1"/>
  <c r="H1104" i="1"/>
  <c r="H1105" i="1"/>
  <c r="G1080" i="14" s="1"/>
  <c r="H1106" i="1"/>
  <c r="G1081" i="14" s="1"/>
  <c r="H1107" i="1"/>
  <c r="G1082" i="14" s="1"/>
  <c r="H1108" i="1"/>
  <c r="H1109" i="1"/>
  <c r="G1084" i="14" s="1"/>
  <c r="H1110" i="1"/>
  <c r="G1085" i="14" s="1"/>
  <c r="H1111" i="1"/>
  <c r="G1086" i="14" s="1"/>
  <c r="H1112" i="1"/>
  <c r="G1087" i="14" s="1"/>
  <c r="H1113" i="1"/>
  <c r="G1088" i="14" s="1"/>
  <c r="H1114" i="1"/>
  <c r="H1115" i="1"/>
  <c r="H1116" i="1"/>
  <c r="H1117" i="1"/>
  <c r="G1092" i="14" s="1"/>
  <c r="H1118" i="1"/>
  <c r="H1119" i="1"/>
  <c r="H1120" i="1"/>
  <c r="H1121" i="1"/>
  <c r="G1096" i="14" s="1"/>
  <c r="H1122" i="1"/>
  <c r="G1097" i="14" s="1"/>
  <c r="H1123" i="1"/>
  <c r="G1098" i="14" s="1"/>
  <c r="H1124" i="1"/>
  <c r="H1125" i="1"/>
  <c r="G1100" i="14" s="1"/>
  <c r="H1126" i="1"/>
  <c r="H1127" i="1"/>
  <c r="G1102" i="14" s="1"/>
  <c r="H1128" i="1"/>
  <c r="G1103" i="14" s="1"/>
  <c r="H1129" i="1"/>
  <c r="G1104" i="14" s="1"/>
  <c r="H1130" i="1"/>
  <c r="H1131" i="1"/>
  <c r="H1132" i="1"/>
  <c r="H1133" i="1"/>
  <c r="G1108" i="14" s="1"/>
  <c r="H1134" i="1"/>
  <c r="H1135" i="1"/>
  <c r="H1136" i="1"/>
  <c r="H1137" i="1"/>
  <c r="G1112" i="14" s="1"/>
  <c r="H1138" i="1"/>
  <c r="G1113" i="14" s="1"/>
  <c r="H1139" i="1"/>
  <c r="G1114" i="14" s="1"/>
  <c r="H1140" i="1"/>
  <c r="H1141" i="1"/>
  <c r="G1116" i="14" s="1"/>
  <c r="H1142" i="1"/>
  <c r="G1117" i="14" s="1"/>
  <c r="H1143" i="1"/>
  <c r="G1118" i="14" s="1"/>
  <c r="H1144" i="1"/>
  <c r="G1119" i="14" s="1"/>
  <c r="H1145" i="1"/>
  <c r="G1120" i="14" s="1"/>
  <c r="H1146" i="1"/>
  <c r="H1147" i="1"/>
  <c r="H1148" i="1"/>
  <c r="H1149" i="1"/>
  <c r="G1124" i="14" s="1"/>
  <c r="H1150" i="1"/>
  <c r="H1151" i="1"/>
  <c r="H1152" i="1"/>
  <c r="H1153" i="1"/>
  <c r="G1128" i="14" s="1"/>
  <c r="H1154" i="1"/>
  <c r="G1129" i="14" s="1"/>
  <c r="H1155" i="1"/>
  <c r="G1130" i="14" s="1"/>
  <c r="H1156" i="1"/>
  <c r="H1157" i="1"/>
  <c r="G1132" i="14" s="1"/>
  <c r="H1158" i="1"/>
  <c r="G1133" i="14" s="1"/>
  <c r="H1159" i="1"/>
  <c r="G1134" i="14" s="1"/>
  <c r="H1160" i="1"/>
  <c r="G1135" i="14" s="1"/>
  <c r="H1161" i="1"/>
  <c r="G1136" i="14" s="1"/>
  <c r="H1162" i="1"/>
  <c r="H1163" i="1"/>
  <c r="H1164" i="1"/>
  <c r="H1165" i="1"/>
  <c r="G1140" i="14" s="1"/>
  <c r="H1166" i="1"/>
  <c r="H1167" i="1"/>
  <c r="H1168" i="1"/>
  <c r="H1169" i="1"/>
  <c r="G1144" i="14" s="1"/>
  <c r="H1170" i="1"/>
  <c r="G1145" i="14" s="1"/>
  <c r="H1171" i="1"/>
  <c r="G1146" i="14" s="1"/>
  <c r="H1172" i="1"/>
  <c r="H1173" i="1"/>
  <c r="G1148" i="14" s="1"/>
  <c r="H1174" i="1"/>
  <c r="G1149" i="14" s="1"/>
  <c r="H1175" i="1"/>
  <c r="H1176" i="1"/>
  <c r="G1151" i="14" s="1"/>
  <c r="H1177" i="1"/>
  <c r="G1152" i="14" s="1"/>
  <c r="H1178" i="1"/>
  <c r="H1179" i="1"/>
  <c r="H1180" i="1"/>
  <c r="H1181" i="1"/>
  <c r="G1156" i="14" s="1"/>
  <c r="H1182" i="1"/>
  <c r="H1183" i="1"/>
  <c r="H1184" i="1"/>
  <c r="H1185" i="1"/>
  <c r="G1160" i="14" s="1"/>
  <c r="H1186" i="1"/>
  <c r="I1186" i="1" s="1"/>
  <c r="D1150" i="13" s="1"/>
  <c r="H1187" i="1"/>
  <c r="H1188" i="1"/>
  <c r="H1189" i="1"/>
  <c r="G1164" i="14" s="1"/>
  <c r="H1190" i="1"/>
  <c r="H1191" i="1"/>
  <c r="G1166" i="14" s="1"/>
  <c r="H1192" i="1"/>
  <c r="G1167" i="14" s="1"/>
  <c r="H1193" i="1"/>
  <c r="G1168" i="14" s="1"/>
  <c r="H1194" i="1"/>
  <c r="G1169" i="14" s="1"/>
  <c r="H1195" i="1"/>
  <c r="H1196" i="1"/>
  <c r="H1197" i="1"/>
  <c r="G1172" i="14" s="1"/>
  <c r="H1198" i="1"/>
  <c r="H1199" i="1"/>
  <c r="H1200" i="1"/>
  <c r="H1201" i="1"/>
  <c r="G1176" i="14" s="1"/>
  <c r="H1202" i="1"/>
  <c r="G1177" i="14" s="1"/>
  <c r="H1203" i="1"/>
  <c r="G1178" i="14" s="1"/>
  <c r="H1204" i="1"/>
  <c r="H1205" i="1"/>
  <c r="G1180" i="14" s="1"/>
  <c r="H1206" i="1"/>
  <c r="G1181" i="14" s="1"/>
  <c r="H1207" i="1"/>
  <c r="G1182" i="14" s="1"/>
  <c r="H1208" i="1"/>
  <c r="G1183" i="14" s="1"/>
  <c r="H1209" i="1"/>
  <c r="G1184" i="14" s="1"/>
  <c r="H1210" i="1"/>
  <c r="H1211" i="1"/>
  <c r="H1212" i="1"/>
  <c r="H1213" i="1"/>
  <c r="G1188" i="14" s="1"/>
  <c r="H1214" i="1"/>
  <c r="H1215" i="1"/>
  <c r="H1216" i="1"/>
  <c r="H1217" i="1"/>
  <c r="G1192" i="14" s="1"/>
  <c r="H1218" i="1"/>
  <c r="G1193" i="14" s="1"/>
  <c r="H1219" i="1"/>
  <c r="G1194" i="14" s="1"/>
  <c r="H1220" i="1"/>
  <c r="H1221" i="1"/>
  <c r="G1196" i="14" s="1"/>
  <c r="H1222" i="1"/>
  <c r="G1197" i="14" s="1"/>
  <c r="H1223" i="1"/>
  <c r="G1198" i="14" s="1"/>
  <c r="H1224" i="1"/>
  <c r="G1199" i="14" s="1"/>
  <c r="H1225" i="1"/>
  <c r="G1200" i="14" s="1"/>
  <c r="H1226" i="1"/>
  <c r="H1227" i="1"/>
  <c r="H1228" i="1"/>
  <c r="H1229" i="1"/>
  <c r="G1204" i="14" s="1"/>
  <c r="H1230" i="1"/>
  <c r="H1231" i="1"/>
  <c r="H1232" i="1"/>
  <c r="H1233" i="1"/>
  <c r="G1208" i="14" s="1"/>
  <c r="H1234" i="1"/>
  <c r="H1235" i="1"/>
  <c r="G1210" i="14" s="1"/>
  <c r="H1236" i="1"/>
  <c r="H1237" i="1"/>
  <c r="G1212" i="14" s="1"/>
  <c r="H1238" i="1"/>
  <c r="G1213" i="14" s="1"/>
  <c r="H1239" i="1"/>
  <c r="G1214" i="14" s="1"/>
  <c r="H1240" i="1"/>
  <c r="G1215" i="14" s="1"/>
  <c r="H1241" i="1"/>
  <c r="G1216" i="14" s="1"/>
  <c r="H1242" i="1"/>
  <c r="H1243" i="1"/>
  <c r="H1244" i="1"/>
  <c r="H1245" i="1"/>
  <c r="G1220" i="14" s="1"/>
  <c r="H1246" i="1"/>
  <c r="H1247" i="1"/>
  <c r="H1248" i="1"/>
  <c r="H1249" i="1"/>
  <c r="G1224" i="14" s="1"/>
  <c r="H1250" i="1"/>
  <c r="G1225" i="14" s="1"/>
  <c r="H1251" i="1"/>
  <c r="G1226" i="14" s="1"/>
  <c r="H1252" i="1"/>
  <c r="H1253" i="1"/>
  <c r="G1228" i="14" s="1"/>
  <c r="H1254" i="1"/>
  <c r="H1255" i="1"/>
  <c r="G1230" i="14" s="1"/>
  <c r="H1256" i="1"/>
  <c r="G1231" i="14" s="1"/>
  <c r="H1257" i="1"/>
  <c r="G1232" i="14" s="1"/>
  <c r="H1258" i="1"/>
  <c r="H1259" i="1"/>
  <c r="H1260" i="1"/>
  <c r="H1261" i="1"/>
  <c r="G1236" i="14" s="1"/>
  <c r="H1262" i="1"/>
  <c r="H1263" i="1"/>
  <c r="H1264" i="1"/>
  <c r="H1265" i="1"/>
  <c r="G1240" i="14" s="1"/>
  <c r="H1266" i="1"/>
  <c r="G1241" i="14" s="1"/>
  <c r="H1267" i="1"/>
  <c r="G1242" i="14" s="1"/>
  <c r="H1268" i="1"/>
  <c r="H1269" i="1"/>
  <c r="G1244" i="14" s="1"/>
  <c r="H1270" i="1"/>
  <c r="G1245" i="14" s="1"/>
  <c r="H1271" i="1"/>
  <c r="G1246" i="14" s="1"/>
  <c r="H1272" i="1"/>
  <c r="G1247" i="14" s="1"/>
  <c r="H1273" i="1"/>
  <c r="G1248" i="14" s="1"/>
  <c r="H1274" i="1"/>
  <c r="H1275" i="1"/>
  <c r="H1276" i="1"/>
  <c r="H1277" i="1"/>
  <c r="G1252" i="14" s="1"/>
  <c r="H1278" i="1"/>
  <c r="H1279" i="1"/>
  <c r="H1280" i="1"/>
  <c r="H1281" i="1"/>
  <c r="G1256" i="14" s="1"/>
  <c r="H1282" i="1"/>
  <c r="H1283" i="1"/>
  <c r="G1258" i="14" s="1"/>
  <c r="H1284" i="1"/>
  <c r="H1285" i="1"/>
  <c r="G1260" i="14" s="1"/>
  <c r="H1286" i="1"/>
  <c r="G1261" i="14" s="1"/>
  <c r="H1287" i="1"/>
  <c r="G1262" i="14" s="1"/>
  <c r="H1288" i="1"/>
  <c r="G1263" i="14" s="1"/>
  <c r="H1289" i="1"/>
  <c r="G1264" i="14" s="1"/>
  <c r="H1290" i="1"/>
  <c r="H1291" i="1"/>
  <c r="H1292" i="1"/>
  <c r="H1293" i="1"/>
  <c r="G1268" i="14" s="1"/>
  <c r="H1294" i="1"/>
  <c r="H1295" i="1"/>
  <c r="H1296" i="1"/>
  <c r="H1297" i="1"/>
  <c r="G1272" i="14" s="1"/>
  <c r="H1298" i="1"/>
  <c r="G1273" i="14" s="1"/>
  <c r="H1299" i="1"/>
  <c r="G1274" i="14" s="1"/>
  <c r="H1300" i="1"/>
  <c r="H1301" i="1"/>
  <c r="G1276" i="14" s="1"/>
  <c r="H1302" i="1"/>
  <c r="G1277" i="14" s="1"/>
  <c r="H1303" i="1"/>
  <c r="G1278" i="14" s="1"/>
  <c r="H1304" i="1"/>
  <c r="G1279" i="14" s="1"/>
  <c r="H1305" i="1"/>
  <c r="G1280" i="14" s="1"/>
  <c r="H1306" i="1"/>
  <c r="H1307" i="1"/>
  <c r="H1308" i="1"/>
  <c r="H1309" i="1"/>
  <c r="G1284" i="14" s="1"/>
  <c r="H1310" i="1"/>
  <c r="H1311" i="1"/>
  <c r="H1312" i="1"/>
  <c r="H1313" i="1"/>
  <c r="G1288" i="14" s="1"/>
  <c r="H1314" i="1"/>
  <c r="G1289" i="14" s="1"/>
  <c r="H1315" i="1"/>
  <c r="G1290" i="14" s="1"/>
  <c r="H1316" i="1"/>
  <c r="H1317" i="1"/>
  <c r="G1292" i="14" s="1"/>
  <c r="H1318" i="1"/>
  <c r="H1319" i="1"/>
  <c r="H1320" i="1"/>
  <c r="G1295" i="14" s="1"/>
  <c r="H1321" i="1"/>
  <c r="G1296" i="14" s="1"/>
  <c r="H1322" i="1"/>
  <c r="H1323" i="1"/>
  <c r="H1324" i="1"/>
  <c r="H1325" i="1"/>
  <c r="G1300" i="14" s="1"/>
  <c r="H1326" i="1"/>
  <c r="H1327" i="1"/>
  <c r="H1328" i="1"/>
  <c r="H1329" i="1"/>
  <c r="G1304" i="14" s="1"/>
  <c r="H1330" i="1"/>
  <c r="H1331" i="1"/>
  <c r="G1306" i="14" s="1"/>
  <c r="H1332" i="1"/>
  <c r="H1333" i="1"/>
  <c r="G1308" i="14" s="1"/>
  <c r="H1334" i="1"/>
  <c r="G1309" i="14" s="1"/>
  <c r="H1335" i="1"/>
  <c r="G1310" i="14" s="1"/>
  <c r="H1336" i="1"/>
  <c r="G1311" i="14" s="1"/>
  <c r="H1337" i="1"/>
  <c r="G1312" i="14" s="1"/>
  <c r="H1338" i="1"/>
  <c r="H1339" i="1"/>
  <c r="H1340" i="1"/>
  <c r="H1341" i="1"/>
  <c r="G1316" i="14" s="1"/>
  <c r="H1342" i="1"/>
  <c r="H1343" i="1"/>
  <c r="H1344" i="1"/>
  <c r="H1345" i="1"/>
  <c r="G1320" i="14" s="1"/>
  <c r="H1346" i="1"/>
  <c r="G1321" i="14" s="1"/>
  <c r="H1347" i="1"/>
  <c r="G1322" i="14" s="1"/>
  <c r="H1348" i="1"/>
  <c r="H1349" i="1"/>
  <c r="G1324" i="14" s="1"/>
  <c r="H1350" i="1"/>
  <c r="G1325" i="14" s="1"/>
  <c r="H1351" i="1"/>
  <c r="H1352" i="1"/>
  <c r="H1353" i="1"/>
  <c r="G1328" i="14" s="1"/>
  <c r="H1354" i="1"/>
  <c r="H1355" i="1"/>
  <c r="H1356" i="1"/>
  <c r="H1357" i="1"/>
  <c r="G1332" i="14" s="1"/>
  <c r="H1358" i="1"/>
  <c r="H1359" i="1"/>
  <c r="H1360" i="1"/>
  <c r="H1361" i="1"/>
  <c r="G1336" i="14" s="1"/>
  <c r="H1362" i="1"/>
  <c r="G1337" i="14" s="1"/>
  <c r="H1363" i="1"/>
  <c r="G1338" i="14" s="1"/>
  <c r="H1364" i="1"/>
  <c r="G1339" i="14" s="1"/>
  <c r="H1365" i="1"/>
  <c r="G1340" i="14" s="1"/>
  <c r="H1366" i="1"/>
  <c r="G1341" i="14" s="1"/>
  <c r="H1367" i="1"/>
  <c r="G1342" i="14" s="1"/>
  <c r="H1368" i="1"/>
  <c r="H1369" i="1"/>
  <c r="G1344" i="14" s="1"/>
  <c r="H1370" i="1"/>
  <c r="H1371" i="1"/>
  <c r="H1372" i="1"/>
  <c r="H1373" i="1"/>
  <c r="G1348" i="14" s="1"/>
  <c r="H1374" i="1"/>
  <c r="H1375" i="1"/>
  <c r="H1376" i="1"/>
  <c r="H1377" i="1"/>
  <c r="G1352" i="14" s="1"/>
  <c r="H1378" i="1"/>
  <c r="H1379" i="1"/>
  <c r="G1354" i="14" s="1"/>
  <c r="H1380" i="1"/>
  <c r="G1355" i="14" s="1"/>
  <c r="H1381" i="1"/>
  <c r="G1356" i="14" s="1"/>
  <c r="H1382" i="1"/>
  <c r="H1383" i="1"/>
  <c r="G1358" i="14" s="1"/>
  <c r="H1384" i="1"/>
  <c r="G1359" i="14" s="1"/>
  <c r="H1385" i="1"/>
  <c r="G1360" i="14" s="1"/>
  <c r="H1386" i="1"/>
  <c r="H1387" i="1"/>
  <c r="H1388" i="1"/>
  <c r="H1389" i="1"/>
  <c r="G1364" i="14" s="1"/>
  <c r="H1390" i="1"/>
  <c r="H1391" i="1"/>
  <c r="H1392" i="1"/>
  <c r="H1393" i="1"/>
  <c r="G1368" i="14" s="1"/>
  <c r="H1394" i="1"/>
  <c r="G1369" i="14" s="1"/>
  <c r="H1395" i="1"/>
  <c r="G1370" i="14" s="1"/>
  <c r="H1396" i="1"/>
  <c r="H1397" i="1"/>
  <c r="G1372" i="14" s="1"/>
  <c r="H1398" i="1"/>
  <c r="G1373" i="14" s="1"/>
  <c r="H1399" i="1"/>
  <c r="G1374" i="14" s="1"/>
  <c r="H1400" i="1"/>
  <c r="G1375" i="14" s="1"/>
  <c r="H1401" i="1"/>
  <c r="G1376" i="14" s="1"/>
  <c r="H1402" i="1"/>
  <c r="H1403" i="1"/>
  <c r="H1404" i="1"/>
  <c r="H1405" i="1"/>
  <c r="G1380" i="14" s="1"/>
  <c r="H1406" i="1"/>
  <c r="H1407" i="1"/>
  <c r="H1408" i="1"/>
  <c r="H1409" i="1"/>
  <c r="G1384" i="14" s="1"/>
  <c r="H1410" i="1"/>
  <c r="G1385" i="14" s="1"/>
  <c r="H1411" i="1"/>
  <c r="G1386" i="14" s="1"/>
  <c r="H1412" i="1"/>
  <c r="G1387" i="14" s="1"/>
  <c r="H1413" i="1"/>
  <c r="G1388" i="14" s="1"/>
  <c r="H1414" i="1"/>
  <c r="G1389" i="14" s="1"/>
  <c r="H1415" i="1"/>
  <c r="G1390" i="14" s="1"/>
  <c r="H1416" i="1"/>
  <c r="G1391" i="14" s="1"/>
  <c r="H1417" i="1"/>
  <c r="G1392" i="14" s="1"/>
  <c r="H1418" i="1"/>
  <c r="H1419" i="1"/>
  <c r="H1420" i="1"/>
  <c r="H1421" i="1"/>
  <c r="G1396" i="14" s="1"/>
  <c r="H1422" i="1"/>
  <c r="H1423" i="1"/>
  <c r="H1424" i="1"/>
  <c r="H1425" i="1"/>
  <c r="G1400" i="14" s="1"/>
  <c r="H1426" i="1"/>
  <c r="G1401" i="14" s="1"/>
  <c r="H1427" i="1"/>
  <c r="G1402" i="14" s="1"/>
  <c r="H1428" i="1"/>
  <c r="H1429" i="1"/>
  <c r="G1404" i="14" s="1"/>
  <c r="H1430" i="1"/>
  <c r="G1405" i="14" s="1"/>
  <c r="H1431" i="1"/>
  <c r="G1406" i="14" s="1"/>
  <c r="H1432" i="1"/>
  <c r="G1407" i="14" s="1"/>
  <c r="H1433" i="1"/>
  <c r="G1408" i="14" s="1"/>
  <c r="H1434" i="1"/>
  <c r="H1435" i="1"/>
  <c r="H1436" i="1"/>
  <c r="H1437" i="1"/>
  <c r="G1412" i="14" s="1"/>
  <c r="H1438" i="1"/>
  <c r="H1439" i="1"/>
  <c r="H1440" i="1"/>
  <c r="H1441" i="1"/>
  <c r="G1416" i="14" s="1"/>
  <c r="H1442" i="1"/>
  <c r="G1417" i="14" s="1"/>
  <c r="H1443" i="1"/>
  <c r="G1418" i="14" s="1"/>
  <c r="H1444" i="1"/>
  <c r="G1419" i="14" s="1"/>
  <c r="H1445" i="1"/>
  <c r="G1420" i="14" s="1"/>
  <c r="H1446" i="1"/>
  <c r="H1447" i="1"/>
  <c r="H1448" i="1"/>
  <c r="G1423" i="14" s="1"/>
  <c r="H1449" i="1"/>
  <c r="G1424" i="14" s="1"/>
  <c r="H1450" i="1"/>
  <c r="H1451" i="1"/>
  <c r="H1452" i="1"/>
  <c r="H1453" i="1"/>
  <c r="G1428" i="14" s="1"/>
  <c r="H1454" i="1"/>
  <c r="H1455" i="1"/>
  <c r="H1456" i="1"/>
  <c r="H1457" i="1"/>
  <c r="G1432" i="14" s="1"/>
  <c r="H1458" i="1"/>
  <c r="G1433" i="14" s="1"/>
  <c r="H1459" i="1"/>
  <c r="G1434" i="14" s="1"/>
  <c r="H1460" i="1"/>
  <c r="G1435" i="14" s="1"/>
  <c r="H1461" i="1"/>
  <c r="G1436" i="14" s="1"/>
  <c r="H1462" i="1"/>
  <c r="G1437" i="14" s="1"/>
  <c r="H1463" i="1"/>
  <c r="G1438" i="14" s="1"/>
  <c r="H1464" i="1"/>
  <c r="G1439" i="14" s="1"/>
  <c r="H1465" i="1"/>
  <c r="G1440" i="14" s="1"/>
  <c r="H1466" i="1"/>
  <c r="H1467" i="1"/>
  <c r="H1468" i="1"/>
  <c r="H1469" i="1"/>
  <c r="G1444" i="14" s="1"/>
  <c r="H1470" i="1"/>
  <c r="H1471" i="1"/>
  <c r="H1472" i="1"/>
  <c r="H1473" i="1"/>
  <c r="G1448" i="14" s="1"/>
  <c r="H1474" i="1"/>
  <c r="H1475" i="1"/>
  <c r="H1476" i="1"/>
  <c r="H1477" i="1"/>
  <c r="G1452" i="14" s="1"/>
  <c r="H1478" i="1"/>
  <c r="G1453" i="14" s="1"/>
  <c r="H1479" i="1"/>
  <c r="G1454" i="14" s="1"/>
  <c r="H1480" i="1"/>
  <c r="G1455" i="14" s="1"/>
  <c r="H1481" i="1"/>
  <c r="G1456" i="14" s="1"/>
  <c r="H1482" i="1"/>
  <c r="H1483" i="1"/>
  <c r="H1484" i="1"/>
  <c r="H1485" i="1"/>
  <c r="G1460" i="14" s="1"/>
  <c r="H1486" i="1"/>
  <c r="H1487" i="1"/>
  <c r="H1488" i="1"/>
  <c r="H1489" i="1"/>
  <c r="G1464" i="14" s="1"/>
  <c r="H1490" i="1"/>
  <c r="G1465" i="14" s="1"/>
  <c r="H1491" i="1"/>
  <c r="G1466" i="14" s="1"/>
  <c r="H1492" i="1"/>
  <c r="H1493" i="1"/>
  <c r="G1468" i="14" s="1"/>
  <c r="H1494" i="1"/>
  <c r="G1469" i="14" s="1"/>
  <c r="H1495" i="1"/>
  <c r="G1470" i="14" s="1"/>
  <c r="H1496" i="1"/>
  <c r="H1497" i="1"/>
  <c r="G1472" i="14" s="1"/>
  <c r="H1498" i="1"/>
  <c r="G1473" i="14" s="1"/>
  <c r="H1499" i="1"/>
  <c r="H1500" i="1"/>
  <c r="H1501" i="1"/>
  <c r="G1476" i="14" s="1"/>
  <c r="H1502" i="1"/>
  <c r="H1503" i="1"/>
  <c r="H1504" i="1"/>
  <c r="H1505" i="1"/>
  <c r="G1480" i="14" s="1"/>
  <c r="H1506" i="1"/>
  <c r="G1481" i="14" s="1"/>
  <c r="H1507" i="1"/>
  <c r="G1482" i="14" s="1"/>
  <c r="H1508" i="1"/>
  <c r="H1509" i="1"/>
  <c r="G1484" i="14" s="1"/>
  <c r="H1510" i="1"/>
  <c r="H1511" i="1"/>
  <c r="G1486" i="14" s="1"/>
  <c r="H1512" i="1"/>
  <c r="G1487" i="14" s="1"/>
  <c r="H1513" i="1"/>
  <c r="G1488" i="14" s="1"/>
  <c r="H1514" i="1"/>
  <c r="H1515" i="1"/>
  <c r="H1516" i="1"/>
  <c r="H1517" i="1"/>
  <c r="G1492" i="14" s="1"/>
  <c r="H1518" i="1"/>
  <c r="H1519" i="1"/>
  <c r="H1520" i="1"/>
  <c r="H1521" i="1"/>
  <c r="G1496" i="14" s="1"/>
  <c r="H1522" i="1"/>
  <c r="G1497" i="14" s="1"/>
  <c r="H1523" i="1"/>
  <c r="G1498" i="14" s="1"/>
  <c r="H1524" i="1"/>
  <c r="H1525" i="1"/>
  <c r="G1500" i="14" s="1"/>
  <c r="H1526" i="1"/>
  <c r="G1501" i="14" s="1"/>
  <c r="H1527" i="1"/>
  <c r="H1528" i="1"/>
  <c r="G1503" i="14" s="1"/>
  <c r="H1529" i="1"/>
  <c r="G1504" i="14" s="1"/>
  <c r="H1530" i="1"/>
  <c r="H1531" i="1"/>
  <c r="H1532" i="1"/>
  <c r="H1533" i="1"/>
  <c r="G1508" i="14" s="1"/>
  <c r="H1534" i="1"/>
  <c r="H1535" i="1"/>
  <c r="H1536" i="1"/>
  <c r="H1537" i="1"/>
  <c r="G1512" i="14" s="1"/>
  <c r="H1538" i="1"/>
  <c r="G1513" i="14" s="1"/>
  <c r="H1539" i="1"/>
  <c r="G1514" i="14" s="1"/>
  <c r="H1540" i="1"/>
  <c r="G1515" i="14" s="1"/>
  <c r="H1541" i="1"/>
  <c r="G1516" i="14" s="1"/>
  <c r="H1542" i="1"/>
  <c r="G1517" i="14" s="1"/>
  <c r="H1543" i="1"/>
  <c r="G1518" i="14" s="1"/>
  <c r="H1544" i="1"/>
  <c r="G1519" i="14" s="1"/>
  <c r="H1545" i="1"/>
  <c r="G1520" i="14" s="1"/>
  <c r="H1546" i="1"/>
  <c r="H1547" i="1"/>
  <c r="H1548" i="1"/>
  <c r="H1549" i="1"/>
  <c r="G1524" i="14" s="1"/>
  <c r="H1550" i="1"/>
  <c r="H1551" i="1"/>
  <c r="H1552" i="1"/>
  <c r="H1553" i="1"/>
  <c r="G1528" i="14" s="1"/>
  <c r="H1554" i="1"/>
  <c r="G1529" i="14" s="1"/>
  <c r="H1555" i="1"/>
  <c r="G1530" i="14" s="1"/>
  <c r="H1556" i="1"/>
  <c r="H1557" i="1"/>
  <c r="G1532" i="14" s="1"/>
  <c r="H1558" i="1"/>
  <c r="G1533" i="14" s="1"/>
  <c r="H1559" i="1"/>
  <c r="G1534" i="14" s="1"/>
  <c r="H1560" i="1"/>
  <c r="G1535" i="14" s="1"/>
  <c r="H1561" i="1"/>
  <c r="G1536" i="14" s="1"/>
  <c r="H1562" i="1"/>
  <c r="H1563" i="1"/>
  <c r="H1564" i="1"/>
  <c r="H1565" i="1"/>
  <c r="G1540" i="14" s="1"/>
  <c r="H1566" i="1"/>
  <c r="H1567" i="1"/>
  <c r="H1568" i="1"/>
  <c r="H1569" i="1"/>
  <c r="G1544" i="14" s="1"/>
  <c r="H1570" i="1"/>
  <c r="G1545" i="14" s="1"/>
  <c r="H1571" i="1"/>
  <c r="G1546" i="14" s="1"/>
  <c r="H1572" i="1"/>
  <c r="H1573" i="1"/>
  <c r="G1548" i="14" s="1"/>
  <c r="H1574" i="1"/>
  <c r="H1575" i="1"/>
  <c r="G1550" i="14" s="1"/>
  <c r="H1576" i="1"/>
  <c r="G1551" i="14" s="1"/>
  <c r="H1577" i="1"/>
  <c r="G1552" i="14" s="1"/>
  <c r="H1578" i="1"/>
  <c r="H1579" i="1"/>
  <c r="H1580" i="1"/>
  <c r="H1581" i="1"/>
  <c r="G1556" i="14" s="1"/>
  <c r="H1582" i="1"/>
  <c r="H1583" i="1"/>
  <c r="H1584" i="1"/>
  <c r="H1585" i="1"/>
  <c r="G1560" i="14" s="1"/>
  <c r="H1586" i="1"/>
  <c r="G1561" i="14" s="1"/>
  <c r="H1587" i="1"/>
  <c r="G1562" i="14" s="1"/>
  <c r="H1588" i="1"/>
  <c r="G1563" i="14" s="1"/>
  <c r="H1589" i="1"/>
  <c r="G1564" i="14" s="1"/>
  <c r="H1590" i="1"/>
  <c r="G1565" i="14" s="1"/>
  <c r="H1591" i="1"/>
  <c r="G1566" i="14" s="1"/>
  <c r="H1592" i="1"/>
  <c r="G1567" i="14" s="1"/>
  <c r="H1593" i="1"/>
  <c r="G1568" i="14" s="1"/>
  <c r="H1594" i="1"/>
  <c r="H1595" i="1"/>
  <c r="H1596" i="1"/>
  <c r="H1597" i="1"/>
  <c r="G1572" i="14" s="1"/>
  <c r="H1598" i="1"/>
  <c r="H1599" i="1"/>
  <c r="H1600" i="1"/>
  <c r="H1601" i="1"/>
  <c r="G1576" i="14" s="1"/>
  <c r="H1602" i="1"/>
  <c r="G1577" i="14" s="1"/>
  <c r="H1603" i="1"/>
  <c r="G1578" i="14" s="1"/>
  <c r="H1604" i="1"/>
  <c r="H1605" i="1"/>
  <c r="G1580" i="14" s="1"/>
  <c r="H1606" i="1"/>
  <c r="G1581" i="14" s="1"/>
  <c r="H1607" i="1"/>
  <c r="G1582" i="14" s="1"/>
  <c r="H1608" i="1"/>
  <c r="G1583" i="14" s="1"/>
  <c r="H1609" i="1"/>
  <c r="G1584" i="14" s="1"/>
  <c r="H1610" i="1"/>
  <c r="H1611" i="1"/>
  <c r="H1612" i="1"/>
  <c r="H1613" i="1"/>
  <c r="G1588" i="14" s="1"/>
  <c r="H1614" i="1"/>
  <c r="H1615" i="1"/>
  <c r="H1616" i="1"/>
  <c r="H1617" i="1"/>
  <c r="G1592" i="14" s="1"/>
  <c r="H1618" i="1"/>
  <c r="G1593" i="14" s="1"/>
  <c r="H1619" i="1"/>
  <c r="G1594" i="14" s="1"/>
  <c r="H1620" i="1"/>
  <c r="H1621" i="1"/>
  <c r="G1596" i="14" s="1"/>
  <c r="H1622" i="1"/>
  <c r="G1597" i="14" s="1"/>
  <c r="H1623" i="1"/>
  <c r="G1598" i="14" s="1"/>
  <c r="H1624" i="1"/>
  <c r="G1599" i="14" s="1"/>
  <c r="H1625" i="1"/>
  <c r="G1600" i="14" s="1"/>
  <c r="H1626" i="1"/>
  <c r="H1627" i="1"/>
  <c r="H1628" i="1"/>
  <c r="H1629" i="1"/>
  <c r="G1604" i="14" s="1"/>
  <c r="H1630" i="1"/>
  <c r="H1631" i="1"/>
  <c r="H1632" i="1"/>
  <c r="H1633" i="1"/>
  <c r="G1608" i="14" s="1"/>
  <c r="H1634" i="1"/>
  <c r="G1609" i="14" s="1"/>
  <c r="H1635" i="1"/>
  <c r="G1610" i="14" s="1"/>
  <c r="H1636" i="1"/>
  <c r="G1611" i="14" s="1"/>
  <c r="H1637" i="1"/>
  <c r="G1612" i="14" s="1"/>
  <c r="H1638" i="1"/>
  <c r="H1639" i="1"/>
  <c r="G1614" i="14" s="1"/>
  <c r="H1640" i="1"/>
  <c r="G1615" i="14" s="1"/>
  <c r="H1641" i="1"/>
  <c r="G1616" i="14" s="1"/>
  <c r="H1642" i="1"/>
  <c r="G1617" i="14" s="1"/>
  <c r="H1643" i="1"/>
  <c r="H1644" i="1"/>
  <c r="H1645" i="1"/>
  <c r="G1620" i="14" s="1"/>
  <c r="H1646" i="1"/>
  <c r="H1647" i="1"/>
  <c r="H1648" i="1"/>
  <c r="H1649" i="1"/>
  <c r="G1624" i="14" s="1"/>
  <c r="H1650" i="1"/>
  <c r="H1651" i="1"/>
  <c r="G1626" i="14" s="1"/>
  <c r="H1652" i="1"/>
  <c r="G1627" i="14" s="1"/>
  <c r="H1653" i="1"/>
  <c r="G1628" i="14" s="1"/>
  <c r="H1654" i="1"/>
  <c r="G1629" i="14" s="1"/>
  <c r="H1655" i="1"/>
  <c r="G1630" i="14" s="1"/>
  <c r="H1656" i="1"/>
  <c r="G1631" i="14" s="1"/>
  <c r="H1657" i="1"/>
  <c r="G1632" i="14" s="1"/>
  <c r="H1658" i="1"/>
  <c r="H1659" i="1"/>
  <c r="H1660" i="1"/>
  <c r="H1661" i="1"/>
  <c r="G1636" i="14" s="1"/>
  <c r="H1662" i="1"/>
  <c r="H1663" i="1"/>
  <c r="H1664" i="1"/>
  <c r="H1665" i="1"/>
  <c r="G1640" i="14" s="1"/>
  <c r="H1666" i="1"/>
  <c r="G1641" i="14" s="1"/>
  <c r="H1667" i="1"/>
  <c r="G1642" i="14" s="1"/>
  <c r="H1668" i="1"/>
  <c r="H1669" i="1"/>
  <c r="G1644" i="14" s="1"/>
  <c r="H1670" i="1"/>
  <c r="G1645" i="14" s="1"/>
  <c r="H1671" i="1"/>
  <c r="G1646" i="14" s="1"/>
  <c r="H1672" i="1"/>
  <c r="G1647" i="14" s="1"/>
  <c r="H1673" i="1"/>
  <c r="G1648" i="14" s="1"/>
  <c r="H1674" i="1"/>
  <c r="G1649" i="14" s="1"/>
  <c r="H1675" i="1"/>
  <c r="H1676" i="1"/>
  <c r="H1677" i="1"/>
  <c r="G1652" i="14" s="1"/>
  <c r="H1678" i="1"/>
  <c r="H1679" i="1"/>
  <c r="H1680" i="1"/>
  <c r="H1681" i="1"/>
  <c r="G1656" i="14" s="1"/>
  <c r="H1682" i="1"/>
  <c r="G1657" i="14" s="1"/>
  <c r="H1683" i="1"/>
  <c r="G1658" i="14" s="1"/>
  <c r="H1684" i="1"/>
  <c r="G1659" i="14" s="1"/>
  <c r="H1685" i="1"/>
  <c r="G1660" i="14" s="1"/>
  <c r="H1686" i="1"/>
  <c r="G1661" i="14" s="1"/>
  <c r="H1687" i="1"/>
  <c r="G1662" i="14" s="1"/>
  <c r="H1688" i="1"/>
  <c r="G1663" i="14" s="1"/>
  <c r="H1689" i="1"/>
  <c r="G1664" i="14" s="1"/>
  <c r="H1690" i="1"/>
  <c r="H1691" i="1"/>
  <c r="H1692" i="1"/>
  <c r="H1693" i="1"/>
  <c r="G1668" i="14" s="1"/>
  <c r="H1694" i="1"/>
  <c r="H1695" i="1"/>
  <c r="H1696" i="1"/>
  <c r="H1697" i="1"/>
  <c r="G1672" i="14" s="1"/>
  <c r="H1698" i="1"/>
  <c r="G1673" i="14" s="1"/>
  <c r="H1699" i="1"/>
  <c r="G1674" i="14" s="1"/>
  <c r="H1700" i="1"/>
  <c r="G1675" i="14" s="1"/>
  <c r="H1701" i="1"/>
  <c r="G1676" i="14" s="1"/>
  <c r="H1702" i="1"/>
  <c r="H1703" i="1"/>
  <c r="G1678" i="14" s="1"/>
  <c r="H1704" i="1"/>
  <c r="G1679" i="14" s="1"/>
  <c r="H1705" i="1"/>
  <c r="G1680" i="14" s="1"/>
  <c r="H1706" i="1"/>
  <c r="G1681" i="14" s="1"/>
  <c r="H1707" i="1"/>
  <c r="H1708" i="1"/>
  <c r="H1709" i="1"/>
  <c r="G1684" i="14" s="1"/>
  <c r="H1710" i="1"/>
  <c r="H1711" i="1"/>
  <c r="H1712" i="1"/>
  <c r="H1713" i="1"/>
  <c r="G1688" i="14" s="1"/>
  <c r="H1714" i="1"/>
  <c r="G1689" i="14" s="1"/>
  <c r="H1715" i="1"/>
  <c r="G1690" i="14" s="1"/>
  <c r="H1716" i="1"/>
  <c r="H1717" i="1"/>
  <c r="G1692" i="14" s="1"/>
  <c r="H1718" i="1"/>
  <c r="G1693" i="14" s="1"/>
  <c r="H1719" i="1"/>
  <c r="G1694" i="14" s="1"/>
  <c r="H1720" i="1"/>
  <c r="G1695" i="14" s="1"/>
  <c r="H1721" i="1"/>
  <c r="G1696" i="14" s="1"/>
  <c r="H1722" i="1"/>
  <c r="H1723" i="1"/>
  <c r="H1724" i="1"/>
  <c r="H1725" i="1"/>
  <c r="G1700" i="14" s="1"/>
  <c r="H1726" i="1"/>
  <c r="H1727" i="1"/>
  <c r="H1728" i="1"/>
  <c r="H1729" i="1"/>
  <c r="G1704" i="14" s="1"/>
  <c r="H1730" i="1"/>
  <c r="H1731" i="1"/>
  <c r="H1732" i="1"/>
  <c r="H1733" i="1"/>
  <c r="G1708" i="14" s="1"/>
  <c r="H1734" i="1"/>
  <c r="G1709" i="14" s="1"/>
  <c r="H1735" i="1"/>
  <c r="H1736" i="1"/>
  <c r="G1711" i="14" s="1"/>
  <c r="H1737" i="1"/>
  <c r="G1712" i="14" s="1"/>
  <c r="H1738" i="1"/>
  <c r="H1739" i="1"/>
  <c r="H1740" i="1"/>
  <c r="H1741" i="1"/>
  <c r="G1716" i="14" s="1"/>
  <c r="H1742" i="1"/>
  <c r="H1743" i="1"/>
  <c r="H1744" i="1"/>
  <c r="H1745" i="1"/>
  <c r="G1720" i="14" s="1"/>
  <c r="H1746" i="1"/>
  <c r="G1721" i="14" s="1"/>
  <c r="H1747" i="1"/>
  <c r="G1722" i="14" s="1"/>
  <c r="H1748" i="1"/>
  <c r="H1749" i="1"/>
  <c r="G1724" i="14" s="1"/>
  <c r="H1750" i="1"/>
  <c r="G1725" i="14" s="1"/>
  <c r="H1751" i="1"/>
  <c r="G1726" i="14" s="1"/>
  <c r="H1752" i="1"/>
  <c r="G1727" i="14" s="1"/>
  <c r="H1753" i="1"/>
  <c r="G1728" i="14" s="1"/>
  <c r="H1754" i="1"/>
  <c r="H1755" i="1"/>
  <c r="H1756" i="1"/>
  <c r="H1757" i="1"/>
  <c r="G1732" i="14" s="1"/>
  <c r="H1758" i="1"/>
  <c r="H1759" i="1"/>
  <c r="H1760" i="1"/>
  <c r="H1761" i="1"/>
  <c r="G1736" i="14" s="1"/>
  <c r="H1762" i="1"/>
  <c r="G1737" i="14" s="1"/>
  <c r="H1763" i="1"/>
  <c r="G1738" i="14" s="1"/>
  <c r="H1764" i="1"/>
  <c r="H1765" i="1"/>
  <c r="G1740" i="14" s="1"/>
  <c r="H1766" i="1"/>
  <c r="H1767" i="1"/>
  <c r="G1742" i="14" s="1"/>
  <c r="H1768" i="1"/>
  <c r="G1743" i="14" s="1"/>
  <c r="H1769" i="1"/>
  <c r="G1744" i="14" s="1"/>
  <c r="H1770" i="1"/>
  <c r="H1771" i="1"/>
  <c r="H1772" i="1"/>
  <c r="H1773" i="1"/>
  <c r="G1748" i="14" s="1"/>
  <c r="H1774" i="1"/>
  <c r="H1775" i="1"/>
  <c r="H1776" i="1"/>
  <c r="H1777" i="1"/>
  <c r="G1752" i="14" s="1"/>
  <c r="H1778" i="1"/>
  <c r="G1753" i="14" s="1"/>
  <c r="H1779" i="1"/>
  <c r="G1754" i="14" s="1"/>
  <c r="H1780" i="1"/>
  <c r="G1755" i="14" s="1"/>
  <c r="H1781" i="1"/>
  <c r="G1756" i="14" s="1"/>
  <c r="H1782" i="1"/>
  <c r="G1757" i="14" s="1"/>
  <c r="H1783" i="1"/>
  <c r="G1758" i="14" s="1"/>
  <c r="H1784" i="1"/>
  <c r="G1759" i="14" s="1"/>
  <c r="H1785" i="1"/>
  <c r="G1760" i="14" s="1"/>
  <c r="H1786" i="1"/>
  <c r="H1787" i="1"/>
  <c r="H1788" i="1"/>
  <c r="H1789" i="1"/>
  <c r="G1764" i="14" s="1"/>
  <c r="H1790" i="1"/>
  <c r="H1791" i="1"/>
  <c r="H1792" i="1"/>
  <c r="G1767" i="14" s="1"/>
  <c r="H1793" i="1"/>
  <c r="G1768" i="14" s="1"/>
  <c r="H1794" i="1"/>
  <c r="G1769" i="14" s="1"/>
  <c r="H1795" i="1"/>
  <c r="G1770" i="14" s="1"/>
  <c r="H1796" i="1"/>
  <c r="H1797" i="1"/>
  <c r="G1772" i="14" s="1"/>
  <c r="H1798" i="1"/>
  <c r="G1773" i="14" s="1"/>
  <c r="H1799" i="1"/>
  <c r="G1774" i="14" s="1"/>
  <c r="H1800" i="1"/>
  <c r="G1775" i="14" s="1"/>
  <c r="H1801" i="1"/>
  <c r="G1776" i="14" s="1"/>
  <c r="H1802" i="1"/>
  <c r="H1803" i="1"/>
  <c r="H1804" i="1"/>
  <c r="H1805" i="1"/>
  <c r="G1780" i="14" s="1"/>
  <c r="H1806" i="1"/>
  <c r="H1807" i="1"/>
  <c r="H1808" i="1"/>
  <c r="G1783" i="14" s="1"/>
  <c r="H1809" i="1"/>
  <c r="G1784" i="14" s="1"/>
  <c r="H1810" i="1"/>
  <c r="G1785" i="14" s="1"/>
  <c r="H1811" i="1"/>
  <c r="G1786" i="14" s="1"/>
  <c r="H1812" i="1"/>
  <c r="H1813" i="1"/>
  <c r="G1788" i="14" s="1"/>
  <c r="H1814" i="1"/>
  <c r="G1789" i="14" s="1"/>
  <c r="H1815" i="1"/>
  <c r="G1790" i="14" s="1"/>
  <c r="H1816" i="1"/>
  <c r="G1791" i="14" s="1"/>
  <c r="H1817" i="1"/>
  <c r="G1792" i="14" s="1"/>
  <c r="H1818" i="1"/>
  <c r="H1819" i="1"/>
  <c r="H1820" i="1"/>
  <c r="H1821" i="1"/>
  <c r="G1796" i="14" s="1"/>
  <c r="H1822" i="1"/>
  <c r="H1823" i="1"/>
  <c r="H1824" i="1"/>
  <c r="H1825" i="1"/>
  <c r="G1800" i="14" s="1"/>
  <c r="H1826" i="1"/>
  <c r="G1801" i="14" s="1"/>
  <c r="H1827" i="1"/>
  <c r="G1802" i="14" s="1"/>
  <c r="H1828" i="1"/>
  <c r="H1829" i="1"/>
  <c r="G1804" i="14" s="1"/>
  <c r="H1830" i="1"/>
  <c r="H1831" i="1"/>
  <c r="G1806" i="14" s="1"/>
  <c r="H1832" i="1"/>
  <c r="G1807" i="14" s="1"/>
  <c r="H1833" i="1"/>
  <c r="G1808" i="14" s="1"/>
  <c r="H1834" i="1"/>
  <c r="H1835" i="1"/>
  <c r="H1836" i="1"/>
  <c r="H1837" i="1"/>
  <c r="G1812" i="14" s="1"/>
  <c r="H1838" i="1"/>
  <c r="H1839" i="1"/>
  <c r="H1840" i="1"/>
  <c r="H1841" i="1"/>
  <c r="G1816" i="14" s="1"/>
  <c r="H1842" i="1"/>
  <c r="G1817" i="14" s="1"/>
  <c r="H1843" i="1"/>
  <c r="G1818" i="14" s="1"/>
  <c r="H1844" i="1"/>
  <c r="H1845" i="1"/>
  <c r="G1820" i="14" s="1"/>
  <c r="H1846" i="1"/>
  <c r="G1821" i="14" s="1"/>
  <c r="H1847" i="1"/>
  <c r="H1848" i="1"/>
  <c r="G1823" i="14" s="1"/>
  <c r="H1849" i="1"/>
  <c r="G1824" i="14" s="1"/>
  <c r="H1850" i="1"/>
  <c r="H1851" i="1"/>
  <c r="H1852" i="1"/>
  <c r="H1853" i="1"/>
  <c r="G1828" i="14" s="1"/>
  <c r="H1854" i="1"/>
  <c r="H1855" i="1"/>
  <c r="H1856" i="1"/>
  <c r="H1857" i="1"/>
  <c r="G1832" i="14" s="1"/>
  <c r="H1858" i="1"/>
  <c r="G1833" i="14" s="1"/>
  <c r="H1859" i="1"/>
  <c r="G1834" i="14" s="1"/>
  <c r="H1860" i="1"/>
  <c r="H1861" i="1"/>
  <c r="G1836" i="14" s="1"/>
  <c r="H1862" i="1"/>
  <c r="G1837" i="14" s="1"/>
  <c r="H1863" i="1"/>
  <c r="G1838" i="14" s="1"/>
  <c r="H1864" i="1"/>
  <c r="G1839" i="14" s="1"/>
  <c r="H1865" i="1"/>
  <c r="G1840" i="14" s="1"/>
  <c r="H1866" i="1"/>
  <c r="H1867" i="1"/>
  <c r="H1868" i="1"/>
  <c r="H1869" i="1"/>
  <c r="G1844" i="14" s="1"/>
  <c r="H1870" i="1"/>
  <c r="H1871" i="1"/>
  <c r="H1872" i="1"/>
  <c r="H1873" i="1"/>
  <c r="G1848" i="14" s="1"/>
  <c r="H1874" i="1"/>
  <c r="H1875" i="1"/>
  <c r="G1850" i="14" s="1"/>
  <c r="H1876" i="1"/>
  <c r="H1877" i="1"/>
  <c r="G1852" i="14" s="1"/>
  <c r="H1878" i="1"/>
  <c r="G1853" i="14" s="1"/>
  <c r="H1879" i="1"/>
  <c r="G1854" i="14" s="1"/>
  <c r="H1880" i="1"/>
  <c r="G1855" i="14" s="1"/>
  <c r="H1881" i="1"/>
  <c r="G1856" i="14" s="1"/>
  <c r="H1882" i="1"/>
  <c r="H1883" i="1"/>
  <c r="H1884" i="1"/>
  <c r="H1885" i="1"/>
  <c r="G1860" i="14" s="1"/>
  <c r="H1886" i="1"/>
  <c r="H1887" i="1"/>
  <c r="H1888" i="1"/>
  <c r="H1889" i="1"/>
  <c r="G1864" i="14" s="1"/>
  <c r="H1890" i="1"/>
  <c r="G1865" i="14" s="1"/>
  <c r="H1891" i="1"/>
  <c r="G1866" i="14" s="1"/>
  <c r="H1892" i="1"/>
  <c r="H1893" i="1"/>
  <c r="G1868" i="14" s="1"/>
  <c r="H1894" i="1"/>
  <c r="H1895" i="1"/>
  <c r="G1870" i="14" s="1"/>
  <c r="H1896" i="1"/>
  <c r="G1871" i="14" s="1"/>
  <c r="H1897" i="1"/>
  <c r="G1872" i="14" s="1"/>
  <c r="H1898" i="1"/>
  <c r="H1899" i="1"/>
  <c r="H1900" i="1"/>
  <c r="H1901" i="1"/>
  <c r="G1876" i="14" s="1"/>
  <c r="H1902" i="1"/>
  <c r="H1903" i="1"/>
  <c r="H1904" i="1"/>
  <c r="H1905" i="1"/>
  <c r="G1880" i="14" s="1"/>
  <c r="H1906" i="1"/>
  <c r="G1881" i="14" s="1"/>
  <c r="H1907" i="1"/>
  <c r="G1882" i="14" s="1"/>
  <c r="H1908" i="1"/>
  <c r="H1909" i="1"/>
  <c r="G1884" i="14" s="1"/>
  <c r="H1910" i="1"/>
  <c r="G1885" i="14" s="1"/>
  <c r="H1911" i="1"/>
  <c r="G1886" i="14" s="1"/>
  <c r="H1912" i="1"/>
  <c r="G1887" i="14" s="1"/>
  <c r="H1913" i="1"/>
  <c r="G1888" i="14" s="1"/>
  <c r="H1914" i="1"/>
  <c r="H1915" i="1"/>
  <c r="H1916" i="1"/>
  <c r="H1917" i="1"/>
  <c r="G1892" i="14" s="1"/>
  <c r="H1918" i="1"/>
  <c r="H1919" i="1"/>
  <c r="H1920" i="1"/>
  <c r="H1921" i="1"/>
  <c r="G1896" i="14" s="1"/>
  <c r="H1922" i="1"/>
  <c r="G1897" i="14" s="1"/>
  <c r="H1923" i="1"/>
  <c r="G1898" i="14" s="1"/>
  <c r="H1924" i="1"/>
  <c r="H1925" i="1"/>
  <c r="G1900" i="14" s="1"/>
  <c r="H1926" i="1"/>
  <c r="G1901" i="14" s="1"/>
  <c r="H1927" i="1"/>
  <c r="G1902" i="14" s="1"/>
  <c r="H1928" i="1"/>
  <c r="G1903" i="14" s="1"/>
  <c r="H1929" i="1"/>
  <c r="G1904" i="14" s="1"/>
  <c r="H1930" i="1"/>
  <c r="H1931" i="1"/>
  <c r="H1932" i="1"/>
  <c r="H1933" i="1"/>
  <c r="G1908" i="14" s="1"/>
  <c r="H1934" i="1"/>
  <c r="H1935" i="1"/>
  <c r="H1936" i="1"/>
  <c r="H1937" i="1"/>
  <c r="G1912" i="14" s="1"/>
  <c r="H1938" i="1"/>
  <c r="G1913" i="14" s="1"/>
  <c r="H1939" i="1"/>
  <c r="G1914" i="14" s="1"/>
  <c r="H1940" i="1"/>
  <c r="H1941" i="1"/>
  <c r="G1916" i="14" s="1"/>
  <c r="H1942" i="1"/>
  <c r="G1917" i="14" s="1"/>
  <c r="H1943" i="1"/>
  <c r="G1918" i="14" s="1"/>
  <c r="H1944" i="1"/>
  <c r="G1919" i="14" s="1"/>
  <c r="H1945" i="1"/>
  <c r="G1920" i="14" s="1"/>
  <c r="H1946" i="1"/>
  <c r="H1947" i="1"/>
  <c r="H1948" i="1"/>
  <c r="H1949" i="1"/>
  <c r="G1924" i="14" s="1"/>
  <c r="H1950" i="1"/>
  <c r="H1951" i="1"/>
  <c r="H1952" i="1"/>
  <c r="H1953" i="1"/>
  <c r="G1928" i="14" s="1"/>
  <c r="H1954" i="1"/>
  <c r="G1929" i="14" s="1"/>
  <c r="H1955" i="1"/>
  <c r="G1930" i="14" s="1"/>
  <c r="H1956" i="1"/>
  <c r="G1931" i="14" s="1"/>
  <c r="H1957" i="1"/>
  <c r="G1932" i="14" s="1"/>
  <c r="H1958" i="1"/>
  <c r="G1933" i="14" s="1"/>
  <c r="H1959" i="1"/>
  <c r="G1934" i="14" s="1"/>
  <c r="H1960" i="1"/>
  <c r="G1935" i="14" s="1"/>
  <c r="H1961" i="1"/>
  <c r="G1936" i="14" s="1"/>
  <c r="H1962" i="1"/>
  <c r="H1963" i="1"/>
  <c r="H1964" i="1"/>
  <c r="H1965" i="1"/>
  <c r="G1940" i="14" s="1"/>
  <c r="H1966" i="1"/>
  <c r="H1967" i="1"/>
  <c r="H1968" i="1"/>
  <c r="H1969" i="1"/>
  <c r="G1944" i="14" s="1"/>
  <c r="H1970" i="1"/>
  <c r="G1945" i="14" s="1"/>
  <c r="H1971" i="1"/>
  <c r="G1946" i="14" s="1"/>
  <c r="H1972" i="1"/>
  <c r="G1947" i="14" s="1"/>
  <c r="H1973" i="1"/>
  <c r="G1948" i="14" s="1"/>
  <c r="H1974" i="1"/>
  <c r="G1949" i="14" s="1"/>
  <c r="H1975" i="1"/>
  <c r="G1950" i="14" s="1"/>
  <c r="H1976" i="1"/>
  <c r="G1951" i="14" s="1"/>
  <c r="H1977" i="1"/>
  <c r="G1952" i="14" s="1"/>
  <c r="H1978" i="1"/>
  <c r="H1979" i="1"/>
  <c r="H1980" i="1"/>
  <c r="H1981" i="1"/>
  <c r="G1956" i="14" s="1"/>
  <c r="H1982" i="1"/>
  <c r="H1983" i="1"/>
  <c r="H1984" i="1"/>
  <c r="H1985" i="1"/>
  <c r="G1960" i="14" s="1"/>
  <c r="H1986" i="1"/>
  <c r="G1961" i="14" s="1"/>
  <c r="H1987" i="1"/>
  <c r="H1988" i="1"/>
  <c r="H1989" i="1"/>
  <c r="G1964" i="14" s="1"/>
  <c r="H1990" i="1"/>
  <c r="G1965" i="14" s="1"/>
  <c r="H1991" i="1"/>
  <c r="G1966" i="14" s="1"/>
  <c r="H1992" i="1"/>
  <c r="G1967" i="14" s="1"/>
  <c r="H1993" i="1"/>
  <c r="G1968" i="14" s="1"/>
  <c r="H1994" i="1"/>
  <c r="H1995" i="1"/>
  <c r="H1996" i="1"/>
  <c r="H1997" i="1"/>
  <c r="G1972" i="14" s="1"/>
  <c r="H1998" i="1"/>
  <c r="H1999" i="1"/>
  <c r="H2000" i="1"/>
  <c r="H2001" i="1"/>
  <c r="G1976" i="14" s="1"/>
  <c r="H2002" i="1"/>
  <c r="G1977" i="14" s="1"/>
  <c r="H2003" i="1"/>
  <c r="G1978" i="14" s="1"/>
  <c r="H2004" i="1"/>
  <c r="G1979" i="14" s="1"/>
  <c r="H2005" i="1"/>
  <c r="G1980" i="14" s="1"/>
  <c r="H2006" i="1"/>
  <c r="H2007" i="1"/>
  <c r="G1982" i="14" s="1"/>
  <c r="H2008" i="1"/>
  <c r="G1983" i="14" s="1"/>
  <c r="H2009" i="1"/>
  <c r="G1984" i="14" s="1"/>
  <c r="H2010" i="1"/>
  <c r="H2011" i="1"/>
  <c r="H2012" i="1"/>
  <c r="H2013" i="1"/>
  <c r="G1988" i="14" s="1"/>
  <c r="H2014" i="1"/>
  <c r="H2015" i="1"/>
  <c r="H2016" i="1"/>
  <c r="H2017" i="1"/>
  <c r="G1992" i="14" s="1"/>
  <c r="H2018" i="1"/>
  <c r="G1993" i="14" s="1"/>
  <c r="H2019" i="1"/>
  <c r="G1994" i="14" s="1"/>
  <c r="H2020" i="1"/>
  <c r="G1995" i="14" s="1"/>
  <c r="H2021" i="1"/>
  <c r="G1996" i="14" s="1"/>
  <c r="H2022" i="1"/>
  <c r="H2023" i="1"/>
  <c r="G1998" i="14" s="1"/>
  <c r="H2024" i="1"/>
  <c r="G1999" i="14" s="1"/>
  <c r="H2025" i="1"/>
  <c r="G2000" i="14" s="1"/>
  <c r="H2026" i="1"/>
  <c r="H2027" i="1"/>
  <c r="H2028" i="1"/>
  <c r="H2029" i="1"/>
  <c r="G2004" i="14" s="1"/>
  <c r="H2030" i="1"/>
  <c r="H2031" i="1"/>
  <c r="H2032" i="1"/>
  <c r="H2033" i="1"/>
  <c r="G2008" i="14" s="1"/>
  <c r="H2034" i="1"/>
  <c r="G2009" i="14" s="1"/>
  <c r="H2035" i="1"/>
  <c r="G2010" i="14" s="1"/>
  <c r="H2036" i="1"/>
  <c r="H2037" i="1"/>
  <c r="G2012" i="14" s="1"/>
  <c r="H2038" i="1"/>
  <c r="G2013" i="14" s="1"/>
  <c r="H2039" i="1"/>
  <c r="H2040" i="1"/>
  <c r="H2041" i="1"/>
  <c r="G2016" i="14" s="1"/>
  <c r="H2042" i="1"/>
  <c r="H2043" i="1"/>
  <c r="H2044" i="1"/>
  <c r="H2045" i="1"/>
  <c r="G2020" i="14" s="1"/>
  <c r="H2046" i="1"/>
  <c r="H2047" i="1"/>
  <c r="H2048" i="1"/>
  <c r="H2049" i="1"/>
  <c r="G2024" i="14" s="1"/>
  <c r="H2050" i="1"/>
  <c r="H2051" i="1"/>
  <c r="G2026" i="14" s="1"/>
  <c r="H2052" i="1"/>
  <c r="G2027" i="14" s="1"/>
  <c r="H2053" i="1"/>
  <c r="G2028" i="14" s="1"/>
  <c r="H2054" i="1"/>
  <c r="G2029" i="14" s="1"/>
  <c r="H2055" i="1"/>
  <c r="G2030" i="14" s="1"/>
  <c r="H2056" i="1"/>
  <c r="G2031" i="14" s="1"/>
  <c r="H2057" i="1"/>
  <c r="G2032" i="14" s="1"/>
  <c r="H2058" i="1"/>
  <c r="H2059" i="1"/>
  <c r="H2060" i="1"/>
  <c r="H2061" i="1"/>
  <c r="G2036" i="14" s="1"/>
  <c r="H2062" i="1"/>
  <c r="H2063" i="1"/>
  <c r="H2064" i="1"/>
  <c r="H2065" i="1"/>
  <c r="G2040" i="14" s="1"/>
  <c r="H2066" i="1"/>
  <c r="G2041" i="14" s="1"/>
  <c r="H2067" i="1"/>
  <c r="G2042" i="14" s="1"/>
  <c r="H2068" i="1"/>
  <c r="G2043" i="14" s="1"/>
  <c r="H2069" i="1"/>
  <c r="G2044" i="14" s="1"/>
  <c r="H2070" i="1"/>
  <c r="G2045" i="14" s="1"/>
  <c r="H2071" i="1"/>
  <c r="G2046" i="14" s="1"/>
  <c r="H2072" i="1"/>
  <c r="G2047" i="14" s="1"/>
  <c r="H2073" i="1"/>
  <c r="G2048" i="14" s="1"/>
  <c r="H2074" i="1"/>
  <c r="H2075" i="1"/>
  <c r="H2076" i="1"/>
  <c r="H2077" i="1"/>
  <c r="G2052" i="14" s="1"/>
  <c r="H2078" i="1"/>
  <c r="H2079" i="1"/>
  <c r="H2080" i="1"/>
  <c r="H2081" i="1"/>
  <c r="G2056" i="14" s="1"/>
  <c r="H2082" i="1"/>
  <c r="G2057" i="14" s="1"/>
  <c r="H2083" i="1"/>
  <c r="G2058" i="14" s="1"/>
  <c r="H2084" i="1"/>
  <c r="H2085" i="1"/>
  <c r="G2060" i="14" s="1"/>
  <c r="H2086" i="1"/>
  <c r="G2061" i="14" s="1"/>
  <c r="H2087" i="1"/>
  <c r="G2062" i="14" s="1"/>
  <c r="H2088" i="1"/>
  <c r="G2063" i="14" s="1"/>
  <c r="H2089" i="1"/>
  <c r="G2064" i="14" s="1"/>
  <c r="H2090" i="1"/>
  <c r="H2091" i="1"/>
  <c r="H2092" i="1"/>
  <c r="H2093" i="1"/>
  <c r="G2068" i="14" s="1"/>
  <c r="H2094" i="1"/>
  <c r="H2095" i="1"/>
  <c r="H2096" i="1"/>
  <c r="H2097" i="1"/>
  <c r="G2072" i="14" s="1"/>
  <c r="H2098" i="1"/>
  <c r="G2073" i="14" s="1"/>
  <c r="H2099" i="1"/>
  <c r="G2074" i="14" s="1"/>
  <c r="H2100" i="1"/>
  <c r="G2075" i="14" s="1"/>
  <c r="H2101" i="1"/>
  <c r="G2076" i="14" s="1"/>
  <c r="H2102" i="1"/>
  <c r="H2103" i="1"/>
  <c r="G2078" i="14" s="1"/>
  <c r="H2104" i="1"/>
  <c r="G2079" i="14" s="1"/>
  <c r="H2105" i="1"/>
  <c r="G2080" i="14" s="1"/>
  <c r="H2106" i="1"/>
  <c r="H2107" i="1"/>
  <c r="H2108" i="1"/>
  <c r="H2109" i="1"/>
  <c r="G2084" i="14" s="1"/>
  <c r="H2110" i="1"/>
  <c r="H2111" i="1"/>
  <c r="H2112" i="1"/>
  <c r="H2113" i="1"/>
  <c r="G2088" i="14" s="1"/>
  <c r="H2114" i="1"/>
  <c r="G2089" i="14" s="1"/>
  <c r="H2115" i="1"/>
  <c r="G2090" i="14" s="1"/>
  <c r="H2116" i="1"/>
  <c r="G2091" i="14" s="1"/>
  <c r="H2117" i="1"/>
  <c r="G2092" i="14" s="1"/>
  <c r="H2118" i="1"/>
  <c r="G2093" i="14" s="1"/>
  <c r="H2119" i="1"/>
  <c r="G2094" i="14" s="1"/>
  <c r="H2120" i="1"/>
  <c r="G2095" i="14" s="1"/>
  <c r="H2121" i="1"/>
  <c r="G2096" i="14" s="1"/>
  <c r="H2122" i="1"/>
  <c r="G2097" i="14" s="1"/>
  <c r="H2123" i="1"/>
  <c r="H2124" i="1"/>
  <c r="H2125" i="1"/>
  <c r="G2100" i="14" s="1"/>
  <c r="H2126" i="1"/>
  <c r="H2127" i="1"/>
  <c r="H2128" i="1"/>
  <c r="H2129" i="1"/>
  <c r="G2104" i="14" s="1"/>
  <c r="H2130" i="1"/>
  <c r="G2105" i="14" s="1"/>
  <c r="H2131" i="1"/>
  <c r="G2106" i="14" s="1"/>
  <c r="H2132" i="1"/>
  <c r="H2133" i="1"/>
  <c r="G2108" i="14" s="1"/>
  <c r="H2134" i="1"/>
  <c r="G2109" i="14" s="1"/>
  <c r="H2135" i="1"/>
  <c r="G2110" i="14" s="1"/>
  <c r="H2136" i="1"/>
  <c r="G2111" i="14" s="1"/>
  <c r="H2137" i="1"/>
  <c r="G2112" i="14" s="1"/>
  <c r="H2138" i="1"/>
  <c r="H2139" i="1"/>
  <c r="H2140" i="1"/>
  <c r="H2141" i="1"/>
  <c r="G2116" i="14" s="1"/>
  <c r="H2142" i="1"/>
  <c r="H2143" i="1"/>
  <c r="H2144" i="1"/>
  <c r="H2145" i="1"/>
  <c r="G2120" i="14" s="1"/>
  <c r="H2146" i="1"/>
  <c r="G2121" i="14" s="1"/>
  <c r="H2147" i="1"/>
  <c r="G2122" i="14" s="1"/>
  <c r="H2148" i="1"/>
  <c r="G2123" i="14" s="1"/>
  <c r="H2149" i="1"/>
  <c r="G2124" i="14" s="1"/>
  <c r="H2150" i="1"/>
  <c r="H2151" i="1"/>
  <c r="G2126" i="14" s="1"/>
  <c r="H2152" i="1"/>
  <c r="G2127" i="14" s="1"/>
  <c r="H2153" i="1"/>
  <c r="G2128" i="14" s="1"/>
  <c r="H2154" i="1"/>
  <c r="H2155" i="1"/>
  <c r="H2156" i="1"/>
  <c r="H2157" i="1"/>
  <c r="G2132" i="14" s="1"/>
  <c r="H2158" i="1"/>
  <c r="H2159" i="1"/>
  <c r="H2160" i="1"/>
  <c r="H2161" i="1"/>
  <c r="G2136" i="14" s="1"/>
  <c r="H2162" i="1"/>
  <c r="G2137" i="14" s="1"/>
  <c r="H2163" i="1"/>
  <c r="G2138" i="14" s="1"/>
  <c r="H2164" i="1"/>
  <c r="H2165" i="1"/>
  <c r="G2140" i="14" s="1"/>
  <c r="H2166" i="1"/>
  <c r="G2141" i="14" s="1"/>
  <c r="H2167" i="1"/>
  <c r="H2168" i="1"/>
  <c r="G2143" i="14" s="1"/>
  <c r="H2169" i="1"/>
  <c r="G2144" i="14" s="1"/>
  <c r="H2170" i="1"/>
  <c r="H2171" i="1"/>
  <c r="H2172" i="1"/>
  <c r="H2173" i="1"/>
  <c r="G2148" i="14" s="1"/>
  <c r="H2174" i="1"/>
  <c r="H2175" i="1"/>
  <c r="H2176" i="1"/>
  <c r="H2177" i="1"/>
  <c r="G2152" i="14" s="1"/>
  <c r="H2178" i="1"/>
  <c r="H2179" i="1"/>
  <c r="G2154" i="14" s="1"/>
  <c r="H2180" i="1"/>
  <c r="H2181" i="1"/>
  <c r="G2156" i="14" s="1"/>
  <c r="H2182" i="1"/>
  <c r="G2157" i="14" s="1"/>
  <c r="H2183" i="1"/>
  <c r="G2158" i="14" s="1"/>
  <c r="H2184" i="1"/>
  <c r="G2159" i="14" s="1"/>
  <c r="H2185" i="1"/>
  <c r="G2160" i="14" s="1"/>
  <c r="H2186" i="1"/>
  <c r="H2187" i="1"/>
  <c r="H2188" i="1"/>
  <c r="H2189" i="1"/>
  <c r="G2164" i="14" s="1"/>
  <c r="H2190" i="1"/>
  <c r="H2191" i="1"/>
  <c r="H2192" i="1"/>
  <c r="H2193" i="1"/>
  <c r="G2168" i="14" s="1"/>
  <c r="H2194" i="1"/>
  <c r="H2195" i="1"/>
  <c r="G2170" i="14" s="1"/>
  <c r="H2196" i="1"/>
  <c r="G2171" i="14" s="1"/>
  <c r="H2197" i="1"/>
  <c r="G2172" i="14" s="1"/>
  <c r="H2198" i="1"/>
  <c r="G2173" i="14" s="1"/>
  <c r="H2199" i="1"/>
  <c r="G2174" i="14" s="1"/>
  <c r="H2200" i="1"/>
  <c r="G2175" i="14" s="1"/>
  <c r="H2201" i="1"/>
  <c r="G2176" i="14" s="1"/>
  <c r="H2202" i="1"/>
  <c r="H2203" i="1"/>
  <c r="H2204" i="1"/>
  <c r="H2205" i="1"/>
  <c r="G2180" i="14" s="1"/>
  <c r="H2206" i="1"/>
  <c r="H2207" i="1"/>
  <c r="H2208" i="1"/>
  <c r="H2209" i="1"/>
  <c r="G2184" i="14" s="1"/>
  <c r="H2210" i="1"/>
  <c r="G2185" i="14" s="1"/>
  <c r="H2211" i="1"/>
  <c r="G2186" i="14" s="1"/>
  <c r="H2212" i="1"/>
  <c r="G2187" i="14" s="1"/>
  <c r="H2213" i="1"/>
  <c r="G2188" i="14" s="1"/>
  <c r="H2214" i="1"/>
  <c r="G2189" i="14" s="1"/>
  <c r="H2215" i="1"/>
  <c r="G2190" i="14" s="1"/>
  <c r="H2216" i="1"/>
  <c r="G2191" i="14" s="1"/>
  <c r="H2217" i="1"/>
  <c r="G2192" i="14" s="1"/>
  <c r="H2218" i="1"/>
  <c r="H2219" i="1"/>
  <c r="H2220" i="1"/>
  <c r="H2221" i="1"/>
  <c r="G2196" i="14" s="1"/>
  <c r="H2222" i="1"/>
  <c r="H2223" i="1"/>
  <c r="H2224" i="1"/>
  <c r="H2225" i="1"/>
  <c r="G2200" i="14" s="1"/>
  <c r="H2226" i="1"/>
  <c r="G2201" i="14" s="1"/>
  <c r="H2227" i="1"/>
  <c r="G2202" i="14" s="1"/>
  <c r="H2228" i="1"/>
  <c r="G2203" i="14" s="1"/>
  <c r="H2229" i="1"/>
  <c r="G2204" i="14" s="1"/>
  <c r="H2230" i="1"/>
  <c r="G2205" i="14" s="1"/>
  <c r="H2231" i="1"/>
  <c r="G2206" i="14" s="1"/>
  <c r="H2232" i="1"/>
  <c r="G2207" i="14" s="1"/>
  <c r="H2233" i="1"/>
  <c r="G2208" i="14" s="1"/>
  <c r="H2234" i="1"/>
  <c r="H2235" i="1"/>
  <c r="H2236" i="1"/>
  <c r="H2237" i="1"/>
  <c r="G2212" i="14" s="1"/>
  <c r="H2238" i="1"/>
  <c r="H2239" i="1"/>
  <c r="H2240" i="1"/>
  <c r="G2215" i="14" s="1"/>
  <c r="H2241" i="1"/>
  <c r="G2216" i="14" s="1"/>
  <c r="H2242" i="1"/>
  <c r="G2217" i="14" s="1"/>
  <c r="H2243" i="1"/>
  <c r="G2218" i="14" s="1"/>
  <c r="H2244" i="1"/>
  <c r="G2219" i="14" s="1"/>
  <c r="H2245" i="1"/>
  <c r="G2220" i="14" s="1"/>
  <c r="H2246" i="1"/>
  <c r="H2247" i="1"/>
  <c r="G2222" i="14" s="1"/>
  <c r="H2248" i="1"/>
  <c r="G2223" i="14" s="1"/>
  <c r="H2249" i="1"/>
  <c r="G2224" i="14" s="1"/>
  <c r="H2250" i="1"/>
  <c r="H2251" i="1"/>
  <c r="H2252" i="1"/>
  <c r="H2253" i="1"/>
  <c r="G2228" i="14" s="1"/>
  <c r="H2254" i="1"/>
  <c r="H2255" i="1"/>
  <c r="H2256" i="1"/>
  <c r="H2257" i="1"/>
  <c r="G2232" i="14" s="1"/>
  <c r="H2258" i="1"/>
  <c r="H2259" i="1"/>
  <c r="G2234" i="14" s="1"/>
  <c r="H2260" i="1"/>
  <c r="H2261" i="1"/>
  <c r="G2236" i="14" s="1"/>
  <c r="H2262" i="1"/>
  <c r="H2263" i="1"/>
  <c r="H2264" i="1"/>
  <c r="G2239" i="14" s="1"/>
  <c r="H2265" i="1"/>
  <c r="G2240" i="14" s="1"/>
  <c r="H2266" i="1"/>
  <c r="H2267" i="1"/>
  <c r="H2268" i="1"/>
  <c r="H2269" i="1"/>
  <c r="G2244" i="14" s="1"/>
  <c r="H2270" i="1"/>
  <c r="H2271" i="1"/>
  <c r="H2272" i="1"/>
  <c r="G2247" i="14" s="1"/>
  <c r="H2273" i="1"/>
  <c r="G2248" i="14" s="1"/>
  <c r="H2274" i="1"/>
  <c r="G2249" i="14" s="1"/>
  <c r="H2275" i="1"/>
  <c r="G2250" i="14" s="1"/>
  <c r="H2276" i="1"/>
  <c r="G2251" i="14" s="1"/>
  <c r="H2277" i="1"/>
  <c r="G2252" i="14" s="1"/>
  <c r="H2278" i="1"/>
  <c r="H2279" i="1"/>
  <c r="G2254" i="14" s="1"/>
  <c r="H2280" i="1"/>
  <c r="G2255" i="14" s="1"/>
  <c r="H2281" i="1"/>
  <c r="G2256" i="14" s="1"/>
  <c r="H2282" i="1"/>
  <c r="H2283" i="1"/>
  <c r="H2284" i="1"/>
  <c r="H2285" i="1"/>
  <c r="G2260" i="14" s="1"/>
  <c r="H2286" i="1"/>
  <c r="H2287" i="1"/>
  <c r="H2288" i="1"/>
  <c r="G2263" i="14" s="1"/>
  <c r="H2289" i="1"/>
  <c r="G2264" i="14" s="1"/>
  <c r="H2290" i="1"/>
  <c r="G2265" i="14" s="1"/>
  <c r="H2291" i="1"/>
  <c r="G2266" i="14" s="1"/>
  <c r="H2292" i="1"/>
  <c r="G2267" i="14" s="1"/>
  <c r="H2293" i="1"/>
  <c r="G2268" i="14" s="1"/>
  <c r="H2294" i="1"/>
  <c r="G2269" i="14" s="1"/>
  <c r="H2295" i="1"/>
  <c r="G2270" i="14" s="1"/>
  <c r="H2296" i="1"/>
  <c r="G2271" i="14" s="1"/>
  <c r="H2297" i="1"/>
  <c r="G2272" i="14" s="1"/>
  <c r="H2298" i="1"/>
  <c r="H2299" i="1"/>
  <c r="H2300" i="1"/>
  <c r="H2301" i="1"/>
  <c r="G2276" i="14" s="1"/>
  <c r="H2302" i="1"/>
  <c r="G2277" i="14" s="1"/>
  <c r="H2303" i="1"/>
  <c r="H2304" i="1"/>
  <c r="H2305" i="1"/>
  <c r="G2280" i="14" s="1"/>
  <c r="H2306" i="1"/>
  <c r="G2281" i="14" s="1"/>
  <c r="H2307" i="1"/>
  <c r="G2282" i="14" s="1"/>
  <c r="H2308" i="1"/>
  <c r="G2283" i="14" s="1"/>
  <c r="H2309" i="1"/>
  <c r="G2284" i="14" s="1"/>
  <c r="H2310" i="1"/>
  <c r="G2285" i="14" s="1"/>
  <c r="H2311" i="1"/>
  <c r="G2286" i="14" s="1"/>
  <c r="H2312" i="1"/>
  <c r="G2287" i="14" s="1"/>
  <c r="H2313" i="1"/>
  <c r="G2288" i="14" s="1"/>
  <c r="H2314" i="1"/>
  <c r="H2315" i="1"/>
  <c r="H2316" i="1"/>
  <c r="H2317" i="1"/>
  <c r="G2292" i="14" s="1"/>
  <c r="H2318" i="1"/>
  <c r="G2293" i="14" s="1"/>
  <c r="H2319" i="1"/>
  <c r="H2320" i="1"/>
  <c r="H2321" i="1"/>
  <c r="G2296" i="14" s="1"/>
  <c r="H2322" i="1"/>
  <c r="G2297" i="14" s="1"/>
  <c r="H2323" i="1"/>
  <c r="G2298" i="14" s="1"/>
  <c r="H2324" i="1"/>
  <c r="G2299" i="14" s="1"/>
  <c r="H2325" i="1"/>
  <c r="G2300" i="14" s="1"/>
  <c r="H2326" i="1"/>
  <c r="G2301" i="14" s="1"/>
  <c r="H2327" i="1"/>
  <c r="G2302" i="14" s="1"/>
  <c r="H2328" i="1"/>
  <c r="G2303" i="14" s="1"/>
  <c r="H2329" i="1"/>
  <c r="G2304" i="14" s="1"/>
  <c r="H2330" i="1"/>
  <c r="H2331" i="1"/>
  <c r="H2332" i="1"/>
  <c r="H2333" i="1"/>
  <c r="G2308" i="14" s="1"/>
  <c r="H2334" i="1"/>
  <c r="G2309" i="14" s="1"/>
  <c r="H2335" i="1"/>
  <c r="H2336" i="1"/>
  <c r="G2311" i="14" s="1"/>
  <c r="H2337" i="1"/>
  <c r="G2312" i="14" s="1"/>
  <c r="H2338" i="1"/>
  <c r="G2313" i="14" s="1"/>
  <c r="H2339" i="1"/>
  <c r="G2314" i="14" s="1"/>
  <c r="H2340" i="1"/>
  <c r="G2315" i="14" s="1"/>
  <c r="H2341" i="1"/>
  <c r="G2316" i="14" s="1"/>
  <c r="H2342" i="1"/>
  <c r="G2317" i="14" s="1"/>
  <c r="H2343" i="1"/>
  <c r="G2318" i="14" s="1"/>
  <c r="H2344" i="1"/>
  <c r="G2319" i="14" s="1"/>
  <c r="H2345" i="1"/>
  <c r="G2320" i="14" s="1"/>
  <c r="H2346" i="1"/>
  <c r="H2347" i="1"/>
  <c r="H2348" i="1"/>
  <c r="H2349" i="1"/>
  <c r="G2324" i="14" s="1"/>
  <c r="H2350" i="1"/>
  <c r="G2325" i="14" s="1"/>
  <c r="H2351" i="1"/>
  <c r="H2352" i="1"/>
  <c r="H2353" i="1"/>
  <c r="G2328" i="14" s="1"/>
  <c r="H2354" i="1"/>
  <c r="G2329" i="14" s="1"/>
  <c r="H2355" i="1"/>
  <c r="G2330" i="14" s="1"/>
  <c r="H2356" i="1"/>
  <c r="G2331" i="14" s="1"/>
  <c r="H2357" i="1"/>
  <c r="G2332" i="14" s="1"/>
  <c r="H2358" i="1"/>
  <c r="H2359" i="1"/>
  <c r="G2334" i="14" s="1"/>
  <c r="H2360" i="1"/>
  <c r="G2335" i="14" s="1"/>
  <c r="H2361" i="1"/>
  <c r="G2336" i="14" s="1"/>
  <c r="H2362" i="1"/>
  <c r="H2363" i="1"/>
  <c r="H2364" i="1"/>
  <c r="H2365" i="1"/>
  <c r="G2340" i="14" s="1"/>
  <c r="H2366" i="1"/>
  <c r="G2341" i="14" s="1"/>
  <c r="H2367" i="1"/>
  <c r="H2368" i="1"/>
  <c r="H2369" i="1"/>
  <c r="G2344" i="14" s="1"/>
  <c r="H2370" i="1"/>
  <c r="G2345" i="14" s="1"/>
  <c r="H2371" i="1"/>
  <c r="H2372" i="1"/>
  <c r="G2347" i="14" s="1"/>
  <c r="H2373" i="1"/>
  <c r="G2348" i="14" s="1"/>
  <c r="H2374" i="1"/>
  <c r="G2349" i="14" s="1"/>
  <c r="H2375" i="1"/>
  <c r="G2350" i="14" s="1"/>
  <c r="H2376" i="1"/>
  <c r="G2351" i="14" s="1"/>
  <c r="H2377" i="1"/>
  <c r="G2352" i="14" s="1"/>
  <c r="H2378" i="1"/>
  <c r="H2379" i="1"/>
  <c r="H2380" i="1"/>
  <c r="H2381" i="1"/>
  <c r="G2356" i="14" s="1"/>
  <c r="H2382" i="1"/>
  <c r="G2357" i="14" s="1"/>
  <c r="H2383" i="1"/>
  <c r="H2384" i="1"/>
  <c r="H2385" i="1"/>
  <c r="G2360" i="14" s="1"/>
  <c r="H2386" i="1"/>
  <c r="G2361" i="14" s="1"/>
  <c r="H2387" i="1"/>
  <c r="G2362" i="14" s="1"/>
  <c r="H2388" i="1"/>
  <c r="G2363" i="14" s="1"/>
  <c r="H2389" i="1"/>
  <c r="G2364" i="14" s="1"/>
  <c r="H2390" i="1"/>
  <c r="G2365" i="14" s="1"/>
  <c r="H2391" i="1"/>
  <c r="G2366" i="14" s="1"/>
  <c r="H2392" i="1"/>
  <c r="G2367" i="14" s="1"/>
  <c r="H2393" i="1"/>
  <c r="G2368" i="14" s="1"/>
  <c r="H2394" i="1"/>
  <c r="H2395" i="1"/>
  <c r="H2396" i="1"/>
  <c r="H2397" i="1"/>
  <c r="G2372" i="14" s="1"/>
  <c r="H2398" i="1"/>
  <c r="G2373" i="14" s="1"/>
  <c r="H2399" i="1"/>
  <c r="H2400" i="1"/>
  <c r="H2401" i="1"/>
  <c r="G2376" i="14" s="1"/>
  <c r="H2402" i="1"/>
  <c r="G2377" i="14" s="1"/>
  <c r="H2403" i="1"/>
  <c r="G2378" i="14" s="1"/>
  <c r="H2404" i="1"/>
  <c r="G2379" i="14" s="1"/>
  <c r="H2405" i="1"/>
  <c r="G2380" i="14" s="1"/>
  <c r="H2406" i="1"/>
  <c r="H2407" i="1"/>
  <c r="G2382" i="14" s="1"/>
  <c r="H2408" i="1"/>
  <c r="G2383" i="14" s="1"/>
  <c r="H2409" i="1"/>
  <c r="G2384" i="14" s="1"/>
  <c r="H2410" i="1"/>
  <c r="H2411" i="1"/>
  <c r="H2412" i="1"/>
  <c r="H2413" i="1"/>
  <c r="G2388" i="14" s="1"/>
  <c r="H2414" i="1"/>
  <c r="G2389" i="14" s="1"/>
  <c r="H2415" i="1"/>
  <c r="H2416" i="1"/>
  <c r="H2417" i="1"/>
  <c r="G2392" i="14" s="1"/>
  <c r="H2418" i="1"/>
  <c r="G2393" i="14" s="1"/>
  <c r="H2419" i="1"/>
  <c r="G2394" i="14" s="1"/>
  <c r="H2420" i="1"/>
  <c r="G2395" i="14" s="1"/>
  <c r="H2421" i="1"/>
  <c r="G2396" i="14" s="1"/>
  <c r="H2422" i="1"/>
  <c r="G2397" i="14" s="1"/>
  <c r="H2423" i="1"/>
  <c r="H2424" i="1"/>
  <c r="G2399" i="14" s="1"/>
  <c r="H2425" i="1"/>
  <c r="G2400" i="14" s="1"/>
  <c r="H2426" i="1"/>
  <c r="G2401" i="14" s="1"/>
  <c r="H2427" i="1"/>
  <c r="H2428" i="1"/>
  <c r="H2429" i="1"/>
  <c r="G2404" i="14" s="1"/>
  <c r="H2430" i="1"/>
  <c r="G2405" i="14" s="1"/>
  <c r="H2431" i="1"/>
  <c r="H2432" i="1"/>
  <c r="H2433" i="1"/>
  <c r="G2408" i="14" s="1"/>
  <c r="H2434" i="1"/>
  <c r="H2435" i="1"/>
  <c r="G2410" i="14" s="1"/>
  <c r="H2436" i="1"/>
  <c r="H2437" i="1"/>
  <c r="G2412" i="14" s="1"/>
  <c r="H2438" i="1"/>
  <c r="G2413" i="14" s="1"/>
  <c r="H2439" i="1"/>
  <c r="G2414" i="14" s="1"/>
  <c r="H2440" i="1"/>
  <c r="G2415" i="14" s="1"/>
  <c r="H2441" i="1"/>
  <c r="G2416" i="14" s="1"/>
  <c r="H2442" i="1"/>
  <c r="H2443" i="1"/>
  <c r="H2444" i="1"/>
  <c r="H2445" i="1"/>
  <c r="G2420" i="14" s="1"/>
  <c r="H2446" i="1"/>
  <c r="G2421" i="14" s="1"/>
  <c r="H2447" i="1"/>
  <c r="H2448" i="1"/>
  <c r="H2449" i="1"/>
  <c r="G2424" i="14" s="1"/>
  <c r="H2450" i="1"/>
  <c r="G2425" i="14" s="1"/>
  <c r="H2451" i="1"/>
  <c r="G2426" i="14" s="1"/>
  <c r="H2452" i="1"/>
  <c r="H2453" i="1"/>
  <c r="G2428" i="14" s="1"/>
  <c r="H2454" i="1"/>
  <c r="G2429" i="14" s="1"/>
  <c r="H2455" i="1"/>
  <c r="G2430" i="14" s="1"/>
  <c r="H2456" i="1"/>
  <c r="G2431" i="14" s="1"/>
  <c r="H2457" i="1"/>
  <c r="G2432" i="14" s="1"/>
  <c r="H2458" i="1"/>
  <c r="H2459" i="1"/>
  <c r="H2460" i="1"/>
  <c r="H2461" i="1"/>
  <c r="G2436" i="14" s="1"/>
  <c r="H2462" i="1"/>
  <c r="G2437" i="14" s="1"/>
  <c r="H2463" i="1"/>
  <c r="H2464" i="1"/>
  <c r="H2465" i="1"/>
  <c r="G2440" i="14" s="1"/>
  <c r="H2466" i="1"/>
  <c r="H2467" i="1"/>
  <c r="H2468" i="1"/>
  <c r="G2443" i="14" s="1"/>
  <c r="H2469" i="1"/>
  <c r="G2444" i="14" s="1"/>
  <c r="H2470" i="1"/>
  <c r="H2471" i="1"/>
  <c r="G2446" i="14" s="1"/>
  <c r="H2472" i="1"/>
  <c r="G2447" i="14" s="1"/>
  <c r="H2473" i="1"/>
  <c r="H2474" i="1"/>
  <c r="H2475" i="1"/>
  <c r="H2476" i="1"/>
  <c r="H2477" i="1"/>
  <c r="G2452" i="14" s="1"/>
  <c r="H2478" i="1"/>
  <c r="H2479" i="1"/>
  <c r="H2480" i="1"/>
  <c r="H2481" i="1"/>
  <c r="H2482" i="1"/>
  <c r="H2483" i="1"/>
  <c r="H2484" i="1"/>
  <c r="G2459" i="14" s="1"/>
  <c r="H2485" i="1"/>
  <c r="G2460" i="14" s="1"/>
  <c r="H2486" i="1"/>
  <c r="H2487" i="1"/>
  <c r="G2462" i="14" s="1"/>
  <c r="H2488" i="1"/>
  <c r="G2463" i="14" s="1"/>
  <c r="H2489" i="1"/>
  <c r="G2464" i="14" s="1"/>
  <c r="H2490" i="1"/>
  <c r="H2491" i="1"/>
  <c r="H2492" i="1"/>
  <c r="H2493" i="1"/>
  <c r="G2468" i="14" s="1"/>
  <c r="H2494" i="1"/>
  <c r="H2495" i="1"/>
  <c r="H2496" i="1"/>
  <c r="H2497" i="1"/>
  <c r="G2472" i="14" s="1"/>
  <c r="H2498" i="1"/>
  <c r="H2499" i="1"/>
  <c r="H2500" i="1"/>
  <c r="G2475" i="14" s="1"/>
  <c r="H2501" i="1"/>
  <c r="H2502" i="1"/>
  <c r="H2503" i="1"/>
  <c r="G2478" i="14" s="1"/>
  <c r="H2504" i="1"/>
  <c r="G2479" i="14" s="1"/>
  <c r="H2505" i="1"/>
  <c r="G2480" i="14" s="1"/>
  <c r="H2506" i="1"/>
  <c r="H2507" i="1"/>
  <c r="H2508" i="1"/>
  <c r="H2509" i="1"/>
  <c r="G2484" i="14" s="1"/>
  <c r="H2510" i="1"/>
  <c r="H2511" i="1"/>
  <c r="H2512" i="1"/>
  <c r="H2513" i="1"/>
  <c r="G2488" i="14" s="1"/>
  <c r="H2514" i="1"/>
  <c r="H2515" i="1"/>
  <c r="H2516" i="1"/>
  <c r="H2517" i="1"/>
  <c r="G2492" i="14" s="1"/>
  <c r="H2518" i="1"/>
  <c r="H2519" i="1"/>
  <c r="G2494" i="14" s="1"/>
  <c r="H2520" i="1"/>
  <c r="G2495" i="14" s="1"/>
  <c r="H2521" i="1"/>
  <c r="G2496" i="14" s="1"/>
  <c r="H2522" i="1"/>
  <c r="H2523" i="1"/>
  <c r="H2524" i="1"/>
  <c r="H2525" i="1"/>
  <c r="G2500" i="14" s="1"/>
  <c r="H2526" i="1"/>
  <c r="H2527" i="1"/>
  <c r="H2528" i="1"/>
  <c r="G2503" i="14" s="1"/>
  <c r="H2529" i="1"/>
  <c r="G2504" i="14" s="1"/>
  <c r="H2530" i="1"/>
  <c r="H2531" i="1"/>
  <c r="H2532" i="1"/>
  <c r="H2533" i="1"/>
  <c r="G2508" i="14" s="1"/>
  <c r="H2534" i="1"/>
  <c r="H2535" i="1"/>
  <c r="G2510" i="14" s="1"/>
  <c r="H2536" i="1"/>
  <c r="G2511" i="14" s="1"/>
  <c r="H2537" i="1"/>
  <c r="G2512" i="14" s="1"/>
  <c r="H2538" i="1"/>
  <c r="H2539" i="1"/>
  <c r="H2540" i="1"/>
  <c r="H2541" i="1"/>
  <c r="G2516" i="14" s="1"/>
  <c r="H2542" i="1"/>
  <c r="H2543" i="1"/>
  <c r="H2544" i="1"/>
  <c r="H2545" i="1"/>
  <c r="G2520" i="14" s="1"/>
  <c r="H2546" i="1"/>
  <c r="H2547" i="1"/>
  <c r="H2548" i="1"/>
  <c r="G2523" i="14" s="1"/>
  <c r="H2549" i="1"/>
  <c r="G2524" i="14" s="1"/>
  <c r="H2550" i="1"/>
  <c r="H2551" i="1"/>
  <c r="G2526" i="14" s="1"/>
  <c r="H2552" i="1"/>
  <c r="G2527" i="14" s="1"/>
  <c r="H2553" i="1"/>
  <c r="G2528" i="14" s="1"/>
  <c r="H2554" i="1"/>
  <c r="H2555" i="1"/>
  <c r="H2556" i="1"/>
  <c r="H2557" i="1"/>
  <c r="G2532" i="14" s="1"/>
  <c r="H2558" i="1"/>
  <c r="H2559" i="1"/>
  <c r="H2560" i="1"/>
  <c r="H2561" i="1"/>
  <c r="G2536" i="14" s="1"/>
  <c r="H2562" i="1"/>
  <c r="H2563" i="1"/>
  <c r="H2564" i="1"/>
  <c r="G2539" i="14" s="1"/>
  <c r="H2565" i="1"/>
  <c r="G2540" i="14" s="1"/>
  <c r="H2566" i="1"/>
  <c r="H2567" i="1"/>
  <c r="G2542" i="14" s="1"/>
  <c r="H2568" i="1"/>
  <c r="G2543" i="14" s="1"/>
  <c r="H2569" i="1"/>
  <c r="G2544" i="14" s="1"/>
  <c r="H2570" i="1"/>
  <c r="H2571" i="1"/>
  <c r="H2572" i="1"/>
  <c r="H2573" i="1"/>
  <c r="G2548" i="14" s="1"/>
  <c r="H2574" i="1"/>
  <c r="H2575" i="1"/>
  <c r="H2576" i="1"/>
  <c r="H2577" i="1"/>
  <c r="G2552" i="14" s="1"/>
  <c r="H2578" i="1"/>
  <c r="H2579" i="1"/>
  <c r="H2580" i="1"/>
  <c r="H2581" i="1"/>
  <c r="G2556" i="14" s="1"/>
  <c r="H2582" i="1"/>
  <c r="H2583" i="1"/>
  <c r="G2558" i="14" s="1"/>
  <c r="H2584" i="1"/>
  <c r="G2559" i="14" s="1"/>
  <c r="H2585" i="1"/>
  <c r="G2560" i="14" s="1"/>
  <c r="H2586" i="1"/>
  <c r="H2587" i="1"/>
  <c r="H2588" i="1"/>
  <c r="H2589" i="1"/>
  <c r="G2564" i="14" s="1"/>
  <c r="H2590" i="1"/>
  <c r="H2591" i="1"/>
  <c r="H2592" i="1"/>
  <c r="H2593" i="1"/>
  <c r="G2568" i="14" s="1"/>
  <c r="H2594" i="1"/>
  <c r="H2595" i="1"/>
  <c r="H2596" i="1"/>
  <c r="H2597" i="1"/>
  <c r="G2572" i="14" s="1"/>
  <c r="H2598" i="1"/>
  <c r="H2599" i="1"/>
  <c r="G2574" i="14" s="1"/>
  <c r="H2600" i="1"/>
  <c r="G2575" i="14" s="1"/>
  <c r="H2601" i="1"/>
  <c r="H2602" i="1"/>
  <c r="H2603" i="1"/>
  <c r="H2604" i="1"/>
  <c r="H2605" i="1"/>
  <c r="G2580" i="14" s="1"/>
  <c r="H2606" i="1"/>
  <c r="H2607" i="1"/>
  <c r="H2608" i="1"/>
  <c r="H2609" i="1"/>
  <c r="H2610" i="1"/>
  <c r="H2611" i="1"/>
  <c r="H2612" i="1"/>
  <c r="H2613" i="1"/>
  <c r="G2588" i="14" s="1"/>
  <c r="H2614" i="1"/>
  <c r="H2615" i="1"/>
  <c r="G2590" i="14" s="1"/>
  <c r="H2616" i="1"/>
  <c r="G2591" i="14" s="1"/>
  <c r="H2617" i="1"/>
  <c r="G2592" i="14" s="1"/>
  <c r="H2618" i="1"/>
  <c r="H2619" i="1"/>
  <c r="H2620" i="1"/>
  <c r="H2621" i="1"/>
  <c r="G2596" i="14" s="1"/>
  <c r="H2622" i="1"/>
  <c r="H2623" i="1"/>
  <c r="H2624" i="1"/>
  <c r="H2625" i="1"/>
  <c r="G2600" i="14" s="1"/>
  <c r="H2626" i="1"/>
  <c r="H2627" i="1"/>
  <c r="H2628" i="1"/>
  <c r="G2603" i="14" s="1"/>
  <c r="H2629" i="1"/>
  <c r="H2630" i="1"/>
  <c r="H2631" i="1"/>
  <c r="G2606" i="14" s="1"/>
  <c r="H2632" i="1"/>
  <c r="G2607" i="14" s="1"/>
  <c r="H2633" i="1"/>
  <c r="H2634" i="1"/>
  <c r="H2635" i="1"/>
  <c r="H2636" i="1"/>
  <c r="H2637" i="1"/>
  <c r="G2612" i="14" s="1"/>
  <c r="H2638" i="1"/>
  <c r="H2639" i="1"/>
  <c r="H2640" i="1"/>
  <c r="G2615" i="14" s="1"/>
  <c r="H2641" i="1"/>
  <c r="H2642" i="1"/>
  <c r="H2643" i="1"/>
  <c r="H2644" i="1"/>
  <c r="G2619" i="14" s="1"/>
  <c r="H2645" i="1"/>
  <c r="G2620" i="14" s="1"/>
  <c r="H2646" i="1"/>
  <c r="H2647" i="1"/>
  <c r="G2622" i="14" s="1"/>
  <c r="H2648" i="1"/>
  <c r="G2623" i="14" s="1"/>
  <c r="H2649" i="1"/>
  <c r="G2624" i="14" s="1"/>
  <c r="H2650" i="1"/>
  <c r="H2651" i="1"/>
  <c r="H2652" i="1"/>
  <c r="H2653" i="1"/>
  <c r="G2628" i="14" s="1"/>
  <c r="H2654" i="1"/>
  <c r="H2655" i="1"/>
  <c r="H2656" i="1"/>
  <c r="H2657" i="1"/>
  <c r="G2632" i="14" s="1"/>
  <c r="H2658" i="1"/>
  <c r="H2659" i="1"/>
  <c r="H2660" i="1"/>
  <c r="H2661" i="1"/>
  <c r="H2662" i="1"/>
  <c r="H2663" i="1"/>
  <c r="H2664" i="1"/>
  <c r="G2639" i="14" s="1"/>
  <c r="H2665" i="1"/>
  <c r="G2640" i="14" s="1"/>
  <c r="H2666" i="1"/>
  <c r="H2667" i="1"/>
  <c r="H2668" i="1"/>
  <c r="H2669" i="1"/>
  <c r="G2644" i="14" s="1"/>
  <c r="H2670" i="1"/>
  <c r="H2671" i="1"/>
  <c r="H2672" i="1"/>
  <c r="G2647" i="14" s="1"/>
  <c r="H2673" i="1"/>
  <c r="G2648" i="14" s="1"/>
  <c r="H2674" i="1"/>
  <c r="H2675" i="1"/>
  <c r="H2676" i="1"/>
  <c r="H2677" i="1"/>
  <c r="G2652" i="14" s="1"/>
  <c r="H2678" i="1"/>
  <c r="H2679" i="1"/>
  <c r="G2654" i="14" s="1"/>
  <c r="H2680" i="1"/>
  <c r="G2655" i="14" s="1"/>
  <c r="H2681" i="1"/>
  <c r="G2656" i="14" s="1"/>
  <c r="H2682" i="1"/>
  <c r="H2683" i="1"/>
  <c r="H2684" i="1"/>
  <c r="H2685" i="1"/>
  <c r="G2660" i="14" s="1"/>
  <c r="H2686" i="1"/>
  <c r="H2687" i="1"/>
  <c r="H2688" i="1"/>
  <c r="H2689" i="1"/>
  <c r="G2664" i="14" s="1"/>
  <c r="H2690" i="1"/>
  <c r="H2691" i="1"/>
  <c r="H2692" i="1"/>
  <c r="G2667" i="14" s="1"/>
  <c r="H2693" i="1"/>
  <c r="G2668" i="14" s="1"/>
  <c r="H2694" i="1"/>
  <c r="H2695" i="1"/>
  <c r="G2670" i="14" s="1"/>
  <c r="H2696" i="1"/>
  <c r="G2671" i="14" s="1"/>
  <c r="H2697" i="1"/>
  <c r="G2672" i="14" s="1"/>
  <c r="H2698" i="1"/>
  <c r="H2699" i="1"/>
  <c r="H2700" i="1"/>
  <c r="H2701" i="1"/>
  <c r="G2676" i="14" s="1"/>
  <c r="H2702" i="1"/>
  <c r="H2703" i="1"/>
  <c r="H2704" i="1"/>
  <c r="H2705" i="1"/>
  <c r="G2680" i="14" s="1"/>
  <c r="H2706" i="1"/>
  <c r="H2707" i="1"/>
  <c r="H2708" i="1"/>
  <c r="G2683" i="14" s="1"/>
  <c r="H2709" i="1"/>
  <c r="G2684" i="14" s="1"/>
  <c r="H2710" i="1"/>
  <c r="H2711" i="1"/>
  <c r="G2686" i="14" s="1"/>
  <c r="H2712" i="1"/>
  <c r="G2687" i="14" s="1"/>
  <c r="H2713" i="1"/>
  <c r="G2688" i="14" s="1"/>
  <c r="H2714" i="1"/>
  <c r="H2715" i="1"/>
  <c r="H2716" i="1"/>
  <c r="H2717" i="1"/>
  <c r="G2692" i="14" s="1"/>
  <c r="H2718" i="1"/>
  <c r="H2719" i="1"/>
  <c r="H2720" i="1"/>
  <c r="H2721" i="1"/>
  <c r="G2696" i="14" s="1"/>
  <c r="H2722" i="1"/>
  <c r="H2723" i="1"/>
  <c r="H2724" i="1"/>
  <c r="G2699" i="14" s="1"/>
  <c r="H2725" i="1"/>
  <c r="G2700" i="14" s="1"/>
  <c r="H2726" i="1"/>
  <c r="H2727" i="1"/>
  <c r="G2702" i="14" s="1"/>
  <c r="H2728" i="1"/>
  <c r="G2703" i="14" s="1"/>
  <c r="H2729" i="1"/>
  <c r="H2730" i="1"/>
  <c r="H2731" i="1"/>
  <c r="H2732" i="1"/>
  <c r="H2733" i="1"/>
  <c r="G2708" i="14" s="1"/>
  <c r="H2734" i="1"/>
  <c r="H2735" i="1"/>
  <c r="H2736" i="1"/>
  <c r="G2711" i="14" s="1"/>
  <c r="H2737" i="1"/>
  <c r="H2738" i="1"/>
  <c r="H2739" i="1"/>
  <c r="H2740" i="1"/>
  <c r="G2715" i="14" s="1"/>
  <c r="H2741" i="1"/>
  <c r="G2716" i="14" s="1"/>
  <c r="H2742" i="1"/>
  <c r="H2743" i="1"/>
  <c r="H2744" i="1"/>
  <c r="H2745" i="1"/>
  <c r="G2720" i="14" s="1"/>
  <c r="H2746" i="1"/>
  <c r="H2747" i="1"/>
  <c r="H2748" i="1"/>
  <c r="H2749" i="1"/>
  <c r="G2724" i="14" s="1"/>
  <c r="H2750" i="1"/>
  <c r="H2751" i="1"/>
  <c r="H2752" i="1"/>
  <c r="H2753" i="1"/>
  <c r="G2728" i="14" s="1"/>
  <c r="H2754" i="1"/>
  <c r="H2755" i="1"/>
  <c r="H2756" i="1"/>
  <c r="H2757" i="1"/>
  <c r="H2758" i="1"/>
  <c r="H2759" i="1"/>
  <c r="G2734" i="14" s="1"/>
  <c r="H2760" i="1"/>
  <c r="G2735" i="14" s="1"/>
  <c r="H2761" i="1"/>
  <c r="H2762" i="1"/>
  <c r="H2763" i="1"/>
  <c r="H2764" i="1"/>
  <c r="H2765" i="1"/>
  <c r="G2740" i="14" s="1"/>
  <c r="H2766" i="1"/>
  <c r="H2767" i="1"/>
  <c r="H2768" i="1"/>
  <c r="H2769" i="1"/>
  <c r="H2770" i="1"/>
  <c r="H2771" i="1"/>
  <c r="H2772" i="1"/>
  <c r="G2747" i="14" s="1"/>
  <c r="H2773" i="1"/>
  <c r="G2748" i="14" s="1"/>
  <c r="H2774" i="1"/>
  <c r="H2775" i="1"/>
  <c r="G2750" i="14" s="1"/>
  <c r="H2776" i="1"/>
  <c r="G2751" i="14" s="1"/>
  <c r="H2777" i="1"/>
  <c r="G2752" i="14" s="1"/>
  <c r="H2778" i="1"/>
  <c r="H2779" i="1"/>
  <c r="H2780" i="1"/>
  <c r="H2781" i="1"/>
  <c r="G2756" i="14" s="1"/>
  <c r="H2782" i="1"/>
  <c r="H2783" i="1"/>
  <c r="H2784" i="1"/>
  <c r="H2785" i="1"/>
  <c r="G2760" i="14" s="1"/>
  <c r="H2786" i="1"/>
  <c r="H2787" i="1"/>
  <c r="H2788" i="1"/>
  <c r="G2763" i="14" s="1"/>
  <c r="H2789" i="1"/>
  <c r="H2790" i="1"/>
  <c r="H2791" i="1"/>
  <c r="G2766" i="14" s="1"/>
  <c r="H2792" i="1"/>
  <c r="G2767" i="14" s="1"/>
  <c r="H2793" i="1"/>
  <c r="H2794" i="1"/>
  <c r="H2795" i="1"/>
  <c r="H2796" i="1"/>
  <c r="H2797" i="1"/>
  <c r="G2772" i="14" s="1"/>
  <c r="H2798" i="1"/>
  <c r="H2799" i="1"/>
  <c r="H2800" i="1"/>
  <c r="G2775" i="14" s="1"/>
  <c r="H2801" i="1"/>
  <c r="H2802" i="1"/>
  <c r="H2803" i="1"/>
  <c r="H2804" i="1"/>
  <c r="H2805" i="1"/>
  <c r="G2780" i="14" s="1"/>
  <c r="H2806" i="1"/>
  <c r="H2807" i="1"/>
  <c r="G2782" i="14" s="1"/>
  <c r="H2808" i="1"/>
  <c r="G2783" i="14" s="1"/>
  <c r="H2809" i="1"/>
  <c r="G2784" i="14" s="1"/>
  <c r="H2810" i="1"/>
  <c r="H2811" i="1"/>
  <c r="H2812" i="1"/>
  <c r="H2813" i="1"/>
  <c r="G2788" i="14" s="1"/>
  <c r="H2814" i="1"/>
  <c r="H2815" i="1"/>
  <c r="H2816" i="1"/>
  <c r="H2817" i="1"/>
  <c r="G2792" i="14" s="1"/>
  <c r="H2818" i="1"/>
  <c r="H2819" i="1"/>
  <c r="H2820" i="1"/>
  <c r="H2821" i="1"/>
  <c r="H2822" i="1"/>
  <c r="H2823" i="1"/>
  <c r="H2824" i="1"/>
  <c r="G2799" i="14" s="1"/>
  <c r="H2825" i="1"/>
  <c r="H2826" i="1"/>
  <c r="H2827" i="1"/>
  <c r="H2828" i="1"/>
  <c r="H2829" i="1"/>
  <c r="G2804" i="14" s="1"/>
  <c r="H2830" i="1"/>
  <c r="H2831" i="1"/>
  <c r="H2832" i="1"/>
  <c r="G2807" i="14" s="1"/>
  <c r="H2833" i="1"/>
  <c r="H2834" i="1"/>
  <c r="H2835" i="1"/>
  <c r="H2836" i="1"/>
  <c r="G2811" i="14" s="1"/>
  <c r="H2837" i="1"/>
  <c r="G2812" i="14" s="1"/>
  <c r="H2838" i="1"/>
  <c r="H2839" i="1"/>
  <c r="G2814" i="14" s="1"/>
  <c r="H2840" i="1"/>
  <c r="G2815" i="14" s="1"/>
  <c r="H2841" i="1"/>
  <c r="G2816" i="14" s="1"/>
  <c r="H2842" i="1"/>
  <c r="H2843" i="1"/>
  <c r="H2844" i="1"/>
  <c r="H2845" i="1"/>
  <c r="G2820" i="14" s="1"/>
  <c r="H2846" i="1"/>
  <c r="H2847" i="1"/>
  <c r="H2848" i="1"/>
  <c r="G2823" i="14" s="1"/>
  <c r="H2849" i="1"/>
  <c r="G2824" i="14" s="1"/>
  <c r="H2850" i="1"/>
  <c r="H2851" i="1"/>
  <c r="H2852" i="1"/>
  <c r="G2827" i="14" s="1"/>
  <c r="H2853" i="1"/>
  <c r="H2854" i="1"/>
  <c r="H2855" i="1"/>
  <c r="G2830" i="14" s="1"/>
  <c r="H2856" i="1"/>
  <c r="G2831" i="14" s="1"/>
  <c r="H2857" i="1"/>
  <c r="H2858" i="1"/>
  <c r="H2859" i="1"/>
  <c r="H2860" i="1"/>
  <c r="H2861" i="1"/>
  <c r="G2836" i="14" s="1"/>
  <c r="H2862" i="1"/>
  <c r="H2863" i="1"/>
  <c r="H2864" i="1"/>
  <c r="G2839" i="14" s="1"/>
  <c r="H2865" i="1"/>
  <c r="H2866" i="1"/>
  <c r="H2867" i="1"/>
  <c r="H2868" i="1"/>
  <c r="H2869" i="1"/>
  <c r="G2844" i="14" s="1"/>
  <c r="H2870" i="1"/>
  <c r="H2871" i="1"/>
  <c r="G2846" i="14" s="1"/>
  <c r="H2872" i="1"/>
  <c r="G2847" i="14" s="1"/>
  <c r="H2873" i="1"/>
  <c r="G2848" i="14" s="1"/>
  <c r="H2874" i="1"/>
  <c r="H2875" i="1"/>
  <c r="H2876" i="1"/>
  <c r="H2877" i="1"/>
  <c r="G2852" i="14" s="1"/>
  <c r="H2878" i="1"/>
  <c r="H2879" i="1"/>
  <c r="H2880" i="1"/>
  <c r="H2881" i="1"/>
  <c r="G2856" i="14" s="1"/>
  <c r="H2882" i="1"/>
  <c r="H2883" i="1"/>
  <c r="H2884" i="1"/>
  <c r="G2859" i="14" s="1"/>
  <c r="H2885" i="1"/>
  <c r="H2886" i="1"/>
  <c r="H2887" i="1"/>
  <c r="G2862" i="14" s="1"/>
  <c r="H2888" i="1"/>
  <c r="G2863" i="14" s="1"/>
  <c r="H2889" i="1"/>
  <c r="H2890" i="1"/>
  <c r="H2891" i="1"/>
  <c r="H2892" i="1"/>
  <c r="H2893" i="1"/>
  <c r="G2868" i="14" s="1"/>
  <c r="H2894" i="1"/>
  <c r="H2895" i="1"/>
  <c r="H2896" i="1"/>
  <c r="H2897" i="1"/>
  <c r="H2898" i="1"/>
  <c r="G2873" i="14" s="1"/>
  <c r="H2899" i="1"/>
  <c r="H2900" i="1"/>
  <c r="G2875" i="14" s="1"/>
  <c r="H2901" i="1"/>
  <c r="G2876" i="14" s="1"/>
  <c r="H2902" i="1"/>
  <c r="H2903" i="1"/>
  <c r="G2878" i="14" s="1"/>
  <c r="H2904" i="1"/>
  <c r="G2879" i="14" s="1"/>
  <c r="H2905" i="1"/>
  <c r="G2880" i="14" s="1"/>
  <c r="H2906" i="1"/>
  <c r="H2907" i="1"/>
  <c r="H2908" i="1"/>
  <c r="H2909" i="1"/>
  <c r="G2884" i="14" s="1"/>
  <c r="H2910" i="1"/>
  <c r="H2911" i="1"/>
  <c r="H2912" i="1"/>
  <c r="H2913" i="1"/>
  <c r="G2888" i="14" s="1"/>
  <c r="H2914" i="1"/>
  <c r="H2915" i="1"/>
  <c r="H2916" i="1"/>
  <c r="G2891" i="14" s="1"/>
  <c r="H2917" i="1"/>
  <c r="G2892" i="14" s="1"/>
  <c r="H2918" i="1"/>
  <c r="H2919" i="1"/>
  <c r="G2894" i="14" s="1"/>
  <c r="H2920" i="1"/>
  <c r="G2895" i="14" s="1"/>
  <c r="H2921" i="1"/>
  <c r="H2922" i="1"/>
  <c r="H2923" i="1"/>
  <c r="H2924" i="1"/>
  <c r="H2925" i="1"/>
  <c r="G2900" i="14" s="1"/>
  <c r="H2926" i="1"/>
  <c r="H2927" i="1"/>
  <c r="H2928" i="1"/>
  <c r="G2903" i="14" s="1"/>
  <c r="H2929" i="1"/>
  <c r="H2930" i="1"/>
  <c r="H2931" i="1"/>
  <c r="H2932" i="1"/>
  <c r="G2907" i="14" s="1"/>
  <c r="H2933" i="1"/>
  <c r="G2908" i="14" s="1"/>
  <c r="H2934" i="1"/>
  <c r="H2935" i="1"/>
  <c r="G2910" i="14" s="1"/>
  <c r="H2936" i="1"/>
  <c r="G2911" i="14" s="1"/>
  <c r="H2937" i="1"/>
  <c r="G2912" i="14" s="1"/>
  <c r="H2938" i="1"/>
  <c r="H2939" i="1"/>
  <c r="H2940" i="1"/>
  <c r="H2941" i="1"/>
  <c r="G2916" i="14" s="1"/>
  <c r="H2942" i="1"/>
  <c r="H2943" i="1"/>
  <c r="H2944" i="1"/>
  <c r="G2919" i="14" s="1"/>
  <c r="H2945" i="1"/>
  <c r="G2920" i="14" s="1"/>
  <c r="H2946" i="1"/>
  <c r="H2947" i="1"/>
  <c r="H2948" i="1"/>
  <c r="H2949" i="1"/>
  <c r="H2950" i="1"/>
  <c r="H2951" i="1"/>
  <c r="G2926" i="14" s="1"/>
  <c r="H2952" i="1"/>
  <c r="G2927" i="14" s="1"/>
  <c r="H2953" i="1"/>
  <c r="H2954" i="1"/>
  <c r="H2955" i="1"/>
  <c r="H2956" i="1"/>
  <c r="H2957" i="1"/>
  <c r="G2932" i="14" s="1"/>
  <c r="H2958" i="1"/>
  <c r="H2959" i="1"/>
  <c r="H2960" i="1"/>
  <c r="H2961" i="1"/>
  <c r="H2962" i="1"/>
  <c r="H2963" i="1"/>
  <c r="H2964" i="1"/>
  <c r="G2939" i="14" s="1"/>
  <c r="H2965" i="1"/>
  <c r="G2940" i="14" s="1"/>
  <c r="H2966" i="1"/>
  <c r="H2967" i="1"/>
  <c r="G2942" i="14" s="1"/>
  <c r="H2968" i="1"/>
  <c r="G2943" i="14" s="1"/>
  <c r="H2969" i="1"/>
  <c r="G2944" i="14" s="1"/>
  <c r="H2970" i="1"/>
  <c r="H2971" i="1"/>
  <c r="H2972" i="1"/>
  <c r="H2973" i="1"/>
  <c r="G2948" i="14" s="1"/>
  <c r="H2974" i="1"/>
  <c r="H2975" i="1"/>
  <c r="H2976" i="1"/>
  <c r="G2951" i="14" s="1"/>
  <c r="H2977" i="1"/>
  <c r="G2952" i="14" s="1"/>
  <c r="H2978" i="1"/>
  <c r="H2979" i="1"/>
  <c r="H2980" i="1"/>
  <c r="G2955" i="14" s="1"/>
  <c r="H2981" i="1"/>
  <c r="H2982" i="1"/>
  <c r="H2983" i="1"/>
  <c r="G2958" i="14" s="1"/>
  <c r="H2984" i="1"/>
  <c r="G2959" i="14" s="1"/>
  <c r="H2985" i="1"/>
  <c r="H2986" i="1"/>
  <c r="H2987" i="1"/>
  <c r="H2988" i="1"/>
  <c r="H2989" i="1"/>
  <c r="G2964" i="14" s="1"/>
  <c r="H2990" i="1"/>
  <c r="H2991" i="1"/>
  <c r="H2992" i="1"/>
  <c r="G2967" i="14" s="1"/>
  <c r="H2993" i="1"/>
  <c r="H2994" i="1"/>
  <c r="H2995" i="1"/>
  <c r="H2996" i="1"/>
  <c r="G2971" i="14" s="1"/>
  <c r="H2997" i="1"/>
  <c r="G2972" i="14" s="1"/>
  <c r="H2998" i="1"/>
  <c r="H2999" i="1"/>
  <c r="G2974" i="14" s="1"/>
  <c r="H3000" i="1"/>
  <c r="G2975" i="14" s="1"/>
  <c r="H3001" i="1"/>
  <c r="G2976" i="14" s="1"/>
  <c r="H3002" i="1"/>
  <c r="H3003" i="1"/>
  <c r="H3004" i="1"/>
  <c r="H3005" i="1"/>
  <c r="G2980" i="14" s="1"/>
  <c r="H3006" i="1"/>
  <c r="H3007" i="1"/>
  <c r="H3008" i="1"/>
  <c r="H3009" i="1"/>
  <c r="G2984" i="14" s="1"/>
  <c r="H3010" i="1"/>
  <c r="H3011" i="1"/>
  <c r="H3012" i="1"/>
  <c r="G2987" i="14" s="1"/>
  <c r="H3013" i="1"/>
  <c r="H3014" i="1"/>
  <c r="H3015" i="1"/>
  <c r="G2990" i="14" s="1"/>
  <c r="H3016" i="1"/>
  <c r="G2991" i="14" s="1"/>
  <c r="H3017" i="1"/>
  <c r="H3018" i="1"/>
  <c r="H3019" i="1"/>
  <c r="H3020" i="1"/>
  <c r="H3021" i="1"/>
  <c r="G2996" i="14" s="1"/>
  <c r="H3022" i="1"/>
  <c r="H3023" i="1"/>
  <c r="H3024" i="1"/>
  <c r="H3025" i="1"/>
  <c r="H3026" i="1"/>
  <c r="H3027" i="1"/>
  <c r="H3028" i="1"/>
  <c r="G3003" i="14" s="1"/>
  <c r="H3029" i="1"/>
  <c r="G3004" i="14" s="1"/>
  <c r="H3030" i="1"/>
  <c r="H3031" i="1"/>
  <c r="H3032" i="1"/>
  <c r="G3007" i="14" s="1"/>
  <c r="H3033" i="1"/>
  <c r="G3008" i="14" s="1"/>
  <c r="H3034" i="1"/>
  <c r="H3035" i="1"/>
  <c r="H3036" i="1"/>
  <c r="H3037" i="1"/>
  <c r="G3012" i="14" s="1"/>
  <c r="H3038" i="1"/>
  <c r="H3039" i="1"/>
  <c r="H3040" i="1"/>
  <c r="H3041" i="1"/>
  <c r="G3016" i="14" s="1"/>
  <c r="H3042" i="1"/>
  <c r="H3043" i="1"/>
  <c r="H3044" i="1"/>
  <c r="G3019" i="14" s="1"/>
  <c r="H3045" i="1"/>
  <c r="H3046" i="1"/>
  <c r="H3047" i="1"/>
  <c r="G3022" i="14" s="1"/>
  <c r="H3048" i="1"/>
  <c r="G3023" i="14" s="1"/>
  <c r="H3049" i="1"/>
  <c r="H3050" i="1"/>
  <c r="H3051" i="1"/>
  <c r="H3052" i="1"/>
  <c r="H3053" i="1"/>
  <c r="G3028" i="14" s="1"/>
  <c r="H3054" i="1"/>
  <c r="H3055" i="1"/>
  <c r="H3056" i="1"/>
  <c r="G3031" i="14" s="1"/>
  <c r="H3057" i="1"/>
  <c r="H3058" i="1"/>
  <c r="H3059" i="1"/>
  <c r="H3060" i="1"/>
  <c r="G3035" i="14" s="1"/>
  <c r="H3061" i="1"/>
  <c r="G3036" i="14" s="1"/>
  <c r="H3062" i="1"/>
  <c r="H3063" i="1"/>
  <c r="H3064" i="1"/>
  <c r="H3065" i="1"/>
  <c r="G3040" i="14" s="1"/>
  <c r="H3066" i="1"/>
  <c r="H3067" i="1"/>
  <c r="H3068" i="1"/>
  <c r="H3069" i="1"/>
  <c r="G3044" i="14" s="1"/>
  <c r="H3070" i="1"/>
  <c r="H3071" i="1"/>
  <c r="H3072" i="1"/>
  <c r="H3073" i="1"/>
  <c r="G3048" i="14" s="1"/>
  <c r="H3074" i="1"/>
  <c r="H3075" i="1"/>
  <c r="H3076" i="1"/>
  <c r="G3051" i="14" s="1"/>
  <c r="H3077" i="1"/>
  <c r="H3078" i="1"/>
  <c r="H3079" i="1"/>
  <c r="G3054" i="14" s="1"/>
  <c r="H3080" i="1"/>
  <c r="G3055" i="14" s="1"/>
  <c r="H3081" i="1"/>
  <c r="H3082" i="1"/>
  <c r="H3083" i="1"/>
  <c r="H3084" i="1"/>
  <c r="H3085" i="1"/>
  <c r="G3060" i="14" s="1"/>
  <c r="H3086" i="1"/>
  <c r="H3087" i="1"/>
  <c r="H3088" i="1"/>
  <c r="H3089" i="1"/>
  <c r="H3090" i="1"/>
  <c r="H3091" i="1"/>
  <c r="H3092" i="1"/>
  <c r="H3093" i="1"/>
  <c r="G3068" i="14" s="1"/>
  <c r="H3094" i="1"/>
  <c r="H3095" i="1"/>
  <c r="G3070" i="14" s="1"/>
  <c r="H3096" i="1"/>
  <c r="G3071" i="14" s="1"/>
  <c r="H3097" i="1"/>
  <c r="G3072" i="14" s="1"/>
  <c r="H3098" i="1"/>
  <c r="H3099" i="1"/>
  <c r="H3100" i="1"/>
  <c r="H3101" i="1"/>
  <c r="G3076" i="14" s="1"/>
  <c r="H3102" i="1"/>
  <c r="H3103" i="1"/>
  <c r="H3104" i="1"/>
  <c r="H3105" i="1"/>
  <c r="G3080" i="14" s="1"/>
  <c r="H3106" i="1"/>
  <c r="H3107" i="1"/>
  <c r="H3108" i="1"/>
  <c r="G3083" i="14" s="1"/>
  <c r="H3109" i="1"/>
  <c r="H3110" i="1"/>
  <c r="H3111" i="1"/>
  <c r="G3086" i="14" s="1"/>
  <c r="H3112" i="1"/>
  <c r="G3087" i="14" s="1"/>
  <c r="H3113" i="1"/>
  <c r="H3114" i="1"/>
  <c r="H3115" i="1"/>
  <c r="H3116" i="1"/>
  <c r="H3117" i="1"/>
  <c r="G3092" i="14" s="1"/>
  <c r="H3118" i="1"/>
  <c r="H3119" i="1"/>
  <c r="H3120" i="1"/>
  <c r="H3121" i="1"/>
  <c r="H3122" i="1"/>
  <c r="H3123" i="1"/>
  <c r="H3124" i="1"/>
  <c r="G3099" i="14" s="1"/>
  <c r="H3125" i="1"/>
  <c r="G3100" i="14" s="1"/>
  <c r="H3126" i="1"/>
  <c r="H3127" i="1"/>
  <c r="G3102" i="14" s="1"/>
  <c r="H3128" i="1"/>
  <c r="G3103" i="14" s="1"/>
  <c r="H3129" i="1"/>
  <c r="G3104" i="14" s="1"/>
  <c r="H3130" i="1"/>
  <c r="H3131" i="1"/>
  <c r="H3132" i="1"/>
  <c r="H3133" i="1"/>
  <c r="G3108" i="14" s="1"/>
  <c r="H3134" i="1"/>
  <c r="H3135" i="1"/>
  <c r="H3136" i="1"/>
  <c r="G3111" i="14" s="1"/>
  <c r="H3137" i="1"/>
  <c r="G3112" i="14" s="1"/>
  <c r="H3138" i="1"/>
  <c r="H3139" i="1"/>
  <c r="H3140" i="1"/>
  <c r="G3115" i="14" s="1"/>
  <c r="H3141" i="1"/>
  <c r="H3142" i="1"/>
  <c r="H3143" i="1"/>
  <c r="G3118" i="14" s="1"/>
  <c r="H3144" i="1"/>
  <c r="G3119" i="14" s="1"/>
  <c r="H3145" i="1"/>
  <c r="G3120" i="14" s="1"/>
  <c r="H3146" i="1"/>
  <c r="G3121" i="14" s="1"/>
  <c r="H3147" i="1"/>
  <c r="H3148" i="1"/>
  <c r="H3149" i="1"/>
  <c r="G3124" i="14" s="1"/>
  <c r="H3150" i="1"/>
  <c r="H3151" i="1"/>
  <c r="H3152" i="1"/>
  <c r="G3127" i="14" s="1"/>
  <c r="H3153" i="1"/>
  <c r="G3128" i="14" s="1"/>
  <c r="H3154" i="1"/>
  <c r="G3129" i="14" s="1"/>
  <c r="H3155" i="1"/>
  <c r="G3130" i="14" s="1"/>
  <c r="H3156" i="1"/>
  <c r="G3131" i="14" s="1"/>
  <c r="H3157" i="1"/>
  <c r="G3132" i="14" s="1"/>
  <c r="H3158" i="1"/>
  <c r="H3159" i="1"/>
  <c r="G3134" i="14" s="1"/>
  <c r="H3160" i="1"/>
  <c r="G3135" i="14" s="1"/>
  <c r="H3161" i="1"/>
  <c r="G3136" i="14" s="1"/>
  <c r="H3162" i="1"/>
  <c r="G3137" i="14" s="1"/>
  <c r="H3163" i="1"/>
  <c r="H3164" i="1"/>
  <c r="H3165" i="1"/>
  <c r="G3140" i="14" s="1"/>
  <c r="H3166" i="1"/>
  <c r="H3167" i="1"/>
  <c r="H3168" i="1"/>
  <c r="H3169" i="1"/>
  <c r="G3144" i="14" s="1"/>
  <c r="H3170" i="1"/>
  <c r="G3145" i="14" s="1"/>
  <c r="H3171" i="1"/>
  <c r="G3146" i="14" s="1"/>
  <c r="H3172" i="1"/>
  <c r="H3173" i="1"/>
  <c r="G3148" i="14" s="1"/>
  <c r="H3174" i="1"/>
  <c r="H3175" i="1"/>
  <c r="G3150" i="14" s="1"/>
  <c r="H3176" i="1"/>
  <c r="G3151" i="14" s="1"/>
  <c r="H3177" i="1"/>
  <c r="G3152" i="14" s="1"/>
  <c r="H3178" i="1"/>
  <c r="G3153" i="14" s="1"/>
  <c r="H3179" i="1"/>
  <c r="H3180" i="1"/>
  <c r="H3181" i="1"/>
  <c r="G3156" i="14" s="1"/>
  <c r="H3182" i="1"/>
  <c r="H3183" i="1"/>
  <c r="H3184" i="1"/>
  <c r="G3159" i="14" s="1"/>
  <c r="H3185" i="1"/>
  <c r="G3160" i="14" s="1"/>
  <c r="H3186" i="1"/>
  <c r="G3161" i="14" s="1"/>
  <c r="H3187" i="1"/>
  <c r="G3162" i="14" s="1"/>
  <c r="H3188" i="1"/>
  <c r="G3163" i="14" s="1"/>
  <c r="H3189" i="1"/>
  <c r="G3164" i="14" s="1"/>
  <c r="H3190" i="1"/>
  <c r="H3191" i="1"/>
  <c r="G3166" i="14" s="1"/>
  <c r="H3192" i="1"/>
  <c r="G3167" i="14" s="1"/>
  <c r="H3193" i="1"/>
  <c r="G3168" i="14" s="1"/>
  <c r="H3194" i="1"/>
  <c r="G3169" i="14" s="1"/>
  <c r="H3195" i="1"/>
  <c r="H3196" i="1"/>
  <c r="H3197" i="1"/>
  <c r="G3172" i="14" s="1"/>
  <c r="H3198" i="1"/>
  <c r="H3199" i="1"/>
  <c r="H3200" i="1"/>
  <c r="G3175" i="14" s="1"/>
  <c r="H3201" i="1"/>
  <c r="G3176" i="14" s="1"/>
  <c r="H3202" i="1"/>
  <c r="G3177" i="14" s="1"/>
  <c r="H3203" i="1"/>
  <c r="G3178" i="14" s="1"/>
  <c r="H3204" i="1"/>
  <c r="H3205" i="1"/>
  <c r="G3180" i="14" s="1"/>
  <c r="H3206" i="1"/>
  <c r="G3181" i="14" s="1"/>
  <c r="H3207" i="1"/>
  <c r="G3182" i="14" s="1"/>
  <c r="H3208" i="1"/>
  <c r="G3183" i="14" s="1"/>
  <c r="H3209" i="1"/>
  <c r="G3184" i="14" s="1"/>
  <c r="H3210" i="1"/>
  <c r="G3185" i="14" s="1"/>
  <c r="H3211" i="1"/>
  <c r="H3212" i="1"/>
  <c r="H3213" i="1"/>
  <c r="G3188" i="14" s="1"/>
  <c r="H3214" i="1"/>
  <c r="H3215" i="1"/>
  <c r="H3216" i="1"/>
  <c r="G3191" i="14" s="1"/>
  <c r="H3217" i="1"/>
  <c r="G3192" i="14" s="1"/>
  <c r="H3218" i="1"/>
  <c r="H3219" i="1"/>
  <c r="G3194" i="14" s="1"/>
  <c r="H3220" i="1"/>
  <c r="H3221" i="1"/>
  <c r="G3196" i="14" s="1"/>
  <c r="H3222" i="1"/>
  <c r="G3197" i="14" s="1"/>
  <c r="H3223" i="1"/>
  <c r="G3198" i="14" s="1"/>
  <c r="H3224" i="1"/>
  <c r="G3199" i="14" s="1"/>
  <c r="H3225" i="1"/>
  <c r="G3200" i="14" s="1"/>
  <c r="H3226" i="1"/>
  <c r="G3201" i="14" s="1"/>
  <c r="H3227" i="1"/>
  <c r="H3228" i="1"/>
  <c r="H3229" i="1"/>
  <c r="G3204" i="14" s="1"/>
  <c r="H3230" i="1"/>
  <c r="H3231" i="1"/>
  <c r="H3232" i="1"/>
  <c r="H3233" i="1"/>
  <c r="G3208" i="14" s="1"/>
  <c r="H3234" i="1"/>
  <c r="H3235" i="1"/>
  <c r="H3236" i="1"/>
  <c r="G3211" i="14" s="1"/>
  <c r="H3237" i="1"/>
  <c r="G3212" i="14" s="1"/>
  <c r="H3238" i="1"/>
  <c r="G3213" i="14" s="1"/>
  <c r="H3239" i="1"/>
  <c r="G3214" i="14" s="1"/>
  <c r="H3240" i="1"/>
  <c r="G3215" i="14" s="1"/>
  <c r="H3241" i="1"/>
  <c r="G3216" i="14" s="1"/>
  <c r="H3242" i="1"/>
  <c r="G3217" i="14" s="1"/>
  <c r="H3243" i="1"/>
  <c r="H3244" i="1"/>
  <c r="H3245" i="1"/>
  <c r="G3220" i="14" s="1"/>
  <c r="H3246" i="1"/>
  <c r="H3247" i="1"/>
  <c r="H3248" i="1"/>
  <c r="G3223" i="14" s="1"/>
  <c r="H3249" i="1"/>
  <c r="G3224" i="14" s="1"/>
  <c r="H3250" i="1"/>
  <c r="G3225" i="14" s="1"/>
  <c r="H3251" i="1"/>
  <c r="G3226" i="14" s="1"/>
  <c r="H3252" i="1"/>
  <c r="G3227" i="14" s="1"/>
  <c r="H3253" i="1"/>
  <c r="G3228" i="14" s="1"/>
  <c r="H3254" i="1"/>
  <c r="G3229" i="14" s="1"/>
  <c r="H3255" i="1"/>
  <c r="G3230" i="14" s="1"/>
  <c r="H3256" i="1"/>
  <c r="G3231" i="14" s="1"/>
  <c r="H3257" i="1"/>
  <c r="G3232" i="14" s="1"/>
  <c r="H3258" i="1"/>
  <c r="G3233" i="14" s="1"/>
  <c r="H3259" i="1"/>
  <c r="H3260" i="1"/>
  <c r="H3261" i="1"/>
  <c r="G3236" i="14" s="1"/>
  <c r="H3262" i="1"/>
  <c r="H3263" i="1"/>
  <c r="H3264" i="1"/>
  <c r="H3265" i="1"/>
  <c r="G3240" i="14" s="1"/>
  <c r="H3266" i="1"/>
  <c r="G3241" i="14" s="1"/>
  <c r="H3267" i="1"/>
  <c r="G3242" i="14" s="1"/>
  <c r="H3268" i="1"/>
  <c r="G3243" i="14" s="1"/>
  <c r="H3269" i="1"/>
  <c r="G3244" i="14" s="1"/>
  <c r="H3270" i="1"/>
  <c r="H3271" i="1"/>
  <c r="H3272" i="1"/>
  <c r="G3247" i="14" s="1"/>
  <c r="H3273" i="1"/>
  <c r="G3248" i="14" s="1"/>
  <c r="H3274" i="1"/>
  <c r="G3249" i="14" s="1"/>
  <c r="H3275" i="1"/>
  <c r="H3276" i="1"/>
  <c r="H3277" i="1"/>
  <c r="G3252" i="14" s="1"/>
  <c r="H3278" i="1"/>
  <c r="H3279" i="1"/>
  <c r="H3280" i="1"/>
  <c r="G3255" i="14" s="1"/>
  <c r="H3281" i="1"/>
  <c r="G3256" i="14" s="1"/>
  <c r="H3282" i="1"/>
  <c r="G3257" i="14" s="1"/>
  <c r="H3283" i="1"/>
  <c r="G3258" i="14" s="1"/>
  <c r="H3284" i="1"/>
  <c r="H3285" i="1"/>
  <c r="G3260" i="14" s="1"/>
  <c r="H3286" i="1"/>
  <c r="G3261" i="14" s="1"/>
  <c r="H3287" i="1"/>
  <c r="G3262" i="14" s="1"/>
  <c r="H3288" i="1"/>
  <c r="G3263" i="14" s="1"/>
  <c r="H3289" i="1"/>
  <c r="G3264" i="14" s="1"/>
  <c r="H3290" i="1"/>
  <c r="G3265" i="14" s="1"/>
  <c r="H3291" i="1"/>
  <c r="H3292" i="1"/>
  <c r="H3293" i="1"/>
  <c r="G3268" i="14" s="1"/>
  <c r="H3294" i="1"/>
  <c r="H3295" i="1"/>
  <c r="H3296" i="1"/>
  <c r="H3297" i="1"/>
  <c r="G3272" i="14" s="1"/>
  <c r="H3298" i="1"/>
  <c r="G3273" i="14" s="1"/>
  <c r="H3299" i="1"/>
  <c r="G3274" i="14" s="1"/>
  <c r="H3300" i="1"/>
  <c r="H3301" i="1"/>
  <c r="G3276" i="14" s="1"/>
  <c r="H3302" i="1"/>
  <c r="G3277" i="14" s="1"/>
  <c r="H3303" i="1"/>
  <c r="G3278" i="14" s="1"/>
  <c r="H3304" i="1"/>
  <c r="G3279" i="14" s="1"/>
  <c r="H3305" i="1"/>
  <c r="G3280" i="14" s="1"/>
  <c r="H3306" i="1"/>
  <c r="G3281" i="14" s="1"/>
  <c r="H3307" i="1"/>
  <c r="H3308" i="1"/>
  <c r="H3309" i="1"/>
  <c r="G3284" i="14" s="1"/>
  <c r="H3310" i="1"/>
  <c r="H3311" i="1"/>
  <c r="H3312" i="1"/>
  <c r="G3287" i="14" s="1"/>
  <c r="H3313" i="1"/>
  <c r="G3288" i="14" s="1"/>
  <c r="H3314" i="1"/>
  <c r="G3289" i="14" s="1"/>
  <c r="H3315" i="1"/>
  <c r="G3290" i="14" s="1"/>
  <c r="H3316" i="1"/>
  <c r="G3291" i="14" s="1"/>
  <c r="H3317" i="1"/>
  <c r="G3292" i="14" s="1"/>
  <c r="H3318" i="1"/>
  <c r="H3319" i="1"/>
  <c r="G3294" i="14" s="1"/>
  <c r="H3320" i="1"/>
  <c r="G3295" i="14" s="1"/>
  <c r="H3321" i="1"/>
  <c r="G3296" i="14" s="1"/>
  <c r="H3322" i="1"/>
  <c r="G3297" i="14" s="1"/>
  <c r="H3323" i="1"/>
  <c r="H3324" i="1"/>
  <c r="H3325" i="1"/>
  <c r="G3300" i="14" s="1"/>
  <c r="H3326" i="1"/>
  <c r="H3327" i="1"/>
  <c r="H3328" i="1"/>
  <c r="H3329" i="1"/>
  <c r="G3304" i="14" s="1"/>
  <c r="H3330" i="1"/>
  <c r="H3331" i="1"/>
  <c r="G3306" i="14" s="1"/>
  <c r="H3332" i="1"/>
  <c r="G3307" i="14" s="1"/>
  <c r="H3333" i="1"/>
  <c r="G3308" i="14" s="1"/>
  <c r="H3334" i="1"/>
  <c r="G3309" i="14" s="1"/>
  <c r="H3335" i="1"/>
  <c r="H3336" i="1"/>
  <c r="G3311" i="14" s="1"/>
  <c r="H3337" i="1"/>
  <c r="G3312" i="14" s="1"/>
  <c r="H3338" i="1"/>
  <c r="G3313" i="14" s="1"/>
  <c r="H3339" i="1"/>
  <c r="H3340" i="1"/>
  <c r="H3341" i="1"/>
  <c r="G3316" i="14" s="1"/>
  <c r="H3342" i="1"/>
  <c r="H3343" i="1"/>
  <c r="H3344" i="1"/>
  <c r="H3345" i="1"/>
  <c r="G3320" i="14" s="1"/>
  <c r="H3346" i="1"/>
  <c r="G3321" i="14" s="1"/>
  <c r="H3347" i="1"/>
  <c r="G3322" i="14" s="1"/>
  <c r="H3348" i="1"/>
  <c r="G3323" i="14" s="1"/>
  <c r="H3349" i="1"/>
  <c r="G3324" i="14" s="1"/>
  <c r="H3350" i="1"/>
  <c r="G3325" i="14" s="1"/>
  <c r="H3351" i="1"/>
  <c r="G3326" i="14" s="1"/>
  <c r="H3352" i="1"/>
  <c r="G3327" i="14" s="1"/>
  <c r="H3353" i="1"/>
  <c r="G3328" i="14" s="1"/>
  <c r="H3354" i="1"/>
  <c r="G3329" i="14" s="1"/>
  <c r="H3355" i="1"/>
  <c r="H3356" i="1"/>
  <c r="H3357" i="1"/>
  <c r="G3332" i="14" s="1"/>
  <c r="H3358" i="1"/>
  <c r="H3359" i="1"/>
  <c r="H3360" i="1"/>
  <c r="G3335" i="14" s="1"/>
  <c r="H3361" i="1"/>
  <c r="G3336" i="14" s="1"/>
  <c r="H3362" i="1"/>
  <c r="G3337" i="14" s="1"/>
  <c r="H3363" i="1"/>
  <c r="G3338" i="14" s="1"/>
  <c r="H3364" i="1"/>
  <c r="H3365" i="1"/>
  <c r="G3340" i="14" s="1"/>
  <c r="H3366" i="1"/>
  <c r="H3367" i="1"/>
  <c r="G3342" i="14" s="1"/>
  <c r="H3368" i="1"/>
  <c r="G3343" i="14" s="1"/>
  <c r="H3369" i="1"/>
  <c r="G3344" i="14" s="1"/>
  <c r="H3370" i="1"/>
  <c r="G3345" i="14" s="1"/>
  <c r="H3371" i="1"/>
  <c r="H3372" i="1"/>
  <c r="H3373" i="1"/>
  <c r="G3348" i="14" s="1"/>
  <c r="H3374" i="1"/>
  <c r="H3375" i="1"/>
  <c r="H3376" i="1"/>
  <c r="G3351" i="14" s="1"/>
  <c r="H3377" i="1"/>
  <c r="G3352" i="14" s="1"/>
  <c r="H3378" i="1"/>
  <c r="G3353" i="14" s="1"/>
  <c r="H3379" i="1"/>
  <c r="G3354" i="14" s="1"/>
  <c r="H3380" i="1"/>
  <c r="G3355" i="14" s="1"/>
  <c r="H3381" i="1"/>
  <c r="G3356" i="14" s="1"/>
  <c r="H3382" i="1"/>
  <c r="G3357" i="14" s="1"/>
  <c r="H3383" i="1"/>
  <c r="G3358" i="14" s="1"/>
  <c r="H3384" i="1"/>
  <c r="G3359" i="14" s="1"/>
  <c r="H3385" i="1"/>
  <c r="G3360" i="14" s="1"/>
  <c r="H3386" i="1"/>
  <c r="G3361" i="14" s="1"/>
  <c r="H3387" i="1"/>
  <c r="H3388" i="1"/>
  <c r="H3389" i="1"/>
  <c r="G3364" i="14" s="1"/>
  <c r="H3390" i="1"/>
  <c r="H3391" i="1"/>
  <c r="H3392" i="1"/>
  <c r="H3393" i="1"/>
  <c r="G3368" i="14" s="1"/>
  <c r="H3394" i="1"/>
  <c r="G3369" i="14" s="1"/>
  <c r="H3395" i="1"/>
  <c r="G3370" i="14" s="1"/>
  <c r="H3396" i="1"/>
  <c r="G3371" i="14" s="1"/>
  <c r="H3397" i="1"/>
  <c r="G3372" i="14" s="1"/>
  <c r="H3398" i="1"/>
  <c r="G3373" i="14" s="1"/>
  <c r="H3399" i="1"/>
  <c r="H3400" i="1"/>
  <c r="G3375" i="14" s="1"/>
  <c r="H3401" i="1"/>
  <c r="G3376" i="14" s="1"/>
  <c r="H3402" i="1"/>
  <c r="G3377" i="14" s="1"/>
  <c r="H3403" i="1"/>
  <c r="H3404" i="1"/>
  <c r="H3405" i="1"/>
  <c r="G3380" i="14" s="1"/>
  <c r="H3406" i="1"/>
  <c r="H3407" i="1"/>
  <c r="H3408" i="1"/>
  <c r="G3383" i="14" s="1"/>
  <c r="H3409" i="1"/>
  <c r="G3384" i="14" s="1"/>
  <c r="H3410" i="1"/>
  <c r="H3411" i="1"/>
  <c r="G3386" i="14" s="1"/>
  <c r="H3412" i="1"/>
  <c r="H3413" i="1"/>
  <c r="G3388" i="14" s="1"/>
  <c r="H3414" i="1"/>
  <c r="H3415" i="1"/>
  <c r="G3390" i="14" s="1"/>
  <c r="H3416" i="1"/>
  <c r="G3391" i="14" s="1"/>
  <c r="H3417" i="1"/>
  <c r="G3392" i="14" s="1"/>
  <c r="H3418" i="1"/>
  <c r="G3393" i="14" s="1"/>
  <c r="H3419" i="1"/>
  <c r="H3420" i="1"/>
  <c r="H3421" i="1"/>
  <c r="G3396" i="14" s="1"/>
  <c r="H3422" i="1"/>
  <c r="H3423" i="1"/>
  <c r="H3424" i="1"/>
  <c r="G3399" i="14" s="1"/>
  <c r="H3425" i="1"/>
  <c r="G3400" i="14" s="1"/>
  <c r="H3426" i="1"/>
  <c r="G3401" i="14" s="1"/>
  <c r="H3427" i="1"/>
  <c r="G3402" i="14" s="1"/>
  <c r="H3428" i="1"/>
  <c r="G3403" i="14" s="1"/>
  <c r="H3429" i="1"/>
  <c r="G3404" i="14" s="1"/>
  <c r="H3430" i="1"/>
  <c r="H3431" i="1"/>
  <c r="G3406" i="14" s="1"/>
  <c r="H3432" i="1"/>
  <c r="G3407" i="14" s="1"/>
  <c r="H3433" i="1"/>
  <c r="G3408" i="14" s="1"/>
  <c r="H3434" i="1"/>
  <c r="G3409" i="14" s="1"/>
  <c r="H3435" i="1"/>
  <c r="H3436" i="1"/>
  <c r="H3437" i="1"/>
  <c r="G3412" i="14" s="1"/>
  <c r="H3438" i="1"/>
  <c r="H3439" i="1"/>
  <c r="H3440" i="1"/>
  <c r="G3415" i="14" s="1"/>
  <c r="H3441" i="1"/>
  <c r="G3416" i="14" s="1"/>
  <c r="H3442" i="1"/>
  <c r="G3417" i="14" s="1"/>
  <c r="H3443" i="1"/>
  <c r="G3418" i="14" s="1"/>
  <c r="H3444" i="1"/>
  <c r="G3419" i="14" s="1"/>
  <c r="H3445" i="1"/>
  <c r="G3420" i="14" s="1"/>
  <c r="H3446" i="1"/>
  <c r="I3446" i="1" s="1"/>
  <c r="D3410" i="13" s="1"/>
  <c r="H3447" i="1"/>
  <c r="G3422" i="14" s="1"/>
  <c r="H3448" i="1"/>
  <c r="G3423" i="14" s="1"/>
  <c r="H3449" i="1"/>
  <c r="G3424" i="14" s="1"/>
  <c r="H3450" i="1"/>
  <c r="G3425" i="14" s="1"/>
  <c r="H3451" i="1"/>
  <c r="H3452" i="1"/>
  <c r="H3453" i="1"/>
  <c r="G3428" i="14" s="1"/>
  <c r="H3454" i="1"/>
  <c r="H3455" i="1"/>
  <c r="H3456" i="1"/>
  <c r="H3457" i="1"/>
  <c r="G3432" i="14" s="1"/>
  <c r="H3458" i="1"/>
  <c r="G3433" i="14" s="1"/>
  <c r="H3459" i="1"/>
  <c r="G3434" i="14" s="1"/>
  <c r="H3460" i="1"/>
  <c r="G3435" i="14" s="1"/>
  <c r="H3461" i="1"/>
  <c r="G3436" i="14" s="1"/>
  <c r="H3462" i="1"/>
  <c r="G3437" i="14" s="1"/>
  <c r="H3463" i="1"/>
  <c r="G3438" i="14" s="1"/>
  <c r="H3464" i="1"/>
  <c r="G3439" i="14" s="1"/>
  <c r="H3465" i="1"/>
  <c r="G3440" i="14" s="1"/>
  <c r="H3466" i="1"/>
  <c r="G3441" i="14" s="1"/>
  <c r="H3467" i="1"/>
  <c r="H3468" i="1"/>
  <c r="H3469" i="1"/>
  <c r="G3444" i="14" s="1"/>
  <c r="H3470" i="1"/>
  <c r="H3471" i="1"/>
  <c r="H3472" i="1"/>
  <c r="G3447" i="14" s="1"/>
  <c r="H3473" i="1"/>
  <c r="G3448" i="14" s="1"/>
  <c r="H3474" i="1"/>
  <c r="G3449" i="14" s="1"/>
  <c r="H3475" i="1"/>
  <c r="G3450" i="14" s="1"/>
  <c r="H3476" i="1"/>
  <c r="G3451" i="14" s="1"/>
  <c r="H3477" i="1"/>
  <c r="G3452" i="14" s="1"/>
  <c r="H3478" i="1"/>
  <c r="H3479" i="1"/>
  <c r="G3454" i="14" s="1"/>
  <c r="H3480" i="1"/>
  <c r="G3455" i="14" s="1"/>
  <c r="H3481" i="1"/>
  <c r="G3456" i="14" s="1"/>
  <c r="H3482" i="1"/>
  <c r="G3457" i="14" s="1"/>
  <c r="H3483" i="1"/>
  <c r="H3484" i="1"/>
  <c r="H3485" i="1"/>
  <c r="G3460" i="14" s="1"/>
  <c r="H3486" i="1"/>
  <c r="H3487" i="1"/>
  <c r="H3488" i="1"/>
  <c r="H3489" i="1"/>
  <c r="G3464" i="14" s="1"/>
  <c r="H3490" i="1"/>
  <c r="G3465" i="14" s="1"/>
  <c r="H3491" i="1"/>
  <c r="G3466" i="14" s="1"/>
  <c r="H3492" i="1"/>
  <c r="H3493" i="1"/>
  <c r="G3468" i="14" s="1"/>
  <c r="H3494" i="1"/>
  <c r="H3495" i="1"/>
  <c r="H3496" i="1"/>
  <c r="G3471" i="14" s="1"/>
  <c r="H3497" i="1"/>
  <c r="G3472" i="14" s="1"/>
  <c r="H3498" i="1"/>
  <c r="G3473" i="14" s="1"/>
  <c r="H3499" i="1"/>
  <c r="H3500" i="1"/>
  <c r="H3501" i="1"/>
  <c r="G3476" i="14" s="1"/>
  <c r="H3502" i="1"/>
  <c r="H3503" i="1"/>
  <c r="H3504" i="1"/>
  <c r="G3479" i="14" s="1"/>
  <c r="H3505" i="1"/>
  <c r="G3480" i="14" s="1"/>
  <c r="H3506" i="1"/>
  <c r="G3481" i="14" s="1"/>
  <c r="H3507" i="1"/>
  <c r="G3482" i="14" s="1"/>
  <c r="H3508" i="1"/>
  <c r="G3483" i="14" s="1"/>
  <c r="H3509" i="1"/>
  <c r="G3484" i="14" s="1"/>
  <c r="H3510" i="1"/>
  <c r="G3485" i="14" s="1"/>
  <c r="H3511" i="1"/>
  <c r="G3486" i="14" s="1"/>
  <c r="H3512" i="1"/>
  <c r="G3487" i="14" s="1"/>
  <c r="H3513" i="1"/>
  <c r="G3488" i="14" s="1"/>
  <c r="H3514" i="1"/>
  <c r="G3489" i="14" s="1"/>
  <c r="H3515" i="1"/>
  <c r="H3516" i="1"/>
  <c r="H3517" i="1"/>
  <c r="G3492" i="14" s="1"/>
  <c r="H3518" i="1"/>
  <c r="H3519" i="1"/>
  <c r="H3520" i="1"/>
  <c r="H3521" i="1"/>
  <c r="G3496" i="14" s="1"/>
  <c r="H3522" i="1"/>
  <c r="G3497" i="14" s="1"/>
  <c r="H3523" i="1"/>
  <c r="G3498" i="14" s="1"/>
  <c r="H3524" i="1"/>
  <c r="G3499" i="14" s="1"/>
  <c r="H3525" i="1"/>
  <c r="G3500" i="14" s="1"/>
  <c r="H3526" i="1"/>
  <c r="H3527" i="1"/>
  <c r="G3502" i="14" s="1"/>
  <c r="H3528" i="1"/>
  <c r="G3503" i="14" s="1"/>
  <c r="H3529" i="1"/>
  <c r="G3504" i="14" s="1"/>
  <c r="H3530" i="1"/>
  <c r="G3505" i="14" s="1"/>
  <c r="H3531" i="1"/>
  <c r="H3532" i="1"/>
  <c r="H3533" i="1"/>
  <c r="G3508" i="14" s="1"/>
  <c r="H3534" i="1"/>
  <c r="H3535" i="1"/>
  <c r="H3536" i="1"/>
  <c r="H3537" i="1"/>
  <c r="G3512" i="14" s="1"/>
  <c r="H3538" i="1"/>
  <c r="G3513" i="14" s="1"/>
  <c r="H3539" i="1"/>
  <c r="G3514" i="14" s="1"/>
  <c r="H3540" i="1"/>
  <c r="G3515" i="14" s="1"/>
  <c r="H3541" i="1"/>
  <c r="G3516" i="14" s="1"/>
  <c r="H3542" i="1"/>
  <c r="G3517" i="14" s="1"/>
  <c r="H3543" i="1"/>
  <c r="G3518" i="14" s="1"/>
  <c r="H3544" i="1"/>
  <c r="G3519" i="14" s="1"/>
  <c r="H3545" i="1"/>
  <c r="G3520" i="14" s="1"/>
  <c r="H3546" i="1"/>
  <c r="G3521" i="14" s="1"/>
  <c r="H3547" i="1"/>
  <c r="H3548" i="1"/>
  <c r="H3549" i="1"/>
  <c r="G3524" i="14" s="1"/>
  <c r="H3550" i="1"/>
  <c r="H3551" i="1"/>
  <c r="H3552" i="1"/>
  <c r="H3553" i="1"/>
  <c r="G3528" i="14" s="1"/>
  <c r="H3554" i="1"/>
  <c r="G3529" i="14" s="1"/>
  <c r="H3555" i="1"/>
  <c r="G3530" i="14" s="1"/>
  <c r="H3556" i="1"/>
  <c r="G3531" i="14" s="1"/>
  <c r="H3557" i="1"/>
  <c r="G3532" i="14" s="1"/>
  <c r="H3558" i="1"/>
  <c r="H3559" i="1"/>
  <c r="G3534" i="14" s="1"/>
  <c r="H3560" i="1"/>
  <c r="G3535" i="14" s="1"/>
  <c r="H3561" i="1"/>
  <c r="G3536" i="14" s="1"/>
  <c r="H3562" i="1"/>
  <c r="G3537" i="14" s="1"/>
  <c r="H3563" i="1"/>
  <c r="H3564" i="1"/>
  <c r="H3565" i="1"/>
  <c r="G3540" i="14" s="1"/>
  <c r="H3566" i="1"/>
  <c r="H3567" i="1"/>
  <c r="H3568" i="1"/>
  <c r="G3543" i="14" s="1"/>
  <c r="H3569" i="1"/>
  <c r="G3544" i="14" s="1"/>
  <c r="H3570" i="1"/>
  <c r="G3545" i="14" s="1"/>
  <c r="H3571" i="1"/>
  <c r="G3546" i="14" s="1"/>
  <c r="H3572" i="1"/>
  <c r="G3547" i="14" s="1"/>
  <c r="H3573" i="1"/>
  <c r="G3548" i="14" s="1"/>
  <c r="H3574" i="1"/>
  <c r="H3575" i="1"/>
  <c r="G3550" i="14" s="1"/>
  <c r="H3576" i="1"/>
  <c r="G3551" i="14" s="1"/>
  <c r="H3577" i="1"/>
  <c r="G3552" i="14" s="1"/>
  <c r="H3578" i="1"/>
  <c r="G3553" i="14" s="1"/>
  <c r="H3579" i="1"/>
  <c r="H3580" i="1"/>
  <c r="H3581" i="1"/>
  <c r="G3556" i="14" s="1"/>
  <c r="H3582" i="1"/>
  <c r="H3583" i="1"/>
  <c r="H3584" i="1"/>
  <c r="G3559" i="14" s="1"/>
  <c r="H3585" i="1"/>
  <c r="G3560" i="14" s="1"/>
  <c r="H3586" i="1"/>
  <c r="H3587" i="1"/>
  <c r="H3588" i="1"/>
  <c r="H3589" i="1"/>
  <c r="G3564" i="14" s="1"/>
  <c r="H3590" i="1"/>
  <c r="G3565" i="14" s="1"/>
  <c r="H3591" i="1"/>
  <c r="H3592" i="1"/>
  <c r="G3567" i="14" s="1"/>
  <c r="H3593" i="1"/>
  <c r="G3568" i="14" s="1"/>
  <c r="H3594" i="1"/>
  <c r="G3569" i="14" s="1"/>
  <c r="H3595" i="1"/>
  <c r="H3596" i="1"/>
  <c r="H3597" i="1"/>
  <c r="G3572" i="14" s="1"/>
  <c r="H3598" i="1"/>
  <c r="H3599" i="1"/>
  <c r="H3600" i="1"/>
  <c r="H3601" i="1"/>
  <c r="G3576" i="14" s="1"/>
  <c r="H3602" i="1"/>
  <c r="G3577" i="14" s="1"/>
  <c r="H3603" i="1"/>
  <c r="G3578" i="14" s="1"/>
  <c r="H3604" i="1"/>
  <c r="G3579" i="14" s="1"/>
  <c r="H3605" i="1"/>
  <c r="G3580" i="14" s="1"/>
  <c r="H3606" i="1"/>
  <c r="G3581" i="14" s="1"/>
  <c r="H3607" i="1"/>
  <c r="H3608" i="1"/>
  <c r="G3583" i="14" s="1"/>
  <c r="H3609" i="1"/>
  <c r="G3584" i="14" s="1"/>
  <c r="H3610" i="1"/>
  <c r="G3585" i="14" s="1"/>
  <c r="H3611" i="1"/>
  <c r="H3612" i="1"/>
  <c r="H3613" i="1"/>
  <c r="G3588" i="14" s="1"/>
  <c r="H3614" i="1"/>
  <c r="H3615" i="1"/>
  <c r="H3616" i="1"/>
  <c r="G3591" i="14" s="1"/>
  <c r="H3617" i="1"/>
  <c r="G3592" i="14" s="1"/>
  <c r="H3618" i="1"/>
  <c r="G3593" i="14" s="1"/>
  <c r="H3619" i="1"/>
  <c r="G3594" i="14" s="1"/>
  <c r="H3620" i="1"/>
  <c r="G3595" i="14" s="1"/>
  <c r="H3621" i="1"/>
  <c r="G3596" i="14" s="1"/>
  <c r="H3622" i="1"/>
  <c r="H3623" i="1"/>
  <c r="G3598" i="14" s="1"/>
  <c r="H3624" i="1"/>
  <c r="G3599" i="14" s="1"/>
  <c r="H3625" i="1"/>
  <c r="G3600" i="14" s="1"/>
  <c r="H3626" i="1"/>
  <c r="G3601" i="14" s="1"/>
  <c r="H3627" i="1"/>
  <c r="H3628" i="1"/>
  <c r="H3629" i="1"/>
  <c r="G3604" i="14" s="1"/>
  <c r="H3630" i="1"/>
  <c r="H3631" i="1"/>
  <c r="H3632" i="1"/>
  <c r="G3607" i="14" s="1"/>
  <c r="H3633" i="1"/>
  <c r="G3608" i="14" s="1"/>
  <c r="H3634" i="1"/>
  <c r="G3609" i="14" s="1"/>
  <c r="H3635" i="1"/>
  <c r="G3610" i="14" s="1"/>
  <c r="H3636" i="1"/>
  <c r="G3611" i="14" s="1"/>
  <c r="H3637" i="1"/>
  <c r="G3612" i="14" s="1"/>
  <c r="H3638" i="1"/>
  <c r="H3639" i="1"/>
  <c r="G3614" i="14" s="1"/>
  <c r="H3640" i="1"/>
  <c r="G3615" i="14" s="1"/>
  <c r="H3641" i="1"/>
  <c r="G3616" i="14" s="1"/>
  <c r="H3642" i="1"/>
  <c r="G3617" i="14" s="1"/>
  <c r="H3643" i="1"/>
  <c r="H3644" i="1"/>
  <c r="H3645" i="1"/>
  <c r="G3620" i="14" s="1"/>
  <c r="H3646" i="1"/>
  <c r="H3647" i="1"/>
  <c r="H3648" i="1"/>
  <c r="H3649" i="1"/>
  <c r="G3624" i="14" s="1"/>
  <c r="H3650" i="1"/>
  <c r="G3625" i="14" s="1"/>
  <c r="H3651" i="1"/>
  <c r="G3626" i="14" s="1"/>
  <c r="H3652" i="1"/>
  <c r="G3627" i="14" s="1"/>
  <c r="H3653" i="1"/>
  <c r="G3628" i="14" s="1"/>
  <c r="H3654" i="1"/>
  <c r="G3629" i="14" s="1"/>
  <c r="H3655" i="1"/>
  <c r="G3630" i="14" s="1"/>
  <c r="H3656" i="1"/>
  <c r="G3631" i="14" s="1"/>
  <c r="H3657" i="1"/>
  <c r="G3632" i="14" s="1"/>
  <c r="H3658" i="1"/>
  <c r="G3633" i="14" s="1"/>
  <c r="H3659" i="1"/>
  <c r="H3660" i="1"/>
  <c r="H3661" i="1"/>
  <c r="G3636" i="14" s="1"/>
  <c r="H3662" i="1"/>
  <c r="H3663" i="1"/>
  <c r="H3664" i="1"/>
  <c r="H3665" i="1"/>
  <c r="G3640" i="14" s="1"/>
  <c r="H3666" i="1"/>
  <c r="G3641" i="14" s="1"/>
  <c r="H3667" i="1"/>
  <c r="G3642" i="14" s="1"/>
  <c r="H3668" i="1"/>
  <c r="G3643" i="14" s="1"/>
  <c r="H3669" i="1"/>
  <c r="G3644" i="14" s="1"/>
  <c r="H3670" i="1"/>
  <c r="H3671" i="1"/>
  <c r="H3672" i="1"/>
  <c r="G3647" i="14" s="1"/>
  <c r="H3673" i="1"/>
  <c r="G3648" i="14" s="1"/>
  <c r="H3674" i="1"/>
  <c r="G3649" i="14" s="1"/>
  <c r="H3675" i="1"/>
  <c r="H3676" i="1"/>
  <c r="H3677" i="1"/>
  <c r="G3652" i="14" s="1"/>
  <c r="H3678" i="1"/>
  <c r="H3679" i="1"/>
  <c r="H3680" i="1"/>
  <c r="G3655" i="14" s="1"/>
  <c r="H3681" i="1"/>
  <c r="G3656" i="14" s="1"/>
  <c r="H3682" i="1"/>
  <c r="G3657" i="14" s="1"/>
  <c r="H3683" i="1"/>
  <c r="G3658" i="14" s="1"/>
  <c r="H3684" i="1"/>
  <c r="G3659" i="14" s="1"/>
  <c r="H3685" i="1"/>
  <c r="G3660" i="14" s="1"/>
  <c r="H3686" i="1"/>
  <c r="H3687" i="1"/>
  <c r="G3662" i="14" s="1"/>
  <c r="H3688" i="1"/>
  <c r="G3663" i="14" s="1"/>
  <c r="H3689" i="1"/>
  <c r="G3664" i="14" s="1"/>
  <c r="H3690" i="1"/>
  <c r="G3665" i="14" s="1"/>
  <c r="H3691" i="1"/>
  <c r="H3692" i="1"/>
  <c r="H3693" i="1"/>
  <c r="G3668" i="14" s="1"/>
  <c r="H3694" i="1"/>
  <c r="H3695" i="1"/>
  <c r="H3696" i="1"/>
  <c r="H3697" i="1"/>
  <c r="G3672" i="14" s="1"/>
  <c r="H3698" i="1"/>
  <c r="G3673" i="14" s="1"/>
  <c r="H3699" i="1"/>
  <c r="G3674" i="14" s="1"/>
  <c r="H3700" i="1"/>
  <c r="G3675" i="14" s="1"/>
  <c r="H3701" i="1"/>
  <c r="G3676" i="14" s="1"/>
  <c r="H3702" i="1"/>
  <c r="H3703" i="1"/>
  <c r="G3678" i="14" s="1"/>
  <c r="H3704" i="1"/>
  <c r="G3679" i="14" s="1"/>
  <c r="H3705" i="1"/>
  <c r="G3680" i="14" s="1"/>
  <c r="H3706" i="1"/>
  <c r="G3681" i="14" s="1"/>
  <c r="H3707" i="1"/>
  <c r="H3708" i="1"/>
  <c r="H3709" i="1"/>
  <c r="G3684" i="14" s="1"/>
  <c r="H3710" i="1"/>
  <c r="H3711" i="1"/>
  <c r="H3712" i="1"/>
  <c r="G3687" i="14" s="1"/>
  <c r="H3713" i="1"/>
  <c r="G3688" i="14" s="1"/>
  <c r="H3714" i="1"/>
  <c r="G3689" i="14" s="1"/>
  <c r="H3715" i="1"/>
  <c r="G3690" i="14" s="1"/>
  <c r="H3716" i="1"/>
  <c r="G3691" i="14" s="1"/>
  <c r="H3717" i="1"/>
  <c r="G3692" i="14" s="1"/>
  <c r="H3718" i="1"/>
  <c r="G3693" i="14" s="1"/>
  <c r="H3719" i="1"/>
  <c r="G3694" i="14" s="1"/>
  <c r="H3720" i="1"/>
  <c r="G3695" i="14" s="1"/>
  <c r="H3721" i="1"/>
  <c r="G3696" i="14" s="1"/>
  <c r="H3722" i="1"/>
  <c r="G3697" i="14" s="1"/>
  <c r="H3723" i="1"/>
  <c r="H3724" i="1"/>
  <c r="H3725" i="1"/>
  <c r="G3700" i="14" s="1"/>
  <c r="H3726" i="1"/>
  <c r="H3727" i="1"/>
  <c r="H3728" i="1"/>
  <c r="G3703" i="14" s="1"/>
  <c r="H3729" i="1"/>
  <c r="G3704" i="14" s="1"/>
  <c r="H3730" i="1"/>
  <c r="G3705" i="14" s="1"/>
  <c r="H3731" i="1"/>
  <c r="G3706" i="14" s="1"/>
  <c r="H3732" i="1"/>
  <c r="G3707" i="14" s="1"/>
  <c r="H3733" i="1"/>
  <c r="G3708" i="14" s="1"/>
  <c r="H3734" i="1"/>
  <c r="H3735" i="1"/>
  <c r="G3710" i="14" s="1"/>
  <c r="H3736" i="1"/>
  <c r="G3711" i="14" s="1"/>
  <c r="H3737" i="1"/>
  <c r="G3712" i="14" s="1"/>
  <c r="H3738" i="1"/>
  <c r="G3713" i="14" s="1"/>
  <c r="H3739" i="1"/>
  <c r="H3740" i="1"/>
  <c r="H3741" i="1"/>
  <c r="G3716" i="14" s="1"/>
  <c r="H3742" i="1"/>
  <c r="H3743" i="1"/>
  <c r="H3744" i="1"/>
  <c r="H3745" i="1"/>
  <c r="G3720" i="14" s="1"/>
  <c r="H3746" i="1"/>
  <c r="G3721" i="14" s="1"/>
  <c r="H3747" i="1"/>
  <c r="G3722" i="14" s="1"/>
  <c r="H3748" i="1"/>
  <c r="G3723" i="14" s="1"/>
  <c r="H3749" i="1"/>
  <c r="G3724" i="14" s="1"/>
  <c r="H3750" i="1"/>
  <c r="H3751" i="1"/>
  <c r="G3726" i="14" s="1"/>
  <c r="H3752" i="1"/>
  <c r="G3727" i="14" s="1"/>
  <c r="H3753" i="1"/>
  <c r="G3728" i="14" s="1"/>
  <c r="H3754" i="1"/>
  <c r="G3729" i="14" s="1"/>
  <c r="H3755" i="1"/>
  <c r="H3756" i="1"/>
  <c r="H3757" i="1"/>
  <c r="G3732" i="14" s="1"/>
  <c r="H3758" i="1"/>
  <c r="H3759" i="1"/>
  <c r="H3760" i="1"/>
  <c r="G3735" i="14" s="1"/>
  <c r="H3761" i="1"/>
  <c r="G3736" i="14" s="1"/>
  <c r="H3762" i="1"/>
  <c r="G3737" i="14" s="1"/>
  <c r="H3763" i="1"/>
  <c r="G3738" i="14" s="1"/>
  <c r="H3764" i="1"/>
  <c r="G3739" i="14" s="1"/>
  <c r="H3765" i="1"/>
  <c r="G3740" i="14" s="1"/>
  <c r="H3766" i="1"/>
  <c r="H3767" i="1"/>
  <c r="G3742" i="14" s="1"/>
  <c r="H3768" i="1"/>
  <c r="G3743" i="14" s="1"/>
  <c r="H3769" i="1"/>
  <c r="G3744" i="14" s="1"/>
  <c r="H3770" i="1"/>
  <c r="G3745" i="14" s="1"/>
  <c r="H3771" i="1"/>
  <c r="H3772" i="1"/>
  <c r="H3773" i="1"/>
  <c r="G3748" i="14" s="1"/>
  <c r="H3774" i="1"/>
  <c r="H3775" i="1"/>
  <c r="H3776" i="1"/>
  <c r="H3777" i="1"/>
  <c r="G3752" i="14" s="1"/>
  <c r="H3778" i="1"/>
  <c r="G3753" i="14" s="1"/>
  <c r="H3779" i="1"/>
  <c r="G3754" i="14" s="1"/>
  <c r="H3780" i="1"/>
  <c r="G3755" i="14" s="1"/>
  <c r="H3781" i="1"/>
  <c r="G3756" i="14" s="1"/>
  <c r="H3782" i="1"/>
  <c r="H3783" i="1"/>
  <c r="G3758" i="14" s="1"/>
  <c r="H3784" i="1"/>
  <c r="G3759" i="14" s="1"/>
  <c r="H3785" i="1"/>
  <c r="G3760" i="14" s="1"/>
  <c r="H3786" i="1"/>
  <c r="G3761" i="14" s="1"/>
  <c r="H3787" i="1"/>
  <c r="H3788" i="1"/>
  <c r="H3789" i="1"/>
  <c r="G3764" i="14" s="1"/>
  <c r="H3790" i="1"/>
  <c r="H3791" i="1"/>
  <c r="H3792" i="1"/>
  <c r="G3767" i="14" s="1"/>
  <c r="H3793" i="1"/>
  <c r="G3768" i="14" s="1"/>
  <c r="H3794" i="1"/>
  <c r="G3769" i="14" s="1"/>
  <c r="H3795" i="1"/>
  <c r="G3770" i="14" s="1"/>
  <c r="H3796" i="1"/>
  <c r="G3771" i="14" s="1"/>
  <c r="H3797" i="1"/>
  <c r="G3772" i="14" s="1"/>
  <c r="H3798" i="1"/>
  <c r="G3773" i="14" s="1"/>
  <c r="H3799" i="1"/>
  <c r="H3800" i="1"/>
  <c r="H3801" i="1"/>
  <c r="G3776" i="14" s="1"/>
  <c r="H3802" i="1"/>
  <c r="G3777" i="14" s="1"/>
  <c r="H3803" i="1"/>
  <c r="H3804" i="1"/>
  <c r="H3805" i="1"/>
  <c r="G3780" i="14" s="1"/>
  <c r="H3806" i="1"/>
  <c r="H3807" i="1"/>
  <c r="H3808" i="1"/>
  <c r="G3783" i="14" s="1"/>
  <c r="H3809" i="1"/>
  <c r="G3784" i="14" s="1"/>
  <c r="H3810" i="1"/>
  <c r="G3785" i="14" s="1"/>
  <c r="H3811" i="1"/>
  <c r="G3786" i="14" s="1"/>
  <c r="H3812" i="1"/>
  <c r="G3787" i="14" s="1"/>
  <c r="H3813" i="1"/>
  <c r="G3788" i="14" s="1"/>
  <c r="H3814" i="1"/>
  <c r="H3815" i="1"/>
  <c r="G3790" i="14" s="1"/>
  <c r="H3816" i="1"/>
  <c r="G3791" i="14" s="1"/>
  <c r="H3817" i="1"/>
  <c r="G3792" i="14" s="1"/>
  <c r="H3818" i="1"/>
  <c r="G3793" i="14" s="1"/>
  <c r="H3819" i="1"/>
  <c r="H3820" i="1"/>
  <c r="H3821" i="1"/>
  <c r="G3796" i="14" s="1"/>
  <c r="H3822" i="1"/>
  <c r="H3823" i="1"/>
  <c r="H3824" i="1"/>
  <c r="G3799" i="14" s="1"/>
  <c r="H3825" i="1"/>
  <c r="G3800" i="14" s="1"/>
  <c r="H3826" i="1"/>
  <c r="G3801" i="14" s="1"/>
  <c r="H3827" i="1"/>
  <c r="G3802" i="14" s="1"/>
  <c r="H3828" i="1"/>
  <c r="G3803" i="14" s="1"/>
  <c r="H3829" i="1"/>
  <c r="G3804" i="14" s="1"/>
  <c r="H3830" i="1"/>
  <c r="H3831" i="1"/>
  <c r="G3806" i="14" s="1"/>
  <c r="H3832" i="1"/>
  <c r="G3807" i="14" s="1"/>
  <c r="H3833" i="1"/>
  <c r="G3808" i="14" s="1"/>
  <c r="H3834" i="1"/>
  <c r="G3809" i="14" s="1"/>
  <c r="H3835" i="1"/>
  <c r="H3836" i="1"/>
  <c r="H3837" i="1"/>
  <c r="G3812" i="14" s="1"/>
  <c r="H3838" i="1"/>
  <c r="H3839" i="1"/>
  <c r="H3840" i="1"/>
  <c r="H3841" i="1"/>
  <c r="G3816" i="14" s="1"/>
  <c r="H3842" i="1"/>
  <c r="G3817" i="14" s="1"/>
  <c r="H3843" i="1"/>
  <c r="G3818" i="14" s="1"/>
  <c r="H3844" i="1"/>
  <c r="G3819" i="14" s="1"/>
  <c r="H3845" i="1"/>
  <c r="G3820" i="14" s="1"/>
  <c r="H3846" i="1"/>
  <c r="G3821" i="14" s="1"/>
  <c r="H3847" i="1"/>
  <c r="G3822" i="14" s="1"/>
  <c r="H3848" i="1"/>
  <c r="G3823" i="14" s="1"/>
  <c r="H3849" i="1"/>
  <c r="G3824" i="14" s="1"/>
  <c r="H3850" i="1"/>
  <c r="G3825" i="14" s="1"/>
  <c r="H3851" i="1"/>
  <c r="H3852" i="1"/>
  <c r="H3853" i="1"/>
  <c r="G3828" i="14" s="1"/>
  <c r="H3854" i="1"/>
  <c r="H3855" i="1"/>
  <c r="H3856" i="1"/>
  <c r="H3857" i="1"/>
  <c r="G3832" i="14" s="1"/>
  <c r="H3858" i="1"/>
  <c r="G3833" i="14" s="1"/>
  <c r="H3859" i="1"/>
  <c r="G3834" i="14" s="1"/>
  <c r="H3860" i="1"/>
  <c r="G3835" i="14" s="1"/>
  <c r="H3861" i="1"/>
  <c r="G3836" i="14" s="1"/>
  <c r="H3862" i="1"/>
  <c r="H3863" i="1"/>
  <c r="G3838" i="14" s="1"/>
  <c r="H3864" i="1"/>
  <c r="G3839" i="14" s="1"/>
  <c r="H3865" i="1"/>
  <c r="G3840" i="14" s="1"/>
  <c r="H3866" i="1"/>
  <c r="G3841" i="14" s="1"/>
  <c r="H3867" i="1"/>
  <c r="H3868" i="1"/>
  <c r="H3869" i="1"/>
  <c r="G3844" i="14" s="1"/>
  <c r="H3870" i="1"/>
  <c r="H3871" i="1"/>
  <c r="H3872" i="1"/>
  <c r="G3847" i="14" s="1"/>
  <c r="H3873" i="1"/>
  <c r="G3848" i="14" s="1"/>
  <c r="H3874" i="1"/>
  <c r="H3875" i="1"/>
  <c r="G3850" i="14" s="1"/>
  <c r="H3876" i="1"/>
  <c r="G3851" i="14" s="1"/>
  <c r="H3877" i="1"/>
  <c r="G3852" i="14" s="1"/>
  <c r="H3878" i="1"/>
  <c r="I3878" i="1" s="1"/>
  <c r="D3842" i="13" s="1"/>
  <c r="H3879" i="1"/>
  <c r="G3854" i="14" s="1"/>
  <c r="H3880" i="1"/>
  <c r="G3855" i="14" s="1"/>
  <c r="H3881" i="1"/>
  <c r="G3856" i="14" s="1"/>
  <c r="H3882" i="1"/>
  <c r="G3857" i="14" s="1"/>
  <c r="H3883" i="1"/>
  <c r="H3884" i="1"/>
  <c r="H3885" i="1"/>
  <c r="G3860" i="14" s="1"/>
  <c r="H3886" i="1"/>
  <c r="H3887" i="1"/>
  <c r="H3888" i="1"/>
  <c r="G3863" i="14" s="1"/>
  <c r="H3889" i="1"/>
  <c r="G3864" i="14" s="1"/>
  <c r="H3890" i="1"/>
  <c r="H3891" i="1"/>
  <c r="G3866" i="14" s="1"/>
  <c r="H3892" i="1"/>
  <c r="G3867" i="14" s="1"/>
  <c r="H3893" i="1"/>
  <c r="G3868" i="14" s="1"/>
  <c r="H3894" i="1"/>
  <c r="H3895" i="1"/>
  <c r="G3870" i="14" s="1"/>
  <c r="H3896" i="1"/>
  <c r="G3871" i="14" s="1"/>
  <c r="H3897" i="1"/>
  <c r="G3872" i="14" s="1"/>
  <c r="H3898" i="1"/>
  <c r="G3873" i="14" s="1"/>
  <c r="H3899" i="1"/>
  <c r="H3900" i="1"/>
  <c r="H3901" i="1"/>
  <c r="G3876" i="14" s="1"/>
  <c r="H3902" i="1"/>
  <c r="H3903" i="1"/>
  <c r="H3904" i="1"/>
  <c r="H3905" i="1"/>
  <c r="G3880" i="14" s="1"/>
  <c r="H3906" i="1"/>
  <c r="G3881" i="14" s="1"/>
  <c r="H3907" i="1"/>
  <c r="G3882" i="14" s="1"/>
  <c r="H3908" i="1"/>
  <c r="G3883" i="14" s="1"/>
  <c r="H3909" i="1"/>
  <c r="G3884" i="14" s="1"/>
  <c r="H3910" i="1"/>
  <c r="G3885" i="14" s="1"/>
  <c r="H3911" i="1"/>
  <c r="G3886" i="14" s="1"/>
  <c r="H3912" i="1"/>
  <c r="G3887" i="14" s="1"/>
  <c r="H3913" i="1"/>
  <c r="G3888" i="14" s="1"/>
  <c r="H3914" i="1"/>
  <c r="G3889" i="14" s="1"/>
  <c r="H3915" i="1"/>
  <c r="H3916" i="1"/>
  <c r="H3917" i="1"/>
  <c r="G3892" i="14" s="1"/>
  <c r="H3918" i="1"/>
  <c r="H3919" i="1"/>
  <c r="H3920" i="1"/>
  <c r="H3921" i="1"/>
  <c r="G3896" i="14" s="1"/>
  <c r="H3922" i="1"/>
  <c r="G3897" i="14" s="1"/>
  <c r="H3923" i="1"/>
  <c r="G3898" i="14" s="1"/>
  <c r="H3924" i="1"/>
  <c r="G3899" i="14" s="1"/>
  <c r="H3925" i="1"/>
  <c r="G3900" i="14" s="1"/>
  <c r="H3926" i="1"/>
  <c r="H3927" i="1"/>
  <c r="G3902" i="14" s="1"/>
  <c r="H3928" i="1"/>
  <c r="G3903" i="14" s="1"/>
  <c r="H3929" i="1"/>
  <c r="G3904" i="14" s="1"/>
  <c r="H3930" i="1"/>
  <c r="G3905" i="14" s="1"/>
  <c r="H3931" i="1"/>
  <c r="H3932" i="1"/>
  <c r="H3933" i="1"/>
  <c r="G3908" i="14" s="1"/>
  <c r="H3934" i="1"/>
  <c r="H3935" i="1"/>
  <c r="H3936" i="1"/>
  <c r="G3911" i="14" s="1"/>
  <c r="H3937" i="1"/>
  <c r="G3912" i="14" s="1"/>
  <c r="H3938" i="1"/>
  <c r="G3913" i="14" s="1"/>
  <c r="H3939" i="1"/>
  <c r="G3914" i="14" s="1"/>
  <c r="H3940" i="1"/>
  <c r="G3915" i="14" s="1"/>
  <c r="H3941" i="1"/>
  <c r="G3916" i="14" s="1"/>
  <c r="H3942" i="1"/>
  <c r="H3943" i="1"/>
  <c r="G3918" i="14" s="1"/>
  <c r="H3944" i="1"/>
  <c r="G3919" i="14" s="1"/>
  <c r="H3945" i="1"/>
  <c r="G3920" i="14" s="1"/>
  <c r="H3946" i="1"/>
  <c r="G3921" i="14" s="1"/>
  <c r="H3947" i="1"/>
  <c r="H3948" i="1"/>
  <c r="H3949" i="1"/>
  <c r="G3924" i="14" s="1"/>
  <c r="H3950" i="1"/>
  <c r="H3951" i="1"/>
  <c r="H3952" i="1"/>
  <c r="G3927" i="14" s="1"/>
  <c r="H3953" i="1"/>
  <c r="G3928" i="14" s="1"/>
  <c r="H3954" i="1"/>
  <c r="G3929" i="14" s="1"/>
  <c r="H3955" i="1"/>
  <c r="G3930" i="14" s="1"/>
  <c r="H3956" i="1"/>
  <c r="G3931" i="14" s="1"/>
  <c r="H3957" i="1"/>
  <c r="G3932" i="14" s="1"/>
  <c r="H3958" i="1"/>
  <c r="H3959" i="1"/>
  <c r="G3934" i="14" s="1"/>
  <c r="H3960" i="1"/>
  <c r="G3935" i="14" s="1"/>
  <c r="H3961" i="1"/>
  <c r="G3936" i="14" s="1"/>
  <c r="H3962" i="1"/>
  <c r="G3937" i="14" s="1"/>
  <c r="H3963" i="1"/>
  <c r="H3964" i="1"/>
  <c r="H3965" i="1"/>
  <c r="G3940" i="14" s="1"/>
  <c r="H3966" i="1"/>
  <c r="H3967" i="1"/>
  <c r="H3968" i="1"/>
  <c r="G3943" i="14" s="1"/>
  <c r="H3969" i="1"/>
  <c r="G3944" i="14" s="1"/>
  <c r="H3970" i="1"/>
  <c r="G3945" i="14" s="1"/>
  <c r="H3971" i="1"/>
  <c r="G3946" i="14" s="1"/>
  <c r="H3972" i="1"/>
  <c r="G3947" i="14" s="1"/>
  <c r="H3973" i="1"/>
  <c r="G3948" i="14" s="1"/>
  <c r="H3974" i="1"/>
  <c r="G3949" i="14" s="1"/>
  <c r="H3975" i="1"/>
  <c r="H3976" i="1"/>
  <c r="G3951" i="14" s="1"/>
  <c r="H3977" i="1"/>
  <c r="G3952" i="14" s="1"/>
  <c r="H3978" i="1"/>
  <c r="H3979" i="1"/>
  <c r="H3980" i="1"/>
  <c r="H3981" i="1"/>
  <c r="G3956" i="14" s="1"/>
  <c r="H3982" i="1"/>
  <c r="H3983" i="1"/>
  <c r="H3984" i="1"/>
  <c r="H3985" i="1"/>
  <c r="G3960" i="14" s="1"/>
  <c r="H3986" i="1"/>
  <c r="H3987" i="1"/>
  <c r="G3962" i="14" s="1"/>
  <c r="H3988" i="1"/>
  <c r="G3963" i="14" s="1"/>
  <c r="H3989" i="1"/>
  <c r="G3964" i="14" s="1"/>
  <c r="H3990" i="1"/>
  <c r="H3991" i="1"/>
  <c r="G3966" i="14" s="1"/>
  <c r="H3992" i="1"/>
  <c r="G3967" i="14" s="1"/>
  <c r="H3993" i="1"/>
  <c r="G3968" i="14" s="1"/>
  <c r="H3994" i="1"/>
  <c r="G3969" i="14" s="1"/>
  <c r="H3995" i="1"/>
  <c r="H3996" i="1"/>
  <c r="H3997" i="1"/>
  <c r="G3972" i="14" s="1"/>
  <c r="H3998" i="1"/>
  <c r="H3999" i="1"/>
  <c r="H4000" i="1"/>
  <c r="G3975" i="14" s="1"/>
  <c r="H4001" i="1"/>
  <c r="G3976" i="14" s="1"/>
  <c r="H4002" i="1"/>
  <c r="G3977" i="14" s="1"/>
  <c r="H4003" i="1"/>
  <c r="G3978" i="14" s="1"/>
  <c r="H4004" i="1"/>
  <c r="G3979" i="14" s="1"/>
  <c r="H4005" i="1"/>
  <c r="G3980" i="14" s="1"/>
  <c r="H4006" i="1"/>
  <c r="G3981" i="14" s="1"/>
  <c r="H4007" i="1"/>
  <c r="G3982" i="14" s="1"/>
  <c r="H4008" i="1"/>
  <c r="G3983" i="14" s="1"/>
  <c r="H4009" i="1"/>
  <c r="G3984" i="14" s="1"/>
  <c r="H4010" i="1"/>
  <c r="H4011" i="1"/>
  <c r="H4012" i="1"/>
  <c r="H4013" i="1"/>
  <c r="G3988" i="14" s="1"/>
  <c r="H4014" i="1"/>
  <c r="H4015" i="1"/>
  <c r="H4016" i="1"/>
  <c r="G3991" i="14" s="1"/>
  <c r="H4017" i="1"/>
  <c r="G3992" i="14" s="1"/>
  <c r="H4018" i="1"/>
  <c r="G3993" i="14" s="1"/>
  <c r="H4019" i="1"/>
  <c r="G3994" i="14" s="1"/>
  <c r="H4020" i="1"/>
  <c r="G3995" i="14" s="1"/>
  <c r="H4021" i="1"/>
  <c r="G3996" i="14" s="1"/>
  <c r="H4022" i="1"/>
  <c r="G3997" i="14" s="1"/>
  <c r="H4023" i="1"/>
  <c r="G3998" i="14" s="1"/>
  <c r="H4024" i="1"/>
  <c r="G3999" i="14" s="1"/>
  <c r="H4025" i="1"/>
  <c r="G4000" i="14" s="1"/>
  <c r="H4026" i="1"/>
  <c r="H4027" i="1"/>
  <c r="H4028" i="1"/>
  <c r="H4029" i="1"/>
  <c r="G4004" i="14" s="1"/>
  <c r="H4030" i="1"/>
  <c r="H4031" i="1"/>
  <c r="H4032" i="1"/>
  <c r="H4033" i="1"/>
  <c r="G4008" i="14" s="1"/>
  <c r="H4034" i="1"/>
  <c r="G4009" i="14" s="1"/>
  <c r="H4035" i="1"/>
  <c r="G4010" i="14" s="1"/>
  <c r="H4036" i="1"/>
  <c r="G4011" i="14" s="1"/>
  <c r="H4037" i="1"/>
  <c r="G4012" i="14" s="1"/>
  <c r="H4038" i="1"/>
  <c r="G4013" i="14" s="1"/>
  <c r="H4039" i="1"/>
  <c r="G4014" i="14" s="1"/>
  <c r="H4040" i="1"/>
  <c r="G4015" i="14" s="1"/>
  <c r="H4041" i="1"/>
  <c r="G4016" i="14" s="1"/>
  <c r="H4042" i="1"/>
  <c r="H4043" i="1"/>
  <c r="H4044" i="1"/>
  <c r="H4045" i="1"/>
  <c r="G4020" i="14" s="1"/>
  <c r="H4046" i="1"/>
  <c r="H4047" i="1"/>
  <c r="H4048" i="1"/>
  <c r="H4049" i="1"/>
  <c r="G4024" i="14" s="1"/>
  <c r="H4050" i="1"/>
  <c r="G4025" i="14" s="1"/>
  <c r="H4051" i="1"/>
  <c r="G4026" i="14" s="1"/>
  <c r="H4052" i="1"/>
  <c r="G4027" i="14" s="1"/>
  <c r="H4053" i="1"/>
  <c r="G4028" i="14" s="1"/>
  <c r="H4054" i="1"/>
  <c r="H4055" i="1"/>
  <c r="G4030" i="14" s="1"/>
  <c r="H4056" i="1"/>
  <c r="G4031" i="14" s="1"/>
  <c r="H4057" i="1"/>
  <c r="G4032" i="14" s="1"/>
  <c r="H4058" i="1"/>
  <c r="H4059" i="1"/>
  <c r="H4060" i="1"/>
  <c r="H4061" i="1"/>
  <c r="G4036" i="14" s="1"/>
  <c r="H4062" i="1"/>
  <c r="H4063" i="1"/>
  <c r="H4064" i="1"/>
  <c r="H4065" i="1"/>
  <c r="G4040" i="14" s="1"/>
  <c r="H4066" i="1"/>
  <c r="H4067" i="1"/>
  <c r="G4042" i="14" s="1"/>
  <c r="H4068" i="1"/>
  <c r="G4043" i="14" s="1"/>
  <c r="H4069" i="1"/>
  <c r="G4044" i="14" s="1"/>
  <c r="H4070" i="1"/>
  <c r="G4045" i="14" s="1"/>
  <c r="H4071" i="1"/>
  <c r="G4046" i="14" s="1"/>
  <c r="H4072" i="1"/>
  <c r="G4047" i="14" s="1"/>
  <c r="H4073" i="1"/>
  <c r="G4048" i="14" s="1"/>
  <c r="H4074" i="1"/>
  <c r="H4075" i="1"/>
  <c r="H4076" i="1"/>
  <c r="H4077" i="1"/>
  <c r="G4052" i="14" s="1"/>
  <c r="H4078" i="1"/>
  <c r="H4079" i="1"/>
  <c r="H4080" i="1"/>
  <c r="G4055" i="14" s="1"/>
  <c r="H4081" i="1"/>
  <c r="G4056" i="14" s="1"/>
  <c r="H4082" i="1"/>
  <c r="G4057" i="14" s="1"/>
  <c r="H4083" i="1"/>
  <c r="G4058" i="14" s="1"/>
  <c r="H4084" i="1"/>
  <c r="G4059" i="14" s="1"/>
  <c r="H4085" i="1"/>
  <c r="G4060" i="14" s="1"/>
  <c r="H4086" i="1"/>
  <c r="G4061" i="14" s="1"/>
  <c r="H4087" i="1"/>
  <c r="H4088" i="1"/>
  <c r="G4063" i="14" s="1"/>
  <c r="H4089" i="1"/>
  <c r="G4064" i="14" s="1"/>
  <c r="H4090" i="1"/>
  <c r="H4091" i="1"/>
  <c r="H4092" i="1"/>
  <c r="H4093" i="1"/>
  <c r="G4068" i="14" s="1"/>
  <c r="H4094" i="1"/>
  <c r="H4095" i="1"/>
  <c r="H4096" i="1"/>
  <c r="H4097" i="1"/>
  <c r="G4072" i="14" s="1"/>
  <c r="H4098" i="1"/>
  <c r="G4073" i="14" s="1"/>
  <c r="H4099" i="1"/>
  <c r="G4074" i="14" s="1"/>
  <c r="H4100" i="1"/>
  <c r="G4075" i="14" s="1"/>
  <c r="H4101" i="1"/>
  <c r="G4076" i="14" s="1"/>
  <c r="H4102" i="1"/>
  <c r="G4077" i="14" s="1"/>
  <c r="H4103" i="1"/>
  <c r="G4078" i="14" s="1"/>
  <c r="H4104" i="1"/>
  <c r="G4079" i="14" s="1"/>
  <c r="H4105" i="1"/>
  <c r="G4080" i="14" s="1"/>
  <c r="H4106" i="1"/>
  <c r="H4107" i="1"/>
  <c r="H4108" i="1"/>
  <c r="H4109" i="1"/>
  <c r="G4084" i="14" s="1"/>
  <c r="H4110" i="1"/>
  <c r="H4111" i="1"/>
  <c r="H4112" i="1"/>
  <c r="G4087" i="14" s="1"/>
  <c r="H4113" i="1"/>
  <c r="G4088" i="14" s="1"/>
  <c r="H4114" i="1"/>
  <c r="G4089" i="14" s="1"/>
  <c r="H4115" i="1"/>
  <c r="G4090" i="14" s="1"/>
  <c r="H4116" i="1"/>
  <c r="G4091" i="14" s="1"/>
  <c r="H4117" i="1"/>
  <c r="G4092" i="14" s="1"/>
  <c r="H4118" i="1"/>
  <c r="H4119" i="1"/>
  <c r="G4094" i="14" s="1"/>
  <c r="H4120" i="1"/>
  <c r="G4095" i="14" s="1"/>
  <c r="H4121" i="1"/>
  <c r="G4096" i="14" s="1"/>
  <c r="H4122" i="1"/>
  <c r="H4123" i="1"/>
  <c r="H4124" i="1"/>
  <c r="H4125" i="1"/>
  <c r="G4100" i="14" s="1"/>
  <c r="H4126" i="1"/>
  <c r="H4127" i="1"/>
  <c r="H4128" i="1"/>
  <c r="H4129" i="1"/>
  <c r="G4104" i="14" s="1"/>
  <c r="H4130" i="1"/>
  <c r="H4131" i="1"/>
  <c r="G4106" i="14" s="1"/>
  <c r="H4132" i="1"/>
  <c r="G4107" i="14" s="1"/>
  <c r="H4133" i="1"/>
  <c r="G4108" i="14" s="1"/>
  <c r="H4134" i="1"/>
  <c r="G4109" i="14" s="1"/>
  <c r="H4135" i="1"/>
  <c r="G4110" i="14" s="1"/>
  <c r="H4136" i="1"/>
  <c r="G4111" i="14" s="1"/>
  <c r="H4137" i="1"/>
  <c r="G4112" i="14" s="1"/>
  <c r="H4138" i="1"/>
  <c r="H4139" i="1"/>
  <c r="H4140" i="1"/>
  <c r="H4141" i="1"/>
  <c r="G4116" i="14" s="1"/>
  <c r="H4142" i="1"/>
  <c r="H4143" i="1"/>
  <c r="H4144" i="1"/>
  <c r="G4119" i="14" s="1"/>
  <c r="H4145" i="1"/>
  <c r="G4120" i="14" s="1"/>
  <c r="H4146" i="1"/>
  <c r="G4121" i="14" s="1"/>
  <c r="H4147" i="1"/>
  <c r="G4122" i="14" s="1"/>
  <c r="H4148" i="1"/>
  <c r="G4123" i="14" s="1"/>
  <c r="H4149" i="1"/>
  <c r="G4124" i="14" s="1"/>
  <c r="H4150" i="1"/>
  <c r="G4125" i="14" s="1"/>
  <c r="H4151" i="1"/>
  <c r="G4126" i="14" s="1"/>
  <c r="H4152" i="1"/>
  <c r="G4127" i="14" s="1"/>
  <c r="H4153" i="1"/>
  <c r="G4128" i="14" s="1"/>
  <c r="H4154" i="1"/>
  <c r="H4155" i="1"/>
  <c r="H4156" i="1"/>
  <c r="H4157" i="1"/>
  <c r="H4158" i="1"/>
  <c r="H4159" i="1"/>
  <c r="H4160" i="1"/>
  <c r="G4135" i="14" s="1"/>
  <c r="H4161" i="1"/>
  <c r="G4136" i="14" s="1"/>
  <c r="H4162" i="1"/>
  <c r="G4137" i="14" s="1"/>
  <c r="H4163" i="1"/>
  <c r="G4138" i="14" s="1"/>
  <c r="H4164" i="1"/>
  <c r="G4139" i="14" s="1"/>
  <c r="H4165" i="1"/>
  <c r="G4140" i="14" s="1"/>
  <c r="H4166" i="1"/>
  <c r="G4141" i="14" s="1"/>
  <c r="H4167" i="1"/>
  <c r="H4168" i="1"/>
  <c r="G4143" i="14" s="1"/>
  <c r="H4169" i="1"/>
  <c r="G4144" i="14" s="1"/>
  <c r="H4170" i="1"/>
  <c r="H4171" i="1"/>
  <c r="H4172" i="1"/>
  <c r="H4173" i="1"/>
  <c r="H4174" i="1"/>
  <c r="H4175" i="1"/>
  <c r="H4176" i="1"/>
  <c r="G4151" i="14" s="1"/>
  <c r="H4177" i="1"/>
  <c r="G4152" i="14" s="1"/>
  <c r="H4178" i="1"/>
  <c r="G4153" i="14" s="1"/>
  <c r="H4179" i="1"/>
  <c r="G4154" i="14" s="1"/>
  <c r="H4180" i="1"/>
  <c r="G4155" i="14" s="1"/>
  <c r="H4181" i="1"/>
  <c r="G4156" i="14" s="1"/>
  <c r="H4182" i="1"/>
  <c r="G4157" i="14" s="1"/>
  <c r="H4183" i="1"/>
  <c r="G4158" i="14" s="1"/>
  <c r="H4184" i="1"/>
  <c r="G4159" i="14" s="1"/>
  <c r="H4185" i="1"/>
  <c r="G4160" i="14" s="1"/>
  <c r="H4186" i="1"/>
  <c r="H4187" i="1"/>
  <c r="H4188" i="1"/>
  <c r="H4189" i="1"/>
  <c r="H4190" i="1"/>
  <c r="H4191" i="1"/>
  <c r="H4192" i="1"/>
  <c r="G4167" i="14" s="1"/>
  <c r="H4193" i="1"/>
  <c r="G4168" i="14" s="1"/>
  <c r="H4194" i="1"/>
  <c r="G4169" i="14" s="1"/>
  <c r="H4195" i="1"/>
  <c r="G4170" i="14" s="1"/>
  <c r="H4196" i="1"/>
  <c r="G4171" i="14" s="1"/>
  <c r="H4197" i="1"/>
  <c r="G4172" i="14" s="1"/>
  <c r="H4198" i="1"/>
  <c r="G4173" i="14" s="1"/>
  <c r="H4199" i="1"/>
  <c r="G4174" i="14" s="1"/>
  <c r="H4200" i="1"/>
  <c r="G4175" i="14" s="1"/>
  <c r="H4201" i="1"/>
  <c r="G4176" i="14" s="1"/>
  <c r="H4202" i="1"/>
  <c r="G4177" i="14" s="1"/>
  <c r="H4203" i="1"/>
  <c r="H4204" i="1"/>
  <c r="H4205" i="1"/>
  <c r="H4206" i="1"/>
  <c r="H4207" i="1"/>
  <c r="H4208" i="1"/>
  <c r="H4209" i="1"/>
  <c r="H4210" i="1"/>
  <c r="G4185" i="14" s="1"/>
  <c r="H4211" i="1"/>
  <c r="G4186" i="14" s="1"/>
  <c r="H4212" i="1"/>
  <c r="G4187" i="14" s="1"/>
  <c r="H4213" i="1"/>
  <c r="G4188" i="14" s="1"/>
  <c r="H4214" i="1"/>
  <c r="G4189" i="14" s="1"/>
  <c r="H4215" i="1"/>
  <c r="G4190" i="14" s="1"/>
  <c r="H4216" i="1"/>
  <c r="G4191" i="14" s="1"/>
  <c r="H4217" i="1"/>
  <c r="G4192" i="14" s="1"/>
  <c r="H4218" i="1"/>
  <c r="G4193" i="14" s="1"/>
  <c r="H4219" i="1"/>
  <c r="H4220" i="1"/>
  <c r="H4221" i="1"/>
  <c r="H4222" i="1"/>
  <c r="H4223" i="1"/>
  <c r="H4224" i="1"/>
  <c r="G4199" i="14" s="1"/>
  <c r="H4225" i="1"/>
  <c r="G4200" i="14" s="1"/>
  <c r="H4226" i="1"/>
  <c r="G4201" i="14" s="1"/>
  <c r="H4227" i="1"/>
  <c r="G4202" i="14" s="1"/>
  <c r="H4228" i="1"/>
  <c r="G4203" i="14" s="1"/>
  <c r="H4229" i="1"/>
  <c r="G4204" i="14" s="1"/>
  <c r="H4230" i="1"/>
  <c r="G4205" i="14" s="1"/>
  <c r="H4231" i="1"/>
  <c r="G4206" i="14" s="1"/>
  <c r="H4232" i="1"/>
  <c r="G4207" i="14" s="1"/>
  <c r="H4233" i="1"/>
  <c r="G4208" i="14" s="1"/>
  <c r="H4234" i="1"/>
  <c r="H4235" i="1"/>
  <c r="H4236" i="1"/>
  <c r="H4237" i="1"/>
  <c r="H4238" i="1"/>
  <c r="H4239" i="1"/>
  <c r="H4240" i="1"/>
  <c r="H4241" i="1"/>
  <c r="G4216" i="14" s="1"/>
  <c r="H4242" i="1"/>
  <c r="G4217" i="14" s="1"/>
  <c r="H4243" i="1"/>
  <c r="G4218" i="14" s="1"/>
  <c r="H4244" i="1"/>
  <c r="G4219" i="14" s="1"/>
  <c r="H4245" i="1"/>
  <c r="G4220" i="14" s="1"/>
  <c r="H4246" i="1"/>
  <c r="G4221" i="14" s="1"/>
  <c r="H4247" i="1"/>
  <c r="G4222" i="14" s="1"/>
  <c r="H4248" i="1"/>
  <c r="G4223" i="14" s="1"/>
  <c r="H4249" i="1"/>
  <c r="G4224" i="14" s="1"/>
  <c r="H4250" i="1"/>
  <c r="H4251" i="1"/>
  <c r="H4252" i="1"/>
  <c r="H4253" i="1"/>
  <c r="H4254" i="1"/>
  <c r="H4255" i="1"/>
  <c r="H4256" i="1"/>
  <c r="G4231" i="14" s="1"/>
  <c r="H4257" i="1"/>
  <c r="G4232" i="14" s="1"/>
  <c r="H4258" i="1"/>
  <c r="G4233" i="14" s="1"/>
  <c r="H4259" i="1"/>
  <c r="G4234" i="14" s="1"/>
  <c r="H4260" i="1"/>
  <c r="G4235" i="14" s="1"/>
  <c r="H4261" i="1"/>
  <c r="G4236" i="14" s="1"/>
  <c r="H4262" i="1"/>
  <c r="G4237" i="14" s="1"/>
  <c r="H4263" i="1"/>
  <c r="G4238" i="14" s="1"/>
  <c r="H4264" i="1"/>
  <c r="G4239" i="14" s="1"/>
  <c r="H4265" i="1"/>
  <c r="G4240" i="14" s="1"/>
  <c r="H4266" i="1"/>
  <c r="H4267" i="1"/>
  <c r="H4268" i="1"/>
  <c r="H4269" i="1"/>
  <c r="H4270" i="1"/>
  <c r="H4271" i="1"/>
  <c r="H4272" i="1"/>
  <c r="H4273" i="1"/>
  <c r="H4274" i="1"/>
  <c r="I4274" i="1" s="1"/>
  <c r="D4238" i="13" s="1"/>
  <c r="H4275" i="1"/>
  <c r="G4250" i="14" s="1"/>
  <c r="H4276" i="1"/>
  <c r="G4251" i="14" s="1"/>
  <c r="H4277" i="1"/>
  <c r="G4252" i="14" s="1"/>
  <c r="H4278" i="1"/>
  <c r="G4253" i="14" s="1"/>
  <c r="H4279" i="1"/>
  <c r="G4254" i="14" s="1"/>
  <c r="H4280" i="1"/>
  <c r="G4255" i="14" s="1"/>
  <c r="H4281" i="1"/>
  <c r="G4256" i="14" s="1"/>
  <c r="H4282" i="1"/>
  <c r="H4283" i="1"/>
  <c r="H4284" i="1"/>
  <c r="H4285" i="1"/>
  <c r="H4286" i="1"/>
  <c r="H4287" i="1"/>
  <c r="H4288" i="1"/>
  <c r="H4289" i="1"/>
  <c r="G4264" i="14" s="1"/>
  <c r="H4290" i="1"/>
  <c r="I4290" i="1" s="1"/>
  <c r="D4254" i="13" s="1"/>
  <c r="H4291" i="1"/>
  <c r="H4292" i="1"/>
  <c r="G4267" i="14" s="1"/>
  <c r="H4293" i="1"/>
  <c r="G4268" i="14" s="1"/>
  <c r="H4294" i="1"/>
  <c r="G4269" i="14" s="1"/>
  <c r="H4295" i="1"/>
  <c r="G4270" i="14" s="1"/>
  <c r="H4296" i="1"/>
  <c r="G4271" i="14" s="1"/>
  <c r="H4297" i="1"/>
  <c r="G4272" i="14" s="1"/>
  <c r="H4298" i="1"/>
  <c r="H4299" i="1"/>
  <c r="H4300" i="1"/>
  <c r="H4301" i="1"/>
  <c r="H4302" i="1"/>
  <c r="H4303" i="1"/>
  <c r="H4304" i="1"/>
  <c r="G4279" i="14" s="1"/>
  <c r="H4305" i="1"/>
  <c r="G4280" i="14" s="1"/>
  <c r="H4306" i="1"/>
  <c r="G4281" i="14" s="1"/>
  <c r="H4307" i="1"/>
  <c r="G4282" i="14" s="1"/>
  <c r="H4308" i="1"/>
  <c r="G4283" i="14" s="1"/>
  <c r="H4309" i="1"/>
  <c r="G4284" i="14" s="1"/>
  <c r="H4310" i="1"/>
  <c r="G4285" i="14" s="1"/>
  <c r="H4311" i="1"/>
  <c r="G4286" i="14" s="1"/>
  <c r="H4312" i="1"/>
  <c r="G4287" i="14" s="1"/>
  <c r="H4313" i="1"/>
  <c r="G4288" i="14" s="1"/>
  <c r="H4314" i="1"/>
  <c r="H4315" i="1"/>
  <c r="H4316" i="1"/>
  <c r="H4317" i="1"/>
  <c r="H4318" i="1"/>
  <c r="H4319" i="1"/>
  <c r="H4320" i="1"/>
  <c r="H4321" i="1"/>
  <c r="H4322" i="1"/>
  <c r="G4297" i="14" s="1"/>
  <c r="H4323" i="1"/>
  <c r="G4298" i="14" s="1"/>
  <c r="H4324" i="1"/>
  <c r="G4299" i="14" s="1"/>
  <c r="H4325" i="1"/>
  <c r="G4300" i="14" s="1"/>
  <c r="H4326" i="1"/>
  <c r="G4301" i="14" s="1"/>
  <c r="H4327" i="1"/>
  <c r="G4302" i="14" s="1"/>
  <c r="H4328" i="1"/>
  <c r="G4303" i="14" s="1"/>
  <c r="H4329" i="1"/>
  <c r="G4304" i="14" s="1"/>
  <c r="H4330" i="1"/>
  <c r="H4331" i="1"/>
  <c r="H4332" i="1"/>
  <c r="H4333" i="1"/>
  <c r="H4334" i="1"/>
  <c r="H4335" i="1"/>
  <c r="H4336" i="1"/>
  <c r="G4311" i="14" s="1"/>
  <c r="H4337" i="1"/>
  <c r="G4312" i="14" s="1"/>
  <c r="H4338" i="1"/>
  <c r="G4313" i="14" s="1"/>
  <c r="H4339" i="1"/>
  <c r="G4314" i="14" s="1"/>
  <c r="H4340" i="1"/>
  <c r="G4315" i="14" s="1"/>
  <c r="H4341" i="1"/>
  <c r="G4316" i="14" s="1"/>
  <c r="H4342" i="1"/>
  <c r="G4317" i="14" s="1"/>
  <c r="H4343" i="1"/>
  <c r="G4318" i="14" s="1"/>
  <c r="H4344" i="1"/>
  <c r="G4319" i="14" s="1"/>
  <c r="H4345" i="1"/>
  <c r="G4320" i="14" s="1"/>
  <c r="H4346" i="1"/>
  <c r="H4347" i="1"/>
  <c r="H4348" i="1"/>
  <c r="H4349" i="1"/>
  <c r="H4350" i="1"/>
  <c r="H4351" i="1"/>
  <c r="H4352" i="1"/>
  <c r="H4353" i="1"/>
  <c r="G4328" i="14" s="1"/>
  <c r="H4354" i="1"/>
  <c r="G4329" i="14" s="1"/>
  <c r="H4355" i="1"/>
  <c r="G4330" i="14" s="1"/>
  <c r="H4356" i="1"/>
  <c r="G4331" i="14" s="1"/>
  <c r="H4357" i="1"/>
  <c r="G4332" i="14" s="1"/>
  <c r="H4358" i="1"/>
  <c r="G4333" i="14" s="1"/>
  <c r="H4359" i="1"/>
  <c r="G4334" i="14" s="1"/>
  <c r="H4360" i="1"/>
  <c r="G4335" i="14" s="1"/>
  <c r="H4361" i="1"/>
  <c r="G4336" i="14" s="1"/>
  <c r="H4362" i="1"/>
  <c r="G4337" i="14" s="1"/>
  <c r="H4363" i="1"/>
  <c r="H4364" i="1"/>
  <c r="H4365" i="1"/>
  <c r="H4366" i="1"/>
  <c r="H4367" i="1"/>
  <c r="H4368" i="1"/>
  <c r="H4369" i="1"/>
  <c r="H4370" i="1"/>
  <c r="H4371" i="1"/>
  <c r="G4346" i="14" s="1"/>
  <c r="H4372" i="1"/>
  <c r="G4347" i="14" s="1"/>
  <c r="H4373" i="1"/>
  <c r="G4348" i="14" s="1"/>
  <c r="H4374" i="1"/>
  <c r="G4349" i="14" s="1"/>
  <c r="H4375" i="1"/>
  <c r="G4350" i="14" s="1"/>
  <c r="H4376" i="1"/>
  <c r="G4351" i="14" s="1"/>
  <c r="H4377" i="1"/>
  <c r="G4352" i="14" s="1"/>
  <c r="H4378" i="1"/>
  <c r="H4379" i="1"/>
  <c r="H4380" i="1"/>
  <c r="H4381" i="1"/>
  <c r="H4382" i="1"/>
  <c r="H4383" i="1"/>
  <c r="H4384" i="1"/>
  <c r="H4385" i="1"/>
  <c r="H4386" i="1"/>
  <c r="G4361" i="14" s="1"/>
  <c r="H4387" i="1"/>
  <c r="G4362" i="14" s="1"/>
  <c r="H4388" i="1"/>
  <c r="G4363" i="14" s="1"/>
  <c r="H4389" i="1"/>
  <c r="G4364" i="14" s="1"/>
  <c r="H4390" i="1"/>
  <c r="G4365" i="14" s="1"/>
  <c r="H4391" i="1"/>
  <c r="G4366" i="14" s="1"/>
  <c r="H4392" i="1"/>
  <c r="G4367" i="14" s="1"/>
  <c r="H4393" i="1"/>
  <c r="G4368" i="14" s="1"/>
  <c r="H4394" i="1"/>
  <c r="H4395" i="1"/>
  <c r="H4396" i="1"/>
  <c r="H4397" i="1"/>
  <c r="H4398" i="1"/>
  <c r="H4399" i="1"/>
  <c r="H4400" i="1"/>
  <c r="G4375" i="14" s="1"/>
  <c r="H4401" i="1"/>
  <c r="G4376" i="14" s="1"/>
  <c r="H4402" i="1"/>
  <c r="G4377" i="14" s="1"/>
  <c r="H4403" i="1"/>
  <c r="G4378" i="14" s="1"/>
  <c r="H4404" i="1"/>
  <c r="G4379" i="14" s="1"/>
  <c r="H4405" i="1"/>
  <c r="G4380" i="14" s="1"/>
  <c r="H4406" i="1"/>
  <c r="G4381" i="14" s="1"/>
  <c r="H4407" i="1"/>
  <c r="G4382" i="14" s="1"/>
  <c r="H4408" i="1"/>
  <c r="G4383" i="14" s="1"/>
  <c r="H4409" i="1"/>
  <c r="H4410" i="1"/>
  <c r="H4411" i="1"/>
  <c r="H4412" i="1"/>
  <c r="H4413" i="1"/>
  <c r="H4414" i="1"/>
  <c r="H4415" i="1"/>
  <c r="H4416" i="1"/>
  <c r="H4417" i="1"/>
  <c r="H4418" i="1"/>
  <c r="H4419" i="1"/>
  <c r="G4394" i="14" s="1"/>
  <c r="H4420" i="1"/>
  <c r="H4421" i="1"/>
  <c r="G4396" i="14" s="1"/>
  <c r="H4422" i="1"/>
  <c r="G4397" i="14" s="1"/>
  <c r="H4423" i="1"/>
  <c r="G4398" i="14" s="1"/>
  <c r="H4424" i="1"/>
  <c r="G4399" i="14" s="1"/>
  <c r="H4425" i="1"/>
  <c r="G4400" i="14" s="1"/>
  <c r="H4426" i="1"/>
  <c r="H4427" i="1"/>
  <c r="H4428" i="1"/>
  <c r="H4429" i="1"/>
  <c r="H4430" i="1"/>
  <c r="H4431" i="1"/>
  <c r="H4432" i="1"/>
  <c r="G4407" i="14" s="1"/>
  <c r="H4433" i="1"/>
  <c r="G4408" i="14" s="1"/>
  <c r="H4434" i="1"/>
  <c r="G4409" i="14" s="1"/>
  <c r="H4435" i="1"/>
  <c r="G4410" i="14" s="1"/>
  <c r="H4436" i="1"/>
  <c r="G4411" i="14" s="1"/>
  <c r="H4437" i="1"/>
  <c r="G4412" i="14" s="1"/>
  <c r="H4438" i="1"/>
  <c r="G4413" i="14" s="1"/>
  <c r="H4439" i="1"/>
  <c r="G4414" i="14" s="1"/>
  <c r="H4440" i="1"/>
  <c r="G4415" i="14" s="1"/>
  <c r="H4441" i="1"/>
  <c r="G4416" i="14" s="1"/>
  <c r="H4442" i="1"/>
  <c r="H4443" i="1"/>
  <c r="H4444" i="1"/>
  <c r="H4445" i="1"/>
  <c r="H4446" i="1"/>
  <c r="H4447" i="1"/>
  <c r="H4448" i="1"/>
  <c r="G4423" i="14" s="1"/>
  <c r="H4449" i="1"/>
  <c r="G4424" i="14" s="1"/>
  <c r="H4450" i="1"/>
  <c r="G4425" i="14" s="1"/>
  <c r="H4451" i="1"/>
  <c r="G4426" i="14" s="1"/>
  <c r="H4452" i="1"/>
  <c r="G4427" i="14" s="1"/>
  <c r="H4453" i="1"/>
  <c r="G4428" i="14" s="1"/>
  <c r="H4454" i="1"/>
  <c r="G4429" i="14" s="1"/>
  <c r="H4455" i="1"/>
  <c r="G4430" i="14" s="1"/>
  <c r="H4456" i="1"/>
  <c r="G4431" i="14" s="1"/>
  <c r="H4457" i="1"/>
  <c r="G4432" i="14" s="1"/>
  <c r="H4458" i="1"/>
  <c r="H4459" i="1"/>
  <c r="H4460" i="1"/>
  <c r="H4461" i="1"/>
  <c r="H4462" i="1"/>
  <c r="H4463" i="1"/>
  <c r="H4464" i="1"/>
  <c r="H4465" i="1"/>
  <c r="H4466" i="1"/>
  <c r="H4467" i="1"/>
  <c r="G4442" i="14" s="1"/>
  <c r="H4468" i="1"/>
  <c r="G4443" i="14" s="1"/>
  <c r="H4469" i="1"/>
  <c r="G4444" i="14" s="1"/>
  <c r="H4470" i="1"/>
  <c r="G4445" i="14" s="1"/>
  <c r="H4471" i="1"/>
  <c r="G4446" i="14" s="1"/>
  <c r="H4472" i="1"/>
  <c r="G4447" i="14" s="1"/>
  <c r="H4473" i="1"/>
  <c r="G4448" i="14" s="1"/>
  <c r="H4474" i="1"/>
  <c r="G4449" i="14" s="1"/>
  <c r="H4475" i="1"/>
  <c r="H4476" i="1"/>
  <c r="H4477" i="1"/>
  <c r="H4478" i="1"/>
  <c r="H4479" i="1"/>
  <c r="H4480" i="1"/>
  <c r="G4455" i="14" s="1"/>
  <c r="H4481" i="1"/>
  <c r="G4456" i="14" s="1"/>
  <c r="H4482" i="1"/>
  <c r="G4457" i="14" s="1"/>
  <c r="H4483" i="1"/>
  <c r="G4458" i="14" s="1"/>
  <c r="H4484" i="1"/>
  <c r="H4485" i="1"/>
  <c r="G4460" i="14" s="1"/>
  <c r="H4486" i="1"/>
  <c r="G4461" i="14" s="1"/>
  <c r="H4487" i="1"/>
  <c r="G4462" i="14" s="1"/>
  <c r="H4488" i="1"/>
  <c r="G4463" i="14" s="1"/>
  <c r="H4489" i="1"/>
  <c r="G4464" i="14" s="1"/>
  <c r="H4490" i="1"/>
  <c r="G4465" i="14" s="1"/>
  <c r="H4491" i="1"/>
  <c r="H4492" i="1"/>
  <c r="H4493" i="1"/>
  <c r="H4494" i="1"/>
  <c r="H4495" i="1"/>
  <c r="H4496" i="1"/>
  <c r="H4497" i="1"/>
  <c r="G4472" i="14" s="1"/>
  <c r="H4498" i="1"/>
  <c r="G4473" i="14" s="1"/>
  <c r="H4499" i="1"/>
  <c r="G4474" i="14" s="1"/>
  <c r="H4500" i="1"/>
  <c r="G4475" i="14" s="1"/>
  <c r="H4501" i="1"/>
  <c r="G4476" i="14" s="1"/>
  <c r="H4502" i="1"/>
  <c r="G4477" i="14" s="1"/>
  <c r="H4503" i="1"/>
  <c r="G4478" i="14" s="1"/>
  <c r="H4504" i="1"/>
  <c r="G4479" i="14" s="1"/>
  <c r="H4505" i="1"/>
  <c r="G4480" i="14" s="1"/>
  <c r="H4506" i="1"/>
  <c r="H4507" i="1"/>
  <c r="H4508" i="1"/>
  <c r="H4509" i="1"/>
  <c r="H4510" i="1"/>
  <c r="H4511" i="1"/>
  <c r="H4512" i="1"/>
  <c r="G4487" i="14" s="1"/>
  <c r="H4513" i="1"/>
  <c r="G4488" i="14" s="1"/>
  <c r="H4514" i="1"/>
  <c r="G4489" i="14" s="1"/>
  <c r="H4515" i="1"/>
  <c r="G4490" i="14" s="1"/>
  <c r="H4516" i="1"/>
  <c r="H4517" i="1"/>
  <c r="H4518" i="1"/>
  <c r="G4493" i="14" s="1"/>
  <c r="H4519" i="1"/>
  <c r="H4520" i="1"/>
  <c r="G4495" i="14" s="1"/>
  <c r="H4521" i="1"/>
  <c r="G4496" i="14" s="1"/>
  <c r="H4522" i="1"/>
  <c r="H4523" i="1"/>
  <c r="H4524" i="1"/>
  <c r="H4525" i="1"/>
  <c r="H4526" i="1"/>
  <c r="H4527" i="1"/>
  <c r="H4528" i="1"/>
  <c r="H4529" i="1"/>
  <c r="I4529" i="1" s="1"/>
  <c r="D4493" i="13" s="1"/>
  <c r="H4530" i="1"/>
  <c r="G4505" i="14" s="1"/>
  <c r="H4531" i="1"/>
  <c r="G4506" i="14" s="1"/>
  <c r="H4532" i="1"/>
  <c r="G4507" i="14" s="1"/>
  <c r="H4533" i="1"/>
  <c r="G4508" i="14" s="1"/>
  <c r="H4534" i="1"/>
  <c r="G4509" i="14" s="1"/>
  <c r="H4535" i="1"/>
  <c r="G4510" i="14" s="1"/>
  <c r="H4536" i="1"/>
  <c r="G4511" i="14" s="1"/>
  <c r="H4537" i="1"/>
  <c r="G4512" i="14" s="1"/>
  <c r="H4538" i="1"/>
  <c r="H4539" i="1"/>
  <c r="H4540" i="1"/>
  <c r="H4541" i="1"/>
  <c r="H4542" i="1"/>
  <c r="H4543" i="1"/>
  <c r="H4544" i="1"/>
  <c r="G4519" i="14" s="1"/>
  <c r="H4545" i="1"/>
  <c r="G4520" i="14" s="1"/>
  <c r="H4546" i="1"/>
  <c r="G4521" i="14" s="1"/>
  <c r="H4547" i="1"/>
  <c r="G4522" i="14" s="1"/>
  <c r="H4548" i="1"/>
  <c r="G4523" i="14" s="1"/>
  <c r="H4549" i="1"/>
  <c r="G4524" i="14" s="1"/>
  <c r="H4550" i="1"/>
  <c r="G4525" i="14" s="1"/>
  <c r="H4551" i="1"/>
  <c r="H4552" i="1"/>
  <c r="G4527" i="14" s="1"/>
  <c r="H4553" i="1"/>
  <c r="G4528" i="14" s="1"/>
  <c r="H4554" i="1"/>
  <c r="H4555" i="1"/>
  <c r="H4556" i="1"/>
  <c r="H4557" i="1"/>
  <c r="H4558" i="1"/>
  <c r="H4559" i="1"/>
  <c r="H4560" i="1"/>
  <c r="H4561" i="1"/>
  <c r="G4536" i="14" s="1"/>
  <c r="H4562" i="1"/>
  <c r="G4537" i="14" s="1"/>
  <c r="H4563" i="1"/>
  <c r="G4538" i="14" s="1"/>
  <c r="H4564" i="1"/>
  <c r="H4565" i="1"/>
  <c r="G4540" i="14" s="1"/>
  <c r="H4566" i="1"/>
  <c r="G4541" i="14" s="1"/>
  <c r="H4567" i="1"/>
  <c r="G4542" i="14" s="1"/>
  <c r="H4568" i="1"/>
  <c r="G4543" i="14" s="1"/>
  <c r="H4569" i="1"/>
  <c r="G4544" i="14" s="1"/>
  <c r="H4570" i="1"/>
  <c r="H4571" i="1"/>
  <c r="H4572" i="1"/>
  <c r="H4573" i="1"/>
  <c r="H4574" i="1"/>
  <c r="H4575" i="1"/>
  <c r="H4576" i="1"/>
  <c r="G4551" i="14" s="1"/>
  <c r="H4577" i="1"/>
  <c r="H4578" i="1"/>
  <c r="G4553" i="14" s="1"/>
  <c r="H4579" i="1"/>
  <c r="G4554" i="14" s="1"/>
  <c r="H4580" i="1"/>
  <c r="G4555" i="14" s="1"/>
  <c r="H4581" i="1"/>
  <c r="G4556" i="14" s="1"/>
  <c r="H4582" i="1"/>
  <c r="G4557" i="14" s="1"/>
  <c r="H4583" i="1"/>
  <c r="G4558" i="14" s="1"/>
  <c r="H4584" i="1"/>
  <c r="G4559" i="14" s="1"/>
  <c r="H4585" i="1"/>
  <c r="G4560" i="14" s="1"/>
  <c r="H4586" i="1"/>
  <c r="H4587" i="1"/>
  <c r="H4588" i="1"/>
  <c r="H4589" i="1"/>
  <c r="H4590" i="1"/>
  <c r="H4591" i="1"/>
  <c r="H4592" i="1"/>
  <c r="H4593" i="1"/>
  <c r="H4594" i="1"/>
  <c r="H4595" i="1"/>
  <c r="G4570" i="14" s="1"/>
  <c r="H4596" i="1"/>
  <c r="H4597" i="1"/>
  <c r="H4598" i="1"/>
  <c r="G4573" i="14" s="1"/>
  <c r="H4599" i="1"/>
  <c r="G4574" i="14" s="1"/>
  <c r="H4600" i="1"/>
  <c r="G4575" i="14" s="1"/>
  <c r="H4601" i="1"/>
  <c r="G4576" i="14" s="1"/>
  <c r="H4602" i="1"/>
  <c r="H4603" i="1"/>
  <c r="H4604" i="1"/>
  <c r="H4605" i="1"/>
  <c r="H4606" i="1"/>
  <c r="H4607" i="1"/>
  <c r="H4608" i="1"/>
  <c r="G4583" i="14" s="1"/>
  <c r="H4609" i="1"/>
  <c r="G4584" i="14" s="1"/>
  <c r="H4610" i="1"/>
  <c r="G4585" i="14" s="1"/>
  <c r="H4611" i="1"/>
  <c r="G4586" i="14" s="1"/>
  <c r="H4612" i="1"/>
  <c r="G4587" i="14" s="1"/>
  <c r="H4613" i="1"/>
  <c r="G4588" i="14" s="1"/>
  <c r="H4614" i="1"/>
  <c r="G4589" i="14" s="1"/>
  <c r="H4615" i="1"/>
  <c r="G4590" i="14" s="1"/>
  <c r="H4616" i="1"/>
  <c r="G4591" i="14" s="1"/>
  <c r="H4617" i="1"/>
  <c r="G4592" i="14" s="1"/>
  <c r="H4618" i="1"/>
  <c r="H4619" i="1"/>
  <c r="H4620" i="1"/>
  <c r="H4621" i="1"/>
  <c r="H4622" i="1"/>
  <c r="H4623" i="1"/>
  <c r="H4624" i="1"/>
  <c r="H4625" i="1"/>
  <c r="H4626" i="1"/>
  <c r="G4601" i="14" s="1"/>
  <c r="H4627" i="1"/>
  <c r="G4602" i="14" s="1"/>
  <c r="H4628" i="1"/>
  <c r="G4603" i="14" s="1"/>
  <c r="H4629" i="1"/>
  <c r="G4604" i="14" s="1"/>
  <c r="H4630" i="1"/>
  <c r="G4605" i="14" s="1"/>
  <c r="H4631" i="1"/>
  <c r="G4606" i="14" s="1"/>
  <c r="H4632" i="1"/>
  <c r="G4607" i="14" s="1"/>
  <c r="H4633" i="1"/>
  <c r="G4608" i="14" s="1"/>
  <c r="H4634" i="1"/>
  <c r="H4635" i="1"/>
  <c r="H4636" i="1"/>
  <c r="H4637" i="1"/>
  <c r="H4638" i="1"/>
  <c r="H4639" i="1"/>
  <c r="H4640" i="1"/>
  <c r="H4641" i="1"/>
  <c r="H4642" i="1"/>
  <c r="H4643" i="1"/>
  <c r="G4618" i="14" s="1"/>
  <c r="H4644" i="1"/>
  <c r="G4619" i="14" s="1"/>
  <c r="H4645" i="1"/>
  <c r="G4620" i="14" s="1"/>
  <c r="H4646" i="1"/>
  <c r="G4621" i="14" s="1"/>
  <c r="H4647" i="1"/>
  <c r="G4622" i="14" s="1"/>
  <c r="H4648" i="1"/>
  <c r="G4623" i="14" s="1"/>
  <c r="H4649" i="1"/>
  <c r="G4624" i="14" s="1"/>
  <c r="H4650" i="1"/>
  <c r="H4651" i="1"/>
  <c r="H4652" i="1"/>
  <c r="H4653" i="1"/>
  <c r="H4654" i="1"/>
  <c r="H4655" i="1"/>
  <c r="H4656" i="1"/>
  <c r="G4631" i="14" s="1"/>
  <c r="H4657" i="1"/>
  <c r="G4632" i="14" s="1"/>
  <c r="H4658" i="1"/>
  <c r="G4633" i="14" s="1"/>
  <c r="H4659" i="1"/>
  <c r="G4634" i="14" s="1"/>
  <c r="H4660" i="1"/>
  <c r="G4635" i="14" s="1"/>
  <c r="H4661" i="1"/>
  <c r="G4636" i="14" s="1"/>
  <c r="H4662" i="1"/>
  <c r="G4637" i="14" s="1"/>
  <c r="H4663" i="1"/>
  <c r="G4638" i="14" s="1"/>
  <c r="H4664" i="1"/>
  <c r="G4639" i="14" s="1"/>
  <c r="H4665" i="1"/>
  <c r="G4640" i="14" s="1"/>
  <c r="H4666" i="1"/>
  <c r="H4667" i="1"/>
  <c r="H4668" i="1"/>
  <c r="H4669" i="1"/>
  <c r="H4670" i="1"/>
  <c r="H4671" i="1"/>
  <c r="H4672" i="1"/>
  <c r="H4673" i="1"/>
  <c r="G4648" i="14" s="1"/>
  <c r="H4674" i="1"/>
  <c r="G4649" i="14" s="1"/>
  <c r="H4675" i="1"/>
  <c r="G4650" i="14" s="1"/>
  <c r="H4676" i="1"/>
  <c r="H4677" i="1"/>
  <c r="H4678" i="1"/>
  <c r="G4653" i="14" s="1"/>
  <c r="H4679" i="1"/>
  <c r="G4654" i="14" s="1"/>
  <c r="H4680" i="1"/>
  <c r="G4655" i="14" s="1"/>
  <c r="H4681" i="1"/>
  <c r="G4656" i="14" s="1"/>
  <c r="H4682" i="1"/>
  <c r="H4683" i="1"/>
  <c r="H4684" i="1"/>
  <c r="H4685" i="1"/>
  <c r="H4686" i="1"/>
  <c r="H4687" i="1"/>
  <c r="H4688" i="1"/>
  <c r="H4689" i="1"/>
  <c r="H4690" i="1"/>
  <c r="G4665" i="14" s="1"/>
  <c r="H4691" i="1"/>
  <c r="G4666" i="14" s="1"/>
  <c r="H4692" i="1"/>
  <c r="G4667" i="14" s="1"/>
  <c r="H4693" i="1"/>
  <c r="G4668" i="14" s="1"/>
  <c r="H4694" i="1"/>
  <c r="G4669" i="14" s="1"/>
  <c r="H4695" i="1"/>
  <c r="G4670" i="14" s="1"/>
  <c r="H4696" i="1"/>
  <c r="G4671" i="14" s="1"/>
  <c r="H4697" i="1"/>
  <c r="G4672" i="14" s="1"/>
  <c r="H4698" i="1"/>
  <c r="H4699" i="1"/>
  <c r="H4700" i="1"/>
  <c r="H4701" i="1"/>
  <c r="H4702" i="1"/>
  <c r="H4703" i="1"/>
  <c r="H4704" i="1"/>
  <c r="G4679" i="14" s="1"/>
  <c r="H4705" i="1"/>
  <c r="G4680" i="14" s="1"/>
  <c r="H4706" i="1"/>
  <c r="G4681" i="14" s="1"/>
  <c r="H4707" i="1"/>
  <c r="G4682" i="14" s="1"/>
  <c r="H4708" i="1"/>
  <c r="G4683" i="14" s="1"/>
  <c r="H4709" i="1"/>
  <c r="G4684" i="14" s="1"/>
  <c r="H4710" i="1"/>
  <c r="G4685" i="14" s="1"/>
  <c r="H4711" i="1"/>
  <c r="G4686" i="14" s="1"/>
  <c r="H4712" i="1"/>
  <c r="G4687" i="14" s="1"/>
  <c r="H4713" i="1"/>
  <c r="G4688" i="14" s="1"/>
  <c r="H4714" i="1"/>
  <c r="H4715" i="1"/>
  <c r="H4716" i="1"/>
  <c r="H4717" i="1"/>
  <c r="H4718" i="1"/>
  <c r="H4719" i="1"/>
  <c r="H4720" i="1"/>
  <c r="H4721" i="1"/>
  <c r="G4696" i="14" s="1"/>
  <c r="H4722" i="1"/>
  <c r="G4697" i="14" s="1"/>
  <c r="H4723" i="1"/>
  <c r="G4698" i="14" s="1"/>
  <c r="H4724" i="1"/>
  <c r="G4699" i="14" s="1"/>
  <c r="H4725" i="1"/>
  <c r="G4700" i="14" s="1"/>
  <c r="H4726" i="1"/>
  <c r="G4701" i="14" s="1"/>
  <c r="H4727" i="1"/>
  <c r="G4702" i="14" s="1"/>
  <c r="H4728" i="1"/>
  <c r="G4703" i="14" s="1"/>
  <c r="H4729" i="1"/>
  <c r="G4704" i="14" s="1"/>
  <c r="H4730" i="1"/>
  <c r="H4731" i="1"/>
  <c r="H4732" i="1"/>
  <c r="H4733" i="1"/>
  <c r="H4734" i="1"/>
  <c r="H4735" i="1"/>
  <c r="H4736" i="1"/>
  <c r="H4737" i="1"/>
  <c r="H4738" i="1"/>
  <c r="H4739" i="1"/>
  <c r="H4740" i="1"/>
  <c r="G4715" i="14" s="1"/>
  <c r="H4741" i="1"/>
  <c r="G4716" i="14" s="1"/>
  <c r="H4742" i="1"/>
  <c r="G4717" i="14" s="1"/>
  <c r="H4743" i="1"/>
  <c r="G4718" i="14" s="1"/>
  <c r="H4744" i="1"/>
  <c r="G4719" i="14" s="1"/>
  <c r="H4745" i="1"/>
  <c r="G4720" i="14" s="1"/>
  <c r="H4746" i="1"/>
  <c r="G4721" i="14" s="1"/>
  <c r="H4747" i="1"/>
  <c r="H4748" i="1"/>
  <c r="H4749" i="1"/>
  <c r="H4750" i="1"/>
  <c r="H4751" i="1"/>
  <c r="H4752" i="1"/>
  <c r="G4727" i="14" s="1"/>
  <c r="H4753" i="1"/>
  <c r="G4728" i="14" s="1"/>
  <c r="H4754" i="1"/>
  <c r="G4729" i="14" s="1"/>
  <c r="H4755" i="1"/>
  <c r="G4730" i="14" s="1"/>
  <c r="H4756" i="1"/>
  <c r="G4731" i="14" s="1"/>
  <c r="H4757" i="1"/>
  <c r="G4732" i="14" s="1"/>
  <c r="H4758" i="1"/>
  <c r="G4733" i="14" s="1"/>
  <c r="H4759" i="1"/>
  <c r="H4760" i="1"/>
  <c r="G4735" i="14" s="1"/>
  <c r="H4761" i="1"/>
  <c r="G4736" i="14" s="1"/>
  <c r="H4762" i="1"/>
  <c r="G4737" i="14" s="1"/>
  <c r="H4763" i="1"/>
  <c r="H4764" i="1"/>
  <c r="H4765" i="1"/>
  <c r="H4766" i="1"/>
  <c r="H4767" i="1"/>
  <c r="H4768" i="1"/>
  <c r="H4769" i="1"/>
  <c r="G4744" i="14" s="1"/>
  <c r="H4770" i="1"/>
  <c r="H4771" i="1"/>
  <c r="G4746" i="14" s="1"/>
  <c r="H4772" i="1"/>
  <c r="G4747" i="14" s="1"/>
  <c r="H4773" i="1"/>
  <c r="G4748" i="14" s="1"/>
  <c r="H4774" i="1"/>
  <c r="G4749" i="14" s="1"/>
  <c r="H4775" i="1"/>
  <c r="G4750" i="14" s="1"/>
  <c r="H4776" i="1"/>
  <c r="G4751" i="14" s="1"/>
  <c r="H4777" i="1"/>
  <c r="G4752" i="14" s="1"/>
  <c r="H4778" i="1"/>
  <c r="H4779" i="1"/>
  <c r="H4780" i="1"/>
  <c r="H4781" i="1"/>
  <c r="H4782" i="1"/>
  <c r="H4783" i="1"/>
  <c r="H4784" i="1"/>
  <c r="G4759" i="14" s="1"/>
  <c r="H4785" i="1"/>
  <c r="G4760" i="14" s="1"/>
  <c r="H4786" i="1"/>
  <c r="G4761" i="14" s="1"/>
  <c r="H4787" i="1"/>
  <c r="G4762" i="14" s="1"/>
  <c r="H4788" i="1"/>
  <c r="G4763" i="14" s="1"/>
  <c r="H4789" i="1"/>
  <c r="G4764" i="14" s="1"/>
  <c r="H4790" i="1"/>
  <c r="G4765" i="14" s="1"/>
  <c r="H4791" i="1"/>
  <c r="H4792" i="1"/>
  <c r="G4767" i="14" s="1"/>
  <c r="H4793" i="1"/>
  <c r="G4768" i="14" s="1"/>
  <c r="H4794" i="1"/>
  <c r="H4795" i="1"/>
  <c r="H4796" i="1"/>
  <c r="H4797" i="1"/>
  <c r="H4798" i="1"/>
  <c r="H4799" i="1"/>
  <c r="H4800" i="1"/>
  <c r="G4775" i="14" s="1"/>
  <c r="H4801" i="1"/>
  <c r="G4776" i="14" s="1"/>
  <c r="H4802" i="1"/>
  <c r="G4777" i="14" s="1"/>
  <c r="H4803" i="1"/>
  <c r="G4778" i="14" s="1"/>
  <c r="H4804" i="1"/>
  <c r="G4779" i="14" s="1"/>
  <c r="H4805" i="1"/>
  <c r="G4780" i="14" s="1"/>
  <c r="H4806" i="1"/>
  <c r="G4781" i="14" s="1"/>
  <c r="H4807" i="1"/>
  <c r="G4782" i="14" s="1"/>
  <c r="H4808" i="1"/>
  <c r="G4783" i="14" s="1"/>
  <c r="H4809" i="1"/>
  <c r="G4784" i="14" s="1"/>
  <c r="H4810" i="1"/>
  <c r="H4811" i="1"/>
  <c r="H4812" i="1"/>
  <c r="H4813" i="1"/>
  <c r="H4814" i="1"/>
  <c r="H4815" i="1"/>
  <c r="H4816" i="1"/>
  <c r="H4817" i="1"/>
  <c r="G4792" i="14" s="1"/>
  <c r="H4818" i="1"/>
  <c r="G4793" i="14" s="1"/>
  <c r="H4819" i="1"/>
  <c r="G4794" i="14" s="1"/>
  <c r="H4820" i="1"/>
  <c r="G4795" i="14" s="1"/>
  <c r="H4821" i="1"/>
  <c r="G4796" i="14" s="1"/>
  <c r="H4822" i="1"/>
  <c r="G4797" i="14" s="1"/>
  <c r="H4823" i="1"/>
  <c r="G4798" i="14" s="1"/>
  <c r="H4824" i="1"/>
  <c r="G4799" i="14" s="1"/>
  <c r="H4825" i="1"/>
  <c r="G4800" i="14" s="1"/>
  <c r="H4826" i="1"/>
  <c r="H4827" i="1"/>
  <c r="H4828" i="1"/>
  <c r="H4829" i="1"/>
  <c r="H4830" i="1"/>
  <c r="H4831" i="1"/>
  <c r="H4832" i="1"/>
  <c r="G4807" i="14" s="1"/>
  <c r="H4833" i="1"/>
  <c r="H4834" i="1"/>
  <c r="H4835" i="1"/>
  <c r="H4836" i="1"/>
  <c r="H4837" i="1"/>
  <c r="H4838" i="1"/>
  <c r="G4813" i="14" s="1"/>
  <c r="H4839" i="1"/>
  <c r="G4814" i="14" s="1"/>
  <c r="H4840" i="1"/>
  <c r="G4815" i="14" s="1"/>
  <c r="H4841" i="1"/>
  <c r="G4816" i="14" s="1"/>
  <c r="H4842" i="1"/>
  <c r="H4843" i="1"/>
  <c r="H4844" i="1"/>
  <c r="H4845" i="1"/>
  <c r="H4846" i="1"/>
  <c r="H4847" i="1"/>
  <c r="H4848" i="1"/>
  <c r="H4849" i="1"/>
  <c r="G4824" i="14" s="1"/>
  <c r="H4850" i="1"/>
  <c r="G4825" i="14" s="1"/>
  <c r="H4851" i="1"/>
  <c r="G4826" i="14" s="1"/>
  <c r="H4852" i="1"/>
  <c r="G4827" i="14" s="1"/>
  <c r="H4853" i="1"/>
  <c r="G4828" i="14" s="1"/>
  <c r="H4854" i="1"/>
  <c r="G4829" i="14" s="1"/>
  <c r="H4855" i="1"/>
  <c r="G4830" i="14" s="1"/>
  <c r="H4856" i="1"/>
  <c r="G4831" i="14" s="1"/>
  <c r="H4857" i="1"/>
  <c r="G4832" i="14" s="1"/>
  <c r="H4858" i="1"/>
  <c r="H4859" i="1"/>
  <c r="H4860" i="1"/>
  <c r="H4861" i="1"/>
  <c r="H4862" i="1"/>
  <c r="H4863" i="1"/>
  <c r="H4864" i="1"/>
  <c r="H4865" i="1"/>
  <c r="G4840" i="14" s="1"/>
  <c r="H4866" i="1"/>
  <c r="G4841" i="14" s="1"/>
  <c r="H4867" i="1"/>
  <c r="G4842" i="14" s="1"/>
  <c r="H4868" i="1"/>
  <c r="G4843" i="14" s="1"/>
  <c r="H4869" i="1"/>
  <c r="G4844" i="14" s="1"/>
  <c r="H4870" i="1"/>
  <c r="G4845" i="14" s="1"/>
  <c r="H4871" i="1"/>
  <c r="H4872" i="1"/>
  <c r="G4847" i="14" s="1"/>
  <c r="H4873" i="1"/>
  <c r="G4848" i="14" s="1"/>
  <c r="H4874" i="1"/>
  <c r="H4875" i="1"/>
  <c r="H4876" i="1"/>
  <c r="H4877" i="1"/>
  <c r="H4878" i="1"/>
  <c r="H4879" i="1"/>
  <c r="H4880" i="1"/>
  <c r="H4881" i="1"/>
  <c r="G4856" i="14" s="1"/>
  <c r="H4882" i="1"/>
  <c r="G4857" i="14" s="1"/>
  <c r="H4883" i="1"/>
  <c r="G4858" i="14" s="1"/>
  <c r="H4884" i="1"/>
  <c r="G4859" i="14" s="1"/>
  <c r="H4885" i="1"/>
  <c r="G4860" i="14" s="1"/>
  <c r="H4886" i="1"/>
  <c r="G4861" i="14" s="1"/>
  <c r="H4887" i="1"/>
  <c r="G4862" i="14" s="1"/>
  <c r="H4888" i="1"/>
  <c r="G4863" i="14" s="1"/>
  <c r="H4889" i="1"/>
  <c r="G4864" i="14" s="1"/>
  <c r="H4890" i="1"/>
  <c r="H4891" i="1"/>
  <c r="H4892" i="1"/>
  <c r="H4893" i="1"/>
  <c r="H4894" i="1"/>
  <c r="H4895" i="1"/>
  <c r="H4896" i="1"/>
  <c r="H4897" i="1"/>
  <c r="H4898" i="1"/>
  <c r="I4898" i="1" s="1"/>
  <c r="D4862" i="13" s="1"/>
  <c r="H4899" i="1"/>
  <c r="G4874" i="14" s="1"/>
  <c r="H4900" i="1"/>
  <c r="G4875" i="14" s="1"/>
  <c r="H4901" i="1"/>
  <c r="G4876" i="14" s="1"/>
  <c r="H4902" i="1"/>
  <c r="G4877" i="14" s="1"/>
  <c r="H4903" i="1"/>
  <c r="G4878" i="14" s="1"/>
  <c r="H4904" i="1"/>
  <c r="G4879" i="14" s="1"/>
  <c r="H4905" i="1"/>
  <c r="G4880" i="14" s="1"/>
  <c r="H4906" i="1"/>
  <c r="H4907" i="1"/>
  <c r="H4908" i="1"/>
  <c r="H4909" i="1"/>
  <c r="H4910" i="1"/>
  <c r="H4911" i="1"/>
  <c r="H4912" i="1"/>
  <c r="G4887" i="14" s="1"/>
  <c r="H4913" i="1"/>
  <c r="G4888" i="14" s="1"/>
  <c r="H4914" i="1"/>
  <c r="G4889" i="14" s="1"/>
  <c r="H4915" i="1"/>
  <c r="G4890" i="14" s="1"/>
  <c r="H4916" i="1"/>
  <c r="H4917" i="1"/>
  <c r="G4892" i="14" s="1"/>
  <c r="H4918" i="1"/>
  <c r="G4893" i="14" s="1"/>
  <c r="H4919" i="1"/>
  <c r="G4894" i="14" s="1"/>
  <c r="H4920" i="1"/>
  <c r="G4895" i="14" s="1"/>
  <c r="H4921" i="1"/>
  <c r="G4896" i="14" s="1"/>
  <c r="H4922" i="1"/>
  <c r="H4923" i="1"/>
  <c r="H4924" i="1"/>
  <c r="H4925" i="1"/>
  <c r="H4926" i="1"/>
  <c r="H4927" i="1"/>
  <c r="H4928" i="1"/>
  <c r="H4929" i="1"/>
  <c r="H4930" i="1"/>
  <c r="H4931" i="1"/>
  <c r="G4906" i="14" s="1"/>
  <c r="H4932" i="1"/>
  <c r="G4907" i="14" s="1"/>
  <c r="H4933" i="1"/>
  <c r="G4908" i="14" s="1"/>
  <c r="H4934" i="1"/>
  <c r="G4909" i="14" s="1"/>
  <c r="H4935" i="1"/>
  <c r="G4910" i="14" s="1"/>
  <c r="H4936" i="1"/>
  <c r="G4911" i="14" s="1"/>
  <c r="H4937" i="1"/>
  <c r="G4912" i="14" s="1"/>
  <c r="H4938" i="1"/>
  <c r="H4939" i="1"/>
  <c r="H4940" i="1"/>
  <c r="H4941" i="1"/>
  <c r="H4942" i="1"/>
  <c r="H4943" i="1"/>
  <c r="H4944" i="1"/>
  <c r="H4945" i="1"/>
  <c r="G4920" i="14" s="1"/>
  <c r="H4946" i="1"/>
  <c r="G4921" i="14" s="1"/>
  <c r="H4947" i="1"/>
  <c r="G4922" i="14" s="1"/>
  <c r="H4948" i="1"/>
  <c r="G4923" i="14" s="1"/>
  <c r="H4949" i="1"/>
  <c r="G4924" i="14" s="1"/>
  <c r="H4950" i="1"/>
  <c r="G4925" i="14" s="1"/>
  <c r="H4951" i="1"/>
  <c r="G4926" i="14" s="1"/>
  <c r="H4952" i="1"/>
  <c r="G4927" i="14" s="1"/>
  <c r="H4953" i="1"/>
  <c r="G4928" i="14" s="1"/>
  <c r="H4954" i="1"/>
  <c r="H4955" i="1"/>
  <c r="H4956" i="1"/>
  <c r="H4957" i="1"/>
  <c r="H4958" i="1"/>
  <c r="H4959" i="1"/>
  <c r="H4960" i="1"/>
  <c r="G4935" i="14" s="1"/>
  <c r="H4961" i="1"/>
  <c r="G4936" i="14" s="1"/>
  <c r="H4962" i="1"/>
  <c r="H4963" i="1"/>
  <c r="G4938" i="14" s="1"/>
  <c r="H4964" i="1"/>
  <c r="G4939" i="14" s="1"/>
  <c r="H4965" i="1"/>
  <c r="G4940" i="14" s="1"/>
  <c r="H4966" i="1"/>
  <c r="G4941" i="14" s="1"/>
  <c r="H4967" i="1"/>
  <c r="G4942" i="14" s="1"/>
  <c r="H4968" i="1"/>
  <c r="G4943" i="14" s="1"/>
  <c r="H4969" i="1"/>
  <c r="G4944" i="14" s="1"/>
  <c r="H4970" i="1"/>
  <c r="H4971" i="1"/>
  <c r="H4972" i="1"/>
  <c r="H4973" i="1"/>
  <c r="H4974" i="1"/>
  <c r="H4975" i="1"/>
  <c r="H4976" i="1"/>
  <c r="H4977" i="1"/>
  <c r="H4978" i="1"/>
  <c r="H4979" i="1"/>
  <c r="G4954" i="14" s="1"/>
  <c r="H4980" i="1"/>
  <c r="G4955" i="14" s="1"/>
  <c r="H4981" i="1"/>
  <c r="G4956" i="14" s="1"/>
  <c r="H4982" i="1"/>
  <c r="G4957" i="14" s="1"/>
  <c r="H4983" i="1"/>
  <c r="G4958" i="14" s="1"/>
  <c r="H4984" i="1"/>
  <c r="G4959" i="14" s="1"/>
  <c r="H4985" i="1"/>
  <c r="G4960" i="14" s="1"/>
  <c r="H4986" i="1"/>
  <c r="H4987" i="1"/>
  <c r="H4988" i="1"/>
  <c r="H4989" i="1"/>
  <c r="H4990" i="1"/>
  <c r="H4991" i="1"/>
  <c r="H4992" i="1"/>
  <c r="G4967" i="14" s="1"/>
  <c r="H4993" i="1"/>
  <c r="G4968" i="14" s="1"/>
  <c r="H4994" i="1"/>
  <c r="G4969" i="14" s="1"/>
  <c r="H4995" i="1"/>
  <c r="G4970" i="14" s="1"/>
  <c r="H4996" i="1"/>
  <c r="G4971" i="14" s="1"/>
  <c r="H4997" i="1"/>
  <c r="G4972" i="14" s="1"/>
  <c r="H4998" i="1"/>
  <c r="G4973" i="14" s="1"/>
  <c r="H4999" i="1"/>
  <c r="G4974" i="14" s="1"/>
  <c r="H5000" i="1"/>
  <c r="G4975" i="14" s="1"/>
  <c r="H5001" i="1"/>
  <c r="G4976" i="14" s="1"/>
  <c r="H5002" i="1"/>
  <c r="H5003" i="1"/>
  <c r="H5004" i="1"/>
  <c r="H5005" i="1"/>
  <c r="H5006" i="1"/>
  <c r="H5007" i="1"/>
  <c r="H5008" i="1"/>
  <c r="G4983" i="14" s="1"/>
  <c r="H5009" i="1"/>
  <c r="H5010" i="1"/>
  <c r="H5011" i="1"/>
  <c r="H5012" i="1"/>
  <c r="H5013" i="1"/>
  <c r="H5014" i="1"/>
  <c r="G4989" i="14" s="1"/>
  <c r="H5015" i="1"/>
  <c r="G4990" i="14" s="1"/>
  <c r="H5016" i="1"/>
  <c r="G4991" i="14" s="1"/>
  <c r="H5017" i="1"/>
  <c r="G4992" i="14" s="1"/>
  <c r="H5018" i="1"/>
  <c r="G4993" i="14" s="1"/>
  <c r="H5019" i="1"/>
  <c r="H5020" i="1"/>
  <c r="H5021" i="1"/>
  <c r="H5022" i="1"/>
  <c r="H5023" i="1"/>
  <c r="H5024" i="1"/>
  <c r="H5025" i="1"/>
  <c r="G5000" i="14" s="1"/>
  <c r="H5026" i="1"/>
  <c r="G5001" i="14" s="1"/>
  <c r="H5027" i="1"/>
  <c r="G5002" i="14" s="1"/>
  <c r="H5028" i="1"/>
  <c r="G5003" i="14" s="1"/>
  <c r="H5029" i="1"/>
  <c r="G5004" i="14" s="1"/>
  <c r="H5030" i="1"/>
  <c r="G5005" i="14" s="1"/>
  <c r="H5031" i="1"/>
  <c r="G5006" i="14" s="1"/>
  <c r="H5032" i="1"/>
  <c r="H5033" i="1"/>
  <c r="G5008" i="14" s="1"/>
  <c r="H5034" i="1"/>
  <c r="G5009" i="14" s="1"/>
  <c r="H5035" i="1"/>
  <c r="H5036" i="1"/>
  <c r="H5037" i="1"/>
  <c r="H5038" i="1"/>
  <c r="H5039" i="1"/>
  <c r="H5040" i="1"/>
  <c r="H5041" i="1"/>
  <c r="G5016" i="14" s="1"/>
  <c r="H5042" i="1"/>
  <c r="G5017" i="14" s="1"/>
  <c r="H5043" i="1"/>
  <c r="G5018" i="14" s="1"/>
  <c r="H5044" i="1"/>
  <c r="G5019" i="14" s="1"/>
  <c r="H5045" i="1"/>
  <c r="G5020" i="14" s="1"/>
  <c r="H5046" i="1"/>
  <c r="G5021" i="14" s="1"/>
  <c r="H5047" i="1"/>
  <c r="G5022" i="14" s="1"/>
  <c r="H5048" i="1"/>
  <c r="G5023" i="14" s="1"/>
  <c r="H5049" i="1"/>
  <c r="G5024" i="14" s="1"/>
  <c r="H5050" i="1"/>
  <c r="H5051" i="1"/>
  <c r="H5052" i="1"/>
  <c r="H5053" i="1"/>
  <c r="H5054" i="1"/>
  <c r="H5055" i="1"/>
  <c r="H5056" i="1"/>
  <c r="H5057" i="1"/>
  <c r="H5058" i="1"/>
  <c r="G5033" i="14" s="1"/>
  <c r="H5059" i="1"/>
  <c r="G5034" i="14" s="1"/>
  <c r="H5060" i="1"/>
  <c r="G5035" i="14" s="1"/>
  <c r="H5061" i="1"/>
  <c r="G5036" i="14" s="1"/>
  <c r="H5062" i="1"/>
  <c r="G5037" i="14" s="1"/>
  <c r="H5063" i="1"/>
  <c r="G5038" i="14" s="1"/>
  <c r="H5064" i="1"/>
  <c r="G5039" i="14" s="1"/>
  <c r="H5065" i="1"/>
  <c r="G5040" i="14" s="1"/>
  <c r="H5066" i="1"/>
  <c r="H5067" i="1"/>
  <c r="H5068" i="1"/>
  <c r="H5069" i="1"/>
  <c r="I5069" i="1" s="1"/>
  <c r="D5033" i="13" s="1"/>
  <c r="H5070" i="1"/>
  <c r="H5071" i="1"/>
  <c r="H5072" i="1"/>
  <c r="G5047" i="14" s="1"/>
  <c r="H5073" i="1"/>
  <c r="H5074" i="1"/>
  <c r="H5075" i="1"/>
  <c r="G5050" i="14" s="1"/>
  <c r="H5076" i="1"/>
  <c r="H5077" i="1"/>
  <c r="G5052" i="14" s="1"/>
  <c r="H5078" i="1"/>
  <c r="G5053" i="14" s="1"/>
  <c r="H5079" i="1"/>
  <c r="G5054" i="14" s="1"/>
  <c r="H5080" i="1"/>
  <c r="G5055" i="14" s="1"/>
  <c r="H5081" i="1"/>
  <c r="G5056" i="14" s="1"/>
  <c r="H5082" i="1"/>
  <c r="H5083" i="1"/>
  <c r="H5084" i="1"/>
  <c r="H5085" i="1"/>
  <c r="H5086" i="1"/>
  <c r="H5087" i="1"/>
  <c r="H5088" i="1"/>
  <c r="H5089" i="1"/>
  <c r="G5064" i="14" s="1"/>
  <c r="H5090" i="1"/>
  <c r="G5065" i="14" s="1"/>
  <c r="H5091" i="1"/>
  <c r="G5066" i="14" s="1"/>
  <c r="H5092" i="1"/>
  <c r="G5067" i="14" s="1"/>
  <c r="H5093" i="1"/>
  <c r="G5068" i="14" s="1"/>
  <c r="H5094" i="1"/>
  <c r="G5069" i="14" s="1"/>
  <c r="H5095" i="1"/>
  <c r="G5070" i="14" s="1"/>
  <c r="H5096" i="1"/>
  <c r="G5071" i="14" s="1"/>
  <c r="H5097" i="1"/>
  <c r="G5072" i="14" s="1"/>
  <c r="H5098" i="1"/>
  <c r="H5099" i="1"/>
  <c r="H5100" i="1"/>
  <c r="H5101" i="1"/>
  <c r="H5102" i="1"/>
  <c r="H5103" i="1"/>
  <c r="H5104" i="1"/>
  <c r="H5105" i="1"/>
  <c r="H5106" i="1"/>
  <c r="H5107" i="1"/>
  <c r="H5108" i="1"/>
  <c r="H5109" i="1"/>
  <c r="G5084" i="14" s="1"/>
  <c r="H5110" i="1"/>
  <c r="G5085" i="14" s="1"/>
  <c r="H5111" i="1"/>
  <c r="G5086" i="14" s="1"/>
  <c r="H5112" i="1"/>
  <c r="G5087" i="14" s="1"/>
  <c r="H5113" i="1"/>
  <c r="G5088" i="14" s="1"/>
  <c r="H5114" i="1"/>
  <c r="H5115" i="1"/>
  <c r="H5116" i="1"/>
  <c r="H5117" i="1"/>
  <c r="H5118" i="1"/>
  <c r="H5119" i="1"/>
  <c r="H5120" i="1"/>
  <c r="H5121" i="1"/>
  <c r="G5096" i="14" s="1"/>
  <c r="H5122" i="1"/>
  <c r="G5097" i="14" s="1"/>
  <c r="H5123" i="1"/>
  <c r="G5098" i="14" s="1"/>
  <c r="H5124" i="1"/>
  <c r="G5099" i="14" s="1"/>
  <c r="H5125" i="1"/>
  <c r="G5100" i="14" s="1"/>
  <c r="H5126" i="1"/>
  <c r="G5101" i="14" s="1"/>
  <c r="H5127" i="1"/>
  <c r="G5102" i="14" s="1"/>
  <c r="H5128" i="1"/>
  <c r="G5103" i="14" s="1"/>
  <c r="H5129" i="1"/>
  <c r="G5104" i="14" s="1"/>
  <c r="H5130" i="1"/>
  <c r="H5131" i="1"/>
  <c r="H5132" i="1"/>
  <c r="H5133" i="1"/>
  <c r="H5134" i="1"/>
  <c r="H5135" i="1"/>
  <c r="H5136" i="1"/>
  <c r="G5111" i="14" s="1"/>
  <c r="H5137" i="1"/>
  <c r="G5112" i="14" s="1"/>
  <c r="H5138" i="1"/>
  <c r="H5139" i="1"/>
  <c r="G5114" i="14" s="1"/>
  <c r="H5140" i="1"/>
  <c r="G5115" i="14" s="1"/>
  <c r="H5141" i="1"/>
  <c r="G5116" i="14" s="1"/>
  <c r="H5142" i="1"/>
  <c r="G5117" i="14" s="1"/>
  <c r="H5143" i="1"/>
  <c r="G5118" i="14" s="1"/>
  <c r="H5144" i="1"/>
  <c r="G5119" i="14" s="1"/>
  <c r="H5145" i="1"/>
  <c r="G5120" i="14" s="1"/>
  <c r="H5146" i="1"/>
  <c r="H5147" i="1"/>
  <c r="H5148" i="1"/>
  <c r="H5149" i="1"/>
  <c r="H5150" i="1"/>
  <c r="H5151" i="1"/>
  <c r="H5152" i="1"/>
  <c r="H5153" i="1"/>
  <c r="H5154" i="1"/>
  <c r="G5129" i="14" s="1"/>
  <c r="H5155" i="1"/>
  <c r="G5130" i="14" s="1"/>
  <c r="H5156" i="1"/>
  <c r="G5131" i="14" s="1"/>
  <c r="H5157" i="1"/>
  <c r="G5132" i="14" s="1"/>
  <c r="H5158" i="1"/>
  <c r="G5133" i="14" s="1"/>
  <c r="H5159" i="1"/>
  <c r="G5134" i="14" s="1"/>
  <c r="H5160" i="1"/>
  <c r="G5135" i="14" s="1"/>
  <c r="H5161" i="1"/>
  <c r="G5136" i="14" s="1"/>
  <c r="H5162" i="1"/>
  <c r="H5163" i="1"/>
  <c r="H5164" i="1"/>
  <c r="H5165" i="1"/>
  <c r="H5166" i="1"/>
  <c r="H5167" i="1"/>
  <c r="H5168" i="1"/>
  <c r="H5169" i="1"/>
  <c r="H5170" i="1"/>
  <c r="H5171" i="1"/>
  <c r="G5146" i="14" s="1"/>
  <c r="H5172" i="1"/>
  <c r="G5147" i="14" s="1"/>
  <c r="H5173" i="1"/>
  <c r="G5148" i="14" s="1"/>
  <c r="H5174" i="1"/>
  <c r="G5149" i="14" s="1"/>
  <c r="H5175" i="1"/>
  <c r="G5150" i="14" s="1"/>
  <c r="H5176" i="1"/>
  <c r="G5151" i="14" s="1"/>
  <c r="H5177" i="1"/>
  <c r="G5152" i="14" s="1"/>
  <c r="H5178" i="1"/>
  <c r="H5179" i="1"/>
  <c r="H5180" i="1"/>
  <c r="H5181" i="1"/>
  <c r="H5182" i="1"/>
  <c r="H5183" i="1"/>
  <c r="H5184" i="1"/>
  <c r="H5185" i="1"/>
  <c r="H5186" i="1"/>
  <c r="H5187" i="1"/>
  <c r="G5162" i="14" s="1"/>
  <c r="H5188" i="1"/>
  <c r="G5163" i="14" s="1"/>
  <c r="H5189" i="1"/>
  <c r="G5164" i="14" s="1"/>
  <c r="H5190" i="1"/>
  <c r="G5165" i="14" s="1"/>
  <c r="H5191" i="1"/>
  <c r="G5166" i="14" s="1"/>
  <c r="H5192" i="1"/>
  <c r="G5167" i="14" s="1"/>
  <c r="H5193" i="1"/>
  <c r="G5168" i="14" s="1"/>
  <c r="H5194" i="1"/>
  <c r="H5195" i="1"/>
  <c r="H5196" i="1"/>
  <c r="H5197" i="1"/>
  <c r="H5198" i="1"/>
  <c r="H5199" i="1"/>
  <c r="H5200" i="1"/>
  <c r="G5175" i="14" s="1"/>
  <c r="H5201" i="1"/>
  <c r="G5176" i="14" s="1"/>
  <c r="H5202" i="1"/>
  <c r="G5177" i="14" s="1"/>
  <c r="H5203" i="1"/>
  <c r="G5178" i="14" s="1"/>
  <c r="H5204" i="1"/>
  <c r="G5179" i="14" s="1"/>
  <c r="H5205" i="1"/>
  <c r="G5180" i="14" s="1"/>
  <c r="H5206" i="1"/>
  <c r="G5181" i="14" s="1"/>
  <c r="H5207" i="1"/>
  <c r="G5182" i="14" s="1"/>
  <c r="H5208" i="1"/>
  <c r="G5183" i="14" s="1"/>
  <c r="H5209" i="1"/>
  <c r="G5184" i="14" s="1"/>
  <c r="H5210" i="1"/>
  <c r="H5211" i="1"/>
  <c r="H5212" i="1"/>
  <c r="H5213" i="1"/>
  <c r="H5214" i="1"/>
  <c r="H5215" i="1"/>
  <c r="H5216" i="1"/>
  <c r="H5217" i="1"/>
  <c r="H5218" i="1"/>
  <c r="H5219" i="1"/>
  <c r="G5194" i="14" s="1"/>
  <c r="H5220" i="1"/>
  <c r="G5195" i="14" s="1"/>
  <c r="H5221" i="1"/>
  <c r="G5196" i="14" s="1"/>
  <c r="H5222" i="1"/>
  <c r="G5197" i="14" s="1"/>
  <c r="H5223" i="1"/>
  <c r="G5198" i="14" s="1"/>
  <c r="H5224" i="1"/>
  <c r="G5199" i="14" s="1"/>
  <c r="H5225" i="1"/>
  <c r="G5200" i="14" s="1"/>
  <c r="H5226" i="1"/>
  <c r="H5227" i="1"/>
  <c r="H5228" i="1"/>
  <c r="H5229" i="1"/>
  <c r="H5230" i="1"/>
  <c r="H5231" i="1"/>
  <c r="H5232" i="1"/>
  <c r="G5207" i="14" s="1"/>
  <c r="H5233" i="1"/>
  <c r="G5208" i="14" s="1"/>
  <c r="H5234" i="1"/>
  <c r="G5209" i="14" s="1"/>
  <c r="H5235" i="1"/>
  <c r="G5210" i="14" s="1"/>
  <c r="H5236" i="1"/>
  <c r="G5211" i="14" s="1"/>
  <c r="H5237" i="1"/>
  <c r="G5212" i="14" s="1"/>
  <c r="H5238" i="1"/>
  <c r="G5213" i="14" s="1"/>
  <c r="H5239" i="1"/>
  <c r="G5214" i="14" s="1"/>
  <c r="H5240" i="1"/>
  <c r="G5215" i="14" s="1"/>
  <c r="H5241" i="1"/>
  <c r="G5216" i="14" s="1"/>
  <c r="H5242" i="1"/>
  <c r="H5243" i="1"/>
  <c r="H5244" i="1"/>
  <c r="H5245" i="1"/>
  <c r="H5246" i="1"/>
  <c r="H5247" i="1"/>
  <c r="H5248" i="1"/>
  <c r="G5223" i="14" s="1"/>
  <c r="H5249" i="1"/>
  <c r="H5250" i="1"/>
  <c r="H5251" i="1"/>
  <c r="G5226" i="14" s="1"/>
  <c r="H5252" i="1"/>
  <c r="G5227" i="14" s="1"/>
  <c r="H5253" i="1"/>
  <c r="G5228" i="14" s="1"/>
  <c r="H5254" i="1"/>
  <c r="G5229" i="14" s="1"/>
  <c r="H5255" i="1"/>
  <c r="H5256" i="1"/>
  <c r="H5257" i="1"/>
  <c r="G5232" i="14" s="1"/>
  <c r="H5258" i="1"/>
  <c r="H5259" i="1"/>
  <c r="H5260" i="1"/>
  <c r="H5261" i="1"/>
  <c r="H5262" i="1"/>
  <c r="H5263" i="1"/>
  <c r="H5264" i="1"/>
  <c r="G5239" i="14" s="1"/>
  <c r="H5265" i="1"/>
  <c r="G5240" i="14" s="1"/>
  <c r="H5266" i="1"/>
  <c r="G5241" i="14" s="1"/>
  <c r="H5267" i="1"/>
  <c r="G5242" i="14" s="1"/>
  <c r="H5268" i="1"/>
  <c r="G5243" i="14" s="1"/>
  <c r="H5269" i="1"/>
  <c r="G5244" i="14" s="1"/>
  <c r="H5270" i="1"/>
  <c r="G5245" i="14" s="1"/>
  <c r="H5271" i="1"/>
  <c r="G5246" i="14" s="1"/>
  <c r="H5272" i="1"/>
  <c r="G5247" i="14" s="1"/>
  <c r="H5273" i="1"/>
  <c r="H5274" i="1"/>
  <c r="H5275" i="1"/>
  <c r="H5276" i="1"/>
  <c r="H5277" i="1"/>
  <c r="H5278" i="1"/>
  <c r="H5279" i="1"/>
  <c r="H5280" i="1"/>
  <c r="H5281" i="1"/>
  <c r="G5256" i="14" s="1"/>
  <c r="H5282" i="1"/>
  <c r="G5257" i="14" s="1"/>
  <c r="H5283" i="1"/>
  <c r="G5258" i="14" s="1"/>
  <c r="H5284" i="1"/>
  <c r="G5259" i="14" s="1"/>
  <c r="H5285" i="1"/>
  <c r="G5260" i="14" s="1"/>
  <c r="H5286" i="1"/>
  <c r="G5261" i="14" s="1"/>
  <c r="H5287" i="1"/>
  <c r="H5288" i="1"/>
  <c r="H5289" i="1"/>
  <c r="G5264" i="14" s="1"/>
  <c r="H5290" i="1"/>
  <c r="G5265" i="14" s="1"/>
  <c r="H5291" i="1"/>
  <c r="H5292" i="1"/>
  <c r="H5293" i="1"/>
  <c r="H5294" i="1"/>
  <c r="H5295" i="1"/>
  <c r="H5296" i="1"/>
  <c r="G5271" i="14" s="1"/>
  <c r="H5297" i="1"/>
  <c r="G5272" i="14" s="1"/>
  <c r="H5298" i="1"/>
  <c r="G5273" i="14" s="1"/>
  <c r="H5299" i="1"/>
  <c r="G5274" i="14" s="1"/>
  <c r="H5300" i="1"/>
  <c r="G5275" i="14" s="1"/>
  <c r="H5301" i="1"/>
  <c r="G5276" i="14" s="1"/>
  <c r="H5302" i="1"/>
  <c r="G5277" i="14" s="1"/>
  <c r="H5303" i="1"/>
  <c r="H5304" i="1"/>
  <c r="G5279" i="14" s="1"/>
  <c r="H5305" i="1"/>
  <c r="G5280" i="14" s="1"/>
  <c r="H5306" i="1"/>
  <c r="H5307" i="1"/>
  <c r="H5308" i="1"/>
  <c r="H5309" i="1"/>
  <c r="H5310" i="1"/>
  <c r="H5311" i="1"/>
  <c r="H5312" i="1"/>
  <c r="G5287" i="14" s="1"/>
  <c r="H5313" i="1"/>
  <c r="G5288" i="14" s="1"/>
  <c r="H5314" i="1"/>
  <c r="G5289" i="14" s="1"/>
  <c r="H5315" i="1"/>
  <c r="G5290" i="14" s="1"/>
  <c r="H5316" i="1"/>
  <c r="G5291" i="14" s="1"/>
  <c r="H5317" i="1"/>
  <c r="G5292" i="14" s="1"/>
  <c r="H5318" i="1"/>
  <c r="G5293" i="14" s="1"/>
  <c r="H5319" i="1"/>
  <c r="G5294" i="14" s="1"/>
  <c r="H5320" i="1"/>
  <c r="G5295" i="14" s="1"/>
  <c r="H5321" i="1"/>
  <c r="G5296" i="14" s="1"/>
  <c r="H5322" i="1"/>
  <c r="H5323" i="1"/>
  <c r="H5324" i="1"/>
  <c r="H5325" i="1"/>
  <c r="H5326" i="1"/>
  <c r="H5327" i="1"/>
  <c r="H5328" i="1"/>
  <c r="G5303" i="14" s="1"/>
  <c r="H5329" i="1"/>
  <c r="G5304" i="14" s="1"/>
  <c r="H5330" i="1"/>
  <c r="G5305" i="14" s="1"/>
  <c r="H5331" i="1"/>
  <c r="G5306" i="14" s="1"/>
  <c r="H5332" i="1"/>
  <c r="H5333" i="1"/>
  <c r="H5334" i="1"/>
  <c r="H5335" i="1"/>
  <c r="G5310" i="14" s="1"/>
  <c r="H5336" i="1"/>
  <c r="G5311" i="14" s="1"/>
  <c r="H5337" i="1"/>
  <c r="G5312" i="14" s="1"/>
  <c r="H5338" i="1"/>
  <c r="H5339" i="1"/>
  <c r="H5340" i="1"/>
  <c r="H5341" i="1"/>
  <c r="H5342" i="1"/>
  <c r="H5343" i="1"/>
  <c r="H5344" i="1"/>
  <c r="H5345" i="1"/>
  <c r="H5346" i="1"/>
  <c r="H5347" i="1"/>
  <c r="G5322" i="14" s="1"/>
  <c r="H5348" i="1"/>
  <c r="G5323" i="14" s="1"/>
  <c r="H5349" i="1"/>
  <c r="G5324" i="14" s="1"/>
  <c r="H5350" i="1"/>
  <c r="H5351" i="1"/>
  <c r="G5326" i="14" s="1"/>
  <c r="H5352" i="1"/>
  <c r="G5327" i="14" s="1"/>
  <c r="H5353" i="1"/>
  <c r="G5328" i="14" s="1"/>
  <c r="H5354" i="1"/>
  <c r="H5355" i="1"/>
  <c r="H5356" i="1"/>
  <c r="H5357" i="1"/>
  <c r="I5357" i="1" s="1"/>
  <c r="D5321" i="13" s="1"/>
  <c r="H5358" i="1"/>
  <c r="H5359" i="1"/>
  <c r="H5360" i="1"/>
  <c r="G5335" i="14" s="1"/>
  <c r="H5361" i="1"/>
  <c r="G5336" i="14" s="1"/>
  <c r="H5362" i="1"/>
  <c r="H5363" i="1"/>
  <c r="G5338" i="14" s="1"/>
  <c r="H5364" i="1"/>
  <c r="H5365" i="1"/>
  <c r="H5366" i="1"/>
  <c r="H5367" i="1"/>
  <c r="H5368" i="1"/>
  <c r="G5343" i="14" s="1"/>
  <c r="H5369" i="1"/>
  <c r="G5344" i="14" s="1"/>
  <c r="H5370" i="1"/>
  <c r="H5371" i="1"/>
  <c r="I5371" i="1" s="1"/>
  <c r="D5335" i="13" s="1"/>
  <c r="H5372" i="1"/>
  <c r="H5373" i="1"/>
  <c r="H5374" i="1"/>
  <c r="H5375" i="1"/>
  <c r="H5376" i="1"/>
  <c r="G5351" i="14" s="1"/>
  <c r="H5377" i="1"/>
  <c r="G5352" i="14" s="1"/>
  <c r="H5378" i="1"/>
  <c r="H5379" i="1"/>
  <c r="G5354" i="14" s="1"/>
  <c r="H5380" i="1"/>
  <c r="G5355" i="14" s="1"/>
  <c r="H5381" i="1"/>
  <c r="G5356" i="14" s="1"/>
  <c r="H5382" i="1"/>
  <c r="H5383" i="1"/>
  <c r="G5358" i="14" s="1"/>
  <c r="H5384" i="1"/>
  <c r="G5359" i="14" s="1"/>
  <c r="H5385" i="1"/>
  <c r="G5360" i="14" s="1"/>
  <c r="H5386" i="1"/>
  <c r="H5387" i="1"/>
  <c r="H5388" i="1"/>
  <c r="H5389" i="1"/>
  <c r="H5390" i="1"/>
  <c r="H5391" i="1"/>
  <c r="H5392" i="1"/>
  <c r="G5367" i="14" s="1"/>
  <c r="H5393" i="1"/>
  <c r="H5394" i="1"/>
  <c r="H5395" i="1"/>
  <c r="G5370" i="14" s="1"/>
  <c r="H5396" i="1"/>
  <c r="G5371" i="14" s="1"/>
  <c r="H5397" i="1"/>
  <c r="G5372" i="14" s="1"/>
  <c r="H5398" i="1"/>
  <c r="H5399" i="1"/>
  <c r="G5374" i="14" s="1"/>
  <c r="H5400" i="1"/>
  <c r="G5375" i="14" s="1"/>
  <c r="H5401" i="1"/>
  <c r="G5376" i="14" s="1"/>
  <c r="H5402" i="1"/>
  <c r="H5403" i="1"/>
  <c r="H5404" i="1"/>
  <c r="H5405" i="1"/>
  <c r="I5405" i="1" s="1"/>
  <c r="D5369" i="13" s="1"/>
  <c r="H5406" i="1"/>
  <c r="H5407" i="1"/>
  <c r="H5408" i="1"/>
  <c r="G5383" i="14" s="1"/>
  <c r="H5409" i="1"/>
  <c r="G5384" i="14" s="1"/>
  <c r="H5410" i="1"/>
  <c r="H5411" i="1"/>
  <c r="G5386" i="14" s="1"/>
  <c r="H5412" i="1"/>
  <c r="G5387" i="14" s="1"/>
  <c r="H5413" i="1"/>
  <c r="G5388" i="14" s="1"/>
  <c r="H5414" i="1"/>
  <c r="H5415" i="1"/>
  <c r="G5390" i="14" s="1"/>
  <c r="H5416" i="1"/>
  <c r="G5391" i="14" s="1"/>
  <c r="H5417" i="1"/>
  <c r="G5392" i="14" s="1"/>
  <c r="H5418" i="1"/>
  <c r="H5419" i="1"/>
  <c r="H5420" i="1"/>
  <c r="H5421" i="1"/>
  <c r="H5422" i="1"/>
  <c r="H5423" i="1"/>
  <c r="H5424" i="1"/>
  <c r="H5425" i="1"/>
  <c r="I5425" i="1" s="1"/>
  <c r="D5389" i="13" s="1"/>
  <c r="H5426" i="1"/>
  <c r="H5427" i="1"/>
  <c r="H5428" i="1"/>
  <c r="H5429" i="1"/>
  <c r="G5404" i="14" s="1"/>
  <c r="H5430" i="1"/>
  <c r="H5431" i="1"/>
  <c r="G5406" i="14" s="1"/>
  <c r="H5432" i="1"/>
  <c r="G5407" i="14" s="1"/>
  <c r="H5433" i="1"/>
  <c r="G5408" i="14" s="1"/>
  <c r="H5434" i="1"/>
  <c r="H5435" i="1"/>
  <c r="H5436" i="1"/>
  <c r="H5437" i="1"/>
  <c r="H5438" i="1"/>
  <c r="H5439" i="1"/>
  <c r="H5440" i="1"/>
  <c r="H5441" i="1"/>
  <c r="G5416" i="14" s="1"/>
  <c r="H5442" i="1"/>
  <c r="H5443" i="1"/>
  <c r="G5418" i="14" s="1"/>
  <c r="H5444" i="1"/>
  <c r="G5419" i="14" s="1"/>
  <c r="H5445" i="1"/>
  <c r="G5420" i="14" s="1"/>
  <c r="H5446" i="1"/>
  <c r="H5447" i="1"/>
  <c r="G5422" i="14" s="1"/>
  <c r="H5448" i="1"/>
  <c r="G5423" i="14" s="1"/>
  <c r="H5449" i="1"/>
  <c r="G5424" i="14" s="1"/>
  <c r="H5450" i="1"/>
  <c r="H5451" i="1"/>
  <c r="H5452" i="1"/>
  <c r="H5453" i="1"/>
  <c r="I5453" i="1" s="1"/>
  <c r="D5417" i="13" s="1"/>
  <c r="H5454" i="1"/>
  <c r="H5455" i="1"/>
  <c r="H5456" i="1"/>
  <c r="G5431" i="14" s="1"/>
  <c r="H5457" i="1"/>
  <c r="G5432" i="14" s="1"/>
  <c r="H5458" i="1"/>
  <c r="H5459" i="1"/>
  <c r="G5434" i="14" s="1"/>
  <c r="H5460" i="1"/>
  <c r="G5435" i="14" s="1"/>
  <c r="H5461" i="1"/>
  <c r="G5436" i="14" s="1"/>
  <c r="H5462" i="1"/>
  <c r="H5463" i="1"/>
  <c r="H5464" i="1"/>
  <c r="G5439" i="14" s="1"/>
  <c r="H5465" i="1"/>
  <c r="G5440" i="14" s="1"/>
  <c r="H5466" i="1"/>
  <c r="H5467" i="1"/>
  <c r="H5468" i="1"/>
  <c r="H5469" i="1"/>
  <c r="H5470" i="1"/>
  <c r="H5471" i="1"/>
  <c r="H5472" i="1"/>
  <c r="H5473" i="1"/>
  <c r="G5448" i="14" s="1"/>
  <c r="H5474" i="1"/>
  <c r="H5475" i="1"/>
  <c r="G5450" i="14" s="1"/>
  <c r="H5476" i="1"/>
  <c r="G5451" i="14" s="1"/>
  <c r="H5477" i="1"/>
  <c r="G5452" i="14" s="1"/>
  <c r="H5478" i="1"/>
  <c r="H5479" i="1"/>
  <c r="G5454" i="14" s="1"/>
  <c r="H5480" i="1"/>
  <c r="G5455" i="14" s="1"/>
  <c r="H5481" i="1"/>
  <c r="G5456" i="14" s="1"/>
  <c r="H5482" i="1"/>
  <c r="H5483" i="1"/>
  <c r="H5484" i="1"/>
  <c r="H5485" i="1"/>
  <c r="H5486" i="1"/>
  <c r="H5487" i="1"/>
  <c r="H5488" i="1"/>
  <c r="G5463" i="14" s="1"/>
  <c r="H5489" i="1"/>
  <c r="G5464" i="14" s="1"/>
  <c r="H5490" i="1"/>
  <c r="H5491" i="1"/>
  <c r="G5466" i="14" s="1"/>
  <c r="H5492" i="1"/>
  <c r="G5467" i="14" s="1"/>
  <c r="H5493" i="1"/>
  <c r="G5468" i="14" s="1"/>
  <c r="H5494" i="1"/>
  <c r="H5495" i="1"/>
  <c r="G5470" i="14" s="1"/>
  <c r="H5496" i="1"/>
  <c r="H5497" i="1"/>
  <c r="G5472" i="14" s="1"/>
  <c r="H5498" i="1"/>
  <c r="H5499" i="1"/>
  <c r="H5500" i="1"/>
  <c r="H5501" i="1"/>
  <c r="I5501" i="1" s="1"/>
  <c r="D5465" i="13" s="1"/>
  <c r="H5502" i="1"/>
  <c r="H5503" i="1"/>
  <c r="H5504" i="1"/>
  <c r="H5505" i="1"/>
  <c r="G5480" i="14" s="1"/>
  <c r="H5506" i="1"/>
  <c r="H5507" i="1"/>
  <c r="H5508" i="1"/>
  <c r="G5483" i="14" s="1"/>
  <c r="H5509" i="1"/>
  <c r="G5484" i="14" s="1"/>
  <c r="H5510" i="1"/>
  <c r="H5511" i="1"/>
  <c r="H5512" i="1"/>
  <c r="G5487" i="14" s="1"/>
  <c r="H5513" i="1"/>
  <c r="G5488" i="14" s="1"/>
  <c r="H5514" i="1"/>
  <c r="H5515" i="1"/>
  <c r="H5516" i="1"/>
  <c r="H5517" i="1"/>
  <c r="G5492" i="14" s="1"/>
  <c r="H5518" i="1"/>
  <c r="H5519" i="1"/>
  <c r="H5520" i="1"/>
  <c r="G5495" i="14" s="1"/>
  <c r="H5521" i="1"/>
  <c r="G5496" i="14" s="1"/>
  <c r="H5522" i="1"/>
  <c r="H5523" i="1"/>
  <c r="H5524" i="1"/>
  <c r="G5499" i="14" s="1"/>
  <c r="H5525" i="1"/>
  <c r="G5500" i="14" s="1"/>
  <c r="H5526" i="1"/>
  <c r="H5527" i="1"/>
  <c r="H5528" i="1"/>
  <c r="G5503" i="14" s="1"/>
  <c r="H5529" i="1"/>
  <c r="G5504" i="14" s="1"/>
  <c r="H5530" i="1"/>
  <c r="H5531" i="1"/>
  <c r="H5532" i="1"/>
  <c r="H5533" i="1"/>
  <c r="H5534" i="1"/>
  <c r="H5535" i="1"/>
  <c r="H5536" i="1"/>
  <c r="H5537" i="1"/>
  <c r="G5512" i="14" s="1"/>
  <c r="H5538" i="1"/>
  <c r="H5539" i="1"/>
  <c r="H5540" i="1"/>
  <c r="G5515" i="14" s="1"/>
  <c r="H5541" i="1"/>
  <c r="H5542" i="1"/>
  <c r="H5543" i="1"/>
  <c r="H5544" i="1"/>
  <c r="G5519" i="14" s="1"/>
  <c r="H5545" i="1"/>
  <c r="G5520" i="14" s="1"/>
  <c r="H5546" i="1"/>
  <c r="H5547" i="1"/>
  <c r="H5548" i="1"/>
  <c r="H5549" i="1"/>
  <c r="G5524" i="14" s="1"/>
  <c r="H5550" i="1"/>
  <c r="H5551" i="1"/>
  <c r="H5552" i="1"/>
  <c r="G5527" i="14" s="1"/>
  <c r="H5553" i="1"/>
  <c r="G5528" i="14" s="1"/>
  <c r="H5554" i="1"/>
  <c r="H5555" i="1"/>
  <c r="H5556" i="1"/>
  <c r="G5531" i="14" s="1"/>
  <c r="H5557" i="1"/>
  <c r="G5532" i="14" s="1"/>
  <c r="H5558" i="1"/>
  <c r="H5559" i="1"/>
  <c r="H5560" i="1"/>
  <c r="G5535" i="14" s="1"/>
  <c r="H5561" i="1"/>
  <c r="H5562" i="1"/>
  <c r="H5563" i="1"/>
  <c r="H5564" i="1"/>
  <c r="H5565" i="1"/>
  <c r="H5566" i="1"/>
  <c r="H5567" i="1"/>
  <c r="H5568" i="1"/>
  <c r="H5569" i="1"/>
  <c r="G5544" i="14" s="1"/>
  <c r="H5570" i="1"/>
  <c r="H5571" i="1"/>
  <c r="H5572" i="1"/>
  <c r="H5573" i="1"/>
  <c r="H5574" i="1"/>
  <c r="H5575" i="1"/>
  <c r="H5576" i="1"/>
  <c r="G5551" i="14" s="1"/>
  <c r="H5577" i="1"/>
  <c r="G5552" i="14" s="1"/>
  <c r="H5578" i="1"/>
  <c r="H5579" i="1"/>
  <c r="H5580" i="1"/>
  <c r="H5581" i="1"/>
  <c r="G5556" i="14" s="1"/>
  <c r="H5582" i="1"/>
  <c r="H5583" i="1"/>
  <c r="H5584" i="1"/>
  <c r="G5559" i="14" s="1"/>
  <c r="H5585" i="1"/>
  <c r="G5560" i="14" s="1"/>
  <c r="H5586" i="1"/>
  <c r="H5587" i="1"/>
  <c r="H5588" i="1"/>
  <c r="G5563" i="14" s="1"/>
  <c r="H5589" i="1"/>
  <c r="G5564" i="14" s="1"/>
  <c r="H5590" i="1"/>
  <c r="H5591" i="1"/>
  <c r="H5592" i="1"/>
  <c r="G5567" i="14" s="1"/>
  <c r="H5593" i="1"/>
  <c r="H5594" i="1"/>
  <c r="H5595" i="1"/>
  <c r="H5596" i="1"/>
  <c r="H5597" i="1"/>
  <c r="H5598" i="1"/>
  <c r="H5599" i="1"/>
  <c r="H5600" i="1"/>
  <c r="H5601" i="1"/>
  <c r="G5576" i="14" s="1"/>
  <c r="H5602" i="1"/>
  <c r="H5603" i="1"/>
  <c r="H5604" i="1"/>
  <c r="G5579" i="14" s="1"/>
  <c r="H5605" i="1"/>
  <c r="H5606" i="1"/>
  <c r="H5607" i="1"/>
  <c r="H5608" i="1"/>
  <c r="G5583" i="14" s="1"/>
  <c r="H5609" i="1"/>
  <c r="G5584" i="14" s="1"/>
  <c r="H5610" i="1"/>
  <c r="H5611" i="1"/>
  <c r="H5612" i="1"/>
  <c r="H5613" i="1"/>
  <c r="G5588" i="14" s="1"/>
  <c r="H5614" i="1"/>
  <c r="H5615" i="1"/>
  <c r="H5616" i="1"/>
  <c r="G5591" i="14" s="1"/>
  <c r="H5617" i="1"/>
  <c r="G5592" i="14" s="1"/>
  <c r="H5618" i="1"/>
  <c r="H5619" i="1"/>
  <c r="H5620" i="1"/>
  <c r="G5595" i="14" s="1"/>
  <c r="H5621" i="1"/>
  <c r="G5596" i="14" s="1"/>
  <c r="H5622" i="1"/>
  <c r="H5623" i="1"/>
  <c r="H5624" i="1"/>
  <c r="G5599" i="14" s="1"/>
  <c r="H5625" i="1"/>
  <c r="H5626" i="1"/>
  <c r="H5627" i="1"/>
  <c r="H5628" i="1"/>
  <c r="H5629" i="1"/>
  <c r="G5604" i="14" s="1"/>
  <c r="H5630" i="1"/>
  <c r="H5631" i="1"/>
  <c r="H5632" i="1"/>
  <c r="H5633" i="1"/>
  <c r="G5608" i="14" s="1"/>
  <c r="H5634" i="1"/>
  <c r="H5635" i="1"/>
  <c r="H5636" i="1"/>
  <c r="G5611" i="14" s="1"/>
  <c r="H5637" i="1"/>
  <c r="G5612" i="14" s="1"/>
  <c r="H5638" i="1"/>
  <c r="H5639" i="1"/>
  <c r="H5640" i="1"/>
  <c r="G5615" i="14" s="1"/>
  <c r="H5641" i="1"/>
  <c r="G5616" i="14" s="1"/>
  <c r="H5642" i="1"/>
  <c r="H5643" i="1"/>
  <c r="H5644" i="1"/>
  <c r="H5645" i="1"/>
  <c r="G5620" i="14" s="1"/>
  <c r="H5646" i="1"/>
  <c r="H5647" i="1"/>
  <c r="H5648" i="1"/>
  <c r="G5623" i="14" s="1"/>
  <c r="H5649" i="1"/>
  <c r="G5624" i="14" s="1"/>
  <c r="H5650" i="1"/>
  <c r="H5651" i="1"/>
  <c r="H5652" i="1"/>
  <c r="G5627" i="14" s="1"/>
  <c r="H5653" i="1"/>
  <c r="G5628" i="14" s="1"/>
  <c r="H5654" i="1"/>
  <c r="H5655" i="1"/>
  <c r="H5656" i="1"/>
  <c r="G5631" i="14" s="1"/>
  <c r="H5657" i="1"/>
  <c r="G5632" i="14" s="1"/>
  <c r="H5658" i="1"/>
  <c r="H5659" i="1"/>
  <c r="H5660" i="1"/>
  <c r="H5661" i="1"/>
  <c r="H5662" i="1"/>
  <c r="H5663" i="1"/>
  <c r="H5664" i="1"/>
  <c r="G5639" i="14" s="1"/>
  <c r="H5665" i="1"/>
  <c r="G5640" i="14" s="1"/>
  <c r="H5666" i="1"/>
  <c r="H5667" i="1"/>
  <c r="H5668" i="1"/>
  <c r="G5643" i="14" s="1"/>
  <c r="H5669" i="1"/>
  <c r="H5670" i="1"/>
  <c r="H5671" i="1"/>
  <c r="H5672" i="1"/>
  <c r="H5673" i="1"/>
  <c r="G5648" i="14" s="1"/>
  <c r="H5674" i="1"/>
  <c r="H5675" i="1"/>
  <c r="H5676" i="1"/>
  <c r="H5677" i="1"/>
  <c r="G5652" i="14" s="1"/>
  <c r="H5678" i="1"/>
  <c r="H5679" i="1"/>
  <c r="H5680" i="1"/>
  <c r="H5681" i="1"/>
  <c r="G5656" i="14" s="1"/>
  <c r="H5682" i="1"/>
  <c r="H5683" i="1"/>
  <c r="H5684" i="1"/>
  <c r="H5685" i="1"/>
  <c r="G5660" i="14" s="1"/>
  <c r="H5686" i="1"/>
  <c r="H5687" i="1"/>
  <c r="H5688" i="1"/>
  <c r="G5663" i="14" s="1"/>
  <c r="H5689" i="1"/>
  <c r="H5690" i="1"/>
  <c r="H5691" i="1"/>
  <c r="I5691" i="1" s="1"/>
  <c r="D5655" i="13" s="1"/>
  <c r="H5692" i="1"/>
  <c r="H5693" i="1"/>
  <c r="H5694" i="1"/>
  <c r="H5695" i="1"/>
  <c r="H5696" i="1"/>
  <c r="H5697" i="1"/>
  <c r="G5672" i="14" s="1"/>
  <c r="H5698" i="1"/>
  <c r="H5699" i="1"/>
  <c r="H5700" i="1"/>
  <c r="G5675" i="14" s="1"/>
  <c r="H5701" i="1"/>
  <c r="H5702" i="1"/>
  <c r="H5703" i="1"/>
  <c r="H5704" i="1"/>
  <c r="G5679" i="14" s="1"/>
  <c r="H5705" i="1"/>
  <c r="G5680" i="14" s="1"/>
  <c r="H5706" i="1"/>
  <c r="H5707" i="1"/>
  <c r="I5707" i="1" s="1"/>
  <c r="D5671" i="13" s="1"/>
  <c r="H5708" i="1"/>
  <c r="H5709" i="1"/>
  <c r="G5684" i="14" s="1"/>
  <c r="H5710" i="1"/>
  <c r="H5711" i="1"/>
  <c r="H5712" i="1"/>
  <c r="G5687" i="14" s="1"/>
  <c r="H5713" i="1"/>
  <c r="G5688" i="14" s="1"/>
  <c r="H5714" i="1"/>
  <c r="H5715" i="1"/>
  <c r="H5716" i="1"/>
  <c r="G5691" i="14" s="1"/>
  <c r="H5717" i="1"/>
  <c r="G5692" i="14" s="1"/>
  <c r="H5718" i="1"/>
  <c r="H5719" i="1"/>
  <c r="H5720" i="1"/>
  <c r="G5695" i="14" s="1"/>
  <c r="H5721" i="1"/>
  <c r="H5722" i="1"/>
  <c r="H5723" i="1"/>
  <c r="H5724" i="1"/>
  <c r="H5725" i="1"/>
  <c r="H5726" i="1"/>
  <c r="H5727" i="1"/>
  <c r="H5728" i="1"/>
  <c r="H5729" i="1"/>
  <c r="G5704" i="14" s="1"/>
  <c r="H5730" i="1"/>
  <c r="H5731" i="1"/>
  <c r="H5732" i="1"/>
  <c r="H5733" i="1"/>
  <c r="H5734" i="1"/>
  <c r="H5735" i="1"/>
  <c r="H5736" i="1"/>
  <c r="H5737" i="1"/>
  <c r="G5712" i="14" s="1"/>
  <c r="H5738" i="1"/>
  <c r="H5739" i="1"/>
  <c r="H5740" i="1"/>
  <c r="H5741" i="1"/>
  <c r="G5716" i="14" s="1"/>
  <c r="H5742" i="1"/>
  <c r="H5743" i="1"/>
  <c r="H5744" i="1"/>
  <c r="H5745" i="1"/>
  <c r="G5720" i="14" s="1"/>
  <c r="H5746" i="1"/>
  <c r="H5747" i="1"/>
  <c r="H5748" i="1"/>
  <c r="G5723" i="14" s="1"/>
  <c r="H5749" i="1"/>
  <c r="G5724" i="14" s="1"/>
  <c r="H5750" i="1"/>
  <c r="H5751" i="1"/>
  <c r="H5752" i="1"/>
  <c r="H5753" i="1"/>
  <c r="H5754" i="1"/>
  <c r="H5755" i="1"/>
  <c r="H5756" i="1"/>
  <c r="H5757" i="1"/>
  <c r="G5732" i="14" s="1"/>
  <c r="H5758" i="1"/>
  <c r="H5759" i="1"/>
  <c r="H5760" i="1"/>
  <c r="G5735" i="14" s="1"/>
  <c r="H5761" i="1"/>
  <c r="G5736" i="14" s="1"/>
  <c r="H5762" i="1"/>
  <c r="H5763" i="1"/>
  <c r="H5764" i="1"/>
  <c r="G5739" i="14" s="1"/>
  <c r="H5765" i="1"/>
  <c r="G5740" i="14" s="1"/>
  <c r="H5766" i="1"/>
  <c r="H5767" i="1"/>
  <c r="H5768" i="1"/>
  <c r="G5743" i="14" s="1"/>
  <c r="H5769" i="1"/>
  <c r="G5744" i="14" s="1"/>
  <c r="H5770" i="1"/>
  <c r="H5771" i="1"/>
  <c r="H5772" i="1"/>
  <c r="H5773" i="1"/>
  <c r="G5748" i="14" s="1"/>
  <c r="H5774" i="1"/>
  <c r="H5775" i="1"/>
  <c r="H5776" i="1"/>
  <c r="G5751" i="14" s="1"/>
  <c r="H5777" i="1"/>
  <c r="G5752" i="14" s="1"/>
  <c r="H5778" i="1"/>
  <c r="H5779" i="1"/>
  <c r="H5780" i="1"/>
  <c r="G5755" i="14" s="1"/>
  <c r="H5781" i="1"/>
  <c r="G5756" i="14" s="1"/>
  <c r="H5782" i="1"/>
  <c r="H5783" i="1"/>
  <c r="H5784" i="1"/>
  <c r="G5759" i="14" s="1"/>
  <c r="H5785" i="1"/>
  <c r="G5760" i="14" s="1"/>
  <c r="H5786" i="1"/>
  <c r="H5787" i="1"/>
  <c r="H5788" i="1"/>
  <c r="H5789" i="1"/>
  <c r="H5790" i="1"/>
  <c r="H5791" i="1"/>
  <c r="H5792" i="1"/>
  <c r="H5793" i="1"/>
  <c r="G5768" i="14" s="1"/>
  <c r="H5794" i="1"/>
  <c r="H5795" i="1"/>
  <c r="H5796" i="1"/>
  <c r="G5771" i="14" s="1"/>
  <c r="H5797" i="1"/>
  <c r="H5798" i="1"/>
  <c r="H5799" i="1"/>
  <c r="H5800" i="1"/>
  <c r="G5775" i="14" s="1"/>
  <c r="H5801" i="1"/>
  <c r="G5776" i="14" s="1"/>
  <c r="H5802" i="1"/>
  <c r="H5803" i="1"/>
  <c r="H5804" i="1"/>
  <c r="H5805" i="1"/>
  <c r="G5780" i="14" s="1"/>
  <c r="H5806" i="1"/>
  <c r="H5807" i="1"/>
  <c r="H5808" i="1"/>
  <c r="H5809" i="1"/>
  <c r="G5784" i="14" s="1"/>
  <c r="H5810" i="1"/>
  <c r="H5811" i="1"/>
  <c r="H5812" i="1"/>
  <c r="G5787" i="14" s="1"/>
  <c r="H5813" i="1"/>
  <c r="G5788" i="14" s="1"/>
  <c r="H5814" i="1"/>
  <c r="H5815" i="1"/>
  <c r="H5816" i="1"/>
  <c r="G5791" i="14" s="1"/>
  <c r="H5817" i="1"/>
  <c r="H5818" i="1"/>
  <c r="H5819" i="1"/>
  <c r="H5820" i="1"/>
  <c r="H5821" i="1"/>
  <c r="H5822" i="1"/>
  <c r="H5823" i="1"/>
  <c r="H5824" i="1"/>
  <c r="G5799" i="14" s="1"/>
  <c r="H5825" i="1"/>
  <c r="G5800" i="14" s="1"/>
  <c r="H5826" i="1"/>
  <c r="H5827" i="1"/>
  <c r="H5828" i="1"/>
  <c r="G5803" i="14" s="1"/>
  <c r="H5829" i="1"/>
  <c r="H5830" i="1"/>
  <c r="H5831" i="1"/>
  <c r="H5832" i="1"/>
  <c r="G5807" i="14" s="1"/>
  <c r="H5833" i="1"/>
  <c r="G5808" i="14" s="1"/>
  <c r="H5834" i="1"/>
  <c r="H5835" i="1"/>
  <c r="H5836" i="1"/>
  <c r="H5837" i="1"/>
  <c r="G5812" i="14" s="1"/>
  <c r="H5838" i="1"/>
  <c r="H5839" i="1"/>
  <c r="H5840" i="1"/>
  <c r="G5815" i="14" s="1"/>
  <c r="H5841" i="1"/>
  <c r="G5816" i="14" s="1"/>
  <c r="H5842" i="1"/>
  <c r="G5817" i="14" s="1"/>
  <c r="H5843" i="1"/>
  <c r="G5818" i="14" s="1"/>
  <c r="H5844" i="1"/>
  <c r="G5819" i="14" s="1"/>
  <c r="H5845" i="1"/>
  <c r="G5820" i="14" s="1"/>
  <c r="H5846" i="1"/>
  <c r="H5847" i="1"/>
  <c r="G5822" i="14" s="1"/>
  <c r="H5848" i="1"/>
  <c r="G5823" i="14" s="1"/>
  <c r="H5849" i="1"/>
  <c r="G5824" i="14" s="1"/>
  <c r="H5850" i="1"/>
  <c r="G5825" i="14" s="1"/>
  <c r="H5851" i="1"/>
  <c r="H5852" i="1"/>
  <c r="H5853" i="1"/>
  <c r="G5828" i="14" s="1"/>
  <c r="H5854" i="1"/>
  <c r="H5855" i="1"/>
  <c r="H5856" i="1"/>
  <c r="G5831" i="14" s="1"/>
  <c r="H5857" i="1"/>
  <c r="G5832" i="14" s="1"/>
  <c r="H5858" i="1"/>
  <c r="G5833" i="14" s="1"/>
  <c r="H5859" i="1"/>
  <c r="G5834" i="14" s="1"/>
  <c r="H5860" i="1"/>
  <c r="G5835" i="14" s="1"/>
  <c r="H5861" i="1"/>
  <c r="G5836" i="14" s="1"/>
  <c r="H5862" i="1"/>
  <c r="H5863" i="1"/>
  <c r="H5864" i="1"/>
  <c r="G5839" i="14" s="1"/>
  <c r="H5865" i="1"/>
  <c r="G5840" i="14" s="1"/>
  <c r="H5866" i="1"/>
  <c r="H5867" i="1"/>
  <c r="H5868" i="1"/>
  <c r="H5869" i="1"/>
  <c r="H5870" i="1"/>
  <c r="H5871" i="1"/>
  <c r="H5872" i="1"/>
  <c r="G5847" i="14" s="1"/>
  <c r="H5873" i="1"/>
  <c r="H5874" i="1"/>
  <c r="H5875" i="1"/>
  <c r="G5850" i="14" s="1"/>
  <c r="H5876" i="1"/>
  <c r="G5851" i="14" s="1"/>
  <c r="H5877" i="1"/>
  <c r="H5878" i="1"/>
  <c r="H5879" i="1"/>
  <c r="G5854" i="14" s="1"/>
  <c r="H5880" i="1"/>
  <c r="G5855" i="14" s="1"/>
  <c r="H5881" i="1"/>
  <c r="H5882" i="1"/>
  <c r="H5883" i="1"/>
  <c r="H5884" i="1"/>
  <c r="H5885" i="1"/>
  <c r="H5886" i="1"/>
  <c r="H5887" i="1"/>
  <c r="H5888" i="1"/>
  <c r="H5889" i="1"/>
  <c r="H5890" i="1"/>
  <c r="H5891" i="1"/>
  <c r="G5866" i="14" s="1"/>
  <c r="H5892" i="1"/>
  <c r="G5867" i="14" s="1"/>
  <c r="H5893" i="1"/>
  <c r="H5894" i="1"/>
  <c r="H5895" i="1"/>
  <c r="G5870" i="14" s="1"/>
  <c r="H5896" i="1"/>
  <c r="G5871" i="14" s="1"/>
  <c r="H5897" i="1"/>
  <c r="G5872" i="14" s="1"/>
  <c r="H5898" i="1"/>
  <c r="H5899" i="1"/>
  <c r="H5900" i="1"/>
  <c r="H5901" i="1"/>
  <c r="H5902" i="1"/>
  <c r="H5903" i="1"/>
  <c r="H5904" i="1"/>
  <c r="G5879" i="14" s="1"/>
  <c r="H5905" i="1"/>
  <c r="H5906" i="1"/>
  <c r="G5881" i="14" s="1"/>
  <c r="H5907" i="1"/>
  <c r="H5908" i="1"/>
  <c r="G5883" i="14" s="1"/>
  <c r="H5909" i="1"/>
  <c r="H5910" i="1"/>
  <c r="H5911" i="1"/>
  <c r="G5886" i="14" s="1"/>
  <c r="H5912" i="1"/>
  <c r="G5887" i="14" s="1"/>
  <c r="H5913" i="1"/>
  <c r="H5914" i="1"/>
  <c r="H5915" i="1"/>
  <c r="H5916" i="1"/>
  <c r="H5917" i="1"/>
  <c r="H5918" i="1"/>
  <c r="H5919" i="1"/>
  <c r="H5920" i="1"/>
  <c r="H5921" i="1"/>
  <c r="H5922" i="1"/>
  <c r="H5923" i="1"/>
  <c r="H5924" i="1"/>
  <c r="G5899" i="14" s="1"/>
  <c r="H5925" i="1"/>
  <c r="H5926" i="1"/>
  <c r="H5927" i="1"/>
  <c r="G5902" i="14" s="1"/>
  <c r="H5928" i="1"/>
  <c r="G5903" i="14" s="1"/>
  <c r="H5929" i="1"/>
  <c r="H5930" i="1"/>
  <c r="H5931" i="1"/>
  <c r="H5932" i="1"/>
  <c r="H5933" i="1"/>
  <c r="H5934" i="1"/>
  <c r="H5935" i="1"/>
  <c r="H5936" i="1"/>
  <c r="H5937" i="1"/>
  <c r="H5938" i="1"/>
  <c r="H5939" i="1"/>
  <c r="G5914" i="14" s="1"/>
  <c r="H5940" i="1"/>
  <c r="G5915" i="14" s="1"/>
  <c r="H5941" i="1"/>
  <c r="H5942" i="1"/>
  <c r="H5943" i="1"/>
  <c r="G5918" i="14" s="1"/>
  <c r="H5944" i="1"/>
  <c r="G5919" i="14" s="1"/>
  <c r="H5945" i="1"/>
  <c r="H5946" i="1"/>
  <c r="H5947" i="1"/>
  <c r="H5948" i="1"/>
  <c r="H5949" i="1"/>
  <c r="H5950" i="1"/>
  <c r="H5951" i="1"/>
  <c r="H5952" i="1"/>
  <c r="H5953" i="1"/>
  <c r="H5954" i="1"/>
  <c r="G5929" i="14" s="1"/>
  <c r="H5955" i="1"/>
  <c r="G5930" i="14" s="1"/>
  <c r="H5956" i="1"/>
  <c r="G5931" i="14" s="1"/>
  <c r="H5957" i="1"/>
  <c r="H5958" i="1"/>
  <c r="H5959" i="1"/>
  <c r="G5934" i="14" s="1"/>
  <c r="H5960" i="1"/>
  <c r="G5935" i="14" s="1"/>
  <c r="H5961" i="1"/>
  <c r="H5962" i="1"/>
  <c r="H5963" i="1"/>
  <c r="H5964" i="1"/>
  <c r="H5965" i="1"/>
  <c r="H5966" i="1"/>
  <c r="H5967" i="1"/>
  <c r="H5968" i="1"/>
  <c r="H5969" i="1"/>
  <c r="H5970" i="1"/>
  <c r="H5971" i="1"/>
  <c r="G5946" i="14" s="1"/>
  <c r="H5972" i="1"/>
  <c r="G5947" i="14" s="1"/>
  <c r="H5973" i="1"/>
  <c r="H5974" i="1"/>
  <c r="H5975" i="1"/>
  <c r="G5950" i="14" s="1"/>
  <c r="H5976" i="1"/>
  <c r="G5951" i="14" s="1"/>
  <c r="H5977" i="1"/>
  <c r="H5978" i="1"/>
  <c r="H5979" i="1"/>
  <c r="H5980" i="1"/>
  <c r="H5981" i="1"/>
  <c r="H5982" i="1"/>
  <c r="H5983" i="1"/>
  <c r="H5984" i="1"/>
  <c r="H5985" i="1"/>
  <c r="H5986" i="1"/>
  <c r="G5961" i="14" s="1"/>
  <c r="H5987" i="1"/>
  <c r="G5962" i="14" s="1"/>
  <c r="H5988" i="1"/>
  <c r="G5963" i="14" s="1"/>
  <c r="H5989" i="1"/>
  <c r="H5990" i="1"/>
  <c r="H5991" i="1"/>
  <c r="G5966" i="14" s="1"/>
  <c r="H5992" i="1"/>
  <c r="G5967" i="14" s="1"/>
  <c r="H5993" i="1"/>
  <c r="H5994" i="1"/>
  <c r="H5995" i="1"/>
  <c r="H5996" i="1"/>
  <c r="H5997" i="1"/>
  <c r="H5998" i="1"/>
  <c r="H5999" i="1"/>
  <c r="H6000" i="1"/>
  <c r="H6001" i="1"/>
  <c r="H6002" i="1"/>
  <c r="I6002" i="1" s="1"/>
  <c r="D5966" i="13" s="1"/>
  <c r="H6003" i="1"/>
  <c r="H6004" i="1"/>
  <c r="G5979" i="14" s="1"/>
  <c r="H6005" i="1"/>
  <c r="H6006" i="1"/>
  <c r="H6007" i="1"/>
  <c r="G5982" i="14" s="1"/>
  <c r="H6008" i="1"/>
  <c r="G5983" i="14" s="1"/>
  <c r="H6009" i="1"/>
  <c r="H6010" i="1"/>
  <c r="H6011" i="1"/>
  <c r="H6012" i="1"/>
  <c r="H6013" i="1"/>
  <c r="H6014" i="1"/>
  <c r="I6014" i="1" s="1"/>
  <c r="D5978" i="13" s="1"/>
  <c r="H6015" i="1"/>
  <c r="H6016" i="1"/>
  <c r="G5991" i="14" s="1"/>
  <c r="H6017" i="1"/>
  <c r="H6018" i="1"/>
  <c r="G5993" i="14" s="1"/>
  <c r="H6019" i="1"/>
  <c r="G5994" i="14" s="1"/>
  <c r="H6020" i="1"/>
  <c r="G5995" i="14" s="1"/>
  <c r="H6021" i="1"/>
  <c r="H6022" i="1"/>
  <c r="H6023" i="1"/>
  <c r="G5998" i="14" s="1"/>
  <c r="H6024" i="1"/>
  <c r="G5999" i="14" s="1"/>
  <c r="H6025" i="1"/>
  <c r="H6026" i="1"/>
  <c r="H6027" i="1"/>
  <c r="H6028" i="1"/>
  <c r="H6029" i="1"/>
  <c r="H6030" i="1"/>
  <c r="H6031" i="1"/>
  <c r="H6032" i="1"/>
  <c r="H6033" i="1"/>
  <c r="H6034" i="1"/>
  <c r="G6009" i="14" s="1"/>
  <c r="H6035" i="1"/>
  <c r="H6036" i="1"/>
  <c r="G6011" i="14" s="1"/>
  <c r="H6037" i="1"/>
  <c r="H6038" i="1"/>
  <c r="H6039" i="1"/>
  <c r="H6040" i="1"/>
  <c r="G6015" i="14" s="1"/>
  <c r="H6041" i="1"/>
  <c r="H6042" i="1"/>
  <c r="H6043" i="1"/>
  <c r="H6044" i="1"/>
  <c r="H6045" i="1"/>
  <c r="H6046" i="1"/>
  <c r="H6047" i="1"/>
  <c r="H6048" i="1"/>
  <c r="G6023" i="14" s="1"/>
  <c r="H6049" i="1"/>
  <c r="H6050" i="1"/>
  <c r="G6025" i="14" s="1"/>
  <c r="H6051" i="1"/>
  <c r="G6026" i="14" s="1"/>
  <c r="H6052" i="1"/>
  <c r="G6027" i="14" s="1"/>
  <c r="H6053" i="1"/>
  <c r="H6054" i="1"/>
  <c r="H6055" i="1"/>
  <c r="G6030" i="14" s="1"/>
  <c r="H6056" i="1"/>
  <c r="G6031" i="14" s="1"/>
  <c r="H6057" i="1"/>
  <c r="H6058" i="1"/>
  <c r="H6059" i="1"/>
  <c r="H6060" i="1"/>
  <c r="H6061" i="1"/>
  <c r="H6062" i="1"/>
  <c r="H6063" i="1"/>
  <c r="H6064" i="1"/>
  <c r="H6065" i="1"/>
  <c r="H6066" i="1"/>
  <c r="H6067" i="1"/>
  <c r="G6042" i="14" s="1"/>
  <c r="H6068" i="1"/>
  <c r="H6069" i="1"/>
  <c r="H6070" i="1"/>
  <c r="H6071" i="1"/>
  <c r="G6046" i="14" s="1"/>
  <c r="H6072" i="1"/>
  <c r="G6047" i="14" s="1"/>
  <c r="H6073" i="1"/>
  <c r="H6074" i="1"/>
  <c r="H6075" i="1"/>
  <c r="H6076" i="1"/>
  <c r="H6077" i="1"/>
  <c r="H6078" i="1"/>
  <c r="H6079" i="1"/>
  <c r="H6080" i="1"/>
  <c r="H6081" i="1"/>
  <c r="H6082" i="1"/>
  <c r="G6057" i="14" s="1"/>
  <c r="H6083" i="1"/>
  <c r="G6058" i="14" s="1"/>
  <c r="H6084" i="1"/>
  <c r="G6059" i="14" s="1"/>
  <c r="H6085" i="1"/>
  <c r="H6086" i="1"/>
  <c r="H6087" i="1"/>
  <c r="G6062" i="14" s="1"/>
  <c r="H6088" i="1"/>
  <c r="G6063" i="14" s="1"/>
  <c r="H6089" i="1"/>
  <c r="H6090" i="1"/>
  <c r="H6091" i="1"/>
  <c r="H6092" i="1"/>
  <c r="H6093" i="1"/>
  <c r="H6094" i="1"/>
  <c r="H6095" i="1"/>
  <c r="H6096" i="1"/>
  <c r="H6097" i="1"/>
  <c r="H6098" i="1"/>
  <c r="H6099" i="1"/>
  <c r="G6074" i="14" s="1"/>
  <c r="H6100" i="1"/>
  <c r="G6075" i="14" s="1"/>
  <c r="H6101" i="1"/>
  <c r="H6102" i="1"/>
  <c r="H6103" i="1"/>
  <c r="G6078" i="14" s="1"/>
  <c r="H6104" i="1"/>
  <c r="G6079" i="14" s="1"/>
  <c r="H6105" i="1"/>
  <c r="H6106" i="1"/>
  <c r="H6107" i="1"/>
  <c r="H6108" i="1"/>
  <c r="H6109" i="1"/>
  <c r="H6110" i="1"/>
  <c r="H6111" i="1"/>
  <c r="H6112" i="1"/>
  <c r="H6113" i="1"/>
  <c r="H6114" i="1"/>
  <c r="G6089" i="14" s="1"/>
  <c r="H6115" i="1"/>
  <c r="G6090" i="14" s="1"/>
  <c r="H6116" i="1"/>
  <c r="H6117" i="1"/>
  <c r="H6118" i="1"/>
  <c r="H6119" i="1"/>
  <c r="G6094" i="14" s="1"/>
  <c r="H6120" i="1"/>
  <c r="G6095" i="14" s="1"/>
  <c r="H6121" i="1"/>
  <c r="H6122" i="1"/>
  <c r="H6123" i="1"/>
  <c r="H6124" i="1"/>
  <c r="H6125" i="1"/>
  <c r="H6126" i="1"/>
  <c r="H6127" i="1"/>
  <c r="H6128" i="1"/>
  <c r="H6129" i="1"/>
  <c r="H6130" i="1"/>
  <c r="G6105" i="14" s="1"/>
  <c r="H6131" i="1"/>
  <c r="G6106" i="14" s="1"/>
  <c r="H6132" i="1"/>
  <c r="G6107" i="14" s="1"/>
  <c r="H6133" i="1"/>
  <c r="H6134" i="1"/>
  <c r="H6135" i="1"/>
  <c r="G6110" i="14" s="1"/>
  <c r="H6136" i="1"/>
  <c r="G6111" i="14" s="1"/>
  <c r="H6137" i="1"/>
  <c r="H6138" i="1"/>
  <c r="H6139" i="1"/>
  <c r="H6140" i="1"/>
  <c r="H6141" i="1"/>
  <c r="H6142" i="1"/>
  <c r="H6143" i="1"/>
  <c r="H6144" i="1"/>
  <c r="H6145" i="1"/>
  <c r="H6146" i="1"/>
  <c r="I6146" i="1" s="1"/>
  <c r="D6110" i="13" s="1"/>
  <c r="H6147" i="1"/>
  <c r="H6148" i="1"/>
  <c r="H6149" i="1"/>
  <c r="H6150" i="1"/>
  <c r="H6151" i="1"/>
  <c r="G6126" i="14" s="1"/>
  <c r="H6152" i="1"/>
  <c r="G6127" i="14" s="1"/>
  <c r="H6153" i="1"/>
  <c r="H6154" i="1"/>
  <c r="H6155" i="1"/>
  <c r="H6156" i="1"/>
  <c r="H6157" i="1"/>
  <c r="H6158" i="1"/>
  <c r="H6159" i="1"/>
  <c r="H6160" i="1"/>
  <c r="G6135" i="14" s="1"/>
  <c r="H6161" i="1"/>
  <c r="H6162" i="1"/>
  <c r="G6137" i="14" s="1"/>
  <c r="H6163" i="1"/>
  <c r="G6138" i="14" s="1"/>
  <c r="H6164" i="1"/>
  <c r="G6139" i="14" s="1"/>
  <c r="H6165" i="1"/>
  <c r="H6166" i="1"/>
  <c r="H6167" i="1"/>
  <c r="G6142" i="14" s="1"/>
  <c r="H6168" i="1"/>
  <c r="G6143" i="14" s="1"/>
  <c r="H6169" i="1"/>
  <c r="H6170" i="1"/>
  <c r="H6171" i="1"/>
  <c r="H6172" i="1"/>
  <c r="H6173" i="1"/>
  <c r="H6174" i="1"/>
  <c r="H6175" i="1"/>
  <c r="H6176" i="1"/>
  <c r="H6177" i="1"/>
  <c r="H6178" i="1"/>
  <c r="H6179" i="1"/>
  <c r="G6154" i="14" s="1"/>
  <c r="H6180" i="1"/>
  <c r="H6181" i="1"/>
  <c r="H6182" i="1"/>
  <c r="H6183" i="1"/>
  <c r="G6158" i="14" s="1"/>
  <c r="H6184" i="1"/>
  <c r="H6185" i="1"/>
  <c r="H6186" i="1"/>
  <c r="H6187" i="1"/>
  <c r="H6188" i="1"/>
  <c r="H6189" i="1"/>
  <c r="H6190" i="1"/>
  <c r="H6191" i="1"/>
  <c r="H6192" i="1"/>
  <c r="G6167" i="14" s="1"/>
  <c r="H6193" i="1"/>
  <c r="H6194" i="1"/>
  <c r="G6169" i="14" s="1"/>
  <c r="H6195" i="1"/>
  <c r="G6170" i="14" s="1"/>
  <c r="H6196" i="1"/>
  <c r="G6171" i="14" s="1"/>
  <c r="H6197" i="1"/>
  <c r="H6198" i="1"/>
  <c r="H6199" i="1"/>
  <c r="G6174" i="14" s="1"/>
  <c r="H6200" i="1"/>
  <c r="G6175" i="14" s="1"/>
  <c r="H6201" i="1"/>
  <c r="H6202" i="1"/>
  <c r="H6203" i="1"/>
  <c r="H6204" i="1"/>
  <c r="H6205" i="1"/>
  <c r="H6206" i="1"/>
  <c r="H6207" i="1"/>
  <c r="H6208" i="1"/>
  <c r="H6209" i="1"/>
  <c r="H6210" i="1"/>
  <c r="G6185" i="14" s="1"/>
  <c r="H6211" i="1"/>
  <c r="G6186" i="14" s="1"/>
  <c r="H6212" i="1"/>
  <c r="G6187" i="14" s="1"/>
  <c r="H6213" i="1"/>
  <c r="H6214" i="1"/>
  <c r="H6215" i="1"/>
  <c r="G6190" i="14" s="1"/>
  <c r="H6216" i="1"/>
  <c r="G6191" i="14" s="1"/>
  <c r="H6217" i="1"/>
  <c r="H6218" i="1"/>
  <c r="H6219" i="1"/>
  <c r="H6220" i="1"/>
  <c r="H6221" i="1"/>
  <c r="G6196" i="14" s="1"/>
  <c r="H6222" i="1"/>
  <c r="H6223" i="1"/>
  <c r="H6224" i="1"/>
  <c r="G6199" i="14" s="1"/>
  <c r="H6225" i="1"/>
  <c r="G6200" i="14" s="1"/>
  <c r="H6226" i="1"/>
  <c r="G6201" i="14" s="1"/>
  <c r="H6227" i="1"/>
  <c r="G6202" i="14" s="1"/>
  <c r="H6228" i="1"/>
  <c r="G6203" i="14" s="1"/>
  <c r="H6229" i="1"/>
  <c r="G6204" i="14" s="1"/>
  <c r="H6230" i="1"/>
  <c r="H6231" i="1"/>
  <c r="G6206" i="14" s="1"/>
  <c r="H6232" i="1"/>
  <c r="G6207" i="14" s="1"/>
  <c r="H6233" i="1"/>
  <c r="G6208" i="14" s="1"/>
  <c r="H6234" i="1"/>
  <c r="H6235" i="1"/>
  <c r="H6236" i="1"/>
  <c r="H6237" i="1"/>
  <c r="G6212" i="14" s="1"/>
  <c r="H6238" i="1"/>
  <c r="H6239" i="1"/>
  <c r="H6240" i="1"/>
  <c r="H6241" i="1"/>
  <c r="G6216" i="14" s="1"/>
  <c r="H6242" i="1"/>
  <c r="G6217" i="14" s="1"/>
  <c r="H6243" i="1"/>
  <c r="H6244" i="1"/>
  <c r="H6245" i="1"/>
  <c r="G6220" i="14" s="1"/>
  <c r="H6246" i="1"/>
  <c r="H6247" i="1"/>
  <c r="G6222" i="14" s="1"/>
  <c r="H6248" i="1"/>
  <c r="G6223" i="14" s="1"/>
  <c r="H6249" i="1"/>
  <c r="G6224" i="14" s="1"/>
  <c r="H6250" i="1"/>
  <c r="H6251" i="1"/>
  <c r="H6252" i="1"/>
  <c r="H6253" i="1"/>
  <c r="G6228" i="14" s="1"/>
  <c r="H6254" i="1"/>
  <c r="H6255" i="1"/>
  <c r="H6256" i="1"/>
  <c r="H6257" i="1"/>
  <c r="G6232" i="14" s="1"/>
  <c r="H6258" i="1"/>
  <c r="G6233" i="14" s="1"/>
  <c r="H6259" i="1"/>
  <c r="G6234" i="14" s="1"/>
  <c r="H6260" i="1"/>
  <c r="G6235" i="14" s="1"/>
  <c r="H6261" i="1"/>
  <c r="G6236" i="14" s="1"/>
  <c r="H6262" i="1"/>
  <c r="H6263" i="1"/>
  <c r="G6238" i="14" s="1"/>
  <c r="H6264" i="1"/>
  <c r="G6239" i="14" s="1"/>
  <c r="H6265" i="1"/>
  <c r="G6240" i="14" s="1"/>
  <c r="H6266" i="1"/>
  <c r="H6267" i="1"/>
  <c r="H6268" i="1"/>
  <c r="H6269" i="1"/>
  <c r="G6244" i="14" s="1"/>
  <c r="H6270" i="1"/>
  <c r="H6271" i="1"/>
  <c r="H6272" i="1"/>
  <c r="H6273" i="1"/>
  <c r="G6248" i="14" s="1"/>
  <c r="H6274" i="1"/>
  <c r="H6275" i="1"/>
  <c r="G6250" i="14" s="1"/>
  <c r="H6276" i="1"/>
  <c r="G6251" i="14" s="1"/>
  <c r="H6277" i="1"/>
  <c r="G6252" i="14" s="1"/>
  <c r="H6278" i="1"/>
  <c r="H6279" i="1"/>
  <c r="G6254" i="14" s="1"/>
  <c r="H6280" i="1"/>
  <c r="G6255" i="14" s="1"/>
  <c r="H6281" i="1"/>
  <c r="G6256" i="14" s="1"/>
  <c r="H6282" i="1"/>
  <c r="H6283" i="1"/>
  <c r="H6284" i="1"/>
  <c r="H6285" i="1"/>
  <c r="G6260" i="14" s="1"/>
  <c r="H6286" i="1"/>
  <c r="H6287" i="1"/>
  <c r="H6288" i="1"/>
  <c r="H6289" i="1"/>
  <c r="G6264" i="14" s="1"/>
  <c r="H6290" i="1"/>
  <c r="H6291" i="1"/>
  <c r="G6266" i="14" s="1"/>
  <c r="H6292" i="1"/>
  <c r="G6267" i="14" s="1"/>
  <c r="H6293" i="1"/>
  <c r="G6268" i="14" s="1"/>
  <c r="H6294" i="1"/>
  <c r="H6295" i="1"/>
  <c r="G6270" i="14" s="1"/>
  <c r="H6296" i="1"/>
  <c r="G6271" i="14" s="1"/>
  <c r="H6297" i="1"/>
  <c r="G6272" i="14" s="1"/>
  <c r="H6298" i="1"/>
  <c r="H6299" i="1"/>
  <c r="H6300" i="1"/>
  <c r="H6301" i="1"/>
  <c r="G6276" i="14" s="1"/>
  <c r="H6302" i="1"/>
  <c r="H6303" i="1"/>
  <c r="H6304" i="1"/>
  <c r="G6279" i="14" s="1"/>
  <c r="H6305" i="1"/>
  <c r="G6280" i="14" s="1"/>
  <c r="H6306" i="1"/>
  <c r="G6281" i="14" s="1"/>
  <c r="H6307" i="1"/>
  <c r="G6282" i="14" s="1"/>
  <c r="H6308" i="1"/>
  <c r="G6283" i="14" s="1"/>
  <c r="H6309" i="1"/>
  <c r="G6284" i="14" s="1"/>
  <c r="H6310" i="1"/>
  <c r="H6311" i="1"/>
  <c r="H6312" i="1"/>
  <c r="H6313" i="1"/>
  <c r="G6288" i="14" s="1"/>
  <c r="H6314" i="1"/>
  <c r="H6315" i="1"/>
  <c r="H6316" i="1"/>
  <c r="H6317" i="1"/>
  <c r="G6292" i="14" s="1"/>
  <c r="H6318" i="1"/>
  <c r="H6319" i="1"/>
  <c r="H6320" i="1"/>
  <c r="H6321" i="1"/>
  <c r="G6296" i="14" s="1"/>
  <c r="H6322" i="1"/>
  <c r="G6297" i="14" s="1"/>
  <c r="H6323" i="1"/>
  <c r="G6298" i="14" s="1"/>
  <c r="H6324" i="1"/>
  <c r="G6299" i="14" s="1"/>
  <c r="H6325" i="1"/>
  <c r="G6300" i="14" s="1"/>
  <c r="H6326" i="1"/>
  <c r="H6327" i="1"/>
  <c r="G6302" i="14" s="1"/>
  <c r="H6328" i="1"/>
  <c r="G6303" i="14" s="1"/>
  <c r="H6329" i="1"/>
  <c r="G6304" i="14" s="1"/>
  <c r="H6330" i="1"/>
  <c r="H6331" i="1"/>
  <c r="H6332" i="1"/>
  <c r="H6333" i="1"/>
  <c r="G6308" i="14" s="1"/>
  <c r="H6334" i="1"/>
  <c r="H6335" i="1"/>
  <c r="H6336" i="1"/>
  <c r="H6337" i="1"/>
  <c r="G6312" i="14" s="1"/>
  <c r="H6338" i="1"/>
  <c r="H6339" i="1"/>
  <c r="G6314" i="14" s="1"/>
  <c r="H6340" i="1"/>
  <c r="G6315" i="14" s="1"/>
  <c r="H6341" i="1"/>
  <c r="G6316" i="14" s="1"/>
  <c r="H6342" i="1"/>
  <c r="H6343" i="1"/>
  <c r="H6344" i="1"/>
  <c r="G6319" i="14" s="1"/>
  <c r="H6345" i="1"/>
  <c r="G6320" i="14" s="1"/>
  <c r="H6346" i="1"/>
  <c r="H6347" i="1"/>
  <c r="H6348" i="1"/>
  <c r="H6349" i="1"/>
  <c r="G6324" i="14" s="1"/>
  <c r="H6350" i="1"/>
  <c r="H6351" i="1"/>
  <c r="H6352" i="1"/>
  <c r="G6327" i="14" s="1"/>
  <c r="H6353" i="1"/>
  <c r="G6328" i="14" s="1"/>
  <c r="H6354" i="1"/>
  <c r="G6329" i="14" s="1"/>
  <c r="H6355" i="1"/>
  <c r="G6330" i="14" s="1"/>
  <c r="H6356" i="1"/>
  <c r="G6331" i="14" s="1"/>
  <c r="H6357" i="1"/>
  <c r="G6332" i="14" s="1"/>
  <c r="H6358" i="1"/>
  <c r="H6359" i="1"/>
  <c r="G6334" i="14" s="1"/>
  <c r="H6360" i="1"/>
  <c r="G6335" i="14" s="1"/>
  <c r="H6361" i="1"/>
  <c r="G6336" i="14" s="1"/>
  <c r="H6362" i="1"/>
  <c r="H6363" i="1"/>
  <c r="H6364" i="1"/>
  <c r="H6365" i="1"/>
  <c r="G6340" i="14" s="1"/>
  <c r="H6366" i="1"/>
  <c r="H6367" i="1"/>
  <c r="H6368" i="1"/>
  <c r="H6369" i="1"/>
  <c r="G6344" i="14" s="1"/>
  <c r="H6370" i="1"/>
  <c r="H6371" i="1"/>
  <c r="G6346" i="14" s="1"/>
  <c r="H6372" i="1"/>
  <c r="G6347" i="14" s="1"/>
  <c r="H6373" i="1"/>
  <c r="G6348" i="14" s="1"/>
  <c r="H6374" i="1"/>
  <c r="H6375" i="1"/>
  <c r="H6376" i="1"/>
  <c r="G6351" i="14" s="1"/>
  <c r="H6377" i="1"/>
  <c r="G6352" i="14" s="1"/>
  <c r="H6378" i="1"/>
  <c r="H6379" i="1"/>
  <c r="H6380" i="1"/>
  <c r="H6381" i="1"/>
  <c r="G6356" i="14" s="1"/>
  <c r="H6382" i="1"/>
  <c r="H6383" i="1"/>
  <c r="H6384" i="1"/>
  <c r="G6359" i="14" s="1"/>
  <c r="H6385" i="1"/>
  <c r="G6360" i="14" s="1"/>
  <c r="H6386" i="1"/>
  <c r="G6361" i="14" s="1"/>
  <c r="H6387" i="1"/>
  <c r="G6362" i="14" s="1"/>
  <c r="H6388" i="1"/>
  <c r="G6363" i="14" s="1"/>
  <c r="H6389" i="1"/>
  <c r="G6364" i="14" s="1"/>
  <c r="H6390" i="1"/>
  <c r="H6391" i="1"/>
  <c r="G6366" i="14" s="1"/>
  <c r="H6392" i="1"/>
  <c r="G6367" i="14" s="1"/>
  <c r="H6393" i="1"/>
  <c r="G6368" i="14" s="1"/>
  <c r="H6394" i="1"/>
  <c r="H6395" i="1"/>
  <c r="H6396" i="1"/>
  <c r="H6397" i="1"/>
  <c r="G6372" i="14" s="1"/>
  <c r="H6398" i="1"/>
  <c r="H6399" i="1"/>
  <c r="H6400" i="1"/>
  <c r="H6401" i="1"/>
  <c r="G6376" i="14" s="1"/>
  <c r="H6402" i="1"/>
  <c r="H6403" i="1"/>
  <c r="G6378" i="14" s="1"/>
  <c r="H6404" i="1"/>
  <c r="G6379" i="14" s="1"/>
  <c r="H6405" i="1"/>
  <c r="G6380" i="14" s="1"/>
  <c r="H6406" i="1"/>
  <c r="H6407" i="1"/>
  <c r="G6382" i="14" s="1"/>
  <c r="H6408" i="1"/>
  <c r="G6383" i="14" s="1"/>
  <c r="H6409" i="1"/>
  <c r="G6384" i="14" s="1"/>
  <c r="H6410" i="1"/>
  <c r="H6411" i="1"/>
  <c r="H6412" i="1"/>
  <c r="H6413" i="1"/>
  <c r="G6388" i="14" s="1"/>
  <c r="H6414" i="1"/>
  <c r="H6415" i="1"/>
  <c r="H6416" i="1"/>
  <c r="H6417" i="1"/>
  <c r="G6392" i="14" s="1"/>
  <c r="H6418" i="1"/>
  <c r="G6393" i="14" s="1"/>
  <c r="H6419" i="1"/>
  <c r="G6394" i="14" s="1"/>
  <c r="H6420" i="1"/>
  <c r="G6395" i="14" s="1"/>
  <c r="H6421" i="1"/>
  <c r="G6396" i="14" s="1"/>
  <c r="H6422" i="1"/>
  <c r="H6423" i="1"/>
  <c r="G6398" i="14" s="1"/>
  <c r="H6424" i="1"/>
  <c r="G6399" i="14" s="1"/>
  <c r="H6425" i="1"/>
  <c r="G6400" i="14" s="1"/>
  <c r="H6426" i="1"/>
  <c r="H6427" i="1"/>
  <c r="H6428" i="1"/>
  <c r="H6429" i="1"/>
  <c r="G6404" i="14" s="1"/>
  <c r="H6430" i="1"/>
  <c r="H6431" i="1"/>
  <c r="H6432" i="1"/>
  <c r="G6407" i="14" s="1"/>
  <c r="H6433" i="1"/>
  <c r="G6408" i="14" s="1"/>
  <c r="H6434" i="1"/>
  <c r="G6409" i="14" s="1"/>
  <c r="H6435" i="1"/>
  <c r="G6410" i="14" s="1"/>
  <c r="H6436" i="1"/>
  <c r="H6437" i="1"/>
  <c r="G6412" i="14" s="1"/>
  <c r="H6438" i="1"/>
  <c r="H6439" i="1"/>
  <c r="H6440" i="1"/>
  <c r="G6415" i="14" s="1"/>
  <c r="H6441" i="1"/>
  <c r="G6416" i="14" s="1"/>
  <c r="H6442" i="1"/>
  <c r="H6443" i="1"/>
  <c r="H6444" i="1"/>
  <c r="H6445" i="1"/>
  <c r="G6420" i="14" s="1"/>
  <c r="H6446" i="1"/>
  <c r="H6447" i="1"/>
  <c r="H6448" i="1"/>
  <c r="H6449" i="1"/>
  <c r="G6424" i="14" s="1"/>
  <c r="H6450" i="1"/>
  <c r="G6425" i="14" s="1"/>
  <c r="H6451" i="1"/>
  <c r="G6426" i="14" s="1"/>
  <c r="H6452" i="1"/>
  <c r="G6427" i="14" s="1"/>
  <c r="H6453" i="1"/>
  <c r="G6428" i="14" s="1"/>
  <c r="H6454" i="1"/>
  <c r="H6455" i="1"/>
  <c r="G6430" i="14" s="1"/>
  <c r="H6456" i="1"/>
  <c r="G6431" i="14" s="1"/>
  <c r="H6457" i="1"/>
  <c r="G6432" i="14" s="1"/>
  <c r="H6458" i="1"/>
  <c r="H6459" i="1"/>
  <c r="H6460" i="1"/>
  <c r="H6461" i="1"/>
  <c r="G6436" i="14" s="1"/>
  <c r="H6462" i="1"/>
  <c r="H6463" i="1"/>
  <c r="H6464" i="1"/>
  <c r="H6465" i="1"/>
  <c r="G6440" i="14" s="1"/>
  <c r="H6466" i="1"/>
  <c r="H6467" i="1"/>
  <c r="G6442" i="14" s="1"/>
  <c r="H6468" i="1"/>
  <c r="G6443" i="14" s="1"/>
  <c r="H6469" i="1"/>
  <c r="G6444" i="14" s="1"/>
  <c r="H6470" i="1"/>
  <c r="H6471" i="1"/>
  <c r="H6472" i="1"/>
  <c r="G6447" i="14" s="1"/>
  <c r="H6473" i="1"/>
  <c r="G6448" i="14" s="1"/>
  <c r="H6474" i="1"/>
  <c r="H6475" i="1"/>
  <c r="H6476" i="1"/>
  <c r="H6477" i="1"/>
  <c r="G6452" i="14" s="1"/>
  <c r="H6478" i="1"/>
  <c r="H6479" i="1"/>
  <c r="H6480" i="1"/>
  <c r="G6455" i="14" s="1"/>
  <c r="H6481" i="1"/>
  <c r="G6456" i="14" s="1"/>
  <c r="H6482" i="1"/>
  <c r="G6457" i="14" s="1"/>
  <c r="H6483" i="1"/>
  <c r="G6458" i="14" s="1"/>
  <c r="H6484" i="1"/>
  <c r="G6459" i="14" s="1"/>
  <c r="H6485" i="1"/>
  <c r="G6460" i="14" s="1"/>
  <c r="H6486" i="1"/>
  <c r="H6487" i="1"/>
  <c r="G6462" i="14" s="1"/>
  <c r="H6488" i="1"/>
  <c r="G6463" i="14" s="1"/>
  <c r="H6489" i="1"/>
  <c r="G6464" i="14" s="1"/>
  <c r="H6490" i="1"/>
  <c r="H6491" i="1"/>
  <c r="H6492" i="1"/>
  <c r="H6493" i="1"/>
  <c r="G6468" i="14" s="1"/>
  <c r="H6494" i="1"/>
  <c r="H6495" i="1"/>
  <c r="H6496" i="1"/>
  <c r="H6497" i="1"/>
  <c r="G6472" i="14" s="1"/>
  <c r="H6498" i="1"/>
  <c r="H6499" i="1"/>
  <c r="G6474" i="14" s="1"/>
  <c r="H6500" i="1"/>
  <c r="G6475" i="14" s="1"/>
  <c r="H6501" i="1"/>
  <c r="G6476" i="14" s="1"/>
  <c r="H6502" i="1"/>
  <c r="H6503" i="1"/>
  <c r="H6504" i="1"/>
  <c r="G6479" i="14" s="1"/>
  <c r="H6505" i="1"/>
  <c r="G6480" i="14" s="1"/>
  <c r="H6506" i="1"/>
  <c r="H6507" i="1"/>
  <c r="H6508" i="1"/>
  <c r="H6509" i="1"/>
  <c r="G6484" i="14" s="1"/>
  <c r="H6510" i="1"/>
  <c r="H6511" i="1"/>
  <c r="H6512" i="1"/>
  <c r="G6487" i="14" s="1"/>
  <c r="H6513" i="1"/>
  <c r="G6488" i="14" s="1"/>
  <c r="H6514" i="1"/>
  <c r="G6489" i="14" s="1"/>
  <c r="H6515" i="1"/>
  <c r="G6490" i="14" s="1"/>
  <c r="H6516" i="1"/>
  <c r="G6491" i="14" s="1"/>
  <c r="H6517" i="1"/>
  <c r="G6492" i="14" s="1"/>
  <c r="H6518" i="1"/>
  <c r="I6518" i="1" s="1"/>
  <c r="D6482" i="13" s="1"/>
  <c r="H6519" i="1"/>
  <c r="G6494" i="14" s="1"/>
  <c r="H6520" i="1"/>
  <c r="G6495" i="14" s="1"/>
  <c r="H6521" i="1"/>
  <c r="G6496" i="14" s="1"/>
  <c r="H6522" i="1"/>
  <c r="H6523" i="1"/>
  <c r="H6524" i="1"/>
  <c r="H6525" i="1"/>
  <c r="G6500" i="14" s="1"/>
  <c r="H6526" i="1"/>
  <c r="H6527" i="1"/>
  <c r="H6528" i="1"/>
  <c r="H6529" i="1"/>
  <c r="G6504" i="14" s="1"/>
  <c r="H6530" i="1"/>
  <c r="H6531" i="1"/>
  <c r="G6506" i="14" s="1"/>
  <c r="H6532" i="1"/>
  <c r="G6507" i="14" s="1"/>
  <c r="H6533" i="1"/>
  <c r="G6508" i="14" s="1"/>
  <c r="H6534" i="1"/>
  <c r="H6535" i="1"/>
  <c r="G6510" i="14" s="1"/>
  <c r="H6536" i="1"/>
  <c r="G6511" i="14" s="1"/>
  <c r="H6537" i="1"/>
  <c r="G6512" i="14" s="1"/>
  <c r="H6538" i="1"/>
  <c r="H6539" i="1"/>
  <c r="H6540" i="1"/>
  <c r="H6541" i="1"/>
  <c r="G6516" i="14" s="1"/>
  <c r="H6542" i="1"/>
  <c r="H6543" i="1"/>
  <c r="H6544" i="1"/>
  <c r="H6545" i="1"/>
  <c r="G6520" i="14" s="1"/>
  <c r="H6546" i="1"/>
  <c r="G6521" i="14" s="1"/>
  <c r="H6547" i="1"/>
  <c r="G6522" i="14" s="1"/>
  <c r="H6548" i="1"/>
  <c r="G6523" i="14" s="1"/>
  <c r="H6549" i="1"/>
  <c r="G6524" i="14" s="1"/>
  <c r="H6550" i="1"/>
  <c r="H6551" i="1"/>
  <c r="G6526" i="14" s="1"/>
  <c r="H6552" i="1"/>
  <c r="H6553" i="1"/>
  <c r="G6528" i="14" s="1"/>
  <c r="H6554" i="1"/>
  <c r="H6555" i="1"/>
  <c r="H6556" i="1"/>
  <c r="H6557" i="1"/>
  <c r="G6532" i="14" s="1"/>
  <c r="H6558" i="1"/>
  <c r="H6559" i="1"/>
  <c r="H6560" i="1"/>
  <c r="G6535" i="14" s="1"/>
  <c r="H6561" i="1"/>
  <c r="G6536" i="14" s="1"/>
  <c r="H6562" i="1"/>
  <c r="G6537" i="14" s="1"/>
  <c r="H6563" i="1"/>
  <c r="G6538" i="14" s="1"/>
  <c r="H6564" i="1"/>
  <c r="G6539" i="14" s="1"/>
  <c r="H6565" i="1"/>
  <c r="G6540" i="14" s="1"/>
  <c r="H6566" i="1"/>
  <c r="I6566" i="1" s="1"/>
  <c r="D6530" i="13" s="1"/>
  <c r="H6567" i="1"/>
  <c r="H6568" i="1"/>
  <c r="H6569" i="1"/>
  <c r="G6544" i="14" s="1"/>
  <c r="H6570" i="1"/>
  <c r="G6545" i="14" s="1"/>
  <c r="H6571" i="1"/>
  <c r="H6572" i="1"/>
  <c r="H6573" i="1"/>
  <c r="G6548" i="14" s="1"/>
  <c r="H6574" i="1"/>
  <c r="H6575" i="1"/>
  <c r="H6576" i="1"/>
  <c r="H6577" i="1"/>
  <c r="G6552" i="14" s="1"/>
  <c r="H6578" i="1"/>
  <c r="G6553" i="14" s="1"/>
  <c r="H6579" i="1"/>
  <c r="G6554" i="14" s="1"/>
  <c r="H6580" i="1"/>
  <c r="G6555" i="14" s="1"/>
  <c r="H6581" i="1"/>
  <c r="G6556" i="14" s="1"/>
  <c r="H6582" i="1"/>
  <c r="H6583" i="1"/>
  <c r="G6558" i="14" s="1"/>
  <c r="H6584" i="1"/>
  <c r="G6559" i="14" s="1"/>
  <c r="H6585" i="1"/>
  <c r="G6560" i="14" s="1"/>
  <c r="H6586" i="1"/>
  <c r="H6587" i="1"/>
  <c r="H6588" i="1"/>
  <c r="H6589" i="1"/>
  <c r="G6564" i="14" s="1"/>
  <c r="H6590" i="1"/>
  <c r="H6591" i="1"/>
  <c r="H6592" i="1"/>
  <c r="H6593" i="1"/>
  <c r="G6568" i="14" s="1"/>
  <c r="H6594" i="1"/>
  <c r="H6595" i="1"/>
  <c r="H6596" i="1"/>
  <c r="H6597" i="1"/>
  <c r="G6572" i="14" s="1"/>
  <c r="H6598" i="1"/>
  <c r="H6599" i="1"/>
  <c r="H6600" i="1"/>
  <c r="G6575" i="14" s="1"/>
  <c r="H6601" i="1"/>
  <c r="G6576" i="14" s="1"/>
  <c r="H6602" i="1"/>
  <c r="H6603" i="1"/>
  <c r="H6604" i="1"/>
  <c r="H6605" i="1"/>
  <c r="G6580" i="14" s="1"/>
  <c r="H6606" i="1"/>
  <c r="H6607" i="1"/>
  <c r="H6608" i="1"/>
  <c r="H6609" i="1"/>
  <c r="G6584" i="14" s="1"/>
  <c r="H6610" i="1"/>
  <c r="G6585" i="14" s="1"/>
  <c r="H6611" i="1"/>
  <c r="G6586" i="14" s="1"/>
  <c r="H6612" i="1"/>
  <c r="G6587" i="14" s="1"/>
  <c r="H6613" i="1"/>
  <c r="G6588" i="14" s="1"/>
  <c r="H6614" i="1"/>
  <c r="H6615" i="1"/>
  <c r="G6590" i="14" s="1"/>
  <c r="H6616" i="1"/>
  <c r="G6591" i="14" s="1"/>
  <c r="H6617" i="1"/>
  <c r="G6592" i="14" s="1"/>
  <c r="H6618" i="1"/>
  <c r="H6619" i="1"/>
  <c r="H6620" i="1"/>
  <c r="H6621" i="1"/>
  <c r="G6596" i="14" s="1"/>
  <c r="H6622" i="1"/>
  <c r="H6623" i="1"/>
  <c r="H6624" i="1"/>
  <c r="H6625" i="1"/>
  <c r="G6600" i="14" s="1"/>
  <c r="H6626" i="1"/>
  <c r="H6627" i="1"/>
  <c r="G6602" i="14" s="1"/>
  <c r="H6628" i="1"/>
  <c r="H6629" i="1"/>
  <c r="G6604" i="14" s="1"/>
  <c r="H6630" i="1"/>
  <c r="H6631" i="1"/>
  <c r="H6632" i="1"/>
  <c r="H6633" i="1"/>
  <c r="G6608" i="14" s="1"/>
  <c r="H6634" i="1"/>
  <c r="H6635" i="1"/>
  <c r="H6636" i="1"/>
  <c r="H6637" i="1"/>
  <c r="G6612" i="14" s="1"/>
  <c r="H6638" i="1"/>
  <c r="H6639" i="1"/>
  <c r="H6640" i="1"/>
  <c r="G6615" i="14" s="1"/>
  <c r="H6641" i="1"/>
  <c r="G6616" i="14" s="1"/>
  <c r="H6642" i="1"/>
  <c r="G6617" i="14" s="1"/>
  <c r="H6643" i="1"/>
  <c r="G6618" i="14" s="1"/>
  <c r="H6644" i="1"/>
  <c r="G6619" i="14" s="1"/>
  <c r="H6645" i="1"/>
  <c r="G6620" i="14" s="1"/>
  <c r="H6646" i="1"/>
  <c r="H6647" i="1"/>
  <c r="G6622" i="14" s="1"/>
  <c r="H6648" i="1"/>
  <c r="G6623" i="14" s="1"/>
  <c r="H6649" i="1"/>
  <c r="G6624" i="14" s="1"/>
  <c r="H6650" i="1"/>
  <c r="H6651" i="1"/>
  <c r="H6652" i="1"/>
  <c r="H6653" i="1"/>
  <c r="G6628" i="14" s="1"/>
  <c r="H6654" i="1"/>
  <c r="H6655" i="1"/>
  <c r="H6656" i="1"/>
  <c r="H6657" i="1"/>
  <c r="G6632" i="14" s="1"/>
  <c r="H6658" i="1"/>
  <c r="H6659" i="1"/>
  <c r="G6634" i="14" s="1"/>
  <c r="H6660" i="1"/>
  <c r="G6635" i="14" s="1"/>
  <c r="H6661" i="1"/>
  <c r="G6636" i="14" s="1"/>
  <c r="H6662" i="1"/>
  <c r="H6663" i="1"/>
  <c r="G6638" i="14" s="1"/>
  <c r="H6664" i="1"/>
  <c r="G6639" i="14" s="1"/>
  <c r="H6665" i="1"/>
  <c r="G6640" i="14" s="1"/>
  <c r="H6666" i="1"/>
  <c r="H6667" i="1"/>
  <c r="H6668" i="1"/>
  <c r="H6669" i="1"/>
  <c r="G6644" i="14" s="1"/>
  <c r="H6670" i="1"/>
  <c r="H6671" i="1"/>
  <c r="H6672" i="1"/>
  <c r="H6673" i="1"/>
  <c r="G6648" i="14" s="1"/>
  <c r="H6674" i="1"/>
  <c r="G6649" i="14" s="1"/>
  <c r="H6675" i="1"/>
  <c r="G6650" i="14" s="1"/>
  <c r="H6676" i="1"/>
  <c r="G6651" i="14" s="1"/>
  <c r="H6677" i="1"/>
  <c r="G6652" i="14" s="1"/>
  <c r="H6678" i="1"/>
  <c r="H6679" i="1"/>
  <c r="G6654" i="14" s="1"/>
  <c r="H6680" i="1"/>
  <c r="G6655" i="14" s="1"/>
  <c r="H6681" i="1"/>
  <c r="G6656" i="14" s="1"/>
  <c r="H6682" i="1"/>
  <c r="H6683" i="1"/>
  <c r="H6684" i="1"/>
  <c r="H6685" i="1"/>
  <c r="G6660" i="14" s="1"/>
  <c r="H6686" i="1"/>
  <c r="H6687" i="1"/>
  <c r="H6688" i="1"/>
  <c r="G6663" i="14" s="1"/>
  <c r="H6689" i="1"/>
  <c r="G6664" i="14" s="1"/>
  <c r="H6690" i="1"/>
  <c r="G6665" i="14" s="1"/>
  <c r="H6691" i="1"/>
  <c r="G6666" i="14" s="1"/>
  <c r="H6692" i="1"/>
  <c r="G6667" i="14" s="1"/>
  <c r="H6693" i="1"/>
  <c r="G6668" i="14" s="1"/>
  <c r="H6694" i="1"/>
  <c r="H6695" i="1"/>
  <c r="H6696" i="1"/>
  <c r="G6671" i="14" s="1"/>
  <c r="H6697" i="1"/>
  <c r="G6672" i="14" s="1"/>
  <c r="H6698" i="1"/>
  <c r="H6699" i="1"/>
  <c r="H6700" i="1"/>
  <c r="H6701" i="1"/>
  <c r="G6676" i="14" s="1"/>
  <c r="H6702" i="1"/>
  <c r="H6703" i="1"/>
  <c r="H6704" i="1"/>
  <c r="H6705" i="1"/>
  <c r="G6680" i="14" s="1"/>
  <c r="H6706" i="1"/>
  <c r="G6681" i="14" s="1"/>
  <c r="H6707" i="1"/>
  <c r="G6682" i="14" s="1"/>
  <c r="H6708" i="1"/>
  <c r="G6683" i="14" s="1"/>
  <c r="H6709" i="1"/>
  <c r="G6684" i="14" s="1"/>
  <c r="H6710" i="1"/>
  <c r="H6711" i="1"/>
  <c r="G6686" i="14" s="1"/>
  <c r="H6712" i="1"/>
  <c r="G6687" i="14" s="1"/>
  <c r="H6713" i="1"/>
  <c r="G6688" i="14" s="1"/>
  <c r="H6714" i="1"/>
  <c r="H6715" i="1"/>
  <c r="H6716" i="1"/>
  <c r="H6717" i="1"/>
  <c r="G6692" i="14" s="1"/>
  <c r="H6718" i="1"/>
  <c r="H6719" i="1"/>
  <c r="H6720" i="1"/>
  <c r="G6695" i="14" s="1"/>
  <c r="H6721" i="1"/>
  <c r="G6696" i="14" s="1"/>
  <c r="H6722" i="1"/>
  <c r="H6723" i="1"/>
  <c r="H6724" i="1"/>
  <c r="G6699" i="14" s="1"/>
  <c r="H6725" i="1"/>
  <c r="G6700" i="14" s="1"/>
  <c r="H6726" i="1"/>
  <c r="H6727" i="1"/>
  <c r="H6728" i="1"/>
  <c r="G6703" i="14" s="1"/>
  <c r="H6729" i="1"/>
  <c r="G6704" i="14" s="1"/>
  <c r="H6730" i="1"/>
  <c r="H6731" i="1"/>
  <c r="H6732" i="1"/>
  <c r="H6733" i="1"/>
  <c r="G6708" i="14" s="1"/>
  <c r="H6734" i="1"/>
  <c r="H6735" i="1"/>
  <c r="H6736" i="1"/>
  <c r="H6737" i="1"/>
  <c r="G6712" i="14" s="1"/>
  <c r="H6738" i="1"/>
  <c r="G6713" i="14" s="1"/>
  <c r="H6739" i="1"/>
  <c r="G6714" i="14" s="1"/>
  <c r="H6740" i="1"/>
  <c r="G6715" i="14" s="1"/>
  <c r="H6741" i="1"/>
  <c r="G6716" i="14" s="1"/>
  <c r="H6742" i="1"/>
  <c r="H6743" i="1"/>
  <c r="G6718" i="14" s="1"/>
  <c r="H6744" i="1"/>
  <c r="G6719" i="14" s="1"/>
  <c r="H6745" i="1"/>
  <c r="G6720" i="14" s="1"/>
  <c r="H6746" i="1"/>
  <c r="H6747" i="1"/>
  <c r="H6748" i="1"/>
  <c r="H6749" i="1"/>
  <c r="G6724" i="14" s="1"/>
  <c r="H6750" i="1"/>
  <c r="H6751" i="1"/>
  <c r="H6752" i="1"/>
  <c r="H6753" i="1"/>
  <c r="G6728" i="14" s="1"/>
  <c r="H6754" i="1"/>
  <c r="H6755" i="1"/>
  <c r="G6730" i="14" s="1"/>
  <c r="H6756" i="1"/>
  <c r="G6731" i="14" s="1"/>
  <c r="H6757" i="1"/>
  <c r="G6732" i="14" s="1"/>
  <c r="H6758" i="1"/>
  <c r="H6759" i="1"/>
  <c r="H6760" i="1"/>
  <c r="G6735" i="14" s="1"/>
  <c r="H6761" i="1"/>
  <c r="G6736" i="14" s="1"/>
  <c r="H6762" i="1"/>
  <c r="H6763" i="1"/>
  <c r="H6764" i="1"/>
  <c r="H6765" i="1"/>
  <c r="G6740" i="14" s="1"/>
  <c r="H6766" i="1"/>
  <c r="H6767" i="1"/>
  <c r="H6768" i="1"/>
  <c r="G6743" i="14" s="1"/>
  <c r="H6769" i="1"/>
  <c r="G6744" i="14" s="1"/>
  <c r="H6770" i="1"/>
  <c r="G6745" i="14" s="1"/>
  <c r="H6771" i="1"/>
  <c r="G6746" i="14" s="1"/>
  <c r="H6772" i="1"/>
  <c r="G6747" i="14" s="1"/>
  <c r="H6773" i="1"/>
  <c r="G6748" i="14" s="1"/>
  <c r="H6774" i="1"/>
  <c r="H6775" i="1"/>
  <c r="G6750" i="14" s="1"/>
  <c r="H6776" i="1"/>
  <c r="G6751" i="14" s="1"/>
  <c r="H6777" i="1"/>
  <c r="G6752" i="14" s="1"/>
  <c r="H6778" i="1"/>
  <c r="H6779" i="1"/>
  <c r="H6780" i="1"/>
  <c r="H6781" i="1"/>
  <c r="G6756" i="14" s="1"/>
  <c r="H6782" i="1"/>
  <c r="H6783" i="1"/>
  <c r="H6784" i="1"/>
  <c r="H6785" i="1"/>
  <c r="G6760" i="14" s="1"/>
  <c r="H6786" i="1"/>
  <c r="H6787" i="1"/>
  <c r="H6788" i="1"/>
  <c r="H6789" i="1"/>
  <c r="G6764" i="14" s="1"/>
  <c r="H6790" i="1"/>
  <c r="H6791" i="1"/>
  <c r="G6766" i="14" s="1"/>
  <c r="H6792" i="1"/>
  <c r="G6767" i="14" s="1"/>
  <c r="H6793" i="1"/>
  <c r="G6768" i="14" s="1"/>
  <c r="H6794" i="1"/>
  <c r="H6795" i="1"/>
  <c r="H6796" i="1"/>
  <c r="H6797" i="1"/>
  <c r="G6772" i="14" s="1"/>
  <c r="H6798" i="1"/>
  <c r="H6799" i="1"/>
  <c r="H6800" i="1"/>
  <c r="H6801" i="1"/>
  <c r="G6776" i="14" s="1"/>
  <c r="H6802" i="1"/>
  <c r="G6777" i="14" s="1"/>
  <c r="H6803" i="1"/>
  <c r="G6778" i="14" s="1"/>
  <c r="H6804" i="1"/>
  <c r="G6779" i="14" s="1"/>
  <c r="H6805" i="1"/>
  <c r="G6780" i="14" s="1"/>
  <c r="H6806" i="1"/>
  <c r="H6807" i="1"/>
  <c r="H6808" i="1"/>
  <c r="G6783" i="14" s="1"/>
  <c r="H6809" i="1"/>
  <c r="G6784" i="14" s="1"/>
  <c r="H6810" i="1"/>
  <c r="H6811" i="1"/>
  <c r="H6812" i="1"/>
  <c r="H6813" i="1"/>
  <c r="G6788" i="14" s="1"/>
  <c r="H6814" i="1"/>
  <c r="H6815" i="1"/>
  <c r="H6816" i="1"/>
  <c r="G6791" i="14" s="1"/>
  <c r="H6817" i="1"/>
  <c r="G6792" i="14" s="1"/>
  <c r="H6818" i="1"/>
  <c r="G6793" i="14" s="1"/>
  <c r="H6819" i="1"/>
  <c r="G6794" i="14" s="1"/>
  <c r="H6820" i="1"/>
  <c r="G6795" i="14" s="1"/>
  <c r="H6821" i="1"/>
  <c r="G6796" i="14" s="1"/>
  <c r="H6822" i="1"/>
  <c r="H6823" i="1"/>
  <c r="H6824" i="1"/>
  <c r="G6799" i="14" s="1"/>
  <c r="H6825" i="1"/>
  <c r="G6800" i="14" s="1"/>
  <c r="H6826" i="1"/>
  <c r="H6827" i="1"/>
  <c r="H6828" i="1"/>
  <c r="H6829" i="1"/>
  <c r="G6804" i="14" s="1"/>
  <c r="H6830" i="1"/>
  <c r="H6831" i="1"/>
  <c r="H6832" i="1"/>
  <c r="H6833" i="1"/>
  <c r="G6808" i="14" s="1"/>
  <c r="H6834" i="1"/>
  <c r="G6809" i="14" s="1"/>
  <c r="H6835" i="1"/>
  <c r="G6810" i="14" s="1"/>
  <c r="H6836" i="1"/>
  <c r="G6811" i="14" s="1"/>
  <c r="H6837" i="1"/>
  <c r="G6812" i="14" s="1"/>
  <c r="H6838" i="1"/>
  <c r="H6839" i="1"/>
  <c r="H6840" i="1"/>
  <c r="G6815" i="14" s="1"/>
  <c r="H6841" i="1"/>
  <c r="G6816" i="14" s="1"/>
  <c r="H6842" i="1"/>
  <c r="H6843" i="1"/>
  <c r="H6844" i="1"/>
  <c r="H6845" i="1"/>
  <c r="G6820" i="14" s="1"/>
  <c r="H6846" i="1"/>
  <c r="H6847" i="1"/>
  <c r="H6848" i="1"/>
  <c r="G6823" i="14" s="1"/>
  <c r="H6849" i="1"/>
  <c r="G6824" i="14" s="1"/>
  <c r="H6850" i="1"/>
  <c r="H6851" i="1"/>
  <c r="G6826" i="14" s="1"/>
  <c r="H6852" i="1"/>
  <c r="G6827" i="14" s="1"/>
  <c r="H6853" i="1"/>
  <c r="G6828" i="14" s="1"/>
  <c r="H6854" i="1"/>
  <c r="H6855" i="1"/>
  <c r="H6856" i="1"/>
  <c r="H6857" i="1"/>
  <c r="G6832" i="14" s="1"/>
  <c r="H6858" i="1"/>
  <c r="H6859" i="1"/>
  <c r="H6860" i="1"/>
  <c r="H6861" i="1"/>
  <c r="G6836" i="14" s="1"/>
  <c r="H6862" i="1"/>
  <c r="H6863" i="1"/>
  <c r="H6864" i="1"/>
  <c r="H6865" i="1"/>
  <c r="G6840" i="14" s="1"/>
  <c r="H6866" i="1"/>
  <c r="G6841" i="14" s="1"/>
  <c r="H6867" i="1"/>
  <c r="G6842" i="14" s="1"/>
  <c r="H6868" i="1"/>
  <c r="G6843" i="14" s="1"/>
  <c r="H6869" i="1"/>
  <c r="G6844" i="14" s="1"/>
  <c r="H6870" i="1"/>
  <c r="H6871" i="1"/>
  <c r="G6846" i="14" s="1"/>
  <c r="H6872" i="1"/>
  <c r="G6847" i="14" s="1"/>
  <c r="H6873" i="1"/>
  <c r="G6848" i="14" s="1"/>
  <c r="H6874" i="1"/>
  <c r="H6875" i="1"/>
  <c r="H6876" i="1"/>
  <c r="H6877" i="1"/>
  <c r="G6852" i="14" s="1"/>
  <c r="H6878" i="1"/>
  <c r="H6879" i="1"/>
  <c r="H6880" i="1"/>
  <c r="H6881" i="1"/>
  <c r="G6856" i="14" s="1"/>
  <c r="H6882" i="1"/>
  <c r="H6883" i="1"/>
  <c r="G6858" i="14" s="1"/>
  <c r="H6884" i="1"/>
  <c r="G6859" i="14" s="1"/>
  <c r="H6885" i="1"/>
  <c r="G6860" i="14" s="1"/>
  <c r="H6886" i="1"/>
  <c r="H6887" i="1"/>
  <c r="H6888" i="1"/>
  <c r="G6863" i="14" s="1"/>
  <c r="H6889" i="1"/>
  <c r="G6864" i="14" s="1"/>
  <c r="H6890" i="1"/>
  <c r="H6891" i="1"/>
  <c r="I6891" i="1" s="1"/>
  <c r="D6855" i="13" s="1"/>
  <c r="H6892" i="1"/>
  <c r="H6893" i="1"/>
  <c r="G6868" i="14" s="1"/>
  <c r="H6894" i="1"/>
  <c r="H6895" i="1"/>
  <c r="H6896" i="1"/>
  <c r="G6871" i="14" s="1"/>
  <c r="H6897" i="1"/>
  <c r="G6872" i="14" s="1"/>
  <c r="H6898" i="1"/>
  <c r="G6873" i="14" s="1"/>
  <c r="H6899" i="1"/>
  <c r="G6874" i="14" s="1"/>
  <c r="H6900" i="1"/>
  <c r="G6875" i="14" s="1"/>
  <c r="H6901" i="1"/>
  <c r="G6876" i="14" s="1"/>
  <c r="H6902" i="1"/>
  <c r="H6903" i="1"/>
  <c r="G6878" i="14" s="1"/>
  <c r="H6904" i="1"/>
  <c r="G6879" i="14" s="1"/>
  <c r="H6905" i="1"/>
  <c r="G6880" i="14" s="1"/>
  <c r="H6906" i="1"/>
  <c r="H6907" i="1"/>
  <c r="H6908" i="1"/>
  <c r="H6909" i="1"/>
  <c r="G6884" i="14" s="1"/>
  <c r="H6910" i="1"/>
  <c r="H6911" i="1"/>
  <c r="H6912" i="1"/>
  <c r="H6913" i="1"/>
  <c r="G6888" i="14" s="1"/>
  <c r="H6914" i="1"/>
  <c r="H6915" i="1"/>
  <c r="G6890" i="14" s="1"/>
  <c r="H6916" i="1"/>
  <c r="G6891" i="14" s="1"/>
  <c r="H6917" i="1"/>
  <c r="G6892" i="14" s="1"/>
  <c r="H6918" i="1"/>
  <c r="H6919" i="1"/>
  <c r="G6894" i="14" s="1"/>
  <c r="H6920" i="1"/>
  <c r="G6895" i="14" s="1"/>
  <c r="H6921" i="1"/>
  <c r="G6896" i="14" s="1"/>
  <c r="H6922" i="1"/>
  <c r="H6923" i="1"/>
  <c r="H6924" i="1"/>
  <c r="H6925" i="1"/>
  <c r="G6900" i="14" s="1"/>
  <c r="H6926" i="1"/>
  <c r="H6927" i="1"/>
  <c r="H6928" i="1"/>
  <c r="H6929" i="1"/>
  <c r="G6904" i="14" s="1"/>
  <c r="H6930" i="1"/>
  <c r="G6905" i="14" s="1"/>
  <c r="H6931" i="1"/>
  <c r="G6906" i="14" s="1"/>
  <c r="H6932" i="1"/>
  <c r="G6907" i="14" s="1"/>
  <c r="H6933" i="1"/>
  <c r="G6908" i="14" s="1"/>
  <c r="H6934" i="1"/>
  <c r="H6935" i="1"/>
  <c r="H6936" i="1"/>
  <c r="G6911" i="14" s="1"/>
  <c r="H6937" i="1"/>
  <c r="G6912" i="14" s="1"/>
  <c r="H6938" i="1"/>
  <c r="G6913" i="14" s="1"/>
  <c r="H6939" i="1"/>
  <c r="H6940" i="1"/>
  <c r="H6941" i="1"/>
  <c r="G6916" i="14" s="1"/>
  <c r="H6942" i="1"/>
  <c r="H6943" i="1"/>
  <c r="H6944" i="1"/>
  <c r="G6919" i="14" s="1"/>
  <c r="H6945" i="1"/>
  <c r="G6920" i="14" s="1"/>
  <c r="H6946" i="1"/>
  <c r="G6921" i="14" s="1"/>
  <c r="H6947" i="1"/>
  <c r="G6922" i="14" s="1"/>
  <c r="H6948" i="1"/>
  <c r="G6923" i="14" s="1"/>
  <c r="H6949" i="1"/>
  <c r="G6924" i="14" s="1"/>
  <c r="H6950" i="1"/>
  <c r="H6951" i="1"/>
  <c r="H6952" i="1"/>
  <c r="G6927" i="14" s="1"/>
  <c r="H6953" i="1"/>
  <c r="G6928" i="14" s="1"/>
  <c r="H6954" i="1"/>
  <c r="G6929" i="14" s="1"/>
  <c r="H6955" i="1"/>
  <c r="H6956" i="1"/>
  <c r="H6957" i="1"/>
  <c r="G6932" i="14" s="1"/>
  <c r="H6958" i="1"/>
  <c r="H6959" i="1"/>
  <c r="H6960" i="1"/>
  <c r="H6961" i="1"/>
  <c r="G6936" i="14" s="1"/>
  <c r="H6962" i="1"/>
  <c r="G6937" i="14" s="1"/>
  <c r="H6963" i="1"/>
  <c r="G6938" i="14" s="1"/>
  <c r="H6964" i="1"/>
  <c r="G6939" i="14" s="1"/>
  <c r="H6965" i="1"/>
  <c r="G6940" i="14" s="1"/>
  <c r="H6966" i="1"/>
  <c r="H6967" i="1"/>
  <c r="H6968" i="1"/>
  <c r="G6943" i="14" s="1"/>
  <c r="H6969" i="1"/>
  <c r="G6944" i="14" s="1"/>
  <c r="H6970" i="1"/>
  <c r="G6945" i="14" s="1"/>
  <c r="H6971" i="1"/>
  <c r="H6972" i="1"/>
  <c r="H6973" i="1"/>
  <c r="G6948" i="14" s="1"/>
  <c r="H6974" i="1"/>
  <c r="H6975" i="1"/>
  <c r="H6976" i="1"/>
  <c r="G6951" i="14" s="1"/>
  <c r="H6977" i="1"/>
  <c r="G6952" i="14" s="1"/>
  <c r="H6978" i="1"/>
  <c r="H6979" i="1"/>
  <c r="G6954" i="14" s="1"/>
  <c r="H6980" i="1"/>
  <c r="H6981" i="1"/>
  <c r="G6956" i="14" s="1"/>
  <c r="H6982" i="1"/>
  <c r="H6983" i="1"/>
  <c r="H6984" i="1"/>
  <c r="G6959" i="14" s="1"/>
  <c r="H6985" i="1"/>
  <c r="G6960" i="14" s="1"/>
  <c r="H6986" i="1"/>
  <c r="G6961" i="14" s="1"/>
  <c r="H6987" i="1"/>
  <c r="H6988" i="1"/>
  <c r="H6989" i="1"/>
  <c r="G6964" i="14" s="1"/>
  <c r="H6990" i="1"/>
  <c r="H6991" i="1"/>
  <c r="H6992" i="1"/>
  <c r="H6993" i="1"/>
  <c r="G6968" i="14" s="1"/>
  <c r="H6994" i="1"/>
  <c r="G6969" i="14" s="1"/>
  <c r="H6995" i="1"/>
  <c r="G6970" i="14" s="1"/>
  <c r="H6996" i="1"/>
  <c r="G6971" i="14" s="1"/>
  <c r="H6997" i="1"/>
  <c r="G6972" i="14" s="1"/>
  <c r="H6998" i="1"/>
  <c r="I6998" i="1" s="1"/>
  <c r="D6962" i="13" s="1"/>
  <c r="H6999" i="1"/>
  <c r="G6974" i="14" s="1"/>
  <c r="H7000" i="1"/>
  <c r="G6975" i="14" s="1"/>
  <c r="H7001" i="1"/>
  <c r="G6976" i="14" s="1"/>
  <c r="H7002" i="1"/>
  <c r="G6977" i="14" s="1"/>
  <c r="H7003" i="1"/>
  <c r="H7004" i="1"/>
  <c r="H7005" i="1"/>
  <c r="G6980" i="14" s="1"/>
  <c r="H7006" i="1"/>
  <c r="H7007" i="1"/>
  <c r="H7008" i="1"/>
  <c r="H7009" i="1"/>
  <c r="G6984" i="14" s="1"/>
  <c r="H7010" i="1"/>
  <c r="H7011" i="1"/>
  <c r="H7012" i="1"/>
  <c r="H7013" i="1"/>
  <c r="G6988" i="14" s="1"/>
  <c r="H7014" i="1"/>
  <c r="H7015" i="1"/>
  <c r="H7016" i="1"/>
  <c r="G6991" i="14" s="1"/>
  <c r="H7017" i="1"/>
  <c r="G6992" i="14" s="1"/>
  <c r="H7018" i="1"/>
  <c r="G6993" i="14" s="1"/>
  <c r="H7019" i="1"/>
  <c r="H7020" i="1"/>
  <c r="H7021" i="1"/>
  <c r="G6996" i="14" s="1"/>
  <c r="H7022" i="1"/>
  <c r="H7023" i="1"/>
  <c r="H7024" i="1"/>
  <c r="G6999" i="14" s="1"/>
  <c r="H7025" i="1"/>
  <c r="G7000" i="14" s="1"/>
  <c r="H7026" i="1"/>
  <c r="G7001" i="14" s="1"/>
  <c r="H7027" i="1"/>
  <c r="G7002" i="14" s="1"/>
  <c r="H7028" i="1"/>
  <c r="G7003" i="14" s="1"/>
  <c r="H7029" i="1"/>
  <c r="G7004" i="14" s="1"/>
  <c r="H7030" i="1"/>
  <c r="H7031" i="1"/>
  <c r="H7032" i="1"/>
  <c r="G7007" i="14" s="1"/>
  <c r="H7033" i="1"/>
  <c r="G7008" i="14" s="1"/>
  <c r="H7034" i="1"/>
  <c r="G7009" i="14" s="1"/>
  <c r="H7035" i="1"/>
  <c r="H7036" i="1"/>
  <c r="H7037" i="1"/>
  <c r="G7012" i="14" s="1"/>
  <c r="H7038" i="1"/>
  <c r="H7039" i="1"/>
  <c r="H7040" i="1"/>
  <c r="H7041" i="1"/>
  <c r="G7016" i="14" s="1"/>
  <c r="H7042" i="1"/>
  <c r="H7043" i="1"/>
  <c r="H7044" i="1"/>
  <c r="H7045" i="1"/>
  <c r="G7020" i="14" s="1"/>
  <c r="H7046" i="1"/>
  <c r="I7046" i="1" s="1"/>
  <c r="D7010" i="13" s="1"/>
  <c r="H7047" i="1"/>
  <c r="G7022" i="14" s="1"/>
  <c r="H7048" i="1"/>
  <c r="G7023" i="14" s="1"/>
  <c r="H7049" i="1"/>
  <c r="G7024" i="14" s="1"/>
  <c r="H7050" i="1"/>
  <c r="G7025" i="14" s="1"/>
  <c r="H7051" i="1"/>
  <c r="H7052" i="1"/>
  <c r="H7053" i="1"/>
  <c r="G7028" i="14" s="1"/>
  <c r="H7054" i="1"/>
  <c r="H7055" i="1"/>
  <c r="H7056" i="1"/>
  <c r="H7057" i="1"/>
  <c r="G7032" i="14" s="1"/>
  <c r="H7058" i="1"/>
  <c r="G7033" i="14" s="1"/>
  <c r="H7059" i="1"/>
  <c r="G7034" i="14" s="1"/>
  <c r="H7060" i="1"/>
  <c r="G7035" i="14" s="1"/>
  <c r="H7061" i="1"/>
  <c r="G7036" i="14" s="1"/>
  <c r="H7062" i="1"/>
  <c r="H7063" i="1"/>
  <c r="H7064" i="1"/>
  <c r="G7039" i="14" s="1"/>
  <c r="H7065" i="1"/>
  <c r="G7040" i="14" s="1"/>
  <c r="H7066" i="1"/>
  <c r="G7041" i="14" s="1"/>
  <c r="H7067" i="1"/>
  <c r="H7068" i="1"/>
  <c r="H7069" i="1"/>
  <c r="G7044" i="14" s="1"/>
  <c r="H7070" i="1"/>
  <c r="H7071" i="1"/>
  <c r="H7072" i="1"/>
  <c r="H7073" i="1"/>
  <c r="G7048" i="14" s="1"/>
  <c r="H7074" i="1"/>
  <c r="H7075" i="1"/>
  <c r="G7050" i="14" s="1"/>
  <c r="H7076" i="1"/>
  <c r="H7077" i="1"/>
  <c r="G7052" i="14" s="1"/>
  <c r="H7078" i="1"/>
  <c r="H7079" i="1"/>
  <c r="G7054" i="14" s="1"/>
  <c r="H7080" i="1"/>
  <c r="G7055" i="14" s="1"/>
  <c r="H7081" i="1"/>
  <c r="G7056" i="14" s="1"/>
  <c r="H7082" i="1"/>
  <c r="G7057" i="14" s="1"/>
  <c r="H7083" i="1"/>
  <c r="H7084" i="1"/>
  <c r="H7085" i="1"/>
  <c r="G7060" i="14" s="1"/>
  <c r="H7086" i="1"/>
  <c r="H7087" i="1"/>
  <c r="H7088" i="1"/>
  <c r="H7089" i="1"/>
  <c r="G7064" i="14" s="1"/>
  <c r="H7090" i="1"/>
  <c r="H7091" i="1"/>
  <c r="H7092" i="1"/>
  <c r="G7067" i="14" s="1"/>
  <c r="H7093" i="1"/>
  <c r="G7068" i="14" s="1"/>
  <c r="H7094" i="1"/>
  <c r="H7095" i="1"/>
  <c r="H7096" i="1"/>
  <c r="G7071" i="14" s="1"/>
  <c r="H7097" i="1"/>
  <c r="G7072" i="14" s="1"/>
  <c r="H7098" i="1"/>
  <c r="G7073" i="14" s="1"/>
  <c r="H7099" i="1"/>
  <c r="H7100" i="1"/>
  <c r="H7101" i="1"/>
  <c r="G7076" i="14" s="1"/>
  <c r="H7102" i="1"/>
  <c r="H7103" i="1"/>
  <c r="H7104" i="1"/>
  <c r="H7105" i="1"/>
  <c r="G7080" i="14" s="1"/>
  <c r="H7106" i="1"/>
  <c r="G7081" i="14" s="1"/>
  <c r="H7107" i="1"/>
  <c r="G7082" i="14" s="1"/>
  <c r="H7108" i="1"/>
  <c r="G7083" i="14" s="1"/>
  <c r="H7109" i="1"/>
  <c r="G7084" i="14" s="1"/>
  <c r="H7110" i="1"/>
  <c r="H7111" i="1"/>
  <c r="G7086" i="14" s="1"/>
  <c r="H7112" i="1"/>
  <c r="G7087" i="14" s="1"/>
  <c r="H7113" i="1"/>
  <c r="G7088" i="14" s="1"/>
  <c r="H7114" i="1"/>
  <c r="G7089" i="14" s="1"/>
  <c r="H7115" i="1"/>
  <c r="H7116" i="1"/>
  <c r="H7117" i="1"/>
  <c r="G7092" i="14" s="1"/>
  <c r="H7118" i="1"/>
  <c r="H7119" i="1"/>
  <c r="H7120" i="1"/>
  <c r="H7121" i="1"/>
  <c r="G7096" i="14" s="1"/>
  <c r="H7122" i="1"/>
  <c r="H7123" i="1"/>
  <c r="G7098" i="14" s="1"/>
  <c r="H7124" i="1"/>
  <c r="G7099" i="14" s="1"/>
  <c r="H7125" i="1"/>
  <c r="G7100" i="14" s="1"/>
  <c r="H7126" i="1"/>
  <c r="H7127" i="1"/>
  <c r="H7128" i="1"/>
  <c r="G7103" i="14" s="1"/>
  <c r="H7129" i="1"/>
  <c r="G7104" i="14" s="1"/>
  <c r="H7130" i="1"/>
  <c r="G7105" i="14" s="1"/>
  <c r="H7131" i="1"/>
  <c r="H7132" i="1"/>
  <c r="H7133" i="1"/>
  <c r="G7108" i="14" s="1"/>
  <c r="H7134" i="1"/>
  <c r="H7135" i="1"/>
  <c r="H7136" i="1"/>
  <c r="H7137" i="1"/>
  <c r="G7112" i="14" s="1"/>
  <c r="H7138" i="1"/>
  <c r="G7113" i="14" s="1"/>
  <c r="H7139" i="1"/>
  <c r="G7114" i="14" s="1"/>
  <c r="H7140" i="1"/>
  <c r="H7141" i="1"/>
  <c r="G7116" i="14" s="1"/>
  <c r="H7142" i="1"/>
  <c r="H7143" i="1"/>
  <c r="H7144" i="1"/>
  <c r="G7119" i="14" s="1"/>
  <c r="H7145" i="1"/>
  <c r="G7120" i="14" s="1"/>
  <c r="H7146" i="1"/>
  <c r="G7121" i="14" s="1"/>
  <c r="H7147" i="1"/>
  <c r="H7148" i="1"/>
  <c r="H7149" i="1"/>
  <c r="G7124" i="14" s="1"/>
  <c r="H7150" i="1"/>
  <c r="H7151" i="1"/>
  <c r="H7152" i="1"/>
  <c r="G7127" i="14" s="1"/>
  <c r="H7153" i="1"/>
  <c r="G7128" i="14" s="1"/>
  <c r="H7154" i="1"/>
  <c r="H7155" i="1"/>
  <c r="G7130" i="14" s="1"/>
  <c r="H7156" i="1"/>
  <c r="G7131" i="14" s="1"/>
  <c r="H7157" i="1"/>
  <c r="G7132" i="14" s="1"/>
  <c r="H7158" i="1"/>
  <c r="H7159" i="1"/>
  <c r="G7134" i="14" s="1"/>
  <c r="H7160" i="1"/>
  <c r="G7135" i="14" s="1"/>
  <c r="H7161" i="1"/>
  <c r="G7136" i="14" s="1"/>
  <c r="H7162" i="1"/>
  <c r="G7137" i="14" s="1"/>
  <c r="H7163" i="1"/>
  <c r="H7164" i="1"/>
  <c r="H7165" i="1"/>
  <c r="G7140" i="14" s="1"/>
  <c r="H7166" i="1"/>
  <c r="H7167" i="1"/>
  <c r="H7168" i="1"/>
  <c r="H7169" i="1"/>
  <c r="G7144" i="14" s="1"/>
  <c r="H7170" i="1"/>
  <c r="H7171" i="1"/>
  <c r="H7172" i="1"/>
  <c r="H7173" i="1"/>
  <c r="G7148" i="14" s="1"/>
  <c r="H7174" i="1"/>
  <c r="H7175" i="1"/>
  <c r="H7176" i="1"/>
  <c r="G7151" i="14" s="1"/>
  <c r="H7177" i="1"/>
  <c r="G7152" i="14" s="1"/>
  <c r="H7178" i="1"/>
  <c r="G7153" i="14" s="1"/>
  <c r="H7179" i="1"/>
  <c r="H7180" i="1"/>
  <c r="H7181" i="1"/>
  <c r="G7156" i="14" s="1"/>
  <c r="H7182" i="1"/>
  <c r="H7183" i="1"/>
  <c r="H7184" i="1"/>
  <c r="H7185" i="1"/>
  <c r="G7160" i="14" s="1"/>
  <c r="H7186" i="1"/>
  <c r="G7161" i="14" s="1"/>
  <c r="H7187" i="1"/>
  <c r="G7162" i="14" s="1"/>
  <c r="H7188" i="1"/>
  <c r="G7163" i="14" s="1"/>
  <c r="H7189" i="1"/>
  <c r="G7164" i="14" s="1"/>
  <c r="H7190" i="1"/>
  <c r="H7191" i="1"/>
  <c r="G7166" i="14" s="1"/>
  <c r="H7192" i="1"/>
  <c r="G7167" i="14" s="1"/>
  <c r="H7193" i="1"/>
  <c r="G7168" i="14" s="1"/>
  <c r="H7194" i="1"/>
  <c r="G7169" i="14" s="1"/>
  <c r="H7195" i="1"/>
  <c r="H7196" i="1"/>
  <c r="H7197" i="1"/>
  <c r="G7172" i="14" s="1"/>
  <c r="H7198" i="1"/>
  <c r="H7199" i="1"/>
  <c r="H7200" i="1"/>
  <c r="H7201" i="1"/>
  <c r="G7176" i="14" s="1"/>
  <c r="H7202" i="1"/>
  <c r="H7203" i="1"/>
  <c r="G7178" i="14" s="1"/>
  <c r="H7204" i="1"/>
  <c r="G7179" i="14" s="1"/>
  <c r="H7205" i="1"/>
  <c r="G7180" i="14" s="1"/>
  <c r="H7206" i="1"/>
  <c r="H7207" i="1"/>
  <c r="H7208" i="1"/>
  <c r="H7209" i="1"/>
  <c r="G7184" i="14" s="1"/>
  <c r="H7210" i="1"/>
  <c r="G7185" i="14" s="1"/>
  <c r="H7211" i="1"/>
  <c r="H7212" i="1"/>
  <c r="H7213" i="1"/>
  <c r="G7188" i="14" s="1"/>
  <c r="H7214" i="1"/>
  <c r="H7215" i="1"/>
  <c r="H7216" i="1"/>
  <c r="H7217" i="1"/>
  <c r="G7192" i="14" s="1"/>
  <c r="H7218" i="1"/>
  <c r="G7193" i="14" s="1"/>
  <c r="H7219" i="1"/>
  <c r="G7194" i="14" s="1"/>
  <c r="H7220" i="1"/>
  <c r="H7221" i="1"/>
  <c r="G7196" i="14" s="1"/>
  <c r="H7222" i="1"/>
  <c r="H7223" i="1"/>
  <c r="H7224" i="1"/>
  <c r="G7199" i="14" s="1"/>
  <c r="H7225" i="1"/>
  <c r="G7200" i="14" s="1"/>
  <c r="H7226" i="1"/>
  <c r="G7201" i="14" s="1"/>
  <c r="H7227" i="1"/>
  <c r="H7228" i="1"/>
  <c r="H7229" i="1"/>
  <c r="G7204" i="14" s="1"/>
  <c r="H7230" i="1"/>
  <c r="H7231" i="1"/>
  <c r="H7232" i="1"/>
  <c r="H7233" i="1"/>
  <c r="G7208" i="14" s="1"/>
  <c r="H7234" i="1"/>
  <c r="H7235" i="1"/>
  <c r="H7236" i="1"/>
  <c r="G7211" i="14" s="1"/>
  <c r="H7237" i="1"/>
  <c r="G7212" i="14" s="1"/>
  <c r="H7238" i="1"/>
  <c r="H7239" i="1"/>
  <c r="G7214" i="14" s="1"/>
  <c r="H7240" i="1"/>
  <c r="G7215" i="14" s="1"/>
  <c r="H7241" i="1"/>
  <c r="G7216" i="14" s="1"/>
  <c r="H7242" i="1"/>
  <c r="G7217" i="14" s="1"/>
  <c r="H7243" i="1"/>
  <c r="H7244" i="1"/>
  <c r="H7245" i="1"/>
  <c r="G7220" i="14" s="1"/>
  <c r="H7246" i="1"/>
  <c r="H7247" i="1"/>
  <c r="H7248" i="1"/>
  <c r="H7249" i="1"/>
  <c r="G7224" i="14" s="1"/>
  <c r="H7250" i="1"/>
  <c r="I7250" i="1" s="1"/>
  <c r="D7214" i="13" s="1"/>
  <c r="H7251" i="1"/>
  <c r="H7252" i="1"/>
  <c r="G7227" i="14" s="1"/>
  <c r="H7253" i="1"/>
  <c r="G7228" i="14" s="1"/>
  <c r="H7254" i="1"/>
  <c r="H7255" i="1"/>
  <c r="H7256" i="1"/>
  <c r="G7231" i="14" s="1"/>
  <c r="H7257" i="1"/>
  <c r="G7232" i="14" s="1"/>
  <c r="H7258" i="1"/>
  <c r="G7233" i="14" s="1"/>
  <c r="H7259" i="1"/>
  <c r="H7260" i="1"/>
  <c r="H7261" i="1"/>
  <c r="G7236" i="14" s="1"/>
  <c r="H7262" i="1"/>
  <c r="H7263" i="1"/>
  <c r="H7264" i="1"/>
  <c r="H7265" i="1"/>
  <c r="G7240" i="14" s="1"/>
  <c r="H7266" i="1"/>
  <c r="G7241" i="14" s="1"/>
  <c r="H7267" i="1"/>
  <c r="G7242" i="14" s="1"/>
  <c r="H7268" i="1"/>
  <c r="G7243" i="14" s="1"/>
  <c r="H7269" i="1"/>
  <c r="G7244" i="14" s="1"/>
  <c r="H7270" i="1"/>
  <c r="H7271" i="1"/>
  <c r="H7272" i="1"/>
  <c r="H7273" i="1"/>
  <c r="G7248" i="14" s="1"/>
  <c r="H7274" i="1"/>
  <c r="G7249" i="14" s="1"/>
  <c r="H7275" i="1"/>
  <c r="H7276" i="1"/>
  <c r="H7277" i="1"/>
  <c r="G7252" i="14" s="1"/>
  <c r="H7278" i="1"/>
  <c r="H7279" i="1"/>
  <c r="H7280" i="1"/>
  <c r="G7255" i="14" s="1"/>
  <c r="H7281" i="1"/>
  <c r="G7256" i="14" s="1"/>
  <c r="H7282" i="1"/>
  <c r="H7283" i="1"/>
  <c r="H7284" i="1"/>
  <c r="H7285" i="1"/>
  <c r="G7260" i="14" s="1"/>
  <c r="H7286" i="1"/>
  <c r="H7287" i="1"/>
  <c r="H7288" i="1"/>
  <c r="G7263" i="14" s="1"/>
  <c r="H7289" i="1"/>
  <c r="G7264" i="14" s="1"/>
  <c r="H7290" i="1"/>
  <c r="G7265" i="14" s="1"/>
  <c r="H7291" i="1"/>
  <c r="H7292" i="1"/>
  <c r="H7293" i="1"/>
  <c r="G7268" i="14" s="1"/>
  <c r="H7294" i="1"/>
  <c r="H7295" i="1"/>
  <c r="H7296" i="1"/>
  <c r="H7297" i="1"/>
  <c r="G7272" i="14" s="1"/>
  <c r="H7298" i="1"/>
  <c r="G7273" i="14" s="1"/>
  <c r="H7299" i="1"/>
  <c r="G7274" i="14" s="1"/>
  <c r="H7300" i="1"/>
  <c r="G7275" i="14" s="1"/>
  <c r="H7301" i="1"/>
  <c r="G7276" i="14" s="1"/>
  <c r="H7302" i="1"/>
  <c r="H7303" i="1"/>
  <c r="H7304" i="1"/>
  <c r="G7279" i="14" s="1"/>
  <c r="H7305" i="1"/>
  <c r="G7280" i="14" s="1"/>
  <c r="H7306" i="1"/>
  <c r="G7281" i="14" s="1"/>
  <c r="H7307" i="1"/>
  <c r="H7308" i="1"/>
  <c r="H7309" i="1"/>
  <c r="G7284" i="14" s="1"/>
  <c r="H7310" i="1"/>
  <c r="H7311" i="1"/>
  <c r="H7312" i="1"/>
  <c r="H7313" i="1"/>
  <c r="G7288" i="14" s="1"/>
  <c r="H7314" i="1"/>
  <c r="G7289" i="14" s="1"/>
  <c r="H7315" i="1"/>
  <c r="H7316" i="1"/>
  <c r="G7291" i="14" s="1"/>
  <c r="H7317" i="1"/>
  <c r="G7292" i="14" s="1"/>
  <c r="H7318" i="1"/>
  <c r="H7319" i="1"/>
  <c r="G7294" i="14" s="1"/>
  <c r="H7320" i="1"/>
  <c r="G7295" i="14" s="1"/>
  <c r="H7321" i="1"/>
  <c r="G7296" i="14" s="1"/>
  <c r="H7322" i="1"/>
  <c r="G7297" i="14" s="1"/>
  <c r="H7323" i="1"/>
  <c r="H7324" i="1"/>
  <c r="H7325" i="1"/>
  <c r="G7300" i="14" s="1"/>
  <c r="H7326" i="1"/>
  <c r="H7327" i="1"/>
  <c r="H7328" i="1"/>
  <c r="H7329" i="1"/>
  <c r="G7304" i="14" s="1"/>
  <c r="H7330" i="1"/>
  <c r="H7331" i="1"/>
  <c r="G7306" i="14" s="1"/>
  <c r="H7332" i="1"/>
  <c r="G7307" i="14" s="1"/>
  <c r="H7333" i="1"/>
  <c r="G7308" i="14" s="1"/>
  <c r="H7334" i="1"/>
  <c r="H7335" i="1"/>
  <c r="H7336" i="1"/>
  <c r="G7311" i="14" s="1"/>
  <c r="H7337" i="1"/>
  <c r="G7312" i="14" s="1"/>
  <c r="H7338" i="1"/>
  <c r="G7313" i="14" s="1"/>
  <c r="H7339" i="1"/>
  <c r="I7339" i="1" s="1"/>
  <c r="D7303" i="13" s="1"/>
  <c r="H7340" i="1"/>
  <c r="H7341" i="1"/>
  <c r="G7316" i="14" s="1"/>
  <c r="H7342" i="1"/>
  <c r="H7343" i="1"/>
  <c r="H7344" i="1"/>
  <c r="H7345" i="1"/>
  <c r="G7320" i="14" s="1"/>
  <c r="H7346" i="1"/>
  <c r="G7321" i="14" s="1"/>
  <c r="H7347" i="1"/>
  <c r="G7322" i="14" s="1"/>
  <c r="H7348" i="1"/>
  <c r="G7323" i="14" s="1"/>
  <c r="H7349" i="1"/>
  <c r="G7324" i="14" s="1"/>
  <c r="H7350" i="1"/>
  <c r="H7351" i="1"/>
  <c r="G7326" i="14" s="1"/>
  <c r="H7352" i="1"/>
  <c r="H7353" i="1"/>
  <c r="G7328" i="14" s="1"/>
  <c r="H7354" i="1"/>
  <c r="G7329" i="14" s="1"/>
  <c r="H7355" i="1"/>
  <c r="H7356" i="1"/>
  <c r="H7357" i="1"/>
  <c r="G7332" i="14" s="1"/>
  <c r="H7358" i="1"/>
  <c r="H7359" i="1"/>
  <c r="H7360" i="1"/>
  <c r="H7361" i="1"/>
  <c r="G7336" i="14" s="1"/>
  <c r="H7362" i="1"/>
  <c r="H7363" i="1"/>
  <c r="G7338" i="14" s="1"/>
  <c r="H7364" i="1"/>
  <c r="G7339" i="14" s="1"/>
  <c r="H7365" i="1"/>
  <c r="G7340" i="14" s="1"/>
  <c r="H7366" i="1"/>
  <c r="H7367" i="1"/>
  <c r="H7368" i="1"/>
  <c r="G7343" i="14" s="1"/>
  <c r="H7369" i="1"/>
  <c r="G7344" i="14" s="1"/>
  <c r="H7370" i="1"/>
  <c r="G7345" i="14" s="1"/>
  <c r="H7371" i="1"/>
  <c r="H7372" i="1"/>
  <c r="H7373" i="1"/>
  <c r="G7348" i="14" s="1"/>
  <c r="H7374" i="1"/>
  <c r="H7375" i="1"/>
  <c r="H7376" i="1"/>
  <c r="H7377" i="1"/>
  <c r="G7352" i="14" s="1"/>
  <c r="H7378" i="1"/>
  <c r="G7353" i="14" s="1"/>
  <c r="H7379" i="1"/>
  <c r="G7354" i="14" s="1"/>
  <c r="H7380" i="1"/>
  <c r="H7381" i="1"/>
  <c r="G7356" i="14" s="1"/>
  <c r="H7382" i="1"/>
  <c r="I7382" i="1" s="1"/>
  <c r="D7346" i="13" s="1"/>
  <c r="H7383" i="1"/>
  <c r="H7384" i="1"/>
  <c r="G7359" i="14" s="1"/>
  <c r="H7385" i="1"/>
  <c r="G7360" i="14" s="1"/>
  <c r="H7386" i="1"/>
  <c r="G7361" i="14" s="1"/>
  <c r="H7387" i="1"/>
  <c r="H7388" i="1"/>
  <c r="H7389" i="1"/>
  <c r="G7364" i="14" s="1"/>
  <c r="H7390" i="1"/>
  <c r="H7391" i="1"/>
  <c r="H7392" i="1"/>
  <c r="H7393" i="1"/>
  <c r="G7368" i="14" s="1"/>
  <c r="H7394" i="1"/>
  <c r="H7395" i="1"/>
  <c r="G7370" i="14" s="1"/>
  <c r="H7396" i="1"/>
  <c r="G7371" i="14" s="1"/>
  <c r="H7397" i="1"/>
  <c r="G7372" i="14" s="1"/>
  <c r="H7398" i="1"/>
  <c r="H7399" i="1"/>
  <c r="G7374" i="14" s="1"/>
  <c r="H7400" i="1"/>
  <c r="G7375" i="14" s="1"/>
  <c r="H7401" i="1"/>
  <c r="G7376" i="14" s="1"/>
  <c r="H7402" i="1"/>
  <c r="G7377" i="14" s="1"/>
  <c r="H7403" i="1"/>
  <c r="H7404" i="1"/>
  <c r="H7405" i="1"/>
  <c r="G7380" i="14" s="1"/>
  <c r="H7406" i="1"/>
  <c r="H7407" i="1"/>
  <c r="H7408" i="1"/>
  <c r="H7409" i="1"/>
  <c r="G7384" i="14" s="1"/>
  <c r="H7410" i="1"/>
  <c r="I7410" i="1" s="1"/>
  <c r="D7374" i="13" s="1"/>
  <c r="H7411" i="1"/>
  <c r="H7412" i="1"/>
  <c r="H7413" i="1"/>
  <c r="G7388" i="14" s="1"/>
  <c r="H7414" i="1"/>
  <c r="H7415" i="1"/>
  <c r="H7416" i="1"/>
  <c r="G7391" i="14" s="1"/>
  <c r="H7417" i="1"/>
  <c r="G7392" i="14" s="1"/>
  <c r="H7418" i="1"/>
  <c r="G7393" i="14" s="1"/>
  <c r="H7419" i="1"/>
  <c r="H7420" i="1"/>
  <c r="H7421" i="1"/>
  <c r="G7396" i="14" s="1"/>
  <c r="H7422" i="1"/>
  <c r="H7423" i="1"/>
  <c r="H7424" i="1"/>
  <c r="H7425" i="1"/>
  <c r="G7400" i="14" s="1"/>
  <c r="H7426" i="1"/>
  <c r="G7401" i="14" s="1"/>
  <c r="H7427" i="1"/>
  <c r="G7402" i="14" s="1"/>
  <c r="H7428" i="1"/>
  <c r="G7403" i="14" s="1"/>
  <c r="H7429" i="1"/>
  <c r="G7404" i="14" s="1"/>
  <c r="H7430" i="1"/>
  <c r="I7430" i="1" s="1"/>
  <c r="D7394" i="13" s="1"/>
  <c r="H7431" i="1"/>
  <c r="H7432" i="1"/>
  <c r="G7407" i="14" s="1"/>
  <c r="H7433" i="1"/>
  <c r="G7408" i="14" s="1"/>
  <c r="H7434" i="1"/>
  <c r="G7409" i="14" s="1"/>
  <c r="H7435" i="1"/>
  <c r="H7436" i="1"/>
  <c r="H7437" i="1"/>
  <c r="G7412" i="14" s="1"/>
  <c r="H7438" i="1"/>
  <c r="H7439" i="1"/>
  <c r="H7440" i="1"/>
  <c r="H7441" i="1"/>
  <c r="G7416" i="14" s="1"/>
  <c r="H7442" i="1"/>
  <c r="H7443" i="1"/>
  <c r="G7418" i="14" s="1"/>
  <c r="H7444" i="1"/>
  <c r="H7445" i="1"/>
  <c r="G7420" i="14" s="1"/>
  <c r="H7446" i="1"/>
  <c r="H7447" i="1"/>
  <c r="G7422" i="14" s="1"/>
  <c r="H7448" i="1"/>
  <c r="G7423" i="14" s="1"/>
  <c r="H7449" i="1"/>
  <c r="G7424" i="14" s="1"/>
  <c r="H7450" i="1"/>
  <c r="G7425" i="14" s="1"/>
  <c r="H7451" i="1"/>
  <c r="H7452" i="1"/>
  <c r="H7453" i="1"/>
  <c r="G7428" i="14" s="1"/>
  <c r="H7454" i="1"/>
  <c r="H7455" i="1"/>
  <c r="H7456" i="1"/>
  <c r="H7457" i="1"/>
  <c r="G7432" i="14" s="1"/>
  <c r="H7458" i="1"/>
  <c r="H7459" i="1"/>
  <c r="G7434" i="14" s="1"/>
  <c r="H7460" i="1"/>
  <c r="H7461" i="1"/>
  <c r="G7436" i="14" s="1"/>
  <c r="H7462" i="1"/>
  <c r="H7463" i="1"/>
  <c r="H7464" i="1"/>
  <c r="G7439" i="14" s="1"/>
  <c r="H7465" i="1"/>
  <c r="G7440" i="14" s="1"/>
  <c r="H7466" i="1"/>
  <c r="G7441" i="14" s="1"/>
  <c r="H7467" i="1"/>
  <c r="H7468" i="1"/>
  <c r="H7469" i="1"/>
  <c r="G7444" i="14" s="1"/>
  <c r="H7470" i="1"/>
  <c r="H7471" i="1"/>
  <c r="H7472" i="1"/>
  <c r="H7473" i="1"/>
  <c r="G7448" i="14" s="1"/>
  <c r="H7474" i="1"/>
  <c r="G7449" i="14" s="1"/>
  <c r="H7475" i="1"/>
  <c r="G7450" i="14" s="1"/>
  <c r="H7476" i="1"/>
  <c r="G7451" i="14" s="1"/>
  <c r="H7477" i="1"/>
  <c r="G7452" i="14" s="1"/>
  <c r="H7478" i="1"/>
  <c r="H7479" i="1"/>
  <c r="G7454" i="14" s="1"/>
  <c r="H7480" i="1"/>
  <c r="G7455" i="14" s="1"/>
  <c r="H7481" i="1"/>
  <c r="G7456" i="14" s="1"/>
  <c r="H7482" i="1"/>
  <c r="G7457" i="14" s="1"/>
  <c r="H7483" i="1"/>
  <c r="H7484" i="1"/>
  <c r="H7485" i="1"/>
  <c r="G7460" i="14" s="1"/>
  <c r="H7486" i="1"/>
  <c r="H7487" i="1"/>
  <c r="H7488" i="1"/>
  <c r="H7489" i="1"/>
  <c r="G7464" i="14" s="1"/>
  <c r="H7490" i="1"/>
  <c r="H7491" i="1"/>
  <c r="G7466" i="14" s="1"/>
  <c r="H7492" i="1"/>
  <c r="G7467" i="14" s="1"/>
  <c r="H7493" i="1"/>
  <c r="G7468" i="14" s="1"/>
  <c r="H7494" i="1"/>
  <c r="H7495" i="1"/>
  <c r="H7496" i="1"/>
  <c r="G7471" i="14" s="1"/>
  <c r="H7497" i="1"/>
  <c r="G7472" i="14" s="1"/>
  <c r="H7498" i="1"/>
  <c r="G7473" i="14" s="1"/>
  <c r="H7499" i="1"/>
  <c r="H7500" i="1"/>
  <c r="H7501" i="1"/>
  <c r="G7476" i="14" s="1"/>
  <c r="H7502" i="1"/>
  <c r="H7503" i="1"/>
  <c r="H7504" i="1"/>
  <c r="H7505" i="1"/>
  <c r="G7480" i="14" s="1"/>
  <c r="H7506" i="1"/>
  <c r="G7481" i="14" s="1"/>
  <c r="H7507" i="1"/>
  <c r="H7508" i="1"/>
  <c r="H7509" i="1"/>
  <c r="G7484" i="14" s="1"/>
  <c r="H7510" i="1"/>
  <c r="H7511" i="1"/>
  <c r="H7512" i="1"/>
  <c r="G7487" i="14" s="1"/>
  <c r="H7513" i="1"/>
  <c r="G7488" i="14" s="1"/>
  <c r="H7514" i="1"/>
  <c r="G7489" i="14" s="1"/>
  <c r="H7515" i="1"/>
  <c r="H7516" i="1"/>
  <c r="H7517" i="1"/>
  <c r="G7492" i="14" s="1"/>
  <c r="H7518" i="1"/>
  <c r="H7519" i="1"/>
  <c r="H7520" i="1"/>
  <c r="H7521" i="1"/>
  <c r="G7496" i="14" s="1"/>
  <c r="H7522" i="1"/>
  <c r="H7523" i="1"/>
  <c r="G7498" i="14" s="1"/>
  <c r="H7524" i="1"/>
  <c r="G7499" i="14" s="1"/>
  <c r="H7525" i="1"/>
  <c r="G7500" i="14" s="1"/>
  <c r="H7526" i="1"/>
  <c r="H7527" i="1"/>
  <c r="G7502" i="14" s="1"/>
  <c r="H7528" i="1"/>
  <c r="G7503" i="14" s="1"/>
  <c r="H7529" i="1"/>
  <c r="G7504" i="14" s="1"/>
  <c r="H7530" i="1"/>
  <c r="G7505" i="14" s="1"/>
  <c r="H7531" i="1"/>
  <c r="H7532" i="1"/>
  <c r="H7533" i="1"/>
  <c r="G7508" i="14" s="1"/>
  <c r="H7534" i="1"/>
  <c r="H7535" i="1"/>
  <c r="H7536" i="1"/>
  <c r="H7537" i="1"/>
  <c r="G7512" i="14" s="1"/>
  <c r="H7538" i="1"/>
  <c r="I7538" i="1" s="1"/>
  <c r="D7502" i="13" s="1"/>
  <c r="H7539" i="1"/>
  <c r="H7540" i="1"/>
  <c r="G7515" i="14" s="1"/>
  <c r="H7541" i="1"/>
  <c r="G7516" i="14" s="1"/>
  <c r="H7542" i="1"/>
  <c r="H7543" i="1"/>
  <c r="H7544" i="1"/>
  <c r="G7519" i="14" s="1"/>
  <c r="H7545" i="1"/>
  <c r="G7520" i="14" s="1"/>
  <c r="H7546" i="1"/>
  <c r="G7521" i="14" s="1"/>
  <c r="H7547" i="1"/>
  <c r="H7548" i="1"/>
  <c r="H7549" i="1"/>
  <c r="G7524" i="14" s="1"/>
  <c r="H7550" i="1"/>
  <c r="H7551" i="1"/>
  <c r="H7552" i="1"/>
  <c r="H7553" i="1"/>
  <c r="G7528" i="14" s="1"/>
  <c r="H7554" i="1"/>
  <c r="G7529" i="14" s="1"/>
  <c r="H7555" i="1"/>
  <c r="G7530" i="14" s="1"/>
  <c r="H7556" i="1"/>
  <c r="G7531" i="14" s="1"/>
  <c r="H7557" i="1"/>
  <c r="G7532" i="14" s="1"/>
  <c r="H7558" i="1"/>
  <c r="H7559" i="1"/>
  <c r="H7560" i="1"/>
  <c r="H7561" i="1"/>
  <c r="G7536" i="14" s="1"/>
  <c r="H7562" i="1"/>
  <c r="G7537" i="14" s="1"/>
  <c r="H7563" i="1"/>
  <c r="H7564" i="1"/>
  <c r="H7565" i="1"/>
  <c r="G7540" i="14" s="1"/>
  <c r="H7566" i="1"/>
  <c r="H7567" i="1"/>
  <c r="H7568" i="1"/>
  <c r="H7569" i="1"/>
  <c r="G7544" i="14" s="1"/>
  <c r="H7570" i="1"/>
  <c r="H7571" i="1"/>
  <c r="H7572" i="1"/>
  <c r="G7547" i="14" s="1"/>
  <c r="H7573" i="1"/>
  <c r="G7548" i="14" s="1"/>
  <c r="H7574" i="1"/>
  <c r="H7575" i="1"/>
  <c r="G7550" i="14" s="1"/>
  <c r="H7576" i="1"/>
  <c r="G7551" i="14" s="1"/>
  <c r="H7577" i="1"/>
  <c r="G7552" i="14" s="1"/>
  <c r="H7578" i="1"/>
  <c r="G7553" i="14" s="1"/>
  <c r="H7579" i="1"/>
  <c r="H7580" i="1"/>
  <c r="H7581" i="1"/>
  <c r="G7556" i="14" s="1"/>
  <c r="H7582" i="1"/>
  <c r="H7583" i="1"/>
  <c r="H7584" i="1"/>
  <c r="H7585" i="1"/>
  <c r="G7560" i="14" s="1"/>
  <c r="H7586" i="1"/>
  <c r="H7587" i="1"/>
  <c r="H7588" i="1"/>
  <c r="G7563" i="14" s="1"/>
  <c r="H7589" i="1"/>
  <c r="G7564" i="14" s="1"/>
  <c r="H7590" i="1"/>
  <c r="H7591" i="1"/>
  <c r="H7592" i="1"/>
  <c r="G7567" i="14" s="1"/>
  <c r="H7593" i="1"/>
  <c r="G7568" i="14" s="1"/>
  <c r="H7594" i="1"/>
  <c r="G7569" i="14" s="1"/>
  <c r="H7595" i="1"/>
  <c r="H7596" i="1"/>
  <c r="H7597" i="1"/>
  <c r="G7572" i="14" s="1"/>
  <c r="H7598" i="1"/>
  <c r="H7599" i="1"/>
  <c r="H7600" i="1"/>
  <c r="H7601" i="1"/>
  <c r="G7576" i="14" s="1"/>
  <c r="H7602" i="1"/>
  <c r="G7577" i="14" s="1"/>
  <c r="H7603" i="1"/>
  <c r="G7578" i="14" s="1"/>
  <c r="H7604" i="1"/>
  <c r="G7579" i="14" s="1"/>
  <c r="H7605" i="1"/>
  <c r="G7580" i="14" s="1"/>
  <c r="H7606" i="1"/>
  <c r="H7607" i="1"/>
  <c r="G7582" i="14" s="1"/>
  <c r="H7608" i="1"/>
  <c r="G7583" i="14" s="1"/>
  <c r="H7609" i="1"/>
  <c r="G7584" i="14" s="1"/>
  <c r="H7610" i="1"/>
  <c r="G7585" i="14" s="1"/>
  <c r="H7611" i="1"/>
  <c r="H7612" i="1"/>
  <c r="H7613" i="1"/>
  <c r="G7588" i="14" s="1"/>
  <c r="H7614" i="1"/>
  <c r="H7615" i="1"/>
  <c r="H7616" i="1"/>
  <c r="H7617" i="1"/>
  <c r="G7592" i="14" s="1"/>
  <c r="H7618" i="1"/>
  <c r="H7619" i="1"/>
  <c r="H7620" i="1"/>
  <c r="H7621" i="1"/>
  <c r="G7596" i="14" s="1"/>
  <c r="H7622" i="1"/>
  <c r="H7623" i="1"/>
  <c r="H7624" i="1"/>
  <c r="G7599" i="14" s="1"/>
  <c r="H7625" i="1"/>
  <c r="G7600" i="14" s="1"/>
  <c r="H7626" i="1"/>
  <c r="G7601" i="14" s="1"/>
  <c r="H7627" i="1"/>
  <c r="H7628" i="1"/>
  <c r="H7629" i="1"/>
  <c r="G7604" i="14" s="1"/>
  <c r="H7630" i="1"/>
  <c r="H7631" i="1"/>
  <c r="H7632" i="1"/>
  <c r="H7633" i="1"/>
  <c r="G7608" i="14" s="1"/>
  <c r="H7634" i="1"/>
  <c r="G7609" i="14" s="1"/>
  <c r="H7635" i="1"/>
  <c r="G7610" i="14" s="1"/>
  <c r="H7636" i="1"/>
  <c r="G7611" i="14" s="1"/>
  <c r="H7637" i="1"/>
  <c r="G7612" i="14" s="1"/>
  <c r="H7638" i="1"/>
  <c r="H7639" i="1"/>
  <c r="H7640" i="1"/>
  <c r="G7615" i="14" s="1"/>
  <c r="H7641" i="1"/>
  <c r="G7616" i="14" s="1"/>
  <c r="H7642" i="1"/>
  <c r="G7617" i="14" s="1"/>
  <c r="H7643" i="1"/>
  <c r="H7644" i="1"/>
  <c r="H7645" i="1"/>
  <c r="G7620" i="14" s="1"/>
  <c r="H7646" i="1"/>
  <c r="H7647" i="1"/>
  <c r="H7648" i="1"/>
  <c r="H7649" i="1"/>
  <c r="G7624" i="14" s="1"/>
  <c r="H7650" i="1"/>
  <c r="H7651" i="1"/>
  <c r="G7626" i="14" s="1"/>
  <c r="H7652" i="1"/>
  <c r="G7627" i="14" s="1"/>
  <c r="H7653" i="1"/>
  <c r="G7628" i="14" s="1"/>
  <c r="H7654" i="1"/>
  <c r="H7655" i="1"/>
  <c r="G7630" i="14" s="1"/>
  <c r="H7656" i="1"/>
  <c r="G7631" i="14" s="1"/>
  <c r="H7657" i="1"/>
  <c r="G7632" i="14" s="1"/>
  <c r="H7658" i="1"/>
  <c r="G7633" i="14" s="1"/>
  <c r="H7659" i="1"/>
  <c r="H7660" i="1"/>
  <c r="H7661" i="1"/>
  <c r="G7636" i="14" s="1"/>
  <c r="H7662" i="1"/>
  <c r="H7663" i="1"/>
  <c r="H7664" i="1"/>
  <c r="H7665" i="1"/>
  <c r="G7640" i="14" s="1"/>
  <c r="H7666" i="1"/>
  <c r="H7667" i="1"/>
  <c r="G7642" i="14" s="1"/>
  <c r="H7668" i="1"/>
  <c r="G7643" i="14" s="1"/>
  <c r="H7669" i="1"/>
  <c r="G7644" i="14" s="1"/>
  <c r="H7670" i="1"/>
  <c r="H7671" i="1"/>
  <c r="H7672" i="1"/>
  <c r="G7647" i="14" s="1"/>
  <c r="H7673" i="1"/>
  <c r="G7648" i="14" s="1"/>
  <c r="H7674" i="1"/>
  <c r="G7649" i="14" s="1"/>
  <c r="H7675" i="1"/>
  <c r="H7676" i="1"/>
  <c r="H7677" i="1"/>
  <c r="G7652" i="14" s="1"/>
  <c r="H7678" i="1"/>
  <c r="H7679" i="1"/>
  <c r="H7680" i="1"/>
  <c r="H7681" i="1"/>
  <c r="G7656" i="14" s="1"/>
  <c r="H7682" i="1"/>
  <c r="G7657" i="14" s="1"/>
  <c r="H7683" i="1"/>
  <c r="G7658" i="14" s="1"/>
  <c r="H7684" i="1"/>
  <c r="G7659" i="14" s="1"/>
  <c r="H7685" i="1"/>
  <c r="G7660" i="14" s="1"/>
  <c r="H7686" i="1"/>
  <c r="H7687" i="1"/>
  <c r="H7688" i="1"/>
  <c r="H7689" i="1"/>
  <c r="G7664" i="14" s="1"/>
  <c r="H7690" i="1"/>
  <c r="G7665" i="14" s="1"/>
  <c r="H7691" i="1"/>
  <c r="H7692" i="1"/>
  <c r="H7693" i="1"/>
  <c r="G7668" i="14" s="1"/>
  <c r="H7694" i="1"/>
  <c r="H7695" i="1"/>
  <c r="H7696" i="1"/>
  <c r="H7697" i="1"/>
  <c r="G7672" i="14" s="1"/>
  <c r="H7698" i="1"/>
  <c r="H7699" i="1"/>
  <c r="G7674" i="14" s="1"/>
  <c r="H7700" i="1"/>
  <c r="G7675" i="14" s="1"/>
  <c r="H7701" i="1"/>
  <c r="G7676" i="14" s="1"/>
  <c r="H7702" i="1"/>
  <c r="H7703" i="1"/>
  <c r="G7678" i="14" s="1"/>
  <c r="H7704" i="1"/>
  <c r="G7679" i="14" s="1"/>
  <c r="H7705" i="1"/>
  <c r="G7680" i="14" s="1"/>
  <c r="H7706" i="1"/>
  <c r="G7681" i="14" s="1"/>
  <c r="H7707" i="1"/>
  <c r="H7708" i="1"/>
  <c r="H7709" i="1"/>
  <c r="G7684" i="14" s="1"/>
  <c r="H7710" i="1"/>
  <c r="H7711" i="1"/>
  <c r="H7712" i="1"/>
  <c r="H7713" i="1"/>
  <c r="G7688" i="14" s="1"/>
  <c r="H7714" i="1"/>
  <c r="H7715" i="1"/>
  <c r="G7690" i="14" s="1"/>
  <c r="H7716" i="1"/>
  <c r="H7717" i="1"/>
  <c r="G7692" i="14" s="1"/>
  <c r="H7718" i="1"/>
  <c r="I7718" i="1" s="1"/>
  <c r="D7682" i="13" s="1"/>
  <c r="H7719" i="1"/>
  <c r="H7720" i="1"/>
  <c r="H7721" i="1"/>
  <c r="G7696" i="14" s="1"/>
  <c r="H7722" i="1"/>
  <c r="G7697" i="14" s="1"/>
  <c r="H7723" i="1"/>
  <c r="H7724" i="1"/>
  <c r="H7725" i="1"/>
  <c r="G7700" i="14" s="1"/>
  <c r="H7726" i="1"/>
  <c r="H7727" i="1"/>
  <c r="H7728" i="1"/>
  <c r="H7729" i="1"/>
  <c r="G7704" i="14" s="1"/>
  <c r="H7730" i="1"/>
  <c r="G7705" i="14" s="1"/>
  <c r="H7731" i="1"/>
  <c r="G7706" i="14" s="1"/>
  <c r="H7732" i="1"/>
  <c r="G7707" i="14" s="1"/>
  <c r="H7733" i="1"/>
  <c r="G7708" i="14" s="1"/>
  <c r="H7734" i="1"/>
  <c r="H7735" i="1"/>
  <c r="G7710" i="14" s="1"/>
  <c r="H7736" i="1"/>
  <c r="G7711" i="14" s="1"/>
  <c r="H7737" i="1"/>
  <c r="G7712" i="14" s="1"/>
  <c r="H7738" i="1"/>
  <c r="G7713" i="14" s="1"/>
  <c r="H7739" i="1"/>
  <c r="H7740" i="1"/>
  <c r="H7741" i="1"/>
  <c r="G7716" i="14" s="1"/>
  <c r="H7742" i="1"/>
  <c r="H7743" i="1"/>
  <c r="H7744" i="1"/>
  <c r="H7745" i="1"/>
  <c r="G7720" i="14" s="1"/>
  <c r="H7746" i="1"/>
  <c r="H7747" i="1"/>
  <c r="H7748" i="1"/>
  <c r="G7723" i="14" s="1"/>
  <c r="H7749" i="1"/>
  <c r="G7724" i="14" s="1"/>
  <c r="H7750" i="1"/>
  <c r="H7751" i="1"/>
  <c r="H7752" i="1"/>
  <c r="G7727" i="14" s="1"/>
  <c r="H7753" i="1"/>
  <c r="G7728" i="14" s="1"/>
  <c r="H7754" i="1"/>
  <c r="G7729" i="14" s="1"/>
  <c r="H7755" i="1"/>
  <c r="H7756" i="1"/>
  <c r="H7757" i="1"/>
  <c r="G7732" i="14" s="1"/>
  <c r="H7758" i="1"/>
  <c r="H7759" i="1"/>
  <c r="H7760" i="1"/>
  <c r="H7761" i="1"/>
  <c r="G7736" i="14" s="1"/>
  <c r="H7762" i="1"/>
  <c r="G7737" i="14" s="1"/>
  <c r="H7763" i="1"/>
  <c r="G7738" i="14" s="1"/>
  <c r="H7764" i="1"/>
  <c r="G7739" i="14" s="1"/>
  <c r="H7765" i="1"/>
  <c r="G7740" i="14" s="1"/>
  <c r="H7766" i="1"/>
  <c r="H7767" i="1"/>
  <c r="H7768" i="1"/>
  <c r="G7743" i="14" s="1"/>
  <c r="H7769" i="1"/>
  <c r="G7744" i="14" s="1"/>
  <c r="H7770" i="1"/>
  <c r="G7745" i="14" s="1"/>
  <c r="H7771" i="1"/>
  <c r="H7772" i="1"/>
  <c r="H7773" i="1"/>
  <c r="G7748" i="14" s="1"/>
  <c r="H7774" i="1"/>
  <c r="H7775" i="1"/>
  <c r="H7776" i="1"/>
  <c r="H7777" i="1"/>
  <c r="G7752" i="14" s="1"/>
  <c r="H7778" i="1"/>
  <c r="H7779" i="1"/>
  <c r="G7754" i="14" s="1"/>
  <c r="H7780" i="1"/>
  <c r="G7755" i="14" s="1"/>
  <c r="H7781" i="1"/>
  <c r="G7756" i="14" s="1"/>
  <c r="H7782" i="1"/>
  <c r="H7783" i="1"/>
  <c r="G7758" i="14" s="1"/>
  <c r="H7784" i="1"/>
  <c r="G7759" i="14" s="1"/>
  <c r="H7785" i="1"/>
  <c r="G7760" i="14" s="1"/>
  <c r="H7786" i="1"/>
  <c r="G7761" i="14" s="1"/>
  <c r="H7787" i="1"/>
  <c r="H7788" i="1"/>
  <c r="H7789" i="1"/>
  <c r="G7764" i="14" s="1"/>
  <c r="H7790" i="1"/>
  <c r="H7791" i="1"/>
  <c r="H7792" i="1"/>
  <c r="H7793" i="1"/>
  <c r="G7768" i="14" s="1"/>
  <c r="H7794" i="1"/>
  <c r="H7795" i="1"/>
  <c r="G7770" i="14" s="1"/>
  <c r="H7796" i="1"/>
  <c r="G7771" i="14" s="1"/>
  <c r="H7797" i="1"/>
  <c r="G7772" i="14" s="1"/>
  <c r="H7798" i="1"/>
  <c r="H7799" i="1"/>
  <c r="H7800" i="1"/>
  <c r="G7775" i="14" s="1"/>
  <c r="H7801" i="1"/>
  <c r="G7776" i="14" s="1"/>
  <c r="H7802" i="1"/>
  <c r="G7777" i="14" s="1"/>
  <c r="H7803" i="1"/>
  <c r="I7803" i="1" s="1"/>
  <c r="D7767" i="13" s="1"/>
  <c r="H7804" i="1"/>
  <c r="H7805" i="1"/>
  <c r="G7780" i="14" s="1"/>
  <c r="H7806" i="1"/>
  <c r="H7807" i="1"/>
  <c r="H7808" i="1"/>
  <c r="H7809" i="1"/>
  <c r="G7784" i="14" s="1"/>
  <c r="H7810" i="1"/>
  <c r="G7785" i="14" s="1"/>
  <c r="H7811" i="1"/>
  <c r="G7786" i="14" s="1"/>
  <c r="H7812" i="1"/>
  <c r="G7787" i="14" s="1"/>
  <c r="H7813" i="1"/>
  <c r="G7788" i="14" s="1"/>
  <c r="H7814" i="1"/>
  <c r="H7815" i="1"/>
  <c r="H7816" i="1"/>
  <c r="G7791" i="14" s="1"/>
  <c r="H7817" i="1"/>
  <c r="G7792" i="14" s="1"/>
  <c r="H7818" i="1"/>
  <c r="G7793" i="14" s="1"/>
  <c r="H7819" i="1"/>
  <c r="I7819" i="1" s="1"/>
  <c r="D7783" i="13" s="1"/>
  <c r="H7820" i="1"/>
  <c r="H7821" i="1"/>
  <c r="G7796" i="14" s="1"/>
  <c r="H7822" i="1"/>
  <c r="H7823" i="1"/>
  <c r="H7824" i="1"/>
  <c r="H7825" i="1"/>
  <c r="G7800" i="14" s="1"/>
  <c r="H7826" i="1"/>
  <c r="H7827" i="1"/>
  <c r="G7802" i="14" s="1"/>
  <c r="H7828" i="1"/>
  <c r="G7803" i="14" s="1"/>
  <c r="H7829" i="1"/>
  <c r="G7804" i="14" s="1"/>
  <c r="H7830" i="1"/>
  <c r="H7831" i="1"/>
  <c r="G7806" i="14" s="1"/>
  <c r="H7832" i="1"/>
  <c r="G7807" i="14" s="1"/>
  <c r="H7833" i="1"/>
  <c r="G7808" i="14" s="1"/>
  <c r="H7834" i="1"/>
  <c r="G7809" i="14" s="1"/>
  <c r="H7835" i="1"/>
  <c r="H7836" i="1"/>
  <c r="H7837" i="1"/>
  <c r="G7812" i="14" s="1"/>
  <c r="H7838" i="1"/>
  <c r="H7839" i="1"/>
  <c r="H7840" i="1"/>
  <c r="H7841" i="1"/>
  <c r="G7816" i="14" s="1"/>
  <c r="H7842" i="1"/>
  <c r="H7843" i="1"/>
  <c r="H7844" i="1"/>
  <c r="H7845" i="1"/>
  <c r="G7820" i="14" s="1"/>
  <c r="H7846" i="1"/>
  <c r="H7847" i="1"/>
  <c r="H7848" i="1"/>
  <c r="G7823" i="14" s="1"/>
  <c r="H7849" i="1"/>
  <c r="G7824" i="14" s="1"/>
  <c r="H7850" i="1"/>
  <c r="G7825" i="14" s="1"/>
  <c r="H7851" i="1"/>
  <c r="H7852" i="1"/>
  <c r="H7853" i="1"/>
  <c r="G7828" i="14" s="1"/>
  <c r="H7854" i="1"/>
  <c r="H7855" i="1"/>
  <c r="H7856" i="1"/>
  <c r="H7857" i="1"/>
  <c r="G7832" i="14" s="1"/>
  <c r="H7858" i="1"/>
  <c r="G7833" i="14" s="1"/>
  <c r="H7859" i="1"/>
  <c r="G7834" i="14" s="1"/>
  <c r="H7860" i="1"/>
  <c r="G7835" i="14" s="1"/>
  <c r="H7861" i="1"/>
  <c r="G7836" i="14" s="1"/>
  <c r="H7862" i="1"/>
  <c r="H7863" i="1"/>
  <c r="G7838" i="14" s="1"/>
  <c r="H7864" i="1"/>
  <c r="G7839" i="14" s="1"/>
  <c r="H7865" i="1"/>
  <c r="G7840" i="14" s="1"/>
  <c r="H7866" i="1"/>
  <c r="G7841" i="14" s="1"/>
  <c r="H7867" i="1"/>
  <c r="H7868" i="1"/>
  <c r="H7869" i="1"/>
  <c r="G7844" i="14" s="1"/>
  <c r="H7870" i="1"/>
  <c r="H7871" i="1"/>
  <c r="H7872" i="1"/>
  <c r="H7873" i="1"/>
  <c r="G7848" i="14" s="1"/>
  <c r="H7874" i="1"/>
  <c r="H7875" i="1"/>
  <c r="H7876" i="1"/>
  <c r="H7877" i="1"/>
  <c r="G7852" i="14" s="1"/>
  <c r="H7878" i="1"/>
  <c r="H7879" i="1"/>
  <c r="H7880" i="1"/>
  <c r="G7855" i="14" s="1"/>
  <c r="H7881" i="1"/>
  <c r="G7856" i="14" s="1"/>
  <c r="H7882" i="1"/>
  <c r="G7857" i="14" s="1"/>
  <c r="H7883" i="1"/>
  <c r="H7884" i="1"/>
  <c r="H7885" i="1"/>
  <c r="G7860" i="14" s="1"/>
  <c r="H7886" i="1"/>
  <c r="H7887" i="1"/>
  <c r="H7888" i="1"/>
  <c r="H7889" i="1"/>
  <c r="G7864" i="14" s="1"/>
  <c r="H7890" i="1"/>
  <c r="G7865" i="14" s="1"/>
  <c r="H7891" i="1"/>
  <c r="G7866" i="14" s="1"/>
  <c r="H7892" i="1"/>
  <c r="G7867" i="14" s="1"/>
  <c r="H7893" i="1"/>
  <c r="G7868" i="14" s="1"/>
  <c r="H7894" i="1"/>
  <c r="H7895" i="1"/>
  <c r="H7896" i="1"/>
  <c r="G7871" i="14" s="1"/>
  <c r="H7897" i="1"/>
  <c r="G7872" i="14" s="1"/>
  <c r="H7898" i="1"/>
  <c r="G7873" i="14" s="1"/>
  <c r="H7899" i="1"/>
  <c r="H7900" i="1"/>
  <c r="H7901" i="1"/>
  <c r="G7876" i="14" s="1"/>
  <c r="H7902" i="1"/>
  <c r="H7903" i="1"/>
  <c r="H7904" i="1"/>
  <c r="H7905" i="1"/>
  <c r="G7880" i="14" s="1"/>
  <c r="H7906" i="1"/>
  <c r="H7907" i="1"/>
  <c r="G7882" i="14" s="1"/>
  <c r="H7908" i="1"/>
  <c r="G7883" i="14" s="1"/>
  <c r="H7909" i="1"/>
  <c r="G7884" i="14" s="1"/>
  <c r="H7910" i="1"/>
  <c r="H7911" i="1"/>
  <c r="G7886" i="14" s="1"/>
  <c r="H7912" i="1"/>
  <c r="G7887" i="14" s="1"/>
  <c r="H7913" i="1"/>
  <c r="G7888" i="14" s="1"/>
  <c r="H7914" i="1"/>
  <c r="G7889" i="14" s="1"/>
  <c r="H7915" i="1"/>
  <c r="H7916" i="1"/>
  <c r="H7917" i="1"/>
  <c r="G7892" i="14" s="1"/>
  <c r="H7918" i="1"/>
  <c r="H7919" i="1"/>
  <c r="H7920" i="1"/>
  <c r="H7921" i="1"/>
  <c r="G7896" i="14" s="1"/>
  <c r="H7922" i="1"/>
  <c r="H7923" i="1"/>
  <c r="G7898" i="14" s="1"/>
  <c r="H7924" i="1"/>
  <c r="G7899" i="14" s="1"/>
  <c r="H7925" i="1"/>
  <c r="G7900" i="14" s="1"/>
  <c r="H7926" i="1"/>
  <c r="H7927" i="1"/>
  <c r="H7928" i="1"/>
  <c r="G7903" i="14" s="1"/>
  <c r="H7929" i="1"/>
  <c r="G7904" i="14" s="1"/>
  <c r="H7930" i="1"/>
  <c r="G7905" i="14" s="1"/>
  <c r="H7931" i="1"/>
  <c r="H7932" i="1"/>
  <c r="H7933" i="1"/>
  <c r="G7908" i="14" s="1"/>
  <c r="H7934" i="1"/>
  <c r="H7935" i="1"/>
  <c r="H7936" i="1"/>
  <c r="H7937" i="1"/>
  <c r="G7912" i="14" s="1"/>
  <c r="H7938" i="1"/>
  <c r="G7913" i="14" s="1"/>
  <c r="H7939" i="1"/>
  <c r="H7940" i="1"/>
  <c r="G7915" i="14" s="1"/>
  <c r="H7941" i="1"/>
  <c r="H7942" i="1"/>
  <c r="G7917" i="14" s="1"/>
  <c r="H7943" i="1"/>
  <c r="H7944" i="1"/>
  <c r="G7919" i="14" s="1"/>
  <c r="H7945" i="1"/>
  <c r="G7920" i="14" s="1"/>
  <c r="H7946" i="1"/>
  <c r="H7947" i="1"/>
  <c r="H7948" i="1"/>
  <c r="H7949" i="1"/>
  <c r="G7924" i="14" s="1"/>
  <c r="H7950" i="1"/>
  <c r="G7925" i="14" s="1"/>
  <c r="H7951" i="1"/>
  <c r="H7952" i="1"/>
  <c r="H7953" i="1"/>
  <c r="H7954" i="1"/>
  <c r="H7955" i="1"/>
  <c r="H7956" i="1"/>
  <c r="G7931" i="14" s="1"/>
  <c r="H7957" i="1"/>
  <c r="H7958" i="1"/>
  <c r="G7933" i="14" s="1"/>
  <c r="H7959" i="1"/>
  <c r="H7960" i="1"/>
  <c r="H7961" i="1"/>
  <c r="G7936" i="14" s="1"/>
  <c r="H7962" i="1"/>
  <c r="H7963" i="1"/>
  <c r="H7964" i="1"/>
  <c r="H7965" i="1"/>
  <c r="G7940" i="14" s="1"/>
  <c r="H7966" i="1"/>
  <c r="G7941" i="14" s="1"/>
  <c r="H7967" i="1"/>
  <c r="H7968" i="1"/>
  <c r="H7969" i="1"/>
  <c r="G7944" i="14" s="1"/>
  <c r="H7970" i="1"/>
  <c r="H7971" i="1"/>
  <c r="H7972" i="1"/>
  <c r="G7947" i="14" s="1"/>
  <c r="H7973" i="1"/>
  <c r="H7974" i="1"/>
  <c r="H7975" i="1"/>
  <c r="H7976" i="1"/>
  <c r="G7951" i="14" s="1"/>
  <c r="H7977" i="1"/>
  <c r="G7952" i="14" s="1"/>
  <c r="H7978" i="1"/>
  <c r="G7953" i="14" s="1"/>
  <c r="H7979" i="1"/>
  <c r="H7980" i="1"/>
  <c r="H7981" i="1"/>
  <c r="G7956" i="14" s="1"/>
  <c r="H7982" i="1"/>
  <c r="H7983" i="1"/>
  <c r="H7984" i="1"/>
  <c r="H7985" i="1"/>
  <c r="H7986" i="1"/>
  <c r="G7961" i="14" s="1"/>
  <c r="H7987" i="1"/>
  <c r="H7988" i="1"/>
  <c r="G7963" i="14" s="1"/>
  <c r="H7989" i="1"/>
  <c r="H7990" i="1"/>
  <c r="H7991" i="1"/>
  <c r="H7992" i="1"/>
  <c r="H7993" i="1"/>
  <c r="G7968" i="14" s="1"/>
  <c r="H7994" i="1"/>
  <c r="H7995" i="1"/>
  <c r="H7996" i="1"/>
  <c r="H7997" i="1"/>
  <c r="G7972" i="14" s="1"/>
  <c r="H7998" i="1"/>
  <c r="H7999" i="1"/>
  <c r="H8000" i="1"/>
  <c r="H8001" i="1"/>
  <c r="G7976" i="14" s="1"/>
  <c r="H8002" i="1"/>
  <c r="H8003" i="1"/>
  <c r="H8004" i="1"/>
  <c r="G7979" i="14" s="1"/>
  <c r="H8005" i="1"/>
  <c r="H8006" i="1"/>
  <c r="H8007" i="1"/>
  <c r="H8008" i="1"/>
  <c r="H8009" i="1"/>
  <c r="G7984" i="14" s="1"/>
  <c r="H8010" i="1"/>
  <c r="H8011" i="1"/>
  <c r="H8012" i="1"/>
  <c r="H8013" i="1"/>
  <c r="G7988" i="14" s="1"/>
  <c r="H8014" i="1"/>
  <c r="H8015" i="1"/>
  <c r="H8016" i="1"/>
  <c r="H8017" i="1"/>
  <c r="H8018" i="1"/>
  <c r="G7993" i="14" s="1"/>
  <c r="H8019" i="1"/>
  <c r="H8020" i="1"/>
  <c r="G7995" i="14" s="1"/>
  <c r="H8021" i="1"/>
  <c r="H8022" i="1"/>
  <c r="H8023" i="1"/>
  <c r="H8024" i="1"/>
  <c r="G7999" i="14" s="1"/>
  <c r="H8025" i="1"/>
  <c r="G8000" i="14" s="1"/>
  <c r="H8026" i="1"/>
  <c r="G8001" i="14" s="1"/>
  <c r="H8027" i="1"/>
  <c r="H8028" i="1"/>
  <c r="H8029" i="1"/>
  <c r="G8004" i="14" s="1"/>
  <c r="H8030" i="1"/>
  <c r="H8031" i="1"/>
  <c r="H8032" i="1"/>
  <c r="H8033" i="1"/>
  <c r="G8008" i="14" s="1"/>
  <c r="H8034" i="1"/>
  <c r="H8035" i="1"/>
  <c r="H8036" i="1"/>
  <c r="G8011" i="14" s="1"/>
  <c r="H8037" i="1"/>
  <c r="H8038" i="1"/>
  <c r="H8039" i="1"/>
  <c r="H8040" i="1"/>
  <c r="G8015" i="14" s="1"/>
  <c r="H8041" i="1"/>
  <c r="G8016" i="14" s="1"/>
  <c r="H8042" i="1"/>
  <c r="H8043" i="1"/>
  <c r="H8044" i="1"/>
  <c r="H8045" i="1"/>
  <c r="G8020" i="14" s="1"/>
  <c r="H8046" i="1"/>
  <c r="H8047" i="1"/>
  <c r="H8048" i="1"/>
  <c r="H8049" i="1"/>
  <c r="H8050" i="1"/>
  <c r="H8051" i="1"/>
  <c r="H8052" i="1"/>
  <c r="H8053" i="1"/>
  <c r="H8054" i="1"/>
  <c r="H8055" i="1"/>
  <c r="H8056" i="1"/>
  <c r="G8031" i="14" s="1"/>
  <c r="H8057" i="1"/>
  <c r="G8032" i="14" s="1"/>
  <c r="H8058" i="1"/>
  <c r="G8033" i="14" s="1"/>
  <c r="H8059" i="1"/>
  <c r="H8060" i="1"/>
  <c r="H8061" i="1"/>
  <c r="G8036" i="14" s="1"/>
  <c r="H8062" i="1"/>
  <c r="H8063" i="1"/>
  <c r="H8064" i="1"/>
  <c r="H8065" i="1"/>
  <c r="G8040" i="14" s="1"/>
  <c r="H8066" i="1"/>
  <c r="G8041" i="14" s="1"/>
  <c r="H8067" i="1"/>
  <c r="H8068" i="1"/>
  <c r="G8043" i="14" s="1"/>
  <c r="H8069" i="1"/>
  <c r="H8070" i="1"/>
  <c r="H8071" i="1"/>
  <c r="H8072" i="1"/>
  <c r="G8047" i="14" s="1"/>
  <c r="H8073" i="1"/>
  <c r="G8048" i="14" s="1"/>
  <c r="H8074" i="1"/>
  <c r="G8049" i="14" s="1"/>
  <c r="H8075" i="1"/>
  <c r="H8076" i="1"/>
  <c r="H8077" i="1"/>
  <c r="G8052" i="14" s="1"/>
  <c r="H8078" i="1"/>
  <c r="H8079" i="1"/>
  <c r="H8080" i="1"/>
  <c r="H8081" i="1"/>
  <c r="G8056" i="14" s="1"/>
  <c r="H8082" i="1"/>
  <c r="H8083" i="1"/>
  <c r="H8084" i="1"/>
  <c r="G8059" i="14" s="1"/>
  <c r="H8085" i="1"/>
  <c r="H8086" i="1"/>
  <c r="H8087" i="1"/>
  <c r="H8088" i="1"/>
  <c r="H8089" i="1"/>
  <c r="G8064" i="14" s="1"/>
  <c r="H8090" i="1"/>
  <c r="G8065" i="14" s="1"/>
  <c r="H8091" i="1"/>
  <c r="H8092" i="1"/>
  <c r="H8093" i="1"/>
  <c r="G8068" i="14" s="1"/>
  <c r="H8094" i="1"/>
  <c r="H8095" i="1"/>
  <c r="H8096" i="1"/>
  <c r="H8097" i="1"/>
  <c r="H8098" i="1"/>
  <c r="G8073" i="14" s="1"/>
  <c r="H8099" i="1"/>
  <c r="H8100" i="1"/>
  <c r="G8075" i="14" s="1"/>
  <c r="H8101" i="1"/>
  <c r="H8102" i="1"/>
  <c r="H8103" i="1"/>
  <c r="H8104" i="1"/>
  <c r="H8105" i="1"/>
  <c r="G8080" i="14" s="1"/>
  <c r="H8106" i="1"/>
  <c r="H8107" i="1"/>
  <c r="H8108" i="1"/>
  <c r="H8109" i="1"/>
  <c r="G8084" i="14" s="1"/>
  <c r="H8110" i="1"/>
  <c r="H8111" i="1"/>
  <c r="H8112" i="1"/>
  <c r="H8113" i="1"/>
  <c r="H8114" i="1"/>
  <c r="H8115" i="1"/>
  <c r="H8116" i="1"/>
  <c r="G8091" i="14" s="1"/>
  <c r="H8117" i="1"/>
  <c r="H8118" i="1"/>
  <c r="H8119" i="1"/>
  <c r="H8120" i="1"/>
  <c r="G8095" i="14" s="1"/>
  <c r="H8121" i="1"/>
  <c r="G8096" i="14" s="1"/>
  <c r="H8122" i="1"/>
  <c r="G8097" i="14" s="1"/>
  <c r="H8123" i="1"/>
  <c r="H8124" i="1"/>
  <c r="H8125" i="1"/>
  <c r="G8100" i="14" s="1"/>
  <c r="H8126" i="1"/>
  <c r="H8127" i="1"/>
  <c r="H8128" i="1"/>
  <c r="H8129" i="1"/>
  <c r="G8104" i="14" s="1"/>
  <c r="H8130" i="1"/>
  <c r="G8105" i="14" s="1"/>
  <c r="H8131" i="1"/>
  <c r="H8132" i="1"/>
  <c r="G8107" i="14" s="1"/>
  <c r="H8133" i="1"/>
  <c r="H8134" i="1"/>
  <c r="H8135" i="1"/>
  <c r="H8136" i="1"/>
  <c r="G8111" i="14" s="1"/>
  <c r="H8137" i="1"/>
  <c r="G8112" i="14" s="1"/>
  <c r="H8138" i="1"/>
  <c r="G8113" i="14" s="1"/>
  <c r="H8139" i="1"/>
  <c r="H8140" i="1"/>
  <c r="H8141" i="1"/>
  <c r="G8116" i="14" s="1"/>
  <c r="H8142" i="1"/>
  <c r="H8143" i="1"/>
  <c r="H8144" i="1"/>
  <c r="H8145" i="1"/>
  <c r="H8146" i="1"/>
  <c r="H8147" i="1"/>
  <c r="H8148" i="1"/>
  <c r="G8123" i="14" s="1"/>
  <c r="H8149" i="1"/>
  <c r="H8150" i="1"/>
  <c r="H8151" i="1"/>
  <c r="H8152" i="1"/>
  <c r="H8153" i="1"/>
  <c r="G8128" i="14" s="1"/>
  <c r="H8154" i="1"/>
  <c r="H8155" i="1"/>
  <c r="H8156" i="1"/>
  <c r="H8157" i="1"/>
  <c r="G8132" i="14" s="1"/>
  <c r="H8158" i="1"/>
  <c r="H8159" i="1"/>
  <c r="H8160" i="1"/>
  <c r="H8161" i="1"/>
  <c r="G8136" i="14" s="1"/>
  <c r="H8162" i="1"/>
  <c r="H8163" i="1"/>
  <c r="H8164" i="1"/>
  <c r="G8139" i="14" s="1"/>
  <c r="H8165" i="1"/>
  <c r="H8166" i="1"/>
  <c r="H8167" i="1"/>
  <c r="H8168" i="1"/>
  <c r="G8143" i="14" s="1"/>
  <c r="H8169" i="1"/>
  <c r="G8144" i="14" s="1"/>
  <c r="H8170" i="1"/>
  <c r="H8171" i="1"/>
  <c r="H8172" i="1"/>
  <c r="H8173" i="1"/>
  <c r="G8148" i="14" s="1"/>
  <c r="H8174" i="1"/>
  <c r="H8175" i="1"/>
  <c r="H8176" i="1"/>
  <c r="H8177" i="1"/>
  <c r="H8178" i="1"/>
  <c r="G8153" i="14" s="1"/>
  <c r="H8179" i="1"/>
  <c r="H8180" i="1"/>
  <c r="G8155" i="14" s="1"/>
  <c r="H8181" i="1"/>
  <c r="H8182" i="1"/>
  <c r="H8183" i="1"/>
  <c r="H8184" i="1"/>
  <c r="H8185" i="1"/>
  <c r="G8160" i="14" s="1"/>
  <c r="H8186" i="1"/>
  <c r="G8161" i="14" s="1"/>
  <c r="H8187" i="1"/>
  <c r="H8188" i="1"/>
  <c r="H8189" i="1"/>
  <c r="G8164" i="14" s="1"/>
  <c r="H8190" i="1"/>
  <c r="H8191" i="1"/>
  <c r="H8192" i="1"/>
  <c r="H8193" i="1"/>
  <c r="G8168" i="14" s="1"/>
  <c r="H8194" i="1"/>
  <c r="H8195" i="1"/>
  <c r="H8196" i="1"/>
  <c r="H8197" i="1"/>
  <c r="H8198" i="1"/>
  <c r="H8199" i="1"/>
  <c r="H8200" i="1"/>
  <c r="G8175" i="14" s="1"/>
  <c r="H8201" i="1"/>
  <c r="G8176" i="14" s="1"/>
  <c r="H8202" i="1"/>
  <c r="G8177" i="14" s="1"/>
  <c r="H8203" i="1"/>
  <c r="H8204" i="1"/>
  <c r="H8205" i="1"/>
  <c r="G8180" i="14" s="1"/>
  <c r="H8206" i="1"/>
  <c r="H8207" i="1"/>
  <c r="H8208" i="1"/>
  <c r="H8209" i="1"/>
  <c r="H8210" i="1"/>
  <c r="G8185" i="14" s="1"/>
  <c r="H8211" i="1"/>
  <c r="H8212" i="1"/>
  <c r="G8187" i="14" s="1"/>
  <c r="H8213" i="1"/>
  <c r="H8214" i="1"/>
  <c r="H8215" i="1"/>
  <c r="H8216" i="1"/>
  <c r="G8191" i="14" s="1"/>
  <c r="H8217" i="1"/>
  <c r="G8192" i="14" s="1"/>
  <c r="H8218" i="1"/>
  <c r="G8193" i="14" s="1"/>
  <c r="H8219" i="1"/>
  <c r="H8220" i="1"/>
  <c r="H8221" i="1"/>
  <c r="G8196" i="14" s="1"/>
  <c r="H8222" i="1"/>
  <c r="H8223" i="1"/>
  <c r="H8224" i="1"/>
  <c r="H8225" i="1"/>
  <c r="G8200" i="14" s="1"/>
  <c r="H8226" i="1"/>
  <c r="H8227" i="1"/>
  <c r="H8228" i="1"/>
  <c r="H8229" i="1"/>
  <c r="H8230" i="1"/>
  <c r="H8231" i="1"/>
  <c r="H8232" i="1"/>
  <c r="H8233" i="1"/>
  <c r="G8208" i="14" s="1"/>
  <c r="H8234" i="1"/>
  <c r="H8235" i="1"/>
  <c r="H8236" i="1"/>
  <c r="H8237" i="1"/>
  <c r="G8212" i="14" s="1"/>
  <c r="H8238" i="1"/>
  <c r="H8239" i="1"/>
  <c r="H8240" i="1"/>
  <c r="H8241" i="1"/>
  <c r="H8242" i="1"/>
  <c r="G8217" i="14" s="1"/>
  <c r="H8243" i="1"/>
  <c r="H8244" i="1"/>
  <c r="G8219" i="14" s="1"/>
  <c r="H8245" i="1"/>
  <c r="H8246" i="1"/>
  <c r="H8247" i="1"/>
  <c r="H8248" i="1"/>
  <c r="G8223" i="14" s="1"/>
  <c r="H8249" i="1"/>
  <c r="G8224" i="14" s="1"/>
  <c r="H8250" i="1"/>
  <c r="G8225" i="14" s="1"/>
  <c r="H8251" i="1"/>
  <c r="H8252" i="1"/>
  <c r="H8253" i="1"/>
  <c r="G8228" i="14" s="1"/>
  <c r="H8254" i="1"/>
  <c r="H8255" i="1"/>
  <c r="H8256" i="1"/>
  <c r="H8257" i="1"/>
  <c r="G8232" i="14" s="1"/>
  <c r="H8258" i="1"/>
  <c r="H8259" i="1"/>
  <c r="H8260" i="1"/>
  <c r="G8235" i="14" s="1"/>
  <c r="H8261" i="1"/>
  <c r="H8262" i="1"/>
  <c r="H8263" i="1"/>
  <c r="H8264" i="1"/>
  <c r="G8239" i="14" s="1"/>
  <c r="H8265" i="1"/>
  <c r="G8240" i="14" s="1"/>
  <c r="H8266" i="1"/>
  <c r="G8241" i="14" s="1"/>
  <c r="H8267" i="1"/>
  <c r="H8268" i="1"/>
  <c r="H8269" i="1"/>
  <c r="G8244" i="14" s="1"/>
  <c r="H8270" i="1"/>
  <c r="H8271" i="1"/>
  <c r="H8272" i="1"/>
  <c r="H8273" i="1"/>
  <c r="H8274" i="1"/>
  <c r="H8275" i="1"/>
  <c r="H8276" i="1"/>
  <c r="G8251" i="14" s="1"/>
  <c r="H8277" i="1"/>
  <c r="H8278" i="1"/>
  <c r="H8279" i="1"/>
  <c r="H8280" i="1"/>
  <c r="G8255" i="14" s="1"/>
  <c r="H8281" i="1"/>
  <c r="G8256" i="14" s="1"/>
  <c r="H8282" i="1"/>
  <c r="G8257" i="14" s="1"/>
  <c r="H8283" i="1"/>
  <c r="H8284" i="1"/>
  <c r="H8285" i="1"/>
  <c r="G8260" i="14" s="1"/>
  <c r="H8286" i="1"/>
  <c r="H8287" i="1"/>
  <c r="H8288" i="1"/>
  <c r="H8289" i="1"/>
  <c r="G8264" i="14" s="1"/>
  <c r="H8290" i="1"/>
  <c r="G8265" i="14" s="1"/>
  <c r="H8291" i="1"/>
  <c r="H8292" i="1"/>
  <c r="H8293" i="1"/>
  <c r="H8294" i="1"/>
  <c r="H8295" i="1"/>
  <c r="H8296" i="1"/>
  <c r="H8297" i="1"/>
  <c r="G8272" i="14" s="1"/>
  <c r="H8298" i="1"/>
  <c r="G8273" i="14" s="1"/>
  <c r="H8299" i="1"/>
  <c r="H8300" i="1"/>
  <c r="H8301" i="1"/>
  <c r="G8276" i="14" s="1"/>
  <c r="H8302" i="1"/>
  <c r="H8303" i="1"/>
  <c r="H8304" i="1"/>
  <c r="H8305" i="1"/>
  <c r="H8306" i="1"/>
  <c r="H8307" i="1"/>
  <c r="H8308" i="1"/>
  <c r="G8283" i="14" s="1"/>
  <c r="H8309" i="1"/>
  <c r="H8310" i="1"/>
  <c r="H8311" i="1"/>
  <c r="H8312" i="1"/>
  <c r="G8287" i="14" s="1"/>
  <c r="H8313" i="1"/>
  <c r="G8288" i="14" s="1"/>
  <c r="H8314" i="1"/>
  <c r="G8289" i="14" s="1"/>
  <c r="H8315" i="1"/>
  <c r="H8316" i="1"/>
  <c r="H8317" i="1"/>
  <c r="G8292" i="14" s="1"/>
  <c r="H8318" i="1"/>
  <c r="H8319" i="1"/>
  <c r="H8320" i="1"/>
  <c r="H8321" i="1"/>
  <c r="G8296" i="14" s="1"/>
  <c r="H8322" i="1"/>
  <c r="G8297" i="14" s="1"/>
  <c r="H8323" i="1"/>
  <c r="H8324" i="1"/>
  <c r="G8299" i="14" s="1"/>
  <c r="H8325" i="1"/>
  <c r="H8326" i="1"/>
  <c r="H8327" i="1"/>
  <c r="H8328" i="1"/>
  <c r="H8329" i="1"/>
  <c r="G8304" i="14" s="1"/>
  <c r="H8330" i="1"/>
  <c r="H8331" i="1"/>
  <c r="H8332" i="1"/>
  <c r="H8333" i="1"/>
  <c r="G8308" i="14" s="1"/>
  <c r="H8334" i="1"/>
  <c r="H8335" i="1"/>
  <c r="H8336" i="1"/>
  <c r="H8337" i="1"/>
  <c r="H8338" i="1"/>
  <c r="H8339" i="1"/>
  <c r="H8340" i="1"/>
  <c r="H8341" i="1"/>
  <c r="H8342" i="1"/>
  <c r="H8343" i="1"/>
  <c r="H8344" i="1"/>
  <c r="G8319" i="14" s="1"/>
  <c r="H8345" i="1"/>
  <c r="G8320" i="14" s="1"/>
  <c r="H8346" i="1"/>
  <c r="G8321" i="14" s="1"/>
  <c r="H8347" i="1"/>
  <c r="H8348" i="1"/>
  <c r="H8349" i="1"/>
  <c r="G8324" i="14" s="1"/>
  <c r="H8350" i="1"/>
  <c r="H8351" i="1"/>
  <c r="H8352" i="1"/>
  <c r="H8353" i="1"/>
  <c r="G8328" i="14" s="1"/>
  <c r="H8354" i="1"/>
  <c r="G8329" i="14" s="1"/>
  <c r="H8355" i="1"/>
  <c r="H8356" i="1"/>
  <c r="G8331" i="14" s="1"/>
  <c r="H8357" i="1"/>
  <c r="H8358" i="1"/>
  <c r="H8359" i="1"/>
  <c r="H8360" i="1"/>
  <c r="G8335" i="14" s="1"/>
  <c r="H8361" i="1"/>
  <c r="G8336" i="14" s="1"/>
  <c r="H8362" i="1"/>
  <c r="G8337" i="14" s="1"/>
  <c r="H8363" i="1"/>
  <c r="H8364" i="1"/>
  <c r="H8365" i="1"/>
  <c r="G8340" i="14" s="1"/>
  <c r="H8366" i="1"/>
  <c r="H8367" i="1"/>
  <c r="H8368" i="1"/>
  <c r="H8369" i="1"/>
  <c r="H8370" i="1"/>
  <c r="H8371" i="1"/>
  <c r="H8372" i="1"/>
  <c r="H8373" i="1"/>
  <c r="H8374" i="1"/>
  <c r="H8375" i="1"/>
  <c r="H8376" i="1"/>
  <c r="G8351" i="14" s="1"/>
  <c r="H8377" i="1"/>
  <c r="G8352" i="14" s="1"/>
  <c r="H8378" i="1"/>
  <c r="G8353" i="14" s="1"/>
  <c r="H8379" i="1"/>
  <c r="H8380" i="1"/>
  <c r="H8381" i="1"/>
  <c r="G8356" i="14" s="1"/>
  <c r="H8382" i="1"/>
  <c r="H8383" i="1"/>
  <c r="H8384" i="1"/>
  <c r="H8385" i="1"/>
  <c r="G8360" i="14" s="1"/>
  <c r="H8386" i="1"/>
  <c r="H8387" i="1"/>
  <c r="H8388" i="1"/>
  <c r="G8363" i="14" s="1"/>
  <c r="H8389" i="1"/>
  <c r="H8390" i="1"/>
  <c r="H8391" i="1"/>
  <c r="H8392" i="1"/>
  <c r="G8367" i="14" s="1"/>
  <c r="H8393" i="1"/>
  <c r="G8368" i="14" s="1"/>
  <c r="H8394" i="1"/>
  <c r="G8369" i="14" s="1"/>
  <c r="H8395" i="1"/>
  <c r="H8396" i="1"/>
  <c r="H8397" i="1"/>
  <c r="G8372" i="14" s="1"/>
  <c r="H8398" i="1"/>
  <c r="H8399" i="1"/>
  <c r="H8400" i="1"/>
  <c r="H8401" i="1"/>
  <c r="H8402" i="1"/>
  <c r="H8403" i="1"/>
  <c r="H8404" i="1"/>
  <c r="G8379" i="14" s="1"/>
  <c r="H8405" i="1"/>
  <c r="H8406" i="1"/>
  <c r="H8407" i="1"/>
  <c r="H8408" i="1"/>
  <c r="G8383" i="14" s="1"/>
  <c r="H8409" i="1"/>
  <c r="G8384" i="14" s="1"/>
  <c r="H8410" i="1"/>
  <c r="G8385" i="14" s="1"/>
  <c r="H8411" i="1"/>
  <c r="H8412" i="1"/>
  <c r="H8413" i="1"/>
  <c r="G8388" i="14" s="1"/>
  <c r="H8414" i="1"/>
  <c r="H8415" i="1"/>
  <c r="H8416" i="1"/>
  <c r="H8417" i="1"/>
  <c r="G8392" i="14" s="1"/>
  <c r="H8418" i="1"/>
  <c r="H8419" i="1"/>
  <c r="H8420" i="1"/>
  <c r="H8421" i="1"/>
  <c r="H8422" i="1"/>
  <c r="H8423" i="1"/>
  <c r="H8424" i="1"/>
  <c r="G8399" i="14" s="1"/>
  <c r="H8425" i="1"/>
  <c r="G8400" i="14" s="1"/>
  <c r="H8426" i="1"/>
  <c r="G8401" i="14" s="1"/>
  <c r="H8427" i="1"/>
  <c r="H8428" i="1"/>
  <c r="H8429" i="1"/>
  <c r="G8404" i="14" s="1"/>
  <c r="H8430" i="1"/>
  <c r="H8431" i="1"/>
  <c r="H8432" i="1"/>
  <c r="H8433" i="1"/>
  <c r="H8434" i="1"/>
  <c r="G8409" i="14" s="1"/>
  <c r="H8435" i="1"/>
  <c r="H8436" i="1"/>
  <c r="G8411" i="14" s="1"/>
  <c r="H8437" i="1"/>
  <c r="H8438" i="1"/>
  <c r="H8439" i="1"/>
  <c r="H8440" i="1"/>
  <c r="G8415" i="14" s="1"/>
  <c r="H8441" i="1"/>
  <c r="G8416" i="14" s="1"/>
  <c r="H8442" i="1"/>
  <c r="H8443" i="1"/>
  <c r="H8444" i="1"/>
  <c r="H8445" i="1"/>
  <c r="G8420" i="14" s="1"/>
  <c r="H8446" i="1"/>
  <c r="H8447" i="1"/>
  <c r="H8448" i="1"/>
  <c r="H8449" i="1"/>
  <c r="G8424" i="14" s="1"/>
  <c r="H8450" i="1"/>
  <c r="H8451" i="1"/>
  <c r="H8452" i="1"/>
  <c r="G8427" i="14" s="1"/>
  <c r="H8453" i="1"/>
  <c r="H8454" i="1"/>
  <c r="H8455" i="1"/>
  <c r="H8456" i="1"/>
  <c r="G8431" i="14" s="1"/>
  <c r="H8457" i="1"/>
  <c r="G8432" i="14" s="1"/>
  <c r="H8458" i="1"/>
  <c r="G8433" i="14" s="1"/>
  <c r="H8459" i="1"/>
  <c r="H8460" i="1"/>
  <c r="H8461" i="1"/>
  <c r="G8436" i="14" s="1"/>
  <c r="H8462" i="1"/>
  <c r="H8463" i="1"/>
  <c r="H8464" i="1"/>
  <c r="H8465" i="1"/>
  <c r="H8466" i="1"/>
  <c r="G8441" i="14" s="1"/>
  <c r="H8467" i="1"/>
  <c r="H8468" i="1"/>
  <c r="G8443" i="14" s="1"/>
  <c r="H8469" i="1"/>
  <c r="H8470" i="1"/>
  <c r="H8471" i="1"/>
  <c r="H8472" i="1"/>
  <c r="G8447" i="14" s="1"/>
  <c r="H8473" i="1"/>
  <c r="G8448" i="14" s="1"/>
  <c r="H8474" i="1"/>
  <c r="G8449" i="14" s="1"/>
  <c r="H8475" i="1"/>
  <c r="H8476" i="1"/>
  <c r="H8477" i="1"/>
  <c r="G8452" i="14" s="1"/>
  <c r="H8478" i="1"/>
  <c r="H8479" i="1"/>
  <c r="H8480" i="1"/>
  <c r="H8481" i="1"/>
  <c r="G8456" i="14" s="1"/>
  <c r="H8482" i="1"/>
  <c r="H8483" i="1"/>
  <c r="H8484" i="1"/>
  <c r="G8459" i="14" s="1"/>
  <c r="H8485" i="1"/>
  <c r="H8486" i="1"/>
  <c r="H8487" i="1"/>
  <c r="H8488" i="1"/>
  <c r="H8489" i="1"/>
  <c r="G8464" i="14" s="1"/>
  <c r="H8490" i="1"/>
  <c r="G8465" i="14" s="1"/>
  <c r="H8491" i="1"/>
  <c r="H8492" i="1"/>
  <c r="H8493" i="1"/>
  <c r="G8468" i="14" s="1"/>
  <c r="H8494" i="1"/>
  <c r="H8495" i="1"/>
  <c r="H8496" i="1"/>
  <c r="H8497" i="1"/>
  <c r="H8498" i="1"/>
  <c r="H8499" i="1"/>
  <c r="H8500" i="1"/>
  <c r="G8475" i="14" s="1"/>
  <c r="H8501" i="1"/>
  <c r="H8502" i="1"/>
  <c r="H8503" i="1"/>
  <c r="H8504" i="1"/>
  <c r="G8479" i="14" s="1"/>
  <c r="H8505" i="1"/>
  <c r="G8480" i="14" s="1"/>
  <c r="H8506" i="1"/>
  <c r="H8507" i="1"/>
  <c r="H8508" i="1"/>
  <c r="H8509" i="1"/>
  <c r="G8484" i="14" s="1"/>
  <c r="H8510" i="1"/>
  <c r="H8511" i="1"/>
  <c r="H8512" i="1"/>
  <c r="H8513" i="1"/>
  <c r="G8488" i="14" s="1"/>
  <c r="H8514" i="1"/>
  <c r="G8489" i="14" s="1"/>
  <c r="H8515" i="1"/>
  <c r="H8516" i="1"/>
  <c r="H8517" i="1"/>
  <c r="H8518" i="1"/>
  <c r="H8519" i="1"/>
  <c r="H8520" i="1"/>
  <c r="G8495" i="14" s="1"/>
  <c r="H8521" i="1"/>
  <c r="G8496" i="14" s="1"/>
  <c r="H8522" i="1"/>
  <c r="H8523" i="1"/>
  <c r="H8524" i="1"/>
  <c r="H8525" i="1"/>
  <c r="G8500" i="14" s="1"/>
  <c r="H8526" i="1"/>
  <c r="H8527" i="1"/>
  <c r="H8528" i="1"/>
  <c r="H8529" i="1"/>
  <c r="H8530" i="1"/>
  <c r="H8531" i="1"/>
  <c r="H8532" i="1"/>
  <c r="G8507" i="14" s="1"/>
  <c r="H8533" i="1"/>
  <c r="H8534" i="1"/>
  <c r="H8535" i="1"/>
  <c r="H8536" i="1"/>
  <c r="G8511" i="14" s="1"/>
  <c r="H8537" i="1"/>
  <c r="G8512" i="14" s="1"/>
  <c r="H8538" i="1"/>
  <c r="G8513" i="14" s="1"/>
  <c r="H8539" i="1"/>
  <c r="H8540" i="1"/>
  <c r="H8541" i="1"/>
  <c r="G8516" i="14" s="1"/>
  <c r="H8542" i="1"/>
  <c r="H8543" i="1"/>
  <c r="H8544" i="1"/>
  <c r="H8545" i="1"/>
  <c r="G8520" i="14" s="1"/>
  <c r="H8546" i="1"/>
  <c r="G8521" i="14" s="1"/>
  <c r="H8547" i="1"/>
  <c r="H8548" i="1"/>
  <c r="G8523" i="14" s="1"/>
  <c r="H8549" i="1"/>
  <c r="H8550" i="1"/>
  <c r="H8551" i="1"/>
  <c r="H8552" i="1"/>
  <c r="G8527" i="14" s="1"/>
  <c r="H8553" i="1"/>
  <c r="G8528" i="14" s="1"/>
  <c r="H8554" i="1"/>
  <c r="G8529" i="14" s="1"/>
  <c r="H8555" i="1"/>
  <c r="H8556" i="1"/>
  <c r="H8557" i="1"/>
  <c r="G8532" i="14" s="1"/>
  <c r="H8558" i="1"/>
  <c r="H8559" i="1"/>
  <c r="H8560" i="1"/>
  <c r="H8561" i="1"/>
  <c r="H8562" i="1"/>
  <c r="H8563" i="1"/>
  <c r="H8564" i="1"/>
  <c r="H8565" i="1"/>
  <c r="H8566" i="1"/>
  <c r="H8567" i="1"/>
  <c r="H8568" i="1"/>
  <c r="G8543" i="14" s="1"/>
  <c r="H8569" i="1"/>
  <c r="G8544" i="14" s="1"/>
  <c r="H8570" i="1"/>
  <c r="G8545" i="14" s="1"/>
  <c r="H8571" i="1"/>
  <c r="H8572" i="1"/>
  <c r="H8573" i="1"/>
  <c r="G8548" i="14" s="1"/>
  <c r="H8574" i="1"/>
  <c r="H8575" i="1"/>
  <c r="H8576" i="1"/>
  <c r="H8577" i="1"/>
  <c r="G8552" i="14" s="1"/>
  <c r="H8578" i="1"/>
  <c r="G8553" i="14" s="1"/>
  <c r="H8579" i="1"/>
  <c r="H8580" i="1"/>
  <c r="G8555" i="14" s="1"/>
  <c r="H8581" i="1"/>
  <c r="H8582" i="1"/>
  <c r="H8583" i="1"/>
  <c r="H8584" i="1"/>
  <c r="G8559" i="14" s="1"/>
  <c r="H8585" i="1"/>
  <c r="G8560" i="14" s="1"/>
  <c r="H8586" i="1"/>
  <c r="G8561" i="14" s="1"/>
  <c r="H8587" i="1"/>
  <c r="H8588" i="1"/>
  <c r="H8589" i="1"/>
  <c r="G8564" i="14" s="1"/>
  <c r="H8590" i="1"/>
  <c r="H8591" i="1"/>
  <c r="H8592" i="1"/>
  <c r="H8593" i="1"/>
  <c r="H8594" i="1"/>
  <c r="H8595" i="1"/>
  <c r="H8596" i="1"/>
  <c r="G8571" i="14" s="1"/>
  <c r="H8597" i="1"/>
  <c r="H8598" i="1"/>
  <c r="H8599" i="1"/>
  <c r="H8600" i="1"/>
  <c r="G8575" i="14" s="1"/>
  <c r="H8601" i="1"/>
  <c r="G8576" i="14" s="1"/>
  <c r="H8602" i="1"/>
  <c r="H8603" i="1"/>
  <c r="H8604" i="1"/>
  <c r="H8605" i="1"/>
  <c r="G8580" i="14" s="1"/>
  <c r="H8606" i="1"/>
  <c r="H8607" i="1"/>
  <c r="H8608" i="1"/>
  <c r="H8609" i="1"/>
  <c r="G8584" i="14" s="1"/>
  <c r="H8610" i="1"/>
  <c r="G8585" i="14" s="1"/>
  <c r="H8611" i="1"/>
  <c r="H8612" i="1"/>
  <c r="G8587" i="14" s="1"/>
  <c r="H8613" i="1"/>
  <c r="H8614" i="1"/>
  <c r="H8615" i="1"/>
  <c r="H8616" i="1"/>
  <c r="G8591" i="14" s="1"/>
  <c r="H8617" i="1"/>
  <c r="G8592" i="14" s="1"/>
  <c r="H8618" i="1"/>
  <c r="G8593" i="14" s="1"/>
  <c r="H8619" i="1"/>
  <c r="H8620" i="1"/>
  <c r="H8621" i="1"/>
  <c r="G8596" i="14" s="1"/>
  <c r="H8622" i="1"/>
  <c r="H8623" i="1"/>
  <c r="H8624" i="1"/>
  <c r="H8625" i="1"/>
  <c r="H8626" i="1"/>
  <c r="H8627" i="1"/>
  <c r="H8628" i="1"/>
  <c r="H8629" i="1"/>
  <c r="H8630" i="1"/>
  <c r="H8631" i="1"/>
  <c r="H8632" i="1"/>
  <c r="G8607" i="14" s="1"/>
  <c r="H8633" i="1"/>
  <c r="G8608" i="14" s="1"/>
  <c r="H8634" i="1"/>
  <c r="G8609" i="14" s="1"/>
  <c r="H8635" i="1"/>
  <c r="H8636" i="1"/>
  <c r="H8637" i="1"/>
  <c r="G8612" i="14" s="1"/>
  <c r="H8638" i="1"/>
  <c r="H8639" i="1"/>
  <c r="H8640" i="1"/>
  <c r="H8641" i="1"/>
  <c r="G8616" i="14" s="1"/>
  <c r="H8642" i="1"/>
  <c r="H8643" i="1"/>
  <c r="H8644" i="1"/>
  <c r="G8619" i="14" s="1"/>
  <c r="H8645" i="1"/>
  <c r="H8646" i="1"/>
  <c r="H8647" i="1"/>
  <c r="H8648" i="1"/>
  <c r="G8623" i="14" s="1"/>
  <c r="H8649" i="1"/>
  <c r="G8624" i="14" s="1"/>
  <c r="H8650" i="1"/>
  <c r="G8625" i="14" s="1"/>
  <c r="H8651" i="1"/>
  <c r="H8652" i="1"/>
  <c r="H8653" i="1"/>
  <c r="G8628" i="14" s="1"/>
  <c r="H8654" i="1"/>
  <c r="H8655" i="1"/>
  <c r="H8656" i="1"/>
  <c r="H8657" i="1"/>
  <c r="H8658" i="1"/>
  <c r="H8659" i="1"/>
  <c r="H8660" i="1"/>
  <c r="G8635" i="14" s="1"/>
  <c r="H8661" i="1"/>
  <c r="H8662" i="1"/>
  <c r="H8663" i="1"/>
  <c r="H8664" i="1"/>
  <c r="G8639" i="14" s="1"/>
  <c r="H8665" i="1"/>
  <c r="G8640" i="14" s="1"/>
  <c r="H8666" i="1"/>
  <c r="H8667" i="1"/>
  <c r="H8668" i="1"/>
  <c r="H8669" i="1"/>
  <c r="G8644" i="14" s="1"/>
  <c r="H8670" i="1"/>
  <c r="H8671" i="1"/>
  <c r="H8672" i="1"/>
  <c r="H8673" i="1"/>
  <c r="G8648" i="14" s="1"/>
  <c r="H8674" i="1"/>
  <c r="H8675" i="1"/>
  <c r="H8676" i="1"/>
  <c r="G8651" i="14" s="1"/>
  <c r="H8677" i="1"/>
  <c r="H8678" i="1"/>
  <c r="H8679" i="1"/>
  <c r="H8680" i="1"/>
  <c r="G8655" i="14" s="1"/>
  <c r="H8681" i="1"/>
  <c r="G8656" i="14" s="1"/>
  <c r="H8682" i="1"/>
  <c r="G8657" i="14" s="1"/>
  <c r="H8683" i="1"/>
  <c r="H8684" i="1"/>
  <c r="H8685" i="1"/>
  <c r="G8660" i="14" s="1"/>
  <c r="H8686" i="1"/>
  <c r="H8687" i="1"/>
  <c r="H8688" i="1"/>
  <c r="H8689" i="1"/>
  <c r="H8690" i="1"/>
  <c r="G8665" i="14" s="1"/>
  <c r="H8691" i="1"/>
  <c r="H8692" i="1"/>
  <c r="G8667" i="14" s="1"/>
  <c r="H8693" i="1"/>
  <c r="H8694" i="1"/>
  <c r="H8695" i="1"/>
  <c r="H8696" i="1"/>
  <c r="G8671" i="14" s="1"/>
  <c r="H8697" i="1"/>
  <c r="G8672" i="14" s="1"/>
  <c r="H8698" i="1"/>
  <c r="G8673" i="14" s="1"/>
  <c r="H8699" i="1"/>
  <c r="H8700" i="1"/>
  <c r="H8701" i="1"/>
  <c r="G8676" i="14" s="1"/>
  <c r="H8702" i="1"/>
  <c r="H8703" i="1"/>
  <c r="H8704" i="1"/>
  <c r="H8705" i="1"/>
  <c r="G8680" i="14" s="1"/>
  <c r="H8706" i="1"/>
  <c r="H8707" i="1"/>
  <c r="H8708" i="1"/>
  <c r="H8709" i="1"/>
  <c r="H8710" i="1"/>
  <c r="H8711" i="1"/>
  <c r="H8712" i="1"/>
  <c r="H8713" i="1"/>
  <c r="G8688" i="14" s="1"/>
  <c r="H8714" i="1"/>
  <c r="H8715" i="1"/>
  <c r="H8716" i="1"/>
  <c r="H8717" i="1"/>
  <c r="G8692" i="14" s="1"/>
  <c r="H8718" i="1"/>
  <c r="H8719" i="1"/>
  <c r="H8720" i="1"/>
  <c r="H8721" i="1"/>
  <c r="H8722" i="1"/>
  <c r="G8697" i="14" s="1"/>
  <c r="H8723" i="1"/>
  <c r="H8724" i="1"/>
  <c r="G8699" i="14" s="1"/>
  <c r="H8725" i="1"/>
  <c r="H8726" i="1"/>
  <c r="H8727" i="1"/>
  <c r="H8728" i="1"/>
  <c r="G8703" i="14" s="1"/>
  <c r="H8729" i="1"/>
  <c r="G8704" i="14" s="1"/>
  <c r="H8730" i="1"/>
  <c r="G8705" i="14" s="1"/>
  <c r="H8731" i="1"/>
  <c r="H8732" i="1"/>
  <c r="H8733" i="1"/>
  <c r="G8708" i="14" s="1"/>
  <c r="H8734" i="1"/>
  <c r="H8735" i="1"/>
  <c r="H8736" i="1"/>
  <c r="H8737" i="1"/>
  <c r="G8712" i="14" s="1"/>
  <c r="H8738" i="1"/>
  <c r="G8713" i="14" s="1"/>
  <c r="H8739" i="1"/>
  <c r="H8740" i="1"/>
  <c r="G8715" i="14" s="1"/>
  <c r="H8741" i="1"/>
  <c r="H8742" i="1"/>
  <c r="H8743" i="1"/>
  <c r="H8744" i="1"/>
  <c r="G8719" i="14" s="1"/>
  <c r="H8745" i="1"/>
  <c r="G8720" i="14" s="1"/>
  <c r="H8746" i="1"/>
  <c r="G8721" i="14" s="1"/>
  <c r="H8747" i="1"/>
  <c r="H8748" i="1"/>
  <c r="H8749" i="1"/>
  <c r="G8724" i="14" s="1"/>
  <c r="H8750" i="1"/>
  <c r="H8751" i="1"/>
  <c r="H8752" i="1"/>
  <c r="H8753" i="1"/>
  <c r="H8754" i="1"/>
  <c r="H8755" i="1"/>
  <c r="H8756" i="1"/>
  <c r="G8731" i="14" s="1"/>
  <c r="H8757" i="1"/>
  <c r="H8758" i="1"/>
  <c r="H8759" i="1"/>
  <c r="H8760" i="1"/>
  <c r="G8735" i="14" s="1"/>
  <c r="H8761" i="1"/>
  <c r="G8736" i="14" s="1"/>
  <c r="H8762" i="1"/>
  <c r="G8737" i="14" s="1"/>
  <c r="H8763" i="1"/>
  <c r="H8764" i="1"/>
  <c r="H8765" i="1"/>
  <c r="G8740" i="14" s="1"/>
  <c r="H8766" i="1"/>
  <c r="H8767" i="1"/>
  <c r="H8768" i="1"/>
  <c r="H8769" i="1"/>
  <c r="G8744" i="14" s="1"/>
  <c r="H8770" i="1"/>
  <c r="H8771" i="1"/>
  <c r="H8772" i="1"/>
  <c r="H8773" i="1"/>
  <c r="H8774" i="1"/>
  <c r="H8775" i="1"/>
  <c r="H8776" i="1"/>
  <c r="G8751" i="14" s="1"/>
  <c r="H8777" i="1"/>
  <c r="G8752" i="14" s="1"/>
  <c r="H8778" i="1"/>
  <c r="H8779" i="1"/>
  <c r="H8780" i="1"/>
  <c r="H8781" i="1"/>
  <c r="G8756" i="14" s="1"/>
  <c r="H8782" i="1"/>
  <c r="H8783" i="1"/>
  <c r="H8784" i="1"/>
  <c r="H8785" i="1"/>
  <c r="H8786" i="1"/>
  <c r="G8761" i="14" s="1"/>
  <c r="H8787" i="1"/>
  <c r="H8788" i="1"/>
  <c r="G8763" i="14" s="1"/>
  <c r="H8789" i="1"/>
  <c r="H8790" i="1"/>
  <c r="H8791" i="1"/>
  <c r="H8792" i="1"/>
  <c r="G8767" i="14" s="1"/>
  <c r="H8793" i="1"/>
  <c r="G8768" i="14" s="1"/>
  <c r="H8794" i="1"/>
  <c r="G8769" i="14" s="1"/>
  <c r="H8795" i="1"/>
  <c r="H8796" i="1"/>
  <c r="H8797" i="1"/>
  <c r="G8772" i="14" s="1"/>
  <c r="H8798" i="1"/>
  <c r="I75" i="1"/>
  <c r="D39" i="13" s="1"/>
  <c r="I230" i="1"/>
  <c r="D194" i="13" s="1"/>
  <c r="I1419" i="1"/>
  <c r="D1383" i="13" s="1"/>
  <c r="I1730" i="1"/>
  <c r="D1694" i="13" s="1"/>
  <c r="I2102" i="1"/>
  <c r="D2066" i="13" s="1"/>
  <c r="I2150" i="1"/>
  <c r="D2114" i="13" s="1"/>
  <c r="I2823" i="1"/>
  <c r="D2787" i="13" s="1"/>
  <c r="I3410" i="1"/>
  <c r="D3374" i="13" s="1"/>
  <c r="I3986" i="1"/>
  <c r="D3950" i="13" s="1"/>
  <c r="I4157" i="1"/>
  <c r="D4121" i="13" s="1"/>
  <c r="I4987" i="1"/>
  <c r="D4951" i="13" s="1"/>
  <c r="I5083" i="1"/>
  <c r="D5047" i="13" s="1"/>
  <c r="I5515" i="1"/>
  <c r="D5479" i="13" s="1"/>
  <c r="I5899" i="1"/>
  <c r="D5863" i="13" s="1"/>
  <c r="I5979" i="1"/>
  <c r="D5943" i="13" s="1"/>
  <c r="I6315" i="1"/>
  <c r="D6279" i="13" s="1"/>
  <c r="I6475" i="1"/>
  <c r="D6439" i="13" s="1"/>
  <c r="I6555" i="1"/>
  <c r="D6519" i="13" s="1"/>
  <c r="I6571" i="1"/>
  <c r="D6535" i="13" s="1"/>
  <c r="I6603" i="1"/>
  <c r="D6567" i="13" s="1"/>
  <c r="I6651" i="1"/>
  <c r="D6615" i="13" s="1"/>
  <c r="I6667" i="1"/>
  <c r="D6631" i="13" s="1"/>
  <c r="I6907" i="1"/>
  <c r="D6871" i="13" s="1"/>
  <c r="I6939" i="1"/>
  <c r="D6903" i="13" s="1"/>
  <c r="I7419" i="1"/>
  <c r="D7383" i="13" s="1"/>
  <c r="G14" i="14" l="1"/>
  <c r="I39" i="1"/>
  <c r="J39" i="1"/>
  <c r="E67" i="41"/>
  <c r="L22" i="28"/>
  <c r="E39" i="41"/>
  <c r="I7314" i="1"/>
  <c r="H5332" i="14"/>
  <c r="H7693" i="14"/>
  <c r="H7021" i="14"/>
  <c r="H3853" i="14"/>
  <c r="H3421" i="14"/>
  <c r="H5400" i="14"/>
  <c r="H4504" i="14"/>
  <c r="J8753" i="1"/>
  <c r="I8728" i="14" s="1"/>
  <c r="G8728" i="14"/>
  <c r="J8497" i="1"/>
  <c r="I8472" i="14" s="1"/>
  <c r="G8472" i="14"/>
  <c r="J8177" i="1"/>
  <c r="I8152" i="14" s="1"/>
  <c r="G8152" i="14"/>
  <c r="I5153" i="1"/>
  <c r="G5128" i="14"/>
  <c r="J4897" i="1"/>
  <c r="I4872" i="14" s="1"/>
  <c r="G4872" i="14"/>
  <c r="J2929" i="1"/>
  <c r="I2904" i="14" s="1"/>
  <c r="G2904" i="14"/>
  <c r="H6546" i="14"/>
  <c r="J8720" i="1"/>
  <c r="I8695" i="14" s="1"/>
  <c r="G8695" i="14"/>
  <c r="J8624" i="1"/>
  <c r="I8599" i="14" s="1"/>
  <c r="G8599" i="14"/>
  <c r="J8528" i="1"/>
  <c r="I8503" i="14" s="1"/>
  <c r="G8503" i="14"/>
  <c r="J8432" i="1"/>
  <c r="I8407" i="14" s="1"/>
  <c r="G8407" i="14"/>
  <c r="J8384" i="1"/>
  <c r="I8359" i="14" s="1"/>
  <c r="G8359" i="14"/>
  <c r="J8304" i="1"/>
  <c r="I8279" i="14" s="1"/>
  <c r="G8279" i="14"/>
  <c r="J8256" i="1"/>
  <c r="I8231" i="14" s="1"/>
  <c r="G8231" i="14"/>
  <c r="J8224" i="1"/>
  <c r="I8199" i="14" s="1"/>
  <c r="G8199" i="14"/>
  <c r="J8192" i="1"/>
  <c r="I8167" i="14" s="1"/>
  <c r="G8167" i="14"/>
  <c r="J8160" i="1"/>
  <c r="I8135" i="14" s="1"/>
  <c r="G8135" i="14"/>
  <c r="J8064" i="1"/>
  <c r="I8039" i="14" s="1"/>
  <c r="G8039" i="14"/>
  <c r="J8032" i="1"/>
  <c r="I8007" i="14" s="1"/>
  <c r="G8007" i="14"/>
  <c r="J8000" i="1"/>
  <c r="I7975" i="14" s="1"/>
  <c r="G7975" i="14"/>
  <c r="J7968" i="1"/>
  <c r="I7943" i="14" s="1"/>
  <c r="G7943" i="14"/>
  <c r="J7936" i="1"/>
  <c r="I7911" i="14" s="1"/>
  <c r="G7911" i="14"/>
  <c r="J7904" i="1"/>
  <c r="I7879" i="14" s="1"/>
  <c r="G7879" i="14"/>
  <c r="J7872" i="1"/>
  <c r="I7847" i="14" s="1"/>
  <c r="G7847" i="14"/>
  <c r="J7840" i="1"/>
  <c r="I7815" i="14" s="1"/>
  <c r="G7815" i="14"/>
  <c r="J7808" i="1"/>
  <c r="I7783" i="14" s="1"/>
  <c r="G7783" i="14"/>
  <c r="J7776" i="1"/>
  <c r="I7751" i="14" s="1"/>
  <c r="G7751" i="14"/>
  <c r="J7744" i="1"/>
  <c r="I7719" i="14" s="1"/>
  <c r="G7719" i="14"/>
  <c r="J7712" i="1"/>
  <c r="I7687" i="14" s="1"/>
  <c r="G7687" i="14"/>
  <c r="J7680" i="1"/>
  <c r="I7655" i="14" s="1"/>
  <c r="G7655" i="14"/>
  <c r="J7648" i="1"/>
  <c r="I7623" i="14" s="1"/>
  <c r="G7623" i="14"/>
  <c r="J7616" i="1"/>
  <c r="I7591" i="14" s="1"/>
  <c r="G7591" i="14"/>
  <c r="J7584" i="1"/>
  <c r="I7559" i="14" s="1"/>
  <c r="G7559" i="14"/>
  <c r="J7552" i="1"/>
  <c r="I7527" i="14" s="1"/>
  <c r="G7527" i="14"/>
  <c r="J7536" i="1"/>
  <c r="I7511" i="14" s="1"/>
  <c r="G7511" i="14"/>
  <c r="J7504" i="1"/>
  <c r="I7479" i="14" s="1"/>
  <c r="G7479" i="14"/>
  <c r="J7472" i="1"/>
  <c r="I7447" i="14" s="1"/>
  <c r="G7447" i="14"/>
  <c r="J7440" i="1"/>
  <c r="I7415" i="14" s="1"/>
  <c r="G7415" i="14"/>
  <c r="J7408" i="1"/>
  <c r="I7383" i="14" s="1"/>
  <c r="G7383" i="14"/>
  <c r="J7328" i="1"/>
  <c r="I7303" i="14" s="1"/>
  <c r="G7303" i="14"/>
  <c r="J7248" i="1"/>
  <c r="I7223" i="14" s="1"/>
  <c r="G7223" i="14"/>
  <c r="J7216" i="1"/>
  <c r="I7191" i="14" s="1"/>
  <c r="G7191" i="14"/>
  <c r="J7184" i="1"/>
  <c r="I7159" i="14" s="1"/>
  <c r="G7159" i="14"/>
  <c r="J7120" i="1"/>
  <c r="I7095" i="14" s="1"/>
  <c r="G7095" i="14"/>
  <c r="J7104" i="1"/>
  <c r="I7079" i="14" s="1"/>
  <c r="G7079" i="14"/>
  <c r="J7088" i="1"/>
  <c r="I7063" i="14" s="1"/>
  <c r="G7063" i="14"/>
  <c r="J7072" i="1"/>
  <c r="I7047" i="14" s="1"/>
  <c r="G7047" i="14"/>
  <c r="J7056" i="1"/>
  <c r="I7031" i="14" s="1"/>
  <c r="G7031" i="14"/>
  <c r="J7040" i="1"/>
  <c r="I7015" i="14" s="1"/>
  <c r="G7015" i="14"/>
  <c r="J7008" i="1"/>
  <c r="I6983" i="14" s="1"/>
  <c r="G6983" i="14"/>
  <c r="J6992" i="1"/>
  <c r="I6967" i="14" s="1"/>
  <c r="G6967" i="14"/>
  <c r="J6912" i="1"/>
  <c r="I6887" i="14" s="1"/>
  <c r="G6887" i="14"/>
  <c r="J6832" i="1"/>
  <c r="I6807" i="14" s="1"/>
  <c r="G6807" i="14"/>
  <c r="J6608" i="1"/>
  <c r="I6583" i="14" s="1"/>
  <c r="G6583" i="14"/>
  <c r="J6592" i="1"/>
  <c r="I6567" i="14" s="1"/>
  <c r="G6567" i="14"/>
  <c r="J6544" i="1"/>
  <c r="I6519" i="14" s="1"/>
  <c r="G6519" i="14"/>
  <c r="J6496" i="1"/>
  <c r="I6471" i="14" s="1"/>
  <c r="G6471" i="14"/>
  <c r="J6448" i="1"/>
  <c r="I6423" i="14" s="1"/>
  <c r="G6423" i="14"/>
  <c r="J6416" i="1"/>
  <c r="I6391" i="14" s="1"/>
  <c r="G6391" i="14"/>
  <c r="J6368" i="1"/>
  <c r="I6343" i="14" s="1"/>
  <c r="G6343" i="14"/>
  <c r="J6336" i="1"/>
  <c r="I6311" i="14" s="1"/>
  <c r="G6311" i="14"/>
  <c r="J6288" i="1"/>
  <c r="I6263" i="14" s="1"/>
  <c r="G6263" i="14"/>
  <c r="J6272" i="1"/>
  <c r="I6247" i="14" s="1"/>
  <c r="G6247" i="14"/>
  <c r="J6256" i="1"/>
  <c r="I6231" i="14" s="1"/>
  <c r="G6231" i="14"/>
  <c r="J6240" i="1"/>
  <c r="I6215" i="14" s="1"/>
  <c r="G6215" i="14"/>
  <c r="J6208" i="1"/>
  <c r="I6183" i="14" s="1"/>
  <c r="G6183" i="14"/>
  <c r="J6144" i="1"/>
  <c r="I6119" i="14" s="1"/>
  <c r="G6119" i="14"/>
  <c r="J6112" i="1"/>
  <c r="I6087" i="14" s="1"/>
  <c r="G6087" i="14"/>
  <c r="J6080" i="1"/>
  <c r="I6055" i="14" s="1"/>
  <c r="G6055" i="14"/>
  <c r="J6032" i="1"/>
  <c r="I6007" i="14" s="1"/>
  <c r="G6007" i="14"/>
  <c r="J5984" i="1"/>
  <c r="I5959" i="14" s="1"/>
  <c r="G5959" i="14"/>
  <c r="J5808" i="1"/>
  <c r="I5783" i="14" s="1"/>
  <c r="G5783" i="14"/>
  <c r="J5744" i="1"/>
  <c r="I5719" i="14" s="1"/>
  <c r="G5719" i="14"/>
  <c r="J5696" i="1"/>
  <c r="I5671" i="14" s="1"/>
  <c r="G5671" i="14"/>
  <c r="J5680" i="1"/>
  <c r="I5655" i="14" s="1"/>
  <c r="G5655" i="14"/>
  <c r="J5600" i="1"/>
  <c r="I5575" i="14" s="1"/>
  <c r="G5575" i="14"/>
  <c r="J5568" i="1"/>
  <c r="I5543" i="14" s="1"/>
  <c r="G5543" i="14"/>
  <c r="J5536" i="1"/>
  <c r="I5511" i="14" s="1"/>
  <c r="G5511" i="14"/>
  <c r="J5424" i="1"/>
  <c r="I5399" i="14" s="1"/>
  <c r="G5399" i="14"/>
  <c r="J5280" i="1"/>
  <c r="I5255" i="14" s="1"/>
  <c r="G5255" i="14"/>
  <c r="J5168" i="1"/>
  <c r="I5143" i="14" s="1"/>
  <c r="G5143" i="14"/>
  <c r="J5152" i="1"/>
  <c r="I5127" i="14" s="1"/>
  <c r="G5127" i="14"/>
  <c r="J5120" i="1"/>
  <c r="I5095" i="14" s="1"/>
  <c r="G5095" i="14"/>
  <c r="J5056" i="1"/>
  <c r="I5031" i="14" s="1"/>
  <c r="G5031" i="14"/>
  <c r="J5024" i="1"/>
  <c r="I4999" i="14" s="1"/>
  <c r="G4999" i="14"/>
  <c r="J4976" i="1"/>
  <c r="I4951" i="14" s="1"/>
  <c r="G4951" i="14"/>
  <c r="J4928" i="1"/>
  <c r="I4903" i="14" s="1"/>
  <c r="G4903" i="14"/>
  <c r="J4896" i="1"/>
  <c r="I4871" i="14" s="1"/>
  <c r="G4871" i="14"/>
  <c r="J4880" i="1"/>
  <c r="I4855" i="14" s="1"/>
  <c r="G4855" i="14"/>
  <c r="J4864" i="1"/>
  <c r="I4839" i="14" s="1"/>
  <c r="G4839" i="14"/>
  <c r="J4816" i="1"/>
  <c r="I4791" i="14" s="1"/>
  <c r="G4791" i="14"/>
  <c r="J4768" i="1"/>
  <c r="I4743" i="14" s="1"/>
  <c r="G4743" i="14"/>
  <c r="J4736" i="1"/>
  <c r="I4711" i="14" s="1"/>
  <c r="G4711" i="14"/>
  <c r="J4688" i="1"/>
  <c r="I4663" i="14" s="1"/>
  <c r="G4663" i="14"/>
  <c r="J4672" i="1"/>
  <c r="I4647" i="14" s="1"/>
  <c r="G4647" i="14"/>
  <c r="J4560" i="1"/>
  <c r="I4535" i="14" s="1"/>
  <c r="G4535" i="14"/>
  <c r="J4528" i="1"/>
  <c r="I4503" i="14" s="1"/>
  <c r="G4503" i="14"/>
  <c r="J4496" i="1"/>
  <c r="I4471" i="14" s="1"/>
  <c r="G4471" i="14"/>
  <c r="J4368" i="1"/>
  <c r="I4343" i="14" s="1"/>
  <c r="G4343" i="14"/>
  <c r="J4352" i="1"/>
  <c r="I4327" i="14" s="1"/>
  <c r="G4327" i="14"/>
  <c r="J4272" i="1"/>
  <c r="I4247" i="14" s="1"/>
  <c r="G4247" i="14"/>
  <c r="J4240" i="1"/>
  <c r="I4215" i="14" s="1"/>
  <c r="G4215" i="14"/>
  <c r="J4128" i="1"/>
  <c r="I4103" i="14" s="1"/>
  <c r="G4103" i="14"/>
  <c r="J4096" i="1"/>
  <c r="I4071" i="14" s="1"/>
  <c r="G4071" i="14"/>
  <c r="J4064" i="1"/>
  <c r="I4039" i="14" s="1"/>
  <c r="G4039" i="14"/>
  <c r="J4048" i="1"/>
  <c r="I4023" i="14" s="1"/>
  <c r="G4023" i="14"/>
  <c r="J4032" i="1"/>
  <c r="I4007" i="14" s="1"/>
  <c r="G4007" i="14"/>
  <c r="J3984" i="1"/>
  <c r="I3959" i="14" s="1"/>
  <c r="G3959" i="14"/>
  <c r="J3920" i="1"/>
  <c r="I3895" i="14" s="1"/>
  <c r="G3895" i="14"/>
  <c r="J3776" i="1"/>
  <c r="I3751" i="14" s="1"/>
  <c r="G3751" i="14"/>
  <c r="J3744" i="1"/>
  <c r="I3719" i="14" s="1"/>
  <c r="G3719" i="14"/>
  <c r="J3648" i="1"/>
  <c r="I3623" i="14" s="1"/>
  <c r="G3623" i="14"/>
  <c r="J3520" i="1"/>
  <c r="I3495" i="14" s="1"/>
  <c r="G3495" i="14"/>
  <c r="J3488" i="1"/>
  <c r="I3463" i="14" s="1"/>
  <c r="G3463" i="14"/>
  <c r="J3456" i="1"/>
  <c r="I3431" i="14" s="1"/>
  <c r="G3431" i="14"/>
  <c r="J3392" i="1"/>
  <c r="I3367" i="14" s="1"/>
  <c r="G3367" i="14"/>
  <c r="J3344" i="1"/>
  <c r="I3319" i="14" s="1"/>
  <c r="G3319" i="14"/>
  <c r="J3296" i="1"/>
  <c r="I3271" i="14" s="1"/>
  <c r="G3271" i="14"/>
  <c r="J3264" i="1"/>
  <c r="I3239" i="14" s="1"/>
  <c r="G3239" i="14"/>
  <c r="J3232" i="1"/>
  <c r="I3207" i="14" s="1"/>
  <c r="G3207" i="14"/>
  <c r="J3168" i="1"/>
  <c r="I3143" i="14" s="1"/>
  <c r="G3143" i="14"/>
  <c r="J2880" i="1"/>
  <c r="I2855" i="14" s="1"/>
  <c r="G2855" i="14"/>
  <c r="J2704" i="1"/>
  <c r="I2679" i="14" s="1"/>
  <c r="G2679" i="14"/>
  <c r="J2624" i="1"/>
  <c r="I2599" i="14" s="1"/>
  <c r="G2599" i="14"/>
  <c r="J2608" i="1"/>
  <c r="I2583" i="14" s="1"/>
  <c r="G2583" i="14"/>
  <c r="J2576" i="1"/>
  <c r="I2551" i="14" s="1"/>
  <c r="G2551" i="14"/>
  <c r="J2560" i="1"/>
  <c r="I2535" i="14" s="1"/>
  <c r="G2535" i="14"/>
  <c r="J2544" i="1"/>
  <c r="I2519" i="14" s="1"/>
  <c r="G2519" i="14"/>
  <c r="J2512" i="1"/>
  <c r="I2487" i="14" s="1"/>
  <c r="G2487" i="14"/>
  <c r="J2480" i="1"/>
  <c r="I2455" i="14" s="1"/>
  <c r="G2455" i="14"/>
  <c r="J2448" i="1"/>
  <c r="I2423" i="14" s="1"/>
  <c r="G2423" i="14"/>
  <c r="J2416" i="1"/>
  <c r="I2391" i="14" s="1"/>
  <c r="G2391" i="14"/>
  <c r="J2384" i="1"/>
  <c r="I2359" i="14" s="1"/>
  <c r="G2359" i="14"/>
  <c r="J2352" i="1"/>
  <c r="I2327" i="14" s="1"/>
  <c r="G2327" i="14"/>
  <c r="J2208" i="1"/>
  <c r="I2183" i="14" s="1"/>
  <c r="G2183" i="14"/>
  <c r="J2176" i="1"/>
  <c r="I2151" i="14" s="1"/>
  <c r="G2151" i="14"/>
  <c r="J2144" i="1"/>
  <c r="I2119" i="14" s="1"/>
  <c r="G2119" i="14"/>
  <c r="J2112" i="1"/>
  <c r="I2087" i="14" s="1"/>
  <c r="G2087" i="14"/>
  <c r="J2080" i="1"/>
  <c r="I2055" i="14" s="1"/>
  <c r="G2055" i="14"/>
  <c r="J2048" i="1"/>
  <c r="I2023" i="14" s="1"/>
  <c r="G2023" i="14"/>
  <c r="J2016" i="1"/>
  <c r="I1991" i="14" s="1"/>
  <c r="G1991" i="14"/>
  <c r="J1984" i="1"/>
  <c r="I1959" i="14" s="1"/>
  <c r="G1959" i="14"/>
  <c r="J1952" i="1"/>
  <c r="I1927" i="14" s="1"/>
  <c r="G1927" i="14"/>
  <c r="J1920" i="1"/>
  <c r="I1895" i="14" s="1"/>
  <c r="G1895" i="14"/>
  <c r="J1888" i="1"/>
  <c r="I1863" i="14" s="1"/>
  <c r="G1863" i="14"/>
  <c r="J1856" i="1"/>
  <c r="I1831" i="14" s="1"/>
  <c r="G1831" i="14"/>
  <c r="J1824" i="1"/>
  <c r="I1799" i="14" s="1"/>
  <c r="G1799" i="14"/>
  <c r="J1760" i="1"/>
  <c r="I1735" i="14" s="1"/>
  <c r="G1735" i="14"/>
  <c r="J1728" i="1"/>
  <c r="I1703" i="14" s="1"/>
  <c r="G1703" i="14"/>
  <c r="J1696" i="1"/>
  <c r="I1671" i="14" s="1"/>
  <c r="G1671" i="14"/>
  <c r="J1664" i="1"/>
  <c r="I1639" i="14" s="1"/>
  <c r="G1639" i="14"/>
  <c r="J1632" i="1"/>
  <c r="I1607" i="14" s="1"/>
  <c r="G1607" i="14"/>
  <c r="J1600" i="1"/>
  <c r="I1575" i="14" s="1"/>
  <c r="G1575" i="14"/>
  <c r="J1568" i="1"/>
  <c r="I1543" i="14" s="1"/>
  <c r="G1543" i="14"/>
  <c r="J1536" i="1"/>
  <c r="I1511" i="14" s="1"/>
  <c r="G1511" i="14"/>
  <c r="J1504" i="1"/>
  <c r="I1479" i="14" s="1"/>
  <c r="G1479" i="14"/>
  <c r="J1472" i="1"/>
  <c r="I1447" i="14" s="1"/>
  <c r="G1447" i="14"/>
  <c r="J1440" i="1"/>
  <c r="I1415" i="14" s="1"/>
  <c r="G1415" i="14"/>
  <c r="J1408" i="1"/>
  <c r="I1383" i="14" s="1"/>
  <c r="G1383" i="14"/>
  <c r="J1376" i="1"/>
  <c r="I1351" i="14" s="1"/>
  <c r="G1351" i="14"/>
  <c r="J1344" i="1"/>
  <c r="I1319" i="14" s="1"/>
  <c r="G1319" i="14"/>
  <c r="J1312" i="1"/>
  <c r="I1287" i="14" s="1"/>
  <c r="G1287" i="14"/>
  <c r="J1280" i="1"/>
  <c r="I1255" i="14" s="1"/>
  <c r="G1255" i="14"/>
  <c r="J1248" i="1"/>
  <c r="I1223" i="14" s="1"/>
  <c r="G1223" i="14"/>
  <c r="J1216" i="1"/>
  <c r="I1191" i="14" s="1"/>
  <c r="G1191" i="14"/>
  <c r="J1184" i="1"/>
  <c r="I1159" i="14" s="1"/>
  <c r="G1159" i="14"/>
  <c r="J1152" i="1"/>
  <c r="I1127" i="14" s="1"/>
  <c r="G1127" i="14"/>
  <c r="J1120" i="1"/>
  <c r="I1095" i="14" s="1"/>
  <c r="G1095" i="14"/>
  <c r="J1088" i="1"/>
  <c r="I1063" i="14" s="1"/>
  <c r="G1063" i="14"/>
  <c r="J1040" i="1"/>
  <c r="I1015" i="14" s="1"/>
  <c r="G1015" i="14"/>
  <c r="J1008" i="1"/>
  <c r="I983" i="14" s="1"/>
  <c r="G983" i="14"/>
  <c r="J960" i="1"/>
  <c r="I935" i="14" s="1"/>
  <c r="G935" i="14"/>
  <c r="J864" i="1"/>
  <c r="I839" i="14" s="1"/>
  <c r="G839" i="14"/>
  <c r="J736" i="1"/>
  <c r="I711" i="14" s="1"/>
  <c r="G711" i="14"/>
  <c r="J704" i="1"/>
  <c r="I679" i="14" s="1"/>
  <c r="G679" i="14"/>
  <c r="J672" i="1"/>
  <c r="I647" i="14" s="1"/>
  <c r="G647" i="14"/>
  <c r="J640" i="1"/>
  <c r="I615" i="14" s="1"/>
  <c r="G615" i="14"/>
  <c r="J608" i="1"/>
  <c r="I583" i="14" s="1"/>
  <c r="G583" i="14"/>
  <c r="J480" i="1"/>
  <c r="I455" i="14" s="1"/>
  <c r="G455" i="14"/>
  <c r="H7385" i="14"/>
  <c r="J8783" i="1"/>
  <c r="I8758" i="14" s="1"/>
  <c r="G8758" i="14"/>
  <c r="J8751" i="1"/>
  <c r="I8726" i="14" s="1"/>
  <c r="G8726" i="14"/>
  <c r="J8719" i="1"/>
  <c r="I8694" i="14" s="1"/>
  <c r="G8694" i="14"/>
  <c r="J8687" i="1"/>
  <c r="I8662" i="14" s="1"/>
  <c r="G8662" i="14"/>
  <c r="J8655" i="1"/>
  <c r="I8630" i="14" s="1"/>
  <c r="G8630" i="14"/>
  <c r="J8623" i="1"/>
  <c r="I8598" i="14" s="1"/>
  <c r="G8598" i="14"/>
  <c r="J8591" i="1"/>
  <c r="I8566" i="14" s="1"/>
  <c r="G8566" i="14"/>
  <c r="J8559" i="1"/>
  <c r="I8534" i="14" s="1"/>
  <c r="G8534" i="14"/>
  <c r="J8527" i="1"/>
  <c r="I8502" i="14" s="1"/>
  <c r="G8502" i="14"/>
  <c r="J8511" i="1"/>
  <c r="I8486" i="14" s="1"/>
  <c r="G8486" i="14"/>
  <c r="J8479" i="1"/>
  <c r="I8454" i="14" s="1"/>
  <c r="G8454" i="14"/>
  <c r="J8447" i="1"/>
  <c r="I8422" i="14" s="1"/>
  <c r="G8422" i="14"/>
  <c r="J8415" i="1"/>
  <c r="I8390" i="14" s="1"/>
  <c r="G8390" i="14"/>
  <c r="J8383" i="1"/>
  <c r="I8358" i="14" s="1"/>
  <c r="G8358" i="14"/>
  <c r="J8351" i="1"/>
  <c r="I8326" i="14" s="1"/>
  <c r="G8326" i="14"/>
  <c r="J8335" i="1"/>
  <c r="I8310" i="14" s="1"/>
  <c r="G8310" i="14"/>
  <c r="J8303" i="1"/>
  <c r="I8278" i="14" s="1"/>
  <c r="G8278" i="14"/>
  <c r="J8271" i="1"/>
  <c r="I8246" i="14" s="1"/>
  <c r="G8246" i="14"/>
  <c r="J8239" i="1"/>
  <c r="I8214" i="14" s="1"/>
  <c r="G8214" i="14"/>
  <c r="J8207" i="1"/>
  <c r="I8182" i="14" s="1"/>
  <c r="G8182" i="14"/>
  <c r="J8175" i="1"/>
  <c r="I8150" i="14" s="1"/>
  <c r="G8150" i="14"/>
  <c r="J8143" i="1"/>
  <c r="I8118" i="14" s="1"/>
  <c r="G8118" i="14"/>
  <c r="J8111" i="1"/>
  <c r="I8086" i="14" s="1"/>
  <c r="G8086" i="14"/>
  <c r="J8079" i="1"/>
  <c r="I8054" i="14" s="1"/>
  <c r="G8054" i="14"/>
  <c r="J8047" i="1"/>
  <c r="I8022" i="14" s="1"/>
  <c r="G8022" i="14"/>
  <c r="J8015" i="1"/>
  <c r="I7990" i="14" s="1"/>
  <c r="G7990" i="14"/>
  <c r="J7983" i="1"/>
  <c r="I7958" i="14" s="1"/>
  <c r="G7958" i="14"/>
  <c r="J7951" i="1"/>
  <c r="I7926" i="14" s="1"/>
  <c r="G7926" i="14"/>
  <c r="J7919" i="1"/>
  <c r="I7894" i="14" s="1"/>
  <c r="G7894" i="14"/>
  <c r="J7887" i="1"/>
  <c r="I7862" i="14" s="1"/>
  <c r="G7862" i="14"/>
  <c r="J7855" i="1"/>
  <c r="I7830" i="14" s="1"/>
  <c r="G7830" i="14"/>
  <c r="J7807" i="1"/>
  <c r="I7782" i="14" s="1"/>
  <c r="G7782" i="14"/>
  <c r="J7775" i="1"/>
  <c r="I7750" i="14" s="1"/>
  <c r="G7750" i="14"/>
  <c r="J7743" i="1"/>
  <c r="I7718" i="14" s="1"/>
  <c r="G7718" i="14"/>
  <c r="J7711" i="1"/>
  <c r="I7686" i="14" s="1"/>
  <c r="G7686" i="14"/>
  <c r="J7679" i="1"/>
  <c r="I7654" i="14" s="1"/>
  <c r="G7654" i="14"/>
  <c r="J7647" i="1"/>
  <c r="I7622" i="14" s="1"/>
  <c r="G7622" i="14"/>
  <c r="J7615" i="1"/>
  <c r="I7590" i="14" s="1"/>
  <c r="G7590" i="14"/>
  <c r="J7567" i="1"/>
  <c r="I7542" i="14" s="1"/>
  <c r="G7542" i="14"/>
  <c r="J7551" i="1"/>
  <c r="I7526" i="14" s="1"/>
  <c r="G7526" i="14"/>
  <c r="J7519" i="1"/>
  <c r="I7494" i="14" s="1"/>
  <c r="G7494" i="14"/>
  <c r="J7471" i="1"/>
  <c r="I7446" i="14" s="1"/>
  <c r="G7446" i="14"/>
  <c r="J7439" i="1"/>
  <c r="I7414" i="14" s="1"/>
  <c r="G7414" i="14"/>
  <c r="J7407" i="1"/>
  <c r="I7382" i="14" s="1"/>
  <c r="G7382" i="14"/>
  <c r="J7375" i="1"/>
  <c r="I7350" i="14" s="1"/>
  <c r="G7350" i="14"/>
  <c r="J7343" i="1"/>
  <c r="I7318" i="14" s="1"/>
  <c r="G7318" i="14"/>
  <c r="J7311" i="1"/>
  <c r="I7286" i="14" s="1"/>
  <c r="G7286" i="14"/>
  <c r="J7279" i="1"/>
  <c r="I7254" i="14" s="1"/>
  <c r="G7254" i="14"/>
  <c r="J7247" i="1"/>
  <c r="I7222" i="14" s="1"/>
  <c r="G7222" i="14"/>
  <c r="J7215" i="1"/>
  <c r="I7190" i="14" s="1"/>
  <c r="G7190" i="14"/>
  <c r="J7183" i="1"/>
  <c r="I7158" i="14" s="1"/>
  <c r="G7158" i="14"/>
  <c r="J7151" i="1"/>
  <c r="I7126" i="14" s="1"/>
  <c r="G7126" i="14"/>
  <c r="J7119" i="1"/>
  <c r="I7094" i="14" s="1"/>
  <c r="G7094" i="14"/>
  <c r="J7087" i="1"/>
  <c r="I7062" i="14" s="1"/>
  <c r="G7062" i="14"/>
  <c r="J7055" i="1"/>
  <c r="I7030" i="14" s="1"/>
  <c r="G7030" i="14"/>
  <c r="J7023" i="1"/>
  <c r="I6998" i="14" s="1"/>
  <c r="G6998" i="14"/>
  <c r="J6991" i="1"/>
  <c r="I6966" i="14" s="1"/>
  <c r="G6966" i="14"/>
  <c r="J6959" i="1"/>
  <c r="I6934" i="14" s="1"/>
  <c r="G6934" i="14"/>
  <c r="J6927" i="1"/>
  <c r="I6902" i="14" s="1"/>
  <c r="G6902" i="14"/>
  <c r="J6911" i="1"/>
  <c r="I6886" i="14" s="1"/>
  <c r="G6886" i="14"/>
  <c r="J6879" i="1"/>
  <c r="I6854" i="14" s="1"/>
  <c r="G6854" i="14"/>
  <c r="J6847" i="1"/>
  <c r="I6822" i="14" s="1"/>
  <c r="G6822" i="14"/>
  <c r="J6815" i="1"/>
  <c r="I6790" i="14" s="1"/>
  <c r="G6790" i="14"/>
  <c r="J6783" i="1"/>
  <c r="I6758" i="14" s="1"/>
  <c r="G6758" i="14"/>
  <c r="J6751" i="1"/>
  <c r="I6726" i="14" s="1"/>
  <c r="G6726" i="14"/>
  <c r="J6719" i="1"/>
  <c r="I6694" i="14" s="1"/>
  <c r="G6694" i="14"/>
  <c r="J6703" i="1"/>
  <c r="I6678" i="14" s="1"/>
  <c r="G6678" i="14"/>
  <c r="J6671" i="1"/>
  <c r="I6646" i="14" s="1"/>
  <c r="G6646" i="14"/>
  <c r="J6639" i="1"/>
  <c r="I6614" i="14" s="1"/>
  <c r="G6614" i="14"/>
  <c r="J6607" i="1"/>
  <c r="I6582" i="14" s="1"/>
  <c r="G6582" i="14"/>
  <c r="J6575" i="1"/>
  <c r="I6550" i="14" s="1"/>
  <c r="G6550" i="14"/>
  <c r="J6543" i="1"/>
  <c r="I6518" i="14" s="1"/>
  <c r="G6518" i="14"/>
  <c r="J6511" i="1"/>
  <c r="I6486" i="14" s="1"/>
  <c r="G6486" i="14"/>
  <c r="J6479" i="1"/>
  <c r="I6454" i="14" s="1"/>
  <c r="G6454" i="14"/>
  <c r="J6447" i="1"/>
  <c r="I6422" i="14" s="1"/>
  <c r="G6422" i="14"/>
  <c r="J6415" i="1"/>
  <c r="I6390" i="14" s="1"/>
  <c r="G6390" i="14"/>
  <c r="J6383" i="1"/>
  <c r="I6358" i="14" s="1"/>
  <c r="G6358" i="14"/>
  <c r="J6351" i="1"/>
  <c r="I6326" i="14" s="1"/>
  <c r="G6326" i="14"/>
  <c r="J6319" i="1"/>
  <c r="I6294" i="14" s="1"/>
  <c r="G6294" i="14"/>
  <c r="J6287" i="1"/>
  <c r="I6262" i="14" s="1"/>
  <c r="G6262" i="14"/>
  <c r="J6255" i="1"/>
  <c r="I6230" i="14" s="1"/>
  <c r="G6230" i="14"/>
  <c r="J6223" i="1"/>
  <c r="I6198" i="14" s="1"/>
  <c r="G6198" i="14"/>
  <c r="J6191" i="1"/>
  <c r="I6166" i="14" s="1"/>
  <c r="G6166" i="14"/>
  <c r="J6159" i="1"/>
  <c r="I6134" i="14" s="1"/>
  <c r="G6134" i="14"/>
  <c r="J6127" i="1"/>
  <c r="I6102" i="14" s="1"/>
  <c r="G6102" i="14"/>
  <c r="J6095" i="1"/>
  <c r="I6070" i="14" s="1"/>
  <c r="G6070" i="14"/>
  <c r="J6079" i="1"/>
  <c r="I6054" i="14" s="1"/>
  <c r="G6054" i="14"/>
  <c r="J6047" i="1"/>
  <c r="I6022" i="14" s="1"/>
  <c r="G6022" i="14"/>
  <c r="J6015" i="1"/>
  <c r="I5990" i="14" s="1"/>
  <c r="G5990" i="14"/>
  <c r="J5983" i="1"/>
  <c r="I5958" i="14" s="1"/>
  <c r="G5958" i="14"/>
  <c r="J5951" i="1"/>
  <c r="I5926" i="14" s="1"/>
  <c r="G5926" i="14"/>
  <c r="J5919" i="1"/>
  <c r="I5894" i="14" s="1"/>
  <c r="G5894" i="14"/>
  <c r="J5887" i="1"/>
  <c r="I5862" i="14" s="1"/>
  <c r="G5862" i="14"/>
  <c r="J5855" i="1"/>
  <c r="I5830" i="14" s="1"/>
  <c r="G5830" i="14"/>
  <c r="J5823" i="1"/>
  <c r="I5798" i="14" s="1"/>
  <c r="G5798" i="14"/>
  <c r="J5791" i="1"/>
  <c r="I5766" i="14" s="1"/>
  <c r="G5766" i="14"/>
  <c r="J5759" i="1"/>
  <c r="I5734" i="14" s="1"/>
  <c r="G5734" i="14"/>
  <c r="J5727" i="1"/>
  <c r="I5702" i="14" s="1"/>
  <c r="G5702" i="14"/>
  <c r="J5695" i="1"/>
  <c r="I5670" i="14" s="1"/>
  <c r="G5670" i="14"/>
  <c r="J5663" i="1"/>
  <c r="I5638" i="14" s="1"/>
  <c r="G5638" i="14"/>
  <c r="J5631" i="1"/>
  <c r="I5606" i="14" s="1"/>
  <c r="G5606" i="14"/>
  <c r="J5599" i="1"/>
  <c r="I5574" i="14" s="1"/>
  <c r="G5574" i="14"/>
  <c r="J5567" i="1"/>
  <c r="I5542" i="14" s="1"/>
  <c r="G5542" i="14"/>
  <c r="J5535" i="1"/>
  <c r="I5510" i="14" s="1"/>
  <c r="G5510" i="14"/>
  <c r="J5503" i="1"/>
  <c r="I5478" i="14" s="1"/>
  <c r="G5478" i="14"/>
  <c r="J5471" i="1"/>
  <c r="I5446" i="14" s="1"/>
  <c r="G5446" i="14"/>
  <c r="J5439" i="1"/>
  <c r="I5414" i="14" s="1"/>
  <c r="G5414" i="14"/>
  <c r="J5407" i="1"/>
  <c r="I5382" i="14" s="1"/>
  <c r="G5382" i="14"/>
  <c r="J5375" i="1"/>
  <c r="I5350" i="14" s="1"/>
  <c r="G5350" i="14"/>
  <c r="J5343" i="1"/>
  <c r="I5318" i="14" s="1"/>
  <c r="G5318" i="14"/>
  <c r="J5311" i="1"/>
  <c r="I5286" i="14" s="1"/>
  <c r="G5286" i="14"/>
  <c r="J5279" i="1"/>
  <c r="I5254" i="14" s="1"/>
  <c r="G5254" i="14"/>
  <c r="J5247" i="1"/>
  <c r="I5222" i="14" s="1"/>
  <c r="G5222" i="14"/>
  <c r="J5215" i="1"/>
  <c r="I5190" i="14" s="1"/>
  <c r="G5190" i="14"/>
  <c r="J5183" i="1"/>
  <c r="I5158" i="14" s="1"/>
  <c r="G5158" i="14"/>
  <c r="J5135" i="1"/>
  <c r="I5110" i="14" s="1"/>
  <c r="G5110" i="14"/>
  <c r="J5055" i="1"/>
  <c r="I5030" i="14" s="1"/>
  <c r="G5030" i="14"/>
  <c r="J5023" i="1"/>
  <c r="I4998" i="14" s="1"/>
  <c r="G4998" i="14"/>
  <c r="J4991" i="1"/>
  <c r="I4966" i="14" s="1"/>
  <c r="G4966" i="14"/>
  <c r="J4959" i="1"/>
  <c r="I4934" i="14" s="1"/>
  <c r="G4934" i="14"/>
  <c r="J4927" i="1"/>
  <c r="I4902" i="14" s="1"/>
  <c r="G4902" i="14"/>
  <c r="J4895" i="1"/>
  <c r="I4870" i="14" s="1"/>
  <c r="G4870" i="14"/>
  <c r="J4879" i="1"/>
  <c r="I4854" i="14" s="1"/>
  <c r="G4854" i="14"/>
  <c r="J4847" i="1"/>
  <c r="I4822" i="14" s="1"/>
  <c r="G4822" i="14"/>
  <c r="J4831" i="1"/>
  <c r="I4806" i="14" s="1"/>
  <c r="G4806" i="14"/>
  <c r="J4799" i="1"/>
  <c r="I4774" i="14" s="1"/>
  <c r="G4774" i="14"/>
  <c r="J4767" i="1"/>
  <c r="I4742" i="14" s="1"/>
  <c r="G4742" i="14"/>
  <c r="J4735" i="1"/>
  <c r="I4710" i="14" s="1"/>
  <c r="G4710" i="14"/>
  <c r="J4703" i="1"/>
  <c r="I4678" i="14" s="1"/>
  <c r="G4678" i="14"/>
  <c r="J4671" i="1"/>
  <c r="I4646" i="14" s="1"/>
  <c r="G4646" i="14"/>
  <c r="J4639" i="1"/>
  <c r="I4614" i="14" s="1"/>
  <c r="G4614" i="14"/>
  <c r="J4607" i="1"/>
  <c r="I4582" i="14" s="1"/>
  <c r="G4582" i="14"/>
  <c r="J4575" i="1"/>
  <c r="I4550" i="14" s="1"/>
  <c r="G4550" i="14"/>
  <c r="J4543" i="1"/>
  <c r="I4518" i="14" s="1"/>
  <c r="G4518" i="14"/>
  <c r="J4511" i="1"/>
  <c r="I4486" i="14" s="1"/>
  <c r="G4486" i="14"/>
  <c r="J4479" i="1"/>
  <c r="I4454" i="14" s="1"/>
  <c r="G4454" i="14"/>
  <c r="J4447" i="1"/>
  <c r="I4422" i="14" s="1"/>
  <c r="G4422" i="14"/>
  <c r="J4415" i="1"/>
  <c r="I4390" i="14" s="1"/>
  <c r="G4390" i="14"/>
  <c r="J4383" i="1"/>
  <c r="I4358" i="14" s="1"/>
  <c r="G4358" i="14"/>
  <c r="J4351" i="1"/>
  <c r="I4326" i="14" s="1"/>
  <c r="G4326" i="14"/>
  <c r="J4319" i="1"/>
  <c r="I4294" i="14" s="1"/>
  <c r="G4294" i="14"/>
  <c r="J4287" i="1"/>
  <c r="I4262" i="14" s="1"/>
  <c r="G4262" i="14"/>
  <c r="J4255" i="1"/>
  <c r="I4230" i="14" s="1"/>
  <c r="G4230" i="14"/>
  <c r="J4223" i="1"/>
  <c r="I4198" i="14" s="1"/>
  <c r="G4198" i="14"/>
  <c r="J4191" i="1"/>
  <c r="I4166" i="14" s="1"/>
  <c r="G4166" i="14"/>
  <c r="J4159" i="1"/>
  <c r="I4134" i="14" s="1"/>
  <c r="G4134" i="14"/>
  <c r="J4127" i="1"/>
  <c r="I4102" i="14" s="1"/>
  <c r="G4102" i="14"/>
  <c r="J4095" i="1"/>
  <c r="I4070" i="14" s="1"/>
  <c r="G4070" i="14"/>
  <c r="J4063" i="1"/>
  <c r="I4038" i="14" s="1"/>
  <c r="G4038" i="14"/>
  <c r="J4031" i="1"/>
  <c r="I4006" i="14" s="1"/>
  <c r="G4006" i="14"/>
  <c r="J3999" i="1"/>
  <c r="I3974" i="14" s="1"/>
  <c r="G3974" i="14"/>
  <c r="J3967" i="1"/>
  <c r="I3942" i="14" s="1"/>
  <c r="G3942" i="14"/>
  <c r="J3935" i="1"/>
  <c r="I3910" i="14" s="1"/>
  <c r="G3910" i="14"/>
  <c r="J3887" i="1"/>
  <c r="I3862" i="14" s="1"/>
  <c r="G3862" i="14"/>
  <c r="J3855" i="1"/>
  <c r="I3830" i="14" s="1"/>
  <c r="G3830" i="14"/>
  <c r="J3823" i="1"/>
  <c r="I3798" i="14" s="1"/>
  <c r="G3798" i="14"/>
  <c r="J3791" i="1"/>
  <c r="I3766" i="14" s="1"/>
  <c r="G3766" i="14"/>
  <c r="J3759" i="1"/>
  <c r="I3734" i="14" s="1"/>
  <c r="G3734" i="14"/>
  <c r="J3727" i="1"/>
  <c r="I3702" i="14" s="1"/>
  <c r="G3702" i="14"/>
  <c r="J3695" i="1"/>
  <c r="I3670" i="14" s="1"/>
  <c r="G3670" i="14"/>
  <c r="J3663" i="1"/>
  <c r="I3638" i="14" s="1"/>
  <c r="G3638" i="14"/>
  <c r="J3631" i="1"/>
  <c r="I3606" i="14" s="1"/>
  <c r="G3606" i="14"/>
  <c r="J3599" i="1"/>
  <c r="I3574" i="14" s="1"/>
  <c r="G3574" i="14"/>
  <c r="J3567" i="1"/>
  <c r="I3542" i="14" s="1"/>
  <c r="G3542" i="14"/>
  <c r="J3535" i="1"/>
  <c r="I3510" i="14" s="1"/>
  <c r="G3510" i="14"/>
  <c r="J3503" i="1"/>
  <c r="I3478" i="14" s="1"/>
  <c r="G3478" i="14"/>
  <c r="J3471" i="1"/>
  <c r="I3446" i="14" s="1"/>
  <c r="G3446" i="14"/>
  <c r="J3439" i="1"/>
  <c r="I3414" i="14" s="1"/>
  <c r="G3414" i="14"/>
  <c r="J3407" i="1"/>
  <c r="I3382" i="14" s="1"/>
  <c r="G3382" i="14"/>
  <c r="J3375" i="1"/>
  <c r="I3350" i="14" s="1"/>
  <c r="G3350" i="14"/>
  <c r="J3343" i="1"/>
  <c r="I3318" i="14" s="1"/>
  <c r="G3318" i="14"/>
  <c r="J3311" i="1"/>
  <c r="I3286" i="14" s="1"/>
  <c r="G3286" i="14"/>
  <c r="J3279" i="1"/>
  <c r="I3254" i="14" s="1"/>
  <c r="G3254" i="14"/>
  <c r="J3247" i="1"/>
  <c r="I3222" i="14" s="1"/>
  <c r="G3222" i="14"/>
  <c r="J3215" i="1"/>
  <c r="I3190" i="14" s="1"/>
  <c r="G3190" i="14"/>
  <c r="J3183" i="1"/>
  <c r="I3158" i="14" s="1"/>
  <c r="G3158" i="14"/>
  <c r="J3151" i="1"/>
  <c r="I3126" i="14" s="1"/>
  <c r="G3126" i="14"/>
  <c r="J3119" i="1"/>
  <c r="I3094" i="14" s="1"/>
  <c r="G3094" i="14"/>
  <c r="J3087" i="1"/>
  <c r="I3062" i="14" s="1"/>
  <c r="G3062" i="14"/>
  <c r="J3055" i="1"/>
  <c r="I3030" i="14" s="1"/>
  <c r="G3030" i="14"/>
  <c r="J3023" i="1"/>
  <c r="I2998" i="14" s="1"/>
  <c r="G2998" i="14"/>
  <c r="J2975" i="1"/>
  <c r="I2950" i="14" s="1"/>
  <c r="G2950" i="14"/>
  <c r="J2943" i="1"/>
  <c r="I2918" i="14" s="1"/>
  <c r="G2918" i="14"/>
  <c r="J2911" i="1"/>
  <c r="I2886" i="14" s="1"/>
  <c r="G2886" i="14"/>
  <c r="J2879" i="1"/>
  <c r="I2854" i="14" s="1"/>
  <c r="G2854" i="14"/>
  <c r="J2847" i="1"/>
  <c r="I2822" i="14" s="1"/>
  <c r="G2822" i="14"/>
  <c r="J2815" i="1"/>
  <c r="I2790" i="14" s="1"/>
  <c r="G2790" i="14"/>
  <c r="J2783" i="1"/>
  <c r="I2758" i="14" s="1"/>
  <c r="G2758" i="14"/>
  <c r="J2751" i="1"/>
  <c r="I2726" i="14" s="1"/>
  <c r="G2726" i="14"/>
  <c r="J2719" i="1"/>
  <c r="I2694" i="14" s="1"/>
  <c r="G2694" i="14"/>
  <c r="J2687" i="1"/>
  <c r="I2662" i="14" s="1"/>
  <c r="G2662" i="14"/>
  <c r="J2655" i="1"/>
  <c r="I2630" i="14" s="1"/>
  <c r="G2630" i="14"/>
  <c r="J2639" i="1"/>
  <c r="I2614" i="14" s="1"/>
  <c r="G2614" i="14"/>
  <c r="J2607" i="1"/>
  <c r="I2582" i="14" s="1"/>
  <c r="G2582" i="14"/>
  <c r="J2575" i="1"/>
  <c r="I2550" i="14" s="1"/>
  <c r="G2550" i="14"/>
  <c r="J2543" i="1"/>
  <c r="I2518" i="14" s="1"/>
  <c r="G2518" i="14"/>
  <c r="J2511" i="1"/>
  <c r="I2486" i="14" s="1"/>
  <c r="G2486" i="14"/>
  <c r="J2479" i="1"/>
  <c r="I2454" i="14" s="1"/>
  <c r="G2454" i="14"/>
  <c r="J2447" i="1"/>
  <c r="I2422" i="14" s="1"/>
  <c r="G2422" i="14"/>
  <c r="J2415" i="1"/>
  <c r="I2390" i="14" s="1"/>
  <c r="G2390" i="14"/>
  <c r="J2383" i="1"/>
  <c r="I2358" i="14" s="1"/>
  <c r="G2358" i="14"/>
  <c r="J2351" i="1"/>
  <c r="I2326" i="14" s="1"/>
  <c r="G2326" i="14"/>
  <c r="J2319" i="1"/>
  <c r="I2294" i="14" s="1"/>
  <c r="G2294" i="14"/>
  <c r="J2287" i="1"/>
  <c r="I2262" i="14" s="1"/>
  <c r="G2262" i="14"/>
  <c r="J2255" i="1"/>
  <c r="I2230" i="14" s="1"/>
  <c r="G2230" i="14"/>
  <c r="J2223" i="1"/>
  <c r="I2198" i="14" s="1"/>
  <c r="G2198" i="14"/>
  <c r="J2191" i="1"/>
  <c r="I2166" i="14" s="1"/>
  <c r="G2166" i="14"/>
  <c r="J2159" i="1"/>
  <c r="I2134" i="14" s="1"/>
  <c r="G2134" i="14"/>
  <c r="J2127" i="1"/>
  <c r="I2102" i="14" s="1"/>
  <c r="G2102" i="14"/>
  <c r="J2095" i="1"/>
  <c r="I2070" i="14" s="1"/>
  <c r="G2070" i="14"/>
  <c r="J2063" i="1"/>
  <c r="I2038" i="14" s="1"/>
  <c r="G2038" i="14"/>
  <c r="J2031" i="1"/>
  <c r="I2006" i="14" s="1"/>
  <c r="G2006" i="14"/>
  <c r="J1999" i="1"/>
  <c r="I1974" i="14" s="1"/>
  <c r="G1974" i="14"/>
  <c r="J1967" i="1"/>
  <c r="I1942" i="14" s="1"/>
  <c r="G1942" i="14"/>
  <c r="J1935" i="1"/>
  <c r="I1910" i="14" s="1"/>
  <c r="G1910" i="14"/>
  <c r="J1903" i="1"/>
  <c r="I1878" i="14" s="1"/>
  <c r="G1878" i="14"/>
  <c r="J1871" i="1"/>
  <c r="I1846" i="14" s="1"/>
  <c r="G1846" i="14"/>
  <c r="J1839" i="1"/>
  <c r="I1814" i="14" s="1"/>
  <c r="G1814" i="14"/>
  <c r="J1807" i="1"/>
  <c r="I1782" i="14" s="1"/>
  <c r="G1782" i="14"/>
  <c r="J1775" i="1"/>
  <c r="I1750" i="14" s="1"/>
  <c r="G1750" i="14"/>
  <c r="J1743" i="1"/>
  <c r="I1718" i="14" s="1"/>
  <c r="G1718" i="14"/>
  <c r="J1711" i="1"/>
  <c r="I1686" i="14" s="1"/>
  <c r="G1686" i="14"/>
  <c r="J1679" i="1"/>
  <c r="I1654" i="14" s="1"/>
  <c r="G1654" i="14"/>
  <c r="J1647" i="1"/>
  <c r="I1622" i="14" s="1"/>
  <c r="G1622" i="14"/>
  <c r="J1631" i="1"/>
  <c r="I1606" i="14" s="1"/>
  <c r="G1606" i="14"/>
  <c r="J1599" i="1"/>
  <c r="I1574" i="14" s="1"/>
  <c r="G1574" i="14"/>
  <c r="J1567" i="1"/>
  <c r="I1542" i="14" s="1"/>
  <c r="G1542" i="14"/>
  <c r="J1535" i="1"/>
  <c r="I1510" i="14" s="1"/>
  <c r="G1510" i="14"/>
  <c r="J1503" i="1"/>
  <c r="I1478" i="14" s="1"/>
  <c r="G1478" i="14"/>
  <c r="J1471" i="1"/>
  <c r="I1446" i="14" s="1"/>
  <c r="G1446" i="14"/>
  <c r="J1439" i="1"/>
  <c r="I1414" i="14" s="1"/>
  <c r="G1414" i="14"/>
  <c r="J1407" i="1"/>
  <c r="I1382" i="14" s="1"/>
  <c r="G1382" i="14"/>
  <c r="J1375" i="1"/>
  <c r="I1350" i="14" s="1"/>
  <c r="G1350" i="14"/>
  <c r="J1343" i="1"/>
  <c r="I1318" i="14" s="1"/>
  <c r="G1318" i="14"/>
  <c r="J1311" i="1"/>
  <c r="I1286" i="14" s="1"/>
  <c r="G1286" i="14"/>
  <c r="J1279" i="1"/>
  <c r="I1254" i="14" s="1"/>
  <c r="G1254" i="14"/>
  <c r="J1247" i="1"/>
  <c r="I1222" i="14" s="1"/>
  <c r="G1222" i="14"/>
  <c r="J1215" i="1"/>
  <c r="I1190" i="14" s="1"/>
  <c r="G1190" i="14"/>
  <c r="J1183" i="1"/>
  <c r="I1158" i="14" s="1"/>
  <c r="G1158" i="14"/>
  <c r="J1151" i="1"/>
  <c r="I1126" i="14" s="1"/>
  <c r="G1126" i="14"/>
  <c r="J1119" i="1"/>
  <c r="I1094" i="14" s="1"/>
  <c r="G1094" i="14"/>
  <c r="J1087" i="1"/>
  <c r="I1062" i="14" s="1"/>
  <c r="G1062" i="14"/>
  <c r="J1055" i="1"/>
  <c r="I1030" i="14" s="1"/>
  <c r="G1030" i="14"/>
  <c r="J1023" i="1"/>
  <c r="I998" i="14" s="1"/>
  <c r="G998" i="14"/>
  <c r="J1007" i="1"/>
  <c r="I982" i="14" s="1"/>
  <c r="G982" i="14"/>
  <c r="J975" i="1"/>
  <c r="I950" i="14" s="1"/>
  <c r="G950" i="14"/>
  <c r="J943" i="1"/>
  <c r="I918" i="14" s="1"/>
  <c r="G918" i="14"/>
  <c r="J927" i="1"/>
  <c r="I902" i="14" s="1"/>
  <c r="G902" i="14"/>
  <c r="J895" i="1"/>
  <c r="I870" i="14" s="1"/>
  <c r="G870" i="14"/>
  <c r="J863" i="1"/>
  <c r="I838" i="14" s="1"/>
  <c r="G838" i="14"/>
  <c r="J831" i="1"/>
  <c r="I806" i="14" s="1"/>
  <c r="G806" i="14"/>
  <c r="J799" i="1"/>
  <c r="I774" i="14" s="1"/>
  <c r="G774" i="14"/>
  <c r="J767" i="1"/>
  <c r="I742" i="14" s="1"/>
  <c r="G742" i="14"/>
  <c r="J751" i="1"/>
  <c r="I726" i="14" s="1"/>
  <c r="G726" i="14"/>
  <c r="J719" i="1"/>
  <c r="I694" i="14" s="1"/>
  <c r="G694" i="14"/>
  <c r="J703" i="1"/>
  <c r="I678" i="14" s="1"/>
  <c r="G678" i="14"/>
  <c r="J687" i="1"/>
  <c r="I662" i="14" s="1"/>
  <c r="G662" i="14"/>
  <c r="J671" i="1"/>
  <c r="I646" i="14" s="1"/>
  <c r="G646" i="14"/>
  <c r="J655" i="1"/>
  <c r="I630" i="14" s="1"/>
  <c r="G630" i="14"/>
  <c r="J639" i="1"/>
  <c r="I614" i="14" s="1"/>
  <c r="G614" i="14"/>
  <c r="J623" i="1"/>
  <c r="I598" i="14" s="1"/>
  <c r="G598" i="14"/>
  <c r="J607" i="1"/>
  <c r="I582" i="14" s="1"/>
  <c r="G582" i="14"/>
  <c r="J591" i="1"/>
  <c r="I566" i="14" s="1"/>
  <c r="G566" i="14"/>
  <c r="J575" i="1"/>
  <c r="I550" i="14" s="1"/>
  <c r="G550" i="14"/>
  <c r="J559" i="1"/>
  <c r="I534" i="14" s="1"/>
  <c r="G534" i="14"/>
  <c r="J527" i="1"/>
  <c r="I502" i="14" s="1"/>
  <c r="G502" i="14"/>
  <c r="J511" i="1"/>
  <c r="I486" i="14" s="1"/>
  <c r="G486" i="14"/>
  <c r="J495" i="1"/>
  <c r="I470" i="14" s="1"/>
  <c r="G470" i="14"/>
  <c r="J479" i="1"/>
  <c r="I454" i="14" s="1"/>
  <c r="G454" i="14"/>
  <c r="J463" i="1"/>
  <c r="I438" i="14" s="1"/>
  <c r="G438" i="14"/>
  <c r="J447" i="1"/>
  <c r="I422" i="14" s="1"/>
  <c r="G422" i="14"/>
  <c r="J431" i="1"/>
  <c r="I406" i="14" s="1"/>
  <c r="G406" i="14"/>
  <c r="J415" i="1"/>
  <c r="I390" i="14" s="1"/>
  <c r="G390" i="14"/>
  <c r="J399" i="1"/>
  <c r="I374" i="14" s="1"/>
  <c r="G374" i="14"/>
  <c r="J383" i="1"/>
  <c r="I358" i="14" s="1"/>
  <c r="G358" i="14"/>
  <c r="J367" i="1"/>
  <c r="I342" i="14" s="1"/>
  <c r="G342" i="14"/>
  <c r="J351" i="1"/>
  <c r="I326" i="14" s="1"/>
  <c r="G326" i="14"/>
  <c r="J335" i="1"/>
  <c r="I310" i="14" s="1"/>
  <c r="G310" i="14"/>
  <c r="J319" i="1"/>
  <c r="I294" i="14" s="1"/>
  <c r="G294" i="14"/>
  <c r="J303" i="1"/>
  <c r="I278" i="14" s="1"/>
  <c r="G278" i="14"/>
  <c r="J287" i="1"/>
  <c r="I262" i="14" s="1"/>
  <c r="G262" i="14"/>
  <c r="J271" i="1"/>
  <c r="I246" i="14" s="1"/>
  <c r="G246" i="14"/>
  <c r="J255" i="1"/>
  <c r="I230" i="14" s="1"/>
  <c r="G230" i="14"/>
  <c r="J239" i="1"/>
  <c r="I214" i="14" s="1"/>
  <c r="G214" i="14"/>
  <c r="J223" i="1"/>
  <c r="I198" i="14" s="1"/>
  <c r="G198" i="14"/>
  <c r="J207" i="1"/>
  <c r="I182" i="14" s="1"/>
  <c r="G182" i="14"/>
  <c r="J191" i="1"/>
  <c r="I166" i="14" s="1"/>
  <c r="G166" i="14"/>
  <c r="J175" i="1"/>
  <c r="I150" i="14" s="1"/>
  <c r="G150" i="14"/>
  <c r="J159" i="1"/>
  <c r="I134" i="14" s="1"/>
  <c r="G134" i="14"/>
  <c r="J143" i="1"/>
  <c r="I118" i="14" s="1"/>
  <c r="G118" i="14"/>
  <c r="J127" i="1"/>
  <c r="I102" i="14" s="1"/>
  <c r="G102" i="14"/>
  <c r="J111" i="1"/>
  <c r="I86" i="14" s="1"/>
  <c r="G86" i="14"/>
  <c r="J95" i="1"/>
  <c r="I70" i="14" s="1"/>
  <c r="G70" i="14"/>
  <c r="J79" i="1"/>
  <c r="I54" i="14" s="1"/>
  <c r="G54" i="14"/>
  <c r="J63" i="1"/>
  <c r="I38" i="14" s="1"/>
  <c r="G38" i="14"/>
  <c r="J47" i="1"/>
  <c r="I22" i="14" s="1"/>
  <c r="G22" i="14"/>
  <c r="H6530" i="14"/>
  <c r="H4132" i="14"/>
  <c r="J8782" i="1"/>
  <c r="I8757" i="14" s="1"/>
  <c r="G8757" i="14"/>
  <c r="J8750" i="1"/>
  <c r="I8725" i="14" s="1"/>
  <c r="G8725" i="14"/>
  <c r="J8718" i="1"/>
  <c r="I8693" i="14" s="1"/>
  <c r="G8693" i="14"/>
  <c r="J8686" i="1"/>
  <c r="I8661" i="14" s="1"/>
  <c r="G8661" i="14"/>
  <c r="J8654" i="1"/>
  <c r="I8629" i="14" s="1"/>
  <c r="G8629" i="14"/>
  <c r="J8622" i="1"/>
  <c r="I8597" i="14" s="1"/>
  <c r="G8597" i="14"/>
  <c r="J8590" i="1"/>
  <c r="I8565" i="14" s="1"/>
  <c r="G8565" i="14"/>
  <c r="J8558" i="1"/>
  <c r="I8533" i="14" s="1"/>
  <c r="G8533" i="14"/>
  <c r="J8526" i="1"/>
  <c r="I8501" i="14" s="1"/>
  <c r="G8501" i="14"/>
  <c r="J8494" i="1"/>
  <c r="I8469" i="14" s="1"/>
  <c r="G8469" i="14"/>
  <c r="J8462" i="1"/>
  <c r="I8437" i="14" s="1"/>
  <c r="G8437" i="14"/>
  <c r="J8430" i="1"/>
  <c r="I8405" i="14" s="1"/>
  <c r="G8405" i="14"/>
  <c r="J8398" i="1"/>
  <c r="I8373" i="14" s="1"/>
  <c r="G8373" i="14"/>
  <c r="J8350" i="1"/>
  <c r="I8325" i="14" s="1"/>
  <c r="G8325" i="14"/>
  <c r="J8286" i="1"/>
  <c r="I8261" i="14" s="1"/>
  <c r="G8261" i="14"/>
  <c r="J7998" i="1"/>
  <c r="I7973" i="14" s="1"/>
  <c r="G7973" i="14"/>
  <c r="J7918" i="1"/>
  <c r="I7893" i="14" s="1"/>
  <c r="G7893" i="14"/>
  <c r="J7886" i="1"/>
  <c r="I7861" i="14" s="1"/>
  <c r="G7861" i="14"/>
  <c r="J7854" i="1"/>
  <c r="I7829" i="14" s="1"/>
  <c r="G7829" i="14"/>
  <c r="J7838" i="1"/>
  <c r="I7813" i="14" s="1"/>
  <c r="G7813" i="14"/>
  <c r="J7806" i="1"/>
  <c r="I7781" i="14" s="1"/>
  <c r="G7781" i="14"/>
  <c r="J7774" i="1"/>
  <c r="I7749" i="14" s="1"/>
  <c r="G7749" i="14"/>
  <c r="J7742" i="1"/>
  <c r="I7717" i="14" s="1"/>
  <c r="G7717" i="14"/>
  <c r="J7710" i="1"/>
  <c r="I7685" i="14" s="1"/>
  <c r="G7685" i="14"/>
  <c r="J7678" i="1"/>
  <c r="I7653" i="14" s="1"/>
  <c r="G7653" i="14"/>
  <c r="J7646" i="1"/>
  <c r="I7621" i="14" s="1"/>
  <c r="G7621" i="14"/>
  <c r="J7614" i="1"/>
  <c r="I7589" i="14" s="1"/>
  <c r="G7589" i="14"/>
  <c r="J7582" i="1"/>
  <c r="I7557" i="14" s="1"/>
  <c r="G7557" i="14"/>
  <c r="J7550" i="1"/>
  <c r="I7525" i="14" s="1"/>
  <c r="G7525" i="14"/>
  <c r="J7518" i="1"/>
  <c r="I7493" i="14" s="1"/>
  <c r="G7493" i="14"/>
  <c r="J7486" i="1"/>
  <c r="I7461" i="14" s="1"/>
  <c r="G7461" i="14"/>
  <c r="J7454" i="1"/>
  <c r="I7429" i="14" s="1"/>
  <c r="G7429" i="14"/>
  <c r="J7422" i="1"/>
  <c r="I7397" i="14" s="1"/>
  <c r="G7397" i="14"/>
  <c r="J7390" i="1"/>
  <c r="I7365" i="14" s="1"/>
  <c r="G7365" i="14"/>
  <c r="J7358" i="1"/>
  <c r="I7333" i="14" s="1"/>
  <c r="G7333" i="14"/>
  <c r="J7326" i="1"/>
  <c r="I7301" i="14" s="1"/>
  <c r="G7301" i="14"/>
  <c r="J7294" i="1"/>
  <c r="I7269" i="14" s="1"/>
  <c r="G7269" i="14"/>
  <c r="J7262" i="1"/>
  <c r="I7237" i="14" s="1"/>
  <c r="G7237" i="14"/>
  <c r="J7230" i="1"/>
  <c r="I7205" i="14" s="1"/>
  <c r="G7205" i="14"/>
  <c r="J7198" i="1"/>
  <c r="I7173" i="14" s="1"/>
  <c r="G7173" i="14"/>
  <c r="J7166" i="1"/>
  <c r="I7141" i="14" s="1"/>
  <c r="G7141" i="14"/>
  <c r="J7134" i="1"/>
  <c r="I7109" i="14" s="1"/>
  <c r="G7109" i="14"/>
  <c r="J7102" i="1"/>
  <c r="I7077" i="14" s="1"/>
  <c r="G7077" i="14"/>
  <c r="J7070" i="1"/>
  <c r="I7045" i="14" s="1"/>
  <c r="G7045" i="14"/>
  <c r="J7038" i="1"/>
  <c r="I7013" i="14" s="1"/>
  <c r="G7013" i="14"/>
  <c r="J7006" i="1"/>
  <c r="I6981" i="14" s="1"/>
  <c r="G6981" i="14"/>
  <c r="J6974" i="1"/>
  <c r="I6949" i="14" s="1"/>
  <c r="G6949" i="14"/>
  <c r="J6942" i="1"/>
  <c r="I6917" i="14" s="1"/>
  <c r="G6917" i="14"/>
  <c r="J6910" i="1"/>
  <c r="I6885" i="14" s="1"/>
  <c r="G6885" i="14"/>
  <c r="J6878" i="1"/>
  <c r="I6853" i="14" s="1"/>
  <c r="G6853" i="14"/>
  <c r="J6846" i="1"/>
  <c r="I6821" i="14" s="1"/>
  <c r="G6821" i="14"/>
  <c r="J6814" i="1"/>
  <c r="I6789" i="14" s="1"/>
  <c r="G6789" i="14"/>
  <c r="J6782" i="1"/>
  <c r="I6757" i="14" s="1"/>
  <c r="G6757" i="14"/>
  <c r="J6750" i="1"/>
  <c r="I6725" i="14" s="1"/>
  <c r="G6725" i="14"/>
  <c r="J6718" i="1"/>
  <c r="I6693" i="14" s="1"/>
  <c r="G6693" i="14"/>
  <c r="J6686" i="1"/>
  <c r="I6661" i="14" s="1"/>
  <c r="G6661" i="14"/>
  <c r="J6654" i="1"/>
  <c r="I6629" i="14" s="1"/>
  <c r="G6629" i="14"/>
  <c r="J6622" i="1"/>
  <c r="I6597" i="14" s="1"/>
  <c r="G6597" i="14"/>
  <c r="J6590" i="1"/>
  <c r="I6565" i="14" s="1"/>
  <c r="G6565" i="14"/>
  <c r="J6558" i="1"/>
  <c r="I6533" i="14" s="1"/>
  <c r="G6533" i="14"/>
  <c r="J6526" i="1"/>
  <c r="I6501" i="14" s="1"/>
  <c r="G6501" i="14"/>
  <c r="J6494" i="1"/>
  <c r="I6469" i="14" s="1"/>
  <c r="G6469" i="14"/>
  <c r="J6462" i="1"/>
  <c r="I6437" i="14" s="1"/>
  <c r="G6437" i="14"/>
  <c r="J6430" i="1"/>
  <c r="I6405" i="14" s="1"/>
  <c r="G6405" i="14"/>
  <c r="J6382" i="1"/>
  <c r="I6357" i="14" s="1"/>
  <c r="G6357" i="14"/>
  <c r="J6350" i="1"/>
  <c r="I6325" i="14" s="1"/>
  <c r="G6325" i="14"/>
  <c r="J6318" i="1"/>
  <c r="I6293" i="14" s="1"/>
  <c r="G6293" i="14"/>
  <c r="J6286" i="1"/>
  <c r="I6261" i="14" s="1"/>
  <c r="G6261" i="14"/>
  <c r="J6254" i="1"/>
  <c r="I6229" i="14" s="1"/>
  <c r="G6229" i="14"/>
  <c r="J6222" i="1"/>
  <c r="I6197" i="14" s="1"/>
  <c r="G6197" i="14"/>
  <c r="J6190" i="1"/>
  <c r="I6165" i="14" s="1"/>
  <c r="G6165" i="14"/>
  <c r="J6158" i="1"/>
  <c r="I6133" i="14" s="1"/>
  <c r="G6133" i="14"/>
  <c r="J6126" i="1"/>
  <c r="I6101" i="14" s="1"/>
  <c r="G6101" i="14"/>
  <c r="J6094" i="1"/>
  <c r="I6069" i="14" s="1"/>
  <c r="G6069" i="14"/>
  <c r="J6062" i="1"/>
  <c r="I6037" i="14" s="1"/>
  <c r="G6037" i="14"/>
  <c r="J6030" i="1"/>
  <c r="I6005" i="14" s="1"/>
  <c r="G6005" i="14"/>
  <c r="J5998" i="1"/>
  <c r="I5973" i="14" s="1"/>
  <c r="G5973" i="14"/>
  <c r="J5982" i="1"/>
  <c r="I5957" i="14" s="1"/>
  <c r="G5957" i="14"/>
  <c r="J5950" i="1"/>
  <c r="I5925" i="14" s="1"/>
  <c r="G5925" i="14"/>
  <c r="J5918" i="1"/>
  <c r="I5893" i="14" s="1"/>
  <c r="G5893" i="14"/>
  <c r="J5886" i="1"/>
  <c r="I5861" i="14" s="1"/>
  <c r="G5861" i="14"/>
  <c r="J5854" i="1"/>
  <c r="I5829" i="14" s="1"/>
  <c r="G5829" i="14"/>
  <c r="J5822" i="1"/>
  <c r="I5797" i="14" s="1"/>
  <c r="G5797" i="14"/>
  <c r="J5790" i="1"/>
  <c r="I5765" i="14" s="1"/>
  <c r="G5765" i="14"/>
  <c r="J5758" i="1"/>
  <c r="I5733" i="14" s="1"/>
  <c r="G5733" i="14"/>
  <c r="J5726" i="1"/>
  <c r="I5701" i="14" s="1"/>
  <c r="G5701" i="14"/>
  <c r="J5694" i="1"/>
  <c r="I5669" i="14" s="1"/>
  <c r="G5669" i="14"/>
  <c r="J5662" i="1"/>
  <c r="I5637" i="14" s="1"/>
  <c r="G5637" i="14"/>
  <c r="J5630" i="1"/>
  <c r="I5605" i="14" s="1"/>
  <c r="G5605" i="14"/>
  <c r="J5598" i="1"/>
  <c r="I5573" i="14" s="1"/>
  <c r="G5573" i="14"/>
  <c r="J5566" i="1"/>
  <c r="I5541" i="14" s="1"/>
  <c r="G5541" i="14"/>
  <c r="J5534" i="1"/>
  <c r="I5509" i="14" s="1"/>
  <c r="G5509" i="14"/>
  <c r="J5502" i="1"/>
  <c r="I5477" i="14" s="1"/>
  <c r="G5477" i="14"/>
  <c r="J5470" i="1"/>
  <c r="I5445" i="14" s="1"/>
  <c r="G5445" i="14"/>
  <c r="J5438" i="1"/>
  <c r="I5413" i="14" s="1"/>
  <c r="G5413" i="14"/>
  <c r="J5406" i="1"/>
  <c r="I5381" i="14" s="1"/>
  <c r="G5381" i="14"/>
  <c r="J5374" i="1"/>
  <c r="I5349" i="14" s="1"/>
  <c r="G5349" i="14"/>
  <c r="J5342" i="1"/>
  <c r="I5317" i="14" s="1"/>
  <c r="G5317" i="14"/>
  <c r="J5310" i="1"/>
  <c r="I5285" i="14" s="1"/>
  <c r="G5285" i="14"/>
  <c r="J5262" i="1"/>
  <c r="I5237" i="14" s="1"/>
  <c r="G5237" i="14"/>
  <c r="J5230" i="1"/>
  <c r="I5205" i="14" s="1"/>
  <c r="G5205" i="14"/>
  <c r="J5198" i="1"/>
  <c r="I5173" i="14" s="1"/>
  <c r="G5173" i="14"/>
  <c r="J5166" i="1"/>
  <c r="I5141" i="14" s="1"/>
  <c r="G5141" i="14"/>
  <c r="J5134" i="1"/>
  <c r="I5109" i="14" s="1"/>
  <c r="G5109" i="14"/>
  <c r="J5102" i="1"/>
  <c r="I5077" i="14" s="1"/>
  <c r="G5077" i="14"/>
  <c r="J5070" i="1"/>
  <c r="I5045" i="14" s="1"/>
  <c r="G5045" i="14"/>
  <c r="J5038" i="1"/>
  <c r="I5013" i="14" s="1"/>
  <c r="G5013" i="14"/>
  <c r="J5006" i="1"/>
  <c r="I4981" i="14" s="1"/>
  <c r="G4981" i="14"/>
  <c r="J4974" i="1"/>
  <c r="I4949" i="14" s="1"/>
  <c r="G4949" i="14"/>
  <c r="J4942" i="1"/>
  <c r="I4917" i="14" s="1"/>
  <c r="G4917" i="14"/>
  <c r="J4910" i="1"/>
  <c r="I4885" i="14" s="1"/>
  <c r="G4885" i="14"/>
  <c r="J4878" i="1"/>
  <c r="I4853" i="14" s="1"/>
  <c r="G4853" i="14"/>
  <c r="J4846" i="1"/>
  <c r="I4821" i="14" s="1"/>
  <c r="G4821" i="14"/>
  <c r="J4814" i="1"/>
  <c r="I4789" i="14" s="1"/>
  <c r="G4789" i="14"/>
  <c r="J4782" i="1"/>
  <c r="I4757" i="14" s="1"/>
  <c r="G4757" i="14"/>
  <c r="J4750" i="1"/>
  <c r="I4725" i="14" s="1"/>
  <c r="G4725" i="14"/>
  <c r="J4718" i="1"/>
  <c r="I4693" i="14" s="1"/>
  <c r="G4693" i="14"/>
  <c r="J4686" i="1"/>
  <c r="I4661" i="14" s="1"/>
  <c r="G4661" i="14"/>
  <c r="J4654" i="1"/>
  <c r="I4629" i="14" s="1"/>
  <c r="G4629" i="14"/>
  <c r="J4622" i="1"/>
  <c r="I4597" i="14" s="1"/>
  <c r="G4597" i="14"/>
  <c r="J4590" i="1"/>
  <c r="I4565" i="14" s="1"/>
  <c r="G4565" i="14"/>
  <c r="J4558" i="1"/>
  <c r="I4533" i="14" s="1"/>
  <c r="G4533" i="14"/>
  <c r="J4526" i="1"/>
  <c r="I4501" i="14" s="1"/>
  <c r="G4501" i="14"/>
  <c r="J4494" i="1"/>
  <c r="I4469" i="14" s="1"/>
  <c r="G4469" i="14"/>
  <c r="J4462" i="1"/>
  <c r="I4437" i="14" s="1"/>
  <c r="G4437" i="14"/>
  <c r="J4414" i="1"/>
  <c r="I4389" i="14" s="1"/>
  <c r="G4389" i="14"/>
  <c r="J4382" i="1"/>
  <c r="I4357" i="14" s="1"/>
  <c r="G4357" i="14"/>
  <c r="J4350" i="1"/>
  <c r="I4325" i="14" s="1"/>
  <c r="G4325" i="14"/>
  <c r="J4318" i="1"/>
  <c r="I4293" i="14" s="1"/>
  <c r="G4293" i="14"/>
  <c r="J4286" i="1"/>
  <c r="I4261" i="14" s="1"/>
  <c r="G4261" i="14"/>
  <c r="J4254" i="1"/>
  <c r="I4229" i="14" s="1"/>
  <c r="G4229" i="14"/>
  <c r="J4222" i="1"/>
  <c r="I4197" i="14" s="1"/>
  <c r="G4197" i="14"/>
  <c r="J4190" i="1"/>
  <c r="I4165" i="14" s="1"/>
  <c r="G4165" i="14"/>
  <c r="J4158" i="1"/>
  <c r="I4133" i="14" s="1"/>
  <c r="G4133" i="14"/>
  <c r="J4126" i="1"/>
  <c r="I4101" i="14" s="1"/>
  <c r="G4101" i="14"/>
  <c r="J4094" i="1"/>
  <c r="I4069" i="14" s="1"/>
  <c r="G4069" i="14"/>
  <c r="J4062" i="1"/>
  <c r="I4037" i="14" s="1"/>
  <c r="G4037" i="14"/>
  <c r="J4030" i="1"/>
  <c r="I4005" i="14" s="1"/>
  <c r="G4005" i="14"/>
  <c r="J3998" i="1"/>
  <c r="I3973" i="14" s="1"/>
  <c r="G3973" i="14"/>
  <c r="J3966" i="1"/>
  <c r="I3941" i="14" s="1"/>
  <c r="G3941" i="14"/>
  <c r="J3934" i="1"/>
  <c r="I3909" i="14" s="1"/>
  <c r="G3909" i="14"/>
  <c r="J3902" i="1"/>
  <c r="I3877" i="14" s="1"/>
  <c r="G3877" i="14"/>
  <c r="J3870" i="1"/>
  <c r="I3845" i="14" s="1"/>
  <c r="G3845" i="14"/>
  <c r="J3838" i="1"/>
  <c r="I3813" i="14" s="1"/>
  <c r="G3813" i="14"/>
  <c r="J3806" i="1"/>
  <c r="I3781" i="14" s="1"/>
  <c r="G3781" i="14"/>
  <c r="J3774" i="1"/>
  <c r="I3749" i="14" s="1"/>
  <c r="G3749" i="14"/>
  <c r="J3742" i="1"/>
  <c r="I3717" i="14" s="1"/>
  <c r="G3717" i="14"/>
  <c r="J3710" i="1"/>
  <c r="I3685" i="14" s="1"/>
  <c r="G3685" i="14"/>
  <c r="J3678" i="1"/>
  <c r="I3653" i="14" s="1"/>
  <c r="G3653" i="14"/>
  <c r="J3646" i="1"/>
  <c r="I3621" i="14" s="1"/>
  <c r="G3621" i="14"/>
  <c r="J3614" i="1"/>
  <c r="I3589" i="14" s="1"/>
  <c r="G3589" i="14"/>
  <c r="J3582" i="1"/>
  <c r="I3557" i="14" s="1"/>
  <c r="G3557" i="14"/>
  <c r="J3550" i="1"/>
  <c r="I3525" i="14" s="1"/>
  <c r="G3525" i="14"/>
  <c r="J3518" i="1"/>
  <c r="I3493" i="14" s="1"/>
  <c r="G3493" i="14"/>
  <c r="J3486" i="1"/>
  <c r="I3461" i="14" s="1"/>
  <c r="G3461" i="14"/>
  <c r="J3454" i="1"/>
  <c r="I3429" i="14" s="1"/>
  <c r="G3429" i="14"/>
  <c r="J3422" i="1"/>
  <c r="I3397" i="14" s="1"/>
  <c r="G3397" i="14"/>
  <c r="J3390" i="1"/>
  <c r="I3365" i="14" s="1"/>
  <c r="G3365" i="14"/>
  <c r="J3358" i="1"/>
  <c r="I3333" i="14" s="1"/>
  <c r="G3333" i="14"/>
  <c r="J3326" i="1"/>
  <c r="I3301" i="14" s="1"/>
  <c r="G3301" i="14"/>
  <c r="J3294" i="1"/>
  <c r="I3269" i="14" s="1"/>
  <c r="G3269" i="14"/>
  <c r="J3262" i="1"/>
  <c r="I3237" i="14" s="1"/>
  <c r="G3237" i="14"/>
  <c r="J3230" i="1"/>
  <c r="I3205" i="14" s="1"/>
  <c r="G3205" i="14"/>
  <c r="J3198" i="1"/>
  <c r="I3173" i="14" s="1"/>
  <c r="G3173" i="14"/>
  <c r="J3166" i="1"/>
  <c r="I3141" i="14" s="1"/>
  <c r="G3141" i="14"/>
  <c r="J3134" i="1"/>
  <c r="I3109" i="14" s="1"/>
  <c r="G3109" i="14"/>
  <c r="J3102" i="1"/>
  <c r="I3077" i="14" s="1"/>
  <c r="G3077" i="14"/>
  <c r="J3070" i="1"/>
  <c r="I3045" i="14" s="1"/>
  <c r="G3045" i="14"/>
  <c r="J3038" i="1"/>
  <c r="I3013" i="14" s="1"/>
  <c r="G3013" i="14"/>
  <c r="J3006" i="1"/>
  <c r="I2981" i="14" s="1"/>
  <c r="G2981" i="14"/>
  <c r="J2974" i="1"/>
  <c r="I2949" i="14" s="1"/>
  <c r="G2949" i="14"/>
  <c r="J2942" i="1"/>
  <c r="I2917" i="14" s="1"/>
  <c r="G2917" i="14"/>
  <c r="J2910" i="1"/>
  <c r="I2885" i="14" s="1"/>
  <c r="G2885" i="14"/>
  <c r="J2878" i="1"/>
  <c r="I2853" i="14" s="1"/>
  <c r="G2853" i="14"/>
  <c r="J2830" i="1"/>
  <c r="I2805" i="14" s="1"/>
  <c r="G2805" i="14"/>
  <c r="J2798" i="1"/>
  <c r="I2773" i="14" s="1"/>
  <c r="G2773" i="14"/>
  <c r="J2766" i="1"/>
  <c r="I2741" i="14" s="1"/>
  <c r="G2741" i="14"/>
  <c r="J2734" i="1"/>
  <c r="I2709" i="14" s="1"/>
  <c r="G2709" i="14"/>
  <c r="J2702" i="1"/>
  <c r="I2677" i="14" s="1"/>
  <c r="G2677" i="14"/>
  <c r="J2670" i="1"/>
  <c r="I2645" i="14" s="1"/>
  <c r="G2645" i="14"/>
  <c r="J2638" i="1"/>
  <c r="I2613" i="14" s="1"/>
  <c r="G2613" i="14"/>
  <c r="J2606" i="1"/>
  <c r="I2581" i="14" s="1"/>
  <c r="G2581" i="14"/>
  <c r="J2574" i="1"/>
  <c r="I2549" i="14" s="1"/>
  <c r="G2549" i="14"/>
  <c r="J2542" i="1"/>
  <c r="I2517" i="14" s="1"/>
  <c r="G2517" i="14"/>
  <c r="J2510" i="1"/>
  <c r="I2485" i="14" s="1"/>
  <c r="G2485" i="14"/>
  <c r="J2494" i="1"/>
  <c r="I2469" i="14" s="1"/>
  <c r="G2469" i="14"/>
  <c r="J2270" i="1"/>
  <c r="I2245" i="14" s="1"/>
  <c r="G2245" i="14"/>
  <c r="J2238" i="1"/>
  <c r="I2213" i="14" s="1"/>
  <c r="G2213" i="14"/>
  <c r="J2206" i="1"/>
  <c r="I2181" i="14" s="1"/>
  <c r="G2181" i="14"/>
  <c r="J2174" i="1"/>
  <c r="I2149" i="14" s="1"/>
  <c r="G2149" i="14"/>
  <c r="J2142" i="1"/>
  <c r="I2117" i="14" s="1"/>
  <c r="G2117" i="14"/>
  <c r="J2110" i="1"/>
  <c r="I2085" i="14" s="1"/>
  <c r="G2085" i="14"/>
  <c r="J2078" i="1"/>
  <c r="I2053" i="14" s="1"/>
  <c r="G2053" i="14"/>
  <c r="J2046" i="1"/>
  <c r="I2021" i="14" s="1"/>
  <c r="G2021" i="14"/>
  <c r="J2014" i="1"/>
  <c r="I1989" i="14" s="1"/>
  <c r="G1989" i="14"/>
  <c r="J1982" i="1"/>
  <c r="I1957" i="14" s="1"/>
  <c r="G1957" i="14"/>
  <c r="J1950" i="1"/>
  <c r="I1925" i="14" s="1"/>
  <c r="G1925" i="14"/>
  <c r="J1918" i="1"/>
  <c r="I1893" i="14" s="1"/>
  <c r="G1893" i="14"/>
  <c r="J1886" i="1"/>
  <c r="I1861" i="14" s="1"/>
  <c r="G1861" i="14"/>
  <c r="J1854" i="1"/>
  <c r="I1829" i="14" s="1"/>
  <c r="G1829" i="14"/>
  <c r="J1822" i="1"/>
  <c r="I1797" i="14" s="1"/>
  <c r="G1797" i="14"/>
  <c r="J1790" i="1"/>
  <c r="I1765" i="14" s="1"/>
  <c r="G1765" i="14"/>
  <c r="J1758" i="1"/>
  <c r="I1733" i="14" s="1"/>
  <c r="G1733" i="14"/>
  <c r="J1726" i="1"/>
  <c r="I1701" i="14" s="1"/>
  <c r="G1701" i="14"/>
  <c r="J1694" i="1"/>
  <c r="I1669" i="14" s="1"/>
  <c r="G1669" i="14"/>
  <c r="J1662" i="1"/>
  <c r="I1637" i="14" s="1"/>
  <c r="G1637" i="14"/>
  <c r="J1630" i="1"/>
  <c r="I1605" i="14" s="1"/>
  <c r="G1605" i="14"/>
  <c r="J1598" i="1"/>
  <c r="I1573" i="14" s="1"/>
  <c r="G1573" i="14"/>
  <c r="J1566" i="1"/>
  <c r="I1541" i="14" s="1"/>
  <c r="G1541" i="14"/>
  <c r="J1534" i="1"/>
  <c r="I1509" i="14" s="1"/>
  <c r="G1509" i="14"/>
  <c r="J1502" i="1"/>
  <c r="I1477" i="14" s="1"/>
  <c r="G1477" i="14"/>
  <c r="J1470" i="1"/>
  <c r="I1445" i="14" s="1"/>
  <c r="G1445" i="14"/>
  <c r="J1438" i="1"/>
  <c r="I1413" i="14" s="1"/>
  <c r="G1413" i="14"/>
  <c r="J1406" i="1"/>
  <c r="I1381" i="14" s="1"/>
  <c r="G1381" i="14"/>
  <c r="J1374" i="1"/>
  <c r="I1349" i="14" s="1"/>
  <c r="G1349" i="14"/>
  <c r="J1342" i="1"/>
  <c r="I1317" i="14" s="1"/>
  <c r="G1317" i="14"/>
  <c r="J1310" i="1"/>
  <c r="I1285" i="14" s="1"/>
  <c r="G1285" i="14"/>
  <c r="J1278" i="1"/>
  <c r="I1253" i="14" s="1"/>
  <c r="G1253" i="14"/>
  <c r="J1246" i="1"/>
  <c r="I1221" i="14" s="1"/>
  <c r="G1221" i="14"/>
  <c r="J1214" i="1"/>
  <c r="I1189" i="14" s="1"/>
  <c r="G1189" i="14"/>
  <c r="J1182" i="1"/>
  <c r="I1157" i="14" s="1"/>
  <c r="G1157" i="14"/>
  <c r="J1150" i="1"/>
  <c r="I1125" i="14" s="1"/>
  <c r="G1125" i="14"/>
  <c r="J1118" i="1"/>
  <c r="I1093" i="14" s="1"/>
  <c r="G1093" i="14"/>
  <c r="J1086" i="1"/>
  <c r="I1061" i="14" s="1"/>
  <c r="G1061" i="14"/>
  <c r="J1054" i="1"/>
  <c r="I1029" i="14" s="1"/>
  <c r="G1029" i="14"/>
  <c r="J1022" i="1"/>
  <c r="I997" i="14" s="1"/>
  <c r="G997" i="14"/>
  <c r="J990" i="1"/>
  <c r="I965" i="14" s="1"/>
  <c r="G965" i="14"/>
  <c r="J958" i="1"/>
  <c r="I933" i="14" s="1"/>
  <c r="G933" i="14"/>
  <c r="J926" i="1"/>
  <c r="I901" i="14" s="1"/>
  <c r="G901" i="14"/>
  <c r="J894" i="1"/>
  <c r="I869" i="14" s="1"/>
  <c r="G869" i="14"/>
  <c r="J862" i="1"/>
  <c r="I837" i="14" s="1"/>
  <c r="G837" i="14"/>
  <c r="J830" i="1"/>
  <c r="I805" i="14" s="1"/>
  <c r="G805" i="14"/>
  <c r="J798" i="1"/>
  <c r="I773" i="14" s="1"/>
  <c r="G773" i="14"/>
  <c r="J766" i="1"/>
  <c r="I741" i="14" s="1"/>
  <c r="G741" i="14"/>
  <c r="J734" i="1"/>
  <c r="I709" i="14" s="1"/>
  <c r="G709" i="14"/>
  <c r="J702" i="1"/>
  <c r="I677" i="14" s="1"/>
  <c r="G677" i="14"/>
  <c r="J670" i="1"/>
  <c r="I645" i="14" s="1"/>
  <c r="G645" i="14"/>
  <c r="J638" i="1"/>
  <c r="I613" i="14" s="1"/>
  <c r="G613" i="14"/>
  <c r="J590" i="1"/>
  <c r="I565" i="14" s="1"/>
  <c r="G565" i="14"/>
  <c r="J494" i="1"/>
  <c r="I469" i="14" s="1"/>
  <c r="G469" i="14"/>
  <c r="H7314" i="14"/>
  <c r="H5346" i="14"/>
  <c r="J6205" i="1"/>
  <c r="I6180" i="14" s="1"/>
  <c r="G6180" i="14"/>
  <c r="J6173" i="1"/>
  <c r="I6148" i="14" s="1"/>
  <c r="G6148" i="14"/>
  <c r="J6141" i="1"/>
  <c r="I6116" i="14" s="1"/>
  <c r="G6116" i="14"/>
  <c r="J6109" i="1"/>
  <c r="I6084" i="14" s="1"/>
  <c r="G6084" i="14"/>
  <c r="J6077" i="1"/>
  <c r="I6052" i="14" s="1"/>
  <c r="G6052" i="14"/>
  <c r="J6045" i="1"/>
  <c r="I6020" i="14" s="1"/>
  <c r="G6020" i="14"/>
  <c r="J6013" i="1"/>
  <c r="I5988" i="14" s="1"/>
  <c r="G5988" i="14"/>
  <c r="J5981" i="1"/>
  <c r="I5956" i="14" s="1"/>
  <c r="G5956" i="14"/>
  <c r="J5949" i="1"/>
  <c r="I5924" i="14" s="1"/>
  <c r="G5924" i="14"/>
  <c r="J5917" i="1"/>
  <c r="I5892" i="14" s="1"/>
  <c r="G5892" i="14"/>
  <c r="J5885" i="1"/>
  <c r="I5860" i="14" s="1"/>
  <c r="G5860" i="14"/>
  <c r="J5725" i="1"/>
  <c r="I5700" i="14" s="1"/>
  <c r="G5700" i="14"/>
  <c r="J5693" i="1"/>
  <c r="I5668" i="14" s="1"/>
  <c r="G5668" i="14"/>
  <c r="J5597" i="1"/>
  <c r="I5572" i="14" s="1"/>
  <c r="G5572" i="14"/>
  <c r="J5533" i="1"/>
  <c r="I5508" i="14" s="1"/>
  <c r="G5508" i="14"/>
  <c r="J5501" i="1"/>
  <c r="I5476" i="14" s="1"/>
  <c r="G5476" i="14"/>
  <c r="J5469" i="1"/>
  <c r="I5444" i="14" s="1"/>
  <c r="G5444" i="14"/>
  <c r="J5437" i="1"/>
  <c r="I5412" i="14" s="1"/>
  <c r="G5412" i="14"/>
  <c r="J5405" i="1"/>
  <c r="I5380" i="14" s="1"/>
  <c r="G5380" i="14"/>
  <c r="J5373" i="1"/>
  <c r="I5348" i="14" s="1"/>
  <c r="G5348" i="14"/>
  <c r="J5341" i="1"/>
  <c r="I5316" i="14" s="1"/>
  <c r="G5316" i="14"/>
  <c r="J5309" i="1"/>
  <c r="I5284" i="14" s="1"/>
  <c r="G5284" i="14"/>
  <c r="J5277" i="1"/>
  <c r="I5252" i="14" s="1"/>
  <c r="G5252" i="14"/>
  <c r="J5261" i="1"/>
  <c r="I5236" i="14" s="1"/>
  <c r="G5236" i="14"/>
  <c r="J5229" i="1"/>
  <c r="I5204" i="14" s="1"/>
  <c r="G5204" i="14"/>
  <c r="J5197" i="1"/>
  <c r="I5172" i="14" s="1"/>
  <c r="G5172" i="14"/>
  <c r="J5165" i="1"/>
  <c r="I5140" i="14" s="1"/>
  <c r="G5140" i="14"/>
  <c r="J5133" i="1"/>
  <c r="I5108" i="14" s="1"/>
  <c r="G5108" i="14"/>
  <c r="J5101" i="1"/>
  <c r="I5076" i="14" s="1"/>
  <c r="G5076" i="14"/>
  <c r="J5069" i="1"/>
  <c r="I5044" i="14" s="1"/>
  <c r="G5044" i="14"/>
  <c r="J5037" i="1"/>
  <c r="I5012" i="14" s="1"/>
  <c r="G5012" i="14"/>
  <c r="J5005" i="1"/>
  <c r="I4980" i="14" s="1"/>
  <c r="G4980" i="14"/>
  <c r="J4973" i="1"/>
  <c r="I4948" i="14" s="1"/>
  <c r="G4948" i="14"/>
  <c r="J4941" i="1"/>
  <c r="I4916" i="14" s="1"/>
  <c r="G4916" i="14"/>
  <c r="J4909" i="1"/>
  <c r="I4884" i="14" s="1"/>
  <c r="G4884" i="14"/>
  <c r="J4877" i="1"/>
  <c r="I4852" i="14" s="1"/>
  <c r="G4852" i="14"/>
  <c r="J4845" i="1"/>
  <c r="I4820" i="14" s="1"/>
  <c r="G4820" i="14"/>
  <c r="J4813" i="1"/>
  <c r="I4788" i="14" s="1"/>
  <c r="G4788" i="14"/>
  <c r="J4781" i="1"/>
  <c r="I4756" i="14" s="1"/>
  <c r="G4756" i="14"/>
  <c r="J4765" i="1"/>
  <c r="I4740" i="14" s="1"/>
  <c r="G4740" i="14"/>
  <c r="J4733" i="1"/>
  <c r="I4708" i="14" s="1"/>
  <c r="G4708" i="14"/>
  <c r="J4701" i="1"/>
  <c r="I4676" i="14" s="1"/>
  <c r="G4676" i="14"/>
  <c r="J4669" i="1"/>
  <c r="I4644" i="14" s="1"/>
  <c r="G4644" i="14"/>
  <c r="J4621" i="1"/>
  <c r="I4596" i="14" s="1"/>
  <c r="G4596" i="14"/>
  <c r="J4525" i="1"/>
  <c r="I4500" i="14" s="1"/>
  <c r="G4500" i="14"/>
  <c r="J4493" i="1"/>
  <c r="I4468" i="14" s="1"/>
  <c r="G4468" i="14"/>
  <c r="J4461" i="1"/>
  <c r="I4436" i="14" s="1"/>
  <c r="G4436" i="14"/>
  <c r="J4445" i="1"/>
  <c r="I4420" i="14" s="1"/>
  <c r="G4420" i="14"/>
  <c r="J4413" i="1"/>
  <c r="I4388" i="14" s="1"/>
  <c r="G4388" i="14"/>
  <c r="J4381" i="1"/>
  <c r="I4356" i="14" s="1"/>
  <c r="G4356" i="14"/>
  <c r="J4349" i="1"/>
  <c r="I4324" i="14" s="1"/>
  <c r="G4324" i="14"/>
  <c r="J4333" i="1"/>
  <c r="I4308" i="14" s="1"/>
  <c r="G4308" i="14"/>
  <c r="J4301" i="1"/>
  <c r="I4276" i="14" s="1"/>
  <c r="G4276" i="14"/>
  <c r="J4269" i="1"/>
  <c r="I4244" i="14" s="1"/>
  <c r="G4244" i="14"/>
  <c r="J4237" i="1"/>
  <c r="I4212" i="14" s="1"/>
  <c r="G4212" i="14"/>
  <c r="J4205" i="1"/>
  <c r="I4180" i="14" s="1"/>
  <c r="G4180" i="14"/>
  <c r="J4189" i="1"/>
  <c r="I4164" i="14" s="1"/>
  <c r="G4164" i="14"/>
  <c r="J4157" i="1"/>
  <c r="I4132" i="14" s="1"/>
  <c r="G4132" i="14"/>
  <c r="J8796" i="1"/>
  <c r="I8771" i="14" s="1"/>
  <c r="G8771" i="14"/>
  <c r="J8764" i="1"/>
  <c r="I8739" i="14" s="1"/>
  <c r="G8739" i="14"/>
  <c r="J8732" i="1"/>
  <c r="I8707" i="14" s="1"/>
  <c r="G8707" i="14"/>
  <c r="J8684" i="1"/>
  <c r="I8659" i="14" s="1"/>
  <c r="G8659" i="14"/>
  <c r="J8652" i="1"/>
  <c r="I8627" i="14" s="1"/>
  <c r="G8627" i="14"/>
  <c r="J8620" i="1"/>
  <c r="I8595" i="14" s="1"/>
  <c r="G8595" i="14"/>
  <c r="J8588" i="1"/>
  <c r="I8563" i="14" s="1"/>
  <c r="G8563" i="14"/>
  <c r="J8556" i="1"/>
  <c r="I8531" i="14" s="1"/>
  <c r="G8531" i="14"/>
  <c r="J8524" i="1"/>
  <c r="I8499" i="14" s="1"/>
  <c r="G8499" i="14"/>
  <c r="J8492" i="1"/>
  <c r="I8467" i="14" s="1"/>
  <c r="G8467" i="14"/>
  <c r="J8460" i="1"/>
  <c r="I8435" i="14" s="1"/>
  <c r="G8435" i="14"/>
  <c r="J8428" i="1"/>
  <c r="I8403" i="14" s="1"/>
  <c r="G8403" i="14"/>
  <c r="J8396" i="1"/>
  <c r="I8371" i="14" s="1"/>
  <c r="G8371" i="14"/>
  <c r="J8348" i="1"/>
  <c r="I8323" i="14" s="1"/>
  <c r="G8323" i="14"/>
  <c r="J8316" i="1"/>
  <c r="I8291" i="14" s="1"/>
  <c r="G8291" i="14"/>
  <c r="J8284" i="1"/>
  <c r="I8259" i="14" s="1"/>
  <c r="G8259" i="14"/>
  <c r="J8252" i="1"/>
  <c r="I8227" i="14" s="1"/>
  <c r="G8227" i="14"/>
  <c r="J8220" i="1"/>
  <c r="I8195" i="14" s="1"/>
  <c r="G8195" i="14"/>
  <c r="J8188" i="1"/>
  <c r="I8163" i="14" s="1"/>
  <c r="G8163" i="14"/>
  <c r="J8156" i="1"/>
  <c r="I8131" i="14" s="1"/>
  <c r="G8131" i="14"/>
  <c r="J8124" i="1"/>
  <c r="I8099" i="14" s="1"/>
  <c r="G8099" i="14"/>
  <c r="J8092" i="1"/>
  <c r="I8067" i="14" s="1"/>
  <c r="G8067" i="14"/>
  <c r="J8060" i="1"/>
  <c r="I8035" i="14" s="1"/>
  <c r="G8035" i="14"/>
  <c r="J8028" i="1"/>
  <c r="I8003" i="14" s="1"/>
  <c r="G8003" i="14"/>
  <c r="J7996" i="1"/>
  <c r="I7971" i="14" s="1"/>
  <c r="G7971" i="14"/>
  <c r="J7964" i="1"/>
  <c r="I7939" i="14" s="1"/>
  <c r="G7939" i="14"/>
  <c r="J7932" i="1"/>
  <c r="I7907" i="14" s="1"/>
  <c r="G7907" i="14"/>
  <c r="J7900" i="1"/>
  <c r="I7875" i="14" s="1"/>
  <c r="G7875" i="14"/>
  <c r="J7868" i="1"/>
  <c r="I7843" i="14" s="1"/>
  <c r="G7843" i="14"/>
  <c r="J7820" i="1"/>
  <c r="I7795" i="14" s="1"/>
  <c r="G7795" i="14"/>
  <c r="J7788" i="1"/>
  <c r="I7763" i="14" s="1"/>
  <c r="G7763" i="14"/>
  <c r="J7756" i="1"/>
  <c r="I7731" i="14" s="1"/>
  <c r="G7731" i="14"/>
  <c r="J7724" i="1"/>
  <c r="I7699" i="14" s="1"/>
  <c r="G7699" i="14"/>
  <c r="J7692" i="1"/>
  <c r="I7667" i="14" s="1"/>
  <c r="G7667" i="14"/>
  <c r="J7660" i="1"/>
  <c r="I7635" i="14" s="1"/>
  <c r="G7635" i="14"/>
  <c r="J7628" i="1"/>
  <c r="I7603" i="14" s="1"/>
  <c r="G7603" i="14"/>
  <c r="J7596" i="1"/>
  <c r="I7571" i="14" s="1"/>
  <c r="G7571" i="14"/>
  <c r="J7564" i="1"/>
  <c r="I7539" i="14" s="1"/>
  <c r="G7539" i="14"/>
  <c r="J7532" i="1"/>
  <c r="I7507" i="14" s="1"/>
  <c r="G7507" i="14"/>
  <c r="J7500" i="1"/>
  <c r="I7475" i="14" s="1"/>
  <c r="G7475" i="14"/>
  <c r="J7468" i="1"/>
  <c r="I7443" i="14" s="1"/>
  <c r="G7443" i="14"/>
  <c r="J7436" i="1"/>
  <c r="I7411" i="14" s="1"/>
  <c r="G7411" i="14"/>
  <c r="J7404" i="1"/>
  <c r="I7379" i="14" s="1"/>
  <c r="G7379" i="14"/>
  <c r="J7372" i="1"/>
  <c r="I7347" i="14" s="1"/>
  <c r="G7347" i="14"/>
  <c r="J7340" i="1"/>
  <c r="I7315" i="14" s="1"/>
  <c r="G7315" i="14"/>
  <c r="J7308" i="1"/>
  <c r="I7283" i="14" s="1"/>
  <c r="G7283" i="14"/>
  <c r="J7276" i="1"/>
  <c r="I7251" i="14" s="1"/>
  <c r="G7251" i="14"/>
  <c r="J7244" i="1"/>
  <c r="I7219" i="14" s="1"/>
  <c r="G7219" i="14"/>
  <c r="J7212" i="1"/>
  <c r="I7187" i="14" s="1"/>
  <c r="G7187" i="14"/>
  <c r="J7180" i="1"/>
  <c r="I7155" i="14" s="1"/>
  <c r="G7155" i="14"/>
  <c r="J7148" i="1"/>
  <c r="I7123" i="14" s="1"/>
  <c r="G7123" i="14"/>
  <c r="J7116" i="1"/>
  <c r="I7091" i="14" s="1"/>
  <c r="G7091" i="14"/>
  <c r="J7084" i="1"/>
  <c r="I7059" i="14" s="1"/>
  <c r="G7059" i="14"/>
  <c r="J7052" i="1"/>
  <c r="I7027" i="14" s="1"/>
  <c r="G7027" i="14"/>
  <c r="J7004" i="1"/>
  <c r="I6979" i="14" s="1"/>
  <c r="G6979" i="14"/>
  <c r="J6972" i="1"/>
  <c r="I6947" i="14" s="1"/>
  <c r="G6947" i="14"/>
  <c r="J6940" i="1"/>
  <c r="I6915" i="14" s="1"/>
  <c r="G6915" i="14"/>
  <c r="J6908" i="1"/>
  <c r="I6883" i="14" s="1"/>
  <c r="G6883" i="14"/>
  <c r="J6892" i="1"/>
  <c r="I6867" i="14" s="1"/>
  <c r="G6867" i="14"/>
  <c r="J6860" i="1"/>
  <c r="I6835" i="14" s="1"/>
  <c r="G6835" i="14"/>
  <c r="J6828" i="1"/>
  <c r="I6803" i="14" s="1"/>
  <c r="G6803" i="14"/>
  <c r="J6796" i="1"/>
  <c r="I6771" i="14" s="1"/>
  <c r="G6771" i="14"/>
  <c r="J6748" i="1"/>
  <c r="I6723" i="14" s="1"/>
  <c r="G6723" i="14"/>
  <c r="J6716" i="1"/>
  <c r="I6691" i="14" s="1"/>
  <c r="G6691" i="14"/>
  <c r="J6700" i="1"/>
  <c r="I6675" i="14" s="1"/>
  <c r="G6675" i="14"/>
  <c r="J6668" i="1"/>
  <c r="I6643" i="14" s="1"/>
  <c r="G6643" i="14"/>
  <c r="J6636" i="1"/>
  <c r="I6611" i="14" s="1"/>
  <c r="G6611" i="14"/>
  <c r="J6604" i="1"/>
  <c r="I6579" i="14" s="1"/>
  <c r="G6579" i="14"/>
  <c r="J6572" i="1"/>
  <c r="I6547" i="14" s="1"/>
  <c r="G6547" i="14"/>
  <c r="J6540" i="1"/>
  <c r="I6515" i="14" s="1"/>
  <c r="G6515" i="14"/>
  <c r="J6524" i="1"/>
  <c r="I6499" i="14" s="1"/>
  <c r="G6499" i="14"/>
  <c r="J6492" i="1"/>
  <c r="I6467" i="14" s="1"/>
  <c r="G6467" i="14"/>
  <c r="J6460" i="1"/>
  <c r="I6435" i="14" s="1"/>
  <c r="G6435" i="14"/>
  <c r="J6428" i="1"/>
  <c r="I6403" i="14" s="1"/>
  <c r="G6403" i="14"/>
  <c r="J6396" i="1"/>
  <c r="I6371" i="14" s="1"/>
  <c r="G6371" i="14"/>
  <c r="J6364" i="1"/>
  <c r="I6339" i="14" s="1"/>
  <c r="G6339" i="14"/>
  <c r="J6332" i="1"/>
  <c r="I6307" i="14" s="1"/>
  <c r="G6307" i="14"/>
  <c r="J6300" i="1"/>
  <c r="I6275" i="14" s="1"/>
  <c r="G6275" i="14"/>
  <c r="J6268" i="1"/>
  <c r="I6243" i="14" s="1"/>
  <c r="G6243" i="14"/>
  <c r="J6236" i="1"/>
  <c r="I6211" i="14" s="1"/>
  <c r="G6211" i="14"/>
  <c r="J6204" i="1"/>
  <c r="I6179" i="14" s="1"/>
  <c r="G6179" i="14"/>
  <c r="J6172" i="1"/>
  <c r="I6147" i="14" s="1"/>
  <c r="G6147" i="14"/>
  <c r="J6140" i="1"/>
  <c r="I6115" i="14" s="1"/>
  <c r="G6115" i="14"/>
  <c r="J6108" i="1"/>
  <c r="I6083" i="14" s="1"/>
  <c r="G6083" i="14"/>
  <c r="J6076" i="1"/>
  <c r="I6051" i="14" s="1"/>
  <c r="G6051" i="14"/>
  <c r="J6044" i="1"/>
  <c r="I6019" i="14" s="1"/>
  <c r="G6019" i="14"/>
  <c r="J6012" i="1"/>
  <c r="I5987" i="14" s="1"/>
  <c r="G5987" i="14"/>
  <c r="J5980" i="1"/>
  <c r="I5955" i="14" s="1"/>
  <c r="G5955" i="14"/>
  <c r="J5948" i="1"/>
  <c r="I5923" i="14" s="1"/>
  <c r="G5923" i="14"/>
  <c r="J5916" i="1"/>
  <c r="I5891" i="14" s="1"/>
  <c r="G5891" i="14"/>
  <c r="J5884" i="1"/>
  <c r="I5859" i="14" s="1"/>
  <c r="G5859" i="14"/>
  <c r="J5852" i="1"/>
  <c r="I5827" i="14" s="1"/>
  <c r="G5827" i="14"/>
  <c r="J5820" i="1"/>
  <c r="I5795" i="14" s="1"/>
  <c r="G5795" i="14"/>
  <c r="J5788" i="1"/>
  <c r="I5763" i="14" s="1"/>
  <c r="G5763" i="14"/>
  <c r="J5772" i="1"/>
  <c r="I5747" i="14" s="1"/>
  <c r="G5747" i="14"/>
  <c r="J5740" i="1"/>
  <c r="I5715" i="14" s="1"/>
  <c r="G5715" i="14"/>
  <c r="J5708" i="1"/>
  <c r="I5683" i="14" s="1"/>
  <c r="G5683" i="14"/>
  <c r="J5676" i="1"/>
  <c r="I5651" i="14" s="1"/>
  <c r="G5651" i="14"/>
  <c r="J5644" i="1"/>
  <c r="I5619" i="14" s="1"/>
  <c r="G5619" i="14"/>
  <c r="J5612" i="1"/>
  <c r="I5587" i="14" s="1"/>
  <c r="G5587" i="14"/>
  <c r="J5580" i="1"/>
  <c r="I5555" i="14" s="1"/>
  <c r="G5555" i="14"/>
  <c r="J5548" i="1"/>
  <c r="I5523" i="14" s="1"/>
  <c r="G5523" i="14"/>
  <c r="J5516" i="1"/>
  <c r="I5491" i="14" s="1"/>
  <c r="G5491" i="14"/>
  <c r="J5484" i="1"/>
  <c r="I5459" i="14" s="1"/>
  <c r="G5459" i="14"/>
  <c r="J5452" i="1"/>
  <c r="I5427" i="14" s="1"/>
  <c r="G5427" i="14"/>
  <c r="J5420" i="1"/>
  <c r="I5395" i="14" s="1"/>
  <c r="G5395" i="14"/>
  <c r="J5388" i="1"/>
  <c r="I5363" i="14" s="1"/>
  <c r="G5363" i="14"/>
  <c r="J5356" i="1"/>
  <c r="I5331" i="14" s="1"/>
  <c r="G5331" i="14"/>
  <c r="J5324" i="1"/>
  <c r="I5299" i="14" s="1"/>
  <c r="G5299" i="14"/>
  <c r="J5292" i="1"/>
  <c r="I5267" i="14" s="1"/>
  <c r="G5267" i="14"/>
  <c r="J5260" i="1"/>
  <c r="I5235" i="14" s="1"/>
  <c r="G5235" i="14"/>
  <c r="J5228" i="1"/>
  <c r="I5203" i="14" s="1"/>
  <c r="G5203" i="14"/>
  <c r="J5148" i="1"/>
  <c r="I5123" i="14" s="1"/>
  <c r="G5123" i="14"/>
  <c r="J4652" i="1"/>
  <c r="I4627" i="14" s="1"/>
  <c r="G4627" i="14"/>
  <c r="J8689" i="1"/>
  <c r="I8664" i="14" s="1"/>
  <c r="G8664" i="14"/>
  <c r="J8593" i="1"/>
  <c r="I8568" i="14" s="1"/>
  <c r="G8568" i="14"/>
  <c r="J8529" i="1"/>
  <c r="I8504" i="14" s="1"/>
  <c r="G8504" i="14"/>
  <c r="J8337" i="1"/>
  <c r="I8312" i="14" s="1"/>
  <c r="G8312" i="14"/>
  <c r="J6193" i="1"/>
  <c r="I6168" i="14" s="1"/>
  <c r="G6168" i="14"/>
  <c r="J6129" i="1"/>
  <c r="I6104" i="14" s="1"/>
  <c r="G6104" i="14"/>
  <c r="J6049" i="1"/>
  <c r="I6024" i="14" s="1"/>
  <c r="G6024" i="14"/>
  <c r="J5969" i="1"/>
  <c r="I5944" i="14" s="1"/>
  <c r="G5944" i="14"/>
  <c r="J5073" i="1"/>
  <c r="I5048" i="14" s="1"/>
  <c r="G5048" i="14"/>
  <c r="J5057" i="1"/>
  <c r="I5032" i="14" s="1"/>
  <c r="G5032" i="14"/>
  <c r="J5009" i="1"/>
  <c r="I4984" i="14" s="1"/>
  <c r="G4984" i="14"/>
  <c r="J4929" i="1"/>
  <c r="I4904" i="14" s="1"/>
  <c r="G4904" i="14"/>
  <c r="J4833" i="1"/>
  <c r="I4808" i="14" s="1"/>
  <c r="G4808" i="14"/>
  <c r="J4625" i="1"/>
  <c r="I4600" i="14" s="1"/>
  <c r="G4600" i="14"/>
  <c r="J3025" i="1"/>
  <c r="I3000" i="14" s="1"/>
  <c r="G3000" i="14"/>
  <c r="J2961" i="1"/>
  <c r="I2936" i="14" s="1"/>
  <c r="G2936" i="14"/>
  <c r="J2897" i="1"/>
  <c r="I2872" i="14" s="1"/>
  <c r="G2872" i="14"/>
  <c r="J2481" i="1"/>
  <c r="I2456" i="14" s="1"/>
  <c r="G2456" i="14"/>
  <c r="H5428" i="14"/>
  <c r="J8736" i="1"/>
  <c r="I8711" i="14" s="1"/>
  <c r="G8711" i="14"/>
  <c r="J8640" i="1"/>
  <c r="I8615" i="14" s="1"/>
  <c r="G8615" i="14"/>
  <c r="J8544" i="1"/>
  <c r="I8519" i="14" s="1"/>
  <c r="G8519" i="14"/>
  <c r="J8464" i="1"/>
  <c r="I8439" i="14" s="1"/>
  <c r="G8439" i="14"/>
  <c r="J8368" i="1"/>
  <c r="I8343" i="14" s="1"/>
  <c r="G8343" i="14"/>
  <c r="J8272" i="1"/>
  <c r="I8247" i="14" s="1"/>
  <c r="G8247" i="14"/>
  <c r="J8240" i="1"/>
  <c r="I8215" i="14" s="1"/>
  <c r="G8215" i="14"/>
  <c r="J8208" i="1"/>
  <c r="I8183" i="14" s="1"/>
  <c r="G8183" i="14"/>
  <c r="J8176" i="1"/>
  <c r="I8151" i="14" s="1"/>
  <c r="G8151" i="14"/>
  <c r="J8144" i="1"/>
  <c r="I8119" i="14" s="1"/>
  <c r="G8119" i="14"/>
  <c r="J8048" i="1"/>
  <c r="I8023" i="14" s="1"/>
  <c r="G8023" i="14"/>
  <c r="J8016" i="1"/>
  <c r="I7991" i="14" s="1"/>
  <c r="G7991" i="14"/>
  <c r="J7984" i="1"/>
  <c r="I7959" i="14" s="1"/>
  <c r="G7959" i="14"/>
  <c r="J7952" i="1"/>
  <c r="I7927" i="14" s="1"/>
  <c r="G7927" i="14"/>
  <c r="J7920" i="1"/>
  <c r="I7895" i="14" s="1"/>
  <c r="G7895" i="14"/>
  <c r="J7888" i="1"/>
  <c r="I7863" i="14" s="1"/>
  <c r="G7863" i="14"/>
  <c r="J7856" i="1"/>
  <c r="I7831" i="14" s="1"/>
  <c r="G7831" i="14"/>
  <c r="J7824" i="1"/>
  <c r="I7799" i="14" s="1"/>
  <c r="G7799" i="14"/>
  <c r="J7792" i="1"/>
  <c r="I7767" i="14" s="1"/>
  <c r="G7767" i="14"/>
  <c r="J7760" i="1"/>
  <c r="I7735" i="14" s="1"/>
  <c r="G7735" i="14"/>
  <c r="J7728" i="1"/>
  <c r="I7703" i="14" s="1"/>
  <c r="G7703" i="14"/>
  <c r="J7696" i="1"/>
  <c r="I7671" i="14" s="1"/>
  <c r="G7671" i="14"/>
  <c r="J7664" i="1"/>
  <c r="I7639" i="14" s="1"/>
  <c r="G7639" i="14"/>
  <c r="J7632" i="1"/>
  <c r="I7607" i="14" s="1"/>
  <c r="G7607" i="14"/>
  <c r="J7600" i="1"/>
  <c r="I7575" i="14" s="1"/>
  <c r="G7575" i="14"/>
  <c r="J7568" i="1"/>
  <c r="I7543" i="14" s="1"/>
  <c r="G7543" i="14"/>
  <c r="J7520" i="1"/>
  <c r="I7495" i="14" s="1"/>
  <c r="G7495" i="14"/>
  <c r="J7488" i="1"/>
  <c r="I7463" i="14" s="1"/>
  <c r="G7463" i="14"/>
  <c r="J7456" i="1"/>
  <c r="I7431" i="14" s="1"/>
  <c r="G7431" i="14"/>
  <c r="J7424" i="1"/>
  <c r="I7399" i="14" s="1"/>
  <c r="G7399" i="14"/>
  <c r="J7392" i="1"/>
  <c r="I7367" i="14" s="1"/>
  <c r="G7367" i="14"/>
  <c r="J7376" i="1"/>
  <c r="I7351" i="14" s="1"/>
  <c r="G7351" i="14"/>
  <c r="J7360" i="1"/>
  <c r="I7335" i="14" s="1"/>
  <c r="G7335" i="14"/>
  <c r="J7344" i="1"/>
  <c r="I7319" i="14" s="1"/>
  <c r="G7319" i="14"/>
  <c r="J7312" i="1"/>
  <c r="I7287" i="14" s="1"/>
  <c r="G7287" i="14"/>
  <c r="J7296" i="1"/>
  <c r="I7271" i="14" s="1"/>
  <c r="G7271" i="14"/>
  <c r="J7264" i="1"/>
  <c r="I7239" i="14" s="1"/>
  <c r="G7239" i="14"/>
  <c r="J7232" i="1"/>
  <c r="I7207" i="14" s="1"/>
  <c r="G7207" i="14"/>
  <c r="J7200" i="1"/>
  <c r="I7175" i="14" s="1"/>
  <c r="G7175" i="14"/>
  <c r="J7168" i="1"/>
  <c r="I7143" i="14" s="1"/>
  <c r="G7143" i="14"/>
  <c r="J7136" i="1"/>
  <c r="I7111" i="14" s="1"/>
  <c r="G7111" i="14"/>
  <c r="J6960" i="1"/>
  <c r="I6935" i="14" s="1"/>
  <c r="G6935" i="14"/>
  <c r="J6928" i="1"/>
  <c r="I6903" i="14" s="1"/>
  <c r="G6903" i="14"/>
  <c r="J6880" i="1"/>
  <c r="I6855" i="14" s="1"/>
  <c r="G6855" i="14"/>
  <c r="J6864" i="1"/>
  <c r="I6839" i="14" s="1"/>
  <c r="G6839" i="14"/>
  <c r="J6800" i="1"/>
  <c r="I6775" i="14" s="1"/>
  <c r="G6775" i="14"/>
  <c r="J6784" i="1"/>
  <c r="I6759" i="14" s="1"/>
  <c r="G6759" i="14"/>
  <c r="J6752" i="1"/>
  <c r="I6727" i="14" s="1"/>
  <c r="G6727" i="14"/>
  <c r="J6736" i="1"/>
  <c r="I6711" i="14" s="1"/>
  <c r="G6711" i="14"/>
  <c r="J6704" i="1"/>
  <c r="I6679" i="14" s="1"/>
  <c r="G6679" i="14"/>
  <c r="J6672" i="1"/>
  <c r="I6647" i="14" s="1"/>
  <c r="G6647" i="14"/>
  <c r="J6656" i="1"/>
  <c r="I6631" i="14" s="1"/>
  <c r="G6631" i="14"/>
  <c r="J6624" i="1"/>
  <c r="I6599" i="14" s="1"/>
  <c r="G6599" i="14"/>
  <c r="J6576" i="1"/>
  <c r="I6551" i="14" s="1"/>
  <c r="G6551" i="14"/>
  <c r="J6528" i="1"/>
  <c r="I6503" i="14" s="1"/>
  <c r="G6503" i="14"/>
  <c r="J6464" i="1"/>
  <c r="I6439" i="14" s="1"/>
  <c r="G6439" i="14"/>
  <c r="J6400" i="1"/>
  <c r="I6375" i="14" s="1"/>
  <c r="G6375" i="14"/>
  <c r="J6320" i="1"/>
  <c r="I6295" i="14" s="1"/>
  <c r="G6295" i="14"/>
  <c r="J6176" i="1"/>
  <c r="I6151" i="14" s="1"/>
  <c r="G6151" i="14"/>
  <c r="J6128" i="1"/>
  <c r="I6103" i="14" s="1"/>
  <c r="G6103" i="14"/>
  <c r="J6096" i="1"/>
  <c r="I6071" i="14" s="1"/>
  <c r="G6071" i="14"/>
  <c r="J6064" i="1"/>
  <c r="I6039" i="14" s="1"/>
  <c r="G6039" i="14"/>
  <c r="J6000" i="1"/>
  <c r="I5975" i="14" s="1"/>
  <c r="G5975" i="14"/>
  <c r="J5968" i="1"/>
  <c r="I5943" i="14" s="1"/>
  <c r="G5943" i="14"/>
  <c r="J5952" i="1"/>
  <c r="I5927" i="14" s="1"/>
  <c r="G5927" i="14"/>
  <c r="J5936" i="1"/>
  <c r="I5911" i="14" s="1"/>
  <c r="G5911" i="14"/>
  <c r="J5920" i="1"/>
  <c r="I5895" i="14" s="1"/>
  <c r="G5895" i="14"/>
  <c r="J5888" i="1"/>
  <c r="I5863" i="14" s="1"/>
  <c r="G5863" i="14"/>
  <c r="J5792" i="1"/>
  <c r="I5767" i="14" s="1"/>
  <c r="G5767" i="14"/>
  <c r="J5728" i="1"/>
  <c r="I5703" i="14" s="1"/>
  <c r="G5703" i="14"/>
  <c r="J5632" i="1"/>
  <c r="I5607" i="14" s="1"/>
  <c r="G5607" i="14"/>
  <c r="J5504" i="1"/>
  <c r="I5479" i="14" s="1"/>
  <c r="G5479" i="14"/>
  <c r="J5472" i="1"/>
  <c r="I5447" i="14" s="1"/>
  <c r="G5447" i="14"/>
  <c r="J5440" i="1"/>
  <c r="I5415" i="14" s="1"/>
  <c r="G5415" i="14"/>
  <c r="J5344" i="1"/>
  <c r="I5319" i="14" s="1"/>
  <c r="G5319" i="14"/>
  <c r="J5216" i="1"/>
  <c r="I5191" i="14" s="1"/>
  <c r="G5191" i="14"/>
  <c r="J5184" i="1"/>
  <c r="I5159" i="14" s="1"/>
  <c r="G5159" i="14"/>
  <c r="J5104" i="1"/>
  <c r="I5079" i="14" s="1"/>
  <c r="G5079" i="14"/>
  <c r="J5088" i="1"/>
  <c r="I5063" i="14" s="1"/>
  <c r="G5063" i="14"/>
  <c r="J5040" i="1"/>
  <c r="I5015" i="14" s="1"/>
  <c r="G5015" i="14"/>
  <c r="J4944" i="1"/>
  <c r="I4919" i="14" s="1"/>
  <c r="G4919" i="14"/>
  <c r="J4848" i="1"/>
  <c r="I4823" i="14" s="1"/>
  <c r="G4823" i="14"/>
  <c r="J4720" i="1"/>
  <c r="I4695" i="14" s="1"/>
  <c r="G4695" i="14"/>
  <c r="J4640" i="1"/>
  <c r="I4615" i="14" s="1"/>
  <c r="G4615" i="14"/>
  <c r="J4624" i="1"/>
  <c r="I4599" i="14" s="1"/>
  <c r="G4599" i="14"/>
  <c r="J4592" i="1"/>
  <c r="I4567" i="14" s="1"/>
  <c r="G4567" i="14"/>
  <c r="J4464" i="1"/>
  <c r="I4439" i="14" s="1"/>
  <c r="G4439" i="14"/>
  <c r="J4416" i="1"/>
  <c r="I4391" i="14" s="1"/>
  <c r="G4391" i="14"/>
  <c r="J4384" i="1"/>
  <c r="I4359" i="14" s="1"/>
  <c r="G4359" i="14"/>
  <c r="J4320" i="1"/>
  <c r="I4295" i="14" s="1"/>
  <c r="G4295" i="14"/>
  <c r="J4288" i="1"/>
  <c r="I4263" i="14" s="1"/>
  <c r="G4263" i="14"/>
  <c r="J4208" i="1"/>
  <c r="I4183" i="14" s="1"/>
  <c r="G4183" i="14"/>
  <c r="J3904" i="1"/>
  <c r="I3879" i="14" s="1"/>
  <c r="G3879" i="14"/>
  <c r="J3856" i="1"/>
  <c r="I3831" i="14" s="1"/>
  <c r="G3831" i="14"/>
  <c r="J3840" i="1"/>
  <c r="I3815" i="14" s="1"/>
  <c r="G3815" i="14"/>
  <c r="J3696" i="1"/>
  <c r="I3671" i="14" s="1"/>
  <c r="G3671" i="14"/>
  <c r="J3664" i="1"/>
  <c r="I3639" i="14" s="1"/>
  <c r="G3639" i="14"/>
  <c r="J3600" i="1"/>
  <c r="I3575" i="14" s="1"/>
  <c r="G3575" i="14"/>
  <c r="J3552" i="1"/>
  <c r="I3527" i="14" s="1"/>
  <c r="G3527" i="14"/>
  <c r="J3536" i="1"/>
  <c r="I3511" i="14" s="1"/>
  <c r="G3511" i="14"/>
  <c r="J3328" i="1"/>
  <c r="I3303" i="14" s="1"/>
  <c r="G3303" i="14"/>
  <c r="J3120" i="1"/>
  <c r="I3095" i="14" s="1"/>
  <c r="G3095" i="14"/>
  <c r="J3104" i="1"/>
  <c r="I3079" i="14" s="1"/>
  <c r="G3079" i="14"/>
  <c r="J3088" i="1"/>
  <c r="I3063" i="14" s="1"/>
  <c r="G3063" i="14"/>
  <c r="J3072" i="1"/>
  <c r="I3047" i="14" s="1"/>
  <c r="G3047" i="14"/>
  <c r="J3040" i="1"/>
  <c r="I3015" i="14" s="1"/>
  <c r="G3015" i="14"/>
  <c r="J3024" i="1"/>
  <c r="I2999" i="14" s="1"/>
  <c r="G2999" i="14"/>
  <c r="J3008" i="1"/>
  <c r="I2983" i="14" s="1"/>
  <c r="G2983" i="14"/>
  <c r="J2960" i="1"/>
  <c r="I2935" i="14" s="1"/>
  <c r="G2935" i="14"/>
  <c r="J2912" i="1"/>
  <c r="I2887" i="14" s="1"/>
  <c r="G2887" i="14"/>
  <c r="J2896" i="1"/>
  <c r="I2871" i="14" s="1"/>
  <c r="G2871" i="14"/>
  <c r="J2816" i="1"/>
  <c r="I2791" i="14" s="1"/>
  <c r="G2791" i="14"/>
  <c r="J2784" i="1"/>
  <c r="I2759" i="14" s="1"/>
  <c r="G2759" i="14"/>
  <c r="J2768" i="1"/>
  <c r="I2743" i="14" s="1"/>
  <c r="G2743" i="14"/>
  <c r="J2752" i="1"/>
  <c r="I2727" i="14" s="1"/>
  <c r="G2727" i="14"/>
  <c r="J2720" i="1"/>
  <c r="I2695" i="14" s="1"/>
  <c r="G2695" i="14"/>
  <c r="J2688" i="1"/>
  <c r="I2663" i="14" s="1"/>
  <c r="G2663" i="14"/>
  <c r="J2656" i="1"/>
  <c r="I2631" i="14" s="1"/>
  <c r="G2631" i="14"/>
  <c r="J2592" i="1"/>
  <c r="I2567" i="14" s="1"/>
  <c r="G2567" i="14"/>
  <c r="J2496" i="1"/>
  <c r="I2471" i="14" s="1"/>
  <c r="G2471" i="14"/>
  <c r="J2464" i="1"/>
  <c r="I2439" i="14" s="1"/>
  <c r="G2439" i="14"/>
  <c r="J2432" i="1"/>
  <c r="I2407" i="14" s="1"/>
  <c r="G2407" i="14"/>
  <c r="J2400" i="1"/>
  <c r="I2375" i="14" s="1"/>
  <c r="G2375" i="14"/>
  <c r="J2368" i="1"/>
  <c r="I2343" i="14" s="1"/>
  <c r="G2343" i="14"/>
  <c r="J2320" i="1"/>
  <c r="I2295" i="14" s="1"/>
  <c r="G2295" i="14"/>
  <c r="J2304" i="1"/>
  <c r="I2279" i="14" s="1"/>
  <c r="G2279" i="14"/>
  <c r="J2256" i="1"/>
  <c r="I2231" i="14" s="1"/>
  <c r="G2231" i="14"/>
  <c r="J2224" i="1"/>
  <c r="I2199" i="14" s="1"/>
  <c r="G2199" i="14"/>
  <c r="J2192" i="1"/>
  <c r="I2167" i="14" s="1"/>
  <c r="G2167" i="14"/>
  <c r="J2160" i="1"/>
  <c r="I2135" i="14" s="1"/>
  <c r="G2135" i="14"/>
  <c r="J2128" i="1"/>
  <c r="I2103" i="14" s="1"/>
  <c r="G2103" i="14"/>
  <c r="J2096" i="1"/>
  <c r="I2071" i="14" s="1"/>
  <c r="G2071" i="14"/>
  <c r="J2064" i="1"/>
  <c r="I2039" i="14" s="1"/>
  <c r="G2039" i="14"/>
  <c r="J2032" i="1"/>
  <c r="I2007" i="14" s="1"/>
  <c r="G2007" i="14"/>
  <c r="J2000" i="1"/>
  <c r="I1975" i="14" s="1"/>
  <c r="G1975" i="14"/>
  <c r="J1968" i="1"/>
  <c r="I1943" i="14" s="1"/>
  <c r="G1943" i="14"/>
  <c r="J1936" i="1"/>
  <c r="I1911" i="14" s="1"/>
  <c r="G1911" i="14"/>
  <c r="J1904" i="1"/>
  <c r="I1879" i="14" s="1"/>
  <c r="G1879" i="14"/>
  <c r="J1872" i="1"/>
  <c r="I1847" i="14" s="1"/>
  <c r="G1847" i="14"/>
  <c r="J1840" i="1"/>
  <c r="I1815" i="14" s="1"/>
  <c r="G1815" i="14"/>
  <c r="J1776" i="1"/>
  <c r="I1751" i="14" s="1"/>
  <c r="G1751" i="14"/>
  <c r="J1744" i="1"/>
  <c r="I1719" i="14" s="1"/>
  <c r="G1719" i="14"/>
  <c r="J1712" i="1"/>
  <c r="I1687" i="14" s="1"/>
  <c r="G1687" i="14"/>
  <c r="J1680" i="1"/>
  <c r="I1655" i="14" s="1"/>
  <c r="G1655" i="14"/>
  <c r="J1648" i="1"/>
  <c r="I1623" i="14" s="1"/>
  <c r="G1623" i="14"/>
  <c r="J1616" i="1"/>
  <c r="I1591" i="14" s="1"/>
  <c r="G1591" i="14"/>
  <c r="J1584" i="1"/>
  <c r="I1559" i="14" s="1"/>
  <c r="G1559" i="14"/>
  <c r="J1552" i="1"/>
  <c r="I1527" i="14" s="1"/>
  <c r="G1527" i="14"/>
  <c r="J1520" i="1"/>
  <c r="I1495" i="14" s="1"/>
  <c r="G1495" i="14"/>
  <c r="J1488" i="1"/>
  <c r="I1463" i="14" s="1"/>
  <c r="G1463" i="14"/>
  <c r="J1456" i="1"/>
  <c r="I1431" i="14" s="1"/>
  <c r="G1431" i="14"/>
  <c r="J1424" i="1"/>
  <c r="I1399" i="14" s="1"/>
  <c r="G1399" i="14"/>
  <c r="J1392" i="1"/>
  <c r="I1367" i="14" s="1"/>
  <c r="G1367" i="14"/>
  <c r="J1360" i="1"/>
  <c r="I1335" i="14" s="1"/>
  <c r="G1335" i="14"/>
  <c r="J1328" i="1"/>
  <c r="I1303" i="14" s="1"/>
  <c r="G1303" i="14"/>
  <c r="J1296" i="1"/>
  <c r="I1271" i="14" s="1"/>
  <c r="G1271" i="14"/>
  <c r="J1264" i="1"/>
  <c r="I1239" i="14" s="1"/>
  <c r="G1239" i="14"/>
  <c r="J1232" i="1"/>
  <c r="I1207" i="14" s="1"/>
  <c r="G1207" i="14"/>
  <c r="J1200" i="1"/>
  <c r="I1175" i="14" s="1"/>
  <c r="G1175" i="14"/>
  <c r="J1168" i="1"/>
  <c r="I1143" i="14" s="1"/>
  <c r="G1143" i="14"/>
  <c r="J1136" i="1"/>
  <c r="I1111" i="14" s="1"/>
  <c r="G1111" i="14"/>
  <c r="J1104" i="1"/>
  <c r="I1079" i="14" s="1"/>
  <c r="G1079" i="14"/>
  <c r="J1072" i="1"/>
  <c r="I1047" i="14" s="1"/>
  <c r="G1047" i="14"/>
  <c r="J1056" i="1"/>
  <c r="I1031" i="14" s="1"/>
  <c r="G1031" i="14"/>
  <c r="J1024" i="1"/>
  <c r="I999" i="14" s="1"/>
  <c r="G999" i="14"/>
  <c r="J992" i="1"/>
  <c r="I967" i="14" s="1"/>
  <c r="G967" i="14"/>
  <c r="J976" i="1"/>
  <c r="I951" i="14" s="1"/>
  <c r="G951" i="14"/>
  <c r="J944" i="1"/>
  <c r="I919" i="14" s="1"/>
  <c r="G919" i="14"/>
  <c r="J928" i="1"/>
  <c r="I903" i="14" s="1"/>
  <c r="G903" i="14"/>
  <c r="J912" i="1"/>
  <c r="I887" i="14" s="1"/>
  <c r="G887" i="14"/>
  <c r="J896" i="1"/>
  <c r="I871" i="14" s="1"/>
  <c r="G871" i="14"/>
  <c r="J880" i="1"/>
  <c r="I855" i="14" s="1"/>
  <c r="G855" i="14"/>
  <c r="J848" i="1"/>
  <c r="I823" i="14" s="1"/>
  <c r="G823" i="14"/>
  <c r="J832" i="1"/>
  <c r="I807" i="14" s="1"/>
  <c r="G807" i="14"/>
  <c r="J816" i="1"/>
  <c r="I791" i="14" s="1"/>
  <c r="G791" i="14"/>
  <c r="J800" i="1"/>
  <c r="I775" i="14" s="1"/>
  <c r="G775" i="14"/>
  <c r="J784" i="1"/>
  <c r="I759" i="14" s="1"/>
  <c r="G759" i="14"/>
  <c r="J752" i="1"/>
  <c r="I727" i="14" s="1"/>
  <c r="G727" i="14"/>
  <c r="J720" i="1"/>
  <c r="I695" i="14" s="1"/>
  <c r="G695" i="14"/>
  <c r="J688" i="1"/>
  <c r="I663" i="14" s="1"/>
  <c r="G663" i="14"/>
  <c r="J656" i="1"/>
  <c r="I631" i="14" s="1"/>
  <c r="G631" i="14"/>
  <c r="J624" i="1"/>
  <c r="I599" i="14" s="1"/>
  <c r="G599" i="14"/>
  <c r="J592" i="1"/>
  <c r="I567" i="14" s="1"/>
  <c r="G567" i="14"/>
  <c r="J576" i="1"/>
  <c r="I551" i="14" s="1"/>
  <c r="G551" i="14"/>
  <c r="J560" i="1"/>
  <c r="I535" i="14" s="1"/>
  <c r="G535" i="14"/>
  <c r="J544" i="1"/>
  <c r="I519" i="14" s="1"/>
  <c r="G519" i="14"/>
  <c r="J528" i="1"/>
  <c r="I503" i="14" s="1"/>
  <c r="G503" i="14"/>
  <c r="J512" i="1"/>
  <c r="I487" i="14" s="1"/>
  <c r="G487" i="14"/>
  <c r="J496" i="1"/>
  <c r="I471" i="14" s="1"/>
  <c r="G471" i="14"/>
  <c r="J464" i="1"/>
  <c r="I439" i="14" s="1"/>
  <c r="G439" i="14"/>
  <c r="J448" i="1"/>
  <c r="I423" i="14" s="1"/>
  <c r="G423" i="14"/>
  <c r="J432" i="1"/>
  <c r="I407" i="14" s="1"/>
  <c r="G407" i="14"/>
  <c r="J416" i="1"/>
  <c r="I391" i="14" s="1"/>
  <c r="G391" i="14"/>
  <c r="J400" i="1"/>
  <c r="I375" i="14" s="1"/>
  <c r="G375" i="14"/>
  <c r="J384" i="1"/>
  <c r="I359" i="14" s="1"/>
  <c r="G359" i="14"/>
  <c r="J368" i="1"/>
  <c r="I343" i="14" s="1"/>
  <c r="G343" i="14"/>
  <c r="J352" i="1"/>
  <c r="I327" i="14" s="1"/>
  <c r="G327" i="14"/>
  <c r="J336" i="1"/>
  <c r="I311" i="14" s="1"/>
  <c r="G311" i="14"/>
  <c r="J320" i="1"/>
  <c r="I295" i="14" s="1"/>
  <c r="G295" i="14"/>
  <c r="J304" i="1"/>
  <c r="I279" i="14" s="1"/>
  <c r="G279" i="14"/>
  <c r="J288" i="1"/>
  <c r="I263" i="14" s="1"/>
  <c r="G263" i="14"/>
  <c r="J272" i="1"/>
  <c r="I247" i="14" s="1"/>
  <c r="G247" i="14"/>
  <c r="J240" i="1"/>
  <c r="I215" i="14" s="1"/>
  <c r="G215" i="14"/>
  <c r="J224" i="1"/>
  <c r="I199" i="14" s="1"/>
  <c r="G199" i="14"/>
  <c r="J208" i="1"/>
  <c r="I183" i="14" s="1"/>
  <c r="G183" i="14"/>
  <c r="J192" i="1"/>
  <c r="I167" i="14" s="1"/>
  <c r="G167" i="14"/>
  <c r="J176" i="1"/>
  <c r="I151" i="14" s="1"/>
  <c r="G151" i="14"/>
  <c r="J160" i="1"/>
  <c r="I135" i="14" s="1"/>
  <c r="G135" i="14"/>
  <c r="J144" i="1"/>
  <c r="I119" i="14" s="1"/>
  <c r="G119" i="14"/>
  <c r="J128" i="1"/>
  <c r="I103" i="14" s="1"/>
  <c r="G103" i="14"/>
  <c r="J112" i="1"/>
  <c r="I87" i="14" s="1"/>
  <c r="G87" i="14"/>
  <c r="J96" i="1"/>
  <c r="I71" i="14" s="1"/>
  <c r="G71" i="14"/>
  <c r="J80" i="1"/>
  <c r="I55" i="14" s="1"/>
  <c r="G55" i="14"/>
  <c r="J64" i="1"/>
  <c r="I39" i="14" s="1"/>
  <c r="G39" i="14"/>
  <c r="J48" i="1"/>
  <c r="I23" i="14" s="1"/>
  <c r="G23" i="14"/>
  <c r="H6541" i="14"/>
  <c r="H4249" i="14"/>
  <c r="J8767" i="1"/>
  <c r="I8742" i="14" s="1"/>
  <c r="G8742" i="14"/>
  <c r="J8735" i="1"/>
  <c r="I8710" i="14" s="1"/>
  <c r="G8710" i="14"/>
  <c r="J8703" i="1"/>
  <c r="I8678" i="14" s="1"/>
  <c r="G8678" i="14"/>
  <c r="J8671" i="1"/>
  <c r="I8646" i="14" s="1"/>
  <c r="G8646" i="14"/>
  <c r="J8639" i="1"/>
  <c r="I8614" i="14" s="1"/>
  <c r="G8614" i="14"/>
  <c r="J8607" i="1"/>
  <c r="I8582" i="14" s="1"/>
  <c r="G8582" i="14"/>
  <c r="J8575" i="1"/>
  <c r="I8550" i="14" s="1"/>
  <c r="G8550" i="14"/>
  <c r="J8543" i="1"/>
  <c r="I8518" i="14" s="1"/>
  <c r="G8518" i="14"/>
  <c r="J8495" i="1"/>
  <c r="I8470" i="14" s="1"/>
  <c r="G8470" i="14"/>
  <c r="J8463" i="1"/>
  <c r="I8438" i="14" s="1"/>
  <c r="G8438" i="14"/>
  <c r="J8431" i="1"/>
  <c r="I8406" i="14" s="1"/>
  <c r="G8406" i="14"/>
  <c r="J8399" i="1"/>
  <c r="I8374" i="14" s="1"/>
  <c r="G8374" i="14"/>
  <c r="J8367" i="1"/>
  <c r="I8342" i="14" s="1"/>
  <c r="G8342" i="14"/>
  <c r="J8319" i="1"/>
  <c r="I8294" i="14" s="1"/>
  <c r="G8294" i="14"/>
  <c r="J8287" i="1"/>
  <c r="I8262" i="14" s="1"/>
  <c r="G8262" i="14"/>
  <c r="J8255" i="1"/>
  <c r="I8230" i="14" s="1"/>
  <c r="G8230" i="14"/>
  <c r="J8223" i="1"/>
  <c r="I8198" i="14" s="1"/>
  <c r="G8198" i="14"/>
  <c r="J8191" i="1"/>
  <c r="I8166" i="14" s="1"/>
  <c r="G8166" i="14"/>
  <c r="J8159" i="1"/>
  <c r="I8134" i="14" s="1"/>
  <c r="G8134" i="14"/>
  <c r="J8127" i="1"/>
  <c r="I8102" i="14" s="1"/>
  <c r="G8102" i="14"/>
  <c r="J8095" i="1"/>
  <c r="I8070" i="14" s="1"/>
  <c r="G8070" i="14"/>
  <c r="J8063" i="1"/>
  <c r="I8038" i="14" s="1"/>
  <c r="G8038" i="14"/>
  <c r="J8031" i="1"/>
  <c r="I8006" i="14" s="1"/>
  <c r="G8006" i="14"/>
  <c r="J7999" i="1"/>
  <c r="I7974" i="14" s="1"/>
  <c r="G7974" i="14"/>
  <c r="J7967" i="1"/>
  <c r="I7942" i="14" s="1"/>
  <c r="G7942" i="14"/>
  <c r="J7935" i="1"/>
  <c r="I7910" i="14" s="1"/>
  <c r="G7910" i="14"/>
  <c r="J7903" i="1"/>
  <c r="I7878" i="14" s="1"/>
  <c r="G7878" i="14"/>
  <c r="J7871" i="1"/>
  <c r="I7846" i="14" s="1"/>
  <c r="G7846" i="14"/>
  <c r="J7839" i="1"/>
  <c r="I7814" i="14" s="1"/>
  <c r="G7814" i="14"/>
  <c r="J7823" i="1"/>
  <c r="I7798" i="14" s="1"/>
  <c r="G7798" i="14"/>
  <c r="J7791" i="1"/>
  <c r="I7766" i="14" s="1"/>
  <c r="G7766" i="14"/>
  <c r="J7759" i="1"/>
  <c r="I7734" i="14" s="1"/>
  <c r="G7734" i="14"/>
  <c r="J7727" i="1"/>
  <c r="I7702" i="14" s="1"/>
  <c r="G7702" i="14"/>
  <c r="J7695" i="1"/>
  <c r="I7670" i="14" s="1"/>
  <c r="G7670" i="14"/>
  <c r="J7663" i="1"/>
  <c r="I7638" i="14" s="1"/>
  <c r="G7638" i="14"/>
  <c r="J7631" i="1"/>
  <c r="I7606" i="14" s="1"/>
  <c r="G7606" i="14"/>
  <c r="J7599" i="1"/>
  <c r="I7574" i="14" s="1"/>
  <c r="G7574" i="14"/>
  <c r="J7583" i="1"/>
  <c r="I7558" i="14" s="1"/>
  <c r="G7558" i="14"/>
  <c r="J7535" i="1"/>
  <c r="I7510" i="14" s="1"/>
  <c r="G7510" i="14"/>
  <c r="J7503" i="1"/>
  <c r="I7478" i="14" s="1"/>
  <c r="G7478" i="14"/>
  <c r="J7487" i="1"/>
  <c r="I7462" i="14" s="1"/>
  <c r="G7462" i="14"/>
  <c r="J7455" i="1"/>
  <c r="I7430" i="14" s="1"/>
  <c r="G7430" i="14"/>
  <c r="J7423" i="1"/>
  <c r="I7398" i="14" s="1"/>
  <c r="G7398" i="14"/>
  <c r="J7391" i="1"/>
  <c r="I7366" i="14" s="1"/>
  <c r="G7366" i="14"/>
  <c r="J7359" i="1"/>
  <c r="I7334" i="14" s="1"/>
  <c r="G7334" i="14"/>
  <c r="J7327" i="1"/>
  <c r="I7302" i="14" s="1"/>
  <c r="G7302" i="14"/>
  <c r="J7295" i="1"/>
  <c r="I7270" i="14" s="1"/>
  <c r="G7270" i="14"/>
  <c r="J7263" i="1"/>
  <c r="I7238" i="14" s="1"/>
  <c r="G7238" i="14"/>
  <c r="J7231" i="1"/>
  <c r="I7206" i="14" s="1"/>
  <c r="G7206" i="14"/>
  <c r="J7199" i="1"/>
  <c r="I7174" i="14" s="1"/>
  <c r="G7174" i="14"/>
  <c r="J7167" i="1"/>
  <c r="I7142" i="14" s="1"/>
  <c r="G7142" i="14"/>
  <c r="J7135" i="1"/>
  <c r="I7110" i="14" s="1"/>
  <c r="G7110" i="14"/>
  <c r="J7103" i="1"/>
  <c r="I7078" i="14" s="1"/>
  <c r="G7078" i="14"/>
  <c r="J7071" i="1"/>
  <c r="I7046" i="14" s="1"/>
  <c r="G7046" i="14"/>
  <c r="J7039" i="1"/>
  <c r="I7014" i="14" s="1"/>
  <c r="G7014" i="14"/>
  <c r="J7007" i="1"/>
  <c r="I6982" i="14" s="1"/>
  <c r="G6982" i="14"/>
  <c r="J6975" i="1"/>
  <c r="I6950" i="14" s="1"/>
  <c r="G6950" i="14"/>
  <c r="J6943" i="1"/>
  <c r="I6918" i="14" s="1"/>
  <c r="G6918" i="14"/>
  <c r="J6895" i="1"/>
  <c r="I6870" i="14" s="1"/>
  <c r="G6870" i="14"/>
  <c r="J6863" i="1"/>
  <c r="I6838" i="14" s="1"/>
  <c r="G6838" i="14"/>
  <c r="J6831" i="1"/>
  <c r="I6806" i="14" s="1"/>
  <c r="G6806" i="14"/>
  <c r="J6799" i="1"/>
  <c r="I6774" i="14" s="1"/>
  <c r="G6774" i="14"/>
  <c r="J6767" i="1"/>
  <c r="I6742" i="14" s="1"/>
  <c r="G6742" i="14"/>
  <c r="J6735" i="1"/>
  <c r="I6710" i="14" s="1"/>
  <c r="G6710" i="14"/>
  <c r="J6687" i="1"/>
  <c r="I6662" i="14" s="1"/>
  <c r="G6662" i="14"/>
  <c r="J6655" i="1"/>
  <c r="I6630" i="14" s="1"/>
  <c r="G6630" i="14"/>
  <c r="J6623" i="1"/>
  <c r="I6598" i="14" s="1"/>
  <c r="G6598" i="14"/>
  <c r="J6591" i="1"/>
  <c r="I6566" i="14" s="1"/>
  <c r="G6566" i="14"/>
  <c r="J6559" i="1"/>
  <c r="I6534" i="14" s="1"/>
  <c r="G6534" i="14"/>
  <c r="J6527" i="1"/>
  <c r="I6502" i="14" s="1"/>
  <c r="G6502" i="14"/>
  <c r="J6495" i="1"/>
  <c r="I6470" i="14" s="1"/>
  <c r="G6470" i="14"/>
  <c r="J6463" i="1"/>
  <c r="I6438" i="14" s="1"/>
  <c r="G6438" i="14"/>
  <c r="J6431" i="1"/>
  <c r="I6406" i="14" s="1"/>
  <c r="G6406" i="14"/>
  <c r="J6399" i="1"/>
  <c r="I6374" i="14" s="1"/>
  <c r="G6374" i="14"/>
  <c r="J6367" i="1"/>
  <c r="I6342" i="14" s="1"/>
  <c r="G6342" i="14"/>
  <c r="J6335" i="1"/>
  <c r="I6310" i="14" s="1"/>
  <c r="G6310" i="14"/>
  <c r="J6303" i="1"/>
  <c r="I6278" i="14" s="1"/>
  <c r="G6278" i="14"/>
  <c r="J6271" i="1"/>
  <c r="I6246" i="14" s="1"/>
  <c r="G6246" i="14"/>
  <c r="J6239" i="1"/>
  <c r="I6214" i="14" s="1"/>
  <c r="G6214" i="14"/>
  <c r="J6207" i="1"/>
  <c r="I6182" i="14" s="1"/>
  <c r="G6182" i="14"/>
  <c r="J6175" i="1"/>
  <c r="I6150" i="14" s="1"/>
  <c r="G6150" i="14"/>
  <c r="J6143" i="1"/>
  <c r="I6118" i="14" s="1"/>
  <c r="G6118" i="14"/>
  <c r="J6111" i="1"/>
  <c r="I6086" i="14" s="1"/>
  <c r="G6086" i="14"/>
  <c r="J6063" i="1"/>
  <c r="I6038" i="14" s="1"/>
  <c r="G6038" i="14"/>
  <c r="J6031" i="1"/>
  <c r="I6006" i="14" s="1"/>
  <c r="G6006" i="14"/>
  <c r="J5999" i="1"/>
  <c r="I5974" i="14" s="1"/>
  <c r="G5974" i="14"/>
  <c r="J5967" i="1"/>
  <c r="I5942" i="14" s="1"/>
  <c r="G5942" i="14"/>
  <c r="J5935" i="1"/>
  <c r="I5910" i="14" s="1"/>
  <c r="G5910" i="14"/>
  <c r="J5903" i="1"/>
  <c r="I5878" i="14" s="1"/>
  <c r="G5878" i="14"/>
  <c r="J5871" i="1"/>
  <c r="I5846" i="14" s="1"/>
  <c r="G5846" i="14"/>
  <c r="J5839" i="1"/>
  <c r="I5814" i="14" s="1"/>
  <c r="G5814" i="14"/>
  <c r="J5807" i="1"/>
  <c r="I5782" i="14" s="1"/>
  <c r="G5782" i="14"/>
  <c r="J5775" i="1"/>
  <c r="I5750" i="14" s="1"/>
  <c r="G5750" i="14"/>
  <c r="J5743" i="1"/>
  <c r="I5718" i="14" s="1"/>
  <c r="G5718" i="14"/>
  <c r="J5711" i="1"/>
  <c r="I5686" i="14" s="1"/>
  <c r="G5686" i="14"/>
  <c r="J5679" i="1"/>
  <c r="I5654" i="14" s="1"/>
  <c r="G5654" i="14"/>
  <c r="J5647" i="1"/>
  <c r="I5622" i="14" s="1"/>
  <c r="G5622" i="14"/>
  <c r="J5615" i="1"/>
  <c r="I5590" i="14" s="1"/>
  <c r="G5590" i="14"/>
  <c r="J5583" i="1"/>
  <c r="I5558" i="14" s="1"/>
  <c r="G5558" i="14"/>
  <c r="J5551" i="1"/>
  <c r="I5526" i="14" s="1"/>
  <c r="G5526" i="14"/>
  <c r="J5519" i="1"/>
  <c r="I5494" i="14" s="1"/>
  <c r="G5494" i="14"/>
  <c r="J5487" i="1"/>
  <c r="I5462" i="14" s="1"/>
  <c r="G5462" i="14"/>
  <c r="J5455" i="1"/>
  <c r="I5430" i="14" s="1"/>
  <c r="G5430" i="14"/>
  <c r="J5423" i="1"/>
  <c r="I5398" i="14" s="1"/>
  <c r="G5398" i="14"/>
  <c r="J5391" i="1"/>
  <c r="I5366" i="14" s="1"/>
  <c r="G5366" i="14"/>
  <c r="J5359" i="1"/>
  <c r="I5334" i="14" s="1"/>
  <c r="G5334" i="14"/>
  <c r="J5327" i="1"/>
  <c r="I5302" i="14" s="1"/>
  <c r="G5302" i="14"/>
  <c r="J5295" i="1"/>
  <c r="I5270" i="14" s="1"/>
  <c r="G5270" i="14"/>
  <c r="J5263" i="1"/>
  <c r="I5238" i="14" s="1"/>
  <c r="G5238" i="14"/>
  <c r="J5231" i="1"/>
  <c r="I5206" i="14" s="1"/>
  <c r="G5206" i="14"/>
  <c r="J5199" i="1"/>
  <c r="I5174" i="14" s="1"/>
  <c r="G5174" i="14"/>
  <c r="J5167" i="1"/>
  <c r="I5142" i="14" s="1"/>
  <c r="G5142" i="14"/>
  <c r="J5151" i="1"/>
  <c r="I5126" i="14" s="1"/>
  <c r="G5126" i="14"/>
  <c r="J5119" i="1"/>
  <c r="I5094" i="14" s="1"/>
  <c r="G5094" i="14"/>
  <c r="J5103" i="1"/>
  <c r="I5078" i="14" s="1"/>
  <c r="G5078" i="14"/>
  <c r="J5087" i="1"/>
  <c r="I5062" i="14" s="1"/>
  <c r="G5062" i="14"/>
  <c r="J5071" i="1"/>
  <c r="I5046" i="14" s="1"/>
  <c r="G5046" i="14"/>
  <c r="J5039" i="1"/>
  <c r="I5014" i="14" s="1"/>
  <c r="G5014" i="14"/>
  <c r="J5007" i="1"/>
  <c r="I4982" i="14" s="1"/>
  <c r="G4982" i="14"/>
  <c r="J4975" i="1"/>
  <c r="I4950" i="14" s="1"/>
  <c r="G4950" i="14"/>
  <c r="J4943" i="1"/>
  <c r="I4918" i="14" s="1"/>
  <c r="G4918" i="14"/>
  <c r="J4911" i="1"/>
  <c r="I4886" i="14" s="1"/>
  <c r="G4886" i="14"/>
  <c r="J4863" i="1"/>
  <c r="I4838" i="14" s="1"/>
  <c r="G4838" i="14"/>
  <c r="J4815" i="1"/>
  <c r="I4790" i="14" s="1"/>
  <c r="G4790" i="14"/>
  <c r="J4783" i="1"/>
  <c r="I4758" i="14" s="1"/>
  <c r="G4758" i="14"/>
  <c r="J4751" i="1"/>
  <c r="I4726" i="14" s="1"/>
  <c r="G4726" i="14"/>
  <c r="J4719" i="1"/>
  <c r="I4694" i="14" s="1"/>
  <c r="G4694" i="14"/>
  <c r="J4687" i="1"/>
  <c r="I4662" i="14" s="1"/>
  <c r="G4662" i="14"/>
  <c r="J4655" i="1"/>
  <c r="I4630" i="14" s="1"/>
  <c r="G4630" i="14"/>
  <c r="J4623" i="1"/>
  <c r="I4598" i="14" s="1"/>
  <c r="G4598" i="14"/>
  <c r="J4591" i="1"/>
  <c r="I4566" i="14" s="1"/>
  <c r="G4566" i="14"/>
  <c r="J4559" i="1"/>
  <c r="I4534" i="14" s="1"/>
  <c r="G4534" i="14"/>
  <c r="J4527" i="1"/>
  <c r="I4502" i="14" s="1"/>
  <c r="G4502" i="14"/>
  <c r="J4495" i="1"/>
  <c r="I4470" i="14" s="1"/>
  <c r="G4470" i="14"/>
  <c r="J4463" i="1"/>
  <c r="I4438" i="14" s="1"/>
  <c r="G4438" i="14"/>
  <c r="J4431" i="1"/>
  <c r="I4406" i="14" s="1"/>
  <c r="G4406" i="14"/>
  <c r="J4399" i="1"/>
  <c r="I4374" i="14" s="1"/>
  <c r="G4374" i="14"/>
  <c r="J4367" i="1"/>
  <c r="I4342" i="14" s="1"/>
  <c r="G4342" i="14"/>
  <c r="J4335" i="1"/>
  <c r="I4310" i="14" s="1"/>
  <c r="G4310" i="14"/>
  <c r="J4303" i="1"/>
  <c r="I4278" i="14" s="1"/>
  <c r="G4278" i="14"/>
  <c r="J4271" i="1"/>
  <c r="I4246" i="14" s="1"/>
  <c r="G4246" i="14"/>
  <c r="J4239" i="1"/>
  <c r="I4214" i="14" s="1"/>
  <c r="G4214" i="14"/>
  <c r="J4207" i="1"/>
  <c r="I4182" i="14" s="1"/>
  <c r="G4182" i="14"/>
  <c r="J4175" i="1"/>
  <c r="I4150" i="14" s="1"/>
  <c r="G4150" i="14"/>
  <c r="J4143" i="1"/>
  <c r="I4118" i="14" s="1"/>
  <c r="G4118" i="14"/>
  <c r="J4111" i="1"/>
  <c r="I4086" i="14" s="1"/>
  <c r="G4086" i="14"/>
  <c r="J4079" i="1"/>
  <c r="I4054" i="14" s="1"/>
  <c r="G4054" i="14"/>
  <c r="J4047" i="1"/>
  <c r="I4022" i="14" s="1"/>
  <c r="G4022" i="14"/>
  <c r="J4015" i="1"/>
  <c r="I3990" i="14" s="1"/>
  <c r="G3990" i="14"/>
  <c r="J3983" i="1"/>
  <c r="I3958" i="14" s="1"/>
  <c r="G3958" i="14"/>
  <c r="J3951" i="1"/>
  <c r="I3926" i="14" s="1"/>
  <c r="G3926" i="14"/>
  <c r="J3919" i="1"/>
  <c r="I3894" i="14" s="1"/>
  <c r="G3894" i="14"/>
  <c r="J3903" i="1"/>
  <c r="I3878" i="14" s="1"/>
  <c r="G3878" i="14"/>
  <c r="J3871" i="1"/>
  <c r="I3846" i="14" s="1"/>
  <c r="G3846" i="14"/>
  <c r="J3839" i="1"/>
  <c r="I3814" i="14" s="1"/>
  <c r="G3814" i="14"/>
  <c r="J3807" i="1"/>
  <c r="I3782" i="14" s="1"/>
  <c r="G3782" i="14"/>
  <c r="J3775" i="1"/>
  <c r="I3750" i="14" s="1"/>
  <c r="G3750" i="14"/>
  <c r="J3743" i="1"/>
  <c r="I3718" i="14" s="1"/>
  <c r="G3718" i="14"/>
  <c r="J3711" i="1"/>
  <c r="I3686" i="14" s="1"/>
  <c r="G3686" i="14"/>
  <c r="J3679" i="1"/>
  <c r="I3654" i="14" s="1"/>
  <c r="G3654" i="14"/>
  <c r="J3647" i="1"/>
  <c r="I3622" i="14" s="1"/>
  <c r="G3622" i="14"/>
  <c r="J3615" i="1"/>
  <c r="I3590" i="14" s="1"/>
  <c r="G3590" i="14"/>
  <c r="J3583" i="1"/>
  <c r="I3558" i="14" s="1"/>
  <c r="G3558" i="14"/>
  <c r="J3551" i="1"/>
  <c r="I3526" i="14" s="1"/>
  <c r="G3526" i="14"/>
  <c r="J3519" i="1"/>
  <c r="I3494" i="14" s="1"/>
  <c r="G3494" i="14"/>
  <c r="J3487" i="1"/>
  <c r="I3462" i="14" s="1"/>
  <c r="G3462" i="14"/>
  <c r="J3455" i="1"/>
  <c r="I3430" i="14" s="1"/>
  <c r="G3430" i="14"/>
  <c r="J3423" i="1"/>
  <c r="I3398" i="14" s="1"/>
  <c r="G3398" i="14"/>
  <c r="J3391" i="1"/>
  <c r="I3366" i="14" s="1"/>
  <c r="G3366" i="14"/>
  <c r="J3359" i="1"/>
  <c r="I3334" i="14" s="1"/>
  <c r="G3334" i="14"/>
  <c r="J3327" i="1"/>
  <c r="I3302" i="14" s="1"/>
  <c r="G3302" i="14"/>
  <c r="J3295" i="1"/>
  <c r="I3270" i="14" s="1"/>
  <c r="G3270" i="14"/>
  <c r="J3263" i="1"/>
  <c r="I3238" i="14" s="1"/>
  <c r="G3238" i="14"/>
  <c r="J3231" i="1"/>
  <c r="I3206" i="14" s="1"/>
  <c r="G3206" i="14"/>
  <c r="J3199" i="1"/>
  <c r="I3174" i="14" s="1"/>
  <c r="G3174" i="14"/>
  <c r="J3167" i="1"/>
  <c r="I3142" i="14" s="1"/>
  <c r="G3142" i="14"/>
  <c r="J3135" i="1"/>
  <c r="I3110" i="14" s="1"/>
  <c r="G3110" i="14"/>
  <c r="J3103" i="1"/>
  <c r="I3078" i="14" s="1"/>
  <c r="G3078" i="14"/>
  <c r="J3071" i="1"/>
  <c r="I3046" i="14" s="1"/>
  <c r="G3046" i="14"/>
  <c r="J3039" i="1"/>
  <c r="I3014" i="14" s="1"/>
  <c r="G3014" i="14"/>
  <c r="J3007" i="1"/>
  <c r="I2982" i="14" s="1"/>
  <c r="G2982" i="14"/>
  <c r="J2991" i="1"/>
  <c r="I2966" i="14" s="1"/>
  <c r="G2966" i="14"/>
  <c r="J2959" i="1"/>
  <c r="I2934" i="14" s="1"/>
  <c r="G2934" i="14"/>
  <c r="J2927" i="1"/>
  <c r="I2902" i="14" s="1"/>
  <c r="G2902" i="14"/>
  <c r="J2895" i="1"/>
  <c r="I2870" i="14" s="1"/>
  <c r="G2870" i="14"/>
  <c r="J2863" i="1"/>
  <c r="I2838" i="14" s="1"/>
  <c r="G2838" i="14"/>
  <c r="J2831" i="1"/>
  <c r="I2806" i="14" s="1"/>
  <c r="G2806" i="14"/>
  <c r="J2799" i="1"/>
  <c r="I2774" i="14" s="1"/>
  <c r="G2774" i="14"/>
  <c r="J2767" i="1"/>
  <c r="I2742" i="14" s="1"/>
  <c r="G2742" i="14"/>
  <c r="J2735" i="1"/>
  <c r="I2710" i="14" s="1"/>
  <c r="G2710" i="14"/>
  <c r="J2703" i="1"/>
  <c r="I2678" i="14" s="1"/>
  <c r="G2678" i="14"/>
  <c r="J2671" i="1"/>
  <c r="I2646" i="14" s="1"/>
  <c r="G2646" i="14"/>
  <c r="J2623" i="1"/>
  <c r="I2598" i="14" s="1"/>
  <c r="G2598" i="14"/>
  <c r="J2591" i="1"/>
  <c r="I2566" i="14" s="1"/>
  <c r="G2566" i="14"/>
  <c r="J2559" i="1"/>
  <c r="I2534" i="14" s="1"/>
  <c r="G2534" i="14"/>
  <c r="J2527" i="1"/>
  <c r="I2502" i="14" s="1"/>
  <c r="G2502" i="14"/>
  <c r="J2495" i="1"/>
  <c r="I2470" i="14" s="1"/>
  <c r="G2470" i="14"/>
  <c r="J2463" i="1"/>
  <c r="I2438" i="14" s="1"/>
  <c r="G2438" i="14"/>
  <c r="J2431" i="1"/>
  <c r="I2406" i="14" s="1"/>
  <c r="G2406" i="14"/>
  <c r="J2399" i="1"/>
  <c r="I2374" i="14" s="1"/>
  <c r="G2374" i="14"/>
  <c r="J2367" i="1"/>
  <c r="I2342" i="14" s="1"/>
  <c r="G2342" i="14"/>
  <c r="J2335" i="1"/>
  <c r="I2310" i="14" s="1"/>
  <c r="G2310" i="14"/>
  <c r="J2303" i="1"/>
  <c r="I2278" i="14" s="1"/>
  <c r="G2278" i="14"/>
  <c r="J2271" i="1"/>
  <c r="I2246" i="14" s="1"/>
  <c r="G2246" i="14"/>
  <c r="J2239" i="1"/>
  <c r="I2214" i="14" s="1"/>
  <c r="G2214" i="14"/>
  <c r="J2207" i="1"/>
  <c r="I2182" i="14" s="1"/>
  <c r="G2182" i="14"/>
  <c r="J2175" i="1"/>
  <c r="I2150" i="14" s="1"/>
  <c r="G2150" i="14"/>
  <c r="J2143" i="1"/>
  <c r="I2118" i="14" s="1"/>
  <c r="G2118" i="14"/>
  <c r="J2111" i="1"/>
  <c r="I2086" i="14" s="1"/>
  <c r="G2086" i="14"/>
  <c r="J2079" i="1"/>
  <c r="I2054" i="14" s="1"/>
  <c r="G2054" i="14"/>
  <c r="J2047" i="1"/>
  <c r="I2022" i="14" s="1"/>
  <c r="G2022" i="14"/>
  <c r="J2015" i="1"/>
  <c r="I1990" i="14" s="1"/>
  <c r="G1990" i="14"/>
  <c r="J1983" i="1"/>
  <c r="I1958" i="14" s="1"/>
  <c r="G1958" i="14"/>
  <c r="J1951" i="1"/>
  <c r="I1926" i="14" s="1"/>
  <c r="G1926" i="14"/>
  <c r="J1919" i="1"/>
  <c r="I1894" i="14" s="1"/>
  <c r="G1894" i="14"/>
  <c r="J1887" i="1"/>
  <c r="I1862" i="14" s="1"/>
  <c r="G1862" i="14"/>
  <c r="J1855" i="1"/>
  <c r="I1830" i="14" s="1"/>
  <c r="G1830" i="14"/>
  <c r="J1823" i="1"/>
  <c r="I1798" i="14" s="1"/>
  <c r="G1798" i="14"/>
  <c r="J1791" i="1"/>
  <c r="I1766" i="14" s="1"/>
  <c r="G1766" i="14"/>
  <c r="J1759" i="1"/>
  <c r="I1734" i="14" s="1"/>
  <c r="G1734" i="14"/>
  <c r="J1727" i="1"/>
  <c r="I1702" i="14" s="1"/>
  <c r="G1702" i="14"/>
  <c r="J1695" i="1"/>
  <c r="I1670" i="14" s="1"/>
  <c r="G1670" i="14"/>
  <c r="J1663" i="1"/>
  <c r="I1638" i="14" s="1"/>
  <c r="G1638" i="14"/>
  <c r="J1615" i="1"/>
  <c r="I1590" i="14" s="1"/>
  <c r="G1590" i="14"/>
  <c r="J1583" i="1"/>
  <c r="I1558" i="14" s="1"/>
  <c r="G1558" i="14"/>
  <c r="J1551" i="1"/>
  <c r="I1526" i="14" s="1"/>
  <c r="G1526" i="14"/>
  <c r="J1519" i="1"/>
  <c r="I1494" i="14" s="1"/>
  <c r="G1494" i="14"/>
  <c r="J1487" i="1"/>
  <c r="I1462" i="14" s="1"/>
  <c r="G1462" i="14"/>
  <c r="J1455" i="1"/>
  <c r="I1430" i="14" s="1"/>
  <c r="G1430" i="14"/>
  <c r="J1423" i="1"/>
  <c r="I1398" i="14" s="1"/>
  <c r="G1398" i="14"/>
  <c r="J1391" i="1"/>
  <c r="I1366" i="14" s="1"/>
  <c r="G1366" i="14"/>
  <c r="J1359" i="1"/>
  <c r="I1334" i="14" s="1"/>
  <c r="G1334" i="14"/>
  <c r="J1327" i="1"/>
  <c r="I1302" i="14" s="1"/>
  <c r="G1302" i="14"/>
  <c r="J1295" i="1"/>
  <c r="I1270" i="14" s="1"/>
  <c r="G1270" i="14"/>
  <c r="J1263" i="1"/>
  <c r="I1238" i="14" s="1"/>
  <c r="G1238" i="14"/>
  <c r="J1231" i="1"/>
  <c r="I1206" i="14" s="1"/>
  <c r="G1206" i="14"/>
  <c r="J1199" i="1"/>
  <c r="I1174" i="14" s="1"/>
  <c r="G1174" i="14"/>
  <c r="J1167" i="1"/>
  <c r="I1142" i="14" s="1"/>
  <c r="G1142" i="14"/>
  <c r="J1135" i="1"/>
  <c r="I1110" i="14" s="1"/>
  <c r="G1110" i="14"/>
  <c r="J1103" i="1"/>
  <c r="I1078" i="14" s="1"/>
  <c r="G1078" i="14"/>
  <c r="J1071" i="1"/>
  <c r="I1046" i="14" s="1"/>
  <c r="G1046" i="14"/>
  <c r="J1039" i="1"/>
  <c r="I1014" i="14" s="1"/>
  <c r="G1014" i="14"/>
  <c r="J991" i="1"/>
  <c r="I966" i="14" s="1"/>
  <c r="G966" i="14"/>
  <c r="J959" i="1"/>
  <c r="I934" i="14" s="1"/>
  <c r="G934" i="14"/>
  <c r="J911" i="1"/>
  <c r="I886" i="14" s="1"/>
  <c r="G886" i="14"/>
  <c r="J879" i="1"/>
  <c r="I854" i="14" s="1"/>
  <c r="G854" i="14"/>
  <c r="J847" i="1"/>
  <c r="I822" i="14" s="1"/>
  <c r="G822" i="14"/>
  <c r="J815" i="1"/>
  <c r="I790" i="14" s="1"/>
  <c r="G790" i="14"/>
  <c r="J783" i="1"/>
  <c r="I758" i="14" s="1"/>
  <c r="G758" i="14"/>
  <c r="J735" i="1"/>
  <c r="I710" i="14" s="1"/>
  <c r="G710" i="14"/>
  <c r="J543" i="1"/>
  <c r="I518" i="14" s="1"/>
  <c r="G518" i="14"/>
  <c r="H7357" i="14"/>
  <c r="H5380" i="14"/>
  <c r="J8798" i="1"/>
  <c r="I8773" i="14" s="1"/>
  <c r="G8773" i="14"/>
  <c r="J8766" i="1"/>
  <c r="I8741" i="14" s="1"/>
  <c r="G8741" i="14"/>
  <c r="J8734" i="1"/>
  <c r="I8709" i="14" s="1"/>
  <c r="G8709" i="14"/>
  <c r="J8702" i="1"/>
  <c r="I8677" i="14" s="1"/>
  <c r="G8677" i="14"/>
  <c r="J8670" i="1"/>
  <c r="I8645" i="14" s="1"/>
  <c r="G8645" i="14"/>
  <c r="J8638" i="1"/>
  <c r="I8613" i="14" s="1"/>
  <c r="G8613" i="14"/>
  <c r="J8606" i="1"/>
  <c r="I8581" i="14" s="1"/>
  <c r="G8581" i="14"/>
  <c r="J8574" i="1"/>
  <c r="I8549" i="14" s="1"/>
  <c r="G8549" i="14"/>
  <c r="J8542" i="1"/>
  <c r="I8517" i="14" s="1"/>
  <c r="G8517" i="14"/>
  <c r="J8510" i="1"/>
  <c r="I8485" i="14" s="1"/>
  <c r="G8485" i="14"/>
  <c r="J8478" i="1"/>
  <c r="I8453" i="14" s="1"/>
  <c r="G8453" i="14"/>
  <c r="J8446" i="1"/>
  <c r="I8421" i="14" s="1"/>
  <c r="G8421" i="14"/>
  <c r="J8414" i="1"/>
  <c r="I8389" i="14" s="1"/>
  <c r="G8389" i="14"/>
  <c r="J8382" i="1"/>
  <c r="I8357" i="14" s="1"/>
  <c r="G8357" i="14"/>
  <c r="J8366" i="1"/>
  <c r="I8341" i="14" s="1"/>
  <c r="G8341" i="14"/>
  <c r="J8334" i="1"/>
  <c r="I8309" i="14" s="1"/>
  <c r="G8309" i="14"/>
  <c r="J8318" i="1"/>
  <c r="I8293" i="14" s="1"/>
  <c r="G8293" i="14"/>
  <c r="J8302" i="1"/>
  <c r="I8277" i="14" s="1"/>
  <c r="G8277" i="14"/>
  <c r="J8270" i="1"/>
  <c r="I8245" i="14" s="1"/>
  <c r="G8245" i="14"/>
  <c r="J8254" i="1"/>
  <c r="I8229" i="14" s="1"/>
  <c r="G8229" i="14"/>
  <c r="J8238" i="1"/>
  <c r="I8213" i="14" s="1"/>
  <c r="G8213" i="14"/>
  <c r="J8222" i="1"/>
  <c r="I8197" i="14" s="1"/>
  <c r="G8197" i="14"/>
  <c r="J8206" i="1"/>
  <c r="I8181" i="14" s="1"/>
  <c r="G8181" i="14"/>
  <c r="J8190" i="1"/>
  <c r="I8165" i="14" s="1"/>
  <c r="G8165" i="14"/>
  <c r="J8174" i="1"/>
  <c r="I8149" i="14" s="1"/>
  <c r="G8149" i="14"/>
  <c r="J8158" i="1"/>
  <c r="I8133" i="14" s="1"/>
  <c r="G8133" i="14"/>
  <c r="J8142" i="1"/>
  <c r="I8117" i="14" s="1"/>
  <c r="G8117" i="14"/>
  <c r="J8126" i="1"/>
  <c r="I8101" i="14" s="1"/>
  <c r="G8101" i="14"/>
  <c r="J8110" i="1"/>
  <c r="I8085" i="14" s="1"/>
  <c r="G8085" i="14"/>
  <c r="J8094" i="1"/>
  <c r="I8069" i="14" s="1"/>
  <c r="G8069" i="14"/>
  <c r="J8078" i="1"/>
  <c r="I8053" i="14" s="1"/>
  <c r="G8053" i="14"/>
  <c r="J8062" i="1"/>
  <c r="I8037" i="14" s="1"/>
  <c r="G8037" i="14"/>
  <c r="J8046" i="1"/>
  <c r="I8021" i="14" s="1"/>
  <c r="G8021" i="14"/>
  <c r="J8030" i="1"/>
  <c r="I8005" i="14" s="1"/>
  <c r="G8005" i="14"/>
  <c r="J8014" i="1"/>
  <c r="I7989" i="14" s="1"/>
  <c r="G7989" i="14"/>
  <c r="J7982" i="1"/>
  <c r="I7957" i="14" s="1"/>
  <c r="G7957" i="14"/>
  <c r="J7934" i="1"/>
  <c r="I7909" i="14" s="1"/>
  <c r="G7909" i="14"/>
  <c r="J7902" i="1"/>
  <c r="I7877" i="14" s="1"/>
  <c r="G7877" i="14"/>
  <c r="J7870" i="1"/>
  <c r="I7845" i="14" s="1"/>
  <c r="G7845" i="14"/>
  <c r="J7822" i="1"/>
  <c r="I7797" i="14" s="1"/>
  <c r="G7797" i="14"/>
  <c r="J7790" i="1"/>
  <c r="I7765" i="14" s="1"/>
  <c r="G7765" i="14"/>
  <c r="J7758" i="1"/>
  <c r="I7733" i="14" s="1"/>
  <c r="G7733" i="14"/>
  <c r="J7726" i="1"/>
  <c r="I7701" i="14" s="1"/>
  <c r="G7701" i="14"/>
  <c r="J7694" i="1"/>
  <c r="I7669" i="14" s="1"/>
  <c r="G7669" i="14"/>
  <c r="J7662" i="1"/>
  <c r="I7637" i="14" s="1"/>
  <c r="G7637" i="14"/>
  <c r="J7630" i="1"/>
  <c r="I7605" i="14" s="1"/>
  <c r="G7605" i="14"/>
  <c r="J7598" i="1"/>
  <c r="I7573" i="14" s="1"/>
  <c r="G7573" i="14"/>
  <c r="J7566" i="1"/>
  <c r="I7541" i="14" s="1"/>
  <c r="G7541" i="14"/>
  <c r="J7534" i="1"/>
  <c r="I7509" i="14" s="1"/>
  <c r="G7509" i="14"/>
  <c r="J7502" i="1"/>
  <c r="I7477" i="14" s="1"/>
  <c r="G7477" i="14"/>
  <c r="J7470" i="1"/>
  <c r="I7445" i="14" s="1"/>
  <c r="G7445" i="14"/>
  <c r="J7438" i="1"/>
  <c r="I7413" i="14" s="1"/>
  <c r="G7413" i="14"/>
  <c r="J7406" i="1"/>
  <c r="I7381" i="14" s="1"/>
  <c r="G7381" i="14"/>
  <c r="J7374" i="1"/>
  <c r="I7349" i="14" s="1"/>
  <c r="G7349" i="14"/>
  <c r="J7342" i="1"/>
  <c r="I7317" i="14" s="1"/>
  <c r="G7317" i="14"/>
  <c r="J7310" i="1"/>
  <c r="I7285" i="14" s="1"/>
  <c r="G7285" i="14"/>
  <c r="J7278" i="1"/>
  <c r="I7253" i="14" s="1"/>
  <c r="G7253" i="14"/>
  <c r="J7246" i="1"/>
  <c r="I7221" i="14" s="1"/>
  <c r="G7221" i="14"/>
  <c r="J7214" i="1"/>
  <c r="I7189" i="14" s="1"/>
  <c r="G7189" i="14"/>
  <c r="J7182" i="1"/>
  <c r="I7157" i="14" s="1"/>
  <c r="G7157" i="14"/>
  <c r="J7150" i="1"/>
  <c r="I7125" i="14" s="1"/>
  <c r="G7125" i="14"/>
  <c r="J7118" i="1"/>
  <c r="I7093" i="14" s="1"/>
  <c r="G7093" i="14"/>
  <c r="J7086" i="1"/>
  <c r="I7061" i="14" s="1"/>
  <c r="G7061" i="14"/>
  <c r="J7054" i="1"/>
  <c r="I7029" i="14" s="1"/>
  <c r="G7029" i="14"/>
  <c r="J7022" i="1"/>
  <c r="I6997" i="14" s="1"/>
  <c r="G6997" i="14"/>
  <c r="J6990" i="1"/>
  <c r="I6965" i="14" s="1"/>
  <c r="G6965" i="14"/>
  <c r="J6958" i="1"/>
  <c r="I6933" i="14" s="1"/>
  <c r="G6933" i="14"/>
  <c r="J6926" i="1"/>
  <c r="I6901" i="14" s="1"/>
  <c r="G6901" i="14"/>
  <c r="J6894" i="1"/>
  <c r="I6869" i="14" s="1"/>
  <c r="G6869" i="14"/>
  <c r="J6862" i="1"/>
  <c r="I6837" i="14" s="1"/>
  <c r="G6837" i="14"/>
  <c r="J6830" i="1"/>
  <c r="I6805" i="14" s="1"/>
  <c r="G6805" i="14"/>
  <c r="J6798" i="1"/>
  <c r="I6773" i="14" s="1"/>
  <c r="G6773" i="14"/>
  <c r="J6766" i="1"/>
  <c r="I6741" i="14" s="1"/>
  <c r="G6741" i="14"/>
  <c r="J6734" i="1"/>
  <c r="I6709" i="14" s="1"/>
  <c r="G6709" i="14"/>
  <c r="J6702" i="1"/>
  <c r="I6677" i="14" s="1"/>
  <c r="G6677" i="14"/>
  <c r="J6670" i="1"/>
  <c r="I6645" i="14" s="1"/>
  <c r="G6645" i="14"/>
  <c r="J6638" i="1"/>
  <c r="I6613" i="14" s="1"/>
  <c r="G6613" i="14"/>
  <c r="J6606" i="1"/>
  <c r="I6581" i="14" s="1"/>
  <c r="G6581" i="14"/>
  <c r="J6574" i="1"/>
  <c r="I6549" i="14" s="1"/>
  <c r="G6549" i="14"/>
  <c r="J6542" i="1"/>
  <c r="I6517" i="14" s="1"/>
  <c r="G6517" i="14"/>
  <c r="J6510" i="1"/>
  <c r="I6485" i="14" s="1"/>
  <c r="G6485" i="14"/>
  <c r="J6478" i="1"/>
  <c r="I6453" i="14" s="1"/>
  <c r="G6453" i="14"/>
  <c r="J6446" i="1"/>
  <c r="I6421" i="14" s="1"/>
  <c r="G6421" i="14"/>
  <c r="J6414" i="1"/>
  <c r="I6389" i="14" s="1"/>
  <c r="G6389" i="14"/>
  <c r="J6398" i="1"/>
  <c r="I6373" i="14" s="1"/>
  <c r="G6373" i="14"/>
  <c r="J6366" i="1"/>
  <c r="I6341" i="14" s="1"/>
  <c r="G6341" i="14"/>
  <c r="J6334" i="1"/>
  <c r="I6309" i="14" s="1"/>
  <c r="G6309" i="14"/>
  <c r="J6302" i="1"/>
  <c r="I6277" i="14" s="1"/>
  <c r="G6277" i="14"/>
  <c r="J6270" i="1"/>
  <c r="I6245" i="14" s="1"/>
  <c r="G6245" i="14"/>
  <c r="J6238" i="1"/>
  <c r="I6213" i="14" s="1"/>
  <c r="G6213" i="14"/>
  <c r="J6206" i="1"/>
  <c r="I6181" i="14" s="1"/>
  <c r="G6181" i="14"/>
  <c r="J6174" i="1"/>
  <c r="I6149" i="14" s="1"/>
  <c r="G6149" i="14"/>
  <c r="J6142" i="1"/>
  <c r="I6117" i="14" s="1"/>
  <c r="G6117" i="14"/>
  <c r="J6110" i="1"/>
  <c r="I6085" i="14" s="1"/>
  <c r="G6085" i="14"/>
  <c r="J6078" i="1"/>
  <c r="I6053" i="14" s="1"/>
  <c r="G6053" i="14"/>
  <c r="J6046" i="1"/>
  <c r="I6021" i="14" s="1"/>
  <c r="G6021" i="14"/>
  <c r="J6014" i="1"/>
  <c r="I5989" i="14" s="1"/>
  <c r="G5989" i="14"/>
  <c r="J5966" i="1"/>
  <c r="I5941" i="14" s="1"/>
  <c r="G5941" i="14"/>
  <c r="J5934" i="1"/>
  <c r="I5909" i="14" s="1"/>
  <c r="G5909" i="14"/>
  <c r="J5902" i="1"/>
  <c r="I5877" i="14" s="1"/>
  <c r="G5877" i="14"/>
  <c r="J5870" i="1"/>
  <c r="I5845" i="14" s="1"/>
  <c r="G5845" i="14"/>
  <c r="J5838" i="1"/>
  <c r="I5813" i="14" s="1"/>
  <c r="G5813" i="14"/>
  <c r="J5806" i="1"/>
  <c r="I5781" i="14" s="1"/>
  <c r="G5781" i="14"/>
  <c r="J5774" i="1"/>
  <c r="I5749" i="14" s="1"/>
  <c r="G5749" i="14"/>
  <c r="J5742" i="1"/>
  <c r="I5717" i="14" s="1"/>
  <c r="G5717" i="14"/>
  <c r="J5710" i="1"/>
  <c r="I5685" i="14" s="1"/>
  <c r="G5685" i="14"/>
  <c r="J5678" i="1"/>
  <c r="I5653" i="14" s="1"/>
  <c r="G5653" i="14"/>
  <c r="J5646" i="1"/>
  <c r="I5621" i="14" s="1"/>
  <c r="G5621" i="14"/>
  <c r="J5614" i="1"/>
  <c r="I5589" i="14" s="1"/>
  <c r="G5589" i="14"/>
  <c r="J5582" i="1"/>
  <c r="I5557" i="14" s="1"/>
  <c r="G5557" i="14"/>
  <c r="J5550" i="1"/>
  <c r="I5525" i="14" s="1"/>
  <c r="G5525" i="14"/>
  <c r="J5518" i="1"/>
  <c r="I5493" i="14" s="1"/>
  <c r="G5493" i="14"/>
  <c r="J5486" i="1"/>
  <c r="I5461" i="14" s="1"/>
  <c r="G5461" i="14"/>
  <c r="J5454" i="1"/>
  <c r="I5429" i="14" s="1"/>
  <c r="G5429" i="14"/>
  <c r="J5422" i="1"/>
  <c r="I5397" i="14" s="1"/>
  <c r="G5397" i="14"/>
  <c r="J5390" i="1"/>
  <c r="I5365" i="14" s="1"/>
  <c r="G5365" i="14"/>
  <c r="J5358" i="1"/>
  <c r="I5333" i="14" s="1"/>
  <c r="G5333" i="14"/>
  <c r="J5326" i="1"/>
  <c r="I5301" i="14" s="1"/>
  <c r="G5301" i="14"/>
  <c r="J5294" i="1"/>
  <c r="I5269" i="14" s="1"/>
  <c r="G5269" i="14"/>
  <c r="J5278" i="1"/>
  <c r="I5253" i="14" s="1"/>
  <c r="G5253" i="14"/>
  <c r="J5246" i="1"/>
  <c r="I5221" i="14" s="1"/>
  <c r="G5221" i="14"/>
  <c r="J5214" i="1"/>
  <c r="I5189" i="14" s="1"/>
  <c r="G5189" i="14"/>
  <c r="J5182" i="1"/>
  <c r="I5157" i="14" s="1"/>
  <c r="G5157" i="14"/>
  <c r="J5150" i="1"/>
  <c r="I5125" i="14" s="1"/>
  <c r="G5125" i="14"/>
  <c r="J5118" i="1"/>
  <c r="I5093" i="14" s="1"/>
  <c r="G5093" i="14"/>
  <c r="J5086" i="1"/>
  <c r="I5061" i="14" s="1"/>
  <c r="G5061" i="14"/>
  <c r="J5054" i="1"/>
  <c r="I5029" i="14" s="1"/>
  <c r="G5029" i="14"/>
  <c r="J5022" i="1"/>
  <c r="I4997" i="14" s="1"/>
  <c r="G4997" i="14"/>
  <c r="J4990" i="1"/>
  <c r="I4965" i="14" s="1"/>
  <c r="G4965" i="14"/>
  <c r="J4958" i="1"/>
  <c r="I4933" i="14" s="1"/>
  <c r="G4933" i="14"/>
  <c r="J4926" i="1"/>
  <c r="I4901" i="14" s="1"/>
  <c r="G4901" i="14"/>
  <c r="J4894" i="1"/>
  <c r="I4869" i="14" s="1"/>
  <c r="G4869" i="14"/>
  <c r="J4862" i="1"/>
  <c r="I4837" i="14" s="1"/>
  <c r="G4837" i="14"/>
  <c r="J4830" i="1"/>
  <c r="I4805" i="14" s="1"/>
  <c r="G4805" i="14"/>
  <c r="J4798" i="1"/>
  <c r="I4773" i="14" s="1"/>
  <c r="G4773" i="14"/>
  <c r="J4766" i="1"/>
  <c r="I4741" i="14" s="1"/>
  <c r="G4741" i="14"/>
  <c r="J4734" i="1"/>
  <c r="I4709" i="14" s="1"/>
  <c r="G4709" i="14"/>
  <c r="J4702" i="1"/>
  <c r="I4677" i="14" s="1"/>
  <c r="G4677" i="14"/>
  <c r="J4670" i="1"/>
  <c r="I4645" i="14" s="1"/>
  <c r="G4645" i="14"/>
  <c r="J4638" i="1"/>
  <c r="I4613" i="14" s="1"/>
  <c r="G4613" i="14"/>
  <c r="J4606" i="1"/>
  <c r="I4581" i="14" s="1"/>
  <c r="G4581" i="14"/>
  <c r="J4574" i="1"/>
  <c r="I4549" i="14" s="1"/>
  <c r="G4549" i="14"/>
  <c r="J4542" i="1"/>
  <c r="I4517" i="14" s="1"/>
  <c r="G4517" i="14"/>
  <c r="J4510" i="1"/>
  <c r="I4485" i="14" s="1"/>
  <c r="G4485" i="14"/>
  <c r="J4478" i="1"/>
  <c r="I4453" i="14" s="1"/>
  <c r="G4453" i="14"/>
  <c r="J4446" i="1"/>
  <c r="I4421" i="14" s="1"/>
  <c r="G4421" i="14"/>
  <c r="J4430" i="1"/>
  <c r="I4405" i="14" s="1"/>
  <c r="G4405" i="14"/>
  <c r="J4398" i="1"/>
  <c r="I4373" i="14" s="1"/>
  <c r="G4373" i="14"/>
  <c r="J4366" i="1"/>
  <c r="I4341" i="14" s="1"/>
  <c r="G4341" i="14"/>
  <c r="J4334" i="1"/>
  <c r="I4309" i="14" s="1"/>
  <c r="G4309" i="14"/>
  <c r="J4302" i="1"/>
  <c r="I4277" i="14" s="1"/>
  <c r="G4277" i="14"/>
  <c r="J4270" i="1"/>
  <c r="I4245" i="14" s="1"/>
  <c r="G4245" i="14"/>
  <c r="J4238" i="1"/>
  <c r="I4213" i="14" s="1"/>
  <c r="G4213" i="14"/>
  <c r="J4206" i="1"/>
  <c r="I4181" i="14" s="1"/>
  <c r="G4181" i="14"/>
  <c r="J4174" i="1"/>
  <c r="I4149" i="14" s="1"/>
  <c r="G4149" i="14"/>
  <c r="J4142" i="1"/>
  <c r="I4117" i="14" s="1"/>
  <c r="G4117" i="14"/>
  <c r="J4110" i="1"/>
  <c r="I4085" i="14" s="1"/>
  <c r="G4085" i="14"/>
  <c r="J4078" i="1"/>
  <c r="I4053" i="14" s="1"/>
  <c r="G4053" i="14"/>
  <c r="J4046" i="1"/>
  <c r="I4021" i="14" s="1"/>
  <c r="G4021" i="14"/>
  <c r="J4014" i="1"/>
  <c r="I3989" i="14" s="1"/>
  <c r="G3989" i="14"/>
  <c r="J3982" i="1"/>
  <c r="I3957" i="14" s="1"/>
  <c r="G3957" i="14"/>
  <c r="J3950" i="1"/>
  <c r="I3925" i="14" s="1"/>
  <c r="G3925" i="14"/>
  <c r="J3918" i="1"/>
  <c r="I3893" i="14" s="1"/>
  <c r="G3893" i="14"/>
  <c r="J3886" i="1"/>
  <c r="I3861" i="14" s="1"/>
  <c r="G3861" i="14"/>
  <c r="J3854" i="1"/>
  <c r="I3829" i="14" s="1"/>
  <c r="G3829" i="14"/>
  <c r="J3822" i="1"/>
  <c r="I3797" i="14" s="1"/>
  <c r="G3797" i="14"/>
  <c r="J3790" i="1"/>
  <c r="I3765" i="14" s="1"/>
  <c r="G3765" i="14"/>
  <c r="J3758" i="1"/>
  <c r="I3733" i="14" s="1"/>
  <c r="G3733" i="14"/>
  <c r="J3726" i="1"/>
  <c r="I3701" i="14" s="1"/>
  <c r="G3701" i="14"/>
  <c r="J3694" i="1"/>
  <c r="I3669" i="14" s="1"/>
  <c r="G3669" i="14"/>
  <c r="J3662" i="1"/>
  <c r="I3637" i="14" s="1"/>
  <c r="G3637" i="14"/>
  <c r="J3630" i="1"/>
  <c r="I3605" i="14" s="1"/>
  <c r="G3605" i="14"/>
  <c r="J3598" i="1"/>
  <c r="I3573" i="14" s="1"/>
  <c r="G3573" i="14"/>
  <c r="J3566" i="1"/>
  <c r="I3541" i="14" s="1"/>
  <c r="G3541" i="14"/>
  <c r="J3534" i="1"/>
  <c r="I3509" i="14" s="1"/>
  <c r="G3509" i="14"/>
  <c r="J3502" i="1"/>
  <c r="I3477" i="14" s="1"/>
  <c r="G3477" i="14"/>
  <c r="J3470" i="1"/>
  <c r="I3445" i="14" s="1"/>
  <c r="G3445" i="14"/>
  <c r="J3438" i="1"/>
  <c r="I3413" i="14" s="1"/>
  <c r="G3413" i="14"/>
  <c r="J3406" i="1"/>
  <c r="I3381" i="14" s="1"/>
  <c r="G3381" i="14"/>
  <c r="J3374" i="1"/>
  <c r="I3349" i="14" s="1"/>
  <c r="G3349" i="14"/>
  <c r="J3342" i="1"/>
  <c r="I3317" i="14" s="1"/>
  <c r="G3317" i="14"/>
  <c r="J3310" i="1"/>
  <c r="I3285" i="14" s="1"/>
  <c r="G3285" i="14"/>
  <c r="J3278" i="1"/>
  <c r="I3253" i="14" s="1"/>
  <c r="G3253" i="14"/>
  <c r="J3246" i="1"/>
  <c r="I3221" i="14" s="1"/>
  <c r="G3221" i="14"/>
  <c r="J3214" i="1"/>
  <c r="I3189" i="14" s="1"/>
  <c r="G3189" i="14"/>
  <c r="J3182" i="1"/>
  <c r="I3157" i="14" s="1"/>
  <c r="G3157" i="14"/>
  <c r="J3150" i="1"/>
  <c r="I3125" i="14" s="1"/>
  <c r="G3125" i="14"/>
  <c r="J3118" i="1"/>
  <c r="I3093" i="14" s="1"/>
  <c r="G3093" i="14"/>
  <c r="J3086" i="1"/>
  <c r="I3061" i="14" s="1"/>
  <c r="G3061" i="14"/>
  <c r="J3054" i="1"/>
  <c r="I3029" i="14" s="1"/>
  <c r="G3029" i="14"/>
  <c r="J3022" i="1"/>
  <c r="I2997" i="14" s="1"/>
  <c r="G2997" i="14"/>
  <c r="J2990" i="1"/>
  <c r="I2965" i="14" s="1"/>
  <c r="G2965" i="14"/>
  <c r="J2958" i="1"/>
  <c r="I2933" i="14" s="1"/>
  <c r="G2933" i="14"/>
  <c r="J2926" i="1"/>
  <c r="I2901" i="14" s="1"/>
  <c r="G2901" i="14"/>
  <c r="J2894" i="1"/>
  <c r="I2869" i="14" s="1"/>
  <c r="G2869" i="14"/>
  <c r="J2862" i="1"/>
  <c r="I2837" i="14" s="1"/>
  <c r="G2837" i="14"/>
  <c r="J2846" i="1"/>
  <c r="I2821" i="14" s="1"/>
  <c r="G2821" i="14"/>
  <c r="J2814" i="1"/>
  <c r="I2789" i="14" s="1"/>
  <c r="G2789" i="14"/>
  <c r="J2782" i="1"/>
  <c r="I2757" i="14" s="1"/>
  <c r="G2757" i="14"/>
  <c r="J2750" i="1"/>
  <c r="I2725" i="14" s="1"/>
  <c r="G2725" i="14"/>
  <c r="J2718" i="1"/>
  <c r="I2693" i="14" s="1"/>
  <c r="G2693" i="14"/>
  <c r="J2686" i="1"/>
  <c r="I2661" i="14" s="1"/>
  <c r="G2661" i="14"/>
  <c r="J2654" i="1"/>
  <c r="I2629" i="14" s="1"/>
  <c r="G2629" i="14"/>
  <c r="J2622" i="1"/>
  <c r="I2597" i="14" s="1"/>
  <c r="G2597" i="14"/>
  <c r="J2590" i="1"/>
  <c r="I2565" i="14" s="1"/>
  <c r="G2565" i="14"/>
  <c r="J2558" i="1"/>
  <c r="I2533" i="14" s="1"/>
  <c r="G2533" i="14"/>
  <c r="J2526" i="1"/>
  <c r="I2501" i="14" s="1"/>
  <c r="G2501" i="14"/>
  <c r="J2478" i="1"/>
  <c r="I2453" i="14" s="1"/>
  <c r="G2453" i="14"/>
  <c r="J2286" i="1"/>
  <c r="I2261" i="14" s="1"/>
  <c r="G2261" i="14"/>
  <c r="J2254" i="1"/>
  <c r="I2229" i="14" s="1"/>
  <c r="G2229" i="14"/>
  <c r="J2222" i="1"/>
  <c r="I2197" i="14" s="1"/>
  <c r="G2197" i="14"/>
  <c r="J2190" i="1"/>
  <c r="I2165" i="14" s="1"/>
  <c r="G2165" i="14"/>
  <c r="J2158" i="1"/>
  <c r="I2133" i="14" s="1"/>
  <c r="G2133" i="14"/>
  <c r="J2126" i="1"/>
  <c r="I2101" i="14" s="1"/>
  <c r="G2101" i="14"/>
  <c r="J2094" i="1"/>
  <c r="I2069" i="14" s="1"/>
  <c r="G2069" i="14"/>
  <c r="J2062" i="1"/>
  <c r="I2037" i="14" s="1"/>
  <c r="G2037" i="14"/>
  <c r="J2030" i="1"/>
  <c r="I2005" i="14" s="1"/>
  <c r="G2005" i="14"/>
  <c r="J1998" i="1"/>
  <c r="I1973" i="14" s="1"/>
  <c r="G1973" i="14"/>
  <c r="J1966" i="1"/>
  <c r="I1941" i="14" s="1"/>
  <c r="G1941" i="14"/>
  <c r="J1934" i="1"/>
  <c r="I1909" i="14" s="1"/>
  <c r="G1909" i="14"/>
  <c r="J1902" i="1"/>
  <c r="I1877" i="14" s="1"/>
  <c r="G1877" i="14"/>
  <c r="J1870" i="1"/>
  <c r="I1845" i="14" s="1"/>
  <c r="G1845" i="14"/>
  <c r="J1838" i="1"/>
  <c r="I1813" i="14" s="1"/>
  <c r="G1813" i="14"/>
  <c r="J1806" i="1"/>
  <c r="I1781" i="14" s="1"/>
  <c r="G1781" i="14"/>
  <c r="J1774" i="1"/>
  <c r="I1749" i="14" s="1"/>
  <c r="G1749" i="14"/>
  <c r="J1742" i="1"/>
  <c r="I1717" i="14" s="1"/>
  <c r="G1717" i="14"/>
  <c r="J1710" i="1"/>
  <c r="I1685" i="14" s="1"/>
  <c r="G1685" i="14"/>
  <c r="J1678" i="1"/>
  <c r="I1653" i="14" s="1"/>
  <c r="G1653" i="14"/>
  <c r="J1646" i="1"/>
  <c r="I1621" i="14" s="1"/>
  <c r="G1621" i="14"/>
  <c r="J1614" i="1"/>
  <c r="I1589" i="14" s="1"/>
  <c r="G1589" i="14"/>
  <c r="J1582" i="1"/>
  <c r="I1557" i="14" s="1"/>
  <c r="G1557" i="14"/>
  <c r="J1550" i="1"/>
  <c r="I1525" i="14" s="1"/>
  <c r="G1525" i="14"/>
  <c r="J1518" i="1"/>
  <c r="I1493" i="14" s="1"/>
  <c r="G1493" i="14"/>
  <c r="J1486" i="1"/>
  <c r="I1461" i="14" s="1"/>
  <c r="G1461" i="14"/>
  <c r="J1454" i="1"/>
  <c r="I1429" i="14" s="1"/>
  <c r="G1429" i="14"/>
  <c r="J1422" i="1"/>
  <c r="I1397" i="14" s="1"/>
  <c r="G1397" i="14"/>
  <c r="J1390" i="1"/>
  <c r="I1365" i="14" s="1"/>
  <c r="G1365" i="14"/>
  <c r="J1358" i="1"/>
  <c r="I1333" i="14" s="1"/>
  <c r="G1333" i="14"/>
  <c r="J1326" i="1"/>
  <c r="I1301" i="14" s="1"/>
  <c r="G1301" i="14"/>
  <c r="J1294" i="1"/>
  <c r="I1269" i="14" s="1"/>
  <c r="G1269" i="14"/>
  <c r="J1262" i="1"/>
  <c r="I1237" i="14" s="1"/>
  <c r="G1237" i="14"/>
  <c r="J1230" i="1"/>
  <c r="I1205" i="14" s="1"/>
  <c r="G1205" i="14"/>
  <c r="J1198" i="1"/>
  <c r="I1173" i="14" s="1"/>
  <c r="G1173" i="14"/>
  <c r="J1166" i="1"/>
  <c r="I1141" i="14" s="1"/>
  <c r="G1141" i="14"/>
  <c r="J1134" i="1"/>
  <c r="I1109" i="14" s="1"/>
  <c r="G1109" i="14"/>
  <c r="J1102" i="1"/>
  <c r="I1077" i="14" s="1"/>
  <c r="G1077" i="14"/>
  <c r="J1070" i="1"/>
  <c r="I1045" i="14" s="1"/>
  <c r="G1045" i="14"/>
  <c r="J1038" i="1"/>
  <c r="I1013" i="14" s="1"/>
  <c r="G1013" i="14"/>
  <c r="J1006" i="1"/>
  <c r="I981" i="14" s="1"/>
  <c r="G981" i="14"/>
  <c r="J974" i="1"/>
  <c r="I949" i="14" s="1"/>
  <c r="G949" i="14"/>
  <c r="J942" i="1"/>
  <c r="I917" i="14" s="1"/>
  <c r="G917" i="14"/>
  <c r="J910" i="1"/>
  <c r="I885" i="14" s="1"/>
  <c r="G885" i="14"/>
  <c r="J878" i="1"/>
  <c r="I853" i="14" s="1"/>
  <c r="G853" i="14"/>
  <c r="J846" i="1"/>
  <c r="I821" i="14" s="1"/>
  <c r="G821" i="14"/>
  <c r="J814" i="1"/>
  <c r="I789" i="14" s="1"/>
  <c r="G789" i="14"/>
  <c r="J782" i="1"/>
  <c r="I757" i="14" s="1"/>
  <c r="G757" i="14"/>
  <c r="J750" i="1"/>
  <c r="I725" i="14" s="1"/>
  <c r="G725" i="14"/>
  <c r="J718" i="1"/>
  <c r="I693" i="14" s="1"/>
  <c r="G693" i="14"/>
  <c r="J686" i="1"/>
  <c r="I661" i="14" s="1"/>
  <c r="G661" i="14"/>
  <c r="J654" i="1"/>
  <c r="I629" i="14" s="1"/>
  <c r="G629" i="14"/>
  <c r="J622" i="1"/>
  <c r="I597" i="14" s="1"/>
  <c r="G597" i="14"/>
  <c r="J606" i="1"/>
  <c r="I581" i="14" s="1"/>
  <c r="G581" i="14"/>
  <c r="J574" i="1"/>
  <c r="I549" i="14" s="1"/>
  <c r="G549" i="14"/>
  <c r="J558" i="1"/>
  <c r="I533" i="14" s="1"/>
  <c r="G533" i="14"/>
  <c r="J542" i="1"/>
  <c r="I517" i="14" s="1"/>
  <c r="G517" i="14"/>
  <c r="J526" i="1"/>
  <c r="I501" i="14" s="1"/>
  <c r="G501" i="14"/>
  <c r="J510" i="1"/>
  <c r="I485" i="14" s="1"/>
  <c r="G485" i="14"/>
  <c r="J478" i="1"/>
  <c r="I453" i="14" s="1"/>
  <c r="G453" i="14"/>
  <c r="J462" i="1"/>
  <c r="I437" i="14" s="1"/>
  <c r="G437" i="14"/>
  <c r="J446" i="1"/>
  <c r="I421" i="14" s="1"/>
  <c r="G421" i="14"/>
  <c r="J430" i="1"/>
  <c r="I405" i="14" s="1"/>
  <c r="G405" i="14"/>
  <c r="J414" i="1"/>
  <c r="I389" i="14" s="1"/>
  <c r="G389" i="14"/>
  <c r="J398" i="1"/>
  <c r="I373" i="14" s="1"/>
  <c r="G373" i="14"/>
  <c r="J382" i="1"/>
  <c r="I357" i="14" s="1"/>
  <c r="G357" i="14"/>
  <c r="J366" i="1"/>
  <c r="I341" i="14" s="1"/>
  <c r="G341" i="14"/>
  <c r="J350" i="1"/>
  <c r="I325" i="14" s="1"/>
  <c r="G325" i="14"/>
  <c r="J334" i="1"/>
  <c r="I309" i="14" s="1"/>
  <c r="G309" i="14"/>
  <c r="J318" i="1"/>
  <c r="I293" i="14" s="1"/>
  <c r="G293" i="14"/>
  <c r="J302" i="1"/>
  <c r="I277" i="14" s="1"/>
  <c r="G277" i="14"/>
  <c r="J286" i="1"/>
  <c r="I261" i="14" s="1"/>
  <c r="G261" i="14"/>
  <c r="J270" i="1"/>
  <c r="I245" i="14" s="1"/>
  <c r="G245" i="14"/>
  <c r="J254" i="1"/>
  <c r="I229" i="14" s="1"/>
  <c r="G229" i="14"/>
  <c r="J238" i="1"/>
  <c r="I213" i="14" s="1"/>
  <c r="G213" i="14"/>
  <c r="J222" i="1"/>
  <c r="I197" i="14" s="1"/>
  <c r="G197" i="14"/>
  <c r="J206" i="1"/>
  <c r="I181" i="14" s="1"/>
  <c r="G181" i="14"/>
  <c r="J190" i="1"/>
  <c r="I165" i="14" s="1"/>
  <c r="G165" i="14"/>
  <c r="J174" i="1"/>
  <c r="I149" i="14" s="1"/>
  <c r="G149" i="14"/>
  <c r="J158" i="1"/>
  <c r="I133" i="14" s="1"/>
  <c r="G133" i="14"/>
  <c r="J142" i="1"/>
  <c r="I117" i="14" s="1"/>
  <c r="G117" i="14"/>
  <c r="J126" i="1"/>
  <c r="I101" i="14" s="1"/>
  <c r="G101" i="14"/>
  <c r="J110" i="1"/>
  <c r="I85" i="14" s="1"/>
  <c r="G85" i="14"/>
  <c r="J94" i="1"/>
  <c r="I69" i="14" s="1"/>
  <c r="G69" i="14"/>
  <c r="J78" i="1"/>
  <c r="I53" i="14" s="1"/>
  <c r="G53" i="14"/>
  <c r="J62" i="1"/>
  <c r="I37" i="14" s="1"/>
  <c r="G37" i="14"/>
  <c r="J46" i="1"/>
  <c r="I21" i="14" s="1"/>
  <c r="G21" i="14"/>
  <c r="H6493" i="14"/>
  <c r="H3961" i="14"/>
  <c r="J6189" i="1"/>
  <c r="I6164" i="14" s="1"/>
  <c r="G6164" i="14"/>
  <c r="J6157" i="1"/>
  <c r="I6132" i="14" s="1"/>
  <c r="G6132" i="14"/>
  <c r="J6125" i="1"/>
  <c r="I6100" i="14" s="1"/>
  <c r="G6100" i="14"/>
  <c r="J6093" i="1"/>
  <c r="I6068" i="14" s="1"/>
  <c r="G6068" i="14"/>
  <c r="J6061" i="1"/>
  <c r="I6036" i="14" s="1"/>
  <c r="G6036" i="14"/>
  <c r="J6029" i="1"/>
  <c r="I6004" i="14" s="1"/>
  <c r="G6004" i="14"/>
  <c r="J5997" i="1"/>
  <c r="I5972" i="14" s="1"/>
  <c r="G5972" i="14"/>
  <c r="J5965" i="1"/>
  <c r="I5940" i="14" s="1"/>
  <c r="G5940" i="14"/>
  <c r="J5933" i="1"/>
  <c r="I5908" i="14" s="1"/>
  <c r="G5908" i="14"/>
  <c r="J5901" i="1"/>
  <c r="I5876" i="14" s="1"/>
  <c r="G5876" i="14"/>
  <c r="J5869" i="1"/>
  <c r="I5844" i="14" s="1"/>
  <c r="G5844" i="14"/>
  <c r="J5821" i="1"/>
  <c r="I5796" i="14" s="1"/>
  <c r="G5796" i="14"/>
  <c r="J5789" i="1"/>
  <c r="I5764" i="14" s="1"/>
  <c r="G5764" i="14"/>
  <c r="J5661" i="1"/>
  <c r="I5636" i="14" s="1"/>
  <c r="G5636" i="14"/>
  <c r="J5565" i="1"/>
  <c r="I5540" i="14" s="1"/>
  <c r="G5540" i="14"/>
  <c r="J5485" i="1"/>
  <c r="I5460" i="14" s="1"/>
  <c r="G5460" i="14"/>
  <c r="J5453" i="1"/>
  <c r="I5428" i="14" s="1"/>
  <c r="G5428" i="14"/>
  <c r="J5421" i="1"/>
  <c r="I5396" i="14" s="1"/>
  <c r="G5396" i="14"/>
  <c r="J5389" i="1"/>
  <c r="I5364" i="14" s="1"/>
  <c r="G5364" i="14"/>
  <c r="J5357" i="1"/>
  <c r="I5332" i="14" s="1"/>
  <c r="G5332" i="14"/>
  <c r="J5325" i="1"/>
  <c r="I5300" i="14" s="1"/>
  <c r="G5300" i="14"/>
  <c r="J5293" i="1"/>
  <c r="I5268" i="14" s="1"/>
  <c r="G5268" i="14"/>
  <c r="J5245" i="1"/>
  <c r="I5220" i="14" s="1"/>
  <c r="G5220" i="14"/>
  <c r="J5213" i="1"/>
  <c r="I5188" i="14" s="1"/>
  <c r="G5188" i="14"/>
  <c r="J5181" i="1"/>
  <c r="I5156" i="14" s="1"/>
  <c r="G5156" i="14"/>
  <c r="J5149" i="1"/>
  <c r="I5124" i="14" s="1"/>
  <c r="G5124" i="14"/>
  <c r="J5117" i="1"/>
  <c r="I5092" i="14" s="1"/>
  <c r="G5092" i="14"/>
  <c r="J5085" i="1"/>
  <c r="I5060" i="14" s="1"/>
  <c r="G5060" i="14"/>
  <c r="J5053" i="1"/>
  <c r="I5028" i="14" s="1"/>
  <c r="G5028" i="14"/>
  <c r="J5021" i="1"/>
  <c r="I4996" i="14" s="1"/>
  <c r="G4996" i="14"/>
  <c r="J4989" i="1"/>
  <c r="I4964" i="14" s="1"/>
  <c r="G4964" i="14"/>
  <c r="J4957" i="1"/>
  <c r="I4932" i="14" s="1"/>
  <c r="G4932" i="14"/>
  <c r="J4925" i="1"/>
  <c r="I4900" i="14" s="1"/>
  <c r="G4900" i="14"/>
  <c r="J4893" i="1"/>
  <c r="I4868" i="14" s="1"/>
  <c r="G4868" i="14"/>
  <c r="J4861" i="1"/>
  <c r="I4836" i="14" s="1"/>
  <c r="G4836" i="14"/>
  <c r="J4829" i="1"/>
  <c r="I4804" i="14" s="1"/>
  <c r="G4804" i="14"/>
  <c r="J4797" i="1"/>
  <c r="I4772" i="14" s="1"/>
  <c r="G4772" i="14"/>
  <c r="J4749" i="1"/>
  <c r="I4724" i="14" s="1"/>
  <c r="G4724" i="14"/>
  <c r="J4717" i="1"/>
  <c r="I4692" i="14" s="1"/>
  <c r="G4692" i="14"/>
  <c r="J4685" i="1"/>
  <c r="I4660" i="14" s="1"/>
  <c r="G4660" i="14"/>
  <c r="J4653" i="1"/>
  <c r="I4628" i="14" s="1"/>
  <c r="G4628" i="14"/>
  <c r="J4637" i="1"/>
  <c r="I4612" i="14" s="1"/>
  <c r="G4612" i="14"/>
  <c r="J4605" i="1"/>
  <c r="I4580" i="14" s="1"/>
  <c r="G4580" i="14"/>
  <c r="J4589" i="1"/>
  <c r="I4564" i="14" s="1"/>
  <c r="G4564" i="14"/>
  <c r="J4573" i="1"/>
  <c r="I4548" i="14" s="1"/>
  <c r="G4548" i="14"/>
  <c r="J4557" i="1"/>
  <c r="I4532" i="14" s="1"/>
  <c r="G4532" i="14"/>
  <c r="J4541" i="1"/>
  <c r="I4516" i="14" s="1"/>
  <c r="G4516" i="14"/>
  <c r="J4509" i="1"/>
  <c r="I4484" i="14" s="1"/>
  <c r="G4484" i="14"/>
  <c r="J4477" i="1"/>
  <c r="I4452" i="14" s="1"/>
  <c r="G4452" i="14"/>
  <c r="J4429" i="1"/>
  <c r="I4404" i="14" s="1"/>
  <c r="G4404" i="14"/>
  <c r="J4397" i="1"/>
  <c r="I4372" i="14" s="1"/>
  <c r="G4372" i="14"/>
  <c r="J4365" i="1"/>
  <c r="I4340" i="14" s="1"/>
  <c r="G4340" i="14"/>
  <c r="J4317" i="1"/>
  <c r="I4292" i="14" s="1"/>
  <c r="G4292" i="14"/>
  <c r="J4285" i="1"/>
  <c r="I4260" i="14" s="1"/>
  <c r="G4260" i="14"/>
  <c r="J4253" i="1"/>
  <c r="I4228" i="14" s="1"/>
  <c r="G4228" i="14"/>
  <c r="J4221" i="1"/>
  <c r="I4196" i="14" s="1"/>
  <c r="G4196" i="14"/>
  <c r="J4173" i="1"/>
  <c r="I4148" i="14" s="1"/>
  <c r="G4148" i="14"/>
  <c r="H6450" i="14"/>
  <c r="J8780" i="1"/>
  <c r="I8755" i="14" s="1"/>
  <c r="G8755" i="14"/>
  <c r="J8748" i="1"/>
  <c r="I8723" i="14" s="1"/>
  <c r="G8723" i="14"/>
  <c r="J8716" i="1"/>
  <c r="I8691" i="14" s="1"/>
  <c r="G8691" i="14"/>
  <c r="J8700" i="1"/>
  <c r="I8675" i="14" s="1"/>
  <c r="G8675" i="14"/>
  <c r="J8668" i="1"/>
  <c r="I8643" i="14" s="1"/>
  <c r="G8643" i="14"/>
  <c r="J8636" i="1"/>
  <c r="I8611" i="14" s="1"/>
  <c r="G8611" i="14"/>
  <c r="J8604" i="1"/>
  <c r="I8579" i="14" s="1"/>
  <c r="G8579" i="14"/>
  <c r="J8572" i="1"/>
  <c r="I8547" i="14" s="1"/>
  <c r="G8547" i="14"/>
  <c r="J8540" i="1"/>
  <c r="I8515" i="14" s="1"/>
  <c r="G8515" i="14"/>
  <c r="J8508" i="1"/>
  <c r="I8483" i="14" s="1"/>
  <c r="G8483" i="14"/>
  <c r="J8476" i="1"/>
  <c r="I8451" i="14" s="1"/>
  <c r="G8451" i="14"/>
  <c r="J8444" i="1"/>
  <c r="I8419" i="14" s="1"/>
  <c r="G8419" i="14"/>
  <c r="J8412" i="1"/>
  <c r="I8387" i="14" s="1"/>
  <c r="G8387" i="14"/>
  <c r="J8380" i="1"/>
  <c r="I8355" i="14" s="1"/>
  <c r="G8355" i="14"/>
  <c r="J8364" i="1"/>
  <c r="I8339" i="14" s="1"/>
  <c r="G8339" i="14"/>
  <c r="J8332" i="1"/>
  <c r="I8307" i="14" s="1"/>
  <c r="G8307" i="14"/>
  <c r="J8300" i="1"/>
  <c r="I8275" i="14" s="1"/>
  <c r="G8275" i="14"/>
  <c r="J8268" i="1"/>
  <c r="I8243" i="14" s="1"/>
  <c r="G8243" i="14"/>
  <c r="J8236" i="1"/>
  <c r="I8211" i="14" s="1"/>
  <c r="G8211" i="14"/>
  <c r="J8204" i="1"/>
  <c r="I8179" i="14" s="1"/>
  <c r="G8179" i="14"/>
  <c r="J8172" i="1"/>
  <c r="I8147" i="14" s="1"/>
  <c r="G8147" i="14"/>
  <c r="J8140" i="1"/>
  <c r="I8115" i="14" s="1"/>
  <c r="G8115" i="14"/>
  <c r="J8108" i="1"/>
  <c r="I8083" i="14" s="1"/>
  <c r="G8083" i="14"/>
  <c r="J8076" i="1"/>
  <c r="I8051" i="14" s="1"/>
  <c r="G8051" i="14"/>
  <c r="J8044" i="1"/>
  <c r="I8019" i="14" s="1"/>
  <c r="G8019" i="14"/>
  <c r="J8012" i="1"/>
  <c r="I7987" i="14" s="1"/>
  <c r="G7987" i="14"/>
  <c r="J7980" i="1"/>
  <c r="I7955" i="14" s="1"/>
  <c r="G7955" i="14"/>
  <c r="J7948" i="1"/>
  <c r="I7923" i="14" s="1"/>
  <c r="G7923" i="14"/>
  <c r="J7916" i="1"/>
  <c r="I7891" i="14" s="1"/>
  <c r="G7891" i="14"/>
  <c r="J7884" i="1"/>
  <c r="I7859" i="14" s="1"/>
  <c r="G7859" i="14"/>
  <c r="J7852" i="1"/>
  <c r="I7827" i="14" s="1"/>
  <c r="G7827" i="14"/>
  <c r="J7836" i="1"/>
  <c r="I7811" i="14" s="1"/>
  <c r="G7811" i="14"/>
  <c r="J7804" i="1"/>
  <c r="I7779" i="14" s="1"/>
  <c r="G7779" i="14"/>
  <c r="J7772" i="1"/>
  <c r="I7747" i="14" s="1"/>
  <c r="G7747" i="14"/>
  <c r="J7740" i="1"/>
  <c r="I7715" i="14" s="1"/>
  <c r="G7715" i="14"/>
  <c r="J7708" i="1"/>
  <c r="I7683" i="14" s="1"/>
  <c r="G7683" i="14"/>
  <c r="J7676" i="1"/>
  <c r="I7651" i="14" s="1"/>
  <c r="G7651" i="14"/>
  <c r="J7644" i="1"/>
  <c r="I7619" i="14" s="1"/>
  <c r="G7619" i="14"/>
  <c r="J7612" i="1"/>
  <c r="I7587" i="14" s="1"/>
  <c r="G7587" i="14"/>
  <c r="J7580" i="1"/>
  <c r="I7555" i="14" s="1"/>
  <c r="G7555" i="14"/>
  <c r="J7548" i="1"/>
  <c r="I7523" i="14" s="1"/>
  <c r="G7523" i="14"/>
  <c r="J7516" i="1"/>
  <c r="I7491" i="14" s="1"/>
  <c r="G7491" i="14"/>
  <c r="J7484" i="1"/>
  <c r="I7459" i="14" s="1"/>
  <c r="G7459" i="14"/>
  <c r="J7452" i="1"/>
  <c r="I7427" i="14" s="1"/>
  <c r="G7427" i="14"/>
  <c r="J7420" i="1"/>
  <c r="I7395" i="14" s="1"/>
  <c r="G7395" i="14"/>
  <c r="J7388" i="1"/>
  <c r="I7363" i="14" s="1"/>
  <c r="G7363" i="14"/>
  <c r="J7356" i="1"/>
  <c r="I7331" i="14" s="1"/>
  <c r="G7331" i="14"/>
  <c r="J7324" i="1"/>
  <c r="I7299" i="14" s="1"/>
  <c r="G7299" i="14"/>
  <c r="J7292" i="1"/>
  <c r="I7267" i="14" s="1"/>
  <c r="G7267" i="14"/>
  <c r="J7260" i="1"/>
  <c r="I7235" i="14" s="1"/>
  <c r="G7235" i="14"/>
  <c r="J7228" i="1"/>
  <c r="I7203" i="14" s="1"/>
  <c r="G7203" i="14"/>
  <c r="J7196" i="1"/>
  <c r="I7171" i="14" s="1"/>
  <c r="G7171" i="14"/>
  <c r="J7164" i="1"/>
  <c r="I7139" i="14" s="1"/>
  <c r="G7139" i="14"/>
  <c r="J7132" i="1"/>
  <c r="I7107" i="14" s="1"/>
  <c r="G7107" i="14"/>
  <c r="J7100" i="1"/>
  <c r="I7075" i="14" s="1"/>
  <c r="G7075" i="14"/>
  <c r="J7068" i="1"/>
  <c r="I7043" i="14" s="1"/>
  <c r="G7043" i="14"/>
  <c r="J7036" i="1"/>
  <c r="I7011" i="14" s="1"/>
  <c r="G7011" i="14"/>
  <c r="J7020" i="1"/>
  <c r="I6995" i="14" s="1"/>
  <c r="G6995" i="14"/>
  <c r="J6988" i="1"/>
  <c r="I6963" i="14" s="1"/>
  <c r="G6963" i="14"/>
  <c r="J6956" i="1"/>
  <c r="I6931" i="14" s="1"/>
  <c r="G6931" i="14"/>
  <c r="J6924" i="1"/>
  <c r="I6899" i="14" s="1"/>
  <c r="G6899" i="14"/>
  <c r="J6876" i="1"/>
  <c r="I6851" i="14" s="1"/>
  <c r="G6851" i="14"/>
  <c r="J6844" i="1"/>
  <c r="I6819" i="14" s="1"/>
  <c r="G6819" i="14"/>
  <c r="J6812" i="1"/>
  <c r="I6787" i="14" s="1"/>
  <c r="G6787" i="14"/>
  <c r="J6780" i="1"/>
  <c r="I6755" i="14" s="1"/>
  <c r="G6755" i="14"/>
  <c r="J6764" i="1"/>
  <c r="I6739" i="14" s="1"/>
  <c r="G6739" i="14"/>
  <c r="J6732" i="1"/>
  <c r="I6707" i="14" s="1"/>
  <c r="G6707" i="14"/>
  <c r="J6684" i="1"/>
  <c r="I6659" i="14" s="1"/>
  <c r="G6659" i="14"/>
  <c r="J6652" i="1"/>
  <c r="I6627" i="14" s="1"/>
  <c r="G6627" i="14"/>
  <c r="J6620" i="1"/>
  <c r="I6595" i="14" s="1"/>
  <c r="G6595" i="14"/>
  <c r="J6588" i="1"/>
  <c r="I6563" i="14" s="1"/>
  <c r="G6563" i="14"/>
  <c r="J6556" i="1"/>
  <c r="I6531" i="14" s="1"/>
  <c r="G6531" i="14"/>
  <c r="J6508" i="1"/>
  <c r="I6483" i="14" s="1"/>
  <c r="G6483" i="14"/>
  <c r="J6476" i="1"/>
  <c r="I6451" i="14" s="1"/>
  <c r="G6451" i="14"/>
  <c r="J6444" i="1"/>
  <c r="I6419" i="14" s="1"/>
  <c r="G6419" i="14"/>
  <c r="J6412" i="1"/>
  <c r="I6387" i="14" s="1"/>
  <c r="G6387" i="14"/>
  <c r="J6380" i="1"/>
  <c r="I6355" i="14" s="1"/>
  <c r="G6355" i="14"/>
  <c r="J6348" i="1"/>
  <c r="I6323" i="14" s="1"/>
  <c r="G6323" i="14"/>
  <c r="J6316" i="1"/>
  <c r="I6291" i="14" s="1"/>
  <c r="G6291" i="14"/>
  <c r="J6284" i="1"/>
  <c r="I6259" i="14" s="1"/>
  <c r="G6259" i="14"/>
  <c r="J6252" i="1"/>
  <c r="I6227" i="14" s="1"/>
  <c r="G6227" i="14"/>
  <c r="J6220" i="1"/>
  <c r="I6195" i="14" s="1"/>
  <c r="G6195" i="14"/>
  <c r="J6188" i="1"/>
  <c r="I6163" i="14" s="1"/>
  <c r="G6163" i="14"/>
  <c r="J6156" i="1"/>
  <c r="I6131" i="14" s="1"/>
  <c r="G6131" i="14"/>
  <c r="J6124" i="1"/>
  <c r="I6099" i="14" s="1"/>
  <c r="G6099" i="14"/>
  <c r="J6092" i="1"/>
  <c r="I6067" i="14" s="1"/>
  <c r="G6067" i="14"/>
  <c r="J6060" i="1"/>
  <c r="I6035" i="14" s="1"/>
  <c r="G6035" i="14"/>
  <c r="J6028" i="1"/>
  <c r="I6003" i="14" s="1"/>
  <c r="G6003" i="14"/>
  <c r="J5996" i="1"/>
  <c r="I5971" i="14" s="1"/>
  <c r="G5971" i="14"/>
  <c r="J5964" i="1"/>
  <c r="I5939" i="14" s="1"/>
  <c r="G5939" i="14"/>
  <c r="J5932" i="1"/>
  <c r="I5907" i="14" s="1"/>
  <c r="G5907" i="14"/>
  <c r="J5900" i="1"/>
  <c r="I5875" i="14" s="1"/>
  <c r="G5875" i="14"/>
  <c r="J5868" i="1"/>
  <c r="I5843" i="14" s="1"/>
  <c r="G5843" i="14"/>
  <c r="J5836" i="1"/>
  <c r="I5811" i="14" s="1"/>
  <c r="G5811" i="14"/>
  <c r="J5804" i="1"/>
  <c r="I5779" i="14" s="1"/>
  <c r="G5779" i="14"/>
  <c r="J5756" i="1"/>
  <c r="I5731" i="14" s="1"/>
  <c r="G5731" i="14"/>
  <c r="J5724" i="1"/>
  <c r="I5699" i="14" s="1"/>
  <c r="G5699" i="14"/>
  <c r="J5692" i="1"/>
  <c r="I5667" i="14" s="1"/>
  <c r="G5667" i="14"/>
  <c r="J5660" i="1"/>
  <c r="I5635" i="14" s="1"/>
  <c r="G5635" i="14"/>
  <c r="J5628" i="1"/>
  <c r="I5603" i="14" s="1"/>
  <c r="G5603" i="14"/>
  <c r="J5596" i="1"/>
  <c r="I5571" i="14" s="1"/>
  <c r="G5571" i="14"/>
  <c r="J5564" i="1"/>
  <c r="I5539" i="14" s="1"/>
  <c r="G5539" i="14"/>
  <c r="J5532" i="1"/>
  <c r="I5507" i="14" s="1"/>
  <c r="G5507" i="14"/>
  <c r="J5500" i="1"/>
  <c r="I5475" i="14" s="1"/>
  <c r="G5475" i="14"/>
  <c r="J5468" i="1"/>
  <c r="I5443" i="14" s="1"/>
  <c r="G5443" i="14"/>
  <c r="J5436" i="1"/>
  <c r="I5411" i="14" s="1"/>
  <c r="G5411" i="14"/>
  <c r="J5404" i="1"/>
  <c r="I5379" i="14" s="1"/>
  <c r="G5379" i="14"/>
  <c r="J5372" i="1"/>
  <c r="I5347" i="14" s="1"/>
  <c r="G5347" i="14"/>
  <c r="J5340" i="1"/>
  <c r="I5315" i="14" s="1"/>
  <c r="G5315" i="14"/>
  <c r="J5308" i="1"/>
  <c r="I5283" i="14" s="1"/>
  <c r="G5283" i="14"/>
  <c r="J5276" i="1"/>
  <c r="I5251" i="14" s="1"/>
  <c r="G5251" i="14"/>
  <c r="J5244" i="1"/>
  <c r="I5219" i="14" s="1"/>
  <c r="G5219" i="14"/>
  <c r="J5212" i="1"/>
  <c r="I5187" i="14" s="1"/>
  <c r="G5187" i="14"/>
  <c r="J5196" i="1"/>
  <c r="I5171" i="14" s="1"/>
  <c r="G5171" i="14"/>
  <c r="J5180" i="1"/>
  <c r="I5155" i="14" s="1"/>
  <c r="G5155" i="14"/>
  <c r="J5164" i="1"/>
  <c r="I5139" i="14" s="1"/>
  <c r="G5139" i="14"/>
  <c r="J5132" i="1"/>
  <c r="I5107" i="14" s="1"/>
  <c r="G5107" i="14"/>
  <c r="J5116" i="1"/>
  <c r="I5091" i="14" s="1"/>
  <c r="G5091" i="14"/>
  <c r="J5100" i="1"/>
  <c r="I5075" i="14" s="1"/>
  <c r="G5075" i="14"/>
  <c r="J5084" i="1"/>
  <c r="I5059" i="14" s="1"/>
  <c r="G5059" i="14"/>
  <c r="J5068" i="1"/>
  <c r="I5043" i="14" s="1"/>
  <c r="G5043" i="14"/>
  <c r="J5052" i="1"/>
  <c r="I5027" i="14" s="1"/>
  <c r="G5027" i="14"/>
  <c r="J5036" i="1"/>
  <c r="I5011" i="14" s="1"/>
  <c r="G5011" i="14"/>
  <c r="J5020" i="1"/>
  <c r="I4995" i="14" s="1"/>
  <c r="G4995" i="14"/>
  <c r="J5004" i="1"/>
  <c r="I4979" i="14" s="1"/>
  <c r="G4979" i="14"/>
  <c r="J4988" i="1"/>
  <c r="I4963" i="14" s="1"/>
  <c r="G4963" i="14"/>
  <c r="J4972" i="1"/>
  <c r="I4947" i="14" s="1"/>
  <c r="G4947" i="14"/>
  <c r="J4956" i="1"/>
  <c r="I4931" i="14" s="1"/>
  <c r="G4931" i="14"/>
  <c r="J4940" i="1"/>
  <c r="I4915" i="14" s="1"/>
  <c r="G4915" i="14"/>
  <c r="J4924" i="1"/>
  <c r="I4899" i="14" s="1"/>
  <c r="G4899" i="14"/>
  <c r="J4908" i="1"/>
  <c r="I4883" i="14" s="1"/>
  <c r="G4883" i="14"/>
  <c r="J4892" i="1"/>
  <c r="I4867" i="14" s="1"/>
  <c r="G4867" i="14"/>
  <c r="J4876" i="1"/>
  <c r="I4851" i="14" s="1"/>
  <c r="G4851" i="14"/>
  <c r="J4860" i="1"/>
  <c r="I4835" i="14" s="1"/>
  <c r="G4835" i="14"/>
  <c r="J4844" i="1"/>
  <c r="I4819" i="14" s="1"/>
  <c r="G4819" i="14"/>
  <c r="J4828" i="1"/>
  <c r="I4803" i="14" s="1"/>
  <c r="G4803" i="14"/>
  <c r="J4812" i="1"/>
  <c r="I4787" i="14" s="1"/>
  <c r="G4787" i="14"/>
  <c r="J4796" i="1"/>
  <c r="I4771" i="14" s="1"/>
  <c r="G4771" i="14"/>
  <c r="J4780" i="1"/>
  <c r="I4755" i="14" s="1"/>
  <c r="G4755" i="14"/>
  <c r="J4764" i="1"/>
  <c r="I4739" i="14" s="1"/>
  <c r="G4739" i="14"/>
  <c r="J4748" i="1"/>
  <c r="I4723" i="14" s="1"/>
  <c r="G4723" i="14"/>
  <c r="J4732" i="1"/>
  <c r="I4707" i="14" s="1"/>
  <c r="G4707" i="14"/>
  <c r="J4716" i="1"/>
  <c r="I4691" i="14" s="1"/>
  <c r="G4691" i="14"/>
  <c r="J4700" i="1"/>
  <c r="I4675" i="14" s="1"/>
  <c r="G4675" i="14"/>
  <c r="J4684" i="1"/>
  <c r="I4659" i="14" s="1"/>
  <c r="G4659" i="14"/>
  <c r="J4668" i="1"/>
  <c r="I4643" i="14" s="1"/>
  <c r="G4643" i="14"/>
  <c r="J4636" i="1"/>
  <c r="I4611" i="14" s="1"/>
  <c r="G4611" i="14"/>
  <c r="J4620" i="1"/>
  <c r="I4595" i="14" s="1"/>
  <c r="G4595" i="14"/>
  <c r="J4604" i="1"/>
  <c r="I4579" i="14" s="1"/>
  <c r="G4579" i="14"/>
  <c r="J4588" i="1"/>
  <c r="I4563" i="14" s="1"/>
  <c r="G4563" i="14"/>
  <c r="J4572" i="1"/>
  <c r="I4547" i="14" s="1"/>
  <c r="G4547" i="14"/>
  <c r="J4556" i="1"/>
  <c r="I4531" i="14" s="1"/>
  <c r="G4531" i="14"/>
  <c r="J4540" i="1"/>
  <c r="I4515" i="14" s="1"/>
  <c r="G4515" i="14"/>
  <c r="J4524" i="1"/>
  <c r="I4499" i="14" s="1"/>
  <c r="G4499" i="14"/>
  <c r="J4508" i="1"/>
  <c r="I4483" i="14" s="1"/>
  <c r="G4483" i="14"/>
  <c r="J4492" i="1"/>
  <c r="I4467" i="14" s="1"/>
  <c r="G4467" i="14"/>
  <c r="J4476" i="1"/>
  <c r="I4451" i="14" s="1"/>
  <c r="G4451" i="14"/>
  <c r="J4460" i="1"/>
  <c r="I4435" i="14" s="1"/>
  <c r="G4435" i="14"/>
  <c r="J4444" i="1"/>
  <c r="I4419" i="14" s="1"/>
  <c r="G4419" i="14"/>
  <c r="J4428" i="1"/>
  <c r="I4403" i="14" s="1"/>
  <c r="G4403" i="14"/>
  <c r="J4412" i="1"/>
  <c r="I4387" i="14" s="1"/>
  <c r="G4387" i="14"/>
  <c r="J4396" i="1"/>
  <c r="I4371" i="14" s="1"/>
  <c r="G4371" i="14"/>
  <c r="J4380" i="1"/>
  <c r="I4355" i="14" s="1"/>
  <c r="G4355" i="14"/>
  <c r="J4364" i="1"/>
  <c r="I4339" i="14" s="1"/>
  <c r="G4339" i="14"/>
  <c r="J4348" i="1"/>
  <c r="I4323" i="14" s="1"/>
  <c r="G4323" i="14"/>
  <c r="J4332" i="1"/>
  <c r="I4307" i="14" s="1"/>
  <c r="G4307" i="14"/>
  <c r="J4316" i="1"/>
  <c r="I4291" i="14" s="1"/>
  <c r="G4291" i="14"/>
  <c r="J4300" i="1"/>
  <c r="I4275" i="14" s="1"/>
  <c r="G4275" i="14"/>
  <c r="J4284" i="1"/>
  <c r="I4259" i="14" s="1"/>
  <c r="G4259" i="14"/>
  <c r="J4268" i="1"/>
  <c r="I4243" i="14" s="1"/>
  <c r="G4243" i="14"/>
  <c r="J4252" i="1"/>
  <c r="I4227" i="14" s="1"/>
  <c r="G4227" i="14"/>
  <c r="J4236" i="1"/>
  <c r="I4211" i="14" s="1"/>
  <c r="G4211" i="14"/>
  <c r="J4220" i="1"/>
  <c r="I4195" i="14" s="1"/>
  <c r="G4195" i="14"/>
  <c r="J4204" i="1"/>
  <c r="I4179" i="14" s="1"/>
  <c r="G4179" i="14"/>
  <c r="J4188" i="1"/>
  <c r="I4163" i="14" s="1"/>
  <c r="G4163" i="14"/>
  <c r="J4172" i="1"/>
  <c r="I4147" i="14" s="1"/>
  <c r="G4147" i="14"/>
  <c r="J4156" i="1"/>
  <c r="I4131" i="14" s="1"/>
  <c r="G4131" i="14"/>
  <c r="J4140" i="1"/>
  <c r="I4115" i="14" s="1"/>
  <c r="G4115" i="14"/>
  <c r="J4124" i="1"/>
  <c r="I4099" i="14" s="1"/>
  <c r="G4099" i="14"/>
  <c r="J4108" i="1"/>
  <c r="I4083" i="14" s="1"/>
  <c r="G4083" i="14"/>
  <c r="J4092" i="1"/>
  <c r="I4067" i="14" s="1"/>
  <c r="G4067" i="14"/>
  <c r="J4076" i="1"/>
  <c r="I4051" i="14" s="1"/>
  <c r="G4051" i="14"/>
  <c r="J4060" i="1"/>
  <c r="I4035" i="14" s="1"/>
  <c r="G4035" i="14"/>
  <c r="J4044" i="1"/>
  <c r="I4019" i="14" s="1"/>
  <c r="G4019" i="14"/>
  <c r="J4028" i="1"/>
  <c r="I4003" i="14" s="1"/>
  <c r="G4003" i="14"/>
  <c r="J4012" i="1"/>
  <c r="I3987" i="14" s="1"/>
  <c r="G3987" i="14"/>
  <c r="J3996" i="1"/>
  <c r="I3971" i="14" s="1"/>
  <c r="G3971" i="14"/>
  <c r="J3980" i="1"/>
  <c r="I3955" i="14" s="1"/>
  <c r="G3955" i="14"/>
  <c r="J3964" i="1"/>
  <c r="I3939" i="14" s="1"/>
  <c r="G3939" i="14"/>
  <c r="J3948" i="1"/>
  <c r="I3923" i="14" s="1"/>
  <c r="G3923" i="14"/>
  <c r="J3932" i="1"/>
  <c r="I3907" i="14" s="1"/>
  <c r="G3907" i="14"/>
  <c r="J3916" i="1"/>
  <c r="I3891" i="14" s="1"/>
  <c r="G3891" i="14"/>
  <c r="J3900" i="1"/>
  <c r="I3875" i="14" s="1"/>
  <c r="G3875" i="14"/>
  <c r="J3884" i="1"/>
  <c r="I3859" i="14" s="1"/>
  <c r="G3859" i="14"/>
  <c r="J3868" i="1"/>
  <c r="I3843" i="14" s="1"/>
  <c r="G3843" i="14"/>
  <c r="J3852" i="1"/>
  <c r="I3827" i="14" s="1"/>
  <c r="G3827" i="14"/>
  <c r="J3836" i="1"/>
  <c r="I3811" i="14" s="1"/>
  <c r="G3811" i="14"/>
  <c r="J3820" i="1"/>
  <c r="I3795" i="14" s="1"/>
  <c r="G3795" i="14"/>
  <c r="J3804" i="1"/>
  <c r="I3779" i="14" s="1"/>
  <c r="G3779" i="14"/>
  <c r="J3788" i="1"/>
  <c r="I3763" i="14" s="1"/>
  <c r="G3763" i="14"/>
  <c r="J3772" i="1"/>
  <c r="I3747" i="14" s="1"/>
  <c r="G3747" i="14"/>
  <c r="J3756" i="1"/>
  <c r="I3731" i="14" s="1"/>
  <c r="G3731" i="14"/>
  <c r="J3740" i="1"/>
  <c r="I3715" i="14" s="1"/>
  <c r="G3715" i="14"/>
  <c r="J3724" i="1"/>
  <c r="I3699" i="14" s="1"/>
  <c r="G3699" i="14"/>
  <c r="J3708" i="1"/>
  <c r="I3683" i="14" s="1"/>
  <c r="G3683" i="14"/>
  <c r="J3692" i="1"/>
  <c r="I3667" i="14" s="1"/>
  <c r="G3667" i="14"/>
  <c r="J3676" i="1"/>
  <c r="I3651" i="14" s="1"/>
  <c r="G3651" i="14"/>
  <c r="J3660" i="1"/>
  <c r="I3635" i="14" s="1"/>
  <c r="G3635" i="14"/>
  <c r="J3644" i="1"/>
  <c r="I3619" i="14" s="1"/>
  <c r="G3619" i="14"/>
  <c r="J3628" i="1"/>
  <c r="I3603" i="14" s="1"/>
  <c r="G3603" i="14"/>
  <c r="J3612" i="1"/>
  <c r="I3587" i="14" s="1"/>
  <c r="G3587" i="14"/>
  <c r="J3596" i="1"/>
  <c r="I3571" i="14" s="1"/>
  <c r="G3571" i="14"/>
  <c r="J3580" i="1"/>
  <c r="I3555" i="14" s="1"/>
  <c r="G3555" i="14"/>
  <c r="J3564" i="1"/>
  <c r="I3539" i="14" s="1"/>
  <c r="G3539" i="14"/>
  <c r="J3548" i="1"/>
  <c r="I3523" i="14" s="1"/>
  <c r="G3523" i="14"/>
  <c r="J3532" i="1"/>
  <c r="I3507" i="14" s="1"/>
  <c r="G3507" i="14"/>
  <c r="J3516" i="1"/>
  <c r="I3491" i="14" s="1"/>
  <c r="G3491" i="14"/>
  <c r="J3500" i="1"/>
  <c r="I3475" i="14" s="1"/>
  <c r="G3475" i="14"/>
  <c r="J3484" i="1"/>
  <c r="I3459" i="14" s="1"/>
  <c r="G3459" i="14"/>
  <c r="J3468" i="1"/>
  <c r="I3443" i="14" s="1"/>
  <c r="G3443" i="14"/>
  <c r="J3452" i="1"/>
  <c r="I3427" i="14" s="1"/>
  <c r="G3427" i="14"/>
  <c r="J3436" i="1"/>
  <c r="I3411" i="14" s="1"/>
  <c r="G3411" i="14"/>
  <c r="J3420" i="1"/>
  <c r="I3395" i="14" s="1"/>
  <c r="G3395" i="14"/>
  <c r="J3404" i="1"/>
  <c r="I3379" i="14" s="1"/>
  <c r="G3379" i="14"/>
  <c r="J3388" i="1"/>
  <c r="I3363" i="14" s="1"/>
  <c r="G3363" i="14"/>
  <c r="J3372" i="1"/>
  <c r="I3347" i="14" s="1"/>
  <c r="G3347" i="14"/>
  <c r="J3356" i="1"/>
  <c r="I3331" i="14" s="1"/>
  <c r="G3331" i="14"/>
  <c r="J3340" i="1"/>
  <c r="I3315" i="14" s="1"/>
  <c r="G3315" i="14"/>
  <c r="J3324" i="1"/>
  <c r="I3299" i="14" s="1"/>
  <c r="G3299" i="14"/>
  <c r="J3308" i="1"/>
  <c r="I3283" i="14" s="1"/>
  <c r="G3283" i="14"/>
  <c r="J3292" i="1"/>
  <c r="I3267" i="14" s="1"/>
  <c r="G3267" i="14"/>
  <c r="J3276" i="1"/>
  <c r="I3251" i="14" s="1"/>
  <c r="G3251" i="14"/>
  <c r="J3260" i="1"/>
  <c r="I3235" i="14" s="1"/>
  <c r="G3235" i="14"/>
  <c r="J3244" i="1"/>
  <c r="I3219" i="14" s="1"/>
  <c r="G3219" i="14"/>
  <c r="J3228" i="1"/>
  <c r="I3203" i="14" s="1"/>
  <c r="G3203" i="14"/>
  <c r="J3212" i="1"/>
  <c r="I3187" i="14" s="1"/>
  <c r="G3187" i="14"/>
  <c r="J3196" i="1"/>
  <c r="I3171" i="14" s="1"/>
  <c r="G3171" i="14"/>
  <c r="J3180" i="1"/>
  <c r="I3155" i="14" s="1"/>
  <c r="G3155" i="14"/>
  <c r="J3164" i="1"/>
  <c r="I3139" i="14" s="1"/>
  <c r="G3139" i="14"/>
  <c r="J3148" i="1"/>
  <c r="I3123" i="14" s="1"/>
  <c r="G3123" i="14"/>
  <c r="J3132" i="1"/>
  <c r="I3107" i="14" s="1"/>
  <c r="G3107" i="14"/>
  <c r="J3116" i="1"/>
  <c r="I3091" i="14" s="1"/>
  <c r="G3091" i="14"/>
  <c r="J3100" i="1"/>
  <c r="I3075" i="14" s="1"/>
  <c r="G3075" i="14"/>
  <c r="J3084" i="1"/>
  <c r="I3059" i="14" s="1"/>
  <c r="G3059" i="14"/>
  <c r="J3068" i="1"/>
  <c r="I3043" i="14" s="1"/>
  <c r="G3043" i="14"/>
  <c r="J3052" i="1"/>
  <c r="I3027" i="14" s="1"/>
  <c r="G3027" i="14"/>
  <c r="J3036" i="1"/>
  <c r="I3011" i="14" s="1"/>
  <c r="G3011" i="14"/>
  <c r="J3020" i="1"/>
  <c r="I2995" i="14" s="1"/>
  <c r="G2995" i="14"/>
  <c r="J3004" i="1"/>
  <c r="I2979" i="14" s="1"/>
  <c r="G2979" i="14"/>
  <c r="J2988" i="1"/>
  <c r="I2963" i="14" s="1"/>
  <c r="G2963" i="14"/>
  <c r="J2972" i="1"/>
  <c r="I2947" i="14" s="1"/>
  <c r="G2947" i="14"/>
  <c r="J2956" i="1"/>
  <c r="I2931" i="14" s="1"/>
  <c r="G2931" i="14"/>
  <c r="J2940" i="1"/>
  <c r="I2915" i="14" s="1"/>
  <c r="G2915" i="14"/>
  <c r="J2924" i="1"/>
  <c r="I2899" i="14" s="1"/>
  <c r="G2899" i="14"/>
  <c r="J2908" i="1"/>
  <c r="I2883" i="14" s="1"/>
  <c r="G2883" i="14"/>
  <c r="J2892" i="1"/>
  <c r="I2867" i="14" s="1"/>
  <c r="G2867" i="14"/>
  <c r="J2876" i="1"/>
  <c r="I2851" i="14" s="1"/>
  <c r="G2851" i="14"/>
  <c r="J2860" i="1"/>
  <c r="I2835" i="14" s="1"/>
  <c r="G2835" i="14"/>
  <c r="J2844" i="1"/>
  <c r="I2819" i="14" s="1"/>
  <c r="G2819" i="14"/>
  <c r="J2828" i="1"/>
  <c r="I2803" i="14" s="1"/>
  <c r="G2803" i="14"/>
  <c r="J2812" i="1"/>
  <c r="I2787" i="14" s="1"/>
  <c r="G2787" i="14"/>
  <c r="J2796" i="1"/>
  <c r="I2771" i="14" s="1"/>
  <c r="G2771" i="14"/>
  <c r="J2780" i="1"/>
  <c r="I2755" i="14" s="1"/>
  <c r="G2755" i="14"/>
  <c r="J2764" i="1"/>
  <c r="I2739" i="14" s="1"/>
  <c r="G2739" i="14"/>
  <c r="J2748" i="1"/>
  <c r="I2723" i="14" s="1"/>
  <c r="G2723" i="14"/>
  <c r="J2732" i="1"/>
  <c r="I2707" i="14" s="1"/>
  <c r="G2707" i="14"/>
  <c r="J2716" i="1"/>
  <c r="I2691" i="14" s="1"/>
  <c r="G2691" i="14"/>
  <c r="J2700" i="1"/>
  <c r="I2675" i="14" s="1"/>
  <c r="G2675" i="14"/>
  <c r="J2684" i="1"/>
  <c r="I2659" i="14" s="1"/>
  <c r="G2659" i="14"/>
  <c r="J2668" i="1"/>
  <c r="I2643" i="14" s="1"/>
  <c r="G2643" i="14"/>
  <c r="J2652" i="1"/>
  <c r="I2627" i="14" s="1"/>
  <c r="G2627" i="14"/>
  <c r="J2636" i="1"/>
  <c r="I2611" i="14" s="1"/>
  <c r="G2611" i="14"/>
  <c r="J2620" i="1"/>
  <c r="I2595" i="14" s="1"/>
  <c r="G2595" i="14"/>
  <c r="J2604" i="1"/>
  <c r="I2579" i="14" s="1"/>
  <c r="G2579" i="14"/>
  <c r="J2588" i="1"/>
  <c r="I2563" i="14" s="1"/>
  <c r="G2563" i="14"/>
  <c r="J2572" i="1"/>
  <c r="I2547" i="14" s="1"/>
  <c r="G2547" i="14"/>
  <c r="J2556" i="1"/>
  <c r="I2531" i="14" s="1"/>
  <c r="G2531" i="14"/>
  <c r="J2540" i="1"/>
  <c r="I2515" i="14" s="1"/>
  <c r="G2515" i="14"/>
  <c r="J2524" i="1"/>
  <c r="I2499" i="14" s="1"/>
  <c r="G2499" i="14"/>
  <c r="J2508" i="1"/>
  <c r="I2483" i="14" s="1"/>
  <c r="G2483" i="14"/>
  <c r="J2492" i="1"/>
  <c r="I2467" i="14" s="1"/>
  <c r="G2467" i="14"/>
  <c r="J2476" i="1"/>
  <c r="I2451" i="14" s="1"/>
  <c r="G2451" i="14"/>
  <c r="J2460" i="1"/>
  <c r="I2435" i="14" s="1"/>
  <c r="G2435" i="14"/>
  <c r="J2444" i="1"/>
  <c r="I2419" i="14" s="1"/>
  <c r="G2419" i="14"/>
  <c r="J2428" i="1"/>
  <c r="I2403" i="14" s="1"/>
  <c r="G2403" i="14"/>
  <c r="J2412" i="1"/>
  <c r="I2387" i="14" s="1"/>
  <c r="G2387" i="14"/>
  <c r="J2396" i="1"/>
  <c r="I2371" i="14" s="1"/>
  <c r="G2371" i="14"/>
  <c r="J2380" i="1"/>
  <c r="I2355" i="14" s="1"/>
  <c r="G2355" i="14"/>
  <c r="J2364" i="1"/>
  <c r="I2339" i="14" s="1"/>
  <c r="G2339" i="14"/>
  <c r="J2348" i="1"/>
  <c r="I2323" i="14" s="1"/>
  <c r="G2323" i="14"/>
  <c r="J2332" i="1"/>
  <c r="I2307" i="14" s="1"/>
  <c r="G2307" i="14"/>
  <c r="J2316" i="1"/>
  <c r="I2291" i="14" s="1"/>
  <c r="G2291" i="14"/>
  <c r="J2300" i="1"/>
  <c r="I2275" i="14" s="1"/>
  <c r="G2275" i="14"/>
  <c r="J2284" i="1"/>
  <c r="I2259" i="14" s="1"/>
  <c r="G2259" i="14"/>
  <c r="J2268" i="1"/>
  <c r="I2243" i="14" s="1"/>
  <c r="G2243" i="14"/>
  <c r="J2252" i="1"/>
  <c r="I2227" i="14" s="1"/>
  <c r="G2227" i="14"/>
  <c r="J2236" i="1"/>
  <c r="I2211" i="14" s="1"/>
  <c r="G2211" i="14"/>
  <c r="J2220" i="1"/>
  <c r="I2195" i="14" s="1"/>
  <c r="G2195" i="14"/>
  <c r="J2204" i="1"/>
  <c r="I2179" i="14" s="1"/>
  <c r="G2179" i="14"/>
  <c r="J2188" i="1"/>
  <c r="I2163" i="14" s="1"/>
  <c r="G2163" i="14"/>
  <c r="J2172" i="1"/>
  <c r="I2147" i="14" s="1"/>
  <c r="G2147" i="14"/>
  <c r="J2156" i="1"/>
  <c r="I2131" i="14" s="1"/>
  <c r="G2131" i="14"/>
  <c r="J2140" i="1"/>
  <c r="I2115" i="14" s="1"/>
  <c r="G2115" i="14"/>
  <c r="J2124" i="1"/>
  <c r="I2099" i="14" s="1"/>
  <c r="G2099" i="14"/>
  <c r="J2108" i="1"/>
  <c r="I2083" i="14" s="1"/>
  <c r="G2083" i="14"/>
  <c r="J2092" i="1"/>
  <c r="I2067" i="14" s="1"/>
  <c r="G2067" i="14"/>
  <c r="J2076" i="1"/>
  <c r="I2051" i="14" s="1"/>
  <c r="G2051" i="14"/>
  <c r="J2060" i="1"/>
  <c r="I2035" i="14" s="1"/>
  <c r="G2035" i="14"/>
  <c r="J2044" i="1"/>
  <c r="I2019" i="14" s="1"/>
  <c r="G2019" i="14"/>
  <c r="J2028" i="1"/>
  <c r="I2003" i="14" s="1"/>
  <c r="G2003" i="14"/>
  <c r="J2012" i="1"/>
  <c r="I1987" i="14" s="1"/>
  <c r="G1987" i="14"/>
  <c r="J1996" i="1"/>
  <c r="I1971" i="14" s="1"/>
  <c r="G1971" i="14"/>
  <c r="J1980" i="1"/>
  <c r="I1955" i="14" s="1"/>
  <c r="G1955" i="14"/>
  <c r="J1964" i="1"/>
  <c r="I1939" i="14" s="1"/>
  <c r="G1939" i="14"/>
  <c r="J1948" i="1"/>
  <c r="I1923" i="14" s="1"/>
  <c r="G1923" i="14"/>
  <c r="J1932" i="1"/>
  <c r="I1907" i="14" s="1"/>
  <c r="G1907" i="14"/>
  <c r="J1916" i="1"/>
  <c r="I1891" i="14" s="1"/>
  <c r="G1891" i="14"/>
  <c r="J1900" i="1"/>
  <c r="I1875" i="14" s="1"/>
  <c r="G1875" i="14"/>
  <c r="J1884" i="1"/>
  <c r="I1859" i="14" s="1"/>
  <c r="G1859" i="14"/>
  <c r="J1868" i="1"/>
  <c r="I1843" i="14" s="1"/>
  <c r="G1843" i="14"/>
  <c r="J1852" i="1"/>
  <c r="I1827" i="14" s="1"/>
  <c r="G1827" i="14"/>
  <c r="J1836" i="1"/>
  <c r="I1811" i="14" s="1"/>
  <c r="G1811" i="14"/>
  <c r="J1820" i="1"/>
  <c r="I1795" i="14" s="1"/>
  <c r="G1795" i="14"/>
  <c r="J1804" i="1"/>
  <c r="I1779" i="14" s="1"/>
  <c r="G1779" i="14"/>
  <c r="J1788" i="1"/>
  <c r="I1763" i="14" s="1"/>
  <c r="G1763" i="14"/>
  <c r="J1772" i="1"/>
  <c r="I1747" i="14" s="1"/>
  <c r="G1747" i="14"/>
  <c r="J1756" i="1"/>
  <c r="I1731" i="14" s="1"/>
  <c r="G1731" i="14"/>
  <c r="J1740" i="1"/>
  <c r="I1715" i="14" s="1"/>
  <c r="G1715" i="14"/>
  <c r="J1724" i="1"/>
  <c r="I1699" i="14" s="1"/>
  <c r="G1699" i="14"/>
  <c r="J1708" i="1"/>
  <c r="I1683" i="14" s="1"/>
  <c r="G1683" i="14"/>
  <c r="J1692" i="1"/>
  <c r="I1667" i="14" s="1"/>
  <c r="G1667" i="14"/>
  <c r="J1676" i="1"/>
  <c r="I1651" i="14" s="1"/>
  <c r="G1651" i="14"/>
  <c r="J1660" i="1"/>
  <c r="I1635" i="14" s="1"/>
  <c r="G1635" i="14"/>
  <c r="J1644" i="1"/>
  <c r="I1619" i="14" s="1"/>
  <c r="G1619" i="14"/>
  <c r="J1628" i="1"/>
  <c r="I1603" i="14" s="1"/>
  <c r="G1603" i="14"/>
  <c r="J1612" i="1"/>
  <c r="I1587" i="14" s="1"/>
  <c r="G1587" i="14"/>
  <c r="J1596" i="1"/>
  <c r="I1571" i="14" s="1"/>
  <c r="G1571" i="14"/>
  <c r="J1580" i="1"/>
  <c r="I1555" i="14" s="1"/>
  <c r="G1555" i="14"/>
  <c r="J1564" i="1"/>
  <c r="I1539" i="14" s="1"/>
  <c r="G1539" i="14"/>
  <c r="J1548" i="1"/>
  <c r="I1523" i="14" s="1"/>
  <c r="G1523" i="14"/>
  <c r="J1532" i="1"/>
  <c r="I1507" i="14" s="1"/>
  <c r="G1507" i="14"/>
  <c r="J1516" i="1"/>
  <c r="I1491" i="14" s="1"/>
  <c r="G1491" i="14"/>
  <c r="J1500" i="1"/>
  <c r="I1475" i="14" s="1"/>
  <c r="G1475" i="14"/>
  <c r="J1484" i="1"/>
  <c r="I1459" i="14" s="1"/>
  <c r="G1459" i="14"/>
  <c r="J1468" i="1"/>
  <c r="I1443" i="14" s="1"/>
  <c r="G1443" i="14"/>
  <c r="J1452" i="1"/>
  <c r="I1427" i="14" s="1"/>
  <c r="G1427" i="14"/>
  <c r="J1436" i="1"/>
  <c r="I1411" i="14" s="1"/>
  <c r="G1411" i="14"/>
  <c r="J1420" i="1"/>
  <c r="I1395" i="14" s="1"/>
  <c r="G1395" i="14"/>
  <c r="J1404" i="1"/>
  <c r="I1379" i="14" s="1"/>
  <c r="G1379" i="14"/>
  <c r="J1388" i="1"/>
  <c r="I1363" i="14" s="1"/>
  <c r="G1363" i="14"/>
  <c r="J1372" i="1"/>
  <c r="I1347" i="14" s="1"/>
  <c r="G1347" i="14"/>
  <c r="J1356" i="1"/>
  <c r="I1331" i="14" s="1"/>
  <c r="G1331" i="14"/>
  <c r="J1340" i="1"/>
  <c r="I1315" i="14" s="1"/>
  <c r="G1315" i="14"/>
  <c r="J1324" i="1"/>
  <c r="I1299" i="14" s="1"/>
  <c r="G1299" i="14"/>
  <c r="J1308" i="1"/>
  <c r="I1283" i="14" s="1"/>
  <c r="G1283" i="14"/>
  <c r="J1292" i="1"/>
  <c r="I1267" i="14" s="1"/>
  <c r="G1267" i="14"/>
  <c r="J1276" i="1"/>
  <c r="I1251" i="14" s="1"/>
  <c r="G1251" i="14"/>
  <c r="J1260" i="1"/>
  <c r="I1235" i="14" s="1"/>
  <c r="G1235" i="14"/>
  <c r="J1244" i="1"/>
  <c r="I1219" i="14" s="1"/>
  <c r="G1219" i="14"/>
  <c r="J1228" i="1"/>
  <c r="I1203" i="14" s="1"/>
  <c r="G1203" i="14"/>
  <c r="J1212" i="1"/>
  <c r="I1187" i="14" s="1"/>
  <c r="G1187" i="14"/>
  <c r="J1196" i="1"/>
  <c r="I1171" i="14" s="1"/>
  <c r="G1171" i="14"/>
  <c r="J1180" i="1"/>
  <c r="I1155" i="14" s="1"/>
  <c r="G1155" i="14"/>
  <c r="J1164" i="1"/>
  <c r="I1139" i="14" s="1"/>
  <c r="G1139" i="14"/>
  <c r="J1148" i="1"/>
  <c r="I1123" i="14" s="1"/>
  <c r="G1123" i="14"/>
  <c r="J1132" i="1"/>
  <c r="I1107" i="14" s="1"/>
  <c r="G1107" i="14"/>
  <c r="J1116" i="1"/>
  <c r="I1091" i="14" s="1"/>
  <c r="G1091" i="14"/>
  <c r="J1100" i="1"/>
  <c r="I1075" i="14" s="1"/>
  <c r="G1075" i="14"/>
  <c r="J1084" i="1"/>
  <c r="I1059" i="14" s="1"/>
  <c r="G1059" i="14"/>
  <c r="J1068" i="1"/>
  <c r="I1043" i="14" s="1"/>
  <c r="G1043" i="14"/>
  <c r="J1052" i="1"/>
  <c r="I1027" i="14" s="1"/>
  <c r="G1027" i="14"/>
  <c r="J1036" i="1"/>
  <c r="I1011" i="14" s="1"/>
  <c r="G1011" i="14"/>
  <c r="J1020" i="1"/>
  <c r="I995" i="14" s="1"/>
  <c r="G995" i="14"/>
  <c r="J1004" i="1"/>
  <c r="I979" i="14" s="1"/>
  <c r="G979" i="14"/>
  <c r="J988" i="1"/>
  <c r="I963" i="14" s="1"/>
  <c r="G963" i="14"/>
  <c r="J972" i="1"/>
  <c r="I947" i="14" s="1"/>
  <c r="G947" i="14"/>
  <c r="J956" i="1"/>
  <c r="I931" i="14" s="1"/>
  <c r="G931" i="14"/>
  <c r="J940" i="1"/>
  <c r="I915" i="14" s="1"/>
  <c r="G915" i="14"/>
  <c r="J924" i="1"/>
  <c r="I899" i="14" s="1"/>
  <c r="G899" i="14"/>
  <c r="J908" i="1"/>
  <c r="I883" i="14" s="1"/>
  <c r="G883" i="14"/>
  <c r="J892" i="1"/>
  <c r="I867" i="14" s="1"/>
  <c r="G867" i="14"/>
  <c r="J876" i="1"/>
  <c r="I851" i="14" s="1"/>
  <c r="G851" i="14"/>
  <c r="J860" i="1"/>
  <c r="I835" i="14" s="1"/>
  <c r="G835" i="14"/>
  <c r="J844" i="1"/>
  <c r="I819" i="14" s="1"/>
  <c r="G819" i="14"/>
  <c r="J828" i="1"/>
  <c r="I803" i="14" s="1"/>
  <c r="G803" i="14"/>
  <c r="J812" i="1"/>
  <c r="I787" i="14" s="1"/>
  <c r="G787" i="14"/>
  <c r="J796" i="1"/>
  <c r="I771" i="14" s="1"/>
  <c r="G771" i="14"/>
  <c r="J780" i="1"/>
  <c r="I755" i="14" s="1"/>
  <c r="G755" i="14"/>
  <c r="J764" i="1"/>
  <c r="I739" i="14" s="1"/>
  <c r="G739" i="14"/>
  <c r="J748" i="1"/>
  <c r="I723" i="14" s="1"/>
  <c r="G723" i="14"/>
  <c r="J732" i="1"/>
  <c r="I707" i="14" s="1"/>
  <c r="G707" i="14"/>
  <c r="J716" i="1"/>
  <c r="I691" i="14" s="1"/>
  <c r="G691" i="14"/>
  <c r="J700" i="1"/>
  <c r="I675" i="14" s="1"/>
  <c r="G675" i="14"/>
  <c r="J684" i="1"/>
  <c r="I659" i="14" s="1"/>
  <c r="G659" i="14"/>
  <c r="J668" i="1"/>
  <c r="I643" i="14" s="1"/>
  <c r="G643" i="14"/>
  <c r="J652" i="1"/>
  <c r="I627" i="14" s="1"/>
  <c r="G627" i="14"/>
  <c r="J636" i="1"/>
  <c r="I611" i="14" s="1"/>
  <c r="G611" i="14"/>
  <c r="J620" i="1"/>
  <c r="I595" i="14" s="1"/>
  <c r="G595" i="14"/>
  <c r="J604" i="1"/>
  <c r="I579" i="14" s="1"/>
  <c r="G579" i="14"/>
  <c r="J588" i="1"/>
  <c r="I563" i="14" s="1"/>
  <c r="G563" i="14"/>
  <c r="J572" i="1"/>
  <c r="I547" i="14" s="1"/>
  <c r="G547" i="14"/>
  <c r="J556" i="1"/>
  <c r="I531" i="14" s="1"/>
  <c r="G531" i="14"/>
  <c r="J540" i="1"/>
  <c r="I515" i="14" s="1"/>
  <c r="G515" i="14"/>
  <c r="J524" i="1"/>
  <c r="I499" i="14" s="1"/>
  <c r="G499" i="14"/>
  <c r="J508" i="1"/>
  <c r="I483" i="14" s="1"/>
  <c r="G483" i="14"/>
  <c r="J492" i="1"/>
  <c r="I467" i="14" s="1"/>
  <c r="G467" i="14"/>
  <c r="J476" i="1"/>
  <c r="I451" i="14" s="1"/>
  <c r="G451" i="14"/>
  <c r="J460" i="1"/>
  <c r="I435" i="14" s="1"/>
  <c r="G435" i="14"/>
  <c r="J444" i="1"/>
  <c r="I419" i="14" s="1"/>
  <c r="G419" i="14"/>
  <c r="J428" i="1"/>
  <c r="I403" i="14" s="1"/>
  <c r="G403" i="14"/>
  <c r="J412" i="1"/>
  <c r="I387" i="14" s="1"/>
  <c r="G387" i="14"/>
  <c r="J396" i="1"/>
  <c r="I371" i="14" s="1"/>
  <c r="G371" i="14"/>
  <c r="J380" i="1"/>
  <c r="I355" i="14" s="1"/>
  <c r="G355" i="14"/>
  <c r="J364" i="1"/>
  <c r="I339" i="14" s="1"/>
  <c r="G339" i="14"/>
  <c r="J348" i="1"/>
  <c r="I323" i="14" s="1"/>
  <c r="G323" i="14"/>
  <c r="J332" i="1"/>
  <c r="I307" i="14" s="1"/>
  <c r="G307" i="14"/>
  <c r="J316" i="1"/>
  <c r="I291" i="14" s="1"/>
  <c r="G291" i="14"/>
  <c r="J300" i="1"/>
  <c r="I275" i="14" s="1"/>
  <c r="G275" i="14"/>
  <c r="J284" i="1"/>
  <c r="I259" i="14" s="1"/>
  <c r="G259" i="14"/>
  <c r="J268" i="1"/>
  <c r="I243" i="14" s="1"/>
  <c r="G243" i="14"/>
  <c r="J252" i="1"/>
  <c r="I227" i="14" s="1"/>
  <c r="G227" i="14"/>
  <c r="J236" i="1"/>
  <c r="I211" i="14" s="1"/>
  <c r="G211" i="14"/>
  <c r="J220" i="1"/>
  <c r="I195" i="14" s="1"/>
  <c r="G195" i="14"/>
  <c r="J204" i="1"/>
  <c r="I179" i="14" s="1"/>
  <c r="G179" i="14"/>
  <c r="J188" i="1"/>
  <c r="I163" i="14" s="1"/>
  <c r="G163" i="14"/>
  <c r="J172" i="1"/>
  <c r="I147" i="14" s="1"/>
  <c r="G147" i="14"/>
  <c r="J156" i="1"/>
  <c r="I131" i="14" s="1"/>
  <c r="G131" i="14"/>
  <c r="J140" i="1"/>
  <c r="I115" i="14" s="1"/>
  <c r="G115" i="14"/>
  <c r="J124" i="1"/>
  <c r="I99" i="14" s="1"/>
  <c r="G99" i="14"/>
  <c r="J108" i="1"/>
  <c r="I83" i="14" s="1"/>
  <c r="G83" i="14"/>
  <c r="J92" i="1"/>
  <c r="I67" i="14" s="1"/>
  <c r="G67" i="14"/>
  <c r="J76" i="1"/>
  <c r="I51" i="14" s="1"/>
  <c r="G51" i="14"/>
  <c r="J60" i="1"/>
  <c r="I35" i="14" s="1"/>
  <c r="G35" i="14"/>
  <c r="J44" i="1"/>
  <c r="I19" i="14" s="1"/>
  <c r="G19" i="14"/>
  <c r="H7225" i="14"/>
  <c r="H6290" i="14"/>
  <c r="I5213" i="1"/>
  <c r="D5177" i="13" s="1"/>
  <c r="J8795" i="1"/>
  <c r="I8770" i="14" s="1"/>
  <c r="G8770" i="14"/>
  <c r="J8779" i="1"/>
  <c r="I8754" i="14" s="1"/>
  <c r="G8754" i="14"/>
  <c r="J8763" i="1"/>
  <c r="I8738" i="14" s="1"/>
  <c r="G8738" i="14"/>
  <c r="J8747" i="1"/>
  <c r="I8722" i="14" s="1"/>
  <c r="G8722" i="14"/>
  <c r="J8731" i="1"/>
  <c r="I8706" i="14" s="1"/>
  <c r="G8706" i="14"/>
  <c r="J8715" i="1"/>
  <c r="I8690" i="14" s="1"/>
  <c r="G8690" i="14"/>
  <c r="J8699" i="1"/>
  <c r="I8674" i="14" s="1"/>
  <c r="G8674" i="14"/>
  <c r="J8683" i="1"/>
  <c r="I8658" i="14" s="1"/>
  <c r="G8658" i="14"/>
  <c r="J8667" i="1"/>
  <c r="I8642" i="14" s="1"/>
  <c r="G8642" i="14"/>
  <c r="J8651" i="1"/>
  <c r="I8626" i="14" s="1"/>
  <c r="G8626" i="14"/>
  <c r="J8635" i="1"/>
  <c r="I8610" i="14" s="1"/>
  <c r="G8610" i="14"/>
  <c r="J8619" i="1"/>
  <c r="I8594" i="14" s="1"/>
  <c r="G8594" i="14"/>
  <c r="J8603" i="1"/>
  <c r="I8578" i="14" s="1"/>
  <c r="G8578" i="14"/>
  <c r="J8587" i="1"/>
  <c r="I8562" i="14" s="1"/>
  <c r="G8562" i="14"/>
  <c r="J8571" i="1"/>
  <c r="I8546" i="14" s="1"/>
  <c r="G8546" i="14"/>
  <c r="J8555" i="1"/>
  <c r="I8530" i="14" s="1"/>
  <c r="G8530" i="14"/>
  <c r="J8539" i="1"/>
  <c r="I8514" i="14" s="1"/>
  <c r="G8514" i="14"/>
  <c r="J8523" i="1"/>
  <c r="I8498" i="14" s="1"/>
  <c r="G8498" i="14"/>
  <c r="J8507" i="1"/>
  <c r="I8482" i="14" s="1"/>
  <c r="G8482" i="14"/>
  <c r="J8491" i="1"/>
  <c r="I8466" i="14" s="1"/>
  <c r="G8466" i="14"/>
  <c r="J8475" i="1"/>
  <c r="I8450" i="14" s="1"/>
  <c r="G8450" i="14"/>
  <c r="J8459" i="1"/>
  <c r="I8434" i="14" s="1"/>
  <c r="G8434" i="14"/>
  <c r="J8443" i="1"/>
  <c r="I8418" i="14" s="1"/>
  <c r="G8418" i="14"/>
  <c r="J8427" i="1"/>
  <c r="I8402" i="14" s="1"/>
  <c r="G8402" i="14"/>
  <c r="J8411" i="1"/>
  <c r="I8386" i="14" s="1"/>
  <c r="G8386" i="14"/>
  <c r="J8395" i="1"/>
  <c r="I8370" i="14" s="1"/>
  <c r="G8370" i="14"/>
  <c r="J8379" i="1"/>
  <c r="I8354" i="14" s="1"/>
  <c r="G8354" i="14"/>
  <c r="J8363" i="1"/>
  <c r="I8338" i="14" s="1"/>
  <c r="G8338" i="14"/>
  <c r="J8347" i="1"/>
  <c r="I8322" i="14" s="1"/>
  <c r="G8322" i="14"/>
  <c r="J8331" i="1"/>
  <c r="I8306" i="14" s="1"/>
  <c r="G8306" i="14"/>
  <c r="J8315" i="1"/>
  <c r="I8290" i="14" s="1"/>
  <c r="G8290" i="14"/>
  <c r="J8299" i="1"/>
  <c r="I8274" i="14" s="1"/>
  <c r="G8274" i="14"/>
  <c r="J8283" i="1"/>
  <c r="I8258" i="14" s="1"/>
  <c r="G8258" i="14"/>
  <c r="J8267" i="1"/>
  <c r="I8242" i="14" s="1"/>
  <c r="G8242" i="14"/>
  <c r="J8251" i="1"/>
  <c r="I8226" i="14" s="1"/>
  <c r="G8226" i="14"/>
  <c r="J8235" i="1"/>
  <c r="I8210" i="14" s="1"/>
  <c r="G8210" i="14"/>
  <c r="J8219" i="1"/>
  <c r="I8194" i="14" s="1"/>
  <c r="G8194" i="14"/>
  <c r="J8203" i="1"/>
  <c r="I8178" i="14" s="1"/>
  <c r="G8178" i="14"/>
  <c r="J8187" i="1"/>
  <c r="I8162" i="14" s="1"/>
  <c r="G8162" i="14"/>
  <c r="J8171" i="1"/>
  <c r="I8146" i="14" s="1"/>
  <c r="G8146" i="14"/>
  <c r="J8155" i="1"/>
  <c r="I8130" i="14" s="1"/>
  <c r="G8130" i="14"/>
  <c r="J8139" i="1"/>
  <c r="I8114" i="14" s="1"/>
  <c r="G8114" i="14"/>
  <c r="J8123" i="1"/>
  <c r="I8098" i="14" s="1"/>
  <c r="G8098" i="14"/>
  <c r="J8107" i="1"/>
  <c r="I8082" i="14" s="1"/>
  <c r="G8082" i="14"/>
  <c r="J8091" i="1"/>
  <c r="I8066" i="14" s="1"/>
  <c r="G8066" i="14"/>
  <c r="J8075" i="1"/>
  <c r="I8050" i="14" s="1"/>
  <c r="G8050" i="14"/>
  <c r="J8059" i="1"/>
  <c r="I8034" i="14" s="1"/>
  <c r="G8034" i="14"/>
  <c r="J8043" i="1"/>
  <c r="I8018" i="14" s="1"/>
  <c r="G8018" i="14"/>
  <c r="J8027" i="1"/>
  <c r="I8002" i="14" s="1"/>
  <c r="G8002" i="14"/>
  <c r="J8011" i="1"/>
  <c r="I7986" i="14" s="1"/>
  <c r="G7986" i="14"/>
  <c r="J7995" i="1"/>
  <c r="I7970" i="14" s="1"/>
  <c r="G7970" i="14"/>
  <c r="J7979" i="1"/>
  <c r="I7954" i="14" s="1"/>
  <c r="G7954" i="14"/>
  <c r="J7963" i="1"/>
  <c r="I7938" i="14" s="1"/>
  <c r="G7938" i="14"/>
  <c r="J7947" i="1"/>
  <c r="I7922" i="14" s="1"/>
  <c r="G7922" i="14"/>
  <c r="J7931" i="1"/>
  <c r="I7906" i="14" s="1"/>
  <c r="G7906" i="14"/>
  <c r="J7915" i="1"/>
  <c r="I7890" i="14" s="1"/>
  <c r="G7890" i="14"/>
  <c r="J7899" i="1"/>
  <c r="I7874" i="14" s="1"/>
  <c r="G7874" i="14"/>
  <c r="J7883" i="1"/>
  <c r="I7858" i="14" s="1"/>
  <c r="G7858" i="14"/>
  <c r="J7867" i="1"/>
  <c r="I7842" i="14" s="1"/>
  <c r="G7842" i="14"/>
  <c r="J7851" i="1"/>
  <c r="I7826" i="14" s="1"/>
  <c r="G7826" i="14"/>
  <c r="J7835" i="1"/>
  <c r="I7810" i="14" s="1"/>
  <c r="G7810" i="14"/>
  <c r="J7819" i="1"/>
  <c r="I7794" i="14" s="1"/>
  <c r="G7794" i="14"/>
  <c r="J7803" i="1"/>
  <c r="I7778" i="14" s="1"/>
  <c r="G7778" i="14"/>
  <c r="J7787" i="1"/>
  <c r="I7762" i="14" s="1"/>
  <c r="G7762" i="14"/>
  <c r="J7771" i="1"/>
  <c r="I7746" i="14" s="1"/>
  <c r="G7746" i="14"/>
  <c r="J7755" i="1"/>
  <c r="I7730" i="14" s="1"/>
  <c r="G7730" i="14"/>
  <c r="J7739" i="1"/>
  <c r="I7714" i="14" s="1"/>
  <c r="G7714" i="14"/>
  <c r="J7723" i="1"/>
  <c r="I7698" i="14" s="1"/>
  <c r="G7698" i="14"/>
  <c r="J7707" i="1"/>
  <c r="I7682" i="14" s="1"/>
  <c r="G7682" i="14"/>
  <c r="J7691" i="1"/>
  <c r="I7666" i="14" s="1"/>
  <c r="G7666" i="14"/>
  <c r="J7675" i="1"/>
  <c r="I7650" i="14" s="1"/>
  <c r="G7650" i="14"/>
  <c r="J7659" i="1"/>
  <c r="I7634" i="14" s="1"/>
  <c r="G7634" i="14"/>
  <c r="J7643" i="1"/>
  <c r="I7618" i="14" s="1"/>
  <c r="G7618" i="14"/>
  <c r="J7627" i="1"/>
  <c r="I7602" i="14" s="1"/>
  <c r="G7602" i="14"/>
  <c r="J7611" i="1"/>
  <c r="I7586" i="14" s="1"/>
  <c r="G7586" i="14"/>
  <c r="J7595" i="1"/>
  <c r="I7570" i="14" s="1"/>
  <c r="G7570" i="14"/>
  <c r="J7579" i="1"/>
  <c r="I7554" i="14" s="1"/>
  <c r="G7554" i="14"/>
  <c r="J7563" i="1"/>
  <c r="I7538" i="14" s="1"/>
  <c r="G7538" i="14"/>
  <c r="J7547" i="1"/>
  <c r="I7522" i="14" s="1"/>
  <c r="G7522" i="14"/>
  <c r="J7531" i="1"/>
  <c r="I7506" i="14" s="1"/>
  <c r="G7506" i="14"/>
  <c r="J7515" i="1"/>
  <c r="I7490" i="14" s="1"/>
  <c r="G7490" i="14"/>
  <c r="J7499" i="1"/>
  <c r="I7474" i="14" s="1"/>
  <c r="G7474" i="14"/>
  <c r="J7483" i="1"/>
  <c r="I7458" i="14" s="1"/>
  <c r="G7458" i="14"/>
  <c r="J7467" i="1"/>
  <c r="I7442" i="14" s="1"/>
  <c r="G7442" i="14"/>
  <c r="J7451" i="1"/>
  <c r="I7426" i="14" s="1"/>
  <c r="G7426" i="14"/>
  <c r="J7435" i="1"/>
  <c r="I7410" i="14" s="1"/>
  <c r="G7410" i="14"/>
  <c r="J7419" i="1"/>
  <c r="I7394" i="14" s="1"/>
  <c r="G7394" i="14"/>
  <c r="J7403" i="1"/>
  <c r="I7378" i="14" s="1"/>
  <c r="G7378" i="14"/>
  <c r="J7387" i="1"/>
  <c r="I7362" i="14" s="1"/>
  <c r="G7362" i="14"/>
  <c r="J7371" i="1"/>
  <c r="I7346" i="14" s="1"/>
  <c r="G7346" i="14"/>
  <c r="J7355" i="1"/>
  <c r="I7330" i="14" s="1"/>
  <c r="G7330" i="14"/>
  <c r="J7339" i="1"/>
  <c r="I7314" i="14" s="1"/>
  <c r="G7314" i="14"/>
  <c r="J7323" i="1"/>
  <c r="I7298" i="14" s="1"/>
  <c r="G7298" i="14"/>
  <c r="J7307" i="1"/>
  <c r="I7282" i="14" s="1"/>
  <c r="G7282" i="14"/>
  <c r="J7291" i="1"/>
  <c r="I7266" i="14" s="1"/>
  <c r="G7266" i="14"/>
  <c r="J7275" i="1"/>
  <c r="I7250" i="14" s="1"/>
  <c r="G7250" i="14"/>
  <c r="J7259" i="1"/>
  <c r="I7234" i="14" s="1"/>
  <c r="G7234" i="14"/>
  <c r="J7243" i="1"/>
  <c r="I7218" i="14" s="1"/>
  <c r="G7218" i="14"/>
  <c r="J7227" i="1"/>
  <c r="I7202" i="14" s="1"/>
  <c r="G7202" i="14"/>
  <c r="J7211" i="1"/>
  <c r="I7186" i="14" s="1"/>
  <c r="G7186" i="14"/>
  <c r="J7195" i="1"/>
  <c r="I7170" i="14" s="1"/>
  <c r="G7170" i="14"/>
  <c r="J7179" i="1"/>
  <c r="I7154" i="14" s="1"/>
  <c r="G7154" i="14"/>
  <c r="J7163" i="1"/>
  <c r="I7138" i="14" s="1"/>
  <c r="G7138" i="14"/>
  <c r="J7147" i="1"/>
  <c r="I7122" i="14" s="1"/>
  <c r="G7122" i="14"/>
  <c r="J7131" i="1"/>
  <c r="I7106" i="14" s="1"/>
  <c r="G7106" i="14"/>
  <c r="J7115" i="1"/>
  <c r="I7090" i="14" s="1"/>
  <c r="G7090" i="14"/>
  <c r="J7099" i="1"/>
  <c r="I7074" i="14" s="1"/>
  <c r="G7074" i="14"/>
  <c r="J7083" i="1"/>
  <c r="I7058" i="14" s="1"/>
  <c r="G7058" i="14"/>
  <c r="J7067" i="1"/>
  <c r="I7042" i="14" s="1"/>
  <c r="G7042" i="14"/>
  <c r="J7051" i="1"/>
  <c r="I7026" i="14" s="1"/>
  <c r="G7026" i="14"/>
  <c r="J7035" i="1"/>
  <c r="I7010" i="14" s="1"/>
  <c r="G7010" i="14"/>
  <c r="J7019" i="1"/>
  <c r="I6994" i="14" s="1"/>
  <c r="G6994" i="14"/>
  <c r="J7003" i="1"/>
  <c r="I6978" i="14" s="1"/>
  <c r="G6978" i="14"/>
  <c r="J6987" i="1"/>
  <c r="I6962" i="14" s="1"/>
  <c r="G6962" i="14"/>
  <c r="J6971" i="1"/>
  <c r="I6946" i="14" s="1"/>
  <c r="G6946" i="14"/>
  <c r="J6955" i="1"/>
  <c r="I6930" i="14" s="1"/>
  <c r="G6930" i="14"/>
  <c r="J6939" i="1"/>
  <c r="I6914" i="14" s="1"/>
  <c r="G6914" i="14"/>
  <c r="J6923" i="1"/>
  <c r="I6898" i="14" s="1"/>
  <c r="G6898" i="14"/>
  <c r="J6907" i="1"/>
  <c r="I6882" i="14" s="1"/>
  <c r="G6882" i="14"/>
  <c r="J6891" i="1"/>
  <c r="I6866" i="14" s="1"/>
  <c r="G6866" i="14"/>
  <c r="J6875" i="1"/>
  <c r="I6850" i="14" s="1"/>
  <c r="G6850" i="14"/>
  <c r="J6859" i="1"/>
  <c r="I6834" i="14" s="1"/>
  <c r="G6834" i="14"/>
  <c r="J6843" i="1"/>
  <c r="I6818" i="14" s="1"/>
  <c r="G6818" i="14"/>
  <c r="J6827" i="1"/>
  <c r="I6802" i="14" s="1"/>
  <c r="G6802" i="14"/>
  <c r="J6811" i="1"/>
  <c r="I6786" i="14" s="1"/>
  <c r="G6786" i="14"/>
  <c r="J6795" i="1"/>
  <c r="I6770" i="14" s="1"/>
  <c r="G6770" i="14"/>
  <c r="J6779" i="1"/>
  <c r="I6754" i="14" s="1"/>
  <c r="G6754" i="14"/>
  <c r="J6763" i="1"/>
  <c r="I6738" i="14" s="1"/>
  <c r="G6738" i="14"/>
  <c r="J6747" i="1"/>
  <c r="I6722" i="14" s="1"/>
  <c r="G6722" i="14"/>
  <c r="J6731" i="1"/>
  <c r="I6706" i="14" s="1"/>
  <c r="G6706" i="14"/>
  <c r="J6715" i="1"/>
  <c r="I6690" i="14" s="1"/>
  <c r="G6690" i="14"/>
  <c r="J6699" i="1"/>
  <c r="I6674" i="14" s="1"/>
  <c r="G6674" i="14"/>
  <c r="J6683" i="1"/>
  <c r="I6658" i="14" s="1"/>
  <c r="G6658" i="14"/>
  <c r="J6667" i="1"/>
  <c r="I6642" i="14" s="1"/>
  <c r="G6642" i="14"/>
  <c r="J6651" i="1"/>
  <c r="I6626" i="14" s="1"/>
  <c r="G6626" i="14"/>
  <c r="J6635" i="1"/>
  <c r="I6610" i="14" s="1"/>
  <c r="G6610" i="14"/>
  <c r="J6619" i="1"/>
  <c r="I6594" i="14" s="1"/>
  <c r="G6594" i="14"/>
  <c r="J6603" i="1"/>
  <c r="I6578" i="14" s="1"/>
  <c r="G6578" i="14"/>
  <c r="J6587" i="1"/>
  <c r="I6562" i="14" s="1"/>
  <c r="G6562" i="14"/>
  <c r="J6571" i="1"/>
  <c r="I6546" i="14" s="1"/>
  <c r="G6546" i="14"/>
  <c r="J6555" i="1"/>
  <c r="I6530" i="14" s="1"/>
  <c r="G6530" i="14"/>
  <c r="J6539" i="1"/>
  <c r="I6514" i="14" s="1"/>
  <c r="G6514" i="14"/>
  <c r="J6523" i="1"/>
  <c r="I6498" i="14" s="1"/>
  <c r="G6498" i="14"/>
  <c r="J6507" i="1"/>
  <c r="I6482" i="14" s="1"/>
  <c r="G6482" i="14"/>
  <c r="J6491" i="1"/>
  <c r="I6466" i="14" s="1"/>
  <c r="G6466" i="14"/>
  <c r="J6475" i="1"/>
  <c r="I6450" i="14" s="1"/>
  <c r="G6450" i="14"/>
  <c r="J6459" i="1"/>
  <c r="I6434" i="14" s="1"/>
  <c r="G6434" i="14"/>
  <c r="J6443" i="1"/>
  <c r="I6418" i="14" s="1"/>
  <c r="G6418" i="14"/>
  <c r="J6427" i="1"/>
  <c r="I6402" i="14" s="1"/>
  <c r="G6402" i="14"/>
  <c r="J6411" i="1"/>
  <c r="I6386" i="14" s="1"/>
  <c r="G6386" i="14"/>
  <c r="J6395" i="1"/>
  <c r="I6370" i="14" s="1"/>
  <c r="G6370" i="14"/>
  <c r="J6379" i="1"/>
  <c r="I6354" i="14" s="1"/>
  <c r="G6354" i="14"/>
  <c r="J6363" i="1"/>
  <c r="I6338" i="14" s="1"/>
  <c r="G6338" i="14"/>
  <c r="J6347" i="1"/>
  <c r="I6322" i="14" s="1"/>
  <c r="G6322" i="14"/>
  <c r="J6331" i="1"/>
  <c r="I6306" i="14" s="1"/>
  <c r="G6306" i="14"/>
  <c r="J6315" i="1"/>
  <c r="I6290" i="14" s="1"/>
  <c r="G6290" i="14"/>
  <c r="J6299" i="1"/>
  <c r="I6274" i="14" s="1"/>
  <c r="G6274" i="14"/>
  <c r="J6283" i="1"/>
  <c r="I6258" i="14" s="1"/>
  <c r="G6258" i="14"/>
  <c r="J6267" i="1"/>
  <c r="I6242" i="14" s="1"/>
  <c r="G6242" i="14"/>
  <c r="J6251" i="1"/>
  <c r="I6226" i="14" s="1"/>
  <c r="G6226" i="14"/>
  <c r="J6235" i="1"/>
  <c r="I6210" i="14" s="1"/>
  <c r="G6210" i="14"/>
  <c r="J6219" i="1"/>
  <c r="I6194" i="14" s="1"/>
  <c r="G6194" i="14"/>
  <c r="J6203" i="1"/>
  <c r="I6178" i="14" s="1"/>
  <c r="G6178" i="14"/>
  <c r="J6187" i="1"/>
  <c r="I6162" i="14" s="1"/>
  <c r="G6162" i="14"/>
  <c r="J6171" i="1"/>
  <c r="I6146" i="14" s="1"/>
  <c r="G6146" i="14"/>
  <c r="J6155" i="1"/>
  <c r="I6130" i="14" s="1"/>
  <c r="G6130" i="14"/>
  <c r="J6139" i="1"/>
  <c r="I6114" i="14" s="1"/>
  <c r="G6114" i="14"/>
  <c r="J6123" i="1"/>
  <c r="I6098" i="14" s="1"/>
  <c r="G6098" i="14"/>
  <c r="J6107" i="1"/>
  <c r="I6082" i="14" s="1"/>
  <c r="G6082" i="14"/>
  <c r="J6091" i="1"/>
  <c r="I6066" i="14" s="1"/>
  <c r="G6066" i="14"/>
  <c r="J6075" i="1"/>
  <c r="I6050" i="14" s="1"/>
  <c r="G6050" i="14"/>
  <c r="J6059" i="1"/>
  <c r="I6034" i="14" s="1"/>
  <c r="G6034" i="14"/>
  <c r="J6043" i="1"/>
  <c r="I6018" i="14" s="1"/>
  <c r="G6018" i="14"/>
  <c r="J6027" i="1"/>
  <c r="I6002" i="14" s="1"/>
  <c r="G6002" i="14"/>
  <c r="J6011" i="1"/>
  <c r="I5986" i="14" s="1"/>
  <c r="G5986" i="14"/>
  <c r="J5995" i="1"/>
  <c r="I5970" i="14" s="1"/>
  <c r="G5970" i="14"/>
  <c r="J5979" i="1"/>
  <c r="I5954" i="14" s="1"/>
  <c r="G5954" i="14"/>
  <c r="J5963" i="1"/>
  <c r="I5938" i="14" s="1"/>
  <c r="G5938" i="14"/>
  <c r="J5947" i="1"/>
  <c r="I5922" i="14" s="1"/>
  <c r="G5922" i="14"/>
  <c r="J5931" i="1"/>
  <c r="I5906" i="14" s="1"/>
  <c r="G5906" i="14"/>
  <c r="J5915" i="1"/>
  <c r="I5890" i="14" s="1"/>
  <c r="G5890" i="14"/>
  <c r="J5899" i="1"/>
  <c r="I5874" i="14" s="1"/>
  <c r="G5874" i="14"/>
  <c r="J5883" i="1"/>
  <c r="I5858" i="14" s="1"/>
  <c r="G5858" i="14"/>
  <c r="J5867" i="1"/>
  <c r="I5842" i="14" s="1"/>
  <c r="G5842" i="14"/>
  <c r="J5851" i="1"/>
  <c r="I5826" i="14" s="1"/>
  <c r="G5826" i="14"/>
  <c r="J5835" i="1"/>
  <c r="I5810" i="14" s="1"/>
  <c r="G5810" i="14"/>
  <c r="J5819" i="1"/>
  <c r="I5794" i="14" s="1"/>
  <c r="G5794" i="14"/>
  <c r="J5803" i="1"/>
  <c r="I5778" i="14" s="1"/>
  <c r="G5778" i="14"/>
  <c r="J5787" i="1"/>
  <c r="I5762" i="14" s="1"/>
  <c r="G5762" i="14"/>
  <c r="J5771" i="1"/>
  <c r="I5746" i="14" s="1"/>
  <c r="G5746" i="14"/>
  <c r="J5755" i="1"/>
  <c r="I5730" i="14" s="1"/>
  <c r="G5730" i="14"/>
  <c r="J5739" i="1"/>
  <c r="I5714" i="14" s="1"/>
  <c r="G5714" i="14"/>
  <c r="J5723" i="1"/>
  <c r="I5698" i="14" s="1"/>
  <c r="G5698" i="14"/>
  <c r="J5707" i="1"/>
  <c r="I5682" i="14" s="1"/>
  <c r="G5682" i="14"/>
  <c r="J5691" i="1"/>
  <c r="I5666" i="14" s="1"/>
  <c r="G5666" i="14"/>
  <c r="J5675" i="1"/>
  <c r="I5650" i="14" s="1"/>
  <c r="G5650" i="14"/>
  <c r="J5659" i="1"/>
  <c r="I5634" i="14" s="1"/>
  <c r="G5634" i="14"/>
  <c r="J5643" i="1"/>
  <c r="I5618" i="14" s="1"/>
  <c r="G5618" i="14"/>
  <c r="J5627" i="1"/>
  <c r="I5602" i="14" s="1"/>
  <c r="G5602" i="14"/>
  <c r="J5611" i="1"/>
  <c r="I5586" i="14" s="1"/>
  <c r="G5586" i="14"/>
  <c r="J5595" i="1"/>
  <c r="I5570" i="14" s="1"/>
  <c r="G5570" i="14"/>
  <c r="J5579" i="1"/>
  <c r="I5554" i="14" s="1"/>
  <c r="G5554" i="14"/>
  <c r="J5563" i="1"/>
  <c r="I5538" i="14" s="1"/>
  <c r="G5538" i="14"/>
  <c r="J5547" i="1"/>
  <c r="I5522" i="14" s="1"/>
  <c r="G5522" i="14"/>
  <c r="J5531" i="1"/>
  <c r="I5506" i="14" s="1"/>
  <c r="G5506" i="14"/>
  <c r="J5515" i="1"/>
  <c r="I5490" i="14" s="1"/>
  <c r="G5490" i="14"/>
  <c r="J5499" i="1"/>
  <c r="I5474" i="14" s="1"/>
  <c r="G5474" i="14"/>
  <c r="J5483" i="1"/>
  <c r="I5458" i="14" s="1"/>
  <c r="G5458" i="14"/>
  <c r="J5467" i="1"/>
  <c r="I5442" i="14" s="1"/>
  <c r="G5442" i="14"/>
  <c r="J5451" i="1"/>
  <c r="I5426" i="14" s="1"/>
  <c r="G5426" i="14"/>
  <c r="J5435" i="1"/>
  <c r="I5410" i="14" s="1"/>
  <c r="G5410" i="14"/>
  <c r="J5419" i="1"/>
  <c r="I5394" i="14" s="1"/>
  <c r="G5394" i="14"/>
  <c r="J5403" i="1"/>
  <c r="I5378" i="14" s="1"/>
  <c r="G5378" i="14"/>
  <c r="J5387" i="1"/>
  <c r="I5362" i="14" s="1"/>
  <c r="G5362" i="14"/>
  <c r="J5371" i="1"/>
  <c r="I5346" i="14" s="1"/>
  <c r="G5346" i="14"/>
  <c r="J5355" i="1"/>
  <c r="I5330" i="14" s="1"/>
  <c r="G5330" i="14"/>
  <c r="J5339" i="1"/>
  <c r="I5314" i="14" s="1"/>
  <c r="G5314" i="14"/>
  <c r="J5323" i="1"/>
  <c r="I5298" i="14" s="1"/>
  <c r="G5298" i="14"/>
  <c r="J5307" i="1"/>
  <c r="I5282" i="14" s="1"/>
  <c r="G5282" i="14"/>
  <c r="J5291" i="1"/>
  <c r="I5266" i="14" s="1"/>
  <c r="G5266" i="14"/>
  <c r="J5275" i="1"/>
  <c r="I5250" i="14" s="1"/>
  <c r="G5250" i="14"/>
  <c r="J5259" i="1"/>
  <c r="I5234" i="14" s="1"/>
  <c r="G5234" i="14"/>
  <c r="J5243" i="1"/>
  <c r="I5218" i="14" s="1"/>
  <c r="G5218" i="14"/>
  <c r="J5227" i="1"/>
  <c r="I5202" i="14" s="1"/>
  <c r="G5202" i="14"/>
  <c r="J5211" i="1"/>
  <c r="I5186" i="14" s="1"/>
  <c r="G5186" i="14"/>
  <c r="J5195" i="1"/>
  <c r="I5170" i="14" s="1"/>
  <c r="G5170" i="14"/>
  <c r="J5179" i="1"/>
  <c r="I5154" i="14" s="1"/>
  <c r="G5154" i="14"/>
  <c r="J5163" i="1"/>
  <c r="I5138" i="14" s="1"/>
  <c r="G5138" i="14"/>
  <c r="J5147" i="1"/>
  <c r="I5122" i="14" s="1"/>
  <c r="G5122" i="14"/>
  <c r="J5131" i="1"/>
  <c r="I5106" i="14" s="1"/>
  <c r="G5106" i="14"/>
  <c r="J5115" i="1"/>
  <c r="I5090" i="14" s="1"/>
  <c r="G5090" i="14"/>
  <c r="J5099" i="1"/>
  <c r="I5074" i="14" s="1"/>
  <c r="G5074" i="14"/>
  <c r="J5083" i="1"/>
  <c r="I5058" i="14" s="1"/>
  <c r="G5058" i="14"/>
  <c r="J5067" i="1"/>
  <c r="I5042" i="14" s="1"/>
  <c r="G5042" i="14"/>
  <c r="J5051" i="1"/>
  <c r="I5026" i="14" s="1"/>
  <c r="G5026" i="14"/>
  <c r="J5035" i="1"/>
  <c r="I5010" i="14" s="1"/>
  <c r="G5010" i="14"/>
  <c r="J5019" i="1"/>
  <c r="I4994" i="14" s="1"/>
  <c r="G4994" i="14"/>
  <c r="J5003" i="1"/>
  <c r="I4978" i="14" s="1"/>
  <c r="G4978" i="14"/>
  <c r="J4987" i="1"/>
  <c r="I4962" i="14" s="1"/>
  <c r="G4962" i="14"/>
  <c r="J4971" i="1"/>
  <c r="I4946" i="14" s="1"/>
  <c r="G4946" i="14"/>
  <c r="J4955" i="1"/>
  <c r="I4930" i="14" s="1"/>
  <c r="G4930" i="14"/>
  <c r="J4939" i="1"/>
  <c r="I4914" i="14" s="1"/>
  <c r="G4914" i="14"/>
  <c r="J4923" i="1"/>
  <c r="I4898" i="14" s="1"/>
  <c r="G4898" i="14"/>
  <c r="J4907" i="1"/>
  <c r="I4882" i="14" s="1"/>
  <c r="G4882" i="14"/>
  <c r="J4891" i="1"/>
  <c r="I4866" i="14" s="1"/>
  <c r="G4866" i="14"/>
  <c r="J4875" i="1"/>
  <c r="I4850" i="14" s="1"/>
  <c r="G4850" i="14"/>
  <c r="J4859" i="1"/>
  <c r="I4834" i="14" s="1"/>
  <c r="G4834" i="14"/>
  <c r="J4843" i="1"/>
  <c r="I4818" i="14" s="1"/>
  <c r="G4818" i="14"/>
  <c r="J4827" i="1"/>
  <c r="I4802" i="14" s="1"/>
  <c r="G4802" i="14"/>
  <c r="J4811" i="1"/>
  <c r="I4786" i="14" s="1"/>
  <c r="G4786" i="14"/>
  <c r="J4795" i="1"/>
  <c r="I4770" i="14" s="1"/>
  <c r="G4770" i="14"/>
  <c r="J4779" i="1"/>
  <c r="I4754" i="14" s="1"/>
  <c r="G4754" i="14"/>
  <c r="J4763" i="1"/>
  <c r="I4738" i="14" s="1"/>
  <c r="G4738" i="14"/>
  <c r="J4747" i="1"/>
  <c r="I4722" i="14" s="1"/>
  <c r="G4722" i="14"/>
  <c r="J4731" i="1"/>
  <c r="I4706" i="14" s="1"/>
  <c r="G4706" i="14"/>
  <c r="J4715" i="1"/>
  <c r="I4690" i="14" s="1"/>
  <c r="G4690" i="14"/>
  <c r="J4699" i="1"/>
  <c r="I4674" i="14" s="1"/>
  <c r="G4674" i="14"/>
  <c r="J4683" i="1"/>
  <c r="I4658" i="14" s="1"/>
  <c r="G4658" i="14"/>
  <c r="J4667" i="1"/>
  <c r="I4642" i="14" s="1"/>
  <c r="G4642" i="14"/>
  <c r="J4651" i="1"/>
  <c r="I4626" i="14" s="1"/>
  <c r="G4626" i="14"/>
  <c r="J4635" i="1"/>
  <c r="I4610" i="14" s="1"/>
  <c r="G4610" i="14"/>
  <c r="J4619" i="1"/>
  <c r="I4594" i="14" s="1"/>
  <c r="G4594" i="14"/>
  <c r="J4603" i="1"/>
  <c r="I4578" i="14" s="1"/>
  <c r="G4578" i="14"/>
  <c r="J4587" i="1"/>
  <c r="I4562" i="14" s="1"/>
  <c r="G4562" i="14"/>
  <c r="J4571" i="1"/>
  <c r="I4546" i="14" s="1"/>
  <c r="G4546" i="14"/>
  <c r="J4555" i="1"/>
  <c r="I4530" i="14" s="1"/>
  <c r="G4530" i="14"/>
  <c r="J4539" i="1"/>
  <c r="I4514" i="14" s="1"/>
  <c r="G4514" i="14"/>
  <c r="J4523" i="1"/>
  <c r="I4498" i="14" s="1"/>
  <c r="G4498" i="14"/>
  <c r="J4507" i="1"/>
  <c r="I4482" i="14" s="1"/>
  <c r="G4482" i="14"/>
  <c r="J4491" i="1"/>
  <c r="I4466" i="14" s="1"/>
  <c r="G4466" i="14"/>
  <c r="J4475" i="1"/>
  <c r="I4450" i="14" s="1"/>
  <c r="G4450" i="14"/>
  <c r="J4459" i="1"/>
  <c r="I4434" i="14" s="1"/>
  <c r="G4434" i="14"/>
  <c r="J4443" i="1"/>
  <c r="I4418" i="14" s="1"/>
  <c r="G4418" i="14"/>
  <c r="J4427" i="1"/>
  <c r="I4402" i="14" s="1"/>
  <c r="G4402" i="14"/>
  <c r="J4411" i="1"/>
  <c r="I4386" i="14" s="1"/>
  <c r="G4386" i="14"/>
  <c r="J4395" i="1"/>
  <c r="I4370" i="14" s="1"/>
  <c r="G4370" i="14"/>
  <c r="J4379" i="1"/>
  <c r="I4354" i="14" s="1"/>
  <c r="G4354" i="14"/>
  <c r="J4363" i="1"/>
  <c r="I4338" i="14" s="1"/>
  <c r="G4338" i="14"/>
  <c r="J4347" i="1"/>
  <c r="I4322" i="14" s="1"/>
  <c r="G4322" i="14"/>
  <c r="J4331" i="1"/>
  <c r="I4306" i="14" s="1"/>
  <c r="G4306" i="14"/>
  <c r="J4315" i="1"/>
  <c r="I4290" i="14" s="1"/>
  <c r="G4290" i="14"/>
  <c r="J4299" i="1"/>
  <c r="I4274" i="14" s="1"/>
  <c r="G4274" i="14"/>
  <c r="J4283" i="1"/>
  <c r="I4258" i="14" s="1"/>
  <c r="G4258" i="14"/>
  <c r="J4267" i="1"/>
  <c r="I4242" i="14" s="1"/>
  <c r="G4242" i="14"/>
  <c r="J4251" i="1"/>
  <c r="I4226" i="14" s="1"/>
  <c r="G4226" i="14"/>
  <c r="J4235" i="1"/>
  <c r="I4210" i="14" s="1"/>
  <c r="G4210" i="14"/>
  <c r="J4219" i="1"/>
  <c r="I4194" i="14" s="1"/>
  <c r="G4194" i="14"/>
  <c r="J4203" i="1"/>
  <c r="I4178" i="14" s="1"/>
  <c r="G4178" i="14"/>
  <c r="J4187" i="1"/>
  <c r="I4162" i="14" s="1"/>
  <c r="G4162" i="14"/>
  <c r="J4171" i="1"/>
  <c r="I4146" i="14" s="1"/>
  <c r="G4146" i="14"/>
  <c r="J4155" i="1"/>
  <c r="I4130" i="14" s="1"/>
  <c r="G4130" i="14"/>
  <c r="J4139" i="1"/>
  <c r="I4114" i="14" s="1"/>
  <c r="G4114" i="14"/>
  <c r="J4123" i="1"/>
  <c r="I4098" i="14" s="1"/>
  <c r="G4098" i="14"/>
  <c r="J4107" i="1"/>
  <c r="I4082" i="14" s="1"/>
  <c r="G4082" i="14"/>
  <c r="J4091" i="1"/>
  <c r="I4066" i="14" s="1"/>
  <c r="G4066" i="14"/>
  <c r="J4075" i="1"/>
  <c r="I4050" i="14" s="1"/>
  <c r="G4050" i="14"/>
  <c r="J4059" i="1"/>
  <c r="I4034" i="14" s="1"/>
  <c r="G4034" i="14"/>
  <c r="J4043" i="1"/>
  <c r="I4018" i="14" s="1"/>
  <c r="G4018" i="14"/>
  <c r="J4027" i="1"/>
  <c r="I4002" i="14" s="1"/>
  <c r="G4002" i="14"/>
  <c r="J4011" i="1"/>
  <c r="I3986" i="14" s="1"/>
  <c r="G3986" i="14"/>
  <c r="J3995" i="1"/>
  <c r="I3970" i="14" s="1"/>
  <c r="G3970" i="14"/>
  <c r="J3979" i="1"/>
  <c r="I3954" i="14" s="1"/>
  <c r="G3954" i="14"/>
  <c r="J3963" i="1"/>
  <c r="I3938" i="14" s="1"/>
  <c r="G3938" i="14"/>
  <c r="J3947" i="1"/>
  <c r="I3922" i="14" s="1"/>
  <c r="G3922" i="14"/>
  <c r="J3931" i="1"/>
  <c r="I3906" i="14" s="1"/>
  <c r="G3906" i="14"/>
  <c r="J3915" i="1"/>
  <c r="I3890" i="14" s="1"/>
  <c r="G3890" i="14"/>
  <c r="J3899" i="1"/>
  <c r="I3874" i="14" s="1"/>
  <c r="G3874" i="14"/>
  <c r="J3883" i="1"/>
  <c r="I3858" i="14" s="1"/>
  <c r="G3858" i="14"/>
  <c r="J3867" i="1"/>
  <c r="I3842" i="14" s="1"/>
  <c r="G3842" i="14"/>
  <c r="J3851" i="1"/>
  <c r="I3826" i="14" s="1"/>
  <c r="G3826" i="14"/>
  <c r="J3835" i="1"/>
  <c r="I3810" i="14" s="1"/>
  <c r="G3810" i="14"/>
  <c r="J3819" i="1"/>
  <c r="I3794" i="14" s="1"/>
  <c r="G3794" i="14"/>
  <c r="J3803" i="1"/>
  <c r="I3778" i="14" s="1"/>
  <c r="G3778" i="14"/>
  <c r="J3787" i="1"/>
  <c r="I3762" i="14" s="1"/>
  <c r="G3762" i="14"/>
  <c r="J3771" i="1"/>
  <c r="I3746" i="14" s="1"/>
  <c r="G3746" i="14"/>
  <c r="J3755" i="1"/>
  <c r="I3730" i="14" s="1"/>
  <c r="G3730" i="14"/>
  <c r="J3739" i="1"/>
  <c r="I3714" i="14" s="1"/>
  <c r="G3714" i="14"/>
  <c r="J3723" i="1"/>
  <c r="I3698" i="14" s="1"/>
  <c r="G3698" i="14"/>
  <c r="J3707" i="1"/>
  <c r="I3682" i="14" s="1"/>
  <c r="G3682" i="14"/>
  <c r="J3691" i="1"/>
  <c r="I3666" i="14" s="1"/>
  <c r="G3666" i="14"/>
  <c r="J3675" i="1"/>
  <c r="I3650" i="14" s="1"/>
  <c r="G3650" i="14"/>
  <c r="J3659" i="1"/>
  <c r="I3634" i="14" s="1"/>
  <c r="G3634" i="14"/>
  <c r="J3643" i="1"/>
  <c r="I3618" i="14" s="1"/>
  <c r="G3618" i="14"/>
  <c r="J3627" i="1"/>
  <c r="I3602" i="14" s="1"/>
  <c r="G3602" i="14"/>
  <c r="J3611" i="1"/>
  <c r="I3586" i="14" s="1"/>
  <c r="G3586" i="14"/>
  <c r="J3595" i="1"/>
  <c r="I3570" i="14" s="1"/>
  <c r="G3570" i="14"/>
  <c r="J3579" i="1"/>
  <c r="I3554" i="14" s="1"/>
  <c r="G3554" i="14"/>
  <c r="J3563" i="1"/>
  <c r="I3538" i="14" s="1"/>
  <c r="G3538" i="14"/>
  <c r="J3547" i="1"/>
  <c r="I3522" i="14" s="1"/>
  <c r="G3522" i="14"/>
  <c r="J3531" i="1"/>
  <c r="I3506" i="14" s="1"/>
  <c r="G3506" i="14"/>
  <c r="J3515" i="1"/>
  <c r="I3490" i="14" s="1"/>
  <c r="G3490" i="14"/>
  <c r="J3499" i="1"/>
  <c r="I3474" i="14" s="1"/>
  <c r="G3474" i="14"/>
  <c r="J3483" i="1"/>
  <c r="I3458" i="14" s="1"/>
  <c r="G3458" i="14"/>
  <c r="J3467" i="1"/>
  <c r="I3442" i="14" s="1"/>
  <c r="G3442" i="14"/>
  <c r="J3451" i="1"/>
  <c r="I3426" i="14" s="1"/>
  <c r="G3426" i="14"/>
  <c r="J3435" i="1"/>
  <c r="I3410" i="14" s="1"/>
  <c r="G3410" i="14"/>
  <c r="J3419" i="1"/>
  <c r="I3394" i="14" s="1"/>
  <c r="G3394" i="14"/>
  <c r="J3403" i="1"/>
  <c r="I3378" i="14" s="1"/>
  <c r="G3378" i="14"/>
  <c r="J3387" i="1"/>
  <c r="I3362" i="14" s="1"/>
  <c r="G3362" i="14"/>
  <c r="J3371" i="1"/>
  <c r="I3346" i="14" s="1"/>
  <c r="G3346" i="14"/>
  <c r="J3355" i="1"/>
  <c r="I3330" i="14" s="1"/>
  <c r="G3330" i="14"/>
  <c r="J3339" i="1"/>
  <c r="I3314" i="14" s="1"/>
  <c r="G3314" i="14"/>
  <c r="J3323" i="1"/>
  <c r="I3298" i="14" s="1"/>
  <c r="G3298" i="14"/>
  <c r="J3307" i="1"/>
  <c r="I3282" i="14" s="1"/>
  <c r="G3282" i="14"/>
  <c r="J3291" i="1"/>
  <c r="I3266" i="14" s="1"/>
  <c r="G3266" i="14"/>
  <c r="J3275" i="1"/>
  <c r="I3250" i="14" s="1"/>
  <c r="G3250" i="14"/>
  <c r="J3259" i="1"/>
  <c r="I3234" i="14" s="1"/>
  <c r="G3234" i="14"/>
  <c r="J3243" i="1"/>
  <c r="I3218" i="14" s="1"/>
  <c r="G3218" i="14"/>
  <c r="J3227" i="1"/>
  <c r="I3202" i="14" s="1"/>
  <c r="G3202" i="14"/>
  <c r="J3211" i="1"/>
  <c r="I3186" i="14" s="1"/>
  <c r="G3186" i="14"/>
  <c r="J3195" i="1"/>
  <c r="I3170" i="14" s="1"/>
  <c r="G3170" i="14"/>
  <c r="J3179" i="1"/>
  <c r="I3154" i="14" s="1"/>
  <c r="G3154" i="14"/>
  <c r="J3163" i="1"/>
  <c r="I3138" i="14" s="1"/>
  <c r="G3138" i="14"/>
  <c r="J3147" i="1"/>
  <c r="I3122" i="14" s="1"/>
  <c r="G3122" i="14"/>
  <c r="J3131" i="1"/>
  <c r="I3106" i="14" s="1"/>
  <c r="G3106" i="14"/>
  <c r="J3115" i="1"/>
  <c r="I3090" i="14" s="1"/>
  <c r="G3090" i="14"/>
  <c r="J3099" i="1"/>
  <c r="I3074" i="14" s="1"/>
  <c r="G3074" i="14"/>
  <c r="J3083" i="1"/>
  <c r="I3058" i="14" s="1"/>
  <c r="G3058" i="14"/>
  <c r="J3067" i="1"/>
  <c r="I3042" i="14" s="1"/>
  <c r="G3042" i="14"/>
  <c r="J3051" i="1"/>
  <c r="I3026" i="14" s="1"/>
  <c r="G3026" i="14"/>
  <c r="J3035" i="1"/>
  <c r="I3010" i="14" s="1"/>
  <c r="G3010" i="14"/>
  <c r="J3019" i="1"/>
  <c r="I2994" i="14" s="1"/>
  <c r="G2994" i="14"/>
  <c r="J3003" i="1"/>
  <c r="I2978" i="14" s="1"/>
  <c r="G2978" i="14"/>
  <c r="J2987" i="1"/>
  <c r="I2962" i="14" s="1"/>
  <c r="G2962" i="14"/>
  <c r="J2971" i="1"/>
  <c r="I2946" i="14" s="1"/>
  <c r="G2946" i="14"/>
  <c r="J2955" i="1"/>
  <c r="I2930" i="14" s="1"/>
  <c r="G2930" i="14"/>
  <c r="J2939" i="1"/>
  <c r="I2914" i="14" s="1"/>
  <c r="G2914" i="14"/>
  <c r="J2923" i="1"/>
  <c r="I2898" i="14" s="1"/>
  <c r="G2898" i="14"/>
  <c r="J2907" i="1"/>
  <c r="I2882" i="14" s="1"/>
  <c r="G2882" i="14"/>
  <c r="J2891" i="1"/>
  <c r="I2866" i="14" s="1"/>
  <c r="G2866" i="14"/>
  <c r="J2875" i="1"/>
  <c r="I2850" i="14" s="1"/>
  <c r="G2850" i="14"/>
  <c r="J2859" i="1"/>
  <c r="I2834" i="14" s="1"/>
  <c r="G2834" i="14"/>
  <c r="J2843" i="1"/>
  <c r="I2818" i="14" s="1"/>
  <c r="G2818" i="14"/>
  <c r="J2827" i="1"/>
  <c r="I2802" i="14" s="1"/>
  <c r="G2802" i="14"/>
  <c r="J2811" i="1"/>
  <c r="I2786" i="14" s="1"/>
  <c r="G2786" i="14"/>
  <c r="J2795" i="1"/>
  <c r="I2770" i="14" s="1"/>
  <c r="G2770" i="14"/>
  <c r="J2779" i="1"/>
  <c r="I2754" i="14" s="1"/>
  <c r="G2754" i="14"/>
  <c r="J2763" i="1"/>
  <c r="I2738" i="14" s="1"/>
  <c r="G2738" i="14"/>
  <c r="J2747" i="1"/>
  <c r="I2722" i="14" s="1"/>
  <c r="G2722" i="14"/>
  <c r="J2731" i="1"/>
  <c r="I2706" i="14" s="1"/>
  <c r="G2706" i="14"/>
  <c r="J2715" i="1"/>
  <c r="I2690" i="14" s="1"/>
  <c r="G2690" i="14"/>
  <c r="J2699" i="1"/>
  <c r="I2674" i="14" s="1"/>
  <c r="G2674" i="14"/>
  <c r="J2683" i="1"/>
  <c r="I2658" i="14" s="1"/>
  <c r="G2658" i="14"/>
  <c r="J2667" i="1"/>
  <c r="I2642" i="14" s="1"/>
  <c r="G2642" i="14"/>
  <c r="J2651" i="1"/>
  <c r="I2626" i="14" s="1"/>
  <c r="G2626" i="14"/>
  <c r="J2635" i="1"/>
  <c r="I2610" i="14" s="1"/>
  <c r="G2610" i="14"/>
  <c r="J2619" i="1"/>
  <c r="I2594" i="14" s="1"/>
  <c r="G2594" i="14"/>
  <c r="J2603" i="1"/>
  <c r="I2578" i="14" s="1"/>
  <c r="G2578" i="14"/>
  <c r="J2587" i="1"/>
  <c r="I2562" i="14" s="1"/>
  <c r="G2562" i="14"/>
  <c r="J2571" i="1"/>
  <c r="I2546" i="14" s="1"/>
  <c r="G2546" i="14"/>
  <c r="J2555" i="1"/>
  <c r="I2530" i="14" s="1"/>
  <c r="G2530" i="14"/>
  <c r="J2539" i="1"/>
  <c r="I2514" i="14" s="1"/>
  <c r="G2514" i="14"/>
  <c r="J2523" i="1"/>
  <c r="I2498" i="14" s="1"/>
  <c r="G2498" i="14"/>
  <c r="J2507" i="1"/>
  <c r="I2482" i="14" s="1"/>
  <c r="G2482" i="14"/>
  <c r="J2491" i="1"/>
  <c r="I2466" i="14" s="1"/>
  <c r="G2466" i="14"/>
  <c r="J2475" i="1"/>
  <c r="I2450" i="14" s="1"/>
  <c r="G2450" i="14"/>
  <c r="J2459" i="1"/>
  <c r="I2434" i="14" s="1"/>
  <c r="G2434" i="14"/>
  <c r="J2443" i="1"/>
  <c r="I2418" i="14" s="1"/>
  <c r="G2418" i="14"/>
  <c r="J2427" i="1"/>
  <c r="I2402" i="14" s="1"/>
  <c r="G2402" i="14"/>
  <c r="J2411" i="1"/>
  <c r="I2386" i="14" s="1"/>
  <c r="G2386" i="14"/>
  <c r="J2395" i="1"/>
  <c r="I2370" i="14" s="1"/>
  <c r="G2370" i="14"/>
  <c r="J2379" i="1"/>
  <c r="I2354" i="14" s="1"/>
  <c r="G2354" i="14"/>
  <c r="J2363" i="1"/>
  <c r="I2338" i="14" s="1"/>
  <c r="G2338" i="14"/>
  <c r="J2347" i="1"/>
  <c r="I2322" i="14" s="1"/>
  <c r="G2322" i="14"/>
  <c r="J2331" i="1"/>
  <c r="I2306" i="14" s="1"/>
  <c r="G2306" i="14"/>
  <c r="J2315" i="1"/>
  <c r="I2290" i="14" s="1"/>
  <c r="G2290" i="14"/>
  <c r="J2299" i="1"/>
  <c r="I2274" i="14" s="1"/>
  <c r="G2274" i="14"/>
  <c r="J2283" i="1"/>
  <c r="I2258" i="14" s="1"/>
  <c r="G2258" i="14"/>
  <c r="J2267" i="1"/>
  <c r="I2242" i="14" s="1"/>
  <c r="G2242" i="14"/>
  <c r="J2251" i="1"/>
  <c r="I2226" i="14" s="1"/>
  <c r="G2226" i="14"/>
  <c r="J2235" i="1"/>
  <c r="I2210" i="14" s="1"/>
  <c r="G2210" i="14"/>
  <c r="J2219" i="1"/>
  <c r="I2194" i="14" s="1"/>
  <c r="G2194" i="14"/>
  <c r="J2203" i="1"/>
  <c r="I2178" i="14" s="1"/>
  <c r="G2178" i="14"/>
  <c r="J2187" i="1"/>
  <c r="I2162" i="14" s="1"/>
  <c r="G2162" i="14"/>
  <c r="J2171" i="1"/>
  <c r="I2146" i="14" s="1"/>
  <c r="G2146" i="14"/>
  <c r="J2155" i="1"/>
  <c r="I2130" i="14" s="1"/>
  <c r="G2130" i="14"/>
  <c r="J2139" i="1"/>
  <c r="I2114" i="14" s="1"/>
  <c r="G2114" i="14"/>
  <c r="J2123" i="1"/>
  <c r="I2098" i="14" s="1"/>
  <c r="G2098" i="14"/>
  <c r="J2107" i="1"/>
  <c r="I2082" i="14" s="1"/>
  <c r="G2082" i="14"/>
  <c r="J2091" i="1"/>
  <c r="I2066" i="14" s="1"/>
  <c r="G2066" i="14"/>
  <c r="J2075" i="1"/>
  <c r="I2050" i="14" s="1"/>
  <c r="G2050" i="14"/>
  <c r="J2059" i="1"/>
  <c r="I2034" i="14" s="1"/>
  <c r="G2034" i="14"/>
  <c r="J2043" i="1"/>
  <c r="I2018" i="14" s="1"/>
  <c r="G2018" i="14"/>
  <c r="J2027" i="1"/>
  <c r="I2002" i="14" s="1"/>
  <c r="G2002" i="14"/>
  <c r="J2011" i="1"/>
  <c r="I1986" i="14" s="1"/>
  <c r="G1986" i="14"/>
  <c r="J1995" i="1"/>
  <c r="I1970" i="14" s="1"/>
  <c r="G1970" i="14"/>
  <c r="J1979" i="1"/>
  <c r="I1954" i="14" s="1"/>
  <c r="G1954" i="14"/>
  <c r="J1963" i="1"/>
  <c r="I1938" i="14" s="1"/>
  <c r="G1938" i="14"/>
  <c r="J1947" i="1"/>
  <c r="I1922" i="14" s="1"/>
  <c r="G1922" i="14"/>
  <c r="J1931" i="1"/>
  <c r="I1906" i="14" s="1"/>
  <c r="G1906" i="14"/>
  <c r="J1915" i="1"/>
  <c r="I1890" i="14" s="1"/>
  <c r="G1890" i="14"/>
  <c r="J1899" i="1"/>
  <c r="I1874" i="14" s="1"/>
  <c r="G1874" i="14"/>
  <c r="J1883" i="1"/>
  <c r="I1858" i="14" s="1"/>
  <c r="G1858" i="14"/>
  <c r="J1867" i="1"/>
  <c r="I1842" i="14" s="1"/>
  <c r="G1842" i="14"/>
  <c r="J1851" i="1"/>
  <c r="I1826" i="14" s="1"/>
  <c r="G1826" i="14"/>
  <c r="J1835" i="1"/>
  <c r="I1810" i="14" s="1"/>
  <c r="G1810" i="14"/>
  <c r="J1819" i="1"/>
  <c r="I1794" i="14" s="1"/>
  <c r="G1794" i="14"/>
  <c r="J1803" i="1"/>
  <c r="I1778" i="14" s="1"/>
  <c r="G1778" i="14"/>
  <c r="J1787" i="1"/>
  <c r="I1762" i="14" s="1"/>
  <c r="G1762" i="14"/>
  <c r="J1771" i="1"/>
  <c r="I1746" i="14" s="1"/>
  <c r="G1746" i="14"/>
  <c r="J1755" i="1"/>
  <c r="I1730" i="14" s="1"/>
  <c r="G1730" i="14"/>
  <c r="J1739" i="1"/>
  <c r="I1714" i="14" s="1"/>
  <c r="G1714" i="14"/>
  <c r="J1723" i="1"/>
  <c r="I1698" i="14" s="1"/>
  <c r="G1698" i="14"/>
  <c r="J1707" i="1"/>
  <c r="I1682" i="14" s="1"/>
  <c r="G1682" i="14"/>
  <c r="J1691" i="1"/>
  <c r="I1666" i="14" s="1"/>
  <c r="G1666" i="14"/>
  <c r="J1675" i="1"/>
  <c r="I1650" i="14" s="1"/>
  <c r="G1650" i="14"/>
  <c r="J1659" i="1"/>
  <c r="I1634" i="14" s="1"/>
  <c r="G1634" i="14"/>
  <c r="J1643" i="1"/>
  <c r="I1618" i="14" s="1"/>
  <c r="G1618" i="14"/>
  <c r="J1627" i="1"/>
  <c r="I1602" i="14" s="1"/>
  <c r="G1602" i="14"/>
  <c r="J1611" i="1"/>
  <c r="I1586" i="14" s="1"/>
  <c r="G1586" i="14"/>
  <c r="J1595" i="1"/>
  <c r="I1570" i="14" s="1"/>
  <c r="G1570" i="14"/>
  <c r="J1579" i="1"/>
  <c r="I1554" i="14" s="1"/>
  <c r="G1554" i="14"/>
  <c r="J1563" i="1"/>
  <c r="I1538" i="14" s="1"/>
  <c r="G1538" i="14"/>
  <c r="J1547" i="1"/>
  <c r="I1522" i="14" s="1"/>
  <c r="G1522" i="14"/>
  <c r="J1531" i="1"/>
  <c r="I1506" i="14" s="1"/>
  <c r="G1506" i="14"/>
  <c r="J1515" i="1"/>
  <c r="I1490" i="14" s="1"/>
  <c r="G1490" i="14"/>
  <c r="J1499" i="1"/>
  <c r="I1474" i="14" s="1"/>
  <c r="G1474" i="14"/>
  <c r="J1483" i="1"/>
  <c r="I1458" i="14" s="1"/>
  <c r="G1458" i="14"/>
  <c r="J1467" i="1"/>
  <c r="I1442" i="14" s="1"/>
  <c r="G1442" i="14"/>
  <c r="J1451" i="1"/>
  <c r="I1426" i="14" s="1"/>
  <c r="G1426" i="14"/>
  <c r="J1435" i="1"/>
  <c r="I1410" i="14" s="1"/>
  <c r="G1410" i="14"/>
  <c r="J1419" i="1"/>
  <c r="I1394" i="14" s="1"/>
  <c r="G1394" i="14"/>
  <c r="J1403" i="1"/>
  <c r="I1378" i="14" s="1"/>
  <c r="G1378" i="14"/>
  <c r="J1387" i="1"/>
  <c r="I1362" i="14" s="1"/>
  <c r="G1362" i="14"/>
  <c r="J1371" i="1"/>
  <c r="I1346" i="14" s="1"/>
  <c r="G1346" i="14"/>
  <c r="J1355" i="1"/>
  <c r="I1330" i="14" s="1"/>
  <c r="G1330" i="14"/>
  <c r="J1339" i="1"/>
  <c r="I1314" i="14" s="1"/>
  <c r="G1314" i="14"/>
  <c r="J1323" i="1"/>
  <c r="I1298" i="14" s="1"/>
  <c r="G1298" i="14"/>
  <c r="J1307" i="1"/>
  <c r="I1282" i="14" s="1"/>
  <c r="G1282" i="14"/>
  <c r="J1291" i="1"/>
  <c r="I1266" i="14" s="1"/>
  <c r="G1266" i="14"/>
  <c r="J1275" i="1"/>
  <c r="I1250" i="14" s="1"/>
  <c r="G1250" i="14"/>
  <c r="J1259" i="1"/>
  <c r="I1234" i="14" s="1"/>
  <c r="G1234" i="14"/>
  <c r="J1243" i="1"/>
  <c r="I1218" i="14" s="1"/>
  <c r="G1218" i="14"/>
  <c r="J1227" i="1"/>
  <c r="I1202" i="14" s="1"/>
  <c r="G1202" i="14"/>
  <c r="J1211" i="1"/>
  <c r="I1186" i="14" s="1"/>
  <c r="G1186" i="14"/>
  <c r="J1195" i="1"/>
  <c r="I1170" i="14" s="1"/>
  <c r="G1170" i="14"/>
  <c r="J1179" i="1"/>
  <c r="I1154" i="14" s="1"/>
  <c r="G1154" i="14"/>
  <c r="J1163" i="1"/>
  <c r="I1138" i="14" s="1"/>
  <c r="G1138" i="14"/>
  <c r="J1147" i="1"/>
  <c r="I1122" i="14" s="1"/>
  <c r="G1122" i="14"/>
  <c r="J1131" i="1"/>
  <c r="I1106" i="14" s="1"/>
  <c r="G1106" i="14"/>
  <c r="J1115" i="1"/>
  <c r="I1090" i="14" s="1"/>
  <c r="G1090" i="14"/>
  <c r="J1099" i="1"/>
  <c r="I1074" i="14" s="1"/>
  <c r="G1074" i="14"/>
  <c r="J1083" i="1"/>
  <c r="I1058" i="14" s="1"/>
  <c r="G1058" i="14"/>
  <c r="J1067" i="1"/>
  <c r="I1042" i="14" s="1"/>
  <c r="G1042" i="14"/>
  <c r="J1051" i="1"/>
  <c r="I1026" i="14" s="1"/>
  <c r="G1026" i="14"/>
  <c r="J1035" i="1"/>
  <c r="I1010" i="14" s="1"/>
  <c r="G1010" i="14"/>
  <c r="J1019" i="1"/>
  <c r="I994" i="14" s="1"/>
  <c r="G994" i="14"/>
  <c r="J1003" i="1"/>
  <c r="I978" i="14" s="1"/>
  <c r="G978" i="14"/>
  <c r="J987" i="1"/>
  <c r="I962" i="14" s="1"/>
  <c r="G962" i="14"/>
  <c r="J971" i="1"/>
  <c r="I946" i="14" s="1"/>
  <c r="G946" i="14"/>
  <c r="J955" i="1"/>
  <c r="I930" i="14" s="1"/>
  <c r="G930" i="14"/>
  <c r="J939" i="1"/>
  <c r="I914" i="14" s="1"/>
  <c r="G914" i="14"/>
  <c r="J923" i="1"/>
  <c r="I898" i="14" s="1"/>
  <c r="G898" i="14"/>
  <c r="J907" i="1"/>
  <c r="I882" i="14" s="1"/>
  <c r="G882" i="14"/>
  <c r="J891" i="1"/>
  <c r="I866" i="14" s="1"/>
  <c r="G866" i="14"/>
  <c r="J875" i="1"/>
  <c r="I850" i="14" s="1"/>
  <c r="G850" i="14"/>
  <c r="J859" i="1"/>
  <c r="I834" i="14" s="1"/>
  <c r="G834" i="14"/>
  <c r="J843" i="1"/>
  <c r="I818" i="14" s="1"/>
  <c r="G818" i="14"/>
  <c r="J827" i="1"/>
  <c r="I802" i="14" s="1"/>
  <c r="G802" i="14"/>
  <c r="J811" i="1"/>
  <c r="I786" i="14" s="1"/>
  <c r="G786" i="14"/>
  <c r="J795" i="1"/>
  <c r="I770" i="14" s="1"/>
  <c r="G770" i="14"/>
  <c r="J779" i="1"/>
  <c r="I754" i="14" s="1"/>
  <c r="G754" i="14"/>
  <c r="J763" i="1"/>
  <c r="I738" i="14" s="1"/>
  <c r="G738" i="14"/>
  <c r="J747" i="1"/>
  <c r="I722" i="14" s="1"/>
  <c r="G722" i="14"/>
  <c r="J731" i="1"/>
  <c r="I706" i="14" s="1"/>
  <c r="G706" i="14"/>
  <c r="J715" i="1"/>
  <c r="I690" i="14" s="1"/>
  <c r="G690" i="14"/>
  <c r="J699" i="1"/>
  <c r="I674" i="14" s="1"/>
  <c r="G674" i="14"/>
  <c r="J683" i="1"/>
  <c r="I658" i="14" s="1"/>
  <c r="G658" i="14"/>
  <c r="J667" i="1"/>
  <c r="I642" i="14" s="1"/>
  <c r="G642" i="14"/>
  <c r="J651" i="1"/>
  <c r="I626" i="14" s="1"/>
  <c r="G626" i="14"/>
  <c r="J635" i="1"/>
  <c r="I610" i="14" s="1"/>
  <c r="G610" i="14"/>
  <c r="J619" i="1"/>
  <c r="I594" i="14" s="1"/>
  <c r="G594" i="14"/>
  <c r="J603" i="1"/>
  <c r="I578" i="14" s="1"/>
  <c r="G578" i="14"/>
  <c r="J587" i="1"/>
  <c r="I562" i="14" s="1"/>
  <c r="G562" i="14"/>
  <c r="J571" i="1"/>
  <c r="I546" i="14" s="1"/>
  <c r="G546" i="14"/>
  <c r="J555" i="1"/>
  <c r="I530" i="14" s="1"/>
  <c r="G530" i="14"/>
  <c r="J539" i="1"/>
  <c r="I514" i="14" s="1"/>
  <c r="G514" i="14"/>
  <c r="J523" i="1"/>
  <c r="I498" i="14" s="1"/>
  <c r="G498" i="14"/>
  <c r="J507" i="1"/>
  <c r="I482" i="14" s="1"/>
  <c r="G482" i="14"/>
  <c r="J491" i="1"/>
  <c r="I466" i="14" s="1"/>
  <c r="G466" i="14"/>
  <c r="J475" i="1"/>
  <c r="I450" i="14" s="1"/>
  <c r="G450" i="14"/>
  <c r="J459" i="1"/>
  <c r="I434" i="14" s="1"/>
  <c r="G434" i="14"/>
  <c r="J443" i="1"/>
  <c r="I418" i="14" s="1"/>
  <c r="G418" i="14"/>
  <c r="J427" i="1"/>
  <c r="I402" i="14" s="1"/>
  <c r="G402" i="14"/>
  <c r="J411" i="1"/>
  <c r="I386" i="14" s="1"/>
  <c r="G386" i="14"/>
  <c r="J395" i="1"/>
  <c r="I370" i="14" s="1"/>
  <c r="G370" i="14"/>
  <c r="J379" i="1"/>
  <c r="I354" i="14" s="1"/>
  <c r="G354" i="14"/>
  <c r="J363" i="1"/>
  <c r="I338" i="14" s="1"/>
  <c r="G338" i="14"/>
  <c r="J347" i="1"/>
  <c r="I322" i="14" s="1"/>
  <c r="G322" i="14"/>
  <c r="J331" i="1"/>
  <c r="I306" i="14" s="1"/>
  <c r="G306" i="14"/>
  <c r="J315" i="1"/>
  <c r="I290" i="14" s="1"/>
  <c r="G290" i="14"/>
  <c r="J299" i="1"/>
  <c r="I274" i="14" s="1"/>
  <c r="G274" i="14"/>
  <c r="J283" i="1"/>
  <c r="I258" i="14" s="1"/>
  <c r="G258" i="14"/>
  <c r="J267" i="1"/>
  <c r="I242" i="14" s="1"/>
  <c r="G242" i="14"/>
  <c r="J251" i="1"/>
  <c r="I226" i="14" s="1"/>
  <c r="G226" i="14"/>
  <c r="J235" i="1"/>
  <c r="I210" i="14" s="1"/>
  <c r="G210" i="14"/>
  <c r="J219" i="1"/>
  <c r="I194" i="14" s="1"/>
  <c r="G194" i="14"/>
  <c r="J203" i="1"/>
  <c r="I178" i="14" s="1"/>
  <c r="G178" i="14"/>
  <c r="J187" i="1"/>
  <c r="I162" i="14" s="1"/>
  <c r="G162" i="14"/>
  <c r="J171" i="1"/>
  <c r="I146" i="14" s="1"/>
  <c r="G146" i="14"/>
  <c r="J155" i="1"/>
  <c r="I130" i="14" s="1"/>
  <c r="G130" i="14"/>
  <c r="J139" i="1"/>
  <c r="I114" i="14" s="1"/>
  <c r="G114" i="14"/>
  <c r="J123" i="1"/>
  <c r="I98" i="14" s="1"/>
  <c r="G98" i="14"/>
  <c r="J107" i="1"/>
  <c r="I82" i="14" s="1"/>
  <c r="G82" i="14"/>
  <c r="J91" i="1"/>
  <c r="I66" i="14" s="1"/>
  <c r="G66" i="14"/>
  <c r="J75" i="1"/>
  <c r="I50" i="14" s="1"/>
  <c r="G50" i="14"/>
  <c r="J59" i="1"/>
  <c r="I34" i="14" s="1"/>
  <c r="G34" i="14"/>
  <c r="J43" i="1"/>
  <c r="I18" i="14" s="1"/>
  <c r="G18" i="14"/>
  <c r="I6235" i="1"/>
  <c r="D6199" i="13" s="1"/>
  <c r="I5163" i="1"/>
  <c r="D5127" i="13" s="1"/>
  <c r="H3385" i="14"/>
  <c r="J8778" i="1"/>
  <c r="I8753" i="14" s="1"/>
  <c r="G8753" i="14"/>
  <c r="J8714" i="1"/>
  <c r="I8689" i="14" s="1"/>
  <c r="G8689" i="14"/>
  <c r="J8666" i="1"/>
  <c r="I8641" i="14" s="1"/>
  <c r="G8641" i="14"/>
  <c r="J8602" i="1"/>
  <c r="I8577" i="14" s="1"/>
  <c r="G8577" i="14"/>
  <c r="J8522" i="1"/>
  <c r="I8497" i="14" s="1"/>
  <c r="G8497" i="14"/>
  <c r="J8506" i="1"/>
  <c r="I8481" i="14" s="1"/>
  <c r="G8481" i="14"/>
  <c r="J8442" i="1"/>
  <c r="I8417" i="14" s="1"/>
  <c r="G8417" i="14"/>
  <c r="J8330" i="1"/>
  <c r="I8305" i="14" s="1"/>
  <c r="G8305" i="14"/>
  <c r="J8234" i="1"/>
  <c r="I8209" i="14" s="1"/>
  <c r="G8209" i="14"/>
  <c r="J8170" i="1"/>
  <c r="I8145" i="14" s="1"/>
  <c r="G8145" i="14"/>
  <c r="J8154" i="1"/>
  <c r="I8129" i="14" s="1"/>
  <c r="G8129" i="14"/>
  <c r="J8106" i="1"/>
  <c r="I8081" i="14" s="1"/>
  <c r="G8081" i="14"/>
  <c r="J8042" i="1"/>
  <c r="I8017" i="14" s="1"/>
  <c r="G8017" i="14"/>
  <c r="J8010" i="1"/>
  <c r="I7985" i="14" s="1"/>
  <c r="G7985" i="14"/>
  <c r="J7994" i="1"/>
  <c r="I7969" i="14" s="1"/>
  <c r="G7969" i="14"/>
  <c r="J7962" i="1"/>
  <c r="I7937" i="14" s="1"/>
  <c r="G7937" i="14"/>
  <c r="J7946" i="1"/>
  <c r="I7921" i="14" s="1"/>
  <c r="G7921" i="14"/>
  <c r="J6922" i="1"/>
  <c r="I6897" i="14" s="1"/>
  <c r="G6897" i="14"/>
  <c r="J6906" i="1"/>
  <c r="I6881" i="14" s="1"/>
  <c r="G6881" i="14"/>
  <c r="J6890" i="1"/>
  <c r="I6865" i="14" s="1"/>
  <c r="G6865" i="14"/>
  <c r="J6874" i="1"/>
  <c r="I6849" i="14" s="1"/>
  <c r="G6849" i="14"/>
  <c r="J6858" i="1"/>
  <c r="I6833" i="14" s="1"/>
  <c r="G6833" i="14"/>
  <c r="J6842" i="1"/>
  <c r="I6817" i="14" s="1"/>
  <c r="G6817" i="14"/>
  <c r="J6826" i="1"/>
  <c r="I6801" i="14" s="1"/>
  <c r="G6801" i="14"/>
  <c r="J6810" i="1"/>
  <c r="I6785" i="14" s="1"/>
  <c r="G6785" i="14"/>
  <c r="J6794" i="1"/>
  <c r="I6769" i="14" s="1"/>
  <c r="G6769" i="14"/>
  <c r="J6778" i="1"/>
  <c r="I6753" i="14" s="1"/>
  <c r="G6753" i="14"/>
  <c r="J6762" i="1"/>
  <c r="I6737" i="14" s="1"/>
  <c r="G6737" i="14"/>
  <c r="J6746" i="1"/>
  <c r="I6721" i="14" s="1"/>
  <c r="G6721" i="14"/>
  <c r="J6730" i="1"/>
  <c r="I6705" i="14" s="1"/>
  <c r="G6705" i="14"/>
  <c r="J6714" i="1"/>
  <c r="I6689" i="14" s="1"/>
  <c r="G6689" i="14"/>
  <c r="J6698" i="1"/>
  <c r="I6673" i="14" s="1"/>
  <c r="G6673" i="14"/>
  <c r="J6682" i="1"/>
  <c r="I6657" i="14" s="1"/>
  <c r="G6657" i="14"/>
  <c r="J6666" i="1"/>
  <c r="I6641" i="14" s="1"/>
  <c r="G6641" i="14"/>
  <c r="J6650" i="1"/>
  <c r="I6625" i="14" s="1"/>
  <c r="G6625" i="14"/>
  <c r="J6634" i="1"/>
  <c r="I6609" i="14" s="1"/>
  <c r="G6609" i="14"/>
  <c r="J6618" i="1"/>
  <c r="I6593" i="14" s="1"/>
  <c r="G6593" i="14"/>
  <c r="J6602" i="1"/>
  <c r="I6577" i="14" s="1"/>
  <c r="G6577" i="14"/>
  <c r="J6586" i="1"/>
  <c r="I6561" i="14" s="1"/>
  <c r="G6561" i="14"/>
  <c r="J6554" i="1"/>
  <c r="I6529" i="14" s="1"/>
  <c r="G6529" i="14"/>
  <c r="J6538" i="1"/>
  <c r="I6513" i="14" s="1"/>
  <c r="G6513" i="14"/>
  <c r="J6522" i="1"/>
  <c r="I6497" i="14" s="1"/>
  <c r="G6497" i="14"/>
  <c r="J6506" i="1"/>
  <c r="I6481" i="14" s="1"/>
  <c r="G6481" i="14"/>
  <c r="J6490" i="1"/>
  <c r="I6465" i="14" s="1"/>
  <c r="G6465" i="14"/>
  <c r="J6474" i="1"/>
  <c r="I6449" i="14" s="1"/>
  <c r="G6449" i="14"/>
  <c r="J6458" i="1"/>
  <c r="I6433" i="14" s="1"/>
  <c r="G6433" i="14"/>
  <c r="J6442" i="1"/>
  <c r="I6417" i="14" s="1"/>
  <c r="G6417" i="14"/>
  <c r="J6426" i="1"/>
  <c r="I6401" i="14" s="1"/>
  <c r="G6401" i="14"/>
  <c r="J6410" i="1"/>
  <c r="I6385" i="14" s="1"/>
  <c r="G6385" i="14"/>
  <c r="J6394" i="1"/>
  <c r="I6369" i="14" s="1"/>
  <c r="G6369" i="14"/>
  <c r="J6378" i="1"/>
  <c r="I6353" i="14" s="1"/>
  <c r="G6353" i="14"/>
  <c r="J6362" i="1"/>
  <c r="I6337" i="14" s="1"/>
  <c r="G6337" i="14"/>
  <c r="J6346" i="1"/>
  <c r="I6321" i="14" s="1"/>
  <c r="G6321" i="14"/>
  <c r="J6330" i="1"/>
  <c r="I6305" i="14" s="1"/>
  <c r="G6305" i="14"/>
  <c r="J6314" i="1"/>
  <c r="I6289" i="14" s="1"/>
  <c r="G6289" i="14"/>
  <c r="J6298" i="1"/>
  <c r="I6273" i="14" s="1"/>
  <c r="G6273" i="14"/>
  <c r="J6282" i="1"/>
  <c r="I6257" i="14" s="1"/>
  <c r="G6257" i="14"/>
  <c r="J6266" i="1"/>
  <c r="I6241" i="14" s="1"/>
  <c r="G6241" i="14"/>
  <c r="J6250" i="1"/>
  <c r="I6225" i="14" s="1"/>
  <c r="G6225" i="14"/>
  <c r="J6234" i="1"/>
  <c r="I6209" i="14" s="1"/>
  <c r="G6209" i="14"/>
  <c r="J6218" i="1"/>
  <c r="I6193" i="14" s="1"/>
  <c r="G6193" i="14"/>
  <c r="J6202" i="1"/>
  <c r="I6177" i="14" s="1"/>
  <c r="G6177" i="14"/>
  <c r="J6186" i="1"/>
  <c r="I6161" i="14" s="1"/>
  <c r="G6161" i="14"/>
  <c r="J6170" i="1"/>
  <c r="I6145" i="14" s="1"/>
  <c r="G6145" i="14"/>
  <c r="J6154" i="1"/>
  <c r="I6129" i="14" s="1"/>
  <c r="G6129" i="14"/>
  <c r="J6138" i="1"/>
  <c r="I6113" i="14" s="1"/>
  <c r="G6113" i="14"/>
  <c r="J6122" i="1"/>
  <c r="I6097" i="14" s="1"/>
  <c r="G6097" i="14"/>
  <c r="J6106" i="1"/>
  <c r="I6081" i="14" s="1"/>
  <c r="G6081" i="14"/>
  <c r="J6090" i="1"/>
  <c r="I6065" i="14" s="1"/>
  <c r="G6065" i="14"/>
  <c r="J6074" i="1"/>
  <c r="I6049" i="14" s="1"/>
  <c r="G6049" i="14"/>
  <c r="J6058" i="1"/>
  <c r="I6033" i="14" s="1"/>
  <c r="G6033" i="14"/>
  <c r="J6042" i="1"/>
  <c r="I6017" i="14" s="1"/>
  <c r="G6017" i="14"/>
  <c r="J6026" i="1"/>
  <c r="I6001" i="14" s="1"/>
  <c r="G6001" i="14"/>
  <c r="J6010" i="1"/>
  <c r="I5985" i="14" s="1"/>
  <c r="G5985" i="14"/>
  <c r="J5994" i="1"/>
  <c r="I5969" i="14" s="1"/>
  <c r="G5969" i="14"/>
  <c r="J5978" i="1"/>
  <c r="I5953" i="14" s="1"/>
  <c r="G5953" i="14"/>
  <c r="J5962" i="1"/>
  <c r="I5937" i="14" s="1"/>
  <c r="G5937" i="14"/>
  <c r="J5946" i="1"/>
  <c r="I5921" i="14" s="1"/>
  <c r="G5921" i="14"/>
  <c r="J5930" i="1"/>
  <c r="I5905" i="14" s="1"/>
  <c r="G5905" i="14"/>
  <c r="J5914" i="1"/>
  <c r="I5889" i="14" s="1"/>
  <c r="G5889" i="14"/>
  <c r="J5898" i="1"/>
  <c r="I5873" i="14" s="1"/>
  <c r="G5873" i="14"/>
  <c r="J5882" i="1"/>
  <c r="I5857" i="14" s="1"/>
  <c r="G5857" i="14"/>
  <c r="J5866" i="1"/>
  <c r="I5841" i="14" s="1"/>
  <c r="G5841" i="14"/>
  <c r="J5834" i="1"/>
  <c r="I5809" i="14" s="1"/>
  <c r="G5809" i="14"/>
  <c r="J5818" i="1"/>
  <c r="I5793" i="14" s="1"/>
  <c r="G5793" i="14"/>
  <c r="J5802" i="1"/>
  <c r="I5777" i="14" s="1"/>
  <c r="G5777" i="14"/>
  <c r="J5786" i="1"/>
  <c r="I5761" i="14" s="1"/>
  <c r="G5761" i="14"/>
  <c r="J5770" i="1"/>
  <c r="I5745" i="14" s="1"/>
  <c r="G5745" i="14"/>
  <c r="J5754" i="1"/>
  <c r="I5729" i="14" s="1"/>
  <c r="G5729" i="14"/>
  <c r="J5738" i="1"/>
  <c r="I5713" i="14" s="1"/>
  <c r="G5713" i="14"/>
  <c r="J5722" i="1"/>
  <c r="I5697" i="14" s="1"/>
  <c r="G5697" i="14"/>
  <c r="J5706" i="1"/>
  <c r="I5681" i="14" s="1"/>
  <c r="G5681" i="14"/>
  <c r="J5690" i="1"/>
  <c r="I5665" i="14" s="1"/>
  <c r="G5665" i="14"/>
  <c r="J5674" i="1"/>
  <c r="I5649" i="14" s="1"/>
  <c r="G5649" i="14"/>
  <c r="J5658" i="1"/>
  <c r="I5633" i="14" s="1"/>
  <c r="G5633" i="14"/>
  <c r="J5642" i="1"/>
  <c r="I5617" i="14" s="1"/>
  <c r="G5617" i="14"/>
  <c r="J5626" i="1"/>
  <c r="I5601" i="14" s="1"/>
  <c r="G5601" i="14"/>
  <c r="J5610" i="1"/>
  <c r="I5585" i="14" s="1"/>
  <c r="G5585" i="14"/>
  <c r="J5594" i="1"/>
  <c r="I5569" i="14" s="1"/>
  <c r="G5569" i="14"/>
  <c r="J5578" i="1"/>
  <c r="I5553" i="14" s="1"/>
  <c r="G5553" i="14"/>
  <c r="J5562" i="1"/>
  <c r="I5537" i="14" s="1"/>
  <c r="G5537" i="14"/>
  <c r="J5546" i="1"/>
  <c r="I5521" i="14" s="1"/>
  <c r="G5521" i="14"/>
  <c r="J5530" i="1"/>
  <c r="I5505" i="14" s="1"/>
  <c r="G5505" i="14"/>
  <c r="J5514" i="1"/>
  <c r="I5489" i="14" s="1"/>
  <c r="G5489" i="14"/>
  <c r="J5498" i="1"/>
  <c r="I5473" i="14" s="1"/>
  <c r="G5473" i="14"/>
  <c r="J5482" i="1"/>
  <c r="I5457" i="14" s="1"/>
  <c r="G5457" i="14"/>
  <c r="J5466" i="1"/>
  <c r="I5441" i="14" s="1"/>
  <c r="G5441" i="14"/>
  <c r="J5450" i="1"/>
  <c r="I5425" i="14" s="1"/>
  <c r="G5425" i="14"/>
  <c r="J5434" i="1"/>
  <c r="I5409" i="14" s="1"/>
  <c r="G5409" i="14"/>
  <c r="J5418" i="1"/>
  <c r="I5393" i="14" s="1"/>
  <c r="G5393" i="14"/>
  <c r="J5402" i="1"/>
  <c r="I5377" i="14" s="1"/>
  <c r="G5377" i="14"/>
  <c r="J5386" i="1"/>
  <c r="I5361" i="14" s="1"/>
  <c r="G5361" i="14"/>
  <c r="J5370" i="1"/>
  <c r="I5345" i="14" s="1"/>
  <c r="G5345" i="14"/>
  <c r="J5354" i="1"/>
  <c r="I5329" i="14" s="1"/>
  <c r="G5329" i="14"/>
  <c r="J5338" i="1"/>
  <c r="I5313" i="14" s="1"/>
  <c r="G5313" i="14"/>
  <c r="J5322" i="1"/>
  <c r="I5297" i="14" s="1"/>
  <c r="G5297" i="14"/>
  <c r="J5306" i="1"/>
  <c r="I5281" i="14" s="1"/>
  <c r="G5281" i="14"/>
  <c r="J5274" i="1"/>
  <c r="I5249" i="14" s="1"/>
  <c r="G5249" i="14"/>
  <c r="J5258" i="1"/>
  <c r="I5233" i="14" s="1"/>
  <c r="G5233" i="14"/>
  <c r="J5242" i="1"/>
  <c r="I5217" i="14" s="1"/>
  <c r="G5217" i="14"/>
  <c r="J5226" i="1"/>
  <c r="I5201" i="14" s="1"/>
  <c r="G5201" i="14"/>
  <c r="J5210" i="1"/>
  <c r="I5185" i="14" s="1"/>
  <c r="G5185" i="14"/>
  <c r="J5194" i="1"/>
  <c r="I5169" i="14" s="1"/>
  <c r="G5169" i="14"/>
  <c r="J5178" i="1"/>
  <c r="I5153" i="14" s="1"/>
  <c r="G5153" i="14"/>
  <c r="J5162" i="1"/>
  <c r="I5137" i="14" s="1"/>
  <c r="G5137" i="14"/>
  <c r="J5146" i="1"/>
  <c r="I5121" i="14" s="1"/>
  <c r="G5121" i="14"/>
  <c r="J5130" i="1"/>
  <c r="I5105" i="14" s="1"/>
  <c r="G5105" i="14"/>
  <c r="J5114" i="1"/>
  <c r="I5089" i="14" s="1"/>
  <c r="G5089" i="14"/>
  <c r="J5098" i="1"/>
  <c r="I5073" i="14" s="1"/>
  <c r="G5073" i="14"/>
  <c r="J5082" i="1"/>
  <c r="I5057" i="14" s="1"/>
  <c r="G5057" i="14"/>
  <c r="J5066" i="1"/>
  <c r="I5041" i="14" s="1"/>
  <c r="G5041" i="14"/>
  <c r="J5050" i="1"/>
  <c r="I5025" i="14" s="1"/>
  <c r="G5025" i="14"/>
  <c r="J5002" i="1"/>
  <c r="I4977" i="14" s="1"/>
  <c r="G4977" i="14"/>
  <c r="J4986" i="1"/>
  <c r="I4961" i="14" s="1"/>
  <c r="G4961" i="14"/>
  <c r="J4970" i="1"/>
  <c r="I4945" i="14" s="1"/>
  <c r="G4945" i="14"/>
  <c r="J4954" i="1"/>
  <c r="I4929" i="14" s="1"/>
  <c r="G4929" i="14"/>
  <c r="J4938" i="1"/>
  <c r="I4913" i="14" s="1"/>
  <c r="G4913" i="14"/>
  <c r="J4922" i="1"/>
  <c r="I4897" i="14" s="1"/>
  <c r="G4897" i="14"/>
  <c r="J4906" i="1"/>
  <c r="I4881" i="14" s="1"/>
  <c r="G4881" i="14"/>
  <c r="J4890" i="1"/>
  <c r="I4865" i="14" s="1"/>
  <c r="G4865" i="14"/>
  <c r="J4874" i="1"/>
  <c r="I4849" i="14" s="1"/>
  <c r="G4849" i="14"/>
  <c r="J4858" i="1"/>
  <c r="I4833" i="14" s="1"/>
  <c r="G4833" i="14"/>
  <c r="J4842" i="1"/>
  <c r="I4817" i="14" s="1"/>
  <c r="G4817" i="14"/>
  <c r="J4826" i="1"/>
  <c r="I4801" i="14" s="1"/>
  <c r="G4801" i="14"/>
  <c r="J4810" i="1"/>
  <c r="I4785" i="14" s="1"/>
  <c r="G4785" i="14"/>
  <c r="J4794" i="1"/>
  <c r="I4769" i="14" s="1"/>
  <c r="G4769" i="14"/>
  <c r="J4778" i="1"/>
  <c r="I4753" i="14" s="1"/>
  <c r="G4753" i="14"/>
  <c r="J4730" i="1"/>
  <c r="I4705" i="14" s="1"/>
  <c r="G4705" i="14"/>
  <c r="J4714" i="1"/>
  <c r="I4689" i="14" s="1"/>
  <c r="G4689" i="14"/>
  <c r="J4698" i="1"/>
  <c r="I4673" i="14" s="1"/>
  <c r="G4673" i="14"/>
  <c r="J4682" i="1"/>
  <c r="I4657" i="14" s="1"/>
  <c r="G4657" i="14"/>
  <c r="J4666" i="1"/>
  <c r="I4641" i="14" s="1"/>
  <c r="G4641" i="14"/>
  <c r="J4650" i="1"/>
  <c r="I4625" i="14" s="1"/>
  <c r="G4625" i="14"/>
  <c r="J4634" i="1"/>
  <c r="I4609" i="14" s="1"/>
  <c r="G4609" i="14"/>
  <c r="J4618" i="1"/>
  <c r="I4593" i="14" s="1"/>
  <c r="G4593" i="14"/>
  <c r="J4602" i="1"/>
  <c r="I4577" i="14" s="1"/>
  <c r="G4577" i="14"/>
  <c r="J4586" i="1"/>
  <c r="I4561" i="14" s="1"/>
  <c r="G4561" i="14"/>
  <c r="J4570" i="1"/>
  <c r="I4545" i="14" s="1"/>
  <c r="G4545" i="14"/>
  <c r="J4554" i="1"/>
  <c r="I4529" i="14" s="1"/>
  <c r="G4529" i="14"/>
  <c r="J4538" i="1"/>
  <c r="I4513" i="14" s="1"/>
  <c r="G4513" i="14"/>
  <c r="J4522" i="1"/>
  <c r="I4497" i="14" s="1"/>
  <c r="G4497" i="14"/>
  <c r="J4506" i="1"/>
  <c r="I4481" i="14" s="1"/>
  <c r="G4481" i="14"/>
  <c r="J4458" i="1"/>
  <c r="I4433" i="14" s="1"/>
  <c r="G4433" i="14"/>
  <c r="J4442" i="1"/>
  <c r="I4417" i="14" s="1"/>
  <c r="G4417" i="14"/>
  <c r="J4426" i="1"/>
  <c r="I4401" i="14" s="1"/>
  <c r="G4401" i="14"/>
  <c r="J4410" i="1"/>
  <c r="I4385" i="14" s="1"/>
  <c r="G4385" i="14"/>
  <c r="J4394" i="1"/>
  <c r="I4369" i="14" s="1"/>
  <c r="G4369" i="14"/>
  <c r="J4378" i="1"/>
  <c r="I4353" i="14" s="1"/>
  <c r="G4353" i="14"/>
  <c r="J4346" i="1"/>
  <c r="I4321" i="14" s="1"/>
  <c r="G4321" i="14"/>
  <c r="J4330" i="1"/>
  <c r="I4305" i="14" s="1"/>
  <c r="G4305" i="14"/>
  <c r="J4314" i="1"/>
  <c r="I4289" i="14" s="1"/>
  <c r="G4289" i="14"/>
  <c r="J4298" i="1"/>
  <c r="I4273" i="14" s="1"/>
  <c r="G4273" i="14"/>
  <c r="J4282" i="1"/>
  <c r="I4257" i="14" s="1"/>
  <c r="G4257" i="14"/>
  <c r="J4266" i="1"/>
  <c r="I4241" i="14" s="1"/>
  <c r="G4241" i="14"/>
  <c r="J4250" i="1"/>
  <c r="I4225" i="14" s="1"/>
  <c r="G4225" i="14"/>
  <c r="J4234" i="1"/>
  <c r="I4209" i="14" s="1"/>
  <c r="G4209" i="14"/>
  <c r="J4186" i="1"/>
  <c r="I4161" i="14" s="1"/>
  <c r="G4161" i="14"/>
  <c r="J4170" i="1"/>
  <c r="I4145" i="14" s="1"/>
  <c r="G4145" i="14"/>
  <c r="J4154" i="1"/>
  <c r="I4129" i="14" s="1"/>
  <c r="G4129" i="14"/>
  <c r="J4138" i="1"/>
  <c r="I4113" i="14" s="1"/>
  <c r="G4113" i="14"/>
  <c r="J4122" i="1"/>
  <c r="I4097" i="14" s="1"/>
  <c r="G4097" i="14"/>
  <c r="J4106" i="1"/>
  <c r="I4081" i="14" s="1"/>
  <c r="G4081" i="14"/>
  <c r="J4090" i="1"/>
  <c r="I4065" i="14" s="1"/>
  <c r="G4065" i="14"/>
  <c r="J4074" i="1"/>
  <c r="I4049" i="14" s="1"/>
  <c r="G4049" i="14"/>
  <c r="J4058" i="1"/>
  <c r="I4033" i="14" s="1"/>
  <c r="G4033" i="14"/>
  <c r="J4042" i="1"/>
  <c r="I4017" i="14" s="1"/>
  <c r="G4017" i="14"/>
  <c r="J4026" i="1"/>
  <c r="I4001" i="14" s="1"/>
  <c r="G4001" i="14"/>
  <c r="J4010" i="1"/>
  <c r="I3985" i="14" s="1"/>
  <c r="G3985" i="14"/>
  <c r="J3978" i="1"/>
  <c r="I3953" i="14" s="1"/>
  <c r="G3953" i="14"/>
  <c r="J3130" i="1"/>
  <c r="I3105" i="14" s="1"/>
  <c r="G3105" i="14"/>
  <c r="J3114" i="1"/>
  <c r="I3089" i="14" s="1"/>
  <c r="G3089" i="14"/>
  <c r="J3098" i="1"/>
  <c r="I3073" i="14" s="1"/>
  <c r="G3073" i="14"/>
  <c r="J3082" i="1"/>
  <c r="I3057" i="14" s="1"/>
  <c r="G3057" i="14"/>
  <c r="J3066" i="1"/>
  <c r="I3041" i="14" s="1"/>
  <c r="G3041" i="14"/>
  <c r="J3050" i="1"/>
  <c r="I3025" i="14" s="1"/>
  <c r="G3025" i="14"/>
  <c r="J3034" i="1"/>
  <c r="I3009" i="14" s="1"/>
  <c r="G3009" i="14"/>
  <c r="J3018" i="1"/>
  <c r="I2993" i="14" s="1"/>
  <c r="G2993" i="14"/>
  <c r="J3002" i="1"/>
  <c r="I2977" i="14" s="1"/>
  <c r="G2977" i="14"/>
  <c r="J2986" i="1"/>
  <c r="I2961" i="14" s="1"/>
  <c r="G2961" i="14"/>
  <c r="J2970" i="1"/>
  <c r="I2945" i="14" s="1"/>
  <c r="G2945" i="14"/>
  <c r="J2954" i="1"/>
  <c r="I2929" i="14" s="1"/>
  <c r="G2929" i="14"/>
  <c r="J2938" i="1"/>
  <c r="I2913" i="14" s="1"/>
  <c r="G2913" i="14"/>
  <c r="J2922" i="1"/>
  <c r="I2897" i="14" s="1"/>
  <c r="G2897" i="14"/>
  <c r="J2906" i="1"/>
  <c r="I2881" i="14" s="1"/>
  <c r="G2881" i="14"/>
  <c r="J2890" i="1"/>
  <c r="I2865" i="14" s="1"/>
  <c r="G2865" i="14"/>
  <c r="J2874" i="1"/>
  <c r="I2849" i="14" s="1"/>
  <c r="G2849" i="14"/>
  <c r="J2858" i="1"/>
  <c r="I2833" i="14" s="1"/>
  <c r="G2833" i="14"/>
  <c r="J2842" i="1"/>
  <c r="I2817" i="14" s="1"/>
  <c r="G2817" i="14"/>
  <c r="J2826" i="1"/>
  <c r="I2801" i="14" s="1"/>
  <c r="G2801" i="14"/>
  <c r="J2810" i="1"/>
  <c r="I2785" i="14" s="1"/>
  <c r="G2785" i="14"/>
  <c r="J2794" i="1"/>
  <c r="I2769" i="14" s="1"/>
  <c r="G2769" i="14"/>
  <c r="J2778" i="1"/>
  <c r="I2753" i="14" s="1"/>
  <c r="G2753" i="14"/>
  <c r="J2762" i="1"/>
  <c r="I2737" i="14" s="1"/>
  <c r="G2737" i="14"/>
  <c r="J2746" i="1"/>
  <c r="I2721" i="14" s="1"/>
  <c r="G2721" i="14"/>
  <c r="J2730" i="1"/>
  <c r="I2705" i="14" s="1"/>
  <c r="G2705" i="14"/>
  <c r="J2714" i="1"/>
  <c r="I2689" i="14" s="1"/>
  <c r="G2689" i="14"/>
  <c r="J2698" i="1"/>
  <c r="I2673" i="14" s="1"/>
  <c r="G2673" i="14"/>
  <c r="J2682" i="1"/>
  <c r="I2657" i="14" s="1"/>
  <c r="G2657" i="14"/>
  <c r="J2666" i="1"/>
  <c r="I2641" i="14" s="1"/>
  <c r="G2641" i="14"/>
  <c r="J2650" i="1"/>
  <c r="I2625" i="14" s="1"/>
  <c r="G2625" i="14"/>
  <c r="J2634" i="1"/>
  <c r="I2609" i="14" s="1"/>
  <c r="G2609" i="14"/>
  <c r="J2618" i="1"/>
  <c r="I2593" i="14" s="1"/>
  <c r="G2593" i="14"/>
  <c r="J2602" i="1"/>
  <c r="I2577" i="14" s="1"/>
  <c r="G2577" i="14"/>
  <c r="J2586" i="1"/>
  <c r="I2561" i="14" s="1"/>
  <c r="G2561" i="14"/>
  <c r="J2570" i="1"/>
  <c r="I2545" i="14" s="1"/>
  <c r="G2545" i="14"/>
  <c r="J2554" i="1"/>
  <c r="I2529" i="14" s="1"/>
  <c r="G2529" i="14"/>
  <c r="J2538" i="1"/>
  <c r="I2513" i="14" s="1"/>
  <c r="G2513" i="14"/>
  <c r="J2522" i="1"/>
  <c r="I2497" i="14" s="1"/>
  <c r="G2497" i="14"/>
  <c r="J2506" i="1"/>
  <c r="I2481" i="14" s="1"/>
  <c r="G2481" i="14"/>
  <c r="J2490" i="1"/>
  <c r="I2465" i="14" s="1"/>
  <c r="G2465" i="14"/>
  <c r="J2474" i="1"/>
  <c r="I2449" i="14" s="1"/>
  <c r="G2449" i="14"/>
  <c r="J2458" i="1"/>
  <c r="I2433" i="14" s="1"/>
  <c r="G2433" i="14"/>
  <c r="J2442" i="1"/>
  <c r="I2417" i="14" s="1"/>
  <c r="G2417" i="14"/>
  <c r="J2410" i="1"/>
  <c r="I2385" i="14" s="1"/>
  <c r="G2385" i="14"/>
  <c r="J2394" i="1"/>
  <c r="I2369" i="14" s="1"/>
  <c r="G2369" i="14"/>
  <c r="J2378" i="1"/>
  <c r="I2353" i="14" s="1"/>
  <c r="G2353" i="14"/>
  <c r="J2362" i="1"/>
  <c r="I2337" i="14" s="1"/>
  <c r="G2337" i="14"/>
  <c r="J2346" i="1"/>
  <c r="I2321" i="14" s="1"/>
  <c r="G2321" i="14"/>
  <c r="J2330" i="1"/>
  <c r="I2305" i="14" s="1"/>
  <c r="G2305" i="14"/>
  <c r="J2314" i="1"/>
  <c r="I2289" i="14" s="1"/>
  <c r="G2289" i="14"/>
  <c r="J2298" i="1"/>
  <c r="I2273" i="14" s="1"/>
  <c r="G2273" i="14"/>
  <c r="J2282" i="1"/>
  <c r="I2257" i="14" s="1"/>
  <c r="G2257" i="14"/>
  <c r="J2266" i="1"/>
  <c r="I2241" i="14" s="1"/>
  <c r="G2241" i="14"/>
  <c r="J2250" i="1"/>
  <c r="I2225" i="14" s="1"/>
  <c r="G2225" i="14"/>
  <c r="J2234" i="1"/>
  <c r="I2209" i="14" s="1"/>
  <c r="G2209" i="14"/>
  <c r="J2218" i="1"/>
  <c r="I2193" i="14" s="1"/>
  <c r="G2193" i="14"/>
  <c r="J2202" i="1"/>
  <c r="I2177" i="14" s="1"/>
  <c r="G2177" i="14"/>
  <c r="J2186" i="1"/>
  <c r="I2161" i="14" s="1"/>
  <c r="G2161" i="14"/>
  <c r="J2170" i="1"/>
  <c r="I2145" i="14" s="1"/>
  <c r="G2145" i="14"/>
  <c r="J2154" i="1"/>
  <c r="I2129" i="14" s="1"/>
  <c r="G2129" i="14"/>
  <c r="J2138" i="1"/>
  <c r="I2113" i="14" s="1"/>
  <c r="G2113" i="14"/>
  <c r="J2106" i="1"/>
  <c r="I2081" i="14" s="1"/>
  <c r="G2081" i="14"/>
  <c r="J2090" i="1"/>
  <c r="I2065" i="14" s="1"/>
  <c r="G2065" i="14"/>
  <c r="J2074" i="1"/>
  <c r="I2049" i="14" s="1"/>
  <c r="G2049" i="14"/>
  <c r="J2058" i="1"/>
  <c r="I2033" i="14" s="1"/>
  <c r="G2033" i="14"/>
  <c r="J2042" i="1"/>
  <c r="I2017" i="14" s="1"/>
  <c r="G2017" i="14"/>
  <c r="J2026" i="1"/>
  <c r="I2001" i="14" s="1"/>
  <c r="G2001" i="14"/>
  <c r="J2010" i="1"/>
  <c r="I1985" i="14" s="1"/>
  <c r="G1985" i="14"/>
  <c r="J1994" i="1"/>
  <c r="I1969" i="14" s="1"/>
  <c r="G1969" i="14"/>
  <c r="J1978" i="1"/>
  <c r="I1953" i="14" s="1"/>
  <c r="G1953" i="14"/>
  <c r="J1962" i="1"/>
  <c r="I1937" i="14" s="1"/>
  <c r="G1937" i="14"/>
  <c r="J1946" i="1"/>
  <c r="I1921" i="14" s="1"/>
  <c r="G1921" i="14"/>
  <c r="J1930" i="1"/>
  <c r="I1905" i="14" s="1"/>
  <c r="G1905" i="14"/>
  <c r="J1914" i="1"/>
  <c r="I1889" i="14" s="1"/>
  <c r="G1889" i="14"/>
  <c r="J1898" i="1"/>
  <c r="I1873" i="14" s="1"/>
  <c r="G1873" i="14"/>
  <c r="J1882" i="1"/>
  <c r="I1857" i="14" s="1"/>
  <c r="G1857" i="14"/>
  <c r="J1866" i="1"/>
  <c r="I1841" i="14" s="1"/>
  <c r="G1841" i="14"/>
  <c r="J1850" i="1"/>
  <c r="I1825" i="14" s="1"/>
  <c r="G1825" i="14"/>
  <c r="J1834" i="1"/>
  <c r="I1809" i="14" s="1"/>
  <c r="G1809" i="14"/>
  <c r="J1818" i="1"/>
  <c r="I1793" i="14" s="1"/>
  <c r="G1793" i="14"/>
  <c r="J1802" i="1"/>
  <c r="I1777" i="14" s="1"/>
  <c r="G1777" i="14"/>
  <c r="J1786" i="1"/>
  <c r="I1761" i="14" s="1"/>
  <c r="G1761" i="14"/>
  <c r="J1770" i="1"/>
  <c r="I1745" i="14" s="1"/>
  <c r="G1745" i="14"/>
  <c r="J1754" i="1"/>
  <c r="I1729" i="14" s="1"/>
  <c r="G1729" i="14"/>
  <c r="J1738" i="1"/>
  <c r="I1713" i="14" s="1"/>
  <c r="G1713" i="14"/>
  <c r="J1722" i="1"/>
  <c r="I1697" i="14" s="1"/>
  <c r="G1697" i="14"/>
  <c r="J1690" i="1"/>
  <c r="I1665" i="14" s="1"/>
  <c r="G1665" i="14"/>
  <c r="J1658" i="1"/>
  <c r="I1633" i="14" s="1"/>
  <c r="G1633" i="14"/>
  <c r="J1626" i="1"/>
  <c r="I1601" i="14" s="1"/>
  <c r="G1601" i="14"/>
  <c r="J1610" i="1"/>
  <c r="I1585" i="14" s="1"/>
  <c r="G1585" i="14"/>
  <c r="J1594" i="1"/>
  <c r="I1569" i="14" s="1"/>
  <c r="G1569" i="14"/>
  <c r="J1578" i="1"/>
  <c r="I1553" i="14" s="1"/>
  <c r="G1553" i="14"/>
  <c r="J1562" i="1"/>
  <c r="I1537" i="14" s="1"/>
  <c r="G1537" i="14"/>
  <c r="J1546" i="1"/>
  <c r="I1521" i="14" s="1"/>
  <c r="G1521" i="14"/>
  <c r="J1530" i="1"/>
  <c r="I1505" i="14" s="1"/>
  <c r="G1505" i="14"/>
  <c r="J1514" i="1"/>
  <c r="I1489" i="14" s="1"/>
  <c r="G1489" i="14"/>
  <c r="J1482" i="1"/>
  <c r="I1457" i="14" s="1"/>
  <c r="G1457" i="14"/>
  <c r="J1466" i="1"/>
  <c r="I1441" i="14" s="1"/>
  <c r="G1441" i="14"/>
  <c r="J1450" i="1"/>
  <c r="I1425" i="14" s="1"/>
  <c r="G1425" i="14"/>
  <c r="I1434" i="1"/>
  <c r="G1409" i="14"/>
  <c r="J1418" i="1"/>
  <c r="I1393" i="14" s="1"/>
  <c r="G1393" i="14"/>
  <c r="J1402" i="1"/>
  <c r="I1377" i="14" s="1"/>
  <c r="G1377" i="14"/>
  <c r="J1386" i="1"/>
  <c r="I1361" i="14" s="1"/>
  <c r="G1361" i="14"/>
  <c r="J1370" i="1"/>
  <c r="I1345" i="14" s="1"/>
  <c r="G1345" i="14"/>
  <c r="J1354" i="1"/>
  <c r="I1329" i="14" s="1"/>
  <c r="G1329" i="14"/>
  <c r="J1338" i="1"/>
  <c r="I1313" i="14" s="1"/>
  <c r="G1313" i="14"/>
  <c r="J1322" i="1"/>
  <c r="I1297" i="14" s="1"/>
  <c r="G1297" i="14"/>
  <c r="J1306" i="1"/>
  <c r="I1281" i="14" s="1"/>
  <c r="G1281" i="14"/>
  <c r="J1290" i="1"/>
  <c r="I1265" i="14" s="1"/>
  <c r="G1265" i="14"/>
  <c r="J1274" i="1"/>
  <c r="I1249" i="14" s="1"/>
  <c r="G1249" i="14"/>
  <c r="J1258" i="1"/>
  <c r="I1233" i="14" s="1"/>
  <c r="G1233" i="14"/>
  <c r="J1242" i="1"/>
  <c r="I1217" i="14" s="1"/>
  <c r="G1217" i="14"/>
  <c r="J1226" i="1"/>
  <c r="I1201" i="14" s="1"/>
  <c r="G1201" i="14"/>
  <c r="J1210" i="1"/>
  <c r="I1185" i="14" s="1"/>
  <c r="G1185" i="14"/>
  <c r="J1178" i="1"/>
  <c r="I1153" i="14" s="1"/>
  <c r="G1153" i="14"/>
  <c r="J1162" i="1"/>
  <c r="I1137" i="14" s="1"/>
  <c r="G1137" i="14"/>
  <c r="J1146" i="1"/>
  <c r="I1121" i="14" s="1"/>
  <c r="G1121" i="14"/>
  <c r="J1130" i="1"/>
  <c r="I1105" i="14" s="1"/>
  <c r="G1105" i="14"/>
  <c r="J1114" i="1"/>
  <c r="I1089" i="14" s="1"/>
  <c r="G1089" i="14"/>
  <c r="J1082" i="1"/>
  <c r="I1057" i="14" s="1"/>
  <c r="G1057" i="14"/>
  <c r="J1050" i="1"/>
  <c r="I1025" i="14" s="1"/>
  <c r="G1025" i="14"/>
  <c r="J1018" i="1"/>
  <c r="I993" i="14" s="1"/>
  <c r="G993" i="14"/>
  <c r="J1002" i="1"/>
  <c r="I977" i="14" s="1"/>
  <c r="G977" i="14"/>
  <c r="J986" i="1"/>
  <c r="I961" i="14" s="1"/>
  <c r="G961" i="14"/>
  <c r="J954" i="1"/>
  <c r="I929" i="14" s="1"/>
  <c r="G929" i="14"/>
  <c r="J922" i="1"/>
  <c r="I897" i="14" s="1"/>
  <c r="G897" i="14"/>
  <c r="J906" i="1"/>
  <c r="I881" i="14" s="1"/>
  <c r="G881" i="14"/>
  <c r="J890" i="1"/>
  <c r="I865" i="14" s="1"/>
  <c r="G865" i="14"/>
  <c r="J874" i="1"/>
  <c r="I849" i="14" s="1"/>
  <c r="G849" i="14"/>
  <c r="J858" i="1"/>
  <c r="I833" i="14" s="1"/>
  <c r="G833" i="14"/>
  <c r="J842" i="1"/>
  <c r="I817" i="14" s="1"/>
  <c r="G817" i="14"/>
  <c r="J826" i="1"/>
  <c r="I801" i="14" s="1"/>
  <c r="G801" i="14"/>
  <c r="J810" i="1"/>
  <c r="I785" i="14" s="1"/>
  <c r="G785" i="14"/>
  <c r="J778" i="1"/>
  <c r="I753" i="14" s="1"/>
  <c r="G753" i="14"/>
  <c r="J746" i="1"/>
  <c r="I721" i="14" s="1"/>
  <c r="G721" i="14"/>
  <c r="J714" i="1"/>
  <c r="I689" i="14" s="1"/>
  <c r="G689" i="14"/>
  <c r="J698" i="1"/>
  <c r="I673" i="14" s="1"/>
  <c r="G673" i="14"/>
  <c r="J682" i="1"/>
  <c r="I657" i="14" s="1"/>
  <c r="G657" i="14"/>
  <c r="J666" i="1"/>
  <c r="I641" i="14" s="1"/>
  <c r="G641" i="14"/>
  <c r="J650" i="1"/>
  <c r="I625" i="14" s="1"/>
  <c r="G625" i="14"/>
  <c r="J634" i="1"/>
  <c r="I609" i="14" s="1"/>
  <c r="G609" i="14"/>
  <c r="J602" i="1"/>
  <c r="I577" i="14" s="1"/>
  <c r="G577" i="14"/>
  <c r="J586" i="1"/>
  <c r="I561" i="14" s="1"/>
  <c r="G561" i="14"/>
  <c r="J570" i="1"/>
  <c r="I545" i="14" s="1"/>
  <c r="G545" i="14"/>
  <c r="J554" i="1"/>
  <c r="I529" i="14" s="1"/>
  <c r="G529" i="14"/>
  <c r="J538" i="1"/>
  <c r="I513" i="14" s="1"/>
  <c r="G513" i="14"/>
  <c r="J522" i="1"/>
  <c r="I497" i="14" s="1"/>
  <c r="G497" i="14"/>
  <c r="J506" i="1"/>
  <c r="I481" i="14" s="1"/>
  <c r="G481" i="14"/>
  <c r="J490" i="1"/>
  <c r="I465" i="14" s="1"/>
  <c r="G465" i="14"/>
  <c r="J474" i="1"/>
  <c r="I449" i="14" s="1"/>
  <c r="G449" i="14"/>
  <c r="J458" i="1"/>
  <c r="I433" i="14" s="1"/>
  <c r="G433" i="14"/>
  <c r="J442" i="1"/>
  <c r="I417" i="14" s="1"/>
  <c r="G417" i="14"/>
  <c r="J426" i="1"/>
  <c r="I401" i="14" s="1"/>
  <c r="G401" i="14"/>
  <c r="J410" i="1"/>
  <c r="I385" i="14" s="1"/>
  <c r="G385" i="14"/>
  <c r="J394" i="1"/>
  <c r="I369" i="14" s="1"/>
  <c r="G369" i="14"/>
  <c r="J378" i="1"/>
  <c r="I353" i="14" s="1"/>
  <c r="G353" i="14"/>
  <c r="J362" i="1"/>
  <c r="I337" i="14" s="1"/>
  <c r="G337" i="14"/>
  <c r="J346" i="1"/>
  <c r="I321" i="14" s="1"/>
  <c r="G321" i="14"/>
  <c r="J330" i="1"/>
  <c r="I305" i="14" s="1"/>
  <c r="G305" i="14"/>
  <c r="J314" i="1"/>
  <c r="I289" i="14" s="1"/>
  <c r="G289" i="14"/>
  <c r="J298" i="1"/>
  <c r="I273" i="14" s="1"/>
  <c r="G273" i="14"/>
  <c r="J282" i="1"/>
  <c r="I257" i="14" s="1"/>
  <c r="G257" i="14"/>
  <c r="J266" i="1"/>
  <c r="I241" i="14" s="1"/>
  <c r="G241" i="14"/>
  <c r="J250" i="1"/>
  <c r="I225" i="14" s="1"/>
  <c r="G225" i="14"/>
  <c r="J234" i="1"/>
  <c r="I209" i="14" s="1"/>
  <c r="G209" i="14"/>
  <c r="J218" i="1"/>
  <c r="I193" i="14" s="1"/>
  <c r="G193" i="14"/>
  <c r="J202" i="1"/>
  <c r="I177" i="14" s="1"/>
  <c r="G177" i="14"/>
  <c r="J186" i="1"/>
  <c r="I161" i="14" s="1"/>
  <c r="G161" i="14"/>
  <c r="J170" i="1"/>
  <c r="I145" i="14" s="1"/>
  <c r="G145" i="14"/>
  <c r="J154" i="1"/>
  <c r="I129" i="14" s="1"/>
  <c r="G129" i="14"/>
  <c r="J138" i="1"/>
  <c r="I113" i="14" s="1"/>
  <c r="G113" i="14"/>
  <c r="J122" i="1"/>
  <c r="I97" i="14" s="1"/>
  <c r="G97" i="14"/>
  <c r="J106" i="1"/>
  <c r="I81" i="14" s="1"/>
  <c r="G81" i="14"/>
  <c r="J90" i="1"/>
  <c r="I65" i="14" s="1"/>
  <c r="G65" i="14"/>
  <c r="J74" i="1"/>
  <c r="I49" i="14" s="1"/>
  <c r="G49" i="14"/>
  <c r="J58" i="1"/>
  <c r="I33" i="14" s="1"/>
  <c r="G33" i="14"/>
  <c r="J42" i="1"/>
  <c r="I17" i="14" s="1"/>
  <c r="G17" i="14"/>
  <c r="J8625" i="1"/>
  <c r="I8600" i="14" s="1"/>
  <c r="G8600" i="14"/>
  <c r="J8369" i="1"/>
  <c r="I8344" i="14" s="1"/>
  <c r="G8344" i="14"/>
  <c r="J8049" i="1"/>
  <c r="I8024" i="14" s="1"/>
  <c r="G8024" i="14"/>
  <c r="J8017" i="1"/>
  <c r="I7992" i="14" s="1"/>
  <c r="G7992" i="14"/>
  <c r="J7953" i="1"/>
  <c r="I7928" i="14" s="1"/>
  <c r="G7928" i="14"/>
  <c r="J6161" i="1"/>
  <c r="I6136" i="14" s="1"/>
  <c r="G6136" i="14"/>
  <c r="J6081" i="1"/>
  <c r="I6056" i="14" s="1"/>
  <c r="G6056" i="14"/>
  <c r="J6017" i="1"/>
  <c r="I5992" i="14" s="1"/>
  <c r="G5992" i="14"/>
  <c r="J5921" i="1"/>
  <c r="I5896" i="14" s="1"/>
  <c r="G5896" i="14"/>
  <c r="J5425" i="1"/>
  <c r="I5400" i="14" s="1"/>
  <c r="G5400" i="14"/>
  <c r="J5249" i="1"/>
  <c r="I5224" i="14" s="1"/>
  <c r="G5224" i="14"/>
  <c r="J4977" i="1"/>
  <c r="I4952" i="14" s="1"/>
  <c r="G4952" i="14"/>
  <c r="J4593" i="1"/>
  <c r="I4568" i="14" s="1"/>
  <c r="G4568" i="14"/>
  <c r="J4417" i="1"/>
  <c r="I4392" i="14" s="1"/>
  <c r="G4392" i="14"/>
  <c r="J4385" i="1"/>
  <c r="I4360" i="14" s="1"/>
  <c r="G4360" i="14"/>
  <c r="J4321" i="1"/>
  <c r="I4296" i="14" s="1"/>
  <c r="G4296" i="14"/>
  <c r="J4209" i="1"/>
  <c r="I4184" i="14" s="1"/>
  <c r="G4184" i="14"/>
  <c r="J3057" i="1"/>
  <c r="I3032" i="14" s="1"/>
  <c r="G3032" i="14"/>
  <c r="J2865" i="1"/>
  <c r="I2840" i="14" s="1"/>
  <c r="G2840" i="14"/>
  <c r="J2801" i="1"/>
  <c r="I2776" i="14" s="1"/>
  <c r="G2776" i="14"/>
  <c r="J2641" i="1"/>
  <c r="I2616" i="14" s="1"/>
  <c r="G2616" i="14"/>
  <c r="H7394" i="14"/>
  <c r="J8768" i="1"/>
  <c r="I8743" i="14" s="1"/>
  <c r="G8743" i="14"/>
  <c r="J8672" i="1"/>
  <c r="I8647" i="14" s="1"/>
  <c r="G8647" i="14"/>
  <c r="J8560" i="1"/>
  <c r="I8535" i="14" s="1"/>
  <c r="G8535" i="14"/>
  <c r="J8448" i="1"/>
  <c r="I8423" i="14" s="1"/>
  <c r="G8423" i="14"/>
  <c r="J8352" i="1"/>
  <c r="I8327" i="14" s="1"/>
  <c r="G8327" i="14"/>
  <c r="J8112" i="1"/>
  <c r="I8087" i="14" s="1"/>
  <c r="G8087" i="14"/>
  <c r="H6121" i="14"/>
  <c r="J6201" i="1"/>
  <c r="I6176" i="14" s="1"/>
  <c r="G6176" i="14"/>
  <c r="J6153" i="1"/>
  <c r="I6128" i="14" s="1"/>
  <c r="G6128" i="14"/>
  <c r="J6105" i="1"/>
  <c r="I6080" i="14" s="1"/>
  <c r="G6080" i="14"/>
  <c r="J6041" i="1"/>
  <c r="I6016" i="14" s="1"/>
  <c r="G6016" i="14"/>
  <c r="J5993" i="1"/>
  <c r="I5968" i="14" s="1"/>
  <c r="G5968" i="14"/>
  <c r="J5945" i="1"/>
  <c r="I5920" i="14" s="1"/>
  <c r="G5920" i="14"/>
  <c r="J5753" i="1"/>
  <c r="I5728" i="14" s="1"/>
  <c r="G5728" i="14"/>
  <c r="J5273" i="1"/>
  <c r="I5248" i="14" s="1"/>
  <c r="G5248" i="14"/>
  <c r="I4409" i="1"/>
  <c r="G4384" i="14"/>
  <c r="J2985" i="1"/>
  <c r="I2960" i="14" s="1"/>
  <c r="G2960" i="14"/>
  <c r="J2889" i="1"/>
  <c r="I2864" i="14" s="1"/>
  <c r="G2864" i="14"/>
  <c r="H6578" i="14"/>
  <c r="H205" i="14"/>
  <c r="J8721" i="1"/>
  <c r="I8696" i="14" s="1"/>
  <c r="G8696" i="14"/>
  <c r="J8465" i="1"/>
  <c r="I8440" i="14" s="1"/>
  <c r="G8440" i="14"/>
  <c r="J8401" i="1"/>
  <c r="I8376" i="14" s="1"/>
  <c r="G8376" i="14"/>
  <c r="J8241" i="1"/>
  <c r="I8216" i="14" s="1"/>
  <c r="G8216" i="14"/>
  <c r="J8097" i="1"/>
  <c r="I8072" i="14" s="1"/>
  <c r="G8072" i="14"/>
  <c r="J6177" i="1"/>
  <c r="I6152" i="14" s="1"/>
  <c r="G6152" i="14"/>
  <c r="J6097" i="1"/>
  <c r="I6072" i="14" s="1"/>
  <c r="G6072" i="14"/>
  <c r="J6033" i="1"/>
  <c r="I6008" i="14" s="1"/>
  <c r="G6008" i="14"/>
  <c r="J5985" i="1"/>
  <c r="I5960" i="14" s="1"/>
  <c r="G5960" i="14"/>
  <c r="J5937" i="1"/>
  <c r="I5912" i="14" s="1"/>
  <c r="G5912" i="14"/>
  <c r="J5889" i="1"/>
  <c r="I5864" i="14" s="1"/>
  <c r="G5864" i="14"/>
  <c r="J5185" i="1"/>
  <c r="I5160" i="14" s="1"/>
  <c r="G5160" i="14"/>
  <c r="J5169" i="1"/>
  <c r="I5144" i="14" s="1"/>
  <c r="G5144" i="14"/>
  <c r="J5105" i="1"/>
  <c r="I5080" i="14" s="1"/>
  <c r="G5080" i="14"/>
  <c r="J4641" i="1"/>
  <c r="I4616" i="14" s="1"/>
  <c r="G4616" i="14"/>
  <c r="J4369" i="1"/>
  <c r="I4344" i="14" s="1"/>
  <c r="G4344" i="14"/>
  <c r="J4273" i="1"/>
  <c r="I4248" i="14" s="1"/>
  <c r="G4248" i="14"/>
  <c r="J2737" i="1"/>
  <c r="I2712" i="14" s="1"/>
  <c r="G2712" i="14"/>
  <c r="J8784" i="1"/>
  <c r="I8759" i="14" s="1"/>
  <c r="G8759" i="14"/>
  <c r="J8688" i="1"/>
  <c r="I8663" i="14" s="1"/>
  <c r="G8663" i="14"/>
  <c r="J8592" i="1"/>
  <c r="I8567" i="14" s="1"/>
  <c r="G8567" i="14"/>
  <c r="J8480" i="1"/>
  <c r="I8455" i="14" s="1"/>
  <c r="G8455" i="14"/>
  <c r="J8336" i="1"/>
  <c r="I8311" i="14" s="1"/>
  <c r="G8311" i="14"/>
  <c r="J8096" i="1"/>
  <c r="I8071" i="14" s="1"/>
  <c r="G8071" i="14"/>
  <c r="H6973" i="14"/>
  <c r="J6217" i="1"/>
  <c r="I6192" i="14" s="1"/>
  <c r="G6192" i="14"/>
  <c r="J6089" i="1"/>
  <c r="I6064" i="14" s="1"/>
  <c r="G6064" i="14"/>
  <c r="J5721" i="1"/>
  <c r="I5696" i="14" s="1"/>
  <c r="G5696" i="14"/>
  <c r="J5689" i="1"/>
  <c r="I5664" i="14" s="1"/>
  <c r="G5664" i="14"/>
  <c r="J5625" i="1"/>
  <c r="I5600" i="14" s="1"/>
  <c r="G5600" i="14"/>
  <c r="J3017" i="1"/>
  <c r="I2992" i="14" s="1"/>
  <c r="G2992" i="14"/>
  <c r="J2761" i="1"/>
  <c r="I2736" i="14" s="1"/>
  <c r="G2736" i="14"/>
  <c r="J7720" i="1"/>
  <c r="I7695" i="14" s="1"/>
  <c r="G7695" i="14"/>
  <c r="J7688" i="1"/>
  <c r="I7663" i="14" s="1"/>
  <c r="G7663" i="14"/>
  <c r="J7560" i="1"/>
  <c r="I7535" i="14" s="1"/>
  <c r="G7535" i="14"/>
  <c r="J7272" i="1"/>
  <c r="I7247" i="14" s="1"/>
  <c r="G7247" i="14"/>
  <c r="J5736" i="1"/>
  <c r="I5711" i="14" s="1"/>
  <c r="G5711" i="14"/>
  <c r="J5256" i="1"/>
  <c r="I5231" i="14" s="1"/>
  <c r="G5231" i="14"/>
  <c r="J2040" i="1"/>
  <c r="I2015" i="14" s="1"/>
  <c r="G2015" i="14"/>
  <c r="J1368" i="1"/>
  <c r="I1343" i="14" s="1"/>
  <c r="G1343" i="14"/>
  <c r="H6882" i="14"/>
  <c r="H2077" i="14"/>
  <c r="J8743" i="1"/>
  <c r="I8718" i="14" s="1"/>
  <c r="G8718" i="14"/>
  <c r="J8679" i="1"/>
  <c r="I8654" i="14" s="1"/>
  <c r="G8654" i="14"/>
  <c r="J8631" i="1"/>
  <c r="I8606" i="14" s="1"/>
  <c r="G8606" i="14"/>
  <c r="J8583" i="1"/>
  <c r="I8558" i="14" s="1"/>
  <c r="G8558" i="14"/>
  <c r="J8535" i="1"/>
  <c r="I8510" i="14" s="1"/>
  <c r="G8510" i="14"/>
  <c r="J8487" i="1"/>
  <c r="I8462" i="14" s="1"/>
  <c r="G8462" i="14"/>
  <c r="J8439" i="1"/>
  <c r="I8414" i="14" s="1"/>
  <c r="G8414" i="14"/>
  <c r="J8391" i="1"/>
  <c r="I8366" i="14" s="1"/>
  <c r="G8366" i="14"/>
  <c r="J8359" i="1"/>
  <c r="I8334" i="14" s="1"/>
  <c r="G8334" i="14"/>
  <c r="J8327" i="1"/>
  <c r="I8302" i="14" s="1"/>
  <c r="G8302" i="14"/>
  <c r="J8279" i="1"/>
  <c r="I8254" i="14" s="1"/>
  <c r="G8254" i="14"/>
  <c r="J8231" i="1"/>
  <c r="I8206" i="14" s="1"/>
  <c r="G8206" i="14"/>
  <c r="J8183" i="1"/>
  <c r="I8158" i="14" s="1"/>
  <c r="G8158" i="14"/>
  <c r="J8135" i="1"/>
  <c r="I8110" i="14" s="1"/>
  <c r="G8110" i="14"/>
  <c r="J8103" i="1"/>
  <c r="I8078" i="14" s="1"/>
  <c r="G8078" i="14"/>
  <c r="J8055" i="1"/>
  <c r="I8030" i="14" s="1"/>
  <c r="G8030" i="14"/>
  <c r="J8023" i="1"/>
  <c r="I7998" i="14" s="1"/>
  <c r="G7998" i="14"/>
  <c r="J7975" i="1"/>
  <c r="I7950" i="14" s="1"/>
  <c r="G7950" i="14"/>
  <c r="J7943" i="1"/>
  <c r="I7918" i="14" s="1"/>
  <c r="G7918" i="14"/>
  <c r="J7895" i="1"/>
  <c r="I7870" i="14" s="1"/>
  <c r="G7870" i="14"/>
  <c r="J7879" i="1"/>
  <c r="I7854" i="14" s="1"/>
  <c r="G7854" i="14"/>
  <c r="J7847" i="1"/>
  <c r="I7822" i="14" s="1"/>
  <c r="G7822" i="14"/>
  <c r="J7751" i="1"/>
  <c r="I7726" i="14" s="1"/>
  <c r="G7726" i="14"/>
  <c r="J7719" i="1"/>
  <c r="I7694" i="14" s="1"/>
  <c r="G7694" i="14"/>
  <c r="J7671" i="1"/>
  <c r="I7646" i="14" s="1"/>
  <c r="G7646" i="14"/>
  <c r="J7623" i="1"/>
  <c r="I7598" i="14" s="1"/>
  <c r="G7598" i="14"/>
  <c r="J7591" i="1"/>
  <c r="I7566" i="14" s="1"/>
  <c r="G7566" i="14"/>
  <c r="J7559" i="1"/>
  <c r="I7534" i="14" s="1"/>
  <c r="G7534" i="14"/>
  <c r="J7543" i="1"/>
  <c r="I7518" i="14" s="1"/>
  <c r="G7518" i="14"/>
  <c r="J7495" i="1"/>
  <c r="I7470" i="14" s="1"/>
  <c r="G7470" i="14"/>
  <c r="J7287" i="1"/>
  <c r="I7262" i="14" s="1"/>
  <c r="G7262" i="14"/>
  <c r="J7255" i="1"/>
  <c r="I7230" i="14" s="1"/>
  <c r="G7230" i="14"/>
  <c r="J7223" i="1"/>
  <c r="I7198" i="14" s="1"/>
  <c r="G7198" i="14"/>
  <c r="J7175" i="1"/>
  <c r="I7150" i="14" s="1"/>
  <c r="G7150" i="14"/>
  <c r="J7015" i="1"/>
  <c r="I6990" i="14" s="1"/>
  <c r="G6990" i="14"/>
  <c r="J6967" i="1"/>
  <c r="I6942" i="14" s="1"/>
  <c r="G6942" i="14"/>
  <c r="J6887" i="1"/>
  <c r="I6862" i="14" s="1"/>
  <c r="G6862" i="14"/>
  <c r="J6855" i="1"/>
  <c r="I6830" i="14" s="1"/>
  <c r="G6830" i="14"/>
  <c r="J6823" i="1"/>
  <c r="I6798" i="14" s="1"/>
  <c r="G6798" i="14"/>
  <c r="J6759" i="1"/>
  <c r="I6734" i="14" s="1"/>
  <c r="G6734" i="14"/>
  <c r="J6727" i="1"/>
  <c r="I6702" i="14" s="1"/>
  <c r="G6702" i="14"/>
  <c r="J6695" i="1"/>
  <c r="I6670" i="14" s="1"/>
  <c r="G6670" i="14"/>
  <c r="J6599" i="1"/>
  <c r="I6574" i="14" s="1"/>
  <c r="G6574" i="14"/>
  <c r="J6567" i="1"/>
  <c r="I6542" i="14" s="1"/>
  <c r="G6542" i="14"/>
  <c r="J6503" i="1"/>
  <c r="I6478" i="14" s="1"/>
  <c r="G6478" i="14"/>
  <c r="J6471" i="1"/>
  <c r="I6446" i="14" s="1"/>
  <c r="G6446" i="14"/>
  <c r="J6343" i="1"/>
  <c r="I6318" i="14" s="1"/>
  <c r="G6318" i="14"/>
  <c r="J6311" i="1"/>
  <c r="I6286" i="14" s="1"/>
  <c r="G6286" i="14"/>
  <c r="J6039" i="1"/>
  <c r="I6014" i="14" s="1"/>
  <c r="G6014" i="14"/>
  <c r="J5799" i="1"/>
  <c r="I5774" i="14" s="1"/>
  <c r="G5774" i="14"/>
  <c r="J5751" i="1"/>
  <c r="I5726" i="14" s="1"/>
  <c r="G5726" i="14"/>
  <c r="J5719" i="1"/>
  <c r="I5694" i="14" s="1"/>
  <c r="G5694" i="14"/>
  <c r="J5687" i="1"/>
  <c r="I5662" i="14" s="1"/>
  <c r="G5662" i="14"/>
  <c r="J5655" i="1"/>
  <c r="I5630" i="14" s="1"/>
  <c r="G5630" i="14"/>
  <c r="J5623" i="1"/>
  <c r="I5598" i="14" s="1"/>
  <c r="G5598" i="14"/>
  <c r="J5591" i="1"/>
  <c r="I5566" i="14" s="1"/>
  <c r="G5566" i="14"/>
  <c r="J5575" i="1"/>
  <c r="I5550" i="14" s="1"/>
  <c r="G5550" i="14"/>
  <c r="J5559" i="1"/>
  <c r="I5534" i="14" s="1"/>
  <c r="G5534" i="14"/>
  <c r="J5527" i="1"/>
  <c r="I5502" i="14" s="1"/>
  <c r="G5502" i="14"/>
  <c r="J5511" i="1"/>
  <c r="I5486" i="14" s="1"/>
  <c r="G5486" i="14"/>
  <c r="J5463" i="1"/>
  <c r="I5438" i="14" s="1"/>
  <c r="G5438" i="14"/>
  <c r="J5367" i="1"/>
  <c r="I5342" i="14" s="1"/>
  <c r="G5342" i="14"/>
  <c r="J5255" i="1"/>
  <c r="I5230" i="14" s="1"/>
  <c r="G5230" i="14"/>
  <c r="J4087" i="1"/>
  <c r="I4062" i="14" s="1"/>
  <c r="G4062" i="14"/>
  <c r="J3975" i="1"/>
  <c r="I3950" i="14" s="1"/>
  <c r="G3950" i="14"/>
  <c r="J1735" i="1"/>
  <c r="I1710" i="14" s="1"/>
  <c r="G1710" i="14"/>
  <c r="J1351" i="1"/>
  <c r="I1326" i="14" s="1"/>
  <c r="G1326" i="14"/>
  <c r="J1319" i="1"/>
  <c r="I1294" i="14" s="1"/>
  <c r="G1294" i="14"/>
  <c r="J1063" i="1"/>
  <c r="I1038" i="14" s="1"/>
  <c r="G1038" i="14"/>
  <c r="J967" i="1"/>
  <c r="I942" i="14" s="1"/>
  <c r="G942" i="14"/>
  <c r="J663" i="1"/>
  <c r="I638" i="14" s="1"/>
  <c r="G638" i="14"/>
  <c r="J295" i="1"/>
  <c r="I270" i="14" s="1"/>
  <c r="G270" i="14"/>
  <c r="J279" i="1"/>
  <c r="I254" i="14" s="1"/>
  <c r="G254" i="14"/>
  <c r="J247" i="1"/>
  <c r="I222" i="14" s="1"/>
  <c r="G222" i="14"/>
  <c r="J151" i="1"/>
  <c r="I126" i="14" s="1"/>
  <c r="G126" i="14"/>
  <c r="J135" i="1"/>
  <c r="I110" i="14" s="1"/>
  <c r="G110" i="14"/>
  <c r="J87" i="1"/>
  <c r="I62" i="14" s="1"/>
  <c r="G62" i="14"/>
  <c r="J55" i="1"/>
  <c r="I30" i="14" s="1"/>
  <c r="G30" i="14"/>
  <c r="H7778" i="14"/>
  <c r="H4962" i="14"/>
  <c r="J8774" i="1"/>
  <c r="I8749" i="14" s="1"/>
  <c r="G8749" i="14"/>
  <c r="J8710" i="1"/>
  <c r="I8685" i="14" s="1"/>
  <c r="G8685" i="14"/>
  <c r="J8662" i="1"/>
  <c r="I8637" i="14" s="1"/>
  <c r="G8637" i="14"/>
  <c r="J8614" i="1"/>
  <c r="I8589" i="14" s="1"/>
  <c r="G8589" i="14"/>
  <c r="J8582" i="1"/>
  <c r="I8557" i="14" s="1"/>
  <c r="G8557" i="14"/>
  <c r="J8534" i="1"/>
  <c r="I8509" i="14" s="1"/>
  <c r="G8509" i="14"/>
  <c r="J8486" i="1"/>
  <c r="I8461" i="14" s="1"/>
  <c r="G8461" i="14"/>
  <c r="J8438" i="1"/>
  <c r="I8413" i="14" s="1"/>
  <c r="G8413" i="14"/>
  <c r="J8390" i="1"/>
  <c r="I8365" i="14" s="1"/>
  <c r="G8365" i="14"/>
  <c r="J8358" i="1"/>
  <c r="I8333" i="14" s="1"/>
  <c r="G8333" i="14"/>
  <c r="J8310" i="1"/>
  <c r="I8285" i="14" s="1"/>
  <c r="G8285" i="14"/>
  <c r="J8278" i="1"/>
  <c r="I8253" i="14" s="1"/>
  <c r="G8253" i="14"/>
  <c r="J8230" i="1"/>
  <c r="I8205" i="14" s="1"/>
  <c r="G8205" i="14"/>
  <c r="J8198" i="1"/>
  <c r="I8173" i="14" s="1"/>
  <c r="G8173" i="14"/>
  <c r="J8166" i="1"/>
  <c r="I8141" i="14" s="1"/>
  <c r="G8141" i="14"/>
  <c r="J8134" i="1"/>
  <c r="I8109" i="14" s="1"/>
  <c r="G8109" i="14"/>
  <c r="J8086" i="1"/>
  <c r="I8061" i="14" s="1"/>
  <c r="G8061" i="14"/>
  <c r="J8054" i="1"/>
  <c r="I8029" i="14" s="1"/>
  <c r="G8029" i="14"/>
  <c r="J8038" i="1"/>
  <c r="I8013" i="14" s="1"/>
  <c r="G8013" i="14"/>
  <c r="J8006" i="1"/>
  <c r="I7981" i="14" s="1"/>
  <c r="G7981" i="14"/>
  <c r="J7990" i="1"/>
  <c r="I7965" i="14" s="1"/>
  <c r="G7965" i="14"/>
  <c r="J7974" i="1"/>
  <c r="I7949" i="14" s="1"/>
  <c r="G7949" i="14"/>
  <c r="J7926" i="1"/>
  <c r="I7901" i="14" s="1"/>
  <c r="G7901" i="14"/>
  <c r="J7878" i="1"/>
  <c r="I7853" i="14" s="1"/>
  <c r="G7853" i="14"/>
  <c r="J7830" i="1"/>
  <c r="I7805" i="14" s="1"/>
  <c r="G7805" i="14"/>
  <c r="J7782" i="1"/>
  <c r="I7757" i="14" s="1"/>
  <c r="G7757" i="14"/>
  <c r="J7734" i="1"/>
  <c r="I7709" i="14" s="1"/>
  <c r="G7709" i="14"/>
  <c r="J7686" i="1"/>
  <c r="I7661" i="14" s="1"/>
  <c r="G7661" i="14"/>
  <c r="J7638" i="1"/>
  <c r="I7613" i="14" s="1"/>
  <c r="G7613" i="14"/>
  <c r="J7590" i="1"/>
  <c r="I7565" i="14" s="1"/>
  <c r="G7565" i="14"/>
  <c r="J7542" i="1"/>
  <c r="I7517" i="14" s="1"/>
  <c r="G7517" i="14"/>
  <c r="J7494" i="1"/>
  <c r="I7469" i="14" s="1"/>
  <c r="G7469" i="14"/>
  <c r="J7446" i="1"/>
  <c r="I7421" i="14" s="1"/>
  <c r="G7421" i="14"/>
  <c r="J7398" i="1"/>
  <c r="I7373" i="14" s="1"/>
  <c r="G7373" i="14"/>
  <c r="J7350" i="1"/>
  <c r="I7325" i="14" s="1"/>
  <c r="G7325" i="14"/>
  <c r="J7302" i="1"/>
  <c r="I7277" i="14" s="1"/>
  <c r="G7277" i="14"/>
  <c r="J7238" i="1"/>
  <c r="I7213" i="14" s="1"/>
  <c r="G7213" i="14"/>
  <c r="J7190" i="1"/>
  <c r="I7165" i="14" s="1"/>
  <c r="G7165" i="14"/>
  <c r="J7142" i="1"/>
  <c r="I7117" i="14" s="1"/>
  <c r="G7117" i="14"/>
  <c r="J7094" i="1"/>
  <c r="I7069" i="14" s="1"/>
  <c r="G7069" i="14"/>
  <c r="J7046" i="1"/>
  <c r="I7021" i="14" s="1"/>
  <c r="G7021" i="14"/>
  <c r="J6998" i="1"/>
  <c r="I6973" i="14" s="1"/>
  <c r="G6973" i="14"/>
  <c r="J6966" i="1"/>
  <c r="I6941" i="14" s="1"/>
  <c r="G6941" i="14"/>
  <c r="J6918" i="1"/>
  <c r="I6893" i="14" s="1"/>
  <c r="G6893" i="14"/>
  <c r="J6870" i="1"/>
  <c r="I6845" i="14" s="1"/>
  <c r="G6845" i="14"/>
  <c r="J6822" i="1"/>
  <c r="I6797" i="14" s="1"/>
  <c r="G6797" i="14"/>
  <c r="J6774" i="1"/>
  <c r="I6749" i="14" s="1"/>
  <c r="G6749" i="14"/>
  <c r="J6726" i="1"/>
  <c r="I6701" i="14" s="1"/>
  <c r="G6701" i="14"/>
  <c r="J6662" i="1"/>
  <c r="I6637" i="14" s="1"/>
  <c r="G6637" i="14"/>
  <c r="J6614" i="1"/>
  <c r="I6589" i="14" s="1"/>
  <c r="G6589" i="14"/>
  <c r="J6566" i="1"/>
  <c r="I6541" i="14" s="1"/>
  <c r="G6541" i="14"/>
  <c r="J6518" i="1"/>
  <c r="I6493" i="14" s="1"/>
  <c r="G6493" i="14"/>
  <c r="J6470" i="1"/>
  <c r="I6445" i="14" s="1"/>
  <c r="G6445" i="14"/>
  <c r="J6422" i="1"/>
  <c r="I6397" i="14" s="1"/>
  <c r="G6397" i="14"/>
  <c r="J6390" i="1"/>
  <c r="I6365" i="14" s="1"/>
  <c r="G6365" i="14"/>
  <c r="J6342" i="1"/>
  <c r="I6317" i="14" s="1"/>
  <c r="G6317" i="14"/>
  <c r="J6294" i="1"/>
  <c r="I6269" i="14" s="1"/>
  <c r="G6269" i="14"/>
  <c r="J6246" i="1"/>
  <c r="I6221" i="14" s="1"/>
  <c r="G6221" i="14"/>
  <c r="J6214" i="1"/>
  <c r="I6189" i="14" s="1"/>
  <c r="G6189" i="14"/>
  <c r="J6166" i="1"/>
  <c r="I6141" i="14" s="1"/>
  <c r="G6141" i="14"/>
  <c r="J6118" i="1"/>
  <c r="I6093" i="14" s="1"/>
  <c r="G6093" i="14"/>
  <c r="J6070" i="1"/>
  <c r="I6045" i="14" s="1"/>
  <c r="G6045" i="14"/>
  <c r="J6022" i="1"/>
  <c r="I5997" i="14" s="1"/>
  <c r="G5997" i="14"/>
  <c r="J5974" i="1"/>
  <c r="I5949" i="14" s="1"/>
  <c r="G5949" i="14"/>
  <c r="J5910" i="1"/>
  <c r="I5885" i="14" s="1"/>
  <c r="G5885" i="14"/>
  <c r="J5862" i="1"/>
  <c r="I5837" i="14" s="1"/>
  <c r="G5837" i="14"/>
  <c r="J5814" i="1"/>
  <c r="I5789" i="14" s="1"/>
  <c r="G5789" i="14"/>
  <c r="J5766" i="1"/>
  <c r="I5741" i="14" s="1"/>
  <c r="G5741" i="14"/>
  <c r="J5718" i="1"/>
  <c r="I5693" i="14" s="1"/>
  <c r="G5693" i="14"/>
  <c r="J5670" i="1"/>
  <c r="I5645" i="14" s="1"/>
  <c r="G5645" i="14"/>
  <c r="J5622" i="1"/>
  <c r="I5597" i="14" s="1"/>
  <c r="G5597" i="14"/>
  <c r="J5574" i="1"/>
  <c r="I5549" i="14" s="1"/>
  <c r="G5549" i="14"/>
  <c r="J5526" i="1"/>
  <c r="I5501" i="14" s="1"/>
  <c r="G5501" i="14"/>
  <c r="J5478" i="1"/>
  <c r="I5453" i="14" s="1"/>
  <c r="G5453" i="14"/>
  <c r="J5430" i="1"/>
  <c r="I5405" i="14" s="1"/>
  <c r="G5405" i="14"/>
  <c r="J5414" i="1"/>
  <c r="I5389" i="14" s="1"/>
  <c r="G5389" i="14"/>
  <c r="J5398" i="1"/>
  <c r="I5373" i="14" s="1"/>
  <c r="G5373" i="14"/>
  <c r="J5366" i="1"/>
  <c r="I5341" i="14" s="1"/>
  <c r="G5341" i="14"/>
  <c r="J5350" i="1"/>
  <c r="I5325" i="14" s="1"/>
  <c r="G5325" i="14"/>
  <c r="J4054" i="1"/>
  <c r="I4029" i="14" s="1"/>
  <c r="G4029" i="14"/>
  <c r="J3990" i="1"/>
  <c r="I3965" i="14" s="1"/>
  <c r="G3965" i="14"/>
  <c r="J3926" i="1"/>
  <c r="I3901" i="14" s="1"/>
  <c r="G3901" i="14"/>
  <c r="J3814" i="1"/>
  <c r="I3789" i="14" s="1"/>
  <c r="G3789" i="14"/>
  <c r="J3766" i="1"/>
  <c r="I3741" i="14" s="1"/>
  <c r="G3741" i="14"/>
  <c r="J3750" i="1"/>
  <c r="I3725" i="14" s="1"/>
  <c r="G3725" i="14"/>
  <c r="J3702" i="1"/>
  <c r="I3677" i="14" s="1"/>
  <c r="G3677" i="14"/>
  <c r="J3670" i="1"/>
  <c r="I3645" i="14" s="1"/>
  <c r="G3645" i="14"/>
  <c r="J3638" i="1"/>
  <c r="I3613" i="14" s="1"/>
  <c r="G3613" i="14"/>
  <c r="J3174" i="1"/>
  <c r="I3149" i="14" s="1"/>
  <c r="G3149" i="14"/>
  <c r="J3126" i="1"/>
  <c r="I3101" i="14" s="1"/>
  <c r="G3101" i="14"/>
  <c r="J3078" i="1"/>
  <c r="I3053" i="14" s="1"/>
  <c r="G3053" i="14"/>
  <c r="J3030" i="1"/>
  <c r="I3005" i="14" s="1"/>
  <c r="G3005" i="14"/>
  <c r="J2982" i="1"/>
  <c r="I2957" i="14" s="1"/>
  <c r="G2957" i="14"/>
  <c r="J2934" i="1"/>
  <c r="I2909" i="14" s="1"/>
  <c r="G2909" i="14"/>
  <c r="J2902" i="1"/>
  <c r="I2877" i="14" s="1"/>
  <c r="G2877" i="14"/>
  <c r="J2854" i="1"/>
  <c r="I2829" i="14" s="1"/>
  <c r="G2829" i="14"/>
  <c r="J2806" i="1"/>
  <c r="I2781" i="14" s="1"/>
  <c r="G2781" i="14"/>
  <c r="J2774" i="1"/>
  <c r="I2749" i="14" s="1"/>
  <c r="G2749" i="14"/>
  <c r="J2726" i="1"/>
  <c r="I2701" i="14" s="1"/>
  <c r="G2701" i="14"/>
  <c r="J2678" i="1"/>
  <c r="I2653" i="14" s="1"/>
  <c r="G2653" i="14"/>
  <c r="J2614" i="1"/>
  <c r="I2589" i="14" s="1"/>
  <c r="G2589" i="14"/>
  <c r="J2582" i="1"/>
  <c r="I2557" i="14" s="1"/>
  <c r="G2557" i="14"/>
  <c r="J2534" i="1"/>
  <c r="I2509" i="14" s="1"/>
  <c r="G2509" i="14"/>
  <c r="J2486" i="1"/>
  <c r="I2461" i="14" s="1"/>
  <c r="G2461" i="14"/>
  <c r="J2358" i="1"/>
  <c r="I2333" i="14" s="1"/>
  <c r="G2333" i="14"/>
  <c r="J2278" i="1"/>
  <c r="I2253" i="14" s="1"/>
  <c r="G2253" i="14"/>
  <c r="J2102" i="1"/>
  <c r="I2077" i="14" s="1"/>
  <c r="G2077" i="14"/>
  <c r="J2006" i="1"/>
  <c r="I1981" i="14" s="1"/>
  <c r="G1981" i="14"/>
  <c r="J1766" i="1"/>
  <c r="I1741" i="14" s="1"/>
  <c r="G1741" i="14"/>
  <c r="J1638" i="1"/>
  <c r="I1613" i="14" s="1"/>
  <c r="G1613" i="14"/>
  <c r="J1574" i="1"/>
  <c r="I1549" i="14" s="1"/>
  <c r="G1549" i="14"/>
  <c r="J1446" i="1"/>
  <c r="I1421" i="14" s="1"/>
  <c r="G1421" i="14"/>
  <c r="J1318" i="1"/>
  <c r="I1293" i="14" s="1"/>
  <c r="G1293" i="14"/>
  <c r="J1254" i="1"/>
  <c r="I1229" i="14" s="1"/>
  <c r="G1229" i="14"/>
  <c r="J1190" i="1"/>
  <c r="I1165" i="14" s="1"/>
  <c r="G1165" i="14"/>
  <c r="J1062" i="1"/>
  <c r="I1037" i="14" s="1"/>
  <c r="G1037" i="14"/>
  <c r="J998" i="1"/>
  <c r="I973" i="14" s="1"/>
  <c r="G973" i="14"/>
  <c r="H5874" i="14"/>
  <c r="J8789" i="1"/>
  <c r="I8764" i="14" s="1"/>
  <c r="G8764" i="14"/>
  <c r="J8773" i="1"/>
  <c r="I8748" i="14" s="1"/>
  <c r="G8748" i="14"/>
  <c r="J8725" i="1"/>
  <c r="I8700" i="14" s="1"/>
  <c r="G8700" i="14"/>
  <c r="J8693" i="1"/>
  <c r="I8668" i="14" s="1"/>
  <c r="G8668" i="14"/>
  <c r="J8661" i="1"/>
  <c r="I8636" i="14" s="1"/>
  <c r="G8636" i="14"/>
  <c r="J8629" i="1"/>
  <c r="I8604" i="14" s="1"/>
  <c r="G8604" i="14"/>
  <c r="J8597" i="1"/>
  <c r="I8572" i="14" s="1"/>
  <c r="G8572" i="14"/>
  <c r="J8549" i="1"/>
  <c r="I8524" i="14" s="1"/>
  <c r="G8524" i="14"/>
  <c r="J8485" i="1"/>
  <c r="I8460" i="14" s="1"/>
  <c r="G8460" i="14"/>
  <c r="J8437" i="1"/>
  <c r="I8412" i="14" s="1"/>
  <c r="G8412" i="14"/>
  <c r="J8389" i="1"/>
  <c r="I8364" i="14" s="1"/>
  <c r="G8364" i="14"/>
  <c r="J8341" i="1"/>
  <c r="I8316" i="14" s="1"/>
  <c r="G8316" i="14"/>
  <c r="J8293" i="1"/>
  <c r="I8268" i="14" s="1"/>
  <c r="G8268" i="14"/>
  <c r="J8245" i="1"/>
  <c r="I8220" i="14" s="1"/>
  <c r="G8220" i="14"/>
  <c r="J8213" i="1"/>
  <c r="I8188" i="14" s="1"/>
  <c r="G8188" i="14"/>
  <c r="J8181" i="1"/>
  <c r="I8156" i="14" s="1"/>
  <c r="G8156" i="14"/>
  <c r="J8149" i="1"/>
  <c r="I8124" i="14" s="1"/>
  <c r="G8124" i="14"/>
  <c r="J8101" i="1"/>
  <c r="I8076" i="14" s="1"/>
  <c r="G8076" i="14"/>
  <c r="J8053" i="1"/>
  <c r="I8028" i="14" s="1"/>
  <c r="G8028" i="14"/>
  <c r="J7973" i="1"/>
  <c r="I7948" i="14" s="1"/>
  <c r="G7948" i="14"/>
  <c r="J6213" i="1"/>
  <c r="I6188" i="14" s="1"/>
  <c r="G6188" i="14"/>
  <c r="J6197" i="1"/>
  <c r="I6172" i="14" s="1"/>
  <c r="G6172" i="14"/>
  <c r="J6181" i="1"/>
  <c r="I6156" i="14" s="1"/>
  <c r="G6156" i="14"/>
  <c r="J6165" i="1"/>
  <c r="I6140" i="14" s="1"/>
  <c r="G6140" i="14"/>
  <c r="J6149" i="1"/>
  <c r="I6124" i="14" s="1"/>
  <c r="G6124" i="14"/>
  <c r="J6133" i="1"/>
  <c r="I6108" i="14" s="1"/>
  <c r="G6108" i="14"/>
  <c r="J6117" i="1"/>
  <c r="I6092" i="14" s="1"/>
  <c r="G6092" i="14"/>
  <c r="J6101" i="1"/>
  <c r="I6076" i="14" s="1"/>
  <c r="G6076" i="14"/>
  <c r="J6085" i="1"/>
  <c r="I6060" i="14" s="1"/>
  <c r="G6060" i="14"/>
  <c r="J6069" i="1"/>
  <c r="I6044" i="14" s="1"/>
  <c r="G6044" i="14"/>
  <c r="J6053" i="1"/>
  <c r="I6028" i="14" s="1"/>
  <c r="G6028" i="14"/>
  <c r="J6037" i="1"/>
  <c r="I6012" i="14" s="1"/>
  <c r="G6012" i="14"/>
  <c r="J6021" i="1"/>
  <c r="I5996" i="14" s="1"/>
  <c r="G5996" i="14"/>
  <c r="J6005" i="1"/>
  <c r="I5980" i="14" s="1"/>
  <c r="G5980" i="14"/>
  <c r="J5989" i="1"/>
  <c r="I5964" i="14" s="1"/>
  <c r="G5964" i="14"/>
  <c r="J5973" i="1"/>
  <c r="I5948" i="14" s="1"/>
  <c r="G5948" i="14"/>
  <c r="J5957" i="1"/>
  <c r="I5932" i="14" s="1"/>
  <c r="G5932" i="14"/>
  <c r="J5941" i="1"/>
  <c r="I5916" i="14" s="1"/>
  <c r="G5916" i="14"/>
  <c r="J5925" i="1"/>
  <c r="I5900" i="14" s="1"/>
  <c r="G5900" i="14"/>
  <c r="J5909" i="1"/>
  <c r="I5884" i="14" s="1"/>
  <c r="G5884" i="14"/>
  <c r="J5893" i="1"/>
  <c r="I5868" i="14" s="1"/>
  <c r="G5868" i="14"/>
  <c r="J5877" i="1"/>
  <c r="I5852" i="14" s="1"/>
  <c r="G5852" i="14"/>
  <c r="J5829" i="1"/>
  <c r="I5804" i="14" s="1"/>
  <c r="G5804" i="14"/>
  <c r="J5797" i="1"/>
  <c r="I5772" i="14" s="1"/>
  <c r="G5772" i="14"/>
  <c r="J5733" i="1"/>
  <c r="I5708" i="14" s="1"/>
  <c r="G5708" i="14"/>
  <c r="J5701" i="1"/>
  <c r="I5676" i="14" s="1"/>
  <c r="G5676" i="14"/>
  <c r="J5669" i="1"/>
  <c r="I5644" i="14" s="1"/>
  <c r="G5644" i="14"/>
  <c r="J5605" i="1"/>
  <c r="I5580" i="14" s="1"/>
  <c r="G5580" i="14"/>
  <c r="J5573" i="1"/>
  <c r="I5548" i="14" s="1"/>
  <c r="G5548" i="14"/>
  <c r="J5541" i="1"/>
  <c r="I5516" i="14" s="1"/>
  <c r="G5516" i="14"/>
  <c r="J5365" i="1"/>
  <c r="I5340" i="14" s="1"/>
  <c r="G5340" i="14"/>
  <c r="J5333" i="1"/>
  <c r="I5308" i="14" s="1"/>
  <c r="G5308" i="14"/>
  <c r="J5013" i="1"/>
  <c r="I4988" i="14" s="1"/>
  <c r="G4988" i="14"/>
  <c r="J4837" i="1"/>
  <c r="I4812" i="14" s="1"/>
  <c r="G4812" i="14"/>
  <c r="J4677" i="1"/>
  <c r="I4652" i="14" s="1"/>
  <c r="G4652" i="14"/>
  <c r="J4597" i="1"/>
  <c r="I4572" i="14" s="1"/>
  <c r="G4572" i="14"/>
  <c r="J4517" i="1"/>
  <c r="I4492" i="14" s="1"/>
  <c r="G4492" i="14"/>
  <c r="J3141" i="1"/>
  <c r="I3116" i="14" s="1"/>
  <c r="G3116" i="14"/>
  <c r="J3109" i="1"/>
  <c r="I3084" i="14" s="1"/>
  <c r="G3084" i="14"/>
  <c r="J3077" i="1"/>
  <c r="I3052" i="14" s="1"/>
  <c r="G3052" i="14"/>
  <c r="J3045" i="1"/>
  <c r="I3020" i="14" s="1"/>
  <c r="G3020" i="14"/>
  <c r="J3013" i="1"/>
  <c r="I2988" i="14" s="1"/>
  <c r="G2988" i="14"/>
  <c r="J2981" i="1"/>
  <c r="I2956" i="14" s="1"/>
  <c r="G2956" i="14"/>
  <c r="J2949" i="1"/>
  <c r="I2924" i="14" s="1"/>
  <c r="G2924" i="14"/>
  <c r="J2885" i="1"/>
  <c r="I2860" i="14" s="1"/>
  <c r="G2860" i="14"/>
  <c r="J2853" i="1"/>
  <c r="I2828" i="14" s="1"/>
  <c r="G2828" i="14"/>
  <c r="J2821" i="1"/>
  <c r="I2796" i="14" s="1"/>
  <c r="G2796" i="14"/>
  <c r="J2789" i="1"/>
  <c r="I2764" i="14" s="1"/>
  <c r="G2764" i="14"/>
  <c r="J2757" i="1"/>
  <c r="I2732" i="14" s="1"/>
  <c r="G2732" i="14"/>
  <c r="J2661" i="1"/>
  <c r="I2636" i="14" s="1"/>
  <c r="G2636" i="14"/>
  <c r="J2629" i="1"/>
  <c r="I2604" i="14" s="1"/>
  <c r="G2604" i="14"/>
  <c r="J2501" i="1"/>
  <c r="I2476" i="14" s="1"/>
  <c r="G2476" i="14"/>
  <c r="H5476" i="14"/>
  <c r="J8657" i="1"/>
  <c r="I8632" i="14" s="1"/>
  <c r="G8632" i="14"/>
  <c r="J8561" i="1"/>
  <c r="I8536" i="14" s="1"/>
  <c r="G8536" i="14"/>
  <c r="J8209" i="1"/>
  <c r="I8184" i="14" s="1"/>
  <c r="G8184" i="14"/>
  <c r="J8145" i="1"/>
  <c r="I8120" i="14" s="1"/>
  <c r="G8120" i="14"/>
  <c r="J6209" i="1"/>
  <c r="I6184" i="14" s="1"/>
  <c r="G6184" i="14"/>
  <c r="J6145" i="1"/>
  <c r="I6120" i="14" s="1"/>
  <c r="G6120" i="14"/>
  <c r="J6065" i="1"/>
  <c r="I6040" i="14" s="1"/>
  <c r="G6040" i="14"/>
  <c r="J6001" i="1"/>
  <c r="I5976" i="14" s="1"/>
  <c r="G5976" i="14"/>
  <c r="J5953" i="1"/>
  <c r="I5928" i="14" s="1"/>
  <c r="G5928" i="14"/>
  <c r="J5905" i="1"/>
  <c r="I5880" i="14" s="1"/>
  <c r="G5880" i="14"/>
  <c r="J5873" i="1"/>
  <c r="I5848" i="14" s="1"/>
  <c r="G5848" i="14"/>
  <c r="J5345" i="1"/>
  <c r="I5320" i="14" s="1"/>
  <c r="G5320" i="14"/>
  <c r="J5217" i="1"/>
  <c r="I5192" i="14" s="1"/>
  <c r="G5192" i="14"/>
  <c r="J4737" i="1"/>
  <c r="I4712" i="14" s="1"/>
  <c r="G4712" i="14"/>
  <c r="J4689" i="1"/>
  <c r="I4664" i="14" s="1"/>
  <c r="G4664" i="14"/>
  <c r="J4577" i="1"/>
  <c r="I4552" i="14" s="1"/>
  <c r="G4552" i="14"/>
  <c r="J4529" i="1"/>
  <c r="I4504" i="14" s="1"/>
  <c r="G4504" i="14"/>
  <c r="J4465" i="1"/>
  <c r="I4440" i="14" s="1"/>
  <c r="G4440" i="14"/>
  <c r="J3121" i="1"/>
  <c r="I3096" i="14" s="1"/>
  <c r="G3096" i="14"/>
  <c r="J3089" i="1"/>
  <c r="I3064" i="14" s="1"/>
  <c r="G3064" i="14"/>
  <c r="J2993" i="1"/>
  <c r="I2968" i="14" s="1"/>
  <c r="G2968" i="14"/>
  <c r="H50" i="14"/>
  <c r="J8752" i="1"/>
  <c r="I8727" i="14" s="1"/>
  <c r="G8727" i="14"/>
  <c r="J8656" i="1"/>
  <c r="I8631" i="14" s="1"/>
  <c r="G8631" i="14"/>
  <c r="J8576" i="1"/>
  <c r="I8551" i="14" s="1"/>
  <c r="G8551" i="14"/>
  <c r="J8496" i="1"/>
  <c r="I8471" i="14" s="1"/>
  <c r="G8471" i="14"/>
  <c r="J8400" i="1"/>
  <c r="I8375" i="14" s="1"/>
  <c r="G8375" i="14"/>
  <c r="J8288" i="1"/>
  <c r="I8263" i="14" s="1"/>
  <c r="G8263" i="14"/>
  <c r="J8080" i="1"/>
  <c r="I8055" i="14" s="1"/>
  <c r="G8055" i="14"/>
  <c r="H2798" i="14"/>
  <c r="J6169" i="1"/>
  <c r="I6144" i="14" s="1"/>
  <c r="G6144" i="14"/>
  <c r="J6121" i="1"/>
  <c r="I6096" i="14" s="1"/>
  <c r="G6096" i="14"/>
  <c r="J6057" i="1"/>
  <c r="I6032" i="14" s="1"/>
  <c r="G6032" i="14"/>
  <c r="J6009" i="1"/>
  <c r="I5984" i="14" s="1"/>
  <c r="G5984" i="14"/>
  <c r="J5961" i="1"/>
  <c r="I5936" i="14" s="1"/>
  <c r="G5936" i="14"/>
  <c r="J5929" i="1"/>
  <c r="I5904" i="14" s="1"/>
  <c r="G5904" i="14"/>
  <c r="J5881" i="1"/>
  <c r="I5856" i="14" s="1"/>
  <c r="G5856" i="14"/>
  <c r="J5561" i="1"/>
  <c r="I5536" i="14" s="1"/>
  <c r="G5536" i="14"/>
  <c r="J3113" i="1"/>
  <c r="I3088" i="14" s="1"/>
  <c r="G3088" i="14"/>
  <c r="J3049" i="1"/>
  <c r="I3024" i="14" s="1"/>
  <c r="G3024" i="14"/>
  <c r="J2953" i="1"/>
  <c r="I2928" i="14" s="1"/>
  <c r="G2928" i="14"/>
  <c r="J2921" i="1"/>
  <c r="I2896" i="14" s="1"/>
  <c r="G2896" i="14"/>
  <c r="J2857" i="1"/>
  <c r="I2832" i="14" s="1"/>
  <c r="G2832" i="14"/>
  <c r="J2825" i="1"/>
  <c r="I2800" i="14" s="1"/>
  <c r="G2800" i="14"/>
  <c r="J2793" i="1"/>
  <c r="I2768" i="14" s="1"/>
  <c r="G2768" i="14"/>
  <c r="J2729" i="1"/>
  <c r="I2704" i="14" s="1"/>
  <c r="G2704" i="14"/>
  <c r="J8488" i="1"/>
  <c r="I8463" i="14" s="1"/>
  <c r="G8463" i="14"/>
  <c r="J8328" i="1"/>
  <c r="I8303" i="14" s="1"/>
  <c r="G8303" i="14"/>
  <c r="J8232" i="1"/>
  <c r="I8207" i="14" s="1"/>
  <c r="G8207" i="14"/>
  <c r="J7992" i="1"/>
  <c r="I7967" i="14" s="1"/>
  <c r="G7967" i="14"/>
  <c r="J7208" i="1"/>
  <c r="I7183" i="14" s="1"/>
  <c r="G7183" i="14"/>
  <c r="J6632" i="1"/>
  <c r="I6607" i="14" s="1"/>
  <c r="G6607" i="14"/>
  <c r="J6568" i="1"/>
  <c r="I6543" i="14" s="1"/>
  <c r="G6543" i="14"/>
  <c r="J6184" i="1"/>
  <c r="I6159" i="14" s="1"/>
  <c r="G6159" i="14"/>
  <c r="J3800" i="1"/>
  <c r="I3775" i="14" s="1"/>
  <c r="G3775" i="14"/>
  <c r="J1496" i="1"/>
  <c r="I1471" i="14" s="1"/>
  <c r="G1471" i="14"/>
  <c r="J1352" i="1"/>
  <c r="I1327" i="14" s="1"/>
  <c r="G1327" i="14"/>
  <c r="H7794" i="14"/>
  <c r="H5977" i="14"/>
  <c r="J8791" i="1"/>
  <c r="I8766" i="14" s="1"/>
  <c r="G8766" i="14"/>
  <c r="J8759" i="1"/>
  <c r="I8734" i="14" s="1"/>
  <c r="G8734" i="14"/>
  <c r="J8711" i="1"/>
  <c r="I8686" i="14" s="1"/>
  <c r="G8686" i="14"/>
  <c r="J8663" i="1"/>
  <c r="I8638" i="14" s="1"/>
  <c r="G8638" i="14"/>
  <c r="J8615" i="1"/>
  <c r="I8590" i="14" s="1"/>
  <c r="G8590" i="14"/>
  <c r="J8567" i="1"/>
  <c r="I8542" i="14" s="1"/>
  <c r="G8542" i="14"/>
  <c r="J8519" i="1"/>
  <c r="I8494" i="14" s="1"/>
  <c r="G8494" i="14"/>
  <c r="J8471" i="1"/>
  <c r="I8446" i="14" s="1"/>
  <c r="G8446" i="14"/>
  <c r="J8423" i="1"/>
  <c r="I8398" i="14" s="1"/>
  <c r="G8398" i="14"/>
  <c r="J8375" i="1"/>
  <c r="I8350" i="14" s="1"/>
  <c r="G8350" i="14"/>
  <c r="J8311" i="1"/>
  <c r="I8286" i="14" s="1"/>
  <c r="G8286" i="14"/>
  <c r="J8263" i="1"/>
  <c r="I8238" i="14" s="1"/>
  <c r="G8238" i="14"/>
  <c r="J8215" i="1"/>
  <c r="I8190" i="14" s="1"/>
  <c r="G8190" i="14"/>
  <c r="J8167" i="1"/>
  <c r="I8142" i="14" s="1"/>
  <c r="G8142" i="14"/>
  <c r="J8119" i="1"/>
  <c r="I8094" i="14" s="1"/>
  <c r="G8094" i="14"/>
  <c r="J8071" i="1"/>
  <c r="I8046" i="14" s="1"/>
  <c r="G8046" i="14"/>
  <c r="J8039" i="1"/>
  <c r="I8014" i="14" s="1"/>
  <c r="G8014" i="14"/>
  <c r="J7991" i="1"/>
  <c r="I7966" i="14" s="1"/>
  <c r="G7966" i="14"/>
  <c r="J7959" i="1"/>
  <c r="I7934" i="14" s="1"/>
  <c r="G7934" i="14"/>
  <c r="J7927" i="1"/>
  <c r="I7902" i="14" s="1"/>
  <c r="G7902" i="14"/>
  <c r="J7815" i="1"/>
  <c r="I7790" i="14" s="1"/>
  <c r="G7790" i="14"/>
  <c r="J7511" i="1"/>
  <c r="I7486" i="14" s="1"/>
  <c r="G7486" i="14"/>
  <c r="J7415" i="1"/>
  <c r="I7390" i="14" s="1"/>
  <c r="G7390" i="14"/>
  <c r="J7383" i="1"/>
  <c r="I7358" i="14" s="1"/>
  <c r="G7358" i="14"/>
  <c r="J7367" i="1"/>
  <c r="I7342" i="14" s="1"/>
  <c r="G7342" i="14"/>
  <c r="J7335" i="1"/>
  <c r="I7310" i="14" s="1"/>
  <c r="G7310" i="14"/>
  <c r="J7143" i="1"/>
  <c r="I7118" i="14" s="1"/>
  <c r="G7118" i="14"/>
  <c r="J7095" i="1"/>
  <c r="I7070" i="14" s="1"/>
  <c r="G7070" i="14"/>
  <c r="J6951" i="1"/>
  <c r="I6926" i="14" s="1"/>
  <c r="G6926" i="14"/>
  <c r="J6807" i="1"/>
  <c r="I6782" i="14" s="1"/>
  <c r="G6782" i="14"/>
  <c r="J6439" i="1"/>
  <c r="I6414" i="14" s="1"/>
  <c r="G6414" i="14"/>
  <c r="J6375" i="1"/>
  <c r="I6350" i="14" s="1"/>
  <c r="G6350" i="14"/>
  <c r="J5831" i="1"/>
  <c r="I5806" i="14" s="1"/>
  <c r="G5806" i="14"/>
  <c r="J5815" i="1"/>
  <c r="I5790" i="14" s="1"/>
  <c r="G5790" i="14"/>
  <c r="J5783" i="1"/>
  <c r="I5758" i="14" s="1"/>
  <c r="G5758" i="14"/>
  <c r="J5767" i="1"/>
  <c r="I5742" i="14" s="1"/>
  <c r="G5742" i="14"/>
  <c r="J5735" i="1"/>
  <c r="I5710" i="14" s="1"/>
  <c r="G5710" i="14"/>
  <c r="J5703" i="1"/>
  <c r="I5678" i="14" s="1"/>
  <c r="G5678" i="14"/>
  <c r="J5671" i="1"/>
  <c r="I5646" i="14" s="1"/>
  <c r="G5646" i="14"/>
  <c r="J5639" i="1"/>
  <c r="I5614" i="14" s="1"/>
  <c r="G5614" i="14"/>
  <c r="J5607" i="1"/>
  <c r="I5582" i="14" s="1"/>
  <c r="G5582" i="14"/>
  <c r="J5543" i="1"/>
  <c r="I5518" i="14" s="1"/>
  <c r="G5518" i="14"/>
  <c r="J5303" i="1"/>
  <c r="I5278" i="14" s="1"/>
  <c r="G5278" i="14"/>
  <c r="J5287" i="1"/>
  <c r="I5262" i="14" s="1"/>
  <c r="G5262" i="14"/>
  <c r="J4871" i="1"/>
  <c r="I4846" i="14" s="1"/>
  <c r="G4846" i="14"/>
  <c r="J4791" i="1"/>
  <c r="I4766" i="14" s="1"/>
  <c r="G4766" i="14"/>
  <c r="J4759" i="1"/>
  <c r="I4734" i="14" s="1"/>
  <c r="G4734" i="14"/>
  <c r="J4551" i="1"/>
  <c r="I4526" i="14" s="1"/>
  <c r="G4526" i="14"/>
  <c r="J4519" i="1"/>
  <c r="I4494" i="14" s="1"/>
  <c r="G4494" i="14"/>
  <c r="J4167" i="1"/>
  <c r="I4142" i="14" s="1"/>
  <c r="G4142" i="14"/>
  <c r="J3591" i="1"/>
  <c r="I3566" i="14" s="1"/>
  <c r="G3566" i="14"/>
  <c r="J3271" i="1"/>
  <c r="I3246" i="14" s="1"/>
  <c r="G3246" i="14"/>
  <c r="J3063" i="1"/>
  <c r="I3038" i="14" s="1"/>
  <c r="G3038" i="14"/>
  <c r="J2823" i="1"/>
  <c r="I2798" i="14" s="1"/>
  <c r="G2798" i="14"/>
  <c r="J2039" i="1"/>
  <c r="I2014" i="14" s="1"/>
  <c r="G2014" i="14"/>
  <c r="J1847" i="1"/>
  <c r="I1822" i="14" s="1"/>
  <c r="G1822" i="14"/>
  <c r="J1527" i="1"/>
  <c r="I1502" i="14" s="1"/>
  <c r="G1502" i="14"/>
  <c r="J1175" i="1"/>
  <c r="I1150" i="14" s="1"/>
  <c r="G1150" i="14"/>
  <c r="J807" i="1"/>
  <c r="I782" i="14" s="1"/>
  <c r="G782" i="14"/>
  <c r="J647" i="1"/>
  <c r="I622" i="14" s="1"/>
  <c r="G622" i="14"/>
  <c r="J503" i="1"/>
  <c r="I478" i="14" s="1"/>
  <c r="G478" i="14"/>
  <c r="H5954" i="14"/>
  <c r="J8790" i="1"/>
  <c r="I8765" i="14" s="1"/>
  <c r="G8765" i="14"/>
  <c r="J8742" i="1"/>
  <c r="I8717" i="14" s="1"/>
  <c r="G8717" i="14"/>
  <c r="J8694" i="1"/>
  <c r="I8669" i="14" s="1"/>
  <c r="G8669" i="14"/>
  <c r="J8646" i="1"/>
  <c r="I8621" i="14" s="1"/>
  <c r="G8621" i="14"/>
  <c r="J8598" i="1"/>
  <c r="I8573" i="14" s="1"/>
  <c r="G8573" i="14"/>
  <c r="J8550" i="1"/>
  <c r="I8525" i="14" s="1"/>
  <c r="G8525" i="14"/>
  <c r="J8502" i="1"/>
  <c r="I8477" i="14" s="1"/>
  <c r="G8477" i="14"/>
  <c r="J8454" i="1"/>
  <c r="I8429" i="14" s="1"/>
  <c r="G8429" i="14"/>
  <c r="J8406" i="1"/>
  <c r="I8381" i="14" s="1"/>
  <c r="G8381" i="14"/>
  <c r="J8342" i="1"/>
  <c r="I8317" i="14" s="1"/>
  <c r="G8317" i="14"/>
  <c r="J8262" i="1"/>
  <c r="I8237" i="14" s="1"/>
  <c r="G8237" i="14"/>
  <c r="J8118" i="1"/>
  <c r="I8093" i="14" s="1"/>
  <c r="G8093" i="14"/>
  <c r="J7894" i="1"/>
  <c r="I7869" i="14" s="1"/>
  <c r="G7869" i="14"/>
  <c r="J7846" i="1"/>
  <c r="I7821" i="14" s="1"/>
  <c r="G7821" i="14"/>
  <c r="J7798" i="1"/>
  <c r="I7773" i="14" s="1"/>
  <c r="G7773" i="14"/>
  <c r="J7750" i="1"/>
  <c r="I7725" i="14" s="1"/>
  <c r="G7725" i="14"/>
  <c r="J7702" i="1"/>
  <c r="I7677" i="14" s="1"/>
  <c r="G7677" i="14"/>
  <c r="J7654" i="1"/>
  <c r="I7629" i="14" s="1"/>
  <c r="G7629" i="14"/>
  <c r="J7606" i="1"/>
  <c r="I7581" i="14" s="1"/>
  <c r="G7581" i="14"/>
  <c r="J7558" i="1"/>
  <c r="I7533" i="14" s="1"/>
  <c r="G7533" i="14"/>
  <c r="J7510" i="1"/>
  <c r="I7485" i="14" s="1"/>
  <c r="G7485" i="14"/>
  <c r="J7462" i="1"/>
  <c r="I7437" i="14" s="1"/>
  <c r="G7437" i="14"/>
  <c r="J7414" i="1"/>
  <c r="I7389" i="14" s="1"/>
  <c r="G7389" i="14"/>
  <c r="J7366" i="1"/>
  <c r="I7341" i="14" s="1"/>
  <c r="G7341" i="14"/>
  <c r="J7318" i="1"/>
  <c r="I7293" i="14" s="1"/>
  <c r="G7293" i="14"/>
  <c r="J7270" i="1"/>
  <c r="I7245" i="14" s="1"/>
  <c r="G7245" i="14"/>
  <c r="J7222" i="1"/>
  <c r="I7197" i="14" s="1"/>
  <c r="G7197" i="14"/>
  <c r="J7174" i="1"/>
  <c r="I7149" i="14" s="1"/>
  <c r="G7149" i="14"/>
  <c r="J7126" i="1"/>
  <c r="I7101" i="14" s="1"/>
  <c r="G7101" i="14"/>
  <c r="J7078" i="1"/>
  <c r="I7053" i="14" s="1"/>
  <c r="G7053" i="14"/>
  <c r="J7030" i="1"/>
  <c r="I7005" i="14" s="1"/>
  <c r="G7005" i="14"/>
  <c r="J6982" i="1"/>
  <c r="I6957" i="14" s="1"/>
  <c r="G6957" i="14"/>
  <c r="J6934" i="1"/>
  <c r="I6909" i="14" s="1"/>
  <c r="G6909" i="14"/>
  <c r="J6886" i="1"/>
  <c r="I6861" i="14" s="1"/>
  <c r="G6861" i="14"/>
  <c r="J6838" i="1"/>
  <c r="I6813" i="14" s="1"/>
  <c r="G6813" i="14"/>
  <c r="J6790" i="1"/>
  <c r="I6765" i="14" s="1"/>
  <c r="G6765" i="14"/>
  <c r="J6742" i="1"/>
  <c r="I6717" i="14" s="1"/>
  <c r="G6717" i="14"/>
  <c r="J6694" i="1"/>
  <c r="I6669" i="14" s="1"/>
  <c r="G6669" i="14"/>
  <c r="J6646" i="1"/>
  <c r="I6621" i="14" s="1"/>
  <c r="G6621" i="14"/>
  <c r="J6598" i="1"/>
  <c r="I6573" i="14" s="1"/>
  <c r="G6573" i="14"/>
  <c r="J6550" i="1"/>
  <c r="I6525" i="14" s="1"/>
  <c r="G6525" i="14"/>
  <c r="J6502" i="1"/>
  <c r="I6477" i="14" s="1"/>
  <c r="G6477" i="14"/>
  <c r="J6454" i="1"/>
  <c r="I6429" i="14" s="1"/>
  <c r="G6429" i="14"/>
  <c r="J6406" i="1"/>
  <c r="I6381" i="14" s="1"/>
  <c r="G6381" i="14"/>
  <c r="J6358" i="1"/>
  <c r="I6333" i="14" s="1"/>
  <c r="G6333" i="14"/>
  <c r="J6310" i="1"/>
  <c r="I6285" i="14" s="1"/>
  <c r="G6285" i="14"/>
  <c r="J6262" i="1"/>
  <c r="I6237" i="14" s="1"/>
  <c r="G6237" i="14"/>
  <c r="J6198" i="1"/>
  <c r="I6173" i="14" s="1"/>
  <c r="G6173" i="14"/>
  <c r="J6150" i="1"/>
  <c r="I6125" i="14" s="1"/>
  <c r="G6125" i="14"/>
  <c r="J6102" i="1"/>
  <c r="I6077" i="14" s="1"/>
  <c r="G6077" i="14"/>
  <c r="J6038" i="1"/>
  <c r="I6013" i="14" s="1"/>
  <c r="G6013" i="14"/>
  <c r="J5990" i="1"/>
  <c r="I5965" i="14" s="1"/>
  <c r="G5965" i="14"/>
  <c r="J5942" i="1"/>
  <c r="I5917" i="14" s="1"/>
  <c r="G5917" i="14"/>
  <c r="J5894" i="1"/>
  <c r="I5869" i="14" s="1"/>
  <c r="G5869" i="14"/>
  <c r="J5846" i="1"/>
  <c r="I5821" i="14" s="1"/>
  <c r="G5821" i="14"/>
  <c r="J5798" i="1"/>
  <c r="I5773" i="14" s="1"/>
  <c r="G5773" i="14"/>
  <c r="J5750" i="1"/>
  <c r="I5725" i="14" s="1"/>
  <c r="G5725" i="14"/>
  <c r="J5686" i="1"/>
  <c r="I5661" i="14" s="1"/>
  <c r="G5661" i="14"/>
  <c r="J5638" i="1"/>
  <c r="I5613" i="14" s="1"/>
  <c r="G5613" i="14"/>
  <c r="J5590" i="1"/>
  <c r="I5565" i="14" s="1"/>
  <c r="G5565" i="14"/>
  <c r="J5542" i="1"/>
  <c r="I5517" i="14" s="1"/>
  <c r="G5517" i="14"/>
  <c r="J5494" i="1"/>
  <c r="I5469" i="14" s="1"/>
  <c r="G5469" i="14"/>
  <c r="J5446" i="1"/>
  <c r="I5421" i="14" s="1"/>
  <c r="G5421" i="14"/>
  <c r="J5334" i="1"/>
  <c r="I5309" i="14" s="1"/>
  <c r="G5309" i="14"/>
  <c r="J3942" i="1"/>
  <c r="I3917" i="14" s="1"/>
  <c r="G3917" i="14"/>
  <c r="J3894" i="1"/>
  <c r="I3869" i="14" s="1"/>
  <c r="G3869" i="14"/>
  <c r="J3686" i="1"/>
  <c r="I3661" i="14" s="1"/>
  <c r="G3661" i="14"/>
  <c r="J3622" i="1"/>
  <c r="I3597" i="14" s="1"/>
  <c r="G3597" i="14"/>
  <c r="J3558" i="1"/>
  <c r="I3533" i="14" s="1"/>
  <c r="G3533" i="14"/>
  <c r="J3526" i="1"/>
  <c r="I3501" i="14" s="1"/>
  <c r="G3501" i="14"/>
  <c r="J3478" i="1"/>
  <c r="I3453" i="14" s="1"/>
  <c r="G3453" i="14"/>
  <c r="J3270" i="1"/>
  <c r="I3245" i="14" s="1"/>
  <c r="G3245" i="14"/>
  <c r="J3142" i="1"/>
  <c r="I3117" i="14" s="1"/>
  <c r="G3117" i="14"/>
  <c r="J3094" i="1"/>
  <c r="I3069" i="14" s="1"/>
  <c r="G3069" i="14"/>
  <c r="J3046" i="1"/>
  <c r="I3021" i="14" s="1"/>
  <c r="G3021" i="14"/>
  <c r="J2998" i="1"/>
  <c r="I2973" i="14" s="1"/>
  <c r="G2973" i="14"/>
  <c r="J2950" i="1"/>
  <c r="I2925" i="14" s="1"/>
  <c r="G2925" i="14"/>
  <c r="J2886" i="1"/>
  <c r="I2861" i="14" s="1"/>
  <c r="G2861" i="14"/>
  <c r="J2838" i="1"/>
  <c r="I2813" i="14" s="1"/>
  <c r="G2813" i="14"/>
  <c r="J2790" i="1"/>
  <c r="I2765" i="14" s="1"/>
  <c r="G2765" i="14"/>
  <c r="J2742" i="1"/>
  <c r="I2717" i="14" s="1"/>
  <c r="G2717" i="14"/>
  <c r="J2694" i="1"/>
  <c r="I2669" i="14" s="1"/>
  <c r="G2669" i="14"/>
  <c r="J2646" i="1"/>
  <c r="I2621" i="14" s="1"/>
  <c r="G2621" i="14"/>
  <c r="J2598" i="1"/>
  <c r="I2573" i="14" s="1"/>
  <c r="G2573" i="14"/>
  <c r="J2550" i="1"/>
  <c r="I2525" i="14" s="1"/>
  <c r="G2525" i="14"/>
  <c r="J2518" i="1"/>
  <c r="I2493" i="14" s="1"/>
  <c r="G2493" i="14"/>
  <c r="J2470" i="1"/>
  <c r="I2445" i="14" s="1"/>
  <c r="G2445" i="14"/>
  <c r="J2406" i="1"/>
  <c r="I2381" i="14" s="1"/>
  <c r="G2381" i="14"/>
  <c r="J2262" i="1"/>
  <c r="I2237" i="14" s="1"/>
  <c r="G2237" i="14"/>
  <c r="J2246" i="1"/>
  <c r="I2221" i="14" s="1"/>
  <c r="G2221" i="14"/>
  <c r="J2150" i="1"/>
  <c r="I2125" i="14" s="1"/>
  <c r="G2125" i="14"/>
  <c r="J2022" i="1"/>
  <c r="I1997" i="14" s="1"/>
  <c r="G1997" i="14"/>
  <c r="J1894" i="1"/>
  <c r="I1869" i="14" s="1"/>
  <c r="G1869" i="14"/>
  <c r="J1830" i="1"/>
  <c r="I1805" i="14" s="1"/>
  <c r="G1805" i="14"/>
  <c r="J1702" i="1"/>
  <c r="I1677" i="14" s="1"/>
  <c r="G1677" i="14"/>
  <c r="J1510" i="1"/>
  <c r="I1485" i="14" s="1"/>
  <c r="G1485" i="14"/>
  <c r="J1382" i="1"/>
  <c r="I1357" i="14" s="1"/>
  <c r="G1357" i="14"/>
  <c r="J1126" i="1"/>
  <c r="I1101" i="14" s="1"/>
  <c r="G1101" i="14"/>
  <c r="J934" i="1"/>
  <c r="I909" i="14" s="1"/>
  <c r="G909" i="14"/>
  <c r="J870" i="1"/>
  <c r="I845" i="14" s="1"/>
  <c r="G845" i="14"/>
  <c r="J806" i="1"/>
  <c r="I781" i="14" s="1"/>
  <c r="G781" i="14"/>
  <c r="J742" i="1"/>
  <c r="I717" i="14" s="1"/>
  <c r="G717" i="14"/>
  <c r="J678" i="1"/>
  <c r="I653" i="14" s="1"/>
  <c r="G653" i="14"/>
  <c r="J614" i="1"/>
  <c r="I589" i="14" s="1"/>
  <c r="G589" i="14"/>
  <c r="J550" i="1"/>
  <c r="I525" i="14" s="1"/>
  <c r="G525" i="14"/>
  <c r="J486" i="1"/>
  <c r="I461" i="14" s="1"/>
  <c r="G461" i="14"/>
  <c r="J422" i="1"/>
  <c r="I397" i="14" s="1"/>
  <c r="G397" i="14"/>
  <c r="J358" i="1"/>
  <c r="I333" i="14" s="1"/>
  <c r="G333" i="14"/>
  <c r="J294" i="1"/>
  <c r="I269" i="14" s="1"/>
  <c r="G269" i="14"/>
  <c r="J230" i="1"/>
  <c r="I205" i="14" s="1"/>
  <c r="G205" i="14"/>
  <c r="J166" i="1"/>
  <c r="I141" i="14" s="1"/>
  <c r="G141" i="14"/>
  <c r="J70" i="1"/>
  <c r="I45" i="14" s="1"/>
  <c r="G45" i="14"/>
  <c r="J54" i="1"/>
  <c r="I29" i="14" s="1"/>
  <c r="G29" i="14"/>
  <c r="H4873" i="14"/>
  <c r="J8565" i="1"/>
  <c r="I8540" i="14" s="1"/>
  <c r="G8540" i="14"/>
  <c r="J8517" i="1"/>
  <c r="I8492" i="14" s="1"/>
  <c r="G8492" i="14"/>
  <c r="J8469" i="1"/>
  <c r="I8444" i="14" s="1"/>
  <c r="G8444" i="14"/>
  <c r="J8421" i="1"/>
  <c r="I8396" i="14" s="1"/>
  <c r="G8396" i="14"/>
  <c r="J8373" i="1"/>
  <c r="I8348" i="14" s="1"/>
  <c r="G8348" i="14"/>
  <c r="J8309" i="1"/>
  <c r="I8284" i="14" s="1"/>
  <c r="G8284" i="14"/>
  <c r="J8261" i="1"/>
  <c r="I8236" i="14" s="1"/>
  <c r="G8236" i="14"/>
  <c r="J8197" i="1"/>
  <c r="I8172" i="14" s="1"/>
  <c r="G8172" i="14"/>
  <c r="J8133" i="1"/>
  <c r="I8108" i="14" s="1"/>
  <c r="G8108" i="14"/>
  <c r="J8085" i="1"/>
  <c r="I8060" i="14" s="1"/>
  <c r="G8060" i="14"/>
  <c r="J8037" i="1"/>
  <c r="I8012" i="14" s="1"/>
  <c r="G8012" i="14"/>
  <c r="J8005" i="1"/>
  <c r="I7980" i="14" s="1"/>
  <c r="G7980" i="14"/>
  <c r="J7941" i="1"/>
  <c r="I7916" i="14" s="1"/>
  <c r="G7916" i="14"/>
  <c r="I7686" i="1"/>
  <c r="D7650" i="13" s="1"/>
  <c r="H1161" i="14"/>
  <c r="J8628" i="1"/>
  <c r="I8603" i="14" s="1"/>
  <c r="G8603" i="14"/>
  <c r="J8516" i="1"/>
  <c r="I8491" i="14" s="1"/>
  <c r="G8491" i="14"/>
  <c r="J8228" i="1"/>
  <c r="I8203" i="14" s="1"/>
  <c r="G8203" i="14"/>
  <c r="J7876" i="1"/>
  <c r="I7851" i="14" s="1"/>
  <c r="G7851" i="14"/>
  <c r="J7844" i="1"/>
  <c r="I7819" i="14" s="1"/>
  <c r="G7819" i="14"/>
  <c r="J7716" i="1"/>
  <c r="I7691" i="14" s="1"/>
  <c r="G7691" i="14"/>
  <c r="J7620" i="1"/>
  <c r="I7595" i="14" s="1"/>
  <c r="G7595" i="14"/>
  <c r="J7508" i="1"/>
  <c r="I7483" i="14" s="1"/>
  <c r="G7483" i="14"/>
  <c r="J7460" i="1"/>
  <c r="I7435" i="14" s="1"/>
  <c r="G7435" i="14"/>
  <c r="J7444" i="1"/>
  <c r="I7419" i="14" s="1"/>
  <c r="G7419" i="14"/>
  <c r="J7412" i="1"/>
  <c r="I7387" i="14" s="1"/>
  <c r="G7387" i="14"/>
  <c r="J7380" i="1"/>
  <c r="I7355" i="14" s="1"/>
  <c r="G7355" i="14"/>
  <c r="J7284" i="1"/>
  <c r="I7259" i="14" s="1"/>
  <c r="G7259" i="14"/>
  <c r="J7220" i="1"/>
  <c r="I7195" i="14" s="1"/>
  <c r="G7195" i="14"/>
  <c r="J7172" i="1"/>
  <c r="I7147" i="14" s="1"/>
  <c r="G7147" i="14"/>
  <c r="J7140" i="1"/>
  <c r="I7115" i="14" s="1"/>
  <c r="G7115" i="14"/>
  <c r="J7076" i="1"/>
  <c r="I7051" i="14" s="1"/>
  <c r="G7051" i="14"/>
  <c r="J7044" i="1"/>
  <c r="I7019" i="14" s="1"/>
  <c r="G7019" i="14"/>
  <c r="J7012" i="1"/>
  <c r="I6987" i="14" s="1"/>
  <c r="G6987" i="14"/>
  <c r="J6980" i="1"/>
  <c r="I6955" i="14" s="1"/>
  <c r="G6955" i="14"/>
  <c r="J6788" i="1"/>
  <c r="I6763" i="14" s="1"/>
  <c r="G6763" i="14"/>
  <c r="J6628" i="1"/>
  <c r="I6603" i="14" s="1"/>
  <c r="G6603" i="14"/>
  <c r="J6596" i="1"/>
  <c r="I6571" i="14" s="1"/>
  <c r="G6571" i="14"/>
  <c r="J6436" i="1"/>
  <c r="I6411" i="14" s="1"/>
  <c r="G6411" i="14"/>
  <c r="J6244" i="1"/>
  <c r="I6219" i="14" s="1"/>
  <c r="G6219" i="14"/>
  <c r="J6180" i="1"/>
  <c r="I6155" i="14" s="1"/>
  <c r="G6155" i="14"/>
  <c r="J6148" i="1"/>
  <c r="I6123" i="14" s="1"/>
  <c r="G6123" i="14"/>
  <c r="J6116" i="1"/>
  <c r="I6091" i="14" s="1"/>
  <c r="G6091" i="14"/>
  <c r="J6068" i="1"/>
  <c r="I6043" i="14" s="1"/>
  <c r="G6043" i="14"/>
  <c r="J5732" i="1"/>
  <c r="I5707" i="14" s="1"/>
  <c r="G5707" i="14"/>
  <c r="J5684" i="1"/>
  <c r="I5659" i="14" s="1"/>
  <c r="G5659" i="14"/>
  <c r="J5572" i="1"/>
  <c r="I5547" i="14" s="1"/>
  <c r="G5547" i="14"/>
  <c r="J5428" i="1"/>
  <c r="I5403" i="14" s="1"/>
  <c r="G5403" i="14"/>
  <c r="J5364" i="1"/>
  <c r="I5339" i="14" s="1"/>
  <c r="G5339" i="14"/>
  <c r="J5332" i="1"/>
  <c r="I5307" i="14" s="1"/>
  <c r="G5307" i="14"/>
  <c r="J5108" i="1"/>
  <c r="I5083" i="14" s="1"/>
  <c r="G5083" i="14"/>
  <c r="J5076" i="1"/>
  <c r="I5051" i="14" s="1"/>
  <c r="G5051" i="14"/>
  <c r="J5012" i="1"/>
  <c r="I4987" i="14" s="1"/>
  <c r="G4987" i="14"/>
  <c r="J4916" i="1"/>
  <c r="I4891" i="14" s="1"/>
  <c r="G4891" i="14"/>
  <c r="J4836" i="1"/>
  <c r="I4811" i="14" s="1"/>
  <c r="G4811" i="14"/>
  <c r="J4676" i="1"/>
  <c r="I4651" i="14" s="1"/>
  <c r="G4651" i="14"/>
  <c r="J4596" i="1"/>
  <c r="I4571" i="14" s="1"/>
  <c r="G4571" i="14"/>
  <c r="J4564" i="1"/>
  <c r="I4539" i="14" s="1"/>
  <c r="G4539" i="14"/>
  <c r="J4516" i="1"/>
  <c r="I4491" i="14" s="1"/>
  <c r="G4491" i="14"/>
  <c r="J4484" i="1"/>
  <c r="I4459" i="14" s="1"/>
  <c r="G4459" i="14"/>
  <c r="J4420" i="1"/>
  <c r="I4395" i="14" s="1"/>
  <c r="G4395" i="14"/>
  <c r="J3588" i="1"/>
  <c r="I3563" i="14" s="1"/>
  <c r="G3563" i="14"/>
  <c r="J3492" i="1"/>
  <c r="I3467" i="14" s="1"/>
  <c r="G3467" i="14"/>
  <c r="J3412" i="1"/>
  <c r="I3387" i="14" s="1"/>
  <c r="G3387" i="14"/>
  <c r="J3364" i="1"/>
  <c r="I3339" i="14" s="1"/>
  <c r="G3339" i="14"/>
  <c r="J3300" i="1"/>
  <c r="I3275" i="14" s="1"/>
  <c r="G3275" i="14"/>
  <c r="J3284" i="1"/>
  <c r="I3259" i="14" s="1"/>
  <c r="G3259" i="14"/>
  <c r="J3220" i="1"/>
  <c r="I3195" i="14" s="1"/>
  <c r="G3195" i="14"/>
  <c r="J3204" i="1"/>
  <c r="I3179" i="14" s="1"/>
  <c r="G3179" i="14"/>
  <c r="J3172" i="1"/>
  <c r="I3147" i="14" s="1"/>
  <c r="G3147" i="14"/>
  <c r="J3092" i="1"/>
  <c r="I3067" i="14" s="1"/>
  <c r="G3067" i="14"/>
  <c r="J2948" i="1"/>
  <c r="I2923" i="14" s="1"/>
  <c r="G2923" i="14"/>
  <c r="J2868" i="1"/>
  <c r="I2843" i="14" s="1"/>
  <c r="G2843" i="14"/>
  <c r="J2820" i="1"/>
  <c r="I2795" i="14" s="1"/>
  <c r="G2795" i="14"/>
  <c r="J2804" i="1"/>
  <c r="I2779" i="14" s="1"/>
  <c r="G2779" i="14"/>
  <c r="J2756" i="1"/>
  <c r="I2731" i="14" s="1"/>
  <c r="G2731" i="14"/>
  <c r="J2676" i="1"/>
  <c r="I2651" i="14" s="1"/>
  <c r="G2651" i="14"/>
  <c r="J2660" i="1"/>
  <c r="I2635" i="14" s="1"/>
  <c r="G2635" i="14"/>
  <c r="J2612" i="1"/>
  <c r="I2587" i="14" s="1"/>
  <c r="G2587" i="14"/>
  <c r="J2596" i="1"/>
  <c r="I2571" i="14" s="1"/>
  <c r="G2571" i="14"/>
  <c r="J2580" i="1"/>
  <c r="I2555" i="14" s="1"/>
  <c r="G2555" i="14"/>
  <c r="J2532" i="1"/>
  <c r="I2507" i="14" s="1"/>
  <c r="G2507" i="14"/>
  <c r="J2516" i="1"/>
  <c r="I2491" i="14" s="1"/>
  <c r="G2491" i="14"/>
  <c r="J2452" i="1"/>
  <c r="I2427" i="14" s="1"/>
  <c r="G2427" i="14"/>
  <c r="J2436" i="1"/>
  <c r="I2411" i="14" s="1"/>
  <c r="G2411" i="14"/>
  <c r="J2260" i="1"/>
  <c r="I2235" i="14" s="1"/>
  <c r="G2235" i="14"/>
  <c r="J2180" i="1"/>
  <c r="I2155" i="14" s="1"/>
  <c r="G2155" i="14"/>
  <c r="J2164" i="1"/>
  <c r="I2139" i="14" s="1"/>
  <c r="G2139" i="14"/>
  <c r="J2132" i="1"/>
  <c r="I2107" i="14" s="1"/>
  <c r="G2107" i="14"/>
  <c r="J2084" i="1"/>
  <c r="I2059" i="14" s="1"/>
  <c r="G2059" i="14"/>
  <c r="J2036" i="1"/>
  <c r="I2011" i="14" s="1"/>
  <c r="G2011" i="14"/>
  <c r="J1988" i="1"/>
  <c r="I1963" i="14" s="1"/>
  <c r="G1963" i="14"/>
  <c r="J1940" i="1"/>
  <c r="I1915" i="14" s="1"/>
  <c r="G1915" i="14"/>
  <c r="J1924" i="1"/>
  <c r="I1899" i="14" s="1"/>
  <c r="G1899" i="14"/>
  <c r="J1908" i="1"/>
  <c r="I1883" i="14" s="1"/>
  <c r="G1883" i="14"/>
  <c r="J1892" i="1"/>
  <c r="I1867" i="14" s="1"/>
  <c r="G1867" i="14"/>
  <c r="J1876" i="1"/>
  <c r="I1851" i="14" s="1"/>
  <c r="G1851" i="14"/>
  <c r="J1860" i="1"/>
  <c r="I1835" i="14" s="1"/>
  <c r="G1835" i="14"/>
  <c r="J1844" i="1"/>
  <c r="I1819" i="14" s="1"/>
  <c r="G1819" i="14"/>
  <c r="J1828" i="1"/>
  <c r="I1803" i="14" s="1"/>
  <c r="G1803" i="14"/>
  <c r="J1812" i="1"/>
  <c r="I1787" i="14" s="1"/>
  <c r="G1787" i="14"/>
  <c r="J1796" i="1"/>
  <c r="I1771" i="14" s="1"/>
  <c r="G1771" i="14"/>
  <c r="J1764" i="1"/>
  <c r="I1739" i="14" s="1"/>
  <c r="G1739" i="14"/>
  <c r="J1748" i="1"/>
  <c r="I1723" i="14" s="1"/>
  <c r="G1723" i="14"/>
  <c r="J1732" i="1"/>
  <c r="I1707" i="14" s="1"/>
  <c r="G1707" i="14"/>
  <c r="J1716" i="1"/>
  <c r="I1691" i="14" s="1"/>
  <c r="G1691" i="14"/>
  <c r="J1668" i="1"/>
  <c r="I1643" i="14" s="1"/>
  <c r="G1643" i="14"/>
  <c r="J1620" i="1"/>
  <c r="I1595" i="14" s="1"/>
  <c r="G1595" i="14"/>
  <c r="J1604" i="1"/>
  <c r="I1579" i="14" s="1"/>
  <c r="G1579" i="14"/>
  <c r="J1572" i="1"/>
  <c r="I1547" i="14" s="1"/>
  <c r="G1547" i="14"/>
  <c r="J1556" i="1"/>
  <c r="I1531" i="14" s="1"/>
  <c r="G1531" i="14"/>
  <c r="J1524" i="1"/>
  <c r="I1499" i="14" s="1"/>
  <c r="G1499" i="14"/>
  <c r="J1508" i="1"/>
  <c r="I1483" i="14" s="1"/>
  <c r="G1483" i="14"/>
  <c r="J1492" i="1"/>
  <c r="I1467" i="14" s="1"/>
  <c r="G1467" i="14"/>
  <c r="J1476" i="1"/>
  <c r="I1451" i="14" s="1"/>
  <c r="G1451" i="14"/>
  <c r="J1428" i="1"/>
  <c r="I1403" i="14" s="1"/>
  <c r="G1403" i="14"/>
  <c r="J1396" i="1"/>
  <c r="I1371" i="14" s="1"/>
  <c r="G1371" i="14"/>
  <c r="J1348" i="1"/>
  <c r="I1323" i="14" s="1"/>
  <c r="G1323" i="14"/>
  <c r="J1332" i="1"/>
  <c r="I1307" i="14" s="1"/>
  <c r="G1307" i="14"/>
  <c r="J1316" i="1"/>
  <c r="I1291" i="14" s="1"/>
  <c r="G1291" i="14"/>
  <c r="J1300" i="1"/>
  <c r="I1275" i="14" s="1"/>
  <c r="G1275" i="14"/>
  <c r="J1284" i="1"/>
  <c r="I1259" i="14" s="1"/>
  <c r="G1259" i="14"/>
  <c r="J1268" i="1"/>
  <c r="I1243" i="14" s="1"/>
  <c r="G1243" i="14"/>
  <c r="J1252" i="1"/>
  <c r="I1227" i="14" s="1"/>
  <c r="G1227" i="14"/>
  <c r="J1236" i="1"/>
  <c r="I1211" i="14" s="1"/>
  <c r="G1211" i="14"/>
  <c r="J1220" i="1"/>
  <c r="I1195" i="14" s="1"/>
  <c r="G1195" i="14"/>
  <c r="J1204" i="1"/>
  <c r="I1179" i="14" s="1"/>
  <c r="G1179" i="14"/>
  <c r="J1188" i="1"/>
  <c r="I1163" i="14" s="1"/>
  <c r="G1163" i="14"/>
  <c r="J1172" i="1"/>
  <c r="I1147" i="14" s="1"/>
  <c r="G1147" i="14"/>
  <c r="J1156" i="1"/>
  <c r="I1131" i="14" s="1"/>
  <c r="G1131" i="14"/>
  <c r="J1140" i="1"/>
  <c r="I1115" i="14" s="1"/>
  <c r="G1115" i="14"/>
  <c r="J1124" i="1"/>
  <c r="I1099" i="14" s="1"/>
  <c r="G1099" i="14"/>
  <c r="J1108" i="1"/>
  <c r="I1083" i="14" s="1"/>
  <c r="G1083" i="14"/>
  <c r="J1092" i="1"/>
  <c r="I1067" i="14" s="1"/>
  <c r="G1067" i="14"/>
  <c r="J1076" i="1"/>
  <c r="I1051" i="14" s="1"/>
  <c r="G1051" i="14"/>
  <c r="J1060" i="1"/>
  <c r="I1035" i="14" s="1"/>
  <c r="G1035" i="14"/>
  <c r="J1028" i="1"/>
  <c r="I1003" i="14" s="1"/>
  <c r="G1003" i="14"/>
  <c r="J1012" i="1"/>
  <c r="I987" i="14" s="1"/>
  <c r="G987" i="14"/>
  <c r="J980" i="1"/>
  <c r="I955" i="14" s="1"/>
  <c r="G955" i="14"/>
  <c r="J964" i="1"/>
  <c r="I939" i="14" s="1"/>
  <c r="G939" i="14"/>
  <c r="J932" i="1"/>
  <c r="I907" i="14" s="1"/>
  <c r="G907" i="14"/>
  <c r="J916" i="1"/>
  <c r="I891" i="14" s="1"/>
  <c r="G891" i="14"/>
  <c r="J884" i="1"/>
  <c r="I859" i="14" s="1"/>
  <c r="G859" i="14"/>
  <c r="J868" i="1"/>
  <c r="I843" i="14" s="1"/>
  <c r="G843" i="14"/>
  <c r="J836" i="1"/>
  <c r="I811" i="14" s="1"/>
  <c r="G811" i="14"/>
  <c r="J820" i="1"/>
  <c r="I795" i="14" s="1"/>
  <c r="G795" i="14"/>
  <c r="J804" i="1"/>
  <c r="I779" i="14" s="1"/>
  <c r="G779" i="14"/>
  <c r="J788" i="1"/>
  <c r="I763" i="14" s="1"/>
  <c r="G763" i="14"/>
  <c r="J756" i="1"/>
  <c r="I731" i="14" s="1"/>
  <c r="G731" i="14"/>
  <c r="J740" i="1"/>
  <c r="I715" i="14" s="1"/>
  <c r="G715" i="14"/>
  <c r="J708" i="1"/>
  <c r="I683" i="14" s="1"/>
  <c r="G683" i="14"/>
  <c r="J692" i="1"/>
  <c r="I667" i="14" s="1"/>
  <c r="G667" i="14"/>
  <c r="J676" i="1"/>
  <c r="I651" i="14" s="1"/>
  <c r="G651" i="14"/>
  <c r="J660" i="1"/>
  <c r="I635" i="14" s="1"/>
  <c r="G635" i="14"/>
  <c r="J644" i="1"/>
  <c r="I619" i="14" s="1"/>
  <c r="G619" i="14"/>
  <c r="J628" i="1"/>
  <c r="I603" i="14" s="1"/>
  <c r="G603" i="14"/>
  <c r="J612" i="1"/>
  <c r="I587" i="14" s="1"/>
  <c r="G587" i="14"/>
  <c r="J596" i="1"/>
  <c r="I571" i="14" s="1"/>
  <c r="G571" i="14"/>
  <c r="J580" i="1"/>
  <c r="I555" i="14" s="1"/>
  <c r="G555" i="14"/>
  <c r="J564" i="1"/>
  <c r="I539" i="14" s="1"/>
  <c r="G539" i="14"/>
  <c r="J548" i="1"/>
  <c r="I523" i="14" s="1"/>
  <c r="G523" i="14"/>
  <c r="J532" i="1"/>
  <c r="I507" i="14" s="1"/>
  <c r="G507" i="14"/>
  <c r="J516" i="1"/>
  <c r="I491" i="14" s="1"/>
  <c r="G491" i="14"/>
  <c r="J500" i="1"/>
  <c r="I475" i="14" s="1"/>
  <c r="G475" i="14"/>
  <c r="J484" i="1"/>
  <c r="I459" i="14" s="1"/>
  <c r="G459" i="14"/>
  <c r="J468" i="1"/>
  <c r="I443" i="14" s="1"/>
  <c r="G443" i="14"/>
  <c r="J452" i="1"/>
  <c r="I427" i="14" s="1"/>
  <c r="G427" i="14"/>
  <c r="J436" i="1"/>
  <c r="I411" i="14" s="1"/>
  <c r="G411" i="14"/>
  <c r="J420" i="1"/>
  <c r="I395" i="14" s="1"/>
  <c r="G395" i="14"/>
  <c r="J404" i="1"/>
  <c r="I379" i="14" s="1"/>
  <c r="G379" i="14"/>
  <c r="J372" i="1"/>
  <c r="I347" i="14" s="1"/>
  <c r="G347" i="14"/>
  <c r="J356" i="1"/>
  <c r="I331" i="14" s="1"/>
  <c r="G331" i="14"/>
  <c r="J340" i="1"/>
  <c r="I315" i="14" s="1"/>
  <c r="G315" i="14"/>
  <c r="J324" i="1"/>
  <c r="I299" i="14" s="1"/>
  <c r="G299" i="14"/>
  <c r="J308" i="1"/>
  <c r="I283" i="14" s="1"/>
  <c r="G283" i="14"/>
  <c r="J292" i="1"/>
  <c r="I267" i="14" s="1"/>
  <c r="G267" i="14"/>
  <c r="J276" i="1"/>
  <c r="I251" i="14" s="1"/>
  <c r="G251" i="14"/>
  <c r="J260" i="1"/>
  <c r="I235" i="14" s="1"/>
  <c r="G235" i="14"/>
  <c r="J244" i="1"/>
  <c r="I219" i="14" s="1"/>
  <c r="G219" i="14"/>
  <c r="J228" i="1"/>
  <c r="I203" i="14" s="1"/>
  <c r="G203" i="14"/>
  <c r="J212" i="1"/>
  <c r="I187" i="14" s="1"/>
  <c r="G187" i="14"/>
  <c r="J196" i="1"/>
  <c r="I171" i="14" s="1"/>
  <c r="G171" i="14"/>
  <c r="J180" i="1"/>
  <c r="I155" i="14" s="1"/>
  <c r="G155" i="14"/>
  <c r="J164" i="1"/>
  <c r="I139" i="14" s="1"/>
  <c r="G139" i="14"/>
  <c r="J148" i="1"/>
  <c r="I123" i="14" s="1"/>
  <c r="G123" i="14"/>
  <c r="J132" i="1"/>
  <c r="I107" i="14" s="1"/>
  <c r="G107" i="14"/>
  <c r="J116" i="1"/>
  <c r="I91" i="14" s="1"/>
  <c r="G91" i="14"/>
  <c r="J100" i="1"/>
  <c r="I75" i="14" s="1"/>
  <c r="G75" i="14"/>
  <c r="J84" i="1"/>
  <c r="I59" i="14" s="1"/>
  <c r="G59" i="14"/>
  <c r="J68" i="1"/>
  <c r="I43" i="14" s="1"/>
  <c r="G43" i="14"/>
  <c r="J52" i="1"/>
  <c r="I27" i="14" s="1"/>
  <c r="G27" i="14"/>
  <c r="H7405" i="14"/>
  <c r="J8785" i="1"/>
  <c r="I8760" i="14" s="1"/>
  <c r="G8760" i="14"/>
  <c r="J8433" i="1"/>
  <c r="I8408" i="14" s="1"/>
  <c r="G8408" i="14"/>
  <c r="J8305" i="1"/>
  <c r="I8280" i="14" s="1"/>
  <c r="G8280" i="14"/>
  <c r="J8273" i="1"/>
  <c r="I8248" i="14" s="1"/>
  <c r="G8248" i="14"/>
  <c r="J8113" i="1"/>
  <c r="I8088" i="14" s="1"/>
  <c r="G8088" i="14"/>
  <c r="J7985" i="1"/>
  <c r="I7960" i="14" s="1"/>
  <c r="G7960" i="14"/>
  <c r="J6113" i="1"/>
  <c r="I6088" i="14" s="1"/>
  <c r="G6088" i="14"/>
  <c r="J5393" i="1"/>
  <c r="I5368" i="14" s="1"/>
  <c r="G5368" i="14"/>
  <c r="J2833" i="1"/>
  <c r="I2808" i="14" s="1"/>
  <c r="G2808" i="14"/>
  <c r="J2769" i="1"/>
  <c r="I2744" i="14" s="1"/>
  <c r="G2744" i="14"/>
  <c r="J2609" i="1"/>
  <c r="I2584" i="14" s="1"/>
  <c r="G2584" i="14"/>
  <c r="J49" i="1"/>
  <c r="I24" i="14" s="1"/>
  <c r="G24" i="14"/>
  <c r="H4265" i="14"/>
  <c r="J8704" i="1"/>
  <c r="I8679" i="14" s="1"/>
  <c r="G8679" i="14"/>
  <c r="J8608" i="1"/>
  <c r="I8583" i="14" s="1"/>
  <c r="G8583" i="14"/>
  <c r="J8512" i="1"/>
  <c r="I8487" i="14" s="1"/>
  <c r="G8487" i="14"/>
  <c r="J8416" i="1"/>
  <c r="I8391" i="14" s="1"/>
  <c r="G8391" i="14"/>
  <c r="J8320" i="1"/>
  <c r="I8295" i="14" s="1"/>
  <c r="G8295" i="14"/>
  <c r="J8128" i="1"/>
  <c r="I8103" i="14" s="1"/>
  <c r="G8103" i="14"/>
  <c r="H5058" i="14"/>
  <c r="J6185" i="1"/>
  <c r="I6160" i="14" s="1"/>
  <c r="G6160" i="14"/>
  <c r="J6137" i="1"/>
  <c r="I6112" i="14" s="1"/>
  <c r="G6112" i="14"/>
  <c r="J6073" i="1"/>
  <c r="I6048" i="14" s="1"/>
  <c r="G6048" i="14"/>
  <c r="J6025" i="1"/>
  <c r="I6000" i="14" s="1"/>
  <c r="G6000" i="14"/>
  <c r="J5977" i="1"/>
  <c r="I5952" i="14" s="1"/>
  <c r="G5952" i="14"/>
  <c r="J5913" i="1"/>
  <c r="I5888" i="14" s="1"/>
  <c r="G5888" i="14"/>
  <c r="J5817" i="1"/>
  <c r="I5792" i="14" s="1"/>
  <c r="G5792" i="14"/>
  <c r="J5593" i="1"/>
  <c r="I5568" i="14" s="1"/>
  <c r="G5568" i="14"/>
  <c r="J3081" i="1"/>
  <c r="I3056" i="14" s="1"/>
  <c r="G3056" i="14"/>
  <c r="J2633" i="1"/>
  <c r="I2608" i="14" s="1"/>
  <c r="G2608" i="14"/>
  <c r="J2601" i="1"/>
  <c r="I2576" i="14" s="1"/>
  <c r="G2576" i="14"/>
  <c r="J2473" i="1"/>
  <c r="I2448" i="14" s="1"/>
  <c r="G2448" i="14"/>
  <c r="H5989" i="14"/>
  <c r="J8712" i="1"/>
  <c r="I8687" i="14" s="1"/>
  <c r="G8687" i="14"/>
  <c r="J8088" i="1"/>
  <c r="I8063" i="14" s="1"/>
  <c r="G8063" i="14"/>
  <c r="J7960" i="1"/>
  <c r="I7935" i="14" s="1"/>
  <c r="G7935" i="14"/>
  <c r="J7352" i="1"/>
  <c r="I7327" i="14" s="1"/>
  <c r="G7327" i="14"/>
  <c r="J6856" i="1"/>
  <c r="I6831" i="14" s="1"/>
  <c r="G6831" i="14"/>
  <c r="J6552" i="1"/>
  <c r="I6527" i="14" s="1"/>
  <c r="G6527" i="14"/>
  <c r="J5752" i="1"/>
  <c r="I5727" i="14" s="1"/>
  <c r="G5727" i="14"/>
  <c r="J5672" i="1"/>
  <c r="I5647" i="14" s="1"/>
  <c r="G5647" i="14"/>
  <c r="J5496" i="1"/>
  <c r="I5471" i="14" s="1"/>
  <c r="G5471" i="14"/>
  <c r="J3064" i="1"/>
  <c r="I3039" i="14" s="1"/>
  <c r="G3039" i="14"/>
  <c r="J2744" i="1"/>
  <c r="I2719" i="14" s="1"/>
  <c r="G2719" i="14"/>
  <c r="J808" i="1"/>
  <c r="I783" i="14" s="1"/>
  <c r="G783" i="14"/>
  <c r="J664" i="1"/>
  <c r="I639" i="14" s="1"/>
  <c r="G639" i="14"/>
  <c r="J56" i="1"/>
  <c r="I31" i="14" s="1"/>
  <c r="G31" i="14"/>
  <c r="I5057" i="1"/>
  <c r="D5021" i="13" s="1"/>
  <c r="J8775" i="1"/>
  <c r="I8750" i="14" s="1"/>
  <c r="G8750" i="14"/>
  <c r="J8727" i="1"/>
  <c r="I8702" i="14" s="1"/>
  <c r="G8702" i="14"/>
  <c r="J8695" i="1"/>
  <c r="I8670" i="14" s="1"/>
  <c r="G8670" i="14"/>
  <c r="J8647" i="1"/>
  <c r="I8622" i="14" s="1"/>
  <c r="G8622" i="14"/>
  <c r="J8599" i="1"/>
  <c r="I8574" i="14" s="1"/>
  <c r="G8574" i="14"/>
  <c r="J8551" i="1"/>
  <c r="I8526" i="14" s="1"/>
  <c r="G8526" i="14"/>
  <c r="J8503" i="1"/>
  <c r="I8478" i="14" s="1"/>
  <c r="G8478" i="14"/>
  <c r="J8455" i="1"/>
  <c r="I8430" i="14" s="1"/>
  <c r="G8430" i="14"/>
  <c r="J8407" i="1"/>
  <c r="I8382" i="14" s="1"/>
  <c r="G8382" i="14"/>
  <c r="J8343" i="1"/>
  <c r="I8318" i="14" s="1"/>
  <c r="G8318" i="14"/>
  <c r="J8295" i="1"/>
  <c r="I8270" i="14" s="1"/>
  <c r="G8270" i="14"/>
  <c r="J8247" i="1"/>
  <c r="I8222" i="14" s="1"/>
  <c r="G8222" i="14"/>
  <c r="J8199" i="1"/>
  <c r="I8174" i="14" s="1"/>
  <c r="G8174" i="14"/>
  <c r="J8151" i="1"/>
  <c r="I8126" i="14" s="1"/>
  <c r="G8126" i="14"/>
  <c r="J8087" i="1"/>
  <c r="I8062" i="14" s="1"/>
  <c r="G8062" i="14"/>
  <c r="J8007" i="1"/>
  <c r="I7982" i="14" s="1"/>
  <c r="G7982" i="14"/>
  <c r="J7799" i="1"/>
  <c r="I7774" i="14" s="1"/>
  <c r="G7774" i="14"/>
  <c r="J7767" i="1"/>
  <c r="I7742" i="14" s="1"/>
  <c r="G7742" i="14"/>
  <c r="J7687" i="1"/>
  <c r="I7662" i="14" s="1"/>
  <c r="G7662" i="14"/>
  <c r="J7639" i="1"/>
  <c r="I7614" i="14" s="1"/>
  <c r="G7614" i="14"/>
  <c r="J7463" i="1"/>
  <c r="I7438" i="14" s="1"/>
  <c r="G7438" i="14"/>
  <c r="J7431" i="1"/>
  <c r="I7406" i="14" s="1"/>
  <c r="G7406" i="14"/>
  <c r="J7303" i="1"/>
  <c r="I7278" i="14" s="1"/>
  <c r="G7278" i="14"/>
  <c r="J7271" i="1"/>
  <c r="I7246" i="14" s="1"/>
  <c r="G7246" i="14"/>
  <c r="J7207" i="1"/>
  <c r="I7182" i="14" s="1"/>
  <c r="G7182" i="14"/>
  <c r="J7127" i="1"/>
  <c r="I7102" i="14" s="1"/>
  <c r="G7102" i="14"/>
  <c r="J7063" i="1"/>
  <c r="I7038" i="14" s="1"/>
  <c r="G7038" i="14"/>
  <c r="J7031" i="1"/>
  <c r="I7006" i="14" s="1"/>
  <c r="G7006" i="14"/>
  <c r="J6983" i="1"/>
  <c r="I6958" i="14" s="1"/>
  <c r="G6958" i="14"/>
  <c r="J6935" i="1"/>
  <c r="I6910" i="14" s="1"/>
  <c r="G6910" i="14"/>
  <c r="J6839" i="1"/>
  <c r="I6814" i="14" s="1"/>
  <c r="G6814" i="14"/>
  <c r="J6631" i="1"/>
  <c r="I6606" i="14" s="1"/>
  <c r="G6606" i="14"/>
  <c r="J5863" i="1"/>
  <c r="I5838" i="14" s="1"/>
  <c r="G5838" i="14"/>
  <c r="J3799" i="1"/>
  <c r="I3774" i="14" s="1"/>
  <c r="G3774" i="14"/>
  <c r="J3671" i="1"/>
  <c r="I3646" i="14" s="1"/>
  <c r="G3646" i="14"/>
  <c r="J3607" i="1"/>
  <c r="I3582" i="14" s="1"/>
  <c r="G3582" i="14"/>
  <c r="J3495" i="1"/>
  <c r="I3470" i="14" s="1"/>
  <c r="G3470" i="14"/>
  <c r="J3399" i="1"/>
  <c r="I3374" i="14" s="1"/>
  <c r="G3374" i="14"/>
  <c r="J3335" i="1"/>
  <c r="I3310" i="14" s="1"/>
  <c r="G3310" i="14"/>
  <c r="J3031" i="1"/>
  <c r="I3006" i="14" s="1"/>
  <c r="G3006" i="14"/>
  <c r="J2743" i="1"/>
  <c r="I2718" i="14" s="1"/>
  <c r="G2718" i="14"/>
  <c r="J2663" i="1"/>
  <c r="I2638" i="14" s="1"/>
  <c r="G2638" i="14"/>
  <c r="J2423" i="1"/>
  <c r="I2398" i="14" s="1"/>
  <c r="G2398" i="14"/>
  <c r="J2263" i="1"/>
  <c r="I2238" i="14" s="1"/>
  <c r="G2238" i="14"/>
  <c r="J2167" i="1"/>
  <c r="I2142" i="14" s="1"/>
  <c r="G2142" i="14"/>
  <c r="J1447" i="1"/>
  <c r="I1422" i="14" s="1"/>
  <c r="G1422" i="14"/>
  <c r="J8021" i="1"/>
  <c r="I7996" i="14" s="1"/>
  <c r="G7996" i="14"/>
  <c r="J7957" i="1"/>
  <c r="I7932" i="14" s="1"/>
  <c r="G7932" i="14"/>
  <c r="J8564" i="1"/>
  <c r="I8539" i="14" s="1"/>
  <c r="G8539" i="14"/>
  <c r="J8420" i="1"/>
  <c r="I8395" i="14" s="1"/>
  <c r="G8395" i="14"/>
  <c r="J8372" i="1"/>
  <c r="I8347" i="14" s="1"/>
  <c r="G8347" i="14"/>
  <c r="J8340" i="1"/>
  <c r="I8315" i="14" s="1"/>
  <c r="G8315" i="14"/>
  <c r="J8196" i="1"/>
  <c r="I8171" i="14" s="1"/>
  <c r="G8171" i="14"/>
  <c r="H6642" i="14"/>
  <c r="I998" i="1"/>
  <c r="D962" i="13" s="1"/>
  <c r="J8771" i="1"/>
  <c r="I8746" i="14" s="1"/>
  <c r="G8746" i="14"/>
  <c r="J8723" i="1"/>
  <c r="I8698" i="14" s="1"/>
  <c r="G8698" i="14"/>
  <c r="J8691" i="1"/>
  <c r="I8666" i="14" s="1"/>
  <c r="G8666" i="14"/>
  <c r="J8659" i="1"/>
  <c r="I8634" i="14" s="1"/>
  <c r="G8634" i="14"/>
  <c r="J8611" i="1"/>
  <c r="I8586" i="14" s="1"/>
  <c r="G8586" i="14"/>
  <c r="J8579" i="1"/>
  <c r="I8554" i="14" s="1"/>
  <c r="G8554" i="14"/>
  <c r="J8547" i="1"/>
  <c r="I8522" i="14" s="1"/>
  <c r="G8522" i="14"/>
  <c r="J8515" i="1"/>
  <c r="I8490" i="14" s="1"/>
  <c r="G8490" i="14"/>
  <c r="J8483" i="1"/>
  <c r="I8458" i="14" s="1"/>
  <c r="G8458" i="14"/>
  <c r="J8451" i="1"/>
  <c r="I8426" i="14" s="1"/>
  <c r="G8426" i="14"/>
  <c r="J8419" i="1"/>
  <c r="I8394" i="14" s="1"/>
  <c r="G8394" i="14"/>
  <c r="J8387" i="1"/>
  <c r="I8362" i="14" s="1"/>
  <c r="G8362" i="14"/>
  <c r="J8355" i="1"/>
  <c r="I8330" i="14" s="1"/>
  <c r="G8330" i="14"/>
  <c r="J8307" i="1"/>
  <c r="I8282" i="14" s="1"/>
  <c r="G8282" i="14"/>
  <c r="J8275" i="1"/>
  <c r="I8250" i="14" s="1"/>
  <c r="G8250" i="14"/>
  <c r="J8243" i="1"/>
  <c r="I8218" i="14" s="1"/>
  <c r="G8218" i="14"/>
  <c r="J8211" i="1"/>
  <c r="I8186" i="14" s="1"/>
  <c r="G8186" i="14"/>
  <c r="J8195" i="1"/>
  <c r="I8170" i="14" s="1"/>
  <c r="G8170" i="14"/>
  <c r="J8163" i="1"/>
  <c r="I8138" i="14" s="1"/>
  <c r="G8138" i="14"/>
  <c r="J8147" i="1"/>
  <c r="I8122" i="14" s="1"/>
  <c r="G8122" i="14"/>
  <c r="J8131" i="1"/>
  <c r="I8106" i="14" s="1"/>
  <c r="G8106" i="14"/>
  <c r="J8115" i="1"/>
  <c r="I8090" i="14" s="1"/>
  <c r="G8090" i="14"/>
  <c r="J8099" i="1"/>
  <c r="I8074" i="14" s="1"/>
  <c r="G8074" i="14"/>
  <c r="J8083" i="1"/>
  <c r="I8058" i="14" s="1"/>
  <c r="G8058" i="14"/>
  <c r="J8051" i="1"/>
  <c r="I8026" i="14" s="1"/>
  <c r="G8026" i="14"/>
  <c r="J8035" i="1"/>
  <c r="I8010" i="14" s="1"/>
  <c r="G8010" i="14"/>
  <c r="J8019" i="1"/>
  <c r="I7994" i="14" s="1"/>
  <c r="G7994" i="14"/>
  <c r="J8003" i="1"/>
  <c r="I7978" i="14" s="1"/>
  <c r="G7978" i="14"/>
  <c r="J7987" i="1"/>
  <c r="I7962" i="14" s="1"/>
  <c r="G7962" i="14"/>
  <c r="J7971" i="1"/>
  <c r="I7946" i="14" s="1"/>
  <c r="G7946" i="14"/>
  <c r="J7955" i="1"/>
  <c r="I7930" i="14" s="1"/>
  <c r="G7930" i="14"/>
  <c r="J7939" i="1"/>
  <c r="I7914" i="14" s="1"/>
  <c r="G7914" i="14"/>
  <c r="J7875" i="1"/>
  <c r="I7850" i="14" s="1"/>
  <c r="G7850" i="14"/>
  <c r="J7843" i="1"/>
  <c r="I7818" i="14" s="1"/>
  <c r="G7818" i="14"/>
  <c r="J7747" i="1"/>
  <c r="I7722" i="14" s="1"/>
  <c r="G7722" i="14"/>
  <c r="J7619" i="1"/>
  <c r="I7594" i="14" s="1"/>
  <c r="G7594" i="14"/>
  <c r="J7587" i="1"/>
  <c r="I7562" i="14" s="1"/>
  <c r="G7562" i="14"/>
  <c r="J7571" i="1"/>
  <c r="I7546" i="14" s="1"/>
  <c r="G7546" i="14"/>
  <c r="J7539" i="1"/>
  <c r="I7514" i="14" s="1"/>
  <c r="G7514" i="14"/>
  <c r="J7507" i="1"/>
  <c r="I7482" i="14" s="1"/>
  <c r="G7482" i="14"/>
  <c r="J7411" i="1"/>
  <c r="I7386" i="14" s="1"/>
  <c r="G7386" i="14"/>
  <c r="J7315" i="1"/>
  <c r="I7290" i="14" s="1"/>
  <c r="G7290" i="14"/>
  <c r="J7283" i="1"/>
  <c r="I7258" i="14" s="1"/>
  <c r="G7258" i="14"/>
  <c r="J7251" i="1"/>
  <c r="I7226" i="14" s="1"/>
  <c r="G7226" i="14"/>
  <c r="J7235" i="1"/>
  <c r="I7210" i="14" s="1"/>
  <c r="G7210" i="14"/>
  <c r="J7171" i="1"/>
  <c r="I7146" i="14" s="1"/>
  <c r="G7146" i="14"/>
  <c r="J7091" i="1"/>
  <c r="I7066" i="14" s="1"/>
  <c r="G7066" i="14"/>
  <c r="J7043" i="1"/>
  <c r="I7018" i="14" s="1"/>
  <c r="G7018" i="14"/>
  <c r="J7011" i="1"/>
  <c r="I6986" i="14" s="1"/>
  <c r="G6986" i="14"/>
  <c r="J6787" i="1"/>
  <c r="I6762" i="14" s="1"/>
  <c r="G6762" i="14"/>
  <c r="J6723" i="1"/>
  <c r="I6698" i="14" s="1"/>
  <c r="G6698" i="14"/>
  <c r="J6595" i="1"/>
  <c r="I6570" i="14" s="1"/>
  <c r="G6570" i="14"/>
  <c r="J6243" i="1"/>
  <c r="I6218" i="14" s="1"/>
  <c r="G6218" i="14"/>
  <c r="J6147" i="1"/>
  <c r="I6122" i="14" s="1"/>
  <c r="G6122" i="14"/>
  <c r="J6035" i="1"/>
  <c r="I6010" i="14" s="1"/>
  <c r="G6010" i="14"/>
  <c r="J6003" i="1"/>
  <c r="I5978" i="14" s="1"/>
  <c r="G5978" i="14"/>
  <c r="J5923" i="1"/>
  <c r="I5898" i="14" s="1"/>
  <c r="G5898" i="14"/>
  <c r="J5907" i="1"/>
  <c r="I5882" i="14" s="1"/>
  <c r="G5882" i="14"/>
  <c r="J5827" i="1"/>
  <c r="I5802" i="14" s="1"/>
  <c r="G5802" i="14"/>
  <c r="J5811" i="1"/>
  <c r="I5786" i="14" s="1"/>
  <c r="G5786" i="14"/>
  <c r="J5795" i="1"/>
  <c r="I5770" i="14" s="1"/>
  <c r="G5770" i="14"/>
  <c r="J5779" i="1"/>
  <c r="I5754" i="14" s="1"/>
  <c r="G5754" i="14"/>
  <c r="J5763" i="1"/>
  <c r="I5738" i="14" s="1"/>
  <c r="G5738" i="14"/>
  <c r="J5747" i="1"/>
  <c r="I5722" i="14" s="1"/>
  <c r="G5722" i="14"/>
  <c r="J5731" i="1"/>
  <c r="I5706" i="14" s="1"/>
  <c r="G5706" i="14"/>
  <c r="J5715" i="1"/>
  <c r="I5690" i="14" s="1"/>
  <c r="G5690" i="14"/>
  <c r="J5699" i="1"/>
  <c r="I5674" i="14" s="1"/>
  <c r="G5674" i="14"/>
  <c r="J5683" i="1"/>
  <c r="I5658" i="14" s="1"/>
  <c r="G5658" i="14"/>
  <c r="J5667" i="1"/>
  <c r="I5642" i="14" s="1"/>
  <c r="G5642" i="14"/>
  <c r="J5651" i="1"/>
  <c r="I5626" i="14" s="1"/>
  <c r="G5626" i="14"/>
  <c r="J5635" i="1"/>
  <c r="I5610" i="14" s="1"/>
  <c r="G5610" i="14"/>
  <c r="J5619" i="1"/>
  <c r="I5594" i="14" s="1"/>
  <c r="G5594" i="14"/>
  <c r="J5603" i="1"/>
  <c r="I5578" i="14" s="1"/>
  <c r="G5578" i="14"/>
  <c r="J5587" i="1"/>
  <c r="I5562" i="14" s="1"/>
  <c r="G5562" i="14"/>
  <c r="J5571" i="1"/>
  <c r="I5546" i="14" s="1"/>
  <c r="G5546" i="14"/>
  <c r="J5555" i="1"/>
  <c r="I5530" i="14" s="1"/>
  <c r="G5530" i="14"/>
  <c r="J5539" i="1"/>
  <c r="I5514" i="14" s="1"/>
  <c r="G5514" i="14"/>
  <c r="J5523" i="1"/>
  <c r="I5498" i="14" s="1"/>
  <c r="G5498" i="14"/>
  <c r="J5507" i="1"/>
  <c r="I5482" i="14" s="1"/>
  <c r="G5482" i="14"/>
  <c r="J5427" i="1"/>
  <c r="I5402" i="14" s="1"/>
  <c r="G5402" i="14"/>
  <c r="J5107" i="1"/>
  <c r="I5082" i="14" s="1"/>
  <c r="G5082" i="14"/>
  <c r="J5011" i="1"/>
  <c r="I4986" i="14" s="1"/>
  <c r="G4986" i="14"/>
  <c r="J4835" i="1"/>
  <c r="I4810" i="14" s="1"/>
  <c r="G4810" i="14"/>
  <c r="J4739" i="1"/>
  <c r="I4714" i="14" s="1"/>
  <c r="G4714" i="14"/>
  <c r="J4291" i="1"/>
  <c r="I4266" i="14" s="1"/>
  <c r="G4266" i="14"/>
  <c r="J3587" i="1"/>
  <c r="I3562" i="14" s="1"/>
  <c r="G3562" i="14"/>
  <c r="J3235" i="1"/>
  <c r="I3210" i="14" s="1"/>
  <c r="G3210" i="14"/>
  <c r="J3139" i="1"/>
  <c r="I3114" i="14" s="1"/>
  <c r="G3114" i="14"/>
  <c r="J3123" i="1"/>
  <c r="I3098" i="14" s="1"/>
  <c r="G3098" i="14"/>
  <c r="J3107" i="1"/>
  <c r="I3082" i="14" s="1"/>
  <c r="G3082" i="14"/>
  <c r="J3091" i="1"/>
  <c r="I3066" i="14" s="1"/>
  <c r="G3066" i="14"/>
  <c r="J3075" i="1"/>
  <c r="I3050" i="14" s="1"/>
  <c r="G3050" i="14"/>
  <c r="J3059" i="1"/>
  <c r="I3034" i="14" s="1"/>
  <c r="G3034" i="14"/>
  <c r="J3043" i="1"/>
  <c r="I3018" i="14" s="1"/>
  <c r="G3018" i="14"/>
  <c r="J3027" i="1"/>
  <c r="I3002" i="14" s="1"/>
  <c r="G3002" i="14"/>
  <c r="J3011" i="1"/>
  <c r="I2986" i="14" s="1"/>
  <c r="G2986" i="14"/>
  <c r="J2995" i="1"/>
  <c r="I2970" i="14" s="1"/>
  <c r="G2970" i="14"/>
  <c r="J2979" i="1"/>
  <c r="I2954" i="14" s="1"/>
  <c r="G2954" i="14"/>
  <c r="J2963" i="1"/>
  <c r="I2938" i="14" s="1"/>
  <c r="G2938" i="14"/>
  <c r="J2947" i="1"/>
  <c r="I2922" i="14" s="1"/>
  <c r="G2922" i="14"/>
  <c r="J2931" i="1"/>
  <c r="I2906" i="14" s="1"/>
  <c r="G2906" i="14"/>
  <c r="J2915" i="1"/>
  <c r="I2890" i="14" s="1"/>
  <c r="G2890" i="14"/>
  <c r="J2899" i="1"/>
  <c r="I2874" i="14" s="1"/>
  <c r="G2874" i="14"/>
  <c r="J2883" i="1"/>
  <c r="I2858" i="14" s="1"/>
  <c r="G2858" i="14"/>
  <c r="J2867" i="1"/>
  <c r="I2842" i="14" s="1"/>
  <c r="G2842" i="14"/>
  <c r="J2851" i="1"/>
  <c r="I2826" i="14" s="1"/>
  <c r="G2826" i="14"/>
  <c r="J2835" i="1"/>
  <c r="I2810" i="14" s="1"/>
  <c r="G2810" i="14"/>
  <c r="J2819" i="1"/>
  <c r="I2794" i="14" s="1"/>
  <c r="G2794" i="14"/>
  <c r="J2803" i="1"/>
  <c r="I2778" i="14" s="1"/>
  <c r="G2778" i="14"/>
  <c r="J2787" i="1"/>
  <c r="I2762" i="14" s="1"/>
  <c r="G2762" i="14"/>
  <c r="J2771" i="1"/>
  <c r="I2746" i="14" s="1"/>
  <c r="G2746" i="14"/>
  <c r="J2755" i="1"/>
  <c r="I2730" i="14" s="1"/>
  <c r="G2730" i="14"/>
  <c r="J2739" i="1"/>
  <c r="I2714" i="14" s="1"/>
  <c r="G2714" i="14"/>
  <c r="J2723" i="1"/>
  <c r="I2698" i="14" s="1"/>
  <c r="G2698" i="14"/>
  <c r="J2707" i="1"/>
  <c r="I2682" i="14" s="1"/>
  <c r="G2682" i="14"/>
  <c r="J2691" i="1"/>
  <c r="I2666" i="14" s="1"/>
  <c r="G2666" i="14"/>
  <c r="J2675" i="1"/>
  <c r="I2650" i="14" s="1"/>
  <c r="G2650" i="14"/>
  <c r="J2659" i="1"/>
  <c r="I2634" i="14" s="1"/>
  <c r="G2634" i="14"/>
  <c r="J2643" i="1"/>
  <c r="I2618" i="14" s="1"/>
  <c r="G2618" i="14"/>
  <c r="J2627" i="1"/>
  <c r="I2602" i="14" s="1"/>
  <c r="G2602" i="14"/>
  <c r="J2611" i="1"/>
  <c r="I2586" i="14" s="1"/>
  <c r="G2586" i="14"/>
  <c r="J2595" i="1"/>
  <c r="I2570" i="14" s="1"/>
  <c r="G2570" i="14"/>
  <c r="J2579" i="1"/>
  <c r="I2554" i="14" s="1"/>
  <c r="G2554" i="14"/>
  <c r="J2563" i="1"/>
  <c r="I2538" i="14" s="1"/>
  <c r="G2538" i="14"/>
  <c r="J2547" i="1"/>
  <c r="I2522" i="14" s="1"/>
  <c r="G2522" i="14"/>
  <c r="J2531" i="1"/>
  <c r="I2506" i="14" s="1"/>
  <c r="G2506" i="14"/>
  <c r="J2515" i="1"/>
  <c r="I2490" i="14" s="1"/>
  <c r="G2490" i="14"/>
  <c r="J2499" i="1"/>
  <c r="I2474" i="14" s="1"/>
  <c r="G2474" i="14"/>
  <c r="J2483" i="1"/>
  <c r="I2458" i="14" s="1"/>
  <c r="G2458" i="14"/>
  <c r="J2467" i="1"/>
  <c r="I2442" i="14" s="1"/>
  <c r="G2442" i="14"/>
  <c r="J2371" i="1"/>
  <c r="I2346" i="14" s="1"/>
  <c r="G2346" i="14"/>
  <c r="J1987" i="1"/>
  <c r="I1962" i="14" s="1"/>
  <c r="G1962" i="14"/>
  <c r="J1731" i="1"/>
  <c r="I1706" i="14" s="1"/>
  <c r="G1706" i="14"/>
  <c r="J1475" i="1"/>
  <c r="I1450" i="14" s="1"/>
  <c r="G1450" i="14"/>
  <c r="J1187" i="1"/>
  <c r="I1162" i="14" s="1"/>
  <c r="G1162" i="14"/>
  <c r="J819" i="1"/>
  <c r="I794" i="14" s="1"/>
  <c r="G794" i="14"/>
  <c r="J419" i="1"/>
  <c r="I394" i="14" s="1"/>
  <c r="G394" i="14"/>
  <c r="J275" i="1"/>
  <c r="I250" i="14" s="1"/>
  <c r="G250" i="14"/>
  <c r="J99" i="1"/>
  <c r="I74" i="14" s="1"/>
  <c r="G74" i="14"/>
  <c r="J51" i="1"/>
  <c r="I26" i="14" s="1"/>
  <c r="G26" i="14"/>
  <c r="H6914" i="14"/>
  <c r="H5044" i="14"/>
  <c r="H2125" i="14"/>
  <c r="J8296" i="1"/>
  <c r="I8271" i="14" s="1"/>
  <c r="G8271" i="14"/>
  <c r="J8184" i="1"/>
  <c r="I8159" i="14" s="1"/>
  <c r="G8159" i="14"/>
  <c r="J8152" i="1"/>
  <c r="I8127" i="14" s="1"/>
  <c r="G8127" i="14"/>
  <c r="J8104" i="1"/>
  <c r="I8079" i="14" s="1"/>
  <c r="G8079" i="14"/>
  <c r="J8008" i="1"/>
  <c r="I7983" i="14" s="1"/>
  <c r="G7983" i="14"/>
  <c r="J6312" i="1"/>
  <c r="I6287" i="14" s="1"/>
  <c r="G6287" i="14"/>
  <c r="J5288" i="1"/>
  <c r="I5263" i="14" s="1"/>
  <c r="G5263" i="14"/>
  <c r="J5032" i="1"/>
  <c r="I5007" i="14" s="1"/>
  <c r="G5007" i="14"/>
  <c r="J871" i="1"/>
  <c r="I846" i="14" s="1"/>
  <c r="G846" i="14"/>
  <c r="J327" i="1"/>
  <c r="I302" i="14" s="1"/>
  <c r="G302" i="14"/>
  <c r="J263" i="1"/>
  <c r="I238" i="14" s="1"/>
  <c r="G238" i="14"/>
  <c r="J215" i="1"/>
  <c r="I190" i="14" s="1"/>
  <c r="G190" i="14"/>
  <c r="J183" i="1"/>
  <c r="I158" i="14" s="1"/>
  <c r="G158" i="14"/>
  <c r="J167" i="1"/>
  <c r="I142" i="14" s="1"/>
  <c r="G142" i="14"/>
  <c r="J119" i="1"/>
  <c r="I94" i="14" s="1"/>
  <c r="G94" i="14"/>
  <c r="J103" i="1"/>
  <c r="I78" i="14" s="1"/>
  <c r="G78" i="14"/>
  <c r="J71" i="1"/>
  <c r="I46" i="14" s="1"/>
  <c r="G46" i="14"/>
  <c r="H6866" i="14"/>
  <c r="H1705" i="14"/>
  <c r="J8758" i="1"/>
  <c r="I8733" i="14" s="1"/>
  <c r="G8733" i="14"/>
  <c r="J8726" i="1"/>
  <c r="I8701" i="14" s="1"/>
  <c r="G8701" i="14"/>
  <c r="J8678" i="1"/>
  <c r="I8653" i="14" s="1"/>
  <c r="G8653" i="14"/>
  <c r="J8630" i="1"/>
  <c r="I8605" i="14" s="1"/>
  <c r="G8605" i="14"/>
  <c r="J8566" i="1"/>
  <c r="I8541" i="14" s="1"/>
  <c r="G8541" i="14"/>
  <c r="J8518" i="1"/>
  <c r="I8493" i="14" s="1"/>
  <c r="G8493" i="14"/>
  <c r="J8470" i="1"/>
  <c r="I8445" i="14" s="1"/>
  <c r="G8445" i="14"/>
  <c r="J8422" i="1"/>
  <c r="I8397" i="14" s="1"/>
  <c r="G8397" i="14"/>
  <c r="J8374" i="1"/>
  <c r="I8349" i="14" s="1"/>
  <c r="G8349" i="14"/>
  <c r="J8326" i="1"/>
  <c r="I8301" i="14" s="1"/>
  <c r="G8301" i="14"/>
  <c r="J8294" i="1"/>
  <c r="I8269" i="14" s="1"/>
  <c r="G8269" i="14"/>
  <c r="J8246" i="1"/>
  <c r="I8221" i="14" s="1"/>
  <c r="G8221" i="14"/>
  <c r="J8214" i="1"/>
  <c r="I8189" i="14" s="1"/>
  <c r="G8189" i="14"/>
  <c r="J8182" i="1"/>
  <c r="I8157" i="14" s="1"/>
  <c r="G8157" i="14"/>
  <c r="J8150" i="1"/>
  <c r="I8125" i="14" s="1"/>
  <c r="G8125" i="14"/>
  <c r="J8102" i="1"/>
  <c r="I8077" i="14" s="1"/>
  <c r="G8077" i="14"/>
  <c r="J8070" i="1"/>
  <c r="I8045" i="14" s="1"/>
  <c r="G8045" i="14"/>
  <c r="J8022" i="1"/>
  <c r="I7997" i="14" s="1"/>
  <c r="G7997" i="14"/>
  <c r="J7910" i="1"/>
  <c r="I7885" i="14" s="1"/>
  <c r="G7885" i="14"/>
  <c r="J7862" i="1"/>
  <c r="I7837" i="14" s="1"/>
  <c r="G7837" i="14"/>
  <c r="J7814" i="1"/>
  <c r="I7789" i="14" s="1"/>
  <c r="G7789" i="14"/>
  <c r="J7766" i="1"/>
  <c r="I7741" i="14" s="1"/>
  <c r="G7741" i="14"/>
  <c r="J7718" i="1"/>
  <c r="I7693" i="14" s="1"/>
  <c r="G7693" i="14"/>
  <c r="J7670" i="1"/>
  <c r="I7645" i="14" s="1"/>
  <c r="G7645" i="14"/>
  <c r="J7622" i="1"/>
  <c r="I7597" i="14" s="1"/>
  <c r="G7597" i="14"/>
  <c r="J7574" i="1"/>
  <c r="I7549" i="14" s="1"/>
  <c r="G7549" i="14"/>
  <c r="J7526" i="1"/>
  <c r="I7501" i="14" s="1"/>
  <c r="G7501" i="14"/>
  <c r="J7478" i="1"/>
  <c r="I7453" i="14" s="1"/>
  <c r="G7453" i="14"/>
  <c r="J7430" i="1"/>
  <c r="I7405" i="14" s="1"/>
  <c r="G7405" i="14"/>
  <c r="J7382" i="1"/>
  <c r="I7357" i="14" s="1"/>
  <c r="G7357" i="14"/>
  <c r="J7334" i="1"/>
  <c r="I7309" i="14" s="1"/>
  <c r="G7309" i="14"/>
  <c r="J7286" i="1"/>
  <c r="I7261" i="14" s="1"/>
  <c r="G7261" i="14"/>
  <c r="J7254" i="1"/>
  <c r="I7229" i="14" s="1"/>
  <c r="G7229" i="14"/>
  <c r="J7206" i="1"/>
  <c r="I7181" i="14" s="1"/>
  <c r="G7181" i="14"/>
  <c r="J7158" i="1"/>
  <c r="I7133" i="14" s="1"/>
  <c r="G7133" i="14"/>
  <c r="J7110" i="1"/>
  <c r="I7085" i="14" s="1"/>
  <c r="G7085" i="14"/>
  <c r="J7062" i="1"/>
  <c r="I7037" i="14" s="1"/>
  <c r="G7037" i="14"/>
  <c r="J7014" i="1"/>
  <c r="I6989" i="14" s="1"/>
  <c r="G6989" i="14"/>
  <c r="J6950" i="1"/>
  <c r="I6925" i="14" s="1"/>
  <c r="G6925" i="14"/>
  <c r="J6902" i="1"/>
  <c r="I6877" i="14" s="1"/>
  <c r="G6877" i="14"/>
  <c r="J6854" i="1"/>
  <c r="I6829" i="14" s="1"/>
  <c r="G6829" i="14"/>
  <c r="J6806" i="1"/>
  <c r="I6781" i="14" s="1"/>
  <c r="G6781" i="14"/>
  <c r="J6758" i="1"/>
  <c r="I6733" i="14" s="1"/>
  <c r="G6733" i="14"/>
  <c r="J6710" i="1"/>
  <c r="I6685" i="14" s="1"/>
  <c r="G6685" i="14"/>
  <c r="J6678" i="1"/>
  <c r="I6653" i="14" s="1"/>
  <c r="G6653" i="14"/>
  <c r="J6630" i="1"/>
  <c r="I6605" i="14" s="1"/>
  <c r="G6605" i="14"/>
  <c r="J6582" i="1"/>
  <c r="I6557" i="14" s="1"/>
  <c r="G6557" i="14"/>
  <c r="J6534" i="1"/>
  <c r="I6509" i="14" s="1"/>
  <c r="G6509" i="14"/>
  <c r="J6486" i="1"/>
  <c r="I6461" i="14" s="1"/>
  <c r="G6461" i="14"/>
  <c r="J6438" i="1"/>
  <c r="I6413" i="14" s="1"/>
  <c r="G6413" i="14"/>
  <c r="J6374" i="1"/>
  <c r="I6349" i="14" s="1"/>
  <c r="G6349" i="14"/>
  <c r="J6326" i="1"/>
  <c r="I6301" i="14" s="1"/>
  <c r="G6301" i="14"/>
  <c r="J6278" i="1"/>
  <c r="I6253" i="14" s="1"/>
  <c r="G6253" i="14"/>
  <c r="J6230" i="1"/>
  <c r="I6205" i="14" s="1"/>
  <c r="G6205" i="14"/>
  <c r="J6182" i="1"/>
  <c r="I6157" i="14" s="1"/>
  <c r="G6157" i="14"/>
  <c r="J6134" i="1"/>
  <c r="I6109" i="14" s="1"/>
  <c r="G6109" i="14"/>
  <c r="J6086" i="1"/>
  <c r="I6061" i="14" s="1"/>
  <c r="G6061" i="14"/>
  <c r="J6054" i="1"/>
  <c r="I6029" i="14" s="1"/>
  <c r="G6029" i="14"/>
  <c r="J6006" i="1"/>
  <c r="I5981" i="14" s="1"/>
  <c r="G5981" i="14"/>
  <c r="J5958" i="1"/>
  <c r="I5933" i="14" s="1"/>
  <c r="G5933" i="14"/>
  <c r="J5926" i="1"/>
  <c r="I5901" i="14" s="1"/>
  <c r="G5901" i="14"/>
  <c r="J5878" i="1"/>
  <c r="I5853" i="14" s="1"/>
  <c r="G5853" i="14"/>
  <c r="J5830" i="1"/>
  <c r="I5805" i="14" s="1"/>
  <c r="G5805" i="14"/>
  <c r="J5782" i="1"/>
  <c r="I5757" i="14" s="1"/>
  <c r="G5757" i="14"/>
  <c r="J5734" i="1"/>
  <c r="I5709" i="14" s="1"/>
  <c r="G5709" i="14"/>
  <c r="J5702" i="1"/>
  <c r="I5677" i="14" s="1"/>
  <c r="G5677" i="14"/>
  <c r="J5654" i="1"/>
  <c r="I5629" i="14" s="1"/>
  <c r="G5629" i="14"/>
  <c r="J5606" i="1"/>
  <c r="I5581" i="14" s="1"/>
  <c r="G5581" i="14"/>
  <c r="J5558" i="1"/>
  <c r="I5533" i="14" s="1"/>
  <c r="G5533" i="14"/>
  <c r="J5510" i="1"/>
  <c r="I5485" i="14" s="1"/>
  <c r="G5485" i="14"/>
  <c r="J5462" i="1"/>
  <c r="I5437" i="14" s="1"/>
  <c r="G5437" i="14"/>
  <c r="J5382" i="1"/>
  <c r="I5357" i="14" s="1"/>
  <c r="G5357" i="14"/>
  <c r="J4118" i="1"/>
  <c r="I4093" i="14" s="1"/>
  <c r="G4093" i="14"/>
  <c r="J3958" i="1"/>
  <c r="I3933" i="14" s="1"/>
  <c r="G3933" i="14"/>
  <c r="J3878" i="1"/>
  <c r="I3853" i="14" s="1"/>
  <c r="G3853" i="14"/>
  <c r="J3862" i="1"/>
  <c r="I3837" i="14" s="1"/>
  <c r="G3837" i="14"/>
  <c r="J3830" i="1"/>
  <c r="I3805" i="14" s="1"/>
  <c r="G3805" i="14"/>
  <c r="J3782" i="1"/>
  <c r="I3757" i="14" s="1"/>
  <c r="G3757" i="14"/>
  <c r="J3734" i="1"/>
  <c r="I3709" i="14" s="1"/>
  <c r="G3709" i="14"/>
  <c r="J3574" i="1"/>
  <c r="I3549" i="14" s="1"/>
  <c r="G3549" i="14"/>
  <c r="J3494" i="1"/>
  <c r="I3469" i="14" s="1"/>
  <c r="G3469" i="14"/>
  <c r="J3446" i="1"/>
  <c r="I3421" i="14" s="1"/>
  <c r="G3421" i="14"/>
  <c r="J3430" i="1"/>
  <c r="I3405" i="14" s="1"/>
  <c r="G3405" i="14"/>
  <c r="J3414" i="1"/>
  <c r="I3389" i="14" s="1"/>
  <c r="G3389" i="14"/>
  <c r="J3366" i="1"/>
  <c r="I3341" i="14" s="1"/>
  <c r="G3341" i="14"/>
  <c r="J3318" i="1"/>
  <c r="I3293" i="14" s="1"/>
  <c r="G3293" i="14"/>
  <c r="J3190" i="1"/>
  <c r="I3165" i="14" s="1"/>
  <c r="G3165" i="14"/>
  <c r="J3158" i="1"/>
  <c r="I3133" i="14" s="1"/>
  <c r="G3133" i="14"/>
  <c r="J3110" i="1"/>
  <c r="I3085" i="14" s="1"/>
  <c r="G3085" i="14"/>
  <c r="J3062" i="1"/>
  <c r="I3037" i="14" s="1"/>
  <c r="G3037" i="14"/>
  <c r="J3014" i="1"/>
  <c r="I2989" i="14" s="1"/>
  <c r="G2989" i="14"/>
  <c r="J2966" i="1"/>
  <c r="I2941" i="14" s="1"/>
  <c r="G2941" i="14"/>
  <c r="J2918" i="1"/>
  <c r="I2893" i="14" s="1"/>
  <c r="G2893" i="14"/>
  <c r="J2870" i="1"/>
  <c r="I2845" i="14" s="1"/>
  <c r="G2845" i="14"/>
  <c r="J2822" i="1"/>
  <c r="I2797" i="14" s="1"/>
  <c r="G2797" i="14"/>
  <c r="J2758" i="1"/>
  <c r="I2733" i="14" s="1"/>
  <c r="G2733" i="14"/>
  <c r="J2710" i="1"/>
  <c r="I2685" i="14" s="1"/>
  <c r="G2685" i="14"/>
  <c r="J2662" i="1"/>
  <c r="I2637" i="14" s="1"/>
  <c r="G2637" i="14"/>
  <c r="J2630" i="1"/>
  <c r="I2605" i="14" s="1"/>
  <c r="G2605" i="14"/>
  <c r="J2566" i="1"/>
  <c r="I2541" i="14" s="1"/>
  <c r="G2541" i="14"/>
  <c r="J2502" i="1"/>
  <c r="I2477" i="14" s="1"/>
  <c r="G2477" i="14"/>
  <c r="I6854" i="1"/>
  <c r="D6818" i="13" s="1"/>
  <c r="H1394" i="14"/>
  <c r="J8757" i="1"/>
  <c r="I8732" i="14" s="1"/>
  <c r="G8732" i="14"/>
  <c r="J8741" i="1"/>
  <c r="I8716" i="14" s="1"/>
  <c r="G8716" i="14"/>
  <c r="J8709" i="1"/>
  <c r="I8684" i="14" s="1"/>
  <c r="G8684" i="14"/>
  <c r="J8677" i="1"/>
  <c r="I8652" i="14" s="1"/>
  <c r="G8652" i="14"/>
  <c r="J8645" i="1"/>
  <c r="I8620" i="14" s="1"/>
  <c r="G8620" i="14"/>
  <c r="J8613" i="1"/>
  <c r="I8588" i="14" s="1"/>
  <c r="G8588" i="14"/>
  <c r="J8581" i="1"/>
  <c r="I8556" i="14" s="1"/>
  <c r="G8556" i="14"/>
  <c r="J8533" i="1"/>
  <c r="I8508" i="14" s="1"/>
  <c r="G8508" i="14"/>
  <c r="J8501" i="1"/>
  <c r="I8476" i="14" s="1"/>
  <c r="G8476" i="14"/>
  <c r="J8453" i="1"/>
  <c r="I8428" i="14" s="1"/>
  <c r="G8428" i="14"/>
  <c r="J8405" i="1"/>
  <c r="I8380" i="14" s="1"/>
  <c r="G8380" i="14"/>
  <c r="J8357" i="1"/>
  <c r="I8332" i="14" s="1"/>
  <c r="G8332" i="14"/>
  <c r="J8325" i="1"/>
  <c r="I8300" i="14" s="1"/>
  <c r="G8300" i="14"/>
  <c r="J8277" i="1"/>
  <c r="I8252" i="14" s="1"/>
  <c r="G8252" i="14"/>
  <c r="J8229" i="1"/>
  <c r="I8204" i="14" s="1"/>
  <c r="G8204" i="14"/>
  <c r="J8165" i="1"/>
  <c r="I8140" i="14" s="1"/>
  <c r="G8140" i="14"/>
  <c r="J8117" i="1"/>
  <c r="I8092" i="14" s="1"/>
  <c r="G8092" i="14"/>
  <c r="J8069" i="1"/>
  <c r="I8044" i="14" s="1"/>
  <c r="G8044" i="14"/>
  <c r="J7989" i="1"/>
  <c r="I7964" i="14" s="1"/>
  <c r="G7964" i="14"/>
  <c r="I6758" i="1"/>
  <c r="D6722" i="13" s="1"/>
  <c r="H5682" i="14"/>
  <c r="I4733" i="1"/>
  <c r="D4697" i="13" s="1"/>
  <c r="J8772" i="1"/>
  <c r="I8747" i="14" s="1"/>
  <c r="G8747" i="14"/>
  <c r="J8708" i="1"/>
  <c r="I8683" i="14" s="1"/>
  <c r="G8683" i="14"/>
  <c r="J8292" i="1"/>
  <c r="I8267" i="14" s="1"/>
  <c r="G8267" i="14"/>
  <c r="J8052" i="1"/>
  <c r="I8027" i="14" s="1"/>
  <c r="G8027" i="14"/>
  <c r="H7513" i="14"/>
  <c r="H5666" i="14"/>
  <c r="I4621" i="1"/>
  <c r="D4585" i="13" s="1"/>
  <c r="J8787" i="1"/>
  <c r="I8762" i="14" s="1"/>
  <c r="G8762" i="14"/>
  <c r="J8755" i="1"/>
  <c r="I8730" i="14" s="1"/>
  <c r="G8730" i="14"/>
  <c r="J8739" i="1"/>
  <c r="I8714" i="14" s="1"/>
  <c r="G8714" i="14"/>
  <c r="J8707" i="1"/>
  <c r="I8682" i="14" s="1"/>
  <c r="G8682" i="14"/>
  <c r="J8675" i="1"/>
  <c r="I8650" i="14" s="1"/>
  <c r="G8650" i="14"/>
  <c r="J8643" i="1"/>
  <c r="I8618" i="14" s="1"/>
  <c r="G8618" i="14"/>
  <c r="J8627" i="1"/>
  <c r="I8602" i="14" s="1"/>
  <c r="G8602" i="14"/>
  <c r="J8595" i="1"/>
  <c r="I8570" i="14" s="1"/>
  <c r="G8570" i="14"/>
  <c r="J8563" i="1"/>
  <c r="I8538" i="14" s="1"/>
  <c r="G8538" i="14"/>
  <c r="J8531" i="1"/>
  <c r="I8506" i="14" s="1"/>
  <c r="G8506" i="14"/>
  <c r="J8499" i="1"/>
  <c r="I8474" i="14" s="1"/>
  <c r="G8474" i="14"/>
  <c r="J8467" i="1"/>
  <c r="I8442" i="14" s="1"/>
  <c r="G8442" i="14"/>
  <c r="J8435" i="1"/>
  <c r="I8410" i="14" s="1"/>
  <c r="G8410" i="14"/>
  <c r="J8403" i="1"/>
  <c r="I8378" i="14" s="1"/>
  <c r="G8378" i="14"/>
  <c r="J8371" i="1"/>
  <c r="I8346" i="14" s="1"/>
  <c r="G8346" i="14"/>
  <c r="J8339" i="1"/>
  <c r="I8314" i="14" s="1"/>
  <c r="G8314" i="14"/>
  <c r="J8323" i="1"/>
  <c r="I8298" i="14" s="1"/>
  <c r="G8298" i="14"/>
  <c r="J8291" i="1"/>
  <c r="I8266" i="14" s="1"/>
  <c r="G8266" i="14"/>
  <c r="J8259" i="1"/>
  <c r="I8234" i="14" s="1"/>
  <c r="G8234" i="14"/>
  <c r="J8227" i="1"/>
  <c r="I8202" i="14" s="1"/>
  <c r="G8202" i="14"/>
  <c r="J8179" i="1"/>
  <c r="I8154" i="14" s="1"/>
  <c r="G8154" i="14"/>
  <c r="J8067" i="1"/>
  <c r="I8042" i="14" s="1"/>
  <c r="G8042" i="14"/>
  <c r="I7478" i="1"/>
  <c r="D7442" i="13" s="1"/>
  <c r="H6626" i="14"/>
  <c r="H5490" i="14"/>
  <c r="I4573" i="1"/>
  <c r="D4537" i="13" s="1"/>
  <c r="I614" i="1"/>
  <c r="D578" i="13" s="1"/>
  <c r="J8770" i="1"/>
  <c r="I8745" i="14" s="1"/>
  <c r="G8745" i="14"/>
  <c r="J8754" i="1"/>
  <c r="I8729" i="14" s="1"/>
  <c r="G8729" i="14"/>
  <c r="J8706" i="1"/>
  <c r="I8681" i="14" s="1"/>
  <c r="G8681" i="14"/>
  <c r="J8674" i="1"/>
  <c r="I8649" i="14" s="1"/>
  <c r="G8649" i="14"/>
  <c r="J8658" i="1"/>
  <c r="I8633" i="14" s="1"/>
  <c r="G8633" i="14"/>
  <c r="J8642" i="1"/>
  <c r="I8617" i="14" s="1"/>
  <c r="G8617" i="14"/>
  <c r="J8626" i="1"/>
  <c r="I8601" i="14" s="1"/>
  <c r="G8601" i="14"/>
  <c r="J8594" i="1"/>
  <c r="I8569" i="14" s="1"/>
  <c r="G8569" i="14"/>
  <c r="J8562" i="1"/>
  <c r="I8537" i="14" s="1"/>
  <c r="G8537" i="14"/>
  <c r="J8530" i="1"/>
  <c r="I8505" i="14" s="1"/>
  <c r="G8505" i="14"/>
  <c r="J8498" i="1"/>
  <c r="I8473" i="14" s="1"/>
  <c r="G8473" i="14"/>
  <c r="J8482" i="1"/>
  <c r="I8457" i="14" s="1"/>
  <c r="G8457" i="14"/>
  <c r="J8450" i="1"/>
  <c r="I8425" i="14" s="1"/>
  <c r="G8425" i="14"/>
  <c r="J8418" i="1"/>
  <c r="I8393" i="14" s="1"/>
  <c r="G8393" i="14"/>
  <c r="J8402" i="1"/>
  <c r="I8377" i="14" s="1"/>
  <c r="G8377" i="14"/>
  <c r="J8386" i="1"/>
  <c r="I8361" i="14" s="1"/>
  <c r="G8361" i="14"/>
  <c r="J8370" i="1"/>
  <c r="I8345" i="14" s="1"/>
  <c r="G8345" i="14"/>
  <c r="J8338" i="1"/>
  <c r="I8313" i="14" s="1"/>
  <c r="G8313" i="14"/>
  <c r="J8306" i="1"/>
  <c r="I8281" i="14" s="1"/>
  <c r="G8281" i="14"/>
  <c r="J8274" i="1"/>
  <c r="I8249" i="14" s="1"/>
  <c r="G8249" i="14"/>
  <c r="J8258" i="1"/>
  <c r="I8233" i="14" s="1"/>
  <c r="G8233" i="14"/>
  <c r="J8226" i="1"/>
  <c r="I8201" i="14" s="1"/>
  <c r="G8201" i="14"/>
  <c r="J8194" i="1"/>
  <c r="I8169" i="14" s="1"/>
  <c r="G8169" i="14"/>
  <c r="J8162" i="1"/>
  <c r="I8137" i="14" s="1"/>
  <c r="G8137" i="14"/>
  <c r="J8146" i="1"/>
  <c r="I8121" i="14" s="1"/>
  <c r="G8121" i="14"/>
  <c r="J8114" i="1"/>
  <c r="I8089" i="14" s="1"/>
  <c r="G8089" i="14"/>
  <c r="J8082" i="1"/>
  <c r="I8057" i="14" s="1"/>
  <c r="G8057" i="14"/>
  <c r="J8050" i="1"/>
  <c r="I8025" i="14" s="1"/>
  <c r="G8025" i="14"/>
  <c r="I8034" i="1"/>
  <c r="G8009" i="14"/>
  <c r="J8002" i="1"/>
  <c r="I7977" i="14" s="1"/>
  <c r="G7977" i="14"/>
  <c r="J7970" i="1"/>
  <c r="I7945" i="14" s="1"/>
  <c r="G7945" i="14"/>
  <c r="J7954" i="1"/>
  <c r="I7929" i="14" s="1"/>
  <c r="G7929" i="14"/>
  <c r="J7922" i="1"/>
  <c r="I7897" i="14" s="1"/>
  <c r="G7897" i="14"/>
  <c r="J7906" i="1"/>
  <c r="I7881" i="14" s="1"/>
  <c r="G7881" i="14"/>
  <c r="J7874" i="1"/>
  <c r="I7849" i="14" s="1"/>
  <c r="G7849" i="14"/>
  <c r="J7842" i="1"/>
  <c r="I7817" i="14" s="1"/>
  <c r="G7817" i="14"/>
  <c r="J7826" i="1"/>
  <c r="I7801" i="14" s="1"/>
  <c r="G7801" i="14"/>
  <c r="J7794" i="1"/>
  <c r="I7769" i="14" s="1"/>
  <c r="G7769" i="14"/>
  <c r="J7778" i="1"/>
  <c r="I7753" i="14" s="1"/>
  <c r="G7753" i="14"/>
  <c r="J7746" i="1"/>
  <c r="I7721" i="14" s="1"/>
  <c r="G7721" i="14"/>
  <c r="J7714" i="1"/>
  <c r="I7689" i="14" s="1"/>
  <c r="G7689" i="14"/>
  <c r="J7698" i="1"/>
  <c r="I7673" i="14" s="1"/>
  <c r="G7673" i="14"/>
  <c r="J7666" i="1"/>
  <c r="I7641" i="14" s="1"/>
  <c r="G7641" i="14"/>
  <c r="J7650" i="1"/>
  <c r="I7625" i="14" s="1"/>
  <c r="G7625" i="14"/>
  <c r="J7618" i="1"/>
  <c r="I7593" i="14" s="1"/>
  <c r="G7593" i="14"/>
  <c r="J7586" i="1"/>
  <c r="I7561" i="14" s="1"/>
  <c r="G7561" i="14"/>
  <c r="J7570" i="1"/>
  <c r="I7545" i="14" s="1"/>
  <c r="G7545" i="14"/>
  <c r="J7538" i="1"/>
  <c r="I7513" i="14" s="1"/>
  <c r="G7513" i="14"/>
  <c r="J7522" i="1"/>
  <c r="I7497" i="14" s="1"/>
  <c r="G7497" i="14"/>
  <c r="J7490" i="1"/>
  <c r="I7465" i="14" s="1"/>
  <c r="G7465" i="14"/>
  <c r="J7458" i="1"/>
  <c r="I7433" i="14" s="1"/>
  <c r="G7433" i="14"/>
  <c r="J7442" i="1"/>
  <c r="I7417" i="14" s="1"/>
  <c r="G7417" i="14"/>
  <c r="J7410" i="1"/>
  <c r="I7385" i="14" s="1"/>
  <c r="G7385" i="14"/>
  <c r="J7394" i="1"/>
  <c r="I7369" i="14" s="1"/>
  <c r="G7369" i="14"/>
  <c r="J7362" i="1"/>
  <c r="I7337" i="14" s="1"/>
  <c r="G7337" i="14"/>
  <c r="J7330" i="1"/>
  <c r="I7305" i="14" s="1"/>
  <c r="G7305" i="14"/>
  <c r="J7282" i="1"/>
  <c r="I7257" i="14" s="1"/>
  <c r="G7257" i="14"/>
  <c r="J7250" i="1"/>
  <c r="I7225" i="14" s="1"/>
  <c r="G7225" i="14"/>
  <c r="J7234" i="1"/>
  <c r="I7209" i="14" s="1"/>
  <c r="G7209" i="14"/>
  <c r="J7202" i="1"/>
  <c r="I7177" i="14" s="1"/>
  <c r="G7177" i="14"/>
  <c r="J7170" i="1"/>
  <c r="I7145" i="14" s="1"/>
  <c r="G7145" i="14"/>
  <c r="J7154" i="1"/>
  <c r="I7129" i="14" s="1"/>
  <c r="G7129" i="14"/>
  <c r="J7122" i="1"/>
  <c r="I7097" i="14" s="1"/>
  <c r="G7097" i="14"/>
  <c r="J7090" i="1"/>
  <c r="I7065" i="14" s="1"/>
  <c r="G7065" i="14"/>
  <c r="J7074" i="1"/>
  <c r="I7049" i="14" s="1"/>
  <c r="G7049" i="14"/>
  <c r="J7042" i="1"/>
  <c r="I7017" i="14" s="1"/>
  <c r="G7017" i="14"/>
  <c r="J7010" i="1"/>
  <c r="I6985" i="14" s="1"/>
  <c r="G6985" i="14"/>
  <c r="J6978" i="1"/>
  <c r="I6953" i="14" s="1"/>
  <c r="G6953" i="14"/>
  <c r="J6914" i="1"/>
  <c r="I6889" i="14" s="1"/>
  <c r="G6889" i="14"/>
  <c r="J6882" i="1"/>
  <c r="I6857" i="14" s="1"/>
  <c r="G6857" i="14"/>
  <c r="J6850" i="1"/>
  <c r="I6825" i="14" s="1"/>
  <c r="G6825" i="14"/>
  <c r="J6786" i="1"/>
  <c r="I6761" i="14" s="1"/>
  <c r="G6761" i="14"/>
  <c r="J6754" i="1"/>
  <c r="I6729" i="14" s="1"/>
  <c r="G6729" i="14"/>
  <c r="J6722" i="1"/>
  <c r="I6697" i="14" s="1"/>
  <c r="G6697" i="14"/>
  <c r="J6658" i="1"/>
  <c r="I6633" i="14" s="1"/>
  <c r="G6633" i="14"/>
  <c r="J6626" i="1"/>
  <c r="I6601" i="14" s="1"/>
  <c r="G6601" i="14"/>
  <c r="J6594" i="1"/>
  <c r="I6569" i="14" s="1"/>
  <c r="G6569" i="14"/>
  <c r="J6530" i="1"/>
  <c r="I6505" i="14" s="1"/>
  <c r="G6505" i="14"/>
  <c r="J6498" i="1"/>
  <c r="I6473" i="14" s="1"/>
  <c r="G6473" i="14"/>
  <c r="J6466" i="1"/>
  <c r="I6441" i="14" s="1"/>
  <c r="G6441" i="14"/>
  <c r="J6402" i="1"/>
  <c r="I6377" i="14" s="1"/>
  <c r="G6377" i="14"/>
  <c r="J6370" i="1"/>
  <c r="I6345" i="14" s="1"/>
  <c r="G6345" i="14"/>
  <c r="J6338" i="1"/>
  <c r="I6313" i="14" s="1"/>
  <c r="G6313" i="14"/>
  <c r="J6290" i="1"/>
  <c r="I6265" i="14" s="1"/>
  <c r="G6265" i="14"/>
  <c r="J6274" i="1"/>
  <c r="I6249" i="14" s="1"/>
  <c r="G6249" i="14"/>
  <c r="J6178" i="1"/>
  <c r="I6153" i="14" s="1"/>
  <c r="G6153" i="14"/>
  <c r="J6146" i="1"/>
  <c r="I6121" i="14" s="1"/>
  <c r="G6121" i="14"/>
  <c r="J6098" i="1"/>
  <c r="I6073" i="14" s="1"/>
  <c r="G6073" i="14"/>
  <c r="J6066" i="1"/>
  <c r="I6041" i="14" s="1"/>
  <c r="G6041" i="14"/>
  <c r="J6002" i="1"/>
  <c r="I5977" i="14" s="1"/>
  <c r="G5977" i="14"/>
  <c r="J5970" i="1"/>
  <c r="I5945" i="14" s="1"/>
  <c r="G5945" i="14"/>
  <c r="J5938" i="1"/>
  <c r="I5913" i="14" s="1"/>
  <c r="G5913" i="14"/>
  <c r="J5922" i="1"/>
  <c r="I5897" i="14" s="1"/>
  <c r="G5897" i="14"/>
  <c r="J5890" i="1"/>
  <c r="I5865" i="14" s="1"/>
  <c r="G5865" i="14"/>
  <c r="J5874" i="1"/>
  <c r="I5849" i="14" s="1"/>
  <c r="G5849" i="14"/>
  <c r="J5826" i="1"/>
  <c r="I5801" i="14" s="1"/>
  <c r="G5801" i="14"/>
  <c r="J5810" i="1"/>
  <c r="I5785" i="14" s="1"/>
  <c r="G5785" i="14"/>
  <c r="J5794" i="1"/>
  <c r="I5769" i="14" s="1"/>
  <c r="G5769" i="14"/>
  <c r="J5778" i="1"/>
  <c r="I5753" i="14" s="1"/>
  <c r="G5753" i="14"/>
  <c r="J5762" i="1"/>
  <c r="I5737" i="14" s="1"/>
  <c r="G5737" i="14"/>
  <c r="J5746" i="1"/>
  <c r="I5721" i="14" s="1"/>
  <c r="G5721" i="14"/>
  <c r="J5730" i="1"/>
  <c r="I5705" i="14" s="1"/>
  <c r="G5705" i="14"/>
  <c r="J5714" i="1"/>
  <c r="I5689" i="14" s="1"/>
  <c r="G5689" i="14"/>
  <c r="J5698" i="1"/>
  <c r="I5673" i="14" s="1"/>
  <c r="G5673" i="14"/>
  <c r="J5682" i="1"/>
  <c r="I5657" i="14" s="1"/>
  <c r="G5657" i="14"/>
  <c r="J5666" i="1"/>
  <c r="I5641" i="14" s="1"/>
  <c r="G5641" i="14"/>
  <c r="J5650" i="1"/>
  <c r="I5625" i="14" s="1"/>
  <c r="G5625" i="14"/>
  <c r="J5634" i="1"/>
  <c r="I5609" i="14" s="1"/>
  <c r="G5609" i="14"/>
  <c r="J5618" i="1"/>
  <c r="I5593" i="14" s="1"/>
  <c r="G5593" i="14"/>
  <c r="J5602" i="1"/>
  <c r="I5577" i="14" s="1"/>
  <c r="G5577" i="14"/>
  <c r="J5586" i="1"/>
  <c r="I5561" i="14" s="1"/>
  <c r="G5561" i="14"/>
  <c r="J5570" i="1"/>
  <c r="I5545" i="14" s="1"/>
  <c r="G5545" i="14"/>
  <c r="J5554" i="1"/>
  <c r="I5529" i="14" s="1"/>
  <c r="G5529" i="14"/>
  <c r="J5538" i="1"/>
  <c r="I5513" i="14" s="1"/>
  <c r="G5513" i="14"/>
  <c r="J5522" i="1"/>
  <c r="I5497" i="14" s="1"/>
  <c r="G5497" i="14"/>
  <c r="J5506" i="1"/>
  <c r="I5481" i="14" s="1"/>
  <c r="G5481" i="14"/>
  <c r="J5490" i="1"/>
  <c r="I5465" i="14" s="1"/>
  <c r="G5465" i="14"/>
  <c r="J5474" i="1"/>
  <c r="I5449" i="14" s="1"/>
  <c r="G5449" i="14"/>
  <c r="J5458" i="1"/>
  <c r="I5433" i="14" s="1"/>
  <c r="G5433" i="14"/>
  <c r="J5442" i="1"/>
  <c r="I5417" i="14" s="1"/>
  <c r="G5417" i="14"/>
  <c r="J5426" i="1"/>
  <c r="I5401" i="14" s="1"/>
  <c r="G5401" i="14"/>
  <c r="J5410" i="1"/>
  <c r="I5385" i="14" s="1"/>
  <c r="G5385" i="14"/>
  <c r="J5394" i="1"/>
  <c r="I5369" i="14" s="1"/>
  <c r="G5369" i="14"/>
  <c r="J5378" i="1"/>
  <c r="I5353" i="14" s="1"/>
  <c r="G5353" i="14"/>
  <c r="J5362" i="1"/>
  <c r="I5337" i="14" s="1"/>
  <c r="G5337" i="14"/>
  <c r="J5346" i="1"/>
  <c r="I5321" i="14" s="1"/>
  <c r="G5321" i="14"/>
  <c r="J5250" i="1"/>
  <c r="I5225" i="14" s="1"/>
  <c r="G5225" i="14"/>
  <c r="J5218" i="1"/>
  <c r="I5193" i="14" s="1"/>
  <c r="G5193" i="14"/>
  <c r="J5186" i="1"/>
  <c r="I5161" i="14" s="1"/>
  <c r="G5161" i="14"/>
  <c r="J5170" i="1"/>
  <c r="I5145" i="14" s="1"/>
  <c r="G5145" i="14"/>
  <c r="J5138" i="1"/>
  <c r="I5113" i="14" s="1"/>
  <c r="G5113" i="14"/>
  <c r="I5106" i="1"/>
  <c r="G5081" i="14"/>
  <c r="J5074" i="1"/>
  <c r="I5049" i="14" s="1"/>
  <c r="G5049" i="14"/>
  <c r="J5010" i="1"/>
  <c r="I4985" i="14" s="1"/>
  <c r="G4985" i="14"/>
  <c r="J4978" i="1"/>
  <c r="I4953" i="14" s="1"/>
  <c r="G4953" i="14"/>
  <c r="J4962" i="1"/>
  <c r="I4937" i="14" s="1"/>
  <c r="G4937" i="14"/>
  <c r="J4930" i="1"/>
  <c r="I4905" i="14" s="1"/>
  <c r="G4905" i="14"/>
  <c r="J4898" i="1"/>
  <c r="I4873" i="14" s="1"/>
  <c r="G4873" i="14"/>
  <c r="J4834" i="1"/>
  <c r="I4809" i="14" s="1"/>
  <c r="G4809" i="14"/>
  <c r="J4770" i="1"/>
  <c r="I4745" i="14" s="1"/>
  <c r="G4745" i="14"/>
  <c r="J4738" i="1"/>
  <c r="I4713" i="14" s="1"/>
  <c r="G4713" i="14"/>
  <c r="J4642" i="1"/>
  <c r="I4617" i="14" s="1"/>
  <c r="G4617" i="14"/>
  <c r="J4594" i="1"/>
  <c r="I4569" i="14" s="1"/>
  <c r="G4569" i="14"/>
  <c r="J4466" i="1"/>
  <c r="I4441" i="14" s="1"/>
  <c r="G4441" i="14"/>
  <c r="J4418" i="1"/>
  <c r="I4393" i="14" s="1"/>
  <c r="G4393" i="14"/>
  <c r="J4370" i="1"/>
  <c r="I4345" i="14" s="1"/>
  <c r="G4345" i="14"/>
  <c r="J4290" i="1"/>
  <c r="I4265" i="14" s="1"/>
  <c r="G4265" i="14"/>
  <c r="J4274" i="1"/>
  <c r="I4249" i="14" s="1"/>
  <c r="G4249" i="14"/>
  <c r="J4130" i="1"/>
  <c r="I4105" i="14" s="1"/>
  <c r="G4105" i="14"/>
  <c r="J4066" i="1"/>
  <c r="I4041" i="14" s="1"/>
  <c r="G4041" i="14"/>
  <c r="J3986" i="1"/>
  <c r="I3961" i="14" s="1"/>
  <c r="G3961" i="14"/>
  <c r="J3890" i="1"/>
  <c r="I3865" i="14" s="1"/>
  <c r="G3865" i="14"/>
  <c r="J3874" i="1"/>
  <c r="I3849" i="14" s="1"/>
  <c r="G3849" i="14"/>
  <c r="J3586" i="1"/>
  <c r="I3561" i="14" s="1"/>
  <c r="G3561" i="14"/>
  <c r="J3410" i="1"/>
  <c r="I3385" i="14" s="1"/>
  <c r="G3385" i="14"/>
  <c r="J3330" i="1"/>
  <c r="I3305" i="14" s="1"/>
  <c r="G3305" i="14"/>
  <c r="J3234" i="1"/>
  <c r="I3209" i="14" s="1"/>
  <c r="G3209" i="14"/>
  <c r="J3218" i="1"/>
  <c r="I3193" i="14" s="1"/>
  <c r="G3193" i="14"/>
  <c r="J3138" i="1"/>
  <c r="I3113" i="14" s="1"/>
  <c r="G3113" i="14"/>
  <c r="J3122" i="1"/>
  <c r="I3097" i="14" s="1"/>
  <c r="G3097" i="14"/>
  <c r="J3106" i="1"/>
  <c r="I3081" i="14" s="1"/>
  <c r="G3081" i="14"/>
  <c r="J3090" i="1"/>
  <c r="I3065" i="14" s="1"/>
  <c r="G3065" i="14"/>
  <c r="J3074" i="1"/>
  <c r="I3049" i="14" s="1"/>
  <c r="G3049" i="14"/>
  <c r="J3058" i="1"/>
  <c r="I3033" i="14" s="1"/>
  <c r="G3033" i="14"/>
  <c r="J3042" i="1"/>
  <c r="I3017" i="14" s="1"/>
  <c r="G3017" i="14"/>
  <c r="J3026" i="1"/>
  <c r="I3001" i="14" s="1"/>
  <c r="G3001" i="14"/>
  <c r="J3010" i="1"/>
  <c r="I2985" i="14" s="1"/>
  <c r="G2985" i="14"/>
  <c r="J2994" i="1"/>
  <c r="I2969" i="14" s="1"/>
  <c r="G2969" i="14"/>
  <c r="J2978" i="1"/>
  <c r="I2953" i="14" s="1"/>
  <c r="G2953" i="14"/>
  <c r="J2962" i="1"/>
  <c r="I2937" i="14" s="1"/>
  <c r="G2937" i="14"/>
  <c r="J2946" i="1"/>
  <c r="I2921" i="14" s="1"/>
  <c r="G2921" i="14"/>
  <c r="J2930" i="1"/>
  <c r="I2905" i="14" s="1"/>
  <c r="G2905" i="14"/>
  <c r="J2914" i="1"/>
  <c r="I2889" i="14" s="1"/>
  <c r="G2889" i="14"/>
  <c r="J2882" i="1"/>
  <c r="I2857" i="14" s="1"/>
  <c r="G2857" i="14"/>
  <c r="J2866" i="1"/>
  <c r="I2841" i="14" s="1"/>
  <c r="G2841" i="14"/>
  <c r="J2850" i="1"/>
  <c r="I2825" i="14" s="1"/>
  <c r="G2825" i="14"/>
  <c r="J2834" i="1"/>
  <c r="I2809" i="14" s="1"/>
  <c r="G2809" i="14"/>
  <c r="J2818" i="1"/>
  <c r="I2793" i="14" s="1"/>
  <c r="G2793" i="14"/>
  <c r="J2802" i="1"/>
  <c r="I2777" i="14" s="1"/>
  <c r="G2777" i="14"/>
  <c r="J2786" i="1"/>
  <c r="I2761" i="14" s="1"/>
  <c r="G2761" i="14"/>
  <c r="J2770" i="1"/>
  <c r="I2745" i="14" s="1"/>
  <c r="G2745" i="14"/>
  <c r="J2754" i="1"/>
  <c r="I2729" i="14" s="1"/>
  <c r="G2729" i="14"/>
  <c r="J2738" i="1"/>
  <c r="I2713" i="14" s="1"/>
  <c r="G2713" i="14"/>
  <c r="J2722" i="1"/>
  <c r="I2697" i="14" s="1"/>
  <c r="G2697" i="14"/>
  <c r="J2706" i="1"/>
  <c r="I2681" i="14" s="1"/>
  <c r="G2681" i="14"/>
  <c r="J2690" i="1"/>
  <c r="I2665" i="14" s="1"/>
  <c r="G2665" i="14"/>
  <c r="J2674" i="1"/>
  <c r="I2649" i="14" s="1"/>
  <c r="G2649" i="14"/>
  <c r="J2658" i="1"/>
  <c r="I2633" i="14" s="1"/>
  <c r="G2633" i="14"/>
  <c r="J2642" i="1"/>
  <c r="I2617" i="14" s="1"/>
  <c r="G2617" i="14"/>
  <c r="J2626" i="1"/>
  <c r="I2601" i="14" s="1"/>
  <c r="G2601" i="14"/>
  <c r="J2610" i="1"/>
  <c r="I2585" i="14" s="1"/>
  <c r="G2585" i="14"/>
  <c r="J2594" i="1"/>
  <c r="I2569" i="14" s="1"/>
  <c r="G2569" i="14"/>
  <c r="J2578" i="1"/>
  <c r="I2553" i="14" s="1"/>
  <c r="G2553" i="14"/>
  <c r="J2562" i="1"/>
  <c r="I2537" i="14" s="1"/>
  <c r="G2537" i="14"/>
  <c r="J2546" i="1"/>
  <c r="I2521" i="14" s="1"/>
  <c r="G2521" i="14"/>
  <c r="J2530" i="1"/>
  <c r="I2505" i="14" s="1"/>
  <c r="G2505" i="14"/>
  <c r="J2514" i="1"/>
  <c r="I2489" i="14" s="1"/>
  <c r="G2489" i="14"/>
  <c r="J2498" i="1"/>
  <c r="I2473" i="14" s="1"/>
  <c r="G2473" i="14"/>
  <c r="J2482" i="1"/>
  <c r="I2457" i="14" s="1"/>
  <c r="G2457" i="14"/>
  <c r="J2466" i="1"/>
  <c r="I2441" i="14" s="1"/>
  <c r="G2441" i="14"/>
  <c r="J2434" i="1"/>
  <c r="I2409" i="14" s="1"/>
  <c r="G2409" i="14"/>
  <c r="J2258" i="1"/>
  <c r="I2233" i="14" s="1"/>
  <c r="G2233" i="14"/>
  <c r="J2194" i="1"/>
  <c r="I2169" i="14" s="1"/>
  <c r="G2169" i="14"/>
  <c r="I2178" i="1"/>
  <c r="D2142" i="13" s="1"/>
  <c r="G2153" i="14"/>
  <c r="J2050" i="1"/>
  <c r="I2025" i="14" s="1"/>
  <c r="G2025" i="14"/>
  <c r="J1874" i="1"/>
  <c r="I1849" i="14" s="1"/>
  <c r="G1849" i="14"/>
  <c r="J1730" i="1"/>
  <c r="I1705" i="14" s="1"/>
  <c r="G1705" i="14"/>
  <c r="J1650" i="1"/>
  <c r="I1625" i="14" s="1"/>
  <c r="G1625" i="14"/>
  <c r="J1474" i="1"/>
  <c r="I1449" i="14" s="1"/>
  <c r="G1449" i="14"/>
  <c r="J1378" i="1"/>
  <c r="I1353" i="14" s="1"/>
  <c r="G1353" i="14"/>
  <c r="J1330" i="1"/>
  <c r="I1305" i="14" s="1"/>
  <c r="G1305" i="14"/>
  <c r="J1282" i="1"/>
  <c r="I1257" i="14" s="1"/>
  <c r="G1257" i="14"/>
  <c r="J1234" i="1"/>
  <c r="I1209" i="14" s="1"/>
  <c r="G1209" i="14"/>
  <c r="J1186" i="1"/>
  <c r="I1161" i="14" s="1"/>
  <c r="G1161" i="14"/>
  <c r="J1042" i="1"/>
  <c r="I1017" i="14" s="1"/>
  <c r="G1017" i="14"/>
  <c r="J818" i="1"/>
  <c r="I793" i="14" s="1"/>
  <c r="G793" i="14"/>
  <c r="J658" i="1"/>
  <c r="I633" i="14" s="1"/>
  <c r="G633" i="14"/>
  <c r="J402" i="1"/>
  <c r="I377" i="14" s="1"/>
  <c r="G377" i="14"/>
  <c r="J274" i="1"/>
  <c r="I249" i="14" s="1"/>
  <c r="G249" i="14"/>
  <c r="J242" i="1"/>
  <c r="I217" i="14" s="1"/>
  <c r="G217" i="14"/>
  <c r="J226" i="1"/>
  <c r="I201" i="14" s="1"/>
  <c r="G201" i="14"/>
  <c r="J194" i="1"/>
  <c r="I169" i="14" s="1"/>
  <c r="G169" i="14"/>
  <c r="J66" i="1"/>
  <c r="I41" i="14" s="1"/>
  <c r="G41" i="14"/>
  <c r="J50" i="1"/>
  <c r="I25" i="14" s="1"/>
  <c r="G25" i="14"/>
  <c r="J41" i="1"/>
  <c r="I16" i="14" s="1"/>
  <c r="G16" i="14"/>
  <c r="I5009" i="1"/>
  <c r="D4973" i="13" s="1"/>
  <c r="I7154" i="1"/>
  <c r="D7118" i="13" s="1"/>
  <c r="I4897" i="1"/>
  <c r="D4861" i="13" s="1"/>
  <c r="I7778" i="1"/>
  <c r="D7742" i="13" s="1"/>
  <c r="J21" i="28"/>
  <c r="J22" i="28"/>
  <c r="I8342" i="1"/>
  <c r="D8306" i="13" s="1"/>
  <c r="I8102" i="1"/>
  <c r="D8066" i="13" s="1"/>
  <c r="I8198" i="1"/>
  <c r="D8162" i="13" s="1"/>
  <c r="I7915" i="1"/>
  <c r="D7879" i="13" s="1"/>
  <c r="I6799" i="1"/>
  <c r="D6763" i="13" s="1"/>
  <c r="I5071" i="1"/>
  <c r="D5035" i="13" s="1"/>
  <c r="I7755" i="1"/>
  <c r="D7719" i="13" s="1"/>
  <c r="I5631" i="1"/>
  <c r="D5595" i="13" s="1"/>
  <c r="I2271" i="1"/>
  <c r="D2235" i="13" s="1"/>
  <c r="I7243" i="1"/>
  <c r="D7207" i="13" s="1"/>
  <c r="I5551" i="1"/>
  <c r="D5515" i="13" s="1"/>
  <c r="I7216" i="1"/>
  <c r="D7180" i="13" s="1"/>
  <c r="I7707" i="1"/>
  <c r="D7671" i="13" s="1"/>
  <c r="I4814" i="1"/>
  <c r="D4778" i="13" s="1"/>
  <c r="I7659" i="1"/>
  <c r="D7623" i="13" s="1"/>
  <c r="I7147" i="1"/>
  <c r="D7111" i="13" s="1"/>
  <c r="I8534" i="1"/>
  <c r="D8498" i="13" s="1"/>
  <c r="I7483" i="1"/>
  <c r="D7447" i="13" s="1"/>
  <c r="I6366" i="1"/>
  <c r="D6330" i="13" s="1"/>
  <c r="I8432" i="1"/>
  <c r="D8396" i="13" s="1"/>
  <c r="I8390" i="1"/>
  <c r="D8354" i="13" s="1"/>
  <c r="I7467" i="1"/>
  <c r="D7431" i="13" s="1"/>
  <c r="I6926" i="1"/>
  <c r="D6890" i="13" s="1"/>
  <c r="I7455" i="1"/>
  <c r="D7419" i="13" s="1"/>
  <c r="I8352" i="1"/>
  <c r="D8316" i="13" s="1"/>
  <c r="I4464" i="1"/>
  <c r="D4428" i="13" s="1"/>
  <c r="I7696" i="1"/>
  <c r="D7660" i="13" s="1"/>
  <c r="I1855" i="1"/>
  <c r="D1819" i="13" s="1"/>
  <c r="I6784" i="1"/>
  <c r="D6748" i="13" s="1"/>
  <c r="I5472" i="1"/>
  <c r="D5436" i="13" s="1"/>
  <c r="I7648" i="1"/>
  <c r="D7612" i="13" s="1"/>
  <c r="I7136" i="1"/>
  <c r="D7100" i="13" s="1"/>
  <c r="I6128" i="1"/>
  <c r="D6092" i="13" s="1"/>
  <c r="I7407" i="1"/>
  <c r="D7371" i="13" s="1"/>
  <c r="I1791" i="1"/>
  <c r="D1755" i="13" s="1"/>
  <c r="I4975" i="1"/>
  <c r="D4939" i="13" s="1"/>
  <c r="I1759" i="1"/>
  <c r="D1723" i="13" s="1"/>
  <c r="I7872" i="1"/>
  <c r="D7836" i="13" s="1"/>
  <c r="I7611" i="1"/>
  <c r="D7575" i="13" s="1"/>
  <c r="I7371" i="1"/>
  <c r="D7335" i="13" s="1"/>
  <c r="I7039" i="1"/>
  <c r="D7003" i="13" s="1"/>
  <c r="I6591" i="1"/>
  <c r="I6064" i="1"/>
  <c r="D6028" i="13" s="1"/>
  <c r="I5407" i="1"/>
  <c r="D5371" i="13" s="1"/>
  <c r="I4959" i="1"/>
  <c r="D4923" i="13" s="1"/>
  <c r="I4208" i="1"/>
  <c r="D4172" i="13" s="1"/>
  <c r="I6736" i="1"/>
  <c r="D6700" i="13" s="1"/>
  <c r="I7135" i="1"/>
  <c r="D7099" i="13" s="1"/>
  <c r="I6127" i="1"/>
  <c r="D6091" i="13" s="1"/>
  <c r="I6111" i="1"/>
  <c r="D6075" i="13" s="1"/>
  <c r="I4976" i="1"/>
  <c r="D4940" i="13" s="1"/>
  <c r="I7647" i="1"/>
  <c r="D7611" i="13" s="1"/>
  <c r="I7040" i="1"/>
  <c r="D7004" i="13" s="1"/>
  <c r="I6079" i="1"/>
  <c r="D6043" i="13" s="1"/>
  <c r="I4255" i="1"/>
  <c r="D4219" i="13" s="1"/>
  <c r="I7840" i="1"/>
  <c r="D7804" i="13" s="1"/>
  <c r="I7599" i="1"/>
  <c r="D7563" i="13" s="1"/>
  <c r="I7360" i="1"/>
  <c r="D7324" i="13" s="1"/>
  <c r="I1551" i="1"/>
  <c r="D1515" i="13" s="1"/>
  <c r="I7359" i="1"/>
  <c r="D7323" i="13" s="1"/>
  <c r="I7568" i="1"/>
  <c r="D7532" i="13" s="1"/>
  <c r="I4831" i="1"/>
  <c r="D4795" i="13" s="1"/>
  <c r="I3984" i="1"/>
  <c r="D3948" i="13" s="1"/>
  <c r="I1263" i="1"/>
  <c r="D1227" i="13" s="1"/>
  <c r="I7807" i="1"/>
  <c r="D7771" i="13" s="1"/>
  <c r="I7567" i="1"/>
  <c r="D7531" i="13" s="1"/>
  <c r="I7695" i="1"/>
  <c r="D7659" i="13" s="1"/>
  <c r="I7551" i="1"/>
  <c r="D7515" i="13" s="1"/>
  <c r="I6912" i="1"/>
  <c r="D6876" i="13" s="1"/>
  <c r="I5215" i="1"/>
  <c r="D5179" i="13" s="1"/>
  <c r="I7311" i="1"/>
  <c r="D7275" i="13" s="1"/>
  <c r="I6496" i="1"/>
  <c r="D6460" i="13" s="1"/>
  <c r="I4767" i="1"/>
  <c r="D4731" i="13" s="1"/>
  <c r="I1024" i="1"/>
  <c r="D988" i="13" s="1"/>
  <c r="I7503" i="1"/>
  <c r="D7467" i="13" s="1"/>
  <c r="I7264" i="1"/>
  <c r="D7228" i="13" s="1"/>
  <c r="I5696" i="1"/>
  <c r="D5660" i="13" s="1"/>
  <c r="I6463" i="1"/>
  <c r="D6427" i="13" s="1"/>
  <c r="I5695" i="1"/>
  <c r="D5659" i="13" s="1"/>
  <c r="I5152" i="1"/>
  <c r="D5116" i="13" s="1"/>
  <c r="I4720" i="1"/>
  <c r="D4684" i="13" s="1"/>
  <c r="I3296" i="1"/>
  <c r="D3260" i="13" s="1"/>
  <c r="I8464" i="1"/>
  <c r="D8428" i="13" s="1"/>
  <c r="I7711" i="1"/>
  <c r="D7675" i="13" s="1"/>
  <c r="I6800" i="1"/>
  <c r="D6764" i="13" s="1"/>
  <c r="I4624" i="1"/>
  <c r="D4588" i="13" s="1"/>
  <c r="I2896" i="1"/>
  <c r="D2860" i="13" s="1"/>
  <c r="I5006" i="1"/>
  <c r="D4970" i="13" s="1"/>
  <c r="I8174" i="1"/>
  <c r="D8138" i="13" s="1"/>
  <c r="I7646" i="1"/>
  <c r="D7610" i="13" s="1"/>
  <c r="I6974" i="1"/>
  <c r="D6938" i="13" s="1"/>
  <c r="I6686" i="1"/>
  <c r="D6650" i="13" s="1"/>
  <c r="I6446" i="1"/>
  <c r="D6410" i="13" s="1"/>
  <c r="I5150" i="1"/>
  <c r="D5114" i="13" s="1"/>
  <c r="I4862" i="1"/>
  <c r="D4826" i="13" s="1"/>
  <c r="I8462" i="1"/>
  <c r="D8426" i="13" s="1"/>
  <c r="I8126" i="1"/>
  <c r="D8090" i="13" s="1"/>
  <c r="I7790" i="1"/>
  <c r="D7754" i="13" s="1"/>
  <c r="I6398" i="1"/>
  <c r="D6362" i="13" s="1"/>
  <c r="I6062" i="1"/>
  <c r="D6026" i="13" s="1"/>
  <c r="I5102" i="1"/>
  <c r="D5066" i="13" s="1"/>
  <c r="I8414" i="1"/>
  <c r="D8378" i="13" s="1"/>
  <c r="I8096" i="1"/>
  <c r="D8060" i="13" s="1"/>
  <c r="I7598" i="1"/>
  <c r="D7562" i="13" s="1"/>
  <c r="I7214" i="1"/>
  <c r="D7178" i="13" s="1"/>
  <c r="I6638" i="1"/>
  <c r="D6602" i="13" s="1"/>
  <c r="I6350" i="1"/>
  <c r="D6314" i="13" s="1"/>
  <c r="I4046" i="1"/>
  <c r="D4010" i="13" s="1"/>
  <c r="I8798" i="1"/>
  <c r="D8762" i="13" s="1"/>
  <c r="I7742" i="1"/>
  <c r="D7706" i="13" s="1"/>
  <c r="I7166" i="1"/>
  <c r="D7130" i="13" s="1"/>
  <c r="I4766" i="1"/>
  <c r="D4730" i="13" s="1"/>
  <c r="I8750" i="1"/>
  <c r="D8714" i="13" s="1"/>
  <c r="I8032" i="1"/>
  <c r="D7996" i="13" s="1"/>
  <c r="I7728" i="1"/>
  <c r="D7692" i="13" s="1"/>
  <c r="I6302" i="1"/>
  <c r="D6266" i="13" s="1"/>
  <c r="I5966" i="1"/>
  <c r="D5930" i="13" s="1"/>
  <c r="I8078" i="1"/>
  <c r="D8042" i="13" s="1"/>
  <c r="I8382" i="1"/>
  <c r="D8346" i="13" s="1"/>
  <c r="I6590" i="1"/>
  <c r="D6554" i="13" s="1"/>
  <c r="I8398" i="1"/>
  <c r="D8362" i="13" s="1"/>
  <c r="I7406" i="1"/>
  <c r="D7370" i="13" s="1"/>
  <c r="I8704" i="1"/>
  <c r="D8668" i="13" s="1"/>
  <c r="I8030" i="1"/>
  <c r="D7994" i="13" s="1"/>
  <c r="I6878" i="1"/>
  <c r="D6842" i="13" s="1"/>
  <c r="I6254" i="1"/>
  <c r="D6218" i="13" s="1"/>
  <c r="I5918" i="1"/>
  <c r="D5882" i="13" s="1"/>
  <c r="I5054" i="1"/>
  <c r="D5018" i="13" s="1"/>
  <c r="I8702" i="1"/>
  <c r="D8666" i="13" s="1"/>
  <c r="I8366" i="1"/>
  <c r="D8330" i="13" s="1"/>
  <c r="I7982" i="1"/>
  <c r="D7946" i="13" s="1"/>
  <c r="I7550" i="1"/>
  <c r="D7514" i="13" s="1"/>
  <c r="I3854" i="1"/>
  <c r="D3818" i="13" s="1"/>
  <c r="I6830" i="1"/>
  <c r="D6794" i="13" s="1"/>
  <c r="I8626" i="1"/>
  <c r="D8590" i="13" s="1"/>
  <c r="I7358" i="1"/>
  <c r="D7322" i="13" s="1"/>
  <c r="I7118" i="1"/>
  <c r="D7082" i="13" s="1"/>
  <c r="I6158" i="1"/>
  <c r="D6122" i="13" s="1"/>
  <c r="I5294" i="1"/>
  <c r="D5258" i="13" s="1"/>
  <c r="I3518" i="1"/>
  <c r="D3482" i="13" s="1"/>
  <c r="I6206" i="1"/>
  <c r="D6170" i="13" s="1"/>
  <c r="I5246" i="1"/>
  <c r="D5210" i="13" s="1"/>
  <c r="I3758" i="1"/>
  <c r="D3722" i="13" s="1"/>
  <c r="I7694" i="1"/>
  <c r="D7658" i="13" s="1"/>
  <c r="I5342" i="1"/>
  <c r="D5306" i="13" s="1"/>
  <c r="I7502" i="1"/>
  <c r="D7466" i="13" s="1"/>
  <c r="I7070" i="1"/>
  <c r="D7034" i="13" s="1"/>
  <c r="I6542" i="1"/>
  <c r="D6506" i="13" s="1"/>
  <c r="I8606" i="1"/>
  <c r="D8570" i="13" s="1"/>
  <c r="I6782" i="1"/>
  <c r="D6746" i="13" s="1"/>
  <c r="I4526" i="1"/>
  <c r="D4490" i="13" s="1"/>
  <c r="I8624" i="1"/>
  <c r="D8588" i="13" s="1"/>
  <c r="I8318" i="1"/>
  <c r="D8282" i="13" s="1"/>
  <c r="I7886" i="1"/>
  <c r="D7850" i="13" s="1"/>
  <c r="I8288" i="1"/>
  <c r="D8252" i="13" s="1"/>
  <c r="I8558" i="1"/>
  <c r="D8522" i="13" s="1"/>
  <c r="I8270" i="1"/>
  <c r="D8234" i="13" s="1"/>
  <c r="I8222" i="1"/>
  <c r="D8186" i="13" s="1"/>
  <c r="I7838" i="1"/>
  <c r="D7802" i="13" s="1"/>
  <c r="I7310" i="1"/>
  <c r="D7274" i="13" s="1"/>
  <c r="I6494" i="1"/>
  <c r="D6458" i="13" s="1"/>
  <c r="I5198" i="1"/>
  <c r="D5162" i="13" s="1"/>
  <c r="I4910" i="1"/>
  <c r="D4874" i="13" s="1"/>
  <c r="I3278" i="1"/>
  <c r="D3242" i="13" s="1"/>
  <c r="I4622" i="1"/>
  <c r="D4586" i="13" s="1"/>
  <c r="I8524" i="1"/>
  <c r="D8488" i="13" s="1"/>
  <c r="I7934" i="1"/>
  <c r="D7898" i="13" s="1"/>
  <c r="I5870" i="1"/>
  <c r="D5834" i="13" s="1"/>
  <c r="I7022" i="1"/>
  <c r="D6986" i="13" s="1"/>
  <c r="I6110" i="1"/>
  <c r="D6074" i="13" s="1"/>
  <c r="I3182" i="1"/>
  <c r="D3146" i="13" s="1"/>
  <c r="I8510" i="1"/>
  <c r="D8474" i="13" s="1"/>
  <c r="I8190" i="1"/>
  <c r="D8154" i="13" s="1"/>
  <c r="I7454" i="1"/>
  <c r="D7418" i="13" s="1"/>
  <c r="I7262" i="1"/>
  <c r="D7226" i="13" s="1"/>
  <c r="I6734" i="1"/>
  <c r="D6698" i="13" s="1"/>
  <c r="I8654" i="1"/>
  <c r="D8618" i="13" s="1"/>
  <c r="I7488" i="1"/>
  <c r="D7452" i="13" s="1"/>
  <c r="I7248" i="1"/>
  <c r="D7212" i="13" s="1"/>
  <c r="I6288" i="1"/>
  <c r="D6252" i="13" s="1"/>
  <c r="I5808" i="1"/>
  <c r="D5772" i="13" s="1"/>
  <c r="I4320" i="1"/>
  <c r="D4284" i="13" s="1"/>
  <c r="I3072" i="1"/>
  <c r="D3036" i="13" s="1"/>
  <c r="I7104" i="1"/>
  <c r="D7068" i="13" s="1"/>
  <c r="I5040" i="1"/>
  <c r="D5004" i="13" s="1"/>
  <c r="I8736" i="1"/>
  <c r="D8700" i="13" s="1"/>
  <c r="I8304" i="1"/>
  <c r="D8268" i="13" s="1"/>
  <c r="I7824" i="1"/>
  <c r="D7788" i="13" s="1"/>
  <c r="I6672" i="1"/>
  <c r="D6636" i="13" s="1"/>
  <c r="I5424" i="1"/>
  <c r="D5388" i="13" s="1"/>
  <c r="I5184" i="1"/>
  <c r="D5148" i="13" s="1"/>
  <c r="I3840" i="1"/>
  <c r="D3804" i="13" s="1"/>
  <c r="I8064" i="1"/>
  <c r="D8028" i="13" s="1"/>
  <c r="I6864" i="1"/>
  <c r="D6828" i="13" s="1"/>
  <c r="I6240" i="1"/>
  <c r="D6204" i="13" s="1"/>
  <c r="I8448" i="1"/>
  <c r="D8412" i="13" s="1"/>
  <c r="I7584" i="1"/>
  <c r="D7548" i="13" s="1"/>
  <c r="I4272" i="1"/>
  <c r="D4236" i="13" s="1"/>
  <c r="I3600" i="1"/>
  <c r="D3564" i="13" s="1"/>
  <c r="I3120" i="1"/>
  <c r="D3084" i="13" s="1"/>
  <c r="I7200" i="1"/>
  <c r="D7164" i="13" s="1"/>
  <c r="I3588" i="1"/>
  <c r="D3552" i="13" s="1"/>
  <c r="I8640" i="1"/>
  <c r="D8604" i="13" s="1"/>
  <c r="I8256" i="1"/>
  <c r="D8220" i="13" s="1"/>
  <c r="I6624" i="1"/>
  <c r="D6588" i="13" s="1"/>
  <c r="I6000" i="1"/>
  <c r="D5964" i="13" s="1"/>
  <c r="I7632" i="1"/>
  <c r="D7596" i="13" s="1"/>
  <c r="I7680" i="1"/>
  <c r="D7644" i="13" s="1"/>
  <c r="I5568" i="1"/>
  <c r="D5532" i="13" s="1"/>
  <c r="I7968" i="1"/>
  <c r="D7932" i="13" s="1"/>
  <c r="I7776" i="1"/>
  <c r="D7740" i="13" s="1"/>
  <c r="I6960" i="1"/>
  <c r="D6924" i="13" s="1"/>
  <c r="I6144" i="1"/>
  <c r="D6108" i="13" s="1"/>
  <c r="I4416" i="1"/>
  <c r="D4380" i="13" s="1"/>
  <c r="I7296" i="1"/>
  <c r="D7260" i="13" s="1"/>
  <c r="I5952" i="1"/>
  <c r="D5916" i="13" s="1"/>
  <c r="I5280" i="1"/>
  <c r="D5244" i="13" s="1"/>
  <c r="I4032" i="1"/>
  <c r="D3996" i="13" s="1"/>
  <c r="I8544" i="1"/>
  <c r="D8508" i="13" s="1"/>
  <c r="I8160" i="1"/>
  <c r="D8124" i="13" s="1"/>
  <c r="I7536" i="1"/>
  <c r="D7500" i="13" s="1"/>
  <c r="I7090" i="1"/>
  <c r="D7054" i="13" s="1"/>
  <c r="I6358" i="1"/>
  <c r="D6322" i="13" s="1"/>
  <c r="I7954" i="1"/>
  <c r="D7918" i="13" s="1"/>
  <c r="I7438" i="1"/>
  <c r="D7402" i="13" s="1"/>
  <c r="I7342" i="1"/>
  <c r="D7306" i="13" s="1"/>
  <c r="I6502" i="1"/>
  <c r="D6466" i="13" s="1"/>
  <c r="I5950" i="1"/>
  <c r="D5914" i="13" s="1"/>
  <c r="I550" i="1"/>
  <c r="D514" i="13" s="1"/>
  <c r="I6094" i="1"/>
  <c r="D6058" i="13" s="1"/>
  <c r="I6622" i="1"/>
  <c r="D6586" i="13" s="1"/>
  <c r="I6238" i="1"/>
  <c r="D6202" i="13" s="1"/>
  <c r="I3886" i="1"/>
  <c r="D3850" i="13" s="1"/>
  <c r="I7390" i="1"/>
  <c r="D7354" i="13" s="1"/>
  <c r="I8302" i="1"/>
  <c r="D8266" i="13" s="1"/>
  <c r="I8638" i="1"/>
  <c r="D8602" i="13" s="1"/>
  <c r="I7822" i="1"/>
  <c r="D7786" i="13" s="1"/>
  <c r="I6430" i="1"/>
  <c r="D6394" i="13" s="1"/>
  <c r="I4990" i="1"/>
  <c r="D4954" i="13" s="1"/>
  <c r="I1330" i="1"/>
  <c r="D1294" i="13" s="1"/>
  <c r="I8048" i="1"/>
  <c r="D8012" i="13" s="1"/>
  <c r="I8672" i="1"/>
  <c r="D8636" i="13" s="1"/>
  <c r="I7759" i="1"/>
  <c r="D7723" i="13" s="1"/>
  <c r="I7376" i="1"/>
  <c r="D7340" i="13" s="1"/>
  <c r="I8144" i="1"/>
  <c r="D8108" i="13" s="1"/>
  <c r="I7663" i="1"/>
  <c r="D7627" i="13" s="1"/>
  <c r="I7424" i="1"/>
  <c r="D7388" i="13" s="1"/>
  <c r="I7051" i="1"/>
  <c r="D7015" i="13" s="1"/>
  <c r="I6943" i="1"/>
  <c r="D6907" i="13" s="1"/>
  <c r="I6715" i="1"/>
  <c r="D6679" i="13" s="1"/>
  <c r="I6607" i="1"/>
  <c r="D6571" i="13" s="1"/>
  <c r="I6368" i="1"/>
  <c r="D6332" i="13" s="1"/>
  <c r="I6271" i="1"/>
  <c r="D6235" i="13" s="1"/>
  <c r="I6043" i="1"/>
  <c r="D6007" i="13" s="1"/>
  <c r="I5936" i="1"/>
  <c r="D5900" i="13" s="1"/>
  <c r="I5755" i="1"/>
  <c r="D5719" i="13" s="1"/>
  <c r="I5227" i="1"/>
  <c r="D5191" i="13" s="1"/>
  <c r="I5119" i="1"/>
  <c r="D5083" i="13" s="1"/>
  <c r="I4640" i="1"/>
  <c r="D4604" i="13" s="1"/>
  <c r="I3967" i="1"/>
  <c r="D3931" i="13" s="1"/>
  <c r="I1063" i="1"/>
  <c r="D1027" i="13" s="1"/>
  <c r="I4209" i="1"/>
  <c r="D4173" i="13" s="1"/>
  <c r="I4797" i="1"/>
  <c r="D4761" i="13" s="1"/>
  <c r="I6559" i="1"/>
  <c r="D6523" i="13" s="1"/>
  <c r="I7855" i="1"/>
  <c r="D7819" i="13" s="1"/>
  <c r="I6523" i="1"/>
  <c r="D6487" i="13" s="1"/>
  <c r="I7952" i="1"/>
  <c r="D7916" i="13" s="1"/>
  <c r="I7723" i="1"/>
  <c r="D7687" i="13" s="1"/>
  <c r="I7579" i="1"/>
  <c r="D7543" i="13" s="1"/>
  <c r="I7423" i="1"/>
  <c r="D7387" i="13" s="1"/>
  <c r="I6811" i="1"/>
  <c r="D6775" i="13" s="1"/>
  <c r="I6703" i="1"/>
  <c r="D6667" i="13" s="1"/>
  <c r="I6367" i="1"/>
  <c r="D6331" i="13" s="1"/>
  <c r="I6139" i="1"/>
  <c r="D6103" i="13" s="1"/>
  <c r="I6031" i="1"/>
  <c r="D5995" i="13" s="1"/>
  <c r="I5935" i="1"/>
  <c r="D5899" i="13" s="1"/>
  <c r="I5743" i="1"/>
  <c r="D5707" i="13" s="1"/>
  <c r="I5563" i="1"/>
  <c r="D5527" i="13" s="1"/>
  <c r="I5419" i="1"/>
  <c r="D5383" i="13" s="1"/>
  <c r="I5216" i="1"/>
  <c r="D5180" i="13" s="1"/>
  <c r="I4843" i="1"/>
  <c r="D4807" i="13" s="1"/>
  <c r="I4639" i="1"/>
  <c r="D4603" i="13" s="1"/>
  <c r="I8240" i="1"/>
  <c r="D8204" i="13" s="1"/>
  <c r="I7903" i="1"/>
  <c r="D7867" i="13" s="1"/>
  <c r="I7471" i="1"/>
  <c r="D7435" i="13" s="1"/>
  <c r="I7327" i="1"/>
  <c r="D7291" i="13" s="1"/>
  <c r="I7231" i="1"/>
  <c r="D7195" i="13" s="1"/>
  <c r="I7003" i="1"/>
  <c r="D6967" i="13" s="1"/>
  <c r="I6895" i="1"/>
  <c r="D6859" i="13" s="1"/>
  <c r="I6656" i="1"/>
  <c r="D6620" i="13" s="1"/>
  <c r="I6331" i="1"/>
  <c r="D6295" i="13" s="1"/>
  <c r="I6223" i="1"/>
  <c r="D6187" i="13" s="1"/>
  <c r="I5995" i="1"/>
  <c r="D5959" i="13" s="1"/>
  <c r="I5887" i="1"/>
  <c r="D5851" i="13" s="1"/>
  <c r="I5503" i="1"/>
  <c r="D5467" i="13" s="1"/>
  <c r="I4795" i="1"/>
  <c r="D4759" i="13" s="1"/>
  <c r="I4159" i="1"/>
  <c r="D4123" i="13" s="1"/>
  <c r="I3776" i="1"/>
  <c r="D3740" i="13" s="1"/>
  <c r="I512" i="1"/>
  <c r="D476" i="13" s="1"/>
  <c r="I3104" i="1"/>
  <c r="D3068" i="13" s="1"/>
  <c r="I8528" i="1"/>
  <c r="D8492" i="13" s="1"/>
  <c r="I7616" i="1"/>
  <c r="D7580" i="13" s="1"/>
  <c r="I7387" i="1"/>
  <c r="D7351" i="13" s="1"/>
  <c r="I7099" i="1"/>
  <c r="D7063" i="13" s="1"/>
  <c r="I6992" i="1"/>
  <c r="D6956" i="13" s="1"/>
  <c r="I6427" i="1"/>
  <c r="D6391" i="13" s="1"/>
  <c r="I6319" i="1"/>
  <c r="D6283" i="13" s="1"/>
  <c r="I6187" i="1"/>
  <c r="D6151" i="13" s="1"/>
  <c r="I6091" i="1"/>
  <c r="D6055" i="13" s="1"/>
  <c r="I5851" i="1"/>
  <c r="D5815" i="13" s="1"/>
  <c r="I5647" i="1"/>
  <c r="D5611" i="13" s="1"/>
  <c r="I5311" i="1"/>
  <c r="D5275" i="13" s="1"/>
  <c r="I5167" i="1"/>
  <c r="D5131" i="13" s="1"/>
  <c r="I4928" i="1"/>
  <c r="D4892" i="13" s="1"/>
  <c r="I4064" i="1"/>
  <c r="D4028" i="13" s="1"/>
  <c r="I3691" i="1"/>
  <c r="D3655" i="13" s="1"/>
  <c r="I7904" i="1"/>
  <c r="D7868" i="13" s="1"/>
  <c r="I5504" i="1"/>
  <c r="D5468" i="13" s="1"/>
  <c r="I5983" i="1"/>
  <c r="D5947" i="13" s="1"/>
  <c r="I4939" i="1"/>
  <c r="D4903" i="13" s="1"/>
  <c r="I8192" i="1"/>
  <c r="D8156" i="13" s="1"/>
  <c r="I7867" i="1"/>
  <c r="D7831" i="13" s="1"/>
  <c r="I7771" i="1"/>
  <c r="D7735" i="13" s="1"/>
  <c r="I7687" i="1"/>
  <c r="D7651" i="13" s="1"/>
  <c r="I7615" i="1"/>
  <c r="D7579" i="13" s="1"/>
  <c r="I7531" i="1"/>
  <c r="D7495" i="13" s="1"/>
  <c r="I6991" i="1"/>
  <c r="D6955" i="13" s="1"/>
  <c r="I6752" i="1"/>
  <c r="D6716" i="13" s="1"/>
  <c r="I6416" i="1"/>
  <c r="D6380" i="13" s="1"/>
  <c r="I6176" i="1"/>
  <c r="D6140" i="13" s="1"/>
  <c r="I6080" i="1"/>
  <c r="D6044" i="13" s="1"/>
  <c r="I5839" i="1"/>
  <c r="D5803" i="13" s="1"/>
  <c r="I5467" i="1"/>
  <c r="D5431" i="13" s="1"/>
  <c r="I5035" i="1"/>
  <c r="D4999" i="13" s="1"/>
  <c r="I4736" i="1"/>
  <c r="D4700" i="13" s="1"/>
  <c r="I5611" i="1"/>
  <c r="D5575" i="13" s="1"/>
  <c r="I5455" i="1"/>
  <c r="D5419" i="13" s="1"/>
  <c r="I5023" i="1"/>
  <c r="D4987" i="13" s="1"/>
  <c r="I1280" i="1"/>
  <c r="D1244" i="13" s="1"/>
  <c r="I7472" i="1"/>
  <c r="D7436" i="13" s="1"/>
  <c r="I8384" i="1"/>
  <c r="D8348" i="13" s="1"/>
  <c r="I7627" i="1"/>
  <c r="D7591" i="13" s="1"/>
  <c r="I6655" i="1"/>
  <c r="D6619" i="13" s="1"/>
  <c r="I5179" i="1"/>
  <c r="D5143" i="13" s="1"/>
  <c r="I8000" i="1"/>
  <c r="D7964" i="13" s="1"/>
  <c r="I7520" i="1"/>
  <c r="D7484" i="13" s="1"/>
  <c r="I7195" i="1"/>
  <c r="D7159" i="13" s="1"/>
  <c r="I7088" i="1"/>
  <c r="D7052" i="13" s="1"/>
  <c r="I6859" i="1"/>
  <c r="D6823" i="13" s="1"/>
  <c r="I6751" i="1"/>
  <c r="D6715" i="13" s="1"/>
  <c r="I6175" i="1"/>
  <c r="D6139" i="13" s="1"/>
  <c r="I8480" i="1"/>
  <c r="D8444" i="13" s="1"/>
  <c r="I7519" i="1"/>
  <c r="D7483" i="13" s="1"/>
  <c r="I7435" i="1"/>
  <c r="D7399" i="13" s="1"/>
  <c r="I7375" i="1"/>
  <c r="D7339" i="13" s="1"/>
  <c r="I7291" i="1"/>
  <c r="D7255" i="13" s="1"/>
  <c r="I7184" i="1"/>
  <c r="D7148" i="13" s="1"/>
  <c r="I7087" i="1"/>
  <c r="D7051" i="13" s="1"/>
  <c r="I5792" i="1"/>
  <c r="D5756" i="13" s="1"/>
  <c r="I5600" i="1"/>
  <c r="D5564" i="13" s="1"/>
  <c r="I5277" i="1"/>
  <c r="D5241" i="13" s="1"/>
  <c r="I5011" i="1"/>
  <c r="D4975" i="13" s="1"/>
  <c r="I3536" i="1"/>
  <c r="D3500" i="13" s="1"/>
  <c r="I2743" i="1"/>
  <c r="D2707" i="13" s="1"/>
  <c r="I5888" i="1"/>
  <c r="D5852" i="13" s="1"/>
  <c r="I8720" i="1"/>
  <c r="D8684" i="13" s="1"/>
  <c r="I6763" i="1"/>
  <c r="D6727" i="13" s="1"/>
  <c r="I6320" i="1"/>
  <c r="D6284" i="13" s="1"/>
  <c r="I5659" i="1"/>
  <c r="D5623" i="13" s="1"/>
  <c r="I6415" i="1"/>
  <c r="D6379" i="13" s="1"/>
  <c r="I7675" i="1"/>
  <c r="D7639" i="13" s="1"/>
  <c r="I7279" i="1"/>
  <c r="D7243" i="13" s="1"/>
  <c r="I7183" i="1"/>
  <c r="D7147" i="13" s="1"/>
  <c r="I6955" i="1"/>
  <c r="D6919" i="13" s="1"/>
  <c r="I6847" i="1"/>
  <c r="D6811" i="13" s="1"/>
  <c r="I6608" i="1"/>
  <c r="D6572" i="13" s="1"/>
  <c r="I6511" i="1"/>
  <c r="D6475" i="13" s="1"/>
  <c r="I6379" i="1"/>
  <c r="D6343" i="13" s="1"/>
  <c r="I6283" i="1"/>
  <c r="D6247" i="13" s="1"/>
  <c r="I5947" i="1"/>
  <c r="D5911" i="13" s="1"/>
  <c r="I5791" i="1"/>
  <c r="D5755" i="13" s="1"/>
  <c r="I5599" i="1"/>
  <c r="D5563" i="13" s="1"/>
  <c r="I5131" i="1"/>
  <c r="D5095" i="13" s="1"/>
  <c r="I4879" i="1"/>
  <c r="D4843" i="13" s="1"/>
  <c r="I4687" i="1"/>
  <c r="D4651" i="13" s="1"/>
  <c r="I4173" i="1"/>
  <c r="D4137" i="13" s="1"/>
  <c r="I5217" i="1"/>
  <c r="D5181" i="13" s="1"/>
  <c r="I5099" i="1"/>
  <c r="D5063" i="13" s="1"/>
  <c r="I5663" i="1"/>
  <c r="D5627" i="13" s="1"/>
  <c r="I5073" i="1"/>
  <c r="D5037" i="13" s="1"/>
  <c r="I4641" i="1"/>
  <c r="D4605" i="13" s="1"/>
  <c r="I4977" i="1"/>
  <c r="D4941" i="13" s="1"/>
  <c r="I4833" i="1"/>
  <c r="D4797" i="13" s="1"/>
  <c r="I4559" i="1"/>
  <c r="D4523" i="13" s="1"/>
  <c r="I1823" i="1"/>
  <c r="D1787" i="13" s="1"/>
  <c r="I6959" i="1"/>
  <c r="D6923" i="13" s="1"/>
  <c r="I6431" i="1"/>
  <c r="D6395" i="13" s="1"/>
  <c r="I5339" i="1"/>
  <c r="D5303" i="13" s="1"/>
  <c r="I4859" i="1"/>
  <c r="D4823" i="13" s="1"/>
  <c r="I4703" i="1"/>
  <c r="D4667" i="13" s="1"/>
  <c r="I4475" i="1"/>
  <c r="D4439" i="13" s="1"/>
  <c r="I5951" i="1"/>
  <c r="D5915" i="13" s="1"/>
  <c r="I7883" i="1"/>
  <c r="D7847" i="13" s="1"/>
  <c r="I7547" i="1"/>
  <c r="D7511" i="13" s="1"/>
  <c r="I7151" i="1"/>
  <c r="D7115" i="13" s="1"/>
  <c r="I6011" i="1"/>
  <c r="D5975" i="13" s="1"/>
  <c r="I5759" i="1"/>
  <c r="D5723" i="13" s="1"/>
  <c r="I4079" i="1"/>
  <c r="D4043" i="13" s="1"/>
  <c r="I6827" i="1"/>
  <c r="D6791" i="13" s="1"/>
  <c r="I6623" i="1"/>
  <c r="D6587" i="13" s="1"/>
  <c r="I6815" i="1"/>
  <c r="D6779" i="13" s="1"/>
  <c r="I6095" i="1"/>
  <c r="D6059" i="13" s="1"/>
  <c r="I4943" i="1"/>
  <c r="D4907" i="13" s="1"/>
  <c r="I7487" i="1"/>
  <c r="D7451" i="13" s="1"/>
  <c r="I6239" i="1"/>
  <c r="D6203" i="13" s="1"/>
  <c r="I7391" i="1"/>
  <c r="D7355" i="13" s="1"/>
  <c r="I6299" i="1"/>
  <c r="D6263" i="13" s="1"/>
  <c r="I5567" i="1"/>
  <c r="D5531" i="13" s="1"/>
  <c r="I7439" i="1"/>
  <c r="D7403" i="13" s="1"/>
  <c r="I6683" i="1"/>
  <c r="D6647" i="13" s="1"/>
  <c r="I6155" i="1"/>
  <c r="D6119" i="13" s="1"/>
  <c r="I5867" i="1"/>
  <c r="D5831" i="13" s="1"/>
  <c r="I4907" i="1"/>
  <c r="D4871" i="13" s="1"/>
  <c r="I8734" i="1"/>
  <c r="D8698" i="13" s="1"/>
  <c r="I8176" i="1"/>
  <c r="D8140" i="13" s="1"/>
  <c r="I8062" i="1"/>
  <c r="D8026" i="13" s="1"/>
  <c r="I7936" i="1"/>
  <c r="D7900" i="13" s="1"/>
  <c r="I7744" i="1"/>
  <c r="D7708" i="13" s="1"/>
  <c r="I7595" i="1"/>
  <c r="D7559" i="13" s="1"/>
  <c r="I7486" i="1"/>
  <c r="D7450" i="13" s="1"/>
  <c r="I7211" i="1"/>
  <c r="D7175" i="13" s="1"/>
  <c r="I7150" i="1"/>
  <c r="D7114" i="13" s="1"/>
  <c r="I7019" i="1"/>
  <c r="D6983" i="13" s="1"/>
  <c r="I6958" i="1"/>
  <c r="D6922" i="13" s="1"/>
  <c r="I6814" i="1"/>
  <c r="D6778" i="13" s="1"/>
  <c r="I6754" i="1"/>
  <c r="D6718" i="13" s="1"/>
  <c r="I5855" i="1"/>
  <c r="D5819" i="13" s="1"/>
  <c r="I5435" i="1"/>
  <c r="D5399" i="13" s="1"/>
  <c r="I5327" i="1"/>
  <c r="D5291" i="13" s="1"/>
  <c r="I5135" i="1"/>
  <c r="D5099" i="13" s="1"/>
  <c r="I5056" i="1"/>
  <c r="D5020" i="13" s="1"/>
  <c r="I4978" i="1"/>
  <c r="D4942" i="13" s="1"/>
  <c r="I4799" i="1"/>
  <c r="D4763" i="13" s="1"/>
  <c r="I4702" i="1"/>
  <c r="D4666" i="13" s="1"/>
  <c r="I4558" i="1"/>
  <c r="D4522" i="13" s="1"/>
  <c r="I4288" i="1"/>
  <c r="D4252" i="13" s="1"/>
  <c r="I4048" i="1"/>
  <c r="D4012" i="13" s="1"/>
  <c r="I3862" i="1"/>
  <c r="D3826" i="13" s="1"/>
  <c r="I3587" i="1"/>
  <c r="D3551" i="13" s="1"/>
  <c r="I1319" i="1"/>
  <c r="D1283" i="13" s="1"/>
  <c r="I3586" i="1"/>
  <c r="D3550" i="13" s="1"/>
  <c r="I3166" i="1"/>
  <c r="D3130" i="13" s="1"/>
  <c r="I2050" i="1"/>
  <c r="D2014" i="13" s="1"/>
  <c r="I1318" i="1"/>
  <c r="D1282" i="13" s="1"/>
  <c r="I395" i="1"/>
  <c r="D359" i="13" s="1"/>
  <c r="I8614" i="1"/>
  <c r="D8578" i="13" s="1"/>
  <c r="I8494" i="1"/>
  <c r="D8458" i="13" s="1"/>
  <c r="I8386" i="1"/>
  <c r="D8350" i="13" s="1"/>
  <c r="I8272" i="1"/>
  <c r="D8236" i="13" s="1"/>
  <c r="I7871" i="1"/>
  <c r="D7835" i="13" s="1"/>
  <c r="I7691" i="1"/>
  <c r="D7655" i="13" s="1"/>
  <c r="I7643" i="1"/>
  <c r="D7607" i="13" s="1"/>
  <c r="I7535" i="1"/>
  <c r="D7499" i="13" s="1"/>
  <c r="I7259" i="1"/>
  <c r="D7223" i="13" s="1"/>
  <c r="I7007" i="1"/>
  <c r="D6971" i="13" s="1"/>
  <c r="I6671" i="1"/>
  <c r="D6635" i="13" s="1"/>
  <c r="I6491" i="1"/>
  <c r="D6455" i="13" s="1"/>
  <c r="I6347" i="1"/>
  <c r="D6311" i="13" s="1"/>
  <c r="I6287" i="1"/>
  <c r="D6251" i="13" s="1"/>
  <c r="I6143" i="1"/>
  <c r="D6107" i="13" s="1"/>
  <c r="I5854" i="1"/>
  <c r="D5818" i="13" s="1"/>
  <c r="I5728" i="1"/>
  <c r="D5692" i="13" s="1"/>
  <c r="I5632" i="1"/>
  <c r="D5596" i="13" s="1"/>
  <c r="I5531" i="1"/>
  <c r="D5495" i="13" s="1"/>
  <c r="I5134" i="1"/>
  <c r="D5098" i="13" s="1"/>
  <c r="I4895" i="1"/>
  <c r="D4859" i="13" s="1"/>
  <c r="I4798" i="1"/>
  <c r="D4762" i="13" s="1"/>
  <c r="I8718" i="1"/>
  <c r="D8682" i="13" s="1"/>
  <c r="I8482" i="1"/>
  <c r="D8446" i="13" s="1"/>
  <c r="I8038" i="1"/>
  <c r="D8002" i="13" s="1"/>
  <c r="I7931" i="1"/>
  <c r="D7895" i="13" s="1"/>
  <c r="I7870" i="1"/>
  <c r="D7834" i="13" s="1"/>
  <c r="I7792" i="1"/>
  <c r="D7756" i="13" s="1"/>
  <c r="I7739" i="1"/>
  <c r="D7703" i="13" s="1"/>
  <c r="I7638" i="1"/>
  <c r="D7602" i="13" s="1"/>
  <c r="I7583" i="1"/>
  <c r="D7547" i="13" s="1"/>
  <c r="I7534" i="1"/>
  <c r="D7498" i="13" s="1"/>
  <c r="I7312" i="1"/>
  <c r="D7276" i="13" s="1"/>
  <c r="I7199" i="1"/>
  <c r="D7163" i="13" s="1"/>
  <c r="I7086" i="1"/>
  <c r="D7050" i="13" s="1"/>
  <c r="I7006" i="1"/>
  <c r="D6970" i="13" s="1"/>
  <c r="I6875" i="1"/>
  <c r="D6839" i="13" s="1"/>
  <c r="I6670" i="1"/>
  <c r="D6634" i="13" s="1"/>
  <c r="I6544" i="1"/>
  <c r="D6508" i="13" s="1"/>
  <c r="I6479" i="1"/>
  <c r="D6443" i="13" s="1"/>
  <c r="I6335" i="1"/>
  <c r="D6299" i="13" s="1"/>
  <c r="I6286" i="1"/>
  <c r="D6250" i="13" s="1"/>
  <c r="I6142" i="1"/>
  <c r="D6106" i="13" s="1"/>
  <c r="I5999" i="1"/>
  <c r="D5963" i="13" s="1"/>
  <c r="I5723" i="1"/>
  <c r="D5687" i="13" s="1"/>
  <c r="I5519" i="1"/>
  <c r="D5483" i="13" s="1"/>
  <c r="I5310" i="1"/>
  <c r="D5274" i="13" s="1"/>
  <c r="I5051" i="1"/>
  <c r="D5015" i="13" s="1"/>
  <c r="I4894" i="1"/>
  <c r="D4858" i="13" s="1"/>
  <c r="I4528" i="1"/>
  <c r="D4492" i="13" s="1"/>
  <c r="I3550" i="1"/>
  <c r="D3514" i="13" s="1"/>
  <c r="I1282" i="1"/>
  <c r="D1246" i="13" s="1"/>
  <c r="I274" i="1"/>
  <c r="D238" i="13" s="1"/>
  <c r="I8158" i="1"/>
  <c r="D8122" i="13" s="1"/>
  <c r="I7582" i="1"/>
  <c r="D7546" i="13" s="1"/>
  <c r="I6599" i="1"/>
  <c r="D6563" i="13" s="1"/>
  <c r="I6478" i="1"/>
  <c r="D6442" i="13" s="1"/>
  <c r="I6203" i="1"/>
  <c r="D6167" i="13" s="1"/>
  <c r="I5423" i="1"/>
  <c r="D5387" i="13" s="1"/>
  <c r="I8590" i="1"/>
  <c r="D8554" i="13" s="1"/>
  <c r="I7919" i="1"/>
  <c r="D7883" i="13" s="1"/>
  <c r="I7198" i="1"/>
  <c r="D7162" i="13" s="1"/>
  <c r="I6334" i="1"/>
  <c r="D6298" i="13" s="1"/>
  <c r="I5998" i="1"/>
  <c r="D5962" i="13" s="1"/>
  <c r="I5711" i="1"/>
  <c r="D5675" i="13" s="1"/>
  <c r="I5627" i="1"/>
  <c r="D5591" i="13" s="1"/>
  <c r="I4030" i="1"/>
  <c r="D3994" i="13" s="1"/>
  <c r="I3790" i="1"/>
  <c r="D3754" i="13" s="1"/>
  <c r="I8560" i="1"/>
  <c r="D8524" i="13" s="1"/>
  <c r="I8470" i="1"/>
  <c r="D8434" i="13" s="1"/>
  <c r="I8368" i="1"/>
  <c r="D8332" i="13" s="1"/>
  <c r="I8254" i="1"/>
  <c r="D8218" i="13" s="1"/>
  <c r="I7918" i="1"/>
  <c r="D7882" i="13" s="1"/>
  <c r="I7787" i="1"/>
  <c r="D7751" i="13" s="1"/>
  <c r="I7727" i="1"/>
  <c r="D7691" i="13" s="1"/>
  <c r="I7631" i="1"/>
  <c r="D7595" i="13" s="1"/>
  <c r="I7522" i="1"/>
  <c r="D7486" i="13" s="1"/>
  <c r="I7247" i="1"/>
  <c r="D7211" i="13" s="1"/>
  <c r="I7134" i="1"/>
  <c r="D7098" i="13" s="1"/>
  <c r="I7067" i="1"/>
  <c r="D7031" i="13" s="1"/>
  <c r="I6928" i="1"/>
  <c r="D6892" i="13" s="1"/>
  <c r="I6863" i="1"/>
  <c r="D6827" i="13" s="1"/>
  <c r="I6790" i="1"/>
  <c r="D6754" i="13" s="1"/>
  <c r="I6598" i="1"/>
  <c r="D6562" i="13" s="1"/>
  <c r="I6539" i="1"/>
  <c r="D6503" i="13" s="1"/>
  <c r="I6395" i="1"/>
  <c r="D6359" i="13" s="1"/>
  <c r="I6191" i="1"/>
  <c r="D6155" i="13" s="1"/>
  <c r="I5915" i="1"/>
  <c r="D5879" i="13" s="1"/>
  <c r="I5819" i="1"/>
  <c r="D5783" i="13" s="1"/>
  <c r="I5615" i="1"/>
  <c r="D5579" i="13" s="1"/>
  <c r="I5183" i="1"/>
  <c r="D5147" i="13" s="1"/>
  <c r="I4510" i="1"/>
  <c r="D4474" i="13" s="1"/>
  <c r="I166" i="1"/>
  <c r="D130" i="13" s="1"/>
  <c r="I6262" i="1"/>
  <c r="D6226" i="13" s="1"/>
  <c r="I5903" i="1"/>
  <c r="D5867" i="13" s="1"/>
  <c r="I8686" i="1"/>
  <c r="D8650" i="13" s="1"/>
  <c r="I8014" i="1"/>
  <c r="D7978" i="13" s="1"/>
  <c r="I7630" i="1"/>
  <c r="D7594" i="13" s="1"/>
  <c r="I7307" i="1"/>
  <c r="D7271" i="13" s="1"/>
  <c r="I7246" i="1"/>
  <c r="D7210" i="13" s="1"/>
  <c r="I7055" i="1"/>
  <c r="D7019" i="13" s="1"/>
  <c r="I6862" i="1"/>
  <c r="D6826" i="13" s="1"/>
  <c r="I6383" i="1"/>
  <c r="D6347" i="13" s="1"/>
  <c r="I6190" i="1"/>
  <c r="D6154" i="13" s="1"/>
  <c r="I8110" i="1"/>
  <c r="D8074" i="13" s="1"/>
  <c r="I7678" i="1"/>
  <c r="D7642" i="13" s="1"/>
  <c r="I7456" i="1"/>
  <c r="D7420" i="13" s="1"/>
  <c r="I7408" i="1"/>
  <c r="D7372" i="13" s="1"/>
  <c r="I7115" i="1"/>
  <c r="D7079" i="13" s="1"/>
  <c r="I7054" i="1"/>
  <c r="D7018" i="13" s="1"/>
  <c r="I6923" i="1"/>
  <c r="D6887" i="13" s="1"/>
  <c r="I6719" i="1"/>
  <c r="D6683" i="13" s="1"/>
  <c r="I6526" i="1"/>
  <c r="D6490" i="13" s="1"/>
  <c r="I6454" i="1"/>
  <c r="D6418" i="13" s="1"/>
  <c r="I6382" i="1"/>
  <c r="D6346" i="13" s="1"/>
  <c r="I6256" i="1"/>
  <c r="D6220" i="13" s="1"/>
  <c r="I6112" i="1"/>
  <c r="D6076" i="13" s="1"/>
  <c r="I6047" i="1"/>
  <c r="D6011" i="13" s="1"/>
  <c r="I5902" i="1"/>
  <c r="D5866" i="13" s="1"/>
  <c r="I5807" i="1"/>
  <c r="D5771" i="13" s="1"/>
  <c r="I5086" i="1"/>
  <c r="D5050" i="13" s="1"/>
  <c r="I4942" i="1"/>
  <c r="D4906" i="13" s="1"/>
  <c r="I4847" i="1"/>
  <c r="D4811" i="13" s="1"/>
  <c r="I4763" i="1"/>
  <c r="D4727" i="13" s="1"/>
  <c r="I4174" i="1"/>
  <c r="D4138" i="13" s="1"/>
  <c r="I3982" i="1"/>
  <c r="D3946" i="13" s="1"/>
  <c r="I3750" i="1"/>
  <c r="D3714" i="13" s="1"/>
  <c r="I3430" i="1"/>
  <c r="D3394" i="13" s="1"/>
  <c r="I6046" i="1"/>
  <c r="D6010" i="13" s="1"/>
  <c r="I5375" i="1"/>
  <c r="D5339" i="13" s="1"/>
  <c r="I5231" i="1"/>
  <c r="D5195" i="13" s="1"/>
  <c r="I4751" i="1"/>
  <c r="D4715" i="13" s="1"/>
  <c r="I4463" i="1"/>
  <c r="D4427" i="13" s="1"/>
  <c r="I3694" i="1"/>
  <c r="D3658" i="13" s="1"/>
  <c r="I3419" i="1"/>
  <c r="D3383" i="13" s="1"/>
  <c r="I1702" i="1"/>
  <c r="D1666" i="13" s="1"/>
  <c r="I7726" i="1"/>
  <c r="D7690" i="13" s="1"/>
  <c r="I7679" i="1"/>
  <c r="D7643" i="13" s="1"/>
  <c r="I7570" i="1"/>
  <c r="D7534" i="13" s="1"/>
  <c r="I6731" i="1"/>
  <c r="D6695" i="13" s="1"/>
  <c r="I6527" i="1"/>
  <c r="D6491" i="13" s="1"/>
  <c r="I6059" i="1"/>
  <c r="D6023" i="13" s="1"/>
  <c r="I5182" i="1"/>
  <c r="D5146" i="13" s="1"/>
  <c r="I8656" i="1"/>
  <c r="D8620" i="13" s="1"/>
  <c r="I8350" i="1"/>
  <c r="D8314" i="13" s="1"/>
  <c r="I7984" i="1"/>
  <c r="D7948" i="13" s="1"/>
  <c r="I7835" i="1"/>
  <c r="D7799" i="13" s="1"/>
  <c r="I7775" i="1"/>
  <c r="D7739" i="13" s="1"/>
  <c r="I7295" i="1"/>
  <c r="D7259" i="13" s="1"/>
  <c r="I7182" i="1"/>
  <c r="D7146" i="13" s="1"/>
  <c r="I6978" i="1"/>
  <c r="D6942" i="13" s="1"/>
  <c r="I6779" i="1"/>
  <c r="D6743" i="13" s="1"/>
  <c r="I6718" i="1"/>
  <c r="D6682" i="13" s="1"/>
  <c r="I6587" i="1"/>
  <c r="D6551" i="13" s="1"/>
  <c r="I6448" i="1"/>
  <c r="D6412" i="13" s="1"/>
  <c r="I8758" i="1"/>
  <c r="D8722" i="13" s="1"/>
  <c r="I8446" i="1"/>
  <c r="D8410" i="13" s="1"/>
  <c r="I7894" i="1"/>
  <c r="D7858" i="13" s="1"/>
  <c r="I7774" i="1"/>
  <c r="D7738" i="13" s="1"/>
  <c r="I7355" i="1"/>
  <c r="D7319" i="13" s="1"/>
  <c r="I7294" i="1"/>
  <c r="D7258" i="13" s="1"/>
  <c r="I7230" i="1"/>
  <c r="D7194" i="13" s="1"/>
  <c r="I7103" i="1"/>
  <c r="D7067" i="13" s="1"/>
  <c r="I6911" i="1"/>
  <c r="D6875" i="13" s="1"/>
  <c r="I6767" i="1"/>
  <c r="D6731" i="13" s="1"/>
  <c r="I6635" i="1"/>
  <c r="D6599" i="13" s="1"/>
  <c r="I6575" i="1"/>
  <c r="D6539" i="13" s="1"/>
  <c r="I6311" i="1"/>
  <c r="D6275" i="13" s="1"/>
  <c r="I6251" i="1"/>
  <c r="D6215" i="13" s="1"/>
  <c r="I5963" i="1"/>
  <c r="D5927" i="13" s="1"/>
  <c r="I5680" i="1"/>
  <c r="D5644" i="13" s="1"/>
  <c r="I5579" i="1"/>
  <c r="D5543" i="13" s="1"/>
  <c r="I5471" i="1"/>
  <c r="D5435" i="13" s="1"/>
  <c r="I5230" i="1"/>
  <c r="D5194" i="13" s="1"/>
  <c r="I5166" i="1"/>
  <c r="D5130" i="13" s="1"/>
  <c r="I4834" i="1"/>
  <c r="D4798" i="13" s="1"/>
  <c r="I4607" i="1"/>
  <c r="D4571" i="13" s="1"/>
  <c r="I4462" i="1"/>
  <c r="D4426" i="13" s="1"/>
  <c r="I3918" i="1"/>
  <c r="D3882" i="13" s="1"/>
  <c r="I2704" i="1"/>
  <c r="D2668" i="13" s="1"/>
  <c r="I1643" i="1"/>
  <c r="D1607" i="13" s="1"/>
  <c r="I8782" i="1"/>
  <c r="D8746" i="13" s="1"/>
  <c r="I8542" i="1"/>
  <c r="D8506" i="13" s="1"/>
  <c r="I8206" i="1"/>
  <c r="D8170" i="13" s="1"/>
  <c r="I8752" i="1"/>
  <c r="D8716" i="13" s="1"/>
  <c r="I8530" i="1"/>
  <c r="D8494" i="13" s="1"/>
  <c r="I8194" i="1"/>
  <c r="D8158" i="13" s="1"/>
  <c r="I8080" i="1"/>
  <c r="D8044" i="13" s="1"/>
  <c r="I7888" i="1"/>
  <c r="D7852" i="13" s="1"/>
  <c r="I7823" i="1"/>
  <c r="D7787" i="13" s="1"/>
  <c r="I7499" i="1"/>
  <c r="D7463" i="13" s="1"/>
  <c r="I7451" i="1"/>
  <c r="D7415" i="13" s="1"/>
  <c r="I7403" i="1"/>
  <c r="D7367" i="13" s="1"/>
  <c r="I7343" i="1"/>
  <c r="D7307" i="13" s="1"/>
  <c r="I7222" i="1"/>
  <c r="D7186" i="13" s="1"/>
  <c r="I7163" i="1"/>
  <c r="D7127" i="13" s="1"/>
  <c r="I7102" i="1"/>
  <c r="D7066" i="13" s="1"/>
  <c r="I6971" i="1"/>
  <c r="D6935" i="13" s="1"/>
  <c r="I6910" i="1"/>
  <c r="D6874" i="13" s="1"/>
  <c r="I6766" i="1"/>
  <c r="D6730" i="13" s="1"/>
  <c r="I6574" i="1"/>
  <c r="D6538" i="13" s="1"/>
  <c r="I6443" i="1"/>
  <c r="D6407" i="13" s="1"/>
  <c r="I6310" i="1"/>
  <c r="D6274" i="13" s="1"/>
  <c r="I6107" i="1"/>
  <c r="D6071" i="13" s="1"/>
  <c r="I5771" i="1"/>
  <c r="D5735" i="13" s="1"/>
  <c r="I5675" i="1"/>
  <c r="D5639" i="13" s="1"/>
  <c r="I5003" i="1"/>
  <c r="D4967" i="13" s="1"/>
  <c r="I4606" i="1"/>
  <c r="D4570" i="13" s="1"/>
  <c r="I3887" i="1"/>
  <c r="D3851" i="13" s="1"/>
  <c r="I3664" i="1"/>
  <c r="D3628" i="13" s="1"/>
  <c r="I3328" i="1"/>
  <c r="D3292" i="13" s="1"/>
  <c r="I2656" i="1"/>
  <c r="D2620" i="13" s="1"/>
  <c r="I635" i="1"/>
  <c r="D599" i="13" s="1"/>
  <c r="I7323" i="1"/>
  <c r="D7287" i="13" s="1"/>
  <c r="I7179" i="1"/>
  <c r="D7143" i="13" s="1"/>
  <c r="I7119" i="1"/>
  <c r="D7083" i="13" s="1"/>
  <c r="I7071" i="1"/>
  <c r="D7035" i="13" s="1"/>
  <c r="I6567" i="1"/>
  <c r="D6531" i="13" s="1"/>
  <c r="I5727" i="1"/>
  <c r="D5691" i="13" s="1"/>
  <c r="I5499" i="1"/>
  <c r="D5463" i="13" s="1"/>
  <c r="I5103" i="1"/>
  <c r="D5067" i="13" s="1"/>
  <c r="I4827" i="1"/>
  <c r="D4791" i="13" s="1"/>
  <c r="I7887" i="1"/>
  <c r="D7851" i="13" s="1"/>
  <c r="I7263" i="1"/>
  <c r="D7227" i="13" s="1"/>
  <c r="I7167" i="1"/>
  <c r="D7131" i="13" s="1"/>
  <c r="I6843" i="1"/>
  <c r="D6807" i="13" s="1"/>
  <c r="I6783" i="1"/>
  <c r="D6747" i="13" s="1"/>
  <c r="I6735" i="1"/>
  <c r="D6699" i="13" s="1"/>
  <c r="I6507" i="1"/>
  <c r="D6471" i="13" s="1"/>
  <c r="I6171" i="1"/>
  <c r="D6135" i="13" s="1"/>
  <c r="I6123" i="1"/>
  <c r="D6087" i="13" s="1"/>
  <c r="I6063" i="1"/>
  <c r="D6027" i="13" s="1"/>
  <c r="I5883" i="1"/>
  <c r="D5847" i="13" s="1"/>
  <c r="I5643" i="1"/>
  <c r="D5607" i="13" s="1"/>
  <c r="I5487" i="1"/>
  <c r="D5451" i="13" s="1"/>
  <c r="I3723" i="1"/>
  <c r="D3687" i="13" s="1"/>
  <c r="I7935" i="1"/>
  <c r="D7899" i="13" s="1"/>
  <c r="I7215" i="1"/>
  <c r="D7179" i="13" s="1"/>
  <c r="I6831" i="1"/>
  <c r="D6795" i="13" s="1"/>
  <c r="I6447" i="1"/>
  <c r="D6411" i="13" s="1"/>
  <c r="I6159" i="1"/>
  <c r="D6123" i="13" s="1"/>
  <c r="I5871" i="1"/>
  <c r="I2859" i="1"/>
  <c r="D2823" i="13" s="1"/>
  <c r="I7563" i="1"/>
  <c r="D7527" i="13" s="1"/>
  <c r="I7515" i="1"/>
  <c r="D7479" i="13" s="1"/>
  <c r="I6879" i="1"/>
  <c r="D6843" i="13" s="1"/>
  <c r="I6495" i="1"/>
  <c r="D6459" i="13" s="1"/>
  <c r="I6219" i="1"/>
  <c r="D6183" i="13" s="1"/>
  <c r="I5931" i="1"/>
  <c r="D5895" i="13" s="1"/>
  <c r="I5787" i="1"/>
  <c r="D5751" i="13" s="1"/>
  <c r="I5547" i="1"/>
  <c r="D5511" i="13" s="1"/>
  <c r="I5403" i="1"/>
  <c r="D5367" i="13" s="1"/>
  <c r="I5307" i="1"/>
  <c r="D5271" i="13" s="1"/>
  <c r="I5019" i="1"/>
  <c r="D4983" i="13" s="1"/>
  <c r="I4683" i="1"/>
  <c r="D4647" i="13" s="1"/>
  <c r="I6543" i="1"/>
  <c r="D6507" i="13" s="1"/>
  <c r="I6267" i="1"/>
  <c r="D6231" i="13" s="1"/>
  <c r="I6207" i="1"/>
  <c r="D6171" i="13" s="1"/>
  <c r="I6147" i="1"/>
  <c r="D6111" i="13" s="1"/>
  <c r="I5919" i="1"/>
  <c r="D5883" i="13" s="1"/>
  <c r="I5775" i="1"/>
  <c r="D5739" i="13" s="1"/>
  <c r="I5535" i="1"/>
  <c r="D5499" i="13" s="1"/>
  <c r="I5391" i="1"/>
  <c r="D5355" i="13" s="1"/>
  <c r="I5295" i="1"/>
  <c r="D5259" i="13" s="1"/>
  <c r="I5151" i="1"/>
  <c r="D5115" i="13" s="1"/>
  <c r="I4671" i="1"/>
  <c r="D4635" i="13" s="1"/>
  <c r="I4539" i="1"/>
  <c r="D4503" i="13" s="1"/>
  <c r="I6639" i="1"/>
  <c r="D6603" i="13" s="1"/>
  <c r="I5967" i="1"/>
  <c r="D5931" i="13" s="1"/>
  <c r="I5451" i="1"/>
  <c r="D5415" i="13" s="1"/>
  <c r="I5199" i="1"/>
  <c r="D5163" i="13" s="1"/>
  <c r="I3231" i="1"/>
  <c r="D3195" i="13" s="1"/>
  <c r="I6987" i="1"/>
  <c r="D6951" i="13" s="1"/>
  <c r="I6927" i="1"/>
  <c r="D6891" i="13" s="1"/>
  <c r="I7743" i="1"/>
  <c r="D7707" i="13" s="1"/>
  <c r="I6699" i="1"/>
  <c r="D6663" i="13" s="1"/>
  <c r="I6363" i="1"/>
  <c r="D6327" i="13" s="1"/>
  <c r="I6255" i="1"/>
  <c r="D6219" i="13" s="1"/>
  <c r="I6027" i="1"/>
  <c r="D5991" i="13" s="1"/>
  <c r="I5679" i="1"/>
  <c r="D5643" i="13" s="1"/>
  <c r="I5439" i="1"/>
  <c r="D5403" i="13" s="1"/>
  <c r="I4923" i="1"/>
  <c r="D4887" i="13" s="1"/>
  <c r="I3807" i="1"/>
  <c r="D3771" i="13" s="1"/>
  <c r="I7791" i="1"/>
  <c r="D7755" i="13" s="1"/>
  <c r="I7035" i="1"/>
  <c r="D6999" i="13" s="1"/>
  <c r="I6975" i="1"/>
  <c r="D6939" i="13" s="1"/>
  <c r="I6687" i="1"/>
  <c r="D6651" i="13" s="1"/>
  <c r="I6303" i="1"/>
  <c r="D6267" i="13" s="1"/>
  <c r="I6015" i="1"/>
  <c r="D5979" i="13" s="1"/>
  <c r="I5835" i="1"/>
  <c r="D5799" i="13" s="1"/>
  <c r="I5595" i="1"/>
  <c r="D5559" i="13" s="1"/>
  <c r="I5355" i="1"/>
  <c r="D5319" i="13" s="1"/>
  <c r="I5259" i="1"/>
  <c r="D5223" i="13" s="1"/>
  <c r="I4911" i="1"/>
  <c r="D4875" i="13" s="1"/>
  <c r="I7899" i="1"/>
  <c r="D7863" i="13" s="1"/>
  <c r="I7023" i="1"/>
  <c r="D6987" i="13" s="1"/>
  <c r="I6795" i="1"/>
  <c r="D6759" i="13" s="1"/>
  <c r="I6411" i="1"/>
  <c r="D6375" i="13" s="1"/>
  <c r="I6351" i="1"/>
  <c r="D6315" i="13" s="1"/>
  <c r="I5823" i="1"/>
  <c r="D5787" i="13" s="1"/>
  <c r="I5739" i="1"/>
  <c r="D5703" i="13" s="1"/>
  <c r="I5583" i="1"/>
  <c r="D5547" i="13" s="1"/>
  <c r="I5343" i="1"/>
  <c r="D5307" i="13" s="1"/>
  <c r="I5247" i="1"/>
  <c r="D5211" i="13" s="1"/>
  <c r="I5055" i="1"/>
  <c r="D5019" i="13" s="1"/>
  <c r="I7851" i="1"/>
  <c r="D7815" i="13" s="1"/>
  <c r="I7839" i="1"/>
  <c r="D7803" i="13" s="1"/>
  <c r="I7431" i="1"/>
  <c r="D7395" i="13" s="1"/>
  <c r="I7275" i="1"/>
  <c r="D7239" i="13" s="1"/>
  <c r="I7227" i="1"/>
  <c r="D7191" i="13" s="1"/>
  <c r="I7131" i="1"/>
  <c r="D7095" i="13" s="1"/>
  <c r="I7083" i="1"/>
  <c r="D7047" i="13" s="1"/>
  <c r="I6747" i="1"/>
  <c r="D6711" i="13" s="1"/>
  <c r="I6459" i="1"/>
  <c r="D6423" i="13" s="1"/>
  <c r="I6399" i="1"/>
  <c r="D6363" i="13" s="1"/>
  <c r="I6075" i="1"/>
  <c r="D6039" i="13" s="1"/>
  <c r="I5115" i="1"/>
  <c r="D5079" i="13" s="1"/>
  <c r="I8706" i="1"/>
  <c r="D8670" i="13" s="1"/>
  <c r="I8262" i="1"/>
  <c r="D8226" i="13" s="1"/>
  <c r="I7902" i="1"/>
  <c r="D7866" i="13" s="1"/>
  <c r="I7854" i="1"/>
  <c r="D7818" i="13" s="1"/>
  <c r="I7806" i="1"/>
  <c r="D7770" i="13" s="1"/>
  <c r="I6462" i="1"/>
  <c r="D6426" i="13" s="1"/>
  <c r="I6414" i="1"/>
  <c r="D6378" i="13" s="1"/>
  <c r="I6006" i="1"/>
  <c r="D5970" i="13" s="1"/>
  <c r="I5958" i="1"/>
  <c r="D5922" i="13" s="1"/>
  <c r="I5910" i="1"/>
  <c r="D5874" i="13" s="1"/>
  <c r="I3726" i="1"/>
  <c r="D3690" i="13" s="1"/>
  <c r="I8622" i="1"/>
  <c r="D8586" i="13" s="1"/>
  <c r="I7758" i="1"/>
  <c r="D7722" i="13" s="1"/>
  <c r="I6606" i="1"/>
  <c r="D6570" i="13" s="1"/>
  <c r="I6510" i="1"/>
  <c r="D6474" i="13" s="1"/>
  <c r="I3534" i="1"/>
  <c r="D3498" i="13" s="1"/>
  <c r="I1062" i="1"/>
  <c r="D1026" i="13" s="1"/>
  <c r="I6558" i="1"/>
  <c r="D6522" i="13" s="1"/>
  <c r="I6198" i="1"/>
  <c r="D6162" i="13" s="1"/>
  <c r="I6054" i="1"/>
  <c r="D6018" i="13" s="1"/>
  <c r="I5358" i="1"/>
  <c r="D5322" i="13" s="1"/>
  <c r="I5214" i="1"/>
  <c r="D5178" i="13" s="1"/>
  <c r="I3198" i="1"/>
  <c r="D3162" i="13" s="1"/>
  <c r="I1638" i="1"/>
  <c r="D1602" i="13" s="1"/>
  <c r="I7842" i="1"/>
  <c r="D7806" i="13" s="1"/>
  <c r="I7794" i="1"/>
  <c r="D7758" i="13" s="1"/>
  <c r="I7710" i="1"/>
  <c r="D7674" i="13" s="1"/>
  <c r="I8046" i="1"/>
  <c r="D8010" i="13" s="1"/>
  <c r="I7746" i="1"/>
  <c r="D7710" i="13" s="1"/>
  <c r="I7350" i="1"/>
  <c r="D7314" i="13" s="1"/>
  <c r="I7302" i="1"/>
  <c r="D7266" i="13" s="1"/>
  <c r="I7254" i="1"/>
  <c r="D7218" i="13" s="1"/>
  <c r="I6798" i="1"/>
  <c r="D6762" i="13" s="1"/>
  <c r="I6654" i="1"/>
  <c r="D6618" i="13" s="1"/>
  <c r="I5022" i="1"/>
  <c r="D4986" i="13" s="1"/>
  <c r="I4830" i="1"/>
  <c r="D4794" i="13" s="1"/>
  <c r="I4638" i="1"/>
  <c r="D4602" i="13" s="1"/>
  <c r="I3486" i="1"/>
  <c r="D3450" i="13" s="1"/>
  <c r="I8766" i="1"/>
  <c r="D8730" i="13" s="1"/>
  <c r="I8526" i="1"/>
  <c r="D8490" i="13" s="1"/>
  <c r="I8430" i="1"/>
  <c r="D8394" i="13" s="1"/>
  <c r="I8334" i="1"/>
  <c r="D8298" i="13" s="1"/>
  <c r="I8238" i="1"/>
  <c r="D8202" i="13" s="1"/>
  <c r="I8142" i="1"/>
  <c r="D8106" i="13" s="1"/>
  <c r="I7698" i="1"/>
  <c r="D7662" i="13" s="1"/>
  <c r="I7662" i="1"/>
  <c r="D7626" i="13" s="1"/>
  <c r="I6702" i="1"/>
  <c r="D6666" i="13" s="1"/>
  <c r="I4974" i="1"/>
  <c r="D4938" i="13" s="1"/>
  <c r="I4734" i="1"/>
  <c r="D4698" i="13" s="1"/>
  <c r="I5070" i="1"/>
  <c r="D5034" i="13" s="1"/>
  <c r="I4014" i="1"/>
  <c r="D3978" i="13" s="1"/>
  <c r="I3630" i="1"/>
  <c r="D3594" i="13" s="1"/>
  <c r="I3150" i="1"/>
  <c r="D3114" i="13" s="1"/>
  <c r="I8658" i="1"/>
  <c r="D8622" i="13" s="1"/>
  <c r="I8562" i="1"/>
  <c r="D8526" i="13" s="1"/>
  <c r="I7650" i="1"/>
  <c r="D7614" i="13" s="1"/>
  <c r="I7614" i="1"/>
  <c r="D7578" i="13" s="1"/>
  <c r="I7566" i="1"/>
  <c r="D7530" i="13" s="1"/>
  <c r="I6894" i="1"/>
  <c r="D6858" i="13" s="1"/>
  <c r="I6786" i="1"/>
  <c r="D6750" i="13" s="1"/>
  <c r="I6750" i="1"/>
  <c r="D6714" i="13" s="1"/>
  <c r="I5886" i="1"/>
  <c r="D5850" i="13" s="1"/>
  <c r="I5010" i="1"/>
  <c r="D4974" i="13" s="1"/>
  <c r="I4206" i="1"/>
  <c r="D4170" i="13" s="1"/>
  <c r="I3990" i="1"/>
  <c r="D3954" i="13" s="1"/>
  <c r="I3822" i="1"/>
  <c r="D3786" i="13" s="1"/>
  <c r="I8754" i="1"/>
  <c r="D8718" i="13" s="1"/>
  <c r="I8574" i="1"/>
  <c r="D8538" i="13" s="1"/>
  <c r="I6846" i="1"/>
  <c r="D6810" i="13" s="1"/>
  <c r="I7518" i="1"/>
  <c r="D7482" i="13" s="1"/>
  <c r="I7470" i="1"/>
  <c r="D7434" i="13" s="1"/>
  <c r="I6942" i="1"/>
  <c r="D6906" i="13" s="1"/>
  <c r="I6030" i="1"/>
  <c r="D5994" i="13" s="1"/>
  <c r="I5982" i="1"/>
  <c r="D5946" i="13" s="1"/>
  <c r="I5934" i="1"/>
  <c r="D5898" i="13" s="1"/>
  <c r="I3414" i="1"/>
  <c r="D3378" i="13" s="1"/>
  <c r="I7422" i="1"/>
  <c r="D7386" i="13" s="1"/>
  <c r="I7326" i="1"/>
  <c r="D7290" i="13" s="1"/>
  <c r="I6990" i="1"/>
  <c r="D6954" i="13" s="1"/>
  <c r="I6174" i="1"/>
  <c r="D6138" i="13" s="1"/>
  <c r="I6078" i="1"/>
  <c r="D6042" i="13" s="1"/>
  <c r="I5334" i="1"/>
  <c r="D5298" i="13" s="1"/>
  <c r="I5118" i="1"/>
  <c r="D5082" i="13" s="1"/>
  <c r="I402" i="1"/>
  <c r="D366" i="13" s="1"/>
  <c r="I8670" i="1"/>
  <c r="D8634" i="13" s="1"/>
  <c r="I8550" i="1"/>
  <c r="D8514" i="13" s="1"/>
  <c r="I8478" i="1"/>
  <c r="D8442" i="13" s="1"/>
  <c r="I8286" i="1"/>
  <c r="D8250" i="13" s="1"/>
  <c r="I8094" i="1"/>
  <c r="D8058" i="13" s="1"/>
  <c r="I7998" i="1"/>
  <c r="D7962" i="13" s="1"/>
  <c r="I7374" i="1"/>
  <c r="D7338" i="13" s="1"/>
  <c r="I7278" i="1"/>
  <c r="D7242" i="13" s="1"/>
  <c r="I7038" i="1"/>
  <c r="D7002" i="13" s="1"/>
  <c r="I6318" i="1"/>
  <c r="D6282" i="13" s="1"/>
  <c r="I6270" i="1"/>
  <c r="D6234" i="13" s="1"/>
  <c r="I6222" i="1"/>
  <c r="D6186" i="13" s="1"/>
  <c r="I6126" i="1"/>
  <c r="D6090" i="13" s="1"/>
  <c r="I3342" i="1"/>
  <c r="D3306" i="13" s="1"/>
  <c r="I4926" i="1"/>
  <c r="D4890" i="13" s="1"/>
  <c r="I4782" i="1"/>
  <c r="D4746" i="13" s="1"/>
  <c r="I3582" i="1"/>
  <c r="D3546" i="13" s="1"/>
  <c r="I8370" i="1"/>
  <c r="D8334" i="13" s="1"/>
  <c r="I8274" i="1"/>
  <c r="D8238" i="13" s="1"/>
  <c r="I7042" i="1"/>
  <c r="D7006" i="13" s="1"/>
  <c r="I4738" i="1"/>
  <c r="D4702" i="13" s="1"/>
  <c r="I4273" i="1"/>
  <c r="D4237" i="13" s="1"/>
  <c r="I3412" i="1"/>
  <c r="D3376" i="13" s="1"/>
  <c r="I7074" i="1"/>
  <c r="D7038" i="13" s="1"/>
  <c r="I8694" i="1"/>
  <c r="D8658" i="13" s="1"/>
  <c r="I8608" i="1"/>
  <c r="D8572" i="13" s="1"/>
  <c r="I8416" i="1"/>
  <c r="D8380" i="13" s="1"/>
  <c r="I8336" i="1"/>
  <c r="D8300" i="13" s="1"/>
  <c r="I8128" i="1"/>
  <c r="D8092" i="13" s="1"/>
  <c r="I7920" i="1"/>
  <c r="D7884" i="13" s="1"/>
  <c r="I7714" i="1"/>
  <c r="D7678" i="13" s="1"/>
  <c r="I7666" i="1"/>
  <c r="D7630" i="13" s="1"/>
  <c r="I7559" i="1"/>
  <c r="D7523" i="13" s="1"/>
  <c r="I7510" i="1"/>
  <c r="D7474" i="13" s="1"/>
  <c r="I7344" i="1"/>
  <c r="D7308" i="13" s="1"/>
  <c r="I7126" i="1"/>
  <c r="D7090" i="13" s="1"/>
  <c r="I7072" i="1"/>
  <c r="D7036" i="13" s="1"/>
  <c r="I6902" i="1"/>
  <c r="D6866" i="13" s="1"/>
  <c r="I6832" i="1"/>
  <c r="D6796" i="13" s="1"/>
  <c r="I6592" i="1"/>
  <c r="D6556" i="13" s="1"/>
  <c r="I5984" i="1"/>
  <c r="D5948" i="13" s="1"/>
  <c r="I5104" i="1"/>
  <c r="D5068" i="13" s="1"/>
  <c r="I4688" i="1"/>
  <c r="D4652" i="13" s="1"/>
  <c r="I4577" i="1"/>
  <c r="D4541" i="13" s="1"/>
  <c r="I4385" i="1"/>
  <c r="D4349" i="13" s="1"/>
  <c r="I3744" i="1"/>
  <c r="D3708" i="13" s="1"/>
  <c r="I3232" i="1"/>
  <c r="D3196" i="13" s="1"/>
  <c r="I2576" i="1"/>
  <c r="D2540" i="13" s="1"/>
  <c r="I1574" i="1"/>
  <c r="D1538" i="13" s="1"/>
  <c r="I934" i="1"/>
  <c r="D898" i="13" s="1"/>
  <c r="I5874" i="1"/>
  <c r="D5838" i="13" s="1"/>
  <c r="I4418" i="1"/>
  <c r="D4382" i="13" s="1"/>
  <c r="I8418" i="1"/>
  <c r="D8382" i="13" s="1"/>
  <c r="I66" i="1"/>
  <c r="D30" i="13" s="1"/>
  <c r="I8784" i="1"/>
  <c r="D8748" i="13" s="1"/>
  <c r="I8688" i="1"/>
  <c r="D8652" i="13" s="1"/>
  <c r="I8512" i="1"/>
  <c r="D8476" i="13" s="1"/>
  <c r="I8226" i="1"/>
  <c r="D8190" i="13" s="1"/>
  <c r="I8022" i="1"/>
  <c r="D7986" i="13" s="1"/>
  <c r="I7815" i="1"/>
  <c r="D7779" i="13" s="1"/>
  <c r="I7766" i="1"/>
  <c r="D7730" i="13" s="1"/>
  <c r="I7712" i="1"/>
  <c r="D7676" i="13" s="1"/>
  <c r="I7664" i="1"/>
  <c r="D7628" i="13" s="1"/>
  <c r="I7558" i="1"/>
  <c r="D7522" i="13" s="1"/>
  <c r="I7504" i="1"/>
  <c r="D7468" i="13" s="1"/>
  <c r="I7232" i="1"/>
  <c r="D7196" i="13" s="1"/>
  <c r="I7122" i="1"/>
  <c r="D7086" i="13" s="1"/>
  <c r="I7010" i="1"/>
  <c r="D6974" i="13" s="1"/>
  <c r="I6528" i="1"/>
  <c r="D6492" i="13" s="1"/>
  <c r="I6464" i="1"/>
  <c r="D6428" i="13" s="1"/>
  <c r="I6406" i="1"/>
  <c r="D6370" i="13" s="1"/>
  <c r="I5922" i="1"/>
  <c r="D5886" i="13" s="1"/>
  <c r="I4962" i="1"/>
  <c r="D4926" i="13" s="1"/>
  <c r="I4791" i="1"/>
  <c r="D4755" i="13" s="1"/>
  <c r="I4384" i="1"/>
  <c r="D4348" i="13" s="1"/>
  <c r="I3734" i="1"/>
  <c r="D3698" i="13" s="1"/>
  <c r="I2448" i="1"/>
  <c r="D2412" i="13" s="1"/>
  <c r="I818" i="1"/>
  <c r="D782" i="13" s="1"/>
  <c r="I8338" i="1"/>
  <c r="D8302" i="13" s="1"/>
  <c r="I8592" i="1"/>
  <c r="D8556" i="13" s="1"/>
  <c r="I8406" i="1"/>
  <c r="D8370" i="13" s="1"/>
  <c r="I8326" i="1"/>
  <c r="D8290" i="13" s="1"/>
  <c r="I8224" i="1"/>
  <c r="D8188" i="13" s="1"/>
  <c r="I8118" i="1"/>
  <c r="D8082" i="13" s="1"/>
  <c r="I8016" i="1"/>
  <c r="D7980" i="13" s="1"/>
  <c r="I7814" i="1"/>
  <c r="D7778" i="13" s="1"/>
  <c r="I7760" i="1"/>
  <c r="D7724" i="13" s="1"/>
  <c r="I7552" i="1"/>
  <c r="D7516" i="13" s="1"/>
  <c r="I7442" i="1"/>
  <c r="D7406" i="13" s="1"/>
  <c r="I7392" i="1"/>
  <c r="D7356" i="13" s="1"/>
  <c r="I7175" i="1"/>
  <c r="D7139" i="13" s="1"/>
  <c r="I7120" i="1"/>
  <c r="D7084" i="13" s="1"/>
  <c r="I7008" i="1"/>
  <c r="D6972" i="13" s="1"/>
  <c r="I6710" i="1"/>
  <c r="D6674" i="13" s="1"/>
  <c r="I6646" i="1"/>
  <c r="D6610" i="13" s="1"/>
  <c r="I6402" i="1"/>
  <c r="D6366" i="13" s="1"/>
  <c r="I6336" i="1"/>
  <c r="D6300" i="13" s="1"/>
  <c r="I5920" i="1"/>
  <c r="D5884" i="13" s="1"/>
  <c r="I5862" i="1"/>
  <c r="D5826" i="13" s="1"/>
  <c r="I5169" i="1"/>
  <c r="D5133" i="13" s="1"/>
  <c r="I4864" i="1"/>
  <c r="D4828" i="13" s="1"/>
  <c r="I4560" i="1"/>
  <c r="D4524" i="13" s="1"/>
  <c r="I4368" i="1"/>
  <c r="D4332" i="13" s="1"/>
  <c r="I3904" i="1"/>
  <c r="D3868" i="13" s="1"/>
  <c r="I3488" i="1"/>
  <c r="D3452" i="13" s="1"/>
  <c r="I1536" i="1"/>
  <c r="D1500" i="13" s="1"/>
  <c r="I663" i="1"/>
  <c r="D627" i="13" s="1"/>
  <c r="I7303" i="1"/>
  <c r="D7267" i="13" s="1"/>
  <c r="I4596" i="1"/>
  <c r="D4560" i="13" s="1"/>
  <c r="I8768" i="1"/>
  <c r="D8732" i="13" s="1"/>
  <c r="I8678" i="1"/>
  <c r="D8642" i="13" s="1"/>
  <c r="I8496" i="1"/>
  <c r="D8460" i="13" s="1"/>
  <c r="I8400" i="1"/>
  <c r="D8364" i="13" s="1"/>
  <c r="I8320" i="1"/>
  <c r="D8284" i="13" s="1"/>
  <c r="I8112" i="1"/>
  <c r="D8076" i="13" s="1"/>
  <c r="I7862" i="1"/>
  <c r="D7826" i="13" s="1"/>
  <c r="I7808" i="1"/>
  <c r="D7772" i="13" s="1"/>
  <c r="I7600" i="1"/>
  <c r="D7564" i="13" s="1"/>
  <c r="I7440" i="1"/>
  <c r="D7404" i="13" s="1"/>
  <c r="I7282" i="1"/>
  <c r="D7246" i="13" s="1"/>
  <c r="I7174" i="1"/>
  <c r="D7138" i="13" s="1"/>
  <c r="I6951" i="1"/>
  <c r="D6915" i="13" s="1"/>
  <c r="I6704" i="1"/>
  <c r="D6668" i="13" s="1"/>
  <c r="I6400" i="1"/>
  <c r="D6364" i="13" s="1"/>
  <c r="I6274" i="1"/>
  <c r="D6238" i="13" s="1"/>
  <c r="I6150" i="1"/>
  <c r="D6114" i="13" s="1"/>
  <c r="I6096" i="1"/>
  <c r="D6060" i="13" s="1"/>
  <c r="I6032" i="1"/>
  <c r="D5996" i="13" s="1"/>
  <c r="I5744" i="1"/>
  <c r="D5708" i="13" s="1"/>
  <c r="I5168" i="1"/>
  <c r="D5132" i="13" s="1"/>
  <c r="I4944" i="1"/>
  <c r="D4908" i="13" s="1"/>
  <c r="I4770" i="1"/>
  <c r="D4734" i="13" s="1"/>
  <c r="I4352" i="1"/>
  <c r="D4316" i="13" s="1"/>
  <c r="I4130" i="1"/>
  <c r="D4094" i="13" s="1"/>
  <c r="I3890" i="1"/>
  <c r="D3854" i="13" s="1"/>
  <c r="I3190" i="1"/>
  <c r="D3154" i="13" s="1"/>
  <c r="I2258" i="1"/>
  <c r="D2222" i="13" s="1"/>
  <c r="I1474" i="1"/>
  <c r="D1438" i="13" s="1"/>
  <c r="I658" i="1"/>
  <c r="D622" i="13" s="1"/>
  <c r="I132" i="1"/>
  <c r="D96" i="13" s="1"/>
  <c r="I7874" i="1"/>
  <c r="D7838" i="13" s="1"/>
  <c r="I6594" i="1"/>
  <c r="D6558" i="13" s="1"/>
  <c r="I4593" i="1"/>
  <c r="D4557" i="13" s="1"/>
  <c r="I3234" i="1"/>
  <c r="D3198" i="13" s="1"/>
  <c r="I8674" i="1"/>
  <c r="D8638" i="13" s="1"/>
  <c r="I8576" i="1"/>
  <c r="D8540" i="13" s="1"/>
  <c r="I8208" i="1"/>
  <c r="D8172" i="13" s="1"/>
  <c r="I8002" i="1"/>
  <c r="D7966" i="13" s="1"/>
  <c r="I7906" i="1"/>
  <c r="D7870" i="13" s="1"/>
  <c r="I7856" i="1"/>
  <c r="D7820" i="13" s="1"/>
  <c r="I7328" i="1"/>
  <c r="D7292" i="13" s="1"/>
  <c r="I7168" i="1"/>
  <c r="D7132" i="13" s="1"/>
  <c r="I7056" i="1"/>
  <c r="D7020" i="13" s="1"/>
  <c r="I6950" i="1"/>
  <c r="D6914" i="13" s="1"/>
  <c r="I6880" i="1"/>
  <c r="D6844" i="13" s="1"/>
  <c r="I6759" i="1"/>
  <c r="D6723" i="13" s="1"/>
  <c r="I6576" i="1"/>
  <c r="D6540" i="13" s="1"/>
  <c r="I6272" i="1"/>
  <c r="D6236" i="13" s="1"/>
  <c r="I6208" i="1"/>
  <c r="D6172" i="13" s="1"/>
  <c r="I6148" i="1"/>
  <c r="D6112" i="13" s="1"/>
  <c r="I5968" i="1"/>
  <c r="D5932" i="13" s="1"/>
  <c r="I5536" i="1"/>
  <c r="D5500" i="13" s="1"/>
  <c r="I5440" i="1"/>
  <c r="D5404" i="13" s="1"/>
  <c r="I5344" i="1"/>
  <c r="D5308" i="13" s="1"/>
  <c r="I5012" i="1"/>
  <c r="D4976" i="13" s="1"/>
  <c r="I4768" i="1"/>
  <c r="D4732" i="13" s="1"/>
  <c r="I4642" i="1"/>
  <c r="D4606" i="13" s="1"/>
  <c r="I4321" i="1"/>
  <c r="D4285" i="13" s="1"/>
  <c r="I4128" i="1"/>
  <c r="D4092" i="13" s="1"/>
  <c r="I3696" i="1"/>
  <c r="D3660" i="13" s="1"/>
  <c r="I3456" i="1"/>
  <c r="D3420" i="13" s="1"/>
  <c r="I2246" i="1"/>
  <c r="D2210" i="13" s="1"/>
  <c r="I7508" i="1"/>
  <c r="D7472" i="13" s="1"/>
  <c r="I6788" i="1"/>
  <c r="D6752" i="13" s="1"/>
  <c r="I6568" i="1"/>
  <c r="D6532" i="13" s="1"/>
  <c r="I7507" i="1"/>
  <c r="D7471" i="13" s="1"/>
  <c r="I7352" i="1"/>
  <c r="D7316" i="13" s="1"/>
  <c r="I6787" i="1"/>
  <c r="D6751" i="13" s="1"/>
  <c r="I4597" i="1"/>
  <c r="D4561" i="13" s="1"/>
  <c r="I2820" i="1"/>
  <c r="D2784" i="13" s="1"/>
  <c r="I6596" i="1"/>
  <c r="D6560" i="13" s="1"/>
  <c r="I4837" i="1"/>
  <c r="D4801" i="13" s="1"/>
  <c r="I4676" i="1"/>
  <c r="D4640" i="13" s="1"/>
  <c r="I99" i="1"/>
  <c r="D63" i="13" s="1"/>
  <c r="I7587" i="1"/>
  <c r="D7551" i="13" s="1"/>
  <c r="I6595" i="1"/>
  <c r="D6559" i="13" s="1"/>
  <c r="I6244" i="1"/>
  <c r="D6208" i="13" s="1"/>
  <c r="I6003" i="1"/>
  <c r="D5967" i="13" s="1"/>
  <c r="I4836" i="1"/>
  <c r="D4800" i="13" s="1"/>
  <c r="I116" i="1"/>
  <c r="D80" i="13" s="1"/>
  <c r="I4835" i="1"/>
  <c r="D4799" i="13" s="1"/>
  <c r="I4677" i="1"/>
  <c r="D4641" i="13" s="1"/>
  <c r="I7380" i="1"/>
  <c r="D7344" i="13" s="1"/>
  <c r="I2660" i="1"/>
  <c r="D2624" i="13" s="1"/>
  <c r="I7220" i="1"/>
  <c r="D7184" i="13" s="1"/>
  <c r="I6116" i="1"/>
  <c r="D6080" i="13" s="1"/>
  <c r="I5684" i="1"/>
  <c r="D5648" i="13" s="1"/>
  <c r="I5572" i="1"/>
  <c r="D5536" i="13" s="1"/>
  <c r="I2039" i="1"/>
  <c r="D2003" i="13" s="1"/>
  <c r="I8182" i="1"/>
  <c r="D8146" i="13" s="1"/>
  <c r="I7078" i="1"/>
  <c r="D7042" i="13" s="1"/>
  <c r="I6246" i="1"/>
  <c r="D6210" i="13" s="1"/>
  <c r="I6102" i="1"/>
  <c r="D6066" i="13" s="1"/>
  <c r="I3574" i="1"/>
  <c r="D3538" i="13" s="1"/>
  <c r="I8454" i="1"/>
  <c r="D8418" i="13" s="1"/>
  <c r="I7846" i="1"/>
  <c r="D7810" i="13" s="1"/>
  <c r="I7030" i="1"/>
  <c r="D6994" i="13" s="1"/>
  <c r="I6694" i="1"/>
  <c r="D6658" i="13" s="1"/>
  <c r="I6550" i="1"/>
  <c r="D6514" i="13" s="1"/>
  <c r="I2006" i="1"/>
  <c r="D1970" i="13" s="1"/>
  <c r="I8086" i="1"/>
  <c r="D8050" i="13" s="1"/>
  <c r="I7462" i="1"/>
  <c r="D7426" i="13" s="1"/>
  <c r="I1252" i="1"/>
  <c r="D1216" i="13" s="1"/>
  <c r="I8374" i="1"/>
  <c r="D8338" i="13" s="1"/>
  <c r="I8230" i="1"/>
  <c r="D8194" i="13" s="1"/>
  <c r="I8166" i="1"/>
  <c r="D8130" i="13" s="1"/>
  <c r="I7878" i="1"/>
  <c r="D7842" i="13" s="1"/>
  <c r="I7750" i="1"/>
  <c r="D7714" i="13" s="1"/>
  <c r="I7622" i="1"/>
  <c r="D7586" i="13" s="1"/>
  <c r="I7539" i="1"/>
  <c r="D7503" i="13" s="1"/>
  <c r="I7460" i="1"/>
  <c r="D7424" i="13" s="1"/>
  <c r="I7286" i="1"/>
  <c r="D7250" i="13" s="1"/>
  <c r="I6980" i="1"/>
  <c r="D6944" i="13" s="1"/>
  <c r="I6934" i="1"/>
  <c r="D6898" i="13" s="1"/>
  <c r="I6631" i="1"/>
  <c r="D6595" i="13" s="1"/>
  <c r="I6439" i="1"/>
  <c r="D6403" i="13" s="1"/>
  <c r="I6390" i="1"/>
  <c r="D6354" i="13" s="1"/>
  <c r="I6182" i="1"/>
  <c r="D6146" i="13" s="1"/>
  <c r="I6039" i="1"/>
  <c r="D6003" i="13" s="1"/>
  <c r="I5942" i="1"/>
  <c r="D5906" i="13" s="1"/>
  <c r="I5894" i="1"/>
  <c r="D5858" i="13" s="1"/>
  <c r="I5365" i="1"/>
  <c r="D5329" i="13" s="1"/>
  <c r="I5288" i="1"/>
  <c r="D5252" i="13" s="1"/>
  <c r="I3814" i="1"/>
  <c r="D3778" i="13" s="1"/>
  <c r="I1510" i="1"/>
  <c r="D1474" i="13" s="1"/>
  <c r="I1236" i="1"/>
  <c r="D1200" i="13" s="1"/>
  <c r="I819" i="1"/>
  <c r="D783" i="13" s="1"/>
  <c r="I422" i="1"/>
  <c r="D386" i="13" s="1"/>
  <c r="I8742" i="1"/>
  <c r="D8706" i="13" s="1"/>
  <c r="I8598" i="1"/>
  <c r="D8562" i="13" s="1"/>
  <c r="I7335" i="1"/>
  <c r="D7299" i="13" s="1"/>
  <c r="I6983" i="1"/>
  <c r="D6947" i="13" s="1"/>
  <c r="I870" i="1"/>
  <c r="D834" i="13" s="1"/>
  <c r="I7158" i="1"/>
  <c r="D7122" i="13" s="1"/>
  <c r="I6935" i="1"/>
  <c r="D6899" i="13" s="1"/>
  <c r="I6742" i="1"/>
  <c r="D6706" i="13" s="1"/>
  <c r="I5367" i="1"/>
  <c r="D5331" i="13" s="1"/>
  <c r="I868" i="1"/>
  <c r="D832" i="13" s="1"/>
  <c r="I8726" i="1"/>
  <c r="D8690" i="13" s="1"/>
  <c r="I8582" i="1"/>
  <c r="D8546" i="13" s="1"/>
  <c r="I8518" i="1"/>
  <c r="D8482" i="13" s="1"/>
  <c r="I8438" i="1"/>
  <c r="D8402" i="13" s="1"/>
  <c r="I8372" i="1"/>
  <c r="D8336" i="13" s="1"/>
  <c r="I8228" i="1"/>
  <c r="D8192" i="13" s="1"/>
  <c r="I7876" i="1"/>
  <c r="D7840" i="13" s="1"/>
  <c r="I7747" i="1"/>
  <c r="D7711" i="13" s="1"/>
  <c r="I7620" i="1"/>
  <c r="D7584" i="13" s="1"/>
  <c r="I7414" i="1"/>
  <c r="D7378" i="13" s="1"/>
  <c r="I7110" i="1"/>
  <c r="D7074" i="13" s="1"/>
  <c r="I6630" i="1"/>
  <c r="D6594" i="13" s="1"/>
  <c r="I6486" i="1"/>
  <c r="D6450" i="13" s="1"/>
  <c r="I6438" i="1"/>
  <c r="D6402" i="13" s="1"/>
  <c r="I6180" i="1"/>
  <c r="D6144" i="13" s="1"/>
  <c r="I6038" i="1"/>
  <c r="D6002" i="13" s="1"/>
  <c r="I5990" i="1"/>
  <c r="D5954" i="13" s="1"/>
  <c r="I5287" i="1"/>
  <c r="D5251" i="13" s="1"/>
  <c r="I3958" i="1"/>
  <c r="D3922" i="13" s="1"/>
  <c r="I3686" i="1"/>
  <c r="D3650" i="13" s="1"/>
  <c r="I2406" i="1"/>
  <c r="D2370" i="13" s="1"/>
  <c r="I1830" i="1"/>
  <c r="D1794" i="13" s="1"/>
  <c r="I1496" i="1"/>
  <c r="D1460" i="13" s="1"/>
  <c r="I1220" i="1"/>
  <c r="D1184" i="13" s="1"/>
  <c r="I419" i="1"/>
  <c r="D383" i="13" s="1"/>
  <c r="I54" i="1"/>
  <c r="D18" i="13" s="1"/>
  <c r="I70" i="1"/>
  <c r="D34" i="13" s="1"/>
  <c r="I484" i="1"/>
  <c r="D448" i="13" s="1"/>
  <c r="I8294" i="1"/>
  <c r="D8258" i="13" s="1"/>
  <c r="I7619" i="1"/>
  <c r="D7583" i="13" s="1"/>
  <c r="I6823" i="1"/>
  <c r="D6787" i="13" s="1"/>
  <c r="I6086" i="1"/>
  <c r="D6050" i="13" s="1"/>
  <c r="I3942" i="1"/>
  <c r="D3906" i="13" s="1"/>
  <c r="I3799" i="1"/>
  <c r="D3763" i="13" s="1"/>
  <c r="I3671" i="1"/>
  <c r="D3635" i="13" s="1"/>
  <c r="I3526" i="1"/>
  <c r="D3490" i="13" s="1"/>
  <c r="I3318" i="1"/>
  <c r="D3282" i="13" s="1"/>
  <c r="I2358" i="1"/>
  <c r="D2322" i="13" s="1"/>
  <c r="I1828" i="1"/>
  <c r="D1792" i="13" s="1"/>
  <c r="I1475" i="1"/>
  <c r="D1439" i="13" s="1"/>
  <c r="I1190" i="1"/>
  <c r="D1154" i="13" s="1"/>
  <c r="I807" i="1"/>
  <c r="D771" i="13" s="1"/>
  <c r="I52" i="1"/>
  <c r="D16" i="13" s="1"/>
  <c r="I8184" i="1"/>
  <c r="D8148" i="13" s="1"/>
  <c r="I7847" i="1"/>
  <c r="D7811" i="13" s="1"/>
  <c r="I6342" i="1"/>
  <c r="D6306" i="13" s="1"/>
  <c r="I3702" i="1"/>
  <c r="D3666" i="13" s="1"/>
  <c r="I3174" i="1"/>
  <c r="D3138" i="13" s="1"/>
  <c r="I2022" i="1"/>
  <c r="D1986" i="13" s="1"/>
  <c r="I871" i="1"/>
  <c r="D835" i="13" s="1"/>
  <c r="I7670" i="1"/>
  <c r="D7634" i="13" s="1"/>
  <c r="I7207" i="1"/>
  <c r="D7171" i="13" s="1"/>
  <c r="I6886" i="1"/>
  <c r="D6850" i="13" s="1"/>
  <c r="I5846" i="1"/>
  <c r="D5810" i="13" s="1"/>
  <c r="I7926" i="1"/>
  <c r="D7890" i="13" s="1"/>
  <c r="I5732" i="1"/>
  <c r="D5696" i="13" s="1"/>
  <c r="I1527" i="1"/>
  <c r="D1491" i="13" s="1"/>
  <c r="I7015" i="1"/>
  <c r="D6979" i="13" s="1"/>
  <c r="I6278" i="1"/>
  <c r="D6242" i="13" s="1"/>
  <c r="I8646" i="1"/>
  <c r="D8610" i="13" s="1"/>
  <c r="I8292" i="1"/>
  <c r="D8256" i="13" s="1"/>
  <c r="I8150" i="1"/>
  <c r="D8114" i="13" s="1"/>
  <c r="I7992" i="1"/>
  <c r="D7956" i="13" s="1"/>
  <c r="I7574" i="1"/>
  <c r="D7538" i="13" s="1"/>
  <c r="I7495" i="1"/>
  <c r="D7459" i="13" s="1"/>
  <c r="I7366" i="1"/>
  <c r="D7330" i="13" s="1"/>
  <c r="I7235" i="1"/>
  <c r="D7199" i="13" s="1"/>
  <c r="I7062" i="1"/>
  <c r="D7026" i="13" s="1"/>
  <c r="I7014" i="1"/>
  <c r="D6978" i="13" s="1"/>
  <c r="I6870" i="1"/>
  <c r="D6834" i="13" s="1"/>
  <c r="I6822" i="1"/>
  <c r="D6786" i="13" s="1"/>
  <c r="I6582" i="1"/>
  <c r="D6546" i="13" s="1"/>
  <c r="I6534" i="1"/>
  <c r="D6498" i="13" s="1"/>
  <c r="I6230" i="1"/>
  <c r="D6194" i="13" s="1"/>
  <c r="I5428" i="1"/>
  <c r="D5392" i="13" s="1"/>
  <c r="I4118" i="1"/>
  <c r="D4082" i="13" s="1"/>
  <c r="I3926" i="1"/>
  <c r="D3890" i="13" s="1"/>
  <c r="I3670" i="1"/>
  <c r="D3634" i="13" s="1"/>
  <c r="I2278" i="1"/>
  <c r="D2242" i="13" s="1"/>
  <c r="I1187" i="1"/>
  <c r="D1151" i="13" s="1"/>
  <c r="I806" i="1"/>
  <c r="D770" i="13" s="1"/>
  <c r="I2663" i="1"/>
  <c r="D2627" i="13" s="1"/>
  <c r="I486" i="1"/>
  <c r="D450" i="13" s="1"/>
  <c r="I7879" i="1"/>
  <c r="D7843" i="13" s="1"/>
  <c r="I7238" i="1"/>
  <c r="D7202" i="13" s="1"/>
  <c r="I6134" i="1"/>
  <c r="D6098" i="13" s="1"/>
  <c r="I8790" i="1"/>
  <c r="D8754" i="13" s="1"/>
  <c r="I8710" i="1"/>
  <c r="D8674" i="13" s="1"/>
  <c r="I8566" i="1"/>
  <c r="D8530" i="13" s="1"/>
  <c r="I8502" i="1"/>
  <c r="D8466" i="13" s="1"/>
  <c r="I8422" i="1"/>
  <c r="D8386" i="13" s="1"/>
  <c r="I7990" i="1"/>
  <c r="D7954" i="13" s="1"/>
  <c r="I7910" i="1"/>
  <c r="D7874" i="13" s="1"/>
  <c r="I7830" i="1"/>
  <c r="D7794" i="13" s="1"/>
  <c r="I7654" i="1"/>
  <c r="D7618" i="13" s="1"/>
  <c r="I7494" i="1"/>
  <c r="D7458" i="13" s="1"/>
  <c r="I7318" i="1"/>
  <c r="D7282" i="13" s="1"/>
  <c r="I7190" i="1"/>
  <c r="D7154" i="13" s="1"/>
  <c r="I7143" i="1"/>
  <c r="D7107" i="13" s="1"/>
  <c r="I6774" i="1"/>
  <c r="D6738" i="13" s="1"/>
  <c r="I6727" i="1"/>
  <c r="D6691" i="13" s="1"/>
  <c r="I6374" i="1"/>
  <c r="D6338" i="13" s="1"/>
  <c r="I5427" i="1"/>
  <c r="D5391" i="13" s="1"/>
  <c r="I5350" i="1"/>
  <c r="D5314" i="13" s="1"/>
  <c r="I5108" i="1"/>
  <c r="D5072" i="13" s="1"/>
  <c r="I3782" i="1"/>
  <c r="D3746" i="13" s="1"/>
  <c r="I3494" i="1"/>
  <c r="D3458" i="13" s="1"/>
  <c r="I3064" i="1"/>
  <c r="D3028" i="13" s="1"/>
  <c r="I1446" i="1"/>
  <c r="D1410" i="13" s="1"/>
  <c r="I804" i="1"/>
  <c r="D768" i="13" s="1"/>
  <c r="I358" i="1"/>
  <c r="D322" i="13" s="1"/>
  <c r="I7590" i="1"/>
  <c r="D7554" i="13" s="1"/>
  <c r="I6294" i="1"/>
  <c r="D6258" i="13" s="1"/>
  <c r="I4167" i="1"/>
  <c r="D4131" i="13" s="1"/>
  <c r="I3830" i="1"/>
  <c r="D3794" i="13" s="1"/>
  <c r="I3558" i="1"/>
  <c r="D3522" i="13" s="1"/>
  <c r="I1254" i="1"/>
  <c r="D1218" i="13" s="1"/>
  <c r="I8662" i="1"/>
  <c r="D8626" i="13" s="1"/>
  <c r="I7798" i="1"/>
  <c r="D7762" i="13" s="1"/>
  <c r="I3366" i="1"/>
  <c r="D3330" i="13" s="1"/>
  <c r="I68" i="1"/>
  <c r="D32" i="13" s="1"/>
  <c r="I8564" i="1"/>
  <c r="D8528" i="13" s="1"/>
  <c r="I8420" i="1"/>
  <c r="D8384" i="13" s="1"/>
  <c r="I8358" i="1"/>
  <c r="D8322" i="13" s="1"/>
  <c r="I8214" i="1"/>
  <c r="D8178" i="13" s="1"/>
  <c r="I8054" i="1"/>
  <c r="D8018" i="13" s="1"/>
  <c r="I7782" i="1"/>
  <c r="D7746" i="13" s="1"/>
  <c r="I7446" i="1"/>
  <c r="D7410" i="13" s="1"/>
  <c r="I7272" i="1"/>
  <c r="D7236" i="13" s="1"/>
  <c r="I7142" i="1"/>
  <c r="D7106" i="13" s="1"/>
  <c r="I6966" i="1"/>
  <c r="D6930" i="13" s="1"/>
  <c r="I6918" i="1"/>
  <c r="D6882" i="13" s="1"/>
  <c r="I6726" i="1"/>
  <c r="D6690" i="13" s="1"/>
  <c r="I6614" i="1"/>
  <c r="D6578" i="13" s="1"/>
  <c r="I6471" i="1"/>
  <c r="D6435" i="13" s="1"/>
  <c r="I6422" i="1"/>
  <c r="D6386" i="13" s="1"/>
  <c r="I5926" i="1"/>
  <c r="D5890" i="13" s="1"/>
  <c r="I5878" i="1"/>
  <c r="D5842" i="13" s="1"/>
  <c r="I5255" i="1"/>
  <c r="D5219" i="13" s="1"/>
  <c r="I3638" i="1"/>
  <c r="D3602" i="13" s="1"/>
  <c r="I3270" i="1"/>
  <c r="D3234" i="13" s="1"/>
  <c r="I3063" i="1"/>
  <c r="D3027" i="13" s="1"/>
  <c r="I2263" i="1"/>
  <c r="D2227" i="13" s="1"/>
  <c r="I1766" i="1"/>
  <c r="D1730" i="13" s="1"/>
  <c r="I1175" i="1"/>
  <c r="D1139" i="13" s="1"/>
  <c r="I742" i="1"/>
  <c r="D706" i="13" s="1"/>
  <c r="I294" i="1"/>
  <c r="D258" i="13" s="1"/>
  <c r="I6839" i="1"/>
  <c r="D6803" i="13" s="1"/>
  <c r="I8246" i="1"/>
  <c r="D8210" i="13" s="1"/>
  <c r="I6838" i="1"/>
  <c r="D6802" i="13" s="1"/>
  <c r="I8006" i="1"/>
  <c r="D7970" i="13" s="1"/>
  <c r="I7542" i="1"/>
  <c r="D7506" i="13" s="1"/>
  <c r="I7334" i="1"/>
  <c r="D7298" i="13" s="1"/>
  <c r="I1894" i="1"/>
  <c r="D1858" i="13" s="1"/>
  <c r="I8070" i="1"/>
  <c r="D8034" i="13" s="1"/>
  <c r="I7875" i="1"/>
  <c r="D7839" i="13" s="1"/>
  <c r="I7702" i="1"/>
  <c r="D7666" i="13" s="1"/>
  <c r="I7367" i="1"/>
  <c r="D7331" i="13" s="1"/>
  <c r="I8630" i="1"/>
  <c r="D8594" i="13" s="1"/>
  <c r="I8278" i="1"/>
  <c r="D8242" i="13" s="1"/>
  <c r="I8134" i="1"/>
  <c r="D8098" i="13" s="1"/>
  <c r="I8052" i="1"/>
  <c r="D8016" i="13" s="1"/>
  <c r="I7526" i="1"/>
  <c r="D7490" i="13" s="1"/>
  <c r="I7271" i="1"/>
  <c r="D7235" i="13" s="1"/>
  <c r="I7140" i="1"/>
  <c r="D7104" i="13" s="1"/>
  <c r="I7094" i="1"/>
  <c r="D7058" i="13" s="1"/>
  <c r="I6470" i="1"/>
  <c r="D6434" i="13" s="1"/>
  <c r="I6166" i="1"/>
  <c r="D6130" i="13" s="1"/>
  <c r="I6022" i="1"/>
  <c r="D5986" i="13" s="1"/>
  <c r="I5974" i="1"/>
  <c r="D5938" i="13" s="1"/>
  <c r="I5923" i="1"/>
  <c r="D5887" i="13" s="1"/>
  <c r="I4484" i="1"/>
  <c r="D4448" i="13" s="1"/>
  <c r="I4054" i="1"/>
  <c r="D4018" i="13" s="1"/>
  <c r="I3894" i="1"/>
  <c r="D3858" i="13" s="1"/>
  <c r="I3766" i="1"/>
  <c r="D3730" i="13" s="1"/>
  <c r="I3235" i="1"/>
  <c r="D3199" i="13" s="1"/>
  <c r="I2262" i="1"/>
  <c r="D2226" i="13" s="1"/>
  <c r="I1382" i="1"/>
  <c r="D1346" i="13" s="1"/>
  <c r="I1140" i="1"/>
  <c r="D1104" i="13" s="1"/>
  <c r="I678" i="1"/>
  <c r="D642" i="13" s="1"/>
  <c r="I7591" i="1"/>
  <c r="D7555" i="13" s="1"/>
  <c r="I7463" i="1"/>
  <c r="D7427" i="13" s="1"/>
  <c r="I8310" i="1"/>
  <c r="D8274" i="13" s="1"/>
  <c r="I7623" i="1"/>
  <c r="D7587" i="13" s="1"/>
  <c r="I7206" i="1"/>
  <c r="D7170" i="13" s="1"/>
  <c r="I6982" i="1"/>
  <c r="D6946" i="13" s="1"/>
  <c r="I4916" i="1"/>
  <c r="D4880" i="13" s="1"/>
  <c r="I3158" i="1"/>
  <c r="D3122" i="13" s="1"/>
  <c r="I6678" i="1"/>
  <c r="D6642" i="13" s="1"/>
  <c r="I6326" i="1"/>
  <c r="D6290" i="13" s="1"/>
  <c r="I8774" i="1"/>
  <c r="D8738" i="13" s="1"/>
  <c r="I8628" i="1"/>
  <c r="D8592" i="13" s="1"/>
  <c r="I8486" i="1"/>
  <c r="D8450" i="13" s="1"/>
  <c r="I7974" i="1"/>
  <c r="D7938" i="13" s="1"/>
  <c r="I7734" i="1"/>
  <c r="D7698" i="13" s="1"/>
  <c r="I7606" i="1"/>
  <c r="D7570" i="13" s="1"/>
  <c r="I7398" i="1"/>
  <c r="D7362" i="13" s="1"/>
  <c r="I7270" i="1"/>
  <c r="D7234" i="13" s="1"/>
  <c r="I7091" i="1"/>
  <c r="D7055" i="13" s="1"/>
  <c r="I6806" i="1"/>
  <c r="D6770" i="13" s="1"/>
  <c r="I6662" i="1"/>
  <c r="D6626" i="13" s="1"/>
  <c r="I6312" i="1"/>
  <c r="D6276" i="13" s="1"/>
  <c r="I6214" i="1"/>
  <c r="D6178" i="13" s="1"/>
  <c r="I6118" i="1"/>
  <c r="D6082" i="13" s="1"/>
  <c r="I6070" i="1"/>
  <c r="D6034" i="13" s="1"/>
  <c r="I3622" i="1"/>
  <c r="D3586" i="13" s="1"/>
  <c r="I3478" i="1"/>
  <c r="D3442" i="13" s="1"/>
  <c r="I1735" i="1"/>
  <c r="D1699" i="13" s="1"/>
  <c r="I1351" i="1"/>
  <c r="D1315" i="13" s="1"/>
  <c r="I1126" i="1"/>
  <c r="D1090" i="13" s="1"/>
  <c r="I676" i="1"/>
  <c r="D640" i="13" s="1"/>
  <c r="I244" i="1"/>
  <c r="D208" i="13" s="1"/>
  <c r="J8746" i="1"/>
  <c r="I8721" i="14" s="1"/>
  <c r="I8746" i="1"/>
  <c r="D8710" i="13" s="1"/>
  <c r="J8650" i="1"/>
  <c r="I8625" i="14" s="1"/>
  <c r="I8650" i="1"/>
  <c r="D8614" i="13" s="1"/>
  <c r="J8538" i="1"/>
  <c r="I8513" i="14" s="1"/>
  <c r="I8538" i="1"/>
  <c r="D8502" i="13" s="1"/>
  <c r="J8458" i="1"/>
  <c r="I8433" i="14" s="1"/>
  <c r="I8458" i="1"/>
  <c r="D8422" i="13" s="1"/>
  <c r="J8378" i="1"/>
  <c r="I8353" i="14" s="1"/>
  <c r="I8378" i="1"/>
  <c r="D8342" i="13" s="1"/>
  <c r="J8282" i="1"/>
  <c r="I8257" i="14" s="1"/>
  <c r="I8282" i="1"/>
  <c r="D8246" i="13" s="1"/>
  <c r="J8202" i="1"/>
  <c r="I8177" i="14" s="1"/>
  <c r="I8202" i="1"/>
  <c r="D8166" i="13" s="1"/>
  <c r="J5018" i="1"/>
  <c r="I4993" i="14" s="1"/>
  <c r="I5018" i="1"/>
  <c r="D4982" i="13" s="1"/>
  <c r="J4202" i="1"/>
  <c r="I4177" i="14" s="1"/>
  <c r="I4202" i="1"/>
  <c r="D4166" i="13" s="1"/>
  <c r="J5401" i="1"/>
  <c r="I5376" i="14" s="1"/>
  <c r="I5401" i="1"/>
  <c r="D5365" i="13" s="1"/>
  <c r="J5177" i="1"/>
  <c r="I5152" i="14" s="1"/>
  <c r="I5177" i="1"/>
  <c r="D5141" i="13" s="1"/>
  <c r="J5081" i="1"/>
  <c r="I5056" i="14" s="1"/>
  <c r="I5081" i="1"/>
  <c r="D5045" i="13" s="1"/>
  <c r="J4969" i="1"/>
  <c r="I4944" i="14" s="1"/>
  <c r="I4969" i="1"/>
  <c r="D4933" i="13" s="1"/>
  <c r="J4873" i="1"/>
  <c r="I4848" i="14" s="1"/>
  <c r="I4873" i="1"/>
  <c r="D4837" i="13" s="1"/>
  <c r="J4777" i="1"/>
  <c r="I4752" i="14" s="1"/>
  <c r="I4777" i="1"/>
  <c r="D4741" i="13" s="1"/>
  <c r="J4713" i="1"/>
  <c r="I4688" i="14" s="1"/>
  <c r="I4713" i="1"/>
  <c r="D4677" i="13" s="1"/>
  <c r="J4617" i="1"/>
  <c r="I4592" i="14" s="1"/>
  <c r="I4617" i="1"/>
  <c r="D4581" i="13" s="1"/>
  <c r="J4521" i="1"/>
  <c r="I4496" i="14" s="1"/>
  <c r="I4521" i="1"/>
  <c r="D4485" i="13" s="1"/>
  <c r="J4441" i="1"/>
  <c r="I4416" i="14" s="1"/>
  <c r="I4441" i="1"/>
  <c r="D4405" i="13" s="1"/>
  <c r="J4329" i="1"/>
  <c r="I4304" i="14" s="1"/>
  <c r="I4329" i="1"/>
  <c r="D4293" i="13" s="1"/>
  <c r="J4201" i="1"/>
  <c r="I4176" i="14" s="1"/>
  <c r="I4201" i="1"/>
  <c r="D4165" i="13" s="1"/>
  <c r="J8728" i="1"/>
  <c r="I8703" i="14" s="1"/>
  <c r="I8728" i="1"/>
  <c r="D8692" i="13" s="1"/>
  <c r="J8616" i="1"/>
  <c r="I8591" i="14" s="1"/>
  <c r="I8616" i="1"/>
  <c r="D8580" i="13" s="1"/>
  <c r="J8392" i="1"/>
  <c r="I8367" i="14" s="1"/>
  <c r="I8392" i="1"/>
  <c r="D8356" i="13" s="1"/>
  <c r="J8344" i="1"/>
  <c r="I8319" i="14" s="1"/>
  <c r="I8344" i="1"/>
  <c r="D8308" i="13" s="1"/>
  <c r="J8264" i="1"/>
  <c r="I8239" i="14" s="1"/>
  <c r="I8264" i="1"/>
  <c r="D8228" i="13" s="1"/>
  <c r="J8200" i="1"/>
  <c r="I8175" i="14" s="1"/>
  <c r="I8200" i="1"/>
  <c r="D8164" i="13" s="1"/>
  <c r="J8120" i="1"/>
  <c r="I8095" i="14" s="1"/>
  <c r="I8120" i="1"/>
  <c r="D8084" i="13" s="1"/>
  <c r="J7912" i="1"/>
  <c r="I7887" i="14" s="1"/>
  <c r="I7912" i="1"/>
  <c r="D7876" i="13" s="1"/>
  <c r="J7816" i="1"/>
  <c r="I7791" i="14" s="1"/>
  <c r="I7816" i="1"/>
  <c r="D7780" i="13" s="1"/>
  <c r="J7704" i="1"/>
  <c r="I7679" i="14" s="1"/>
  <c r="I7704" i="1"/>
  <c r="D7668" i="13" s="1"/>
  <c r="J7608" i="1"/>
  <c r="I7583" i="14" s="1"/>
  <c r="I7608" i="1"/>
  <c r="D7572" i="13" s="1"/>
  <c r="J7528" i="1"/>
  <c r="I7503" i="14" s="1"/>
  <c r="I7528" i="1"/>
  <c r="D7492" i="13" s="1"/>
  <c r="J7448" i="1"/>
  <c r="I7423" i="14" s="1"/>
  <c r="I7448" i="1"/>
  <c r="D7412" i="13" s="1"/>
  <c r="J7368" i="1"/>
  <c r="I7343" i="14" s="1"/>
  <c r="I7368" i="1"/>
  <c r="D7332" i="13" s="1"/>
  <c r="J7288" i="1"/>
  <c r="I7263" i="14" s="1"/>
  <c r="I7288" i="1"/>
  <c r="D7252" i="13" s="1"/>
  <c r="J7192" i="1"/>
  <c r="I7167" i="14" s="1"/>
  <c r="I7192" i="1"/>
  <c r="D7156" i="13" s="1"/>
  <c r="J7096" i="1"/>
  <c r="I7071" i="14" s="1"/>
  <c r="I7096" i="1"/>
  <c r="D7060" i="13" s="1"/>
  <c r="J6968" i="1"/>
  <c r="I6943" i="14" s="1"/>
  <c r="I6968" i="1"/>
  <c r="D6932" i="13" s="1"/>
  <c r="J6744" i="1"/>
  <c r="I6719" i="14" s="1"/>
  <c r="I6744" i="1"/>
  <c r="D6708" i="13" s="1"/>
  <c r="J6536" i="1"/>
  <c r="I6511" i="14" s="1"/>
  <c r="I6536" i="1"/>
  <c r="D6500" i="13" s="1"/>
  <c r="J6440" i="1"/>
  <c r="I6415" i="14" s="1"/>
  <c r="I6440" i="1"/>
  <c r="D6404" i="13" s="1"/>
  <c r="J6344" i="1"/>
  <c r="I6319" i="14" s="1"/>
  <c r="I6344" i="1"/>
  <c r="D6308" i="13" s="1"/>
  <c r="J6216" i="1"/>
  <c r="I6191" i="14" s="1"/>
  <c r="I6216" i="1"/>
  <c r="D6180" i="13" s="1"/>
  <c r="J6120" i="1"/>
  <c r="I6095" i="14" s="1"/>
  <c r="I6120" i="1"/>
  <c r="D6084" i="13" s="1"/>
  <c r="J6024" i="1"/>
  <c r="I5999" i="14" s="1"/>
  <c r="I6024" i="1"/>
  <c r="D5988" i="13" s="1"/>
  <c r="J5912" i="1"/>
  <c r="I5887" i="14" s="1"/>
  <c r="I5912" i="1"/>
  <c r="D5876" i="13" s="1"/>
  <c r="J5816" i="1"/>
  <c r="I5791" i="14" s="1"/>
  <c r="I5816" i="1"/>
  <c r="D5780" i="13" s="1"/>
  <c r="J5576" i="1"/>
  <c r="I5551" i="14" s="1"/>
  <c r="I5576" i="1"/>
  <c r="D5540" i="13" s="1"/>
  <c r="J5480" i="1"/>
  <c r="I5455" i="14" s="1"/>
  <c r="I5480" i="1"/>
  <c r="D5444" i="13" s="1"/>
  <c r="J5384" i="1"/>
  <c r="I5359" i="14" s="1"/>
  <c r="I5384" i="1"/>
  <c r="D5348" i="13" s="1"/>
  <c r="J5176" i="1"/>
  <c r="I5151" i="14" s="1"/>
  <c r="I5176" i="1"/>
  <c r="D5140" i="13" s="1"/>
  <c r="J5080" i="1"/>
  <c r="I5055" i="14" s="1"/>
  <c r="I5080" i="1"/>
  <c r="D5044" i="13" s="1"/>
  <c r="J4984" i="1"/>
  <c r="I4959" i="14" s="1"/>
  <c r="I4984" i="1"/>
  <c r="D4948" i="13" s="1"/>
  <c r="J4888" i="1"/>
  <c r="I4863" i="14" s="1"/>
  <c r="I4888" i="1"/>
  <c r="D4852" i="13" s="1"/>
  <c r="J4792" i="1"/>
  <c r="I4767" i="14" s="1"/>
  <c r="I4792" i="1"/>
  <c r="D4756" i="13" s="1"/>
  <c r="J4712" i="1"/>
  <c r="I4687" i="14" s="1"/>
  <c r="I4712" i="1"/>
  <c r="D4676" i="13" s="1"/>
  <c r="J4632" i="1"/>
  <c r="I4607" i="14" s="1"/>
  <c r="I4632" i="1"/>
  <c r="D4596" i="13" s="1"/>
  <c r="J4536" i="1"/>
  <c r="I4511" i="14" s="1"/>
  <c r="I4536" i="1"/>
  <c r="D4500" i="13" s="1"/>
  <c r="J4440" i="1"/>
  <c r="I4415" i="14" s="1"/>
  <c r="I4440" i="1"/>
  <c r="D4404" i="13" s="1"/>
  <c r="J4344" i="1"/>
  <c r="I4319" i="14" s="1"/>
  <c r="I4344" i="1"/>
  <c r="D4308" i="13" s="1"/>
  <c r="J4248" i="1"/>
  <c r="I4223" i="14" s="1"/>
  <c r="I4248" i="1"/>
  <c r="D4212" i="13" s="1"/>
  <c r="J4152" i="1"/>
  <c r="I4127" i="14" s="1"/>
  <c r="I4152" i="1"/>
  <c r="D4116" i="13" s="1"/>
  <c r="J4088" i="1"/>
  <c r="I4063" i="14" s="1"/>
  <c r="I4088" i="1"/>
  <c r="D4052" i="13" s="1"/>
  <c r="J4008" i="1"/>
  <c r="I3983" i="14" s="1"/>
  <c r="I4008" i="1"/>
  <c r="D3972" i="13" s="1"/>
  <c r="J3960" i="1"/>
  <c r="I3935" i="14" s="1"/>
  <c r="I3960" i="1"/>
  <c r="D3924" i="13" s="1"/>
  <c r="J3880" i="1"/>
  <c r="I3855" i="14" s="1"/>
  <c r="I3880" i="1"/>
  <c r="D3844" i="13" s="1"/>
  <c r="J3768" i="1"/>
  <c r="I3743" i="14" s="1"/>
  <c r="I3768" i="1"/>
  <c r="D3732" i="13" s="1"/>
  <c r="J3656" i="1"/>
  <c r="I3631" i="14" s="1"/>
  <c r="I3656" i="1"/>
  <c r="D3620" i="13" s="1"/>
  <c r="J3528" i="1"/>
  <c r="I3503" i="14" s="1"/>
  <c r="I3528" i="1"/>
  <c r="D3492" i="13" s="1"/>
  <c r="J3416" i="1"/>
  <c r="I3391" i="14" s="1"/>
  <c r="I3416" i="1"/>
  <c r="D3380" i="13" s="1"/>
  <c r="J3304" i="1"/>
  <c r="I3279" i="14" s="1"/>
  <c r="I3304" i="1"/>
  <c r="D3268" i="13" s="1"/>
  <c r="J3208" i="1"/>
  <c r="I3183" i="14" s="1"/>
  <c r="I3208" i="1"/>
  <c r="D3172" i="13" s="1"/>
  <c r="J3096" i="1"/>
  <c r="I3071" i="14" s="1"/>
  <c r="I3096" i="1"/>
  <c r="D3060" i="13" s="1"/>
  <c r="J2984" i="1"/>
  <c r="I2959" i="14" s="1"/>
  <c r="I2984" i="1"/>
  <c r="D2948" i="13" s="1"/>
  <c r="J2872" i="1"/>
  <c r="I2847" i="14" s="1"/>
  <c r="I2872" i="1"/>
  <c r="D2836" i="13" s="1"/>
  <c r="J2776" i="1"/>
  <c r="I2751" i="14" s="1"/>
  <c r="I2776" i="1"/>
  <c r="D2740" i="13" s="1"/>
  <c r="J2712" i="1"/>
  <c r="I2687" i="14" s="1"/>
  <c r="I2712" i="1"/>
  <c r="D2676" i="13" s="1"/>
  <c r="J2616" i="1"/>
  <c r="I2591" i="14" s="1"/>
  <c r="I2616" i="1"/>
  <c r="D2580" i="13" s="1"/>
  <c r="J2536" i="1"/>
  <c r="I2511" i="14" s="1"/>
  <c r="I2536" i="1"/>
  <c r="D2500" i="13" s="1"/>
  <c r="J2440" i="1"/>
  <c r="I2415" i="14" s="1"/>
  <c r="I2440" i="1"/>
  <c r="D2404" i="13" s="1"/>
  <c r="J2392" i="1"/>
  <c r="I2367" i="14" s="1"/>
  <c r="I2392" i="1"/>
  <c r="D2356" i="13" s="1"/>
  <c r="J2312" i="1"/>
  <c r="I2287" i="14" s="1"/>
  <c r="I2312" i="1"/>
  <c r="D2276" i="13" s="1"/>
  <c r="J2232" i="1"/>
  <c r="I2207" i="14" s="1"/>
  <c r="I2232" i="1"/>
  <c r="D2196" i="13" s="1"/>
  <c r="J2152" i="1"/>
  <c r="I2127" i="14" s="1"/>
  <c r="I2152" i="1"/>
  <c r="D2116" i="13" s="1"/>
  <c r="J2088" i="1"/>
  <c r="I2063" i="14" s="1"/>
  <c r="I2088" i="1"/>
  <c r="D2052" i="13" s="1"/>
  <c r="J2008" i="1"/>
  <c r="I1983" i="14" s="1"/>
  <c r="I2008" i="1"/>
  <c r="D1972" i="13" s="1"/>
  <c r="J1912" i="1"/>
  <c r="I1887" i="14" s="1"/>
  <c r="I1912" i="1"/>
  <c r="D1876" i="13" s="1"/>
  <c r="J1848" i="1"/>
  <c r="I1823" i="14" s="1"/>
  <c r="I1848" i="1"/>
  <c r="D1812" i="13" s="1"/>
  <c r="J1768" i="1"/>
  <c r="I1743" i="14" s="1"/>
  <c r="I1768" i="1"/>
  <c r="D1732" i="13" s="1"/>
  <c r="J1688" i="1"/>
  <c r="I1663" i="14" s="1"/>
  <c r="I1688" i="1"/>
  <c r="D1652" i="13" s="1"/>
  <c r="J1624" i="1"/>
  <c r="I1599" i="14" s="1"/>
  <c r="I1624" i="1"/>
  <c r="D1588" i="13" s="1"/>
  <c r="J1560" i="1"/>
  <c r="I1535" i="14" s="1"/>
  <c r="I1560" i="1"/>
  <c r="D1524" i="13" s="1"/>
  <c r="J1480" i="1"/>
  <c r="I1455" i="14" s="1"/>
  <c r="I1480" i="1"/>
  <c r="D1444" i="13" s="1"/>
  <c r="J1400" i="1"/>
  <c r="I1375" i="14" s="1"/>
  <c r="I1400" i="1"/>
  <c r="D1364" i="13" s="1"/>
  <c r="J1320" i="1"/>
  <c r="I1295" i="14" s="1"/>
  <c r="I1320" i="1"/>
  <c r="D1284" i="13" s="1"/>
  <c r="J1208" i="1"/>
  <c r="I1183" i="14" s="1"/>
  <c r="I1208" i="1"/>
  <c r="D1172" i="13" s="1"/>
  <c r="J1128" i="1"/>
  <c r="I1103" i="14" s="1"/>
  <c r="I1128" i="1"/>
  <c r="D1092" i="13" s="1"/>
  <c r="J1032" i="1"/>
  <c r="I1007" i="14" s="1"/>
  <c r="I1032" i="1"/>
  <c r="D996" i="13" s="1"/>
  <c r="J936" i="1"/>
  <c r="I911" i="14" s="1"/>
  <c r="I936" i="1"/>
  <c r="D900" i="13" s="1"/>
  <c r="J712" i="1"/>
  <c r="I687" i="14" s="1"/>
  <c r="I712" i="1"/>
  <c r="D676" i="13" s="1"/>
  <c r="J632" i="1"/>
  <c r="I607" i="14" s="1"/>
  <c r="I632" i="1"/>
  <c r="D596" i="13" s="1"/>
  <c r="J536" i="1"/>
  <c r="I511" i="14" s="1"/>
  <c r="I536" i="1"/>
  <c r="D500" i="13" s="1"/>
  <c r="J456" i="1"/>
  <c r="I431" i="14" s="1"/>
  <c r="I456" i="1"/>
  <c r="D420" i="13" s="1"/>
  <c r="J360" i="1"/>
  <c r="I335" i="14" s="1"/>
  <c r="I360" i="1"/>
  <c r="D324" i="13" s="1"/>
  <c r="J264" i="1"/>
  <c r="I239" i="14" s="1"/>
  <c r="I264" i="1"/>
  <c r="D228" i="13" s="1"/>
  <c r="J88" i="1"/>
  <c r="I63" i="14" s="1"/>
  <c r="I88" i="1"/>
  <c r="D52" i="13" s="1"/>
  <c r="I8488" i="1"/>
  <c r="D8452" i="13" s="1"/>
  <c r="J5445" i="1"/>
  <c r="I5420" i="14" s="1"/>
  <c r="I5445" i="1"/>
  <c r="D5409" i="13" s="1"/>
  <c r="J5269" i="1"/>
  <c r="I5244" i="14" s="1"/>
  <c r="I5269" i="1"/>
  <c r="D5233" i="13" s="1"/>
  <c r="J5205" i="1"/>
  <c r="I5180" i="14" s="1"/>
  <c r="I5205" i="1"/>
  <c r="D5169" i="13" s="1"/>
  <c r="J5125" i="1"/>
  <c r="I5100" i="14" s="1"/>
  <c r="I5125" i="1"/>
  <c r="D5089" i="13" s="1"/>
  <c r="J5029" i="1"/>
  <c r="I5004" i="14" s="1"/>
  <c r="I5029" i="1"/>
  <c r="D4993" i="13" s="1"/>
  <c r="J4933" i="1"/>
  <c r="I4908" i="14" s="1"/>
  <c r="I4933" i="1"/>
  <c r="D4897" i="13" s="1"/>
  <c r="J4741" i="1"/>
  <c r="I4716" i="14" s="1"/>
  <c r="I4741" i="1"/>
  <c r="D4705" i="13" s="1"/>
  <c r="J4613" i="1"/>
  <c r="I4588" i="14" s="1"/>
  <c r="I4613" i="1"/>
  <c r="D4577" i="13" s="1"/>
  <c r="J4453" i="1"/>
  <c r="I4428" i="14" s="1"/>
  <c r="I4453" i="1"/>
  <c r="D4417" i="13" s="1"/>
  <c r="J4389" i="1"/>
  <c r="I4364" i="14" s="1"/>
  <c r="I4389" i="1"/>
  <c r="D4353" i="13" s="1"/>
  <c r="J4341" i="1"/>
  <c r="I4316" i="14" s="1"/>
  <c r="I4341" i="1"/>
  <c r="D4305" i="13" s="1"/>
  <c r="J4261" i="1"/>
  <c r="I4236" i="14" s="1"/>
  <c r="I4261" i="1"/>
  <c r="D4225" i="13" s="1"/>
  <c r="J4213" i="1"/>
  <c r="I4188" i="14" s="1"/>
  <c r="I4213" i="1"/>
  <c r="D4177" i="13" s="1"/>
  <c r="I5273" i="1"/>
  <c r="D5237" i="13" s="1"/>
  <c r="I808" i="1"/>
  <c r="D772" i="13" s="1"/>
  <c r="J8612" i="1"/>
  <c r="I8587" i="14" s="1"/>
  <c r="I8612" i="1"/>
  <c r="D8576" i="13" s="1"/>
  <c r="J8436" i="1"/>
  <c r="I8411" i="14" s="1"/>
  <c r="I8436" i="1"/>
  <c r="D8400" i="13" s="1"/>
  <c r="J8388" i="1"/>
  <c r="I8363" i="14" s="1"/>
  <c r="I8388" i="1"/>
  <c r="D8352" i="13" s="1"/>
  <c r="J8308" i="1"/>
  <c r="I8283" i="14" s="1"/>
  <c r="I8308" i="1"/>
  <c r="D8272" i="13" s="1"/>
  <c r="J8244" i="1"/>
  <c r="I8219" i="14" s="1"/>
  <c r="I8244" i="1"/>
  <c r="D8208" i="13" s="1"/>
  <c r="J8180" i="1"/>
  <c r="I8155" i="14" s="1"/>
  <c r="I8180" i="1"/>
  <c r="D8144" i="13" s="1"/>
  <c r="J8100" i="1"/>
  <c r="I8075" i="14" s="1"/>
  <c r="I8100" i="1"/>
  <c r="D8064" i="13" s="1"/>
  <c r="J8020" i="1"/>
  <c r="I7995" i="14" s="1"/>
  <c r="I8020" i="1"/>
  <c r="D7984" i="13" s="1"/>
  <c r="J7940" i="1"/>
  <c r="I7915" i="14" s="1"/>
  <c r="I7940" i="1"/>
  <c r="D7904" i="13" s="1"/>
  <c r="J7860" i="1"/>
  <c r="I7835" i="14" s="1"/>
  <c r="I7860" i="1"/>
  <c r="D7824" i="13" s="1"/>
  <c r="J7780" i="1"/>
  <c r="I7755" i="14" s="1"/>
  <c r="I7780" i="1"/>
  <c r="D7744" i="13" s="1"/>
  <c r="J7684" i="1"/>
  <c r="I7659" i="14" s="1"/>
  <c r="I7684" i="1"/>
  <c r="D7648" i="13" s="1"/>
  <c r="J7604" i="1"/>
  <c r="I7579" i="14" s="1"/>
  <c r="I7604" i="1"/>
  <c r="D7568" i="13" s="1"/>
  <c r="J7524" i="1"/>
  <c r="I7499" i="14" s="1"/>
  <c r="I7524" i="1"/>
  <c r="D7488" i="13" s="1"/>
  <c r="J7332" i="1"/>
  <c r="I7307" i="14" s="1"/>
  <c r="I7332" i="1"/>
  <c r="D7296" i="13" s="1"/>
  <c r="J7268" i="1"/>
  <c r="I7243" i="14" s="1"/>
  <c r="I7268" i="1"/>
  <c r="D7232" i="13" s="1"/>
  <c r="J7188" i="1"/>
  <c r="I7163" i="14" s="1"/>
  <c r="I7188" i="1"/>
  <c r="D7152" i="13" s="1"/>
  <c r="J7108" i="1"/>
  <c r="I7083" i="14" s="1"/>
  <c r="I7108" i="1"/>
  <c r="D7072" i="13" s="1"/>
  <c r="J7028" i="1"/>
  <c r="I7003" i="14" s="1"/>
  <c r="I7028" i="1"/>
  <c r="D6992" i="13" s="1"/>
  <c r="J6932" i="1"/>
  <c r="I6907" i="14" s="1"/>
  <c r="I6932" i="1"/>
  <c r="D6896" i="13" s="1"/>
  <c r="J6852" i="1"/>
  <c r="I6827" i="14" s="1"/>
  <c r="I6852" i="1"/>
  <c r="D6816" i="13" s="1"/>
  <c r="J6756" i="1"/>
  <c r="I6731" i="14" s="1"/>
  <c r="I6756" i="1"/>
  <c r="D6720" i="13" s="1"/>
  <c r="J7811" i="1"/>
  <c r="I7786" i="14" s="1"/>
  <c r="I7811" i="1"/>
  <c r="D7775" i="13" s="1"/>
  <c r="J7699" i="1"/>
  <c r="I7674" i="14" s="1"/>
  <c r="I7699" i="1"/>
  <c r="D7663" i="13" s="1"/>
  <c r="J7475" i="1"/>
  <c r="I7450" i="14" s="1"/>
  <c r="I7475" i="1"/>
  <c r="D7439" i="13" s="1"/>
  <c r="J7363" i="1"/>
  <c r="I7338" i="14" s="1"/>
  <c r="I7363" i="1"/>
  <c r="D7327" i="13" s="1"/>
  <c r="J7155" i="1"/>
  <c r="I7130" i="14" s="1"/>
  <c r="I7155" i="1"/>
  <c r="D7119" i="13" s="1"/>
  <c r="J6899" i="1"/>
  <c r="I6874" i="14" s="1"/>
  <c r="I6899" i="1"/>
  <c r="D6863" i="13" s="1"/>
  <c r="J6691" i="1"/>
  <c r="I6666" i="14" s="1"/>
  <c r="I6691" i="1"/>
  <c r="D6655" i="13" s="1"/>
  <c r="J6611" i="1"/>
  <c r="I6586" i="14" s="1"/>
  <c r="I6611" i="1"/>
  <c r="D6575" i="13" s="1"/>
  <c r="J6515" i="1"/>
  <c r="I6490" i="14" s="1"/>
  <c r="I6515" i="1"/>
  <c r="D6479" i="13" s="1"/>
  <c r="J6419" i="1"/>
  <c r="I6394" i="14" s="1"/>
  <c r="I6419" i="1"/>
  <c r="D6383" i="13" s="1"/>
  <c r="J6323" i="1"/>
  <c r="I6298" i="14" s="1"/>
  <c r="I6323" i="1"/>
  <c r="D6287" i="13" s="1"/>
  <c r="J6227" i="1"/>
  <c r="I6202" i="14" s="1"/>
  <c r="I6227" i="1"/>
  <c r="D6191" i="13" s="1"/>
  <c r="J6115" i="1"/>
  <c r="I6090" i="14" s="1"/>
  <c r="I6115" i="1"/>
  <c r="D6079" i="13" s="1"/>
  <c r="J6019" i="1"/>
  <c r="I5994" i="14" s="1"/>
  <c r="I6019" i="1"/>
  <c r="D5983" i="13" s="1"/>
  <c r="J5395" i="1"/>
  <c r="I5370" i="14" s="1"/>
  <c r="I5395" i="1"/>
  <c r="D5359" i="13" s="1"/>
  <c r="J5299" i="1"/>
  <c r="I5274" i="14" s="1"/>
  <c r="I5299" i="1"/>
  <c r="D5263" i="13" s="1"/>
  <c r="J5203" i="1"/>
  <c r="I5178" i="14" s="1"/>
  <c r="I5203" i="1"/>
  <c r="D5167" i="13" s="1"/>
  <c r="J5123" i="1"/>
  <c r="I5098" i="14" s="1"/>
  <c r="I5123" i="1"/>
  <c r="D5087" i="13" s="1"/>
  <c r="J5043" i="1"/>
  <c r="I5018" i="14" s="1"/>
  <c r="I5043" i="1"/>
  <c r="D5007" i="13" s="1"/>
  <c r="J4947" i="1"/>
  <c r="I4922" i="14" s="1"/>
  <c r="I4947" i="1"/>
  <c r="D4911" i="13" s="1"/>
  <c r="J4723" i="1"/>
  <c r="I4698" i="14" s="1"/>
  <c r="I4723" i="1"/>
  <c r="D4687" i="13" s="1"/>
  <c r="J4627" i="1"/>
  <c r="I4602" i="14" s="1"/>
  <c r="I4627" i="1"/>
  <c r="D4591" i="13" s="1"/>
  <c r="J4531" i="1"/>
  <c r="I4506" i="14" s="1"/>
  <c r="I4531" i="1"/>
  <c r="D4495" i="13" s="1"/>
  <c r="J4467" i="1"/>
  <c r="I4442" i="14" s="1"/>
  <c r="I4467" i="1"/>
  <c r="D4431" i="13" s="1"/>
  <c r="J4371" i="1"/>
  <c r="I4346" i="14" s="1"/>
  <c r="I4371" i="1"/>
  <c r="D4335" i="13" s="1"/>
  <c r="J4259" i="1"/>
  <c r="I4234" i="14" s="1"/>
  <c r="I4259" i="1"/>
  <c r="D4223" i="13" s="1"/>
  <c r="J4179" i="1"/>
  <c r="I4154" i="14" s="1"/>
  <c r="I4179" i="1"/>
  <c r="D4143" i="13" s="1"/>
  <c r="J4115" i="1"/>
  <c r="I4090" i="14" s="1"/>
  <c r="I4115" i="1"/>
  <c r="D4079" i="13" s="1"/>
  <c r="J4035" i="1"/>
  <c r="I4010" i="14" s="1"/>
  <c r="I4035" i="1"/>
  <c r="D3999" i="13" s="1"/>
  <c r="J3955" i="1"/>
  <c r="I3930" i="14" s="1"/>
  <c r="I3955" i="1"/>
  <c r="D3919" i="13" s="1"/>
  <c r="J3907" i="1"/>
  <c r="I3882" i="14" s="1"/>
  <c r="I3907" i="1"/>
  <c r="D3871" i="13" s="1"/>
  <c r="J3795" i="1"/>
  <c r="I3770" i="14" s="1"/>
  <c r="I3795" i="1"/>
  <c r="D3759" i="13" s="1"/>
  <c r="J3699" i="1"/>
  <c r="I3674" i="14" s="1"/>
  <c r="I3699" i="1"/>
  <c r="D3663" i="13" s="1"/>
  <c r="J3507" i="1"/>
  <c r="I3482" i="14" s="1"/>
  <c r="I3507" i="1"/>
  <c r="D3471" i="13" s="1"/>
  <c r="J3363" i="1"/>
  <c r="I3338" i="14" s="1"/>
  <c r="I3363" i="1"/>
  <c r="D3327" i="13" s="1"/>
  <c r="J67" i="1"/>
  <c r="I42" i="14" s="1"/>
  <c r="I67" i="1"/>
  <c r="D31" i="13" s="1"/>
  <c r="I5496" i="1"/>
  <c r="D5460" i="13" s="1"/>
  <c r="I8010" i="1"/>
  <c r="D7974" i="13" s="1"/>
  <c r="I7411" i="1"/>
  <c r="D7375" i="13" s="1"/>
  <c r="I7171" i="1"/>
  <c r="D7135" i="13" s="1"/>
  <c r="I7044" i="1"/>
  <c r="D7008" i="13" s="1"/>
  <c r="I6184" i="1"/>
  <c r="D6148" i="13" s="1"/>
  <c r="I2040" i="1"/>
  <c r="D2004" i="13" s="1"/>
  <c r="I1352" i="1"/>
  <c r="D1316" i="13" s="1"/>
  <c r="J8762" i="1"/>
  <c r="I8737" i="14" s="1"/>
  <c r="I8762" i="1"/>
  <c r="D8726" i="13" s="1"/>
  <c r="J8570" i="1"/>
  <c r="I8545" i="14" s="1"/>
  <c r="I8570" i="1"/>
  <c r="D8534" i="13" s="1"/>
  <c r="J8490" i="1"/>
  <c r="I8465" i="14" s="1"/>
  <c r="I8490" i="1"/>
  <c r="D8454" i="13" s="1"/>
  <c r="J8394" i="1"/>
  <c r="I8369" i="14" s="1"/>
  <c r="I8394" i="1"/>
  <c r="D8358" i="13" s="1"/>
  <c r="J8298" i="1"/>
  <c r="I8273" i="14" s="1"/>
  <c r="I8298" i="1"/>
  <c r="D8262" i="13" s="1"/>
  <c r="J8074" i="1"/>
  <c r="I8049" i="14" s="1"/>
  <c r="I8074" i="1"/>
  <c r="D8038" i="13" s="1"/>
  <c r="J4474" i="1"/>
  <c r="I4449" i="14" s="1"/>
  <c r="I4474" i="1"/>
  <c r="D4438" i="13" s="1"/>
  <c r="J3994" i="1"/>
  <c r="I3969" i="14" s="1"/>
  <c r="I3994" i="1"/>
  <c r="D3958" i="13" s="1"/>
  <c r="J2426" i="1"/>
  <c r="I2401" i="14" s="1"/>
  <c r="I2426" i="1"/>
  <c r="D2390" i="13" s="1"/>
  <c r="J1498" i="1"/>
  <c r="I1473" i="14" s="1"/>
  <c r="I1498" i="1"/>
  <c r="D1462" i="13" s="1"/>
  <c r="J730" i="1"/>
  <c r="I705" i="14" s="1"/>
  <c r="I730" i="1"/>
  <c r="D694" i="13" s="1"/>
  <c r="J5497" i="1"/>
  <c r="I5472" i="14" s="1"/>
  <c r="I5497" i="1"/>
  <c r="D5461" i="13" s="1"/>
  <c r="J5449" i="1"/>
  <c r="I5424" i="14" s="1"/>
  <c r="I5449" i="1"/>
  <c r="D5413" i="13" s="1"/>
  <c r="J5369" i="1"/>
  <c r="I5344" i="14" s="1"/>
  <c r="I5369" i="1"/>
  <c r="D5333" i="13" s="1"/>
  <c r="J5289" i="1"/>
  <c r="I5264" i="14" s="1"/>
  <c r="I5289" i="1"/>
  <c r="D5253" i="13" s="1"/>
  <c r="J5193" i="1"/>
  <c r="I5168" i="14" s="1"/>
  <c r="I5193" i="1"/>
  <c r="D5157" i="13" s="1"/>
  <c r="J5097" i="1"/>
  <c r="I5072" i="14" s="1"/>
  <c r="I5097" i="1"/>
  <c r="D5061" i="13" s="1"/>
  <c r="J4985" i="1"/>
  <c r="I4960" i="14" s="1"/>
  <c r="I4985" i="1"/>
  <c r="D4949" i="13" s="1"/>
  <c r="J4889" i="1"/>
  <c r="I4864" i="14" s="1"/>
  <c r="I4889" i="1"/>
  <c r="D4853" i="13" s="1"/>
  <c r="J4793" i="1"/>
  <c r="I4768" i="14" s="1"/>
  <c r="I4793" i="1"/>
  <c r="D4757" i="13" s="1"/>
  <c r="J4697" i="1"/>
  <c r="I4672" i="14" s="1"/>
  <c r="I4697" i="1"/>
  <c r="D4661" i="13" s="1"/>
  <c r="J4601" i="1"/>
  <c r="I4576" i="14" s="1"/>
  <c r="I4601" i="1"/>
  <c r="D4565" i="13" s="1"/>
  <c r="J4505" i="1"/>
  <c r="I4480" i="14" s="1"/>
  <c r="I4505" i="1"/>
  <c r="D4469" i="13" s="1"/>
  <c r="J4425" i="1"/>
  <c r="I4400" i="14" s="1"/>
  <c r="I4425" i="1"/>
  <c r="D4389" i="13" s="1"/>
  <c r="J4361" i="1"/>
  <c r="I4336" i="14" s="1"/>
  <c r="I4361" i="1"/>
  <c r="D4325" i="13" s="1"/>
  <c r="J4265" i="1"/>
  <c r="I4240" i="14" s="1"/>
  <c r="I4265" i="1"/>
  <c r="D4229" i="13" s="1"/>
  <c r="J4169" i="1"/>
  <c r="I4144" i="14" s="1"/>
  <c r="I4169" i="1"/>
  <c r="D4133" i="13" s="1"/>
  <c r="J8776" i="1"/>
  <c r="I8751" i="14" s="1"/>
  <c r="I8776" i="1"/>
  <c r="D8740" i="13" s="1"/>
  <c r="J8680" i="1"/>
  <c r="I8655" i="14" s="1"/>
  <c r="I8680" i="1"/>
  <c r="D8644" i="13" s="1"/>
  <c r="J8568" i="1"/>
  <c r="I8543" i="14" s="1"/>
  <c r="I8568" i="1"/>
  <c r="D8532" i="13" s="1"/>
  <c r="J8472" i="1"/>
  <c r="I8447" i="14" s="1"/>
  <c r="I8472" i="1"/>
  <c r="D8436" i="13" s="1"/>
  <c r="J8136" i="1"/>
  <c r="I8111" i="14" s="1"/>
  <c r="I8136" i="1"/>
  <c r="D8100" i="13" s="1"/>
  <c r="J8056" i="1"/>
  <c r="I8031" i="14" s="1"/>
  <c r="I8056" i="1"/>
  <c r="D8020" i="13" s="1"/>
  <c r="J7976" i="1"/>
  <c r="I7951" i="14" s="1"/>
  <c r="I7976" i="1"/>
  <c r="D7940" i="13" s="1"/>
  <c r="J7896" i="1"/>
  <c r="I7871" i="14" s="1"/>
  <c r="I7896" i="1"/>
  <c r="D7860" i="13" s="1"/>
  <c r="J7800" i="1"/>
  <c r="I7775" i="14" s="1"/>
  <c r="I7800" i="1"/>
  <c r="D7764" i="13" s="1"/>
  <c r="J7736" i="1"/>
  <c r="I7711" i="14" s="1"/>
  <c r="I7736" i="1"/>
  <c r="D7700" i="13" s="1"/>
  <c r="J7656" i="1"/>
  <c r="I7631" i="14" s="1"/>
  <c r="I7656" i="1"/>
  <c r="D7620" i="13" s="1"/>
  <c r="J7480" i="1"/>
  <c r="I7455" i="14" s="1"/>
  <c r="I7480" i="1"/>
  <c r="D7444" i="13" s="1"/>
  <c r="J7400" i="1"/>
  <c r="I7375" i="14" s="1"/>
  <c r="I7400" i="1"/>
  <c r="D7364" i="13" s="1"/>
  <c r="J7336" i="1"/>
  <c r="I7311" i="14" s="1"/>
  <c r="I7336" i="1"/>
  <c r="D7300" i="13" s="1"/>
  <c r="J7240" i="1"/>
  <c r="I7215" i="14" s="1"/>
  <c r="I7240" i="1"/>
  <c r="D7204" i="13" s="1"/>
  <c r="J7128" i="1"/>
  <c r="I7103" i="14" s="1"/>
  <c r="I7128" i="1"/>
  <c r="D7092" i="13" s="1"/>
  <c r="J7032" i="1"/>
  <c r="I7007" i="14" s="1"/>
  <c r="I7032" i="1"/>
  <c r="D6996" i="13" s="1"/>
  <c r="J6920" i="1"/>
  <c r="I6895" i="14" s="1"/>
  <c r="I6920" i="1"/>
  <c r="D6884" i="13" s="1"/>
  <c r="J6808" i="1"/>
  <c r="I6783" i="14" s="1"/>
  <c r="I6808" i="1"/>
  <c r="D6772" i="13" s="1"/>
  <c r="J6712" i="1"/>
  <c r="I6687" i="14" s="1"/>
  <c r="I6712" i="1"/>
  <c r="D6676" i="13" s="1"/>
  <c r="J6472" i="1"/>
  <c r="I6447" i="14" s="1"/>
  <c r="I6472" i="1"/>
  <c r="D6436" i="13" s="1"/>
  <c r="J6376" i="1"/>
  <c r="I6351" i="14" s="1"/>
  <c r="I6376" i="1"/>
  <c r="D6340" i="13" s="1"/>
  <c r="J6280" i="1"/>
  <c r="I6255" i="14" s="1"/>
  <c r="I6280" i="1"/>
  <c r="D6244" i="13" s="1"/>
  <c r="J6200" i="1"/>
  <c r="I6175" i="14" s="1"/>
  <c r="I6200" i="1"/>
  <c r="D6164" i="13" s="1"/>
  <c r="J6104" i="1"/>
  <c r="I6079" i="14" s="1"/>
  <c r="I6104" i="1"/>
  <c r="D6068" i="13" s="1"/>
  <c r="J6008" i="1"/>
  <c r="I5983" i="14" s="1"/>
  <c r="I6008" i="1"/>
  <c r="D5972" i="13" s="1"/>
  <c r="J5928" i="1"/>
  <c r="I5903" i="14" s="1"/>
  <c r="I5928" i="1"/>
  <c r="D5892" i="13" s="1"/>
  <c r="J5848" i="1"/>
  <c r="I5823" i="14" s="1"/>
  <c r="I5848" i="1"/>
  <c r="D5812" i="13" s="1"/>
  <c r="J5784" i="1"/>
  <c r="I5759" i="14" s="1"/>
  <c r="I5784" i="1"/>
  <c r="D5748" i="13" s="1"/>
  <c r="J5704" i="1"/>
  <c r="I5679" i="14" s="1"/>
  <c r="I5704" i="1"/>
  <c r="D5668" i="13" s="1"/>
  <c r="J5624" i="1"/>
  <c r="I5599" i="14" s="1"/>
  <c r="I5624" i="1"/>
  <c r="D5588" i="13" s="1"/>
  <c r="J5544" i="1"/>
  <c r="I5519" i="14" s="1"/>
  <c r="I5544" i="1"/>
  <c r="D5508" i="13" s="1"/>
  <c r="J5464" i="1"/>
  <c r="I5439" i="14" s="1"/>
  <c r="I5464" i="1"/>
  <c r="D5428" i="13" s="1"/>
  <c r="J5368" i="1"/>
  <c r="I5343" i="14" s="1"/>
  <c r="I5368" i="1"/>
  <c r="D5332" i="13" s="1"/>
  <c r="J5304" i="1"/>
  <c r="I5279" i="14" s="1"/>
  <c r="I5304" i="1"/>
  <c r="D5268" i="13" s="1"/>
  <c r="J5208" i="1"/>
  <c r="I5183" i="14" s="1"/>
  <c r="I5208" i="1"/>
  <c r="D5172" i="13" s="1"/>
  <c r="J5128" i="1"/>
  <c r="I5103" i="14" s="1"/>
  <c r="I5128" i="1"/>
  <c r="D5092" i="13" s="1"/>
  <c r="J5048" i="1"/>
  <c r="I5023" i="14" s="1"/>
  <c r="I5048" i="1"/>
  <c r="D5012" i="13" s="1"/>
  <c r="J4952" i="1"/>
  <c r="I4927" i="14" s="1"/>
  <c r="I4952" i="1"/>
  <c r="D4916" i="13" s="1"/>
  <c r="J4872" i="1"/>
  <c r="I4847" i="14" s="1"/>
  <c r="I4872" i="1"/>
  <c r="D4836" i="13" s="1"/>
  <c r="J4776" i="1"/>
  <c r="I4751" i="14" s="1"/>
  <c r="I4776" i="1"/>
  <c r="D4740" i="13" s="1"/>
  <c r="J4680" i="1"/>
  <c r="I4655" i="14" s="1"/>
  <c r="I4680" i="1"/>
  <c r="D4644" i="13" s="1"/>
  <c r="J4584" i="1"/>
  <c r="I4559" i="14" s="1"/>
  <c r="I4584" i="1"/>
  <c r="D4548" i="13" s="1"/>
  <c r="J4488" i="1"/>
  <c r="I4463" i="14" s="1"/>
  <c r="I4488" i="1"/>
  <c r="D4452" i="13" s="1"/>
  <c r="J4392" i="1"/>
  <c r="I4367" i="14" s="1"/>
  <c r="I4392" i="1"/>
  <c r="D4356" i="13" s="1"/>
  <c r="J4296" i="1"/>
  <c r="I4271" i="14" s="1"/>
  <c r="I4296" i="1"/>
  <c r="D4260" i="13" s="1"/>
  <c r="J4200" i="1"/>
  <c r="I4175" i="14" s="1"/>
  <c r="I4200" i="1"/>
  <c r="D4164" i="13" s="1"/>
  <c r="J4104" i="1"/>
  <c r="I4079" i="14" s="1"/>
  <c r="I4104" i="1"/>
  <c r="D4068" i="13" s="1"/>
  <c r="J3944" i="1"/>
  <c r="I3919" i="14" s="1"/>
  <c r="I3944" i="1"/>
  <c r="D3908" i="13" s="1"/>
  <c r="J3704" i="1"/>
  <c r="I3679" i="14" s="1"/>
  <c r="I3704" i="1"/>
  <c r="D3668" i="13" s="1"/>
  <c r="J3592" i="1"/>
  <c r="I3567" i="14" s="1"/>
  <c r="I3592" i="1"/>
  <c r="D3556" i="13" s="1"/>
  <c r="J3464" i="1"/>
  <c r="I3439" i="14" s="1"/>
  <c r="I3464" i="1"/>
  <c r="D3428" i="13" s="1"/>
  <c r="J3352" i="1"/>
  <c r="I3327" i="14" s="1"/>
  <c r="I3352" i="1"/>
  <c r="D3316" i="13" s="1"/>
  <c r="J3240" i="1"/>
  <c r="I3215" i="14" s="1"/>
  <c r="I3240" i="1"/>
  <c r="D3204" i="13" s="1"/>
  <c r="J3176" i="1"/>
  <c r="I3151" i="14" s="1"/>
  <c r="I3176" i="1"/>
  <c r="D3140" i="13" s="1"/>
  <c r="J3128" i="1"/>
  <c r="I3103" i="14" s="1"/>
  <c r="I3128" i="1"/>
  <c r="D3092" i="13" s="1"/>
  <c r="J3032" i="1"/>
  <c r="I3007" i="14" s="1"/>
  <c r="I3032" i="1"/>
  <c r="D2996" i="13" s="1"/>
  <c r="J2952" i="1"/>
  <c r="I2927" i="14" s="1"/>
  <c r="I2952" i="1"/>
  <c r="D2916" i="13" s="1"/>
  <c r="J2888" i="1"/>
  <c r="I2863" i="14" s="1"/>
  <c r="I2888" i="1"/>
  <c r="D2852" i="13" s="1"/>
  <c r="J2808" i="1"/>
  <c r="I2783" i="14" s="1"/>
  <c r="I2808" i="1"/>
  <c r="D2772" i="13" s="1"/>
  <c r="J2728" i="1"/>
  <c r="I2703" i="14" s="1"/>
  <c r="I2728" i="1"/>
  <c r="D2692" i="13" s="1"/>
  <c r="J2632" i="1"/>
  <c r="I2607" i="14" s="1"/>
  <c r="I2632" i="1"/>
  <c r="D2596" i="13" s="1"/>
  <c r="J2552" i="1"/>
  <c r="I2527" i="14" s="1"/>
  <c r="I2552" i="1"/>
  <c r="D2516" i="13" s="1"/>
  <c r="J2472" i="1"/>
  <c r="I2447" i="14" s="1"/>
  <c r="I2472" i="1"/>
  <c r="D2436" i="13" s="1"/>
  <c r="J2376" i="1"/>
  <c r="I2351" i="14" s="1"/>
  <c r="I2376" i="1"/>
  <c r="D2340" i="13" s="1"/>
  <c r="J2280" i="1"/>
  <c r="I2255" i="14" s="1"/>
  <c r="I2280" i="1"/>
  <c r="D2244" i="13" s="1"/>
  <c r="J2184" i="1"/>
  <c r="I2159" i="14" s="1"/>
  <c r="I2184" i="1"/>
  <c r="D2148" i="13" s="1"/>
  <c r="J2104" i="1"/>
  <c r="I2079" i="14" s="1"/>
  <c r="I2104" i="1"/>
  <c r="D2068" i="13" s="1"/>
  <c r="J2024" i="1"/>
  <c r="I1999" i="14" s="1"/>
  <c r="I2024" i="1"/>
  <c r="D1988" i="13" s="1"/>
  <c r="J1960" i="1"/>
  <c r="I1935" i="14" s="1"/>
  <c r="I1960" i="1"/>
  <c r="D1924" i="13" s="1"/>
  <c r="J1864" i="1"/>
  <c r="I1839" i="14" s="1"/>
  <c r="I1864" i="1"/>
  <c r="D1828" i="13" s="1"/>
  <c r="J1784" i="1"/>
  <c r="I1759" i="14" s="1"/>
  <c r="I1784" i="1"/>
  <c r="D1748" i="13" s="1"/>
  <c r="J1720" i="1"/>
  <c r="I1695" i="14" s="1"/>
  <c r="I1720" i="1"/>
  <c r="D1684" i="13" s="1"/>
  <c r="J1640" i="1"/>
  <c r="I1615" i="14" s="1"/>
  <c r="I1640" i="1"/>
  <c r="D1604" i="13" s="1"/>
  <c r="J1544" i="1"/>
  <c r="I1519" i="14" s="1"/>
  <c r="I1544" i="1"/>
  <c r="D1508" i="13" s="1"/>
  <c r="J1464" i="1"/>
  <c r="I1439" i="14" s="1"/>
  <c r="I1464" i="1"/>
  <c r="D1428" i="13" s="1"/>
  <c r="J1256" i="1"/>
  <c r="I1231" i="14" s="1"/>
  <c r="I1256" i="1"/>
  <c r="D1220" i="13" s="1"/>
  <c r="J1176" i="1"/>
  <c r="I1151" i="14" s="1"/>
  <c r="I1176" i="1"/>
  <c r="D1140" i="13" s="1"/>
  <c r="J1112" i="1"/>
  <c r="I1087" i="14" s="1"/>
  <c r="I1112" i="1"/>
  <c r="D1076" i="13" s="1"/>
  <c r="J1048" i="1"/>
  <c r="I1023" i="14" s="1"/>
  <c r="I1048" i="1"/>
  <c r="D1012" i="13" s="1"/>
  <c r="J968" i="1"/>
  <c r="I943" i="14" s="1"/>
  <c r="I968" i="1"/>
  <c r="D932" i="13" s="1"/>
  <c r="J904" i="1"/>
  <c r="I879" i="14" s="1"/>
  <c r="I904" i="1"/>
  <c r="D868" i="13" s="1"/>
  <c r="J840" i="1"/>
  <c r="I815" i="14" s="1"/>
  <c r="I840" i="1"/>
  <c r="D804" i="13" s="1"/>
  <c r="J760" i="1"/>
  <c r="I735" i="14" s="1"/>
  <c r="I760" i="1"/>
  <c r="D724" i="13" s="1"/>
  <c r="J696" i="1"/>
  <c r="I671" i="14" s="1"/>
  <c r="I696" i="1"/>
  <c r="D660" i="13" s="1"/>
  <c r="J616" i="1"/>
  <c r="I591" i="14" s="1"/>
  <c r="I616" i="1"/>
  <c r="D580" i="13" s="1"/>
  <c r="J552" i="1"/>
  <c r="I527" i="14" s="1"/>
  <c r="I552" i="1"/>
  <c r="D516" i="13" s="1"/>
  <c r="J472" i="1"/>
  <c r="I447" i="14" s="1"/>
  <c r="I472" i="1"/>
  <c r="D436" i="13" s="1"/>
  <c r="J408" i="1"/>
  <c r="I383" i="14" s="1"/>
  <c r="I408" i="1"/>
  <c r="D372" i="13" s="1"/>
  <c r="J344" i="1"/>
  <c r="I319" i="14" s="1"/>
  <c r="I344" i="1"/>
  <c r="D308" i="13" s="1"/>
  <c r="J296" i="1"/>
  <c r="I271" i="14" s="1"/>
  <c r="I296" i="1"/>
  <c r="D260" i="13" s="1"/>
  <c r="J232" i="1"/>
  <c r="I207" i="14" s="1"/>
  <c r="I232" i="1"/>
  <c r="D196" i="13" s="1"/>
  <c r="J184" i="1"/>
  <c r="I159" i="14" s="1"/>
  <c r="I184" i="1"/>
  <c r="D148" i="13" s="1"/>
  <c r="J152" i="1"/>
  <c r="I127" i="14" s="1"/>
  <c r="I152" i="1"/>
  <c r="D116" i="13" s="1"/>
  <c r="J120" i="1"/>
  <c r="I95" i="14" s="1"/>
  <c r="I120" i="1"/>
  <c r="D84" i="13" s="1"/>
  <c r="J104" i="1"/>
  <c r="I79" i="14" s="1"/>
  <c r="I104" i="1"/>
  <c r="D68" i="13" s="1"/>
  <c r="I8106" i="1"/>
  <c r="D8070" i="13" s="1"/>
  <c r="I1466" i="1"/>
  <c r="D1430" i="13" s="1"/>
  <c r="J5493" i="1"/>
  <c r="I5468" i="14" s="1"/>
  <c r="I5493" i="1"/>
  <c r="D5457" i="13" s="1"/>
  <c r="J5413" i="1"/>
  <c r="I5388" i="14" s="1"/>
  <c r="I5413" i="1"/>
  <c r="D5377" i="13" s="1"/>
  <c r="J5301" i="1"/>
  <c r="I5276" i="14" s="1"/>
  <c r="I5301" i="1"/>
  <c r="D5265" i="13" s="1"/>
  <c r="J5189" i="1"/>
  <c r="I5164" i="14" s="1"/>
  <c r="I5189" i="1"/>
  <c r="D5153" i="13" s="1"/>
  <c r="J5077" i="1"/>
  <c r="I5052" i="14" s="1"/>
  <c r="I5077" i="1"/>
  <c r="D5041" i="13" s="1"/>
  <c r="J4949" i="1"/>
  <c r="I4924" i="14" s="1"/>
  <c r="I4949" i="1"/>
  <c r="D4913" i="13" s="1"/>
  <c r="J4821" i="1"/>
  <c r="I4796" i="14" s="1"/>
  <c r="I4821" i="1"/>
  <c r="D4785" i="13" s="1"/>
  <c r="J4565" i="1"/>
  <c r="I4540" i="14" s="1"/>
  <c r="I4565" i="1"/>
  <c r="D4529" i="13" s="1"/>
  <c r="J4421" i="1"/>
  <c r="I4396" i="14" s="1"/>
  <c r="I4421" i="1"/>
  <c r="D4385" i="13" s="1"/>
  <c r="J4277" i="1"/>
  <c r="I4252" i="14" s="1"/>
  <c r="I4277" i="1"/>
  <c r="D4241" i="13" s="1"/>
  <c r="J8788" i="1"/>
  <c r="I8763" i="14" s="1"/>
  <c r="I8788" i="1"/>
  <c r="D8752" i="13" s="1"/>
  <c r="J8660" i="1"/>
  <c r="I8635" i="14" s="1"/>
  <c r="I8660" i="1"/>
  <c r="D8624" i="13" s="1"/>
  <c r="J8484" i="1"/>
  <c r="I8459" i="14" s="1"/>
  <c r="I8484" i="1"/>
  <c r="D8448" i="13" s="1"/>
  <c r="J8276" i="1"/>
  <c r="I8251" i="14" s="1"/>
  <c r="I8276" i="1"/>
  <c r="D8240" i="13" s="1"/>
  <c r="J8164" i="1"/>
  <c r="I8139" i="14" s="1"/>
  <c r="I8164" i="1"/>
  <c r="D8128" i="13" s="1"/>
  <c r="J8068" i="1"/>
  <c r="I8043" i="14" s="1"/>
  <c r="I8068" i="1"/>
  <c r="D8032" i="13" s="1"/>
  <c r="J7972" i="1"/>
  <c r="I7947" i="14" s="1"/>
  <c r="I7972" i="1"/>
  <c r="D7936" i="13" s="1"/>
  <c r="J7908" i="1"/>
  <c r="I7883" i="14" s="1"/>
  <c r="I7908" i="1"/>
  <c r="D7872" i="13" s="1"/>
  <c r="J7812" i="1"/>
  <c r="I7787" i="14" s="1"/>
  <c r="I7812" i="1"/>
  <c r="D7776" i="13" s="1"/>
  <c r="J7732" i="1"/>
  <c r="I7707" i="14" s="1"/>
  <c r="I7732" i="1"/>
  <c r="D7696" i="13" s="1"/>
  <c r="J7636" i="1"/>
  <c r="I7611" i="14" s="1"/>
  <c r="I7636" i="1"/>
  <c r="D7600" i="13" s="1"/>
  <c r="J7428" i="1"/>
  <c r="I7403" i="14" s="1"/>
  <c r="I7428" i="1"/>
  <c r="D7392" i="13" s="1"/>
  <c r="J7316" i="1"/>
  <c r="I7291" i="14" s="1"/>
  <c r="I7316" i="1"/>
  <c r="D7280" i="13" s="1"/>
  <c r="J7124" i="1"/>
  <c r="I7099" i="14" s="1"/>
  <c r="I7124" i="1"/>
  <c r="D7088" i="13" s="1"/>
  <c r="J6948" i="1"/>
  <c r="I6923" i="14" s="1"/>
  <c r="I6948" i="1"/>
  <c r="D6912" i="13" s="1"/>
  <c r="J6868" i="1"/>
  <c r="I6843" i="14" s="1"/>
  <c r="I6868" i="1"/>
  <c r="D6832" i="13" s="1"/>
  <c r="J7795" i="1"/>
  <c r="I7770" i="14" s="1"/>
  <c r="I7795" i="1"/>
  <c r="D7759" i="13" s="1"/>
  <c r="J7715" i="1"/>
  <c r="I7690" i="14" s="1"/>
  <c r="I7715" i="1"/>
  <c r="D7679" i="13" s="1"/>
  <c r="J7635" i="1"/>
  <c r="I7610" i="14" s="1"/>
  <c r="I7635" i="1"/>
  <c r="D7599" i="13" s="1"/>
  <c r="J7491" i="1"/>
  <c r="I7466" i="14" s="1"/>
  <c r="I7491" i="1"/>
  <c r="D7455" i="13" s="1"/>
  <c r="J7395" i="1"/>
  <c r="I7370" i="14" s="1"/>
  <c r="I7395" i="1"/>
  <c r="D7359" i="13" s="1"/>
  <c r="J7203" i="1"/>
  <c r="I7178" i="14" s="1"/>
  <c r="I7203" i="1"/>
  <c r="D7167" i="13" s="1"/>
  <c r="J7107" i="1"/>
  <c r="I7082" i="14" s="1"/>
  <c r="I7107" i="1"/>
  <c r="D7071" i="13" s="1"/>
  <c r="J7027" i="1"/>
  <c r="I7002" i="14" s="1"/>
  <c r="I7027" i="1"/>
  <c r="D6991" i="13" s="1"/>
  <c r="J6931" i="1"/>
  <c r="I6906" i="14" s="1"/>
  <c r="I6931" i="1"/>
  <c r="D6895" i="13" s="1"/>
  <c r="J6819" i="1"/>
  <c r="I6794" i="14" s="1"/>
  <c r="I6819" i="1"/>
  <c r="D6783" i="13" s="1"/>
  <c r="J6739" i="1"/>
  <c r="I6714" i="14" s="1"/>
  <c r="I6739" i="1"/>
  <c r="D6703" i="13" s="1"/>
  <c r="J6675" i="1"/>
  <c r="I6650" i="14" s="1"/>
  <c r="I6675" i="1"/>
  <c r="D6639" i="13" s="1"/>
  <c r="J6579" i="1"/>
  <c r="I6554" i="14" s="1"/>
  <c r="I6579" i="1"/>
  <c r="D6543" i="13" s="1"/>
  <c r="J6467" i="1"/>
  <c r="I6442" i="14" s="1"/>
  <c r="I6467" i="1"/>
  <c r="D6431" i="13" s="1"/>
  <c r="J6355" i="1"/>
  <c r="I6330" i="14" s="1"/>
  <c r="I6355" i="1"/>
  <c r="D6319" i="13" s="1"/>
  <c r="J6179" i="1"/>
  <c r="I6154" i="14" s="1"/>
  <c r="I6179" i="1"/>
  <c r="D6143" i="13" s="1"/>
  <c r="J6083" i="1"/>
  <c r="I6058" i="14" s="1"/>
  <c r="I6083" i="1"/>
  <c r="D6047" i="13" s="1"/>
  <c r="J5987" i="1"/>
  <c r="I5962" i="14" s="1"/>
  <c r="I5987" i="1"/>
  <c r="D5951" i="13" s="1"/>
  <c r="J5891" i="1"/>
  <c r="I5866" i="14" s="1"/>
  <c r="I5891" i="1"/>
  <c r="D5855" i="13" s="1"/>
  <c r="J5443" i="1"/>
  <c r="I5418" i="14" s="1"/>
  <c r="I5443" i="1"/>
  <c r="D5407" i="13" s="1"/>
  <c r="J5347" i="1"/>
  <c r="I5322" i="14" s="1"/>
  <c r="I5347" i="1"/>
  <c r="D5311" i="13" s="1"/>
  <c r="J5267" i="1"/>
  <c r="I5242" i="14" s="1"/>
  <c r="I5267" i="1"/>
  <c r="D5231" i="13" s="1"/>
  <c r="J5171" i="1"/>
  <c r="I5146" i="14" s="1"/>
  <c r="I5171" i="1"/>
  <c r="D5135" i="13" s="1"/>
  <c r="J5075" i="1"/>
  <c r="I5050" i="14" s="1"/>
  <c r="I5075" i="1"/>
  <c r="D5039" i="13" s="1"/>
  <c r="J4979" i="1"/>
  <c r="I4954" i="14" s="1"/>
  <c r="I4979" i="1"/>
  <c r="D4943" i="13" s="1"/>
  <c r="J4899" i="1"/>
  <c r="I4874" i="14" s="1"/>
  <c r="I4899" i="1"/>
  <c r="D4863" i="13" s="1"/>
  <c r="J4787" i="1"/>
  <c r="I4762" i="14" s="1"/>
  <c r="I4787" i="1"/>
  <c r="D4751" i="13" s="1"/>
  <c r="J4691" i="1"/>
  <c r="I4666" i="14" s="1"/>
  <c r="I4691" i="1"/>
  <c r="D4655" i="13" s="1"/>
  <c r="J4579" i="1"/>
  <c r="I4554" i="14" s="1"/>
  <c r="I4579" i="1"/>
  <c r="D4543" i="13" s="1"/>
  <c r="J4435" i="1"/>
  <c r="I4410" i="14" s="1"/>
  <c r="I4435" i="1"/>
  <c r="D4399" i="13" s="1"/>
  <c r="J4195" i="1"/>
  <c r="I4170" i="14" s="1"/>
  <c r="I4195" i="1"/>
  <c r="D4159" i="13" s="1"/>
  <c r="J4099" i="1"/>
  <c r="I4074" i="14" s="1"/>
  <c r="I4099" i="1"/>
  <c r="D4063" i="13" s="1"/>
  <c r="J3987" i="1"/>
  <c r="I3962" i="14" s="1"/>
  <c r="I3987" i="1"/>
  <c r="D3951" i="13" s="1"/>
  <c r="J3891" i="1"/>
  <c r="I3866" i="14" s="1"/>
  <c r="I3891" i="1"/>
  <c r="D3855" i="13" s="1"/>
  <c r="J3811" i="1"/>
  <c r="I3786" i="14" s="1"/>
  <c r="I3811" i="1"/>
  <c r="D3775" i="13" s="1"/>
  <c r="J3731" i="1"/>
  <c r="I3706" i="14" s="1"/>
  <c r="I3731" i="1"/>
  <c r="D3695" i="13" s="1"/>
  <c r="J3651" i="1"/>
  <c r="I3626" i="14" s="1"/>
  <c r="I3651" i="1"/>
  <c r="D3615" i="13" s="1"/>
  <c r="J3571" i="1"/>
  <c r="I3546" i="14" s="1"/>
  <c r="I3571" i="1"/>
  <c r="D3535" i="13" s="1"/>
  <c r="J3491" i="1"/>
  <c r="I3466" i="14" s="1"/>
  <c r="I3491" i="1"/>
  <c r="D3455" i="13" s="1"/>
  <c r="J3411" i="1"/>
  <c r="I3386" i="14" s="1"/>
  <c r="I3411" i="1"/>
  <c r="D3375" i="13" s="1"/>
  <c r="J3347" i="1"/>
  <c r="I3322" i="14" s="1"/>
  <c r="I3347" i="1"/>
  <c r="D3311" i="13" s="1"/>
  <c r="J3267" i="1"/>
  <c r="I3242" i="14" s="1"/>
  <c r="I3267" i="1"/>
  <c r="D3231" i="13" s="1"/>
  <c r="J3203" i="1"/>
  <c r="I3178" i="14" s="1"/>
  <c r="I3203" i="1"/>
  <c r="D3167" i="13" s="1"/>
  <c r="J2451" i="1"/>
  <c r="I2426" i="14" s="1"/>
  <c r="I2451" i="1"/>
  <c r="D2415" i="13" s="1"/>
  <c r="J2403" i="1"/>
  <c r="I2378" i="14" s="1"/>
  <c r="I2403" i="1"/>
  <c r="D2367" i="13" s="1"/>
  <c r="J2355" i="1"/>
  <c r="I2330" i="14" s="1"/>
  <c r="I2355" i="1"/>
  <c r="D2319" i="13" s="1"/>
  <c r="J2291" i="1"/>
  <c r="I2266" i="14" s="1"/>
  <c r="I2291" i="1"/>
  <c r="D2255" i="13" s="1"/>
  <c r="J2243" i="1"/>
  <c r="I2218" i="14" s="1"/>
  <c r="I2243" i="1"/>
  <c r="D2207" i="13" s="1"/>
  <c r="J2179" i="1"/>
  <c r="I2154" i="14" s="1"/>
  <c r="I2179" i="1"/>
  <c r="D2143" i="13" s="1"/>
  <c r="J2131" i="1"/>
  <c r="I2106" i="14" s="1"/>
  <c r="I2131" i="1"/>
  <c r="D2095" i="13" s="1"/>
  <c r="J2083" i="1"/>
  <c r="I2058" i="14" s="1"/>
  <c r="I2083" i="1"/>
  <c r="D2047" i="13" s="1"/>
  <c r="J2035" i="1"/>
  <c r="I2010" i="14" s="1"/>
  <c r="I2035" i="1"/>
  <c r="D1999" i="13" s="1"/>
  <c r="J1971" i="1"/>
  <c r="I1946" i="14" s="1"/>
  <c r="I1971" i="1"/>
  <c r="D1935" i="13" s="1"/>
  <c r="J1907" i="1"/>
  <c r="I1882" i="14" s="1"/>
  <c r="I1907" i="1"/>
  <c r="D1871" i="13" s="1"/>
  <c r="J1763" i="1"/>
  <c r="I1738" i="14" s="1"/>
  <c r="I1763" i="1"/>
  <c r="D1727" i="13" s="1"/>
  <c r="J1411" i="1"/>
  <c r="I1386" i="14" s="1"/>
  <c r="I1411" i="1"/>
  <c r="D1375" i="13" s="1"/>
  <c r="I8088" i="1"/>
  <c r="D8052" i="13" s="1"/>
  <c r="I7571" i="1"/>
  <c r="D7535" i="13" s="1"/>
  <c r="I56" i="1"/>
  <c r="D20" i="13" s="1"/>
  <c r="J8738" i="1"/>
  <c r="I8713" i="14" s="1"/>
  <c r="I8738" i="1"/>
  <c r="D8702" i="13" s="1"/>
  <c r="I8602" i="1"/>
  <c r="D8566" i="13" s="1"/>
  <c r="I7412" i="1"/>
  <c r="D7376" i="13" s="1"/>
  <c r="I7172" i="1"/>
  <c r="D7136" i="13" s="1"/>
  <c r="I5752" i="1"/>
  <c r="D5716" i="13" s="1"/>
  <c r="I1368" i="1"/>
  <c r="D1332" i="13" s="1"/>
  <c r="I8008" i="1"/>
  <c r="D7972" i="13" s="1"/>
  <c r="I7688" i="1"/>
  <c r="D7652" i="13" s="1"/>
  <c r="I7284" i="1"/>
  <c r="D7248" i="13" s="1"/>
  <c r="I7208" i="1"/>
  <c r="D7172" i="13" s="1"/>
  <c r="I7043" i="1"/>
  <c r="D7007" i="13" s="1"/>
  <c r="I5672" i="1"/>
  <c r="D5636" i="13" s="1"/>
  <c r="I5333" i="1"/>
  <c r="D5297" i="13" s="1"/>
  <c r="I5032" i="1"/>
  <c r="D4996" i="13" s="1"/>
  <c r="J8794" i="1"/>
  <c r="I8769" i="14" s="1"/>
  <c r="I8794" i="1"/>
  <c r="D8758" i="13" s="1"/>
  <c r="J8698" i="1"/>
  <c r="I8673" i="14" s="1"/>
  <c r="I8698" i="1"/>
  <c r="D8662" i="13" s="1"/>
  <c r="J8554" i="1"/>
  <c r="I8529" i="14" s="1"/>
  <c r="I8554" i="1"/>
  <c r="D8518" i="13" s="1"/>
  <c r="J8474" i="1"/>
  <c r="I8449" i="14" s="1"/>
  <c r="I8474" i="1"/>
  <c r="D8438" i="13" s="1"/>
  <c r="J8362" i="1"/>
  <c r="I8337" i="14" s="1"/>
  <c r="I8362" i="1"/>
  <c r="D8326" i="13" s="1"/>
  <c r="J8138" i="1"/>
  <c r="I8113" i="14" s="1"/>
  <c r="I8138" i="1"/>
  <c r="D8102" i="13" s="1"/>
  <c r="J8058" i="1"/>
  <c r="I8033" i="14" s="1"/>
  <c r="I8058" i="1"/>
  <c r="D8022" i="13" s="1"/>
  <c r="J7978" i="1"/>
  <c r="I7953" i="14" s="1"/>
  <c r="I7978" i="1"/>
  <c r="D7942" i="13" s="1"/>
  <c r="J5034" i="1"/>
  <c r="I5009" i="14" s="1"/>
  <c r="I5034" i="1"/>
  <c r="D4998" i="13" s="1"/>
  <c r="J4746" i="1"/>
  <c r="I4721" i="14" s="1"/>
  <c r="I4746" i="1"/>
  <c r="D4710" i="13" s="1"/>
  <c r="J4218" i="1"/>
  <c r="I4193" i="14" s="1"/>
  <c r="I4218" i="1"/>
  <c r="D4182" i="13" s="1"/>
  <c r="J2122" i="1"/>
  <c r="I2097" i="14" s="1"/>
  <c r="I2122" i="1"/>
  <c r="D2086" i="13" s="1"/>
  <c r="J1674" i="1"/>
  <c r="I1649" i="14" s="1"/>
  <c r="I1674" i="1"/>
  <c r="D1638" i="13" s="1"/>
  <c r="J1194" i="1"/>
  <c r="I1169" i="14" s="1"/>
  <c r="I1194" i="1"/>
  <c r="D1158" i="13" s="1"/>
  <c r="J5465" i="1"/>
  <c r="I5440" i="14" s="1"/>
  <c r="I5465" i="1"/>
  <c r="D5429" i="13" s="1"/>
  <c r="J5353" i="1"/>
  <c r="I5328" i="14" s="1"/>
  <c r="I5353" i="1"/>
  <c r="D5317" i="13" s="1"/>
  <c r="J5257" i="1"/>
  <c r="I5232" i="14" s="1"/>
  <c r="I5257" i="1"/>
  <c r="D5221" i="13" s="1"/>
  <c r="J5129" i="1"/>
  <c r="I5104" i="14" s="1"/>
  <c r="I5129" i="1"/>
  <c r="D5093" i="13" s="1"/>
  <c r="J5033" i="1"/>
  <c r="I5008" i="14" s="1"/>
  <c r="I5033" i="1"/>
  <c r="D4997" i="13" s="1"/>
  <c r="J4937" i="1"/>
  <c r="I4912" i="14" s="1"/>
  <c r="I4937" i="1"/>
  <c r="D4901" i="13" s="1"/>
  <c r="J4841" i="1"/>
  <c r="I4816" i="14" s="1"/>
  <c r="I4841" i="1"/>
  <c r="D4805" i="13" s="1"/>
  <c r="J4745" i="1"/>
  <c r="I4720" i="14" s="1"/>
  <c r="I4745" i="1"/>
  <c r="D4709" i="13" s="1"/>
  <c r="J4649" i="1"/>
  <c r="I4624" i="14" s="1"/>
  <c r="I4649" i="1"/>
  <c r="D4613" i="13" s="1"/>
  <c r="J4569" i="1"/>
  <c r="I4544" i="14" s="1"/>
  <c r="I4569" i="1"/>
  <c r="D4533" i="13" s="1"/>
  <c r="J4473" i="1"/>
  <c r="I4448" i="14" s="1"/>
  <c r="I4473" i="1"/>
  <c r="D4437" i="13" s="1"/>
  <c r="J4377" i="1"/>
  <c r="I4352" i="14" s="1"/>
  <c r="I4377" i="1"/>
  <c r="D4341" i="13" s="1"/>
  <c r="J4281" i="1"/>
  <c r="I4256" i="14" s="1"/>
  <c r="I4281" i="1"/>
  <c r="D4245" i="13" s="1"/>
  <c r="J4185" i="1"/>
  <c r="I4160" i="14" s="1"/>
  <c r="I4185" i="1"/>
  <c r="D4149" i="13" s="1"/>
  <c r="J8760" i="1"/>
  <c r="I8735" i="14" s="1"/>
  <c r="I8760" i="1"/>
  <c r="D8724" i="13" s="1"/>
  <c r="J8648" i="1"/>
  <c r="I8623" i="14" s="1"/>
  <c r="I8648" i="1"/>
  <c r="D8612" i="13" s="1"/>
  <c r="J8552" i="1"/>
  <c r="I8527" i="14" s="1"/>
  <c r="I8552" i="1"/>
  <c r="D8516" i="13" s="1"/>
  <c r="J8456" i="1"/>
  <c r="I8431" i="14" s="1"/>
  <c r="I8456" i="1"/>
  <c r="D8420" i="13" s="1"/>
  <c r="J8376" i="1"/>
  <c r="I8351" i="14" s="1"/>
  <c r="I8376" i="1"/>
  <c r="D8340" i="13" s="1"/>
  <c r="J8280" i="1"/>
  <c r="I8255" i="14" s="1"/>
  <c r="I8280" i="1"/>
  <c r="D8244" i="13" s="1"/>
  <c r="J7864" i="1"/>
  <c r="I7839" i="14" s="1"/>
  <c r="I7864" i="1"/>
  <c r="D7828" i="13" s="1"/>
  <c r="J7752" i="1"/>
  <c r="I7727" i="14" s="1"/>
  <c r="I7752" i="1"/>
  <c r="D7716" i="13" s="1"/>
  <c r="J7640" i="1"/>
  <c r="I7615" i="14" s="1"/>
  <c r="I7640" i="1"/>
  <c r="D7604" i="13" s="1"/>
  <c r="J7512" i="1"/>
  <c r="I7487" i="14" s="1"/>
  <c r="I7512" i="1"/>
  <c r="D7476" i="13" s="1"/>
  <c r="J7416" i="1"/>
  <c r="I7391" i="14" s="1"/>
  <c r="I7416" i="1"/>
  <c r="D7380" i="13" s="1"/>
  <c r="J7176" i="1"/>
  <c r="I7151" i="14" s="1"/>
  <c r="I7176" i="1"/>
  <c r="D7140" i="13" s="1"/>
  <c r="J7048" i="1"/>
  <c r="I7023" i="14" s="1"/>
  <c r="I7048" i="1"/>
  <c r="D7012" i="13" s="1"/>
  <c r="J6952" i="1"/>
  <c r="I6927" i="14" s="1"/>
  <c r="I6952" i="1"/>
  <c r="D6916" i="13" s="1"/>
  <c r="J6824" i="1"/>
  <c r="I6799" i="14" s="1"/>
  <c r="I6824" i="1"/>
  <c r="D6788" i="13" s="1"/>
  <c r="J6728" i="1"/>
  <c r="I6703" i="14" s="1"/>
  <c r="I6728" i="1"/>
  <c r="D6692" i="13" s="1"/>
  <c r="J6648" i="1"/>
  <c r="I6623" i="14" s="1"/>
  <c r="I6648" i="1"/>
  <c r="D6612" i="13" s="1"/>
  <c r="J6584" i="1"/>
  <c r="I6559" i="14" s="1"/>
  <c r="I6584" i="1"/>
  <c r="D6548" i="13" s="1"/>
  <c r="J6488" i="1"/>
  <c r="I6463" i="14" s="1"/>
  <c r="I6488" i="1"/>
  <c r="D6452" i="13" s="1"/>
  <c r="J6392" i="1"/>
  <c r="I6367" i="14" s="1"/>
  <c r="I6392" i="1"/>
  <c r="D6356" i="13" s="1"/>
  <c r="J6328" i="1"/>
  <c r="I6303" i="14" s="1"/>
  <c r="I6328" i="1"/>
  <c r="D6292" i="13" s="1"/>
  <c r="J6232" i="1"/>
  <c r="I6207" i="14" s="1"/>
  <c r="I6232" i="1"/>
  <c r="D6196" i="13" s="1"/>
  <c r="J6152" i="1"/>
  <c r="I6127" i="14" s="1"/>
  <c r="I6152" i="1"/>
  <c r="D6116" i="13" s="1"/>
  <c r="J6056" i="1"/>
  <c r="I6031" i="14" s="1"/>
  <c r="I6056" i="1"/>
  <c r="D6020" i="13" s="1"/>
  <c r="J5944" i="1"/>
  <c r="I5919" i="14" s="1"/>
  <c r="I5944" i="1"/>
  <c r="D5908" i="13" s="1"/>
  <c r="J5832" i="1"/>
  <c r="I5807" i="14" s="1"/>
  <c r="I5832" i="1"/>
  <c r="D5796" i="13" s="1"/>
  <c r="J5640" i="1"/>
  <c r="I5615" i="14" s="1"/>
  <c r="I5640" i="1"/>
  <c r="D5604" i="13" s="1"/>
  <c r="J5560" i="1"/>
  <c r="I5535" i="14" s="1"/>
  <c r="I5560" i="1"/>
  <c r="D5524" i="13" s="1"/>
  <c r="J5448" i="1"/>
  <c r="I5423" i="14" s="1"/>
  <c r="I5448" i="1"/>
  <c r="D5412" i="13" s="1"/>
  <c r="J5336" i="1"/>
  <c r="I5311" i="14" s="1"/>
  <c r="I5336" i="1"/>
  <c r="D5300" i="13" s="1"/>
  <c r="J5240" i="1"/>
  <c r="I5215" i="14" s="1"/>
  <c r="I5240" i="1"/>
  <c r="D5204" i="13" s="1"/>
  <c r="J5144" i="1"/>
  <c r="I5119" i="14" s="1"/>
  <c r="I5144" i="1"/>
  <c r="D5108" i="13" s="1"/>
  <c r="J5064" i="1"/>
  <c r="I5039" i="14" s="1"/>
  <c r="I5064" i="1"/>
  <c r="D5028" i="13" s="1"/>
  <c r="J4968" i="1"/>
  <c r="I4943" i="14" s="1"/>
  <c r="I4968" i="1"/>
  <c r="D4932" i="13" s="1"/>
  <c r="J4840" i="1"/>
  <c r="I4815" i="14" s="1"/>
  <c r="I4840" i="1"/>
  <c r="D4804" i="13" s="1"/>
  <c r="J4728" i="1"/>
  <c r="I4703" i="14" s="1"/>
  <c r="I4728" i="1"/>
  <c r="D4692" i="13" s="1"/>
  <c r="J4616" i="1"/>
  <c r="I4591" i="14" s="1"/>
  <c r="I4616" i="1"/>
  <c r="D4580" i="13" s="1"/>
  <c r="J4520" i="1"/>
  <c r="I4495" i="14" s="1"/>
  <c r="I4520" i="1"/>
  <c r="D4484" i="13" s="1"/>
  <c r="J4424" i="1"/>
  <c r="I4399" i="14" s="1"/>
  <c r="I4424" i="1"/>
  <c r="D4388" i="13" s="1"/>
  <c r="J4328" i="1"/>
  <c r="I4303" i="14" s="1"/>
  <c r="I4328" i="1"/>
  <c r="D4292" i="13" s="1"/>
  <c r="J4232" i="1"/>
  <c r="I4207" i="14" s="1"/>
  <c r="I4232" i="1"/>
  <c r="D4196" i="13" s="1"/>
  <c r="J4136" i="1"/>
  <c r="I4111" i="14" s="1"/>
  <c r="I4136" i="1"/>
  <c r="D4100" i="13" s="1"/>
  <c r="J4040" i="1"/>
  <c r="I4015" i="14" s="1"/>
  <c r="I4040" i="1"/>
  <c r="D4004" i="13" s="1"/>
  <c r="J3912" i="1"/>
  <c r="I3887" i="14" s="1"/>
  <c r="I3912" i="1"/>
  <c r="D3876" i="13" s="1"/>
  <c r="J3832" i="1"/>
  <c r="I3807" i="14" s="1"/>
  <c r="I3832" i="1"/>
  <c r="D3796" i="13" s="1"/>
  <c r="J3720" i="1"/>
  <c r="I3695" i="14" s="1"/>
  <c r="I3720" i="1"/>
  <c r="D3684" i="13" s="1"/>
  <c r="J3640" i="1"/>
  <c r="I3615" i="14" s="1"/>
  <c r="I3640" i="1"/>
  <c r="D3604" i="13" s="1"/>
  <c r="J3576" i="1"/>
  <c r="I3551" i="14" s="1"/>
  <c r="I3576" i="1"/>
  <c r="D3540" i="13" s="1"/>
  <c r="J3496" i="1"/>
  <c r="I3471" i="14" s="1"/>
  <c r="I3496" i="1"/>
  <c r="D3460" i="13" s="1"/>
  <c r="J3432" i="1"/>
  <c r="I3407" i="14" s="1"/>
  <c r="I3432" i="1"/>
  <c r="D3396" i="13" s="1"/>
  <c r="J3368" i="1"/>
  <c r="I3343" i="14" s="1"/>
  <c r="I3368" i="1"/>
  <c r="D3332" i="13" s="1"/>
  <c r="J3272" i="1"/>
  <c r="I3247" i="14" s="1"/>
  <c r="I3272" i="1"/>
  <c r="D3236" i="13" s="1"/>
  <c r="J3144" i="1"/>
  <c r="I3119" i="14" s="1"/>
  <c r="I3144" i="1"/>
  <c r="D3108" i="13" s="1"/>
  <c r="J3048" i="1"/>
  <c r="I3023" i="14" s="1"/>
  <c r="I3048" i="1"/>
  <c r="D3012" i="13" s="1"/>
  <c r="J2936" i="1"/>
  <c r="I2911" i="14" s="1"/>
  <c r="I2936" i="1"/>
  <c r="D2900" i="13" s="1"/>
  <c r="J2840" i="1"/>
  <c r="I2815" i="14" s="1"/>
  <c r="I2840" i="1"/>
  <c r="D2804" i="13" s="1"/>
  <c r="J2760" i="1"/>
  <c r="I2735" i="14" s="1"/>
  <c r="I2760" i="1"/>
  <c r="D2724" i="13" s="1"/>
  <c r="J2664" i="1"/>
  <c r="I2639" i="14" s="1"/>
  <c r="I2664" i="1"/>
  <c r="D2628" i="13" s="1"/>
  <c r="J2568" i="1"/>
  <c r="I2543" i="14" s="1"/>
  <c r="I2568" i="1"/>
  <c r="D2532" i="13" s="1"/>
  <c r="J2456" i="1"/>
  <c r="I2431" i="14" s="1"/>
  <c r="I2456" i="1"/>
  <c r="D2420" i="13" s="1"/>
  <c r="J2328" i="1"/>
  <c r="I2303" i="14" s="1"/>
  <c r="I2328" i="1"/>
  <c r="D2292" i="13" s="1"/>
  <c r="J2216" i="1"/>
  <c r="I2191" i="14" s="1"/>
  <c r="I2216" i="1"/>
  <c r="D2180" i="13" s="1"/>
  <c r="J1928" i="1"/>
  <c r="I1903" i="14" s="1"/>
  <c r="I1928" i="1"/>
  <c r="D1892" i="13" s="1"/>
  <c r="J1800" i="1"/>
  <c r="I1775" i="14" s="1"/>
  <c r="I1800" i="1"/>
  <c r="D1764" i="13" s="1"/>
  <c r="J1704" i="1"/>
  <c r="I1679" i="14" s="1"/>
  <c r="I1704" i="1"/>
  <c r="D1668" i="13" s="1"/>
  <c r="J1608" i="1"/>
  <c r="I1583" i="14" s="1"/>
  <c r="I1608" i="1"/>
  <c r="D1572" i="13" s="1"/>
  <c r="J1512" i="1"/>
  <c r="I1487" i="14" s="1"/>
  <c r="I1512" i="1"/>
  <c r="D1476" i="13" s="1"/>
  <c r="J1416" i="1"/>
  <c r="I1391" i="14" s="1"/>
  <c r="I1416" i="1"/>
  <c r="D1380" i="13" s="1"/>
  <c r="J1336" i="1"/>
  <c r="I1311" i="14" s="1"/>
  <c r="I1336" i="1"/>
  <c r="D1300" i="13" s="1"/>
  <c r="J1240" i="1"/>
  <c r="I1215" i="14" s="1"/>
  <c r="I1240" i="1"/>
  <c r="D1204" i="13" s="1"/>
  <c r="J1160" i="1"/>
  <c r="I1135" i="14" s="1"/>
  <c r="I1160" i="1"/>
  <c r="D1124" i="13" s="1"/>
  <c r="J1080" i="1"/>
  <c r="I1055" i="14" s="1"/>
  <c r="I1080" i="1"/>
  <c r="D1044" i="13" s="1"/>
  <c r="J984" i="1"/>
  <c r="I959" i="14" s="1"/>
  <c r="I984" i="1"/>
  <c r="D948" i="13" s="1"/>
  <c r="J888" i="1"/>
  <c r="I863" i="14" s="1"/>
  <c r="I888" i="1"/>
  <c r="D852" i="13" s="1"/>
  <c r="J824" i="1"/>
  <c r="I799" i="14" s="1"/>
  <c r="I824" i="1"/>
  <c r="D788" i="13" s="1"/>
  <c r="J744" i="1"/>
  <c r="I719" i="14" s="1"/>
  <c r="I744" i="1"/>
  <c r="D708" i="13" s="1"/>
  <c r="J680" i="1"/>
  <c r="I655" i="14" s="1"/>
  <c r="I680" i="1"/>
  <c r="D644" i="13" s="1"/>
  <c r="J600" i="1"/>
  <c r="I575" i="14" s="1"/>
  <c r="I600" i="1"/>
  <c r="D564" i="13" s="1"/>
  <c r="J520" i="1"/>
  <c r="I495" i="14" s="1"/>
  <c r="I520" i="1"/>
  <c r="D484" i="13" s="1"/>
  <c r="J424" i="1"/>
  <c r="I399" i="14" s="1"/>
  <c r="I424" i="1"/>
  <c r="D388" i="13" s="1"/>
  <c r="J328" i="1"/>
  <c r="I303" i="14" s="1"/>
  <c r="I328" i="1"/>
  <c r="D292" i="13" s="1"/>
  <c r="J216" i="1"/>
  <c r="I191" i="14" s="1"/>
  <c r="I216" i="1"/>
  <c r="D180" i="13" s="1"/>
  <c r="I8042" i="1"/>
  <c r="D8006" i="13" s="1"/>
  <c r="J5477" i="1"/>
  <c r="I5452" i="14" s="1"/>
  <c r="I5477" i="1"/>
  <c r="D5441" i="13" s="1"/>
  <c r="J5381" i="1"/>
  <c r="I5356" i="14" s="1"/>
  <c r="I5381" i="1"/>
  <c r="D5345" i="13" s="1"/>
  <c r="J5285" i="1"/>
  <c r="I5260" i="14" s="1"/>
  <c r="I5285" i="1"/>
  <c r="D5249" i="13" s="1"/>
  <c r="J5221" i="1"/>
  <c r="I5196" i="14" s="1"/>
  <c r="I5221" i="1"/>
  <c r="D5185" i="13" s="1"/>
  <c r="J5141" i="1"/>
  <c r="I5116" i="14" s="1"/>
  <c r="I5141" i="1"/>
  <c r="D5105" i="13" s="1"/>
  <c r="J5061" i="1"/>
  <c r="I5036" i="14" s="1"/>
  <c r="I5061" i="1"/>
  <c r="D5025" i="13" s="1"/>
  <c r="J4997" i="1"/>
  <c r="I4972" i="14" s="1"/>
  <c r="I4997" i="1"/>
  <c r="D4961" i="13" s="1"/>
  <c r="J4917" i="1"/>
  <c r="I4892" i="14" s="1"/>
  <c r="I4917" i="1"/>
  <c r="D4881" i="13" s="1"/>
  <c r="J4869" i="1"/>
  <c r="I4844" i="14" s="1"/>
  <c r="I4869" i="1"/>
  <c r="D4833" i="13" s="1"/>
  <c r="J4773" i="1"/>
  <c r="I4748" i="14" s="1"/>
  <c r="I4773" i="1"/>
  <c r="D4737" i="13" s="1"/>
  <c r="J4709" i="1"/>
  <c r="I4684" i="14" s="1"/>
  <c r="I4709" i="1"/>
  <c r="D4673" i="13" s="1"/>
  <c r="J4533" i="1"/>
  <c r="I4508" i="14" s="1"/>
  <c r="I4533" i="1"/>
  <c r="D4497" i="13" s="1"/>
  <c r="J4469" i="1"/>
  <c r="I4444" i="14" s="1"/>
  <c r="I4469" i="1"/>
  <c r="D4433" i="13" s="1"/>
  <c r="J4373" i="1"/>
  <c r="I4348" i="14" s="1"/>
  <c r="I4373" i="1"/>
  <c r="D4337" i="13" s="1"/>
  <c r="J4309" i="1"/>
  <c r="I4284" i="14" s="1"/>
  <c r="I4309" i="1"/>
  <c r="D4273" i="13" s="1"/>
  <c r="J4229" i="1"/>
  <c r="I4204" i="14" s="1"/>
  <c r="I4229" i="1"/>
  <c r="D4193" i="13" s="1"/>
  <c r="J4165" i="1"/>
  <c r="I4140" i="14" s="1"/>
  <c r="I4165" i="1"/>
  <c r="D4129" i="13" s="1"/>
  <c r="J2917" i="1"/>
  <c r="I2892" i="14" s="1"/>
  <c r="I2917" i="1"/>
  <c r="D2881" i="13" s="1"/>
  <c r="I6552" i="1"/>
  <c r="D6516" i="13" s="1"/>
  <c r="I2744" i="1"/>
  <c r="D2708" i="13" s="1"/>
  <c r="J8692" i="1"/>
  <c r="I8667" i="14" s="1"/>
  <c r="I8692" i="1"/>
  <c r="D8656" i="13" s="1"/>
  <c r="J8596" i="1"/>
  <c r="I8571" i="14" s="1"/>
  <c r="I8596" i="1"/>
  <c r="D8560" i="13" s="1"/>
  <c r="J8500" i="1"/>
  <c r="I8475" i="14" s="1"/>
  <c r="I8500" i="1"/>
  <c r="D8464" i="13" s="1"/>
  <c r="J8404" i="1"/>
  <c r="I8379" i="14" s="1"/>
  <c r="I8404" i="1"/>
  <c r="D8368" i="13" s="1"/>
  <c r="J8212" i="1"/>
  <c r="I8187" i="14" s="1"/>
  <c r="I8212" i="1"/>
  <c r="D8176" i="13" s="1"/>
  <c r="J8116" i="1"/>
  <c r="I8091" i="14" s="1"/>
  <c r="I8116" i="1"/>
  <c r="D8080" i="13" s="1"/>
  <c r="J8004" i="1"/>
  <c r="I7979" i="14" s="1"/>
  <c r="I8004" i="1"/>
  <c r="D7968" i="13" s="1"/>
  <c r="J7892" i="1"/>
  <c r="I7867" i="14" s="1"/>
  <c r="I7892" i="1"/>
  <c r="D7856" i="13" s="1"/>
  <c r="J7796" i="1"/>
  <c r="I7771" i="14" s="1"/>
  <c r="I7796" i="1"/>
  <c r="D7760" i="13" s="1"/>
  <c r="J7700" i="1"/>
  <c r="I7675" i="14" s="1"/>
  <c r="I7700" i="1"/>
  <c r="D7664" i="13" s="1"/>
  <c r="J7556" i="1"/>
  <c r="I7531" i="14" s="1"/>
  <c r="I7556" i="1"/>
  <c r="D7520" i="13" s="1"/>
  <c r="J7348" i="1"/>
  <c r="I7323" i="14" s="1"/>
  <c r="I7348" i="1"/>
  <c r="D7312" i="13" s="1"/>
  <c r="J7252" i="1"/>
  <c r="I7227" i="14" s="1"/>
  <c r="I7252" i="1"/>
  <c r="D7216" i="13" s="1"/>
  <c r="J7156" i="1"/>
  <c r="I7131" i="14" s="1"/>
  <c r="I7156" i="1"/>
  <c r="D7120" i="13" s="1"/>
  <c r="J6900" i="1"/>
  <c r="I6875" i="14" s="1"/>
  <c r="I6900" i="1"/>
  <c r="D6864" i="13" s="1"/>
  <c r="J6772" i="1"/>
  <c r="I6747" i="14" s="1"/>
  <c r="I6772" i="1"/>
  <c r="D6736" i="13" s="1"/>
  <c r="I6632" i="1"/>
  <c r="D6596" i="13" s="1"/>
  <c r="J7891" i="1"/>
  <c r="I7866" i="14" s="1"/>
  <c r="I7891" i="1"/>
  <c r="D7855" i="13" s="1"/>
  <c r="J7683" i="1"/>
  <c r="I7658" i="14" s="1"/>
  <c r="I7683" i="1"/>
  <c r="D7647" i="13" s="1"/>
  <c r="J7603" i="1"/>
  <c r="I7578" i="14" s="1"/>
  <c r="I7603" i="1"/>
  <c r="D7567" i="13" s="1"/>
  <c r="J7523" i="1"/>
  <c r="I7498" i="14" s="1"/>
  <c r="I7523" i="1"/>
  <c r="D7487" i="13" s="1"/>
  <c r="J7459" i="1"/>
  <c r="I7434" i="14" s="1"/>
  <c r="I7459" i="1"/>
  <c r="D7423" i="13" s="1"/>
  <c r="J7379" i="1"/>
  <c r="I7354" i="14" s="1"/>
  <c r="I7379" i="1"/>
  <c r="D7343" i="13" s="1"/>
  <c r="J7331" i="1"/>
  <c r="I7306" i="14" s="1"/>
  <c r="I7331" i="1"/>
  <c r="D7295" i="13" s="1"/>
  <c r="J7267" i="1"/>
  <c r="I7242" i="14" s="1"/>
  <c r="I7267" i="1"/>
  <c r="D7231" i="13" s="1"/>
  <c r="J7187" i="1"/>
  <c r="I7162" i="14" s="1"/>
  <c r="I7187" i="1"/>
  <c r="D7151" i="13" s="1"/>
  <c r="J7123" i="1"/>
  <c r="I7098" i="14" s="1"/>
  <c r="I7123" i="1"/>
  <c r="D7087" i="13" s="1"/>
  <c r="J7075" i="1"/>
  <c r="I7050" i="14" s="1"/>
  <c r="I7075" i="1"/>
  <c r="D7039" i="13" s="1"/>
  <c r="J6995" i="1"/>
  <c r="I6970" i="14" s="1"/>
  <c r="I6995" i="1"/>
  <c r="D6959" i="13" s="1"/>
  <c r="J6915" i="1"/>
  <c r="I6890" i="14" s="1"/>
  <c r="I6915" i="1"/>
  <c r="D6879" i="13" s="1"/>
  <c r="J6835" i="1"/>
  <c r="I6810" i="14" s="1"/>
  <c r="I6835" i="1"/>
  <c r="D6799" i="13" s="1"/>
  <c r="J6755" i="1"/>
  <c r="I6730" i="14" s="1"/>
  <c r="I6755" i="1"/>
  <c r="D6719" i="13" s="1"/>
  <c r="J6659" i="1"/>
  <c r="I6634" i="14" s="1"/>
  <c r="I6659" i="1"/>
  <c r="D6623" i="13" s="1"/>
  <c r="J6563" i="1"/>
  <c r="I6538" i="14" s="1"/>
  <c r="I6563" i="1"/>
  <c r="D6527" i="13" s="1"/>
  <c r="J6483" i="1"/>
  <c r="I6458" i="14" s="1"/>
  <c r="I6483" i="1"/>
  <c r="D6447" i="13" s="1"/>
  <c r="J6387" i="1"/>
  <c r="I6362" i="14" s="1"/>
  <c r="I6387" i="1"/>
  <c r="D6351" i="13" s="1"/>
  <c r="J6307" i="1"/>
  <c r="I6282" i="14" s="1"/>
  <c r="I6307" i="1"/>
  <c r="D6271" i="13" s="1"/>
  <c r="J6211" i="1"/>
  <c r="I6186" i="14" s="1"/>
  <c r="I6211" i="1"/>
  <c r="D6175" i="13" s="1"/>
  <c r="J6131" i="1"/>
  <c r="I6106" i="14" s="1"/>
  <c r="I6131" i="1"/>
  <c r="D6095" i="13" s="1"/>
  <c r="J5939" i="1"/>
  <c r="I5914" i="14" s="1"/>
  <c r="I5939" i="1"/>
  <c r="D5903" i="13" s="1"/>
  <c r="J5459" i="1"/>
  <c r="I5434" i="14" s="1"/>
  <c r="I5459" i="1"/>
  <c r="D5423" i="13" s="1"/>
  <c r="J5363" i="1"/>
  <c r="I5338" i="14" s="1"/>
  <c r="I5363" i="1"/>
  <c r="D5327" i="13" s="1"/>
  <c r="J5251" i="1"/>
  <c r="I5226" i="14" s="1"/>
  <c r="I5251" i="1"/>
  <c r="D5215" i="13" s="1"/>
  <c r="J5139" i="1"/>
  <c r="I5114" i="14" s="1"/>
  <c r="I5139" i="1"/>
  <c r="D5103" i="13" s="1"/>
  <c r="J4915" i="1"/>
  <c r="I4890" i="14" s="1"/>
  <c r="I4915" i="1"/>
  <c r="D4879" i="13" s="1"/>
  <c r="J4819" i="1"/>
  <c r="I4794" i="14" s="1"/>
  <c r="I4819" i="1"/>
  <c r="D4783" i="13" s="1"/>
  <c r="J4755" i="1"/>
  <c r="I4730" i="14" s="1"/>
  <c r="I4755" i="1"/>
  <c r="D4719" i="13" s="1"/>
  <c r="J4675" i="1"/>
  <c r="I4650" i="14" s="1"/>
  <c r="I4675" i="1"/>
  <c r="D4639" i="13" s="1"/>
  <c r="J4595" i="1"/>
  <c r="I4570" i="14" s="1"/>
  <c r="I4595" i="1"/>
  <c r="D4559" i="13" s="1"/>
  <c r="J4515" i="1"/>
  <c r="I4490" i="14" s="1"/>
  <c r="I4515" i="1"/>
  <c r="D4479" i="13" s="1"/>
  <c r="J4451" i="1"/>
  <c r="I4426" i="14" s="1"/>
  <c r="I4451" i="1"/>
  <c r="D4415" i="13" s="1"/>
  <c r="J4387" i="1"/>
  <c r="I4362" i="14" s="1"/>
  <c r="I4387" i="1"/>
  <c r="D4351" i="13" s="1"/>
  <c r="J4307" i="1"/>
  <c r="I4282" i="14" s="1"/>
  <c r="I4307" i="1"/>
  <c r="D4271" i="13" s="1"/>
  <c r="J4243" i="1"/>
  <c r="I4218" i="14" s="1"/>
  <c r="I4243" i="1"/>
  <c r="D4207" i="13" s="1"/>
  <c r="J4163" i="1"/>
  <c r="I4138" i="14" s="1"/>
  <c r="I4163" i="1"/>
  <c r="D4127" i="13" s="1"/>
  <c r="J4083" i="1"/>
  <c r="I4058" i="14" s="1"/>
  <c r="I4083" i="1"/>
  <c r="D4047" i="13" s="1"/>
  <c r="J4003" i="1"/>
  <c r="I3978" i="14" s="1"/>
  <c r="I4003" i="1"/>
  <c r="D3967" i="13" s="1"/>
  <c r="J3923" i="1"/>
  <c r="I3898" i="14" s="1"/>
  <c r="I3923" i="1"/>
  <c r="D3887" i="13" s="1"/>
  <c r="J3827" i="1"/>
  <c r="I3802" i="14" s="1"/>
  <c r="I3827" i="1"/>
  <c r="D3791" i="13" s="1"/>
  <c r="J3747" i="1"/>
  <c r="I3722" i="14" s="1"/>
  <c r="I3747" i="1"/>
  <c r="D3711" i="13" s="1"/>
  <c r="J3667" i="1"/>
  <c r="I3642" i="14" s="1"/>
  <c r="I3667" i="1"/>
  <c r="D3631" i="13" s="1"/>
  <c r="J3619" i="1"/>
  <c r="I3594" i="14" s="1"/>
  <c r="I3619" i="1"/>
  <c r="D3583" i="13" s="1"/>
  <c r="J3555" i="1"/>
  <c r="I3530" i="14" s="1"/>
  <c r="I3555" i="1"/>
  <c r="D3519" i="13" s="1"/>
  <c r="J3475" i="1"/>
  <c r="I3450" i="14" s="1"/>
  <c r="I3475" i="1"/>
  <c r="D3439" i="13" s="1"/>
  <c r="J3427" i="1"/>
  <c r="I3402" i="14" s="1"/>
  <c r="I3427" i="1"/>
  <c r="D3391" i="13" s="1"/>
  <c r="J3379" i="1"/>
  <c r="I3354" i="14" s="1"/>
  <c r="I3379" i="1"/>
  <c r="D3343" i="13" s="1"/>
  <c r="J3315" i="1"/>
  <c r="I3290" i="14" s="1"/>
  <c r="I3315" i="1"/>
  <c r="D3279" i="13" s="1"/>
  <c r="J3283" i="1"/>
  <c r="I3258" i="14" s="1"/>
  <c r="I3283" i="1"/>
  <c r="D3247" i="13" s="1"/>
  <c r="J3251" i="1"/>
  <c r="I3226" i="14" s="1"/>
  <c r="I3251" i="1"/>
  <c r="D3215" i="13" s="1"/>
  <c r="J3219" i="1"/>
  <c r="I3194" i="14" s="1"/>
  <c r="I3219" i="1"/>
  <c r="D3183" i="13" s="1"/>
  <c r="J3171" i="1"/>
  <c r="I3146" i="14" s="1"/>
  <c r="I3171" i="1"/>
  <c r="D3135" i="13" s="1"/>
  <c r="J2435" i="1"/>
  <c r="I2410" i="14" s="1"/>
  <c r="I2435" i="1"/>
  <c r="D2399" i="13" s="1"/>
  <c r="J2323" i="1"/>
  <c r="I2298" i="14" s="1"/>
  <c r="I2323" i="1"/>
  <c r="D2287" i="13" s="1"/>
  <c r="J2275" i="1"/>
  <c r="I2250" i="14" s="1"/>
  <c r="I2275" i="1"/>
  <c r="D2239" i="13" s="1"/>
  <c r="J2227" i="1"/>
  <c r="I2202" i="14" s="1"/>
  <c r="I2227" i="1"/>
  <c r="D2191" i="13" s="1"/>
  <c r="J2195" i="1"/>
  <c r="I2170" i="14" s="1"/>
  <c r="I2195" i="1"/>
  <c r="D2159" i="13" s="1"/>
  <c r="J2163" i="1"/>
  <c r="I2138" i="14" s="1"/>
  <c r="I2163" i="1"/>
  <c r="D2127" i="13" s="1"/>
  <c r="J2115" i="1"/>
  <c r="I2090" i="14" s="1"/>
  <c r="I2115" i="1"/>
  <c r="D2079" i="13" s="1"/>
  <c r="J2067" i="1"/>
  <c r="I2042" i="14" s="1"/>
  <c r="I2067" i="1"/>
  <c r="D2031" i="13" s="1"/>
  <c r="J2019" i="1"/>
  <c r="I1994" i="14" s="1"/>
  <c r="I2019" i="1"/>
  <c r="D1983" i="13" s="1"/>
  <c r="J2003" i="1"/>
  <c r="I1978" i="14" s="1"/>
  <c r="I2003" i="1"/>
  <c r="D1967" i="13" s="1"/>
  <c r="J1939" i="1"/>
  <c r="I1914" i="14" s="1"/>
  <c r="I1939" i="1"/>
  <c r="D1903" i="13" s="1"/>
  <c r="J1891" i="1"/>
  <c r="I1866" i="14" s="1"/>
  <c r="I1891" i="1"/>
  <c r="D1855" i="13" s="1"/>
  <c r="J1859" i="1"/>
  <c r="I1834" i="14" s="1"/>
  <c r="I1859" i="1"/>
  <c r="D1823" i="13" s="1"/>
  <c r="J1827" i="1"/>
  <c r="I1802" i="14" s="1"/>
  <c r="I1827" i="1"/>
  <c r="D1791" i="13" s="1"/>
  <c r="J1795" i="1"/>
  <c r="I1770" i="14" s="1"/>
  <c r="I1795" i="1"/>
  <c r="D1759" i="13" s="1"/>
  <c r="J1699" i="1"/>
  <c r="I1674" i="14" s="1"/>
  <c r="I1699" i="1"/>
  <c r="D1663" i="13" s="1"/>
  <c r="J1667" i="1"/>
  <c r="I1642" i="14" s="1"/>
  <c r="I1667" i="1"/>
  <c r="D1631" i="13" s="1"/>
  <c r="J1635" i="1"/>
  <c r="I1610" i="14" s="1"/>
  <c r="I1635" i="1"/>
  <c r="D1599" i="13" s="1"/>
  <c r="J1603" i="1"/>
  <c r="I1578" i="14" s="1"/>
  <c r="I1603" i="1"/>
  <c r="D1567" i="13" s="1"/>
  <c r="J1571" i="1"/>
  <c r="I1546" i="14" s="1"/>
  <c r="I1571" i="1"/>
  <c r="D1535" i="13" s="1"/>
  <c r="J1539" i="1"/>
  <c r="I1514" i="14" s="1"/>
  <c r="I1539" i="1"/>
  <c r="D1503" i="13" s="1"/>
  <c r="J1507" i="1"/>
  <c r="I1482" i="14" s="1"/>
  <c r="I1507" i="1"/>
  <c r="D1471" i="13" s="1"/>
  <c r="J1491" i="1"/>
  <c r="I1466" i="14" s="1"/>
  <c r="I1491" i="1"/>
  <c r="D1455" i="13" s="1"/>
  <c r="J1459" i="1"/>
  <c r="I1434" i="14" s="1"/>
  <c r="I1459" i="1"/>
  <c r="D1423" i="13" s="1"/>
  <c r="J1427" i="1"/>
  <c r="I1402" i="14" s="1"/>
  <c r="I1427" i="1"/>
  <c r="D1391" i="13" s="1"/>
  <c r="J1379" i="1"/>
  <c r="I1354" i="14" s="1"/>
  <c r="I1379" i="1"/>
  <c r="D1343" i="13" s="1"/>
  <c r="J1347" i="1"/>
  <c r="I1322" i="14" s="1"/>
  <c r="I1347" i="1"/>
  <c r="D1311" i="13" s="1"/>
  <c r="J1315" i="1"/>
  <c r="I1290" i="14" s="1"/>
  <c r="I1315" i="1"/>
  <c r="D1279" i="13" s="1"/>
  <c r="J1283" i="1"/>
  <c r="I1258" i="14" s="1"/>
  <c r="I1283" i="1"/>
  <c r="D1247" i="13" s="1"/>
  <c r="J1251" i="1"/>
  <c r="I1226" i="14" s="1"/>
  <c r="I1251" i="1"/>
  <c r="D1215" i="13" s="1"/>
  <c r="J1155" i="1"/>
  <c r="I1130" i="14" s="1"/>
  <c r="I1155" i="1"/>
  <c r="D1119" i="13" s="1"/>
  <c r="J1123" i="1"/>
  <c r="I1098" i="14" s="1"/>
  <c r="I1123" i="1"/>
  <c r="D1087" i="13" s="1"/>
  <c r="J1091" i="1"/>
  <c r="I1066" i="14" s="1"/>
  <c r="I1091" i="1"/>
  <c r="D1055" i="13" s="1"/>
  <c r="J1059" i="1"/>
  <c r="I1034" i="14" s="1"/>
  <c r="I1059" i="1"/>
  <c r="D1023" i="13" s="1"/>
  <c r="J1027" i="1"/>
  <c r="I1002" i="14" s="1"/>
  <c r="I1027" i="1"/>
  <c r="D991" i="13" s="1"/>
  <c r="J995" i="1"/>
  <c r="I970" i="14" s="1"/>
  <c r="I995" i="1"/>
  <c r="D959" i="13" s="1"/>
  <c r="J963" i="1"/>
  <c r="I938" i="14" s="1"/>
  <c r="I963" i="1"/>
  <c r="D927" i="13" s="1"/>
  <c r="J931" i="1"/>
  <c r="I906" i="14" s="1"/>
  <c r="I931" i="1"/>
  <c r="D895" i="13" s="1"/>
  <c r="J899" i="1"/>
  <c r="I874" i="14" s="1"/>
  <c r="I899" i="1"/>
  <c r="D863" i="13" s="1"/>
  <c r="J867" i="1"/>
  <c r="I842" i="14" s="1"/>
  <c r="I867" i="1"/>
  <c r="D831" i="13" s="1"/>
  <c r="J787" i="1"/>
  <c r="I762" i="14" s="1"/>
  <c r="I787" i="1"/>
  <c r="D751" i="13" s="1"/>
  <c r="J755" i="1"/>
  <c r="I730" i="14" s="1"/>
  <c r="I755" i="1"/>
  <c r="D719" i="13" s="1"/>
  <c r="J723" i="1"/>
  <c r="I698" i="14" s="1"/>
  <c r="I723" i="1"/>
  <c r="D687" i="13" s="1"/>
  <c r="J691" i="1"/>
  <c r="I666" i="14" s="1"/>
  <c r="I691" i="1"/>
  <c r="D655" i="13" s="1"/>
  <c r="J659" i="1"/>
  <c r="I634" i="14" s="1"/>
  <c r="I659" i="1"/>
  <c r="D623" i="13" s="1"/>
  <c r="J627" i="1"/>
  <c r="I602" i="14" s="1"/>
  <c r="I627" i="1"/>
  <c r="D591" i="13" s="1"/>
  <c r="J611" i="1"/>
  <c r="I586" i="14" s="1"/>
  <c r="I611" i="1"/>
  <c r="D575" i="13" s="1"/>
  <c r="J579" i="1"/>
  <c r="I554" i="14" s="1"/>
  <c r="I579" i="1"/>
  <c r="D543" i="13" s="1"/>
  <c r="J563" i="1"/>
  <c r="I538" i="14" s="1"/>
  <c r="I563" i="1"/>
  <c r="D527" i="13" s="1"/>
  <c r="J547" i="1"/>
  <c r="I522" i="14" s="1"/>
  <c r="I547" i="1"/>
  <c r="D511" i="13" s="1"/>
  <c r="J531" i="1"/>
  <c r="I506" i="14" s="1"/>
  <c r="I531" i="1"/>
  <c r="D495" i="13" s="1"/>
  <c r="J515" i="1"/>
  <c r="I490" i="14" s="1"/>
  <c r="I515" i="1"/>
  <c r="D479" i="13" s="1"/>
  <c r="J483" i="1"/>
  <c r="I458" i="14" s="1"/>
  <c r="I483" i="1"/>
  <c r="D447" i="13" s="1"/>
  <c r="J467" i="1"/>
  <c r="I442" i="14" s="1"/>
  <c r="I467" i="1"/>
  <c r="D431" i="13" s="1"/>
  <c r="J451" i="1"/>
  <c r="I426" i="14" s="1"/>
  <c r="I451" i="1"/>
  <c r="D415" i="13" s="1"/>
  <c r="J435" i="1"/>
  <c r="I410" i="14" s="1"/>
  <c r="I435" i="1"/>
  <c r="D399" i="13" s="1"/>
  <c r="J403" i="1"/>
  <c r="I378" i="14" s="1"/>
  <c r="I403" i="1"/>
  <c r="D367" i="13" s="1"/>
  <c r="J387" i="1"/>
  <c r="I362" i="14" s="1"/>
  <c r="I387" i="1"/>
  <c r="D351" i="13" s="1"/>
  <c r="J371" i="1"/>
  <c r="I346" i="14" s="1"/>
  <c r="I371" i="1"/>
  <c r="D335" i="13" s="1"/>
  <c r="J355" i="1"/>
  <c r="I330" i="14" s="1"/>
  <c r="I355" i="1"/>
  <c r="D319" i="13" s="1"/>
  <c r="J339" i="1"/>
  <c r="I314" i="14" s="1"/>
  <c r="I339" i="1"/>
  <c r="D303" i="13" s="1"/>
  <c r="J323" i="1"/>
  <c r="I298" i="14" s="1"/>
  <c r="I323" i="1"/>
  <c r="D287" i="13" s="1"/>
  <c r="J307" i="1"/>
  <c r="I282" i="14" s="1"/>
  <c r="I307" i="1"/>
  <c r="D271" i="13" s="1"/>
  <c r="J291" i="1"/>
  <c r="I266" i="14" s="1"/>
  <c r="I291" i="1"/>
  <c r="D255" i="13" s="1"/>
  <c r="J259" i="1"/>
  <c r="I234" i="14" s="1"/>
  <c r="I259" i="1"/>
  <c r="D223" i="13" s="1"/>
  <c r="J243" i="1"/>
  <c r="I218" i="14" s="1"/>
  <c r="I243" i="1"/>
  <c r="D207" i="13" s="1"/>
  <c r="J227" i="1"/>
  <c r="I202" i="14" s="1"/>
  <c r="I227" i="1"/>
  <c r="D191" i="13" s="1"/>
  <c r="J211" i="1"/>
  <c r="I186" i="14" s="1"/>
  <c r="I211" i="1"/>
  <c r="D175" i="13" s="1"/>
  <c r="J195" i="1"/>
  <c r="I170" i="14" s="1"/>
  <c r="I195" i="1"/>
  <c r="D159" i="13" s="1"/>
  <c r="J179" i="1"/>
  <c r="I154" i="14" s="1"/>
  <c r="I179" i="1"/>
  <c r="D143" i="13" s="1"/>
  <c r="J163" i="1"/>
  <c r="I138" i="14" s="1"/>
  <c r="I163" i="1"/>
  <c r="D127" i="13" s="1"/>
  <c r="J147" i="1"/>
  <c r="I122" i="14" s="1"/>
  <c r="I147" i="1"/>
  <c r="D111" i="13" s="1"/>
  <c r="J131" i="1"/>
  <c r="I106" i="14" s="1"/>
  <c r="I131" i="1"/>
  <c r="D95" i="13" s="1"/>
  <c r="J115" i="1"/>
  <c r="I90" i="14" s="1"/>
  <c r="I115" i="1"/>
  <c r="D79" i="13" s="1"/>
  <c r="I8340" i="1"/>
  <c r="D8304" i="13" s="1"/>
  <c r="I6243" i="1"/>
  <c r="D6207" i="13" s="1"/>
  <c r="I1731" i="1"/>
  <c r="D1695" i="13" s="1"/>
  <c r="I8330" i="1"/>
  <c r="D8294" i="13" s="1"/>
  <c r="I7283" i="1"/>
  <c r="D7247" i="13" s="1"/>
  <c r="I6723" i="1"/>
  <c r="D6687" i="13" s="1"/>
  <c r="I4291" i="1"/>
  <c r="D4255" i="13" s="1"/>
  <c r="I275" i="1"/>
  <c r="D239" i="13" s="1"/>
  <c r="J8730" i="1"/>
  <c r="I8705" i="14" s="1"/>
  <c r="I8730" i="1"/>
  <c r="D8694" i="13" s="1"/>
  <c r="J8634" i="1"/>
  <c r="I8609" i="14" s="1"/>
  <c r="I8634" i="1"/>
  <c r="D8598" i="13" s="1"/>
  <c r="J8426" i="1"/>
  <c r="I8401" i="14" s="1"/>
  <c r="I8426" i="1"/>
  <c r="D8390" i="13" s="1"/>
  <c r="J8346" i="1"/>
  <c r="I8321" i="14" s="1"/>
  <c r="I8346" i="1"/>
  <c r="D8310" i="13" s="1"/>
  <c r="J8266" i="1"/>
  <c r="I8241" i="14" s="1"/>
  <c r="I8266" i="1"/>
  <c r="D8230" i="13" s="1"/>
  <c r="J8186" i="1"/>
  <c r="I8161" i="14" s="1"/>
  <c r="I8186" i="1"/>
  <c r="D8150" i="13" s="1"/>
  <c r="J1642" i="1"/>
  <c r="I1617" i="14" s="1"/>
  <c r="I1642" i="1"/>
  <c r="D1606" i="13" s="1"/>
  <c r="J1066" i="1"/>
  <c r="I1041" i="14" s="1"/>
  <c r="I1066" i="1"/>
  <c r="D1030" i="13" s="1"/>
  <c r="J5433" i="1"/>
  <c r="I5408" i="14" s="1"/>
  <c r="I5433" i="1"/>
  <c r="D5397" i="13" s="1"/>
  <c r="J5337" i="1"/>
  <c r="I5312" i="14" s="1"/>
  <c r="I5337" i="1"/>
  <c r="D5301" i="13" s="1"/>
  <c r="J5241" i="1"/>
  <c r="I5216" i="14" s="1"/>
  <c r="I5241" i="1"/>
  <c r="D5205" i="13" s="1"/>
  <c r="J5161" i="1"/>
  <c r="I5136" i="14" s="1"/>
  <c r="I5161" i="1"/>
  <c r="D5125" i="13" s="1"/>
  <c r="J5049" i="1"/>
  <c r="I5024" i="14" s="1"/>
  <c r="I5049" i="1"/>
  <c r="D5013" i="13" s="1"/>
  <c r="J4953" i="1"/>
  <c r="I4928" i="14" s="1"/>
  <c r="I4953" i="1"/>
  <c r="D4917" i="13" s="1"/>
  <c r="J4857" i="1"/>
  <c r="I4832" i="14" s="1"/>
  <c r="I4857" i="1"/>
  <c r="D4821" i="13" s="1"/>
  <c r="J4761" i="1"/>
  <c r="I4736" i="14" s="1"/>
  <c r="I4761" i="1"/>
  <c r="D4725" i="13" s="1"/>
  <c r="J4665" i="1"/>
  <c r="I4640" i="14" s="1"/>
  <c r="I4665" i="1"/>
  <c r="D4629" i="13" s="1"/>
  <c r="J4553" i="1"/>
  <c r="I4528" i="14" s="1"/>
  <c r="I4553" i="1"/>
  <c r="D4517" i="13" s="1"/>
  <c r="J4313" i="1"/>
  <c r="I4288" i="14" s="1"/>
  <c r="I4313" i="1"/>
  <c r="D4277" i="13" s="1"/>
  <c r="J4217" i="1"/>
  <c r="I4192" i="14" s="1"/>
  <c r="I4217" i="1"/>
  <c r="D4181" i="13" s="1"/>
  <c r="J8744" i="1"/>
  <c r="I8719" i="14" s="1"/>
  <c r="I8744" i="1"/>
  <c r="D8708" i="13" s="1"/>
  <c r="J8664" i="1"/>
  <c r="I8639" i="14" s="1"/>
  <c r="I8664" i="1"/>
  <c r="D8628" i="13" s="1"/>
  <c r="J8600" i="1"/>
  <c r="I8575" i="14" s="1"/>
  <c r="I8600" i="1"/>
  <c r="D8564" i="13" s="1"/>
  <c r="J8520" i="1"/>
  <c r="I8495" i="14" s="1"/>
  <c r="I8520" i="1"/>
  <c r="D8484" i="13" s="1"/>
  <c r="J8440" i="1"/>
  <c r="I8415" i="14" s="1"/>
  <c r="I8440" i="1"/>
  <c r="D8404" i="13" s="1"/>
  <c r="J8360" i="1"/>
  <c r="I8335" i="14" s="1"/>
  <c r="I8360" i="1"/>
  <c r="D8324" i="13" s="1"/>
  <c r="J8248" i="1"/>
  <c r="I8223" i="14" s="1"/>
  <c r="I8248" i="1"/>
  <c r="D8212" i="13" s="1"/>
  <c r="J8168" i="1"/>
  <c r="I8143" i="14" s="1"/>
  <c r="I8168" i="1"/>
  <c r="D8132" i="13" s="1"/>
  <c r="J8072" i="1"/>
  <c r="I8047" i="14" s="1"/>
  <c r="I8072" i="1"/>
  <c r="D8036" i="13" s="1"/>
  <c r="J7832" i="1"/>
  <c r="I7807" i="14" s="1"/>
  <c r="I7832" i="1"/>
  <c r="D7796" i="13" s="1"/>
  <c r="J7624" i="1"/>
  <c r="I7599" i="14" s="1"/>
  <c r="I7624" i="1"/>
  <c r="D7588" i="13" s="1"/>
  <c r="J7544" i="1"/>
  <c r="I7519" i="14" s="1"/>
  <c r="I7544" i="1"/>
  <c r="D7508" i="13" s="1"/>
  <c r="J7432" i="1"/>
  <c r="I7407" i="14" s="1"/>
  <c r="I7432" i="1"/>
  <c r="D7396" i="13" s="1"/>
  <c r="J7320" i="1"/>
  <c r="I7295" i="14" s="1"/>
  <c r="I7320" i="1"/>
  <c r="D7284" i="13" s="1"/>
  <c r="J7112" i="1"/>
  <c r="I7087" i="14" s="1"/>
  <c r="I7112" i="1"/>
  <c r="D7076" i="13" s="1"/>
  <c r="J7000" i="1"/>
  <c r="I6975" i="14" s="1"/>
  <c r="I7000" i="1"/>
  <c r="D6964" i="13" s="1"/>
  <c r="J6888" i="1"/>
  <c r="I6863" i="14" s="1"/>
  <c r="I6888" i="1"/>
  <c r="D6852" i="13" s="1"/>
  <c r="J6792" i="1"/>
  <c r="I6767" i="14" s="1"/>
  <c r="I6792" i="1"/>
  <c r="D6756" i="13" s="1"/>
  <c r="J6664" i="1"/>
  <c r="I6639" i="14" s="1"/>
  <c r="I6664" i="1"/>
  <c r="D6628" i="13" s="1"/>
  <c r="J6456" i="1"/>
  <c r="I6431" i="14" s="1"/>
  <c r="I6456" i="1"/>
  <c r="D6420" i="13" s="1"/>
  <c r="J6360" i="1"/>
  <c r="I6335" i="14" s="1"/>
  <c r="I6360" i="1"/>
  <c r="D6324" i="13" s="1"/>
  <c r="J6248" i="1"/>
  <c r="I6223" i="14" s="1"/>
  <c r="I6248" i="1"/>
  <c r="D6212" i="13" s="1"/>
  <c r="J6136" i="1"/>
  <c r="I6111" i="14" s="1"/>
  <c r="I6136" i="1"/>
  <c r="D6100" i="13" s="1"/>
  <c r="J6040" i="1"/>
  <c r="I6015" i="14" s="1"/>
  <c r="I6040" i="1"/>
  <c r="D6004" i="13" s="1"/>
  <c r="J5960" i="1"/>
  <c r="I5935" i="14" s="1"/>
  <c r="I5960" i="1"/>
  <c r="D5924" i="13" s="1"/>
  <c r="J5880" i="1"/>
  <c r="I5855" i="14" s="1"/>
  <c r="I5880" i="1"/>
  <c r="D5844" i="13" s="1"/>
  <c r="J5768" i="1"/>
  <c r="I5743" i="14" s="1"/>
  <c r="I5768" i="1"/>
  <c r="D5732" i="13" s="1"/>
  <c r="J5688" i="1"/>
  <c r="I5663" i="14" s="1"/>
  <c r="I5688" i="1"/>
  <c r="D5652" i="13" s="1"/>
  <c r="J5592" i="1"/>
  <c r="I5567" i="14" s="1"/>
  <c r="I5592" i="1"/>
  <c r="D5556" i="13" s="1"/>
  <c r="J5512" i="1"/>
  <c r="I5487" i="14" s="1"/>
  <c r="I5512" i="1"/>
  <c r="D5476" i="13" s="1"/>
  <c r="J5432" i="1"/>
  <c r="I5407" i="14" s="1"/>
  <c r="I5432" i="1"/>
  <c r="D5396" i="13" s="1"/>
  <c r="J5352" i="1"/>
  <c r="I5327" i="14" s="1"/>
  <c r="I5352" i="1"/>
  <c r="D5316" i="13" s="1"/>
  <c r="J5272" i="1"/>
  <c r="I5247" i="14" s="1"/>
  <c r="I5272" i="1"/>
  <c r="D5236" i="13" s="1"/>
  <c r="J5192" i="1"/>
  <c r="I5167" i="14" s="1"/>
  <c r="I5192" i="1"/>
  <c r="D5156" i="13" s="1"/>
  <c r="J5096" i="1"/>
  <c r="I5071" i="14" s="1"/>
  <c r="I5096" i="1"/>
  <c r="D5060" i="13" s="1"/>
  <c r="J5000" i="1"/>
  <c r="I4975" i="14" s="1"/>
  <c r="I5000" i="1"/>
  <c r="D4964" i="13" s="1"/>
  <c r="J4936" i="1"/>
  <c r="I4911" i="14" s="1"/>
  <c r="I4936" i="1"/>
  <c r="D4900" i="13" s="1"/>
  <c r="J4856" i="1"/>
  <c r="I4831" i="14" s="1"/>
  <c r="I4856" i="1"/>
  <c r="D4820" i="13" s="1"/>
  <c r="J4760" i="1"/>
  <c r="I4735" i="14" s="1"/>
  <c r="I4760" i="1"/>
  <c r="D4724" i="13" s="1"/>
  <c r="J4664" i="1"/>
  <c r="I4639" i="14" s="1"/>
  <c r="I4664" i="1"/>
  <c r="D4628" i="13" s="1"/>
  <c r="J4568" i="1"/>
  <c r="I4543" i="14" s="1"/>
  <c r="I4568" i="1"/>
  <c r="D4532" i="13" s="1"/>
  <c r="J4472" i="1"/>
  <c r="I4447" i="14" s="1"/>
  <c r="I4472" i="1"/>
  <c r="D4436" i="13" s="1"/>
  <c r="J4376" i="1"/>
  <c r="I4351" i="14" s="1"/>
  <c r="I4376" i="1"/>
  <c r="D4340" i="13" s="1"/>
  <c r="J4264" i="1"/>
  <c r="I4239" i="14" s="1"/>
  <c r="I4264" i="1"/>
  <c r="D4228" i="13" s="1"/>
  <c r="J4168" i="1"/>
  <c r="I4143" i="14" s="1"/>
  <c r="I4168" i="1"/>
  <c r="D4132" i="13" s="1"/>
  <c r="J4072" i="1"/>
  <c r="I4047" i="14" s="1"/>
  <c r="I4072" i="1"/>
  <c r="D4036" i="13" s="1"/>
  <c r="J3992" i="1"/>
  <c r="I3967" i="14" s="1"/>
  <c r="I3992" i="1"/>
  <c r="D3956" i="13" s="1"/>
  <c r="J3896" i="1"/>
  <c r="I3871" i="14" s="1"/>
  <c r="I3896" i="1"/>
  <c r="D3860" i="13" s="1"/>
  <c r="J3816" i="1"/>
  <c r="I3791" i="14" s="1"/>
  <c r="I3816" i="1"/>
  <c r="D3780" i="13" s="1"/>
  <c r="J3736" i="1"/>
  <c r="I3711" i="14" s="1"/>
  <c r="I3736" i="1"/>
  <c r="D3700" i="13" s="1"/>
  <c r="J3624" i="1"/>
  <c r="I3599" i="14" s="1"/>
  <c r="I3624" i="1"/>
  <c r="D3588" i="13" s="1"/>
  <c r="J3512" i="1"/>
  <c r="I3487" i="14" s="1"/>
  <c r="I3512" i="1"/>
  <c r="D3476" i="13" s="1"/>
  <c r="J3400" i="1"/>
  <c r="I3375" i="14" s="1"/>
  <c r="I3400" i="1"/>
  <c r="D3364" i="13" s="1"/>
  <c r="J3288" i="1"/>
  <c r="I3263" i="14" s="1"/>
  <c r="I3288" i="1"/>
  <c r="D3252" i="13" s="1"/>
  <c r="J3192" i="1"/>
  <c r="I3167" i="14" s="1"/>
  <c r="I3192" i="1"/>
  <c r="D3156" i="13" s="1"/>
  <c r="J3080" i="1"/>
  <c r="I3055" i="14" s="1"/>
  <c r="I3080" i="1"/>
  <c r="D3044" i="13" s="1"/>
  <c r="J2968" i="1"/>
  <c r="I2943" i="14" s="1"/>
  <c r="I2968" i="1"/>
  <c r="D2932" i="13" s="1"/>
  <c r="J2856" i="1"/>
  <c r="I2831" i="14" s="1"/>
  <c r="I2856" i="1"/>
  <c r="D2820" i="13" s="1"/>
  <c r="J2648" i="1"/>
  <c r="I2623" i="14" s="1"/>
  <c r="I2648" i="1"/>
  <c r="D2612" i="13" s="1"/>
  <c r="J2584" i="1"/>
  <c r="I2559" i="14" s="1"/>
  <c r="I2584" i="1"/>
  <c r="D2548" i="13" s="1"/>
  <c r="J2488" i="1"/>
  <c r="I2463" i="14" s="1"/>
  <c r="I2488" i="1"/>
  <c r="D2452" i="13" s="1"/>
  <c r="J2408" i="1"/>
  <c r="I2383" i="14" s="1"/>
  <c r="I2408" i="1"/>
  <c r="D2372" i="13" s="1"/>
  <c r="J2360" i="1"/>
  <c r="I2335" i="14" s="1"/>
  <c r="I2360" i="1"/>
  <c r="D2324" i="13" s="1"/>
  <c r="J2248" i="1"/>
  <c r="I2223" i="14" s="1"/>
  <c r="I2248" i="1"/>
  <c r="D2212" i="13" s="1"/>
  <c r="J2168" i="1"/>
  <c r="I2143" i="14" s="1"/>
  <c r="I2168" i="1"/>
  <c r="D2132" i="13" s="1"/>
  <c r="J2120" i="1"/>
  <c r="I2095" i="14" s="1"/>
  <c r="I2120" i="1"/>
  <c r="D2084" i="13" s="1"/>
  <c r="J2056" i="1"/>
  <c r="I2031" i="14" s="1"/>
  <c r="I2056" i="1"/>
  <c r="D2020" i="13" s="1"/>
  <c r="J1976" i="1"/>
  <c r="I1951" i="14" s="1"/>
  <c r="I1976" i="1"/>
  <c r="D1940" i="13" s="1"/>
  <c r="J1880" i="1"/>
  <c r="I1855" i="14" s="1"/>
  <c r="I1880" i="1"/>
  <c r="D1844" i="13" s="1"/>
  <c r="J1816" i="1"/>
  <c r="I1791" i="14" s="1"/>
  <c r="I1816" i="1"/>
  <c r="D1780" i="13" s="1"/>
  <c r="J1736" i="1"/>
  <c r="I1711" i="14" s="1"/>
  <c r="I1736" i="1"/>
  <c r="D1700" i="13" s="1"/>
  <c r="J1656" i="1"/>
  <c r="I1631" i="14" s="1"/>
  <c r="I1656" i="1"/>
  <c r="D1620" i="13" s="1"/>
  <c r="J1576" i="1"/>
  <c r="I1551" i="14" s="1"/>
  <c r="I1576" i="1"/>
  <c r="D1540" i="13" s="1"/>
  <c r="J1432" i="1"/>
  <c r="I1407" i="14" s="1"/>
  <c r="I1432" i="1"/>
  <c r="D1396" i="13" s="1"/>
  <c r="J1384" i="1"/>
  <c r="I1359" i="14" s="1"/>
  <c r="I1384" i="1"/>
  <c r="D1348" i="13" s="1"/>
  <c r="J1288" i="1"/>
  <c r="I1263" i="14" s="1"/>
  <c r="I1288" i="1"/>
  <c r="D1252" i="13" s="1"/>
  <c r="J1192" i="1"/>
  <c r="I1167" i="14" s="1"/>
  <c r="I1192" i="1"/>
  <c r="D1156" i="13" s="1"/>
  <c r="J1096" i="1"/>
  <c r="I1071" i="14" s="1"/>
  <c r="I1096" i="1"/>
  <c r="D1060" i="13" s="1"/>
  <c r="J1016" i="1"/>
  <c r="I991" i="14" s="1"/>
  <c r="I1016" i="1"/>
  <c r="D980" i="13" s="1"/>
  <c r="J920" i="1"/>
  <c r="I895" i="14" s="1"/>
  <c r="I920" i="1"/>
  <c r="D884" i="13" s="1"/>
  <c r="J856" i="1"/>
  <c r="I831" i="14" s="1"/>
  <c r="I856" i="1"/>
  <c r="D820" i="13" s="1"/>
  <c r="J792" i="1"/>
  <c r="I767" i="14" s="1"/>
  <c r="I792" i="1"/>
  <c r="D756" i="13" s="1"/>
  <c r="J728" i="1"/>
  <c r="I703" i="14" s="1"/>
  <c r="I728" i="1"/>
  <c r="D692" i="13" s="1"/>
  <c r="J648" i="1"/>
  <c r="I623" i="14" s="1"/>
  <c r="I648" i="1"/>
  <c r="D612" i="13" s="1"/>
  <c r="J584" i="1"/>
  <c r="I559" i="14" s="1"/>
  <c r="I584" i="1"/>
  <c r="D548" i="13" s="1"/>
  <c r="J488" i="1"/>
  <c r="I463" i="14" s="1"/>
  <c r="I488" i="1"/>
  <c r="D452" i="13" s="1"/>
  <c r="J392" i="1"/>
  <c r="I367" i="14" s="1"/>
  <c r="I392" i="1"/>
  <c r="D356" i="13" s="1"/>
  <c r="J248" i="1"/>
  <c r="I223" i="14" s="1"/>
  <c r="I248" i="1"/>
  <c r="D212" i="13" s="1"/>
  <c r="J40" i="1"/>
  <c r="I15" i="14" s="1"/>
  <c r="I40" i="1"/>
  <c r="D4" i="13" s="1"/>
  <c r="J5461" i="1"/>
  <c r="I5436" i="14" s="1"/>
  <c r="I5461" i="1"/>
  <c r="D5425" i="13" s="1"/>
  <c r="J5397" i="1"/>
  <c r="I5372" i="14" s="1"/>
  <c r="I5397" i="1"/>
  <c r="D5361" i="13" s="1"/>
  <c r="J5317" i="1"/>
  <c r="I5292" i="14" s="1"/>
  <c r="I5317" i="1"/>
  <c r="D5281" i="13" s="1"/>
  <c r="J5237" i="1"/>
  <c r="I5212" i="14" s="1"/>
  <c r="I5237" i="1"/>
  <c r="D5201" i="13" s="1"/>
  <c r="J5173" i="1"/>
  <c r="I5148" i="14" s="1"/>
  <c r="I5173" i="1"/>
  <c r="D5137" i="13" s="1"/>
  <c r="J5109" i="1"/>
  <c r="I5084" i="14" s="1"/>
  <c r="I5109" i="1"/>
  <c r="D5073" i="13" s="1"/>
  <c r="J5045" i="1"/>
  <c r="I5020" i="14" s="1"/>
  <c r="I5045" i="1"/>
  <c r="D5009" i="13" s="1"/>
  <c r="J4981" i="1"/>
  <c r="I4956" i="14" s="1"/>
  <c r="I4981" i="1"/>
  <c r="D4945" i="13" s="1"/>
  <c r="J4885" i="1"/>
  <c r="I4860" i="14" s="1"/>
  <c r="I4885" i="1"/>
  <c r="D4849" i="13" s="1"/>
  <c r="J4805" i="1"/>
  <c r="I4780" i="14" s="1"/>
  <c r="I4805" i="1"/>
  <c r="D4769" i="13" s="1"/>
  <c r="J4725" i="1"/>
  <c r="I4700" i="14" s="1"/>
  <c r="I4725" i="1"/>
  <c r="D4689" i="13" s="1"/>
  <c r="J4629" i="1"/>
  <c r="I4604" i="14" s="1"/>
  <c r="I4629" i="1"/>
  <c r="D4593" i="13" s="1"/>
  <c r="J4549" i="1"/>
  <c r="I4524" i="14" s="1"/>
  <c r="I4549" i="1"/>
  <c r="D4513" i="13" s="1"/>
  <c r="J4485" i="1"/>
  <c r="I4460" i="14" s="1"/>
  <c r="I4485" i="1"/>
  <c r="D4449" i="13" s="1"/>
  <c r="J4405" i="1"/>
  <c r="I4380" i="14" s="1"/>
  <c r="I4405" i="1"/>
  <c r="D4369" i="13" s="1"/>
  <c r="J4325" i="1"/>
  <c r="I4300" i="14" s="1"/>
  <c r="I4325" i="1"/>
  <c r="D4289" i="13" s="1"/>
  <c r="J4245" i="1"/>
  <c r="I4220" i="14" s="1"/>
  <c r="I4245" i="1"/>
  <c r="D4209" i="13" s="1"/>
  <c r="J4181" i="1"/>
  <c r="I4156" i="14" s="1"/>
  <c r="I4181" i="1"/>
  <c r="D4145" i="13" s="1"/>
  <c r="J8756" i="1"/>
  <c r="I8731" i="14" s="1"/>
  <c r="I8756" i="1"/>
  <c r="D8720" i="13" s="1"/>
  <c r="J8676" i="1"/>
  <c r="I8651" i="14" s="1"/>
  <c r="I8676" i="1"/>
  <c r="D8640" i="13" s="1"/>
  <c r="J8580" i="1"/>
  <c r="I8555" i="14" s="1"/>
  <c r="I8580" i="1"/>
  <c r="D8544" i="13" s="1"/>
  <c r="J8468" i="1"/>
  <c r="I8443" i="14" s="1"/>
  <c r="I8468" i="1"/>
  <c r="D8432" i="13" s="1"/>
  <c r="J8148" i="1"/>
  <c r="I8123" i="14" s="1"/>
  <c r="I8148" i="1"/>
  <c r="D8112" i="13" s="1"/>
  <c r="J8084" i="1"/>
  <c r="I8059" i="14" s="1"/>
  <c r="I8084" i="1"/>
  <c r="D8048" i="13" s="1"/>
  <c r="J7988" i="1"/>
  <c r="I7963" i="14" s="1"/>
  <c r="I7988" i="1"/>
  <c r="D7952" i="13" s="1"/>
  <c r="J7924" i="1"/>
  <c r="I7899" i="14" s="1"/>
  <c r="I7924" i="1"/>
  <c r="D7888" i="13" s="1"/>
  <c r="J7828" i="1"/>
  <c r="I7803" i="14" s="1"/>
  <c r="I7828" i="1"/>
  <c r="D7792" i="13" s="1"/>
  <c r="J7652" i="1"/>
  <c r="I7627" i="14" s="1"/>
  <c r="I7652" i="1"/>
  <c r="D7616" i="13" s="1"/>
  <c r="J7588" i="1"/>
  <c r="I7563" i="14" s="1"/>
  <c r="I7588" i="1"/>
  <c r="D7552" i="13" s="1"/>
  <c r="J7492" i="1"/>
  <c r="I7467" i="14" s="1"/>
  <c r="I7492" i="1"/>
  <c r="D7456" i="13" s="1"/>
  <c r="J7300" i="1"/>
  <c r="I7275" i="14" s="1"/>
  <c r="I7300" i="1"/>
  <c r="D7264" i="13" s="1"/>
  <c r="J7204" i="1"/>
  <c r="I7179" i="14" s="1"/>
  <c r="I7204" i="1"/>
  <c r="D7168" i="13" s="1"/>
  <c r="J6996" i="1"/>
  <c r="I6971" i="14" s="1"/>
  <c r="I6996" i="1"/>
  <c r="D6960" i="13" s="1"/>
  <c r="J6916" i="1"/>
  <c r="I6891" i="14" s="1"/>
  <c r="I6916" i="1"/>
  <c r="D6880" i="13" s="1"/>
  <c r="J6836" i="1"/>
  <c r="I6811" i="14" s="1"/>
  <c r="I6836" i="1"/>
  <c r="D6800" i="13" s="1"/>
  <c r="J6740" i="1"/>
  <c r="I6715" i="14" s="1"/>
  <c r="I6740" i="1"/>
  <c r="D6704" i="13" s="1"/>
  <c r="J7923" i="1"/>
  <c r="I7898" i="14" s="1"/>
  <c r="I7923" i="1"/>
  <c r="D7887" i="13" s="1"/>
  <c r="J7827" i="1"/>
  <c r="I7802" i="14" s="1"/>
  <c r="I7827" i="1"/>
  <c r="D7791" i="13" s="1"/>
  <c r="J7731" i="1"/>
  <c r="I7706" i="14" s="1"/>
  <c r="I7731" i="1"/>
  <c r="D7695" i="13" s="1"/>
  <c r="J7651" i="1"/>
  <c r="I7626" i="14" s="1"/>
  <c r="I7651" i="1"/>
  <c r="D7615" i="13" s="1"/>
  <c r="J7555" i="1"/>
  <c r="I7530" i="14" s="1"/>
  <c r="I7555" i="1"/>
  <c r="D7519" i="13" s="1"/>
  <c r="J6979" i="1"/>
  <c r="I6954" i="14" s="1"/>
  <c r="I6979" i="1"/>
  <c r="D6943" i="13" s="1"/>
  <c r="J6851" i="1"/>
  <c r="I6826" i="14" s="1"/>
  <c r="I6851" i="1"/>
  <c r="D6815" i="13" s="1"/>
  <c r="J6499" i="1"/>
  <c r="I6474" i="14" s="1"/>
  <c r="I6499" i="1"/>
  <c r="D6463" i="13" s="1"/>
  <c r="J6403" i="1"/>
  <c r="I6378" i="14" s="1"/>
  <c r="I6403" i="1"/>
  <c r="D6367" i="13" s="1"/>
  <c r="J6291" i="1"/>
  <c r="I6266" i="14" s="1"/>
  <c r="I6291" i="1"/>
  <c r="D6255" i="13" s="1"/>
  <c r="J6067" i="1"/>
  <c r="I6042" i="14" s="1"/>
  <c r="I6067" i="1"/>
  <c r="D6031" i="13" s="1"/>
  <c r="J5971" i="1"/>
  <c r="I5946" i="14" s="1"/>
  <c r="I5971" i="1"/>
  <c r="D5935" i="13" s="1"/>
  <c r="J5875" i="1"/>
  <c r="I5850" i="14" s="1"/>
  <c r="I5875" i="1"/>
  <c r="D5839" i="13" s="1"/>
  <c r="J5491" i="1"/>
  <c r="I5466" i="14" s="1"/>
  <c r="I5491" i="1"/>
  <c r="D5455" i="13" s="1"/>
  <c r="J5411" i="1"/>
  <c r="I5386" i="14" s="1"/>
  <c r="I5411" i="1"/>
  <c r="D5375" i="13" s="1"/>
  <c r="J5315" i="1"/>
  <c r="I5290" i="14" s="1"/>
  <c r="I5315" i="1"/>
  <c r="D5279" i="13" s="1"/>
  <c r="J5235" i="1"/>
  <c r="I5210" i="14" s="1"/>
  <c r="I5235" i="1"/>
  <c r="D5199" i="13" s="1"/>
  <c r="J5187" i="1"/>
  <c r="I5162" i="14" s="1"/>
  <c r="I5187" i="1"/>
  <c r="D5151" i="13" s="1"/>
  <c r="J5091" i="1"/>
  <c r="I5066" i="14" s="1"/>
  <c r="I5091" i="1"/>
  <c r="D5055" i="13" s="1"/>
  <c r="J5027" i="1"/>
  <c r="I5002" i="14" s="1"/>
  <c r="I5027" i="1"/>
  <c r="D4991" i="13" s="1"/>
  <c r="J4931" i="1"/>
  <c r="I4906" i="14" s="1"/>
  <c r="I4931" i="1"/>
  <c r="D4895" i="13" s="1"/>
  <c r="J4867" i="1"/>
  <c r="I4842" i="14" s="1"/>
  <c r="I4867" i="1"/>
  <c r="D4831" i="13" s="1"/>
  <c r="J4803" i="1"/>
  <c r="I4778" i="14" s="1"/>
  <c r="I4803" i="1"/>
  <c r="D4767" i="13" s="1"/>
  <c r="J4707" i="1"/>
  <c r="I4682" i="14" s="1"/>
  <c r="I4707" i="1"/>
  <c r="D4671" i="13" s="1"/>
  <c r="J4643" i="1"/>
  <c r="I4618" i="14" s="1"/>
  <c r="I4643" i="1"/>
  <c r="D4607" i="13" s="1"/>
  <c r="J4547" i="1"/>
  <c r="I4522" i="14" s="1"/>
  <c r="I4547" i="1"/>
  <c r="D4511" i="13" s="1"/>
  <c r="J4483" i="1"/>
  <c r="I4458" i="14" s="1"/>
  <c r="I4483" i="1"/>
  <c r="D4447" i="13" s="1"/>
  <c r="J4419" i="1"/>
  <c r="I4394" i="14" s="1"/>
  <c r="I4419" i="1"/>
  <c r="D4383" i="13" s="1"/>
  <c r="J4355" i="1"/>
  <c r="I4330" i="14" s="1"/>
  <c r="I4355" i="1"/>
  <c r="D4319" i="13" s="1"/>
  <c r="J4275" i="1"/>
  <c r="I4250" i="14" s="1"/>
  <c r="I4275" i="1"/>
  <c r="D4239" i="13" s="1"/>
  <c r="J4211" i="1"/>
  <c r="I4186" i="14" s="1"/>
  <c r="I4211" i="1"/>
  <c r="D4175" i="13" s="1"/>
  <c r="J4131" i="1"/>
  <c r="I4106" i="14" s="1"/>
  <c r="I4131" i="1"/>
  <c r="D4095" i="13" s="1"/>
  <c r="J4067" i="1"/>
  <c r="I4042" i="14" s="1"/>
  <c r="I4067" i="1"/>
  <c r="D4031" i="13" s="1"/>
  <c r="J4019" i="1"/>
  <c r="I3994" i="14" s="1"/>
  <c r="I4019" i="1"/>
  <c r="D3983" i="13" s="1"/>
  <c r="J3939" i="1"/>
  <c r="I3914" i="14" s="1"/>
  <c r="I3939" i="1"/>
  <c r="D3903" i="13" s="1"/>
  <c r="J3875" i="1"/>
  <c r="I3850" i="14" s="1"/>
  <c r="I3875" i="1"/>
  <c r="D3839" i="13" s="1"/>
  <c r="J3779" i="1"/>
  <c r="I3754" i="14" s="1"/>
  <c r="I3779" i="1"/>
  <c r="D3743" i="13" s="1"/>
  <c r="J3715" i="1"/>
  <c r="I3690" i="14" s="1"/>
  <c r="I3715" i="1"/>
  <c r="D3679" i="13" s="1"/>
  <c r="J3635" i="1"/>
  <c r="I3610" i="14" s="1"/>
  <c r="I3635" i="1"/>
  <c r="D3599" i="13" s="1"/>
  <c r="J3539" i="1"/>
  <c r="I3514" i="14" s="1"/>
  <c r="I3539" i="1"/>
  <c r="D3503" i="13" s="1"/>
  <c r="J3443" i="1"/>
  <c r="I3418" i="14" s="1"/>
  <c r="I3443" i="1"/>
  <c r="D3407" i="13" s="1"/>
  <c r="J3331" i="1"/>
  <c r="I3306" i="14" s="1"/>
  <c r="I3331" i="1"/>
  <c r="D3295" i="13" s="1"/>
  <c r="J3155" i="1"/>
  <c r="I3130" i="14" s="1"/>
  <c r="I3155" i="1"/>
  <c r="D3119" i="13" s="1"/>
  <c r="J83" i="1"/>
  <c r="I58" i="14" s="1"/>
  <c r="I83" i="1"/>
  <c r="D47" i="13" s="1"/>
  <c r="I4739" i="1"/>
  <c r="D4703" i="13" s="1"/>
  <c r="I8712" i="1"/>
  <c r="D8676" i="13" s="1"/>
  <c r="I7444" i="1"/>
  <c r="D7408" i="13" s="1"/>
  <c r="I8522" i="1"/>
  <c r="D8486" i="13" s="1"/>
  <c r="I8328" i="1"/>
  <c r="D8292" i="13" s="1"/>
  <c r="I8196" i="1"/>
  <c r="D8160" i="13" s="1"/>
  <c r="I7720" i="1"/>
  <c r="D7684" i="13" s="1"/>
  <c r="I6856" i="1"/>
  <c r="D6820" i="13" s="1"/>
  <c r="I6035" i="1"/>
  <c r="D5999" i="13" s="1"/>
  <c r="I5736" i="1"/>
  <c r="D5700" i="13" s="1"/>
  <c r="I4517" i="1"/>
  <c r="D4481" i="13" s="1"/>
  <c r="I4122" i="1"/>
  <c r="D4086" i="13" s="1"/>
  <c r="I3800" i="1"/>
  <c r="D3764" i="13" s="1"/>
  <c r="I664" i="1"/>
  <c r="D628" i="13" s="1"/>
  <c r="J8618" i="1"/>
  <c r="I8593" i="14" s="1"/>
  <c r="I8618" i="1"/>
  <c r="D8582" i="13" s="1"/>
  <c r="J8410" i="1"/>
  <c r="I8385" i="14" s="1"/>
  <c r="I8410" i="1"/>
  <c r="D8374" i="13" s="1"/>
  <c r="J8314" i="1"/>
  <c r="I8289" i="14" s="1"/>
  <c r="I8314" i="1"/>
  <c r="D8278" i="13" s="1"/>
  <c r="J8218" i="1"/>
  <c r="I8193" i="14" s="1"/>
  <c r="I8218" i="1"/>
  <c r="D8182" i="13" s="1"/>
  <c r="J8122" i="1"/>
  <c r="I8097" i="14" s="1"/>
  <c r="I8122" i="1"/>
  <c r="D8086" i="13" s="1"/>
  <c r="J5290" i="1"/>
  <c r="I5265" i="14" s="1"/>
  <c r="I5290" i="1"/>
  <c r="D5254" i="13" s="1"/>
  <c r="J1098" i="1"/>
  <c r="I1073" i="14" s="1"/>
  <c r="I1098" i="1"/>
  <c r="D1062" i="13" s="1"/>
  <c r="J970" i="1"/>
  <c r="I945" i="14" s="1"/>
  <c r="I970" i="1"/>
  <c r="D934" i="13" s="1"/>
  <c r="J938" i="1"/>
  <c r="I913" i="14" s="1"/>
  <c r="I938" i="1"/>
  <c r="D902" i="13" s="1"/>
  <c r="J794" i="1"/>
  <c r="I769" i="14" s="1"/>
  <c r="I794" i="1"/>
  <c r="D758" i="13" s="1"/>
  <c r="J5529" i="1"/>
  <c r="I5504" i="14" s="1"/>
  <c r="I5529" i="1"/>
  <c r="D5493" i="13" s="1"/>
  <c r="J5417" i="1"/>
  <c r="I5392" i="14" s="1"/>
  <c r="I5417" i="1"/>
  <c r="D5381" i="13" s="1"/>
  <c r="J5321" i="1"/>
  <c r="I5296" i="14" s="1"/>
  <c r="I5321" i="1"/>
  <c r="D5285" i="13" s="1"/>
  <c r="J5225" i="1"/>
  <c r="I5200" i="14" s="1"/>
  <c r="I5225" i="1"/>
  <c r="D5189" i="13" s="1"/>
  <c r="J5145" i="1"/>
  <c r="I5120" i="14" s="1"/>
  <c r="I5145" i="1"/>
  <c r="D5109" i="13" s="1"/>
  <c r="J5065" i="1"/>
  <c r="I5040" i="14" s="1"/>
  <c r="I5065" i="1"/>
  <c r="D5029" i="13" s="1"/>
  <c r="J5001" i="1"/>
  <c r="I4976" i="14" s="1"/>
  <c r="I5001" i="1"/>
  <c r="D4965" i="13" s="1"/>
  <c r="J4905" i="1"/>
  <c r="I4880" i="14" s="1"/>
  <c r="I4905" i="1"/>
  <c r="D4869" i="13" s="1"/>
  <c r="J4825" i="1"/>
  <c r="I4800" i="14" s="1"/>
  <c r="I4825" i="1"/>
  <c r="D4789" i="13" s="1"/>
  <c r="J4729" i="1"/>
  <c r="I4704" i="14" s="1"/>
  <c r="I4729" i="1"/>
  <c r="D4693" i="13" s="1"/>
  <c r="J4633" i="1"/>
  <c r="I4608" i="14" s="1"/>
  <c r="I4633" i="1"/>
  <c r="D4597" i="13" s="1"/>
  <c r="J4537" i="1"/>
  <c r="I4512" i="14" s="1"/>
  <c r="I4537" i="1"/>
  <c r="D4501" i="13" s="1"/>
  <c r="J4457" i="1"/>
  <c r="I4432" i="14" s="1"/>
  <c r="I4457" i="1"/>
  <c r="D4421" i="13" s="1"/>
  <c r="J4345" i="1"/>
  <c r="I4320" i="14" s="1"/>
  <c r="I4345" i="1"/>
  <c r="D4309" i="13" s="1"/>
  <c r="J4249" i="1"/>
  <c r="I4224" i="14" s="1"/>
  <c r="I4249" i="1"/>
  <c r="D4213" i="13" s="1"/>
  <c r="J4153" i="1"/>
  <c r="I4128" i="14" s="1"/>
  <c r="I4153" i="1"/>
  <c r="D4117" i="13" s="1"/>
  <c r="J8632" i="1"/>
  <c r="I8607" i="14" s="1"/>
  <c r="I8632" i="1"/>
  <c r="D8596" i="13" s="1"/>
  <c r="J8536" i="1"/>
  <c r="I8511" i="14" s="1"/>
  <c r="I8536" i="1"/>
  <c r="D8500" i="13" s="1"/>
  <c r="J8424" i="1"/>
  <c r="I8399" i="14" s="1"/>
  <c r="I8424" i="1"/>
  <c r="D8388" i="13" s="1"/>
  <c r="J8216" i="1"/>
  <c r="I8191" i="14" s="1"/>
  <c r="I8216" i="1"/>
  <c r="D8180" i="13" s="1"/>
  <c r="J8024" i="1"/>
  <c r="I7999" i="14" s="1"/>
  <c r="I8024" i="1"/>
  <c r="D7988" i="13" s="1"/>
  <c r="J7928" i="1"/>
  <c r="I7903" i="14" s="1"/>
  <c r="I7928" i="1"/>
  <c r="D7892" i="13" s="1"/>
  <c r="J7848" i="1"/>
  <c r="I7823" i="14" s="1"/>
  <c r="I7848" i="1"/>
  <c r="D7812" i="13" s="1"/>
  <c r="J7768" i="1"/>
  <c r="I7743" i="14" s="1"/>
  <c r="I7768" i="1"/>
  <c r="D7732" i="13" s="1"/>
  <c r="J7672" i="1"/>
  <c r="I7647" i="14" s="1"/>
  <c r="I7672" i="1"/>
  <c r="D7636" i="13" s="1"/>
  <c r="J7576" i="1"/>
  <c r="I7551" i="14" s="1"/>
  <c r="I7576" i="1"/>
  <c r="D7540" i="13" s="1"/>
  <c r="J7464" i="1"/>
  <c r="I7439" i="14" s="1"/>
  <c r="I7464" i="1"/>
  <c r="D7428" i="13" s="1"/>
  <c r="J7384" i="1"/>
  <c r="I7359" i="14" s="1"/>
  <c r="I7384" i="1"/>
  <c r="D7348" i="13" s="1"/>
  <c r="J7304" i="1"/>
  <c r="I7279" i="14" s="1"/>
  <c r="I7304" i="1"/>
  <c r="D7268" i="13" s="1"/>
  <c r="J7256" i="1"/>
  <c r="I7231" i="14" s="1"/>
  <c r="I7256" i="1"/>
  <c r="D7220" i="13" s="1"/>
  <c r="J7160" i="1"/>
  <c r="I7135" i="14" s="1"/>
  <c r="I7160" i="1"/>
  <c r="D7124" i="13" s="1"/>
  <c r="J7064" i="1"/>
  <c r="I7039" i="14" s="1"/>
  <c r="I7064" i="1"/>
  <c r="D7028" i="13" s="1"/>
  <c r="J6984" i="1"/>
  <c r="I6959" i="14" s="1"/>
  <c r="I6984" i="1"/>
  <c r="D6948" i="13" s="1"/>
  <c r="J6904" i="1"/>
  <c r="I6879" i="14" s="1"/>
  <c r="I6904" i="1"/>
  <c r="D6868" i="13" s="1"/>
  <c r="J6840" i="1"/>
  <c r="I6815" i="14" s="1"/>
  <c r="I6840" i="1"/>
  <c r="D6804" i="13" s="1"/>
  <c r="J6760" i="1"/>
  <c r="I6735" i="14" s="1"/>
  <c r="I6760" i="1"/>
  <c r="D6724" i="13" s="1"/>
  <c r="J6680" i="1"/>
  <c r="I6655" i="14" s="1"/>
  <c r="I6680" i="1"/>
  <c r="D6644" i="13" s="1"/>
  <c r="J6616" i="1"/>
  <c r="I6591" i="14" s="1"/>
  <c r="I6616" i="1"/>
  <c r="D6580" i="13" s="1"/>
  <c r="J6504" i="1"/>
  <c r="I6479" i="14" s="1"/>
  <c r="I6504" i="1"/>
  <c r="D6468" i="13" s="1"/>
  <c r="J6408" i="1"/>
  <c r="I6383" i="14" s="1"/>
  <c r="I6408" i="1"/>
  <c r="D6372" i="13" s="1"/>
  <c r="J6264" i="1"/>
  <c r="I6239" i="14" s="1"/>
  <c r="I6264" i="1"/>
  <c r="D6228" i="13" s="1"/>
  <c r="J6168" i="1"/>
  <c r="I6143" i="14" s="1"/>
  <c r="I6168" i="1"/>
  <c r="D6132" i="13" s="1"/>
  <c r="J6072" i="1"/>
  <c r="I6047" i="14" s="1"/>
  <c r="I6072" i="1"/>
  <c r="D6036" i="13" s="1"/>
  <c r="J5976" i="1"/>
  <c r="I5951" i="14" s="1"/>
  <c r="I5976" i="1"/>
  <c r="D5940" i="13" s="1"/>
  <c r="J5864" i="1"/>
  <c r="I5839" i="14" s="1"/>
  <c r="I5864" i="1"/>
  <c r="D5828" i="13" s="1"/>
  <c r="J5800" i="1"/>
  <c r="I5775" i="14" s="1"/>
  <c r="I5800" i="1"/>
  <c r="D5764" i="13" s="1"/>
  <c r="J5720" i="1"/>
  <c r="I5695" i="14" s="1"/>
  <c r="I5720" i="1"/>
  <c r="D5684" i="13" s="1"/>
  <c r="J5608" i="1"/>
  <c r="I5583" i="14" s="1"/>
  <c r="I5608" i="1"/>
  <c r="D5572" i="13" s="1"/>
  <c r="J5528" i="1"/>
  <c r="I5503" i="14" s="1"/>
  <c r="I5528" i="1"/>
  <c r="D5492" i="13" s="1"/>
  <c r="J5416" i="1"/>
  <c r="I5391" i="14" s="1"/>
  <c r="I5416" i="1"/>
  <c r="D5380" i="13" s="1"/>
  <c r="J5160" i="1"/>
  <c r="I5135" i="14" s="1"/>
  <c r="I5160" i="1"/>
  <c r="D5124" i="13" s="1"/>
  <c r="J4904" i="1"/>
  <c r="I4879" i="14" s="1"/>
  <c r="I4904" i="1"/>
  <c r="D4868" i="13" s="1"/>
  <c r="J4808" i="1"/>
  <c r="I4783" i="14" s="1"/>
  <c r="I4808" i="1"/>
  <c r="D4772" i="13" s="1"/>
  <c r="J4696" i="1"/>
  <c r="I4671" i="14" s="1"/>
  <c r="I4696" i="1"/>
  <c r="D4660" i="13" s="1"/>
  <c r="J4600" i="1"/>
  <c r="I4575" i="14" s="1"/>
  <c r="I4600" i="1"/>
  <c r="D4564" i="13" s="1"/>
  <c r="J4504" i="1"/>
  <c r="I4479" i="14" s="1"/>
  <c r="I4504" i="1"/>
  <c r="D4468" i="13" s="1"/>
  <c r="J4408" i="1"/>
  <c r="I4383" i="14" s="1"/>
  <c r="I4408" i="1"/>
  <c r="D4372" i="13" s="1"/>
  <c r="J4312" i="1"/>
  <c r="I4287" i="14" s="1"/>
  <c r="I4312" i="1"/>
  <c r="D4276" i="13" s="1"/>
  <c r="J4216" i="1"/>
  <c r="I4191" i="14" s="1"/>
  <c r="I4216" i="1"/>
  <c r="D4180" i="13" s="1"/>
  <c r="J4120" i="1"/>
  <c r="I4095" i="14" s="1"/>
  <c r="I4120" i="1"/>
  <c r="D4084" i="13" s="1"/>
  <c r="J4024" i="1"/>
  <c r="I3999" i="14" s="1"/>
  <c r="I4024" i="1"/>
  <c r="D3988" i="13" s="1"/>
  <c r="J3928" i="1"/>
  <c r="I3903" i="14" s="1"/>
  <c r="I3928" i="1"/>
  <c r="D3892" i="13" s="1"/>
  <c r="J3848" i="1"/>
  <c r="I3823" i="14" s="1"/>
  <c r="I3848" i="1"/>
  <c r="D3812" i="13" s="1"/>
  <c r="J3784" i="1"/>
  <c r="I3759" i="14" s="1"/>
  <c r="I3784" i="1"/>
  <c r="D3748" i="13" s="1"/>
  <c r="J3688" i="1"/>
  <c r="I3663" i="14" s="1"/>
  <c r="I3688" i="1"/>
  <c r="D3652" i="13" s="1"/>
  <c r="J3608" i="1"/>
  <c r="I3583" i="14" s="1"/>
  <c r="I3608" i="1"/>
  <c r="D3572" i="13" s="1"/>
  <c r="J3544" i="1"/>
  <c r="I3519" i="14" s="1"/>
  <c r="I3544" i="1"/>
  <c r="D3508" i="13" s="1"/>
  <c r="J3480" i="1"/>
  <c r="I3455" i="14" s="1"/>
  <c r="I3480" i="1"/>
  <c r="D3444" i="13" s="1"/>
  <c r="J3384" i="1"/>
  <c r="I3359" i="14" s="1"/>
  <c r="I3384" i="1"/>
  <c r="D3348" i="13" s="1"/>
  <c r="J3320" i="1"/>
  <c r="I3295" i="14" s="1"/>
  <c r="I3320" i="1"/>
  <c r="D3284" i="13" s="1"/>
  <c r="J3256" i="1"/>
  <c r="I3231" i="14" s="1"/>
  <c r="I3256" i="1"/>
  <c r="D3220" i="13" s="1"/>
  <c r="J3160" i="1"/>
  <c r="I3135" i="14" s="1"/>
  <c r="I3160" i="1"/>
  <c r="D3124" i="13" s="1"/>
  <c r="J3112" i="1"/>
  <c r="I3087" i="14" s="1"/>
  <c r="I3112" i="1"/>
  <c r="D3076" i="13" s="1"/>
  <c r="J3016" i="1"/>
  <c r="I2991" i="14" s="1"/>
  <c r="I3016" i="1"/>
  <c r="D2980" i="13" s="1"/>
  <c r="J2920" i="1"/>
  <c r="I2895" i="14" s="1"/>
  <c r="I2920" i="1"/>
  <c r="D2884" i="13" s="1"/>
  <c r="J2824" i="1"/>
  <c r="I2799" i="14" s="1"/>
  <c r="I2824" i="1"/>
  <c r="D2788" i="13" s="1"/>
  <c r="J2680" i="1"/>
  <c r="I2655" i="14" s="1"/>
  <c r="I2680" i="1"/>
  <c r="D2644" i="13" s="1"/>
  <c r="J2520" i="1"/>
  <c r="I2495" i="14" s="1"/>
  <c r="I2520" i="1"/>
  <c r="D2484" i="13" s="1"/>
  <c r="J2296" i="1"/>
  <c r="I2271" i="14" s="1"/>
  <c r="I2296" i="1"/>
  <c r="D2260" i="13" s="1"/>
  <c r="J1944" i="1"/>
  <c r="I1919" i="14" s="1"/>
  <c r="I1944" i="1"/>
  <c r="D1908" i="13" s="1"/>
  <c r="J1272" i="1"/>
  <c r="I1247" i="14" s="1"/>
  <c r="I1272" i="1"/>
  <c r="D1236" i="13" s="1"/>
  <c r="I8104" i="1"/>
  <c r="D8068" i="13" s="1"/>
  <c r="J5509" i="1"/>
  <c r="I5484" i="14" s="1"/>
  <c r="I5509" i="1"/>
  <c r="D5473" i="13" s="1"/>
  <c r="J5429" i="1"/>
  <c r="I5404" i="14" s="1"/>
  <c r="I5429" i="1"/>
  <c r="D5393" i="13" s="1"/>
  <c r="J5349" i="1"/>
  <c r="I5324" i="14" s="1"/>
  <c r="I5349" i="1"/>
  <c r="D5313" i="13" s="1"/>
  <c r="J5253" i="1"/>
  <c r="I5228" i="14" s="1"/>
  <c r="I5253" i="1"/>
  <c r="D5217" i="13" s="1"/>
  <c r="J5157" i="1"/>
  <c r="I5132" i="14" s="1"/>
  <c r="I5157" i="1"/>
  <c r="D5121" i="13" s="1"/>
  <c r="J5093" i="1"/>
  <c r="I5068" i="14" s="1"/>
  <c r="I5093" i="1"/>
  <c r="D5057" i="13" s="1"/>
  <c r="J4965" i="1"/>
  <c r="I4940" i="14" s="1"/>
  <c r="I4965" i="1"/>
  <c r="D4929" i="13" s="1"/>
  <c r="J4901" i="1"/>
  <c r="I4876" i="14" s="1"/>
  <c r="I4901" i="1"/>
  <c r="D4865" i="13" s="1"/>
  <c r="J4853" i="1"/>
  <c r="I4828" i="14" s="1"/>
  <c r="I4853" i="1"/>
  <c r="D4817" i="13" s="1"/>
  <c r="J4789" i="1"/>
  <c r="I4764" i="14" s="1"/>
  <c r="I4789" i="1"/>
  <c r="D4753" i="13" s="1"/>
  <c r="J4757" i="1"/>
  <c r="I4732" i="14" s="1"/>
  <c r="I4757" i="1"/>
  <c r="D4721" i="13" s="1"/>
  <c r="J4693" i="1"/>
  <c r="I4668" i="14" s="1"/>
  <c r="I4693" i="1"/>
  <c r="D4657" i="13" s="1"/>
  <c r="J4645" i="1"/>
  <c r="I4620" i="14" s="1"/>
  <c r="I4645" i="1"/>
  <c r="D4609" i="13" s="1"/>
  <c r="J4581" i="1"/>
  <c r="I4556" i="14" s="1"/>
  <c r="I4581" i="1"/>
  <c r="D4545" i="13" s="1"/>
  <c r="J4501" i="1"/>
  <c r="I4476" i="14" s="1"/>
  <c r="I4501" i="1"/>
  <c r="D4465" i="13" s="1"/>
  <c r="J4437" i="1"/>
  <c r="I4412" i="14" s="1"/>
  <c r="I4437" i="1"/>
  <c r="D4401" i="13" s="1"/>
  <c r="J4357" i="1"/>
  <c r="I4332" i="14" s="1"/>
  <c r="I4357" i="1"/>
  <c r="D4321" i="13" s="1"/>
  <c r="J4293" i="1"/>
  <c r="I4268" i="14" s="1"/>
  <c r="I4293" i="1"/>
  <c r="D4257" i="13" s="1"/>
  <c r="J4197" i="1"/>
  <c r="I4172" i="14" s="1"/>
  <c r="I4197" i="1"/>
  <c r="D4161" i="13" s="1"/>
  <c r="I7960" i="1"/>
  <c r="D7924" i="13" s="1"/>
  <c r="J8740" i="1"/>
  <c r="I8715" i="14" s="1"/>
  <c r="I8740" i="1"/>
  <c r="D8704" i="13" s="1"/>
  <c r="J8532" i="1"/>
  <c r="I8507" i="14" s="1"/>
  <c r="I8532" i="1"/>
  <c r="D8496" i="13" s="1"/>
  <c r="J8324" i="1"/>
  <c r="I8299" i="14" s="1"/>
  <c r="I8324" i="1"/>
  <c r="D8288" i="13" s="1"/>
  <c r="J7956" i="1"/>
  <c r="I7931" i="14" s="1"/>
  <c r="I7956" i="1"/>
  <c r="D7920" i="13" s="1"/>
  <c r="J7764" i="1"/>
  <c r="I7739" i="14" s="1"/>
  <c r="I7764" i="1"/>
  <c r="D7728" i="13" s="1"/>
  <c r="J7668" i="1"/>
  <c r="I7643" i="14" s="1"/>
  <c r="I7668" i="1"/>
  <c r="D7632" i="13" s="1"/>
  <c r="J7572" i="1"/>
  <c r="I7547" i="14" s="1"/>
  <c r="I7572" i="1"/>
  <c r="D7536" i="13" s="1"/>
  <c r="J7364" i="1"/>
  <c r="I7339" i="14" s="1"/>
  <c r="I7364" i="1"/>
  <c r="D7328" i="13" s="1"/>
  <c r="J7236" i="1"/>
  <c r="I7211" i="14" s="1"/>
  <c r="I7236" i="1"/>
  <c r="D7200" i="13" s="1"/>
  <c r="J7060" i="1"/>
  <c r="I7035" i="14" s="1"/>
  <c r="I7060" i="1"/>
  <c r="D7024" i="13" s="1"/>
  <c r="J6964" i="1"/>
  <c r="I6939" i="14" s="1"/>
  <c r="I6964" i="1"/>
  <c r="D6928" i="13" s="1"/>
  <c r="J6820" i="1"/>
  <c r="I6795" i="14" s="1"/>
  <c r="I6820" i="1"/>
  <c r="D6784" i="13" s="1"/>
  <c r="J7859" i="1"/>
  <c r="I7834" i="14" s="1"/>
  <c r="I7859" i="1"/>
  <c r="D7823" i="13" s="1"/>
  <c r="J7763" i="1"/>
  <c r="I7738" i="14" s="1"/>
  <c r="I7763" i="1"/>
  <c r="D7727" i="13" s="1"/>
  <c r="J7667" i="1"/>
  <c r="I7642" i="14" s="1"/>
  <c r="I7667" i="1"/>
  <c r="D7631" i="13" s="1"/>
  <c r="J7443" i="1"/>
  <c r="I7418" i="14" s="1"/>
  <c r="I7443" i="1"/>
  <c r="D7407" i="13" s="1"/>
  <c r="J7347" i="1"/>
  <c r="I7322" i="14" s="1"/>
  <c r="I7347" i="1"/>
  <c r="D7311" i="13" s="1"/>
  <c r="J7299" i="1"/>
  <c r="I7274" i="14" s="1"/>
  <c r="I7299" i="1"/>
  <c r="D7263" i="13" s="1"/>
  <c r="J7219" i="1"/>
  <c r="I7194" i="14" s="1"/>
  <c r="I7219" i="1"/>
  <c r="D7183" i="13" s="1"/>
  <c r="J7139" i="1"/>
  <c r="I7114" i="14" s="1"/>
  <c r="I7139" i="1"/>
  <c r="D7103" i="13" s="1"/>
  <c r="J7059" i="1"/>
  <c r="I7034" i="14" s="1"/>
  <c r="I7059" i="1"/>
  <c r="D7023" i="13" s="1"/>
  <c r="J6963" i="1"/>
  <c r="I6938" i="14" s="1"/>
  <c r="I6963" i="1"/>
  <c r="D6927" i="13" s="1"/>
  <c r="J6883" i="1"/>
  <c r="I6858" i="14" s="1"/>
  <c r="I6883" i="1"/>
  <c r="D6847" i="13" s="1"/>
  <c r="J6771" i="1"/>
  <c r="I6746" i="14" s="1"/>
  <c r="I6771" i="1"/>
  <c r="D6735" i="13" s="1"/>
  <c r="J6643" i="1"/>
  <c r="I6618" i="14" s="1"/>
  <c r="I6643" i="1"/>
  <c r="D6607" i="13" s="1"/>
  <c r="J6531" i="1"/>
  <c r="I6506" i="14" s="1"/>
  <c r="I6531" i="1"/>
  <c r="D6495" i="13" s="1"/>
  <c r="J6451" i="1"/>
  <c r="I6426" i="14" s="1"/>
  <c r="I6451" i="1"/>
  <c r="D6415" i="13" s="1"/>
  <c r="J6371" i="1"/>
  <c r="I6346" i="14" s="1"/>
  <c r="I6371" i="1"/>
  <c r="D6335" i="13" s="1"/>
  <c r="J6275" i="1"/>
  <c r="I6250" i="14" s="1"/>
  <c r="I6275" i="1"/>
  <c r="D6239" i="13" s="1"/>
  <c r="J6195" i="1"/>
  <c r="I6170" i="14" s="1"/>
  <c r="I6195" i="1"/>
  <c r="D6159" i="13" s="1"/>
  <c r="J6099" i="1"/>
  <c r="I6074" i="14" s="1"/>
  <c r="I6099" i="1"/>
  <c r="D6063" i="13" s="1"/>
  <c r="J6051" i="1"/>
  <c r="I6026" i="14" s="1"/>
  <c r="I6051" i="1"/>
  <c r="D6015" i="13" s="1"/>
  <c r="J5955" i="1"/>
  <c r="I5930" i="14" s="1"/>
  <c r="I5955" i="1"/>
  <c r="D5919" i="13" s="1"/>
  <c r="J5859" i="1"/>
  <c r="I5834" i="14" s="1"/>
  <c r="I5859" i="1"/>
  <c r="D5823" i="13" s="1"/>
  <c r="J5475" i="1"/>
  <c r="I5450" i="14" s="1"/>
  <c r="I5475" i="1"/>
  <c r="D5439" i="13" s="1"/>
  <c r="J5379" i="1"/>
  <c r="I5354" i="14" s="1"/>
  <c r="I5379" i="1"/>
  <c r="D5343" i="13" s="1"/>
  <c r="J5283" i="1"/>
  <c r="I5258" i="14" s="1"/>
  <c r="I5283" i="1"/>
  <c r="D5247" i="13" s="1"/>
  <c r="J5155" i="1"/>
  <c r="I5130" i="14" s="1"/>
  <c r="I5155" i="1"/>
  <c r="D5119" i="13" s="1"/>
  <c r="J5059" i="1"/>
  <c r="I5034" i="14" s="1"/>
  <c r="I5059" i="1"/>
  <c r="D5023" i="13" s="1"/>
  <c r="J4963" i="1"/>
  <c r="I4938" i="14" s="1"/>
  <c r="I4963" i="1"/>
  <c r="D4927" i="13" s="1"/>
  <c r="J4851" i="1"/>
  <c r="I4826" i="14" s="1"/>
  <c r="I4851" i="1"/>
  <c r="D4815" i="13" s="1"/>
  <c r="J4659" i="1"/>
  <c r="I4634" i="14" s="1"/>
  <c r="I4659" i="1"/>
  <c r="D4623" i="13" s="1"/>
  <c r="J4563" i="1"/>
  <c r="I4538" i="14" s="1"/>
  <c r="I4563" i="1"/>
  <c r="D4527" i="13" s="1"/>
  <c r="J4499" i="1"/>
  <c r="I4474" i="14" s="1"/>
  <c r="I4499" i="1"/>
  <c r="D4463" i="13" s="1"/>
  <c r="J4403" i="1"/>
  <c r="I4378" i="14" s="1"/>
  <c r="I4403" i="1"/>
  <c r="D4367" i="13" s="1"/>
  <c r="J4339" i="1"/>
  <c r="I4314" i="14" s="1"/>
  <c r="I4339" i="1"/>
  <c r="D4303" i="13" s="1"/>
  <c r="J4227" i="1"/>
  <c r="I4202" i="14" s="1"/>
  <c r="I4227" i="1"/>
  <c r="D4191" i="13" s="1"/>
  <c r="J4147" i="1"/>
  <c r="I4122" i="14" s="1"/>
  <c r="I4147" i="1"/>
  <c r="D4111" i="13" s="1"/>
  <c r="J4051" i="1"/>
  <c r="I4026" i="14" s="1"/>
  <c r="I4051" i="1"/>
  <c r="D4015" i="13" s="1"/>
  <c r="J3971" i="1"/>
  <c r="I3946" i="14" s="1"/>
  <c r="I3971" i="1"/>
  <c r="D3935" i="13" s="1"/>
  <c r="J3859" i="1"/>
  <c r="I3834" i="14" s="1"/>
  <c r="I3859" i="1"/>
  <c r="D3823" i="13" s="1"/>
  <c r="J3763" i="1"/>
  <c r="I3738" i="14" s="1"/>
  <c r="I3763" i="1"/>
  <c r="D3727" i="13" s="1"/>
  <c r="J3683" i="1"/>
  <c r="I3658" i="14" s="1"/>
  <c r="I3683" i="1"/>
  <c r="D3647" i="13" s="1"/>
  <c r="J3603" i="1"/>
  <c r="I3578" i="14" s="1"/>
  <c r="I3603" i="1"/>
  <c r="D3567" i="13" s="1"/>
  <c r="J3523" i="1"/>
  <c r="I3498" i="14" s="1"/>
  <c r="I3523" i="1"/>
  <c r="D3487" i="13" s="1"/>
  <c r="J3459" i="1"/>
  <c r="I3434" i="14" s="1"/>
  <c r="I3459" i="1"/>
  <c r="D3423" i="13" s="1"/>
  <c r="J3395" i="1"/>
  <c r="I3370" i="14" s="1"/>
  <c r="I3395" i="1"/>
  <c r="D3359" i="13" s="1"/>
  <c r="J3299" i="1"/>
  <c r="I3274" i="14" s="1"/>
  <c r="I3299" i="1"/>
  <c r="D3263" i="13" s="1"/>
  <c r="J3187" i="1"/>
  <c r="I3162" i="14" s="1"/>
  <c r="I3187" i="1"/>
  <c r="D3151" i="13" s="1"/>
  <c r="J2419" i="1"/>
  <c r="I2394" i="14" s="1"/>
  <c r="I2419" i="1"/>
  <c r="D2383" i="13" s="1"/>
  <c r="J2387" i="1"/>
  <c r="I2362" i="14" s="1"/>
  <c r="I2387" i="1"/>
  <c r="D2351" i="13" s="1"/>
  <c r="J2339" i="1"/>
  <c r="I2314" i="14" s="1"/>
  <c r="I2339" i="1"/>
  <c r="D2303" i="13" s="1"/>
  <c r="J2307" i="1"/>
  <c r="I2282" i="14" s="1"/>
  <c r="I2307" i="1"/>
  <c r="D2271" i="13" s="1"/>
  <c r="J2259" i="1"/>
  <c r="I2234" i="14" s="1"/>
  <c r="I2259" i="1"/>
  <c r="D2223" i="13" s="1"/>
  <c r="J2211" i="1"/>
  <c r="I2186" i="14" s="1"/>
  <c r="I2211" i="1"/>
  <c r="D2175" i="13" s="1"/>
  <c r="J2147" i="1"/>
  <c r="I2122" i="14" s="1"/>
  <c r="I2147" i="1"/>
  <c r="D2111" i="13" s="1"/>
  <c r="J2099" i="1"/>
  <c r="I2074" i="14" s="1"/>
  <c r="I2099" i="1"/>
  <c r="D2063" i="13" s="1"/>
  <c r="J2051" i="1"/>
  <c r="I2026" i="14" s="1"/>
  <c r="I2051" i="1"/>
  <c r="D2015" i="13" s="1"/>
  <c r="J1955" i="1"/>
  <c r="I1930" i="14" s="1"/>
  <c r="I1955" i="1"/>
  <c r="D1919" i="13" s="1"/>
  <c r="J1923" i="1"/>
  <c r="I1898" i="14" s="1"/>
  <c r="I1923" i="1"/>
  <c r="D1887" i="13" s="1"/>
  <c r="J1875" i="1"/>
  <c r="I1850" i="14" s="1"/>
  <c r="I1875" i="1"/>
  <c r="D1839" i="13" s="1"/>
  <c r="J1843" i="1"/>
  <c r="I1818" i="14" s="1"/>
  <c r="I1843" i="1"/>
  <c r="D1807" i="13" s="1"/>
  <c r="J1811" i="1"/>
  <c r="I1786" i="14" s="1"/>
  <c r="I1811" i="1"/>
  <c r="D1775" i="13" s="1"/>
  <c r="J1779" i="1"/>
  <c r="I1754" i="14" s="1"/>
  <c r="I1779" i="1"/>
  <c r="D1743" i="13" s="1"/>
  <c r="J1747" i="1"/>
  <c r="I1722" i="14" s="1"/>
  <c r="I1747" i="1"/>
  <c r="D1711" i="13" s="1"/>
  <c r="J1715" i="1"/>
  <c r="I1690" i="14" s="1"/>
  <c r="I1715" i="1"/>
  <c r="D1679" i="13" s="1"/>
  <c r="J1683" i="1"/>
  <c r="I1658" i="14" s="1"/>
  <c r="I1683" i="1"/>
  <c r="D1647" i="13" s="1"/>
  <c r="J1651" i="1"/>
  <c r="I1626" i="14" s="1"/>
  <c r="I1651" i="1"/>
  <c r="D1615" i="13" s="1"/>
  <c r="J1619" i="1"/>
  <c r="I1594" i="14" s="1"/>
  <c r="I1619" i="1"/>
  <c r="D1583" i="13" s="1"/>
  <c r="J1587" i="1"/>
  <c r="I1562" i="14" s="1"/>
  <c r="I1587" i="1"/>
  <c r="D1551" i="13" s="1"/>
  <c r="J1555" i="1"/>
  <c r="I1530" i="14" s="1"/>
  <c r="I1555" i="1"/>
  <c r="D1519" i="13" s="1"/>
  <c r="J1523" i="1"/>
  <c r="I1498" i="14" s="1"/>
  <c r="I1523" i="1"/>
  <c r="D1487" i="13" s="1"/>
  <c r="J1443" i="1"/>
  <c r="I1418" i="14" s="1"/>
  <c r="I1443" i="1"/>
  <c r="D1407" i="13" s="1"/>
  <c r="J1395" i="1"/>
  <c r="I1370" i="14" s="1"/>
  <c r="I1395" i="1"/>
  <c r="D1359" i="13" s="1"/>
  <c r="J1363" i="1"/>
  <c r="I1338" i="14" s="1"/>
  <c r="I1363" i="1"/>
  <c r="D1327" i="13" s="1"/>
  <c r="J1331" i="1"/>
  <c r="I1306" i="14" s="1"/>
  <c r="I1331" i="1"/>
  <c r="D1295" i="13" s="1"/>
  <c r="J1299" i="1"/>
  <c r="I1274" i="14" s="1"/>
  <c r="I1299" i="1"/>
  <c r="D1263" i="13" s="1"/>
  <c r="J1267" i="1"/>
  <c r="I1242" i="14" s="1"/>
  <c r="I1267" i="1"/>
  <c r="D1231" i="13" s="1"/>
  <c r="J1235" i="1"/>
  <c r="I1210" i="14" s="1"/>
  <c r="I1235" i="1"/>
  <c r="D1199" i="13" s="1"/>
  <c r="J1219" i="1"/>
  <c r="I1194" i="14" s="1"/>
  <c r="I1219" i="1"/>
  <c r="D1183" i="13" s="1"/>
  <c r="J1203" i="1"/>
  <c r="I1178" i="14" s="1"/>
  <c r="I1203" i="1"/>
  <c r="D1167" i="13" s="1"/>
  <c r="J1171" i="1"/>
  <c r="I1146" i="14" s="1"/>
  <c r="I1171" i="1"/>
  <c r="D1135" i="13" s="1"/>
  <c r="J1139" i="1"/>
  <c r="I1114" i="14" s="1"/>
  <c r="I1139" i="1"/>
  <c r="D1103" i="13" s="1"/>
  <c r="J1107" i="1"/>
  <c r="I1082" i="14" s="1"/>
  <c r="I1107" i="1"/>
  <c r="D1071" i="13" s="1"/>
  <c r="J1075" i="1"/>
  <c r="I1050" i="14" s="1"/>
  <c r="I1075" i="1"/>
  <c r="D1039" i="13" s="1"/>
  <c r="J1043" i="1"/>
  <c r="I1018" i="14" s="1"/>
  <c r="I1043" i="1"/>
  <c r="D1007" i="13" s="1"/>
  <c r="J1011" i="1"/>
  <c r="I986" i="14" s="1"/>
  <c r="I1011" i="1"/>
  <c r="D975" i="13" s="1"/>
  <c r="J979" i="1"/>
  <c r="I954" i="14" s="1"/>
  <c r="I979" i="1"/>
  <c r="D943" i="13" s="1"/>
  <c r="J947" i="1"/>
  <c r="I922" i="14" s="1"/>
  <c r="I947" i="1"/>
  <c r="D911" i="13" s="1"/>
  <c r="J915" i="1"/>
  <c r="I890" i="14" s="1"/>
  <c r="I915" i="1"/>
  <c r="D879" i="13" s="1"/>
  <c r="J883" i="1"/>
  <c r="I858" i="14" s="1"/>
  <c r="I883" i="1"/>
  <c r="D847" i="13" s="1"/>
  <c r="J851" i="1"/>
  <c r="I826" i="14" s="1"/>
  <c r="I851" i="1"/>
  <c r="D815" i="13" s="1"/>
  <c r="J835" i="1"/>
  <c r="I810" i="14" s="1"/>
  <c r="I835" i="1"/>
  <c r="D799" i="13" s="1"/>
  <c r="J803" i="1"/>
  <c r="I778" i="14" s="1"/>
  <c r="I803" i="1"/>
  <c r="D767" i="13" s="1"/>
  <c r="J771" i="1"/>
  <c r="I746" i="14" s="1"/>
  <c r="I771" i="1"/>
  <c r="D735" i="13" s="1"/>
  <c r="J739" i="1"/>
  <c r="I714" i="14" s="1"/>
  <c r="I739" i="1"/>
  <c r="D703" i="13" s="1"/>
  <c r="J707" i="1"/>
  <c r="I682" i="14" s="1"/>
  <c r="I707" i="1"/>
  <c r="D671" i="13" s="1"/>
  <c r="J675" i="1"/>
  <c r="I650" i="14" s="1"/>
  <c r="I675" i="1"/>
  <c r="D639" i="13" s="1"/>
  <c r="J643" i="1"/>
  <c r="I618" i="14" s="1"/>
  <c r="I643" i="1"/>
  <c r="D607" i="13" s="1"/>
  <c r="J595" i="1"/>
  <c r="I570" i="14" s="1"/>
  <c r="I595" i="1"/>
  <c r="D559" i="13" s="1"/>
  <c r="J499" i="1"/>
  <c r="I474" i="14" s="1"/>
  <c r="I499" i="1"/>
  <c r="D463" i="13" s="1"/>
  <c r="I8154" i="1"/>
  <c r="D8118" i="13" s="1"/>
  <c r="I7011" i="1"/>
  <c r="D6975" i="13" s="1"/>
  <c r="I8152" i="1"/>
  <c r="D8116" i="13" s="1"/>
  <c r="I7946" i="1"/>
  <c r="D7910" i="13" s="1"/>
  <c r="I7251" i="1"/>
  <c r="D7215" i="13" s="1"/>
  <c r="I5907" i="1"/>
  <c r="D5871" i="13" s="1"/>
  <c r="I5107" i="1"/>
  <c r="D5071" i="13" s="1"/>
  <c r="I8708" i="1"/>
  <c r="D8672" i="13" s="1"/>
  <c r="I7844" i="1"/>
  <c r="D7808" i="13" s="1"/>
  <c r="I7076" i="1"/>
  <c r="D7040" i="13" s="1"/>
  <c r="I1987" i="1"/>
  <c r="D1951" i="13" s="1"/>
  <c r="J8682" i="1"/>
  <c r="I8657" i="14" s="1"/>
  <c r="I8682" i="1"/>
  <c r="D8646" i="13" s="1"/>
  <c r="J8586" i="1"/>
  <c r="I8561" i="14" s="1"/>
  <c r="I8586" i="1"/>
  <c r="D8550" i="13" s="1"/>
  <c r="J8250" i="1"/>
  <c r="I8225" i="14" s="1"/>
  <c r="I8250" i="1"/>
  <c r="D8214" i="13" s="1"/>
  <c r="J8090" i="1"/>
  <c r="I8065" i="14" s="1"/>
  <c r="I8090" i="1"/>
  <c r="D8054" i="13" s="1"/>
  <c r="J8026" i="1"/>
  <c r="I8001" i="14" s="1"/>
  <c r="I8026" i="1"/>
  <c r="D7990" i="13" s="1"/>
  <c r="J4762" i="1"/>
  <c r="I4737" i="14" s="1"/>
  <c r="I4762" i="1"/>
  <c r="D4726" i="13" s="1"/>
  <c r="J4490" i="1"/>
  <c r="I4465" i="14" s="1"/>
  <c r="I4490" i="1"/>
  <c r="D4454" i="13" s="1"/>
  <c r="J1706" i="1"/>
  <c r="I1681" i="14" s="1"/>
  <c r="I1706" i="1"/>
  <c r="D1670" i="13" s="1"/>
  <c r="J1034" i="1"/>
  <c r="I1009" i="14" s="1"/>
  <c r="I1034" i="1"/>
  <c r="D998" i="13" s="1"/>
  <c r="J618" i="1"/>
  <c r="I593" i="14" s="1"/>
  <c r="I618" i="1"/>
  <c r="D582" i="13" s="1"/>
  <c r="J5481" i="1"/>
  <c r="I5456" i="14" s="1"/>
  <c r="I5481" i="1"/>
  <c r="D5445" i="13" s="1"/>
  <c r="J5385" i="1"/>
  <c r="I5360" i="14" s="1"/>
  <c r="I5385" i="1"/>
  <c r="D5349" i="13" s="1"/>
  <c r="J5305" i="1"/>
  <c r="I5280" i="14" s="1"/>
  <c r="I5305" i="1"/>
  <c r="D5269" i="13" s="1"/>
  <c r="J5209" i="1"/>
  <c r="I5184" i="14" s="1"/>
  <c r="I5209" i="1"/>
  <c r="D5173" i="13" s="1"/>
  <c r="J5113" i="1"/>
  <c r="I5088" i="14" s="1"/>
  <c r="I5113" i="1"/>
  <c r="D5077" i="13" s="1"/>
  <c r="J5017" i="1"/>
  <c r="I4992" i="14" s="1"/>
  <c r="I5017" i="1"/>
  <c r="D4981" i="13" s="1"/>
  <c r="J4921" i="1"/>
  <c r="I4896" i="14" s="1"/>
  <c r="I4921" i="1"/>
  <c r="D4885" i="13" s="1"/>
  <c r="J4809" i="1"/>
  <c r="I4784" i="14" s="1"/>
  <c r="I4809" i="1"/>
  <c r="D4773" i="13" s="1"/>
  <c r="J4681" i="1"/>
  <c r="I4656" i="14" s="1"/>
  <c r="I4681" i="1"/>
  <c r="D4645" i="13" s="1"/>
  <c r="J4585" i="1"/>
  <c r="I4560" i="14" s="1"/>
  <c r="I4585" i="1"/>
  <c r="D4549" i="13" s="1"/>
  <c r="J4489" i="1"/>
  <c r="I4464" i="14" s="1"/>
  <c r="I4489" i="1"/>
  <c r="D4453" i="13" s="1"/>
  <c r="J4393" i="1"/>
  <c r="I4368" i="14" s="1"/>
  <c r="I4393" i="1"/>
  <c r="D4357" i="13" s="1"/>
  <c r="J4297" i="1"/>
  <c r="I4272" i="14" s="1"/>
  <c r="I4297" i="1"/>
  <c r="D4261" i="13" s="1"/>
  <c r="J4233" i="1"/>
  <c r="I4208" i="14" s="1"/>
  <c r="I4233" i="1"/>
  <c r="D4197" i="13" s="1"/>
  <c r="J8792" i="1"/>
  <c r="I8767" i="14" s="1"/>
  <c r="I8792" i="1"/>
  <c r="D8756" i="13" s="1"/>
  <c r="J8696" i="1"/>
  <c r="I8671" i="14" s="1"/>
  <c r="I8696" i="1"/>
  <c r="D8660" i="13" s="1"/>
  <c r="J8584" i="1"/>
  <c r="I8559" i="14" s="1"/>
  <c r="I8584" i="1"/>
  <c r="D8548" i="13" s="1"/>
  <c r="J8504" i="1"/>
  <c r="I8479" i="14" s="1"/>
  <c r="I8504" i="1"/>
  <c r="D8468" i="13" s="1"/>
  <c r="J8408" i="1"/>
  <c r="I8383" i="14" s="1"/>
  <c r="I8408" i="1"/>
  <c r="D8372" i="13" s="1"/>
  <c r="J8312" i="1"/>
  <c r="I8287" i="14" s="1"/>
  <c r="I8312" i="1"/>
  <c r="D8276" i="13" s="1"/>
  <c r="J8040" i="1"/>
  <c r="I8015" i="14" s="1"/>
  <c r="I8040" i="1"/>
  <c r="D8004" i="13" s="1"/>
  <c r="J7944" i="1"/>
  <c r="I7919" i="14" s="1"/>
  <c r="I7944" i="1"/>
  <c r="D7908" i="13" s="1"/>
  <c r="J7880" i="1"/>
  <c r="I7855" i="14" s="1"/>
  <c r="I7880" i="1"/>
  <c r="D7844" i="13" s="1"/>
  <c r="J7784" i="1"/>
  <c r="I7759" i="14" s="1"/>
  <c r="I7784" i="1"/>
  <c r="D7748" i="13" s="1"/>
  <c r="J7592" i="1"/>
  <c r="I7567" i="14" s="1"/>
  <c r="I7592" i="1"/>
  <c r="D7556" i="13" s="1"/>
  <c r="J7496" i="1"/>
  <c r="I7471" i="14" s="1"/>
  <c r="I7496" i="1"/>
  <c r="D7460" i="13" s="1"/>
  <c r="J7224" i="1"/>
  <c r="I7199" i="14" s="1"/>
  <c r="I7224" i="1"/>
  <c r="D7188" i="13" s="1"/>
  <c r="J7144" i="1"/>
  <c r="I7119" i="14" s="1"/>
  <c r="I7144" i="1"/>
  <c r="D7108" i="13" s="1"/>
  <c r="J7080" i="1"/>
  <c r="I7055" i="14" s="1"/>
  <c r="I7080" i="1"/>
  <c r="D7044" i="13" s="1"/>
  <c r="J7016" i="1"/>
  <c r="I6991" i="14" s="1"/>
  <c r="I7016" i="1"/>
  <c r="D6980" i="13" s="1"/>
  <c r="J6936" i="1"/>
  <c r="I6911" i="14" s="1"/>
  <c r="I6936" i="1"/>
  <c r="D6900" i="13" s="1"/>
  <c r="J6872" i="1"/>
  <c r="I6847" i="14" s="1"/>
  <c r="I6872" i="1"/>
  <c r="D6836" i="13" s="1"/>
  <c r="J6776" i="1"/>
  <c r="I6751" i="14" s="1"/>
  <c r="I6776" i="1"/>
  <c r="D6740" i="13" s="1"/>
  <c r="J6696" i="1"/>
  <c r="I6671" i="14" s="1"/>
  <c r="I6696" i="1"/>
  <c r="D6660" i="13" s="1"/>
  <c r="J6520" i="1"/>
  <c r="I6495" i="14" s="1"/>
  <c r="I6520" i="1"/>
  <c r="D6484" i="13" s="1"/>
  <c r="J6424" i="1"/>
  <c r="I6399" i="14" s="1"/>
  <c r="I6424" i="1"/>
  <c r="D6388" i="13" s="1"/>
  <c r="J6296" i="1"/>
  <c r="I6271" i="14" s="1"/>
  <c r="I6296" i="1"/>
  <c r="D6260" i="13" s="1"/>
  <c r="J6088" i="1"/>
  <c r="I6063" i="14" s="1"/>
  <c r="I6088" i="1"/>
  <c r="D6052" i="13" s="1"/>
  <c r="J5992" i="1"/>
  <c r="I5967" i="14" s="1"/>
  <c r="I5992" i="1"/>
  <c r="D5956" i="13" s="1"/>
  <c r="J5896" i="1"/>
  <c r="I5871" i="14" s="1"/>
  <c r="I5896" i="1"/>
  <c r="D5860" i="13" s="1"/>
  <c r="J5656" i="1"/>
  <c r="I5631" i="14" s="1"/>
  <c r="I5656" i="1"/>
  <c r="D5620" i="13" s="1"/>
  <c r="J5400" i="1"/>
  <c r="I5375" i="14" s="1"/>
  <c r="I5400" i="1"/>
  <c r="D5364" i="13" s="1"/>
  <c r="J5320" i="1"/>
  <c r="I5295" i="14" s="1"/>
  <c r="I5320" i="1"/>
  <c r="D5284" i="13" s="1"/>
  <c r="J5224" i="1"/>
  <c r="I5199" i="14" s="1"/>
  <c r="I5224" i="1"/>
  <c r="D5188" i="13" s="1"/>
  <c r="J5112" i="1"/>
  <c r="I5087" i="14" s="1"/>
  <c r="I5112" i="1"/>
  <c r="D5076" i="13" s="1"/>
  <c r="J5016" i="1"/>
  <c r="I4991" i="14" s="1"/>
  <c r="I5016" i="1"/>
  <c r="D4980" i="13" s="1"/>
  <c r="J4920" i="1"/>
  <c r="I4895" i="14" s="1"/>
  <c r="I4920" i="1"/>
  <c r="D4884" i="13" s="1"/>
  <c r="J4824" i="1"/>
  <c r="I4799" i="14" s="1"/>
  <c r="I4824" i="1"/>
  <c r="D4788" i="13" s="1"/>
  <c r="J4744" i="1"/>
  <c r="I4719" i="14" s="1"/>
  <c r="I4744" i="1"/>
  <c r="D4708" i="13" s="1"/>
  <c r="J4648" i="1"/>
  <c r="I4623" i="14" s="1"/>
  <c r="I4648" i="1"/>
  <c r="D4612" i="13" s="1"/>
  <c r="J4552" i="1"/>
  <c r="I4527" i="14" s="1"/>
  <c r="I4552" i="1"/>
  <c r="D4516" i="13" s="1"/>
  <c r="J4456" i="1"/>
  <c r="I4431" i="14" s="1"/>
  <c r="I4456" i="1"/>
  <c r="D4420" i="13" s="1"/>
  <c r="J4360" i="1"/>
  <c r="I4335" i="14" s="1"/>
  <c r="I4360" i="1"/>
  <c r="D4324" i="13" s="1"/>
  <c r="J4280" i="1"/>
  <c r="I4255" i="14" s="1"/>
  <c r="I4280" i="1"/>
  <c r="D4244" i="13" s="1"/>
  <c r="J4184" i="1"/>
  <c r="I4159" i="14" s="1"/>
  <c r="I4184" i="1"/>
  <c r="D4148" i="13" s="1"/>
  <c r="J4056" i="1"/>
  <c r="I4031" i="14" s="1"/>
  <c r="I4056" i="1"/>
  <c r="D4020" i="13" s="1"/>
  <c r="J3976" i="1"/>
  <c r="I3951" i="14" s="1"/>
  <c r="I3976" i="1"/>
  <c r="D3940" i="13" s="1"/>
  <c r="J3864" i="1"/>
  <c r="I3839" i="14" s="1"/>
  <c r="I3864" i="1"/>
  <c r="D3828" i="13" s="1"/>
  <c r="J3752" i="1"/>
  <c r="I3727" i="14" s="1"/>
  <c r="I3752" i="1"/>
  <c r="D3716" i="13" s="1"/>
  <c r="J3672" i="1"/>
  <c r="I3647" i="14" s="1"/>
  <c r="I3672" i="1"/>
  <c r="D3636" i="13" s="1"/>
  <c r="J3560" i="1"/>
  <c r="I3535" i="14" s="1"/>
  <c r="I3560" i="1"/>
  <c r="D3524" i="13" s="1"/>
  <c r="J3448" i="1"/>
  <c r="I3423" i="14" s="1"/>
  <c r="I3448" i="1"/>
  <c r="D3412" i="13" s="1"/>
  <c r="J3336" i="1"/>
  <c r="I3311" i="14" s="1"/>
  <c r="I3336" i="1"/>
  <c r="D3300" i="13" s="1"/>
  <c r="J3224" i="1"/>
  <c r="I3199" i="14" s="1"/>
  <c r="I3224" i="1"/>
  <c r="D3188" i="13" s="1"/>
  <c r="J3000" i="1"/>
  <c r="I2975" i="14" s="1"/>
  <c r="I3000" i="1"/>
  <c r="D2964" i="13" s="1"/>
  <c r="J2904" i="1"/>
  <c r="I2879" i="14" s="1"/>
  <c r="I2904" i="1"/>
  <c r="D2868" i="13" s="1"/>
  <c r="J2792" i="1"/>
  <c r="I2767" i="14" s="1"/>
  <c r="I2792" i="1"/>
  <c r="D2756" i="13" s="1"/>
  <c r="J2696" i="1"/>
  <c r="I2671" i="14" s="1"/>
  <c r="I2696" i="1"/>
  <c r="D2660" i="13" s="1"/>
  <c r="J2600" i="1"/>
  <c r="I2575" i="14" s="1"/>
  <c r="I2600" i="1"/>
  <c r="D2564" i="13" s="1"/>
  <c r="J2504" i="1"/>
  <c r="I2479" i="14" s="1"/>
  <c r="I2504" i="1"/>
  <c r="D2468" i="13" s="1"/>
  <c r="J2424" i="1"/>
  <c r="I2399" i="14" s="1"/>
  <c r="I2424" i="1"/>
  <c r="D2388" i="13" s="1"/>
  <c r="J2344" i="1"/>
  <c r="I2319" i="14" s="1"/>
  <c r="I2344" i="1"/>
  <c r="D2308" i="13" s="1"/>
  <c r="J2264" i="1"/>
  <c r="I2239" i="14" s="1"/>
  <c r="I2264" i="1"/>
  <c r="D2228" i="13" s="1"/>
  <c r="J2200" i="1"/>
  <c r="I2175" i="14" s="1"/>
  <c r="I2200" i="1"/>
  <c r="D2164" i="13" s="1"/>
  <c r="J2136" i="1"/>
  <c r="I2111" i="14" s="1"/>
  <c r="I2136" i="1"/>
  <c r="D2100" i="13" s="1"/>
  <c r="J2072" i="1"/>
  <c r="I2047" i="14" s="1"/>
  <c r="I2072" i="1"/>
  <c r="D2036" i="13" s="1"/>
  <c r="J1992" i="1"/>
  <c r="I1967" i="14" s="1"/>
  <c r="I1992" i="1"/>
  <c r="D1956" i="13" s="1"/>
  <c r="J1896" i="1"/>
  <c r="I1871" i="14" s="1"/>
  <c r="I1896" i="1"/>
  <c r="D1860" i="13" s="1"/>
  <c r="J1832" i="1"/>
  <c r="I1807" i="14" s="1"/>
  <c r="I1832" i="1"/>
  <c r="D1796" i="13" s="1"/>
  <c r="J1752" i="1"/>
  <c r="I1727" i="14" s="1"/>
  <c r="I1752" i="1"/>
  <c r="D1716" i="13" s="1"/>
  <c r="J1672" i="1"/>
  <c r="I1647" i="14" s="1"/>
  <c r="I1672" i="1"/>
  <c r="D1636" i="13" s="1"/>
  <c r="J1592" i="1"/>
  <c r="I1567" i="14" s="1"/>
  <c r="I1592" i="1"/>
  <c r="D1556" i="13" s="1"/>
  <c r="J1528" i="1"/>
  <c r="I1503" i="14" s="1"/>
  <c r="I1528" i="1"/>
  <c r="D1492" i="13" s="1"/>
  <c r="J1448" i="1"/>
  <c r="I1423" i="14" s="1"/>
  <c r="I1448" i="1"/>
  <c r="D1412" i="13" s="1"/>
  <c r="J1304" i="1"/>
  <c r="I1279" i="14" s="1"/>
  <c r="I1304" i="1"/>
  <c r="D1268" i="13" s="1"/>
  <c r="J1224" i="1"/>
  <c r="I1199" i="14" s="1"/>
  <c r="I1224" i="1"/>
  <c r="D1188" i="13" s="1"/>
  <c r="J1144" i="1"/>
  <c r="I1119" i="14" s="1"/>
  <c r="I1144" i="1"/>
  <c r="D1108" i="13" s="1"/>
  <c r="J1064" i="1"/>
  <c r="I1039" i="14" s="1"/>
  <c r="I1064" i="1"/>
  <c r="D1028" i="13" s="1"/>
  <c r="J1000" i="1"/>
  <c r="I975" i="14" s="1"/>
  <c r="I1000" i="1"/>
  <c r="D964" i="13" s="1"/>
  <c r="J952" i="1"/>
  <c r="I927" i="14" s="1"/>
  <c r="I952" i="1"/>
  <c r="D916" i="13" s="1"/>
  <c r="J872" i="1"/>
  <c r="I847" i="14" s="1"/>
  <c r="I872" i="1"/>
  <c r="D836" i="13" s="1"/>
  <c r="J776" i="1"/>
  <c r="I751" i="14" s="1"/>
  <c r="I776" i="1"/>
  <c r="D740" i="13" s="1"/>
  <c r="J568" i="1"/>
  <c r="I543" i="14" s="1"/>
  <c r="I568" i="1"/>
  <c r="D532" i="13" s="1"/>
  <c r="J504" i="1"/>
  <c r="I479" i="14" s="1"/>
  <c r="I504" i="1"/>
  <c r="D468" i="13" s="1"/>
  <c r="J440" i="1"/>
  <c r="I415" i="14" s="1"/>
  <c r="I440" i="1"/>
  <c r="D404" i="13" s="1"/>
  <c r="J376" i="1"/>
  <c r="I351" i="14" s="1"/>
  <c r="I376" i="1"/>
  <c r="D340" i="13" s="1"/>
  <c r="J312" i="1"/>
  <c r="I287" i="14" s="1"/>
  <c r="I312" i="1"/>
  <c r="D276" i="13" s="1"/>
  <c r="J280" i="1"/>
  <c r="I255" i="14" s="1"/>
  <c r="I280" i="1"/>
  <c r="D244" i="13" s="1"/>
  <c r="J200" i="1"/>
  <c r="I175" i="14" s="1"/>
  <c r="I200" i="1"/>
  <c r="D164" i="13" s="1"/>
  <c r="J168" i="1"/>
  <c r="I143" i="14" s="1"/>
  <c r="I168" i="1"/>
  <c r="D132" i="13" s="1"/>
  <c r="J136" i="1"/>
  <c r="I111" i="14" s="1"/>
  <c r="I136" i="1"/>
  <c r="D100" i="13" s="1"/>
  <c r="J72" i="1"/>
  <c r="I47" i="14" s="1"/>
  <c r="I72" i="1"/>
  <c r="D36" i="13" s="1"/>
  <c r="I8232" i="1"/>
  <c r="D8196" i="13" s="1"/>
  <c r="I8296" i="1"/>
  <c r="D8260" i="13" s="1"/>
  <c r="J4661" i="1"/>
  <c r="I4636" i="14" s="1"/>
  <c r="I4661" i="1"/>
  <c r="D4625" i="13" s="1"/>
  <c r="J8724" i="1"/>
  <c r="I8699" i="14" s="1"/>
  <c r="I8724" i="1"/>
  <c r="D8688" i="13" s="1"/>
  <c r="J8644" i="1"/>
  <c r="I8619" i="14" s="1"/>
  <c r="I8644" i="1"/>
  <c r="D8608" i="13" s="1"/>
  <c r="J8548" i="1"/>
  <c r="I8523" i="14" s="1"/>
  <c r="I8548" i="1"/>
  <c r="D8512" i="13" s="1"/>
  <c r="J8452" i="1"/>
  <c r="I8427" i="14" s="1"/>
  <c r="I8452" i="1"/>
  <c r="D8416" i="13" s="1"/>
  <c r="J8356" i="1"/>
  <c r="I8331" i="14" s="1"/>
  <c r="I8356" i="1"/>
  <c r="D8320" i="13" s="1"/>
  <c r="J8260" i="1"/>
  <c r="I8235" i="14" s="1"/>
  <c r="I8260" i="1"/>
  <c r="D8224" i="13" s="1"/>
  <c r="J8132" i="1"/>
  <c r="I8107" i="14" s="1"/>
  <c r="I8132" i="1"/>
  <c r="D8096" i="13" s="1"/>
  <c r="J8036" i="1"/>
  <c r="I8011" i="14" s="1"/>
  <c r="I8036" i="1"/>
  <c r="D8000" i="13" s="1"/>
  <c r="J7748" i="1"/>
  <c r="I7723" i="14" s="1"/>
  <c r="I7748" i="1"/>
  <c r="D7712" i="13" s="1"/>
  <c r="J7540" i="1"/>
  <c r="I7515" i="14" s="1"/>
  <c r="I7540" i="1"/>
  <c r="D7504" i="13" s="1"/>
  <c r="J7476" i="1"/>
  <c r="I7451" i="14" s="1"/>
  <c r="I7476" i="1"/>
  <c r="D7440" i="13" s="1"/>
  <c r="J7396" i="1"/>
  <c r="I7371" i="14" s="1"/>
  <c r="I7396" i="1"/>
  <c r="D7360" i="13" s="1"/>
  <c r="J7092" i="1"/>
  <c r="I7067" i="14" s="1"/>
  <c r="I7092" i="1"/>
  <c r="D7056" i="13" s="1"/>
  <c r="J6884" i="1"/>
  <c r="I6859" i="14" s="1"/>
  <c r="I6884" i="1"/>
  <c r="D6848" i="13" s="1"/>
  <c r="J6804" i="1"/>
  <c r="I6779" i="14" s="1"/>
  <c r="I6804" i="1"/>
  <c r="D6768" i="13" s="1"/>
  <c r="J6724" i="1"/>
  <c r="I6699" i="14" s="1"/>
  <c r="I6724" i="1"/>
  <c r="D6688" i="13" s="1"/>
  <c r="I7012" i="1"/>
  <c r="D6976" i="13" s="1"/>
  <c r="J7907" i="1"/>
  <c r="I7882" i="14" s="1"/>
  <c r="I7907" i="1"/>
  <c r="D7871" i="13" s="1"/>
  <c r="J7779" i="1"/>
  <c r="I7754" i="14" s="1"/>
  <c r="I7779" i="1"/>
  <c r="D7743" i="13" s="1"/>
  <c r="J7427" i="1"/>
  <c r="I7402" i="14" s="1"/>
  <c r="I7427" i="1"/>
  <c r="D7391" i="13" s="1"/>
  <c r="J6947" i="1"/>
  <c r="I6922" i="14" s="1"/>
  <c r="I6947" i="1"/>
  <c r="D6911" i="13" s="1"/>
  <c r="J6867" i="1"/>
  <c r="I6842" i="14" s="1"/>
  <c r="I6867" i="1"/>
  <c r="D6831" i="13" s="1"/>
  <c r="J6803" i="1"/>
  <c r="I6778" i="14" s="1"/>
  <c r="I6803" i="1"/>
  <c r="D6767" i="13" s="1"/>
  <c r="J6707" i="1"/>
  <c r="I6682" i="14" s="1"/>
  <c r="I6707" i="1"/>
  <c r="D6671" i="13" s="1"/>
  <c r="J6627" i="1"/>
  <c r="I6602" i="14" s="1"/>
  <c r="I6627" i="1"/>
  <c r="D6591" i="13" s="1"/>
  <c r="J6547" i="1"/>
  <c r="I6522" i="14" s="1"/>
  <c r="I6547" i="1"/>
  <c r="D6511" i="13" s="1"/>
  <c r="J6435" i="1"/>
  <c r="I6410" i="14" s="1"/>
  <c r="I6435" i="1"/>
  <c r="D6399" i="13" s="1"/>
  <c r="J6339" i="1"/>
  <c r="I6314" i="14" s="1"/>
  <c r="I6339" i="1"/>
  <c r="D6303" i="13" s="1"/>
  <c r="J6259" i="1"/>
  <c r="I6234" i="14" s="1"/>
  <c r="I6259" i="1"/>
  <c r="D6223" i="13" s="1"/>
  <c r="J6163" i="1"/>
  <c r="I6138" i="14" s="1"/>
  <c r="I6163" i="1"/>
  <c r="D6127" i="13" s="1"/>
  <c r="J5843" i="1"/>
  <c r="I5818" i="14" s="1"/>
  <c r="I5843" i="1"/>
  <c r="D5807" i="13" s="1"/>
  <c r="J5331" i="1"/>
  <c r="I5306" i="14" s="1"/>
  <c r="I5331" i="1"/>
  <c r="D5295" i="13" s="1"/>
  <c r="J5219" i="1"/>
  <c r="I5194" i="14" s="1"/>
  <c r="I5219" i="1"/>
  <c r="D5183" i="13" s="1"/>
  <c r="J4995" i="1"/>
  <c r="I4970" i="14" s="1"/>
  <c r="I4995" i="1"/>
  <c r="D4959" i="13" s="1"/>
  <c r="J4883" i="1"/>
  <c r="I4858" i="14" s="1"/>
  <c r="I4883" i="1"/>
  <c r="D4847" i="13" s="1"/>
  <c r="J4771" i="1"/>
  <c r="I4746" i="14" s="1"/>
  <c r="I4771" i="1"/>
  <c r="D4735" i="13" s="1"/>
  <c r="J4611" i="1"/>
  <c r="I4586" i="14" s="1"/>
  <c r="I4611" i="1"/>
  <c r="D4575" i="13" s="1"/>
  <c r="J4323" i="1"/>
  <c r="I4298" i="14" s="1"/>
  <c r="I4323" i="1"/>
  <c r="D4287" i="13" s="1"/>
  <c r="J3843" i="1"/>
  <c r="I3818" i="14" s="1"/>
  <c r="I3843" i="1"/>
  <c r="D3807" i="13" s="1"/>
  <c r="I5256" i="1"/>
  <c r="D5220" i="13" s="1"/>
  <c r="J8786" i="1"/>
  <c r="I8761" i="14" s="1"/>
  <c r="I8786" i="1"/>
  <c r="D8750" i="13" s="1"/>
  <c r="J8722" i="1"/>
  <c r="I8697" i="14" s="1"/>
  <c r="I8722" i="1"/>
  <c r="D8686" i="13" s="1"/>
  <c r="I8666" i="1"/>
  <c r="D8630" i="13" s="1"/>
  <c r="I8772" i="1"/>
  <c r="D8736" i="13" s="1"/>
  <c r="I7560" i="1"/>
  <c r="D7524" i="13" s="1"/>
  <c r="I7315" i="1"/>
  <c r="D7279" i="13" s="1"/>
  <c r="I8770" i="1"/>
  <c r="D8734" i="13" s="1"/>
  <c r="I8516" i="1"/>
  <c r="D8480" i="13" s="1"/>
  <c r="I7843" i="1"/>
  <c r="D7807" i="13" s="1"/>
  <c r="I7716" i="1"/>
  <c r="D7680" i="13" s="1"/>
  <c r="I5013" i="1"/>
  <c r="D4977" i="13" s="1"/>
  <c r="I2371" i="1"/>
  <c r="D2335" i="13" s="1"/>
  <c r="I4516" i="1"/>
  <c r="D4480" i="13" s="1"/>
  <c r="J6708" i="1"/>
  <c r="I6683" i="14" s="1"/>
  <c r="I6708" i="1"/>
  <c r="D6672" i="13" s="1"/>
  <c r="J6692" i="1"/>
  <c r="I6667" i="14" s="1"/>
  <c r="I6692" i="1"/>
  <c r="D6656" i="13" s="1"/>
  <c r="J6676" i="1"/>
  <c r="I6651" i="14" s="1"/>
  <c r="I6676" i="1"/>
  <c r="D6640" i="13" s="1"/>
  <c r="J6660" i="1"/>
  <c r="I6635" i="14" s="1"/>
  <c r="I6660" i="1"/>
  <c r="D6624" i="13" s="1"/>
  <c r="J6644" i="1"/>
  <c r="I6619" i="14" s="1"/>
  <c r="I6644" i="1"/>
  <c r="D6608" i="13" s="1"/>
  <c r="J6612" i="1"/>
  <c r="I6587" i="14" s="1"/>
  <c r="I6612" i="1"/>
  <c r="D6576" i="13" s="1"/>
  <c r="J6580" i="1"/>
  <c r="I6555" i="14" s="1"/>
  <c r="I6580" i="1"/>
  <c r="D6544" i="13" s="1"/>
  <c r="J6564" i="1"/>
  <c r="I6539" i="14" s="1"/>
  <c r="I6564" i="1"/>
  <c r="D6528" i="13" s="1"/>
  <c r="J6548" i="1"/>
  <c r="I6523" i="14" s="1"/>
  <c r="I6548" i="1"/>
  <c r="D6512" i="13" s="1"/>
  <c r="J6532" i="1"/>
  <c r="I6507" i="14" s="1"/>
  <c r="I6532" i="1"/>
  <c r="D6496" i="13" s="1"/>
  <c r="J6516" i="1"/>
  <c r="I6491" i="14" s="1"/>
  <c r="I6516" i="1"/>
  <c r="D6480" i="13" s="1"/>
  <c r="J6500" i="1"/>
  <c r="I6475" i="14" s="1"/>
  <c r="I6500" i="1"/>
  <c r="D6464" i="13" s="1"/>
  <c r="J6484" i="1"/>
  <c r="I6459" i="14" s="1"/>
  <c r="I6484" i="1"/>
  <c r="D6448" i="13" s="1"/>
  <c r="J6468" i="1"/>
  <c r="I6443" i="14" s="1"/>
  <c r="I6468" i="1"/>
  <c r="D6432" i="13" s="1"/>
  <c r="J6452" i="1"/>
  <c r="I6427" i="14" s="1"/>
  <c r="I6452" i="1"/>
  <c r="D6416" i="13" s="1"/>
  <c r="J6420" i="1"/>
  <c r="I6395" i="14" s="1"/>
  <c r="I6420" i="1"/>
  <c r="D6384" i="13" s="1"/>
  <c r="J6404" i="1"/>
  <c r="I6379" i="14" s="1"/>
  <c r="I6404" i="1"/>
  <c r="D6368" i="13" s="1"/>
  <c r="J6388" i="1"/>
  <c r="I6363" i="14" s="1"/>
  <c r="I6388" i="1"/>
  <c r="D6352" i="13" s="1"/>
  <c r="J6372" i="1"/>
  <c r="I6347" i="14" s="1"/>
  <c r="I6372" i="1"/>
  <c r="D6336" i="13" s="1"/>
  <c r="J6356" i="1"/>
  <c r="I6331" i="14" s="1"/>
  <c r="I6356" i="1"/>
  <c r="D6320" i="13" s="1"/>
  <c r="J6340" i="1"/>
  <c r="I6315" i="14" s="1"/>
  <c r="I6340" i="1"/>
  <c r="D6304" i="13" s="1"/>
  <c r="J6324" i="1"/>
  <c r="I6299" i="14" s="1"/>
  <c r="I6324" i="1"/>
  <c r="D6288" i="13" s="1"/>
  <c r="J6308" i="1"/>
  <c r="I6283" i="14" s="1"/>
  <c r="I6308" i="1"/>
  <c r="D6272" i="13" s="1"/>
  <c r="J6292" i="1"/>
  <c r="I6267" i="14" s="1"/>
  <c r="I6292" i="1"/>
  <c r="D6256" i="13" s="1"/>
  <c r="J6276" i="1"/>
  <c r="I6251" i="14" s="1"/>
  <c r="I6276" i="1"/>
  <c r="D6240" i="13" s="1"/>
  <c r="J6260" i="1"/>
  <c r="I6235" i="14" s="1"/>
  <c r="I6260" i="1"/>
  <c r="D6224" i="13" s="1"/>
  <c r="J6228" i="1"/>
  <c r="I6203" i="14" s="1"/>
  <c r="I6228" i="1"/>
  <c r="D6192" i="13" s="1"/>
  <c r="J6212" i="1"/>
  <c r="I6187" i="14" s="1"/>
  <c r="I6212" i="1"/>
  <c r="D6176" i="13" s="1"/>
  <c r="J6196" i="1"/>
  <c r="I6171" i="14" s="1"/>
  <c r="I6196" i="1"/>
  <c r="D6160" i="13" s="1"/>
  <c r="J6164" i="1"/>
  <c r="I6139" i="14" s="1"/>
  <c r="I6164" i="1"/>
  <c r="D6128" i="13" s="1"/>
  <c r="J6132" i="1"/>
  <c r="I6107" i="14" s="1"/>
  <c r="I6132" i="1"/>
  <c r="D6096" i="13" s="1"/>
  <c r="J6100" i="1"/>
  <c r="I6075" i="14" s="1"/>
  <c r="I6100" i="1"/>
  <c r="D6064" i="13" s="1"/>
  <c r="J6084" i="1"/>
  <c r="I6059" i="14" s="1"/>
  <c r="I6084" i="1"/>
  <c r="D6048" i="13" s="1"/>
  <c r="J6052" i="1"/>
  <c r="I6027" i="14" s="1"/>
  <c r="I6052" i="1"/>
  <c r="D6016" i="13" s="1"/>
  <c r="J6036" i="1"/>
  <c r="I6011" i="14" s="1"/>
  <c r="I6036" i="1"/>
  <c r="D6000" i="13" s="1"/>
  <c r="J6020" i="1"/>
  <c r="I5995" i="14" s="1"/>
  <c r="I6020" i="1"/>
  <c r="D5984" i="13" s="1"/>
  <c r="J6004" i="1"/>
  <c r="I5979" i="14" s="1"/>
  <c r="I6004" i="1"/>
  <c r="D5968" i="13" s="1"/>
  <c r="J5988" i="1"/>
  <c r="I5963" i="14" s="1"/>
  <c r="I5988" i="1"/>
  <c r="D5952" i="13" s="1"/>
  <c r="J5972" i="1"/>
  <c r="I5947" i="14" s="1"/>
  <c r="I5972" i="1"/>
  <c r="D5936" i="13" s="1"/>
  <c r="J5956" i="1"/>
  <c r="I5931" i="14" s="1"/>
  <c r="I5956" i="1"/>
  <c r="D5920" i="13" s="1"/>
  <c r="J5940" i="1"/>
  <c r="I5915" i="14" s="1"/>
  <c r="I5940" i="1"/>
  <c r="D5904" i="13" s="1"/>
  <c r="J5924" i="1"/>
  <c r="I5899" i="14" s="1"/>
  <c r="I5924" i="1"/>
  <c r="D5888" i="13" s="1"/>
  <c r="J5908" i="1"/>
  <c r="I5883" i="14" s="1"/>
  <c r="I5908" i="1"/>
  <c r="D5872" i="13" s="1"/>
  <c r="J5892" i="1"/>
  <c r="I5867" i="14" s="1"/>
  <c r="I5892" i="1"/>
  <c r="D5856" i="13" s="1"/>
  <c r="J5876" i="1"/>
  <c r="I5851" i="14" s="1"/>
  <c r="I5876" i="1"/>
  <c r="D5840" i="13" s="1"/>
  <c r="J5860" i="1"/>
  <c r="I5835" i="14" s="1"/>
  <c r="I5860" i="1"/>
  <c r="D5824" i="13" s="1"/>
  <c r="J5844" i="1"/>
  <c r="I5819" i="14" s="1"/>
  <c r="I5844" i="1"/>
  <c r="D5808" i="13" s="1"/>
  <c r="J5828" i="1"/>
  <c r="I5803" i="14" s="1"/>
  <c r="I5828" i="1"/>
  <c r="D5792" i="13" s="1"/>
  <c r="J5812" i="1"/>
  <c r="I5787" i="14" s="1"/>
  <c r="I5812" i="1"/>
  <c r="D5776" i="13" s="1"/>
  <c r="J5796" i="1"/>
  <c r="I5771" i="14" s="1"/>
  <c r="I5796" i="1"/>
  <c r="D5760" i="13" s="1"/>
  <c r="J5780" i="1"/>
  <c r="I5755" i="14" s="1"/>
  <c r="I5780" i="1"/>
  <c r="D5744" i="13" s="1"/>
  <c r="J5764" i="1"/>
  <c r="I5739" i="14" s="1"/>
  <c r="I5764" i="1"/>
  <c r="D5728" i="13" s="1"/>
  <c r="J5748" i="1"/>
  <c r="I5723" i="14" s="1"/>
  <c r="I5748" i="1"/>
  <c r="D5712" i="13" s="1"/>
  <c r="J5716" i="1"/>
  <c r="I5691" i="14" s="1"/>
  <c r="I5716" i="1"/>
  <c r="D5680" i="13" s="1"/>
  <c r="J5700" i="1"/>
  <c r="I5675" i="14" s="1"/>
  <c r="I5700" i="1"/>
  <c r="D5664" i="13" s="1"/>
  <c r="J5668" i="1"/>
  <c r="I5643" i="14" s="1"/>
  <c r="I5668" i="1"/>
  <c r="D5632" i="13" s="1"/>
  <c r="J5652" i="1"/>
  <c r="I5627" i="14" s="1"/>
  <c r="I5652" i="1"/>
  <c r="D5616" i="13" s="1"/>
  <c r="J5636" i="1"/>
  <c r="I5611" i="14" s="1"/>
  <c r="I5636" i="1"/>
  <c r="D5600" i="13" s="1"/>
  <c r="J5620" i="1"/>
  <c r="I5595" i="14" s="1"/>
  <c r="I5620" i="1"/>
  <c r="D5584" i="13" s="1"/>
  <c r="J5604" i="1"/>
  <c r="I5579" i="14" s="1"/>
  <c r="I5604" i="1"/>
  <c r="D5568" i="13" s="1"/>
  <c r="J5588" i="1"/>
  <c r="I5563" i="14" s="1"/>
  <c r="I5588" i="1"/>
  <c r="D5552" i="13" s="1"/>
  <c r="J5556" i="1"/>
  <c r="I5531" i="14" s="1"/>
  <c r="I5556" i="1"/>
  <c r="D5520" i="13" s="1"/>
  <c r="J5540" i="1"/>
  <c r="I5515" i="14" s="1"/>
  <c r="I5540" i="1"/>
  <c r="D5504" i="13" s="1"/>
  <c r="J5524" i="1"/>
  <c r="I5499" i="14" s="1"/>
  <c r="I5524" i="1"/>
  <c r="D5488" i="13" s="1"/>
  <c r="J5508" i="1"/>
  <c r="I5483" i="14" s="1"/>
  <c r="I5508" i="1"/>
  <c r="D5472" i="13" s="1"/>
  <c r="J5492" i="1"/>
  <c r="I5467" i="14" s="1"/>
  <c r="I5492" i="1"/>
  <c r="D5456" i="13" s="1"/>
  <c r="J5476" i="1"/>
  <c r="I5451" i="14" s="1"/>
  <c r="I5476" i="1"/>
  <c r="D5440" i="13" s="1"/>
  <c r="J5460" i="1"/>
  <c r="I5435" i="14" s="1"/>
  <c r="I5460" i="1"/>
  <c r="D5424" i="13" s="1"/>
  <c r="J5444" i="1"/>
  <c r="I5419" i="14" s="1"/>
  <c r="I5444" i="1"/>
  <c r="D5408" i="13" s="1"/>
  <c r="J5412" i="1"/>
  <c r="I5387" i="14" s="1"/>
  <c r="I5412" i="1"/>
  <c r="D5376" i="13" s="1"/>
  <c r="J5396" i="1"/>
  <c r="I5371" i="14" s="1"/>
  <c r="I5396" i="1"/>
  <c r="D5360" i="13" s="1"/>
  <c r="J5380" i="1"/>
  <c r="I5355" i="14" s="1"/>
  <c r="I5380" i="1"/>
  <c r="D5344" i="13" s="1"/>
  <c r="J5348" i="1"/>
  <c r="I5323" i="14" s="1"/>
  <c r="I5348" i="1"/>
  <c r="D5312" i="13" s="1"/>
  <c r="J5316" i="1"/>
  <c r="I5291" i="14" s="1"/>
  <c r="I5316" i="1"/>
  <c r="D5280" i="13" s="1"/>
  <c r="J5300" i="1"/>
  <c r="I5275" i="14" s="1"/>
  <c r="I5300" i="1"/>
  <c r="D5264" i="13" s="1"/>
  <c r="J5284" i="1"/>
  <c r="I5259" i="14" s="1"/>
  <c r="I5284" i="1"/>
  <c r="D5248" i="13" s="1"/>
  <c r="J5268" i="1"/>
  <c r="I5243" i="14" s="1"/>
  <c r="I5268" i="1"/>
  <c r="D5232" i="13" s="1"/>
  <c r="J5252" i="1"/>
  <c r="I5227" i="14" s="1"/>
  <c r="I5252" i="1"/>
  <c r="D5216" i="13" s="1"/>
  <c r="J5236" i="1"/>
  <c r="I5211" i="14" s="1"/>
  <c r="I5236" i="1"/>
  <c r="D5200" i="13" s="1"/>
  <c r="J5220" i="1"/>
  <c r="I5195" i="14" s="1"/>
  <c r="I5220" i="1"/>
  <c r="D5184" i="13" s="1"/>
  <c r="J5204" i="1"/>
  <c r="I5179" i="14" s="1"/>
  <c r="I5204" i="1"/>
  <c r="D5168" i="13" s="1"/>
  <c r="J5188" i="1"/>
  <c r="I5163" i="14" s="1"/>
  <c r="I5188" i="1"/>
  <c r="D5152" i="13" s="1"/>
  <c r="J5172" i="1"/>
  <c r="I5147" i="14" s="1"/>
  <c r="I5172" i="1"/>
  <c r="D5136" i="13" s="1"/>
  <c r="J5156" i="1"/>
  <c r="I5131" i="14" s="1"/>
  <c r="I5156" i="1"/>
  <c r="D5120" i="13" s="1"/>
  <c r="J5140" i="1"/>
  <c r="I5115" i="14" s="1"/>
  <c r="I5140" i="1"/>
  <c r="D5104" i="13" s="1"/>
  <c r="J5124" i="1"/>
  <c r="I5099" i="14" s="1"/>
  <c r="I5124" i="1"/>
  <c r="D5088" i="13" s="1"/>
  <c r="J5092" i="1"/>
  <c r="I5067" i="14" s="1"/>
  <c r="I5092" i="1"/>
  <c r="D5056" i="13" s="1"/>
  <c r="J5060" i="1"/>
  <c r="I5035" i="14" s="1"/>
  <c r="I5060" i="1"/>
  <c r="D5024" i="13" s="1"/>
  <c r="J5044" i="1"/>
  <c r="I5019" i="14" s="1"/>
  <c r="I5044" i="1"/>
  <c r="D5008" i="13" s="1"/>
  <c r="J5028" i="1"/>
  <c r="I5003" i="14" s="1"/>
  <c r="I5028" i="1"/>
  <c r="D4992" i="13" s="1"/>
  <c r="J4996" i="1"/>
  <c r="I4971" i="14" s="1"/>
  <c r="I4996" i="1"/>
  <c r="D4960" i="13" s="1"/>
  <c r="J4980" i="1"/>
  <c r="I4955" i="14" s="1"/>
  <c r="I4980" i="1"/>
  <c r="D4944" i="13" s="1"/>
  <c r="J4964" i="1"/>
  <c r="I4939" i="14" s="1"/>
  <c r="I4964" i="1"/>
  <c r="D4928" i="13" s="1"/>
  <c r="J4948" i="1"/>
  <c r="I4923" i="14" s="1"/>
  <c r="I4948" i="1"/>
  <c r="D4912" i="13" s="1"/>
  <c r="J4932" i="1"/>
  <c r="I4907" i="14" s="1"/>
  <c r="I4932" i="1"/>
  <c r="D4896" i="13" s="1"/>
  <c r="J4900" i="1"/>
  <c r="I4875" i="14" s="1"/>
  <c r="I4900" i="1"/>
  <c r="D4864" i="13" s="1"/>
  <c r="J4884" i="1"/>
  <c r="I4859" i="14" s="1"/>
  <c r="I4884" i="1"/>
  <c r="D4848" i="13" s="1"/>
  <c r="J4868" i="1"/>
  <c r="I4843" i="14" s="1"/>
  <c r="I4868" i="1"/>
  <c r="D4832" i="13" s="1"/>
  <c r="J4852" i="1"/>
  <c r="I4827" i="14" s="1"/>
  <c r="I4852" i="1"/>
  <c r="D4816" i="13" s="1"/>
  <c r="J4820" i="1"/>
  <c r="I4795" i="14" s="1"/>
  <c r="I4820" i="1"/>
  <c r="D4784" i="13" s="1"/>
  <c r="J4804" i="1"/>
  <c r="I4779" i="14" s="1"/>
  <c r="I4804" i="1"/>
  <c r="D4768" i="13" s="1"/>
  <c r="J4788" i="1"/>
  <c r="I4763" i="14" s="1"/>
  <c r="I4788" i="1"/>
  <c r="D4752" i="13" s="1"/>
  <c r="J4772" i="1"/>
  <c r="I4747" i="14" s="1"/>
  <c r="I4772" i="1"/>
  <c r="D4736" i="13" s="1"/>
  <c r="J4756" i="1"/>
  <c r="I4731" i="14" s="1"/>
  <c r="I4756" i="1"/>
  <c r="D4720" i="13" s="1"/>
  <c r="J4740" i="1"/>
  <c r="I4715" i="14" s="1"/>
  <c r="I4740" i="1"/>
  <c r="D4704" i="13" s="1"/>
  <c r="J4724" i="1"/>
  <c r="I4699" i="14" s="1"/>
  <c r="I4724" i="1"/>
  <c r="D4688" i="13" s="1"/>
  <c r="J4708" i="1"/>
  <c r="I4683" i="14" s="1"/>
  <c r="I4708" i="1"/>
  <c r="D4672" i="13" s="1"/>
  <c r="J4692" i="1"/>
  <c r="I4667" i="14" s="1"/>
  <c r="I4692" i="1"/>
  <c r="D4656" i="13" s="1"/>
  <c r="J4660" i="1"/>
  <c r="I4635" i="14" s="1"/>
  <c r="I4660" i="1"/>
  <c r="D4624" i="13" s="1"/>
  <c r="J4644" i="1"/>
  <c r="I4619" i="14" s="1"/>
  <c r="I4644" i="1"/>
  <c r="D4608" i="13" s="1"/>
  <c r="J4628" i="1"/>
  <c r="I4603" i="14" s="1"/>
  <c r="I4628" i="1"/>
  <c r="D4592" i="13" s="1"/>
  <c r="J4612" i="1"/>
  <c r="I4587" i="14" s="1"/>
  <c r="I4612" i="1"/>
  <c r="D4576" i="13" s="1"/>
  <c r="J4580" i="1"/>
  <c r="I4555" i="14" s="1"/>
  <c r="I4580" i="1"/>
  <c r="D4544" i="13" s="1"/>
  <c r="J4548" i="1"/>
  <c r="I4523" i="14" s="1"/>
  <c r="I4548" i="1"/>
  <c r="D4512" i="13" s="1"/>
  <c r="J4532" i="1"/>
  <c r="I4507" i="14" s="1"/>
  <c r="I4532" i="1"/>
  <c r="D4496" i="13" s="1"/>
  <c r="J4500" i="1"/>
  <c r="I4475" i="14" s="1"/>
  <c r="I4500" i="1"/>
  <c r="D4464" i="13" s="1"/>
  <c r="J4468" i="1"/>
  <c r="I4443" i="14" s="1"/>
  <c r="I4468" i="1"/>
  <c r="D4432" i="13" s="1"/>
  <c r="J4452" i="1"/>
  <c r="I4427" i="14" s="1"/>
  <c r="I4452" i="1"/>
  <c r="D4416" i="13" s="1"/>
  <c r="J4436" i="1"/>
  <c r="I4411" i="14" s="1"/>
  <c r="I4436" i="1"/>
  <c r="D4400" i="13" s="1"/>
  <c r="J4404" i="1"/>
  <c r="I4379" i="14" s="1"/>
  <c r="I4404" i="1"/>
  <c r="D4368" i="13" s="1"/>
  <c r="J4388" i="1"/>
  <c r="I4363" i="14" s="1"/>
  <c r="I4388" i="1"/>
  <c r="D4352" i="13" s="1"/>
  <c r="J4372" i="1"/>
  <c r="I4347" i="14" s="1"/>
  <c r="I4372" i="1"/>
  <c r="D4336" i="13" s="1"/>
  <c r="J4356" i="1"/>
  <c r="I4331" i="14" s="1"/>
  <c r="I4356" i="1"/>
  <c r="D4320" i="13" s="1"/>
  <c r="J4340" i="1"/>
  <c r="I4315" i="14" s="1"/>
  <c r="I4340" i="1"/>
  <c r="D4304" i="13" s="1"/>
  <c r="J4324" i="1"/>
  <c r="I4299" i="14" s="1"/>
  <c r="I4324" i="1"/>
  <c r="D4288" i="13" s="1"/>
  <c r="J4308" i="1"/>
  <c r="I4283" i="14" s="1"/>
  <c r="I4308" i="1"/>
  <c r="D4272" i="13" s="1"/>
  <c r="J4292" i="1"/>
  <c r="I4267" i="14" s="1"/>
  <c r="I4292" i="1"/>
  <c r="D4256" i="13" s="1"/>
  <c r="J4276" i="1"/>
  <c r="I4251" i="14" s="1"/>
  <c r="I4276" i="1"/>
  <c r="D4240" i="13" s="1"/>
  <c r="J4260" i="1"/>
  <c r="I4235" i="14" s="1"/>
  <c r="I4260" i="1"/>
  <c r="D4224" i="13" s="1"/>
  <c r="J4244" i="1"/>
  <c r="I4219" i="14" s="1"/>
  <c r="I4244" i="1"/>
  <c r="D4208" i="13" s="1"/>
  <c r="J4228" i="1"/>
  <c r="I4203" i="14" s="1"/>
  <c r="I4228" i="1"/>
  <c r="D4192" i="13" s="1"/>
  <c r="J4212" i="1"/>
  <c r="I4187" i="14" s="1"/>
  <c r="I4212" i="1"/>
  <c r="D4176" i="13" s="1"/>
  <c r="J4196" i="1"/>
  <c r="I4171" i="14" s="1"/>
  <c r="I4196" i="1"/>
  <c r="D4160" i="13" s="1"/>
  <c r="J4180" i="1"/>
  <c r="I4155" i="14" s="1"/>
  <c r="I4180" i="1"/>
  <c r="D4144" i="13" s="1"/>
  <c r="J4164" i="1"/>
  <c r="I4139" i="14" s="1"/>
  <c r="I4164" i="1"/>
  <c r="D4128" i="13" s="1"/>
  <c r="J4148" i="1"/>
  <c r="I4123" i="14" s="1"/>
  <c r="I4148" i="1"/>
  <c r="D4112" i="13" s="1"/>
  <c r="J4132" i="1"/>
  <c r="I4107" i="14" s="1"/>
  <c r="I4132" i="1"/>
  <c r="D4096" i="13" s="1"/>
  <c r="J4116" i="1"/>
  <c r="I4091" i="14" s="1"/>
  <c r="I4116" i="1"/>
  <c r="D4080" i="13" s="1"/>
  <c r="J4100" i="1"/>
  <c r="I4075" i="14" s="1"/>
  <c r="I4100" i="1"/>
  <c r="D4064" i="13" s="1"/>
  <c r="J4084" i="1"/>
  <c r="I4059" i="14" s="1"/>
  <c r="I4084" i="1"/>
  <c r="D4048" i="13" s="1"/>
  <c r="J4068" i="1"/>
  <c r="I4043" i="14" s="1"/>
  <c r="I4068" i="1"/>
  <c r="D4032" i="13" s="1"/>
  <c r="J4052" i="1"/>
  <c r="I4027" i="14" s="1"/>
  <c r="I4052" i="1"/>
  <c r="D4016" i="13" s="1"/>
  <c r="J4036" i="1"/>
  <c r="I4011" i="14" s="1"/>
  <c r="I4036" i="1"/>
  <c r="D4000" i="13" s="1"/>
  <c r="J4020" i="1"/>
  <c r="I3995" i="14" s="1"/>
  <c r="I4020" i="1"/>
  <c r="D3984" i="13" s="1"/>
  <c r="J4004" i="1"/>
  <c r="I3979" i="14" s="1"/>
  <c r="I4004" i="1"/>
  <c r="D3968" i="13" s="1"/>
  <c r="J3988" i="1"/>
  <c r="I3963" i="14" s="1"/>
  <c r="I3988" i="1"/>
  <c r="D3952" i="13" s="1"/>
  <c r="J3972" i="1"/>
  <c r="I3947" i="14" s="1"/>
  <c r="I3972" i="1"/>
  <c r="D3936" i="13" s="1"/>
  <c r="J3956" i="1"/>
  <c r="I3931" i="14" s="1"/>
  <c r="I3956" i="1"/>
  <c r="D3920" i="13" s="1"/>
  <c r="J3940" i="1"/>
  <c r="I3915" i="14" s="1"/>
  <c r="I3940" i="1"/>
  <c r="D3904" i="13" s="1"/>
  <c r="J3924" i="1"/>
  <c r="I3899" i="14" s="1"/>
  <c r="I3924" i="1"/>
  <c r="D3888" i="13" s="1"/>
  <c r="J3908" i="1"/>
  <c r="I3883" i="14" s="1"/>
  <c r="I3908" i="1"/>
  <c r="D3872" i="13" s="1"/>
  <c r="J3892" i="1"/>
  <c r="I3867" i="14" s="1"/>
  <c r="I3892" i="1"/>
  <c r="D3856" i="13" s="1"/>
  <c r="J3876" i="1"/>
  <c r="I3851" i="14" s="1"/>
  <c r="I3876" i="1"/>
  <c r="D3840" i="13" s="1"/>
  <c r="J3860" i="1"/>
  <c r="I3835" i="14" s="1"/>
  <c r="I3860" i="1"/>
  <c r="D3824" i="13" s="1"/>
  <c r="J3844" i="1"/>
  <c r="I3819" i="14" s="1"/>
  <c r="I3844" i="1"/>
  <c r="D3808" i="13" s="1"/>
  <c r="J3828" i="1"/>
  <c r="I3803" i="14" s="1"/>
  <c r="I3828" i="1"/>
  <c r="D3792" i="13" s="1"/>
  <c r="J3812" i="1"/>
  <c r="I3787" i="14" s="1"/>
  <c r="I3812" i="1"/>
  <c r="D3776" i="13" s="1"/>
  <c r="J3796" i="1"/>
  <c r="I3771" i="14" s="1"/>
  <c r="I3796" i="1"/>
  <c r="D3760" i="13" s="1"/>
  <c r="J3780" i="1"/>
  <c r="I3755" i="14" s="1"/>
  <c r="I3780" i="1"/>
  <c r="D3744" i="13" s="1"/>
  <c r="J3764" i="1"/>
  <c r="I3739" i="14" s="1"/>
  <c r="I3764" i="1"/>
  <c r="D3728" i="13" s="1"/>
  <c r="J3748" i="1"/>
  <c r="I3723" i="14" s="1"/>
  <c r="I3748" i="1"/>
  <c r="D3712" i="13" s="1"/>
  <c r="J3732" i="1"/>
  <c r="I3707" i="14" s="1"/>
  <c r="I3732" i="1"/>
  <c r="D3696" i="13" s="1"/>
  <c r="J3716" i="1"/>
  <c r="I3691" i="14" s="1"/>
  <c r="I3716" i="1"/>
  <c r="D3680" i="13" s="1"/>
  <c r="J3700" i="1"/>
  <c r="I3675" i="14" s="1"/>
  <c r="I3700" i="1"/>
  <c r="D3664" i="13" s="1"/>
  <c r="J3684" i="1"/>
  <c r="I3659" i="14" s="1"/>
  <c r="I3684" i="1"/>
  <c r="D3648" i="13" s="1"/>
  <c r="J3668" i="1"/>
  <c r="I3643" i="14" s="1"/>
  <c r="I3668" i="1"/>
  <c r="D3632" i="13" s="1"/>
  <c r="J3652" i="1"/>
  <c r="I3627" i="14" s="1"/>
  <c r="I3652" i="1"/>
  <c r="D3616" i="13" s="1"/>
  <c r="J3636" i="1"/>
  <c r="I3611" i="14" s="1"/>
  <c r="I3636" i="1"/>
  <c r="D3600" i="13" s="1"/>
  <c r="J3620" i="1"/>
  <c r="I3595" i="14" s="1"/>
  <c r="I3620" i="1"/>
  <c r="D3584" i="13" s="1"/>
  <c r="J3604" i="1"/>
  <c r="I3579" i="14" s="1"/>
  <c r="I3604" i="1"/>
  <c r="D3568" i="13" s="1"/>
  <c r="J3572" i="1"/>
  <c r="I3547" i="14" s="1"/>
  <c r="I3572" i="1"/>
  <c r="D3536" i="13" s="1"/>
  <c r="J3556" i="1"/>
  <c r="I3531" i="14" s="1"/>
  <c r="I3556" i="1"/>
  <c r="D3520" i="13" s="1"/>
  <c r="J3540" i="1"/>
  <c r="I3515" i="14" s="1"/>
  <c r="I3540" i="1"/>
  <c r="D3504" i="13" s="1"/>
  <c r="J3524" i="1"/>
  <c r="I3499" i="14" s="1"/>
  <c r="I3524" i="1"/>
  <c r="D3488" i="13" s="1"/>
  <c r="J3508" i="1"/>
  <c r="I3483" i="14" s="1"/>
  <c r="I3508" i="1"/>
  <c r="D3472" i="13" s="1"/>
  <c r="J3476" i="1"/>
  <c r="I3451" i="14" s="1"/>
  <c r="I3476" i="1"/>
  <c r="D3440" i="13" s="1"/>
  <c r="J3460" i="1"/>
  <c r="I3435" i="14" s="1"/>
  <c r="I3460" i="1"/>
  <c r="D3424" i="13" s="1"/>
  <c r="J3444" i="1"/>
  <c r="I3419" i="14" s="1"/>
  <c r="I3444" i="1"/>
  <c r="D3408" i="13" s="1"/>
  <c r="J3428" i="1"/>
  <c r="I3403" i="14" s="1"/>
  <c r="I3428" i="1"/>
  <c r="D3392" i="13" s="1"/>
  <c r="J3396" i="1"/>
  <c r="I3371" i="14" s="1"/>
  <c r="I3396" i="1"/>
  <c r="D3360" i="13" s="1"/>
  <c r="J3380" i="1"/>
  <c r="I3355" i="14" s="1"/>
  <c r="I3380" i="1"/>
  <c r="D3344" i="13" s="1"/>
  <c r="J3348" i="1"/>
  <c r="I3323" i="14" s="1"/>
  <c r="I3348" i="1"/>
  <c r="D3312" i="13" s="1"/>
  <c r="J3332" i="1"/>
  <c r="I3307" i="14" s="1"/>
  <c r="I3332" i="1"/>
  <c r="D3296" i="13" s="1"/>
  <c r="J3316" i="1"/>
  <c r="I3291" i="14" s="1"/>
  <c r="I3316" i="1"/>
  <c r="D3280" i="13" s="1"/>
  <c r="J3268" i="1"/>
  <c r="I3243" i="14" s="1"/>
  <c r="I3268" i="1"/>
  <c r="D3232" i="13" s="1"/>
  <c r="J3252" i="1"/>
  <c r="I3227" i="14" s="1"/>
  <c r="I3252" i="1"/>
  <c r="D3216" i="13" s="1"/>
  <c r="J3236" i="1"/>
  <c r="I3211" i="14" s="1"/>
  <c r="I3236" i="1"/>
  <c r="D3200" i="13" s="1"/>
  <c r="J3188" i="1"/>
  <c r="I3163" i="14" s="1"/>
  <c r="I3188" i="1"/>
  <c r="D3152" i="13" s="1"/>
  <c r="J3156" i="1"/>
  <c r="I3131" i="14" s="1"/>
  <c r="I3156" i="1"/>
  <c r="D3120" i="13" s="1"/>
  <c r="J3140" i="1"/>
  <c r="I3115" i="14" s="1"/>
  <c r="I3140" i="1"/>
  <c r="D3104" i="13" s="1"/>
  <c r="J3124" i="1"/>
  <c r="I3099" i="14" s="1"/>
  <c r="I3124" i="1"/>
  <c r="D3088" i="13" s="1"/>
  <c r="J3108" i="1"/>
  <c r="I3083" i="14" s="1"/>
  <c r="I3108" i="1"/>
  <c r="D3072" i="13" s="1"/>
  <c r="J3076" i="1"/>
  <c r="I3051" i="14" s="1"/>
  <c r="I3076" i="1"/>
  <c r="D3040" i="13" s="1"/>
  <c r="J3060" i="1"/>
  <c r="I3035" i="14" s="1"/>
  <c r="I3060" i="1"/>
  <c r="D3024" i="13" s="1"/>
  <c r="J3044" i="1"/>
  <c r="I3019" i="14" s="1"/>
  <c r="I3044" i="1"/>
  <c r="D3008" i="13" s="1"/>
  <c r="J3028" i="1"/>
  <c r="I3003" i="14" s="1"/>
  <c r="I3028" i="1"/>
  <c r="D2992" i="13" s="1"/>
  <c r="J3012" i="1"/>
  <c r="I2987" i="14" s="1"/>
  <c r="I3012" i="1"/>
  <c r="D2976" i="13" s="1"/>
  <c r="J2996" i="1"/>
  <c r="I2971" i="14" s="1"/>
  <c r="I2996" i="1"/>
  <c r="D2960" i="13" s="1"/>
  <c r="J2980" i="1"/>
  <c r="I2955" i="14" s="1"/>
  <c r="I2980" i="1"/>
  <c r="D2944" i="13" s="1"/>
  <c r="J2964" i="1"/>
  <c r="I2939" i="14" s="1"/>
  <c r="I2964" i="1"/>
  <c r="D2928" i="13" s="1"/>
  <c r="J2932" i="1"/>
  <c r="I2907" i="14" s="1"/>
  <c r="I2932" i="1"/>
  <c r="D2896" i="13" s="1"/>
  <c r="J2916" i="1"/>
  <c r="I2891" i="14" s="1"/>
  <c r="I2916" i="1"/>
  <c r="D2880" i="13" s="1"/>
  <c r="J2900" i="1"/>
  <c r="I2875" i="14" s="1"/>
  <c r="I2900" i="1"/>
  <c r="D2864" i="13" s="1"/>
  <c r="J2884" i="1"/>
  <c r="I2859" i="14" s="1"/>
  <c r="I2884" i="1"/>
  <c r="D2848" i="13" s="1"/>
  <c r="J2852" i="1"/>
  <c r="I2827" i="14" s="1"/>
  <c r="I2852" i="1"/>
  <c r="D2816" i="13" s="1"/>
  <c r="J2836" i="1"/>
  <c r="I2811" i="14" s="1"/>
  <c r="I2836" i="1"/>
  <c r="D2800" i="13" s="1"/>
  <c r="J2788" i="1"/>
  <c r="I2763" i="14" s="1"/>
  <c r="I2788" i="1"/>
  <c r="D2752" i="13" s="1"/>
  <c r="J2772" i="1"/>
  <c r="I2747" i="14" s="1"/>
  <c r="I2772" i="1"/>
  <c r="D2736" i="13" s="1"/>
  <c r="J2740" i="1"/>
  <c r="I2715" i="14" s="1"/>
  <c r="I2740" i="1"/>
  <c r="D2704" i="13" s="1"/>
  <c r="J2724" i="1"/>
  <c r="I2699" i="14" s="1"/>
  <c r="I2724" i="1"/>
  <c r="D2688" i="13" s="1"/>
  <c r="J2708" i="1"/>
  <c r="I2683" i="14" s="1"/>
  <c r="I2708" i="1"/>
  <c r="D2672" i="13" s="1"/>
  <c r="J2692" i="1"/>
  <c r="I2667" i="14" s="1"/>
  <c r="I2692" i="1"/>
  <c r="D2656" i="13" s="1"/>
  <c r="J2644" i="1"/>
  <c r="I2619" i="14" s="1"/>
  <c r="I2644" i="1"/>
  <c r="D2608" i="13" s="1"/>
  <c r="J2628" i="1"/>
  <c r="I2603" i="14" s="1"/>
  <c r="I2628" i="1"/>
  <c r="D2592" i="13" s="1"/>
  <c r="J2564" i="1"/>
  <c r="I2539" i="14" s="1"/>
  <c r="I2564" i="1"/>
  <c r="D2528" i="13" s="1"/>
  <c r="J2548" i="1"/>
  <c r="I2523" i="14" s="1"/>
  <c r="I2548" i="1"/>
  <c r="D2512" i="13" s="1"/>
  <c r="J2500" i="1"/>
  <c r="I2475" i="14" s="1"/>
  <c r="I2500" i="1"/>
  <c r="D2464" i="13" s="1"/>
  <c r="J2484" i="1"/>
  <c r="I2459" i="14" s="1"/>
  <c r="I2484" i="1"/>
  <c r="D2448" i="13" s="1"/>
  <c r="J2468" i="1"/>
  <c r="I2443" i="14" s="1"/>
  <c r="I2468" i="1"/>
  <c r="D2432" i="13" s="1"/>
  <c r="J2420" i="1"/>
  <c r="I2395" i="14" s="1"/>
  <c r="I2420" i="1"/>
  <c r="D2384" i="13" s="1"/>
  <c r="J2404" i="1"/>
  <c r="I2379" i="14" s="1"/>
  <c r="I2404" i="1"/>
  <c r="D2368" i="13" s="1"/>
  <c r="J2388" i="1"/>
  <c r="I2363" i="14" s="1"/>
  <c r="I2388" i="1"/>
  <c r="D2352" i="13" s="1"/>
  <c r="J2372" i="1"/>
  <c r="I2347" i="14" s="1"/>
  <c r="I2372" i="1"/>
  <c r="D2336" i="13" s="1"/>
  <c r="J2356" i="1"/>
  <c r="I2331" i="14" s="1"/>
  <c r="I2356" i="1"/>
  <c r="D2320" i="13" s="1"/>
  <c r="J2340" i="1"/>
  <c r="I2315" i="14" s="1"/>
  <c r="I2340" i="1"/>
  <c r="D2304" i="13" s="1"/>
  <c r="J2324" i="1"/>
  <c r="I2299" i="14" s="1"/>
  <c r="I2324" i="1"/>
  <c r="D2288" i="13" s="1"/>
  <c r="J2308" i="1"/>
  <c r="I2283" i="14" s="1"/>
  <c r="I2308" i="1"/>
  <c r="D2272" i="13" s="1"/>
  <c r="J2292" i="1"/>
  <c r="I2267" i="14" s="1"/>
  <c r="I2292" i="1"/>
  <c r="D2256" i="13" s="1"/>
  <c r="J2276" i="1"/>
  <c r="I2251" i="14" s="1"/>
  <c r="I2276" i="1"/>
  <c r="D2240" i="13" s="1"/>
  <c r="J2244" i="1"/>
  <c r="I2219" i="14" s="1"/>
  <c r="I2244" i="1"/>
  <c r="D2208" i="13" s="1"/>
  <c r="J2228" i="1"/>
  <c r="I2203" i="14" s="1"/>
  <c r="I2228" i="1"/>
  <c r="D2192" i="13" s="1"/>
  <c r="J2212" i="1"/>
  <c r="I2187" i="14" s="1"/>
  <c r="I2212" i="1"/>
  <c r="D2176" i="13" s="1"/>
  <c r="J2196" i="1"/>
  <c r="I2171" i="14" s="1"/>
  <c r="I2196" i="1"/>
  <c r="D2160" i="13" s="1"/>
  <c r="J2148" i="1"/>
  <c r="I2123" i="14" s="1"/>
  <c r="I2148" i="1"/>
  <c r="D2112" i="13" s="1"/>
  <c r="J2116" i="1"/>
  <c r="I2091" i="14" s="1"/>
  <c r="I2116" i="1"/>
  <c r="D2080" i="13" s="1"/>
  <c r="J2100" i="1"/>
  <c r="I2075" i="14" s="1"/>
  <c r="I2100" i="1"/>
  <c r="D2064" i="13" s="1"/>
  <c r="J2068" i="1"/>
  <c r="I2043" i="14" s="1"/>
  <c r="I2068" i="1"/>
  <c r="D2032" i="13" s="1"/>
  <c r="J2052" i="1"/>
  <c r="I2027" i="14" s="1"/>
  <c r="I2052" i="1"/>
  <c r="D2016" i="13" s="1"/>
  <c r="J2020" i="1"/>
  <c r="I1995" i="14" s="1"/>
  <c r="I2020" i="1"/>
  <c r="D1984" i="13" s="1"/>
  <c r="J2004" i="1"/>
  <c r="I1979" i="14" s="1"/>
  <c r="I2004" i="1"/>
  <c r="D1968" i="13" s="1"/>
  <c r="J1972" i="1"/>
  <c r="I1947" i="14" s="1"/>
  <c r="I1972" i="1"/>
  <c r="D1936" i="13" s="1"/>
  <c r="J1956" i="1"/>
  <c r="I1931" i="14" s="1"/>
  <c r="I1956" i="1"/>
  <c r="D1920" i="13" s="1"/>
  <c r="J1780" i="1"/>
  <c r="I1755" i="14" s="1"/>
  <c r="I1780" i="1"/>
  <c r="D1744" i="13" s="1"/>
  <c r="J1700" i="1"/>
  <c r="I1675" i="14" s="1"/>
  <c r="I1700" i="1"/>
  <c r="D1664" i="13" s="1"/>
  <c r="J1684" i="1"/>
  <c r="I1659" i="14" s="1"/>
  <c r="I1684" i="1"/>
  <c r="D1648" i="13" s="1"/>
  <c r="J1652" i="1"/>
  <c r="I1627" i="14" s="1"/>
  <c r="I1652" i="1"/>
  <c r="D1616" i="13" s="1"/>
  <c r="J1636" i="1"/>
  <c r="I1611" i="14" s="1"/>
  <c r="I1636" i="1"/>
  <c r="D1600" i="13" s="1"/>
  <c r="J1588" i="1"/>
  <c r="I1563" i="14" s="1"/>
  <c r="I1588" i="1"/>
  <c r="D1552" i="13" s="1"/>
  <c r="J1540" i="1"/>
  <c r="I1515" i="14" s="1"/>
  <c r="I1540" i="1"/>
  <c r="D1504" i="13" s="1"/>
  <c r="J1460" i="1"/>
  <c r="I1435" i="14" s="1"/>
  <c r="I1460" i="1"/>
  <c r="D1424" i="13" s="1"/>
  <c r="J1444" i="1"/>
  <c r="I1419" i="14" s="1"/>
  <c r="I1444" i="1"/>
  <c r="D1408" i="13" s="1"/>
  <c r="J1412" i="1"/>
  <c r="I1387" i="14" s="1"/>
  <c r="I1412" i="1"/>
  <c r="D1376" i="13" s="1"/>
  <c r="J1380" i="1"/>
  <c r="I1355" i="14" s="1"/>
  <c r="I1380" i="1"/>
  <c r="D1344" i="13" s="1"/>
  <c r="J1364" i="1"/>
  <c r="I1339" i="14" s="1"/>
  <c r="I1364" i="1"/>
  <c r="D1328" i="13" s="1"/>
  <c r="I6628" i="1"/>
  <c r="D6592" i="13" s="1"/>
  <c r="I6068" i="1"/>
  <c r="D6032" i="13" s="1"/>
  <c r="I5332" i="1"/>
  <c r="D5296" i="13" s="1"/>
  <c r="I4564" i="1"/>
  <c r="D4528" i="13" s="1"/>
  <c r="I4420" i="1"/>
  <c r="D4384" i="13" s="1"/>
  <c r="I6436" i="1"/>
  <c r="D6400" i="13" s="1"/>
  <c r="I5364" i="1"/>
  <c r="D5328" i="13" s="1"/>
  <c r="I5076" i="1"/>
  <c r="D5040" i="13" s="1"/>
  <c r="J7911" i="1"/>
  <c r="I7886" i="14" s="1"/>
  <c r="I7911" i="1"/>
  <c r="D7875" i="13" s="1"/>
  <c r="J7863" i="1"/>
  <c r="I7838" i="14" s="1"/>
  <c r="I7863" i="1"/>
  <c r="D7827" i="13" s="1"/>
  <c r="J7831" i="1"/>
  <c r="I7806" i="14" s="1"/>
  <c r="I7831" i="1"/>
  <c r="D7795" i="13" s="1"/>
  <c r="J7783" i="1"/>
  <c r="I7758" i="14" s="1"/>
  <c r="I7783" i="1"/>
  <c r="D7747" i="13" s="1"/>
  <c r="J7735" i="1"/>
  <c r="I7710" i="14" s="1"/>
  <c r="I7735" i="1"/>
  <c r="D7699" i="13" s="1"/>
  <c r="J7703" i="1"/>
  <c r="I7678" i="14" s="1"/>
  <c r="I7703" i="1"/>
  <c r="D7667" i="13" s="1"/>
  <c r="J7655" i="1"/>
  <c r="I7630" i="14" s="1"/>
  <c r="I7655" i="1"/>
  <c r="D7619" i="13" s="1"/>
  <c r="J7607" i="1"/>
  <c r="I7582" i="14" s="1"/>
  <c r="I7607" i="1"/>
  <c r="D7571" i="13" s="1"/>
  <c r="J7575" i="1"/>
  <c r="I7550" i="14" s="1"/>
  <c r="I7575" i="1"/>
  <c r="D7539" i="13" s="1"/>
  <c r="J7527" i="1"/>
  <c r="I7502" i="14" s="1"/>
  <c r="I7527" i="1"/>
  <c r="D7491" i="13" s="1"/>
  <c r="J7479" i="1"/>
  <c r="I7454" i="14" s="1"/>
  <c r="I7479" i="1"/>
  <c r="D7443" i="13" s="1"/>
  <c r="J7447" i="1"/>
  <c r="I7422" i="14" s="1"/>
  <c r="I7447" i="1"/>
  <c r="D7411" i="13" s="1"/>
  <c r="J7399" i="1"/>
  <c r="I7374" i="14" s="1"/>
  <c r="I7399" i="1"/>
  <c r="D7363" i="13" s="1"/>
  <c r="J7351" i="1"/>
  <c r="I7326" i="14" s="1"/>
  <c r="I7351" i="1"/>
  <c r="D7315" i="13" s="1"/>
  <c r="J7319" i="1"/>
  <c r="I7294" i="14" s="1"/>
  <c r="I7319" i="1"/>
  <c r="D7283" i="13" s="1"/>
  <c r="J7239" i="1"/>
  <c r="I7214" i="14" s="1"/>
  <c r="I7239" i="1"/>
  <c r="D7203" i="13" s="1"/>
  <c r="J7191" i="1"/>
  <c r="I7166" i="14" s="1"/>
  <c r="I7191" i="1"/>
  <c r="D7155" i="13" s="1"/>
  <c r="J7159" i="1"/>
  <c r="I7134" i="14" s="1"/>
  <c r="I7159" i="1"/>
  <c r="D7123" i="13" s="1"/>
  <c r="J7111" i="1"/>
  <c r="I7086" i="14" s="1"/>
  <c r="I7111" i="1"/>
  <c r="D7075" i="13" s="1"/>
  <c r="J7079" i="1"/>
  <c r="I7054" i="14" s="1"/>
  <c r="I7079" i="1"/>
  <c r="D7043" i="13" s="1"/>
  <c r="J7047" i="1"/>
  <c r="I7022" i="14" s="1"/>
  <c r="I7047" i="1"/>
  <c r="D7011" i="13" s="1"/>
  <c r="J6999" i="1"/>
  <c r="I6974" i="14" s="1"/>
  <c r="I6999" i="1"/>
  <c r="D6963" i="13" s="1"/>
  <c r="J6919" i="1"/>
  <c r="I6894" i="14" s="1"/>
  <c r="I6919" i="1"/>
  <c r="D6883" i="13" s="1"/>
  <c r="J6903" i="1"/>
  <c r="I6878" i="14" s="1"/>
  <c r="I6903" i="1"/>
  <c r="D6867" i="13" s="1"/>
  <c r="J6871" i="1"/>
  <c r="I6846" i="14" s="1"/>
  <c r="I6871" i="1"/>
  <c r="D6835" i="13" s="1"/>
  <c r="J6791" i="1"/>
  <c r="I6766" i="14" s="1"/>
  <c r="I6791" i="1"/>
  <c r="D6755" i="13" s="1"/>
  <c r="J6775" i="1"/>
  <c r="I6750" i="14" s="1"/>
  <c r="I6775" i="1"/>
  <c r="D6739" i="13" s="1"/>
  <c r="J6743" i="1"/>
  <c r="I6718" i="14" s="1"/>
  <c r="I6743" i="1"/>
  <c r="D6707" i="13" s="1"/>
  <c r="J6711" i="1"/>
  <c r="I6686" i="14" s="1"/>
  <c r="I6711" i="1"/>
  <c r="D6675" i="13" s="1"/>
  <c r="J6679" i="1"/>
  <c r="I6654" i="14" s="1"/>
  <c r="I6679" i="1"/>
  <c r="D6643" i="13" s="1"/>
  <c r="J6663" i="1"/>
  <c r="I6638" i="14" s="1"/>
  <c r="I6663" i="1"/>
  <c r="D6627" i="13" s="1"/>
  <c r="J6647" i="1"/>
  <c r="I6622" i="14" s="1"/>
  <c r="I6647" i="1"/>
  <c r="D6611" i="13" s="1"/>
  <c r="J6615" i="1"/>
  <c r="I6590" i="14" s="1"/>
  <c r="I6615" i="1"/>
  <c r="D6579" i="13" s="1"/>
  <c r="J6583" i="1"/>
  <c r="I6558" i="14" s="1"/>
  <c r="I6583" i="1"/>
  <c r="D6547" i="13" s="1"/>
  <c r="J6551" i="1"/>
  <c r="I6526" i="14" s="1"/>
  <c r="I6551" i="1"/>
  <c r="D6515" i="13" s="1"/>
  <c r="J6535" i="1"/>
  <c r="I6510" i="14" s="1"/>
  <c r="I6535" i="1"/>
  <c r="D6499" i="13" s="1"/>
  <c r="J6519" i="1"/>
  <c r="I6494" i="14" s="1"/>
  <c r="I6519" i="1"/>
  <c r="D6483" i="13" s="1"/>
  <c r="J6487" i="1"/>
  <c r="I6462" i="14" s="1"/>
  <c r="I6487" i="1"/>
  <c r="D6451" i="13" s="1"/>
  <c r="J6455" i="1"/>
  <c r="I6430" i="14" s="1"/>
  <c r="I6455" i="1"/>
  <c r="D6419" i="13" s="1"/>
  <c r="J6423" i="1"/>
  <c r="I6398" i="14" s="1"/>
  <c r="I6423" i="1"/>
  <c r="D6387" i="13" s="1"/>
  <c r="J6407" i="1"/>
  <c r="I6382" i="14" s="1"/>
  <c r="I6407" i="1"/>
  <c r="D6371" i="13" s="1"/>
  <c r="J6391" i="1"/>
  <c r="I6366" i="14" s="1"/>
  <c r="I6391" i="1"/>
  <c r="D6355" i="13" s="1"/>
  <c r="J6359" i="1"/>
  <c r="I6334" i="14" s="1"/>
  <c r="I6359" i="1"/>
  <c r="D6323" i="13" s="1"/>
  <c r="J6327" i="1"/>
  <c r="I6302" i="14" s="1"/>
  <c r="I6327" i="1"/>
  <c r="D6291" i="13" s="1"/>
  <c r="J6295" i="1"/>
  <c r="I6270" i="14" s="1"/>
  <c r="I6295" i="1"/>
  <c r="D6259" i="13" s="1"/>
  <c r="J6279" i="1"/>
  <c r="I6254" i="14" s="1"/>
  <c r="I6279" i="1"/>
  <c r="D6243" i="13" s="1"/>
  <c r="J6263" i="1"/>
  <c r="I6238" i="14" s="1"/>
  <c r="I6263" i="1"/>
  <c r="D6227" i="13" s="1"/>
  <c r="J6247" i="1"/>
  <c r="I6222" i="14" s="1"/>
  <c r="I6247" i="1"/>
  <c r="D6211" i="13" s="1"/>
  <c r="J6231" i="1"/>
  <c r="I6206" i="14" s="1"/>
  <c r="I6231" i="1"/>
  <c r="D6195" i="13" s="1"/>
  <c r="J6215" i="1"/>
  <c r="I6190" i="14" s="1"/>
  <c r="I6215" i="1"/>
  <c r="D6179" i="13" s="1"/>
  <c r="J6199" i="1"/>
  <c r="I6174" i="14" s="1"/>
  <c r="I6199" i="1"/>
  <c r="D6163" i="13" s="1"/>
  <c r="J6183" i="1"/>
  <c r="I6158" i="14" s="1"/>
  <c r="I6183" i="1"/>
  <c r="D6147" i="13" s="1"/>
  <c r="J6167" i="1"/>
  <c r="I6142" i="14" s="1"/>
  <c r="I6167" i="1"/>
  <c r="D6131" i="13" s="1"/>
  <c r="J6151" i="1"/>
  <c r="I6126" i="14" s="1"/>
  <c r="I6151" i="1"/>
  <c r="D6115" i="13" s="1"/>
  <c r="J6135" i="1"/>
  <c r="I6110" i="14" s="1"/>
  <c r="I6135" i="1"/>
  <c r="D6099" i="13" s="1"/>
  <c r="J6119" i="1"/>
  <c r="I6094" i="14" s="1"/>
  <c r="I6119" i="1"/>
  <c r="D6083" i="13" s="1"/>
  <c r="J6103" i="1"/>
  <c r="I6078" i="14" s="1"/>
  <c r="I6103" i="1"/>
  <c r="D6067" i="13" s="1"/>
  <c r="J6087" i="1"/>
  <c r="I6062" i="14" s="1"/>
  <c r="I6087" i="1"/>
  <c r="D6051" i="13" s="1"/>
  <c r="J6071" i="1"/>
  <c r="I6046" i="14" s="1"/>
  <c r="I6071" i="1"/>
  <c r="D6035" i="13" s="1"/>
  <c r="J6055" i="1"/>
  <c r="I6030" i="14" s="1"/>
  <c r="I6055" i="1"/>
  <c r="D6019" i="13" s="1"/>
  <c r="J6023" i="1"/>
  <c r="I5998" i="14" s="1"/>
  <c r="I6023" i="1"/>
  <c r="D5987" i="13" s="1"/>
  <c r="J6007" i="1"/>
  <c r="I5982" i="14" s="1"/>
  <c r="I6007" i="1"/>
  <c r="D5971" i="13" s="1"/>
  <c r="J5991" i="1"/>
  <c r="I5966" i="14" s="1"/>
  <c r="I5991" i="1"/>
  <c r="D5955" i="13" s="1"/>
  <c r="J5975" i="1"/>
  <c r="I5950" i="14" s="1"/>
  <c r="I5975" i="1"/>
  <c r="D5939" i="13" s="1"/>
  <c r="J5959" i="1"/>
  <c r="I5934" i="14" s="1"/>
  <c r="I5959" i="1"/>
  <c r="D5923" i="13" s="1"/>
  <c r="J5943" i="1"/>
  <c r="I5918" i="14" s="1"/>
  <c r="I5943" i="1"/>
  <c r="D5907" i="13" s="1"/>
  <c r="J5927" i="1"/>
  <c r="I5902" i="14" s="1"/>
  <c r="I5927" i="1"/>
  <c r="D5891" i="13" s="1"/>
  <c r="J5911" i="1"/>
  <c r="I5886" i="14" s="1"/>
  <c r="I5911" i="1"/>
  <c r="D5875" i="13" s="1"/>
  <c r="J5895" i="1"/>
  <c r="I5870" i="14" s="1"/>
  <c r="I5895" i="1"/>
  <c r="D5859" i="13" s="1"/>
  <c r="J5879" i="1"/>
  <c r="I5854" i="14" s="1"/>
  <c r="I5879" i="1"/>
  <c r="D5843" i="13" s="1"/>
  <c r="J5847" i="1"/>
  <c r="I5822" i="14" s="1"/>
  <c r="I5847" i="1"/>
  <c r="D5811" i="13" s="1"/>
  <c r="J5495" i="1"/>
  <c r="I5470" i="14" s="1"/>
  <c r="I5495" i="1"/>
  <c r="D5459" i="13" s="1"/>
  <c r="J5479" i="1"/>
  <c r="I5454" i="14" s="1"/>
  <c r="I5479" i="1"/>
  <c r="D5443" i="13" s="1"/>
  <c r="J5447" i="1"/>
  <c r="I5422" i="14" s="1"/>
  <c r="I5447" i="1"/>
  <c r="D5411" i="13" s="1"/>
  <c r="J5431" i="1"/>
  <c r="I5406" i="14" s="1"/>
  <c r="I5431" i="1"/>
  <c r="D5395" i="13" s="1"/>
  <c r="J5415" i="1"/>
  <c r="I5390" i="14" s="1"/>
  <c r="I5415" i="1"/>
  <c r="D5379" i="13" s="1"/>
  <c r="J5399" i="1"/>
  <c r="I5374" i="14" s="1"/>
  <c r="I5399" i="1"/>
  <c r="D5363" i="13" s="1"/>
  <c r="J5383" i="1"/>
  <c r="I5358" i="14" s="1"/>
  <c r="I5383" i="1"/>
  <c r="D5347" i="13" s="1"/>
  <c r="J5351" i="1"/>
  <c r="I5326" i="14" s="1"/>
  <c r="I5351" i="1"/>
  <c r="D5315" i="13" s="1"/>
  <c r="J5335" i="1"/>
  <c r="I5310" i="14" s="1"/>
  <c r="I5335" i="1"/>
  <c r="D5299" i="13" s="1"/>
  <c r="J5319" i="1"/>
  <c r="I5294" i="14" s="1"/>
  <c r="I5319" i="1"/>
  <c r="D5283" i="13" s="1"/>
  <c r="J5271" i="1"/>
  <c r="I5246" i="14" s="1"/>
  <c r="I5271" i="1"/>
  <c r="D5235" i="13" s="1"/>
  <c r="J5239" i="1"/>
  <c r="I5214" i="14" s="1"/>
  <c r="I5239" i="1"/>
  <c r="D5203" i="13" s="1"/>
  <c r="J5223" i="1"/>
  <c r="I5198" i="14" s="1"/>
  <c r="I5223" i="1"/>
  <c r="D5187" i="13" s="1"/>
  <c r="J5207" i="1"/>
  <c r="I5182" i="14" s="1"/>
  <c r="I5207" i="1"/>
  <c r="D5171" i="13" s="1"/>
  <c r="J5191" i="1"/>
  <c r="I5166" i="14" s="1"/>
  <c r="I5191" i="1"/>
  <c r="D5155" i="13" s="1"/>
  <c r="J5175" i="1"/>
  <c r="I5150" i="14" s="1"/>
  <c r="I5175" i="1"/>
  <c r="D5139" i="13" s="1"/>
  <c r="J5159" i="1"/>
  <c r="I5134" i="14" s="1"/>
  <c r="I5159" i="1"/>
  <c r="D5123" i="13" s="1"/>
  <c r="J5143" i="1"/>
  <c r="I5118" i="14" s="1"/>
  <c r="I5143" i="1"/>
  <c r="D5107" i="13" s="1"/>
  <c r="J5127" i="1"/>
  <c r="I5102" i="14" s="1"/>
  <c r="I5127" i="1"/>
  <c r="D5091" i="13" s="1"/>
  <c r="J5111" i="1"/>
  <c r="I5086" i="14" s="1"/>
  <c r="I5111" i="1"/>
  <c r="D5075" i="13" s="1"/>
  <c r="J5095" i="1"/>
  <c r="I5070" i="14" s="1"/>
  <c r="I5095" i="1"/>
  <c r="D5059" i="13" s="1"/>
  <c r="J5079" i="1"/>
  <c r="I5054" i="14" s="1"/>
  <c r="I5079" i="1"/>
  <c r="D5043" i="13" s="1"/>
  <c r="J5063" i="1"/>
  <c r="I5038" i="14" s="1"/>
  <c r="I5063" i="1"/>
  <c r="D5027" i="13" s="1"/>
  <c r="J5047" i="1"/>
  <c r="I5022" i="14" s="1"/>
  <c r="I5047" i="1"/>
  <c r="D5011" i="13" s="1"/>
  <c r="J5031" i="1"/>
  <c r="I5006" i="14" s="1"/>
  <c r="I5031" i="1"/>
  <c r="D4995" i="13" s="1"/>
  <c r="J5015" i="1"/>
  <c r="I4990" i="14" s="1"/>
  <c r="I5015" i="1"/>
  <c r="D4979" i="13" s="1"/>
  <c r="J4999" i="1"/>
  <c r="I4974" i="14" s="1"/>
  <c r="I4999" i="1"/>
  <c r="D4963" i="13" s="1"/>
  <c r="J4983" i="1"/>
  <c r="I4958" i="14" s="1"/>
  <c r="I4983" i="1"/>
  <c r="D4947" i="13" s="1"/>
  <c r="J4967" i="1"/>
  <c r="I4942" i="14" s="1"/>
  <c r="I4967" i="1"/>
  <c r="D4931" i="13" s="1"/>
  <c r="J4951" i="1"/>
  <c r="I4926" i="14" s="1"/>
  <c r="I4951" i="1"/>
  <c r="D4915" i="13" s="1"/>
  <c r="J4935" i="1"/>
  <c r="I4910" i="14" s="1"/>
  <c r="I4935" i="1"/>
  <c r="D4899" i="13" s="1"/>
  <c r="J4919" i="1"/>
  <c r="I4894" i="14" s="1"/>
  <c r="I4919" i="1"/>
  <c r="D4883" i="13" s="1"/>
  <c r="J4903" i="1"/>
  <c r="I4878" i="14" s="1"/>
  <c r="I4903" i="1"/>
  <c r="D4867" i="13" s="1"/>
  <c r="J4887" i="1"/>
  <c r="I4862" i="14" s="1"/>
  <c r="I4887" i="1"/>
  <c r="D4851" i="13" s="1"/>
  <c r="J4855" i="1"/>
  <c r="I4830" i="14" s="1"/>
  <c r="I4855" i="1"/>
  <c r="D4819" i="13" s="1"/>
  <c r="J4839" i="1"/>
  <c r="I4814" i="14" s="1"/>
  <c r="I4839" i="1"/>
  <c r="D4803" i="13" s="1"/>
  <c r="J4823" i="1"/>
  <c r="I4798" i="14" s="1"/>
  <c r="I4823" i="1"/>
  <c r="D4787" i="13" s="1"/>
  <c r="J4807" i="1"/>
  <c r="I4782" i="14" s="1"/>
  <c r="I4807" i="1"/>
  <c r="D4771" i="13" s="1"/>
  <c r="J4775" i="1"/>
  <c r="I4750" i="14" s="1"/>
  <c r="I4775" i="1"/>
  <c r="D4739" i="13" s="1"/>
  <c r="J4743" i="1"/>
  <c r="I4718" i="14" s="1"/>
  <c r="I4743" i="1"/>
  <c r="D4707" i="13" s="1"/>
  <c r="J4727" i="1"/>
  <c r="I4702" i="14" s="1"/>
  <c r="I4727" i="1"/>
  <c r="D4691" i="13" s="1"/>
  <c r="J4711" i="1"/>
  <c r="I4686" i="14" s="1"/>
  <c r="I4711" i="1"/>
  <c r="D4675" i="13" s="1"/>
  <c r="J4695" i="1"/>
  <c r="I4670" i="14" s="1"/>
  <c r="I4695" i="1"/>
  <c r="D4659" i="13" s="1"/>
  <c r="J4679" i="1"/>
  <c r="I4654" i="14" s="1"/>
  <c r="I4679" i="1"/>
  <c r="D4643" i="13" s="1"/>
  <c r="J4663" i="1"/>
  <c r="I4638" i="14" s="1"/>
  <c r="I4663" i="1"/>
  <c r="D4627" i="13" s="1"/>
  <c r="J4647" i="1"/>
  <c r="I4622" i="14" s="1"/>
  <c r="I4647" i="1"/>
  <c r="D4611" i="13" s="1"/>
  <c r="J4631" i="1"/>
  <c r="I4606" i="14" s="1"/>
  <c r="I4631" i="1"/>
  <c r="D4595" i="13" s="1"/>
  <c r="J4615" i="1"/>
  <c r="I4590" i="14" s="1"/>
  <c r="I4615" i="1"/>
  <c r="D4579" i="13" s="1"/>
  <c r="J4599" i="1"/>
  <c r="I4574" i="14" s="1"/>
  <c r="I4599" i="1"/>
  <c r="D4563" i="13" s="1"/>
  <c r="J4583" i="1"/>
  <c r="I4558" i="14" s="1"/>
  <c r="I4583" i="1"/>
  <c r="D4547" i="13" s="1"/>
  <c r="J4567" i="1"/>
  <c r="I4542" i="14" s="1"/>
  <c r="I4567" i="1"/>
  <c r="D4531" i="13" s="1"/>
  <c r="J4535" i="1"/>
  <c r="I4510" i="14" s="1"/>
  <c r="I4535" i="1"/>
  <c r="D4499" i="13" s="1"/>
  <c r="J4503" i="1"/>
  <c r="I4478" i="14" s="1"/>
  <c r="I4503" i="1"/>
  <c r="D4467" i="13" s="1"/>
  <c r="J4487" i="1"/>
  <c r="I4462" i="14" s="1"/>
  <c r="I4487" i="1"/>
  <c r="D4451" i="13" s="1"/>
  <c r="J4471" i="1"/>
  <c r="I4446" i="14" s="1"/>
  <c r="I4471" i="1"/>
  <c r="D4435" i="13" s="1"/>
  <c r="J4455" i="1"/>
  <c r="I4430" i="14" s="1"/>
  <c r="I4455" i="1"/>
  <c r="D4419" i="13" s="1"/>
  <c r="J4439" i="1"/>
  <c r="I4414" i="14" s="1"/>
  <c r="I4439" i="1"/>
  <c r="D4403" i="13" s="1"/>
  <c r="J4423" i="1"/>
  <c r="I4398" i="14" s="1"/>
  <c r="I4423" i="1"/>
  <c r="D4387" i="13" s="1"/>
  <c r="J4407" i="1"/>
  <c r="I4382" i="14" s="1"/>
  <c r="I4407" i="1"/>
  <c r="D4371" i="13" s="1"/>
  <c r="J4391" i="1"/>
  <c r="I4366" i="14" s="1"/>
  <c r="I4391" i="1"/>
  <c r="D4355" i="13" s="1"/>
  <c r="J4375" i="1"/>
  <c r="I4350" i="14" s="1"/>
  <c r="I4375" i="1"/>
  <c r="D4339" i="13" s="1"/>
  <c r="J4359" i="1"/>
  <c r="I4334" i="14" s="1"/>
  <c r="I4359" i="1"/>
  <c r="D4323" i="13" s="1"/>
  <c r="J4343" i="1"/>
  <c r="I4318" i="14" s="1"/>
  <c r="I4343" i="1"/>
  <c r="D4307" i="13" s="1"/>
  <c r="J4327" i="1"/>
  <c r="I4302" i="14" s="1"/>
  <c r="I4327" i="1"/>
  <c r="D4291" i="13" s="1"/>
  <c r="J4311" i="1"/>
  <c r="I4286" i="14" s="1"/>
  <c r="I4311" i="1"/>
  <c r="D4275" i="13" s="1"/>
  <c r="J4295" i="1"/>
  <c r="I4270" i="14" s="1"/>
  <c r="I4295" i="1"/>
  <c r="D4259" i="13" s="1"/>
  <c r="J4279" i="1"/>
  <c r="I4254" i="14" s="1"/>
  <c r="I4279" i="1"/>
  <c r="D4243" i="13" s="1"/>
  <c r="J4263" i="1"/>
  <c r="I4238" i="14" s="1"/>
  <c r="I4263" i="1"/>
  <c r="D4227" i="13" s="1"/>
  <c r="J4247" i="1"/>
  <c r="I4222" i="14" s="1"/>
  <c r="I4247" i="1"/>
  <c r="D4211" i="13" s="1"/>
  <c r="J4231" i="1"/>
  <c r="I4206" i="14" s="1"/>
  <c r="I4231" i="1"/>
  <c r="D4195" i="13" s="1"/>
  <c r="J4215" i="1"/>
  <c r="I4190" i="14" s="1"/>
  <c r="I4215" i="1"/>
  <c r="D4179" i="13" s="1"/>
  <c r="J4199" i="1"/>
  <c r="I4174" i="14" s="1"/>
  <c r="I4199" i="1"/>
  <c r="D4163" i="13" s="1"/>
  <c r="J4183" i="1"/>
  <c r="I4158" i="14" s="1"/>
  <c r="I4183" i="1"/>
  <c r="D4147" i="13" s="1"/>
  <c r="J4151" i="1"/>
  <c r="I4126" i="14" s="1"/>
  <c r="I4151" i="1"/>
  <c r="D4115" i="13" s="1"/>
  <c r="J4135" i="1"/>
  <c r="I4110" i="14" s="1"/>
  <c r="I4135" i="1"/>
  <c r="D4099" i="13" s="1"/>
  <c r="J4119" i="1"/>
  <c r="I4094" i="14" s="1"/>
  <c r="I4119" i="1"/>
  <c r="D4083" i="13" s="1"/>
  <c r="J4103" i="1"/>
  <c r="I4078" i="14" s="1"/>
  <c r="I4103" i="1"/>
  <c r="D4067" i="13" s="1"/>
  <c r="J4071" i="1"/>
  <c r="I4046" i="14" s="1"/>
  <c r="I4071" i="1"/>
  <c r="D4035" i="13" s="1"/>
  <c r="J4055" i="1"/>
  <c r="I4030" i="14" s="1"/>
  <c r="I4055" i="1"/>
  <c r="D4019" i="13" s="1"/>
  <c r="J4039" i="1"/>
  <c r="I4014" i="14" s="1"/>
  <c r="I4039" i="1"/>
  <c r="D4003" i="13" s="1"/>
  <c r="J4023" i="1"/>
  <c r="I3998" i="14" s="1"/>
  <c r="I4023" i="1"/>
  <c r="D3987" i="13" s="1"/>
  <c r="J4007" i="1"/>
  <c r="I3982" i="14" s="1"/>
  <c r="I4007" i="1"/>
  <c r="D3971" i="13" s="1"/>
  <c r="J3991" i="1"/>
  <c r="I3966" i="14" s="1"/>
  <c r="I3991" i="1"/>
  <c r="D3955" i="13" s="1"/>
  <c r="J3959" i="1"/>
  <c r="I3934" i="14" s="1"/>
  <c r="I3959" i="1"/>
  <c r="D3923" i="13" s="1"/>
  <c r="J3943" i="1"/>
  <c r="I3918" i="14" s="1"/>
  <c r="I3943" i="1"/>
  <c r="D3907" i="13" s="1"/>
  <c r="J3927" i="1"/>
  <c r="I3902" i="14" s="1"/>
  <c r="I3927" i="1"/>
  <c r="D3891" i="13" s="1"/>
  <c r="J3911" i="1"/>
  <c r="I3886" i="14" s="1"/>
  <c r="I3911" i="1"/>
  <c r="D3875" i="13" s="1"/>
  <c r="J3895" i="1"/>
  <c r="I3870" i="14" s="1"/>
  <c r="I3895" i="1"/>
  <c r="D3859" i="13" s="1"/>
  <c r="J3879" i="1"/>
  <c r="I3854" i="14" s="1"/>
  <c r="I3879" i="1"/>
  <c r="D3843" i="13" s="1"/>
  <c r="J3863" i="1"/>
  <c r="I3838" i="14" s="1"/>
  <c r="I3863" i="1"/>
  <c r="D3827" i="13" s="1"/>
  <c r="J3847" i="1"/>
  <c r="I3822" i="14" s="1"/>
  <c r="I3847" i="1"/>
  <c r="D3811" i="13" s="1"/>
  <c r="J3831" i="1"/>
  <c r="I3806" i="14" s="1"/>
  <c r="I3831" i="1"/>
  <c r="D3795" i="13" s="1"/>
  <c r="J3815" i="1"/>
  <c r="I3790" i="14" s="1"/>
  <c r="I3815" i="1"/>
  <c r="D3779" i="13" s="1"/>
  <c r="J3783" i="1"/>
  <c r="I3758" i="14" s="1"/>
  <c r="I3783" i="1"/>
  <c r="D3747" i="13" s="1"/>
  <c r="J3767" i="1"/>
  <c r="I3742" i="14" s="1"/>
  <c r="I3767" i="1"/>
  <c r="D3731" i="13" s="1"/>
  <c r="J3751" i="1"/>
  <c r="I3726" i="14" s="1"/>
  <c r="I3751" i="1"/>
  <c r="D3715" i="13" s="1"/>
  <c r="J3735" i="1"/>
  <c r="I3710" i="14" s="1"/>
  <c r="I3735" i="1"/>
  <c r="D3699" i="13" s="1"/>
  <c r="J3719" i="1"/>
  <c r="I3694" i="14" s="1"/>
  <c r="I3719" i="1"/>
  <c r="D3683" i="13" s="1"/>
  <c r="J3703" i="1"/>
  <c r="I3678" i="14" s="1"/>
  <c r="I3703" i="1"/>
  <c r="D3667" i="13" s="1"/>
  <c r="J3687" i="1"/>
  <c r="I3662" i="14" s="1"/>
  <c r="I3687" i="1"/>
  <c r="D3651" i="13" s="1"/>
  <c r="J3655" i="1"/>
  <c r="I3630" i="14" s="1"/>
  <c r="I3655" i="1"/>
  <c r="D3619" i="13" s="1"/>
  <c r="J3639" i="1"/>
  <c r="I3614" i="14" s="1"/>
  <c r="I3639" i="1"/>
  <c r="D3603" i="13" s="1"/>
  <c r="J3623" i="1"/>
  <c r="I3598" i="14" s="1"/>
  <c r="I3623" i="1"/>
  <c r="D3587" i="13" s="1"/>
  <c r="J3575" i="1"/>
  <c r="I3550" i="14" s="1"/>
  <c r="I3575" i="1"/>
  <c r="D3539" i="13" s="1"/>
  <c r="J3559" i="1"/>
  <c r="I3534" i="14" s="1"/>
  <c r="I3559" i="1"/>
  <c r="D3523" i="13" s="1"/>
  <c r="J3543" i="1"/>
  <c r="I3518" i="14" s="1"/>
  <c r="I3543" i="1"/>
  <c r="D3507" i="13" s="1"/>
  <c r="J3527" i="1"/>
  <c r="I3502" i="14" s="1"/>
  <c r="I3527" i="1"/>
  <c r="D3491" i="13" s="1"/>
  <c r="J3511" i="1"/>
  <c r="I3486" i="14" s="1"/>
  <c r="I3511" i="1"/>
  <c r="D3475" i="13" s="1"/>
  <c r="J3479" i="1"/>
  <c r="I3454" i="14" s="1"/>
  <c r="I3479" i="1"/>
  <c r="D3443" i="13" s="1"/>
  <c r="J3463" i="1"/>
  <c r="I3438" i="14" s="1"/>
  <c r="I3463" i="1"/>
  <c r="D3427" i="13" s="1"/>
  <c r="J3447" i="1"/>
  <c r="I3422" i="14" s="1"/>
  <c r="I3447" i="1"/>
  <c r="D3411" i="13" s="1"/>
  <c r="J3431" i="1"/>
  <c r="I3406" i="14" s="1"/>
  <c r="I3431" i="1"/>
  <c r="D3395" i="13" s="1"/>
  <c r="J3415" i="1"/>
  <c r="I3390" i="14" s="1"/>
  <c r="I3415" i="1"/>
  <c r="D3379" i="13" s="1"/>
  <c r="J3383" i="1"/>
  <c r="I3358" i="14" s="1"/>
  <c r="I3383" i="1"/>
  <c r="D3347" i="13" s="1"/>
  <c r="J3367" i="1"/>
  <c r="I3342" i="14" s="1"/>
  <c r="I3367" i="1"/>
  <c r="D3331" i="13" s="1"/>
  <c r="J3351" i="1"/>
  <c r="I3326" i="14" s="1"/>
  <c r="I3351" i="1"/>
  <c r="D3315" i="13" s="1"/>
  <c r="J3319" i="1"/>
  <c r="I3294" i="14" s="1"/>
  <c r="I3319" i="1"/>
  <c r="D3283" i="13" s="1"/>
  <c r="J3303" i="1"/>
  <c r="I3278" i="14" s="1"/>
  <c r="I3303" i="1"/>
  <c r="D3267" i="13" s="1"/>
  <c r="J3287" i="1"/>
  <c r="I3262" i="14" s="1"/>
  <c r="I3287" i="1"/>
  <c r="D3251" i="13" s="1"/>
  <c r="J3255" i="1"/>
  <c r="I3230" i="14" s="1"/>
  <c r="I3255" i="1"/>
  <c r="D3219" i="13" s="1"/>
  <c r="J3239" i="1"/>
  <c r="I3214" i="14" s="1"/>
  <c r="I3239" i="1"/>
  <c r="D3203" i="13" s="1"/>
  <c r="J3223" i="1"/>
  <c r="I3198" i="14" s="1"/>
  <c r="I3223" i="1"/>
  <c r="D3187" i="13" s="1"/>
  <c r="J3207" i="1"/>
  <c r="I3182" i="14" s="1"/>
  <c r="I3207" i="1"/>
  <c r="D3171" i="13" s="1"/>
  <c r="J3191" i="1"/>
  <c r="I3166" i="14" s="1"/>
  <c r="I3191" i="1"/>
  <c r="D3155" i="13" s="1"/>
  <c r="J3175" i="1"/>
  <c r="I3150" i="14" s="1"/>
  <c r="I3175" i="1"/>
  <c r="D3139" i="13" s="1"/>
  <c r="J3159" i="1"/>
  <c r="I3134" i="14" s="1"/>
  <c r="I3159" i="1"/>
  <c r="D3123" i="13" s="1"/>
  <c r="J3143" i="1"/>
  <c r="I3118" i="14" s="1"/>
  <c r="I3143" i="1"/>
  <c r="D3107" i="13" s="1"/>
  <c r="J3127" i="1"/>
  <c r="I3102" i="14" s="1"/>
  <c r="I3127" i="1"/>
  <c r="D3091" i="13" s="1"/>
  <c r="J3111" i="1"/>
  <c r="I3086" i="14" s="1"/>
  <c r="I3111" i="1"/>
  <c r="D3075" i="13" s="1"/>
  <c r="J3095" i="1"/>
  <c r="I3070" i="14" s="1"/>
  <c r="I3095" i="1"/>
  <c r="D3059" i="13" s="1"/>
  <c r="J3079" i="1"/>
  <c r="I3054" i="14" s="1"/>
  <c r="I3079" i="1"/>
  <c r="D3043" i="13" s="1"/>
  <c r="J3047" i="1"/>
  <c r="I3022" i="14" s="1"/>
  <c r="I3047" i="1"/>
  <c r="D3011" i="13" s="1"/>
  <c r="J3015" i="1"/>
  <c r="I2990" i="14" s="1"/>
  <c r="I3015" i="1"/>
  <c r="D2979" i="13" s="1"/>
  <c r="J2999" i="1"/>
  <c r="I2974" i="14" s="1"/>
  <c r="I2999" i="1"/>
  <c r="D2963" i="13" s="1"/>
  <c r="J2983" i="1"/>
  <c r="I2958" i="14" s="1"/>
  <c r="I2983" i="1"/>
  <c r="D2947" i="13" s="1"/>
  <c r="J2967" i="1"/>
  <c r="I2942" i="14" s="1"/>
  <c r="I2967" i="1"/>
  <c r="D2931" i="13" s="1"/>
  <c r="J2951" i="1"/>
  <c r="I2926" i="14" s="1"/>
  <c r="I2951" i="1"/>
  <c r="D2915" i="13" s="1"/>
  <c r="J2935" i="1"/>
  <c r="I2910" i="14" s="1"/>
  <c r="I2935" i="1"/>
  <c r="D2899" i="13" s="1"/>
  <c r="J2919" i="1"/>
  <c r="I2894" i="14" s="1"/>
  <c r="I2919" i="1"/>
  <c r="D2883" i="13" s="1"/>
  <c r="J2903" i="1"/>
  <c r="I2878" i="14" s="1"/>
  <c r="I2903" i="1"/>
  <c r="D2867" i="13" s="1"/>
  <c r="J2887" i="1"/>
  <c r="I2862" i="14" s="1"/>
  <c r="I2887" i="1"/>
  <c r="D2851" i="13" s="1"/>
  <c r="J2871" i="1"/>
  <c r="I2846" i="14" s="1"/>
  <c r="I2871" i="1"/>
  <c r="D2835" i="13" s="1"/>
  <c r="J2855" i="1"/>
  <c r="I2830" i="14" s="1"/>
  <c r="I2855" i="1"/>
  <c r="D2819" i="13" s="1"/>
  <c r="J2839" i="1"/>
  <c r="I2814" i="14" s="1"/>
  <c r="I2839" i="1"/>
  <c r="D2803" i="13" s="1"/>
  <c r="J2807" i="1"/>
  <c r="I2782" i="14" s="1"/>
  <c r="I2807" i="1"/>
  <c r="D2771" i="13" s="1"/>
  <c r="J2791" i="1"/>
  <c r="I2766" i="14" s="1"/>
  <c r="I2791" i="1"/>
  <c r="D2755" i="13" s="1"/>
  <c r="J2775" i="1"/>
  <c r="I2750" i="14" s="1"/>
  <c r="I2775" i="1"/>
  <c r="D2739" i="13" s="1"/>
  <c r="J2759" i="1"/>
  <c r="I2734" i="14" s="1"/>
  <c r="I2759" i="1"/>
  <c r="D2723" i="13" s="1"/>
  <c r="J2727" i="1"/>
  <c r="I2702" i="14" s="1"/>
  <c r="I2727" i="1"/>
  <c r="D2691" i="13" s="1"/>
  <c r="J2711" i="1"/>
  <c r="I2686" i="14" s="1"/>
  <c r="I2711" i="1"/>
  <c r="D2675" i="13" s="1"/>
  <c r="J2695" i="1"/>
  <c r="I2670" i="14" s="1"/>
  <c r="I2695" i="1"/>
  <c r="D2659" i="13" s="1"/>
  <c r="J2679" i="1"/>
  <c r="I2654" i="14" s="1"/>
  <c r="I2679" i="1"/>
  <c r="D2643" i="13" s="1"/>
  <c r="J2647" i="1"/>
  <c r="I2622" i="14" s="1"/>
  <c r="I2647" i="1"/>
  <c r="D2611" i="13" s="1"/>
  <c r="J2631" i="1"/>
  <c r="I2606" i="14" s="1"/>
  <c r="I2631" i="1"/>
  <c r="D2595" i="13" s="1"/>
  <c r="J2615" i="1"/>
  <c r="I2590" i="14" s="1"/>
  <c r="I2615" i="1"/>
  <c r="D2579" i="13" s="1"/>
  <c r="J2599" i="1"/>
  <c r="I2574" i="14" s="1"/>
  <c r="I2599" i="1"/>
  <c r="D2563" i="13" s="1"/>
  <c r="J2583" i="1"/>
  <c r="I2558" i="14" s="1"/>
  <c r="I2583" i="1"/>
  <c r="D2547" i="13" s="1"/>
  <c r="J2567" i="1"/>
  <c r="I2542" i="14" s="1"/>
  <c r="I2567" i="1"/>
  <c r="D2531" i="13" s="1"/>
  <c r="J2551" i="1"/>
  <c r="I2526" i="14" s="1"/>
  <c r="I2551" i="1"/>
  <c r="D2515" i="13" s="1"/>
  <c r="J2535" i="1"/>
  <c r="I2510" i="14" s="1"/>
  <c r="I2535" i="1"/>
  <c r="D2499" i="13" s="1"/>
  <c r="J2519" i="1"/>
  <c r="I2494" i="14" s="1"/>
  <c r="I2519" i="1"/>
  <c r="D2483" i="13" s="1"/>
  <c r="J2503" i="1"/>
  <c r="I2478" i="14" s="1"/>
  <c r="I2503" i="1"/>
  <c r="D2467" i="13" s="1"/>
  <c r="J2487" i="1"/>
  <c r="I2462" i="14" s="1"/>
  <c r="I2487" i="1"/>
  <c r="D2451" i="13" s="1"/>
  <c r="J2471" i="1"/>
  <c r="I2446" i="14" s="1"/>
  <c r="I2471" i="1"/>
  <c r="D2435" i="13" s="1"/>
  <c r="J2455" i="1"/>
  <c r="I2430" i="14" s="1"/>
  <c r="I2455" i="1"/>
  <c r="D2419" i="13" s="1"/>
  <c r="J2439" i="1"/>
  <c r="I2414" i="14" s="1"/>
  <c r="I2439" i="1"/>
  <c r="D2403" i="13" s="1"/>
  <c r="J2407" i="1"/>
  <c r="I2382" i="14" s="1"/>
  <c r="I2407" i="1"/>
  <c r="D2371" i="13" s="1"/>
  <c r="J2391" i="1"/>
  <c r="I2366" i="14" s="1"/>
  <c r="I2391" i="1"/>
  <c r="D2355" i="13" s="1"/>
  <c r="J2375" i="1"/>
  <c r="I2350" i="14" s="1"/>
  <c r="I2375" i="1"/>
  <c r="D2339" i="13" s="1"/>
  <c r="J2359" i="1"/>
  <c r="I2334" i="14" s="1"/>
  <c r="I2359" i="1"/>
  <c r="D2323" i="13" s="1"/>
  <c r="J2343" i="1"/>
  <c r="I2318" i="14" s="1"/>
  <c r="I2343" i="1"/>
  <c r="D2307" i="13" s="1"/>
  <c r="J2327" i="1"/>
  <c r="I2302" i="14" s="1"/>
  <c r="I2327" i="1"/>
  <c r="D2291" i="13" s="1"/>
  <c r="J2311" i="1"/>
  <c r="I2286" i="14" s="1"/>
  <c r="I2311" i="1"/>
  <c r="D2275" i="13" s="1"/>
  <c r="J2295" i="1"/>
  <c r="I2270" i="14" s="1"/>
  <c r="I2295" i="1"/>
  <c r="D2259" i="13" s="1"/>
  <c r="J2279" i="1"/>
  <c r="I2254" i="14" s="1"/>
  <c r="I2279" i="1"/>
  <c r="D2243" i="13" s="1"/>
  <c r="J2247" i="1"/>
  <c r="I2222" i="14" s="1"/>
  <c r="I2247" i="1"/>
  <c r="D2211" i="13" s="1"/>
  <c r="J2231" i="1"/>
  <c r="I2206" i="14" s="1"/>
  <c r="I2231" i="1"/>
  <c r="D2195" i="13" s="1"/>
  <c r="J2215" i="1"/>
  <c r="I2190" i="14" s="1"/>
  <c r="I2215" i="1"/>
  <c r="D2179" i="13" s="1"/>
  <c r="J2199" i="1"/>
  <c r="I2174" i="14" s="1"/>
  <c r="I2199" i="1"/>
  <c r="D2163" i="13" s="1"/>
  <c r="J2183" i="1"/>
  <c r="I2158" i="14" s="1"/>
  <c r="I2183" i="1"/>
  <c r="D2147" i="13" s="1"/>
  <c r="J2151" i="1"/>
  <c r="I2126" i="14" s="1"/>
  <c r="I2151" i="1"/>
  <c r="D2115" i="13" s="1"/>
  <c r="J2135" i="1"/>
  <c r="I2110" i="14" s="1"/>
  <c r="I2135" i="1"/>
  <c r="D2099" i="13" s="1"/>
  <c r="J2119" i="1"/>
  <c r="I2094" i="14" s="1"/>
  <c r="I2119" i="1"/>
  <c r="D2083" i="13" s="1"/>
  <c r="J2103" i="1"/>
  <c r="I2078" i="14" s="1"/>
  <c r="I2103" i="1"/>
  <c r="D2067" i="13" s="1"/>
  <c r="J2087" i="1"/>
  <c r="I2062" i="14" s="1"/>
  <c r="I2087" i="1"/>
  <c r="D2051" i="13" s="1"/>
  <c r="J2071" i="1"/>
  <c r="I2046" i="14" s="1"/>
  <c r="I2071" i="1"/>
  <c r="D2035" i="13" s="1"/>
  <c r="J2055" i="1"/>
  <c r="I2030" i="14" s="1"/>
  <c r="I2055" i="1"/>
  <c r="D2019" i="13" s="1"/>
  <c r="J2023" i="1"/>
  <c r="I1998" i="14" s="1"/>
  <c r="I2023" i="1"/>
  <c r="D1987" i="13" s="1"/>
  <c r="J2007" i="1"/>
  <c r="I1982" i="14" s="1"/>
  <c r="I2007" i="1"/>
  <c r="D1971" i="13" s="1"/>
  <c r="J1991" i="1"/>
  <c r="I1966" i="14" s="1"/>
  <c r="I1991" i="1"/>
  <c r="D1955" i="13" s="1"/>
  <c r="J1975" i="1"/>
  <c r="I1950" i="14" s="1"/>
  <c r="I1975" i="1"/>
  <c r="D1939" i="13" s="1"/>
  <c r="J1959" i="1"/>
  <c r="I1934" i="14" s="1"/>
  <c r="I1959" i="1"/>
  <c r="D1923" i="13" s="1"/>
  <c r="J1943" i="1"/>
  <c r="I1918" i="14" s="1"/>
  <c r="I1943" i="1"/>
  <c r="D1907" i="13" s="1"/>
  <c r="J1927" i="1"/>
  <c r="I1902" i="14" s="1"/>
  <c r="I1927" i="1"/>
  <c r="D1891" i="13" s="1"/>
  <c r="J1911" i="1"/>
  <c r="I1886" i="14" s="1"/>
  <c r="I1911" i="1"/>
  <c r="D1875" i="13" s="1"/>
  <c r="J1895" i="1"/>
  <c r="I1870" i="14" s="1"/>
  <c r="I1895" i="1"/>
  <c r="D1859" i="13" s="1"/>
  <c r="J1879" i="1"/>
  <c r="I1854" i="14" s="1"/>
  <c r="I1879" i="1"/>
  <c r="D1843" i="13" s="1"/>
  <c r="J1863" i="1"/>
  <c r="I1838" i="14" s="1"/>
  <c r="I1863" i="1"/>
  <c r="D1827" i="13" s="1"/>
  <c r="J1831" i="1"/>
  <c r="I1806" i="14" s="1"/>
  <c r="I1831" i="1"/>
  <c r="D1795" i="13" s="1"/>
  <c r="J1815" i="1"/>
  <c r="I1790" i="14" s="1"/>
  <c r="I1815" i="1"/>
  <c r="D1779" i="13" s="1"/>
  <c r="J1799" i="1"/>
  <c r="I1774" i="14" s="1"/>
  <c r="I1799" i="1"/>
  <c r="D1763" i="13" s="1"/>
  <c r="J1783" i="1"/>
  <c r="I1758" i="14" s="1"/>
  <c r="I1783" i="1"/>
  <c r="D1747" i="13" s="1"/>
  <c r="J1767" i="1"/>
  <c r="I1742" i="14" s="1"/>
  <c r="I1767" i="1"/>
  <c r="D1731" i="13" s="1"/>
  <c r="J1751" i="1"/>
  <c r="I1726" i="14" s="1"/>
  <c r="I1751" i="1"/>
  <c r="D1715" i="13" s="1"/>
  <c r="J1719" i="1"/>
  <c r="I1694" i="14" s="1"/>
  <c r="I1719" i="1"/>
  <c r="D1683" i="13" s="1"/>
  <c r="J1703" i="1"/>
  <c r="I1678" i="14" s="1"/>
  <c r="I1703" i="1"/>
  <c r="D1667" i="13" s="1"/>
  <c r="J1687" i="1"/>
  <c r="I1662" i="14" s="1"/>
  <c r="I1687" i="1"/>
  <c r="D1651" i="13" s="1"/>
  <c r="J1671" i="1"/>
  <c r="I1646" i="14" s="1"/>
  <c r="I1671" i="1"/>
  <c r="D1635" i="13" s="1"/>
  <c r="J1655" i="1"/>
  <c r="I1630" i="14" s="1"/>
  <c r="I1655" i="1"/>
  <c r="D1619" i="13" s="1"/>
  <c r="J1639" i="1"/>
  <c r="I1614" i="14" s="1"/>
  <c r="I1639" i="1"/>
  <c r="D1603" i="13" s="1"/>
  <c r="J1623" i="1"/>
  <c r="I1598" i="14" s="1"/>
  <c r="I1623" i="1"/>
  <c r="D1587" i="13" s="1"/>
  <c r="J1607" i="1"/>
  <c r="I1582" i="14" s="1"/>
  <c r="I1607" i="1"/>
  <c r="D1571" i="13" s="1"/>
  <c r="J1591" i="1"/>
  <c r="I1566" i="14" s="1"/>
  <c r="I1591" i="1"/>
  <c r="D1555" i="13" s="1"/>
  <c r="J1575" i="1"/>
  <c r="I1550" i="14" s="1"/>
  <c r="I1575" i="1"/>
  <c r="D1539" i="13" s="1"/>
  <c r="J1559" i="1"/>
  <c r="I1534" i="14" s="1"/>
  <c r="I1559" i="1"/>
  <c r="D1523" i="13" s="1"/>
  <c r="J1543" i="1"/>
  <c r="I1518" i="14" s="1"/>
  <c r="I1543" i="1"/>
  <c r="D1507" i="13" s="1"/>
  <c r="J1511" i="1"/>
  <c r="I1486" i="14" s="1"/>
  <c r="I1511" i="1"/>
  <c r="D1475" i="13" s="1"/>
  <c r="J1495" i="1"/>
  <c r="I1470" i="14" s="1"/>
  <c r="I1495" i="1"/>
  <c r="D1459" i="13" s="1"/>
  <c r="J1479" i="1"/>
  <c r="I1454" i="14" s="1"/>
  <c r="I1479" i="1"/>
  <c r="D1443" i="13" s="1"/>
  <c r="J1463" i="1"/>
  <c r="I1438" i="14" s="1"/>
  <c r="I1463" i="1"/>
  <c r="D1427" i="13" s="1"/>
  <c r="J1431" i="1"/>
  <c r="I1406" i="14" s="1"/>
  <c r="I1431" i="1"/>
  <c r="D1395" i="13" s="1"/>
  <c r="J1415" i="1"/>
  <c r="I1390" i="14" s="1"/>
  <c r="I1415" i="1"/>
  <c r="D1379" i="13" s="1"/>
  <c r="J1399" i="1"/>
  <c r="I1374" i="14" s="1"/>
  <c r="I1399" i="1"/>
  <c r="D1363" i="13" s="1"/>
  <c r="J1383" i="1"/>
  <c r="I1358" i="14" s="1"/>
  <c r="I1383" i="1"/>
  <c r="D1347" i="13" s="1"/>
  <c r="J1367" i="1"/>
  <c r="I1342" i="14" s="1"/>
  <c r="I1367" i="1"/>
  <c r="D1331" i="13" s="1"/>
  <c r="J1335" i="1"/>
  <c r="I1310" i="14" s="1"/>
  <c r="I1335" i="1"/>
  <c r="D1299" i="13" s="1"/>
  <c r="J1303" i="1"/>
  <c r="I1278" i="14" s="1"/>
  <c r="I1303" i="1"/>
  <c r="D1267" i="13" s="1"/>
  <c r="J1287" i="1"/>
  <c r="I1262" i="14" s="1"/>
  <c r="I1287" i="1"/>
  <c r="D1251" i="13" s="1"/>
  <c r="J1271" i="1"/>
  <c r="I1246" i="14" s="1"/>
  <c r="I1271" i="1"/>
  <c r="D1235" i="13" s="1"/>
  <c r="J1255" i="1"/>
  <c r="I1230" i="14" s="1"/>
  <c r="I1255" i="1"/>
  <c r="D1219" i="13" s="1"/>
  <c r="J1239" i="1"/>
  <c r="I1214" i="14" s="1"/>
  <c r="I1239" i="1"/>
  <c r="D1203" i="13" s="1"/>
  <c r="J1223" i="1"/>
  <c r="I1198" i="14" s="1"/>
  <c r="I1223" i="1"/>
  <c r="D1187" i="13" s="1"/>
  <c r="J1207" i="1"/>
  <c r="I1182" i="14" s="1"/>
  <c r="I1207" i="1"/>
  <c r="D1171" i="13" s="1"/>
  <c r="J1191" i="1"/>
  <c r="I1166" i="14" s="1"/>
  <c r="I1191" i="1"/>
  <c r="D1155" i="13" s="1"/>
  <c r="J1159" i="1"/>
  <c r="I1134" i="14" s="1"/>
  <c r="I1159" i="1"/>
  <c r="D1123" i="13" s="1"/>
  <c r="J1143" i="1"/>
  <c r="I1118" i="14" s="1"/>
  <c r="I1143" i="1"/>
  <c r="D1107" i="13" s="1"/>
  <c r="J1127" i="1"/>
  <c r="I1102" i="14" s="1"/>
  <c r="I1127" i="1"/>
  <c r="D1091" i="13" s="1"/>
  <c r="J1111" i="1"/>
  <c r="I1086" i="14" s="1"/>
  <c r="I1111" i="1"/>
  <c r="D1075" i="13" s="1"/>
  <c r="J1095" i="1"/>
  <c r="I1070" i="14" s="1"/>
  <c r="I1095" i="1"/>
  <c r="D1059" i="13" s="1"/>
  <c r="J1079" i="1"/>
  <c r="I1054" i="14" s="1"/>
  <c r="I1079" i="1"/>
  <c r="D1043" i="13" s="1"/>
  <c r="J1047" i="1"/>
  <c r="I1022" i="14" s="1"/>
  <c r="I1047" i="1"/>
  <c r="D1011" i="13" s="1"/>
  <c r="J1031" i="1"/>
  <c r="I1006" i="14" s="1"/>
  <c r="I1031" i="1"/>
  <c r="D995" i="13" s="1"/>
  <c r="J1015" i="1"/>
  <c r="I990" i="14" s="1"/>
  <c r="I1015" i="1"/>
  <c r="D979" i="13" s="1"/>
  <c r="J999" i="1"/>
  <c r="I974" i="14" s="1"/>
  <c r="I999" i="1"/>
  <c r="D963" i="13" s="1"/>
  <c r="J983" i="1"/>
  <c r="I958" i="14" s="1"/>
  <c r="I983" i="1"/>
  <c r="D947" i="13" s="1"/>
  <c r="J951" i="1"/>
  <c r="I926" i="14" s="1"/>
  <c r="I951" i="1"/>
  <c r="D915" i="13" s="1"/>
  <c r="J935" i="1"/>
  <c r="I910" i="14" s="1"/>
  <c r="I935" i="1"/>
  <c r="D899" i="13" s="1"/>
  <c r="J919" i="1"/>
  <c r="I894" i="14" s="1"/>
  <c r="I919" i="1"/>
  <c r="D883" i="13" s="1"/>
  <c r="J903" i="1"/>
  <c r="I878" i="14" s="1"/>
  <c r="I903" i="1"/>
  <c r="D867" i="13" s="1"/>
  <c r="J887" i="1"/>
  <c r="I862" i="14" s="1"/>
  <c r="I887" i="1"/>
  <c r="D851" i="13" s="1"/>
  <c r="J855" i="1"/>
  <c r="I830" i="14" s="1"/>
  <c r="I855" i="1"/>
  <c r="D819" i="13" s="1"/>
  <c r="J839" i="1"/>
  <c r="I814" i="14" s="1"/>
  <c r="I839" i="1"/>
  <c r="D803" i="13" s="1"/>
  <c r="J823" i="1"/>
  <c r="I798" i="14" s="1"/>
  <c r="I823" i="1"/>
  <c r="D787" i="13" s="1"/>
  <c r="J791" i="1"/>
  <c r="I766" i="14" s="1"/>
  <c r="I791" i="1"/>
  <c r="D755" i="13" s="1"/>
  <c r="J775" i="1"/>
  <c r="I750" i="14" s="1"/>
  <c r="I775" i="1"/>
  <c r="D739" i="13" s="1"/>
  <c r="J759" i="1"/>
  <c r="I734" i="14" s="1"/>
  <c r="I759" i="1"/>
  <c r="D723" i="13" s="1"/>
  <c r="J743" i="1"/>
  <c r="I718" i="14" s="1"/>
  <c r="I743" i="1"/>
  <c r="D707" i="13" s="1"/>
  <c r="J727" i="1"/>
  <c r="I702" i="14" s="1"/>
  <c r="I727" i="1"/>
  <c r="D691" i="13" s="1"/>
  <c r="J711" i="1"/>
  <c r="I686" i="14" s="1"/>
  <c r="I711" i="1"/>
  <c r="D675" i="13" s="1"/>
  <c r="J695" i="1"/>
  <c r="I670" i="14" s="1"/>
  <c r="I695" i="1"/>
  <c r="D659" i="13" s="1"/>
  <c r="J679" i="1"/>
  <c r="I654" i="14" s="1"/>
  <c r="I679" i="1"/>
  <c r="D643" i="13" s="1"/>
  <c r="J631" i="1"/>
  <c r="I606" i="14" s="1"/>
  <c r="I631" i="1"/>
  <c r="D595" i="13" s="1"/>
  <c r="J615" i="1"/>
  <c r="I590" i="14" s="1"/>
  <c r="I615" i="1"/>
  <c r="D579" i="13" s="1"/>
  <c r="J599" i="1"/>
  <c r="I574" i="14" s="1"/>
  <c r="I599" i="1"/>
  <c r="D563" i="13" s="1"/>
  <c r="J583" i="1"/>
  <c r="I558" i="14" s="1"/>
  <c r="I583" i="1"/>
  <c r="D547" i="13" s="1"/>
  <c r="J567" i="1"/>
  <c r="I542" i="14" s="1"/>
  <c r="I567" i="1"/>
  <c r="D531" i="13" s="1"/>
  <c r="J551" i="1"/>
  <c r="I526" i="14" s="1"/>
  <c r="I551" i="1"/>
  <c r="D515" i="13" s="1"/>
  <c r="J535" i="1"/>
  <c r="I510" i="14" s="1"/>
  <c r="I535" i="1"/>
  <c r="D499" i="13" s="1"/>
  <c r="J519" i="1"/>
  <c r="I494" i="14" s="1"/>
  <c r="I519" i="1"/>
  <c r="D483" i="13" s="1"/>
  <c r="J487" i="1"/>
  <c r="I462" i="14" s="1"/>
  <c r="I487" i="1"/>
  <c r="D451" i="13" s="1"/>
  <c r="J471" i="1"/>
  <c r="I446" i="14" s="1"/>
  <c r="I471" i="1"/>
  <c r="D435" i="13" s="1"/>
  <c r="J455" i="1"/>
  <c r="I430" i="14" s="1"/>
  <c r="I455" i="1"/>
  <c r="D419" i="13" s="1"/>
  <c r="J439" i="1"/>
  <c r="I414" i="14" s="1"/>
  <c r="I439" i="1"/>
  <c r="D403" i="13" s="1"/>
  <c r="J423" i="1"/>
  <c r="I398" i="14" s="1"/>
  <c r="I423" i="1"/>
  <c r="D387" i="13" s="1"/>
  <c r="J407" i="1"/>
  <c r="I382" i="14" s="1"/>
  <c r="I407" i="1"/>
  <c r="D371" i="13" s="1"/>
  <c r="J391" i="1"/>
  <c r="I366" i="14" s="1"/>
  <c r="I391" i="1"/>
  <c r="D355" i="13" s="1"/>
  <c r="J375" i="1"/>
  <c r="I350" i="14" s="1"/>
  <c r="I375" i="1"/>
  <c r="D339" i="13" s="1"/>
  <c r="J359" i="1"/>
  <c r="I334" i="14" s="1"/>
  <c r="I359" i="1"/>
  <c r="D323" i="13" s="1"/>
  <c r="J343" i="1"/>
  <c r="I318" i="14" s="1"/>
  <c r="I343" i="1"/>
  <c r="D307" i="13" s="1"/>
  <c r="J311" i="1"/>
  <c r="I286" i="14" s="1"/>
  <c r="I311" i="1"/>
  <c r="D275" i="13" s="1"/>
  <c r="J231" i="1"/>
  <c r="I206" i="14" s="1"/>
  <c r="I231" i="1"/>
  <c r="D195" i="13" s="1"/>
  <c r="J199" i="1"/>
  <c r="I174" i="14" s="1"/>
  <c r="I199" i="1"/>
  <c r="D163" i="13" s="1"/>
  <c r="I8146" i="1"/>
  <c r="D8110" i="13" s="1"/>
  <c r="I8050" i="1"/>
  <c r="D8014" i="13" s="1"/>
  <c r="I7751" i="1"/>
  <c r="D7715" i="13" s="1"/>
  <c r="I7719" i="1"/>
  <c r="D7683" i="13" s="1"/>
  <c r="I6722" i="1"/>
  <c r="D6686" i="13" s="1"/>
  <c r="I5218" i="1"/>
  <c r="D5182" i="13" s="1"/>
  <c r="I5170" i="1"/>
  <c r="D5134" i="13" s="1"/>
  <c r="I5074" i="1"/>
  <c r="D5038" i="13" s="1"/>
  <c r="I4737" i="1"/>
  <c r="D4701" i="13" s="1"/>
  <c r="I4594" i="1"/>
  <c r="D4558" i="13" s="1"/>
  <c r="I4519" i="1"/>
  <c r="D4483" i="13" s="1"/>
  <c r="I4417" i="1"/>
  <c r="D4381" i="13" s="1"/>
  <c r="I3271" i="1"/>
  <c r="D3235" i="13" s="1"/>
  <c r="I647" i="1"/>
  <c r="D611" i="13" s="1"/>
  <c r="I327" i="1"/>
  <c r="D291" i="13" s="1"/>
  <c r="J8610" i="1"/>
  <c r="I8585" i="14" s="1"/>
  <c r="I8610" i="1"/>
  <c r="D8574" i="13" s="1"/>
  <c r="J8546" i="1"/>
  <c r="I8521" i="14" s="1"/>
  <c r="I8546" i="1"/>
  <c r="D8510" i="13" s="1"/>
  <c r="J7890" i="1"/>
  <c r="I7865" i="14" s="1"/>
  <c r="I7890" i="1"/>
  <c r="D7854" i="13" s="1"/>
  <c r="J7474" i="1"/>
  <c r="I7449" i="14" s="1"/>
  <c r="I7474" i="1"/>
  <c r="D7438" i="13" s="1"/>
  <c r="J7426" i="1"/>
  <c r="I7401" i="14" s="1"/>
  <c r="I7426" i="1"/>
  <c r="D7390" i="13" s="1"/>
  <c r="J7378" i="1"/>
  <c r="I7353" i="14" s="1"/>
  <c r="I7378" i="1"/>
  <c r="D7342" i="13" s="1"/>
  <c r="J7186" i="1"/>
  <c r="I7161" i="14" s="1"/>
  <c r="I7186" i="1"/>
  <c r="D7150" i="13" s="1"/>
  <c r="J7138" i="1"/>
  <c r="I7113" i="14" s="1"/>
  <c r="I7138" i="1"/>
  <c r="D7102" i="13" s="1"/>
  <c r="J6962" i="1"/>
  <c r="I6937" i="14" s="1"/>
  <c r="I6962" i="1"/>
  <c r="D6926" i="13" s="1"/>
  <c r="J6898" i="1"/>
  <c r="I6873" i="14" s="1"/>
  <c r="I6898" i="1"/>
  <c r="D6862" i="13" s="1"/>
  <c r="J6834" i="1"/>
  <c r="I6809" i="14" s="1"/>
  <c r="I6834" i="1"/>
  <c r="D6798" i="13" s="1"/>
  <c r="J6770" i="1"/>
  <c r="I6745" i="14" s="1"/>
  <c r="I6770" i="1"/>
  <c r="D6734" i="13" s="1"/>
  <c r="J6562" i="1"/>
  <c r="I6537" i="14" s="1"/>
  <c r="I6562" i="1"/>
  <c r="D6526" i="13" s="1"/>
  <c r="J6322" i="1"/>
  <c r="I6297" i="14" s="1"/>
  <c r="I6322" i="1"/>
  <c r="D6286" i="13" s="1"/>
  <c r="J6242" i="1"/>
  <c r="I6217" i="14" s="1"/>
  <c r="I6242" i="1"/>
  <c r="D6206" i="13" s="1"/>
  <c r="J6194" i="1"/>
  <c r="I6169" i="14" s="1"/>
  <c r="I6194" i="1"/>
  <c r="D6158" i="13" s="1"/>
  <c r="J6114" i="1"/>
  <c r="I6089" i="14" s="1"/>
  <c r="I6114" i="1"/>
  <c r="D6078" i="13" s="1"/>
  <c r="J5954" i="1"/>
  <c r="I5929" i="14" s="1"/>
  <c r="I5954" i="1"/>
  <c r="D5918" i="13" s="1"/>
  <c r="J5202" i="1"/>
  <c r="I5177" i="14" s="1"/>
  <c r="I5202" i="1"/>
  <c r="D5166" i="13" s="1"/>
  <c r="J4866" i="1"/>
  <c r="I4841" i="14" s="1"/>
  <c r="I4866" i="1"/>
  <c r="D4830" i="13" s="1"/>
  <c r="J4802" i="1"/>
  <c r="I4777" i="14" s="1"/>
  <c r="I4802" i="1"/>
  <c r="D4766" i="13" s="1"/>
  <c r="J4722" i="1"/>
  <c r="I4697" i="14" s="1"/>
  <c r="I4722" i="1"/>
  <c r="D4686" i="13" s="1"/>
  <c r="J4658" i="1"/>
  <c r="I4633" i="14" s="1"/>
  <c r="I4658" i="1"/>
  <c r="D4622" i="13" s="1"/>
  <c r="J4562" i="1"/>
  <c r="I4537" i="14" s="1"/>
  <c r="I4562" i="1"/>
  <c r="D4526" i="13" s="1"/>
  <c r="J4386" i="1"/>
  <c r="I4361" i="14" s="1"/>
  <c r="I4386" i="1"/>
  <c r="D4350" i="13" s="1"/>
  <c r="J4178" i="1"/>
  <c r="I4153" i="14" s="1"/>
  <c r="I4178" i="1"/>
  <c r="D4142" i="13" s="1"/>
  <c r="J3922" i="1"/>
  <c r="I3897" i="14" s="1"/>
  <c r="I3922" i="1"/>
  <c r="D3886" i="13" s="1"/>
  <c r="J3842" i="1"/>
  <c r="I3817" i="14" s="1"/>
  <c r="I3842" i="1"/>
  <c r="D3806" i="13" s="1"/>
  <c r="J3778" i="1"/>
  <c r="I3753" i="14" s="1"/>
  <c r="I3778" i="1"/>
  <c r="D3742" i="13" s="1"/>
  <c r="J3698" i="1"/>
  <c r="I3673" i="14" s="1"/>
  <c r="I3698" i="1"/>
  <c r="D3662" i="13" s="1"/>
  <c r="J3650" i="1"/>
  <c r="I3625" i="14" s="1"/>
  <c r="I3650" i="1"/>
  <c r="D3614" i="13" s="1"/>
  <c r="J3618" i="1"/>
  <c r="I3593" i="14" s="1"/>
  <c r="I3618" i="1"/>
  <c r="D3582" i="13" s="1"/>
  <c r="J3570" i="1"/>
  <c r="I3545" i="14" s="1"/>
  <c r="I3570" i="1"/>
  <c r="D3534" i="13" s="1"/>
  <c r="J3506" i="1"/>
  <c r="I3481" i="14" s="1"/>
  <c r="I3506" i="1"/>
  <c r="D3470" i="13" s="1"/>
  <c r="J3458" i="1"/>
  <c r="I3433" i="14" s="1"/>
  <c r="I3458" i="1"/>
  <c r="D3422" i="13" s="1"/>
  <c r="J3378" i="1"/>
  <c r="I3353" i="14" s="1"/>
  <c r="I3378" i="1"/>
  <c r="D3342" i="13" s="1"/>
  <c r="J3346" i="1"/>
  <c r="I3321" i="14" s="1"/>
  <c r="I3346" i="1"/>
  <c r="D3310" i="13" s="1"/>
  <c r="J3282" i="1"/>
  <c r="I3257" i="14" s="1"/>
  <c r="I3282" i="1"/>
  <c r="D3246" i="13" s="1"/>
  <c r="J3250" i="1"/>
  <c r="I3225" i="14" s="1"/>
  <c r="I3250" i="1"/>
  <c r="D3214" i="13" s="1"/>
  <c r="J3186" i="1"/>
  <c r="I3161" i="14" s="1"/>
  <c r="I3186" i="1"/>
  <c r="D3150" i="13" s="1"/>
  <c r="J2450" i="1"/>
  <c r="I2425" i="14" s="1"/>
  <c r="I2450" i="1"/>
  <c r="D2414" i="13" s="1"/>
  <c r="J2386" i="1"/>
  <c r="I2361" i="14" s="1"/>
  <c r="I2386" i="1"/>
  <c r="D2350" i="13" s="1"/>
  <c r="J2290" i="1"/>
  <c r="I2265" i="14" s="1"/>
  <c r="I2290" i="1"/>
  <c r="D2254" i="13" s="1"/>
  <c r="J2114" i="1"/>
  <c r="I2089" i="14" s="1"/>
  <c r="I2114" i="1"/>
  <c r="D2078" i="13" s="1"/>
  <c r="J2066" i="1"/>
  <c r="I2041" i="14" s="1"/>
  <c r="I2066" i="1"/>
  <c r="D2030" i="13" s="1"/>
  <c r="J2002" i="1"/>
  <c r="I1977" i="14" s="1"/>
  <c r="I2002" i="1"/>
  <c r="D1966" i="13" s="1"/>
  <c r="J1938" i="1"/>
  <c r="I1913" i="14" s="1"/>
  <c r="I1938" i="1"/>
  <c r="D1902" i="13" s="1"/>
  <c r="J1890" i="1"/>
  <c r="I1865" i="14" s="1"/>
  <c r="I1890" i="1"/>
  <c r="D1854" i="13" s="1"/>
  <c r="J1826" i="1"/>
  <c r="I1801" i="14" s="1"/>
  <c r="I1826" i="1"/>
  <c r="D1790" i="13" s="1"/>
  <c r="J1682" i="1"/>
  <c r="I1657" i="14" s="1"/>
  <c r="I1682" i="1"/>
  <c r="D1646" i="13" s="1"/>
  <c r="J1618" i="1"/>
  <c r="I1593" i="14" s="1"/>
  <c r="I1618" i="1"/>
  <c r="D1582" i="13" s="1"/>
  <c r="J1570" i="1"/>
  <c r="I1545" i="14" s="1"/>
  <c r="I1570" i="1"/>
  <c r="D1534" i="13" s="1"/>
  <c r="J1426" i="1"/>
  <c r="I1401" i="14" s="1"/>
  <c r="I1426" i="1"/>
  <c r="D1390" i="13" s="1"/>
  <c r="J1346" i="1"/>
  <c r="I1321" i="14" s="1"/>
  <c r="I1346" i="1"/>
  <c r="D1310" i="13" s="1"/>
  <c r="J1250" i="1"/>
  <c r="I1225" i="14" s="1"/>
  <c r="I1250" i="1"/>
  <c r="D1214" i="13" s="1"/>
  <c r="J1202" i="1"/>
  <c r="I1177" i="14" s="1"/>
  <c r="I1202" i="1"/>
  <c r="D1166" i="13" s="1"/>
  <c r="J1170" i="1"/>
  <c r="I1145" i="14" s="1"/>
  <c r="I1170" i="1"/>
  <c r="D1134" i="13" s="1"/>
  <c r="J1122" i="1"/>
  <c r="I1097" i="14" s="1"/>
  <c r="I1122" i="1"/>
  <c r="D1086" i="13" s="1"/>
  <c r="J1090" i="1"/>
  <c r="I1065" i="14" s="1"/>
  <c r="I1090" i="1"/>
  <c r="D1054" i="13" s="1"/>
  <c r="J1058" i="1"/>
  <c r="I1033" i="14" s="1"/>
  <c r="I1058" i="1"/>
  <c r="D1022" i="13" s="1"/>
  <c r="J1026" i="1"/>
  <c r="I1001" i="14" s="1"/>
  <c r="I1026" i="1"/>
  <c r="D990" i="13" s="1"/>
  <c r="J994" i="1"/>
  <c r="I969" i="14" s="1"/>
  <c r="I994" i="1"/>
  <c r="D958" i="13" s="1"/>
  <c r="J962" i="1"/>
  <c r="I937" i="14" s="1"/>
  <c r="I962" i="1"/>
  <c r="D926" i="13" s="1"/>
  <c r="J914" i="1"/>
  <c r="I889" i="14" s="1"/>
  <c r="I914" i="1"/>
  <c r="D878" i="13" s="1"/>
  <c r="J882" i="1"/>
  <c r="I857" i="14" s="1"/>
  <c r="I882" i="1"/>
  <c r="D846" i="13" s="1"/>
  <c r="J850" i="1"/>
  <c r="I825" i="14" s="1"/>
  <c r="I850" i="1"/>
  <c r="D814" i="13" s="1"/>
  <c r="J834" i="1"/>
  <c r="I809" i="14" s="1"/>
  <c r="I834" i="1"/>
  <c r="D798" i="13" s="1"/>
  <c r="J802" i="1"/>
  <c r="I777" i="14" s="1"/>
  <c r="I802" i="1"/>
  <c r="D766" i="13" s="1"/>
  <c r="J770" i="1"/>
  <c r="I745" i="14" s="1"/>
  <c r="I770" i="1"/>
  <c r="D734" i="13" s="1"/>
  <c r="J738" i="1"/>
  <c r="I713" i="14" s="1"/>
  <c r="I738" i="1"/>
  <c r="D702" i="13" s="1"/>
  <c r="J706" i="1"/>
  <c r="I681" i="14" s="1"/>
  <c r="I706" i="1"/>
  <c r="D670" i="13" s="1"/>
  <c r="J610" i="1"/>
  <c r="I585" i="14" s="1"/>
  <c r="I610" i="1"/>
  <c r="D574" i="13" s="1"/>
  <c r="J578" i="1"/>
  <c r="I553" i="14" s="1"/>
  <c r="I578" i="1"/>
  <c r="D542" i="13" s="1"/>
  <c r="J546" i="1"/>
  <c r="I521" i="14" s="1"/>
  <c r="I546" i="1"/>
  <c r="D510" i="13" s="1"/>
  <c r="J514" i="1"/>
  <c r="I489" i="14" s="1"/>
  <c r="I514" i="1"/>
  <c r="D478" i="13" s="1"/>
  <c r="J482" i="1"/>
  <c r="I457" i="14" s="1"/>
  <c r="I482" i="1"/>
  <c r="D446" i="13" s="1"/>
  <c r="J450" i="1"/>
  <c r="I425" i="14" s="1"/>
  <c r="I450" i="1"/>
  <c r="D414" i="13" s="1"/>
  <c r="J370" i="1"/>
  <c r="I345" i="14" s="1"/>
  <c r="I370" i="1"/>
  <c r="D334" i="13" s="1"/>
  <c r="J338" i="1"/>
  <c r="I313" i="14" s="1"/>
  <c r="I338" i="1"/>
  <c r="D302" i="13" s="1"/>
  <c r="J306" i="1"/>
  <c r="I281" i="14" s="1"/>
  <c r="I306" i="1"/>
  <c r="D270" i="13" s="1"/>
  <c r="J290" i="1"/>
  <c r="I265" i="14" s="1"/>
  <c r="I290" i="1"/>
  <c r="D254" i="13" s="1"/>
  <c r="J258" i="1"/>
  <c r="I233" i="14" s="1"/>
  <c r="I258" i="1"/>
  <c r="D222" i="13" s="1"/>
  <c r="I8082" i="1"/>
  <c r="D8046" i="13" s="1"/>
  <c r="I7586" i="1"/>
  <c r="D7550" i="13" s="1"/>
  <c r="I7170" i="1"/>
  <c r="D7134" i="13" s="1"/>
  <c r="I242" i="1"/>
  <c r="D206" i="13" s="1"/>
  <c r="J5489" i="1"/>
  <c r="I5464" i="14" s="1"/>
  <c r="I5489" i="1"/>
  <c r="D5453" i="13" s="1"/>
  <c r="J5457" i="1"/>
  <c r="I5432" i="14" s="1"/>
  <c r="I5457" i="1"/>
  <c r="D5421" i="13" s="1"/>
  <c r="J5409" i="1"/>
  <c r="I5384" i="14" s="1"/>
  <c r="I5409" i="1"/>
  <c r="D5373" i="13" s="1"/>
  <c r="J5297" i="1"/>
  <c r="I5272" i="14" s="1"/>
  <c r="I5297" i="1"/>
  <c r="D5261" i="13" s="1"/>
  <c r="J5265" i="1"/>
  <c r="I5240" i="14" s="1"/>
  <c r="I5265" i="1"/>
  <c r="D5229" i="13" s="1"/>
  <c r="J5233" i="1"/>
  <c r="I5208" i="14" s="1"/>
  <c r="I5233" i="1"/>
  <c r="D5197" i="13" s="1"/>
  <c r="J5089" i="1"/>
  <c r="I5064" i="14" s="1"/>
  <c r="I5089" i="1"/>
  <c r="D5053" i="13" s="1"/>
  <c r="J5041" i="1"/>
  <c r="I5016" i="14" s="1"/>
  <c r="I5041" i="1"/>
  <c r="D5005" i="13" s="1"/>
  <c r="J4865" i="1"/>
  <c r="I4840" i="14" s="1"/>
  <c r="I4865" i="1"/>
  <c r="D4829" i="13" s="1"/>
  <c r="J4817" i="1"/>
  <c r="I4792" i="14" s="1"/>
  <c r="I4817" i="1"/>
  <c r="D4781" i="13" s="1"/>
  <c r="J4721" i="1"/>
  <c r="I4696" i="14" s="1"/>
  <c r="I4721" i="1"/>
  <c r="D4685" i="13" s="1"/>
  <c r="J4673" i="1"/>
  <c r="I4648" i="14" s="1"/>
  <c r="I4673" i="1"/>
  <c r="D4637" i="13" s="1"/>
  <c r="J4545" i="1"/>
  <c r="I4520" i="14" s="1"/>
  <c r="I4545" i="1"/>
  <c r="D4509" i="13" s="1"/>
  <c r="I7458" i="1"/>
  <c r="D7422" i="13" s="1"/>
  <c r="I7330" i="1"/>
  <c r="D7294" i="13" s="1"/>
  <c r="I7202" i="1"/>
  <c r="D7166" i="13" s="1"/>
  <c r="I6626" i="1"/>
  <c r="D6590" i="13" s="1"/>
  <c r="I7362" i="1"/>
  <c r="D7326" i="13" s="1"/>
  <c r="I6466" i="1"/>
  <c r="D6430" i="13" s="1"/>
  <c r="I6375" i="1"/>
  <c r="D6339" i="13" s="1"/>
  <c r="I6098" i="1"/>
  <c r="D6062" i="13" s="1"/>
  <c r="I5938" i="1"/>
  <c r="D5902" i="13" s="1"/>
  <c r="I4625" i="1"/>
  <c r="D4589" i="13" s="1"/>
  <c r="I4370" i="1"/>
  <c r="D4334" i="13" s="1"/>
  <c r="I3607" i="1"/>
  <c r="D3571" i="13" s="1"/>
  <c r="I3495" i="1"/>
  <c r="D3459" i="13" s="1"/>
  <c r="I3031" i="1"/>
  <c r="D2995" i="13" s="1"/>
  <c r="I2434" i="1"/>
  <c r="D2398" i="13" s="1"/>
  <c r="I2194" i="1"/>
  <c r="D2158" i="13" s="1"/>
  <c r="I1874" i="1"/>
  <c r="D1838" i="13" s="1"/>
  <c r="I503" i="1"/>
  <c r="D467" i="13" s="1"/>
  <c r="I226" i="1"/>
  <c r="D190" i="13" s="1"/>
  <c r="J8578" i="1"/>
  <c r="I8553" i="14" s="1"/>
  <c r="I8578" i="1"/>
  <c r="D8542" i="13" s="1"/>
  <c r="J8434" i="1"/>
  <c r="I8409" i="14" s="1"/>
  <c r="I8434" i="1"/>
  <c r="D8398" i="13" s="1"/>
  <c r="J8354" i="1"/>
  <c r="I8329" i="14" s="1"/>
  <c r="I8354" i="1"/>
  <c r="D8318" i="13" s="1"/>
  <c r="J8130" i="1"/>
  <c r="I8105" i="14" s="1"/>
  <c r="I8130" i="1"/>
  <c r="D8094" i="13" s="1"/>
  <c r="J8066" i="1"/>
  <c r="I8041" i="14" s="1"/>
  <c r="I8066" i="1"/>
  <c r="D8030" i="13" s="1"/>
  <c r="J7810" i="1"/>
  <c r="I7785" i="14" s="1"/>
  <c r="I7810" i="1"/>
  <c r="D7774" i="13" s="1"/>
  <c r="J7634" i="1"/>
  <c r="I7609" i="14" s="1"/>
  <c r="I7634" i="1"/>
  <c r="D7598" i="13" s="1"/>
  <c r="J7266" i="1"/>
  <c r="I7241" i="14" s="1"/>
  <c r="I7266" i="1"/>
  <c r="D7230" i="13" s="1"/>
  <c r="J6706" i="1"/>
  <c r="I6681" i="14" s="1"/>
  <c r="I6706" i="1"/>
  <c r="D6670" i="13" s="1"/>
  <c r="J6434" i="1"/>
  <c r="I6409" i="14" s="1"/>
  <c r="I6434" i="1"/>
  <c r="D6398" i="13" s="1"/>
  <c r="J6354" i="1"/>
  <c r="I6329" i="14" s="1"/>
  <c r="I6354" i="1"/>
  <c r="D6318" i="13" s="1"/>
  <c r="J6210" i="1"/>
  <c r="I6185" i="14" s="1"/>
  <c r="I6210" i="1"/>
  <c r="D6174" i="13" s="1"/>
  <c r="J6034" i="1"/>
  <c r="I6009" i="14" s="1"/>
  <c r="I6034" i="1"/>
  <c r="D5998" i="13" s="1"/>
  <c r="J5858" i="1"/>
  <c r="I5833" i="14" s="1"/>
  <c r="I5858" i="1"/>
  <c r="D5822" i="13" s="1"/>
  <c r="J5298" i="1"/>
  <c r="I5273" i="14" s="1"/>
  <c r="I5298" i="1"/>
  <c r="D5262" i="13" s="1"/>
  <c r="J4914" i="1"/>
  <c r="I4889" i="14" s="1"/>
  <c r="I4914" i="1"/>
  <c r="D4878" i="13" s="1"/>
  <c r="J4850" i="1"/>
  <c r="I4825" i="14" s="1"/>
  <c r="I4850" i="1"/>
  <c r="D4814" i="13" s="1"/>
  <c r="J4786" i="1"/>
  <c r="I4761" i="14" s="1"/>
  <c r="I4786" i="1"/>
  <c r="D4750" i="13" s="1"/>
  <c r="J4706" i="1"/>
  <c r="I4681" i="14" s="1"/>
  <c r="I4706" i="1"/>
  <c r="D4670" i="13" s="1"/>
  <c r="J4482" i="1"/>
  <c r="I4457" i="14" s="1"/>
  <c r="I4482" i="1"/>
  <c r="D4446" i="13" s="1"/>
  <c r="J4210" i="1"/>
  <c r="I4185" i="14" s="1"/>
  <c r="I4210" i="1"/>
  <c r="D4174" i="13" s="1"/>
  <c r="J4146" i="1"/>
  <c r="I4121" i="14" s="1"/>
  <c r="I4146" i="1"/>
  <c r="D4110" i="13" s="1"/>
  <c r="J4098" i="1"/>
  <c r="I4073" i="14" s="1"/>
  <c r="I4098" i="1"/>
  <c r="D4062" i="13" s="1"/>
  <c r="J4018" i="1"/>
  <c r="I3993" i="14" s="1"/>
  <c r="I4018" i="1"/>
  <c r="D3982" i="13" s="1"/>
  <c r="J3954" i="1"/>
  <c r="I3929" i="14" s="1"/>
  <c r="I3954" i="1"/>
  <c r="D3918" i="13" s="1"/>
  <c r="J3906" i="1"/>
  <c r="I3881" i="14" s="1"/>
  <c r="I3906" i="1"/>
  <c r="D3870" i="13" s="1"/>
  <c r="J3826" i="1"/>
  <c r="I3801" i="14" s="1"/>
  <c r="I3826" i="1"/>
  <c r="D3790" i="13" s="1"/>
  <c r="J3762" i="1"/>
  <c r="I3737" i="14" s="1"/>
  <c r="I3762" i="1"/>
  <c r="D3726" i="13" s="1"/>
  <c r="J3682" i="1"/>
  <c r="I3657" i="14" s="1"/>
  <c r="I3682" i="1"/>
  <c r="D3646" i="13" s="1"/>
  <c r="J3522" i="1"/>
  <c r="I3497" i="14" s="1"/>
  <c r="I3522" i="1"/>
  <c r="D3486" i="13" s="1"/>
  <c r="J3474" i="1"/>
  <c r="I3449" i="14" s="1"/>
  <c r="I3474" i="1"/>
  <c r="D3438" i="13" s="1"/>
  <c r="J3426" i="1"/>
  <c r="I3401" i="14" s="1"/>
  <c r="I3426" i="1"/>
  <c r="D3390" i="13" s="1"/>
  <c r="J3266" i="1"/>
  <c r="I3241" i="14" s="1"/>
  <c r="I3266" i="1"/>
  <c r="D3230" i="13" s="1"/>
  <c r="J3202" i="1"/>
  <c r="I3177" i="14" s="1"/>
  <c r="I3202" i="1"/>
  <c r="D3166" i="13" s="1"/>
  <c r="J2418" i="1"/>
  <c r="I2393" i="14" s="1"/>
  <c r="I2418" i="1"/>
  <c r="D2382" i="13" s="1"/>
  <c r="J2370" i="1"/>
  <c r="I2345" i="14" s="1"/>
  <c r="I2370" i="1"/>
  <c r="D2334" i="13" s="1"/>
  <c r="J2322" i="1"/>
  <c r="I2297" i="14" s="1"/>
  <c r="I2322" i="1"/>
  <c r="D2286" i="13" s="1"/>
  <c r="J2306" i="1"/>
  <c r="I2281" i="14" s="1"/>
  <c r="I2306" i="1"/>
  <c r="D2270" i="13" s="1"/>
  <c r="J2242" i="1"/>
  <c r="I2217" i="14" s="1"/>
  <c r="I2242" i="1"/>
  <c r="D2206" i="13" s="1"/>
  <c r="J2210" i="1"/>
  <c r="I2185" i="14" s="1"/>
  <c r="I2210" i="1"/>
  <c r="D2174" i="13" s="1"/>
  <c r="J2162" i="1"/>
  <c r="I2137" i="14" s="1"/>
  <c r="I2162" i="1"/>
  <c r="D2126" i="13" s="1"/>
  <c r="J2098" i="1"/>
  <c r="I2073" i="14" s="1"/>
  <c r="I2098" i="1"/>
  <c r="D2062" i="13" s="1"/>
  <c r="J2034" i="1"/>
  <c r="I2009" i="14" s="1"/>
  <c r="I2034" i="1"/>
  <c r="D1998" i="13" s="1"/>
  <c r="J1970" i="1"/>
  <c r="I1945" i="14" s="1"/>
  <c r="I1970" i="1"/>
  <c r="D1934" i="13" s="1"/>
  <c r="J1906" i="1"/>
  <c r="I1881" i="14" s="1"/>
  <c r="I1906" i="1"/>
  <c r="D1870" i="13" s="1"/>
  <c r="J1842" i="1"/>
  <c r="I1817" i="14" s="1"/>
  <c r="I1842" i="1"/>
  <c r="D1806" i="13" s="1"/>
  <c r="J1778" i="1"/>
  <c r="I1753" i="14" s="1"/>
  <c r="I1778" i="1"/>
  <c r="D1742" i="13" s="1"/>
  <c r="J1714" i="1"/>
  <c r="I1689" i="14" s="1"/>
  <c r="I1714" i="1"/>
  <c r="D1678" i="13" s="1"/>
  <c r="J1602" i="1"/>
  <c r="I1577" i="14" s="1"/>
  <c r="I1602" i="1"/>
  <c r="D1566" i="13" s="1"/>
  <c r="J1538" i="1"/>
  <c r="I1513" i="14" s="1"/>
  <c r="I1538" i="1"/>
  <c r="D1502" i="13" s="1"/>
  <c r="J1506" i="1"/>
  <c r="I1481" i="14" s="1"/>
  <c r="I1506" i="1"/>
  <c r="D1470" i="13" s="1"/>
  <c r="J1442" i="1"/>
  <c r="I1417" i="14" s="1"/>
  <c r="I1442" i="1"/>
  <c r="D1406" i="13" s="1"/>
  <c r="J1298" i="1"/>
  <c r="I1273" i="14" s="1"/>
  <c r="I1298" i="1"/>
  <c r="D1262" i="13" s="1"/>
  <c r="J1266" i="1"/>
  <c r="I1241" i="14" s="1"/>
  <c r="I1266" i="1"/>
  <c r="D1230" i="13" s="1"/>
  <c r="J1218" i="1"/>
  <c r="I1193" i="14" s="1"/>
  <c r="I1218" i="1"/>
  <c r="D1182" i="13" s="1"/>
  <c r="J1138" i="1"/>
  <c r="I1113" i="14" s="1"/>
  <c r="I1138" i="1"/>
  <c r="D1102" i="13" s="1"/>
  <c r="J1106" i="1"/>
  <c r="I1081" i="14" s="1"/>
  <c r="I1106" i="1"/>
  <c r="D1070" i="13" s="1"/>
  <c r="J1010" i="1"/>
  <c r="I985" i="14" s="1"/>
  <c r="I1010" i="1"/>
  <c r="D974" i="13" s="1"/>
  <c r="J978" i="1"/>
  <c r="I953" i="14" s="1"/>
  <c r="I978" i="1"/>
  <c r="D942" i="13" s="1"/>
  <c r="J946" i="1"/>
  <c r="I921" i="14" s="1"/>
  <c r="I946" i="1"/>
  <c r="D910" i="13" s="1"/>
  <c r="J898" i="1"/>
  <c r="I873" i="14" s="1"/>
  <c r="I898" i="1"/>
  <c r="D862" i="13" s="1"/>
  <c r="J866" i="1"/>
  <c r="I841" i="14" s="1"/>
  <c r="I866" i="1"/>
  <c r="D830" i="13" s="1"/>
  <c r="J786" i="1"/>
  <c r="I761" i="14" s="1"/>
  <c r="I786" i="1"/>
  <c r="D750" i="13" s="1"/>
  <c r="J754" i="1"/>
  <c r="I729" i="14" s="1"/>
  <c r="I754" i="1"/>
  <c r="D718" i="13" s="1"/>
  <c r="J722" i="1"/>
  <c r="I697" i="14" s="1"/>
  <c r="I722" i="1"/>
  <c r="D686" i="13" s="1"/>
  <c r="J690" i="1"/>
  <c r="I665" i="14" s="1"/>
  <c r="I690" i="1"/>
  <c r="D654" i="13" s="1"/>
  <c r="J674" i="1"/>
  <c r="I649" i="14" s="1"/>
  <c r="I674" i="1"/>
  <c r="D638" i="13" s="1"/>
  <c r="J642" i="1"/>
  <c r="I617" i="14" s="1"/>
  <c r="I642" i="1"/>
  <c r="D606" i="13" s="1"/>
  <c r="J626" i="1"/>
  <c r="I601" i="14" s="1"/>
  <c r="I626" i="1"/>
  <c r="D590" i="13" s="1"/>
  <c r="J594" i="1"/>
  <c r="I569" i="14" s="1"/>
  <c r="I594" i="1"/>
  <c r="D558" i="13" s="1"/>
  <c r="J562" i="1"/>
  <c r="I537" i="14" s="1"/>
  <c r="I562" i="1"/>
  <c r="D526" i="13" s="1"/>
  <c r="J530" i="1"/>
  <c r="I505" i="14" s="1"/>
  <c r="I530" i="1"/>
  <c r="D494" i="13" s="1"/>
  <c r="J498" i="1"/>
  <c r="I473" i="14" s="1"/>
  <c r="I498" i="1"/>
  <c r="D462" i="13" s="1"/>
  <c r="J466" i="1"/>
  <c r="I441" i="14" s="1"/>
  <c r="I466" i="1"/>
  <c r="D430" i="13" s="1"/>
  <c r="J434" i="1"/>
  <c r="I409" i="14" s="1"/>
  <c r="I434" i="1"/>
  <c r="D398" i="13" s="1"/>
  <c r="J418" i="1"/>
  <c r="I393" i="14" s="1"/>
  <c r="I418" i="1"/>
  <c r="D382" i="13" s="1"/>
  <c r="J386" i="1"/>
  <c r="I361" i="14" s="1"/>
  <c r="I386" i="1"/>
  <c r="D350" i="13" s="1"/>
  <c r="J354" i="1"/>
  <c r="I329" i="14" s="1"/>
  <c r="I354" i="1"/>
  <c r="D318" i="13" s="1"/>
  <c r="J322" i="1"/>
  <c r="I297" i="14" s="1"/>
  <c r="I322" i="1"/>
  <c r="D286" i="13" s="1"/>
  <c r="J210" i="1"/>
  <c r="I185" i="14" s="1"/>
  <c r="I210" i="1"/>
  <c r="D174" i="13" s="1"/>
  <c r="J178" i="1"/>
  <c r="I153" i="14" s="1"/>
  <c r="I178" i="1"/>
  <c r="D142" i="13" s="1"/>
  <c r="J162" i="1"/>
  <c r="I137" i="14" s="1"/>
  <c r="I162" i="1"/>
  <c r="D126" i="13" s="1"/>
  <c r="J146" i="1"/>
  <c r="I121" i="14" s="1"/>
  <c r="I146" i="1"/>
  <c r="D110" i="13" s="1"/>
  <c r="J130" i="1"/>
  <c r="I105" i="14" s="1"/>
  <c r="I130" i="1"/>
  <c r="D94" i="13" s="1"/>
  <c r="J114" i="1"/>
  <c r="I89" i="14" s="1"/>
  <c r="I114" i="1"/>
  <c r="D78" i="13" s="1"/>
  <c r="J98" i="1"/>
  <c r="I73" i="14" s="1"/>
  <c r="I98" i="1"/>
  <c r="D62" i="13" s="1"/>
  <c r="J82" i="1"/>
  <c r="I57" i="14" s="1"/>
  <c r="I82" i="1"/>
  <c r="D46" i="13" s="1"/>
  <c r="I7394" i="1"/>
  <c r="D7358" i="13" s="1"/>
  <c r="I7234" i="1"/>
  <c r="D7198" i="13" s="1"/>
  <c r="I6967" i="1"/>
  <c r="D6931" i="13" s="1"/>
  <c r="I6503" i="1"/>
  <c r="D6467" i="13" s="1"/>
  <c r="J5441" i="1"/>
  <c r="I5416" i="14" s="1"/>
  <c r="I5441" i="1"/>
  <c r="D5405" i="13" s="1"/>
  <c r="J5361" i="1"/>
  <c r="I5336" i="14" s="1"/>
  <c r="I5361" i="1"/>
  <c r="D5325" i="13" s="1"/>
  <c r="J5313" i="1"/>
  <c r="I5288" i="14" s="1"/>
  <c r="I5313" i="1"/>
  <c r="D5277" i="13" s="1"/>
  <c r="J5201" i="1"/>
  <c r="I5176" i="14" s="1"/>
  <c r="I5201" i="1"/>
  <c r="D5165" i="13" s="1"/>
  <c r="J5121" i="1"/>
  <c r="I5096" i="14" s="1"/>
  <c r="I5121" i="1"/>
  <c r="D5085" i="13" s="1"/>
  <c r="J5025" i="1"/>
  <c r="I5000" i="14" s="1"/>
  <c r="I5025" i="1"/>
  <c r="D4989" i="13" s="1"/>
  <c r="J4993" i="1"/>
  <c r="I4968" i="14" s="1"/>
  <c r="I4993" i="1"/>
  <c r="D4957" i="13" s="1"/>
  <c r="J4945" i="1"/>
  <c r="I4920" i="14" s="1"/>
  <c r="I4945" i="1"/>
  <c r="D4909" i="13" s="1"/>
  <c r="J4913" i="1"/>
  <c r="I4888" i="14" s="1"/>
  <c r="I4913" i="1"/>
  <c r="D4877" i="13" s="1"/>
  <c r="J4881" i="1"/>
  <c r="I4856" i="14" s="1"/>
  <c r="I4881" i="1"/>
  <c r="D4845" i="13" s="1"/>
  <c r="J4849" i="1"/>
  <c r="I4824" i="14" s="1"/>
  <c r="I4849" i="1"/>
  <c r="D4813" i="13" s="1"/>
  <c r="J4801" i="1"/>
  <c r="I4776" i="14" s="1"/>
  <c r="I4801" i="1"/>
  <c r="D4765" i="13" s="1"/>
  <c r="J4769" i="1"/>
  <c r="I4744" i="14" s="1"/>
  <c r="I4769" i="1"/>
  <c r="D4733" i="13" s="1"/>
  <c r="J4609" i="1"/>
  <c r="I4584" i="14" s="1"/>
  <c r="I4609" i="1"/>
  <c r="D4573" i="13" s="1"/>
  <c r="J4561" i="1"/>
  <c r="I4536" i="14" s="1"/>
  <c r="I4561" i="1"/>
  <c r="D4525" i="13" s="1"/>
  <c r="J4513" i="1"/>
  <c r="I4488" i="14" s="1"/>
  <c r="I4513" i="1"/>
  <c r="D4477" i="13" s="1"/>
  <c r="J4497" i="1"/>
  <c r="I4472" i="14" s="1"/>
  <c r="I4497" i="1"/>
  <c r="D4461" i="13" s="1"/>
  <c r="J4481" i="1"/>
  <c r="I4456" i="14" s="1"/>
  <c r="I4481" i="1"/>
  <c r="D4445" i="13" s="1"/>
  <c r="J4449" i="1"/>
  <c r="I4424" i="14" s="1"/>
  <c r="I4449" i="1"/>
  <c r="D4413" i="13" s="1"/>
  <c r="J4433" i="1"/>
  <c r="I4408" i="14" s="1"/>
  <c r="I4433" i="1"/>
  <c r="D4397" i="13" s="1"/>
  <c r="J4401" i="1"/>
  <c r="I4376" i="14" s="1"/>
  <c r="I4401" i="1"/>
  <c r="D4365" i="13" s="1"/>
  <c r="J4353" i="1"/>
  <c r="I4328" i="14" s="1"/>
  <c r="I4353" i="1"/>
  <c r="D4317" i="13" s="1"/>
  <c r="I5105" i="1"/>
  <c r="D5069" i="13" s="1"/>
  <c r="I4087" i="1"/>
  <c r="D4051" i="13" s="1"/>
  <c r="I3975" i="1"/>
  <c r="D3939" i="13" s="1"/>
  <c r="I3874" i="1"/>
  <c r="D3838" i="13" s="1"/>
  <c r="I3399" i="1"/>
  <c r="D3363" i="13" s="1"/>
  <c r="I3218" i="1"/>
  <c r="D3182" i="13" s="1"/>
  <c r="I1447" i="1"/>
  <c r="D1411" i="13" s="1"/>
  <c r="I50" i="1"/>
  <c r="D14" i="13" s="1"/>
  <c r="I8642" i="1"/>
  <c r="D8606" i="13" s="1"/>
  <c r="I7895" i="1"/>
  <c r="D7859" i="13" s="1"/>
  <c r="I7767" i="1"/>
  <c r="D7731" i="13" s="1"/>
  <c r="I6658" i="1"/>
  <c r="D6622" i="13" s="1"/>
  <c r="I5250" i="1"/>
  <c r="D5214" i="13" s="1"/>
  <c r="I4066" i="1"/>
  <c r="D4030" i="13" s="1"/>
  <c r="I2167" i="1"/>
  <c r="D2131" i="13" s="1"/>
  <c r="I1650" i="1"/>
  <c r="D1614" i="13" s="1"/>
  <c r="J7682" i="1"/>
  <c r="I7657" i="14" s="1"/>
  <c r="I7682" i="1"/>
  <c r="D7646" i="13" s="1"/>
  <c r="J7058" i="1"/>
  <c r="I7033" i="14" s="1"/>
  <c r="I7058" i="1"/>
  <c r="D7022" i="13" s="1"/>
  <c r="J6994" i="1"/>
  <c r="I6969" i="14" s="1"/>
  <c r="I6994" i="1"/>
  <c r="D6958" i="13" s="1"/>
  <c r="J6930" i="1"/>
  <c r="I6905" i="14" s="1"/>
  <c r="I6930" i="1"/>
  <c r="D6894" i="13" s="1"/>
  <c r="J6866" i="1"/>
  <c r="I6841" i="14" s="1"/>
  <c r="I6866" i="1"/>
  <c r="D6830" i="13" s="1"/>
  <c r="J6802" i="1"/>
  <c r="I6777" i="14" s="1"/>
  <c r="I6802" i="1"/>
  <c r="D6766" i="13" s="1"/>
  <c r="J6738" i="1"/>
  <c r="I6713" i="14" s="1"/>
  <c r="I6738" i="1"/>
  <c r="D6702" i="13" s="1"/>
  <c r="J6674" i="1"/>
  <c r="I6649" i="14" s="1"/>
  <c r="I6674" i="1"/>
  <c r="D6638" i="13" s="1"/>
  <c r="J6610" i="1"/>
  <c r="I6585" i="14" s="1"/>
  <c r="I6610" i="1"/>
  <c r="D6574" i="13" s="1"/>
  <c r="J6546" i="1"/>
  <c r="I6521" i="14" s="1"/>
  <c r="I6546" i="1"/>
  <c r="D6510" i="13" s="1"/>
  <c r="J6482" i="1"/>
  <c r="I6457" i="14" s="1"/>
  <c r="I6482" i="1"/>
  <c r="D6446" i="13" s="1"/>
  <c r="J6418" i="1"/>
  <c r="I6393" i="14" s="1"/>
  <c r="I6418" i="1"/>
  <c r="D6382" i="13" s="1"/>
  <c r="J6258" i="1"/>
  <c r="I6233" i="14" s="1"/>
  <c r="I6258" i="1"/>
  <c r="D6222" i="13" s="1"/>
  <c r="J6130" i="1"/>
  <c r="I6105" i="14" s="1"/>
  <c r="I6130" i="1"/>
  <c r="D6094" i="13" s="1"/>
  <c r="J6050" i="1"/>
  <c r="I6025" i="14" s="1"/>
  <c r="I6050" i="1"/>
  <c r="D6014" i="13" s="1"/>
  <c r="J5906" i="1"/>
  <c r="I5881" i="14" s="1"/>
  <c r="I5906" i="1"/>
  <c r="D5870" i="13" s="1"/>
  <c r="J5842" i="1"/>
  <c r="I5817" i="14" s="1"/>
  <c r="I5842" i="1"/>
  <c r="D5806" i="13" s="1"/>
  <c r="J5282" i="1"/>
  <c r="I5257" i="14" s="1"/>
  <c r="I5282" i="1"/>
  <c r="D5246" i="13" s="1"/>
  <c r="J5154" i="1"/>
  <c r="I5129" i="14" s="1"/>
  <c r="I5154" i="1"/>
  <c r="D5118" i="13" s="1"/>
  <c r="J5090" i="1"/>
  <c r="I5065" i="14" s="1"/>
  <c r="I5090" i="1"/>
  <c r="D5054" i="13" s="1"/>
  <c r="J5026" i="1"/>
  <c r="I5001" i="14" s="1"/>
  <c r="I5026" i="1"/>
  <c r="D4990" i="13" s="1"/>
  <c r="J4946" i="1"/>
  <c r="I4921" i="14" s="1"/>
  <c r="I4946" i="1"/>
  <c r="D4910" i="13" s="1"/>
  <c r="J4754" i="1"/>
  <c r="I4729" i="14" s="1"/>
  <c r="I4754" i="1"/>
  <c r="D4718" i="13" s="1"/>
  <c r="J4578" i="1"/>
  <c r="I4553" i="14" s="1"/>
  <c r="I4578" i="1"/>
  <c r="D4542" i="13" s="1"/>
  <c r="J4514" i="1"/>
  <c r="I4489" i="14" s="1"/>
  <c r="I4514" i="1"/>
  <c r="D4478" i="13" s="1"/>
  <c r="J4450" i="1"/>
  <c r="I4425" i="14" s="1"/>
  <c r="I4450" i="1"/>
  <c r="D4414" i="13" s="1"/>
  <c r="J4402" i="1"/>
  <c r="I4377" i="14" s="1"/>
  <c r="I4402" i="1"/>
  <c r="D4366" i="13" s="1"/>
  <c r="J4322" i="1"/>
  <c r="I4297" i="14" s="1"/>
  <c r="I4322" i="1"/>
  <c r="D4286" i="13" s="1"/>
  <c r="J4258" i="1"/>
  <c r="I4233" i="14" s="1"/>
  <c r="I4258" i="1"/>
  <c r="D4222" i="13" s="1"/>
  <c r="J4194" i="1"/>
  <c r="I4169" i="14" s="1"/>
  <c r="I4194" i="1"/>
  <c r="D4158" i="13" s="1"/>
  <c r="J4114" i="1"/>
  <c r="I4089" i="14" s="1"/>
  <c r="I4114" i="1"/>
  <c r="D4078" i="13" s="1"/>
  <c r="J4050" i="1"/>
  <c r="I4025" i="14" s="1"/>
  <c r="I4050" i="1"/>
  <c r="D4014" i="13" s="1"/>
  <c r="J3970" i="1"/>
  <c r="I3945" i="14" s="1"/>
  <c r="I3970" i="1"/>
  <c r="D3934" i="13" s="1"/>
  <c r="J3810" i="1"/>
  <c r="I3785" i="14" s="1"/>
  <c r="I3810" i="1"/>
  <c r="D3774" i="13" s="1"/>
  <c r="J3730" i="1"/>
  <c r="I3705" i="14" s="1"/>
  <c r="I3730" i="1"/>
  <c r="D3694" i="13" s="1"/>
  <c r="J3634" i="1"/>
  <c r="I3609" i="14" s="1"/>
  <c r="I3634" i="1"/>
  <c r="D3598" i="13" s="1"/>
  <c r="J3538" i="1"/>
  <c r="I3513" i="14" s="1"/>
  <c r="I3538" i="1"/>
  <c r="D3502" i="13" s="1"/>
  <c r="J3314" i="1"/>
  <c r="I3289" i="14" s="1"/>
  <c r="I3314" i="1"/>
  <c r="D3278" i="13" s="1"/>
  <c r="J2402" i="1"/>
  <c r="I2377" i="14" s="1"/>
  <c r="I2402" i="1"/>
  <c r="D2366" i="13" s="1"/>
  <c r="J2338" i="1"/>
  <c r="I2313" i="14" s="1"/>
  <c r="I2338" i="1"/>
  <c r="D2302" i="13" s="1"/>
  <c r="J2226" i="1"/>
  <c r="I2201" i="14" s="1"/>
  <c r="I2226" i="1"/>
  <c r="D2190" i="13" s="1"/>
  <c r="J2146" i="1"/>
  <c r="I2121" i="14" s="1"/>
  <c r="I2146" i="1"/>
  <c r="D2110" i="13" s="1"/>
  <c r="J1986" i="1"/>
  <c r="I1961" i="14" s="1"/>
  <c r="I1986" i="1"/>
  <c r="D1950" i="13" s="1"/>
  <c r="J1922" i="1"/>
  <c r="I1897" i="14" s="1"/>
  <c r="I1922" i="1"/>
  <c r="D1886" i="13" s="1"/>
  <c r="J1858" i="1"/>
  <c r="I1833" i="14" s="1"/>
  <c r="I1858" i="1"/>
  <c r="D1822" i="13" s="1"/>
  <c r="J1794" i="1"/>
  <c r="I1769" i="14" s="1"/>
  <c r="I1794" i="1"/>
  <c r="D1758" i="13" s="1"/>
  <c r="J1762" i="1"/>
  <c r="I1737" i="14" s="1"/>
  <c r="I1762" i="1"/>
  <c r="D1726" i="13" s="1"/>
  <c r="J1698" i="1"/>
  <c r="I1673" i="14" s="1"/>
  <c r="I1698" i="1"/>
  <c r="D1662" i="13" s="1"/>
  <c r="J1634" i="1"/>
  <c r="I1609" i="14" s="1"/>
  <c r="I1634" i="1"/>
  <c r="D1598" i="13" s="1"/>
  <c r="J1586" i="1"/>
  <c r="I1561" i="14" s="1"/>
  <c r="I1586" i="1"/>
  <c r="D1550" i="13" s="1"/>
  <c r="J1522" i="1"/>
  <c r="I1497" i="14" s="1"/>
  <c r="I1522" i="1"/>
  <c r="D1486" i="13" s="1"/>
  <c r="J1490" i="1"/>
  <c r="I1465" i="14" s="1"/>
  <c r="I1490" i="1"/>
  <c r="D1454" i="13" s="1"/>
  <c r="J1458" i="1"/>
  <c r="I1433" i="14" s="1"/>
  <c r="I1458" i="1"/>
  <c r="D1422" i="13" s="1"/>
  <c r="J1394" i="1"/>
  <c r="I1369" i="14" s="1"/>
  <c r="I1394" i="1"/>
  <c r="D1358" i="13" s="1"/>
  <c r="J1362" i="1"/>
  <c r="I1337" i="14" s="1"/>
  <c r="I1362" i="1"/>
  <c r="D1326" i="13" s="1"/>
  <c r="J1314" i="1"/>
  <c r="I1289" i="14" s="1"/>
  <c r="I1314" i="1"/>
  <c r="D1278" i="13" s="1"/>
  <c r="J1154" i="1"/>
  <c r="I1129" i="14" s="1"/>
  <c r="I1154" i="1"/>
  <c r="D1118" i="13" s="1"/>
  <c r="J930" i="1"/>
  <c r="I905" i="14" s="1"/>
  <c r="I930" i="1"/>
  <c r="D894" i="13" s="1"/>
  <c r="I7618" i="1"/>
  <c r="D7582" i="13" s="1"/>
  <c r="J8609" i="1"/>
  <c r="I8584" i="14" s="1"/>
  <c r="I8609" i="1"/>
  <c r="D8573" i="13" s="1"/>
  <c r="I7927" i="1"/>
  <c r="D7891" i="13" s="1"/>
  <c r="I7799" i="1"/>
  <c r="D7763" i="13" s="1"/>
  <c r="I8450" i="1"/>
  <c r="D8414" i="13" s="1"/>
  <c r="I8402" i="1"/>
  <c r="D8366" i="13" s="1"/>
  <c r="I8306" i="1"/>
  <c r="D8270" i="13" s="1"/>
  <c r="I8162" i="1"/>
  <c r="D8126" i="13" s="1"/>
  <c r="I7671" i="1"/>
  <c r="D7635" i="13" s="1"/>
  <c r="I7639" i="1"/>
  <c r="D7603" i="13" s="1"/>
  <c r="I7127" i="1"/>
  <c r="D7091" i="13" s="1"/>
  <c r="I7095" i="1"/>
  <c r="D7059" i="13" s="1"/>
  <c r="I6850" i="1"/>
  <c r="D6814" i="13" s="1"/>
  <c r="I6498" i="1"/>
  <c r="D6462" i="13" s="1"/>
  <c r="I6338" i="1"/>
  <c r="D6302" i="13" s="1"/>
  <c r="I5463" i="1"/>
  <c r="D5427" i="13" s="1"/>
  <c r="I5303" i="1"/>
  <c r="D5267" i="13" s="1"/>
  <c r="I5249" i="1"/>
  <c r="D5213" i="13" s="1"/>
  <c r="I4930" i="1"/>
  <c r="D4894" i="13" s="1"/>
  <c r="I4871" i="1"/>
  <c r="D4835" i="13" s="1"/>
  <c r="I4689" i="1"/>
  <c r="D4653" i="13" s="1"/>
  <c r="I4551" i="1"/>
  <c r="D4515" i="13" s="1"/>
  <c r="I4466" i="1"/>
  <c r="D4430" i="13" s="1"/>
  <c r="I3335" i="1"/>
  <c r="D3299" i="13" s="1"/>
  <c r="I194" i="1"/>
  <c r="D158" i="13" s="1"/>
  <c r="J8466" i="1"/>
  <c r="I8441" i="14" s="1"/>
  <c r="I8466" i="1"/>
  <c r="D8430" i="13" s="1"/>
  <c r="J8322" i="1"/>
  <c r="I8297" i="14" s="1"/>
  <c r="I8322" i="1"/>
  <c r="D8286" i="13" s="1"/>
  <c r="J8242" i="1"/>
  <c r="I8217" i="14" s="1"/>
  <c r="I8242" i="1"/>
  <c r="D8206" i="13" s="1"/>
  <c r="J7986" i="1"/>
  <c r="I7961" i="14" s="1"/>
  <c r="I7986" i="1"/>
  <c r="D7950" i="13" s="1"/>
  <c r="J7938" i="1"/>
  <c r="I7913" i="14" s="1"/>
  <c r="I7938" i="1"/>
  <c r="D7902" i="13" s="1"/>
  <c r="J7762" i="1"/>
  <c r="I7737" i="14" s="1"/>
  <c r="I7762" i="1"/>
  <c r="D7726" i="13" s="1"/>
  <c r="J7506" i="1"/>
  <c r="I7481" i="14" s="1"/>
  <c r="I7506" i="1"/>
  <c r="D7470" i="13" s="1"/>
  <c r="J7346" i="1"/>
  <c r="I7321" i="14" s="1"/>
  <c r="I7346" i="1"/>
  <c r="D7310" i="13" s="1"/>
  <c r="J7298" i="1"/>
  <c r="I7273" i="14" s="1"/>
  <c r="I7298" i="1"/>
  <c r="D7262" i="13" s="1"/>
  <c r="J7218" i="1"/>
  <c r="I7193" i="14" s="1"/>
  <c r="I7218" i="1"/>
  <c r="D7182" i="13" s="1"/>
  <c r="J6946" i="1"/>
  <c r="I6921" i="14" s="1"/>
  <c r="I6946" i="1"/>
  <c r="D6910" i="13" s="1"/>
  <c r="J6690" i="1"/>
  <c r="I6665" i="14" s="1"/>
  <c r="I6690" i="1"/>
  <c r="D6654" i="13" s="1"/>
  <c r="J6642" i="1"/>
  <c r="I6617" i="14" s="1"/>
  <c r="I6642" i="1"/>
  <c r="D6606" i="13" s="1"/>
  <c r="J6578" i="1"/>
  <c r="I6553" i="14" s="1"/>
  <c r="I6578" i="1"/>
  <c r="D6542" i="13" s="1"/>
  <c r="J6514" i="1"/>
  <c r="I6489" i="14" s="1"/>
  <c r="I6514" i="1"/>
  <c r="D6478" i="13" s="1"/>
  <c r="J6450" i="1"/>
  <c r="I6425" i="14" s="1"/>
  <c r="I6450" i="1"/>
  <c r="D6414" i="13" s="1"/>
  <c r="J6386" i="1"/>
  <c r="I6361" i="14" s="1"/>
  <c r="I6386" i="1"/>
  <c r="D6350" i="13" s="1"/>
  <c r="J6306" i="1"/>
  <c r="I6281" i="14" s="1"/>
  <c r="I6306" i="1"/>
  <c r="D6270" i="13" s="1"/>
  <c r="J6226" i="1"/>
  <c r="I6201" i="14" s="1"/>
  <c r="I6226" i="1"/>
  <c r="D6190" i="13" s="1"/>
  <c r="J6082" i="1"/>
  <c r="I6057" i="14" s="1"/>
  <c r="I6082" i="1"/>
  <c r="D6046" i="13" s="1"/>
  <c r="J6018" i="1"/>
  <c r="I5993" i="14" s="1"/>
  <c r="I6018" i="1"/>
  <c r="D5982" i="13" s="1"/>
  <c r="J5314" i="1"/>
  <c r="I5289" i="14" s="1"/>
  <c r="I5314" i="1"/>
  <c r="D5278" i="13" s="1"/>
  <c r="J5234" i="1"/>
  <c r="I5209" i="14" s="1"/>
  <c r="I5234" i="1"/>
  <c r="D5198" i="13" s="1"/>
  <c r="J5058" i="1"/>
  <c r="I5033" i="14" s="1"/>
  <c r="I5058" i="1"/>
  <c r="D5022" i="13" s="1"/>
  <c r="J4994" i="1"/>
  <c r="I4969" i="14" s="1"/>
  <c r="I4994" i="1"/>
  <c r="D4958" i="13" s="1"/>
  <c r="J4818" i="1"/>
  <c r="I4793" i="14" s="1"/>
  <c r="I4818" i="1"/>
  <c r="D4782" i="13" s="1"/>
  <c r="J4674" i="1"/>
  <c r="I4649" i="14" s="1"/>
  <c r="I4674" i="1"/>
  <c r="D4638" i="13" s="1"/>
  <c r="J4626" i="1"/>
  <c r="I4601" i="14" s="1"/>
  <c r="I4626" i="1"/>
  <c r="D4590" i="13" s="1"/>
  <c r="J4546" i="1"/>
  <c r="I4521" i="14" s="1"/>
  <c r="I4546" i="1"/>
  <c r="D4510" i="13" s="1"/>
  <c r="J4498" i="1"/>
  <c r="I4473" i="14" s="1"/>
  <c r="I4498" i="1"/>
  <c r="D4462" i="13" s="1"/>
  <c r="J4434" i="1"/>
  <c r="I4409" i="14" s="1"/>
  <c r="I4434" i="1"/>
  <c r="D4398" i="13" s="1"/>
  <c r="J4354" i="1"/>
  <c r="I4329" i="14" s="1"/>
  <c r="I4354" i="1"/>
  <c r="D4318" i="13" s="1"/>
  <c r="J4306" i="1"/>
  <c r="I4281" i="14" s="1"/>
  <c r="I4306" i="1"/>
  <c r="D4270" i="13" s="1"/>
  <c r="J4226" i="1"/>
  <c r="I4201" i="14" s="1"/>
  <c r="I4226" i="1"/>
  <c r="D4190" i="13" s="1"/>
  <c r="J4162" i="1"/>
  <c r="I4137" i="14" s="1"/>
  <c r="I4162" i="1"/>
  <c r="D4126" i="13" s="1"/>
  <c r="J4082" i="1"/>
  <c r="I4057" i="14" s="1"/>
  <c r="I4082" i="1"/>
  <c r="D4046" i="13" s="1"/>
  <c r="J4002" i="1"/>
  <c r="I3977" i="14" s="1"/>
  <c r="I4002" i="1"/>
  <c r="D3966" i="13" s="1"/>
  <c r="J3938" i="1"/>
  <c r="I3913" i="14" s="1"/>
  <c r="I3938" i="1"/>
  <c r="D3902" i="13" s="1"/>
  <c r="J3858" i="1"/>
  <c r="I3833" i="14" s="1"/>
  <c r="I3858" i="1"/>
  <c r="D3822" i="13" s="1"/>
  <c r="J3794" i="1"/>
  <c r="I3769" i="14" s="1"/>
  <c r="I3794" i="1"/>
  <c r="D3758" i="13" s="1"/>
  <c r="J3714" i="1"/>
  <c r="I3689" i="14" s="1"/>
  <c r="I3714" i="1"/>
  <c r="D3678" i="13" s="1"/>
  <c r="J3666" i="1"/>
  <c r="I3641" i="14" s="1"/>
  <c r="I3666" i="1"/>
  <c r="D3630" i="13" s="1"/>
  <c r="J3602" i="1"/>
  <c r="I3577" i="14" s="1"/>
  <c r="I3602" i="1"/>
  <c r="D3566" i="13" s="1"/>
  <c r="J3554" i="1"/>
  <c r="I3529" i="14" s="1"/>
  <c r="I3554" i="1"/>
  <c r="D3518" i="13" s="1"/>
  <c r="J3490" i="1"/>
  <c r="I3465" i="14" s="1"/>
  <c r="I3490" i="1"/>
  <c r="D3454" i="13" s="1"/>
  <c r="J3442" i="1"/>
  <c r="I3417" i="14" s="1"/>
  <c r="I3442" i="1"/>
  <c r="D3406" i="13" s="1"/>
  <c r="J3362" i="1"/>
  <c r="I3337" i="14" s="1"/>
  <c r="I3362" i="1"/>
  <c r="D3326" i="13" s="1"/>
  <c r="J3298" i="1"/>
  <c r="I3273" i="14" s="1"/>
  <c r="I3298" i="1"/>
  <c r="D3262" i="13" s="1"/>
  <c r="J3170" i="1"/>
  <c r="I3145" i="14" s="1"/>
  <c r="I3170" i="1"/>
  <c r="D3134" i="13" s="1"/>
  <c r="J3154" i="1"/>
  <c r="I3129" i="14" s="1"/>
  <c r="I3154" i="1"/>
  <c r="D3118" i="13" s="1"/>
  <c r="J2354" i="1"/>
  <c r="I2329" i="14" s="1"/>
  <c r="I2354" i="1"/>
  <c r="D2318" i="13" s="1"/>
  <c r="J2274" i="1"/>
  <c r="I2249" i="14" s="1"/>
  <c r="I2274" i="1"/>
  <c r="D2238" i="13" s="1"/>
  <c r="J2130" i="1"/>
  <c r="I2105" i="14" s="1"/>
  <c r="I2130" i="1"/>
  <c r="D2094" i="13" s="1"/>
  <c r="J2082" i="1"/>
  <c r="I2057" i="14" s="1"/>
  <c r="I2082" i="1"/>
  <c r="D2046" i="13" s="1"/>
  <c r="J2018" i="1"/>
  <c r="I1993" i="14" s="1"/>
  <c r="I2018" i="1"/>
  <c r="D1982" i="13" s="1"/>
  <c r="J1954" i="1"/>
  <c r="I1929" i="14" s="1"/>
  <c r="I1954" i="1"/>
  <c r="D1918" i="13" s="1"/>
  <c r="J1810" i="1"/>
  <c r="I1785" i="14" s="1"/>
  <c r="I1810" i="1"/>
  <c r="D1774" i="13" s="1"/>
  <c r="J1746" i="1"/>
  <c r="I1721" i="14" s="1"/>
  <c r="I1746" i="1"/>
  <c r="D1710" i="13" s="1"/>
  <c r="J1666" i="1"/>
  <c r="I1641" i="14" s="1"/>
  <c r="I1666" i="1"/>
  <c r="D1630" i="13" s="1"/>
  <c r="J1554" i="1"/>
  <c r="I1529" i="14" s="1"/>
  <c r="I1554" i="1"/>
  <c r="D1518" i="13" s="1"/>
  <c r="J1410" i="1"/>
  <c r="I1385" i="14" s="1"/>
  <c r="I1410" i="1"/>
  <c r="D1374" i="13" s="1"/>
  <c r="J1074" i="1"/>
  <c r="I1049" i="14" s="1"/>
  <c r="I1074" i="1"/>
  <c r="D1038" i="13" s="1"/>
  <c r="I6855" i="1"/>
  <c r="D6819" i="13" s="1"/>
  <c r="I1042" i="1"/>
  <c r="D1006" i="13" s="1"/>
  <c r="J5473" i="1"/>
  <c r="I5448" i="14" s="1"/>
  <c r="I5473" i="1"/>
  <c r="D5437" i="13" s="1"/>
  <c r="J5377" i="1"/>
  <c r="I5352" i="14" s="1"/>
  <c r="I5377" i="1"/>
  <c r="D5341" i="13" s="1"/>
  <c r="J5329" i="1"/>
  <c r="I5304" i="14" s="1"/>
  <c r="I5329" i="1"/>
  <c r="D5293" i="13" s="1"/>
  <c r="J5281" i="1"/>
  <c r="I5256" i="14" s="1"/>
  <c r="I5281" i="1"/>
  <c r="D5245" i="13" s="1"/>
  <c r="J5137" i="1"/>
  <c r="I5112" i="14" s="1"/>
  <c r="I5137" i="1"/>
  <c r="D5101" i="13" s="1"/>
  <c r="J4961" i="1"/>
  <c r="I4936" i="14" s="1"/>
  <c r="I4961" i="1"/>
  <c r="D4925" i="13" s="1"/>
  <c r="J4785" i="1"/>
  <c r="I4760" i="14" s="1"/>
  <c r="I4785" i="1"/>
  <c r="D4749" i="13" s="1"/>
  <c r="J4753" i="1"/>
  <c r="I4728" i="14" s="1"/>
  <c r="I4753" i="1"/>
  <c r="D4717" i="13" s="1"/>
  <c r="J4705" i="1"/>
  <c r="I4680" i="14" s="1"/>
  <c r="I4705" i="1"/>
  <c r="D4669" i="13" s="1"/>
  <c r="J4657" i="1"/>
  <c r="I4632" i="14" s="1"/>
  <c r="I4657" i="1"/>
  <c r="D4621" i="13" s="1"/>
  <c r="I7490" i="1"/>
  <c r="D7454" i="13" s="1"/>
  <c r="I6178" i="1"/>
  <c r="D6142" i="13" s="1"/>
  <c r="I7511" i="1"/>
  <c r="D7475" i="13" s="1"/>
  <c r="I7287" i="1"/>
  <c r="D7251" i="13" s="1"/>
  <c r="I7255" i="1"/>
  <c r="D7219" i="13" s="1"/>
  <c r="I7063" i="1"/>
  <c r="D7027" i="13" s="1"/>
  <c r="I7031" i="1"/>
  <c r="D6995" i="13" s="1"/>
  <c r="I6882" i="1"/>
  <c r="D6846" i="13" s="1"/>
  <c r="I6807" i="1"/>
  <c r="D6771" i="13" s="1"/>
  <c r="I6695" i="1"/>
  <c r="D6659" i="13" s="1"/>
  <c r="I5970" i="1"/>
  <c r="D5934" i="13" s="1"/>
  <c r="I5346" i="1"/>
  <c r="D5310" i="13" s="1"/>
  <c r="I5186" i="1"/>
  <c r="D5150" i="13" s="1"/>
  <c r="I4929" i="1"/>
  <c r="D4893" i="13" s="1"/>
  <c r="I4465" i="1"/>
  <c r="D4429" i="13" s="1"/>
  <c r="I2423" i="1"/>
  <c r="D2387" i="13" s="1"/>
  <c r="I1234" i="1"/>
  <c r="D1198" i="13" s="1"/>
  <c r="J8690" i="1"/>
  <c r="I8665" i="14" s="1"/>
  <c r="I8690" i="1"/>
  <c r="D8654" i="13" s="1"/>
  <c r="J8514" i="1"/>
  <c r="I8489" i="14" s="1"/>
  <c r="I8514" i="1"/>
  <c r="D8478" i="13" s="1"/>
  <c r="J8290" i="1"/>
  <c r="I8265" i="14" s="1"/>
  <c r="I8290" i="1"/>
  <c r="D8254" i="13" s="1"/>
  <c r="J8210" i="1"/>
  <c r="I8185" i="14" s="1"/>
  <c r="I8210" i="1"/>
  <c r="D8174" i="13" s="1"/>
  <c r="J8178" i="1"/>
  <c r="I8153" i="14" s="1"/>
  <c r="I8178" i="1"/>
  <c r="D8142" i="13" s="1"/>
  <c r="J8098" i="1"/>
  <c r="I8073" i="14" s="1"/>
  <c r="I8098" i="1"/>
  <c r="D8062" i="13" s="1"/>
  <c r="J8018" i="1"/>
  <c r="I7993" i="14" s="1"/>
  <c r="I8018" i="1"/>
  <c r="D7982" i="13" s="1"/>
  <c r="J7858" i="1"/>
  <c r="I7833" i="14" s="1"/>
  <c r="I7858" i="1"/>
  <c r="D7822" i="13" s="1"/>
  <c r="J7730" i="1"/>
  <c r="I7705" i="14" s="1"/>
  <c r="I7730" i="1"/>
  <c r="D7694" i="13" s="1"/>
  <c r="J7602" i="1"/>
  <c r="I7577" i="14" s="1"/>
  <c r="I7602" i="1"/>
  <c r="D7566" i="13" s="1"/>
  <c r="J7554" i="1"/>
  <c r="I7529" i="14" s="1"/>
  <c r="I7554" i="1"/>
  <c r="D7518" i="13" s="1"/>
  <c r="J7106" i="1"/>
  <c r="I7081" i="14" s="1"/>
  <c r="I7106" i="1"/>
  <c r="D7070" i="13" s="1"/>
  <c r="J7026" i="1"/>
  <c r="I7001" i="14" s="1"/>
  <c r="I7026" i="1"/>
  <c r="D6990" i="13" s="1"/>
  <c r="J6818" i="1"/>
  <c r="I6793" i="14" s="1"/>
  <c r="I6818" i="1"/>
  <c r="D6782" i="13" s="1"/>
  <c r="J6162" i="1"/>
  <c r="I6137" i="14" s="1"/>
  <c r="I6162" i="1"/>
  <c r="D6126" i="13" s="1"/>
  <c r="J5986" i="1"/>
  <c r="I5961" i="14" s="1"/>
  <c r="I5986" i="1"/>
  <c r="D5950" i="13" s="1"/>
  <c r="J5330" i="1"/>
  <c r="I5305" i="14" s="1"/>
  <c r="I5330" i="1"/>
  <c r="D5294" i="13" s="1"/>
  <c r="J5266" i="1"/>
  <c r="I5241" i="14" s="1"/>
  <c r="I5266" i="1"/>
  <c r="D5230" i="13" s="1"/>
  <c r="J5122" i="1"/>
  <c r="I5097" i="14" s="1"/>
  <c r="I5122" i="1"/>
  <c r="D5086" i="13" s="1"/>
  <c r="J5042" i="1"/>
  <c r="I5017" i="14" s="1"/>
  <c r="I5042" i="1"/>
  <c r="D5006" i="13" s="1"/>
  <c r="J4882" i="1"/>
  <c r="I4857" i="14" s="1"/>
  <c r="I4882" i="1"/>
  <c r="D4846" i="13" s="1"/>
  <c r="J4690" i="1"/>
  <c r="I4665" i="14" s="1"/>
  <c r="I4690" i="1"/>
  <c r="D4654" i="13" s="1"/>
  <c r="J4610" i="1"/>
  <c r="I4585" i="14" s="1"/>
  <c r="I4610" i="1"/>
  <c r="D4574" i="13" s="1"/>
  <c r="J4530" i="1"/>
  <c r="I4505" i="14" s="1"/>
  <c r="I4530" i="1"/>
  <c r="D4494" i="13" s="1"/>
  <c r="J4338" i="1"/>
  <c r="I4313" i="14" s="1"/>
  <c r="I4338" i="1"/>
  <c r="D4302" i="13" s="1"/>
  <c r="J4242" i="1"/>
  <c r="I4217" i="14" s="1"/>
  <c r="I4242" i="1"/>
  <c r="D4206" i="13" s="1"/>
  <c r="J4034" i="1"/>
  <c r="I4009" i="14" s="1"/>
  <c r="I4034" i="1"/>
  <c r="D3998" i="13" s="1"/>
  <c r="J3746" i="1"/>
  <c r="I3721" i="14" s="1"/>
  <c r="I3746" i="1"/>
  <c r="D3710" i="13" s="1"/>
  <c r="J3394" i="1"/>
  <c r="I3369" i="14" s="1"/>
  <c r="I3394" i="1"/>
  <c r="D3358" i="13" s="1"/>
  <c r="I6343" i="1"/>
  <c r="D6307" i="13" s="1"/>
  <c r="I6066" i="1"/>
  <c r="D6030" i="13" s="1"/>
  <c r="I5863" i="1"/>
  <c r="D5827" i="13" s="1"/>
  <c r="I6887" i="1"/>
  <c r="D6851" i="13" s="1"/>
  <c r="I8594" i="1"/>
  <c r="D8558" i="13" s="1"/>
  <c r="I8498" i="1"/>
  <c r="D8462" i="13" s="1"/>
  <c r="I8114" i="1"/>
  <c r="D8078" i="13" s="1"/>
  <c r="I7543" i="1"/>
  <c r="D7507" i="13" s="1"/>
  <c r="I8258" i="1"/>
  <c r="D8222" i="13" s="1"/>
  <c r="I7970" i="1"/>
  <c r="D7934" i="13" s="1"/>
  <c r="I7922" i="1"/>
  <c r="D7886" i="13" s="1"/>
  <c r="I7826" i="1"/>
  <c r="D7790" i="13" s="1"/>
  <c r="I7415" i="1"/>
  <c r="D7379" i="13" s="1"/>
  <c r="I7383" i="1"/>
  <c r="D7347" i="13" s="1"/>
  <c r="I7223" i="1"/>
  <c r="D7187" i="13" s="1"/>
  <c r="I6914" i="1"/>
  <c r="D6878" i="13" s="1"/>
  <c r="I6530" i="1"/>
  <c r="D6494" i="13" s="1"/>
  <c r="I6370" i="1"/>
  <c r="D6334" i="13" s="1"/>
  <c r="I6290" i="1"/>
  <c r="D6254" i="13" s="1"/>
  <c r="I5890" i="1"/>
  <c r="D5854" i="13" s="1"/>
  <c r="I5393" i="1"/>
  <c r="D5357" i="13" s="1"/>
  <c r="I5345" i="1"/>
  <c r="D5309" i="13" s="1"/>
  <c r="I5185" i="1"/>
  <c r="D5149" i="13" s="1"/>
  <c r="I5138" i="1"/>
  <c r="D5102" i="13" s="1"/>
  <c r="I4759" i="1"/>
  <c r="D4723" i="13" s="1"/>
  <c r="I3591" i="1"/>
  <c r="D3555" i="13" s="1"/>
  <c r="I3330" i="1"/>
  <c r="D3294" i="13" s="1"/>
  <c r="I1847" i="1"/>
  <c r="D1811" i="13" s="1"/>
  <c r="I1378" i="1"/>
  <c r="D1342" i="13" s="1"/>
  <c r="I967" i="1"/>
  <c r="D931" i="13" s="1"/>
  <c r="J4305" i="1"/>
  <c r="I4280" i="14" s="1"/>
  <c r="I4305" i="1"/>
  <c r="D4269" i="13" s="1"/>
  <c r="J4193" i="1"/>
  <c r="I4168" i="14" s="1"/>
  <c r="I4193" i="1"/>
  <c r="D4157" i="13" s="1"/>
  <c r="I4369" i="1"/>
  <c r="D4333" i="13" s="1"/>
  <c r="I49" i="1"/>
  <c r="D13" i="13" s="1"/>
  <c r="J7280" i="1"/>
  <c r="I7255" i="14" s="1"/>
  <c r="I7280" i="1"/>
  <c r="D7244" i="13" s="1"/>
  <c r="J7152" i="1"/>
  <c r="I7127" i="14" s="1"/>
  <c r="I7152" i="1"/>
  <c r="D7116" i="13" s="1"/>
  <c r="J7024" i="1"/>
  <c r="I6999" i="14" s="1"/>
  <c r="I7024" i="1"/>
  <c r="D6988" i="13" s="1"/>
  <c r="J6976" i="1"/>
  <c r="I6951" i="14" s="1"/>
  <c r="I6976" i="1"/>
  <c r="D6940" i="13" s="1"/>
  <c r="J6944" i="1"/>
  <c r="I6919" i="14" s="1"/>
  <c r="I6944" i="1"/>
  <c r="D6908" i="13" s="1"/>
  <c r="J6896" i="1"/>
  <c r="I6871" i="14" s="1"/>
  <c r="I6896" i="1"/>
  <c r="D6860" i="13" s="1"/>
  <c r="J6848" i="1"/>
  <c r="I6823" i="14" s="1"/>
  <c r="I6848" i="1"/>
  <c r="D6812" i="13" s="1"/>
  <c r="J6816" i="1"/>
  <c r="I6791" i="14" s="1"/>
  <c r="I6816" i="1"/>
  <c r="D6780" i="13" s="1"/>
  <c r="J6768" i="1"/>
  <c r="I6743" i="14" s="1"/>
  <c r="I6768" i="1"/>
  <c r="D6732" i="13" s="1"/>
  <c r="J6720" i="1"/>
  <c r="I6695" i="14" s="1"/>
  <c r="I6720" i="1"/>
  <c r="D6684" i="13" s="1"/>
  <c r="J6688" i="1"/>
  <c r="I6663" i="14" s="1"/>
  <c r="I6688" i="1"/>
  <c r="D6652" i="13" s="1"/>
  <c r="J6640" i="1"/>
  <c r="I6615" i="14" s="1"/>
  <c r="I6640" i="1"/>
  <c r="D6604" i="13" s="1"/>
  <c r="J6560" i="1"/>
  <c r="I6535" i="14" s="1"/>
  <c r="I6560" i="1"/>
  <c r="D6524" i="13" s="1"/>
  <c r="J6512" i="1"/>
  <c r="I6487" i="14" s="1"/>
  <c r="I6512" i="1"/>
  <c r="D6476" i="13" s="1"/>
  <c r="J6480" i="1"/>
  <c r="I6455" i="14" s="1"/>
  <c r="I6480" i="1"/>
  <c r="D6444" i="13" s="1"/>
  <c r="J6432" i="1"/>
  <c r="I6407" i="14" s="1"/>
  <c r="I6432" i="1"/>
  <c r="D6396" i="13" s="1"/>
  <c r="J6384" i="1"/>
  <c r="I6359" i="14" s="1"/>
  <c r="I6384" i="1"/>
  <c r="D6348" i="13" s="1"/>
  <c r="J6352" i="1"/>
  <c r="I6327" i="14" s="1"/>
  <c r="I6352" i="1"/>
  <c r="D6316" i="13" s="1"/>
  <c r="J6304" i="1"/>
  <c r="I6279" i="14" s="1"/>
  <c r="I6304" i="1"/>
  <c r="D6268" i="13" s="1"/>
  <c r="J6224" i="1"/>
  <c r="I6199" i="14" s="1"/>
  <c r="I6224" i="1"/>
  <c r="D6188" i="13" s="1"/>
  <c r="J6192" i="1"/>
  <c r="I6167" i="14" s="1"/>
  <c r="I6192" i="1"/>
  <c r="D6156" i="13" s="1"/>
  <c r="J6160" i="1"/>
  <c r="I6135" i="14" s="1"/>
  <c r="I6160" i="1"/>
  <c r="D6124" i="13" s="1"/>
  <c r="J6048" i="1"/>
  <c r="I6023" i="14" s="1"/>
  <c r="I6048" i="1"/>
  <c r="D6012" i="13" s="1"/>
  <c r="J6016" i="1"/>
  <c r="I5991" i="14" s="1"/>
  <c r="I6016" i="1"/>
  <c r="D5980" i="13" s="1"/>
  <c r="J5904" i="1"/>
  <c r="I5879" i="14" s="1"/>
  <c r="I5904" i="1"/>
  <c r="D5868" i="13" s="1"/>
  <c r="J5872" i="1"/>
  <c r="I5847" i="14" s="1"/>
  <c r="I5872" i="1"/>
  <c r="D5836" i="13" s="1"/>
  <c r="J5856" i="1"/>
  <c r="I5831" i="14" s="1"/>
  <c r="I5856" i="1"/>
  <c r="D5820" i="13" s="1"/>
  <c r="J5840" i="1"/>
  <c r="I5815" i="14" s="1"/>
  <c r="I5840" i="1"/>
  <c r="D5804" i="13" s="1"/>
  <c r="J5824" i="1"/>
  <c r="I5799" i="14" s="1"/>
  <c r="I5824" i="1"/>
  <c r="D5788" i="13" s="1"/>
  <c r="J5776" i="1"/>
  <c r="I5751" i="14" s="1"/>
  <c r="I5776" i="1"/>
  <c r="D5740" i="13" s="1"/>
  <c r="J5760" i="1"/>
  <c r="I5735" i="14" s="1"/>
  <c r="I5760" i="1"/>
  <c r="D5724" i="13" s="1"/>
  <c r="J5712" i="1"/>
  <c r="I5687" i="14" s="1"/>
  <c r="I5712" i="1"/>
  <c r="D5676" i="13" s="1"/>
  <c r="J5664" i="1"/>
  <c r="I5639" i="14" s="1"/>
  <c r="I5664" i="1"/>
  <c r="D5628" i="13" s="1"/>
  <c r="J5648" i="1"/>
  <c r="I5623" i="14" s="1"/>
  <c r="I5648" i="1"/>
  <c r="D5612" i="13" s="1"/>
  <c r="J5616" i="1"/>
  <c r="I5591" i="14" s="1"/>
  <c r="I5616" i="1"/>
  <c r="D5580" i="13" s="1"/>
  <c r="J5584" i="1"/>
  <c r="I5559" i="14" s="1"/>
  <c r="I5584" i="1"/>
  <c r="D5548" i="13" s="1"/>
  <c r="J5552" i="1"/>
  <c r="I5527" i="14" s="1"/>
  <c r="I5552" i="1"/>
  <c r="D5516" i="13" s="1"/>
  <c r="J5520" i="1"/>
  <c r="I5495" i="14" s="1"/>
  <c r="I5520" i="1"/>
  <c r="D5484" i="13" s="1"/>
  <c r="J5488" i="1"/>
  <c r="I5463" i="14" s="1"/>
  <c r="I5488" i="1"/>
  <c r="D5452" i="13" s="1"/>
  <c r="J5456" i="1"/>
  <c r="I5431" i="14" s="1"/>
  <c r="I5456" i="1"/>
  <c r="D5420" i="13" s="1"/>
  <c r="J5408" i="1"/>
  <c r="I5383" i="14" s="1"/>
  <c r="I5408" i="1"/>
  <c r="D5372" i="13" s="1"/>
  <c r="J5392" i="1"/>
  <c r="I5367" i="14" s="1"/>
  <c r="I5392" i="1"/>
  <c r="D5356" i="13" s="1"/>
  <c r="J5376" i="1"/>
  <c r="I5351" i="14" s="1"/>
  <c r="I5376" i="1"/>
  <c r="D5340" i="13" s="1"/>
  <c r="J5360" i="1"/>
  <c r="I5335" i="14" s="1"/>
  <c r="I5360" i="1"/>
  <c r="D5324" i="13" s="1"/>
  <c r="J5328" i="1"/>
  <c r="I5303" i="14" s="1"/>
  <c r="I5328" i="1"/>
  <c r="D5292" i="13" s="1"/>
  <c r="J5312" i="1"/>
  <c r="I5287" i="14" s="1"/>
  <c r="I5312" i="1"/>
  <c r="D5276" i="13" s="1"/>
  <c r="J5296" i="1"/>
  <c r="I5271" i="14" s="1"/>
  <c r="I5296" i="1"/>
  <c r="D5260" i="13" s="1"/>
  <c r="J5264" i="1"/>
  <c r="I5239" i="14" s="1"/>
  <c r="I5264" i="1"/>
  <c r="D5228" i="13" s="1"/>
  <c r="J5248" i="1"/>
  <c r="I5223" i="14" s="1"/>
  <c r="I5248" i="1"/>
  <c r="D5212" i="13" s="1"/>
  <c r="J5232" i="1"/>
  <c r="I5207" i="14" s="1"/>
  <c r="I5232" i="1"/>
  <c r="D5196" i="13" s="1"/>
  <c r="J5200" i="1"/>
  <c r="I5175" i="14" s="1"/>
  <c r="I5200" i="1"/>
  <c r="D5164" i="13" s="1"/>
  <c r="J4257" i="1"/>
  <c r="I4232" i="14" s="1"/>
  <c r="I4257" i="1"/>
  <c r="D4221" i="13" s="1"/>
  <c r="J4161" i="1"/>
  <c r="I4136" i="14" s="1"/>
  <c r="I4161" i="1"/>
  <c r="D4125" i="13" s="1"/>
  <c r="J4289" i="1"/>
  <c r="I4264" i="14" s="1"/>
  <c r="I4289" i="1"/>
  <c r="D4253" i="13" s="1"/>
  <c r="J4241" i="1"/>
  <c r="I4216" i="14" s="1"/>
  <c r="I4241" i="1"/>
  <c r="D4205" i="13" s="1"/>
  <c r="J4337" i="1"/>
  <c r="I4312" i="14" s="1"/>
  <c r="I4337" i="1"/>
  <c r="D4301" i="13" s="1"/>
  <c r="J4225" i="1"/>
  <c r="I4200" i="14" s="1"/>
  <c r="I4225" i="1"/>
  <c r="D4189" i="13" s="1"/>
  <c r="J4177" i="1"/>
  <c r="I4152" i="14" s="1"/>
  <c r="I4177" i="1"/>
  <c r="D4141" i="13" s="1"/>
  <c r="I2897" i="1"/>
  <c r="D2861" i="13" s="1"/>
  <c r="J5136" i="1"/>
  <c r="I5111" i="14" s="1"/>
  <c r="I5136" i="1"/>
  <c r="D5100" i="13" s="1"/>
  <c r="J5072" i="1"/>
  <c r="I5047" i="14" s="1"/>
  <c r="I5072" i="1"/>
  <c r="D5036" i="13" s="1"/>
  <c r="J5008" i="1"/>
  <c r="I4983" i="14" s="1"/>
  <c r="I5008" i="1"/>
  <c r="D4972" i="13" s="1"/>
  <c r="J4992" i="1"/>
  <c r="I4967" i="14" s="1"/>
  <c r="I4992" i="1"/>
  <c r="D4956" i="13" s="1"/>
  <c r="J4960" i="1"/>
  <c r="I4935" i="14" s="1"/>
  <c r="I4960" i="1"/>
  <c r="D4924" i="13" s="1"/>
  <c r="J4912" i="1"/>
  <c r="I4887" i="14" s="1"/>
  <c r="I4912" i="1"/>
  <c r="D4876" i="13" s="1"/>
  <c r="J4832" i="1"/>
  <c r="I4807" i="14" s="1"/>
  <c r="I4832" i="1"/>
  <c r="D4796" i="13" s="1"/>
  <c r="J4800" i="1"/>
  <c r="I4775" i="14" s="1"/>
  <c r="I4800" i="1"/>
  <c r="D4764" i="13" s="1"/>
  <c r="J4784" i="1"/>
  <c r="I4759" i="14" s="1"/>
  <c r="I4784" i="1"/>
  <c r="D4748" i="13" s="1"/>
  <c r="J4752" i="1"/>
  <c r="I4727" i="14" s="1"/>
  <c r="I4752" i="1"/>
  <c r="D4716" i="13" s="1"/>
  <c r="J4704" i="1"/>
  <c r="I4679" i="14" s="1"/>
  <c r="I4704" i="1"/>
  <c r="D4668" i="13" s="1"/>
  <c r="J4656" i="1"/>
  <c r="I4631" i="14" s="1"/>
  <c r="I4656" i="1"/>
  <c r="D4620" i="13" s="1"/>
  <c r="J4608" i="1"/>
  <c r="I4583" i="14" s="1"/>
  <c r="I4608" i="1"/>
  <c r="D4572" i="13" s="1"/>
  <c r="J4576" i="1"/>
  <c r="I4551" i="14" s="1"/>
  <c r="I4576" i="1"/>
  <c r="D4540" i="13" s="1"/>
  <c r="J4544" i="1"/>
  <c r="I4519" i="14" s="1"/>
  <c r="I4544" i="1"/>
  <c r="D4508" i="13" s="1"/>
  <c r="J4512" i="1"/>
  <c r="I4487" i="14" s="1"/>
  <c r="I4512" i="1"/>
  <c r="D4476" i="13" s="1"/>
  <c r="J4480" i="1"/>
  <c r="I4455" i="14" s="1"/>
  <c r="I4480" i="1"/>
  <c r="D4444" i="13" s="1"/>
  <c r="J4448" i="1"/>
  <c r="I4423" i="14" s="1"/>
  <c r="I4448" i="1"/>
  <c r="D4412" i="13" s="1"/>
  <c r="J4432" i="1"/>
  <c r="I4407" i="14" s="1"/>
  <c r="I4432" i="1"/>
  <c r="D4396" i="13" s="1"/>
  <c r="J4400" i="1"/>
  <c r="I4375" i="14" s="1"/>
  <c r="I4400" i="1"/>
  <c r="D4364" i="13" s="1"/>
  <c r="J4336" i="1"/>
  <c r="I4311" i="14" s="1"/>
  <c r="I4336" i="1"/>
  <c r="D4300" i="13" s="1"/>
  <c r="J4304" i="1"/>
  <c r="I4279" i="14" s="1"/>
  <c r="I4304" i="1"/>
  <c r="D4268" i="13" s="1"/>
  <c r="J4256" i="1"/>
  <c r="I4231" i="14" s="1"/>
  <c r="I4256" i="1"/>
  <c r="D4220" i="13" s="1"/>
  <c r="J4224" i="1"/>
  <c r="I4199" i="14" s="1"/>
  <c r="I4224" i="1"/>
  <c r="D4188" i="13" s="1"/>
  <c r="J4192" i="1"/>
  <c r="I4167" i="14" s="1"/>
  <c r="I4192" i="1"/>
  <c r="D4156" i="13" s="1"/>
  <c r="J4176" i="1"/>
  <c r="I4151" i="14" s="1"/>
  <c r="I4176" i="1"/>
  <c r="D4140" i="13" s="1"/>
  <c r="J4160" i="1"/>
  <c r="I4135" i="14" s="1"/>
  <c r="I4160" i="1"/>
  <c r="D4124" i="13" s="1"/>
  <c r="J4144" i="1"/>
  <c r="I4119" i="14" s="1"/>
  <c r="I4144" i="1"/>
  <c r="D4108" i="13" s="1"/>
  <c r="J4112" i="1"/>
  <c r="I4087" i="14" s="1"/>
  <c r="I4112" i="1"/>
  <c r="D4076" i="13" s="1"/>
  <c r="J4080" i="1"/>
  <c r="I4055" i="14" s="1"/>
  <c r="I4080" i="1"/>
  <c r="D4044" i="13" s="1"/>
  <c r="J4016" i="1"/>
  <c r="I3991" i="14" s="1"/>
  <c r="I4016" i="1"/>
  <c r="D3980" i="13" s="1"/>
  <c r="J4000" i="1"/>
  <c r="I3975" i="14" s="1"/>
  <c r="I4000" i="1"/>
  <c r="D3964" i="13" s="1"/>
  <c r="J3968" i="1"/>
  <c r="I3943" i="14" s="1"/>
  <c r="I3968" i="1"/>
  <c r="D3932" i="13" s="1"/>
  <c r="J3952" i="1"/>
  <c r="I3927" i="14" s="1"/>
  <c r="I3952" i="1"/>
  <c r="D3916" i="13" s="1"/>
  <c r="J3936" i="1"/>
  <c r="I3911" i="14" s="1"/>
  <c r="I3936" i="1"/>
  <c r="D3900" i="13" s="1"/>
  <c r="J3888" i="1"/>
  <c r="I3863" i="14" s="1"/>
  <c r="I3888" i="1"/>
  <c r="D3852" i="13" s="1"/>
  <c r="J3872" i="1"/>
  <c r="I3847" i="14" s="1"/>
  <c r="I3872" i="1"/>
  <c r="D3836" i="13" s="1"/>
  <c r="J3824" i="1"/>
  <c r="I3799" i="14" s="1"/>
  <c r="I3824" i="1"/>
  <c r="D3788" i="13" s="1"/>
  <c r="J3808" i="1"/>
  <c r="I3783" i="14" s="1"/>
  <c r="I3808" i="1"/>
  <c r="D3772" i="13" s="1"/>
  <c r="J3792" i="1"/>
  <c r="I3767" i="14" s="1"/>
  <c r="I3792" i="1"/>
  <c r="D3756" i="13" s="1"/>
  <c r="J3760" i="1"/>
  <c r="I3735" i="14" s="1"/>
  <c r="I3760" i="1"/>
  <c r="D3724" i="13" s="1"/>
  <c r="J3728" i="1"/>
  <c r="I3703" i="14" s="1"/>
  <c r="I3728" i="1"/>
  <c r="D3692" i="13" s="1"/>
  <c r="J3712" i="1"/>
  <c r="I3687" i="14" s="1"/>
  <c r="I3712" i="1"/>
  <c r="D3676" i="13" s="1"/>
  <c r="J3680" i="1"/>
  <c r="I3655" i="14" s="1"/>
  <c r="I3680" i="1"/>
  <c r="D3644" i="13" s="1"/>
  <c r="J3632" i="1"/>
  <c r="I3607" i="14" s="1"/>
  <c r="I3632" i="1"/>
  <c r="D3596" i="13" s="1"/>
  <c r="J3616" i="1"/>
  <c r="I3591" i="14" s="1"/>
  <c r="I3616" i="1"/>
  <c r="D3580" i="13" s="1"/>
  <c r="J3584" i="1"/>
  <c r="I3559" i="14" s="1"/>
  <c r="I3584" i="1"/>
  <c r="D3548" i="13" s="1"/>
  <c r="J3568" i="1"/>
  <c r="I3543" i="14" s="1"/>
  <c r="I3568" i="1"/>
  <c r="D3532" i="13" s="1"/>
  <c r="J3504" i="1"/>
  <c r="I3479" i="14" s="1"/>
  <c r="I3504" i="1"/>
  <c r="D3468" i="13" s="1"/>
  <c r="J3472" i="1"/>
  <c r="I3447" i="14" s="1"/>
  <c r="I3472" i="1"/>
  <c r="D3436" i="13" s="1"/>
  <c r="J3440" i="1"/>
  <c r="I3415" i="14" s="1"/>
  <c r="I3440" i="1"/>
  <c r="D3404" i="13" s="1"/>
  <c r="J3424" i="1"/>
  <c r="I3399" i="14" s="1"/>
  <c r="I3424" i="1"/>
  <c r="D3388" i="13" s="1"/>
  <c r="J3408" i="1"/>
  <c r="I3383" i="14" s="1"/>
  <c r="I3408" i="1"/>
  <c r="D3372" i="13" s="1"/>
  <c r="J3376" i="1"/>
  <c r="I3351" i="14" s="1"/>
  <c r="I3376" i="1"/>
  <c r="D3340" i="13" s="1"/>
  <c r="J3360" i="1"/>
  <c r="I3335" i="14" s="1"/>
  <c r="I3360" i="1"/>
  <c r="D3324" i="13" s="1"/>
  <c r="J3312" i="1"/>
  <c r="I3287" i="14" s="1"/>
  <c r="I3312" i="1"/>
  <c r="D3276" i="13" s="1"/>
  <c r="J3280" i="1"/>
  <c r="I3255" i="14" s="1"/>
  <c r="I3280" i="1"/>
  <c r="D3244" i="13" s="1"/>
  <c r="J3248" i="1"/>
  <c r="I3223" i="14" s="1"/>
  <c r="I3248" i="1"/>
  <c r="D3212" i="13" s="1"/>
  <c r="J3216" i="1"/>
  <c r="I3191" i="14" s="1"/>
  <c r="I3216" i="1"/>
  <c r="D3180" i="13" s="1"/>
  <c r="J3200" i="1"/>
  <c r="I3175" i="14" s="1"/>
  <c r="I3200" i="1"/>
  <c r="D3164" i="13" s="1"/>
  <c r="J3184" i="1"/>
  <c r="I3159" i="14" s="1"/>
  <c r="I3184" i="1"/>
  <c r="D3148" i="13" s="1"/>
  <c r="J3152" i="1"/>
  <c r="I3127" i="14" s="1"/>
  <c r="I3152" i="1"/>
  <c r="D3116" i="13" s="1"/>
  <c r="J3136" i="1"/>
  <c r="I3111" i="14" s="1"/>
  <c r="I3136" i="1"/>
  <c r="D3100" i="13" s="1"/>
  <c r="J3056" i="1"/>
  <c r="I3031" i="14" s="1"/>
  <c r="I3056" i="1"/>
  <c r="D3020" i="13" s="1"/>
  <c r="J2992" i="1"/>
  <c r="I2967" i="14" s="1"/>
  <c r="I2992" i="1"/>
  <c r="D2956" i="13" s="1"/>
  <c r="J2976" i="1"/>
  <c r="I2951" i="14" s="1"/>
  <c r="I2976" i="1"/>
  <c r="D2940" i="13" s="1"/>
  <c r="J2944" i="1"/>
  <c r="I2919" i="14" s="1"/>
  <c r="I2944" i="1"/>
  <c r="D2908" i="13" s="1"/>
  <c r="J2928" i="1"/>
  <c r="I2903" i="14" s="1"/>
  <c r="I2928" i="1"/>
  <c r="D2892" i="13" s="1"/>
  <c r="J2864" i="1"/>
  <c r="I2839" i="14" s="1"/>
  <c r="I2864" i="1"/>
  <c r="D2828" i="13" s="1"/>
  <c r="J2848" i="1"/>
  <c r="I2823" i="14" s="1"/>
  <c r="I2848" i="1"/>
  <c r="D2812" i="13" s="1"/>
  <c r="J2832" i="1"/>
  <c r="I2807" i="14" s="1"/>
  <c r="I2832" i="1"/>
  <c r="D2796" i="13" s="1"/>
  <c r="J2800" i="1"/>
  <c r="I2775" i="14" s="1"/>
  <c r="I2800" i="1"/>
  <c r="D2764" i="13" s="1"/>
  <c r="J2736" i="1"/>
  <c r="I2711" i="14" s="1"/>
  <c r="I2736" i="1"/>
  <c r="D2700" i="13" s="1"/>
  <c r="J2672" i="1"/>
  <c r="I2647" i="14" s="1"/>
  <c r="I2672" i="1"/>
  <c r="D2636" i="13" s="1"/>
  <c r="J2640" i="1"/>
  <c r="I2615" i="14" s="1"/>
  <c r="I2640" i="1"/>
  <c r="D2604" i="13" s="1"/>
  <c r="J2528" i="1"/>
  <c r="I2503" i="14" s="1"/>
  <c r="I2528" i="1"/>
  <c r="D2492" i="13" s="1"/>
  <c r="J2336" i="1"/>
  <c r="I2311" i="14" s="1"/>
  <c r="I2336" i="1"/>
  <c r="D2300" i="13" s="1"/>
  <c r="J2288" i="1"/>
  <c r="I2263" i="14" s="1"/>
  <c r="I2288" i="1"/>
  <c r="D2252" i="13" s="1"/>
  <c r="J2272" i="1"/>
  <c r="I2247" i="14" s="1"/>
  <c r="I2272" i="1"/>
  <c r="D2236" i="13" s="1"/>
  <c r="J2240" i="1"/>
  <c r="I2215" i="14" s="1"/>
  <c r="I2240" i="1"/>
  <c r="D2204" i="13" s="1"/>
  <c r="I4896" i="1"/>
  <c r="D4860" i="13" s="1"/>
  <c r="I4672" i="1"/>
  <c r="D4636" i="13" s="1"/>
  <c r="I4592" i="1"/>
  <c r="D4556" i="13" s="1"/>
  <c r="I3168" i="1"/>
  <c r="D3132" i="13" s="1"/>
  <c r="I4848" i="1"/>
  <c r="D4812" i="13" s="1"/>
  <c r="I4816" i="1"/>
  <c r="D4780" i="13" s="1"/>
  <c r="I3856" i="1"/>
  <c r="D3820" i="13" s="1"/>
  <c r="I5088" i="1"/>
  <c r="D5052" i="13" s="1"/>
  <c r="I4496" i="1"/>
  <c r="D4460" i="13" s="1"/>
  <c r="I5120" i="1"/>
  <c r="D5084" i="13" s="1"/>
  <c r="I5024" i="1"/>
  <c r="D4988" i="13" s="1"/>
  <c r="I4240" i="1"/>
  <c r="D4204" i="13" s="1"/>
  <c r="I4096" i="1"/>
  <c r="D4060" i="13" s="1"/>
  <c r="I4880" i="1"/>
  <c r="D4844" i="13" s="1"/>
  <c r="I3920" i="1"/>
  <c r="D3884" i="13" s="1"/>
  <c r="I3552" i="1"/>
  <c r="D3516" i="13" s="1"/>
  <c r="I3344" i="1"/>
  <c r="D3308" i="13" s="1"/>
  <c r="I2960" i="1"/>
  <c r="D2924" i="13" s="1"/>
  <c r="J1808" i="1"/>
  <c r="I1783" i="14" s="1"/>
  <c r="I1808" i="1"/>
  <c r="D1772" i="13" s="1"/>
  <c r="J1792" i="1"/>
  <c r="I1767" i="14" s="1"/>
  <c r="I1792" i="1"/>
  <c r="D1756" i="13" s="1"/>
  <c r="J768" i="1"/>
  <c r="I743" i="14" s="1"/>
  <c r="I768" i="1"/>
  <c r="D732" i="13" s="1"/>
  <c r="J256" i="1"/>
  <c r="I231" i="14" s="1"/>
  <c r="I256" i="1"/>
  <c r="D220" i="13" s="1"/>
  <c r="I1316" i="1"/>
  <c r="D1280" i="13" s="1"/>
  <c r="I340" i="1"/>
  <c r="D304" i="13" s="1"/>
  <c r="J1044" i="1"/>
  <c r="I1019" i="14" s="1"/>
  <c r="I1044" i="1"/>
  <c r="D1008" i="13" s="1"/>
  <c r="J996" i="1"/>
  <c r="I971" i="14" s="1"/>
  <c r="I996" i="1"/>
  <c r="D960" i="13" s="1"/>
  <c r="J948" i="1"/>
  <c r="I923" i="14" s="1"/>
  <c r="I948" i="1"/>
  <c r="D912" i="13" s="1"/>
  <c r="J900" i="1"/>
  <c r="I875" i="14" s="1"/>
  <c r="I900" i="1"/>
  <c r="D864" i="13" s="1"/>
  <c r="J852" i="1"/>
  <c r="I827" i="14" s="1"/>
  <c r="I852" i="1"/>
  <c r="D816" i="13" s="1"/>
  <c r="J772" i="1"/>
  <c r="I747" i="14" s="1"/>
  <c r="I772" i="1"/>
  <c r="D736" i="13" s="1"/>
  <c r="J724" i="1"/>
  <c r="I699" i="14" s="1"/>
  <c r="I724" i="1"/>
  <c r="D688" i="13" s="1"/>
  <c r="J388" i="1"/>
  <c r="I363" i="14" s="1"/>
  <c r="I388" i="1"/>
  <c r="D352" i="13" s="1"/>
  <c r="I1268" i="1"/>
  <c r="D1232" i="13" s="1"/>
  <c r="I1060" i="1"/>
  <c r="D1024" i="13" s="1"/>
  <c r="I916" i="1"/>
  <c r="D880" i="13" s="1"/>
  <c r="I14" i="14"/>
  <c r="I1604" i="1"/>
  <c r="D1568" i="13" s="1"/>
  <c r="I1556" i="1"/>
  <c r="D1520" i="13" s="1"/>
  <c r="I964" i="1"/>
  <c r="D928" i="13" s="1"/>
  <c r="I820" i="1"/>
  <c r="D784" i="13" s="1"/>
  <c r="I356" i="1"/>
  <c r="D320" i="13" s="1"/>
  <c r="I196" i="1"/>
  <c r="D160" i="13" s="1"/>
  <c r="I1908" i="1"/>
  <c r="D1872" i="13" s="1"/>
  <c r="I1860" i="1"/>
  <c r="D1824" i="13" s="1"/>
  <c r="I1732" i="1"/>
  <c r="D1696" i="13" s="1"/>
  <c r="I1508" i="1"/>
  <c r="D1472" i="13" s="1"/>
  <c r="I1188" i="1"/>
  <c r="D1152" i="13" s="1"/>
  <c r="I1092" i="1"/>
  <c r="D1056" i="13" s="1"/>
  <c r="I628" i="1"/>
  <c r="D592" i="13" s="1"/>
  <c r="I1812" i="1"/>
  <c r="D1776" i="13" s="1"/>
  <c r="I580" i="1"/>
  <c r="D544" i="13" s="1"/>
  <c r="I532" i="1"/>
  <c r="D496" i="13" s="1"/>
  <c r="I436" i="1"/>
  <c r="D400" i="13" s="1"/>
  <c r="I292" i="1"/>
  <c r="D256" i="13" s="1"/>
  <c r="I180" i="1"/>
  <c r="D144" i="13" s="1"/>
  <c r="I3492" i="1"/>
  <c r="D3456" i="13" s="1"/>
  <c r="I3300" i="1"/>
  <c r="D3264" i="13" s="1"/>
  <c r="I3220" i="1"/>
  <c r="D3184" i="13" s="1"/>
  <c r="I2889" i="1"/>
  <c r="D2853" i="13" s="1"/>
  <c r="I2756" i="1"/>
  <c r="D2720" i="13" s="1"/>
  <c r="I2612" i="1"/>
  <c r="D2576" i="13" s="1"/>
  <c r="I2532" i="1"/>
  <c r="D2496" i="13" s="1"/>
  <c r="I2452" i="1"/>
  <c r="D2416" i="13" s="1"/>
  <c r="I1764" i="1"/>
  <c r="D1728" i="13" s="1"/>
  <c r="I1716" i="1"/>
  <c r="D1680" i="13" s="1"/>
  <c r="I1172" i="1"/>
  <c r="D1136" i="13" s="1"/>
  <c r="I1124" i="1"/>
  <c r="D1088" i="13" s="1"/>
  <c r="I1076" i="1"/>
  <c r="D1040" i="13" s="1"/>
  <c r="I756" i="1"/>
  <c r="D720" i="13" s="1"/>
  <c r="I228" i="1"/>
  <c r="D192" i="13" s="1"/>
  <c r="I3092" i="1"/>
  <c r="D3056" i="13" s="1"/>
  <c r="I2948" i="1"/>
  <c r="D2912" i="13" s="1"/>
  <c r="I2676" i="1"/>
  <c r="D2640" i="13" s="1"/>
  <c r="I2180" i="1"/>
  <c r="D2144" i="13" s="1"/>
  <c r="I2132" i="1"/>
  <c r="D2096" i="13" s="1"/>
  <c r="I2036" i="1"/>
  <c r="D2000" i="13" s="1"/>
  <c r="I1940" i="1"/>
  <c r="D1904" i="13" s="1"/>
  <c r="I1892" i="1"/>
  <c r="D1856" i="13" s="1"/>
  <c r="I1844" i="1"/>
  <c r="D1808" i="13" s="1"/>
  <c r="I1492" i="1"/>
  <c r="D1456" i="13" s="1"/>
  <c r="I708" i="1"/>
  <c r="D672" i="13" s="1"/>
  <c r="I660" i="1"/>
  <c r="D624" i="13" s="1"/>
  <c r="I276" i="1"/>
  <c r="D240" i="13" s="1"/>
  <c r="I2084" i="1"/>
  <c r="D2048" i="13" s="1"/>
  <c r="I1988" i="1"/>
  <c r="D1952" i="13" s="1"/>
  <c r="I1668" i="1"/>
  <c r="D1632" i="13" s="1"/>
  <c r="I1028" i="1"/>
  <c r="D992" i="13" s="1"/>
  <c r="I564" i="1"/>
  <c r="D528" i="13" s="1"/>
  <c r="I516" i="1"/>
  <c r="D480" i="13" s="1"/>
  <c r="I164" i="1"/>
  <c r="D128" i="13" s="1"/>
  <c r="I100" i="1"/>
  <c r="D64" i="13" s="1"/>
  <c r="I2596" i="1"/>
  <c r="D2560" i="13" s="1"/>
  <c r="I1796" i="1"/>
  <c r="D1760" i="13" s="1"/>
  <c r="I1396" i="1"/>
  <c r="D1360" i="13" s="1"/>
  <c r="I1348" i="1"/>
  <c r="D1312" i="13" s="1"/>
  <c r="I1300" i="1"/>
  <c r="D1264" i="13" s="1"/>
  <c r="I980" i="1"/>
  <c r="D944" i="13" s="1"/>
  <c r="I612" i="1"/>
  <c r="D576" i="13" s="1"/>
  <c r="I468" i="1"/>
  <c r="D432" i="13" s="1"/>
  <c r="I420" i="1"/>
  <c r="D384" i="13" s="1"/>
  <c r="I372" i="1"/>
  <c r="D336" i="13" s="1"/>
  <c r="I324" i="1"/>
  <c r="D288" i="13" s="1"/>
  <c r="I2516" i="1"/>
  <c r="D2480" i="13" s="1"/>
  <c r="I1620" i="1"/>
  <c r="D1584" i="13" s="1"/>
  <c r="I1572" i="1"/>
  <c r="D1536" i="13" s="1"/>
  <c r="I1204" i="1"/>
  <c r="D1168" i="13" s="1"/>
  <c r="I884" i="1"/>
  <c r="D848" i="13" s="1"/>
  <c r="I836" i="1"/>
  <c r="D800" i="13" s="1"/>
  <c r="I212" i="1"/>
  <c r="D176" i="13" s="1"/>
  <c r="I1524" i="1"/>
  <c r="D1488" i="13" s="1"/>
  <c r="I1156" i="1"/>
  <c r="D1120" i="13" s="1"/>
  <c r="I1108" i="1"/>
  <c r="D1072" i="13" s="1"/>
  <c r="I932" i="1"/>
  <c r="D896" i="13" s="1"/>
  <c r="I788" i="1"/>
  <c r="D752" i="13" s="1"/>
  <c r="I260" i="1"/>
  <c r="D224" i="13" s="1"/>
  <c r="I3364" i="1"/>
  <c r="D3328" i="13" s="1"/>
  <c r="I3284" i="1"/>
  <c r="D3248" i="13" s="1"/>
  <c r="I3204" i="1"/>
  <c r="D3168" i="13" s="1"/>
  <c r="I3172" i="1"/>
  <c r="D3136" i="13" s="1"/>
  <c r="I2868" i="1"/>
  <c r="D2832" i="13" s="1"/>
  <c r="I2804" i="1"/>
  <c r="D2768" i="13" s="1"/>
  <c r="I2580" i="1"/>
  <c r="D2544" i="13" s="1"/>
  <c r="I2436" i="1"/>
  <c r="D2400" i="13" s="1"/>
  <c r="I2260" i="1"/>
  <c r="D2224" i="13" s="1"/>
  <c r="I2164" i="1"/>
  <c r="D2128" i="13" s="1"/>
  <c r="I1924" i="1"/>
  <c r="D1888" i="13" s="1"/>
  <c r="I1876" i="1"/>
  <c r="D1840" i="13" s="1"/>
  <c r="I1748" i="1"/>
  <c r="D1712" i="13" s="1"/>
  <c r="I1476" i="1"/>
  <c r="D1440" i="13" s="1"/>
  <c r="I740" i="1"/>
  <c r="D704" i="13" s="1"/>
  <c r="I692" i="1"/>
  <c r="D656" i="13" s="1"/>
  <c r="I644" i="1"/>
  <c r="D608" i="13" s="1"/>
  <c r="I148" i="1"/>
  <c r="D112" i="13" s="1"/>
  <c r="I84" i="1"/>
  <c r="D48" i="13" s="1"/>
  <c r="I1428" i="1"/>
  <c r="D1392" i="13" s="1"/>
  <c r="I1332" i="1"/>
  <c r="D1296" i="13" s="1"/>
  <c r="I1284" i="1"/>
  <c r="D1248" i="13" s="1"/>
  <c r="I1012" i="1"/>
  <c r="D976" i="13" s="1"/>
  <c r="I596" i="1"/>
  <c r="D560" i="13" s="1"/>
  <c r="I548" i="1"/>
  <c r="D512" i="13" s="1"/>
  <c r="I500" i="1"/>
  <c r="D464" i="13" s="1"/>
  <c r="I452" i="1"/>
  <c r="D416" i="13" s="1"/>
  <c r="I404" i="1"/>
  <c r="D368" i="13" s="1"/>
  <c r="I308" i="1"/>
  <c r="D272" i="13" s="1"/>
  <c r="I4382" i="1"/>
  <c r="D4346" i="13" s="1"/>
  <c r="I1838" i="1"/>
  <c r="D1802" i="13" s="1"/>
  <c r="I4670" i="1"/>
  <c r="D4634" i="13" s="1"/>
  <c r="I4446" i="1"/>
  <c r="D4410" i="13" s="1"/>
  <c r="I4158" i="1"/>
  <c r="D4122" i="13" s="1"/>
  <c r="I4062" i="1"/>
  <c r="D4026" i="13" s="1"/>
  <c r="I3566" i="1"/>
  <c r="D3530" i="13" s="1"/>
  <c r="I3358" i="1"/>
  <c r="D3322" i="13" s="1"/>
  <c r="I3214" i="1"/>
  <c r="D3178" i="13" s="1"/>
  <c r="I4254" i="1"/>
  <c r="D4218" i="13" s="1"/>
  <c r="I4126" i="1"/>
  <c r="D4090" i="13" s="1"/>
  <c r="I4094" i="1"/>
  <c r="D4058" i="13" s="1"/>
  <c r="I3598" i="1"/>
  <c r="D3562" i="13" s="1"/>
  <c r="I3390" i="1"/>
  <c r="D3354" i="13" s="1"/>
  <c r="I3246" i="1"/>
  <c r="D3210" i="13" s="1"/>
  <c r="I2187" i="1"/>
  <c r="D2151" i="13" s="1"/>
  <c r="I715" i="1"/>
  <c r="D679" i="13" s="1"/>
  <c r="I3374" i="1"/>
  <c r="D3338" i="13" s="1"/>
  <c r="I1531" i="1"/>
  <c r="D1495" i="13" s="1"/>
  <c r="I4142" i="1"/>
  <c r="D4106" i="13" s="1"/>
  <c r="I4078" i="1"/>
  <c r="D4042" i="13" s="1"/>
  <c r="I3227" i="1"/>
  <c r="D3191" i="13" s="1"/>
  <c r="I2907" i="1"/>
  <c r="D2871" i="13" s="1"/>
  <c r="I2571" i="1"/>
  <c r="D2535" i="13" s="1"/>
  <c r="I4318" i="1"/>
  <c r="D4282" i="13" s="1"/>
  <c r="I4190" i="1"/>
  <c r="D4154" i="13" s="1"/>
  <c r="I4139" i="1"/>
  <c r="D4103" i="13" s="1"/>
  <c r="I4110" i="1"/>
  <c r="D4074" i="13" s="1"/>
  <c r="I3646" i="1"/>
  <c r="D3610" i="13" s="1"/>
  <c r="I3614" i="1"/>
  <c r="D3578" i="13" s="1"/>
  <c r="I3259" i="1"/>
  <c r="D3223" i="13" s="1"/>
  <c r="I6619" i="1"/>
  <c r="D6583" i="13" s="1"/>
  <c r="I4238" i="1"/>
  <c r="D4202" i="13" s="1"/>
  <c r="I3438" i="1"/>
  <c r="D3402" i="13" s="1"/>
  <c r="I3406" i="1"/>
  <c r="D3370" i="13" s="1"/>
  <c r="I2635" i="1"/>
  <c r="D2599" i="13" s="1"/>
  <c r="I1438" i="1"/>
  <c r="D1402" i="13" s="1"/>
  <c r="I3902" i="1"/>
  <c r="D3866" i="13" s="1"/>
  <c r="I3838" i="1"/>
  <c r="D3802" i="13" s="1"/>
  <c r="I3774" i="1"/>
  <c r="D3738" i="13" s="1"/>
  <c r="I3742" i="1"/>
  <c r="D3706" i="13" s="1"/>
  <c r="I3710" i="1"/>
  <c r="D3674" i="13" s="1"/>
  <c r="I3294" i="1"/>
  <c r="D3258" i="13" s="1"/>
  <c r="I2955" i="1"/>
  <c r="D2919" i="13" s="1"/>
  <c r="I4286" i="1"/>
  <c r="D4250" i="13" s="1"/>
  <c r="I3998" i="1"/>
  <c r="D3962" i="13" s="1"/>
  <c r="I3934" i="1"/>
  <c r="D3898" i="13" s="1"/>
  <c r="I3870" i="1"/>
  <c r="D3834" i="13" s="1"/>
  <c r="I3806" i="1"/>
  <c r="D3770" i="13" s="1"/>
  <c r="I3678" i="1"/>
  <c r="D3642" i="13" s="1"/>
  <c r="I3502" i="1"/>
  <c r="D3466" i="13" s="1"/>
  <c r="I3470" i="1"/>
  <c r="D3434" i="13" s="1"/>
  <c r="I2107" i="1"/>
  <c r="D2071" i="13" s="1"/>
  <c r="I1339" i="1"/>
  <c r="D1303" i="13" s="1"/>
  <c r="I3966" i="1"/>
  <c r="D3930" i="13" s="1"/>
  <c r="I3326" i="1"/>
  <c r="D3290" i="13" s="1"/>
  <c r="I2683" i="1"/>
  <c r="D2647" i="13" s="1"/>
  <c r="J6570" i="1"/>
  <c r="I6545" i="14" s="1"/>
  <c r="J5850" i="1"/>
  <c r="I5825" i="14" s="1"/>
  <c r="J4362" i="1"/>
  <c r="I4337" i="14" s="1"/>
  <c r="J1434" i="1"/>
  <c r="I1409" i="14" s="1"/>
  <c r="J762" i="1"/>
  <c r="I737" i="14" s="1"/>
  <c r="J8034" i="1"/>
  <c r="I8009" i="14" s="1"/>
  <c r="J7314" i="1"/>
  <c r="I7289" i="14" s="1"/>
  <c r="J5106" i="1"/>
  <c r="I5081" i="14" s="1"/>
  <c r="J2898" i="1"/>
  <c r="I2873" i="14" s="1"/>
  <c r="J2178" i="1"/>
  <c r="I2153" i="14" s="1"/>
  <c r="I267" i="1"/>
  <c r="D231" i="13" s="1"/>
  <c r="I4107" i="1"/>
  <c r="D4071" i="13" s="1"/>
  <c r="I4203" i="1"/>
  <c r="D4167" i="13" s="1"/>
  <c r="I3867" i="1"/>
  <c r="D3831" i="13" s="1"/>
  <c r="I3291" i="1"/>
  <c r="D3255" i="13" s="1"/>
  <c r="I3355" i="1"/>
  <c r="D3319" i="13" s="1"/>
  <c r="I4461" i="1"/>
  <c r="D4425" i="13" s="1"/>
  <c r="I5149" i="1"/>
  <c r="D5113" i="13" s="1"/>
  <c r="I4685" i="1"/>
  <c r="D4649" i="13" s="1"/>
  <c r="I4525" i="1"/>
  <c r="D4489" i="13" s="1"/>
  <c r="I4477" i="1"/>
  <c r="D4441" i="13" s="1"/>
  <c r="I4333" i="1"/>
  <c r="D4297" i="13" s="1"/>
  <c r="I4285" i="1"/>
  <c r="D4249" i="13" s="1"/>
  <c r="I5229" i="1"/>
  <c r="D5193" i="13" s="1"/>
  <c r="I5005" i="1"/>
  <c r="D4969" i="13" s="1"/>
  <c r="I4941" i="1"/>
  <c r="D4905" i="13" s="1"/>
  <c r="I4237" i="1"/>
  <c r="D4201" i="13" s="1"/>
  <c r="I5085" i="1"/>
  <c r="D5049" i="13" s="1"/>
  <c r="I4877" i="1"/>
  <c r="D4841" i="13" s="1"/>
  <c r="I4813" i="1"/>
  <c r="D4777" i="13" s="1"/>
  <c r="I4381" i="1"/>
  <c r="D4345" i="13" s="1"/>
  <c r="I5469" i="1"/>
  <c r="D5433" i="13" s="1"/>
  <c r="I5293" i="1"/>
  <c r="D5257" i="13" s="1"/>
  <c r="I5165" i="1"/>
  <c r="D5129" i="13" s="1"/>
  <c r="I4749" i="1"/>
  <c r="D4713" i="13" s="1"/>
  <c r="I4637" i="1"/>
  <c r="D4601" i="13" s="1"/>
  <c r="I4429" i="1"/>
  <c r="D4393" i="13" s="1"/>
  <c r="I5421" i="1"/>
  <c r="D5385" i="13" s="1"/>
  <c r="I5373" i="1"/>
  <c r="D5337" i="13" s="1"/>
  <c r="I5021" i="1"/>
  <c r="D4985" i="13" s="1"/>
  <c r="I4589" i="1"/>
  <c r="D4553" i="13" s="1"/>
  <c r="I4541" i="1"/>
  <c r="D4505" i="13" s="1"/>
  <c r="I4189" i="1"/>
  <c r="D4153" i="13" s="1"/>
  <c r="I5245" i="1"/>
  <c r="D5209" i="13" s="1"/>
  <c r="I4957" i="1"/>
  <c r="D4921" i="13" s="1"/>
  <c r="I4701" i="1"/>
  <c r="D4665" i="13" s="1"/>
  <c r="I4493" i="1"/>
  <c r="D4457" i="13" s="1"/>
  <c r="I4301" i="1"/>
  <c r="D4265" i="13" s="1"/>
  <c r="I5309" i="1"/>
  <c r="D5273" i="13" s="1"/>
  <c r="I5181" i="1"/>
  <c r="D5145" i="13" s="1"/>
  <c r="I5101" i="1"/>
  <c r="D5065" i="13" s="1"/>
  <c r="I5037" i="1"/>
  <c r="D5001" i="13" s="1"/>
  <c r="I4829" i="1"/>
  <c r="D4793" i="13" s="1"/>
  <c r="I4765" i="1"/>
  <c r="D4729" i="13" s="1"/>
  <c r="I4349" i="1"/>
  <c r="D4313" i="13" s="1"/>
  <c r="I4253" i="1"/>
  <c r="D4217" i="13" s="1"/>
  <c r="I4893" i="1"/>
  <c r="D4857" i="13" s="1"/>
  <c r="I4653" i="1"/>
  <c r="D4617" i="13" s="1"/>
  <c r="I4397" i="1"/>
  <c r="D4361" i="13" s="1"/>
  <c r="I4205" i="1"/>
  <c r="D4169" i="13" s="1"/>
  <c r="I5261" i="1"/>
  <c r="D5225" i="13" s="1"/>
  <c r="I5485" i="1"/>
  <c r="D5449" i="13" s="1"/>
  <c r="I5437" i="1"/>
  <c r="D5401" i="13" s="1"/>
  <c r="I5117" i="1"/>
  <c r="D5081" i="13" s="1"/>
  <c r="I4845" i="1"/>
  <c r="D4809" i="13" s="1"/>
  <c r="I4717" i="1"/>
  <c r="D4681" i="13" s="1"/>
  <c r="I4445" i="1"/>
  <c r="D4409" i="13" s="1"/>
  <c r="I5389" i="1"/>
  <c r="D5353" i="13" s="1"/>
  <c r="I5325" i="1"/>
  <c r="D5289" i="13" s="1"/>
  <c r="I5197" i="1"/>
  <c r="D5161" i="13" s="1"/>
  <c r="I4973" i="1"/>
  <c r="D4937" i="13" s="1"/>
  <c r="I4909" i="1"/>
  <c r="D4873" i="13" s="1"/>
  <c r="I4781" i="1"/>
  <c r="D4745" i="13" s="1"/>
  <c r="I4605" i="1"/>
  <c r="D4569" i="13" s="1"/>
  <c r="I4557" i="1"/>
  <c r="D4521" i="13" s="1"/>
  <c r="I4269" i="1"/>
  <c r="D4233" i="13" s="1"/>
  <c r="I5053" i="1"/>
  <c r="D5017" i="13" s="1"/>
  <c r="I4509" i="1"/>
  <c r="D4473" i="13" s="1"/>
  <c r="I4317" i="1"/>
  <c r="D4281" i="13" s="1"/>
  <c r="I4221" i="1"/>
  <c r="D4185" i="13" s="1"/>
  <c r="I5133" i="1"/>
  <c r="D5097" i="13" s="1"/>
  <c r="I4365" i="1"/>
  <c r="D4329" i="13" s="1"/>
  <c r="I5341" i="1"/>
  <c r="D5305" i="13" s="1"/>
  <c r="I4989" i="1"/>
  <c r="D4953" i="13" s="1"/>
  <c r="I4925" i="1"/>
  <c r="D4889" i="13" s="1"/>
  <c r="I4861" i="1"/>
  <c r="D4825" i="13" s="1"/>
  <c r="I4669" i="1"/>
  <c r="D4633" i="13" s="1"/>
  <c r="I4413" i="1"/>
  <c r="D4377" i="13" s="1"/>
  <c r="I4494" i="1"/>
  <c r="D4458" i="13" s="1"/>
  <c r="I4430" i="1"/>
  <c r="D4394" i="13" s="1"/>
  <c r="I4222" i="1"/>
  <c r="D4186" i="13" s="1"/>
  <c r="I4334" i="1"/>
  <c r="D4298" i="13" s="1"/>
  <c r="I3262" i="1"/>
  <c r="D3226" i="13" s="1"/>
  <c r="I3230" i="1"/>
  <c r="D3194" i="13" s="1"/>
  <c r="I4878" i="1"/>
  <c r="D4842" i="13" s="1"/>
  <c r="I1710" i="1"/>
  <c r="D1674" i="13" s="1"/>
  <c r="I5038" i="1"/>
  <c r="D5002" i="13" s="1"/>
  <c r="I4958" i="1"/>
  <c r="D4922" i="13" s="1"/>
  <c r="I4686" i="1"/>
  <c r="D4650" i="13" s="1"/>
  <c r="I4398" i="1"/>
  <c r="D4362" i="13" s="1"/>
  <c r="I1406" i="1"/>
  <c r="D1370" i="13" s="1"/>
  <c r="I5326" i="1"/>
  <c r="D5290" i="13" s="1"/>
  <c r="I5262" i="1"/>
  <c r="D5226" i="13" s="1"/>
  <c r="I4750" i="1"/>
  <c r="D4714" i="13" s="1"/>
  <c r="I4574" i="1"/>
  <c r="D4538" i="13" s="1"/>
  <c r="I4350" i="1"/>
  <c r="D4314" i="13" s="1"/>
  <c r="I3662" i="1"/>
  <c r="D3626" i="13" s="1"/>
  <c r="I3454" i="1"/>
  <c r="D3418" i="13" s="1"/>
  <c r="I3422" i="1"/>
  <c r="D3386" i="13" s="1"/>
  <c r="I1918" i="1"/>
  <c r="D1882" i="13" s="1"/>
  <c r="I4302" i="1"/>
  <c r="D4266" i="13" s="1"/>
  <c r="I1790" i="1"/>
  <c r="D1754" i="13" s="1"/>
  <c r="I4414" i="1"/>
  <c r="D4378" i="13" s="1"/>
  <c r="I5278" i="1"/>
  <c r="D5242" i="13" s="1"/>
  <c r="I4846" i="1"/>
  <c r="D4810" i="13" s="1"/>
  <c r="I4590" i="1"/>
  <c r="D4554" i="13" s="1"/>
  <c r="I4478" i="1"/>
  <c r="D4442" i="13" s="1"/>
  <c r="I4366" i="1"/>
  <c r="D4330" i="13" s="1"/>
  <c r="I3310" i="1"/>
  <c r="D3274" i="13" s="1"/>
  <c r="I4718" i="1"/>
  <c r="D4682" i="13" s="1"/>
  <c r="I4654" i="1"/>
  <c r="D4618" i="13" s="1"/>
  <c r="I4542" i="1"/>
  <c r="D4506" i="13" s="1"/>
  <c r="I4270" i="1"/>
  <c r="D4234" i="13" s="1"/>
  <c r="I1598" i="1"/>
  <c r="D1562" i="13" s="1"/>
  <c r="J5897" i="1"/>
  <c r="I5872" i="14" s="1"/>
  <c r="J4409" i="1"/>
  <c r="I4384" i="14" s="1"/>
  <c r="J8081" i="1"/>
  <c r="I8056" i="14" s="1"/>
  <c r="J5153" i="1"/>
  <c r="I5128" i="14" s="1"/>
  <c r="I475" i="1"/>
  <c r="D439" i="13" s="1"/>
  <c r="I555" i="1"/>
  <c r="D519" i="13" s="1"/>
  <c r="I4779" i="1"/>
  <c r="D4743" i="13" s="1"/>
  <c r="I4619" i="1"/>
  <c r="D4583" i="13" s="1"/>
  <c r="I4075" i="1"/>
  <c r="D4039" i="13" s="1"/>
  <c r="I4043" i="1"/>
  <c r="D4007" i="13" s="1"/>
  <c r="I4011" i="1"/>
  <c r="D3975" i="13" s="1"/>
  <c r="I3659" i="1"/>
  <c r="D3623" i="13" s="1"/>
  <c r="I3627" i="1"/>
  <c r="D3591" i="13" s="1"/>
  <c r="I3163" i="1"/>
  <c r="D3127" i="13" s="1"/>
  <c r="I3067" i="1"/>
  <c r="D3031" i="13" s="1"/>
  <c r="I3003" i="1"/>
  <c r="D2967" i="13" s="1"/>
  <c r="I2507" i="1"/>
  <c r="D2471" i="13" s="1"/>
  <c r="I2411" i="1"/>
  <c r="D2375" i="13" s="1"/>
  <c r="I1899" i="1"/>
  <c r="D1863" i="13" s="1"/>
  <c r="I1451" i="1"/>
  <c r="D1415" i="13" s="1"/>
  <c r="I1259" i="1"/>
  <c r="D1223" i="13" s="1"/>
  <c r="I1099" i="1"/>
  <c r="D1063" i="13" s="1"/>
  <c r="I987" i="1"/>
  <c r="D951" i="13" s="1"/>
  <c r="I827" i="1"/>
  <c r="D791" i="13" s="1"/>
  <c r="I219" i="1"/>
  <c r="D183" i="13" s="1"/>
  <c r="I171" i="1"/>
  <c r="D135" i="13" s="1"/>
  <c r="I123" i="1"/>
  <c r="D87" i="13" s="1"/>
  <c r="I4780" i="1"/>
  <c r="D4744" i="13" s="1"/>
  <c r="I8620" i="1"/>
  <c r="D8584" i="13" s="1"/>
  <c r="I8588" i="1"/>
  <c r="D8552" i="13" s="1"/>
  <c r="I8012" i="1"/>
  <c r="D7976" i="13" s="1"/>
  <c r="I5676" i="1"/>
  <c r="D5640" i="13" s="1"/>
  <c r="I4699" i="1"/>
  <c r="D4663" i="13" s="1"/>
  <c r="I4411" i="1"/>
  <c r="D4375" i="13" s="1"/>
  <c r="I4347" i="1"/>
  <c r="D4311" i="13" s="1"/>
  <c r="I4283" i="1"/>
  <c r="D4247" i="13" s="1"/>
  <c r="I3979" i="1"/>
  <c r="D3943" i="13" s="1"/>
  <c r="I3595" i="1"/>
  <c r="D3559" i="13" s="1"/>
  <c r="I3563" i="1"/>
  <c r="D3527" i="13" s="1"/>
  <c r="I2795" i="1"/>
  <c r="D2759" i="13" s="1"/>
  <c r="I2331" i="1"/>
  <c r="D2295" i="13" s="1"/>
  <c r="I2139" i="1"/>
  <c r="D2103" i="13" s="1"/>
  <c r="I2059" i="1"/>
  <c r="D2023" i="13" s="1"/>
  <c r="I1979" i="1"/>
  <c r="D1943" i="13" s="1"/>
  <c r="I1755" i="1"/>
  <c r="D1719" i="13" s="1"/>
  <c r="I1563" i="1"/>
  <c r="D1527" i="13" s="1"/>
  <c r="I1179" i="1"/>
  <c r="D1143" i="13" s="1"/>
  <c r="I907" i="1"/>
  <c r="D871" i="13" s="1"/>
  <c r="I747" i="1"/>
  <c r="D711" i="13" s="1"/>
  <c r="I427" i="1"/>
  <c r="D391" i="13" s="1"/>
  <c r="I347" i="1"/>
  <c r="D311" i="13" s="1"/>
  <c r="I5275" i="1"/>
  <c r="D5239" i="13" s="1"/>
  <c r="I5195" i="1"/>
  <c r="D5159" i="13" s="1"/>
  <c r="I5036" i="1"/>
  <c r="D5000" i="13" s="1"/>
  <c r="I4555" i="1"/>
  <c r="D4519" i="13" s="1"/>
  <c r="I4491" i="1"/>
  <c r="D4455" i="13" s="1"/>
  <c r="I4219" i="1"/>
  <c r="D4183" i="13" s="1"/>
  <c r="I3947" i="1"/>
  <c r="D3911" i="13" s="1"/>
  <c r="I3803" i="1"/>
  <c r="D3767" i="13" s="1"/>
  <c r="I3531" i="1"/>
  <c r="D3495" i="13" s="1"/>
  <c r="I3499" i="1"/>
  <c r="D3463" i="13" s="1"/>
  <c r="I3115" i="1"/>
  <c r="D3079" i="13" s="1"/>
  <c r="I2731" i="1"/>
  <c r="D2695" i="13" s="1"/>
  <c r="I2619" i="1"/>
  <c r="D2583" i="13" s="1"/>
  <c r="I2219" i="1"/>
  <c r="D2183" i="13" s="1"/>
  <c r="I1675" i="1"/>
  <c r="D1639" i="13" s="1"/>
  <c r="I1291" i="1"/>
  <c r="D1255" i="13" s="1"/>
  <c r="I667" i="1"/>
  <c r="D631" i="13" s="1"/>
  <c r="I587" i="1"/>
  <c r="D551" i="13" s="1"/>
  <c r="I507" i="1"/>
  <c r="D471" i="13" s="1"/>
  <c r="I3771" i="1"/>
  <c r="D3735" i="13" s="1"/>
  <c r="I2843" i="1"/>
  <c r="D2807" i="13" s="1"/>
  <c r="I2555" i="1"/>
  <c r="D2519" i="13" s="1"/>
  <c r="I2443" i="1"/>
  <c r="D2407" i="13" s="1"/>
  <c r="I2363" i="1"/>
  <c r="D2327" i="13" s="1"/>
  <c r="I1931" i="1"/>
  <c r="D1895" i="13" s="1"/>
  <c r="I1819" i="1"/>
  <c r="D1783" i="13" s="1"/>
  <c r="I1787" i="1"/>
  <c r="D1751" i="13" s="1"/>
  <c r="I1483" i="1"/>
  <c r="D1447" i="13" s="1"/>
  <c r="I1371" i="1"/>
  <c r="D1335" i="13" s="1"/>
  <c r="I1211" i="1"/>
  <c r="D1175" i="13" s="1"/>
  <c r="I1131" i="1"/>
  <c r="D1095" i="13" s="1"/>
  <c r="I1019" i="1"/>
  <c r="D983" i="13" s="1"/>
  <c r="I939" i="1"/>
  <c r="D903" i="13" s="1"/>
  <c r="I299" i="1"/>
  <c r="D263" i="13" s="1"/>
  <c r="I8076" i="1"/>
  <c r="D8040" i="13" s="1"/>
  <c r="I4955" i="1"/>
  <c r="D4919" i="13" s="1"/>
  <c r="I4875" i="1"/>
  <c r="D4839" i="13" s="1"/>
  <c r="I4715" i="1"/>
  <c r="D4679" i="13" s="1"/>
  <c r="I4635" i="1"/>
  <c r="D4599" i="13" s="1"/>
  <c r="I3915" i="1"/>
  <c r="D3879" i="13" s="1"/>
  <c r="I2939" i="1"/>
  <c r="D2903" i="13" s="1"/>
  <c r="I2891" i="1"/>
  <c r="D2855" i="13" s="1"/>
  <c r="I2667" i="1"/>
  <c r="D2631" i="13" s="1"/>
  <c r="I2491" i="1"/>
  <c r="D2455" i="13" s="1"/>
  <c r="I2283" i="1"/>
  <c r="D2247" i="13" s="1"/>
  <c r="I2251" i="1"/>
  <c r="D2215" i="13" s="1"/>
  <c r="I2171" i="1"/>
  <c r="D2135" i="13" s="1"/>
  <c r="I2011" i="1"/>
  <c r="D1975" i="13" s="1"/>
  <c r="I1851" i="1"/>
  <c r="D1815" i="13" s="1"/>
  <c r="I1707" i="1"/>
  <c r="D1671" i="13" s="1"/>
  <c r="I1595" i="1"/>
  <c r="D1559" i="13" s="1"/>
  <c r="I859" i="1"/>
  <c r="D823" i="13" s="1"/>
  <c r="I779" i="1"/>
  <c r="D743" i="13" s="1"/>
  <c r="I619" i="1"/>
  <c r="D583" i="13" s="1"/>
  <c r="I379" i="1"/>
  <c r="D343" i="13" s="1"/>
  <c r="I251" i="1"/>
  <c r="D215" i="13" s="1"/>
  <c r="I8332" i="1"/>
  <c r="D8296" i="13" s="1"/>
  <c r="I5291" i="1"/>
  <c r="D5255" i="13" s="1"/>
  <c r="I5211" i="1"/>
  <c r="D5175" i="13" s="1"/>
  <c r="I4571" i="1"/>
  <c r="D4535" i="13" s="1"/>
  <c r="I4427" i="1"/>
  <c r="D4391" i="13" s="1"/>
  <c r="I4363" i="1"/>
  <c r="D4327" i="13" s="1"/>
  <c r="I4299" i="1"/>
  <c r="D4263" i="13" s="1"/>
  <c r="I4155" i="1"/>
  <c r="D4119" i="13" s="1"/>
  <c r="I3739" i="1"/>
  <c r="D3703" i="13" s="1"/>
  <c r="I3467" i="1"/>
  <c r="D3431" i="13" s="1"/>
  <c r="I3435" i="1"/>
  <c r="D3399" i="13" s="1"/>
  <c r="I3371" i="1"/>
  <c r="D3335" i="13" s="1"/>
  <c r="I3051" i="1"/>
  <c r="D3015" i="13" s="1"/>
  <c r="I2987" i="1"/>
  <c r="D2951" i="13" s="1"/>
  <c r="I2779" i="1"/>
  <c r="D2743" i="13" s="1"/>
  <c r="I2091" i="1"/>
  <c r="D2055" i="13" s="1"/>
  <c r="I1515" i="1"/>
  <c r="D1479" i="13" s="1"/>
  <c r="I1323" i="1"/>
  <c r="D1287" i="13" s="1"/>
  <c r="I1051" i="1"/>
  <c r="D1015" i="13" s="1"/>
  <c r="I699" i="1"/>
  <c r="D663" i="13" s="1"/>
  <c r="I539" i="1"/>
  <c r="D503" i="13" s="1"/>
  <c r="I459" i="1"/>
  <c r="D423" i="13" s="1"/>
  <c r="I203" i="1"/>
  <c r="D167" i="13" s="1"/>
  <c r="I107" i="1"/>
  <c r="D71" i="13" s="1"/>
  <c r="I4811" i="1"/>
  <c r="D4775" i="13" s="1"/>
  <c r="I4507" i="1"/>
  <c r="D4471" i="13" s="1"/>
  <c r="I4235" i="1"/>
  <c r="D4199" i="13" s="1"/>
  <c r="I3883" i="1"/>
  <c r="D3847" i="13" s="1"/>
  <c r="I3339" i="1"/>
  <c r="D3303" i="13" s="1"/>
  <c r="I3307" i="1"/>
  <c r="D3271" i="13" s="1"/>
  <c r="I3275" i="1"/>
  <c r="D3239" i="13" s="1"/>
  <c r="I3243" i="1"/>
  <c r="D3207" i="13" s="1"/>
  <c r="I2715" i="1"/>
  <c r="D2679" i="13" s="1"/>
  <c r="I2603" i="1"/>
  <c r="D2567" i="13" s="1"/>
  <c r="I1403" i="1"/>
  <c r="D1367" i="13" s="1"/>
  <c r="I971" i="1"/>
  <c r="D935" i="13" s="1"/>
  <c r="I811" i="1"/>
  <c r="D775" i="13" s="1"/>
  <c r="I155" i="1"/>
  <c r="D119" i="13" s="1"/>
  <c r="I8396" i="1"/>
  <c r="D8360" i="13" s="1"/>
  <c r="I5483" i="1"/>
  <c r="D5447" i="13" s="1"/>
  <c r="I4971" i="1"/>
  <c r="D4935" i="13" s="1"/>
  <c r="I4891" i="1"/>
  <c r="D4855" i="13" s="1"/>
  <c r="I4651" i="1"/>
  <c r="D4615" i="13" s="1"/>
  <c r="I4091" i="1"/>
  <c r="D4055" i="13" s="1"/>
  <c r="I3675" i="1"/>
  <c r="D3639" i="13" s="1"/>
  <c r="I3643" i="1"/>
  <c r="D3607" i="13" s="1"/>
  <c r="I3211" i="1"/>
  <c r="D3175" i="13" s="1"/>
  <c r="I3179" i="1"/>
  <c r="D3143" i="13" s="1"/>
  <c r="I3099" i="1"/>
  <c r="D3063" i="13" s="1"/>
  <c r="I2539" i="1"/>
  <c r="D2503" i="13" s="1"/>
  <c r="I2395" i="1"/>
  <c r="D2359" i="13" s="1"/>
  <c r="I2315" i="1"/>
  <c r="D2279" i="13" s="1"/>
  <c r="I2123" i="1"/>
  <c r="D2087" i="13" s="1"/>
  <c r="I2043" i="1"/>
  <c r="D2007" i="13" s="1"/>
  <c r="I1963" i="1"/>
  <c r="D1927" i="13" s="1"/>
  <c r="I1883" i="1"/>
  <c r="D1847" i="13" s="1"/>
  <c r="I1739" i="1"/>
  <c r="D1703" i="13" s="1"/>
  <c r="I1627" i="1"/>
  <c r="D1591" i="13" s="1"/>
  <c r="I1243" i="1"/>
  <c r="D1207" i="13" s="1"/>
  <c r="I1163" i="1"/>
  <c r="D1127" i="13" s="1"/>
  <c r="I1083" i="1"/>
  <c r="D1047" i="13" s="1"/>
  <c r="I891" i="1"/>
  <c r="D855" i="13" s="1"/>
  <c r="I331" i="1"/>
  <c r="D295" i="13" s="1"/>
  <c r="I8364" i="1"/>
  <c r="D8328" i="13" s="1"/>
  <c r="I4731" i="1"/>
  <c r="D4695" i="13" s="1"/>
  <c r="I4171" i="1"/>
  <c r="D4135" i="13" s="1"/>
  <c r="I4027" i="1"/>
  <c r="D3991" i="13" s="1"/>
  <c r="I3851" i="1"/>
  <c r="D3815" i="13" s="1"/>
  <c r="I3819" i="1"/>
  <c r="D3783" i="13" s="1"/>
  <c r="I2827" i="1"/>
  <c r="D2791" i="13" s="1"/>
  <c r="I2475" i="1"/>
  <c r="D2439" i="13" s="1"/>
  <c r="I2203" i="1"/>
  <c r="D2167" i="13" s="1"/>
  <c r="I1547" i="1"/>
  <c r="D1511" i="13" s="1"/>
  <c r="I1435" i="1"/>
  <c r="D1399" i="13" s="1"/>
  <c r="I731" i="1"/>
  <c r="D695" i="13" s="1"/>
  <c r="I651" i="1"/>
  <c r="D615" i="13" s="1"/>
  <c r="I571" i="1"/>
  <c r="D535" i="13" s="1"/>
  <c r="I491" i="1"/>
  <c r="D455" i="13" s="1"/>
  <c r="I411" i="1"/>
  <c r="D375" i="13" s="1"/>
  <c r="I5803" i="1"/>
  <c r="D5767" i="13" s="1"/>
  <c r="I5387" i="1"/>
  <c r="D5351" i="13" s="1"/>
  <c r="I5147" i="1"/>
  <c r="D5111" i="13" s="1"/>
  <c r="I5067" i="1"/>
  <c r="D5031" i="13" s="1"/>
  <c r="I4587" i="1"/>
  <c r="D4551" i="13" s="1"/>
  <c r="I4443" i="1"/>
  <c r="D4407" i="13" s="1"/>
  <c r="I4379" i="1"/>
  <c r="D4343" i="13" s="1"/>
  <c r="I4315" i="1"/>
  <c r="D4279" i="13" s="1"/>
  <c r="I3611" i="1"/>
  <c r="D3575" i="13" s="1"/>
  <c r="I3035" i="1"/>
  <c r="D2999" i="13" s="1"/>
  <c r="I2923" i="1"/>
  <c r="D2887" i="13" s="1"/>
  <c r="I2875" i="1"/>
  <c r="D2839" i="13" s="1"/>
  <c r="I2763" i="1"/>
  <c r="D2727" i="13" s="1"/>
  <c r="I2651" i="1"/>
  <c r="D2615" i="13" s="1"/>
  <c r="I2427" i="1"/>
  <c r="D2391" i="13" s="1"/>
  <c r="I1771" i="1"/>
  <c r="D1735" i="13" s="1"/>
  <c r="I1659" i="1"/>
  <c r="D1623" i="13" s="1"/>
  <c r="I1467" i="1"/>
  <c r="D1431" i="13" s="1"/>
  <c r="I1355" i="1"/>
  <c r="D1319" i="13" s="1"/>
  <c r="I1275" i="1"/>
  <c r="D1239" i="13" s="1"/>
  <c r="I1195" i="1"/>
  <c r="D1159" i="13" s="1"/>
  <c r="I1003" i="1"/>
  <c r="D967" i="13" s="1"/>
  <c r="I283" i="1"/>
  <c r="D247" i="13" s="1"/>
  <c r="I235" i="1"/>
  <c r="D199" i="13" s="1"/>
  <c r="I7916" i="1"/>
  <c r="D7880" i="13" s="1"/>
  <c r="I4523" i="1"/>
  <c r="D4487" i="13" s="1"/>
  <c r="I4251" i="1"/>
  <c r="D4215" i="13" s="1"/>
  <c r="I3963" i="1"/>
  <c r="D3927" i="13" s="1"/>
  <c r="I3787" i="1"/>
  <c r="D3751" i="13" s="1"/>
  <c r="I3547" i="1"/>
  <c r="D3511" i="13" s="1"/>
  <c r="I3515" i="1"/>
  <c r="D3479" i="13" s="1"/>
  <c r="I2971" i="1"/>
  <c r="D2935" i="13" s="1"/>
  <c r="I2587" i="1"/>
  <c r="D2551" i="13" s="1"/>
  <c r="I2347" i="1"/>
  <c r="D2311" i="13" s="1"/>
  <c r="I2155" i="1"/>
  <c r="D2119" i="13" s="1"/>
  <c r="I1915" i="1"/>
  <c r="D1879" i="13" s="1"/>
  <c r="I1803" i="1"/>
  <c r="D1767" i="13" s="1"/>
  <c r="I1579" i="1"/>
  <c r="D1543" i="13" s="1"/>
  <c r="I1115" i="1"/>
  <c r="D1079" i="13" s="1"/>
  <c r="I843" i="1"/>
  <c r="D807" i="13" s="1"/>
  <c r="I363" i="1"/>
  <c r="D327" i="13" s="1"/>
  <c r="I91" i="1"/>
  <c r="D55" i="13" s="1"/>
  <c r="I8460" i="1"/>
  <c r="D8424" i="13" s="1"/>
  <c r="I7404" i="1"/>
  <c r="D7368" i="13" s="1"/>
  <c r="I5323" i="1"/>
  <c r="D5287" i="13" s="1"/>
  <c r="I5243" i="1"/>
  <c r="D5207" i="13" s="1"/>
  <c r="I4747" i="1"/>
  <c r="D4711" i="13" s="1"/>
  <c r="I4667" i="1"/>
  <c r="D4631" i="13" s="1"/>
  <c r="I3931" i="1"/>
  <c r="D3895" i="13" s="1"/>
  <c r="I3484" i="1"/>
  <c r="D3448" i="13" s="1"/>
  <c r="I3083" i="1"/>
  <c r="D3047" i="13" s="1"/>
  <c r="I2699" i="1"/>
  <c r="D2663" i="13" s="1"/>
  <c r="I2075" i="1"/>
  <c r="D2039" i="13" s="1"/>
  <c r="I1995" i="1"/>
  <c r="D1959" i="13" s="1"/>
  <c r="I1835" i="1"/>
  <c r="D1799" i="13" s="1"/>
  <c r="I1035" i="1"/>
  <c r="D999" i="13" s="1"/>
  <c r="I923" i="1"/>
  <c r="D887" i="13" s="1"/>
  <c r="I763" i="1"/>
  <c r="D727" i="13" s="1"/>
  <c r="I683" i="1"/>
  <c r="D647" i="13" s="1"/>
  <c r="I523" i="1"/>
  <c r="D487" i="13" s="1"/>
  <c r="I443" i="1"/>
  <c r="D407" i="13" s="1"/>
  <c r="I187" i="1"/>
  <c r="D151" i="13" s="1"/>
  <c r="I139" i="1"/>
  <c r="D103" i="13" s="1"/>
  <c r="I8780" i="1"/>
  <c r="D8744" i="13" s="1"/>
  <c r="I8492" i="1"/>
  <c r="D8456" i="13" s="1"/>
  <c r="I7148" i="1"/>
  <c r="D7112" i="13" s="1"/>
  <c r="I4187" i="1"/>
  <c r="D4151" i="13" s="1"/>
  <c r="I3899" i="1"/>
  <c r="D3863" i="13" s="1"/>
  <c r="I3755" i="1"/>
  <c r="D3719" i="13" s="1"/>
  <c r="I3483" i="1"/>
  <c r="D3447" i="13" s="1"/>
  <c r="I2811" i="1"/>
  <c r="D2775" i="13" s="1"/>
  <c r="I2523" i="1"/>
  <c r="D2487" i="13" s="1"/>
  <c r="I2459" i="1"/>
  <c r="D2423" i="13" s="1"/>
  <c r="I2235" i="1"/>
  <c r="D2199" i="13" s="1"/>
  <c r="I1691" i="1"/>
  <c r="D1655" i="13" s="1"/>
  <c r="I1499" i="1"/>
  <c r="D1463" i="13" s="1"/>
  <c r="I1387" i="1"/>
  <c r="D1351" i="13" s="1"/>
  <c r="I1307" i="1"/>
  <c r="D1271" i="13" s="1"/>
  <c r="I603" i="1"/>
  <c r="D567" i="13" s="1"/>
  <c r="I4603" i="1"/>
  <c r="D4567" i="13" s="1"/>
  <c r="I4459" i="1"/>
  <c r="D4423" i="13" s="1"/>
  <c r="I4395" i="1"/>
  <c r="D4359" i="13" s="1"/>
  <c r="I4331" i="1"/>
  <c r="D4295" i="13" s="1"/>
  <c r="I4267" i="1"/>
  <c r="D4231" i="13" s="1"/>
  <c r="I3387" i="1"/>
  <c r="D3351" i="13" s="1"/>
  <c r="I3131" i="1"/>
  <c r="D3095" i="13" s="1"/>
  <c r="I2747" i="1"/>
  <c r="D2711" i="13" s="1"/>
  <c r="I2379" i="1"/>
  <c r="D2343" i="13" s="1"/>
  <c r="I2299" i="1"/>
  <c r="D2263" i="13" s="1"/>
  <c r="I2267" i="1"/>
  <c r="D2231" i="13" s="1"/>
  <c r="I2027" i="1"/>
  <c r="D1991" i="13" s="1"/>
  <c r="I1947" i="1"/>
  <c r="D1911" i="13" s="1"/>
  <c r="I1867" i="1"/>
  <c r="D1831" i="13" s="1"/>
  <c r="I1723" i="1"/>
  <c r="D1687" i="13" s="1"/>
  <c r="I1611" i="1"/>
  <c r="D1575" i="13" s="1"/>
  <c r="I1227" i="1"/>
  <c r="D1191" i="13" s="1"/>
  <c r="I1147" i="1"/>
  <c r="D1111" i="13" s="1"/>
  <c r="I1067" i="1"/>
  <c r="D1031" i="13" s="1"/>
  <c r="I955" i="1"/>
  <c r="D919" i="13" s="1"/>
  <c r="I875" i="1"/>
  <c r="D839" i="13" s="1"/>
  <c r="I795" i="1"/>
  <c r="D759" i="13" s="1"/>
  <c r="I315" i="1"/>
  <c r="D279" i="13" s="1"/>
  <c r="I59" i="1"/>
  <c r="D23" i="13" s="1"/>
  <c r="I4527" i="1"/>
  <c r="D4491" i="13" s="1"/>
  <c r="I4431" i="1"/>
  <c r="D4395" i="13" s="1"/>
  <c r="I3727" i="1"/>
  <c r="D3691" i="13" s="1"/>
  <c r="I3535" i="1"/>
  <c r="D3499" i="13" s="1"/>
  <c r="I3455" i="1"/>
  <c r="D3419" i="13" s="1"/>
  <c r="I3343" i="1"/>
  <c r="D3307" i="13" s="1"/>
  <c r="I2367" i="1"/>
  <c r="D2331" i="13" s="1"/>
  <c r="I2335" i="1"/>
  <c r="D2299" i="13" s="1"/>
  <c r="I2239" i="1"/>
  <c r="D2203" i="13" s="1"/>
  <c r="I2063" i="1"/>
  <c r="D2027" i="13" s="1"/>
  <c r="I1583" i="1"/>
  <c r="D1547" i="13" s="1"/>
  <c r="I4351" i="1"/>
  <c r="D4315" i="13" s="1"/>
  <c r="I4047" i="1"/>
  <c r="D4011" i="13" s="1"/>
  <c r="I3199" i="1"/>
  <c r="D3163" i="13" s="1"/>
  <c r="I1919" i="1"/>
  <c r="D1883" i="13" s="1"/>
  <c r="I1887" i="1"/>
  <c r="D1851" i="13" s="1"/>
  <c r="I1615" i="1"/>
  <c r="D1579" i="13" s="1"/>
  <c r="I4623" i="1"/>
  <c r="D4587" i="13" s="1"/>
  <c r="I4271" i="1"/>
  <c r="D4235" i="13" s="1"/>
  <c r="I4175" i="1"/>
  <c r="D4139" i="13" s="1"/>
  <c r="I3935" i="1"/>
  <c r="D3899" i="13" s="1"/>
  <c r="I3775" i="1"/>
  <c r="D3739" i="13" s="1"/>
  <c r="I3695" i="1"/>
  <c r="D3659" i="13" s="1"/>
  <c r="I3615" i="1"/>
  <c r="D3579" i="13" s="1"/>
  <c r="I3503" i="1"/>
  <c r="D3467" i="13" s="1"/>
  <c r="I3311" i="1"/>
  <c r="D3275" i="13" s="1"/>
  <c r="I2431" i="1"/>
  <c r="D2395" i="13" s="1"/>
  <c r="I2399" i="1"/>
  <c r="D2363" i="13" s="1"/>
  <c r="I2127" i="1"/>
  <c r="D2091" i="13" s="1"/>
  <c r="I2095" i="1"/>
  <c r="D2059" i="13" s="1"/>
  <c r="I1647" i="1"/>
  <c r="D1611" i="13" s="1"/>
  <c r="I1375" i="1"/>
  <c r="D1339" i="13" s="1"/>
  <c r="I5359" i="1"/>
  <c r="D5323" i="13" s="1"/>
  <c r="I5087" i="1"/>
  <c r="D5051" i="13" s="1"/>
  <c r="I4815" i="1"/>
  <c r="D4779" i="13" s="1"/>
  <c r="I4543" i="1"/>
  <c r="D4507" i="13" s="1"/>
  <c r="I4447" i="1"/>
  <c r="D4411" i="13" s="1"/>
  <c r="I4127" i="1"/>
  <c r="D4091" i="13" s="1"/>
  <c r="I4015" i="1"/>
  <c r="D3979" i="13" s="1"/>
  <c r="I3855" i="1"/>
  <c r="D3819" i="13" s="1"/>
  <c r="I3423" i="1"/>
  <c r="D3387" i="13" s="1"/>
  <c r="I2463" i="1"/>
  <c r="D2427" i="13" s="1"/>
  <c r="I2159" i="1"/>
  <c r="D2123" i="13" s="1"/>
  <c r="I1951" i="1"/>
  <c r="D1915" i="13" s="1"/>
  <c r="I1711" i="1"/>
  <c r="D1675" i="13" s="1"/>
  <c r="I1439" i="1"/>
  <c r="D1403" i="13" s="1"/>
  <c r="I1407" i="1"/>
  <c r="D1371" i="13" s="1"/>
  <c r="I5263" i="1"/>
  <c r="D5227" i="13" s="1"/>
  <c r="I4991" i="1"/>
  <c r="D4955" i="13" s="1"/>
  <c r="I4719" i="1"/>
  <c r="D4683" i="13" s="1"/>
  <c r="I4367" i="1"/>
  <c r="D4331" i="13" s="1"/>
  <c r="I3583" i="1"/>
  <c r="D3547" i="13" s="1"/>
  <c r="I3391" i="1"/>
  <c r="D3355" i="13" s="1"/>
  <c r="I3279" i="1"/>
  <c r="D3243" i="13" s="1"/>
  <c r="I3167" i="1"/>
  <c r="D3131" i="13" s="1"/>
  <c r="I1679" i="1"/>
  <c r="D1643" i="13" s="1"/>
  <c r="I1471" i="1"/>
  <c r="D1435" i="13" s="1"/>
  <c r="I4287" i="1"/>
  <c r="D4251" i="13" s="1"/>
  <c r="I4191" i="1"/>
  <c r="D4155" i="13" s="1"/>
  <c r="I3903" i="1"/>
  <c r="D3867" i="13" s="1"/>
  <c r="I3823" i="1"/>
  <c r="D3787" i="13" s="1"/>
  <c r="I2191" i="1"/>
  <c r="D2155" i="13" s="1"/>
  <c r="I1983" i="1"/>
  <c r="D1947" i="13" s="1"/>
  <c r="I1503" i="1"/>
  <c r="D1467" i="13" s="1"/>
  <c r="I4095" i="1"/>
  <c r="D4059" i="13" s="1"/>
  <c r="I3983" i="1"/>
  <c r="D3947" i="13" s="1"/>
  <c r="I3743" i="1"/>
  <c r="D3707" i="13" s="1"/>
  <c r="I3663" i="1"/>
  <c r="I3247" i="1"/>
  <c r="D3211" i="13" s="1"/>
  <c r="I2287" i="1"/>
  <c r="D2251" i="13" s="1"/>
  <c r="I2015" i="1"/>
  <c r="D1979" i="13" s="1"/>
  <c r="I1839" i="1"/>
  <c r="D1803" i="13" s="1"/>
  <c r="I1743" i="1"/>
  <c r="D1707" i="13" s="1"/>
  <c r="I5279" i="1"/>
  <c r="D5243" i="13" s="1"/>
  <c r="I5007" i="1"/>
  <c r="D4971" i="13" s="1"/>
  <c r="I4735" i="1"/>
  <c r="D4699" i="13" s="1"/>
  <c r="I4383" i="1"/>
  <c r="I4207" i="1"/>
  <c r="D4171" i="13" s="1"/>
  <c r="I3551" i="1"/>
  <c r="D3515" i="13" s="1"/>
  <c r="I3471" i="1"/>
  <c r="D3435" i="13" s="1"/>
  <c r="I3359" i="1"/>
  <c r="D3323" i="13" s="1"/>
  <c r="I2319" i="1"/>
  <c r="D2283" i="13" s="1"/>
  <c r="I2255" i="1"/>
  <c r="D2219" i="13" s="1"/>
  <c r="I2223" i="1"/>
  <c r="D2187" i="13" s="1"/>
  <c r="I2047" i="1"/>
  <c r="D2011" i="13" s="1"/>
  <c r="I1807" i="1"/>
  <c r="D1771" i="13" s="1"/>
  <c r="I1775" i="1"/>
  <c r="D1739" i="13" s="1"/>
  <c r="I1247" i="1"/>
  <c r="D1211" i="13" s="1"/>
  <c r="I4927" i="1"/>
  <c r="D4891" i="13" s="1"/>
  <c r="I4655" i="1"/>
  <c r="D4619" i="13" s="1"/>
  <c r="I4479" i="1"/>
  <c r="D4443" i="13" s="1"/>
  <c r="I4303" i="1"/>
  <c r="D4267" i="13" s="1"/>
  <c r="I4063" i="1"/>
  <c r="D4027" i="13" s="1"/>
  <c r="I3791" i="1"/>
  <c r="D3755" i="13" s="1"/>
  <c r="I3631" i="1"/>
  <c r="D3595" i="13" s="1"/>
  <c r="I3215" i="1"/>
  <c r="D3179" i="13" s="1"/>
  <c r="I2351" i="1"/>
  <c r="D2315" i="13" s="1"/>
  <c r="I1871" i="1"/>
  <c r="D1835" i="13" s="1"/>
  <c r="I1599" i="1"/>
  <c r="D1563" i="13" s="1"/>
  <c r="I1567" i="1"/>
  <c r="D1531" i="13" s="1"/>
  <c r="I4575" i="1"/>
  <c r="D4539" i="13" s="1"/>
  <c r="I4223" i="1"/>
  <c r="D4187" i="13" s="1"/>
  <c r="I3951" i="1"/>
  <c r="D3915" i="13" s="1"/>
  <c r="I3871" i="1"/>
  <c r="D3835" i="13" s="1"/>
  <c r="I3711" i="1"/>
  <c r="D3675" i="13" s="1"/>
  <c r="I3519" i="1"/>
  <c r="D3483" i="13" s="1"/>
  <c r="I3439" i="1"/>
  <c r="D3403" i="13" s="1"/>
  <c r="I3327" i="1"/>
  <c r="D3291" i="13" s="1"/>
  <c r="I2383" i="1"/>
  <c r="D2347" i="13" s="1"/>
  <c r="I2079" i="1"/>
  <c r="D2043" i="13" s="1"/>
  <c r="I1903" i="1"/>
  <c r="D1867" i="13" s="1"/>
  <c r="I1167" i="1"/>
  <c r="D1131" i="13" s="1"/>
  <c r="I5039" i="1"/>
  <c r="D5003" i="13" s="1"/>
  <c r="I4495" i="1"/>
  <c r="D4459" i="13" s="1"/>
  <c r="I4399" i="1"/>
  <c r="D4363" i="13" s="1"/>
  <c r="I4143" i="1"/>
  <c r="D4107" i="13" s="1"/>
  <c r="I4031" i="1"/>
  <c r="D3995" i="13" s="1"/>
  <c r="I3183" i="1"/>
  <c r="D3147" i="13" s="1"/>
  <c r="I2415" i="1"/>
  <c r="D2379" i="13" s="1"/>
  <c r="I2111" i="1"/>
  <c r="D2075" i="13" s="1"/>
  <c r="I1935" i="1"/>
  <c r="D1899" i="13" s="1"/>
  <c r="I1199" i="1"/>
  <c r="D1163" i="13" s="1"/>
  <c r="I4319" i="1"/>
  <c r="D4283" i="13" s="1"/>
  <c r="I3599" i="1"/>
  <c r="D3563" i="13" s="1"/>
  <c r="I3295" i="1"/>
  <c r="D3259" i="13" s="1"/>
  <c r="I2447" i="1"/>
  <c r="D2411" i="13" s="1"/>
  <c r="I2143" i="1"/>
  <c r="D2107" i="13" s="1"/>
  <c r="I4863" i="1"/>
  <c r="D4827" i="13" s="1"/>
  <c r="I4591" i="1"/>
  <c r="D4555" i="13" s="1"/>
  <c r="I4239" i="1"/>
  <c r="D4203" i="13" s="1"/>
  <c r="I3999" i="1"/>
  <c r="D3963" i="13" s="1"/>
  <c r="I3919" i="1"/>
  <c r="D3883" i="13" s="1"/>
  <c r="I3839" i="1"/>
  <c r="D3803" i="13" s="1"/>
  <c r="I3759" i="1"/>
  <c r="D3723" i="13" s="1"/>
  <c r="I3679" i="1"/>
  <c r="D3643" i="13" s="1"/>
  <c r="I3487" i="1"/>
  <c r="D3451" i="13" s="1"/>
  <c r="I2175" i="1"/>
  <c r="D2139" i="13" s="1"/>
  <c r="I1967" i="1"/>
  <c r="D1931" i="13" s="1"/>
  <c r="I1423" i="1"/>
  <c r="D1387" i="13" s="1"/>
  <c r="I4783" i="1"/>
  <c r="D4747" i="13" s="1"/>
  <c r="I4511" i="1"/>
  <c r="D4475" i="13" s="1"/>
  <c r="I4415" i="1"/>
  <c r="D4379" i="13" s="1"/>
  <c r="I4111" i="1"/>
  <c r="D4075" i="13" s="1"/>
  <c r="I3567" i="1"/>
  <c r="D3531" i="13" s="1"/>
  <c r="I3407" i="1"/>
  <c r="D3371" i="13" s="1"/>
  <c r="I3375" i="1"/>
  <c r="D3339" i="13" s="1"/>
  <c r="I3263" i="1"/>
  <c r="D3227" i="13" s="1"/>
  <c r="I1695" i="1"/>
  <c r="D1659" i="13" s="1"/>
  <c r="I1519" i="1"/>
  <c r="D1483" i="13" s="1"/>
  <c r="I1487" i="1"/>
  <c r="D1451" i="13" s="1"/>
  <c r="I4335" i="1"/>
  <c r="D4299" i="13" s="1"/>
  <c r="I3647" i="1"/>
  <c r="D3611" i="13" s="1"/>
  <c r="I3151" i="1"/>
  <c r="D3115" i="13" s="1"/>
  <c r="I2303" i="1"/>
  <c r="D2267" i="13" s="1"/>
  <c r="I2207" i="1"/>
  <c r="D2171" i="13" s="1"/>
  <c r="I2031" i="1"/>
  <c r="D1995" i="13" s="1"/>
  <c r="I1999" i="1"/>
  <c r="D1963" i="13" s="1"/>
  <c r="I1535" i="1"/>
  <c r="D1499" i="13" s="1"/>
  <c r="I1231" i="1"/>
  <c r="D1195" i="13" s="1"/>
  <c r="I1295" i="1"/>
  <c r="D1259" i="13" s="1"/>
  <c r="I1023" i="1"/>
  <c r="D987" i="13" s="1"/>
  <c r="I1727" i="1"/>
  <c r="D1691" i="13" s="1"/>
  <c r="I1663" i="1"/>
  <c r="D1627" i="13" s="1"/>
  <c r="I1631" i="1"/>
  <c r="D1595" i="13" s="1"/>
  <c r="I1327" i="1"/>
  <c r="D1291" i="13" s="1"/>
  <c r="I1087" i="1"/>
  <c r="D1051" i="13" s="1"/>
  <c r="I1119" i="1"/>
  <c r="D1083" i="13" s="1"/>
  <c r="I1359" i="1"/>
  <c r="D1323" i="13" s="1"/>
  <c r="I1151" i="1"/>
  <c r="D1115" i="13" s="1"/>
  <c r="I1455" i="1"/>
  <c r="I1391" i="1"/>
  <c r="D1355" i="13" s="1"/>
  <c r="I1215" i="1"/>
  <c r="D1179" i="13" s="1"/>
  <c r="I1183" i="1"/>
  <c r="D1147" i="13" s="1"/>
  <c r="I1039" i="1"/>
  <c r="D1003" i="13" s="1"/>
  <c r="I1007" i="1"/>
  <c r="D971" i="13" s="1"/>
  <c r="I1279" i="1"/>
  <c r="D1243" i="13" s="1"/>
  <c r="I1071" i="1"/>
  <c r="D1035" i="13" s="1"/>
  <c r="I1311" i="1"/>
  <c r="D1275" i="13" s="1"/>
  <c r="I1103" i="1"/>
  <c r="D1067" i="13" s="1"/>
  <c r="I1343" i="1"/>
  <c r="D1307" i="13" s="1"/>
  <c r="I1135" i="1"/>
  <c r="D1099" i="13" s="1"/>
  <c r="I1550" i="1"/>
  <c r="D1514" i="13" s="1"/>
  <c r="I1214" i="1"/>
  <c r="D1178" i="13" s="1"/>
  <c r="I1806" i="1"/>
  <c r="D1770" i="13" s="1"/>
  <c r="I1742" i="1"/>
  <c r="D1706" i="13" s="1"/>
  <c r="I1678" i="1"/>
  <c r="D1642" i="13" s="1"/>
  <c r="I378" i="1"/>
  <c r="D342" i="13" s="1"/>
  <c r="I410" i="1"/>
  <c r="D374" i="13" s="1"/>
  <c r="I154" i="1"/>
  <c r="D118" i="13" s="1"/>
  <c r="I106" i="1"/>
  <c r="D70" i="13" s="1"/>
  <c r="I8428" i="1"/>
  <c r="D8392" i="13" s="1"/>
  <c r="I7484" i="1"/>
  <c r="D7448" i="13" s="1"/>
  <c r="I5130" i="1"/>
  <c r="D5094" i="13" s="1"/>
  <c r="I4858" i="1"/>
  <c r="D4822" i="13" s="1"/>
  <c r="I4586" i="1"/>
  <c r="D4550" i="13" s="1"/>
  <c r="I4314" i="1"/>
  <c r="D4278" i="13" s="1"/>
  <c r="I4026" i="1"/>
  <c r="D3990" i="13" s="1"/>
  <c r="I1978" i="1"/>
  <c r="D1942" i="13" s="1"/>
  <c r="I1946" i="1"/>
  <c r="D1910" i="13" s="1"/>
  <c r="I1770" i="1"/>
  <c r="D1734" i="13" s="1"/>
  <c r="I1562" i="1"/>
  <c r="D1526" i="13" s="1"/>
  <c r="I1290" i="1"/>
  <c r="D1254" i="13" s="1"/>
  <c r="I874" i="1"/>
  <c r="D838" i="13" s="1"/>
  <c r="I666" i="1"/>
  <c r="D630" i="13" s="1"/>
  <c r="I490" i="1"/>
  <c r="D454" i="13" s="1"/>
  <c r="I314" i="1"/>
  <c r="D278" i="13" s="1"/>
  <c r="I7660" i="1"/>
  <c r="D7624" i="13" s="1"/>
  <c r="I5292" i="1"/>
  <c r="D5256" i="13" s="1"/>
  <c r="I5274" i="1"/>
  <c r="D5238" i="13" s="1"/>
  <c r="I5002" i="1"/>
  <c r="D4966" i="13" s="1"/>
  <c r="I4730" i="1"/>
  <c r="D4694" i="13" s="1"/>
  <c r="I4458" i="1"/>
  <c r="D4422" i="13" s="1"/>
  <c r="I4186" i="1"/>
  <c r="D4150" i="13" s="1"/>
  <c r="I2636" i="1"/>
  <c r="D2600" i="13" s="1"/>
  <c r="I1914" i="1"/>
  <c r="D1878" i="13" s="1"/>
  <c r="I1258" i="1"/>
  <c r="D1222" i="13" s="1"/>
  <c r="I698" i="1"/>
  <c r="D662" i="13" s="1"/>
  <c r="I522" i="1"/>
  <c r="D486" i="13" s="1"/>
  <c r="I234" i="1"/>
  <c r="D198" i="13" s="1"/>
  <c r="I74" i="1"/>
  <c r="D38" i="13" s="1"/>
  <c r="I7980" i="1"/>
  <c r="D7944" i="13" s="1"/>
  <c r="I7228" i="1"/>
  <c r="D7192" i="13" s="1"/>
  <c r="I5452" i="1"/>
  <c r="D5416" i="13" s="1"/>
  <c r="I5146" i="1"/>
  <c r="D5110" i="13" s="1"/>
  <c r="I4874" i="1"/>
  <c r="D4838" i="13" s="1"/>
  <c r="I4602" i="1"/>
  <c r="D4566" i="13" s="1"/>
  <c r="I4330" i="1"/>
  <c r="D4294" i="13" s="1"/>
  <c r="I4124" i="1"/>
  <c r="D4088" i="13" s="1"/>
  <c r="I4074" i="1"/>
  <c r="D4038" i="13" s="1"/>
  <c r="I2458" i="1"/>
  <c r="D2422" i="13" s="1"/>
  <c r="I2250" i="1"/>
  <c r="D2214" i="13" s="1"/>
  <c r="I1882" i="1"/>
  <c r="D1846" i="13" s="1"/>
  <c r="I1850" i="1"/>
  <c r="D1814" i="13" s="1"/>
  <c r="I1738" i="1"/>
  <c r="D1702" i="13" s="1"/>
  <c r="I1530" i="1"/>
  <c r="D1494" i="13" s="1"/>
  <c r="I1226" i="1"/>
  <c r="D1190" i="13" s="1"/>
  <c r="I906" i="1"/>
  <c r="D870" i="13" s="1"/>
  <c r="I554" i="1"/>
  <c r="D518" i="13" s="1"/>
  <c r="I346" i="1"/>
  <c r="D310" i="13" s="1"/>
  <c r="I8556" i="1"/>
  <c r="D8520" i="13" s="1"/>
  <c r="I8044" i="1"/>
  <c r="D8008" i="13" s="1"/>
  <c r="I6972" i="1"/>
  <c r="D6936" i="13" s="1"/>
  <c r="I5306" i="1"/>
  <c r="D5270" i="13" s="1"/>
  <c r="I5180" i="1"/>
  <c r="D5144" i="13" s="1"/>
  <c r="I5162" i="1"/>
  <c r="D5126" i="13" s="1"/>
  <c r="I4890" i="1"/>
  <c r="D4854" i="13" s="1"/>
  <c r="I4618" i="1"/>
  <c r="D4582" i="13" s="1"/>
  <c r="I4346" i="1"/>
  <c r="D4310" i="13" s="1"/>
  <c r="I3180" i="1"/>
  <c r="D3144" i="13" s="1"/>
  <c r="I2732" i="1"/>
  <c r="D2696" i="13" s="1"/>
  <c r="I2394" i="1"/>
  <c r="D2358" i="13" s="1"/>
  <c r="I2362" i="1"/>
  <c r="D2326" i="13" s="1"/>
  <c r="I2218" i="1"/>
  <c r="D2182" i="13" s="1"/>
  <c r="I2186" i="1"/>
  <c r="D2150" i="13" s="1"/>
  <c r="I2154" i="1"/>
  <c r="D2118" i="13" s="1"/>
  <c r="I1818" i="1"/>
  <c r="D1782" i="13" s="1"/>
  <c r="I1162" i="1"/>
  <c r="D1126" i="13" s="1"/>
  <c r="I1130" i="1"/>
  <c r="D1094" i="13" s="1"/>
  <c r="I762" i="1"/>
  <c r="I586" i="1"/>
  <c r="D550" i="13" s="1"/>
  <c r="I266" i="1"/>
  <c r="D230" i="13" s="1"/>
  <c r="I8108" i="1"/>
  <c r="D8072" i="13" s="1"/>
  <c r="I6716" i="1"/>
  <c r="D6680" i="13" s="1"/>
  <c r="I6412" i="1"/>
  <c r="D6376" i="13" s="1"/>
  <c r="I5322" i="1"/>
  <c r="D5286" i="13" s="1"/>
  <c r="I5178" i="1"/>
  <c r="D5142" i="13" s="1"/>
  <c r="I5050" i="1"/>
  <c r="D5014" i="13" s="1"/>
  <c r="I4924" i="1"/>
  <c r="D4888" i="13" s="1"/>
  <c r="I4906" i="1"/>
  <c r="D4870" i="13" s="1"/>
  <c r="I4634" i="1"/>
  <c r="D4598" i="13" s="1"/>
  <c r="I4362" i="1"/>
  <c r="I4042" i="1"/>
  <c r="D4006" i="13" s="1"/>
  <c r="I2330" i="1"/>
  <c r="D2294" i="13" s="1"/>
  <c r="I2298" i="1"/>
  <c r="D2262" i="13" s="1"/>
  <c r="I2090" i="1"/>
  <c r="D2054" i="13" s="1"/>
  <c r="I2058" i="1"/>
  <c r="D2022" i="13" s="1"/>
  <c r="I2026" i="1"/>
  <c r="D1990" i="13" s="1"/>
  <c r="I1610" i="1"/>
  <c r="D1574" i="13" s="1"/>
  <c r="I1402" i="1"/>
  <c r="D1366" i="13" s="1"/>
  <c r="I1002" i="1"/>
  <c r="D966" i="13" s="1"/>
  <c r="I826" i="1"/>
  <c r="D790" i="13" s="1"/>
  <c r="I442" i="1"/>
  <c r="D406" i="13" s="1"/>
  <c r="I186" i="1"/>
  <c r="D150" i="13" s="1"/>
  <c r="I8684" i="1"/>
  <c r="D8648" i="13" s="1"/>
  <c r="I8140" i="1"/>
  <c r="D8104" i="13" s="1"/>
  <c r="I6892" i="1"/>
  <c r="D6856" i="13" s="1"/>
  <c r="I6588" i="1"/>
  <c r="D6552" i="13" s="1"/>
  <c r="I5338" i="1"/>
  <c r="D5302" i="13" s="1"/>
  <c r="I5194" i="1"/>
  <c r="D5158" i="13" s="1"/>
  <c r="I4778" i="1"/>
  <c r="D4742" i="13" s="1"/>
  <c r="I4524" i="1"/>
  <c r="D4488" i="13" s="1"/>
  <c r="I4506" i="1"/>
  <c r="D4470" i="13" s="1"/>
  <c r="I4234" i="1"/>
  <c r="D4198" i="13" s="1"/>
  <c r="I1578" i="1"/>
  <c r="D1542" i="13" s="1"/>
  <c r="I1370" i="1"/>
  <c r="D1334" i="13" s="1"/>
  <c r="I1338" i="1"/>
  <c r="D1302" i="13" s="1"/>
  <c r="I650" i="1"/>
  <c r="D614" i="13" s="1"/>
  <c r="I298" i="1"/>
  <c r="D262" i="13" s="1"/>
  <c r="I8716" i="1"/>
  <c r="D8680" i="13" s="1"/>
  <c r="I6156" i="1"/>
  <c r="D6120" i="13" s="1"/>
  <c r="I5354" i="1"/>
  <c r="D5318" i="13" s="1"/>
  <c r="I5066" i="1"/>
  <c r="D5030" i="13" s="1"/>
  <c r="I4922" i="1"/>
  <c r="D4886" i="13" s="1"/>
  <c r="I4794" i="1"/>
  <c r="D4758" i="13" s="1"/>
  <c r="I4668" i="1"/>
  <c r="D4632" i="13" s="1"/>
  <c r="I4650" i="1"/>
  <c r="D4614" i="13" s="1"/>
  <c r="I4378" i="1"/>
  <c r="D4342" i="13" s="1"/>
  <c r="I4090" i="1"/>
  <c r="D4054" i="13" s="1"/>
  <c r="I1994" i="1"/>
  <c r="D1958" i="13" s="1"/>
  <c r="I1962" i="1"/>
  <c r="D1926" i="13" s="1"/>
  <c r="I1930" i="1"/>
  <c r="D1894" i="13" s="1"/>
  <c r="I1786" i="1"/>
  <c r="D1750" i="13" s="1"/>
  <c r="I1306" i="1"/>
  <c r="D1270" i="13" s="1"/>
  <c r="I858" i="1"/>
  <c r="D822" i="13" s="1"/>
  <c r="I682" i="1"/>
  <c r="D646" i="13" s="1"/>
  <c r="I474" i="1"/>
  <c r="D438" i="13" s="1"/>
  <c r="I58" i="1"/>
  <c r="D22" i="13" s="1"/>
  <c r="I8652" i="1"/>
  <c r="D8616" i="13" s="1"/>
  <c r="I8172" i="1"/>
  <c r="D8136" i="13" s="1"/>
  <c r="I8748" i="1"/>
  <c r="D8712" i="13" s="1"/>
  <c r="I8714" i="1"/>
  <c r="D8678" i="13" s="1"/>
  <c r="I8442" i="1"/>
  <c r="D8406" i="13" s="1"/>
  <c r="I8204" i="1"/>
  <c r="D8168" i="13" s="1"/>
  <c r="I8170" i="1"/>
  <c r="D8134" i="13" s="1"/>
  <c r="I7962" i="1"/>
  <c r="D7926" i="13" s="1"/>
  <c r="I6636" i="1"/>
  <c r="D6600" i="13" s="1"/>
  <c r="I6332" i="1"/>
  <c r="D6296" i="13" s="1"/>
  <c r="I5210" i="1"/>
  <c r="D5174" i="13" s="1"/>
  <c r="I4938" i="1"/>
  <c r="D4902" i="13" s="1"/>
  <c r="I4522" i="1"/>
  <c r="D4486" i="13" s="1"/>
  <c r="I4268" i="1"/>
  <c r="D4232" i="13" s="1"/>
  <c r="I4250" i="1"/>
  <c r="D4214" i="13" s="1"/>
  <c r="I4138" i="1"/>
  <c r="D4102" i="13" s="1"/>
  <c r="I2266" i="1"/>
  <c r="D2230" i="13" s="1"/>
  <c r="I1898" i="1"/>
  <c r="D1862" i="13" s="1"/>
  <c r="I1754" i="1"/>
  <c r="D1718" i="13" s="1"/>
  <c r="I1546" i="1"/>
  <c r="D1510" i="13" s="1"/>
  <c r="I1274" i="1"/>
  <c r="D1238" i="13" s="1"/>
  <c r="I890" i="1"/>
  <c r="D854" i="13" s="1"/>
  <c r="I506" i="1"/>
  <c r="D470" i="13" s="1"/>
  <c r="I330" i="1"/>
  <c r="D294" i="13" s="1"/>
  <c r="I218" i="1"/>
  <c r="D182" i="13" s="1"/>
  <c r="I138" i="1"/>
  <c r="D102" i="13" s="1"/>
  <c r="I5900" i="1"/>
  <c r="D5864" i="13" s="1"/>
  <c r="I5082" i="1"/>
  <c r="D5046" i="13" s="1"/>
  <c r="I4810" i="1"/>
  <c r="D4774" i="13" s="1"/>
  <c r="I4666" i="1"/>
  <c r="D4630" i="13" s="1"/>
  <c r="I4538" i="1"/>
  <c r="D4502" i="13" s="1"/>
  <c r="I4412" i="1"/>
  <c r="D4376" i="13" s="1"/>
  <c r="I4394" i="1"/>
  <c r="D4358" i="13" s="1"/>
  <c r="I4010" i="1"/>
  <c r="D3974" i="13" s="1"/>
  <c r="I1866" i="1"/>
  <c r="D1830" i="13" s="1"/>
  <c r="I1722" i="1"/>
  <c r="D1686" i="13" s="1"/>
  <c r="I1514" i="1"/>
  <c r="D1478" i="13" s="1"/>
  <c r="I1242" i="1"/>
  <c r="D1206" i="13" s="1"/>
  <c r="I714" i="1"/>
  <c r="D678" i="13" s="1"/>
  <c r="I538" i="1"/>
  <c r="D502" i="13" s="1"/>
  <c r="I362" i="1"/>
  <c r="D326" i="13" s="1"/>
  <c r="I8236" i="1"/>
  <c r="D8200" i="13" s="1"/>
  <c r="I8778" i="1"/>
  <c r="D8742" i="13" s="1"/>
  <c r="I8506" i="1"/>
  <c r="D8470" i="13" s="1"/>
  <c r="I8268" i="1"/>
  <c r="D8232" i="13" s="1"/>
  <c r="I8234" i="1"/>
  <c r="D8198" i="13" s="1"/>
  <c r="I7994" i="1"/>
  <c r="D7958" i="13" s="1"/>
  <c r="I6076" i="1"/>
  <c r="D6040" i="13" s="1"/>
  <c r="I5226" i="1"/>
  <c r="D5190" i="13" s="1"/>
  <c r="I4954" i="1"/>
  <c r="D4918" i="13" s="1"/>
  <c r="I4682" i="1"/>
  <c r="D4646" i="13" s="1"/>
  <c r="I4266" i="1"/>
  <c r="D4230" i="13" s="1"/>
  <c r="I4058" i="1"/>
  <c r="D4022" i="13" s="1"/>
  <c r="I3852" i="1"/>
  <c r="D3816" i="13" s="1"/>
  <c r="I3308" i="1"/>
  <c r="D3272" i="13" s="1"/>
  <c r="I2972" i="1"/>
  <c r="D2936" i="13" s="1"/>
  <c r="I2442" i="1"/>
  <c r="D2406" i="13" s="1"/>
  <c r="I2410" i="1"/>
  <c r="D2374" i="13" s="1"/>
  <c r="I1834" i="1"/>
  <c r="D1798" i="13" s="1"/>
  <c r="I1482" i="1"/>
  <c r="D1446" i="13" s="1"/>
  <c r="I1450" i="1"/>
  <c r="D1414" i="13" s="1"/>
  <c r="I1210" i="1"/>
  <c r="D1174" i="13" s="1"/>
  <c r="I922" i="1"/>
  <c r="D886" i="13" s="1"/>
  <c r="I746" i="1"/>
  <c r="D710" i="13" s="1"/>
  <c r="I570" i="1"/>
  <c r="D534" i="13" s="1"/>
  <c r="I250" i="1"/>
  <c r="D214" i="13" s="1"/>
  <c r="I90" i="1"/>
  <c r="D54" i="13" s="1"/>
  <c r="I8300" i="1"/>
  <c r="D8264" i="13" s="1"/>
  <c r="I5804" i="1"/>
  <c r="D5768" i="13" s="1"/>
  <c r="I5098" i="1"/>
  <c r="D5062" i="13" s="1"/>
  <c r="I4826" i="1"/>
  <c r="D4790" i="13" s="1"/>
  <c r="I4554" i="1"/>
  <c r="D4518" i="13" s="1"/>
  <c r="I4410" i="1"/>
  <c r="D4374" i="13" s="1"/>
  <c r="I4282" i="1"/>
  <c r="D4246" i="13" s="1"/>
  <c r="I4156" i="1"/>
  <c r="D4120" i="13" s="1"/>
  <c r="I2378" i="1"/>
  <c r="D2342" i="13" s="1"/>
  <c r="I2234" i="1"/>
  <c r="D2198" i="13" s="1"/>
  <c r="I2202" i="1"/>
  <c r="D2166" i="13" s="1"/>
  <c r="I2170" i="1"/>
  <c r="D2134" i="13" s="1"/>
  <c r="I1690" i="1"/>
  <c r="D1654" i="13" s="1"/>
  <c r="I1178" i="1"/>
  <c r="D1142" i="13" s="1"/>
  <c r="I1146" i="1"/>
  <c r="D1110" i="13" s="1"/>
  <c r="I954" i="1"/>
  <c r="D918" i="13" s="1"/>
  <c r="I778" i="1"/>
  <c r="D742" i="13" s="1"/>
  <c r="I394" i="1"/>
  <c r="D358" i="13" s="1"/>
  <c r="I170" i="1"/>
  <c r="D134" i="13" s="1"/>
  <c r="I5242" i="1"/>
  <c r="D5206" i="13" s="1"/>
  <c r="I4970" i="1"/>
  <c r="D4934" i="13" s="1"/>
  <c r="I4698" i="1"/>
  <c r="D4662" i="13" s="1"/>
  <c r="I4426" i="1"/>
  <c r="D4390" i="13" s="1"/>
  <c r="I3020" i="1"/>
  <c r="D2984" i="13" s="1"/>
  <c r="I2346" i="1"/>
  <c r="D2310" i="13" s="1"/>
  <c r="I2138" i="1"/>
  <c r="D2102" i="13" s="1"/>
  <c r="I2106" i="1"/>
  <c r="D2070" i="13" s="1"/>
  <c r="I1658" i="1"/>
  <c r="D1622" i="13" s="1"/>
  <c r="I1418" i="1"/>
  <c r="D1382" i="13" s="1"/>
  <c r="I1114" i="1"/>
  <c r="D1078" i="13" s="1"/>
  <c r="I1082" i="1"/>
  <c r="D1046" i="13" s="1"/>
  <c r="I1050" i="1"/>
  <c r="D1014" i="13" s="1"/>
  <c r="I810" i="1"/>
  <c r="D774" i="13" s="1"/>
  <c r="I602" i="1"/>
  <c r="D566" i="13" s="1"/>
  <c r="I426" i="1"/>
  <c r="D390" i="13" s="1"/>
  <c r="I7740" i="1"/>
  <c r="D7704" i="13" s="1"/>
  <c r="I5548" i="1"/>
  <c r="D5512" i="13" s="1"/>
  <c r="I5114" i="1"/>
  <c r="D5078" i="13" s="1"/>
  <c r="I4842" i="1"/>
  <c r="D4806" i="13" s="1"/>
  <c r="I4570" i="1"/>
  <c r="D4534" i="13" s="1"/>
  <c r="I4298" i="1"/>
  <c r="D4262" i="13" s="1"/>
  <c r="I4154" i="1"/>
  <c r="D4118" i="13" s="1"/>
  <c r="I4106" i="1"/>
  <c r="D4070" i="13" s="1"/>
  <c r="I3978" i="1"/>
  <c r="D3942" i="13" s="1"/>
  <c r="I2314" i="1"/>
  <c r="D2278" i="13" s="1"/>
  <c r="I2074" i="1"/>
  <c r="D2038" i="13" s="1"/>
  <c r="I2042" i="1"/>
  <c r="D2006" i="13" s="1"/>
  <c r="I1802" i="1"/>
  <c r="D1766" i="13" s="1"/>
  <c r="I1626" i="1"/>
  <c r="D1590" i="13" s="1"/>
  <c r="I1386" i="1"/>
  <c r="D1350" i="13" s="1"/>
  <c r="I1018" i="1"/>
  <c r="D982" i="13" s="1"/>
  <c r="I986" i="1"/>
  <c r="D950" i="13" s="1"/>
  <c r="I634" i="1"/>
  <c r="D598" i="13" s="1"/>
  <c r="I282" i="1"/>
  <c r="D246" i="13" s="1"/>
  <c r="I42" i="1"/>
  <c r="D6" i="13" s="1"/>
  <c r="I5388" i="1"/>
  <c r="D5352" i="13" s="1"/>
  <c r="I5258" i="1"/>
  <c r="D5222" i="13" s="1"/>
  <c r="I4986" i="1"/>
  <c r="D4950" i="13" s="1"/>
  <c r="I4714" i="1"/>
  <c r="D4678" i="13" s="1"/>
  <c r="I4442" i="1"/>
  <c r="D4406" i="13" s="1"/>
  <c r="I4170" i="1"/>
  <c r="D4134" i="13" s="1"/>
  <c r="I2282" i="1"/>
  <c r="D2246" i="13" s="1"/>
  <c r="I2010" i="1"/>
  <c r="D1974" i="13" s="1"/>
  <c r="I1594" i="1"/>
  <c r="D1558" i="13" s="1"/>
  <c r="I1354" i="1"/>
  <c r="D1318" i="13" s="1"/>
  <c r="I1322" i="1"/>
  <c r="D1286" i="13" s="1"/>
  <c r="I842" i="1"/>
  <c r="D806" i="13" s="1"/>
  <c r="I458" i="1"/>
  <c r="D422" i="13" s="1"/>
  <c r="I202" i="1"/>
  <c r="D166" i="13" s="1"/>
  <c r="I122" i="1"/>
  <c r="D86" i="13" s="1"/>
  <c r="I975" i="1"/>
  <c r="D939" i="13" s="1"/>
  <c r="I943" i="1"/>
  <c r="D907" i="13" s="1"/>
  <c r="I655" i="1"/>
  <c r="D619" i="13" s="1"/>
  <c r="I623" i="1"/>
  <c r="D587" i="13" s="1"/>
  <c r="I591" i="1"/>
  <c r="D555" i="13" s="1"/>
  <c r="I911" i="1"/>
  <c r="D875" i="13" s="1"/>
  <c r="I879" i="1"/>
  <c r="D843" i="13" s="1"/>
  <c r="I783" i="1"/>
  <c r="I751" i="1"/>
  <c r="D715" i="13" s="1"/>
  <c r="I991" i="1"/>
  <c r="D955" i="13" s="1"/>
  <c r="I959" i="1"/>
  <c r="D923" i="13" s="1"/>
  <c r="I671" i="1"/>
  <c r="D635" i="13" s="1"/>
  <c r="I639" i="1"/>
  <c r="D603" i="13" s="1"/>
  <c r="I575" i="1"/>
  <c r="D539" i="13" s="1"/>
  <c r="I927" i="1"/>
  <c r="D891" i="13" s="1"/>
  <c r="I895" i="1"/>
  <c r="D859" i="13" s="1"/>
  <c r="I831" i="1"/>
  <c r="D795" i="13" s="1"/>
  <c r="I799" i="1"/>
  <c r="D763" i="13" s="1"/>
  <c r="I863" i="1"/>
  <c r="D827" i="13" s="1"/>
  <c r="I767" i="1"/>
  <c r="D731" i="13" s="1"/>
  <c r="I1134" i="1"/>
  <c r="D1098" i="13" s="1"/>
  <c r="I862" i="1"/>
  <c r="D826" i="13" s="1"/>
  <c r="I670" i="1"/>
  <c r="D634" i="13" s="1"/>
  <c r="I478" i="1"/>
  <c r="D442" i="13" s="1"/>
  <c r="I1518" i="1"/>
  <c r="D1482" i="13" s="1"/>
  <c r="I1246" i="1"/>
  <c r="D1210" i="13" s="1"/>
  <c r="I942" i="1"/>
  <c r="D906" i="13" s="1"/>
  <c r="I398" i="1"/>
  <c r="D362" i="13" s="1"/>
  <c r="I1326" i="1"/>
  <c r="D1290" i="13" s="1"/>
  <c r="I750" i="1"/>
  <c r="D714" i="13" s="1"/>
  <c r="I590" i="1"/>
  <c r="D554" i="13" s="1"/>
  <c r="I558" i="1"/>
  <c r="D522" i="13" s="1"/>
  <c r="I206" i="1"/>
  <c r="D170" i="13" s="1"/>
  <c r="I1054" i="1"/>
  <c r="D1018" i="13" s="1"/>
  <c r="I126" i="1"/>
  <c r="D90" i="13" s="1"/>
  <c r="I559" i="1"/>
  <c r="D523" i="13" s="1"/>
  <c r="I431" i="1"/>
  <c r="D395" i="13" s="1"/>
  <c r="I527" i="1"/>
  <c r="D491" i="13" s="1"/>
  <c r="I463" i="1"/>
  <c r="D427" i="13" s="1"/>
  <c r="I287" i="1"/>
  <c r="D251" i="13" s="1"/>
  <c r="I319" i="1"/>
  <c r="D283" i="13" s="1"/>
  <c r="I351" i="1"/>
  <c r="D315" i="13" s="1"/>
  <c r="I215" i="1"/>
  <c r="D179" i="13" s="1"/>
  <c r="I247" i="1"/>
  <c r="D211" i="13" s="1"/>
  <c r="I279" i="1"/>
  <c r="D243" i="13" s="1"/>
  <c r="I71" i="1"/>
  <c r="D35" i="13" s="1"/>
  <c r="I103" i="1"/>
  <c r="D67" i="13" s="1"/>
  <c r="I135" i="1"/>
  <c r="D99" i="13" s="1"/>
  <c r="I167" i="1"/>
  <c r="D131" i="13" s="1"/>
  <c r="I295" i="1"/>
  <c r="D259" i="13" s="1"/>
  <c r="I263" i="1"/>
  <c r="D227" i="13" s="1"/>
  <c r="I87" i="1"/>
  <c r="D51" i="13" s="1"/>
  <c r="I119" i="1"/>
  <c r="D83" i="13" s="1"/>
  <c r="I151" i="1"/>
  <c r="D115" i="13" s="1"/>
  <c r="I183" i="1"/>
  <c r="D147" i="13" s="1"/>
  <c r="I3372" i="1"/>
  <c r="D3336" i="13" s="1"/>
  <c r="I7884" i="1"/>
  <c r="D7848" i="13" s="1"/>
  <c r="I7628" i="1"/>
  <c r="D7592" i="13" s="1"/>
  <c r="I7372" i="1"/>
  <c r="D7336" i="13" s="1"/>
  <c r="I7116" i="1"/>
  <c r="D7080" i="13" s="1"/>
  <c r="I6860" i="1"/>
  <c r="D6824" i="13" s="1"/>
  <c r="I6604" i="1"/>
  <c r="D6568" i="13" s="1"/>
  <c r="I6556" i="1"/>
  <c r="D6520" i="13" s="1"/>
  <c r="I6300" i="1"/>
  <c r="D6264" i="13" s="1"/>
  <c r="I6044" i="1"/>
  <c r="D6008" i="13" s="1"/>
  <c r="I5788" i="1"/>
  <c r="D5752" i="13" s="1"/>
  <c r="I5660" i="1"/>
  <c r="D5624" i="13" s="1"/>
  <c r="I5532" i="1"/>
  <c r="D5496" i="13" s="1"/>
  <c r="I5132" i="1"/>
  <c r="D5096" i="13" s="1"/>
  <c r="I4876" i="1"/>
  <c r="D4840" i="13" s="1"/>
  <c r="I4620" i="1"/>
  <c r="D4584" i="13" s="1"/>
  <c r="I4364" i="1"/>
  <c r="D4328" i="13" s="1"/>
  <c r="I4092" i="1"/>
  <c r="D4056" i="13" s="1"/>
  <c r="I3388" i="1"/>
  <c r="D3352" i="13" s="1"/>
  <c r="I2844" i="1"/>
  <c r="D2808" i="13" s="1"/>
  <c r="I2428" i="1"/>
  <c r="D2392" i="13" s="1"/>
  <c r="I2060" i="1"/>
  <c r="D2024" i="13" s="1"/>
  <c r="I8796" i="1"/>
  <c r="D8760" i="13" s="1"/>
  <c r="I8764" i="1"/>
  <c r="D8728" i="13" s="1"/>
  <c r="I8732" i="1"/>
  <c r="D8696" i="13" s="1"/>
  <c r="I8700" i="1"/>
  <c r="D8664" i="13" s="1"/>
  <c r="I8668" i="1"/>
  <c r="D8632" i="13" s="1"/>
  <c r="I8636" i="1"/>
  <c r="D8600" i="13" s="1"/>
  <c r="I7964" i="1"/>
  <c r="D7928" i="13" s="1"/>
  <c r="I7836" i="1"/>
  <c r="D7800" i="13" s="1"/>
  <c r="I7580" i="1"/>
  <c r="D7544" i="13" s="1"/>
  <c r="I7324" i="1"/>
  <c r="D7288" i="13" s="1"/>
  <c r="I7068" i="1"/>
  <c r="D7032" i="13" s="1"/>
  <c r="I6812" i="1"/>
  <c r="D6776" i="13" s="1"/>
  <c r="I6508" i="1"/>
  <c r="D6472" i="13" s="1"/>
  <c r="I6252" i="1"/>
  <c r="D6216" i="13" s="1"/>
  <c r="I5996" i="1"/>
  <c r="D5960" i="13" s="1"/>
  <c r="I5148" i="1"/>
  <c r="D5112" i="13" s="1"/>
  <c r="I4892" i="1"/>
  <c r="D4856" i="13" s="1"/>
  <c r="I4636" i="1"/>
  <c r="D4600" i="13" s="1"/>
  <c r="I4380" i="1"/>
  <c r="D4344" i="13" s="1"/>
  <c r="I4044" i="1"/>
  <c r="D4008" i="13" s="1"/>
  <c r="I3612" i="1"/>
  <c r="D3576" i="13" s="1"/>
  <c r="I3260" i="1"/>
  <c r="D3224" i="13" s="1"/>
  <c r="I2684" i="1"/>
  <c r="D2648" i="13" s="1"/>
  <c r="I2204" i="1"/>
  <c r="D2168" i="13" s="1"/>
  <c r="I1852" i="1"/>
  <c r="D1816" i="13" s="1"/>
  <c r="I8604" i="1"/>
  <c r="D8568" i="13" s="1"/>
  <c r="I8572" i="1"/>
  <c r="D8536" i="13" s="1"/>
  <c r="I8540" i="1"/>
  <c r="D8504" i="13" s="1"/>
  <c r="I8508" i="1"/>
  <c r="D8472" i="13" s="1"/>
  <c r="I8476" i="1"/>
  <c r="D8440" i="13" s="1"/>
  <c r="I8444" i="1"/>
  <c r="D8408" i="13" s="1"/>
  <c r="I8412" i="1"/>
  <c r="D8376" i="13" s="1"/>
  <c r="I8380" i="1"/>
  <c r="D8344" i="13" s="1"/>
  <c r="I8348" i="1"/>
  <c r="D8312" i="13" s="1"/>
  <c r="I8316" i="1"/>
  <c r="D8280" i="13" s="1"/>
  <c r="I8284" i="1"/>
  <c r="D8248" i="13" s="1"/>
  <c r="I8252" i="1"/>
  <c r="D8216" i="13" s="1"/>
  <c r="I8220" i="1"/>
  <c r="D8184" i="13" s="1"/>
  <c r="I8188" i="1"/>
  <c r="D8152" i="13" s="1"/>
  <c r="I8156" i="1"/>
  <c r="D8120" i="13" s="1"/>
  <c r="I8124" i="1"/>
  <c r="D8088" i="13" s="1"/>
  <c r="I8092" i="1"/>
  <c r="D8056" i="13" s="1"/>
  <c r="I8060" i="1"/>
  <c r="D8024" i="13" s="1"/>
  <c r="I8028" i="1"/>
  <c r="D7992" i="13" s="1"/>
  <c r="I7996" i="1"/>
  <c r="D7960" i="13" s="1"/>
  <c r="I7788" i="1"/>
  <c r="D7752" i="13" s="1"/>
  <c r="I7532" i="1"/>
  <c r="D7496" i="13" s="1"/>
  <c r="I7276" i="1"/>
  <c r="D7240" i="13" s="1"/>
  <c r="I7020" i="1"/>
  <c r="D6984" i="13" s="1"/>
  <c r="I6764" i="1"/>
  <c r="D6728" i="13" s="1"/>
  <c r="I6460" i="1"/>
  <c r="D6424" i="13" s="1"/>
  <c r="I6204" i="1"/>
  <c r="D6168" i="13" s="1"/>
  <c r="I5948" i="1"/>
  <c r="D5912" i="13" s="1"/>
  <c r="I5740" i="1"/>
  <c r="D5704" i="13" s="1"/>
  <c r="I5612" i="1"/>
  <c r="D5576" i="13" s="1"/>
  <c r="I5164" i="1"/>
  <c r="D5128" i="13" s="1"/>
  <c r="I4908" i="1"/>
  <c r="D4872" i="13" s="1"/>
  <c r="I4652" i="1"/>
  <c r="D4616" i="13" s="1"/>
  <c r="I4396" i="1"/>
  <c r="D4360" i="13" s="1"/>
  <c r="I3996" i="1"/>
  <c r="D3960" i="13" s="1"/>
  <c r="I3948" i="1"/>
  <c r="D3912" i="13" s="1"/>
  <c r="I3900" i="1"/>
  <c r="D3864" i="13" s="1"/>
  <c r="I3804" i="1"/>
  <c r="D3768" i="13" s="1"/>
  <c r="I3756" i="1"/>
  <c r="D3720" i="13" s="1"/>
  <c r="I3708" i="1"/>
  <c r="D3672" i="13" s="1"/>
  <c r="I3660" i="1"/>
  <c r="D3624" i="13" s="1"/>
  <c r="I3436" i="1"/>
  <c r="D3400" i="13" s="1"/>
  <c r="I2588" i="1"/>
  <c r="D2552" i="13" s="1"/>
  <c r="I2540" i="1"/>
  <c r="D2504" i="13" s="1"/>
  <c r="I2492" i="1"/>
  <c r="D2456" i="13" s="1"/>
  <c r="I2396" i="1"/>
  <c r="D2360" i="13" s="1"/>
  <c r="I1628" i="1"/>
  <c r="D1592" i="13" s="1"/>
  <c r="I7692" i="1"/>
  <c r="D7656" i="13" s="1"/>
  <c r="I7436" i="1"/>
  <c r="D7400" i="13" s="1"/>
  <c r="I7180" i="1"/>
  <c r="D7144" i="13" s="1"/>
  <c r="I6924" i="1"/>
  <c r="D6888" i="13" s="1"/>
  <c r="I6668" i="1"/>
  <c r="D6632" i="13" s="1"/>
  <c r="I6364" i="1"/>
  <c r="D6328" i="13" s="1"/>
  <c r="I6108" i="1"/>
  <c r="D6072" i="13" s="1"/>
  <c r="I5852" i="1"/>
  <c r="D5816" i="13" s="1"/>
  <c r="I5820" i="1"/>
  <c r="D5784" i="13" s="1"/>
  <c r="I5692" i="1"/>
  <c r="D5656" i="13" s="1"/>
  <c r="I5564" i="1"/>
  <c r="D5528" i="13" s="1"/>
  <c r="I5196" i="1"/>
  <c r="D5160" i="13" s="1"/>
  <c r="I4940" i="1"/>
  <c r="D4904" i="13" s="1"/>
  <c r="I4684" i="1"/>
  <c r="D4648" i="13" s="1"/>
  <c r="I4428" i="1"/>
  <c r="D4392" i="13" s="1"/>
  <c r="I4172" i="1"/>
  <c r="D4136" i="13" s="1"/>
  <c r="I3532" i="1"/>
  <c r="D3496" i="13" s="1"/>
  <c r="I3068" i="1"/>
  <c r="D3032" i="13" s="1"/>
  <c r="I2780" i="1"/>
  <c r="D2744" i="13" s="1"/>
  <c r="I1996" i="1"/>
  <c r="D1960" i="13" s="1"/>
  <c r="I908" i="1"/>
  <c r="D872" i="13" s="1"/>
  <c r="I7900" i="1"/>
  <c r="D7864" i="13" s="1"/>
  <c r="I7644" i="1"/>
  <c r="D7608" i="13" s="1"/>
  <c r="I7388" i="1"/>
  <c r="D7352" i="13" s="1"/>
  <c r="I7132" i="1"/>
  <c r="D7096" i="13" s="1"/>
  <c r="I6876" i="1"/>
  <c r="D6840" i="13" s="1"/>
  <c r="I6620" i="1"/>
  <c r="D6584" i="13" s="1"/>
  <c r="I6572" i="1"/>
  <c r="D6536" i="13" s="1"/>
  <c r="I6316" i="1"/>
  <c r="D6280" i="13" s="1"/>
  <c r="I6060" i="1"/>
  <c r="D6024" i="13" s="1"/>
  <c r="I5212" i="1"/>
  <c r="D5176" i="13" s="1"/>
  <c r="I4956" i="1"/>
  <c r="D4920" i="13" s="1"/>
  <c r="I4700" i="1"/>
  <c r="D4664" i="13" s="1"/>
  <c r="I4444" i="1"/>
  <c r="D4408" i="13" s="1"/>
  <c r="I4188" i="1"/>
  <c r="D4152" i="13" s="1"/>
  <c r="I4108" i="1"/>
  <c r="D4072" i="13" s="1"/>
  <c r="I3580" i="1"/>
  <c r="D3544" i="13" s="1"/>
  <c r="I3356" i="1"/>
  <c r="D3320" i="13" s="1"/>
  <c r="I3228" i="1"/>
  <c r="D3192" i="13" s="1"/>
  <c r="I2876" i="1"/>
  <c r="D2840" i="13" s="1"/>
  <c r="I2252" i="1"/>
  <c r="D2216" i="13" s="1"/>
  <c r="I2108" i="1"/>
  <c r="D2072" i="13" s="1"/>
  <c r="I1964" i="1"/>
  <c r="D1928" i="13" s="1"/>
  <c r="I684" i="1"/>
  <c r="D648" i="13" s="1"/>
  <c r="I7852" i="1"/>
  <c r="D7816" i="13" s="1"/>
  <c r="I7596" i="1"/>
  <c r="D7560" i="13" s="1"/>
  <c r="I7340" i="1"/>
  <c r="D7304" i="13" s="1"/>
  <c r="I7084" i="1"/>
  <c r="D7048" i="13" s="1"/>
  <c r="I6828" i="1"/>
  <c r="D6792" i="13" s="1"/>
  <c r="I6524" i="1"/>
  <c r="D6488" i="13" s="1"/>
  <c r="I6268" i="1"/>
  <c r="D6232" i="13" s="1"/>
  <c r="I6012" i="1"/>
  <c r="D5976" i="13" s="1"/>
  <c r="I5772" i="1"/>
  <c r="D5736" i="13" s="1"/>
  <c r="I5644" i="1"/>
  <c r="D5608" i="13" s="1"/>
  <c r="I5228" i="1"/>
  <c r="D5192" i="13" s="1"/>
  <c r="I4972" i="1"/>
  <c r="D4936" i="13" s="1"/>
  <c r="I4716" i="1"/>
  <c r="D4680" i="13" s="1"/>
  <c r="I4460" i="1"/>
  <c r="D4424" i="13" s="1"/>
  <c r="I4204" i="1"/>
  <c r="D4168" i="13" s="1"/>
  <c r="I4060" i="1"/>
  <c r="D4024" i="13" s="1"/>
  <c r="I3628" i="1"/>
  <c r="D3592" i="13" s="1"/>
  <c r="I2828" i="1"/>
  <c r="D2792" i="13" s="1"/>
  <c r="I7948" i="1"/>
  <c r="D7912" i="13" s="1"/>
  <c r="I7804" i="1"/>
  <c r="D7768" i="13" s="1"/>
  <c r="I7548" i="1"/>
  <c r="D7512" i="13" s="1"/>
  <c r="I7292" i="1"/>
  <c r="D7256" i="13" s="1"/>
  <c r="I7036" i="1"/>
  <c r="D7000" i="13" s="1"/>
  <c r="I6780" i="1"/>
  <c r="D6744" i="13" s="1"/>
  <c r="I6476" i="1"/>
  <c r="D6440" i="13" s="1"/>
  <c r="I6220" i="1"/>
  <c r="D6184" i="13" s="1"/>
  <c r="I5964" i="1"/>
  <c r="D5928" i="13" s="1"/>
  <c r="I5516" i="1"/>
  <c r="D5480" i="13" s="1"/>
  <c r="I5468" i="1"/>
  <c r="D5432" i="13" s="1"/>
  <c r="I5404" i="1"/>
  <c r="D5368" i="13" s="1"/>
  <c r="I5244" i="1"/>
  <c r="D5208" i="13" s="1"/>
  <c r="I4988" i="1"/>
  <c r="D4952" i="13" s="1"/>
  <c r="I4732" i="1"/>
  <c r="D4696" i="13" s="1"/>
  <c r="I4476" i="1"/>
  <c r="D4440" i="13" s="1"/>
  <c r="I4220" i="1"/>
  <c r="D4184" i="13" s="1"/>
  <c r="I4012" i="1"/>
  <c r="D3976" i="13" s="1"/>
  <c r="I3820" i="1"/>
  <c r="D3784" i="13" s="1"/>
  <c r="I3772" i="1"/>
  <c r="D3736" i="13" s="1"/>
  <c r="I3676" i="1"/>
  <c r="D3640" i="13" s="1"/>
  <c r="I3276" i="1"/>
  <c r="D3240" i="13" s="1"/>
  <c r="I3004" i="1"/>
  <c r="D2968" i="13" s="1"/>
  <c r="I2668" i="1"/>
  <c r="D2632" i="13" s="1"/>
  <c r="I2476" i="1"/>
  <c r="D2440" i="13" s="1"/>
  <c r="I2444" i="1"/>
  <c r="D2408" i="13" s="1"/>
  <c r="I2300" i="1"/>
  <c r="D2264" i="13" s="1"/>
  <c r="I7756" i="1"/>
  <c r="D7720" i="13" s="1"/>
  <c r="I7500" i="1"/>
  <c r="D7464" i="13" s="1"/>
  <c r="I7244" i="1"/>
  <c r="D7208" i="13" s="1"/>
  <c r="I6988" i="1"/>
  <c r="D6952" i="13" s="1"/>
  <c r="I6732" i="1"/>
  <c r="D6696" i="13" s="1"/>
  <c r="I6428" i="1"/>
  <c r="D6392" i="13" s="1"/>
  <c r="I6172" i="1"/>
  <c r="D6136" i="13" s="1"/>
  <c r="I5916" i="1"/>
  <c r="D5880" i="13" s="1"/>
  <c r="I5724" i="1"/>
  <c r="D5688" i="13" s="1"/>
  <c r="I5596" i="1"/>
  <c r="D5560" i="13" s="1"/>
  <c r="I5260" i="1"/>
  <c r="D5224" i="13" s="1"/>
  <c r="I5004" i="1"/>
  <c r="D4968" i="13" s="1"/>
  <c r="I4748" i="1"/>
  <c r="D4712" i="13" s="1"/>
  <c r="I4492" i="1"/>
  <c r="D4456" i="13" s="1"/>
  <c r="I4236" i="1"/>
  <c r="D4200" i="13" s="1"/>
  <c r="I3964" i="1"/>
  <c r="D3928" i="13" s="1"/>
  <c r="I3916" i="1"/>
  <c r="D3880" i="13" s="1"/>
  <c r="I3868" i="1"/>
  <c r="D3832" i="13" s="1"/>
  <c r="I3724" i="1"/>
  <c r="D3688" i="13" s="1"/>
  <c r="I3500" i="1"/>
  <c r="D3464" i="13" s="1"/>
  <c r="I3452" i="1"/>
  <c r="D3416" i="13" s="1"/>
  <c r="I3404" i="1"/>
  <c r="D3368" i="13" s="1"/>
  <c r="I2620" i="1"/>
  <c r="D2584" i="13" s="1"/>
  <c r="I2572" i="1"/>
  <c r="D2536" i="13" s="1"/>
  <c r="I2524" i="1"/>
  <c r="D2488" i="13" s="1"/>
  <c r="I2220" i="1"/>
  <c r="D2184" i="13" s="1"/>
  <c r="I7708" i="1"/>
  <c r="D7672" i="13" s="1"/>
  <c r="I7452" i="1"/>
  <c r="D7416" i="13" s="1"/>
  <c r="I7196" i="1"/>
  <c r="D7160" i="13" s="1"/>
  <c r="I6940" i="1"/>
  <c r="D6904" i="13" s="1"/>
  <c r="I6684" i="1"/>
  <c r="D6648" i="13" s="1"/>
  <c r="I6380" i="1"/>
  <c r="D6344" i="13" s="1"/>
  <c r="I6124" i="1"/>
  <c r="D6088" i="13" s="1"/>
  <c r="I5868" i="1"/>
  <c r="D5832" i="13" s="1"/>
  <c r="I5276" i="1"/>
  <c r="D5240" i="13" s="1"/>
  <c r="I5020" i="1"/>
  <c r="D4984" i="13" s="1"/>
  <c r="I4764" i="1"/>
  <c r="D4728" i="13" s="1"/>
  <c r="I4508" i="1"/>
  <c r="D4472" i="13" s="1"/>
  <c r="I4252" i="1"/>
  <c r="D4216" i="13" s="1"/>
  <c r="I3324" i="1"/>
  <c r="D3288" i="13" s="1"/>
  <c r="I3196" i="1"/>
  <c r="D3160" i="13" s="1"/>
  <c r="I3148" i="1"/>
  <c r="D3112" i="13" s="1"/>
  <c r="I3100" i="1"/>
  <c r="D3064" i="13" s="1"/>
  <c r="I2956" i="1"/>
  <c r="D2920" i="13" s="1"/>
  <c r="I2908" i="1"/>
  <c r="D2872" i="13" s="1"/>
  <c r="I2044" i="1"/>
  <c r="D2008" i="13" s="1"/>
  <c r="I1788" i="1"/>
  <c r="D1752" i="13" s="1"/>
  <c r="I3052" i="1"/>
  <c r="D3016" i="13" s="1"/>
  <c r="I7868" i="1"/>
  <c r="D7832" i="13" s="1"/>
  <c r="I7612" i="1"/>
  <c r="D7576" i="13" s="1"/>
  <c r="I7356" i="1"/>
  <c r="D7320" i="13" s="1"/>
  <c r="I7100" i="1"/>
  <c r="D7064" i="13" s="1"/>
  <c r="I6844" i="1"/>
  <c r="D6808" i="13" s="1"/>
  <c r="I6540" i="1"/>
  <c r="D6504" i="13" s="1"/>
  <c r="I6284" i="1"/>
  <c r="D6248" i="13" s="1"/>
  <c r="I6028" i="1"/>
  <c r="D5992" i="13" s="1"/>
  <c r="I5484" i="1"/>
  <c r="D5448" i="13" s="1"/>
  <c r="I5420" i="1"/>
  <c r="D5384" i="13" s="1"/>
  <c r="I5308" i="1"/>
  <c r="D5272" i="13" s="1"/>
  <c r="I5052" i="1"/>
  <c r="D5016" i="13" s="1"/>
  <c r="I4796" i="1"/>
  <c r="D4760" i="13" s="1"/>
  <c r="I4540" i="1"/>
  <c r="D4504" i="13" s="1"/>
  <c r="I4284" i="1"/>
  <c r="D4248" i="13" s="1"/>
  <c r="I4076" i="1"/>
  <c r="D4040" i="13" s="1"/>
  <c r="I3644" i="1"/>
  <c r="D3608" i="13" s="1"/>
  <c r="I3596" i="1"/>
  <c r="D3560" i="13" s="1"/>
  <c r="I3244" i="1"/>
  <c r="D3208" i="13" s="1"/>
  <c r="I2268" i="1"/>
  <c r="D2232" i="13" s="1"/>
  <c r="I2156" i="1"/>
  <c r="D2120" i="13" s="1"/>
  <c r="I1836" i="1"/>
  <c r="D1800" i="13" s="1"/>
  <c r="I7820" i="1"/>
  <c r="D7784" i="13" s="1"/>
  <c r="I7564" i="1"/>
  <c r="D7528" i="13" s="1"/>
  <c r="I7308" i="1"/>
  <c r="D7272" i="13" s="1"/>
  <c r="I7052" i="1"/>
  <c r="D7016" i="13" s="1"/>
  <c r="I6796" i="1"/>
  <c r="D6760" i="13" s="1"/>
  <c r="I6492" i="1"/>
  <c r="D6456" i="13" s="1"/>
  <c r="I6236" i="1"/>
  <c r="D6200" i="13" s="1"/>
  <c r="I5980" i="1"/>
  <c r="D5944" i="13" s="1"/>
  <c r="I5756" i="1"/>
  <c r="D5720" i="13" s="1"/>
  <c r="I5628" i="1"/>
  <c r="D5592" i="13" s="1"/>
  <c r="I5356" i="1"/>
  <c r="D5320" i="13" s="1"/>
  <c r="I5340" i="1"/>
  <c r="D5304" i="13" s="1"/>
  <c r="I5324" i="1"/>
  <c r="D5288" i="13" s="1"/>
  <c r="I5068" i="1"/>
  <c r="D5032" i="13" s="1"/>
  <c r="I4812" i="1"/>
  <c r="D4776" i="13" s="1"/>
  <c r="I4556" i="1"/>
  <c r="D4520" i="13" s="1"/>
  <c r="I4300" i="1"/>
  <c r="D4264" i="13" s="1"/>
  <c r="I4028" i="1"/>
  <c r="D3992" i="13" s="1"/>
  <c r="I3788" i="1"/>
  <c r="D3752" i="13" s="1"/>
  <c r="I3692" i="1"/>
  <c r="D3656" i="13" s="1"/>
  <c r="I2348" i="1"/>
  <c r="D2312" i="13" s="1"/>
  <c r="I1756" i="1"/>
  <c r="D1720" i="13" s="1"/>
  <c r="I1404" i="1"/>
  <c r="D1368" i="13" s="1"/>
  <c r="I3548" i="1"/>
  <c r="D3512" i="13" s="1"/>
  <c r="I2188" i="1"/>
  <c r="D2152" i="13" s="1"/>
  <c r="I7772" i="1"/>
  <c r="D7736" i="13" s="1"/>
  <c r="I7516" i="1"/>
  <c r="D7480" i="13" s="1"/>
  <c r="I7260" i="1"/>
  <c r="D7224" i="13" s="1"/>
  <c r="I7004" i="1"/>
  <c r="D6968" i="13" s="1"/>
  <c r="I6748" i="1"/>
  <c r="D6712" i="13" s="1"/>
  <c r="I6444" i="1"/>
  <c r="D6408" i="13" s="1"/>
  <c r="I6188" i="1"/>
  <c r="D6152" i="13" s="1"/>
  <c r="I5932" i="1"/>
  <c r="D5896" i="13" s="1"/>
  <c r="I5084" i="1"/>
  <c r="D5048" i="13" s="1"/>
  <c r="I4828" i="1"/>
  <c r="D4792" i="13" s="1"/>
  <c r="I4572" i="1"/>
  <c r="D4536" i="13" s="1"/>
  <c r="I4316" i="1"/>
  <c r="D4280" i="13" s="1"/>
  <c r="I3980" i="1"/>
  <c r="D3944" i="13" s="1"/>
  <c r="I3932" i="1"/>
  <c r="D3896" i="13" s="1"/>
  <c r="I3884" i="1"/>
  <c r="D3848" i="13" s="1"/>
  <c r="I3836" i="1"/>
  <c r="D3800" i="13" s="1"/>
  <c r="I3740" i="1"/>
  <c r="D3704" i="13" s="1"/>
  <c r="I3420" i="1"/>
  <c r="D3384" i="13" s="1"/>
  <c r="I3292" i="1"/>
  <c r="D3256" i="13" s="1"/>
  <c r="I2988" i="1"/>
  <c r="D2952" i="13" s="1"/>
  <c r="I2748" i="1"/>
  <c r="D2712" i="13" s="1"/>
  <c r="I2652" i="1"/>
  <c r="D2616" i="13" s="1"/>
  <c r="I2604" i="1"/>
  <c r="D2568" i="13" s="1"/>
  <c r="I2556" i="1"/>
  <c r="D2520" i="13" s="1"/>
  <c r="I2508" i="1"/>
  <c r="D2472" i="13" s="1"/>
  <c r="I2460" i="1"/>
  <c r="D2424" i="13" s="1"/>
  <c r="I7724" i="1"/>
  <c r="D7688" i="13" s="1"/>
  <c r="I7468" i="1"/>
  <c r="D7432" i="13" s="1"/>
  <c r="I7212" i="1"/>
  <c r="D7176" i="13" s="1"/>
  <c r="I6956" i="1"/>
  <c r="D6920" i="13" s="1"/>
  <c r="I6700" i="1"/>
  <c r="D6664" i="13" s="1"/>
  <c r="I6396" i="1"/>
  <c r="D6360" i="13" s="1"/>
  <c r="I6140" i="1"/>
  <c r="D6104" i="13" s="1"/>
  <c r="I5884" i="1"/>
  <c r="D5848" i="13" s="1"/>
  <c r="I5836" i="1"/>
  <c r="D5800" i="13" s="1"/>
  <c r="I5708" i="1"/>
  <c r="D5672" i="13" s="1"/>
  <c r="I5580" i="1"/>
  <c r="D5544" i="13" s="1"/>
  <c r="I5100" i="1"/>
  <c r="D5064" i="13" s="1"/>
  <c r="I4844" i="1"/>
  <c r="D4808" i="13" s="1"/>
  <c r="I4588" i="1"/>
  <c r="D4552" i="13" s="1"/>
  <c r="I4332" i="1"/>
  <c r="D4296" i="13" s="1"/>
  <c r="I3516" i="1"/>
  <c r="D3480" i="13" s="1"/>
  <c r="I3468" i="1"/>
  <c r="D3432" i="13" s="1"/>
  <c r="I3164" i="1"/>
  <c r="D3128" i="13" s="1"/>
  <c r="I3132" i="1"/>
  <c r="D3096" i="13" s="1"/>
  <c r="I3084" i="1"/>
  <c r="D3048" i="13" s="1"/>
  <c r="I2316" i="1"/>
  <c r="D2280" i="13" s="1"/>
  <c r="I7932" i="1"/>
  <c r="D7896" i="13" s="1"/>
  <c r="I7676" i="1"/>
  <c r="D7640" i="13" s="1"/>
  <c r="I7420" i="1"/>
  <c r="D7384" i="13" s="1"/>
  <c r="I7164" i="1"/>
  <c r="D7128" i="13" s="1"/>
  <c r="I6908" i="1"/>
  <c r="D6872" i="13" s="1"/>
  <c r="I6652" i="1"/>
  <c r="D6616" i="13" s="1"/>
  <c r="I6348" i="1"/>
  <c r="D6312" i="13" s="1"/>
  <c r="I6092" i="1"/>
  <c r="D6056" i="13" s="1"/>
  <c r="I5500" i="1"/>
  <c r="D5464" i="13" s="1"/>
  <c r="I5436" i="1"/>
  <c r="D5400" i="13" s="1"/>
  <c r="I5372" i="1"/>
  <c r="D5336" i="13" s="1"/>
  <c r="I5116" i="1"/>
  <c r="D5080" i="13" s="1"/>
  <c r="I4860" i="1"/>
  <c r="D4824" i="13" s="1"/>
  <c r="I4604" i="1"/>
  <c r="D4568" i="13" s="1"/>
  <c r="I4348" i="1"/>
  <c r="D4312" i="13" s="1"/>
  <c r="I4140" i="1"/>
  <c r="D4104" i="13" s="1"/>
  <c r="I3564" i="1"/>
  <c r="D3528" i="13" s="1"/>
  <c r="I3340" i="1"/>
  <c r="D3304" i="13" s="1"/>
  <c r="I3212" i="1"/>
  <c r="D3176" i="13" s="1"/>
  <c r="I2092" i="1"/>
  <c r="D2056" i="13" s="1"/>
  <c r="I1916" i="1"/>
  <c r="D1880" i="13" s="1"/>
  <c r="I1804" i="1"/>
  <c r="D1768" i="13" s="1"/>
  <c r="I255" i="1"/>
  <c r="D219" i="13" s="1"/>
  <c r="I735" i="1"/>
  <c r="D699" i="13" s="1"/>
  <c r="I703" i="1"/>
  <c r="D667" i="13" s="1"/>
  <c r="I495" i="1"/>
  <c r="D459" i="13" s="1"/>
  <c r="I223" i="1"/>
  <c r="D187" i="13" s="1"/>
  <c r="I191" i="1"/>
  <c r="D155" i="13" s="1"/>
  <c r="I159" i="1"/>
  <c r="D123" i="13" s="1"/>
  <c r="I127" i="1"/>
  <c r="D91" i="13" s="1"/>
  <c r="I399" i="1"/>
  <c r="D363" i="13" s="1"/>
  <c r="I95" i="1"/>
  <c r="D59" i="13" s="1"/>
  <c r="I1055" i="1"/>
  <c r="D1019" i="13" s="1"/>
  <c r="I847" i="1"/>
  <c r="D811" i="13" s="1"/>
  <c r="I815" i="1"/>
  <c r="D779" i="13" s="1"/>
  <c r="I607" i="1"/>
  <c r="D571" i="13" s="1"/>
  <c r="I367" i="1"/>
  <c r="D331" i="13" s="1"/>
  <c r="I63" i="1"/>
  <c r="D27" i="13" s="1"/>
  <c r="I335" i="1"/>
  <c r="D299" i="13" s="1"/>
  <c r="I303" i="1"/>
  <c r="D267" i="13" s="1"/>
  <c r="I271" i="1"/>
  <c r="D235" i="13" s="1"/>
  <c r="I543" i="1"/>
  <c r="D507" i="13" s="1"/>
  <c r="I239" i="1"/>
  <c r="D203" i="13" s="1"/>
  <c r="I719" i="1"/>
  <c r="D683" i="13" s="1"/>
  <c r="I687" i="1"/>
  <c r="D651" i="13" s="1"/>
  <c r="I511" i="1"/>
  <c r="D475" i="13" s="1"/>
  <c r="I207" i="1"/>
  <c r="D171" i="13" s="1"/>
  <c r="I479" i="1"/>
  <c r="D443" i="13" s="1"/>
  <c r="I175" i="1"/>
  <c r="D139" i="13" s="1"/>
  <c r="I447" i="1"/>
  <c r="D411" i="13" s="1"/>
  <c r="I143" i="1"/>
  <c r="D107" i="13" s="1"/>
  <c r="I415" i="1"/>
  <c r="D379" i="13" s="1"/>
  <c r="I111" i="1"/>
  <c r="D75" i="13" s="1"/>
  <c r="I79" i="1"/>
  <c r="D43" i="13" s="1"/>
  <c r="I383" i="1"/>
  <c r="D347" i="13" s="1"/>
  <c r="I1630" i="1"/>
  <c r="D1594" i="13" s="1"/>
  <c r="I1358" i="1"/>
  <c r="D1322" i="13" s="1"/>
  <c r="I1166" i="1"/>
  <c r="D1130" i="13" s="1"/>
  <c r="I974" i="1"/>
  <c r="D938" i="13" s="1"/>
  <c r="I782" i="1"/>
  <c r="D746" i="13" s="1"/>
  <c r="I510" i="1"/>
  <c r="D474" i="13" s="1"/>
  <c r="I318" i="1"/>
  <c r="D282" i="13" s="1"/>
  <c r="I286" i="1"/>
  <c r="D250" i="13" s="1"/>
  <c r="I94" i="1"/>
  <c r="D58" i="13" s="1"/>
  <c r="I1022" i="1"/>
  <c r="D986" i="13" s="1"/>
  <c r="I830" i="1"/>
  <c r="D794" i="13" s="1"/>
  <c r="I366" i="1"/>
  <c r="D330" i="13" s="1"/>
  <c r="I1886" i="1"/>
  <c r="D1850" i="13" s="1"/>
  <c r="I1758" i="1"/>
  <c r="D1722" i="13" s="1"/>
  <c r="I1486" i="1"/>
  <c r="D1450" i="13" s="1"/>
  <c r="I1294" i="1"/>
  <c r="D1258" i="13" s="1"/>
  <c r="I1102" i="1"/>
  <c r="D1066" i="13" s="1"/>
  <c r="I910" i="1"/>
  <c r="D874" i="13" s="1"/>
  <c r="I638" i="1"/>
  <c r="D602" i="13" s="1"/>
  <c r="I446" i="1"/>
  <c r="D410" i="13" s="1"/>
  <c r="I174" i="1"/>
  <c r="D138" i="13" s="1"/>
  <c r="I1646" i="1"/>
  <c r="D1610" i="13" s="1"/>
  <c r="I1566" i="1"/>
  <c r="D1530" i="13" s="1"/>
  <c r="I718" i="1"/>
  <c r="D682" i="13" s="1"/>
  <c r="I526" i="1"/>
  <c r="D490" i="13" s="1"/>
  <c r="I254" i="1"/>
  <c r="D218" i="13" s="1"/>
  <c r="I62" i="1"/>
  <c r="D26" i="13" s="1"/>
  <c r="I1854" i="1"/>
  <c r="D1818" i="13" s="1"/>
  <c r="I1454" i="1"/>
  <c r="D1418" i="13" s="1"/>
  <c r="I1374" i="1"/>
  <c r="D1338" i="13" s="1"/>
  <c r="I1182" i="1"/>
  <c r="D1146" i="13" s="1"/>
  <c r="I1070" i="1"/>
  <c r="D1034" i="13" s="1"/>
  <c r="I990" i="1"/>
  <c r="D954" i="13" s="1"/>
  <c r="I798" i="1"/>
  <c r="D762" i="13" s="1"/>
  <c r="I334" i="1"/>
  <c r="D298" i="13" s="1"/>
  <c r="I1934" i="1"/>
  <c r="D1898" i="13" s="1"/>
  <c r="I1726" i="1"/>
  <c r="D1690" i="13" s="1"/>
  <c r="I1262" i="1"/>
  <c r="D1226" i="13" s="1"/>
  <c r="I878" i="1"/>
  <c r="D842" i="13" s="1"/>
  <c r="I686" i="1"/>
  <c r="D650" i="13" s="1"/>
  <c r="I606" i="1"/>
  <c r="D570" i="13" s="1"/>
  <c r="I414" i="1"/>
  <c r="D378" i="13" s="1"/>
  <c r="I142" i="1"/>
  <c r="D106" i="13" s="1"/>
  <c r="I1534" i="1"/>
  <c r="D1498" i="13" s="1"/>
  <c r="I1342" i="1"/>
  <c r="D1306" i="13" s="1"/>
  <c r="I1150" i="1"/>
  <c r="D1114" i="13" s="1"/>
  <c r="I958" i="1"/>
  <c r="D922" i="13" s="1"/>
  <c r="I494" i="1"/>
  <c r="D458" i="13" s="1"/>
  <c r="I412" i="1"/>
  <c r="D376" i="13" s="1"/>
  <c r="I302" i="1"/>
  <c r="D266" i="13" s="1"/>
  <c r="I222" i="1"/>
  <c r="D186" i="13" s="1"/>
  <c r="I1614" i="1"/>
  <c r="D1578" i="13" s="1"/>
  <c r="I1422" i="1"/>
  <c r="D1386" i="13" s="1"/>
  <c r="I1038" i="1"/>
  <c r="D1002" i="13" s="1"/>
  <c r="I766" i="1"/>
  <c r="D730" i="13" s="1"/>
  <c r="I574" i="1"/>
  <c r="D538" i="13" s="1"/>
  <c r="I110" i="1"/>
  <c r="D74" i="13" s="1"/>
  <c r="I1902" i="1"/>
  <c r="D1866" i="13" s="1"/>
  <c r="I1774" i="1"/>
  <c r="D1738" i="13" s="1"/>
  <c r="I1694" i="1"/>
  <c r="D1658" i="13" s="1"/>
  <c r="I1230" i="1"/>
  <c r="D1194" i="13" s="1"/>
  <c r="I846" i="1"/>
  <c r="D810" i="13" s="1"/>
  <c r="I382" i="1"/>
  <c r="D346" i="13" s="1"/>
  <c r="I190" i="1"/>
  <c r="D154" i="13" s="1"/>
  <c r="I1822" i="1"/>
  <c r="D1786" i="13" s="1"/>
  <c r="I1582" i="1"/>
  <c r="D1546" i="13" s="1"/>
  <c r="I1502" i="1"/>
  <c r="D1466" i="13" s="1"/>
  <c r="I1310" i="1"/>
  <c r="D1274" i="13" s="1"/>
  <c r="I1118" i="1"/>
  <c r="D1082" i="13" s="1"/>
  <c r="I926" i="1"/>
  <c r="D890" i="13" s="1"/>
  <c r="I654" i="1"/>
  <c r="D618" i="13" s="1"/>
  <c r="I462" i="1"/>
  <c r="D426" i="13" s="1"/>
  <c r="I270" i="1"/>
  <c r="D234" i="13" s="1"/>
  <c r="I188" i="1"/>
  <c r="D152" i="13" s="1"/>
  <c r="I78" i="1"/>
  <c r="D42" i="13" s="1"/>
  <c r="I1662" i="1"/>
  <c r="D1626" i="13" s="1"/>
  <c r="I1390" i="1"/>
  <c r="D1354" i="13" s="1"/>
  <c r="I1198" i="1"/>
  <c r="D1162" i="13" s="1"/>
  <c r="I1006" i="1"/>
  <c r="D970" i="13" s="1"/>
  <c r="I814" i="1"/>
  <c r="D778" i="13" s="1"/>
  <c r="I734" i="1"/>
  <c r="D698" i="13" s="1"/>
  <c r="I542" i="1"/>
  <c r="D506" i="13" s="1"/>
  <c r="I1870" i="1"/>
  <c r="D1834" i="13" s="1"/>
  <c r="I1470" i="1"/>
  <c r="D1434" i="13" s="1"/>
  <c r="I1086" i="1"/>
  <c r="D1050" i="13" s="1"/>
  <c r="I622" i="1"/>
  <c r="D586" i="13" s="1"/>
  <c r="I430" i="1"/>
  <c r="D394" i="13" s="1"/>
  <c r="I350" i="1"/>
  <c r="D314" i="13" s="1"/>
  <c r="I1278" i="1"/>
  <c r="D1242" i="13" s="1"/>
  <c r="I894" i="1"/>
  <c r="D858" i="13" s="1"/>
  <c r="I702" i="1"/>
  <c r="D666" i="13" s="1"/>
  <c r="I238" i="1"/>
  <c r="D202" i="13" s="1"/>
  <c r="I158" i="1"/>
  <c r="D122" i="13" s="1"/>
  <c r="I3116" i="1"/>
  <c r="D3080" i="13" s="1"/>
  <c r="I2892" i="1"/>
  <c r="D2856" i="13" s="1"/>
  <c r="I2412" i="1"/>
  <c r="D2376" i="13" s="1"/>
  <c r="I2332" i="1"/>
  <c r="D2296" i="13" s="1"/>
  <c r="I2172" i="1"/>
  <c r="D2136" i="13" s="1"/>
  <c r="I1980" i="1"/>
  <c r="D1944" i="13" s="1"/>
  <c r="I1900" i="1"/>
  <c r="D1864" i="13" s="1"/>
  <c r="I1356" i="1"/>
  <c r="D1320" i="13" s="1"/>
  <c r="I1132" i="1"/>
  <c r="D1096" i="13" s="1"/>
  <c r="I860" i="1"/>
  <c r="D824" i="13" s="1"/>
  <c r="I636" i="1"/>
  <c r="D600" i="13" s="1"/>
  <c r="I140" i="1"/>
  <c r="D104" i="13" s="1"/>
  <c r="I1948" i="1"/>
  <c r="D1912" i="13" s="1"/>
  <c r="I1676" i="1"/>
  <c r="D1640" i="13" s="1"/>
  <c r="I1452" i="1"/>
  <c r="D1416" i="13" s="1"/>
  <c r="I1180" i="1"/>
  <c r="D1144" i="13" s="1"/>
  <c r="I956" i="1"/>
  <c r="D920" i="13" s="1"/>
  <c r="I460" i="1"/>
  <c r="D424" i="13" s="1"/>
  <c r="I236" i="1"/>
  <c r="D200" i="13" s="1"/>
  <c r="I2924" i="1"/>
  <c r="D2888" i="13" s="1"/>
  <c r="I2796" i="1"/>
  <c r="D2760" i="13" s="1"/>
  <c r="I2700" i="1"/>
  <c r="D2664" i="13" s="1"/>
  <c r="I2380" i="1"/>
  <c r="D2344" i="13" s="1"/>
  <c r="I2140" i="1"/>
  <c r="D2104" i="13" s="1"/>
  <c r="I2028" i="1"/>
  <c r="D1992" i="13" s="1"/>
  <c r="I1724" i="1"/>
  <c r="D1688" i="13" s="1"/>
  <c r="I1228" i="1"/>
  <c r="D1192" i="13" s="1"/>
  <c r="I1004" i="1"/>
  <c r="D968" i="13" s="1"/>
  <c r="I780" i="1"/>
  <c r="D744" i="13" s="1"/>
  <c r="I732" i="1"/>
  <c r="D696" i="13" s="1"/>
  <c r="I556" i="1"/>
  <c r="D520" i="13" s="1"/>
  <c r="I508" i="1"/>
  <c r="D472" i="13" s="1"/>
  <c r="I284" i="1"/>
  <c r="D248" i="13" s="1"/>
  <c r="I60" i="1"/>
  <c r="D24" i="13" s="1"/>
  <c r="I1820" i="1"/>
  <c r="D1784" i="13" s="1"/>
  <c r="I1772" i="1"/>
  <c r="D1736" i="13" s="1"/>
  <c r="I1548" i="1"/>
  <c r="D1512" i="13" s="1"/>
  <c r="I1500" i="1"/>
  <c r="D1464" i="13" s="1"/>
  <c r="I1324" i="1"/>
  <c r="D1288" i="13" s="1"/>
  <c r="I1276" i="1"/>
  <c r="D1240" i="13" s="1"/>
  <c r="I1052" i="1"/>
  <c r="D1016" i="13" s="1"/>
  <c r="I828" i="1"/>
  <c r="D792" i="13" s="1"/>
  <c r="I332" i="1"/>
  <c r="D296" i="13" s="1"/>
  <c r="I108" i="1"/>
  <c r="D72" i="13" s="1"/>
  <c r="I1868" i="1"/>
  <c r="D1832" i="13" s="1"/>
  <c r="I1596" i="1"/>
  <c r="D1560" i="13" s="1"/>
  <c r="I1100" i="1"/>
  <c r="D1064" i="13" s="1"/>
  <c r="I876" i="1"/>
  <c r="D840" i="13" s="1"/>
  <c r="I604" i="1"/>
  <c r="D568" i="13" s="1"/>
  <c r="I380" i="1"/>
  <c r="D344" i="13" s="1"/>
  <c r="I1644" i="1"/>
  <c r="D1608" i="13" s="1"/>
  <c r="I1372" i="1"/>
  <c r="D1336" i="13" s="1"/>
  <c r="I1148" i="1"/>
  <c r="D1112" i="13" s="1"/>
  <c r="I652" i="1"/>
  <c r="D616" i="13" s="1"/>
  <c r="I428" i="1"/>
  <c r="D392" i="13" s="1"/>
  <c r="I156" i="1"/>
  <c r="D120" i="13" s="1"/>
  <c r="I1420" i="1"/>
  <c r="D1384" i="13" s="1"/>
  <c r="I1196" i="1"/>
  <c r="D1160" i="13" s="1"/>
  <c r="I924" i="1"/>
  <c r="D888" i="13" s="1"/>
  <c r="I700" i="1"/>
  <c r="D664" i="13" s="1"/>
  <c r="I204" i="1"/>
  <c r="D168" i="13" s="1"/>
  <c r="I2076" i="1"/>
  <c r="D2040" i="13" s="1"/>
  <c r="I1692" i="1"/>
  <c r="D1656" i="13" s="1"/>
  <c r="I1468" i="1"/>
  <c r="D1432" i="13" s="1"/>
  <c r="I972" i="1"/>
  <c r="D936" i="13" s="1"/>
  <c r="I748" i="1"/>
  <c r="D712" i="13" s="1"/>
  <c r="I524" i="1"/>
  <c r="D488" i="13" s="1"/>
  <c r="I476" i="1"/>
  <c r="D440" i="13" s="1"/>
  <c r="I300" i="1"/>
  <c r="D264" i="13" s="1"/>
  <c r="I252" i="1"/>
  <c r="D216" i="13" s="1"/>
  <c r="I76" i="1"/>
  <c r="D40" i="13" s="1"/>
  <c r="I1740" i="1"/>
  <c r="D1704" i="13" s="1"/>
  <c r="I1516" i="1"/>
  <c r="D1480" i="13" s="1"/>
  <c r="I1292" i="1"/>
  <c r="D1256" i="13" s="1"/>
  <c r="I1244" i="1"/>
  <c r="D1208" i="13" s="1"/>
  <c r="I1068" i="1"/>
  <c r="D1032" i="13" s="1"/>
  <c r="I1020" i="1"/>
  <c r="D984" i="13" s="1"/>
  <c r="I796" i="1"/>
  <c r="D760" i="13" s="1"/>
  <c r="I572" i="1"/>
  <c r="D536" i="13" s="1"/>
  <c r="I1564" i="1"/>
  <c r="D1528" i="13" s="1"/>
  <c r="I1340" i="1"/>
  <c r="D1304" i="13" s="1"/>
  <c r="I844" i="1"/>
  <c r="D808" i="13" s="1"/>
  <c r="I620" i="1"/>
  <c r="D584" i="13" s="1"/>
  <c r="I348" i="1"/>
  <c r="D312" i="13" s="1"/>
  <c r="I124" i="1"/>
  <c r="D88" i="13" s="1"/>
  <c r="I1884" i="1"/>
  <c r="D1848" i="13" s="1"/>
  <c r="I1612" i="1"/>
  <c r="D1576" i="13" s="1"/>
  <c r="I1388" i="1"/>
  <c r="D1352" i="13" s="1"/>
  <c r="I1116" i="1"/>
  <c r="D1080" i="13" s="1"/>
  <c r="I892" i="1"/>
  <c r="D856" i="13" s="1"/>
  <c r="I396" i="1"/>
  <c r="D360" i="13" s="1"/>
  <c r="I172" i="1"/>
  <c r="D136" i="13" s="1"/>
  <c r="I44" i="1"/>
  <c r="D8" i="13" s="1"/>
  <c r="I3036" i="1"/>
  <c r="D3000" i="13" s="1"/>
  <c r="I2860" i="1"/>
  <c r="D2824" i="13" s="1"/>
  <c r="I2364" i="1"/>
  <c r="D2328" i="13" s="1"/>
  <c r="I2284" i="1"/>
  <c r="D2248" i="13" s="1"/>
  <c r="I2236" i="1"/>
  <c r="D2200" i="13" s="1"/>
  <c r="I2124" i="1"/>
  <c r="D2088" i="13" s="1"/>
  <c r="I1932" i="1"/>
  <c r="D1896" i="13" s="1"/>
  <c r="I1660" i="1"/>
  <c r="D1624" i="13" s="1"/>
  <c r="I1164" i="1"/>
  <c r="D1128" i="13" s="1"/>
  <c r="I940" i="1"/>
  <c r="D904" i="13" s="1"/>
  <c r="I668" i="1"/>
  <c r="D632" i="13" s="1"/>
  <c r="I444" i="1"/>
  <c r="D408" i="13" s="1"/>
  <c r="I2940" i="1"/>
  <c r="D2904" i="13" s="1"/>
  <c r="I2812" i="1"/>
  <c r="D2776" i="13" s="1"/>
  <c r="I2764" i="1"/>
  <c r="D2728" i="13" s="1"/>
  <c r="I2716" i="1"/>
  <c r="D2680" i="13" s="1"/>
  <c r="I2012" i="1"/>
  <c r="D1976" i="13" s="1"/>
  <c r="I1708" i="1"/>
  <c r="D1672" i="13" s="1"/>
  <c r="I1436" i="1"/>
  <c r="D1400" i="13" s="1"/>
  <c r="I1212" i="1"/>
  <c r="D1176" i="13" s="1"/>
  <c r="I716" i="1"/>
  <c r="D680" i="13" s="1"/>
  <c r="I492" i="1"/>
  <c r="D456" i="13" s="1"/>
  <c r="I268" i="1"/>
  <c r="D232" i="13" s="1"/>
  <c r="I220" i="1"/>
  <c r="D184" i="13" s="1"/>
  <c r="I1484" i="1"/>
  <c r="D1448" i="13" s="1"/>
  <c r="I1260" i="1"/>
  <c r="D1224" i="13" s="1"/>
  <c r="I1036" i="1"/>
  <c r="D1000" i="13" s="1"/>
  <c r="I988" i="1"/>
  <c r="D952" i="13" s="1"/>
  <c r="I812" i="1"/>
  <c r="D776" i="13" s="1"/>
  <c r="I764" i="1"/>
  <c r="D728" i="13" s="1"/>
  <c r="I540" i="1"/>
  <c r="D504" i="13" s="1"/>
  <c r="I316" i="1"/>
  <c r="D280" i="13" s="1"/>
  <c r="I92" i="1"/>
  <c r="D56" i="13" s="1"/>
  <c r="I1580" i="1"/>
  <c r="D1544" i="13" s="1"/>
  <c r="I1532" i="1"/>
  <c r="D1496" i="13" s="1"/>
  <c r="I1308" i="1"/>
  <c r="D1272" i="13" s="1"/>
  <c r="I1084" i="1"/>
  <c r="D1048" i="13" s="1"/>
  <c r="I588" i="1"/>
  <c r="D552" i="13" s="1"/>
  <c r="I364" i="1"/>
  <c r="D328" i="13" s="1"/>
  <c r="I3950" i="1"/>
  <c r="D3914" i="13" s="1"/>
  <c r="I41" i="1"/>
  <c r="D5" i="13" s="1"/>
  <c r="I1744" i="1"/>
  <c r="D1708" i="13" s="1"/>
  <c r="I1488" i="1"/>
  <c r="D1452" i="13" s="1"/>
  <c r="I1232" i="1"/>
  <c r="D1196" i="13" s="1"/>
  <c r="I976" i="1"/>
  <c r="D940" i="13" s="1"/>
  <c r="I720" i="1"/>
  <c r="D684" i="13" s="1"/>
  <c r="I464" i="1"/>
  <c r="D428" i="13" s="1"/>
  <c r="I208" i="1"/>
  <c r="D172" i="13" s="1"/>
  <c r="I2320" i="1"/>
  <c r="D2284" i="13" s="1"/>
  <c r="I1696" i="1"/>
  <c r="D1660" i="13" s="1"/>
  <c r="I1440" i="1"/>
  <c r="D1404" i="13" s="1"/>
  <c r="I1184" i="1"/>
  <c r="D1148" i="13" s="1"/>
  <c r="I928" i="1"/>
  <c r="D892" i="13" s="1"/>
  <c r="I672" i="1"/>
  <c r="D636" i="13" s="1"/>
  <c r="I416" i="1"/>
  <c r="D380" i="13" s="1"/>
  <c r="I160" i="1"/>
  <c r="D124" i="13" s="1"/>
  <c r="I2192" i="1"/>
  <c r="D2156" i="13" s="1"/>
  <c r="I1952" i="1"/>
  <c r="D1916" i="13" s="1"/>
  <c r="I3008" i="1"/>
  <c r="D2972" i="13" s="1"/>
  <c r="I2480" i="1"/>
  <c r="D2444" i="13" s="1"/>
  <c r="I2368" i="1"/>
  <c r="D2332" i="13" s="1"/>
  <c r="I2112" i="1"/>
  <c r="D2076" i="13" s="1"/>
  <c r="I1856" i="1"/>
  <c r="D1820" i="13" s="1"/>
  <c r="I1600" i="1"/>
  <c r="D1564" i="13" s="1"/>
  <c r="I1344" i="1"/>
  <c r="D1308" i="13" s="1"/>
  <c r="I1088" i="1"/>
  <c r="D1052" i="13" s="1"/>
  <c r="I832" i="1"/>
  <c r="D796" i="13" s="1"/>
  <c r="I576" i="1"/>
  <c r="D540" i="13" s="1"/>
  <c r="I320" i="1"/>
  <c r="D284" i="13" s="1"/>
  <c r="I1552" i="1"/>
  <c r="D1516" i="13" s="1"/>
  <c r="I1296" i="1"/>
  <c r="D1260" i="13" s="1"/>
  <c r="I1040" i="1"/>
  <c r="D1004" i="13" s="1"/>
  <c r="I784" i="1"/>
  <c r="D748" i="13" s="1"/>
  <c r="I528" i="1"/>
  <c r="D492" i="13" s="1"/>
  <c r="I272" i="1"/>
  <c r="D236" i="13" s="1"/>
  <c r="I1760" i="1"/>
  <c r="D1724" i="13" s="1"/>
  <c r="I1504" i="1"/>
  <c r="D1468" i="13" s="1"/>
  <c r="I1248" i="1"/>
  <c r="D1212" i="13" s="1"/>
  <c r="I992" i="1"/>
  <c r="D956" i="13" s="1"/>
  <c r="I736" i="1"/>
  <c r="D700" i="13" s="1"/>
  <c r="I480" i="1"/>
  <c r="D444" i="13" s="1"/>
  <c r="I224" i="1"/>
  <c r="D188" i="13" s="1"/>
  <c r="I3088" i="1"/>
  <c r="D3052" i="13" s="1"/>
  <c r="I2608" i="1"/>
  <c r="D2572" i="13" s="1"/>
  <c r="I2000" i="1"/>
  <c r="D1964" i="13" s="1"/>
  <c r="I80" i="1"/>
  <c r="D44" i="13" s="1"/>
  <c r="I1920" i="1"/>
  <c r="D1884" i="13" s="1"/>
  <c r="I1664" i="1"/>
  <c r="D1628" i="13" s="1"/>
  <c r="I1408" i="1"/>
  <c r="D1372" i="13" s="1"/>
  <c r="I1152" i="1"/>
  <c r="D1116" i="13" s="1"/>
  <c r="I896" i="1"/>
  <c r="D860" i="13" s="1"/>
  <c r="I640" i="1"/>
  <c r="D604" i="13" s="1"/>
  <c r="I384" i="1"/>
  <c r="D348" i="13" s="1"/>
  <c r="I128" i="1"/>
  <c r="D92" i="13" s="1"/>
  <c r="J6600" i="1"/>
  <c r="I6575" i="14" s="1"/>
  <c r="I6600" i="1"/>
  <c r="D6564" i="13" s="1"/>
  <c r="I3040" i="1"/>
  <c r="D3004" i="13" s="1"/>
  <c r="I2912" i="1"/>
  <c r="D2876" i="13" s="1"/>
  <c r="I2784" i="1"/>
  <c r="D2748" i="13" s="1"/>
  <c r="I2512" i="1"/>
  <c r="D2476" i="13" s="1"/>
  <c r="I2208" i="1"/>
  <c r="D2172" i="13" s="1"/>
  <c r="I1872" i="1"/>
  <c r="D1836" i="13" s="1"/>
  <c r="I1616" i="1"/>
  <c r="D1580" i="13" s="1"/>
  <c r="I1360" i="1"/>
  <c r="D1324" i="13" s="1"/>
  <c r="I1104" i="1"/>
  <c r="D1068" i="13" s="1"/>
  <c r="I848" i="1"/>
  <c r="D812" i="13" s="1"/>
  <c r="I592" i="1"/>
  <c r="D556" i="13" s="1"/>
  <c r="I336" i="1"/>
  <c r="D300" i="13" s="1"/>
  <c r="I2384" i="1"/>
  <c r="D2348" i="13" s="1"/>
  <c r="I2128" i="1"/>
  <c r="D2092" i="13" s="1"/>
  <c r="I1824" i="1"/>
  <c r="D1788" i="13" s="1"/>
  <c r="I1568" i="1"/>
  <c r="D1532" i="13" s="1"/>
  <c r="I1312" i="1"/>
  <c r="D1276" i="13" s="1"/>
  <c r="I1056" i="1"/>
  <c r="D1020" i="13" s="1"/>
  <c r="I800" i="1"/>
  <c r="D764" i="13" s="1"/>
  <c r="I544" i="1"/>
  <c r="D508" i="13" s="1"/>
  <c r="I288" i="1"/>
  <c r="D252" i="13" s="1"/>
  <c r="I2256" i="1"/>
  <c r="D2220" i="13" s="1"/>
  <c r="I1728" i="1"/>
  <c r="D1692" i="13" s="1"/>
  <c r="I1472" i="1"/>
  <c r="D1436" i="13" s="1"/>
  <c r="I1216" i="1"/>
  <c r="D1180" i="13" s="1"/>
  <c r="I960" i="1"/>
  <c r="D924" i="13" s="1"/>
  <c r="I704" i="1"/>
  <c r="D668" i="13" s="1"/>
  <c r="I448" i="1"/>
  <c r="D412" i="13" s="1"/>
  <c r="I192" i="1"/>
  <c r="D156" i="13" s="1"/>
  <c r="I2544" i="1"/>
  <c r="D2508" i="13" s="1"/>
  <c r="I2432" i="1"/>
  <c r="D2396" i="13" s="1"/>
  <c r="I2176" i="1"/>
  <c r="D2140" i="13" s="1"/>
  <c r="I1936" i="1"/>
  <c r="D1900" i="13" s="1"/>
  <c r="I1680" i="1"/>
  <c r="D1644" i="13" s="1"/>
  <c r="I1424" i="1"/>
  <c r="D1388" i="13" s="1"/>
  <c r="I1168" i="1"/>
  <c r="D1132" i="13" s="1"/>
  <c r="I912" i="1"/>
  <c r="D876" i="13" s="1"/>
  <c r="I656" i="1"/>
  <c r="D620" i="13" s="1"/>
  <c r="I400" i="1"/>
  <c r="D364" i="13" s="1"/>
  <c r="I144" i="1"/>
  <c r="D108" i="13" s="1"/>
  <c r="I1888" i="1"/>
  <c r="D1852" i="13" s="1"/>
  <c r="I1632" i="1"/>
  <c r="D1596" i="13" s="1"/>
  <c r="I1376" i="1"/>
  <c r="D1340" i="13" s="1"/>
  <c r="I1120" i="1"/>
  <c r="D1084" i="13" s="1"/>
  <c r="I864" i="1"/>
  <c r="D828" i="13" s="1"/>
  <c r="I608" i="1"/>
  <c r="D572" i="13" s="1"/>
  <c r="I352" i="1"/>
  <c r="D316" i="13" s="1"/>
  <c r="I3024" i="1"/>
  <c r="D2988" i="13" s="1"/>
  <c r="I2768" i="1"/>
  <c r="D2732" i="13" s="1"/>
  <c r="I48" i="1"/>
  <c r="D12" i="13" s="1"/>
  <c r="J5318" i="1"/>
  <c r="I5293" i="14" s="1"/>
  <c r="I5318" i="1"/>
  <c r="D5282" i="13" s="1"/>
  <c r="J5302" i="1"/>
  <c r="I5277" i="14" s="1"/>
  <c r="I5302" i="1"/>
  <c r="D5266" i="13" s="1"/>
  <c r="J5286" i="1"/>
  <c r="I5261" i="14" s="1"/>
  <c r="I5286" i="1"/>
  <c r="D5250" i="13" s="1"/>
  <c r="J5270" i="1"/>
  <c r="I5245" i="14" s="1"/>
  <c r="I5270" i="1"/>
  <c r="D5234" i="13" s="1"/>
  <c r="J5254" i="1"/>
  <c r="I5229" i="14" s="1"/>
  <c r="I5254" i="1"/>
  <c r="D5218" i="13" s="1"/>
  <c r="J5238" i="1"/>
  <c r="I5213" i="14" s="1"/>
  <c r="I5238" i="1"/>
  <c r="D5202" i="13" s="1"/>
  <c r="J5222" i="1"/>
  <c r="I5197" i="14" s="1"/>
  <c r="I5222" i="1"/>
  <c r="D5186" i="13" s="1"/>
  <c r="J5206" i="1"/>
  <c r="I5181" i="14" s="1"/>
  <c r="I5206" i="1"/>
  <c r="D5170" i="13" s="1"/>
  <c r="J5190" i="1"/>
  <c r="I5165" i="14" s="1"/>
  <c r="I5190" i="1"/>
  <c r="D5154" i="13" s="1"/>
  <c r="J5174" i="1"/>
  <c r="I5149" i="14" s="1"/>
  <c r="I5174" i="1"/>
  <c r="D5138" i="13" s="1"/>
  <c r="J5158" i="1"/>
  <c r="I5133" i="14" s="1"/>
  <c r="I5158" i="1"/>
  <c r="D5122" i="13" s="1"/>
  <c r="J5142" i="1"/>
  <c r="I5117" i="14" s="1"/>
  <c r="I5142" i="1"/>
  <c r="D5106" i="13" s="1"/>
  <c r="J5126" i="1"/>
  <c r="I5101" i="14" s="1"/>
  <c r="I5126" i="1"/>
  <c r="D5090" i="13" s="1"/>
  <c r="J5110" i="1"/>
  <c r="I5085" i="14" s="1"/>
  <c r="I5110" i="1"/>
  <c r="D5074" i="13" s="1"/>
  <c r="J5094" i="1"/>
  <c r="I5069" i="14" s="1"/>
  <c r="I5094" i="1"/>
  <c r="D5058" i="13" s="1"/>
  <c r="J5078" i="1"/>
  <c r="I5053" i="14" s="1"/>
  <c r="I5078" i="1"/>
  <c r="D5042" i="13" s="1"/>
  <c r="J5062" i="1"/>
  <c r="I5037" i="14" s="1"/>
  <c r="I5062" i="1"/>
  <c r="D5026" i="13" s="1"/>
  <c r="J5046" i="1"/>
  <c r="I5021" i="14" s="1"/>
  <c r="I5046" i="1"/>
  <c r="D5010" i="13" s="1"/>
  <c r="J5030" i="1"/>
  <c r="I5005" i="14" s="1"/>
  <c r="I5030" i="1"/>
  <c r="D4994" i="13" s="1"/>
  <c r="J5014" i="1"/>
  <c r="I4989" i="14" s="1"/>
  <c r="I5014" i="1"/>
  <c r="D4978" i="13" s="1"/>
  <c r="J4998" i="1"/>
  <c r="I4973" i="14" s="1"/>
  <c r="I4998" i="1"/>
  <c r="D4962" i="13" s="1"/>
  <c r="J4982" i="1"/>
  <c r="I4957" i="14" s="1"/>
  <c r="I4982" i="1"/>
  <c r="D4946" i="13" s="1"/>
  <c r="J4966" i="1"/>
  <c r="I4941" i="14" s="1"/>
  <c r="I4966" i="1"/>
  <c r="D4930" i="13" s="1"/>
  <c r="J4950" i="1"/>
  <c r="I4925" i="14" s="1"/>
  <c r="I4950" i="1"/>
  <c r="D4914" i="13" s="1"/>
  <c r="J4934" i="1"/>
  <c r="I4909" i="14" s="1"/>
  <c r="I4934" i="1"/>
  <c r="D4898" i="13" s="1"/>
  <c r="J4918" i="1"/>
  <c r="I4893" i="14" s="1"/>
  <c r="I4918" i="1"/>
  <c r="D4882" i="13" s="1"/>
  <c r="J4902" i="1"/>
  <c r="I4877" i="14" s="1"/>
  <c r="I4902" i="1"/>
  <c r="D4866" i="13" s="1"/>
  <c r="J4886" i="1"/>
  <c r="I4861" i="14" s="1"/>
  <c r="I4886" i="1"/>
  <c r="D4850" i="13" s="1"/>
  <c r="J4870" i="1"/>
  <c r="I4845" i="14" s="1"/>
  <c r="I4870" i="1"/>
  <c r="D4834" i="13" s="1"/>
  <c r="J4854" i="1"/>
  <c r="I4829" i="14" s="1"/>
  <c r="I4854" i="1"/>
  <c r="D4818" i="13" s="1"/>
  <c r="J4838" i="1"/>
  <c r="I4813" i="14" s="1"/>
  <c r="I4838" i="1"/>
  <c r="D4802" i="13" s="1"/>
  <c r="J4822" i="1"/>
  <c r="I4797" i="14" s="1"/>
  <c r="I4822" i="1"/>
  <c r="D4786" i="13" s="1"/>
  <c r="J4806" i="1"/>
  <c r="I4781" i="14" s="1"/>
  <c r="I4806" i="1"/>
  <c r="D4770" i="13" s="1"/>
  <c r="J4790" i="1"/>
  <c r="I4765" i="14" s="1"/>
  <c r="I4790" i="1"/>
  <c r="D4754" i="13" s="1"/>
  <c r="J4774" i="1"/>
  <c r="I4749" i="14" s="1"/>
  <c r="I4774" i="1"/>
  <c r="D4738" i="13" s="1"/>
  <c r="J4758" i="1"/>
  <c r="I4733" i="14" s="1"/>
  <c r="I4758" i="1"/>
  <c r="D4722" i="13" s="1"/>
  <c r="J4742" i="1"/>
  <c r="I4717" i="14" s="1"/>
  <c r="I4742" i="1"/>
  <c r="D4706" i="13" s="1"/>
  <c r="J4726" i="1"/>
  <c r="I4701" i="14" s="1"/>
  <c r="I4726" i="1"/>
  <c r="D4690" i="13" s="1"/>
  <c r="J4710" i="1"/>
  <c r="I4685" i="14" s="1"/>
  <c r="I4710" i="1"/>
  <c r="D4674" i="13" s="1"/>
  <c r="J4694" i="1"/>
  <c r="I4669" i="14" s="1"/>
  <c r="I4694" i="1"/>
  <c r="D4658" i="13" s="1"/>
  <c r="J4678" i="1"/>
  <c r="I4653" i="14" s="1"/>
  <c r="I4678" i="1"/>
  <c r="D4642" i="13" s="1"/>
  <c r="J4662" i="1"/>
  <c r="I4637" i="14" s="1"/>
  <c r="I4662" i="1"/>
  <c r="D4626" i="13" s="1"/>
  <c r="J4646" i="1"/>
  <c r="I4621" i="14" s="1"/>
  <c r="I4646" i="1"/>
  <c r="D4610" i="13" s="1"/>
  <c r="J4630" i="1"/>
  <c r="I4605" i="14" s="1"/>
  <c r="I4630" i="1"/>
  <c r="D4594" i="13" s="1"/>
  <c r="J4614" i="1"/>
  <c r="I4589" i="14" s="1"/>
  <c r="I4614" i="1"/>
  <c r="D4578" i="13" s="1"/>
  <c r="J4598" i="1"/>
  <c r="I4573" i="14" s="1"/>
  <c r="I4598" i="1"/>
  <c r="D4562" i="13" s="1"/>
  <c r="J4582" i="1"/>
  <c r="I4557" i="14" s="1"/>
  <c r="I4582" i="1"/>
  <c r="D4546" i="13" s="1"/>
  <c r="J4566" i="1"/>
  <c r="I4541" i="14" s="1"/>
  <c r="I4566" i="1"/>
  <c r="D4530" i="13" s="1"/>
  <c r="J4550" i="1"/>
  <c r="I4525" i="14" s="1"/>
  <c r="I4550" i="1"/>
  <c r="D4514" i="13" s="1"/>
  <c r="J4534" i="1"/>
  <c r="I4509" i="14" s="1"/>
  <c r="I4534" i="1"/>
  <c r="D4498" i="13" s="1"/>
  <c r="J4518" i="1"/>
  <c r="I4493" i="14" s="1"/>
  <c r="I4518" i="1"/>
  <c r="D4482" i="13" s="1"/>
  <c r="J4502" i="1"/>
  <c r="I4477" i="14" s="1"/>
  <c r="I4502" i="1"/>
  <c r="D4466" i="13" s="1"/>
  <c r="J4486" i="1"/>
  <c r="I4461" i="14" s="1"/>
  <c r="I4486" i="1"/>
  <c r="D4450" i="13" s="1"/>
  <c r="J4470" i="1"/>
  <c r="I4445" i="14" s="1"/>
  <c r="I4470" i="1"/>
  <c r="D4434" i="13" s="1"/>
  <c r="J4454" i="1"/>
  <c r="I4429" i="14" s="1"/>
  <c r="I4454" i="1"/>
  <c r="D4418" i="13" s="1"/>
  <c r="J4438" i="1"/>
  <c r="I4413" i="14" s="1"/>
  <c r="I4438" i="1"/>
  <c r="D4402" i="13" s="1"/>
  <c r="J4422" i="1"/>
  <c r="I4397" i="14" s="1"/>
  <c r="I4422" i="1"/>
  <c r="D4386" i="13" s="1"/>
  <c r="J4406" i="1"/>
  <c r="I4381" i="14" s="1"/>
  <c r="I4406" i="1"/>
  <c r="D4370" i="13" s="1"/>
  <c r="J4390" i="1"/>
  <c r="I4365" i="14" s="1"/>
  <c r="I4390" i="1"/>
  <c r="D4354" i="13" s="1"/>
  <c r="J4374" i="1"/>
  <c r="I4349" i="14" s="1"/>
  <c r="I4374" i="1"/>
  <c r="D4338" i="13" s="1"/>
  <c r="J4358" i="1"/>
  <c r="I4333" i="14" s="1"/>
  <c r="I4358" i="1"/>
  <c r="D4322" i="13" s="1"/>
  <c r="J4342" i="1"/>
  <c r="I4317" i="14" s="1"/>
  <c r="I4342" i="1"/>
  <c r="D4306" i="13" s="1"/>
  <c r="J4326" i="1"/>
  <c r="I4301" i="14" s="1"/>
  <c r="I4326" i="1"/>
  <c r="D4290" i="13" s="1"/>
  <c r="J4310" i="1"/>
  <c r="I4285" i="14" s="1"/>
  <c r="I4310" i="1"/>
  <c r="D4274" i="13" s="1"/>
  <c r="J4294" i="1"/>
  <c r="I4269" i="14" s="1"/>
  <c r="I4294" i="1"/>
  <c r="D4258" i="13" s="1"/>
  <c r="J4278" i="1"/>
  <c r="I4253" i="14" s="1"/>
  <c r="I4278" i="1"/>
  <c r="D4242" i="13" s="1"/>
  <c r="J4262" i="1"/>
  <c r="I4237" i="14" s="1"/>
  <c r="I4262" i="1"/>
  <c r="D4226" i="13" s="1"/>
  <c r="J4246" i="1"/>
  <c r="I4221" i="14" s="1"/>
  <c r="I4246" i="1"/>
  <c r="D4210" i="13" s="1"/>
  <c r="J4230" i="1"/>
  <c r="I4205" i="14" s="1"/>
  <c r="I4230" i="1"/>
  <c r="D4194" i="13" s="1"/>
  <c r="J4214" i="1"/>
  <c r="I4189" i="14" s="1"/>
  <c r="I4214" i="1"/>
  <c r="D4178" i="13" s="1"/>
  <c r="J4198" i="1"/>
  <c r="I4173" i="14" s="1"/>
  <c r="I4198" i="1"/>
  <c r="D4162" i="13" s="1"/>
  <c r="J4182" i="1"/>
  <c r="I4157" i="14" s="1"/>
  <c r="I4182" i="1"/>
  <c r="D4146" i="13" s="1"/>
  <c r="J4166" i="1"/>
  <c r="I4141" i="14" s="1"/>
  <c r="I4166" i="1"/>
  <c r="D4130" i="13" s="1"/>
  <c r="J4150" i="1"/>
  <c r="I4125" i="14" s="1"/>
  <c r="I4150" i="1"/>
  <c r="D4114" i="13" s="1"/>
  <c r="J4134" i="1"/>
  <c r="I4109" i="14" s="1"/>
  <c r="I4134" i="1"/>
  <c r="D4098" i="13" s="1"/>
  <c r="J4102" i="1"/>
  <c r="I4077" i="14" s="1"/>
  <c r="I4102" i="1"/>
  <c r="D4066" i="13" s="1"/>
  <c r="J4086" i="1"/>
  <c r="I4061" i="14" s="1"/>
  <c r="I4086" i="1"/>
  <c r="D4050" i="13" s="1"/>
  <c r="J4070" i="1"/>
  <c r="I4045" i="14" s="1"/>
  <c r="I4070" i="1"/>
  <c r="D4034" i="13" s="1"/>
  <c r="J4038" i="1"/>
  <c r="I4013" i="14" s="1"/>
  <c r="I4038" i="1"/>
  <c r="D4002" i="13" s="1"/>
  <c r="J4022" i="1"/>
  <c r="I3997" i="14" s="1"/>
  <c r="I4022" i="1"/>
  <c r="D3986" i="13" s="1"/>
  <c r="J4006" i="1"/>
  <c r="I3981" i="14" s="1"/>
  <c r="I4006" i="1"/>
  <c r="D3970" i="13" s="1"/>
  <c r="J3974" i="1"/>
  <c r="I3949" i="14" s="1"/>
  <c r="I3974" i="1"/>
  <c r="D3938" i="13" s="1"/>
  <c r="J3910" i="1"/>
  <c r="I3885" i="14" s="1"/>
  <c r="I3910" i="1"/>
  <c r="D3874" i="13" s="1"/>
  <c r="J3846" i="1"/>
  <c r="I3821" i="14" s="1"/>
  <c r="I3846" i="1"/>
  <c r="D3810" i="13" s="1"/>
  <c r="J3798" i="1"/>
  <c r="I3773" i="14" s="1"/>
  <c r="I3798" i="1"/>
  <c r="D3762" i="13" s="1"/>
  <c r="J3718" i="1"/>
  <c r="I3693" i="14" s="1"/>
  <c r="I3718" i="1"/>
  <c r="D3682" i="13" s="1"/>
  <c r="J3654" i="1"/>
  <c r="I3629" i="14" s="1"/>
  <c r="I3654" i="1"/>
  <c r="D3618" i="13" s="1"/>
  <c r="J3606" i="1"/>
  <c r="I3581" i="14" s="1"/>
  <c r="I3606" i="1"/>
  <c r="D3570" i="13" s="1"/>
  <c r="J3590" i="1"/>
  <c r="I3565" i="14" s="1"/>
  <c r="I3590" i="1"/>
  <c r="D3554" i="13" s="1"/>
  <c r="J3542" i="1"/>
  <c r="I3517" i="14" s="1"/>
  <c r="I3542" i="1"/>
  <c r="D3506" i="13" s="1"/>
  <c r="J3510" i="1"/>
  <c r="I3485" i="14" s="1"/>
  <c r="I3510" i="1"/>
  <c r="D3474" i="13" s="1"/>
  <c r="J3462" i="1"/>
  <c r="I3437" i="14" s="1"/>
  <c r="I3462" i="1"/>
  <c r="D3426" i="13" s="1"/>
  <c r="J3398" i="1"/>
  <c r="I3373" i="14" s="1"/>
  <c r="I3398" i="1"/>
  <c r="D3362" i="13" s="1"/>
  <c r="J3382" i="1"/>
  <c r="I3357" i="14" s="1"/>
  <c r="I3382" i="1"/>
  <c r="D3346" i="13" s="1"/>
  <c r="J3350" i="1"/>
  <c r="I3325" i="14" s="1"/>
  <c r="I3350" i="1"/>
  <c r="D3314" i="13" s="1"/>
  <c r="J3334" i="1"/>
  <c r="I3309" i="14" s="1"/>
  <c r="I3334" i="1"/>
  <c r="D3298" i="13" s="1"/>
  <c r="J3302" i="1"/>
  <c r="I3277" i="14" s="1"/>
  <c r="I3302" i="1"/>
  <c r="D3266" i="13" s="1"/>
  <c r="J3286" i="1"/>
  <c r="I3261" i="14" s="1"/>
  <c r="I3286" i="1"/>
  <c r="D3250" i="13" s="1"/>
  <c r="J3254" i="1"/>
  <c r="I3229" i="14" s="1"/>
  <c r="I3254" i="1"/>
  <c r="D3218" i="13" s="1"/>
  <c r="J3238" i="1"/>
  <c r="I3213" i="14" s="1"/>
  <c r="I3238" i="1"/>
  <c r="D3202" i="13" s="1"/>
  <c r="J3222" i="1"/>
  <c r="I3197" i="14" s="1"/>
  <c r="I3222" i="1"/>
  <c r="D3186" i="13" s="1"/>
  <c r="J3206" i="1"/>
  <c r="I3181" i="14" s="1"/>
  <c r="I3206" i="1"/>
  <c r="D3170" i="13" s="1"/>
  <c r="J2454" i="1"/>
  <c r="I2429" i="14" s="1"/>
  <c r="I2454" i="1"/>
  <c r="D2418" i="13" s="1"/>
  <c r="J2438" i="1"/>
  <c r="I2413" i="14" s="1"/>
  <c r="I2438" i="1"/>
  <c r="D2402" i="13" s="1"/>
  <c r="J2422" i="1"/>
  <c r="I2397" i="14" s="1"/>
  <c r="I2422" i="1"/>
  <c r="D2386" i="13" s="1"/>
  <c r="J2390" i="1"/>
  <c r="I2365" i="14" s="1"/>
  <c r="I2390" i="1"/>
  <c r="D2354" i="13" s="1"/>
  <c r="J2374" i="1"/>
  <c r="I2349" i="14" s="1"/>
  <c r="I2374" i="1"/>
  <c r="D2338" i="13" s="1"/>
  <c r="J2342" i="1"/>
  <c r="I2317" i="14" s="1"/>
  <c r="I2342" i="1"/>
  <c r="D2306" i="13" s="1"/>
  <c r="J2326" i="1"/>
  <c r="I2301" i="14" s="1"/>
  <c r="I2326" i="1"/>
  <c r="D2290" i="13" s="1"/>
  <c r="J2310" i="1"/>
  <c r="I2285" i="14" s="1"/>
  <c r="I2310" i="1"/>
  <c r="D2274" i="13" s="1"/>
  <c r="J2294" i="1"/>
  <c r="I2269" i="14" s="1"/>
  <c r="I2294" i="1"/>
  <c r="D2258" i="13" s="1"/>
  <c r="J2230" i="1"/>
  <c r="I2205" i="14" s="1"/>
  <c r="I2230" i="1"/>
  <c r="D2194" i="13" s="1"/>
  <c r="J2214" i="1"/>
  <c r="I2189" i="14" s="1"/>
  <c r="I2214" i="1"/>
  <c r="D2178" i="13" s="1"/>
  <c r="J2198" i="1"/>
  <c r="I2173" i="14" s="1"/>
  <c r="I2198" i="1"/>
  <c r="D2162" i="13" s="1"/>
  <c r="J2182" i="1"/>
  <c r="I2157" i="14" s="1"/>
  <c r="I2182" i="1"/>
  <c r="D2146" i="13" s="1"/>
  <c r="J2166" i="1"/>
  <c r="I2141" i="14" s="1"/>
  <c r="I2166" i="1"/>
  <c r="D2130" i="13" s="1"/>
  <c r="J2134" i="1"/>
  <c r="I2109" i="14" s="1"/>
  <c r="I2134" i="1"/>
  <c r="D2098" i="13" s="1"/>
  <c r="J2118" i="1"/>
  <c r="I2093" i="14" s="1"/>
  <c r="I2118" i="1"/>
  <c r="D2082" i="13" s="1"/>
  <c r="J2086" i="1"/>
  <c r="I2061" i="14" s="1"/>
  <c r="I2086" i="1"/>
  <c r="D2050" i="13" s="1"/>
  <c r="J2070" i="1"/>
  <c r="I2045" i="14" s="1"/>
  <c r="I2070" i="1"/>
  <c r="D2034" i="13" s="1"/>
  <c r="J2054" i="1"/>
  <c r="I2029" i="14" s="1"/>
  <c r="I2054" i="1"/>
  <c r="D2018" i="13" s="1"/>
  <c r="J2038" i="1"/>
  <c r="I2013" i="14" s="1"/>
  <c r="I2038" i="1"/>
  <c r="D2002" i="13" s="1"/>
  <c r="J1990" i="1"/>
  <c r="I1965" i="14" s="1"/>
  <c r="I1990" i="1"/>
  <c r="D1954" i="13" s="1"/>
  <c r="J1974" i="1"/>
  <c r="I1949" i="14" s="1"/>
  <c r="I1974" i="1"/>
  <c r="D1938" i="13" s="1"/>
  <c r="J1958" i="1"/>
  <c r="I1933" i="14" s="1"/>
  <c r="I1958" i="1"/>
  <c r="D1922" i="13" s="1"/>
  <c r="J1942" i="1"/>
  <c r="I1917" i="14" s="1"/>
  <c r="I1942" i="1"/>
  <c r="D1906" i="13" s="1"/>
  <c r="J1926" i="1"/>
  <c r="I1901" i="14" s="1"/>
  <c r="I1926" i="1"/>
  <c r="D1890" i="13" s="1"/>
  <c r="J1910" i="1"/>
  <c r="I1885" i="14" s="1"/>
  <c r="I1910" i="1"/>
  <c r="D1874" i="13" s="1"/>
  <c r="J1878" i="1"/>
  <c r="I1853" i="14" s="1"/>
  <c r="I1878" i="1"/>
  <c r="D1842" i="13" s="1"/>
  <c r="J1862" i="1"/>
  <c r="I1837" i="14" s="1"/>
  <c r="I1862" i="1"/>
  <c r="D1826" i="13" s="1"/>
  <c r="J1846" i="1"/>
  <c r="I1821" i="14" s="1"/>
  <c r="I1846" i="1"/>
  <c r="D1810" i="13" s="1"/>
  <c r="J1814" i="1"/>
  <c r="I1789" i="14" s="1"/>
  <c r="I1814" i="1"/>
  <c r="D1778" i="13" s="1"/>
  <c r="J1798" i="1"/>
  <c r="I1773" i="14" s="1"/>
  <c r="I1798" i="1"/>
  <c r="D1762" i="13" s="1"/>
  <c r="J1782" i="1"/>
  <c r="I1757" i="14" s="1"/>
  <c r="I1782" i="1"/>
  <c r="D1746" i="13" s="1"/>
  <c r="J1750" i="1"/>
  <c r="I1725" i="14" s="1"/>
  <c r="I1750" i="1"/>
  <c r="D1714" i="13" s="1"/>
  <c r="J1734" i="1"/>
  <c r="I1709" i="14" s="1"/>
  <c r="I1734" i="1"/>
  <c r="D1698" i="13" s="1"/>
  <c r="J1718" i="1"/>
  <c r="I1693" i="14" s="1"/>
  <c r="I1718" i="1"/>
  <c r="D1682" i="13" s="1"/>
  <c r="J1686" i="1"/>
  <c r="I1661" i="14" s="1"/>
  <c r="I1686" i="1"/>
  <c r="D1650" i="13" s="1"/>
  <c r="J1670" i="1"/>
  <c r="I1645" i="14" s="1"/>
  <c r="I1670" i="1"/>
  <c r="D1634" i="13" s="1"/>
  <c r="J1654" i="1"/>
  <c r="I1629" i="14" s="1"/>
  <c r="I1654" i="1"/>
  <c r="D1618" i="13" s="1"/>
  <c r="J1622" i="1"/>
  <c r="I1597" i="14" s="1"/>
  <c r="I1622" i="1"/>
  <c r="D1586" i="13" s="1"/>
  <c r="J1606" i="1"/>
  <c r="I1581" i="14" s="1"/>
  <c r="I1606" i="1"/>
  <c r="D1570" i="13" s="1"/>
  <c r="J1590" i="1"/>
  <c r="I1565" i="14" s="1"/>
  <c r="I1590" i="1"/>
  <c r="D1554" i="13" s="1"/>
  <c r="J1558" i="1"/>
  <c r="I1533" i="14" s="1"/>
  <c r="I1558" i="1"/>
  <c r="D1522" i="13" s="1"/>
  <c r="J1542" i="1"/>
  <c r="I1517" i="14" s="1"/>
  <c r="I1542" i="1"/>
  <c r="D1506" i="13" s="1"/>
  <c r="J1526" i="1"/>
  <c r="I1501" i="14" s="1"/>
  <c r="I1526" i="1"/>
  <c r="D1490" i="13" s="1"/>
  <c r="J1494" i="1"/>
  <c r="I1469" i="14" s="1"/>
  <c r="I1494" i="1"/>
  <c r="D1458" i="13" s="1"/>
  <c r="J1478" i="1"/>
  <c r="I1453" i="14" s="1"/>
  <c r="I1478" i="1"/>
  <c r="D1442" i="13" s="1"/>
  <c r="J1462" i="1"/>
  <c r="I1437" i="14" s="1"/>
  <c r="I1462" i="1"/>
  <c r="D1426" i="13" s="1"/>
  <c r="J1430" i="1"/>
  <c r="I1405" i="14" s="1"/>
  <c r="I1430" i="1"/>
  <c r="D1394" i="13" s="1"/>
  <c r="J1414" i="1"/>
  <c r="I1389" i="14" s="1"/>
  <c r="I1414" i="1"/>
  <c r="D1378" i="13" s="1"/>
  <c r="J1398" i="1"/>
  <c r="I1373" i="14" s="1"/>
  <c r="I1398" i="1"/>
  <c r="D1362" i="13" s="1"/>
  <c r="J1366" i="1"/>
  <c r="I1341" i="14" s="1"/>
  <c r="I1366" i="1"/>
  <c r="D1330" i="13" s="1"/>
  <c r="J1350" i="1"/>
  <c r="I1325" i="14" s="1"/>
  <c r="I1350" i="1"/>
  <c r="D1314" i="13" s="1"/>
  <c r="J1334" i="1"/>
  <c r="I1309" i="14" s="1"/>
  <c r="I1334" i="1"/>
  <c r="D1298" i="13" s="1"/>
  <c r="J1302" i="1"/>
  <c r="I1277" i="14" s="1"/>
  <c r="I1302" i="1"/>
  <c r="D1266" i="13" s="1"/>
  <c r="J1286" i="1"/>
  <c r="I1261" i="14" s="1"/>
  <c r="I1286" i="1"/>
  <c r="D1250" i="13" s="1"/>
  <c r="J1270" i="1"/>
  <c r="I1245" i="14" s="1"/>
  <c r="I1270" i="1"/>
  <c r="D1234" i="13" s="1"/>
  <c r="J1238" i="1"/>
  <c r="I1213" i="14" s="1"/>
  <c r="I1238" i="1"/>
  <c r="D1202" i="13" s="1"/>
  <c r="J1222" i="1"/>
  <c r="I1197" i="14" s="1"/>
  <c r="I1222" i="1"/>
  <c r="D1186" i="13" s="1"/>
  <c r="J1206" i="1"/>
  <c r="I1181" i="14" s="1"/>
  <c r="I1206" i="1"/>
  <c r="D1170" i="13" s="1"/>
  <c r="J1174" i="1"/>
  <c r="I1149" i="14" s="1"/>
  <c r="I1174" i="1"/>
  <c r="D1138" i="13" s="1"/>
  <c r="J1158" i="1"/>
  <c r="I1133" i="14" s="1"/>
  <c r="I1158" i="1"/>
  <c r="D1122" i="13" s="1"/>
  <c r="J1142" i="1"/>
  <c r="I1117" i="14" s="1"/>
  <c r="I1142" i="1"/>
  <c r="D1106" i="13" s="1"/>
  <c r="J1110" i="1"/>
  <c r="I1085" i="14" s="1"/>
  <c r="I1110" i="1"/>
  <c r="D1074" i="13" s="1"/>
  <c r="J1094" i="1"/>
  <c r="I1069" i="14" s="1"/>
  <c r="I1094" i="1"/>
  <c r="D1058" i="13" s="1"/>
  <c r="J1078" i="1"/>
  <c r="I1053" i="14" s="1"/>
  <c r="I1078" i="1"/>
  <c r="D1042" i="13" s="1"/>
  <c r="J1046" i="1"/>
  <c r="I1021" i="14" s="1"/>
  <c r="I1046" i="1"/>
  <c r="D1010" i="13" s="1"/>
  <c r="J1030" i="1"/>
  <c r="I1005" i="14" s="1"/>
  <c r="I1030" i="1"/>
  <c r="D994" i="13" s="1"/>
  <c r="J1014" i="1"/>
  <c r="I989" i="14" s="1"/>
  <c r="I1014" i="1"/>
  <c r="D978" i="13" s="1"/>
  <c r="J982" i="1"/>
  <c r="I957" i="14" s="1"/>
  <c r="I982" i="1"/>
  <c r="D946" i="13" s="1"/>
  <c r="J966" i="1"/>
  <c r="I941" i="14" s="1"/>
  <c r="I966" i="1"/>
  <c r="D930" i="13" s="1"/>
  <c r="J950" i="1"/>
  <c r="I925" i="14" s="1"/>
  <c r="I950" i="1"/>
  <c r="D914" i="13" s="1"/>
  <c r="J918" i="1"/>
  <c r="I893" i="14" s="1"/>
  <c r="I918" i="1"/>
  <c r="D882" i="13" s="1"/>
  <c r="J902" i="1"/>
  <c r="I877" i="14" s="1"/>
  <c r="I902" i="1"/>
  <c r="D866" i="13" s="1"/>
  <c r="J886" i="1"/>
  <c r="I861" i="14" s="1"/>
  <c r="I886" i="1"/>
  <c r="D850" i="13" s="1"/>
  <c r="J854" i="1"/>
  <c r="I829" i="14" s="1"/>
  <c r="I854" i="1"/>
  <c r="D818" i="13" s="1"/>
  <c r="J838" i="1"/>
  <c r="I813" i="14" s="1"/>
  <c r="I838" i="1"/>
  <c r="D802" i="13" s="1"/>
  <c r="J822" i="1"/>
  <c r="I797" i="14" s="1"/>
  <c r="I822" i="1"/>
  <c r="D786" i="13" s="1"/>
  <c r="J790" i="1"/>
  <c r="I765" i="14" s="1"/>
  <c r="I790" i="1"/>
  <c r="D754" i="13" s="1"/>
  <c r="J774" i="1"/>
  <c r="I749" i="14" s="1"/>
  <c r="I774" i="1"/>
  <c r="D738" i="13" s="1"/>
  <c r="J758" i="1"/>
  <c r="I733" i="14" s="1"/>
  <c r="I758" i="1"/>
  <c r="D722" i="13" s="1"/>
  <c r="J726" i="1"/>
  <c r="I701" i="14" s="1"/>
  <c r="I726" i="1"/>
  <c r="D690" i="13" s="1"/>
  <c r="J710" i="1"/>
  <c r="I685" i="14" s="1"/>
  <c r="I710" i="1"/>
  <c r="D674" i="13" s="1"/>
  <c r="J694" i="1"/>
  <c r="I669" i="14" s="1"/>
  <c r="I694" i="1"/>
  <c r="D658" i="13" s="1"/>
  <c r="J662" i="1"/>
  <c r="I637" i="14" s="1"/>
  <c r="I662" i="1"/>
  <c r="D626" i="13" s="1"/>
  <c r="J646" i="1"/>
  <c r="I621" i="14" s="1"/>
  <c r="I646" i="1"/>
  <c r="D610" i="13" s="1"/>
  <c r="J630" i="1"/>
  <c r="I605" i="14" s="1"/>
  <c r="I630" i="1"/>
  <c r="D594" i="13" s="1"/>
  <c r="J598" i="1"/>
  <c r="I573" i="14" s="1"/>
  <c r="I598" i="1"/>
  <c r="D562" i="13" s="1"/>
  <c r="J582" i="1"/>
  <c r="I557" i="14" s="1"/>
  <c r="I582" i="1"/>
  <c r="D546" i="13" s="1"/>
  <c r="J566" i="1"/>
  <c r="I541" i="14" s="1"/>
  <c r="I566" i="1"/>
  <c r="D530" i="13" s="1"/>
  <c r="J534" i="1"/>
  <c r="I509" i="14" s="1"/>
  <c r="I534" i="1"/>
  <c r="D498" i="13" s="1"/>
  <c r="J518" i="1"/>
  <c r="I493" i="14" s="1"/>
  <c r="I518" i="1"/>
  <c r="D482" i="13" s="1"/>
  <c r="J502" i="1"/>
  <c r="I477" i="14" s="1"/>
  <c r="I502" i="1"/>
  <c r="D466" i="13" s="1"/>
  <c r="J470" i="1"/>
  <c r="I445" i="14" s="1"/>
  <c r="I470" i="1"/>
  <c r="D434" i="13" s="1"/>
  <c r="J454" i="1"/>
  <c r="I429" i="14" s="1"/>
  <c r="I454" i="1"/>
  <c r="D418" i="13" s="1"/>
  <c r="J438" i="1"/>
  <c r="I413" i="14" s="1"/>
  <c r="I438" i="1"/>
  <c r="D402" i="13" s="1"/>
  <c r="J406" i="1"/>
  <c r="I381" i="14" s="1"/>
  <c r="I406" i="1"/>
  <c r="D370" i="13" s="1"/>
  <c r="J390" i="1"/>
  <c r="I365" i="14" s="1"/>
  <c r="I390" i="1"/>
  <c r="D354" i="13" s="1"/>
  <c r="J374" i="1"/>
  <c r="I349" i="14" s="1"/>
  <c r="I374" i="1"/>
  <c r="D338" i="13" s="1"/>
  <c r="J342" i="1"/>
  <c r="I317" i="14" s="1"/>
  <c r="I342" i="1"/>
  <c r="D306" i="13" s="1"/>
  <c r="J326" i="1"/>
  <c r="I301" i="14" s="1"/>
  <c r="I326" i="1"/>
  <c r="D290" i="13" s="1"/>
  <c r="J310" i="1"/>
  <c r="I285" i="14" s="1"/>
  <c r="I310" i="1"/>
  <c r="D274" i="13" s="1"/>
  <c r="J278" i="1"/>
  <c r="I253" i="14" s="1"/>
  <c r="I278" i="1"/>
  <c r="D242" i="13" s="1"/>
  <c r="J262" i="1"/>
  <c r="I237" i="14" s="1"/>
  <c r="I262" i="1"/>
  <c r="D226" i="13" s="1"/>
  <c r="J246" i="1"/>
  <c r="I221" i="14" s="1"/>
  <c r="I246" i="1"/>
  <c r="D210" i="13" s="1"/>
  <c r="J214" i="1"/>
  <c r="I189" i="14" s="1"/>
  <c r="I214" i="1"/>
  <c r="D178" i="13" s="1"/>
  <c r="J198" i="1"/>
  <c r="I173" i="14" s="1"/>
  <c r="I198" i="1"/>
  <c r="D162" i="13" s="1"/>
  <c r="J182" i="1"/>
  <c r="I157" i="14" s="1"/>
  <c r="I182" i="1"/>
  <c r="D146" i="13" s="1"/>
  <c r="J150" i="1"/>
  <c r="I125" i="14" s="1"/>
  <c r="I150" i="1"/>
  <c r="D114" i="13" s="1"/>
  <c r="J134" i="1"/>
  <c r="I109" i="14" s="1"/>
  <c r="I134" i="1"/>
  <c r="D98" i="13" s="1"/>
  <c r="J118" i="1"/>
  <c r="I93" i="14" s="1"/>
  <c r="I118" i="1"/>
  <c r="D82" i="13" s="1"/>
  <c r="J102" i="1"/>
  <c r="I77" i="14" s="1"/>
  <c r="I102" i="1"/>
  <c r="D66" i="13" s="1"/>
  <c r="J86" i="1"/>
  <c r="I61" i="14" s="1"/>
  <c r="I86" i="1"/>
  <c r="D50" i="13" s="1"/>
  <c r="I64" i="1"/>
  <c r="D28" i="13" s="1"/>
  <c r="I2080" i="1"/>
  <c r="D2044" i="13" s="1"/>
  <c r="I2032" i="1"/>
  <c r="D1996" i="13" s="1"/>
  <c r="I1984" i="1"/>
  <c r="D1948" i="13" s="1"/>
  <c r="I2400" i="1"/>
  <c r="D2364" i="13" s="1"/>
  <c r="I2144" i="1"/>
  <c r="D2108" i="13" s="1"/>
  <c r="I3707" i="1"/>
  <c r="D3671" i="13" s="1"/>
  <c r="I3520" i="1"/>
  <c r="D3484" i="13" s="1"/>
  <c r="I3451" i="1"/>
  <c r="D3415" i="13" s="1"/>
  <c r="I3264" i="1"/>
  <c r="D3228" i="13" s="1"/>
  <c r="I3195" i="1"/>
  <c r="D3159" i="13" s="1"/>
  <c r="I2816" i="1"/>
  <c r="D2780" i="13" s="1"/>
  <c r="I2688" i="1"/>
  <c r="D2652" i="13" s="1"/>
  <c r="I2560" i="1"/>
  <c r="D2524" i="13" s="1"/>
  <c r="I2352" i="1"/>
  <c r="D2316" i="13" s="1"/>
  <c r="I2096" i="1"/>
  <c r="D2060" i="13" s="1"/>
  <c r="I3403" i="1"/>
  <c r="D3367" i="13" s="1"/>
  <c r="I3147" i="1"/>
  <c r="D3111" i="13" s="1"/>
  <c r="I3019" i="1"/>
  <c r="D2983" i="13" s="1"/>
  <c r="I2304" i="1"/>
  <c r="D2268" i="13" s="1"/>
  <c r="I2048" i="1"/>
  <c r="D2012" i="13" s="1"/>
  <c r="I96" i="1"/>
  <c r="D60" i="13" s="1"/>
  <c r="I2720" i="1"/>
  <c r="D2684" i="13" s="1"/>
  <c r="I2592" i="1"/>
  <c r="D2556" i="13" s="1"/>
  <c r="I2416" i="1"/>
  <c r="D2380" i="13" s="1"/>
  <c r="I2160" i="1"/>
  <c r="D2124" i="13" s="1"/>
  <c r="I2064" i="1"/>
  <c r="D2028" i="13" s="1"/>
  <c r="I1904" i="1"/>
  <c r="D1868" i="13" s="1"/>
  <c r="I1840" i="1"/>
  <c r="D1804" i="13" s="1"/>
  <c r="I1776" i="1"/>
  <c r="D1740" i="13" s="1"/>
  <c r="I1712" i="1"/>
  <c r="D1676" i="13" s="1"/>
  <c r="I1648" i="1"/>
  <c r="D1612" i="13" s="1"/>
  <c r="I1584" i="1"/>
  <c r="D1548" i="13" s="1"/>
  <c r="I1520" i="1"/>
  <c r="D1484" i="13" s="1"/>
  <c r="I1456" i="1"/>
  <c r="D1420" i="13" s="1"/>
  <c r="I1392" i="1"/>
  <c r="D1356" i="13" s="1"/>
  <c r="I1328" i="1"/>
  <c r="D1292" i="13" s="1"/>
  <c r="I1264" i="1"/>
  <c r="D1228" i="13" s="1"/>
  <c r="I1200" i="1"/>
  <c r="D1164" i="13" s="1"/>
  <c r="I1136" i="1"/>
  <c r="D1100" i="13" s="1"/>
  <c r="I1072" i="1"/>
  <c r="D1036" i="13" s="1"/>
  <c r="I1008" i="1"/>
  <c r="D972" i="13" s="1"/>
  <c r="I944" i="1"/>
  <c r="D908" i="13" s="1"/>
  <c r="I880" i="1"/>
  <c r="D844" i="13" s="1"/>
  <c r="I816" i="1"/>
  <c r="D780" i="13" s="1"/>
  <c r="I752" i="1"/>
  <c r="D716" i="13" s="1"/>
  <c r="I688" i="1"/>
  <c r="D652" i="13" s="1"/>
  <c r="I624" i="1"/>
  <c r="D588" i="13" s="1"/>
  <c r="I560" i="1"/>
  <c r="D524" i="13" s="1"/>
  <c r="I496" i="1"/>
  <c r="D460" i="13" s="1"/>
  <c r="I432" i="1"/>
  <c r="D396" i="13" s="1"/>
  <c r="I368" i="1"/>
  <c r="D332" i="13" s="1"/>
  <c r="I304" i="1"/>
  <c r="D268" i="13" s="1"/>
  <c r="I240" i="1"/>
  <c r="D204" i="13" s="1"/>
  <c r="I176" i="1"/>
  <c r="D140" i="13" s="1"/>
  <c r="I112" i="1"/>
  <c r="D76" i="13" s="1"/>
  <c r="I2016" i="1"/>
  <c r="D1980" i="13" s="1"/>
  <c r="I4123" i="1"/>
  <c r="D4087" i="13" s="1"/>
  <c r="I4059" i="1"/>
  <c r="D4023" i="13" s="1"/>
  <c r="I3995" i="1"/>
  <c r="D3959" i="13" s="1"/>
  <c r="I3835" i="1"/>
  <c r="D3799" i="13" s="1"/>
  <c r="I3648" i="1"/>
  <c r="D3612" i="13" s="1"/>
  <c r="I3579" i="1"/>
  <c r="D3543" i="13" s="1"/>
  <c r="I3392" i="1"/>
  <c r="D3356" i="13" s="1"/>
  <c r="I3323" i="1"/>
  <c r="D3287" i="13" s="1"/>
  <c r="I2880" i="1"/>
  <c r="D2844" i="13" s="1"/>
  <c r="I2752" i="1"/>
  <c r="D2716" i="13" s="1"/>
  <c r="I2624" i="1"/>
  <c r="D2588" i="13" s="1"/>
  <c r="I2496" i="1"/>
  <c r="D2460" i="13" s="1"/>
  <c r="I2224" i="1"/>
  <c r="D2188" i="13" s="1"/>
  <c r="I1968" i="1"/>
  <c r="D1932" i="13" s="1"/>
  <c r="J7966" i="1"/>
  <c r="I7941" i="14" s="1"/>
  <c r="I7966" i="1"/>
  <c r="D7930" i="13" s="1"/>
  <c r="J7958" i="1"/>
  <c r="I7933" i="14" s="1"/>
  <c r="I7958" i="1"/>
  <c r="D7922" i="13" s="1"/>
  <c r="J7950" i="1"/>
  <c r="I7925" i="14" s="1"/>
  <c r="I7950" i="1"/>
  <c r="D7914" i="13" s="1"/>
  <c r="J7942" i="1"/>
  <c r="I7917" i="14" s="1"/>
  <c r="I7942" i="1"/>
  <c r="D7906" i="13" s="1"/>
  <c r="J7930" i="1"/>
  <c r="I7905" i="14" s="1"/>
  <c r="I7930" i="1"/>
  <c r="D7894" i="13" s="1"/>
  <c r="J7914" i="1"/>
  <c r="I7889" i="14" s="1"/>
  <c r="I7914" i="1"/>
  <c r="D7878" i="13" s="1"/>
  <c r="J7898" i="1"/>
  <c r="I7873" i="14" s="1"/>
  <c r="I7898" i="1"/>
  <c r="D7862" i="13" s="1"/>
  <c r="J7882" i="1"/>
  <c r="I7857" i="14" s="1"/>
  <c r="I7882" i="1"/>
  <c r="D7846" i="13" s="1"/>
  <c r="J7866" i="1"/>
  <c r="I7841" i="14" s="1"/>
  <c r="I7866" i="1"/>
  <c r="D7830" i="13" s="1"/>
  <c r="J7850" i="1"/>
  <c r="I7825" i="14" s="1"/>
  <c r="I7850" i="1"/>
  <c r="D7814" i="13" s="1"/>
  <c r="J7834" i="1"/>
  <c r="I7809" i="14" s="1"/>
  <c r="I7834" i="1"/>
  <c r="D7798" i="13" s="1"/>
  <c r="J7818" i="1"/>
  <c r="I7793" i="14" s="1"/>
  <c r="I7818" i="1"/>
  <c r="D7782" i="13" s="1"/>
  <c r="J7802" i="1"/>
  <c r="I7777" i="14" s="1"/>
  <c r="I7802" i="1"/>
  <c r="D7766" i="13" s="1"/>
  <c r="J7786" i="1"/>
  <c r="I7761" i="14" s="1"/>
  <c r="I7786" i="1"/>
  <c r="D7750" i="13" s="1"/>
  <c r="J7770" i="1"/>
  <c r="I7745" i="14" s="1"/>
  <c r="I7770" i="1"/>
  <c r="D7734" i="13" s="1"/>
  <c r="J7754" i="1"/>
  <c r="I7729" i="14" s="1"/>
  <c r="I7754" i="1"/>
  <c r="D7718" i="13" s="1"/>
  <c r="J7738" i="1"/>
  <c r="I7713" i="14" s="1"/>
  <c r="I7738" i="1"/>
  <c r="D7702" i="13" s="1"/>
  <c r="J7722" i="1"/>
  <c r="I7697" i="14" s="1"/>
  <c r="I7722" i="1"/>
  <c r="D7686" i="13" s="1"/>
  <c r="J7706" i="1"/>
  <c r="I7681" i="14" s="1"/>
  <c r="I7706" i="1"/>
  <c r="D7670" i="13" s="1"/>
  <c r="J7690" i="1"/>
  <c r="I7665" i="14" s="1"/>
  <c r="I7690" i="1"/>
  <c r="D7654" i="13" s="1"/>
  <c r="J7674" i="1"/>
  <c r="I7649" i="14" s="1"/>
  <c r="I7674" i="1"/>
  <c r="D7638" i="13" s="1"/>
  <c r="J7658" i="1"/>
  <c r="I7633" i="14" s="1"/>
  <c r="I7658" i="1"/>
  <c r="D7622" i="13" s="1"/>
  <c r="J7642" i="1"/>
  <c r="I7617" i="14" s="1"/>
  <c r="I7642" i="1"/>
  <c r="D7606" i="13" s="1"/>
  <c r="J7626" i="1"/>
  <c r="I7601" i="14" s="1"/>
  <c r="I7626" i="1"/>
  <c r="D7590" i="13" s="1"/>
  <c r="J7610" i="1"/>
  <c r="I7585" i="14" s="1"/>
  <c r="I7610" i="1"/>
  <c r="D7574" i="13" s="1"/>
  <c r="J7594" i="1"/>
  <c r="I7569" i="14" s="1"/>
  <c r="I7594" i="1"/>
  <c r="D7558" i="13" s="1"/>
  <c r="J7578" i="1"/>
  <c r="I7553" i="14" s="1"/>
  <c r="I7578" i="1"/>
  <c r="D7542" i="13" s="1"/>
  <c r="J7562" i="1"/>
  <c r="I7537" i="14" s="1"/>
  <c r="I7562" i="1"/>
  <c r="D7526" i="13" s="1"/>
  <c r="J7546" i="1"/>
  <c r="I7521" i="14" s="1"/>
  <c r="I7546" i="1"/>
  <c r="D7510" i="13" s="1"/>
  <c r="J7530" i="1"/>
  <c r="I7505" i="14" s="1"/>
  <c r="I7530" i="1"/>
  <c r="D7494" i="13" s="1"/>
  <c r="J7514" i="1"/>
  <c r="I7489" i="14" s="1"/>
  <c r="I7514" i="1"/>
  <c r="D7478" i="13" s="1"/>
  <c r="J7498" i="1"/>
  <c r="I7473" i="14" s="1"/>
  <c r="I7498" i="1"/>
  <c r="D7462" i="13" s="1"/>
  <c r="J7482" i="1"/>
  <c r="I7457" i="14" s="1"/>
  <c r="I7482" i="1"/>
  <c r="D7446" i="13" s="1"/>
  <c r="J7466" i="1"/>
  <c r="I7441" i="14" s="1"/>
  <c r="I7466" i="1"/>
  <c r="D7430" i="13" s="1"/>
  <c r="J7450" i="1"/>
  <c r="I7425" i="14" s="1"/>
  <c r="I7450" i="1"/>
  <c r="D7414" i="13" s="1"/>
  <c r="J7434" i="1"/>
  <c r="I7409" i="14" s="1"/>
  <c r="I7434" i="1"/>
  <c r="D7398" i="13" s="1"/>
  <c r="J7418" i="1"/>
  <c r="I7393" i="14" s="1"/>
  <c r="I7418" i="1"/>
  <c r="D7382" i="13" s="1"/>
  <c r="J7402" i="1"/>
  <c r="I7377" i="14" s="1"/>
  <c r="I7402" i="1"/>
  <c r="D7366" i="13" s="1"/>
  <c r="J7386" i="1"/>
  <c r="I7361" i="14" s="1"/>
  <c r="I7386" i="1"/>
  <c r="D7350" i="13" s="1"/>
  <c r="J7370" i="1"/>
  <c r="I7345" i="14" s="1"/>
  <c r="I7370" i="1"/>
  <c r="D7334" i="13" s="1"/>
  <c r="J7354" i="1"/>
  <c r="I7329" i="14" s="1"/>
  <c r="I7354" i="1"/>
  <c r="D7318" i="13" s="1"/>
  <c r="J7338" i="1"/>
  <c r="I7313" i="14" s="1"/>
  <c r="I7338" i="1"/>
  <c r="D7302" i="13" s="1"/>
  <c r="J7322" i="1"/>
  <c r="I7297" i="14" s="1"/>
  <c r="I7322" i="1"/>
  <c r="D7286" i="13" s="1"/>
  <c r="J7306" i="1"/>
  <c r="I7281" i="14" s="1"/>
  <c r="I7306" i="1"/>
  <c r="D7270" i="13" s="1"/>
  <c r="J7290" i="1"/>
  <c r="I7265" i="14" s="1"/>
  <c r="I7290" i="1"/>
  <c r="D7254" i="13" s="1"/>
  <c r="J7274" i="1"/>
  <c r="I7249" i="14" s="1"/>
  <c r="I7274" i="1"/>
  <c r="D7238" i="13" s="1"/>
  <c r="J7258" i="1"/>
  <c r="I7233" i="14" s="1"/>
  <c r="I7258" i="1"/>
  <c r="D7222" i="13" s="1"/>
  <c r="J7242" i="1"/>
  <c r="I7217" i="14" s="1"/>
  <c r="I7242" i="1"/>
  <c r="D7206" i="13" s="1"/>
  <c r="J7226" i="1"/>
  <c r="I7201" i="14" s="1"/>
  <c r="I7226" i="1"/>
  <c r="D7190" i="13" s="1"/>
  <c r="J7210" i="1"/>
  <c r="I7185" i="14" s="1"/>
  <c r="I7210" i="1"/>
  <c r="D7174" i="13" s="1"/>
  <c r="J7194" i="1"/>
  <c r="I7169" i="14" s="1"/>
  <c r="I7194" i="1"/>
  <c r="D7158" i="13" s="1"/>
  <c r="J7178" i="1"/>
  <c r="I7153" i="14" s="1"/>
  <c r="I7178" i="1"/>
  <c r="D7142" i="13" s="1"/>
  <c r="J7162" i="1"/>
  <c r="I7137" i="14" s="1"/>
  <c r="I7162" i="1"/>
  <c r="D7126" i="13" s="1"/>
  <c r="J7146" i="1"/>
  <c r="I7121" i="14" s="1"/>
  <c r="I7146" i="1"/>
  <c r="D7110" i="13" s="1"/>
  <c r="J7130" i="1"/>
  <c r="I7105" i="14" s="1"/>
  <c r="I7130" i="1"/>
  <c r="D7094" i="13" s="1"/>
  <c r="J7114" i="1"/>
  <c r="I7089" i="14" s="1"/>
  <c r="I7114" i="1"/>
  <c r="D7078" i="13" s="1"/>
  <c r="J7098" i="1"/>
  <c r="I7073" i="14" s="1"/>
  <c r="I7098" i="1"/>
  <c r="D7062" i="13" s="1"/>
  <c r="J7082" i="1"/>
  <c r="I7057" i="14" s="1"/>
  <c r="I7082" i="1"/>
  <c r="D7046" i="13" s="1"/>
  <c r="J7066" i="1"/>
  <c r="I7041" i="14" s="1"/>
  <c r="I7066" i="1"/>
  <c r="D7030" i="13" s="1"/>
  <c r="J7050" i="1"/>
  <c r="I7025" i="14" s="1"/>
  <c r="I7050" i="1"/>
  <c r="D7014" i="13" s="1"/>
  <c r="J7034" i="1"/>
  <c r="I7009" i="14" s="1"/>
  <c r="I7034" i="1"/>
  <c r="D6998" i="13" s="1"/>
  <c r="J7018" i="1"/>
  <c r="I6993" i="14" s="1"/>
  <c r="I7018" i="1"/>
  <c r="D6982" i="13" s="1"/>
  <c r="J7002" i="1"/>
  <c r="I6977" i="14" s="1"/>
  <c r="I7002" i="1"/>
  <c r="D6966" i="13" s="1"/>
  <c r="J6986" i="1"/>
  <c r="I6961" i="14" s="1"/>
  <c r="I6986" i="1"/>
  <c r="D6950" i="13" s="1"/>
  <c r="J6970" i="1"/>
  <c r="I6945" i="14" s="1"/>
  <c r="I6970" i="1"/>
  <c r="D6934" i="13" s="1"/>
  <c r="J6954" i="1"/>
  <c r="I6929" i="14" s="1"/>
  <c r="I6954" i="1"/>
  <c r="D6918" i="13" s="1"/>
  <c r="J6938" i="1"/>
  <c r="I6913" i="14" s="1"/>
  <c r="I6938" i="1"/>
  <c r="D6902" i="13" s="1"/>
  <c r="I6922" i="1"/>
  <c r="D6886" i="13" s="1"/>
  <c r="I6906" i="1"/>
  <c r="D6870" i="13" s="1"/>
  <c r="I6890" i="1"/>
  <c r="D6854" i="13" s="1"/>
  <c r="I6874" i="1"/>
  <c r="D6838" i="13" s="1"/>
  <c r="I6858" i="1"/>
  <c r="D6822" i="13" s="1"/>
  <c r="I6842" i="1"/>
  <c r="D6806" i="13" s="1"/>
  <c r="I6826" i="1"/>
  <c r="D6790" i="13" s="1"/>
  <c r="I6810" i="1"/>
  <c r="D6774" i="13" s="1"/>
  <c r="I6794" i="1"/>
  <c r="D6758" i="13" s="1"/>
  <c r="I6778" i="1"/>
  <c r="D6742" i="13" s="1"/>
  <c r="I6762" i="1"/>
  <c r="D6726" i="13" s="1"/>
  <c r="I6746" i="1"/>
  <c r="D6710" i="13" s="1"/>
  <c r="I6730" i="1"/>
  <c r="D6694" i="13" s="1"/>
  <c r="I6714" i="1"/>
  <c r="D6678" i="13" s="1"/>
  <c r="I6698" i="1"/>
  <c r="D6662" i="13" s="1"/>
  <c r="I6682" i="1"/>
  <c r="D6646" i="13" s="1"/>
  <c r="I6666" i="1"/>
  <c r="D6630" i="13" s="1"/>
  <c r="I6650" i="1"/>
  <c r="D6614" i="13" s="1"/>
  <c r="I6634" i="1"/>
  <c r="D6598" i="13" s="1"/>
  <c r="I6618" i="1"/>
  <c r="D6582" i="13" s="1"/>
  <c r="I6602" i="1"/>
  <c r="D6566" i="13" s="1"/>
  <c r="I6586" i="1"/>
  <c r="D6550" i="13" s="1"/>
  <c r="I6570" i="1"/>
  <c r="I6554" i="1"/>
  <c r="D6518" i="13" s="1"/>
  <c r="I6538" i="1"/>
  <c r="D6502" i="13" s="1"/>
  <c r="I6522" i="1"/>
  <c r="D6486" i="13" s="1"/>
  <c r="I6506" i="1"/>
  <c r="D6470" i="13" s="1"/>
  <c r="I6490" i="1"/>
  <c r="D6454" i="13" s="1"/>
  <c r="I6474" i="1"/>
  <c r="D6438" i="13" s="1"/>
  <c r="I6458" i="1"/>
  <c r="D6422" i="13" s="1"/>
  <c r="I6442" i="1"/>
  <c r="D6406" i="13" s="1"/>
  <c r="I6426" i="1"/>
  <c r="D6390" i="13" s="1"/>
  <c r="I6410" i="1"/>
  <c r="D6374" i="13" s="1"/>
  <c r="I6394" i="1"/>
  <c r="D6358" i="13" s="1"/>
  <c r="I6378" i="1"/>
  <c r="D6342" i="13" s="1"/>
  <c r="I6362" i="1"/>
  <c r="D6326" i="13" s="1"/>
  <c r="I6346" i="1"/>
  <c r="D6310" i="13" s="1"/>
  <c r="I6330" i="1"/>
  <c r="D6294" i="13" s="1"/>
  <c r="I6314" i="1"/>
  <c r="D6278" i="13" s="1"/>
  <c r="I6298" i="1"/>
  <c r="D6262" i="13" s="1"/>
  <c r="I6282" i="1"/>
  <c r="D6246" i="13" s="1"/>
  <c r="I6266" i="1"/>
  <c r="D6230" i="13" s="1"/>
  <c r="I6250" i="1"/>
  <c r="D6214" i="13" s="1"/>
  <c r="I6234" i="1"/>
  <c r="D6198" i="13" s="1"/>
  <c r="I6218" i="1"/>
  <c r="D6182" i="13" s="1"/>
  <c r="I6202" i="1"/>
  <c r="D6166" i="13" s="1"/>
  <c r="I6186" i="1"/>
  <c r="D6150" i="13" s="1"/>
  <c r="I6170" i="1"/>
  <c r="D6134" i="13" s="1"/>
  <c r="I6154" i="1"/>
  <c r="D6118" i="13" s="1"/>
  <c r="I6138" i="1"/>
  <c r="D6102" i="13" s="1"/>
  <c r="I6122" i="1"/>
  <c r="D6086" i="13" s="1"/>
  <c r="I6106" i="1"/>
  <c r="D6070" i="13" s="1"/>
  <c r="I6090" i="1"/>
  <c r="D6054" i="13" s="1"/>
  <c r="I6074" i="1"/>
  <c r="D6038" i="13" s="1"/>
  <c r="I6058" i="1"/>
  <c r="D6022" i="13" s="1"/>
  <c r="I6042" i="1"/>
  <c r="D6006" i="13" s="1"/>
  <c r="I6026" i="1"/>
  <c r="D5990" i="13" s="1"/>
  <c r="I6010" i="1"/>
  <c r="D5974" i="13" s="1"/>
  <c r="I5994" i="1"/>
  <c r="D5958" i="13" s="1"/>
  <c r="I5978" i="1"/>
  <c r="D5942" i="13" s="1"/>
  <c r="I5962" i="1"/>
  <c r="D5926" i="13" s="1"/>
  <c r="I5946" i="1"/>
  <c r="D5910" i="13" s="1"/>
  <c r="I5930" i="1"/>
  <c r="D5894" i="13" s="1"/>
  <c r="I5914" i="1"/>
  <c r="D5878" i="13" s="1"/>
  <c r="I5898" i="1"/>
  <c r="D5862" i="13" s="1"/>
  <c r="I5882" i="1"/>
  <c r="D5846" i="13" s="1"/>
  <c r="I5866" i="1"/>
  <c r="D5830" i="13" s="1"/>
  <c r="I5850" i="1"/>
  <c r="I5498" i="1"/>
  <c r="D5462" i="13" s="1"/>
  <c r="I5494" i="1"/>
  <c r="D5458" i="13" s="1"/>
  <c r="I5490" i="1"/>
  <c r="D5454" i="13" s="1"/>
  <c r="I5486" i="1"/>
  <c r="D5450" i="13" s="1"/>
  <c r="I5482" i="1"/>
  <c r="D5446" i="13" s="1"/>
  <c r="I5478" i="1"/>
  <c r="D5442" i="13" s="1"/>
  <c r="I5474" i="1"/>
  <c r="D5438" i="13" s="1"/>
  <c r="I5470" i="1"/>
  <c r="D5434" i="13" s="1"/>
  <c r="I5466" i="1"/>
  <c r="D5430" i="13" s="1"/>
  <c r="I5462" i="1"/>
  <c r="D5426" i="13" s="1"/>
  <c r="I5458" i="1"/>
  <c r="D5422" i="13" s="1"/>
  <c r="I5454" i="1"/>
  <c r="D5418" i="13" s="1"/>
  <c r="I5450" i="1"/>
  <c r="D5414" i="13" s="1"/>
  <c r="I5446" i="1"/>
  <c r="D5410" i="13" s="1"/>
  <c r="I5442" i="1"/>
  <c r="D5406" i="13" s="1"/>
  <c r="I5438" i="1"/>
  <c r="D5402" i="13" s="1"/>
  <c r="I5434" i="1"/>
  <c r="D5398" i="13" s="1"/>
  <c r="I5430" i="1"/>
  <c r="D5394" i="13" s="1"/>
  <c r="I5426" i="1"/>
  <c r="D5390" i="13" s="1"/>
  <c r="I5422" i="1"/>
  <c r="D5386" i="13" s="1"/>
  <c r="I5418" i="1"/>
  <c r="D5382" i="13" s="1"/>
  <c r="I5414" i="1"/>
  <c r="D5378" i="13" s="1"/>
  <c r="I5410" i="1"/>
  <c r="D5374" i="13" s="1"/>
  <c r="I5406" i="1"/>
  <c r="D5370" i="13" s="1"/>
  <c r="I5402" i="1"/>
  <c r="D5366" i="13" s="1"/>
  <c r="I5398" i="1"/>
  <c r="D5362" i="13" s="1"/>
  <c r="I5394" i="1"/>
  <c r="D5358" i="13" s="1"/>
  <c r="I5390" i="1"/>
  <c r="D5354" i="13" s="1"/>
  <c r="I5386" i="1"/>
  <c r="D5350" i="13" s="1"/>
  <c r="I5382" i="1"/>
  <c r="D5346" i="13" s="1"/>
  <c r="I5378" i="1"/>
  <c r="D5342" i="13" s="1"/>
  <c r="I5374" i="1"/>
  <c r="D5338" i="13" s="1"/>
  <c r="I5370" i="1"/>
  <c r="D5334" i="13" s="1"/>
  <c r="I5366" i="1"/>
  <c r="D5330" i="13" s="1"/>
  <c r="I5362" i="1"/>
  <c r="D5326" i="13" s="1"/>
  <c r="J3962" i="1"/>
  <c r="I3937" i="14" s="1"/>
  <c r="I3962" i="1"/>
  <c r="D3926" i="13" s="1"/>
  <c r="J3946" i="1"/>
  <c r="I3921" i="14" s="1"/>
  <c r="I3946" i="1"/>
  <c r="D3910" i="13" s="1"/>
  <c r="J3930" i="1"/>
  <c r="I3905" i="14" s="1"/>
  <c r="I3930" i="1"/>
  <c r="D3894" i="13" s="1"/>
  <c r="J3914" i="1"/>
  <c r="I3889" i="14" s="1"/>
  <c r="I3914" i="1"/>
  <c r="D3878" i="13" s="1"/>
  <c r="J3898" i="1"/>
  <c r="I3873" i="14" s="1"/>
  <c r="I3898" i="1"/>
  <c r="D3862" i="13" s="1"/>
  <c r="J3882" i="1"/>
  <c r="I3857" i="14" s="1"/>
  <c r="I3882" i="1"/>
  <c r="D3846" i="13" s="1"/>
  <c r="J3866" i="1"/>
  <c r="I3841" i="14" s="1"/>
  <c r="I3866" i="1"/>
  <c r="D3830" i="13" s="1"/>
  <c r="J3850" i="1"/>
  <c r="I3825" i="14" s="1"/>
  <c r="I3850" i="1"/>
  <c r="D3814" i="13" s="1"/>
  <c r="J3834" i="1"/>
  <c r="I3809" i="14" s="1"/>
  <c r="I3834" i="1"/>
  <c r="D3798" i="13" s="1"/>
  <c r="J3818" i="1"/>
  <c r="I3793" i="14" s="1"/>
  <c r="I3818" i="1"/>
  <c r="D3782" i="13" s="1"/>
  <c r="J3802" i="1"/>
  <c r="I3777" i="14" s="1"/>
  <c r="I3802" i="1"/>
  <c r="D3766" i="13" s="1"/>
  <c r="J3786" i="1"/>
  <c r="I3761" i="14" s="1"/>
  <c r="I3786" i="1"/>
  <c r="D3750" i="13" s="1"/>
  <c r="J3770" i="1"/>
  <c r="I3745" i="14" s="1"/>
  <c r="I3770" i="1"/>
  <c r="D3734" i="13" s="1"/>
  <c r="J3754" i="1"/>
  <c r="I3729" i="14" s="1"/>
  <c r="I3754" i="1"/>
  <c r="D3718" i="13" s="1"/>
  <c r="J3738" i="1"/>
  <c r="I3713" i="14" s="1"/>
  <c r="I3738" i="1"/>
  <c r="D3702" i="13" s="1"/>
  <c r="J3722" i="1"/>
  <c r="I3697" i="14" s="1"/>
  <c r="I3722" i="1"/>
  <c r="D3686" i="13" s="1"/>
  <c r="J3706" i="1"/>
  <c r="I3681" i="14" s="1"/>
  <c r="I3706" i="1"/>
  <c r="D3670" i="13" s="1"/>
  <c r="J3690" i="1"/>
  <c r="I3665" i="14" s="1"/>
  <c r="I3690" i="1"/>
  <c r="D3654" i="13" s="1"/>
  <c r="J3674" i="1"/>
  <c r="I3649" i="14" s="1"/>
  <c r="I3674" i="1"/>
  <c r="D3638" i="13" s="1"/>
  <c r="J3658" i="1"/>
  <c r="I3633" i="14" s="1"/>
  <c r="I3658" i="1"/>
  <c r="D3622" i="13" s="1"/>
  <c r="J3642" i="1"/>
  <c r="I3617" i="14" s="1"/>
  <c r="I3642" i="1"/>
  <c r="J3626" i="1"/>
  <c r="I3601" i="14" s="1"/>
  <c r="I3626" i="1"/>
  <c r="D3590" i="13" s="1"/>
  <c r="J3610" i="1"/>
  <c r="I3585" i="14" s="1"/>
  <c r="I3610" i="1"/>
  <c r="D3574" i="13" s="1"/>
  <c r="J3594" i="1"/>
  <c r="I3569" i="14" s="1"/>
  <c r="I3594" i="1"/>
  <c r="D3558" i="13" s="1"/>
  <c r="J3578" i="1"/>
  <c r="I3553" i="14" s="1"/>
  <c r="I3578" i="1"/>
  <c r="D3542" i="13" s="1"/>
  <c r="J3562" i="1"/>
  <c r="I3537" i="14" s="1"/>
  <c r="I3562" i="1"/>
  <c r="D3526" i="13" s="1"/>
  <c r="J3546" i="1"/>
  <c r="I3521" i="14" s="1"/>
  <c r="I3546" i="1"/>
  <c r="D3510" i="13" s="1"/>
  <c r="J3530" i="1"/>
  <c r="I3505" i="14" s="1"/>
  <c r="I3530" i="1"/>
  <c r="D3494" i="13" s="1"/>
  <c r="J3514" i="1"/>
  <c r="I3489" i="14" s="1"/>
  <c r="I3514" i="1"/>
  <c r="D3478" i="13" s="1"/>
  <c r="J3498" i="1"/>
  <c r="I3473" i="14" s="1"/>
  <c r="I3498" i="1"/>
  <c r="D3462" i="13" s="1"/>
  <c r="J3482" i="1"/>
  <c r="I3457" i="14" s="1"/>
  <c r="I3482" i="1"/>
  <c r="D3446" i="13" s="1"/>
  <c r="J3466" i="1"/>
  <c r="I3441" i="14" s="1"/>
  <c r="I3466" i="1"/>
  <c r="D3430" i="13" s="1"/>
  <c r="J3450" i="1"/>
  <c r="I3425" i="14" s="1"/>
  <c r="I3450" i="1"/>
  <c r="D3414" i="13" s="1"/>
  <c r="J3434" i="1"/>
  <c r="I3409" i="14" s="1"/>
  <c r="I3434" i="1"/>
  <c r="D3398" i="13" s="1"/>
  <c r="J3418" i="1"/>
  <c r="I3393" i="14" s="1"/>
  <c r="I3418" i="1"/>
  <c r="D3382" i="13" s="1"/>
  <c r="J3402" i="1"/>
  <c r="I3377" i="14" s="1"/>
  <c r="I3402" i="1"/>
  <c r="D3366" i="13" s="1"/>
  <c r="J3386" i="1"/>
  <c r="I3361" i="14" s="1"/>
  <c r="I3386" i="1"/>
  <c r="D3350" i="13" s="1"/>
  <c r="J3370" i="1"/>
  <c r="I3345" i="14" s="1"/>
  <c r="I3370" i="1"/>
  <c r="D3334" i="13" s="1"/>
  <c r="J3354" i="1"/>
  <c r="I3329" i="14" s="1"/>
  <c r="I3354" i="1"/>
  <c r="D3318" i="13" s="1"/>
  <c r="J3338" i="1"/>
  <c r="I3313" i="14" s="1"/>
  <c r="I3338" i="1"/>
  <c r="D3302" i="13" s="1"/>
  <c r="J3322" i="1"/>
  <c r="I3297" i="14" s="1"/>
  <c r="I3322" i="1"/>
  <c r="D3286" i="13" s="1"/>
  <c r="J3306" i="1"/>
  <c r="I3281" i="14" s="1"/>
  <c r="I3306" i="1"/>
  <c r="D3270" i="13" s="1"/>
  <c r="J3290" i="1"/>
  <c r="I3265" i="14" s="1"/>
  <c r="I3290" i="1"/>
  <c r="D3254" i="13" s="1"/>
  <c r="J3274" i="1"/>
  <c r="I3249" i="14" s="1"/>
  <c r="I3274" i="1"/>
  <c r="D3238" i="13" s="1"/>
  <c r="J3258" i="1"/>
  <c r="I3233" i="14" s="1"/>
  <c r="I3258" i="1"/>
  <c r="D3222" i="13" s="1"/>
  <c r="J3242" i="1"/>
  <c r="I3217" i="14" s="1"/>
  <c r="I3242" i="1"/>
  <c r="D3206" i="13" s="1"/>
  <c r="J3226" i="1"/>
  <c r="I3201" i="14" s="1"/>
  <c r="I3226" i="1"/>
  <c r="D3190" i="13" s="1"/>
  <c r="J3210" i="1"/>
  <c r="I3185" i="14" s="1"/>
  <c r="I3210" i="1"/>
  <c r="D3174" i="13" s="1"/>
  <c r="J3194" i="1"/>
  <c r="I3169" i="14" s="1"/>
  <c r="I3194" i="1"/>
  <c r="D3158" i="13" s="1"/>
  <c r="J3178" i="1"/>
  <c r="I3153" i="14" s="1"/>
  <c r="I3178" i="1"/>
  <c r="D3142" i="13" s="1"/>
  <c r="J3162" i="1"/>
  <c r="I3137" i="14" s="1"/>
  <c r="I3162" i="1"/>
  <c r="D3126" i="13" s="1"/>
  <c r="J3146" i="1"/>
  <c r="I3121" i="14" s="1"/>
  <c r="I3146" i="1"/>
  <c r="D3110" i="13" s="1"/>
  <c r="J2462" i="1"/>
  <c r="I2437" i="14" s="1"/>
  <c r="I2462" i="1"/>
  <c r="D2426" i="13" s="1"/>
  <c r="J2446" i="1"/>
  <c r="I2421" i="14" s="1"/>
  <c r="I2446" i="1"/>
  <c r="D2410" i="13" s="1"/>
  <c r="J2430" i="1"/>
  <c r="I2405" i="14" s="1"/>
  <c r="I2430" i="1"/>
  <c r="D2394" i="13" s="1"/>
  <c r="J2414" i="1"/>
  <c r="I2389" i="14" s="1"/>
  <c r="I2414" i="1"/>
  <c r="D2378" i="13" s="1"/>
  <c r="J2398" i="1"/>
  <c r="I2373" i="14" s="1"/>
  <c r="I2398" i="1"/>
  <c r="D2362" i="13" s="1"/>
  <c r="J2382" i="1"/>
  <c r="I2357" i="14" s="1"/>
  <c r="I2382" i="1"/>
  <c r="D2346" i="13" s="1"/>
  <c r="J2366" i="1"/>
  <c r="I2341" i="14" s="1"/>
  <c r="I2366" i="1"/>
  <c r="D2330" i="13" s="1"/>
  <c r="J2350" i="1"/>
  <c r="I2325" i="14" s="1"/>
  <c r="I2350" i="1"/>
  <c r="D2314" i="13" s="1"/>
  <c r="J2334" i="1"/>
  <c r="I2309" i="14" s="1"/>
  <c r="I2334" i="1"/>
  <c r="D2298" i="13" s="1"/>
  <c r="J2318" i="1"/>
  <c r="I2293" i="14" s="1"/>
  <c r="I2318" i="1"/>
  <c r="D2282" i="13" s="1"/>
  <c r="J2302" i="1"/>
  <c r="I2277" i="14" s="1"/>
  <c r="I2302" i="1"/>
  <c r="D2266" i="13" s="1"/>
  <c r="I2286" i="1"/>
  <c r="D2250" i="13" s="1"/>
  <c r="I2270" i="1"/>
  <c r="D2234" i="13" s="1"/>
  <c r="I2254" i="1"/>
  <c r="D2218" i="13" s="1"/>
  <c r="I2238" i="1"/>
  <c r="D2202" i="13" s="1"/>
  <c r="I2222" i="1"/>
  <c r="D2186" i="13" s="1"/>
  <c r="I2206" i="1"/>
  <c r="D2170" i="13" s="1"/>
  <c r="I2190" i="1"/>
  <c r="D2154" i="13" s="1"/>
  <c r="I2174" i="1"/>
  <c r="D2138" i="13" s="1"/>
  <c r="I2158" i="1"/>
  <c r="D2122" i="13" s="1"/>
  <c r="I2142" i="1"/>
  <c r="D2106" i="13" s="1"/>
  <c r="I2126" i="1"/>
  <c r="D2090" i="13" s="1"/>
  <c r="I2110" i="1"/>
  <c r="D2074" i="13" s="1"/>
  <c r="I2094" i="1"/>
  <c r="D2058" i="13" s="1"/>
  <c r="I2078" i="1"/>
  <c r="D2042" i="13" s="1"/>
  <c r="I2062" i="1"/>
  <c r="D2026" i="13" s="1"/>
  <c r="I2046" i="1"/>
  <c r="D2010" i="13" s="1"/>
  <c r="I2030" i="1"/>
  <c r="D1994" i="13" s="1"/>
  <c r="I2014" i="1"/>
  <c r="D1978" i="13" s="1"/>
  <c r="I1998" i="1"/>
  <c r="D1962" i="13" s="1"/>
  <c r="I1982" i="1"/>
  <c r="D1946" i="13" s="1"/>
  <c r="I1966" i="1"/>
  <c r="D1930" i="13" s="1"/>
  <c r="I1950" i="1"/>
  <c r="D1914" i="13" s="1"/>
  <c r="J8737" i="1"/>
  <c r="I8712" i="14" s="1"/>
  <c r="I8737" i="1"/>
  <c r="D8701" i="13" s="1"/>
  <c r="J8705" i="1"/>
  <c r="I8680" i="14" s="1"/>
  <c r="I8705" i="1"/>
  <c r="D8669" i="13" s="1"/>
  <c r="J8193" i="1"/>
  <c r="I8168" i="14" s="1"/>
  <c r="I8193" i="1"/>
  <c r="D8157" i="13" s="1"/>
  <c r="J8065" i="1"/>
  <c r="I8040" i="14" s="1"/>
  <c r="I8065" i="1"/>
  <c r="D8029" i="13" s="1"/>
  <c r="J8033" i="1"/>
  <c r="I8008" i="14" s="1"/>
  <c r="I8033" i="1"/>
  <c r="D7997" i="13" s="1"/>
  <c r="J8001" i="1"/>
  <c r="I7976" i="14" s="1"/>
  <c r="I8001" i="1"/>
  <c r="D7965" i="13" s="1"/>
  <c r="J7929" i="1"/>
  <c r="I7904" i="14" s="1"/>
  <c r="I7929" i="1"/>
  <c r="D7893" i="13" s="1"/>
  <c r="J7917" i="1"/>
  <c r="I7892" i="14" s="1"/>
  <c r="I7917" i="1"/>
  <c r="D7881" i="13" s="1"/>
  <c r="J7905" i="1"/>
  <c r="I7880" i="14" s="1"/>
  <c r="I7905" i="1"/>
  <c r="D7869" i="13" s="1"/>
  <c r="J7893" i="1"/>
  <c r="I7868" i="14" s="1"/>
  <c r="I7893" i="1"/>
  <c r="D7857" i="13" s="1"/>
  <c r="J7877" i="1"/>
  <c r="I7852" i="14" s="1"/>
  <c r="I7877" i="1"/>
  <c r="D7841" i="13" s="1"/>
  <c r="J7861" i="1"/>
  <c r="I7836" i="14" s="1"/>
  <c r="I7861" i="1"/>
  <c r="D7825" i="13" s="1"/>
  <c r="J7849" i="1"/>
  <c r="I7824" i="14" s="1"/>
  <c r="I7849" i="1"/>
  <c r="D7813" i="13" s="1"/>
  <c r="J7837" i="1"/>
  <c r="I7812" i="14" s="1"/>
  <c r="I7837" i="1"/>
  <c r="D7801" i="13" s="1"/>
  <c r="J7825" i="1"/>
  <c r="I7800" i="14" s="1"/>
  <c r="I7825" i="1"/>
  <c r="D7789" i="13" s="1"/>
  <c r="J7813" i="1"/>
  <c r="I7788" i="14" s="1"/>
  <c r="I7813" i="1"/>
  <c r="D7777" i="13" s="1"/>
  <c r="J7801" i="1"/>
  <c r="I7776" i="14" s="1"/>
  <c r="I7801" i="1"/>
  <c r="D7765" i="13" s="1"/>
  <c r="J7789" i="1"/>
  <c r="I7764" i="14" s="1"/>
  <c r="I7789" i="1"/>
  <c r="D7753" i="13" s="1"/>
  <c r="J7777" i="1"/>
  <c r="I7752" i="14" s="1"/>
  <c r="I7777" i="1"/>
  <c r="D7741" i="13" s="1"/>
  <c r="J7765" i="1"/>
  <c r="I7740" i="14" s="1"/>
  <c r="I7765" i="1"/>
  <c r="D7729" i="13" s="1"/>
  <c r="J7753" i="1"/>
  <c r="I7728" i="14" s="1"/>
  <c r="I7753" i="1"/>
  <c r="D7717" i="13" s="1"/>
  <c r="J7741" i="1"/>
  <c r="I7716" i="14" s="1"/>
  <c r="I7741" i="1"/>
  <c r="D7705" i="13" s="1"/>
  <c r="J7721" i="1"/>
  <c r="I7696" i="14" s="1"/>
  <c r="I7721" i="1"/>
  <c r="D7685" i="13" s="1"/>
  <c r="J7709" i="1"/>
  <c r="I7684" i="14" s="1"/>
  <c r="I7709" i="1"/>
  <c r="D7673" i="13" s="1"/>
  <c r="J7697" i="1"/>
  <c r="I7672" i="14" s="1"/>
  <c r="I7697" i="1"/>
  <c r="D7661" i="13" s="1"/>
  <c r="J7685" i="1"/>
  <c r="I7660" i="14" s="1"/>
  <c r="I7685" i="1"/>
  <c r="D7649" i="13" s="1"/>
  <c r="J7669" i="1"/>
  <c r="I7644" i="14" s="1"/>
  <c r="I7669" i="1"/>
  <c r="D7633" i="13" s="1"/>
  <c r="J7653" i="1"/>
  <c r="I7628" i="14" s="1"/>
  <c r="I7653" i="1"/>
  <c r="D7617" i="13" s="1"/>
  <c r="J7645" i="1"/>
  <c r="I7620" i="14" s="1"/>
  <c r="I7645" i="1"/>
  <c r="D7609" i="13" s="1"/>
  <c r="J7633" i="1"/>
  <c r="I7608" i="14" s="1"/>
  <c r="I7633" i="1"/>
  <c r="D7597" i="13" s="1"/>
  <c r="J7621" i="1"/>
  <c r="I7596" i="14" s="1"/>
  <c r="I7621" i="1"/>
  <c r="D7585" i="13" s="1"/>
  <c r="J7609" i="1"/>
  <c r="I7584" i="14" s="1"/>
  <c r="I7609" i="1"/>
  <c r="D7573" i="13" s="1"/>
  <c r="J7597" i="1"/>
  <c r="I7572" i="14" s="1"/>
  <c r="I7597" i="1"/>
  <c r="D7561" i="13" s="1"/>
  <c r="J7585" i="1"/>
  <c r="I7560" i="14" s="1"/>
  <c r="I7585" i="1"/>
  <c r="D7549" i="13" s="1"/>
  <c r="J7573" i="1"/>
  <c r="I7548" i="14" s="1"/>
  <c r="I7573" i="1"/>
  <c r="D7537" i="13" s="1"/>
  <c r="J7561" i="1"/>
  <c r="I7536" i="14" s="1"/>
  <c r="I7561" i="1"/>
  <c r="D7525" i="13" s="1"/>
  <c r="I8097" i="1"/>
  <c r="D8061" i="13" s="1"/>
  <c r="J8577" i="1"/>
  <c r="I8552" i="14" s="1"/>
  <c r="I8577" i="1"/>
  <c r="D8541" i="13" s="1"/>
  <c r="J8545" i="1"/>
  <c r="I8520" i="14" s="1"/>
  <c r="I8545" i="1"/>
  <c r="D8509" i="13" s="1"/>
  <c r="J8417" i="1"/>
  <c r="I8392" i="14" s="1"/>
  <c r="I8417" i="1"/>
  <c r="D8381" i="13" s="1"/>
  <c r="J8321" i="1"/>
  <c r="I8296" i="14" s="1"/>
  <c r="I8321" i="1"/>
  <c r="D8285" i="13" s="1"/>
  <c r="J8289" i="1"/>
  <c r="I8264" i="14" s="1"/>
  <c r="I8289" i="1"/>
  <c r="D8253" i="13" s="1"/>
  <c r="J8257" i="1"/>
  <c r="I8232" i="14" s="1"/>
  <c r="I8257" i="1"/>
  <c r="D8221" i="13" s="1"/>
  <c r="J8225" i="1"/>
  <c r="I8200" i="14" s="1"/>
  <c r="I8225" i="1"/>
  <c r="D8189" i="13" s="1"/>
  <c r="J8161" i="1"/>
  <c r="I8136" i="14" s="1"/>
  <c r="I8161" i="1"/>
  <c r="D8125" i="13" s="1"/>
  <c r="J8129" i="1"/>
  <c r="I8104" i="14" s="1"/>
  <c r="I8129" i="1"/>
  <c r="D8093" i="13" s="1"/>
  <c r="J7969" i="1"/>
  <c r="I7944" i="14" s="1"/>
  <c r="I7969" i="1"/>
  <c r="D7933" i="13" s="1"/>
  <c r="J7937" i="1"/>
  <c r="I7912" i="14" s="1"/>
  <c r="I7937" i="1"/>
  <c r="D7901" i="13" s="1"/>
  <c r="J7925" i="1"/>
  <c r="I7900" i="14" s="1"/>
  <c r="I7925" i="1"/>
  <c r="D7889" i="13" s="1"/>
  <c r="J7913" i="1"/>
  <c r="I7888" i="14" s="1"/>
  <c r="I7913" i="1"/>
  <c r="D7877" i="13" s="1"/>
  <c r="J7901" i="1"/>
  <c r="I7876" i="14" s="1"/>
  <c r="I7901" i="1"/>
  <c r="D7865" i="13" s="1"/>
  <c r="J7889" i="1"/>
  <c r="I7864" i="14" s="1"/>
  <c r="I7889" i="1"/>
  <c r="D7853" i="13" s="1"/>
  <c r="J7881" i="1"/>
  <c r="I7856" i="14" s="1"/>
  <c r="I7881" i="1"/>
  <c r="D7845" i="13" s="1"/>
  <c r="J7869" i="1"/>
  <c r="I7844" i="14" s="1"/>
  <c r="I7869" i="1"/>
  <c r="D7833" i="13" s="1"/>
  <c r="J7857" i="1"/>
  <c r="I7832" i="14" s="1"/>
  <c r="I7857" i="1"/>
  <c r="D7821" i="13" s="1"/>
  <c r="J7841" i="1"/>
  <c r="I7816" i="14" s="1"/>
  <c r="I7841" i="1"/>
  <c r="D7805" i="13" s="1"/>
  <c r="J7829" i="1"/>
  <c r="I7804" i="14" s="1"/>
  <c r="I7829" i="1"/>
  <c r="D7793" i="13" s="1"/>
  <c r="J7817" i="1"/>
  <c r="I7792" i="14" s="1"/>
  <c r="I7817" i="1"/>
  <c r="D7781" i="13" s="1"/>
  <c r="J7809" i="1"/>
  <c r="I7784" i="14" s="1"/>
  <c r="I7809" i="1"/>
  <c r="D7773" i="13" s="1"/>
  <c r="J7797" i="1"/>
  <c r="I7772" i="14" s="1"/>
  <c r="I7797" i="1"/>
  <c r="D7761" i="13" s="1"/>
  <c r="J7785" i="1"/>
  <c r="I7760" i="14" s="1"/>
  <c r="I7785" i="1"/>
  <c r="D7749" i="13" s="1"/>
  <c r="J7769" i="1"/>
  <c r="I7744" i="14" s="1"/>
  <c r="I7769" i="1"/>
  <c r="D7733" i="13" s="1"/>
  <c r="J7757" i="1"/>
  <c r="I7732" i="14" s="1"/>
  <c r="I7757" i="1"/>
  <c r="D7721" i="13" s="1"/>
  <c r="J7745" i="1"/>
  <c r="I7720" i="14" s="1"/>
  <c r="I7745" i="1"/>
  <c r="D7709" i="13" s="1"/>
  <c r="J7733" i="1"/>
  <c r="I7708" i="14" s="1"/>
  <c r="I7733" i="1"/>
  <c r="D7697" i="13" s="1"/>
  <c r="J7729" i="1"/>
  <c r="I7704" i="14" s="1"/>
  <c r="I7729" i="1"/>
  <c r="D7693" i="13" s="1"/>
  <c r="J7713" i="1"/>
  <c r="I7688" i="14" s="1"/>
  <c r="I7713" i="1"/>
  <c r="D7677" i="13" s="1"/>
  <c r="J7701" i="1"/>
  <c r="I7676" i="14" s="1"/>
  <c r="I7701" i="1"/>
  <c r="D7665" i="13" s="1"/>
  <c r="J7689" i="1"/>
  <c r="I7664" i="14" s="1"/>
  <c r="I7689" i="1"/>
  <c r="D7653" i="13" s="1"/>
  <c r="J7677" i="1"/>
  <c r="I7652" i="14" s="1"/>
  <c r="I7677" i="1"/>
  <c r="D7641" i="13" s="1"/>
  <c r="J7665" i="1"/>
  <c r="I7640" i="14" s="1"/>
  <c r="I7665" i="1"/>
  <c r="D7629" i="13" s="1"/>
  <c r="J7657" i="1"/>
  <c r="I7632" i="14" s="1"/>
  <c r="I7657" i="1"/>
  <c r="D7621" i="13" s="1"/>
  <c r="J7637" i="1"/>
  <c r="I7612" i="14" s="1"/>
  <c r="I7637" i="1"/>
  <c r="D7601" i="13" s="1"/>
  <c r="J7625" i="1"/>
  <c r="I7600" i="14" s="1"/>
  <c r="I7625" i="1"/>
  <c r="D7589" i="13" s="1"/>
  <c r="J7617" i="1"/>
  <c r="I7592" i="14" s="1"/>
  <c r="I7617" i="1"/>
  <c r="D7581" i="13" s="1"/>
  <c r="J7605" i="1"/>
  <c r="I7580" i="14" s="1"/>
  <c r="I7605" i="1"/>
  <c r="D7569" i="13" s="1"/>
  <c r="J7593" i="1"/>
  <c r="I7568" i="14" s="1"/>
  <c r="I7593" i="1"/>
  <c r="D7557" i="13" s="1"/>
  <c r="J7581" i="1"/>
  <c r="I7556" i="14" s="1"/>
  <c r="I7581" i="1"/>
  <c r="D7545" i="13" s="1"/>
  <c r="J7569" i="1"/>
  <c r="I7544" i="14" s="1"/>
  <c r="I7569" i="1"/>
  <c r="D7533" i="13" s="1"/>
  <c r="J7557" i="1"/>
  <c r="I7532" i="14" s="1"/>
  <c r="I7557" i="1"/>
  <c r="D7521" i="13" s="1"/>
  <c r="J8769" i="1"/>
  <c r="I8744" i="14" s="1"/>
  <c r="I8769" i="1"/>
  <c r="D8733" i="13" s="1"/>
  <c r="J8673" i="1"/>
  <c r="I8648" i="14" s="1"/>
  <c r="I8673" i="1"/>
  <c r="D8637" i="13" s="1"/>
  <c r="J8641" i="1"/>
  <c r="I8616" i="14" s="1"/>
  <c r="I8641" i="1"/>
  <c r="D8605" i="13" s="1"/>
  <c r="J8513" i="1"/>
  <c r="I8488" i="14" s="1"/>
  <c r="I8513" i="1"/>
  <c r="D8477" i="13" s="1"/>
  <c r="J8481" i="1"/>
  <c r="I8456" i="14" s="1"/>
  <c r="I8481" i="1"/>
  <c r="D8445" i="13" s="1"/>
  <c r="J8449" i="1"/>
  <c r="I8424" i="14" s="1"/>
  <c r="I8449" i="1"/>
  <c r="D8413" i="13" s="1"/>
  <c r="J8385" i="1"/>
  <c r="I8360" i="14" s="1"/>
  <c r="I8385" i="1"/>
  <c r="D8349" i="13" s="1"/>
  <c r="J8353" i="1"/>
  <c r="I8328" i="14" s="1"/>
  <c r="I8353" i="1"/>
  <c r="D8317" i="13" s="1"/>
  <c r="J7933" i="1"/>
  <c r="I7908" i="14" s="1"/>
  <c r="I7933" i="1"/>
  <c r="D7897" i="13" s="1"/>
  <c r="J7921" i="1"/>
  <c r="I7896" i="14" s="1"/>
  <c r="I7921" i="1"/>
  <c r="D7885" i="13" s="1"/>
  <c r="J7909" i="1"/>
  <c r="I7884" i="14" s="1"/>
  <c r="I7909" i="1"/>
  <c r="D7873" i="13" s="1"/>
  <c r="J7897" i="1"/>
  <c r="I7872" i="14" s="1"/>
  <c r="I7897" i="1"/>
  <c r="D7861" i="13" s="1"/>
  <c r="J7885" i="1"/>
  <c r="I7860" i="14" s="1"/>
  <c r="I7885" i="1"/>
  <c r="D7849" i="13" s="1"/>
  <c r="J7873" i="1"/>
  <c r="I7848" i="14" s="1"/>
  <c r="I7873" i="1"/>
  <c r="D7837" i="13" s="1"/>
  <c r="J7865" i="1"/>
  <c r="I7840" i="14" s="1"/>
  <c r="I7865" i="1"/>
  <c r="D7829" i="13" s="1"/>
  <c r="J7853" i="1"/>
  <c r="I7828" i="14" s="1"/>
  <c r="I7853" i="1"/>
  <c r="D7817" i="13" s="1"/>
  <c r="J7845" i="1"/>
  <c r="I7820" i="14" s="1"/>
  <c r="I7845" i="1"/>
  <c r="D7809" i="13" s="1"/>
  <c r="J7833" i="1"/>
  <c r="I7808" i="14" s="1"/>
  <c r="I7833" i="1"/>
  <c r="D7797" i="13" s="1"/>
  <c r="J7821" i="1"/>
  <c r="I7796" i="14" s="1"/>
  <c r="I7821" i="1"/>
  <c r="D7785" i="13" s="1"/>
  <c r="J7805" i="1"/>
  <c r="I7780" i="14" s="1"/>
  <c r="I7805" i="1"/>
  <c r="D7769" i="13" s="1"/>
  <c r="J7793" i="1"/>
  <c r="I7768" i="14" s="1"/>
  <c r="I7793" i="1"/>
  <c r="D7757" i="13" s="1"/>
  <c r="J7781" i="1"/>
  <c r="I7756" i="14" s="1"/>
  <c r="I7781" i="1"/>
  <c r="D7745" i="13" s="1"/>
  <c r="J7773" i="1"/>
  <c r="I7748" i="14" s="1"/>
  <c r="I7773" i="1"/>
  <c r="D7737" i="13" s="1"/>
  <c r="J7761" i="1"/>
  <c r="I7736" i="14" s="1"/>
  <c r="I7761" i="1"/>
  <c r="D7725" i="13" s="1"/>
  <c r="J7749" i="1"/>
  <c r="I7724" i="14" s="1"/>
  <c r="I7749" i="1"/>
  <c r="D7713" i="13" s="1"/>
  <c r="J7737" i="1"/>
  <c r="I7712" i="14" s="1"/>
  <c r="I7737" i="1"/>
  <c r="D7701" i="13" s="1"/>
  <c r="J7725" i="1"/>
  <c r="I7700" i="14" s="1"/>
  <c r="I7725" i="1"/>
  <c r="D7689" i="13" s="1"/>
  <c r="J7717" i="1"/>
  <c r="I7692" i="14" s="1"/>
  <c r="I7717" i="1"/>
  <c r="D7681" i="13" s="1"/>
  <c r="J7705" i="1"/>
  <c r="I7680" i="14" s="1"/>
  <c r="I7705" i="1"/>
  <c r="D7669" i="13" s="1"/>
  <c r="J7693" i="1"/>
  <c r="I7668" i="14" s="1"/>
  <c r="I7693" i="1"/>
  <c r="D7657" i="13" s="1"/>
  <c r="J7681" i="1"/>
  <c r="I7656" i="14" s="1"/>
  <c r="I7681" i="1"/>
  <c r="D7645" i="13" s="1"/>
  <c r="J7673" i="1"/>
  <c r="I7648" i="14" s="1"/>
  <c r="I7673" i="1"/>
  <c r="D7637" i="13" s="1"/>
  <c r="J7661" i="1"/>
  <c r="I7636" i="14" s="1"/>
  <c r="I7661" i="1"/>
  <c r="D7625" i="13" s="1"/>
  <c r="J7649" i="1"/>
  <c r="I7624" i="14" s="1"/>
  <c r="I7649" i="1"/>
  <c r="D7613" i="13" s="1"/>
  <c r="J7641" i="1"/>
  <c r="I7616" i="14" s="1"/>
  <c r="I7641" i="1"/>
  <c r="D7605" i="13" s="1"/>
  <c r="J7629" i="1"/>
  <c r="I7604" i="14" s="1"/>
  <c r="I7629" i="1"/>
  <c r="D7593" i="13" s="1"/>
  <c r="J7613" i="1"/>
  <c r="I7588" i="14" s="1"/>
  <c r="I7613" i="1"/>
  <c r="D7577" i="13" s="1"/>
  <c r="J7601" i="1"/>
  <c r="I7576" i="14" s="1"/>
  <c r="I7601" i="1"/>
  <c r="D7565" i="13" s="1"/>
  <c r="J7589" i="1"/>
  <c r="I7564" i="14" s="1"/>
  <c r="I7589" i="1"/>
  <c r="D7553" i="13" s="1"/>
  <c r="J7577" i="1"/>
  <c r="I7552" i="14" s="1"/>
  <c r="I7577" i="1"/>
  <c r="D7541" i="13" s="1"/>
  <c r="J7565" i="1"/>
  <c r="I7540" i="14" s="1"/>
  <c r="I7565" i="1"/>
  <c r="D7529" i="13" s="1"/>
  <c r="J7553" i="1"/>
  <c r="I7528" i="14" s="1"/>
  <c r="I7553" i="1"/>
  <c r="D7517" i="13" s="1"/>
  <c r="J7545" i="1"/>
  <c r="I7520" i="14" s="1"/>
  <c r="I7545" i="1"/>
  <c r="D7509" i="13" s="1"/>
  <c r="J7533" i="1"/>
  <c r="I7508" i="14" s="1"/>
  <c r="I7533" i="1"/>
  <c r="D7497" i="13" s="1"/>
  <c r="J7525" i="1"/>
  <c r="I7500" i="14" s="1"/>
  <c r="I7525" i="1"/>
  <c r="D7489" i="13" s="1"/>
  <c r="J7517" i="1"/>
  <c r="I7492" i="14" s="1"/>
  <c r="I7517" i="1"/>
  <c r="D7481" i="13" s="1"/>
  <c r="J7505" i="1"/>
  <c r="I7480" i="14" s="1"/>
  <c r="I7505" i="1"/>
  <c r="D7469" i="13" s="1"/>
  <c r="J7493" i="1"/>
  <c r="I7468" i="14" s="1"/>
  <c r="I7493" i="1"/>
  <c r="D7457" i="13" s="1"/>
  <c r="J7485" i="1"/>
  <c r="I7460" i="14" s="1"/>
  <c r="I7485" i="1"/>
  <c r="D7449" i="13" s="1"/>
  <c r="J7473" i="1"/>
  <c r="I7448" i="14" s="1"/>
  <c r="I7473" i="1"/>
  <c r="D7437" i="13" s="1"/>
  <c r="J7465" i="1"/>
  <c r="I7440" i="14" s="1"/>
  <c r="I7465" i="1"/>
  <c r="D7429" i="13" s="1"/>
  <c r="J7453" i="1"/>
  <c r="I7428" i="14" s="1"/>
  <c r="I7453" i="1"/>
  <c r="D7417" i="13" s="1"/>
  <c r="J7441" i="1"/>
  <c r="I7416" i="14" s="1"/>
  <c r="I7441" i="1"/>
  <c r="D7405" i="13" s="1"/>
  <c r="J7433" i="1"/>
  <c r="I7408" i="14" s="1"/>
  <c r="I7433" i="1"/>
  <c r="D7397" i="13" s="1"/>
  <c r="J7417" i="1"/>
  <c r="I7392" i="14" s="1"/>
  <c r="I7417" i="1"/>
  <c r="D7381" i="13" s="1"/>
  <c r="J7405" i="1"/>
  <c r="I7380" i="14" s="1"/>
  <c r="I7405" i="1"/>
  <c r="D7369" i="13" s="1"/>
  <c r="J7397" i="1"/>
  <c r="I7372" i="14" s="1"/>
  <c r="I7397" i="1"/>
  <c r="D7361" i="13" s="1"/>
  <c r="J7385" i="1"/>
  <c r="I7360" i="14" s="1"/>
  <c r="I7385" i="1"/>
  <c r="D7349" i="13" s="1"/>
  <c r="J7373" i="1"/>
  <c r="I7348" i="14" s="1"/>
  <c r="I7373" i="1"/>
  <c r="D7337" i="13" s="1"/>
  <c r="J7365" i="1"/>
  <c r="I7340" i="14" s="1"/>
  <c r="I7365" i="1"/>
  <c r="D7329" i="13" s="1"/>
  <c r="J7353" i="1"/>
  <c r="I7328" i="14" s="1"/>
  <c r="I7353" i="1"/>
  <c r="D7317" i="13" s="1"/>
  <c r="J7341" i="1"/>
  <c r="I7316" i="14" s="1"/>
  <c r="I7341" i="1"/>
  <c r="D7305" i="13" s="1"/>
  <c r="J7333" i="1"/>
  <c r="I7308" i="14" s="1"/>
  <c r="I7333" i="1"/>
  <c r="D7297" i="13" s="1"/>
  <c r="J7321" i="1"/>
  <c r="I7296" i="14" s="1"/>
  <c r="I7321" i="1"/>
  <c r="D7285" i="13" s="1"/>
  <c r="J7309" i="1"/>
  <c r="I7284" i="14" s="1"/>
  <c r="I7309" i="1"/>
  <c r="D7273" i="13" s="1"/>
  <c r="J7301" i="1"/>
  <c r="I7276" i="14" s="1"/>
  <c r="I7301" i="1"/>
  <c r="D7265" i="13" s="1"/>
  <c r="J7289" i="1"/>
  <c r="I7264" i="14" s="1"/>
  <c r="I7289" i="1"/>
  <c r="D7253" i="13" s="1"/>
  <c r="J7277" i="1"/>
  <c r="I7252" i="14" s="1"/>
  <c r="I7277" i="1"/>
  <c r="D7241" i="13" s="1"/>
  <c r="J7265" i="1"/>
  <c r="I7240" i="14" s="1"/>
  <c r="I7265" i="1"/>
  <c r="D7229" i="13" s="1"/>
  <c r="J7261" i="1"/>
  <c r="I7236" i="14" s="1"/>
  <c r="I7261" i="1"/>
  <c r="D7225" i="13" s="1"/>
  <c r="J7249" i="1"/>
  <c r="I7224" i="14" s="1"/>
  <c r="I7249" i="1"/>
  <c r="D7213" i="13" s="1"/>
  <c r="J7241" i="1"/>
  <c r="I7216" i="14" s="1"/>
  <c r="I7241" i="1"/>
  <c r="D7205" i="13" s="1"/>
  <c r="J5785" i="1"/>
  <c r="I5760" i="14" s="1"/>
  <c r="I5785" i="1"/>
  <c r="D5749" i="13" s="1"/>
  <c r="J5765" i="1"/>
  <c r="I5740" i="14" s="1"/>
  <c r="I5765" i="1"/>
  <c r="D5729" i="13" s="1"/>
  <c r="J5657" i="1"/>
  <c r="I5632" i="14" s="1"/>
  <c r="I5657" i="1"/>
  <c r="D5621" i="13" s="1"/>
  <c r="J5637" i="1"/>
  <c r="I5612" i="14" s="1"/>
  <c r="I5637" i="1"/>
  <c r="D5601" i="13" s="1"/>
  <c r="J5629" i="1"/>
  <c r="I5604" i="14" s="1"/>
  <c r="I5629" i="1"/>
  <c r="D5593" i="13" s="1"/>
  <c r="J4149" i="1"/>
  <c r="I4124" i="14" s="1"/>
  <c r="I4149" i="1"/>
  <c r="D4113" i="13" s="1"/>
  <c r="J4145" i="1"/>
  <c r="I4120" i="14" s="1"/>
  <c r="I4145" i="1"/>
  <c r="D4109" i="13" s="1"/>
  <c r="J4141" i="1"/>
  <c r="I4116" i="14" s="1"/>
  <c r="I4141" i="1"/>
  <c r="D4105" i="13" s="1"/>
  <c r="J4137" i="1"/>
  <c r="I4112" i="14" s="1"/>
  <c r="I4137" i="1"/>
  <c r="D4101" i="13" s="1"/>
  <c r="J4133" i="1"/>
  <c r="I4108" i="14" s="1"/>
  <c r="I4133" i="1"/>
  <c r="D4097" i="13" s="1"/>
  <c r="J4129" i="1"/>
  <c r="I4104" i="14" s="1"/>
  <c r="I4129" i="1"/>
  <c r="D4093" i="13" s="1"/>
  <c r="J4125" i="1"/>
  <c r="I4100" i="14" s="1"/>
  <c r="I4125" i="1"/>
  <c r="D4089" i="13" s="1"/>
  <c r="J4121" i="1"/>
  <c r="I4096" i="14" s="1"/>
  <c r="I4121" i="1"/>
  <c r="D4085" i="13" s="1"/>
  <c r="J4117" i="1"/>
  <c r="I4092" i="14" s="1"/>
  <c r="I4117" i="1"/>
  <c r="D4081" i="13" s="1"/>
  <c r="J4113" i="1"/>
  <c r="I4088" i="14" s="1"/>
  <c r="I4113" i="1"/>
  <c r="D4077" i="13" s="1"/>
  <c r="J4109" i="1"/>
  <c r="I4084" i="14" s="1"/>
  <c r="I4109" i="1"/>
  <c r="D4073" i="13" s="1"/>
  <c r="J4105" i="1"/>
  <c r="I4080" i="14" s="1"/>
  <c r="I4105" i="1"/>
  <c r="D4069" i="13" s="1"/>
  <c r="J4101" i="1"/>
  <c r="I4076" i="14" s="1"/>
  <c r="I4101" i="1"/>
  <c r="D4065" i="13" s="1"/>
  <c r="J4097" i="1"/>
  <c r="I4072" i="14" s="1"/>
  <c r="I4097" i="1"/>
  <c r="D4061" i="13" s="1"/>
  <c r="J4093" i="1"/>
  <c r="I4068" i="14" s="1"/>
  <c r="I4093" i="1"/>
  <c r="D4057" i="13" s="1"/>
  <c r="J4089" i="1"/>
  <c r="I4064" i="14" s="1"/>
  <c r="I4089" i="1"/>
  <c r="D4053" i="13" s="1"/>
  <c r="J4085" i="1"/>
  <c r="I4060" i="14" s="1"/>
  <c r="I4085" i="1"/>
  <c r="D4049" i="13" s="1"/>
  <c r="J4081" i="1"/>
  <c r="I4056" i="14" s="1"/>
  <c r="I4081" i="1"/>
  <c r="D4045" i="13" s="1"/>
  <c r="J4077" i="1"/>
  <c r="I4052" i="14" s="1"/>
  <c r="I4077" i="1"/>
  <c r="D4041" i="13" s="1"/>
  <c r="J4073" i="1"/>
  <c r="I4048" i="14" s="1"/>
  <c r="I4073" i="1"/>
  <c r="D4037" i="13" s="1"/>
  <c r="J4069" i="1"/>
  <c r="I4044" i="14" s="1"/>
  <c r="I4069" i="1"/>
  <c r="D4033" i="13" s="1"/>
  <c r="J4065" i="1"/>
  <c r="I4040" i="14" s="1"/>
  <c r="I4065" i="1"/>
  <c r="D4029" i="13" s="1"/>
  <c r="J4061" i="1"/>
  <c r="I4036" i="14" s="1"/>
  <c r="I4061" i="1"/>
  <c r="D4025" i="13" s="1"/>
  <c r="J4057" i="1"/>
  <c r="I4032" i="14" s="1"/>
  <c r="I4057" i="1"/>
  <c r="D4021" i="13" s="1"/>
  <c r="J4053" i="1"/>
  <c r="I4028" i="14" s="1"/>
  <c r="I4053" i="1"/>
  <c r="D4017" i="13" s="1"/>
  <c r="J4049" i="1"/>
  <c r="I4024" i="14" s="1"/>
  <c r="I4049" i="1"/>
  <c r="D4013" i="13" s="1"/>
  <c r="J4045" i="1"/>
  <c r="I4020" i="14" s="1"/>
  <c r="I4045" i="1"/>
  <c r="D4009" i="13" s="1"/>
  <c r="J4041" i="1"/>
  <c r="I4016" i="14" s="1"/>
  <c r="I4041" i="1"/>
  <c r="D4005" i="13" s="1"/>
  <c r="J4037" i="1"/>
  <c r="I4012" i="14" s="1"/>
  <c r="I4037" i="1"/>
  <c r="D4001" i="13" s="1"/>
  <c r="J4033" i="1"/>
  <c r="I4008" i="14" s="1"/>
  <c r="I4033" i="1"/>
  <c r="D3997" i="13" s="1"/>
  <c r="J4029" i="1"/>
  <c r="I4004" i="14" s="1"/>
  <c r="I4029" i="1"/>
  <c r="D3993" i="13" s="1"/>
  <c r="J4025" i="1"/>
  <c r="I4000" i="14" s="1"/>
  <c r="I4025" i="1"/>
  <c r="D3989" i="13" s="1"/>
  <c r="J4021" i="1"/>
  <c r="I3996" i="14" s="1"/>
  <c r="I4021" i="1"/>
  <c r="D3985" i="13" s="1"/>
  <c r="J4017" i="1"/>
  <c r="I3992" i="14" s="1"/>
  <c r="I4017" i="1"/>
  <c r="D3981" i="13" s="1"/>
  <c r="J4013" i="1"/>
  <c r="I3988" i="14" s="1"/>
  <c r="I4013" i="1"/>
  <c r="D3977" i="13" s="1"/>
  <c r="J4009" i="1"/>
  <c r="I3984" i="14" s="1"/>
  <c r="I4009" i="1"/>
  <c r="D3973" i="13" s="1"/>
  <c r="J4005" i="1"/>
  <c r="I3980" i="14" s="1"/>
  <c r="I4005" i="1"/>
  <c r="D3969" i="13" s="1"/>
  <c r="J4001" i="1"/>
  <c r="I3976" i="14" s="1"/>
  <c r="I4001" i="1"/>
  <c r="D3965" i="13" s="1"/>
  <c r="J3997" i="1"/>
  <c r="I3972" i="14" s="1"/>
  <c r="I3997" i="1"/>
  <c r="D3961" i="13" s="1"/>
  <c r="J3993" i="1"/>
  <c r="I3968" i="14" s="1"/>
  <c r="I3993" i="1"/>
  <c r="D3957" i="13" s="1"/>
  <c r="J3989" i="1"/>
  <c r="I3964" i="14" s="1"/>
  <c r="I3989" i="1"/>
  <c r="D3953" i="13" s="1"/>
  <c r="J3985" i="1"/>
  <c r="I3960" i="14" s="1"/>
  <c r="I3985" i="1"/>
  <c r="D3949" i="13" s="1"/>
  <c r="J3981" i="1"/>
  <c r="I3956" i="14" s="1"/>
  <c r="I3981" i="1"/>
  <c r="D3945" i="13" s="1"/>
  <c r="J3977" i="1"/>
  <c r="I3952" i="14" s="1"/>
  <c r="I3977" i="1"/>
  <c r="D3941" i="13" s="1"/>
  <c r="J3973" i="1"/>
  <c r="I3948" i="14" s="1"/>
  <c r="I3973" i="1"/>
  <c r="D3937" i="13" s="1"/>
  <c r="J3969" i="1"/>
  <c r="I3944" i="14" s="1"/>
  <c r="I3969" i="1"/>
  <c r="D3933" i="13" s="1"/>
  <c r="J3965" i="1"/>
  <c r="I3940" i="14" s="1"/>
  <c r="I3965" i="1"/>
  <c r="D3929" i="13" s="1"/>
  <c r="J3961" i="1"/>
  <c r="I3936" i="14" s="1"/>
  <c r="I3961" i="1"/>
  <c r="D3925" i="13" s="1"/>
  <c r="J3957" i="1"/>
  <c r="I3932" i="14" s="1"/>
  <c r="I3957" i="1"/>
  <c r="D3921" i="13" s="1"/>
  <c r="J3953" i="1"/>
  <c r="I3928" i="14" s="1"/>
  <c r="I3953" i="1"/>
  <c r="D3917" i="13" s="1"/>
  <c r="J3949" i="1"/>
  <c r="I3924" i="14" s="1"/>
  <c r="I3949" i="1"/>
  <c r="D3913" i="13" s="1"/>
  <c r="J3945" i="1"/>
  <c r="I3920" i="14" s="1"/>
  <c r="I3945" i="1"/>
  <c r="D3909" i="13" s="1"/>
  <c r="J3941" i="1"/>
  <c r="I3916" i="14" s="1"/>
  <c r="I3941" i="1"/>
  <c r="D3905" i="13" s="1"/>
  <c r="J3937" i="1"/>
  <c r="I3912" i="14" s="1"/>
  <c r="I3937" i="1"/>
  <c r="D3901" i="13" s="1"/>
  <c r="J3933" i="1"/>
  <c r="I3908" i="14" s="1"/>
  <c r="I3933" i="1"/>
  <c r="D3897" i="13" s="1"/>
  <c r="J3929" i="1"/>
  <c r="I3904" i="14" s="1"/>
  <c r="I3929" i="1"/>
  <c r="D3893" i="13" s="1"/>
  <c r="J3925" i="1"/>
  <c r="I3900" i="14" s="1"/>
  <c r="I3925" i="1"/>
  <c r="D3889" i="13" s="1"/>
  <c r="J3921" i="1"/>
  <c r="I3896" i="14" s="1"/>
  <c r="I3921" i="1"/>
  <c r="D3885" i="13" s="1"/>
  <c r="J3917" i="1"/>
  <c r="I3892" i="14" s="1"/>
  <c r="I3917" i="1"/>
  <c r="D3881" i="13" s="1"/>
  <c r="J3913" i="1"/>
  <c r="I3888" i="14" s="1"/>
  <c r="I3913" i="1"/>
  <c r="D3877" i="13" s="1"/>
  <c r="J3909" i="1"/>
  <c r="I3884" i="14" s="1"/>
  <c r="I3909" i="1"/>
  <c r="D3873" i="13" s="1"/>
  <c r="J3905" i="1"/>
  <c r="I3880" i="14" s="1"/>
  <c r="I3905" i="1"/>
  <c r="D3869" i="13" s="1"/>
  <c r="J3901" i="1"/>
  <c r="I3876" i="14" s="1"/>
  <c r="I3901" i="1"/>
  <c r="D3865" i="13" s="1"/>
  <c r="J3897" i="1"/>
  <c r="I3872" i="14" s="1"/>
  <c r="I3897" i="1"/>
  <c r="D3861" i="13" s="1"/>
  <c r="J3893" i="1"/>
  <c r="I3868" i="14" s="1"/>
  <c r="I3893" i="1"/>
  <c r="D3857" i="13" s="1"/>
  <c r="J3889" i="1"/>
  <c r="I3864" i="14" s="1"/>
  <c r="I3889" i="1"/>
  <c r="D3853" i="13" s="1"/>
  <c r="J3885" i="1"/>
  <c r="I3860" i="14" s="1"/>
  <c r="I3885" i="1"/>
  <c r="D3849" i="13" s="1"/>
  <c r="J3881" i="1"/>
  <c r="I3856" i="14" s="1"/>
  <c r="I3881" i="1"/>
  <c r="D3845" i="13" s="1"/>
  <c r="J3877" i="1"/>
  <c r="I3852" i="14" s="1"/>
  <c r="I3877" i="1"/>
  <c r="D3841" i="13" s="1"/>
  <c r="J3873" i="1"/>
  <c r="I3848" i="14" s="1"/>
  <c r="I3873" i="1"/>
  <c r="D3837" i="13" s="1"/>
  <c r="J3869" i="1"/>
  <c r="I3844" i="14" s="1"/>
  <c r="I3869" i="1"/>
  <c r="D3833" i="13" s="1"/>
  <c r="J3865" i="1"/>
  <c r="I3840" i="14" s="1"/>
  <c r="I3865" i="1"/>
  <c r="D3829" i="13" s="1"/>
  <c r="J3861" i="1"/>
  <c r="I3836" i="14" s="1"/>
  <c r="I3861" i="1"/>
  <c r="D3825" i="13" s="1"/>
  <c r="J3857" i="1"/>
  <c r="I3832" i="14" s="1"/>
  <c r="I3857" i="1"/>
  <c r="D3821" i="13" s="1"/>
  <c r="J3853" i="1"/>
  <c r="I3828" i="14" s="1"/>
  <c r="I3853" i="1"/>
  <c r="D3817" i="13" s="1"/>
  <c r="J3849" i="1"/>
  <c r="I3824" i="14" s="1"/>
  <c r="I3849" i="1"/>
  <c r="D3813" i="13" s="1"/>
  <c r="J3845" i="1"/>
  <c r="I3820" i="14" s="1"/>
  <c r="I3845" i="1"/>
  <c r="D3809" i="13" s="1"/>
  <c r="J3841" i="1"/>
  <c r="I3816" i="14" s="1"/>
  <c r="I3841" i="1"/>
  <c r="D3805" i="13" s="1"/>
  <c r="J3837" i="1"/>
  <c r="I3812" i="14" s="1"/>
  <c r="I3837" i="1"/>
  <c r="D3801" i="13" s="1"/>
  <c r="J3833" i="1"/>
  <c r="I3808" i="14" s="1"/>
  <c r="I3833" i="1"/>
  <c r="D3797" i="13" s="1"/>
  <c r="J3829" i="1"/>
  <c r="I3804" i="14" s="1"/>
  <c r="I3829" i="1"/>
  <c r="D3793" i="13" s="1"/>
  <c r="J3825" i="1"/>
  <c r="I3800" i="14" s="1"/>
  <c r="I3825" i="1"/>
  <c r="D3789" i="13" s="1"/>
  <c r="J3821" i="1"/>
  <c r="I3796" i="14" s="1"/>
  <c r="I3821" i="1"/>
  <c r="D3785" i="13" s="1"/>
  <c r="J3817" i="1"/>
  <c r="I3792" i="14" s="1"/>
  <c r="I3817" i="1"/>
  <c r="D3781" i="13" s="1"/>
  <c r="J3813" i="1"/>
  <c r="I3788" i="14" s="1"/>
  <c r="I3813" i="1"/>
  <c r="D3777" i="13" s="1"/>
  <c r="J3809" i="1"/>
  <c r="I3784" i="14" s="1"/>
  <c r="I3809" i="1"/>
  <c r="D3773" i="13" s="1"/>
  <c r="J3805" i="1"/>
  <c r="I3780" i="14" s="1"/>
  <c r="I3805" i="1"/>
  <c r="D3769" i="13" s="1"/>
  <c r="J3801" i="1"/>
  <c r="I3776" i="14" s="1"/>
  <c r="I3801" i="1"/>
  <c r="D3765" i="13" s="1"/>
  <c r="J3797" i="1"/>
  <c r="I3772" i="14" s="1"/>
  <c r="I3797" i="1"/>
  <c r="D3761" i="13" s="1"/>
  <c r="J3793" i="1"/>
  <c r="I3768" i="14" s="1"/>
  <c r="I3793" i="1"/>
  <c r="D3757" i="13" s="1"/>
  <c r="J3789" i="1"/>
  <c r="I3764" i="14" s="1"/>
  <c r="I3789" i="1"/>
  <c r="D3753" i="13" s="1"/>
  <c r="J3785" i="1"/>
  <c r="I3760" i="14" s="1"/>
  <c r="I3785" i="1"/>
  <c r="D3749" i="13" s="1"/>
  <c r="J3781" i="1"/>
  <c r="I3756" i="14" s="1"/>
  <c r="I3781" i="1"/>
  <c r="D3745" i="13" s="1"/>
  <c r="J3777" i="1"/>
  <c r="I3752" i="14" s="1"/>
  <c r="I3777" i="1"/>
  <c r="D3741" i="13" s="1"/>
  <c r="J3773" i="1"/>
  <c r="I3748" i="14" s="1"/>
  <c r="I3773" i="1"/>
  <c r="D3737" i="13" s="1"/>
  <c r="J3769" i="1"/>
  <c r="I3744" i="14" s="1"/>
  <c r="I3769" i="1"/>
  <c r="D3733" i="13" s="1"/>
  <c r="J3765" i="1"/>
  <c r="I3740" i="14" s="1"/>
  <c r="I3765" i="1"/>
  <c r="D3729" i="13" s="1"/>
  <c r="J3761" i="1"/>
  <c r="I3736" i="14" s="1"/>
  <c r="I3761" i="1"/>
  <c r="D3725" i="13" s="1"/>
  <c r="J3757" i="1"/>
  <c r="I3732" i="14" s="1"/>
  <c r="I3757" i="1"/>
  <c r="D3721" i="13" s="1"/>
  <c r="J3753" i="1"/>
  <c r="I3728" i="14" s="1"/>
  <c r="I3753" i="1"/>
  <c r="D3717" i="13" s="1"/>
  <c r="J3749" i="1"/>
  <c r="I3724" i="14" s="1"/>
  <c r="I3749" i="1"/>
  <c r="D3713" i="13" s="1"/>
  <c r="J3745" i="1"/>
  <c r="I3720" i="14" s="1"/>
  <c r="I3745" i="1"/>
  <c r="D3709" i="13" s="1"/>
  <c r="J3741" i="1"/>
  <c r="I3716" i="14" s="1"/>
  <c r="I3741" i="1"/>
  <c r="D3705" i="13" s="1"/>
  <c r="J3737" i="1"/>
  <c r="I3712" i="14" s="1"/>
  <c r="I3737" i="1"/>
  <c r="D3701" i="13" s="1"/>
  <c r="J3733" i="1"/>
  <c r="I3708" i="14" s="1"/>
  <c r="I3733" i="1"/>
  <c r="D3697" i="13" s="1"/>
  <c r="J3729" i="1"/>
  <c r="I3704" i="14" s="1"/>
  <c r="I3729" i="1"/>
  <c r="D3693" i="13" s="1"/>
  <c r="J3725" i="1"/>
  <c r="I3700" i="14" s="1"/>
  <c r="I3725" i="1"/>
  <c r="D3689" i="13" s="1"/>
  <c r="J3721" i="1"/>
  <c r="I3696" i="14" s="1"/>
  <c r="I3721" i="1"/>
  <c r="D3685" i="13" s="1"/>
  <c r="J3717" i="1"/>
  <c r="I3692" i="14" s="1"/>
  <c r="I3717" i="1"/>
  <c r="D3681" i="13" s="1"/>
  <c r="J3713" i="1"/>
  <c r="I3688" i="14" s="1"/>
  <c r="I3713" i="1"/>
  <c r="D3677" i="13" s="1"/>
  <c r="J3709" i="1"/>
  <c r="I3684" i="14" s="1"/>
  <c r="I3709" i="1"/>
  <c r="D3673" i="13" s="1"/>
  <c r="J3705" i="1"/>
  <c r="I3680" i="14" s="1"/>
  <c r="I3705" i="1"/>
  <c r="D3669" i="13" s="1"/>
  <c r="J3701" i="1"/>
  <c r="I3676" i="14" s="1"/>
  <c r="I3701" i="1"/>
  <c r="D3665" i="13" s="1"/>
  <c r="J3697" i="1"/>
  <c r="I3672" i="14" s="1"/>
  <c r="I3697" i="1"/>
  <c r="D3661" i="13" s="1"/>
  <c r="J3693" i="1"/>
  <c r="I3668" i="14" s="1"/>
  <c r="I3693" i="1"/>
  <c r="D3657" i="13" s="1"/>
  <c r="J3689" i="1"/>
  <c r="I3664" i="14" s="1"/>
  <c r="I3689" i="1"/>
  <c r="J3685" i="1"/>
  <c r="I3660" i="14" s="1"/>
  <c r="I3685" i="1"/>
  <c r="D3649" i="13" s="1"/>
  <c r="J3681" i="1"/>
  <c r="I3656" i="14" s="1"/>
  <c r="I3681" i="1"/>
  <c r="D3645" i="13" s="1"/>
  <c r="J3677" i="1"/>
  <c r="I3652" i="14" s="1"/>
  <c r="I3677" i="1"/>
  <c r="D3641" i="13" s="1"/>
  <c r="J3673" i="1"/>
  <c r="I3648" i="14" s="1"/>
  <c r="I3673" i="1"/>
  <c r="D3637" i="13" s="1"/>
  <c r="J3669" i="1"/>
  <c r="I3644" i="14" s="1"/>
  <c r="I3669" i="1"/>
  <c r="D3633" i="13" s="1"/>
  <c r="J3665" i="1"/>
  <c r="I3640" i="14" s="1"/>
  <c r="I3665" i="1"/>
  <c r="D3629" i="13" s="1"/>
  <c r="J3661" i="1"/>
  <c r="I3636" i="14" s="1"/>
  <c r="I3661" i="1"/>
  <c r="D3625" i="13" s="1"/>
  <c r="J3657" i="1"/>
  <c r="I3632" i="14" s="1"/>
  <c r="I3657" i="1"/>
  <c r="D3621" i="13" s="1"/>
  <c r="J3653" i="1"/>
  <c r="I3628" i="14" s="1"/>
  <c r="I3653" i="1"/>
  <c r="D3617" i="13" s="1"/>
  <c r="J3649" i="1"/>
  <c r="I3624" i="14" s="1"/>
  <c r="I3649" i="1"/>
  <c r="D3613" i="13" s="1"/>
  <c r="J3645" i="1"/>
  <c r="I3620" i="14" s="1"/>
  <c r="I3645" i="1"/>
  <c r="D3609" i="13" s="1"/>
  <c r="J3641" i="1"/>
  <c r="I3616" i="14" s="1"/>
  <c r="I3641" i="1"/>
  <c r="D3605" i="13" s="1"/>
  <c r="J3637" i="1"/>
  <c r="I3612" i="14" s="1"/>
  <c r="I3637" i="1"/>
  <c r="D3601" i="13" s="1"/>
  <c r="J3633" i="1"/>
  <c r="I3608" i="14" s="1"/>
  <c r="I3633" i="1"/>
  <c r="D3597" i="13" s="1"/>
  <c r="J3629" i="1"/>
  <c r="I3604" i="14" s="1"/>
  <c r="I3629" i="1"/>
  <c r="D3593" i="13" s="1"/>
  <c r="J3625" i="1"/>
  <c r="I3600" i="14" s="1"/>
  <c r="I3625" i="1"/>
  <c r="D3589" i="13" s="1"/>
  <c r="J3621" i="1"/>
  <c r="I3596" i="14" s="1"/>
  <c r="I3621" i="1"/>
  <c r="D3585" i="13" s="1"/>
  <c r="J3617" i="1"/>
  <c r="I3592" i="14" s="1"/>
  <c r="I3617" i="1"/>
  <c r="D3581" i="13" s="1"/>
  <c r="J3613" i="1"/>
  <c r="I3588" i="14" s="1"/>
  <c r="I3613" i="1"/>
  <c r="D3577" i="13" s="1"/>
  <c r="J3609" i="1"/>
  <c r="I3584" i="14" s="1"/>
  <c r="I3609" i="1"/>
  <c r="D3573" i="13" s="1"/>
  <c r="J3605" i="1"/>
  <c r="I3580" i="14" s="1"/>
  <c r="I3605" i="1"/>
  <c r="D3569" i="13" s="1"/>
  <c r="J3601" i="1"/>
  <c r="I3576" i="14" s="1"/>
  <c r="I3601" i="1"/>
  <c r="D3565" i="13" s="1"/>
  <c r="J3597" i="1"/>
  <c r="I3572" i="14" s="1"/>
  <c r="I3597" i="1"/>
  <c r="D3561" i="13" s="1"/>
  <c r="J3593" i="1"/>
  <c r="I3568" i="14" s="1"/>
  <c r="I3593" i="1"/>
  <c r="D3557" i="13" s="1"/>
  <c r="J3589" i="1"/>
  <c r="I3564" i="14" s="1"/>
  <c r="I3589" i="1"/>
  <c r="D3553" i="13" s="1"/>
  <c r="J3585" i="1"/>
  <c r="I3560" i="14" s="1"/>
  <c r="I3585" i="1"/>
  <c r="D3549" i="13" s="1"/>
  <c r="J3581" i="1"/>
  <c r="I3556" i="14" s="1"/>
  <c r="I3581" i="1"/>
  <c r="D3545" i="13" s="1"/>
  <c r="J3577" i="1"/>
  <c r="I3552" i="14" s="1"/>
  <c r="I3577" i="1"/>
  <c r="D3541" i="13" s="1"/>
  <c r="J3573" i="1"/>
  <c r="I3548" i="14" s="1"/>
  <c r="I3573" i="1"/>
  <c r="D3537" i="13" s="1"/>
  <c r="J3569" i="1"/>
  <c r="I3544" i="14" s="1"/>
  <c r="I3569" i="1"/>
  <c r="D3533" i="13" s="1"/>
  <c r="J3565" i="1"/>
  <c r="I3540" i="14" s="1"/>
  <c r="I3565" i="1"/>
  <c r="D3529" i="13" s="1"/>
  <c r="J3561" i="1"/>
  <c r="I3536" i="14" s="1"/>
  <c r="I3561" i="1"/>
  <c r="D3525" i="13" s="1"/>
  <c r="J3557" i="1"/>
  <c r="I3532" i="14" s="1"/>
  <c r="I3557" i="1"/>
  <c r="D3521" i="13" s="1"/>
  <c r="J3553" i="1"/>
  <c r="I3528" i="14" s="1"/>
  <c r="I3553" i="1"/>
  <c r="D3517" i="13" s="1"/>
  <c r="J3549" i="1"/>
  <c r="I3524" i="14" s="1"/>
  <c r="I3549" i="1"/>
  <c r="D3513" i="13" s="1"/>
  <c r="J3545" i="1"/>
  <c r="I3520" i="14" s="1"/>
  <c r="I3545" i="1"/>
  <c r="D3509" i="13" s="1"/>
  <c r="J3541" i="1"/>
  <c r="I3516" i="14" s="1"/>
  <c r="I3541" i="1"/>
  <c r="D3505" i="13" s="1"/>
  <c r="J3537" i="1"/>
  <c r="I3512" i="14" s="1"/>
  <c r="I3537" i="1"/>
  <c r="D3501" i="13" s="1"/>
  <c r="J3533" i="1"/>
  <c r="I3508" i="14" s="1"/>
  <c r="I3533" i="1"/>
  <c r="D3497" i="13" s="1"/>
  <c r="J3529" i="1"/>
  <c r="I3504" i="14" s="1"/>
  <c r="I3529" i="1"/>
  <c r="D3493" i="13" s="1"/>
  <c r="J3525" i="1"/>
  <c r="I3500" i="14" s="1"/>
  <c r="I3525" i="1"/>
  <c r="D3489" i="13" s="1"/>
  <c r="J3521" i="1"/>
  <c r="I3496" i="14" s="1"/>
  <c r="I3521" i="1"/>
  <c r="D3485" i="13" s="1"/>
  <c r="J3517" i="1"/>
  <c r="I3492" i="14" s="1"/>
  <c r="I3517" i="1"/>
  <c r="D3481" i="13" s="1"/>
  <c r="J3513" i="1"/>
  <c r="I3488" i="14" s="1"/>
  <c r="I3513" i="1"/>
  <c r="D3477" i="13" s="1"/>
  <c r="J3509" i="1"/>
  <c r="I3484" i="14" s="1"/>
  <c r="I3509" i="1"/>
  <c r="D3473" i="13" s="1"/>
  <c r="J3505" i="1"/>
  <c r="I3480" i="14" s="1"/>
  <c r="I3505" i="1"/>
  <c r="D3469" i="13" s="1"/>
  <c r="J3501" i="1"/>
  <c r="I3476" i="14" s="1"/>
  <c r="I3501" i="1"/>
  <c r="D3465" i="13" s="1"/>
  <c r="J3497" i="1"/>
  <c r="I3472" i="14" s="1"/>
  <c r="I3497" i="1"/>
  <c r="D3461" i="13" s="1"/>
  <c r="J3493" i="1"/>
  <c r="I3468" i="14" s="1"/>
  <c r="I3493" i="1"/>
  <c r="D3457" i="13" s="1"/>
  <c r="J3489" i="1"/>
  <c r="I3464" i="14" s="1"/>
  <c r="I3489" i="1"/>
  <c r="D3453" i="13" s="1"/>
  <c r="J3485" i="1"/>
  <c r="I3460" i="14" s="1"/>
  <c r="I3485" i="1"/>
  <c r="D3449" i="13" s="1"/>
  <c r="J3481" i="1"/>
  <c r="I3456" i="14" s="1"/>
  <c r="I3481" i="1"/>
  <c r="D3445" i="13" s="1"/>
  <c r="J3477" i="1"/>
  <c r="I3452" i="14" s="1"/>
  <c r="I3477" i="1"/>
  <c r="D3441" i="13" s="1"/>
  <c r="J3473" i="1"/>
  <c r="I3448" i="14" s="1"/>
  <c r="I3473" i="1"/>
  <c r="D3437" i="13" s="1"/>
  <c r="J3469" i="1"/>
  <c r="I3444" i="14" s="1"/>
  <c r="I3469" i="1"/>
  <c r="D3433" i="13" s="1"/>
  <c r="J3465" i="1"/>
  <c r="I3440" i="14" s="1"/>
  <c r="I3465" i="1"/>
  <c r="D3429" i="13" s="1"/>
  <c r="J3461" i="1"/>
  <c r="I3436" i="14" s="1"/>
  <c r="I3461" i="1"/>
  <c r="D3425" i="13" s="1"/>
  <c r="J3457" i="1"/>
  <c r="I3432" i="14" s="1"/>
  <c r="I3457" i="1"/>
  <c r="D3421" i="13" s="1"/>
  <c r="J3453" i="1"/>
  <c r="I3428" i="14" s="1"/>
  <c r="I3453" i="1"/>
  <c r="D3417" i="13" s="1"/>
  <c r="J3449" i="1"/>
  <c r="I3424" i="14" s="1"/>
  <c r="I3449" i="1"/>
  <c r="D3413" i="13" s="1"/>
  <c r="J3445" i="1"/>
  <c r="I3420" i="14" s="1"/>
  <c r="I3445" i="1"/>
  <c r="D3409" i="13" s="1"/>
  <c r="J3441" i="1"/>
  <c r="I3416" i="14" s="1"/>
  <c r="I3441" i="1"/>
  <c r="D3405" i="13" s="1"/>
  <c r="J3437" i="1"/>
  <c r="I3412" i="14" s="1"/>
  <c r="I3437" i="1"/>
  <c r="D3401" i="13" s="1"/>
  <c r="J3433" i="1"/>
  <c r="I3408" i="14" s="1"/>
  <c r="I3433" i="1"/>
  <c r="D3397" i="13" s="1"/>
  <c r="J3429" i="1"/>
  <c r="I3404" i="14" s="1"/>
  <c r="I3429" i="1"/>
  <c r="D3393" i="13" s="1"/>
  <c r="J3425" i="1"/>
  <c r="I3400" i="14" s="1"/>
  <c r="I3425" i="1"/>
  <c r="D3389" i="13" s="1"/>
  <c r="J3421" i="1"/>
  <c r="I3396" i="14" s="1"/>
  <c r="I3421" i="1"/>
  <c r="D3385" i="13" s="1"/>
  <c r="J3417" i="1"/>
  <c r="I3392" i="14" s="1"/>
  <c r="I3417" i="1"/>
  <c r="D3381" i="13" s="1"/>
  <c r="J3413" i="1"/>
  <c r="I3388" i="14" s="1"/>
  <c r="I3413" i="1"/>
  <c r="D3377" i="13" s="1"/>
  <c r="J3409" i="1"/>
  <c r="I3384" i="14" s="1"/>
  <c r="I3409" i="1"/>
  <c r="D3373" i="13" s="1"/>
  <c r="J3405" i="1"/>
  <c r="I3380" i="14" s="1"/>
  <c r="I3405" i="1"/>
  <c r="D3369" i="13" s="1"/>
  <c r="J3401" i="1"/>
  <c r="I3376" i="14" s="1"/>
  <c r="I3401" i="1"/>
  <c r="D3365" i="13" s="1"/>
  <c r="J3397" i="1"/>
  <c r="I3372" i="14" s="1"/>
  <c r="I3397" i="1"/>
  <c r="D3361" i="13" s="1"/>
  <c r="J3393" i="1"/>
  <c r="I3368" i="14" s="1"/>
  <c r="I3393" i="1"/>
  <c r="D3357" i="13" s="1"/>
  <c r="J3389" i="1"/>
  <c r="I3364" i="14" s="1"/>
  <c r="I3389" i="1"/>
  <c r="D3353" i="13" s="1"/>
  <c r="J3385" i="1"/>
  <c r="I3360" i="14" s="1"/>
  <c r="I3385" i="1"/>
  <c r="D3349" i="13" s="1"/>
  <c r="J3381" i="1"/>
  <c r="I3356" i="14" s="1"/>
  <c r="I3381" i="1"/>
  <c r="D3345" i="13" s="1"/>
  <c r="J3377" i="1"/>
  <c r="I3352" i="14" s="1"/>
  <c r="I3377" i="1"/>
  <c r="D3341" i="13" s="1"/>
  <c r="J3373" i="1"/>
  <c r="I3348" i="14" s="1"/>
  <c r="I3373" i="1"/>
  <c r="D3337" i="13" s="1"/>
  <c r="J3369" i="1"/>
  <c r="I3344" i="14" s="1"/>
  <c r="I3369" i="1"/>
  <c r="D3333" i="13" s="1"/>
  <c r="J3365" i="1"/>
  <c r="I3340" i="14" s="1"/>
  <c r="I3365" i="1"/>
  <c r="D3329" i="13" s="1"/>
  <c r="J3361" i="1"/>
  <c r="I3336" i="14" s="1"/>
  <c r="I3361" i="1"/>
  <c r="D3325" i="13" s="1"/>
  <c r="J3357" i="1"/>
  <c r="I3332" i="14" s="1"/>
  <c r="I3357" i="1"/>
  <c r="D3321" i="13" s="1"/>
  <c r="J3353" i="1"/>
  <c r="I3328" i="14" s="1"/>
  <c r="I3353" i="1"/>
  <c r="D3317" i="13" s="1"/>
  <c r="J3349" i="1"/>
  <c r="I3324" i="14" s="1"/>
  <c r="I3349" i="1"/>
  <c r="D3313" i="13" s="1"/>
  <c r="J3345" i="1"/>
  <c r="I3320" i="14" s="1"/>
  <c r="I3345" i="1"/>
  <c r="D3309" i="13" s="1"/>
  <c r="J3341" i="1"/>
  <c r="I3316" i="14" s="1"/>
  <c r="I3341" i="1"/>
  <c r="D3305" i="13" s="1"/>
  <c r="J3337" i="1"/>
  <c r="I3312" i="14" s="1"/>
  <c r="I3337" i="1"/>
  <c r="D3301" i="13" s="1"/>
  <c r="J3333" i="1"/>
  <c r="I3308" i="14" s="1"/>
  <c r="I3333" i="1"/>
  <c r="D3297" i="13" s="1"/>
  <c r="J3329" i="1"/>
  <c r="I3304" i="14" s="1"/>
  <c r="I3329" i="1"/>
  <c r="D3293" i="13" s="1"/>
  <c r="J3317" i="1"/>
  <c r="I3292" i="14" s="1"/>
  <c r="I3317" i="1"/>
  <c r="D3281" i="13" s="1"/>
  <c r="J3313" i="1"/>
  <c r="I3288" i="14" s="1"/>
  <c r="I3313" i="1"/>
  <c r="D3277" i="13" s="1"/>
  <c r="J3309" i="1"/>
  <c r="I3284" i="14" s="1"/>
  <c r="I3309" i="1"/>
  <c r="D3273" i="13" s="1"/>
  <c r="J3305" i="1"/>
  <c r="I3280" i="14" s="1"/>
  <c r="I3305" i="1"/>
  <c r="D3269" i="13" s="1"/>
  <c r="J3301" i="1"/>
  <c r="I3276" i="14" s="1"/>
  <c r="I3301" i="1"/>
  <c r="D3265" i="13" s="1"/>
  <c r="J3297" i="1"/>
  <c r="I3272" i="14" s="1"/>
  <c r="I3297" i="1"/>
  <c r="D3261" i="13" s="1"/>
  <c r="J3293" i="1"/>
  <c r="I3268" i="14" s="1"/>
  <c r="I3293" i="1"/>
  <c r="D3257" i="13" s="1"/>
  <c r="J7549" i="1"/>
  <c r="I7524" i="14" s="1"/>
  <c r="I7549" i="1"/>
  <c r="D7513" i="13" s="1"/>
  <c r="J7537" i="1"/>
  <c r="I7512" i="14" s="1"/>
  <c r="I7537" i="1"/>
  <c r="D7501" i="13" s="1"/>
  <c r="J7521" i="1"/>
  <c r="I7496" i="14" s="1"/>
  <c r="I7521" i="1"/>
  <c r="D7485" i="13" s="1"/>
  <c r="J7513" i="1"/>
  <c r="I7488" i="14" s="1"/>
  <c r="I7513" i="1"/>
  <c r="D7477" i="13" s="1"/>
  <c r="J7501" i="1"/>
  <c r="I7476" i="14" s="1"/>
  <c r="I7501" i="1"/>
  <c r="D7465" i="13" s="1"/>
  <c r="J7489" i="1"/>
  <c r="I7464" i="14" s="1"/>
  <c r="I7489" i="1"/>
  <c r="D7453" i="13" s="1"/>
  <c r="J7481" i="1"/>
  <c r="I7456" i="14" s="1"/>
  <c r="I7481" i="1"/>
  <c r="D7445" i="13" s="1"/>
  <c r="J7469" i="1"/>
  <c r="I7444" i="14" s="1"/>
  <c r="I7469" i="1"/>
  <c r="D7433" i="13" s="1"/>
  <c r="J7457" i="1"/>
  <c r="I7432" i="14" s="1"/>
  <c r="I7457" i="1"/>
  <c r="D7421" i="13" s="1"/>
  <c r="J7449" i="1"/>
  <c r="I7424" i="14" s="1"/>
  <c r="I7449" i="1"/>
  <c r="D7413" i="13" s="1"/>
  <c r="J7437" i="1"/>
  <c r="I7412" i="14" s="1"/>
  <c r="I7437" i="1"/>
  <c r="D7401" i="13" s="1"/>
  <c r="J7429" i="1"/>
  <c r="I7404" i="14" s="1"/>
  <c r="I7429" i="1"/>
  <c r="D7393" i="13" s="1"/>
  <c r="J7421" i="1"/>
  <c r="I7396" i="14" s="1"/>
  <c r="I7421" i="1"/>
  <c r="D7385" i="13" s="1"/>
  <c r="J7413" i="1"/>
  <c r="I7388" i="14" s="1"/>
  <c r="I7413" i="1"/>
  <c r="D7377" i="13" s="1"/>
  <c r="J7401" i="1"/>
  <c r="I7376" i="14" s="1"/>
  <c r="I7401" i="1"/>
  <c r="D7365" i="13" s="1"/>
  <c r="J7393" i="1"/>
  <c r="I7368" i="14" s="1"/>
  <c r="I7393" i="1"/>
  <c r="D7357" i="13" s="1"/>
  <c r="J7381" i="1"/>
  <c r="I7356" i="14" s="1"/>
  <c r="I7381" i="1"/>
  <c r="D7345" i="13" s="1"/>
  <c r="J7369" i="1"/>
  <c r="I7344" i="14" s="1"/>
  <c r="I7369" i="1"/>
  <c r="D7333" i="13" s="1"/>
  <c r="J7361" i="1"/>
  <c r="I7336" i="14" s="1"/>
  <c r="I7361" i="1"/>
  <c r="J7349" i="1"/>
  <c r="I7324" i="14" s="1"/>
  <c r="I7349" i="1"/>
  <c r="D7313" i="13" s="1"/>
  <c r="J7337" i="1"/>
  <c r="I7312" i="14" s="1"/>
  <c r="I7337" i="1"/>
  <c r="D7301" i="13" s="1"/>
  <c r="J7325" i="1"/>
  <c r="I7300" i="14" s="1"/>
  <c r="I7325" i="1"/>
  <c r="D7289" i="13" s="1"/>
  <c r="J7313" i="1"/>
  <c r="I7288" i="14" s="1"/>
  <c r="I7313" i="1"/>
  <c r="D7277" i="13" s="1"/>
  <c r="J7305" i="1"/>
  <c r="I7280" i="14" s="1"/>
  <c r="I7305" i="1"/>
  <c r="D7269" i="13" s="1"/>
  <c r="J7293" i="1"/>
  <c r="I7268" i="14" s="1"/>
  <c r="I7293" i="1"/>
  <c r="D7257" i="13" s="1"/>
  <c r="J7281" i="1"/>
  <c r="I7256" i="14" s="1"/>
  <c r="I7281" i="1"/>
  <c r="D7245" i="13" s="1"/>
  <c r="J7273" i="1"/>
  <c r="I7248" i="14" s="1"/>
  <c r="I7273" i="1"/>
  <c r="D7237" i="13" s="1"/>
  <c r="J7257" i="1"/>
  <c r="I7232" i="14" s="1"/>
  <c r="I7257" i="1"/>
  <c r="D7221" i="13" s="1"/>
  <c r="J7245" i="1"/>
  <c r="I7220" i="14" s="1"/>
  <c r="I7245" i="1"/>
  <c r="D7209" i="13" s="1"/>
  <c r="J3325" i="1"/>
  <c r="I3300" i="14" s="1"/>
  <c r="I3325" i="1"/>
  <c r="D3289" i="13" s="1"/>
  <c r="J7541" i="1"/>
  <c r="I7516" i="14" s="1"/>
  <c r="I7541" i="1"/>
  <c r="D7505" i="13" s="1"/>
  <c r="J7529" i="1"/>
  <c r="I7504" i="14" s="1"/>
  <c r="I7529" i="1"/>
  <c r="D7493" i="13" s="1"/>
  <c r="J7509" i="1"/>
  <c r="I7484" i="14" s="1"/>
  <c r="I7509" i="1"/>
  <c r="D7473" i="13" s="1"/>
  <c r="J7497" i="1"/>
  <c r="I7472" i="14" s="1"/>
  <c r="I7497" i="1"/>
  <c r="D7461" i="13" s="1"/>
  <c r="J7477" i="1"/>
  <c r="I7452" i="14" s="1"/>
  <c r="I7477" i="1"/>
  <c r="D7441" i="13" s="1"/>
  <c r="J7461" i="1"/>
  <c r="I7436" i="14" s="1"/>
  <c r="I7461" i="1"/>
  <c r="D7425" i="13" s="1"/>
  <c r="J7445" i="1"/>
  <c r="I7420" i="14" s="1"/>
  <c r="I7445" i="1"/>
  <c r="D7409" i="13" s="1"/>
  <c r="J7425" i="1"/>
  <c r="I7400" i="14" s="1"/>
  <c r="I7425" i="1"/>
  <c r="D7389" i="13" s="1"/>
  <c r="J7409" i="1"/>
  <c r="I7384" i="14" s="1"/>
  <c r="I7409" i="1"/>
  <c r="D7373" i="13" s="1"/>
  <c r="J7389" i="1"/>
  <c r="I7364" i="14" s="1"/>
  <c r="I7389" i="1"/>
  <c r="D7353" i="13" s="1"/>
  <c r="J7377" i="1"/>
  <c r="I7352" i="14" s="1"/>
  <c r="I7377" i="1"/>
  <c r="D7341" i="13" s="1"/>
  <c r="J7357" i="1"/>
  <c r="I7332" i="14" s="1"/>
  <c r="I7357" i="1"/>
  <c r="D7321" i="13" s="1"/>
  <c r="J7345" i="1"/>
  <c r="I7320" i="14" s="1"/>
  <c r="I7345" i="1"/>
  <c r="D7309" i="13" s="1"/>
  <c r="J7329" i="1"/>
  <c r="I7304" i="14" s="1"/>
  <c r="I7329" i="1"/>
  <c r="D7293" i="13" s="1"/>
  <c r="J7317" i="1"/>
  <c r="I7292" i="14" s="1"/>
  <c r="I7317" i="1"/>
  <c r="D7281" i="13" s="1"/>
  <c r="J7297" i="1"/>
  <c r="I7272" i="14" s="1"/>
  <c r="I7297" i="1"/>
  <c r="D7261" i="13" s="1"/>
  <c r="J7285" i="1"/>
  <c r="I7260" i="14" s="1"/>
  <c r="I7285" i="1"/>
  <c r="D7249" i="13" s="1"/>
  <c r="J7269" i="1"/>
  <c r="I7244" i="14" s="1"/>
  <c r="I7269" i="1"/>
  <c r="D7233" i="13" s="1"/>
  <c r="J7253" i="1"/>
  <c r="I7228" i="14" s="1"/>
  <c r="I7253" i="1"/>
  <c r="D7217" i="13" s="1"/>
  <c r="J5757" i="1"/>
  <c r="I5732" i="14" s="1"/>
  <c r="I5757" i="1"/>
  <c r="D5721" i="13" s="1"/>
  <c r="J3321" i="1"/>
  <c r="I3296" i="14" s="1"/>
  <c r="I3321" i="1"/>
  <c r="D3285" i="13" s="1"/>
  <c r="J3289" i="1"/>
  <c r="I3264" i="14" s="1"/>
  <c r="I3289" i="1"/>
  <c r="D3253" i="13" s="1"/>
  <c r="J3285" i="1"/>
  <c r="I3260" i="14" s="1"/>
  <c r="I3285" i="1"/>
  <c r="D3249" i="13" s="1"/>
  <c r="J3273" i="1"/>
  <c r="I3248" i="14" s="1"/>
  <c r="I3273" i="1"/>
  <c r="D3237" i="13" s="1"/>
  <c r="J3265" i="1"/>
  <c r="I3240" i="14" s="1"/>
  <c r="I3265" i="1"/>
  <c r="D3229" i="13" s="1"/>
  <c r="J3257" i="1"/>
  <c r="I3232" i="14" s="1"/>
  <c r="I3257" i="1"/>
  <c r="D3221" i="13" s="1"/>
  <c r="J3249" i="1"/>
  <c r="I3224" i="14" s="1"/>
  <c r="I3249" i="1"/>
  <c r="D3213" i="13" s="1"/>
  <c r="J3237" i="1"/>
  <c r="I3212" i="14" s="1"/>
  <c r="I3237" i="1"/>
  <c r="D3201" i="13" s="1"/>
  <c r="J3225" i="1"/>
  <c r="I3200" i="14" s="1"/>
  <c r="I3225" i="1"/>
  <c r="D3189" i="13" s="1"/>
  <c r="J3213" i="1"/>
  <c r="I3188" i="14" s="1"/>
  <c r="I3213" i="1"/>
  <c r="D3177" i="13" s="1"/>
  <c r="J3205" i="1"/>
  <c r="I3180" i="14" s="1"/>
  <c r="I3205" i="1"/>
  <c r="D3169" i="13" s="1"/>
  <c r="J3193" i="1"/>
  <c r="I3168" i="14" s="1"/>
  <c r="I3193" i="1"/>
  <c r="D3157" i="13" s="1"/>
  <c r="J3181" i="1"/>
  <c r="I3156" i="14" s="1"/>
  <c r="I3181" i="1"/>
  <c r="D3145" i="13" s="1"/>
  <c r="J3173" i="1"/>
  <c r="I3148" i="14" s="1"/>
  <c r="I3173" i="1"/>
  <c r="D3137" i="13" s="1"/>
  <c r="J3165" i="1"/>
  <c r="I3140" i="14" s="1"/>
  <c r="I3165" i="1"/>
  <c r="D3129" i="13" s="1"/>
  <c r="J3157" i="1"/>
  <c r="I3132" i="14" s="1"/>
  <c r="I3157" i="1"/>
  <c r="D3121" i="13" s="1"/>
  <c r="J3145" i="1"/>
  <c r="I3120" i="14" s="1"/>
  <c r="I3145" i="1"/>
  <c r="D3109" i="13" s="1"/>
  <c r="J2513" i="1"/>
  <c r="I2488" i="14" s="1"/>
  <c r="I2513" i="1"/>
  <c r="D2477" i="13" s="1"/>
  <c r="J2505" i="1"/>
  <c r="I2480" i="14" s="1"/>
  <c r="I2505" i="1"/>
  <c r="D2469" i="13" s="1"/>
  <c r="I3045" i="1"/>
  <c r="D3009" i="13" s="1"/>
  <c r="I3025" i="1"/>
  <c r="D2989" i="13" s="1"/>
  <c r="I3017" i="1"/>
  <c r="D2981" i="13" s="1"/>
  <c r="J3281" i="1"/>
  <c r="I3256" i="14" s="1"/>
  <c r="I3281" i="1"/>
  <c r="D3245" i="13" s="1"/>
  <c r="J3269" i="1"/>
  <c r="I3244" i="14" s="1"/>
  <c r="I3269" i="1"/>
  <c r="D3233" i="13" s="1"/>
  <c r="J3253" i="1"/>
  <c r="I3228" i="14" s="1"/>
  <c r="I3253" i="1"/>
  <c r="D3217" i="13" s="1"/>
  <c r="J3241" i="1"/>
  <c r="I3216" i="14" s="1"/>
  <c r="I3241" i="1"/>
  <c r="D3205" i="13" s="1"/>
  <c r="J3233" i="1"/>
  <c r="I3208" i="14" s="1"/>
  <c r="I3233" i="1"/>
  <c r="D3197" i="13" s="1"/>
  <c r="J3221" i="1"/>
  <c r="I3196" i="14" s="1"/>
  <c r="I3221" i="1"/>
  <c r="D3185" i="13" s="1"/>
  <c r="J3209" i="1"/>
  <c r="I3184" i="14" s="1"/>
  <c r="I3209" i="1"/>
  <c r="D3173" i="13" s="1"/>
  <c r="J3197" i="1"/>
  <c r="I3172" i="14" s="1"/>
  <c r="I3197" i="1"/>
  <c r="D3161" i="13" s="1"/>
  <c r="J3185" i="1"/>
  <c r="I3160" i="14" s="1"/>
  <c r="I3185" i="1"/>
  <c r="D3149" i="13" s="1"/>
  <c r="J3177" i="1"/>
  <c r="I3152" i="14" s="1"/>
  <c r="I3177" i="1"/>
  <c r="D3141" i="13" s="1"/>
  <c r="J3169" i="1"/>
  <c r="I3144" i="14" s="1"/>
  <c r="I3169" i="1"/>
  <c r="D3133" i="13" s="1"/>
  <c r="J3153" i="1"/>
  <c r="I3128" i="14" s="1"/>
  <c r="I3153" i="1"/>
  <c r="D3117" i="13" s="1"/>
  <c r="J3149" i="1"/>
  <c r="I3124" i="14" s="1"/>
  <c r="I3149" i="1"/>
  <c r="D3113" i="13" s="1"/>
  <c r="J2533" i="1"/>
  <c r="I2508" i="14" s="1"/>
  <c r="I2533" i="1"/>
  <c r="D2497" i="13" s="1"/>
  <c r="J3277" i="1"/>
  <c r="I3252" i="14" s="1"/>
  <c r="I3277" i="1"/>
  <c r="D3241" i="13" s="1"/>
  <c r="J3261" i="1"/>
  <c r="I3236" i="14" s="1"/>
  <c r="I3261" i="1"/>
  <c r="D3225" i="13" s="1"/>
  <c r="J3245" i="1"/>
  <c r="I3220" i="14" s="1"/>
  <c r="I3245" i="1"/>
  <c r="D3209" i="13" s="1"/>
  <c r="J3229" i="1"/>
  <c r="I3204" i="14" s="1"/>
  <c r="I3229" i="1"/>
  <c r="D3193" i="13" s="1"/>
  <c r="J3217" i="1"/>
  <c r="I3192" i="14" s="1"/>
  <c r="I3217" i="1"/>
  <c r="D3181" i="13" s="1"/>
  <c r="J3201" i="1"/>
  <c r="I3176" i="14" s="1"/>
  <c r="I3201" i="1"/>
  <c r="D3165" i="13" s="1"/>
  <c r="J3189" i="1"/>
  <c r="I3164" i="14" s="1"/>
  <c r="I3189" i="1"/>
  <c r="D3153" i="13" s="1"/>
  <c r="J3161" i="1"/>
  <c r="I3136" i="14" s="1"/>
  <c r="I3161" i="1"/>
  <c r="D3125" i="13" s="1"/>
  <c r="I2789" i="1"/>
  <c r="D2753" i="13" s="1"/>
  <c r="I2769" i="1"/>
  <c r="D2733" i="13" s="1"/>
  <c r="I2761" i="1"/>
  <c r="D2725" i="13" s="1"/>
  <c r="J8761" i="1"/>
  <c r="I8736" i="14" s="1"/>
  <c r="I8761" i="1"/>
  <c r="D8725" i="13" s="1"/>
  <c r="J8749" i="1"/>
  <c r="I8724" i="14" s="1"/>
  <c r="I8749" i="1"/>
  <c r="D8713" i="13" s="1"/>
  <c r="J8745" i="1"/>
  <c r="I8720" i="14" s="1"/>
  <c r="I8745" i="1"/>
  <c r="D8709" i="13" s="1"/>
  <c r="J8733" i="1"/>
  <c r="I8708" i="14" s="1"/>
  <c r="I8733" i="1"/>
  <c r="D8697" i="13" s="1"/>
  <c r="J8665" i="1"/>
  <c r="I8640" i="14" s="1"/>
  <c r="I8665" i="1"/>
  <c r="D8629" i="13" s="1"/>
  <c r="J8653" i="1"/>
  <c r="I8628" i="14" s="1"/>
  <c r="I8653" i="1"/>
  <c r="D8617" i="13" s="1"/>
  <c r="J8633" i="1"/>
  <c r="I8608" i="14" s="1"/>
  <c r="I8633" i="1"/>
  <c r="D8597" i="13" s="1"/>
  <c r="J8621" i="1"/>
  <c r="I8596" i="14" s="1"/>
  <c r="I8621" i="1"/>
  <c r="D8585" i="13" s="1"/>
  <c r="J8585" i="1"/>
  <c r="I8560" i="14" s="1"/>
  <c r="I8585" i="1"/>
  <c r="D8549" i="13" s="1"/>
  <c r="J8573" i="1"/>
  <c r="I8548" i="14" s="1"/>
  <c r="I8573" i="1"/>
  <c r="D8537" i="13" s="1"/>
  <c r="J8505" i="1"/>
  <c r="I8480" i="14" s="1"/>
  <c r="I8505" i="1"/>
  <c r="D8469" i="13" s="1"/>
  <c r="J8493" i="1"/>
  <c r="I8468" i="14" s="1"/>
  <c r="I8493" i="1"/>
  <c r="D8457" i="13" s="1"/>
  <c r="J8445" i="1"/>
  <c r="I8420" i="14" s="1"/>
  <c r="I8445" i="1"/>
  <c r="D8409" i="13" s="1"/>
  <c r="J8409" i="1"/>
  <c r="I8384" i="14" s="1"/>
  <c r="I8409" i="1"/>
  <c r="D8373" i="13" s="1"/>
  <c r="J8397" i="1"/>
  <c r="I8372" i="14" s="1"/>
  <c r="I8397" i="1"/>
  <c r="D8361" i="13" s="1"/>
  <c r="J8377" i="1"/>
  <c r="I8352" i="14" s="1"/>
  <c r="I8377" i="1"/>
  <c r="D8341" i="13" s="1"/>
  <c r="J8365" i="1"/>
  <c r="I8340" i="14" s="1"/>
  <c r="I8365" i="1"/>
  <c r="D8329" i="13" s="1"/>
  <c r="J8317" i="1"/>
  <c r="I8292" i="14" s="1"/>
  <c r="I8317" i="1"/>
  <c r="D8281" i="13" s="1"/>
  <c r="J8297" i="1"/>
  <c r="I8272" i="14" s="1"/>
  <c r="I8297" i="1"/>
  <c r="D8261" i="13" s="1"/>
  <c r="J8269" i="1"/>
  <c r="I8244" i="14" s="1"/>
  <c r="I8269" i="1"/>
  <c r="D8233" i="13" s="1"/>
  <c r="J8265" i="1"/>
  <c r="I8240" i="14" s="1"/>
  <c r="I8265" i="1"/>
  <c r="D8229" i="13" s="1"/>
  <c r="J8253" i="1"/>
  <c r="I8228" i="14" s="1"/>
  <c r="I8253" i="1"/>
  <c r="D8217" i="13" s="1"/>
  <c r="J8233" i="1"/>
  <c r="I8208" i="14" s="1"/>
  <c r="I8233" i="1"/>
  <c r="D8197" i="13" s="1"/>
  <c r="J8221" i="1"/>
  <c r="I8196" i="14" s="1"/>
  <c r="I8221" i="1"/>
  <c r="D8185" i="13" s="1"/>
  <c r="J8169" i="1"/>
  <c r="I8144" i="14" s="1"/>
  <c r="I8169" i="1"/>
  <c r="D8133" i="13" s="1"/>
  <c r="J8157" i="1"/>
  <c r="I8132" i="14" s="1"/>
  <c r="I8157" i="1"/>
  <c r="D8121" i="13" s="1"/>
  <c r="J8105" i="1"/>
  <c r="I8080" i="14" s="1"/>
  <c r="I8105" i="1"/>
  <c r="D8069" i="13" s="1"/>
  <c r="J8093" i="1"/>
  <c r="I8068" i="14" s="1"/>
  <c r="I8093" i="1"/>
  <c r="D8057" i="13" s="1"/>
  <c r="J8009" i="1"/>
  <c r="I7984" i="14" s="1"/>
  <c r="I8009" i="1"/>
  <c r="D7973" i="13" s="1"/>
  <c r="J7997" i="1"/>
  <c r="I7972" i="14" s="1"/>
  <c r="I7997" i="1"/>
  <c r="D7961" i="13" s="1"/>
  <c r="J7977" i="1"/>
  <c r="I7952" i="14" s="1"/>
  <c r="I7977" i="1"/>
  <c r="D7941" i="13" s="1"/>
  <c r="J7965" i="1"/>
  <c r="I7940" i="14" s="1"/>
  <c r="I7965" i="1"/>
  <c r="D7929" i="13" s="1"/>
  <c r="J7945" i="1"/>
  <c r="I7920" i="14" s="1"/>
  <c r="I7945" i="1"/>
  <c r="D7909" i="13" s="1"/>
  <c r="J7225" i="1"/>
  <c r="I7200" i="14" s="1"/>
  <c r="I7225" i="1"/>
  <c r="D7189" i="13" s="1"/>
  <c r="J7213" i="1"/>
  <c r="I7188" i="14" s="1"/>
  <c r="I7213" i="1"/>
  <c r="D7177" i="13" s="1"/>
  <c r="J7201" i="1"/>
  <c r="I7176" i="14" s="1"/>
  <c r="I7201" i="1"/>
  <c r="D7165" i="13" s="1"/>
  <c r="J7193" i="1"/>
  <c r="I7168" i="14" s="1"/>
  <c r="I7193" i="1"/>
  <c r="D7157" i="13" s="1"/>
  <c r="J7185" i="1"/>
  <c r="I7160" i="14" s="1"/>
  <c r="I7185" i="1"/>
  <c r="D7149" i="13" s="1"/>
  <c r="J7173" i="1"/>
  <c r="I7148" i="14" s="1"/>
  <c r="I7173" i="1"/>
  <c r="D7137" i="13" s="1"/>
  <c r="J7161" i="1"/>
  <c r="I7136" i="14" s="1"/>
  <c r="I7161" i="1"/>
  <c r="D7125" i="13" s="1"/>
  <c r="J7149" i="1"/>
  <c r="I7124" i="14" s="1"/>
  <c r="I7149" i="1"/>
  <c r="D7113" i="13" s="1"/>
  <c r="J7137" i="1"/>
  <c r="I7112" i="14" s="1"/>
  <c r="I7137" i="1"/>
  <c r="D7101" i="13" s="1"/>
  <c r="J7125" i="1"/>
  <c r="I7100" i="14" s="1"/>
  <c r="I7125" i="1"/>
  <c r="D7089" i="13" s="1"/>
  <c r="J7113" i="1"/>
  <c r="I7088" i="14" s="1"/>
  <c r="I7113" i="1"/>
  <c r="D7077" i="13" s="1"/>
  <c r="J7101" i="1"/>
  <c r="I7076" i="14" s="1"/>
  <c r="I7101" i="1"/>
  <c r="D7065" i="13" s="1"/>
  <c r="J7085" i="1"/>
  <c r="I7060" i="14" s="1"/>
  <c r="I7085" i="1"/>
  <c r="D7049" i="13" s="1"/>
  <c r="J7073" i="1"/>
  <c r="I7048" i="14" s="1"/>
  <c r="I7073" i="1"/>
  <c r="D7037" i="13" s="1"/>
  <c r="J7065" i="1"/>
  <c r="I7040" i="14" s="1"/>
  <c r="I7065" i="1"/>
  <c r="D7029" i="13" s="1"/>
  <c r="J7053" i="1"/>
  <c r="I7028" i="14" s="1"/>
  <c r="I7053" i="1"/>
  <c r="D7017" i="13" s="1"/>
  <c r="J7041" i="1"/>
  <c r="I7016" i="14" s="1"/>
  <c r="I7041" i="1"/>
  <c r="D7005" i="13" s="1"/>
  <c r="J7029" i="1"/>
  <c r="I7004" i="14" s="1"/>
  <c r="I7029" i="1"/>
  <c r="D6993" i="13" s="1"/>
  <c r="J7009" i="1"/>
  <c r="I6984" i="14" s="1"/>
  <c r="I7009" i="1"/>
  <c r="D6973" i="13" s="1"/>
  <c r="J6917" i="1"/>
  <c r="I6892" i="14" s="1"/>
  <c r="I6917" i="1"/>
  <c r="D6881" i="13" s="1"/>
  <c r="J6233" i="1"/>
  <c r="I6208" i="14" s="1"/>
  <c r="I6233" i="1"/>
  <c r="D6197" i="13" s="1"/>
  <c r="I8773" i="1"/>
  <c r="D8737" i="13" s="1"/>
  <c r="I8549" i="1"/>
  <c r="D8513" i="13" s="1"/>
  <c r="I8453" i="1"/>
  <c r="D8417" i="13" s="1"/>
  <c r="I8101" i="1"/>
  <c r="D8065" i="13" s="1"/>
  <c r="I8037" i="1"/>
  <c r="D8001" i="13" s="1"/>
  <c r="J8797" i="1"/>
  <c r="I8772" i="14" s="1"/>
  <c r="I8797" i="1"/>
  <c r="D8761" i="13" s="1"/>
  <c r="J8713" i="1"/>
  <c r="I8688" i="14" s="1"/>
  <c r="I8713" i="1"/>
  <c r="D8677" i="13" s="1"/>
  <c r="J8701" i="1"/>
  <c r="I8676" i="14" s="1"/>
  <c r="I8701" i="1"/>
  <c r="D8665" i="13" s="1"/>
  <c r="J8617" i="1"/>
  <c r="I8592" i="14" s="1"/>
  <c r="I8617" i="1"/>
  <c r="D8581" i="13" s="1"/>
  <c r="J8605" i="1"/>
  <c r="I8580" i="14" s="1"/>
  <c r="I8605" i="1"/>
  <c r="D8569" i="13" s="1"/>
  <c r="J8569" i="1"/>
  <c r="I8544" i="14" s="1"/>
  <c r="I8569" i="1"/>
  <c r="D8533" i="13" s="1"/>
  <c r="J8557" i="1"/>
  <c r="I8532" i="14" s="1"/>
  <c r="I8557" i="1"/>
  <c r="D8521" i="13" s="1"/>
  <c r="J8537" i="1"/>
  <c r="I8512" i="14" s="1"/>
  <c r="I8537" i="1"/>
  <c r="D8501" i="13" s="1"/>
  <c r="J8525" i="1"/>
  <c r="I8500" i="14" s="1"/>
  <c r="I8525" i="1"/>
  <c r="D8489" i="13" s="1"/>
  <c r="J8457" i="1"/>
  <c r="I8432" i="14" s="1"/>
  <c r="I8457" i="1"/>
  <c r="D8421" i="13" s="1"/>
  <c r="J8425" i="1"/>
  <c r="I8400" i="14" s="1"/>
  <c r="I8425" i="1"/>
  <c r="D8389" i="13" s="1"/>
  <c r="J8413" i="1"/>
  <c r="I8388" i="14" s="1"/>
  <c r="I8413" i="1"/>
  <c r="D8377" i="13" s="1"/>
  <c r="J8345" i="1"/>
  <c r="I8320" i="14" s="1"/>
  <c r="I8345" i="1"/>
  <c r="D8309" i="13" s="1"/>
  <c r="J8333" i="1"/>
  <c r="I8308" i="14" s="1"/>
  <c r="I8333" i="1"/>
  <c r="D8297" i="13" s="1"/>
  <c r="J8329" i="1"/>
  <c r="I8304" i="14" s="1"/>
  <c r="I8329" i="1"/>
  <c r="D8293" i="13" s="1"/>
  <c r="J8281" i="1"/>
  <c r="I8256" i="14" s="1"/>
  <c r="I8281" i="1"/>
  <c r="D8245" i="13" s="1"/>
  <c r="J8201" i="1"/>
  <c r="I8176" i="14" s="1"/>
  <c r="I8201" i="1"/>
  <c r="D8165" i="13" s="1"/>
  <c r="J8189" i="1"/>
  <c r="I8164" i="14" s="1"/>
  <c r="I8189" i="1"/>
  <c r="D8153" i="13" s="1"/>
  <c r="J8137" i="1"/>
  <c r="I8112" i="14" s="1"/>
  <c r="I8137" i="1"/>
  <c r="D8101" i="13" s="1"/>
  <c r="J8125" i="1"/>
  <c r="I8100" i="14" s="1"/>
  <c r="I8125" i="1"/>
  <c r="D8089" i="13" s="1"/>
  <c r="J8073" i="1"/>
  <c r="I8048" i="14" s="1"/>
  <c r="I8073" i="1"/>
  <c r="D8037" i="13" s="1"/>
  <c r="J8061" i="1"/>
  <c r="I8036" i="14" s="1"/>
  <c r="I8061" i="1"/>
  <c r="D8025" i="13" s="1"/>
  <c r="J8057" i="1"/>
  <c r="I8032" i="14" s="1"/>
  <c r="I8057" i="1"/>
  <c r="D8021" i="13" s="1"/>
  <c r="J8045" i="1"/>
  <c r="I8020" i="14" s="1"/>
  <c r="I8045" i="1"/>
  <c r="D8009" i="13" s="1"/>
  <c r="J8041" i="1"/>
  <c r="I8016" i="14" s="1"/>
  <c r="I8041" i="1"/>
  <c r="D8005" i="13" s="1"/>
  <c r="J8029" i="1"/>
  <c r="I8004" i="14" s="1"/>
  <c r="I8029" i="1"/>
  <c r="D7993" i="13" s="1"/>
  <c r="J8025" i="1"/>
  <c r="I8000" i="14" s="1"/>
  <c r="I8025" i="1"/>
  <c r="D7989" i="13" s="1"/>
  <c r="J8013" i="1"/>
  <c r="I7988" i="14" s="1"/>
  <c r="I8013" i="1"/>
  <c r="D7977" i="13" s="1"/>
  <c r="J7993" i="1"/>
  <c r="I7968" i="14" s="1"/>
  <c r="I7993" i="1"/>
  <c r="D7957" i="13" s="1"/>
  <c r="J7981" i="1"/>
  <c r="I7956" i="14" s="1"/>
  <c r="I7981" i="1"/>
  <c r="D7945" i="13" s="1"/>
  <c r="J7961" i="1"/>
  <c r="I7936" i="14" s="1"/>
  <c r="I7961" i="1"/>
  <c r="D7925" i="13" s="1"/>
  <c r="J7949" i="1"/>
  <c r="I7924" i="14" s="1"/>
  <c r="I7949" i="1"/>
  <c r="D7913" i="13" s="1"/>
  <c r="J7233" i="1"/>
  <c r="I7208" i="14" s="1"/>
  <c r="I7233" i="1"/>
  <c r="D7197" i="13" s="1"/>
  <c r="J7217" i="1"/>
  <c r="I7192" i="14" s="1"/>
  <c r="I7217" i="1"/>
  <c r="D7181" i="13" s="1"/>
  <c r="J7205" i="1"/>
  <c r="I7180" i="14" s="1"/>
  <c r="I7205" i="1"/>
  <c r="D7169" i="13" s="1"/>
  <c r="J7189" i="1"/>
  <c r="I7164" i="14" s="1"/>
  <c r="I7189" i="1"/>
  <c r="D7153" i="13" s="1"/>
  <c r="J7177" i="1"/>
  <c r="I7152" i="14" s="1"/>
  <c r="I7177" i="1"/>
  <c r="D7141" i="13" s="1"/>
  <c r="J7165" i="1"/>
  <c r="I7140" i="14" s="1"/>
  <c r="I7165" i="1"/>
  <c r="D7129" i="13" s="1"/>
  <c r="J7153" i="1"/>
  <c r="I7128" i="14" s="1"/>
  <c r="I7153" i="1"/>
  <c r="D7117" i="13" s="1"/>
  <c r="J7141" i="1"/>
  <c r="I7116" i="14" s="1"/>
  <c r="I7141" i="1"/>
  <c r="D7105" i="13" s="1"/>
  <c r="J7129" i="1"/>
  <c r="I7104" i="14" s="1"/>
  <c r="I7129" i="1"/>
  <c r="D7093" i="13" s="1"/>
  <c r="J7117" i="1"/>
  <c r="I7092" i="14" s="1"/>
  <c r="I7117" i="1"/>
  <c r="D7081" i="13" s="1"/>
  <c r="J7105" i="1"/>
  <c r="I7080" i="14" s="1"/>
  <c r="I7105" i="1"/>
  <c r="D7069" i="13" s="1"/>
  <c r="J7093" i="1"/>
  <c r="I7068" i="14" s="1"/>
  <c r="I7093" i="1"/>
  <c r="D7057" i="13" s="1"/>
  <c r="J7081" i="1"/>
  <c r="I7056" i="14" s="1"/>
  <c r="I7081" i="1"/>
  <c r="D7045" i="13" s="1"/>
  <c r="J7061" i="1"/>
  <c r="I7036" i="14" s="1"/>
  <c r="I7061" i="1"/>
  <c r="D7025" i="13" s="1"/>
  <c r="J7049" i="1"/>
  <c r="I7024" i="14" s="1"/>
  <c r="I7049" i="1"/>
  <c r="D7013" i="13" s="1"/>
  <c r="J7037" i="1"/>
  <c r="I7012" i="14" s="1"/>
  <c r="I7037" i="1"/>
  <c r="D7001" i="13" s="1"/>
  <c r="J7025" i="1"/>
  <c r="I7000" i="14" s="1"/>
  <c r="I7025" i="1"/>
  <c r="D6989" i="13" s="1"/>
  <c r="J7017" i="1"/>
  <c r="I6992" i="14" s="1"/>
  <c r="I7017" i="1"/>
  <c r="D6981" i="13" s="1"/>
  <c r="J7001" i="1"/>
  <c r="I6976" i="14" s="1"/>
  <c r="I7001" i="1"/>
  <c r="D6965" i="13" s="1"/>
  <c r="J6993" i="1"/>
  <c r="I6968" i="14" s="1"/>
  <c r="I6993" i="1"/>
  <c r="D6957" i="13" s="1"/>
  <c r="J6985" i="1"/>
  <c r="I6960" i="14" s="1"/>
  <c r="I6985" i="1"/>
  <c r="D6949" i="13" s="1"/>
  <c r="J6977" i="1"/>
  <c r="I6952" i="14" s="1"/>
  <c r="I6977" i="1"/>
  <c r="D6941" i="13" s="1"/>
  <c r="J6973" i="1"/>
  <c r="I6948" i="14" s="1"/>
  <c r="I6973" i="1"/>
  <c r="D6937" i="13" s="1"/>
  <c r="J6965" i="1"/>
  <c r="I6940" i="14" s="1"/>
  <c r="I6965" i="1"/>
  <c r="D6929" i="13" s="1"/>
  <c r="J6957" i="1"/>
  <c r="I6932" i="14" s="1"/>
  <c r="I6957" i="1"/>
  <c r="D6921" i="13" s="1"/>
  <c r="J6949" i="1"/>
  <c r="I6924" i="14" s="1"/>
  <c r="I6949" i="1"/>
  <c r="D6913" i="13" s="1"/>
  <c r="J6941" i="1"/>
  <c r="I6916" i="14" s="1"/>
  <c r="I6941" i="1"/>
  <c r="D6905" i="13" s="1"/>
  <c r="J6933" i="1"/>
  <c r="I6908" i="14" s="1"/>
  <c r="I6933" i="1"/>
  <c r="D6897" i="13" s="1"/>
  <c r="J6925" i="1"/>
  <c r="I6900" i="14" s="1"/>
  <c r="I6925" i="1"/>
  <c r="D6889" i="13" s="1"/>
  <c r="J6913" i="1"/>
  <c r="I6888" i="14" s="1"/>
  <c r="I6913" i="1"/>
  <c r="D6877" i="13" s="1"/>
  <c r="J6905" i="1"/>
  <c r="I6880" i="14" s="1"/>
  <c r="I6905" i="1"/>
  <c r="D6869" i="13" s="1"/>
  <c r="J6897" i="1"/>
  <c r="I6872" i="14" s="1"/>
  <c r="I6897" i="1"/>
  <c r="D6861" i="13" s="1"/>
  <c r="J6889" i="1"/>
  <c r="I6864" i="14" s="1"/>
  <c r="I6889" i="1"/>
  <c r="D6853" i="13" s="1"/>
  <c r="J6881" i="1"/>
  <c r="I6856" i="14" s="1"/>
  <c r="I6881" i="1"/>
  <c r="D6845" i="13" s="1"/>
  <c r="J6873" i="1"/>
  <c r="I6848" i="14" s="1"/>
  <c r="I6873" i="1"/>
  <c r="D6837" i="13" s="1"/>
  <c r="J6865" i="1"/>
  <c r="I6840" i="14" s="1"/>
  <c r="I6865" i="1"/>
  <c r="D6829" i="13" s="1"/>
  <c r="J6857" i="1"/>
  <c r="I6832" i="14" s="1"/>
  <c r="I6857" i="1"/>
  <c r="D6821" i="13" s="1"/>
  <c r="J6849" i="1"/>
  <c r="I6824" i="14" s="1"/>
  <c r="I6849" i="1"/>
  <c r="D6813" i="13" s="1"/>
  <c r="J6841" i="1"/>
  <c r="I6816" i="14" s="1"/>
  <c r="I6841" i="1"/>
  <c r="D6805" i="13" s="1"/>
  <c r="J6837" i="1"/>
  <c r="I6812" i="14" s="1"/>
  <c r="I6837" i="1"/>
  <c r="D6801" i="13" s="1"/>
  <c r="J6829" i="1"/>
  <c r="I6804" i="14" s="1"/>
  <c r="I6829" i="1"/>
  <c r="D6793" i="13" s="1"/>
  <c r="J6821" i="1"/>
  <c r="I6796" i="14" s="1"/>
  <c r="I6821" i="1"/>
  <c r="D6785" i="13" s="1"/>
  <c r="J6813" i="1"/>
  <c r="I6788" i="14" s="1"/>
  <c r="I6813" i="1"/>
  <c r="D6777" i="13" s="1"/>
  <c r="J6805" i="1"/>
  <c r="I6780" i="14" s="1"/>
  <c r="I6805" i="1"/>
  <c r="D6769" i="13" s="1"/>
  <c r="J6797" i="1"/>
  <c r="I6772" i="14" s="1"/>
  <c r="I6797" i="1"/>
  <c r="D6761" i="13" s="1"/>
  <c r="J6789" i="1"/>
  <c r="I6764" i="14" s="1"/>
  <c r="I6789" i="1"/>
  <c r="D6753" i="13" s="1"/>
  <c r="J6785" i="1"/>
  <c r="I6760" i="14" s="1"/>
  <c r="I6785" i="1"/>
  <c r="D6749" i="13" s="1"/>
  <c r="J6777" i="1"/>
  <c r="I6752" i="14" s="1"/>
  <c r="I6777" i="1"/>
  <c r="D6741" i="13" s="1"/>
  <c r="J6769" i="1"/>
  <c r="I6744" i="14" s="1"/>
  <c r="I6769" i="1"/>
  <c r="D6733" i="13" s="1"/>
  <c r="J6761" i="1"/>
  <c r="I6736" i="14" s="1"/>
  <c r="I6761" i="1"/>
  <c r="D6725" i="13" s="1"/>
  <c r="J6753" i="1"/>
  <c r="I6728" i="14" s="1"/>
  <c r="I6753" i="1"/>
  <c r="D6717" i="13" s="1"/>
  <c r="J6745" i="1"/>
  <c r="I6720" i="14" s="1"/>
  <c r="I6745" i="1"/>
  <c r="D6709" i="13" s="1"/>
  <c r="J6733" i="1"/>
  <c r="I6708" i="14" s="1"/>
  <c r="I6733" i="1"/>
  <c r="D6697" i="13" s="1"/>
  <c r="J6725" i="1"/>
  <c r="I6700" i="14" s="1"/>
  <c r="I6725" i="1"/>
  <c r="D6689" i="13" s="1"/>
  <c r="J6713" i="1"/>
  <c r="I6688" i="14" s="1"/>
  <c r="I6713" i="1"/>
  <c r="D6677" i="13" s="1"/>
  <c r="J6701" i="1"/>
  <c r="I6676" i="14" s="1"/>
  <c r="I6701" i="1"/>
  <c r="D6665" i="13" s="1"/>
  <c r="J6689" i="1"/>
  <c r="I6664" i="14" s="1"/>
  <c r="I6689" i="1"/>
  <c r="D6653" i="13" s="1"/>
  <c r="J6681" i="1"/>
  <c r="I6656" i="14" s="1"/>
  <c r="I6681" i="1"/>
  <c r="D6645" i="13" s="1"/>
  <c r="J6673" i="1"/>
  <c r="I6648" i="14" s="1"/>
  <c r="I6673" i="1"/>
  <c r="D6637" i="13" s="1"/>
  <c r="J6665" i="1"/>
  <c r="I6640" i="14" s="1"/>
  <c r="I6665" i="1"/>
  <c r="D6629" i="13" s="1"/>
  <c r="J6653" i="1"/>
  <c r="I6628" i="14" s="1"/>
  <c r="I6653" i="1"/>
  <c r="D6617" i="13" s="1"/>
  <c r="J6645" i="1"/>
  <c r="I6620" i="14" s="1"/>
  <c r="I6645" i="1"/>
  <c r="D6609" i="13" s="1"/>
  <c r="J6637" i="1"/>
  <c r="I6612" i="14" s="1"/>
  <c r="I6637" i="1"/>
  <c r="D6601" i="13" s="1"/>
  <c r="J6629" i="1"/>
  <c r="I6604" i="14" s="1"/>
  <c r="I6629" i="1"/>
  <c r="D6593" i="13" s="1"/>
  <c r="J6621" i="1"/>
  <c r="I6596" i="14" s="1"/>
  <c r="I6621" i="1"/>
  <c r="D6585" i="13" s="1"/>
  <c r="J6617" i="1"/>
  <c r="I6592" i="14" s="1"/>
  <c r="I6617" i="1"/>
  <c r="J6605" i="1"/>
  <c r="I6580" i="14" s="1"/>
  <c r="I6605" i="1"/>
  <c r="D6569" i="13" s="1"/>
  <c r="J6597" i="1"/>
  <c r="I6572" i="14" s="1"/>
  <c r="I6597" i="1"/>
  <c r="D6561" i="13" s="1"/>
  <c r="J6589" i="1"/>
  <c r="I6564" i="14" s="1"/>
  <c r="I6589" i="1"/>
  <c r="D6553" i="13" s="1"/>
  <c r="J6577" i="1"/>
  <c r="I6552" i="14" s="1"/>
  <c r="I6577" i="1"/>
  <c r="D6541" i="13" s="1"/>
  <c r="J6569" i="1"/>
  <c r="I6544" i="14" s="1"/>
  <c r="I6569" i="1"/>
  <c r="D6533" i="13" s="1"/>
  <c r="J6561" i="1"/>
  <c r="I6536" i="14" s="1"/>
  <c r="I6561" i="1"/>
  <c r="D6525" i="13" s="1"/>
  <c r="J6553" i="1"/>
  <c r="I6528" i="14" s="1"/>
  <c r="I6553" i="1"/>
  <c r="D6517" i="13" s="1"/>
  <c r="J6541" i="1"/>
  <c r="I6516" i="14" s="1"/>
  <c r="I6541" i="1"/>
  <c r="D6505" i="13" s="1"/>
  <c r="J6533" i="1"/>
  <c r="I6508" i="14" s="1"/>
  <c r="I6533" i="1"/>
  <c r="D6497" i="13" s="1"/>
  <c r="J6525" i="1"/>
  <c r="I6500" i="14" s="1"/>
  <c r="I6525" i="1"/>
  <c r="D6489" i="13" s="1"/>
  <c r="J6517" i="1"/>
  <c r="I6492" i="14" s="1"/>
  <c r="I6517" i="1"/>
  <c r="D6481" i="13" s="1"/>
  <c r="J6505" i="1"/>
  <c r="I6480" i="14" s="1"/>
  <c r="I6505" i="1"/>
  <c r="D6469" i="13" s="1"/>
  <c r="J6497" i="1"/>
  <c r="I6472" i="14" s="1"/>
  <c r="I6497" i="1"/>
  <c r="D6461" i="13" s="1"/>
  <c r="J6489" i="1"/>
  <c r="I6464" i="14" s="1"/>
  <c r="I6489" i="1"/>
  <c r="D6453" i="13" s="1"/>
  <c r="J6477" i="1"/>
  <c r="I6452" i="14" s="1"/>
  <c r="I6477" i="1"/>
  <c r="D6441" i="13" s="1"/>
  <c r="J6469" i="1"/>
  <c r="I6444" i="14" s="1"/>
  <c r="I6469" i="1"/>
  <c r="D6433" i="13" s="1"/>
  <c r="J6461" i="1"/>
  <c r="I6436" i="14" s="1"/>
  <c r="I6461" i="1"/>
  <c r="D6425" i="13" s="1"/>
  <c r="J6449" i="1"/>
  <c r="I6424" i="14" s="1"/>
  <c r="I6449" i="1"/>
  <c r="D6413" i="13" s="1"/>
  <c r="J6441" i="1"/>
  <c r="I6416" i="14" s="1"/>
  <c r="I6441" i="1"/>
  <c r="D6405" i="13" s="1"/>
  <c r="J6429" i="1"/>
  <c r="I6404" i="14" s="1"/>
  <c r="I6429" i="1"/>
  <c r="D6393" i="13" s="1"/>
  <c r="J6421" i="1"/>
  <c r="I6396" i="14" s="1"/>
  <c r="I6421" i="1"/>
  <c r="D6385" i="13" s="1"/>
  <c r="J6413" i="1"/>
  <c r="I6388" i="14" s="1"/>
  <c r="I6413" i="1"/>
  <c r="D6377" i="13" s="1"/>
  <c r="J6401" i="1"/>
  <c r="I6376" i="14" s="1"/>
  <c r="I6401" i="1"/>
  <c r="D6365" i="13" s="1"/>
  <c r="J6393" i="1"/>
  <c r="I6368" i="14" s="1"/>
  <c r="I6393" i="1"/>
  <c r="D6357" i="13" s="1"/>
  <c r="J6385" i="1"/>
  <c r="I6360" i="14" s="1"/>
  <c r="I6385" i="1"/>
  <c r="D6349" i="13" s="1"/>
  <c r="J6373" i="1"/>
  <c r="I6348" i="14" s="1"/>
  <c r="I6373" i="1"/>
  <c r="D6337" i="13" s="1"/>
  <c r="J6365" i="1"/>
  <c r="I6340" i="14" s="1"/>
  <c r="I6365" i="1"/>
  <c r="D6329" i="13" s="1"/>
  <c r="J6357" i="1"/>
  <c r="I6332" i="14" s="1"/>
  <c r="I6357" i="1"/>
  <c r="D6321" i="13" s="1"/>
  <c r="J6349" i="1"/>
  <c r="I6324" i="14" s="1"/>
  <c r="I6349" i="1"/>
  <c r="D6313" i="13" s="1"/>
  <c r="J6341" i="1"/>
  <c r="I6316" i="14" s="1"/>
  <c r="I6341" i="1"/>
  <c r="D6305" i="13" s="1"/>
  <c r="J6333" i="1"/>
  <c r="I6308" i="14" s="1"/>
  <c r="I6333" i="1"/>
  <c r="D6297" i="13" s="1"/>
  <c r="J6325" i="1"/>
  <c r="I6300" i="14" s="1"/>
  <c r="I6325" i="1"/>
  <c r="D6289" i="13" s="1"/>
  <c r="J6317" i="1"/>
  <c r="I6292" i="14" s="1"/>
  <c r="I6317" i="1"/>
  <c r="D6281" i="13" s="1"/>
  <c r="J6313" i="1"/>
  <c r="I6288" i="14" s="1"/>
  <c r="I6313" i="1"/>
  <c r="D6277" i="13" s="1"/>
  <c r="J6305" i="1"/>
  <c r="I6280" i="14" s="1"/>
  <c r="I6305" i="1"/>
  <c r="D6269" i="13" s="1"/>
  <c r="J6301" i="1"/>
  <c r="I6276" i="14" s="1"/>
  <c r="I6301" i="1"/>
  <c r="D6265" i="13" s="1"/>
  <c r="J6297" i="1"/>
  <c r="I6272" i="14" s="1"/>
  <c r="I6297" i="1"/>
  <c r="D6261" i="13" s="1"/>
  <c r="J6293" i="1"/>
  <c r="I6268" i="14" s="1"/>
  <c r="I6293" i="1"/>
  <c r="D6257" i="13" s="1"/>
  <c r="J6289" i="1"/>
  <c r="I6264" i="14" s="1"/>
  <c r="I6289" i="1"/>
  <c r="D6253" i="13" s="1"/>
  <c r="J6285" i="1"/>
  <c r="I6260" i="14" s="1"/>
  <c r="I6285" i="1"/>
  <c r="D6249" i="13" s="1"/>
  <c r="J6281" i="1"/>
  <c r="I6256" i="14" s="1"/>
  <c r="I6281" i="1"/>
  <c r="D6245" i="13" s="1"/>
  <c r="J6277" i="1"/>
  <c r="I6252" i="14" s="1"/>
  <c r="I6277" i="1"/>
  <c r="D6241" i="13" s="1"/>
  <c r="J6273" i="1"/>
  <c r="I6248" i="14" s="1"/>
  <c r="I6273" i="1"/>
  <c r="D6237" i="13" s="1"/>
  <c r="J6269" i="1"/>
  <c r="I6244" i="14" s="1"/>
  <c r="I6269" i="1"/>
  <c r="D6233" i="13" s="1"/>
  <c r="J6265" i="1"/>
  <c r="I6240" i="14" s="1"/>
  <c r="I6265" i="1"/>
  <c r="D6229" i="13" s="1"/>
  <c r="J6261" i="1"/>
  <c r="I6236" i="14" s="1"/>
  <c r="I6261" i="1"/>
  <c r="D6225" i="13" s="1"/>
  <c r="J6257" i="1"/>
  <c r="I6232" i="14" s="1"/>
  <c r="I6257" i="1"/>
  <c r="D6221" i="13" s="1"/>
  <c r="J6253" i="1"/>
  <c r="I6228" i="14" s="1"/>
  <c r="I6253" i="1"/>
  <c r="D6217" i="13" s="1"/>
  <c r="J6249" i="1"/>
  <c r="I6224" i="14" s="1"/>
  <c r="I6249" i="1"/>
  <c r="D6213" i="13" s="1"/>
  <c r="J6245" i="1"/>
  <c r="I6220" i="14" s="1"/>
  <c r="I6245" i="1"/>
  <c r="D6209" i="13" s="1"/>
  <c r="J6241" i="1"/>
  <c r="I6216" i="14" s="1"/>
  <c r="I6241" i="1"/>
  <c r="D6205" i="13" s="1"/>
  <c r="J6237" i="1"/>
  <c r="I6212" i="14" s="1"/>
  <c r="I6237" i="1"/>
  <c r="D6201" i="13" s="1"/>
  <c r="J6229" i="1"/>
  <c r="I6204" i="14" s="1"/>
  <c r="I6229" i="1"/>
  <c r="D6193" i="13" s="1"/>
  <c r="J6221" i="1"/>
  <c r="I6196" i="14" s="1"/>
  <c r="I6221" i="1"/>
  <c r="D6185" i="13" s="1"/>
  <c r="J8793" i="1"/>
  <c r="I8768" i="14" s="1"/>
  <c r="I8793" i="1"/>
  <c r="D8757" i="13" s="1"/>
  <c r="J8781" i="1"/>
  <c r="I8756" i="14" s="1"/>
  <c r="I8781" i="1"/>
  <c r="D8745" i="13" s="1"/>
  <c r="J8777" i="1"/>
  <c r="I8752" i="14" s="1"/>
  <c r="I8777" i="1"/>
  <c r="D8741" i="13" s="1"/>
  <c r="J8765" i="1"/>
  <c r="I8740" i="14" s="1"/>
  <c r="I8765" i="1"/>
  <c r="D8729" i="13" s="1"/>
  <c r="J8729" i="1"/>
  <c r="I8704" i="14" s="1"/>
  <c r="I8729" i="1"/>
  <c r="D8693" i="13" s="1"/>
  <c r="J8717" i="1"/>
  <c r="I8692" i="14" s="1"/>
  <c r="I8717" i="1"/>
  <c r="D8681" i="13" s="1"/>
  <c r="J8697" i="1"/>
  <c r="I8672" i="14" s="1"/>
  <c r="I8697" i="1"/>
  <c r="D8661" i="13" s="1"/>
  <c r="J8685" i="1"/>
  <c r="I8660" i="14" s="1"/>
  <c r="I8685" i="1"/>
  <c r="D8649" i="13" s="1"/>
  <c r="J8681" i="1"/>
  <c r="I8656" i="14" s="1"/>
  <c r="I8681" i="1"/>
  <c r="D8645" i="13" s="1"/>
  <c r="J8669" i="1"/>
  <c r="I8644" i="14" s="1"/>
  <c r="I8669" i="1"/>
  <c r="D8633" i="13" s="1"/>
  <c r="J8649" i="1"/>
  <c r="I8624" i="14" s="1"/>
  <c r="I8649" i="1"/>
  <c r="D8613" i="13" s="1"/>
  <c r="J8637" i="1"/>
  <c r="I8612" i="14" s="1"/>
  <c r="I8637" i="1"/>
  <c r="D8601" i="13" s="1"/>
  <c r="J8601" i="1"/>
  <c r="I8576" i="14" s="1"/>
  <c r="I8601" i="1"/>
  <c r="D8565" i="13" s="1"/>
  <c r="J8589" i="1"/>
  <c r="I8564" i="14" s="1"/>
  <c r="I8589" i="1"/>
  <c r="D8553" i="13" s="1"/>
  <c r="J8553" i="1"/>
  <c r="I8528" i="14" s="1"/>
  <c r="I8553" i="1"/>
  <c r="D8517" i="13" s="1"/>
  <c r="J8541" i="1"/>
  <c r="I8516" i="14" s="1"/>
  <c r="I8541" i="1"/>
  <c r="D8505" i="13" s="1"/>
  <c r="J8521" i="1"/>
  <c r="I8496" i="14" s="1"/>
  <c r="I8521" i="1"/>
  <c r="D8485" i="13" s="1"/>
  <c r="J8509" i="1"/>
  <c r="I8484" i="14" s="1"/>
  <c r="I8509" i="1"/>
  <c r="D8473" i="13" s="1"/>
  <c r="J8489" i="1"/>
  <c r="I8464" i="14" s="1"/>
  <c r="I8489" i="1"/>
  <c r="D8453" i="13" s="1"/>
  <c r="J8477" i="1"/>
  <c r="I8452" i="14" s="1"/>
  <c r="I8477" i="1"/>
  <c r="D8441" i="13" s="1"/>
  <c r="J8473" i="1"/>
  <c r="I8448" i="14" s="1"/>
  <c r="I8473" i="1"/>
  <c r="D8437" i="13" s="1"/>
  <c r="J8461" i="1"/>
  <c r="I8436" i="14" s="1"/>
  <c r="I8461" i="1"/>
  <c r="D8425" i="13" s="1"/>
  <c r="J8441" i="1"/>
  <c r="I8416" i="14" s="1"/>
  <c r="I8441" i="1"/>
  <c r="D8405" i="13" s="1"/>
  <c r="J8429" i="1"/>
  <c r="I8404" i="14" s="1"/>
  <c r="I8429" i="1"/>
  <c r="D8393" i="13" s="1"/>
  <c r="J8393" i="1"/>
  <c r="I8368" i="14" s="1"/>
  <c r="I8393" i="1"/>
  <c r="D8357" i="13" s="1"/>
  <c r="J8381" i="1"/>
  <c r="I8356" i="14" s="1"/>
  <c r="I8381" i="1"/>
  <c r="D8345" i="13" s="1"/>
  <c r="J8361" i="1"/>
  <c r="I8336" i="14" s="1"/>
  <c r="I8361" i="1"/>
  <c r="D8325" i="13" s="1"/>
  <c r="J8349" i="1"/>
  <c r="I8324" i="14" s="1"/>
  <c r="I8349" i="1"/>
  <c r="D8313" i="13" s="1"/>
  <c r="J8313" i="1"/>
  <c r="I8288" i="14" s="1"/>
  <c r="I8313" i="1"/>
  <c r="D8277" i="13" s="1"/>
  <c r="J8301" i="1"/>
  <c r="I8276" i="14" s="1"/>
  <c r="I8301" i="1"/>
  <c r="D8265" i="13" s="1"/>
  <c r="J8285" i="1"/>
  <c r="I8260" i="14" s="1"/>
  <c r="I8285" i="1"/>
  <c r="D8249" i="13" s="1"/>
  <c r="J8249" i="1"/>
  <c r="I8224" i="14" s="1"/>
  <c r="I8249" i="1"/>
  <c r="D8213" i="13" s="1"/>
  <c r="J8237" i="1"/>
  <c r="I8212" i="14" s="1"/>
  <c r="I8237" i="1"/>
  <c r="D8201" i="13" s="1"/>
  <c r="J8217" i="1"/>
  <c r="I8192" i="14" s="1"/>
  <c r="I8217" i="1"/>
  <c r="D8181" i="13" s="1"/>
  <c r="J8205" i="1"/>
  <c r="I8180" i="14" s="1"/>
  <c r="I8205" i="1"/>
  <c r="D8169" i="13" s="1"/>
  <c r="J8185" i="1"/>
  <c r="I8160" i="14" s="1"/>
  <c r="I8185" i="1"/>
  <c r="D8149" i="13" s="1"/>
  <c r="J8173" i="1"/>
  <c r="I8148" i="14" s="1"/>
  <c r="I8173" i="1"/>
  <c r="D8137" i="13" s="1"/>
  <c r="J8153" i="1"/>
  <c r="I8128" i="14" s="1"/>
  <c r="I8153" i="1"/>
  <c r="D8117" i="13" s="1"/>
  <c r="J8141" i="1"/>
  <c r="I8116" i="14" s="1"/>
  <c r="I8141" i="1"/>
  <c r="D8105" i="13" s="1"/>
  <c r="J8121" i="1"/>
  <c r="I8096" i="14" s="1"/>
  <c r="I8121" i="1"/>
  <c r="D8085" i="13" s="1"/>
  <c r="J8109" i="1"/>
  <c r="I8084" i="14" s="1"/>
  <c r="I8109" i="1"/>
  <c r="D8073" i="13" s="1"/>
  <c r="J8089" i="1"/>
  <c r="I8064" i="14" s="1"/>
  <c r="I8089" i="1"/>
  <c r="D8053" i="13" s="1"/>
  <c r="J8077" i="1"/>
  <c r="I8052" i="14" s="1"/>
  <c r="I8077" i="1"/>
  <c r="D8041" i="13" s="1"/>
  <c r="J7237" i="1"/>
  <c r="I7212" i="14" s="1"/>
  <c r="I7237" i="1"/>
  <c r="D7201" i="13" s="1"/>
  <c r="J7229" i="1"/>
  <c r="I7204" i="14" s="1"/>
  <c r="I7229" i="1"/>
  <c r="D7193" i="13" s="1"/>
  <c r="J7221" i="1"/>
  <c r="I7196" i="14" s="1"/>
  <c r="I7221" i="1"/>
  <c r="D7185" i="13" s="1"/>
  <c r="J7209" i="1"/>
  <c r="I7184" i="14" s="1"/>
  <c r="I7209" i="1"/>
  <c r="D7173" i="13" s="1"/>
  <c r="J7197" i="1"/>
  <c r="I7172" i="14" s="1"/>
  <c r="I7197" i="1"/>
  <c r="D7161" i="13" s="1"/>
  <c r="J7181" i="1"/>
  <c r="I7156" i="14" s="1"/>
  <c r="I7181" i="1"/>
  <c r="D7145" i="13" s="1"/>
  <c r="J7169" i="1"/>
  <c r="I7144" i="14" s="1"/>
  <c r="I7169" i="1"/>
  <c r="D7133" i="13" s="1"/>
  <c r="J7157" i="1"/>
  <c r="I7132" i="14" s="1"/>
  <c r="I7157" i="1"/>
  <c r="D7121" i="13" s="1"/>
  <c r="J7145" i="1"/>
  <c r="I7120" i="14" s="1"/>
  <c r="I7145" i="1"/>
  <c r="D7109" i="13" s="1"/>
  <c r="J7133" i="1"/>
  <c r="I7108" i="14" s="1"/>
  <c r="I7133" i="1"/>
  <c r="D7097" i="13" s="1"/>
  <c r="J7121" i="1"/>
  <c r="I7096" i="14" s="1"/>
  <c r="I7121" i="1"/>
  <c r="D7085" i="13" s="1"/>
  <c r="J7109" i="1"/>
  <c r="I7084" i="14" s="1"/>
  <c r="I7109" i="1"/>
  <c r="D7073" i="13" s="1"/>
  <c r="J7097" i="1"/>
  <c r="I7072" i="14" s="1"/>
  <c r="I7097" i="1"/>
  <c r="D7061" i="13" s="1"/>
  <c r="J7089" i="1"/>
  <c r="I7064" i="14" s="1"/>
  <c r="I7089" i="1"/>
  <c r="D7053" i="13" s="1"/>
  <c r="J7077" i="1"/>
  <c r="I7052" i="14" s="1"/>
  <c r="I7077" i="1"/>
  <c r="D7041" i="13" s="1"/>
  <c r="J7069" i="1"/>
  <c r="I7044" i="14" s="1"/>
  <c r="I7069" i="1"/>
  <c r="D7033" i="13" s="1"/>
  <c r="J7057" i="1"/>
  <c r="I7032" i="14" s="1"/>
  <c r="I7057" i="1"/>
  <c r="D7021" i="13" s="1"/>
  <c r="J7045" i="1"/>
  <c r="I7020" i="14" s="1"/>
  <c r="I7045" i="1"/>
  <c r="D7009" i="13" s="1"/>
  <c r="J7033" i="1"/>
  <c r="I7008" i="14" s="1"/>
  <c r="I7033" i="1"/>
  <c r="D6997" i="13" s="1"/>
  <c r="J7021" i="1"/>
  <c r="I6996" i="14" s="1"/>
  <c r="I7021" i="1"/>
  <c r="D6985" i="13" s="1"/>
  <c r="J7013" i="1"/>
  <c r="I6988" i="14" s="1"/>
  <c r="I7013" i="1"/>
  <c r="D6977" i="13" s="1"/>
  <c r="J7005" i="1"/>
  <c r="I6980" i="14" s="1"/>
  <c r="I7005" i="1"/>
  <c r="D6969" i="13" s="1"/>
  <c r="J6997" i="1"/>
  <c r="I6972" i="14" s="1"/>
  <c r="I6997" i="1"/>
  <c r="D6961" i="13" s="1"/>
  <c r="J6989" i="1"/>
  <c r="I6964" i="14" s="1"/>
  <c r="I6989" i="1"/>
  <c r="D6953" i="13" s="1"/>
  <c r="J6981" i="1"/>
  <c r="I6956" i="14" s="1"/>
  <c r="I6981" i="1"/>
  <c r="D6945" i="13" s="1"/>
  <c r="J6969" i="1"/>
  <c r="I6944" i="14" s="1"/>
  <c r="I6969" i="1"/>
  <c r="D6933" i="13" s="1"/>
  <c r="J6961" i="1"/>
  <c r="I6936" i="14" s="1"/>
  <c r="I6961" i="1"/>
  <c r="D6925" i="13" s="1"/>
  <c r="J6953" i="1"/>
  <c r="I6928" i="14" s="1"/>
  <c r="I6953" i="1"/>
  <c r="D6917" i="13" s="1"/>
  <c r="J6945" i="1"/>
  <c r="I6920" i="14" s="1"/>
  <c r="I6945" i="1"/>
  <c r="D6909" i="13" s="1"/>
  <c r="J6937" i="1"/>
  <c r="I6912" i="14" s="1"/>
  <c r="I6937" i="1"/>
  <c r="D6901" i="13" s="1"/>
  <c r="J6929" i="1"/>
  <c r="I6904" i="14" s="1"/>
  <c r="I6929" i="1"/>
  <c r="D6893" i="13" s="1"/>
  <c r="J6921" i="1"/>
  <c r="I6896" i="14" s="1"/>
  <c r="I6921" i="1"/>
  <c r="D6885" i="13" s="1"/>
  <c r="J6909" i="1"/>
  <c r="I6884" i="14" s="1"/>
  <c r="I6909" i="1"/>
  <c r="D6873" i="13" s="1"/>
  <c r="J6901" i="1"/>
  <c r="I6876" i="14" s="1"/>
  <c r="I6901" i="1"/>
  <c r="D6865" i="13" s="1"/>
  <c r="J6893" i="1"/>
  <c r="I6868" i="14" s="1"/>
  <c r="I6893" i="1"/>
  <c r="D6857" i="13" s="1"/>
  <c r="J6885" i="1"/>
  <c r="I6860" i="14" s="1"/>
  <c r="I6885" i="1"/>
  <c r="D6849" i="13" s="1"/>
  <c r="J6877" i="1"/>
  <c r="I6852" i="14" s="1"/>
  <c r="I6877" i="1"/>
  <c r="D6841" i="13" s="1"/>
  <c r="J6869" i="1"/>
  <c r="I6844" i="14" s="1"/>
  <c r="I6869" i="1"/>
  <c r="D6833" i="13" s="1"/>
  <c r="J6861" i="1"/>
  <c r="I6836" i="14" s="1"/>
  <c r="I6861" i="1"/>
  <c r="D6825" i="13" s="1"/>
  <c r="J6853" i="1"/>
  <c r="I6828" i="14" s="1"/>
  <c r="I6853" i="1"/>
  <c r="D6817" i="13" s="1"/>
  <c r="J6845" i="1"/>
  <c r="I6820" i="14" s="1"/>
  <c r="I6845" i="1"/>
  <c r="D6809" i="13" s="1"/>
  <c r="J6833" i="1"/>
  <c r="I6808" i="14" s="1"/>
  <c r="I6833" i="1"/>
  <c r="D6797" i="13" s="1"/>
  <c r="J6825" i="1"/>
  <c r="I6800" i="14" s="1"/>
  <c r="I6825" i="1"/>
  <c r="D6789" i="13" s="1"/>
  <c r="J6817" i="1"/>
  <c r="I6792" i="14" s="1"/>
  <c r="I6817" i="1"/>
  <c r="D6781" i="13" s="1"/>
  <c r="J6809" i="1"/>
  <c r="I6784" i="14" s="1"/>
  <c r="I6809" i="1"/>
  <c r="D6773" i="13" s="1"/>
  <c r="J6801" i="1"/>
  <c r="I6776" i="14" s="1"/>
  <c r="I6801" i="1"/>
  <c r="D6765" i="13" s="1"/>
  <c r="J6793" i="1"/>
  <c r="I6768" i="14" s="1"/>
  <c r="I6793" i="1"/>
  <c r="D6757" i="13" s="1"/>
  <c r="J6781" i="1"/>
  <c r="I6756" i="14" s="1"/>
  <c r="I6781" i="1"/>
  <c r="D6745" i="13" s="1"/>
  <c r="J6773" i="1"/>
  <c r="I6748" i="14" s="1"/>
  <c r="I6773" i="1"/>
  <c r="D6737" i="13" s="1"/>
  <c r="J6765" i="1"/>
  <c r="I6740" i="14" s="1"/>
  <c r="I6765" i="1"/>
  <c r="D6729" i="13" s="1"/>
  <c r="J6757" i="1"/>
  <c r="I6732" i="14" s="1"/>
  <c r="I6757" i="1"/>
  <c r="D6721" i="13" s="1"/>
  <c r="J6749" i="1"/>
  <c r="I6724" i="14" s="1"/>
  <c r="I6749" i="1"/>
  <c r="D6713" i="13" s="1"/>
  <c r="J6741" i="1"/>
  <c r="I6716" i="14" s="1"/>
  <c r="I6741" i="1"/>
  <c r="D6705" i="13" s="1"/>
  <c r="J6737" i="1"/>
  <c r="I6712" i="14" s="1"/>
  <c r="I6737" i="1"/>
  <c r="D6701" i="13" s="1"/>
  <c r="J6729" i="1"/>
  <c r="I6704" i="14" s="1"/>
  <c r="I6729" i="1"/>
  <c r="D6693" i="13" s="1"/>
  <c r="J6721" i="1"/>
  <c r="I6696" i="14" s="1"/>
  <c r="I6721" i="1"/>
  <c r="D6685" i="13" s="1"/>
  <c r="J6717" i="1"/>
  <c r="I6692" i="14" s="1"/>
  <c r="I6717" i="1"/>
  <c r="D6681" i="13" s="1"/>
  <c r="J6709" i="1"/>
  <c r="I6684" i="14" s="1"/>
  <c r="I6709" i="1"/>
  <c r="D6673" i="13" s="1"/>
  <c r="J6705" i="1"/>
  <c r="I6680" i="14" s="1"/>
  <c r="I6705" i="1"/>
  <c r="D6669" i="13" s="1"/>
  <c r="J6697" i="1"/>
  <c r="I6672" i="14" s="1"/>
  <c r="I6697" i="1"/>
  <c r="D6661" i="13" s="1"/>
  <c r="J6693" i="1"/>
  <c r="I6668" i="14" s="1"/>
  <c r="I6693" i="1"/>
  <c r="D6657" i="13" s="1"/>
  <c r="J6685" i="1"/>
  <c r="I6660" i="14" s="1"/>
  <c r="I6685" i="1"/>
  <c r="D6649" i="13" s="1"/>
  <c r="J6677" i="1"/>
  <c r="I6652" i="14" s="1"/>
  <c r="I6677" i="1"/>
  <c r="D6641" i="13" s="1"/>
  <c r="J6669" i="1"/>
  <c r="I6644" i="14" s="1"/>
  <c r="I6669" i="1"/>
  <c r="D6633" i="13" s="1"/>
  <c r="J6661" i="1"/>
  <c r="I6636" i="14" s="1"/>
  <c r="I6661" i="1"/>
  <c r="D6625" i="13" s="1"/>
  <c r="J6657" i="1"/>
  <c r="I6632" i="14" s="1"/>
  <c r="I6657" i="1"/>
  <c r="D6621" i="13" s="1"/>
  <c r="J6649" i="1"/>
  <c r="I6624" i="14" s="1"/>
  <c r="I6649" i="1"/>
  <c r="D6613" i="13" s="1"/>
  <c r="J6641" i="1"/>
  <c r="I6616" i="14" s="1"/>
  <c r="I6641" i="1"/>
  <c r="D6605" i="13" s="1"/>
  <c r="J6633" i="1"/>
  <c r="I6608" i="14" s="1"/>
  <c r="I6633" i="1"/>
  <c r="D6597" i="13" s="1"/>
  <c r="J6625" i="1"/>
  <c r="I6600" i="14" s="1"/>
  <c r="I6625" i="1"/>
  <c r="D6589" i="13" s="1"/>
  <c r="J6613" i="1"/>
  <c r="I6588" i="14" s="1"/>
  <c r="I6613" i="1"/>
  <c r="D6577" i="13" s="1"/>
  <c r="J6609" i="1"/>
  <c r="I6584" i="14" s="1"/>
  <c r="I6609" i="1"/>
  <c r="D6573" i="13" s="1"/>
  <c r="J6601" i="1"/>
  <c r="I6576" i="14" s="1"/>
  <c r="I6601" i="1"/>
  <c r="D6565" i="13" s="1"/>
  <c r="J6593" i="1"/>
  <c r="I6568" i="14" s="1"/>
  <c r="I6593" i="1"/>
  <c r="D6557" i="13" s="1"/>
  <c r="J6585" i="1"/>
  <c r="I6560" i="14" s="1"/>
  <c r="I6585" i="1"/>
  <c r="D6549" i="13" s="1"/>
  <c r="J6581" i="1"/>
  <c r="I6556" i="14" s="1"/>
  <c r="I6581" i="1"/>
  <c r="D6545" i="13" s="1"/>
  <c r="J6573" i="1"/>
  <c r="I6548" i="14" s="1"/>
  <c r="I6573" i="1"/>
  <c r="D6537" i="13" s="1"/>
  <c r="J6565" i="1"/>
  <c r="I6540" i="14" s="1"/>
  <c r="I6565" i="1"/>
  <c r="D6529" i="13" s="1"/>
  <c r="J6557" i="1"/>
  <c r="I6532" i="14" s="1"/>
  <c r="I6557" i="1"/>
  <c r="D6521" i="13" s="1"/>
  <c r="J6549" i="1"/>
  <c r="I6524" i="14" s="1"/>
  <c r="I6549" i="1"/>
  <c r="D6513" i="13" s="1"/>
  <c r="J6545" i="1"/>
  <c r="I6520" i="14" s="1"/>
  <c r="I6545" i="1"/>
  <c r="D6509" i="13" s="1"/>
  <c r="J6537" i="1"/>
  <c r="I6512" i="14" s="1"/>
  <c r="I6537" i="1"/>
  <c r="D6501" i="13" s="1"/>
  <c r="J6529" i="1"/>
  <c r="I6504" i="14" s="1"/>
  <c r="I6529" i="1"/>
  <c r="D6493" i="13" s="1"/>
  <c r="J6521" i="1"/>
  <c r="I6496" i="14" s="1"/>
  <c r="I6521" i="1"/>
  <c r="D6485" i="13" s="1"/>
  <c r="J6513" i="1"/>
  <c r="I6488" i="14" s="1"/>
  <c r="I6513" i="1"/>
  <c r="D6477" i="13" s="1"/>
  <c r="J6509" i="1"/>
  <c r="I6484" i="14" s="1"/>
  <c r="I6509" i="1"/>
  <c r="D6473" i="13" s="1"/>
  <c r="J6501" i="1"/>
  <c r="I6476" i="14" s="1"/>
  <c r="I6501" i="1"/>
  <c r="D6465" i="13" s="1"/>
  <c r="J6493" i="1"/>
  <c r="I6468" i="14" s="1"/>
  <c r="I6493" i="1"/>
  <c r="D6457" i="13" s="1"/>
  <c r="J6485" i="1"/>
  <c r="I6460" i="14" s="1"/>
  <c r="I6485" i="1"/>
  <c r="D6449" i="13" s="1"/>
  <c r="J6481" i="1"/>
  <c r="I6456" i="14" s="1"/>
  <c r="I6481" i="1"/>
  <c r="D6445" i="13" s="1"/>
  <c r="J6473" i="1"/>
  <c r="I6448" i="14" s="1"/>
  <c r="I6473" i="1"/>
  <c r="D6437" i="13" s="1"/>
  <c r="J6465" i="1"/>
  <c r="I6440" i="14" s="1"/>
  <c r="I6465" i="1"/>
  <c r="D6429" i="13" s="1"/>
  <c r="J6457" i="1"/>
  <c r="I6432" i="14" s="1"/>
  <c r="I6457" i="1"/>
  <c r="D6421" i="13" s="1"/>
  <c r="J6453" i="1"/>
  <c r="I6428" i="14" s="1"/>
  <c r="I6453" i="1"/>
  <c r="D6417" i="13" s="1"/>
  <c r="J6445" i="1"/>
  <c r="I6420" i="14" s="1"/>
  <c r="I6445" i="1"/>
  <c r="D6409" i="13" s="1"/>
  <c r="J6437" i="1"/>
  <c r="I6412" i="14" s="1"/>
  <c r="I6437" i="1"/>
  <c r="D6401" i="13" s="1"/>
  <c r="J6433" i="1"/>
  <c r="I6408" i="14" s="1"/>
  <c r="I6433" i="1"/>
  <c r="D6397" i="13" s="1"/>
  <c r="J6425" i="1"/>
  <c r="I6400" i="14" s="1"/>
  <c r="I6425" i="1"/>
  <c r="D6389" i="13" s="1"/>
  <c r="J6417" i="1"/>
  <c r="I6392" i="14" s="1"/>
  <c r="I6417" i="1"/>
  <c r="D6381" i="13" s="1"/>
  <c r="J6409" i="1"/>
  <c r="I6384" i="14" s="1"/>
  <c r="I6409" i="1"/>
  <c r="D6373" i="13" s="1"/>
  <c r="J6405" i="1"/>
  <c r="I6380" i="14" s="1"/>
  <c r="I6405" i="1"/>
  <c r="D6369" i="13" s="1"/>
  <c r="J6397" i="1"/>
  <c r="I6372" i="14" s="1"/>
  <c r="I6397" i="1"/>
  <c r="D6361" i="13" s="1"/>
  <c r="J6389" i="1"/>
  <c r="I6364" i="14" s="1"/>
  <c r="I6389" i="1"/>
  <c r="D6353" i="13" s="1"/>
  <c r="J6381" i="1"/>
  <c r="I6356" i="14" s="1"/>
  <c r="I6381" i="1"/>
  <c r="D6345" i="13" s="1"/>
  <c r="J6377" i="1"/>
  <c r="I6352" i="14" s="1"/>
  <c r="I6377" i="1"/>
  <c r="D6341" i="13" s="1"/>
  <c r="J6369" i="1"/>
  <c r="I6344" i="14" s="1"/>
  <c r="I6369" i="1"/>
  <c r="D6333" i="13" s="1"/>
  <c r="J6361" i="1"/>
  <c r="I6336" i="14" s="1"/>
  <c r="I6361" i="1"/>
  <c r="D6325" i="13" s="1"/>
  <c r="J6353" i="1"/>
  <c r="I6328" i="14" s="1"/>
  <c r="I6353" i="1"/>
  <c r="D6317" i="13" s="1"/>
  <c r="J6345" i="1"/>
  <c r="I6320" i="14" s="1"/>
  <c r="I6345" i="1"/>
  <c r="D6309" i="13" s="1"/>
  <c r="J6337" i="1"/>
  <c r="I6312" i="14" s="1"/>
  <c r="I6337" i="1"/>
  <c r="D6301" i="13" s="1"/>
  <c r="J6329" i="1"/>
  <c r="I6304" i="14" s="1"/>
  <c r="I6329" i="1"/>
  <c r="D6293" i="13" s="1"/>
  <c r="J6321" i="1"/>
  <c r="I6296" i="14" s="1"/>
  <c r="I6321" i="1"/>
  <c r="D6285" i="13" s="1"/>
  <c r="J6309" i="1"/>
  <c r="I6284" i="14" s="1"/>
  <c r="I6309" i="1"/>
  <c r="D6273" i="13" s="1"/>
  <c r="J6225" i="1"/>
  <c r="I6200" i="14" s="1"/>
  <c r="I6225" i="1"/>
  <c r="D6189" i="13" s="1"/>
  <c r="I8741" i="1"/>
  <c r="D8705" i="13" s="1"/>
  <c r="I8709" i="1"/>
  <c r="D8673" i="13" s="1"/>
  <c r="I8677" i="1"/>
  <c r="D8641" i="13" s="1"/>
  <c r="I8645" i="1"/>
  <c r="D8609" i="13" s="1"/>
  <c r="I8613" i="1"/>
  <c r="D8577" i="13" s="1"/>
  <c r="I8581" i="1"/>
  <c r="D8545" i="13" s="1"/>
  <c r="I8517" i="1"/>
  <c r="D8481" i="13" s="1"/>
  <c r="I8485" i="1"/>
  <c r="D8449" i="13" s="1"/>
  <c r="I8421" i="1"/>
  <c r="D8385" i="13" s="1"/>
  <c r="I8389" i="1"/>
  <c r="D8353" i="13" s="1"/>
  <c r="I8357" i="1"/>
  <c r="D8321" i="13" s="1"/>
  <c r="I8325" i="1"/>
  <c r="D8289" i="13" s="1"/>
  <c r="I8293" i="1"/>
  <c r="D8257" i="13" s="1"/>
  <c r="I8261" i="1"/>
  <c r="D8225" i="13" s="1"/>
  <c r="I8229" i="1"/>
  <c r="D8193" i="13" s="1"/>
  <c r="I8197" i="1"/>
  <c r="D8161" i="13" s="1"/>
  <c r="I8165" i="1"/>
  <c r="D8129" i="13" s="1"/>
  <c r="I8133" i="1"/>
  <c r="D8097" i="13" s="1"/>
  <c r="I8069" i="1"/>
  <c r="D8033" i="13" s="1"/>
  <c r="I8005" i="1"/>
  <c r="D7969" i="13" s="1"/>
  <c r="I7973" i="1"/>
  <c r="D7937" i="13" s="1"/>
  <c r="I7941" i="1"/>
  <c r="D7905" i="13" s="1"/>
  <c r="I8785" i="1"/>
  <c r="D8749" i="13" s="1"/>
  <c r="I8753" i="1"/>
  <c r="D8717" i="13" s="1"/>
  <c r="I8721" i="1"/>
  <c r="D8685" i="13" s="1"/>
  <c r="I8689" i="1"/>
  <c r="D8653" i="13" s="1"/>
  <c r="I8657" i="1"/>
  <c r="D8621" i="13" s="1"/>
  <c r="I8625" i="1"/>
  <c r="D8589" i="13" s="1"/>
  <c r="I8593" i="1"/>
  <c r="D8557" i="13" s="1"/>
  <c r="I8561" i="1"/>
  <c r="D8525" i="13" s="1"/>
  <c r="I8529" i="1"/>
  <c r="D8493" i="13" s="1"/>
  <c r="I8497" i="1"/>
  <c r="D8461" i="13" s="1"/>
  <c r="I8465" i="1"/>
  <c r="D8429" i="13" s="1"/>
  <c r="I8433" i="1"/>
  <c r="D8397" i="13" s="1"/>
  <c r="I8401" i="1"/>
  <c r="D8365" i="13" s="1"/>
  <c r="I8369" i="1"/>
  <c r="D8333" i="13" s="1"/>
  <c r="I8337" i="1"/>
  <c r="D8301" i="13" s="1"/>
  <c r="I8305" i="1"/>
  <c r="D8269" i="13" s="1"/>
  <c r="I8273" i="1"/>
  <c r="D8237" i="13" s="1"/>
  <c r="I8241" i="1"/>
  <c r="D8205" i="13" s="1"/>
  <c r="I8209" i="1"/>
  <c r="D8173" i="13" s="1"/>
  <c r="I8177" i="1"/>
  <c r="D8141" i="13" s="1"/>
  <c r="I8145" i="1"/>
  <c r="D8109" i="13" s="1"/>
  <c r="I8113" i="1"/>
  <c r="D8077" i="13" s="1"/>
  <c r="I8081" i="1"/>
  <c r="I8049" i="1"/>
  <c r="D8013" i="13" s="1"/>
  <c r="I8017" i="1"/>
  <c r="D7981" i="13" s="1"/>
  <c r="I7985" i="1"/>
  <c r="D7949" i="13" s="1"/>
  <c r="I7953" i="1"/>
  <c r="D7917" i="13" s="1"/>
  <c r="I8789" i="1"/>
  <c r="D8753" i="13" s="1"/>
  <c r="I8757" i="1"/>
  <c r="D8721" i="13" s="1"/>
  <c r="I8725" i="1"/>
  <c r="D8689" i="13" s="1"/>
  <c r="I8693" i="1"/>
  <c r="D8657" i="13" s="1"/>
  <c r="I8661" i="1"/>
  <c r="D8625" i="13" s="1"/>
  <c r="I8629" i="1"/>
  <c r="D8593" i="13" s="1"/>
  <c r="I8597" i="1"/>
  <c r="D8561" i="13" s="1"/>
  <c r="I8565" i="1"/>
  <c r="D8529" i="13" s="1"/>
  <c r="I8533" i="1"/>
  <c r="D8497" i="13" s="1"/>
  <c r="I8501" i="1"/>
  <c r="D8465" i="13" s="1"/>
  <c r="I8469" i="1"/>
  <c r="D8433" i="13" s="1"/>
  <c r="I8437" i="1"/>
  <c r="D8401" i="13" s="1"/>
  <c r="I8405" i="1"/>
  <c r="D8369" i="13" s="1"/>
  <c r="I8373" i="1"/>
  <c r="D8337" i="13" s="1"/>
  <c r="I8341" i="1"/>
  <c r="D8305" i="13" s="1"/>
  <c r="I8309" i="1"/>
  <c r="D8273" i="13" s="1"/>
  <c r="I8277" i="1"/>
  <c r="D8241" i="13" s="1"/>
  <c r="I8245" i="1"/>
  <c r="D8209" i="13" s="1"/>
  <c r="I8213" i="1"/>
  <c r="D8177" i="13" s="1"/>
  <c r="I8181" i="1"/>
  <c r="D8145" i="13" s="1"/>
  <c r="I8149" i="1"/>
  <c r="D8113" i="13" s="1"/>
  <c r="I8117" i="1"/>
  <c r="D8081" i="13" s="1"/>
  <c r="I8085" i="1"/>
  <c r="D8049" i="13" s="1"/>
  <c r="I8053" i="1"/>
  <c r="D8017" i="13" s="1"/>
  <c r="I8021" i="1"/>
  <c r="D7985" i="13" s="1"/>
  <c r="I7989" i="1"/>
  <c r="D7953" i="13" s="1"/>
  <c r="I7957" i="1"/>
  <c r="D7921" i="13" s="1"/>
  <c r="J5857" i="1"/>
  <c r="I5832" i="14" s="1"/>
  <c r="I5857" i="1"/>
  <c r="D5821" i="13" s="1"/>
  <c r="J5849" i="1"/>
  <c r="I5824" i="14" s="1"/>
  <c r="I5849" i="1"/>
  <c r="D5813" i="13" s="1"/>
  <c r="J5837" i="1"/>
  <c r="I5812" i="14" s="1"/>
  <c r="I5837" i="1"/>
  <c r="D5801" i="13" s="1"/>
  <c r="J5809" i="1"/>
  <c r="I5784" i="14" s="1"/>
  <c r="I5809" i="1"/>
  <c r="D5773" i="13" s="1"/>
  <c r="J5801" i="1"/>
  <c r="I5776" i="14" s="1"/>
  <c r="I5801" i="1"/>
  <c r="D5765" i="13" s="1"/>
  <c r="J5781" i="1"/>
  <c r="I5756" i="14" s="1"/>
  <c r="I5781" i="1"/>
  <c r="D5745" i="13" s="1"/>
  <c r="J5769" i="1"/>
  <c r="I5744" i="14" s="1"/>
  <c r="I5769" i="1"/>
  <c r="D5733" i="13" s="1"/>
  <c r="J5745" i="1"/>
  <c r="I5720" i="14" s="1"/>
  <c r="I5745" i="1"/>
  <c r="D5709" i="13" s="1"/>
  <c r="J5729" i="1"/>
  <c r="I5704" i="14" s="1"/>
  <c r="I5729" i="1"/>
  <c r="D5693" i="13" s="1"/>
  <c r="J5713" i="1"/>
  <c r="I5688" i="14" s="1"/>
  <c r="I5713" i="1"/>
  <c r="D5677" i="13" s="1"/>
  <c r="J5697" i="1"/>
  <c r="I5672" i="14" s="1"/>
  <c r="I5697" i="1"/>
  <c r="D5661" i="13" s="1"/>
  <c r="J5681" i="1"/>
  <c r="I5656" i="14" s="1"/>
  <c r="I5681" i="1"/>
  <c r="D5645" i="13" s="1"/>
  <c r="J5665" i="1"/>
  <c r="I5640" i="14" s="1"/>
  <c r="I5665" i="1"/>
  <c r="D5629" i="13" s="1"/>
  <c r="J5653" i="1"/>
  <c r="I5628" i="14" s="1"/>
  <c r="I5653" i="1"/>
  <c r="D5617" i="13" s="1"/>
  <c r="J5645" i="1"/>
  <c r="I5620" i="14" s="1"/>
  <c r="I5645" i="1"/>
  <c r="D5609" i="13" s="1"/>
  <c r="J5621" i="1"/>
  <c r="I5596" i="14" s="1"/>
  <c r="I5621" i="1"/>
  <c r="D5585" i="13" s="1"/>
  <c r="J5613" i="1"/>
  <c r="I5588" i="14" s="1"/>
  <c r="I5613" i="1"/>
  <c r="D5577" i="13" s="1"/>
  <c r="J5585" i="1"/>
  <c r="I5560" i="14" s="1"/>
  <c r="I5585" i="1"/>
  <c r="D5549" i="13" s="1"/>
  <c r="J5569" i="1"/>
  <c r="I5544" i="14" s="1"/>
  <c r="I5569" i="1"/>
  <c r="D5533" i="13" s="1"/>
  <c r="J5557" i="1"/>
  <c r="I5532" i="14" s="1"/>
  <c r="I5557" i="1"/>
  <c r="D5521" i="13" s="1"/>
  <c r="J5521" i="1"/>
  <c r="I5496" i="14" s="1"/>
  <c r="I5521" i="1"/>
  <c r="D5485" i="13" s="1"/>
  <c r="J3137" i="1"/>
  <c r="I3112" i="14" s="1"/>
  <c r="I3137" i="1"/>
  <c r="D3101" i="13" s="1"/>
  <c r="J3133" i="1"/>
  <c r="I3108" i="14" s="1"/>
  <c r="I3133" i="1"/>
  <c r="D3097" i="13" s="1"/>
  <c r="J3129" i="1"/>
  <c r="I3104" i="14" s="1"/>
  <c r="I3129" i="1"/>
  <c r="D3093" i="13" s="1"/>
  <c r="J3125" i="1"/>
  <c r="I3100" i="14" s="1"/>
  <c r="I3125" i="1"/>
  <c r="D3089" i="13" s="1"/>
  <c r="J3105" i="1"/>
  <c r="I3080" i="14" s="1"/>
  <c r="I3105" i="1"/>
  <c r="D3069" i="13" s="1"/>
  <c r="J3101" i="1"/>
  <c r="I3076" i="14" s="1"/>
  <c r="I3101" i="1"/>
  <c r="D3065" i="13" s="1"/>
  <c r="J3097" i="1"/>
  <c r="I3072" i="14" s="1"/>
  <c r="I3097" i="1"/>
  <c r="D3061" i="13" s="1"/>
  <c r="J3093" i="1"/>
  <c r="I3068" i="14" s="1"/>
  <c r="I3093" i="1"/>
  <c r="D3057" i="13" s="1"/>
  <c r="J3085" i="1"/>
  <c r="I3060" i="14" s="1"/>
  <c r="I3085" i="1"/>
  <c r="D3049" i="13" s="1"/>
  <c r="J3073" i="1"/>
  <c r="I3048" i="14" s="1"/>
  <c r="I3073" i="1"/>
  <c r="D3037" i="13" s="1"/>
  <c r="J3069" i="1"/>
  <c r="I3044" i="14" s="1"/>
  <c r="I3069" i="1"/>
  <c r="D3033" i="13" s="1"/>
  <c r="J3065" i="1"/>
  <c r="I3040" i="14" s="1"/>
  <c r="I3065" i="1"/>
  <c r="D3029" i="13" s="1"/>
  <c r="J3061" i="1"/>
  <c r="I3036" i="14" s="1"/>
  <c r="I3061" i="1"/>
  <c r="D3025" i="13" s="1"/>
  <c r="J3053" i="1"/>
  <c r="I3028" i="14" s="1"/>
  <c r="I3053" i="1"/>
  <c r="D3017" i="13" s="1"/>
  <c r="J3041" i="1"/>
  <c r="I3016" i="14" s="1"/>
  <c r="I3041" i="1"/>
  <c r="D3005" i="13" s="1"/>
  <c r="J3037" i="1"/>
  <c r="I3012" i="14" s="1"/>
  <c r="I3037" i="1"/>
  <c r="D3001" i="13" s="1"/>
  <c r="J3033" i="1"/>
  <c r="I3008" i="14" s="1"/>
  <c r="I3033" i="1"/>
  <c r="D2997" i="13" s="1"/>
  <c r="J3029" i="1"/>
  <c r="I3004" i="14" s="1"/>
  <c r="I3029" i="1"/>
  <c r="D2993" i="13" s="1"/>
  <c r="J3021" i="1"/>
  <c r="I2996" i="14" s="1"/>
  <c r="I3021" i="1"/>
  <c r="D2985" i="13" s="1"/>
  <c r="J3009" i="1"/>
  <c r="I2984" i="14" s="1"/>
  <c r="I3009" i="1"/>
  <c r="D2973" i="13" s="1"/>
  <c r="J3005" i="1"/>
  <c r="I2980" i="14" s="1"/>
  <c r="I3005" i="1"/>
  <c r="D2969" i="13" s="1"/>
  <c r="J3001" i="1"/>
  <c r="I2976" i="14" s="1"/>
  <c r="I3001" i="1"/>
  <c r="D2965" i="13" s="1"/>
  <c r="J2997" i="1"/>
  <c r="I2972" i="14" s="1"/>
  <c r="I2997" i="1"/>
  <c r="D2961" i="13" s="1"/>
  <c r="J2989" i="1"/>
  <c r="I2964" i="14" s="1"/>
  <c r="I2989" i="1"/>
  <c r="D2953" i="13" s="1"/>
  <c r="J2977" i="1"/>
  <c r="I2952" i="14" s="1"/>
  <c r="I2977" i="1"/>
  <c r="D2941" i="13" s="1"/>
  <c r="J2973" i="1"/>
  <c r="I2948" i="14" s="1"/>
  <c r="I2973" i="1"/>
  <c r="D2937" i="13" s="1"/>
  <c r="J2969" i="1"/>
  <c r="I2944" i="14" s="1"/>
  <c r="I2969" i="1"/>
  <c r="D2933" i="13" s="1"/>
  <c r="J2965" i="1"/>
  <c r="I2940" i="14" s="1"/>
  <c r="I2965" i="1"/>
  <c r="D2929" i="13" s="1"/>
  <c r="J2957" i="1"/>
  <c r="I2932" i="14" s="1"/>
  <c r="I2957" i="1"/>
  <c r="D2921" i="13" s="1"/>
  <c r="J2945" i="1"/>
  <c r="I2920" i="14" s="1"/>
  <c r="I2945" i="1"/>
  <c r="J2941" i="1"/>
  <c r="I2916" i="14" s="1"/>
  <c r="I2941" i="1"/>
  <c r="D2905" i="13" s="1"/>
  <c r="J2937" i="1"/>
  <c r="I2912" i="14" s="1"/>
  <c r="I2937" i="1"/>
  <c r="D2901" i="13" s="1"/>
  <c r="J2933" i="1"/>
  <c r="I2908" i="14" s="1"/>
  <c r="I2933" i="1"/>
  <c r="D2897" i="13" s="1"/>
  <c r="J2925" i="1"/>
  <c r="I2900" i="14" s="1"/>
  <c r="I2925" i="1"/>
  <c r="D2889" i="13" s="1"/>
  <c r="J2913" i="1"/>
  <c r="I2888" i="14" s="1"/>
  <c r="I2913" i="1"/>
  <c r="D2877" i="13" s="1"/>
  <c r="J2909" i="1"/>
  <c r="I2884" i="14" s="1"/>
  <c r="I2909" i="1"/>
  <c r="D2873" i="13" s="1"/>
  <c r="J2905" i="1"/>
  <c r="I2880" i="14" s="1"/>
  <c r="I2905" i="1"/>
  <c r="D2869" i="13" s="1"/>
  <c r="J2901" i="1"/>
  <c r="I2876" i="14" s="1"/>
  <c r="I2901" i="1"/>
  <c r="D2865" i="13" s="1"/>
  <c r="J2893" i="1"/>
  <c r="I2868" i="14" s="1"/>
  <c r="I2893" i="1"/>
  <c r="D2857" i="13" s="1"/>
  <c r="J2881" i="1"/>
  <c r="I2856" i="14" s="1"/>
  <c r="I2881" i="1"/>
  <c r="D2845" i="13" s="1"/>
  <c r="J2877" i="1"/>
  <c r="I2852" i="14" s="1"/>
  <c r="I2877" i="1"/>
  <c r="D2841" i="13" s="1"/>
  <c r="J2873" i="1"/>
  <c r="I2848" i="14" s="1"/>
  <c r="I2873" i="1"/>
  <c r="D2837" i="13" s="1"/>
  <c r="J2869" i="1"/>
  <c r="I2844" i="14" s="1"/>
  <c r="I2869" i="1"/>
  <c r="D2833" i="13" s="1"/>
  <c r="J2861" i="1"/>
  <c r="I2836" i="14" s="1"/>
  <c r="I2861" i="1"/>
  <c r="D2825" i="13" s="1"/>
  <c r="J2849" i="1"/>
  <c r="I2824" i="14" s="1"/>
  <c r="I2849" i="1"/>
  <c r="D2813" i="13" s="1"/>
  <c r="J2845" i="1"/>
  <c r="I2820" i="14" s="1"/>
  <c r="I2845" i="1"/>
  <c r="D2809" i="13" s="1"/>
  <c r="J2841" i="1"/>
  <c r="I2816" i="14" s="1"/>
  <c r="I2841" i="1"/>
  <c r="D2805" i="13" s="1"/>
  <c r="J2837" i="1"/>
  <c r="I2812" i="14" s="1"/>
  <c r="I2837" i="1"/>
  <c r="D2801" i="13" s="1"/>
  <c r="J2829" i="1"/>
  <c r="I2804" i="14" s="1"/>
  <c r="I2829" i="1"/>
  <c r="D2793" i="13" s="1"/>
  <c r="J2817" i="1"/>
  <c r="I2792" i="14" s="1"/>
  <c r="I2817" i="1"/>
  <c r="D2781" i="13" s="1"/>
  <c r="J2813" i="1"/>
  <c r="I2788" i="14" s="1"/>
  <c r="I2813" i="1"/>
  <c r="D2777" i="13" s="1"/>
  <c r="J2809" i="1"/>
  <c r="I2784" i="14" s="1"/>
  <c r="I2809" i="1"/>
  <c r="D2773" i="13" s="1"/>
  <c r="J2805" i="1"/>
  <c r="I2780" i="14" s="1"/>
  <c r="I2805" i="1"/>
  <c r="D2769" i="13" s="1"/>
  <c r="J2797" i="1"/>
  <c r="I2772" i="14" s="1"/>
  <c r="I2797" i="1"/>
  <c r="D2761" i="13" s="1"/>
  <c r="J2785" i="1"/>
  <c r="I2760" i="14" s="1"/>
  <c r="I2785" i="1"/>
  <c r="D2749" i="13" s="1"/>
  <c r="J2781" i="1"/>
  <c r="I2756" i="14" s="1"/>
  <c r="I2781" i="1"/>
  <c r="D2745" i="13" s="1"/>
  <c r="J2777" i="1"/>
  <c r="I2752" i="14" s="1"/>
  <c r="I2777" i="1"/>
  <c r="D2741" i="13" s="1"/>
  <c r="J2773" i="1"/>
  <c r="I2748" i="14" s="1"/>
  <c r="I2773" i="1"/>
  <c r="D2737" i="13" s="1"/>
  <c r="J2765" i="1"/>
  <c r="I2740" i="14" s="1"/>
  <c r="I2765" i="1"/>
  <c r="D2729" i="13" s="1"/>
  <c r="J2753" i="1"/>
  <c r="I2728" i="14" s="1"/>
  <c r="I2753" i="1"/>
  <c r="D2717" i="13" s="1"/>
  <c r="J2749" i="1"/>
  <c r="I2724" i="14" s="1"/>
  <c r="I2749" i="1"/>
  <c r="D2713" i="13" s="1"/>
  <c r="J2745" i="1"/>
  <c r="I2720" i="14" s="1"/>
  <c r="I2745" i="1"/>
  <c r="D2709" i="13" s="1"/>
  <c r="J2741" i="1"/>
  <c r="I2716" i="14" s="1"/>
  <c r="I2741" i="1"/>
  <c r="D2705" i="13" s="1"/>
  <c r="J2733" i="1"/>
  <c r="I2708" i="14" s="1"/>
  <c r="I2733" i="1"/>
  <c r="D2697" i="13" s="1"/>
  <c r="J2725" i="1"/>
  <c r="I2700" i="14" s="1"/>
  <c r="I2725" i="1"/>
  <c r="D2689" i="13" s="1"/>
  <c r="J2721" i="1"/>
  <c r="I2696" i="14" s="1"/>
  <c r="I2721" i="1"/>
  <c r="D2685" i="13" s="1"/>
  <c r="J2717" i="1"/>
  <c r="I2692" i="14" s="1"/>
  <c r="I2717" i="1"/>
  <c r="D2681" i="13" s="1"/>
  <c r="J2713" i="1"/>
  <c r="I2688" i="14" s="1"/>
  <c r="I2713" i="1"/>
  <c r="D2677" i="13" s="1"/>
  <c r="J2709" i="1"/>
  <c r="I2684" i="14" s="1"/>
  <c r="I2709" i="1"/>
  <c r="D2673" i="13" s="1"/>
  <c r="J2705" i="1"/>
  <c r="I2680" i="14" s="1"/>
  <c r="I2705" i="1"/>
  <c r="D2669" i="13" s="1"/>
  <c r="J2701" i="1"/>
  <c r="I2676" i="14" s="1"/>
  <c r="I2701" i="1"/>
  <c r="D2665" i="13" s="1"/>
  <c r="J2697" i="1"/>
  <c r="I2672" i="14" s="1"/>
  <c r="I2697" i="1"/>
  <c r="D2661" i="13" s="1"/>
  <c r="J2693" i="1"/>
  <c r="I2668" i="14" s="1"/>
  <c r="I2693" i="1"/>
  <c r="D2657" i="13" s="1"/>
  <c r="J2689" i="1"/>
  <c r="I2664" i="14" s="1"/>
  <c r="I2689" i="1"/>
  <c r="D2653" i="13" s="1"/>
  <c r="J2685" i="1"/>
  <c r="I2660" i="14" s="1"/>
  <c r="I2685" i="1"/>
  <c r="D2649" i="13" s="1"/>
  <c r="J2681" i="1"/>
  <c r="I2656" i="14" s="1"/>
  <c r="I2681" i="1"/>
  <c r="D2645" i="13" s="1"/>
  <c r="J2677" i="1"/>
  <c r="I2652" i="14" s="1"/>
  <c r="I2677" i="1"/>
  <c r="D2641" i="13" s="1"/>
  <c r="J2673" i="1"/>
  <c r="I2648" i="14" s="1"/>
  <c r="I2673" i="1"/>
  <c r="D2637" i="13" s="1"/>
  <c r="J2669" i="1"/>
  <c r="I2644" i="14" s="1"/>
  <c r="I2669" i="1"/>
  <c r="D2633" i="13" s="1"/>
  <c r="J2665" i="1"/>
  <c r="I2640" i="14" s="1"/>
  <c r="I2665" i="1"/>
  <c r="D2629" i="13" s="1"/>
  <c r="J2657" i="1"/>
  <c r="I2632" i="14" s="1"/>
  <c r="I2657" i="1"/>
  <c r="D2621" i="13" s="1"/>
  <c r="J2653" i="1"/>
  <c r="I2628" i="14" s="1"/>
  <c r="I2653" i="1"/>
  <c r="D2617" i="13" s="1"/>
  <c r="J2649" i="1"/>
  <c r="I2624" i="14" s="1"/>
  <c r="I2649" i="1"/>
  <c r="D2613" i="13" s="1"/>
  <c r="J2645" i="1"/>
  <c r="I2620" i="14" s="1"/>
  <c r="I2645" i="1"/>
  <c r="D2609" i="13" s="1"/>
  <c r="J2637" i="1"/>
  <c r="I2612" i="14" s="1"/>
  <c r="I2637" i="1"/>
  <c r="D2601" i="13" s="1"/>
  <c r="J2625" i="1"/>
  <c r="I2600" i="14" s="1"/>
  <c r="I2625" i="1"/>
  <c r="D2589" i="13" s="1"/>
  <c r="J2621" i="1"/>
  <c r="I2596" i="14" s="1"/>
  <c r="I2621" i="1"/>
  <c r="D2585" i="13" s="1"/>
  <c r="J2617" i="1"/>
  <c r="I2592" i="14" s="1"/>
  <c r="I2617" i="1"/>
  <c r="D2581" i="13" s="1"/>
  <c r="J2613" i="1"/>
  <c r="I2588" i="14" s="1"/>
  <c r="I2613" i="1"/>
  <c r="D2577" i="13" s="1"/>
  <c r="J2605" i="1"/>
  <c r="I2580" i="14" s="1"/>
  <c r="I2605" i="1"/>
  <c r="D2569" i="13" s="1"/>
  <c r="J2597" i="1"/>
  <c r="I2572" i="14" s="1"/>
  <c r="I2597" i="1"/>
  <c r="D2561" i="13" s="1"/>
  <c r="J2593" i="1"/>
  <c r="I2568" i="14" s="1"/>
  <c r="I2593" i="1"/>
  <c r="D2557" i="13" s="1"/>
  <c r="J2589" i="1"/>
  <c r="I2564" i="14" s="1"/>
  <c r="I2589" i="1"/>
  <c r="D2553" i="13" s="1"/>
  <c r="J2585" i="1"/>
  <c r="I2560" i="14" s="1"/>
  <c r="I2585" i="1"/>
  <c r="D2549" i="13" s="1"/>
  <c r="J2581" i="1"/>
  <c r="I2556" i="14" s="1"/>
  <c r="I2581" i="1"/>
  <c r="D2545" i="13" s="1"/>
  <c r="J2577" i="1"/>
  <c r="I2552" i="14" s="1"/>
  <c r="I2577" i="1"/>
  <c r="D2541" i="13" s="1"/>
  <c r="J2573" i="1"/>
  <c r="I2548" i="14" s="1"/>
  <c r="I2573" i="1"/>
  <c r="D2537" i="13" s="1"/>
  <c r="J2569" i="1"/>
  <c r="I2544" i="14" s="1"/>
  <c r="I2569" i="1"/>
  <c r="D2533" i="13" s="1"/>
  <c r="J2565" i="1"/>
  <c r="I2540" i="14" s="1"/>
  <c r="I2565" i="1"/>
  <c r="D2529" i="13" s="1"/>
  <c r="J2561" i="1"/>
  <c r="I2536" i="14" s="1"/>
  <c r="I2561" i="1"/>
  <c r="D2525" i="13" s="1"/>
  <c r="J2557" i="1"/>
  <c r="I2532" i="14" s="1"/>
  <c r="I2557" i="1"/>
  <c r="D2521" i="13" s="1"/>
  <c r="J2553" i="1"/>
  <c r="I2528" i="14" s="1"/>
  <c r="I2553" i="1"/>
  <c r="D2517" i="13" s="1"/>
  <c r="J2549" i="1"/>
  <c r="I2524" i="14" s="1"/>
  <c r="I2549" i="1"/>
  <c r="D2513" i="13" s="1"/>
  <c r="J2545" i="1"/>
  <c r="I2520" i="14" s="1"/>
  <c r="I2545" i="1"/>
  <c r="D2509" i="13" s="1"/>
  <c r="J2541" i="1"/>
  <c r="I2516" i="14" s="1"/>
  <c r="I2541" i="1"/>
  <c r="D2505" i="13" s="1"/>
  <c r="J2537" i="1"/>
  <c r="I2512" i="14" s="1"/>
  <c r="I2537" i="1"/>
  <c r="D2501" i="13" s="1"/>
  <c r="J2529" i="1"/>
  <c r="I2504" i="14" s="1"/>
  <c r="I2529" i="1"/>
  <c r="D2493" i="13" s="1"/>
  <c r="J2525" i="1"/>
  <c r="I2500" i="14" s="1"/>
  <c r="I2525" i="1"/>
  <c r="D2489" i="13" s="1"/>
  <c r="J2521" i="1"/>
  <c r="I2496" i="14" s="1"/>
  <c r="I2521" i="1"/>
  <c r="D2485" i="13" s="1"/>
  <c r="J2517" i="1"/>
  <c r="I2492" i="14" s="1"/>
  <c r="I2517" i="1"/>
  <c r="D2481" i="13" s="1"/>
  <c r="J2509" i="1"/>
  <c r="I2484" i="14" s="1"/>
  <c r="I2509" i="1"/>
  <c r="D2473" i="13" s="1"/>
  <c r="J2497" i="1"/>
  <c r="I2472" i="14" s="1"/>
  <c r="I2497" i="1"/>
  <c r="D2461" i="13" s="1"/>
  <c r="J2493" i="1"/>
  <c r="I2468" i="14" s="1"/>
  <c r="I2493" i="1"/>
  <c r="D2457" i="13" s="1"/>
  <c r="J2489" i="1"/>
  <c r="I2464" i="14" s="1"/>
  <c r="I2489" i="1"/>
  <c r="D2453" i="13" s="1"/>
  <c r="J2485" i="1"/>
  <c r="I2460" i="14" s="1"/>
  <c r="I2485" i="1"/>
  <c r="D2449" i="13" s="1"/>
  <c r="J2477" i="1"/>
  <c r="I2452" i="14" s="1"/>
  <c r="I2477" i="1"/>
  <c r="D2441" i="13" s="1"/>
  <c r="J2469" i="1"/>
  <c r="I2444" i="14" s="1"/>
  <c r="I2469" i="1"/>
  <c r="D2433" i="13" s="1"/>
  <c r="J2465" i="1"/>
  <c r="I2440" i="14" s="1"/>
  <c r="I2465" i="1"/>
  <c r="D2429" i="13" s="1"/>
  <c r="J2461" i="1"/>
  <c r="I2436" i="14" s="1"/>
  <c r="I2461" i="1"/>
  <c r="D2425" i="13" s="1"/>
  <c r="J2457" i="1"/>
  <c r="I2432" i="14" s="1"/>
  <c r="I2457" i="1"/>
  <c r="D2421" i="13" s="1"/>
  <c r="J2453" i="1"/>
  <c r="I2428" i="14" s="1"/>
  <c r="I2453" i="1"/>
  <c r="D2417" i="13" s="1"/>
  <c r="J2449" i="1"/>
  <c r="I2424" i="14" s="1"/>
  <c r="I2449" i="1"/>
  <c r="D2413" i="13" s="1"/>
  <c r="J2445" i="1"/>
  <c r="I2420" i="14" s="1"/>
  <c r="I2445" i="1"/>
  <c r="D2409" i="13" s="1"/>
  <c r="J2441" i="1"/>
  <c r="I2416" i="14" s="1"/>
  <c r="I2441" i="1"/>
  <c r="D2405" i="13" s="1"/>
  <c r="J2437" i="1"/>
  <c r="I2412" i="14" s="1"/>
  <c r="I2437" i="1"/>
  <c r="D2401" i="13" s="1"/>
  <c r="J2433" i="1"/>
  <c r="I2408" i="14" s="1"/>
  <c r="I2433" i="1"/>
  <c r="D2397" i="13" s="1"/>
  <c r="J2429" i="1"/>
  <c r="I2404" i="14" s="1"/>
  <c r="I2429" i="1"/>
  <c r="D2393" i="13" s="1"/>
  <c r="J2425" i="1"/>
  <c r="I2400" i="14" s="1"/>
  <c r="I2425" i="1"/>
  <c r="D2389" i="13" s="1"/>
  <c r="J2421" i="1"/>
  <c r="I2396" i="14" s="1"/>
  <c r="I2421" i="1"/>
  <c r="D2385" i="13" s="1"/>
  <c r="J2417" i="1"/>
  <c r="I2392" i="14" s="1"/>
  <c r="I2417" i="1"/>
  <c r="D2381" i="13" s="1"/>
  <c r="J2413" i="1"/>
  <c r="I2388" i="14" s="1"/>
  <c r="I2413" i="1"/>
  <c r="D2377" i="13" s="1"/>
  <c r="J2409" i="1"/>
  <c r="I2384" i="14" s="1"/>
  <c r="I2409" i="1"/>
  <c r="D2373" i="13" s="1"/>
  <c r="J2405" i="1"/>
  <c r="I2380" i="14" s="1"/>
  <c r="I2405" i="1"/>
  <c r="D2369" i="13" s="1"/>
  <c r="J2401" i="1"/>
  <c r="I2376" i="14" s="1"/>
  <c r="I2401" i="1"/>
  <c r="D2365" i="13" s="1"/>
  <c r="J2397" i="1"/>
  <c r="I2372" i="14" s="1"/>
  <c r="I2397" i="1"/>
  <c r="D2361" i="13" s="1"/>
  <c r="J2393" i="1"/>
  <c r="I2368" i="14" s="1"/>
  <c r="I2393" i="1"/>
  <c r="D2357" i="13" s="1"/>
  <c r="J2389" i="1"/>
  <c r="I2364" i="14" s="1"/>
  <c r="I2389" i="1"/>
  <c r="D2353" i="13" s="1"/>
  <c r="J2385" i="1"/>
  <c r="I2360" i="14" s="1"/>
  <c r="I2385" i="1"/>
  <c r="D2349" i="13" s="1"/>
  <c r="J2381" i="1"/>
  <c r="I2356" i="14" s="1"/>
  <c r="I2381" i="1"/>
  <c r="D2345" i="13" s="1"/>
  <c r="J2377" i="1"/>
  <c r="I2352" i="14" s="1"/>
  <c r="I2377" i="1"/>
  <c r="D2341" i="13" s="1"/>
  <c r="J2373" i="1"/>
  <c r="I2348" i="14" s="1"/>
  <c r="I2373" i="1"/>
  <c r="D2337" i="13" s="1"/>
  <c r="J2369" i="1"/>
  <c r="I2344" i="14" s="1"/>
  <c r="I2369" i="1"/>
  <c r="D2333" i="13" s="1"/>
  <c r="J2365" i="1"/>
  <c r="I2340" i="14" s="1"/>
  <c r="I2365" i="1"/>
  <c r="D2329" i="13" s="1"/>
  <c r="J2361" i="1"/>
  <c r="I2336" i="14" s="1"/>
  <c r="I2361" i="1"/>
  <c r="D2325" i="13" s="1"/>
  <c r="J2357" i="1"/>
  <c r="I2332" i="14" s="1"/>
  <c r="I2357" i="1"/>
  <c r="D2321" i="13" s="1"/>
  <c r="J2353" i="1"/>
  <c r="I2328" i="14" s="1"/>
  <c r="I2353" i="1"/>
  <c r="D2317" i="13" s="1"/>
  <c r="J2349" i="1"/>
  <c r="I2324" i="14" s="1"/>
  <c r="I2349" i="1"/>
  <c r="D2313" i="13" s="1"/>
  <c r="J2345" i="1"/>
  <c r="I2320" i="14" s="1"/>
  <c r="I2345" i="1"/>
  <c r="D2309" i="13" s="1"/>
  <c r="J2341" i="1"/>
  <c r="I2316" i="14" s="1"/>
  <c r="I2341" i="1"/>
  <c r="D2305" i="13" s="1"/>
  <c r="J2337" i="1"/>
  <c r="I2312" i="14" s="1"/>
  <c r="I2337" i="1"/>
  <c r="D2301" i="13" s="1"/>
  <c r="J2333" i="1"/>
  <c r="I2308" i="14" s="1"/>
  <c r="I2333" i="1"/>
  <c r="D2297" i="13" s="1"/>
  <c r="J2329" i="1"/>
  <c r="I2304" i="14" s="1"/>
  <c r="I2329" i="1"/>
  <c r="D2293" i="13" s="1"/>
  <c r="J2325" i="1"/>
  <c r="I2300" i="14" s="1"/>
  <c r="I2325" i="1"/>
  <c r="D2289" i="13" s="1"/>
  <c r="J2321" i="1"/>
  <c r="I2296" i="14" s="1"/>
  <c r="I2321" i="1"/>
  <c r="D2285" i="13" s="1"/>
  <c r="J2317" i="1"/>
  <c r="I2292" i="14" s="1"/>
  <c r="I2317" i="1"/>
  <c r="D2281" i="13" s="1"/>
  <c r="J2313" i="1"/>
  <c r="I2288" i="14" s="1"/>
  <c r="I2313" i="1"/>
  <c r="D2277" i="13" s="1"/>
  <c r="J2309" i="1"/>
  <c r="I2284" i="14" s="1"/>
  <c r="I2309" i="1"/>
  <c r="D2273" i="13" s="1"/>
  <c r="J2305" i="1"/>
  <c r="I2280" i="14" s="1"/>
  <c r="I2305" i="1"/>
  <c r="D2269" i="13" s="1"/>
  <c r="J2301" i="1"/>
  <c r="I2276" i="14" s="1"/>
  <c r="I2301" i="1"/>
  <c r="D2265" i="13" s="1"/>
  <c r="J2297" i="1"/>
  <c r="I2272" i="14" s="1"/>
  <c r="I2297" i="1"/>
  <c r="D2261" i="13" s="1"/>
  <c r="J2293" i="1"/>
  <c r="I2268" i="14" s="1"/>
  <c r="I2293" i="1"/>
  <c r="D2257" i="13" s="1"/>
  <c r="J2289" i="1"/>
  <c r="I2264" i="14" s="1"/>
  <c r="I2289" i="1"/>
  <c r="D2253" i="13" s="1"/>
  <c r="J2285" i="1"/>
  <c r="I2260" i="14" s="1"/>
  <c r="I2285" i="1"/>
  <c r="D2249" i="13" s="1"/>
  <c r="J2281" i="1"/>
  <c r="I2256" i="14" s="1"/>
  <c r="I2281" i="1"/>
  <c r="D2245" i="13" s="1"/>
  <c r="J2277" i="1"/>
  <c r="I2252" i="14" s="1"/>
  <c r="I2277" i="1"/>
  <c r="D2241" i="13" s="1"/>
  <c r="J2273" i="1"/>
  <c r="I2248" i="14" s="1"/>
  <c r="I2273" i="1"/>
  <c r="D2237" i="13" s="1"/>
  <c r="J2269" i="1"/>
  <c r="I2244" i="14" s="1"/>
  <c r="I2269" i="1"/>
  <c r="D2233" i="13" s="1"/>
  <c r="J2265" i="1"/>
  <c r="I2240" i="14" s="1"/>
  <c r="I2265" i="1"/>
  <c r="D2229" i="13" s="1"/>
  <c r="J2261" i="1"/>
  <c r="I2236" i="14" s="1"/>
  <c r="I2261" i="1"/>
  <c r="D2225" i="13" s="1"/>
  <c r="J2257" i="1"/>
  <c r="I2232" i="14" s="1"/>
  <c r="I2257" i="1"/>
  <c r="D2221" i="13" s="1"/>
  <c r="J2253" i="1"/>
  <c r="I2228" i="14" s="1"/>
  <c r="I2253" i="1"/>
  <c r="D2217" i="13" s="1"/>
  <c r="J2249" i="1"/>
  <c r="I2224" i="14" s="1"/>
  <c r="I2249" i="1"/>
  <c r="D2213" i="13" s="1"/>
  <c r="J2245" i="1"/>
  <c r="I2220" i="14" s="1"/>
  <c r="I2245" i="1"/>
  <c r="D2209" i="13" s="1"/>
  <c r="J2241" i="1"/>
  <c r="I2216" i="14" s="1"/>
  <c r="I2241" i="1"/>
  <c r="D2205" i="13" s="1"/>
  <c r="J2237" i="1"/>
  <c r="I2212" i="14" s="1"/>
  <c r="I2237" i="1"/>
  <c r="D2201" i="13" s="1"/>
  <c r="J2233" i="1"/>
  <c r="I2208" i="14" s="1"/>
  <c r="I2233" i="1"/>
  <c r="D2197" i="13" s="1"/>
  <c r="J2229" i="1"/>
  <c r="I2204" i="14" s="1"/>
  <c r="I2229" i="1"/>
  <c r="D2193" i="13" s="1"/>
  <c r="J2225" i="1"/>
  <c r="I2200" i="14" s="1"/>
  <c r="I2225" i="1"/>
  <c r="J2221" i="1"/>
  <c r="I2196" i="14" s="1"/>
  <c r="I2221" i="1"/>
  <c r="D2185" i="13" s="1"/>
  <c r="J2217" i="1"/>
  <c r="I2192" i="14" s="1"/>
  <c r="I2217" i="1"/>
  <c r="D2181" i="13" s="1"/>
  <c r="J2213" i="1"/>
  <c r="I2188" i="14" s="1"/>
  <c r="I2213" i="1"/>
  <c r="D2177" i="13" s="1"/>
  <c r="J2209" i="1"/>
  <c r="I2184" i="14" s="1"/>
  <c r="I2209" i="1"/>
  <c r="D2173" i="13" s="1"/>
  <c r="J2205" i="1"/>
  <c r="I2180" i="14" s="1"/>
  <c r="I2205" i="1"/>
  <c r="D2169" i="13" s="1"/>
  <c r="J2201" i="1"/>
  <c r="I2176" i="14" s="1"/>
  <c r="I2201" i="1"/>
  <c r="D2165" i="13" s="1"/>
  <c r="J2197" i="1"/>
  <c r="I2172" i="14" s="1"/>
  <c r="I2197" i="1"/>
  <c r="D2161" i="13" s="1"/>
  <c r="J2193" i="1"/>
  <c r="I2168" i="14" s="1"/>
  <c r="I2193" i="1"/>
  <c r="D2157" i="13" s="1"/>
  <c r="J2189" i="1"/>
  <c r="I2164" i="14" s="1"/>
  <c r="I2189" i="1"/>
  <c r="D2153" i="13" s="1"/>
  <c r="J2185" i="1"/>
  <c r="I2160" i="14" s="1"/>
  <c r="I2185" i="1"/>
  <c r="D2149" i="13" s="1"/>
  <c r="J2181" i="1"/>
  <c r="I2156" i="14" s="1"/>
  <c r="I2181" i="1"/>
  <c r="D2145" i="13" s="1"/>
  <c r="J2177" i="1"/>
  <c r="I2152" i="14" s="1"/>
  <c r="I2177" i="1"/>
  <c r="D2141" i="13" s="1"/>
  <c r="J2173" i="1"/>
  <c r="I2148" i="14" s="1"/>
  <c r="I2173" i="1"/>
  <c r="D2137" i="13" s="1"/>
  <c r="J2169" i="1"/>
  <c r="I2144" i="14" s="1"/>
  <c r="I2169" i="1"/>
  <c r="D2133" i="13" s="1"/>
  <c r="J2165" i="1"/>
  <c r="I2140" i="14" s="1"/>
  <c r="I2165" i="1"/>
  <c r="D2129" i="13" s="1"/>
  <c r="J2161" i="1"/>
  <c r="I2136" i="14" s="1"/>
  <c r="I2161" i="1"/>
  <c r="D2125" i="13" s="1"/>
  <c r="J2157" i="1"/>
  <c r="I2132" i="14" s="1"/>
  <c r="I2157" i="1"/>
  <c r="D2121" i="13" s="1"/>
  <c r="J2153" i="1"/>
  <c r="I2128" i="14" s="1"/>
  <c r="I2153" i="1"/>
  <c r="D2117" i="13" s="1"/>
  <c r="J2149" i="1"/>
  <c r="I2124" i="14" s="1"/>
  <c r="I2149" i="1"/>
  <c r="D2113" i="13" s="1"/>
  <c r="J2145" i="1"/>
  <c r="I2120" i="14" s="1"/>
  <c r="I2145" i="1"/>
  <c r="D2109" i="13" s="1"/>
  <c r="J2141" i="1"/>
  <c r="I2116" i="14" s="1"/>
  <c r="I2141" i="1"/>
  <c r="D2105" i="13" s="1"/>
  <c r="J2137" i="1"/>
  <c r="I2112" i="14" s="1"/>
  <c r="I2137" i="1"/>
  <c r="D2101" i="13" s="1"/>
  <c r="J2133" i="1"/>
  <c r="I2108" i="14" s="1"/>
  <c r="I2133" i="1"/>
  <c r="D2097" i="13" s="1"/>
  <c r="J2129" i="1"/>
  <c r="I2104" i="14" s="1"/>
  <c r="I2129" i="1"/>
  <c r="D2093" i="13" s="1"/>
  <c r="J2125" i="1"/>
  <c r="I2100" i="14" s="1"/>
  <c r="I2125" i="1"/>
  <c r="D2089" i="13" s="1"/>
  <c r="J2121" i="1"/>
  <c r="I2096" i="14" s="1"/>
  <c r="I2121" i="1"/>
  <c r="D2085" i="13" s="1"/>
  <c r="J2117" i="1"/>
  <c r="I2092" i="14" s="1"/>
  <c r="I2117" i="1"/>
  <c r="D2081" i="13" s="1"/>
  <c r="J2113" i="1"/>
  <c r="I2088" i="14" s="1"/>
  <c r="I2113" i="1"/>
  <c r="D2077" i="13" s="1"/>
  <c r="J2109" i="1"/>
  <c r="I2084" i="14" s="1"/>
  <c r="I2109" i="1"/>
  <c r="D2073" i="13" s="1"/>
  <c r="J2105" i="1"/>
  <c r="I2080" i="14" s="1"/>
  <c r="I2105" i="1"/>
  <c r="D2069" i="13" s="1"/>
  <c r="J2101" i="1"/>
  <c r="I2076" i="14" s="1"/>
  <c r="I2101" i="1"/>
  <c r="D2065" i="13" s="1"/>
  <c r="J2097" i="1"/>
  <c r="I2072" i="14" s="1"/>
  <c r="I2097" i="1"/>
  <c r="D2061" i="13" s="1"/>
  <c r="J2093" i="1"/>
  <c r="I2068" i="14" s="1"/>
  <c r="I2093" i="1"/>
  <c r="D2057" i="13" s="1"/>
  <c r="J2089" i="1"/>
  <c r="I2064" i="14" s="1"/>
  <c r="I2089" i="1"/>
  <c r="D2053" i="13" s="1"/>
  <c r="J2085" i="1"/>
  <c r="I2060" i="14" s="1"/>
  <c r="I2085" i="1"/>
  <c r="D2049" i="13" s="1"/>
  <c r="J2081" i="1"/>
  <c r="I2056" i="14" s="1"/>
  <c r="I2081" i="1"/>
  <c r="D2045" i="13" s="1"/>
  <c r="J2077" i="1"/>
  <c r="I2052" i="14" s="1"/>
  <c r="I2077" i="1"/>
  <c r="D2041" i="13" s="1"/>
  <c r="J2073" i="1"/>
  <c r="I2048" i="14" s="1"/>
  <c r="I2073" i="1"/>
  <c r="D2037" i="13" s="1"/>
  <c r="J2069" i="1"/>
  <c r="I2044" i="14" s="1"/>
  <c r="I2069" i="1"/>
  <c r="D2033" i="13" s="1"/>
  <c r="J2065" i="1"/>
  <c r="I2040" i="14" s="1"/>
  <c r="I2065" i="1"/>
  <c r="D2029" i="13" s="1"/>
  <c r="J2061" i="1"/>
  <c r="I2036" i="14" s="1"/>
  <c r="I2061" i="1"/>
  <c r="D2025" i="13" s="1"/>
  <c r="J2057" i="1"/>
  <c r="I2032" i="14" s="1"/>
  <c r="I2057" i="1"/>
  <c r="D2021" i="13" s="1"/>
  <c r="J2053" i="1"/>
  <c r="I2028" i="14" s="1"/>
  <c r="I2053" i="1"/>
  <c r="D2017" i="13" s="1"/>
  <c r="J2049" i="1"/>
  <c r="I2024" i="14" s="1"/>
  <c r="I2049" i="1"/>
  <c r="D2013" i="13" s="1"/>
  <c r="J2045" i="1"/>
  <c r="I2020" i="14" s="1"/>
  <c r="I2045" i="1"/>
  <c r="D2009" i="13" s="1"/>
  <c r="J2041" i="1"/>
  <c r="I2016" i="14" s="1"/>
  <c r="I2041" i="1"/>
  <c r="D2005" i="13" s="1"/>
  <c r="J2037" i="1"/>
  <c r="I2012" i="14" s="1"/>
  <c r="I2037" i="1"/>
  <c r="D2001" i="13" s="1"/>
  <c r="J2033" i="1"/>
  <c r="I2008" i="14" s="1"/>
  <c r="I2033" i="1"/>
  <c r="D1997" i="13" s="1"/>
  <c r="J2029" i="1"/>
  <c r="I2004" i="14" s="1"/>
  <c r="I2029" i="1"/>
  <c r="D1993" i="13" s="1"/>
  <c r="J2025" i="1"/>
  <c r="I2000" i="14" s="1"/>
  <c r="I2025" i="1"/>
  <c r="D1989" i="13" s="1"/>
  <c r="J2021" i="1"/>
  <c r="I1996" i="14" s="1"/>
  <c r="I2021" i="1"/>
  <c r="D1985" i="13" s="1"/>
  <c r="J2017" i="1"/>
  <c r="I1992" i="14" s="1"/>
  <c r="I2017" i="1"/>
  <c r="D1981" i="13" s="1"/>
  <c r="J2013" i="1"/>
  <c r="I1988" i="14" s="1"/>
  <c r="I2013" i="1"/>
  <c r="D1977" i="13" s="1"/>
  <c r="J2009" i="1"/>
  <c r="I1984" i="14" s="1"/>
  <c r="I2009" i="1"/>
  <c r="D1973" i="13" s="1"/>
  <c r="J2005" i="1"/>
  <c r="I1980" i="14" s="1"/>
  <c r="I2005" i="1"/>
  <c r="D1969" i="13" s="1"/>
  <c r="J2001" i="1"/>
  <c r="I1976" i="14" s="1"/>
  <c r="I2001" i="1"/>
  <c r="D1965" i="13" s="1"/>
  <c r="J1997" i="1"/>
  <c r="I1972" i="14" s="1"/>
  <c r="I1997" i="1"/>
  <c r="D1961" i="13" s="1"/>
  <c r="J1993" i="1"/>
  <c r="I1968" i="14" s="1"/>
  <c r="I1993" i="1"/>
  <c r="D1957" i="13" s="1"/>
  <c r="J1989" i="1"/>
  <c r="I1964" i="14" s="1"/>
  <c r="I1989" i="1"/>
  <c r="D1953" i="13" s="1"/>
  <c r="J1985" i="1"/>
  <c r="I1960" i="14" s="1"/>
  <c r="I1985" i="1"/>
  <c r="D1949" i="13" s="1"/>
  <c r="J1981" i="1"/>
  <c r="I1956" i="14" s="1"/>
  <c r="I1981" i="1"/>
  <c r="D1945" i="13" s="1"/>
  <c r="J1977" i="1"/>
  <c r="I1952" i="14" s="1"/>
  <c r="I1977" i="1"/>
  <c r="D1941" i="13" s="1"/>
  <c r="J1973" i="1"/>
  <c r="I1948" i="14" s="1"/>
  <c r="I1973" i="1"/>
  <c r="D1937" i="13" s="1"/>
  <c r="J1969" i="1"/>
  <c r="I1944" i="14" s="1"/>
  <c r="I1969" i="1"/>
  <c r="D1933" i="13" s="1"/>
  <c r="J1965" i="1"/>
  <c r="I1940" i="14" s="1"/>
  <c r="I1965" i="1"/>
  <c r="D1929" i="13" s="1"/>
  <c r="J1961" i="1"/>
  <c r="I1936" i="14" s="1"/>
  <c r="I1961" i="1"/>
  <c r="D1925" i="13" s="1"/>
  <c r="J1957" i="1"/>
  <c r="I1932" i="14" s="1"/>
  <c r="I1957" i="1"/>
  <c r="D1921" i="13" s="1"/>
  <c r="J1953" i="1"/>
  <c r="I1928" i="14" s="1"/>
  <c r="I1953" i="1"/>
  <c r="D1917" i="13" s="1"/>
  <c r="J1949" i="1"/>
  <c r="I1924" i="14" s="1"/>
  <c r="I1949" i="1"/>
  <c r="D1913" i="13" s="1"/>
  <c r="J1945" i="1"/>
  <c r="I1920" i="14" s="1"/>
  <c r="I1945" i="1"/>
  <c r="D1909" i="13" s="1"/>
  <c r="J1941" i="1"/>
  <c r="I1916" i="14" s="1"/>
  <c r="I1941" i="1"/>
  <c r="D1905" i="13" s="1"/>
  <c r="J1937" i="1"/>
  <c r="I1912" i="14" s="1"/>
  <c r="I1937" i="1"/>
  <c r="D1901" i="13" s="1"/>
  <c r="J1933" i="1"/>
  <c r="I1908" i="14" s="1"/>
  <c r="I1933" i="1"/>
  <c r="D1897" i="13" s="1"/>
  <c r="J1929" i="1"/>
  <c r="I1904" i="14" s="1"/>
  <c r="I1929" i="1"/>
  <c r="D1893" i="13" s="1"/>
  <c r="J1925" i="1"/>
  <c r="I1900" i="14" s="1"/>
  <c r="I1925" i="1"/>
  <c r="D1889" i="13" s="1"/>
  <c r="J1921" i="1"/>
  <c r="I1896" i="14" s="1"/>
  <c r="I1921" i="1"/>
  <c r="D1885" i="13" s="1"/>
  <c r="J1917" i="1"/>
  <c r="I1892" i="14" s="1"/>
  <c r="I1917" i="1"/>
  <c r="D1881" i="13" s="1"/>
  <c r="J1913" i="1"/>
  <c r="I1888" i="14" s="1"/>
  <c r="I1913" i="1"/>
  <c r="D1877" i="13" s="1"/>
  <c r="J1909" i="1"/>
  <c r="I1884" i="14" s="1"/>
  <c r="I1909" i="1"/>
  <c r="D1873" i="13" s="1"/>
  <c r="J1905" i="1"/>
  <c r="I1880" i="14" s="1"/>
  <c r="I1905" i="1"/>
  <c r="D1869" i="13" s="1"/>
  <c r="J1901" i="1"/>
  <c r="I1876" i="14" s="1"/>
  <c r="I1901" i="1"/>
  <c r="D1865" i="13" s="1"/>
  <c r="J1897" i="1"/>
  <c r="I1872" i="14" s="1"/>
  <c r="I1897" i="1"/>
  <c r="D1861" i="13" s="1"/>
  <c r="J1893" i="1"/>
  <c r="I1868" i="14" s="1"/>
  <c r="I1893" i="1"/>
  <c r="D1857" i="13" s="1"/>
  <c r="J1889" i="1"/>
  <c r="I1864" i="14" s="1"/>
  <c r="I1889" i="1"/>
  <c r="D1853" i="13" s="1"/>
  <c r="J1885" i="1"/>
  <c r="I1860" i="14" s="1"/>
  <c r="I1885" i="1"/>
  <c r="D1849" i="13" s="1"/>
  <c r="J1881" i="1"/>
  <c r="I1856" i="14" s="1"/>
  <c r="I1881" i="1"/>
  <c r="D1845" i="13" s="1"/>
  <c r="J1877" i="1"/>
  <c r="I1852" i="14" s="1"/>
  <c r="I1877" i="1"/>
  <c r="D1841" i="13" s="1"/>
  <c r="J1873" i="1"/>
  <c r="I1848" i="14" s="1"/>
  <c r="I1873" i="1"/>
  <c r="D1837" i="13" s="1"/>
  <c r="J1869" i="1"/>
  <c r="I1844" i="14" s="1"/>
  <c r="I1869" i="1"/>
  <c r="D1833" i="13" s="1"/>
  <c r="J1865" i="1"/>
  <c r="I1840" i="14" s="1"/>
  <c r="I1865" i="1"/>
  <c r="D1829" i="13" s="1"/>
  <c r="J1861" i="1"/>
  <c r="I1836" i="14" s="1"/>
  <c r="I1861" i="1"/>
  <c r="D1825" i="13" s="1"/>
  <c r="J1857" i="1"/>
  <c r="I1832" i="14" s="1"/>
  <c r="I1857" i="1"/>
  <c r="D1821" i="13" s="1"/>
  <c r="J1853" i="1"/>
  <c r="I1828" i="14" s="1"/>
  <c r="I1853" i="1"/>
  <c r="D1817" i="13" s="1"/>
  <c r="J1849" i="1"/>
  <c r="I1824" i="14" s="1"/>
  <c r="I1849" i="1"/>
  <c r="D1813" i="13" s="1"/>
  <c r="J1845" i="1"/>
  <c r="I1820" i="14" s="1"/>
  <c r="I1845" i="1"/>
  <c r="D1809" i="13" s="1"/>
  <c r="J1841" i="1"/>
  <c r="I1816" i="14" s="1"/>
  <c r="I1841" i="1"/>
  <c r="D1805" i="13" s="1"/>
  <c r="J1837" i="1"/>
  <c r="I1812" i="14" s="1"/>
  <c r="I1837" i="1"/>
  <c r="D1801" i="13" s="1"/>
  <c r="J1833" i="1"/>
  <c r="I1808" i="14" s="1"/>
  <c r="I1833" i="1"/>
  <c r="D1797" i="13" s="1"/>
  <c r="J1829" i="1"/>
  <c r="I1804" i="14" s="1"/>
  <c r="I1829" i="1"/>
  <c r="D1793" i="13" s="1"/>
  <c r="J1825" i="1"/>
  <c r="I1800" i="14" s="1"/>
  <c r="I1825" i="1"/>
  <c r="D1789" i="13" s="1"/>
  <c r="J1821" i="1"/>
  <c r="I1796" i="14" s="1"/>
  <c r="I1821" i="1"/>
  <c r="D1785" i="13" s="1"/>
  <c r="J1817" i="1"/>
  <c r="I1792" i="14" s="1"/>
  <c r="I1817" i="1"/>
  <c r="D1781" i="13" s="1"/>
  <c r="J1813" i="1"/>
  <c r="I1788" i="14" s="1"/>
  <c r="I1813" i="1"/>
  <c r="D1777" i="13" s="1"/>
  <c r="J1809" i="1"/>
  <c r="I1784" i="14" s="1"/>
  <c r="I1809" i="1"/>
  <c r="D1773" i="13" s="1"/>
  <c r="J1805" i="1"/>
  <c r="I1780" i="14" s="1"/>
  <c r="I1805" i="1"/>
  <c r="D1769" i="13" s="1"/>
  <c r="J1801" i="1"/>
  <c r="I1776" i="14" s="1"/>
  <c r="I1801" i="1"/>
  <c r="D1765" i="13" s="1"/>
  <c r="J1797" i="1"/>
  <c r="I1772" i="14" s="1"/>
  <c r="I1797" i="1"/>
  <c r="D1761" i="13" s="1"/>
  <c r="J1793" i="1"/>
  <c r="I1768" i="14" s="1"/>
  <c r="I1793" i="1"/>
  <c r="D1757" i="13" s="1"/>
  <c r="J1789" i="1"/>
  <c r="I1764" i="14" s="1"/>
  <c r="I1789" i="1"/>
  <c r="D1753" i="13" s="1"/>
  <c r="J1785" i="1"/>
  <c r="I1760" i="14" s="1"/>
  <c r="I1785" i="1"/>
  <c r="D1749" i="13" s="1"/>
  <c r="J1781" i="1"/>
  <c r="I1756" i="14" s="1"/>
  <c r="I1781" i="1"/>
  <c r="D1745" i="13" s="1"/>
  <c r="J1777" i="1"/>
  <c r="I1752" i="14" s="1"/>
  <c r="I1777" i="1"/>
  <c r="D1741" i="13" s="1"/>
  <c r="J1773" i="1"/>
  <c r="I1748" i="14" s="1"/>
  <c r="I1773" i="1"/>
  <c r="D1737" i="13" s="1"/>
  <c r="J1769" i="1"/>
  <c r="I1744" i="14" s="1"/>
  <c r="I1769" i="1"/>
  <c r="D1733" i="13" s="1"/>
  <c r="J1765" i="1"/>
  <c r="I1740" i="14" s="1"/>
  <c r="I1765" i="1"/>
  <c r="D1729" i="13" s="1"/>
  <c r="J1761" i="1"/>
  <c r="I1736" i="14" s="1"/>
  <c r="I1761" i="1"/>
  <c r="D1725" i="13" s="1"/>
  <c r="J1757" i="1"/>
  <c r="I1732" i="14" s="1"/>
  <c r="I1757" i="1"/>
  <c r="D1721" i="13" s="1"/>
  <c r="J1753" i="1"/>
  <c r="I1728" i="14" s="1"/>
  <c r="I1753" i="1"/>
  <c r="D1717" i="13" s="1"/>
  <c r="J1749" i="1"/>
  <c r="I1724" i="14" s="1"/>
  <c r="I1749" i="1"/>
  <c r="D1713" i="13" s="1"/>
  <c r="J1745" i="1"/>
  <c r="I1720" i="14" s="1"/>
  <c r="I1745" i="1"/>
  <c r="D1709" i="13" s="1"/>
  <c r="J1741" i="1"/>
  <c r="I1716" i="14" s="1"/>
  <c r="I1741" i="1"/>
  <c r="D1705" i="13" s="1"/>
  <c r="J1737" i="1"/>
  <c r="I1712" i="14" s="1"/>
  <c r="I1737" i="1"/>
  <c r="D1701" i="13" s="1"/>
  <c r="J1733" i="1"/>
  <c r="I1708" i="14" s="1"/>
  <c r="I1733" i="1"/>
  <c r="D1697" i="13" s="1"/>
  <c r="J1729" i="1"/>
  <c r="I1704" i="14" s="1"/>
  <c r="I1729" i="1"/>
  <c r="D1693" i="13" s="1"/>
  <c r="J1725" i="1"/>
  <c r="I1700" i="14" s="1"/>
  <c r="I1725" i="1"/>
  <c r="D1689" i="13" s="1"/>
  <c r="J1721" i="1"/>
  <c r="I1696" i="14" s="1"/>
  <c r="I1721" i="1"/>
  <c r="D1685" i="13" s="1"/>
  <c r="J1717" i="1"/>
  <c r="I1692" i="14" s="1"/>
  <c r="I1717" i="1"/>
  <c r="D1681" i="13" s="1"/>
  <c r="J1713" i="1"/>
  <c r="I1688" i="14" s="1"/>
  <c r="I1713" i="1"/>
  <c r="D1677" i="13" s="1"/>
  <c r="J1709" i="1"/>
  <c r="I1684" i="14" s="1"/>
  <c r="I1709" i="1"/>
  <c r="D1673" i="13" s="1"/>
  <c r="J1705" i="1"/>
  <c r="I1680" i="14" s="1"/>
  <c r="I1705" i="1"/>
  <c r="D1669" i="13" s="1"/>
  <c r="J1701" i="1"/>
  <c r="I1676" i="14" s="1"/>
  <c r="I1701" i="1"/>
  <c r="D1665" i="13" s="1"/>
  <c r="J1697" i="1"/>
  <c r="I1672" i="14" s="1"/>
  <c r="I1697" i="1"/>
  <c r="D1661" i="13" s="1"/>
  <c r="J1693" i="1"/>
  <c r="I1668" i="14" s="1"/>
  <c r="I1693" i="1"/>
  <c r="D1657" i="13" s="1"/>
  <c r="J1689" i="1"/>
  <c r="I1664" i="14" s="1"/>
  <c r="I1689" i="1"/>
  <c r="D1653" i="13" s="1"/>
  <c r="J1685" i="1"/>
  <c r="I1660" i="14" s="1"/>
  <c r="I1685" i="1"/>
  <c r="D1649" i="13" s="1"/>
  <c r="J1681" i="1"/>
  <c r="I1656" i="14" s="1"/>
  <c r="I1681" i="1"/>
  <c r="D1645" i="13" s="1"/>
  <c r="J1677" i="1"/>
  <c r="I1652" i="14" s="1"/>
  <c r="I1677" i="1"/>
  <c r="D1641" i="13" s="1"/>
  <c r="J1673" i="1"/>
  <c r="I1648" i="14" s="1"/>
  <c r="I1673" i="1"/>
  <c r="D1637" i="13" s="1"/>
  <c r="J1669" i="1"/>
  <c r="I1644" i="14" s="1"/>
  <c r="I1669" i="1"/>
  <c r="D1633" i="13" s="1"/>
  <c r="J1665" i="1"/>
  <c r="I1640" i="14" s="1"/>
  <c r="I1665" i="1"/>
  <c r="D1629" i="13" s="1"/>
  <c r="J1661" i="1"/>
  <c r="I1636" i="14" s="1"/>
  <c r="I1661" i="1"/>
  <c r="D1625" i="13" s="1"/>
  <c r="J1657" i="1"/>
  <c r="I1632" i="14" s="1"/>
  <c r="I1657" i="1"/>
  <c r="D1621" i="13" s="1"/>
  <c r="J1653" i="1"/>
  <c r="I1628" i="14" s="1"/>
  <c r="I1653" i="1"/>
  <c r="D1617" i="13" s="1"/>
  <c r="J1649" i="1"/>
  <c r="I1624" i="14" s="1"/>
  <c r="I1649" i="1"/>
  <c r="D1613" i="13" s="1"/>
  <c r="J1645" i="1"/>
  <c r="I1620" i="14" s="1"/>
  <c r="I1645" i="1"/>
  <c r="D1609" i="13" s="1"/>
  <c r="J1641" i="1"/>
  <c r="I1616" i="14" s="1"/>
  <c r="I1641" i="1"/>
  <c r="D1605" i="13" s="1"/>
  <c r="J1637" i="1"/>
  <c r="I1612" i="14" s="1"/>
  <c r="I1637" i="1"/>
  <c r="D1601" i="13" s="1"/>
  <c r="J1633" i="1"/>
  <c r="I1608" i="14" s="1"/>
  <c r="I1633" i="1"/>
  <c r="D1597" i="13" s="1"/>
  <c r="J1629" i="1"/>
  <c r="I1604" i="14" s="1"/>
  <c r="I1629" i="1"/>
  <c r="D1593" i="13" s="1"/>
  <c r="J1625" i="1"/>
  <c r="I1600" i="14" s="1"/>
  <c r="I1625" i="1"/>
  <c r="D1589" i="13" s="1"/>
  <c r="J1621" i="1"/>
  <c r="I1596" i="14" s="1"/>
  <c r="I1621" i="1"/>
  <c r="D1585" i="13" s="1"/>
  <c r="J1617" i="1"/>
  <c r="I1592" i="14" s="1"/>
  <c r="I1617" i="1"/>
  <c r="D1581" i="13" s="1"/>
  <c r="J1613" i="1"/>
  <c r="I1588" i="14" s="1"/>
  <c r="I1613" i="1"/>
  <c r="D1577" i="13" s="1"/>
  <c r="J1609" i="1"/>
  <c r="I1584" i="14" s="1"/>
  <c r="I1609" i="1"/>
  <c r="D1573" i="13" s="1"/>
  <c r="J1605" i="1"/>
  <c r="I1580" i="14" s="1"/>
  <c r="I1605" i="1"/>
  <c r="D1569" i="13" s="1"/>
  <c r="J1601" i="1"/>
  <c r="I1576" i="14" s="1"/>
  <c r="I1601" i="1"/>
  <c r="D1565" i="13" s="1"/>
  <c r="J1597" i="1"/>
  <c r="I1572" i="14" s="1"/>
  <c r="I1597" i="1"/>
  <c r="D1561" i="13" s="1"/>
  <c r="J1593" i="1"/>
  <c r="I1568" i="14" s="1"/>
  <c r="I1593" i="1"/>
  <c r="D1557" i="13" s="1"/>
  <c r="J1589" i="1"/>
  <c r="I1564" i="14" s="1"/>
  <c r="I1589" i="1"/>
  <c r="D1553" i="13" s="1"/>
  <c r="J1585" i="1"/>
  <c r="I1560" i="14" s="1"/>
  <c r="I1585" i="1"/>
  <c r="D1549" i="13" s="1"/>
  <c r="J1581" i="1"/>
  <c r="I1556" i="14" s="1"/>
  <c r="I1581" i="1"/>
  <c r="D1545" i="13" s="1"/>
  <c r="J1577" i="1"/>
  <c r="I1552" i="14" s="1"/>
  <c r="I1577" i="1"/>
  <c r="D1541" i="13" s="1"/>
  <c r="J1573" i="1"/>
  <c r="I1548" i="14" s="1"/>
  <c r="I1573" i="1"/>
  <c r="D1537" i="13" s="1"/>
  <c r="J1569" i="1"/>
  <c r="I1544" i="14" s="1"/>
  <c r="I1569" i="1"/>
  <c r="D1533" i="13" s="1"/>
  <c r="J1565" i="1"/>
  <c r="I1540" i="14" s="1"/>
  <c r="I1565" i="1"/>
  <c r="D1529" i="13" s="1"/>
  <c r="J1561" i="1"/>
  <c r="I1536" i="14" s="1"/>
  <c r="I1561" i="1"/>
  <c r="D1525" i="13" s="1"/>
  <c r="J1557" i="1"/>
  <c r="I1532" i="14" s="1"/>
  <c r="I1557" i="1"/>
  <c r="D1521" i="13" s="1"/>
  <c r="J1553" i="1"/>
  <c r="I1528" i="14" s="1"/>
  <c r="I1553" i="1"/>
  <c r="D1517" i="13" s="1"/>
  <c r="J1549" i="1"/>
  <c r="I1524" i="14" s="1"/>
  <c r="I1549" i="1"/>
  <c r="D1513" i="13" s="1"/>
  <c r="J1545" i="1"/>
  <c r="I1520" i="14" s="1"/>
  <c r="I1545" i="1"/>
  <c r="D1509" i="13" s="1"/>
  <c r="J1541" i="1"/>
  <c r="I1516" i="14" s="1"/>
  <c r="I1541" i="1"/>
  <c r="D1505" i="13" s="1"/>
  <c r="J1537" i="1"/>
  <c r="I1512" i="14" s="1"/>
  <c r="I1537" i="1"/>
  <c r="D1501" i="13" s="1"/>
  <c r="J1533" i="1"/>
  <c r="I1508" i="14" s="1"/>
  <c r="I1533" i="1"/>
  <c r="D1497" i="13" s="1"/>
  <c r="J1529" i="1"/>
  <c r="I1504" i="14" s="1"/>
  <c r="I1529" i="1"/>
  <c r="D1493" i="13" s="1"/>
  <c r="J1525" i="1"/>
  <c r="I1500" i="14" s="1"/>
  <c r="I1525" i="1"/>
  <c r="D1489" i="13" s="1"/>
  <c r="J1521" i="1"/>
  <c r="I1496" i="14" s="1"/>
  <c r="I1521" i="1"/>
  <c r="D1485" i="13" s="1"/>
  <c r="J1517" i="1"/>
  <c r="I1492" i="14" s="1"/>
  <c r="I1517" i="1"/>
  <c r="D1481" i="13" s="1"/>
  <c r="J1513" i="1"/>
  <c r="I1488" i="14" s="1"/>
  <c r="I1513" i="1"/>
  <c r="D1477" i="13" s="1"/>
  <c r="J1509" i="1"/>
  <c r="I1484" i="14" s="1"/>
  <c r="I1509" i="1"/>
  <c r="D1473" i="13" s="1"/>
  <c r="J1505" i="1"/>
  <c r="I1480" i="14" s="1"/>
  <c r="I1505" i="1"/>
  <c r="D1469" i="13" s="1"/>
  <c r="J1501" i="1"/>
  <c r="I1476" i="14" s="1"/>
  <c r="I1501" i="1"/>
  <c r="D1465" i="13" s="1"/>
  <c r="J1497" i="1"/>
  <c r="I1472" i="14" s="1"/>
  <c r="I1497" i="1"/>
  <c r="D1461" i="13" s="1"/>
  <c r="J1493" i="1"/>
  <c r="I1468" i="14" s="1"/>
  <c r="I1493" i="1"/>
  <c r="D1457" i="13" s="1"/>
  <c r="J1489" i="1"/>
  <c r="I1464" i="14" s="1"/>
  <c r="I1489" i="1"/>
  <c r="D1453" i="13" s="1"/>
  <c r="J1485" i="1"/>
  <c r="I1460" i="14" s="1"/>
  <c r="I1485" i="1"/>
  <c r="D1449" i="13" s="1"/>
  <c r="J1481" i="1"/>
  <c r="I1456" i="14" s="1"/>
  <c r="I1481" i="1"/>
  <c r="J1477" i="1"/>
  <c r="I1452" i="14" s="1"/>
  <c r="I1477" i="1"/>
  <c r="D1441" i="13" s="1"/>
  <c r="J1473" i="1"/>
  <c r="I1448" i="14" s="1"/>
  <c r="I1473" i="1"/>
  <c r="D1437" i="13" s="1"/>
  <c r="J1469" i="1"/>
  <c r="I1444" i="14" s="1"/>
  <c r="I1469" i="1"/>
  <c r="D1433" i="13" s="1"/>
  <c r="J1465" i="1"/>
  <c r="I1440" i="14" s="1"/>
  <c r="I1465" i="1"/>
  <c r="D1429" i="13" s="1"/>
  <c r="J1461" i="1"/>
  <c r="I1436" i="14" s="1"/>
  <c r="I1461" i="1"/>
  <c r="D1425" i="13" s="1"/>
  <c r="J1457" i="1"/>
  <c r="I1432" i="14" s="1"/>
  <c r="I1457" i="1"/>
  <c r="D1421" i="13" s="1"/>
  <c r="J1453" i="1"/>
  <c r="I1428" i="14" s="1"/>
  <c r="I1453" i="1"/>
  <c r="D1417" i="13" s="1"/>
  <c r="J1449" i="1"/>
  <c r="I1424" i="14" s="1"/>
  <c r="I1449" i="1"/>
  <c r="D1413" i="13" s="1"/>
  <c r="J1445" i="1"/>
  <c r="I1420" i="14" s="1"/>
  <c r="I1445" i="1"/>
  <c r="D1409" i="13" s="1"/>
  <c r="J1441" i="1"/>
  <c r="I1416" i="14" s="1"/>
  <c r="I1441" i="1"/>
  <c r="D1405" i="13" s="1"/>
  <c r="J1437" i="1"/>
  <c r="I1412" i="14" s="1"/>
  <c r="I1437" i="1"/>
  <c r="D1401" i="13" s="1"/>
  <c r="J1433" i="1"/>
  <c r="I1408" i="14" s="1"/>
  <c r="I1433" i="1"/>
  <c r="D1397" i="13" s="1"/>
  <c r="J1429" i="1"/>
  <c r="I1404" i="14" s="1"/>
  <c r="I1429" i="1"/>
  <c r="D1393" i="13" s="1"/>
  <c r="J1425" i="1"/>
  <c r="I1400" i="14" s="1"/>
  <c r="I1425" i="1"/>
  <c r="D1389" i="13" s="1"/>
  <c r="J1421" i="1"/>
  <c r="I1396" i="14" s="1"/>
  <c r="I1421" i="1"/>
  <c r="D1385" i="13" s="1"/>
  <c r="J1417" i="1"/>
  <c r="I1392" i="14" s="1"/>
  <c r="I1417" i="1"/>
  <c r="D1381" i="13" s="1"/>
  <c r="J1413" i="1"/>
  <c r="I1388" i="14" s="1"/>
  <c r="I1413" i="1"/>
  <c r="D1377" i="13" s="1"/>
  <c r="J1409" i="1"/>
  <c r="I1384" i="14" s="1"/>
  <c r="I1409" i="1"/>
  <c r="D1373" i="13" s="1"/>
  <c r="J1405" i="1"/>
  <c r="I1380" i="14" s="1"/>
  <c r="I1405" i="1"/>
  <c r="D1369" i="13" s="1"/>
  <c r="J1401" i="1"/>
  <c r="I1376" i="14" s="1"/>
  <c r="I1401" i="1"/>
  <c r="D1365" i="13" s="1"/>
  <c r="J1397" i="1"/>
  <c r="I1372" i="14" s="1"/>
  <c r="I1397" i="1"/>
  <c r="D1361" i="13" s="1"/>
  <c r="J1393" i="1"/>
  <c r="I1368" i="14" s="1"/>
  <c r="I1393" i="1"/>
  <c r="D1357" i="13" s="1"/>
  <c r="J1389" i="1"/>
  <c r="I1364" i="14" s="1"/>
  <c r="I1389" i="1"/>
  <c r="D1353" i="13" s="1"/>
  <c r="J1385" i="1"/>
  <c r="I1360" i="14" s="1"/>
  <c r="I1385" i="1"/>
  <c r="D1349" i="13" s="1"/>
  <c r="J1381" i="1"/>
  <c r="I1356" i="14" s="1"/>
  <c r="I1381" i="1"/>
  <c r="D1345" i="13" s="1"/>
  <c r="J1377" i="1"/>
  <c r="I1352" i="14" s="1"/>
  <c r="I1377" i="1"/>
  <c r="D1341" i="13" s="1"/>
  <c r="J1373" i="1"/>
  <c r="I1348" i="14" s="1"/>
  <c r="I1373" i="1"/>
  <c r="D1337" i="13" s="1"/>
  <c r="J1369" i="1"/>
  <c r="I1344" i="14" s="1"/>
  <c r="I1369" i="1"/>
  <c r="D1333" i="13" s="1"/>
  <c r="J1365" i="1"/>
  <c r="I1340" i="14" s="1"/>
  <c r="I1365" i="1"/>
  <c r="D1329" i="13" s="1"/>
  <c r="J1361" i="1"/>
  <c r="I1336" i="14" s="1"/>
  <c r="I1361" i="1"/>
  <c r="D1325" i="13" s="1"/>
  <c r="J1357" i="1"/>
  <c r="I1332" i="14" s="1"/>
  <c r="I1357" i="1"/>
  <c r="D1321" i="13" s="1"/>
  <c r="J1353" i="1"/>
  <c r="I1328" i="14" s="1"/>
  <c r="I1353" i="1"/>
  <c r="D1317" i="13" s="1"/>
  <c r="J1349" i="1"/>
  <c r="I1324" i="14" s="1"/>
  <c r="I1349" i="1"/>
  <c r="D1313" i="13" s="1"/>
  <c r="J1345" i="1"/>
  <c r="I1320" i="14" s="1"/>
  <c r="I1345" i="1"/>
  <c r="D1309" i="13" s="1"/>
  <c r="J1341" i="1"/>
  <c r="I1316" i="14" s="1"/>
  <c r="I1341" i="1"/>
  <c r="D1305" i="13" s="1"/>
  <c r="J1337" i="1"/>
  <c r="I1312" i="14" s="1"/>
  <c r="I1337" i="1"/>
  <c r="D1301" i="13" s="1"/>
  <c r="J1333" i="1"/>
  <c r="I1308" i="14" s="1"/>
  <c r="I1333" i="1"/>
  <c r="D1297" i="13" s="1"/>
  <c r="J1329" i="1"/>
  <c r="I1304" i="14" s="1"/>
  <c r="I1329" i="1"/>
  <c r="D1293" i="13" s="1"/>
  <c r="J1325" i="1"/>
  <c r="I1300" i="14" s="1"/>
  <c r="I1325" i="1"/>
  <c r="D1289" i="13" s="1"/>
  <c r="J1321" i="1"/>
  <c r="I1296" i="14" s="1"/>
  <c r="I1321" i="1"/>
  <c r="D1285" i="13" s="1"/>
  <c r="J1317" i="1"/>
  <c r="I1292" i="14" s="1"/>
  <c r="I1317" i="1"/>
  <c r="D1281" i="13" s="1"/>
  <c r="J1313" i="1"/>
  <c r="I1288" i="14" s="1"/>
  <c r="I1313" i="1"/>
  <c r="D1277" i="13" s="1"/>
  <c r="J1309" i="1"/>
  <c r="I1284" i="14" s="1"/>
  <c r="I1309" i="1"/>
  <c r="D1273" i="13" s="1"/>
  <c r="J1305" i="1"/>
  <c r="I1280" i="14" s="1"/>
  <c r="I1305" i="1"/>
  <c r="D1269" i="13" s="1"/>
  <c r="J1301" i="1"/>
  <c r="I1276" i="14" s="1"/>
  <c r="I1301" i="1"/>
  <c r="D1265" i="13" s="1"/>
  <c r="J1297" i="1"/>
  <c r="I1272" i="14" s="1"/>
  <c r="I1297" i="1"/>
  <c r="D1261" i="13" s="1"/>
  <c r="J1293" i="1"/>
  <c r="I1268" i="14" s="1"/>
  <c r="I1293" i="1"/>
  <c r="D1257" i="13" s="1"/>
  <c r="J1289" i="1"/>
  <c r="I1264" i="14" s="1"/>
  <c r="I1289" i="1"/>
  <c r="D1253" i="13" s="1"/>
  <c r="J1285" i="1"/>
  <c r="I1260" i="14" s="1"/>
  <c r="I1285" i="1"/>
  <c r="D1249" i="13" s="1"/>
  <c r="J1281" i="1"/>
  <c r="I1256" i="14" s="1"/>
  <c r="I1281" i="1"/>
  <c r="D1245" i="13" s="1"/>
  <c r="J1277" i="1"/>
  <c r="I1252" i="14" s="1"/>
  <c r="I1277" i="1"/>
  <c r="D1241" i="13" s="1"/>
  <c r="J1273" i="1"/>
  <c r="I1248" i="14" s="1"/>
  <c r="I1273" i="1"/>
  <c r="D1237" i="13" s="1"/>
  <c r="J1269" i="1"/>
  <c r="I1244" i="14" s="1"/>
  <c r="I1269" i="1"/>
  <c r="D1233" i="13" s="1"/>
  <c r="J1265" i="1"/>
  <c r="I1240" i="14" s="1"/>
  <c r="I1265" i="1"/>
  <c r="D1229" i="13" s="1"/>
  <c r="J1261" i="1"/>
  <c r="I1236" i="14" s="1"/>
  <c r="I1261" i="1"/>
  <c r="D1225" i="13" s="1"/>
  <c r="J1257" i="1"/>
  <c r="I1232" i="14" s="1"/>
  <c r="I1257" i="1"/>
  <c r="D1221" i="13" s="1"/>
  <c r="J1253" i="1"/>
  <c r="I1228" i="14" s="1"/>
  <c r="I1253" i="1"/>
  <c r="D1217" i="13" s="1"/>
  <c r="J1249" i="1"/>
  <c r="I1224" i="14" s="1"/>
  <c r="I1249" i="1"/>
  <c r="D1213" i="13" s="1"/>
  <c r="J1245" i="1"/>
  <c r="I1220" i="14" s="1"/>
  <c r="I1245" i="1"/>
  <c r="D1209" i="13" s="1"/>
  <c r="J1241" i="1"/>
  <c r="I1216" i="14" s="1"/>
  <c r="I1241" i="1"/>
  <c r="D1205" i="13" s="1"/>
  <c r="J1237" i="1"/>
  <c r="I1212" i="14" s="1"/>
  <c r="I1237" i="1"/>
  <c r="D1201" i="13" s="1"/>
  <c r="J1233" i="1"/>
  <c r="I1208" i="14" s="1"/>
  <c r="I1233" i="1"/>
  <c r="D1197" i="13" s="1"/>
  <c r="J1229" i="1"/>
  <c r="I1204" i="14" s="1"/>
  <c r="I1229" i="1"/>
  <c r="D1193" i="13" s="1"/>
  <c r="J1225" i="1"/>
  <c r="I1200" i="14" s="1"/>
  <c r="I1225" i="1"/>
  <c r="D1189" i="13" s="1"/>
  <c r="J1221" i="1"/>
  <c r="I1196" i="14" s="1"/>
  <c r="I1221" i="1"/>
  <c r="D1185" i="13" s="1"/>
  <c r="J1217" i="1"/>
  <c r="I1192" i="14" s="1"/>
  <c r="I1217" i="1"/>
  <c r="D1181" i="13" s="1"/>
  <c r="J1213" i="1"/>
  <c r="I1188" i="14" s="1"/>
  <c r="I1213" i="1"/>
  <c r="D1177" i="13" s="1"/>
  <c r="J1209" i="1"/>
  <c r="I1184" i="14" s="1"/>
  <c r="I1209" i="1"/>
  <c r="D1173" i="13" s="1"/>
  <c r="J1205" i="1"/>
  <c r="I1180" i="14" s="1"/>
  <c r="I1205" i="1"/>
  <c r="D1169" i="13" s="1"/>
  <c r="J1201" i="1"/>
  <c r="I1176" i="14" s="1"/>
  <c r="I1201" i="1"/>
  <c r="D1165" i="13" s="1"/>
  <c r="J1197" i="1"/>
  <c r="I1172" i="14" s="1"/>
  <c r="I1197" i="1"/>
  <c r="D1161" i="13" s="1"/>
  <c r="J1193" i="1"/>
  <c r="I1168" i="14" s="1"/>
  <c r="I1193" i="1"/>
  <c r="D1157" i="13" s="1"/>
  <c r="J1189" i="1"/>
  <c r="I1164" i="14" s="1"/>
  <c r="I1189" i="1"/>
  <c r="D1153" i="13" s="1"/>
  <c r="J1185" i="1"/>
  <c r="I1160" i="14" s="1"/>
  <c r="I1185" i="1"/>
  <c r="D1149" i="13" s="1"/>
  <c r="J1181" i="1"/>
  <c r="I1156" i="14" s="1"/>
  <c r="I1181" i="1"/>
  <c r="D1145" i="13" s="1"/>
  <c r="J1177" i="1"/>
  <c r="I1152" i="14" s="1"/>
  <c r="I1177" i="1"/>
  <c r="D1141" i="13" s="1"/>
  <c r="J1173" i="1"/>
  <c r="I1148" i="14" s="1"/>
  <c r="I1173" i="1"/>
  <c r="D1137" i="13" s="1"/>
  <c r="J1169" i="1"/>
  <c r="I1144" i="14" s="1"/>
  <c r="I1169" i="1"/>
  <c r="D1133" i="13" s="1"/>
  <c r="J1165" i="1"/>
  <c r="I1140" i="14" s="1"/>
  <c r="I1165" i="1"/>
  <c r="D1129" i="13" s="1"/>
  <c r="J1161" i="1"/>
  <c r="I1136" i="14" s="1"/>
  <c r="I1161" i="1"/>
  <c r="D1125" i="13" s="1"/>
  <c r="J1157" i="1"/>
  <c r="I1132" i="14" s="1"/>
  <c r="I1157" i="1"/>
  <c r="D1121" i="13" s="1"/>
  <c r="J1153" i="1"/>
  <c r="I1128" i="14" s="1"/>
  <c r="I1153" i="1"/>
  <c r="D1117" i="13" s="1"/>
  <c r="J1149" i="1"/>
  <c r="I1124" i="14" s="1"/>
  <c r="I1149" i="1"/>
  <c r="D1113" i="13" s="1"/>
  <c r="J1145" i="1"/>
  <c r="I1120" i="14" s="1"/>
  <c r="I1145" i="1"/>
  <c r="D1109" i="13" s="1"/>
  <c r="J1141" i="1"/>
  <c r="I1116" i="14" s="1"/>
  <c r="I1141" i="1"/>
  <c r="D1105" i="13" s="1"/>
  <c r="J1137" i="1"/>
  <c r="I1112" i="14" s="1"/>
  <c r="I1137" i="1"/>
  <c r="D1101" i="13" s="1"/>
  <c r="J1133" i="1"/>
  <c r="I1108" i="14" s="1"/>
  <c r="I1133" i="1"/>
  <c r="D1097" i="13" s="1"/>
  <c r="J1129" i="1"/>
  <c r="I1104" i="14" s="1"/>
  <c r="I1129" i="1"/>
  <c r="D1093" i="13" s="1"/>
  <c r="J1125" i="1"/>
  <c r="I1100" i="14" s="1"/>
  <c r="I1125" i="1"/>
  <c r="D1089" i="13" s="1"/>
  <c r="J1121" i="1"/>
  <c r="I1096" i="14" s="1"/>
  <c r="I1121" i="1"/>
  <c r="D1085" i="13" s="1"/>
  <c r="J1117" i="1"/>
  <c r="I1092" i="14" s="1"/>
  <c r="I1117" i="1"/>
  <c r="D1081" i="13" s="1"/>
  <c r="J1113" i="1"/>
  <c r="I1088" i="14" s="1"/>
  <c r="I1113" i="1"/>
  <c r="D1077" i="13" s="1"/>
  <c r="J1109" i="1"/>
  <c r="I1084" i="14" s="1"/>
  <c r="I1109" i="1"/>
  <c r="D1073" i="13" s="1"/>
  <c r="J1105" i="1"/>
  <c r="I1080" i="14" s="1"/>
  <c r="I1105" i="1"/>
  <c r="D1069" i="13" s="1"/>
  <c r="J1101" i="1"/>
  <c r="I1076" i="14" s="1"/>
  <c r="I1101" i="1"/>
  <c r="D1065" i="13" s="1"/>
  <c r="J1097" i="1"/>
  <c r="I1072" i="14" s="1"/>
  <c r="I1097" i="1"/>
  <c r="D1061" i="13" s="1"/>
  <c r="J1093" i="1"/>
  <c r="I1068" i="14" s="1"/>
  <c r="I1093" i="1"/>
  <c r="D1057" i="13" s="1"/>
  <c r="J1089" i="1"/>
  <c r="I1064" i="14" s="1"/>
  <c r="I1089" i="1"/>
  <c r="D1053" i="13" s="1"/>
  <c r="J1085" i="1"/>
  <c r="I1060" i="14" s="1"/>
  <c r="I1085" i="1"/>
  <c r="D1049" i="13" s="1"/>
  <c r="J1081" i="1"/>
  <c r="I1056" i="14" s="1"/>
  <c r="I1081" i="1"/>
  <c r="D1045" i="13" s="1"/>
  <c r="J1077" i="1"/>
  <c r="I1052" i="14" s="1"/>
  <c r="I1077" i="1"/>
  <c r="D1041" i="13" s="1"/>
  <c r="J1073" i="1"/>
  <c r="I1048" i="14" s="1"/>
  <c r="I1073" i="1"/>
  <c r="D1037" i="13" s="1"/>
  <c r="J1069" i="1"/>
  <c r="I1044" i="14" s="1"/>
  <c r="I1069" i="1"/>
  <c r="D1033" i="13" s="1"/>
  <c r="J1065" i="1"/>
  <c r="I1040" i="14" s="1"/>
  <c r="I1065" i="1"/>
  <c r="D1029" i="13" s="1"/>
  <c r="J5865" i="1"/>
  <c r="I5840" i="14" s="1"/>
  <c r="I5865" i="1"/>
  <c r="D5829" i="13" s="1"/>
  <c r="J5853" i="1"/>
  <c r="I5828" i="14" s="1"/>
  <c r="I5853" i="1"/>
  <c r="D5817" i="13" s="1"/>
  <c r="J5841" i="1"/>
  <c r="I5816" i="14" s="1"/>
  <c r="I5841" i="1"/>
  <c r="D5805" i="13" s="1"/>
  <c r="J5825" i="1"/>
  <c r="I5800" i="14" s="1"/>
  <c r="I5825" i="1"/>
  <c r="D5789" i="13" s="1"/>
  <c r="J5813" i="1"/>
  <c r="I5788" i="14" s="1"/>
  <c r="I5813" i="1"/>
  <c r="D5777" i="13" s="1"/>
  <c r="J5777" i="1"/>
  <c r="I5752" i="14" s="1"/>
  <c r="I5777" i="1"/>
  <c r="D5741" i="13" s="1"/>
  <c r="J5761" i="1"/>
  <c r="I5736" i="14" s="1"/>
  <c r="I5761" i="1"/>
  <c r="D5725" i="13" s="1"/>
  <c r="J5749" i="1"/>
  <c r="I5724" i="14" s="1"/>
  <c r="I5749" i="1"/>
  <c r="D5713" i="13" s="1"/>
  <c r="J5737" i="1"/>
  <c r="I5712" i="14" s="1"/>
  <c r="I5737" i="1"/>
  <c r="D5701" i="13" s="1"/>
  <c r="J5717" i="1"/>
  <c r="I5692" i="14" s="1"/>
  <c r="I5717" i="1"/>
  <c r="D5681" i="13" s="1"/>
  <c r="J5705" i="1"/>
  <c r="I5680" i="14" s="1"/>
  <c r="I5705" i="1"/>
  <c r="D5669" i="13" s="1"/>
  <c r="J5685" i="1"/>
  <c r="I5660" i="14" s="1"/>
  <c r="I5685" i="1"/>
  <c r="D5649" i="13" s="1"/>
  <c r="J5673" i="1"/>
  <c r="I5648" i="14" s="1"/>
  <c r="I5673" i="1"/>
  <c r="D5637" i="13" s="1"/>
  <c r="J5649" i="1"/>
  <c r="I5624" i="14" s="1"/>
  <c r="I5649" i="1"/>
  <c r="D5613" i="13" s="1"/>
  <c r="J5633" i="1"/>
  <c r="I5608" i="14" s="1"/>
  <c r="I5633" i="1"/>
  <c r="D5597" i="13" s="1"/>
  <c r="J5617" i="1"/>
  <c r="I5592" i="14" s="1"/>
  <c r="I5617" i="1"/>
  <c r="D5581" i="13" s="1"/>
  <c r="J5601" i="1"/>
  <c r="I5576" i="14" s="1"/>
  <c r="I5601" i="1"/>
  <c r="D5565" i="13" s="1"/>
  <c r="J5589" i="1"/>
  <c r="I5564" i="14" s="1"/>
  <c r="I5589" i="1"/>
  <c r="D5553" i="13" s="1"/>
  <c r="J5581" i="1"/>
  <c r="I5556" i="14" s="1"/>
  <c r="I5581" i="1"/>
  <c r="D5545" i="13" s="1"/>
  <c r="J5553" i="1"/>
  <c r="I5528" i="14" s="1"/>
  <c r="I5553" i="1"/>
  <c r="D5517" i="13" s="1"/>
  <c r="J5545" i="1"/>
  <c r="I5520" i="14" s="1"/>
  <c r="I5545" i="1"/>
  <c r="D5509" i="13" s="1"/>
  <c r="J5525" i="1"/>
  <c r="I5500" i="14" s="1"/>
  <c r="I5525" i="1"/>
  <c r="D5489" i="13" s="1"/>
  <c r="J5513" i="1"/>
  <c r="I5488" i="14" s="1"/>
  <c r="I5513" i="1"/>
  <c r="D5477" i="13" s="1"/>
  <c r="J5505" i="1"/>
  <c r="I5480" i="14" s="1"/>
  <c r="I5505" i="1"/>
  <c r="D5469" i="13" s="1"/>
  <c r="I5817" i="1"/>
  <c r="D5781" i="13" s="1"/>
  <c r="I5797" i="1"/>
  <c r="D5761" i="13" s="1"/>
  <c r="I5789" i="1"/>
  <c r="D5753" i="13" s="1"/>
  <c r="I5689" i="1"/>
  <c r="D5653" i="13" s="1"/>
  <c r="I5669" i="1"/>
  <c r="D5633" i="13" s="1"/>
  <c r="I5661" i="1"/>
  <c r="D5625" i="13" s="1"/>
  <c r="I3057" i="1"/>
  <c r="D3021" i="13" s="1"/>
  <c r="I3049" i="1"/>
  <c r="D3013" i="13" s="1"/>
  <c r="I2949" i="1"/>
  <c r="D2913" i="13" s="1"/>
  <c r="I2929" i="1"/>
  <c r="D2893" i="13" s="1"/>
  <c r="I2921" i="1"/>
  <c r="D2885" i="13" s="1"/>
  <c r="I2801" i="1"/>
  <c r="D2765" i="13" s="1"/>
  <c r="I2629" i="1"/>
  <c r="D2593" i="13" s="1"/>
  <c r="I2609" i="1"/>
  <c r="D2573" i="13" s="1"/>
  <c r="I2601" i="1"/>
  <c r="D2565" i="13" s="1"/>
  <c r="J5861" i="1"/>
  <c r="I5836" i="14" s="1"/>
  <c r="I5861" i="1"/>
  <c r="D5825" i="13" s="1"/>
  <c r="J5845" i="1"/>
  <c r="I5820" i="14" s="1"/>
  <c r="I5845" i="1"/>
  <c r="D5809" i="13" s="1"/>
  <c r="J5833" i="1"/>
  <c r="I5808" i="14" s="1"/>
  <c r="I5833" i="1"/>
  <c r="D5797" i="13" s="1"/>
  <c r="J5805" i="1"/>
  <c r="I5780" i="14" s="1"/>
  <c r="I5805" i="1"/>
  <c r="D5769" i="13" s="1"/>
  <c r="J5793" i="1"/>
  <c r="I5768" i="14" s="1"/>
  <c r="I5793" i="1"/>
  <c r="D5757" i="13" s="1"/>
  <c r="J5773" i="1"/>
  <c r="I5748" i="14" s="1"/>
  <c r="I5773" i="1"/>
  <c r="D5737" i="13" s="1"/>
  <c r="J5741" i="1"/>
  <c r="I5716" i="14" s="1"/>
  <c r="I5741" i="1"/>
  <c r="D5705" i="13" s="1"/>
  <c r="J5709" i="1"/>
  <c r="I5684" i="14" s="1"/>
  <c r="I5709" i="1"/>
  <c r="D5673" i="13" s="1"/>
  <c r="J5677" i="1"/>
  <c r="I5652" i="14" s="1"/>
  <c r="I5677" i="1"/>
  <c r="D5641" i="13" s="1"/>
  <c r="J5641" i="1"/>
  <c r="I5616" i="14" s="1"/>
  <c r="I5641" i="1"/>
  <c r="D5605" i="13" s="1"/>
  <c r="J5609" i="1"/>
  <c r="I5584" i="14" s="1"/>
  <c r="I5609" i="1"/>
  <c r="D5573" i="13" s="1"/>
  <c r="J5577" i="1"/>
  <c r="I5552" i="14" s="1"/>
  <c r="I5577" i="1"/>
  <c r="D5541" i="13" s="1"/>
  <c r="J5549" i="1"/>
  <c r="I5524" i="14" s="1"/>
  <c r="I5549" i="1"/>
  <c r="D5513" i="13" s="1"/>
  <c r="J5537" i="1"/>
  <c r="I5512" i="14" s="1"/>
  <c r="I5537" i="1"/>
  <c r="D5501" i="13" s="1"/>
  <c r="J5517" i="1"/>
  <c r="I5492" i="14" s="1"/>
  <c r="I5517" i="1"/>
  <c r="D5481" i="13" s="1"/>
  <c r="J3117" i="1"/>
  <c r="I3092" i="14" s="1"/>
  <c r="I3117" i="1"/>
  <c r="D3081" i="13" s="1"/>
  <c r="I5561" i="1"/>
  <c r="D5525" i="13" s="1"/>
  <c r="I5541" i="1"/>
  <c r="D5505" i="13" s="1"/>
  <c r="I5533" i="1"/>
  <c r="D5497" i="13" s="1"/>
  <c r="I3077" i="1"/>
  <c r="D3041" i="13" s="1"/>
  <c r="I2821" i="1"/>
  <c r="D2785" i="13" s="1"/>
  <c r="I2793" i="1"/>
  <c r="D2757" i="13" s="1"/>
  <c r="I5829" i="1"/>
  <c r="D5793" i="13" s="1"/>
  <c r="I5821" i="1"/>
  <c r="D5785" i="13" s="1"/>
  <c r="I5721" i="1"/>
  <c r="D5685" i="13" s="1"/>
  <c r="I5701" i="1"/>
  <c r="D5665" i="13" s="1"/>
  <c r="I5693" i="1"/>
  <c r="D5657" i="13" s="1"/>
  <c r="I5593" i="1"/>
  <c r="D5557" i="13" s="1"/>
  <c r="I5573" i="1"/>
  <c r="D5537" i="13" s="1"/>
  <c r="I5565" i="1"/>
  <c r="D5529" i="13" s="1"/>
  <c r="I3109" i="1"/>
  <c r="D3073" i="13" s="1"/>
  <c r="I3089" i="1"/>
  <c r="D3053" i="13" s="1"/>
  <c r="I3081" i="1"/>
  <c r="D3045" i="13" s="1"/>
  <c r="I2981" i="1"/>
  <c r="D2945" i="13" s="1"/>
  <c r="I2961" i="1"/>
  <c r="D2925" i="13" s="1"/>
  <c r="I2953" i="1"/>
  <c r="D2917" i="13" s="1"/>
  <c r="I2853" i="1"/>
  <c r="D2817" i="13" s="1"/>
  <c r="I2833" i="1"/>
  <c r="D2797" i="13" s="1"/>
  <c r="I2825" i="1"/>
  <c r="D2789" i="13" s="1"/>
  <c r="I2661" i="1"/>
  <c r="D2625" i="13" s="1"/>
  <c r="I2641" i="1"/>
  <c r="D2605" i="13" s="1"/>
  <c r="I2633" i="1"/>
  <c r="D2597" i="13" s="1"/>
  <c r="I6217" i="1"/>
  <c r="D6181" i="13" s="1"/>
  <c r="I6213" i="1"/>
  <c r="D6177" i="13" s="1"/>
  <c r="I6209" i="1"/>
  <c r="D6173" i="13" s="1"/>
  <c r="I6205" i="1"/>
  <c r="D6169" i="13" s="1"/>
  <c r="I6201" i="1"/>
  <c r="D6165" i="13" s="1"/>
  <c r="I6197" i="1"/>
  <c r="D6161" i="13" s="1"/>
  <c r="I6193" i="1"/>
  <c r="D6157" i="13" s="1"/>
  <c r="I6189" i="1"/>
  <c r="D6153" i="13" s="1"/>
  <c r="I6185" i="1"/>
  <c r="D6149" i="13" s="1"/>
  <c r="I6181" i="1"/>
  <c r="D6145" i="13" s="1"/>
  <c r="I6177" i="1"/>
  <c r="D6141" i="13" s="1"/>
  <c r="I6173" i="1"/>
  <c r="D6137" i="13" s="1"/>
  <c r="I6169" i="1"/>
  <c r="D6133" i="13" s="1"/>
  <c r="I6165" i="1"/>
  <c r="D6129" i="13" s="1"/>
  <c r="I6161" i="1"/>
  <c r="D6125" i="13" s="1"/>
  <c r="I6157" i="1"/>
  <c r="D6121" i="13" s="1"/>
  <c r="I6153" i="1"/>
  <c r="D6117" i="13" s="1"/>
  <c r="I6149" i="1"/>
  <c r="D6113" i="13" s="1"/>
  <c r="I6145" i="1"/>
  <c r="D6109" i="13" s="1"/>
  <c r="I6141" i="1"/>
  <c r="D6105" i="13" s="1"/>
  <c r="I6137" i="1"/>
  <c r="D6101" i="13" s="1"/>
  <c r="I6133" i="1"/>
  <c r="D6097" i="13" s="1"/>
  <c r="I6129" i="1"/>
  <c r="D6093" i="13" s="1"/>
  <c r="I6125" i="1"/>
  <c r="D6089" i="13" s="1"/>
  <c r="I6121" i="1"/>
  <c r="D6085" i="13" s="1"/>
  <c r="I6117" i="1"/>
  <c r="D6081" i="13" s="1"/>
  <c r="I6113" i="1"/>
  <c r="D6077" i="13" s="1"/>
  <c r="I6109" i="1"/>
  <c r="D6073" i="13" s="1"/>
  <c r="I6105" i="1"/>
  <c r="D6069" i="13" s="1"/>
  <c r="I6101" i="1"/>
  <c r="D6065" i="13" s="1"/>
  <c r="I6097" i="1"/>
  <c r="D6061" i="13" s="1"/>
  <c r="I6093" i="1"/>
  <c r="D6057" i="13" s="1"/>
  <c r="I6089" i="1"/>
  <c r="D6053" i="13" s="1"/>
  <c r="I6085" i="1"/>
  <c r="D6049" i="13" s="1"/>
  <c r="I6081" i="1"/>
  <c r="D6045" i="13" s="1"/>
  <c r="I6077" i="1"/>
  <c r="D6041" i="13" s="1"/>
  <c r="I6073" i="1"/>
  <c r="D6037" i="13" s="1"/>
  <c r="I6069" i="1"/>
  <c r="D6033" i="13" s="1"/>
  <c r="I6065" i="1"/>
  <c r="D6029" i="13" s="1"/>
  <c r="I6061" i="1"/>
  <c r="D6025" i="13" s="1"/>
  <c r="I6057" i="1"/>
  <c r="D6021" i="13" s="1"/>
  <c r="I6053" i="1"/>
  <c r="D6017" i="13" s="1"/>
  <c r="I6049" i="1"/>
  <c r="D6013" i="13" s="1"/>
  <c r="I6045" i="1"/>
  <c r="D6009" i="13" s="1"/>
  <c r="I6041" i="1"/>
  <c r="D6005" i="13" s="1"/>
  <c r="I6037" i="1"/>
  <c r="D6001" i="13" s="1"/>
  <c r="I6033" i="1"/>
  <c r="D5997" i="13" s="1"/>
  <c r="I6029" i="1"/>
  <c r="D5993" i="13" s="1"/>
  <c r="I6025" i="1"/>
  <c r="D5989" i="13" s="1"/>
  <c r="I6021" i="1"/>
  <c r="D5985" i="13" s="1"/>
  <c r="I6017" i="1"/>
  <c r="D5981" i="13" s="1"/>
  <c r="I6013" i="1"/>
  <c r="D5977" i="13" s="1"/>
  <c r="I6009" i="1"/>
  <c r="D5973" i="13" s="1"/>
  <c r="I6005" i="1"/>
  <c r="D5969" i="13" s="1"/>
  <c r="I6001" i="1"/>
  <c r="D5965" i="13" s="1"/>
  <c r="I5997" i="1"/>
  <c r="D5961" i="13" s="1"/>
  <c r="I5993" i="1"/>
  <c r="D5957" i="13" s="1"/>
  <c r="I5989" i="1"/>
  <c r="D5953" i="13" s="1"/>
  <c r="I5985" i="1"/>
  <c r="D5949" i="13" s="1"/>
  <c r="I5981" i="1"/>
  <c r="D5945" i="13" s="1"/>
  <c r="I5977" i="1"/>
  <c r="D5941" i="13" s="1"/>
  <c r="I5973" i="1"/>
  <c r="D5937" i="13" s="1"/>
  <c r="I5969" i="1"/>
  <c r="D5933" i="13" s="1"/>
  <c r="I5965" i="1"/>
  <c r="D5929" i="13" s="1"/>
  <c r="I5961" i="1"/>
  <c r="D5925" i="13" s="1"/>
  <c r="I5957" i="1"/>
  <c r="D5921" i="13" s="1"/>
  <c r="I5953" i="1"/>
  <c r="D5917" i="13" s="1"/>
  <c r="I5949" i="1"/>
  <c r="D5913" i="13" s="1"/>
  <c r="I5945" i="1"/>
  <c r="D5909" i="13" s="1"/>
  <c r="I5941" i="1"/>
  <c r="D5905" i="13" s="1"/>
  <c r="I5937" i="1"/>
  <c r="D5901" i="13" s="1"/>
  <c r="I5933" i="1"/>
  <c r="D5897" i="13" s="1"/>
  <c r="I5929" i="1"/>
  <c r="D5893" i="13" s="1"/>
  <c r="I5925" i="1"/>
  <c r="D5889" i="13" s="1"/>
  <c r="I5921" i="1"/>
  <c r="D5885" i="13" s="1"/>
  <c r="I5917" i="1"/>
  <c r="D5881" i="13" s="1"/>
  <c r="I5913" i="1"/>
  <c r="D5877" i="13" s="1"/>
  <c r="I5909" i="1"/>
  <c r="D5873" i="13" s="1"/>
  <c r="I5905" i="1"/>
  <c r="D5869" i="13" s="1"/>
  <c r="I5901" i="1"/>
  <c r="D5865" i="13" s="1"/>
  <c r="I5897" i="1"/>
  <c r="I5893" i="1"/>
  <c r="D5857" i="13" s="1"/>
  <c r="I5889" i="1"/>
  <c r="D5853" i="13" s="1"/>
  <c r="I5885" i="1"/>
  <c r="D5849" i="13" s="1"/>
  <c r="I5881" i="1"/>
  <c r="D5845" i="13" s="1"/>
  <c r="I5877" i="1"/>
  <c r="D5841" i="13" s="1"/>
  <c r="I5873" i="1"/>
  <c r="D5837" i="13" s="1"/>
  <c r="I5869" i="1"/>
  <c r="D5833" i="13" s="1"/>
  <c r="I5753" i="1"/>
  <c r="D5717" i="13" s="1"/>
  <c r="I5733" i="1"/>
  <c r="D5697" i="13" s="1"/>
  <c r="I5725" i="1"/>
  <c r="D5689" i="13" s="1"/>
  <c r="I5625" i="1"/>
  <c r="D5589" i="13" s="1"/>
  <c r="I5605" i="1"/>
  <c r="D5569" i="13" s="1"/>
  <c r="I5597" i="1"/>
  <c r="D5561" i="13" s="1"/>
  <c r="I3141" i="1"/>
  <c r="D3105" i="13" s="1"/>
  <c r="I3121" i="1"/>
  <c r="D3085" i="13" s="1"/>
  <c r="I3113" i="1"/>
  <c r="D3077" i="13" s="1"/>
  <c r="I3013" i="1"/>
  <c r="D2977" i="13" s="1"/>
  <c r="I2993" i="1"/>
  <c r="D2957" i="13" s="1"/>
  <c r="I2985" i="1"/>
  <c r="D2949" i="13" s="1"/>
  <c r="I2885" i="1"/>
  <c r="D2849" i="13" s="1"/>
  <c r="I2865" i="1"/>
  <c r="D2829" i="13" s="1"/>
  <c r="I2857" i="1"/>
  <c r="D2821" i="13" s="1"/>
  <c r="I2757" i="1"/>
  <c r="D2721" i="13" s="1"/>
  <c r="I2737" i="1"/>
  <c r="D2701" i="13" s="1"/>
  <c r="I2729" i="1"/>
  <c r="D2693" i="13" s="1"/>
  <c r="I2501" i="1"/>
  <c r="D2465" i="13" s="1"/>
  <c r="I2481" i="1"/>
  <c r="D2445" i="13" s="1"/>
  <c r="I2473" i="1"/>
  <c r="D2437" i="13" s="1"/>
  <c r="J1061" i="1"/>
  <c r="I1036" i="14" s="1"/>
  <c r="I1061" i="1"/>
  <c r="D1025" i="13" s="1"/>
  <c r="J1057" i="1"/>
  <c r="I1032" i="14" s="1"/>
  <c r="I1057" i="1"/>
  <c r="D1021" i="13" s="1"/>
  <c r="J1053" i="1"/>
  <c r="I1028" i="14" s="1"/>
  <c r="I1053" i="1"/>
  <c r="D1017" i="13" s="1"/>
  <c r="J1049" i="1"/>
  <c r="I1024" i="14" s="1"/>
  <c r="I1049" i="1"/>
  <c r="D1013" i="13" s="1"/>
  <c r="J1045" i="1"/>
  <c r="I1020" i="14" s="1"/>
  <c r="I1045" i="1"/>
  <c r="D1009" i="13" s="1"/>
  <c r="J1041" i="1"/>
  <c r="I1016" i="14" s="1"/>
  <c r="I1041" i="1"/>
  <c r="D1005" i="13" s="1"/>
  <c r="J1037" i="1"/>
  <c r="I1012" i="14" s="1"/>
  <c r="I1037" i="1"/>
  <c r="D1001" i="13" s="1"/>
  <c r="J1033" i="1"/>
  <c r="I1008" i="14" s="1"/>
  <c r="I1033" i="1"/>
  <c r="D997" i="13" s="1"/>
  <c r="J1029" i="1"/>
  <c r="I1004" i="14" s="1"/>
  <c r="I1029" i="1"/>
  <c r="D993" i="13" s="1"/>
  <c r="J1025" i="1"/>
  <c r="I1000" i="14" s="1"/>
  <c r="I1025" i="1"/>
  <c r="D989" i="13" s="1"/>
  <c r="J1021" i="1"/>
  <c r="I996" i="14" s="1"/>
  <c r="I1021" i="1"/>
  <c r="D985" i="13" s="1"/>
  <c r="J1017" i="1"/>
  <c r="I992" i="14" s="1"/>
  <c r="I1017" i="1"/>
  <c r="D981" i="13" s="1"/>
  <c r="J1013" i="1"/>
  <c r="I988" i="14" s="1"/>
  <c r="I1013" i="1"/>
  <c r="D977" i="13" s="1"/>
  <c r="J1009" i="1"/>
  <c r="I984" i="14" s="1"/>
  <c r="I1009" i="1"/>
  <c r="D973" i="13" s="1"/>
  <c r="J1005" i="1"/>
  <c r="I980" i="14" s="1"/>
  <c r="I1005" i="1"/>
  <c r="D969" i="13" s="1"/>
  <c r="J1001" i="1"/>
  <c r="I976" i="14" s="1"/>
  <c r="I1001" i="1"/>
  <c r="D965" i="13" s="1"/>
  <c r="J997" i="1"/>
  <c r="I972" i="14" s="1"/>
  <c r="I997" i="1"/>
  <c r="D961" i="13" s="1"/>
  <c r="J993" i="1"/>
  <c r="I968" i="14" s="1"/>
  <c r="I993" i="1"/>
  <c r="D957" i="13" s="1"/>
  <c r="J989" i="1"/>
  <c r="I964" i="14" s="1"/>
  <c r="I989" i="1"/>
  <c r="D953" i="13" s="1"/>
  <c r="J985" i="1"/>
  <c r="I960" i="14" s="1"/>
  <c r="I985" i="1"/>
  <c r="D949" i="13" s="1"/>
  <c r="J981" i="1"/>
  <c r="I956" i="14" s="1"/>
  <c r="I981" i="1"/>
  <c r="D945" i="13" s="1"/>
  <c r="J977" i="1"/>
  <c r="I952" i="14" s="1"/>
  <c r="I977" i="1"/>
  <c r="D941" i="13" s="1"/>
  <c r="J973" i="1"/>
  <c r="I948" i="14" s="1"/>
  <c r="I973" i="1"/>
  <c r="D937" i="13" s="1"/>
  <c r="J969" i="1"/>
  <c r="I944" i="14" s="1"/>
  <c r="I969" i="1"/>
  <c r="D933" i="13" s="1"/>
  <c r="J965" i="1"/>
  <c r="I940" i="14" s="1"/>
  <c r="I965" i="1"/>
  <c r="D929" i="13" s="1"/>
  <c r="J961" i="1"/>
  <c r="I936" i="14" s="1"/>
  <c r="I961" i="1"/>
  <c r="D925" i="13" s="1"/>
  <c r="J957" i="1"/>
  <c r="I932" i="14" s="1"/>
  <c r="I957" i="1"/>
  <c r="D921" i="13" s="1"/>
  <c r="J953" i="1"/>
  <c r="I928" i="14" s="1"/>
  <c r="I953" i="1"/>
  <c r="D917" i="13" s="1"/>
  <c r="J949" i="1"/>
  <c r="I924" i="14" s="1"/>
  <c r="I949" i="1"/>
  <c r="D913" i="13" s="1"/>
  <c r="J945" i="1"/>
  <c r="I920" i="14" s="1"/>
  <c r="I945" i="1"/>
  <c r="D909" i="13" s="1"/>
  <c r="J941" i="1"/>
  <c r="I916" i="14" s="1"/>
  <c r="I941" i="1"/>
  <c r="D905" i="13" s="1"/>
  <c r="J937" i="1"/>
  <c r="I912" i="14" s="1"/>
  <c r="I937" i="1"/>
  <c r="D901" i="13" s="1"/>
  <c r="J933" i="1"/>
  <c r="I908" i="14" s="1"/>
  <c r="I933" i="1"/>
  <c r="D897" i="13" s="1"/>
  <c r="J929" i="1"/>
  <c r="I904" i="14" s="1"/>
  <c r="I929" i="1"/>
  <c r="D893" i="13" s="1"/>
  <c r="J925" i="1"/>
  <c r="I900" i="14" s="1"/>
  <c r="I925" i="1"/>
  <c r="D889" i="13" s="1"/>
  <c r="J921" i="1"/>
  <c r="I896" i="14" s="1"/>
  <c r="I921" i="1"/>
  <c r="D885" i="13" s="1"/>
  <c r="J917" i="1"/>
  <c r="I892" i="14" s="1"/>
  <c r="I917" i="1"/>
  <c r="D881" i="13" s="1"/>
  <c r="J913" i="1"/>
  <c r="I888" i="14" s="1"/>
  <c r="I913" i="1"/>
  <c r="D877" i="13" s="1"/>
  <c r="J909" i="1"/>
  <c r="I884" i="14" s="1"/>
  <c r="I909" i="1"/>
  <c r="D873" i="13" s="1"/>
  <c r="J905" i="1"/>
  <c r="I880" i="14" s="1"/>
  <c r="I905" i="1"/>
  <c r="D869" i="13" s="1"/>
  <c r="J901" i="1"/>
  <c r="I876" i="14" s="1"/>
  <c r="I901" i="1"/>
  <c r="D865" i="13" s="1"/>
  <c r="J897" i="1"/>
  <c r="I872" i="14" s="1"/>
  <c r="I897" i="1"/>
  <c r="D861" i="13" s="1"/>
  <c r="J893" i="1"/>
  <c r="I868" i="14" s="1"/>
  <c r="I893" i="1"/>
  <c r="D857" i="13" s="1"/>
  <c r="J889" i="1"/>
  <c r="I864" i="14" s="1"/>
  <c r="I889" i="1"/>
  <c r="D853" i="13" s="1"/>
  <c r="J885" i="1"/>
  <c r="I860" i="14" s="1"/>
  <c r="I885" i="1"/>
  <c r="D849" i="13" s="1"/>
  <c r="J881" i="1"/>
  <c r="I856" i="14" s="1"/>
  <c r="I881" i="1"/>
  <c r="D845" i="13" s="1"/>
  <c r="J877" i="1"/>
  <c r="I852" i="14" s="1"/>
  <c r="I877" i="1"/>
  <c r="D841" i="13" s="1"/>
  <c r="J873" i="1"/>
  <c r="I848" i="14" s="1"/>
  <c r="I873" i="1"/>
  <c r="D837" i="13" s="1"/>
  <c r="J869" i="1"/>
  <c r="I844" i="14" s="1"/>
  <c r="I869" i="1"/>
  <c r="D833" i="13" s="1"/>
  <c r="J865" i="1"/>
  <c r="I840" i="14" s="1"/>
  <c r="I865" i="1"/>
  <c r="D829" i="13" s="1"/>
  <c r="J861" i="1"/>
  <c r="I836" i="14" s="1"/>
  <c r="I861" i="1"/>
  <c r="D825" i="13" s="1"/>
  <c r="J857" i="1"/>
  <c r="I832" i="14" s="1"/>
  <c r="I857" i="1"/>
  <c r="D821" i="13" s="1"/>
  <c r="J853" i="1"/>
  <c r="I828" i="14" s="1"/>
  <c r="I853" i="1"/>
  <c r="D817" i="13" s="1"/>
  <c r="J849" i="1"/>
  <c r="I824" i="14" s="1"/>
  <c r="I849" i="1"/>
  <c r="D813" i="13" s="1"/>
  <c r="J845" i="1"/>
  <c r="I820" i="14" s="1"/>
  <c r="I845" i="1"/>
  <c r="D809" i="13" s="1"/>
  <c r="J841" i="1"/>
  <c r="I816" i="14" s="1"/>
  <c r="I841" i="1"/>
  <c r="D805" i="13" s="1"/>
  <c r="J837" i="1"/>
  <c r="I812" i="14" s="1"/>
  <c r="I837" i="1"/>
  <c r="D801" i="13" s="1"/>
  <c r="J833" i="1"/>
  <c r="I808" i="14" s="1"/>
  <c r="I833" i="1"/>
  <c r="D797" i="13" s="1"/>
  <c r="J829" i="1"/>
  <c r="I804" i="14" s="1"/>
  <c r="I829" i="1"/>
  <c r="D793" i="13" s="1"/>
  <c r="J825" i="1"/>
  <c r="I800" i="14" s="1"/>
  <c r="I825" i="1"/>
  <c r="D789" i="13" s="1"/>
  <c r="J821" i="1"/>
  <c r="I796" i="14" s="1"/>
  <c r="I821" i="1"/>
  <c r="D785" i="13" s="1"/>
  <c r="J817" i="1"/>
  <c r="I792" i="14" s="1"/>
  <c r="I817" i="1"/>
  <c r="D781" i="13" s="1"/>
  <c r="J813" i="1"/>
  <c r="I788" i="14" s="1"/>
  <c r="I813" i="1"/>
  <c r="D777" i="13" s="1"/>
  <c r="J809" i="1"/>
  <c r="I784" i="14" s="1"/>
  <c r="I809" i="1"/>
  <c r="J805" i="1"/>
  <c r="I780" i="14" s="1"/>
  <c r="I805" i="1"/>
  <c r="D769" i="13" s="1"/>
  <c r="J801" i="1"/>
  <c r="I776" i="14" s="1"/>
  <c r="I801" i="1"/>
  <c r="D765" i="13" s="1"/>
  <c r="J797" i="1"/>
  <c r="I772" i="14" s="1"/>
  <c r="I797" i="1"/>
  <c r="D761" i="13" s="1"/>
  <c r="J793" i="1"/>
  <c r="I768" i="14" s="1"/>
  <c r="I793" i="1"/>
  <c r="D757" i="13" s="1"/>
  <c r="J789" i="1"/>
  <c r="I764" i="14" s="1"/>
  <c r="I789" i="1"/>
  <c r="D753" i="13" s="1"/>
  <c r="J785" i="1"/>
  <c r="I760" i="14" s="1"/>
  <c r="I785" i="1"/>
  <c r="D749" i="13" s="1"/>
  <c r="J781" i="1"/>
  <c r="I756" i="14" s="1"/>
  <c r="I781" i="1"/>
  <c r="D745" i="13" s="1"/>
  <c r="J777" i="1"/>
  <c r="I752" i="14" s="1"/>
  <c r="I777" i="1"/>
  <c r="D741" i="13" s="1"/>
  <c r="J773" i="1"/>
  <c r="I748" i="14" s="1"/>
  <c r="I773" i="1"/>
  <c r="D737" i="13" s="1"/>
  <c r="J769" i="1"/>
  <c r="I744" i="14" s="1"/>
  <c r="I769" i="1"/>
  <c r="D733" i="13" s="1"/>
  <c r="J765" i="1"/>
  <c r="I740" i="14" s="1"/>
  <c r="I765" i="1"/>
  <c r="D729" i="13" s="1"/>
  <c r="J761" i="1"/>
  <c r="I736" i="14" s="1"/>
  <c r="I761" i="1"/>
  <c r="D725" i="13" s="1"/>
  <c r="J757" i="1"/>
  <c r="I732" i="14" s="1"/>
  <c r="I757" i="1"/>
  <c r="D721" i="13" s="1"/>
  <c r="J753" i="1"/>
  <c r="I728" i="14" s="1"/>
  <c r="I753" i="1"/>
  <c r="D717" i="13" s="1"/>
  <c r="J749" i="1"/>
  <c r="I724" i="14" s="1"/>
  <c r="I749" i="1"/>
  <c r="D713" i="13" s="1"/>
  <c r="J745" i="1"/>
  <c r="I720" i="14" s="1"/>
  <c r="I745" i="1"/>
  <c r="D709" i="13" s="1"/>
  <c r="J741" i="1"/>
  <c r="I716" i="14" s="1"/>
  <c r="I741" i="1"/>
  <c r="D705" i="13" s="1"/>
  <c r="J737" i="1"/>
  <c r="I712" i="14" s="1"/>
  <c r="I737" i="1"/>
  <c r="D701" i="13" s="1"/>
  <c r="J733" i="1"/>
  <c r="I708" i="14" s="1"/>
  <c r="I733" i="1"/>
  <c r="D697" i="13" s="1"/>
  <c r="J729" i="1"/>
  <c r="I704" i="14" s="1"/>
  <c r="I729" i="1"/>
  <c r="D693" i="13" s="1"/>
  <c r="J725" i="1"/>
  <c r="I700" i="14" s="1"/>
  <c r="I725" i="1"/>
  <c r="D689" i="13" s="1"/>
  <c r="J721" i="1"/>
  <c r="I696" i="14" s="1"/>
  <c r="I721" i="1"/>
  <c r="D685" i="13" s="1"/>
  <c r="J717" i="1"/>
  <c r="I692" i="14" s="1"/>
  <c r="I717" i="1"/>
  <c r="D681" i="13" s="1"/>
  <c r="J713" i="1"/>
  <c r="I688" i="14" s="1"/>
  <c r="I713" i="1"/>
  <c r="D677" i="13" s="1"/>
  <c r="J709" i="1"/>
  <c r="I684" i="14" s="1"/>
  <c r="I709" i="1"/>
  <c r="D673" i="13" s="1"/>
  <c r="J705" i="1"/>
  <c r="I680" i="14" s="1"/>
  <c r="I705" i="1"/>
  <c r="D669" i="13" s="1"/>
  <c r="J701" i="1"/>
  <c r="I676" i="14" s="1"/>
  <c r="I701" i="1"/>
  <c r="D665" i="13" s="1"/>
  <c r="J697" i="1"/>
  <c r="I672" i="14" s="1"/>
  <c r="I697" i="1"/>
  <c r="D661" i="13" s="1"/>
  <c r="J693" i="1"/>
  <c r="I668" i="14" s="1"/>
  <c r="I693" i="1"/>
  <c r="D657" i="13" s="1"/>
  <c r="J689" i="1"/>
  <c r="I664" i="14" s="1"/>
  <c r="I689" i="1"/>
  <c r="D653" i="13" s="1"/>
  <c r="J685" i="1"/>
  <c r="I660" i="14" s="1"/>
  <c r="I685" i="1"/>
  <c r="D649" i="13" s="1"/>
  <c r="J681" i="1"/>
  <c r="I656" i="14" s="1"/>
  <c r="I681" i="1"/>
  <c r="D645" i="13" s="1"/>
  <c r="J677" i="1"/>
  <c r="I652" i="14" s="1"/>
  <c r="I677" i="1"/>
  <c r="D641" i="13" s="1"/>
  <c r="J673" i="1"/>
  <c r="I648" i="14" s="1"/>
  <c r="I673" i="1"/>
  <c r="D637" i="13" s="1"/>
  <c r="J669" i="1"/>
  <c r="I644" i="14" s="1"/>
  <c r="I669" i="1"/>
  <c r="D633" i="13" s="1"/>
  <c r="J665" i="1"/>
  <c r="I640" i="14" s="1"/>
  <c r="I665" i="1"/>
  <c r="D629" i="13" s="1"/>
  <c r="J661" i="1"/>
  <c r="I636" i="14" s="1"/>
  <c r="I661" i="1"/>
  <c r="D625" i="13" s="1"/>
  <c r="J657" i="1"/>
  <c r="I632" i="14" s="1"/>
  <c r="I657" i="1"/>
  <c r="D621" i="13" s="1"/>
  <c r="J653" i="1"/>
  <c r="I628" i="14" s="1"/>
  <c r="I653" i="1"/>
  <c r="D617" i="13" s="1"/>
  <c r="J649" i="1"/>
  <c r="I624" i="14" s="1"/>
  <c r="I649" i="1"/>
  <c r="D613" i="13" s="1"/>
  <c r="J645" i="1"/>
  <c r="I620" i="14" s="1"/>
  <c r="I645" i="1"/>
  <c r="D609" i="13" s="1"/>
  <c r="J641" i="1"/>
  <c r="I616" i="14" s="1"/>
  <c r="I641" i="1"/>
  <c r="D605" i="13" s="1"/>
  <c r="J637" i="1"/>
  <c r="I612" i="14" s="1"/>
  <c r="I637" i="1"/>
  <c r="D601" i="13" s="1"/>
  <c r="J633" i="1"/>
  <c r="I608" i="14" s="1"/>
  <c r="I633" i="1"/>
  <c r="D597" i="13" s="1"/>
  <c r="J629" i="1"/>
  <c r="I604" i="14" s="1"/>
  <c r="I629" i="1"/>
  <c r="D593" i="13" s="1"/>
  <c r="J625" i="1"/>
  <c r="I600" i="14" s="1"/>
  <c r="I625" i="1"/>
  <c r="D589" i="13" s="1"/>
  <c r="J621" i="1"/>
  <c r="I596" i="14" s="1"/>
  <c r="I621" i="1"/>
  <c r="D585" i="13" s="1"/>
  <c r="J617" i="1"/>
  <c r="I592" i="14" s="1"/>
  <c r="I617" i="1"/>
  <c r="D581" i="13" s="1"/>
  <c r="J613" i="1"/>
  <c r="I588" i="14" s="1"/>
  <c r="I613" i="1"/>
  <c r="D577" i="13" s="1"/>
  <c r="J609" i="1"/>
  <c r="I584" i="14" s="1"/>
  <c r="I609" i="1"/>
  <c r="D573" i="13" s="1"/>
  <c r="J605" i="1"/>
  <c r="I580" i="14" s="1"/>
  <c r="I605" i="1"/>
  <c r="D569" i="13" s="1"/>
  <c r="J601" i="1"/>
  <c r="I576" i="14" s="1"/>
  <c r="I601" i="1"/>
  <c r="D565" i="13" s="1"/>
  <c r="J597" i="1"/>
  <c r="I572" i="14" s="1"/>
  <c r="I597" i="1"/>
  <c r="D561" i="13" s="1"/>
  <c r="J593" i="1"/>
  <c r="I568" i="14" s="1"/>
  <c r="I593" i="1"/>
  <c r="D557" i="13" s="1"/>
  <c r="J589" i="1"/>
  <c r="I564" i="14" s="1"/>
  <c r="I589" i="1"/>
  <c r="D553" i="13" s="1"/>
  <c r="J585" i="1"/>
  <c r="I560" i="14" s="1"/>
  <c r="I585" i="1"/>
  <c r="D549" i="13" s="1"/>
  <c r="J581" i="1"/>
  <c r="I556" i="14" s="1"/>
  <c r="I581" i="1"/>
  <c r="D545" i="13" s="1"/>
  <c r="J577" i="1"/>
  <c r="I552" i="14" s="1"/>
  <c r="I577" i="1"/>
  <c r="D541" i="13" s="1"/>
  <c r="J573" i="1"/>
  <c r="I548" i="14" s="1"/>
  <c r="I573" i="1"/>
  <c r="D537" i="13" s="1"/>
  <c r="J569" i="1"/>
  <c r="I544" i="14" s="1"/>
  <c r="I569" i="1"/>
  <c r="D533" i="13" s="1"/>
  <c r="J565" i="1"/>
  <c r="I540" i="14" s="1"/>
  <c r="I565" i="1"/>
  <c r="D529" i="13" s="1"/>
  <c r="J561" i="1"/>
  <c r="I536" i="14" s="1"/>
  <c r="I561" i="1"/>
  <c r="D525" i="13" s="1"/>
  <c r="J557" i="1"/>
  <c r="I532" i="14" s="1"/>
  <c r="I557" i="1"/>
  <c r="D521" i="13" s="1"/>
  <c r="J553" i="1"/>
  <c r="I528" i="14" s="1"/>
  <c r="I553" i="1"/>
  <c r="D517" i="13" s="1"/>
  <c r="J549" i="1"/>
  <c r="I524" i="14" s="1"/>
  <c r="I549" i="1"/>
  <c r="D513" i="13" s="1"/>
  <c r="J545" i="1"/>
  <c r="I520" i="14" s="1"/>
  <c r="I545" i="1"/>
  <c r="D509" i="13" s="1"/>
  <c r="J541" i="1"/>
  <c r="I516" i="14" s="1"/>
  <c r="I541" i="1"/>
  <c r="D505" i="13" s="1"/>
  <c r="J537" i="1"/>
  <c r="I512" i="14" s="1"/>
  <c r="I537" i="1"/>
  <c r="D501" i="13" s="1"/>
  <c r="J533" i="1"/>
  <c r="I508" i="14" s="1"/>
  <c r="I533" i="1"/>
  <c r="D497" i="13" s="1"/>
  <c r="J529" i="1"/>
  <c r="I504" i="14" s="1"/>
  <c r="I529" i="1"/>
  <c r="D493" i="13" s="1"/>
  <c r="J525" i="1"/>
  <c r="I500" i="14" s="1"/>
  <c r="I525" i="1"/>
  <c r="D489" i="13" s="1"/>
  <c r="J521" i="1"/>
  <c r="I496" i="14" s="1"/>
  <c r="I521" i="1"/>
  <c r="D485" i="13" s="1"/>
  <c r="J517" i="1"/>
  <c r="I492" i="14" s="1"/>
  <c r="I517" i="1"/>
  <c r="D481" i="13" s="1"/>
  <c r="J513" i="1"/>
  <c r="I488" i="14" s="1"/>
  <c r="I513" i="1"/>
  <c r="D477" i="13" s="1"/>
  <c r="J509" i="1"/>
  <c r="I484" i="14" s="1"/>
  <c r="I509" i="1"/>
  <c r="D473" i="13" s="1"/>
  <c r="J505" i="1"/>
  <c r="I480" i="14" s="1"/>
  <c r="I505" i="1"/>
  <c r="D469" i="13" s="1"/>
  <c r="J501" i="1"/>
  <c r="I476" i="14" s="1"/>
  <c r="I501" i="1"/>
  <c r="D465" i="13" s="1"/>
  <c r="J497" i="1"/>
  <c r="I472" i="14" s="1"/>
  <c r="I497" i="1"/>
  <c r="D461" i="13" s="1"/>
  <c r="J493" i="1"/>
  <c r="I468" i="14" s="1"/>
  <c r="I493" i="1"/>
  <c r="D457" i="13" s="1"/>
  <c r="J489" i="1"/>
  <c r="I464" i="14" s="1"/>
  <c r="I489" i="1"/>
  <c r="D453" i="13" s="1"/>
  <c r="J485" i="1"/>
  <c r="I460" i="14" s="1"/>
  <c r="I485" i="1"/>
  <c r="D449" i="13" s="1"/>
  <c r="J481" i="1"/>
  <c r="I456" i="14" s="1"/>
  <c r="I481" i="1"/>
  <c r="D445" i="13" s="1"/>
  <c r="J477" i="1"/>
  <c r="I452" i="14" s="1"/>
  <c r="I477" i="1"/>
  <c r="D441" i="13" s="1"/>
  <c r="J473" i="1"/>
  <c r="I448" i="14" s="1"/>
  <c r="I473" i="1"/>
  <c r="D437" i="13" s="1"/>
  <c r="J469" i="1"/>
  <c r="I444" i="14" s="1"/>
  <c r="I469" i="1"/>
  <c r="D433" i="13" s="1"/>
  <c r="J465" i="1"/>
  <c r="I440" i="14" s="1"/>
  <c r="I465" i="1"/>
  <c r="D429" i="13" s="1"/>
  <c r="J461" i="1"/>
  <c r="I436" i="14" s="1"/>
  <c r="I461" i="1"/>
  <c r="D425" i="13" s="1"/>
  <c r="J457" i="1"/>
  <c r="I432" i="14" s="1"/>
  <c r="I457" i="1"/>
  <c r="D421" i="13" s="1"/>
  <c r="J453" i="1"/>
  <c r="I428" i="14" s="1"/>
  <c r="I453" i="1"/>
  <c r="D417" i="13" s="1"/>
  <c r="J449" i="1"/>
  <c r="I424" i="14" s="1"/>
  <c r="I449" i="1"/>
  <c r="D413" i="13" s="1"/>
  <c r="J445" i="1"/>
  <c r="I420" i="14" s="1"/>
  <c r="I445" i="1"/>
  <c r="D409" i="13" s="1"/>
  <c r="J441" i="1"/>
  <c r="I416" i="14" s="1"/>
  <c r="I441" i="1"/>
  <c r="D405" i="13" s="1"/>
  <c r="J437" i="1"/>
  <c r="I412" i="14" s="1"/>
  <c r="I437" i="1"/>
  <c r="D401" i="13" s="1"/>
  <c r="J433" i="1"/>
  <c r="I408" i="14" s="1"/>
  <c r="I433" i="1"/>
  <c r="D397" i="13" s="1"/>
  <c r="J429" i="1"/>
  <c r="I404" i="14" s="1"/>
  <c r="I429" i="1"/>
  <c r="D393" i="13" s="1"/>
  <c r="J425" i="1"/>
  <c r="I400" i="14" s="1"/>
  <c r="I425" i="1"/>
  <c r="D389" i="13" s="1"/>
  <c r="J421" i="1"/>
  <c r="I396" i="14" s="1"/>
  <c r="I421" i="1"/>
  <c r="D385" i="13" s="1"/>
  <c r="J417" i="1"/>
  <c r="I392" i="14" s="1"/>
  <c r="I417" i="1"/>
  <c r="D381" i="13" s="1"/>
  <c r="J413" i="1"/>
  <c r="I388" i="14" s="1"/>
  <c r="I413" i="1"/>
  <c r="D377" i="13" s="1"/>
  <c r="J409" i="1"/>
  <c r="I384" i="14" s="1"/>
  <c r="I409" i="1"/>
  <c r="D373" i="13" s="1"/>
  <c r="J405" i="1"/>
  <c r="I380" i="14" s="1"/>
  <c r="I405" i="1"/>
  <c r="D369" i="13" s="1"/>
  <c r="J401" i="1"/>
  <c r="I376" i="14" s="1"/>
  <c r="I401" i="1"/>
  <c r="D365" i="13" s="1"/>
  <c r="J397" i="1"/>
  <c r="I372" i="14" s="1"/>
  <c r="I397" i="1"/>
  <c r="D361" i="13" s="1"/>
  <c r="J393" i="1"/>
  <c r="I368" i="14" s="1"/>
  <c r="I393" i="1"/>
  <c r="D357" i="13" s="1"/>
  <c r="J389" i="1"/>
  <c r="I364" i="14" s="1"/>
  <c r="I389" i="1"/>
  <c r="D353" i="13" s="1"/>
  <c r="J385" i="1"/>
  <c r="I360" i="14" s="1"/>
  <c r="I385" i="1"/>
  <c r="D349" i="13" s="1"/>
  <c r="J381" i="1"/>
  <c r="I356" i="14" s="1"/>
  <c r="I381" i="1"/>
  <c r="D345" i="13" s="1"/>
  <c r="J377" i="1"/>
  <c r="I352" i="14" s="1"/>
  <c r="I377" i="1"/>
  <c r="D341" i="13" s="1"/>
  <c r="J373" i="1"/>
  <c r="I348" i="14" s="1"/>
  <c r="I373" i="1"/>
  <c r="D337" i="13" s="1"/>
  <c r="J369" i="1"/>
  <c r="I344" i="14" s="1"/>
  <c r="I369" i="1"/>
  <c r="D333" i="13" s="1"/>
  <c r="J365" i="1"/>
  <c r="I340" i="14" s="1"/>
  <c r="I365" i="1"/>
  <c r="D329" i="13" s="1"/>
  <c r="J361" i="1"/>
  <c r="I336" i="14" s="1"/>
  <c r="I361" i="1"/>
  <c r="D325" i="13" s="1"/>
  <c r="J357" i="1"/>
  <c r="I332" i="14" s="1"/>
  <c r="I357" i="1"/>
  <c r="D321" i="13" s="1"/>
  <c r="J353" i="1"/>
  <c r="I328" i="14" s="1"/>
  <c r="I353" i="1"/>
  <c r="D317" i="13" s="1"/>
  <c r="J349" i="1"/>
  <c r="I324" i="14" s="1"/>
  <c r="I349" i="1"/>
  <c r="D313" i="13" s="1"/>
  <c r="J345" i="1"/>
  <c r="I320" i="14" s="1"/>
  <c r="I345" i="1"/>
  <c r="D309" i="13" s="1"/>
  <c r="J341" i="1"/>
  <c r="I316" i="14" s="1"/>
  <c r="I341" i="1"/>
  <c r="D305" i="13" s="1"/>
  <c r="J337" i="1"/>
  <c r="I312" i="14" s="1"/>
  <c r="I337" i="1"/>
  <c r="D301" i="13" s="1"/>
  <c r="J333" i="1"/>
  <c r="I308" i="14" s="1"/>
  <c r="I333" i="1"/>
  <c r="D297" i="13" s="1"/>
  <c r="J329" i="1"/>
  <c r="I304" i="14" s="1"/>
  <c r="I329" i="1"/>
  <c r="D293" i="13" s="1"/>
  <c r="J325" i="1"/>
  <c r="I300" i="14" s="1"/>
  <c r="I325" i="1"/>
  <c r="D289" i="13" s="1"/>
  <c r="J321" i="1"/>
  <c r="I296" i="14" s="1"/>
  <c r="I321" i="1"/>
  <c r="D285" i="13" s="1"/>
  <c r="J317" i="1"/>
  <c r="I292" i="14" s="1"/>
  <c r="I317" i="1"/>
  <c r="D281" i="13" s="1"/>
  <c r="J313" i="1"/>
  <c r="I288" i="14" s="1"/>
  <c r="I313" i="1"/>
  <c r="D277" i="13" s="1"/>
  <c r="J309" i="1"/>
  <c r="I284" i="14" s="1"/>
  <c r="I309" i="1"/>
  <c r="D273" i="13" s="1"/>
  <c r="J305" i="1"/>
  <c r="I280" i="14" s="1"/>
  <c r="I305" i="1"/>
  <c r="D269" i="13" s="1"/>
  <c r="J301" i="1"/>
  <c r="I276" i="14" s="1"/>
  <c r="I301" i="1"/>
  <c r="D265" i="13" s="1"/>
  <c r="J297" i="1"/>
  <c r="I272" i="14" s="1"/>
  <c r="I297" i="1"/>
  <c r="D261" i="13" s="1"/>
  <c r="J293" i="1"/>
  <c r="I268" i="14" s="1"/>
  <c r="I293" i="1"/>
  <c r="D257" i="13" s="1"/>
  <c r="J289" i="1"/>
  <c r="I264" i="14" s="1"/>
  <c r="I289" i="1"/>
  <c r="D253" i="13" s="1"/>
  <c r="J285" i="1"/>
  <c r="I260" i="14" s="1"/>
  <c r="I285" i="1"/>
  <c r="D249" i="13" s="1"/>
  <c r="J281" i="1"/>
  <c r="I256" i="14" s="1"/>
  <c r="I281" i="1"/>
  <c r="D245" i="13" s="1"/>
  <c r="J277" i="1"/>
  <c r="I252" i="14" s="1"/>
  <c r="I277" i="1"/>
  <c r="D241" i="13" s="1"/>
  <c r="J273" i="1"/>
  <c r="I248" i="14" s="1"/>
  <c r="I273" i="1"/>
  <c r="D237" i="13" s="1"/>
  <c r="J269" i="1"/>
  <c r="I244" i="14" s="1"/>
  <c r="I269" i="1"/>
  <c r="D233" i="13" s="1"/>
  <c r="J265" i="1"/>
  <c r="I240" i="14" s="1"/>
  <c r="I265" i="1"/>
  <c r="D229" i="13" s="1"/>
  <c r="J261" i="1"/>
  <c r="I236" i="14" s="1"/>
  <c r="I261" i="1"/>
  <c r="D225" i="13" s="1"/>
  <c r="J257" i="1"/>
  <c r="I232" i="14" s="1"/>
  <c r="I257" i="1"/>
  <c r="D221" i="13" s="1"/>
  <c r="J253" i="1"/>
  <c r="I228" i="14" s="1"/>
  <c r="I253" i="1"/>
  <c r="D217" i="13" s="1"/>
  <c r="J249" i="1"/>
  <c r="I224" i="14" s="1"/>
  <c r="I249" i="1"/>
  <c r="D213" i="13" s="1"/>
  <c r="J245" i="1"/>
  <c r="I220" i="14" s="1"/>
  <c r="I245" i="1"/>
  <c r="D209" i="13" s="1"/>
  <c r="J241" i="1"/>
  <c r="I216" i="14" s="1"/>
  <c r="I241" i="1"/>
  <c r="D205" i="13" s="1"/>
  <c r="J237" i="1"/>
  <c r="I212" i="14" s="1"/>
  <c r="I237" i="1"/>
  <c r="D201" i="13" s="1"/>
  <c r="J233" i="1"/>
  <c r="I208" i="14" s="1"/>
  <c r="I233" i="1"/>
  <c r="D197" i="13" s="1"/>
  <c r="J229" i="1"/>
  <c r="I204" i="14" s="1"/>
  <c r="I229" i="1"/>
  <c r="D193" i="13" s="1"/>
  <c r="J225" i="1"/>
  <c r="I200" i="14" s="1"/>
  <c r="I225" i="1"/>
  <c r="D189" i="13" s="1"/>
  <c r="J221" i="1"/>
  <c r="I196" i="14" s="1"/>
  <c r="I221" i="1"/>
  <c r="D185" i="13" s="1"/>
  <c r="J217" i="1"/>
  <c r="I192" i="14" s="1"/>
  <c r="I217" i="1"/>
  <c r="D181" i="13" s="1"/>
  <c r="J213" i="1"/>
  <c r="I188" i="14" s="1"/>
  <c r="I213" i="1"/>
  <c r="D177" i="13" s="1"/>
  <c r="J209" i="1"/>
  <c r="I184" i="14" s="1"/>
  <c r="I209" i="1"/>
  <c r="D173" i="13" s="1"/>
  <c r="J205" i="1"/>
  <c r="I180" i="14" s="1"/>
  <c r="I205" i="1"/>
  <c r="D169" i="13" s="1"/>
  <c r="J201" i="1"/>
  <c r="I176" i="14" s="1"/>
  <c r="I201" i="1"/>
  <c r="D165" i="13" s="1"/>
  <c r="J197" i="1"/>
  <c r="I172" i="14" s="1"/>
  <c r="I197" i="1"/>
  <c r="D161" i="13" s="1"/>
  <c r="J193" i="1"/>
  <c r="I168" i="14" s="1"/>
  <c r="I193" i="1"/>
  <c r="D157" i="13" s="1"/>
  <c r="J189" i="1"/>
  <c r="I164" i="14" s="1"/>
  <c r="I189" i="1"/>
  <c r="D153" i="13" s="1"/>
  <c r="J185" i="1"/>
  <c r="I160" i="14" s="1"/>
  <c r="I185" i="1"/>
  <c r="D149" i="13" s="1"/>
  <c r="J181" i="1"/>
  <c r="I156" i="14" s="1"/>
  <c r="I181" i="1"/>
  <c r="D145" i="13" s="1"/>
  <c r="J177" i="1"/>
  <c r="I152" i="14" s="1"/>
  <c r="I177" i="1"/>
  <c r="D141" i="13" s="1"/>
  <c r="J173" i="1"/>
  <c r="I148" i="14" s="1"/>
  <c r="I173" i="1"/>
  <c r="D137" i="13" s="1"/>
  <c r="J169" i="1"/>
  <c r="I144" i="14" s="1"/>
  <c r="I169" i="1"/>
  <c r="D133" i="13" s="1"/>
  <c r="J165" i="1"/>
  <c r="I140" i="14" s="1"/>
  <c r="I165" i="1"/>
  <c r="D129" i="13" s="1"/>
  <c r="J161" i="1"/>
  <c r="I136" i="14" s="1"/>
  <c r="I161" i="1"/>
  <c r="D125" i="13" s="1"/>
  <c r="J157" i="1"/>
  <c r="I132" i="14" s="1"/>
  <c r="I157" i="1"/>
  <c r="D121" i="13" s="1"/>
  <c r="J153" i="1"/>
  <c r="I128" i="14" s="1"/>
  <c r="I153" i="1"/>
  <c r="D117" i="13" s="1"/>
  <c r="J149" i="1"/>
  <c r="I124" i="14" s="1"/>
  <c r="I149" i="1"/>
  <c r="D113" i="13" s="1"/>
  <c r="J145" i="1"/>
  <c r="I120" i="14" s="1"/>
  <c r="I145" i="1"/>
  <c r="D109" i="13" s="1"/>
  <c r="J141" i="1"/>
  <c r="I116" i="14" s="1"/>
  <c r="I141" i="1"/>
  <c r="D105" i="13" s="1"/>
  <c r="J137" i="1"/>
  <c r="I112" i="14" s="1"/>
  <c r="I137" i="1"/>
  <c r="D101" i="13" s="1"/>
  <c r="J133" i="1"/>
  <c r="I108" i="14" s="1"/>
  <c r="I133" i="1"/>
  <c r="D97" i="13" s="1"/>
  <c r="J129" i="1"/>
  <c r="I104" i="14" s="1"/>
  <c r="I129" i="1"/>
  <c r="D93" i="13" s="1"/>
  <c r="J125" i="1"/>
  <c r="I100" i="14" s="1"/>
  <c r="I125" i="1"/>
  <c r="D89" i="13" s="1"/>
  <c r="J121" i="1"/>
  <c r="I96" i="14" s="1"/>
  <c r="I121" i="1"/>
  <c r="D85" i="13" s="1"/>
  <c r="J117" i="1"/>
  <c r="I92" i="14" s="1"/>
  <c r="I117" i="1"/>
  <c r="D81" i="13" s="1"/>
  <c r="J113" i="1"/>
  <c r="I88" i="14" s="1"/>
  <c r="I113" i="1"/>
  <c r="D77" i="13" s="1"/>
  <c r="J109" i="1"/>
  <c r="I84" i="14" s="1"/>
  <c r="I109" i="1"/>
  <c r="D73" i="13" s="1"/>
  <c r="J105" i="1"/>
  <c r="I80" i="14" s="1"/>
  <c r="I105" i="1"/>
  <c r="D69" i="13" s="1"/>
  <c r="J101" i="1"/>
  <c r="I76" i="14" s="1"/>
  <c r="I101" i="1"/>
  <c r="D65" i="13" s="1"/>
  <c r="J97" i="1"/>
  <c r="I72" i="14" s="1"/>
  <c r="I97" i="1"/>
  <c r="D61" i="13" s="1"/>
  <c r="J93" i="1"/>
  <c r="I68" i="14" s="1"/>
  <c r="I93" i="1"/>
  <c r="D57" i="13" s="1"/>
  <c r="J89" i="1"/>
  <c r="I64" i="14" s="1"/>
  <c r="I89" i="1"/>
  <c r="D53" i="13" s="1"/>
  <c r="J85" i="1"/>
  <c r="I60" i="14" s="1"/>
  <c r="I85" i="1"/>
  <c r="D49" i="13" s="1"/>
  <c r="J81" i="1"/>
  <c r="I56" i="14" s="1"/>
  <c r="I81" i="1"/>
  <c r="D45" i="13" s="1"/>
  <c r="J77" i="1"/>
  <c r="I52" i="14" s="1"/>
  <c r="I77" i="1"/>
  <c r="D41" i="13" s="1"/>
  <c r="J73" i="1"/>
  <c r="I48" i="14" s="1"/>
  <c r="I73" i="1"/>
  <c r="D37" i="13" s="1"/>
  <c r="J69" i="1"/>
  <c r="I44" i="14" s="1"/>
  <c r="I69" i="1"/>
  <c r="D33" i="13" s="1"/>
  <c r="J65" i="1"/>
  <c r="I40" i="14" s="1"/>
  <c r="I65" i="1"/>
  <c r="J61" i="1"/>
  <c r="I36" i="14" s="1"/>
  <c r="I61" i="1"/>
  <c r="D25" i="13" s="1"/>
  <c r="J57" i="1"/>
  <c r="I32" i="14" s="1"/>
  <c r="I57" i="1"/>
  <c r="D21" i="13" s="1"/>
  <c r="J53" i="1"/>
  <c r="I28" i="14" s="1"/>
  <c r="I53" i="1"/>
  <c r="D17" i="13" s="1"/>
  <c r="J45" i="1"/>
  <c r="I20" i="14" s="1"/>
  <c r="I45" i="1"/>
  <c r="D9" i="13" s="1"/>
  <c r="I8791" i="1"/>
  <c r="D8755" i="13" s="1"/>
  <c r="I8783" i="1"/>
  <c r="D8747" i="13" s="1"/>
  <c r="I8771" i="1"/>
  <c r="D8735" i="13" s="1"/>
  <c r="I8767" i="1"/>
  <c r="D8731" i="13" s="1"/>
  <c r="I8755" i="1"/>
  <c r="D8719" i="13" s="1"/>
  <c r="I8743" i="1"/>
  <c r="D8707" i="13" s="1"/>
  <c r="I8731" i="1"/>
  <c r="D8695" i="13" s="1"/>
  <c r="I8715" i="1"/>
  <c r="D8679" i="13" s="1"/>
  <c r="I8703" i="1"/>
  <c r="D8667" i="13" s="1"/>
  <c r="I8691" i="1"/>
  <c r="D8655" i="13" s="1"/>
  <c r="I8679" i="1"/>
  <c r="D8643" i="13" s="1"/>
  <c r="I8675" i="1"/>
  <c r="D8639" i="13" s="1"/>
  <c r="I8659" i="1"/>
  <c r="D8623" i="13" s="1"/>
  <c r="I8647" i="1"/>
  <c r="D8611" i="13" s="1"/>
  <c r="I8639" i="1"/>
  <c r="D8603" i="13" s="1"/>
  <c r="I8627" i="1"/>
  <c r="D8591" i="13" s="1"/>
  <c r="I8615" i="1"/>
  <c r="D8579" i="13" s="1"/>
  <c r="I8603" i="1"/>
  <c r="D8567" i="13" s="1"/>
  <c r="I8587" i="1"/>
  <c r="D8551" i="13" s="1"/>
  <c r="I8579" i="1"/>
  <c r="D8543" i="13" s="1"/>
  <c r="I8567" i="1"/>
  <c r="D8531" i="13" s="1"/>
  <c r="I8559" i="1"/>
  <c r="D8523" i="13" s="1"/>
  <c r="I8547" i="1"/>
  <c r="D8511" i="13" s="1"/>
  <c r="I8535" i="1"/>
  <c r="D8499" i="13" s="1"/>
  <c r="I8523" i="1"/>
  <c r="D8487" i="13" s="1"/>
  <c r="I8515" i="1"/>
  <c r="D8479" i="13" s="1"/>
  <c r="I8503" i="1"/>
  <c r="D8467" i="13" s="1"/>
  <c r="I8495" i="1"/>
  <c r="D8459" i="13" s="1"/>
  <c r="I8487" i="1"/>
  <c r="D8451" i="13" s="1"/>
  <c r="I8475" i="1"/>
  <c r="D8439" i="13" s="1"/>
  <c r="I8459" i="1"/>
  <c r="D8423" i="13" s="1"/>
  <c r="I8455" i="1"/>
  <c r="D8419" i="13" s="1"/>
  <c r="I8443" i="1"/>
  <c r="D8407" i="13" s="1"/>
  <c r="I8439" i="1"/>
  <c r="D8403" i="13" s="1"/>
  <c r="I8427" i="1"/>
  <c r="D8391" i="13" s="1"/>
  <c r="I8415" i="1"/>
  <c r="D8379" i="13" s="1"/>
  <c r="I8407" i="1"/>
  <c r="D8371" i="13" s="1"/>
  <c r="I8395" i="1"/>
  <c r="D8359" i="13" s="1"/>
  <c r="I8383" i="1"/>
  <c r="D8347" i="13" s="1"/>
  <c r="I8371" i="1"/>
  <c r="D8335" i="13" s="1"/>
  <c r="I8359" i="1"/>
  <c r="D8323" i="13" s="1"/>
  <c r="I8347" i="1"/>
  <c r="D8311" i="13" s="1"/>
  <c r="I8339" i="1"/>
  <c r="D8303" i="13" s="1"/>
  <c r="I8331" i="1"/>
  <c r="D8295" i="13" s="1"/>
  <c r="I8319" i="1"/>
  <c r="D8283" i="13" s="1"/>
  <c r="I8307" i="1"/>
  <c r="D8271" i="13" s="1"/>
  <c r="I8299" i="1"/>
  <c r="D8263" i="13" s="1"/>
  <c r="I8283" i="1"/>
  <c r="D8247" i="13" s="1"/>
  <c r="I8279" i="1"/>
  <c r="D8243" i="13" s="1"/>
  <c r="I8263" i="1"/>
  <c r="D8227" i="13" s="1"/>
  <c r="I8251" i="1"/>
  <c r="D8215" i="13" s="1"/>
  <c r="I8239" i="1"/>
  <c r="D8203" i="13" s="1"/>
  <c r="I8227" i="1"/>
  <c r="D8191" i="13" s="1"/>
  <c r="I8223" i="1"/>
  <c r="D8187" i="13" s="1"/>
  <c r="I8207" i="1"/>
  <c r="D8171" i="13" s="1"/>
  <c r="I8195" i="1"/>
  <c r="D8159" i="13" s="1"/>
  <c r="I8183" i="1"/>
  <c r="D8147" i="13" s="1"/>
  <c r="I8171" i="1"/>
  <c r="D8135" i="13" s="1"/>
  <c r="I8163" i="1"/>
  <c r="D8127" i="13" s="1"/>
  <c r="I8151" i="1"/>
  <c r="D8115" i="13" s="1"/>
  <c r="I8143" i="1"/>
  <c r="D8107" i="13" s="1"/>
  <c r="I8135" i="1"/>
  <c r="D8099" i="13" s="1"/>
  <c r="I8123" i="1"/>
  <c r="D8087" i="13" s="1"/>
  <c r="I8119" i="1"/>
  <c r="D8083" i="13" s="1"/>
  <c r="I8107" i="1"/>
  <c r="D8071" i="13" s="1"/>
  <c r="I8095" i="1"/>
  <c r="D8059" i="13" s="1"/>
  <c r="I8083" i="1"/>
  <c r="D8047" i="13" s="1"/>
  <c r="I8079" i="1"/>
  <c r="D8043" i="13" s="1"/>
  <c r="I8067" i="1"/>
  <c r="D8031" i="13" s="1"/>
  <c r="I8055" i="1"/>
  <c r="I8043" i="1"/>
  <c r="D8007" i="13" s="1"/>
  <c r="I8027" i="1"/>
  <c r="D7991" i="13" s="1"/>
  <c r="I8015" i="1"/>
  <c r="D7979" i="13" s="1"/>
  <c r="I8003" i="1"/>
  <c r="D7967" i="13" s="1"/>
  <c r="I7999" i="1"/>
  <c r="D7963" i="13" s="1"/>
  <c r="I7987" i="1"/>
  <c r="D7951" i="13" s="1"/>
  <c r="I7975" i="1"/>
  <c r="D7939" i="13" s="1"/>
  <c r="I7967" i="1"/>
  <c r="D7931" i="13" s="1"/>
  <c r="I7955" i="1"/>
  <c r="D7919" i="13" s="1"/>
  <c r="I7943" i="1"/>
  <c r="D7907" i="13" s="1"/>
  <c r="I8787" i="1"/>
  <c r="D8751" i="13" s="1"/>
  <c r="I8775" i="1"/>
  <c r="D8739" i="13" s="1"/>
  <c r="I8759" i="1"/>
  <c r="D8723" i="13" s="1"/>
  <c r="I8747" i="1"/>
  <c r="D8711" i="13" s="1"/>
  <c r="I8735" i="1"/>
  <c r="D8699" i="13" s="1"/>
  <c r="I8723" i="1"/>
  <c r="D8687" i="13" s="1"/>
  <c r="I8711" i="1"/>
  <c r="D8675" i="13" s="1"/>
  <c r="I8699" i="1"/>
  <c r="D8663" i="13" s="1"/>
  <c r="I8683" i="1"/>
  <c r="D8647" i="13" s="1"/>
  <c r="I8667" i="1"/>
  <c r="D8631" i="13" s="1"/>
  <c r="I8651" i="1"/>
  <c r="D8615" i="13" s="1"/>
  <c r="I8635" i="1"/>
  <c r="D8599" i="13" s="1"/>
  <c r="I8623" i="1"/>
  <c r="D8587" i="13" s="1"/>
  <c r="I8607" i="1"/>
  <c r="D8571" i="13" s="1"/>
  <c r="I8591" i="1"/>
  <c r="D8555" i="13" s="1"/>
  <c r="I8575" i="1"/>
  <c r="D8539" i="13" s="1"/>
  <c r="I8563" i="1"/>
  <c r="D8527" i="13" s="1"/>
  <c r="I8551" i="1"/>
  <c r="D8515" i="13" s="1"/>
  <c r="I8539" i="1"/>
  <c r="D8503" i="13" s="1"/>
  <c r="I8527" i="1"/>
  <c r="D8491" i="13" s="1"/>
  <c r="I8507" i="1"/>
  <c r="D8471" i="13" s="1"/>
  <c r="I8491" i="1"/>
  <c r="D8455" i="13" s="1"/>
  <c r="I8479" i="1"/>
  <c r="D8443" i="13" s="1"/>
  <c r="I8467" i="1"/>
  <c r="D8431" i="13" s="1"/>
  <c r="I8451" i="1"/>
  <c r="D8415" i="13" s="1"/>
  <c r="I8431" i="1"/>
  <c r="D8395" i="13" s="1"/>
  <c r="I8419" i="1"/>
  <c r="D8383" i="13" s="1"/>
  <c r="I8403" i="1"/>
  <c r="D8367" i="13" s="1"/>
  <c r="I8387" i="1"/>
  <c r="D8351" i="13" s="1"/>
  <c r="I8375" i="1"/>
  <c r="D8339" i="13" s="1"/>
  <c r="I8355" i="1"/>
  <c r="D8319" i="13" s="1"/>
  <c r="I8343" i="1"/>
  <c r="D8307" i="13" s="1"/>
  <c r="I8323" i="1"/>
  <c r="D8287" i="13" s="1"/>
  <c r="I8311" i="1"/>
  <c r="D8275" i="13" s="1"/>
  <c r="I8291" i="1"/>
  <c r="D8255" i="13" s="1"/>
  <c r="I8271" i="1"/>
  <c r="D8235" i="13" s="1"/>
  <c r="I8259" i="1"/>
  <c r="D8223" i="13" s="1"/>
  <c r="I8247" i="1"/>
  <c r="D8211" i="13" s="1"/>
  <c r="I8235" i="1"/>
  <c r="D8199" i="13" s="1"/>
  <c r="I8215" i="1"/>
  <c r="D8179" i="13" s="1"/>
  <c r="I8203" i="1"/>
  <c r="D8167" i="13" s="1"/>
  <c r="I8191" i="1"/>
  <c r="D8155" i="13" s="1"/>
  <c r="I8179" i="1"/>
  <c r="D8143" i="13" s="1"/>
  <c r="I8159" i="1"/>
  <c r="D8123" i="13" s="1"/>
  <c r="I8139" i="1"/>
  <c r="D8103" i="13" s="1"/>
  <c r="I8127" i="1"/>
  <c r="D8091" i="13" s="1"/>
  <c r="I8111" i="1"/>
  <c r="D8075" i="13" s="1"/>
  <c r="I8099" i="1"/>
  <c r="D8063" i="13" s="1"/>
  <c r="I8087" i="1"/>
  <c r="D8051" i="13" s="1"/>
  <c r="I8071" i="1"/>
  <c r="D8035" i="13" s="1"/>
  <c r="I8059" i="1"/>
  <c r="D8023" i="13" s="1"/>
  <c r="I8047" i="1"/>
  <c r="D8011" i="13" s="1"/>
  <c r="I8035" i="1"/>
  <c r="D7999" i="13" s="1"/>
  <c r="I8023" i="1"/>
  <c r="D7987" i="13" s="1"/>
  <c r="I8011" i="1"/>
  <c r="D7975" i="13" s="1"/>
  <c r="I7991" i="1"/>
  <c r="D7955" i="13" s="1"/>
  <c r="I7979" i="1"/>
  <c r="D7943" i="13" s="1"/>
  <c r="I7963" i="1"/>
  <c r="D7927" i="13" s="1"/>
  <c r="I7951" i="1"/>
  <c r="D7915" i="13" s="1"/>
  <c r="I7939" i="1"/>
  <c r="D7903" i="13" s="1"/>
  <c r="I5827" i="1"/>
  <c r="D5791" i="13" s="1"/>
  <c r="I5811" i="1"/>
  <c r="D5775" i="13" s="1"/>
  <c r="I5795" i="1"/>
  <c r="D5759" i="13" s="1"/>
  <c r="I5779" i="1"/>
  <c r="D5743" i="13" s="1"/>
  <c r="I5763" i="1"/>
  <c r="D5727" i="13" s="1"/>
  <c r="I5747" i="1"/>
  <c r="D5711" i="13" s="1"/>
  <c r="I5731" i="1"/>
  <c r="D5695" i="13" s="1"/>
  <c r="I5715" i="1"/>
  <c r="D5679" i="13" s="1"/>
  <c r="I5699" i="1"/>
  <c r="D5663" i="13" s="1"/>
  <c r="I5683" i="1"/>
  <c r="D5647" i="13" s="1"/>
  <c r="I5667" i="1"/>
  <c r="D5631" i="13" s="1"/>
  <c r="I5651" i="1"/>
  <c r="D5615" i="13" s="1"/>
  <c r="I5635" i="1"/>
  <c r="D5599" i="13" s="1"/>
  <c r="I5619" i="1"/>
  <c r="D5583" i="13" s="1"/>
  <c r="I5603" i="1"/>
  <c r="D5567" i="13" s="1"/>
  <c r="I5587" i="1"/>
  <c r="D5551" i="13" s="1"/>
  <c r="I5571" i="1"/>
  <c r="D5535" i="13" s="1"/>
  <c r="I5555" i="1"/>
  <c r="D5519" i="13" s="1"/>
  <c r="I5539" i="1"/>
  <c r="D5503" i="13" s="1"/>
  <c r="I5523" i="1"/>
  <c r="D5487" i="13" s="1"/>
  <c r="I5507" i="1"/>
  <c r="D5471" i="13" s="1"/>
  <c r="I3135" i="1"/>
  <c r="D3099" i="13" s="1"/>
  <c r="I3119" i="1"/>
  <c r="D3083" i="13" s="1"/>
  <c r="I3103" i="1"/>
  <c r="D3067" i="13" s="1"/>
  <c r="I3087" i="1"/>
  <c r="D3051" i="13" s="1"/>
  <c r="I3071" i="1"/>
  <c r="D3035" i="13" s="1"/>
  <c r="I3055" i="1"/>
  <c r="D3019" i="13" s="1"/>
  <c r="I3039" i="1"/>
  <c r="D3003" i="13" s="1"/>
  <c r="I3023" i="1"/>
  <c r="D2987" i="13" s="1"/>
  <c r="I3007" i="1"/>
  <c r="D2971" i="13" s="1"/>
  <c r="I2991" i="1"/>
  <c r="D2955" i="13" s="1"/>
  <c r="I2975" i="1"/>
  <c r="D2939" i="13" s="1"/>
  <c r="I2959" i="1"/>
  <c r="D2923" i="13" s="1"/>
  <c r="I2943" i="1"/>
  <c r="D2907" i="13" s="1"/>
  <c r="I2927" i="1"/>
  <c r="D2891" i="13" s="1"/>
  <c r="I2911" i="1"/>
  <c r="D2875" i="13" s="1"/>
  <c r="I2895" i="1"/>
  <c r="D2859" i="13" s="1"/>
  <c r="I2879" i="1"/>
  <c r="D2843" i="13" s="1"/>
  <c r="I2863" i="1"/>
  <c r="D2827" i="13" s="1"/>
  <c r="I2847" i="1"/>
  <c r="D2811" i="13" s="1"/>
  <c r="I2831" i="1"/>
  <c r="D2795" i="13" s="1"/>
  <c r="I2815" i="1"/>
  <c r="D2779" i="13" s="1"/>
  <c r="I2799" i="1"/>
  <c r="D2763" i="13" s="1"/>
  <c r="I2783" i="1"/>
  <c r="D2747" i="13" s="1"/>
  <c r="I2767" i="1"/>
  <c r="D2731" i="13" s="1"/>
  <c r="I2751" i="1"/>
  <c r="D2715" i="13" s="1"/>
  <c r="I2735" i="1"/>
  <c r="D2699" i="13" s="1"/>
  <c r="I2719" i="1"/>
  <c r="D2683" i="13" s="1"/>
  <c r="I2703" i="1"/>
  <c r="D2667" i="13" s="1"/>
  <c r="I2687" i="1"/>
  <c r="D2651" i="13" s="1"/>
  <c r="I2671" i="1"/>
  <c r="D2635" i="13" s="1"/>
  <c r="I2655" i="1"/>
  <c r="D2619" i="13" s="1"/>
  <c r="I2639" i="1"/>
  <c r="D2603" i="13" s="1"/>
  <c r="I2623" i="1"/>
  <c r="D2587" i="13" s="1"/>
  <c r="I2607" i="1"/>
  <c r="D2571" i="13" s="1"/>
  <c r="I2591" i="1"/>
  <c r="D2555" i="13" s="1"/>
  <c r="I2575" i="1"/>
  <c r="D2539" i="13" s="1"/>
  <c r="I2559" i="1"/>
  <c r="D2523" i="13" s="1"/>
  <c r="I2543" i="1"/>
  <c r="D2507" i="13" s="1"/>
  <c r="I2527" i="1"/>
  <c r="D2491" i="13" s="1"/>
  <c r="I2511" i="1"/>
  <c r="D2475" i="13" s="1"/>
  <c r="I2495" i="1"/>
  <c r="D2459" i="13" s="1"/>
  <c r="I2479" i="1"/>
  <c r="D2443" i="13" s="1"/>
  <c r="I8795" i="1"/>
  <c r="D8759" i="13" s="1"/>
  <c r="I8779" i="1"/>
  <c r="D8743" i="13" s="1"/>
  <c r="I8763" i="1"/>
  <c r="D8727" i="13" s="1"/>
  <c r="I8751" i="1"/>
  <c r="D8715" i="13" s="1"/>
  <c r="I8739" i="1"/>
  <c r="D8703" i="13" s="1"/>
  <c r="I8727" i="1"/>
  <c r="D8691" i="13" s="1"/>
  <c r="I8719" i="1"/>
  <c r="D8683" i="13" s="1"/>
  <c r="I8707" i="1"/>
  <c r="D8671" i="13" s="1"/>
  <c r="I8695" i="1"/>
  <c r="D8659" i="13" s="1"/>
  <c r="I8687" i="1"/>
  <c r="D8651" i="13" s="1"/>
  <c r="I8671" i="1"/>
  <c r="D8635" i="13" s="1"/>
  <c r="I8663" i="1"/>
  <c r="D8627" i="13" s="1"/>
  <c r="I8655" i="1"/>
  <c r="D8619" i="13" s="1"/>
  <c r="I8643" i="1"/>
  <c r="D8607" i="13" s="1"/>
  <c r="I8631" i="1"/>
  <c r="D8595" i="13" s="1"/>
  <c r="I8619" i="1"/>
  <c r="D8583" i="13" s="1"/>
  <c r="I8611" i="1"/>
  <c r="D8575" i="13" s="1"/>
  <c r="I8599" i="1"/>
  <c r="D8563" i="13" s="1"/>
  <c r="I8595" i="1"/>
  <c r="D8559" i="13" s="1"/>
  <c r="I8583" i="1"/>
  <c r="D8547" i="13" s="1"/>
  <c r="I8571" i="1"/>
  <c r="D8535" i="13" s="1"/>
  <c r="I8555" i="1"/>
  <c r="D8519" i="13" s="1"/>
  <c r="I8543" i="1"/>
  <c r="D8507" i="13" s="1"/>
  <c r="I8531" i="1"/>
  <c r="D8495" i="13" s="1"/>
  <c r="I8519" i="1"/>
  <c r="D8483" i="13" s="1"/>
  <c r="I8511" i="1"/>
  <c r="D8475" i="13" s="1"/>
  <c r="I8499" i="1"/>
  <c r="D8463" i="13" s="1"/>
  <c r="I8483" i="1"/>
  <c r="D8447" i="13" s="1"/>
  <c r="I8471" i="1"/>
  <c r="D8435" i="13" s="1"/>
  <c r="I8463" i="1"/>
  <c r="D8427" i="13" s="1"/>
  <c r="I8447" i="1"/>
  <c r="D8411" i="13" s="1"/>
  <c r="I8435" i="1"/>
  <c r="D8399" i="13" s="1"/>
  <c r="I8423" i="1"/>
  <c r="D8387" i="13" s="1"/>
  <c r="I8411" i="1"/>
  <c r="D8375" i="13" s="1"/>
  <c r="I8399" i="1"/>
  <c r="D8363" i="13" s="1"/>
  <c r="I8391" i="1"/>
  <c r="D8355" i="13" s="1"/>
  <c r="I8379" i="1"/>
  <c r="D8343" i="13" s="1"/>
  <c r="I8367" i="1"/>
  <c r="D8331" i="13" s="1"/>
  <c r="I8363" i="1"/>
  <c r="D8327" i="13" s="1"/>
  <c r="I8351" i="1"/>
  <c r="D8315" i="13" s="1"/>
  <c r="I8335" i="1"/>
  <c r="D8299" i="13" s="1"/>
  <c r="I8327" i="1"/>
  <c r="D8291" i="13" s="1"/>
  <c r="I8315" i="1"/>
  <c r="D8279" i="13" s="1"/>
  <c r="I8303" i="1"/>
  <c r="D8267" i="13" s="1"/>
  <c r="I8295" i="1"/>
  <c r="D8259" i="13" s="1"/>
  <c r="I8287" i="1"/>
  <c r="D8251" i="13" s="1"/>
  <c r="I8275" i="1"/>
  <c r="D8239" i="13" s="1"/>
  <c r="I8267" i="1"/>
  <c r="D8231" i="13" s="1"/>
  <c r="I8255" i="1"/>
  <c r="D8219" i="13" s="1"/>
  <c r="I8243" i="1"/>
  <c r="D8207" i="13" s="1"/>
  <c r="I8231" i="1"/>
  <c r="D8195" i="13" s="1"/>
  <c r="I8219" i="1"/>
  <c r="D8183" i="13" s="1"/>
  <c r="I8211" i="1"/>
  <c r="D8175" i="13" s="1"/>
  <c r="I8199" i="1"/>
  <c r="D8163" i="13" s="1"/>
  <c r="I8187" i="1"/>
  <c r="D8151" i="13" s="1"/>
  <c r="I8175" i="1"/>
  <c r="D8139" i="13" s="1"/>
  <c r="I8167" i="1"/>
  <c r="D8131" i="13" s="1"/>
  <c r="I8155" i="1"/>
  <c r="D8119" i="13" s="1"/>
  <c r="I8147" i="1"/>
  <c r="D8111" i="13" s="1"/>
  <c r="I8131" i="1"/>
  <c r="D8095" i="13" s="1"/>
  <c r="I8115" i="1"/>
  <c r="D8079" i="13" s="1"/>
  <c r="I8103" i="1"/>
  <c r="D8067" i="13" s="1"/>
  <c r="I8091" i="1"/>
  <c r="D8055" i="13" s="1"/>
  <c r="I8075" i="1"/>
  <c r="D8039" i="13" s="1"/>
  <c r="I8063" i="1"/>
  <c r="D8027" i="13" s="1"/>
  <c r="I8051" i="1"/>
  <c r="D8015" i="13" s="1"/>
  <c r="I8039" i="1"/>
  <c r="D8003" i="13" s="1"/>
  <c r="I8031" i="1"/>
  <c r="D7995" i="13" s="1"/>
  <c r="I8019" i="1"/>
  <c r="D7983" i="13" s="1"/>
  <c r="I8007" i="1"/>
  <c r="D7971" i="13" s="1"/>
  <c r="I7995" i="1"/>
  <c r="D7959" i="13" s="1"/>
  <c r="I7983" i="1"/>
  <c r="D7947" i="13" s="1"/>
  <c r="I7971" i="1"/>
  <c r="D7935" i="13" s="1"/>
  <c r="I7959" i="1"/>
  <c r="D7923" i="13" s="1"/>
  <c r="I7947" i="1"/>
  <c r="D7911" i="13" s="1"/>
  <c r="I5831" i="1"/>
  <c r="D5795" i="13" s="1"/>
  <c r="I5815" i="1"/>
  <c r="D5779" i="13" s="1"/>
  <c r="I5799" i="1"/>
  <c r="D5763" i="13" s="1"/>
  <c r="I5783" i="1"/>
  <c r="D5747" i="13" s="1"/>
  <c r="I5767" i="1"/>
  <c r="D5731" i="13" s="1"/>
  <c r="I5751" i="1"/>
  <c r="D5715" i="13" s="1"/>
  <c r="I5735" i="1"/>
  <c r="D5699" i="13" s="1"/>
  <c r="I5719" i="1"/>
  <c r="D5683" i="13" s="1"/>
  <c r="I5703" i="1"/>
  <c r="D5667" i="13" s="1"/>
  <c r="I5687" i="1"/>
  <c r="D5651" i="13" s="1"/>
  <c r="I5671" i="1"/>
  <c r="D5635" i="13" s="1"/>
  <c r="I5655" i="1"/>
  <c r="D5619" i="13" s="1"/>
  <c r="I5639" i="1"/>
  <c r="D5603" i="13" s="1"/>
  <c r="I5623" i="1"/>
  <c r="D5587" i="13" s="1"/>
  <c r="I5607" i="1"/>
  <c r="D5571" i="13" s="1"/>
  <c r="I5591" i="1"/>
  <c r="D5555" i="13" s="1"/>
  <c r="I5575" i="1"/>
  <c r="D5539" i="13" s="1"/>
  <c r="I5559" i="1"/>
  <c r="D5523" i="13" s="1"/>
  <c r="I5543" i="1"/>
  <c r="D5507" i="13" s="1"/>
  <c r="I5527" i="1"/>
  <c r="D5491" i="13" s="1"/>
  <c r="I5511" i="1"/>
  <c r="D5475" i="13" s="1"/>
  <c r="I3139" i="1"/>
  <c r="D3103" i="13" s="1"/>
  <c r="I3123" i="1"/>
  <c r="D3087" i="13" s="1"/>
  <c r="I3107" i="1"/>
  <c r="D3071" i="13" s="1"/>
  <c r="I3091" i="1"/>
  <c r="D3055" i="13" s="1"/>
  <c r="I3075" i="1"/>
  <c r="D3039" i="13" s="1"/>
  <c r="I3059" i="1"/>
  <c r="D3023" i="13" s="1"/>
  <c r="I3043" i="1"/>
  <c r="D3007" i="13" s="1"/>
  <c r="I3027" i="1"/>
  <c r="D2991" i="13" s="1"/>
  <c r="I3011" i="1"/>
  <c r="D2975" i="13" s="1"/>
  <c r="I2995" i="1"/>
  <c r="D2959" i="13" s="1"/>
  <c r="I2979" i="1"/>
  <c r="D2943" i="13" s="1"/>
  <c r="I2963" i="1"/>
  <c r="D2927" i="13" s="1"/>
  <c r="I2947" i="1"/>
  <c r="D2911" i="13" s="1"/>
  <c r="I2931" i="1"/>
  <c r="D2895" i="13" s="1"/>
  <c r="I2915" i="1"/>
  <c r="D2879" i="13" s="1"/>
  <c r="I2899" i="1"/>
  <c r="D2863" i="13" s="1"/>
  <c r="I2883" i="1"/>
  <c r="D2847" i="13" s="1"/>
  <c r="I2867" i="1"/>
  <c r="D2831" i="13" s="1"/>
  <c r="I2851" i="1"/>
  <c r="D2815" i="13" s="1"/>
  <c r="I2835" i="1"/>
  <c r="D2799" i="13" s="1"/>
  <c r="I2819" i="1"/>
  <c r="D2783" i="13" s="1"/>
  <c r="I2803" i="1"/>
  <c r="D2767" i="13" s="1"/>
  <c r="I2787" i="1"/>
  <c r="D2751" i="13" s="1"/>
  <c r="I2771" i="1"/>
  <c r="D2735" i="13" s="1"/>
  <c r="I2755" i="1"/>
  <c r="D2719" i="13" s="1"/>
  <c r="I2739" i="1"/>
  <c r="D2703" i="13" s="1"/>
  <c r="I2723" i="1"/>
  <c r="D2687" i="13" s="1"/>
  <c r="I2707" i="1"/>
  <c r="D2671" i="13" s="1"/>
  <c r="I2691" i="1"/>
  <c r="D2655" i="13" s="1"/>
  <c r="I2675" i="1"/>
  <c r="D2639" i="13" s="1"/>
  <c r="I2659" i="1"/>
  <c r="D2623" i="13" s="1"/>
  <c r="I2643" i="1"/>
  <c r="D2607" i="13" s="1"/>
  <c r="I2627" i="1"/>
  <c r="D2591" i="13" s="1"/>
  <c r="I2611" i="1"/>
  <c r="D2575" i="13" s="1"/>
  <c r="I2595" i="1"/>
  <c r="D2559" i="13" s="1"/>
  <c r="I2579" i="1"/>
  <c r="D2543" i="13" s="1"/>
  <c r="I2563" i="1"/>
  <c r="D2527" i="13" s="1"/>
  <c r="I2547" i="1"/>
  <c r="D2511" i="13" s="1"/>
  <c r="I2531" i="1"/>
  <c r="D2495" i="13" s="1"/>
  <c r="I2515" i="1"/>
  <c r="D2479" i="13" s="1"/>
  <c r="I2499" i="1"/>
  <c r="D2463" i="13" s="1"/>
  <c r="I2483" i="1"/>
  <c r="D2447" i="13" s="1"/>
  <c r="I2467" i="1"/>
  <c r="D2431" i="13" s="1"/>
  <c r="I46" i="1"/>
  <c r="D10" i="13" s="1"/>
  <c r="I55" i="1"/>
  <c r="D19" i="13" s="1"/>
  <c r="I51" i="1"/>
  <c r="D15" i="13" s="1"/>
  <c r="I47" i="1"/>
  <c r="D11" i="13" s="1"/>
  <c r="I43" i="1"/>
  <c r="D7" i="13" s="1"/>
  <c r="I5838" i="1"/>
  <c r="D5802" i="13" s="1"/>
  <c r="I5834" i="1"/>
  <c r="D5798" i="13" s="1"/>
  <c r="I5830" i="1"/>
  <c r="D5794" i="13" s="1"/>
  <c r="I5826" i="1"/>
  <c r="D5790" i="13" s="1"/>
  <c r="I5822" i="1"/>
  <c r="D5786" i="13" s="1"/>
  <c r="I5818" i="1"/>
  <c r="D5782" i="13" s="1"/>
  <c r="I5814" i="1"/>
  <c r="D5778" i="13" s="1"/>
  <c r="I5810" i="1"/>
  <c r="D5774" i="13" s="1"/>
  <c r="I5806" i="1"/>
  <c r="D5770" i="13" s="1"/>
  <c r="I5802" i="1"/>
  <c r="D5766" i="13" s="1"/>
  <c r="I5798" i="1"/>
  <c r="D5762" i="13" s="1"/>
  <c r="I5794" i="1"/>
  <c r="D5758" i="13" s="1"/>
  <c r="I5790" i="1"/>
  <c r="D5754" i="13" s="1"/>
  <c r="I5786" i="1"/>
  <c r="D5750" i="13" s="1"/>
  <c r="I5782" i="1"/>
  <c r="D5746" i="13" s="1"/>
  <c r="I5778" i="1"/>
  <c r="D5742" i="13" s="1"/>
  <c r="I5774" i="1"/>
  <c r="D5738" i="13" s="1"/>
  <c r="I5770" i="1"/>
  <c r="D5734" i="13" s="1"/>
  <c r="I5766" i="1"/>
  <c r="D5730" i="13" s="1"/>
  <c r="I5762" i="1"/>
  <c r="D5726" i="13" s="1"/>
  <c r="I5758" i="1"/>
  <c r="D5722" i="13" s="1"/>
  <c r="I5754" i="1"/>
  <c r="D5718" i="13" s="1"/>
  <c r="I5750" i="1"/>
  <c r="D5714" i="13" s="1"/>
  <c r="I5746" i="1"/>
  <c r="D5710" i="13" s="1"/>
  <c r="I5742" i="1"/>
  <c r="D5706" i="13" s="1"/>
  <c r="I5738" i="1"/>
  <c r="D5702" i="13" s="1"/>
  <c r="I5734" i="1"/>
  <c r="D5698" i="13" s="1"/>
  <c r="I5730" i="1"/>
  <c r="D5694" i="13" s="1"/>
  <c r="I5726" i="1"/>
  <c r="D5690" i="13" s="1"/>
  <c r="I5722" i="1"/>
  <c r="D5686" i="13" s="1"/>
  <c r="I5718" i="1"/>
  <c r="D5682" i="13" s="1"/>
  <c r="I5714" i="1"/>
  <c r="D5678" i="13" s="1"/>
  <c r="I5710" i="1"/>
  <c r="D5674" i="13" s="1"/>
  <c r="I5706" i="1"/>
  <c r="D5670" i="13" s="1"/>
  <c r="I5702" i="1"/>
  <c r="D5666" i="13" s="1"/>
  <c r="I5698" i="1"/>
  <c r="D5662" i="13" s="1"/>
  <c r="I5694" i="1"/>
  <c r="D5658" i="13" s="1"/>
  <c r="I5690" i="1"/>
  <c r="D5654" i="13" s="1"/>
  <c r="I5686" i="1"/>
  <c r="D5650" i="13" s="1"/>
  <c r="I5682" i="1"/>
  <c r="D5646" i="13" s="1"/>
  <c r="I5678" i="1"/>
  <c r="D5642" i="13" s="1"/>
  <c r="I5674" i="1"/>
  <c r="D5638" i="13" s="1"/>
  <c r="I5670" i="1"/>
  <c r="D5634" i="13" s="1"/>
  <c r="I5666" i="1"/>
  <c r="D5630" i="13" s="1"/>
  <c r="I5662" i="1"/>
  <c r="D5626" i="13" s="1"/>
  <c r="I5658" i="1"/>
  <c r="D5622" i="13" s="1"/>
  <c r="I5654" i="1"/>
  <c r="D5618" i="13" s="1"/>
  <c r="I5650" i="1"/>
  <c r="D5614" i="13" s="1"/>
  <c r="I5646" i="1"/>
  <c r="D5610" i="13" s="1"/>
  <c r="I5642" i="1"/>
  <c r="D5606" i="13" s="1"/>
  <c r="I5638" i="1"/>
  <c r="D5602" i="13" s="1"/>
  <c r="I5634" i="1"/>
  <c r="D5598" i="13" s="1"/>
  <c r="I5630" i="1"/>
  <c r="D5594" i="13" s="1"/>
  <c r="I5626" i="1"/>
  <c r="D5590" i="13" s="1"/>
  <c r="I5622" i="1"/>
  <c r="D5586" i="13" s="1"/>
  <c r="I5618" i="1"/>
  <c r="D5582" i="13" s="1"/>
  <c r="I5614" i="1"/>
  <c r="D5578" i="13" s="1"/>
  <c r="I5610" i="1"/>
  <c r="D5574" i="13" s="1"/>
  <c r="I5606" i="1"/>
  <c r="D5570" i="13" s="1"/>
  <c r="I5602" i="1"/>
  <c r="D5566" i="13" s="1"/>
  <c r="I5598" i="1"/>
  <c r="D5562" i="13" s="1"/>
  <c r="I5594" i="1"/>
  <c r="D5558" i="13" s="1"/>
  <c r="I5590" i="1"/>
  <c r="D5554" i="13" s="1"/>
  <c r="I5586" i="1"/>
  <c r="D5550" i="13" s="1"/>
  <c r="I5582" i="1"/>
  <c r="D5546" i="13" s="1"/>
  <c r="I5578" i="1"/>
  <c r="D5542" i="13" s="1"/>
  <c r="I5574" i="1"/>
  <c r="D5538" i="13" s="1"/>
  <c r="I5570" i="1"/>
  <c r="D5534" i="13" s="1"/>
  <c r="I5566" i="1"/>
  <c r="D5530" i="13" s="1"/>
  <c r="I5562" i="1"/>
  <c r="D5526" i="13" s="1"/>
  <c r="I5558" i="1"/>
  <c r="D5522" i="13" s="1"/>
  <c r="I5554" i="1"/>
  <c r="D5518" i="13" s="1"/>
  <c r="I5550" i="1"/>
  <c r="D5514" i="13" s="1"/>
  <c r="I5546" i="1"/>
  <c r="D5510" i="13" s="1"/>
  <c r="I5542" i="1"/>
  <c r="D5506" i="13" s="1"/>
  <c r="I5538" i="1"/>
  <c r="D5502" i="13" s="1"/>
  <c r="I5534" i="1"/>
  <c r="D5498" i="13" s="1"/>
  <c r="I5530" i="1"/>
  <c r="D5494" i="13" s="1"/>
  <c r="I5526" i="1"/>
  <c r="D5490" i="13" s="1"/>
  <c r="I5522" i="1"/>
  <c r="D5486" i="13" s="1"/>
  <c r="I5518" i="1"/>
  <c r="D5482" i="13" s="1"/>
  <c r="I5514" i="1"/>
  <c r="D5478" i="13" s="1"/>
  <c r="I5510" i="1"/>
  <c r="D5474" i="13" s="1"/>
  <c r="I5506" i="1"/>
  <c r="D5470" i="13" s="1"/>
  <c r="I5502" i="1"/>
  <c r="D5466" i="13" s="1"/>
  <c r="I3142" i="1"/>
  <c r="D3106" i="13" s="1"/>
  <c r="I3138" i="1"/>
  <c r="D3102" i="13" s="1"/>
  <c r="I3134" i="1"/>
  <c r="D3098" i="13" s="1"/>
  <c r="I3130" i="1"/>
  <c r="D3094" i="13" s="1"/>
  <c r="I3126" i="1"/>
  <c r="D3090" i="13" s="1"/>
  <c r="I3122" i="1"/>
  <c r="D3086" i="13" s="1"/>
  <c r="I3118" i="1"/>
  <c r="D3082" i="13" s="1"/>
  <c r="I3114" i="1"/>
  <c r="D3078" i="13" s="1"/>
  <c r="I3110" i="1"/>
  <c r="D3074" i="13" s="1"/>
  <c r="I3106" i="1"/>
  <c r="D3070" i="13" s="1"/>
  <c r="I3102" i="1"/>
  <c r="D3066" i="13" s="1"/>
  <c r="I3098" i="1"/>
  <c r="D3062" i="13" s="1"/>
  <c r="I3094" i="1"/>
  <c r="D3058" i="13" s="1"/>
  <c r="I3090" i="1"/>
  <c r="D3054" i="13" s="1"/>
  <c r="I3086" i="1"/>
  <c r="D3050" i="13" s="1"/>
  <c r="I3082" i="1"/>
  <c r="D3046" i="13" s="1"/>
  <c r="I3078" i="1"/>
  <c r="D3042" i="13" s="1"/>
  <c r="I3074" i="1"/>
  <c r="D3038" i="13" s="1"/>
  <c r="I3070" i="1"/>
  <c r="D3034" i="13" s="1"/>
  <c r="I3066" i="1"/>
  <c r="D3030" i="13" s="1"/>
  <c r="I3062" i="1"/>
  <c r="D3026" i="13" s="1"/>
  <c r="I3058" i="1"/>
  <c r="D3022" i="13" s="1"/>
  <c r="I3054" i="1"/>
  <c r="D3018" i="13" s="1"/>
  <c r="I3050" i="1"/>
  <c r="D3014" i="13" s="1"/>
  <c r="I3046" i="1"/>
  <c r="D3010" i="13" s="1"/>
  <c r="I3042" i="1"/>
  <c r="D3006" i="13" s="1"/>
  <c r="I3038" i="1"/>
  <c r="D3002" i="13" s="1"/>
  <c r="I3034" i="1"/>
  <c r="D2998" i="13" s="1"/>
  <c r="I3030" i="1"/>
  <c r="D2994" i="13" s="1"/>
  <c r="I3026" i="1"/>
  <c r="D2990" i="13" s="1"/>
  <c r="I3022" i="1"/>
  <c r="D2986" i="13" s="1"/>
  <c r="I3018" i="1"/>
  <c r="D2982" i="13" s="1"/>
  <c r="I3014" i="1"/>
  <c r="D2978" i="13" s="1"/>
  <c r="I3010" i="1"/>
  <c r="D2974" i="13" s="1"/>
  <c r="I3006" i="1"/>
  <c r="D2970" i="13" s="1"/>
  <c r="I3002" i="1"/>
  <c r="D2966" i="13" s="1"/>
  <c r="I2998" i="1"/>
  <c r="D2962" i="13" s="1"/>
  <c r="I2994" i="1"/>
  <c r="D2958" i="13" s="1"/>
  <c r="I2990" i="1"/>
  <c r="D2954" i="13" s="1"/>
  <c r="I2986" i="1"/>
  <c r="D2950" i="13" s="1"/>
  <c r="I2982" i="1"/>
  <c r="D2946" i="13" s="1"/>
  <c r="I2978" i="1"/>
  <c r="D2942" i="13" s="1"/>
  <c r="I2974" i="1"/>
  <c r="D2938" i="13" s="1"/>
  <c r="I2970" i="1"/>
  <c r="D2934" i="13" s="1"/>
  <c r="I2966" i="1"/>
  <c r="D2930" i="13" s="1"/>
  <c r="I2962" i="1"/>
  <c r="D2926" i="13" s="1"/>
  <c r="I2958" i="1"/>
  <c r="D2922" i="13" s="1"/>
  <c r="I2954" i="1"/>
  <c r="D2918" i="13" s="1"/>
  <c r="I2950" i="1"/>
  <c r="D2914" i="13" s="1"/>
  <c r="I2946" i="1"/>
  <c r="D2910" i="13" s="1"/>
  <c r="I2942" i="1"/>
  <c r="D2906" i="13" s="1"/>
  <c r="I2938" i="1"/>
  <c r="D2902" i="13" s="1"/>
  <c r="I2934" i="1"/>
  <c r="D2898" i="13" s="1"/>
  <c r="I2930" i="1"/>
  <c r="D2894" i="13" s="1"/>
  <c r="I2926" i="1"/>
  <c r="D2890" i="13" s="1"/>
  <c r="I2922" i="1"/>
  <c r="D2886" i="13" s="1"/>
  <c r="I2918" i="1"/>
  <c r="D2882" i="13" s="1"/>
  <c r="I2914" i="1"/>
  <c r="D2878" i="13" s="1"/>
  <c r="I2910" i="1"/>
  <c r="D2874" i="13" s="1"/>
  <c r="I2906" i="1"/>
  <c r="D2870" i="13" s="1"/>
  <c r="I2902" i="1"/>
  <c r="D2866" i="13" s="1"/>
  <c r="I2898" i="1"/>
  <c r="I2894" i="1"/>
  <c r="D2858" i="13" s="1"/>
  <c r="I2890" i="1"/>
  <c r="D2854" i="13" s="1"/>
  <c r="I2886" i="1"/>
  <c r="D2850" i="13" s="1"/>
  <c r="I2882" i="1"/>
  <c r="D2846" i="13" s="1"/>
  <c r="I2878" i="1"/>
  <c r="D2842" i="13" s="1"/>
  <c r="I2874" i="1"/>
  <c r="D2838" i="13" s="1"/>
  <c r="I2870" i="1"/>
  <c r="D2834" i="13" s="1"/>
  <c r="I2866" i="1"/>
  <c r="D2830" i="13" s="1"/>
  <c r="I2862" i="1"/>
  <c r="D2826" i="13" s="1"/>
  <c r="I2858" i="1"/>
  <c r="D2822" i="13" s="1"/>
  <c r="I2854" i="1"/>
  <c r="D2818" i="13" s="1"/>
  <c r="I2850" i="1"/>
  <c r="D2814" i="13" s="1"/>
  <c r="I2846" i="1"/>
  <c r="D2810" i="13" s="1"/>
  <c r="I2842" i="1"/>
  <c r="D2806" i="13" s="1"/>
  <c r="I2838" i="1"/>
  <c r="D2802" i="13" s="1"/>
  <c r="I2834" i="1"/>
  <c r="D2798" i="13" s="1"/>
  <c r="I2830" i="1"/>
  <c r="D2794" i="13" s="1"/>
  <c r="I2826" i="1"/>
  <c r="D2790" i="13" s="1"/>
  <c r="I2822" i="1"/>
  <c r="D2786" i="13" s="1"/>
  <c r="I2818" i="1"/>
  <c r="D2782" i="13" s="1"/>
  <c r="I2814" i="1"/>
  <c r="D2778" i="13" s="1"/>
  <c r="I2810" i="1"/>
  <c r="D2774" i="13" s="1"/>
  <c r="I2806" i="1"/>
  <c r="D2770" i="13" s="1"/>
  <c r="I2802" i="1"/>
  <c r="D2766" i="13" s="1"/>
  <c r="I2798" i="1"/>
  <c r="D2762" i="13" s="1"/>
  <c r="I2794" i="1"/>
  <c r="D2758" i="13" s="1"/>
  <c r="I2790" i="1"/>
  <c r="D2754" i="13" s="1"/>
  <c r="I2786" i="1"/>
  <c r="D2750" i="13" s="1"/>
  <c r="I2782" i="1"/>
  <c r="D2746" i="13" s="1"/>
  <c r="I2778" i="1"/>
  <c r="D2742" i="13" s="1"/>
  <c r="I2774" i="1"/>
  <c r="D2738" i="13" s="1"/>
  <c r="I2770" i="1"/>
  <c r="D2734" i="13" s="1"/>
  <c r="I2766" i="1"/>
  <c r="D2730" i="13" s="1"/>
  <c r="I2762" i="1"/>
  <c r="D2726" i="13" s="1"/>
  <c r="I2758" i="1"/>
  <c r="D2722" i="13" s="1"/>
  <c r="I2754" i="1"/>
  <c r="D2718" i="13" s="1"/>
  <c r="I2750" i="1"/>
  <c r="D2714" i="13" s="1"/>
  <c r="I2746" i="1"/>
  <c r="D2710" i="13" s="1"/>
  <c r="I2742" i="1"/>
  <c r="D2706" i="13" s="1"/>
  <c r="I2738" i="1"/>
  <c r="D2702" i="13" s="1"/>
  <c r="I2734" i="1"/>
  <c r="D2698" i="13" s="1"/>
  <c r="I2730" i="1"/>
  <c r="D2694" i="13" s="1"/>
  <c r="I2726" i="1"/>
  <c r="D2690" i="13" s="1"/>
  <c r="I2722" i="1"/>
  <c r="D2686" i="13" s="1"/>
  <c r="I2718" i="1"/>
  <c r="D2682" i="13" s="1"/>
  <c r="I2714" i="1"/>
  <c r="D2678" i="13" s="1"/>
  <c r="I2710" i="1"/>
  <c r="D2674" i="13" s="1"/>
  <c r="I2706" i="1"/>
  <c r="D2670" i="13" s="1"/>
  <c r="I2702" i="1"/>
  <c r="D2666" i="13" s="1"/>
  <c r="I2698" i="1"/>
  <c r="D2662" i="13" s="1"/>
  <c r="I2694" i="1"/>
  <c r="D2658" i="13" s="1"/>
  <c r="I2690" i="1"/>
  <c r="D2654" i="13" s="1"/>
  <c r="I2686" i="1"/>
  <c r="D2650" i="13" s="1"/>
  <c r="I2682" i="1"/>
  <c r="D2646" i="13" s="1"/>
  <c r="I2678" i="1"/>
  <c r="D2642" i="13" s="1"/>
  <c r="I2674" i="1"/>
  <c r="D2638" i="13" s="1"/>
  <c r="I2670" i="1"/>
  <c r="D2634" i="13" s="1"/>
  <c r="I2666" i="1"/>
  <c r="D2630" i="13" s="1"/>
  <c r="I2662" i="1"/>
  <c r="D2626" i="13" s="1"/>
  <c r="I2658" i="1"/>
  <c r="D2622" i="13" s="1"/>
  <c r="I2654" i="1"/>
  <c r="D2618" i="13" s="1"/>
  <c r="I2650" i="1"/>
  <c r="D2614" i="13" s="1"/>
  <c r="I2646" i="1"/>
  <c r="D2610" i="13" s="1"/>
  <c r="I2642" i="1"/>
  <c r="D2606" i="13" s="1"/>
  <c r="I2638" i="1"/>
  <c r="D2602" i="13" s="1"/>
  <c r="I2634" i="1"/>
  <c r="D2598" i="13" s="1"/>
  <c r="I2630" i="1"/>
  <c r="D2594" i="13" s="1"/>
  <c r="I2626" i="1"/>
  <c r="D2590" i="13" s="1"/>
  <c r="I2622" i="1"/>
  <c r="D2586" i="13" s="1"/>
  <c r="I2618" i="1"/>
  <c r="D2582" i="13" s="1"/>
  <c r="I2614" i="1"/>
  <c r="D2578" i="13" s="1"/>
  <c r="I2610" i="1"/>
  <c r="D2574" i="13" s="1"/>
  <c r="I2606" i="1"/>
  <c r="D2570" i="13" s="1"/>
  <c r="I2602" i="1"/>
  <c r="D2566" i="13" s="1"/>
  <c r="I2598" i="1"/>
  <c r="D2562" i="13" s="1"/>
  <c r="I2594" i="1"/>
  <c r="D2558" i="13" s="1"/>
  <c r="I2590" i="1"/>
  <c r="D2554" i="13" s="1"/>
  <c r="I2586" i="1"/>
  <c r="D2550" i="13" s="1"/>
  <c r="I2582" i="1"/>
  <c r="D2546" i="13" s="1"/>
  <c r="I2578" i="1"/>
  <c r="D2542" i="13" s="1"/>
  <c r="I2574" i="1"/>
  <c r="D2538" i="13" s="1"/>
  <c r="I2570" i="1"/>
  <c r="D2534" i="13" s="1"/>
  <c r="I2566" i="1"/>
  <c r="D2530" i="13" s="1"/>
  <c r="I2562" i="1"/>
  <c r="D2526" i="13" s="1"/>
  <c r="I2558" i="1"/>
  <c r="D2522" i="13" s="1"/>
  <c r="I2554" i="1"/>
  <c r="D2518" i="13" s="1"/>
  <c r="I2550" i="1"/>
  <c r="D2514" i="13" s="1"/>
  <c r="I2546" i="1"/>
  <c r="D2510" i="13" s="1"/>
  <c r="I2542" i="1"/>
  <c r="D2506" i="13" s="1"/>
  <c r="I2538" i="1"/>
  <c r="D2502" i="13" s="1"/>
  <c r="I2534" i="1"/>
  <c r="D2498" i="13" s="1"/>
  <c r="I2530" i="1"/>
  <c r="D2494" i="13" s="1"/>
  <c r="I2526" i="1"/>
  <c r="D2490" i="13" s="1"/>
  <c r="I2522" i="1"/>
  <c r="D2486" i="13" s="1"/>
  <c r="I2518" i="1"/>
  <c r="D2482" i="13" s="1"/>
  <c r="I2514" i="1"/>
  <c r="D2478" i="13" s="1"/>
  <c r="I2510" i="1"/>
  <c r="D2474" i="13" s="1"/>
  <c r="I2506" i="1"/>
  <c r="D2470" i="13" s="1"/>
  <c r="I2502" i="1"/>
  <c r="D2466" i="13" s="1"/>
  <c r="I2498" i="1"/>
  <c r="D2462" i="13" s="1"/>
  <c r="I2494" i="1"/>
  <c r="D2458" i="13" s="1"/>
  <c r="I2490" i="1"/>
  <c r="D2454" i="13" s="1"/>
  <c r="I2486" i="1"/>
  <c r="D2450" i="13" s="1"/>
  <c r="I2482" i="1"/>
  <c r="D2446" i="13" s="1"/>
  <c r="I2478" i="1"/>
  <c r="D2442" i="13" s="1"/>
  <c r="I2474" i="1"/>
  <c r="D2438" i="13" s="1"/>
  <c r="I2470" i="1"/>
  <c r="D2434" i="13" s="1"/>
  <c r="I2466" i="1"/>
  <c r="D2430" i="13" s="1"/>
  <c r="I2464" i="1"/>
  <c r="D2428" i="13" s="1"/>
  <c r="H12" i="1"/>
  <c r="N14" i="14" s="1"/>
  <c r="H23" i="1"/>
  <c r="N25" i="14" s="1"/>
  <c r="H22" i="1"/>
  <c r="N24" i="14" s="1"/>
  <c r="H21" i="1"/>
  <c r="N23" i="14" s="1"/>
  <c r="H20" i="1"/>
  <c r="N22" i="14" s="1"/>
  <c r="H19" i="1"/>
  <c r="N21" i="14" s="1"/>
  <c r="H18" i="1"/>
  <c r="N20" i="14" s="1"/>
  <c r="H17" i="1"/>
  <c r="N19" i="14" s="1"/>
  <c r="H16" i="1"/>
  <c r="N18" i="14" s="1"/>
  <c r="H15" i="1"/>
  <c r="N17" i="14" s="1"/>
  <c r="H14" i="1"/>
  <c r="N16" i="14" s="1"/>
  <c r="H13" i="1"/>
  <c r="N15" i="14" s="1"/>
  <c r="G25" i="1"/>
  <c r="E53" i="17" s="1" a="1"/>
  <c r="E53" i="17" s="1"/>
  <c r="F25" i="1"/>
  <c r="H2200" i="14" l="1"/>
  <c r="D2189" i="13"/>
  <c r="H6592" i="14"/>
  <c r="D6581" i="13"/>
  <c r="H40" i="14"/>
  <c r="D29" i="13"/>
  <c r="H5872" i="14"/>
  <c r="D5861" i="13"/>
  <c r="H4358" i="14"/>
  <c r="D4347" i="13"/>
  <c r="H3664" i="14"/>
  <c r="D3653" i="13"/>
  <c r="H1430" i="14"/>
  <c r="D1419" i="13"/>
  <c r="H784" i="14"/>
  <c r="D773" i="13"/>
  <c r="H8009" i="14"/>
  <c r="D7998" i="13"/>
  <c r="H4384" i="14"/>
  <c r="D4373" i="13"/>
  <c r="H2920" i="14"/>
  <c r="D2909" i="13"/>
  <c r="H3638" i="14"/>
  <c r="D3627" i="13"/>
  <c r="H5081" i="14"/>
  <c r="D5070" i="13"/>
  <c r="H7289" i="14"/>
  <c r="D7278" i="13"/>
  <c r="H737" i="14"/>
  <c r="D726" i="13"/>
  <c r="H8030" i="14"/>
  <c r="D8019" i="13"/>
  <c r="H7336" i="14"/>
  <c r="D7325" i="13"/>
  <c r="H5825" i="14"/>
  <c r="D5814" i="13"/>
  <c r="H1409" i="14"/>
  <c r="D1398" i="13"/>
  <c r="H5128" i="14"/>
  <c r="D5117" i="13"/>
  <c r="H6545" i="14"/>
  <c r="D6534" i="13"/>
  <c r="H2873" i="14"/>
  <c r="D2862" i="13"/>
  <c r="H1456" i="14"/>
  <c r="D1445" i="13"/>
  <c r="H8056" i="14"/>
  <c r="D8045" i="13"/>
  <c r="H3617" i="14"/>
  <c r="D3606" i="13"/>
  <c r="H4337" i="14"/>
  <c r="D4326" i="13"/>
  <c r="H6566" i="14"/>
  <c r="D6555" i="13"/>
  <c r="H758" i="14"/>
  <c r="D747" i="13"/>
  <c r="H5846" i="14"/>
  <c r="D5835" i="13"/>
  <c r="H14" i="14"/>
  <c r="D3" i="13"/>
  <c r="D22" i="28"/>
  <c r="D21" i="28"/>
  <c r="AX2" i="24"/>
  <c r="H2441" i="14"/>
  <c r="H2697" i="14"/>
  <c r="H2953" i="14"/>
  <c r="H5565" i="14"/>
  <c r="H22" i="14"/>
  <c r="H5758" i="14"/>
  <c r="H8606" i="14"/>
  <c r="H5594" i="14"/>
  <c r="H8406" i="14"/>
  <c r="H7978" i="14"/>
  <c r="H8666" i="14"/>
  <c r="H2960" i="14"/>
  <c r="H5988" i="14"/>
  <c r="H5492" i="14"/>
  <c r="H8476" i="14"/>
  <c r="H8080" i="14"/>
  <c r="H7228" i="14"/>
  <c r="H7356" i="14"/>
  <c r="H3429" i="14"/>
  <c r="H5220" i="14"/>
  <c r="H4293" i="14"/>
  <c r="H1499" i="14"/>
  <c r="H1483" i="14"/>
  <c r="H2311" i="14"/>
  <c r="H3383" i="14"/>
  <c r="H4583" i="14"/>
  <c r="H2573" i="14"/>
  <c r="H2829" i="14"/>
  <c r="H3085" i="14"/>
  <c r="H5633" i="14"/>
  <c r="H2650" i="14"/>
  <c r="H8078" i="14"/>
  <c r="H8618" i="14"/>
  <c r="H5610" i="14"/>
  <c r="H8658" i="14"/>
  <c r="H8498" i="14"/>
  <c r="H100" i="14"/>
  <c r="H228" i="14"/>
  <c r="H356" i="14"/>
  <c r="H484" i="14"/>
  <c r="H676" i="14"/>
  <c r="H900" i="14"/>
  <c r="H5928" i="14"/>
  <c r="H5624" i="14"/>
  <c r="H1112" i="14"/>
  <c r="H1240" i="14"/>
  <c r="H1400" i="14"/>
  <c r="H1528" i="14"/>
  <c r="H1656" i="14"/>
  <c r="H1784" i="14"/>
  <c r="H1912" i="14"/>
  <c r="H2040" i="14"/>
  <c r="H2136" i="14"/>
  <c r="H2264" i="14"/>
  <c r="H2392" i="14"/>
  <c r="H2544" i="14"/>
  <c r="H2696" i="14"/>
  <c r="H2900" i="14"/>
  <c r="H3108" i="14"/>
  <c r="H8508" i="14"/>
  <c r="H6304" i="14"/>
  <c r="H6532" i="14"/>
  <c r="H6768" i="14"/>
  <c r="H7052" i="14"/>
  <c r="H8356" i="14"/>
  <c r="H6228" i="14"/>
  <c r="H6856" i="14"/>
  <c r="H7092" i="14"/>
  <c r="H8432" i="14"/>
  <c r="H7660" i="14"/>
  <c r="H3249" i="14"/>
  <c r="H5905" i="14"/>
  <c r="H1117" i="14"/>
  <c r="H4627" i="14"/>
  <c r="H4145" i="14"/>
  <c r="H4113" i="14"/>
  <c r="H7955" i="14"/>
  <c r="H3270" i="14"/>
  <c r="H3874" i="14"/>
  <c r="H4082" i="14"/>
  <c r="H3798" i="14"/>
  <c r="H1686" i="14"/>
  <c r="H2102" i="14"/>
  <c r="H4022" i="14"/>
  <c r="H850" i="14"/>
  <c r="H4242" i="14"/>
  <c r="H2674" i="14"/>
  <c r="H1890" i="14"/>
  <c r="H1250" i="14"/>
  <c r="H5042" i="14"/>
  <c r="H4002" i="14"/>
  <c r="H2370" i="14"/>
  <c r="H1378" i="14"/>
  <c r="H5186" i="14"/>
  <c r="H2642" i="14"/>
  <c r="H1762" i="14"/>
  <c r="H1538" i="14"/>
  <c r="H3138" i="14"/>
  <c r="H2569" i="14"/>
  <c r="H2825" i="14"/>
  <c r="H3081" i="14"/>
  <c r="H5693" i="14"/>
  <c r="H2890" i="14"/>
  <c r="H8066" i="14"/>
  <c r="H2470" i="14"/>
  <c r="H7938" i="14"/>
  <c r="H8642" i="14"/>
  <c r="H8490" i="14"/>
  <c r="H6116" i="14"/>
  <c r="H8120" i="14"/>
  <c r="H7188" i="14"/>
  <c r="H3224" i="14"/>
  <c r="H7268" i="14"/>
  <c r="H4309" i="14"/>
  <c r="H5060" i="14"/>
  <c r="H3189" i="14"/>
  <c r="H1371" i="14"/>
  <c r="H699" i="14"/>
  <c r="H2839" i="14"/>
  <c r="H3607" i="14"/>
  <c r="H4311" i="14"/>
  <c r="H4935" i="14"/>
  <c r="H6265" i="14"/>
  <c r="H5838" i="14"/>
  <c r="H2445" i="14"/>
  <c r="H2701" i="14"/>
  <c r="H2957" i="14"/>
  <c r="H5569" i="14"/>
  <c r="H26" i="14"/>
  <c r="H5774" i="14"/>
  <c r="H2486" i="14"/>
  <c r="H7954" i="14"/>
  <c r="H7990" i="14"/>
  <c r="H8678" i="14"/>
  <c r="H132" i="14"/>
  <c r="H260" i="14"/>
  <c r="H388" i="14"/>
  <c r="H516" i="14"/>
  <c r="H612" i="14"/>
  <c r="H708" i="14"/>
  <c r="H804" i="14"/>
  <c r="H868" i="14"/>
  <c r="H996" i="14"/>
  <c r="H2968" i="14"/>
  <c r="H6056" i="14"/>
  <c r="H6184" i="14"/>
  <c r="H2776" i="14"/>
  <c r="H1048" i="14"/>
  <c r="H1176" i="14"/>
  <c r="H1336" i="14"/>
  <c r="H1464" i="14"/>
  <c r="H1592" i="14"/>
  <c r="H1720" i="14"/>
  <c r="H1848" i="14"/>
  <c r="H2008" i="14"/>
  <c r="H2328" i="14"/>
  <c r="H2464" i="14"/>
  <c r="H2628" i="14"/>
  <c r="H2792" i="14"/>
  <c r="H3004" i="14"/>
  <c r="H5744" i="14"/>
  <c r="H8664" i="14"/>
  <c r="H6364" i="14"/>
  <c r="H6588" i="14"/>
  <c r="H6836" i="14"/>
  <c r="H7144" i="14"/>
  <c r="H8484" i="14"/>
  <c r="H6300" i="14"/>
  <c r="H6796" i="14"/>
  <c r="H3244" i="14"/>
  <c r="H7560" i="14"/>
  <c r="H7868" i="14"/>
  <c r="H2117" i="14"/>
  <c r="H3377" i="14"/>
  <c r="H3633" i="14"/>
  <c r="H3889" i="14"/>
  <c r="H6161" i="14"/>
  <c r="H855" i="14"/>
  <c r="H2791" i="14"/>
  <c r="H253" i="14"/>
  <c r="H605" i="14"/>
  <c r="H941" i="14"/>
  <c r="H1453" i="14"/>
  <c r="H1789" i="14"/>
  <c r="H2141" i="14"/>
  <c r="H3437" i="14"/>
  <c r="H4077" i="14"/>
  <c r="H4349" i="14"/>
  <c r="H4605" i="14"/>
  <c r="H4861" i="14"/>
  <c r="H5117" i="14"/>
  <c r="H1607" i="14"/>
  <c r="H823" i="14"/>
  <c r="H503" i="14"/>
  <c r="H1719" i="14"/>
  <c r="H1587" i="14"/>
  <c r="H403" i="14"/>
  <c r="H2355" i="14"/>
  <c r="H1445" i="14"/>
  <c r="H1589" i="14"/>
  <c r="H421" i="14"/>
  <c r="H214" i="14"/>
  <c r="H5347" i="14"/>
  <c r="H2435" i="14"/>
  <c r="H3763" i="14"/>
  <c r="H5459" i="14"/>
  <c r="H2499" i="14"/>
  <c r="H7267" i="14"/>
  <c r="H4419" i="14"/>
  <c r="H7411" i="14"/>
  <c r="H8067" i="14"/>
  <c r="H7299" i="14"/>
  <c r="H158" i="14"/>
  <c r="H645" i="14"/>
  <c r="H2289" i="14"/>
  <c r="H1665" i="14"/>
  <c r="H6051" i="14"/>
  <c r="H33" i="14"/>
  <c r="H8115" i="14"/>
  <c r="H2193" i="14"/>
  <c r="H465" i="14"/>
  <c r="H1158" i="14"/>
  <c r="H4486" i="14"/>
  <c r="H4038" i="14"/>
  <c r="H8563" i="14"/>
  <c r="H2505" i="14"/>
  <c r="H2761" i="14"/>
  <c r="H3017" i="14"/>
  <c r="H5629" i="14"/>
  <c r="H2634" i="14"/>
  <c r="H8250" i="14"/>
  <c r="H2982" i="14"/>
  <c r="H8322" i="14"/>
  <c r="H5924" i="14"/>
  <c r="H6052" i="14"/>
  <c r="H5540" i="14"/>
  <c r="H2604" i="14"/>
  <c r="H8632" i="14"/>
  <c r="H8332" i="14"/>
  <c r="H7004" i="14"/>
  <c r="H7100" i="14"/>
  <c r="H8480" i="14"/>
  <c r="H8720" i="14"/>
  <c r="H3140" i="14"/>
  <c r="H7484" i="14"/>
  <c r="H7524" i="14"/>
  <c r="H1573" i="14"/>
  <c r="H4244" i="14"/>
  <c r="H2658" i="14"/>
  <c r="H427" i="14"/>
  <c r="H1867" i="14"/>
  <c r="H231" i="14"/>
  <c r="H3159" i="14"/>
  <c r="H4087" i="14"/>
  <c r="H4344" i="14"/>
  <c r="H2509" i="14"/>
  <c r="H2765" i="14"/>
  <c r="H3021" i="14"/>
  <c r="H5697" i="14"/>
  <c r="H2906" i="14"/>
  <c r="H8262" i="14"/>
  <c r="H2742" i="14"/>
  <c r="H8178" i="14"/>
  <c r="H8158" i="14"/>
  <c r="H36" i="14"/>
  <c r="H164" i="14"/>
  <c r="H292" i="14"/>
  <c r="H420" i="14"/>
  <c r="H580" i="14"/>
  <c r="H772" i="14"/>
  <c r="H964" i="14"/>
  <c r="H5992" i="14"/>
  <c r="H5752" i="14"/>
  <c r="H1144" i="14"/>
  <c r="H1304" i="14"/>
  <c r="H1432" i="14"/>
  <c r="H1560" i="14"/>
  <c r="H1688" i="14"/>
  <c r="H1816" i="14"/>
  <c r="H1944" i="14"/>
  <c r="H2072" i="14"/>
  <c r="H2168" i="14"/>
  <c r="H2296" i="14"/>
  <c r="H2424" i="14"/>
  <c r="H2580" i="14"/>
  <c r="H2748" i="14"/>
  <c r="H2948" i="14"/>
  <c r="H5620" i="14"/>
  <c r="H8152" i="14"/>
  <c r="H6420" i="14"/>
  <c r="H6704" i="14"/>
  <c r="H6972" i="14"/>
  <c r="H8192" i="14"/>
  <c r="H8756" i="14"/>
  <c r="H6368" i="14"/>
  <c r="H6516" i="14"/>
  <c r="H6736" i="14"/>
  <c r="H6992" i="14"/>
  <c r="H8004" i="14"/>
  <c r="H3204" i="14"/>
  <c r="H2325" i="14"/>
  <c r="H5369" i="14"/>
  <c r="H2317" i="14"/>
  <c r="H915" i="14"/>
  <c r="H3747" i="14"/>
  <c r="H3090" i="14"/>
  <c r="H2633" i="14"/>
  <c r="H2889" i="14"/>
  <c r="H5501" i="14"/>
  <c r="H5757" i="14"/>
  <c r="H5502" i="14"/>
  <c r="H8422" i="14"/>
  <c r="H2726" i="14"/>
  <c r="H8166" i="14"/>
  <c r="H8146" i="14"/>
  <c r="H5860" i="14"/>
  <c r="H6180" i="14"/>
  <c r="H5716" i="14"/>
  <c r="H7964" i="14"/>
  <c r="H8272" i="14"/>
  <c r="H7352" i="14"/>
  <c r="H7432" i="14"/>
  <c r="H4180" i="14"/>
  <c r="H3717" i="14"/>
  <c r="H1899" i="14"/>
  <c r="H2507" i="14"/>
  <c r="H5095" i="14"/>
  <c r="H3847" i="14"/>
  <c r="H2637" i="14"/>
  <c r="H2893" i="14"/>
  <c r="H5505" i="14"/>
  <c r="H5761" i="14"/>
  <c r="H5518" i="14"/>
  <c r="H8438" i="14"/>
  <c r="H2998" i="14"/>
  <c r="H8426" i="14"/>
  <c r="H8334" i="14"/>
  <c r="H68" i="14"/>
  <c r="H196" i="14"/>
  <c r="H324" i="14"/>
  <c r="H452" i="14"/>
  <c r="H548" i="14"/>
  <c r="H644" i="14"/>
  <c r="H740" i="14"/>
  <c r="H836" i="14"/>
  <c r="H932" i="14"/>
  <c r="H1028" i="14"/>
  <c r="H5864" i="14"/>
  <c r="H6120" i="14"/>
  <c r="H5548" i="14"/>
  <c r="H5500" i="14"/>
  <c r="H1080" i="14"/>
  <c r="H1208" i="14"/>
  <c r="H1368" i="14"/>
  <c r="H1496" i="14"/>
  <c r="H1624" i="14"/>
  <c r="H1752" i="14"/>
  <c r="H1880" i="14"/>
  <c r="H1976" i="14"/>
  <c r="H2104" i="14"/>
  <c r="H2232" i="14"/>
  <c r="H2360" i="14"/>
  <c r="H2512" i="14"/>
  <c r="H2664" i="14"/>
  <c r="H2848" i="14"/>
  <c r="H3048" i="14"/>
  <c r="H7996" i="14"/>
  <c r="H8364" i="14"/>
  <c r="H6476" i="14"/>
  <c r="H6652" i="14"/>
  <c r="H6904" i="14"/>
  <c r="H8064" i="14"/>
  <c r="H8644" i="14"/>
  <c r="H6260" i="14"/>
  <c r="H6444" i="14"/>
  <c r="H6656" i="14"/>
  <c r="H6924" i="14"/>
  <c r="H7192" i="14"/>
  <c r="H8164" i="14"/>
  <c r="H8688" i="14"/>
  <c r="H3152" i="14"/>
  <c r="H7764" i="14"/>
  <c r="H8680" i="14"/>
  <c r="H3121" i="14"/>
  <c r="H3505" i="14"/>
  <c r="H3761" i="14"/>
  <c r="H5433" i="14"/>
  <c r="H6417" i="14"/>
  <c r="H6673" i="14"/>
  <c r="H3970" i="14"/>
  <c r="H1879" i="14"/>
  <c r="H93" i="14"/>
  <c r="H429" i="14"/>
  <c r="H765" i="14"/>
  <c r="H1277" i="14"/>
  <c r="H1629" i="14"/>
  <c r="H1949" i="14"/>
  <c r="H3213" i="14"/>
  <c r="H3821" i="14"/>
  <c r="H4221" i="14"/>
  <c r="H4477" i="14"/>
  <c r="H4733" i="14"/>
  <c r="H4989" i="14"/>
  <c r="H5245" i="14"/>
  <c r="H935" i="14"/>
  <c r="H1127" i="14"/>
  <c r="H1927" i="14"/>
  <c r="H1235" i="14"/>
  <c r="H51" i="14"/>
  <c r="H1299" i="14"/>
  <c r="H1875" i="14"/>
  <c r="H1285" i="14"/>
  <c r="H1909" i="14"/>
  <c r="H949" i="14"/>
  <c r="H198" i="14"/>
  <c r="H3491" i="14"/>
  <c r="H4803" i="14"/>
  <c r="H7283" i="14"/>
  <c r="H3171" i="14"/>
  <c r="H5699" i="14"/>
  <c r="H6499" i="14"/>
  <c r="H3043" i="14"/>
  <c r="H8579" i="14"/>
  <c r="H4595" i="14"/>
  <c r="H438" i="14"/>
  <c r="H854" i="14"/>
  <c r="H1393" i="14"/>
  <c r="H721" i="14"/>
  <c r="H4387" i="14"/>
  <c r="H5329" i="14"/>
  <c r="H4881" i="14"/>
  <c r="H881" i="14"/>
  <c r="H129" i="14"/>
  <c r="H1974" i="14"/>
  <c r="H2358" i="14"/>
  <c r="H1026" i="14"/>
  <c r="H1272" i="14"/>
  <c r="H3685" i="14"/>
  <c r="H4165" i="14"/>
  <c r="H4229" i="14"/>
  <c r="H379" i="14"/>
  <c r="H1851" i="14"/>
  <c r="H1131" i="14"/>
  <c r="H1323" i="14"/>
  <c r="H1819" i="14"/>
  <c r="H2427" i="14"/>
  <c r="H1163" i="14"/>
  <c r="H1291" i="14"/>
  <c r="H4999" i="14"/>
  <c r="H4312" i="14"/>
  <c r="H5239" i="14"/>
  <c r="H5431" i="14"/>
  <c r="H5687" i="14"/>
  <c r="H5991" i="14"/>
  <c r="H6407" i="14"/>
  <c r="H6791" i="14"/>
  <c r="H24" i="14"/>
  <c r="H5865" i="14"/>
  <c r="H6862" i="14"/>
  <c r="H4585" i="14"/>
  <c r="H6137" i="14"/>
  <c r="H7993" i="14"/>
  <c r="H4440" i="14"/>
  <c r="H7614" i="14"/>
  <c r="H2142" i="14"/>
  <c r="H2169" i="14"/>
  <c r="H4520" i="14"/>
  <c r="H5240" i="14"/>
  <c r="H265" i="14"/>
  <c r="H553" i="14"/>
  <c r="H857" i="14"/>
  <c r="H1145" i="14"/>
  <c r="H1801" i="14"/>
  <c r="H2425" i="14"/>
  <c r="H3545" i="14"/>
  <c r="H4361" i="14"/>
  <c r="H6089" i="14"/>
  <c r="H6937" i="14"/>
  <c r="H8585" i="14"/>
  <c r="H8121" i="14"/>
  <c r="H8747" i="14"/>
  <c r="H7515" i="14"/>
  <c r="H8619" i="14"/>
  <c r="H255" i="14"/>
  <c r="H927" i="14"/>
  <c r="H1567" i="14"/>
  <c r="H2175" i="14"/>
  <c r="H2879" i="14"/>
  <c r="H3839" i="14"/>
  <c r="H4623" i="14"/>
  <c r="H5375" i="14"/>
  <c r="H6671" i="14"/>
  <c r="H7471" i="14"/>
  <c r="H8479" i="14"/>
  <c r="H4560" i="14"/>
  <c r="H5360" i="14"/>
  <c r="H8065" i="14"/>
  <c r="H8127" i="14"/>
  <c r="H4668" i="14"/>
  <c r="H5228" i="14"/>
  <c r="H3775" i="14"/>
  <c r="H6747" i="14"/>
  <c r="H7867" i="14"/>
  <c r="H2719" i="14"/>
  <c r="H4684" i="14"/>
  <c r="H5260" i="14"/>
  <c r="H8713" i="14"/>
  <c r="H431" i="14"/>
  <c r="H1295" i="14"/>
  <c r="H1887" i="14"/>
  <c r="H2511" i="14"/>
  <c r="H3279" i="14"/>
  <c r="H4063" i="14"/>
  <c r="H4767" i="14"/>
  <c r="H5791" i="14"/>
  <c r="H6719" i="14"/>
  <c r="H7583" i="14"/>
  <c r="H8367" i="14"/>
  <c r="H4688" i="14"/>
  <c r="H4993" i="14"/>
  <c r="H219" i="14"/>
  <c r="H7581" i="14"/>
  <c r="H653" i="14"/>
  <c r="H7246" i="14"/>
  <c r="H6814" i="14"/>
  <c r="H6893" i="14"/>
  <c r="H3533" i="14"/>
  <c r="H6749" i="14"/>
  <c r="H7854" i="14"/>
  <c r="H7037" i="14"/>
  <c r="H7182" i="14"/>
  <c r="H3501" i="14"/>
  <c r="H3661" i="14"/>
  <c r="H8413" i="14"/>
  <c r="H1211" i="14"/>
  <c r="H7514" i="14"/>
  <c r="H3549" i="14"/>
  <c r="H5978" i="14"/>
  <c r="H2221" i="14"/>
  <c r="H6734" i="14"/>
  <c r="H107" i="14"/>
  <c r="H6375" i="14"/>
  <c r="H7278" i="14"/>
  <c r="H7095" i="14"/>
  <c r="H3709" i="14"/>
  <c r="H7790" i="14"/>
  <c r="H4552" i="14"/>
  <c r="H8311" i="14"/>
  <c r="H6197" i="14"/>
  <c r="H6149" i="14"/>
  <c r="H4181" i="14"/>
  <c r="H4949" i="14"/>
  <c r="H7229" i="14"/>
  <c r="H3509" i="14"/>
  <c r="H5090" i="14"/>
  <c r="H5714" i="14"/>
  <c r="H7010" i="14"/>
  <c r="H5942" i="14"/>
  <c r="H5282" i="14"/>
  <c r="H7910" i="14"/>
  <c r="H5078" i="14"/>
  <c r="H5746" i="14"/>
  <c r="H7863" i="14"/>
  <c r="H5446" i="14"/>
  <c r="H8421" i="14"/>
  <c r="H6502" i="14"/>
  <c r="H4149" i="14"/>
  <c r="H7090" i="14"/>
  <c r="H141" i="14"/>
  <c r="H7497" i="14"/>
  <c r="H7894" i="14"/>
  <c r="H5698" i="14"/>
  <c r="H7714" i="14"/>
  <c r="H6322" i="14"/>
  <c r="H3141" i="14"/>
  <c r="H6729" i="14"/>
  <c r="H6658" i="14"/>
  <c r="H7522" i="14"/>
  <c r="H5074" i="14"/>
  <c r="H7254" i="14"/>
  <c r="H7266" i="14"/>
  <c r="H7447" i="14"/>
  <c r="H7662" i="14"/>
  <c r="H6162" i="14"/>
  <c r="H6198" i="14"/>
  <c r="H5910" i="14"/>
  <c r="H3942" i="14"/>
  <c r="H7351" i="14"/>
  <c r="H5925" i="14"/>
  <c r="H6935" i="14"/>
  <c r="H8423" i="14"/>
  <c r="H6263" i="14"/>
  <c r="H3253" i="14"/>
  <c r="H6517" i="14"/>
  <c r="H7525" i="14"/>
  <c r="H6277" i="14"/>
  <c r="H6037" i="14"/>
  <c r="H7686" i="14"/>
  <c r="H7526" i="14"/>
  <c r="H7622" i="14"/>
  <c r="H4950" i="14"/>
  <c r="H8407" i="14"/>
  <c r="H7890" i="14"/>
  <c r="H4596" i="14"/>
  <c r="H6733" i="14"/>
  <c r="H6210" i="14"/>
  <c r="H5448" i="14"/>
  <c r="H7321" i="14"/>
  <c r="H4729" i="14"/>
  <c r="H73" i="14"/>
  <c r="H4121" i="14"/>
  <c r="H2478" i="14"/>
  <c r="H3358" i="14"/>
  <c r="H4270" i="14"/>
  <c r="H4990" i="14"/>
  <c r="H6078" i="14"/>
  <c r="H7550" i="14"/>
  <c r="H2283" i="14"/>
  <c r="H3403" i="14"/>
  <c r="H4075" i="14"/>
  <c r="H4827" i="14"/>
  <c r="H5595" i="14"/>
  <c r="H6347" i="14"/>
  <c r="H6522" i="14"/>
  <c r="H778" i="14"/>
  <c r="H4122" i="14"/>
  <c r="H4783" i="14"/>
  <c r="H4432" i="14"/>
  <c r="H3306" i="14"/>
  <c r="H7467" i="14"/>
  <c r="H1711" i="14"/>
  <c r="H6111" i="14"/>
  <c r="H106" i="14"/>
  <c r="H762" i="14"/>
  <c r="H2410" i="14"/>
  <c r="H6730" i="14"/>
  <c r="H6527" i="14"/>
  <c r="H3807" i="14"/>
  <c r="H5232" i="14"/>
  <c r="H4874" i="14"/>
  <c r="H671" i="14"/>
  <c r="H7375" i="14"/>
  <c r="H5274" i="14"/>
  <c r="H7501" i="14"/>
  <c r="H3646" i="14"/>
  <c r="H6855" i="14"/>
  <c r="H4663" i="14"/>
  <c r="H6485" i="14"/>
  <c r="H5474" i="14"/>
  <c r="H7383" i="14"/>
  <c r="H3561" i="14"/>
  <c r="H1255" i="14"/>
  <c r="H6477" i="14"/>
  <c r="H7703" i="14"/>
  <c r="H6341" i="14"/>
  <c r="H2513" i="14"/>
  <c r="H2961" i="14"/>
  <c r="H5765" i="14"/>
  <c r="H5790" i="14"/>
  <c r="H2758" i="14"/>
  <c r="H8002" i="14"/>
  <c r="H5932" i="14"/>
  <c r="H6188" i="14"/>
  <c r="H8184" i="14"/>
  <c r="H8132" i="14"/>
  <c r="H8724" i="14"/>
  <c r="H7244" i="14"/>
  <c r="H3268" i="14"/>
  <c r="H3468" i="14"/>
  <c r="H3628" i="14"/>
  <c r="H3788" i="14"/>
  <c r="H3980" i="14"/>
  <c r="H7276" i="14"/>
  <c r="H7624" i="14"/>
  <c r="H7704" i="14"/>
  <c r="H8264" i="14"/>
  <c r="H5373" i="14"/>
  <c r="H7057" i="14"/>
  <c r="H4034" i="14"/>
  <c r="H1475" i="14"/>
  <c r="H613" i="14"/>
  <c r="H2483" i="14"/>
  <c r="H3299" i="14"/>
  <c r="H6803" i="14"/>
  <c r="H1827" i="14"/>
  <c r="H4417" i="14"/>
  <c r="H4513" i="14"/>
  <c r="H2337" i="14"/>
  <c r="H2006" i="14"/>
  <c r="H4710" i="14"/>
  <c r="H930" i="14"/>
  <c r="H5122" i="14"/>
  <c r="H2866" i="14"/>
  <c r="H4245" i="14"/>
  <c r="H4164" i="14"/>
  <c r="H3749" i="14"/>
  <c r="H475" i="14"/>
  <c r="H1771" i="14"/>
  <c r="H2587" i="14"/>
  <c r="H4471" i="14"/>
  <c r="H5463" i="14"/>
  <c r="H6345" i="14"/>
  <c r="H585" i="14"/>
  <c r="H3593" i="14"/>
  <c r="H302" i="14"/>
  <c r="H7723" i="14"/>
  <c r="H2239" i="14"/>
  <c r="H6751" i="14"/>
  <c r="H8225" i="14"/>
  <c r="H4172" i="14"/>
  <c r="H4492" i="14"/>
  <c r="H7979" i="14"/>
  <c r="H4127" i="14"/>
  <c r="H1101" i="14"/>
  <c r="H7165" i="14"/>
  <c r="H3789" i="14"/>
  <c r="H6926" i="14"/>
  <c r="H6293" i="14"/>
  <c r="H6326" i="14"/>
  <c r="H8169" i="14"/>
  <c r="H7702" i="14"/>
  <c r="H6933" i="14"/>
  <c r="H4998" i="14"/>
  <c r="H8647" i="14"/>
  <c r="H7477" i="14"/>
  <c r="H7542" i="14"/>
  <c r="H2581" i="14"/>
  <c r="H3029" i="14"/>
  <c r="H21" i="14"/>
  <c r="H8458" i="14"/>
  <c r="H8210" i="14"/>
  <c r="H232" i="14"/>
  <c r="H456" i="14"/>
  <c r="H680" i="14"/>
  <c r="H872" i="14"/>
  <c r="H1000" i="14"/>
  <c r="H6000" i="14"/>
  <c r="H6192" i="14"/>
  <c r="H5520" i="14"/>
  <c r="H1084" i="14"/>
  <c r="H1244" i="14"/>
  <c r="H1404" i="14"/>
  <c r="H1596" i="14"/>
  <c r="H1724" i="14"/>
  <c r="H1884" i="14"/>
  <c r="H2044" i="14"/>
  <c r="H2204" i="14"/>
  <c r="H2364" i="14"/>
  <c r="H2516" i="14"/>
  <c r="H2668" i="14"/>
  <c r="H2852" i="14"/>
  <c r="H3112" i="14"/>
  <c r="H8216" i="14"/>
  <c r="H6428" i="14"/>
  <c r="H6660" i="14"/>
  <c r="H6912" i="14"/>
  <c r="H8212" i="14"/>
  <c r="H8656" i="14"/>
  <c r="H6376" i="14"/>
  <c r="H6596" i="14"/>
  <c r="H6804" i="14"/>
  <c r="H8016" i="14"/>
  <c r="H7572" i="14"/>
  <c r="H2341" i="14"/>
  <c r="H3777" i="14"/>
  <c r="H6705" i="14"/>
  <c r="H5133" i="14"/>
  <c r="H1015" i="14"/>
  <c r="H275" i="14"/>
  <c r="H1557" i="14"/>
  <c r="H678" i="14"/>
  <c r="H7795" i="14"/>
  <c r="H7779" i="14"/>
  <c r="H8131" i="14"/>
  <c r="H1109" i="14"/>
  <c r="H1185" i="14"/>
  <c r="H161" i="14"/>
  <c r="H849" i="14"/>
  <c r="H3414" i="14"/>
  <c r="H1558" i="14"/>
  <c r="H2322" i="14"/>
  <c r="H8307" i="14"/>
  <c r="H4755" i="14"/>
  <c r="H4516" i="14"/>
  <c r="H523" i="14"/>
  <c r="H743" i="14"/>
  <c r="H3863" i="14"/>
  <c r="H5321" i="14"/>
  <c r="H4409" i="14"/>
  <c r="H1369" i="14"/>
  <c r="H6777" i="14"/>
  <c r="H361" i="14"/>
  <c r="H1881" i="14"/>
  <c r="H3470" i="14"/>
  <c r="H878" i="14"/>
  <c r="H1918" i="14"/>
  <c r="H2926" i="14"/>
  <c r="H3998" i="14"/>
  <c r="H5006" i="14"/>
  <c r="H6398" i="14"/>
  <c r="H1435" i="14"/>
  <c r="H2891" i="14"/>
  <c r="H3963" i="14"/>
  <c r="H4843" i="14"/>
  <c r="H5611" i="14"/>
  <c r="H6235" i="14"/>
  <c r="H5194" i="14"/>
  <c r="H1050" i="14"/>
  <c r="H3498" i="14"/>
  <c r="H6858" i="14"/>
  <c r="H2799" i="14"/>
  <c r="H7359" i="14"/>
  <c r="H3418" i="14"/>
  <c r="H8555" i="14"/>
  <c r="H2383" i="14"/>
  <c r="H8335" i="14"/>
  <c r="H410" i="14"/>
  <c r="H1674" i="14"/>
  <c r="H6810" i="14"/>
  <c r="H4703" i="14"/>
  <c r="H4544" i="14"/>
  <c r="H2154" i="14"/>
  <c r="H7770" i="14"/>
  <c r="H1439" i="14"/>
  <c r="H5823" i="14"/>
  <c r="H5264" i="14"/>
  <c r="H6666" i="14"/>
  <c r="H5180" i="14"/>
  <c r="H6269" i="14"/>
  <c r="H3917" i="14"/>
  <c r="H7562" i="14"/>
  <c r="H3463" i="14"/>
  <c r="H7013" i="14"/>
  <c r="H6386" i="14"/>
  <c r="H8505" i="14"/>
  <c r="H7762" i="14"/>
  <c r="H4450" i="14"/>
  <c r="H6342" i="14"/>
  <c r="H6469" i="14"/>
  <c r="H6102" i="14"/>
  <c r="H2521" i="14"/>
  <c r="H2969" i="14"/>
  <c r="H5581" i="14"/>
  <c r="H2954" i="14"/>
  <c r="H8290" i="14"/>
  <c r="H3046" i="14"/>
  <c r="H8466" i="14"/>
  <c r="H8760" i="14"/>
  <c r="H7920" i="14"/>
  <c r="H7260" i="14"/>
  <c r="H7376" i="14"/>
  <c r="H3344" i="14"/>
  <c r="H3504" i="14"/>
  <c r="H3600" i="14"/>
  <c r="H3760" i="14"/>
  <c r="H3920" i="14"/>
  <c r="H4080" i="14"/>
  <c r="H7372" i="14"/>
  <c r="H7636" i="14"/>
  <c r="H7612" i="14"/>
  <c r="H7900" i="14"/>
  <c r="H2165" i="14"/>
  <c r="H5953" i="14"/>
  <c r="H7585" i="14"/>
  <c r="H710" i="14"/>
  <c r="H4680" i="14"/>
  <c r="H5033" i="14"/>
  <c r="H4089" i="14"/>
  <c r="H5096" i="14"/>
  <c r="H2281" i="14"/>
  <c r="H1166" i="14"/>
  <c r="H1902" i="14"/>
  <c r="H2766" i="14"/>
  <c r="H3694" i="14"/>
  <c r="H4398" i="14"/>
  <c r="H5118" i="14"/>
  <c r="H6382" i="14"/>
  <c r="H7886" i="14"/>
  <c r="H2443" i="14"/>
  <c r="H3547" i="14"/>
  <c r="H4331" i="14"/>
  <c r="H4971" i="14"/>
  <c r="H5883" i="14"/>
  <c r="H6651" i="14"/>
  <c r="H7882" i="14"/>
  <c r="H6986" i="14"/>
  <c r="H1818" i="14"/>
  <c r="H6026" i="14"/>
  <c r="H7339" i="14"/>
  <c r="H2655" i="14"/>
  <c r="H6655" i="14"/>
  <c r="H4097" i="14"/>
  <c r="H7802" i="14"/>
  <c r="H991" i="14"/>
  <c r="H4735" i="14"/>
  <c r="H4288" i="14"/>
  <c r="H538" i="14"/>
  <c r="H3450" i="14"/>
  <c r="H2303" i="14"/>
  <c r="H4448" i="14"/>
  <c r="H3866" i="14"/>
  <c r="H159" i="14"/>
  <c r="H6447" i="14"/>
  <c r="H4442" i="14"/>
  <c r="H1115" i="14"/>
  <c r="H7645" i="14"/>
  <c r="H6219" i="14"/>
  <c r="H4359" i="14"/>
  <c r="H6677" i="14"/>
  <c r="H5378" i="14"/>
  <c r="H6706" i="14"/>
  <c r="H7767" i="14"/>
  <c r="H7650" i="14"/>
  <c r="H4615" i="14"/>
  <c r="H7045" i="14"/>
  <c r="H1766" i="14"/>
  <c r="H2449" i="14"/>
  <c r="H2769" i="14"/>
  <c r="H5509" i="14"/>
  <c r="H2666" i="14"/>
  <c r="H8630" i="14"/>
  <c r="H8442" i="14"/>
  <c r="H8510" i="14"/>
  <c r="H5868" i="14"/>
  <c r="H6124" i="14"/>
  <c r="H2896" i="14"/>
  <c r="H8696" i="14"/>
  <c r="H7364" i="14"/>
  <c r="H3308" i="14"/>
  <c r="H3500" i="14"/>
  <c r="H3692" i="14"/>
  <c r="H3884" i="14"/>
  <c r="H4108" i="14"/>
  <c r="H7896" i="14"/>
  <c r="H6689" i="14"/>
  <c r="H7569" i="14"/>
  <c r="H919" i="14"/>
  <c r="H1079" i="14"/>
  <c r="H1859" i="14"/>
  <c r="H1845" i="14"/>
  <c r="H518" i="14"/>
  <c r="H4003" i="14"/>
  <c r="H3795" i="14"/>
  <c r="H7667" i="14"/>
  <c r="H502" i="14"/>
  <c r="H1633" i="14"/>
  <c r="H449" i="14"/>
  <c r="H49" i="14"/>
  <c r="H3574" i="14"/>
  <c r="H2374" i="14"/>
  <c r="H2130" i="14"/>
  <c r="H1298" i="14"/>
  <c r="H8595" i="14"/>
  <c r="H4212" i="14"/>
  <c r="H4168" i="14"/>
  <c r="H8137" i="14"/>
  <c r="H5225" i="14"/>
  <c r="H281" i="14"/>
  <c r="H4537" i="14"/>
  <c r="H975" i="14"/>
  <c r="H5631" i="14"/>
  <c r="H4748" i="14"/>
  <c r="H511" i="14"/>
  <c r="H6943" i="14"/>
  <c r="H1357" i="14"/>
  <c r="H7341" i="14"/>
  <c r="H6221" i="14"/>
  <c r="H7367" i="14"/>
  <c r="H5861" i="14"/>
  <c r="H4514" i="14"/>
  <c r="H6423" i="14"/>
  <c r="H5398" i="14"/>
  <c r="H5542" i="14"/>
  <c r="H7842" i="14"/>
  <c r="H7317" i="14"/>
  <c r="H8341" i="14"/>
  <c r="H6086" i="14"/>
  <c r="H2453" i="14"/>
  <c r="H2901" i="14"/>
  <c r="H5705" i="14"/>
  <c r="H5806" i="14"/>
  <c r="H2774" i="14"/>
  <c r="H8018" i="14"/>
  <c r="H72" i="14"/>
  <c r="H296" i="14"/>
  <c r="H552" i="14"/>
  <c r="H808" i="14"/>
  <c r="H5788" i="14"/>
  <c r="H1180" i="14"/>
  <c r="H1372" i="14"/>
  <c r="H1500" i="14"/>
  <c r="H1660" i="14"/>
  <c r="H1820" i="14"/>
  <c r="H1980" i="14"/>
  <c r="H2108" i="14"/>
  <c r="H2236" i="14"/>
  <c r="H2396" i="14"/>
  <c r="H2548" i="14"/>
  <c r="H2752" i="14"/>
  <c r="H2952" i="14"/>
  <c r="H5756" i="14"/>
  <c r="H8460" i="14"/>
  <c r="H6484" i="14"/>
  <c r="H6776" i="14"/>
  <c r="H6980" i="14"/>
  <c r="H8368" i="14"/>
  <c r="H8768" i="14"/>
  <c r="H6452" i="14"/>
  <c r="H6664" i="14"/>
  <c r="H6932" i="14"/>
  <c r="H7104" i="14"/>
  <c r="H7208" i="14"/>
  <c r="H8772" i="14"/>
  <c r="H3220" i="14"/>
  <c r="H8712" i="14"/>
  <c r="H3521" i="14"/>
  <c r="H6193" i="14"/>
  <c r="H3239" i="14"/>
  <c r="H1133" i="14"/>
  <c r="H2349" i="14"/>
  <c r="H4237" i="14"/>
  <c r="H4877" i="14"/>
  <c r="H1335" i="14"/>
  <c r="H1635" i="14"/>
  <c r="H2147" i="14"/>
  <c r="H1333" i="14"/>
  <c r="H5907" i="14"/>
  <c r="H6147" i="14"/>
  <c r="H1603" i="14"/>
  <c r="H94" i="14"/>
  <c r="H2081" i="14"/>
  <c r="H657" i="14"/>
  <c r="H209" i="14"/>
  <c r="H1398" i="14"/>
  <c r="H4166" i="14"/>
  <c r="H7123" i="14"/>
  <c r="H4706" i="14"/>
  <c r="H1906" i="14"/>
  <c r="H4405" i="14"/>
  <c r="H2882" i="14"/>
  <c r="H1835" i="14"/>
  <c r="H3833" i="14"/>
  <c r="H8281" i="14"/>
  <c r="H6105" i="14"/>
  <c r="H89" i="14"/>
  <c r="H1273" i="14"/>
  <c r="H8041" i="14"/>
  <c r="H558" i="14"/>
  <c r="H1342" i="14"/>
  <c r="H2206" i="14"/>
  <c r="H3086" i="14"/>
  <c r="H4158" i="14"/>
  <c r="H5134" i="14"/>
  <c r="H6622" i="14"/>
  <c r="H1931" i="14"/>
  <c r="H3227" i="14"/>
  <c r="H4091" i="14"/>
  <c r="H5003" i="14"/>
  <c r="H5899" i="14"/>
  <c r="H1850" i="14"/>
  <c r="H6735" i="14"/>
  <c r="H5711" i="14"/>
  <c r="H7898" i="14"/>
  <c r="H463" i="14"/>
  <c r="H4047" i="14"/>
  <c r="H4528" i="14"/>
  <c r="H554" i="14"/>
  <c r="H3146" i="14"/>
  <c r="H1391" i="14"/>
  <c r="H6367" i="14"/>
  <c r="H5007" i="14"/>
  <c r="H6058" i="14"/>
  <c r="H5276" i="14"/>
  <c r="H2783" i="14"/>
  <c r="H7455" i="14"/>
  <c r="H3882" i="14"/>
  <c r="H7579" i="14"/>
  <c r="H2237" i="14"/>
  <c r="H7470" i="14"/>
  <c r="H5263" i="14"/>
  <c r="H2233" i="14"/>
  <c r="H5959" i="14"/>
  <c r="H7721" i="14"/>
  <c r="H5762" i="14"/>
  <c r="H7654" i="14"/>
  <c r="H6982" i="14"/>
  <c r="H8167" i="14"/>
  <c r="H8039" i="14"/>
  <c r="H7782" i="14"/>
  <c r="H7453" i="14"/>
  <c r="H2841" i="14"/>
  <c r="H5517" i="14"/>
  <c r="H2698" i="14"/>
  <c r="H8122" i="14"/>
  <c r="H2790" i="14"/>
  <c r="H8222" i="14"/>
  <c r="H8198" i="14"/>
  <c r="H5676" i="14"/>
  <c r="H8492" i="14"/>
  <c r="H7124" i="14"/>
  <c r="H8340" i="14"/>
  <c r="H8736" i="14"/>
  <c r="H3156" i="14"/>
  <c r="H7516" i="14"/>
  <c r="H3312" i="14"/>
  <c r="H3440" i="14"/>
  <c r="H3568" i="14"/>
  <c r="H3728" i="14"/>
  <c r="H3888" i="14"/>
  <c r="H4016" i="14"/>
  <c r="H4112" i="14"/>
  <c r="H7540" i="14"/>
  <c r="H8744" i="14"/>
  <c r="H8296" i="14"/>
  <c r="H5445" i="14"/>
  <c r="H7329" i="14"/>
  <c r="H1047" i="14"/>
  <c r="H1591" i="14"/>
  <c r="H243" i="14"/>
  <c r="H2899" i="14"/>
  <c r="H1605" i="14"/>
  <c r="H1811" i="14"/>
  <c r="H7315" i="14"/>
  <c r="H2659" i="14"/>
  <c r="H598" i="14"/>
  <c r="H1425" i="14"/>
  <c r="H273" i="14"/>
  <c r="H497" i="14"/>
  <c r="H2278" i="14"/>
  <c r="H4262" i="14"/>
  <c r="H8467" i="14"/>
  <c r="H3154" i="14"/>
  <c r="H3778" i="14"/>
  <c r="H4549" i="14"/>
  <c r="H4980" i="14"/>
  <c r="H3202" i="14"/>
  <c r="H2107" i="14"/>
  <c r="H5495" i="14"/>
  <c r="H6871" i="14"/>
  <c r="H4857" i="14"/>
  <c r="H6830" i="14"/>
  <c r="H4696" i="14"/>
  <c r="H937" i="14"/>
  <c r="H3625" i="14"/>
  <c r="H3246" i="14"/>
  <c r="H5339" i="14"/>
  <c r="H1039" i="14"/>
  <c r="H4764" i="14"/>
  <c r="H8091" i="14"/>
  <c r="H5452" i="14"/>
  <c r="H8063" i="14"/>
  <c r="H7019" i="14"/>
  <c r="H4223" i="14"/>
  <c r="H1710" i="14"/>
  <c r="H7565" i="14"/>
  <c r="H6013" i="14"/>
  <c r="H74" i="14"/>
  <c r="H3879" i="14"/>
  <c r="H6567" i="14"/>
  <c r="H8021" i="14"/>
  <c r="H7046" i="14"/>
  <c r="H5061" i="14"/>
  <c r="H6310" i="14"/>
  <c r="H4678" i="14"/>
  <c r="H5586" i="14"/>
  <c r="H6678" i="14"/>
  <c r="H3815" i="14"/>
  <c r="H4741" i="14"/>
  <c r="H1238" i="14"/>
  <c r="H2525" i="14"/>
  <c r="H2909" i="14"/>
  <c r="H5649" i="14"/>
  <c r="H2714" i="14"/>
  <c r="H8302" i="14"/>
  <c r="H2806" i="14"/>
  <c r="H8482" i="14"/>
  <c r="H8730" i="14"/>
  <c r="H236" i="14"/>
  <c r="H428" i="14"/>
  <c r="H620" i="14"/>
  <c r="H844" i="14"/>
  <c r="H1036" i="14"/>
  <c r="H6072" i="14"/>
  <c r="H5660" i="14"/>
  <c r="H1216" i="14"/>
  <c r="H1408" i="14"/>
  <c r="H1600" i="14"/>
  <c r="H1792" i="14"/>
  <c r="H2016" i="14"/>
  <c r="H2208" i="14"/>
  <c r="H2472" i="14"/>
  <c r="H2756" i="14"/>
  <c r="H3068" i="14"/>
  <c r="H7916" i="14"/>
  <c r="H6608" i="14"/>
  <c r="H6988" i="14"/>
  <c r="H8516" i="14"/>
  <c r="H6464" i="14"/>
  <c r="H7116" i="14"/>
  <c r="H7584" i="14"/>
  <c r="H7788" i="14"/>
  <c r="H1925" i="14"/>
  <c r="H2357" i="14"/>
  <c r="H3153" i="14"/>
  <c r="H3409" i="14"/>
  <c r="H3537" i="14"/>
  <c r="H3665" i="14"/>
  <c r="H3793" i="14"/>
  <c r="H3921" i="14"/>
  <c r="H5385" i="14"/>
  <c r="H5449" i="14"/>
  <c r="H5969" i="14"/>
  <c r="H6481" i="14"/>
  <c r="H87" i="14"/>
  <c r="H1111" i="14"/>
  <c r="H2567" i="14"/>
  <c r="H3495" i="14"/>
  <c r="H125" i="14"/>
  <c r="H301" i="14"/>
  <c r="H477" i="14"/>
  <c r="H637" i="14"/>
  <c r="H813" i="14"/>
  <c r="H989" i="14"/>
  <c r="H1149" i="14"/>
  <c r="H1325" i="14"/>
  <c r="H1501" i="14"/>
  <c r="H1661" i="14"/>
  <c r="H1837" i="14"/>
  <c r="H2013" i="14"/>
  <c r="H2173" i="14"/>
  <c r="H2365" i="14"/>
  <c r="H3261" i="14"/>
  <c r="H3517" i="14"/>
  <c r="H3949" i="14"/>
  <c r="H4125" i="14"/>
  <c r="H4253" i="14"/>
  <c r="H4381" i="14"/>
  <c r="H4509" i="14"/>
  <c r="H4637" i="14"/>
  <c r="H4765" i="14"/>
  <c r="H4893" i="14"/>
  <c r="H5021" i="14"/>
  <c r="H5149" i="14"/>
  <c r="H5277" i="14"/>
  <c r="H631" i="14"/>
  <c r="H2231" i="14"/>
  <c r="H1847" i="14"/>
  <c r="H55" i="14"/>
  <c r="H1527" i="14"/>
  <c r="H647" i="14"/>
  <c r="H563" i="14"/>
  <c r="H467" i="14"/>
  <c r="H2099" i="14"/>
  <c r="H595" i="14"/>
  <c r="H499" i="14"/>
  <c r="H1619" i="14"/>
  <c r="H1795" i="14"/>
  <c r="H211" i="14"/>
  <c r="H2387" i="14"/>
  <c r="H789" i="14"/>
  <c r="H165" i="14"/>
  <c r="H469" i="14"/>
  <c r="H1045" i="14"/>
  <c r="H1269" i="14"/>
  <c r="H358" i="14"/>
  <c r="H310" i="14"/>
  <c r="H230" i="14"/>
  <c r="H5075" i="14"/>
  <c r="H2627" i="14"/>
  <c r="H6419" i="14"/>
  <c r="H4787" i="14"/>
  <c r="H2131" i="14"/>
  <c r="H6819" i="14"/>
  <c r="H4739" i="14"/>
  <c r="H3427" i="14"/>
  <c r="H6707" i="14"/>
  <c r="H4451" i="14"/>
  <c r="H2803" i="14"/>
  <c r="H7571" i="14"/>
  <c r="H6035" i="14"/>
  <c r="H4659" i="14"/>
  <c r="H2467" i="14"/>
  <c r="H5715" i="14"/>
  <c r="H3235" i="14"/>
  <c r="H101" i="14"/>
  <c r="H838" i="14"/>
  <c r="H630" i="14"/>
  <c r="H5233" i="14"/>
  <c r="H4273" i="14"/>
  <c r="H2321" i="14"/>
  <c r="H2353" i="14"/>
  <c r="H1457" i="14"/>
  <c r="H8481" i="14"/>
  <c r="H5057" i="14"/>
  <c r="H4913" i="14"/>
  <c r="H1281" i="14"/>
  <c r="H625" i="14"/>
  <c r="H801" i="14"/>
  <c r="H5297" i="14"/>
  <c r="H3155" i="14"/>
  <c r="H1825" i="14"/>
  <c r="H673" i="14"/>
  <c r="H1537" i="14"/>
  <c r="H1717" i="14"/>
  <c r="H1126" i="14"/>
  <c r="H3126" i="14"/>
  <c r="H2150" i="14"/>
  <c r="H1910" i="14"/>
  <c r="H3686" i="14"/>
  <c r="H4902" i="14"/>
  <c r="H1718" i="14"/>
  <c r="H1446" i="14"/>
  <c r="H3398" i="14"/>
  <c r="H3478" i="14"/>
  <c r="H2214" i="14"/>
  <c r="H1202" i="14"/>
  <c r="H4578" i="14"/>
  <c r="H8755" i="14"/>
  <c r="H4642" i="14"/>
  <c r="H2946" i="14"/>
  <c r="H1746" i="14"/>
  <c r="H386" i="14"/>
  <c r="H306" i="14"/>
  <c r="H3186" i="14"/>
  <c r="H3250" i="14"/>
  <c r="H2754" i="14"/>
  <c r="H354" i="14"/>
  <c r="H4610" i="14"/>
  <c r="H2418" i="14"/>
  <c r="H3922" i="14"/>
  <c r="H2114" i="14"/>
  <c r="H146" i="14"/>
  <c r="H4018" i="14"/>
  <c r="H4693" i="14"/>
  <c r="H4725" i="14"/>
  <c r="H4388" i="14"/>
  <c r="H4884" i="14"/>
  <c r="H4228" i="14"/>
  <c r="H4996" i="14"/>
  <c r="H5204" i="14"/>
  <c r="H2082" i="14"/>
  <c r="H1413" i="14"/>
  <c r="H4053" i="14"/>
  <c r="H4133" i="14"/>
  <c r="H987" i="14"/>
  <c r="H2555" i="14"/>
  <c r="H1179" i="14"/>
  <c r="H139" i="14"/>
  <c r="H2155" i="14"/>
  <c r="H3195" i="14"/>
  <c r="H171" i="14"/>
  <c r="H827" i="14"/>
  <c r="H1767" i="14"/>
  <c r="H4791" i="14"/>
  <c r="H2615" i="14"/>
  <c r="H2919" i="14"/>
  <c r="H3191" i="14"/>
  <c r="H3415" i="14"/>
  <c r="H3687" i="14"/>
  <c r="H3911" i="14"/>
  <c r="H4135" i="14"/>
  <c r="H4407" i="14"/>
  <c r="H4679" i="14"/>
  <c r="H4983" i="14"/>
  <c r="H7198" i="14"/>
  <c r="H6670" i="14"/>
  <c r="H4760" i="14"/>
  <c r="H1049" i="14"/>
  <c r="H2057" i="14"/>
  <c r="H3417" i="14"/>
  <c r="H3913" i="14"/>
  <c r="H4473" i="14"/>
  <c r="H5289" i="14"/>
  <c r="H6553" i="14"/>
  <c r="H7737" i="14"/>
  <c r="H4664" i="14"/>
  <c r="H8425" i="14"/>
  <c r="H1433" i="14"/>
  <c r="H1833" i="14"/>
  <c r="H3513" i="14"/>
  <c r="H4233" i="14"/>
  <c r="H5001" i="14"/>
  <c r="H6233" i="14"/>
  <c r="H6841" i="14"/>
  <c r="H7870" i="14"/>
  <c r="H4424" i="14"/>
  <c r="H4824" i="14"/>
  <c r="H5288" i="14"/>
  <c r="H105" i="14"/>
  <c r="H393" i="14"/>
  <c r="H617" i="14"/>
  <c r="H921" i="14"/>
  <c r="H1417" i="14"/>
  <c r="H1945" i="14"/>
  <c r="H2345" i="14"/>
  <c r="H3737" i="14"/>
  <c r="H4457" i="14"/>
  <c r="H6185" i="14"/>
  <c r="H8105" i="14"/>
  <c r="H4345" i="14"/>
  <c r="H4392" i="14"/>
  <c r="H286" i="14"/>
  <c r="H430" i="14"/>
  <c r="H574" i="14"/>
  <c r="H734" i="14"/>
  <c r="H894" i="14"/>
  <c r="H1054" i="14"/>
  <c r="H1198" i="14"/>
  <c r="H1358" i="14"/>
  <c r="H1518" i="14"/>
  <c r="H1646" i="14"/>
  <c r="H1790" i="14"/>
  <c r="H1934" i="14"/>
  <c r="H2078" i="14"/>
  <c r="H2222" i="14"/>
  <c r="H2366" i="14"/>
  <c r="H2510" i="14"/>
  <c r="H2654" i="14"/>
  <c r="H2814" i="14"/>
  <c r="H2942" i="14"/>
  <c r="H3102" i="14"/>
  <c r="H3230" i="14"/>
  <c r="H3406" i="14"/>
  <c r="H3550" i="14"/>
  <c r="H3726" i="14"/>
  <c r="H3870" i="14"/>
  <c r="H4014" i="14"/>
  <c r="H4174" i="14"/>
  <c r="H4302" i="14"/>
  <c r="H4430" i="14"/>
  <c r="H4590" i="14"/>
  <c r="H4718" i="14"/>
  <c r="H4894" i="14"/>
  <c r="H5022" i="14"/>
  <c r="H5150" i="14"/>
  <c r="H5326" i="14"/>
  <c r="H5822" i="14"/>
  <c r="H5966" i="14"/>
  <c r="H6110" i="14"/>
  <c r="H6238" i="14"/>
  <c r="H6430" i="14"/>
  <c r="H6638" i="14"/>
  <c r="H6894" i="14"/>
  <c r="H7294" i="14"/>
  <c r="H7630" i="14"/>
  <c r="H6411" i="14"/>
  <c r="H1515" i="14"/>
  <c r="H1947" i="14"/>
  <c r="H2171" i="14"/>
  <c r="H2315" i="14"/>
  <c r="H2475" i="14"/>
  <c r="H2715" i="14"/>
  <c r="H2907" i="14"/>
  <c r="H3051" i="14"/>
  <c r="H3243" i="14"/>
  <c r="H3435" i="14"/>
  <c r="H3595" i="14"/>
  <c r="H3723" i="14"/>
  <c r="H3851" i="14"/>
  <c r="H3979" i="14"/>
  <c r="H4107" i="14"/>
  <c r="H4235" i="14"/>
  <c r="H4363" i="14"/>
  <c r="H4555" i="14"/>
  <c r="H4715" i="14"/>
  <c r="H4859" i="14"/>
  <c r="H5019" i="14"/>
  <c r="H5179" i="14"/>
  <c r="H5323" i="14"/>
  <c r="H5483" i="14"/>
  <c r="H5627" i="14"/>
  <c r="H5787" i="14"/>
  <c r="H5915" i="14"/>
  <c r="H6059" i="14"/>
  <c r="H6251" i="14"/>
  <c r="H6379" i="14"/>
  <c r="H6523" i="14"/>
  <c r="H6683" i="14"/>
  <c r="H5306" i="14"/>
  <c r="H6682" i="14"/>
  <c r="H570" i="14"/>
  <c r="H826" i="14"/>
  <c r="H1082" i="14"/>
  <c r="H1306" i="14"/>
  <c r="H1626" i="14"/>
  <c r="H1898" i="14"/>
  <c r="H2314" i="14"/>
  <c r="H3578" i="14"/>
  <c r="H4314" i="14"/>
  <c r="H5130" i="14"/>
  <c r="H6170" i="14"/>
  <c r="H6938" i="14"/>
  <c r="H7738" i="14"/>
  <c r="H7643" i="14"/>
  <c r="H2895" i="14"/>
  <c r="H3519" i="14"/>
  <c r="H4191" i="14"/>
  <c r="H5135" i="14"/>
  <c r="H6047" i="14"/>
  <c r="H6815" i="14"/>
  <c r="H7439" i="14"/>
  <c r="H8399" i="14"/>
  <c r="H4608" i="14"/>
  <c r="H5296" i="14"/>
  <c r="H8097" i="14"/>
  <c r="H6831" i="14"/>
  <c r="H3514" i="14"/>
  <c r="H4106" i="14"/>
  <c r="H4682" i="14"/>
  <c r="H5290" i="14"/>
  <c r="H6474" i="14"/>
  <c r="H6715" i="14"/>
  <c r="H7627" i="14"/>
  <c r="H8651" i="14"/>
  <c r="H4604" i="14"/>
  <c r="H5212" i="14"/>
  <c r="H559" i="14"/>
  <c r="H1167" i="14"/>
  <c r="H1855" i="14"/>
  <c r="H2463" i="14"/>
  <c r="H3375" i="14"/>
  <c r="H4143" i="14"/>
  <c r="H4911" i="14"/>
  <c r="H5567" i="14"/>
  <c r="H6335" i="14"/>
  <c r="H7407" i="14"/>
  <c r="H8415" i="14"/>
  <c r="H4640" i="14"/>
  <c r="H5408" i="14"/>
  <c r="H8705" i="14"/>
  <c r="H138" i="14"/>
  <c r="H282" i="14"/>
  <c r="H426" i="14"/>
  <c r="H586" i="14"/>
  <c r="H874" i="14"/>
  <c r="H1130" i="14"/>
  <c r="H1466" i="14"/>
  <c r="H1770" i="14"/>
  <c r="H2090" i="14"/>
  <c r="H3194" i="14"/>
  <c r="H3594" i="14"/>
  <c r="H4218" i="14"/>
  <c r="H4794" i="14"/>
  <c r="H6186" i="14"/>
  <c r="H6890" i="14"/>
  <c r="H7434" i="14"/>
  <c r="H799" i="14"/>
  <c r="H1487" i="14"/>
  <c r="H2543" i="14"/>
  <c r="H3343" i="14"/>
  <c r="H4015" i="14"/>
  <c r="H4815" i="14"/>
  <c r="H5615" i="14"/>
  <c r="H6463" i="14"/>
  <c r="H7391" i="14"/>
  <c r="H8527" i="14"/>
  <c r="H4624" i="14"/>
  <c r="H5440" i="14"/>
  <c r="H8033" i="14"/>
  <c r="H5647" i="14"/>
  <c r="H1386" i="14"/>
  <c r="H2218" i="14"/>
  <c r="H3386" i="14"/>
  <c r="H4074" i="14"/>
  <c r="H5050" i="14"/>
  <c r="H6154" i="14"/>
  <c r="H7002" i="14"/>
  <c r="H6843" i="14"/>
  <c r="H7883" i="14"/>
  <c r="H4252" i="14"/>
  <c r="H5388" i="14"/>
  <c r="H271" i="14"/>
  <c r="H815" i="14"/>
  <c r="H1519" i="14"/>
  <c r="H2159" i="14"/>
  <c r="H2863" i="14"/>
  <c r="H3567" i="14"/>
  <c r="H4559" i="14"/>
  <c r="H5279" i="14"/>
  <c r="H5903" i="14"/>
  <c r="H6783" i="14"/>
  <c r="H7631" i="14"/>
  <c r="H8543" i="14"/>
  <c r="H4576" i="14"/>
  <c r="H5344" i="14"/>
  <c r="H8049" i="14"/>
  <c r="H7146" i="14"/>
  <c r="H3930" i="14"/>
  <c r="H4602" i="14"/>
  <c r="H5994" i="14"/>
  <c r="H6874" i="14"/>
  <c r="H6907" i="14"/>
  <c r="H7659" i="14"/>
  <c r="H8283" i="14"/>
  <c r="H4364" i="14"/>
  <c r="H5244" i="14"/>
  <c r="H3453" i="14"/>
  <c r="H8749" i="14"/>
  <c r="H3741" i="14"/>
  <c r="H8605" i="14"/>
  <c r="H2238" i="14"/>
  <c r="H7757" i="14"/>
  <c r="H333" i="14"/>
  <c r="H7629" i="14"/>
  <c r="H2253" i="14"/>
  <c r="H7967" i="14"/>
  <c r="H3677" i="14"/>
  <c r="H6798" i="14"/>
  <c r="H6155" i="14"/>
  <c r="H5342" i="14"/>
  <c r="H5869" i="14"/>
  <c r="H8205" i="14"/>
  <c r="H2014" i="14"/>
  <c r="H4651" i="14"/>
  <c r="H4617" i="14"/>
  <c r="H7303" i="14"/>
  <c r="H3865" i="14"/>
  <c r="H7415" i="14"/>
  <c r="H4343" i="14"/>
  <c r="H7735" i="14"/>
  <c r="H6381" i="14"/>
  <c r="H8759" i="14"/>
  <c r="H6807" i="14"/>
  <c r="H3387" i="14"/>
  <c r="H7349" i="14"/>
  <c r="H5909" i="14"/>
  <c r="H6869" i="14"/>
  <c r="H8213" i="14"/>
  <c r="H7685" i="14"/>
  <c r="H3701" i="14"/>
  <c r="H7058" i="14"/>
  <c r="H6998" i="14"/>
  <c r="H5654" i="14"/>
  <c r="H5270" i="14"/>
  <c r="H6194" i="14"/>
  <c r="H6038" i="14"/>
  <c r="H7094" i="14"/>
  <c r="H6741" i="14"/>
  <c r="H8181" i="14"/>
  <c r="H6286" i="14"/>
  <c r="H6754" i="14"/>
  <c r="H1677" i="14"/>
  <c r="H5782" i="14"/>
  <c r="H6165" i="14"/>
  <c r="H5890" i="14"/>
  <c r="H8229" i="14"/>
  <c r="H6574" i="14"/>
  <c r="H6454" i="14"/>
  <c r="H8457" i="14"/>
  <c r="H7510" i="14"/>
  <c r="H4023" i="14"/>
  <c r="H7186" i="14"/>
  <c r="H6214" i="14"/>
  <c r="H4834" i="14"/>
  <c r="H5106" i="14"/>
  <c r="H6738" i="14"/>
  <c r="H6150" i="14"/>
  <c r="H4711" i="14"/>
  <c r="H5958" i="14"/>
  <c r="H7362" i="14"/>
  <c r="H7206" i="14"/>
  <c r="H6786" i="14"/>
  <c r="H5911" i="14"/>
  <c r="H4965" i="14"/>
  <c r="H6333" i="14"/>
  <c r="H7607" i="14"/>
  <c r="H5159" i="14"/>
  <c r="H7237" i="14"/>
  <c r="H7813" i="14"/>
  <c r="H3733" i="14"/>
  <c r="H5893" i="14"/>
  <c r="H7141" i="14"/>
  <c r="H4837" i="14"/>
  <c r="H5670" i="14"/>
  <c r="H3959" i="14"/>
  <c r="H6711" i="14"/>
  <c r="H7623" i="14"/>
  <c r="H7634" i="14"/>
  <c r="H5032" i="14"/>
  <c r="H2465" i="14"/>
  <c r="H2529" i="14"/>
  <c r="H2593" i="14"/>
  <c r="H2657" i="14"/>
  <c r="H2721" i="14"/>
  <c r="H2785" i="14"/>
  <c r="H2849" i="14"/>
  <c r="H2913" i="14"/>
  <c r="H2977" i="14"/>
  <c r="H3041" i="14"/>
  <c r="H3105" i="14"/>
  <c r="H5525" i="14"/>
  <c r="H5589" i="14"/>
  <c r="H5653" i="14"/>
  <c r="H5717" i="14"/>
  <c r="H5781" i="14"/>
  <c r="H2474" i="14"/>
  <c r="H2730" i="14"/>
  <c r="H2986" i="14"/>
  <c r="H5598" i="14"/>
  <c r="H7946" i="14"/>
  <c r="H8142" i="14"/>
  <c r="H8310" i="14"/>
  <c r="H8494" i="14"/>
  <c r="H8670" i="14"/>
  <c r="H2566" i="14"/>
  <c r="H2822" i="14"/>
  <c r="H3078" i="14"/>
  <c r="H5690" i="14"/>
  <c r="H8022" i="14"/>
  <c r="H8246" i="14"/>
  <c r="H8502" i="14"/>
  <c r="H8722" i="14"/>
  <c r="H8054" i="14"/>
  <c r="H8214" i="14"/>
  <c r="H8390" i="14"/>
  <c r="H8554" i="14"/>
  <c r="H8742" i="14"/>
  <c r="H5572" i="14"/>
  <c r="H5884" i="14"/>
  <c r="H5948" i="14"/>
  <c r="H6012" i="14"/>
  <c r="H6076" i="14"/>
  <c r="H6140" i="14"/>
  <c r="H2636" i="14"/>
  <c r="H5796" i="14"/>
  <c r="H5552" i="14"/>
  <c r="H5780" i="14"/>
  <c r="H3032" i="14"/>
  <c r="H8156" i="14"/>
  <c r="H8668" i="14"/>
  <c r="H8312" i="14"/>
  <c r="H7948" i="14"/>
  <c r="H8588" i="14"/>
  <c r="H8076" i="14"/>
  <c r="H7040" i="14"/>
  <c r="H7136" i="14"/>
  <c r="H7940" i="14"/>
  <c r="H8196" i="14"/>
  <c r="H8352" i="14"/>
  <c r="H8596" i="14"/>
  <c r="H2736" i="14"/>
  <c r="H3000" i="14"/>
  <c r="H3168" i="14"/>
  <c r="H3248" i="14"/>
  <c r="H7272" i="14"/>
  <c r="H7400" i="14"/>
  <c r="H3300" i="14"/>
  <c r="H7300" i="14"/>
  <c r="H7388" i="14"/>
  <c r="H7464" i="14"/>
  <c r="H3276" i="14"/>
  <c r="H3316" i="14"/>
  <c r="H3348" i="14"/>
  <c r="H3380" i="14"/>
  <c r="H3412" i="14"/>
  <c r="H3444" i="14"/>
  <c r="H3476" i="14"/>
  <c r="H3508" i="14"/>
  <c r="H3540" i="14"/>
  <c r="H3572" i="14"/>
  <c r="H3604" i="14"/>
  <c r="H3636" i="14"/>
  <c r="H3668" i="14"/>
  <c r="H3700" i="14"/>
  <c r="H3732" i="14"/>
  <c r="H3764" i="14"/>
  <c r="H3796" i="14"/>
  <c r="H3828" i="14"/>
  <c r="H3860" i="14"/>
  <c r="H3892" i="14"/>
  <c r="H3924" i="14"/>
  <c r="H3956" i="14"/>
  <c r="H3988" i="14"/>
  <c r="H4020" i="14"/>
  <c r="H4052" i="14"/>
  <c r="H4084" i="14"/>
  <c r="H4116" i="14"/>
  <c r="H7216" i="14"/>
  <c r="H7296" i="14"/>
  <c r="H7380" i="14"/>
  <c r="H7468" i="14"/>
  <c r="H7552" i="14"/>
  <c r="H7648" i="14"/>
  <c r="H7736" i="14"/>
  <c r="H7828" i="14"/>
  <c r="H8328" i="14"/>
  <c r="H7532" i="14"/>
  <c r="H7632" i="14"/>
  <c r="H7720" i="14"/>
  <c r="H7816" i="14"/>
  <c r="H7912" i="14"/>
  <c r="H8392" i="14"/>
  <c r="H1941" i="14"/>
  <c r="H2197" i="14"/>
  <c r="H5389" i="14"/>
  <c r="H5453" i="14"/>
  <c r="H5985" i="14"/>
  <c r="H6241" i="14"/>
  <c r="H6497" i="14"/>
  <c r="H6753" i="14"/>
  <c r="H6961" i="14"/>
  <c r="H7089" i="14"/>
  <c r="H7217" i="14"/>
  <c r="H7345" i="14"/>
  <c r="H7473" i="14"/>
  <c r="H7601" i="14"/>
  <c r="H7729" i="14"/>
  <c r="H7857" i="14"/>
  <c r="H1943" i="14"/>
  <c r="H151" i="14"/>
  <c r="H1175" i="14"/>
  <c r="H2695" i="14"/>
  <c r="H3682" i="14"/>
  <c r="H887" i="14"/>
  <c r="H263" i="14"/>
  <c r="H2183" i="14"/>
  <c r="H1975" i="14"/>
  <c r="H295" i="14"/>
  <c r="H903" i="14"/>
  <c r="H1059" i="14"/>
  <c r="H691" i="14"/>
  <c r="H2211" i="14"/>
  <c r="H819" i="14"/>
  <c r="H723" i="14"/>
  <c r="H355" i="14"/>
  <c r="H35" i="14"/>
  <c r="H435" i="14"/>
  <c r="H2867" i="14"/>
  <c r="H981" i="14"/>
  <c r="H357" i="14"/>
  <c r="H933" i="14"/>
  <c r="H1157" i="14"/>
  <c r="H1461" i="14"/>
  <c r="H54" i="14"/>
  <c r="H38" i="14"/>
  <c r="H1779" i="14"/>
  <c r="H6627" i="14"/>
  <c r="H5555" i="14"/>
  <c r="H2723" i="14"/>
  <c r="H6723" i="14"/>
  <c r="H5043" i="14"/>
  <c r="H2243" i="14"/>
  <c r="H7075" i="14"/>
  <c r="H4995" i="14"/>
  <c r="H3475" i="14"/>
  <c r="H6963" i="14"/>
  <c r="H4707" i="14"/>
  <c r="H3603" i="14"/>
  <c r="H7827" i="14"/>
  <c r="H6291" i="14"/>
  <c r="H4915" i="14"/>
  <c r="H2515" i="14"/>
  <c r="H5923" i="14"/>
  <c r="H8227" i="14"/>
  <c r="H3587" i="14"/>
  <c r="H8643" i="14"/>
  <c r="H5763" i="14"/>
  <c r="H270" i="14"/>
  <c r="H1029" i="14"/>
  <c r="H774" i="14"/>
  <c r="H918" i="14"/>
  <c r="H5363" i="14"/>
  <c r="H4545" i="14"/>
  <c r="H2995" i="14"/>
  <c r="H4131" i="14"/>
  <c r="H1809" i="14"/>
  <c r="H8753" i="14"/>
  <c r="H5875" i="14"/>
  <c r="H5185" i="14"/>
  <c r="H1761" i="14"/>
  <c r="H1313" i="14"/>
  <c r="H977" i="14"/>
  <c r="H6387" i="14"/>
  <c r="H4321" i="14"/>
  <c r="H1857" i="14"/>
  <c r="H1233" i="14"/>
  <c r="H1745" i="14"/>
  <c r="H1781" i="14"/>
  <c r="H1334" i="14"/>
  <c r="H3622" i="14"/>
  <c r="H3462" i="14"/>
  <c r="H2086" i="14"/>
  <c r="H3846" i="14"/>
  <c r="H1222" i="14"/>
  <c r="H1814" i="14"/>
  <c r="H1654" i="14"/>
  <c r="H3830" i="14"/>
  <c r="H3590" i="14"/>
  <c r="H2310" i="14"/>
  <c r="H1586" i="14"/>
  <c r="H578" i="14"/>
  <c r="H114" i="14"/>
  <c r="H4722" i="14"/>
  <c r="H3490" i="14"/>
  <c r="H2402" i="14"/>
  <c r="H466" i="14"/>
  <c r="H866" i="14"/>
  <c r="H3618" i="14"/>
  <c r="H3282" i="14"/>
  <c r="H2962" i="14"/>
  <c r="H594" i="14"/>
  <c r="H4690" i="14"/>
  <c r="H2530" i="14"/>
  <c r="H4194" i="14"/>
  <c r="H2306" i="14"/>
  <c r="H194" i="14"/>
  <c r="H4050" i="14"/>
  <c r="H3285" i="14"/>
  <c r="H5237" i="14"/>
  <c r="H4644" i="14"/>
  <c r="H4948" i="14"/>
  <c r="H4324" i="14"/>
  <c r="H5348" i="14"/>
  <c r="H4260" i="14"/>
  <c r="H3445" i="14"/>
  <c r="H2610" i="14"/>
  <c r="H4117" i="14"/>
  <c r="H4421" i="14"/>
  <c r="H1259" i="14"/>
  <c r="H2779" i="14"/>
  <c r="H1547" i="14"/>
  <c r="H491" i="14"/>
  <c r="H2651" i="14"/>
  <c r="H3275" i="14"/>
  <c r="H331" i="14"/>
  <c r="H4823" i="14"/>
  <c r="H4136" i="14"/>
  <c r="H5303" i="14"/>
  <c r="H5527" i="14"/>
  <c r="H5799" i="14"/>
  <c r="H6167" i="14"/>
  <c r="H6535" i="14"/>
  <c r="H6919" i="14"/>
  <c r="H942" i="14"/>
  <c r="H7358" i="14"/>
  <c r="H3721" i="14"/>
  <c r="H5017" i="14"/>
  <c r="H7081" i="14"/>
  <c r="H8185" i="14"/>
  <c r="H6782" i="14"/>
  <c r="H4846" i="14"/>
  <c r="H7774" i="14"/>
  <c r="H8617" i="14"/>
  <c r="H4600" i="14"/>
  <c r="H4792" i="14"/>
  <c r="H5432" i="14"/>
  <c r="H345" i="14"/>
  <c r="H713" i="14"/>
  <c r="H969" i="14"/>
  <c r="H1321" i="14"/>
  <c r="H1977" i="14"/>
  <c r="H3257" i="14"/>
  <c r="H3673" i="14"/>
  <c r="H4697" i="14"/>
  <c r="H6297" i="14"/>
  <c r="H7353" i="14"/>
  <c r="H4494" i="14"/>
  <c r="H4395" i="14"/>
  <c r="H5231" i="14"/>
  <c r="H6779" i="14"/>
  <c r="H8107" i="14"/>
  <c r="H8271" i="14"/>
  <c r="H415" i="14"/>
  <c r="H1119" i="14"/>
  <c r="H1807" i="14"/>
  <c r="H2399" i="14"/>
  <c r="H3311" i="14"/>
  <c r="H4159" i="14"/>
  <c r="H4895" i="14"/>
  <c r="H5967" i="14"/>
  <c r="H6911" i="14"/>
  <c r="H7855" i="14"/>
  <c r="H8767" i="14"/>
  <c r="H4896" i="14"/>
  <c r="H1009" i="14"/>
  <c r="H8657" i="14"/>
  <c r="H4332" i="14"/>
  <c r="H4828" i="14"/>
  <c r="H5484" i="14"/>
  <c r="H7695" i="14"/>
  <c r="H7227" i="14"/>
  <c r="H8187" i="14"/>
  <c r="H4204" i="14"/>
  <c r="H4892" i="14"/>
  <c r="H8017" i="14"/>
  <c r="H7018" i="14"/>
  <c r="H7386" i="14"/>
  <c r="H687" i="14"/>
  <c r="H1535" i="14"/>
  <c r="H2127" i="14"/>
  <c r="H2751" i="14"/>
  <c r="H3631" i="14"/>
  <c r="H4319" i="14"/>
  <c r="H5055" i="14"/>
  <c r="H6095" i="14"/>
  <c r="H7167" i="14"/>
  <c r="H7887" i="14"/>
  <c r="H4176" i="14"/>
  <c r="H4944" i="14"/>
  <c r="H8353" i="14"/>
  <c r="H3597" i="14"/>
  <c r="H6301" i="14"/>
  <c r="H3869" i="14"/>
  <c r="H7342" i="14"/>
  <c r="H3038" i="14"/>
  <c r="H8029" i="14"/>
  <c r="H779" i="14"/>
  <c r="H7805" i="14"/>
  <c r="H3645" i="14"/>
  <c r="H8125" i="14"/>
  <c r="H6317" i="14"/>
  <c r="H7594" i="14"/>
  <c r="H6413" i="14"/>
  <c r="H6717" i="14"/>
  <c r="H5917" i="14"/>
  <c r="H8349" i="14"/>
  <c r="H5547" i="14"/>
  <c r="H4812" i="14"/>
  <c r="H4743" i="14"/>
  <c r="H7831" i="14"/>
  <c r="H4105" i="14"/>
  <c r="H7575" i="14"/>
  <c r="H4535" i="14"/>
  <c r="H7789" i="14"/>
  <c r="H6439" i="14"/>
  <c r="H41" i="14"/>
  <c r="H6877" i="14"/>
  <c r="H4248" i="14"/>
  <c r="H7973" i="14"/>
  <c r="H5957" i="14"/>
  <c r="H7541" i="14"/>
  <c r="H8309" i="14"/>
  <c r="H7769" i="14"/>
  <c r="H5885" i="14"/>
  <c r="H7106" i="14"/>
  <c r="H7874" i="14"/>
  <c r="H6002" i="14"/>
  <c r="H5366" i="14"/>
  <c r="H6470" i="14"/>
  <c r="H6098" i="14"/>
  <c r="H7154" i="14"/>
  <c r="H6885" i="14"/>
  <c r="H8517" i="14"/>
  <c r="H6550" i="14"/>
  <c r="H6953" i="14"/>
  <c r="H3394" i="14"/>
  <c r="H5877" i="14"/>
  <c r="H6358" i="14"/>
  <c r="H6166" i="14"/>
  <c r="H8343" i="14"/>
  <c r="H7557" i="14"/>
  <c r="H6519" i="14"/>
  <c r="H8693" i="14"/>
  <c r="H7618" i="14"/>
  <c r="H4263" i="14"/>
  <c r="H7461" i="14"/>
  <c r="H7462" i="14"/>
  <c r="H5314" i="14"/>
  <c r="H5574" i="14"/>
  <c r="H8695" i="14"/>
  <c r="H6726" i="14"/>
  <c r="H5010" i="14"/>
  <c r="H5479" i="14"/>
  <c r="H7591" i="14"/>
  <c r="H7302" i="14"/>
  <c r="H7398" i="14"/>
  <c r="H6018" i="14"/>
  <c r="H6405" i="14"/>
  <c r="H7065" i="14"/>
  <c r="H5975" i="14"/>
  <c r="H5399" i="14"/>
  <c r="H7429" i="14"/>
  <c r="H8197" i="14"/>
  <c r="H5221" i="14"/>
  <c r="H6229" i="14"/>
  <c r="H7717" i="14"/>
  <c r="H5125" i="14"/>
  <c r="H6438" i="14"/>
  <c r="H4806" i="14"/>
  <c r="H4183" i="14"/>
  <c r="H5447" i="14"/>
  <c r="H4789" i="14"/>
  <c r="H2153" i="14"/>
  <c r="H2469" i="14"/>
  <c r="H2533" i="14"/>
  <c r="H2597" i="14"/>
  <c r="H2661" i="14"/>
  <c r="H2725" i="14"/>
  <c r="H2789" i="14"/>
  <c r="H2853" i="14"/>
  <c r="H2917" i="14"/>
  <c r="H2981" i="14"/>
  <c r="H3045" i="14"/>
  <c r="H3109" i="14"/>
  <c r="H5529" i="14"/>
  <c r="H5593" i="14"/>
  <c r="H5657" i="14"/>
  <c r="H5721" i="14"/>
  <c r="H5785" i="14"/>
  <c r="H2490" i="14"/>
  <c r="H2746" i="14"/>
  <c r="H3002" i="14"/>
  <c r="H5614" i="14"/>
  <c r="H7958" i="14"/>
  <c r="H8150" i="14"/>
  <c r="H8326" i="14"/>
  <c r="H8506" i="14"/>
  <c r="H8682" i="14"/>
  <c r="H2582" i="14"/>
  <c r="H2838" i="14"/>
  <c r="H3094" i="14"/>
  <c r="H5706" i="14"/>
  <c r="H8034" i="14"/>
  <c r="H8266" i="14"/>
  <c r="H8514" i="14"/>
  <c r="H8734" i="14"/>
  <c r="H8058" i="14"/>
  <c r="H8226" i="14"/>
  <c r="H8402" i="14"/>
  <c r="H8562" i="14"/>
  <c r="H8746" i="14"/>
  <c r="H48" i="14"/>
  <c r="H80" i="14"/>
  <c r="H112" i="14"/>
  <c r="H144" i="14"/>
  <c r="H176" i="14"/>
  <c r="H208" i="14"/>
  <c r="H240" i="14"/>
  <c r="H272" i="14"/>
  <c r="H304" i="14"/>
  <c r="H336" i="14"/>
  <c r="H368" i="14"/>
  <c r="H400" i="14"/>
  <c r="H432" i="14"/>
  <c r="H464" i="14"/>
  <c r="H496" i="14"/>
  <c r="H528" i="14"/>
  <c r="H560" i="14"/>
  <c r="H592" i="14"/>
  <c r="H624" i="14"/>
  <c r="H656" i="14"/>
  <c r="H688" i="14"/>
  <c r="H720" i="14"/>
  <c r="H752" i="14"/>
  <c r="H816" i="14"/>
  <c r="H848" i="14"/>
  <c r="H880" i="14"/>
  <c r="H912" i="14"/>
  <c r="H944" i="14"/>
  <c r="H976" i="14"/>
  <c r="H1008" i="14"/>
  <c r="H2448" i="14"/>
  <c r="H5580" i="14"/>
  <c r="H5888" i="14"/>
  <c r="H5952" i="14"/>
  <c r="H6016" i="14"/>
  <c r="H6080" i="14"/>
  <c r="H6144" i="14"/>
  <c r="H2800" i="14"/>
  <c r="H5804" i="14"/>
  <c r="H5636" i="14"/>
  <c r="H5556" i="14"/>
  <c r="H5680" i="14"/>
  <c r="H5816" i="14"/>
  <c r="H1060" i="14"/>
  <c r="H1092" i="14"/>
  <c r="H1124" i="14"/>
  <c r="H1156" i="14"/>
  <c r="H1188" i="14"/>
  <c r="H1220" i="14"/>
  <c r="H1252" i="14"/>
  <c r="H1284" i="14"/>
  <c r="H1316" i="14"/>
  <c r="H1348" i="14"/>
  <c r="H1380" i="14"/>
  <c r="H1412" i="14"/>
  <c r="H1444" i="14"/>
  <c r="H1476" i="14"/>
  <c r="H1508" i="14"/>
  <c r="H1540" i="14"/>
  <c r="H1572" i="14"/>
  <c r="H1604" i="14"/>
  <c r="H1636" i="14"/>
  <c r="H1668" i="14"/>
  <c r="H1700" i="14"/>
  <c r="H1732" i="14"/>
  <c r="H1764" i="14"/>
  <c r="H1796" i="14"/>
  <c r="H1828" i="14"/>
  <c r="H1860" i="14"/>
  <c r="H1892" i="14"/>
  <c r="H1924" i="14"/>
  <c r="H1956" i="14"/>
  <c r="H1988" i="14"/>
  <c r="H2020" i="14"/>
  <c r="H2052" i="14"/>
  <c r="H2084" i="14"/>
  <c r="H2116" i="14"/>
  <c r="H2148" i="14"/>
  <c r="H2180" i="14"/>
  <c r="H2212" i="14"/>
  <c r="H2244" i="14"/>
  <c r="H2276" i="14"/>
  <c r="H2308" i="14"/>
  <c r="H2340" i="14"/>
  <c r="H2372" i="14"/>
  <c r="H2404" i="14"/>
  <c r="H2436" i="14"/>
  <c r="H2484" i="14"/>
  <c r="H2524" i="14"/>
  <c r="H2556" i="14"/>
  <c r="H2596" i="14"/>
  <c r="H2644" i="14"/>
  <c r="H2676" i="14"/>
  <c r="H2716" i="14"/>
  <c r="H2760" i="14"/>
  <c r="H2816" i="14"/>
  <c r="H2868" i="14"/>
  <c r="H2916" i="14"/>
  <c r="H2972" i="14"/>
  <c r="H3016" i="14"/>
  <c r="H3072" i="14"/>
  <c r="H5532" i="14"/>
  <c r="H5656" i="14"/>
  <c r="H5784" i="14"/>
  <c r="H8188" i="14"/>
  <c r="H8700" i="14"/>
  <c r="H8344" i="14"/>
  <c r="H7980" i="14"/>
  <c r="H8620" i="14"/>
  <c r="H6328" i="14"/>
  <c r="H6384" i="14"/>
  <c r="H6440" i="14"/>
  <c r="H6496" i="14"/>
  <c r="H6556" i="14"/>
  <c r="H6616" i="14"/>
  <c r="H6672" i="14"/>
  <c r="H6724" i="14"/>
  <c r="H6792" i="14"/>
  <c r="H6860" i="14"/>
  <c r="H6928" i="14"/>
  <c r="H6996" i="14"/>
  <c r="H7084" i="14"/>
  <c r="H7184" i="14"/>
  <c r="H8116" i="14"/>
  <c r="H8260" i="14"/>
  <c r="H8416" i="14"/>
  <c r="H8528" i="14"/>
  <c r="H8672" i="14"/>
  <c r="H6204" i="14"/>
  <c r="H6240" i="14"/>
  <c r="H6272" i="14"/>
  <c r="H6324" i="14"/>
  <c r="H6396" i="14"/>
  <c r="H6472" i="14"/>
  <c r="H6544" i="14"/>
  <c r="H6612" i="14"/>
  <c r="H6688" i="14"/>
  <c r="H6760" i="14"/>
  <c r="H6816" i="14"/>
  <c r="H6880" i="14"/>
  <c r="H6948" i="14"/>
  <c r="H7024" i="14"/>
  <c r="H7128" i="14"/>
  <c r="H7936" i="14"/>
  <c r="H8032" i="14"/>
  <c r="H8304" i="14"/>
  <c r="H8532" i="14"/>
  <c r="H8428" i="14"/>
  <c r="H2744" i="14"/>
  <c r="H3252" i="14"/>
  <c r="H3184" i="14"/>
  <c r="H3020" i="14"/>
  <c r="H7596" i="14"/>
  <c r="H7696" i="14"/>
  <c r="H7800" i="14"/>
  <c r="H7904" i="14"/>
  <c r="H1957" i="14"/>
  <c r="H2213" i="14"/>
  <c r="H2373" i="14"/>
  <c r="H3169" i="14"/>
  <c r="H3297" i="14"/>
  <c r="H3425" i="14"/>
  <c r="H3553" i="14"/>
  <c r="H3681" i="14"/>
  <c r="H3809" i="14"/>
  <c r="H3937" i="14"/>
  <c r="H5393" i="14"/>
  <c r="H5457" i="14"/>
  <c r="H6001" i="14"/>
  <c r="H6257" i="14"/>
  <c r="H6513" i="14"/>
  <c r="H6769" i="14"/>
  <c r="H2199" i="14"/>
  <c r="H215" i="14"/>
  <c r="H1239" i="14"/>
  <c r="H71" i="14"/>
  <c r="H2119" i="14"/>
  <c r="H157" i="14"/>
  <c r="H317" i="14"/>
  <c r="H493" i="14"/>
  <c r="H669" i="14"/>
  <c r="H829" i="14"/>
  <c r="H1005" i="14"/>
  <c r="H1181" i="14"/>
  <c r="H1341" i="14"/>
  <c r="H1517" i="14"/>
  <c r="H1693" i="14"/>
  <c r="H1853" i="14"/>
  <c r="H2029" i="14"/>
  <c r="H2189" i="14"/>
  <c r="H2397" i="14"/>
  <c r="H3277" i="14"/>
  <c r="H3565" i="14"/>
  <c r="H3981" i="14"/>
  <c r="H4141" i="14"/>
  <c r="H4269" i="14"/>
  <c r="H4397" i="14"/>
  <c r="H4525" i="14"/>
  <c r="H4653" i="14"/>
  <c r="H4781" i="14"/>
  <c r="H4909" i="14"/>
  <c r="H5037" i="14"/>
  <c r="H5165" i="14"/>
  <c r="H5293" i="14"/>
  <c r="H1143" i="14"/>
  <c r="H519" i="14"/>
  <c r="H2487" i="14"/>
  <c r="H2583" i="14"/>
  <c r="H551" i="14"/>
  <c r="H1159" i="14"/>
  <c r="H1283" i="14"/>
  <c r="H1187" i="14"/>
  <c r="H2259" i="14"/>
  <c r="H1315" i="14"/>
  <c r="H947" i="14"/>
  <c r="H579" i="14"/>
  <c r="H259" i="14"/>
  <c r="H931" i="14"/>
  <c r="H3091" i="14"/>
  <c r="H1173" i="14"/>
  <c r="H821" i="14"/>
  <c r="H1125" i="14"/>
  <c r="H1349" i="14"/>
  <c r="H1733" i="14"/>
  <c r="H86" i="14"/>
  <c r="H342" i="14"/>
  <c r="H1891" i="14"/>
  <c r="H6883" i="14"/>
  <c r="H5683" i="14"/>
  <c r="H2963" i="14"/>
  <c r="H6979" i="14"/>
  <c r="H5299" i="14"/>
  <c r="H3219" i="14"/>
  <c r="H7331" i="14"/>
  <c r="H5251" i="14"/>
  <c r="H3699" i="14"/>
  <c r="H7219" i="14"/>
  <c r="H4963" i="14"/>
  <c r="H4035" i="14"/>
  <c r="H659" i="14"/>
  <c r="H6547" i="14"/>
  <c r="H5171" i="14"/>
  <c r="H2563" i="14"/>
  <c r="H6179" i="14"/>
  <c r="H8259" i="14"/>
  <c r="H4019" i="14"/>
  <c r="H8675" i="14"/>
  <c r="H6019" i="14"/>
  <c r="H142" i="14"/>
  <c r="H181" i="14"/>
  <c r="H806" i="14"/>
  <c r="H950" i="14"/>
  <c r="H17" i="14"/>
  <c r="H4817" i="14"/>
  <c r="H4401" i="14"/>
  <c r="H4257" i="14"/>
  <c r="H2385" i="14"/>
  <c r="H8211" i="14"/>
  <c r="H113" i="14"/>
  <c r="H6307" i="14"/>
  <c r="H1905" i="14"/>
  <c r="H1345" i="14"/>
  <c r="H1377" i="14"/>
  <c r="H6691" i="14"/>
  <c r="H4593" i="14"/>
  <c r="H2225" i="14"/>
  <c r="H1889" i="14"/>
  <c r="H1921" i="14"/>
  <c r="H1189" i="14"/>
  <c r="H1094" i="14"/>
  <c r="H4310" i="14"/>
  <c r="H3654" i="14"/>
  <c r="H2390" i="14"/>
  <c r="H3926" i="14"/>
  <c r="H1750" i="14"/>
  <c r="H1990" i="14"/>
  <c r="H3142" i="14"/>
  <c r="H3990" i="14"/>
  <c r="H3670" i="14"/>
  <c r="H2342" i="14"/>
  <c r="H1698" i="14"/>
  <c r="H1282" i="14"/>
  <c r="H162" i="14"/>
  <c r="H5218" i="14"/>
  <c r="H3522" i="14"/>
  <c r="H2626" i="14"/>
  <c r="H546" i="14"/>
  <c r="H1058" i="14"/>
  <c r="H3650" i="14"/>
  <c r="H3314" i="14"/>
  <c r="H3026" i="14"/>
  <c r="H754" i="14"/>
  <c r="H4850" i="14"/>
  <c r="H2818" i="14"/>
  <c r="H4466" i="14"/>
  <c r="H2770" i="14"/>
  <c r="H802" i="14"/>
  <c r="H4594" i="14"/>
  <c r="H4341" i="14"/>
  <c r="H5301" i="14"/>
  <c r="H4836" i="14"/>
  <c r="H5172" i="14"/>
  <c r="H4740" i="14"/>
  <c r="H5396" i="14"/>
  <c r="H4308" i="14"/>
  <c r="H3477" i="14"/>
  <c r="H3381" i="14"/>
  <c r="H1506" i="14"/>
  <c r="H4645" i="14"/>
  <c r="H1307" i="14"/>
  <c r="H2843" i="14"/>
  <c r="H1595" i="14"/>
  <c r="H539" i="14"/>
  <c r="H2923" i="14"/>
  <c r="H3467" i="14"/>
  <c r="H795" i="14"/>
  <c r="H875" i="14"/>
  <c r="H1783" i="14"/>
  <c r="H3143" i="14"/>
  <c r="H2647" i="14"/>
  <c r="H2951" i="14"/>
  <c r="H3223" i="14"/>
  <c r="H3447" i="14"/>
  <c r="H3703" i="14"/>
  <c r="H3927" i="14"/>
  <c r="H4151" i="14"/>
  <c r="H4423" i="14"/>
  <c r="H4727" i="14"/>
  <c r="H5047" i="14"/>
  <c r="H1353" i="14"/>
  <c r="H7390" i="14"/>
  <c r="H6857" i="14"/>
  <c r="H4936" i="14"/>
  <c r="H1385" i="14"/>
  <c r="H2105" i="14"/>
  <c r="H3465" i="14"/>
  <c r="H3977" i="14"/>
  <c r="H4521" i="14"/>
  <c r="H5993" i="14"/>
  <c r="H6617" i="14"/>
  <c r="H7913" i="14"/>
  <c r="H4905" i="14"/>
  <c r="H7902" i="14"/>
  <c r="H1465" i="14"/>
  <c r="H1897" i="14"/>
  <c r="H3609" i="14"/>
  <c r="H4297" i="14"/>
  <c r="H5065" i="14"/>
  <c r="H6393" i="14"/>
  <c r="H6905" i="14"/>
  <c r="H25" i="14"/>
  <c r="H4456" i="14"/>
  <c r="H4856" i="14"/>
  <c r="H5336" i="14"/>
  <c r="H121" i="14"/>
  <c r="H409" i="14"/>
  <c r="H649" i="14"/>
  <c r="H953" i="14"/>
  <c r="H1481" i="14"/>
  <c r="H2009" i="14"/>
  <c r="H2393" i="14"/>
  <c r="H3801" i="14"/>
  <c r="H4681" i="14"/>
  <c r="H6329" i="14"/>
  <c r="H8329" i="14"/>
  <c r="H5913" i="14"/>
  <c r="H4569" i="14"/>
  <c r="H318" i="14"/>
  <c r="H446" i="14"/>
  <c r="H590" i="14"/>
  <c r="H750" i="14"/>
  <c r="H910" i="14"/>
  <c r="H1070" i="14"/>
  <c r="H1214" i="14"/>
  <c r="H1374" i="14"/>
  <c r="H1534" i="14"/>
  <c r="H1662" i="14"/>
  <c r="H1806" i="14"/>
  <c r="H1950" i="14"/>
  <c r="H2094" i="14"/>
  <c r="H2254" i="14"/>
  <c r="H2382" i="14"/>
  <c r="H2526" i="14"/>
  <c r="H2670" i="14"/>
  <c r="H2830" i="14"/>
  <c r="H2958" i="14"/>
  <c r="H3118" i="14"/>
  <c r="H3262" i="14"/>
  <c r="H3422" i="14"/>
  <c r="H3598" i="14"/>
  <c r="H3742" i="14"/>
  <c r="H3886" i="14"/>
  <c r="H4030" i="14"/>
  <c r="H4190" i="14"/>
  <c r="H4318" i="14"/>
  <c r="H4446" i="14"/>
  <c r="H4606" i="14"/>
  <c r="H4750" i="14"/>
  <c r="H4910" i="14"/>
  <c r="H5038" i="14"/>
  <c r="H5166" i="14"/>
  <c r="H5358" i="14"/>
  <c r="H5854" i="14"/>
  <c r="H5982" i="14"/>
  <c r="H6126" i="14"/>
  <c r="H6254" i="14"/>
  <c r="H6462" i="14"/>
  <c r="H6654" i="14"/>
  <c r="H6974" i="14"/>
  <c r="H7326" i="14"/>
  <c r="H7678" i="14"/>
  <c r="H4539" i="14"/>
  <c r="H1563" i="14"/>
  <c r="H1979" i="14"/>
  <c r="H2187" i="14"/>
  <c r="H2331" i="14"/>
  <c r="H2523" i="14"/>
  <c r="H2747" i="14"/>
  <c r="H2939" i="14"/>
  <c r="H3083" i="14"/>
  <c r="H3291" i="14"/>
  <c r="H3451" i="14"/>
  <c r="H3611" i="14"/>
  <c r="H3739" i="14"/>
  <c r="H3867" i="14"/>
  <c r="H3995" i="14"/>
  <c r="H4123" i="14"/>
  <c r="H4251" i="14"/>
  <c r="H4379" i="14"/>
  <c r="H4587" i="14"/>
  <c r="H4731" i="14"/>
  <c r="H4875" i="14"/>
  <c r="H5035" i="14"/>
  <c r="H5195" i="14"/>
  <c r="H5355" i="14"/>
  <c r="H5499" i="14"/>
  <c r="H5643" i="14"/>
  <c r="H5803" i="14"/>
  <c r="H5931" i="14"/>
  <c r="H6075" i="14"/>
  <c r="H6267" i="14"/>
  <c r="H6395" i="14"/>
  <c r="H6539" i="14"/>
  <c r="H4491" i="14"/>
  <c r="H3818" i="14"/>
  <c r="H5818" i="14"/>
  <c r="H6778" i="14"/>
  <c r="H8207" i="14"/>
  <c r="H618" i="14"/>
  <c r="H858" i="14"/>
  <c r="H1114" i="14"/>
  <c r="H1338" i="14"/>
  <c r="H1658" i="14"/>
  <c r="H1930" i="14"/>
  <c r="H2362" i="14"/>
  <c r="H3658" i="14"/>
  <c r="H4378" i="14"/>
  <c r="H5258" i="14"/>
  <c r="H6250" i="14"/>
  <c r="H7034" i="14"/>
  <c r="H7834" i="14"/>
  <c r="H7739" i="14"/>
  <c r="H2991" i="14"/>
  <c r="H3583" i="14"/>
  <c r="H4287" i="14"/>
  <c r="H5391" i="14"/>
  <c r="H6143" i="14"/>
  <c r="H6879" i="14"/>
  <c r="H7551" i="14"/>
  <c r="H8511" i="14"/>
  <c r="H4704" i="14"/>
  <c r="H5392" i="14"/>
  <c r="H8193" i="14"/>
  <c r="H8171" i="14"/>
  <c r="H3610" i="14"/>
  <c r="H4186" i="14"/>
  <c r="H4778" i="14"/>
  <c r="H5386" i="14"/>
  <c r="H6826" i="14"/>
  <c r="H6811" i="14"/>
  <c r="H7803" i="14"/>
  <c r="H8731" i="14"/>
  <c r="H4700" i="14"/>
  <c r="H5292" i="14"/>
  <c r="H623" i="14"/>
  <c r="H1263" i="14"/>
  <c r="H1951" i="14"/>
  <c r="H2559" i="14"/>
  <c r="H3487" i="14"/>
  <c r="H4239" i="14"/>
  <c r="H4975" i="14"/>
  <c r="H5663" i="14"/>
  <c r="H6431" i="14"/>
  <c r="H7519" i="14"/>
  <c r="H8495" i="14"/>
  <c r="H4736" i="14"/>
  <c r="H1041" i="14"/>
  <c r="H250" i="14"/>
  <c r="H154" i="14"/>
  <c r="H298" i="14"/>
  <c r="H442" i="14"/>
  <c r="H602" i="14"/>
  <c r="H906" i="14"/>
  <c r="H1226" i="14"/>
  <c r="H1482" i="14"/>
  <c r="H1802" i="14"/>
  <c r="H2138" i="14"/>
  <c r="H3226" i="14"/>
  <c r="H3642" i="14"/>
  <c r="H4282" i="14"/>
  <c r="H4890" i="14"/>
  <c r="H6282" i="14"/>
  <c r="H6970" i="14"/>
  <c r="H7498" i="14"/>
  <c r="H191" i="14"/>
  <c r="H863" i="14"/>
  <c r="H1583" i="14"/>
  <c r="H2639" i="14"/>
  <c r="H3407" i="14"/>
  <c r="H4111" i="14"/>
  <c r="H4943" i="14"/>
  <c r="H5807" i="14"/>
  <c r="H6559" i="14"/>
  <c r="H7487" i="14"/>
  <c r="H8623" i="14"/>
  <c r="H4720" i="14"/>
  <c r="H1169" i="14"/>
  <c r="H8113" i="14"/>
  <c r="H7183" i="14"/>
  <c r="H1738" i="14"/>
  <c r="H2266" i="14"/>
  <c r="H3466" i="14"/>
  <c r="H4170" i="14"/>
  <c r="H5146" i="14"/>
  <c r="H6330" i="14"/>
  <c r="H7082" i="14"/>
  <c r="H6923" i="14"/>
  <c r="H7947" i="14"/>
  <c r="H4396" i="14"/>
  <c r="H5468" i="14"/>
  <c r="H319" i="14"/>
  <c r="H879" i="14"/>
  <c r="H1615" i="14"/>
  <c r="H2255" i="14"/>
  <c r="H2927" i="14"/>
  <c r="H3679" i="14"/>
  <c r="H4655" i="14"/>
  <c r="H5343" i="14"/>
  <c r="H5983" i="14"/>
  <c r="H6895" i="14"/>
  <c r="H7711" i="14"/>
  <c r="H8655" i="14"/>
  <c r="H4672" i="14"/>
  <c r="H5424" i="14"/>
  <c r="H8273" i="14"/>
  <c r="H7985" i="14"/>
  <c r="H4010" i="14"/>
  <c r="H4698" i="14"/>
  <c r="H6090" i="14"/>
  <c r="H7130" i="14"/>
  <c r="H7003" i="14"/>
  <c r="H7755" i="14"/>
  <c r="H8363" i="14"/>
  <c r="H4428" i="14"/>
  <c r="H5420" i="14"/>
  <c r="H6045" i="14"/>
  <c r="H6653" i="14"/>
  <c r="H4029" i="14"/>
  <c r="H7677" i="14"/>
  <c r="H3245" i="14"/>
  <c r="H8189" i="14"/>
  <c r="H1421" i="14"/>
  <c r="H7885" i="14"/>
  <c r="H3901" i="14"/>
  <c r="H8267" i="14"/>
  <c r="H7822" i="14"/>
  <c r="H8269" i="14"/>
  <c r="H6461" i="14"/>
  <c r="H6910" i="14"/>
  <c r="H6014" i="14"/>
  <c r="H1227" i="14"/>
  <c r="H5659" i="14"/>
  <c r="H6571" i="14"/>
  <c r="H4987" i="14"/>
  <c r="H7881" i="14"/>
  <c r="H4327" i="14"/>
  <c r="H7783" i="14"/>
  <c r="H4839" i="14"/>
  <c r="H7991" i="14"/>
  <c r="H6503" i="14"/>
  <c r="H8393" i="14"/>
  <c r="H7047" i="14"/>
  <c r="H4713" i="14"/>
  <c r="H8069" i="14"/>
  <c r="H6005" i="14"/>
  <c r="H7589" i="14"/>
  <c r="H8405" i="14"/>
  <c r="H7817" i="14"/>
  <c r="H5933" i="14"/>
  <c r="H7202" i="14"/>
  <c r="H4886" i="14"/>
  <c r="H6230" i="14"/>
  <c r="H5510" i="14"/>
  <c r="H6854" i="14"/>
  <c r="H6146" i="14"/>
  <c r="H7298" i="14"/>
  <c r="H6946" i="14"/>
  <c r="H8757" i="14"/>
  <c r="H6610" i="14"/>
  <c r="H7157" i="14"/>
  <c r="H3669" i="14"/>
  <c r="H6022" i="14"/>
  <c r="H6837" i="14"/>
  <c r="H6370" i="14"/>
  <c r="H8445" i="14"/>
  <c r="H8133" i="14"/>
  <c r="H6645" i="14"/>
  <c r="H4773" i="14"/>
  <c r="H7666" i="14"/>
  <c r="H4533" i="14"/>
  <c r="H7570" i="14"/>
  <c r="H4918" i="14"/>
  <c r="H6406" i="14"/>
  <c r="H5766" i="14"/>
  <c r="H5863" i="14"/>
  <c r="H6834" i="14"/>
  <c r="H5442" i="14"/>
  <c r="H7879" i="14"/>
  <c r="H8503" i="14"/>
  <c r="H7446" i="14"/>
  <c r="H7554" i="14"/>
  <c r="H6246" i="14"/>
  <c r="H7797" i="14"/>
  <c r="H7511" i="14"/>
  <c r="H6599" i="14"/>
  <c r="H6647" i="14"/>
  <c r="H8165" i="14"/>
  <c r="H8245" i="14"/>
  <c r="H6181" i="14"/>
  <c r="H6853" i="14"/>
  <c r="H8773" i="14"/>
  <c r="H6421" i="14"/>
  <c r="H5671" i="14"/>
  <c r="H7543" i="14"/>
  <c r="H4934" i="14"/>
  <c r="H6759" i="14"/>
  <c r="H7682" i="14"/>
  <c r="H7753" i="14"/>
  <c r="H1929" i="14"/>
  <c r="H6425" i="14"/>
  <c r="H1737" i="14"/>
  <c r="H6025" i="14"/>
  <c r="H4744" i="14"/>
  <c r="H569" i="14"/>
  <c r="H1817" i="14"/>
  <c r="H5833" i="14"/>
  <c r="H2409" i="14"/>
  <c r="H398" i="14"/>
  <c r="H1006" i="14"/>
  <c r="H1758" i="14"/>
  <c r="H2606" i="14"/>
  <c r="H3518" i="14"/>
  <c r="H4558" i="14"/>
  <c r="H5454" i="14"/>
  <c r="H6846" i="14"/>
  <c r="H2091" i="14"/>
  <c r="H3019" i="14"/>
  <c r="H3819" i="14"/>
  <c r="H4683" i="14"/>
  <c r="H5451" i="14"/>
  <c r="H6203" i="14"/>
  <c r="H4970" i="14"/>
  <c r="H1242" i="14"/>
  <c r="H4938" i="14"/>
  <c r="H7935" i="14"/>
  <c r="H5839" i="14"/>
  <c r="H1073" i="14"/>
  <c r="H5162" i="14"/>
  <c r="H4460" i="14"/>
  <c r="H3167" i="14"/>
  <c r="H8223" i="14"/>
  <c r="H378" i="14"/>
  <c r="H1642" i="14"/>
  <c r="H4058" i="14"/>
  <c r="H7306" i="14"/>
  <c r="H655" i="14"/>
  <c r="H6303" i="14"/>
  <c r="H5962" i="14"/>
  <c r="H8635" i="14"/>
  <c r="H2703" i="14"/>
  <c r="H5103" i="14"/>
  <c r="H4400" i="14"/>
  <c r="H3770" i="14"/>
  <c r="H7499" i="14"/>
  <c r="H7709" i="14"/>
  <c r="H6941" i="14"/>
  <c r="H7210" i="14"/>
  <c r="H8493" i="14"/>
  <c r="H3431" i="14"/>
  <c r="H638" i="14"/>
  <c r="H8391" i="14"/>
  <c r="H7277" i="14"/>
  <c r="H7766" i="14"/>
  <c r="H6082" i="14"/>
  <c r="H4738" i="14"/>
  <c r="H8565" i="14"/>
  <c r="H6789" i="14"/>
  <c r="H7350" i="14"/>
  <c r="H6306" i="14"/>
  <c r="H7751" i="14"/>
  <c r="H7957" i="14"/>
  <c r="H4951" i="14"/>
  <c r="H2705" i="14"/>
  <c r="H3025" i="14"/>
  <c r="H5637" i="14"/>
  <c r="H2922" i="14"/>
  <c r="H8446" i="14"/>
  <c r="H3014" i="14"/>
  <c r="H8674" i="14"/>
  <c r="H2988" i="14"/>
  <c r="H5512" i="14"/>
  <c r="H8540" i="14"/>
  <c r="H7016" i="14"/>
  <c r="H8548" i="14"/>
  <c r="H3232" i="14"/>
  <c r="H7444" i="14"/>
  <c r="H3404" i="14"/>
  <c r="H3596" i="14"/>
  <c r="H3756" i="14"/>
  <c r="H3916" i="14"/>
  <c r="H4044" i="14"/>
  <c r="H7360" i="14"/>
  <c r="H7528" i="14"/>
  <c r="H7600" i="14"/>
  <c r="H7888" i="14"/>
  <c r="H5437" i="14"/>
  <c r="H7313" i="14"/>
  <c r="H1863" i="14"/>
  <c r="H2167" i="14"/>
  <c r="H627" i="14"/>
  <c r="H1477" i="14"/>
  <c r="H1141" i="14"/>
  <c r="H5059" i="14"/>
  <c r="H5891" i="14"/>
  <c r="H3507" i="14"/>
  <c r="H7555" i="14"/>
  <c r="H886" i="14"/>
  <c r="H897" i="14"/>
  <c r="H6131" i="14"/>
  <c r="H1201" i="14"/>
  <c r="H4758" i="14"/>
  <c r="H1926" i="14"/>
  <c r="H4162" i="14"/>
  <c r="H4146" i="14"/>
  <c r="H1794" i="14"/>
  <c r="H3637" i="14"/>
  <c r="H2139" i="14"/>
  <c r="H1707" i="14"/>
  <c r="H6023" i="14"/>
  <c r="H4665" i="14"/>
  <c r="H1177" i="14"/>
  <c r="H2975" i="14"/>
  <c r="H8559" i="14"/>
  <c r="H6875" i="14"/>
  <c r="H5356" i="14"/>
  <c r="H31" i="14"/>
  <c r="H2591" i="14"/>
  <c r="H4863" i="14"/>
  <c r="H7679" i="14"/>
  <c r="H7949" i="14"/>
  <c r="H7117" i="14"/>
  <c r="H846" i="14"/>
  <c r="H7725" i="14"/>
  <c r="H6925" i="14"/>
  <c r="H4766" i="14"/>
  <c r="H7301" i="14"/>
  <c r="H6581" i="14"/>
  <c r="H5522" i="14"/>
  <c r="H5655" i="14"/>
  <c r="H5158" i="14"/>
  <c r="H1294" i="14"/>
  <c r="H7410" i="14"/>
  <c r="H5094" i="14"/>
  <c r="H5173" i="14"/>
  <c r="H3271" i="14"/>
  <c r="H7458" i="14"/>
  <c r="H2773" i="14"/>
  <c r="H5513" i="14"/>
  <c r="H2682" i="14"/>
  <c r="H8278" i="14"/>
  <c r="H5642" i="14"/>
  <c r="H8182" i="14"/>
  <c r="H168" i="14"/>
  <c r="H360" i="14"/>
  <c r="H520" i="14"/>
  <c r="H744" i="14"/>
  <c r="H936" i="14"/>
  <c r="H6064" i="14"/>
  <c r="H2904" i="14"/>
  <c r="H1148" i="14"/>
  <c r="H1340" i="14"/>
  <c r="H1564" i="14"/>
  <c r="H1788" i="14"/>
  <c r="H2012" i="14"/>
  <c r="H2268" i="14"/>
  <c r="H2468" i="14"/>
  <c r="H2804" i="14"/>
  <c r="H5628" i="14"/>
  <c r="H6312" i="14"/>
  <c r="H6712" i="14"/>
  <c r="H8084" i="14"/>
  <c r="H6264" i="14"/>
  <c r="H7000" i="14"/>
  <c r="H3160" i="14"/>
  <c r="H7672" i="14"/>
  <c r="H3265" i="14"/>
  <c r="H3905" i="14"/>
  <c r="H2135" i="14"/>
  <c r="H621" i="14"/>
  <c r="H1469" i="14"/>
  <c r="H2157" i="14"/>
  <c r="H3885" i="14"/>
  <c r="H4493" i="14"/>
  <c r="H5261" i="14"/>
  <c r="H135" i="14"/>
  <c r="H1123" i="14"/>
  <c r="H277" i="14"/>
  <c r="H5475" i="14"/>
  <c r="H6259" i="14"/>
  <c r="H7059" i="14"/>
  <c r="H2179" i="14"/>
  <c r="H566" i="14"/>
  <c r="H8209" i="14"/>
  <c r="H2369" i="14"/>
  <c r="H4294" i="14"/>
  <c r="H4370" i="14"/>
  <c r="H2690" i="14"/>
  <c r="H3634" i="14"/>
  <c r="H242" i="14"/>
  <c r="H2571" i="14"/>
  <c r="H3399" i="14"/>
  <c r="H1993" i="14"/>
  <c r="H7481" i="14"/>
  <c r="H4169" i="14"/>
  <c r="H4776" i="14"/>
  <c r="H2297" i="14"/>
  <c r="H414" i="14"/>
  <c r="H1630" i="14"/>
  <c r="H2494" i="14"/>
  <c r="H3534" i="14"/>
  <c r="H4414" i="14"/>
  <c r="H5470" i="14"/>
  <c r="H7214" i="14"/>
  <c r="H2459" i="14"/>
  <c r="H3579" i="14"/>
  <c r="H4347" i="14"/>
  <c r="H5291" i="14"/>
  <c r="H6507" i="14"/>
  <c r="H1274" i="14"/>
  <c r="H4202" i="14"/>
  <c r="H7642" i="14"/>
  <c r="H3455" i="14"/>
  <c r="H8191" i="14"/>
  <c r="H4618" i="14"/>
  <c r="H5148" i="14"/>
  <c r="H4831" i="14"/>
  <c r="H5312" i="14"/>
  <c r="H842" i="14"/>
  <c r="H4138" i="14"/>
  <c r="H3247" i="14"/>
  <c r="H5328" i="14"/>
  <c r="H4954" i="14"/>
  <c r="H207" i="14"/>
  <c r="H5183" i="14"/>
  <c r="H6159" i="14"/>
  <c r="H8109" i="14"/>
  <c r="H781" i="14"/>
  <c r="H8701" i="14"/>
  <c r="H7031" i="14"/>
  <c r="H4937" i="14"/>
  <c r="H7397" i="14"/>
  <c r="H6434" i="14"/>
  <c r="H6542" i="14"/>
  <c r="H4917" i="14"/>
  <c r="H6261" i="14"/>
  <c r="H6274" i="14"/>
  <c r="H7494" i="14"/>
  <c r="H5202" i="14"/>
  <c r="H8629" i="14"/>
  <c r="H8725" i="14"/>
  <c r="H6103" i="14"/>
  <c r="H2457" i="14"/>
  <c r="H2777" i="14"/>
  <c r="H3033" i="14"/>
  <c r="H5645" i="14"/>
  <c r="H5566" i="14"/>
  <c r="H5658" i="14"/>
  <c r="H8718" i="14"/>
  <c r="H5876" i="14"/>
  <c r="H6004" i="14"/>
  <c r="H6132" i="14"/>
  <c r="H2924" i="14"/>
  <c r="H8604" i="14"/>
  <c r="H7288" i="14"/>
  <c r="H3408" i="14"/>
  <c r="H3632" i="14"/>
  <c r="H3824" i="14"/>
  <c r="H3984" i="14"/>
  <c r="H7284" i="14"/>
  <c r="H7724" i="14"/>
  <c r="H7708" i="14"/>
  <c r="H6945" i="14"/>
  <c r="H7457" i="14"/>
  <c r="H7941" i="14"/>
  <c r="H2391" i="14"/>
  <c r="H375" i="14"/>
  <c r="H1907" i="14"/>
  <c r="H1797" i="14"/>
  <c r="H6067" i="14"/>
  <c r="H4483" i="14"/>
  <c r="H4403" i="14"/>
  <c r="H5507" i="14"/>
  <c r="H4129" i="14"/>
  <c r="H4785" i="14"/>
  <c r="H417" i="14"/>
  <c r="H1265" i="14"/>
  <c r="H3494" i="14"/>
  <c r="H2038" i="14"/>
  <c r="H1634" i="14"/>
  <c r="H226" i="14"/>
  <c r="H98" i="14"/>
  <c r="H4868" i="14"/>
  <c r="H3877" i="14"/>
  <c r="H859" i="14"/>
  <c r="H1883" i="14"/>
  <c r="H5751" i="14"/>
  <c r="H6889" i="14"/>
  <c r="H5945" i="14"/>
  <c r="H8377" i="14"/>
  <c r="H3582" i="14"/>
  <c r="H681" i="14"/>
  <c r="H3225" i="14"/>
  <c r="H7161" i="14"/>
  <c r="H4636" i="14"/>
  <c r="H3199" i="14"/>
  <c r="H7759" i="14"/>
  <c r="H8561" i="14"/>
  <c r="H5404" i="14"/>
  <c r="H7071" i="14"/>
  <c r="H8253" i="14"/>
  <c r="H6061" i="14"/>
  <c r="H3165" i="14"/>
  <c r="H3389" i="14"/>
  <c r="H6770" i="14"/>
  <c r="H6549" i="14"/>
  <c r="H5794" i="14"/>
  <c r="H3837" i="14"/>
  <c r="H8455" i="14"/>
  <c r="H1305" i="14"/>
  <c r="H7669" i="14"/>
  <c r="H7110" i="14"/>
  <c r="H2653" i="14"/>
  <c r="H5585" i="14"/>
  <c r="H5582" i="14"/>
  <c r="H3062" i="14"/>
  <c r="H8382" i="14"/>
  <c r="H204" i="14"/>
  <c r="H396" i="14"/>
  <c r="H588" i="14"/>
  <c r="H780" i="14"/>
  <c r="H972" i="14"/>
  <c r="H5944" i="14"/>
  <c r="H5696" i="14"/>
  <c r="H5800" i="14"/>
  <c r="H1184" i="14"/>
  <c r="H1344" i="14"/>
  <c r="H1536" i="14"/>
  <c r="H1728" i="14"/>
  <c r="H1888" i="14"/>
  <c r="H2080" i="14"/>
  <c r="H2272" i="14"/>
  <c r="H2400" i="14"/>
  <c r="H2592" i="14"/>
  <c r="H2856" i="14"/>
  <c r="H5496" i="14"/>
  <c r="H8636" i="14"/>
  <c r="H6320" i="14"/>
  <c r="H6548" i="14"/>
  <c r="H6784" i="14"/>
  <c r="H7172" i="14"/>
  <c r="H8660" i="14"/>
  <c r="H6388" i="14"/>
  <c r="H6676" i="14"/>
  <c r="H7012" i="14"/>
  <c r="H8020" i="14"/>
  <c r="H8012" i="14"/>
  <c r="H7684" i="14"/>
  <c r="H6737" i="14"/>
  <c r="H6323" i="14"/>
  <c r="H2665" i="14"/>
  <c r="H2985" i="14"/>
  <c r="H5533" i="14"/>
  <c r="H5789" i="14"/>
  <c r="H5630" i="14"/>
  <c r="H8338" i="14"/>
  <c r="H2854" i="14"/>
  <c r="H8046" i="14"/>
  <c r="H8070" i="14"/>
  <c r="H8758" i="14"/>
  <c r="H2456" i="14"/>
  <c r="H5956" i="14"/>
  <c r="H6148" i="14"/>
  <c r="H2768" i="14"/>
  <c r="H5584" i="14"/>
  <c r="H8732" i="14"/>
  <c r="H7048" i="14"/>
  <c r="H8208" i="14"/>
  <c r="H2764" i="14"/>
  <c r="H3180" i="14"/>
  <c r="H7396" i="14"/>
  <c r="H3416" i="14"/>
  <c r="H3576" i="14"/>
  <c r="H3768" i="14"/>
  <c r="H3992" i="14"/>
  <c r="H7392" i="14"/>
  <c r="H7544" i="14"/>
  <c r="H5461" i="14"/>
  <c r="H6977" i="14"/>
  <c r="H7489" i="14"/>
  <c r="H2023" i="14"/>
  <c r="H775" i="14"/>
  <c r="H1415" i="14"/>
  <c r="H1443" i="14"/>
  <c r="H1155" i="14"/>
  <c r="H1317" i="14"/>
  <c r="H582" i="14"/>
  <c r="H7235" i="14"/>
  <c r="H5843" i="14"/>
  <c r="H1939" i="14"/>
  <c r="H3411" i="14"/>
  <c r="H8707" i="14"/>
  <c r="H533" i="14"/>
  <c r="H5089" i="14"/>
  <c r="H2417" i="14"/>
  <c r="H1937" i="14"/>
  <c r="H4865" i="14"/>
  <c r="H1953" i="14"/>
  <c r="H3734" i="14"/>
  <c r="H1782" i="14"/>
  <c r="H3750" i="14"/>
  <c r="H1362" i="14"/>
  <c r="H2738" i="14"/>
  <c r="H4066" i="14"/>
  <c r="H4930" i="14"/>
  <c r="H962" i="14"/>
  <c r="H1381" i="14"/>
  <c r="H4404" i="14"/>
  <c r="H3413" i="14"/>
  <c r="H3147" i="14"/>
  <c r="H3067" i="14"/>
  <c r="H4567" i="14"/>
  <c r="H6199" i="14"/>
  <c r="H1822" i="14"/>
  <c r="H7529" i="14"/>
  <c r="H5224" i="14"/>
  <c r="H6073" i="14"/>
  <c r="H745" i="14"/>
  <c r="H3753" i="14"/>
  <c r="H4712" i="14"/>
  <c r="H8235" i="14"/>
  <c r="H1871" i="14"/>
  <c r="H4255" i="14"/>
  <c r="H4992" i="14"/>
  <c r="H8079" i="14"/>
  <c r="H4972" i="14"/>
  <c r="H7259" i="14"/>
  <c r="H1599" i="14"/>
  <c r="H3743" i="14"/>
  <c r="H7263" i="14"/>
  <c r="H8433" i="14"/>
  <c r="H7850" i="14"/>
  <c r="H7965" i="14"/>
  <c r="H8159" i="14"/>
  <c r="H7437" i="14"/>
  <c r="H7977" i="14"/>
  <c r="H5144" i="14"/>
  <c r="H7101" i="14"/>
  <c r="H7625" i="14"/>
  <c r="H5234" i="14"/>
  <c r="H6482" i="14"/>
  <c r="H7270" i="14"/>
  <c r="H6514" i="14"/>
  <c r="H7846" i="14"/>
  <c r="H6070" i="14"/>
  <c r="H7063" i="14"/>
  <c r="H7878" i="14"/>
  <c r="H8231" i="14"/>
  <c r="H8533" i="14"/>
  <c r="H6661" i="14"/>
  <c r="H7334" i="14"/>
  <c r="H4872" i="14"/>
  <c r="H2477" i="14"/>
  <c r="H2669" i="14"/>
  <c r="H2989" i="14"/>
  <c r="H5601" i="14"/>
  <c r="H2778" i="14"/>
  <c r="H8530" i="14"/>
  <c r="H5482" i="14"/>
  <c r="H8762" i="14"/>
  <c r="H8766" i="14"/>
  <c r="H180" i="14"/>
  <c r="H372" i="14"/>
  <c r="H564" i="14"/>
  <c r="H756" i="14"/>
  <c r="H884" i="14"/>
  <c r="H5896" i="14"/>
  <c r="H5828" i="14"/>
  <c r="H1160" i="14"/>
  <c r="H1320" i="14"/>
  <c r="H1448" i="14"/>
  <c r="H1608" i="14"/>
  <c r="H1736" i="14"/>
  <c r="H1864" i="14"/>
  <c r="H2024" i="14"/>
  <c r="H2152" i="14"/>
  <c r="H2280" i="14"/>
  <c r="H2440" i="14"/>
  <c r="H2648" i="14"/>
  <c r="H3076" i="14"/>
  <c r="H5812" i="14"/>
  <c r="H8684" i="14"/>
  <c r="H6504" i="14"/>
  <c r="H6732" i="14"/>
  <c r="H7008" i="14"/>
  <c r="H8436" i="14"/>
  <c r="H6244" i="14"/>
  <c r="H6480" i="14"/>
  <c r="H6764" i="14"/>
  <c r="H7140" i="14"/>
  <c r="H8544" i="14"/>
  <c r="H7716" i="14"/>
  <c r="H1989" i="14"/>
  <c r="H3185" i="14"/>
  <c r="H3697" i="14"/>
  <c r="H5465" i="14"/>
  <c r="H2279" i="14"/>
  <c r="H685" i="14"/>
  <c r="H1373" i="14"/>
  <c r="H2205" i="14"/>
  <c r="H3997" i="14"/>
  <c r="H4669" i="14"/>
  <c r="H1655" i="14"/>
  <c r="H1671" i="14"/>
  <c r="H1075" i="14"/>
  <c r="H1669" i="14"/>
  <c r="H3187" i="14"/>
  <c r="H5331" i="14"/>
  <c r="H5379" i="14"/>
  <c r="H3635" i="14"/>
  <c r="H78" i="14"/>
  <c r="H609" i="14"/>
  <c r="H513" i="14"/>
  <c r="H4209" i="14"/>
  <c r="H4161" i="14"/>
  <c r="H1494" i="14"/>
  <c r="H3222" i="14"/>
  <c r="H1474" i="14"/>
  <c r="H2850" i="14"/>
  <c r="H3410" i="14"/>
  <c r="H1074" i="14"/>
  <c r="H5364" i="14"/>
  <c r="H4213" i="14"/>
  <c r="H299" i="14"/>
  <c r="H923" i="14"/>
  <c r="H3255" i="14"/>
  <c r="H4455" i="14"/>
  <c r="H5112" i="14"/>
  <c r="H4057" i="14"/>
  <c r="H6665" i="14"/>
  <c r="H1497" i="14"/>
  <c r="H5129" i="14"/>
  <c r="H4472" i="14"/>
  <c r="H137" i="14"/>
  <c r="H985" i="14"/>
  <c r="H3881" i="14"/>
  <c r="H6350" i="14"/>
  <c r="H334" i="14"/>
  <c r="H1230" i="14"/>
  <c r="H2110" i="14"/>
  <c r="H2974" i="14"/>
  <c r="H3902" i="14"/>
  <c r="H4782" i="14"/>
  <c r="H6142" i="14"/>
  <c r="H7710" i="14"/>
  <c r="H2539" i="14"/>
  <c r="H3755" i="14"/>
  <c r="H4747" i="14"/>
  <c r="H5947" i="14"/>
  <c r="H7051" i="14"/>
  <c r="H1370" i="14"/>
  <c r="H3738" i="14"/>
  <c r="H7114" i="14"/>
  <c r="H1247" i="14"/>
  <c r="H5503" i="14"/>
  <c r="H4800" i="14"/>
  <c r="H4250" i="14"/>
  <c r="H7899" i="14"/>
  <c r="H2031" i="14"/>
  <c r="H6639" i="14"/>
  <c r="H6698" i="14"/>
  <c r="H1258" i="14"/>
  <c r="H4362" i="14"/>
  <c r="H1679" i="14"/>
  <c r="H6623" i="14"/>
  <c r="H7663" i="14"/>
  <c r="H6442" i="14"/>
  <c r="H383" i="14"/>
  <c r="H4751" i="14"/>
  <c r="H8751" i="14"/>
  <c r="H4090" i="14"/>
  <c r="H7835" i="14"/>
  <c r="H5230" i="14"/>
  <c r="H27" i="14"/>
  <c r="H6365" i="14"/>
  <c r="H8183" i="14"/>
  <c r="H8199" i="14"/>
  <c r="H8453" i="14"/>
  <c r="H6389" i="14"/>
  <c r="H5894" i="14"/>
  <c r="H2679" i="14"/>
  <c r="H7221" i="14"/>
  <c r="H5109" i="14"/>
  <c r="H1798" i="14"/>
  <c r="H487" i="14"/>
  <c r="H8615" i="14"/>
  <c r="H6325" i="14"/>
  <c r="H7671" i="14"/>
  <c r="H2673" i="14"/>
  <c r="H5733" i="14"/>
  <c r="H8354" i="14"/>
  <c r="H8550" i="14"/>
  <c r="H2928" i="14"/>
  <c r="H8440" i="14"/>
  <c r="H7972" i="14"/>
  <c r="H7304" i="14"/>
  <c r="H7404" i="14"/>
  <c r="H3356" i="14"/>
  <c r="H3484" i="14"/>
  <c r="H3612" i="14"/>
  <c r="H3740" i="14"/>
  <c r="H3868" i="14"/>
  <c r="H4028" i="14"/>
  <c r="H7316" i="14"/>
  <c r="H8424" i="14"/>
  <c r="H5405" i="14"/>
  <c r="H6561" i="14"/>
  <c r="H7121" i="14"/>
  <c r="H7377" i="14"/>
  <c r="H7761" i="14"/>
  <c r="H407" i="14"/>
  <c r="H2994" i="14"/>
  <c r="H1287" i="14"/>
  <c r="H67" i="14"/>
  <c r="H2051" i="14"/>
  <c r="H53" i="14"/>
  <c r="H805" i="14"/>
  <c r="H6115" i="14"/>
  <c r="H4051" i="14"/>
  <c r="H5443" i="14"/>
  <c r="H5795" i="14"/>
  <c r="H4867" i="14"/>
  <c r="H46" i="14"/>
  <c r="H7715" i="14"/>
  <c r="H3283" i="14"/>
  <c r="H4065" i="14"/>
  <c r="H4099" i="14"/>
  <c r="H1606" i="14"/>
  <c r="H1542" i="14"/>
  <c r="H4518" i="14"/>
  <c r="H1666" i="14"/>
  <c r="H1410" i="14"/>
  <c r="H4482" i="14"/>
  <c r="H562" i="14"/>
  <c r="H4821" i="14"/>
  <c r="H5076" i="14"/>
  <c r="H6594" i="14"/>
  <c r="H347" i="14"/>
  <c r="H5175" i="14"/>
  <c r="H6999" i="14"/>
  <c r="H7577" i="14"/>
  <c r="H6441" i="14"/>
  <c r="H2089" i="14"/>
  <c r="H111" i="14"/>
  <c r="H2575" i="14"/>
  <c r="H7055" i="14"/>
  <c r="H7819" i="14"/>
  <c r="H4476" i="14"/>
  <c r="H7531" i="14"/>
  <c r="H8475" i="14"/>
  <c r="H5036" i="14"/>
  <c r="H8081" i="14"/>
  <c r="H1007" i="14"/>
  <c r="H3855" i="14"/>
  <c r="H6319" i="14"/>
  <c r="H5152" i="14"/>
  <c r="H1869" i="14"/>
  <c r="H8477" i="14"/>
  <c r="H29" i="14"/>
  <c r="H2635" i="14"/>
  <c r="H5143" i="14"/>
  <c r="H909" i="14"/>
  <c r="H7493" i="14"/>
  <c r="H6437" i="14"/>
  <c r="H6122" i="14"/>
  <c r="H7197" i="14"/>
  <c r="H5206" i="14"/>
  <c r="H6765" i="14"/>
  <c r="H7061" i="14"/>
  <c r="H8037" i="14"/>
  <c r="H6354" i="14"/>
  <c r="H6151" i="14"/>
  <c r="H6690" i="14"/>
  <c r="H4007" i="14"/>
  <c r="H6133" i="14"/>
  <c r="H6613" i="14"/>
  <c r="H7335" i="14"/>
  <c r="H4984" i="14"/>
  <c r="H2485" i="14"/>
  <c r="H2549" i="14"/>
  <c r="H2613" i="14"/>
  <c r="H2677" i="14"/>
  <c r="H2741" i="14"/>
  <c r="H2805" i="14"/>
  <c r="H2869" i="14"/>
  <c r="H2933" i="14"/>
  <c r="H2997" i="14"/>
  <c r="H3061" i="14"/>
  <c r="H5481" i="14"/>
  <c r="H5545" i="14"/>
  <c r="H5609" i="14"/>
  <c r="H5673" i="14"/>
  <c r="H5737" i="14"/>
  <c r="H5801" i="14"/>
  <c r="H2554" i="14"/>
  <c r="H2810" i="14"/>
  <c r="H3066" i="14"/>
  <c r="H5678" i="14"/>
  <c r="H8006" i="14"/>
  <c r="H8194" i="14"/>
  <c r="H8366" i="14"/>
  <c r="H8558" i="14"/>
  <c r="H8726" i="14"/>
  <c r="H2646" i="14"/>
  <c r="H2902" i="14"/>
  <c r="H5514" i="14"/>
  <c r="H5770" i="14"/>
  <c r="H8086" i="14"/>
  <c r="H8330" i="14"/>
  <c r="H8566" i="14"/>
  <c r="H7930" i="14"/>
  <c r="H8098" i="14"/>
  <c r="H8274" i="14"/>
  <c r="H8434" i="14"/>
  <c r="H8614" i="14"/>
  <c r="H20" i="14"/>
  <c r="H56" i="14"/>
  <c r="H88" i="14"/>
  <c r="H120" i="14"/>
  <c r="H152" i="14"/>
  <c r="H184" i="14"/>
  <c r="H216" i="14"/>
  <c r="H248" i="14"/>
  <c r="H280" i="14"/>
  <c r="H312" i="14"/>
  <c r="H344" i="14"/>
  <c r="H376" i="14"/>
  <c r="H408" i="14"/>
  <c r="H440" i="14"/>
  <c r="H472" i="14"/>
  <c r="H504" i="14"/>
  <c r="H536" i="14"/>
  <c r="H568" i="14"/>
  <c r="H600" i="14"/>
  <c r="H632" i="14"/>
  <c r="H664" i="14"/>
  <c r="H696" i="14"/>
  <c r="H728" i="14"/>
  <c r="H760" i="14"/>
  <c r="H792" i="14"/>
  <c r="H824" i="14"/>
  <c r="H856" i="14"/>
  <c r="H888" i="14"/>
  <c r="H920" i="14"/>
  <c r="H952" i="14"/>
  <c r="H984" i="14"/>
  <c r="H1016" i="14"/>
  <c r="H2712" i="14"/>
  <c r="H5728" i="14"/>
  <c r="H5904" i="14"/>
  <c r="H5968" i="14"/>
  <c r="H6032" i="14"/>
  <c r="H6096" i="14"/>
  <c r="H6160" i="14"/>
  <c r="H2936" i="14"/>
  <c r="H5508" i="14"/>
  <c r="H5772" i="14"/>
  <c r="H5576" i="14"/>
  <c r="H5712" i="14"/>
  <c r="H5840" i="14"/>
  <c r="H1068" i="14"/>
  <c r="H1100" i="14"/>
  <c r="H1132" i="14"/>
  <c r="H1164" i="14"/>
  <c r="H1196" i="14"/>
  <c r="H1228" i="14"/>
  <c r="H1260" i="14"/>
  <c r="H1292" i="14"/>
  <c r="H1324" i="14"/>
  <c r="H1356" i="14"/>
  <c r="H1388" i="14"/>
  <c r="H1420" i="14"/>
  <c r="H1452" i="14"/>
  <c r="H1484" i="14"/>
  <c r="H1516" i="14"/>
  <c r="H1548" i="14"/>
  <c r="H1580" i="14"/>
  <c r="H1612" i="14"/>
  <c r="H1644" i="14"/>
  <c r="H1676" i="14"/>
  <c r="H1708" i="14"/>
  <c r="H1740" i="14"/>
  <c r="H1772" i="14"/>
  <c r="H1804" i="14"/>
  <c r="H1836" i="14"/>
  <c r="H1868" i="14"/>
  <c r="H1900" i="14"/>
  <c r="H1932" i="14"/>
  <c r="H1964" i="14"/>
  <c r="H1996" i="14"/>
  <c r="H2028" i="14"/>
  <c r="H2060" i="14"/>
  <c r="H2092" i="14"/>
  <c r="H2124" i="14"/>
  <c r="H2156" i="14"/>
  <c r="H2188" i="14"/>
  <c r="H2220" i="14"/>
  <c r="H2252" i="14"/>
  <c r="H2284" i="14"/>
  <c r="H2316" i="14"/>
  <c r="H2348" i="14"/>
  <c r="H2380" i="14"/>
  <c r="H2412" i="14"/>
  <c r="H2444" i="14"/>
  <c r="H2496" i="14"/>
  <c r="H2532" i="14"/>
  <c r="H2564" i="14"/>
  <c r="H2612" i="14"/>
  <c r="H2652" i="14"/>
  <c r="H2684" i="14"/>
  <c r="H2724" i="14"/>
  <c r="H2780" i="14"/>
  <c r="H2824" i="14"/>
  <c r="H2880" i="14"/>
  <c r="H2932" i="14"/>
  <c r="H2980" i="14"/>
  <c r="H3036" i="14"/>
  <c r="H3080" i="14"/>
  <c r="H5560" i="14"/>
  <c r="H5688" i="14"/>
  <c r="H5824" i="14"/>
  <c r="H8316" i="14"/>
  <c r="H7960" i="14"/>
  <c r="H8472" i="14"/>
  <c r="H8172" i="14"/>
  <c r="H6200" i="14"/>
  <c r="H6344" i="14"/>
  <c r="H6400" i="14"/>
  <c r="H6456" i="14"/>
  <c r="H6512" i="14"/>
  <c r="H6568" i="14"/>
  <c r="H6632" i="14"/>
  <c r="H6684" i="14"/>
  <c r="H6740" i="14"/>
  <c r="H6808" i="14"/>
  <c r="H6876" i="14"/>
  <c r="H6944" i="14"/>
  <c r="H7020" i="14"/>
  <c r="H7108" i="14"/>
  <c r="H7204" i="14"/>
  <c r="H8148" i="14"/>
  <c r="H8288" i="14"/>
  <c r="H8448" i="14"/>
  <c r="H8576" i="14"/>
  <c r="H8704" i="14"/>
  <c r="H6216" i="14"/>
  <c r="H6248" i="14"/>
  <c r="H6280" i="14"/>
  <c r="H6340" i="14"/>
  <c r="H6416" i="14"/>
  <c r="H6492" i="14"/>
  <c r="H6564" i="14"/>
  <c r="H6628" i="14"/>
  <c r="H6708" i="14"/>
  <c r="H6772" i="14"/>
  <c r="H6832" i="14"/>
  <c r="H6900" i="14"/>
  <c r="H6960" i="14"/>
  <c r="H7056" i="14"/>
  <c r="H7152" i="14"/>
  <c r="H7968" i="14"/>
  <c r="H8048" i="14"/>
  <c r="H8320" i="14"/>
  <c r="H8580" i="14"/>
  <c r="H3164" i="14"/>
  <c r="H3124" i="14"/>
  <c r="H3208" i="14"/>
  <c r="H7620" i="14"/>
  <c r="H7728" i="14"/>
  <c r="H7824" i="14"/>
  <c r="H8008" i="14"/>
  <c r="H2021" i="14"/>
  <c r="H2277" i="14"/>
  <c r="H2405" i="14"/>
  <c r="H3201" i="14"/>
  <c r="H3329" i="14"/>
  <c r="H3457" i="14"/>
  <c r="H3585" i="14"/>
  <c r="H3713" i="14"/>
  <c r="H3841" i="14"/>
  <c r="H5345" i="14"/>
  <c r="H5409" i="14"/>
  <c r="H5473" i="14"/>
  <c r="H6065" i="14"/>
  <c r="H6321" i="14"/>
  <c r="H6577" i="14"/>
  <c r="H6833" i="14"/>
  <c r="H2855" i="14"/>
  <c r="H471" i="14"/>
  <c r="H1495" i="14"/>
  <c r="H3122" i="14"/>
  <c r="H2055" i="14"/>
  <c r="H189" i="14"/>
  <c r="H365" i="14"/>
  <c r="H541" i="14"/>
  <c r="H701" i="14"/>
  <c r="H877" i="14"/>
  <c r="H1053" i="14"/>
  <c r="H1213" i="14"/>
  <c r="H1389" i="14"/>
  <c r="H1565" i="14"/>
  <c r="H1725" i="14"/>
  <c r="H1901" i="14"/>
  <c r="H2061" i="14"/>
  <c r="H2269" i="14"/>
  <c r="H2429" i="14"/>
  <c r="H3325" i="14"/>
  <c r="H3629" i="14"/>
  <c r="H4013" i="14"/>
  <c r="H4173" i="14"/>
  <c r="H4301" i="14"/>
  <c r="H4429" i="14"/>
  <c r="H4557" i="14"/>
  <c r="H4685" i="14"/>
  <c r="H4813" i="14"/>
  <c r="H4941" i="14"/>
  <c r="H5069" i="14"/>
  <c r="H5197" i="14"/>
  <c r="H2999" i="14"/>
  <c r="H2151" i="14"/>
  <c r="H1543" i="14"/>
  <c r="H6575" i="14"/>
  <c r="H711" i="14"/>
  <c r="H1575" i="14"/>
  <c r="H183" i="14"/>
  <c r="H291" i="14"/>
  <c r="H2691" i="14"/>
  <c r="H19" i="14"/>
  <c r="H995" i="14"/>
  <c r="H179" i="14"/>
  <c r="H1843" i="14"/>
  <c r="H755" i="14"/>
  <c r="H1923" i="14"/>
  <c r="H869" i="14"/>
  <c r="H163" i="14"/>
  <c r="H1877" i="14"/>
  <c r="H389" i="14"/>
  <c r="H229" i="14"/>
  <c r="H997" i="14"/>
  <c r="H150" i="14"/>
  <c r="H1030" i="14"/>
  <c r="H3539" i="14"/>
  <c r="H7907" i="14"/>
  <c r="H6371" i="14"/>
  <c r="H3811" i="14"/>
  <c r="H2163" i="14"/>
  <c r="H5731" i="14"/>
  <c r="H4259" i="14"/>
  <c r="H1763" i="14"/>
  <c r="H6659" i="14"/>
  <c r="H4211" i="14"/>
  <c r="H2419" i="14"/>
  <c r="H5491" i="14"/>
  <c r="H4947" i="14"/>
  <c r="H2851" i="14"/>
  <c r="H7363" i="14"/>
  <c r="H5827" i="14"/>
  <c r="H3731" i="14"/>
  <c r="H7251" i="14"/>
  <c r="H8387" i="14"/>
  <c r="H5123" i="14"/>
  <c r="H2035" i="14"/>
  <c r="H6835" i="14"/>
  <c r="H254" i="14"/>
  <c r="H1301" i="14"/>
  <c r="H614" i="14"/>
  <c r="H817" i="14"/>
  <c r="H993" i="14"/>
  <c r="H401" i="14"/>
  <c r="H145" i="14"/>
  <c r="H5073" i="14"/>
  <c r="H3827" i="14"/>
  <c r="H1217" i="14"/>
  <c r="H865" i="14"/>
  <c r="H8179" i="14"/>
  <c r="H4353" i="14"/>
  <c r="H4499" i="14"/>
  <c r="H2065" i="14"/>
  <c r="H5281" i="14"/>
  <c r="H4305" i="14"/>
  <c r="H4705" i="14"/>
  <c r="H4561" i="14"/>
  <c r="H1078" i="14"/>
  <c r="H1638" i="14"/>
  <c r="H3238" i="14"/>
  <c r="H3974" i="14"/>
  <c r="H4374" i="14"/>
  <c r="H1574" i="14"/>
  <c r="H2230" i="14"/>
  <c r="H3718" i="14"/>
  <c r="H4342" i="14"/>
  <c r="H4790" i="14"/>
  <c r="H4246" i="14"/>
  <c r="H3702" i="14"/>
  <c r="H2242" i="14"/>
  <c r="H2210" i="14"/>
  <c r="H738" i="14"/>
  <c r="H66" i="14"/>
  <c r="H4498" i="14"/>
  <c r="H3010" i="14"/>
  <c r="H1522" i="14"/>
  <c r="H1714" i="14"/>
  <c r="H4946" i="14"/>
  <c r="H4786" i="14"/>
  <c r="H3714" i="14"/>
  <c r="H1826" i="14"/>
  <c r="H914" i="14"/>
  <c r="H642" i="14"/>
  <c r="H5250" i="14"/>
  <c r="H4258" i="14"/>
  <c r="H1426" i="14"/>
  <c r="H5253" i="14"/>
  <c r="H4933" i="14"/>
  <c r="H4340" i="14"/>
  <c r="H4692" i="14"/>
  <c r="H5156" i="14"/>
  <c r="H5140" i="14"/>
  <c r="H5124" i="14"/>
  <c r="H2589" i="14"/>
  <c r="H2845" i="14"/>
  <c r="H3101" i="14"/>
  <c r="H2458" i="14"/>
  <c r="H8130" i="14"/>
  <c r="H2550" i="14"/>
  <c r="H8234" i="14"/>
  <c r="H8202" i="14"/>
  <c r="H76" i="14"/>
  <c r="H300" i="14"/>
  <c r="H524" i="14"/>
  <c r="H748" i="14"/>
  <c r="H1004" i="14"/>
  <c r="H1120" i="14"/>
  <c r="H1376" i="14"/>
  <c r="H1568" i="14"/>
  <c r="H1760" i="14"/>
  <c r="H1952" i="14"/>
  <c r="H2176" i="14"/>
  <c r="H2368" i="14"/>
  <c r="H2640" i="14"/>
  <c r="H3012" i="14"/>
  <c r="H8280" i="14"/>
  <c r="H6488" i="14"/>
  <c r="H6852" i="14"/>
  <c r="H8224" i="14"/>
  <c r="H6236" i="14"/>
  <c r="H6536" i="14"/>
  <c r="H6872" i="14"/>
  <c r="H7924" i="14"/>
  <c r="H8512" i="14"/>
  <c r="H3172" i="14"/>
  <c r="H6225" i="14"/>
  <c r="H8195" i="14"/>
  <c r="H2473" i="14"/>
  <c r="H2729" i="14"/>
  <c r="H3049" i="14"/>
  <c r="H5661" i="14"/>
  <c r="H3018" i="14"/>
  <c r="H8518" i="14"/>
  <c r="H3110" i="14"/>
  <c r="H8526" i="14"/>
  <c r="H8414" i="14"/>
  <c r="H5600" i="14"/>
  <c r="H2808" i="14"/>
  <c r="H5644" i="14"/>
  <c r="H8376" i="14"/>
  <c r="H8372" i="14"/>
  <c r="H7292" i="14"/>
  <c r="H3352" i="14"/>
  <c r="H3608" i="14"/>
  <c r="H3832" i="14"/>
  <c r="H4056" i="14"/>
  <c r="H7656" i="14"/>
  <c r="H7832" i="14"/>
  <c r="H6529" i="14"/>
  <c r="H2471" i="14"/>
  <c r="H1507" i="14"/>
  <c r="H1365" i="14"/>
  <c r="H3267" i="14"/>
  <c r="H5219" i="14"/>
  <c r="H4355" i="14"/>
  <c r="H257" i="14"/>
  <c r="H6611" i="14"/>
  <c r="H2611" i="14"/>
  <c r="H4198" i="14"/>
  <c r="H1842" i="14"/>
  <c r="H1138" i="14"/>
  <c r="H4530" i="14"/>
  <c r="H5300" i="14"/>
  <c r="H3653" i="14"/>
  <c r="H1403" i="14"/>
  <c r="H1003" i="14"/>
  <c r="H939" i="14"/>
  <c r="H5815" i="14"/>
  <c r="H4009" i="14"/>
  <c r="H8584" i="14"/>
  <c r="H425" i="14"/>
  <c r="H2041" i="14"/>
  <c r="H4777" i="14"/>
  <c r="H4991" i="14"/>
  <c r="H4284" i="14"/>
  <c r="H6191" i="14"/>
  <c r="H3613" i="14"/>
  <c r="H6157" i="14"/>
  <c r="H4393" i="14"/>
  <c r="H7250" i="14"/>
  <c r="H6742" i="14"/>
  <c r="H6850" i="14"/>
  <c r="H2718" i="14"/>
  <c r="H8613" i="14"/>
  <c r="H8005" i="14"/>
  <c r="H7191" i="14"/>
  <c r="H973" i="14"/>
  <c r="H2797" i="14"/>
  <c r="H5665" i="14"/>
  <c r="H8174" i="14"/>
  <c r="H8062" i="14"/>
  <c r="H8590" i="14"/>
  <c r="H244" i="14"/>
  <c r="H500" i="14"/>
  <c r="H724" i="14"/>
  <c r="H916" i="14"/>
  <c r="H6088" i="14"/>
  <c r="H5664" i="14"/>
  <c r="H1256" i="14"/>
  <c r="H1576" i="14"/>
  <c r="H1928" i="14"/>
  <c r="H2312" i="14"/>
  <c r="H2772" i="14"/>
  <c r="H8408" i="14"/>
  <c r="H8128" i="14"/>
  <c r="H6952" i="14"/>
  <c r="H3441" i="14"/>
  <c r="H2599" i="14"/>
  <c r="H1533" i="14"/>
  <c r="H4925" i="14"/>
  <c r="H2835" i="14"/>
  <c r="H118" i="14"/>
  <c r="H3891" i="14"/>
  <c r="H4611" i="14"/>
  <c r="H4945" i="14"/>
  <c r="H5137" i="14"/>
  <c r="H4006" i="14"/>
  <c r="H3430" i="14"/>
  <c r="H706" i="14"/>
  <c r="H8051" i="14"/>
  <c r="H530" i="14"/>
  <c r="H5012" i="14"/>
  <c r="H3781" i="14"/>
  <c r="H3179" i="14"/>
  <c r="H1531" i="14"/>
  <c r="H2711" i="14"/>
  <c r="H3735" i="14"/>
  <c r="H5111" i="14"/>
  <c r="H3529" i="14"/>
  <c r="H7961" i="14"/>
  <c r="H4377" i="14"/>
  <c r="H4888" i="14"/>
  <c r="H2073" i="14"/>
  <c r="H8409" i="14"/>
  <c r="H462" i="14"/>
  <c r="H926" i="14"/>
  <c r="H1550" i="14"/>
  <c r="H1838" i="14"/>
  <c r="H2414" i="14"/>
  <c r="H2846" i="14"/>
  <c r="H3134" i="14"/>
  <c r="H3758" i="14"/>
  <c r="H4046" i="14"/>
  <c r="H4462" i="14"/>
  <c r="H4926" i="14"/>
  <c r="H5182" i="14"/>
  <c r="H5998" i="14"/>
  <c r="H6270" i="14"/>
  <c r="H7374" i="14"/>
  <c r="H6043" i="14"/>
  <c r="H2347" i="14"/>
  <c r="H2763" i="14"/>
  <c r="H2955" i="14"/>
  <c r="H3627" i="14"/>
  <c r="H3883" i="14"/>
  <c r="H4011" i="14"/>
  <c r="H4603" i="14"/>
  <c r="H4907" i="14"/>
  <c r="H5067" i="14"/>
  <c r="H5675" i="14"/>
  <c r="H5819" i="14"/>
  <c r="H6427" i="14"/>
  <c r="H4988" i="14"/>
  <c r="H6138" i="14"/>
  <c r="H1690" i="14"/>
  <c r="H6959" i="14"/>
  <c r="H3690" i="14"/>
  <c r="H4780" i="14"/>
  <c r="H5071" i="14"/>
  <c r="H314" i="14"/>
  <c r="H5114" i="14"/>
  <c r="H3471" i="14"/>
  <c r="H8735" i="14"/>
  <c r="H2330" i="14"/>
  <c r="H7099" i="14"/>
  <c r="H1695" i="14"/>
  <c r="H5439" i="14"/>
  <c r="H8369" i="14"/>
  <c r="H7083" i="14"/>
  <c r="H4891" i="14"/>
  <c r="H5403" i="14"/>
  <c r="H7195" i="14"/>
  <c r="H7097" i="14"/>
  <c r="H8741" i="14"/>
  <c r="H6710" i="14"/>
  <c r="H6231" i="14"/>
  <c r="H8247" i="14"/>
  <c r="H7170" i="14"/>
  <c r="H6582" i="14"/>
  <c r="H8263" i="14"/>
  <c r="H1526" i="14"/>
  <c r="H2545" i="14"/>
  <c r="H2865" i="14"/>
  <c r="H5477" i="14"/>
  <c r="H5797" i="14"/>
  <c r="H5662" i="14"/>
  <c r="H2630" i="14"/>
  <c r="H8074" i="14"/>
  <c r="H8258" i="14"/>
  <c r="H2704" i="14"/>
  <c r="H5900" i="14"/>
  <c r="H6028" i="14"/>
  <c r="H3052" i="14"/>
  <c r="H5764" i="14"/>
  <c r="H8716" i="14"/>
  <c r="H6208" i="14"/>
  <c r="H8384" i="14"/>
  <c r="H3188" i="14"/>
  <c r="H7488" i="14"/>
  <c r="H3452" i="14"/>
  <c r="H3644" i="14"/>
  <c r="H3836" i="14"/>
  <c r="H3996" i="14"/>
  <c r="H4124" i="14"/>
  <c r="H7576" i="14"/>
  <c r="H7848" i="14"/>
  <c r="H7652" i="14"/>
  <c r="H8104" i="14"/>
  <c r="H2261" i="14"/>
  <c r="H6993" i="14"/>
  <c r="H2727" i="14"/>
  <c r="H455" i="14"/>
  <c r="H707" i="14"/>
  <c r="H822" i="14"/>
  <c r="H6355" i="14"/>
  <c r="H3683" i="14"/>
  <c r="H433" i="14"/>
  <c r="H481" i="14"/>
  <c r="H5155" i="14"/>
  <c r="H4118" i="14"/>
  <c r="H3510" i="14"/>
  <c r="H2898" i="14"/>
  <c r="H1682" i="14"/>
  <c r="H1234" i="14"/>
  <c r="H4420" i="14"/>
  <c r="H3845" i="14"/>
  <c r="H123" i="14"/>
  <c r="H731" i="14"/>
  <c r="H3319" i="14"/>
  <c r="H6279" i="14"/>
  <c r="H7230" i="14"/>
  <c r="H777" i="14"/>
  <c r="H7691" i="14"/>
  <c r="H8331" i="14"/>
  <c r="H3535" i="14"/>
  <c r="H4272" i="14"/>
  <c r="H7258" i="14"/>
  <c r="H1663" i="14"/>
  <c r="H5949" i="14"/>
  <c r="H6958" i="14"/>
  <c r="H7207" i="14"/>
  <c r="H7814" i="14"/>
  <c r="H7810" i="14"/>
  <c r="H8361" i="14"/>
  <c r="H4903" i="14"/>
  <c r="H6085" i="14"/>
  <c r="H4439" i="14"/>
  <c r="H2489" i="14"/>
  <c r="H5805" i="14"/>
  <c r="H2662" i="14"/>
  <c r="H7942" i="14"/>
  <c r="H8622" i="14"/>
  <c r="H5792" i="14"/>
  <c r="H8348" i="14"/>
  <c r="H7992" i="14"/>
  <c r="H8504" i="14"/>
  <c r="H8204" i="14"/>
  <c r="H6892" i="14"/>
  <c r="H7076" i="14"/>
  <c r="H7168" i="14"/>
  <c r="H7984" i="14"/>
  <c r="H8240" i="14"/>
  <c r="H8420" i="14"/>
  <c r="H8640" i="14"/>
  <c r="H3120" i="14"/>
  <c r="H3200" i="14"/>
  <c r="H3296" i="14"/>
  <c r="H3273" i="14"/>
  <c r="H7646" i="14"/>
  <c r="H6713" i="14"/>
  <c r="H841" i="14"/>
  <c r="H542" i="14"/>
  <c r="H1310" i="14"/>
  <c r="H2046" i="14"/>
  <c r="H2910" i="14"/>
  <c r="H3838" i="14"/>
  <c r="H4686" i="14"/>
  <c r="H5934" i="14"/>
  <c r="H7166" i="14"/>
  <c r="H2875" i="14"/>
  <c r="H3947" i="14"/>
  <c r="H5147" i="14"/>
  <c r="H6491" i="14"/>
  <c r="H2234" i="14"/>
  <c r="H7279" i="14"/>
  <c r="H4522" i="14"/>
  <c r="H5084" i="14"/>
  <c r="H3967" i="14"/>
  <c r="H5216" i="14"/>
  <c r="H1066" i="14"/>
  <c r="H4650" i="14"/>
  <c r="H3119" i="14"/>
  <c r="H7023" i="14"/>
  <c r="H8769" i="14"/>
  <c r="H6794" i="14"/>
  <c r="H5164" i="14"/>
  <c r="H3327" i="14"/>
  <c r="H5168" i="14"/>
  <c r="H6731" i="14"/>
  <c r="H651" i="14"/>
  <c r="H7118" i="14"/>
  <c r="H7597" i="14"/>
  <c r="H7150" i="14"/>
  <c r="H4985" i="14"/>
  <c r="H6614" i="14"/>
  <c r="H8733" i="14"/>
  <c r="H5974" i="14"/>
  <c r="H5192" i="14"/>
  <c r="H6006" i="14"/>
  <c r="H7223" i="14"/>
  <c r="H6373" i="14"/>
  <c r="H8173" i="14"/>
  <c r="H2641" i="14"/>
  <c r="H3089" i="14"/>
  <c r="H5534" i="14"/>
  <c r="H7966" i="14"/>
  <c r="H5568" i="14"/>
  <c r="H8396" i="14"/>
  <c r="H7200" i="14"/>
  <c r="H7368" i="14"/>
  <c r="H3436" i="14"/>
  <c r="H3660" i="14"/>
  <c r="H3948" i="14"/>
  <c r="H7712" i="14"/>
  <c r="H5921" i="14"/>
  <c r="H6929" i="14"/>
  <c r="H7697" i="14"/>
  <c r="H2039" i="14"/>
  <c r="H1191" i="14"/>
  <c r="H1459" i="14"/>
  <c r="H1955" i="14"/>
  <c r="H470" i="14"/>
  <c r="H7539" i="14"/>
  <c r="H4675" i="14"/>
  <c r="H4851" i="14"/>
  <c r="H2145" i="14"/>
  <c r="H8659" i="14"/>
  <c r="H1190" i="14"/>
  <c r="H3878" i="14"/>
  <c r="H3058" i="14"/>
  <c r="H2578" i="14"/>
  <c r="H1730" i="14"/>
  <c r="H4532" i="14"/>
  <c r="H3333" i="14"/>
  <c r="H4216" i="14"/>
  <c r="H6455" i="14"/>
  <c r="H6041" i="14"/>
  <c r="H5161" i="14"/>
  <c r="H3310" i="14"/>
  <c r="H3006" i="14"/>
  <c r="H889" i="14"/>
  <c r="H7113" i="14"/>
  <c r="H1647" i="14"/>
  <c r="H7567" i="14"/>
  <c r="H2015" i="14"/>
  <c r="H1375" i="14"/>
  <c r="H8591" i="14"/>
  <c r="H717" i="14"/>
  <c r="H3774" i="14"/>
  <c r="H3671" i="14"/>
  <c r="H8201" i="14"/>
  <c r="H7325" i="14"/>
  <c r="H5462" i="14"/>
  <c r="H4822" i="14"/>
  <c r="H7845" i="14"/>
  <c r="H4148" i="14"/>
  <c r="H6631" i="14"/>
  <c r="H7943" i="14"/>
  <c r="H8007" i="14"/>
  <c r="H8077" i="14"/>
  <c r="H2709" i="14"/>
  <c r="H3093" i="14"/>
  <c r="H5769" i="14"/>
  <c r="H8106" i="14"/>
  <c r="H3030" i="14"/>
  <c r="H8686" i="14"/>
  <c r="H8522" i="14"/>
  <c r="H136" i="14"/>
  <c r="H328" i="14"/>
  <c r="H488" i="14"/>
  <c r="H648" i="14"/>
  <c r="H776" i="14"/>
  <c r="H968" i="14"/>
  <c r="H5936" i="14"/>
  <c r="H5668" i="14"/>
  <c r="H1052" i="14"/>
  <c r="H1276" i="14"/>
  <c r="H1468" i="14"/>
  <c r="H1692" i="14"/>
  <c r="H1916" i="14"/>
  <c r="H2140" i="14"/>
  <c r="H2332" i="14"/>
  <c r="H2632" i="14"/>
  <c r="H3008" i="14"/>
  <c r="H8572" i="14"/>
  <c r="H6540" i="14"/>
  <c r="H7156" i="14"/>
  <c r="H6308" i="14"/>
  <c r="H6864" i="14"/>
  <c r="H7776" i="14"/>
  <c r="H2149" i="14"/>
  <c r="H3393" i="14"/>
  <c r="H5377" i="14"/>
  <c r="H6449" i="14"/>
  <c r="H983" i="14"/>
  <c r="H285" i="14"/>
  <c r="H957" i="14"/>
  <c r="H1965" i="14"/>
  <c r="H4109" i="14"/>
  <c r="H4749" i="14"/>
  <c r="H1447" i="14"/>
  <c r="H195" i="14"/>
  <c r="H2771" i="14"/>
  <c r="H885" i="14"/>
  <c r="H2531" i="14"/>
  <c r="H2595" i="14"/>
  <c r="H4147" i="14"/>
  <c r="H5107" i="14"/>
  <c r="H4081" i="14"/>
  <c r="H4243" i="14"/>
  <c r="H1505" i="14"/>
  <c r="H2182" i="14"/>
  <c r="H4982" i="14"/>
  <c r="H1042" i="14"/>
  <c r="H1442" i="14"/>
  <c r="H1490" i="14"/>
  <c r="H3506" i="14"/>
  <c r="H4325" i="14"/>
  <c r="H4628" i="14"/>
  <c r="H3813" i="14"/>
  <c r="H2235" i="14"/>
  <c r="H2731" i="14"/>
  <c r="H5063" i="14"/>
  <c r="H3175" i="14"/>
  <c r="H4631" i="14"/>
  <c r="H6505" i="14"/>
  <c r="H4728" i="14"/>
  <c r="H5209" i="14"/>
  <c r="H1769" i="14"/>
  <c r="H6633" i="14"/>
  <c r="H601" i="14"/>
  <c r="H4185" i="14"/>
  <c r="H206" i="14"/>
  <c r="H1022" i="14"/>
  <c r="H1774" i="14"/>
  <c r="H2622" i="14"/>
  <c r="H3214" i="14"/>
  <c r="H3854" i="14"/>
  <c r="H4702" i="14"/>
  <c r="H5310" i="14"/>
  <c r="H6222" i="14"/>
  <c r="H5051" i="14"/>
  <c r="H2299" i="14"/>
  <c r="H3419" i="14"/>
  <c r="H4219" i="14"/>
  <c r="H5163" i="14"/>
  <c r="H6027" i="14"/>
  <c r="H6987" i="14"/>
  <c r="H810" i="14"/>
  <c r="H6074" i="14"/>
  <c r="H5951" i="14"/>
  <c r="H5265" i="14"/>
  <c r="H5210" i="14"/>
  <c r="H4524" i="14"/>
  <c r="H3263" i="14"/>
  <c r="H7295" i="14"/>
  <c r="H266" i="14"/>
  <c r="H3530" i="14"/>
  <c r="H3887" i="14"/>
  <c r="H8431" i="14"/>
  <c r="H7546" i="14"/>
  <c r="H6906" i="14"/>
  <c r="H735" i="14"/>
  <c r="H4463" i="14"/>
  <c r="H8447" i="14"/>
  <c r="H4506" i="14"/>
  <c r="H8219" i="14"/>
  <c r="H1150" i="14"/>
  <c r="H5965" i="14"/>
  <c r="H4103" i="14"/>
  <c r="H8487" i="14"/>
  <c r="H7673" i="14"/>
  <c r="H4646" i="14"/>
  <c r="H5938" i="14"/>
  <c r="H5590" i="14"/>
  <c r="H3562" i="14"/>
  <c r="H5430" i="14"/>
  <c r="H7413" i="14"/>
  <c r="H8677" i="14"/>
  <c r="H8317" i="14"/>
  <c r="H2649" i="14"/>
  <c r="H5709" i="14"/>
  <c r="H8474" i="14"/>
  <c r="H8534" i="14"/>
  <c r="H2608" i="14"/>
  <c r="H8248" i="14"/>
  <c r="H7384" i="14"/>
  <c r="H3272" i="14"/>
  <c r="H3472" i="14"/>
  <c r="H3792" i="14"/>
  <c r="H3952" i="14"/>
  <c r="H5760" i="14"/>
  <c r="H7908" i="14"/>
  <c r="H5381" i="14"/>
  <c r="H6465" i="14"/>
  <c r="H7073" i="14"/>
  <c r="H7841" i="14"/>
  <c r="H1895" i="14"/>
  <c r="H391" i="14"/>
  <c r="H323" i="14"/>
  <c r="H1347" i="14"/>
  <c r="H2307" i="14"/>
  <c r="H387" i="14"/>
  <c r="H1077" i="14"/>
  <c r="H4819" i="14"/>
  <c r="H6163" i="14"/>
  <c r="H6515" i="14"/>
  <c r="H6403" i="14"/>
  <c r="H7923" i="14"/>
  <c r="H2371" i="14"/>
  <c r="H8163" i="14"/>
  <c r="H62" i="14"/>
  <c r="H742" i="14"/>
  <c r="H2113" i="14"/>
  <c r="H8243" i="14"/>
  <c r="H833" i="14"/>
  <c r="H2707" i="14"/>
  <c r="H1174" i="14"/>
  <c r="H5254" i="14"/>
  <c r="H3286" i="14"/>
  <c r="H4434" i="14"/>
  <c r="H2562" i="14"/>
  <c r="H8339" i="14"/>
  <c r="H2066" i="14"/>
  <c r="H2338" i="14"/>
  <c r="H3986" i="14"/>
  <c r="H4469" i="14"/>
  <c r="H4564" i="14"/>
  <c r="H1314" i="14"/>
  <c r="H571" i="14"/>
  <c r="H75" i="14"/>
  <c r="H2864" i="14"/>
  <c r="H3831" i="14"/>
  <c r="H5287" i="14"/>
  <c r="H6487" i="14"/>
  <c r="H8153" i="14"/>
  <c r="H4526" i="14"/>
  <c r="H313" i="14"/>
  <c r="H1913" i="14"/>
  <c r="H6217" i="14"/>
  <c r="H8011" i="14"/>
  <c r="H1727" i="14"/>
  <c r="H4031" i="14"/>
  <c r="H5871" i="14"/>
  <c r="H8671" i="14"/>
  <c r="H593" i="14"/>
  <c r="H4140" i="14"/>
  <c r="H5308" i="14"/>
  <c r="H607" i="14"/>
  <c r="H2063" i="14"/>
  <c r="H3503" i="14"/>
  <c r="H5999" i="14"/>
  <c r="H8703" i="14"/>
  <c r="H8257" i="14"/>
  <c r="H3210" i="14"/>
  <c r="H7421" i="14"/>
  <c r="H1162" i="14"/>
  <c r="H3149" i="14"/>
  <c r="H5340" i="14"/>
  <c r="H8157" i="14"/>
  <c r="H7143" i="14"/>
  <c r="H7527" i="14"/>
  <c r="H8663" i="14"/>
  <c r="H7253" i="14"/>
  <c r="H8117" i="14"/>
  <c r="H6722" i="14"/>
  <c r="H5126" i="14"/>
  <c r="H5858" i="14"/>
  <c r="H6226" i="14"/>
  <c r="H7701" i="14"/>
  <c r="H7893" i="14"/>
  <c r="H8013" i="14"/>
  <c r="H7125" i="14"/>
  <c r="H4854" i="14"/>
  <c r="H4914" i="14"/>
  <c r="H6978" i="14"/>
  <c r="H7929" i="14"/>
  <c r="H7285" i="14"/>
  <c r="H8437" i="14"/>
  <c r="H7111" i="14"/>
  <c r="H2461" i="14"/>
  <c r="H2781" i="14"/>
  <c r="H3037" i="14"/>
  <c r="H5713" i="14"/>
  <c r="H2970" i="14"/>
  <c r="H8486" i="14"/>
  <c r="H5674" i="14"/>
  <c r="H8710" i="14"/>
  <c r="H8542" i="14"/>
  <c r="H108" i="14"/>
  <c r="H268" i="14"/>
  <c r="H460" i="14"/>
  <c r="H652" i="14"/>
  <c r="H812" i="14"/>
  <c r="H940" i="14"/>
  <c r="H3116" i="14"/>
  <c r="H6136" i="14"/>
  <c r="H3024" i="14"/>
  <c r="H1088" i="14"/>
  <c r="H1280" i="14"/>
  <c r="H1472" i="14"/>
  <c r="H1664" i="14"/>
  <c r="H1856" i="14"/>
  <c r="H2048" i="14"/>
  <c r="H2240" i="14"/>
  <c r="H2432" i="14"/>
  <c r="H2672" i="14"/>
  <c r="H2964" i="14"/>
  <c r="H8124" i="14"/>
  <c r="H6432" i="14"/>
  <c r="H6920" i="14"/>
  <c r="H8404" i="14"/>
  <c r="H6268" i="14"/>
  <c r="H6604" i="14"/>
  <c r="H6940" i="14"/>
  <c r="H8256" i="14"/>
  <c r="H2992" i="14"/>
  <c r="H7892" i="14"/>
  <c r="H5635" i="14"/>
  <c r="H2793" i="14"/>
  <c r="H5597" i="14"/>
  <c r="H7970" i="14"/>
  <c r="H8286" i="14"/>
  <c r="H6020" i="14"/>
  <c r="H8220" i="14"/>
  <c r="H8524" i="14"/>
  <c r="H7952" i="14"/>
  <c r="H8608" i="14"/>
  <c r="H2480" i="14"/>
  <c r="H7220" i="14"/>
  <c r="H7476" i="14"/>
  <c r="H3384" i="14"/>
  <c r="H3480" i="14"/>
  <c r="H3640" i="14"/>
  <c r="H3704" i="14"/>
  <c r="H3864" i="14"/>
  <c r="H3960" i="14"/>
  <c r="H4088" i="14"/>
  <c r="H7308" i="14"/>
  <c r="H7564" i="14"/>
  <c r="H7840" i="14"/>
  <c r="H7732" i="14"/>
  <c r="H8520" i="14"/>
  <c r="H6017" i="14"/>
  <c r="H7233" i="14"/>
  <c r="H7873" i="14"/>
  <c r="H807" i="14"/>
  <c r="H1539" i="14"/>
  <c r="H133" i="14"/>
  <c r="H1861" i="14"/>
  <c r="H7139" i="14"/>
  <c r="H7587" i="14"/>
  <c r="H4179" i="14"/>
  <c r="H8291" i="14"/>
  <c r="H870" i="14"/>
  <c r="H337" i="14"/>
  <c r="H8083" i="14"/>
  <c r="H1462" i="14"/>
  <c r="H4102" i="14"/>
  <c r="H3762" i="14"/>
  <c r="H834" i="14"/>
  <c r="H4453" i="14"/>
  <c r="H2491" i="14"/>
  <c r="H5559" i="14"/>
  <c r="H7801" i="14"/>
  <c r="H1422" i="14"/>
  <c r="H4840" i="14"/>
  <c r="H1401" i="14"/>
  <c r="H6537" i="14"/>
  <c r="H5307" i="14"/>
  <c r="H2346" i="14"/>
  <c r="H6859" i="14"/>
  <c r="H479" i="14"/>
  <c r="H3423" i="14"/>
  <c r="H6991" i="14"/>
  <c r="H1681" i="14"/>
  <c r="H4412" i="14"/>
  <c r="H4266" i="14"/>
  <c r="H7323" i="14"/>
  <c r="H911" i="14"/>
  <c r="H4415" i="14"/>
  <c r="H5056" i="14"/>
  <c r="H4459" i="14"/>
  <c r="H4093" i="14"/>
  <c r="H7133" i="14"/>
  <c r="H5319" i="14"/>
  <c r="H8093" i="14"/>
  <c r="H6917" i="14"/>
  <c r="H5981" i="14"/>
  <c r="H7490" i="14"/>
  <c r="H1618" i="14"/>
  <c r="H7030" i="14"/>
  <c r="H4870" i="14"/>
  <c r="H6934" i="14"/>
  <c r="H3079" i="14"/>
  <c r="H8135" i="14"/>
  <c r="H3493" i="14"/>
  <c r="H5382" i="14"/>
  <c r="H7661" i="14"/>
  <c r="H2541" i="14"/>
  <c r="H2861" i="14"/>
  <c r="H3117" i="14"/>
  <c r="H5729" i="14"/>
  <c r="H3034" i="14"/>
  <c r="H8342" i="14"/>
  <c r="H2614" i="14"/>
  <c r="H8298" i="14"/>
  <c r="H8254" i="14"/>
  <c r="H84" i="14"/>
  <c r="H212" i="14"/>
  <c r="H340" i="14"/>
  <c r="H436" i="14"/>
  <c r="H596" i="14"/>
  <c r="H692" i="14"/>
  <c r="H820" i="14"/>
  <c r="H980" i="14"/>
  <c r="H6024" i="14"/>
  <c r="H1064" i="14"/>
  <c r="H1192" i="14"/>
  <c r="H1352" i="14"/>
  <c r="H1480" i="14"/>
  <c r="H1640" i="14"/>
  <c r="H1768" i="14"/>
  <c r="H1896" i="14"/>
  <c r="H2056" i="14"/>
  <c r="H2184" i="14"/>
  <c r="H2344" i="14"/>
  <c r="H2492" i="14"/>
  <c r="H2600" i="14"/>
  <c r="H2876" i="14"/>
  <c r="H5544" i="14"/>
  <c r="H8764" i="14"/>
  <c r="H6392" i="14"/>
  <c r="H6624" i="14"/>
  <c r="H6868" i="14"/>
  <c r="H7196" i="14"/>
  <c r="H8692" i="14"/>
  <c r="H6332" i="14"/>
  <c r="H6620" i="14"/>
  <c r="H6888" i="14"/>
  <c r="H7956" i="14"/>
  <c r="H8748" i="14"/>
  <c r="H2508" i="14"/>
  <c r="H7812" i="14"/>
  <c r="H3313" i="14"/>
  <c r="H6289" i="14"/>
  <c r="H1959" i="14"/>
  <c r="H509" i="14"/>
  <c r="H1197" i="14"/>
  <c r="H1885" i="14"/>
  <c r="H3309" i="14"/>
  <c r="H4285" i="14"/>
  <c r="H4797" i="14"/>
  <c r="H23" i="14"/>
  <c r="H199" i="14"/>
  <c r="H1555" i="14"/>
  <c r="H1667" i="14"/>
  <c r="H213" i="14"/>
  <c r="H1509" i="14"/>
  <c r="H790" i="14"/>
  <c r="H3395" i="14"/>
  <c r="H3619" i="14"/>
  <c r="H7731" i="14"/>
  <c r="H6851" i="14"/>
  <c r="H6739" i="14"/>
  <c r="H6531" i="14"/>
  <c r="H177" i="14"/>
  <c r="H2947" i="14"/>
  <c r="H1969" i="14"/>
  <c r="H4049" i="14"/>
  <c r="H1302" i="14"/>
  <c r="H2022" i="14"/>
  <c r="H4422" i="14"/>
  <c r="H498" i="14"/>
  <c r="H1218" i="14"/>
  <c r="H1570" i="14"/>
  <c r="H3570" i="14"/>
  <c r="H4964" i="14"/>
  <c r="H4500" i="14"/>
  <c r="H4357" i="14"/>
  <c r="H203" i="14"/>
  <c r="H4647" i="14"/>
  <c r="H3943" i="14"/>
  <c r="H2249" i="14"/>
  <c r="H6969" i="14"/>
  <c r="H441" i="14"/>
  <c r="H3177" i="14"/>
  <c r="H766" i="14"/>
  <c r="H1678" i="14"/>
  <c r="H2542" i="14"/>
  <c r="H3614" i="14"/>
  <c r="H4622" i="14"/>
  <c r="H5870" i="14"/>
  <c r="H7022" i="14"/>
  <c r="H2203" i="14"/>
  <c r="H3307" i="14"/>
  <c r="H4267" i="14"/>
  <c r="H5371" i="14"/>
  <c r="H6283" i="14"/>
  <c r="H6842" i="14"/>
  <c r="H890" i="14"/>
  <c r="H2394" i="14"/>
  <c r="H6346" i="14"/>
  <c r="H7931" i="14"/>
  <c r="H3663" i="14"/>
  <c r="H7647" i="14"/>
  <c r="H8289" i="14"/>
  <c r="H5466" i="14"/>
  <c r="H4156" i="14"/>
  <c r="H1359" i="14"/>
  <c r="H3599" i="14"/>
  <c r="H7599" i="14"/>
  <c r="H1617" i="14"/>
  <c r="H458" i="14"/>
  <c r="H1514" i="14"/>
  <c r="H2170" i="14"/>
  <c r="H7050" i="14"/>
  <c r="H2735" i="14"/>
  <c r="H5919" i="14"/>
  <c r="H4816" i="14"/>
  <c r="H1882" i="14"/>
  <c r="H5242" i="14"/>
  <c r="H8043" i="14"/>
  <c r="H943" i="14"/>
  <c r="H3919" i="14"/>
  <c r="H7007" i="14"/>
  <c r="H5472" i="14"/>
  <c r="H6202" i="14"/>
  <c r="H4588" i="14"/>
  <c r="H5898" i="14"/>
  <c r="H8395" i="14"/>
  <c r="H6253" i="14"/>
  <c r="H845" i="14"/>
  <c r="H5415" i="14"/>
  <c r="H5837" i="14"/>
  <c r="H8249" i="14"/>
  <c r="H3173" i="14"/>
  <c r="H6674" i="14"/>
  <c r="H7138" i="14"/>
  <c r="H4726" i="14"/>
  <c r="H1257" i="14"/>
  <c r="H7911" i="14"/>
  <c r="H6258" i="14"/>
  <c r="H4039" i="14"/>
  <c r="H8277" i="14"/>
  <c r="H8279" i="14"/>
  <c r="H8679" i="14"/>
  <c r="H6039" i="14"/>
  <c r="H5188" i="14"/>
  <c r="H2609" i="14"/>
  <c r="H2929" i="14"/>
  <c r="H3057" i="14"/>
  <c r="H5605" i="14"/>
  <c r="H2538" i="14"/>
  <c r="H3050" i="14"/>
  <c r="H8186" i="14"/>
  <c r="H8714" i="14"/>
  <c r="H5498" i="14"/>
  <c r="H7918" i="14"/>
  <c r="H6156" i="14"/>
  <c r="H8284" i="14"/>
  <c r="H7436" i="14"/>
  <c r="H3324" i="14"/>
  <c r="H3516" i="14"/>
  <c r="H3708" i="14"/>
  <c r="H3900" i="14"/>
  <c r="H4092" i="14"/>
  <c r="H7668" i="14"/>
  <c r="H7744" i="14"/>
  <c r="H6305" i="14"/>
  <c r="H7633" i="14"/>
  <c r="H3015" i="14"/>
  <c r="H1987" i="14"/>
  <c r="H1571" i="14"/>
  <c r="H1749" i="14"/>
  <c r="H422" i="14"/>
  <c r="H3715" i="14"/>
  <c r="H3027" i="14"/>
  <c r="H4691" i="14"/>
  <c r="H8355" i="14"/>
  <c r="H725" i="14"/>
  <c r="H4801" i="14"/>
  <c r="H4481" i="14"/>
  <c r="H1318" i="14"/>
  <c r="H2002" i="14"/>
  <c r="H4226" i="14"/>
  <c r="H3442" i="14"/>
  <c r="H3954" i="14"/>
  <c r="H4661" i="14"/>
  <c r="H4660" i="14"/>
  <c r="H3259" i="14"/>
  <c r="H5351" i="14"/>
  <c r="H6663" i="14"/>
  <c r="H3566" i="14"/>
  <c r="H4217" i="14"/>
  <c r="H8489" i="14"/>
  <c r="H7593" i="14"/>
  <c r="H217" i="14"/>
  <c r="H1545" i="14"/>
  <c r="H3817" i="14"/>
  <c r="H7449" i="14"/>
  <c r="H543" i="14"/>
  <c r="H1967" i="14"/>
  <c r="H5087" i="14"/>
  <c r="H8015" i="14"/>
  <c r="H4465" i="14"/>
  <c r="H2959" i="14"/>
  <c r="H7343" i="14"/>
  <c r="H8513" i="14"/>
  <c r="H5853" i="14"/>
  <c r="H6205" i="14"/>
  <c r="H7389" i="14"/>
  <c r="H6762" i="14"/>
  <c r="H8295" i="14"/>
  <c r="H7485" i="14"/>
  <c r="H8633" i="14"/>
  <c r="H5570" i="14"/>
  <c r="H3303" i="14"/>
  <c r="H6357" i="14"/>
  <c r="H5506" i="14"/>
  <c r="H4986" i="14"/>
  <c r="H6498" i="14"/>
  <c r="H7861" i="14"/>
  <c r="H2553" i="14"/>
  <c r="H2681" i="14"/>
  <c r="H2809" i="14"/>
  <c r="H3065" i="14"/>
  <c r="H5549" i="14"/>
  <c r="H5741" i="14"/>
  <c r="H2826" i="14"/>
  <c r="H8014" i="14"/>
  <c r="H8738" i="14"/>
  <c r="H5530" i="14"/>
  <c r="H8102" i="14"/>
  <c r="H8582" i="14"/>
  <c r="H8110" i="14"/>
  <c r="H8450" i="14"/>
  <c r="H2732" i="14"/>
  <c r="H5844" i="14"/>
  <c r="H5908" i="14"/>
  <c r="H5972" i="14"/>
  <c r="H6036" i="14"/>
  <c r="H6100" i="14"/>
  <c r="H6164" i="14"/>
  <c r="H2956" i="14"/>
  <c r="H5516" i="14"/>
  <c r="H5652" i="14"/>
  <c r="H5836" i="14"/>
  <c r="H2493" i="14"/>
  <c r="H2557" i="14"/>
  <c r="H2621" i="14"/>
  <c r="H2685" i="14"/>
  <c r="H2749" i="14"/>
  <c r="H2813" i="14"/>
  <c r="H2877" i="14"/>
  <c r="H2941" i="14"/>
  <c r="H3005" i="14"/>
  <c r="H3069" i="14"/>
  <c r="H5489" i="14"/>
  <c r="H5553" i="14"/>
  <c r="H5617" i="14"/>
  <c r="H5681" i="14"/>
  <c r="H5745" i="14"/>
  <c r="H5809" i="14"/>
  <c r="H2586" i="14"/>
  <c r="H2842" i="14"/>
  <c r="H3098" i="14"/>
  <c r="H5710" i="14"/>
  <c r="H8026" i="14"/>
  <c r="H8218" i="14"/>
  <c r="H8386" i="14"/>
  <c r="H8574" i="14"/>
  <c r="H8754" i="14"/>
  <c r="H2678" i="14"/>
  <c r="H2934" i="14"/>
  <c r="H5546" i="14"/>
  <c r="H5802" i="14"/>
  <c r="H8114" i="14"/>
  <c r="H8362" i="14"/>
  <c r="H8598" i="14"/>
  <c r="H7950" i="14"/>
  <c r="H8118" i="14"/>
  <c r="H8294" i="14"/>
  <c r="H8462" i="14"/>
  <c r="H8634" i="14"/>
  <c r="H28" i="14"/>
  <c r="H60" i="14"/>
  <c r="H92" i="14"/>
  <c r="H124" i="14"/>
  <c r="H156" i="14"/>
  <c r="H188" i="14"/>
  <c r="H220" i="14"/>
  <c r="H252" i="14"/>
  <c r="H284" i="14"/>
  <c r="H316" i="14"/>
  <c r="H348" i="14"/>
  <c r="H380" i="14"/>
  <c r="H412" i="14"/>
  <c r="H444" i="14"/>
  <c r="H476" i="14"/>
  <c r="H508" i="14"/>
  <c r="H540" i="14"/>
  <c r="H572" i="14"/>
  <c r="H604" i="14"/>
  <c r="H636" i="14"/>
  <c r="H668" i="14"/>
  <c r="H700" i="14"/>
  <c r="H732" i="14"/>
  <c r="H764" i="14"/>
  <c r="H796" i="14"/>
  <c r="H828" i="14"/>
  <c r="H860" i="14"/>
  <c r="H892" i="14"/>
  <c r="H924" i="14"/>
  <c r="H956" i="14"/>
  <c r="H988" i="14"/>
  <c r="H1020" i="14"/>
  <c r="H2832" i="14"/>
  <c r="H5848" i="14"/>
  <c r="H5912" i="14"/>
  <c r="H5976" i="14"/>
  <c r="H6040" i="14"/>
  <c r="H6104" i="14"/>
  <c r="H6168" i="14"/>
  <c r="H3056" i="14"/>
  <c r="H5536" i="14"/>
  <c r="H5480" i="14"/>
  <c r="H5592" i="14"/>
  <c r="H5724" i="14"/>
  <c r="H1040" i="14"/>
  <c r="H1072" i="14"/>
  <c r="H1104" i="14"/>
  <c r="H1136" i="14"/>
  <c r="H1168" i="14"/>
  <c r="H1200" i="14"/>
  <c r="H1232" i="14"/>
  <c r="H1264" i="14"/>
  <c r="H1296" i="14"/>
  <c r="H1328" i="14"/>
  <c r="H1360" i="14"/>
  <c r="H1392" i="14"/>
  <c r="H1424" i="14"/>
  <c r="H1488" i="14"/>
  <c r="H1520" i="14"/>
  <c r="H1552" i="14"/>
  <c r="H1584" i="14"/>
  <c r="H1616" i="14"/>
  <c r="H1648" i="14"/>
  <c r="H1680" i="14"/>
  <c r="H1712" i="14"/>
  <c r="H1744" i="14"/>
  <c r="H1776" i="14"/>
  <c r="H1808" i="14"/>
  <c r="H1840" i="14"/>
  <c r="H1872" i="14"/>
  <c r="H1904" i="14"/>
  <c r="H1936" i="14"/>
  <c r="H1968" i="14"/>
  <c r="H2000" i="14"/>
  <c r="H2032" i="14"/>
  <c r="H2064" i="14"/>
  <c r="H2096" i="14"/>
  <c r="H2128" i="14"/>
  <c r="H2160" i="14"/>
  <c r="H2192" i="14"/>
  <c r="H2224" i="14"/>
  <c r="H2256" i="14"/>
  <c r="H2288" i="14"/>
  <c r="H2320" i="14"/>
  <c r="H2352" i="14"/>
  <c r="H2384" i="14"/>
  <c r="H2416" i="14"/>
  <c r="H2452" i="14"/>
  <c r="H2500" i="14"/>
  <c r="H2536" i="14"/>
  <c r="H2568" i="14"/>
  <c r="H2620" i="14"/>
  <c r="H2656" i="14"/>
  <c r="H2688" i="14"/>
  <c r="H2728" i="14"/>
  <c r="H2784" i="14"/>
  <c r="H2836" i="14"/>
  <c r="H2884" i="14"/>
  <c r="H2940" i="14"/>
  <c r="H2984" i="14"/>
  <c r="H3040" i="14"/>
  <c r="H3100" i="14"/>
  <c r="H5588" i="14"/>
  <c r="H5704" i="14"/>
  <c r="H5832" i="14"/>
  <c r="H8380" i="14"/>
  <c r="H8024" i="14"/>
  <c r="H8536" i="14"/>
  <c r="H8236" i="14"/>
  <c r="H6284" i="14"/>
  <c r="H6352" i="14"/>
  <c r="H6408" i="14"/>
  <c r="H6460" i="14"/>
  <c r="H6520" i="14"/>
  <c r="H6576" i="14"/>
  <c r="H6636" i="14"/>
  <c r="H6692" i="14"/>
  <c r="H6748" i="14"/>
  <c r="H6820" i="14"/>
  <c r="H6884" i="14"/>
  <c r="H6956" i="14"/>
  <c r="H7032" i="14"/>
  <c r="H7120" i="14"/>
  <c r="H7212" i="14"/>
  <c r="H8160" i="14"/>
  <c r="H8324" i="14"/>
  <c r="H8452" i="14"/>
  <c r="H8612" i="14"/>
  <c r="H8740" i="14"/>
  <c r="H6220" i="14"/>
  <c r="H6252" i="14"/>
  <c r="H6288" i="14"/>
  <c r="H6348" i="14"/>
  <c r="H6424" i="14"/>
  <c r="H6500" i="14"/>
  <c r="H6572" i="14"/>
  <c r="H6640" i="14"/>
  <c r="H6720" i="14"/>
  <c r="H6780" i="14"/>
  <c r="H6840" i="14"/>
  <c r="H6908" i="14"/>
  <c r="H6968" i="14"/>
  <c r="H7068" i="14"/>
  <c r="H7164" i="14"/>
  <c r="H7988" i="14"/>
  <c r="H8100" i="14"/>
  <c r="H8388" i="14"/>
  <c r="H8592" i="14"/>
  <c r="H3176" i="14"/>
  <c r="H3128" i="14"/>
  <c r="H3216" i="14"/>
  <c r="H7536" i="14"/>
  <c r="H7628" i="14"/>
  <c r="H7740" i="14"/>
  <c r="H7836" i="14"/>
  <c r="H8040" i="14"/>
  <c r="H2053" i="14"/>
  <c r="H2293" i="14"/>
  <c r="H2421" i="14"/>
  <c r="H3217" i="14"/>
  <c r="H3345" i="14"/>
  <c r="H3473" i="14"/>
  <c r="H3601" i="14"/>
  <c r="H3729" i="14"/>
  <c r="H3857" i="14"/>
  <c r="H5353" i="14"/>
  <c r="H5417" i="14"/>
  <c r="H5841" i="14"/>
  <c r="H6097" i="14"/>
  <c r="H6353" i="14"/>
  <c r="H6609" i="14"/>
  <c r="H6865" i="14"/>
  <c r="H3367" i="14"/>
  <c r="H599" i="14"/>
  <c r="H1623" i="14"/>
  <c r="H2071" i="14"/>
  <c r="H61" i="14"/>
  <c r="H221" i="14"/>
  <c r="H381" i="14"/>
  <c r="H557" i="14"/>
  <c r="H733" i="14"/>
  <c r="H893" i="14"/>
  <c r="H1069" i="14"/>
  <c r="H1245" i="14"/>
  <c r="H1405" i="14"/>
  <c r="H1581" i="14"/>
  <c r="H1757" i="14"/>
  <c r="H1917" i="14"/>
  <c r="H2093" i="14"/>
  <c r="H2285" i="14"/>
  <c r="H3181" i="14"/>
  <c r="H3357" i="14"/>
  <c r="H3693" i="14"/>
  <c r="H4045" i="14"/>
  <c r="H4189" i="14"/>
  <c r="H4317" i="14"/>
  <c r="H4445" i="14"/>
  <c r="H4573" i="14"/>
  <c r="H4701" i="14"/>
  <c r="H4829" i="14"/>
  <c r="H4957" i="14"/>
  <c r="H5085" i="14"/>
  <c r="H5213" i="14"/>
  <c r="H583" i="14"/>
  <c r="H2519" i="14"/>
  <c r="H2103" i="14"/>
  <c r="H103" i="14"/>
  <c r="H1223" i="14"/>
  <c r="H2087" i="14"/>
  <c r="H695" i="14"/>
  <c r="H739" i="14"/>
  <c r="H2787" i="14"/>
  <c r="H371" i="14"/>
  <c r="H1219" i="14"/>
  <c r="H899" i="14"/>
  <c r="H307" i="14"/>
  <c r="H1203" i="14"/>
  <c r="H611" i="14"/>
  <c r="H325" i="14"/>
  <c r="H437" i="14"/>
  <c r="H549" i="14"/>
  <c r="H661" i="14"/>
  <c r="H693" i="14"/>
  <c r="H261" i="14"/>
  <c r="H182" i="14"/>
  <c r="H374" i="14"/>
  <c r="H4904" i="14"/>
  <c r="H4329" i="14"/>
  <c r="H169" i="14"/>
  <c r="H2377" i="14"/>
  <c r="H4041" i="14"/>
  <c r="H329" i="14"/>
  <c r="H1241" i="14"/>
  <c r="H7785" i="14"/>
  <c r="H174" i="14"/>
  <c r="H862" i="14"/>
  <c r="H1614" i="14"/>
  <c r="H2334" i="14"/>
  <c r="H3198" i="14"/>
  <c r="H4126" i="14"/>
  <c r="H5294" i="14"/>
  <c r="H6590" i="14"/>
  <c r="H1419" i="14"/>
  <c r="H2683" i="14"/>
  <c r="H3691" i="14"/>
  <c r="H4507" i="14"/>
  <c r="H5275" i="14"/>
  <c r="H6011" i="14"/>
  <c r="H8641" i="14"/>
  <c r="H1018" i="14"/>
  <c r="H3434" i="14"/>
  <c r="H7418" i="14"/>
  <c r="H3359" i="14"/>
  <c r="H7999" i="14"/>
  <c r="H3994" i="14"/>
  <c r="H8443" i="14"/>
  <c r="H2335" i="14"/>
  <c r="H7087" i="14"/>
  <c r="H234" i="14"/>
  <c r="H1994" i="14"/>
  <c r="H1311" i="14"/>
  <c r="H5423" i="14"/>
  <c r="H5009" i="14"/>
  <c r="H3242" i="14"/>
  <c r="H7707" i="14"/>
  <c r="H1999" i="14"/>
  <c r="H4367" i="14"/>
  <c r="H8111" i="14"/>
  <c r="H1327" i="14"/>
  <c r="H6586" i="14"/>
  <c r="H8155" i="14"/>
  <c r="H5100" i="14"/>
  <c r="H269" i="14"/>
  <c r="H461" i="14"/>
  <c r="H3933" i="14"/>
  <c r="H6077" i="14"/>
  <c r="H633" i="14"/>
  <c r="H7997" i="14"/>
  <c r="H6965" i="14"/>
  <c r="H6050" i="14"/>
  <c r="H3698" i="14"/>
  <c r="H5554" i="14"/>
  <c r="H4485" i="14"/>
  <c r="H6466" i="14"/>
  <c r="H7858" i="14"/>
  <c r="H7746" i="14"/>
  <c r="H7734" i="14"/>
  <c r="H4885" i="14"/>
  <c r="H7670" i="14"/>
  <c r="H2577" i="14"/>
  <c r="H2897" i="14"/>
  <c r="H5573" i="14"/>
  <c r="H30" i="14"/>
  <c r="H8270" i="14"/>
  <c r="H2502" i="14"/>
  <c r="H8190" i="14"/>
  <c r="H8170" i="14"/>
  <c r="H8690" i="14"/>
  <c r="H6060" i="14"/>
  <c r="H8028" i="14"/>
  <c r="H8292" i="14"/>
  <c r="H3148" i="14"/>
  <c r="H7280" i="14"/>
  <c r="H3372" i="14"/>
  <c r="H3532" i="14"/>
  <c r="H3724" i="14"/>
  <c r="H3852" i="14"/>
  <c r="H4012" i="14"/>
  <c r="H5740" i="14"/>
  <c r="H7448" i="14"/>
  <c r="H8648" i="14"/>
  <c r="H7792" i="14"/>
  <c r="H6433" i="14"/>
  <c r="H7441" i="14"/>
  <c r="H7933" i="14"/>
  <c r="H1383" i="14"/>
  <c r="H1139" i="14"/>
  <c r="H2675" i="14"/>
  <c r="H309" i="14"/>
  <c r="H5411" i="14"/>
  <c r="H6003" i="14"/>
  <c r="H7523" i="14"/>
  <c r="H8099" i="14"/>
  <c r="H126" i="14"/>
  <c r="H3953" i="14"/>
  <c r="H7969" i="14"/>
  <c r="H4899" i="14"/>
  <c r="H385" i="14"/>
  <c r="H3302" i="14"/>
  <c r="H4326" i="14"/>
  <c r="H1330" i="14"/>
  <c r="H5266" i="14"/>
  <c r="H3602" i="14"/>
  <c r="H4372" i="14"/>
  <c r="H2546" i="14"/>
  <c r="H1915" i="14"/>
  <c r="H5271" i="14"/>
  <c r="H6823" i="14"/>
  <c r="H8073" i="14"/>
  <c r="H4648" i="14"/>
  <c r="H3161" i="14"/>
  <c r="H8697" i="14"/>
  <c r="H287" i="14"/>
  <c r="H4719" i="14"/>
  <c r="H4656" i="14"/>
  <c r="H8129" i="14"/>
  <c r="H5324" i="14"/>
  <c r="H2892" i="14"/>
  <c r="H1983" i="14"/>
  <c r="H5887" i="14"/>
  <c r="H4752" i="14"/>
  <c r="H8027" i="14"/>
  <c r="H2638" i="14"/>
  <c r="H5262" i="14"/>
  <c r="H6570" i="14"/>
  <c r="H1511" i="14"/>
  <c r="H5079" i="14"/>
  <c r="H7637" i="14"/>
  <c r="H3782" i="14"/>
  <c r="H5702" i="14"/>
  <c r="H7545" i="14"/>
  <c r="H6117" i="14"/>
  <c r="H5926" i="14"/>
  <c r="H6402" i="14"/>
  <c r="H7463" i="14"/>
  <c r="H2517" i="14"/>
  <c r="H2837" i="14"/>
  <c r="H5577" i="14"/>
  <c r="H5550" i="14"/>
  <c r="H2518" i="14"/>
  <c r="H8454" i="14"/>
  <c r="H8706" i="14"/>
  <c r="H200" i="14"/>
  <c r="H392" i="14"/>
  <c r="H616" i="14"/>
  <c r="H840" i="14"/>
  <c r="H3088" i="14"/>
  <c r="H1116" i="14"/>
  <c r="H1308" i="14"/>
  <c r="H1532" i="14"/>
  <c r="H1756" i="14"/>
  <c r="H1948" i="14"/>
  <c r="H2172" i="14"/>
  <c r="H2428" i="14"/>
  <c r="H2700" i="14"/>
  <c r="H3060" i="14"/>
  <c r="H8728" i="14"/>
  <c r="H6600" i="14"/>
  <c r="H7064" i="14"/>
  <c r="H6232" i="14"/>
  <c r="H6744" i="14"/>
  <c r="H8500" i="14"/>
  <c r="H5441" i="14"/>
  <c r="H445" i="14"/>
  <c r="H1309" i="14"/>
  <c r="H1821" i="14"/>
  <c r="H3229" i="14"/>
  <c r="H4365" i="14"/>
  <c r="H5005" i="14"/>
  <c r="H1639" i="14"/>
  <c r="H99" i="14"/>
  <c r="H517" i="14"/>
  <c r="H246" i="14"/>
  <c r="H4275" i="14"/>
  <c r="H3987" i="14"/>
  <c r="H5139" i="14"/>
  <c r="H406" i="14"/>
  <c r="H2177" i="14"/>
  <c r="H8691" i="14"/>
  <c r="H353" i="14"/>
  <c r="H2134" i="14"/>
  <c r="H5362" i="14"/>
  <c r="H1954" i="14"/>
  <c r="H4916" i="14"/>
  <c r="H811" i="14"/>
  <c r="H2903" i="14"/>
  <c r="H3337" i="14"/>
  <c r="H4441" i="14"/>
  <c r="H4921" i="14"/>
  <c r="H5176" i="14"/>
  <c r="H3657" i="14"/>
  <c r="H622" i="14"/>
  <c r="H1182" i="14"/>
  <c r="H2350" i="14"/>
  <c r="H3390" i="14"/>
  <c r="H4574" i="14"/>
  <c r="H5950" i="14"/>
  <c r="H7582" i="14"/>
  <c r="H2699" i="14"/>
  <c r="H3707" i="14"/>
  <c r="H4523" i="14"/>
  <c r="H5467" i="14"/>
  <c r="H6363" i="14"/>
  <c r="H6602" i="14"/>
  <c r="H1594" i="14"/>
  <c r="H5034" i="14"/>
  <c r="H7547" i="14"/>
  <c r="H4095" i="14"/>
  <c r="H5200" i="14"/>
  <c r="H6378" i="14"/>
  <c r="H1071" i="14"/>
  <c r="H5487" i="14"/>
  <c r="H8609" i="14"/>
  <c r="H1434" i="14"/>
  <c r="H4730" i="14"/>
  <c r="H2431" i="14"/>
  <c r="H7151" i="14"/>
  <c r="H3322" i="14"/>
  <c r="H8763" i="14"/>
  <c r="H3439" i="14"/>
  <c r="H4480" i="14"/>
  <c r="H5370" i="14"/>
  <c r="H4316" i="14"/>
  <c r="H8461" i="14"/>
  <c r="H7247" i="14"/>
  <c r="H1997" i="14"/>
  <c r="H7053" i="14"/>
  <c r="H7149" i="14"/>
  <c r="H8669" i="14"/>
  <c r="H7733" i="14"/>
  <c r="H5618" i="14"/>
  <c r="H6562" i="14"/>
  <c r="H6178" i="14"/>
  <c r="H6994" i="14"/>
  <c r="H5634" i="14"/>
  <c r="H6967" i="14"/>
  <c r="H8023" i="14"/>
  <c r="H5317" i="14"/>
  <c r="H8101" i="14"/>
  <c r="H8509" i="14"/>
  <c r="H2585" i="14"/>
  <c r="H2905" i="14"/>
  <c r="H3097" i="14"/>
  <c r="H2442" i="14"/>
  <c r="H7922" i="14"/>
  <c r="H2534" i="14"/>
  <c r="H7998" i="14"/>
  <c r="H8698" i="14"/>
  <c r="H8370" i="14"/>
  <c r="H5768" i="14"/>
  <c r="H8144" i="14"/>
  <c r="H4037" i="14"/>
  <c r="H6709" i="14"/>
  <c r="H172" i="14"/>
  <c r="H364" i="14"/>
  <c r="H556" i="14"/>
  <c r="H716" i="14"/>
  <c r="H908" i="14"/>
  <c r="H5880" i="14"/>
  <c r="H2616" i="14"/>
  <c r="H5528" i="14"/>
  <c r="H1152" i="14"/>
  <c r="H1312" i="14"/>
  <c r="H1504" i="14"/>
  <c r="H1696" i="14"/>
  <c r="H1920" i="14"/>
  <c r="H2112" i="14"/>
  <c r="H2304" i="14"/>
  <c r="H2520" i="14"/>
  <c r="H2708" i="14"/>
  <c r="H2912" i="14"/>
  <c r="H5640" i="14"/>
  <c r="H8556" i="14"/>
  <c r="H6668" i="14"/>
  <c r="H7072" i="14"/>
  <c r="H6196" i="14"/>
  <c r="H6752" i="14"/>
  <c r="H3236" i="14"/>
  <c r="H2181" i="14"/>
  <c r="H238" i="14"/>
  <c r="H2601" i="14"/>
  <c r="H2857" i="14"/>
  <c r="H3113" i="14"/>
  <c r="H5725" i="14"/>
  <c r="H2762" i="14"/>
  <c r="H8162" i="14"/>
  <c r="H8694" i="14"/>
  <c r="H5722" i="14"/>
  <c r="H8750" i="14"/>
  <c r="H8238" i="14"/>
  <c r="H8578" i="14"/>
  <c r="H6084" i="14"/>
  <c r="H8044" i="14"/>
  <c r="H7148" i="14"/>
  <c r="H7420" i="14"/>
  <c r="H3280" i="14"/>
  <c r="H3512" i="14"/>
  <c r="H3736" i="14"/>
  <c r="H3928" i="14"/>
  <c r="H7224" i="14"/>
  <c r="H8360" i="14"/>
  <c r="H1973" i="14"/>
  <c r="H6273" i="14"/>
  <c r="H7105" i="14"/>
  <c r="H7617" i="14"/>
  <c r="H279" i="14"/>
  <c r="H2375" i="14"/>
  <c r="H1399" i="14"/>
  <c r="H3063" i="14"/>
  <c r="H2339" i="14"/>
  <c r="H851" i="14"/>
  <c r="H1205" i="14"/>
  <c r="H390" i="14"/>
  <c r="H5811" i="14"/>
  <c r="H3571" i="14"/>
  <c r="H7475" i="14"/>
  <c r="H6595" i="14"/>
  <c r="H6435" i="14"/>
  <c r="H6275" i="14"/>
  <c r="H97" i="14"/>
  <c r="H4673" i="14"/>
  <c r="H193" i="14"/>
  <c r="H1553" i="14"/>
  <c r="H2433" i="14"/>
  <c r="H1525" i="14"/>
  <c r="H3158" i="14"/>
  <c r="H2262" i="14"/>
  <c r="H3318" i="14"/>
  <c r="H418" i="14"/>
  <c r="H626" i="14"/>
  <c r="H3346" i="14"/>
  <c r="H3746" i="14"/>
  <c r="H4754" i="14"/>
  <c r="H4900" i="14"/>
  <c r="H4452" i="14"/>
  <c r="H1813" i="14"/>
  <c r="H155" i="14"/>
  <c r="H4232" i="14"/>
  <c r="H6615" i="14"/>
  <c r="H8265" i="14"/>
  <c r="H5464" i="14"/>
  <c r="H3321" i="14"/>
  <c r="H47" i="14"/>
  <c r="H2479" i="14"/>
  <c r="H6063" i="14"/>
  <c r="H4208" i="14"/>
  <c r="H1962" i="14"/>
  <c r="H4876" i="14"/>
  <c r="H8303" i="14"/>
  <c r="H2207" i="14"/>
  <c r="H5151" i="14"/>
  <c r="H4304" i="14"/>
  <c r="H6093" i="14"/>
  <c r="H8333" i="14"/>
  <c r="H8621" i="14"/>
  <c r="H6605" i="14"/>
  <c r="H2795" i="14"/>
  <c r="H4745" i="14"/>
  <c r="H6985" i="14"/>
  <c r="H8261" i="14"/>
  <c r="H8501" i="14"/>
  <c r="H6338" i="14"/>
  <c r="H610" i="14"/>
  <c r="H4438" i="14"/>
  <c r="H8535" i="14"/>
  <c r="H4677" i="14"/>
  <c r="H5922" i="14"/>
  <c r="H3666" i="14"/>
  <c r="H6343" i="14"/>
  <c r="H7799" i="14"/>
  <c r="H4021" i="14"/>
  <c r="H1830" i="14"/>
  <c r="H2733" i="14"/>
  <c r="H3053" i="14"/>
  <c r="H5793" i="14"/>
  <c r="H7982" i="14"/>
  <c r="H2870" i="14"/>
  <c r="H8538" i="14"/>
  <c r="H8418" i="14"/>
  <c r="H116" i="14"/>
  <c r="H276" i="14"/>
  <c r="H468" i="14"/>
  <c r="H660" i="14"/>
  <c r="H852" i="14"/>
  <c r="H1012" i="14"/>
  <c r="H5700" i="14"/>
  <c r="H6152" i="14"/>
  <c r="H2796" i="14"/>
  <c r="H5692" i="14"/>
  <c r="H1128" i="14"/>
  <c r="H1288" i="14"/>
  <c r="H1416" i="14"/>
  <c r="H1544" i="14"/>
  <c r="H1704" i="14"/>
  <c r="H1832" i="14"/>
  <c r="H1960" i="14"/>
  <c r="H2088" i="14"/>
  <c r="H2216" i="14"/>
  <c r="H2376" i="14"/>
  <c r="H2528" i="14"/>
  <c r="H2680" i="14"/>
  <c r="H2820" i="14"/>
  <c r="H2976" i="14"/>
  <c r="H5672" i="14"/>
  <c r="H8108" i="14"/>
  <c r="H6448" i="14"/>
  <c r="H6680" i="14"/>
  <c r="H6936" i="14"/>
  <c r="H8276" i="14"/>
  <c r="H6212" i="14"/>
  <c r="H6404" i="14"/>
  <c r="H6700" i="14"/>
  <c r="H7036" i="14"/>
  <c r="H8308" i="14"/>
  <c r="H3136" i="14"/>
  <c r="H3196" i="14"/>
  <c r="H7608" i="14"/>
  <c r="H7976" i="14"/>
  <c r="H2389" i="14"/>
  <c r="H3569" i="14"/>
  <c r="H5337" i="14"/>
  <c r="H5401" i="14"/>
  <c r="H6033" i="14"/>
  <c r="H6801" i="14"/>
  <c r="H343" i="14"/>
  <c r="H349" i="14"/>
  <c r="H1021" i="14"/>
  <c r="H2045" i="14"/>
  <c r="H3581" i="14"/>
  <c r="H4413" i="14"/>
  <c r="H5053" i="14"/>
  <c r="H2887" i="14"/>
  <c r="H1683" i="14"/>
  <c r="H1427" i="14"/>
  <c r="H1829" i="14"/>
  <c r="H5859" i="14"/>
  <c r="H7843" i="14"/>
  <c r="H2083" i="14"/>
  <c r="H8323" i="14"/>
  <c r="H565" i="14"/>
  <c r="H5523" i="14"/>
  <c r="H305" i="14"/>
  <c r="H241" i="14"/>
  <c r="H1110" i="14"/>
  <c r="H4550" i="14"/>
  <c r="H3910" i="14"/>
  <c r="H7379" i="14"/>
  <c r="H4626" i="14"/>
  <c r="H482" i="14"/>
  <c r="H4565" i="14"/>
  <c r="H4612" i="14"/>
  <c r="H690" i="14"/>
  <c r="H1643" i="14"/>
  <c r="H2935" i="14"/>
  <c r="H3479" i="14"/>
  <c r="H4759" i="14"/>
  <c r="H3305" i="14"/>
  <c r="H1529" i="14"/>
  <c r="H4601" i="14"/>
  <c r="H5278" i="14"/>
  <c r="H3705" i="14"/>
  <c r="H6457" i="14"/>
  <c r="H5416" i="14"/>
  <c r="H1513" i="14"/>
  <c r="H6409" i="14"/>
  <c r="H5049" i="14"/>
  <c r="H1086" i="14"/>
  <c r="H1966" i="14"/>
  <c r="H2686" i="14"/>
  <c r="H3438" i="14"/>
  <c r="H4206" i="14"/>
  <c r="H5054" i="14"/>
  <c r="H6494" i="14"/>
  <c r="H1995" i="14"/>
  <c r="H3483" i="14"/>
  <c r="H4411" i="14"/>
  <c r="H5515" i="14"/>
  <c r="H6555" i="14"/>
  <c r="H1146" i="14"/>
  <c r="H4474" i="14"/>
  <c r="H4383" i="14"/>
  <c r="H8607" i="14"/>
  <c r="H8497" i="14"/>
  <c r="H6954" i="14"/>
  <c r="H703" i="14"/>
  <c r="H4351" i="14"/>
  <c r="H4832" i="14"/>
  <c r="H938" i="14"/>
  <c r="H3722" i="14"/>
  <c r="H959" i="14"/>
  <c r="H5039" i="14"/>
  <c r="H1649" i="14"/>
  <c r="H4410" i="14"/>
  <c r="H4540" i="14"/>
  <c r="H3007" i="14"/>
  <c r="H7775" i="14"/>
  <c r="H42" i="14"/>
  <c r="H7338" i="14"/>
  <c r="H8463" i="14"/>
  <c r="H6189" i="14"/>
  <c r="H3469" i="14"/>
  <c r="H45" i="14"/>
  <c r="H8061" i="14"/>
  <c r="H4919" i="14"/>
  <c r="H5849" i="14"/>
  <c r="H7445" i="14"/>
  <c r="H7406" i="14"/>
  <c r="H7538" i="14"/>
  <c r="H7750" i="14"/>
  <c r="H3765" i="14"/>
  <c r="H4774" i="14"/>
  <c r="H3511" i="14"/>
  <c r="H7927" i="14"/>
  <c r="H3157" i="14"/>
  <c r="H6949" i="14"/>
  <c r="H5526" i="14"/>
  <c r="H6829" i="14"/>
  <c r="H2737" i="14"/>
  <c r="H5708" i="14"/>
  <c r="H6092" i="14"/>
  <c r="H5616" i="14"/>
  <c r="H7928" i="14"/>
  <c r="H8140" i="14"/>
  <c r="H7160" i="14"/>
  <c r="H3264" i="14"/>
  <c r="H7232" i="14"/>
  <c r="H3284" i="14"/>
  <c r="H3420" i="14"/>
  <c r="H3548" i="14"/>
  <c r="H3676" i="14"/>
  <c r="H3804" i="14"/>
  <c r="H3932" i="14"/>
  <c r="H4060" i="14"/>
  <c r="H7236" i="14"/>
  <c r="H7492" i="14"/>
  <c r="H7756" i="14"/>
  <c r="H7556" i="14"/>
  <c r="H7844" i="14"/>
  <c r="H8552" i="14"/>
  <c r="H2005" i="14"/>
  <c r="H5341" i="14"/>
  <c r="H6049" i="14"/>
  <c r="H6817" i="14"/>
  <c r="H7249" i="14"/>
  <c r="H7505" i="14"/>
  <c r="H7889" i="14"/>
  <c r="H1431" i="14"/>
  <c r="H2007" i="14"/>
  <c r="H1911" i="14"/>
  <c r="H2295" i="14"/>
  <c r="H771" i="14"/>
  <c r="H677" i="14"/>
  <c r="H37" i="14"/>
  <c r="H7651" i="14"/>
  <c r="H5603" i="14"/>
  <c r="H3939" i="14"/>
  <c r="H2227" i="14"/>
  <c r="H6995" i="14"/>
  <c r="H6579" i="14"/>
  <c r="H550" i="14"/>
  <c r="H5217" i="14"/>
  <c r="H8145" i="14"/>
  <c r="H561" i="14"/>
  <c r="H4433" i="14"/>
  <c r="H1670" i="14"/>
  <c r="H2198" i="14"/>
  <c r="H4150" i="14"/>
  <c r="H8435" i="14"/>
  <c r="H1602" i="14"/>
  <c r="H274" i="14"/>
  <c r="H450" i="14"/>
  <c r="H4724" i="14"/>
  <c r="H411" i="14"/>
  <c r="H5591" i="14"/>
  <c r="H7945" i="14"/>
  <c r="H3374" i="14"/>
  <c r="H457" i="14"/>
  <c r="H4841" i="14"/>
  <c r="H6603" i="14"/>
  <c r="H7067" i="14"/>
  <c r="H1279" i="14"/>
  <c r="H4335" i="14"/>
  <c r="H5088" i="14"/>
  <c r="H4940" i="14"/>
  <c r="H7419" i="14"/>
  <c r="H4348" i="14"/>
  <c r="H7983" i="14"/>
  <c r="H2287" i="14"/>
  <c r="H5359" i="14"/>
  <c r="H4416" i="14"/>
  <c r="H6287" i="14"/>
  <c r="H8539" i="14"/>
  <c r="H6990" i="14"/>
  <c r="H6414" i="14"/>
  <c r="H5511" i="14"/>
  <c r="H5895" i="14"/>
  <c r="H8345" i="14"/>
  <c r="H3461" i="14"/>
  <c r="H7718" i="14"/>
  <c r="H6758" i="14"/>
  <c r="H7078" i="14"/>
  <c r="H7282" i="14"/>
  <c r="H3525" i="14"/>
  <c r="H4953" i="14"/>
  <c r="H4534" i="14"/>
  <c r="H7495" i="14"/>
  <c r="H4614" i="14"/>
  <c r="H7365" i="14"/>
  <c r="H8711" i="14"/>
  <c r="H7381" i="14"/>
  <c r="H7621" i="14"/>
  <c r="H7218" i="14"/>
  <c r="H3001" i="14"/>
  <c r="H5485" i="14"/>
  <c r="H5613" i="14"/>
  <c r="H2570" i="14"/>
  <c r="H3082" i="14"/>
  <c r="H5694" i="14"/>
  <c r="H8206" i="14"/>
  <c r="H8570" i="14"/>
  <c r="H2918" i="14"/>
  <c r="H5786" i="14"/>
  <c r="H8350" i="14"/>
  <c r="H8282" i="14"/>
  <c r="H2497" i="14"/>
  <c r="H2625" i="14"/>
  <c r="H2753" i="14"/>
  <c r="H2881" i="14"/>
  <c r="H3009" i="14"/>
  <c r="H5493" i="14"/>
  <c r="H5621" i="14"/>
  <c r="H5685" i="14"/>
  <c r="H5813" i="14"/>
  <c r="H2858" i="14"/>
  <c r="H5726" i="14"/>
  <c r="H8230" i="14"/>
  <c r="H8586" i="14"/>
  <c r="H8770" i="14"/>
  <c r="H2950" i="14"/>
  <c r="H7914" i="14"/>
  <c r="H8378" i="14"/>
  <c r="H8610" i="14"/>
  <c r="H8126" i="14"/>
  <c r="H8306" i="14"/>
  <c r="H8650" i="14"/>
  <c r="H5852" i="14"/>
  <c r="H5980" i="14"/>
  <c r="H6108" i="14"/>
  <c r="H3064" i="14"/>
  <c r="H3092" i="14"/>
  <c r="H2576" i="14"/>
  <c r="H8412" i="14"/>
  <c r="H8568" i="14"/>
  <c r="H8268" i="14"/>
  <c r="H3769" i="14"/>
  <c r="H1337" i="14"/>
  <c r="H4376" i="14"/>
  <c r="H3497" i="14"/>
  <c r="H702" i="14"/>
  <c r="H1470" i="14"/>
  <c r="H2190" i="14"/>
  <c r="H3070" i="14"/>
  <c r="H3982" i="14"/>
  <c r="H4862" i="14"/>
  <c r="H6206" i="14"/>
  <c r="H1755" i="14"/>
  <c r="H3211" i="14"/>
  <c r="H4203" i="14"/>
  <c r="H5755" i="14"/>
  <c r="H1562" i="14"/>
  <c r="H6746" i="14"/>
  <c r="H3999" i="14"/>
  <c r="H5120" i="14"/>
  <c r="H6266" i="14"/>
  <c r="H367" i="14"/>
  <c r="H5407" i="14"/>
  <c r="H8401" i="14"/>
  <c r="H1402" i="14"/>
  <c r="H5914" i="14"/>
  <c r="H4591" i="14"/>
  <c r="H8351" i="14"/>
  <c r="H2106" i="14"/>
  <c r="H7690" i="14"/>
  <c r="H1231" i="14"/>
  <c r="H5759" i="14"/>
  <c r="H3969" i="14"/>
  <c r="H4236" i="14"/>
  <c r="H3805" i="14"/>
  <c r="H1485" i="14"/>
  <c r="H6679" i="14"/>
  <c r="H6245" i="14"/>
  <c r="H5798" i="14"/>
  <c r="H8055" i="14"/>
  <c r="H7606" i="14"/>
  <c r="H7414" i="14"/>
  <c r="H6294" i="14"/>
  <c r="H6215" i="14"/>
  <c r="H8439" i="14"/>
  <c r="H2833" i="14"/>
  <c r="H5701" i="14"/>
  <c r="H8090" i="14"/>
  <c r="H5626" i="14"/>
  <c r="H8346" i="14"/>
  <c r="H5996" i="14"/>
  <c r="H5748" i="14"/>
  <c r="H7112" i="14"/>
  <c r="H7504" i="14"/>
  <c r="H3340" i="14"/>
  <c r="H3564" i="14"/>
  <c r="H3820" i="14"/>
  <c r="H4076" i="14"/>
  <c r="H7808" i="14"/>
  <c r="H2133" i="14"/>
  <c r="H6177" i="14"/>
  <c r="H7185" i="14"/>
  <c r="H7825" i="14"/>
  <c r="H3170" i="14"/>
  <c r="H759" i="14"/>
  <c r="H227" i="14"/>
  <c r="H197" i="14"/>
  <c r="H4307" i="14"/>
  <c r="H2547" i="14"/>
  <c r="H4883" i="14"/>
  <c r="H837" i="14"/>
  <c r="H4225" i="14"/>
  <c r="H641" i="14"/>
  <c r="H4278" i="14"/>
  <c r="H4306" i="14"/>
  <c r="H2514" i="14"/>
  <c r="H3474" i="14"/>
  <c r="H4197" i="14"/>
  <c r="H3301" i="14"/>
  <c r="H187" i="14"/>
  <c r="H5735" i="14"/>
  <c r="H6793" i="14"/>
  <c r="H5272" i="14"/>
  <c r="H1865" i="14"/>
  <c r="H6169" i="14"/>
  <c r="H8699" i="14"/>
  <c r="H3951" i="14"/>
  <c r="H5456" i="14"/>
  <c r="H4732" i="14"/>
  <c r="H3391" i="14"/>
  <c r="H8177" i="14"/>
  <c r="H4142" i="14"/>
  <c r="H8557" i="14"/>
  <c r="H1449" i="14"/>
  <c r="H8583" i="14"/>
  <c r="H6374" i="14"/>
  <c r="H6285" i="14"/>
  <c r="H7431" i="14"/>
  <c r="H6646" i="14"/>
  <c r="H6390" i="14"/>
  <c r="H6114" i="14"/>
  <c r="H6839" i="14"/>
  <c r="H7765" i="14"/>
  <c r="H7382" i="14"/>
  <c r="H2645" i="14"/>
  <c r="H2965" i="14"/>
  <c r="H5641" i="14"/>
  <c r="H2938" i="14"/>
  <c r="H8638" i="14"/>
  <c r="H7986" i="14"/>
  <c r="H8358" i="14"/>
  <c r="H104" i="14"/>
  <c r="H264" i="14"/>
  <c r="H424" i="14"/>
  <c r="H584" i="14"/>
  <c r="H712" i="14"/>
  <c r="H904" i="14"/>
  <c r="H1032" i="14"/>
  <c r="H6128" i="14"/>
  <c r="H5648" i="14"/>
  <c r="H1212" i="14"/>
  <c r="H1436" i="14"/>
  <c r="H1628" i="14"/>
  <c r="H1852" i="14"/>
  <c r="H2076" i="14"/>
  <c r="H2300" i="14"/>
  <c r="H2588" i="14"/>
  <c r="H2908" i="14"/>
  <c r="H8060" i="14"/>
  <c r="H6372" i="14"/>
  <c r="H6844" i="14"/>
  <c r="H8496" i="14"/>
  <c r="H6528" i="14"/>
  <c r="H8176" i="14"/>
  <c r="H3256" i="14"/>
  <c r="H7880" i="14"/>
  <c r="H3137" i="14"/>
  <c r="H3649" i="14"/>
  <c r="H5937" i="14"/>
  <c r="H4098" i="14"/>
  <c r="H109" i="14"/>
  <c r="H797" i="14"/>
  <c r="H1645" i="14"/>
  <c r="H3485" i="14"/>
  <c r="H4621" i="14"/>
  <c r="H119" i="14"/>
  <c r="H3925" i="14"/>
  <c r="H1523" i="14"/>
  <c r="H773" i="14"/>
  <c r="H4563" i="14"/>
  <c r="H4227" i="14"/>
  <c r="H4931" i="14"/>
  <c r="H7811" i="14"/>
  <c r="H4689" i="14"/>
  <c r="H4641" i="14"/>
  <c r="H5025" i="14"/>
  <c r="H1366" i="14"/>
  <c r="H4454" i="14"/>
  <c r="H2406" i="14"/>
  <c r="H3459" i="14"/>
  <c r="H3074" i="14"/>
  <c r="H2914" i="14"/>
  <c r="H4517" i="14"/>
  <c r="H4580" i="14"/>
  <c r="H3941" i="14"/>
  <c r="H3541" i="14"/>
  <c r="H2011" i="14"/>
  <c r="H747" i="14"/>
  <c r="H2503" i="14"/>
  <c r="H3655" i="14"/>
  <c r="H4119" i="14"/>
  <c r="H4375" i="14"/>
  <c r="H4967" i="14"/>
  <c r="H6318" i="14"/>
  <c r="H1017" i="14"/>
  <c r="H6489" i="14"/>
  <c r="H3289" i="14"/>
  <c r="H4408" i="14"/>
  <c r="H873" i="14"/>
  <c r="H6009" i="14"/>
  <c r="H718" i="14"/>
  <c r="H1486" i="14"/>
  <c r="H2062" i="14"/>
  <c r="H2782" i="14"/>
  <c r="H3710" i="14"/>
  <c r="H4286" i="14"/>
  <c r="H4878" i="14"/>
  <c r="H6094" i="14"/>
  <c r="H6878" i="14"/>
  <c r="H2123" i="14"/>
  <c r="H3035" i="14"/>
  <c r="H3835" i="14"/>
  <c r="H4699" i="14"/>
  <c r="H5771" i="14"/>
  <c r="H6667" i="14"/>
  <c r="H474" i="14"/>
  <c r="H2282" i="14"/>
  <c r="H4879" i="14"/>
  <c r="H4512" i="14"/>
  <c r="H4042" i="14"/>
  <c r="H7563" i="14"/>
  <c r="H1791" i="14"/>
  <c r="H6223" i="14"/>
  <c r="H122" i="14"/>
  <c r="H1098" i="14"/>
  <c r="H2042" i="14"/>
  <c r="H6106" i="14"/>
  <c r="H7354" i="14"/>
  <c r="H719" i="14"/>
  <c r="H5535" i="14"/>
  <c r="H7953" i="14"/>
  <c r="H3962" i="14"/>
  <c r="H7787" i="14"/>
  <c r="H2079" i="14"/>
  <c r="H6687" i="14"/>
  <c r="H4449" i="14"/>
  <c r="H6827" i="14"/>
  <c r="H1326" i="14"/>
  <c r="H7293" i="14"/>
  <c r="H7853" i="14"/>
  <c r="H7417" i="14"/>
  <c r="H6725" i="14"/>
  <c r="H4898" i="14"/>
  <c r="H6418" i="14"/>
  <c r="H7653" i="14"/>
  <c r="H7906" i="14"/>
  <c r="H4662" i="14"/>
  <c r="H6870" i="14"/>
  <c r="H5543" i="14"/>
  <c r="H4695" i="14"/>
  <c r="H2713" i="14"/>
  <c r="H5773" i="14"/>
  <c r="H8646" i="14"/>
  <c r="H3096" i="14"/>
  <c r="H5940" i="14"/>
  <c r="H6068" i="14"/>
  <c r="H5524" i="14"/>
  <c r="H8092" i="14"/>
  <c r="H7028" i="14"/>
  <c r="H8560" i="14"/>
  <c r="H3240" i="14"/>
  <c r="H7456" i="14"/>
  <c r="H3376" i="14"/>
  <c r="H3536" i="14"/>
  <c r="H3696" i="14"/>
  <c r="H3856" i="14"/>
  <c r="H4048" i="14"/>
  <c r="H7460" i="14"/>
  <c r="H7820" i="14"/>
  <c r="H7804" i="14"/>
  <c r="H6209" i="14"/>
  <c r="H6721" i="14"/>
  <c r="H7201" i="14"/>
  <c r="H7713" i="14"/>
  <c r="H1991" i="14"/>
  <c r="H3426" i="14"/>
  <c r="H1703" i="14"/>
  <c r="H1271" i="14"/>
  <c r="H339" i="14"/>
  <c r="H451" i="14"/>
  <c r="H1747" i="14"/>
  <c r="H709" i="14"/>
  <c r="H965" i="14"/>
  <c r="H278" i="14"/>
  <c r="H2579" i="14"/>
  <c r="H4531" i="14"/>
  <c r="H3379" i="14"/>
  <c r="H4195" i="14"/>
  <c r="H5187" i="14"/>
  <c r="H5587" i="14"/>
  <c r="H7939" i="14"/>
  <c r="H534" i="14"/>
  <c r="H4961" i="14"/>
  <c r="H2209" i="14"/>
  <c r="H4497" i="14"/>
  <c r="H5153" i="14"/>
  <c r="H1713" i="14"/>
  <c r="H1653" i="14"/>
  <c r="H1942" i="14"/>
  <c r="H4630" i="14"/>
  <c r="H2438" i="14"/>
  <c r="H1122" i="14"/>
  <c r="H3906" i="14"/>
  <c r="H5778" i="14"/>
  <c r="H3218" i="14"/>
  <c r="H3890" i="14"/>
  <c r="H2034" i="14"/>
  <c r="H4629" i="14"/>
  <c r="H4756" i="14"/>
  <c r="H2411" i="14"/>
  <c r="H4264" i="14"/>
  <c r="H6135" i="14"/>
  <c r="H4280" i="14"/>
  <c r="H3369" i="14"/>
  <c r="H7001" i="14"/>
  <c r="H7742" i="14"/>
  <c r="H5384" i="14"/>
  <c r="H1225" i="14"/>
  <c r="H4633" i="14"/>
  <c r="H8761" i="14"/>
  <c r="H6699" i="14"/>
  <c r="H351" i="14"/>
  <c r="H2319" i="14"/>
  <c r="H4799" i="14"/>
  <c r="H6847" i="14"/>
  <c r="H4784" i="14"/>
  <c r="H4268" i="14"/>
  <c r="H6010" i="14"/>
  <c r="H7131" i="14"/>
  <c r="H4844" i="14"/>
  <c r="H1455" i="14"/>
  <c r="H2687" i="14"/>
  <c r="H4959" i="14"/>
  <c r="H7791" i="14"/>
  <c r="H4848" i="14"/>
  <c r="H8603" i="14"/>
  <c r="H1741" i="14"/>
  <c r="H7469" i="14"/>
  <c r="H7549" i="14"/>
  <c r="H843" i="14"/>
  <c r="H8141" i="14"/>
  <c r="H4296" i="14"/>
  <c r="H7257" i="14"/>
  <c r="H5897" i="14"/>
  <c r="H7049" i="14"/>
  <c r="H6761" i="14"/>
  <c r="H8597" i="14"/>
  <c r="H5414" i="14"/>
  <c r="H5906" i="14"/>
  <c r="H8727" i="14"/>
  <c r="H6693" i="14"/>
  <c r="H8085" i="14"/>
  <c r="H6453" i="14"/>
  <c r="H7234" i="14"/>
  <c r="H7366" i="14"/>
  <c r="H6295" i="14"/>
  <c r="H7074" i="14"/>
  <c r="H5730" i="14"/>
  <c r="H7655" i="14"/>
  <c r="H5029" i="14"/>
  <c r="H5127" i="14"/>
  <c r="H7122" i="14"/>
  <c r="H2717" i="14"/>
  <c r="H2973" i="14"/>
  <c r="H5521" i="14"/>
  <c r="H5777" i="14"/>
  <c r="H7934" i="14"/>
  <c r="H8662" i="14"/>
  <c r="H8010" i="14"/>
  <c r="H8042" i="14"/>
  <c r="H44" i="14"/>
  <c r="H140" i="14"/>
  <c r="H332" i="14"/>
  <c r="H492" i="14"/>
  <c r="H684" i="14"/>
  <c r="H876" i="14"/>
  <c r="H6008" i="14"/>
  <c r="H1056" i="14"/>
  <c r="H1248" i="14"/>
  <c r="H1440" i="14"/>
  <c r="H1632" i="14"/>
  <c r="H1824" i="14"/>
  <c r="H1984" i="14"/>
  <c r="H2144" i="14"/>
  <c r="H2336" i="14"/>
  <c r="H2552" i="14"/>
  <c r="H2812" i="14"/>
  <c r="H5776" i="14"/>
  <c r="H6380" i="14"/>
  <c r="H6716" i="14"/>
  <c r="H8096" i="14"/>
  <c r="H6316" i="14"/>
  <c r="H6812" i="14"/>
  <c r="H3281" i="14"/>
  <c r="H8611" i="14"/>
  <c r="H2537" i="14"/>
  <c r="H2921" i="14"/>
  <c r="H2506" i="14"/>
  <c r="H2598" i="14"/>
  <c r="H5892" i="14"/>
  <c r="H5808" i="14"/>
  <c r="H8652" i="14"/>
  <c r="H3260" i="14"/>
  <c r="H7312" i="14"/>
  <c r="H3320" i="14"/>
  <c r="H3448" i="14"/>
  <c r="H3544" i="14"/>
  <c r="H3672" i="14"/>
  <c r="H3800" i="14"/>
  <c r="H3896" i="14"/>
  <c r="H4024" i="14"/>
  <c r="H4120" i="14"/>
  <c r="H7480" i="14"/>
  <c r="H7748" i="14"/>
  <c r="H7640" i="14"/>
  <c r="H7944" i="14"/>
  <c r="H2229" i="14"/>
  <c r="H5397" i="14"/>
  <c r="H6785" i="14"/>
  <c r="H7361" i="14"/>
  <c r="H7745" i="14"/>
  <c r="H1303" i="14"/>
  <c r="H2759" i="14"/>
  <c r="H1411" i="14"/>
  <c r="H483" i="14"/>
  <c r="H1429" i="14"/>
  <c r="H2067" i="14"/>
  <c r="H5315" i="14"/>
  <c r="H3843" i="14"/>
  <c r="H5539" i="14"/>
  <c r="H110" i="14"/>
  <c r="H4385" i="14"/>
  <c r="H1585" i="14"/>
  <c r="H1062" i="14"/>
  <c r="H3254" i="14"/>
  <c r="H5298" i="14"/>
  <c r="H3858" i="14"/>
  <c r="H3538" i="14"/>
  <c r="H4804" i="14"/>
  <c r="H3349" i="14"/>
  <c r="H5335" i="14"/>
  <c r="H6951" i="14"/>
  <c r="H5097" i="14"/>
  <c r="H7006" i="14"/>
  <c r="H1001" i="14"/>
  <c r="H7401" i="14"/>
  <c r="H1199" i="14"/>
  <c r="H7919" i="14"/>
  <c r="H8379" i="14"/>
  <c r="H5471" i="14"/>
  <c r="H2847" i="14"/>
  <c r="H8095" i="14"/>
  <c r="H3133" i="14"/>
  <c r="H3039" i="14"/>
  <c r="H459" i="14"/>
  <c r="H6091" i="14"/>
  <c r="H7837" i="14"/>
  <c r="H7017" i="14"/>
  <c r="H1613" i="14"/>
  <c r="H5750" i="14"/>
  <c r="H7077" i="14"/>
  <c r="H6087" i="14"/>
  <c r="H249" i="14"/>
  <c r="H7719" i="14"/>
  <c r="H5814" i="14"/>
  <c r="H7698" i="14"/>
  <c r="H8485" i="14"/>
  <c r="H7239" i="14"/>
  <c r="H2605" i="14"/>
  <c r="H2925" i="14"/>
  <c r="H5537" i="14"/>
  <c r="H2522" i="14"/>
  <c r="H5646" i="14"/>
  <c r="H8702" i="14"/>
  <c r="H5738" i="14"/>
  <c r="H8082" i="14"/>
  <c r="H52" i="14"/>
  <c r="H148" i="14"/>
  <c r="H308" i="14"/>
  <c r="H404" i="14"/>
  <c r="H532" i="14"/>
  <c r="H628" i="14"/>
  <c r="H788" i="14"/>
  <c r="H948" i="14"/>
  <c r="H2476" i="14"/>
  <c r="H5960" i="14"/>
  <c r="H2828" i="14"/>
  <c r="H5564" i="14"/>
  <c r="H1096" i="14"/>
  <c r="H1224" i="14"/>
  <c r="H1384" i="14"/>
  <c r="H1512" i="14"/>
  <c r="H1672" i="14"/>
  <c r="H1800" i="14"/>
  <c r="H1992" i="14"/>
  <c r="H2120" i="14"/>
  <c r="H2248" i="14"/>
  <c r="H2408" i="14"/>
  <c r="H2560" i="14"/>
  <c r="H2720" i="14"/>
  <c r="H3028" i="14"/>
  <c r="H8252" i="14"/>
  <c r="H6336" i="14"/>
  <c r="H6560" i="14"/>
  <c r="H6800" i="14"/>
  <c r="H7096" i="14"/>
  <c r="H8564" i="14"/>
  <c r="H6276" i="14"/>
  <c r="H6552" i="14"/>
  <c r="H6824" i="14"/>
  <c r="H8036" i="14"/>
  <c r="H2245" i="14"/>
  <c r="H3825" i="14"/>
  <c r="H1367" i="14"/>
  <c r="H173" i="14"/>
  <c r="H861" i="14"/>
  <c r="H1709" i="14"/>
  <c r="H2413" i="14"/>
  <c r="H4157" i="14"/>
  <c r="H4541" i="14"/>
  <c r="H5181" i="14"/>
  <c r="H1031" i="14"/>
  <c r="H1063" i="14"/>
  <c r="H547" i="14"/>
  <c r="H531" i="14"/>
  <c r="H1637" i="14"/>
  <c r="H341" i="14"/>
  <c r="H7395" i="14"/>
  <c r="H7491" i="14"/>
  <c r="H6099" i="14"/>
  <c r="H4435" i="14"/>
  <c r="H5667" i="14"/>
  <c r="H8739" i="14"/>
  <c r="H902" i="14"/>
  <c r="H4529" i="14"/>
  <c r="H7937" i="14"/>
  <c r="H2001" i="14"/>
  <c r="H4001" i="14"/>
  <c r="H3814" i="14"/>
  <c r="H3366" i="14"/>
  <c r="H1922" i="14"/>
  <c r="H3938" i="14"/>
  <c r="H4210" i="14"/>
  <c r="H5011" i="14"/>
  <c r="H4373" i="14"/>
  <c r="H59" i="14"/>
  <c r="H267" i="14"/>
  <c r="H2967" i="14"/>
  <c r="H4167" i="14"/>
  <c r="H7897" i="14"/>
  <c r="H7038" i="14"/>
  <c r="H6057" i="14"/>
  <c r="H1961" i="14"/>
  <c r="H3193" i="14"/>
  <c r="H665" i="14"/>
  <c r="H4761" i="14"/>
  <c r="H606" i="14"/>
  <c r="H1390" i="14"/>
  <c r="H2270" i="14"/>
  <c r="H3278" i="14"/>
  <c r="H4334" i="14"/>
  <c r="H5374" i="14"/>
  <c r="H6686" i="14"/>
  <c r="H1611" i="14"/>
  <c r="H3099" i="14"/>
  <c r="H4139" i="14"/>
  <c r="H5211" i="14"/>
  <c r="H6107" i="14"/>
  <c r="H4298" i="14"/>
  <c r="H650" i="14"/>
  <c r="H2026" i="14"/>
  <c r="H5354" i="14"/>
  <c r="H6795" i="14"/>
  <c r="H3087" i="14"/>
  <c r="H6239" i="14"/>
  <c r="H5504" i="14"/>
  <c r="H4842" i="14"/>
  <c r="H6891" i="14"/>
  <c r="H5372" i="14"/>
  <c r="H2623" i="14"/>
  <c r="H5743" i="14"/>
  <c r="H8575" i="14"/>
  <c r="H170" i="14"/>
  <c r="H634" i="14"/>
  <c r="H1834" i="14"/>
  <c r="H3258" i="14"/>
  <c r="H6362" i="14"/>
  <c r="H7578" i="14"/>
  <c r="H303" i="14"/>
  <c r="H4207" i="14"/>
  <c r="H7615" i="14"/>
  <c r="H8337" i="14"/>
  <c r="H3546" i="14"/>
  <c r="H7178" i="14"/>
  <c r="H1441" i="14"/>
  <c r="H2351" i="14"/>
  <c r="H6079" i="14"/>
  <c r="H4768" i="14"/>
  <c r="H4922" i="14"/>
  <c r="H8411" i="14"/>
  <c r="H8045" i="14"/>
  <c r="H8397" i="14"/>
  <c r="H7085" i="14"/>
  <c r="H4572" i="14"/>
  <c r="H8087" i="14"/>
  <c r="H7319" i="14"/>
  <c r="H8537" i="14"/>
  <c r="H5330" i="14"/>
  <c r="H2631" i="14"/>
  <c r="H6886" i="14"/>
  <c r="H6573" i="14"/>
  <c r="H6981" i="14"/>
  <c r="H6790" i="14"/>
  <c r="H6055" i="14"/>
  <c r="H8215" i="14"/>
  <c r="H8519" i="14"/>
  <c r="H5269" i="14"/>
  <c r="H7478" i="14"/>
  <c r="H7129" i="14"/>
  <c r="H2481" i="14"/>
  <c r="H2801" i="14"/>
  <c r="H2993" i="14"/>
  <c r="H5541" i="14"/>
  <c r="H5669" i="14"/>
  <c r="H2794" i="14"/>
  <c r="H7994" i="14"/>
  <c r="H8546" i="14"/>
  <c r="H2886" i="14"/>
  <c r="H5754" i="14"/>
  <c r="H8318" i="14"/>
  <c r="H8094" i="14"/>
  <c r="H8430" i="14"/>
  <c r="H8602" i="14"/>
  <c r="H5964" i="14"/>
  <c r="H5820" i="14"/>
  <c r="H7060" i="14"/>
  <c r="H8228" i="14"/>
  <c r="H8628" i="14"/>
  <c r="H2488" i="14"/>
  <c r="H7324" i="14"/>
  <c r="H3388" i="14"/>
  <c r="H3580" i="14"/>
  <c r="H3772" i="14"/>
  <c r="H3964" i="14"/>
  <c r="H7408" i="14"/>
  <c r="H5469" i="14"/>
  <c r="H2743" i="14"/>
  <c r="H1319" i="14"/>
  <c r="H3011" i="14"/>
  <c r="H1651" i="14"/>
  <c r="H117" i="14"/>
  <c r="H3315" i="14"/>
  <c r="H7747" i="14"/>
  <c r="H2275" i="14"/>
  <c r="H7107" i="14"/>
  <c r="H8771" i="14"/>
  <c r="H961" i="14"/>
  <c r="H689" i="14"/>
  <c r="H2033" i="14"/>
  <c r="H4289" i="14"/>
  <c r="H3894" i="14"/>
  <c r="H3558" i="14"/>
  <c r="H658" i="14"/>
  <c r="H4866" i="14"/>
  <c r="H5170" i="14"/>
  <c r="H5316" i="14"/>
  <c r="H2162" i="14"/>
  <c r="H1963" i="14"/>
  <c r="H1579" i="14"/>
  <c r="H4871" i="14"/>
  <c r="H5831" i="14"/>
  <c r="H5241" i="14"/>
  <c r="H5438" i="14"/>
  <c r="H5016" i="14"/>
  <c r="H1033" i="14"/>
  <c r="H3353" i="14"/>
  <c r="H6745" i="14"/>
  <c r="H5145" i="14"/>
  <c r="H6271" i="14"/>
  <c r="H63" i="14"/>
  <c r="H4511" i="14"/>
  <c r="H8175" i="14"/>
  <c r="H6957" i="14"/>
  <c r="H3757" i="14"/>
  <c r="H782" i="14"/>
  <c r="H1981" i="14"/>
  <c r="H8551" i="14"/>
  <c r="H8301" i="14"/>
  <c r="H8525" i="14"/>
  <c r="H5189" i="14"/>
  <c r="H2834" i="14"/>
  <c r="H3893" i="14"/>
  <c r="H4005" i="14"/>
  <c r="H6598" i="14"/>
  <c r="H3751" i="14"/>
  <c r="H3563" i="14"/>
  <c r="H999" i="14"/>
  <c r="H2617" i="14"/>
  <c r="H2745" i="14"/>
  <c r="H2937" i="14"/>
  <c r="H5677" i="14"/>
  <c r="H8374" i="14"/>
  <c r="H2561" i="14"/>
  <c r="H2689" i="14"/>
  <c r="H2817" i="14"/>
  <c r="H2945" i="14"/>
  <c r="H3073" i="14"/>
  <c r="H5557" i="14"/>
  <c r="H5749" i="14"/>
  <c r="H2602" i="14"/>
  <c r="H3114" i="14"/>
  <c r="H8038" i="14"/>
  <c r="H8398" i="14"/>
  <c r="H2694" i="14"/>
  <c r="H5562" i="14"/>
  <c r="H8134" i="14"/>
  <c r="H7962" i="14"/>
  <c r="H8470" i="14"/>
  <c r="H2840" i="14"/>
  <c r="H5916" i="14"/>
  <c r="H6044" i="14"/>
  <c r="H6172" i="14"/>
  <c r="H5684" i="14"/>
  <c r="H2439" i="14"/>
  <c r="H2501" i="14"/>
  <c r="H2565" i="14"/>
  <c r="H2629" i="14"/>
  <c r="H2693" i="14"/>
  <c r="H2757" i="14"/>
  <c r="H2821" i="14"/>
  <c r="H2885" i="14"/>
  <c r="H2949" i="14"/>
  <c r="H3013" i="14"/>
  <c r="H3077" i="14"/>
  <c r="H5497" i="14"/>
  <c r="H5561" i="14"/>
  <c r="H5625" i="14"/>
  <c r="H5689" i="14"/>
  <c r="H5753" i="14"/>
  <c r="H18" i="14"/>
  <c r="H2618" i="14"/>
  <c r="H2874" i="14"/>
  <c r="H5486" i="14"/>
  <c r="H5742" i="14"/>
  <c r="H8050" i="14"/>
  <c r="H8242" i="14"/>
  <c r="H8410" i="14"/>
  <c r="H8594" i="14"/>
  <c r="H2454" i="14"/>
  <c r="H2710" i="14"/>
  <c r="H2966" i="14"/>
  <c r="H5578" i="14"/>
  <c r="H7926" i="14"/>
  <c r="H8154" i="14"/>
  <c r="H8394" i="14"/>
  <c r="H8626" i="14"/>
  <c r="H7974" i="14"/>
  <c r="H8138" i="14"/>
  <c r="H8314" i="14"/>
  <c r="H8478" i="14"/>
  <c r="H8654" i="14"/>
  <c r="H32" i="14"/>
  <c r="H64" i="14"/>
  <c r="H96" i="14"/>
  <c r="H128" i="14"/>
  <c r="H160" i="14"/>
  <c r="H192" i="14"/>
  <c r="H224" i="14"/>
  <c r="H256" i="14"/>
  <c r="H288" i="14"/>
  <c r="H320" i="14"/>
  <c r="H352" i="14"/>
  <c r="H384" i="14"/>
  <c r="H416" i="14"/>
  <c r="H448" i="14"/>
  <c r="H480" i="14"/>
  <c r="H512" i="14"/>
  <c r="H544" i="14"/>
  <c r="H576" i="14"/>
  <c r="H608" i="14"/>
  <c r="H640" i="14"/>
  <c r="H672" i="14"/>
  <c r="H704" i="14"/>
  <c r="H736" i="14"/>
  <c r="H768" i="14"/>
  <c r="H800" i="14"/>
  <c r="H832" i="14"/>
  <c r="H864" i="14"/>
  <c r="H896" i="14"/>
  <c r="H928" i="14"/>
  <c r="H960" i="14"/>
  <c r="H992" i="14"/>
  <c r="H1024" i="14"/>
  <c r="H2860" i="14"/>
  <c r="H5856" i="14"/>
  <c r="H5920" i="14"/>
  <c r="H5984" i="14"/>
  <c r="H6048" i="14"/>
  <c r="H6112" i="14"/>
  <c r="H6176" i="14"/>
  <c r="H3084" i="14"/>
  <c r="H2584" i="14"/>
  <c r="H5488" i="14"/>
  <c r="H5608" i="14"/>
  <c r="H5736" i="14"/>
  <c r="H1044" i="14"/>
  <c r="H1076" i="14"/>
  <c r="H1108" i="14"/>
  <c r="H1140" i="14"/>
  <c r="H1172" i="14"/>
  <c r="H1204" i="14"/>
  <c r="H1236" i="14"/>
  <c r="H1268" i="14"/>
  <c r="H1300" i="14"/>
  <c r="H1332" i="14"/>
  <c r="H1364" i="14"/>
  <c r="H1396" i="14"/>
  <c r="H1428" i="14"/>
  <c r="H1460" i="14"/>
  <c r="H1492" i="14"/>
  <c r="H1524" i="14"/>
  <c r="H1556" i="14"/>
  <c r="H1588" i="14"/>
  <c r="H1620" i="14"/>
  <c r="H1652" i="14"/>
  <c r="H1684" i="14"/>
  <c r="H1716" i="14"/>
  <c r="H1748" i="14"/>
  <c r="H1780" i="14"/>
  <c r="H1812" i="14"/>
  <c r="H1844" i="14"/>
  <c r="H1876" i="14"/>
  <c r="H1908" i="14"/>
  <c r="H1940" i="14"/>
  <c r="H1972" i="14"/>
  <c r="H2004" i="14"/>
  <c r="H2036" i="14"/>
  <c r="H2068" i="14"/>
  <c r="H2100" i="14"/>
  <c r="H2132" i="14"/>
  <c r="H2164" i="14"/>
  <c r="H2196" i="14"/>
  <c r="H2228" i="14"/>
  <c r="H2260" i="14"/>
  <c r="H2292" i="14"/>
  <c r="H2324" i="14"/>
  <c r="H2356" i="14"/>
  <c r="H2388" i="14"/>
  <c r="H2420" i="14"/>
  <c r="H2460" i="14"/>
  <c r="H2504" i="14"/>
  <c r="H2540" i="14"/>
  <c r="H2572" i="14"/>
  <c r="H2624" i="14"/>
  <c r="H2660" i="14"/>
  <c r="H2692" i="14"/>
  <c r="H2740" i="14"/>
  <c r="H2788" i="14"/>
  <c r="H2844" i="14"/>
  <c r="H2888" i="14"/>
  <c r="H2944" i="14"/>
  <c r="H2996" i="14"/>
  <c r="H3044" i="14"/>
  <c r="H3104" i="14"/>
  <c r="H5596" i="14"/>
  <c r="H5720" i="14"/>
  <c r="H7932" i="14"/>
  <c r="H8444" i="14"/>
  <c r="H8088" i="14"/>
  <c r="H8600" i="14"/>
  <c r="H8300" i="14"/>
  <c r="H6296" i="14"/>
  <c r="H6356" i="14"/>
  <c r="H6412" i="14"/>
  <c r="H6468" i="14"/>
  <c r="H6524" i="14"/>
  <c r="H6584" i="14"/>
  <c r="H6644" i="14"/>
  <c r="H6696" i="14"/>
  <c r="H6756" i="14"/>
  <c r="H6828" i="14"/>
  <c r="H6896" i="14"/>
  <c r="H6964" i="14"/>
  <c r="H7044" i="14"/>
  <c r="H7132" i="14"/>
  <c r="H8052" i="14"/>
  <c r="H8180" i="14"/>
  <c r="H8336" i="14"/>
  <c r="H8464" i="14"/>
  <c r="H8624" i="14"/>
  <c r="H8752" i="14"/>
  <c r="H6224" i="14"/>
  <c r="H6256" i="14"/>
  <c r="H6292" i="14"/>
  <c r="H6360" i="14"/>
  <c r="H6436" i="14"/>
  <c r="H6508" i="14"/>
  <c r="H6580" i="14"/>
  <c r="H6648" i="14"/>
  <c r="H6728" i="14"/>
  <c r="H6788" i="14"/>
  <c r="H6848" i="14"/>
  <c r="H6916" i="14"/>
  <c r="H6976" i="14"/>
  <c r="H7080" i="14"/>
  <c r="H7180" i="14"/>
  <c r="H8000" i="14"/>
  <c r="H8112" i="14"/>
  <c r="H8400" i="14"/>
  <c r="H8676" i="14"/>
  <c r="H3192" i="14"/>
  <c r="H3144" i="14"/>
  <c r="H3228" i="14"/>
  <c r="H7548" i="14"/>
  <c r="H7644" i="14"/>
  <c r="H7752" i="14"/>
  <c r="H7852" i="14"/>
  <c r="H8168" i="14"/>
  <c r="H2085" i="14"/>
  <c r="H2309" i="14"/>
  <c r="H2437" i="14"/>
  <c r="H3233" i="14"/>
  <c r="H3361" i="14"/>
  <c r="H3489" i="14"/>
  <c r="H3745" i="14"/>
  <c r="H3873" i="14"/>
  <c r="H5361" i="14"/>
  <c r="H5425" i="14"/>
  <c r="H5873" i="14"/>
  <c r="H6129" i="14"/>
  <c r="H6385" i="14"/>
  <c r="H6641" i="14"/>
  <c r="H6897" i="14"/>
  <c r="H7320" i="14"/>
  <c r="H7452" i="14"/>
  <c r="H7248" i="14"/>
  <c r="H7412" i="14"/>
  <c r="H7496" i="14"/>
  <c r="H3288" i="14"/>
  <c r="H3328" i="14"/>
  <c r="H3360" i="14"/>
  <c r="H3392" i="14"/>
  <c r="H3424" i="14"/>
  <c r="H3456" i="14"/>
  <c r="H3488" i="14"/>
  <c r="H3520" i="14"/>
  <c r="H3552" i="14"/>
  <c r="H3584" i="14"/>
  <c r="H3616" i="14"/>
  <c r="H3648" i="14"/>
  <c r="H3680" i="14"/>
  <c r="H3712" i="14"/>
  <c r="H3744" i="14"/>
  <c r="H3776" i="14"/>
  <c r="H3808" i="14"/>
  <c r="H3840" i="14"/>
  <c r="H3872" i="14"/>
  <c r="H3904" i="14"/>
  <c r="H3936" i="14"/>
  <c r="H3968" i="14"/>
  <c r="H4000" i="14"/>
  <c r="H4032" i="14"/>
  <c r="H4064" i="14"/>
  <c r="H4096" i="14"/>
  <c r="H5604" i="14"/>
  <c r="H7240" i="14"/>
  <c r="H7328" i="14"/>
  <c r="H7416" i="14"/>
  <c r="H7500" i="14"/>
  <c r="H7588" i="14"/>
  <c r="H7680" i="14"/>
  <c r="H7768" i="14"/>
  <c r="H7860" i="14"/>
  <c r="H8456" i="14"/>
  <c r="H7568" i="14"/>
  <c r="H7664" i="14"/>
  <c r="H7760" i="14"/>
  <c r="H7856" i="14"/>
  <c r="H8136" i="14"/>
  <c r="H8072" i="14"/>
  <c r="H2037" i="14"/>
  <c r="H5349" i="14"/>
  <c r="H5413" i="14"/>
  <c r="H6081" i="14"/>
  <c r="H6337" i="14"/>
  <c r="H6593" i="14"/>
  <c r="H6849" i="14"/>
  <c r="H7009" i="14"/>
  <c r="H7137" i="14"/>
  <c r="H7265" i="14"/>
  <c r="H7393" i="14"/>
  <c r="H7521" i="14"/>
  <c r="H7649" i="14"/>
  <c r="H7777" i="14"/>
  <c r="H7905" i="14"/>
  <c r="H3298" i="14"/>
  <c r="H535" i="14"/>
  <c r="H1559" i="14"/>
  <c r="H3378" i="14"/>
  <c r="H39" i="14"/>
  <c r="H327" i="14"/>
  <c r="H2407" i="14"/>
  <c r="H1799" i="14"/>
  <c r="H967" i="14"/>
  <c r="H1831" i="14"/>
  <c r="H439" i="14"/>
  <c r="H515" i="14"/>
  <c r="H2739" i="14"/>
  <c r="H147" i="14"/>
  <c r="H1043" i="14"/>
  <c r="H675" i="14"/>
  <c r="H83" i="14"/>
  <c r="H979" i="14"/>
  <c r="H115" i="14"/>
  <c r="H1253" i="14"/>
  <c r="H245" i="14"/>
  <c r="H85" i="14"/>
  <c r="H581" i="14"/>
  <c r="H501" i="14"/>
  <c r="H69" i="14"/>
  <c r="H454" i="14"/>
  <c r="H70" i="14"/>
  <c r="H4115" i="14"/>
  <c r="H2291" i="14"/>
  <c r="H6675" i="14"/>
  <c r="H3859" i="14"/>
  <c r="H3523" i="14"/>
  <c r="H5955" i="14"/>
  <c r="H4515" i="14"/>
  <c r="H2019" i="14"/>
  <c r="H6915" i="14"/>
  <c r="H4467" i="14"/>
  <c r="H2451" i="14"/>
  <c r="H5939" i="14"/>
  <c r="H5203" i="14"/>
  <c r="H3203" i="14"/>
  <c r="H7619" i="14"/>
  <c r="H6083" i="14"/>
  <c r="H3779" i="14"/>
  <c r="H7507" i="14"/>
  <c r="H8419" i="14"/>
  <c r="H5971" i="14"/>
  <c r="H2403" i="14"/>
  <c r="H7091" i="14"/>
  <c r="H222" i="14"/>
  <c r="H373" i="14"/>
  <c r="H646" i="14"/>
  <c r="H1297" i="14"/>
  <c r="H1361" i="14"/>
  <c r="H577" i="14"/>
  <c r="H369" i="14"/>
  <c r="H5779" i="14"/>
  <c r="H4033" i="14"/>
  <c r="H1489" i="14"/>
  <c r="H1249" i="14"/>
  <c r="H8417" i="14"/>
  <c r="H4625" i="14"/>
  <c r="H4753" i="14"/>
  <c r="H2273" i="14"/>
  <c r="H1105" i="14"/>
  <c r="H6947" i="14"/>
  <c r="H4577" i="14"/>
  <c r="H4977" i="14"/>
  <c r="H4833" i="14"/>
  <c r="H1286" i="14"/>
  <c r="H1702" i="14"/>
  <c r="H3350" i="14"/>
  <c r="H4214" i="14"/>
  <c r="H4470" i="14"/>
  <c r="H1846" i="14"/>
  <c r="H2294" i="14"/>
  <c r="H3958" i="14"/>
  <c r="H4694" i="14"/>
  <c r="H5062" i="14"/>
  <c r="H4598" i="14"/>
  <c r="H4406" i="14"/>
  <c r="H2274" i="14"/>
  <c r="H2434" i="14"/>
  <c r="H898" i="14"/>
  <c r="H338" i="14"/>
  <c r="H7891" i="14"/>
  <c r="H3586" i="14"/>
  <c r="H2178" i="14"/>
  <c r="H1858" i="14"/>
  <c r="H5458" i="14"/>
  <c r="H82" i="14"/>
  <c r="H4130" i="14"/>
  <c r="H1986" i="14"/>
  <c r="H994" i="14"/>
  <c r="H1266" i="14"/>
  <c r="H322" i="14"/>
  <c r="H4322" i="14"/>
  <c r="H1874" i="14"/>
  <c r="H4389" i="14"/>
  <c r="H5013" i="14"/>
  <c r="H5108" i="14"/>
  <c r="H4820" i="14"/>
  <c r="H5284" i="14"/>
  <c r="H5268" i="14"/>
  <c r="H4436" i="14"/>
  <c r="H3909" i="14"/>
  <c r="H3234" i="14"/>
  <c r="H3221" i="14"/>
  <c r="H619" i="14"/>
  <c r="H3339" i="14"/>
  <c r="H395" i="14"/>
  <c r="H2059" i="14"/>
  <c r="H1051" i="14"/>
  <c r="H507" i="14"/>
  <c r="H971" i="14"/>
  <c r="H3527" i="14"/>
  <c r="H2215" i="14"/>
  <c r="H2775" i="14"/>
  <c r="H3031" i="14"/>
  <c r="H3287" i="14"/>
  <c r="H3543" i="14"/>
  <c r="H3767" i="14"/>
  <c r="H3975" i="14"/>
  <c r="H4199" i="14"/>
  <c r="H4487" i="14"/>
  <c r="H4775" i="14"/>
  <c r="H2872" i="14"/>
  <c r="H4734" i="14"/>
  <c r="H8233" i="14"/>
  <c r="H7262" i="14"/>
  <c r="H5256" i="14"/>
  <c r="H1641" i="14"/>
  <c r="H2329" i="14"/>
  <c r="H3577" i="14"/>
  <c r="H4137" i="14"/>
  <c r="H4649" i="14"/>
  <c r="H6201" i="14"/>
  <c r="H6921" i="14"/>
  <c r="H8217" i="14"/>
  <c r="H6313" i="14"/>
  <c r="H905" i="14"/>
  <c r="H1561" i="14"/>
  <c r="H2121" i="14"/>
  <c r="H3785" i="14"/>
  <c r="H4425" i="14"/>
  <c r="H5257" i="14"/>
  <c r="H6521" i="14"/>
  <c r="H7033" i="14"/>
  <c r="H3849" i="14"/>
  <c r="H4488" i="14"/>
  <c r="H4920" i="14"/>
  <c r="H6478" i="14"/>
  <c r="H153" i="14"/>
  <c r="H473" i="14"/>
  <c r="H697" i="14"/>
  <c r="H1081" i="14"/>
  <c r="H1577" i="14"/>
  <c r="H2137" i="14"/>
  <c r="H3241" i="14"/>
  <c r="H3929" i="14"/>
  <c r="H4825" i="14"/>
  <c r="H6681" i="14"/>
  <c r="H8553" i="14"/>
  <c r="H7337" i="14"/>
  <c r="H7145" i="14"/>
  <c r="H5193" i="14"/>
  <c r="H350" i="14"/>
  <c r="H494" i="14"/>
  <c r="H654" i="14"/>
  <c r="H798" i="14"/>
  <c r="H958" i="14"/>
  <c r="H1102" i="14"/>
  <c r="H1246" i="14"/>
  <c r="H1406" i="14"/>
  <c r="H1566" i="14"/>
  <c r="H1694" i="14"/>
  <c r="H1854" i="14"/>
  <c r="H1982" i="14"/>
  <c r="H2126" i="14"/>
  <c r="H2286" i="14"/>
  <c r="H2430" i="14"/>
  <c r="H2558" i="14"/>
  <c r="H2702" i="14"/>
  <c r="H2862" i="14"/>
  <c r="H2990" i="14"/>
  <c r="H3150" i="14"/>
  <c r="H3294" i="14"/>
  <c r="H3454" i="14"/>
  <c r="H3630" i="14"/>
  <c r="H3790" i="14"/>
  <c r="H3918" i="14"/>
  <c r="H4078" i="14"/>
  <c r="H4222" i="14"/>
  <c r="H4350" i="14"/>
  <c r="H4478" i="14"/>
  <c r="H4638" i="14"/>
  <c r="H4798" i="14"/>
  <c r="H4942" i="14"/>
  <c r="H5070" i="14"/>
  <c r="H5198" i="14"/>
  <c r="H5390" i="14"/>
  <c r="H5886" i="14"/>
  <c r="H6030" i="14"/>
  <c r="H6158" i="14"/>
  <c r="H6302" i="14"/>
  <c r="H6510" i="14"/>
  <c r="H6718" i="14"/>
  <c r="H7054" i="14"/>
  <c r="H7422" i="14"/>
  <c r="H7758" i="14"/>
  <c r="H1339" i="14"/>
  <c r="H1627" i="14"/>
  <c r="H2027" i="14"/>
  <c r="H2219" i="14"/>
  <c r="H2363" i="14"/>
  <c r="H2603" i="14"/>
  <c r="H2811" i="14"/>
  <c r="H2971" i="14"/>
  <c r="H3115" i="14"/>
  <c r="H3323" i="14"/>
  <c r="H3499" i="14"/>
  <c r="H3643" i="14"/>
  <c r="H3771" i="14"/>
  <c r="H3899" i="14"/>
  <c r="H4027" i="14"/>
  <c r="H4155" i="14"/>
  <c r="H4283" i="14"/>
  <c r="H4427" i="14"/>
  <c r="H4619" i="14"/>
  <c r="H4763" i="14"/>
  <c r="H4923" i="14"/>
  <c r="H5099" i="14"/>
  <c r="H5227" i="14"/>
  <c r="H5387" i="14"/>
  <c r="H5531" i="14"/>
  <c r="H5691" i="14"/>
  <c r="H5835" i="14"/>
  <c r="H5963" i="14"/>
  <c r="H6139" i="14"/>
  <c r="H6299" i="14"/>
  <c r="H6443" i="14"/>
  <c r="H6587" i="14"/>
  <c r="H7818" i="14"/>
  <c r="H4586" i="14"/>
  <c r="H6234" i="14"/>
  <c r="H6922" i="14"/>
  <c r="H8683" i="14"/>
  <c r="H682" i="14"/>
  <c r="H922" i="14"/>
  <c r="H1178" i="14"/>
  <c r="H1418" i="14"/>
  <c r="H1722" i="14"/>
  <c r="H2074" i="14"/>
  <c r="H3162" i="14"/>
  <c r="H3834" i="14"/>
  <c r="H4538" i="14"/>
  <c r="H5450" i="14"/>
  <c r="H6426" i="14"/>
  <c r="H7194" i="14"/>
  <c r="H6939" i="14"/>
  <c r="H8299" i="14"/>
  <c r="H1919" i="14"/>
  <c r="H3135" i="14"/>
  <c r="H3759" i="14"/>
  <c r="H4479" i="14"/>
  <c r="H5583" i="14"/>
  <c r="H6383" i="14"/>
  <c r="H7039" i="14"/>
  <c r="H7743" i="14"/>
  <c r="H4128" i="14"/>
  <c r="H4880" i="14"/>
  <c r="H769" i="14"/>
  <c r="H8385" i="14"/>
  <c r="H8687" i="14"/>
  <c r="H3754" i="14"/>
  <c r="H4330" i="14"/>
  <c r="H4906" i="14"/>
  <c r="H5850" i="14"/>
  <c r="H7530" i="14"/>
  <c r="H6971" i="14"/>
  <c r="H7963" i="14"/>
  <c r="H4220" i="14"/>
  <c r="H4860" i="14"/>
  <c r="H5436" i="14"/>
  <c r="H767" i="14"/>
  <c r="H1407" i="14"/>
  <c r="H2095" i="14"/>
  <c r="H2831" i="14"/>
  <c r="H3711" i="14"/>
  <c r="H4447" i="14"/>
  <c r="H5167" i="14"/>
  <c r="H5855" i="14"/>
  <c r="H6767" i="14"/>
  <c r="H7807" i="14"/>
  <c r="H8639" i="14"/>
  <c r="H4928" i="14"/>
  <c r="H8161" i="14"/>
  <c r="H8305" i="14"/>
  <c r="H186" i="14"/>
  <c r="H330" i="14"/>
  <c r="H490" i="14"/>
  <c r="H666" i="14"/>
  <c r="H970" i="14"/>
  <c r="H1290" i="14"/>
  <c r="H1546" i="14"/>
  <c r="H1866" i="14"/>
  <c r="H2202" i="14"/>
  <c r="H3290" i="14"/>
  <c r="H3802" i="14"/>
  <c r="H4426" i="14"/>
  <c r="H5226" i="14"/>
  <c r="H6458" i="14"/>
  <c r="H7098" i="14"/>
  <c r="H7658" i="14"/>
  <c r="H399" i="14"/>
  <c r="H1055" i="14"/>
  <c r="H1775" i="14"/>
  <c r="H2815" i="14"/>
  <c r="H3551" i="14"/>
  <c r="H4303" i="14"/>
  <c r="H5119" i="14"/>
  <c r="H6031" i="14"/>
  <c r="H6703" i="14"/>
  <c r="H7727" i="14"/>
  <c r="H4160" i="14"/>
  <c r="H4912" i="14"/>
  <c r="H2097" i="14"/>
  <c r="H8449" i="14"/>
  <c r="H1343" i="14"/>
  <c r="H1946" i="14"/>
  <c r="H2378" i="14"/>
  <c r="H3626" i="14"/>
  <c r="H4554" i="14"/>
  <c r="H5322" i="14"/>
  <c r="H6554" i="14"/>
  <c r="H7370" i="14"/>
  <c r="H7291" i="14"/>
  <c r="H8139" i="14"/>
  <c r="H4796" i="14"/>
  <c r="H79" i="14"/>
  <c r="H447" i="14"/>
  <c r="H1023" i="14"/>
  <c r="H1759" i="14"/>
  <c r="H2447" i="14"/>
  <c r="H3103" i="14"/>
  <c r="H4079" i="14"/>
  <c r="H4847" i="14"/>
  <c r="H5519" i="14"/>
  <c r="H6175" i="14"/>
  <c r="H7103" i="14"/>
  <c r="H7871" i="14"/>
  <c r="H4144" i="14"/>
  <c r="H4864" i="14"/>
  <c r="H705" i="14"/>
  <c r="H8465" i="14"/>
  <c r="H3338" i="14"/>
  <c r="H4154" i="14"/>
  <c r="H5018" i="14"/>
  <c r="H6298" i="14"/>
  <c r="H7450" i="14"/>
  <c r="H7163" i="14"/>
  <c r="H7915" i="14"/>
  <c r="H8587" i="14"/>
  <c r="H4716" i="14"/>
  <c r="H6637" i="14"/>
  <c r="H7181" i="14"/>
  <c r="H5997" i="14"/>
  <c r="H7309" i="14"/>
  <c r="H5901" i="14"/>
  <c r="H43" i="14"/>
  <c r="H5083" i="14"/>
  <c r="H8541" i="14"/>
  <c r="H6509" i="14"/>
  <c r="H1502" i="14"/>
  <c r="H1165" i="14"/>
  <c r="H394" i="14"/>
  <c r="H7595" i="14"/>
  <c r="H7310" i="14"/>
  <c r="H6606" i="14"/>
  <c r="H6525" i="14"/>
  <c r="H7355" i="14"/>
  <c r="H7327" i="14"/>
  <c r="H5943" i="14"/>
  <c r="H8649" i="14"/>
  <c r="H5719" i="14"/>
  <c r="H8375" i="14"/>
  <c r="H6311" i="14"/>
  <c r="H8381" i="14"/>
  <c r="H7479" i="14"/>
  <c r="H1549" i="14"/>
  <c r="H7534" i="14"/>
  <c r="H3557" i="14"/>
  <c r="H8645" i="14"/>
  <c r="H6821" i="14"/>
  <c r="H3125" i="14"/>
  <c r="H4613" i="14"/>
  <c r="H5333" i="14"/>
  <c r="H7781" i="14"/>
  <c r="H7826" i="14"/>
  <c r="H5810" i="14"/>
  <c r="H6902" i="14"/>
  <c r="H6182" i="14"/>
  <c r="H6818" i="14"/>
  <c r="H3639" i="14"/>
  <c r="H7318" i="14"/>
  <c r="H4437" i="14"/>
  <c r="H7205" i="14"/>
  <c r="H7959" i="14"/>
  <c r="H5350" i="14"/>
  <c r="H6429" i="14"/>
  <c r="H7605" i="14"/>
  <c r="H6838" i="14"/>
  <c r="H5602" i="14"/>
  <c r="H4503" i="14"/>
  <c r="H7174" i="14"/>
  <c r="H5607" i="14"/>
  <c r="H8469" i="14"/>
  <c r="H5031" i="14"/>
  <c r="H8151" i="14"/>
  <c r="H6802" i="14"/>
  <c r="H4808" i="14"/>
  <c r="H6486" i="14"/>
  <c r="H5252" i="14"/>
  <c r="H7975" i="14"/>
  <c r="H6391" i="14"/>
  <c r="H5142" i="14"/>
  <c r="H4134" i="14"/>
  <c r="H4818" i="14"/>
  <c r="H7830" i="14"/>
  <c r="H6918" i="14"/>
  <c r="H3861" i="14"/>
  <c r="H5255" i="14"/>
  <c r="H7175" i="14"/>
  <c r="H5015" i="14"/>
  <c r="H6997" i="14"/>
  <c r="H8293" i="14"/>
  <c r="H7093" i="14"/>
  <c r="H8373" i="14"/>
  <c r="H7189" i="14"/>
  <c r="H8149" i="14"/>
  <c r="H4742" i="14"/>
  <c r="H7574" i="14"/>
  <c r="H7014" i="14"/>
  <c r="H8327" i="14"/>
  <c r="H2246" i="14"/>
  <c r="H4323" i="14"/>
  <c r="H3059" i="14"/>
  <c r="H6931" i="14"/>
  <c r="H3907" i="14"/>
  <c r="H1379" i="14"/>
  <c r="H6211" i="14"/>
  <c r="H4771" i="14"/>
  <c r="H2883" i="14"/>
  <c r="H7171" i="14"/>
  <c r="H4723" i="14"/>
  <c r="H2643" i="14"/>
  <c r="H6195" i="14"/>
  <c r="H5619" i="14"/>
  <c r="H3331" i="14"/>
  <c r="H7875" i="14"/>
  <c r="H6339" i="14"/>
  <c r="H3875" i="14"/>
  <c r="H7763" i="14"/>
  <c r="H8451" i="14"/>
  <c r="H6227" i="14"/>
  <c r="H2819" i="14"/>
  <c r="H7347" i="14"/>
  <c r="H190" i="14"/>
  <c r="H917" i="14"/>
  <c r="H934" i="14"/>
  <c r="H1329" i="14"/>
  <c r="H1601" i="14"/>
  <c r="H785" i="14"/>
  <c r="H753" i="14"/>
  <c r="H8275" i="14"/>
  <c r="H4241" i="14"/>
  <c r="H1697" i="14"/>
  <c r="H1521" i="14"/>
  <c r="H8689" i="14"/>
  <c r="H4643" i="14"/>
  <c r="H5169" i="14"/>
  <c r="H2305" i="14"/>
  <c r="H1137" i="14"/>
  <c r="H8019" i="14"/>
  <c r="H4849" i="14"/>
  <c r="H5249" i="14"/>
  <c r="H5105" i="14"/>
  <c r="H1046" i="14"/>
  <c r="H998" i="14"/>
  <c r="H3382" i="14"/>
  <c r="H4566" i="14"/>
  <c r="H5014" i="14"/>
  <c r="H2326" i="14"/>
  <c r="H3334" i="14"/>
  <c r="H4070" i="14"/>
  <c r="H4966" i="14"/>
  <c r="H5334" i="14"/>
  <c r="H1590" i="14"/>
  <c r="H4502" i="14"/>
  <c r="H2354" i="14"/>
  <c r="H2498" i="14"/>
  <c r="H1010" i="14"/>
  <c r="H818" i="14"/>
  <c r="H210" i="14"/>
  <c r="H4290" i="14"/>
  <c r="H2450" i="14"/>
  <c r="H1938" i="14"/>
  <c r="H8371" i="14"/>
  <c r="H178" i="14"/>
  <c r="H4274" i="14"/>
  <c r="H2146" i="14"/>
  <c r="H1106" i="14"/>
  <c r="H1650" i="14"/>
  <c r="H402" i="14"/>
  <c r="H4386" i="14"/>
  <c r="H2386" i="14"/>
  <c r="H1765" i="14"/>
  <c r="H1685" i="14"/>
  <c r="H4196" i="14"/>
  <c r="H5092" i="14"/>
  <c r="H4276" i="14"/>
  <c r="H5444" i="14"/>
  <c r="H3330" i="14"/>
  <c r="H3973" i="14"/>
  <c r="H3589" i="14"/>
  <c r="H3365" i="14"/>
  <c r="H667" i="14"/>
  <c r="H235" i="14"/>
  <c r="H443" i="14"/>
  <c r="H251" i="14"/>
  <c r="H1099" i="14"/>
  <c r="H555" i="14"/>
  <c r="H891" i="14"/>
  <c r="H3895" i="14"/>
  <c r="H4152" i="14"/>
  <c r="H5207" i="14"/>
  <c r="H5367" i="14"/>
  <c r="H5623" i="14"/>
  <c r="H5847" i="14"/>
  <c r="H6327" i="14"/>
  <c r="H6695" i="14"/>
  <c r="H7127" i="14"/>
  <c r="H5113" i="14"/>
  <c r="H7518" i="14"/>
  <c r="H4313" i="14"/>
  <c r="H5305" i="14"/>
  <c r="H7705" i="14"/>
  <c r="H8665" i="14"/>
  <c r="H7486" i="14"/>
  <c r="H6473" i="14"/>
  <c r="H3950" i="14"/>
  <c r="H6942" i="14"/>
  <c r="H6601" i="14"/>
  <c r="H5064" i="14"/>
  <c r="H7561" i="14"/>
  <c r="H489" i="14"/>
  <c r="H809" i="14"/>
  <c r="H1065" i="14"/>
  <c r="H1593" i="14"/>
  <c r="H2265" i="14"/>
  <c r="H3433" i="14"/>
  <c r="H3897" i="14"/>
  <c r="H5177" i="14"/>
  <c r="H6809" i="14"/>
  <c r="H7865" i="14"/>
  <c r="H6697" i="14"/>
  <c r="H8491" i="14"/>
  <c r="H7371" i="14"/>
  <c r="H8427" i="14"/>
  <c r="H143" i="14"/>
  <c r="H751" i="14"/>
  <c r="H1423" i="14"/>
  <c r="H2047" i="14"/>
  <c r="H2671" i="14"/>
  <c r="H3647" i="14"/>
  <c r="H4431" i="14"/>
  <c r="H5199" i="14"/>
  <c r="H6399" i="14"/>
  <c r="H7119" i="14"/>
  <c r="H8287" i="14"/>
  <c r="H4368" i="14"/>
  <c r="H5184" i="14"/>
  <c r="H4737" i="14"/>
  <c r="H5082" i="14"/>
  <c r="H4556" i="14"/>
  <c r="H5068" i="14"/>
  <c r="H4714" i="14"/>
  <c r="H1706" i="14"/>
  <c r="H7675" i="14"/>
  <c r="H8571" i="14"/>
  <c r="H4444" i="14"/>
  <c r="H5116" i="14"/>
  <c r="H5727" i="14"/>
  <c r="H239" i="14"/>
  <c r="H1103" i="14"/>
  <c r="H1743" i="14"/>
  <c r="H2367" i="14"/>
  <c r="H3071" i="14"/>
  <c r="H3935" i="14"/>
  <c r="H4607" i="14"/>
  <c r="H5455" i="14"/>
  <c r="H6415" i="14"/>
  <c r="H7423" i="14"/>
  <c r="H8239" i="14"/>
  <c r="H4496" i="14"/>
  <c r="H5376" i="14"/>
  <c r="H8625" i="14"/>
  <c r="H6781" i="14"/>
  <c r="H7598" i="14"/>
  <c r="H6141" i="14"/>
  <c r="H7517" i="14"/>
  <c r="H6397" i="14"/>
  <c r="H3341" i="14"/>
  <c r="H5325" i="14"/>
  <c r="H8685" i="14"/>
  <c r="H6557" i="14"/>
  <c r="H5707" i="14"/>
  <c r="H1450" i="14"/>
  <c r="H1195" i="14"/>
  <c r="H7722" i="14"/>
  <c r="H8573" i="14"/>
  <c r="H6909" i="14"/>
  <c r="H6669" i="14"/>
  <c r="H4652" i="14"/>
  <c r="H7482" i="14"/>
  <c r="H6123" i="14"/>
  <c r="H3209" i="14"/>
  <c r="H6007" i="14"/>
  <c r="H8471" i="14"/>
  <c r="H6377" i="14"/>
  <c r="H8567" i="14"/>
  <c r="H7533" i="14"/>
  <c r="H2551" i="14"/>
  <c r="H7641" i="14"/>
  <c r="H4757" i="14"/>
  <c r="H377" i="14"/>
  <c r="H8549" i="14"/>
  <c r="H3605" i="14"/>
  <c r="H4805" i="14"/>
  <c r="H6029" i="14"/>
  <c r="H7829" i="14"/>
  <c r="H5030" i="14"/>
  <c r="H5990" i="14"/>
  <c r="H6962" i="14"/>
  <c r="H6242" i="14"/>
  <c r="H6134" i="14"/>
  <c r="H7142" i="14"/>
  <c r="H3862" i="14"/>
  <c r="H7378" i="14"/>
  <c r="H4582" i="14"/>
  <c r="H7269" i="14"/>
  <c r="H8325" i="14"/>
  <c r="H6021" i="14"/>
  <c r="H6501" i="14"/>
  <c r="H7989" i="14"/>
  <c r="H6903" i="14"/>
  <c r="H5686" i="14"/>
  <c r="H4869" i="14"/>
  <c r="H7287" i="14"/>
  <c r="H5703" i="14"/>
  <c r="H8589" i="14"/>
  <c r="H5110" i="14"/>
  <c r="H8709" i="14"/>
  <c r="H4054" i="14"/>
  <c r="H4952" i="14"/>
  <c r="H6583" i="14"/>
  <c r="H5575" i="14"/>
  <c r="H5154" i="14"/>
  <c r="H6727" i="14"/>
  <c r="H5286" i="14"/>
  <c r="H4770" i="14"/>
  <c r="H5191" i="14"/>
  <c r="H6534" i="14"/>
  <c r="H7026" i="14"/>
  <c r="H6213" i="14"/>
  <c r="H5927" i="14"/>
  <c r="H3095" i="14"/>
  <c r="H7079" i="14"/>
  <c r="H5845" i="14"/>
  <c r="H8599" i="14"/>
  <c r="H7333" i="14"/>
  <c r="H6565" i="14"/>
  <c r="H7573" i="14"/>
  <c r="H4981" i="14"/>
  <c r="H6471" i="14"/>
  <c r="H7815" i="14"/>
  <c r="H7346" i="14"/>
  <c r="H7430" i="14"/>
  <c r="H5606" i="14"/>
  <c r="H6984" i="14"/>
  <c r="H7088" i="14"/>
  <c r="H7176" i="14"/>
  <c r="H8068" i="14"/>
  <c r="H8244" i="14"/>
  <c r="H8468" i="14"/>
  <c r="H8708" i="14"/>
  <c r="H3132" i="14"/>
  <c r="H3212" i="14"/>
  <c r="H5732" i="14"/>
  <c r="H7332" i="14"/>
  <c r="H7472" i="14"/>
  <c r="H7256" i="14"/>
  <c r="H7344" i="14"/>
  <c r="H7424" i="14"/>
  <c r="H7512" i="14"/>
  <c r="H3292" i="14"/>
  <c r="H3332" i="14"/>
  <c r="H3364" i="14"/>
  <c r="H3396" i="14"/>
  <c r="H3428" i="14"/>
  <c r="H3460" i="14"/>
  <c r="H3492" i="14"/>
  <c r="H3524" i="14"/>
  <c r="H3556" i="14"/>
  <c r="H3588" i="14"/>
  <c r="H3620" i="14"/>
  <c r="H3652" i="14"/>
  <c r="H3684" i="14"/>
  <c r="H3716" i="14"/>
  <c r="H3748" i="14"/>
  <c r="H3780" i="14"/>
  <c r="H3812" i="14"/>
  <c r="H3844" i="14"/>
  <c r="H3876" i="14"/>
  <c r="H3908" i="14"/>
  <c r="H3940" i="14"/>
  <c r="H3972" i="14"/>
  <c r="H4004" i="14"/>
  <c r="H4036" i="14"/>
  <c r="H4068" i="14"/>
  <c r="H4100" i="14"/>
  <c r="H5612" i="14"/>
  <c r="H7252" i="14"/>
  <c r="H7340" i="14"/>
  <c r="H7428" i="14"/>
  <c r="H7508" i="14"/>
  <c r="H7604" i="14"/>
  <c r="H7692" i="14"/>
  <c r="H7780" i="14"/>
  <c r="H7872" i="14"/>
  <c r="H8488" i="14"/>
  <c r="H7580" i="14"/>
  <c r="H7676" i="14"/>
  <c r="H7772" i="14"/>
  <c r="H7864" i="14"/>
  <c r="H8200" i="14"/>
  <c r="H2069" i="14"/>
  <c r="H5357" i="14"/>
  <c r="H5421" i="14"/>
  <c r="H5857" i="14"/>
  <c r="H6113" i="14"/>
  <c r="H6369" i="14"/>
  <c r="H6625" i="14"/>
  <c r="H6881" i="14"/>
  <c r="H7025" i="14"/>
  <c r="H7153" i="14"/>
  <c r="H7281" i="14"/>
  <c r="H7409" i="14"/>
  <c r="H7537" i="14"/>
  <c r="H7665" i="14"/>
  <c r="H7793" i="14"/>
  <c r="H7917" i="14"/>
  <c r="H3554" i="14"/>
  <c r="H663" i="14"/>
  <c r="H1687" i="14"/>
  <c r="H2327" i="14"/>
  <c r="H839" i="14"/>
  <c r="H167" i="14"/>
  <c r="H2359" i="14"/>
  <c r="H359" i="14"/>
  <c r="H1479" i="14"/>
  <c r="H2343" i="14"/>
  <c r="H951" i="14"/>
  <c r="H787" i="14"/>
  <c r="H2915" i="14"/>
  <c r="H867" i="14"/>
  <c r="H1267" i="14"/>
  <c r="H1171" i="14"/>
  <c r="H803" i="14"/>
  <c r="H1699" i="14"/>
  <c r="H835" i="14"/>
  <c r="H405" i="14"/>
  <c r="H629" i="14"/>
  <c r="H741" i="14"/>
  <c r="H853" i="14"/>
  <c r="H1541" i="14"/>
  <c r="H293" i="14"/>
  <c r="H486" i="14"/>
  <c r="H102" i="14"/>
  <c r="H4579" i="14"/>
  <c r="H3107" i="14"/>
  <c r="H7187" i="14"/>
  <c r="H3955" i="14"/>
  <c r="H1731" i="14"/>
  <c r="H6467" i="14"/>
  <c r="H5027" i="14"/>
  <c r="H2931" i="14"/>
  <c r="H7427" i="14"/>
  <c r="H4979" i="14"/>
  <c r="H2979" i="14"/>
  <c r="H6451" i="14"/>
  <c r="H5747" i="14"/>
  <c r="H3555" i="14"/>
  <c r="H883" i="14"/>
  <c r="H6643" i="14"/>
  <c r="H3923" i="14"/>
  <c r="H7971" i="14"/>
  <c r="H8483" i="14"/>
  <c r="H6483" i="14"/>
  <c r="H3363" i="14"/>
  <c r="H7603" i="14"/>
  <c r="H326" i="14"/>
  <c r="H1221" i="14"/>
  <c r="H966" i="14"/>
  <c r="H1569" i="14"/>
  <c r="H1777" i="14"/>
  <c r="H1025" i="14"/>
  <c r="H929" i="14"/>
  <c r="H65" i="14"/>
  <c r="H4657" i="14"/>
  <c r="H1841" i="14"/>
  <c r="H1729" i="14"/>
  <c r="H8723" i="14"/>
  <c r="H4769" i="14"/>
  <c r="H5313" i="14"/>
  <c r="H4017" i="14"/>
  <c r="H1793" i="14"/>
  <c r="H8531" i="14"/>
  <c r="H5121" i="14"/>
  <c r="H5267" i="14"/>
  <c r="H7459" i="14"/>
  <c r="H1254" i="14"/>
  <c r="H1270" i="14"/>
  <c r="H3542" i="14"/>
  <c r="H4838" i="14"/>
  <c r="H1142" i="14"/>
  <c r="H3190" i="14"/>
  <c r="H3446" i="14"/>
  <c r="H1478" i="14"/>
  <c r="H5238" i="14"/>
  <c r="H1350" i="14"/>
  <c r="H1862" i="14"/>
  <c r="H34" i="14"/>
  <c r="H2722" i="14"/>
  <c r="H2786" i="14"/>
  <c r="H1810" i="14"/>
  <c r="H1090" i="14"/>
  <c r="H258" i="14"/>
  <c r="H4354" i="14"/>
  <c r="H2802" i="14"/>
  <c r="H2018" i="14"/>
  <c r="H130" i="14"/>
  <c r="H434" i="14"/>
  <c r="H4338" i="14"/>
  <c r="H2226" i="14"/>
  <c r="H1186" i="14"/>
  <c r="H2194" i="14"/>
  <c r="H722" i="14"/>
  <c r="H4674" i="14"/>
  <c r="H2482" i="14"/>
  <c r="H4277" i="14"/>
  <c r="H4853" i="14"/>
  <c r="H4292" i="14"/>
  <c r="H5412" i="14"/>
  <c r="H4468" i="14"/>
  <c r="H4356" i="14"/>
  <c r="H3266" i="14"/>
  <c r="H4261" i="14"/>
  <c r="H3621" i="14"/>
  <c r="H3573" i="14"/>
  <c r="H715" i="14"/>
  <c r="H763" i="14"/>
  <c r="H587" i="14"/>
  <c r="H635" i="14"/>
  <c r="H1147" i="14"/>
  <c r="H1787" i="14"/>
  <c r="H1035" i="14"/>
  <c r="H1019" i="14"/>
  <c r="H4855" i="14"/>
  <c r="H2247" i="14"/>
  <c r="H2807" i="14"/>
  <c r="H3111" i="14"/>
  <c r="H3335" i="14"/>
  <c r="H3559" i="14"/>
  <c r="H3783" i="14"/>
  <c r="H3991" i="14"/>
  <c r="H4231" i="14"/>
  <c r="H4519" i="14"/>
  <c r="H4807" i="14"/>
  <c r="H5160" i="14"/>
  <c r="H8089" i="14"/>
  <c r="H6153" i="14"/>
  <c r="H5304" i="14"/>
  <c r="H1721" i="14"/>
  <c r="H3129" i="14"/>
  <c r="H3641" i="14"/>
  <c r="H4201" i="14"/>
  <c r="H4793" i="14"/>
  <c r="H6281" i="14"/>
  <c r="H7193" i="14"/>
  <c r="H8297" i="14"/>
  <c r="H6825" i="14"/>
  <c r="H1129" i="14"/>
  <c r="H1609" i="14"/>
  <c r="H2201" i="14"/>
  <c r="H3945" i="14"/>
  <c r="H4489" i="14"/>
  <c r="H5817" i="14"/>
  <c r="H6585" i="14"/>
  <c r="H7657" i="14"/>
  <c r="H4062" i="14"/>
  <c r="H4536" i="14"/>
  <c r="H4968" i="14"/>
  <c r="H7209" i="14"/>
  <c r="H185" i="14"/>
  <c r="H505" i="14"/>
  <c r="H729" i="14"/>
  <c r="H1113" i="14"/>
  <c r="H1689" i="14"/>
  <c r="H2185" i="14"/>
  <c r="H3401" i="14"/>
  <c r="H3993" i="14"/>
  <c r="H4889" i="14"/>
  <c r="H7241" i="14"/>
  <c r="H201" i="14"/>
  <c r="H7177" i="14"/>
  <c r="H8057" i="14"/>
  <c r="H7694" i="14"/>
  <c r="H366" i="14"/>
  <c r="H510" i="14"/>
  <c r="H670" i="14"/>
  <c r="H814" i="14"/>
  <c r="H974" i="14"/>
  <c r="H1118" i="14"/>
  <c r="H1262" i="14"/>
  <c r="H1438" i="14"/>
  <c r="H1582" i="14"/>
  <c r="H1726" i="14"/>
  <c r="H1870" i="14"/>
  <c r="H1998" i="14"/>
  <c r="H2158" i="14"/>
  <c r="H2302" i="14"/>
  <c r="H2446" i="14"/>
  <c r="H2574" i="14"/>
  <c r="H2734" i="14"/>
  <c r="H2878" i="14"/>
  <c r="H3022" i="14"/>
  <c r="H3166" i="14"/>
  <c r="H3326" i="14"/>
  <c r="H3486" i="14"/>
  <c r="H3662" i="14"/>
  <c r="H3806" i="14"/>
  <c r="H3934" i="14"/>
  <c r="H4094" i="14"/>
  <c r="H4238" i="14"/>
  <c r="H4366" i="14"/>
  <c r="H4510" i="14"/>
  <c r="H4654" i="14"/>
  <c r="H4814" i="14"/>
  <c r="H4958" i="14"/>
  <c r="H5086" i="14"/>
  <c r="H5214" i="14"/>
  <c r="H5406" i="14"/>
  <c r="H5902" i="14"/>
  <c r="H6046" i="14"/>
  <c r="H6174" i="14"/>
  <c r="H6334" i="14"/>
  <c r="H6526" i="14"/>
  <c r="H6750" i="14"/>
  <c r="H7086" i="14"/>
  <c r="H7454" i="14"/>
  <c r="H7806" i="14"/>
  <c r="H1355" i="14"/>
  <c r="H1659" i="14"/>
  <c r="H2043" i="14"/>
  <c r="H2251" i="14"/>
  <c r="H2379" i="14"/>
  <c r="H2619" i="14"/>
  <c r="H2827" i="14"/>
  <c r="H2987" i="14"/>
  <c r="H3131" i="14"/>
  <c r="H3355" i="14"/>
  <c r="H3515" i="14"/>
  <c r="H3659" i="14"/>
  <c r="H3787" i="14"/>
  <c r="H3915" i="14"/>
  <c r="H4043" i="14"/>
  <c r="H4171" i="14"/>
  <c r="H4299" i="14"/>
  <c r="H4443" i="14"/>
  <c r="H4635" i="14"/>
  <c r="H4779" i="14"/>
  <c r="H4939" i="14"/>
  <c r="H5115" i="14"/>
  <c r="H5243" i="14"/>
  <c r="H5419" i="14"/>
  <c r="H5563" i="14"/>
  <c r="H5723" i="14"/>
  <c r="H5851" i="14"/>
  <c r="H5979" i="14"/>
  <c r="H6171" i="14"/>
  <c r="H6315" i="14"/>
  <c r="H6459" i="14"/>
  <c r="H6619" i="14"/>
  <c r="H8745" i="14"/>
  <c r="H4746" i="14"/>
  <c r="H6314" i="14"/>
  <c r="H7402" i="14"/>
  <c r="H5882" i="14"/>
  <c r="H714" i="14"/>
  <c r="H954" i="14"/>
  <c r="H1194" i="14"/>
  <c r="H1498" i="14"/>
  <c r="H1754" i="14"/>
  <c r="H2122" i="14"/>
  <c r="H3274" i="14"/>
  <c r="H3946" i="14"/>
  <c r="H4634" i="14"/>
  <c r="H5834" i="14"/>
  <c r="H6506" i="14"/>
  <c r="H7274" i="14"/>
  <c r="H7035" i="14"/>
  <c r="H8507" i="14"/>
  <c r="H2271" i="14"/>
  <c r="H3231" i="14"/>
  <c r="H3823" i="14"/>
  <c r="H4575" i="14"/>
  <c r="H5695" i="14"/>
  <c r="H6479" i="14"/>
  <c r="H7135" i="14"/>
  <c r="H7823" i="14"/>
  <c r="H4224" i="14"/>
  <c r="H4976" i="14"/>
  <c r="H913" i="14"/>
  <c r="H8593" i="14"/>
  <c r="H58" i="14"/>
  <c r="H3850" i="14"/>
  <c r="H4394" i="14"/>
  <c r="H5002" i="14"/>
  <c r="H5946" i="14"/>
  <c r="H7626" i="14"/>
  <c r="H7179" i="14"/>
  <c r="H8059" i="14"/>
  <c r="H4300" i="14"/>
  <c r="H4956" i="14"/>
  <c r="H831" i="14"/>
  <c r="H1551" i="14"/>
  <c r="H2143" i="14"/>
  <c r="H2943" i="14"/>
  <c r="H3791" i="14"/>
  <c r="H4543" i="14"/>
  <c r="H5247" i="14"/>
  <c r="H5935" i="14"/>
  <c r="H6863" i="14"/>
  <c r="H8047" i="14"/>
  <c r="H8719" i="14"/>
  <c r="H5024" i="14"/>
  <c r="H8241" i="14"/>
  <c r="H6218" i="14"/>
  <c r="H202" i="14"/>
  <c r="H346" i="14"/>
  <c r="H506" i="14"/>
  <c r="H698" i="14"/>
  <c r="H1002" i="14"/>
  <c r="H1322" i="14"/>
  <c r="H1578" i="14"/>
  <c r="H1914" i="14"/>
  <c r="H2250" i="14"/>
  <c r="H3354" i="14"/>
  <c r="H3898" i="14"/>
  <c r="H4490" i="14"/>
  <c r="H5338" i="14"/>
  <c r="H6538" i="14"/>
  <c r="H7162" i="14"/>
  <c r="H7866" i="14"/>
  <c r="H495" i="14"/>
  <c r="H1135" i="14"/>
  <c r="H1903" i="14"/>
  <c r="H2911" i="14"/>
  <c r="H3615" i="14"/>
  <c r="H4399" i="14"/>
  <c r="H5215" i="14"/>
  <c r="H6127" i="14"/>
  <c r="H6799" i="14"/>
  <c r="H7839" i="14"/>
  <c r="H4256" i="14"/>
  <c r="H5008" i="14"/>
  <c r="H4193" i="14"/>
  <c r="H8529" i="14"/>
  <c r="H7147" i="14"/>
  <c r="H2010" i="14"/>
  <c r="H2426" i="14"/>
  <c r="H3706" i="14"/>
  <c r="H4666" i="14"/>
  <c r="H5418" i="14"/>
  <c r="H6650" i="14"/>
  <c r="H7466" i="14"/>
  <c r="H7403" i="14"/>
  <c r="H8251" i="14"/>
  <c r="H4924" i="14"/>
  <c r="H95" i="14"/>
  <c r="H527" i="14"/>
  <c r="H1087" i="14"/>
  <c r="H1839" i="14"/>
  <c r="H2527" i="14"/>
  <c r="H3151" i="14"/>
  <c r="H4175" i="14"/>
  <c r="H4927" i="14"/>
  <c r="H5599" i="14"/>
  <c r="H6255" i="14"/>
  <c r="H7215" i="14"/>
  <c r="H7951" i="14"/>
  <c r="H4240" i="14"/>
  <c r="H4960" i="14"/>
  <c r="H1473" i="14"/>
  <c r="H8545" i="14"/>
  <c r="H3482" i="14"/>
  <c r="H4234" i="14"/>
  <c r="H5098" i="14"/>
  <c r="H6394" i="14"/>
  <c r="H7674" i="14"/>
  <c r="H7243" i="14"/>
  <c r="H7995" i="14"/>
  <c r="H783" i="14"/>
  <c r="H4908" i="14"/>
  <c r="H7066" i="14"/>
  <c r="H8285" i="14"/>
  <c r="H6445" i="14"/>
  <c r="H7981" i="14"/>
  <c r="H6446" i="14"/>
  <c r="H7773" i="14"/>
  <c r="H5402" i="14"/>
  <c r="H8765" i="14"/>
  <c r="H6797" i="14"/>
  <c r="H7901" i="14"/>
  <c r="H1803" i="14"/>
  <c r="H1471" i="14"/>
  <c r="H7851" i="14"/>
  <c r="H8717" i="14"/>
  <c r="H6955" i="14"/>
  <c r="H7005" i="14"/>
  <c r="H4810" i="14"/>
  <c r="H6543" i="14"/>
  <c r="H6183" i="14"/>
  <c r="H4568" i="14"/>
  <c r="H6071" i="14"/>
  <c r="H8653" i="14"/>
  <c r="H6621" i="14"/>
  <c r="H8313" i="14"/>
  <c r="H7639" i="14"/>
  <c r="H3207" i="14"/>
  <c r="H7689" i="14"/>
  <c r="H4901" i="14"/>
  <c r="H5093" i="14"/>
  <c r="H8729" i="14"/>
  <c r="H3989" i="14"/>
  <c r="H4997" i="14"/>
  <c r="H6173" i="14"/>
  <c r="H7877" i="14"/>
  <c r="H5222" i="14"/>
  <c r="H6278" i="14"/>
  <c r="H3206" i="14"/>
  <c r="H6518" i="14"/>
  <c r="H6422" i="14"/>
  <c r="H7238" i="14"/>
  <c r="H4581" i="14"/>
  <c r="H7426" i="14"/>
  <c r="H4809" i="14"/>
  <c r="H7330" i="14"/>
  <c r="H8631" i="14"/>
  <c r="H3405" i="14"/>
  <c r="H6694" i="14"/>
  <c r="H8661" i="14"/>
  <c r="H7042" i="14"/>
  <c r="H5973" i="14"/>
  <c r="H5026" i="14"/>
  <c r="H7509" i="14"/>
  <c r="H5829" i="14"/>
  <c r="H370" i="14"/>
  <c r="H5302" i="14"/>
  <c r="H4882" i="14"/>
  <c r="H5734" i="14"/>
  <c r="H4616" i="14"/>
  <c r="H6822" i="14"/>
  <c r="H5767" i="14"/>
  <c r="H6630" i="14"/>
  <c r="H6966" i="14"/>
  <c r="H5622" i="14"/>
  <c r="H5478" i="14"/>
  <c r="H5394" i="14"/>
  <c r="H4772" i="14"/>
  <c r="H7399" i="14"/>
  <c r="H6597" i="14"/>
  <c r="H7271" i="14"/>
  <c r="H3575" i="14"/>
  <c r="H3047" i="14"/>
  <c r="H7909" i="14"/>
  <c r="H4501" i="14"/>
  <c r="H8601" i="14"/>
  <c r="H8357" i="14"/>
  <c r="H8071" i="14"/>
  <c r="H2871" i="14"/>
  <c r="H7286" i="14"/>
  <c r="H4230" i="14"/>
  <c r="H7586" i="14"/>
  <c r="H6901" i="14"/>
  <c r="H7730" i="14"/>
  <c r="H589" i="14"/>
  <c r="H4708" i="14"/>
  <c r="H3623" i="14"/>
  <c r="H727" i="14"/>
  <c r="H1751" i="14"/>
  <c r="H2535" i="14"/>
  <c r="H77" i="14"/>
  <c r="H237" i="14"/>
  <c r="H413" i="14"/>
  <c r="H573" i="14"/>
  <c r="H749" i="14"/>
  <c r="H925" i="14"/>
  <c r="H1085" i="14"/>
  <c r="H1261" i="14"/>
  <c r="H1437" i="14"/>
  <c r="H1597" i="14"/>
  <c r="H1773" i="14"/>
  <c r="H1933" i="14"/>
  <c r="H2109" i="14"/>
  <c r="H2301" i="14"/>
  <c r="H3197" i="14"/>
  <c r="H3373" i="14"/>
  <c r="H3773" i="14"/>
  <c r="H4061" i="14"/>
  <c r="H4205" i="14"/>
  <c r="H4333" i="14"/>
  <c r="H4461" i="14"/>
  <c r="H4589" i="14"/>
  <c r="H4717" i="14"/>
  <c r="H4845" i="14"/>
  <c r="H4973" i="14"/>
  <c r="H5101" i="14"/>
  <c r="H5229" i="14"/>
  <c r="H1095" i="14"/>
  <c r="H423" i="14"/>
  <c r="H311" i="14"/>
  <c r="H615" i="14"/>
  <c r="H1735" i="14"/>
  <c r="H2455" i="14"/>
  <c r="H1207" i="14"/>
  <c r="H963" i="14"/>
  <c r="H419" i="14"/>
  <c r="H1091" i="14"/>
  <c r="H1491" i="14"/>
  <c r="H1395" i="14"/>
  <c r="H1027" i="14"/>
  <c r="H2003" i="14"/>
  <c r="H1107" i="14"/>
  <c r="H597" i="14"/>
  <c r="H901" i="14"/>
  <c r="H1013" i="14"/>
  <c r="H1237" i="14"/>
  <c r="H1621" i="14"/>
  <c r="H485" i="14"/>
  <c r="H662" i="14"/>
  <c r="H134" i="14"/>
  <c r="H4835" i="14"/>
  <c r="H3139" i="14"/>
  <c r="H7443" i="14"/>
  <c r="H4291" i="14"/>
  <c r="H2323" i="14"/>
  <c r="H6771" i="14"/>
  <c r="H5283" i="14"/>
  <c r="H3075" i="14"/>
  <c r="H7683" i="14"/>
  <c r="H5235" i="14"/>
  <c r="H3251" i="14"/>
  <c r="H6755" i="14"/>
  <c r="H5987" i="14"/>
  <c r="H4083" i="14"/>
  <c r="H1971" i="14"/>
  <c r="H6899" i="14"/>
  <c r="H3971" i="14"/>
  <c r="H8003" i="14"/>
  <c r="H8515" i="14"/>
  <c r="H6787" i="14"/>
  <c r="H4067" i="14"/>
  <c r="H7859" i="14"/>
  <c r="H294" i="14"/>
  <c r="H1493" i="14"/>
  <c r="H726" i="14"/>
  <c r="H1985" i="14"/>
  <c r="H2017" i="14"/>
  <c r="H1057" i="14"/>
  <c r="H1121" i="14"/>
  <c r="H225" i="14"/>
  <c r="H4929" i="14"/>
  <c r="H3985" i="14"/>
  <c r="H1873" i="14"/>
  <c r="H8147" i="14"/>
  <c r="H4897" i="14"/>
  <c r="H6563" i="14"/>
  <c r="H2129" i="14"/>
  <c r="H321" i="14"/>
  <c r="H5427" i="14"/>
  <c r="H7635" i="14"/>
  <c r="H8403" i="14"/>
  <c r="H982" i="14"/>
  <c r="H1206" i="14"/>
  <c r="H4086" i="14"/>
  <c r="H2118" i="14"/>
  <c r="H1878" i="14"/>
  <c r="H3606" i="14"/>
  <c r="H3526" i="14"/>
  <c r="H1958" i="14"/>
  <c r="H1382" i="14"/>
  <c r="H1622" i="14"/>
  <c r="H1894" i="14"/>
  <c r="H290" i="14"/>
  <c r="H3106" i="14"/>
  <c r="H3458" i="14"/>
  <c r="H1970" i="14"/>
  <c r="H1554" i="14"/>
  <c r="H978" i="14"/>
  <c r="H4418" i="14"/>
  <c r="H3794" i="14"/>
  <c r="H2098" i="14"/>
  <c r="H786" i="14"/>
  <c r="H514" i="14"/>
  <c r="H4402" i="14"/>
  <c r="H2258" i="14"/>
  <c r="H1346" i="14"/>
  <c r="H2594" i="14"/>
  <c r="H882" i="14"/>
  <c r="H5651" i="14"/>
  <c r="H2978" i="14"/>
  <c r="H1893" i="14"/>
  <c r="H3205" i="14"/>
  <c r="H4484" i="14"/>
  <c r="H5460" i="14"/>
  <c r="H4676" i="14"/>
  <c r="H4788" i="14"/>
  <c r="H3842" i="14"/>
  <c r="H2930" i="14"/>
  <c r="H4085" i="14"/>
  <c r="H4069" i="14"/>
  <c r="H1451" i="14"/>
  <c r="H907" i="14"/>
  <c r="H955" i="14"/>
  <c r="H683" i="14"/>
  <c r="H1691" i="14"/>
  <c r="H603" i="14"/>
  <c r="H1243" i="14"/>
  <c r="H4071" i="14"/>
  <c r="H4200" i="14"/>
  <c r="H5223" i="14"/>
  <c r="H5383" i="14"/>
  <c r="H5639" i="14"/>
  <c r="H5879" i="14"/>
  <c r="H6359" i="14"/>
  <c r="H6743" i="14"/>
  <c r="H7255" i="14"/>
  <c r="H5320" i="14"/>
  <c r="H8473" i="14"/>
  <c r="H4505" i="14"/>
  <c r="H5961" i="14"/>
  <c r="H7833" i="14"/>
  <c r="H1209" i="14"/>
  <c r="H7465" i="14"/>
  <c r="H7070" i="14"/>
  <c r="H5080" i="14"/>
  <c r="H7369" i="14"/>
  <c r="H478" i="14"/>
  <c r="H7305" i="14"/>
  <c r="H5208" i="14"/>
  <c r="H233" i="14"/>
  <c r="H521" i="14"/>
  <c r="H825" i="14"/>
  <c r="H1097" i="14"/>
  <c r="H1657" i="14"/>
  <c r="H2361" i="14"/>
  <c r="H3481" i="14"/>
  <c r="H4153" i="14"/>
  <c r="H5929" i="14"/>
  <c r="H6873" i="14"/>
  <c r="H8521" i="14"/>
  <c r="H7726" i="14"/>
  <c r="H7290" i="14"/>
  <c r="H7451" i="14"/>
  <c r="H8523" i="14"/>
  <c r="H175" i="14"/>
  <c r="H847" i="14"/>
  <c r="H1503" i="14"/>
  <c r="H2111" i="14"/>
  <c r="H2767" i="14"/>
  <c r="H3727" i="14"/>
  <c r="H4527" i="14"/>
  <c r="H5295" i="14"/>
  <c r="H6495" i="14"/>
  <c r="H7199" i="14"/>
  <c r="H8383" i="14"/>
  <c r="H4464" i="14"/>
  <c r="H5280" i="14"/>
  <c r="H8001" i="14"/>
  <c r="H7226" i="14"/>
  <c r="H4620" i="14"/>
  <c r="H5132" i="14"/>
  <c r="H8315" i="14"/>
  <c r="H7771" i="14"/>
  <c r="H8667" i="14"/>
  <c r="H4508" i="14"/>
  <c r="H5196" i="14"/>
  <c r="H7387" i="14"/>
  <c r="H5248" i="14"/>
  <c r="H335" i="14"/>
  <c r="H1183" i="14"/>
  <c r="H1823" i="14"/>
  <c r="H2415" i="14"/>
  <c r="H3183" i="14"/>
  <c r="H3983" i="14"/>
  <c r="H4687" i="14"/>
  <c r="H5551" i="14"/>
  <c r="H6511" i="14"/>
  <c r="H7503" i="14"/>
  <c r="H8319" i="14"/>
  <c r="H4592" i="14"/>
  <c r="H4177" i="14"/>
  <c r="H8721" i="14"/>
  <c r="H7245" i="14"/>
  <c r="H7438" i="14"/>
  <c r="H7069" i="14"/>
  <c r="H6813" i="14"/>
  <c r="H6589" i="14"/>
  <c r="H8637" i="14"/>
  <c r="H6349" i="14"/>
  <c r="H6109" i="14"/>
  <c r="H6845" i="14"/>
  <c r="H5821" i="14"/>
  <c r="H2333" i="14"/>
  <c r="H1805" i="14"/>
  <c r="H8203" i="14"/>
  <c r="H397" i="14"/>
  <c r="H7261" i="14"/>
  <c r="H7821" i="14"/>
  <c r="H91" i="14"/>
  <c r="H6763" i="14"/>
  <c r="H6247" i="14"/>
  <c r="H6569" i="14"/>
  <c r="H6125" i="14"/>
  <c r="H8743" i="14"/>
  <c r="H6685" i="14"/>
  <c r="H793" i="14"/>
  <c r="H7687" i="14"/>
  <c r="H3719" i="14"/>
  <c r="H7895" i="14"/>
  <c r="H3317" i="14"/>
  <c r="H5309" i="14"/>
  <c r="H3797" i="14"/>
  <c r="H5045" i="14"/>
  <c r="H6629" i="14"/>
  <c r="H6533" i="14"/>
  <c r="H8237" i="14"/>
  <c r="H5318" i="14"/>
  <c r="H6662" i="14"/>
  <c r="H5174" i="14"/>
  <c r="H4658" i="14"/>
  <c r="H6806" i="14"/>
  <c r="H7862" i="14"/>
  <c r="H4978" i="14"/>
  <c r="H7474" i="14"/>
  <c r="H5141" i="14"/>
  <c r="H7749" i="14"/>
  <c r="H5157" i="14"/>
  <c r="H3725" i="14"/>
  <c r="H6898" i="14"/>
  <c r="H5878" i="14"/>
  <c r="H7109" i="14"/>
  <c r="H6309" i="14"/>
  <c r="H5285" i="14"/>
  <c r="H7558" i="14"/>
  <c r="H6118" i="14"/>
  <c r="H1293" i="14"/>
  <c r="H5410" i="14"/>
  <c r="H5842" i="14"/>
  <c r="H5986" i="14"/>
  <c r="H5048" i="14"/>
  <c r="H6930" i="14"/>
  <c r="H7062" i="14"/>
  <c r="H7602" i="14"/>
  <c r="H7506" i="14"/>
  <c r="H5826" i="14"/>
  <c r="H5862" i="14"/>
  <c r="H5538" i="14"/>
  <c r="H4184" i="14"/>
  <c r="H7638" i="14"/>
  <c r="H6069" i="14"/>
  <c r="H4391" i="14"/>
  <c r="H4247" i="14"/>
  <c r="H4295" i="14"/>
  <c r="H8499" i="14"/>
  <c r="H6757" i="14"/>
  <c r="H6805" i="14"/>
  <c r="H8053" i="14"/>
  <c r="H8389" i="14"/>
  <c r="H4599" i="14"/>
  <c r="H5190" i="14"/>
  <c r="H6054" i="14"/>
  <c r="H7847" i="14"/>
  <c r="H7442" i="14"/>
  <c r="H5046" i="14"/>
  <c r="H4548" i="14"/>
  <c r="H3304" i="14"/>
  <c r="H3336" i="14"/>
  <c r="H3368" i="14"/>
  <c r="H3400" i="14"/>
  <c r="H3432" i="14"/>
  <c r="H3464" i="14"/>
  <c r="H3496" i="14"/>
  <c r="H3528" i="14"/>
  <c r="H3560" i="14"/>
  <c r="H3592" i="14"/>
  <c r="H3624" i="14"/>
  <c r="H3656" i="14"/>
  <c r="H3688" i="14"/>
  <c r="H3720" i="14"/>
  <c r="H3752" i="14"/>
  <c r="H3784" i="14"/>
  <c r="H3816" i="14"/>
  <c r="H3848" i="14"/>
  <c r="H3880" i="14"/>
  <c r="H3912" i="14"/>
  <c r="H3944" i="14"/>
  <c r="H3976" i="14"/>
  <c r="H4008" i="14"/>
  <c r="H4040" i="14"/>
  <c r="H4072" i="14"/>
  <c r="H4104" i="14"/>
  <c r="H5632" i="14"/>
  <c r="H7264" i="14"/>
  <c r="H7348" i="14"/>
  <c r="H7440" i="14"/>
  <c r="H7520" i="14"/>
  <c r="H7616" i="14"/>
  <c r="H7700" i="14"/>
  <c r="H7796" i="14"/>
  <c r="H7884" i="14"/>
  <c r="H8616" i="14"/>
  <c r="H7592" i="14"/>
  <c r="H7688" i="14"/>
  <c r="H7784" i="14"/>
  <c r="H7876" i="14"/>
  <c r="H8232" i="14"/>
  <c r="H2101" i="14"/>
  <c r="H5365" i="14"/>
  <c r="H5429" i="14"/>
  <c r="H5889" i="14"/>
  <c r="H6145" i="14"/>
  <c r="H6401" i="14"/>
  <c r="H6657" i="14"/>
  <c r="H6913" i="14"/>
  <c r="H7041" i="14"/>
  <c r="H7169" i="14"/>
  <c r="H7297" i="14"/>
  <c r="H7425" i="14"/>
  <c r="H7553" i="14"/>
  <c r="H7681" i="14"/>
  <c r="H7809" i="14"/>
  <c r="H7925" i="14"/>
  <c r="H3810" i="14"/>
  <c r="H791" i="14"/>
  <c r="H1815" i="14"/>
  <c r="H2663" i="14"/>
  <c r="H1351" i="14"/>
  <c r="H679" i="14"/>
  <c r="H567" i="14"/>
  <c r="H871" i="14"/>
  <c r="H247" i="14"/>
  <c r="H2983" i="14"/>
  <c r="H1463" i="14"/>
  <c r="H1011" i="14"/>
  <c r="H643" i="14"/>
  <c r="H1363" i="14"/>
  <c r="H1715" i="14"/>
  <c r="H131" i="14"/>
  <c r="H1251" i="14"/>
  <c r="H2115" i="14"/>
  <c r="H1331" i="14"/>
  <c r="H1061" i="14"/>
  <c r="H1093" i="14"/>
  <c r="H1397" i="14"/>
  <c r="H1701" i="14"/>
  <c r="H149" i="14"/>
  <c r="H757" i="14"/>
  <c r="H694" i="14"/>
  <c r="H166" i="14"/>
  <c r="H5091" i="14"/>
  <c r="H3443" i="14"/>
  <c r="H7699" i="14"/>
  <c r="H4547" i="14"/>
  <c r="H3667" i="14"/>
  <c r="H7027" i="14"/>
  <c r="H5395" i="14"/>
  <c r="H3123" i="14"/>
  <c r="H2195" i="14"/>
  <c r="H5571" i="14"/>
  <c r="H3651" i="14"/>
  <c r="H7011" i="14"/>
  <c r="H6243" i="14"/>
  <c r="H4163" i="14"/>
  <c r="H2755" i="14"/>
  <c r="H7155" i="14"/>
  <c r="H4371" i="14"/>
  <c r="H8035" i="14"/>
  <c r="H8547" i="14"/>
  <c r="H7043" i="14"/>
  <c r="H4339" i="14"/>
  <c r="H3347" i="14"/>
  <c r="H262" i="14"/>
  <c r="H453" i="14"/>
  <c r="H2257" i="14"/>
  <c r="H2049" i="14"/>
  <c r="H1089" i="14"/>
  <c r="H1153" i="14"/>
  <c r="H545" i="14"/>
  <c r="H5201" i="14"/>
  <c r="H4369" i="14"/>
  <c r="H2241" i="14"/>
  <c r="H8627" i="14"/>
  <c r="H5041" i="14"/>
  <c r="H6867" i="14"/>
  <c r="H4609" i="14"/>
  <c r="H2161" i="14"/>
  <c r="H529" i="14"/>
  <c r="H7203" i="14"/>
  <c r="H289" i="14"/>
  <c r="H81" i="14"/>
  <c r="H1014" i="14"/>
  <c r="H1510" i="14"/>
  <c r="H4390" i="14"/>
  <c r="H2422" i="14"/>
  <c r="H2054" i="14"/>
  <c r="H3766" i="14"/>
  <c r="H4182" i="14"/>
  <c r="H2166" i="14"/>
  <c r="H1414" i="14"/>
  <c r="H2070" i="14"/>
  <c r="H3174" i="14"/>
  <c r="H770" i="14"/>
  <c r="H3362" i="14"/>
  <c r="H3730" i="14"/>
  <c r="H2050" i="14"/>
  <c r="H1778" i="14"/>
  <c r="H1170" i="14"/>
  <c r="H4562" i="14"/>
  <c r="H3826" i="14"/>
  <c r="H2290" i="14"/>
  <c r="H946" i="14"/>
  <c r="H674" i="14"/>
  <c r="H4546" i="14"/>
  <c r="H2466" i="14"/>
  <c r="H1458" i="14"/>
  <c r="H2706" i="14"/>
  <c r="H1154" i="14"/>
  <c r="H7987" i="14"/>
  <c r="H3042" i="14"/>
  <c r="H3397" i="14"/>
  <c r="H3237" i="14"/>
  <c r="H5028" i="14"/>
  <c r="H5236" i="14"/>
  <c r="H4932" i="14"/>
  <c r="H4852" i="14"/>
  <c r="H4178" i="14"/>
  <c r="H3269" i="14"/>
  <c r="H4114" i="14"/>
  <c r="H4101" i="14"/>
  <c r="H283" i="14"/>
  <c r="H1723" i="14"/>
  <c r="H1083" i="14"/>
  <c r="H1275" i="14"/>
  <c r="H1467" i="14"/>
  <c r="H1739" i="14"/>
  <c r="H1067" i="14"/>
  <c r="H363" i="14"/>
  <c r="H315" i="14"/>
  <c r="H4215" i="14"/>
  <c r="H2263" i="14"/>
  <c r="H2823" i="14"/>
  <c r="H3127" i="14"/>
  <c r="H3351" i="14"/>
  <c r="H3591" i="14"/>
  <c r="H3799" i="14"/>
  <c r="H4055" i="14"/>
  <c r="H4279" i="14"/>
  <c r="H4551" i="14"/>
  <c r="H4887" i="14"/>
  <c r="H5368" i="14"/>
  <c r="H8569" i="14"/>
  <c r="H2398" i="14"/>
  <c r="H4632" i="14"/>
  <c r="H5352" i="14"/>
  <c r="H1785" i="14"/>
  <c r="H3145" i="14"/>
  <c r="H3689" i="14"/>
  <c r="H4281" i="14"/>
  <c r="H4969" i="14"/>
  <c r="H6361" i="14"/>
  <c r="H7273" i="14"/>
  <c r="H8441" i="14"/>
  <c r="H7102" i="14"/>
  <c r="H1289" i="14"/>
  <c r="H1673" i="14"/>
  <c r="H2313" i="14"/>
  <c r="H4025" i="14"/>
  <c r="H4553" i="14"/>
  <c r="H5881" i="14"/>
  <c r="H6649" i="14"/>
  <c r="H1625" i="14"/>
  <c r="H4328" i="14"/>
  <c r="H4584" i="14"/>
  <c r="H5000" i="14"/>
  <c r="H57" i="14"/>
  <c r="H297" i="14"/>
  <c r="H537" i="14"/>
  <c r="H761" i="14"/>
  <c r="H1193" i="14"/>
  <c r="H1753" i="14"/>
  <c r="H2217" i="14"/>
  <c r="H3449" i="14"/>
  <c r="H4073" i="14"/>
  <c r="H5273" i="14"/>
  <c r="H7609" i="14"/>
  <c r="H1849" i="14"/>
  <c r="H7433" i="14"/>
  <c r="H8025" i="14"/>
  <c r="H382" i="14"/>
  <c r="H526" i="14"/>
  <c r="H686" i="14"/>
  <c r="H830" i="14"/>
  <c r="H990" i="14"/>
  <c r="H1134" i="14"/>
  <c r="H1278" i="14"/>
  <c r="H1454" i="14"/>
  <c r="H1598" i="14"/>
  <c r="H1742" i="14"/>
  <c r="H1886" i="14"/>
  <c r="H2030" i="14"/>
  <c r="H2174" i="14"/>
  <c r="H2318" i="14"/>
  <c r="H2462" i="14"/>
  <c r="H2590" i="14"/>
  <c r="H2750" i="14"/>
  <c r="H2894" i="14"/>
  <c r="H3054" i="14"/>
  <c r="H3182" i="14"/>
  <c r="H3342" i="14"/>
  <c r="H3502" i="14"/>
  <c r="H3678" i="14"/>
  <c r="H3822" i="14"/>
  <c r="H3966" i="14"/>
  <c r="H4110" i="14"/>
  <c r="H4254" i="14"/>
  <c r="H4382" i="14"/>
  <c r="H4542" i="14"/>
  <c r="H4670" i="14"/>
  <c r="H4830" i="14"/>
  <c r="H4974" i="14"/>
  <c r="H5102" i="14"/>
  <c r="H5246" i="14"/>
  <c r="H5422" i="14"/>
  <c r="H5918" i="14"/>
  <c r="H6062" i="14"/>
  <c r="H6190" i="14"/>
  <c r="H6366" i="14"/>
  <c r="H6558" i="14"/>
  <c r="H6766" i="14"/>
  <c r="H7134" i="14"/>
  <c r="H7502" i="14"/>
  <c r="H7838" i="14"/>
  <c r="H1387" i="14"/>
  <c r="H1675" i="14"/>
  <c r="H2075" i="14"/>
  <c r="H2267" i="14"/>
  <c r="H2395" i="14"/>
  <c r="H2667" i="14"/>
  <c r="H2859" i="14"/>
  <c r="H3003" i="14"/>
  <c r="H3163" i="14"/>
  <c r="H3371" i="14"/>
  <c r="H3531" i="14"/>
  <c r="H3675" i="14"/>
  <c r="H3803" i="14"/>
  <c r="H3931" i="14"/>
  <c r="H4059" i="14"/>
  <c r="H4187" i="14"/>
  <c r="H4315" i="14"/>
  <c r="H4475" i="14"/>
  <c r="H4667" i="14"/>
  <c r="H4795" i="14"/>
  <c r="H4955" i="14"/>
  <c r="H5131" i="14"/>
  <c r="H5259" i="14"/>
  <c r="H5435" i="14"/>
  <c r="H5579" i="14"/>
  <c r="H5739" i="14"/>
  <c r="H5867" i="14"/>
  <c r="H5995" i="14"/>
  <c r="H6187" i="14"/>
  <c r="H6331" i="14"/>
  <c r="H6475" i="14"/>
  <c r="H6635" i="14"/>
  <c r="H7535" i="14"/>
  <c r="H4858" i="14"/>
  <c r="H6410" i="14"/>
  <c r="H7754" i="14"/>
  <c r="H7921" i="14"/>
  <c r="H746" i="14"/>
  <c r="H986" i="14"/>
  <c r="H1210" i="14"/>
  <c r="H1530" i="14"/>
  <c r="H1786" i="14"/>
  <c r="H2186" i="14"/>
  <c r="H3370" i="14"/>
  <c r="H4026" i="14"/>
  <c r="H4826" i="14"/>
  <c r="H5930" i="14"/>
  <c r="H6618" i="14"/>
  <c r="H7322" i="14"/>
  <c r="H7211" i="14"/>
  <c r="H8715" i="14"/>
  <c r="H2495" i="14"/>
  <c r="H3295" i="14"/>
  <c r="H3903" i="14"/>
  <c r="H4671" i="14"/>
  <c r="H5775" i="14"/>
  <c r="H6591" i="14"/>
  <c r="H7231" i="14"/>
  <c r="H7903" i="14"/>
  <c r="H4320" i="14"/>
  <c r="H5040" i="14"/>
  <c r="H945" i="14"/>
  <c r="H639" i="14"/>
  <c r="H3130" i="14"/>
  <c r="H3914" i="14"/>
  <c r="H4458" i="14"/>
  <c r="H5066" i="14"/>
  <c r="H6042" i="14"/>
  <c r="H7706" i="14"/>
  <c r="H7275" i="14"/>
  <c r="H8123" i="14"/>
  <c r="H4380" i="14"/>
  <c r="H5020" i="14"/>
  <c r="H223" i="14"/>
  <c r="H895" i="14"/>
  <c r="H1631" i="14"/>
  <c r="H2223" i="14"/>
  <c r="H3055" i="14"/>
  <c r="H3871" i="14"/>
  <c r="H4639" i="14"/>
  <c r="H5327" i="14"/>
  <c r="H6015" i="14"/>
  <c r="H6975" i="14"/>
  <c r="H8143" i="14"/>
  <c r="H4192" i="14"/>
  <c r="H5136" i="14"/>
  <c r="H8321" i="14"/>
  <c r="H90" i="14"/>
  <c r="H218" i="14"/>
  <c r="H362" i="14"/>
  <c r="H522" i="14"/>
  <c r="H730" i="14"/>
  <c r="H1034" i="14"/>
  <c r="H1354" i="14"/>
  <c r="H1610" i="14"/>
  <c r="H1978" i="14"/>
  <c r="H2298" i="14"/>
  <c r="H3402" i="14"/>
  <c r="H3978" i="14"/>
  <c r="H4570" i="14"/>
  <c r="H5434" i="14"/>
  <c r="H6634" i="14"/>
  <c r="H7242" i="14"/>
  <c r="H6607" i="14"/>
  <c r="H575" i="14"/>
  <c r="H1215" i="14"/>
  <c r="H2191" i="14"/>
  <c r="H3023" i="14"/>
  <c r="H3695" i="14"/>
  <c r="H4495" i="14"/>
  <c r="H5311" i="14"/>
  <c r="H6207" i="14"/>
  <c r="H6927" i="14"/>
  <c r="H8255" i="14"/>
  <c r="H4352" i="14"/>
  <c r="H5104" i="14"/>
  <c r="H4721" i="14"/>
  <c r="H8673" i="14"/>
  <c r="H8577" i="14"/>
  <c r="H2058" i="14"/>
  <c r="H3178" i="14"/>
  <c r="H3786" i="14"/>
  <c r="H4762" i="14"/>
  <c r="H5866" i="14"/>
  <c r="H6714" i="14"/>
  <c r="H7610" i="14"/>
  <c r="H7611" i="14"/>
  <c r="H8459" i="14"/>
  <c r="H5052" i="14"/>
  <c r="H127" i="14"/>
  <c r="H591" i="14"/>
  <c r="H1151" i="14"/>
  <c r="H1935" i="14"/>
  <c r="H2607" i="14"/>
  <c r="H3215" i="14"/>
  <c r="H4271" i="14"/>
  <c r="H5023" i="14"/>
  <c r="H5679" i="14"/>
  <c r="H6351" i="14"/>
  <c r="H7311" i="14"/>
  <c r="H8031" i="14"/>
  <c r="H4336" i="14"/>
  <c r="H5072" i="14"/>
  <c r="H2401" i="14"/>
  <c r="H8737" i="14"/>
  <c r="H3674" i="14"/>
  <c r="H4346" i="14"/>
  <c r="H5178" i="14"/>
  <c r="H6490" i="14"/>
  <c r="H7786" i="14"/>
  <c r="H7307" i="14"/>
  <c r="H8075" i="14"/>
  <c r="H4188" i="14"/>
  <c r="H5004" i="14"/>
  <c r="H7373" i="14"/>
  <c r="H7566" i="14"/>
  <c r="H7115" i="14"/>
  <c r="H8221" i="14"/>
  <c r="H6701" i="14"/>
  <c r="H1229" i="14"/>
  <c r="H6702" i="14"/>
  <c r="H7213" i="14"/>
  <c r="H6989" i="14"/>
  <c r="H6861" i="14"/>
  <c r="H3293" i="14"/>
  <c r="H2381" i="14"/>
  <c r="H8347" i="14"/>
  <c r="H794" i="14"/>
  <c r="H7435" i="14"/>
  <c r="H8429" i="14"/>
  <c r="H4811" i="14"/>
  <c r="H7483" i="14"/>
  <c r="H6551" i="14"/>
  <c r="H7849" i="14"/>
  <c r="H6249" i="14"/>
  <c r="H4571" i="14"/>
  <c r="H6983" i="14"/>
  <c r="H2423" i="14"/>
  <c r="H7741" i="14"/>
  <c r="H4360" i="14"/>
  <c r="H8103" i="14"/>
  <c r="H6101" i="14"/>
  <c r="H6053" i="14"/>
  <c r="H3965" i="14"/>
  <c r="H4709" i="14"/>
  <c r="H6773" i="14"/>
  <c r="H1037" i="14"/>
  <c r="H8681" i="14"/>
  <c r="H5558" i="14"/>
  <c r="H6950" i="14"/>
  <c r="H5426" i="14"/>
  <c r="H4994" i="14"/>
  <c r="H7190" i="14"/>
  <c r="H4802" i="14"/>
  <c r="H5650" i="14"/>
  <c r="H7798" i="14"/>
  <c r="H5205" i="14"/>
  <c r="H7869" i="14"/>
  <c r="H6034" i="14"/>
  <c r="H3957" i="14"/>
  <c r="H7029" i="14"/>
  <c r="H6237" i="14"/>
  <c r="H7222" i="14"/>
  <c r="H7173" i="14"/>
  <c r="H5494" i="14"/>
  <c r="H7613" i="14"/>
  <c r="H6262" i="14"/>
  <c r="H2025" i="14"/>
  <c r="H5830" i="14"/>
  <c r="H6130" i="14"/>
  <c r="H7126" i="14"/>
  <c r="H5638" i="14"/>
  <c r="H7158" i="14"/>
  <c r="H7159" i="14"/>
  <c r="H8359" i="14"/>
  <c r="H7590" i="14"/>
  <c r="H6066" i="14"/>
  <c r="H5970" i="14"/>
  <c r="H5718" i="14"/>
  <c r="H1038" i="14"/>
  <c r="H8119" i="14"/>
  <c r="H525" i="14"/>
  <c r="H6119" i="14"/>
  <c r="H7559" i="14"/>
  <c r="H5783" i="14"/>
  <c r="H4597" i="14"/>
  <c r="H8581" i="14"/>
  <c r="H3829" i="14"/>
  <c r="H5941" i="14"/>
  <c r="H5077" i="14"/>
  <c r="H6775" i="14"/>
  <c r="H6887" i="14"/>
  <c r="H7015" i="14"/>
  <c r="H1734" i="14"/>
  <c r="H8365" i="14"/>
  <c r="H6774" i="14"/>
  <c r="H5138" i="14"/>
  <c r="H16" i="14"/>
  <c r="H15" i="14"/>
  <c r="J14" i="1"/>
  <c r="P16" i="14" s="1"/>
  <c r="D5" i="14"/>
  <c r="F5" i="14" s="1"/>
  <c r="AW2" i="24"/>
  <c r="E3" i="4"/>
  <c r="D4" i="41" s="1"/>
  <c r="E51" i="41"/>
  <c r="J12" i="1"/>
  <c r="P14" i="14" s="1"/>
  <c r="I23" i="1"/>
  <c r="O25" i="14" s="1"/>
  <c r="I13" i="1"/>
  <c r="O15" i="14" s="1"/>
  <c r="I18" i="1"/>
  <c r="O20" i="14" s="1"/>
  <c r="I21" i="1"/>
  <c r="O23" i="14" s="1"/>
  <c r="I22" i="1"/>
  <c r="O24" i="14" s="1"/>
  <c r="I12" i="1"/>
  <c r="O14" i="14" s="1"/>
  <c r="I14" i="1"/>
  <c r="O16" i="14" s="1"/>
  <c r="I20" i="1"/>
  <c r="O22" i="14" s="1"/>
  <c r="I15" i="1"/>
  <c r="O17" i="14" s="1"/>
  <c r="I19" i="1"/>
  <c r="O21" i="14" s="1"/>
  <c r="I17" i="1"/>
  <c r="O19" i="14" s="1"/>
  <c r="I16" i="1"/>
  <c r="O18" i="14" s="1"/>
  <c r="J18" i="1"/>
  <c r="P20" i="14" s="1"/>
  <c r="J17" i="1"/>
  <c r="P19" i="14" s="1"/>
  <c r="J13" i="1"/>
  <c r="P15" i="14" s="1"/>
  <c r="J20" i="1"/>
  <c r="P22" i="14" s="1"/>
  <c r="J19" i="1"/>
  <c r="P21" i="14" s="1"/>
  <c r="J15" i="1"/>
  <c r="P17" i="14" s="1"/>
  <c r="J16" i="1"/>
  <c r="P18" i="14" s="1"/>
  <c r="J22" i="1"/>
  <c r="P24" i="14" s="1"/>
  <c r="J21" i="1"/>
  <c r="P23" i="14" s="1"/>
  <c r="J23" i="1"/>
  <c r="P25" i="14" s="1"/>
  <c r="H25" i="1"/>
  <c r="I26" i="13" l="1"/>
  <c r="P19" i="1" s="1"/>
  <c r="I20" i="13"/>
  <c r="J20" i="13" s="1" a="1"/>
  <c r="J20" i="13" s="1"/>
  <c r="Q13" i="1" s="1"/>
  <c r="J15" i="28"/>
  <c r="D15" i="28" s="1"/>
  <c r="I21" i="13"/>
  <c r="P14" i="1" s="1"/>
  <c r="I25" i="13"/>
  <c r="P18" i="1" s="1"/>
  <c r="I30" i="13"/>
  <c r="P23" i="1" s="1"/>
  <c r="I28" i="13"/>
  <c r="P21" i="1" s="1"/>
  <c r="I29" i="13"/>
  <c r="P22" i="1" s="1"/>
  <c r="I23" i="13"/>
  <c r="P16" i="1" s="1"/>
  <c r="I22" i="13"/>
  <c r="P15" i="1" s="1"/>
  <c r="I19" i="13"/>
  <c r="I27" i="13"/>
  <c r="I24" i="13"/>
  <c r="P17" i="1" s="1"/>
  <c r="AY2" i="24"/>
  <c r="I25" i="1"/>
  <c r="J25" i="1"/>
  <c r="R38" i="1" s="1"/>
  <c r="E54" i="41" l="1"/>
  <c r="P20" i="1"/>
  <c r="P26" i="1" s="1"/>
  <c r="E64" i="41" s="1"/>
  <c r="J8" i="13"/>
  <c r="P12" i="1"/>
  <c r="I8" i="13"/>
  <c r="J26" i="13" a="1"/>
  <c r="J26" i="13" s="1"/>
  <c r="Q19" i="1" s="1"/>
  <c r="P13" i="1"/>
  <c r="P25" i="1" s="1"/>
  <c r="AM2" i="24" s="1"/>
  <c r="J30" i="13" a="1"/>
  <c r="J30" i="13" s="1"/>
  <c r="Q23" i="1" s="1"/>
  <c r="J28" i="13" a="1"/>
  <c r="J28" i="13" s="1"/>
  <c r="Q21" i="1" s="1"/>
  <c r="J25" i="13" a="1"/>
  <c r="J25" i="13" s="1"/>
  <c r="Q18" i="1" s="1"/>
  <c r="J29" i="13" a="1"/>
  <c r="J29" i="13" s="1"/>
  <c r="Q22" i="1" s="1"/>
  <c r="J23" i="13" a="1"/>
  <c r="J23" i="13" s="1"/>
  <c r="Q16" i="1" s="1"/>
  <c r="J21" i="13" a="1"/>
  <c r="J21" i="13" s="1"/>
  <c r="Q14" i="1" s="1"/>
  <c r="J22" i="13" a="1"/>
  <c r="J22" i="13" s="1"/>
  <c r="Q15" i="1" s="1"/>
  <c r="J19" i="13" a="1"/>
  <c r="J19" i="13" s="1"/>
  <c r="Q12" i="1" s="1"/>
  <c r="J24" i="13" a="1"/>
  <c r="J24" i="13" s="1"/>
  <c r="Q17" i="1" s="1"/>
  <c r="BA2" i="24"/>
  <c r="R32" i="1"/>
  <c r="AZ2" i="24"/>
  <c r="I32" i="13"/>
  <c r="K20" i="13"/>
  <c r="J27" i="13" a="1"/>
  <c r="J27" i="13" s="1"/>
  <c r="Q20" i="1" s="1"/>
  <c r="E4" i="14"/>
  <c r="F4" i="14" s="1"/>
  <c r="F7" i="14" s="1"/>
  <c r="P38" i="34" l="1"/>
  <c r="S40" i="34" s="1"/>
  <c r="F4" i="34" s="1"/>
  <c r="E61" i="41"/>
  <c r="J12" i="28"/>
  <c r="J32" i="13"/>
  <c r="I9" i="13"/>
  <c r="Q25" i="1" s="1"/>
  <c r="J13" i="28" s="1"/>
  <c r="D13" i="28" s="1"/>
  <c r="J9" i="13"/>
  <c r="Q26" i="1" s="1"/>
  <c r="K26" i="13"/>
  <c r="AN2" i="24"/>
  <c r="K30" i="13"/>
  <c r="K23" i="13"/>
  <c r="K29" i="13"/>
  <c r="K25" i="13"/>
  <c r="K28" i="13"/>
  <c r="K21" i="13"/>
  <c r="K22" i="13"/>
  <c r="K19" i="13"/>
  <c r="K24" i="13"/>
  <c r="R34" i="1"/>
  <c r="E63" i="41"/>
  <c r="K27" i="13"/>
  <c r="O51" i="17" l="1"/>
  <c r="R37" i="1"/>
  <c r="O65" i="17"/>
  <c r="P65" i="17" s="1"/>
  <c r="O107" i="17"/>
  <c r="P107" i="17" s="1"/>
  <c r="O97" i="17"/>
  <c r="P97" i="17" s="1"/>
  <c r="O55" i="17"/>
  <c r="P55" i="17" s="1"/>
  <c r="O87" i="17"/>
  <c r="P87" i="17" s="1"/>
  <c r="O54" i="17"/>
  <c r="P54" i="17" s="1"/>
  <c r="O99" i="17"/>
  <c r="P99" i="17" s="1"/>
  <c r="O94" i="17"/>
  <c r="P94" i="17" s="1"/>
  <c r="O77" i="17"/>
  <c r="P77" i="17" s="1"/>
  <c r="O82" i="17"/>
  <c r="P82" i="17" s="1"/>
  <c r="O100" i="17"/>
  <c r="P100" i="17" s="1"/>
  <c r="O93" i="17"/>
  <c r="P93" i="17" s="1"/>
  <c r="O70" i="17"/>
  <c r="P70" i="17" s="1"/>
  <c r="O101" i="17"/>
  <c r="P101" i="17" s="1"/>
  <c r="O106" i="17"/>
  <c r="P106" i="17" s="1"/>
  <c r="O56" i="17"/>
  <c r="P56" i="17" s="1"/>
  <c r="O92" i="17"/>
  <c r="P92" i="17" s="1"/>
  <c r="O104" i="17"/>
  <c r="P104" i="17" s="1"/>
  <c r="O68" i="17"/>
  <c r="P68" i="17" s="1"/>
  <c r="O84" i="17"/>
  <c r="P84" i="17" s="1"/>
  <c r="O64" i="17"/>
  <c r="P64" i="17" s="1"/>
  <c r="O89" i="17"/>
  <c r="P89" i="17" s="1"/>
  <c r="O75" i="17"/>
  <c r="P75" i="17" s="1"/>
  <c r="P51" i="17"/>
  <c r="N15" i="17" s="1"/>
  <c r="N16" i="17" s="1"/>
  <c r="N17" i="17" s="1"/>
  <c r="N18" i="17" s="1"/>
  <c r="N19" i="17" s="1"/>
  <c r="N20" i="17" s="1"/>
  <c r="N21" i="17" s="1"/>
  <c r="N22" i="17" s="1"/>
  <c r="N23" i="17" s="1"/>
  <c r="N24" i="17" s="1"/>
  <c r="N25" i="17" s="1"/>
  <c r="N26" i="17" s="1"/>
  <c r="O57" i="17"/>
  <c r="P57" i="17" s="1"/>
  <c r="O103" i="17"/>
  <c r="P103" i="17" s="1"/>
  <c r="O110" i="17"/>
  <c r="P110" i="17" s="1"/>
  <c r="O53" i="17"/>
  <c r="P53" i="17" s="1"/>
  <c r="O91" i="17"/>
  <c r="P91" i="17" s="1"/>
  <c r="O67" i="17"/>
  <c r="P67" i="17" s="1"/>
  <c r="O61" i="17"/>
  <c r="P61" i="17" s="1"/>
  <c r="O66" i="17"/>
  <c r="P66" i="17" s="1"/>
  <c r="O74" i="17"/>
  <c r="P74" i="17" s="1"/>
  <c r="O108" i="17"/>
  <c r="P108" i="17" s="1"/>
  <c r="O105" i="17"/>
  <c r="P105" i="17" s="1"/>
  <c r="O83" i="17"/>
  <c r="P83" i="17" s="1"/>
  <c r="O58" i="17"/>
  <c r="P58" i="17" s="1"/>
  <c r="O78" i="17"/>
  <c r="P78" i="17" s="1"/>
  <c r="O63" i="17"/>
  <c r="P63" i="17" s="1"/>
  <c r="O59" i="17"/>
  <c r="P59" i="17" s="1"/>
  <c r="O79" i="17"/>
  <c r="P79" i="17" s="1"/>
  <c r="O85" i="17"/>
  <c r="P85" i="17" s="1"/>
  <c r="O52" i="17"/>
  <c r="P52" i="17" s="1"/>
  <c r="O90" i="17"/>
  <c r="P90" i="17" s="1"/>
  <c r="O69" i="17"/>
  <c r="P69" i="17" s="1"/>
  <c r="O109" i="17"/>
  <c r="P109" i="17" s="1"/>
  <c r="O95" i="17"/>
  <c r="P95" i="17" s="1"/>
  <c r="O73" i="17"/>
  <c r="P73" i="17" s="1"/>
  <c r="O62" i="17"/>
  <c r="P62" i="17" s="1"/>
  <c r="O71" i="17"/>
  <c r="P71" i="17" s="1"/>
  <c r="O96" i="17"/>
  <c r="P96" i="17" s="1"/>
  <c r="O72" i="17"/>
  <c r="P72" i="17" s="1"/>
  <c r="O86" i="17"/>
  <c r="P86" i="17" s="1"/>
  <c r="O76" i="17"/>
  <c r="P76" i="17" s="1"/>
  <c r="O80" i="17"/>
  <c r="P80" i="17" s="1"/>
  <c r="O60" i="17"/>
  <c r="P60" i="17" s="1"/>
  <c r="O98" i="17"/>
  <c r="P98" i="17" s="1"/>
  <c r="O102" i="17"/>
  <c r="P102" i="17" s="1"/>
  <c r="O88" i="17"/>
  <c r="P88" i="17" s="1"/>
  <c r="O81" i="17"/>
  <c r="P81" i="17" s="1"/>
  <c r="E60" i="41"/>
  <c r="AK2" i="24"/>
  <c r="E56" i="17"/>
  <c r="F63" i="17" s="1"/>
  <c r="D12" i="28"/>
  <c r="FQ2" i="24" s="1"/>
  <c r="E32" i="41" l="1"/>
  <c r="E34" i="41" s="1"/>
  <c r="D29" i="41" a="1"/>
  <c r="D29" i="41" s="1"/>
  <c r="E37" i="41"/>
  <c r="FS2" i="24" a="1"/>
  <c r="FS2" i="24" s="1"/>
  <c r="FT2" i="24" a="1"/>
  <c r="FT2" i="24" s="1"/>
  <c r="FR2" i="24" a="1"/>
  <c r="FR2" i="24" s="1"/>
  <c r="R39" i="1"/>
  <c r="AP2" i="24" s="1"/>
  <c r="F4" i="28"/>
  <c r="BK2" i="24" l="1"/>
  <c r="E15" i="17"/>
  <c r="E38" i="41"/>
  <c r="D36" i="41" s="1"/>
  <c r="J83" i="12" l="1"/>
  <c r="E56" i="41"/>
  <c r="E58" i="17"/>
  <c r="E59" i="17" s="1"/>
  <c r="E68" i="41"/>
  <c r="D41" i="41" l="1"/>
  <c r="D3" i="41" s="1"/>
  <c r="BI2" i="24"/>
  <c r="E18" i="17"/>
  <c r="F15" i="17" s="1"/>
  <c r="G16" i="17" s="1"/>
  <c r="BM2" i="24"/>
  <c r="E69" i="41"/>
  <c r="F17" i="17" l="1"/>
  <c r="G17" i="17" s="1"/>
  <c r="F16" i="17"/>
  <c r="G15" i="17" s="1"/>
  <c r="F14" i="17"/>
  <c r="G14" i="17" s="1"/>
  <c r="BQ2" i="24" l="1"/>
  <c r="G63" i="17"/>
  <c r="F58" i="17"/>
  <c r="G58" i="17" s="1"/>
  <c r="F57" i="17" l="1"/>
  <c r="G57" i="17" s="1"/>
  <c r="F53" i="17"/>
  <c r="G53" i="17" s="1"/>
  <c r="F55" i="17"/>
  <c r="G55" i="17" s="1"/>
  <c r="F56" i="17"/>
  <c r="G56" i="17" s="1"/>
  <c r="F54" i="17"/>
  <c r="G54" i="17" s="1"/>
  <c r="F51" i="17"/>
  <c r="G51" i="17" s="1"/>
  <c r="F52" i="17"/>
  <c r="G52" i="17" s="1"/>
  <c r="AI2" i="24" l="1"/>
  <c r="J3" i="41" l="1"/>
  <c r="M16" i="17" l="1"/>
  <c r="M17" i="17" s="1"/>
  <c r="M18" i="17" s="1"/>
  <c r="M19" i="17" s="1"/>
  <c r="M20" i="17" s="1"/>
  <c r="M21" i="17" s="1"/>
  <c r="M22" i="17" s="1"/>
  <c r="M23" i="17" s="1"/>
  <c r="M24" i="17" s="1"/>
  <c r="M25" i="17" s="1"/>
  <c r="M26" i="1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Melissa Dosne</author>
  </authors>
  <commentList>
    <comment ref="FE1" authorId="0" shapeId="0" xr:uid="{4F10F119-2479-4DF2-B57D-9A84E69EFF66}">
      <text>
        <r>
          <rPr>
            <b/>
            <sz val="9"/>
            <color indexed="81"/>
            <rFont val="Tahoma"/>
            <family val="2"/>
          </rPr>
          <t>Melissa Dosne:</t>
        </r>
        <r>
          <rPr>
            <sz val="9"/>
            <color indexed="81"/>
            <rFont val="Tahoma"/>
            <family val="2"/>
          </rPr>
          <t xml:space="preserve">
Does not include biogenic carbon since this is used to calculate the embodied carbon intensity (which exclues biogenic carbon, as per Standards)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<sst xmlns="http://schemas.openxmlformats.org/spreadsheetml/2006/main" count="1497" uniqueCount="996">
  <si>
    <t>x</t>
  </si>
  <si>
    <t>Zero Carbon Building - Design v4</t>
  </si>
  <si>
    <t>Workbook</t>
  </si>
  <si>
    <t>INSTRUCTIONS</t>
  </si>
  <si>
    <t xml:space="preserve">   •  The                            </t>
  </si>
  <si>
    <t>grey cells</t>
  </si>
  <si>
    <t xml:space="preserve">   •  This workbook must be completed and provided as part of the submission for certification review to the ZCB-Design v4 Standard.</t>
  </si>
  <si>
    <t xml:space="preserve">   •  Applicants must use the submittal checklist below to confirm they are providing all the documentation required for verification of</t>
  </si>
  <si>
    <t xml:space="preserve">      compliance to the ZCB-Design v4 Standard. </t>
  </si>
  <si>
    <t xml:space="preserve">   •  The project information section of the Summary tab should be filled in first in order to ensure that formulas work correctly.</t>
  </si>
  <si>
    <t xml:space="preserve">   •  Formulas cannot be edited in this workbook. For all questions and comments, please contact: zerocarbon@cagbc.org </t>
  </si>
  <si>
    <r>
      <t xml:space="preserve">AVAILABLE RESOURCES </t>
    </r>
    <r>
      <rPr>
        <sz val="16"/>
        <color theme="0"/>
        <rFont val="Arial"/>
        <family val="2"/>
        <scheme val="minor"/>
      </rPr>
      <t>cagbc.org/zerocarbon</t>
    </r>
  </si>
  <si>
    <t xml:space="preserve">  •</t>
  </si>
  <si>
    <t>ZCB-Design v4 Standard</t>
  </si>
  <si>
    <t>ZCB-Design v4 Workbook</t>
  </si>
  <si>
    <t>ZCB-Design v4 Energy Modelling Guidelines</t>
  </si>
  <si>
    <t xml:space="preserve">Life Cycle Cost Calculator </t>
  </si>
  <si>
    <t>Certification Guide</t>
  </si>
  <si>
    <t>ZCB Interpretations</t>
  </si>
  <si>
    <t>SUBMITTALS CHECKLIST</t>
  </si>
  <si>
    <t>Yes</t>
  </si>
  <si>
    <t>✓</t>
  </si>
  <si>
    <t>Please use the check box drop downs to indicate submittal of the required documentation.</t>
  </si>
  <si>
    <t>No</t>
  </si>
  <si>
    <t>N/A</t>
  </si>
  <si>
    <t>00 GENERAL SUBMITTALS</t>
  </si>
  <si>
    <t>A completed ZCB-Design v4 Workbook excel file.</t>
  </si>
  <si>
    <t>A narrative that includes a description of:</t>
  </si>
  <si>
    <t>• The building and its intended use</t>
  </si>
  <si>
    <t>• Building envelope characteristics</t>
  </si>
  <si>
    <t>• Building energy systems</t>
  </si>
  <si>
    <t>• Energy imports and exports</t>
  </si>
  <si>
    <t>• Sources of carbon emissions</t>
  </si>
  <si>
    <r>
      <rPr>
        <sz val="10"/>
        <rFont val="Arial"/>
        <family val="2"/>
        <scheme val="minor"/>
      </rPr>
      <t xml:space="preserve">• ZCB Interpretations used (available </t>
    </r>
    <r>
      <rPr>
        <u/>
        <sz val="10"/>
        <color theme="10"/>
        <rFont val="Arial"/>
        <family val="2"/>
        <scheme val="minor"/>
      </rPr>
      <t>here</t>
    </r>
    <r>
      <rPr>
        <sz val="10"/>
        <rFont val="Arial"/>
        <family val="2"/>
        <scheme val="minor"/>
      </rPr>
      <t>) or any ZeroCarbon@cagbc.org correspondence relevant to the project</t>
    </r>
  </si>
  <si>
    <t>• If applicable, record the ZCB Interpretation(s) related to project eligibility and scope here:</t>
  </si>
  <si>
    <t>Mechanical, electrical, and architectural issued for construction (IFC) drawings.</t>
  </si>
  <si>
    <t>The online registration process requires accepting the terms of the Zero Carbon Building Certification Agreement. If the online registration was completed by an individual other than the building owner, provide a completed Confirmation of Agent's Authority form. Alternatively, the owner can sign a new agreement. Both documents may be found by searching the CAGBC website.</t>
  </si>
  <si>
    <t>01 ZERO CARBON BALANCE SUBMITTALS</t>
  </si>
  <si>
    <t xml:space="preserve">Embodied Carbon </t>
  </si>
  <si>
    <r>
      <t>Life Cycle Assessment (LCA) software output files showing the global warming impact in CO</t>
    </r>
    <r>
      <rPr>
        <vertAlign val="subscript"/>
        <sz val="11"/>
        <rFont val="Arial"/>
        <family val="2"/>
        <scheme val="minor"/>
      </rPr>
      <t>2</t>
    </r>
    <r>
      <rPr>
        <sz val="11"/>
        <rFont val="Arial"/>
        <family val="2"/>
        <scheme val="minor"/>
      </rPr>
      <t>e.</t>
    </r>
  </si>
  <si>
    <t>LCA software tool report.</t>
  </si>
  <si>
    <t>The bill of materials in the LCA.</t>
  </si>
  <si>
    <t>Operational Carbon</t>
  </si>
  <si>
    <t>Direct Emissions:</t>
  </si>
  <si>
    <t>Documentation confirming the total amount and type of refrigerant in all base building HVAC equipment, service hot water systems, and commercial refrigeration equipment, including any supplemental calculations to arrive at the values entered in the ZCB-Design v4 Workbook.</t>
  </si>
  <si>
    <t>Proof of eligibility for any supply of eligible biogas or biomass required to achieve the zero carbon balance in operations.</t>
  </si>
  <si>
    <t>Supporting documentation and/or calculations if any custom emissions factors were used.</t>
  </si>
  <si>
    <t>Indirect Emissions:</t>
  </si>
  <si>
    <t>Calculations showing the expected total price for green power procurement if it is required to achieve the zero carbon balance in operations.</t>
  </si>
  <si>
    <t>Supporting documentation for any district energy standard heat emissions factor that is verified by a registered professional.</t>
  </si>
  <si>
    <t>Signed commitment letter from the building owner to procure green heat (if applicable), the coefficient of performance (COP) for equipment providing green heat, along with confirmation from the district energy provider that sufficient green heat from non-combustion-based sources is available.</t>
  </si>
  <si>
    <t>Avoided Emissions</t>
  </si>
  <si>
    <t>A quote for the purchase of carbon offsets to offset the embodied carbon of the final design and one year of operations.</t>
  </si>
  <si>
    <t>Record of the carbon offset information below.</t>
  </si>
  <si>
    <t xml:space="preserve">• Volume of carbon offsets to be quoted: </t>
  </si>
  <si>
    <r>
      <t>metric tonnes CO</t>
    </r>
    <r>
      <rPr>
        <vertAlign val="subscript"/>
        <sz val="10"/>
        <rFont val="Arial"/>
        <family val="2"/>
        <scheme val="minor"/>
      </rPr>
      <t>2</t>
    </r>
    <r>
      <rPr>
        <sz val="10"/>
        <rFont val="Arial"/>
        <family val="2"/>
        <scheme val="minor"/>
      </rPr>
      <t>e</t>
    </r>
  </si>
  <si>
    <t>• Cost per tonne quoted:</t>
  </si>
  <si>
    <r>
      <t>per metric tonne CO</t>
    </r>
    <r>
      <rPr>
        <vertAlign val="subscript"/>
        <sz val="10"/>
        <rFont val="Arial"/>
        <family val="2"/>
        <scheme val="minor"/>
      </rPr>
      <t>2</t>
    </r>
    <r>
      <rPr>
        <sz val="10"/>
        <rFont val="Arial"/>
        <family val="2"/>
        <scheme val="minor"/>
      </rPr>
      <t>e</t>
    </r>
  </si>
  <si>
    <t>• Organization providing quote:</t>
  </si>
  <si>
    <t>02 LIMITS TO EMISSIONS SUBMITTALS</t>
  </si>
  <si>
    <t>Onsite Combustion Limit for Space Heating</t>
  </si>
  <si>
    <t>Modelling outputs indicating the building and space heating loads.</t>
  </si>
  <si>
    <t>Projects with some onsite combustion for space heating must include:</t>
  </si>
  <si>
    <t xml:space="preserve">Calculations and/or documentation that verifies all space heating is provided with installed non-combustion-based technologies at an outdoor air temperature of -15 C or the design temperature, whichever is higher. </t>
  </si>
  <si>
    <t>Sequence of operations ensuring that combustion equipment does not operate at or above an outdoor ambient air temperature of 
-15 C or the design temperature, whichever is higher.</t>
  </si>
  <si>
    <t>Calculations showing that the heating equipment satisfies the same fraction of the annual heating demand as a non-combustion-based system that is supported by onsite combustion at outdoor temperatures below -15 C or the design temperature, whichever is higher.</t>
  </si>
  <si>
    <t>Sequence of operations demonstrating how the different heating equipment is designed to operate.</t>
  </si>
  <si>
    <t>Onsite Combustion Limit for Service Hot Water</t>
  </si>
  <si>
    <t>Modelling outputs indicating the building and service water heating loads.</t>
  </si>
  <si>
    <t>Projects with some onsite combustion for service hot water must include:</t>
  </si>
  <si>
    <t>Explanation of how the building meets the requirements for an exemption from complete electrification of service hot water.</t>
  </si>
  <si>
    <t xml:space="preserve">Calculations and/or documentation that verifies the system can meet the partial electrification requirements of the ZCB-Design v4 Standard: </t>
  </si>
  <si>
    <t>• Service hot water is heated to at least 45 C without combustion; or,                                                                
• At least 70% of the service hot water annual heating load is provided without combustion.</t>
  </si>
  <si>
    <t>Sequence of operations demonstrating that non-combustion service hot water heating equipment is designed to operate to the partial electrification requirements.</t>
  </si>
  <si>
    <t>Limits to Other Sources of Combustion</t>
  </si>
  <si>
    <t>Confirmation that there is no onsite combustion from gas ranges, stoves, or fireplaces; exceptions for commercial kitchens and indigenous fireplaces.</t>
  </si>
  <si>
    <t>03 ALTERNATIVE DESIGN EVALUATION AND ZERO CARBON TRANSITION PLAN SUBMITTALS</t>
  </si>
  <si>
    <t>(Yes/No) There is onsite combustion, for space heating or service hot water, using any type of fuel (including zero emissions biofuels), or combustion-based heating is provided via district energy system.</t>
  </si>
  <si>
    <t>If YES, complete all check boxes below. If NO, continue to section 04 Energy Efficiency Submittals.</t>
  </si>
  <si>
    <t>Alternative Design Evaluation</t>
  </si>
  <si>
    <t>Alternative design evaluation that must include:</t>
  </si>
  <si>
    <t>•  A summary of the basic mechanical approach for both the chosen design (which incorporates combustion for a portion of the space heating and/or service hot water) and the alternative design.                                                                                                                           •  A table or list comparing the chosen combustion-based space heating and/or service hot water equipment and the alternative zero carbon equipment, including:
 	        • Name/description of equipment;
	         • Anticipated service life;
	         • Area or loads served;
	         • Input capacity;
	         • Output capacity; and/or
	         • Nameplate efficiency (%).
•  A description of the measures considered and those implemented in the proposed design to minimize space heating and service hot water loads and respective peak demand loads, such as:
	         • How the building envelope performance was addressed; 
	         • Thermal energy recovery strategies;
	         • Thermal storage; and/or
	         • Low-flow water fixtures.
•  A description of the measures considered and those implemented in the proposed design to facilitate the future conversion to non-combustion-based technologies, such as:
	         • Designing the HVAC distribution system for low-grade heat;
	         • Allocating space for electric-based heating technologies (e.g., heat pumps);
	         • Ensuring electrical capacity for full electrification in the future; and/or
	         • Making provisions for onsite renewable energy and electric or thermal energy storage.
•  A detailed description of the reasons why the non-combustion-based systems weren’t chosen.</t>
  </si>
  <si>
    <t>Zero Carbon Transition Plan</t>
  </si>
  <si>
    <t>Zero Carbon Transition Plan that must include:</t>
  </si>
  <si>
    <t>•  A narrative describing the future energy and carbon reduction measures that would be implemented to eliminate onsite combustion for space heating and service hot water by the earlier of either:
         • The expected end of life of the combustion-based equipment, or;
         • A date no later than December 31, 2049.
•  A table or list providing the following for each measure:
         • Impact on annual carbon emissions;
         • Impact on energy consumption;
         • Impact on capital costs; and
         • Impact on operating costs.
•  A timeline identifying when measures would be implemented, leveraging natural intervention points. The timeline must include:
         • Annual carbon emissions; and
         • Building milestones, such as the expected end-of-service life of relevant equipment (e.g., mechanical systems, windows).
•  A five-year capital plan outlining the measures that the project intends to pursue over the first five years following initial occupancy or renovation. The capital plan must include:
         • A narrative summarizing the proposed measures;
         • Estimated costs;
         • Estimated savings; 
         • Carbon emission reductions;
         • Energy savings, including any improvements to energy use intensity (EUI) and thermal energy demand intensity (TEDI); 
         • A narrative summarizing the business case.
•  An evaluation of the electrical capacity available and any upgrades needed to implement the energy and carbon reduction measures including a description of the feasibility and challenges of any upgrades.</t>
  </si>
  <si>
    <t>Financial Analysis</t>
  </si>
  <si>
    <r>
      <t xml:space="preserve">A financial analysis comparing the net present value of the chosen design including Zero Carbon Transition Plan measures, on the one hand, and the Alternative Design on the other. Net present value must be evaluated over a period of at least 20 years, include project fuel cost escalation, and use a 3% discount rate. Project teams are encouraged to use the </t>
    </r>
    <r>
      <rPr>
        <i/>
        <sz val="11"/>
        <rFont val="Arial"/>
        <family val="2"/>
        <scheme val="minor"/>
      </rPr>
      <t>Life Cycle Cost Calculator.</t>
    </r>
  </si>
  <si>
    <t>Application to District Energy Systems</t>
  </si>
  <si>
    <t>Projects that are connected to district energy systems using combustion to generate heating or cooling must provide one of the following:</t>
  </si>
  <si>
    <t>Path 1:  A signed commitment letter from the building owner to procure green heat for the project must be provided, along with confirmation from the district energy provider that sufficient green heat from non-combustion-based sources is available.</t>
  </si>
  <si>
    <t>Path 2: A Transition Plan for the building that shows how the building can disconnect from the district energy system and provide onsite heating, cooling, and service hot water without the use of combustion.</t>
  </si>
  <si>
    <t>Path 3: A Transition Plan for the district energy system that shows how the system will adapt over time to remove combustion from its operations. The Transition Plan must include:</t>
  </si>
  <si>
    <t>•  A general description of the current district energy system operations.
•  A description of each thermal energy generation system, including:
         • Capacity and output;
         • Fuel mix and respective consumption; and
         • GHG intensity of each output (chilled water, hot water, steam, and electricity), as applicable.
• Details of any established district energy system decarbonization goals, including GHG reduction targets and timelines.
• A conceptual district energy system decarbonization study, including technologies and pathways considered, an analysis of options against clear evaluation criteria, and a recommended path to decarbonization. The study must also include a high-level analysis of capital and operating cost implications (including relative $/ tonne CO2e reduced) for the options considered.</t>
  </si>
  <si>
    <t>04 ENERGY EFFICIENCY SUBMITTALS</t>
  </si>
  <si>
    <r>
      <t xml:space="preserve">Energy Model </t>
    </r>
    <r>
      <rPr>
        <b/>
        <sz val="11"/>
        <color theme="0"/>
        <rFont val="Arial"/>
        <family val="2"/>
        <scheme val="minor"/>
      </rPr>
      <t>(refer to the ZCB-Design v4 Energy Modelling Guidelines)</t>
    </r>
  </si>
  <si>
    <t>Detailed narrative(s), calculations, and technical information sufficient to demonstrate the simulation process undertaken to arrive at the various energy model results reported. This shall include demonstration of the improvement of the EUI over the NECB 2020, if applicable.</t>
  </si>
  <si>
    <t>Calculation spreadsheets for exceptional calculations conducted outside of the main energy model.</t>
  </si>
  <si>
    <t>A narrative and calculations with sufficient detail to demonstrate how the tenant and/or process loads are derived.</t>
  </si>
  <si>
    <t>Supporting documentation for the energy data entered in the ZCB-Design v4 Workbook including predicted hourly electricity use, hourly green power generation, and annual energy use. Energy data should be derived from the proposed building energy model.</t>
  </si>
  <si>
    <t>TEDI documentation</t>
  </si>
  <si>
    <t>Calculations for the TEDI performance of the building and a narrative explaining the calculations, including data reports from the energy model.</t>
  </si>
  <si>
    <t xml:space="preserve">A narrative describing how TEDI has been reduced including how building heating loads have been decreased using heat recovery strategies and/or passive design strategies. </t>
  </si>
  <si>
    <t>Sequence of operations identifying any heat or energy recovery defrost temperatures to corroborate TEDI modelling.</t>
  </si>
  <si>
    <t>Projects with unique heating and ventilation requirements or that are located in climate zones 7 or 8 may pursue the Adjusted TEDI or Detailed TEDI pathways of the Flexible Approach. If pursuing Path 3: Adjusted TEDI Target, complete relevant sections in the Efficiency tab of this workbook. If pursuing Path 4: Detailed TEDI Analysis, projects must conduct modelling analysis and prepare a report that includes:</t>
  </si>
  <si>
    <t>•	 A thermal breakdown showing TEDI values for each source of heating demand (ventilation, infiltration, envelope, reheat etc.);
•	 A summary of the actions taken to reduce the TEDI for each source of heating demand;
•	 A rationale for why further action could not be taken for each source of heating demand, such as a financial comparison of different options or an explanation of technological or programmatic limitations; 
•	 A summary of heat gains, including their impact on TEDI; and
•	 The entire building shall not exceed the maximum overall thermal transmittance values (U-values) of the NECB 2020, using either the prescriptive or trade-off methodology. NECB 2020 U-values account for thermal bridging. Refer to the ZCB-Design v4 Energy Modelling Guidelines for more detail on NECB 2020 U-value tables.</t>
  </si>
  <si>
    <t>05 RESILIENCY TO EXTREME WEATHER</t>
  </si>
  <si>
    <t xml:space="preserve">(Yes/No) The implications of future extreme weather have been evaluated. </t>
  </si>
  <si>
    <t>IF YES:</t>
  </si>
  <si>
    <t>Complete the tab in the ZCB-Design v4 workbook titled Resiliency.</t>
  </si>
  <si>
    <t>06 AIRTIGHTNESS</t>
  </si>
  <si>
    <t>(Yes/No) A targeted air leakage rate is used, not the default rate of 0.25 L/s/m² or 0.05 cfm/ft² at 5 Pa.</t>
  </si>
  <si>
    <r>
      <t>Targeted air leakage rate, recorded here in L/s/m</t>
    </r>
    <r>
      <rPr>
        <vertAlign val="superscript"/>
        <sz val="11"/>
        <rFont val="Arial"/>
        <family val="2"/>
        <scheme val="minor"/>
      </rPr>
      <t>2</t>
    </r>
    <r>
      <rPr>
        <sz val="11"/>
        <rFont val="Arial"/>
        <family val="2"/>
        <scheme val="minor"/>
      </rPr>
      <t>:</t>
    </r>
  </si>
  <si>
    <t xml:space="preserve">Two proposed building energy model submissions including output files; one using the default air leakage rate and one using the targeted air leakage rate. </t>
  </si>
  <si>
    <t xml:space="preserve">A sensitivity analysis report that includes, at minimum, a comparison of EUI and TEDI (with narrative and calculations) at the default and the targeted air leakage rates. </t>
  </si>
  <si>
    <t>Calculations to convert the targeted air leakage rate into a modelled air leakage rate at 5 Pa, if necessary.</t>
  </si>
  <si>
    <t xml:space="preserve">A narrative and the following documents supporting the use of the targeted air leakage rate: </t>
  </si>
  <si>
    <t>• Testing results from relevant prior work, if applicable. Include a description of building envelope similarities and difference, indicate 
   the testing method and results, describe the conversions required and outline the energy modelling approach. 
And/or
 • A description of the measures taken to reduce air leakage. Include design detailing, construction practices and commissioning
   measures. Describe the approach taken to estimate the targeted air leakage rate, including calculations and references.</t>
  </si>
  <si>
    <t>07 IMPACT AND INNOVATION REQUIREMENTS</t>
  </si>
  <si>
    <t>Impact and Innovation strategies from pre-approved list</t>
  </si>
  <si>
    <t>A narrative outlining how each of strategy was employed and how the specific requirements identified in the 
ZCB-Design Standard are met.</t>
  </si>
  <si>
    <t>Calculations and/or technical information (as applicable) to demonstrate compliance with requirements.</t>
  </si>
  <si>
    <t>Alternative Impact and Innovation strategies (only one strategy allowed)</t>
  </si>
  <si>
    <t>A description of the strategy being used.</t>
  </si>
  <si>
    <t>Quantification of the carbon and/or energy related benefits of the strategy being used, supported with calculations and/or technical information (as applicable).</t>
  </si>
  <si>
    <t>A narrative explaining any lessons learned or challenges faced through the implementation of the strategy and how they were overcome. Examples of challenges include:</t>
  </si>
  <si>
    <t>• Market barriers;
• Regulatory barriers; or
• Availability of skilled workforce.</t>
  </si>
  <si>
    <t>EMISSIONS COMPLIANCE</t>
  </si>
  <si>
    <t>ENERGY EFFICIENCY COMPLIANCE</t>
  </si>
  <si>
    <t>Zero Carbon Balance Over 60 Years</t>
  </si>
  <si>
    <t>Embodied Carbon Limit</t>
  </si>
  <si>
    <t>Refrigerants Limit</t>
  </si>
  <si>
    <t>PROJECT INFORMATION</t>
  </si>
  <si>
    <t>PROJECT SIZE</t>
  </si>
  <si>
    <t>BUILDING USE(S)</t>
  </si>
  <si>
    <t>CAGBC Project Number</t>
  </si>
  <si>
    <t>Gross Floor Area (A)*</t>
  </si>
  <si>
    <r>
      <t>m</t>
    </r>
    <r>
      <rPr>
        <vertAlign val="superscript"/>
        <sz val="12"/>
        <rFont val="Arial"/>
        <family val="2"/>
        <scheme val="minor"/>
      </rPr>
      <t>2</t>
    </r>
  </si>
  <si>
    <t>Select all building uses that apply,</t>
  </si>
  <si>
    <t>Approximate % of 
Gross Floor Area</t>
  </si>
  <si>
    <t>Project Name</t>
  </si>
  <si>
    <t>Underground Parkade Area (B)</t>
  </si>
  <si>
    <t>starting with the main use first.</t>
  </si>
  <si>
    <t>Address</t>
  </si>
  <si>
    <t>Built Floor Area (A+B)*</t>
  </si>
  <si>
    <t>City</t>
  </si>
  <si>
    <t>Modelled Floor Area*</t>
  </si>
  <si>
    <t>Province</t>
  </si>
  <si>
    <t>Floor Count - Below Grade</t>
  </si>
  <si>
    <t>Climate Zone</t>
  </si>
  <si>
    <t>Floor Count - Above Grade</t>
  </si>
  <si>
    <t xml:space="preserve"> </t>
  </si>
  <si>
    <t>Heating Degree Days</t>
  </si>
  <si>
    <r>
      <t>HDD</t>
    </r>
    <r>
      <rPr>
        <vertAlign val="subscript"/>
        <sz val="12"/>
        <rFont val="Arial"/>
        <family val="2"/>
        <scheme val="minor"/>
      </rPr>
      <t>18</t>
    </r>
  </si>
  <si>
    <t>Daily Average Occupants</t>
  </si>
  <si>
    <t>Optional</t>
  </si>
  <si>
    <t>Construction Completion Year</t>
  </si>
  <si>
    <t>YYYY</t>
  </si>
  <si>
    <t>Residential Units</t>
  </si>
  <si>
    <t>If applicable</t>
  </si>
  <si>
    <t>Major Renovation or New Building?</t>
  </si>
  <si>
    <t>Addition or Attached Building?</t>
  </si>
  <si>
    <t>ZERO CARBON BALANCE OVER 60 YEARS</t>
  </si>
  <si>
    <t>EMBODIED CARBON (A)</t>
  </si>
  <si>
    <r>
      <t>kg CO</t>
    </r>
    <r>
      <rPr>
        <b/>
        <vertAlign val="subscript"/>
        <sz val="12"/>
        <color theme="4"/>
        <rFont val="Arial"/>
        <family val="2"/>
        <scheme val="minor"/>
      </rPr>
      <t>2</t>
    </r>
    <r>
      <rPr>
        <b/>
        <sz val="12"/>
        <color theme="4"/>
        <rFont val="Arial"/>
        <family val="2"/>
        <scheme val="minor"/>
      </rPr>
      <t xml:space="preserve">e </t>
    </r>
  </si>
  <si>
    <t>Upfront carbon</t>
  </si>
  <si>
    <r>
      <t>kg CO</t>
    </r>
    <r>
      <rPr>
        <vertAlign val="subscript"/>
        <sz val="12"/>
        <rFont val="Arial"/>
        <family val="2"/>
        <scheme val="minor"/>
      </rPr>
      <t>2</t>
    </r>
    <r>
      <rPr>
        <sz val="12"/>
        <rFont val="Arial"/>
        <family val="2"/>
        <scheme val="minor"/>
      </rPr>
      <t>e</t>
    </r>
  </si>
  <si>
    <t>Use stage embodied carbon</t>
  </si>
  <si>
    <t>End of life carbon</t>
  </si>
  <si>
    <t>OPERATIONAL CARBON (B)</t>
  </si>
  <si>
    <t>Direct emissions: fuel</t>
  </si>
  <si>
    <r>
      <t>kg CO</t>
    </r>
    <r>
      <rPr>
        <vertAlign val="subscript"/>
        <sz val="12"/>
        <rFont val="Arial"/>
        <family val="2"/>
        <scheme val="minor"/>
      </rPr>
      <t>2</t>
    </r>
    <r>
      <rPr>
        <sz val="12"/>
        <rFont val="Arial"/>
        <family val="2"/>
        <scheme val="minor"/>
      </rPr>
      <t>e/yr</t>
    </r>
  </si>
  <si>
    <t>Direct emissions: refrigerant leakage</t>
  </si>
  <si>
    <t>Indirect emissions: district heat/cooling</t>
  </si>
  <si>
    <t>AVOIDED CARBON (C)</t>
  </si>
  <si>
    <r>
      <t>kg CO</t>
    </r>
    <r>
      <rPr>
        <b/>
        <vertAlign val="subscript"/>
        <sz val="12"/>
        <color theme="4"/>
        <rFont val="Arial"/>
        <family val="2"/>
        <scheme val="minor"/>
      </rPr>
      <t>2</t>
    </r>
    <r>
      <rPr>
        <b/>
        <sz val="12"/>
        <color theme="4"/>
        <rFont val="Arial"/>
        <family val="2"/>
        <scheme val="minor"/>
      </rPr>
      <t>e</t>
    </r>
  </si>
  <si>
    <t>Exported green power</t>
  </si>
  <si>
    <t>Carbon offsets for embodied carbon</t>
  </si>
  <si>
    <t>ZERO CARBON BALANCE (A+B-C)</t>
  </si>
  <si>
    <t>KEY PERFORMANCE METRICS</t>
  </si>
  <si>
    <t>OPERATIONAL CARBON REDUCTION MEASURES</t>
  </si>
  <si>
    <t>Biogas</t>
  </si>
  <si>
    <t>ekWh/yr</t>
  </si>
  <si>
    <t>Biomass</t>
  </si>
  <si>
    <t>Owned renewable energy: electricity</t>
  </si>
  <si>
    <t>kWh/yr</t>
  </si>
  <si>
    <t xml:space="preserve">Owned renewable energy: solar thermal </t>
  </si>
  <si>
    <t>Green power products</t>
  </si>
  <si>
    <t>Green heat</t>
  </si>
  <si>
    <t>Carbon offsets: operational</t>
  </si>
  <si>
    <t>ENERGY EFFICIENCY</t>
  </si>
  <si>
    <t>TEDI (thermal energy demand intensity)</t>
  </si>
  <si>
    <r>
      <t>ekWh/m</t>
    </r>
    <r>
      <rPr>
        <vertAlign val="superscript"/>
        <sz val="12"/>
        <rFont val="Arial"/>
        <family val="2"/>
        <scheme val="minor"/>
      </rPr>
      <t>2</t>
    </r>
    <r>
      <rPr>
        <sz val="12"/>
        <rFont val="Arial"/>
        <family val="2"/>
        <scheme val="minor"/>
      </rPr>
      <t>/yr</t>
    </r>
  </si>
  <si>
    <t>EUI (energy use intensity)</t>
  </si>
  <si>
    <t>%</t>
  </si>
  <si>
    <t>Winter peak demand</t>
  </si>
  <si>
    <t>kW</t>
  </si>
  <si>
    <t>Summer peak demand</t>
  </si>
  <si>
    <t>Embodied carbon (A)</t>
  </si>
  <si>
    <r>
      <t>kg CO</t>
    </r>
    <r>
      <rPr>
        <vertAlign val="subscript"/>
        <sz val="12"/>
        <rFont val="Arial"/>
        <family val="2"/>
        <scheme val="minor"/>
      </rPr>
      <t>2</t>
    </r>
    <r>
      <rPr>
        <sz val="12"/>
        <rFont val="Arial"/>
        <family val="2"/>
        <scheme val="minor"/>
      </rPr>
      <t>e/m</t>
    </r>
    <r>
      <rPr>
        <vertAlign val="superscript"/>
        <sz val="12"/>
        <rFont val="Arial"/>
        <family val="2"/>
        <scheme val="minor"/>
      </rPr>
      <t>2</t>
    </r>
  </si>
  <si>
    <t>Operational carbon (B)</t>
  </si>
  <si>
    <t>Whole life carbon (A+B)</t>
  </si>
  <si>
    <t>EMBODIED CARBON COMPLIANCE</t>
  </si>
  <si>
    <t>Embodied Carbon Limit Requirement Met</t>
  </si>
  <si>
    <t>WHOLE BUILDING LIFE CYCLE ASSESSMENT (wbLCA) INFORMATION</t>
  </si>
  <si>
    <t>wbLCA Software</t>
  </si>
  <si>
    <t>Primary Superstructure Material(s)</t>
  </si>
  <si>
    <t>Version</t>
  </si>
  <si>
    <r>
      <t xml:space="preserve">Horizontal Gravity System </t>
    </r>
    <r>
      <rPr>
        <sz val="9"/>
        <rFont val="Arial"/>
        <family val="2"/>
        <scheme val="minor"/>
      </rPr>
      <t>(beams, joists, slabs, etc.)</t>
    </r>
  </si>
  <si>
    <t>Other wbLCA Software</t>
  </si>
  <si>
    <r>
      <t xml:space="preserve">Vertical Gravity System </t>
    </r>
    <r>
      <rPr>
        <sz val="9"/>
        <rFont val="Arial"/>
        <family val="2"/>
        <scheme val="minor"/>
      </rPr>
      <t>(columns, walls, etc.)</t>
    </r>
  </si>
  <si>
    <r>
      <t xml:space="preserve">Lateral System </t>
    </r>
    <r>
      <rPr>
        <sz val="9"/>
        <rFont val="Arial"/>
        <family val="2"/>
        <scheme val="minor"/>
      </rPr>
      <t>(shear walls, frames, etc.)</t>
    </r>
  </si>
  <si>
    <t xml:space="preserve">EMBODIED CARBON BREAKDOWN BY LIFE CYCLE STAGE (60 YEARS) </t>
  </si>
  <si>
    <t>Target</t>
  </si>
  <si>
    <t>Met</t>
  </si>
  <si>
    <t>Choose Path</t>
  </si>
  <si>
    <t>Choose (Intensity or Improvement Over Baseline)</t>
  </si>
  <si>
    <t>Proposed Total Embodied Carbon</t>
  </si>
  <si>
    <r>
      <t>kg CO</t>
    </r>
    <r>
      <rPr>
        <vertAlign val="subscript"/>
        <sz val="11"/>
        <rFont val="Arial"/>
        <family val="2"/>
        <scheme val="minor"/>
      </rPr>
      <t>2</t>
    </r>
    <r>
      <rPr>
        <sz val="11"/>
        <rFont val="Arial"/>
        <family val="2"/>
        <scheme val="minor"/>
      </rPr>
      <t>e</t>
    </r>
  </si>
  <si>
    <t>Baseline Total Embodied Carbon</t>
  </si>
  <si>
    <t>Embodied Carbon Intensity</t>
  </si>
  <si>
    <r>
      <t>kg CO</t>
    </r>
    <r>
      <rPr>
        <vertAlign val="subscript"/>
        <sz val="11"/>
        <rFont val="Arial"/>
        <family val="2"/>
        <scheme val="minor"/>
      </rPr>
      <t>2</t>
    </r>
    <r>
      <rPr>
        <sz val="11"/>
        <rFont val="Arial"/>
        <family val="2"/>
        <scheme val="minor"/>
      </rPr>
      <t>e/m</t>
    </r>
    <r>
      <rPr>
        <vertAlign val="superscript"/>
        <sz val="11"/>
        <rFont val="Arial"/>
        <family val="2"/>
        <scheme val="minor"/>
      </rPr>
      <t>2</t>
    </r>
    <r>
      <rPr>
        <sz val="11"/>
        <rFont val="Arial"/>
        <family val="2"/>
        <scheme val="minor"/>
      </rPr>
      <t xml:space="preserve"> of built floor area</t>
    </r>
  </si>
  <si>
    <t>Improvement Over Baseline</t>
  </si>
  <si>
    <t>Life Cycle Stage</t>
  </si>
  <si>
    <r>
      <t>Proposed Carbon Emissions 
(kg CO</t>
    </r>
    <r>
      <rPr>
        <vertAlign val="subscript"/>
        <sz val="11"/>
        <rFont val="Arial"/>
        <family val="2"/>
        <scheme val="minor"/>
      </rPr>
      <t>2</t>
    </r>
    <r>
      <rPr>
        <sz val="11"/>
        <rFont val="Arial"/>
        <family val="2"/>
        <scheme val="minor"/>
      </rPr>
      <t>e)</t>
    </r>
  </si>
  <si>
    <r>
      <t>Baseline Carbon Emissions 
(kg CO</t>
    </r>
    <r>
      <rPr>
        <vertAlign val="subscript"/>
        <sz val="11"/>
        <rFont val="Arial"/>
        <family val="2"/>
        <scheme val="minor"/>
      </rPr>
      <t>2</t>
    </r>
    <r>
      <rPr>
        <sz val="11"/>
        <rFont val="Arial"/>
        <family val="2"/>
        <scheme val="minor"/>
      </rPr>
      <t>e)</t>
    </r>
  </si>
  <si>
    <t>Upfront</t>
  </si>
  <si>
    <t>Product</t>
  </si>
  <si>
    <t>A1</t>
  </si>
  <si>
    <t>Raw Material Supply</t>
  </si>
  <si>
    <t>A2</t>
  </si>
  <si>
    <t>Transport (to factory)</t>
  </si>
  <si>
    <t>A3</t>
  </si>
  <si>
    <t>Manufacturing</t>
  </si>
  <si>
    <t>Construction</t>
  </si>
  <si>
    <t>A4</t>
  </si>
  <si>
    <t>Transport (to site)</t>
  </si>
  <si>
    <t>A5</t>
  </si>
  <si>
    <t>Construction &amp; Installation</t>
  </si>
  <si>
    <t>Total Upfront Carbon</t>
  </si>
  <si>
    <t>Use</t>
  </si>
  <si>
    <t>B1</t>
  </si>
  <si>
    <t>B2</t>
  </si>
  <si>
    <t>Maintenance</t>
  </si>
  <si>
    <t>B3</t>
  </si>
  <si>
    <t>Repair</t>
  </si>
  <si>
    <t>B4</t>
  </si>
  <si>
    <t>Replacement</t>
  </si>
  <si>
    <t>B5</t>
  </si>
  <si>
    <t>Refurbishment</t>
  </si>
  <si>
    <t>Total Use Stage Embodied Carbon</t>
  </si>
  <si>
    <t>End of Life</t>
  </si>
  <si>
    <t>C1</t>
  </si>
  <si>
    <t>Demolition</t>
  </si>
  <si>
    <t>C2</t>
  </si>
  <si>
    <t>Transport (to disposal)</t>
  </si>
  <si>
    <t>C3</t>
  </si>
  <si>
    <t>Waste Processing</t>
  </si>
  <si>
    <t>C4</t>
  </si>
  <si>
    <t>Disposal</t>
  </si>
  <si>
    <t>Total End of Life Carbon</t>
  </si>
  <si>
    <t>Optional, should not be included in the carbon balance:</t>
  </si>
  <si>
    <t>Beyond
the Life Cycle</t>
  </si>
  <si>
    <t>D</t>
  </si>
  <si>
    <t>Reuse</t>
  </si>
  <si>
    <t>Recycling</t>
  </si>
  <si>
    <t>Energy Recovery</t>
  </si>
  <si>
    <t>Total Beyond the Life-cycle Carbon</t>
  </si>
  <si>
    <t>A</t>
  </si>
  <si>
    <t>Biogenic Carbon Only</t>
  </si>
  <si>
    <t>B</t>
  </si>
  <si>
    <t>Total Biogenic Carbon</t>
  </si>
  <si>
    <t xml:space="preserve">EMBODIED CARBON REDUCTION STRATEGIES </t>
  </si>
  <si>
    <t>Strategies</t>
  </si>
  <si>
    <t>Checklist</t>
  </si>
  <si>
    <t>If the strategy was used to reduce embodied carbon, please briefly describe below.</t>
  </si>
  <si>
    <t>Material Reuse</t>
  </si>
  <si>
    <t xml:space="preserve">Material Swap </t>
  </si>
  <si>
    <t>Alternate Structural System</t>
  </si>
  <si>
    <t>Structural Biobased Materials</t>
  </si>
  <si>
    <t>Non-structural Biobased Materials</t>
  </si>
  <si>
    <t>Structural Element Optimization</t>
  </si>
  <si>
    <t>Concrete Mix Optimization</t>
  </si>
  <si>
    <t>Exterior Envelope Optimization</t>
  </si>
  <si>
    <t>Other Reductions</t>
  </si>
  <si>
    <t>INTERPRETATIONS AND SPECIAL CIRCUMSTANCES</t>
  </si>
  <si>
    <t>Record the number of any Interpretations used to document embodied carbon compliance here:</t>
  </si>
  <si>
    <t>Please note and justify any deviations from the methodology outlined in the Standard.</t>
  </si>
  <si>
    <r>
      <t xml:space="preserve">Figure adapted from the World Green Building Council report </t>
    </r>
    <r>
      <rPr>
        <i/>
        <sz val="11"/>
        <rFont val="Arial"/>
        <family val="2"/>
        <scheme val="minor"/>
      </rPr>
      <t xml:space="preserve">Bringing Embodied Carbon Upfront </t>
    </r>
    <r>
      <rPr>
        <sz val="11"/>
        <rFont val="Arial"/>
        <family val="2"/>
        <scheme val="minor"/>
      </rPr>
      <t>(2019).</t>
    </r>
  </si>
  <si>
    <t>ELECTRICITY USE SUMMARY</t>
  </si>
  <si>
    <r>
      <t xml:space="preserve">SEASONAL PEAK DEMAND
</t>
    </r>
    <r>
      <rPr>
        <sz val="10"/>
        <color theme="0"/>
        <rFont val="Arial"/>
        <family val="2"/>
        <scheme val="minor"/>
      </rPr>
      <t>(Derived from hourly Grid Electricity Used)</t>
    </r>
  </si>
  <si>
    <t>Month</t>
  </si>
  <si>
    <t>Electricity 
Used 
(kWh)</t>
  </si>
  <si>
    <t>Green Power Generated 
(kWh)</t>
  </si>
  <si>
    <t>Green Power Used
 (kWh)</t>
  </si>
  <si>
    <t>Grid Electricity Used 
(kWh)</t>
  </si>
  <si>
    <t>Exported Green Power 
(kWh)</t>
  </si>
  <si>
    <t>Peak Demand 
(kW)</t>
  </si>
  <si>
    <t>Date and Time 
of Peak Demand</t>
  </si>
  <si>
    <t>Season</t>
  </si>
  <si>
    <t>January</t>
  </si>
  <si>
    <t xml:space="preserve">Winter </t>
  </si>
  <si>
    <t>October</t>
  </si>
  <si>
    <t>February</t>
  </si>
  <si>
    <t>(Heating Season)</t>
  </si>
  <si>
    <t>November</t>
  </si>
  <si>
    <t>March</t>
  </si>
  <si>
    <t>December</t>
  </si>
  <si>
    <t>April</t>
  </si>
  <si>
    <t>May</t>
  </si>
  <si>
    <t>June</t>
  </si>
  <si>
    <t>July</t>
  </si>
  <si>
    <t>August</t>
  </si>
  <si>
    <t>September</t>
  </si>
  <si>
    <t>Summer</t>
  </si>
  <si>
    <t>(Cooling Season)</t>
  </si>
  <si>
    <t>Total</t>
  </si>
  <si>
    <t>Winter Peak Demand</t>
  </si>
  <si>
    <t>Summer Peak Demand</t>
  </si>
  <si>
    <t>HOURLY SITE ELECTRICITY DATA</t>
  </si>
  <si>
    <t>CARBON EMISSIONS FROM ELECTRICITY</t>
  </si>
  <si>
    <t xml:space="preserve">Energy Modelling Software </t>
  </si>
  <si>
    <t>Choose Software</t>
  </si>
  <si>
    <t>Grid Electricity Used</t>
  </si>
  <si>
    <t>kWh</t>
  </si>
  <si>
    <t>If "Other", enter software here.</t>
  </si>
  <si>
    <r>
      <t xml:space="preserve">Less: Green Power Products </t>
    </r>
    <r>
      <rPr>
        <sz val="8"/>
        <rFont val="Arial"/>
        <family val="2"/>
        <scheme val="minor"/>
      </rPr>
      <t>(RECs, PPAs, or Utility Green Power)</t>
    </r>
  </si>
  <si>
    <t>-</t>
  </si>
  <si>
    <t>Electricity Contributing to Emissions</t>
  </si>
  <si>
    <t>Electricity 
Used 
(kWh)
(A)</t>
  </si>
  <si>
    <t>Green Power Generated (kWh) 
(B)</t>
  </si>
  <si>
    <t>Green Power Used 
(kWh) 
(C)</t>
  </si>
  <si>
    <t>Grid Electricity Used 
(kWh) 
(A-C)</t>
  </si>
  <si>
    <t>Exported Green Power 
(kWh) 
(B-C)</t>
  </si>
  <si>
    <t>Emissions from Electricity in Year 1</t>
  </si>
  <si>
    <t>Date</t>
  </si>
  <si>
    <t>Time</t>
  </si>
  <si>
    <t>Less: Avoided Emissions from Exported Green Power*</t>
  </si>
  <si>
    <t>Electricity Carbon Balance</t>
  </si>
  <si>
    <r>
      <t>kg CO</t>
    </r>
    <r>
      <rPr>
        <b/>
        <vertAlign val="subscript"/>
        <sz val="11"/>
        <rFont val="Arial"/>
        <family val="2"/>
        <scheme val="minor"/>
      </rPr>
      <t>2</t>
    </r>
    <r>
      <rPr>
        <b/>
        <sz val="11"/>
        <rFont val="Arial"/>
        <family val="2"/>
        <scheme val="minor"/>
      </rPr>
      <t>e</t>
    </r>
  </si>
  <si>
    <t>Avoided Emissions Factor Used*</t>
  </si>
  <si>
    <t>Marginal Factor</t>
  </si>
  <si>
    <t>INTERPRETATIONS</t>
  </si>
  <si>
    <t>Record the number of any Interpretations 
used to document electricity compliance here:</t>
  </si>
  <si>
    <t>REFRIGERANTS COMPLIANCE</t>
  </si>
  <si>
    <t>Global Warming Potential (GWP) Limit Requirement Met</t>
  </si>
  <si>
    <t>REFRIGERANT GWP AND FUGITIVE EMISSIONS</t>
  </si>
  <si>
    <t>Refrigeration Equipment Type*</t>
  </si>
  <si>
    <t>Column1</t>
  </si>
  <si>
    <t>Helper Column for Filtering Chart</t>
  </si>
  <si>
    <t>Refrigerant    Type</t>
  </si>
  <si>
    <t>Amount
(kg)</t>
  </si>
  <si>
    <r>
      <t>GWP</t>
    </r>
    <r>
      <rPr>
        <b/>
        <vertAlign val="subscript"/>
        <sz val="11"/>
        <rFont val="Arial"/>
        <family val="2"/>
        <scheme val="minor"/>
      </rPr>
      <t xml:space="preserve">100  </t>
    </r>
    <r>
      <rPr>
        <b/>
        <sz val="11"/>
        <rFont val="Arial"/>
        <family val="2"/>
        <scheme val="minor"/>
      </rPr>
      <t xml:space="preserve">Limit Compliance </t>
    </r>
  </si>
  <si>
    <r>
      <t>Total GWP</t>
    </r>
    <r>
      <rPr>
        <b/>
        <vertAlign val="subscript"/>
        <sz val="11"/>
        <rFont val="Arial"/>
        <family val="2"/>
        <scheme val="minor"/>
      </rPr>
      <t>100</t>
    </r>
    <r>
      <rPr>
        <b/>
        <sz val="11"/>
        <rFont val="Arial"/>
        <family val="2"/>
        <scheme val="minor"/>
      </rPr>
      <t xml:space="preserve">
(kg CO</t>
    </r>
    <r>
      <rPr>
        <b/>
        <vertAlign val="subscript"/>
        <sz val="11"/>
        <rFont val="Arial"/>
        <family val="2"/>
        <scheme val="minor"/>
      </rPr>
      <t>2</t>
    </r>
    <r>
      <rPr>
        <b/>
        <sz val="11"/>
        <rFont val="Arial"/>
        <family val="2"/>
        <scheme val="minor"/>
      </rPr>
      <t>e)</t>
    </r>
  </si>
  <si>
    <t>Average Annual Leakage Rate 
(%/year)</t>
  </si>
  <si>
    <r>
      <t>Estimated Annual Leakage 
(kg CO</t>
    </r>
    <r>
      <rPr>
        <b/>
        <vertAlign val="subscript"/>
        <sz val="11"/>
        <rFont val="Arial"/>
        <family val="2"/>
        <scheme val="minor"/>
      </rPr>
      <t>2</t>
    </r>
    <r>
      <rPr>
        <b/>
        <sz val="11"/>
        <rFont val="Arial"/>
        <family val="2"/>
        <scheme val="minor"/>
      </rPr>
      <t>e/year)</t>
    </r>
  </si>
  <si>
    <t>R-744 (CO2)</t>
  </si>
  <si>
    <t>R-717 (NH3)</t>
  </si>
  <si>
    <t>Other (please specify)</t>
  </si>
  <si>
    <t>Other</t>
  </si>
  <si>
    <t>* Projects can select multiples of the same refrigeration equipment using dropdowns in the equipment list, should two heat pumps use different refrigerants, for instance.</t>
  </si>
  <si>
    <t xml:space="preserve">Record the number of any Interpretations used to document refrigerant compliance here: </t>
  </si>
  <si>
    <t>ONSITE COMBUSTION FOR OTHER APPLICATIONS</t>
  </si>
  <si>
    <t>If the project does not use any onsite combustion for space heating or service hot water, but combustion is used for other applications, please describe those uses below.</t>
  </si>
  <si>
    <t>NON-RENEWABLE ONSITE COMBUSTION</t>
  </si>
  <si>
    <t>GJ</t>
  </si>
  <si>
    <t>Amount</t>
  </si>
  <si>
    <r>
      <t>Emissions Factor
(kg CO</t>
    </r>
    <r>
      <rPr>
        <vertAlign val="subscript"/>
        <sz val="11"/>
        <rFont val="Arial"/>
        <family val="2"/>
        <scheme val="minor"/>
      </rPr>
      <t>2</t>
    </r>
    <r>
      <rPr>
        <sz val="11"/>
        <rFont val="Arial"/>
        <family val="2"/>
        <scheme val="minor"/>
      </rPr>
      <t>e per unit)</t>
    </r>
  </si>
  <si>
    <r>
      <t>Emissions
(kg CO</t>
    </r>
    <r>
      <rPr>
        <vertAlign val="subscript"/>
        <sz val="11"/>
        <rFont val="Arial"/>
        <family val="2"/>
        <scheme val="minor"/>
      </rPr>
      <t>2</t>
    </r>
    <r>
      <rPr>
        <sz val="11"/>
        <rFont val="Arial"/>
        <family val="2"/>
        <scheme val="minor"/>
      </rPr>
      <t>e)</t>
    </r>
  </si>
  <si>
    <t>Natural Gas* (Therms)</t>
  </si>
  <si>
    <t>Natural Gas* (GJ)</t>
  </si>
  <si>
    <t>Biomass** (GJ)</t>
  </si>
  <si>
    <t>Diesel (GJ)</t>
  </si>
  <si>
    <t>Oil (GJ)</t>
  </si>
  <si>
    <t>Propane (GJ)</t>
  </si>
  <si>
    <t>RENEWABLE ONSITE HEAT</t>
  </si>
  <si>
    <t>Amount 
(GJ)</t>
  </si>
  <si>
    <r>
      <t>Emissions Factor
(kg CO</t>
    </r>
    <r>
      <rPr>
        <vertAlign val="subscript"/>
        <sz val="11"/>
        <rFont val="Arial"/>
        <family val="2"/>
        <scheme val="minor"/>
      </rPr>
      <t>2</t>
    </r>
    <r>
      <rPr>
        <sz val="11"/>
        <rFont val="Arial"/>
        <family val="2"/>
        <scheme val="minor"/>
      </rPr>
      <t>e per GJ)</t>
    </r>
  </si>
  <si>
    <t>Eligible biogas</t>
  </si>
  <si>
    <t>Eligible biomass</t>
  </si>
  <si>
    <t>Solar Thermal</t>
  </si>
  <si>
    <t>DISTRICT ENERGY HEAT</t>
  </si>
  <si>
    <t>Emissions Factor
(kg CO2e per GJ)</t>
  </si>
  <si>
    <t>Standard Heat</t>
  </si>
  <si>
    <t>Green Heat*</t>
  </si>
  <si>
    <t>[Enter COP]</t>
  </si>
  <si>
    <t xml:space="preserve">Record the number of any Interpretations used in compliance: </t>
  </si>
  <si>
    <t>=</t>
  </si>
  <si>
    <t>TEDI Target Requirements Met</t>
  </si>
  <si>
    <t>EUI Target Requirements Met</t>
  </si>
  <si>
    <r>
      <rPr>
        <b/>
        <u/>
        <sz val="14"/>
        <color theme="0"/>
        <rFont val="Arial"/>
        <family val="2"/>
        <scheme val="minor"/>
      </rPr>
      <t>OPTIONAL</t>
    </r>
    <r>
      <rPr>
        <b/>
        <sz val="14"/>
        <color theme="0"/>
        <rFont val="Arial"/>
        <family val="2"/>
        <scheme val="minor"/>
      </rPr>
      <t xml:space="preserve"> - PATHWAY SELECTOR AND TARGET CALCULATORS</t>
    </r>
  </si>
  <si>
    <r>
      <t xml:space="preserve">NEED HELP DETERMING YOUR PATHWAY ELIGIBLITY? </t>
    </r>
    <r>
      <rPr>
        <sz val="14"/>
        <rFont val="Arial"/>
        <family val="2"/>
        <scheme val="minor"/>
      </rPr>
      <t xml:space="preserve">- </t>
    </r>
    <r>
      <rPr>
        <sz val="12"/>
        <rFont val="Arial"/>
        <family val="2"/>
        <scheme val="minor"/>
      </rPr>
      <t xml:space="preserve">Answer the questions below. </t>
    </r>
  </si>
  <si>
    <t>1. What is your main building type?</t>
  </si>
  <si>
    <t>2. Is your climate zone 7 or 8?</t>
  </si>
  <si>
    <t>3. Does the project have unique heating or ventilation loads?*</t>
  </si>
  <si>
    <t xml:space="preserve">4. Are carbon offsets required for operational carbon? </t>
  </si>
  <si>
    <t>PATHWAY ELIGIBILITY</t>
  </si>
  <si>
    <t>TEDI TARGET</t>
  </si>
  <si>
    <t>5. Which of the following systems are capable of operating without combustion?:</t>
  </si>
  <si>
    <t>Path 1</t>
  </si>
  <si>
    <t>Path 2</t>
  </si>
  <si>
    <t>Path 3</t>
  </si>
  <si>
    <t>Path 4</t>
  </si>
  <si>
    <t>a. Space heating</t>
  </si>
  <si>
    <t>Option #1 - Flexible Approach</t>
  </si>
  <si>
    <t>b. Service hot water heating</t>
  </si>
  <si>
    <t>Option #2 - Passive Design Approach</t>
  </si>
  <si>
    <t>c. District energy systems</t>
  </si>
  <si>
    <t>Option #3 - Renewable Energy Approach</t>
  </si>
  <si>
    <t>* Includes building uses such as laboratories, kitchens, and pools.</t>
  </si>
  <si>
    <t>ENERGY EFFICIENCY APPROACH</t>
  </si>
  <si>
    <t>Choose an Energy Efficiency Approach</t>
  </si>
  <si>
    <t>TEDI Path</t>
  </si>
  <si>
    <t>Choose</t>
  </si>
  <si>
    <t>EUI Path</t>
  </si>
  <si>
    <t>Actual</t>
  </si>
  <si>
    <r>
      <t xml:space="preserve">Thermal energy demand intensity (TEDI) </t>
    </r>
    <r>
      <rPr>
        <sz val="9"/>
        <rFont val="Arial"/>
        <family val="2"/>
        <scheme val="minor"/>
      </rPr>
      <t>ekWh/m</t>
    </r>
    <r>
      <rPr>
        <vertAlign val="superscript"/>
        <sz val="9"/>
        <rFont val="Arial"/>
        <family val="2"/>
        <scheme val="minor"/>
      </rPr>
      <t>2</t>
    </r>
    <r>
      <rPr>
        <sz val="9"/>
        <rFont val="Arial"/>
        <family val="2"/>
        <scheme val="minor"/>
      </rPr>
      <t>/yr</t>
    </r>
  </si>
  <si>
    <t xml:space="preserve">Path #1 - Site EUI improvement over NECB 2020 </t>
  </si>
  <si>
    <r>
      <t xml:space="preserve">Cooling energy demand intensity (CEDI) </t>
    </r>
    <r>
      <rPr>
        <sz val="9"/>
        <rFont val="Arial"/>
        <family val="2"/>
        <scheme val="minor"/>
      </rPr>
      <t>ekWh/m</t>
    </r>
    <r>
      <rPr>
        <vertAlign val="superscript"/>
        <sz val="9"/>
        <rFont val="Arial"/>
        <family val="2"/>
        <scheme val="minor"/>
      </rPr>
      <t>2</t>
    </r>
    <r>
      <rPr>
        <sz val="9"/>
        <rFont val="Arial"/>
        <family val="2"/>
        <scheme val="minor"/>
      </rPr>
      <t>/yr</t>
    </r>
  </si>
  <si>
    <t>Path #2 - Energy Use Intensity Target</t>
  </si>
  <si>
    <t>Seasonal Coefficient of Performance (SCOP)</t>
  </si>
  <si>
    <r>
      <t xml:space="preserve">EUI Target of main building use (if </t>
    </r>
    <r>
      <rPr>
        <sz val="12"/>
        <rFont val="Aptos Narrow"/>
        <family val="2"/>
      </rPr>
      <t>≥</t>
    </r>
    <r>
      <rPr>
        <sz val="12"/>
        <rFont val="Arial"/>
        <family val="2"/>
        <scheme val="minor"/>
      </rPr>
      <t>75% of MFA)</t>
    </r>
  </si>
  <si>
    <t>Area-weighted EUI Target</t>
  </si>
  <si>
    <t>Path #3 - Adjusted TEDI Target Calculator</t>
  </si>
  <si>
    <t>TEDI</t>
  </si>
  <si>
    <r>
      <t>Modelled Floor Area (MFA)
(m</t>
    </r>
    <r>
      <rPr>
        <vertAlign val="superscript"/>
        <sz val="12"/>
        <rFont val="Arial"/>
        <family val="2"/>
        <scheme val="minor"/>
      </rPr>
      <t>2</t>
    </r>
    <r>
      <rPr>
        <sz val="12"/>
        <rFont val="Arial"/>
        <family val="2"/>
        <scheme val="minor"/>
      </rPr>
      <t>)</t>
    </r>
  </si>
  <si>
    <t>Path #2 - Area-weighted EUI Target Calculator</t>
  </si>
  <si>
    <t>EUI</t>
  </si>
  <si>
    <t>Unique Space #1</t>
  </si>
  <si>
    <t>Unique Space #2</t>
  </si>
  <si>
    <t>Unique Space #3</t>
  </si>
  <si>
    <t>Remaining Space</t>
  </si>
  <si>
    <t>Record the number of any Interpretations used to document energy efficiency compliance here:</t>
  </si>
  <si>
    <r>
      <t xml:space="preserve">ANALYSIS OF FUTURE DESIGN CONDITIONS
</t>
    </r>
    <r>
      <rPr>
        <sz val="11"/>
        <color theme="0"/>
        <rFont val="Arial"/>
        <family val="2"/>
        <scheme val="minor"/>
      </rPr>
      <t>(only fill out this section if the future design conditions for heat and humidity have been used to inform the design)</t>
    </r>
  </si>
  <si>
    <t>Future heat and humidity design condition source</t>
  </si>
  <si>
    <t>Projected increase in TJul97.5 and/or TwJul97.5 design conditions</t>
  </si>
  <si>
    <t>Please outline how the future heat, humidity and wildfire smoke design conditions impacted the following design decisions:</t>
  </si>
  <si>
    <r>
      <t xml:space="preserve">1. Design elements impacting performance immediately 
</t>
    </r>
    <r>
      <rPr>
        <sz val="9"/>
        <rFont val="Arial"/>
        <family val="2"/>
        <scheme val="minor"/>
      </rPr>
      <t xml:space="preserve">(e.g., building envelope, orientation, massing, shading, and mechanical system performance) </t>
    </r>
  </si>
  <si>
    <r>
      <t xml:space="preserve">2. Design provisions to facilitate future upgrades 
</t>
    </r>
    <r>
      <rPr>
        <sz val="9"/>
        <rFont val="Arial"/>
        <family val="2"/>
        <scheme val="minor"/>
      </rPr>
      <t>(e.g., right-sizing HVAC terminal and distribution systems, provision of additional electrical capacity, allotment of space for additional cooling equipment, and/or measures to accommodate shade elements)</t>
    </r>
  </si>
  <si>
    <r>
      <t xml:space="preserve">ANALYSIS OF FUTURE BUILDING PERFORMANCE
</t>
    </r>
    <r>
      <rPr>
        <sz val="11"/>
        <color theme="0"/>
        <rFont val="Arial"/>
        <family val="2"/>
        <scheme val="minor"/>
      </rPr>
      <t>(only fill out this section if future weather files have been used to evaluate the ability to maintain thermal comfort)</t>
    </r>
  </si>
  <si>
    <t>Future weather file(s) used</t>
  </si>
  <si>
    <r>
      <t xml:space="preserve">Please outline findings and insights from the analysis, such as the ability to maintain thermal comfort
</t>
    </r>
    <r>
      <rPr>
        <sz val="9"/>
        <rFont val="Arial"/>
        <family val="2"/>
        <scheme val="minor"/>
      </rPr>
      <t>(e.g., number of unmet hours for different HVAC zones)</t>
    </r>
  </si>
  <si>
    <t>IMPACT &amp; INNOVATION COMPLIANCE</t>
  </si>
  <si>
    <t xml:space="preserve"> Minimum Two Strategy Requirement Met</t>
  </si>
  <si>
    <t>IMPACT &amp; INNOVATION STRATEGIES</t>
  </si>
  <si>
    <t>Checklist of pre-approved strategies:</t>
  </si>
  <si>
    <t>Project's Comparable Performance Metric</t>
  </si>
  <si>
    <r>
      <t xml:space="preserve">Annual peak electrical demand reduced by </t>
    </r>
    <r>
      <rPr>
        <sz val="10"/>
        <rFont val="Aptos Narrow"/>
        <family val="2"/>
      </rPr>
      <t>≥</t>
    </r>
    <r>
      <rPr>
        <sz val="10"/>
        <rFont val="Arial"/>
        <family val="2"/>
        <scheme val="minor"/>
      </rPr>
      <t>10% using onsite renewable energy and/or energy storage.</t>
    </r>
  </si>
  <si>
    <t>% reduction</t>
  </si>
  <si>
    <t>% reduction (manual)</t>
  </si>
  <si>
    <r>
      <t xml:space="preserve">Annual peak electrical demand intensity </t>
    </r>
    <r>
      <rPr>
        <sz val="10"/>
        <rFont val="Aptos Narrow"/>
        <family val="2"/>
      </rPr>
      <t>≤</t>
    </r>
    <r>
      <rPr>
        <sz val="10"/>
        <rFont val="Arial"/>
        <family val="2"/>
        <scheme val="minor"/>
      </rPr>
      <t>30 W/m</t>
    </r>
    <r>
      <rPr>
        <vertAlign val="superscript"/>
        <sz val="10"/>
        <rFont val="Arial"/>
        <family val="2"/>
        <scheme val="minor"/>
      </rPr>
      <t>2</t>
    </r>
    <r>
      <rPr>
        <sz val="10"/>
        <rFont val="Arial"/>
        <family val="2"/>
        <scheme val="minor"/>
      </rPr>
      <t xml:space="preserve"> of gross floor area for all buildings except warehouses and distribution centres, which must be </t>
    </r>
    <r>
      <rPr>
        <sz val="10"/>
        <rFont val="Aptos Narrow"/>
        <family val="2"/>
      </rPr>
      <t>≤</t>
    </r>
    <r>
      <rPr>
        <sz val="10"/>
        <rFont val="Arial"/>
        <family val="2"/>
        <scheme val="minor"/>
      </rPr>
      <t>18 W/m</t>
    </r>
    <r>
      <rPr>
        <vertAlign val="superscript"/>
        <sz val="10"/>
        <rFont val="Arial"/>
        <family val="2"/>
        <scheme val="minor"/>
      </rPr>
      <t>2</t>
    </r>
    <r>
      <rPr>
        <sz val="10"/>
        <rFont val="Arial"/>
        <family val="2"/>
        <scheme val="minor"/>
      </rPr>
      <t>.</t>
    </r>
  </si>
  <si>
    <r>
      <t>W/m</t>
    </r>
    <r>
      <rPr>
        <vertAlign val="superscript"/>
        <sz val="10"/>
        <rFont val="Arial"/>
        <family val="2"/>
        <scheme val="minor"/>
      </rPr>
      <t>2</t>
    </r>
    <r>
      <rPr>
        <sz val="10"/>
        <rFont val="Arial"/>
        <family val="2"/>
        <scheme val="minor"/>
      </rPr>
      <t xml:space="preserve"> </t>
    </r>
  </si>
  <si>
    <r>
      <t xml:space="preserve">Building systems that can receive and respond to demand response requests and reduce </t>
    </r>
    <r>
      <rPr>
        <sz val="10"/>
        <rFont val="Aptos Narrow"/>
        <family val="2"/>
      </rPr>
      <t>≥</t>
    </r>
    <r>
      <rPr>
        <sz val="10"/>
        <rFont val="Arial"/>
        <family val="2"/>
        <scheme val="minor"/>
      </rPr>
      <t>10% of the building's electricity demand.</t>
    </r>
  </si>
  <si>
    <t>On-site renewable energy systems capable of meeting ≥5% of total energy OR solar photovoltaic systems covering ≥40% of gross roof area.</t>
  </si>
  <si>
    <t>% total energy</t>
  </si>
  <si>
    <t>% gross roof area</t>
  </si>
  <si>
    <t>Building integrated photovoltaics (BIPV) capable of meeting ≥2% of total energy needs OR ≥15% of the total façade area and/or total roof area.</t>
  </si>
  <si>
    <t>% façade/roof area</t>
  </si>
  <si>
    <t>100% of space heating provided without combustion.</t>
  </si>
  <si>
    <t>Service hot water systems designed to operate without combustion in MURBs, long-term care facilities, or other buildings with significant service hot water needs as determined on case-by-case basis).</t>
  </si>
  <si>
    <t>8.</t>
  </si>
  <si>
    <t>Refrigerants with a 100-year global warming potential (GWP) ≤750 in all heat pump equipment that serves as the primary heating system.</t>
  </si>
  <si>
    <t>Upfront carbon emissions (life cycle stage A) ≤0. </t>
  </si>
  <si>
    <r>
      <t>20% reduction in embodied carbon OR ≤350 kgCO</t>
    </r>
    <r>
      <rPr>
        <vertAlign val="subscript"/>
        <sz val="10"/>
        <rFont val="Arial"/>
        <family val="2"/>
        <scheme val="minor"/>
      </rPr>
      <t>2</t>
    </r>
    <r>
      <rPr>
        <sz val="10"/>
        <rFont val="Arial"/>
        <family val="2"/>
        <scheme val="minor"/>
      </rPr>
      <t>e/m</t>
    </r>
    <r>
      <rPr>
        <vertAlign val="superscript"/>
        <sz val="10"/>
        <rFont val="Arial"/>
        <family val="2"/>
        <scheme val="minor"/>
      </rPr>
      <t>2</t>
    </r>
    <r>
      <rPr>
        <sz val="10"/>
        <rFont val="Arial"/>
        <family val="2"/>
        <scheme val="minor"/>
      </rPr>
      <t xml:space="preserve"> of built floor area for all buildings except warehouses and distribution centres, which must be ≤275 kgCO2e/m</t>
    </r>
    <r>
      <rPr>
        <vertAlign val="superscript"/>
        <sz val="10"/>
        <rFont val="Arial"/>
        <family val="2"/>
        <scheme val="minor"/>
      </rPr>
      <t>2</t>
    </r>
    <r>
      <rPr>
        <sz val="10"/>
        <rFont val="Arial"/>
        <family val="2"/>
        <scheme val="minor"/>
      </rPr>
      <t>.</t>
    </r>
  </si>
  <si>
    <t>% improvement</t>
  </si>
  <si>
    <r>
      <t>kgCO</t>
    </r>
    <r>
      <rPr>
        <vertAlign val="subscript"/>
        <sz val="10"/>
        <rFont val="Arial"/>
        <family val="2"/>
        <scheme val="minor"/>
      </rPr>
      <t>2</t>
    </r>
    <r>
      <rPr>
        <sz val="10"/>
        <rFont val="Arial"/>
        <family val="2"/>
        <scheme val="minor"/>
      </rPr>
      <t>e/m</t>
    </r>
    <r>
      <rPr>
        <vertAlign val="superscript"/>
        <sz val="10"/>
        <rFont val="Arial"/>
        <family val="2"/>
        <scheme val="minor"/>
      </rPr>
      <t>2</t>
    </r>
  </si>
  <si>
    <r>
      <t>40% reduction in embodied carbon OR ≤260 kgCO</t>
    </r>
    <r>
      <rPr>
        <vertAlign val="subscript"/>
        <sz val="10"/>
        <rFont val="Arial"/>
        <family val="2"/>
        <scheme val="minor"/>
      </rPr>
      <t>2</t>
    </r>
    <r>
      <rPr>
        <sz val="10"/>
        <rFont val="Arial"/>
        <family val="2"/>
        <scheme val="minor"/>
      </rPr>
      <t>e/m</t>
    </r>
    <r>
      <rPr>
        <vertAlign val="superscript"/>
        <sz val="10"/>
        <rFont val="Arial"/>
        <family val="2"/>
        <scheme val="minor"/>
      </rPr>
      <t>2</t>
    </r>
    <r>
      <rPr>
        <sz val="10"/>
        <rFont val="Arial"/>
        <family val="2"/>
        <scheme val="minor"/>
      </rPr>
      <t xml:space="preserve"> of built floor area for all buildings except warehouses and distribution centres, which must be ≤230 kgCO2e/m</t>
    </r>
    <r>
      <rPr>
        <vertAlign val="superscript"/>
        <sz val="10"/>
        <rFont val="Arial"/>
        <family val="2"/>
        <scheme val="minor"/>
      </rPr>
      <t>2</t>
    </r>
    <r>
      <rPr>
        <sz val="10"/>
        <rFont val="Arial"/>
        <family val="2"/>
        <scheme val="minor"/>
      </rPr>
      <t>.</t>
    </r>
  </si>
  <si>
    <t xml:space="preserve">Alternative strategy: </t>
  </si>
  <si>
    <t>Record the number of any Interpretations used to document impact and innovation compliance here:</t>
  </si>
  <si>
    <t>HIDDEN
Marginal 
KG CO2e / MBTU</t>
  </si>
  <si>
    <r>
      <t>Marginal Electricity
(Non-Baseload)
g CO</t>
    </r>
    <r>
      <rPr>
        <vertAlign val="subscript"/>
        <sz val="11"/>
        <color theme="0"/>
        <rFont val="Arial"/>
        <family val="2"/>
        <scheme val="minor"/>
      </rPr>
      <t>2</t>
    </r>
    <r>
      <rPr>
        <sz val="11"/>
        <color theme="0"/>
        <rFont val="Arial"/>
        <family val="2"/>
        <scheme val="minor"/>
      </rPr>
      <t>e / kWh</t>
    </r>
  </si>
  <si>
    <r>
      <t>Natural Gas
g CO</t>
    </r>
    <r>
      <rPr>
        <vertAlign val="subscript"/>
        <sz val="11"/>
        <color theme="0"/>
        <rFont val="Arial"/>
        <family val="2"/>
        <scheme val="minor"/>
      </rPr>
      <t>2</t>
    </r>
    <r>
      <rPr>
        <sz val="11"/>
        <color theme="0"/>
        <rFont val="Arial"/>
        <family val="2"/>
        <scheme val="minor"/>
      </rPr>
      <t>e / m</t>
    </r>
    <r>
      <rPr>
        <vertAlign val="superscript"/>
        <sz val="11"/>
        <color theme="0"/>
        <rFont val="Arial"/>
        <family val="2"/>
        <scheme val="minor"/>
      </rPr>
      <t>3</t>
    </r>
  </si>
  <si>
    <r>
      <t>Natural Gas
kg CO</t>
    </r>
    <r>
      <rPr>
        <vertAlign val="subscript"/>
        <sz val="11"/>
        <color theme="0"/>
        <rFont val="Arial"/>
        <family val="2"/>
        <scheme val="minor"/>
      </rPr>
      <t>2</t>
    </r>
    <r>
      <rPr>
        <sz val="11"/>
        <color theme="0"/>
        <rFont val="Arial"/>
        <family val="2"/>
        <scheme val="minor"/>
      </rPr>
      <t>e / GJ</t>
    </r>
  </si>
  <si>
    <r>
      <t>Natural Gas
Therms
kg CO</t>
    </r>
    <r>
      <rPr>
        <vertAlign val="subscript"/>
        <sz val="11"/>
        <color theme="0"/>
        <rFont val="Arial"/>
        <family val="2"/>
        <scheme val="minor"/>
      </rPr>
      <t>2</t>
    </r>
    <r>
      <rPr>
        <sz val="11"/>
        <color theme="0"/>
        <rFont val="Arial"/>
        <family val="2"/>
        <scheme val="minor"/>
      </rPr>
      <t>e / Therm</t>
    </r>
  </si>
  <si>
    <t>Other Fuels</t>
  </si>
  <si>
    <r>
      <t>kg CO</t>
    </r>
    <r>
      <rPr>
        <vertAlign val="subscript"/>
        <sz val="11"/>
        <color theme="0"/>
        <rFont val="Arial"/>
        <family val="2"/>
        <scheme val="minor"/>
      </rPr>
      <t>2</t>
    </r>
    <r>
      <rPr>
        <sz val="11"/>
        <color theme="0"/>
        <rFont val="Arial"/>
        <family val="2"/>
        <scheme val="minor"/>
      </rPr>
      <t>e per GJ</t>
    </r>
  </si>
  <si>
    <t>Alberta</t>
  </si>
  <si>
    <t>British Columbia</t>
  </si>
  <si>
    <t>Diesel</t>
  </si>
  <si>
    <t>Manitoba</t>
  </si>
  <si>
    <t xml:space="preserve">Oil </t>
  </si>
  <si>
    <t>New Brunswick</t>
  </si>
  <si>
    <t>Propane</t>
  </si>
  <si>
    <t>Emissions factors sourced from Canada's National Inventory Report, as per ENERGY STAR Portfolio Manager Technical Reference: GHG Emissions.</t>
  </si>
  <si>
    <t>Northwest Territories</t>
  </si>
  <si>
    <t>Nova Scotia</t>
  </si>
  <si>
    <t>Nunavut</t>
  </si>
  <si>
    <t>Ontario</t>
  </si>
  <si>
    <t>Prince Edward Island</t>
  </si>
  <si>
    <t>Quebec</t>
  </si>
  <si>
    <t>Saskatchewan</t>
  </si>
  <si>
    <t>Yukon</t>
  </si>
  <si>
    <t>Emissions factors are sourced from ENERGY STAR Portfolio Manager Technical Reference: GHG Emissions.</t>
  </si>
  <si>
    <t>Refrigerants</t>
  </si>
  <si>
    <r>
      <t>20-Year
kg CO</t>
    </r>
    <r>
      <rPr>
        <vertAlign val="subscript"/>
        <sz val="11"/>
        <color theme="0"/>
        <rFont val="Arial"/>
        <family val="2"/>
        <scheme val="minor"/>
      </rPr>
      <t>2</t>
    </r>
    <r>
      <rPr>
        <sz val="11"/>
        <color theme="0"/>
        <rFont val="Arial"/>
        <family val="2"/>
        <scheme val="minor"/>
      </rPr>
      <t>e per kg</t>
    </r>
  </si>
  <si>
    <r>
      <t>100-Year
kg CO</t>
    </r>
    <r>
      <rPr>
        <vertAlign val="subscript"/>
        <sz val="11"/>
        <color theme="0"/>
        <rFont val="Arial"/>
        <family val="2"/>
        <scheme val="minor"/>
      </rPr>
      <t>2</t>
    </r>
    <r>
      <rPr>
        <sz val="11"/>
        <color theme="0"/>
        <rFont val="Arial"/>
        <family val="2"/>
        <scheme val="minor"/>
      </rPr>
      <t>e per kg</t>
    </r>
  </si>
  <si>
    <t>Refrigeration system type</t>
  </si>
  <si>
    <r>
      <t>100-Year GWP Limit
kg CO</t>
    </r>
    <r>
      <rPr>
        <vertAlign val="subscript"/>
        <sz val="11"/>
        <color theme="0"/>
        <rFont val="Arial"/>
        <family val="2"/>
        <scheme val="minor"/>
      </rPr>
      <t>2</t>
    </r>
    <r>
      <rPr>
        <sz val="11"/>
        <color theme="0"/>
        <rFont val="Arial"/>
        <family val="2"/>
        <scheme val="minor"/>
      </rPr>
      <t>e</t>
    </r>
  </si>
  <si>
    <t>Annual average refrigerant leakage 
% per year</t>
  </si>
  <si>
    <r>
      <t>R-717 (NH</t>
    </r>
    <r>
      <rPr>
        <vertAlign val="subscript"/>
        <sz val="11"/>
        <rFont val="Arial"/>
        <family val="2"/>
        <scheme val="minor"/>
      </rPr>
      <t>3</t>
    </r>
    <r>
      <rPr>
        <sz val="11"/>
        <rFont val="Arial"/>
        <family val="2"/>
        <scheme val="minor"/>
      </rPr>
      <t>)</t>
    </r>
  </si>
  <si>
    <t>Stand-alone medium-temperature refrigeration system</t>
  </si>
  <si>
    <r>
      <t>R-744 (CO</t>
    </r>
    <r>
      <rPr>
        <vertAlign val="subscript"/>
        <sz val="11"/>
        <rFont val="Arial"/>
        <family val="2"/>
        <scheme val="minor"/>
      </rPr>
      <t>2</t>
    </r>
    <r>
      <rPr>
        <sz val="11"/>
        <rFont val="Arial"/>
        <family val="2"/>
        <scheme val="minor"/>
      </rPr>
      <t>)</t>
    </r>
  </si>
  <si>
    <t>Stand-alone low-temperature refrigeration system</t>
  </si>
  <si>
    <t>R-123</t>
  </si>
  <si>
    <t>Centralized refrigeration system</t>
  </si>
  <si>
    <t>Condensing unit</t>
  </si>
  <si>
    <t>R-32</t>
  </si>
  <si>
    <t>Chiller (other than absorption or adsorption)</t>
  </si>
  <si>
    <t>R-134a</t>
  </si>
  <si>
    <t>Absorption or adsorption chiller</t>
  </si>
  <si>
    <t>Commercial air conditioning system</t>
  </si>
  <si>
    <t>Heat pump</t>
  </si>
  <si>
    <t xml:space="preserve">Emissions factors derived from the IPCC 5th Assessment Report, WGI, Table 8.A.1. </t>
  </si>
  <si>
    <t>Absorption or Adsorption heat pump</t>
  </si>
  <si>
    <t>Sourced from the Federal Offset Protocol: Reducing greenhouse gas emissions from refrigeration systems. For equipement decriptions, please refer to the ZCB-Design v4 Standard, Appendix IV.</t>
  </si>
  <si>
    <r>
      <t>Future Grid Emission Factors (g CO</t>
    </r>
    <r>
      <rPr>
        <vertAlign val="subscript"/>
        <sz val="11"/>
        <color theme="0"/>
        <rFont val="Arial"/>
        <family val="2"/>
        <scheme val="minor"/>
      </rPr>
      <t>2</t>
    </r>
    <r>
      <rPr>
        <sz val="11"/>
        <color theme="0"/>
        <rFont val="Arial"/>
        <family val="2"/>
        <scheme val="minor"/>
      </rPr>
      <t>e/kWh): Electric Grid Intensity by Province (without Biomass and RNG CO</t>
    </r>
    <r>
      <rPr>
        <vertAlign val="subscript"/>
        <sz val="11"/>
        <color theme="0"/>
        <rFont val="Arial"/>
        <family val="2"/>
        <scheme val="minor"/>
      </rPr>
      <t>2</t>
    </r>
    <r>
      <rPr>
        <sz val="11"/>
        <color theme="0"/>
        <rFont val="Arial"/>
        <family val="2"/>
        <scheme val="minor"/>
      </rPr>
      <t xml:space="preserve"> emissions)</t>
    </r>
  </si>
  <si>
    <t>Newfoundland and Labrador</t>
  </si>
  <si>
    <t>Northwest Territory</t>
  </si>
  <si>
    <t>[ This tab is for the applicant to edit the visual graphs for their own purposes and use ]</t>
  </si>
  <si>
    <t xml:space="preserve">WHOLE LIFE CARBON EMISSIONS OVER TIME (60 YEARS) </t>
  </si>
  <si>
    <t>Percentage of the total</t>
  </si>
  <si>
    <t>Data to present in graph</t>
  </si>
  <si>
    <r>
      <t>Cumulative Carbon Emissions (tonnes of CO</t>
    </r>
    <r>
      <rPr>
        <vertAlign val="subscript"/>
        <sz val="11"/>
        <color theme="4"/>
        <rFont val="Arial"/>
        <family val="2"/>
        <scheme val="minor"/>
      </rPr>
      <t>2</t>
    </r>
    <r>
      <rPr>
        <sz val="11"/>
        <color theme="4"/>
        <rFont val="Arial"/>
        <family val="2"/>
        <scheme val="minor"/>
      </rPr>
      <t>e)</t>
    </r>
  </si>
  <si>
    <t>Year Count</t>
  </si>
  <si>
    <t>Year</t>
  </si>
  <si>
    <t>Upfront Embodied Carbon</t>
  </si>
  <si>
    <t>Use Stage Embodied Carbon</t>
  </si>
  <si>
    <t>End of Life Embodied Carbon</t>
  </si>
  <si>
    <r>
      <t>Yearly Carbon Emissions (tonnes of CO</t>
    </r>
    <r>
      <rPr>
        <vertAlign val="subscript"/>
        <sz val="11"/>
        <color theme="4"/>
        <rFont val="Arial"/>
        <family val="2"/>
        <scheme val="minor"/>
      </rPr>
      <t>2</t>
    </r>
    <r>
      <rPr>
        <sz val="11"/>
        <color theme="4"/>
        <rFont val="Arial"/>
        <family val="2"/>
        <scheme val="minor"/>
      </rPr>
      <t>e)</t>
    </r>
  </si>
  <si>
    <t xml:space="preserve">Upfront </t>
  </si>
  <si>
    <t>Operational</t>
  </si>
  <si>
    <t>Use Stage</t>
  </si>
  <si>
    <t>Carbon reduction measure</t>
  </si>
  <si>
    <t>Scope 1</t>
  </si>
  <si>
    <t>Scope 2</t>
  </si>
  <si>
    <t>Offsets</t>
  </si>
  <si>
    <t>GWP100</t>
  </si>
  <si>
    <t>Total Annual Leakage</t>
  </si>
  <si>
    <t>Equipment Type shown on graph</t>
  </si>
  <si>
    <t>Absorption or Adsorption chiller</t>
  </si>
  <si>
    <t>Refrigerant</t>
  </si>
  <si>
    <t>Charge (amount)</t>
  </si>
  <si>
    <t>ekwh</t>
  </si>
  <si>
    <t>Combustion</t>
  </si>
  <si>
    <r>
      <t xml:space="preserve">* The purpose of this tab is to pull energy consumption data from the other tabs. </t>
    </r>
    <r>
      <rPr>
        <b/>
        <sz val="11"/>
        <color rgb="FFFF0000"/>
        <rFont val="Arial"/>
        <family val="2"/>
        <scheme val="minor"/>
      </rPr>
      <t>This tab it to remain hidden</t>
    </r>
  </si>
  <si>
    <t>District Energy</t>
  </si>
  <si>
    <t>Renewable Heat</t>
  </si>
  <si>
    <t>Electricity</t>
  </si>
  <si>
    <t>The above energy data is used to calculate the EUI value in the summary tab of the workbook.</t>
  </si>
  <si>
    <t>date time</t>
  </si>
  <si>
    <t>date</t>
  </si>
  <si>
    <t>time</t>
  </si>
  <si>
    <t>Green Power Generated (kWh)</t>
  </si>
  <si>
    <t>Green Power Used 
(kWh)</t>
  </si>
  <si>
    <t>Peak Use</t>
  </si>
  <si>
    <t>Peak Demand</t>
  </si>
  <si>
    <t>DateTime</t>
  </si>
  <si>
    <t>Electricity Demand Summary:</t>
  </si>
  <si>
    <t>Winter (kW)</t>
  </si>
  <si>
    <t>Summer (kW)</t>
  </si>
  <si>
    <t>Oct to end of May</t>
  </si>
  <si>
    <t>June to end of Sept</t>
  </si>
  <si>
    <t>Date and Time</t>
  </si>
  <si>
    <r>
      <t xml:space="preserve">* The purpose of this tab is to pull hourly data from the electricity tab and arrange it by season. This allows the vlookups to function to properly pull out the date and time for the seasonal peak values. Summer was limited to June - Sept. The remaining 8 months are classified as heating season in Canada. </t>
    </r>
    <r>
      <rPr>
        <b/>
        <sz val="11"/>
        <color rgb="FFFF0000"/>
        <rFont val="Arial"/>
        <family val="2"/>
        <scheme val="minor"/>
      </rPr>
      <t>This tab it to remain hidden</t>
    </r>
  </si>
  <si>
    <t>Peak Demand Profile:</t>
  </si>
  <si>
    <t>Peak Demand (kW)</t>
  </si>
  <si>
    <t>Date/Time</t>
  </si>
  <si>
    <t>Monthly Grid Electricity Used (kWh)</t>
  </si>
  <si>
    <t>Oct</t>
  </si>
  <si>
    <t>Nov</t>
  </si>
  <si>
    <t>Dec</t>
  </si>
  <si>
    <t>Jan</t>
  </si>
  <si>
    <t>Feb</t>
  </si>
  <si>
    <t>Mar</t>
  </si>
  <si>
    <t>Apr</t>
  </si>
  <si>
    <t>Jun</t>
  </si>
  <si>
    <t>Jul</t>
  </si>
  <si>
    <t>Aug</t>
  </si>
  <si>
    <t>Sep</t>
  </si>
  <si>
    <t>Annual peak demand</t>
  </si>
  <si>
    <t xml:space="preserve">* The purpose of this tab is to gather information from the Resiliency tab for future data collection/reference. </t>
  </si>
  <si>
    <t>1. Design elements impacting performance immediately</t>
  </si>
  <si>
    <t xml:space="preserve">2. Design provisions to facilitate future upgrades </t>
  </si>
  <si>
    <t>Findings and insights from the analysis, such as the ability to maintain thermal comfort.</t>
  </si>
  <si>
    <t>Main Building Use</t>
  </si>
  <si>
    <t>Other Building Uses</t>
  </si>
  <si>
    <t>New Building or Renovation</t>
  </si>
  <si>
    <t>Attached Building or Addition</t>
  </si>
  <si>
    <t>TEDI Targets</t>
  </si>
  <si>
    <t>Absolute EUI</t>
  </si>
  <si>
    <t>Text used in formulas</t>
  </si>
  <si>
    <t>Climate Zone - &gt;</t>
  </si>
  <si>
    <t>Office</t>
  </si>
  <si>
    <t>Retail</t>
  </si>
  <si>
    <t>Residential</t>
  </si>
  <si>
    <t>Hotel / Motel</t>
  </si>
  <si>
    <t>None</t>
  </si>
  <si>
    <t>N/A (No renewables)</t>
  </si>
  <si>
    <t>TBD</t>
  </si>
  <si>
    <t>Choose building use in Summary tab</t>
  </si>
  <si>
    <t>Not met</t>
  </si>
  <si>
    <t>Choose building use</t>
  </si>
  <si>
    <t>Need MFAs</t>
  </si>
  <si>
    <t>Provinces</t>
  </si>
  <si>
    <t>Building Use</t>
  </si>
  <si>
    <t>Refrigerant Type</t>
  </si>
  <si>
    <t>Equipment Type</t>
  </si>
  <si>
    <t>Shortform</t>
  </si>
  <si>
    <t>Airport</t>
  </si>
  <si>
    <r>
      <t>R-717 (NH</t>
    </r>
    <r>
      <rPr>
        <vertAlign val="subscript"/>
        <sz val="11"/>
        <color theme="1"/>
        <rFont val="Arial"/>
        <family val="2"/>
        <scheme val="minor"/>
      </rPr>
      <t>3</t>
    </r>
    <r>
      <rPr>
        <sz val="11"/>
        <color theme="1"/>
        <rFont val="Arial"/>
        <family val="2"/>
        <scheme val="minor"/>
      </rPr>
      <t>)</t>
    </r>
  </si>
  <si>
    <t>Ab Chiller</t>
  </si>
  <si>
    <t>Assembly Building (stadium, conference center, theatre)</t>
  </si>
  <si>
    <r>
      <t>R-744 (CO</t>
    </r>
    <r>
      <rPr>
        <vertAlign val="subscript"/>
        <sz val="11"/>
        <color theme="1"/>
        <rFont val="Arial"/>
        <family val="2"/>
        <scheme val="minor"/>
      </rPr>
      <t>2</t>
    </r>
    <r>
      <rPr>
        <sz val="11"/>
        <color theme="1"/>
        <rFont val="Arial"/>
        <family val="2"/>
        <scheme val="minor"/>
      </rPr>
      <t>)</t>
    </r>
  </si>
  <si>
    <t>Ab HP</t>
  </si>
  <si>
    <t>Bank / Credit Union</t>
  </si>
  <si>
    <t>Primary Superstructure Materials</t>
  </si>
  <si>
    <t>Central</t>
  </si>
  <si>
    <t>Community Centre - Ice Rink(s)</t>
  </si>
  <si>
    <t>Steel</t>
  </si>
  <si>
    <t>Chiller</t>
  </si>
  <si>
    <t>Community Centre - Swimming Pool(s)</t>
  </si>
  <si>
    <t>Concrete</t>
  </si>
  <si>
    <t>AC</t>
  </si>
  <si>
    <t>Community Centre - No Rink or Pool - Other</t>
  </si>
  <si>
    <t>Wood-Mass Timber</t>
  </si>
  <si>
    <t>CU</t>
  </si>
  <si>
    <t>Data Centre</t>
  </si>
  <si>
    <t>Wood-Light Framing</t>
  </si>
  <si>
    <t>HP</t>
  </si>
  <si>
    <t>Daycare</t>
  </si>
  <si>
    <t>Hybrid-Concrete/Steel</t>
  </si>
  <si>
    <t>Other - Use rows for "Other" equipment</t>
  </si>
  <si>
    <t>Hospital / Clinic</t>
  </si>
  <si>
    <t>Hybrid-Mass Timber/Steel</t>
  </si>
  <si>
    <t>SA low</t>
  </si>
  <si>
    <t>Hybrid-Mass Timber/Concrete</t>
  </si>
  <si>
    <t>SA med</t>
  </si>
  <si>
    <t>Industrial - Manufacturing</t>
  </si>
  <si>
    <t>Hybrid-Mass Timber/Concrete/Steel</t>
  </si>
  <si>
    <t>Industrial - Warehouse / Distribution</t>
  </si>
  <si>
    <t>Other Material (not concrete, steel, or wood)</t>
  </si>
  <si>
    <t>Industrial - Cold storage</t>
  </si>
  <si>
    <t>Industrial - Other</t>
  </si>
  <si>
    <t>Laboratory</t>
  </si>
  <si>
    <t>Library</t>
  </si>
  <si>
    <t>Residential - High-rise (&gt;10 storeys)</t>
  </si>
  <si>
    <t>Residential - Mid-rise (&gt;3&lt;10 storeys)</t>
  </si>
  <si>
    <t>Residential - Low-rise (&lt;= 3 storeys)</t>
  </si>
  <si>
    <t>EC3</t>
  </si>
  <si>
    <t>Residential - Dormitory / Student Residence</t>
  </si>
  <si>
    <t>Residential - Senior Independent Living</t>
  </si>
  <si>
    <t>Museum / Learning Centre</t>
  </si>
  <si>
    <t>Long-term Care / Nursing Home</t>
  </si>
  <si>
    <t>Primary Horizontal Gravity System</t>
  </si>
  <si>
    <t>Primary Vertical Gravity System</t>
  </si>
  <si>
    <t>Primary Lateral System</t>
  </si>
  <si>
    <t>Concrete: PT Framing</t>
  </si>
  <si>
    <t>Concrete: CIP</t>
  </si>
  <si>
    <t>Concrete: Shear Walls</t>
  </si>
  <si>
    <t>Religious Worship</t>
  </si>
  <si>
    <t>Concrete: Non-PT Framing</t>
  </si>
  <si>
    <t>Concrete: Precast</t>
  </si>
  <si>
    <t>Concrete: Moment Frames</t>
  </si>
  <si>
    <t>Post-Secondary Classrooms / Lecture Halls</t>
  </si>
  <si>
    <t>Concrete: Other</t>
  </si>
  <si>
    <t>Public Safety (firehall, police station, etc.)</t>
  </si>
  <si>
    <t>Steel: Columns</t>
  </si>
  <si>
    <t>Steel: Braced Frames</t>
  </si>
  <si>
    <t>Transit - Maintenance and Storage</t>
  </si>
  <si>
    <t>Steel: Frame + Concrete on Metal Deck</t>
  </si>
  <si>
    <t>Steel: Cold-Formed</t>
  </si>
  <si>
    <t>Steel: Moment Frames</t>
  </si>
  <si>
    <t>Transit - Station</t>
  </si>
  <si>
    <t>Steel: Frame + Bare Metal Deck</t>
  </si>
  <si>
    <t>Steel: Other</t>
  </si>
  <si>
    <t>Restaurant</t>
  </si>
  <si>
    <t>Wood: Mass Timber</t>
  </si>
  <si>
    <t>Light Frame Shear Panels</t>
  </si>
  <si>
    <t>Wood: Joists and Sheathing</t>
  </si>
  <si>
    <t>Wood: Light-Frame</t>
  </si>
  <si>
    <t>Masonry: Shear Walls</t>
  </si>
  <si>
    <t>School (High School)</t>
  </si>
  <si>
    <t>Wood: Engineered Panels</t>
  </si>
  <si>
    <t>Wood: Other</t>
  </si>
  <si>
    <t>Wood: Shear Panels</t>
  </si>
  <si>
    <t>School (K-9)</t>
  </si>
  <si>
    <t>Masonry</t>
  </si>
  <si>
    <t>None of the above</t>
  </si>
  <si>
    <t>Other Material (not concrete, steel, wood, or masonry)</t>
  </si>
  <si>
    <t>New Construction</t>
  </si>
  <si>
    <t>Addition</t>
  </si>
  <si>
    <t>EC Paths</t>
  </si>
  <si>
    <t>Major Renovation</t>
  </si>
  <si>
    <t>Attached Building</t>
  </si>
  <si>
    <t>Neither</t>
  </si>
  <si>
    <t>Path #1 - Embodied Carbon Intensity</t>
  </si>
  <si>
    <t>Path #2 - Improvement Over Baseline</t>
  </si>
  <si>
    <t>TEDI Paths</t>
  </si>
  <si>
    <t>Path #1 - No Combustion</t>
  </si>
  <si>
    <t>Path #2 - ZCB-Design TEDI Target</t>
  </si>
  <si>
    <t>Path #3 - Adjusted TEDI Target (Fill out the table below)</t>
  </si>
  <si>
    <t>Path #4 - Detailed TEDI Analysis (Refer to Submittals tab for requirements)</t>
  </si>
  <si>
    <t>EUI Paths</t>
  </si>
  <si>
    <t>Path #1 - Improvement Over NECB 2020 Reference</t>
  </si>
  <si>
    <t>project_number</t>
  </si>
  <si>
    <t>project_name</t>
  </si>
  <si>
    <t>RatingSystem_Version</t>
  </si>
  <si>
    <t>Heating Degree Days (HDD18)</t>
  </si>
  <si>
    <t>Floor Count (below grade)</t>
  </si>
  <si>
    <t>Floor Count (above grade)</t>
  </si>
  <si>
    <t>Gross Floor Area (no parkade) (m2)</t>
  </si>
  <si>
    <t>Modelled Floor Area (m2)</t>
  </si>
  <si>
    <t>Underground Parkade Area (m2)</t>
  </si>
  <si>
    <t>Percentage Occupied (%) [P]</t>
  </si>
  <si>
    <t>Certification Number (first performance cert = 1, 2nd = 2, etc.) [P] [M]</t>
  </si>
  <si>
    <t>Design Certification? [P]</t>
  </si>
  <si>
    <t>Chosen TEDI Path - Flexible Approach [D] [M]</t>
  </si>
  <si>
    <t>Chosen Energy Approach (1/2/3) [D] [M]</t>
  </si>
  <si>
    <t>Workbook (v2) - Flexible Approach [D]</t>
  </si>
  <si>
    <t>Workbook (v2) - Passive Design Approach (v2) [D]</t>
  </si>
  <si>
    <t>Workbook (v2) - Renewable Energy Approach (v2) [D]</t>
  </si>
  <si>
    <t>TEDI (kWh/m2/yr)</t>
  </si>
  <si>
    <t>TEDI Target, Adjusted (kWh/m2/yr)</t>
  </si>
  <si>
    <t>SCOP (v3+)</t>
  </si>
  <si>
    <t>EUI (kWh/m2/yr)</t>
  </si>
  <si>
    <t>Site EUI Improvement over NECB (%)</t>
  </si>
  <si>
    <t>Peak Demand - winter (kW)</t>
  </si>
  <si>
    <t>Peak Demand - summer (kW)</t>
  </si>
  <si>
    <t>Performance Year End Date (Y/M/D) [P]</t>
  </si>
  <si>
    <t>Targeted air leakage value (L/s-m2) [P]</t>
  </si>
  <si>
    <t>Air leakage test results (L/s-m2) [P]</t>
  </si>
  <si>
    <t>Electricity Used (total, not just grid) (kWh)</t>
  </si>
  <si>
    <t>Green Power Used (kWh)</t>
  </si>
  <si>
    <t>Grid Electricity Used (kWh)</t>
  </si>
  <si>
    <t>Exported Green Power (kWh)</t>
  </si>
  <si>
    <t>Green Power Products (kWh)</t>
  </si>
  <si>
    <t>Electrical Transmission Losses (kgCO2e) [P]</t>
  </si>
  <si>
    <t>Water (kgCO2e) [P]</t>
  </si>
  <si>
    <t>Waste (kgCO2e) [P]</t>
  </si>
  <si>
    <t>Transportation (kgCO2e) [P]</t>
  </si>
  <si>
    <t>Emissions from Electricity (Indirect Emissions - Electricity) (kgCO2e)</t>
  </si>
  <si>
    <t>Avoided Emissions - Green Power Products (kgCO2e)</t>
  </si>
  <si>
    <t>Avoided Emissions - Exp. Green Power (kgCO2e)</t>
  </si>
  <si>
    <t>Avoided Emissions Factor Used</t>
  </si>
  <si>
    <t>Carbon Offsets - Operational Carbon REQUIRED (kg CO2e)</t>
  </si>
  <si>
    <t>Carbon Offsets - Operational Carbon PROVIDED (kg CO2e) [M]</t>
  </si>
  <si>
    <t>Carbon Offsets - Cost/Tonne</t>
  </si>
  <si>
    <t>Carbon Offsets - Organization</t>
  </si>
  <si>
    <t>Zero Carbon Balance  (from Workbook) (kg CO2e)</t>
  </si>
  <si>
    <t>Natural Gas Amount (Therms)</t>
  </si>
  <si>
    <t>Natural Gas Amount (GJ)</t>
  </si>
  <si>
    <t>Biomass Amount (GJ)</t>
  </si>
  <si>
    <t>Diesel Amount (GJ)</t>
  </si>
  <si>
    <t>Oil Amount (GJ)</t>
  </si>
  <si>
    <t>Propane Amount (GJ)</t>
  </si>
  <si>
    <t>Other Energy Type  (name)</t>
  </si>
  <si>
    <t>Other Energy Amount (GJ)</t>
  </si>
  <si>
    <t>Other Energy Emission Factor (kgCO2e)</t>
  </si>
  <si>
    <t>Total Non-Renewable Emissions  (kgCO2e)</t>
  </si>
  <si>
    <t>Eligible Renewable Biogass (GJ)</t>
  </si>
  <si>
    <t>Eligible Renewable Biomass (GJ)</t>
  </si>
  <si>
    <t>Solar Thermal (GJ)</t>
  </si>
  <si>
    <t>District Heating &amp; Cooling - Other Type (name)</t>
  </si>
  <si>
    <t>District Heating &amp; Cooling - Other  (GJ)</t>
  </si>
  <si>
    <t>District Heating &amp; Cooling - Total Amount (GJ)</t>
  </si>
  <si>
    <t>Green Heat Amount (GJ)</t>
  </si>
  <si>
    <t>Green Heat Emissions Savings (kgCO2e)</t>
  </si>
  <si>
    <t>Standard Heat Amount (GJ)</t>
  </si>
  <si>
    <t>Standard Heat Emissions (kgCO2e)</t>
  </si>
  <si>
    <t>Standard Cooling Amount (GJ)</t>
  </si>
  <si>
    <t>Standard Cooling Emissions (kgCO2e)</t>
  </si>
  <si>
    <t>Total District Heating - Emissions (Indirect Emissions - District Heat) (kgCO2e)</t>
  </si>
  <si>
    <t>Total District Cooling - Emissions (Indirect Emissions - District Cooling) (kgCO2e)</t>
  </si>
  <si>
    <t>Refrigerant R-410a - Leaks Amount (kg)</t>
  </si>
  <si>
    <t>Refrigerant R-22 - Leaks Amount (kg)</t>
  </si>
  <si>
    <t>Refrigerant R-407c - Leaks Amount (kg)</t>
  </si>
  <si>
    <t>Refrigerant R-134a - Leaks Amount (kg)</t>
  </si>
  <si>
    <t>Refrigerant R-32 - Leaks Amount (kg)</t>
  </si>
  <si>
    <t>Refrigerant R-454b - Leaks Amount (kg)</t>
  </si>
  <si>
    <t>Refrigerant R-123 - Leaks Amount (kg)</t>
  </si>
  <si>
    <t>Refrigerant R-744 (CO2) - Leaks Amount (kg)</t>
  </si>
  <si>
    <t>Refrigerant R-717 (NH3) - Leaks Amount (kg)</t>
  </si>
  <si>
    <t>Refrigerant R-404a - Leaks Amount (kg)</t>
  </si>
  <si>
    <t>Refrigerant 1st Other Type (name)</t>
  </si>
  <si>
    <t>Refrigerant 1st Other - Leaks Amount (kg)</t>
  </si>
  <si>
    <t>Refrigerant 2nd Other Type (name)</t>
  </si>
  <si>
    <t>Refrigerant 2nd Other - Leaks Amount</t>
  </si>
  <si>
    <t>Total Refrigerant Leaks GWP20 (kgCO2e)</t>
  </si>
  <si>
    <t>Total Refrigerant Leaks GWP100 (kgCO2e)</t>
  </si>
  <si>
    <t>Refrigerant R-410a - Charge Amount (kg)</t>
  </si>
  <si>
    <t>Refrigerant R-22 - Charge Amount (kg)</t>
  </si>
  <si>
    <t>Refrigerant R-407c - Charge Amount (kg)</t>
  </si>
  <si>
    <t>Refrigerant R-134a - Charge Amount (kg)</t>
  </si>
  <si>
    <t>Refrigerant R-32 - Charge Amount (kg)</t>
  </si>
  <si>
    <t>Refrigerant R-454b - Charge Amount (kg)</t>
  </si>
  <si>
    <t>Refrigerant R-123 - Charge Amount (kg)</t>
  </si>
  <si>
    <t>Refrigerant R-744 (CO2) - Charge Amount (kg)</t>
  </si>
  <si>
    <t>Refrigerant R-717 (NH3) - Charge Amount (kg)</t>
  </si>
  <si>
    <t>Refrigerant R-404a - Charge Amount (kg)</t>
  </si>
  <si>
    <t>Refrigerant 1st Other Type (name)2</t>
  </si>
  <si>
    <t>Refrigerant 1st Other - Charge Amount (kg)</t>
  </si>
  <si>
    <t>Refrigerant 2nd Other Type (name)2</t>
  </si>
  <si>
    <t>Refrigerant 2nd Other - Charge Amount (kg)</t>
  </si>
  <si>
    <t>Total Refrigerant Charge GWP20 (kgCO2e)</t>
  </si>
  <si>
    <t>Total Refrigerant Charge GWP100 (kgCO2e)</t>
  </si>
  <si>
    <t>LCA Software</t>
  </si>
  <si>
    <t>LCA Design Stage (SD / DD / CD) (SD/DD/CD)</t>
  </si>
  <si>
    <t>Horizontal Gravity System</t>
  </si>
  <si>
    <t>Vertical Gravity System</t>
  </si>
  <si>
    <t>Lateral System</t>
  </si>
  <si>
    <t>A1 - Raw Material Supply (kg CO2e)</t>
  </si>
  <si>
    <t>A2 - Transport (to factory) (kg CO2e)</t>
  </si>
  <si>
    <t>A3 - Manufacturing (kg CO2e)</t>
  </si>
  <si>
    <t>A4 - Transport (to site) (kg CO2e)</t>
  </si>
  <si>
    <t>A5 - Construction and Installation (kg CO2e)</t>
  </si>
  <si>
    <t>A - Total Upfront Carbon (kg CO2e)</t>
  </si>
  <si>
    <t>B1 - Use (kg CO2e)</t>
  </si>
  <si>
    <t>B2 - Maintenance (kg CO2e)</t>
  </si>
  <si>
    <t>B3 - Repair (kg CO2e)</t>
  </si>
  <si>
    <t>B4 - Replacement (kg CO2e)</t>
  </si>
  <si>
    <t>B5 - Refurbishment (kg CO2e)</t>
  </si>
  <si>
    <t>B6 - Operational Energy Use (kg CO2e)</t>
  </si>
  <si>
    <t>B7 - Operational Water Use (kg CO2e)</t>
  </si>
  <si>
    <t>B - Total Use Stage Embodied Carbon (kg CO2e)</t>
  </si>
  <si>
    <t>C1 - Demolition (kg CO2e)</t>
  </si>
  <si>
    <t>C2 - Transport (to disposal) (kg CO2e)</t>
  </si>
  <si>
    <t>C3 - Waste Processing (kg CO2e)</t>
  </si>
  <si>
    <t>C4 - Disposal (kg CO2e)</t>
  </si>
  <si>
    <t>C - Total End of Life Carbon (kg CO2e)</t>
  </si>
  <si>
    <t>D1 - Reuse (kg CO2e)</t>
  </si>
  <si>
    <t>D2 - Recycling (kg CO2e)</t>
  </si>
  <si>
    <t>D3 - Energy Recovery (kg CO2e)</t>
  </si>
  <si>
    <t>D - Total Beyond Life-cycle Carbon (optional) (kg CO2e)</t>
  </si>
  <si>
    <t>A - Biogenic Carbon (optional) (kg CO2e)</t>
  </si>
  <si>
    <t>C - Biogenic Carbon (optional) (kg CO2e)</t>
  </si>
  <si>
    <t>Total Proposed Embodied Carbon (A to C) (kg CO2e)</t>
  </si>
  <si>
    <t>Total Baseline Embodied Carbon (kg CO2e)</t>
  </si>
  <si>
    <t>Mass Timber?  (Y / N) [M]</t>
  </si>
  <si>
    <t>I&amp;I Strategy 1 [D]</t>
  </si>
  <si>
    <t>I&amp;I Strategy 2 [D]</t>
  </si>
  <si>
    <t>I&amp;I Strategy 3 [D]</t>
  </si>
  <si>
    <t>I&amp;I Strategy 4 [D]</t>
  </si>
  <si>
    <t>I&amp;I Strategy - Other [D]</t>
  </si>
  <si>
    <t>BIPV - Quantity/Size</t>
  </si>
  <si>
    <t>BIPV - % Total Energy</t>
  </si>
  <si>
    <t>PV - % Roof Area</t>
  </si>
  <si>
    <t>Workbook - Date Modified</t>
  </si>
  <si>
    <t>Workbook - FileName</t>
  </si>
  <si>
    <t>**This tab is to log decisions by staff with respect to functionality of this Workbook.</t>
  </si>
  <si>
    <t>Topic</t>
  </si>
  <si>
    <t>Issue/Explanation</t>
  </si>
  <si>
    <t>05/28/2024</t>
  </si>
  <si>
    <t>Emission Factors</t>
  </si>
  <si>
    <t xml:space="preserve">Data constraint in ECCC. There are no marginal future EFs in ECCC so we are using the NIR marginal EFs despite this being an overstatement of avoided emissions. </t>
  </si>
  <si>
    <t>Column E (Consumption Intensity) is not referenced anywhere in the workbook and we are instead using Future Grid EF everywhere.</t>
  </si>
  <si>
    <t>"Other Province"</t>
  </si>
  <si>
    <t>We had an "Other" row in Emissions Factors table (Row 22) and an "Other" dropdown for province on the Summary tab. This was intended for islanded grids where they did not rely on provincial grid EF. We have removed it because (a) no one should leave province as "Other" because you have to located somewhere, (b) because no project will input their own NG EF, and (c) no one has used the Other option to-date.</t>
  </si>
  <si>
    <t>05/29/2024</t>
  </si>
  <si>
    <t>We are removing columns C/D/E from Emissions Factors tab because Scope 2 and 3 (generation intensity, consumption intensity) are not referenced anywhere in the workbook. This allows us to remove reference to NIR (2021) data, remove reference to PEI importing its elec from NB, and now we will just reference ENERGY STAR.</t>
  </si>
  <si>
    <t>Questions or suggested improvements? Contact zerocarbon@cagbc.org</t>
  </si>
  <si>
    <t>placeholder</t>
  </si>
  <si>
    <t>placeholder1</t>
  </si>
  <si>
    <t>Project Narrative Oddities [M]</t>
  </si>
  <si>
    <t>Building Footprint (m2)</t>
  </si>
  <si>
    <t>placeholder2</t>
  </si>
  <si>
    <t>placeholder3</t>
  </si>
  <si>
    <t>placeholder5</t>
  </si>
  <si>
    <t>placeholder6</t>
  </si>
  <si>
    <t>placeholder7</t>
  </si>
  <si>
    <t>placeholder8</t>
  </si>
  <si>
    <t>placeholder9</t>
  </si>
  <si>
    <t>placeholder10</t>
  </si>
  <si>
    <t>placeholder11</t>
  </si>
  <si>
    <t>placeholder20</t>
  </si>
  <si>
    <t>placeholder21</t>
  </si>
  <si>
    <t>Exclusion from EC Intensity Analysis [M]</t>
  </si>
  <si>
    <t>placeholder15</t>
  </si>
  <si>
    <t>placeholder16</t>
  </si>
  <si>
    <t>placeholder17</t>
  </si>
  <si>
    <t>placeholder18</t>
  </si>
  <si>
    <t>placeholder19</t>
  </si>
  <si>
    <t>Energy Modelling software [M] [D]</t>
  </si>
  <si>
    <t>Path #2 - Energy Use Intensity Target (Fill out the table below, if needed)</t>
  </si>
  <si>
    <t>Deviations from the Standard's requirements</t>
  </si>
  <si>
    <r>
      <t>kgCO</t>
    </r>
    <r>
      <rPr>
        <vertAlign val="subscript"/>
        <sz val="10"/>
        <rFont val="Arial"/>
        <family val="2"/>
        <scheme val="minor"/>
      </rPr>
      <t>2</t>
    </r>
    <r>
      <rPr>
        <sz val="10"/>
        <rFont val="Arial"/>
        <family val="2"/>
        <scheme val="minor"/>
      </rPr>
      <t>e at LCA Stage A</t>
    </r>
  </si>
  <si>
    <r>
      <t xml:space="preserve">Newfoundland </t>
    </r>
    <r>
      <rPr>
        <sz val="11"/>
        <color theme="0"/>
        <rFont val="Arial"/>
        <family val="2"/>
        <scheme val="minor"/>
      </rPr>
      <t>and Labrador</t>
    </r>
  </si>
  <si>
    <t>placeholder12</t>
  </si>
  <si>
    <t>placeholder13</t>
  </si>
  <si>
    <t xml:space="preserve">  throughout the Workbook are to be populated as appropriate. </t>
  </si>
  <si>
    <r>
      <t xml:space="preserve">Energy Use Intensity (EUI) </t>
    </r>
    <r>
      <rPr>
        <sz val="9"/>
        <rFont val="Arial"/>
        <family val="2"/>
        <scheme val="minor"/>
      </rPr>
      <t>ekWh/m</t>
    </r>
    <r>
      <rPr>
        <vertAlign val="superscript"/>
        <sz val="9"/>
        <rFont val="Arial"/>
        <family val="2"/>
        <scheme val="minor"/>
      </rPr>
      <t>2</t>
    </r>
    <r>
      <rPr>
        <sz val="9"/>
        <rFont val="Arial"/>
        <family val="2"/>
        <scheme val="minor"/>
      </rPr>
      <t>/yr</t>
    </r>
  </si>
  <si>
    <r>
      <t xml:space="preserve">Path #3 - Adjusted TEDI Target </t>
    </r>
    <r>
      <rPr>
        <sz val="9"/>
        <rFont val="Arial"/>
        <family val="2"/>
        <scheme val="minor"/>
      </rPr>
      <t>ekWh/m</t>
    </r>
    <r>
      <rPr>
        <vertAlign val="superscript"/>
        <sz val="9"/>
        <rFont val="Arial"/>
        <family val="2"/>
        <scheme val="minor"/>
      </rPr>
      <t>2</t>
    </r>
    <r>
      <rPr>
        <sz val="9"/>
        <rFont val="Arial"/>
        <family val="2"/>
        <scheme val="minor"/>
      </rPr>
      <t>/yr</t>
    </r>
  </si>
  <si>
    <t>Input and output files or detailed reports generated by the energy modelling software in one of the following ﬁle formats: DOC, TXT, PDF, ZIP, JPG, SIM (for eQUEST) or XLS.</t>
  </si>
  <si>
    <t>R-454B</t>
  </si>
  <si>
    <t>R-407C</t>
  </si>
  <si>
    <t>R-410A</t>
  </si>
  <si>
    <t>Tab</t>
  </si>
  <si>
    <t>Change Made</t>
  </si>
  <si>
    <t>Impact &amp; Innovation</t>
  </si>
  <si>
    <t>Changes and Corrections Made to ZCB-Design v4 Workbook</t>
  </si>
  <si>
    <t>Improvement Over Baseline 
(%)</t>
  </si>
  <si>
    <r>
      <t>GWP</t>
    </r>
    <r>
      <rPr>
        <b/>
        <vertAlign val="subscript"/>
        <sz val="11"/>
        <rFont val="Arial"/>
        <family val="2"/>
        <scheme val="minor"/>
      </rPr>
      <t xml:space="preserve">100 </t>
    </r>
    <r>
      <rPr>
        <b/>
        <sz val="11"/>
        <rFont val="Arial"/>
        <family val="2"/>
        <scheme val="minor"/>
      </rPr>
      <t xml:space="preserve">
(kg CO</t>
    </r>
    <r>
      <rPr>
        <b/>
        <vertAlign val="subscript"/>
        <sz val="11"/>
        <rFont val="Arial"/>
        <family val="2"/>
        <scheme val="minor"/>
      </rPr>
      <t>2</t>
    </r>
    <r>
      <rPr>
        <b/>
        <sz val="11"/>
        <rFont val="Arial"/>
        <family val="2"/>
        <scheme val="minor"/>
      </rPr>
      <t>e)</t>
    </r>
  </si>
  <si>
    <r>
      <t>GWP</t>
    </r>
    <r>
      <rPr>
        <b/>
        <vertAlign val="subscript"/>
        <sz val="11"/>
        <rFont val="Arial"/>
        <family val="2"/>
        <scheme val="minor"/>
      </rPr>
      <t xml:space="preserve">100 </t>
    </r>
    <r>
      <rPr>
        <b/>
        <sz val="11"/>
        <rFont val="Arial"/>
        <family val="2"/>
        <scheme val="minor"/>
      </rPr>
      <t>Limit 
(kg CO</t>
    </r>
    <r>
      <rPr>
        <b/>
        <vertAlign val="subscript"/>
        <sz val="11"/>
        <rFont val="Arial"/>
        <family val="2"/>
        <scheme val="minor"/>
      </rPr>
      <t>2</t>
    </r>
    <r>
      <rPr>
        <b/>
        <sz val="11"/>
        <rFont val="Arial"/>
        <family val="2"/>
        <scheme val="minor"/>
      </rPr>
      <t>e)</t>
    </r>
  </si>
  <si>
    <t>Refrigerant emissions for Ecometrics Table</t>
  </si>
  <si>
    <t>Refrigerant Equipment for Graphs</t>
  </si>
  <si>
    <t xml:space="preserve">* The purpose of this tab is to pull carbon values from elsewhere in the workbook and allow for the computation for graphs/data collection outside of the "Graphs" tab. </t>
  </si>
  <si>
    <t>* The following tables are for future data collection through Power Query</t>
  </si>
  <si>
    <t>Embodied carbon reduction strategies:</t>
  </si>
  <si>
    <t>Project Number</t>
  </si>
  <si>
    <t>Embodied carbon software:</t>
  </si>
  <si>
    <t>Buildings uses and %ages:</t>
  </si>
  <si>
    <t>Material Reuse Description</t>
  </si>
  <si>
    <t>Material Swap Description</t>
  </si>
  <si>
    <t>Alternate Structural System Description</t>
  </si>
  <si>
    <t>Structural Biobased Materials Description</t>
  </si>
  <si>
    <t>Non-structural Biobased Materials Description</t>
  </si>
  <si>
    <t>Structural Element Optimization Description</t>
  </si>
  <si>
    <t>Concrete Mix Optimization Description</t>
  </si>
  <si>
    <t>Exterior Envelope Optimization Description</t>
  </si>
  <si>
    <t>Main Building Use - % GFA</t>
  </si>
  <si>
    <t>1st Other Building Use</t>
  </si>
  <si>
    <t>1st Other Building Use - % GFA</t>
  </si>
  <si>
    <t>2nd Other Building Use</t>
  </si>
  <si>
    <t>2nd Other Building Use - % GFA</t>
  </si>
  <si>
    <t>3rd Other Building Use</t>
  </si>
  <si>
    <t>3rd Other Building Use - % GFA</t>
  </si>
  <si>
    <t>OneClick LCA</t>
  </si>
  <si>
    <t>tallyLCA</t>
  </si>
  <si>
    <t>Pathfinder</t>
  </si>
  <si>
    <t>Energy Modelling Software</t>
  </si>
  <si>
    <t>Athena IE</t>
  </si>
  <si>
    <t>Simapro</t>
  </si>
  <si>
    <t>EnergyPlus</t>
  </si>
  <si>
    <t>HAP</t>
  </si>
  <si>
    <t>CANQUEST</t>
  </si>
  <si>
    <t>eQUEST</t>
  </si>
  <si>
    <t>IES - Virtual Environment</t>
  </si>
  <si>
    <t>eTool</t>
  </si>
  <si>
    <t>Other - Filled out below</t>
  </si>
  <si>
    <t>Monthly Electricity:</t>
  </si>
  <si>
    <t>Hourly Electricity:</t>
  </si>
  <si>
    <t>All</t>
  </si>
  <si>
    <t>Corrected the auto-populated checkmarks for strategies #10 and #11 for embodied carbon</t>
  </si>
  <si>
    <t>Embodied Carbon</t>
  </si>
  <si>
    <r>
      <t xml:space="preserve">Other data not currently in Ecometrics summary table </t>
    </r>
    <r>
      <rPr>
        <sz val="11"/>
        <color rgb="FFFF0000"/>
        <rFont val="Arial"/>
        <family val="2"/>
        <scheme val="minor"/>
      </rPr>
      <t>(can build on this table by adding new columns if new data is wished to be collected for later use)</t>
    </r>
    <r>
      <rPr>
        <sz val="11"/>
        <color theme="1"/>
        <rFont val="Arial"/>
        <family val="2"/>
        <scheme val="minor"/>
      </rPr>
      <t>:</t>
    </r>
  </si>
  <si>
    <t xml:space="preserve">Total </t>
  </si>
  <si>
    <r>
      <t>Emissions Savings 
from Green Heat**
(kg CO</t>
    </r>
    <r>
      <rPr>
        <vertAlign val="subscript"/>
        <sz val="11"/>
        <rFont val="Arial"/>
        <family val="2"/>
        <scheme val="minor"/>
      </rPr>
      <t>2</t>
    </r>
    <r>
      <rPr>
        <sz val="11"/>
        <rFont val="Arial"/>
        <family val="2"/>
        <scheme val="minor"/>
      </rPr>
      <t>e)</t>
    </r>
  </si>
  <si>
    <t>**</t>
  </si>
  <si>
    <t>To determine the emissions factor of Green Heat and account for residual grid emissions, enter the COP of the equipment, or use the Other rows to enter Green Heat and the Emissions Factor manually.</t>
  </si>
  <si>
    <t>Projects using Green Heat must provide the emissions factor for Standard Heat, as reported by their provider, to calculate emissions savings.</t>
  </si>
  <si>
    <t xml:space="preserve">* </t>
  </si>
  <si>
    <t>CEDI (kWh/m2/yr)</t>
  </si>
  <si>
    <t>Other (GJ)</t>
  </si>
  <si>
    <t>Submittals</t>
  </si>
  <si>
    <t>Added "Questions or suggested improvements? Contact zerocarbon@cagbc.org" to the bottom of each tab</t>
  </si>
  <si>
    <t>Provide natural gas in Therms or GJ, not both.</t>
  </si>
  <si>
    <t>Biomass that is not eligible to be considered a zero emission biofuel. Eligible biomass is found under the Renewable Onsite Heat heading.</t>
  </si>
  <si>
    <t>Corrected compliance check and GWP 100 column, which was displaying GWP values for 20 years instead of 100</t>
  </si>
  <si>
    <t>For space heating technologies whose performance is not directly affected by outdoor air temperature (e.g., ground-source heat pumps, electric resistance):</t>
  </si>
  <si>
    <t>For space heating technologies whose performance is directly affected by outdoor air temperature (e.g., air-source heat pumps):</t>
  </si>
  <si>
    <t>Summary</t>
  </si>
  <si>
    <t>Corrected the formula of Indirect emissions: electricity to return the appropriate average yearly emissions</t>
  </si>
  <si>
    <t>Clarification that .SIM is an acceptable energy model file type for submission</t>
  </si>
  <si>
    <t>Moved "Baseline Carbon Emissions" column to left-hand side of "Proposed Carbon Emissions" to align with common reporting practices</t>
  </si>
  <si>
    <t>EUI improvement over NECB 2020</t>
  </si>
  <si>
    <t>EUI with onsite renewable generation</t>
  </si>
  <si>
    <t xml:space="preserve">Date Released: June 2024 </t>
  </si>
  <si>
    <t>Date Updated: October 2024</t>
  </si>
  <si>
    <t>Operational - Grid Emissions Only</t>
  </si>
  <si>
    <t>Emissions factors are sourced from The Environment and Climate Change Canada Data Catalogue (https://data-donnees.az.ec.gc.ca/data/substances/monitor/canada-s-greenhouse-gas-emissions-projections/?lang=en).
Select: current_projections_actuelles / Energy-Energie / Reference Scenario de reference / Grid-O&amp;G-Intensities-Intensites-Reseau-Delectricite-P&amp;G / Electricity-grid-intensities-intensites-reseau-delectricite-1.csv
Note: To determine the whole life carbon emissions of a project over 60 years, the 2050 emission factor remains consistent beyond 2050. Please refer to the Graphs tab for a yearly breakdown of carbon emissions.</t>
  </si>
  <si>
    <t>Carbon offsets for operational carbon</t>
  </si>
  <si>
    <t>Year*</t>
  </si>
  <si>
    <t xml:space="preserve">** The Future Grid Emission Factors can be found in the Emissions Factors tab. The years that extend beyond 2050 use the 2050 emission factor. </t>
  </si>
  <si>
    <t>* Operational carbon emissions intensity is determined using gross floor area, whereas embodied carbon emissions intensity uses built floor area.</t>
  </si>
  <si>
    <r>
      <t>Future Grid Emission Factor** 
(g of CO</t>
    </r>
    <r>
      <rPr>
        <vertAlign val="subscript"/>
        <sz val="11"/>
        <rFont val="Arial"/>
        <family val="2"/>
        <scheme val="minor"/>
      </rPr>
      <t>2</t>
    </r>
    <r>
      <rPr>
        <sz val="11"/>
        <rFont val="Arial"/>
        <family val="2"/>
        <scheme val="minor"/>
      </rPr>
      <t>e/kWh)</t>
    </r>
  </si>
  <si>
    <t>* see ZCB-Design v4 Standard for definition</t>
  </si>
  <si>
    <t>Indirect emissions: electricity (average)**</t>
  </si>
  <si>
    <t>Average annual operational emissions**</t>
  </si>
  <si>
    <t>CARBON EMISSIONS INTENSITIES***</t>
  </si>
  <si>
    <t>** An average is given as grid emissions vary across time due to the use of Future Grid Emission Factors.</t>
  </si>
  <si>
    <t>Year to present in graph</t>
  </si>
  <si>
    <t>Emissions reductions - Scope categories</t>
  </si>
  <si>
    <t>*  The Construction Completion Year from the Summary tab is used as year 0. It is assumed that a full year of operations begins at year 1. Therefore, Upfront carbon is attributed to year 0 and Operational 
    carbon is attibuted to years 1 and beyond. If no Construction Completion Year is entered, the year 0 is attributed to 2025.</t>
  </si>
  <si>
    <t>*Avoided Emissions from Exported Green Power are calculated by default using the provincial marginal emissions factor. Projects may at their discretion opt to instead use the average emissions factor, which is the future grid emission factor at year 1.</t>
  </si>
  <si>
    <t>*** Operational carbon emissions intensity is determined using gross floor area, 
     whereas embodied carbon emissions intensity uses built floor area.</t>
  </si>
  <si>
    <r>
      <t>kg CO</t>
    </r>
    <r>
      <rPr>
        <vertAlign val="subscript"/>
        <sz val="11"/>
        <color theme="1"/>
        <rFont val="Arial"/>
        <family val="2"/>
        <scheme val="minor"/>
      </rPr>
      <t>2</t>
    </r>
    <r>
      <rPr>
        <sz val="11"/>
        <color theme="1"/>
        <rFont val="Arial"/>
        <family val="2"/>
        <scheme val="minor"/>
      </rPr>
      <t>e/m</t>
    </r>
    <r>
      <rPr>
        <vertAlign val="superscript"/>
        <sz val="11"/>
        <color theme="1"/>
        <rFont val="Arial"/>
        <family val="2"/>
        <scheme val="minor"/>
      </rPr>
      <t>2</t>
    </r>
    <r>
      <rPr>
        <sz val="11"/>
        <color theme="1"/>
        <rFont val="Arial"/>
        <family val="2"/>
        <scheme val="minor"/>
      </rPr>
      <t xml:space="preserve"> </t>
    </r>
  </si>
  <si>
    <t>WHOLE LIFE CARBON EMISSIONS INTENSITY (60 YEARS)*</t>
  </si>
  <si>
    <t>October 2024</t>
  </si>
  <si>
    <t>Graphs</t>
  </si>
  <si>
    <t>Added a column for Future Grid Emission Factors and ensured Operational Carbon includes fuels and refrigerants</t>
  </si>
  <si>
    <t>ZCB-Design v4</t>
  </si>
  <si>
    <t>EC Reduction Strategies</t>
  </si>
  <si>
    <t>Scope 1 Savings (kg CO2e/yr)</t>
  </si>
  <si>
    <t>Scope 2 Savings (kg CO2e/yr)</t>
  </si>
  <si>
    <t>Scope 3 Savings (kg CO2e/yr)</t>
  </si>
  <si>
    <t>Workbook (v3+) - Energy Approach [D]</t>
  </si>
  <si>
    <t>Corrected the denominator of the percent improvement over baseline formulas</t>
  </si>
  <si>
    <t>December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</si>
</sst>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8">
    <numFmt numFmtId="43" formatCode="_(* #,##0.00_);_(* \(#,##0.00\);_(* &quot;-&quot;??_);_(@_)"/>
    <numFmt numFmtId="164" formatCode="_-&quot;$&quot;* #,##0.00_-;\-&quot;$&quot;* #,##0.00_-;_-&quot;$&quot;* &quot;-&quot;??_-;_-@_-"/>
    <numFmt numFmtId="165" formatCode="_-* #,##0.00_-;\-* #,##0.00_-;_-* &quot;-&quot;??_-;_-@_-"/>
    <numFmt numFmtId="166" formatCode="0.0"/>
    <numFmt numFmtId="167" formatCode="#,##0.0"/>
    <numFmt numFmtId="168" formatCode="0.000"/>
    <numFmt numFmtId="169" formatCode="[$-F400]h:mm:ss\ AM/PM"/>
    <numFmt numFmtId="170" formatCode="_(* #,##0_);_(* \(#,##0\);_(* &quot;-&quot;??_);_(@_)"/>
    <numFmt numFmtId="171" formatCode="0.0000"/>
    <numFmt numFmtId="172" formatCode="#,##0.000"/>
    <numFmt numFmtId="173" formatCode="0.0%"/>
    <numFmt numFmtId="174" formatCode="&quot;$&quot;#,##0\ ;\(&quot;$&quot;#,##0\)"/>
    <numFmt numFmtId="175" formatCode="m/d"/>
    <numFmt numFmtId="176" formatCode="#,##0.0000"/>
    <numFmt numFmtId="177" formatCode="0.0000%"/>
    <numFmt numFmtId="178" formatCode="m/d/yy\ h:mm:ss"/>
    <numFmt numFmtId="179" formatCode="0.00000000"/>
    <numFmt numFmtId="180" formatCode="_(* #,##0.0_);_(* \(#,##0.0\);_(* &quot;-&quot;??_);_(@_)"/>
  </numFmts>
  <fonts count="129" x14ac:knownFonts="1">
    <font>
      <sz val="11"/>
      <color theme="1"/>
      <name val="Arial"/>
      <family val="2"/>
      <scheme val="minor"/>
    </font>
    <font>
      <b/>
      <sz val="11"/>
      <color theme="1"/>
      <name val="Arial"/>
      <family val="2"/>
      <scheme val="minor"/>
    </font>
    <font>
      <b/>
      <sz val="14"/>
      <color theme="1"/>
      <name val="Arial"/>
      <family val="2"/>
      <scheme val="minor"/>
    </font>
    <font>
      <vertAlign val="subscript"/>
      <sz val="11"/>
      <color theme="1"/>
      <name val="Arial"/>
      <family val="2"/>
      <scheme val="minor"/>
    </font>
    <font>
      <sz val="11"/>
      <color rgb="FFFF0000"/>
      <name val="Arial"/>
      <family val="2"/>
      <scheme val="minor"/>
    </font>
    <font>
      <i/>
      <sz val="11"/>
      <color theme="1"/>
      <name val="Arial"/>
      <family val="2"/>
      <scheme val="minor"/>
    </font>
    <font>
      <sz val="11"/>
      <name val="Arial"/>
      <family val="2"/>
      <scheme val="minor"/>
    </font>
    <font>
      <i/>
      <sz val="11"/>
      <name val="Arial"/>
      <family val="2"/>
      <scheme val="minor"/>
    </font>
    <font>
      <sz val="11"/>
      <color theme="1"/>
      <name val="Calibri"/>
      <family val="2"/>
    </font>
    <font>
      <b/>
      <sz val="12"/>
      <color theme="1"/>
      <name val="Arial"/>
      <family val="2"/>
      <scheme val="minor"/>
    </font>
    <font>
      <b/>
      <sz val="11"/>
      <color theme="0"/>
      <name val="Arial"/>
      <family val="2"/>
      <scheme val="minor"/>
    </font>
    <font>
      <sz val="11"/>
      <color theme="0"/>
      <name val="Arial"/>
      <family val="2"/>
      <scheme val="minor"/>
    </font>
    <font>
      <i/>
      <sz val="11"/>
      <color rgb="FFFF0000"/>
      <name val="Arial"/>
      <family val="2"/>
      <scheme val="minor"/>
    </font>
    <font>
      <b/>
      <sz val="14"/>
      <color theme="0"/>
      <name val="Arial"/>
      <family val="2"/>
      <scheme val="minor"/>
    </font>
    <font>
      <b/>
      <sz val="12"/>
      <color theme="0"/>
      <name val="Arial"/>
      <family val="2"/>
      <scheme val="minor"/>
    </font>
    <font>
      <b/>
      <sz val="11"/>
      <color rgb="FFFF0000"/>
      <name val="Arial"/>
      <family val="2"/>
      <scheme val="minor"/>
    </font>
    <font>
      <vertAlign val="subscript"/>
      <sz val="11"/>
      <color theme="0"/>
      <name val="Arial"/>
      <family val="2"/>
      <scheme val="minor"/>
    </font>
    <font>
      <vertAlign val="superscript"/>
      <sz val="11"/>
      <color theme="0"/>
      <name val="Arial"/>
      <family val="2"/>
      <scheme val="minor"/>
    </font>
    <font>
      <sz val="10"/>
      <name val="Arial"/>
      <family val="2"/>
      <scheme val="minor"/>
    </font>
    <font>
      <sz val="11"/>
      <color theme="1"/>
      <name val="Arial"/>
      <family val="2"/>
      <scheme val="minor"/>
    </font>
    <font>
      <b/>
      <sz val="12"/>
      <color rgb="FF00837B"/>
      <name val="Arial"/>
      <family val="2"/>
      <scheme val="minor"/>
    </font>
    <font>
      <vertAlign val="subscript"/>
      <sz val="11"/>
      <name val="Arial"/>
      <family val="2"/>
      <scheme val="minor"/>
    </font>
    <font>
      <i/>
      <sz val="11"/>
      <color theme="0" tint="-0.499984740745262"/>
      <name val="Arial"/>
      <family val="2"/>
      <scheme val="minor"/>
    </font>
    <font>
      <b/>
      <sz val="11"/>
      <name val="Arial"/>
      <family val="2"/>
      <scheme val="minor"/>
    </font>
    <font>
      <sz val="11"/>
      <color rgb="FF000000"/>
      <name val="Arial"/>
      <family val="2"/>
      <scheme val="minor"/>
    </font>
    <font>
      <sz val="11"/>
      <color theme="4"/>
      <name val="Arial"/>
      <family val="2"/>
      <scheme val="minor"/>
    </font>
    <font>
      <b/>
      <sz val="11"/>
      <color theme="0" tint="-0.34998626667073579"/>
      <name val="Arial"/>
      <family val="2"/>
      <scheme val="minor"/>
    </font>
    <font>
      <sz val="12"/>
      <color theme="1"/>
      <name val="Arial"/>
      <family val="2"/>
      <scheme val="minor"/>
    </font>
    <font>
      <b/>
      <sz val="14"/>
      <name val="Arial"/>
      <family val="2"/>
      <scheme val="minor"/>
    </font>
    <font>
      <sz val="12"/>
      <name val="Arial"/>
      <family val="2"/>
      <scheme val="minor"/>
    </font>
    <font>
      <sz val="12"/>
      <color rgb="FFFF0000"/>
      <name val="Arial"/>
      <family val="2"/>
      <scheme val="minor"/>
    </font>
    <font>
      <i/>
      <sz val="12"/>
      <color theme="1"/>
      <name val="Arial"/>
      <family val="2"/>
      <scheme val="minor"/>
    </font>
    <font>
      <vertAlign val="subscript"/>
      <sz val="12"/>
      <name val="Arial"/>
      <family val="2"/>
      <scheme val="minor"/>
    </font>
    <font>
      <b/>
      <sz val="12"/>
      <name val="Arial"/>
      <family val="2"/>
      <scheme val="minor"/>
    </font>
    <font>
      <sz val="8"/>
      <name val="Arial"/>
      <family val="2"/>
      <scheme val="minor"/>
    </font>
    <font>
      <sz val="14"/>
      <color theme="1"/>
      <name val="Arial"/>
      <family val="2"/>
      <scheme val="minor"/>
    </font>
    <font>
      <b/>
      <sz val="9"/>
      <color indexed="81"/>
      <name val="Tahoma"/>
      <family val="2"/>
    </font>
    <font>
      <sz val="9"/>
      <color indexed="81"/>
      <name val="Tahoma"/>
      <family val="2"/>
    </font>
    <font>
      <sz val="8"/>
      <color theme="1"/>
      <name val="Arial"/>
      <family val="2"/>
      <scheme val="minor"/>
    </font>
    <font>
      <sz val="18"/>
      <color theme="3"/>
      <name val="Arial Narrow"/>
      <family val="2"/>
      <scheme val="major"/>
    </font>
    <font>
      <b/>
      <sz val="15"/>
      <color theme="3"/>
      <name val="Arial"/>
      <family val="2"/>
      <scheme val="minor"/>
    </font>
    <font>
      <b/>
      <sz val="13"/>
      <color theme="3"/>
      <name val="Arial"/>
      <family val="2"/>
      <scheme val="minor"/>
    </font>
    <font>
      <b/>
      <sz val="11"/>
      <color theme="3"/>
      <name val="Arial"/>
      <family val="2"/>
      <scheme val="minor"/>
    </font>
    <font>
      <sz val="11"/>
      <color rgb="FF006100"/>
      <name val="Arial"/>
      <family val="2"/>
      <scheme val="minor"/>
    </font>
    <font>
      <sz val="11"/>
      <color rgb="FF9C0006"/>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i/>
      <sz val="11"/>
      <color rgb="FF7F7F7F"/>
      <name val="Arial"/>
      <family val="2"/>
      <scheme val="minor"/>
    </font>
    <font>
      <u/>
      <sz val="11"/>
      <color theme="10"/>
      <name val="Arial"/>
      <family val="2"/>
      <scheme val="minor"/>
    </font>
    <font>
      <sz val="12"/>
      <color theme="1"/>
      <name val="Arial"/>
      <family val="2"/>
    </font>
    <font>
      <b/>
      <sz val="12"/>
      <name val="Times New Roman"/>
      <family val="1"/>
    </font>
    <font>
      <sz val="10"/>
      <name val="Arial"/>
      <family val="2"/>
    </font>
    <font>
      <sz val="9"/>
      <name val="Times New Roman"/>
      <family val="1"/>
    </font>
    <font>
      <b/>
      <sz val="9"/>
      <name val="Times New Roman"/>
      <family val="1"/>
    </font>
    <font>
      <sz val="11"/>
      <color indexed="8"/>
      <name val="Calibri"/>
      <family val="2"/>
    </font>
    <font>
      <sz val="11"/>
      <color indexed="9"/>
      <name val="Calibri"/>
      <family val="2"/>
    </font>
    <font>
      <sz val="9"/>
      <color indexed="8"/>
      <name val="Times New Roman"/>
      <family val="1"/>
    </font>
    <font>
      <sz val="12"/>
      <color indexed="8"/>
      <name val="Times New Roman"/>
      <family val="1"/>
    </font>
    <font>
      <b/>
      <sz val="11"/>
      <color indexed="63"/>
      <name val="Calibri"/>
      <family val="2"/>
    </font>
    <font>
      <b/>
      <sz val="11"/>
      <color indexed="52"/>
      <name val="Calibri"/>
      <family val="2"/>
    </font>
    <font>
      <sz val="11"/>
      <color indexed="62"/>
      <name val="Calibri"/>
      <family val="2"/>
    </font>
    <font>
      <sz val="10"/>
      <name val="Arial Cyr"/>
      <charset val="204"/>
    </font>
    <font>
      <b/>
      <sz val="11"/>
      <color indexed="8"/>
      <name val="Calibri"/>
      <family val="2"/>
    </font>
    <font>
      <i/>
      <sz val="11"/>
      <color indexed="23"/>
      <name val="Calibri"/>
      <family val="2"/>
    </font>
    <font>
      <sz val="11"/>
      <color indexed="17"/>
      <name val="Calibri"/>
      <family val="2"/>
    </font>
    <font>
      <b/>
      <sz val="12"/>
      <color indexed="8"/>
      <name val="Times New Roman"/>
      <family val="1"/>
    </font>
    <font>
      <sz val="12"/>
      <name val="Times New Roman"/>
      <family val="1"/>
    </font>
    <font>
      <sz val="8"/>
      <name val="Helvetica"/>
      <family val="2"/>
    </font>
    <font>
      <sz val="10"/>
      <color indexed="8"/>
      <name val="Arial"/>
      <family val="2"/>
    </font>
    <font>
      <sz val="14"/>
      <name val="Arial"/>
      <family val="2"/>
    </font>
    <font>
      <i/>
      <sz val="10"/>
      <name val="Arial"/>
      <family val="2"/>
    </font>
    <font>
      <b/>
      <sz val="9"/>
      <name val="Arial"/>
      <family val="2"/>
    </font>
    <font>
      <sz val="18"/>
      <name val="Arial"/>
      <family val="2"/>
    </font>
    <font>
      <sz val="11"/>
      <color indexed="20"/>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1"/>
      <color indexed="9"/>
      <name val="Calibri"/>
      <family val="2"/>
    </font>
    <font>
      <u/>
      <sz val="10"/>
      <color indexed="12"/>
      <name val="Times New Roman"/>
      <family val="1"/>
    </font>
    <font>
      <sz val="10"/>
      <color theme="1"/>
      <name val="Arial"/>
      <family val="2"/>
    </font>
    <font>
      <sz val="10"/>
      <name val="MS Sans Serif"/>
      <family val="2"/>
    </font>
    <font>
      <sz val="11"/>
      <color rgb="FF9C6500"/>
      <name val="Arial"/>
      <family val="2"/>
      <scheme val="minor"/>
    </font>
    <font>
      <sz val="10"/>
      <name val="MS Sans Serif"/>
    </font>
    <font>
      <sz val="10"/>
      <color theme="1"/>
      <name val="Arial"/>
      <family val="2"/>
      <scheme val="minor"/>
    </font>
    <font>
      <b/>
      <sz val="20"/>
      <name val="Arial"/>
      <family val="2"/>
      <scheme val="minor"/>
    </font>
    <font>
      <b/>
      <sz val="16"/>
      <name val="Arial"/>
      <family val="2"/>
      <scheme val="minor"/>
    </font>
    <font>
      <b/>
      <sz val="11"/>
      <name val="Calibri"/>
      <family val="2"/>
    </font>
    <font>
      <sz val="11"/>
      <name val="Calibri"/>
      <family val="2"/>
    </font>
    <font>
      <sz val="12"/>
      <color theme="0" tint="-0.34998626667073579"/>
      <name val="Arial"/>
      <family val="2"/>
      <scheme val="minor"/>
    </font>
    <font>
      <vertAlign val="superscript"/>
      <sz val="12"/>
      <name val="Arial"/>
      <family val="2"/>
      <scheme val="minor"/>
    </font>
    <font>
      <vertAlign val="superscript"/>
      <sz val="11"/>
      <name val="Arial"/>
      <family val="2"/>
      <scheme val="minor"/>
    </font>
    <font>
      <sz val="14"/>
      <name val="Arial"/>
      <family val="2"/>
      <scheme val="minor"/>
    </font>
    <font>
      <b/>
      <sz val="14"/>
      <color rgb="FF00837B"/>
      <name val="Arial"/>
      <family val="2"/>
      <scheme val="minor"/>
    </font>
    <font>
      <b/>
      <sz val="12"/>
      <color theme="4"/>
      <name val="Arial"/>
      <family val="2"/>
      <scheme val="minor"/>
    </font>
    <font>
      <b/>
      <vertAlign val="subscript"/>
      <sz val="12"/>
      <color theme="4"/>
      <name val="Arial"/>
      <family val="2"/>
      <scheme val="minor"/>
    </font>
    <font>
      <sz val="10"/>
      <color theme="0"/>
      <name val="Arial"/>
      <family val="2"/>
      <scheme val="minor"/>
    </font>
    <font>
      <sz val="9"/>
      <name val="Arial"/>
      <family val="2"/>
      <scheme val="minor"/>
    </font>
    <font>
      <b/>
      <sz val="22"/>
      <color rgb="FF00837B"/>
      <name val="Arial"/>
      <family val="2"/>
      <scheme val="minor"/>
    </font>
    <font>
      <sz val="10"/>
      <color rgb="FF000000"/>
      <name val="Arial"/>
      <family val="2"/>
      <scheme val="minor"/>
    </font>
    <font>
      <b/>
      <u/>
      <sz val="14"/>
      <color theme="0"/>
      <name val="Arial"/>
      <family val="2"/>
      <scheme val="minor"/>
    </font>
    <font>
      <b/>
      <vertAlign val="subscript"/>
      <sz val="11"/>
      <name val="Arial"/>
      <family val="2"/>
      <scheme val="minor"/>
    </font>
    <font>
      <i/>
      <sz val="10"/>
      <name val="Arial"/>
      <family val="2"/>
      <scheme val="minor"/>
    </font>
    <font>
      <b/>
      <sz val="18"/>
      <color theme="1"/>
      <name val="Arial"/>
      <family val="2"/>
      <scheme val="minor"/>
    </font>
    <font>
      <b/>
      <sz val="18"/>
      <color theme="0"/>
      <name val="Arial"/>
      <family val="2"/>
      <scheme val="minor"/>
    </font>
    <font>
      <b/>
      <sz val="16"/>
      <color theme="0"/>
      <name val="Arial"/>
      <family val="2"/>
      <scheme val="minor"/>
    </font>
    <font>
      <sz val="16"/>
      <color theme="0"/>
      <name val="Arial"/>
      <family val="2"/>
      <scheme val="minor"/>
    </font>
    <font>
      <u/>
      <sz val="10"/>
      <color theme="10"/>
      <name val="Arial"/>
      <family val="2"/>
      <scheme val="minor"/>
    </font>
    <font>
      <b/>
      <sz val="8"/>
      <name val="Calibri"/>
      <family val="2"/>
    </font>
    <font>
      <sz val="9"/>
      <color theme="1"/>
      <name val="Arial"/>
      <family val="2"/>
      <scheme val="minor"/>
    </font>
    <font>
      <i/>
      <sz val="10"/>
      <color rgb="FF000000"/>
      <name val="Arial"/>
      <family val="2"/>
      <scheme val="minor"/>
    </font>
    <font>
      <sz val="12"/>
      <color theme="0"/>
      <name val="Arial"/>
      <family val="2"/>
      <scheme val="minor"/>
    </font>
    <font>
      <vertAlign val="superscript"/>
      <sz val="10"/>
      <name val="Arial"/>
      <family val="2"/>
      <scheme val="minor"/>
    </font>
    <font>
      <vertAlign val="subscript"/>
      <sz val="10"/>
      <name val="Arial"/>
      <family val="2"/>
      <scheme val="minor"/>
    </font>
    <font>
      <vertAlign val="superscript"/>
      <sz val="9"/>
      <name val="Arial"/>
      <family val="2"/>
      <scheme val="minor"/>
    </font>
    <font>
      <i/>
      <sz val="9"/>
      <name val="Arial"/>
      <family val="2"/>
      <scheme val="minor"/>
    </font>
    <font>
      <vertAlign val="superscript"/>
      <sz val="11"/>
      <color theme="1"/>
      <name val="Arial"/>
      <family val="2"/>
      <scheme val="minor"/>
    </font>
    <font>
      <vertAlign val="subscript"/>
      <sz val="11"/>
      <color theme="4"/>
      <name val="Arial"/>
      <family val="2"/>
      <scheme val="minor"/>
    </font>
    <font>
      <sz val="10"/>
      <name val="Aptos Narrow"/>
      <family val="2"/>
    </font>
    <font>
      <sz val="9"/>
      <color theme="1"/>
      <name val="Segoe UI"/>
      <family val="2"/>
    </font>
    <font>
      <b/>
      <sz val="11"/>
      <color rgb="FF00FF99"/>
      <name val="Arial"/>
      <family val="2"/>
      <scheme val="minor"/>
    </font>
    <font>
      <sz val="12"/>
      <name val="Aptos Narrow"/>
      <family val="2"/>
    </font>
    <font>
      <i/>
      <sz val="11"/>
      <color theme="0"/>
      <name val="Arial"/>
      <family val="2"/>
      <scheme val="minor"/>
    </font>
    <font>
      <i/>
      <sz val="10"/>
      <color theme="1"/>
      <name val="Arial"/>
      <family val="2"/>
      <scheme val="minor"/>
    </font>
    <font>
      <b/>
      <sz val="30"/>
      <name val="Arial"/>
      <family val="2"/>
      <scheme val="minor"/>
    </font>
  </fonts>
  <fills count="84">
    <fill>
      <patternFill patternType="none"/>
    </fill>
    <fill>
      <patternFill patternType="gray125"/>
    </fill>
    <fill>
      <patternFill patternType="solid">
        <fgColor theme="9" tint="0.39997558519241921"/>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0"/>
        <bgColor indexed="64"/>
      </patternFill>
    </fill>
    <fill>
      <patternFill patternType="solid">
        <fgColor theme="7"/>
        <bgColor indexed="64"/>
      </patternFill>
    </fill>
    <fill>
      <patternFill patternType="solid">
        <fgColor rgb="FF00837B"/>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theme="5"/>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7"/>
        <bgColor indexed="64"/>
      </patternFill>
    </fill>
    <fill>
      <patternFill patternType="solid">
        <fgColor indexed="42"/>
        <bgColor indexed="64"/>
      </patternFill>
    </fill>
    <fill>
      <patternFill patternType="solid">
        <fgColor indexed="47"/>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2"/>
        <bgColor indexed="64"/>
      </patternFill>
    </fill>
    <fill>
      <patternFill patternType="solid">
        <fgColor indexed="26"/>
      </patternFill>
    </fill>
    <fill>
      <patternFill patternType="darkTrellis"/>
    </fill>
    <fill>
      <patternFill patternType="solid">
        <fgColor indexed="9"/>
      </patternFill>
    </fill>
    <fill>
      <patternFill patternType="solid">
        <fgColor indexed="55"/>
        <bgColor indexed="64"/>
      </patternFill>
    </fill>
    <fill>
      <patternFill patternType="solid">
        <fgColor indexed="55"/>
      </patternFill>
    </fill>
    <fill>
      <patternFill patternType="solid">
        <fgColor theme="6"/>
        <bgColor indexed="64"/>
      </patternFill>
    </fill>
    <fill>
      <patternFill patternType="solid">
        <fgColor theme="4"/>
        <bgColor indexed="64"/>
      </patternFill>
    </fill>
    <fill>
      <patternFill patternType="solid">
        <fgColor theme="1"/>
        <bgColor indexed="64"/>
      </patternFill>
    </fill>
    <fill>
      <patternFill patternType="solid">
        <fgColor theme="7" tint="0.79998168889431442"/>
        <bgColor indexed="64"/>
      </patternFill>
    </fill>
    <fill>
      <patternFill patternType="solid">
        <fgColor theme="5" tint="-0.249977111117893"/>
        <bgColor indexed="64"/>
      </patternFill>
    </fill>
    <fill>
      <patternFill patternType="solid">
        <fgColor rgb="FFFFFFCC"/>
        <bgColor indexed="64"/>
      </patternFill>
    </fill>
    <fill>
      <patternFill patternType="solid">
        <fgColor theme="0" tint="-0.499984740745262"/>
        <bgColor indexed="64"/>
      </patternFill>
    </fill>
    <fill>
      <patternFill patternType="solid">
        <fgColor rgb="FFD9D9D9"/>
        <bgColor rgb="FF000000"/>
      </patternFill>
    </fill>
    <fill>
      <patternFill patternType="solid">
        <fgColor theme="0" tint="-4.9989318521683403E-2"/>
        <bgColor indexed="64"/>
      </patternFill>
    </fill>
  </fills>
  <borders count="142">
    <border>
      <left/>
      <right/>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style="thin">
        <color auto="1"/>
      </left>
      <right style="thin">
        <color auto="1"/>
      </right>
      <top/>
      <bottom style="thin">
        <color auto="1"/>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style="thin">
        <color theme="0"/>
      </top>
      <bottom/>
      <diagonal/>
    </border>
    <border>
      <left style="thin">
        <color theme="0" tint="-0.14999847407452621"/>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medium">
        <color indexed="64"/>
      </left>
      <right style="medium">
        <color indexed="64"/>
      </right>
      <top style="thin">
        <color indexed="64"/>
      </top>
      <bottom style="medium">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medium">
        <color auto="1"/>
      </left>
      <right/>
      <top/>
      <bottom/>
      <diagonal/>
    </border>
    <border>
      <left style="thin">
        <color indexed="64"/>
      </left>
      <right style="medium">
        <color indexed="64"/>
      </right>
      <top style="thin">
        <color indexed="64"/>
      </top>
      <bottom/>
      <diagonal/>
    </border>
    <border>
      <left style="medium">
        <color auto="1"/>
      </left>
      <right/>
      <top/>
      <bottom style="medium">
        <color auto="1"/>
      </bottom>
      <diagonal/>
    </border>
    <border>
      <left style="medium">
        <color auto="1"/>
      </left>
      <right/>
      <top style="medium">
        <color auto="1"/>
      </top>
      <bottom/>
      <diagonal/>
    </border>
    <border>
      <left/>
      <right/>
      <top style="medium">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medium">
        <color indexed="64"/>
      </right>
      <top/>
      <bottom style="thin">
        <color indexed="64"/>
      </bottom>
      <diagonal/>
    </border>
    <border>
      <left style="thin">
        <color theme="0" tint="-0.249977111117893"/>
      </left>
      <right/>
      <top/>
      <bottom/>
      <diagonal/>
    </border>
    <border>
      <left style="thin">
        <color theme="7" tint="0.79998168889431442"/>
      </left>
      <right/>
      <top style="thin">
        <color theme="7" tint="0.79998168889431442"/>
      </top>
      <bottom style="thin">
        <color theme="7" tint="0.79998168889431442"/>
      </bottom>
      <diagonal/>
    </border>
    <border>
      <left/>
      <right/>
      <top style="thin">
        <color theme="7" tint="0.79998168889431442"/>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double">
        <color indexed="64"/>
      </bottom>
      <diagonal/>
    </border>
    <border>
      <left style="dotted">
        <color theme="0" tint="-4.9989318521683403E-2"/>
      </left>
      <right style="dotted">
        <color theme="0" tint="-4.9989318521683403E-2"/>
      </right>
      <top style="dotted">
        <color theme="0" tint="-4.9989318521683403E-2"/>
      </top>
      <bottom style="dotted">
        <color theme="0" tint="-4.9989318521683403E-2"/>
      </bottom>
      <diagonal/>
    </border>
    <border>
      <left/>
      <right/>
      <top style="thin">
        <color theme="7" tint="0.79998168889431442"/>
      </top>
      <bottom style="thin">
        <color theme="7" tint="0.79998168889431442"/>
      </bottom>
      <diagonal/>
    </border>
    <border>
      <left style="thin">
        <color theme="3"/>
      </left>
      <right/>
      <top/>
      <bottom/>
      <diagonal/>
    </border>
    <border>
      <left style="thin">
        <color theme="7" tint="0.79998168889431442"/>
      </left>
      <right/>
      <top style="thin">
        <color theme="7" tint="0.79998168889431442"/>
      </top>
      <bottom/>
      <diagonal/>
    </border>
    <border>
      <left/>
      <right style="thin">
        <color theme="3"/>
      </right>
      <top/>
      <bottom/>
      <diagonal/>
    </border>
    <border>
      <left style="thin">
        <color theme="3"/>
      </left>
      <right/>
      <top/>
      <bottom style="medium">
        <color indexed="64"/>
      </bottom>
      <diagonal/>
    </border>
    <border>
      <left/>
      <right style="thin">
        <color theme="3"/>
      </right>
      <top/>
      <bottom style="medium">
        <color indexed="64"/>
      </bottom>
      <diagonal/>
    </border>
    <border>
      <left style="dotted">
        <color theme="0" tint="-4.9989318521683403E-2"/>
      </left>
      <right/>
      <top/>
      <bottom/>
      <diagonal/>
    </border>
    <border>
      <left/>
      <right style="thin">
        <color theme="3"/>
      </right>
      <top style="medium">
        <color indexed="64"/>
      </top>
      <bottom/>
      <diagonal/>
    </border>
    <border>
      <left style="thin">
        <color theme="3"/>
      </left>
      <right/>
      <top style="medium">
        <color indexed="64"/>
      </top>
      <bottom/>
      <diagonal/>
    </border>
    <border>
      <left style="medium">
        <color indexed="64"/>
      </left>
      <right/>
      <top style="thin">
        <color theme="7" tint="0.79998168889431442"/>
      </top>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top style="thin">
        <color indexed="64"/>
      </top>
      <bottom style="dotted">
        <color theme="0" tint="-0.24994659260841701"/>
      </bottom>
      <diagonal/>
    </border>
    <border>
      <left/>
      <right style="thin">
        <color theme="0" tint="-4.9989318521683403E-2"/>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ck">
        <color indexed="64"/>
      </right>
      <top style="thin">
        <color indexed="64"/>
      </top>
      <bottom style="medium">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right/>
      <top/>
      <bottom style="dashed">
        <color theme="0" tint="-0.14996795556505021"/>
      </bottom>
      <diagonal/>
    </border>
    <border>
      <left/>
      <right/>
      <top style="dashed">
        <color theme="0" tint="-0.14996795556505021"/>
      </top>
      <bottom style="dashed">
        <color theme="0" tint="-0.14996795556505021"/>
      </bottom>
      <diagonal/>
    </border>
    <border>
      <left style="thin">
        <color indexed="64"/>
      </left>
      <right/>
      <top style="dashed">
        <color theme="0" tint="-0.14996795556505021"/>
      </top>
      <bottom style="dashed">
        <color theme="0" tint="-0.14996795556505021"/>
      </bottom>
      <diagonal/>
    </border>
    <border>
      <left/>
      <right style="thin">
        <color indexed="64"/>
      </right>
      <top style="dashed">
        <color theme="0" tint="-0.14996795556505021"/>
      </top>
      <bottom style="dashed">
        <color theme="0" tint="-0.14996795556505021"/>
      </bottom>
      <diagonal/>
    </border>
    <border>
      <left style="thin">
        <color theme="0" tint="-0.34998626667073579"/>
      </left>
      <right style="thin">
        <color theme="0" tint="-0.34998626667073579"/>
      </right>
      <top/>
      <bottom style="double">
        <color auto="1"/>
      </bottom>
      <diagonal/>
    </border>
    <border>
      <left/>
      <right/>
      <top style="dotted">
        <color indexed="64"/>
      </top>
      <bottom/>
      <diagonal/>
    </border>
    <border>
      <left style="thin">
        <color auto="1"/>
      </left>
      <right style="thin">
        <color auto="1"/>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bottom style="medium">
        <color indexed="64"/>
      </bottom>
      <diagonal/>
    </border>
    <border>
      <left/>
      <right style="thin">
        <color indexed="64"/>
      </right>
      <top style="medium">
        <color auto="1"/>
      </top>
      <bottom/>
      <diagonal/>
    </border>
    <border>
      <left/>
      <right/>
      <top/>
      <bottom style="dotted">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style="thin">
        <color indexed="64"/>
      </left>
      <right/>
      <top style="medium">
        <color indexed="64"/>
      </top>
      <bottom/>
      <diagonal/>
    </border>
    <border>
      <left style="thin">
        <color indexed="64"/>
      </left>
      <right style="thin">
        <color theme="0" tint="-0.249977111117893"/>
      </right>
      <top/>
      <bottom/>
      <diagonal/>
    </border>
    <border>
      <left style="thin">
        <color theme="0" tint="-0.34998626667073579"/>
      </left>
      <right style="thin">
        <color theme="0" tint="-0.34998626667073579"/>
      </right>
      <top style="thin">
        <color auto="1"/>
      </top>
      <bottom style="double">
        <color auto="1"/>
      </bottom>
      <diagonal/>
    </border>
    <border>
      <left style="medium">
        <color auto="1"/>
      </left>
      <right style="medium">
        <color indexed="64"/>
      </right>
      <top style="medium">
        <color auto="1"/>
      </top>
      <bottom style="thin">
        <color indexed="64"/>
      </bottom>
      <diagonal/>
    </border>
    <border>
      <left/>
      <right style="thin">
        <color theme="3"/>
      </right>
      <top/>
      <bottom style="thin">
        <color indexed="64"/>
      </bottom>
      <diagonal/>
    </border>
    <border>
      <left style="thin">
        <color theme="3"/>
      </left>
      <right/>
      <top/>
      <bottom style="thin">
        <color indexed="64"/>
      </bottom>
      <diagonal/>
    </border>
    <border>
      <left/>
      <right/>
      <top style="thin">
        <color theme="1"/>
      </top>
      <bottom style="thin">
        <color theme="1"/>
      </bottom>
      <diagonal/>
    </border>
    <border>
      <left style="thin">
        <color theme="1"/>
      </left>
      <right style="thin">
        <color theme="1"/>
      </right>
      <top style="thin">
        <color theme="1"/>
      </top>
      <bottom/>
      <diagonal/>
    </border>
  </borders>
  <cellStyleXfs count="206">
    <xf numFmtId="0" fontId="0" fillId="0" borderId="0"/>
    <xf numFmtId="43" fontId="19" fillId="0" borderId="0" applyFont="0" applyFill="0" applyBorder="0" applyAlignment="0" applyProtection="0"/>
    <xf numFmtId="9" fontId="19" fillId="0" borderId="0" applyFont="0" applyFill="0" applyBorder="0" applyAlignment="0" applyProtection="0"/>
    <xf numFmtId="0" fontId="39" fillId="0" borderId="0" applyNumberFormat="0" applyFill="0" applyBorder="0" applyAlignment="0" applyProtection="0"/>
    <xf numFmtId="0" fontId="19" fillId="22" borderId="42" applyNumberFormat="0" applyFont="0" applyAlignment="0" applyProtection="0"/>
    <xf numFmtId="0" fontId="19" fillId="0" borderId="0"/>
    <xf numFmtId="0" fontId="52" fillId="0" borderId="0"/>
    <xf numFmtId="0" fontId="56" fillId="47" borderId="0" applyNumberFormat="0" applyBorder="0" applyAlignment="0" applyProtection="0"/>
    <xf numFmtId="0" fontId="56" fillId="48" borderId="0" applyNumberFormat="0" applyBorder="0" applyAlignment="0" applyProtection="0"/>
    <xf numFmtId="0" fontId="56" fillId="49" borderId="0" applyNumberFormat="0" applyBorder="0" applyAlignment="0" applyProtection="0"/>
    <xf numFmtId="0" fontId="56" fillId="50" borderId="0" applyNumberFormat="0" applyBorder="0" applyAlignment="0" applyProtection="0"/>
    <xf numFmtId="0" fontId="56" fillId="51" borderId="0" applyNumberFormat="0" applyBorder="0" applyAlignment="0" applyProtection="0"/>
    <xf numFmtId="0" fontId="56" fillId="52" borderId="0" applyNumberFormat="0" applyBorder="0" applyAlignment="0" applyProtection="0"/>
    <xf numFmtId="49" fontId="54" fillId="0" borderId="4" applyNumberFormat="0" applyFont="0" applyFill="0" applyBorder="0" applyProtection="0">
      <alignment horizontal="left" vertical="center"/>
    </xf>
    <xf numFmtId="0" fontId="56" fillId="53" borderId="0" applyNumberFormat="0" applyBorder="0" applyAlignment="0" applyProtection="0"/>
    <xf numFmtId="0" fontId="56" fillId="54" borderId="0" applyNumberFormat="0" applyBorder="0" applyAlignment="0" applyProtection="0"/>
    <xf numFmtId="0" fontId="56" fillId="55" borderId="0" applyNumberFormat="0" applyBorder="0" applyAlignment="0" applyProtection="0"/>
    <xf numFmtId="0" fontId="56" fillId="50" borderId="0" applyNumberFormat="0" applyBorder="0" applyAlignment="0" applyProtection="0"/>
    <xf numFmtId="0" fontId="56" fillId="53" borderId="0" applyNumberFormat="0" applyBorder="0" applyAlignment="0" applyProtection="0"/>
    <xf numFmtId="0" fontId="56" fillId="56" borderId="0" applyNumberFormat="0" applyBorder="0" applyAlignment="0" applyProtection="0"/>
    <xf numFmtId="49" fontId="54" fillId="0" borderId="13" applyNumberFormat="0" applyFont="0" applyFill="0" applyBorder="0" applyProtection="0">
      <alignment horizontal="left" vertical="center"/>
    </xf>
    <xf numFmtId="0" fontId="57" fillId="57" borderId="0" applyNumberFormat="0" applyBorder="0" applyAlignment="0" applyProtection="0"/>
    <xf numFmtId="0" fontId="57" fillId="54" borderId="0" applyNumberFormat="0" applyBorder="0" applyAlignment="0" applyProtection="0"/>
    <xf numFmtId="0" fontId="57" fillId="55" borderId="0" applyNumberFormat="0" applyBorder="0" applyAlignment="0" applyProtection="0"/>
    <xf numFmtId="0" fontId="57" fillId="58" borderId="0" applyNumberFormat="0" applyBorder="0" applyAlignment="0" applyProtection="0"/>
    <xf numFmtId="0" fontId="57" fillId="59" borderId="0" applyNumberFormat="0" applyBorder="0" applyAlignment="0" applyProtection="0"/>
    <xf numFmtId="0" fontId="57" fillId="60" borderId="0" applyNumberFormat="0" applyBorder="0" applyAlignment="0" applyProtection="0"/>
    <xf numFmtId="0" fontId="55" fillId="61" borderId="0" applyBorder="0" applyAlignment="0"/>
    <xf numFmtId="0" fontId="54" fillId="61" borderId="0" applyBorder="0">
      <alignment horizontal="right" vertical="center"/>
    </xf>
    <xf numFmtId="4" fontId="54" fillId="62" borderId="0" applyBorder="0">
      <alignment horizontal="right" vertical="center"/>
    </xf>
    <xf numFmtId="4" fontId="54" fillId="62" borderId="0" applyBorder="0">
      <alignment horizontal="right" vertical="center"/>
    </xf>
    <xf numFmtId="0" fontId="58" fillId="62" borderId="4">
      <alignment horizontal="right" vertical="center"/>
    </xf>
    <xf numFmtId="0" fontId="59" fillId="62" borderId="4">
      <alignment horizontal="right" vertical="center"/>
    </xf>
    <xf numFmtId="0" fontId="58" fillId="63" borderId="4">
      <alignment horizontal="right" vertical="center"/>
    </xf>
    <xf numFmtId="0" fontId="58" fillId="63" borderId="4">
      <alignment horizontal="right" vertical="center"/>
    </xf>
    <xf numFmtId="0" fontId="58" fillId="63" borderId="27">
      <alignment horizontal="right" vertical="center"/>
    </xf>
    <xf numFmtId="0" fontId="58" fillId="63" borderId="13">
      <alignment horizontal="right" vertical="center"/>
    </xf>
    <xf numFmtId="0" fontId="58" fillId="63" borderId="17">
      <alignment horizontal="right" vertical="center"/>
    </xf>
    <xf numFmtId="0" fontId="57" fillId="64" borderId="0" applyNumberFormat="0" applyBorder="0" applyAlignment="0" applyProtection="0"/>
    <xf numFmtId="0" fontId="57" fillId="65" borderId="0" applyNumberFormat="0" applyBorder="0" applyAlignment="0" applyProtection="0"/>
    <xf numFmtId="0" fontId="57" fillId="66" borderId="0" applyNumberFormat="0" applyBorder="0" applyAlignment="0" applyProtection="0"/>
    <xf numFmtId="0" fontId="57" fillId="58" borderId="0" applyNumberFormat="0" applyBorder="0" applyAlignment="0" applyProtection="0"/>
    <xf numFmtId="0" fontId="57" fillId="59" borderId="0" applyNumberFormat="0" applyBorder="0" applyAlignment="0" applyProtection="0"/>
    <xf numFmtId="0" fontId="57" fillId="67" borderId="0" applyNumberFormat="0" applyBorder="0" applyAlignment="0" applyProtection="0"/>
    <xf numFmtId="0" fontId="60" fillId="68" borderId="44" applyNumberFormat="0" applyAlignment="0" applyProtection="0"/>
    <xf numFmtId="0" fontId="61" fillId="68" borderId="45" applyNumberFormat="0" applyAlignment="0" applyProtection="0"/>
    <xf numFmtId="4" fontId="55" fillId="0" borderId="9" applyFill="0" applyBorder="0" applyProtection="0">
      <alignment horizontal="right" vertical="center"/>
    </xf>
    <xf numFmtId="43" fontId="53" fillId="0" borderId="0" applyFont="0" applyFill="0" applyBorder="0" applyAlignment="0" applyProtection="0"/>
    <xf numFmtId="3" fontId="53" fillId="0" borderId="0" applyFont="0" applyFill="0" applyBorder="0" applyAlignment="0" applyProtection="0"/>
    <xf numFmtId="0" fontId="58" fillId="0" borderId="0" applyNumberFormat="0">
      <alignment horizontal="right"/>
    </xf>
    <xf numFmtId="174" fontId="53" fillId="0" borderId="0" applyFont="0" applyFill="0" applyBorder="0" applyAlignment="0" applyProtection="0"/>
    <xf numFmtId="0" fontId="54" fillId="63" borderId="12">
      <alignment horizontal="left" vertical="center" wrapText="1" indent="2"/>
    </xf>
    <xf numFmtId="0" fontId="54" fillId="0" borderId="12">
      <alignment horizontal="left" vertical="center" wrapText="1" indent="2"/>
    </xf>
    <xf numFmtId="0" fontId="54" fillId="62" borderId="13">
      <alignment horizontal="left" vertical="center"/>
    </xf>
    <xf numFmtId="175" fontId="53" fillId="0" borderId="0" applyFont="0" applyFill="0" applyBorder="0" applyAlignment="0" applyProtection="0"/>
    <xf numFmtId="0" fontId="58" fillId="0" borderId="46">
      <alignment horizontal="left" vertical="top" wrapText="1"/>
    </xf>
    <xf numFmtId="0" fontId="62" fillId="52" borderId="45" applyNumberFormat="0" applyAlignment="0" applyProtection="0"/>
    <xf numFmtId="0" fontId="63" fillId="0" borderId="8"/>
    <xf numFmtId="0" fontId="64" fillId="0" borderId="47" applyNumberFormat="0" applyFill="0" applyAlignment="0" applyProtection="0"/>
    <xf numFmtId="0" fontId="65" fillId="0" borderId="0" applyNumberFormat="0" applyFill="0" applyBorder="0" applyAlignment="0" applyProtection="0"/>
    <xf numFmtId="2" fontId="53" fillId="0" borderId="0" applyFont="0" applyFill="0" applyBorder="0" applyAlignment="0" applyProtection="0"/>
    <xf numFmtId="0" fontId="66" fillId="49" borderId="0" applyNumberFormat="0" applyBorder="0" applyAlignment="0" applyProtection="0"/>
    <xf numFmtId="0" fontId="52" fillId="0" borderId="0" applyNumberFormat="0" applyFill="0" applyBorder="0" applyAlignment="0" applyProtection="0"/>
    <xf numFmtId="0" fontId="54" fillId="0" borderId="0" applyBorder="0">
      <alignment horizontal="right" vertical="center"/>
    </xf>
    <xf numFmtId="0" fontId="54" fillId="0" borderId="4">
      <alignment horizontal="right" vertical="center"/>
    </xf>
    <xf numFmtId="1" fontId="67" fillId="62" borderId="0" applyBorder="0">
      <alignment horizontal="right" vertical="center"/>
    </xf>
    <xf numFmtId="2" fontId="68" fillId="0" borderId="0" applyFill="0" applyBorder="0" applyProtection="0"/>
    <xf numFmtId="4" fontId="54" fillId="0" borderId="4" applyFill="0" applyBorder="0" applyProtection="0">
      <alignment horizontal="right" vertical="center"/>
    </xf>
    <xf numFmtId="49" fontId="55" fillId="0" borderId="4" applyNumberFormat="0" applyFill="0" applyBorder="0" applyProtection="0">
      <alignment horizontal="left" vertical="center"/>
    </xf>
    <xf numFmtId="0" fontId="54" fillId="0" borderId="4" applyNumberFormat="0" applyFill="0" applyAlignment="0" applyProtection="0"/>
    <xf numFmtId="0" fontId="69" fillId="69" borderId="0" applyNumberFormat="0" applyFont="0" applyBorder="0" applyAlignment="0" applyProtection="0"/>
    <xf numFmtId="0" fontId="53" fillId="0" borderId="0"/>
    <xf numFmtId="0" fontId="53" fillId="70" borderId="48" applyNumberFormat="0" applyFont="0" applyAlignment="0" applyProtection="0"/>
    <xf numFmtId="176" fontId="54" fillId="71" borderId="4" applyNumberFormat="0" applyFont="0" applyBorder="0" applyAlignment="0" applyProtection="0">
      <alignment horizontal="right" vertical="center"/>
    </xf>
    <xf numFmtId="9" fontId="53" fillId="0" borderId="0" applyFont="0" applyFill="0" applyBorder="0" applyAlignment="0" applyProtection="0"/>
    <xf numFmtId="177" fontId="53" fillId="0" borderId="0" applyFont="0" applyFill="0" applyBorder="0" applyAlignment="0" applyProtection="0"/>
    <xf numFmtId="0" fontId="53" fillId="0" borderId="49" applyNumberFormat="0" applyFont="0" applyFill="0" applyAlignment="0" applyProtection="0"/>
    <xf numFmtId="0" fontId="53" fillId="0" borderId="50" applyNumberFormat="0" applyFont="0" applyFill="0" applyAlignment="0" applyProtection="0"/>
    <xf numFmtId="0" fontId="53" fillId="0" borderId="51" applyNumberFormat="0" applyFont="0" applyFill="0" applyAlignment="0" applyProtection="0"/>
    <xf numFmtId="0" fontId="53" fillId="0" borderId="52" applyNumberFormat="0" applyFont="0" applyFill="0" applyAlignment="0" applyProtection="0"/>
    <xf numFmtId="0" fontId="53" fillId="0" borderId="53" applyNumberFormat="0" applyFont="0" applyFill="0" applyAlignment="0" applyProtection="0"/>
    <xf numFmtId="0" fontId="53" fillId="72" borderId="0" applyNumberFormat="0" applyFont="0" applyBorder="0" applyAlignment="0" applyProtection="0"/>
    <xf numFmtId="0" fontId="53" fillId="0" borderId="54" applyNumberFormat="0" applyFont="0" applyFill="0" applyAlignment="0" applyProtection="0"/>
    <xf numFmtId="0" fontId="53" fillId="0" borderId="55" applyNumberFormat="0" applyFont="0" applyFill="0" applyAlignment="0" applyProtection="0"/>
    <xf numFmtId="46" fontId="53" fillId="0" borderId="0" applyFont="0" applyFill="0" applyBorder="0" applyAlignment="0" applyProtection="0"/>
    <xf numFmtId="0" fontId="70" fillId="0" borderId="0" applyNumberFormat="0" applyFill="0" applyBorder="0" applyAlignment="0" applyProtection="0"/>
    <xf numFmtId="0" fontId="53" fillId="0" borderId="56" applyNumberFormat="0" applyFont="0" applyFill="0" applyAlignment="0" applyProtection="0"/>
    <xf numFmtId="0" fontId="53" fillId="0" borderId="57" applyNumberFormat="0" applyFont="0" applyFill="0" applyAlignment="0" applyProtection="0"/>
    <xf numFmtId="0" fontId="53" fillId="0" borderId="48" applyNumberFormat="0" applyFont="0" applyFill="0" applyAlignment="0" applyProtection="0"/>
    <xf numFmtId="0" fontId="53" fillId="0" borderId="58" applyNumberFormat="0" applyFont="0" applyFill="0" applyAlignment="0" applyProtection="0"/>
    <xf numFmtId="0" fontId="53" fillId="0" borderId="48" applyNumberFormat="0" applyFont="0" applyFill="0" applyAlignment="0" applyProtection="0"/>
    <xf numFmtId="0" fontId="53" fillId="0" borderId="0" applyNumberFormat="0" applyFont="0" applyFill="0" applyBorder="0" applyProtection="0">
      <alignment horizontal="center"/>
    </xf>
    <xf numFmtId="0" fontId="71" fillId="0" borderId="0" applyNumberFormat="0" applyFill="0" applyBorder="0" applyAlignment="0" applyProtection="0"/>
    <xf numFmtId="0" fontId="72" fillId="0" borderId="0" applyNumberFormat="0" applyFill="0" applyBorder="0" applyAlignment="0" applyProtection="0"/>
    <xf numFmtId="0" fontId="73" fillId="0" borderId="0" applyNumberFormat="0" applyFill="0" applyBorder="0" applyProtection="0">
      <alignment horizontal="left"/>
    </xf>
    <xf numFmtId="0" fontId="53" fillId="72" borderId="0" applyNumberFormat="0" applyFont="0" applyBorder="0" applyAlignment="0" applyProtection="0"/>
    <xf numFmtId="0" fontId="74" fillId="0" borderId="0" applyNumberFormat="0" applyFill="0" applyBorder="0" applyAlignment="0" applyProtection="0"/>
    <xf numFmtId="0" fontId="70" fillId="0" borderId="0" applyNumberFormat="0" applyFill="0" applyBorder="0" applyAlignment="0" applyProtection="0"/>
    <xf numFmtId="0" fontId="53" fillId="0" borderId="59" applyNumberFormat="0" applyFont="0" applyFill="0" applyAlignment="0" applyProtection="0"/>
    <xf numFmtId="0" fontId="53" fillId="0" borderId="60" applyNumberFormat="0" applyFont="0" applyFill="0" applyAlignment="0" applyProtection="0"/>
    <xf numFmtId="178" fontId="53" fillId="0" borderId="0" applyFont="0" applyFill="0" applyBorder="0" applyAlignment="0" applyProtection="0"/>
    <xf numFmtId="0" fontId="53" fillId="0" borderId="61" applyNumberFormat="0" applyFont="0" applyFill="0" applyAlignment="0" applyProtection="0"/>
    <xf numFmtId="0" fontId="53" fillId="0" borderId="62" applyNumberFormat="0" applyFont="0" applyFill="0" applyAlignment="0" applyProtection="0"/>
    <xf numFmtId="0" fontId="53" fillId="0" borderId="63" applyNumberFormat="0" applyFont="0" applyFill="0" applyAlignment="0" applyProtection="0"/>
    <xf numFmtId="0" fontId="53" fillId="0" borderId="64" applyNumberFormat="0" applyFont="0" applyFill="0" applyAlignment="0" applyProtection="0"/>
    <xf numFmtId="0" fontId="53" fillId="0" borderId="65" applyNumberFormat="0" applyFont="0" applyFill="0" applyAlignment="0" applyProtection="0"/>
    <xf numFmtId="0" fontId="75" fillId="48" borderId="0" applyNumberFormat="0" applyBorder="0" applyAlignment="0" applyProtection="0"/>
    <xf numFmtId="0" fontId="54" fillId="73" borderId="4"/>
    <xf numFmtId="0" fontId="76" fillId="0" borderId="0" applyNumberFormat="0" applyFill="0" applyBorder="0" applyAlignment="0" applyProtection="0"/>
    <xf numFmtId="0" fontId="77" fillId="0" borderId="66" applyNumberFormat="0" applyFill="0" applyAlignment="0" applyProtection="0"/>
    <xf numFmtId="0" fontId="78" fillId="0" borderId="67" applyNumberFormat="0" applyFill="0" applyAlignment="0" applyProtection="0"/>
    <xf numFmtId="0" fontId="79" fillId="0" borderId="68" applyNumberFormat="0" applyFill="0" applyAlignment="0" applyProtection="0"/>
    <xf numFmtId="0" fontId="79" fillId="0" borderId="0" applyNumberFormat="0" applyFill="0" applyBorder="0" applyAlignment="0" applyProtection="0"/>
    <xf numFmtId="0" fontId="80" fillId="0" borderId="69" applyNumberFormat="0" applyFill="0" applyAlignment="0" applyProtection="0"/>
    <xf numFmtId="0" fontId="81" fillId="0" borderId="0" applyNumberFormat="0" applyFill="0" applyBorder="0" applyAlignment="0" applyProtection="0"/>
    <xf numFmtId="0" fontId="82" fillId="74" borderId="70" applyNumberFormat="0" applyAlignment="0" applyProtection="0"/>
    <xf numFmtId="0" fontId="83" fillId="0" borderId="0" applyNumberFormat="0" applyFill="0" applyBorder="0" applyAlignment="0" applyProtection="0"/>
    <xf numFmtId="0" fontId="54" fillId="0" borderId="0"/>
    <xf numFmtId="0" fontId="53" fillId="0" borderId="0"/>
    <xf numFmtId="0" fontId="52" fillId="0" borderId="0"/>
    <xf numFmtId="0" fontId="51" fillId="0" borderId="0"/>
    <xf numFmtId="0" fontId="84" fillId="0" borderId="0"/>
    <xf numFmtId="9" fontId="52" fillId="0" borderId="0" applyFont="0" applyFill="0" applyBorder="0" applyAlignment="0" applyProtection="0"/>
    <xf numFmtId="0" fontId="51" fillId="0" borderId="0"/>
    <xf numFmtId="0" fontId="85" fillId="0" borderId="0"/>
    <xf numFmtId="0" fontId="53" fillId="0" borderId="0"/>
    <xf numFmtId="0" fontId="53" fillId="0" borderId="0"/>
    <xf numFmtId="0" fontId="53" fillId="0" borderId="0"/>
    <xf numFmtId="0" fontId="51" fillId="0" borderId="0"/>
    <xf numFmtId="0" fontId="53" fillId="0" borderId="0"/>
    <xf numFmtId="0" fontId="53" fillId="0" borderId="0"/>
    <xf numFmtId="0" fontId="53" fillId="0" borderId="0"/>
    <xf numFmtId="0" fontId="8" fillId="0" borderId="0"/>
    <xf numFmtId="0" fontId="8" fillId="0" borderId="0"/>
    <xf numFmtId="9" fontId="19" fillId="0" borderId="0" applyFont="0" applyFill="0" applyBorder="0" applyAlignment="0" applyProtection="0"/>
    <xf numFmtId="0" fontId="8" fillId="0" borderId="0"/>
    <xf numFmtId="9" fontId="8"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53" fillId="0" borderId="0"/>
    <xf numFmtId="0" fontId="8" fillId="0" borderId="0"/>
    <xf numFmtId="9" fontId="8" fillId="0" borderId="0" applyFont="0" applyFill="0" applyBorder="0" applyAlignment="0" applyProtection="0"/>
    <xf numFmtId="0" fontId="87" fillId="0" borderId="0"/>
    <xf numFmtId="0" fontId="40" fillId="0" borderId="35" applyNumberFormat="0" applyFill="0" applyAlignment="0" applyProtection="0"/>
    <xf numFmtId="0" fontId="41" fillId="0" borderId="36" applyNumberFormat="0" applyFill="0" applyAlignment="0" applyProtection="0"/>
    <xf numFmtId="0" fontId="42" fillId="0" borderId="37" applyNumberFormat="0" applyFill="0" applyAlignment="0" applyProtection="0"/>
    <xf numFmtId="0" fontId="42" fillId="0" borderId="0" applyNumberFormat="0" applyFill="0" applyBorder="0" applyAlignment="0" applyProtection="0"/>
    <xf numFmtId="0" fontId="43" fillId="16" borderId="0" applyNumberFormat="0" applyBorder="0" applyAlignment="0" applyProtection="0"/>
    <xf numFmtId="0" fontId="44" fillId="17" borderId="0" applyNumberFormat="0" applyBorder="0" applyAlignment="0" applyProtection="0"/>
    <xf numFmtId="0" fontId="86" fillId="18" borderId="0" applyNumberFormat="0" applyBorder="0" applyAlignment="0" applyProtection="0"/>
    <xf numFmtId="0" fontId="45" fillId="19" borderId="38" applyNumberFormat="0" applyAlignment="0" applyProtection="0"/>
    <xf numFmtId="0" fontId="46" fillId="20" borderId="39" applyNumberFormat="0" applyAlignment="0" applyProtection="0"/>
    <xf numFmtId="0" fontId="47" fillId="20" borderId="38" applyNumberFormat="0" applyAlignment="0" applyProtection="0"/>
    <xf numFmtId="0" fontId="48" fillId="0" borderId="40" applyNumberFormat="0" applyFill="0" applyAlignment="0" applyProtection="0"/>
    <xf numFmtId="0" fontId="10" fillId="21" borderId="41" applyNumberFormat="0" applyAlignment="0" applyProtection="0"/>
    <xf numFmtId="0" fontId="4" fillId="0" borderId="0" applyNumberFormat="0" applyFill="0" applyBorder="0" applyAlignment="0" applyProtection="0"/>
    <xf numFmtId="0" fontId="49" fillId="0" borderId="0" applyNumberFormat="0" applyFill="0" applyBorder="0" applyAlignment="0" applyProtection="0"/>
    <xf numFmtId="0" fontId="1" fillId="0" borderId="43" applyNumberFormat="0" applyFill="0" applyAlignment="0" applyProtection="0"/>
    <xf numFmtId="0" fontId="11"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9" fillId="40" borderId="0" applyNumberFormat="0" applyBorder="0" applyAlignment="0" applyProtection="0"/>
    <xf numFmtId="0" fontId="19"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9" fillId="44" borderId="0" applyNumberFormat="0" applyBorder="0" applyAlignment="0" applyProtection="0"/>
    <xf numFmtId="0" fontId="19" fillId="45" borderId="0" applyNumberFormat="0" applyBorder="0" applyAlignment="0" applyProtection="0"/>
    <xf numFmtId="0" fontId="11" fillId="46" borderId="0" applyNumberFormat="0" applyBorder="0" applyAlignment="0" applyProtection="0"/>
    <xf numFmtId="165" fontId="19" fillId="0" borderId="0" applyFont="0" applyFill="0" applyBorder="0" applyAlignment="0" applyProtection="0"/>
    <xf numFmtId="0" fontId="50" fillId="0" borderId="0" applyNumberFormat="0" applyFill="0" applyBorder="0" applyAlignment="0" applyProtection="0"/>
    <xf numFmtId="164" fontId="19" fillId="0" borderId="0" applyFont="0" applyFill="0" applyBorder="0" applyAlignment="0" applyProtection="0"/>
  </cellStyleXfs>
  <cellXfs count="1069">
    <xf numFmtId="0" fontId="0" fillId="0" borderId="0" xfId="0"/>
    <xf numFmtId="0" fontId="0" fillId="0" borderId="0" xfId="0" applyAlignment="1">
      <alignment horizontal="right"/>
    </xf>
    <xf numFmtId="0" fontId="0" fillId="6" borderId="0" xfId="0" applyFill="1"/>
    <xf numFmtId="0" fontId="1" fillId="6" borderId="0" xfId="0" applyFont="1" applyFill="1"/>
    <xf numFmtId="0" fontId="4" fillId="6" borderId="0" xfId="0" applyFont="1" applyFill="1"/>
    <xf numFmtId="0" fontId="1" fillId="6" borderId="0" xfId="0" applyFont="1" applyFill="1" applyAlignment="1">
      <alignment horizontal="left"/>
    </xf>
    <xf numFmtId="0" fontId="5" fillId="6" borderId="0" xfId="0" applyFont="1" applyFill="1"/>
    <xf numFmtId="0" fontId="6" fillId="6" borderId="0" xfId="0" applyFont="1" applyFill="1"/>
    <xf numFmtId="0" fontId="0" fillId="6" borderId="6" xfId="0" applyFill="1" applyBorder="1"/>
    <xf numFmtId="0" fontId="0" fillId="6" borderId="7" xfId="0" applyFill="1" applyBorder="1"/>
    <xf numFmtId="0" fontId="0" fillId="6" borderId="0" xfId="0" applyFill="1" applyAlignment="1">
      <alignment horizontal="left"/>
    </xf>
    <xf numFmtId="0" fontId="0" fillId="6" borderId="0" xfId="0" applyFill="1" applyAlignment="1">
      <alignment wrapText="1"/>
    </xf>
    <xf numFmtId="0" fontId="6" fillId="6" borderId="0" xfId="0" applyFont="1" applyFill="1" applyAlignment="1">
      <alignment horizontal="left"/>
    </xf>
    <xf numFmtId="0" fontId="0" fillId="6" borderId="15" xfId="0" applyFill="1" applyBorder="1"/>
    <xf numFmtId="0" fontId="0" fillId="6" borderId="1" xfId="0" applyFill="1" applyBorder="1"/>
    <xf numFmtId="0" fontId="0" fillId="6" borderId="16" xfId="0" applyFill="1" applyBorder="1"/>
    <xf numFmtId="0" fontId="2" fillId="6" borderId="0" xfId="0" applyFont="1" applyFill="1" applyAlignment="1">
      <alignment horizontal="center"/>
    </xf>
    <xf numFmtId="166" fontId="0" fillId="6" borderId="7" xfId="0" applyNumberFormat="1" applyFill="1" applyBorder="1"/>
    <xf numFmtId="3" fontId="0" fillId="6" borderId="0" xfId="0" applyNumberFormat="1" applyFill="1"/>
    <xf numFmtId="0" fontId="1" fillId="0" borderId="0" xfId="0" applyFont="1"/>
    <xf numFmtId="0" fontId="1" fillId="6" borderId="0" xfId="0" applyFont="1" applyFill="1" applyAlignment="1">
      <alignment horizontal="right"/>
    </xf>
    <xf numFmtId="1" fontId="0" fillId="6" borderId="0" xfId="0" applyNumberFormat="1" applyFill="1" applyAlignment="1">
      <alignment horizontal="left"/>
    </xf>
    <xf numFmtId="0" fontId="0" fillId="6" borderId="0" xfId="0" applyFill="1" applyAlignment="1">
      <alignment horizontal="center" wrapText="1"/>
    </xf>
    <xf numFmtId="0" fontId="1" fillId="6" borderId="10" xfId="0" applyFont="1" applyFill="1" applyBorder="1" applyAlignment="1">
      <alignment horizontal="center"/>
    </xf>
    <xf numFmtId="166" fontId="0" fillId="6" borderId="11" xfId="0" applyNumberFormat="1" applyFill="1" applyBorder="1"/>
    <xf numFmtId="0" fontId="4" fillId="6" borderId="7" xfId="0" applyFont="1" applyFill="1" applyBorder="1"/>
    <xf numFmtId="0" fontId="0" fillId="6" borderId="0" xfId="0" applyFill="1" applyAlignment="1">
      <alignment horizontal="right"/>
    </xf>
    <xf numFmtId="0" fontId="0" fillId="6" borderId="0" xfId="0" applyFill="1" applyAlignment="1">
      <alignment horizontal="center"/>
    </xf>
    <xf numFmtId="4" fontId="0" fillId="6" borderId="0" xfId="0" applyNumberFormat="1" applyFill="1"/>
    <xf numFmtId="4" fontId="0" fillId="6" borderId="0" xfId="0" applyNumberFormat="1" applyFill="1" applyAlignment="1">
      <alignment horizontal="center"/>
    </xf>
    <xf numFmtId="3" fontId="0" fillId="6" borderId="0" xfId="1" applyNumberFormat="1" applyFont="1" applyFill="1" applyBorder="1" applyAlignment="1">
      <alignment horizontal="center"/>
    </xf>
    <xf numFmtId="0" fontId="0" fillId="6" borderId="0" xfId="0" applyFill="1" applyProtection="1">
      <protection hidden="1"/>
    </xf>
    <xf numFmtId="0" fontId="6" fillId="6" borderId="0" xfId="0" applyFont="1" applyFill="1" applyAlignment="1" applyProtection="1">
      <alignment horizontal="left"/>
      <protection hidden="1"/>
    </xf>
    <xf numFmtId="0" fontId="6" fillId="6" borderId="0" xfId="0" applyFont="1" applyFill="1" applyProtection="1">
      <protection hidden="1"/>
    </xf>
    <xf numFmtId="173" fontId="0" fillId="6" borderId="22" xfId="2" applyNumberFormat="1" applyFont="1" applyFill="1" applyBorder="1" applyAlignment="1">
      <alignment horizontal="center"/>
    </xf>
    <xf numFmtId="173" fontId="0" fillId="6" borderId="0" xfId="2" applyNumberFormat="1" applyFont="1" applyFill="1" applyBorder="1" applyAlignment="1">
      <alignment horizontal="center"/>
    </xf>
    <xf numFmtId="0" fontId="6" fillId="6" borderId="0" xfId="0" applyFont="1" applyFill="1" applyAlignment="1">
      <alignment horizontal="center"/>
    </xf>
    <xf numFmtId="0" fontId="0" fillId="6" borderId="2" xfId="0" applyFill="1" applyBorder="1" applyAlignment="1">
      <alignment horizontal="center"/>
    </xf>
    <xf numFmtId="0" fontId="11" fillId="8" borderId="19" xfId="0" applyFont="1" applyFill="1" applyBorder="1" applyAlignment="1">
      <alignment horizontal="center" vertical="center" wrapText="1"/>
    </xf>
    <xf numFmtId="0" fontId="11" fillId="8" borderId="24" xfId="0" applyFont="1" applyFill="1" applyBorder="1" applyAlignment="1">
      <alignment horizontal="center" vertical="center"/>
    </xf>
    <xf numFmtId="0" fontId="11" fillId="8" borderId="20" xfId="0" applyFont="1" applyFill="1" applyBorder="1" applyAlignment="1">
      <alignment horizontal="center" vertical="center" wrapText="1"/>
    </xf>
    <xf numFmtId="0" fontId="11" fillId="8" borderId="18" xfId="0" applyFont="1" applyFill="1" applyBorder="1" applyAlignment="1">
      <alignment horizontal="center" vertical="center"/>
    </xf>
    <xf numFmtId="0" fontId="11" fillId="8" borderId="26" xfId="0" applyFont="1" applyFill="1" applyBorder="1" applyAlignment="1">
      <alignment horizontal="center" vertical="center"/>
    </xf>
    <xf numFmtId="0" fontId="22" fillId="6" borderId="0" xfId="0" applyFont="1" applyFill="1" applyAlignment="1">
      <alignment horizontal="left" vertical="top" wrapText="1"/>
    </xf>
    <xf numFmtId="0" fontId="27" fillId="6" borderId="0" xfId="0" applyFont="1" applyFill="1" applyProtection="1">
      <protection hidden="1"/>
    </xf>
    <xf numFmtId="0" fontId="29" fillId="6" borderId="0" xfId="0" applyFont="1" applyFill="1" applyAlignment="1" applyProtection="1">
      <alignment horizontal="left"/>
      <protection hidden="1"/>
    </xf>
    <xf numFmtId="0" fontId="29" fillId="6" borderId="0" xfId="0" applyFont="1" applyFill="1" applyProtection="1">
      <protection hidden="1"/>
    </xf>
    <xf numFmtId="0" fontId="27" fillId="6" borderId="0" xfId="0" applyFont="1" applyFill="1"/>
    <xf numFmtId="0" fontId="13" fillId="8" borderId="0" xfId="0" applyFont="1" applyFill="1" applyAlignment="1">
      <alignment vertical="center"/>
    </xf>
    <xf numFmtId="0" fontId="20" fillId="6" borderId="0" xfId="0" applyFont="1" applyFill="1" applyAlignment="1">
      <alignment horizontal="left"/>
    </xf>
    <xf numFmtId="0" fontId="20" fillId="6" borderId="0" xfId="0" applyFont="1" applyFill="1" applyAlignment="1">
      <alignment horizontal="center"/>
    </xf>
    <xf numFmtId="0" fontId="27" fillId="6" borderId="0" xfId="0" applyFont="1" applyFill="1" applyAlignment="1">
      <alignment horizontal="left"/>
    </xf>
    <xf numFmtId="0" fontId="30" fillId="6" borderId="0" xfId="0" applyFont="1" applyFill="1"/>
    <xf numFmtId="0" fontId="29" fillId="6" borderId="0" xfId="0" applyFont="1" applyFill="1" applyAlignment="1">
      <alignment horizontal="left"/>
    </xf>
    <xf numFmtId="0" fontId="29" fillId="6" borderId="0" xfId="0" applyFont="1" applyFill="1"/>
    <xf numFmtId="0" fontId="14" fillId="6" borderId="0" xfId="0" applyFont="1" applyFill="1" applyAlignment="1">
      <alignment horizontal="center"/>
    </xf>
    <xf numFmtId="0" fontId="11" fillId="6" borderId="0" xfId="0" applyFont="1" applyFill="1"/>
    <xf numFmtId="0" fontId="28" fillId="6" borderId="0" xfId="0" applyFont="1" applyFill="1"/>
    <xf numFmtId="0" fontId="20" fillId="6" borderId="0" xfId="0" applyFont="1" applyFill="1"/>
    <xf numFmtId="0" fontId="11" fillId="6" borderId="0" xfId="0" applyFont="1" applyFill="1" applyAlignment="1">
      <alignment horizontal="center"/>
    </xf>
    <xf numFmtId="0" fontId="0" fillId="6" borderId="0" xfId="0" applyFill="1" applyAlignment="1">
      <alignment vertical="center"/>
    </xf>
    <xf numFmtId="0" fontId="6" fillId="6" borderId="0" xfId="0" applyFont="1" applyFill="1" applyAlignment="1">
      <alignment horizontal="left" vertical="top"/>
    </xf>
    <xf numFmtId="0" fontId="0" fillId="6" borderId="0" xfId="0" applyFill="1" applyAlignment="1">
      <alignment vertical="top"/>
    </xf>
    <xf numFmtId="3" fontId="1" fillId="6" borderId="0" xfId="0" applyNumberFormat="1" applyFont="1" applyFill="1"/>
    <xf numFmtId="0" fontId="0" fillId="6" borderId="24" xfId="0" applyFill="1" applyBorder="1" applyAlignment="1">
      <alignment horizontal="center"/>
    </xf>
    <xf numFmtId="0" fontId="0" fillId="0" borderId="0" xfId="0" applyAlignment="1">
      <alignment horizontal="left"/>
    </xf>
    <xf numFmtId="0" fontId="0" fillId="0" borderId="0" xfId="0" applyAlignment="1">
      <alignment wrapText="1"/>
    </xf>
    <xf numFmtId="0" fontId="10" fillId="8" borderId="6" xfId="0" applyFont="1" applyFill="1" applyBorder="1"/>
    <xf numFmtId="0" fontId="0" fillId="0" borderId="22" xfId="0" applyBorder="1" applyAlignment="1">
      <alignment horizontal="center"/>
    </xf>
    <xf numFmtId="14" fontId="0" fillId="0" borderId="0" xfId="0" applyNumberFormat="1"/>
    <xf numFmtId="9" fontId="0" fillId="0" borderId="0" xfId="2" applyFont="1"/>
    <xf numFmtId="1" fontId="0" fillId="0" borderId="0" xfId="2" applyNumberFormat="1" applyFont="1"/>
    <xf numFmtId="0" fontId="38" fillId="0" borderId="0" xfId="0" applyFont="1"/>
    <xf numFmtId="0" fontId="2" fillId="0" borderId="0" xfId="0" applyFont="1"/>
    <xf numFmtId="4" fontId="0" fillId="6" borderId="0" xfId="0" applyNumberFormat="1" applyFill="1" applyAlignment="1">
      <alignment wrapText="1"/>
    </xf>
    <xf numFmtId="4" fontId="0" fillId="6" borderId="0" xfId="0" applyNumberFormat="1" applyFill="1" applyAlignment="1">
      <alignment horizontal="center" wrapText="1"/>
    </xf>
    <xf numFmtId="0" fontId="6" fillId="6" borderId="0" xfId="0" applyFont="1" applyFill="1" applyAlignment="1" applyProtection="1">
      <alignment wrapText="1"/>
      <protection hidden="1"/>
    </xf>
    <xf numFmtId="0" fontId="6" fillId="0" borderId="0" xfId="0" applyFont="1" applyAlignment="1">
      <alignment vertical="center"/>
    </xf>
    <xf numFmtId="1" fontId="6" fillId="6" borderId="14" xfId="0" applyNumberFormat="1" applyFont="1" applyFill="1" applyBorder="1" applyAlignment="1">
      <alignment horizontal="right"/>
    </xf>
    <xf numFmtId="1" fontId="6" fillId="6" borderId="76" xfId="0" applyNumberFormat="1" applyFont="1" applyFill="1" applyBorder="1"/>
    <xf numFmtId="0" fontId="29" fillId="6" borderId="0" xfId="0" applyFont="1" applyFill="1" applyAlignment="1">
      <alignment vertical="center"/>
    </xf>
    <xf numFmtId="0" fontId="6" fillId="6" borderId="0" xfId="0" applyFont="1" applyFill="1" applyAlignment="1">
      <alignment horizontal="left" indent="1"/>
    </xf>
    <xf numFmtId="0" fontId="0" fillId="0" borderId="0" xfId="0" applyAlignment="1">
      <alignment vertical="center"/>
    </xf>
    <xf numFmtId="0" fontId="23" fillId="0" borderId="76" xfId="0" applyFont="1" applyBorder="1" applyAlignment="1">
      <alignment vertical="center"/>
    </xf>
    <xf numFmtId="2" fontId="0" fillId="0" borderId="0" xfId="0" applyNumberFormat="1"/>
    <xf numFmtId="3" fontId="0" fillId="0" borderId="0" xfId="0" applyNumberFormat="1"/>
    <xf numFmtId="4" fontId="0" fillId="0" borderId="0" xfId="0" applyNumberFormat="1"/>
    <xf numFmtId="9" fontId="0" fillId="0" borderId="0" xfId="0" applyNumberFormat="1"/>
    <xf numFmtId="0" fontId="6" fillId="8" borderId="0" xfId="0" applyFont="1" applyFill="1"/>
    <xf numFmtId="0" fontId="89" fillId="6" borderId="0" xfId="0" applyFont="1" applyFill="1" applyAlignment="1">
      <alignment horizontal="center" vertical="center"/>
    </xf>
    <xf numFmtId="0" fontId="6" fillId="6" borderId="0" xfId="0" applyFont="1" applyFill="1" applyAlignment="1">
      <alignment vertical="top" wrapText="1"/>
    </xf>
    <xf numFmtId="0" fontId="92" fillId="6" borderId="0" xfId="0" applyFont="1" applyFill="1" applyAlignment="1">
      <alignment horizontal="center"/>
    </xf>
    <xf numFmtId="0" fontId="6" fillId="8" borderId="0" xfId="0" applyFont="1" applyFill="1" applyAlignment="1">
      <alignment vertical="center"/>
    </xf>
    <xf numFmtId="0" fontId="6" fillId="6" borderId="0" xfId="0" applyFont="1" applyFill="1" applyAlignment="1">
      <alignment vertical="center"/>
    </xf>
    <xf numFmtId="0" fontId="23" fillId="6" borderId="0" xfId="0" applyFont="1" applyFill="1"/>
    <xf numFmtId="0" fontId="6" fillId="6" borderId="0" xfId="0" applyFont="1" applyFill="1" applyAlignment="1">
      <alignment horizontal="center" vertical="center"/>
    </xf>
    <xf numFmtId="0" fontId="6" fillId="6" borderId="0" xfId="0" applyFont="1" applyFill="1" applyAlignment="1">
      <alignment wrapText="1"/>
    </xf>
    <xf numFmtId="0" fontId="23" fillId="6" borderId="2" xfId="0" applyFont="1" applyFill="1" applyBorder="1"/>
    <xf numFmtId="0" fontId="6" fillId="6" borderId="0" xfId="0" applyFont="1" applyFill="1" applyAlignment="1">
      <alignment vertical="top"/>
    </xf>
    <xf numFmtId="0" fontId="29" fillId="6" borderId="0" xfId="0" applyFont="1" applyFill="1" applyAlignment="1">
      <alignment vertical="top"/>
    </xf>
    <xf numFmtId="0" fontId="29" fillId="6" borderId="0" xfId="0" applyFont="1" applyFill="1" applyAlignment="1">
      <alignment horizontal="left" vertical="center"/>
    </xf>
    <xf numFmtId="0" fontId="6" fillId="6" borderId="0" xfId="0" applyFont="1" applyFill="1" applyAlignment="1">
      <alignment horizontal="right"/>
    </xf>
    <xf numFmtId="0" fontId="28" fillId="6" borderId="0" xfId="0" applyFont="1" applyFill="1" applyAlignment="1">
      <alignment horizontal="center"/>
    </xf>
    <xf numFmtId="0" fontId="6" fillId="6" borderId="7" xfId="0" applyFont="1" applyFill="1" applyBorder="1"/>
    <xf numFmtId="0" fontId="6" fillId="6" borderId="3" xfId="0" applyFont="1" applyFill="1" applyBorder="1"/>
    <xf numFmtId="0" fontId="6" fillId="6" borderId="7" xfId="0" applyFont="1" applyFill="1" applyBorder="1" applyAlignment="1">
      <alignment horizontal="left"/>
    </xf>
    <xf numFmtId="0" fontId="6" fillId="6" borderId="7" xfId="0" applyFont="1" applyFill="1" applyBorder="1" applyAlignment="1">
      <alignment horizontal="center" wrapText="1"/>
    </xf>
    <xf numFmtId="0" fontId="6" fillId="6" borderId="7" xfId="0" applyFont="1" applyFill="1" applyBorder="1" applyAlignment="1">
      <alignment horizontal="center"/>
    </xf>
    <xf numFmtId="168" fontId="6" fillId="6" borderId="7" xfId="0" applyNumberFormat="1" applyFont="1" applyFill="1" applyBorder="1"/>
    <xf numFmtId="0" fontId="23" fillId="6" borderId="7" xfId="0" applyFont="1" applyFill="1" applyBorder="1"/>
    <xf numFmtId="0" fontId="27" fillId="6" borderId="0" xfId="0" applyFont="1" applyFill="1" applyAlignment="1">
      <alignment horizontal="left" vertical="center" indent="1"/>
    </xf>
    <xf numFmtId="0" fontId="29" fillId="6" borderId="0" xfId="0" applyFont="1" applyFill="1" applyAlignment="1">
      <alignment horizontal="left" vertical="center" indent="1"/>
    </xf>
    <xf numFmtId="0" fontId="27" fillId="6" borderId="0" xfId="0" applyFont="1" applyFill="1" applyAlignment="1">
      <alignment horizontal="left" vertical="center" indent="2"/>
    </xf>
    <xf numFmtId="0" fontId="6" fillId="6" borderId="34" xfId="0" applyFont="1" applyFill="1" applyBorder="1"/>
    <xf numFmtId="0" fontId="96" fillId="6" borderId="0" xfId="0" applyFont="1" applyFill="1" applyAlignment="1">
      <alignment vertical="top"/>
    </xf>
    <xf numFmtId="0" fontId="96" fillId="6" borderId="0" xfId="0" applyFont="1" applyFill="1"/>
    <xf numFmtId="0" fontId="28" fillId="6" borderId="0" xfId="0" applyFont="1" applyFill="1" applyAlignment="1">
      <alignment horizontal="left" vertical="top"/>
    </xf>
    <xf numFmtId="0" fontId="28" fillId="6" borderId="0" xfId="0" applyFont="1" applyFill="1" applyAlignment="1">
      <alignment vertical="top"/>
    </xf>
    <xf numFmtId="0" fontId="97" fillId="6" borderId="0" xfId="0" applyFont="1" applyFill="1" applyAlignment="1">
      <alignment horizontal="left"/>
    </xf>
    <xf numFmtId="0" fontId="35" fillId="6" borderId="0" xfId="0" applyFont="1" applyFill="1"/>
    <xf numFmtId="0" fontId="28" fillId="6" borderId="0" xfId="0" applyFont="1" applyFill="1" applyAlignment="1">
      <alignment horizontal="left"/>
    </xf>
    <xf numFmtId="167" fontId="9" fillId="6" borderId="0" xfId="0" applyNumberFormat="1" applyFont="1" applyFill="1" applyAlignment="1">
      <alignment horizontal="center"/>
    </xf>
    <xf numFmtId="0" fontId="98" fillId="6" borderId="0" xfId="0" applyFont="1" applyFill="1"/>
    <xf numFmtId="0" fontId="6" fillId="6" borderId="79" xfId="0" applyFont="1" applyFill="1" applyBorder="1"/>
    <xf numFmtId="0" fontId="20" fillId="6" borderId="0" xfId="0" applyFont="1" applyFill="1" applyAlignment="1">
      <alignment horizontal="left" vertical="center"/>
    </xf>
    <xf numFmtId="0" fontId="6" fillId="6" borderId="0" xfId="0" applyFont="1" applyFill="1" applyAlignment="1">
      <alignment horizontal="left" vertical="center" indent="1"/>
    </xf>
    <xf numFmtId="0" fontId="27" fillId="6" borderId="0" xfId="0" applyFont="1" applyFill="1" applyAlignment="1" applyProtection="1">
      <alignment horizontal="left" vertical="center" indent="1"/>
      <protection hidden="1"/>
    </xf>
    <xf numFmtId="0" fontId="29" fillId="6" borderId="0" xfId="0" applyFont="1" applyFill="1" applyAlignment="1" applyProtection="1">
      <alignment horizontal="left" vertical="center" indent="1"/>
      <protection hidden="1"/>
    </xf>
    <xf numFmtId="0" fontId="6" fillId="6" borderId="81" xfId="0" applyFont="1" applyFill="1" applyBorder="1"/>
    <xf numFmtId="0" fontId="29" fillId="6" borderId="0" xfId="0" applyFont="1" applyFill="1" applyAlignment="1">
      <alignment horizontal="left" indent="1"/>
    </xf>
    <xf numFmtId="0" fontId="0" fillId="6" borderId="0" xfId="0" applyFill="1" applyAlignment="1">
      <alignment vertical="top" wrapText="1"/>
    </xf>
    <xf numFmtId="0" fontId="0" fillId="6" borderId="0" xfId="0" applyFill="1" applyAlignment="1">
      <alignment horizontal="left" vertical="top" wrapText="1"/>
    </xf>
    <xf numFmtId="0" fontId="6" fillId="6" borderId="71" xfId="0" applyFont="1" applyFill="1" applyBorder="1"/>
    <xf numFmtId="0" fontId="4" fillId="6" borderId="0" xfId="0" applyFont="1" applyFill="1" applyAlignment="1">
      <alignment horizontal="left"/>
    </xf>
    <xf numFmtId="0" fontId="4" fillId="6" borderId="0" xfId="0" applyFont="1" applyFill="1" applyAlignment="1" applyProtection="1">
      <alignment horizontal="left"/>
      <protection hidden="1"/>
    </xf>
    <xf numFmtId="0" fontId="2" fillId="6" borderId="71" xfId="0" applyFont="1" applyFill="1" applyBorder="1" applyAlignment="1">
      <alignment horizontal="center"/>
    </xf>
    <xf numFmtId="0" fontId="0" fillId="6" borderId="84" xfId="0" applyFill="1" applyBorder="1"/>
    <xf numFmtId="0" fontId="10" fillId="8" borderId="85" xfId="0" applyFont="1" applyFill="1" applyBorder="1"/>
    <xf numFmtId="0" fontId="0" fillId="6" borderId="86" xfId="0" applyFill="1" applyBorder="1"/>
    <xf numFmtId="0" fontId="0" fillId="6" borderId="86" xfId="0" applyFill="1" applyBorder="1" applyAlignment="1">
      <alignment horizontal="left"/>
    </xf>
    <xf numFmtId="0" fontId="0" fillId="6" borderId="87" xfId="0" applyFill="1" applyBorder="1" applyAlignment="1">
      <alignment horizontal="left"/>
    </xf>
    <xf numFmtId="0" fontId="10" fillId="8" borderId="5" xfId="0" applyFont="1" applyFill="1" applyBorder="1"/>
    <xf numFmtId="0" fontId="10" fillId="8" borderId="74" xfId="0" applyFont="1" applyFill="1" applyBorder="1"/>
    <xf numFmtId="0" fontId="0" fillId="6" borderId="71" xfId="0" applyFill="1" applyBorder="1"/>
    <xf numFmtId="0" fontId="0" fillId="6" borderId="88" xfId="0" applyFill="1" applyBorder="1"/>
    <xf numFmtId="0" fontId="0" fillId="6" borderId="74" xfId="0" applyFill="1" applyBorder="1"/>
    <xf numFmtId="0" fontId="0" fillId="6" borderId="73" xfId="0" applyFill="1" applyBorder="1"/>
    <xf numFmtId="0" fontId="0" fillId="6" borderId="75" xfId="0" applyFill="1" applyBorder="1"/>
    <xf numFmtId="0" fontId="0" fillId="6" borderId="87" xfId="0" applyFill="1" applyBorder="1"/>
    <xf numFmtId="0" fontId="10" fillId="8" borderId="75" xfId="0" applyFont="1" applyFill="1" applyBorder="1"/>
    <xf numFmtId="167" fontId="27" fillId="6" borderId="0" xfId="0" applyNumberFormat="1" applyFont="1" applyFill="1"/>
    <xf numFmtId="0" fontId="6" fillId="6" borderId="0" xfId="0" applyFont="1" applyFill="1" applyAlignment="1" applyProtection="1">
      <alignment horizontal="left" wrapText="1"/>
      <protection hidden="1"/>
    </xf>
    <xf numFmtId="0" fontId="6" fillId="6" borderId="0" xfId="0" applyFont="1" applyFill="1" applyAlignment="1">
      <alignment horizontal="left" vertical="center"/>
    </xf>
    <xf numFmtId="0" fontId="29" fillId="4" borderId="80" xfId="0" applyFont="1" applyFill="1" applyBorder="1" applyAlignment="1" applyProtection="1">
      <alignment vertical="center"/>
      <protection locked="0"/>
    </xf>
    <xf numFmtId="0" fontId="4" fillId="6" borderId="0" xfId="0" applyFont="1" applyFill="1" applyAlignment="1">
      <alignment horizontal="right"/>
    </xf>
    <xf numFmtId="0" fontId="6" fillId="6" borderId="0" xfId="0" applyFont="1" applyFill="1" applyAlignment="1">
      <alignment horizontal="center" vertical="center" wrapText="1"/>
    </xf>
    <xf numFmtId="0" fontId="6" fillId="6" borderId="0" xfId="0" applyFont="1" applyFill="1" applyAlignment="1" applyProtection="1">
      <alignment vertical="top"/>
      <protection hidden="1"/>
    </xf>
    <xf numFmtId="0" fontId="6" fillId="6" borderId="0" xfId="0" applyFont="1" applyFill="1" applyAlignment="1" applyProtection="1">
      <alignment vertical="top" wrapText="1"/>
      <protection hidden="1"/>
    </xf>
    <xf numFmtId="3" fontId="23" fillId="6" borderId="0" xfId="0" applyNumberFormat="1" applyFont="1" applyFill="1"/>
    <xf numFmtId="0" fontId="6" fillId="6" borderId="1" xfId="0" applyFont="1" applyFill="1" applyBorder="1" applyAlignment="1">
      <alignment horizontal="center"/>
    </xf>
    <xf numFmtId="0" fontId="6" fillId="6" borderId="1" xfId="0" applyFont="1" applyFill="1" applyBorder="1"/>
    <xf numFmtId="0" fontId="6" fillId="6" borderId="2" xfId="0" applyFont="1" applyFill="1" applyBorder="1" applyAlignment="1">
      <alignment horizontal="center"/>
    </xf>
    <xf numFmtId="0" fontId="29" fillId="6" borderId="74" xfId="0" applyFont="1" applyFill="1" applyBorder="1" applyAlignment="1">
      <alignment horizontal="left" vertical="top"/>
    </xf>
    <xf numFmtId="0" fontId="29" fillId="6" borderId="75" xfId="0" applyFont="1" applyFill="1" applyBorder="1" applyAlignment="1">
      <alignment horizontal="left" vertical="top"/>
    </xf>
    <xf numFmtId="0" fontId="29" fillId="6" borderId="10" xfId="0" applyFont="1" applyFill="1" applyBorder="1" applyAlignment="1">
      <alignment horizontal="left" vertical="top"/>
    </xf>
    <xf numFmtId="0" fontId="29" fillId="6" borderId="77" xfId="0" applyFont="1" applyFill="1" applyBorder="1" applyAlignment="1">
      <alignment horizontal="left" vertical="top"/>
    </xf>
    <xf numFmtId="0" fontId="6" fillId="6" borderId="14" xfId="0" applyFont="1" applyFill="1" applyBorder="1" applyAlignment="1">
      <alignment horizontal="left" vertical="center"/>
    </xf>
    <xf numFmtId="43" fontId="29" fillId="4" borderId="80" xfId="1" applyFont="1" applyFill="1" applyBorder="1" applyAlignment="1" applyProtection="1">
      <alignment horizontal="left"/>
      <protection locked="0"/>
    </xf>
    <xf numFmtId="43" fontId="29" fillId="4" borderId="91" xfId="1" applyFont="1" applyFill="1" applyBorder="1" applyAlignment="1" applyProtection="1">
      <alignment horizontal="left"/>
      <protection locked="0"/>
    </xf>
    <xf numFmtId="0" fontId="29" fillId="4" borderId="93" xfId="0" applyFont="1" applyFill="1" applyBorder="1" applyAlignment="1" applyProtection="1">
      <alignment vertical="center"/>
      <protection locked="0"/>
    </xf>
    <xf numFmtId="167" fontId="29" fillId="6" borderId="0" xfId="0" applyNumberFormat="1" applyFont="1" applyFill="1"/>
    <xf numFmtId="0" fontId="96" fillId="6" borderId="94" xfId="0" applyFont="1" applyFill="1" applyBorder="1"/>
    <xf numFmtId="0" fontId="29" fillId="6" borderId="94" xfId="0" applyFont="1" applyFill="1" applyBorder="1"/>
    <xf numFmtId="0" fontId="28" fillId="6" borderId="92" xfId="0" applyFont="1" applyFill="1" applyBorder="1"/>
    <xf numFmtId="0" fontId="96" fillId="6" borderId="94" xfId="0" applyFont="1" applyFill="1" applyBorder="1" applyAlignment="1">
      <alignment vertical="top"/>
    </xf>
    <xf numFmtId="0" fontId="29" fillId="6" borderId="92" xfId="0" applyFont="1" applyFill="1" applyBorder="1" applyAlignment="1">
      <alignment horizontal="left" vertical="center" indent="1"/>
    </xf>
    <xf numFmtId="0" fontId="29" fillId="6" borderId="92" xfId="0" applyFont="1" applyFill="1" applyBorder="1" applyAlignment="1">
      <alignment horizontal="left" indent="1"/>
    </xf>
    <xf numFmtId="0" fontId="96" fillId="6" borderId="92" xfId="0" applyFont="1" applyFill="1" applyBorder="1" applyAlignment="1">
      <alignment vertical="top"/>
    </xf>
    <xf numFmtId="0" fontId="29" fillId="6" borderId="92" xfId="0" applyFont="1" applyFill="1" applyBorder="1"/>
    <xf numFmtId="0" fontId="6" fillId="6" borderId="0" xfId="0" applyFont="1" applyFill="1" applyAlignment="1">
      <alignment horizontal="center" wrapText="1"/>
    </xf>
    <xf numFmtId="3" fontId="6" fillId="6" borderId="0" xfId="0" applyNumberFormat="1" applyFont="1" applyFill="1"/>
    <xf numFmtId="0" fontId="23" fillId="6" borderId="0" xfId="0" applyFont="1" applyFill="1" applyAlignment="1">
      <alignment horizontal="left"/>
    </xf>
    <xf numFmtId="0" fontId="6" fillId="6" borderId="0" xfId="0" applyFont="1" applyFill="1" applyAlignment="1">
      <alignment horizontal="left" indent="5"/>
    </xf>
    <xf numFmtId="0" fontId="23" fillId="6" borderId="0" xfId="0" applyFont="1" applyFill="1" applyAlignment="1">
      <alignment horizontal="left" vertical="center"/>
    </xf>
    <xf numFmtId="0" fontId="14" fillId="77" borderId="90" xfId="0" applyFont="1" applyFill="1" applyBorder="1" applyAlignment="1">
      <alignment horizontal="center"/>
    </xf>
    <xf numFmtId="0" fontId="0" fillId="6" borderId="84" xfId="0" applyFill="1" applyBorder="1" applyAlignment="1" applyProtection="1">
      <alignment horizontal="left"/>
      <protection locked="0"/>
    </xf>
    <xf numFmtId="0" fontId="0" fillId="6" borderId="7" xfId="0" applyFill="1" applyBorder="1" applyAlignment="1">
      <alignment vertical="top"/>
    </xf>
    <xf numFmtId="0" fontId="6" fillId="6" borderId="84" xfId="0" applyFont="1" applyFill="1" applyBorder="1"/>
    <xf numFmtId="0" fontId="6" fillId="6" borderId="7" xfId="0" applyFont="1" applyFill="1" applyBorder="1" applyAlignment="1">
      <alignment vertical="top"/>
    </xf>
    <xf numFmtId="0" fontId="0" fillId="6" borderId="84" xfId="0" applyFill="1" applyBorder="1" applyAlignment="1">
      <alignment horizontal="left"/>
    </xf>
    <xf numFmtId="0" fontId="0" fillId="6" borderId="84" xfId="0" applyFill="1" applyBorder="1" applyAlignment="1">
      <alignment wrapText="1"/>
    </xf>
    <xf numFmtId="0" fontId="6" fillId="6" borderId="84" xfId="0" applyFont="1" applyFill="1" applyBorder="1" applyAlignment="1">
      <alignment vertical="top"/>
    </xf>
    <xf numFmtId="0" fontId="6" fillId="6" borderId="88" xfId="0" applyFont="1" applyFill="1" applyBorder="1" applyAlignment="1">
      <alignment vertical="top"/>
    </xf>
    <xf numFmtId="0" fontId="6" fillId="6" borderId="73" xfId="0" applyFont="1" applyFill="1" applyBorder="1"/>
    <xf numFmtId="0" fontId="6" fillId="6" borderId="84" xfId="0" applyFont="1" applyFill="1" applyBorder="1" applyAlignment="1">
      <alignment horizontal="right"/>
    </xf>
    <xf numFmtId="0" fontId="29" fillId="6" borderId="7" xfId="0" applyFont="1" applyFill="1" applyBorder="1"/>
    <xf numFmtId="0" fontId="29" fillId="6" borderId="84" xfId="0" applyFont="1" applyFill="1" applyBorder="1" applyAlignment="1">
      <alignment horizontal="left" vertical="center"/>
    </xf>
    <xf numFmtId="0" fontId="29" fillId="6" borderId="84" xfId="0" applyFont="1" applyFill="1" applyBorder="1"/>
    <xf numFmtId="0" fontId="29" fillId="6" borderId="96" xfId="0" applyFont="1" applyFill="1" applyBorder="1"/>
    <xf numFmtId="0" fontId="29" fillId="6" borderId="95" xfId="0" applyFont="1" applyFill="1" applyBorder="1"/>
    <xf numFmtId="0" fontId="29" fillId="6" borderId="88" xfId="0" applyFont="1" applyFill="1" applyBorder="1"/>
    <xf numFmtId="0" fontId="6" fillId="6" borderId="88" xfId="0" applyFont="1" applyFill="1" applyBorder="1"/>
    <xf numFmtId="167" fontId="9" fillId="6" borderId="7" xfId="0" applyNumberFormat="1" applyFont="1" applyFill="1" applyBorder="1" applyAlignment="1">
      <alignment horizontal="center"/>
    </xf>
    <xf numFmtId="0" fontId="20" fillId="6" borderId="7" xfId="0" applyFont="1" applyFill="1" applyBorder="1" applyAlignment="1">
      <alignment horizontal="center"/>
    </xf>
    <xf numFmtId="0" fontId="27" fillId="6" borderId="7" xfId="0" applyFont="1" applyFill="1" applyBorder="1"/>
    <xf numFmtId="0" fontId="31" fillId="6" borderId="84" xfId="0" applyFont="1" applyFill="1" applyBorder="1"/>
    <xf numFmtId="0" fontId="18" fillId="6" borderId="84" xfId="0" applyFont="1" applyFill="1" applyBorder="1" applyAlignment="1">
      <alignment horizontal="left" vertical="top" wrapText="1"/>
    </xf>
    <xf numFmtId="0" fontId="28" fillId="6" borderId="71" xfId="0" applyFont="1" applyFill="1" applyBorder="1" applyAlignment="1">
      <alignment horizontal="center"/>
    </xf>
    <xf numFmtId="0" fontId="6" fillId="6" borderId="73" xfId="0" applyFont="1" applyFill="1" applyBorder="1" applyAlignment="1">
      <alignment horizontal="right"/>
    </xf>
    <xf numFmtId="0" fontId="1" fillId="6" borderId="74" xfId="0" applyFont="1" applyFill="1" applyBorder="1"/>
    <xf numFmtId="0" fontId="6" fillId="6" borderId="71" xfId="0" applyFont="1" applyFill="1" applyBorder="1" applyAlignment="1">
      <alignment vertical="center"/>
    </xf>
    <xf numFmtId="0" fontId="6" fillId="6" borderId="7" xfId="0" applyFont="1" applyFill="1" applyBorder="1" applyAlignment="1">
      <alignment vertical="center"/>
    </xf>
    <xf numFmtId="0" fontId="6" fillId="6" borderId="73" xfId="0" applyFont="1" applyFill="1" applyBorder="1" applyAlignment="1">
      <alignment vertical="center"/>
    </xf>
    <xf numFmtId="0" fontId="29" fillId="6" borderId="84" xfId="0" applyFont="1" applyFill="1" applyBorder="1" applyAlignment="1">
      <alignment horizontal="left" vertical="center" indent="1"/>
    </xf>
    <xf numFmtId="0" fontId="6" fillId="6" borderId="84" xfId="0" applyFont="1" applyFill="1" applyBorder="1" applyAlignment="1">
      <alignment vertical="center"/>
    </xf>
    <xf numFmtId="0" fontId="6" fillId="6" borderId="88" xfId="0" applyFont="1" applyFill="1" applyBorder="1" applyAlignment="1">
      <alignment vertical="center"/>
    </xf>
    <xf numFmtId="0" fontId="6" fillId="6" borderId="100" xfId="0" applyFont="1" applyFill="1" applyBorder="1"/>
    <xf numFmtId="0" fontId="6" fillId="6" borderId="15" xfId="0" applyFont="1" applyFill="1" applyBorder="1"/>
    <xf numFmtId="0" fontId="14" fillId="77" borderId="13" xfId="0" applyFont="1" applyFill="1" applyBorder="1" applyAlignment="1">
      <alignment horizontal="center" vertical="center"/>
    </xf>
    <xf numFmtId="0" fontId="14" fillId="77" borderId="27" xfId="0" applyFont="1" applyFill="1" applyBorder="1" applyAlignment="1">
      <alignment horizontal="center" vertical="center"/>
    </xf>
    <xf numFmtId="0" fontId="14" fillId="77" borderId="97" xfId="0" applyFont="1" applyFill="1" applyBorder="1" applyAlignment="1">
      <alignment horizontal="center"/>
    </xf>
    <xf numFmtId="0" fontId="14" fillId="77" borderId="0" xfId="0" applyFont="1" applyFill="1"/>
    <xf numFmtId="0" fontId="23" fillId="6" borderId="0" xfId="0" applyFont="1" applyFill="1" applyAlignment="1">
      <alignment horizontal="left" wrapText="1"/>
    </xf>
    <xf numFmtId="0" fontId="23" fillId="6" borderId="0" xfId="0" applyFont="1" applyFill="1" applyAlignment="1">
      <alignment horizontal="center" wrapText="1"/>
    </xf>
    <xf numFmtId="0" fontId="23" fillId="6" borderId="0" xfId="0" applyFont="1" applyFill="1" applyAlignment="1">
      <alignment horizontal="right"/>
    </xf>
    <xf numFmtId="0" fontId="106" fillId="6" borderId="0" xfId="0" applyFont="1" applyFill="1"/>
    <xf numFmtId="0" fontId="6" fillId="4" borderId="23" xfId="0" applyFont="1" applyFill="1" applyBorder="1" applyProtection="1">
      <protection locked="0"/>
    </xf>
    <xf numFmtId="3" fontId="29" fillId="6" borderId="0" xfId="0" applyNumberFormat="1" applyFont="1" applyFill="1"/>
    <xf numFmtId="3" fontId="27" fillId="6" borderId="0" xfId="0" applyNumberFormat="1" applyFont="1" applyFill="1"/>
    <xf numFmtId="0" fontId="29" fillId="0" borderId="33" xfId="0" applyFont="1" applyBorder="1" applyAlignment="1">
      <alignment horizontal="left"/>
    </xf>
    <xf numFmtId="167" fontId="6" fillId="6" borderId="0" xfId="0" applyNumberFormat="1" applyFont="1" applyFill="1"/>
    <xf numFmtId="167" fontId="23" fillId="6" borderId="0" xfId="0" applyNumberFormat="1" applyFont="1" applyFill="1"/>
    <xf numFmtId="4" fontId="23" fillId="6" borderId="0" xfId="0" applyNumberFormat="1" applyFont="1" applyFill="1"/>
    <xf numFmtId="167" fontId="6" fillId="6" borderId="89" xfId="0" applyNumberFormat="1" applyFont="1" applyFill="1" applyBorder="1"/>
    <xf numFmtId="173" fontId="0" fillId="6" borderId="76" xfId="2" applyNumberFormat="1" applyFont="1" applyFill="1" applyBorder="1" applyAlignment="1">
      <alignment horizontal="center"/>
    </xf>
    <xf numFmtId="0" fontId="1" fillId="6" borderId="71" xfId="0" applyFont="1" applyFill="1" applyBorder="1" applyAlignment="1">
      <alignment horizontal="center"/>
    </xf>
    <xf numFmtId="0" fontId="0" fillId="6" borderId="7" xfId="0" applyFill="1" applyBorder="1" applyAlignment="1">
      <alignment horizontal="center"/>
    </xf>
    <xf numFmtId="0" fontId="0" fillId="6" borderId="71" xfId="0" applyFill="1" applyBorder="1" applyAlignment="1">
      <alignment horizontal="center"/>
    </xf>
    <xf numFmtId="0" fontId="0" fillId="6" borderId="88" xfId="0" applyFill="1" applyBorder="1" applyAlignment="1">
      <alignment horizontal="center"/>
    </xf>
    <xf numFmtId="3" fontId="0" fillId="6" borderId="82" xfId="0" applyNumberFormat="1" applyFill="1" applyBorder="1" applyAlignment="1">
      <alignment horizontal="center"/>
    </xf>
    <xf numFmtId="3" fontId="0" fillId="6" borderId="77" xfId="0" applyNumberFormat="1" applyFill="1" applyBorder="1" applyAlignment="1">
      <alignment horizontal="center"/>
    </xf>
    <xf numFmtId="0" fontId="0" fillId="6" borderId="84" xfId="0" applyFill="1" applyBorder="1" applyAlignment="1">
      <alignment horizontal="center"/>
    </xf>
    <xf numFmtId="4" fontId="23" fillId="6" borderId="7" xfId="0" applyNumberFormat="1" applyFont="1" applyFill="1" applyBorder="1" applyAlignment="1">
      <alignment horizontal="center" wrapText="1"/>
    </xf>
    <xf numFmtId="3" fontId="0" fillId="6" borderId="7" xfId="0" applyNumberFormat="1" applyFill="1" applyBorder="1" applyAlignment="1">
      <alignment horizontal="center"/>
    </xf>
    <xf numFmtId="0" fontId="107" fillId="6" borderId="0" xfId="0" applyFont="1" applyFill="1" applyAlignment="1">
      <alignment horizontal="right" indent="1"/>
    </xf>
    <xf numFmtId="0" fontId="4" fillId="6" borderId="0" xfId="0" applyFont="1" applyFill="1" applyAlignment="1" applyProtection="1">
      <alignment horizontal="left" wrapText="1"/>
      <protection hidden="1"/>
    </xf>
    <xf numFmtId="0" fontId="6" fillId="6" borderId="0" xfId="0" applyFont="1" applyFill="1" applyAlignment="1" applyProtection="1">
      <alignment horizontal="left" vertical="center" wrapText="1"/>
      <protection hidden="1"/>
    </xf>
    <xf numFmtId="0" fontId="6" fillId="6" borderId="0" xfId="0" applyFont="1" applyFill="1" applyAlignment="1" applyProtection="1">
      <alignment horizontal="left" vertical="top"/>
      <protection hidden="1"/>
    </xf>
    <xf numFmtId="0" fontId="6" fillId="6" borderId="0" xfId="0" applyFont="1" applyFill="1" applyAlignment="1">
      <alignment horizontal="left" wrapText="1"/>
    </xf>
    <xf numFmtId="0" fontId="6" fillId="6" borderId="0" xfId="0" applyFont="1" applyFill="1" applyAlignment="1">
      <alignment horizontal="left" vertical="top" wrapText="1"/>
    </xf>
    <xf numFmtId="0" fontId="1" fillId="6" borderId="0" xfId="0" applyFont="1" applyFill="1" applyAlignment="1">
      <alignment horizontal="center"/>
    </xf>
    <xf numFmtId="3" fontId="0" fillId="6" borderId="0" xfId="0" applyNumberFormat="1" applyFill="1" applyAlignment="1">
      <alignment horizontal="center"/>
    </xf>
    <xf numFmtId="172" fontId="0" fillId="6" borderId="0" xfId="0" applyNumberFormat="1" applyFill="1" applyAlignment="1">
      <alignment horizontal="center"/>
    </xf>
    <xf numFmtId="0" fontId="26" fillId="6" borderId="0" xfId="0" applyFont="1" applyFill="1" applyAlignment="1">
      <alignment horizontal="center"/>
    </xf>
    <xf numFmtId="3" fontId="26" fillId="6" borderId="0" xfId="0" applyNumberFormat="1" applyFont="1" applyFill="1" applyAlignment="1">
      <alignment horizontal="center"/>
    </xf>
    <xf numFmtId="0" fontId="26" fillId="6" borderId="71" xfId="0" applyFont="1" applyFill="1" applyBorder="1" applyAlignment="1">
      <alignment horizontal="center"/>
    </xf>
    <xf numFmtId="0" fontId="4" fillId="6" borderId="7" xfId="0" applyFont="1" applyFill="1" applyBorder="1" applyAlignment="1">
      <alignment horizontal="center"/>
    </xf>
    <xf numFmtId="0" fontId="4" fillId="6" borderId="0" xfId="0" applyFont="1" applyFill="1" applyAlignment="1">
      <alignment horizontal="center"/>
    </xf>
    <xf numFmtId="0" fontId="6" fillId="6" borderId="0" xfId="0" applyFont="1" applyFill="1" applyAlignment="1" applyProtection="1">
      <alignment horizontal="center" vertical="center"/>
      <protection locked="0"/>
    </xf>
    <xf numFmtId="0" fontId="6" fillId="6" borderId="0" xfId="0" applyFont="1" applyFill="1" applyAlignment="1" applyProtection="1">
      <alignment vertical="center" wrapText="1"/>
      <protection hidden="1"/>
    </xf>
    <xf numFmtId="0" fontId="29" fillId="6" borderId="0" xfId="0" applyFont="1" applyFill="1" applyAlignment="1">
      <alignment horizontal="left" vertical="center" indent="2"/>
    </xf>
    <xf numFmtId="0" fontId="6" fillId="6" borderId="12" xfId="0" applyFont="1" applyFill="1" applyBorder="1" applyAlignment="1">
      <alignment horizontal="left"/>
    </xf>
    <xf numFmtId="0" fontId="6" fillId="6" borderId="25" xfId="0" applyFont="1" applyFill="1" applyBorder="1" applyAlignment="1">
      <alignment horizontal="left"/>
    </xf>
    <xf numFmtId="0" fontId="6" fillId="6" borderId="13" xfId="0" applyFont="1" applyFill="1" applyBorder="1" applyAlignment="1">
      <alignment wrapText="1"/>
    </xf>
    <xf numFmtId="1" fontId="6" fillId="0" borderId="13" xfId="0" applyNumberFormat="1" applyFont="1" applyBorder="1" applyAlignment="1">
      <alignment horizontal="left"/>
    </xf>
    <xf numFmtId="1" fontId="6" fillId="0" borderId="27" xfId="0" applyNumberFormat="1" applyFont="1" applyBorder="1" applyAlignment="1">
      <alignment horizontal="left"/>
    </xf>
    <xf numFmtId="0" fontId="6" fillId="6" borderId="13" xfId="0" applyFont="1" applyFill="1" applyBorder="1" applyAlignment="1">
      <alignment horizontal="left"/>
    </xf>
    <xf numFmtId="0" fontId="6" fillId="6" borderId="27" xfId="0" applyFont="1" applyFill="1" applyBorder="1" applyAlignment="1">
      <alignment horizontal="left"/>
    </xf>
    <xf numFmtId="0" fontId="6" fillId="6" borderId="71" xfId="0" applyFont="1" applyFill="1" applyBorder="1" applyAlignment="1">
      <alignment horizontal="left"/>
    </xf>
    <xf numFmtId="0" fontId="6" fillId="6" borderId="71" xfId="0" applyFont="1" applyFill="1" applyBorder="1" applyAlignment="1">
      <alignment horizontal="right"/>
    </xf>
    <xf numFmtId="0" fontId="1" fillId="6" borderId="0" xfId="0" applyFont="1" applyFill="1" applyAlignment="1">
      <alignment horizontal="left" indent="1"/>
    </xf>
    <xf numFmtId="0" fontId="0" fillId="6" borderId="3" xfId="0" applyFill="1" applyBorder="1" applyAlignment="1">
      <alignment horizontal="center"/>
    </xf>
    <xf numFmtId="3" fontId="0" fillId="6" borderId="83" xfId="0" applyNumberFormat="1" applyFill="1" applyBorder="1" applyAlignment="1">
      <alignment horizontal="center"/>
    </xf>
    <xf numFmtId="0" fontId="13" fillId="6" borderId="71" xfId="0" applyFont="1" applyFill="1" applyBorder="1" applyAlignment="1">
      <alignment horizontal="center" vertical="center"/>
    </xf>
    <xf numFmtId="0" fontId="13" fillId="6" borderId="0" xfId="0" applyFont="1" applyFill="1" applyAlignment="1">
      <alignment horizontal="center" vertical="center"/>
    </xf>
    <xf numFmtId="0" fontId="13" fillId="6" borderId="7" xfId="0" applyFont="1" applyFill="1" applyBorder="1" applyAlignment="1">
      <alignment horizontal="center" vertical="center"/>
    </xf>
    <xf numFmtId="0" fontId="6" fillId="6" borderId="71" xfId="0" applyFont="1" applyFill="1" applyBorder="1" applyAlignment="1">
      <alignment vertical="top"/>
    </xf>
    <xf numFmtId="0" fontId="4" fillId="6" borderId="0" xfId="0" applyFont="1" applyFill="1" applyAlignment="1" applyProtection="1">
      <alignment horizontal="left" wrapText="1" indent="2"/>
      <protection hidden="1"/>
    </xf>
    <xf numFmtId="0" fontId="6" fillId="6" borderId="0" xfId="0" applyFont="1" applyFill="1" applyAlignment="1" applyProtection="1">
      <alignment horizontal="left" wrapText="1" indent="2"/>
      <protection hidden="1"/>
    </xf>
    <xf numFmtId="0" fontId="4" fillId="6" borderId="0" xfId="0" applyFont="1" applyFill="1" applyAlignment="1" applyProtection="1">
      <alignment horizontal="left" vertical="center" wrapText="1"/>
      <protection hidden="1"/>
    </xf>
    <xf numFmtId="0" fontId="10" fillId="76" borderId="74" xfId="0" applyFont="1" applyFill="1" applyBorder="1"/>
    <xf numFmtId="0" fontId="10" fillId="76" borderId="75" xfId="0" applyFont="1" applyFill="1" applyBorder="1"/>
    <xf numFmtId="0" fontId="10" fillId="76" borderId="6" xfId="0" applyFont="1" applyFill="1" applyBorder="1"/>
    <xf numFmtId="0" fontId="11" fillId="8" borderId="106" xfId="0" applyFont="1" applyFill="1" applyBorder="1" applyAlignment="1">
      <alignment horizontal="center" vertical="center" wrapText="1"/>
    </xf>
    <xf numFmtId="0" fontId="11" fillId="8" borderId="6" xfId="0" applyFont="1" applyFill="1" applyBorder="1" applyAlignment="1">
      <alignment horizontal="center" vertical="center" wrapText="1"/>
    </xf>
    <xf numFmtId="0" fontId="0" fillId="6" borderId="13" xfId="0" applyFill="1" applyBorder="1"/>
    <xf numFmtId="49" fontId="0" fillId="6" borderId="13" xfId="0" applyNumberFormat="1" applyFill="1" applyBorder="1"/>
    <xf numFmtId="49" fontId="0" fillId="6" borderId="27" xfId="0" applyNumberFormat="1" applyFill="1" applyBorder="1"/>
    <xf numFmtId="0" fontId="0" fillId="6" borderId="104" xfId="0" applyFill="1" applyBorder="1"/>
    <xf numFmtId="0" fontId="6" fillId="6" borderId="0" xfId="0" applyFont="1" applyFill="1" applyAlignment="1">
      <alignment vertical="center" wrapText="1"/>
    </xf>
    <xf numFmtId="0" fontId="6" fillId="6" borderId="0" xfId="0" applyFont="1" applyFill="1" applyAlignment="1">
      <alignment horizontal="left" vertical="center" wrapText="1"/>
    </xf>
    <xf numFmtId="0" fontId="6" fillId="6" borderId="0" xfId="0" applyFont="1" applyFill="1" applyAlignment="1">
      <alignment horizontal="left" vertical="center" indent="3"/>
    </xf>
    <xf numFmtId="0" fontId="89" fillId="6" borderId="0" xfId="0" applyFont="1" applyFill="1" applyAlignment="1">
      <alignment horizontal="left" vertical="center" indent="3"/>
    </xf>
    <xf numFmtId="0" fontId="93" fillId="6" borderId="0" xfId="0" applyFont="1" applyFill="1" applyAlignment="1">
      <alignment horizontal="left" vertical="center" indent="3"/>
    </xf>
    <xf numFmtId="0" fontId="6" fillId="6" borderId="7" xfId="0" applyFont="1" applyFill="1" applyBorder="1" applyAlignment="1">
      <alignment vertical="center" wrapText="1"/>
    </xf>
    <xf numFmtId="0" fontId="90" fillId="6" borderId="0" xfId="0" applyFont="1" applyFill="1" applyAlignment="1">
      <alignment vertical="center"/>
    </xf>
    <xf numFmtId="0" fontId="90" fillId="6" borderId="0" xfId="0" applyFont="1" applyFill="1" applyAlignment="1">
      <alignment vertical="center" wrapText="1"/>
    </xf>
    <xf numFmtId="0" fontId="6" fillId="6" borderId="84" xfId="0" applyFont="1" applyFill="1" applyBorder="1" applyAlignment="1">
      <alignment vertical="top" wrapText="1"/>
    </xf>
    <xf numFmtId="0" fontId="6" fillId="6" borderId="88" xfId="0" applyFont="1" applyFill="1" applyBorder="1" applyAlignment="1">
      <alignment vertical="top" wrapText="1"/>
    </xf>
    <xf numFmtId="0" fontId="90" fillId="6" borderId="0" xfId="0" applyFont="1" applyFill="1" applyAlignment="1">
      <alignment horizontal="left" vertical="center"/>
    </xf>
    <xf numFmtId="0" fontId="90" fillId="6" borderId="71" xfId="0" applyFont="1" applyFill="1" applyBorder="1" applyAlignment="1">
      <alignment vertical="center"/>
    </xf>
    <xf numFmtId="0" fontId="90" fillId="6" borderId="7" xfId="0" applyFont="1" applyFill="1" applyBorder="1" applyAlignment="1">
      <alignment vertical="center" wrapText="1"/>
    </xf>
    <xf numFmtId="0" fontId="91" fillId="6" borderId="84" xfId="0" applyFont="1" applyFill="1" applyBorder="1" applyAlignment="1">
      <alignment horizontal="right"/>
    </xf>
    <xf numFmtId="0" fontId="23" fillId="6" borderId="71" xfId="0" applyFont="1" applyFill="1" applyBorder="1" applyAlignment="1">
      <alignment horizontal="left"/>
    </xf>
    <xf numFmtId="0" fontId="18" fillId="6" borderId="0" xfId="0" applyFont="1" applyFill="1"/>
    <xf numFmtId="0" fontId="23" fillId="6" borderId="7" xfId="0" applyFont="1" applyFill="1" applyBorder="1" applyAlignment="1">
      <alignment horizontal="left"/>
    </xf>
    <xf numFmtId="0" fontId="11" fillId="8" borderId="0" xfId="0" applyFont="1" applyFill="1" applyAlignment="1">
      <alignment vertical="center"/>
    </xf>
    <xf numFmtId="0" fontId="6" fillId="76" borderId="0" xfId="0" applyFont="1" applyFill="1" applyAlignment="1">
      <alignment vertical="center"/>
    </xf>
    <xf numFmtId="0" fontId="33" fillId="6" borderId="0" xfId="0" applyFont="1" applyFill="1"/>
    <xf numFmtId="0" fontId="29" fillId="6" borderId="0" xfId="0" applyFont="1" applyFill="1" applyAlignment="1">
      <alignment wrapText="1"/>
    </xf>
    <xf numFmtId="0" fontId="29" fillId="6" borderId="0" xfId="0" applyFont="1" applyFill="1" applyAlignment="1" applyProtection="1">
      <alignment vertical="top" wrapText="1"/>
      <protection hidden="1"/>
    </xf>
    <xf numFmtId="0" fontId="33" fillId="6" borderId="0" xfId="0" applyFont="1" applyFill="1" applyAlignment="1">
      <alignment horizontal="left"/>
    </xf>
    <xf numFmtId="0" fontId="29" fillId="6" borderId="0" xfId="0" applyFont="1" applyFill="1" applyAlignment="1" applyProtection="1">
      <alignment horizontal="left" vertical="center" wrapText="1"/>
      <protection hidden="1"/>
    </xf>
    <xf numFmtId="0" fontId="6" fillId="6" borderId="0" xfId="0" applyFont="1" applyFill="1" applyAlignment="1" applyProtection="1">
      <alignment vertical="center"/>
      <protection hidden="1"/>
    </xf>
    <xf numFmtId="0" fontId="29" fillId="6" borderId="0" xfId="0" applyFont="1" applyFill="1" applyAlignment="1" applyProtection="1">
      <alignment horizontal="left" vertical="top" wrapText="1"/>
      <protection hidden="1"/>
    </xf>
    <xf numFmtId="0" fontId="29" fillId="6" borderId="0" xfId="0" applyFont="1" applyFill="1" applyAlignment="1" applyProtection="1">
      <alignment vertical="center"/>
      <protection hidden="1"/>
    </xf>
    <xf numFmtId="0" fontId="29" fillId="6" borderId="0" xfId="0" applyFont="1" applyFill="1" applyAlignment="1" applyProtection="1">
      <alignment horizontal="left" vertical="center"/>
      <protection hidden="1"/>
    </xf>
    <xf numFmtId="0" fontId="29" fillId="6" borderId="0" xfId="0" applyFont="1" applyFill="1" applyAlignment="1" applyProtection="1">
      <alignment horizontal="left" wrapText="1"/>
      <protection hidden="1"/>
    </xf>
    <xf numFmtId="0" fontId="29" fillId="0" borderId="0" xfId="0" applyFont="1" applyAlignment="1" applyProtection="1">
      <alignment horizontal="left" vertical="top" wrapText="1"/>
      <protection hidden="1"/>
    </xf>
    <xf numFmtId="0" fontId="23" fillId="6" borderId="0" xfId="0" applyFont="1" applyFill="1" applyAlignment="1">
      <alignment vertical="center" wrapText="1"/>
    </xf>
    <xf numFmtId="0" fontId="18" fillId="6" borderId="0" xfId="0" applyFont="1" applyFill="1" applyAlignment="1" applyProtection="1">
      <alignment horizontal="left" vertical="top" wrapText="1"/>
      <protection hidden="1"/>
    </xf>
    <xf numFmtId="0" fontId="30" fillId="6" borderId="0" xfId="0" applyFont="1" applyFill="1" applyAlignment="1">
      <alignment horizontal="left"/>
    </xf>
    <xf numFmtId="0" fontId="18" fillId="6" borderId="0" xfId="0" applyFont="1" applyFill="1" applyAlignment="1" applyProtection="1">
      <alignment horizontal="left" vertical="top" indent="2"/>
      <protection hidden="1"/>
    </xf>
    <xf numFmtId="0" fontId="88" fillId="6" borderId="0" xfId="0" applyFont="1" applyFill="1" applyAlignment="1" applyProtection="1">
      <alignment horizontal="left" indent="2"/>
      <protection hidden="1"/>
    </xf>
    <xf numFmtId="0" fontId="88" fillId="6" borderId="0" xfId="0" applyFont="1" applyFill="1" applyAlignment="1">
      <alignment horizontal="left" indent="2"/>
    </xf>
    <xf numFmtId="0" fontId="18" fillId="6" borderId="0" xfId="0" applyFont="1" applyFill="1" applyAlignment="1" applyProtection="1">
      <alignment horizontal="left" vertical="top"/>
      <protection hidden="1"/>
    </xf>
    <xf numFmtId="0" fontId="88" fillId="6" borderId="0" xfId="0" applyFont="1" applyFill="1" applyAlignment="1" applyProtection="1">
      <alignment horizontal="left"/>
      <protection hidden="1"/>
    </xf>
    <xf numFmtId="0" fontId="6" fillId="6" borderId="0" xfId="0" applyFont="1" applyFill="1" applyAlignment="1">
      <alignment horizontal="centerContinuous" vertical="center"/>
    </xf>
    <xf numFmtId="0" fontId="89" fillId="6" borderId="0" xfId="0" applyFont="1" applyFill="1" applyAlignment="1">
      <alignment horizontal="centerContinuous" vertical="center"/>
    </xf>
    <xf numFmtId="0" fontId="102" fillId="6" borderId="0" xfId="0" applyFont="1" applyFill="1" applyAlignment="1">
      <alignment horizontal="left" vertical="center"/>
    </xf>
    <xf numFmtId="0" fontId="6" fillId="6" borderId="0" xfId="0" applyFont="1" applyFill="1" applyAlignment="1">
      <alignment horizontal="left" indent="6"/>
    </xf>
    <xf numFmtId="0" fontId="112" fillId="6" borderId="71" xfId="0" applyFont="1" applyFill="1" applyBorder="1" applyAlignment="1">
      <alignment horizontal="right"/>
    </xf>
    <xf numFmtId="0" fontId="6" fillId="6" borderId="111" xfId="0" applyFont="1" applyFill="1" applyBorder="1" applyAlignment="1">
      <alignment horizontal="center" vertical="center"/>
    </xf>
    <xf numFmtId="0" fontId="6" fillId="6" borderId="110" xfId="0" applyFont="1" applyFill="1" applyBorder="1" applyAlignment="1">
      <alignment horizontal="center" vertical="center"/>
    </xf>
    <xf numFmtId="0" fontId="6" fillId="6" borderId="112" xfId="0" applyFont="1" applyFill="1" applyBorder="1" applyAlignment="1">
      <alignment horizontal="center" vertical="center"/>
    </xf>
    <xf numFmtId="0" fontId="96" fillId="0" borderId="0" xfId="0" applyFont="1" applyAlignment="1">
      <alignment vertical="top"/>
    </xf>
    <xf numFmtId="0" fontId="6" fillId="0" borderId="0" xfId="0" applyFont="1"/>
    <xf numFmtId="0" fontId="27" fillId="6" borderId="0" xfId="0" applyFont="1" applyFill="1" applyAlignment="1">
      <alignment vertical="center"/>
    </xf>
    <xf numFmtId="0" fontId="6" fillId="6" borderId="7" xfId="0" applyFont="1" applyFill="1" applyBorder="1" applyAlignment="1" applyProtection="1">
      <alignment vertical="center"/>
      <protection hidden="1"/>
    </xf>
    <xf numFmtId="0" fontId="6" fillId="6" borderId="7" xfId="0" applyFont="1" applyFill="1" applyBorder="1" applyProtection="1">
      <protection hidden="1"/>
    </xf>
    <xf numFmtId="0" fontId="28" fillId="6" borderId="0" xfId="0" applyFont="1" applyFill="1" applyAlignment="1">
      <alignment horizontal="center" vertical="center"/>
    </xf>
    <xf numFmtId="0" fontId="2" fillId="6" borderId="71" xfId="0" applyFont="1" applyFill="1" applyBorder="1" applyAlignment="1">
      <alignment horizontal="right"/>
    </xf>
    <xf numFmtId="0" fontId="0" fillId="6" borderId="71" xfId="0" applyFill="1" applyBorder="1" applyAlignment="1">
      <alignment horizontal="right"/>
    </xf>
    <xf numFmtId="0" fontId="0" fillId="6" borderId="7" xfId="0" applyFill="1" applyBorder="1" applyAlignment="1">
      <alignment vertical="center"/>
    </xf>
    <xf numFmtId="0" fontId="18" fillId="78" borderId="114" xfId="0" applyFont="1" applyFill="1" applyBorder="1" applyAlignment="1">
      <alignment horizontal="left" vertical="center" wrapText="1"/>
    </xf>
    <xf numFmtId="0" fontId="18" fillId="78" borderId="116" xfId="0" applyFont="1" applyFill="1" applyBorder="1" applyAlignment="1">
      <alignment horizontal="left" vertical="center" wrapText="1"/>
    </xf>
    <xf numFmtId="0" fontId="18" fillId="78" borderId="114" xfId="0" applyFont="1" applyFill="1" applyBorder="1"/>
    <xf numFmtId="0" fontId="13" fillId="6" borderId="71" xfId="0" applyFont="1" applyFill="1" applyBorder="1" applyAlignment="1">
      <alignment vertical="center"/>
    </xf>
    <xf numFmtId="0" fontId="13" fillId="6" borderId="7" xfId="0" applyFont="1" applyFill="1" applyBorder="1" applyAlignment="1">
      <alignment vertical="center"/>
    </xf>
    <xf numFmtId="0" fontId="1" fillId="6" borderId="71" xfId="0" applyFont="1" applyFill="1" applyBorder="1"/>
    <xf numFmtId="0" fontId="6" fillId="6" borderId="71" xfId="0" applyFont="1" applyFill="1" applyBorder="1" applyAlignment="1">
      <alignment horizontal="center"/>
    </xf>
    <xf numFmtId="0" fontId="13" fillId="6" borderId="0" xfId="0" applyFont="1" applyFill="1" applyAlignment="1">
      <alignment vertical="center"/>
    </xf>
    <xf numFmtId="0" fontId="23" fillId="6" borderId="77" xfId="0" applyFont="1" applyFill="1" applyBorder="1" applyAlignment="1">
      <alignment horizontal="right"/>
    </xf>
    <xf numFmtId="0" fontId="101" fillId="6" borderId="0" xfId="0" applyFont="1" applyFill="1"/>
    <xf numFmtId="0" fontId="6" fillId="6" borderId="88" xfId="0" applyFont="1" applyFill="1" applyBorder="1" applyAlignment="1">
      <alignment horizontal="center"/>
    </xf>
    <xf numFmtId="0" fontId="18" fillId="6" borderId="0" xfId="0" applyFont="1" applyFill="1" applyAlignment="1">
      <alignment horizontal="left" vertical="top"/>
    </xf>
    <xf numFmtId="0" fontId="103" fillId="0" borderId="77" xfId="0" applyFont="1" applyBorder="1" applyAlignment="1">
      <alignment vertical="center" wrapText="1"/>
    </xf>
    <xf numFmtId="0" fontId="18" fillId="6" borderId="0" xfId="0" applyFont="1" applyFill="1" applyAlignment="1" applyProtection="1">
      <alignment vertical="top"/>
      <protection hidden="1"/>
    </xf>
    <xf numFmtId="0" fontId="88" fillId="6" borderId="0" xfId="0" applyFont="1" applyFill="1" applyProtection="1">
      <protection hidden="1"/>
    </xf>
    <xf numFmtId="0" fontId="0" fillId="6" borderId="0" xfId="0" applyFill="1" applyAlignment="1">
      <alignment horizontal="center" vertical="center"/>
    </xf>
    <xf numFmtId="0" fontId="11" fillId="8" borderId="75" xfId="0" applyFont="1" applyFill="1" applyBorder="1" applyAlignment="1">
      <alignment horizontal="center" vertical="center"/>
    </xf>
    <xf numFmtId="0" fontId="10" fillId="8" borderId="6" xfId="0" applyFont="1" applyFill="1" applyBorder="1" applyAlignment="1">
      <alignment horizontal="center" vertical="center"/>
    </xf>
    <xf numFmtId="0" fontId="0" fillId="6" borderId="7" xfId="0" applyFill="1" applyBorder="1" applyAlignment="1">
      <alignment horizontal="center" vertical="center"/>
    </xf>
    <xf numFmtId="0" fontId="0" fillId="6" borderId="84" xfId="0" applyFill="1" applyBorder="1" applyAlignment="1">
      <alignment horizontal="center" vertical="center"/>
    </xf>
    <xf numFmtId="0" fontId="0" fillId="6" borderId="88" xfId="0" applyFill="1" applyBorder="1" applyAlignment="1">
      <alignment horizontal="center" vertical="center"/>
    </xf>
    <xf numFmtId="0" fontId="0" fillId="6" borderId="75" xfId="0" applyFill="1" applyBorder="1" applyAlignment="1">
      <alignment horizontal="center" vertical="center"/>
    </xf>
    <xf numFmtId="0" fontId="0" fillId="6" borderId="6" xfId="0" applyFill="1" applyBorder="1" applyAlignment="1">
      <alignment horizontal="center" vertical="center"/>
    </xf>
    <xf numFmtId="0" fontId="0" fillId="6" borderId="71" xfId="0" applyFill="1" applyBorder="1" applyAlignment="1">
      <alignment horizontal="center" vertical="center"/>
    </xf>
    <xf numFmtId="0" fontId="0" fillId="6" borderId="73" xfId="0" applyFill="1" applyBorder="1" applyAlignment="1">
      <alignment horizontal="center" vertical="center"/>
    </xf>
    <xf numFmtId="0" fontId="23" fillId="6" borderId="0" xfId="0" applyFont="1" applyFill="1" applyAlignment="1">
      <alignment horizontal="center" vertical="center"/>
    </xf>
    <xf numFmtId="0" fontId="23" fillId="6" borderId="7" xfId="0" applyFont="1" applyFill="1" applyBorder="1" applyAlignment="1">
      <alignment horizontal="center" vertical="center"/>
    </xf>
    <xf numFmtId="0" fontId="11" fillId="8" borderId="6" xfId="0" applyFont="1" applyFill="1" applyBorder="1" applyAlignment="1">
      <alignment horizontal="center" vertical="center"/>
    </xf>
    <xf numFmtId="0" fontId="0" fillId="6" borderId="74" xfId="0" applyFill="1" applyBorder="1" applyAlignment="1">
      <alignment horizontal="center"/>
    </xf>
    <xf numFmtId="0" fontId="0" fillId="6" borderId="75" xfId="0" applyFill="1" applyBorder="1" applyAlignment="1">
      <alignment horizontal="center"/>
    </xf>
    <xf numFmtId="0" fontId="0" fillId="6" borderId="6" xfId="0" applyFill="1" applyBorder="1" applyAlignment="1">
      <alignment horizontal="center"/>
    </xf>
    <xf numFmtId="0" fontId="6" fillId="6" borderId="0" xfId="0" applyFont="1" applyFill="1" applyAlignment="1" applyProtection="1">
      <alignment horizontal="left" vertical="top" wrapText="1"/>
      <protection hidden="1"/>
    </xf>
    <xf numFmtId="9" fontId="18" fillId="78" borderId="114" xfId="2" applyFont="1" applyFill="1" applyBorder="1" applyAlignment="1">
      <alignment horizontal="left" vertical="center"/>
    </xf>
    <xf numFmtId="0" fontId="18" fillId="78" borderId="114" xfId="2" applyNumberFormat="1" applyFont="1" applyFill="1" applyBorder="1" applyAlignment="1">
      <alignment horizontal="left" vertical="center"/>
    </xf>
    <xf numFmtId="0" fontId="18" fillId="78" borderId="114" xfId="0" applyFont="1" applyFill="1" applyBorder="1" applyAlignment="1">
      <alignment horizontal="left" vertical="center"/>
    </xf>
    <xf numFmtId="168" fontId="18" fillId="78" borderId="114" xfId="2" applyNumberFormat="1" applyFont="1" applyFill="1" applyBorder="1" applyAlignment="1">
      <alignment horizontal="left" vertical="center"/>
    </xf>
    <xf numFmtId="9" fontId="18" fillId="78" borderId="115" xfId="2" applyFont="1" applyFill="1" applyBorder="1" applyAlignment="1">
      <alignment horizontal="left" vertical="center"/>
    </xf>
    <xf numFmtId="9" fontId="18" fillId="78" borderId="0" xfId="2" applyFont="1" applyFill="1" applyBorder="1" applyAlignment="1">
      <alignment horizontal="right" vertical="center"/>
    </xf>
    <xf numFmtId="0" fontId="18" fillId="78" borderId="103" xfId="0" applyFont="1" applyFill="1" applyBorder="1" applyAlignment="1">
      <alignment horizontal="right" vertical="center"/>
    </xf>
    <xf numFmtId="0" fontId="18" fillId="78" borderId="77" xfId="0" applyFont="1" applyFill="1" applyBorder="1" applyAlignment="1">
      <alignment horizontal="right" vertical="center"/>
    </xf>
    <xf numFmtId="9" fontId="18" fillId="78" borderId="113" xfId="2" applyFont="1" applyFill="1" applyBorder="1" applyAlignment="1">
      <alignment horizontal="left" vertical="center"/>
    </xf>
    <xf numFmtId="0" fontId="11" fillId="8" borderId="75" xfId="0" applyFont="1" applyFill="1" applyBorder="1"/>
    <xf numFmtId="0" fontId="11" fillId="8" borderId="6" xfId="0" applyFont="1" applyFill="1" applyBorder="1"/>
    <xf numFmtId="0" fontId="10" fillId="8" borderId="0" xfId="0" applyFont="1" applyFill="1" applyAlignment="1">
      <alignment vertical="center"/>
    </xf>
    <xf numFmtId="0" fontId="29" fillId="8" borderId="0" xfId="0" applyFont="1" applyFill="1"/>
    <xf numFmtId="0" fontId="29" fillId="8" borderId="0" xfId="0" applyFont="1" applyFill="1" applyAlignment="1">
      <alignment vertical="center"/>
    </xf>
    <xf numFmtId="0" fontId="27" fillId="8" borderId="0" xfId="0" applyFont="1" applyFill="1"/>
    <xf numFmtId="0" fontId="29" fillId="8" borderId="0" xfId="0" applyFont="1" applyFill="1" applyAlignment="1">
      <alignment horizontal="left" vertical="center"/>
    </xf>
    <xf numFmtId="0" fontId="29" fillId="8" borderId="0" xfId="0" applyFont="1" applyFill="1" applyAlignment="1">
      <alignment horizontal="left" vertical="center" wrapText="1"/>
    </xf>
    <xf numFmtId="0" fontId="29" fillId="8" borderId="0" xfId="0" applyFont="1" applyFill="1" applyAlignment="1">
      <alignment wrapText="1"/>
    </xf>
    <xf numFmtId="0" fontId="6" fillId="8" borderId="0" xfId="0" applyFont="1" applyFill="1" applyAlignment="1">
      <alignment wrapText="1"/>
    </xf>
    <xf numFmtId="0" fontId="6" fillId="8" borderId="0" xfId="0" applyFont="1" applyFill="1" applyAlignment="1">
      <alignment vertical="center" wrapText="1"/>
    </xf>
    <xf numFmtId="0" fontId="6" fillId="8" borderId="0" xfId="0" applyFont="1" applyFill="1" applyAlignment="1">
      <alignment horizontal="left" wrapText="1"/>
    </xf>
    <xf numFmtId="0" fontId="13" fillId="11" borderId="0" xfId="0" applyFont="1" applyFill="1"/>
    <xf numFmtId="0" fontId="115" fillId="11" borderId="0" xfId="0" applyFont="1" applyFill="1"/>
    <xf numFmtId="0" fontId="11" fillId="11" borderId="0" xfId="0" applyFont="1" applyFill="1"/>
    <xf numFmtId="0" fontId="11" fillId="11" borderId="0" xfId="0" applyFont="1" applyFill="1" applyAlignment="1">
      <alignment horizontal="left"/>
    </xf>
    <xf numFmtId="0" fontId="23" fillId="76" borderId="0" xfId="0" applyFont="1" applyFill="1" applyAlignment="1">
      <alignment vertical="center"/>
    </xf>
    <xf numFmtId="0" fontId="13" fillId="76" borderId="0" xfId="0" applyFont="1" applyFill="1" applyAlignment="1">
      <alignment vertical="center"/>
    </xf>
    <xf numFmtId="0" fontId="115" fillId="11" borderId="0" xfId="0" applyFont="1" applyFill="1" applyProtection="1">
      <protection hidden="1"/>
    </xf>
    <xf numFmtId="0" fontId="13" fillId="8" borderId="0" xfId="0" applyFont="1" applyFill="1" applyAlignment="1">
      <alignment horizontal="left" vertical="center"/>
    </xf>
    <xf numFmtId="0" fontId="10" fillId="8" borderId="0" xfId="0" applyFont="1" applyFill="1" applyAlignment="1">
      <alignment horizontal="left" vertical="center" indent="1"/>
    </xf>
    <xf numFmtId="0" fontId="11" fillId="8" borderId="0" xfId="0" applyFont="1" applyFill="1" applyAlignment="1">
      <alignment horizontal="left" vertical="center" indent="1"/>
    </xf>
    <xf numFmtId="0" fontId="108" fillId="8" borderId="0" xfId="0" applyFont="1" applyFill="1" applyAlignment="1">
      <alignment horizontal="left" vertical="center"/>
    </xf>
    <xf numFmtId="0" fontId="23" fillId="6" borderId="0" xfId="0" applyFont="1" applyFill="1" applyAlignment="1" applyProtection="1">
      <alignment horizontal="left" vertical="center"/>
      <protection hidden="1"/>
    </xf>
    <xf numFmtId="0" fontId="23" fillId="6" borderId="0" xfId="0" applyFont="1" applyFill="1" applyAlignment="1">
      <alignment horizontal="left" vertical="top"/>
    </xf>
    <xf numFmtId="0" fontId="29" fillId="78" borderId="0" xfId="0" applyFont="1" applyFill="1" applyAlignment="1">
      <alignment horizontal="center" vertical="center"/>
    </xf>
    <xf numFmtId="0" fontId="88" fillId="6" borderId="0" xfId="0" applyFont="1" applyFill="1" applyAlignment="1">
      <alignment horizontal="right" vertical="center"/>
    </xf>
    <xf numFmtId="0" fontId="88" fillId="6" borderId="0" xfId="0" applyFont="1" applyFill="1" applyAlignment="1">
      <alignment horizontal="right"/>
    </xf>
    <xf numFmtId="0" fontId="6" fillId="78" borderId="0" xfId="0" applyFont="1" applyFill="1" applyAlignment="1">
      <alignment horizontal="left" vertical="center" wrapText="1"/>
    </xf>
    <xf numFmtId="0" fontId="6" fillId="78" borderId="0" xfId="0" applyFont="1" applyFill="1" applyAlignment="1">
      <alignment horizontal="left" vertical="center"/>
    </xf>
    <xf numFmtId="0" fontId="113" fillId="6" borderId="84" xfId="0" applyFont="1" applyFill="1" applyBorder="1"/>
    <xf numFmtId="0" fontId="11" fillId="6" borderId="0" xfId="0" applyFont="1" applyFill="1" applyAlignment="1">
      <alignment wrapText="1"/>
    </xf>
    <xf numFmtId="0" fontId="11" fillId="6" borderId="0" xfId="0" applyFont="1" applyFill="1" applyAlignment="1">
      <alignment vertical="center" wrapText="1"/>
    </xf>
    <xf numFmtId="0" fontId="23" fillId="9" borderId="117" xfId="1" applyNumberFormat="1" applyFont="1" applyFill="1" applyBorder="1" applyAlignment="1">
      <alignment horizontal="left" wrapText="1"/>
    </xf>
    <xf numFmtId="0" fontId="23" fillId="10" borderId="117" xfId="1" applyNumberFormat="1" applyFont="1" applyFill="1" applyBorder="1" applyAlignment="1">
      <alignment horizontal="left" wrapText="1"/>
    </xf>
    <xf numFmtId="0" fontId="23" fillId="11" borderId="117" xfId="1" applyNumberFormat="1" applyFont="1" applyFill="1" applyBorder="1" applyAlignment="1">
      <alignment horizontal="left" wrapText="1"/>
    </xf>
    <xf numFmtId="0" fontId="23" fillId="11" borderId="117" xfId="1" applyNumberFormat="1" applyFont="1" applyFill="1" applyBorder="1" applyAlignment="1">
      <alignment wrapText="1"/>
    </xf>
    <xf numFmtId="0" fontId="23" fillId="5" borderId="117" xfId="1" applyNumberFormat="1" applyFont="1" applyFill="1" applyBorder="1" applyAlignment="1">
      <alignment horizontal="left" wrapText="1"/>
    </xf>
    <xf numFmtId="0" fontId="23" fillId="5" borderId="117" xfId="2" applyNumberFormat="1" applyFont="1" applyFill="1" applyBorder="1" applyAlignment="1">
      <alignment horizontal="left" wrapText="1"/>
    </xf>
    <xf numFmtId="170" fontId="23" fillId="5" borderId="117" xfId="1" applyNumberFormat="1" applyFont="1" applyFill="1" applyBorder="1" applyAlignment="1">
      <alignment horizontal="left" wrapText="1"/>
    </xf>
    <xf numFmtId="14" fontId="23" fillId="12" borderId="117" xfId="1" applyNumberFormat="1" applyFont="1" applyFill="1" applyBorder="1" applyAlignment="1">
      <alignment horizontal="left" wrapText="1"/>
    </xf>
    <xf numFmtId="0" fontId="23" fillId="12" borderId="117" xfId="1" applyNumberFormat="1" applyFont="1" applyFill="1" applyBorder="1" applyAlignment="1">
      <alignment horizontal="left" wrapText="1"/>
    </xf>
    <xf numFmtId="0" fontId="23" fillId="13" borderId="117" xfId="1" applyNumberFormat="1" applyFont="1" applyFill="1" applyBorder="1" applyAlignment="1">
      <alignment horizontal="left" wrapText="1"/>
    </xf>
    <xf numFmtId="0" fontId="23" fillId="14" borderId="117" xfId="1" applyNumberFormat="1" applyFont="1" applyFill="1" applyBorder="1" applyAlignment="1">
      <alignment horizontal="left" wrapText="1"/>
    </xf>
    <xf numFmtId="0" fontId="23" fillId="79" borderId="117" xfId="1" applyNumberFormat="1" applyFont="1" applyFill="1" applyBorder="1" applyAlignment="1">
      <alignment horizontal="left" wrapText="1"/>
    </xf>
    <xf numFmtId="0" fontId="23" fillId="2" borderId="117" xfId="1" applyNumberFormat="1" applyFont="1" applyFill="1" applyBorder="1" applyAlignment="1">
      <alignment horizontal="left" wrapText="1"/>
    </xf>
    <xf numFmtId="0" fontId="23" fillId="3" borderId="0" xfId="1" applyNumberFormat="1" applyFont="1" applyFill="1" applyAlignment="1">
      <alignment horizontal="left" wrapText="1"/>
    </xf>
    <xf numFmtId="0" fontId="23" fillId="3" borderId="117" xfId="1" applyNumberFormat="1" applyFont="1" applyFill="1" applyBorder="1" applyAlignment="1">
      <alignment horizontal="left" wrapText="1"/>
    </xf>
    <xf numFmtId="0" fontId="23" fillId="15" borderId="117" xfId="1" applyNumberFormat="1" applyFont="1" applyFill="1" applyBorder="1" applyAlignment="1">
      <alignment horizontal="left" wrapText="1"/>
    </xf>
    <xf numFmtId="0" fontId="23" fillId="15" borderId="117" xfId="0" applyFont="1" applyFill="1" applyBorder="1" applyAlignment="1">
      <alignment horizontal="left" wrapText="1"/>
    </xf>
    <xf numFmtId="0" fontId="23" fillId="11" borderId="117" xfId="0" applyFont="1" applyFill="1" applyBorder="1" applyAlignment="1">
      <alignment horizontal="left" wrapText="1"/>
    </xf>
    <xf numFmtId="0" fontId="0" fillId="4" borderId="0" xfId="0" applyFill="1"/>
    <xf numFmtId="0" fontId="18" fillId="6" borderId="84" xfId="0" applyFont="1" applyFill="1" applyBorder="1" applyAlignment="1">
      <alignment horizontal="left" wrapText="1" indent="1"/>
    </xf>
    <xf numFmtId="0" fontId="18" fillId="6" borderId="84" xfId="0" applyFont="1" applyFill="1" applyBorder="1" applyAlignment="1">
      <alignment horizontal="center" wrapText="1"/>
    </xf>
    <xf numFmtId="0" fontId="18" fillId="6" borderId="88" xfId="0" applyFont="1" applyFill="1" applyBorder="1" applyAlignment="1">
      <alignment horizontal="left" wrapText="1" indent="1"/>
    </xf>
    <xf numFmtId="0" fontId="23" fillId="6" borderId="84" xfId="0" applyFont="1" applyFill="1" applyBorder="1"/>
    <xf numFmtId="167" fontId="6" fillId="6" borderId="0" xfId="0" applyNumberFormat="1" applyFont="1" applyFill="1" applyAlignment="1">
      <alignment horizontal="center"/>
    </xf>
    <xf numFmtId="167" fontId="6" fillId="6" borderId="1" xfId="0" applyNumberFormat="1" applyFont="1" applyFill="1" applyBorder="1" applyAlignment="1">
      <alignment horizontal="center"/>
    </xf>
    <xf numFmtId="0" fontId="13" fillId="6" borderId="15" xfId="0" applyFont="1" applyFill="1" applyBorder="1" applyAlignment="1">
      <alignment vertical="center"/>
    </xf>
    <xf numFmtId="0" fontId="13" fillId="6" borderId="1" xfId="0" applyFont="1" applyFill="1" applyBorder="1" applyAlignment="1">
      <alignment vertical="center"/>
    </xf>
    <xf numFmtId="0" fontId="13" fillId="6" borderId="16" xfId="0" applyFont="1" applyFill="1" applyBorder="1" applyAlignment="1">
      <alignment vertical="center"/>
    </xf>
    <xf numFmtId="0" fontId="6" fillId="6" borderId="1" xfId="0" applyFont="1" applyFill="1" applyBorder="1" applyAlignment="1">
      <alignment horizontal="left"/>
    </xf>
    <xf numFmtId="0" fontId="6" fillId="6" borderId="118" xfId="0" applyFont="1" applyFill="1" applyBorder="1"/>
    <xf numFmtId="0" fontId="6" fillId="6" borderId="118" xfId="0" applyFont="1" applyFill="1" applyBorder="1" applyAlignment="1">
      <alignment horizontal="left"/>
    </xf>
    <xf numFmtId="167" fontId="6" fillId="6" borderId="118" xfId="0" applyNumberFormat="1" applyFont="1" applyFill="1" applyBorder="1" applyAlignment="1">
      <alignment horizontal="center"/>
    </xf>
    <xf numFmtId="0" fontId="23" fillId="6" borderId="0" xfId="0" applyFont="1" applyFill="1" applyAlignment="1">
      <alignment horizontal="center"/>
    </xf>
    <xf numFmtId="0" fontId="0" fillId="6" borderId="1" xfId="0" applyFill="1" applyBorder="1" applyAlignment="1">
      <alignment horizontal="center"/>
    </xf>
    <xf numFmtId="0" fontId="6" fillId="6" borderId="89" xfId="0" quotePrefix="1" applyFont="1" applyFill="1" applyBorder="1" applyAlignment="1">
      <alignment horizontal="center"/>
    </xf>
    <xf numFmtId="49" fontId="6" fillId="6" borderId="0" xfId="0" applyNumberFormat="1" applyFont="1" applyFill="1" applyAlignment="1">
      <alignment horizontal="center"/>
    </xf>
    <xf numFmtId="0" fontId="1" fillId="6" borderId="71" xfId="0" applyFont="1" applyFill="1" applyBorder="1" applyAlignment="1">
      <alignment wrapText="1"/>
    </xf>
    <xf numFmtId="0" fontId="23" fillId="6" borderId="0" xfId="0" applyFont="1" applyFill="1" applyAlignment="1">
      <alignment wrapText="1"/>
    </xf>
    <xf numFmtId="0" fontId="23" fillId="6" borderId="77" xfId="0" applyFont="1" applyFill="1" applyBorder="1"/>
    <xf numFmtId="16" fontId="1" fillId="6" borderId="71" xfId="0" applyNumberFormat="1" applyFont="1" applyFill="1" applyBorder="1"/>
    <xf numFmtId="16" fontId="23" fillId="6" borderId="0" xfId="0" applyNumberFormat="1" applyFont="1" applyFill="1"/>
    <xf numFmtId="20" fontId="23" fillId="6" borderId="0" xfId="0" applyNumberFormat="1" applyFont="1" applyFill="1"/>
    <xf numFmtId="166" fontId="6" fillId="6" borderId="0" xfId="0" applyNumberFormat="1" applyFont="1" applyFill="1" applyAlignment="1">
      <alignment horizontal="center"/>
    </xf>
    <xf numFmtId="0" fontId="1" fillId="6" borderId="73" xfId="0" applyFont="1" applyFill="1" applyBorder="1"/>
    <xf numFmtId="16" fontId="23" fillId="6" borderId="84" xfId="0" applyNumberFormat="1" applyFont="1" applyFill="1" applyBorder="1"/>
    <xf numFmtId="20" fontId="23" fillId="6" borderId="84" xfId="0" applyNumberFormat="1" applyFont="1" applyFill="1" applyBorder="1"/>
    <xf numFmtId="166" fontId="6" fillId="4" borderId="119" xfId="0" applyNumberFormat="1" applyFont="1" applyFill="1" applyBorder="1" applyProtection="1">
      <protection locked="0"/>
    </xf>
    <xf numFmtId="166" fontId="6" fillId="6" borderId="84" xfId="0" applyNumberFormat="1" applyFont="1" applyFill="1" applyBorder="1" applyAlignment="1">
      <alignment horizontal="center"/>
    </xf>
    <xf numFmtId="0" fontId="6" fillId="6" borderId="0" xfId="0" applyFont="1" applyFill="1" applyAlignment="1" applyProtection="1">
      <alignment horizontal="right" vertical="center"/>
      <protection hidden="1"/>
    </xf>
    <xf numFmtId="0" fontId="27" fillId="6" borderId="0" xfId="0" applyFont="1" applyFill="1" applyAlignment="1">
      <alignment horizontal="center" vertical="center"/>
    </xf>
    <xf numFmtId="0" fontId="0" fillId="6" borderId="17" xfId="0" applyFill="1" applyBorder="1" applyAlignment="1">
      <alignment horizontal="center"/>
    </xf>
    <xf numFmtId="0" fontId="6" fillId="6" borderId="77" xfId="0" applyFont="1" applyFill="1" applyBorder="1" applyAlignment="1">
      <alignment wrapText="1"/>
    </xf>
    <xf numFmtId="0" fontId="0" fillId="6" borderId="120" xfId="0" applyFill="1" applyBorder="1"/>
    <xf numFmtId="0" fontId="23" fillId="6" borderId="117" xfId="1" applyNumberFormat="1" applyFont="1" applyFill="1" applyBorder="1" applyAlignment="1">
      <alignment horizontal="left" wrapText="1"/>
    </xf>
    <xf numFmtId="0" fontId="18" fillId="78" borderId="0" xfId="0" applyFont="1" applyFill="1" applyAlignment="1">
      <alignment horizontal="left" vertical="center"/>
    </xf>
    <xf numFmtId="49" fontId="88" fillId="6" borderId="0" xfId="0" applyNumberFormat="1" applyFont="1" applyFill="1" applyAlignment="1">
      <alignment horizontal="right" vertical="center"/>
    </xf>
    <xf numFmtId="0" fontId="0" fillId="6" borderId="126" xfId="0" applyFill="1" applyBorder="1"/>
    <xf numFmtId="0" fontId="0" fillId="6" borderId="124" xfId="0" applyFill="1" applyBorder="1" applyAlignment="1">
      <alignment horizontal="center"/>
    </xf>
    <xf numFmtId="0" fontId="0" fillId="6" borderId="122" xfId="0" applyFill="1" applyBorder="1" applyAlignment="1">
      <alignment horizontal="left"/>
    </xf>
    <xf numFmtId="0" fontId="6" fillId="6" borderId="83" xfId="0" applyFont="1" applyFill="1" applyBorder="1" applyAlignment="1">
      <alignment horizontal="left" vertical="top" wrapText="1"/>
    </xf>
    <xf numFmtId="0" fontId="6" fillId="6" borderId="76" xfId="0" applyFont="1" applyFill="1" applyBorder="1" applyAlignment="1">
      <alignment horizontal="left" vertical="top" wrapText="1"/>
    </xf>
    <xf numFmtId="0" fontId="6" fillId="6" borderId="76" xfId="0" applyFont="1" applyFill="1" applyBorder="1" applyAlignment="1" applyProtection="1">
      <alignment horizontal="left" vertical="top" wrapText="1"/>
      <protection hidden="1"/>
    </xf>
    <xf numFmtId="0" fontId="0" fillId="6" borderId="76" xfId="0" applyFill="1" applyBorder="1" applyAlignment="1">
      <alignment vertical="top" wrapText="1"/>
    </xf>
    <xf numFmtId="0" fontId="0" fillId="6" borderId="82" xfId="0" applyFill="1" applyBorder="1" applyAlignment="1">
      <alignment vertical="top" wrapText="1"/>
    </xf>
    <xf numFmtId="0" fontId="0" fillId="6" borderId="123" xfId="0" applyFill="1" applyBorder="1" applyAlignment="1">
      <alignment horizontal="left"/>
    </xf>
    <xf numFmtId="0" fontId="0" fillId="6" borderId="124" xfId="0" applyFill="1" applyBorder="1" applyAlignment="1">
      <alignment horizontal="left"/>
    </xf>
    <xf numFmtId="0" fontId="6" fillId="4" borderId="128" xfId="0" applyFont="1" applyFill="1" applyBorder="1" applyProtection="1">
      <protection locked="0"/>
    </xf>
    <xf numFmtId="0" fontId="6" fillId="4" borderId="128" xfId="0" applyFont="1" applyFill="1" applyBorder="1" applyAlignment="1" applyProtection="1">
      <alignment horizontal="center" vertical="center"/>
      <protection locked="0"/>
    </xf>
    <xf numFmtId="166" fontId="0" fillId="6" borderId="0" xfId="0" applyNumberFormat="1" applyFill="1" applyAlignment="1">
      <alignment horizontal="center"/>
    </xf>
    <xf numFmtId="166" fontId="0" fillId="6" borderId="7" xfId="0" applyNumberFormat="1" applyFill="1" applyBorder="1" applyAlignment="1">
      <alignment horizontal="center"/>
    </xf>
    <xf numFmtId="166" fontId="0" fillId="6" borderId="84" xfId="0" applyNumberFormat="1" applyFill="1" applyBorder="1" applyAlignment="1">
      <alignment horizontal="center"/>
    </xf>
    <xf numFmtId="166" fontId="0" fillId="6" borderId="88" xfId="0" applyNumberFormat="1" applyFill="1" applyBorder="1" applyAlignment="1">
      <alignment horizontal="center"/>
    </xf>
    <xf numFmtId="9" fontId="6" fillId="6" borderId="128" xfId="2" applyFont="1" applyFill="1" applyBorder="1" applyAlignment="1">
      <alignment horizontal="center"/>
    </xf>
    <xf numFmtId="3" fontId="23" fillId="6" borderId="126" xfId="0" applyNumberFormat="1" applyFont="1" applyFill="1" applyBorder="1"/>
    <xf numFmtId="0" fontId="6" fillId="6" borderId="126" xfId="0" applyFont="1" applyFill="1" applyBorder="1"/>
    <xf numFmtId="0" fontId="0" fillId="6" borderId="125" xfId="0" applyFill="1" applyBorder="1" applyAlignment="1">
      <alignment horizontal="center"/>
    </xf>
    <xf numFmtId="0" fontId="0" fillId="6" borderId="122" xfId="0" applyFill="1" applyBorder="1" applyAlignment="1">
      <alignment horizontal="center"/>
    </xf>
    <xf numFmtId="49" fontId="6" fillId="4" borderId="128" xfId="0" applyNumberFormat="1" applyFont="1" applyFill="1" applyBorder="1" applyProtection="1">
      <protection locked="0"/>
    </xf>
    <xf numFmtId="3" fontId="10" fillId="77" borderId="128" xfId="0" applyNumberFormat="1" applyFont="1" applyFill="1" applyBorder="1" applyAlignment="1">
      <alignment horizontal="center"/>
    </xf>
    <xf numFmtId="0" fontId="0" fillId="6" borderId="128" xfId="0" applyFill="1" applyBorder="1" applyAlignment="1">
      <alignment horizontal="center"/>
    </xf>
    <xf numFmtId="1" fontId="0" fillId="6" borderId="125" xfId="0" applyNumberFormat="1" applyFill="1" applyBorder="1" applyAlignment="1">
      <alignment horizontal="center"/>
    </xf>
    <xf numFmtId="0" fontId="10" fillId="6" borderId="0" xfId="0" applyFont="1" applyFill="1"/>
    <xf numFmtId="0" fontId="28" fillId="0" borderId="0" xfId="0" applyFont="1" applyAlignment="1">
      <alignment vertical="center"/>
    </xf>
    <xf numFmtId="0" fontId="0" fillId="0" borderId="124" xfId="0" applyBorder="1" applyAlignment="1">
      <alignment horizontal="center"/>
    </xf>
    <xf numFmtId="0" fontId="0" fillId="0" borderId="126" xfId="0" applyBorder="1" applyAlignment="1">
      <alignment horizontal="center"/>
    </xf>
    <xf numFmtId="0" fontId="0" fillId="0" borderId="128" xfId="0" applyBorder="1" applyAlignment="1">
      <alignment horizontal="center"/>
    </xf>
    <xf numFmtId="0" fontId="6" fillId="0" borderId="76" xfId="0" applyFont="1" applyBorder="1" applyAlignment="1">
      <alignment horizontal="center"/>
    </xf>
    <xf numFmtId="0" fontId="6" fillId="0" borderId="128" xfId="0" applyFont="1" applyBorder="1" applyAlignment="1">
      <alignment horizontal="center"/>
    </xf>
    <xf numFmtId="0" fontId="88" fillId="0" borderId="128" xfId="0" applyFont="1" applyBorder="1" applyAlignment="1">
      <alignment horizontal="center"/>
    </xf>
    <xf numFmtId="171" fontId="0" fillId="6" borderId="126" xfId="0" applyNumberFormat="1" applyFill="1" applyBorder="1" applyAlignment="1">
      <alignment horizontal="center"/>
    </xf>
    <xf numFmtId="171" fontId="0" fillId="6" borderId="128" xfId="0" applyNumberFormat="1" applyFill="1" applyBorder="1" applyAlignment="1">
      <alignment horizontal="center"/>
    </xf>
    <xf numFmtId="0" fontId="0" fillId="6" borderId="126" xfId="0" applyFill="1" applyBorder="1" applyAlignment="1">
      <alignment horizontal="center"/>
    </xf>
    <xf numFmtId="0" fontId="6" fillId="4" borderId="76" xfId="0" applyFont="1" applyFill="1" applyBorder="1" applyAlignment="1" applyProtection="1">
      <alignment horizontal="left"/>
      <protection locked="0"/>
    </xf>
    <xf numFmtId="0" fontId="23" fillId="6" borderId="77" xfId="0" applyFont="1" applyFill="1" applyBorder="1" applyAlignment="1">
      <alignment horizontal="left"/>
    </xf>
    <xf numFmtId="0" fontId="23" fillId="6" borderId="77" xfId="0" applyFont="1" applyFill="1" applyBorder="1" applyAlignment="1" applyProtection="1">
      <alignment horizontal="left" wrapText="1"/>
      <protection hidden="1"/>
    </xf>
    <xf numFmtId="0" fontId="6" fillId="6" borderId="0" xfId="0" applyFont="1" applyFill="1" applyAlignment="1">
      <alignment horizontal="left" indent="2"/>
    </xf>
    <xf numFmtId="1" fontId="6" fillId="6" borderId="128" xfId="0" applyNumberFormat="1" applyFont="1" applyFill="1" applyBorder="1"/>
    <xf numFmtId="1" fontId="6" fillId="6" borderId="124" xfId="0" applyNumberFormat="1" applyFont="1" applyFill="1" applyBorder="1"/>
    <xf numFmtId="0" fontId="6" fillId="6" borderId="73" xfId="0" applyFont="1" applyFill="1" applyBorder="1" applyAlignment="1">
      <alignment horizontal="left"/>
    </xf>
    <xf numFmtId="166" fontId="6" fillId="6" borderId="119" xfId="0" applyNumberFormat="1" applyFont="1" applyFill="1" applyBorder="1"/>
    <xf numFmtId="1" fontId="6" fillId="6" borderId="119" xfId="0" applyNumberFormat="1" applyFont="1" applyFill="1" applyBorder="1" applyAlignment="1">
      <alignment horizontal="right"/>
    </xf>
    <xf numFmtId="1" fontId="6" fillId="4" borderId="119" xfId="0" applyNumberFormat="1" applyFont="1" applyFill="1" applyBorder="1" applyAlignment="1" applyProtection="1">
      <alignment horizontal="right"/>
      <protection locked="0"/>
    </xf>
    <xf numFmtId="1" fontId="6" fillId="4" borderId="119" xfId="0" applyNumberFormat="1" applyFont="1" applyFill="1" applyBorder="1" applyProtection="1">
      <protection locked="0"/>
    </xf>
    <xf numFmtId="179" fontId="6" fillId="6" borderId="119" xfId="0" applyNumberFormat="1" applyFont="1" applyFill="1" applyBorder="1" applyAlignment="1">
      <alignment horizontal="right"/>
    </xf>
    <xf numFmtId="1" fontId="6" fillId="6" borderId="119" xfId="0" applyNumberFormat="1" applyFont="1" applyFill="1" applyBorder="1" applyAlignment="1">
      <alignment horizontal="center"/>
    </xf>
    <xf numFmtId="4" fontId="6" fillId="6" borderId="129" xfId="0" applyNumberFormat="1" applyFont="1" applyFill="1" applyBorder="1" applyAlignment="1">
      <alignment horizontal="right"/>
    </xf>
    <xf numFmtId="14" fontId="1" fillId="0" borderId="0" xfId="0" applyNumberFormat="1" applyFont="1" applyAlignment="1">
      <alignment vertical="center"/>
    </xf>
    <xf numFmtId="0" fontId="1" fillId="0" borderId="0" xfId="0" applyFont="1" applyAlignment="1">
      <alignment vertical="center"/>
    </xf>
    <xf numFmtId="0" fontId="1" fillId="0" borderId="0" xfId="0" applyFont="1" applyAlignment="1">
      <alignment horizontal="right" vertical="center"/>
    </xf>
    <xf numFmtId="14" fontId="0" fillId="2" borderId="0" xfId="0" applyNumberFormat="1" applyFill="1" applyAlignment="1">
      <alignment vertical="center"/>
    </xf>
    <xf numFmtId="169" fontId="0" fillId="2" borderId="0" xfId="0" applyNumberFormat="1" applyFill="1" applyAlignment="1">
      <alignment vertical="center"/>
    </xf>
    <xf numFmtId="0" fontId="0" fillId="2" borderId="0" xfId="0" applyFill="1" applyAlignment="1">
      <alignment vertical="center"/>
    </xf>
    <xf numFmtId="0" fontId="0" fillId="2" borderId="0" xfId="0" applyFill="1" applyAlignment="1">
      <alignment horizontal="right" vertical="center"/>
    </xf>
    <xf numFmtId="0" fontId="0" fillId="3" borderId="0" xfId="0" applyFill="1" applyAlignment="1">
      <alignment horizontal="right" vertical="center"/>
    </xf>
    <xf numFmtId="0" fontId="0" fillId="0" borderId="0" xfId="0" applyAlignment="1">
      <alignment vertical="top"/>
    </xf>
    <xf numFmtId="0" fontId="119" fillId="6" borderId="95" xfId="0" applyFont="1" applyFill="1" applyBorder="1" applyAlignment="1">
      <alignment horizontal="left" vertical="center"/>
    </xf>
    <xf numFmtId="10" fontId="6" fillId="6" borderId="0" xfId="0" applyNumberFormat="1" applyFont="1" applyFill="1"/>
    <xf numFmtId="173" fontId="29" fillId="4" borderId="128" xfId="0" applyNumberFormat="1" applyFont="1" applyFill="1" applyBorder="1" applyAlignment="1" applyProtection="1">
      <alignment horizontal="center"/>
      <protection locked="0"/>
    </xf>
    <xf numFmtId="0" fontId="14" fillId="77" borderId="128" xfId="0" applyFont="1" applyFill="1" applyBorder="1" applyAlignment="1">
      <alignment horizontal="center" wrapText="1"/>
    </xf>
    <xf numFmtId="0" fontId="29" fillId="4" borderId="128" xfId="0" applyFont="1" applyFill="1" applyBorder="1" applyProtection="1">
      <protection locked="0"/>
    </xf>
    <xf numFmtId="0" fontId="103" fillId="6" borderId="0" xfId="0" applyFont="1" applyFill="1" applyAlignment="1">
      <alignment vertical="center" wrapText="1"/>
    </xf>
    <xf numFmtId="0" fontId="123" fillId="0" borderId="0" xfId="0" applyFont="1" applyAlignment="1">
      <alignment vertical="center"/>
    </xf>
    <xf numFmtId="0" fontId="30" fillId="6" borderId="0" xfId="0" applyFont="1" applyFill="1" applyAlignment="1">
      <alignment horizontal="left" vertical="center" indent="1"/>
    </xf>
    <xf numFmtId="167" fontId="29" fillId="6" borderId="128" xfId="0" applyNumberFormat="1" applyFont="1" applyFill="1" applyBorder="1" applyAlignment="1">
      <alignment horizontal="right"/>
    </xf>
    <xf numFmtId="0" fontId="6" fillId="6" borderId="131" xfId="0" applyFont="1" applyFill="1" applyBorder="1"/>
    <xf numFmtId="0" fontId="6" fillId="6" borderId="131" xfId="0" applyFont="1" applyFill="1" applyBorder="1" applyAlignment="1">
      <alignment horizontal="left"/>
    </xf>
    <xf numFmtId="167" fontId="6" fillId="6" borderId="131" xfId="0" applyNumberFormat="1" applyFont="1" applyFill="1" applyBorder="1" applyAlignment="1">
      <alignment horizontal="center"/>
    </xf>
    <xf numFmtId="0" fontId="124" fillId="8" borderId="19" xfId="0" applyFont="1" applyFill="1" applyBorder="1" applyAlignment="1">
      <alignment horizontal="center" vertical="center" wrapText="1"/>
    </xf>
    <xf numFmtId="0" fontId="22" fillId="6" borderId="0" xfId="0" applyFont="1" applyFill="1" applyAlignment="1">
      <alignment vertical="top" wrapText="1"/>
    </xf>
    <xf numFmtId="0" fontId="11" fillId="8" borderId="74" xfId="0" applyFont="1" applyFill="1" applyBorder="1" applyAlignment="1">
      <alignment vertical="center"/>
    </xf>
    <xf numFmtId="0" fontId="11" fillId="8" borderId="75" xfId="0" applyFont="1" applyFill="1" applyBorder="1" applyAlignment="1">
      <alignment vertical="center"/>
    </xf>
    <xf numFmtId="0" fontId="11" fillId="8" borderId="6" xfId="0" applyFont="1" applyFill="1" applyBorder="1" applyAlignment="1">
      <alignment vertical="center"/>
    </xf>
    <xf numFmtId="0" fontId="29" fillId="6" borderId="84" xfId="0" applyFont="1" applyFill="1" applyBorder="1" applyAlignment="1">
      <alignment vertical="center"/>
    </xf>
    <xf numFmtId="0" fontId="29" fillId="4" borderId="125" xfId="0" applyFont="1" applyFill="1" applyBorder="1" applyAlignment="1" applyProtection="1">
      <alignment horizontal="center" vertical="center"/>
      <protection locked="0"/>
    </xf>
    <xf numFmtId="0" fontId="29" fillId="4" borderId="128" xfId="0" applyFont="1" applyFill="1" applyBorder="1" applyAlignment="1" applyProtection="1">
      <alignment horizontal="center" vertical="center"/>
      <protection locked="0"/>
    </xf>
    <xf numFmtId="166" fontId="29" fillId="0" borderId="128" xfId="0" applyNumberFormat="1" applyFont="1" applyBorder="1" applyAlignment="1">
      <alignment horizontal="center" wrapText="1"/>
    </xf>
    <xf numFmtId="166" fontId="29" fillId="6" borderId="128" xfId="1" applyNumberFormat="1" applyFont="1" applyFill="1" applyBorder="1" applyAlignment="1" applyProtection="1">
      <alignment horizontal="center" vertical="center"/>
    </xf>
    <xf numFmtId="166" fontId="29" fillId="0" borderId="128" xfId="0" applyNumberFormat="1" applyFont="1" applyBorder="1" applyAlignment="1">
      <alignment horizontal="center"/>
    </xf>
    <xf numFmtId="0" fontId="14" fillId="77" borderId="128" xfId="0" applyFont="1" applyFill="1" applyBorder="1" applyAlignment="1">
      <alignment horizontal="center"/>
    </xf>
    <xf numFmtId="9" fontId="29" fillId="4" borderId="128" xfId="2" applyFont="1" applyFill="1" applyBorder="1" applyAlignment="1" applyProtection="1">
      <alignment horizontal="center" vertical="center"/>
      <protection locked="0"/>
    </xf>
    <xf numFmtId="9" fontId="6" fillId="0" borderId="128" xfId="0" applyNumberFormat="1" applyFont="1" applyBorder="1" applyAlignment="1">
      <alignment horizontal="center"/>
    </xf>
    <xf numFmtId="166" fontId="29" fillId="6" borderId="128" xfId="0" applyNumberFormat="1" applyFont="1" applyFill="1" applyBorder="1" applyAlignment="1">
      <alignment horizontal="center" vertical="center"/>
    </xf>
    <xf numFmtId="4" fontId="6" fillId="6" borderId="0" xfId="0" applyNumberFormat="1" applyFont="1" applyFill="1" applyAlignment="1">
      <alignment horizontal="left" indent="1"/>
    </xf>
    <xf numFmtId="167" fontId="0" fillId="6" borderId="0" xfId="0" applyNumberFormat="1" applyFill="1" applyAlignment="1">
      <alignment horizontal="center"/>
    </xf>
    <xf numFmtId="167" fontId="29" fillId="4" borderId="128" xfId="0" applyNumberFormat="1" applyFont="1" applyFill="1" applyBorder="1" applyProtection="1">
      <protection locked="0"/>
    </xf>
    <xf numFmtId="0" fontId="0" fillId="6" borderId="14" xfId="0" applyFill="1" applyBorder="1" applyAlignment="1">
      <alignment horizontal="center"/>
    </xf>
    <xf numFmtId="1" fontId="0" fillId="6" borderId="132" xfId="0" applyNumberFormat="1" applyFill="1" applyBorder="1" applyAlignment="1">
      <alignment horizontal="center"/>
    </xf>
    <xf numFmtId="0" fontId="0" fillId="6" borderId="21" xfId="0" applyFill="1" applyBorder="1" applyAlignment="1">
      <alignment horizontal="center"/>
    </xf>
    <xf numFmtId="172" fontId="0" fillId="6" borderId="0" xfId="0" applyNumberFormat="1" applyFill="1"/>
    <xf numFmtId="3" fontId="29" fillId="6" borderId="128" xfId="0" applyNumberFormat="1" applyFont="1" applyFill="1" applyBorder="1"/>
    <xf numFmtId="0" fontId="6" fillId="4" borderId="128" xfId="0" applyFont="1" applyFill="1" applyBorder="1" applyAlignment="1" applyProtection="1">
      <alignment horizontal="center"/>
      <protection locked="0"/>
    </xf>
    <xf numFmtId="4" fontId="6" fillId="6" borderId="128" xfId="0" applyNumberFormat="1" applyFont="1" applyFill="1" applyBorder="1" applyAlignment="1">
      <alignment horizontal="center"/>
    </xf>
    <xf numFmtId="2" fontId="6" fillId="0" borderId="128" xfId="0" applyNumberFormat="1" applyFont="1" applyBorder="1" applyAlignment="1">
      <alignment horizontal="center"/>
    </xf>
    <xf numFmtId="166" fontId="6" fillId="4" borderId="125" xfId="0" applyNumberFormat="1" applyFont="1" applyFill="1" applyBorder="1" applyAlignment="1" applyProtection="1">
      <alignment horizontal="center"/>
      <protection locked="0"/>
    </xf>
    <xf numFmtId="0" fontId="6" fillId="6" borderId="75" xfId="0" applyFont="1" applyFill="1" applyBorder="1"/>
    <xf numFmtId="0" fontId="29" fillId="6" borderId="0" xfId="0" applyFont="1" applyFill="1" applyAlignment="1">
      <alignment horizontal="right" indent="1"/>
    </xf>
    <xf numFmtId="166" fontId="29" fillId="6" borderId="128" xfId="0" applyNumberFormat="1" applyFont="1" applyFill="1" applyBorder="1" applyAlignment="1">
      <alignment horizontal="center"/>
    </xf>
    <xf numFmtId="0" fontId="29" fillId="6" borderId="76" xfId="0" applyFont="1" applyFill="1" applyBorder="1" applyAlignment="1">
      <alignment horizontal="center" vertical="top" wrapText="1"/>
    </xf>
    <xf numFmtId="0" fontId="29" fillId="6" borderId="82" xfId="0" applyFont="1" applyFill="1" applyBorder="1" applyAlignment="1">
      <alignment horizontal="center" vertical="top" wrapText="1"/>
    </xf>
    <xf numFmtId="0" fontId="29" fillId="6" borderId="77" xfId="0" applyFont="1" applyFill="1" applyBorder="1" applyAlignment="1">
      <alignment vertical="top" wrapText="1"/>
    </xf>
    <xf numFmtId="0" fontId="29" fillId="4" borderId="0" xfId="0" applyFont="1" applyFill="1" applyAlignment="1" applyProtection="1">
      <alignment horizontal="center" vertical="center"/>
      <protection locked="0"/>
    </xf>
    <xf numFmtId="0" fontId="6" fillId="0" borderId="0" xfId="0" applyFont="1" applyAlignment="1">
      <alignment horizontal="center"/>
    </xf>
    <xf numFmtId="0" fontId="14" fillId="77" borderId="0" xfId="0" applyFont="1" applyFill="1" applyAlignment="1">
      <alignment horizontal="center" wrapText="1"/>
    </xf>
    <xf numFmtId="0" fontId="6" fillId="6" borderId="122" xfId="0" applyFont="1" applyFill="1" applyBorder="1" applyAlignment="1">
      <alignment vertical="center"/>
    </xf>
    <xf numFmtId="0" fontId="6" fillId="6" borderId="1" xfId="0" applyFont="1" applyFill="1" applyBorder="1" applyAlignment="1">
      <alignment vertical="center"/>
    </xf>
    <xf numFmtId="0" fontId="6" fillId="6" borderId="15" xfId="0" applyFont="1" applyFill="1" applyBorder="1" applyAlignment="1">
      <alignment vertical="center"/>
    </xf>
    <xf numFmtId="0" fontId="29" fillId="6" borderId="1" xfId="0" applyFont="1" applyFill="1" applyBorder="1"/>
    <xf numFmtId="0" fontId="6" fillId="6" borderId="16" xfId="0" applyFont="1" applyFill="1" applyBorder="1" applyAlignment="1">
      <alignment vertical="center"/>
    </xf>
    <xf numFmtId="0" fontId="14" fillId="77" borderId="126" xfId="0" applyFont="1" applyFill="1" applyBorder="1" applyAlignment="1">
      <alignment horizontal="center" vertical="center"/>
    </xf>
    <xf numFmtId="0" fontId="14" fillId="77" borderId="101" xfId="0" applyFont="1" applyFill="1" applyBorder="1" applyAlignment="1">
      <alignment horizontal="center" vertical="center"/>
    </xf>
    <xf numFmtId="0" fontId="6" fillId="6" borderId="2" xfId="0" applyFont="1" applyFill="1" applyBorder="1" applyAlignment="1">
      <alignment vertical="center"/>
    </xf>
    <xf numFmtId="0" fontId="29" fillId="6" borderId="2" xfId="0" applyFont="1" applyFill="1" applyBorder="1" applyAlignment="1">
      <alignment horizontal="left" vertical="center"/>
    </xf>
    <xf numFmtId="1" fontId="6" fillId="6" borderId="0" xfId="0" applyNumberFormat="1" applyFont="1" applyFill="1" applyAlignment="1">
      <alignment vertical="center"/>
    </xf>
    <xf numFmtId="0" fontId="12" fillId="6" borderId="0" xfId="0" applyFont="1" applyFill="1" applyAlignment="1">
      <alignment horizontal="left" vertical="center" indent="2"/>
    </xf>
    <xf numFmtId="0" fontId="6" fillId="6" borderId="133" xfId="0" applyFont="1" applyFill="1" applyBorder="1" applyAlignment="1">
      <alignment vertical="center"/>
    </xf>
    <xf numFmtId="0" fontId="29" fillId="4" borderId="127" xfId="0" applyFont="1" applyFill="1" applyBorder="1" applyAlignment="1" applyProtection="1">
      <alignment horizontal="center" vertical="center"/>
      <protection locked="0"/>
    </xf>
    <xf numFmtId="0" fontId="29" fillId="6" borderId="3" xfId="0" applyFont="1" applyFill="1" applyBorder="1"/>
    <xf numFmtId="0" fontId="29" fillId="6" borderId="74" xfId="0" applyFont="1" applyFill="1" applyBorder="1" applyAlignment="1">
      <alignment horizontal="left" vertical="center"/>
    </xf>
    <xf numFmtId="0" fontId="6" fillId="6" borderId="130" xfId="0" applyFont="1" applyFill="1" applyBorder="1"/>
    <xf numFmtId="0" fontId="29" fillId="6" borderId="106" xfId="0" applyFont="1" applyFill="1" applyBorder="1" applyAlignment="1">
      <alignment horizontal="center" vertical="top" wrapText="1"/>
    </xf>
    <xf numFmtId="0" fontId="29" fillId="6" borderId="134" xfId="0" applyFont="1" applyFill="1" applyBorder="1" applyAlignment="1">
      <alignment horizontal="center" vertical="top" wrapText="1"/>
    </xf>
    <xf numFmtId="0" fontId="29" fillId="6" borderId="71" xfId="0" applyFont="1" applyFill="1" applyBorder="1" applyAlignment="1">
      <alignment horizontal="left" vertical="center" indent="1"/>
    </xf>
    <xf numFmtId="166" fontId="29" fillId="6" borderId="102" xfId="0" applyNumberFormat="1" applyFont="1" applyFill="1" applyBorder="1" applyAlignment="1">
      <alignment horizontal="center" vertical="center"/>
    </xf>
    <xf numFmtId="166" fontId="29" fillId="6" borderId="14" xfId="0" applyNumberFormat="1" applyFont="1" applyFill="1" applyBorder="1" applyAlignment="1">
      <alignment horizontal="center"/>
    </xf>
    <xf numFmtId="1" fontId="29" fillId="4" borderId="125" xfId="0" applyNumberFormat="1" applyFont="1" applyFill="1" applyBorder="1" applyAlignment="1" applyProtection="1">
      <alignment horizontal="center"/>
      <protection locked="0"/>
    </xf>
    <xf numFmtId="1" fontId="29" fillId="4" borderId="132" xfId="0" applyNumberFormat="1" applyFont="1" applyFill="1" applyBorder="1" applyAlignment="1" applyProtection="1">
      <alignment horizontal="center"/>
      <protection locked="0"/>
    </xf>
    <xf numFmtId="0" fontId="29" fillId="6" borderId="75" xfId="0" applyFont="1" applyFill="1" applyBorder="1" applyAlignment="1">
      <alignment vertical="top" wrapText="1"/>
    </xf>
    <xf numFmtId="1" fontId="29" fillId="6" borderId="125" xfId="0" applyNumberFormat="1" applyFont="1" applyFill="1" applyBorder="1" applyAlignment="1" applyProtection="1">
      <alignment horizontal="center"/>
      <protection locked="0"/>
    </xf>
    <xf numFmtId="1" fontId="29" fillId="4" borderId="102" xfId="0" applyNumberFormat="1" applyFont="1" applyFill="1" applyBorder="1" applyProtection="1">
      <protection locked="0"/>
    </xf>
    <xf numFmtId="1" fontId="29" fillId="6" borderId="127" xfId="0" applyNumberFormat="1" applyFont="1" applyFill="1" applyBorder="1" applyProtection="1">
      <protection locked="0"/>
    </xf>
    <xf numFmtId="1" fontId="29" fillId="4" borderId="127" xfId="0" applyNumberFormat="1" applyFont="1" applyFill="1" applyBorder="1" applyProtection="1">
      <protection locked="0"/>
    </xf>
    <xf numFmtId="9" fontId="6" fillId="6" borderId="17" xfId="2" applyFont="1" applyFill="1" applyBorder="1" applyAlignment="1"/>
    <xf numFmtId="9" fontId="6" fillId="6" borderId="21" xfId="2" applyFont="1" applyFill="1" applyBorder="1" applyAlignment="1"/>
    <xf numFmtId="166" fontId="29" fillId="6" borderId="0" xfId="1" applyNumberFormat="1" applyFont="1" applyFill="1" applyBorder="1" applyAlignment="1" applyProtection="1">
      <alignment horizontal="center" vertical="center"/>
    </xf>
    <xf numFmtId="0" fontId="0" fillId="6" borderId="0" xfId="0" applyFill="1" applyAlignment="1">
      <alignment horizontal="center" vertical="center" wrapText="1"/>
    </xf>
    <xf numFmtId="0" fontId="24" fillId="6" borderId="71" xfId="0" applyFont="1" applyFill="1" applyBorder="1" applyAlignment="1">
      <alignment horizontal="center" vertical="center" wrapText="1"/>
    </xf>
    <xf numFmtId="4" fontId="6" fillId="6" borderId="0" xfId="0" applyNumberFormat="1" applyFont="1" applyFill="1" applyAlignment="1">
      <alignment horizontal="center" vertical="center" wrapText="1"/>
    </xf>
    <xf numFmtId="166" fontId="6" fillId="4" borderId="76" xfId="0" applyNumberFormat="1" applyFont="1" applyFill="1" applyBorder="1" applyAlignment="1" applyProtection="1">
      <alignment horizontal="center"/>
      <protection locked="0"/>
    </xf>
    <xf numFmtId="0" fontId="14" fillId="77" borderId="90" xfId="0" applyFont="1" applyFill="1" applyBorder="1" applyAlignment="1">
      <alignment horizontal="center" vertical="center"/>
    </xf>
    <xf numFmtId="0" fontId="6" fillId="4" borderId="128" xfId="0" applyFont="1" applyFill="1" applyBorder="1" applyAlignment="1" applyProtection="1">
      <alignment horizontal="left"/>
      <protection locked="0"/>
    </xf>
    <xf numFmtId="0" fontId="6" fillId="6" borderId="73" xfId="0" applyFont="1" applyFill="1" applyBorder="1" applyAlignment="1">
      <alignment vertical="top" wrapText="1"/>
    </xf>
    <xf numFmtId="0" fontId="92" fillId="4" borderId="128" xfId="0" applyFont="1" applyFill="1" applyBorder="1" applyAlignment="1" applyProtection="1">
      <alignment horizontal="center"/>
      <protection locked="0"/>
    </xf>
    <xf numFmtId="0" fontId="6" fillId="4" borderId="128" xfId="0" applyFont="1" applyFill="1" applyBorder="1" applyAlignment="1" applyProtection="1">
      <alignment horizontal="center" vertical="center" wrapText="1"/>
      <protection locked="0"/>
    </xf>
    <xf numFmtId="0" fontId="29" fillId="4" borderId="124" xfId="0" applyFont="1" applyFill="1" applyBorder="1" applyAlignment="1" applyProtection="1">
      <alignment horizontal="left"/>
      <protection locked="0"/>
    </xf>
    <xf numFmtId="180" fontId="29" fillId="4" borderId="128" xfId="1" applyNumberFormat="1" applyFont="1" applyFill="1" applyBorder="1" applyProtection="1">
      <protection locked="0"/>
    </xf>
    <xf numFmtId="0" fontId="29" fillId="4" borderId="128" xfId="0" applyFont="1" applyFill="1" applyBorder="1" applyAlignment="1" applyProtection="1">
      <alignment horizontal="left"/>
      <protection locked="0"/>
    </xf>
    <xf numFmtId="170" fontId="29" fillId="4" borderId="128" xfId="1" applyNumberFormat="1" applyFont="1" applyFill="1" applyBorder="1" applyProtection="1">
      <protection locked="0"/>
    </xf>
    <xf numFmtId="3" fontId="29" fillId="4" borderId="128" xfId="0" applyNumberFormat="1" applyFont="1" applyFill="1" applyBorder="1" applyAlignment="1" applyProtection="1">
      <alignment horizontal="left"/>
      <protection locked="0"/>
    </xf>
    <xf numFmtId="170" fontId="29" fillId="4" borderId="128" xfId="1" applyNumberFormat="1" applyFont="1" applyFill="1" applyBorder="1" applyAlignment="1" applyProtection="1">
      <alignment horizontal="right"/>
      <protection locked="0"/>
    </xf>
    <xf numFmtId="167" fontId="29" fillId="6" borderId="128" xfId="0" applyNumberFormat="1" applyFont="1" applyFill="1" applyBorder="1"/>
    <xf numFmtId="166" fontId="29" fillId="0" borderId="128" xfId="0" applyNumberFormat="1" applyFont="1" applyBorder="1"/>
    <xf numFmtId="166" fontId="29" fillId="6" borderId="128" xfId="0" applyNumberFormat="1" applyFont="1" applyFill="1" applyBorder="1" applyAlignment="1">
      <alignment horizontal="right"/>
    </xf>
    <xf numFmtId="166" fontId="29" fillId="6" borderId="128" xfId="0" applyNumberFormat="1" applyFont="1" applyFill="1" applyBorder="1"/>
    <xf numFmtId="0" fontId="6" fillId="6" borderId="125" xfId="0" applyFont="1" applyFill="1" applyBorder="1" applyAlignment="1">
      <alignment horizontal="center"/>
    </xf>
    <xf numFmtId="0" fontId="10" fillId="77" borderId="128" xfId="0" applyFont="1" applyFill="1" applyBorder="1" applyAlignment="1">
      <alignment horizontal="center"/>
    </xf>
    <xf numFmtId="170" fontId="6" fillId="6" borderId="128" xfId="1" applyNumberFormat="1" applyFont="1" applyFill="1" applyBorder="1" applyAlignment="1" applyProtection="1">
      <alignment horizontal="right"/>
      <protection locked="0"/>
    </xf>
    <xf numFmtId="0" fontId="6" fillId="6" borderId="128" xfId="0" applyFont="1" applyFill="1" applyBorder="1" applyAlignment="1">
      <alignment horizontal="center" vertical="center" wrapText="1"/>
    </xf>
    <xf numFmtId="0" fontId="6" fillId="6" borderId="126" xfId="0" applyFont="1" applyFill="1" applyBorder="1" applyAlignment="1">
      <alignment horizontal="center" vertical="center" wrapText="1"/>
    </xf>
    <xf numFmtId="0" fontId="6" fillId="7" borderId="126" xfId="0" applyFont="1" applyFill="1" applyBorder="1" applyAlignment="1">
      <alignment horizontal="center" vertical="center" wrapText="1"/>
    </xf>
    <xf numFmtId="0" fontId="6" fillId="6" borderId="127" xfId="0" applyFont="1" applyFill="1" applyBorder="1"/>
    <xf numFmtId="0" fontId="6" fillId="6" borderId="125" xfId="0" applyFont="1" applyFill="1" applyBorder="1"/>
    <xf numFmtId="167" fontId="23" fillId="6" borderId="128" xfId="0" applyNumberFormat="1" applyFont="1" applyFill="1" applyBorder="1" applyAlignment="1">
      <alignment horizontal="center"/>
    </xf>
    <xf numFmtId="167" fontId="23" fillId="6" borderId="125" xfId="0" applyNumberFormat="1" applyFont="1" applyFill="1" applyBorder="1" applyAlignment="1">
      <alignment horizontal="center"/>
    </xf>
    <xf numFmtId="167" fontId="23" fillId="6" borderId="128" xfId="0" applyNumberFormat="1" applyFont="1" applyFill="1" applyBorder="1" applyAlignment="1">
      <alignment horizontal="center" vertical="center"/>
    </xf>
    <xf numFmtId="0" fontId="1" fillId="6" borderId="84" xfId="0" applyFont="1" applyFill="1" applyBorder="1"/>
    <xf numFmtId="0" fontId="23" fillId="6" borderId="84" xfId="0" applyFont="1" applyFill="1" applyBorder="1" applyAlignment="1">
      <alignment horizontal="center"/>
    </xf>
    <xf numFmtId="0" fontId="6" fillId="4" borderId="127" xfId="0" applyFont="1" applyFill="1" applyBorder="1" applyProtection="1">
      <protection locked="0"/>
    </xf>
    <xf numFmtId="0" fontId="6" fillId="6" borderId="73" xfId="0" applyFont="1" applyFill="1" applyBorder="1" applyAlignment="1">
      <alignment horizontal="center"/>
    </xf>
    <xf numFmtId="0" fontId="6" fillId="6" borderId="84" xfId="0" applyFont="1" applyFill="1" applyBorder="1" applyAlignment="1">
      <alignment horizontal="center"/>
    </xf>
    <xf numFmtId="0" fontId="6" fillId="6" borderId="128" xfId="0" applyFont="1" applyFill="1" applyBorder="1" applyAlignment="1" applyProtection="1">
      <alignment horizontal="left" wrapText="1"/>
      <protection locked="0"/>
    </xf>
    <xf numFmtId="3" fontId="6" fillId="4" borderId="128" xfId="0" applyNumberFormat="1" applyFont="1" applyFill="1" applyBorder="1" applyAlignment="1" applyProtection="1">
      <alignment horizontal="center"/>
      <protection locked="0"/>
    </xf>
    <xf numFmtId="3" fontId="6" fillId="6" borderId="128" xfId="0" applyNumberFormat="1" applyFont="1" applyFill="1" applyBorder="1" applyAlignment="1">
      <alignment horizontal="center"/>
    </xf>
    <xf numFmtId="9" fontId="6" fillId="4" borderId="128" xfId="2" applyFont="1" applyFill="1" applyBorder="1" applyAlignment="1" applyProtection="1">
      <alignment horizontal="center"/>
      <protection locked="0"/>
    </xf>
    <xf numFmtId="3" fontId="6" fillId="6" borderId="128" xfId="0" applyNumberFormat="1" applyFont="1" applyFill="1" applyBorder="1"/>
    <xf numFmtId="4" fontId="6" fillId="4" borderId="128" xfId="0" applyNumberFormat="1" applyFont="1" applyFill="1" applyBorder="1" applyAlignment="1" applyProtection="1">
      <alignment horizontal="center"/>
      <protection locked="0"/>
    </xf>
    <xf numFmtId="166" fontId="6" fillId="4" borderId="128" xfId="0" applyNumberFormat="1" applyFont="1" applyFill="1" applyBorder="1" applyAlignment="1" applyProtection="1">
      <alignment horizontal="center"/>
      <protection locked="0"/>
    </xf>
    <xf numFmtId="0" fontId="6" fillId="6" borderId="128" xfId="0" applyFont="1" applyFill="1" applyBorder="1"/>
    <xf numFmtId="0" fontId="6" fillId="6" borderId="128" xfId="0" applyFont="1" applyFill="1" applyBorder="1" applyAlignment="1">
      <alignment horizontal="left" vertical="center"/>
    </xf>
    <xf numFmtId="0" fontId="6" fillId="6" borderId="128" xfId="0" applyFont="1" applyFill="1" applyBorder="1" applyAlignment="1">
      <alignment horizontal="center" vertical="center"/>
    </xf>
    <xf numFmtId="0" fontId="6" fillId="4" borderId="128" xfId="0" applyFont="1" applyFill="1" applyBorder="1" applyAlignment="1" applyProtection="1">
      <alignment horizontal="left" vertical="center"/>
      <protection locked="0"/>
    </xf>
    <xf numFmtId="0" fontId="6" fillId="4" borderId="128" xfId="0" applyFont="1" applyFill="1" applyBorder="1" applyAlignment="1" applyProtection="1">
      <alignment horizontal="left" vertical="top" wrapText="1"/>
      <protection locked="0"/>
    </xf>
    <xf numFmtId="166" fontId="18" fillId="6" borderId="128" xfId="2" applyNumberFormat="1" applyFont="1" applyFill="1" applyBorder="1" applyAlignment="1">
      <alignment horizontal="right" vertical="center"/>
    </xf>
    <xf numFmtId="0" fontId="18" fillId="4" borderId="128" xfId="2" applyNumberFormat="1" applyFont="1" applyFill="1" applyBorder="1" applyAlignment="1" applyProtection="1">
      <alignment horizontal="right" vertical="center"/>
      <protection locked="0"/>
    </xf>
    <xf numFmtId="167" fontId="18" fillId="6" borderId="128" xfId="0" applyNumberFormat="1" applyFont="1" applyFill="1" applyBorder="1" applyAlignment="1">
      <alignment horizontal="right" vertical="center"/>
    </xf>
    <xf numFmtId="166" fontId="18" fillId="6" borderId="128" xfId="2" applyNumberFormat="1" applyFont="1" applyFill="1" applyBorder="1" applyAlignment="1">
      <alignment horizontal="right" vertical="center" wrapText="1"/>
    </xf>
    <xf numFmtId="3" fontId="18" fillId="6" borderId="128" xfId="0" applyNumberFormat="1" applyFont="1" applyFill="1" applyBorder="1" applyAlignment="1">
      <alignment horizontal="right" vertical="center"/>
    </xf>
    <xf numFmtId="0" fontId="6" fillId="6" borderId="124" xfId="0" applyFont="1" applyFill="1" applyBorder="1" applyAlignment="1">
      <alignment horizontal="center" vertical="center"/>
    </xf>
    <xf numFmtId="0" fontId="6" fillId="6" borderId="128" xfId="0" applyFont="1" applyFill="1" applyBorder="1" applyAlignment="1" applyProtection="1">
      <alignment horizontal="center" vertical="center"/>
      <protection locked="0"/>
    </xf>
    <xf numFmtId="0" fontId="6" fillId="0" borderId="128" xfId="0" applyFont="1" applyBorder="1" applyAlignment="1">
      <alignment wrapText="1"/>
    </xf>
    <xf numFmtId="0" fontId="0" fillId="6" borderId="73" xfId="0" applyFill="1" applyBorder="1" applyAlignment="1">
      <alignment horizontal="center"/>
    </xf>
    <xf numFmtId="0" fontId="23" fillId="0" borderId="83" xfId="0" applyFont="1" applyBorder="1" applyAlignment="1">
      <alignment vertical="center"/>
    </xf>
    <xf numFmtId="0" fontId="23" fillId="0" borderId="82" xfId="0" applyFont="1" applyBorder="1" applyAlignment="1">
      <alignment vertical="center"/>
    </xf>
    <xf numFmtId="0" fontId="1" fillId="0" borderId="126" xfId="0" applyFont="1" applyBorder="1" applyAlignment="1">
      <alignment horizontal="left"/>
    </xf>
    <xf numFmtId="1" fontId="0" fillId="0" borderId="128" xfId="0" applyNumberFormat="1" applyBorder="1" applyAlignment="1">
      <alignment horizontal="left"/>
    </xf>
    <xf numFmtId="22" fontId="0" fillId="0" borderId="128" xfId="0" applyNumberFormat="1" applyBorder="1" applyAlignment="1">
      <alignment horizontal="left"/>
    </xf>
    <xf numFmtId="1" fontId="0" fillId="0" borderId="125" xfId="2" applyNumberFormat="1" applyFont="1" applyBorder="1" applyAlignment="1"/>
    <xf numFmtId="1" fontId="0" fillId="0" borderId="125" xfId="2" applyNumberFormat="1" applyFont="1" applyBorder="1"/>
    <xf numFmtId="0" fontId="1" fillId="0" borderId="123" xfId="0" applyFont="1" applyBorder="1" applyAlignment="1">
      <alignment horizontal="left"/>
    </xf>
    <xf numFmtId="22" fontId="0" fillId="0" borderId="124" xfId="0" applyNumberFormat="1" applyBorder="1" applyAlignment="1">
      <alignment horizontal="left"/>
    </xf>
    <xf numFmtId="1" fontId="0" fillId="0" borderId="122" xfId="2" applyNumberFormat="1" applyFont="1" applyBorder="1"/>
    <xf numFmtId="0" fontId="1" fillId="6" borderId="73" xfId="0" applyFont="1" applyFill="1" applyBorder="1" applyAlignment="1">
      <alignment horizontal="center"/>
    </xf>
    <xf numFmtId="2" fontId="23" fillId="6" borderId="128" xfId="0" applyNumberFormat="1" applyFont="1" applyFill="1" applyBorder="1" applyAlignment="1">
      <alignment horizontal="center"/>
    </xf>
    <xf numFmtId="3" fontId="29" fillId="6" borderId="128" xfId="0" applyNumberFormat="1" applyFont="1" applyFill="1" applyBorder="1" applyAlignment="1">
      <alignment horizontal="right"/>
    </xf>
    <xf numFmtId="0" fontId="23" fillId="6" borderId="0" xfId="1" applyNumberFormat="1" applyFont="1" applyFill="1" applyBorder="1" applyAlignment="1">
      <alignment horizontal="left" wrapText="1"/>
    </xf>
    <xf numFmtId="0" fontId="23" fillId="10" borderId="0" xfId="1" applyNumberFormat="1" applyFont="1" applyFill="1" applyBorder="1" applyAlignment="1">
      <alignment horizontal="left" wrapText="1"/>
    </xf>
    <xf numFmtId="0" fontId="23" fillId="11" borderId="0" xfId="1" applyNumberFormat="1" applyFont="1" applyFill="1" applyBorder="1" applyAlignment="1">
      <alignment horizontal="left" wrapText="1"/>
    </xf>
    <xf numFmtId="0" fontId="23" fillId="13" borderId="0" xfId="1" applyNumberFormat="1" applyFont="1" applyFill="1" applyBorder="1" applyAlignment="1">
      <alignment horizontal="left" wrapText="1"/>
    </xf>
    <xf numFmtId="0" fontId="23" fillId="14" borderId="0" xfId="1" applyNumberFormat="1" applyFont="1" applyFill="1" applyBorder="1" applyAlignment="1">
      <alignment horizontal="left" wrapText="1"/>
    </xf>
    <xf numFmtId="0" fontId="23" fillId="2" borderId="0" xfId="1" applyNumberFormat="1" applyFont="1" applyFill="1" applyBorder="1" applyAlignment="1">
      <alignment horizontal="left" wrapText="1"/>
    </xf>
    <xf numFmtId="0" fontId="23" fillId="15" borderId="0" xfId="1" applyNumberFormat="1" applyFont="1" applyFill="1" applyBorder="1" applyAlignment="1">
      <alignment horizontal="left" wrapText="1"/>
    </xf>
    <xf numFmtId="0" fontId="23" fillId="11" borderId="0" xfId="0" applyFont="1" applyFill="1" applyAlignment="1">
      <alignment wrapText="1"/>
    </xf>
    <xf numFmtId="0" fontId="23" fillId="80" borderId="0" xfId="0" applyFont="1" applyFill="1" applyAlignment="1">
      <alignment horizontal="left" wrapText="1"/>
    </xf>
    <xf numFmtId="3" fontId="29" fillId="6" borderId="0" xfId="0" applyNumberFormat="1" applyFont="1" applyFill="1" applyAlignment="1">
      <alignment horizontal="right"/>
    </xf>
    <xf numFmtId="3" fontId="23" fillId="6" borderId="128" xfId="0" applyNumberFormat="1" applyFont="1" applyFill="1" applyBorder="1" applyAlignment="1">
      <alignment horizontal="center" vertical="center"/>
    </xf>
    <xf numFmtId="168" fontId="6" fillId="6" borderId="82" xfId="0" applyNumberFormat="1" applyFont="1" applyFill="1" applyBorder="1" applyAlignment="1">
      <alignment horizontal="center"/>
    </xf>
    <xf numFmtId="0" fontId="0" fillId="6" borderId="74" xfId="0" applyFill="1" applyBorder="1" applyAlignment="1">
      <alignment horizontal="left" vertical="center"/>
    </xf>
    <xf numFmtId="0" fontId="0" fillId="6" borderId="71" xfId="0" applyFill="1" applyBorder="1" applyAlignment="1">
      <alignment horizontal="left" vertical="center"/>
    </xf>
    <xf numFmtId="0" fontId="119" fillId="6" borderId="135" xfId="0" applyFont="1" applyFill="1" applyBorder="1" applyAlignment="1">
      <alignment horizontal="left" indent="1"/>
    </xf>
    <xf numFmtId="0" fontId="23" fillId="3" borderId="136" xfId="1" applyNumberFormat="1" applyFont="1" applyFill="1" applyBorder="1" applyAlignment="1">
      <alignment horizontal="left" wrapText="1"/>
    </xf>
    <xf numFmtId="0" fontId="6" fillId="6" borderId="126" xfId="0" applyFont="1" applyFill="1" applyBorder="1" applyAlignment="1">
      <alignment horizontal="center"/>
    </xf>
    <xf numFmtId="0" fontId="6" fillId="6" borderId="77" xfId="0" applyFont="1" applyFill="1" applyBorder="1"/>
    <xf numFmtId="0" fontId="109" fillId="8" borderId="24" xfId="0" applyFont="1" applyFill="1" applyBorder="1" applyAlignment="1">
      <alignment horizontal="left" vertical="center" indent="1"/>
    </xf>
    <xf numFmtId="0" fontId="109" fillId="8" borderId="108" xfId="0" applyFont="1" applyFill="1" applyBorder="1" applyAlignment="1">
      <alignment vertical="center"/>
    </xf>
    <xf numFmtId="0" fontId="109" fillId="8" borderId="108" xfId="0" applyFont="1" applyFill="1" applyBorder="1" applyAlignment="1">
      <alignment vertical="center" wrapText="1"/>
    </xf>
    <xf numFmtId="0" fontId="10" fillId="8" borderId="108" xfId="0" applyFont="1" applyFill="1" applyBorder="1" applyAlignment="1">
      <alignment vertical="center" wrapText="1"/>
    </xf>
    <xf numFmtId="0" fontId="109" fillId="8" borderId="26" xfId="0" applyFont="1" applyFill="1" applyBorder="1" applyAlignment="1">
      <alignment vertical="center" wrapText="1"/>
    </xf>
    <xf numFmtId="0" fontId="109" fillId="8" borderId="108" xfId="0" applyFont="1" applyFill="1" applyBorder="1" applyAlignment="1">
      <alignment horizontal="left" vertical="center" wrapText="1"/>
    </xf>
    <xf numFmtId="0" fontId="10" fillId="8" borderId="108" xfId="0" applyFont="1" applyFill="1" applyBorder="1" applyAlignment="1">
      <alignment horizontal="left" vertical="center" wrapText="1"/>
    </xf>
    <xf numFmtId="0" fontId="109" fillId="8" borderId="108" xfId="0" applyFont="1" applyFill="1" applyBorder="1" applyAlignment="1">
      <alignment horizontal="left" vertical="center"/>
    </xf>
    <xf numFmtId="0" fontId="109" fillId="8" borderId="26" xfId="0" applyFont="1" applyFill="1" applyBorder="1" applyAlignment="1">
      <alignment horizontal="left" vertical="center"/>
    </xf>
    <xf numFmtId="0" fontId="6" fillId="6" borderId="128" xfId="0" applyFont="1" applyFill="1" applyBorder="1" applyAlignment="1">
      <alignment wrapText="1"/>
    </xf>
    <xf numFmtId="0" fontId="10" fillId="81" borderId="125" xfId="0" applyFont="1" applyFill="1" applyBorder="1"/>
    <xf numFmtId="0" fontId="10" fillId="81" borderId="127" xfId="0" applyFont="1" applyFill="1" applyBorder="1"/>
    <xf numFmtId="0" fontId="10" fillId="81" borderId="126" xfId="0" applyFont="1" applyFill="1" applyBorder="1"/>
    <xf numFmtId="3" fontId="6" fillId="4" borderId="126" xfId="0" applyNumberFormat="1" applyFont="1" applyFill="1" applyBorder="1" applyProtection="1">
      <protection locked="0"/>
    </xf>
    <xf numFmtId="3" fontId="6" fillId="4" borderId="123" xfId="0" applyNumberFormat="1" applyFont="1" applyFill="1" applyBorder="1" applyProtection="1">
      <protection locked="0"/>
    </xf>
    <xf numFmtId="3" fontId="6" fillId="4" borderId="83" xfId="0" applyNumberFormat="1" applyFont="1" applyFill="1" applyBorder="1" applyProtection="1">
      <protection locked="0"/>
    </xf>
    <xf numFmtId="16" fontId="23" fillId="6" borderId="0" xfId="0" applyNumberFormat="1" applyFont="1" applyFill="1" applyAlignment="1">
      <alignment horizontal="right"/>
    </xf>
    <xf numFmtId="16" fontId="23" fillId="6" borderId="84" xfId="0" applyNumberFormat="1" applyFont="1" applyFill="1" applyBorder="1" applyAlignment="1">
      <alignment horizontal="right"/>
    </xf>
    <xf numFmtId="0" fontId="0" fillId="6" borderId="85" xfId="0" applyFill="1" applyBorder="1" applyAlignment="1">
      <alignment horizontal="left"/>
    </xf>
    <xf numFmtId="0" fontId="0" fillId="76" borderId="6" xfId="0" applyFill="1" applyBorder="1"/>
    <xf numFmtId="0" fontId="1" fillId="0" borderId="0" xfId="0" applyFont="1" applyAlignment="1">
      <alignment horizontal="left" wrapText="1"/>
    </xf>
    <xf numFmtId="1" fontId="1" fillId="0" borderId="0" xfId="2" applyNumberFormat="1" applyFont="1" applyBorder="1" applyAlignment="1">
      <alignment wrapText="1"/>
    </xf>
    <xf numFmtId="9" fontId="1" fillId="0" borderId="0" xfId="2" applyFont="1" applyBorder="1" applyAlignment="1">
      <alignment wrapText="1"/>
    </xf>
    <xf numFmtId="0" fontId="1" fillId="0" borderId="0" xfId="0" applyFont="1" applyAlignment="1">
      <alignment wrapText="1"/>
    </xf>
    <xf numFmtId="0" fontId="0" fillId="6" borderId="22" xfId="0" applyFill="1" applyBorder="1" applyAlignment="1">
      <alignment horizontal="left"/>
    </xf>
    <xf numFmtId="0" fontId="0" fillId="6" borderId="3" xfId="0" applyFill="1" applyBorder="1" applyAlignment="1">
      <alignment horizontal="left"/>
    </xf>
    <xf numFmtId="0" fontId="1" fillId="6" borderId="121" xfId="0" applyFont="1" applyFill="1" applyBorder="1" applyAlignment="1">
      <alignment horizontal="center" wrapText="1"/>
    </xf>
    <xf numFmtId="0" fontId="1" fillId="6" borderId="140" xfId="0" applyFont="1" applyFill="1" applyBorder="1" applyAlignment="1">
      <alignment horizontal="left"/>
    </xf>
    <xf numFmtId="0" fontId="0" fillId="6" borderId="141" xfId="0" applyFill="1" applyBorder="1" applyAlignment="1">
      <alignment horizontal="left"/>
    </xf>
    <xf numFmtId="2" fontId="23" fillId="6" borderId="0" xfId="0" applyNumberFormat="1" applyFont="1" applyFill="1" applyAlignment="1">
      <alignment horizontal="center"/>
    </xf>
    <xf numFmtId="4" fontId="6" fillId="6" borderId="0" xfId="0" applyNumberFormat="1" applyFont="1" applyFill="1" applyAlignment="1">
      <alignment horizontal="center"/>
    </xf>
    <xf numFmtId="0" fontId="6" fillId="6" borderId="71" xfId="0" applyFont="1" applyFill="1" applyBorder="1" applyAlignment="1">
      <alignment horizontal="right" vertical="top"/>
    </xf>
    <xf numFmtId="49" fontId="6" fillId="6" borderId="128" xfId="0" applyNumberFormat="1" applyFont="1" applyFill="1" applyBorder="1" applyAlignment="1">
      <alignment vertical="top"/>
    </xf>
    <xf numFmtId="0" fontId="6" fillId="6" borderId="128" xfId="0" applyFont="1" applyFill="1" applyBorder="1" applyAlignment="1">
      <alignment vertical="top"/>
    </xf>
    <xf numFmtId="43" fontId="27" fillId="6" borderId="7" xfId="1" applyFont="1" applyFill="1" applyBorder="1"/>
    <xf numFmtId="43" fontId="20" fillId="6" borderId="7" xfId="1" applyFont="1" applyFill="1" applyBorder="1" applyAlignment="1">
      <alignment horizontal="center"/>
    </xf>
    <xf numFmtId="3" fontId="0" fillId="83" borderId="0" xfId="0" applyNumberFormat="1" applyFill="1" applyAlignment="1">
      <alignment horizontal="center"/>
    </xf>
    <xf numFmtId="167" fontId="0" fillId="83" borderId="0" xfId="0" applyNumberFormat="1" applyFill="1" applyAlignment="1">
      <alignment horizontal="center"/>
    </xf>
    <xf numFmtId="0" fontId="25" fillId="6" borderId="71" xfId="0" applyFont="1" applyFill="1" applyBorder="1" applyAlignment="1">
      <alignment horizontal="center" vertical="center" wrapText="1"/>
    </xf>
    <xf numFmtId="0" fontId="25" fillId="6" borderId="0" xfId="0" applyFont="1" applyFill="1" applyAlignment="1">
      <alignment horizontal="center" vertical="center"/>
    </xf>
    <xf numFmtId="0" fontId="25" fillId="6" borderId="7" xfId="0" applyFont="1" applyFill="1" applyBorder="1" applyAlignment="1">
      <alignment horizontal="center" vertical="center"/>
    </xf>
    <xf numFmtId="0" fontId="28" fillId="6" borderId="0" xfId="0" applyFont="1" applyFill="1" applyAlignment="1">
      <alignment horizontal="centerContinuous"/>
    </xf>
    <xf numFmtId="0" fontId="11" fillId="6" borderId="0" xfId="0" applyFont="1" applyFill="1" applyAlignment="1">
      <alignment horizontal="centerContinuous"/>
    </xf>
    <xf numFmtId="3" fontId="98" fillId="6" borderId="0" xfId="0" applyNumberFormat="1" applyFont="1" applyFill="1" applyAlignment="1">
      <alignment horizontal="right"/>
    </xf>
    <xf numFmtId="0" fontId="119" fillId="0" borderId="0" xfId="0" applyFont="1" applyAlignment="1">
      <alignment horizontal="left" indent="1"/>
    </xf>
    <xf numFmtId="0" fontId="127" fillId="6" borderId="0" xfId="0" applyFont="1" applyFill="1" applyAlignment="1">
      <alignment horizontal="left"/>
    </xf>
    <xf numFmtId="0" fontId="127" fillId="6" borderId="71" xfId="0" applyFont="1" applyFill="1" applyBorder="1" applyAlignment="1">
      <alignment horizontal="left" indent="3"/>
    </xf>
    <xf numFmtId="0" fontId="24" fillId="6" borderId="0" xfId="0" applyFont="1" applyFill="1" applyAlignment="1">
      <alignment horizontal="center" vertical="center" wrapText="1"/>
    </xf>
    <xf numFmtId="0" fontId="24" fillId="6" borderId="0" xfId="0" applyFont="1" applyFill="1" applyAlignment="1">
      <alignment horizontal="left" vertical="center" wrapText="1"/>
    </xf>
    <xf numFmtId="0" fontId="128" fillId="6" borderId="0" xfId="0" applyFont="1" applyFill="1" applyAlignment="1">
      <alignment horizontal="centerContinuous" vertical="center"/>
    </xf>
    <xf numFmtId="0" fontId="18" fillId="6" borderId="0" xfId="0" applyFont="1" applyFill="1" applyAlignment="1">
      <alignment horizontal="centerContinuous" vertical="center"/>
    </xf>
    <xf numFmtId="0" fontId="18" fillId="6" borderId="0" xfId="0" applyFont="1" applyFill="1" applyAlignment="1">
      <alignment horizontal="centerContinuous" vertical="top"/>
    </xf>
    <xf numFmtId="166" fontId="6" fillId="6" borderId="128" xfId="0" applyNumberFormat="1" applyFont="1" applyFill="1" applyBorder="1" applyAlignment="1">
      <alignment horizontal="center"/>
    </xf>
    <xf numFmtId="166" fontId="6" fillId="6" borderId="17" xfId="0" applyNumberFormat="1" applyFont="1" applyFill="1" applyBorder="1" applyAlignment="1">
      <alignment horizontal="center"/>
    </xf>
    <xf numFmtId="166" fontId="6" fillId="6" borderId="14" xfId="0" applyNumberFormat="1" applyFont="1" applyFill="1" applyBorder="1" applyAlignment="1">
      <alignment horizontal="center"/>
    </xf>
    <xf numFmtId="166" fontId="6" fillId="6" borderId="21" xfId="0" applyNumberFormat="1" applyFont="1" applyFill="1" applyBorder="1" applyAlignment="1">
      <alignment horizontal="center"/>
    </xf>
    <xf numFmtId="1" fontId="6" fillId="6" borderId="128" xfId="0" applyNumberFormat="1" applyFont="1" applyFill="1" applyBorder="1" applyAlignment="1">
      <alignment horizontal="center" vertical="center"/>
    </xf>
    <xf numFmtId="9" fontId="6" fillId="6" borderId="17" xfId="2" applyFont="1" applyFill="1" applyBorder="1" applyAlignment="1">
      <alignment horizontal="center" vertical="center"/>
    </xf>
    <xf numFmtId="0" fontId="0" fillId="6" borderId="14" xfId="0" applyFill="1" applyBorder="1" applyAlignment="1">
      <alignment horizontal="center" vertical="center"/>
    </xf>
    <xf numFmtId="9" fontId="6" fillId="6" borderId="21" xfId="2" applyFont="1" applyFill="1" applyBorder="1" applyAlignment="1">
      <alignment horizontal="center" vertical="center"/>
    </xf>
    <xf numFmtId="0" fontId="6" fillId="0" borderId="128" xfId="0" applyFont="1" applyBorder="1" applyAlignment="1">
      <alignment horizontal="center" wrapText="1"/>
    </xf>
    <xf numFmtId="0" fontId="6" fillId="0" borderId="17" xfId="0" applyFont="1" applyBorder="1" applyAlignment="1">
      <alignment horizontal="center" wrapText="1"/>
    </xf>
    <xf numFmtId="166" fontId="6" fillId="0" borderId="128" xfId="0" applyNumberFormat="1" applyFont="1" applyBorder="1" applyAlignment="1">
      <alignment horizontal="center"/>
    </xf>
    <xf numFmtId="166" fontId="6" fillId="0" borderId="76" xfId="0" applyNumberFormat="1" applyFont="1" applyBorder="1" applyAlignment="1">
      <alignment horizontal="center"/>
    </xf>
    <xf numFmtId="166" fontId="6" fillId="0" borderId="17" xfId="0" applyNumberFormat="1" applyFont="1" applyBorder="1" applyAlignment="1">
      <alignment horizontal="center"/>
    </xf>
    <xf numFmtId="166" fontId="6" fillId="0" borderId="84" xfId="0" applyNumberFormat="1" applyFont="1" applyBorder="1" applyAlignment="1">
      <alignment horizontal="center"/>
    </xf>
    <xf numFmtId="166" fontId="6" fillId="0" borderId="14" xfId="0" applyNumberFormat="1" applyFont="1" applyBorder="1" applyAlignment="1">
      <alignment horizontal="center"/>
    </xf>
    <xf numFmtId="166" fontId="6" fillId="0" borderId="21" xfId="0" applyNumberFormat="1" applyFont="1" applyBorder="1" applyAlignment="1">
      <alignment horizontal="center"/>
    </xf>
    <xf numFmtId="0" fontId="6" fillId="6" borderId="128" xfId="0" applyFont="1" applyFill="1" applyBorder="1" applyAlignment="1">
      <alignment vertical="top" wrapText="1"/>
    </xf>
    <xf numFmtId="0" fontId="108" fillId="6" borderId="71" xfId="0" applyFont="1" applyFill="1" applyBorder="1" applyAlignment="1">
      <alignment horizontal="center" vertical="center"/>
    </xf>
    <xf numFmtId="0" fontId="108" fillId="6" borderId="0" xfId="0" applyFont="1" applyFill="1" applyAlignment="1">
      <alignment horizontal="center" vertical="center"/>
    </xf>
    <xf numFmtId="0" fontId="108" fillId="6" borderId="7" xfId="0" applyFont="1" applyFill="1" applyBorder="1" applyAlignment="1">
      <alignment horizontal="center" vertical="center"/>
    </xf>
    <xf numFmtId="166" fontId="6" fillId="6" borderId="76" xfId="0" applyNumberFormat="1" applyFont="1" applyFill="1" applyBorder="1" applyAlignment="1">
      <alignment horizontal="center"/>
    </xf>
    <xf numFmtId="166" fontId="6" fillId="6" borderId="76" xfId="0" applyNumberFormat="1" applyFont="1" applyFill="1" applyBorder="1" applyAlignment="1">
      <alignment horizontal="center" vertical="center"/>
    </xf>
    <xf numFmtId="166" fontId="6" fillId="6" borderId="78" xfId="0" applyNumberFormat="1" applyFont="1" applyFill="1" applyBorder="1" applyAlignment="1">
      <alignment horizontal="center"/>
    </xf>
    <xf numFmtId="166" fontId="6" fillId="6" borderId="124" xfId="0" applyNumberFormat="1" applyFont="1" applyFill="1" applyBorder="1" applyAlignment="1">
      <alignment horizontal="center"/>
    </xf>
    <xf numFmtId="166" fontId="6" fillId="6" borderId="72" xfId="0" applyNumberFormat="1" applyFont="1" applyFill="1" applyBorder="1" applyAlignment="1">
      <alignment horizontal="center"/>
    </xf>
    <xf numFmtId="166" fontId="6" fillId="6" borderId="119" xfId="0" applyNumberFormat="1" applyFont="1" applyFill="1" applyBorder="1" applyAlignment="1">
      <alignment horizontal="center"/>
    </xf>
    <xf numFmtId="166" fontId="6" fillId="6" borderId="119" xfId="0" applyNumberFormat="1" applyFont="1" applyFill="1" applyBorder="1" applyAlignment="1">
      <alignment horizontal="center" vertical="center"/>
    </xf>
    <xf numFmtId="166" fontId="6" fillId="6" borderId="31" xfId="0" applyNumberFormat="1" applyFont="1" applyFill="1" applyBorder="1" applyAlignment="1">
      <alignment horizontal="center"/>
    </xf>
    <xf numFmtId="166" fontId="6" fillId="6" borderId="32" xfId="0" applyNumberFormat="1" applyFont="1" applyFill="1" applyBorder="1" applyAlignment="1">
      <alignment horizontal="center"/>
    </xf>
    <xf numFmtId="2" fontId="6" fillId="82" borderId="76" xfId="0" applyNumberFormat="1" applyFont="1" applyFill="1" applyBorder="1" applyProtection="1">
      <protection locked="0"/>
    </xf>
    <xf numFmtId="2" fontId="6" fillId="82" borderId="14" xfId="0" applyNumberFormat="1" applyFont="1" applyFill="1" applyBorder="1" applyProtection="1">
      <protection locked="0"/>
    </xf>
    <xf numFmtId="0" fontId="126" fillId="8" borderId="0" xfId="0" applyFont="1" applyFill="1" applyAlignment="1">
      <alignment horizontal="center" vertical="center"/>
    </xf>
    <xf numFmtId="0" fontId="6" fillId="4" borderId="128" xfId="0" applyFont="1" applyFill="1" applyBorder="1" applyAlignment="1">
      <alignment horizontal="center" vertical="center" wrapText="1"/>
    </xf>
    <xf numFmtId="0" fontId="6" fillId="6" borderId="0" xfId="0" applyFont="1" applyFill="1" applyAlignment="1" applyProtection="1">
      <alignment horizontal="left" vertical="top" wrapText="1"/>
      <protection hidden="1"/>
    </xf>
    <xf numFmtId="0" fontId="6" fillId="6" borderId="0" xfId="0" applyFont="1" applyFill="1" applyAlignment="1" applyProtection="1">
      <alignment horizontal="left" vertical="center" wrapText="1"/>
      <protection hidden="1"/>
    </xf>
    <xf numFmtId="0" fontId="6" fillId="6" borderId="0" xfId="0" applyFont="1" applyFill="1" applyAlignment="1">
      <alignment horizontal="left" wrapText="1"/>
    </xf>
    <xf numFmtId="0" fontId="6" fillId="6" borderId="0" xfId="0" applyFont="1" applyFill="1" applyAlignment="1" applyProtection="1">
      <alignment horizontal="left" vertical="center"/>
      <protection hidden="1"/>
    </xf>
    <xf numFmtId="0" fontId="0" fillId="6" borderId="0" xfId="0" applyFill="1" applyAlignment="1" applyProtection="1">
      <alignment horizontal="right"/>
      <protection hidden="1"/>
    </xf>
    <xf numFmtId="0" fontId="6" fillId="4" borderId="128" xfId="0" applyFont="1" applyFill="1" applyBorder="1" applyAlignment="1" applyProtection="1">
      <alignment horizontal="right"/>
      <protection locked="0"/>
    </xf>
    <xf numFmtId="164" fontId="6" fillId="4" borderId="125" xfId="205" applyFont="1" applyFill="1" applyBorder="1" applyAlignment="1" applyProtection="1">
      <alignment horizontal="right"/>
      <protection locked="0"/>
    </xf>
    <xf numFmtId="164" fontId="6" fillId="4" borderId="128" xfId="205" applyFont="1" applyFill="1" applyBorder="1" applyAlignment="1" applyProtection="1">
      <alignment horizontal="right"/>
      <protection locked="0"/>
    </xf>
    <xf numFmtId="2" fontId="6" fillId="6" borderId="128" xfId="0" applyNumberFormat="1" applyFont="1" applyFill="1" applyBorder="1" applyAlignment="1">
      <alignment horizontal="right"/>
    </xf>
    <xf numFmtId="0" fontId="6" fillId="4" borderId="125" xfId="0" applyFont="1" applyFill="1" applyBorder="1" applyAlignment="1" applyProtection="1">
      <alignment horizontal="center"/>
      <protection locked="0"/>
    </xf>
    <xf numFmtId="0" fontId="6" fillId="4" borderId="126" xfId="0" applyFont="1" applyFill="1" applyBorder="1" applyAlignment="1" applyProtection="1">
      <alignment horizontal="center"/>
      <protection locked="0"/>
    </xf>
    <xf numFmtId="0" fontId="18" fillId="6" borderId="0" xfId="0" applyFont="1" applyFill="1" applyAlignment="1">
      <alignment horizontal="left" vertical="center" wrapText="1"/>
    </xf>
    <xf numFmtId="0" fontId="18" fillId="6" borderId="0" xfId="0" applyFont="1" applyFill="1" applyAlignment="1" applyProtection="1">
      <alignment horizontal="left" vertical="top" wrapText="1"/>
      <protection hidden="1"/>
    </xf>
    <xf numFmtId="0" fontId="18" fillId="6" borderId="0" xfId="0" applyFont="1" applyFill="1" applyAlignment="1" applyProtection="1">
      <alignment vertical="top" wrapText="1"/>
      <protection hidden="1"/>
    </xf>
    <xf numFmtId="0" fontId="6" fillId="6" borderId="0" xfId="0" applyFont="1" applyFill="1" applyAlignment="1" applyProtection="1">
      <alignment horizontal="left" wrapText="1"/>
      <protection hidden="1"/>
    </xf>
    <xf numFmtId="0" fontId="6" fillId="4" borderId="128" xfId="0" applyFont="1" applyFill="1" applyBorder="1" applyAlignment="1" applyProtection="1">
      <alignment horizontal="center" wrapText="1"/>
      <protection locked="0" hidden="1"/>
    </xf>
    <xf numFmtId="0" fontId="23" fillId="6" borderId="0" xfId="0" applyFont="1" applyFill="1" applyAlignment="1" applyProtection="1">
      <alignment horizontal="left" vertical="center" wrapText="1"/>
      <protection hidden="1"/>
    </xf>
    <xf numFmtId="0" fontId="6" fillId="4" borderId="124" xfId="0" applyFont="1" applyFill="1" applyBorder="1" applyAlignment="1" applyProtection="1">
      <alignment horizontal="center" vertical="center"/>
      <protection locked="0"/>
    </xf>
    <xf numFmtId="0" fontId="6" fillId="4" borderId="128" xfId="0" applyFont="1" applyFill="1" applyBorder="1" applyAlignment="1" applyProtection="1">
      <alignment horizontal="center" vertical="center"/>
      <protection locked="0"/>
    </xf>
    <xf numFmtId="0" fontId="111" fillId="6" borderId="0" xfId="204" applyFont="1" applyFill="1" applyAlignment="1">
      <alignment horizontal="left" vertical="center"/>
    </xf>
    <xf numFmtId="0" fontId="29" fillId="4" borderId="124" xfId="0" applyFont="1" applyFill="1" applyBorder="1" applyAlignment="1" applyProtection="1">
      <alignment horizontal="center" vertical="center"/>
      <protection locked="0"/>
    </xf>
    <xf numFmtId="0" fontId="29" fillId="4" borderId="128" xfId="0" applyFont="1" applyFill="1" applyBorder="1" applyAlignment="1" applyProtection="1">
      <alignment horizontal="center" vertical="center"/>
      <protection locked="0"/>
    </xf>
    <xf numFmtId="0" fontId="11" fillId="8" borderId="29" xfId="0" applyFont="1" applyFill="1" applyBorder="1" applyAlignment="1">
      <alignment horizontal="center" vertical="center"/>
    </xf>
    <xf numFmtId="0" fontId="11" fillId="8" borderId="28" xfId="0" applyFont="1" applyFill="1" applyBorder="1" applyAlignment="1">
      <alignment horizontal="center" vertical="center"/>
    </xf>
    <xf numFmtId="0" fontId="11" fillId="8" borderId="30" xfId="0" applyFont="1" applyFill="1" applyBorder="1" applyAlignment="1">
      <alignment horizontal="center" vertical="center"/>
    </xf>
    <xf numFmtId="0" fontId="119" fillId="6" borderId="71" xfId="0" applyFont="1" applyFill="1" applyBorder="1" applyAlignment="1">
      <alignment horizontal="left" vertical="top" wrapText="1" indent="2"/>
    </xf>
    <xf numFmtId="0" fontId="119" fillId="6" borderId="0" xfId="0" applyFont="1" applyFill="1" applyAlignment="1">
      <alignment horizontal="left" vertical="top" wrapText="1" indent="2"/>
    </xf>
    <xf numFmtId="0" fontId="119" fillId="6" borderId="7" xfId="0" applyFont="1" applyFill="1" applyBorder="1" applyAlignment="1">
      <alignment horizontal="left" vertical="top" wrapText="1" indent="2"/>
    </xf>
    <xf numFmtId="0" fontId="119" fillId="6" borderId="73" xfId="0" applyFont="1" applyFill="1" applyBorder="1" applyAlignment="1">
      <alignment horizontal="left" vertical="top" wrapText="1" indent="2"/>
    </xf>
    <xf numFmtId="0" fontId="119" fillId="6" borderId="84" xfId="0" applyFont="1" applyFill="1" applyBorder="1" applyAlignment="1">
      <alignment horizontal="left" vertical="top" wrapText="1" indent="2"/>
    </xf>
    <xf numFmtId="0" fontId="119" fillId="6" borderId="88" xfId="0" applyFont="1" applyFill="1" applyBorder="1" applyAlignment="1">
      <alignment horizontal="left" vertical="top" wrapText="1" indent="2"/>
    </xf>
    <xf numFmtId="0" fontId="13" fillId="76" borderId="74" xfId="0" applyFont="1" applyFill="1" applyBorder="1" applyAlignment="1">
      <alignment horizontal="center" vertical="center"/>
    </xf>
    <xf numFmtId="0" fontId="13" fillId="76" borderId="75" xfId="0" applyFont="1" applyFill="1" applyBorder="1" applyAlignment="1">
      <alignment horizontal="center" vertical="center"/>
    </xf>
    <xf numFmtId="0" fontId="13" fillId="76" borderId="6" xfId="0" applyFont="1" applyFill="1" applyBorder="1" applyAlignment="1">
      <alignment horizontal="center" vertical="center"/>
    </xf>
    <xf numFmtId="0" fontId="13" fillId="76" borderId="10" xfId="0" applyFont="1" applyFill="1" applyBorder="1" applyAlignment="1">
      <alignment horizontal="center" vertical="center"/>
    </xf>
    <xf numFmtId="0" fontId="13" fillId="76" borderId="77" xfId="0" applyFont="1" applyFill="1" applyBorder="1" applyAlignment="1">
      <alignment horizontal="center" vertical="center"/>
    </xf>
    <xf numFmtId="0" fontId="13" fillId="76" borderId="11" xfId="0" applyFont="1" applyFill="1" applyBorder="1" applyAlignment="1">
      <alignment horizontal="center" vertical="center"/>
    </xf>
    <xf numFmtId="0" fontId="13" fillId="76" borderId="99" xfId="0" applyFont="1" applyFill="1" applyBorder="1" applyAlignment="1">
      <alignment horizontal="center" vertical="center"/>
    </xf>
    <xf numFmtId="0" fontId="13" fillId="76" borderId="139" xfId="0" applyFont="1" applyFill="1" applyBorder="1" applyAlignment="1">
      <alignment horizontal="center" vertical="center"/>
    </xf>
    <xf numFmtId="0" fontId="29" fillId="4" borderId="125" xfId="0" applyFont="1" applyFill="1" applyBorder="1" applyProtection="1">
      <protection locked="0"/>
    </xf>
    <xf numFmtId="0" fontId="29" fillId="4" borderId="126" xfId="0" applyFont="1" applyFill="1" applyBorder="1" applyProtection="1">
      <protection locked="0"/>
    </xf>
    <xf numFmtId="3" fontId="98" fillId="6" borderId="128" xfId="0" applyNumberFormat="1" applyFont="1" applyFill="1" applyBorder="1" applyAlignment="1">
      <alignment horizontal="right"/>
    </xf>
    <xf numFmtId="0" fontId="13" fillId="76" borderId="98" xfId="0" applyFont="1" applyFill="1" applyBorder="1" applyAlignment="1">
      <alignment horizontal="center" vertical="center"/>
    </xf>
    <xf numFmtId="0" fontId="13" fillId="76" borderId="138" xfId="0" applyFont="1" applyFill="1" applyBorder="1" applyAlignment="1">
      <alignment horizontal="center" vertical="center"/>
    </xf>
    <xf numFmtId="0" fontId="6" fillId="6" borderId="0" xfId="0" applyFont="1" applyFill="1" applyAlignment="1">
      <alignment horizontal="center" wrapText="1"/>
    </xf>
    <xf numFmtId="0" fontId="6" fillId="6" borderId="77" xfId="0" applyFont="1" applyFill="1" applyBorder="1" applyAlignment="1">
      <alignment horizontal="center" wrapText="1"/>
    </xf>
    <xf numFmtId="0" fontId="29" fillId="4" borderId="124" xfId="0" applyFont="1" applyFill="1" applyBorder="1" applyAlignment="1" applyProtection="1">
      <alignment horizontal="left"/>
      <protection locked="0"/>
    </xf>
    <xf numFmtId="0" fontId="29" fillId="4" borderId="128" xfId="0" applyFont="1" applyFill="1" applyBorder="1" applyAlignment="1" applyProtection="1">
      <alignment horizontal="left"/>
      <protection locked="0"/>
    </xf>
    <xf numFmtId="3" fontId="98" fillId="6" borderId="124" xfId="0" applyNumberFormat="1" applyFont="1" applyFill="1" applyBorder="1" applyAlignment="1">
      <alignment horizontal="right"/>
    </xf>
    <xf numFmtId="0" fontId="14" fillId="4" borderId="125" xfId="0" applyFont="1" applyFill="1" applyBorder="1" applyAlignment="1" applyProtection="1">
      <alignment horizontal="center" vertical="center"/>
      <protection locked="0"/>
    </xf>
    <xf numFmtId="0" fontId="14" fillId="4" borderId="126" xfId="0" applyFont="1" applyFill="1" applyBorder="1" applyAlignment="1" applyProtection="1">
      <alignment horizontal="center" vertical="center"/>
      <protection locked="0"/>
    </xf>
    <xf numFmtId="0" fontId="6" fillId="6" borderId="125" xfId="0" applyFont="1" applyFill="1" applyBorder="1" applyAlignment="1">
      <alignment vertical="center"/>
    </xf>
    <xf numFmtId="0" fontId="6" fillId="6" borderId="126" xfId="0" applyFont="1" applyFill="1" applyBorder="1" applyAlignment="1">
      <alignment vertical="center"/>
    </xf>
    <xf numFmtId="0" fontId="6" fillId="6" borderId="0" xfId="0" applyFont="1" applyFill="1" applyAlignment="1">
      <alignment horizontal="center" vertical="top"/>
    </xf>
    <xf numFmtId="0" fontId="6" fillId="4" borderId="128" xfId="0" applyFont="1" applyFill="1" applyBorder="1" applyAlignment="1" applyProtection="1">
      <alignment horizontal="left"/>
      <protection locked="0"/>
    </xf>
    <xf numFmtId="0" fontId="101" fillId="4" borderId="128" xfId="0" applyFont="1" applyFill="1" applyBorder="1" applyAlignment="1" applyProtection="1">
      <alignment horizontal="left" vertical="center" wrapText="1"/>
      <protection locked="0"/>
    </xf>
    <xf numFmtId="0" fontId="101" fillId="4" borderId="128" xfId="0" applyFont="1" applyFill="1" applyBorder="1" applyAlignment="1" applyProtection="1">
      <alignment horizontal="left" vertical="center"/>
      <protection locked="0"/>
    </xf>
    <xf numFmtId="0" fontId="6" fillId="7" borderId="122" xfId="0" applyFont="1" applyFill="1" applyBorder="1" applyAlignment="1">
      <alignment horizontal="center" vertical="center" wrapText="1"/>
    </xf>
    <xf numFmtId="0" fontId="6" fillId="7" borderId="2" xfId="0" applyFont="1" applyFill="1" applyBorder="1" applyAlignment="1">
      <alignment horizontal="center" vertical="center" wrapText="1"/>
    </xf>
    <xf numFmtId="0" fontId="6" fillId="7" borderId="82" xfId="0" applyFont="1" applyFill="1" applyBorder="1" applyAlignment="1">
      <alignment horizontal="center" vertical="center" wrapText="1"/>
    </xf>
    <xf numFmtId="0" fontId="6" fillId="7" borderId="124" xfId="0" applyFont="1" applyFill="1" applyBorder="1" applyAlignment="1">
      <alignment horizontal="center" vertical="center" wrapText="1"/>
    </xf>
    <xf numFmtId="0" fontId="6" fillId="7" borderId="22" xfId="0" applyFont="1" applyFill="1" applyBorder="1" applyAlignment="1">
      <alignment horizontal="center" vertical="center" wrapText="1"/>
    </xf>
    <xf numFmtId="0" fontId="6" fillId="7" borderId="76" xfId="0" applyFont="1" applyFill="1" applyBorder="1" applyAlignment="1">
      <alignment horizontal="center" vertical="center" wrapText="1"/>
    </xf>
    <xf numFmtId="0" fontId="6" fillId="75" borderId="122" xfId="0" applyFont="1" applyFill="1" applyBorder="1" applyAlignment="1">
      <alignment horizontal="center" vertical="center"/>
    </xf>
    <xf numFmtId="0" fontId="6" fillId="75" borderId="123" xfId="0" applyFont="1" applyFill="1" applyBorder="1" applyAlignment="1">
      <alignment horizontal="center" vertical="center"/>
    </xf>
    <xf numFmtId="0" fontId="6" fillId="75" borderId="2" xfId="0" applyFont="1" applyFill="1" applyBorder="1" applyAlignment="1">
      <alignment horizontal="center" vertical="center"/>
    </xf>
    <xf numFmtId="0" fontId="6" fillId="75" borderId="3" xfId="0" applyFont="1" applyFill="1" applyBorder="1" applyAlignment="1">
      <alignment horizontal="center" vertical="center"/>
    </xf>
    <xf numFmtId="0" fontId="6" fillId="75" borderId="82" xfId="0" applyFont="1" applyFill="1" applyBorder="1" applyAlignment="1">
      <alignment horizontal="center" vertical="center"/>
    </xf>
    <xf numFmtId="0" fontId="6" fillId="75" borderId="83" xfId="0" applyFont="1" applyFill="1" applyBorder="1" applyAlignment="1">
      <alignment horizontal="center" vertical="center"/>
    </xf>
    <xf numFmtId="0" fontId="6" fillId="7" borderId="128" xfId="0" applyFont="1" applyFill="1" applyBorder="1" applyAlignment="1">
      <alignment horizontal="center" vertical="center" wrapText="1"/>
    </xf>
    <xf numFmtId="0" fontId="101" fillId="4" borderId="125" xfId="0" applyFont="1" applyFill="1" applyBorder="1" applyAlignment="1" applyProtection="1">
      <alignment horizontal="left" vertical="center" wrapText="1"/>
      <protection locked="0"/>
    </xf>
    <xf numFmtId="0" fontId="101" fillId="4" borderId="127" xfId="0" applyFont="1" applyFill="1" applyBorder="1" applyAlignment="1" applyProtection="1">
      <alignment horizontal="left" vertical="center" wrapText="1"/>
      <protection locked="0"/>
    </xf>
    <xf numFmtId="0" fontId="101" fillId="4" borderId="126" xfId="0" applyFont="1" applyFill="1" applyBorder="1" applyAlignment="1" applyProtection="1">
      <alignment horizontal="left" vertical="center" wrapText="1"/>
      <protection locked="0"/>
    </xf>
    <xf numFmtId="0" fontId="13" fillId="76" borderId="74" xfId="0" applyFont="1" applyFill="1" applyBorder="1" applyAlignment="1">
      <alignment horizontal="center" vertical="center" wrapText="1"/>
    </xf>
    <xf numFmtId="0" fontId="13" fillId="76" borderId="75" xfId="0" applyFont="1" applyFill="1" applyBorder="1" applyAlignment="1">
      <alignment horizontal="center" vertical="center" wrapText="1"/>
    </xf>
    <xf numFmtId="0" fontId="13" fillId="76" borderId="6" xfId="0" applyFont="1" applyFill="1" applyBorder="1" applyAlignment="1">
      <alignment horizontal="center" vertical="center" wrapText="1"/>
    </xf>
    <xf numFmtId="0" fontId="13" fillId="76" borderId="10" xfId="0" applyFont="1" applyFill="1" applyBorder="1" applyAlignment="1">
      <alignment horizontal="center" vertical="center" wrapText="1"/>
    </xf>
    <xf numFmtId="0" fontId="13" fillId="76" borderId="77" xfId="0" applyFont="1" applyFill="1" applyBorder="1" applyAlignment="1">
      <alignment horizontal="center" vertical="center" wrapText="1"/>
    </xf>
    <xf numFmtId="0" fontId="13" fillId="76" borderId="11" xfId="0" applyFont="1" applyFill="1" applyBorder="1" applyAlignment="1">
      <alignment horizontal="center" vertical="center" wrapText="1"/>
    </xf>
    <xf numFmtId="0" fontId="6" fillId="6" borderId="0" xfId="0" applyFont="1" applyFill="1" applyAlignment="1">
      <alignment horizontal="left"/>
    </xf>
    <xf numFmtId="0" fontId="6" fillId="6" borderId="77" xfId="0" applyFont="1" applyFill="1" applyBorder="1" applyAlignment="1">
      <alignment horizontal="left"/>
    </xf>
    <xf numFmtId="0" fontId="6" fillId="6" borderId="0" xfId="0" applyFont="1" applyFill="1" applyAlignment="1">
      <alignment horizontal="center"/>
    </xf>
    <xf numFmtId="0" fontId="6" fillId="6" borderId="77" xfId="0" applyFont="1" applyFill="1" applyBorder="1" applyAlignment="1">
      <alignment horizontal="center"/>
    </xf>
    <xf numFmtId="0" fontId="14" fillId="77" borderId="0" xfId="0" applyFont="1" applyFill="1" applyAlignment="1">
      <alignment horizontal="center"/>
    </xf>
    <xf numFmtId="0" fontId="6" fillId="4" borderId="125" xfId="0" applyFont="1" applyFill="1" applyBorder="1" applyAlignment="1" applyProtection="1">
      <alignment horizontal="left"/>
      <protection locked="0"/>
    </xf>
    <xf numFmtId="0" fontId="6" fillId="4" borderId="127" xfId="0" applyFont="1" applyFill="1" applyBorder="1" applyAlignment="1" applyProtection="1">
      <alignment horizontal="left"/>
      <protection locked="0"/>
    </xf>
    <xf numFmtId="0" fontId="6" fillId="4" borderId="126" xfId="0" applyFont="1" applyFill="1" applyBorder="1" applyAlignment="1" applyProtection="1">
      <alignment horizontal="left"/>
      <protection locked="0"/>
    </xf>
    <xf numFmtId="0" fontId="6" fillId="4" borderId="125" xfId="0" applyFont="1" applyFill="1" applyBorder="1" applyAlignment="1" applyProtection="1">
      <alignment horizontal="left" vertical="center"/>
      <protection locked="0"/>
    </xf>
    <xf numFmtId="0" fontId="6" fillId="4" borderId="127" xfId="0" applyFont="1" applyFill="1" applyBorder="1" applyAlignment="1" applyProtection="1">
      <alignment horizontal="left" vertical="center"/>
      <protection locked="0"/>
    </xf>
    <xf numFmtId="0" fontId="6" fillId="4" borderId="126" xfId="0" applyFont="1" applyFill="1" applyBorder="1" applyAlignment="1" applyProtection="1">
      <alignment horizontal="left" vertical="center"/>
      <protection locked="0"/>
    </xf>
    <xf numFmtId="0" fontId="6" fillId="6" borderId="125" xfId="0" applyFont="1" applyFill="1" applyBorder="1" applyAlignment="1">
      <alignment horizontal="center"/>
    </xf>
    <xf numFmtId="0" fontId="6" fillId="6" borderId="127" xfId="0" applyFont="1" applyFill="1" applyBorder="1" applyAlignment="1">
      <alignment horizontal="center"/>
    </xf>
    <xf numFmtId="0" fontId="6" fillId="6" borderId="126" xfId="0" applyFont="1" applyFill="1" applyBorder="1" applyAlignment="1">
      <alignment horizontal="center"/>
    </xf>
    <xf numFmtId="170" fontId="6" fillId="6" borderId="125" xfId="1" applyNumberFormat="1" applyFont="1" applyFill="1" applyBorder="1" applyAlignment="1">
      <alignment horizontal="right"/>
    </xf>
    <xf numFmtId="170" fontId="6" fillId="6" borderId="127" xfId="1" applyNumberFormat="1" applyFont="1" applyFill="1" applyBorder="1" applyAlignment="1">
      <alignment horizontal="right"/>
    </xf>
    <xf numFmtId="170" fontId="6" fillId="6" borderId="126" xfId="1" applyNumberFormat="1" applyFont="1" applyFill="1" applyBorder="1" applyAlignment="1">
      <alignment horizontal="right"/>
    </xf>
    <xf numFmtId="0" fontId="6" fillId="6" borderId="125" xfId="0" applyFont="1" applyFill="1" applyBorder="1" applyAlignment="1">
      <alignment horizontal="center" vertical="center"/>
    </xf>
    <xf numFmtId="0" fontId="6" fillId="6" borderId="127" xfId="0" applyFont="1" applyFill="1" applyBorder="1" applyAlignment="1">
      <alignment horizontal="center" vertical="center"/>
    </xf>
    <xf numFmtId="180" fontId="6" fillId="6" borderId="125" xfId="1" applyNumberFormat="1" applyFont="1" applyFill="1" applyBorder="1" applyAlignment="1" applyProtection="1">
      <alignment horizontal="right"/>
      <protection locked="0"/>
    </xf>
    <xf numFmtId="180" fontId="6" fillId="6" borderId="127" xfId="1" applyNumberFormat="1" applyFont="1" applyFill="1" applyBorder="1" applyAlignment="1" applyProtection="1">
      <alignment horizontal="right"/>
      <protection locked="0"/>
    </xf>
    <xf numFmtId="180" fontId="6" fillId="6" borderId="126" xfId="1" applyNumberFormat="1" applyFont="1" applyFill="1" applyBorder="1" applyAlignment="1" applyProtection="1">
      <alignment horizontal="right"/>
      <protection locked="0"/>
    </xf>
    <xf numFmtId="0" fontId="6" fillId="75" borderId="128" xfId="0" applyFont="1" applyFill="1" applyBorder="1" applyAlignment="1">
      <alignment horizontal="center" vertical="center"/>
    </xf>
    <xf numFmtId="0" fontId="6" fillId="5" borderId="122" xfId="0" applyFont="1" applyFill="1" applyBorder="1" applyAlignment="1">
      <alignment horizontal="center" vertical="center" wrapText="1"/>
    </xf>
    <xf numFmtId="0" fontId="6" fillId="5" borderId="123" xfId="0" applyFont="1" applyFill="1" applyBorder="1" applyAlignment="1">
      <alignment horizontal="center" vertical="center" wrapText="1"/>
    </xf>
    <xf numFmtId="0" fontId="6" fillId="5" borderId="2"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6" fillId="5" borderId="82" xfId="0" applyFont="1" applyFill="1" applyBorder="1" applyAlignment="1">
      <alignment horizontal="center" vertical="center" wrapText="1"/>
    </xf>
    <xf numFmtId="0" fontId="6" fillId="5" borderId="83" xfId="0" applyFont="1" applyFill="1" applyBorder="1" applyAlignment="1">
      <alignment horizontal="center" vertical="center" wrapText="1"/>
    </xf>
    <xf numFmtId="0" fontId="6" fillId="76" borderId="122" xfId="0" applyFont="1" applyFill="1" applyBorder="1" applyAlignment="1">
      <alignment horizontal="center" vertical="center" wrapText="1"/>
    </xf>
    <xf numFmtId="0" fontId="6" fillId="76" borderId="123" xfId="0" applyFont="1" applyFill="1" applyBorder="1" applyAlignment="1">
      <alignment horizontal="center" vertical="center" wrapText="1"/>
    </xf>
    <xf numFmtId="0" fontId="6" fillId="76" borderId="2" xfId="0" applyFont="1" applyFill="1" applyBorder="1" applyAlignment="1">
      <alignment horizontal="center" vertical="center" wrapText="1"/>
    </xf>
    <xf numFmtId="0" fontId="6" fillId="76" borderId="3" xfId="0" applyFont="1" applyFill="1" applyBorder="1" applyAlignment="1">
      <alignment horizontal="center" vertical="center" wrapText="1"/>
    </xf>
    <xf numFmtId="0" fontId="6" fillId="76" borderId="82" xfId="0" applyFont="1" applyFill="1" applyBorder="1" applyAlignment="1">
      <alignment horizontal="center" vertical="center" wrapText="1"/>
    </xf>
    <xf numFmtId="0" fontId="6" fillId="76" borderId="83" xfId="0" applyFont="1" applyFill="1" applyBorder="1" applyAlignment="1">
      <alignment horizontal="center" vertical="center" wrapText="1"/>
    </xf>
    <xf numFmtId="0" fontId="13" fillId="8" borderId="74" xfId="0" applyFont="1" applyFill="1" applyBorder="1" applyAlignment="1">
      <alignment horizontal="center" vertical="center"/>
    </xf>
    <xf numFmtId="0" fontId="13" fillId="8" borderId="75" xfId="0" applyFont="1" applyFill="1" applyBorder="1" applyAlignment="1">
      <alignment horizontal="center" vertical="center"/>
    </xf>
    <xf numFmtId="0" fontId="13" fillId="8" borderId="6" xfId="0" applyFont="1" applyFill="1" applyBorder="1" applyAlignment="1">
      <alignment horizontal="center" vertical="center"/>
    </xf>
    <xf numFmtId="0" fontId="13" fillId="8" borderId="10" xfId="0" applyFont="1" applyFill="1" applyBorder="1" applyAlignment="1">
      <alignment horizontal="center" vertical="center"/>
    </xf>
    <xf numFmtId="0" fontId="13" fillId="8" borderId="77" xfId="0" applyFont="1" applyFill="1" applyBorder="1" applyAlignment="1">
      <alignment horizontal="center" vertical="center"/>
    </xf>
    <xf numFmtId="0" fontId="13" fillId="8" borderId="11" xfId="0" applyFont="1" applyFill="1" applyBorder="1" applyAlignment="1">
      <alignment horizontal="center" vertical="center"/>
    </xf>
    <xf numFmtId="0" fontId="6" fillId="6" borderId="0" xfId="0" applyFont="1" applyFill="1" applyAlignment="1">
      <alignment horizontal="left" vertical="top" wrapText="1"/>
    </xf>
    <xf numFmtId="0" fontId="0" fillId="4" borderId="125" xfId="0" applyFill="1" applyBorder="1" applyAlignment="1" applyProtection="1">
      <alignment horizontal="left" vertical="top"/>
      <protection locked="0"/>
    </xf>
    <xf numFmtId="0" fontId="0" fillId="4" borderId="126" xfId="0" applyFill="1" applyBorder="1" applyAlignment="1" applyProtection="1">
      <alignment horizontal="left" vertical="top"/>
      <protection locked="0"/>
    </xf>
    <xf numFmtId="0" fontId="13" fillId="8" borderId="74" xfId="0" applyFont="1" applyFill="1" applyBorder="1" applyAlignment="1">
      <alignment horizontal="center" vertical="center" wrapText="1"/>
    </xf>
    <xf numFmtId="0" fontId="13" fillId="8" borderId="75" xfId="0" applyFont="1" applyFill="1" applyBorder="1" applyAlignment="1">
      <alignment horizontal="center" vertical="center" wrapText="1"/>
    </xf>
    <xf numFmtId="0" fontId="13" fillId="8" borderId="6" xfId="0" applyFont="1" applyFill="1" applyBorder="1" applyAlignment="1">
      <alignment horizontal="center" vertical="center" wrapText="1"/>
    </xf>
    <xf numFmtId="0" fontId="13" fillId="8" borderId="10" xfId="0" applyFont="1" applyFill="1" applyBorder="1" applyAlignment="1">
      <alignment horizontal="center" vertical="center" wrapText="1"/>
    </xf>
    <xf numFmtId="0" fontId="13" fillId="8" borderId="77" xfId="0" applyFont="1" applyFill="1" applyBorder="1" applyAlignment="1">
      <alignment horizontal="center" vertical="center" wrapText="1"/>
    </xf>
    <xf numFmtId="0" fontId="13" fillId="8" borderId="11" xfId="0" applyFont="1" applyFill="1" applyBorder="1" applyAlignment="1">
      <alignment horizontal="center" vertical="center" wrapText="1"/>
    </xf>
    <xf numFmtId="167" fontId="6" fillId="6" borderId="0" xfId="0" applyNumberFormat="1" applyFont="1" applyFill="1" applyAlignment="1">
      <alignment horizontal="center"/>
    </xf>
    <xf numFmtId="0" fontId="0" fillId="6" borderId="0" xfId="0" applyFill="1"/>
    <xf numFmtId="167" fontId="23" fillId="6" borderId="128" xfId="0" applyNumberFormat="1" applyFont="1" applyFill="1" applyBorder="1" applyAlignment="1">
      <alignment horizontal="center" vertical="center"/>
    </xf>
    <xf numFmtId="167" fontId="6" fillId="6" borderId="1" xfId="0" applyNumberFormat="1" applyFont="1" applyFill="1" applyBorder="1" applyAlignment="1">
      <alignment horizontal="center"/>
    </xf>
    <xf numFmtId="0" fontId="6" fillId="6" borderId="0" xfId="0" applyFont="1" applyFill="1" applyAlignment="1">
      <alignment horizontal="left" vertical="center"/>
    </xf>
    <xf numFmtId="0" fontId="6" fillId="6" borderId="77" xfId="0" applyFont="1" applyFill="1" applyBorder="1" applyAlignment="1">
      <alignment horizontal="left" vertical="center"/>
    </xf>
    <xf numFmtId="167" fontId="6" fillId="6" borderId="131" xfId="0" applyNumberFormat="1" applyFont="1" applyFill="1" applyBorder="1" applyAlignment="1">
      <alignment horizontal="center"/>
    </xf>
    <xf numFmtId="167" fontId="6" fillId="6" borderId="118" xfId="0" applyNumberFormat="1" applyFont="1" applyFill="1" applyBorder="1" applyAlignment="1">
      <alignment horizontal="center"/>
    </xf>
    <xf numFmtId="0" fontId="18" fillId="6" borderId="0" xfId="0" applyFont="1" applyFill="1" applyAlignment="1">
      <alignment horizontal="left" wrapText="1"/>
    </xf>
    <xf numFmtId="0" fontId="6" fillId="4" borderId="125" xfId="0" applyFont="1" applyFill="1" applyBorder="1" applyProtection="1">
      <protection locked="0"/>
    </xf>
    <xf numFmtId="0" fontId="6" fillId="4" borderId="127" xfId="0" applyFont="1" applyFill="1" applyBorder="1" applyProtection="1">
      <protection locked="0"/>
    </xf>
    <xf numFmtId="0" fontId="6" fillId="4" borderId="126" xfId="0" applyFont="1" applyFill="1" applyBorder="1" applyProtection="1">
      <protection locked="0"/>
    </xf>
    <xf numFmtId="0" fontId="6" fillId="6" borderId="0" xfId="0" applyFont="1" applyFill="1" applyAlignment="1" applyProtection="1">
      <alignment horizontal="center" wrapText="1"/>
      <protection hidden="1"/>
    </xf>
    <xf numFmtId="0" fontId="6" fillId="6" borderId="77" xfId="0" applyFont="1" applyFill="1" applyBorder="1" applyAlignment="1" applyProtection="1">
      <alignment horizontal="center" wrapText="1"/>
      <protection hidden="1"/>
    </xf>
    <xf numFmtId="0" fontId="14" fillId="6" borderId="0" xfId="0" applyFont="1" applyFill="1" applyAlignment="1">
      <alignment horizontal="center"/>
    </xf>
    <xf numFmtId="0" fontId="0" fillId="4" borderId="125" xfId="0" applyFill="1" applyBorder="1" applyAlignment="1" applyProtection="1">
      <alignment horizontal="left" vertical="center"/>
      <protection locked="0"/>
    </xf>
    <xf numFmtId="0" fontId="0" fillId="4" borderId="126" xfId="0" applyFill="1" applyBorder="1" applyAlignment="1" applyProtection="1">
      <alignment horizontal="left" vertical="center"/>
      <protection locked="0"/>
    </xf>
    <xf numFmtId="0" fontId="29" fillId="4" borderId="17" xfId="0" applyFont="1" applyFill="1" applyBorder="1" applyAlignment="1" applyProtection="1">
      <alignment horizontal="center" vertical="center"/>
      <protection locked="0"/>
    </xf>
    <xf numFmtId="0" fontId="29" fillId="6" borderId="14" xfId="0" applyFont="1" applyFill="1" applyBorder="1" applyAlignment="1">
      <alignment horizontal="center" vertical="center"/>
    </xf>
    <xf numFmtId="0" fontId="29" fillId="6" borderId="21" xfId="0" applyFont="1" applyFill="1" applyBorder="1" applyAlignment="1">
      <alignment horizontal="center" vertical="center"/>
    </xf>
    <xf numFmtId="0" fontId="29" fillId="6" borderId="134" xfId="0" applyFont="1" applyFill="1" applyBorder="1" applyAlignment="1">
      <alignment horizontal="center" vertical="top" wrapText="1"/>
    </xf>
    <xf numFmtId="0" fontId="29" fillId="6" borderId="75" xfId="0" applyFont="1" applyFill="1" applyBorder="1" applyAlignment="1">
      <alignment horizontal="center" vertical="top" wrapText="1"/>
    </xf>
    <xf numFmtId="0" fontId="29" fillId="6" borderId="6" xfId="0" applyFont="1" applyFill="1" applyBorder="1" applyAlignment="1">
      <alignment horizontal="center" vertical="top" wrapText="1"/>
    </xf>
    <xf numFmtId="0" fontId="29" fillId="6" borderId="2" xfId="0" applyFont="1" applyFill="1" applyBorder="1" applyAlignment="1">
      <alignment horizontal="center" vertical="top" wrapText="1"/>
    </xf>
    <xf numFmtId="0" fontId="29" fillId="6" borderId="0" xfId="0" applyFont="1" applyFill="1" applyAlignment="1">
      <alignment horizontal="center" vertical="top" wrapText="1"/>
    </xf>
    <xf numFmtId="0" fontId="29" fillId="6" borderId="7" xfId="0" applyFont="1" applyFill="1" applyBorder="1" applyAlignment="1">
      <alignment horizontal="center" vertical="top" wrapText="1"/>
    </xf>
    <xf numFmtId="0" fontId="29" fillId="6" borderId="74" xfId="0" applyFont="1" applyFill="1" applyBorder="1" applyAlignment="1">
      <alignment vertical="center"/>
    </xf>
    <xf numFmtId="0" fontId="29" fillId="6" borderId="75" xfId="0" applyFont="1" applyFill="1" applyBorder="1" applyAlignment="1">
      <alignment vertical="center"/>
    </xf>
    <xf numFmtId="0" fontId="29" fillId="6" borderId="130" xfId="0" applyFont="1" applyFill="1" applyBorder="1" applyAlignment="1">
      <alignment vertical="center"/>
    </xf>
    <xf numFmtId="0" fontId="6" fillId="6" borderId="71" xfId="0" applyFont="1" applyFill="1" applyBorder="1"/>
    <xf numFmtId="0" fontId="6" fillId="6" borderId="0" xfId="0" applyFont="1" applyFill="1"/>
    <xf numFmtId="0" fontId="6" fillId="6" borderId="3" xfId="0" applyFont="1" applyFill="1" applyBorder="1"/>
    <xf numFmtId="43" fontId="29" fillId="6" borderId="13" xfId="1" applyFont="1" applyFill="1" applyBorder="1" applyAlignment="1" applyProtection="1">
      <alignment horizontal="left"/>
    </xf>
    <xf numFmtId="43" fontId="29" fillId="6" borderId="128" xfId="1" applyFont="1" applyFill="1" applyBorder="1" applyAlignment="1" applyProtection="1">
      <alignment horizontal="left"/>
    </xf>
    <xf numFmtId="0" fontId="6" fillId="4" borderId="125" xfId="0" applyFont="1" applyFill="1" applyBorder="1" applyAlignment="1">
      <alignment horizontal="center"/>
    </xf>
    <xf numFmtId="0" fontId="6" fillId="4" borderId="127" xfId="0" applyFont="1" applyFill="1" applyBorder="1" applyAlignment="1">
      <alignment horizontal="center"/>
    </xf>
    <xf numFmtId="0" fontId="6" fillId="4" borderId="126" xfId="0" applyFont="1" applyFill="1" applyBorder="1" applyAlignment="1">
      <alignment horizontal="center"/>
    </xf>
    <xf numFmtId="0" fontId="13" fillId="76" borderId="85" xfId="0" applyFont="1" applyFill="1" applyBorder="1" applyAlignment="1">
      <alignment horizontal="center" vertical="center"/>
    </xf>
    <xf numFmtId="0" fontId="13" fillId="76" borderId="24" xfId="0" applyFont="1" applyFill="1" applyBorder="1" applyAlignment="1">
      <alignment horizontal="center" vertical="center"/>
    </xf>
    <xf numFmtId="0" fontId="13" fillId="76" borderId="137" xfId="0" applyFont="1" applyFill="1" applyBorder="1" applyAlignment="1">
      <alignment horizontal="center" vertical="center"/>
    </xf>
    <xf numFmtId="0" fontId="13" fillId="76" borderId="0" xfId="0" applyFont="1" applyFill="1" applyAlignment="1">
      <alignment horizontal="center" vertical="center"/>
    </xf>
    <xf numFmtId="0" fontId="29" fillId="4" borderId="128" xfId="0" applyFont="1" applyFill="1" applyBorder="1" applyAlignment="1" applyProtection="1">
      <alignment horizontal="left" vertical="center"/>
      <protection locked="0"/>
    </xf>
    <xf numFmtId="0" fontId="29" fillId="6" borderId="107" xfId="0" applyFont="1" applyFill="1" applyBorder="1" applyAlignment="1">
      <alignment horizontal="center"/>
    </xf>
    <xf numFmtId="0" fontId="29" fillId="6" borderId="108" xfId="0" applyFont="1" applyFill="1" applyBorder="1" applyAlignment="1">
      <alignment horizontal="center"/>
    </xf>
    <xf numFmtId="0" fontId="29" fillId="6" borderId="109" xfId="0" applyFont="1" applyFill="1" applyBorder="1" applyAlignment="1">
      <alignment horizontal="center"/>
    </xf>
    <xf numFmtId="0" fontId="29" fillId="4" borderId="125" xfId="0" applyFont="1" applyFill="1" applyBorder="1" applyAlignment="1" applyProtection="1">
      <alignment horizontal="left" vertical="center"/>
      <protection locked="0"/>
    </xf>
    <xf numFmtId="0" fontId="29" fillId="4" borderId="127" xfId="0" applyFont="1" applyFill="1" applyBorder="1" applyAlignment="1" applyProtection="1">
      <alignment horizontal="left" vertical="center"/>
      <protection locked="0"/>
    </xf>
    <xf numFmtId="0" fontId="29" fillId="4" borderId="126" xfId="0" applyFont="1" applyFill="1" applyBorder="1" applyAlignment="1" applyProtection="1">
      <alignment horizontal="left" vertical="center"/>
      <protection locked="0"/>
    </xf>
    <xf numFmtId="43" fontId="29" fillId="6" borderId="27" xfId="1" applyFont="1" applyFill="1" applyBorder="1" applyAlignment="1" applyProtection="1">
      <alignment horizontal="left"/>
    </xf>
    <xf numFmtId="43" fontId="29" fillId="6" borderId="14" xfId="1" applyFont="1" applyFill="1" applyBorder="1" applyAlignment="1" applyProtection="1">
      <alignment horizontal="left"/>
    </xf>
    <xf numFmtId="0" fontId="29" fillId="6" borderId="82" xfId="0" applyFont="1" applyFill="1" applyBorder="1" applyAlignment="1">
      <alignment horizontal="center" vertical="top" wrapText="1"/>
    </xf>
    <xf numFmtId="0" fontId="29" fillId="6" borderId="11" xfId="0" applyFont="1" applyFill="1" applyBorder="1" applyAlignment="1">
      <alignment horizontal="center" vertical="top" wrapText="1"/>
    </xf>
    <xf numFmtId="0" fontId="29" fillId="4" borderId="13" xfId="0" applyFont="1" applyFill="1" applyBorder="1" applyAlignment="1" applyProtection="1">
      <alignment horizontal="left" vertical="center"/>
      <protection locked="0"/>
    </xf>
    <xf numFmtId="0" fontId="29" fillId="6" borderId="27" xfId="0" applyFont="1" applyFill="1" applyBorder="1" applyAlignment="1">
      <alignment horizontal="left" vertical="center"/>
    </xf>
    <xf numFmtId="0" fontId="29" fillId="6" borderId="14" xfId="0" applyFont="1" applyFill="1" applyBorder="1" applyAlignment="1">
      <alignment horizontal="left" vertical="center"/>
    </xf>
    <xf numFmtId="0" fontId="6" fillId="6" borderId="1" xfId="0" applyFont="1" applyFill="1" applyBorder="1" applyAlignment="1">
      <alignment horizontal="center" vertical="center" wrapText="1"/>
    </xf>
    <xf numFmtId="0" fontId="6" fillId="6" borderId="77" xfId="0" applyFont="1" applyFill="1" applyBorder="1" applyAlignment="1">
      <alignment horizontal="center" vertical="center" wrapText="1"/>
    </xf>
    <xf numFmtId="4" fontId="6" fillId="0" borderId="125" xfId="0" applyNumberFormat="1" applyFont="1" applyBorder="1" applyAlignment="1">
      <alignment horizontal="center"/>
    </xf>
    <xf numFmtId="4" fontId="6" fillId="0" borderId="126" xfId="0" applyNumberFormat="1" applyFont="1" applyBorder="1" applyAlignment="1">
      <alignment horizontal="center"/>
    </xf>
    <xf numFmtId="0" fontId="0" fillId="4" borderId="125" xfId="0" applyFill="1" applyBorder="1" applyAlignment="1" applyProtection="1">
      <alignment horizontal="left"/>
      <protection locked="0"/>
    </xf>
    <xf numFmtId="0" fontId="0" fillId="4" borderId="126" xfId="0" applyFill="1" applyBorder="1" applyAlignment="1" applyProtection="1">
      <alignment horizontal="left"/>
      <protection locked="0"/>
    </xf>
    <xf numFmtId="0" fontId="106" fillId="6" borderId="0" xfId="0" applyFont="1" applyFill="1" applyAlignment="1">
      <alignment horizontal="left" vertical="top" wrapText="1"/>
    </xf>
    <xf numFmtId="2" fontId="6" fillId="4" borderId="125" xfId="0" applyNumberFormat="1" applyFont="1" applyFill="1" applyBorder="1" applyAlignment="1" applyProtection="1">
      <alignment horizontal="center"/>
      <protection locked="0"/>
    </xf>
    <xf numFmtId="2" fontId="6" fillId="4" borderId="126" xfId="0" applyNumberFormat="1" applyFont="1" applyFill="1" applyBorder="1" applyAlignment="1" applyProtection="1">
      <alignment horizontal="center"/>
      <protection locked="0"/>
    </xf>
    <xf numFmtId="3" fontId="6" fillId="4" borderId="125" xfId="0" applyNumberFormat="1" applyFont="1" applyFill="1" applyBorder="1" applyAlignment="1" applyProtection="1">
      <alignment horizontal="center"/>
      <protection locked="0"/>
    </xf>
    <xf numFmtId="3" fontId="6" fillId="4" borderId="126" xfId="0" applyNumberFormat="1" applyFont="1" applyFill="1" applyBorder="1" applyAlignment="1" applyProtection="1">
      <alignment horizontal="center"/>
      <protection locked="0"/>
    </xf>
    <xf numFmtId="0" fontId="6" fillId="6" borderId="1" xfId="0" applyFont="1" applyFill="1" applyBorder="1" applyAlignment="1">
      <alignment horizontal="left" vertical="center"/>
    </xf>
    <xf numFmtId="0" fontId="6" fillId="6" borderId="0" xfId="0" applyFont="1" applyFill="1" applyAlignment="1">
      <alignment horizontal="center" vertical="center" wrapText="1"/>
    </xf>
    <xf numFmtId="0" fontId="23" fillId="6" borderId="0" xfId="0" applyFont="1" applyFill="1" applyAlignment="1">
      <alignment horizontal="left"/>
    </xf>
    <xf numFmtId="0" fontId="114" fillId="0" borderId="1" xfId="0" applyFont="1" applyBorder="1" applyAlignment="1">
      <alignment horizontal="left" wrapText="1"/>
    </xf>
    <xf numFmtId="0" fontId="13" fillId="8" borderId="18" xfId="0" applyFont="1" applyFill="1" applyBorder="1" applyAlignment="1">
      <alignment horizontal="center" vertical="center"/>
    </xf>
    <xf numFmtId="0" fontId="13" fillId="8" borderId="19" xfId="0" applyFont="1" applyFill="1" applyBorder="1" applyAlignment="1">
      <alignment horizontal="center" vertical="center"/>
    </xf>
    <xf numFmtId="0" fontId="13" fillId="8" borderId="107" xfId="0" applyFont="1" applyFill="1" applyBorder="1" applyAlignment="1">
      <alignment horizontal="center" vertical="center"/>
    </xf>
    <xf numFmtId="0" fontId="13" fillId="8" borderId="20" xfId="0" applyFont="1" applyFill="1" applyBorder="1" applyAlignment="1">
      <alignment horizontal="center" vertical="center"/>
    </xf>
    <xf numFmtId="0" fontId="13" fillId="8" borderId="13" xfId="0" applyFont="1" applyFill="1" applyBorder="1" applyAlignment="1">
      <alignment horizontal="center" vertical="center"/>
    </xf>
    <xf numFmtId="0" fontId="13" fillId="8" borderId="128" xfId="0" applyFont="1" applyFill="1" applyBorder="1" applyAlignment="1">
      <alignment horizontal="center" vertical="center"/>
    </xf>
    <xf numFmtId="0" fontId="13" fillId="8" borderId="125" xfId="0" applyFont="1" applyFill="1" applyBorder="1" applyAlignment="1">
      <alignment horizontal="center" vertical="center"/>
    </xf>
    <xf numFmtId="0" fontId="13" fillId="8" borderId="17" xfId="0" applyFont="1" applyFill="1" applyBorder="1" applyAlignment="1">
      <alignment horizontal="center" vertical="center"/>
    </xf>
    <xf numFmtId="0" fontId="6" fillId="4" borderId="128" xfId="0" applyFont="1" applyFill="1" applyBorder="1" applyAlignment="1" applyProtection="1">
      <alignment horizontal="left" vertical="top"/>
      <protection locked="0"/>
    </xf>
    <xf numFmtId="0" fontId="6" fillId="6" borderId="1" xfId="0" applyFont="1" applyFill="1" applyBorder="1" applyAlignment="1">
      <alignment horizontal="center" vertical="center"/>
    </xf>
    <xf numFmtId="0" fontId="6" fillId="6" borderId="77" xfId="0" applyFont="1" applyFill="1" applyBorder="1" applyAlignment="1">
      <alignment horizontal="center" vertical="center"/>
    </xf>
    <xf numFmtId="0" fontId="28" fillId="6" borderId="0" xfId="0" applyFont="1" applyFill="1" applyAlignment="1">
      <alignment horizontal="center"/>
    </xf>
    <xf numFmtId="0" fontId="6" fillId="6" borderId="0" xfId="0" applyFont="1" applyFill="1" applyAlignment="1">
      <alignment horizontal="center" vertical="center"/>
    </xf>
    <xf numFmtId="0" fontId="6" fillId="6" borderId="3" xfId="0" applyFont="1" applyFill="1" applyBorder="1" applyAlignment="1" applyProtection="1">
      <alignment horizontal="left" vertical="top" wrapText="1"/>
      <protection hidden="1"/>
    </xf>
    <xf numFmtId="0" fontId="6" fillId="6" borderId="77" xfId="0" applyFont="1" applyFill="1" applyBorder="1" applyAlignment="1">
      <alignment horizontal="left" wrapText="1"/>
    </xf>
    <xf numFmtId="0" fontId="18" fillId="6" borderId="115" xfId="0" applyFont="1" applyFill="1" applyBorder="1" applyAlignment="1">
      <alignment horizontal="left" vertical="center"/>
    </xf>
    <xf numFmtId="0" fontId="18" fillId="6" borderId="114" xfId="0" applyFont="1" applyFill="1" applyBorder="1" applyAlignment="1">
      <alignment horizontal="left" vertical="center"/>
    </xf>
    <xf numFmtId="0" fontId="18" fillId="6" borderId="115" xfId="0" applyFont="1" applyFill="1" applyBorder="1" applyAlignment="1">
      <alignment horizontal="left" vertical="center" wrapText="1"/>
    </xf>
    <xf numFmtId="0" fontId="18" fillId="6" borderId="114" xfId="0" applyFont="1" applyFill="1" applyBorder="1" applyAlignment="1">
      <alignment horizontal="left" vertical="center" wrapText="1"/>
    </xf>
    <xf numFmtId="0" fontId="6" fillId="12" borderId="0" xfId="0" applyFont="1" applyFill="1" applyAlignment="1">
      <alignment horizontal="center" vertical="center"/>
    </xf>
    <xf numFmtId="0" fontId="18" fillId="4" borderId="126" xfId="0" applyFont="1" applyFill="1" applyBorder="1" applyAlignment="1" applyProtection="1">
      <alignment horizontal="left" vertical="center"/>
      <protection locked="0"/>
    </xf>
    <xf numFmtId="0" fontId="18" fillId="4" borderId="128" xfId="0" applyFont="1" applyFill="1" applyBorder="1" applyAlignment="1" applyProtection="1">
      <alignment horizontal="left" vertical="center"/>
      <protection locked="0"/>
    </xf>
    <xf numFmtId="0" fontId="22" fillId="6" borderId="75" xfId="0" applyFont="1" applyFill="1" applyBorder="1" applyAlignment="1">
      <alignment horizontal="left" vertical="top" wrapText="1"/>
    </xf>
    <xf numFmtId="0" fontId="22" fillId="6" borderId="0" xfId="0" applyFont="1" applyFill="1" applyAlignment="1">
      <alignment horizontal="left" vertical="top" wrapText="1"/>
    </xf>
    <xf numFmtId="0" fontId="11" fillId="8" borderId="105" xfId="0" applyFont="1" applyFill="1" applyBorder="1" applyAlignment="1">
      <alignment horizontal="center" vertical="center" wrapText="1"/>
    </xf>
    <xf numFmtId="0" fontId="11" fillId="8" borderId="106" xfId="0" applyFont="1" applyFill="1" applyBorder="1" applyAlignment="1">
      <alignment horizontal="center" vertical="center" wrapText="1"/>
    </xf>
    <xf numFmtId="166" fontId="6" fillId="6" borderId="12" xfId="0" applyNumberFormat="1" applyFont="1" applyFill="1" applyBorder="1" applyAlignment="1">
      <alignment horizontal="left" vertical="center"/>
    </xf>
    <xf numFmtId="166" fontId="6" fillId="6" borderId="127" xfId="0" applyNumberFormat="1" applyFont="1" applyFill="1" applyBorder="1" applyAlignment="1">
      <alignment horizontal="left" vertical="center"/>
    </xf>
    <xf numFmtId="166" fontId="6" fillId="6" borderId="126" xfId="0" applyNumberFormat="1" applyFont="1" applyFill="1" applyBorder="1" applyAlignment="1">
      <alignment horizontal="left" vertical="center"/>
    </xf>
    <xf numFmtId="0" fontId="22" fillId="6" borderId="75" xfId="0" applyFont="1" applyFill="1" applyBorder="1" applyAlignment="1">
      <alignment horizontal="left" wrapText="1"/>
    </xf>
    <xf numFmtId="0" fontId="22" fillId="6" borderId="0" xfId="0" applyFont="1" applyFill="1" applyAlignment="1">
      <alignment horizontal="left" wrapText="1"/>
    </xf>
    <xf numFmtId="0" fontId="6" fillId="6" borderId="25" xfId="0" applyFont="1" applyFill="1" applyBorder="1" applyAlignment="1">
      <alignment horizontal="left" vertical="center"/>
    </xf>
    <xf numFmtId="0" fontId="6" fillId="6" borderId="102" xfId="0" applyFont="1" applyFill="1" applyBorder="1" applyAlignment="1">
      <alignment horizontal="left" vertical="center"/>
    </xf>
    <xf numFmtId="0" fontId="6" fillId="6" borderId="101" xfId="0" applyFont="1" applyFill="1" applyBorder="1" applyAlignment="1">
      <alignment horizontal="left" vertical="center"/>
    </xf>
    <xf numFmtId="0" fontId="0" fillId="6" borderId="0" xfId="0" applyFill="1" applyAlignment="1">
      <alignment horizontal="center"/>
    </xf>
    <xf numFmtId="0" fontId="0" fillId="6" borderId="125" xfId="0" applyFill="1" applyBorder="1" applyAlignment="1">
      <alignment horizontal="center"/>
    </xf>
    <xf numFmtId="0" fontId="0" fillId="6" borderId="127" xfId="0" applyFill="1" applyBorder="1" applyAlignment="1">
      <alignment horizontal="center"/>
    </xf>
    <xf numFmtId="0" fontId="0" fillId="6" borderId="126" xfId="0" applyFill="1" applyBorder="1" applyAlignment="1">
      <alignment horizontal="center"/>
    </xf>
    <xf numFmtId="0" fontId="0" fillId="6" borderId="0" xfId="0" applyFill="1" applyAlignment="1">
      <alignment horizontal="center" vertical="center" wrapText="1"/>
    </xf>
    <xf numFmtId="0" fontId="108" fillId="76" borderId="74" xfId="0" applyFont="1" applyFill="1" applyBorder="1" applyAlignment="1">
      <alignment horizontal="center" vertical="center"/>
    </xf>
    <xf numFmtId="0" fontId="108" fillId="76" borderId="75" xfId="0" applyFont="1" applyFill="1" applyBorder="1" applyAlignment="1">
      <alignment horizontal="center" vertical="center"/>
    </xf>
    <xf numFmtId="0" fontId="108" fillId="76" borderId="6" xfId="0" applyFont="1" applyFill="1" applyBorder="1" applyAlignment="1">
      <alignment horizontal="center" vertical="center"/>
    </xf>
    <xf numFmtId="0" fontId="108" fillId="76" borderId="10" xfId="0" applyFont="1" applyFill="1" applyBorder="1" applyAlignment="1">
      <alignment horizontal="center" vertical="center"/>
    </xf>
    <xf numFmtId="0" fontId="108" fillId="76" borderId="77" xfId="0" applyFont="1" applyFill="1" applyBorder="1" applyAlignment="1">
      <alignment horizontal="center" vertical="center"/>
    </xf>
    <xf numFmtId="0" fontId="108" fillId="76" borderId="11" xfId="0" applyFont="1" applyFill="1" applyBorder="1" applyAlignment="1">
      <alignment horizontal="center" vertical="center"/>
    </xf>
    <xf numFmtId="0" fontId="0" fillId="6" borderId="128" xfId="0" applyFill="1" applyBorder="1" applyAlignment="1">
      <alignment horizontal="center" vertical="center" wrapText="1"/>
    </xf>
    <xf numFmtId="0" fontId="25" fillId="6" borderId="71" xfId="0" applyFont="1" applyFill="1" applyBorder="1" applyAlignment="1">
      <alignment horizontal="center" vertical="center" wrapText="1"/>
    </xf>
    <xf numFmtId="0" fontId="25" fillId="6" borderId="0" xfId="0" applyFont="1" applyFill="1" applyAlignment="1">
      <alignment horizontal="center" vertical="center"/>
    </xf>
    <xf numFmtId="0" fontId="25" fillId="6" borderId="7" xfId="0" applyFont="1" applyFill="1" applyBorder="1" applyAlignment="1">
      <alignment horizontal="center" vertical="center"/>
    </xf>
    <xf numFmtId="0" fontId="127" fillId="6" borderId="71" xfId="0" applyFont="1" applyFill="1" applyBorder="1" applyAlignment="1">
      <alignment horizontal="left" wrapText="1" indent="3"/>
    </xf>
    <xf numFmtId="0" fontId="127" fillId="6" borderId="0" xfId="0" applyFont="1" applyFill="1" applyAlignment="1">
      <alignment horizontal="left" wrapText="1" indent="3"/>
    </xf>
    <xf numFmtId="0" fontId="0" fillId="6" borderId="0" xfId="0" applyFill="1" applyAlignment="1">
      <alignment horizontal="center" vertical="center"/>
    </xf>
    <xf numFmtId="172" fontId="0" fillId="6" borderId="0" xfId="0" applyNumberFormat="1" applyFill="1" applyAlignment="1">
      <alignment horizontal="center"/>
    </xf>
    <xf numFmtId="0" fontId="127" fillId="6" borderId="0" xfId="0" applyFont="1" applyFill="1" applyAlignment="1">
      <alignment horizontal="left" wrapText="1"/>
    </xf>
    <xf numFmtId="4" fontId="6" fillId="83" borderId="0" xfId="0" applyNumberFormat="1" applyFont="1" applyFill="1" applyAlignment="1">
      <alignment horizontal="center" vertical="center" wrapText="1"/>
    </xf>
    <xf numFmtId="0" fontId="108" fillId="76" borderId="29" xfId="0" applyFont="1" applyFill="1" applyBorder="1" applyAlignment="1">
      <alignment horizontal="center" vertical="center"/>
    </xf>
    <xf numFmtId="0" fontId="108" fillId="76" borderId="28" xfId="0" applyFont="1" applyFill="1" applyBorder="1" applyAlignment="1">
      <alignment horizontal="center" vertical="center"/>
    </xf>
    <xf numFmtId="0" fontId="108" fillId="76" borderId="30" xfId="0" applyFont="1" applyFill="1" applyBorder="1" applyAlignment="1">
      <alignment horizontal="center" vertical="center"/>
    </xf>
    <xf numFmtId="0" fontId="25" fillId="6" borderId="74" xfId="0" applyFont="1" applyFill="1" applyBorder="1" applyAlignment="1">
      <alignment horizontal="center" wrapText="1"/>
    </xf>
    <xf numFmtId="0" fontId="25" fillId="6" borderId="75" xfId="0" applyFont="1" applyFill="1" applyBorder="1" applyAlignment="1">
      <alignment horizontal="center"/>
    </xf>
    <xf numFmtId="0" fontId="25" fillId="6" borderId="6" xfId="0" applyFont="1" applyFill="1" applyBorder="1" applyAlignment="1">
      <alignment horizontal="center"/>
    </xf>
    <xf numFmtId="0" fontId="0" fillId="6" borderId="3" xfId="0" applyFill="1" applyBorder="1" applyAlignment="1">
      <alignment horizontal="center" vertical="center" wrapText="1"/>
    </xf>
    <xf numFmtId="0" fontId="25" fillId="6" borderId="71" xfId="0" applyFont="1" applyFill="1" applyBorder="1" applyAlignment="1">
      <alignment horizontal="center" wrapText="1"/>
    </xf>
    <xf numFmtId="0" fontId="25" fillId="6" borderId="0" xfId="0" applyFont="1" applyFill="1" applyAlignment="1">
      <alignment horizontal="center"/>
    </xf>
    <xf numFmtId="0" fontId="25" fillId="6" borderId="7" xfId="0" applyFont="1" applyFill="1" applyBorder="1" applyAlignment="1">
      <alignment horizontal="center"/>
    </xf>
    <xf numFmtId="0" fontId="109" fillId="8" borderId="125" xfId="0" applyFont="1" applyFill="1" applyBorder="1" applyAlignment="1">
      <alignment horizontal="center"/>
    </xf>
    <xf numFmtId="0" fontId="109" fillId="8" borderId="127" xfId="0" applyFont="1" applyFill="1" applyBorder="1" applyAlignment="1">
      <alignment horizontal="center"/>
    </xf>
    <xf numFmtId="0" fontId="109" fillId="8" borderId="126" xfId="0" applyFont="1" applyFill="1" applyBorder="1" applyAlignment="1">
      <alignment horizontal="center"/>
    </xf>
    <xf numFmtId="0" fontId="4" fillId="6" borderId="0" xfId="0" applyFont="1" applyFill="1" applyAlignment="1">
      <alignment horizontal="left" vertical="top" wrapText="1"/>
    </xf>
    <xf numFmtId="0" fontId="4" fillId="0" borderId="0" xfId="0" applyFont="1" applyAlignment="1">
      <alignment horizontal="left" vertical="top" wrapText="1"/>
    </xf>
    <xf numFmtId="0" fontId="10" fillId="8" borderId="74" xfId="0" applyFont="1" applyFill="1" applyBorder="1" applyAlignment="1">
      <alignment horizontal="center" vertical="top"/>
    </xf>
    <xf numFmtId="0" fontId="10" fillId="8" borderId="75" xfId="0" applyFont="1" applyFill="1" applyBorder="1" applyAlignment="1">
      <alignment horizontal="center" vertical="top"/>
    </xf>
    <xf numFmtId="0" fontId="10" fillId="8" borderId="6" xfId="0" applyFont="1" applyFill="1" applyBorder="1" applyAlignment="1">
      <alignment horizontal="center" vertical="top"/>
    </xf>
    <xf numFmtId="0" fontId="10" fillId="8" borderId="74" xfId="0" applyFont="1" applyFill="1" applyBorder="1" applyAlignment="1">
      <alignment horizontal="center"/>
    </xf>
    <xf numFmtId="0" fontId="10" fillId="8" borderId="6" xfId="0" applyFont="1" applyFill="1" applyBorder="1" applyAlignment="1">
      <alignment horizontal="center"/>
    </xf>
    <xf numFmtId="3" fontId="6" fillId="4" borderId="128" xfId="0" applyNumberFormat="1" applyFont="1" applyFill="1" applyBorder="1" applyAlignment="1" applyProtection="1">
      <alignment horizontal="right"/>
      <protection locked="0"/>
    </xf>
    <xf numFmtId="3" fontId="6" fillId="6" borderId="0" xfId="0" applyNumberFormat="1" applyFont="1" applyFill="1" applyAlignment="1" applyProtection="1">
      <alignment horizontal="right"/>
      <protection locked="0"/>
    </xf>
    <xf numFmtId="3" fontId="6" fillId="4" borderId="124" xfId="0" applyNumberFormat="1" applyFont="1" applyFill="1" applyBorder="1" applyAlignment="1" applyProtection="1">
      <alignment horizontal="right"/>
      <protection locked="0"/>
    </xf>
    <xf numFmtId="3" fontId="23" fillId="6" borderId="128" xfId="0" applyNumberFormat="1" applyFont="1" applyFill="1" applyBorder="1" applyAlignment="1">
      <alignment horizontal="right"/>
    </xf>
    <xf numFmtId="3" fontId="23" fillId="6" borderId="0" xfId="0" applyNumberFormat="1" applyFont="1" applyFill="1" applyAlignment="1">
      <alignment horizontal="right"/>
    </xf>
    <xf numFmtId="3" fontId="23" fillId="6" borderId="126" xfId="0" applyNumberFormat="1" applyFont="1" applyFill="1" applyBorder="1" applyAlignment="1">
      <alignment horizontal="right"/>
    </xf>
    <xf numFmtId="3" fontId="6" fillId="4" borderId="76" xfId="0" applyNumberFormat="1" applyFont="1" applyFill="1" applyBorder="1" applyAlignment="1" applyProtection="1">
      <alignment horizontal="right"/>
      <protection locked="0"/>
    </xf>
    <xf numFmtId="9" fontId="6" fillId="6" borderId="126" xfId="2" applyFont="1" applyFill="1" applyBorder="1" applyAlignment="1" applyProtection="1">
      <alignment horizontal="center"/>
    </xf>
    <xf numFmtId="9" fontId="23" fillId="6" borderId="126" xfId="2" applyFont="1" applyFill="1" applyBorder="1" applyAlignment="1" applyProtection="1">
      <alignment horizontal="center"/>
    </xf>
    <xf numFmtId="0" fontId="6" fillId="6" borderId="0" xfId="0" applyFont="1" applyFill="1" applyProtection="1"/>
    <xf numFmtId="180" fontId="6" fillId="6" borderId="128" xfId="1" applyNumberFormat="1" applyFont="1" applyFill="1" applyBorder="1" applyAlignment="1" applyProtection="1">
      <alignment horizontal="right"/>
    </xf>
  </cellXfs>
  <cellStyles count="206">
    <cellStyle name="20% - Accent1 2" xfId="180" xr:uid="{2B2C51CB-F9EF-4C21-92C1-07E49ABF1ACA}"/>
    <cellStyle name="20% - Accent2 2" xfId="184" xr:uid="{55A5829D-56F2-4D54-9C12-83B15D41F08B}"/>
    <cellStyle name="20% - Accent3 2" xfId="188" xr:uid="{DED63E3A-27C5-418F-A96B-8BDADCCDADF4}"/>
    <cellStyle name="20% - Accent4 2" xfId="192" xr:uid="{F2EB658E-A1F3-43EF-A58E-F359F9ED251F}"/>
    <cellStyle name="20% - Accent5 2" xfId="196" xr:uid="{EB41E0EA-91C7-4B48-8AC9-E5A7D53A22AE}"/>
    <cellStyle name="20% - Accent6 2" xfId="200" xr:uid="{E84AE7DA-72C3-4B10-B5C7-995557EDCF3B}"/>
    <cellStyle name="20% - Akzent1" xfId="7" xr:uid="{44E473F3-7DB0-4468-B268-4D2206E62422}"/>
    <cellStyle name="20% - Akzent2" xfId="8" xr:uid="{74FDDC5F-AB0A-40AE-BC2F-F7F0B9D40A05}"/>
    <cellStyle name="20% - Akzent3" xfId="9" xr:uid="{4D0CD8B9-80E3-43AC-967D-536B4A2A4ED0}"/>
    <cellStyle name="20% - Akzent4" xfId="10" xr:uid="{9DB9275B-3F2A-4ABA-B0FE-CD3E5B2FA1C6}"/>
    <cellStyle name="20% - Akzent5" xfId="11" xr:uid="{C290F2BA-649A-4B08-A4E8-8D3FB48B6F18}"/>
    <cellStyle name="20% - Akzent6" xfId="12" xr:uid="{D4981699-CDEB-4185-BAD9-EED1DECF3E6B}"/>
    <cellStyle name="2x indented GHG Textfiels" xfId="13" xr:uid="{FC1E8CCD-BE23-4486-909D-C8967AFD3130}"/>
    <cellStyle name="40% - Accent1 2" xfId="181" xr:uid="{45F3528D-040E-49B4-8AAA-A77468F9A707}"/>
    <cellStyle name="40% - Accent2 2" xfId="185" xr:uid="{C152F15B-BF94-4088-8BC7-648A7E455612}"/>
    <cellStyle name="40% - Accent3 2" xfId="189" xr:uid="{128D5FC2-92FD-4BED-BD62-4BE5BB3CDA53}"/>
    <cellStyle name="40% - Accent4 2" xfId="193" xr:uid="{F4012199-782F-4CE2-A0AD-6DDB867154A3}"/>
    <cellStyle name="40% - Accent5 2" xfId="197" xr:uid="{AA1012DD-99EA-4D1E-90B0-337492E5881E}"/>
    <cellStyle name="40% - Accent6 2" xfId="201" xr:uid="{C3C0B5B5-E1A8-4054-927C-C587FFE14EFD}"/>
    <cellStyle name="40% - Akzent1" xfId="14" xr:uid="{57F401F3-E6BC-45E8-B9E1-EDDA0C3B0CA9}"/>
    <cellStyle name="40% - Akzent2" xfId="15" xr:uid="{1A08954A-9788-440A-A008-0A2E71BDDDF5}"/>
    <cellStyle name="40% - Akzent3" xfId="16" xr:uid="{B2C7D5BD-B511-4FC0-9497-3B2C5EBE1BC1}"/>
    <cellStyle name="40% - Akzent4" xfId="17" xr:uid="{15758D02-324A-47CD-A91B-58DCFF3715FE}"/>
    <cellStyle name="40% - Akzent5" xfId="18" xr:uid="{18B2B7AC-5FB0-43B6-BFE2-5F5E4A98C6ED}"/>
    <cellStyle name="40% - Akzent6" xfId="19" xr:uid="{68659D19-F746-40B9-A951-92F0C188C49F}"/>
    <cellStyle name="5x indented GHG Textfiels" xfId="20" xr:uid="{FE8316CC-ED34-4E4F-98C0-34EEE953C78C}"/>
    <cellStyle name="60% - Accent1 2" xfId="182" xr:uid="{3306D507-FB17-4C26-87B3-DDB2D071E439}"/>
    <cellStyle name="60% - Accent2 2" xfId="186" xr:uid="{B590C7A5-C17B-43B0-8698-A66E5E96A23A}"/>
    <cellStyle name="60% - Accent3 2" xfId="190" xr:uid="{C3BFF9A5-9D2E-4497-A155-2E061DF85623}"/>
    <cellStyle name="60% - Accent4 2" xfId="194" xr:uid="{B36673CD-14C8-4DFC-A9A1-FBFD4E9BA225}"/>
    <cellStyle name="60% - Accent5 2" xfId="198" xr:uid="{45FD19BD-450C-4652-B8C4-7D65E4A7D2F8}"/>
    <cellStyle name="60% - Accent6 2" xfId="202" xr:uid="{E514690A-E2E3-4C08-89A4-A0A486A519EC}"/>
    <cellStyle name="60% - Akzent1" xfId="21" xr:uid="{437E845E-8538-46C4-873B-4FDB67B92EA3}"/>
    <cellStyle name="60% - Akzent2" xfId="22" xr:uid="{1C1AA7C5-CA8E-46BC-B6C5-C84DD287F418}"/>
    <cellStyle name="60% - Akzent3" xfId="23" xr:uid="{514DFD12-A490-4624-943C-3B62A558EA3E}"/>
    <cellStyle name="60% - Akzent4" xfId="24" xr:uid="{8CABB0FA-EA8E-43B0-AC93-B806416EC24D}"/>
    <cellStyle name="60% - Akzent5" xfId="25" xr:uid="{6E12540F-A746-44CA-8109-BE99F6558848}"/>
    <cellStyle name="60% - Akzent6" xfId="26" xr:uid="{347B880E-C4AF-4658-BAD4-3B99091334EF}"/>
    <cellStyle name="Accent1 2" xfId="179" xr:uid="{C9CC6E4F-959D-4FE2-A5C5-1B23A0AE543D}"/>
    <cellStyle name="Accent2 2" xfId="183" xr:uid="{E6132560-ED0D-45D3-AC4D-8447E23BB847}"/>
    <cellStyle name="Accent3 2" xfId="187" xr:uid="{2FD0F423-96D1-4506-AC97-7640A75196B7}"/>
    <cellStyle name="Accent4 2" xfId="191" xr:uid="{77708CA4-E3FA-4740-932B-FFFEB42E68E7}"/>
    <cellStyle name="Accent5 2" xfId="195" xr:uid="{AF8A6107-2ED8-4D6C-9EDD-43E652174057}"/>
    <cellStyle name="Accent6 2" xfId="199" xr:uid="{B6E62BD3-BF50-454C-B635-3721DEDAE55D}"/>
    <cellStyle name="AggblueBoldCels" xfId="27" xr:uid="{7C74A616-4DC2-4B5A-AA2D-F898E9EA171B}"/>
    <cellStyle name="AggblueCels" xfId="28" xr:uid="{C87C8FBE-7745-419E-B725-C72A400FFC40}"/>
    <cellStyle name="AggBoldCells" xfId="29" xr:uid="{0273E6EB-35AF-46AF-A473-4EFA7AA33F1C}"/>
    <cellStyle name="AggCels" xfId="30" xr:uid="{E6C80E26-2C7A-4886-9E66-7923A26B53B6}"/>
    <cellStyle name="AggGreen" xfId="31" xr:uid="{C15A313A-D731-4AF9-A6E8-CE6C044F8306}"/>
    <cellStyle name="AggGreen12" xfId="32" xr:uid="{430CC4BD-207B-4369-AA27-58044004764A}"/>
    <cellStyle name="AggOrange" xfId="33" xr:uid="{DBC4D7D1-E28F-46C7-A807-B076F27B9D6C}"/>
    <cellStyle name="AggOrange9" xfId="34" xr:uid="{14F6D4D2-034F-415D-8305-E80E53457E67}"/>
    <cellStyle name="AggOrangeLB_2x" xfId="35" xr:uid="{957DB0B7-E464-418F-A8D2-634CEA2DDBFA}"/>
    <cellStyle name="AggOrangeLBorder" xfId="36" xr:uid="{F9463FAD-B6B0-49AE-BB90-452BEBA43157}"/>
    <cellStyle name="AggOrangeRBorder" xfId="37" xr:uid="{7DEA1569-AA17-4379-B4BE-5E41A6533E9F}"/>
    <cellStyle name="Akzent1" xfId="38" xr:uid="{E566A13E-58CA-4440-8AAF-CDA62AC7E170}"/>
    <cellStyle name="Akzent2" xfId="39" xr:uid="{459B7642-7340-482F-996D-40A62E914E19}"/>
    <cellStyle name="Akzent3" xfId="40" xr:uid="{109F6D67-D2DD-4016-82A3-0724C0B414D4}"/>
    <cellStyle name="Akzent4" xfId="41" xr:uid="{DC671C7F-1BC2-407B-AEEE-D8599987F882}"/>
    <cellStyle name="Akzent5" xfId="42" xr:uid="{57C604E7-32CB-4233-A1A8-A54221DF60C1}"/>
    <cellStyle name="Akzent6" xfId="43" xr:uid="{A6CE6AE1-5B55-4912-B4D0-8D0F89C32FB2}"/>
    <cellStyle name="Ausgabe" xfId="44" xr:uid="{DCC54B66-D64F-48A1-ABEE-E77396FB59AC}"/>
    <cellStyle name="Bad 2" xfId="169" xr:uid="{EE85CE2A-3ED4-47C9-AD09-14CD19EB4E66}"/>
    <cellStyle name="Berechnung" xfId="45" xr:uid="{2F83AFED-38D3-4573-A56C-904238EDE41F}"/>
    <cellStyle name="Bold GHG Numbers (0.00)" xfId="46" xr:uid="{6902393C-689E-49B4-AC52-795834CB3CD1}"/>
    <cellStyle name="Calculation 2" xfId="173" xr:uid="{F79A065B-7EC1-44C2-8451-8016044194C9}"/>
    <cellStyle name="Check Cell 2" xfId="175" xr:uid="{3579D320-7524-41AF-9824-86CCDBA96C75}"/>
    <cellStyle name="Comma" xfId="1" builtinId="3"/>
    <cellStyle name="Comma 2" xfId="47" xr:uid="{E06D46DD-8C97-4087-A0D1-F5D5360F64A0}"/>
    <cellStyle name="Comma 3" xfId="203" xr:uid="{DD9AE003-08D9-404C-B3D4-40208896BDDD}"/>
    <cellStyle name="Comma0" xfId="48" xr:uid="{1CD6CD2D-3BCE-4C7D-AB51-0517AE42A3E3}"/>
    <cellStyle name="Constants" xfId="49" xr:uid="{0F85F62B-9B4E-4F6C-B492-02C06F5CE28F}"/>
    <cellStyle name="Currency" xfId="205" builtinId="4"/>
    <cellStyle name="Currency0" xfId="50" xr:uid="{B8B1D6DE-1C8D-4186-BC07-6070676D6E23}"/>
    <cellStyle name="CustomCellsOrange" xfId="51" xr:uid="{7F2FAEAC-FBF8-4415-A54A-B27B7560691E}"/>
    <cellStyle name="CustomizationCells" xfId="52" xr:uid="{ABA65564-87CD-4765-A88D-17F8D8E0F6A3}"/>
    <cellStyle name="CustomizationGreenCells" xfId="53" xr:uid="{DCEB0CAA-5267-470D-A464-192A5603EB50}"/>
    <cellStyle name="Date" xfId="54" xr:uid="{2F2ACE5A-6460-4D1D-AD03-7542943AF74E}"/>
    <cellStyle name="DocBox_EmptyRow" xfId="55" xr:uid="{C5DDBDAA-650C-443D-8CBD-E0EDC4CED798}"/>
    <cellStyle name="Eingabe" xfId="56" xr:uid="{70E8E139-AA65-4039-91C2-A098BC1404F5}"/>
    <cellStyle name="Empty_B_border" xfId="57" xr:uid="{34C74703-1DB4-4B2B-B217-D9FEC52D7EEC}"/>
    <cellStyle name="Ergebnis" xfId="58" xr:uid="{6A10E450-21AE-4139-8A27-095CCFF9FA80}"/>
    <cellStyle name="Erklärender Text" xfId="59" xr:uid="{0E7E68C1-8760-4D6C-B8D3-B9A15CEE4366}"/>
    <cellStyle name="Explanatory Text 2" xfId="177" xr:uid="{2B1A0067-78E9-41A4-9150-A07B0211E72B}"/>
    <cellStyle name="Fixed" xfId="60" xr:uid="{4BF7A7B6-E046-47C3-8FFC-13CA3882795C}"/>
    <cellStyle name="Good 2" xfId="168" xr:uid="{93230A04-689D-47C6-A12C-20759AECDF4F}"/>
    <cellStyle name="Gut" xfId="61" xr:uid="{9701480C-0F47-4D7A-B6C4-FC1F245F4503}"/>
    <cellStyle name="Heading 1 2" xfId="164" xr:uid="{814A4DD0-10DF-42AE-B762-1FA8E656BFC0}"/>
    <cellStyle name="Heading 2 2" xfId="165" xr:uid="{4E6515B9-3136-4304-AFA8-5F2715E99284}"/>
    <cellStyle name="Heading 3 2" xfId="166" xr:uid="{4A7C794B-BC0F-41C5-80A5-10F0D6B3104D}"/>
    <cellStyle name="Heading 4 2" xfId="167" xr:uid="{4EDB6FC2-CC96-4FBF-9A8A-758797AED163}"/>
    <cellStyle name="Headline" xfId="62" xr:uid="{9E46AE34-818F-4995-ADC9-73F510764E90}"/>
    <cellStyle name="Hyperlink" xfId="204" builtinId="8"/>
    <cellStyle name="Input 2" xfId="171" xr:uid="{B34259A4-0A93-449A-B507-6178C194E949}"/>
    <cellStyle name="InputCells" xfId="63" xr:uid="{AA69D9D3-ADBF-41A6-A850-E748558BAF5A}"/>
    <cellStyle name="InputCells12" xfId="64" xr:uid="{7BC1D716-58B4-4814-9B1C-02FBA70AD516}"/>
    <cellStyle name="IntCells" xfId="65" xr:uid="{9D348102-CEF5-4FE2-8791-A93449E9534A}"/>
    <cellStyle name="KP_Value_Cells" xfId="66" xr:uid="{998A252E-1C5C-43C2-81AF-E262952FDA5F}"/>
    <cellStyle name="Linked Cell 2" xfId="174" xr:uid="{A28083B6-D423-4F20-AB05-D2AD5335769F}"/>
    <cellStyle name="Neutral 2" xfId="170" xr:uid="{0DC2CEC1-EB73-4102-B001-502976848213}"/>
    <cellStyle name="Normal" xfId="0" builtinId="0"/>
    <cellStyle name="Normal 10" xfId="5" xr:uid="{47827CA0-2781-4AD6-AA3B-3BCC1A3C7D51}"/>
    <cellStyle name="Normal 10 2" xfId="145" xr:uid="{345504C3-C2C7-4376-A2A9-D8B82254663A}"/>
    <cellStyle name="Normal 10 3" xfId="128" xr:uid="{07B4B206-C025-4063-9D84-1A729C13A8C8}"/>
    <cellStyle name="Normal 11" xfId="147" xr:uid="{1FB21D70-F1FB-4FEB-BB7B-D424F3FAC9E6}"/>
    <cellStyle name="Normal 12" xfId="148" xr:uid="{651B90CA-785C-4EE6-9F31-B23C3972ECBB}"/>
    <cellStyle name="Normal 13" xfId="149" xr:uid="{092D3196-694E-4FF0-A161-C17409B3260A}"/>
    <cellStyle name="Normal 14" xfId="150" xr:uid="{60F31EB0-8A18-49B5-977B-855CF6C22FC6}"/>
    <cellStyle name="Normal 15" xfId="151" xr:uid="{BE6C2632-8373-46D7-BEAE-AF258BBB3C5D}"/>
    <cellStyle name="Normal 16" xfId="146" xr:uid="{EEA3FAF0-690E-4A9B-B7ED-5C24EE90FBAD}"/>
    <cellStyle name="Normal 17" xfId="152" xr:uid="{70BAFD36-39ED-484A-BFE8-4B7E9BC7EB7B}"/>
    <cellStyle name="Normal 18" xfId="153" xr:uid="{9308ADE9-B9CB-4387-9CB6-AF610A93DD0E}"/>
    <cellStyle name="Normal 19" xfId="154" xr:uid="{261A7FC5-1D02-4E44-A2B7-1E548DA20237}"/>
    <cellStyle name="Normal 2" xfId="6" xr:uid="{98783E77-18A7-4A0C-BFA6-DE38F7C5471B}"/>
    <cellStyle name="Normal 2 2" xfId="119" xr:uid="{F26330D8-8B69-4450-865A-5BF2A6CBD097}"/>
    <cellStyle name="Normal 2 2 2" xfId="163" xr:uid="{306B4A2E-C562-421D-91AF-02D083A9C027}"/>
    <cellStyle name="Normal 2 2 3" xfId="137" xr:uid="{D3D3E818-8289-476C-96A0-89AB49E10FB6}"/>
    <cellStyle name="Normal 2 3" xfId="126" xr:uid="{3F4389FC-4618-413B-9013-4F67B5945D91}"/>
    <cellStyle name="Normal 2 3 2" xfId="131" xr:uid="{087F7E79-5C7C-429D-88CA-4EA8CCC6ADA4}"/>
    <cellStyle name="Normal 2 3 3" xfId="159" xr:uid="{7579F46E-0A16-4B63-A9FE-9CD37EDC1446}"/>
    <cellStyle name="Normal 2 4" xfId="132" xr:uid="{656957AF-7F3D-4101-AB1E-2CD65E9F343E}"/>
    <cellStyle name="Normal 2_A8-22" xfId="118" xr:uid="{7973B3E5-A3D8-4DDE-A3EC-69E7029E2749}"/>
    <cellStyle name="Normal 20" xfId="155" xr:uid="{698978DA-0D56-45EA-8340-AAD0A4303039}"/>
    <cellStyle name="Normal 21" xfId="156" xr:uid="{4EFC675F-49C5-425A-9F8E-6CCAAD1CFF9D}"/>
    <cellStyle name="Normal 22" xfId="157" xr:uid="{06FECD52-10E1-40CD-920D-51F381D2C5C7}"/>
    <cellStyle name="Normal 23" xfId="158" xr:uid="{B510AF7A-0609-4338-9856-7BC9C6254515}"/>
    <cellStyle name="Normal 24" xfId="135" xr:uid="{9424BD8F-5D0C-46A8-855C-1D9DF943EF8B}"/>
    <cellStyle name="Normal 3" xfId="120" xr:uid="{0AB5F620-1131-4D22-8A9F-747FE4BA4729}"/>
    <cellStyle name="Normal 3 2" xfId="121" xr:uid="{FE9C5227-925A-46D6-87CD-3132A039C1E6}"/>
    <cellStyle name="Normal 3 2 2" xfId="125" xr:uid="{2A1D64DA-48C3-4AF6-93F5-ACC732369A63}"/>
    <cellStyle name="Normal 3 2 3" xfId="138" xr:uid="{D4F38BD3-2086-4328-A711-6EB5C97AD8F1}"/>
    <cellStyle name="Normal 3 3" xfId="123" xr:uid="{86F9EB6E-F84A-418A-BC32-3B6AD5F84938}"/>
    <cellStyle name="Normal 3 3 2" xfId="160" xr:uid="{31BE003D-09D0-4B19-BEAD-ADA0A0C7A33E}"/>
    <cellStyle name="Normal 3 4" xfId="124" xr:uid="{51D74305-58EC-4FB1-AEC7-DB6134D61821}"/>
    <cellStyle name="Normal 4" xfId="130" xr:uid="{6965FB4B-C2A9-4902-8CF3-3182A6EBDF0D}"/>
    <cellStyle name="Normal 4 2" xfId="139" xr:uid="{3235B502-3C8D-41C3-8E83-70EABE7B8EE7}"/>
    <cellStyle name="Normal 4 3" xfId="161" xr:uid="{C456A829-9BBB-4BE3-AC70-96621E8A0435}"/>
    <cellStyle name="Normal 4 4" xfId="133" xr:uid="{0B560FAC-DF59-4449-9B8C-0053F32CC70D}"/>
    <cellStyle name="Normal 5" xfId="140" xr:uid="{5765A4D5-DFE0-4C8B-8BA2-F68D7BD54323}"/>
    <cellStyle name="Normal 6" xfId="129" xr:uid="{6EA9AED5-AB7B-44E5-B3CB-3FFFA568ED78}"/>
    <cellStyle name="Normal 6 2" xfId="141" xr:uid="{C1AF5455-A9AA-4636-BFE4-9C2D6E0C2D0B}"/>
    <cellStyle name="Normal 7" xfId="142" xr:uid="{4A0C4F84-1A83-40DB-BBC8-A78FDA2852B8}"/>
    <cellStyle name="Normal 8" xfId="143" xr:uid="{382E1DB8-A7D3-43CB-84FF-11B48ECAA6FB}"/>
    <cellStyle name="Normal 9" xfId="127" xr:uid="{47C73CF6-971D-468F-99DA-6564C2318332}"/>
    <cellStyle name="Normal 9 2" xfId="144" xr:uid="{6B725750-E460-46FF-90F4-D345143A9480}"/>
    <cellStyle name="Normal GHG Numbers (0.00)" xfId="67" xr:uid="{C74B1CD0-0753-4186-BB91-919C7BA6F3A0}"/>
    <cellStyle name="Normal GHG Textfiels Bold" xfId="68" xr:uid="{381EAD95-3141-408B-818E-A7E2B2F154D6}"/>
    <cellStyle name="Normal GHG whole table" xfId="69" xr:uid="{0FFD2689-571C-4840-8CDB-7AE6E3936FDB}"/>
    <cellStyle name="Normal GHG-Shade" xfId="70" xr:uid="{A4EE9B45-4FFC-46ED-9405-E54AC4FFD829}"/>
    <cellStyle name="Normál_Munka1" xfId="71" xr:uid="{ADBA6948-62FA-4D06-A1AB-8FFA1A7E815F}"/>
    <cellStyle name="Note" xfId="4" builtinId="10" customBuiltin="1"/>
    <cellStyle name="Notiz" xfId="72" xr:uid="{7288FFCA-2831-4838-AF7C-270A177D0596}"/>
    <cellStyle name="Output 2" xfId="172" xr:uid="{288D0B95-9E6F-466B-A8E6-49834E3D6175}"/>
    <cellStyle name="Pattern" xfId="73" xr:uid="{C24B2F24-3D02-47B2-BF91-054D7D62FFF6}"/>
    <cellStyle name="Percent" xfId="2" builtinId="5"/>
    <cellStyle name="Percent 2" xfId="74" xr:uid="{D54C1268-5903-4378-AF74-65E7DA9E004D}"/>
    <cellStyle name="Percent 2 2" xfId="162" xr:uid="{9E4254DF-FBAD-41F0-BC41-9FDF6EE1D967}"/>
    <cellStyle name="Percent 2 3" xfId="134" xr:uid="{7BE853CC-575D-4DF4-BB0A-35E955BBCD3D}"/>
    <cellStyle name="Percent 3" xfId="122" xr:uid="{EB5758C3-7D6E-4B83-A641-BF6506874758}"/>
    <cellStyle name="Percent 3 2" xfId="136" xr:uid="{AE2F4C0D-C743-42E7-B35C-56EF5B5FBEB8}"/>
    <cellStyle name="RISKbigPercent" xfId="75" xr:uid="{5F548F31-3945-4499-B7FD-DFABF36820D6}"/>
    <cellStyle name="RISKblandrEdge" xfId="76" xr:uid="{5337E718-BF1E-4BC3-BECA-BC2C2E9BD85C}"/>
    <cellStyle name="RISKblCorner" xfId="77" xr:uid="{9AD80051-C729-4E9F-B139-8ED77B51F992}"/>
    <cellStyle name="RISKbottomEdge" xfId="78" xr:uid="{35BE6EDF-174A-459B-A2BC-5E8165E5AC8F}"/>
    <cellStyle name="RISKbrCorner" xfId="79" xr:uid="{7DE8441B-4F74-4558-A7BD-62857124181C}"/>
    <cellStyle name="RISKdarkBoxed" xfId="80" xr:uid="{30FB3153-B0BD-4E89-B357-6797C3C37B44}"/>
    <cellStyle name="RISKdarkShade" xfId="81" xr:uid="{A461006D-A085-40BF-9218-3E9D407958D3}"/>
    <cellStyle name="RISKdbottomEdge" xfId="82" xr:uid="{5DA42C02-584A-414F-88CD-C1136D1BDA4C}"/>
    <cellStyle name="RISKdrightEdge" xfId="83" xr:uid="{63FBE334-F6E8-4AF9-80A8-546E37A3EBC1}"/>
    <cellStyle name="RISKdurationTime" xfId="84" xr:uid="{783C8E7C-1E11-422A-A93E-3C46F122BD52}"/>
    <cellStyle name="RISKinNumber" xfId="85" xr:uid="{02FD3407-1A94-46FE-A0C6-91B7FB60658A}"/>
    <cellStyle name="RISKlandrEdge" xfId="86" xr:uid="{27F7E55E-E78B-4974-866F-56C986165567}"/>
    <cellStyle name="RISKleftEdge" xfId="87" xr:uid="{BAF085B9-5B0E-4A5E-9C43-A6633A4B246F}"/>
    <cellStyle name="RISKlightBoxed" xfId="88" xr:uid="{1A449849-432C-43EE-A237-21F6D19CA51F}"/>
    <cellStyle name="RISKltandbEdge" xfId="89" xr:uid="{A64A2D6D-247F-4025-8BAF-2B9AF6F323A0}"/>
    <cellStyle name="RISKnormBoxed" xfId="90" xr:uid="{1044BBCE-607A-4A0E-A088-426B5EDD35AD}"/>
    <cellStyle name="RISKnormCenter" xfId="91" xr:uid="{A39C2F37-AAF8-437B-A866-916BD6638C16}"/>
    <cellStyle name="RISKnormHeading" xfId="92" xr:uid="{6C0BF9E8-44F5-4FCE-AE4F-D81817F29FBF}"/>
    <cellStyle name="RISKnormItal" xfId="93" xr:uid="{E4ADDFE7-8904-4AE2-816D-256BF5CF5D47}"/>
    <cellStyle name="RISKnormLabel" xfId="94" xr:uid="{7326A272-1A49-478D-84BD-03AEA0A848AB}"/>
    <cellStyle name="RISKnormShade" xfId="95" xr:uid="{9FDA1482-1C1C-4FA1-81AE-504947765045}"/>
    <cellStyle name="RISKnormTitle" xfId="96" xr:uid="{03E851CC-1FD7-4F86-B4AD-27497A38ED8C}"/>
    <cellStyle name="RISKoutNumber" xfId="97" xr:uid="{479BEB82-0B1D-40FB-9036-798E78D0B576}"/>
    <cellStyle name="RISKrightEdge" xfId="98" xr:uid="{142AFE68-1D1E-4F88-9830-4F8F9E463ED1}"/>
    <cellStyle name="RISKrtandbEdge" xfId="99" xr:uid="{FA13F3AE-FB30-4C86-9122-A54EA8C8FDD9}"/>
    <cellStyle name="RISKssTime" xfId="100" xr:uid="{01F40946-028B-423B-A5F9-FD6FB2749958}"/>
    <cellStyle name="RISKtandbEdge" xfId="101" xr:uid="{A5DC3BA7-964B-48D5-8268-36A2DC6360B0}"/>
    <cellStyle name="RISKtlandrEdge" xfId="102" xr:uid="{A9543953-FF5C-4591-A1D9-CBF6C6ED6DD0}"/>
    <cellStyle name="RISKtlCorner" xfId="103" xr:uid="{F1A96309-3CA3-4F2A-84FE-4D3435CE66F6}"/>
    <cellStyle name="RISKtopEdge" xfId="104" xr:uid="{5A5AE116-C4BC-41F8-B65B-C43BFC0CB718}"/>
    <cellStyle name="RISKtrCorner" xfId="105" xr:uid="{73627C9A-D650-4468-99CA-528AB8796E26}"/>
    <cellStyle name="Schlecht" xfId="106" xr:uid="{78E60A93-EF2C-47D2-AB3E-1508601D8C91}"/>
    <cellStyle name="Shade" xfId="107" xr:uid="{D3CDA45E-37C7-4FAD-986C-711BD93AA00E}"/>
    <cellStyle name="Title" xfId="3" builtinId="15" customBuiltin="1"/>
    <cellStyle name="Total 2" xfId="178" xr:uid="{41D2504A-418B-45E1-9AE8-98C46E00D716}"/>
    <cellStyle name="Überschrift" xfId="108" xr:uid="{BA983F29-FE62-451C-9D37-2C527A168019}"/>
    <cellStyle name="Überschrift 1" xfId="109" xr:uid="{8F934DC0-FF53-492E-BB17-51436435ADC3}"/>
    <cellStyle name="Überschrift 2" xfId="110" xr:uid="{B9BDE376-3C2B-4993-A0B5-677CD25DCFCD}"/>
    <cellStyle name="Überschrift 3" xfId="111" xr:uid="{1E353E4F-6A18-41F0-BA8C-C392A6BFCA3F}"/>
    <cellStyle name="Überschrift 4" xfId="112" xr:uid="{E2904BB9-8A31-4265-AEBC-91A3ABAB4BD0}"/>
    <cellStyle name="Verknüpfte Zelle" xfId="113" xr:uid="{C8C457A4-F3CD-47C1-91B4-5F1AD0B692C4}"/>
    <cellStyle name="Warnender Text" xfId="114" xr:uid="{CFA0B82E-3425-4469-8215-81E49A6A070A}"/>
    <cellStyle name="Warning Text 2" xfId="176" xr:uid="{77895B8E-26D9-460F-AACA-F5D0CBFA2924}"/>
    <cellStyle name="Zelle überprüfen" xfId="115" xr:uid="{62DB666D-AF68-44CE-9E10-073C80D13B83}"/>
    <cellStyle name="Гиперссылка" xfId="116" xr:uid="{A0FD077D-EEE3-4230-845B-3B61B774C000}"/>
    <cellStyle name="Обычный_2++" xfId="117" xr:uid="{1C528ACC-7B43-4119-99D2-4AE5190545A8}"/>
  </cellStyles>
  <dxfs count="494">
    <dxf>
      <fill>
        <patternFill>
          <bgColor theme="0"/>
        </patternFill>
      </fill>
      <border>
        <left/>
        <right/>
        <top style="thin">
          <color theme="0" tint="-0.14996795556505021"/>
        </top>
        <bottom style="thin">
          <color theme="0" tint="-0.14996795556505021"/>
        </bottom>
      </border>
    </dxf>
    <dxf>
      <fill>
        <patternFill>
          <bgColor rgb="FFE6C8C8"/>
        </patternFill>
      </fill>
    </dxf>
    <dxf>
      <font>
        <color rgb="FF006100"/>
      </font>
      <fill>
        <patternFill>
          <bgColor rgb="FFC6EFCE"/>
        </patternFill>
      </fill>
    </dxf>
    <dxf>
      <fill>
        <patternFill>
          <bgColor theme="4"/>
        </patternFill>
      </fill>
    </dxf>
    <dxf>
      <fill>
        <patternFill>
          <bgColor theme="4"/>
        </patternFill>
      </fill>
    </dxf>
    <dxf>
      <fill>
        <patternFill>
          <bgColor theme="4"/>
        </patternFill>
      </fill>
    </dxf>
    <dxf>
      <fill>
        <patternFill>
          <bgColor theme="4"/>
        </patternFill>
      </fill>
    </dxf>
    <dxf>
      <fill>
        <patternFill>
          <bgColor theme="4"/>
        </patternFill>
      </fill>
    </dxf>
    <dxf>
      <fill>
        <patternFill>
          <bgColor theme="4"/>
        </patternFill>
      </fill>
    </dxf>
    <dxf>
      <fill>
        <patternFill>
          <bgColor theme="4"/>
        </patternFill>
      </fill>
    </dxf>
    <dxf>
      <fill>
        <patternFill>
          <bgColor theme="4"/>
        </patternFill>
      </fill>
    </dxf>
    <dxf>
      <fill>
        <patternFill>
          <bgColor theme="4"/>
        </patternFill>
      </fill>
    </dxf>
    <dxf>
      <font>
        <color theme="0"/>
      </font>
      <fill>
        <patternFill>
          <bgColor theme="0"/>
        </patternFill>
      </fill>
      <border>
        <left/>
        <right/>
        <top/>
        <bottom/>
      </border>
    </dxf>
    <dxf>
      <font>
        <color theme="0"/>
      </font>
      <fill>
        <patternFill>
          <bgColor theme="0"/>
        </patternFill>
      </fill>
      <border>
        <left style="thin">
          <color theme="0"/>
        </left>
        <right style="thin">
          <color theme="0"/>
        </right>
        <top style="thin">
          <color theme="0"/>
        </top>
        <bottom style="thin">
          <color theme="0"/>
        </bottom>
      </border>
    </dxf>
    <dxf>
      <fill>
        <patternFill>
          <bgColor theme="4"/>
        </patternFill>
      </fill>
    </dxf>
    <dxf>
      <fill>
        <patternFill>
          <bgColor theme="4"/>
        </patternFill>
      </fill>
    </dxf>
    <dxf>
      <fill>
        <patternFill>
          <bgColor theme="4"/>
        </patternFill>
      </fill>
    </dxf>
    <dxf>
      <fill>
        <patternFill>
          <bgColor theme="4"/>
        </patternFill>
      </fill>
    </dxf>
    <dxf>
      <fill>
        <patternFill>
          <bgColor theme="4"/>
        </patternFill>
      </fill>
    </dxf>
    <dxf>
      <fill>
        <patternFill>
          <bgColor theme="4"/>
        </patternFill>
      </fill>
    </dxf>
    <dxf>
      <fill>
        <patternFill>
          <bgColor theme="4"/>
        </patternFill>
      </fill>
    </dxf>
    <dxf>
      <font>
        <color theme="0"/>
      </font>
      <fill>
        <patternFill>
          <bgColor theme="0"/>
        </patternFill>
      </fill>
      <border>
        <left/>
        <right/>
        <top/>
        <bottom/>
        <vertical/>
        <horizontal/>
      </border>
    </dxf>
    <dxf>
      <font>
        <color theme="0"/>
      </font>
      <fill>
        <patternFill>
          <bgColor theme="0"/>
        </patternFill>
      </fill>
      <border>
        <left/>
        <vertical/>
        <horizontal/>
      </border>
    </dxf>
    <dxf>
      <font>
        <color theme="0"/>
      </font>
      <fill>
        <patternFill>
          <bgColor theme="0"/>
        </patternFill>
      </fill>
      <border>
        <top style="thin">
          <color theme="0"/>
        </top>
        <vertical/>
        <horizontal/>
      </border>
    </dxf>
    <dxf>
      <fill>
        <patternFill>
          <bgColor theme="4"/>
        </patternFill>
      </fill>
    </dxf>
    <dxf>
      <fill>
        <patternFill>
          <bgColor theme="4"/>
        </patternFill>
      </fill>
    </dxf>
    <dxf>
      <fill>
        <patternFill>
          <bgColor theme="4"/>
        </patternFill>
      </fill>
    </dxf>
    <dxf>
      <fill>
        <patternFill>
          <bgColor theme="4"/>
        </patternFill>
      </fill>
    </dxf>
    <dxf>
      <fill>
        <patternFill>
          <bgColor theme="4"/>
        </patternFill>
      </fill>
    </dxf>
    <dxf>
      <font>
        <color theme="0" tint="-0.499984740745262"/>
      </font>
      <fill>
        <patternFill patternType="none">
          <bgColor auto="1"/>
        </patternFill>
      </fill>
    </dxf>
    <dxf>
      <font>
        <color theme="0" tint="-0.499984740745262"/>
      </font>
    </dxf>
    <dxf>
      <font>
        <strike val="0"/>
        <color theme="0" tint="-0.499984740745262"/>
      </font>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numFmt numFmtId="13" formatCode="0%"/>
    </dxf>
    <dxf>
      <alignment horizontal="general" vertical="bottom" textRotation="0" wrapText="0" indent="0" justifyLastLine="0" shrinkToFit="0" readingOrder="0"/>
    </dxf>
    <dxf>
      <numFmt numFmtId="13" formatCode="0%"/>
    </dxf>
    <dxf>
      <alignment horizontal="general" vertical="bottom" textRotation="0" wrapText="0" indent="0" justifyLastLine="0" shrinkToFit="0" readingOrder="0"/>
    </dxf>
    <dxf>
      <numFmt numFmtId="13" formatCode="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numFmt numFmtId="13" formatCode="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numFmt numFmtId="3" formatCode="#,##0"/>
    </dxf>
    <dxf>
      <alignment horizontal="general" vertical="bottom" textRotation="0" wrapText="0" indent="0" justifyLastLine="0" shrinkToFit="0" readingOrder="0"/>
    </dxf>
    <dxf>
      <numFmt numFmtId="3" formatCode="#,##0"/>
    </dxf>
    <dxf>
      <alignment horizontal="general" vertical="bottom" textRotation="0" wrapText="0" indent="0" justifyLastLine="0" shrinkToFit="0" readingOrder="0"/>
    </dxf>
    <dxf>
      <numFmt numFmtId="3" formatCode="#,##0"/>
    </dxf>
    <dxf>
      <alignment horizontal="general" vertical="bottom" textRotation="0" wrapText="0" indent="0" justifyLastLine="0" shrinkToFit="0" readingOrder="0"/>
    </dxf>
    <dxf>
      <numFmt numFmtId="3" formatCode="#,##0"/>
    </dxf>
    <dxf>
      <alignment horizontal="general" vertical="bottom" textRotation="0" wrapText="0" indent="0" justifyLastLine="0" shrinkToFit="0" readingOrder="0"/>
    </dxf>
    <dxf>
      <numFmt numFmtId="3" formatCode="#,##0"/>
    </dxf>
    <dxf>
      <alignment horizontal="general" vertical="bottom" textRotation="0" wrapText="0" indent="0" justifyLastLine="0" shrinkToFit="0" readingOrder="0"/>
    </dxf>
    <dxf>
      <numFmt numFmtId="3" formatCode="#,##0"/>
    </dxf>
    <dxf>
      <alignment horizontal="general" vertical="bottom" textRotation="0" wrapText="0" indent="0" justifyLastLine="0" shrinkToFit="0" readingOrder="0"/>
    </dxf>
    <dxf>
      <alignment horizontal="general" vertical="bottom" textRotation="0" wrapText="0" indent="0" justifyLastLine="0" shrinkToFit="0" readingOrder="0"/>
    </dxf>
    <dxf>
      <numFmt numFmtId="3" formatCode="#,##0"/>
    </dxf>
    <dxf>
      <alignment horizontal="general" vertical="bottom" textRotation="0" wrapText="0" indent="0" justifyLastLine="0" shrinkToFit="0" readingOrder="0"/>
    </dxf>
    <dxf>
      <numFmt numFmtId="3" formatCode="#,##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dxf>
    <dxf>
      <alignment horizontal="general" vertical="bottom" textRotation="0" wrapText="0" indent="0" justifyLastLine="0" shrinkToFit="0" readingOrder="0"/>
    </dxf>
    <dxf>
      <numFmt numFmtId="3" formatCode="#,##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numFmt numFmtId="3" formatCode="#,##0"/>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numFmt numFmtId="3" formatCode="#,##0"/>
      <alignment horizontal="general" vertical="bottom" textRotation="0" wrapText="0" indent="0" justifyLastLine="0" shrinkToFit="0" readingOrder="0"/>
    </dxf>
    <dxf>
      <numFmt numFmtId="3" formatCode="#,##0"/>
      <alignment horizontal="general" vertical="bottom" textRotation="0" wrapText="0" indent="0" justifyLastLine="0" shrinkToFit="0" readingOrder="0"/>
    </dxf>
    <dxf>
      <numFmt numFmtId="3" formatCode="#,##0"/>
      <alignment horizontal="general" vertical="bottom" textRotation="0" wrapText="0" indent="0" justifyLastLine="0" shrinkToFit="0" readingOrder="0"/>
    </dxf>
    <dxf>
      <numFmt numFmtId="3" formatCode="#,##0"/>
      <alignment horizontal="general" vertical="bottom" textRotation="0" wrapText="0" indent="0" justifyLastLine="0" shrinkToFit="0" readingOrder="0"/>
    </dxf>
    <dxf>
      <numFmt numFmtId="3" formatCode="#,##0"/>
      <alignment horizontal="general" vertical="bottom" textRotation="0" wrapText="0" indent="0" justifyLastLine="0" shrinkToFit="0" readingOrder="0"/>
    </dxf>
    <dxf>
      <numFmt numFmtId="3" formatCode="#,##0"/>
      <alignment horizontal="general" vertical="bottom" textRotation="0" wrapText="0" indent="0" justifyLastLine="0" shrinkToFit="0" readingOrder="0"/>
    </dxf>
    <dxf>
      <numFmt numFmtId="3" formatCode="#,##0"/>
      <alignment horizontal="general" vertical="bottom" textRotation="0" wrapText="0" indent="0" justifyLastLine="0" shrinkToFit="0" readingOrder="0"/>
    </dxf>
    <dxf>
      <numFmt numFmtId="3" formatCode="#,##0"/>
      <alignment horizontal="general" vertical="bottom" textRotation="0" wrapText="0" indent="0" justifyLastLine="0" shrinkToFit="0" readingOrder="0"/>
    </dxf>
    <dxf>
      <numFmt numFmtId="3" formatCode="#,##0"/>
      <alignment horizontal="general" vertical="bottom" textRotation="0" wrapText="0" indent="0" justifyLastLine="0" shrinkToFit="0" readingOrder="0"/>
    </dxf>
    <dxf>
      <numFmt numFmtId="3" formatCode="#,##0"/>
    </dxf>
    <dxf>
      <numFmt numFmtId="3" formatCode="#,##0"/>
      <alignment horizontal="general" vertical="bottom" textRotation="0" wrapText="0" indent="0" justifyLastLine="0" shrinkToFit="0" readingOrder="0"/>
    </dxf>
    <dxf>
      <numFmt numFmtId="3" formatCode="#,##0"/>
    </dxf>
    <dxf>
      <numFmt numFmtId="3" formatCode="#,##0"/>
      <alignment horizontal="general" vertical="bottom" textRotation="0" wrapText="0" indent="0" justifyLastLine="0" shrinkToFit="0" readingOrder="0"/>
    </dxf>
    <dxf>
      <numFmt numFmtId="3" formatCode="#,##0"/>
      <alignment vertical="bottom" textRotation="0" wrapText="0" indent="0" justifyLastLine="0" shrinkToFit="0" readingOrder="0"/>
    </dxf>
    <dxf>
      <numFmt numFmtId="3" formatCode="#,##0"/>
      <alignment horizontal="general" vertical="bottom" textRotation="0" wrapText="0" indent="0" justifyLastLine="0" shrinkToFit="0" readingOrder="0"/>
    </dxf>
    <dxf>
      <numFmt numFmtId="3" formatCode="#,##0"/>
      <alignment vertical="bottom" textRotation="0" wrapText="0" indent="0" justifyLastLine="0" shrinkToFit="0" readingOrder="0"/>
    </dxf>
    <dxf>
      <numFmt numFmtId="3" formatCode="#,##0"/>
      <alignment horizontal="general" vertical="bottom" textRotation="0" wrapText="0" indent="0" justifyLastLine="0" shrinkToFit="0" readingOrder="0"/>
    </dxf>
    <dxf>
      <numFmt numFmtId="3" formatCode="#,##0"/>
      <alignment horizontal="general" vertical="bottom" textRotation="0" wrapText="0" indent="0" justifyLastLine="0" shrinkToFit="0" readingOrder="0"/>
    </dxf>
    <dxf>
      <numFmt numFmtId="3" formatCode="#,##0"/>
      <alignment horizontal="general" vertical="bottom" textRotation="0" wrapText="0" indent="0" justifyLastLine="0" shrinkToFit="0" readingOrder="0"/>
    </dxf>
    <dxf>
      <numFmt numFmtId="3" formatCode="#,##0"/>
      <alignment horizontal="general"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numFmt numFmtId="3" formatCode="#,##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numFmt numFmtId="2" formatCode="0.00"/>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numFmt numFmtId="2" formatCode="0.00"/>
    </dxf>
    <dxf>
      <alignment horizontal="general" vertical="bottom" textRotation="0" wrapText="0" indent="0" justifyLastLine="0" shrinkToFit="0" readingOrder="0"/>
    </dxf>
    <dxf>
      <numFmt numFmtId="2" formatCode="0.00"/>
      <alignment vertical="bottom" textRotation="0" wrapText="0" indent="0" justifyLastLine="0" shrinkToFit="0" readingOrder="0"/>
    </dxf>
    <dxf>
      <alignment horizontal="general" vertical="bottom" textRotation="0" wrapText="0" indent="0" justifyLastLine="0" shrinkToFit="0" readingOrder="0"/>
    </dxf>
    <dxf>
      <numFmt numFmtId="2" formatCode="0.00"/>
      <alignment vertical="bottom" textRotation="0" wrapText="0" indent="0" justifyLastLine="0" shrinkToFit="0" readingOrder="0"/>
    </dxf>
    <dxf>
      <alignment horizontal="general" vertical="bottom" textRotation="0" wrapText="0" indent="0" justifyLastLine="0" shrinkToFit="0" readingOrder="0"/>
    </dxf>
    <dxf>
      <numFmt numFmtId="2" formatCode="0.00"/>
      <alignment vertical="bottom" textRotation="0" wrapText="0" indent="0" justifyLastLine="0" shrinkToFit="0" readingOrder="0"/>
    </dxf>
    <dxf>
      <alignment horizontal="general" vertical="bottom" textRotation="0" wrapText="0" indent="0" justifyLastLine="0" shrinkToFit="0" readingOrder="0"/>
    </dxf>
    <dxf>
      <numFmt numFmtId="2" formatCode="0.00"/>
      <alignment vertical="bottom" textRotation="0" wrapText="0" indent="0" justifyLastLine="0" shrinkToFit="0" readingOrder="0"/>
    </dxf>
    <dxf>
      <alignment horizontal="general" vertical="bottom" textRotation="0" wrapText="0" indent="0" justifyLastLine="0" shrinkToFit="0" readingOrder="0"/>
    </dxf>
    <dxf>
      <numFmt numFmtId="2" formatCode="0.00"/>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numFmt numFmtId="4" formatCode="#,##0.0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4" formatCode="#,##0.00"/>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numFmt numFmtId="4" formatCode="#,##0.00"/>
      <alignment vertical="bottom" textRotation="0" wrapText="0" indent="0" justifyLastLine="0" shrinkToFit="0" readingOrder="0"/>
    </dxf>
    <dxf>
      <alignment horizontal="general" vertical="bottom" textRotation="0" wrapText="0" indent="0" justifyLastLine="0" shrinkToFit="0" readingOrder="0"/>
    </dxf>
    <dxf>
      <numFmt numFmtId="4" formatCode="#,##0.00"/>
      <alignment vertical="bottom" textRotation="0" wrapText="0" indent="0" justifyLastLine="0" shrinkToFit="0" readingOrder="0"/>
    </dxf>
    <dxf>
      <alignment horizontal="general" vertical="bottom" textRotation="0" wrapText="0" indent="0" justifyLastLine="0" shrinkToFit="0" readingOrder="0"/>
    </dxf>
    <dxf>
      <numFmt numFmtId="4" formatCode="#,##0.00"/>
      <alignment vertical="bottom" textRotation="0" wrapText="0" indent="0" justifyLastLine="0" shrinkToFit="0" readingOrder="0"/>
    </dxf>
    <dxf>
      <alignment horizontal="general" vertical="bottom" textRotation="0" wrapText="0" indent="0" justifyLastLine="0" shrinkToFit="0" readingOrder="0"/>
    </dxf>
    <dxf>
      <numFmt numFmtId="4" formatCode="#,##0.00"/>
      <alignment vertical="bottom" textRotation="0" wrapText="0" indent="0" justifyLastLine="0" shrinkToFit="0" readingOrder="0"/>
    </dxf>
    <dxf>
      <alignment horizontal="general" vertical="bottom" textRotation="0" wrapText="0" indent="0" justifyLastLine="0" shrinkToFit="0" readingOrder="0"/>
    </dxf>
    <dxf>
      <numFmt numFmtId="4" formatCode="#,##0.00"/>
      <alignment vertical="bottom" textRotation="0" wrapText="0" indent="0" justifyLastLine="0" shrinkToFit="0" readingOrder="0"/>
    </dxf>
    <dxf>
      <alignment horizontal="general" vertical="bottom" textRotation="0" wrapText="0" indent="0" justifyLastLine="0" shrinkToFit="0" readingOrder="0"/>
    </dxf>
    <dxf>
      <numFmt numFmtId="4" formatCode="#,##0.00"/>
      <alignment vertical="bottom" textRotation="0" wrapText="0" indent="0" justifyLastLine="0" shrinkToFit="0" readingOrder="0"/>
    </dxf>
    <dxf>
      <alignment horizontal="general" vertical="bottom" textRotation="0" wrapText="0" indent="0" justifyLastLine="0" shrinkToFit="0" readingOrder="0"/>
    </dxf>
    <dxf>
      <numFmt numFmtId="3" formatCode="#,##0"/>
    </dxf>
    <dxf>
      <alignment horizontal="general" vertical="bottom" textRotation="0" wrapText="0" indent="0" justifyLastLine="0" shrinkToFit="0" readingOrder="0"/>
    </dxf>
    <dxf>
      <numFmt numFmtId="3" formatCode="#,##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fill>
        <patternFill>
          <fgColor indexed="64"/>
          <bgColor theme="0"/>
        </patternFill>
      </fill>
    </dxf>
    <dxf>
      <alignment horizontal="general" vertical="bottom" textRotation="0" wrapText="0" indent="0" justifyLastLine="0" shrinkToFit="0" readingOrder="0"/>
    </dxf>
    <dxf>
      <fill>
        <patternFill>
          <fgColor indexed="64"/>
          <bgColor theme="0"/>
        </patternFill>
      </fill>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1" indent="0" justifyLastLine="0" shrinkToFit="0" readingOrder="0"/>
    </dxf>
    <dxf>
      <alignment horizontal="general" vertical="bottom" textRotation="0" wrapText="0" indent="0" justifyLastLine="0" shrinkToFit="0" readingOrder="0"/>
    </dxf>
    <dxf>
      <numFmt numFmtId="2" formatCode="0.00"/>
      <alignment vertical="bottom" textRotation="0" wrapText="0" indent="0" justifyLastLine="0" shrinkToFit="0" readingOrder="0"/>
    </dxf>
    <dxf>
      <alignment horizontal="general" vertical="bottom" textRotation="0" wrapText="0" indent="0" justifyLastLine="0" shrinkToFit="0" readingOrder="0"/>
    </dxf>
    <dxf>
      <numFmt numFmtId="2" formatCode="0.00"/>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1" indent="0" justifyLastLine="0" shrinkToFit="0" readingOrder="0"/>
    </dxf>
    <dxf>
      <numFmt numFmtId="2" formatCode="0.00"/>
      <alignment horizontal="general" vertical="bottom" textRotation="0" wrapText="1"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1"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patternFill>
      </fill>
    </dxf>
    <dxf>
      <alignment horizontal="general" vertical="bottom" textRotation="0" wrapText="0" indent="0" justifyLastLine="0" shrinkToFit="0" readingOrder="0"/>
    </dxf>
    <dxf>
      <fill>
        <patternFill patternType="solid">
          <fgColor indexed="64"/>
          <bgColor theme="0"/>
        </patternFill>
      </fill>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dxf>
    <dxf>
      <alignment horizontal="general"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1"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horizontal="left" vertical="bottom" textRotation="0" wrapText="0" indent="0" justifyLastLine="0" shrinkToFit="0" readingOrder="0"/>
    </dxf>
    <dxf>
      <alignment horizontal="general" vertical="bottom" textRotation="0" wrapText="0" indent="0" justifyLastLine="0" shrinkToFit="0" readingOrder="0"/>
    </dxf>
    <dxf>
      <alignment horizontal="left" vertical="bottom" textRotation="0" wrapText="0" indent="0" justifyLastLine="0" shrinkToFit="0" readingOrder="0"/>
    </dxf>
    <dxf>
      <alignment horizontal="general" vertical="bottom" textRotation="0" wrapText="0" indent="0" justifyLastLine="0" shrinkToFit="0" readingOrder="0"/>
    </dxf>
    <dxf>
      <alignment horizontal="left" vertical="bottom" textRotation="0" wrapText="0" indent="0" justifyLastLine="0" shrinkToFit="0" readingOrder="0"/>
    </dxf>
    <dxf>
      <alignment horizontal="general" vertical="bottom" textRotation="0" wrapText="0" indent="0" justifyLastLine="0" shrinkToFit="0" readingOrder="0"/>
    </dxf>
    <dxf>
      <fill>
        <patternFill patternType="none">
          <fgColor indexed="64"/>
          <bgColor auto="1"/>
        </patternFill>
      </fill>
      <alignment horizontal="left" vertical="bottom" textRotation="0" wrapText="0" indent="0" justifyLastLine="0" shrinkToFit="0" readingOrder="0"/>
    </dxf>
    <dxf>
      <alignment horizontal="general"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border outline="0">
        <top style="thin">
          <color auto="1"/>
        </top>
      </border>
    </dxf>
    <dxf>
      <border outline="0">
        <bottom style="double">
          <color auto="1"/>
        </bottom>
      </border>
    </dxf>
    <dxf>
      <fill>
        <patternFill patternType="solid">
          <fgColor indexed="64"/>
          <bgColor theme="0"/>
        </patternFill>
      </fill>
      <alignment horizontal="left" vertical="bottom" textRotation="0" wrapText="0" indent="0" justifyLastLine="0" shrinkToFit="0" readingOrder="0"/>
      <border diagonalUp="0" diagonalDown="0" outline="0">
        <left style="thin">
          <color indexed="64"/>
        </left>
        <right/>
        <top style="thin">
          <color indexed="64"/>
        </top>
        <bottom style="thin">
          <color indexed="64"/>
        </bottom>
      </border>
    </dxf>
    <dxf>
      <fill>
        <patternFill patternType="solid">
          <fgColor indexed="64"/>
          <bgColor theme="0"/>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bottom/>
        <vertical/>
        <horizontal/>
      </border>
    </dxf>
    <dxf>
      <fill>
        <patternFill patternType="solid">
          <fgColor indexed="64"/>
          <bgColor theme="0"/>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border>
        <top style="thin">
          <color indexed="64"/>
        </top>
      </border>
    </dxf>
    <dxf>
      <border diagonalUp="0" diagonalDown="0">
        <left style="medium">
          <color indexed="64"/>
        </left>
        <right style="medium">
          <color indexed="64"/>
        </right>
        <top style="medium">
          <color indexed="64"/>
        </top>
        <bottom style="medium">
          <color indexed="64"/>
        </bottom>
      </border>
    </dxf>
    <dxf>
      <fill>
        <patternFill patternType="solid">
          <fgColor indexed="64"/>
          <bgColor theme="0"/>
        </patternFill>
      </fill>
      <alignment horizontal="left" vertical="bottom" textRotation="0" wrapText="0" indent="0" justifyLastLine="0" shrinkToFit="0" readingOrder="0"/>
    </dxf>
    <dxf>
      <border>
        <bottom style="thin">
          <color indexed="64"/>
        </bottom>
      </border>
    </dxf>
    <dxf>
      <alignment vertical="top"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numFmt numFmtId="0" formatCode="General"/>
      <fill>
        <patternFill patternType="solid">
          <fgColor indexed="64"/>
          <bgColor theme="9" tint="0.39997558519241921"/>
        </patternFill>
      </fill>
      <alignment horizontal="right" vertical="center" textRotation="0" wrapText="0" indent="0" justifyLastLine="0" shrinkToFit="0" readingOrder="0"/>
    </dxf>
    <dxf>
      <fill>
        <patternFill patternType="solid">
          <fgColor indexed="64"/>
          <bgColor theme="4" tint="0.39997558519241921"/>
        </patternFill>
      </fill>
      <alignment horizontal="right" vertical="center" textRotation="0" wrapText="0" indent="0" justifyLastLine="0" shrinkToFit="0" readingOrder="0"/>
    </dxf>
    <dxf>
      <fill>
        <patternFill patternType="solid">
          <fgColor indexed="64"/>
          <bgColor theme="4" tint="0.39997558519241921"/>
        </patternFill>
      </fill>
      <alignment vertical="center" textRotation="0" wrapText="0" indent="0" justifyLastLine="0" shrinkToFit="0" readingOrder="0"/>
    </dxf>
    <dxf>
      <fill>
        <patternFill patternType="solid">
          <fgColor indexed="64"/>
          <bgColor theme="4" tint="0.39997558519241921"/>
        </patternFill>
      </fill>
      <alignment vertical="center" textRotation="0" wrapText="0" indent="0" justifyLastLine="0" shrinkToFit="0" readingOrder="0"/>
    </dxf>
    <dxf>
      <numFmt numFmtId="169" formatCode="[$-F400]h:mm:ss\ AM/PM"/>
      <fill>
        <patternFill patternType="solid">
          <fgColor indexed="64"/>
          <bgColor theme="4" tint="0.39997558519241921"/>
        </patternFill>
      </fill>
      <alignment vertical="center" textRotation="0" wrapText="0" indent="0" justifyLastLine="0" shrinkToFit="0" readingOrder="0"/>
    </dxf>
    <dxf>
      <numFmt numFmtId="181" formatCode="m/d/yyyy"/>
      <fill>
        <patternFill patternType="solid">
          <fgColor indexed="64"/>
          <bgColor theme="4" tint="0.39997558519241921"/>
        </patternFill>
      </fill>
      <alignment vertical="center" textRotation="0" wrapText="0" indent="0" justifyLastLine="0" shrinkToFit="0" readingOrder="0"/>
    </dxf>
    <dxf>
      <alignment vertical="center" textRotation="0" wrapText="0" indent="0" justifyLastLine="0" shrinkToFit="0" readingOrder="0"/>
    </dxf>
    <dxf>
      <font>
        <b/>
        <i val="0"/>
        <strike val="0"/>
        <condense val="0"/>
        <extend val="0"/>
        <outline val="0"/>
        <shadow val="0"/>
        <u val="none"/>
        <vertAlign val="baseline"/>
        <sz val="11"/>
        <color theme="1"/>
        <name val="Arial"/>
        <family val="2"/>
        <scheme val="minor"/>
      </font>
      <alignment vertical="center" textRotation="0" wrapText="0" indent="0" justifyLastLine="0" shrinkToFit="0" readingOrder="0"/>
    </dxf>
    <dxf>
      <font>
        <b val="0"/>
        <i val="0"/>
        <strike val="0"/>
        <condense val="0"/>
        <extend val="0"/>
        <outline val="0"/>
        <shadow val="0"/>
        <u val="none"/>
        <vertAlign val="baseline"/>
        <sz val="11"/>
        <color theme="1"/>
        <name val="Arial"/>
        <family val="2"/>
        <scheme val="minor"/>
      </font>
      <numFmt numFmtId="1" formatCode="0"/>
      <border diagonalUp="0" diagonalDown="0">
        <left style="thin">
          <color indexed="64"/>
        </left>
        <right/>
        <top style="thin">
          <color indexed="64"/>
        </top>
        <bottom style="thin">
          <color indexed="64"/>
        </bottom>
        <vertical/>
        <horizontal/>
      </border>
    </dxf>
    <dxf>
      <numFmt numFmtId="182" formatCode="m/d/yyyy\ h:mm"/>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1" formatCode="0"/>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1"/>
        <name val="Arial"/>
        <family val="2"/>
        <scheme val="minor"/>
      </font>
      <alignment horizontal="left"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auto="1"/>
        <name val="Arial"/>
        <family val="2"/>
        <scheme val="minor"/>
      </font>
      <alignment horizontal="general" vertical="center" textRotation="0" wrapText="0" indent="0" justifyLastLine="0" shrinkToFit="0" readingOrder="0"/>
      <border diagonalUp="0" diagonalDown="0" outline="0">
        <left style="thin">
          <color indexed="64"/>
        </left>
        <right style="thin">
          <color indexed="64"/>
        </right>
        <top/>
        <bottom/>
      </border>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font>
        <b/>
        <i val="0"/>
        <strike val="0"/>
        <condense val="0"/>
        <extend val="0"/>
        <outline val="0"/>
        <shadow val="0"/>
        <u val="none"/>
        <vertAlign val="baseline"/>
        <sz val="11"/>
        <color theme="1"/>
        <name val="Arial"/>
        <family val="2"/>
        <scheme val="minor"/>
      </font>
    </dxf>
    <dxf>
      <border diagonalUp="0" diagonalDown="0">
        <left style="medium">
          <color indexed="64"/>
        </left>
        <right style="medium">
          <color indexed="64"/>
        </right>
        <top style="medium">
          <color indexed="64"/>
        </top>
        <bottom style="medium">
          <color indexed="64"/>
        </bottom>
      </border>
    </dxf>
    <dxf>
      <alignment horizontal="left" vertical="bottom" textRotation="0" wrapText="0" indent="0" justifyLastLine="0" shrinkToFit="0" readingOrder="0"/>
    </dxf>
    <dxf>
      <font>
        <b/>
      </font>
      <border diagonalUp="0" diagonalDown="0">
        <left style="thin">
          <color indexed="64"/>
        </left>
        <right style="thin">
          <color indexed="64"/>
        </right>
        <top/>
        <bottom/>
        <vertical style="thin">
          <color indexed="64"/>
        </vertical>
        <horizontal style="thin">
          <color indexed="64"/>
        </horizontal>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ont>
        <b/>
        <i val="0"/>
        <strike val="0"/>
        <condense val="0"/>
        <extend val="0"/>
        <outline val="0"/>
        <shadow val="0"/>
        <u val="none"/>
        <vertAlign val="baseline"/>
        <sz val="11"/>
        <color auto="1"/>
        <name val="Arial"/>
        <family val="2"/>
        <scheme val="minor"/>
      </font>
      <numFmt numFmtId="25" formatCode="h:mm"/>
      <fill>
        <patternFill patternType="solid">
          <fgColor indexed="64"/>
          <bgColor theme="0"/>
        </patternFill>
      </fill>
    </dxf>
    <dxf>
      <font>
        <b/>
        <i val="0"/>
        <strike val="0"/>
        <condense val="0"/>
        <extend val="0"/>
        <outline val="0"/>
        <shadow val="0"/>
        <u val="none"/>
        <vertAlign val="baseline"/>
        <sz val="11"/>
        <color auto="1"/>
        <name val="Arial"/>
        <family val="2"/>
        <scheme val="minor"/>
      </font>
      <numFmt numFmtId="183" formatCode="d\-mmm"/>
      <fill>
        <patternFill patternType="solid">
          <fgColor indexed="64"/>
          <bgColor theme="0"/>
        </patternFill>
      </fill>
    </dxf>
    <dxf>
      <font>
        <b/>
        <i val="0"/>
        <strike val="0"/>
        <condense val="0"/>
        <extend val="0"/>
        <outline val="0"/>
        <shadow val="0"/>
        <u val="none"/>
        <vertAlign val="baseline"/>
        <sz val="11"/>
        <color auto="1"/>
        <name val="Arial"/>
        <family val="2"/>
        <scheme val="minor"/>
      </font>
      <numFmt numFmtId="183" formatCode="d\-mmm"/>
      <fill>
        <patternFill patternType="solid">
          <fgColor indexed="64"/>
          <bgColor theme="0"/>
        </patternFill>
      </fill>
    </dxf>
    <dxf>
      <border outline="0">
        <left style="medium">
          <color auto="1"/>
        </left>
        <right style="medium">
          <color indexed="64"/>
        </right>
        <top style="medium">
          <color indexed="64"/>
        </top>
      </border>
    </dxf>
    <dxf>
      <fill>
        <patternFill patternType="solid">
          <fgColor indexed="64"/>
          <bgColor theme="0"/>
        </patternFill>
      </fill>
    </dxf>
    <dxf>
      <border>
        <bottom style="thin">
          <color indexed="64"/>
        </bottom>
      </border>
    </dxf>
    <dxf>
      <font>
        <b/>
        <i val="0"/>
        <strike val="0"/>
        <condense val="0"/>
        <extend val="0"/>
        <outline val="0"/>
        <shadow val="0"/>
        <u val="none"/>
        <vertAlign val="baseline"/>
        <sz val="11"/>
        <color auto="1"/>
        <name val="Arial"/>
        <family val="2"/>
        <scheme val="minor"/>
      </font>
      <fill>
        <patternFill patternType="solid">
          <fgColor indexed="64"/>
          <bgColor theme="0"/>
        </patternFill>
      </fill>
      <alignment horizontal="left" vertical="bottom" textRotation="0" wrapText="1" indent="0" justifyLastLine="0" shrinkToFit="0" readingOrder="0"/>
      <protection locked="1" hidden="1"/>
    </dxf>
    <dxf>
      <font>
        <b val="0"/>
        <i val="0"/>
        <strike val="0"/>
        <condense val="0"/>
        <extend val="0"/>
        <outline val="0"/>
        <shadow val="0"/>
        <u val="none"/>
        <vertAlign val="baseline"/>
        <sz val="11"/>
        <color theme="1"/>
        <name val="Arial"/>
        <family val="2"/>
        <scheme val="minor"/>
      </font>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minor"/>
      </font>
      <fill>
        <patternFill patternType="solid">
          <fgColor indexed="64"/>
          <bgColor theme="0"/>
        </patternFill>
      </fill>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minor"/>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minor"/>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minor"/>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minor"/>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minor"/>
      </font>
      <fill>
        <patternFill patternType="solid">
          <fgColor indexed="64"/>
          <bgColor theme="0"/>
        </patternFill>
      </fill>
      <alignment horizontal="left" vertical="bottom" textRotation="0" wrapText="0" indent="0" justifyLastLine="0" shrinkToFit="0" readingOrder="0"/>
      <border diagonalUp="0" diagonalDown="0" outline="0">
        <left style="thin">
          <color theme="1"/>
        </left>
        <right style="thin">
          <color theme="1"/>
        </right>
        <top style="thin">
          <color theme="1"/>
        </top>
        <bottom/>
      </border>
    </dxf>
    <dxf>
      <font>
        <b val="0"/>
        <i val="0"/>
        <strike val="0"/>
        <condense val="0"/>
        <extend val="0"/>
        <outline val="0"/>
        <shadow val="0"/>
        <u val="none"/>
        <vertAlign val="baseline"/>
        <sz val="11"/>
        <color theme="1"/>
        <name val="Arial"/>
        <family val="2"/>
        <scheme val="minor"/>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minor"/>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minor"/>
      </font>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minor"/>
      </font>
      <fill>
        <patternFill patternType="solid">
          <fgColor indexed="64"/>
          <bgColor theme="0"/>
        </patternFill>
      </fill>
      <alignment horizontal="left" vertical="bottom" textRotation="0" wrapText="0" indent="0" justifyLastLine="0" shrinkToFit="0" readingOrder="0"/>
    </dxf>
    <dxf>
      <border outline="0">
        <bottom style="thin">
          <color theme="1"/>
        </bottom>
      </border>
    </dxf>
    <dxf>
      <font>
        <b val="0"/>
        <i val="0"/>
        <strike val="0"/>
        <condense val="0"/>
        <extend val="0"/>
        <outline val="0"/>
        <shadow val="0"/>
        <u val="none"/>
        <vertAlign val="baseline"/>
        <sz val="11"/>
        <color theme="1"/>
        <name val="Arial"/>
        <family val="2"/>
        <scheme val="minor"/>
      </font>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minor"/>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minor"/>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minor"/>
      </font>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minor"/>
      </font>
      <fill>
        <patternFill patternType="solid">
          <fgColor indexed="64"/>
          <bgColor theme="0"/>
        </patternFill>
      </fill>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patternFill>
      </fill>
      <border diagonalUp="0" diagonalDown="0">
        <left/>
        <right style="thin">
          <color indexed="64"/>
        </right>
        <top style="thin">
          <color indexed="64"/>
        </top>
        <bottom style="thin">
          <color indexed="64"/>
        </bottom>
        <vertical/>
        <horizontal/>
      </border>
    </dxf>
    <dxf>
      <border outline="0">
        <left style="medium">
          <color indexed="64"/>
        </left>
        <right style="medium">
          <color indexed="64"/>
        </right>
        <bottom style="medium">
          <color indexed="64"/>
        </bottom>
      </border>
    </dxf>
    <dxf>
      <font>
        <b/>
        <i val="0"/>
        <strike val="0"/>
        <condense val="0"/>
        <extend val="0"/>
        <outline val="0"/>
        <shadow val="0"/>
        <u val="none"/>
        <vertAlign val="baseline"/>
        <sz val="11"/>
        <color theme="1"/>
        <name val="Arial"/>
        <family val="2"/>
        <scheme val="minor"/>
      </font>
      <fill>
        <patternFill patternType="solid">
          <fgColor indexed="64"/>
          <bgColor theme="0"/>
        </patternFill>
      </fill>
      <alignment horizontal="center" vertical="bottom" textRotation="0" wrapText="0" indent="0" justifyLastLine="0" shrinkToFit="0" readingOrder="0"/>
    </dxf>
    <dxf>
      <font>
        <strike val="0"/>
        <outline val="0"/>
        <shadow val="0"/>
        <u val="none"/>
        <vertAlign val="baseline"/>
        <sz val="11"/>
        <color auto="1"/>
        <name val="Arial"/>
        <family val="2"/>
        <scheme val="minor"/>
      </font>
      <numFmt numFmtId="3" formatCode="#,##0"/>
      <fill>
        <patternFill patternType="solid">
          <fgColor indexed="64"/>
          <bgColor theme="0"/>
        </patternFill>
      </fill>
      <alignment horizontal="center" vertical="bottom" textRotation="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strike val="0"/>
        <outline val="0"/>
        <shadow val="0"/>
        <u val="none"/>
        <vertAlign val="baseline"/>
        <sz val="11"/>
        <color auto="1"/>
        <name val="Arial"/>
        <family val="2"/>
        <scheme val="minor"/>
      </font>
      <numFmt numFmtId="13" formatCode="0%"/>
      <fill>
        <patternFill patternType="solid">
          <fgColor indexed="64"/>
          <bgColor theme="0"/>
        </patternFill>
      </fill>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minor"/>
      </font>
      <numFmt numFmtId="3"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0"/>
        <name val="Arial"/>
        <family val="2"/>
        <scheme val="minor"/>
      </font>
      <numFmt numFmtId="3" formatCode="#,##0"/>
      <fill>
        <patternFill patternType="solid">
          <fgColor indexed="64"/>
          <bgColor theme="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family val="2"/>
        <scheme val="minor"/>
      </font>
      <numFmt numFmtId="3" formatCode="#,##0"/>
      <fill>
        <patternFill patternType="solid">
          <fgColor indexed="64"/>
          <bgColor theme="0"/>
        </patternFill>
      </fill>
      <alignment horizontal="center" vertical="bottom" textRotation="0"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minor"/>
      </font>
      <numFmt numFmtId="3" formatCode="#,##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1"/>
        <color auto="1"/>
        <name val="Arial"/>
        <family val="2"/>
        <scheme val="minor"/>
      </font>
      <numFmt numFmtId="3" formatCode="#,##0"/>
      <fill>
        <patternFill patternType="solid">
          <fgColor indexed="64"/>
          <bgColor theme="0" tint="-0.14999847407452621"/>
        </patternFill>
      </fill>
      <alignment horizontal="center" vertical="bottom" textRotation="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strike val="0"/>
        <outline val="0"/>
        <shadow val="0"/>
        <u val="none"/>
        <vertAlign val="baseline"/>
        <sz val="11"/>
        <color auto="1"/>
        <name val="Arial"/>
        <family val="2"/>
        <scheme val="minor"/>
      </font>
      <numFmt numFmtId="3" formatCode="#,##0"/>
      <fill>
        <patternFill patternType="solid">
          <fgColor indexed="64"/>
          <bgColor theme="0" tint="-0.14999847407452621"/>
        </patternFill>
      </fill>
      <alignment horizontal="center" vertical="bottom" textRotation="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minor"/>
      </font>
      <numFmt numFmtId="0" formatCode="General"/>
      <fill>
        <patternFill patternType="solid">
          <fgColor indexed="64"/>
          <bgColor theme="0"/>
        </patternFill>
      </fill>
      <alignment horizontal="lef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strike val="0"/>
        <outline val="0"/>
        <shadow val="0"/>
        <u val="none"/>
        <vertAlign val="baseline"/>
        <sz val="11"/>
        <color auto="1"/>
        <name val="Arial"/>
        <family val="2"/>
        <scheme val="minor"/>
      </font>
      <fill>
        <patternFill patternType="solid">
          <fgColor indexed="64"/>
          <bgColor theme="0"/>
        </patternFill>
      </fill>
      <alignment horizontal="left" vertical="bottom"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strike val="0"/>
        <outline val="0"/>
        <shadow val="0"/>
        <u val="none"/>
        <vertAlign val="baseline"/>
        <sz val="11"/>
        <color auto="1"/>
        <name val="Arial"/>
        <family val="2"/>
        <scheme val="minor"/>
      </font>
      <numFmt numFmtId="30" formatCode="@"/>
      <border diagonalUp="0" diagonalDown="0">
        <left style="thin">
          <color indexed="64"/>
        </left>
        <right style="thin">
          <color indexed="64"/>
        </right>
        <top style="thin">
          <color indexed="64"/>
        </top>
        <bottom style="thin">
          <color indexed="64"/>
        </bottom>
        <vertical/>
        <horizontal style="thin">
          <color indexed="64"/>
        </horizontal>
      </border>
      <protection locked="0" hidden="0"/>
    </dxf>
    <dxf>
      <border outline="0">
        <top style="thin">
          <color indexed="64"/>
        </top>
      </border>
    </dxf>
    <dxf>
      <font>
        <strike val="0"/>
        <outline val="0"/>
        <shadow val="0"/>
        <u val="none"/>
        <vertAlign val="baseline"/>
        <sz val="11"/>
        <color auto="1"/>
        <name val="Arial"/>
        <family val="2"/>
        <scheme val="minor"/>
      </font>
      <fill>
        <patternFill patternType="solid">
          <fgColor indexed="64"/>
          <bgColor theme="0"/>
        </patternFill>
      </fill>
      <protection locked="0" hidden="0"/>
    </dxf>
    <dxf>
      <font>
        <b/>
        <i val="0"/>
        <strike val="0"/>
        <condense val="0"/>
        <extend val="0"/>
        <outline val="0"/>
        <shadow val="0"/>
        <u val="none"/>
        <vertAlign val="baseline"/>
        <sz val="11"/>
        <color auto="1"/>
        <name val="Arial"/>
        <family val="2"/>
        <scheme val="minor"/>
      </font>
      <fill>
        <patternFill patternType="solid">
          <fgColor indexed="64"/>
          <bgColor theme="0"/>
        </patternFill>
      </fill>
      <alignment horizontal="center" vertical="bottom" textRotation="0" wrapText="1" indent="0" justifyLastLine="0" shrinkToFit="0" readingOrder="0"/>
    </dxf>
  </dxfs>
  <tableStyles count="1" defaultTableStyle="TableStyleMedium2" defaultPivotStyle="PivotStyleLight16">
    <tableStyle name="Invisible" pivot="0" table="0" count="0" xr9:uid="{4433F67B-405B-43B8-9A7F-D4D7FB738CD0}"/>
  </tableStyles>
  <colors>
    <mruColors>
      <color rgb="FF00837B"/>
      <color rgb="FF00FF99"/>
      <color rgb="FFBDBBBB"/>
      <color rgb="FF33CCCC"/>
      <color rgb="FFBFCFCB"/>
      <color rgb="FFCCFF99"/>
      <color rgb="FF00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28"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a:solidFill>
                  <a:sysClr val="windowText" lastClr="000000"/>
                </a:solidFill>
              </a:rPr>
              <a:t>OPERATIONAL CARBON REDUCTION</a:t>
            </a:r>
            <a:r>
              <a:rPr lang="en-US" sz="1400" b="1" baseline="0">
                <a:solidFill>
                  <a:sysClr val="windowText" lastClr="000000"/>
                </a:solidFill>
              </a:rPr>
              <a:t> </a:t>
            </a:r>
            <a:r>
              <a:rPr lang="en-US" sz="1400" b="1">
                <a:solidFill>
                  <a:sysClr val="windowText" lastClr="000000"/>
                </a:solidFill>
              </a:rPr>
              <a:t>MEASURES</a:t>
            </a:r>
          </a:p>
        </c:rich>
      </c:tx>
      <c:layout>
        <c:manualLayout>
          <c:xMode val="edge"/>
          <c:yMode val="edge"/>
          <c:x val="0.18020146009215413"/>
          <c:y val="4.815072125574380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5685662934719776E-2"/>
          <c:y val="0.1622848219265606"/>
          <c:w val="0.5642191086123608"/>
          <c:h val="0.6863632237119961"/>
        </c:manualLayout>
      </c:layout>
      <c:doughnutChart>
        <c:varyColors val="1"/>
        <c:ser>
          <c:idx val="3"/>
          <c:order val="0"/>
          <c:tx>
            <c:strRef>
              <c:f>Graphs!$D$50</c:f>
              <c:strCache>
                <c:ptCount val="1"/>
                <c:pt idx="0">
                  <c:v>Carbon reduction measure</c:v>
                </c:pt>
              </c:strCache>
            </c:strRef>
          </c:tx>
          <c:spPr>
            <a:ln w="6350"/>
          </c:spPr>
          <c:dPt>
            <c:idx val="0"/>
            <c:bubble3D val="0"/>
            <c:spPr>
              <a:solidFill>
                <a:schemeClr val="accent4">
                  <a:lumMod val="40000"/>
                  <a:lumOff val="60000"/>
                </a:schemeClr>
              </a:solidFill>
              <a:ln w="6350">
                <a:solidFill>
                  <a:schemeClr val="lt1"/>
                </a:solidFill>
              </a:ln>
              <a:effectLst/>
            </c:spPr>
            <c:extLst>
              <c:ext xmlns:c16="http://schemas.microsoft.com/office/drawing/2014/chart" uri="{C3380CC4-5D6E-409C-BE32-E72D297353CC}">
                <c16:uniqueId val="{00000001-B834-417E-8609-70DA96607FC5}"/>
              </c:ext>
            </c:extLst>
          </c:dPt>
          <c:dPt>
            <c:idx val="1"/>
            <c:bubble3D val="0"/>
            <c:spPr>
              <a:solidFill>
                <a:schemeClr val="accent3"/>
              </a:solidFill>
              <a:ln w="6350">
                <a:solidFill>
                  <a:schemeClr val="lt1"/>
                </a:solidFill>
              </a:ln>
              <a:effectLst/>
            </c:spPr>
            <c:extLst>
              <c:ext xmlns:c16="http://schemas.microsoft.com/office/drawing/2014/chart" uri="{C3380CC4-5D6E-409C-BE32-E72D297353CC}">
                <c16:uniqueId val="{00000003-B834-417E-8609-70DA96607FC5}"/>
              </c:ext>
            </c:extLst>
          </c:dPt>
          <c:dPt>
            <c:idx val="2"/>
            <c:bubble3D val="0"/>
            <c:spPr>
              <a:solidFill>
                <a:schemeClr val="accent2"/>
              </a:solidFill>
              <a:ln w="6350">
                <a:solidFill>
                  <a:schemeClr val="lt1"/>
                </a:solidFill>
              </a:ln>
              <a:effectLst/>
            </c:spPr>
            <c:extLst>
              <c:ext xmlns:c16="http://schemas.microsoft.com/office/drawing/2014/chart" uri="{C3380CC4-5D6E-409C-BE32-E72D297353CC}">
                <c16:uniqueId val="{00000005-B834-417E-8609-70DA96607FC5}"/>
              </c:ext>
            </c:extLst>
          </c:dPt>
          <c:dPt>
            <c:idx val="3"/>
            <c:bubble3D val="0"/>
            <c:spPr>
              <a:solidFill>
                <a:schemeClr val="accent2">
                  <a:lumMod val="40000"/>
                  <a:lumOff val="60000"/>
                </a:schemeClr>
              </a:solidFill>
              <a:ln w="6350">
                <a:solidFill>
                  <a:schemeClr val="lt1"/>
                </a:solidFill>
              </a:ln>
              <a:effectLst/>
            </c:spPr>
            <c:extLst>
              <c:ext xmlns:c16="http://schemas.microsoft.com/office/drawing/2014/chart" uri="{C3380CC4-5D6E-409C-BE32-E72D297353CC}">
                <c16:uniqueId val="{00000007-B834-417E-8609-70DA96607FC5}"/>
              </c:ext>
            </c:extLst>
          </c:dPt>
          <c:dPt>
            <c:idx val="4"/>
            <c:bubble3D val="0"/>
            <c:spPr>
              <a:solidFill>
                <a:schemeClr val="accent6">
                  <a:lumMod val="50000"/>
                </a:schemeClr>
              </a:solidFill>
              <a:ln w="6350">
                <a:solidFill>
                  <a:schemeClr val="lt1"/>
                </a:solidFill>
              </a:ln>
              <a:effectLst/>
            </c:spPr>
            <c:extLst>
              <c:ext xmlns:c16="http://schemas.microsoft.com/office/drawing/2014/chart" uri="{C3380CC4-5D6E-409C-BE32-E72D297353CC}">
                <c16:uniqueId val="{00000009-B834-417E-8609-70DA96607FC5}"/>
              </c:ext>
            </c:extLst>
          </c:dPt>
          <c:dPt>
            <c:idx val="5"/>
            <c:bubble3D val="0"/>
            <c:spPr>
              <a:solidFill>
                <a:schemeClr val="accent5"/>
              </a:solidFill>
              <a:ln w="6350">
                <a:solidFill>
                  <a:schemeClr val="lt1"/>
                </a:solidFill>
              </a:ln>
              <a:effectLst/>
            </c:spPr>
            <c:extLst>
              <c:ext xmlns:c16="http://schemas.microsoft.com/office/drawing/2014/chart" uri="{C3380CC4-5D6E-409C-BE32-E72D297353CC}">
                <c16:uniqueId val="{0000000B-B834-417E-8609-70DA96607FC5}"/>
              </c:ext>
            </c:extLst>
          </c:dPt>
          <c:dPt>
            <c:idx val="6"/>
            <c:bubble3D val="0"/>
            <c:spPr>
              <a:solidFill>
                <a:schemeClr val="tx1">
                  <a:lumMod val="40000"/>
                  <a:lumOff val="60000"/>
                </a:schemeClr>
              </a:solidFill>
              <a:ln w="6350">
                <a:solidFill>
                  <a:schemeClr val="lt1"/>
                </a:solidFill>
              </a:ln>
              <a:effectLst/>
            </c:spPr>
            <c:extLst>
              <c:ext xmlns:c16="http://schemas.microsoft.com/office/drawing/2014/chart" uri="{C3380CC4-5D6E-409C-BE32-E72D297353CC}">
                <c16:uniqueId val="{0000000D-B834-417E-8609-70DA96607FC5}"/>
              </c:ext>
            </c:extLst>
          </c:dPt>
          <c:dPt>
            <c:idx val="7"/>
            <c:bubble3D val="0"/>
            <c:spPr>
              <a:solidFill>
                <a:schemeClr val="accent6"/>
              </a:solidFill>
              <a:ln w="6350">
                <a:solidFill>
                  <a:schemeClr val="lt1"/>
                </a:solidFill>
              </a:ln>
              <a:effectLst/>
            </c:spPr>
            <c:extLst>
              <c:ext xmlns:c16="http://schemas.microsoft.com/office/drawing/2014/chart" uri="{C3380CC4-5D6E-409C-BE32-E72D297353CC}">
                <c16:uniqueId val="{0000000F-B834-417E-8609-70DA96607FC5}"/>
              </c:ext>
            </c:extLst>
          </c:dPt>
          <c:dLbls>
            <c:numFmt formatCode="0.0%" sourceLinked="0"/>
            <c:spPr>
              <a:solidFill>
                <a:sysClr val="window" lastClr="FFFFFF"/>
              </a:solidFill>
              <a:ln>
                <a:solidFill>
                  <a:srgbClr val="414042">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showLegendKey val="0"/>
            <c:showVal val="0"/>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Graphs!$D$51:$D$58</c:f>
              <c:strCache>
                <c:ptCount val="8"/>
                <c:pt idx="0">
                  <c:v>Biogas</c:v>
                </c:pt>
                <c:pt idx="1">
                  <c:v>Biomass</c:v>
                </c:pt>
                <c:pt idx="2">
                  <c:v>Owned renewable energy: electricity</c:v>
                </c:pt>
                <c:pt idx="3">
                  <c:v>Owned renewable energy: solar thermal </c:v>
                </c:pt>
                <c:pt idx="4">
                  <c:v>Green power products</c:v>
                </c:pt>
                <c:pt idx="5">
                  <c:v>Exported green power</c:v>
                </c:pt>
                <c:pt idx="6">
                  <c:v>Green heat</c:v>
                </c:pt>
                <c:pt idx="7">
                  <c:v>Carbon offsets: operational</c:v>
                </c:pt>
              </c:strCache>
            </c:strRef>
          </c:cat>
          <c:val>
            <c:numRef>
              <c:f>Graphs!$G$51:$G$58</c:f>
              <c:numCache>
                <c:formatCode>0.0%</c:formatCode>
                <c:ptCount val="8"/>
                <c:pt idx="0">
                  <c:v>#N/A</c:v>
                </c:pt>
                <c:pt idx="1">
                  <c:v>#N/A</c:v>
                </c:pt>
                <c:pt idx="2">
                  <c:v>#N/A</c:v>
                </c:pt>
                <c:pt idx="3">
                  <c:v>#N/A</c:v>
                </c:pt>
                <c:pt idx="4">
                  <c:v>#N/A</c:v>
                </c:pt>
                <c:pt idx="5">
                  <c:v>#N/A</c:v>
                </c:pt>
                <c:pt idx="6">
                  <c:v>#N/A</c:v>
                </c:pt>
                <c:pt idx="7">
                  <c:v>#N/A</c:v>
                </c:pt>
              </c:numCache>
            </c:numRef>
          </c:val>
          <c:extLst>
            <c:ext xmlns:c16="http://schemas.microsoft.com/office/drawing/2014/chart" uri="{C3380CC4-5D6E-409C-BE32-E72D297353CC}">
              <c16:uniqueId val="{00000010-B834-417E-8609-70DA96607FC5}"/>
            </c:ext>
          </c:extLst>
        </c:ser>
        <c:dLbls>
          <c:showLegendKey val="0"/>
          <c:showVal val="0"/>
          <c:showCatName val="0"/>
          <c:showSerName val="0"/>
          <c:showPercent val="1"/>
          <c:showBubbleSize val="0"/>
          <c:showLeaderLines val="1"/>
        </c:dLbls>
        <c:firstSliceAng val="0"/>
        <c:holeSize val="75"/>
        <c:extLst/>
      </c:doughnutChart>
      <c:spPr>
        <a:noFill/>
        <a:ln>
          <a:noFill/>
        </a:ln>
        <a:effectLst/>
      </c:spPr>
    </c:plotArea>
    <c:legend>
      <c:legendPos val="r"/>
      <c:layout>
        <c:manualLayout>
          <c:xMode val="edge"/>
          <c:yMode val="edge"/>
          <c:x val="0.61836175850485842"/>
          <c:y val="0.10119719397841803"/>
          <c:w val="0.36410475680295196"/>
          <c:h val="0.8624139273900121"/>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19050" cap="flat" cmpd="sng" algn="ctr">
      <a:solidFill>
        <a:schemeClr val="bg1">
          <a:lumMod val="65000"/>
        </a:schemeClr>
      </a:solid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0"/>
          <a:lstStyle/>
          <a:p>
            <a:pPr lvl="2" algn="ctr" rtl="0">
              <a:defRPr sz="1300" b="0" i="0" u="none" strike="noStrike" kern="1200" spc="0" baseline="0">
                <a:solidFill>
                  <a:schemeClr val="bg1">
                    <a:lumMod val="50000"/>
                  </a:schemeClr>
                </a:solidFill>
                <a:latin typeface="+mn-lt"/>
                <a:ea typeface="+mn-ea"/>
                <a:cs typeface="+mn-cs"/>
              </a:defRPr>
            </a:pPr>
            <a:r>
              <a:rPr lang="en-US" sz="1400" b="1">
                <a:solidFill>
                  <a:sysClr val="windowText" lastClr="000000"/>
                </a:solidFill>
              </a:rPr>
              <a:t>WHOLE LIFE CARBON EMISSIONS INTENSITY OVER</a:t>
            </a:r>
            <a:r>
              <a:rPr lang="en-US" sz="1400" b="1" baseline="0">
                <a:solidFill>
                  <a:sysClr val="windowText" lastClr="000000"/>
                </a:solidFill>
              </a:rPr>
              <a:t> </a:t>
            </a:r>
            <a:r>
              <a:rPr lang="en-US" sz="1400" b="1">
                <a:solidFill>
                  <a:sysClr val="windowText" lastClr="000000"/>
                </a:solidFill>
              </a:rPr>
              <a:t>60 YEARS</a:t>
            </a:r>
            <a:r>
              <a:rPr lang="en-US" sz="1300" b="0">
                <a:solidFill>
                  <a:schemeClr val="bg1">
                    <a:lumMod val="50000"/>
                  </a:schemeClr>
                </a:solidFill>
              </a:rPr>
              <a:t>
</a:t>
            </a:r>
            <a:r>
              <a:rPr lang="en-US" sz="1200" b="0">
                <a:solidFill>
                  <a:schemeClr val="bg1">
                    <a:lumMod val="50000"/>
                  </a:schemeClr>
                </a:solidFill>
              </a:rPr>
              <a:t>(kg CO</a:t>
            </a:r>
            <a:r>
              <a:rPr lang="en-US" sz="1200" b="0" baseline="-25000">
                <a:solidFill>
                  <a:schemeClr val="bg1">
                    <a:lumMod val="50000"/>
                  </a:schemeClr>
                </a:solidFill>
              </a:rPr>
              <a:t>2</a:t>
            </a:r>
            <a:r>
              <a:rPr lang="en-US" sz="1200" b="0">
                <a:solidFill>
                  <a:schemeClr val="bg1">
                    <a:lumMod val="50000"/>
                  </a:schemeClr>
                </a:solidFill>
              </a:rPr>
              <a:t>e/m</a:t>
            </a:r>
            <a:r>
              <a:rPr lang="en-US" sz="1200" b="0" baseline="30000">
                <a:solidFill>
                  <a:schemeClr val="bg1">
                    <a:lumMod val="50000"/>
                  </a:schemeClr>
                </a:solidFill>
              </a:rPr>
              <a:t>2</a:t>
            </a:r>
            <a:r>
              <a:rPr lang="en-US" sz="1200" b="0">
                <a:solidFill>
                  <a:schemeClr val="bg1">
                    <a:lumMod val="50000"/>
                  </a:schemeClr>
                </a:solidFill>
              </a:rPr>
              <a:t>)</a:t>
            </a:r>
            <a:endParaRPr lang="en-US" sz="1200" b="0" baseline="0">
              <a:solidFill>
                <a:schemeClr val="bg1">
                  <a:lumMod val="50000"/>
                </a:schemeClr>
              </a:solidFill>
            </a:endParaRPr>
          </a:p>
        </c:rich>
      </c:tx>
      <c:layout>
        <c:manualLayout>
          <c:xMode val="edge"/>
          <c:yMode val="edge"/>
          <c:x val="0.10533349463933904"/>
          <c:y val="3.2799587288812583E-2"/>
        </c:manualLayout>
      </c:layout>
      <c:overlay val="0"/>
      <c:spPr>
        <a:noFill/>
        <a:ln>
          <a:noFill/>
        </a:ln>
        <a:effectLst/>
      </c:spPr>
      <c:txPr>
        <a:bodyPr rot="0" spcFirstLastPara="1" vertOverflow="ellipsis" vert="horz" wrap="square" anchor="ctr" anchorCtr="0"/>
        <a:lstStyle/>
        <a:p>
          <a:pPr lvl="2" algn="ctr" rtl="0">
            <a:defRPr sz="1300" b="0" i="0" u="none" strike="noStrike" kern="1200" spc="0" baseline="0">
              <a:solidFill>
                <a:schemeClr val="bg1">
                  <a:lumMod val="50000"/>
                </a:schemeClr>
              </a:solidFill>
              <a:latin typeface="+mn-lt"/>
              <a:ea typeface="+mn-ea"/>
              <a:cs typeface="+mn-cs"/>
            </a:defRPr>
          </a:pPr>
          <a:endParaRPr lang="en-US"/>
        </a:p>
      </c:txPr>
    </c:title>
    <c:autoTitleDeleted val="0"/>
    <c:plotArea>
      <c:layout>
        <c:manualLayout>
          <c:layoutTarget val="inner"/>
          <c:xMode val="edge"/>
          <c:yMode val="edge"/>
          <c:x val="0.11760592715031601"/>
          <c:y val="0.16091542392597144"/>
          <c:w val="0.48141354456424323"/>
          <c:h val="0.75767196873652154"/>
        </c:manualLayout>
      </c:layout>
      <c:doughnutChart>
        <c:varyColors val="1"/>
        <c:ser>
          <c:idx val="0"/>
          <c:order val="0"/>
          <c:tx>
            <c:strRef>
              <c:f>Graphs!$C$10</c:f>
              <c:strCache>
                <c:ptCount val="1"/>
                <c:pt idx="0">
                  <c:v>WHOLE LIFE CARBON EMISSIONS INTENSITY (60 YEARS)*</c:v>
                </c:pt>
              </c:strCache>
            </c:strRef>
          </c:tx>
          <c:spPr>
            <a:ln>
              <a:noFill/>
            </a:ln>
          </c:spPr>
          <c:dPt>
            <c:idx val="0"/>
            <c:bubble3D val="0"/>
            <c:spPr>
              <a:solidFill>
                <a:schemeClr val="accent4"/>
              </a:solidFill>
              <a:ln w="19050">
                <a:noFill/>
              </a:ln>
              <a:effectLst/>
            </c:spPr>
            <c:extLst>
              <c:ext xmlns:c16="http://schemas.microsoft.com/office/drawing/2014/chart" uri="{C3380CC4-5D6E-409C-BE32-E72D297353CC}">
                <c16:uniqueId val="{00000001-68C4-42EF-8748-7BFB6221EA38}"/>
              </c:ext>
            </c:extLst>
          </c:dPt>
          <c:dPt>
            <c:idx val="1"/>
            <c:bubble3D val="0"/>
            <c:spPr>
              <a:solidFill>
                <a:schemeClr val="accent3"/>
              </a:solidFill>
              <a:ln w="19050">
                <a:noFill/>
              </a:ln>
              <a:effectLst/>
            </c:spPr>
            <c:extLst>
              <c:ext xmlns:c16="http://schemas.microsoft.com/office/drawing/2014/chart" uri="{C3380CC4-5D6E-409C-BE32-E72D297353CC}">
                <c16:uniqueId val="{00000003-68C4-42EF-8748-7BFB6221EA38}"/>
              </c:ext>
            </c:extLst>
          </c:dPt>
          <c:dPt>
            <c:idx val="2"/>
            <c:bubble3D val="0"/>
            <c:spPr>
              <a:solidFill>
                <a:schemeClr val="accent5"/>
              </a:solidFill>
              <a:ln w="19050">
                <a:noFill/>
              </a:ln>
              <a:effectLst/>
            </c:spPr>
            <c:extLst>
              <c:ext xmlns:c16="http://schemas.microsoft.com/office/drawing/2014/chart" uri="{C3380CC4-5D6E-409C-BE32-E72D297353CC}">
                <c16:uniqueId val="{00000005-68C4-42EF-8748-7BFB6221EA38}"/>
              </c:ext>
            </c:extLst>
          </c:dPt>
          <c:dPt>
            <c:idx val="3"/>
            <c:bubble3D val="0"/>
            <c:spPr>
              <a:solidFill>
                <a:schemeClr val="accent1"/>
              </a:solidFill>
              <a:ln w="19050">
                <a:noFill/>
              </a:ln>
              <a:effectLst/>
            </c:spPr>
            <c:extLst>
              <c:ext xmlns:c16="http://schemas.microsoft.com/office/drawing/2014/chart" uri="{C3380CC4-5D6E-409C-BE32-E72D297353CC}">
                <c16:uniqueId val="{00000007-68C4-42EF-8748-7BFB6221EA38}"/>
              </c:ext>
            </c:extLst>
          </c:dPt>
          <c:dLbls>
            <c:numFmt formatCode="0.0%" sourceLinked="0"/>
            <c:spPr>
              <a:solidFill>
                <a:sysClr val="window" lastClr="FFFFFF"/>
              </a:solidFill>
              <a:ln>
                <a:solidFill>
                  <a:srgbClr val="414042">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0"/>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Graphs!$D$14:$D$17</c:f>
              <c:strCache>
                <c:ptCount val="4"/>
                <c:pt idx="0">
                  <c:v>Upfront Embodied Carbon</c:v>
                </c:pt>
                <c:pt idx="1">
                  <c:v>Operational Carbon</c:v>
                </c:pt>
                <c:pt idx="2">
                  <c:v>Use Stage Embodied Carbon</c:v>
                </c:pt>
                <c:pt idx="3">
                  <c:v>End of Life Embodied Carbon</c:v>
                </c:pt>
              </c:strCache>
            </c:strRef>
          </c:cat>
          <c:val>
            <c:numRef>
              <c:f>Graphs!$G$14:$G$17</c:f>
              <c:numCache>
                <c:formatCode>0.0%</c:formatCode>
                <c:ptCount val="4"/>
                <c:pt idx="0">
                  <c:v>0</c:v>
                </c:pt>
                <c:pt idx="1">
                  <c:v>0</c:v>
                </c:pt>
                <c:pt idx="2">
                  <c:v>#N/A</c:v>
                </c:pt>
                <c:pt idx="3">
                  <c:v>0</c:v>
                </c:pt>
              </c:numCache>
            </c:numRef>
          </c:val>
          <c:extLst>
            <c:ext xmlns:c16="http://schemas.microsoft.com/office/drawing/2014/chart" uri="{C3380CC4-5D6E-409C-BE32-E72D297353CC}">
              <c16:uniqueId val="{00000008-68C4-42EF-8748-7BFB6221EA38}"/>
            </c:ext>
          </c:extLst>
        </c:ser>
        <c:dLbls>
          <c:showLegendKey val="0"/>
          <c:showVal val="0"/>
          <c:showCatName val="0"/>
          <c:showSerName val="0"/>
          <c:showPercent val="1"/>
          <c:showBubbleSize val="0"/>
          <c:showLeaderLines val="0"/>
        </c:dLbls>
        <c:firstSliceAng val="164"/>
        <c:holeSize val="75"/>
      </c:doughnutChart>
      <c:spPr>
        <a:noFill/>
        <a:ln>
          <a:noFill/>
        </a:ln>
        <a:effectLst/>
      </c:spPr>
    </c:plotArea>
    <c:legend>
      <c:legendPos val="r"/>
      <c:layout>
        <c:manualLayout>
          <c:xMode val="edge"/>
          <c:yMode val="edge"/>
          <c:x val="0.66059106971309622"/>
          <c:y val="0.24545102412165859"/>
          <c:w val="0.32512685881300807"/>
          <c:h val="0.50315096303577811"/>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9050" cap="flat" cmpd="sng" algn="ctr">
      <a:solidFill>
        <a:srgbClr val="BDBBBB"/>
      </a:solidFill>
      <a:round/>
    </a:ln>
    <a:effectLst/>
  </c:spPr>
  <c:txPr>
    <a:bodyPr/>
    <a:lstStyle/>
    <a:p>
      <a:pPr>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414042">
                    <a:lumMod val="65000"/>
                    <a:lumOff val="35000"/>
                  </a:srgbClr>
                </a:solidFill>
                <a:latin typeface="+mn-lt"/>
                <a:ea typeface="+mn-ea"/>
                <a:cs typeface="+mn-cs"/>
              </a:defRPr>
            </a:pPr>
            <a:r>
              <a:rPr lang="en-US" sz="1400" b="1">
                <a:solidFill>
                  <a:sysClr val="windowText" lastClr="000000"/>
                </a:solidFill>
              </a:rPr>
              <a:t>WHOLE LIFE CARBON EMISSIONS OVER 60</a:t>
            </a:r>
            <a:r>
              <a:rPr lang="en-US" sz="1400" b="1" baseline="0">
                <a:solidFill>
                  <a:sysClr val="windowText" lastClr="000000"/>
                </a:solidFill>
              </a:rPr>
              <a:t> YEARS</a:t>
            </a:r>
            <a:endParaRPr lang="en-US" sz="1400" b="1">
              <a:solidFill>
                <a:sysClr val="windowText" lastClr="000000"/>
              </a:solidFill>
            </a:endParaRPr>
          </a:p>
        </c:rich>
      </c:tx>
      <c:layout>
        <c:manualLayout>
          <c:xMode val="edge"/>
          <c:yMode val="edge"/>
          <c:x val="0.33031885892802887"/>
          <c:y val="4.5424454869283974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414042">
                  <a:lumMod val="65000"/>
                  <a:lumOff val="35000"/>
                </a:srgbClr>
              </a:solidFill>
              <a:latin typeface="+mn-lt"/>
              <a:ea typeface="+mn-ea"/>
              <a:cs typeface="+mn-cs"/>
            </a:defRPr>
          </a:pPr>
          <a:endParaRPr lang="en-US"/>
        </a:p>
      </c:txPr>
    </c:title>
    <c:autoTitleDeleted val="0"/>
    <c:plotArea>
      <c:layout>
        <c:manualLayout>
          <c:layoutTarget val="inner"/>
          <c:xMode val="edge"/>
          <c:yMode val="edge"/>
          <c:x val="0.14637156961586403"/>
          <c:y val="0.19767656828658839"/>
          <c:w val="0.84076848723015285"/>
          <c:h val="0.48624964963651651"/>
        </c:manualLayout>
      </c:layout>
      <c:barChart>
        <c:barDir val="col"/>
        <c:grouping val="stacked"/>
        <c:varyColors val="0"/>
        <c:ser>
          <c:idx val="4"/>
          <c:order val="0"/>
          <c:tx>
            <c:strRef>
              <c:f>Graphs!$R$13</c:f>
              <c:strCache>
                <c:ptCount val="1"/>
                <c:pt idx="0">
                  <c:v>End of Life Embodied Carbon</c:v>
                </c:pt>
              </c:strCache>
            </c:strRef>
          </c:tx>
          <c:spPr>
            <a:solidFill>
              <a:srgbClr val="00827B"/>
            </a:solidFill>
            <a:ln>
              <a:noFill/>
            </a:ln>
            <a:effectLst/>
          </c:spPr>
          <c:invertIfNegative val="0"/>
          <c:dLbls>
            <c:delete val="1"/>
          </c:dLbls>
          <c:cat>
            <c:strRef>
              <c:f>Graphs!$L$14:$L$26</c:f>
              <c:strCache>
                <c:ptCount val="13"/>
                <c:pt idx="0">
                  <c:v>Year 0
 (2025)</c:v>
                </c:pt>
                <c:pt idx="1">
                  <c:v>Year 5
 (2030)</c:v>
                </c:pt>
                <c:pt idx="2">
                  <c:v>Year 10
 (2035)</c:v>
                </c:pt>
                <c:pt idx="3">
                  <c:v>Year 15
 (2040)</c:v>
                </c:pt>
                <c:pt idx="4">
                  <c:v>Year 20
 (2045)</c:v>
                </c:pt>
                <c:pt idx="5">
                  <c:v>Year 25
 (2050)</c:v>
                </c:pt>
                <c:pt idx="6">
                  <c:v>Year 30
 (2055)</c:v>
                </c:pt>
                <c:pt idx="7">
                  <c:v>Year 35
 (2060)</c:v>
                </c:pt>
                <c:pt idx="8">
                  <c:v>Year 40
 (2065)</c:v>
                </c:pt>
                <c:pt idx="9">
                  <c:v>Year 45
 (2070)</c:v>
                </c:pt>
                <c:pt idx="10">
                  <c:v>Year 50
 (2075)</c:v>
                </c:pt>
                <c:pt idx="11">
                  <c:v>Year 55
 (2080)</c:v>
                </c:pt>
                <c:pt idx="12">
                  <c:v>Year 60
 (2085)</c:v>
                </c:pt>
              </c:strCache>
            </c:strRef>
          </c:cat>
          <c:val>
            <c:numRef>
              <c:f>Graphs!$R$14:$R$26</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296-49D7-A22C-C32E8A661BA7}"/>
            </c:ext>
          </c:extLst>
        </c:ser>
        <c:ser>
          <c:idx val="2"/>
          <c:order val="1"/>
          <c:tx>
            <c:strRef>
              <c:f>Graphs!$N$13</c:f>
              <c:strCache>
                <c:ptCount val="1"/>
                <c:pt idx="0">
                  <c:v>Operational Carbon</c:v>
                </c:pt>
              </c:strCache>
            </c:strRef>
          </c:tx>
          <c:spPr>
            <a:solidFill>
              <a:schemeClr val="accent5"/>
            </a:solidFill>
            <a:ln>
              <a:noFill/>
            </a:ln>
            <a:effectLst/>
          </c:spPr>
          <c:invertIfNegative val="0"/>
          <c:dLbls>
            <c:delete val="1"/>
          </c:dLbls>
          <c:cat>
            <c:strRef>
              <c:f>Graphs!$L$14:$L$26</c:f>
              <c:strCache>
                <c:ptCount val="13"/>
                <c:pt idx="0">
                  <c:v>Year 0
 (2025)</c:v>
                </c:pt>
                <c:pt idx="1">
                  <c:v>Year 5
 (2030)</c:v>
                </c:pt>
                <c:pt idx="2">
                  <c:v>Year 10
 (2035)</c:v>
                </c:pt>
                <c:pt idx="3">
                  <c:v>Year 15
 (2040)</c:v>
                </c:pt>
                <c:pt idx="4">
                  <c:v>Year 20
 (2045)</c:v>
                </c:pt>
                <c:pt idx="5">
                  <c:v>Year 25
 (2050)</c:v>
                </c:pt>
                <c:pt idx="6">
                  <c:v>Year 30
 (2055)</c:v>
                </c:pt>
                <c:pt idx="7">
                  <c:v>Year 35
 (2060)</c:v>
                </c:pt>
                <c:pt idx="8">
                  <c:v>Year 40
 (2065)</c:v>
                </c:pt>
                <c:pt idx="9">
                  <c:v>Year 45
 (2070)</c:v>
                </c:pt>
                <c:pt idx="10">
                  <c:v>Year 50
 (2075)</c:v>
                </c:pt>
                <c:pt idx="11">
                  <c:v>Year 55
 (2080)</c:v>
                </c:pt>
                <c:pt idx="12">
                  <c:v>Year 60
 (2085)</c:v>
                </c:pt>
              </c:strCache>
            </c:strRef>
          </c:cat>
          <c:val>
            <c:numRef>
              <c:f>Graphs!$N$14:$N$26</c:f>
              <c:numCache>
                <c:formatCode>#,##0.000</c:formatCode>
                <c:ptCount val="13"/>
                <c:pt idx="0">
                  <c:v>0</c:v>
                </c:pt>
                <c:pt idx="1">
                  <c:v>#N/A</c:v>
                </c:pt>
                <c:pt idx="2">
                  <c:v>#N/A</c:v>
                </c:pt>
                <c:pt idx="3">
                  <c:v>#N/A</c:v>
                </c:pt>
                <c:pt idx="4">
                  <c:v>#N/A</c:v>
                </c:pt>
                <c:pt idx="5">
                  <c:v>#N/A</c:v>
                </c:pt>
                <c:pt idx="6">
                  <c:v>#N/A</c:v>
                </c:pt>
                <c:pt idx="7">
                  <c:v>#N/A</c:v>
                </c:pt>
                <c:pt idx="8">
                  <c:v>#N/A</c:v>
                </c:pt>
                <c:pt idx="9">
                  <c:v>#N/A</c:v>
                </c:pt>
                <c:pt idx="10">
                  <c:v>#N/A</c:v>
                </c:pt>
                <c:pt idx="11">
                  <c:v>#N/A</c:v>
                </c:pt>
                <c:pt idx="12">
                  <c:v>#N/A</c:v>
                </c:pt>
              </c:numCache>
            </c:numRef>
          </c:val>
          <c:extLst>
            <c:ext xmlns:c16="http://schemas.microsoft.com/office/drawing/2014/chart" uri="{C3380CC4-5D6E-409C-BE32-E72D297353CC}">
              <c16:uniqueId val="{00000001-1296-49D7-A22C-C32E8A661BA7}"/>
            </c:ext>
          </c:extLst>
        </c:ser>
        <c:ser>
          <c:idx val="3"/>
          <c:order val="2"/>
          <c:tx>
            <c:strRef>
              <c:f>Graphs!$Q$13</c:f>
              <c:strCache>
                <c:ptCount val="1"/>
                <c:pt idx="0">
                  <c:v>Use Stage Embodied Carbon</c:v>
                </c:pt>
              </c:strCache>
            </c:strRef>
          </c:tx>
          <c:spPr>
            <a:solidFill>
              <a:srgbClr val="70BAB4"/>
            </a:solidFill>
            <a:ln>
              <a:noFill/>
            </a:ln>
            <a:effectLst/>
          </c:spPr>
          <c:invertIfNegative val="0"/>
          <c:dLbls>
            <c:delete val="1"/>
          </c:dLbls>
          <c:cat>
            <c:strRef>
              <c:f>Graphs!$L$14:$L$26</c:f>
              <c:strCache>
                <c:ptCount val="13"/>
                <c:pt idx="0">
                  <c:v>Year 0
 (2025)</c:v>
                </c:pt>
                <c:pt idx="1">
                  <c:v>Year 5
 (2030)</c:v>
                </c:pt>
                <c:pt idx="2">
                  <c:v>Year 10
 (2035)</c:v>
                </c:pt>
                <c:pt idx="3">
                  <c:v>Year 15
 (2040)</c:v>
                </c:pt>
                <c:pt idx="4">
                  <c:v>Year 20
 (2045)</c:v>
                </c:pt>
                <c:pt idx="5">
                  <c:v>Year 25
 (2050)</c:v>
                </c:pt>
                <c:pt idx="6">
                  <c:v>Year 30
 (2055)</c:v>
                </c:pt>
                <c:pt idx="7">
                  <c:v>Year 35
 (2060)</c:v>
                </c:pt>
                <c:pt idx="8">
                  <c:v>Year 40
 (2065)</c:v>
                </c:pt>
                <c:pt idx="9">
                  <c:v>Year 45
 (2070)</c:v>
                </c:pt>
                <c:pt idx="10">
                  <c:v>Year 50
 (2075)</c:v>
                </c:pt>
                <c:pt idx="11">
                  <c:v>Year 55
 (2080)</c:v>
                </c:pt>
                <c:pt idx="12">
                  <c:v>Year 60
 (2085)</c:v>
                </c:pt>
              </c:strCache>
            </c:strRef>
          </c:cat>
          <c:val>
            <c:numRef>
              <c:f>Graphs!$Q$14:$Q$26</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1296-49D7-A22C-C32E8A661BA7}"/>
            </c:ext>
          </c:extLst>
        </c:ser>
        <c:ser>
          <c:idx val="1"/>
          <c:order val="3"/>
          <c:tx>
            <c:strRef>
              <c:f>Graphs!$M$13</c:f>
              <c:strCache>
                <c:ptCount val="1"/>
                <c:pt idx="0">
                  <c:v>Upfront Embodied Carbon</c:v>
                </c:pt>
              </c:strCache>
            </c:strRef>
          </c:tx>
          <c:spPr>
            <a:solidFill>
              <a:srgbClr val="9FCCC0"/>
            </a:solidFill>
            <a:ln>
              <a:noFill/>
            </a:ln>
            <a:effectLst/>
          </c:spPr>
          <c:invertIfNegative val="0"/>
          <c:dLbls>
            <c:delete val="1"/>
          </c:dLbls>
          <c:cat>
            <c:strRef>
              <c:f>Graphs!$L$14:$L$26</c:f>
              <c:strCache>
                <c:ptCount val="13"/>
                <c:pt idx="0">
                  <c:v>Year 0
 (2025)</c:v>
                </c:pt>
                <c:pt idx="1">
                  <c:v>Year 5
 (2030)</c:v>
                </c:pt>
                <c:pt idx="2">
                  <c:v>Year 10
 (2035)</c:v>
                </c:pt>
                <c:pt idx="3">
                  <c:v>Year 15
 (2040)</c:v>
                </c:pt>
                <c:pt idx="4">
                  <c:v>Year 20
 (2045)</c:v>
                </c:pt>
                <c:pt idx="5">
                  <c:v>Year 25
 (2050)</c:v>
                </c:pt>
                <c:pt idx="6">
                  <c:v>Year 30
 (2055)</c:v>
                </c:pt>
                <c:pt idx="7">
                  <c:v>Year 35
 (2060)</c:v>
                </c:pt>
                <c:pt idx="8">
                  <c:v>Year 40
 (2065)</c:v>
                </c:pt>
                <c:pt idx="9">
                  <c:v>Year 45
 (2070)</c:v>
                </c:pt>
                <c:pt idx="10">
                  <c:v>Year 50
 (2075)</c:v>
                </c:pt>
                <c:pt idx="11">
                  <c:v>Year 55
 (2080)</c:v>
                </c:pt>
                <c:pt idx="12">
                  <c:v>Year 60
 (2085)</c:v>
                </c:pt>
              </c:strCache>
            </c:strRef>
          </c:cat>
          <c:val>
            <c:numRef>
              <c:f>Graphs!$M$14:$M$26</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1296-49D7-A22C-C32E8A661BA7}"/>
            </c:ext>
          </c:extLst>
        </c:ser>
        <c:dLbls>
          <c:dLblPos val="inBase"/>
          <c:showLegendKey val="0"/>
          <c:showVal val="1"/>
          <c:showCatName val="0"/>
          <c:showSerName val="0"/>
          <c:showPercent val="0"/>
          <c:showBubbleSize val="0"/>
        </c:dLbls>
        <c:gapWidth val="95"/>
        <c:overlap val="100"/>
        <c:axId val="543011376"/>
        <c:axId val="543009080"/>
      </c:barChart>
      <c:catAx>
        <c:axId val="543011376"/>
        <c:scaling>
          <c:orientation val="minMax"/>
        </c:scaling>
        <c:delete val="1"/>
        <c:axPos val="b"/>
        <c:numFmt formatCode="General" sourceLinked="1"/>
        <c:majorTickMark val="none"/>
        <c:minorTickMark val="none"/>
        <c:tickLblPos val="nextTo"/>
        <c:crossAx val="543009080"/>
        <c:crossesAt val="0"/>
        <c:auto val="1"/>
        <c:lblAlgn val="ctr"/>
        <c:lblOffset val="100"/>
        <c:noMultiLvlLbl val="0"/>
      </c:catAx>
      <c:valAx>
        <c:axId val="54300908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CA" sz="1000" b="0" i="0" u="none" strike="noStrike" kern="1200" baseline="0">
                    <a:solidFill>
                      <a:srgbClr val="414042">
                        <a:lumMod val="65000"/>
                        <a:lumOff val="35000"/>
                      </a:srgbClr>
                    </a:solidFill>
                    <a:effectLst/>
                  </a:rPr>
                  <a:t>Cumulative Carbon Emissions </a:t>
                </a:r>
              </a:p>
              <a:p>
                <a:pPr>
                  <a:defRPr/>
                </a:pPr>
                <a:r>
                  <a:rPr lang="en-CA" sz="1000" b="0" i="0" u="none" strike="noStrike" kern="1200" baseline="0">
                    <a:solidFill>
                      <a:srgbClr val="414042">
                        <a:lumMod val="65000"/>
                        <a:lumOff val="35000"/>
                      </a:srgbClr>
                    </a:solidFill>
                    <a:effectLst/>
                  </a:rPr>
                  <a:t>(tonnes of CO</a:t>
                </a:r>
                <a:r>
                  <a:rPr lang="en-CA" sz="1000" b="0" i="0" u="none" strike="noStrike" kern="1200" baseline="-25000">
                    <a:solidFill>
                      <a:srgbClr val="414042">
                        <a:lumMod val="65000"/>
                        <a:lumOff val="35000"/>
                      </a:srgbClr>
                    </a:solidFill>
                    <a:effectLst/>
                  </a:rPr>
                  <a:t>2</a:t>
                </a:r>
                <a:r>
                  <a:rPr lang="en-CA" sz="1000" b="0" i="0" u="none" strike="noStrike" kern="1200" baseline="0">
                    <a:solidFill>
                      <a:srgbClr val="414042">
                        <a:lumMod val="65000"/>
                        <a:lumOff val="35000"/>
                      </a:srgbClr>
                    </a:solidFill>
                    <a:effectLst/>
                  </a:rPr>
                  <a:t>e)</a:t>
                </a:r>
              </a:p>
            </c:rich>
          </c:tx>
          <c:layout>
            <c:manualLayout>
              <c:xMode val="edge"/>
              <c:yMode val="edge"/>
              <c:x val="7.7736193051249902E-2"/>
              <c:y val="0.179455281692240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011376"/>
        <c:crosses val="autoZero"/>
        <c:crossBetween val="between"/>
      </c:valAx>
      <c:dTable>
        <c:showHorzBorder val="0"/>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9050" cap="flat" cmpd="sng" algn="ctr">
      <a:solidFill>
        <a:schemeClr val="bg1">
          <a:lumMod val="6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414042">
                    <a:lumMod val="65000"/>
                    <a:lumOff val="35000"/>
                  </a:srgbClr>
                </a:solidFill>
                <a:latin typeface="+mn-lt"/>
                <a:ea typeface="+mn-ea"/>
                <a:cs typeface="+mn-cs"/>
              </a:defRPr>
            </a:pPr>
            <a:r>
              <a:rPr lang="en-US" sz="1400" b="1">
                <a:solidFill>
                  <a:sysClr val="windowText" lastClr="000000"/>
                </a:solidFill>
              </a:rPr>
              <a:t>TOTAL REFRIGERANT GWP</a:t>
            </a:r>
            <a:r>
              <a:rPr lang="en-US" sz="1400" b="1" baseline="-25000">
                <a:solidFill>
                  <a:sysClr val="windowText" lastClr="000000"/>
                </a:solidFill>
              </a:rPr>
              <a:t>100 </a:t>
            </a:r>
          </a:p>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414042">
                    <a:lumMod val="65000"/>
                    <a:lumOff val="35000"/>
                  </a:srgbClr>
                </a:solidFill>
                <a:latin typeface="+mn-lt"/>
                <a:ea typeface="+mn-ea"/>
                <a:cs typeface="+mn-cs"/>
              </a:defRPr>
            </a:pPr>
            <a:r>
              <a:rPr lang="en-US" sz="1400" b="0" i="0" u="none" strike="noStrike" kern="1200" spc="0" baseline="0">
                <a:solidFill>
                  <a:srgbClr val="414042">
                    <a:lumMod val="65000"/>
                    <a:lumOff val="35000"/>
                  </a:srgbClr>
                </a:solidFill>
              </a:rPr>
              <a:t>(kg CO</a:t>
            </a:r>
            <a:r>
              <a:rPr lang="en-US" sz="1400" b="0" i="0" u="none" strike="noStrike" kern="1200" spc="0" baseline="-25000">
                <a:solidFill>
                  <a:srgbClr val="414042">
                    <a:lumMod val="65000"/>
                    <a:lumOff val="35000"/>
                  </a:srgbClr>
                </a:solidFill>
              </a:rPr>
              <a:t>2</a:t>
            </a:r>
            <a:r>
              <a:rPr lang="en-US" sz="1400" b="0" i="0" u="none" strike="noStrike" kern="1200" spc="0" baseline="0">
                <a:solidFill>
                  <a:srgbClr val="414042">
                    <a:lumMod val="65000"/>
                    <a:lumOff val="35000"/>
                  </a:srgbClr>
                </a:solidFill>
              </a:rPr>
              <a:t>e)</a:t>
            </a:r>
          </a:p>
        </c:rich>
      </c:tx>
      <c:layout>
        <c:manualLayout>
          <c:xMode val="edge"/>
          <c:yMode val="edge"/>
          <c:x val="0.31537827515730482"/>
          <c:y val="2.6154307313257151E-2"/>
        </c:manualLayout>
      </c:layout>
      <c:overlay val="0"/>
      <c:spPr>
        <a:noFill/>
        <a:ln>
          <a:noFill/>
        </a:ln>
        <a:effectLst/>
      </c:spPr>
    </c:title>
    <c:autoTitleDeleted val="0"/>
    <c:plotArea>
      <c:layout>
        <c:manualLayout>
          <c:layoutTarget val="inner"/>
          <c:xMode val="edge"/>
          <c:yMode val="edge"/>
          <c:x val="0.14959370030334093"/>
          <c:y val="0.17224447671476617"/>
          <c:w val="0.82773257548031132"/>
          <c:h val="0.66362063203281862"/>
        </c:manualLayout>
      </c:layout>
      <c:barChart>
        <c:barDir val="col"/>
        <c:grouping val="clustered"/>
        <c:varyColors val="0"/>
        <c:ser>
          <c:idx val="0"/>
          <c:order val="0"/>
          <c:tx>
            <c:strRef>
              <c:f>'Carbon Summary'!$C$5</c:f>
              <c:strCache>
                <c:ptCount val="1"/>
                <c:pt idx="0">
                  <c:v>GWP100</c:v>
                </c:pt>
              </c:strCache>
            </c:strRef>
          </c:tx>
          <c:spPr>
            <a:solidFill>
              <a:schemeClr val="accent1"/>
            </a:solidFill>
            <a:ln>
              <a:noFill/>
            </a:ln>
            <a:effectLst/>
          </c:spPr>
          <c:invertIfNegative val="0"/>
          <c:cat>
            <c:multiLvlStrRef>
              <c:f>'Carbon Summary'!$E$6:$E$17</c:f>
            </c:multiLvlStrRef>
          </c:cat>
          <c:val>
            <c:numRef>
              <c:f>'Carbon Summary'!$C$6:$C$17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89BF-44CB-AC4C-121C57C243B7}"/>
            </c:ext>
          </c:extLst>
        </c:ser>
        <c:dLbls>
          <c:showLegendKey val="0"/>
          <c:showVal val="0"/>
          <c:showCatName val="0"/>
          <c:showSerName val="0"/>
          <c:showPercent val="0"/>
          <c:showBubbleSize val="0"/>
        </c:dLbls>
        <c:gapWidth val="95"/>
        <c:axId val="543011376"/>
        <c:axId val="543009080"/>
      </c:barChart>
      <c:catAx>
        <c:axId val="543011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009080"/>
        <c:crossesAt val="0"/>
        <c:auto val="1"/>
        <c:lblAlgn val="ctr"/>
        <c:lblOffset val="100"/>
        <c:noMultiLvlLbl val="0"/>
      </c:catAx>
      <c:valAx>
        <c:axId val="54300908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011376"/>
        <c:crosses val="autoZero"/>
        <c:crossBetween val="between"/>
      </c:valAx>
    </c:plotArea>
    <c:plotVisOnly val="1"/>
    <c:dispBlanksAs val="gap"/>
    <c:showDLblsOverMax val="0"/>
    <c:extLst/>
  </c:chart>
  <c:spPr>
    <a:solidFill>
      <a:schemeClr val="bg1"/>
    </a:solidFill>
    <a:ln w="19050" cap="flat" cmpd="sng" algn="ctr">
      <a:solidFill>
        <a:schemeClr val="bg1">
          <a:lumMod val="65000"/>
        </a:schemeClr>
      </a:solidFill>
      <a:round/>
    </a:ln>
    <a:effectLst/>
  </c:spPr>
  <c:txPr>
    <a:bodyPr/>
    <a:lstStyle/>
    <a:p>
      <a:pPr>
        <a:defRPr/>
      </a:pPr>
      <a:endParaRPr lang="en-US"/>
    </a:p>
  </c:tx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414042">
                    <a:lumMod val="65000"/>
                    <a:lumOff val="35000"/>
                  </a:srgbClr>
                </a:solidFill>
                <a:latin typeface="+mn-lt"/>
                <a:ea typeface="+mn-ea"/>
                <a:cs typeface="+mn-cs"/>
              </a:defRPr>
            </a:pPr>
            <a:r>
              <a:rPr lang="en-US" sz="1400" b="1" i="0" u="none" strike="noStrike" kern="1200" spc="0" baseline="0">
                <a:solidFill>
                  <a:sysClr val="windowText" lastClr="000000"/>
                </a:solidFill>
              </a:rPr>
              <a:t>ESTIMATED ANNUAL REFRIGERANT LEAKAGE </a:t>
            </a:r>
          </a:p>
          <a:p>
            <a:pPr marL="0" marR="0" lvl="0" indent="0" algn="ctr" defTabSz="914400" rtl="0" eaLnBrk="1" fontAlgn="auto" latinLnBrk="0" hangingPunct="1">
              <a:lnSpc>
                <a:spcPct val="100000"/>
              </a:lnSpc>
              <a:spcBef>
                <a:spcPts val="0"/>
              </a:spcBef>
              <a:spcAft>
                <a:spcPts val="0"/>
              </a:spcAft>
              <a:buClrTx/>
              <a:buSzTx/>
              <a:buFontTx/>
              <a:buNone/>
              <a:tabLst/>
              <a:defRPr>
                <a:solidFill>
                  <a:srgbClr val="414042">
                    <a:lumMod val="65000"/>
                    <a:lumOff val="35000"/>
                  </a:srgbClr>
                </a:solidFill>
              </a:defRPr>
            </a:pPr>
            <a:r>
              <a:rPr lang="en-US" sz="1400" b="0" i="0" u="none" strike="noStrike" kern="1200" spc="0" baseline="0">
                <a:solidFill>
                  <a:srgbClr val="414042">
                    <a:lumMod val="65000"/>
                    <a:lumOff val="35000"/>
                  </a:srgbClr>
                </a:solidFill>
              </a:rPr>
              <a:t>(kg CO</a:t>
            </a:r>
            <a:r>
              <a:rPr lang="en-US" sz="1400" b="0" i="0" u="none" strike="noStrike" kern="1200" spc="0" baseline="-25000">
                <a:solidFill>
                  <a:srgbClr val="414042">
                    <a:lumMod val="65000"/>
                    <a:lumOff val="35000"/>
                  </a:srgbClr>
                </a:solidFill>
              </a:rPr>
              <a:t>2</a:t>
            </a:r>
            <a:r>
              <a:rPr lang="en-US" sz="1400" b="0" i="0" u="none" strike="noStrike" kern="1200" spc="0" baseline="0">
                <a:solidFill>
                  <a:srgbClr val="414042">
                    <a:lumMod val="65000"/>
                    <a:lumOff val="35000"/>
                  </a:srgbClr>
                </a:solidFill>
              </a:rPr>
              <a:t>e/yr)</a:t>
            </a:r>
          </a:p>
        </c:rich>
      </c:tx>
      <c:layout>
        <c:manualLayout>
          <c:xMode val="edge"/>
          <c:yMode val="edge"/>
          <c:x val="0.2213390448693438"/>
          <c:y val="2.6154433055087422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414042">
                  <a:lumMod val="65000"/>
                  <a:lumOff val="35000"/>
                </a:srgbClr>
              </a:solidFill>
              <a:latin typeface="+mn-lt"/>
              <a:ea typeface="+mn-ea"/>
              <a:cs typeface="+mn-cs"/>
            </a:defRPr>
          </a:pPr>
          <a:endParaRPr lang="en-US"/>
        </a:p>
      </c:txPr>
    </c:title>
    <c:autoTitleDeleted val="0"/>
    <c:plotArea>
      <c:layout>
        <c:manualLayout>
          <c:layoutTarget val="inner"/>
          <c:xMode val="edge"/>
          <c:yMode val="edge"/>
          <c:x val="0.16519787732715271"/>
          <c:y val="0.17261810898529714"/>
          <c:w val="0.79649939111507451"/>
          <c:h val="0.66315621770708044"/>
        </c:manualLayout>
      </c:layout>
      <c:barChart>
        <c:barDir val="col"/>
        <c:grouping val="clustered"/>
        <c:varyColors val="0"/>
        <c:ser>
          <c:idx val="1"/>
          <c:order val="0"/>
          <c:tx>
            <c:strRef>
              <c:f>'Carbon Summary'!$D$5</c:f>
              <c:strCache>
                <c:ptCount val="1"/>
                <c:pt idx="0">
                  <c:v>Total Annual Leakage</c:v>
                </c:pt>
              </c:strCache>
            </c:strRef>
          </c:tx>
          <c:spPr>
            <a:solidFill>
              <a:srgbClr val="E2AB25"/>
            </a:solidFill>
            <a:ln>
              <a:noFill/>
            </a:ln>
            <a:effectLst/>
          </c:spPr>
          <c:invertIfNegative val="0"/>
          <c:cat>
            <c:multiLvlStrRef>
              <c:f>'Carbon Summary'!$E$6:$E$17</c:f>
            </c:multiLvlStrRef>
          </c:cat>
          <c:val>
            <c:numRef>
              <c:f>'Carbon Summary'!$D$6:$D$17</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1F9C-4F9B-9C0C-DE165EBED1A4}"/>
            </c:ext>
          </c:extLst>
        </c:ser>
        <c:dLbls>
          <c:showLegendKey val="0"/>
          <c:showVal val="0"/>
          <c:showCatName val="0"/>
          <c:showSerName val="0"/>
          <c:showPercent val="0"/>
          <c:showBubbleSize val="0"/>
        </c:dLbls>
        <c:gapWidth val="95"/>
        <c:axId val="543011376"/>
        <c:axId val="543009080"/>
      </c:barChart>
      <c:catAx>
        <c:axId val="543011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009080"/>
        <c:crossesAt val="0"/>
        <c:auto val="1"/>
        <c:lblAlgn val="ctr"/>
        <c:lblOffset val="100"/>
        <c:noMultiLvlLbl val="0"/>
      </c:catAx>
      <c:valAx>
        <c:axId val="54300908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011376"/>
        <c:crosses val="autoZero"/>
        <c:crossBetween val="between"/>
      </c:valAx>
      <c:spPr>
        <a:noFill/>
        <a:ln>
          <a:noFill/>
        </a:ln>
        <a:effectLst/>
      </c:spPr>
    </c:plotArea>
    <c:plotVisOnly val="1"/>
    <c:dispBlanksAs val="gap"/>
    <c:showDLblsOverMax val="0"/>
    <c:extLst/>
  </c:chart>
  <c:spPr>
    <a:solidFill>
      <a:schemeClr val="bg1"/>
    </a:solidFill>
    <a:ln w="19050" cap="flat" cmpd="sng" algn="ctr">
      <a:solidFill>
        <a:schemeClr val="bg1">
          <a:lumMod val="6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0"/>
          <a:lstStyle/>
          <a:p>
            <a:pPr lvl="2" algn="ctr" rtl="0">
              <a:defRPr sz="1400" b="0" i="0" u="none" strike="noStrike" kern="1200" spc="0" baseline="0">
                <a:solidFill>
                  <a:schemeClr val="bg1">
                    <a:lumMod val="50000"/>
                  </a:schemeClr>
                </a:solidFill>
                <a:latin typeface="+mn-lt"/>
                <a:ea typeface="+mn-ea"/>
                <a:cs typeface="+mn-cs"/>
              </a:defRPr>
            </a:pPr>
            <a:r>
              <a:rPr lang="en-US" sz="1400" b="1">
                <a:solidFill>
                  <a:sysClr val="windowText" lastClr="000000"/>
                </a:solidFill>
              </a:rPr>
              <a:t>WHOLE LIFE CARBON EMISSIONS INTENSITY OVER</a:t>
            </a:r>
            <a:r>
              <a:rPr lang="en-US" sz="1400" b="1" baseline="0">
                <a:solidFill>
                  <a:sysClr val="windowText" lastClr="000000"/>
                </a:solidFill>
              </a:rPr>
              <a:t> </a:t>
            </a:r>
            <a:r>
              <a:rPr lang="en-US" sz="1400" b="1">
                <a:solidFill>
                  <a:sysClr val="windowText" lastClr="000000"/>
                </a:solidFill>
              </a:rPr>
              <a:t>60 YEARS</a:t>
            </a:r>
            <a:r>
              <a:rPr lang="en-US" sz="1400" b="0">
                <a:solidFill>
                  <a:schemeClr val="bg1">
                    <a:lumMod val="50000"/>
                  </a:schemeClr>
                </a:solidFill>
              </a:rPr>
              <a:t>
(kg CO</a:t>
            </a:r>
            <a:r>
              <a:rPr lang="en-US" sz="1400" b="0" baseline="-25000">
                <a:solidFill>
                  <a:schemeClr val="bg1">
                    <a:lumMod val="50000"/>
                  </a:schemeClr>
                </a:solidFill>
              </a:rPr>
              <a:t>2</a:t>
            </a:r>
            <a:r>
              <a:rPr lang="en-US" sz="1400" b="0">
                <a:solidFill>
                  <a:schemeClr val="bg1">
                    <a:lumMod val="50000"/>
                  </a:schemeClr>
                </a:solidFill>
              </a:rPr>
              <a:t>e/m</a:t>
            </a:r>
            <a:r>
              <a:rPr lang="en-US" sz="1400" b="0" baseline="30000">
                <a:solidFill>
                  <a:schemeClr val="bg1">
                    <a:lumMod val="50000"/>
                  </a:schemeClr>
                </a:solidFill>
              </a:rPr>
              <a:t>2</a:t>
            </a:r>
            <a:r>
              <a:rPr lang="en-US" sz="1400" b="0">
                <a:solidFill>
                  <a:schemeClr val="bg1">
                    <a:lumMod val="50000"/>
                  </a:schemeClr>
                </a:solidFill>
              </a:rPr>
              <a:t>)</a:t>
            </a:r>
            <a:endParaRPr lang="en-US" sz="1400" b="0" baseline="0">
              <a:solidFill>
                <a:schemeClr val="bg1">
                  <a:lumMod val="50000"/>
                </a:schemeClr>
              </a:solidFill>
            </a:endParaRPr>
          </a:p>
        </c:rich>
      </c:tx>
      <c:layout>
        <c:manualLayout>
          <c:xMode val="edge"/>
          <c:yMode val="edge"/>
          <c:x val="0.10533349463933904"/>
          <c:y val="3.2799587288812583E-2"/>
        </c:manualLayout>
      </c:layout>
      <c:overlay val="0"/>
      <c:spPr>
        <a:noFill/>
        <a:ln>
          <a:noFill/>
        </a:ln>
        <a:effectLst/>
      </c:spPr>
      <c:txPr>
        <a:bodyPr rot="0" spcFirstLastPara="1" vertOverflow="ellipsis" vert="horz" wrap="square" anchor="ctr" anchorCtr="0"/>
        <a:lstStyle/>
        <a:p>
          <a:pPr lvl="2" algn="ctr" rtl="0">
            <a:defRPr sz="1400" b="0" i="0" u="none" strike="noStrike" kern="1200" spc="0" baseline="0">
              <a:solidFill>
                <a:schemeClr val="bg1">
                  <a:lumMod val="50000"/>
                </a:schemeClr>
              </a:solidFill>
              <a:latin typeface="+mn-lt"/>
              <a:ea typeface="+mn-ea"/>
              <a:cs typeface="+mn-cs"/>
            </a:defRPr>
          </a:pPr>
          <a:endParaRPr lang="en-US"/>
        </a:p>
      </c:txPr>
    </c:title>
    <c:autoTitleDeleted val="0"/>
    <c:plotArea>
      <c:layout>
        <c:manualLayout>
          <c:layoutTarget val="inner"/>
          <c:xMode val="edge"/>
          <c:yMode val="edge"/>
          <c:x val="0.11760592715031601"/>
          <c:y val="0.16091542392597144"/>
          <c:w val="0.48141354456424323"/>
          <c:h val="0.75767196873652154"/>
        </c:manualLayout>
      </c:layout>
      <c:doughnutChart>
        <c:varyColors val="1"/>
        <c:ser>
          <c:idx val="0"/>
          <c:order val="0"/>
          <c:tx>
            <c:strRef>
              <c:f>Graphs!$C$10</c:f>
              <c:strCache>
                <c:ptCount val="1"/>
                <c:pt idx="0">
                  <c:v>WHOLE LIFE CARBON EMISSIONS INTENSITY (60 YEARS)*</c:v>
                </c:pt>
              </c:strCache>
            </c:strRef>
          </c:tx>
          <c:spPr>
            <a:ln>
              <a:noFill/>
            </a:ln>
          </c:spPr>
          <c:dPt>
            <c:idx val="0"/>
            <c:bubble3D val="0"/>
            <c:spPr>
              <a:solidFill>
                <a:schemeClr val="accent4"/>
              </a:solidFill>
              <a:ln w="19050">
                <a:noFill/>
              </a:ln>
              <a:effectLst/>
            </c:spPr>
            <c:extLst>
              <c:ext xmlns:c16="http://schemas.microsoft.com/office/drawing/2014/chart" uri="{C3380CC4-5D6E-409C-BE32-E72D297353CC}">
                <c16:uniqueId val="{00000001-D84E-40A0-A5A8-E4C32AA2FE2E}"/>
              </c:ext>
            </c:extLst>
          </c:dPt>
          <c:dPt>
            <c:idx val="1"/>
            <c:bubble3D val="0"/>
            <c:spPr>
              <a:solidFill>
                <a:schemeClr val="accent5"/>
              </a:solidFill>
              <a:ln w="19050">
                <a:noFill/>
              </a:ln>
              <a:effectLst/>
            </c:spPr>
            <c:extLst>
              <c:ext xmlns:c16="http://schemas.microsoft.com/office/drawing/2014/chart" uri="{C3380CC4-5D6E-409C-BE32-E72D297353CC}">
                <c16:uniqueId val="{00000003-D84E-40A0-A5A8-E4C32AA2FE2E}"/>
              </c:ext>
            </c:extLst>
          </c:dPt>
          <c:dPt>
            <c:idx val="2"/>
            <c:bubble3D val="0"/>
            <c:spPr>
              <a:solidFill>
                <a:schemeClr val="accent3"/>
              </a:solidFill>
              <a:ln w="19050">
                <a:noFill/>
              </a:ln>
              <a:effectLst/>
            </c:spPr>
            <c:extLst>
              <c:ext xmlns:c16="http://schemas.microsoft.com/office/drawing/2014/chart" uri="{C3380CC4-5D6E-409C-BE32-E72D297353CC}">
                <c16:uniqueId val="{00000005-D84E-40A0-A5A8-E4C32AA2FE2E}"/>
              </c:ext>
            </c:extLst>
          </c:dPt>
          <c:dPt>
            <c:idx val="3"/>
            <c:bubble3D val="0"/>
            <c:spPr>
              <a:solidFill>
                <a:schemeClr val="accent1"/>
              </a:solidFill>
              <a:ln w="19050">
                <a:noFill/>
              </a:ln>
              <a:effectLst/>
            </c:spPr>
            <c:extLst>
              <c:ext xmlns:c16="http://schemas.microsoft.com/office/drawing/2014/chart" uri="{C3380CC4-5D6E-409C-BE32-E72D297353CC}">
                <c16:uniqueId val="{00000007-D84E-40A0-A5A8-E4C32AA2FE2E}"/>
              </c:ext>
            </c:extLst>
          </c:dPt>
          <c:dLbls>
            <c:numFmt formatCode="0.0%" sourceLinked="0"/>
            <c:spPr>
              <a:solidFill>
                <a:sysClr val="window" lastClr="FFFFFF"/>
              </a:solidFill>
              <a:ln>
                <a:solidFill>
                  <a:srgbClr val="414042">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0"/>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Graphs!$D$14:$D$17</c:f>
              <c:strCache>
                <c:ptCount val="4"/>
                <c:pt idx="0">
                  <c:v>Upfront Embodied Carbon</c:v>
                </c:pt>
                <c:pt idx="1">
                  <c:v>Operational Carbon</c:v>
                </c:pt>
                <c:pt idx="2">
                  <c:v>Use Stage Embodied Carbon</c:v>
                </c:pt>
                <c:pt idx="3">
                  <c:v>End of Life Embodied Carbon</c:v>
                </c:pt>
              </c:strCache>
            </c:strRef>
          </c:cat>
          <c:val>
            <c:numRef>
              <c:f>Graphs!$G$14:$G$17</c:f>
              <c:numCache>
                <c:formatCode>0.0%</c:formatCode>
                <c:ptCount val="4"/>
                <c:pt idx="0">
                  <c:v>0</c:v>
                </c:pt>
                <c:pt idx="1">
                  <c:v>0</c:v>
                </c:pt>
                <c:pt idx="2">
                  <c:v>#N/A</c:v>
                </c:pt>
                <c:pt idx="3">
                  <c:v>0</c:v>
                </c:pt>
              </c:numCache>
            </c:numRef>
          </c:val>
          <c:extLst>
            <c:ext xmlns:c16="http://schemas.microsoft.com/office/drawing/2014/chart" uri="{C3380CC4-5D6E-409C-BE32-E72D297353CC}">
              <c16:uniqueId val="{00000008-D84E-40A0-A5A8-E4C32AA2FE2E}"/>
            </c:ext>
          </c:extLst>
        </c:ser>
        <c:dLbls>
          <c:showLegendKey val="0"/>
          <c:showVal val="0"/>
          <c:showCatName val="0"/>
          <c:showSerName val="0"/>
          <c:showPercent val="1"/>
          <c:showBubbleSize val="0"/>
          <c:showLeaderLines val="0"/>
        </c:dLbls>
        <c:firstSliceAng val="164"/>
        <c:holeSize val="75"/>
      </c:doughnutChart>
      <c:spPr>
        <a:noFill/>
        <a:ln>
          <a:noFill/>
        </a:ln>
        <a:effectLst/>
      </c:spPr>
    </c:plotArea>
    <c:legend>
      <c:legendPos val="r"/>
      <c:layout>
        <c:manualLayout>
          <c:xMode val="edge"/>
          <c:yMode val="edge"/>
          <c:x val="0.66059106971309622"/>
          <c:y val="0.24545102412165859"/>
          <c:w val="0.32512685881300807"/>
          <c:h val="0.50315096303577811"/>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9050" cap="flat" cmpd="sng" algn="ctr">
      <a:solidFill>
        <a:srgbClr val="BDBBBB"/>
      </a:solidFill>
      <a:round/>
    </a:ln>
    <a:effectLst/>
  </c:spPr>
  <c:txPr>
    <a:bodyPr/>
    <a:lstStyle/>
    <a:p>
      <a:pPr>
        <a:defRPr/>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414042">
                    <a:lumMod val="65000"/>
                    <a:lumOff val="35000"/>
                  </a:srgbClr>
                </a:solidFill>
                <a:latin typeface="+mn-lt"/>
                <a:ea typeface="+mn-ea"/>
                <a:cs typeface="+mn-cs"/>
              </a:defRPr>
            </a:pPr>
            <a:r>
              <a:rPr lang="en-US" sz="1400" b="1">
                <a:solidFill>
                  <a:sysClr val="windowText" lastClr="000000"/>
                </a:solidFill>
              </a:rPr>
              <a:t>WHOLE LIFE CARBON EMISSIONS OVER 60</a:t>
            </a:r>
            <a:r>
              <a:rPr lang="en-US" sz="1400" b="1" baseline="0">
                <a:solidFill>
                  <a:sysClr val="windowText" lastClr="000000"/>
                </a:solidFill>
              </a:rPr>
              <a:t> YEARS</a:t>
            </a:r>
            <a:endParaRPr lang="en-US" sz="1400" b="1">
              <a:solidFill>
                <a:sysClr val="windowText" lastClr="000000"/>
              </a:solidFill>
            </a:endParaRPr>
          </a:p>
        </c:rich>
      </c:tx>
      <c:layout>
        <c:manualLayout>
          <c:xMode val="edge"/>
          <c:yMode val="edge"/>
          <c:x val="0.33031885892802887"/>
          <c:y val="4.5424454869283974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414042">
                  <a:lumMod val="65000"/>
                  <a:lumOff val="35000"/>
                </a:srgbClr>
              </a:solidFill>
              <a:latin typeface="+mn-lt"/>
              <a:ea typeface="+mn-ea"/>
              <a:cs typeface="+mn-cs"/>
            </a:defRPr>
          </a:pPr>
          <a:endParaRPr lang="en-US"/>
        </a:p>
      </c:txPr>
    </c:title>
    <c:autoTitleDeleted val="0"/>
    <c:plotArea>
      <c:layout>
        <c:manualLayout>
          <c:layoutTarget val="inner"/>
          <c:xMode val="edge"/>
          <c:yMode val="edge"/>
          <c:x val="0.14637156961586403"/>
          <c:y val="0.19767656828658839"/>
          <c:w val="0.84076848723015285"/>
          <c:h val="0.48624964963651651"/>
        </c:manualLayout>
      </c:layout>
      <c:barChart>
        <c:barDir val="col"/>
        <c:grouping val="stacked"/>
        <c:varyColors val="0"/>
        <c:ser>
          <c:idx val="4"/>
          <c:order val="0"/>
          <c:tx>
            <c:strRef>
              <c:f>Graphs!$R$13</c:f>
              <c:strCache>
                <c:ptCount val="1"/>
                <c:pt idx="0">
                  <c:v>End of Life Embodied Carbon</c:v>
                </c:pt>
              </c:strCache>
            </c:strRef>
          </c:tx>
          <c:spPr>
            <a:solidFill>
              <a:srgbClr val="00827B"/>
            </a:solidFill>
            <a:ln>
              <a:noFill/>
            </a:ln>
            <a:effectLst/>
          </c:spPr>
          <c:invertIfNegative val="0"/>
          <c:dLbls>
            <c:delete val="1"/>
          </c:dLbls>
          <c:cat>
            <c:strRef>
              <c:f>Graphs!$L$14:$L$26</c:f>
              <c:strCache>
                <c:ptCount val="13"/>
                <c:pt idx="0">
                  <c:v>Year 0
 (2025)</c:v>
                </c:pt>
                <c:pt idx="1">
                  <c:v>Year 5
 (2030)</c:v>
                </c:pt>
                <c:pt idx="2">
                  <c:v>Year 10
 (2035)</c:v>
                </c:pt>
                <c:pt idx="3">
                  <c:v>Year 15
 (2040)</c:v>
                </c:pt>
                <c:pt idx="4">
                  <c:v>Year 20
 (2045)</c:v>
                </c:pt>
                <c:pt idx="5">
                  <c:v>Year 25
 (2050)</c:v>
                </c:pt>
                <c:pt idx="6">
                  <c:v>Year 30
 (2055)</c:v>
                </c:pt>
                <c:pt idx="7">
                  <c:v>Year 35
 (2060)</c:v>
                </c:pt>
                <c:pt idx="8">
                  <c:v>Year 40
 (2065)</c:v>
                </c:pt>
                <c:pt idx="9">
                  <c:v>Year 45
 (2070)</c:v>
                </c:pt>
                <c:pt idx="10">
                  <c:v>Year 50
 (2075)</c:v>
                </c:pt>
                <c:pt idx="11">
                  <c:v>Year 55
 (2080)</c:v>
                </c:pt>
                <c:pt idx="12">
                  <c:v>Year 60
 (2085)</c:v>
                </c:pt>
              </c:strCache>
            </c:strRef>
          </c:cat>
          <c:val>
            <c:numRef>
              <c:f>Graphs!$R$14:$R$26</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16A0-4648-929E-5F335CF646DF}"/>
            </c:ext>
          </c:extLst>
        </c:ser>
        <c:ser>
          <c:idx val="3"/>
          <c:order val="1"/>
          <c:tx>
            <c:strRef>
              <c:f>Graphs!$Q$13</c:f>
              <c:strCache>
                <c:ptCount val="1"/>
                <c:pt idx="0">
                  <c:v>Use Stage Embodied Carbon</c:v>
                </c:pt>
              </c:strCache>
            </c:strRef>
          </c:tx>
          <c:spPr>
            <a:solidFill>
              <a:srgbClr val="70BAB4"/>
            </a:solidFill>
            <a:ln>
              <a:noFill/>
            </a:ln>
            <a:effectLst/>
          </c:spPr>
          <c:invertIfNegative val="0"/>
          <c:dLbls>
            <c:delete val="1"/>
          </c:dLbls>
          <c:cat>
            <c:strRef>
              <c:f>Graphs!$L$14:$L$26</c:f>
              <c:strCache>
                <c:ptCount val="13"/>
                <c:pt idx="0">
                  <c:v>Year 0
 (2025)</c:v>
                </c:pt>
                <c:pt idx="1">
                  <c:v>Year 5
 (2030)</c:v>
                </c:pt>
                <c:pt idx="2">
                  <c:v>Year 10
 (2035)</c:v>
                </c:pt>
                <c:pt idx="3">
                  <c:v>Year 15
 (2040)</c:v>
                </c:pt>
                <c:pt idx="4">
                  <c:v>Year 20
 (2045)</c:v>
                </c:pt>
                <c:pt idx="5">
                  <c:v>Year 25
 (2050)</c:v>
                </c:pt>
                <c:pt idx="6">
                  <c:v>Year 30
 (2055)</c:v>
                </c:pt>
                <c:pt idx="7">
                  <c:v>Year 35
 (2060)</c:v>
                </c:pt>
                <c:pt idx="8">
                  <c:v>Year 40
 (2065)</c:v>
                </c:pt>
                <c:pt idx="9">
                  <c:v>Year 45
 (2070)</c:v>
                </c:pt>
                <c:pt idx="10">
                  <c:v>Year 50
 (2075)</c:v>
                </c:pt>
                <c:pt idx="11">
                  <c:v>Year 55
 (2080)</c:v>
                </c:pt>
                <c:pt idx="12">
                  <c:v>Year 60
 (2085)</c:v>
                </c:pt>
              </c:strCache>
            </c:strRef>
          </c:cat>
          <c:val>
            <c:numRef>
              <c:f>Graphs!$Q$14:$Q$26</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16A0-4648-929E-5F335CF646DF}"/>
            </c:ext>
          </c:extLst>
        </c:ser>
        <c:ser>
          <c:idx val="2"/>
          <c:order val="2"/>
          <c:tx>
            <c:strRef>
              <c:f>Graphs!$N$13</c:f>
              <c:strCache>
                <c:ptCount val="1"/>
                <c:pt idx="0">
                  <c:v>Operational Carbon</c:v>
                </c:pt>
              </c:strCache>
            </c:strRef>
          </c:tx>
          <c:spPr>
            <a:solidFill>
              <a:schemeClr val="accent5"/>
            </a:solidFill>
            <a:ln>
              <a:noFill/>
            </a:ln>
            <a:effectLst/>
          </c:spPr>
          <c:invertIfNegative val="0"/>
          <c:dLbls>
            <c:delete val="1"/>
          </c:dLbls>
          <c:cat>
            <c:strRef>
              <c:f>Graphs!$L$14:$L$26</c:f>
              <c:strCache>
                <c:ptCount val="13"/>
                <c:pt idx="0">
                  <c:v>Year 0
 (2025)</c:v>
                </c:pt>
                <c:pt idx="1">
                  <c:v>Year 5
 (2030)</c:v>
                </c:pt>
                <c:pt idx="2">
                  <c:v>Year 10
 (2035)</c:v>
                </c:pt>
                <c:pt idx="3">
                  <c:v>Year 15
 (2040)</c:v>
                </c:pt>
                <c:pt idx="4">
                  <c:v>Year 20
 (2045)</c:v>
                </c:pt>
                <c:pt idx="5">
                  <c:v>Year 25
 (2050)</c:v>
                </c:pt>
                <c:pt idx="6">
                  <c:v>Year 30
 (2055)</c:v>
                </c:pt>
                <c:pt idx="7">
                  <c:v>Year 35
 (2060)</c:v>
                </c:pt>
                <c:pt idx="8">
                  <c:v>Year 40
 (2065)</c:v>
                </c:pt>
                <c:pt idx="9">
                  <c:v>Year 45
 (2070)</c:v>
                </c:pt>
                <c:pt idx="10">
                  <c:v>Year 50
 (2075)</c:v>
                </c:pt>
                <c:pt idx="11">
                  <c:v>Year 55
 (2080)</c:v>
                </c:pt>
                <c:pt idx="12">
                  <c:v>Year 60
 (2085)</c:v>
                </c:pt>
              </c:strCache>
            </c:strRef>
          </c:cat>
          <c:val>
            <c:numRef>
              <c:f>Graphs!$N$14:$N$26</c:f>
              <c:numCache>
                <c:formatCode>#,##0.000</c:formatCode>
                <c:ptCount val="13"/>
                <c:pt idx="0">
                  <c:v>0</c:v>
                </c:pt>
                <c:pt idx="1">
                  <c:v>#N/A</c:v>
                </c:pt>
                <c:pt idx="2">
                  <c:v>#N/A</c:v>
                </c:pt>
                <c:pt idx="3">
                  <c:v>#N/A</c:v>
                </c:pt>
                <c:pt idx="4">
                  <c:v>#N/A</c:v>
                </c:pt>
                <c:pt idx="5">
                  <c:v>#N/A</c:v>
                </c:pt>
                <c:pt idx="6">
                  <c:v>#N/A</c:v>
                </c:pt>
                <c:pt idx="7">
                  <c:v>#N/A</c:v>
                </c:pt>
                <c:pt idx="8">
                  <c:v>#N/A</c:v>
                </c:pt>
                <c:pt idx="9">
                  <c:v>#N/A</c:v>
                </c:pt>
                <c:pt idx="10">
                  <c:v>#N/A</c:v>
                </c:pt>
                <c:pt idx="11">
                  <c:v>#N/A</c:v>
                </c:pt>
                <c:pt idx="12">
                  <c:v>#N/A</c:v>
                </c:pt>
              </c:numCache>
            </c:numRef>
          </c:val>
          <c:extLst>
            <c:ext xmlns:c16="http://schemas.microsoft.com/office/drawing/2014/chart" uri="{C3380CC4-5D6E-409C-BE32-E72D297353CC}">
              <c16:uniqueId val="{00000001-16A0-4648-929E-5F335CF646DF}"/>
            </c:ext>
          </c:extLst>
        </c:ser>
        <c:ser>
          <c:idx val="1"/>
          <c:order val="3"/>
          <c:tx>
            <c:strRef>
              <c:f>Graphs!$M$13</c:f>
              <c:strCache>
                <c:ptCount val="1"/>
                <c:pt idx="0">
                  <c:v>Upfront Embodied Carbon</c:v>
                </c:pt>
              </c:strCache>
            </c:strRef>
          </c:tx>
          <c:spPr>
            <a:solidFill>
              <a:srgbClr val="9FCCC0"/>
            </a:solidFill>
            <a:ln>
              <a:noFill/>
            </a:ln>
            <a:effectLst/>
          </c:spPr>
          <c:invertIfNegative val="0"/>
          <c:dLbls>
            <c:delete val="1"/>
          </c:dLbls>
          <c:cat>
            <c:strRef>
              <c:f>Graphs!$L$14:$L$26</c:f>
              <c:strCache>
                <c:ptCount val="13"/>
                <c:pt idx="0">
                  <c:v>Year 0
 (2025)</c:v>
                </c:pt>
                <c:pt idx="1">
                  <c:v>Year 5
 (2030)</c:v>
                </c:pt>
                <c:pt idx="2">
                  <c:v>Year 10
 (2035)</c:v>
                </c:pt>
                <c:pt idx="3">
                  <c:v>Year 15
 (2040)</c:v>
                </c:pt>
                <c:pt idx="4">
                  <c:v>Year 20
 (2045)</c:v>
                </c:pt>
                <c:pt idx="5">
                  <c:v>Year 25
 (2050)</c:v>
                </c:pt>
                <c:pt idx="6">
                  <c:v>Year 30
 (2055)</c:v>
                </c:pt>
                <c:pt idx="7">
                  <c:v>Year 35
 (2060)</c:v>
                </c:pt>
                <c:pt idx="8">
                  <c:v>Year 40
 (2065)</c:v>
                </c:pt>
                <c:pt idx="9">
                  <c:v>Year 45
 (2070)</c:v>
                </c:pt>
                <c:pt idx="10">
                  <c:v>Year 50
 (2075)</c:v>
                </c:pt>
                <c:pt idx="11">
                  <c:v>Year 55
 (2080)</c:v>
                </c:pt>
                <c:pt idx="12">
                  <c:v>Year 60
 (2085)</c:v>
                </c:pt>
              </c:strCache>
            </c:strRef>
          </c:cat>
          <c:val>
            <c:numRef>
              <c:f>Graphs!$M$14:$M$26</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6A0-4648-929E-5F335CF646DF}"/>
            </c:ext>
          </c:extLst>
        </c:ser>
        <c:dLbls>
          <c:dLblPos val="inBase"/>
          <c:showLegendKey val="0"/>
          <c:showVal val="1"/>
          <c:showCatName val="0"/>
          <c:showSerName val="0"/>
          <c:showPercent val="0"/>
          <c:showBubbleSize val="0"/>
        </c:dLbls>
        <c:gapWidth val="95"/>
        <c:overlap val="100"/>
        <c:axId val="543011376"/>
        <c:axId val="543009080"/>
      </c:barChart>
      <c:catAx>
        <c:axId val="543011376"/>
        <c:scaling>
          <c:orientation val="minMax"/>
        </c:scaling>
        <c:delete val="1"/>
        <c:axPos val="b"/>
        <c:numFmt formatCode="General" sourceLinked="1"/>
        <c:majorTickMark val="none"/>
        <c:minorTickMark val="none"/>
        <c:tickLblPos val="nextTo"/>
        <c:crossAx val="543009080"/>
        <c:crossesAt val="0"/>
        <c:auto val="1"/>
        <c:lblAlgn val="ctr"/>
        <c:lblOffset val="100"/>
        <c:noMultiLvlLbl val="0"/>
      </c:catAx>
      <c:valAx>
        <c:axId val="54300908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CA" sz="1000" b="0" i="0" u="none" strike="noStrike" kern="1200" baseline="0">
                    <a:solidFill>
                      <a:srgbClr val="414042">
                        <a:lumMod val="65000"/>
                        <a:lumOff val="35000"/>
                      </a:srgbClr>
                    </a:solidFill>
                    <a:effectLst/>
                  </a:rPr>
                  <a:t>Cumulative Carbon Emissions </a:t>
                </a:r>
              </a:p>
              <a:p>
                <a:pPr>
                  <a:defRPr/>
                </a:pPr>
                <a:r>
                  <a:rPr lang="en-CA" sz="1000" b="0" i="0" u="none" strike="noStrike" kern="1200" baseline="0">
                    <a:solidFill>
                      <a:srgbClr val="414042">
                        <a:lumMod val="65000"/>
                        <a:lumOff val="35000"/>
                      </a:srgbClr>
                    </a:solidFill>
                    <a:effectLst/>
                  </a:rPr>
                  <a:t>(tonnes of CO</a:t>
                </a:r>
                <a:r>
                  <a:rPr lang="en-CA" sz="1000" b="0" i="0" u="none" strike="noStrike" kern="1200" baseline="-25000">
                    <a:solidFill>
                      <a:srgbClr val="414042">
                        <a:lumMod val="65000"/>
                        <a:lumOff val="35000"/>
                      </a:srgbClr>
                    </a:solidFill>
                    <a:effectLst/>
                  </a:rPr>
                  <a:t>2</a:t>
                </a:r>
                <a:r>
                  <a:rPr lang="en-CA" sz="1000" b="0" i="0" u="none" strike="noStrike" kern="1200" baseline="0">
                    <a:solidFill>
                      <a:srgbClr val="414042">
                        <a:lumMod val="65000"/>
                        <a:lumOff val="35000"/>
                      </a:srgbClr>
                    </a:solidFill>
                    <a:effectLst/>
                  </a:rPr>
                  <a:t>e)</a:t>
                </a:r>
              </a:p>
            </c:rich>
          </c:tx>
          <c:layout>
            <c:manualLayout>
              <c:xMode val="edge"/>
              <c:yMode val="edge"/>
              <c:x val="7.7736193051249902E-2"/>
              <c:y val="0.179455281692240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011376"/>
        <c:crosses val="autoZero"/>
        <c:crossBetween val="between"/>
      </c:valAx>
      <c:dTable>
        <c:showHorzBorder val="0"/>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9050" cap="flat" cmpd="sng" algn="ctr">
      <a:solidFill>
        <a:schemeClr val="bg1">
          <a:lumMod val="6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a:solidFill>
                  <a:sysClr val="windowText" lastClr="000000"/>
                </a:solidFill>
              </a:rPr>
              <a:t>OPERATIONAL CARBON REDUCTION</a:t>
            </a:r>
            <a:r>
              <a:rPr lang="en-US" sz="1400" b="1" baseline="0">
                <a:solidFill>
                  <a:sysClr val="windowText" lastClr="000000"/>
                </a:solidFill>
              </a:rPr>
              <a:t> </a:t>
            </a:r>
            <a:r>
              <a:rPr lang="en-US" sz="1400" b="1">
                <a:solidFill>
                  <a:sysClr val="windowText" lastClr="000000"/>
                </a:solidFill>
              </a:rPr>
              <a:t>MEASURES</a:t>
            </a:r>
          </a:p>
        </c:rich>
      </c:tx>
      <c:layout>
        <c:manualLayout>
          <c:xMode val="edge"/>
          <c:yMode val="edge"/>
          <c:x val="0.18020146009215413"/>
          <c:y val="4.815072125574380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5685662934719776E-2"/>
          <c:y val="0.1622848219265606"/>
          <c:w val="0.5642191086123608"/>
          <c:h val="0.6863632237119961"/>
        </c:manualLayout>
      </c:layout>
      <c:doughnutChart>
        <c:varyColors val="1"/>
        <c:ser>
          <c:idx val="3"/>
          <c:order val="0"/>
          <c:tx>
            <c:strRef>
              <c:f>Graphs!$D$50</c:f>
              <c:strCache>
                <c:ptCount val="1"/>
                <c:pt idx="0">
                  <c:v>Carbon reduction measure</c:v>
                </c:pt>
              </c:strCache>
            </c:strRef>
          </c:tx>
          <c:spPr>
            <a:ln w="0">
              <a:noFill/>
            </a:ln>
          </c:spPr>
          <c:dPt>
            <c:idx val="0"/>
            <c:bubble3D val="0"/>
            <c:spPr>
              <a:solidFill>
                <a:schemeClr val="accent4">
                  <a:lumMod val="40000"/>
                  <a:lumOff val="60000"/>
                </a:schemeClr>
              </a:solidFill>
              <a:ln w="0">
                <a:noFill/>
              </a:ln>
              <a:effectLst/>
            </c:spPr>
            <c:extLst>
              <c:ext xmlns:c16="http://schemas.microsoft.com/office/drawing/2014/chart" uri="{C3380CC4-5D6E-409C-BE32-E72D297353CC}">
                <c16:uniqueId val="{00000001-6B1D-44A8-9730-21F27A5D0E8C}"/>
              </c:ext>
            </c:extLst>
          </c:dPt>
          <c:dPt>
            <c:idx val="1"/>
            <c:bubble3D val="0"/>
            <c:spPr>
              <a:solidFill>
                <a:schemeClr val="accent3"/>
              </a:solidFill>
              <a:ln w="0">
                <a:noFill/>
              </a:ln>
              <a:effectLst/>
            </c:spPr>
            <c:extLst>
              <c:ext xmlns:c16="http://schemas.microsoft.com/office/drawing/2014/chart" uri="{C3380CC4-5D6E-409C-BE32-E72D297353CC}">
                <c16:uniqueId val="{00000003-6B1D-44A8-9730-21F27A5D0E8C}"/>
              </c:ext>
            </c:extLst>
          </c:dPt>
          <c:dPt>
            <c:idx val="2"/>
            <c:bubble3D val="0"/>
            <c:spPr>
              <a:solidFill>
                <a:schemeClr val="accent2"/>
              </a:solidFill>
              <a:ln w="0">
                <a:noFill/>
              </a:ln>
              <a:effectLst/>
            </c:spPr>
            <c:extLst>
              <c:ext xmlns:c16="http://schemas.microsoft.com/office/drawing/2014/chart" uri="{C3380CC4-5D6E-409C-BE32-E72D297353CC}">
                <c16:uniqueId val="{00000005-6B1D-44A8-9730-21F27A5D0E8C}"/>
              </c:ext>
            </c:extLst>
          </c:dPt>
          <c:dPt>
            <c:idx val="3"/>
            <c:bubble3D val="0"/>
            <c:spPr>
              <a:solidFill>
                <a:schemeClr val="accent2">
                  <a:lumMod val="40000"/>
                  <a:lumOff val="60000"/>
                </a:schemeClr>
              </a:solidFill>
              <a:ln w="0">
                <a:noFill/>
              </a:ln>
              <a:effectLst/>
            </c:spPr>
            <c:extLst>
              <c:ext xmlns:c16="http://schemas.microsoft.com/office/drawing/2014/chart" uri="{C3380CC4-5D6E-409C-BE32-E72D297353CC}">
                <c16:uniqueId val="{00000007-6B1D-44A8-9730-21F27A5D0E8C}"/>
              </c:ext>
            </c:extLst>
          </c:dPt>
          <c:dPt>
            <c:idx val="4"/>
            <c:bubble3D val="0"/>
            <c:spPr>
              <a:solidFill>
                <a:schemeClr val="accent6">
                  <a:lumMod val="50000"/>
                </a:schemeClr>
              </a:solidFill>
              <a:ln w="0">
                <a:noFill/>
              </a:ln>
              <a:effectLst/>
            </c:spPr>
            <c:extLst>
              <c:ext xmlns:c16="http://schemas.microsoft.com/office/drawing/2014/chart" uri="{C3380CC4-5D6E-409C-BE32-E72D297353CC}">
                <c16:uniqueId val="{00000009-6B1D-44A8-9730-21F27A5D0E8C}"/>
              </c:ext>
            </c:extLst>
          </c:dPt>
          <c:dPt>
            <c:idx val="5"/>
            <c:bubble3D val="0"/>
            <c:spPr>
              <a:solidFill>
                <a:schemeClr val="accent5"/>
              </a:solidFill>
              <a:ln w="0">
                <a:noFill/>
              </a:ln>
              <a:effectLst/>
            </c:spPr>
            <c:extLst>
              <c:ext xmlns:c16="http://schemas.microsoft.com/office/drawing/2014/chart" uri="{C3380CC4-5D6E-409C-BE32-E72D297353CC}">
                <c16:uniqueId val="{0000000B-6B1D-44A8-9730-21F27A5D0E8C}"/>
              </c:ext>
            </c:extLst>
          </c:dPt>
          <c:dPt>
            <c:idx val="6"/>
            <c:bubble3D val="0"/>
            <c:spPr>
              <a:solidFill>
                <a:schemeClr val="tx1">
                  <a:lumMod val="40000"/>
                  <a:lumOff val="60000"/>
                </a:schemeClr>
              </a:solidFill>
              <a:ln w="0">
                <a:noFill/>
              </a:ln>
              <a:effectLst/>
            </c:spPr>
            <c:extLst>
              <c:ext xmlns:c16="http://schemas.microsoft.com/office/drawing/2014/chart" uri="{C3380CC4-5D6E-409C-BE32-E72D297353CC}">
                <c16:uniqueId val="{0000000D-6B1D-44A8-9730-21F27A5D0E8C}"/>
              </c:ext>
            </c:extLst>
          </c:dPt>
          <c:dPt>
            <c:idx val="7"/>
            <c:bubble3D val="0"/>
            <c:spPr>
              <a:solidFill>
                <a:schemeClr val="accent6"/>
              </a:solidFill>
              <a:ln w="0">
                <a:noFill/>
              </a:ln>
              <a:effectLst/>
            </c:spPr>
            <c:extLst>
              <c:ext xmlns:c16="http://schemas.microsoft.com/office/drawing/2014/chart" uri="{C3380CC4-5D6E-409C-BE32-E72D297353CC}">
                <c16:uniqueId val="{0000000F-6B1D-44A8-9730-21F27A5D0E8C}"/>
              </c:ext>
            </c:extLst>
          </c:dPt>
          <c:dLbls>
            <c:numFmt formatCode="0.0%" sourceLinked="0"/>
            <c:spPr>
              <a:solidFill>
                <a:sysClr val="window" lastClr="FFFFFF"/>
              </a:solidFill>
              <a:ln>
                <a:solidFill>
                  <a:srgbClr val="414042">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showLegendKey val="0"/>
            <c:showVal val="0"/>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Graphs!$D$51:$D$58</c:f>
              <c:strCache>
                <c:ptCount val="8"/>
                <c:pt idx="0">
                  <c:v>Biogas</c:v>
                </c:pt>
                <c:pt idx="1">
                  <c:v>Biomass</c:v>
                </c:pt>
                <c:pt idx="2">
                  <c:v>Owned renewable energy: electricity</c:v>
                </c:pt>
                <c:pt idx="3">
                  <c:v>Owned renewable energy: solar thermal </c:v>
                </c:pt>
                <c:pt idx="4">
                  <c:v>Green power products</c:v>
                </c:pt>
                <c:pt idx="5">
                  <c:v>Exported green power</c:v>
                </c:pt>
                <c:pt idx="6">
                  <c:v>Green heat</c:v>
                </c:pt>
                <c:pt idx="7">
                  <c:v>Carbon offsets: operational</c:v>
                </c:pt>
              </c:strCache>
            </c:strRef>
          </c:cat>
          <c:val>
            <c:numRef>
              <c:f>Graphs!$G$51:$G$58</c:f>
              <c:numCache>
                <c:formatCode>0.0%</c:formatCode>
                <c:ptCount val="8"/>
                <c:pt idx="0">
                  <c:v>#N/A</c:v>
                </c:pt>
                <c:pt idx="1">
                  <c:v>#N/A</c:v>
                </c:pt>
                <c:pt idx="2">
                  <c:v>#N/A</c:v>
                </c:pt>
                <c:pt idx="3">
                  <c:v>#N/A</c:v>
                </c:pt>
                <c:pt idx="4">
                  <c:v>#N/A</c:v>
                </c:pt>
                <c:pt idx="5">
                  <c:v>#N/A</c:v>
                </c:pt>
                <c:pt idx="6">
                  <c:v>#N/A</c:v>
                </c:pt>
                <c:pt idx="7">
                  <c:v>#N/A</c:v>
                </c:pt>
              </c:numCache>
            </c:numRef>
          </c:val>
          <c:extLst>
            <c:ext xmlns:c16="http://schemas.microsoft.com/office/drawing/2014/chart" uri="{C3380CC4-5D6E-409C-BE32-E72D297353CC}">
              <c16:uniqueId val="{00000010-6B1D-44A8-9730-21F27A5D0E8C}"/>
            </c:ext>
          </c:extLst>
        </c:ser>
        <c:dLbls>
          <c:showLegendKey val="0"/>
          <c:showVal val="0"/>
          <c:showCatName val="0"/>
          <c:showSerName val="0"/>
          <c:showPercent val="1"/>
          <c:showBubbleSize val="0"/>
          <c:showLeaderLines val="1"/>
        </c:dLbls>
        <c:firstSliceAng val="0"/>
        <c:holeSize val="75"/>
        <c:extLst/>
      </c:doughnutChart>
      <c:spPr>
        <a:noFill/>
        <a:ln>
          <a:noFill/>
        </a:ln>
        <a:effectLst/>
      </c:spPr>
    </c:plotArea>
    <c:legend>
      <c:legendPos val="r"/>
      <c:layout>
        <c:manualLayout>
          <c:xMode val="edge"/>
          <c:yMode val="edge"/>
          <c:x val="0.61836175850485842"/>
          <c:y val="0.10119719397841803"/>
          <c:w val="0.36410475680295196"/>
          <c:h val="0.8624139273900121"/>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19050" cap="flat" cmpd="sng" algn="ctr">
      <a:solidFill>
        <a:schemeClr val="bg1">
          <a:lumMod val="65000"/>
        </a:schemeClr>
      </a:solid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16.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image" Target="../media/image13.jpeg"/><Relationship Id="rId5" Type="http://schemas.openxmlformats.org/officeDocument/2006/relationships/chart" Target="../charts/chart8.xml"/><Relationship Id="rId4"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1.xml"/><Relationship Id="rId1" Type="http://schemas.openxmlformats.org/officeDocument/2006/relationships/image" Target="../media/image3.png"/><Relationship Id="rId5" Type="http://schemas.openxmlformats.org/officeDocument/2006/relationships/chart" Target="../charts/chart3.xml"/><Relationship Id="rId4"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5.png"/><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image" Target="../media/image9.png"/><Relationship Id="rId4"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7</xdr:col>
      <xdr:colOff>502278</xdr:colOff>
      <xdr:row>3</xdr:row>
      <xdr:rowOff>45220</xdr:rowOff>
    </xdr:to>
    <xdr:pic>
      <xdr:nvPicPr>
        <xdr:cNvPr id="2" name="Picture 19">
          <a:extLst>
            <a:ext uri="{FF2B5EF4-FFF2-40B4-BE49-F238E27FC236}">
              <a16:creationId xmlns:a16="http://schemas.microsoft.com/office/drawing/2014/main" id="{5B5C3A5A-4011-490F-A348-C2CE649E597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262884" cy="1027339"/>
        </a:xfrm>
        <a:prstGeom prst="rect">
          <a:avLst/>
        </a:prstGeom>
      </xdr:spPr>
    </xdr:pic>
    <xdr:clientData/>
  </xdr:twoCellAnchor>
  <xdr:twoCellAnchor editAs="absolute">
    <xdr:from>
      <xdr:col>0</xdr:col>
      <xdr:colOff>30382</xdr:colOff>
      <xdr:row>0</xdr:row>
      <xdr:rowOff>69156</xdr:rowOff>
    </xdr:from>
    <xdr:to>
      <xdr:col>7</xdr:col>
      <xdr:colOff>221194</xdr:colOff>
      <xdr:row>3</xdr:row>
      <xdr:rowOff>43164</xdr:rowOff>
    </xdr:to>
    <xdr:sp macro="" textlink="">
      <xdr:nvSpPr>
        <xdr:cNvPr id="6" name="TextBox 2">
          <a:extLst>
            <a:ext uri="{FF2B5EF4-FFF2-40B4-BE49-F238E27FC236}">
              <a16:creationId xmlns:a16="http://schemas.microsoft.com/office/drawing/2014/main" id="{27A5B841-FF01-4DCD-8F70-F83CFB25CB6C}"/>
            </a:ext>
          </a:extLst>
        </xdr:cNvPr>
        <xdr:cNvSpPr txBox="1"/>
      </xdr:nvSpPr>
      <xdr:spPr>
        <a:xfrm>
          <a:off x="22899" y="56231"/>
          <a:ext cx="1939060" cy="969052"/>
        </a:xfrm>
        <a:prstGeom prst="rect">
          <a:avLst/>
        </a:prstGeom>
        <a:no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0">
              <a:solidFill>
                <a:schemeClr val="bg1"/>
              </a:solidFill>
            </a:rPr>
            <a:t>ZCB-Design</a:t>
          </a:r>
          <a:r>
            <a:rPr lang="en-US" sz="1000" b="0" baseline="0">
              <a:solidFill>
                <a:schemeClr val="bg1"/>
              </a:solidFill>
            </a:rPr>
            <a:t> v4</a:t>
          </a:r>
        </a:p>
        <a:p>
          <a:pPr algn="ctr"/>
          <a:r>
            <a:rPr lang="en-US" sz="1800" b="1">
              <a:solidFill>
                <a:schemeClr val="bg1"/>
              </a:solidFill>
            </a:rPr>
            <a:t>SUBMITTALS</a:t>
          </a:r>
        </a:p>
      </xdr:txBody>
    </xdr:sp>
    <xdr:clientData/>
  </xdr:twoCellAnchor>
  <xdr:twoCellAnchor editAs="oneCell">
    <xdr:from>
      <xdr:col>15</xdr:col>
      <xdr:colOff>884276</xdr:colOff>
      <xdr:row>0</xdr:row>
      <xdr:rowOff>103286</xdr:rowOff>
    </xdr:from>
    <xdr:to>
      <xdr:col>17</xdr:col>
      <xdr:colOff>259695</xdr:colOff>
      <xdr:row>3</xdr:row>
      <xdr:rowOff>139672</xdr:rowOff>
    </xdr:to>
    <xdr:pic>
      <xdr:nvPicPr>
        <xdr:cNvPr id="4" name="Picture 20">
          <a:extLst>
            <a:ext uri="{FF2B5EF4-FFF2-40B4-BE49-F238E27FC236}">
              <a16:creationId xmlns:a16="http://schemas.microsoft.com/office/drawing/2014/main" id="{3A1D1049-D122-49C2-B6C1-9BC5029E7006}"/>
            </a:ext>
          </a:extLst>
        </xdr:cNvPr>
        <xdr:cNvPicPr>
          <a:picLocks noGrp="1"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591362" y="103286"/>
          <a:ext cx="986505" cy="1021543"/>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wsDr>
</file>

<file path=xl/drawings/drawing10.xml><?xml version="1.0" encoding="utf-8"?>
<c:userShapes xmlns:c="http://schemas.openxmlformats.org/drawingml/2006/chart">
  <cdr:absSizeAnchor xmlns:cdr="http://schemas.openxmlformats.org/drawingml/2006/chartDrawing">
    <cdr:from>
      <cdr:x>0.00871</cdr:x>
      <cdr:y>0.01485</cdr:y>
    </cdr:from>
    <cdr:ext cx="1168324" cy="408370"/>
    <cdr:pic>
      <cdr:nvPicPr>
        <cdr:cNvPr id="4" name="Picture 3">
          <a:extLst xmlns:a="http://schemas.openxmlformats.org/drawingml/2006/main">
            <a:ext uri="{FF2B5EF4-FFF2-40B4-BE49-F238E27FC236}">
              <a16:creationId xmlns:a16="http://schemas.microsoft.com/office/drawing/2014/main" id="{145C63EC-FC09-378F-509D-C7376A03772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1170510" cy="411158"/>
        </a:xfrm>
        <a:prstGeom xmlns:a="http://schemas.openxmlformats.org/drawingml/2006/main" prst="rect">
          <a:avLst/>
        </a:prstGeom>
      </cdr:spPr>
    </cdr:pic>
  </cdr:absSizeAnchor>
</c:userShapes>
</file>

<file path=xl/drawings/drawing1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3</xdr:col>
      <xdr:colOff>1007238</xdr:colOff>
      <xdr:row>5</xdr:row>
      <xdr:rowOff>58131</xdr:rowOff>
    </xdr:to>
    <xdr:pic>
      <xdr:nvPicPr>
        <xdr:cNvPr id="2" name="Picture 8">
          <a:extLst>
            <a:ext uri="{FF2B5EF4-FFF2-40B4-BE49-F238E27FC236}">
              <a16:creationId xmlns:a16="http://schemas.microsoft.com/office/drawing/2014/main" id="{5FA73F7A-32F3-4D53-BE75-C7258E435E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199223" cy="1021517"/>
        </a:xfrm>
        <a:prstGeom prst="rect">
          <a:avLst/>
        </a:prstGeom>
      </xdr:spPr>
    </xdr:pic>
    <xdr:clientData/>
  </xdr:twoCellAnchor>
  <xdr:twoCellAnchor editAs="absolute">
    <xdr:from>
      <xdr:col>0</xdr:col>
      <xdr:colOff>0</xdr:colOff>
      <xdr:row>0</xdr:row>
      <xdr:rowOff>6979</xdr:rowOff>
    </xdr:from>
    <xdr:to>
      <xdr:col>3</xdr:col>
      <xdr:colOff>816429</xdr:colOff>
      <xdr:row>5</xdr:row>
      <xdr:rowOff>92530</xdr:rowOff>
    </xdr:to>
    <xdr:sp macro="" textlink="">
      <xdr:nvSpPr>
        <xdr:cNvPr id="13" name="TextBox 11">
          <a:extLst>
            <a:ext uri="{FF2B5EF4-FFF2-40B4-BE49-F238E27FC236}">
              <a16:creationId xmlns:a16="http://schemas.microsoft.com/office/drawing/2014/main" id="{00000000-0008-0000-0700-00000C000000}"/>
            </a:ext>
          </a:extLst>
        </xdr:cNvPr>
        <xdr:cNvSpPr txBox="1"/>
      </xdr:nvSpPr>
      <xdr:spPr>
        <a:xfrm>
          <a:off x="0" y="7028"/>
          <a:ext cx="2008414" cy="1054330"/>
        </a:xfrm>
        <a:prstGeom prst="rect">
          <a:avLst/>
        </a:prstGeom>
        <a:no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50" b="0">
              <a:solidFill>
                <a:schemeClr val="bg1"/>
              </a:solidFill>
            </a:rPr>
            <a:t>ZCB-Design</a:t>
          </a:r>
          <a:r>
            <a:rPr lang="en-US" sz="1050" b="0" baseline="0">
              <a:solidFill>
                <a:schemeClr val="bg1"/>
              </a:solidFill>
            </a:rPr>
            <a:t> v4</a:t>
          </a:r>
        </a:p>
        <a:p>
          <a:pPr algn="ctr"/>
          <a:r>
            <a:rPr lang="en-US" sz="1800" b="1">
              <a:solidFill>
                <a:schemeClr val="bg1"/>
              </a:solidFill>
            </a:rPr>
            <a:t>EFFICIENCY</a:t>
          </a:r>
        </a:p>
      </xdr:txBody>
    </xdr:sp>
    <xdr:clientData/>
  </xdr:twoCellAnchor>
  <xdr:oneCellAnchor>
    <xdr:from>
      <xdr:col>18</xdr:col>
      <xdr:colOff>8360</xdr:colOff>
      <xdr:row>0</xdr:row>
      <xdr:rowOff>92475</xdr:rowOff>
    </xdr:from>
    <xdr:ext cx="991587" cy="946073"/>
    <xdr:pic>
      <xdr:nvPicPr>
        <xdr:cNvPr id="4" name="Picture 3">
          <a:extLst>
            <a:ext uri="{FF2B5EF4-FFF2-40B4-BE49-F238E27FC236}">
              <a16:creationId xmlns:a16="http://schemas.microsoft.com/office/drawing/2014/main" id="{EBCED688-9E08-4741-BF37-8B86B670ADFC}"/>
            </a:ext>
          </a:extLst>
        </xdr:cNvPr>
        <xdr:cNvPicPr>
          <a:picLocks noGrp="1"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282003" y="92475"/>
          <a:ext cx="991587" cy="946073"/>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wsDr>
</file>

<file path=xl/drawings/drawing1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3</xdr:col>
      <xdr:colOff>335044</xdr:colOff>
      <xdr:row>5</xdr:row>
      <xdr:rowOff>123191</xdr:rowOff>
    </xdr:to>
    <xdr:pic>
      <xdr:nvPicPr>
        <xdr:cNvPr id="13" name="Picture 8">
          <a:extLst>
            <a:ext uri="{FF2B5EF4-FFF2-40B4-BE49-F238E27FC236}">
              <a16:creationId xmlns:a16="http://schemas.microsoft.com/office/drawing/2014/main" id="{DE76B863-6847-40B4-BDA7-52BE227C668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260616" cy="1012371"/>
        </a:xfrm>
        <a:prstGeom prst="rect">
          <a:avLst/>
        </a:prstGeom>
      </xdr:spPr>
    </xdr:pic>
    <xdr:clientData/>
  </xdr:twoCellAnchor>
  <xdr:twoCellAnchor editAs="absolute">
    <xdr:from>
      <xdr:col>1</xdr:col>
      <xdr:colOff>97254</xdr:colOff>
      <xdr:row>1</xdr:row>
      <xdr:rowOff>1147</xdr:rowOff>
    </xdr:from>
    <xdr:to>
      <xdr:col>2</xdr:col>
      <xdr:colOff>1182184</xdr:colOff>
      <xdr:row>5</xdr:row>
      <xdr:rowOff>85059</xdr:rowOff>
    </xdr:to>
    <xdr:sp macro="" textlink="">
      <xdr:nvSpPr>
        <xdr:cNvPr id="19" name="TextBox 28">
          <a:extLst>
            <a:ext uri="{FF2B5EF4-FFF2-40B4-BE49-F238E27FC236}">
              <a16:creationId xmlns:a16="http://schemas.microsoft.com/office/drawing/2014/main" id="{F990DABD-00C1-4102-B069-05E2977F9230}"/>
            </a:ext>
          </a:extLst>
        </xdr:cNvPr>
        <xdr:cNvSpPr txBox="1"/>
      </xdr:nvSpPr>
      <xdr:spPr>
        <a:xfrm>
          <a:off x="216997" y="180761"/>
          <a:ext cx="1471373" cy="802624"/>
        </a:xfrm>
        <a:prstGeom prst="rect">
          <a:avLst/>
        </a:prstGeom>
        <a:no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0">
              <a:solidFill>
                <a:schemeClr val="bg1"/>
              </a:solidFill>
            </a:rPr>
            <a:t>ZCB-Design</a:t>
          </a:r>
          <a:r>
            <a:rPr lang="en-US" sz="1000" b="0" baseline="0">
              <a:solidFill>
                <a:schemeClr val="bg1"/>
              </a:solidFill>
            </a:rPr>
            <a:t> v4</a:t>
          </a:r>
        </a:p>
        <a:p>
          <a:pPr algn="ctr"/>
          <a:r>
            <a:rPr lang="en-US" sz="1600" b="1">
              <a:solidFill>
                <a:schemeClr val="bg1"/>
              </a:solidFill>
            </a:rPr>
            <a:t>OTHER ENERGY</a:t>
          </a:r>
        </a:p>
      </xdr:txBody>
    </xdr:sp>
    <xdr:clientData/>
  </xdr:twoCellAnchor>
  <xdr:oneCellAnchor>
    <xdr:from>
      <xdr:col>9</xdr:col>
      <xdr:colOff>615238</xdr:colOff>
      <xdr:row>0</xdr:row>
      <xdr:rowOff>40769</xdr:rowOff>
    </xdr:from>
    <xdr:ext cx="991587" cy="946073"/>
    <xdr:pic>
      <xdr:nvPicPr>
        <xdr:cNvPr id="2" name="Picture 3">
          <a:extLst>
            <a:ext uri="{FF2B5EF4-FFF2-40B4-BE49-F238E27FC236}">
              <a16:creationId xmlns:a16="http://schemas.microsoft.com/office/drawing/2014/main" id="{286BE1E5-E662-426E-9005-BCED638E06F8}"/>
            </a:ext>
          </a:extLst>
        </xdr:cNvPr>
        <xdr:cNvPicPr>
          <a:picLocks noGrp="1"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576652" y="40769"/>
          <a:ext cx="991587" cy="946073"/>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wsDr>
</file>

<file path=xl/drawings/drawing1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3</xdr:col>
      <xdr:colOff>1535975</xdr:colOff>
      <xdr:row>5</xdr:row>
      <xdr:rowOff>125441</xdr:rowOff>
    </xdr:to>
    <xdr:pic>
      <xdr:nvPicPr>
        <xdr:cNvPr id="13" name="Picture 3">
          <a:extLst>
            <a:ext uri="{FF2B5EF4-FFF2-40B4-BE49-F238E27FC236}">
              <a16:creationId xmlns:a16="http://schemas.microsoft.com/office/drawing/2014/main" id="{72C9866C-4108-4218-9F5F-E1C1BAB0BEF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260616" cy="1012371"/>
        </a:xfrm>
        <a:prstGeom prst="rect">
          <a:avLst/>
        </a:prstGeom>
      </xdr:spPr>
    </xdr:pic>
    <xdr:clientData/>
  </xdr:twoCellAnchor>
  <xdr:twoCellAnchor editAs="absolute">
    <xdr:from>
      <xdr:col>0</xdr:col>
      <xdr:colOff>10144</xdr:colOff>
      <xdr:row>0</xdr:row>
      <xdr:rowOff>28439</xdr:rowOff>
    </xdr:from>
    <xdr:to>
      <xdr:col>3</xdr:col>
      <xdr:colOff>1246613</xdr:colOff>
      <xdr:row>5</xdr:row>
      <xdr:rowOff>140442</xdr:rowOff>
    </xdr:to>
    <xdr:sp macro="" textlink="">
      <xdr:nvSpPr>
        <xdr:cNvPr id="19" name="TextBox 28">
          <a:extLst>
            <a:ext uri="{FF2B5EF4-FFF2-40B4-BE49-F238E27FC236}">
              <a16:creationId xmlns:a16="http://schemas.microsoft.com/office/drawing/2014/main" id="{D11E6DB7-EB5A-49E0-B182-96641B2CF4FF}"/>
            </a:ext>
          </a:extLst>
        </xdr:cNvPr>
        <xdr:cNvSpPr txBox="1"/>
      </xdr:nvSpPr>
      <xdr:spPr>
        <a:xfrm>
          <a:off x="10886" y="28604"/>
          <a:ext cx="1975757" cy="1000096"/>
        </a:xfrm>
        <a:prstGeom prst="rect">
          <a:avLst/>
        </a:prstGeom>
        <a:no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0">
              <a:solidFill>
                <a:schemeClr val="bg1"/>
              </a:solidFill>
            </a:rPr>
            <a:t>ZCB-Design</a:t>
          </a:r>
          <a:r>
            <a:rPr lang="en-US" sz="1000" b="0" baseline="0">
              <a:solidFill>
                <a:schemeClr val="bg1"/>
              </a:solidFill>
            </a:rPr>
            <a:t> v4</a:t>
          </a:r>
        </a:p>
        <a:p>
          <a:pPr algn="ctr"/>
          <a:r>
            <a:rPr lang="en-US" sz="1600" b="1">
              <a:solidFill>
                <a:schemeClr val="bg1"/>
              </a:solidFill>
            </a:rPr>
            <a:t>RESILIENCY</a:t>
          </a:r>
        </a:p>
      </xdr:txBody>
    </xdr:sp>
    <xdr:clientData/>
  </xdr:twoCellAnchor>
  <xdr:twoCellAnchor editAs="oneCell">
    <xdr:from>
      <xdr:col>4</xdr:col>
      <xdr:colOff>7668986</xdr:colOff>
      <xdr:row>0</xdr:row>
      <xdr:rowOff>43543</xdr:rowOff>
    </xdr:from>
    <xdr:to>
      <xdr:col>5</xdr:col>
      <xdr:colOff>235751</xdr:colOff>
      <xdr:row>5</xdr:row>
      <xdr:rowOff>143637</xdr:rowOff>
    </xdr:to>
    <xdr:pic>
      <xdr:nvPicPr>
        <xdr:cNvPr id="3" name="Picture 6">
          <a:extLst>
            <a:ext uri="{FF2B5EF4-FFF2-40B4-BE49-F238E27FC236}">
              <a16:creationId xmlns:a16="http://schemas.microsoft.com/office/drawing/2014/main" id="{449666EB-5CB3-4F75-82AE-65D68CC2B5E6}"/>
            </a:ext>
          </a:extLst>
        </xdr:cNvPr>
        <xdr:cNvPicPr>
          <a:picLocks noGrp="1"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49843" y="43543"/>
          <a:ext cx="990958" cy="994072"/>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4</xdr:col>
      <xdr:colOff>1426330</xdr:colOff>
      <xdr:row>5</xdr:row>
      <xdr:rowOff>84541</xdr:rowOff>
    </xdr:to>
    <xdr:pic>
      <xdr:nvPicPr>
        <xdr:cNvPr id="60" name="Picture 5">
          <a:extLst>
            <a:ext uri="{FF2B5EF4-FFF2-40B4-BE49-F238E27FC236}">
              <a16:creationId xmlns:a16="http://schemas.microsoft.com/office/drawing/2014/main" id="{72FAF92E-7753-4EC0-94D2-5CCB6C38CC5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260616" cy="1012371"/>
        </a:xfrm>
        <a:prstGeom prst="rect">
          <a:avLst/>
        </a:prstGeom>
      </xdr:spPr>
    </xdr:pic>
    <xdr:clientData/>
  </xdr:twoCellAnchor>
  <xdr:twoCellAnchor editAs="oneCell">
    <xdr:from>
      <xdr:col>12</xdr:col>
      <xdr:colOff>397329</xdr:colOff>
      <xdr:row>0</xdr:row>
      <xdr:rowOff>46265</xdr:rowOff>
    </xdr:from>
    <xdr:to>
      <xdr:col>13</xdr:col>
      <xdr:colOff>122821</xdr:colOff>
      <xdr:row>5</xdr:row>
      <xdr:rowOff>115051</xdr:rowOff>
    </xdr:to>
    <xdr:pic>
      <xdr:nvPicPr>
        <xdr:cNvPr id="5" name="Picture 6">
          <a:extLst>
            <a:ext uri="{FF2B5EF4-FFF2-40B4-BE49-F238E27FC236}">
              <a16:creationId xmlns:a16="http://schemas.microsoft.com/office/drawing/2014/main" id="{30BA5434-46F3-4134-BD8F-C9DB64D4A7FF}"/>
            </a:ext>
          </a:extLst>
        </xdr:cNvPr>
        <xdr:cNvPicPr>
          <a:picLocks noGrp="1"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22629" y="46265"/>
          <a:ext cx="991958" cy="983186"/>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absolute">
    <xdr:from>
      <xdr:col>0</xdr:col>
      <xdr:colOff>122261</xdr:colOff>
      <xdr:row>0</xdr:row>
      <xdr:rowOff>68886</xdr:rowOff>
    </xdr:from>
    <xdr:to>
      <xdr:col>4</xdr:col>
      <xdr:colOff>982242</xdr:colOff>
      <xdr:row>5</xdr:row>
      <xdr:rowOff>122641</xdr:rowOff>
    </xdr:to>
    <xdr:sp macro="" textlink="">
      <xdr:nvSpPr>
        <xdr:cNvPr id="63" name="TextBox 2">
          <a:extLst>
            <a:ext uri="{FF2B5EF4-FFF2-40B4-BE49-F238E27FC236}">
              <a16:creationId xmlns:a16="http://schemas.microsoft.com/office/drawing/2014/main" id="{CC4623C3-564E-4B33-B722-6764C8D6C0AB}"/>
            </a:ext>
          </a:extLst>
        </xdr:cNvPr>
        <xdr:cNvSpPr txBox="1"/>
      </xdr:nvSpPr>
      <xdr:spPr>
        <a:xfrm>
          <a:off x="122465" y="65779"/>
          <a:ext cx="1700892" cy="984692"/>
        </a:xfrm>
        <a:prstGeom prst="rect">
          <a:avLst/>
        </a:prstGeom>
        <a:no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0">
              <a:solidFill>
                <a:schemeClr val="bg1"/>
              </a:solidFill>
            </a:rPr>
            <a:t>ZCB-Design</a:t>
          </a:r>
          <a:r>
            <a:rPr lang="en-US" sz="1000" b="0" baseline="0">
              <a:solidFill>
                <a:schemeClr val="bg1"/>
              </a:solidFill>
            </a:rPr>
            <a:t> v4</a:t>
          </a:r>
        </a:p>
        <a:p>
          <a:pPr algn="ctr"/>
          <a:r>
            <a:rPr lang="en-US" sz="1400" b="1">
              <a:solidFill>
                <a:schemeClr val="bg1"/>
              </a:solidFill>
            </a:rPr>
            <a:t>IMPACT &amp; INNOVATION</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3</xdr:col>
      <xdr:colOff>535535</xdr:colOff>
      <xdr:row>6</xdr:row>
      <xdr:rowOff>91</xdr:rowOff>
    </xdr:to>
    <xdr:pic>
      <xdr:nvPicPr>
        <xdr:cNvPr id="20" name="Picture 6">
          <a:extLst>
            <a:ext uri="{FF2B5EF4-FFF2-40B4-BE49-F238E27FC236}">
              <a16:creationId xmlns:a16="http://schemas.microsoft.com/office/drawing/2014/main" id="{8DA237CC-AA7E-4BF9-A9FE-B21D06C614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332584" cy="1061357"/>
        </a:xfrm>
        <a:prstGeom prst="rect">
          <a:avLst/>
        </a:prstGeom>
      </xdr:spPr>
    </xdr:pic>
    <xdr:clientData/>
  </xdr:twoCellAnchor>
  <xdr:twoCellAnchor editAs="absolute">
    <xdr:from>
      <xdr:col>0</xdr:col>
      <xdr:colOff>30236</xdr:colOff>
      <xdr:row>0</xdr:row>
      <xdr:rowOff>0</xdr:rowOff>
    </xdr:from>
    <xdr:to>
      <xdr:col>3</xdr:col>
      <xdr:colOff>144355</xdr:colOff>
      <xdr:row>7</xdr:row>
      <xdr:rowOff>8599</xdr:rowOff>
    </xdr:to>
    <xdr:sp macro="" textlink="">
      <xdr:nvSpPr>
        <xdr:cNvPr id="2" name="TextBox 2">
          <a:extLst>
            <a:ext uri="{FF2B5EF4-FFF2-40B4-BE49-F238E27FC236}">
              <a16:creationId xmlns:a16="http://schemas.microsoft.com/office/drawing/2014/main" id="{E76A6FE9-1116-4B3E-886A-E9948CB93ACB}"/>
            </a:ext>
          </a:extLst>
        </xdr:cNvPr>
        <xdr:cNvSpPr txBox="1"/>
      </xdr:nvSpPr>
      <xdr:spPr>
        <a:xfrm>
          <a:off x="28575" y="0"/>
          <a:ext cx="1800044" cy="1275180"/>
        </a:xfrm>
        <a:prstGeom prst="rect">
          <a:avLst/>
        </a:prstGeom>
        <a:no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0">
              <a:solidFill>
                <a:schemeClr val="bg1"/>
              </a:solidFill>
            </a:rPr>
            <a:t>ZCB-Design</a:t>
          </a:r>
          <a:r>
            <a:rPr lang="en-US" sz="1000" b="0" baseline="0">
              <a:solidFill>
                <a:schemeClr val="bg1"/>
              </a:solidFill>
            </a:rPr>
            <a:t> v4</a:t>
          </a:r>
        </a:p>
        <a:p>
          <a:pPr algn="ctr"/>
          <a:r>
            <a:rPr lang="en-US" sz="1600" b="1">
              <a:solidFill>
                <a:schemeClr val="bg1"/>
              </a:solidFill>
            </a:rPr>
            <a:t>EMISSIONS FACTORS</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2711909</xdr:colOff>
      <xdr:row>8</xdr:row>
      <xdr:rowOff>1410</xdr:rowOff>
    </xdr:to>
    <xdr:pic>
      <xdr:nvPicPr>
        <xdr:cNvPr id="29" name="Picture 3">
          <a:extLst>
            <a:ext uri="{FF2B5EF4-FFF2-40B4-BE49-F238E27FC236}">
              <a16:creationId xmlns:a16="http://schemas.microsoft.com/office/drawing/2014/main" id="{03D4A3A7-F5DB-4310-8EBC-E3E858809C2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877327" cy="1764236"/>
        </a:xfrm>
        <a:prstGeom prst="rect">
          <a:avLst/>
        </a:prstGeom>
      </xdr:spPr>
    </xdr:pic>
    <xdr:clientData/>
  </xdr:twoCellAnchor>
  <xdr:twoCellAnchor editAs="absolute">
    <xdr:from>
      <xdr:col>0</xdr:col>
      <xdr:colOff>0</xdr:colOff>
      <xdr:row>1</xdr:row>
      <xdr:rowOff>31027</xdr:rowOff>
    </xdr:from>
    <xdr:to>
      <xdr:col>3</xdr:col>
      <xdr:colOff>2202813</xdr:colOff>
      <xdr:row>8</xdr:row>
      <xdr:rowOff>78484</xdr:rowOff>
    </xdr:to>
    <xdr:sp macro="" textlink="">
      <xdr:nvSpPr>
        <xdr:cNvPr id="31" name="TextBox 2">
          <a:extLst>
            <a:ext uri="{FF2B5EF4-FFF2-40B4-BE49-F238E27FC236}">
              <a16:creationId xmlns:a16="http://schemas.microsoft.com/office/drawing/2014/main" id="{26A8A427-351F-48E1-96E5-5CF57AF6CBA0}"/>
            </a:ext>
          </a:extLst>
        </xdr:cNvPr>
        <xdr:cNvSpPr txBox="1"/>
      </xdr:nvSpPr>
      <xdr:spPr>
        <a:xfrm>
          <a:off x="0" y="210086"/>
          <a:ext cx="3351052" cy="1637730"/>
        </a:xfrm>
        <a:prstGeom prst="rect">
          <a:avLst/>
        </a:prstGeom>
        <a:no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0">
              <a:solidFill>
                <a:schemeClr val="bg1"/>
              </a:solidFill>
            </a:rPr>
            <a:t>ZCB-Design</a:t>
          </a:r>
          <a:r>
            <a:rPr lang="en-US" sz="1800" b="0" baseline="0">
              <a:solidFill>
                <a:schemeClr val="bg1"/>
              </a:solidFill>
            </a:rPr>
            <a:t> v4</a:t>
          </a:r>
        </a:p>
        <a:p>
          <a:pPr algn="ctr"/>
          <a:r>
            <a:rPr lang="en-US" sz="2800" b="1">
              <a:solidFill>
                <a:schemeClr val="bg1"/>
              </a:solidFill>
            </a:rPr>
            <a:t>GRAPHS</a:t>
          </a:r>
        </a:p>
      </xdr:txBody>
    </xdr:sp>
    <xdr:clientData/>
  </xdr:twoCellAnchor>
  <xdr:twoCellAnchor>
    <xdr:from>
      <xdr:col>2</xdr:col>
      <xdr:colOff>321177</xdr:colOff>
      <xdr:row>20</xdr:row>
      <xdr:rowOff>30531</xdr:rowOff>
    </xdr:from>
    <xdr:to>
      <xdr:col>7</xdr:col>
      <xdr:colOff>269875</xdr:colOff>
      <xdr:row>43</xdr:row>
      <xdr:rowOff>47187</xdr:rowOff>
    </xdr:to>
    <xdr:graphicFrame macro="">
      <xdr:nvGraphicFramePr>
        <xdr:cNvPr id="3" name="Chart 6">
          <a:extLst>
            <a:ext uri="{FF2B5EF4-FFF2-40B4-BE49-F238E27FC236}">
              <a16:creationId xmlns:a16="http://schemas.microsoft.com/office/drawing/2014/main" id="{3CF92C3D-CA20-48AE-9C62-D5A16CE50066}"/>
            </a:ext>
            <a:ext uri="{147F2762-F138-4A5C-976F-8EAC2B608ADB}">
              <a16:predDERef xmlns:a16="http://schemas.microsoft.com/office/drawing/2014/main" pred="{8EDB89BF-3F69-4335-AEC5-CDA4301F91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239372</xdr:colOff>
      <xdr:row>26</xdr:row>
      <xdr:rowOff>161645</xdr:rowOff>
    </xdr:from>
    <xdr:to>
      <xdr:col>18</xdr:col>
      <xdr:colOff>145191</xdr:colOff>
      <xdr:row>45</xdr:row>
      <xdr:rowOff>76780</xdr:rowOff>
    </xdr:to>
    <xdr:graphicFrame macro="">
      <xdr:nvGraphicFramePr>
        <xdr:cNvPr id="4" name="Chart 7">
          <a:extLst>
            <a:ext uri="{FF2B5EF4-FFF2-40B4-BE49-F238E27FC236}">
              <a16:creationId xmlns:a16="http://schemas.microsoft.com/office/drawing/2014/main" id="{AC04006E-094C-436A-B459-2C1EA7258C7A}"/>
            </a:ext>
            <a:ext uri="{147F2762-F138-4A5C-976F-8EAC2B608ADB}">
              <a16:predDERef xmlns:a16="http://schemas.microsoft.com/office/drawing/2014/main" pred="{EC3608B1-53D5-4AB8-A03E-BE9EE601B9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17</xdr:col>
      <xdr:colOff>1172841</xdr:colOff>
      <xdr:row>0</xdr:row>
      <xdr:rowOff>137948</xdr:rowOff>
    </xdr:from>
    <xdr:to>
      <xdr:col>19</xdr:col>
      <xdr:colOff>96691</xdr:colOff>
      <xdr:row>8</xdr:row>
      <xdr:rowOff>30922</xdr:rowOff>
    </xdr:to>
    <xdr:pic>
      <xdr:nvPicPr>
        <xdr:cNvPr id="37" name="Picture 4">
          <a:extLst>
            <a:ext uri="{FF2B5EF4-FFF2-40B4-BE49-F238E27FC236}">
              <a16:creationId xmlns:a16="http://schemas.microsoft.com/office/drawing/2014/main" id="{16A24D2B-E313-477D-8956-3EDE91136FCF}"/>
            </a:ext>
          </a:extLst>
        </xdr:cNvPr>
        <xdr:cNvPicPr>
          <a:picLocks noGrp="1"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0907891" y="137948"/>
          <a:ext cx="1653190" cy="1654441"/>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xdr:col>
      <xdr:colOff>465116</xdr:colOff>
      <xdr:row>65</xdr:row>
      <xdr:rowOff>39584</xdr:rowOff>
    </xdr:from>
    <xdr:to>
      <xdr:col>7</xdr:col>
      <xdr:colOff>236363</xdr:colOff>
      <xdr:row>98</xdr:row>
      <xdr:rowOff>61356</xdr:rowOff>
    </xdr:to>
    <xdr:graphicFrame macro="">
      <xdr:nvGraphicFramePr>
        <xdr:cNvPr id="7" name="Chart 19">
          <a:extLst>
            <a:ext uri="{FF2B5EF4-FFF2-40B4-BE49-F238E27FC236}">
              <a16:creationId xmlns:a16="http://schemas.microsoft.com/office/drawing/2014/main" id="{6EB1DEDC-F7C2-4DBC-B992-1AE1B22514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7.xml><?xml version="1.0" encoding="utf-8"?>
<c:userShapes xmlns:c="http://schemas.openxmlformats.org/drawingml/2006/chart">
  <cdr:absSizeAnchor xmlns:cdr="http://schemas.openxmlformats.org/drawingml/2006/chartDrawing">
    <cdr:from>
      <cdr:x>0.01102</cdr:x>
      <cdr:y>0.86459</cdr:y>
    </cdr:from>
    <cdr:ext cx="1421888" cy="497175"/>
    <cdr:pic>
      <cdr:nvPicPr>
        <cdr:cNvPr id="4" name="Picture 3">
          <a:extLst xmlns:a="http://schemas.openxmlformats.org/drawingml/2006/main">
            <a:ext uri="{FF2B5EF4-FFF2-40B4-BE49-F238E27FC236}">
              <a16:creationId xmlns:a16="http://schemas.microsoft.com/office/drawing/2014/main" id="{96B04050-1486-4475-4DDF-C4F0404552A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66353" y="3307551"/>
          <a:ext cx="1258078" cy="462016"/>
        </a:xfrm>
        <a:prstGeom xmlns:a="http://schemas.openxmlformats.org/drawingml/2006/main" prst="rect">
          <a:avLst/>
        </a:prstGeom>
      </cdr:spPr>
    </cdr:pic>
  </cdr:absSizeAnchor>
</c:userShapes>
</file>

<file path=xl/drawings/drawing18.xml><?xml version="1.0" encoding="utf-8"?>
<c:userShapes xmlns:c="http://schemas.openxmlformats.org/drawingml/2006/chart">
  <cdr:absSizeAnchor xmlns:cdr="http://schemas.openxmlformats.org/drawingml/2006/chartDrawing">
    <cdr:from>
      <cdr:x>0.00536</cdr:x>
      <cdr:y>0.0151</cdr:y>
    </cdr:from>
    <cdr:ext cx="1593996" cy="595279"/>
    <cdr:pic>
      <cdr:nvPicPr>
        <cdr:cNvPr id="3" name="Picture 2">
          <a:extLst xmlns:a="http://schemas.openxmlformats.org/drawingml/2006/main">
            <a:ext uri="{FF2B5EF4-FFF2-40B4-BE49-F238E27FC236}">
              <a16:creationId xmlns:a16="http://schemas.microsoft.com/office/drawing/2014/main" id="{B4BC4967-683C-4F51-933F-B7618E8B6A9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69850" y="50800"/>
          <a:ext cx="1590239" cy="603235"/>
        </a:xfrm>
        <a:prstGeom xmlns:a="http://schemas.openxmlformats.org/drawingml/2006/main" prst="rect">
          <a:avLst/>
        </a:prstGeom>
      </cdr:spPr>
    </cdr:pic>
  </cdr:absSizeAnchor>
</c:userShapes>
</file>

<file path=xl/drawings/drawing19.xml><?xml version="1.0" encoding="utf-8"?>
<c:userShapes xmlns:c="http://schemas.openxmlformats.org/drawingml/2006/chart">
  <cdr:absSizeAnchor xmlns:cdr="http://schemas.openxmlformats.org/drawingml/2006/chartDrawing">
    <cdr:from>
      <cdr:x>0.01801</cdr:x>
      <cdr:y>0.88653</cdr:y>
    </cdr:from>
    <cdr:ext cx="1530980" cy="571530"/>
    <cdr:pic>
      <cdr:nvPicPr>
        <cdr:cNvPr id="6" name="Picture 5">
          <a:extLst xmlns:a="http://schemas.openxmlformats.org/drawingml/2006/main">
            <a:ext uri="{FF2B5EF4-FFF2-40B4-BE49-F238E27FC236}">
              <a16:creationId xmlns:a16="http://schemas.microsoft.com/office/drawing/2014/main" id="{CC3E9DB4-731E-CA7C-9A3F-68D4972646F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121888" y="5230586"/>
          <a:ext cx="1530980" cy="571530"/>
        </a:xfrm>
        <a:prstGeom xmlns:a="http://schemas.openxmlformats.org/drawingml/2006/main" prst="rect">
          <a:avLst/>
        </a:prstGeom>
      </cdr:spPr>
    </cdr:pic>
  </cdr:absSizeAnchor>
</c:userShapes>
</file>

<file path=xl/drawings/drawing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2</xdr:col>
      <xdr:colOff>1968986</xdr:colOff>
      <xdr:row>4</xdr:row>
      <xdr:rowOff>182047</xdr:rowOff>
    </xdr:to>
    <xdr:pic>
      <xdr:nvPicPr>
        <xdr:cNvPr id="43" name="Picture 19">
          <a:extLst>
            <a:ext uri="{FF2B5EF4-FFF2-40B4-BE49-F238E27FC236}">
              <a16:creationId xmlns:a16="http://schemas.microsoft.com/office/drawing/2014/main" id="{DFC76C5A-E8EF-4DFF-9BA1-0561BC538A6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260616" cy="1012371"/>
        </a:xfrm>
        <a:prstGeom prst="rect">
          <a:avLst/>
        </a:prstGeom>
      </xdr:spPr>
    </xdr:pic>
    <xdr:clientData/>
  </xdr:twoCellAnchor>
  <xdr:twoCellAnchor editAs="absolute">
    <xdr:from>
      <xdr:col>0</xdr:col>
      <xdr:colOff>67014</xdr:colOff>
      <xdr:row>0</xdr:row>
      <xdr:rowOff>66230</xdr:rowOff>
    </xdr:from>
    <xdr:to>
      <xdr:col>2</xdr:col>
      <xdr:colOff>1615622</xdr:colOff>
      <xdr:row>5</xdr:row>
      <xdr:rowOff>29006</xdr:rowOff>
    </xdr:to>
    <xdr:sp macro="" textlink="">
      <xdr:nvSpPr>
        <xdr:cNvPr id="50" name="TextBox 2">
          <a:extLst>
            <a:ext uri="{FF2B5EF4-FFF2-40B4-BE49-F238E27FC236}">
              <a16:creationId xmlns:a16="http://schemas.microsoft.com/office/drawing/2014/main" id="{A79289B0-D488-425A-9D85-EA3ED5CCE8E3}"/>
            </a:ext>
          </a:extLst>
        </xdr:cNvPr>
        <xdr:cNvSpPr txBox="1"/>
      </xdr:nvSpPr>
      <xdr:spPr>
        <a:xfrm>
          <a:off x="58963" y="56274"/>
          <a:ext cx="1854655" cy="1020051"/>
        </a:xfrm>
        <a:prstGeom prst="rect">
          <a:avLst/>
        </a:prstGeom>
        <a:no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0">
              <a:solidFill>
                <a:schemeClr val="bg1"/>
              </a:solidFill>
            </a:rPr>
            <a:t>ZCB-Design</a:t>
          </a:r>
          <a:r>
            <a:rPr lang="en-US" sz="1000" b="0" baseline="0">
              <a:solidFill>
                <a:schemeClr val="bg1"/>
              </a:solidFill>
            </a:rPr>
            <a:t> v4</a:t>
          </a:r>
        </a:p>
        <a:p>
          <a:pPr algn="ctr"/>
          <a:r>
            <a:rPr lang="en-US" sz="1800" b="1">
              <a:solidFill>
                <a:schemeClr val="bg1"/>
              </a:solidFill>
            </a:rPr>
            <a:t>SUMMARY</a:t>
          </a:r>
        </a:p>
      </xdr:txBody>
    </xdr:sp>
    <xdr:clientData/>
  </xdr:twoCellAnchor>
  <xdr:twoCellAnchor>
    <xdr:from>
      <xdr:col>8</xdr:col>
      <xdr:colOff>208589</xdr:colOff>
      <xdr:row>43</xdr:row>
      <xdr:rowOff>201386</xdr:rowOff>
    </xdr:from>
    <xdr:to>
      <xdr:col>19</xdr:col>
      <xdr:colOff>9524</xdr:colOff>
      <xdr:row>72</xdr:row>
      <xdr:rowOff>0</xdr:rowOff>
    </xdr:to>
    <xdr:graphicFrame macro="">
      <xdr:nvGraphicFramePr>
        <xdr:cNvPr id="3" name="Chart 19">
          <a:extLst>
            <a:ext uri="{FF2B5EF4-FFF2-40B4-BE49-F238E27FC236}">
              <a16:creationId xmlns:a16="http://schemas.microsoft.com/office/drawing/2014/main" id="{1CA1677C-2678-403B-AEC1-BA757B4AC9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17</xdr:col>
      <xdr:colOff>435427</xdr:colOff>
      <xdr:row>0</xdr:row>
      <xdr:rowOff>103416</xdr:rowOff>
    </xdr:from>
    <xdr:to>
      <xdr:col>18</xdr:col>
      <xdr:colOff>126418</xdr:colOff>
      <xdr:row>5</xdr:row>
      <xdr:rowOff>55421</xdr:rowOff>
    </xdr:to>
    <xdr:pic>
      <xdr:nvPicPr>
        <xdr:cNvPr id="7" name="Picture 15">
          <a:extLst>
            <a:ext uri="{FF2B5EF4-FFF2-40B4-BE49-F238E27FC236}">
              <a16:creationId xmlns:a16="http://schemas.microsoft.com/office/drawing/2014/main" id="{10AAF68E-3D8F-4A42-8705-E6C2E93C7905}"/>
            </a:ext>
          </a:extLst>
        </xdr:cNvPr>
        <xdr:cNvPicPr>
          <a:picLocks noGrp="1"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262756" y="103416"/>
          <a:ext cx="964698" cy="1005197"/>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8</xdr:col>
      <xdr:colOff>190500</xdr:colOff>
      <xdr:row>20</xdr:row>
      <xdr:rowOff>0</xdr:rowOff>
    </xdr:from>
    <xdr:to>
      <xdr:col>19</xdr:col>
      <xdr:colOff>2219</xdr:colOff>
      <xdr:row>43</xdr:row>
      <xdr:rowOff>0</xdr:rowOff>
    </xdr:to>
    <xdr:graphicFrame macro="">
      <xdr:nvGraphicFramePr>
        <xdr:cNvPr id="2" name="Chart 6">
          <a:extLst>
            <a:ext uri="{FF2B5EF4-FFF2-40B4-BE49-F238E27FC236}">
              <a16:creationId xmlns:a16="http://schemas.microsoft.com/office/drawing/2014/main" id="{FBBE2AB4-D6EF-4B7D-84B0-98765A4F476C}"/>
            </a:ext>
            <a:ext uri="{147F2762-F138-4A5C-976F-8EAC2B608ADB}">
              <a16:predDERef xmlns:a16="http://schemas.microsoft.com/office/drawing/2014/main" pred="{8EDB89BF-3F69-4335-AEC5-CDA4301F91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10885</xdr:colOff>
      <xdr:row>72</xdr:row>
      <xdr:rowOff>122463</xdr:rowOff>
    </xdr:from>
    <xdr:to>
      <xdr:col>19</xdr:col>
      <xdr:colOff>9525</xdr:colOff>
      <xdr:row>89</xdr:row>
      <xdr:rowOff>31296</xdr:rowOff>
    </xdr:to>
    <xdr:graphicFrame macro="">
      <xdr:nvGraphicFramePr>
        <xdr:cNvPr id="4" name="Chart 7">
          <a:extLst>
            <a:ext uri="{FF2B5EF4-FFF2-40B4-BE49-F238E27FC236}">
              <a16:creationId xmlns:a16="http://schemas.microsoft.com/office/drawing/2014/main" id="{0B545B84-3F12-4C3E-93FC-E70D758497D7}"/>
            </a:ext>
            <a:ext uri="{147F2762-F138-4A5C-976F-8EAC2B608ADB}">
              <a16:predDERef xmlns:a16="http://schemas.microsoft.com/office/drawing/2014/main" pred="{EC3608B1-53D5-4AB8-A03E-BE9EE601B9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87081</xdr:colOff>
      <xdr:row>0</xdr:row>
      <xdr:rowOff>96610</xdr:rowOff>
    </xdr:from>
    <xdr:to>
      <xdr:col>11</xdr:col>
      <xdr:colOff>402771</xdr:colOff>
      <xdr:row>0</xdr:row>
      <xdr:rowOff>751114</xdr:rowOff>
    </xdr:to>
    <xdr:sp macro="" textlink="">
      <xdr:nvSpPr>
        <xdr:cNvPr id="2" name="TextBox 1">
          <a:extLst>
            <a:ext uri="{FF2B5EF4-FFF2-40B4-BE49-F238E27FC236}">
              <a16:creationId xmlns:a16="http://schemas.microsoft.com/office/drawing/2014/main" id="{FC039373-6159-49E6-A7C7-A8C848A66550}"/>
            </a:ext>
          </a:extLst>
        </xdr:cNvPr>
        <xdr:cNvSpPr txBox="1"/>
      </xdr:nvSpPr>
      <xdr:spPr>
        <a:xfrm>
          <a:off x="87081" y="96610"/>
          <a:ext cx="6096004" cy="654504"/>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r>
            <a:rPr lang="en-CA" sz="1100" b="1" baseline="0">
              <a:solidFill>
                <a:srgbClr val="C00000"/>
              </a:solidFill>
              <a:effectLst/>
              <a:latin typeface="+mn-lt"/>
              <a:ea typeface="+mn-ea"/>
              <a:cs typeface="+mn-cs"/>
            </a:rPr>
            <a:t>Description:</a:t>
          </a:r>
        </a:p>
        <a:p>
          <a:r>
            <a:rPr lang="en-CA" sz="1100" b="0" baseline="0">
              <a:solidFill>
                <a:srgbClr val="C00000"/>
              </a:solidFill>
              <a:effectLst/>
              <a:latin typeface="+mn-lt"/>
              <a:ea typeface="+mn-ea"/>
              <a:cs typeface="+mn-cs"/>
            </a:rPr>
            <a:t>The purpose of this tab is to summarize ecometrics for data collection. This tab is to remain hidden</a:t>
          </a:r>
        </a:p>
      </xdr:txBody>
    </xdr:sp>
    <xdr:clientData/>
  </xdr:twoCellAnchor>
</xdr:wsDr>
</file>

<file path=xl/drawings/drawing3.xml><?xml version="1.0" encoding="utf-8"?>
<c:userShapes xmlns:c="http://schemas.openxmlformats.org/drawingml/2006/chart">
  <cdr:absSizeAnchor xmlns:cdr="http://schemas.openxmlformats.org/drawingml/2006/chartDrawing">
    <cdr:from>
      <cdr:x>0.01801</cdr:x>
      <cdr:y>0.88653</cdr:y>
    </cdr:from>
    <cdr:ext cx="1530980" cy="571530"/>
    <cdr:pic>
      <cdr:nvPicPr>
        <cdr:cNvPr id="6" name="Picture 5">
          <a:extLst xmlns:a="http://schemas.openxmlformats.org/drawingml/2006/main">
            <a:ext uri="{FF2B5EF4-FFF2-40B4-BE49-F238E27FC236}">
              <a16:creationId xmlns:a16="http://schemas.microsoft.com/office/drawing/2014/main" id="{CC3E9DB4-731E-CA7C-9A3F-68D4972646F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121888" y="5230586"/>
          <a:ext cx="1530980" cy="571530"/>
        </a:xfrm>
        <a:prstGeom xmlns:a="http://schemas.openxmlformats.org/drawingml/2006/main" prst="rect">
          <a:avLst/>
        </a:prstGeom>
      </cdr:spPr>
    </cdr:pic>
  </cdr:absSizeAnchor>
</c:userShapes>
</file>

<file path=xl/drawings/drawing4.xml><?xml version="1.0" encoding="utf-8"?>
<c:userShapes xmlns:c="http://schemas.openxmlformats.org/drawingml/2006/chart">
  <cdr:absSizeAnchor xmlns:cdr="http://schemas.openxmlformats.org/drawingml/2006/chartDrawing">
    <cdr:from>
      <cdr:x>0.01102</cdr:x>
      <cdr:y>0.86459</cdr:y>
    </cdr:from>
    <cdr:ext cx="1421888" cy="497175"/>
    <cdr:pic>
      <cdr:nvPicPr>
        <cdr:cNvPr id="4" name="Picture 3">
          <a:extLst xmlns:a="http://schemas.openxmlformats.org/drawingml/2006/main">
            <a:ext uri="{FF2B5EF4-FFF2-40B4-BE49-F238E27FC236}">
              <a16:creationId xmlns:a16="http://schemas.microsoft.com/office/drawing/2014/main" id="{96B04050-1486-4475-4DDF-C4F0404552A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66353" y="3307551"/>
          <a:ext cx="1258078" cy="462016"/>
        </a:xfrm>
        <a:prstGeom xmlns:a="http://schemas.openxmlformats.org/drawingml/2006/main" prst="rect">
          <a:avLst/>
        </a:prstGeom>
      </cdr:spPr>
    </cdr:pic>
  </cdr:absSizeAnchor>
  <cdr:relSizeAnchor xmlns:cdr="http://schemas.openxmlformats.org/drawingml/2006/chartDrawing">
    <cdr:from>
      <cdr:x>0.09634</cdr:x>
      <cdr:y>0.03711</cdr:y>
    </cdr:from>
    <cdr:to>
      <cdr:x>0.94802</cdr:x>
      <cdr:y>0.16797</cdr:y>
    </cdr:to>
    <cdr:sp macro="" textlink="">
      <cdr:nvSpPr>
        <cdr:cNvPr id="2" name="TextBox 1">
          <a:extLst xmlns:a="http://schemas.openxmlformats.org/drawingml/2006/main">
            <a:ext uri="{FF2B5EF4-FFF2-40B4-BE49-F238E27FC236}">
              <a16:creationId xmlns:a16="http://schemas.microsoft.com/office/drawing/2014/main" id="{FF342D43-92DA-E770-1879-BF8932EE430C}"/>
            </a:ext>
          </a:extLst>
        </cdr:cNvPr>
        <cdr:cNvSpPr txBox="1"/>
      </cdr:nvSpPr>
      <cdr:spPr>
        <a:xfrm xmlns:a="http://schemas.openxmlformats.org/drawingml/2006/main">
          <a:off x="657225" y="180975"/>
          <a:ext cx="5810250" cy="638175"/>
        </a:xfrm>
        <a:prstGeom xmlns:a="http://schemas.openxmlformats.org/drawingml/2006/main" prst="rect">
          <a:avLst/>
        </a:prstGeom>
        <a:solidFill xmlns:a="http://schemas.openxmlformats.org/drawingml/2006/main">
          <a:sysClr val="window" lastClr="FFFFFF"/>
        </a:solidFill>
      </cdr:spPr>
      <cdr:txBody>
        <a:bodyPr xmlns:a="http://schemas.openxmlformats.org/drawingml/2006/main" vertOverflow="clip" wrap="square" rtlCol="0"/>
        <a:lstStyle xmlns:a="http://schemas.openxmlformats.org/drawingml/2006/main"/>
        <a:p xmlns:a="http://schemas.openxmlformats.org/drawingml/2006/main">
          <a:pPr algn="ctr"/>
          <a:r>
            <a:rPr lang="en-US" sz="1400" b="1"/>
            <a:t>WHOLE</a:t>
          </a:r>
          <a:r>
            <a:rPr lang="en-US" sz="1400" b="1" baseline="0"/>
            <a:t> LIFE CARBON EMISSIONS INTENSITY OVER 60 YEARS</a:t>
          </a:r>
        </a:p>
        <a:p xmlns:a="http://schemas.openxmlformats.org/drawingml/2006/main">
          <a:pPr algn="ctr"/>
          <a:r>
            <a:rPr lang="en-US" sz="1200" b="0" baseline="0">
              <a:solidFill>
                <a:schemeClr val="bg1">
                  <a:lumMod val="50000"/>
                </a:schemeClr>
              </a:solidFill>
            </a:rPr>
            <a:t>(kg CO2e/m2)</a:t>
          </a:r>
          <a:endParaRPr lang="en-US" sz="1200" b="0">
            <a:solidFill>
              <a:schemeClr val="bg1">
                <a:lumMod val="50000"/>
              </a:schemeClr>
            </a:solidFill>
          </a:endParaRPr>
        </a:p>
      </cdr:txBody>
    </cdr:sp>
  </cdr:relSizeAnchor>
</c:userShapes>
</file>

<file path=xl/drawings/drawing5.xml><?xml version="1.0" encoding="utf-8"?>
<c:userShapes xmlns:c="http://schemas.openxmlformats.org/drawingml/2006/chart">
  <cdr:absSizeAnchor xmlns:cdr="http://schemas.openxmlformats.org/drawingml/2006/chartDrawing">
    <cdr:from>
      <cdr:x>0.00536</cdr:x>
      <cdr:y>0.0151</cdr:y>
    </cdr:from>
    <cdr:ext cx="1593996" cy="595279"/>
    <cdr:pic>
      <cdr:nvPicPr>
        <cdr:cNvPr id="3" name="Picture 2">
          <a:extLst xmlns:a="http://schemas.openxmlformats.org/drawingml/2006/main">
            <a:ext uri="{FF2B5EF4-FFF2-40B4-BE49-F238E27FC236}">
              <a16:creationId xmlns:a16="http://schemas.microsoft.com/office/drawing/2014/main" id="{B4BC4967-683C-4F51-933F-B7618E8B6A9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69850" y="50800"/>
          <a:ext cx="1590239" cy="603235"/>
        </a:xfrm>
        <a:prstGeom xmlns:a="http://schemas.openxmlformats.org/drawingml/2006/main" prst="rect">
          <a:avLst/>
        </a:prstGeom>
      </cdr:spPr>
    </cdr:pic>
  </cdr:absSizeAnchor>
</c:userShapes>
</file>

<file path=xl/drawings/drawing6.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3</xdr:col>
      <xdr:colOff>106711</xdr:colOff>
      <xdr:row>4</xdr:row>
      <xdr:rowOff>178561</xdr:rowOff>
    </xdr:to>
    <xdr:pic>
      <xdr:nvPicPr>
        <xdr:cNvPr id="8" name="Picture 14">
          <a:extLst>
            <a:ext uri="{FF2B5EF4-FFF2-40B4-BE49-F238E27FC236}">
              <a16:creationId xmlns:a16="http://schemas.microsoft.com/office/drawing/2014/main" id="{9350A039-BCF8-4AEB-8A16-3FD93676F2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280557" cy="1002394"/>
        </a:xfrm>
        <a:prstGeom prst="rect">
          <a:avLst/>
        </a:prstGeom>
      </xdr:spPr>
    </xdr:pic>
    <xdr:clientData/>
  </xdr:twoCellAnchor>
  <xdr:twoCellAnchor editAs="oneCell">
    <xdr:from>
      <xdr:col>13</xdr:col>
      <xdr:colOff>1378402</xdr:colOff>
      <xdr:row>0</xdr:row>
      <xdr:rowOff>38100</xdr:rowOff>
    </xdr:from>
    <xdr:to>
      <xdr:col>16</xdr:col>
      <xdr:colOff>2267</xdr:colOff>
      <xdr:row>4</xdr:row>
      <xdr:rowOff>198474</xdr:rowOff>
    </xdr:to>
    <xdr:pic>
      <xdr:nvPicPr>
        <xdr:cNvPr id="22" name="Picture 15">
          <a:extLst>
            <a:ext uri="{FF2B5EF4-FFF2-40B4-BE49-F238E27FC236}">
              <a16:creationId xmlns:a16="http://schemas.microsoft.com/office/drawing/2014/main" id="{FF4A5F28-C730-4A59-B039-A79EEBE7FB76}"/>
            </a:ext>
          </a:extLst>
        </xdr:cNvPr>
        <xdr:cNvPicPr>
          <a:picLocks noGrp="1"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284402" y="38100"/>
          <a:ext cx="973818" cy="98772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2</xdr:col>
      <xdr:colOff>1755322</xdr:colOff>
      <xdr:row>76</xdr:row>
      <xdr:rowOff>162375</xdr:rowOff>
    </xdr:from>
    <xdr:to>
      <xdr:col>13</xdr:col>
      <xdr:colOff>426807</xdr:colOff>
      <xdr:row>98</xdr:row>
      <xdr:rowOff>163430</xdr:rowOff>
    </xdr:to>
    <xdr:pic>
      <xdr:nvPicPr>
        <xdr:cNvPr id="12" name="Pictur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68979" y="17193075"/>
          <a:ext cx="7977420" cy="3945710"/>
        </a:xfrm>
        <a:prstGeom prst="rect">
          <a:avLst/>
        </a:prstGeom>
      </xdr:spPr>
    </xdr:pic>
    <xdr:clientData/>
  </xdr:twoCellAnchor>
  <xdr:twoCellAnchor editAs="absolute">
    <xdr:from>
      <xdr:col>1</xdr:col>
      <xdr:colOff>183562</xdr:colOff>
      <xdr:row>1</xdr:row>
      <xdr:rowOff>49946</xdr:rowOff>
    </xdr:from>
    <xdr:to>
      <xdr:col>2</xdr:col>
      <xdr:colOff>1245937</xdr:colOff>
      <xdr:row>4</xdr:row>
      <xdr:rowOff>141394</xdr:rowOff>
    </xdr:to>
    <xdr:sp macro="" textlink="">
      <xdr:nvSpPr>
        <xdr:cNvPr id="17" name="TextBox 4">
          <a:extLst>
            <a:ext uri="{FF2B5EF4-FFF2-40B4-BE49-F238E27FC236}">
              <a16:creationId xmlns:a16="http://schemas.microsoft.com/office/drawing/2014/main" id="{00000000-0008-0000-0300-000005000000}"/>
            </a:ext>
          </a:extLst>
        </xdr:cNvPr>
        <xdr:cNvSpPr txBox="1"/>
      </xdr:nvSpPr>
      <xdr:spPr>
        <a:xfrm>
          <a:off x="325133" y="220885"/>
          <a:ext cx="1346311" cy="748787"/>
        </a:xfrm>
        <a:prstGeom prst="rect">
          <a:avLst/>
        </a:prstGeom>
        <a:no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0">
              <a:solidFill>
                <a:schemeClr val="bg1"/>
              </a:solidFill>
            </a:rPr>
            <a:t>ZCB-Design</a:t>
          </a:r>
          <a:r>
            <a:rPr lang="en-US" sz="1000" b="0" baseline="0">
              <a:solidFill>
                <a:schemeClr val="bg1"/>
              </a:solidFill>
            </a:rPr>
            <a:t> v4</a:t>
          </a:r>
        </a:p>
        <a:p>
          <a:pPr algn="ctr"/>
          <a:r>
            <a:rPr lang="en-US" sz="1600" b="1">
              <a:solidFill>
                <a:schemeClr val="bg1"/>
              </a:solidFill>
            </a:rPr>
            <a:t>EMBODIED</a:t>
          </a:r>
          <a:r>
            <a:rPr lang="en-US" sz="1600" b="1" baseline="0">
              <a:solidFill>
                <a:schemeClr val="bg1"/>
              </a:solidFill>
            </a:rPr>
            <a:t> CARBON</a:t>
          </a:r>
          <a:endParaRPr lang="en-US" sz="1600" b="1">
            <a:solidFill>
              <a:schemeClr val="bg1"/>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5</xdr:col>
      <xdr:colOff>284569</xdr:colOff>
      <xdr:row>5</xdr:row>
      <xdr:rowOff>67518</xdr:rowOff>
    </xdr:to>
    <xdr:pic>
      <xdr:nvPicPr>
        <xdr:cNvPr id="9" name="Picture 2">
          <a:extLst>
            <a:ext uri="{FF2B5EF4-FFF2-40B4-BE49-F238E27FC236}">
              <a16:creationId xmlns:a16="http://schemas.microsoft.com/office/drawing/2014/main" id="{5321FB55-4204-4965-88F4-2CC8D5866D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260616" cy="1012371"/>
        </a:xfrm>
        <a:prstGeom prst="rect">
          <a:avLst/>
        </a:prstGeom>
      </xdr:spPr>
    </xdr:pic>
    <xdr:clientData/>
  </xdr:twoCellAnchor>
  <xdr:twoCellAnchor editAs="absolute">
    <xdr:from>
      <xdr:col>0</xdr:col>
      <xdr:colOff>40820</xdr:colOff>
      <xdr:row>0</xdr:row>
      <xdr:rowOff>0</xdr:rowOff>
    </xdr:from>
    <xdr:to>
      <xdr:col>4</xdr:col>
      <xdr:colOff>571259</xdr:colOff>
      <xdr:row>5</xdr:row>
      <xdr:rowOff>143718</xdr:rowOff>
    </xdr:to>
    <xdr:sp macro="" textlink="">
      <xdr:nvSpPr>
        <xdr:cNvPr id="18" name="TextBox 2">
          <a:extLst>
            <a:ext uri="{FF2B5EF4-FFF2-40B4-BE49-F238E27FC236}">
              <a16:creationId xmlns:a16="http://schemas.microsoft.com/office/drawing/2014/main" id="{00000000-0008-0000-0500-000003000000}"/>
            </a:ext>
          </a:extLst>
        </xdr:cNvPr>
        <xdr:cNvSpPr txBox="1"/>
      </xdr:nvSpPr>
      <xdr:spPr>
        <a:xfrm>
          <a:off x="40820" y="0"/>
          <a:ext cx="1933336" cy="1083129"/>
        </a:xfrm>
        <a:prstGeom prst="rect">
          <a:avLst/>
        </a:prstGeom>
        <a:no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0">
              <a:solidFill>
                <a:schemeClr val="bg1"/>
              </a:solidFill>
            </a:rPr>
            <a:t>ZCB-Design</a:t>
          </a:r>
          <a:r>
            <a:rPr lang="en-US" sz="1000" b="0" baseline="0">
              <a:solidFill>
                <a:schemeClr val="bg1"/>
              </a:solidFill>
            </a:rPr>
            <a:t> v4</a:t>
          </a:r>
        </a:p>
        <a:p>
          <a:pPr algn="ctr"/>
          <a:r>
            <a:rPr lang="en-US" sz="1600" b="1">
              <a:solidFill>
                <a:schemeClr val="bg1"/>
              </a:solidFill>
            </a:rPr>
            <a:t>ELECTRICITY</a:t>
          </a:r>
        </a:p>
      </xdr:txBody>
    </xdr:sp>
    <xdr:clientData/>
  </xdr:twoCellAnchor>
  <xdr:twoCellAnchor editAs="oneCell">
    <xdr:from>
      <xdr:col>17</xdr:col>
      <xdr:colOff>941615</xdr:colOff>
      <xdr:row>0</xdr:row>
      <xdr:rowOff>81643</xdr:rowOff>
    </xdr:from>
    <xdr:to>
      <xdr:col>20</xdr:col>
      <xdr:colOff>93</xdr:colOff>
      <xdr:row>5</xdr:row>
      <xdr:rowOff>106003</xdr:rowOff>
    </xdr:to>
    <xdr:pic>
      <xdr:nvPicPr>
        <xdr:cNvPr id="3" name="Picture 15">
          <a:extLst>
            <a:ext uri="{FF2B5EF4-FFF2-40B4-BE49-F238E27FC236}">
              <a16:creationId xmlns:a16="http://schemas.microsoft.com/office/drawing/2014/main" id="{F324891F-7F5B-4E53-B0FA-0EFFC56FB785}"/>
            </a:ext>
          </a:extLst>
        </xdr:cNvPr>
        <xdr:cNvPicPr>
          <a:picLocks noGrp="1"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93386" y="81643"/>
          <a:ext cx="990147" cy="979011"/>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2</xdr:col>
      <xdr:colOff>1894079</xdr:colOff>
      <xdr:row>4</xdr:row>
      <xdr:rowOff>151494</xdr:rowOff>
    </xdr:to>
    <xdr:pic>
      <xdr:nvPicPr>
        <xdr:cNvPr id="5" name="Picture 1">
          <a:extLst>
            <a:ext uri="{FF2B5EF4-FFF2-40B4-BE49-F238E27FC236}">
              <a16:creationId xmlns:a16="http://schemas.microsoft.com/office/drawing/2014/main" id="{E5B4823D-7771-45ED-9437-CEEC28AD649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188029" cy="989694"/>
        </a:xfrm>
        <a:prstGeom prst="rect">
          <a:avLst/>
        </a:prstGeom>
      </xdr:spPr>
    </xdr:pic>
    <xdr:clientData/>
  </xdr:twoCellAnchor>
  <xdr:twoCellAnchor editAs="absolute">
    <xdr:from>
      <xdr:col>0</xdr:col>
      <xdr:colOff>67658</xdr:colOff>
      <xdr:row>0</xdr:row>
      <xdr:rowOff>28089</xdr:rowOff>
    </xdr:from>
    <xdr:to>
      <xdr:col>2</xdr:col>
      <xdr:colOff>1562100</xdr:colOff>
      <xdr:row>4</xdr:row>
      <xdr:rowOff>104195</xdr:rowOff>
    </xdr:to>
    <xdr:sp macro="" textlink="">
      <xdr:nvSpPr>
        <xdr:cNvPr id="7" name="TextBox 2">
          <a:extLst>
            <a:ext uri="{FF2B5EF4-FFF2-40B4-BE49-F238E27FC236}">
              <a16:creationId xmlns:a16="http://schemas.microsoft.com/office/drawing/2014/main" id="{3AD58576-DB7E-4014-8682-427401E31E53}"/>
            </a:ext>
          </a:extLst>
        </xdr:cNvPr>
        <xdr:cNvSpPr txBox="1"/>
      </xdr:nvSpPr>
      <xdr:spPr>
        <a:xfrm>
          <a:off x="55901" y="17239"/>
          <a:ext cx="1810999" cy="916211"/>
        </a:xfrm>
        <a:prstGeom prst="rect">
          <a:avLst/>
        </a:prstGeom>
        <a:no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0">
              <a:solidFill>
                <a:schemeClr val="bg1"/>
              </a:solidFill>
            </a:rPr>
            <a:t>ZCB-Design</a:t>
          </a:r>
          <a:r>
            <a:rPr lang="en-US" sz="1000" b="0" baseline="0">
              <a:solidFill>
                <a:schemeClr val="bg1"/>
              </a:solidFill>
            </a:rPr>
            <a:t> v4</a:t>
          </a:r>
        </a:p>
        <a:p>
          <a:pPr algn="ctr"/>
          <a:r>
            <a:rPr lang="en-US" sz="1600" b="1">
              <a:solidFill>
                <a:schemeClr val="bg1"/>
              </a:solidFill>
            </a:rPr>
            <a:t>REFRIGERANTS</a:t>
          </a:r>
        </a:p>
      </xdr:txBody>
    </xdr:sp>
    <xdr:clientData/>
  </xdr:twoCellAnchor>
  <xdr:twoCellAnchor>
    <xdr:from>
      <xdr:col>1</xdr:col>
      <xdr:colOff>29936</xdr:colOff>
      <xdr:row>22</xdr:row>
      <xdr:rowOff>152401</xdr:rowOff>
    </xdr:from>
    <xdr:to>
      <xdr:col>7</xdr:col>
      <xdr:colOff>1181100</xdr:colOff>
      <xdr:row>38</xdr:row>
      <xdr:rowOff>65315</xdr:rowOff>
    </xdr:to>
    <xdr:graphicFrame macro="">
      <xdr:nvGraphicFramePr>
        <xdr:cNvPr id="9" name="Chart 2">
          <a:extLst>
            <a:ext uri="{FF2B5EF4-FFF2-40B4-BE49-F238E27FC236}">
              <a16:creationId xmlns:a16="http://schemas.microsoft.com/office/drawing/2014/main" id="{19ECF074-ED3D-49B6-B76C-F7344D404A9F}"/>
            </a:ext>
            <a:ext uri="{147F2762-F138-4A5C-976F-8EAC2B608ADB}">
              <a16:predDERef xmlns:a16="http://schemas.microsoft.com/office/drawing/2014/main" pred="{EC3608B1-53D5-4AB8-A03E-BE9EE601B9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19050</xdr:colOff>
      <xdr:row>22</xdr:row>
      <xdr:rowOff>145596</xdr:rowOff>
    </xdr:from>
    <xdr:to>
      <xdr:col>13</xdr:col>
      <xdr:colOff>160563</xdr:colOff>
      <xdr:row>38</xdr:row>
      <xdr:rowOff>59870</xdr:rowOff>
    </xdr:to>
    <xdr:graphicFrame macro="">
      <xdr:nvGraphicFramePr>
        <xdr:cNvPr id="28" name="Chart 3">
          <a:extLst>
            <a:ext uri="{FF2B5EF4-FFF2-40B4-BE49-F238E27FC236}">
              <a16:creationId xmlns:a16="http://schemas.microsoft.com/office/drawing/2014/main" id="{7963146C-43AE-4DD9-8783-5A21AE10A4C3}"/>
            </a:ext>
            <a:ext uri="{147F2762-F138-4A5C-976F-8EAC2B608ADB}">
              <a16:predDERef xmlns:a16="http://schemas.microsoft.com/office/drawing/2014/main" pred="{EC3608B1-53D5-4AB8-A03E-BE9EE601B9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12</xdr:col>
      <xdr:colOff>266700</xdr:colOff>
      <xdr:row>0</xdr:row>
      <xdr:rowOff>27214</xdr:rowOff>
    </xdr:from>
    <xdr:to>
      <xdr:col>13</xdr:col>
      <xdr:colOff>125489</xdr:colOff>
      <xdr:row>4</xdr:row>
      <xdr:rowOff>172200</xdr:rowOff>
    </xdr:to>
    <xdr:pic>
      <xdr:nvPicPr>
        <xdr:cNvPr id="2" name="Picture 6">
          <a:extLst>
            <a:ext uri="{FF2B5EF4-FFF2-40B4-BE49-F238E27FC236}">
              <a16:creationId xmlns:a16="http://schemas.microsoft.com/office/drawing/2014/main" id="{A0FDD55E-3E9F-48BB-AE59-98B3DA186716}"/>
            </a:ext>
          </a:extLst>
        </xdr:cNvPr>
        <xdr:cNvPicPr>
          <a:picLocks noGrp="1"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228614" y="27214"/>
          <a:ext cx="990958" cy="994072"/>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wsDr>
</file>

<file path=xl/drawings/drawing9.xml><?xml version="1.0" encoding="utf-8"?>
<c:userShapes xmlns:c="http://schemas.openxmlformats.org/drawingml/2006/chart">
  <cdr:relSizeAnchor xmlns:cdr="http://schemas.openxmlformats.org/drawingml/2006/chartDrawing">
    <cdr:from>
      <cdr:x>0.04535</cdr:x>
      <cdr:y>0.0066</cdr:y>
    </cdr:from>
    <cdr:to>
      <cdr:x>0.10274</cdr:x>
      <cdr:y>0.07723</cdr:y>
    </cdr:to>
    <cdr:sp macro="" textlink="">
      <cdr:nvSpPr>
        <cdr:cNvPr id="2" name="TextBox 58">
          <a:extLst xmlns:a="http://schemas.openxmlformats.org/drawingml/2006/main">
            <a:ext uri="{FF2B5EF4-FFF2-40B4-BE49-F238E27FC236}">
              <a16:creationId xmlns:a16="http://schemas.microsoft.com/office/drawing/2014/main" id="{77C44F7A-A9BC-0151-BD20-122520E5B07D}"/>
            </a:ext>
          </a:extLst>
        </cdr:cNvPr>
        <cdr:cNvSpPr txBox="1"/>
      </cdr:nvSpPr>
      <cdr:spPr>
        <a:xfrm xmlns:a="http://schemas.openxmlformats.org/drawingml/2006/main">
          <a:off x="590550" y="22225"/>
          <a:ext cx="747192" cy="23767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spcFirstLastPara="1" wrap="square" numCol="1"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lang="en-US" sz="400" b="1">
            <a:solidFill>
              <a:schemeClr val="bg1">
                <a:lumMod val="65000"/>
              </a:schemeClr>
            </a:solidFill>
          </a:endParaRPr>
        </a:p>
      </cdr:txBody>
    </cdr:sp>
  </cdr:relSizeAnchor>
  <cdr:relSizeAnchor xmlns:cdr="http://schemas.openxmlformats.org/drawingml/2006/chartDrawing">
    <cdr:from>
      <cdr:x>0.04535</cdr:x>
      <cdr:y>0.0066</cdr:y>
    </cdr:from>
    <cdr:to>
      <cdr:x>0.10274</cdr:x>
      <cdr:y>0.07723</cdr:y>
    </cdr:to>
    <cdr:sp macro="" textlink="">
      <cdr:nvSpPr>
        <cdr:cNvPr id="5" name="TextBox 58">
          <a:extLst xmlns:a="http://schemas.openxmlformats.org/drawingml/2006/main">
            <a:ext uri="{FF2B5EF4-FFF2-40B4-BE49-F238E27FC236}">
              <a16:creationId xmlns:a16="http://schemas.microsoft.com/office/drawing/2014/main" id="{77C44F7A-A9BC-0151-BD20-122520E5B07D}"/>
            </a:ext>
          </a:extLst>
        </cdr:cNvPr>
        <cdr:cNvSpPr txBox="1"/>
      </cdr:nvSpPr>
      <cdr:spPr>
        <a:xfrm xmlns:a="http://schemas.openxmlformats.org/drawingml/2006/main">
          <a:off x="590550" y="22225"/>
          <a:ext cx="747192" cy="23767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spcFirstLastPara="1" wrap="square" numCol="1"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lang="en-US" sz="400" b="1">
            <a:solidFill>
              <a:schemeClr val="bg1">
                <a:lumMod val="65000"/>
              </a:schemeClr>
            </a:solidFill>
          </a:endParaRPr>
        </a:p>
      </cdr:txBody>
    </cdr:sp>
  </cdr:relSizeAnchor>
  <cdr:absSizeAnchor xmlns:cdr="http://schemas.openxmlformats.org/drawingml/2006/chartDrawing">
    <cdr:from>
      <cdr:x>0.00824</cdr:x>
      <cdr:y>0.01495</cdr:y>
    </cdr:from>
    <cdr:ext cx="1169733" cy="408376"/>
    <cdr:pic>
      <cdr:nvPicPr>
        <cdr:cNvPr id="4" name="Picture 3">
          <a:extLst xmlns:a="http://schemas.openxmlformats.org/drawingml/2006/main">
            <a:ext uri="{FF2B5EF4-FFF2-40B4-BE49-F238E27FC236}">
              <a16:creationId xmlns:a16="http://schemas.microsoft.com/office/drawing/2014/main" id="{B6094EC5-5B52-A661-051A-6E6658A6B3B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1173328" cy="408703"/>
        </a:xfrm>
        <a:prstGeom xmlns:a="http://schemas.openxmlformats.org/drawingml/2006/main" prst="rect">
          <a:avLst/>
        </a:prstGeom>
      </cdr:spPr>
    </cdr:pic>
  </cdr:absSizeAnchor>
</c:userShap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8BD75DC-B922-4C24-BAE5-C36F186442F5}" name="Refrigerants_Table" displayName="Refrigerants_Table" ref="C8:M17" totalsRowShown="0" headerRowDxfId="493" dataDxfId="492" tableBorderDxfId="491">
  <autoFilter ref="C8:M17" xr:uid="{48BD75DC-B922-4C24-BAE5-C36F186442F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5D3859D4-0F22-4CB3-A613-26722307F375}" name="Refrigeration Equipment Type*" dataDxfId="490"/>
    <tableColumn id="2" xr3:uid="{F583549B-EACF-4AF9-B091-07A7491653ED}" name="Column1" dataDxfId="489"/>
    <tableColumn id="14" xr3:uid="{D008784C-B589-4ACD-BC2B-C1CA749466A6}" name="Helper Column for Filtering Chart" dataDxfId="488">
      <calculatedColumnFormula>IF(OR(LEFT(C9, LEN("Choose")) = "Choose", LEFT(C9, LEN("Other")) = "Other"), "True", "False")</calculatedColumnFormula>
    </tableColumn>
    <tableColumn id="3" xr3:uid="{1D3C3779-B215-40F1-BF86-4B27128878C1}" name="Refrigerant    Type" dataDxfId="487"/>
    <tableColumn id="4" xr3:uid="{E8031D48-6C90-48E1-8DBA-BB7D96A7CE2E}" name="Amount_x000a_(kg)" dataDxfId="486"/>
    <tableColumn id="11" xr3:uid="{E0F07C95-B3C8-4D29-A39F-60294A969162}" name="GWP100 _x000a_(kg CO2e)" dataDxfId="485">
      <calculatedColumnFormula>IF(ISBLANK(F9),"",VLOOKUP(F9,'Emissions Factors'!$B$26:$E$33,3,FALSE))</calculatedColumnFormula>
    </tableColumn>
    <tableColumn id="7" xr3:uid="{A9C2DC97-3BFB-45B1-B0A7-1D2A305CD15E}" name="GWP100 Limit _x000a_(kg CO2e)" dataDxfId="484">
      <calculatedColumnFormula xml:space="preserve"> IFERROR(_xlfn.XLOOKUP(Refrigerants_Table[[#This Row],[Refrigeration Equipment Type*]], 'Emissions Factors'!$G$26:$G$34, 'Emissions Factors'!$K$26:$K$34),"")</calculatedColumnFormula>
    </tableColumn>
    <tableColumn id="16" xr3:uid="{380C081E-FE30-469A-A40B-AC3EF34CD5B2}" name="GWP100  Limit Compliance " dataDxfId="483">
      <calculatedColumnFormula>IFERROR(IF(Refrigerants_Table[[#This Row],[GWP100 
(kg CO2e)]] &lt;=_xlfn.XLOOKUP(Refrigerants_Table[[#This Row],[Refrigeration Equipment Type*]], 'Emissions Factors'!$G$26:$G$34, 'Emissions Factors'!$K$26:$K$34), "✓",'Targets|Dropdowns'!$O$7),"")</calculatedColumnFormula>
    </tableColumn>
    <tableColumn id="15" xr3:uid="{A8F610AE-118C-4F95-8673-AE59DF93C4BD}" name="Total GWP100_x000a_(kg CO2e)" dataDxfId="482">
      <calculatedColumnFormula>IF(Refrigerants_Table[[#This Row],[GWP100 
(kg CO2e)]]="","",Refrigerants_Table[[#This Row],[Amount
(kg)]]*Refrigerants_Table[[#This Row],[GWP100 
(kg CO2e)]])</calculatedColumnFormula>
    </tableColumn>
    <tableColumn id="8" xr3:uid="{10705CB6-3114-437B-B3B6-6D1366D59D34}" name="Average Annual Leakage Rate _x000a_(%/year)" dataDxfId="481" dataCellStyle="Percent">
      <calculatedColumnFormula array="1">_xlfn.XLOOKUP(Refrigerants_Table[[#This Row],[Refrigeration Equipment Type*]],'Emissions Factors'!G26:J34,'Emissions Factors'!L26:L34,"-",0)</calculatedColumnFormula>
    </tableColumn>
    <tableColumn id="9" xr3:uid="{AFB9207F-2FDC-4EA9-93AD-41F14F03AB63}" name="Estimated Annual Leakage _x000a_(kg CO2e/year)" dataDxfId="480">
      <calculatedColumnFormula>IFERROR(Refrigerants_Table[[#This Row],[Average Annual Leakage Rate 
(%/year)]]*Refrigerants_Table[[#This Row],[Total GWP100
(kg CO2e)]],"")</calculatedColumnFormula>
    </tableColumn>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2E4675C-1FA5-449D-8A74-905B275AD000}" name="Peak_Demand_Hourly" displayName="Peak_Demand_Hourly" ref="A2:F8762" totalsRowShown="0" headerRowDxfId="397" dataDxfId="396">
  <autoFilter ref="A2:F8762" xr:uid="{62E4675C-1FA5-449D-8A74-905B275AD000}"/>
  <tableColumns count="6">
    <tableColumn id="1" xr3:uid="{305F86A1-E252-4561-829B-2C8DB2A501DC}" name="Date" dataDxfId="395">
      <calculatedColumnFormula>Electricity!D39</calculatedColumnFormula>
    </tableColumn>
    <tableColumn id="2" xr3:uid="{5EC27907-77DA-4EA8-AAB4-511449B89F4F}" name="Time" dataDxfId="394">
      <calculatedColumnFormula>Electricity!E39</calculatedColumnFormula>
    </tableColumn>
    <tableColumn id="3" xr3:uid="{51DA4638-C523-4161-89B5-E775165CBF80}" name="Peak Use" dataDxfId="393">
      <calculatedColumnFormula>Electricity!F39</calculatedColumnFormula>
    </tableColumn>
    <tableColumn id="4" xr3:uid="{688D711F-A22A-467A-8D34-31398E1610E5}" name="Peak Demand" dataDxfId="392">
      <calculatedColumnFormula>Electricity!I39</calculatedColumnFormula>
    </tableColumn>
    <tableColumn id="5" xr3:uid="{E734439B-2779-4DC8-8709-C81292FF3DCA}" name="DateTime" dataDxfId="391">
      <calculatedColumnFormula>CONCATENATE(TEXT(A3,"mm/dd/yyyy")," ",TEXT(B3,"hh:mm:ss AM/PM"))</calculatedColumnFormula>
    </tableColumn>
    <tableColumn id="6" xr3:uid="{4ABBF9B8-1C54-443C-8DC2-3D7B98235292}" name="Month" dataDxfId="390">
      <calculatedColumnFormula>TEXT(A3,"mmm")</calculatedColumnFormula>
    </tableColumn>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64BE94B9-6C82-4576-9E06-F11BEC17942B}" name="Resiliency_Summary" displayName="Resiliency_Summary" ref="B4:I5" totalsRowShown="0" headerRowDxfId="389" dataDxfId="387" headerRowBorderDxfId="388" tableBorderDxfId="386" totalsRowBorderDxfId="385">
  <autoFilter ref="B4:I5" xr:uid="{64BE94B9-6C82-4576-9E06-F11BEC17942B}"/>
  <tableColumns count="8">
    <tableColumn id="7" xr3:uid="{ADC7C4AF-979E-4421-85AB-69F1F6C7BD91}" name="Project Number" dataDxfId="384">
      <calculatedColumnFormula>Summary!D10</calculatedColumnFormula>
    </tableColumn>
    <tableColumn id="8" xr3:uid="{AC0A388E-40D5-4C9B-8B4C-4EABA63D6161}" name="Project Name" dataDxfId="383">
      <calculatedColumnFormula>Summary!D11</calculatedColumnFormula>
    </tableColumn>
    <tableColumn id="1" xr3:uid="{1A7F423A-1E1E-49E6-B6AA-6C860BCDE196}" name="Future heat and humidity design condition source" dataDxfId="382">
      <calculatedColumnFormula>Resiliency!E10</calculatedColumnFormula>
    </tableColumn>
    <tableColumn id="2" xr3:uid="{63F56EA8-2489-44E3-8E4F-0681C24ADF72}" name="Projected increase in TJul97.5 and/or TwJul97.5 design conditions" dataDxfId="381">
      <calculatedColumnFormula>Resiliency!E11</calculatedColumnFormula>
    </tableColumn>
    <tableColumn id="3" xr3:uid="{E8B19318-116E-442E-9B2E-FE9DC190D671}" name="1. Design elements impacting performance immediately" dataDxfId="380">
      <calculatedColumnFormula>Resiliency!E14</calculatedColumnFormula>
    </tableColumn>
    <tableColumn id="4" xr3:uid="{45F84E92-D115-469B-AB3B-ED7207F319BD}" name="2. Design provisions to facilitate future upgrades " dataDxfId="379">
      <calculatedColumnFormula>Resiliency!E15</calculatedColumnFormula>
    </tableColumn>
    <tableColumn id="5" xr3:uid="{DAF4A680-F237-4CD7-A374-874C9B095315}" name="Future weather file(s) used" dataDxfId="378">
      <calculatedColumnFormula>Resiliency!E21</calculatedColumnFormula>
    </tableColumn>
    <tableColumn id="6" xr3:uid="{07615921-37A7-4CC8-968B-A7CFC0E05AC6}" name="Findings and insights from the analysis, such as the ability to maintain thermal comfort." dataDxfId="377">
      <calculatedColumnFormula>Resiliency!E23</calculatedColumnFormula>
    </tableColumn>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5B9AC06-8DF1-4E54-9961-4B0DB1208867}" name="EcometricsTable" displayName="EcometricsTable" ref="A1:GB2" totalsRowShown="0" headerRowBorderDxfId="376" tableBorderDxfId="375">
  <autoFilter ref="A1:GB2" xr:uid="{85B9AC06-8DF1-4E54-9961-4B0DB1208867}"/>
  <tableColumns count="184">
    <tableColumn id="2" xr3:uid="{68BC31BD-9E59-4DF1-8CAE-D794244D92BE}" name="project_number" dataDxfId="374" totalsRowDxfId="373">
      <calculatedColumnFormula>Summary!D10</calculatedColumnFormula>
    </tableColumn>
    <tableColumn id="3" xr3:uid="{1F01BC28-1689-42FB-B98A-3905520DA45D}" name="project_name" dataDxfId="372" totalsRowDxfId="371">
      <calculatedColumnFormula>Summary!D11</calculatedColumnFormula>
    </tableColumn>
    <tableColumn id="4" xr3:uid="{41B0836C-4BDE-40CC-8707-0B6AB1AE4CEC}" name="RatingSystem_Version" dataDxfId="370" totalsRowDxfId="369"/>
    <tableColumn id="14" xr3:uid="{54BF3B90-7995-483A-80B4-43FF8502C757}" name="placeholder" dataDxfId="368" totalsRowDxfId="367"/>
    <tableColumn id="161" xr3:uid="{0ED65961-C58D-4286-8A0B-EE4C2E68D3E1}" name="placeholder1" dataDxfId="366" totalsRowDxfId="365"/>
    <tableColumn id="124" xr3:uid="{CF37BC46-77CA-400D-9981-6075BBF520B9}" name="Construction Completion Year" dataDxfId="364" totalsRowDxfId="363">
      <calculatedColumnFormula>Summary!D17</calculatedColumnFormula>
    </tableColumn>
    <tableColumn id="5" xr3:uid="{30DA585E-C921-4CEA-8695-DBE2F2638DF1}" name="Main Building Use" dataDxfId="362" totalsRowDxfId="361">
      <calculatedColumnFormula>Summary!O12</calculatedColumnFormula>
    </tableColumn>
    <tableColumn id="6" xr3:uid="{FDE811D2-56EA-4E48-94C9-433015E23DD2}" name="Other Building Uses" dataDxfId="360" totalsRowDxfId="359">
      <calculatedColumnFormula array="1">Summary!O13&amp;IF(ISBLANK(Summary!O14),"","; "&amp;Summary!O14&amp;IF(ISBLANK(Summary!O15),"","; "&amp;Summary!O15:R15))</calculatedColumnFormula>
    </tableColumn>
    <tableColumn id="7" xr3:uid="{48D8C6CB-61D4-403A-AF70-5F99299498C0}" name="New Building or Renovation" dataDxfId="358" totalsRowDxfId="357">
      <calculatedColumnFormula>Summary!R17</calculatedColumnFormula>
    </tableColumn>
    <tableColumn id="8" xr3:uid="{5C6B2795-8551-499E-8F0F-07F3633EAE4A}" name="Attached Building or Addition" dataDxfId="356" totalsRowDxfId="355">
      <calculatedColumnFormula>Summary!R18</calculatedColumnFormula>
    </tableColumn>
    <tableColumn id="162" xr3:uid="{1B370334-C86D-4681-8CB3-01C783C565F2}" name="Project Narrative Oddities [M]" dataDxfId="354" totalsRowDxfId="353"/>
    <tableColumn id="9" xr3:uid="{2FC406A5-4B59-4E6A-9591-3E7C9FB49076}" name="Climate Zone" dataDxfId="352" totalsRowDxfId="351">
      <calculatedColumnFormula>Summary!D15</calculatedColumnFormula>
    </tableColumn>
    <tableColumn id="1" xr3:uid="{77836967-7FF3-4ED9-9E17-068698B685AC}" name="Heating Degree Days (HDD18)" totalsRowDxfId="350">
      <calculatedColumnFormula>Summary!D16</calculatedColumnFormula>
    </tableColumn>
    <tableColumn id="127" xr3:uid="{75D7930B-64C5-4215-9916-0310C0FC5D9F}" name="Floor Count (below grade)" totalsRowDxfId="349">
      <calculatedColumnFormula>Summary!J14</calculatedColumnFormula>
    </tableColumn>
    <tableColumn id="10" xr3:uid="{85252AF4-38F8-480E-BE49-CFBAD29B09A4}" name="Floor Count (above grade)" dataDxfId="348" totalsRowDxfId="347">
      <calculatedColumnFormula>Summary!J15</calculatedColumnFormula>
    </tableColumn>
    <tableColumn id="11" xr3:uid="{3D60C608-2098-440B-AE47-1AB8E159B97C}" name="Gross Floor Area (no parkade) (m2)" dataDxfId="346" totalsRowDxfId="345">
      <calculatedColumnFormula>Summary!J10</calculatedColumnFormula>
    </tableColumn>
    <tableColumn id="12" xr3:uid="{1A22072F-CDF5-4C92-A7A1-D41690C64226}" name="Modelled Floor Area (m2)" dataDxfId="344" totalsRowDxfId="343">
      <calculatedColumnFormula>Summary!J13</calculatedColumnFormula>
    </tableColumn>
    <tableColumn id="13" xr3:uid="{47A8EE7E-F77B-4F5D-8811-7A6551370474}" name="Underground Parkade Area (m2)" dataDxfId="342" totalsRowDxfId="341">
      <calculatedColumnFormula>Summary!J11</calculatedColumnFormula>
    </tableColumn>
    <tableColumn id="163" xr3:uid="{B02E19AE-A108-408E-AF1F-A57402885AB1}" name="Building Footprint (m2)" totalsRowDxfId="340"/>
    <tableColumn id="102" xr3:uid="{3861C84A-16F1-4072-AEBB-0BB8FA499039}" name="Percentage Occupied (%) [P]" dataDxfId="339" totalsRowDxfId="338"/>
    <tableColumn id="94" xr3:uid="{77C1DE98-2B36-4635-9281-0CEC087FB445}" name="Daily Average Occupants" totalsRowDxfId="337">
      <calculatedColumnFormula>IF(OR(Summary!J16='Targets|Dropdowns'!O10),"",Summary!J16)</calculatedColumnFormula>
    </tableColumn>
    <tableColumn id="129" xr3:uid="{3DFD6EAE-0F0A-4020-8AF5-BE00505E3705}" name="Residential Units" totalsRowDxfId="336">
      <calculatedColumnFormula>IF(Summary!J17='Targets|Dropdowns'!O9,"",Summary!J17)</calculatedColumnFormula>
    </tableColumn>
    <tableColumn id="16" xr3:uid="{128710B1-B3D7-46E5-9053-6673D7AF67CA}" name="Certification Number (first performance cert = 1, 2nd = 2, etc.) [P] [M]" dataDxfId="335" totalsRowDxfId="334"/>
    <tableColumn id="17" xr3:uid="{61FE730D-CF66-4871-8E3D-99B4B1B4C0B2}" name="Design Certification? [P]" dataDxfId="333" totalsRowDxfId="332"/>
    <tableColumn id="164" xr3:uid="{4BA9F51D-0C45-4414-BDAD-09A803E8BBBE}" name="placeholder2" dataDxfId="331" totalsRowDxfId="330"/>
    <tableColumn id="165" xr3:uid="{434930D7-7757-42C3-BD51-22402C2ED8DE}" name="placeholder3" dataDxfId="329" totalsRowDxfId="328"/>
    <tableColumn id="18" xr3:uid="{DAF5E24C-9E80-422E-BA4C-0B76F36B1470}" name="Energy Modelling software [M] [D]" dataDxfId="327" totalsRowDxfId="326">
      <calculatedColumnFormula>IF(OR(Electricity!F32='Targets|Dropdowns'!L30,Electricity!F32='Targets|Dropdowns'!L23),"",Electricity!F32)</calculatedColumnFormula>
    </tableColumn>
    <tableColumn id="19" xr3:uid="{09848D34-EC70-4E31-9933-AC49AA654480}" name="Chosen TEDI Path - Flexible Approach [D] [M]" dataDxfId="325" totalsRowDxfId="324">
      <calculatedColumnFormula>IF(Efficiency!D31='Targets|Dropdowns'!J54,"",Efficiency!D31)</calculatedColumnFormula>
    </tableColumn>
    <tableColumn id="20" xr3:uid="{B055B987-FBCC-4081-8793-6FADC9A4CD92}" name="Chosen Energy Approach (1/2/3) [D] [M]" dataDxfId="323" totalsRowDxfId="322"/>
    <tableColumn id="21" xr3:uid="{C6E950CF-C55F-4576-BAFF-73683FE4C986}" name="Workbook (v3+) - Energy Approach [D]" dataDxfId="321" totalsRowDxfId="320">
      <calculatedColumnFormula>Efficiency!F28</calculatedColumnFormula>
    </tableColumn>
    <tableColumn id="22" xr3:uid="{918288C0-B9E1-40D7-B758-55AEC0949B96}" name="Workbook (v2) - Flexible Approach [D]" dataDxfId="319" totalsRowDxfId="318"/>
    <tableColumn id="23" xr3:uid="{2E31938A-1AC0-4DFB-9A17-1A61C72C89FD}" name="Workbook (v2) - Passive Design Approach (v2) [D]" dataDxfId="317" totalsRowDxfId="316"/>
    <tableColumn id="24" xr3:uid="{3EEBAC0A-0014-4B8F-9C5B-245B1FC8CEC1}" name="Workbook (v2) - Renewable Energy Approach (v2) [D]" dataDxfId="315" totalsRowDxfId="314"/>
    <tableColumn id="25" xr3:uid="{C712F321-E202-47E7-8FC0-6F9ED473A9FE}" name="TEDI (kWh/m2/yr)" dataDxfId="313" totalsRowDxfId="312">
      <calculatedColumnFormula>Efficiency!G34</calculatedColumnFormula>
    </tableColumn>
    <tableColumn id="26" xr3:uid="{FFA1B306-773D-40F1-9F5D-DD71B8DF3DFD}" name="TEDI Target, Adjusted (kWh/m2/yr)" dataDxfId="311" totalsRowDxfId="310">
      <calculatedColumnFormula>Efficiency!H41</calculatedColumnFormula>
    </tableColumn>
    <tableColumn id="27" xr3:uid="{30F8565F-27F7-461D-975E-B7B66250BFFE}" name="SCOP (v3+)" dataDxfId="309" totalsRowDxfId="308">
      <calculatedColumnFormula>Efficiency!G38</calculatedColumnFormula>
    </tableColumn>
    <tableColumn id="28" xr3:uid="{BE33082D-10D1-4F08-A44A-AEE7397B7B0D}" name="EUI (kWh/m2/yr)" dataDxfId="307" totalsRowDxfId="306">
      <calculatedColumnFormula>Efficiency!P38</calculatedColumnFormula>
    </tableColumn>
    <tableColumn id="29" xr3:uid="{59588121-BCAF-4606-BF63-529BFCA996DA}" name="Site EUI Improvement over NECB (%)" dataDxfId="305" totalsRowDxfId="304">
      <calculatedColumnFormula>Efficiency!P34</calculatedColumnFormula>
    </tableColumn>
    <tableColumn id="30" xr3:uid="{B9969526-786C-40AA-8958-BD09BB99389D}" name="Peak Demand - winter (kW)" dataDxfId="303" totalsRowDxfId="302">
      <calculatedColumnFormula>Electricity!P25</calculatedColumnFormula>
    </tableColumn>
    <tableColumn id="31" xr3:uid="{F83369F0-015D-4562-8A3D-EBCAFE1A9302}" name="Peak Demand - summer (kW)" dataDxfId="301" totalsRowDxfId="300">
      <calculatedColumnFormula>Electricity!P26</calculatedColumnFormula>
    </tableColumn>
    <tableColumn id="32" xr3:uid="{35425BC3-2BE2-4091-9C6E-4CEBB52EADE1}" name="Scope 1 Savings (kg CO2e/yr)" dataDxfId="299" totalsRowDxfId="298">
      <calculatedColumnFormula>'Other Energy'!I29+Refrigerants!M19</calculatedColumnFormula>
    </tableColumn>
    <tableColumn id="33" xr3:uid="{8B105249-9414-41F7-971C-FABA732D19C7}" name="Scope 2 Savings (kg CO2e/yr)" dataDxfId="297" totalsRowDxfId="296">
      <calculatedColumnFormula>Electricity!R39+'Other Energy'!I56</calculatedColumnFormula>
    </tableColumn>
    <tableColumn id="34" xr3:uid="{5A9BCAB8-BF83-49CB-A0D3-A4310BF63B86}" name="Scope 3 Savings (kg CO2e/yr)" dataDxfId="295" totalsRowDxfId="294">
      <calculatedColumnFormula>'Embodied Carbon'!E21</calculatedColumnFormula>
    </tableColumn>
    <tableColumn id="35" xr3:uid="{AA819900-23F3-49C1-950A-92B0819F14C0}" name="Performance Year End Date (Y/M/D) [P]" dataDxfId="293" totalsRowDxfId="292"/>
    <tableColumn id="36" xr3:uid="{383516AE-A849-4E48-A4BD-77C91E38F515}" name="Targeted air leakage value (L/s-m2) [P]" dataDxfId="291" totalsRowDxfId="290">
      <calculatedColumnFormula>Submittals!K191</calculatedColumnFormula>
    </tableColumn>
    <tableColumn id="37" xr3:uid="{4E7EE5A4-9433-4D6F-AC26-5B6D20FB4BC2}" name="Air leakage test results (L/s-m2) [P]" dataDxfId="289" totalsRowDxfId="288"/>
    <tableColumn id="166" xr3:uid="{F429117E-F385-4FC0-A060-FBE9CFCE2C71}" name="CEDI (kWh/m2/yr)" dataDxfId="287" totalsRowDxfId="286">
      <calculatedColumnFormula>IF(Efficiency!G36='Targets|Dropdowns'!O10,"",Efficiency!G36)</calculatedColumnFormula>
    </tableColumn>
    <tableColumn id="167" xr3:uid="{10A07E83-A135-4372-ABE3-CBF7B38DF265}" name="placeholder5" dataDxfId="285" totalsRowDxfId="284"/>
    <tableColumn id="38" xr3:uid="{715140C5-B6DD-4EFB-9AE8-552E448E3EA5}" name="Electricity Used (total, not just grid) (kWh)" dataDxfId="283" totalsRowDxfId="282">
      <calculatedColumnFormula>Electricity!F25</calculatedColumnFormula>
    </tableColumn>
    <tableColumn id="39" xr3:uid="{250D325C-4E1E-4EFF-9F92-D5BD4C0D3475}" name="Green Power Generated (kWh)" dataDxfId="281" totalsRowDxfId="280">
      <calculatedColumnFormula>Electricity!G25</calculatedColumnFormula>
    </tableColumn>
    <tableColumn id="40" xr3:uid="{00E7FE40-0100-4806-8DD9-B2607725531D}" name="Green Power Used (kWh)" dataDxfId="279" totalsRowDxfId="278">
      <calculatedColumnFormula>Electricity!H25</calculatedColumnFormula>
    </tableColumn>
    <tableColumn id="41" xr3:uid="{12730D43-EE06-4357-B61B-94F286BA33CD}" name="Grid Electricity Used (kWh)" dataDxfId="277" totalsRowDxfId="276">
      <calculatedColumnFormula>Electricity!I25</calculatedColumnFormula>
    </tableColumn>
    <tableColumn id="42" xr3:uid="{5A51FCA4-DF6C-46C4-B7D2-EB1C0ACBFB33}" name="Exported Green Power (kWh)" dataDxfId="275" totalsRowDxfId="274">
      <calculatedColumnFormula>Electricity!J25</calculatedColumnFormula>
    </tableColumn>
    <tableColumn id="43" xr3:uid="{68CACB7A-3B35-4476-8245-26CD36D475FC}" name="Green Power Products (kWh)" dataDxfId="273" totalsRowDxfId="272">
      <calculatedColumnFormula>Electricity!R33</calculatedColumnFormula>
    </tableColumn>
    <tableColumn id="168" xr3:uid="{F06A5AFF-031F-41D0-B5B4-8CB3C016EF09}" name="placeholder6" totalsRowDxfId="271"/>
    <tableColumn id="169" xr3:uid="{3EC0D814-8FB1-4BEC-8DF0-B85018C6AF23}" name="placeholder7" totalsRowDxfId="270"/>
    <tableColumn id="44" xr3:uid="{96E85687-71CE-48FF-BC4D-02380639DEBD}" name="Electrical Transmission Losses (kgCO2e) [P]" dataDxfId="269" totalsRowDxfId="268"/>
    <tableColumn id="45" xr3:uid="{8C96DB9B-4878-4B8C-B9D0-E53AEBE05D01}" name="Water (kgCO2e) [P]" dataDxfId="267" totalsRowDxfId="266"/>
    <tableColumn id="46" xr3:uid="{80BE9969-081F-46D1-AC14-0CB7C5E46BE9}" name="Waste (kgCO2e) [P]" dataDxfId="265" totalsRowDxfId="264"/>
    <tableColumn id="47" xr3:uid="{446195B4-102A-4D25-81E2-33D0754E9E14}" name="Transportation (kgCO2e) [P]" dataDxfId="263" totalsRowDxfId="262"/>
    <tableColumn id="48" xr3:uid="{4259DFB5-478D-4AE8-AD44-8F47984BC6E0}" name="Emissions from Electricity (Indirect Emissions - Electricity) (kgCO2e)" dataDxfId="261" totalsRowDxfId="260">
      <calculatedColumnFormula>Summary!E32</calculatedColumnFormula>
    </tableColumn>
    <tableColumn id="49" xr3:uid="{776B6C78-82DB-4C98-BCE0-B2A191CB2560}" name="Avoided Emissions - Green Power Products (kgCO2e)" dataDxfId="259" totalsRowDxfId="258">
      <calculatedColumnFormula>Graphs!E55</calculatedColumnFormula>
    </tableColumn>
    <tableColumn id="50" xr3:uid="{305CBE61-DE2F-4097-BE3B-F618B248763A}" name="Avoided Emissions - Exp. Green Power (kgCO2e)" dataDxfId="257" totalsRowDxfId="256">
      <calculatedColumnFormula>Summary!E37</calculatedColumnFormula>
    </tableColumn>
    <tableColumn id="51" xr3:uid="{5B96D98A-E987-4740-AAB0-8DEC2DA8FE2D}" name="Avoided Emissions Factor Used" dataDxfId="255" totalsRowDxfId="254">
      <calculatedColumnFormula>Electricity!R42</calculatedColumnFormula>
    </tableColumn>
    <tableColumn id="52" xr3:uid="{8353CD03-2EAB-4285-A6F7-72F8EC954FEB}" name="Carbon Offsets - Operational Carbon REQUIRED (kg CO2e)" dataDxfId="253" totalsRowDxfId="252">
      <calculatedColumnFormula>Summary!E56</calculatedColumnFormula>
    </tableColumn>
    <tableColumn id="53" xr3:uid="{90F79342-7470-482F-8F0D-86D44450A6D6}" name="Carbon Offsets - Operational Carbon PROVIDED (kg CO2e) [M]" dataDxfId="251" totalsRowDxfId="250"/>
    <tableColumn id="54" xr3:uid="{D3F86AF5-5900-4FA5-925D-1315996A899D}" name="Carbon Offsets - Cost/Tonne" dataDxfId="249" totalsRowDxfId="248">
      <calculatedColumnFormula>Submittals!J85</calculatedColumnFormula>
    </tableColumn>
    <tableColumn id="55" xr3:uid="{F6BA59C6-2F43-46EF-A698-2C835654DC9B}" name="Carbon Offsets - Organization" dataDxfId="247" totalsRowDxfId="246">
      <calculatedColumnFormula>Submittals!J87</calculatedColumnFormula>
    </tableColumn>
    <tableColumn id="56" xr3:uid="{1E8D929E-BBB3-43F7-A16E-F72768AD4663}" name="Zero Carbon Balance  (from Workbook) (kg CO2e)" dataDxfId="245" totalsRowDxfId="244">
      <calculatedColumnFormula>Summary!D41</calculatedColumnFormula>
    </tableColumn>
    <tableColumn id="170" xr3:uid="{05130C2C-ED39-4D52-8B6F-774E337BA0FA}" name="placeholder8" dataDxfId="243" totalsRowDxfId="242"/>
    <tableColumn id="171" xr3:uid="{E08594A3-B876-446F-AA6B-46652118796C}" name="placeholder9" dataDxfId="241" totalsRowDxfId="240"/>
    <tableColumn id="57" xr3:uid="{5CCBFD9B-F7FB-4DF3-B057-6CC79158D256}" name="Natural Gas Amount (Therms)" dataDxfId="239" totalsRowDxfId="238">
      <calculatedColumnFormula>'Other Energy'!F19</calculatedColumnFormula>
    </tableColumn>
    <tableColumn id="58" xr3:uid="{FA505AE3-D871-48D9-9E8A-9958D15A82D5}" name="Natural Gas Amount (GJ)" dataDxfId="237" totalsRowDxfId="236">
      <calculatedColumnFormula>'Other Energy'!F20</calculatedColumnFormula>
    </tableColumn>
    <tableColumn id="59" xr3:uid="{A7402A9F-0B4F-404E-B6F9-3F6E946876D5}" name="Biomass Amount (GJ)" dataDxfId="235" totalsRowDxfId="234">
      <calculatedColumnFormula>'Other Energy'!F21</calculatedColumnFormula>
    </tableColumn>
    <tableColumn id="60" xr3:uid="{9A10DAED-12BB-40C8-9329-B64208253475}" name="Diesel Amount (GJ)" dataDxfId="233" totalsRowDxfId="232">
      <calculatedColumnFormula>'Other Energy'!F22</calculatedColumnFormula>
    </tableColumn>
    <tableColumn id="61" xr3:uid="{054E39EE-7FA2-405D-ADBC-92707284DD87}" name="Oil Amount (GJ)" dataDxfId="231" totalsRowDxfId="230">
      <calculatedColumnFormula>'Other Energy'!F23</calculatedColumnFormula>
    </tableColumn>
    <tableColumn id="62" xr3:uid="{D5A615E7-9075-48ED-A20F-D357F2977732}" name="Propane Amount (GJ)" dataDxfId="229" totalsRowDxfId="228">
      <calculatedColumnFormula>'Other Energy'!F24</calculatedColumnFormula>
    </tableColumn>
    <tableColumn id="63" xr3:uid="{14E5C5C9-9C4E-41F2-9159-978BD5A4B125}" name="Other Energy Type  (name)" dataDxfId="227" totalsRowDxfId="226">
      <calculatedColumnFormula>IF('Other Energy'!C25="Other (GJ)","",'Other Energy'!C25)</calculatedColumnFormula>
    </tableColumn>
    <tableColumn id="64" xr3:uid="{D173AFB1-5DA2-4CD1-9C72-1FA29F6F036A}" name="Other Energy Amount (GJ)" dataDxfId="225" totalsRowDxfId="224">
      <calculatedColumnFormula>'Other Energy'!F25</calculatedColumnFormula>
    </tableColumn>
    <tableColumn id="65" xr3:uid="{4B2ACE4D-CE20-459C-88B9-0D024F546C3E}" name="Other Energy Emission Factor (kgCO2e)" dataDxfId="223" totalsRowDxfId="222">
      <calculatedColumnFormula>'Other Energy'!G25</calculatedColumnFormula>
    </tableColumn>
    <tableColumn id="66" xr3:uid="{65FEFBD0-7FCB-47D4-9639-C4C19E7D94B7}" name="Total Non-Renewable Emissions  (kgCO2e)" dataDxfId="221" totalsRowDxfId="220">
      <calculatedColumnFormula>'Other Energy'!I29</calculatedColumnFormula>
    </tableColumn>
    <tableColumn id="67" xr3:uid="{27838D68-6575-41DA-9427-4035661CA243}" name="Eligible Renewable Biogass (GJ)" dataDxfId="219" totalsRowDxfId="218">
      <calculatedColumnFormula>'Other Energy'!F40</calculatedColumnFormula>
    </tableColumn>
    <tableColumn id="68" xr3:uid="{FF510837-460A-4604-B6DA-03AF9C28F132}" name="Eligible Renewable Biomass (GJ)" dataDxfId="217" totalsRowDxfId="216">
      <calculatedColumnFormula>'Other Energy'!F41</calculatedColumnFormula>
    </tableColumn>
    <tableColumn id="69" xr3:uid="{F15B41CE-004F-4BFC-B912-749F8687DCA9}" name="Solar Thermal (GJ)" dataDxfId="215" totalsRowDxfId="214">
      <calculatedColumnFormula>'Other Energy'!F42</calculatedColumnFormula>
    </tableColumn>
    <tableColumn id="70" xr3:uid="{F11E3FA0-6ED9-40AA-9867-C5F4565FFFFD}" name="District Heating &amp; Cooling - Other Type (name)" dataDxfId="213" totalsRowDxfId="212">
      <calculatedColumnFormula>IF('Other Energy'!C53='Targets|Dropdowns'!O8,"",'Other Energy'!C53)</calculatedColumnFormula>
    </tableColumn>
    <tableColumn id="71" xr3:uid="{BCAB12A8-80C5-4679-A431-A83780A3C616}" name="District Heating &amp; Cooling - Other  (GJ)" dataDxfId="211" totalsRowDxfId="210">
      <calculatedColumnFormula>'Other Energy'!F53</calculatedColumnFormula>
    </tableColumn>
    <tableColumn id="72" xr3:uid="{4DC49CAF-EAC9-40E1-AE88-084C97336252}" name="District Heating &amp; Cooling - Total Amount (GJ)" dataDxfId="209" totalsRowDxfId="208">
      <calculatedColumnFormula>'Other Energy'!F56</calculatedColumnFormula>
    </tableColumn>
    <tableColumn id="73" xr3:uid="{A5483EBA-1F1B-458B-8219-C429EA7D6149}" name="Green Heat Amount (GJ)" dataDxfId="207" totalsRowDxfId="206">
      <calculatedColumnFormula>'Other Energy'!F52</calculatedColumnFormula>
    </tableColumn>
    <tableColumn id="74" xr3:uid="{1DE21517-840E-4057-8BA6-1265684CA555}" name="Green Heat Emissions Savings (kgCO2e)" dataDxfId="205" totalsRowDxfId="204">
      <calculatedColumnFormula>Graphs!E57</calculatedColumnFormula>
    </tableColumn>
    <tableColumn id="75" xr3:uid="{697F5247-C187-4D25-AA7E-C467BA803019}" name="Standard Heat Amount (GJ)" dataDxfId="203" totalsRowDxfId="202">
      <calculatedColumnFormula>'Other Energy'!F51</calculatedColumnFormula>
    </tableColumn>
    <tableColumn id="140" xr3:uid="{2C5DD19B-0011-4E6C-ABB5-363BC95BA9F8}" name="Standard Heat Emissions (kgCO2e)" dataDxfId="201" totalsRowDxfId="200">
      <calculatedColumnFormula>'Other Energy'!I51</calculatedColumnFormula>
    </tableColumn>
    <tableColumn id="138" xr3:uid="{8998AF29-5EC5-4B57-9F6A-80D9ABAE396D}" name="Standard Cooling Amount (GJ)" dataDxfId="199" totalsRowDxfId="198"/>
    <tableColumn id="76" xr3:uid="{A7A5416E-0BBA-4760-A618-295ED69D0976}" name="Standard Cooling Emissions (kgCO2e)" dataDxfId="197" totalsRowDxfId="196"/>
    <tableColumn id="77" xr3:uid="{4D48E6A9-B04B-486B-ABF8-7FEA82544EBE}" name="Total District Heating - Emissions (Indirect Emissions - District Heat) (kgCO2e)" dataDxfId="195" totalsRowDxfId="194">
      <calculatedColumnFormula>'Other Energy'!I56</calculatedColumnFormula>
    </tableColumn>
    <tableColumn id="78" xr3:uid="{54C6B767-4EB2-4D45-8591-23F8A87A8E58}" name="Total District Cooling - Emissions (Indirect Emissions - District Cooling) (kgCO2e)" dataDxfId="193" totalsRowDxfId="192"/>
    <tableColumn id="172" xr3:uid="{3F0F70B9-6010-417D-AF2C-8D6BC6AD3BA3}" name="placeholder10" totalsRowDxfId="191"/>
    <tableColumn id="173" xr3:uid="{90FC2B92-AD9B-4572-8919-439AAD178EE5}" name="placeholder11" totalsRowDxfId="190"/>
    <tableColumn id="79" xr3:uid="{BDA0ECF7-5261-427E-9282-E51727E8F8D3}" name="Refrigerant R-410a - Leaks Amount (kg)" dataDxfId="189" totalsRowDxfId="188">
      <calculatedColumnFormula>'Carbon Summary'!D28</calculatedColumnFormula>
    </tableColumn>
    <tableColumn id="137" xr3:uid="{16FC8732-92C8-46E6-A2C8-6A03CC7A4BA4}" name="Refrigerant R-22 - Leaks Amount (kg)" dataDxfId="187" totalsRowDxfId="186"/>
    <tableColumn id="136" xr3:uid="{B7CB2A1B-6BCD-4686-87B4-B7480DB6743A}" name="Refrigerant R-407c - Leaks Amount (kg)" dataDxfId="185" totalsRowDxfId="184">
      <calculatedColumnFormula>'Carbon Summary'!D27</calculatedColumnFormula>
    </tableColumn>
    <tableColumn id="135" xr3:uid="{9376CE86-5F21-463D-BF04-0FFFD43B5C31}" name="Refrigerant R-134a - Leaks Amount (kg)" dataDxfId="183" totalsRowDxfId="182">
      <calculatedColumnFormula>'Carbon Summary'!D26</calculatedColumnFormula>
    </tableColumn>
    <tableColumn id="134" xr3:uid="{6A99D003-5456-4CFA-9299-C7419FAC6D9F}" name="Refrigerant R-32 - Leaks Amount (kg)" dataDxfId="181" totalsRowDxfId="180">
      <calculatedColumnFormula>'Carbon Summary'!D25</calculatedColumnFormula>
    </tableColumn>
    <tableColumn id="80" xr3:uid="{E022B21E-8984-45DD-98D4-22DFBF3D7DAD}" name="Refrigerant R-454b - Leaks Amount (kg)" dataDxfId="179" totalsRowDxfId="178">
      <calculatedColumnFormula>'Carbon Summary'!D24</calculatedColumnFormula>
    </tableColumn>
    <tableColumn id="81" xr3:uid="{DE3D36C3-09BD-4971-8043-C95F96CB79C7}" name="Refrigerant R-123 - Leaks Amount (kg)" dataDxfId="177" totalsRowDxfId="176">
      <calculatedColumnFormula>'Carbon Summary'!D23</calculatedColumnFormula>
    </tableColumn>
    <tableColumn id="82" xr3:uid="{2880086C-C96F-44A3-9937-2CB48B793241}" name="Refrigerant R-744 (CO2) - Leaks Amount (kg)" dataDxfId="175" totalsRowDxfId="174">
      <calculatedColumnFormula>'Carbon Summary'!D22</calculatedColumnFormula>
    </tableColumn>
    <tableColumn id="83" xr3:uid="{0A709310-3B94-4238-A155-C2F60BA8F82F}" name="Refrigerant R-717 (NH3) - Leaks Amount (kg)" dataDxfId="173" totalsRowDxfId="172">
      <calculatedColumnFormula>'Carbon Summary'!D21</calculatedColumnFormula>
    </tableColumn>
    <tableColumn id="141" xr3:uid="{9DCA493F-71FB-4F58-81E5-85560B8C294A}" name="Refrigerant R-404a - Leaks Amount (kg)" dataDxfId="171" totalsRowDxfId="170"/>
    <tableColumn id="84" xr3:uid="{A5C72251-1FF4-4CD0-B9F7-6BDE559D19B2}" name="Refrigerant 1st Other Type (name)" dataDxfId="169" totalsRowDxfId="168">
      <calculatedColumnFormula>'Carbon Summary'!B30</calculatedColumnFormula>
    </tableColumn>
    <tableColumn id="88" xr3:uid="{CEA7B567-35DA-4C7F-859F-87EAD31C5EE7}" name="Refrigerant 1st Other - Leaks Amount (kg)" dataDxfId="167" totalsRowDxfId="166">
      <calculatedColumnFormula>'Carbon Summary'!D30</calculatedColumnFormula>
    </tableColumn>
    <tableColumn id="144" xr3:uid="{63E8AD00-318C-421A-9493-BE4B41444D91}" name="Refrigerant 2nd Other Type (name)" totalsRowDxfId="165">
      <calculatedColumnFormula>'Carbon Summary'!B31</calculatedColumnFormula>
    </tableColumn>
    <tableColumn id="145" xr3:uid="{9912D304-885F-434B-B136-2A3EFE092426}" name="Refrigerant 2nd Other - Leaks Amount" totalsRowDxfId="164">
      <calculatedColumnFormula>'Carbon Summary'!D31</calculatedColumnFormula>
    </tableColumn>
    <tableColumn id="85" xr3:uid="{5A0EA62D-8C10-426B-9CC2-FD98FF41252E}" name="Total Refrigerant Leaks GWP20 (kgCO2e)" dataDxfId="163" totalsRowDxfId="162"/>
    <tableColumn id="86" xr3:uid="{13AC9AFB-371A-4110-B083-16E3CAB665F2}" name="Total Refrigerant Leaks GWP100 (kgCO2e)" dataDxfId="161" totalsRowDxfId="160">
      <calculatedColumnFormula>Refrigerants!M19</calculatedColumnFormula>
    </tableColumn>
    <tableColumn id="174" xr3:uid="{A3F6383D-5C12-4EBA-A721-9D0064205981}" name="placeholder20" dataDxfId="159" totalsRowDxfId="158"/>
    <tableColumn id="175" xr3:uid="{8CF2695C-3C52-492E-96B3-D5CB9A7FBB6B}" name="placeholder21" dataDxfId="157" totalsRowDxfId="156"/>
    <tableColumn id="130" xr3:uid="{B046AE8E-247C-4A02-B317-96AF3DE41661}" name="Refrigerant R-410a - Charge Amount (kg)" dataDxfId="155" totalsRowDxfId="154">
      <calculatedColumnFormula>'Carbon Summary'!E28</calculatedColumnFormula>
    </tableColumn>
    <tableColumn id="131" xr3:uid="{4387F3D1-D92D-4AF5-B9FF-6A1E8C0840B8}" name="Refrigerant R-22 - Charge Amount (kg)" dataDxfId="153" totalsRowDxfId="152"/>
    <tableColumn id="132" xr3:uid="{112F260C-5A6C-4C0D-95A0-CC7A712ABE06}" name="Refrigerant R-407c - Charge Amount (kg)" dataDxfId="151" totalsRowDxfId="150">
      <calculatedColumnFormula>'Carbon Summary'!E27</calculatedColumnFormula>
    </tableColumn>
    <tableColumn id="133" xr3:uid="{8F8767B1-7C61-4AEF-9B82-F8AED70FB98C}" name="Refrigerant R-134a - Charge Amount (kg)" dataDxfId="149" totalsRowDxfId="148">
      <calculatedColumnFormula>'Carbon Summary'!E26</calculatedColumnFormula>
    </tableColumn>
    <tableColumn id="87" xr3:uid="{2E8DCEE3-9E58-4661-8F13-9C13ACE6E31C}" name="Refrigerant R-32 - Charge Amount (kg)" dataDxfId="147" totalsRowDxfId="146">
      <calculatedColumnFormula>'Carbon Summary'!E25</calculatedColumnFormula>
    </tableColumn>
    <tableColumn id="89" xr3:uid="{CFDE0472-EA21-4CB9-A115-B9DAD891742E}" name="Refrigerant R-454b - Charge Amount (kg)" dataDxfId="145" totalsRowDxfId="144">
      <calculatedColumnFormula>'Carbon Summary'!E24</calculatedColumnFormula>
    </tableColumn>
    <tableColumn id="90" xr3:uid="{76DA5672-F0CA-4B02-943D-1535BA11C468}" name="Refrigerant R-123 - Charge Amount (kg)" dataDxfId="143" totalsRowDxfId="142">
      <calculatedColumnFormula>'Carbon Summary'!E23</calculatedColumnFormula>
    </tableColumn>
    <tableColumn id="91" xr3:uid="{5384D4DD-2FB1-40B7-B578-942EB8A9DE4B}" name="Refrigerant R-744 (CO2) - Charge Amount (kg)" dataDxfId="141" totalsRowDxfId="140">
      <calculatedColumnFormula>'Carbon Summary'!E22</calculatedColumnFormula>
    </tableColumn>
    <tableColumn id="92" xr3:uid="{F55587FA-9DA6-4241-9D78-BF42E402CA89}" name="Refrigerant R-717 (NH3) - Charge Amount (kg)" dataDxfId="139" totalsRowDxfId="138">
      <calculatedColumnFormula>'Carbon Summary'!E21</calculatedColumnFormula>
    </tableColumn>
    <tableColumn id="93" xr3:uid="{73DC1BB2-BCFB-4D80-B821-0DBE2FC10432}" name="Refrigerant R-404a - Charge Amount (kg)" dataDxfId="137" totalsRowDxfId="136"/>
    <tableColumn id="95" xr3:uid="{50E0D0D5-AB3C-4DD0-8DEA-3A07102B08F8}" name="Refrigerant 1st Other Type (name)2" dataDxfId="135" totalsRowDxfId="134">
      <calculatedColumnFormula>'Carbon Summary'!B30</calculatedColumnFormula>
    </tableColumn>
    <tableColumn id="96" xr3:uid="{5D8E6B47-C219-4A67-B1B3-91F589746ED0}" name="Refrigerant 1st Other - Charge Amount (kg)" dataDxfId="133" totalsRowDxfId="132">
      <calculatedColumnFormula>'Carbon Summary'!E30</calculatedColumnFormula>
    </tableColumn>
    <tableColumn id="139" xr3:uid="{B19589CD-8FD5-442D-BB88-252762757A9C}" name="Refrigerant 2nd Other Type (name)2" totalsRowDxfId="131">
      <calculatedColumnFormula>'Carbon Summary'!B31</calculatedColumnFormula>
    </tableColumn>
    <tableColumn id="97" xr3:uid="{A1ACD7B5-8AE5-4580-86C1-120436ACDD6C}" name="Refrigerant 2nd Other - Charge Amount (kg)" dataDxfId="130" totalsRowDxfId="129">
      <calculatedColumnFormula>'Carbon Summary'!E31</calculatedColumnFormula>
    </tableColumn>
    <tableColumn id="98" xr3:uid="{7B4D9A80-E4FF-4AD4-BFE9-7567ABFD8348}" name="Total Refrigerant Charge GWP20 (kgCO2e)" dataDxfId="128" totalsRowDxfId="127"/>
    <tableColumn id="99" xr3:uid="{711F4A8F-3E06-4ABD-9C5A-48B00D2F25B4}" name="Total Refrigerant Charge GWP100 (kgCO2e)" dataDxfId="126" totalsRowDxfId="125">
      <calculatedColumnFormula>Refrigerants!K19</calculatedColumnFormula>
    </tableColumn>
    <tableColumn id="176" xr3:uid="{6C6F33C9-9F66-4871-BC55-6A9E8BA87B66}" name="placeholder12" dataDxfId="124" totalsRowDxfId="123"/>
    <tableColumn id="177" xr3:uid="{C748D682-04BE-4042-B1CE-658E7308ED7F}" name="placeholder13" dataDxfId="122" totalsRowDxfId="121"/>
    <tableColumn id="100" xr3:uid="{62566BB9-9B93-49CE-8C4E-21D6066D19B7}" name="LCA Software" dataDxfId="120" totalsRowDxfId="119">
      <calculatedColumnFormula>IF(ISBLANK('Embodied Carbon'!D11),'Embodied Carbon'!D9&amp;" "&amp;'Embodied Carbon'!D10,'Embodied Carbon'!D11)</calculatedColumnFormula>
    </tableColumn>
    <tableColumn id="101" xr3:uid="{6B25EF72-3418-40E6-8409-F48946E81946}" name="LCA Design Stage (SD / DD / CD) (SD/DD/CD)" dataDxfId="118" totalsRowDxfId="117"/>
    <tableColumn id="103" xr3:uid="{022C1364-A909-4A77-BE58-9133297B459D}" name="A1 - Raw Material Supply (kg CO2e)" dataDxfId="116" totalsRowDxfId="115">
      <calculatedColumnFormula>'Embodied Carbon'!L25</calculatedColumnFormula>
    </tableColumn>
    <tableColumn id="104" xr3:uid="{41324C79-38CB-41DD-BE05-7989960C4DDE}" name="A2 - Transport (to factory) (kg CO2e)" dataDxfId="114" totalsRowDxfId="113">
      <calculatedColumnFormula>'Embodied Carbon'!L26</calculatedColumnFormula>
    </tableColumn>
    <tableColumn id="105" xr3:uid="{E7F1B3F8-010C-48B8-B183-5CBCC59D8681}" name="A3 - Manufacturing (kg CO2e)" dataDxfId="112" totalsRowDxfId="111">
      <calculatedColumnFormula>'Embodied Carbon'!L27</calculatedColumnFormula>
    </tableColumn>
    <tableColumn id="106" xr3:uid="{60028530-4CEC-494E-92D0-C17EBEE6C30A}" name="A4 - Transport (to site) (kg CO2e)" dataDxfId="110" totalsRowDxfId="109">
      <calculatedColumnFormula>'Embodied Carbon'!L28</calculatedColumnFormula>
    </tableColumn>
    <tableColumn id="107" xr3:uid="{F84D4618-2237-481A-AC4B-4F6C7858D343}" name="A5 - Construction and Installation (kg CO2e)" dataDxfId="108" totalsRowDxfId="107">
      <calculatedColumnFormula>'Embodied Carbon'!L29</calculatedColumnFormula>
    </tableColumn>
    <tableColumn id="108" xr3:uid="{193A78E7-29FA-42AF-B307-DDE1ECB2B23F}" name="A - Total Upfront Carbon (kg CO2e)" dataDxfId="106" totalsRowDxfId="105">
      <calculatedColumnFormula>'Embodied Carbon'!L30</calculatedColumnFormula>
    </tableColumn>
    <tableColumn id="109" xr3:uid="{2D17EA09-ED9D-4D44-A6AC-3E2E54521301}" name="B1 - Use (kg CO2e)" dataDxfId="104" totalsRowDxfId="103">
      <calculatedColumnFormula>'Embodied Carbon'!L31</calculatedColumnFormula>
    </tableColumn>
    <tableColumn id="110" xr3:uid="{7DD7F34D-1507-4EA3-AB4E-718F01849F16}" name="B2 - Maintenance (kg CO2e)" dataDxfId="102" totalsRowDxfId="101">
      <calculatedColumnFormula>'Embodied Carbon'!L32</calculatedColumnFormula>
    </tableColumn>
    <tableColumn id="111" xr3:uid="{DD7984B0-2EDB-4265-BD7F-B52DB1EA42C5}" name="B3 - Repair (kg CO2e)" dataDxfId="100" totalsRowDxfId="99">
      <calculatedColumnFormula>'Embodied Carbon'!L33</calculatedColumnFormula>
    </tableColumn>
    <tableColumn id="112" xr3:uid="{2EAA1393-B50A-4E87-AA4B-0B770EB0E7E5}" name="B4 - Replacement (kg CO2e)" dataDxfId="98" totalsRowDxfId="97">
      <calculatedColumnFormula>'Embodied Carbon'!L34</calculatedColumnFormula>
    </tableColumn>
    <tableColumn id="113" xr3:uid="{85A2805A-9BE4-44F6-B6FB-C8D30F40E23C}" name="B5 - Refurbishment (kg CO2e)" dataDxfId="96" totalsRowDxfId="95">
      <calculatedColumnFormula>'Embodied Carbon'!L35</calculatedColumnFormula>
    </tableColumn>
    <tableColumn id="114" xr3:uid="{C38E8111-ED80-42B5-AF68-1F0B4BFE991A}" name="B6 - Operational Energy Use (kg CO2e)" dataDxfId="94" totalsRowDxfId="93"/>
    <tableColumn id="115" xr3:uid="{98833CA9-D5A3-422A-8F4B-7747626FAF5E}" name="B7 - Operational Water Use (kg CO2e)" dataDxfId="92" totalsRowDxfId="91"/>
    <tableColumn id="116" xr3:uid="{246667DE-814F-4DC9-9DFB-078FD51BC09A}" name="B - Total Use Stage Embodied Carbon (kg CO2e)" dataDxfId="90" totalsRowDxfId="89">
      <calculatedColumnFormula>'Embodied Carbon'!L36</calculatedColumnFormula>
    </tableColumn>
    <tableColumn id="117" xr3:uid="{FD411453-79DE-46BF-B9BF-72FA3664C523}" name="C1 - Demolition (kg CO2e)" dataDxfId="88" totalsRowDxfId="87">
      <calculatedColumnFormula>'Embodied Carbon'!L37</calculatedColumnFormula>
    </tableColumn>
    <tableColumn id="118" xr3:uid="{977778E3-0DF3-496E-9CE8-FBD9C4AC1BFA}" name="C2 - Transport (to disposal) (kg CO2e)" dataDxfId="86" totalsRowDxfId="85">
      <calculatedColumnFormula>'Embodied Carbon'!L38</calculatedColumnFormula>
    </tableColumn>
    <tableColumn id="119" xr3:uid="{1CDB4B75-B3DE-4A95-B97F-95C572D8E9A3}" name="C3 - Waste Processing (kg CO2e)" dataDxfId="84" totalsRowDxfId="83">
      <calculatedColumnFormula>'Embodied Carbon'!L39</calculatedColumnFormula>
    </tableColumn>
    <tableColumn id="120" xr3:uid="{7C9080FA-D9E3-4F42-A659-58A6E3B51AA9}" name="C4 - Disposal (kg CO2e)" dataDxfId="82" totalsRowDxfId="81">
      <calculatedColumnFormula>'Embodied Carbon'!L40</calculatedColumnFormula>
    </tableColumn>
    <tableColumn id="121" xr3:uid="{F913F01F-590D-4168-BBE1-AF6FB981F6D7}" name="C - Total End of Life Carbon (kg CO2e)" dataDxfId="80" totalsRowDxfId="79">
      <calculatedColumnFormula>'Embodied Carbon'!L41</calculatedColumnFormula>
    </tableColumn>
    <tableColumn id="122" xr3:uid="{D28AC825-36C4-4CD8-AFAE-E3A99E109FA9}" name="D1 - Reuse (kg CO2e)" dataDxfId="78" totalsRowDxfId="77">
      <calculatedColumnFormula>'Embodied Carbon'!L43</calculatedColumnFormula>
    </tableColumn>
    <tableColumn id="123" xr3:uid="{D47AA473-2A82-40B0-B40B-6C8EBAC867DE}" name="D2 - Recycling (kg CO2e)" dataDxfId="76" totalsRowDxfId="75">
      <calculatedColumnFormula>'Embodied Carbon'!L44</calculatedColumnFormula>
    </tableColumn>
    <tableColumn id="125" xr3:uid="{779E8C5D-F601-4F61-9596-BEA96E543756}" name="D3 - Energy Recovery (kg CO2e)" dataDxfId="74" totalsRowDxfId="73">
      <calculatedColumnFormula>'Embodied Carbon'!L45</calculatedColumnFormula>
    </tableColumn>
    <tableColumn id="126" xr3:uid="{0E10B12B-EF3F-4B1B-B931-EEDEBEF6EB55}" name="D - Total Beyond Life-cycle Carbon (optional) (kg CO2e)" dataDxfId="72" totalsRowDxfId="71">
      <calculatedColumnFormula>'Embodied Carbon'!L46</calculatedColumnFormula>
    </tableColumn>
    <tableColumn id="142" xr3:uid="{FA8E01DC-B507-4107-AA3C-EE6DB0726125}" name="A - Biogenic Carbon (optional) (kg CO2e)" dataDxfId="70" totalsRowDxfId="69">
      <calculatedColumnFormula>'Embodied Carbon'!L47</calculatedColumnFormula>
    </tableColumn>
    <tableColumn id="150" xr3:uid="{7565D860-A2BC-4E40-94FA-3DD4DA3DC564}" name="C - Biogenic Carbon (optional) (kg CO2e)" dataDxfId="68" totalsRowDxfId="67">
      <calculatedColumnFormula>'Embodied Carbon'!L48</calculatedColumnFormula>
    </tableColumn>
    <tableColumn id="148" xr3:uid="{6B9D01CF-DF67-48F5-925E-69AC87A26333}" name="Total Proposed Embodied Carbon (A to C) (kg CO2e)" totalsRowDxfId="66">
      <calculatedColumnFormula>'Embodied Carbon'!E21</calculatedColumnFormula>
    </tableColumn>
    <tableColumn id="143" xr3:uid="{0782CA3D-BF69-448F-B3A3-58725BA429F9}" name="Total Baseline Embodied Carbon (kg CO2e)" dataDxfId="65" totalsRowDxfId="64">
      <calculatedColumnFormula>'Embodied Carbon'!N21</calculatedColumnFormula>
    </tableColumn>
    <tableColumn id="149" xr3:uid="{7F173ADB-E730-4D46-90D9-BE2AE7FBE574}" name="Mass Timber?  (Y / N) [M]" dataDxfId="63" totalsRowDxfId="62"/>
    <tableColumn id="178" xr3:uid="{54756F5F-33F8-470A-A412-67259D5A7A7E}" name="Primary Superstructure Material(s)" dataDxfId="61" totalsRowDxfId="60">
      <calculatedColumnFormula>'Embodied Carbon'!L9</calculatedColumnFormula>
    </tableColumn>
    <tableColumn id="179" xr3:uid="{6560AB99-174A-4A37-9B41-5AE8155775C1}" name="Horizontal Gravity System" dataDxfId="59" totalsRowDxfId="58">
      <calculatedColumnFormula>'Embodied Carbon'!L10</calculatedColumnFormula>
    </tableColumn>
    <tableColumn id="180" xr3:uid="{AC6D8050-2709-4B9A-8BBC-D3298A1EB2EC}" name="Vertical Gravity System" dataDxfId="57" totalsRowDxfId="56">
      <calculatedColumnFormula>'Embodied Carbon'!L11</calculatedColumnFormula>
    </tableColumn>
    <tableColumn id="181" xr3:uid="{E62110F5-3FF7-492E-9FC8-5B9716D28A9C}" name="Lateral System" dataDxfId="55" totalsRowDxfId="54">
      <calculatedColumnFormula>'Embodied Carbon'!L12</calculatedColumnFormula>
    </tableColumn>
    <tableColumn id="185" xr3:uid="{817BA529-7319-4382-BCB5-8E8E36E4C2EC}" name="Exclusion from EC Intensity Analysis [M]" totalsRowDxfId="53"/>
    <tableColumn id="186" xr3:uid="{10C32E9A-E942-4D8F-ADE2-E7845BA4E0DD}" name="EC Reduction Strategies" totalsRowDxfId="52">
      <calculatedColumnFormula array="1">_xlfn.TEXTJOIN(", ", TRUE, IF(Embodied_carbon_reduction_strategies[[Material Reuse]:[Deviations from the Standard''s requirements]]="✓", Embodied_carbon_reduction_strategies[[#Headers],[Material Reuse]:[Deviations from the Standard''s requirements]], ""))</calculatedColumnFormula>
    </tableColumn>
    <tableColumn id="187" xr3:uid="{4CB2DEBD-8E3B-431C-BB48-97875691B788}" name="placeholder15" totalsRowDxfId="51"/>
    <tableColumn id="188" xr3:uid="{3C7CEF68-1A79-41F3-B566-D99C02109CCB}" name="placeholder16" totalsRowDxfId="50"/>
    <tableColumn id="189" xr3:uid="{7D565A89-70F1-427E-B147-DD59B5695104}" name="placeholder17" totalsRowDxfId="49"/>
    <tableColumn id="146" xr3:uid="{C47C4FC0-9407-4197-9214-3F6104D645D0}" name="I&amp;I Strategy 1 [D]" totalsRowDxfId="48">
      <calculatedColumnFormula>IFERROR(INDEX('Impact &amp; Innovation'!E12:E24,MATCH("✓",'Impact &amp; Innovation'!D12:D24,0)),"")</calculatedColumnFormula>
    </tableColumn>
    <tableColumn id="151" xr3:uid="{1F5A1233-42C5-4535-9DF2-492D426A0C97}" name="I&amp;I Strategy 2 [D]" dataDxfId="47" totalsRowDxfId="46">
      <calculatedColumnFormula array="1">IFERROR(INDEX('Impact &amp; Innovation'!E12:E24, SMALL(IF('Impact &amp; Innovation'!D12:D24="✓", ROW('Impact &amp; Innovation'!D12:D24)-ROW('Impact &amp; Innovation'!D12)+1), 2)), "")</calculatedColumnFormula>
    </tableColumn>
    <tableColumn id="128" xr3:uid="{88CB0844-564F-4936-9A48-E6C8054FA267}" name="I&amp;I Strategy 3 [D]" dataDxfId="45" totalsRowDxfId="44">
      <calculatedColumnFormula array="1">IFERROR(INDEX('Impact &amp; Innovation'!E12:E24, SMALL(IF('Impact &amp; Innovation'!D12:D24="✓", ROW('Impact &amp; Innovation'!D12:D24)-ROW('Impact &amp; Innovation'!D12)+1), 3)), "")</calculatedColumnFormula>
    </tableColumn>
    <tableColumn id="147" xr3:uid="{71F5318B-65F7-477C-A73E-94FEB89FA8D5}" name="I&amp;I Strategy 4 [D]" totalsRowDxfId="43">
      <calculatedColumnFormula array="1">IFERROR(INDEX('Impact &amp; Innovation'!E12:E24, SMALL(IF('Impact &amp; Innovation'!D12:D24="✓", ROW('Impact &amp; Innovation'!D12:D24)-ROW('Impact &amp; Innovation'!D12)+1), 4)), "")</calculatedColumnFormula>
    </tableColumn>
    <tableColumn id="155" xr3:uid="{2632C204-5B17-4E3E-BDD4-4F25C7CE85AA}" name="I&amp;I Strategy - Other [D]" totalsRowDxfId="42">
      <calculatedColumnFormula>'Impact &amp; Innovation'!E24</calculatedColumnFormula>
    </tableColumn>
    <tableColumn id="156" xr3:uid="{B37D695B-F2BF-492B-AC00-2EDE0660D188}" name="BIPV - Quantity/Size" totalsRowDxfId="41">
      <calculatedColumnFormula>IF(ISBLANK('Impact &amp; Innovation'!L16),"",'Impact &amp; Innovation'!L16&amp;" % façade")</calculatedColumnFormula>
    </tableColumn>
    <tableColumn id="157" xr3:uid="{26671471-FB5D-4A7F-9DD4-2FF08763B03B}" name="BIPV - % Total Energy" totalsRowDxfId="40">
      <calculatedColumnFormula>'Impact &amp; Innovation'!J16</calculatedColumnFormula>
    </tableColumn>
    <tableColumn id="158" xr3:uid="{FAEB6352-EB53-4F6C-B68A-60CDA966B8B8}" name="PV - % Roof Area" dataDxfId="39" totalsRowDxfId="38">
      <calculatedColumnFormula>'Impact &amp; Innovation'!L15</calculatedColumnFormula>
    </tableColumn>
    <tableColumn id="190" xr3:uid="{8A2CE4C3-15F6-460E-B498-8FCC17D19048}" name="placeholder18" dataDxfId="37" totalsRowDxfId="36"/>
    <tableColumn id="191" xr3:uid="{3FA410DC-EE15-4FEE-838E-26698A007D31}" name="placeholder19" dataDxfId="35" totalsRowDxfId="34"/>
    <tableColumn id="159" xr3:uid="{A7CE1383-C990-4C07-A5E9-2D0C8D88FDEB}" name="Workbook - Date Modified" totalsRowDxfId="33"/>
    <tableColumn id="160" xr3:uid="{8974D13D-C130-45CD-B660-8823AF1E9784}" name="Workbook - FileName" totalsRowDxfId="32">
      <calculatedColumnFormula array="1">CELL("filename")</calculatedColumnFormula>
    </tableColum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DE5B2064-1C62-4D07-9419-770E27A93F15}" name="Refrigerants_Emissions_by_Refrigerant" displayName="Refrigerants_Emissions_by_Refrigerant" ref="B20:E32" totalsRowShown="0" headerRowDxfId="479" tableBorderDxfId="478">
  <autoFilter ref="B20:E32" xr:uid="{DE5B2064-1C62-4D07-9419-770E27A93F15}"/>
  <tableColumns count="4">
    <tableColumn id="1" xr3:uid="{1C2F4E68-B8F8-4377-B9E7-6F788B2CB118}" name="Refrigerant" dataDxfId="477"/>
    <tableColumn id="2" xr3:uid="{3B4A2879-F5B8-4903-AB51-88DD53EEB228}" name="GWP100" dataDxfId="476">
      <calculatedColumnFormula>SUMIFS(Refrigerants_Table[Total GWP100
(kg CO2e)], Refrigerants_Table[Refrigerant    Type], B21)</calculatedColumnFormula>
    </tableColumn>
    <tableColumn id="3" xr3:uid="{4211F134-6F64-4775-B184-BD68F257E40C}" name="Total Annual Leakage" dataDxfId="475">
      <calculatedColumnFormula>SUMIFS(Refrigerants_Table[Estimated Annual Leakage 
(kg CO2e/year)],Refrigerants_Table[Refrigerant    Type], B21)</calculatedColumnFormula>
    </tableColumn>
    <tableColumn id="4" xr3:uid="{3D518765-98F4-434D-8CE6-B732408AD24B}" name="Charge (amount)" dataDxfId="474">
      <calculatedColumnFormula>SUMIFS(Refrigerants_Table[Amount
(kg)],Refrigerants_Table[Refrigerant    Type], B21)</calculatedColumnFormula>
    </tableColumn>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441FB9FB-E452-4255-8050-A05C34FA95E2}" name="Embodied_carbon_reduction_strategies" displayName="Embodied_carbon_reduction_strategies" ref="B37:U38" totalsRowShown="0" headerRowDxfId="473" dataDxfId="472">
  <autoFilter ref="B37:U38" xr:uid="{441FB9FB-E452-4255-8050-A05C34FA95E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autoFilter>
  <tableColumns count="20">
    <tableColumn id="1" xr3:uid="{6289DBFA-F5CF-4B62-9443-1B6A2FB2F878}" name="Project Number" dataDxfId="471">
      <calculatedColumnFormula>Summary!$D$10</calculatedColumnFormula>
    </tableColumn>
    <tableColumn id="22" xr3:uid="{1429640F-A7D9-480F-A07C-921B2A0F1325}" name="Project Name" dataDxfId="470">
      <calculatedColumnFormula>Summary!$D$11</calculatedColumnFormula>
    </tableColumn>
    <tableColumn id="2" xr3:uid="{B4AF4020-E6F1-456E-9946-D605A7459DCC}" name="Material Reuse" dataDxfId="469">
      <calculatedColumnFormula>'Embodied Carbon'!E56</calculatedColumnFormula>
    </tableColumn>
    <tableColumn id="3" xr3:uid="{A40BEC35-152E-4E15-A76D-F6F19F8517B8}" name="Material Reuse Description" dataDxfId="468">
      <calculatedColumnFormula>'Embodied Carbon'!G56</calculatedColumnFormula>
    </tableColumn>
    <tableColumn id="4" xr3:uid="{F78D8D01-3138-4C2C-B20E-8F0468015837}" name="Material Swap " dataDxfId="467">
      <calculatedColumnFormula>'Embodied Carbon'!E57</calculatedColumnFormula>
    </tableColumn>
    <tableColumn id="5" xr3:uid="{60EC42B3-38B9-4963-B3B6-1AD3F79C5341}" name="Material Swap Description" dataDxfId="466">
      <calculatedColumnFormula>'Embodied Carbon'!G57</calculatedColumnFormula>
    </tableColumn>
    <tableColumn id="6" xr3:uid="{458ABAA8-D0CA-45AA-9A68-AAF43213BFBF}" name="Alternate Structural System" dataDxfId="465">
      <calculatedColumnFormula>'Embodied Carbon'!E58</calculatedColumnFormula>
    </tableColumn>
    <tableColumn id="7" xr3:uid="{5A794169-50BF-4B6E-B408-F22CEDA069BA}" name="Alternate Structural System Description" dataDxfId="464">
      <calculatedColumnFormula>'Embodied Carbon'!G58</calculatedColumnFormula>
    </tableColumn>
    <tableColumn id="8" xr3:uid="{8BF7AEE7-04D8-45DB-8D9B-572666E6338E}" name="Structural Biobased Materials" dataDxfId="463">
      <calculatedColumnFormula>'Embodied Carbon'!E59</calculatedColumnFormula>
    </tableColumn>
    <tableColumn id="9" xr3:uid="{E86A418F-DDCA-456A-A5E1-E09ECCBD9461}" name="Structural Biobased Materials Description" dataDxfId="462">
      <calculatedColumnFormula>'Embodied Carbon'!G59</calculatedColumnFormula>
    </tableColumn>
    <tableColumn id="10" xr3:uid="{A7C4C7E1-F6BF-40FF-9B13-837590D75ADF}" name="Non-structural Biobased Materials" dataDxfId="461">
      <calculatedColumnFormula>'Embodied Carbon'!E60</calculatedColumnFormula>
    </tableColumn>
    <tableColumn id="11" xr3:uid="{24B95EBF-4069-4F85-8543-DA9DA57B49E0}" name="Non-structural Biobased Materials Description" dataDxfId="460">
      <calculatedColumnFormula>'Embodied Carbon'!G60</calculatedColumnFormula>
    </tableColumn>
    <tableColumn id="12" xr3:uid="{BF19361A-BC69-48B2-887F-A2AF0DFC37F5}" name="Structural Element Optimization" dataDxfId="459">
      <calculatedColumnFormula>'Embodied Carbon'!E61</calculatedColumnFormula>
    </tableColumn>
    <tableColumn id="13" xr3:uid="{5A035B09-6541-4907-AA92-5C9FCEADF31B}" name="Structural Element Optimization Description" dataDxfId="458">
      <calculatedColumnFormula>'Embodied Carbon'!G61</calculatedColumnFormula>
    </tableColumn>
    <tableColumn id="14" xr3:uid="{3E52072F-7D46-4427-A47C-9C5AD1489420}" name="Concrete Mix Optimization" dataDxfId="457">
      <calculatedColumnFormula>'Embodied Carbon'!E62</calculatedColumnFormula>
    </tableColumn>
    <tableColumn id="15" xr3:uid="{1E717C72-B739-482F-BCBF-552F4AEC990A}" name="Concrete Mix Optimization Description" dataDxfId="456">
      <calculatedColumnFormula>'Embodied Carbon'!G62</calculatedColumnFormula>
    </tableColumn>
    <tableColumn id="16" xr3:uid="{09DDFF13-A9B6-4E61-9A39-8993157BF232}" name="Exterior Envelope Optimization" dataDxfId="455">
      <calculatedColumnFormula>'Embodied Carbon'!E63</calculatedColumnFormula>
    </tableColumn>
    <tableColumn id="17" xr3:uid="{BD70F32E-7450-4932-AD95-E8ABE7C619EA}" name="Exterior Envelope Optimization Description" dataDxfId="454">
      <calculatedColumnFormula>'Embodied Carbon'!G63</calculatedColumnFormula>
    </tableColumn>
    <tableColumn id="20" xr3:uid="{8FC5E51D-F48D-4FB6-A672-7A3C90D0428A}" name="Other Reductions" dataDxfId="453">
      <calculatedColumnFormula>'Embodied Carbon'!G64</calculatedColumnFormula>
    </tableColumn>
    <tableColumn id="21" xr3:uid="{B397AFF9-F59B-47CE-BB82-7423EC702A96}" name="Deviations from the Standard's requirements" dataDxfId="452">
      <calculatedColumnFormula>'Embodied Carbon'!C73</calculatedColumnFormula>
    </tableColumn>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F405EA6B-4086-4378-913D-8AA20564AB1F}" name="Embodied_carbon_software" displayName="Embodied_carbon_software" ref="B41:F42" totalsRowShown="0" headerRowDxfId="451" dataDxfId="450">
  <autoFilter ref="B41:F42" xr:uid="{F405EA6B-4086-4378-913D-8AA20564AB1F}">
    <filterColumn colId="0" hiddenButton="1"/>
    <filterColumn colId="1" hiddenButton="1"/>
    <filterColumn colId="2" hiddenButton="1"/>
    <filterColumn colId="3" hiddenButton="1"/>
    <filterColumn colId="4" hiddenButton="1"/>
  </autoFilter>
  <tableColumns count="5">
    <tableColumn id="1" xr3:uid="{AFBF089D-C7B0-4567-9CD9-02CC4C9F547E}" name="Project Number" dataDxfId="449">
      <calculatedColumnFormula>Summary!$D$10</calculatedColumnFormula>
    </tableColumn>
    <tableColumn id="5" xr3:uid="{D4A94C57-E344-46E7-AE56-70677E1DBF6A}" name="Project Name" dataDxfId="448">
      <calculatedColumnFormula>Summary!$D$11</calculatedColumnFormula>
    </tableColumn>
    <tableColumn id="2" xr3:uid="{75159D57-74FD-44C1-A5DA-0F70A861DD89}" name="wbLCA Software" dataDxfId="447">
      <calculatedColumnFormula>IF('Embodied Carbon'!D9='Targets|Dropdowns'!L23,"", 'Embodied Carbon'!D9)</calculatedColumnFormula>
    </tableColumn>
    <tableColumn id="3" xr3:uid="{D1392F8E-0D80-4223-A565-B38258EE740E}" name="Version" dataDxfId="446">
      <calculatedColumnFormula>'Embodied Carbon'!D10</calculatedColumnFormula>
    </tableColumn>
    <tableColumn id="4" xr3:uid="{FD3AF01A-5C3E-4D9C-B20D-D039E60B583F}" name="Other wbLCA Software" dataDxfId="445">
      <calculatedColumnFormula>'Embodied Carbon'!D11</calculatedColumnFormula>
    </tableColumn>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DFA691FF-3FF8-46A2-B38B-B2E207D82FC3}" name="Building_uses_percentages" displayName="Building_uses_percentages" ref="B45:K46" totalsRowShown="0" headerRowDxfId="444" dataDxfId="443" tableBorderDxfId="442">
  <autoFilter ref="B45:K46" xr:uid="{DFA691FF-3FF8-46A2-B38B-B2E207D82FC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3D09E88F-C125-43CD-8052-732C1E585B92}" name="Project Number" dataDxfId="441">
      <calculatedColumnFormula>Summary!$D$10</calculatedColumnFormula>
    </tableColumn>
    <tableColumn id="10" xr3:uid="{11988D38-F703-4122-B9B3-B38130D0BAF9}" name="Project Name" dataDxfId="440">
      <calculatedColumnFormula>Summary!$D$11</calculatedColumnFormula>
    </tableColumn>
    <tableColumn id="2" xr3:uid="{D1FDBCA1-0758-4385-B311-EADF11AC584F}" name="Main Building Use" dataDxfId="439">
      <calculatedColumnFormula>Summary!O12</calculatedColumnFormula>
    </tableColumn>
    <tableColumn id="3" xr3:uid="{FEF2A93E-A16C-4757-8AB6-F4DFCCB77337}" name="Main Building Use - % GFA" dataDxfId="438">
      <calculatedColumnFormula>Summary!R12</calculatedColumnFormula>
    </tableColumn>
    <tableColumn id="4" xr3:uid="{D653A4E1-B9DF-4D8B-89A0-68FFE1565457}" name="1st Other Building Use" dataDxfId="437">
      <calculatedColumnFormula>Summary!O13</calculatedColumnFormula>
    </tableColumn>
    <tableColumn id="5" xr3:uid="{CCFB9042-9CE1-4A88-8864-81B948B727A8}" name="1st Other Building Use - % GFA" dataDxfId="436">
      <calculatedColumnFormula>Summary!R13</calculatedColumnFormula>
    </tableColumn>
    <tableColumn id="6" xr3:uid="{AFDAAA0D-B7CE-4C90-B718-5F1949B415B1}" name="2nd Other Building Use" dataDxfId="435">
      <calculatedColumnFormula>Summary!O14</calculatedColumnFormula>
    </tableColumn>
    <tableColumn id="7" xr3:uid="{1D5B3A33-4C34-47BF-A66D-D4E2AA9A98BD}" name="2nd Other Building Use - % GFA" dataDxfId="434">
      <calculatedColumnFormula>Summary!R14</calculatedColumnFormula>
    </tableColumn>
    <tableColumn id="8" xr3:uid="{34FAA781-DC10-4DC0-ADD2-35255CAC84CE}" name="3rd Other Building Use" dataDxfId="433">
      <calculatedColumnFormula>Summary!O15</calculatedColumnFormula>
    </tableColumn>
    <tableColumn id="9" xr3:uid="{24BED75E-EC5D-4751-BF2E-0F4A25934098}" name="3rd Other Building Use - % GFA" dataDxfId="432">
      <calculatedColumnFormula>Summary!R15</calculatedColumnFormula>
    </tableColumn>
  </tableColumns>
  <tableStyleInfo name="TableStyleLight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E63269C8-070A-41B6-9DDA-CD2BAA7F5774}" name="Other_data_not_in_summaries" displayName="Other_data_not_in_summaries" ref="B49:D50" totalsRowShown="0" headerRowDxfId="431" dataDxfId="430">
  <autoFilter ref="B49:D50" xr:uid="{E63269C8-070A-41B6-9DDA-CD2BAA7F5774}">
    <filterColumn colId="0" hiddenButton="1"/>
    <filterColumn colId="1" hiddenButton="1"/>
    <filterColumn colId="2" hiddenButton="1"/>
  </autoFilter>
  <tableColumns count="3">
    <tableColumn id="1" xr3:uid="{5629AEB1-EA9A-4C65-8D52-1978E345A48A}" name="Project Number" dataDxfId="429">
      <calculatedColumnFormula>Summary!$D$10</calculatedColumnFormula>
    </tableColumn>
    <tableColumn id="4" xr3:uid="{4A15B275-2393-4D4E-8C3D-36427C791624}" name="Project Name" dataDxfId="428">
      <calculatedColumnFormula>Summary!$D$11</calculatedColumnFormula>
    </tableColumn>
    <tableColumn id="3" xr3:uid="{A3516075-D77B-4411-8EA7-B241358A7FD0}" name="Area-weighted EUI Target" dataDxfId="427">
      <calculatedColumnFormula>Efficiency!R41</calculatedColumnFormula>
    </tableColumn>
  </tableColumns>
  <tableStyleInfo name="TableStyleLight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6B986156-92D1-45CF-868A-636B170A0EF0}" name="Electricity_Hourly" displayName="Electricity_Hourly" ref="B13:I8773" totalsRowShown="0" headerRowDxfId="426" dataDxfId="424" headerRowBorderDxfId="425" tableBorderDxfId="423">
  <autoFilter ref="B13:I8773" xr:uid="{6B986156-92D1-45CF-868A-636B170A0EF0}"/>
  <tableColumns count="8">
    <tableColumn id="1" xr3:uid="{3352BB2D-89BB-4348-9FD3-46AE1FDE98DC}" name="date time" dataDxfId="422">
      <calculatedColumnFormula>CONCATENATE(TEXT(C14,"mm/dd/yyyy")," ",TEXT(D14,"hh:mm:ss AM/PM"))</calculatedColumnFormula>
    </tableColumn>
    <tableColumn id="2" xr3:uid="{B071A798-10F6-415A-BB2F-8B9AAC5C7598}" name="date" dataDxfId="421"/>
    <tableColumn id="3" xr3:uid="{40CF4DAD-A4DB-413B-B320-B4C0A3832E32}" name="time" dataDxfId="420"/>
    <tableColumn id="4" xr3:uid="{3F97DD25-B3F1-439D-A943-A833DA8D3C0B}" name="Electricity _x000a_Used _x000a_(kWh)" dataDxfId="419">
      <calculatedColumnFormula>Electricity!F39</calculatedColumnFormula>
    </tableColumn>
    <tableColumn id="5" xr3:uid="{AAA44BB8-7D1D-4ACE-A917-573A6287E9B3}" name="Green Power Generated (kWh)" dataDxfId="418">
      <calculatedColumnFormula>Electricity!G39</calculatedColumnFormula>
    </tableColumn>
    <tableColumn id="6" xr3:uid="{64131F67-2C26-4D87-BB60-C22A891D5CEF}" name="Green Power Used _x000a_(kWh)" dataDxfId="417">
      <calculatedColumnFormula>Electricity!H39</calculatedColumnFormula>
    </tableColumn>
    <tableColumn id="7" xr3:uid="{F0CC7EFE-D472-4219-AF4E-C9A0B810EA24}" name="Grid Electricity Used _x000a_(kWh)" dataDxfId="416">
      <calculatedColumnFormula>Electricity!I39</calculatedColumnFormula>
    </tableColumn>
    <tableColumn id="8" xr3:uid="{BC5C4B74-6E1B-43CA-BB84-511D3336EB9F}" name="Exported Green Power _x000a_(kWh)" dataDxfId="415">
      <calculatedColumnFormula>Electricity!J39</calculatedColumnFormula>
    </tableColumn>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447EE37-5539-4716-AC11-DB3299D1028E}" name="Electricity_Monthly" displayName="Electricity_Monthly" ref="K13:P25" totalsRowShown="0" headerRowDxfId="414" dataDxfId="413" tableBorderDxfId="412">
  <autoFilter ref="K13:P25" xr:uid="{3447EE37-5539-4716-AC11-DB3299D1028E}"/>
  <tableColumns count="6">
    <tableColumn id="1" xr3:uid="{E8812C54-949F-4BD5-ACFB-C5D308C210FA}" name="Month" dataDxfId="411"/>
    <tableColumn id="2" xr3:uid="{60C1E7D8-F64D-45C2-9095-229A96BC0425}" name="Electricity _x000a_Used _x000a_(kWh)" dataDxfId="410">
      <calculatedColumnFormula>Electricity!F12</calculatedColumnFormula>
    </tableColumn>
    <tableColumn id="3" xr3:uid="{2B596309-B888-48A5-AD76-DE93B5CBC16E}" name="Green Power Generated _x000a_(kWh)" dataDxfId="409">
      <calculatedColumnFormula>Electricity!G12</calculatedColumnFormula>
    </tableColumn>
    <tableColumn id="4" xr3:uid="{B1F9B0F2-11A1-4921-8E9B-17DCEAEBA9DC}" name="Green Power Used_x000a_ (kWh)" dataDxfId="408">
      <calculatedColumnFormula>Electricity!H12</calculatedColumnFormula>
    </tableColumn>
    <tableColumn id="5" xr3:uid="{C8B907F5-34C8-4BE7-AA1F-C33F6A94E0FB}" name="Grid Electricity Used _x000a_(kWh)" dataDxfId="407">
      <calculatedColumnFormula>Electricity!I12</calculatedColumnFormula>
    </tableColumn>
    <tableColumn id="6" xr3:uid="{485B39E1-1F07-407C-A42C-A776004EB731}" name="Exported Green Power _x000a_(kWh)" dataDxfId="406">
      <calculatedColumnFormula>Electricity!J12</calculatedColumnFormula>
    </tableColumn>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A15ADDD-91D0-4D78-A915-3E8D8DCD8B9F}" name="Peak_Demand_Profile" displayName="Peak_Demand_Profile" ref="H18:K30" totalsRowShown="0" headerRowDxfId="405" headerRowBorderDxfId="404" tableBorderDxfId="403" totalsRowBorderDxfId="402">
  <autoFilter ref="H18:K30" xr:uid="{FA15ADDD-91D0-4D78-A915-3E8D8DCD8B9F}"/>
  <tableColumns count="4">
    <tableColumn id="1" xr3:uid="{E6EB0F77-FF56-4189-9FDD-49280300A273}" name="Month" dataDxfId="401"/>
    <tableColumn id="2" xr3:uid="{50C87380-CDFB-4158-9B8E-48CD7BE2A16B}" name="Peak Demand (kW)" dataDxfId="400">
      <calculatedColumnFormula>_xlfn.MAXIFS($D$3:$D$8762,$F$3:$F$8762,H19)</calculatedColumnFormula>
    </tableColumn>
    <tableColumn id="3" xr3:uid="{ECC69B7C-D5F7-4C2A-AB07-2683960426BE}" name="Date/Time" dataDxfId="399">
      <calculatedColumnFormula array="1">INDEX($E$3:$E$8762,MATCH(1,(($D$3:$D$8762=I19)*($F$3:$F$8762=H19)),0))</calculatedColumnFormula>
    </tableColumn>
    <tableColumn id="4" xr3:uid="{DD042255-858D-4F90-B7CD-D316AA901CD8}" name="Monthly Grid Electricity Used (kWh)" dataDxfId="398" dataCellStyle="Percent">
      <calculatedColumnFormula>SUMIFS($D$3:$D$8762, $A$3:$A$8762, "&gt;=" &amp; DATE(YEAR(J19), MONTH(J19), 1), $A$3:$A$8762, "&lt;" &amp; EDATE(DATE(YEAR(J19), MONTH(J19), 1), 1))</calculatedColumnFormula>
    </tableColumn>
  </tableColumns>
  <tableStyleInfo showFirstColumn="0" showLastColumn="0" showRowStripes="1" showColumnStripes="0"/>
</table>
</file>

<file path=xl/theme/theme1.xml><?xml version="1.0" encoding="utf-8"?>
<a:theme xmlns:a="http://schemas.openxmlformats.org/drawingml/2006/main" name="Office 2013 - 2022 Theme">
  <a:themeElements>
    <a:clrScheme name="Custom 1">
      <a:dk1>
        <a:srgbClr val="414042"/>
      </a:dk1>
      <a:lt1>
        <a:sysClr val="window" lastClr="FFFFFF"/>
      </a:lt1>
      <a:dk2>
        <a:srgbClr val="305955"/>
      </a:dk2>
      <a:lt2>
        <a:srgbClr val="F7F3EF"/>
      </a:lt2>
      <a:accent1>
        <a:srgbClr val="00827B"/>
      </a:accent1>
      <a:accent2>
        <a:srgbClr val="025984"/>
      </a:accent2>
      <a:accent3>
        <a:srgbClr val="70BAB4"/>
      </a:accent3>
      <a:accent4>
        <a:srgbClr val="9FCCC0"/>
      </a:accent4>
      <a:accent5>
        <a:srgbClr val="EA8732"/>
      </a:accent5>
      <a:accent6>
        <a:srgbClr val="E2AB25"/>
      </a:accent6>
      <a:hlink>
        <a:srgbClr val="025984"/>
      </a:hlink>
      <a:folHlink>
        <a:srgbClr val="EA8732"/>
      </a:folHlink>
    </a:clrScheme>
    <a:fontScheme name="Custom 1">
      <a:majorFont>
        <a:latin typeface="Arial Narrow"/>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leed.cagbc.org/LEED/ZCB_Interpretations_EN.aspx"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printerSettings" Target="../printerSettings/printerSettings12.bin"/><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14.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table" Target="../tables/table7.xml"/></Relationships>
</file>

<file path=xl/worksheets/_rels/sheet15.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table" Target="../tables/table9.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8.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vmlDrawing" Target="../drawings/vmlDrawing1.vml"/><Relationship Id="rId1" Type="http://schemas.openxmlformats.org/officeDocument/2006/relationships/drawing" Target="../drawings/drawing20.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496C3-1699-4586-9CD0-A9331137F9F4}">
  <sheetPr codeName="Sheet1">
    <tabColor rgb="FF00837B"/>
    <pageSetUpPr autoPageBreaks="0"/>
  </sheetPr>
  <dimension ref="A1:AE219"/>
  <sheetViews>
    <sheetView tabSelected="1" workbookViewId="0">
      <selection activeCell="D32" sqref="D32"/>
    </sheetView>
  </sheetViews>
  <sheetFormatPr defaultColWidth="8.640625" defaultRowHeight="14.15" x14ac:dyDescent="0.35"/>
  <cols>
    <col min="1" max="1" width="1.140625" style="7" customWidth="1"/>
    <col min="2" max="2" width="3.85546875" style="7" customWidth="1"/>
    <col min="3" max="3" width="2.640625" style="7" customWidth="1"/>
    <col min="4" max="4" width="5.35546875" style="7" customWidth="1"/>
    <col min="5" max="5" width="1.140625" style="7" customWidth="1"/>
    <col min="6" max="6" width="6.640625" style="7" customWidth="1"/>
    <col min="7" max="7" width="2.140625" style="7" customWidth="1"/>
    <col min="8" max="8" width="14.85546875" style="7" customWidth="1"/>
    <col min="9" max="9" width="13" style="7" customWidth="1"/>
    <col min="10" max="10" width="12" style="7" customWidth="1"/>
    <col min="11" max="11" width="8.640625" style="7"/>
    <col min="12" max="12" width="5.85546875" style="7" customWidth="1"/>
    <col min="13" max="13" width="10.35546875" style="7" customWidth="1"/>
    <col min="14" max="14" width="4.85546875" style="7" customWidth="1"/>
    <col min="15" max="15" width="7.92578125" style="7" customWidth="1"/>
    <col min="16" max="16" width="19" style="7" customWidth="1"/>
    <col min="17" max="17" width="2.140625" style="7" customWidth="1"/>
    <col min="18" max="18" width="4.140625" style="7" customWidth="1"/>
    <col min="19" max="19" width="4.85546875" style="7" customWidth="1"/>
    <col min="20" max="16384" width="8.640625" style="7"/>
  </cols>
  <sheetData>
    <row r="1" spans="1:22" s="56" customFormat="1" ht="26.15" customHeight="1" x14ac:dyDescent="0.4">
      <c r="A1" s="56" t="s">
        <v>0</v>
      </c>
      <c r="B1" s="56" t="s">
        <v>0</v>
      </c>
      <c r="C1" s="56" t="s">
        <v>0</v>
      </c>
      <c r="D1" s="56" t="s">
        <v>0</v>
      </c>
      <c r="E1" s="56" t="s">
        <v>0</v>
      </c>
      <c r="F1" s="56" t="s">
        <v>0</v>
      </c>
      <c r="G1" s="56" t="s">
        <v>0</v>
      </c>
      <c r="H1" s="56" t="s">
        <v>0</v>
      </c>
      <c r="I1" s="740" t="s">
        <v>1</v>
      </c>
      <c r="J1" s="741"/>
      <c r="K1" s="741"/>
      <c r="L1" s="741"/>
      <c r="M1" s="741"/>
      <c r="N1" s="741" t="s">
        <v>0</v>
      </c>
      <c r="O1" s="56" t="s">
        <v>0</v>
      </c>
      <c r="P1" s="56" t="s">
        <v>0</v>
      </c>
      <c r="Q1" s="56" t="s">
        <v>0</v>
      </c>
      <c r="R1" s="56" t="s">
        <v>0</v>
      </c>
      <c r="S1" s="56" t="s">
        <v>0</v>
      </c>
      <c r="T1" s="56" t="s">
        <v>0</v>
      </c>
      <c r="U1" s="56" t="s">
        <v>0</v>
      </c>
      <c r="V1" s="56" t="s">
        <v>0</v>
      </c>
    </row>
    <row r="2" spans="1:22" s="291" customFormat="1" ht="37.299999999999997" x14ac:dyDescent="0.35">
      <c r="I2" s="748" t="s">
        <v>2</v>
      </c>
      <c r="J2" s="327"/>
      <c r="K2" s="327"/>
      <c r="L2" s="328"/>
      <c r="M2" s="328"/>
      <c r="N2" s="328"/>
      <c r="O2" s="89"/>
      <c r="P2" s="292"/>
      <c r="Q2" s="292"/>
      <c r="R2" s="292"/>
      <c r="S2" s="292"/>
    </row>
    <row r="3" spans="1:22" s="291" customFormat="1" x14ac:dyDescent="0.35">
      <c r="I3" s="750" t="s">
        <v>964</v>
      </c>
      <c r="J3" s="749"/>
      <c r="K3" s="327"/>
      <c r="L3" s="327"/>
      <c r="M3" s="327"/>
      <c r="N3" s="327"/>
      <c r="O3" s="95"/>
    </row>
    <row r="4" spans="1:22" s="291" customFormat="1" ht="15" x14ac:dyDescent="0.35">
      <c r="I4" s="750" t="s">
        <v>965</v>
      </c>
      <c r="J4" s="749"/>
      <c r="K4" s="327"/>
      <c r="L4" s="327"/>
      <c r="M4" s="327"/>
      <c r="N4" s="327"/>
      <c r="O4" s="95"/>
      <c r="P4" s="293"/>
    </row>
    <row r="5" spans="1:22" ht="14.6" thickBot="1" x14ac:dyDescent="0.4">
      <c r="I5" s="327"/>
      <c r="J5" s="56" t="s">
        <v>0</v>
      </c>
      <c r="K5" s="56" t="s">
        <v>0</v>
      </c>
      <c r="L5" s="56" t="s">
        <v>0</v>
      </c>
      <c r="M5" s="56" t="s">
        <v>0</v>
      </c>
    </row>
    <row r="6" spans="1:22" ht="36.65" customHeight="1" x14ac:dyDescent="0.35">
      <c r="C6" s="699" t="s">
        <v>3</v>
      </c>
      <c r="D6" s="700"/>
      <c r="E6" s="701"/>
      <c r="F6" s="702"/>
      <c r="G6" s="701"/>
      <c r="H6" s="701"/>
      <c r="I6" s="701"/>
      <c r="J6" s="701"/>
      <c r="K6" s="701"/>
      <c r="L6" s="701"/>
      <c r="M6" s="701"/>
      <c r="N6" s="701"/>
      <c r="O6" s="701"/>
      <c r="P6" s="701"/>
      <c r="Q6" s="701"/>
      <c r="R6" s="703"/>
      <c r="S6" s="249"/>
    </row>
    <row r="7" spans="1:22" ht="20.149999999999999" x14ac:dyDescent="0.35">
      <c r="C7" s="300"/>
      <c r="D7" s="295"/>
      <c r="E7" s="296"/>
      <c r="F7" s="319"/>
      <c r="G7" s="296"/>
      <c r="H7" s="296"/>
      <c r="I7" s="296"/>
      <c r="J7" s="296"/>
      <c r="K7" s="296"/>
      <c r="L7" s="296"/>
      <c r="M7" s="296"/>
      <c r="N7" s="296"/>
      <c r="O7" s="296"/>
      <c r="P7" s="296"/>
      <c r="Q7" s="296"/>
      <c r="R7" s="301"/>
      <c r="S7" s="249"/>
    </row>
    <row r="8" spans="1:22" s="93" customFormat="1" ht="19.399999999999999" customHeight="1" x14ac:dyDescent="0.35">
      <c r="C8" s="210" t="s">
        <v>4</v>
      </c>
      <c r="D8" s="289"/>
      <c r="E8" s="783" t="s">
        <v>5</v>
      </c>
      <c r="F8" s="783"/>
      <c r="G8" s="783"/>
      <c r="H8" s="93" t="s">
        <v>887</v>
      </c>
      <c r="I8" s="289"/>
      <c r="J8" s="289"/>
      <c r="K8" s="289"/>
      <c r="L8" s="289"/>
      <c r="M8" s="289"/>
      <c r="N8" s="289"/>
      <c r="O8" s="289"/>
      <c r="P8" s="289"/>
      <c r="Q8" s="289"/>
      <c r="R8" s="294"/>
      <c r="S8" s="290"/>
    </row>
    <row r="9" spans="1:22" s="93" customFormat="1" ht="19.399999999999999" customHeight="1" x14ac:dyDescent="0.35">
      <c r="C9" s="210" t="s">
        <v>6</v>
      </c>
      <c r="D9" s="289"/>
      <c r="E9" s="289"/>
      <c r="F9" s="289"/>
      <c r="G9" s="289"/>
      <c r="H9" s="289"/>
      <c r="I9" s="289"/>
      <c r="J9" s="289"/>
      <c r="K9" s="289"/>
      <c r="L9" s="289"/>
      <c r="M9" s="289"/>
      <c r="N9" s="289"/>
      <c r="O9" s="289"/>
      <c r="P9" s="289"/>
      <c r="Q9" s="289"/>
      <c r="R9" s="294"/>
      <c r="S9" s="290"/>
    </row>
    <row r="10" spans="1:22" s="93" customFormat="1" ht="19.399999999999999" customHeight="1" x14ac:dyDescent="0.35">
      <c r="C10" s="210" t="s">
        <v>7</v>
      </c>
      <c r="D10" s="289"/>
      <c r="E10" s="289"/>
      <c r="F10" s="289"/>
      <c r="G10" s="289"/>
      <c r="H10" s="289"/>
      <c r="I10" s="289"/>
      <c r="J10" s="289"/>
      <c r="K10" s="289"/>
      <c r="L10" s="289"/>
      <c r="M10" s="289"/>
      <c r="N10" s="289"/>
      <c r="O10" s="289"/>
      <c r="P10" s="289"/>
      <c r="Q10" s="289"/>
      <c r="R10" s="294"/>
      <c r="S10" s="290"/>
    </row>
    <row r="11" spans="1:22" s="93" customFormat="1" ht="19.399999999999999" customHeight="1" x14ac:dyDescent="0.35">
      <c r="C11" s="210" t="s">
        <v>8</v>
      </c>
      <c r="D11" s="289"/>
      <c r="E11" s="289"/>
      <c r="F11" s="289"/>
      <c r="G11" s="289"/>
      <c r="H11" s="289"/>
      <c r="I11" s="289"/>
      <c r="J11" s="289"/>
      <c r="K11" s="289"/>
      <c r="L11" s="289"/>
      <c r="M11" s="289"/>
      <c r="N11" s="289"/>
      <c r="O11" s="289"/>
      <c r="P11" s="289"/>
      <c r="Q11" s="289"/>
      <c r="R11" s="294"/>
      <c r="S11" s="290"/>
    </row>
    <row r="12" spans="1:22" s="93" customFormat="1" ht="19.399999999999999" customHeight="1" x14ac:dyDescent="0.35">
      <c r="C12" s="210" t="s">
        <v>9</v>
      </c>
      <c r="D12" s="289"/>
      <c r="E12" s="289"/>
      <c r="F12" s="289"/>
      <c r="G12" s="289"/>
      <c r="H12" s="289"/>
      <c r="I12" s="289"/>
      <c r="J12" s="289"/>
      <c r="K12" s="289"/>
      <c r="L12" s="289"/>
      <c r="M12" s="289"/>
      <c r="N12" s="289"/>
      <c r="O12" s="289"/>
      <c r="P12" s="289"/>
      <c r="Q12" s="289"/>
      <c r="R12" s="294"/>
      <c r="S12" s="290"/>
    </row>
    <row r="13" spans="1:22" s="93" customFormat="1" ht="19.399999999999999" customHeight="1" x14ac:dyDescent="0.35">
      <c r="C13" s="210" t="s">
        <v>10</v>
      </c>
      <c r="D13" s="289"/>
      <c r="E13" s="289"/>
      <c r="F13" s="289"/>
      <c r="G13" s="289"/>
      <c r="H13" s="289"/>
      <c r="I13" s="289"/>
      <c r="J13" s="289"/>
      <c r="K13" s="289"/>
      <c r="L13" s="289"/>
      <c r="M13" s="289"/>
      <c r="N13" s="289"/>
      <c r="O13" s="289"/>
      <c r="P13" s="289"/>
      <c r="Q13" s="289"/>
      <c r="R13" s="294"/>
      <c r="S13" s="290"/>
    </row>
    <row r="14" spans="1:22" ht="14.6" thickBot="1" x14ac:dyDescent="0.4">
      <c r="C14" s="618"/>
      <c r="D14" s="297"/>
      <c r="E14" s="297"/>
      <c r="F14" s="297"/>
      <c r="G14" s="297"/>
      <c r="H14" s="297"/>
      <c r="I14" s="297"/>
      <c r="J14" s="297"/>
      <c r="K14" s="297"/>
      <c r="L14" s="297"/>
      <c r="M14" s="297"/>
      <c r="N14" s="297"/>
      <c r="O14" s="297"/>
      <c r="P14" s="297"/>
      <c r="Q14" s="297"/>
      <c r="R14" s="298"/>
    </row>
    <row r="15" spans="1:22" ht="14.6" thickBot="1" x14ac:dyDescent="0.4">
      <c r="C15" s="90"/>
      <c r="D15" s="90"/>
      <c r="E15" s="90"/>
      <c r="F15" s="90"/>
      <c r="G15" s="90"/>
      <c r="H15" s="90"/>
      <c r="I15" s="90"/>
      <c r="J15" s="90"/>
      <c r="K15" s="90"/>
      <c r="L15" s="90"/>
      <c r="M15" s="90"/>
      <c r="N15" s="90"/>
      <c r="O15" s="90"/>
      <c r="P15" s="90"/>
      <c r="Q15" s="90"/>
      <c r="R15" s="90"/>
    </row>
    <row r="16" spans="1:22" s="93" customFormat="1" ht="34.4" customHeight="1" x14ac:dyDescent="0.35">
      <c r="C16" s="699" t="s">
        <v>11</v>
      </c>
      <c r="D16" s="704"/>
      <c r="E16" s="704"/>
      <c r="F16" s="705"/>
      <c r="G16" s="704"/>
      <c r="H16" s="704"/>
      <c r="I16" s="704"/>
      <c r="J16" s="704"/>
      <c r="K16" s="704"/>
      <c r="L16" s="704"/>
      <c r="M16" s="704"/>
      <c r="N16" s="704"/>
      <c r="O16" s="704"/>
      <c r="P16" s="704"/>
      <c r="Q16" s="706"/>
      <c r="R16" s="707"/>
      <c r="S16" s="299"/>
    </row>
    <row r="17" spans="2:19" x14ac:dyDescent="0.35">
      <c r="C17" s="303"/>
      <c r="D17" s="222"/>
      <c r="E17" s="222"/>
      <c r="F17" s="222"/>
      <c r="G17" s="222"/>
      <c r="H17" s="222"/>
      <c r="I17" s="222"/>
      <c r="J17" s="222"/>
      <c r="K17" s="222"/>
      <c r="L17" s="222"/>
      <c r="M17" s="222"/>
      <c r="N17" s="222"/>
      <c r="O17" s="222"/>
      <c r="P17" s="222"/>
      <c r="Q17" s="181"/>
      <c r="R17" s="305"/>
      <c r="S17" s="181"/>
    </row>
    <row r="18" spans="2:19" ht="18.649999999999999" customHeight="1" x14ac:dyDescent="0.35">
      <c r="C18" s="331" t="s">
        <v>12</v>
      </c>
      <c r="D18" s="7" t="s">
        <v>13</v>
      </c>
      <c r="R18" s="103"/>
    </row>
    <row r="19" spans="2:19" ht="18.649999999999999" customHeight="1" x14ac:dyDescent="0.35">
      <c r="C19" s="331" t="s">
        <v>12</v>
      </c>
      <c r="D19" s="7" t="s">
        <v>14</v>
      </c>
      <c r="R19" s="103"/>
    </row>
    <row r="20" spans="2:19" ht="18.649999999999999" customHeight="1" x14ac:dyDescent="0.35">
      <c r="C20" s="331" t="s">
        <v>12</v>
      </c>
      <c r="D20" s="7" t="s">
        <v>15</v>
      </c>
      <c r="R20" s="103"/>
    </row>
    <row r="21" spans="2:19" ht="18.649999999999999" customHeight="1" x14ac:dyDescent="0.35">
      <c r="C21" s="331" t="s">
        <v>12</v>
      </c>
      <c r="D21" s="7" t="s">
        <v>16</v>
      </c>
      <c r="R21" s="103"/>
    </row>
    <row r="22" spans="2:19" ht="18.649999999999999" customHeight="1" x14ac:dyDescent="0.35">
      <c r="C22" s="331" t="s">
        <v>12</v>
      </c>
      <c r="D22" s="7" t="s">
        <v>17</v>
      </c>
      <c r="R22" s="103"/>
    </row>
    <row r="23" spans="2:19" ht="18.649999999999999" customHeight="1" x14ac:dyDescent="0.35">
      <c r="C23" s="331" t="s">
        <v>12</v>
      </c>
      <c r="D23" s="7" t="s">
        <v>18</v>
      </c>
      <c r="R23" s="103"/>
    </row>
    <row r="24" spans="2:19" ht="10.4" customHeight="1" thickBot="1" x14ac:dyDescent="0.45">
      <c r="C24" s="193"/>
      <c r="D24" s="302"/>
      <c r="E24" s="187"/>
      <c r="F24" s="187"/>
      <c r="G24" s="187"/>
      <c r="H24" s="187"/>
      <c r="I24" s="187"/>
      <c r="J24" s="187"/>
      <c r="K24" s="187"/>
      <c r="L24" s="187"/>
      <c r="M24" s="187"/>
      <c r="N24" s="187"/>
      <c r="O24" s="187"/>
      <c r="P24" s="187"/>
      <c r="Q24" s="187"/>
      <c r="R24" s="201"/>
    </row>
    <row r="26" spans="2:19" s="93" customFormat="1" ht="30" customHeight="1" x14ac:dyDescent="0.35">
      <c r="B26" s="306"/>
      <c r="C26" s="407" t="s">
        <v>19</v>
      </c>
      <c r="D26" s="306"/>
      <c r="E26" s="306"/>
      <c r="F26" s="306"/>
      <c r="G26" s="306"/>
      <c r="H26" s="306"/>
      <c r="I26" s="306"/>
      <c r="J26" s="306"/>
      <c r="K26" s="306"/>
      <c r="L26" s="306"/>
      <c r="M26" s="306"/>
      <c r="N26" s="306"/>
      <c r="O26" s="306"/>
      <c r="P26" s="306"/>
      <c r="Q26" s="306"/>
      <c r="R26" s="306"/>
      <c r="S26" s="306"/>
    </row>
    <row r="27" spans="2:19" x14ac:dyDescent="0.35">
      <c r="B27" s="88"/>
      <c r="S27" s="88"/>
    </row>
    <row r="28" spans="2:19" ht="14.6" x14ac:dyDescent="0.4">
      <c r="B28" s="88"/>
      <c r="C28" s="56" t="s">
        <v>20</v>
      </c>
      <c r="D28" s="619" t="s">
        <v>21</v>
      </c>
      <c r="E28" s="91"/>
      <c r="F28" s="33" t="s">
        <v>22</v>
      </c>
      <c r="S28" s="88"/>
    </row>
    <row r="29" spans="2:19" x14ac:dyDescent="0.35">
      <c r="B29" s="88"/>
      <c r="C29" s="56" t="s">
        <v>23</v>
      </c>
      <c r="D29" s="59" t="s">
        <v>24</v>
      </c>
      <c r="S29" s="88"/>
    </row>
    <row r="30" spans="2:19" s="93" customFormat="1" ht="21" customHeight="1" x14ac:dyDescent="0.35">
      <c r="B30" s="306"/>
      <c r="C30" s="404" t="s">
        <v>25</v>
      </c>
      <c r="D30" s="404"/>
      <c r="E30" s="405"/>
      <c r="F30" s="406"/>
      <c r="G30" s="406"/>
      <c r="H30" s="406"/>
      <c r="I30" s="406"/>
      <c r="J30" s="406"/>
      <c r="K30" s="406"/>
      <c r="L30" s="406"/>
      <c r="M30" s="406"/>
      <c r="N30" s="406"/>
      <c r="O30" s="406"/>
      <c r="P30" s="406"/>
      <c r="Q30" s="406"/>
      <c r="R30" s="406"/>
      <c r="S30" s="306"/>
    </row>
    <row r="31" spans="2:19" x14ac:dyDescent="0.35">
      <c r="B31" s="88"/>
      <c r="C31" s="94"/>
      <c r="E31" s="94"/>
      <c r="S31" s="88"/>
    </row>
    <row r="32" spans="2:19" s="54" customFormat="1" ht="15" x14ac:dyDescent="0.35">
      <c r="B32" s="388"/>
      <c r="D32" s="485"/>
      <c r="F32" s="12" t="s">
        <v>26</v>
      </c>
      <c r="G32" s="7"/>
      <c r="H32" s="7"/>
      <c r="I32" s="7"/>
      <c r="J32" s="7"/>
      <c r="K32" s="7"/>
      <c r="L32" s="7"/>
      <c r="M32" s="7"/>
      <c r="N32" s="7"/>
      <c r="O32" s="7"/>
      <c r="P32" s="7"/>
      <c r="S32" s="388"/>
    </row>
    <row r="33" spans="2:19" s="54" customFormat="1" ht="5.15" customHeight="1" x14ac:dyDescent="0.35">
      <c r="B33" s="388"/>
      <c r="F33" s="12"/>
      <c r="G33" s="7"/>
      <c r="H33" s="7"/>
      <c r="I33" s="7"/>
      <c r="J33" s="7"/>
      <c r="K33" s="7"/>
      <c r="L33" s="7"/>
      <c r="M33" s="7"/>
      <c r="N33" s="7"/>
      <c r="O33" s="7"/>
      <c r="P33" s="7"/>
      <c r="S33" s="388"/>
    </row>
    <row r="34" spans="2:19" s="54" customFormat="1" ht="15" x14ac:dyDescent="0.35">
      <c r="B34" s="388"/>
      <c r="D34" s="485"/>
      <c r="F34" s="12" t="s">
        <v>27</v>
      </c>
      <c r="G34" s="7"/>
      <c r="H34" s="7"/>
      <c r="I34" s="7"/>
      <c r="J34" s="7"/>
      <c r="K34" s="7"/>
      <c r="L34" s="7"/>
      <c r="M34" s="7"/>
      <c r="N34" s="7"/>
      <c r="O34" s="7"/>
      <c r="P34" s="7"/>
      <c r="S34" s="388"/>
    </row>
    <row r="35" spans="2:19" s="54" customFormat="1" ht="15" x14ac:dyDescent="0.35">
      <c r="B35" s="388"/>
      <c r="F35" s="12"/>
      <c r="G35" s="304" t="s">
        <v>28</v>
      </c>
      <c r="H35" s="7"/>
      <c r="I35" s="7"/>
      <c r="J35" s="7"/>
      <c r="K35" s="7"/>
      <c r="L35" s="7"/>
      <c r="M35" s="7"/>
      <c r="N35" s="7"/>
      <c r="O35" s="7"/>
      <c r="P35" s="7"/>
      <c r="S35" s="388"/>
    </row>
    <row r="36" spans="2:19" s="54" customFormat="1" ht="15" x14ac:dyDescent="0.35">
      <c r="B36" s="388"/>
      <c r="F36" s="12"/>
      <c r="G36" s="304" t="s">
        <v>29</v>
      </c>
      <c r="H36" s="7"/>
      <c r="I36" s="7"/>
      <c r="J36" s="7"/>
      <c r="K36" s="7"/>
      <c r="L36" s="7"/>
      <c r="M36" s="7"/>
      <c r="N36" s="7"/>
      <c r="O36" s="7"/>
      <c r="P36" s="7"/>
      <c r="S36" s="388"/>
    </row>
    <row r="37" spans="2:19" s="54" customFormat="1" ht="15" x14ac:dyDescent="0.35">
      <c r="B37" s="388"/>
      <c r="F37" s="12"/>
      <c r="G37" s="304" t="s">
        <v>30</v>
      </c>
      <c r="H37" s="7"/>
      <c r="I37" s="7"/>
      <c r="J37" s="7"/>
      <c r="K37" s="7"/>
      <c r="L37" s="7"/>
      <c r="M37" s="7"/>
      <c r="N37" s="7"/>
      <c r="O37" s="7"/>
      <c r="P37" s="7"/>
      <c r="S37" s="388"/>
    </row>
    <row r="38" spans="2:19" s="54" customFormat="1" ht="15" x14ac:dyDescent="0.35">
      <c r="B38" s="388"/>
      <c r="F38" s="12"/>
      <c r="G38" s="304" t="s">
        <v>31</v>
      </c>
      <c r="H38" s="7"/>
      <c r="I38" s="7"/>
      <c r="J38" s="7"/>
      <c r="K38" s="7"/>
      <c r="L38" s="7"/>
      <c r="M38" s="7"/>
      <c r="N38" s="7"/>
      <c r="O38" s="7"/>
      <c r="P38" s="7"/>
      <c r="S38" s="388"/>
    </row>
    <row r="39" spans="2:19" s="54" customFormat="1" ht="15" x14ac:dyDescent="0.35">
      <c r="B39" s="388"/>
      <c r="F39" s="12"/>
      <c r="G39" s="304" t="s">
        <v>32</v>
      </c>
      <c r="H39" s="7"/>
      <c r="I39" s="7"/>
      <c r="J39" s="7"/>
      <c r="K39" s="7"/>
      <c r="L39" s="7"/>
      <c r="M39" s="7"/>
      <c r="N39" s="7"/>
      <c r="O39" s="7"/>
      <c r="P39" s="7"/>
      <c r="S39" s="388"/>
    </row>
    <row r="40" spans="2:19" s="80" customFormat="1" ht="15" x14ac:dyDescent="0.35">
      <c r="B40" s="389"/>
      <c r="F40" s="152"/>
      <c r="G40" s="803" t="s">
        <v>33</v>
      </c>
      <c r="H40" s="803"/>
      <c r="I40" s="803"/>
      <c r="J40" s="803"/>
      <c r="K40" s="803"/>
      <c r="L40" s="803"/>
      <c r="M40" s="803"/>
      <c r="N40" s="803"/>
      <c r="O40" s="803"/>
      <c r="P40" s="803"/>
      <c r="S40" s="389"/>
    </row>
    <row r="41" spans="2:19" s="54" customFormat="1" ht="15" x14ac:dyDescent="0.35">
      <c r="B41" s="388"/>
      <c r="F41" s="12"/>
      <c r="G41" s="355" t="s">
        <v>34</v>
      </c>
      <c r="H41" s="7"/>
      <c r="I41" s="7"/>
      <c r="J41" s="7"/>
      <c r="K41" s="7"/>
      <c r="L41" s="7"/>
      <c r="M41" s="7"/>
      <c r="N41" s="793"/>
      <c r="O41" s="794"/>
      <c r="S41" s="388"/>
    </row>
    <row r="42" spans="2:19" s="54" customFormat="1" ht="5.15" customHeight="1" x14ac:dyDescent="0.35">
      <c r="B42" s="388"/>
      <c r="F42" s="12"/>
      <c r="G42" s="7"/>
      <c r="H42" s="7"/>
      <c r="I42" s="7"/>
      <c r="J42" s="7"/>
      <c r="K42" s="7"/>
      <c r="L42" s="7"/>
      <c r="M42" s="7"/>
      <c r="N42" s="7"/>
      <c r="O42" s="7"/>
      <c r="P42" s="7"/>
      <c r="S42" s="388"/>
    </row>
    <row r="43" spans="2:19" s="54" customFormat="1" ht="15" x14ac:dyDescent="0.35">
      <c r="B43" s="388"/>
      <c r="D43" s="552"/>
      <c r="F43" s="12" t="s">
        <v>35</v>
      </c>
      <c r="G43" s="7"/>
      <c r="H43" s="7"/>
      <c r="I43" s="7"/>
      <c r="J43" s="7"/>
      <c r="K43" s="7"/>
      <c r="L43" s="7"/>
      <c r="M43" s="7"/>
      <c r="N43" s="7"/>
      <c r="O43" s="7"/>
      <c r="P43" s="7"/>
      <c r="S43" s="388"/>
    </row>
    <row r="44" spans="2:19" s="54" customFormat="1" ht="5.15" customHeight="1" x14ac:dyDescent="0.4">
      <c r="B44" s="388"/>
      <c r="C44" s="308"/>
      <c r="E44" s="308"/>
      <c r="F44" s="7"/>
      <c r="G44" s="7"/>
      <c r="H44" s="7"/>
      <c r="I44" s="7"/>
      <c r="J44" s="7"/>
      <c r="K44" s="7"/>
      <c r="L44" s="7"/>
      <c r="M44" s="7"/>
      <c r="N44" s="7"/>
      <c r="O44" s="7"/>
      <c r="P44" s="7"/>
      <c r="S44" s="388"/>
    </row>
    <row r="45" spans="2:19" s="54" customFormat="1" ht="15" customHeight="1" x14ac:dyDescent="0.35">
      <c r="B45" s="388"/>
      <c r="D45" s="804"/>
      <c r="F45" s="786" t="s">
        <v>36</v>
      </c>
      <c r="G45" s="786"/>
      <c r="H45" s="786"/>
      <c r="I45" s="786"/>
      <c r="J45" s="786"/>
      <c r="K45" s="786"/>
      <c r="L45" s="786"/>
      <c r="M45" s="786"/>
      <c r="N45" s="786"/>
      <c r="O45" s="786"/>
      <c r="P45" s="786"/>
      <c r="Q45" s="309"/>
      <c r="R45" s="309"/>
      <c r="S45" s="388"/>
    </row>
    <row r="46" spans="2:19" s="54" customFormat="1" ht="26.7" customHeight="1" x14ac:dyDescent="0.35">
      <c r="B46" s="388"/>
      <c r="D46" s="805"/>
      <c r="F46" s="786"/>
      <c r="G46" s="786"/>
      <c r="H46" s="786"/>
      <c r="I46" s="786"/>
      <c r="J46" s="786"/>
      <c r="K46" s="786"/>
      <c r="L46" s="786"/>
      <c r="M46" s="786"/>
      <c r="N46" s="786"/>
      <c r="O46" s="786"/>
      <c r="P46" s="786"/>
      <c r="Q46" s="309"/>
      <c r="R46" s="309"/>
      <c r="S46" s="388"/>
    </row>
    <row r="47" spans="2:19" ht="11.15" customHeight="1" x14ac:dyDescent="0.35">
      <c r="B47" s="88"/>
      <c r="C47" s="94"/>
      <c r="E47" s="94"/>
      <c r="S47" s="88"/>
    </row>
    <row r="48" spans="2:19" s="93" customFormat="1" ht="21" customHeight="1" x14ac:dyDescent="0.35">
      <c r="B48" s="92"/>
      <c r="C48" s="48" t="s">
        <v>37</v>
      </c>
      <c r="D48" s="48"/>
      <c r="E48" s="387"/>
      <c r="F48" s="306"/>
      <c r="G48" s="306"/>
      <c r="H48" s="306"/>
      <c r="I48" s="306"/>
      <c r="J48" s="306"/>
      <c r="K48" s="306"/>
      <c r="L48" s="306"/>
      <c r="M48" s="306"/>
      <c r="N48" s="306"/>
      <c r="O48" s="306"/>
      <c r="P48" s="306"/>
      <c r="Q48" s="306"/>
      <c r="R48" s="306"/>
      <c r="S48" s="306"/>
    </row>
    <row r="49" spans="2:19" ht="6" customHeight="1" x14ac:dyDescent="0.35">
      <c r="B49" s="88"/>
      <c r="C49" s="94"/>
      <c r="E49" s="94"/>
      <c r="S49" s="88"/>
    </row>
    <row r="50" spans="2:19" ht="17.600000000000001" x14ac:dyDescent="0.4">
      <c r="B50" s="88"/>
      <c r="D50" s="397" t="s">
        <v>38</v>
      </c>
      <c r="E50" s="399"/>
      <c r="F50" s="399"/>
      <c r="G50" s="399"/>
      <c r="H50" s="399"/>
      <c r="I50" s="399"/>
      <c r="J50" s="399"/>
      <c r="K50" s="399"/>
      <c r="L50" s="399"/>
      <c r="M50" s="399"/>
      <c r="N50" s="399"/>
      <c r="O50" s="399"/>
      <c r="P50" s="399"/>
      <c r="Q50" s="399"/>
      <c r="S50" s="88"/>
    </row>
    <row r="51" spans="2:19" ht="10.4" customHeight="1" x14ac:dyDescent="0.4">
      <c r="B51" s="88"/>
      <c r="D51" s="308"/>
      <c r="S51" s="88"/>
    </row>
    <row r="52" spans="2:19" s="93" customFormat="1" ht="15" customHeight="1" x14ac:dyDescent="0.35">
      <c r="B52" s="92"/>
      <c r="D52" s="552"/>
      <c r="F52" s="787" t="s">
        <v>39</v>
      </c>
      <c r="G52" s="787"/>
      <c r="H52" s="787"/>
      <c r="I52" s="787"/>
      <c r="J52" s="787"/>
      <c r="K52" s="787"/>
      <c r="L52" s="787"/>
      <c r="M52" s="787"/>
      <c r="N52" s="787"/>
      <c r="O52" s="787"/>
      <c r="P52" s="787"/>
      <c r="Q52" s="787"/>
      <c r="R52" s="316"/>
      <c r="S52" s="92"/>
    </row>
    <row r="53" spans="2:19" s="93" customFormat="1" ht="5.15" customHeight="1" x14ac:dyDescent="0.35">
      <c r="B53" s="92"/>
      <c r="D53" s="95"/>
      <c r="F53" s="313"/>
      <c r="G53" s="313"/>
      <c r="H53" s="313"/>
      <c r="I53" s="313"/>
      <c r="J53" s="313"/>
      <c r="K53" s="313"/>
      <c r="L53" s="313"/>
      <c r="M53" s="313"/>
      <c r="N53" s="313"/>
      <c r="O53" s="313"/>
      <c r="P53" s="313"/>
      <c r="Q53" s="313"/>
      <c r="R53" s="315"/>
      <c r="S53" s="92"/>
    </row>
    <row r="54" spans="2:19" s="93" customFormat="1" ht="15" customHeight="1" x14ac:dyDescent="0.35">
      <c r="B54" s="92"/>
      <c r="D54" s="552"/>
      <c r="F54" s="787" t="s">
        <v>40</v>
      </c>
      <c r="G54" s="787"/>
      <c r="H54" s="787"/>
      <c r="I54" s="787"/>
      <c r="J54" s="787"/>
      <c r="K54" s="787"/>
      <c r="L54" s="787"/>
      <c r="M54" s="787"/>
      <c r="N54" s="787"/>
      <c r="O54" s="787"/>
      <c r="P54" s="787"/>
      <c r="Q54" s="787"/>
      <c r="R54" s="316"/>
      <c r="S54" s="92"/>
    </row>
    <row r="55" spans="2:19" s="93" customFormat="1" ht="5.15" customHeight="1" x14ac:dyDescent="0.35">
      <c r="B55" s="92"/>
      <c r="D55" s="95"/>
      <c r="F55" s="313"/>
      <c r="G55" s="313"/>
      <c r="H55" s="313"/>
      <c r="I55" s="313"/>
      <c r="J55" s="313"/>
      <c r="K55" s="313"/>
      <c r="L55" s="313"/>
      <c r="M55" s="313"/>
      <c r="N55" s="313"/>
      <c r="O55" s="313"/>
      <c r="P55" s="313"/>
      <c r="Q55" s="313"/>
      <c r="R55" s="315"/>
      <c r="S55" s="92"/>
    </row>
    <row r="56" spans="2:19" s="93" customFormat="1" ht="14.15" customHeight="1" x14ac:dyDescent="0.35">
      <c r="B56" s="92"/>
      <c r="D56" s="552"/>
      <c r="F56" s="785" t="s">
        <v>41</v>
      </c>
      <c r="G56" s="785"/>
      <c r="H56" s="785"/>
      <c r="I56" s="785"/>
      <c r="J56" s="785"/>
      <c r="K56" s="785"/>
      <c r="L56" s="785"/>
      <c r="M56" s="785"/>
      <c r="N56" s="785"/>
      <c r="O56" s="785"/>
      <c r="P56" s="785"/>
      <c r="Q56" s="785"/>
      <c r="R56" s="312"/>
      <c r="S56" s="92"/>
    </row>
    <row r="57" spans="2:19" x14ac:dyDescent="0.35">
      <c r="B57" s="88"/>
      <c r="C57" s="94"/>
      <c r="E57" s="94"/>
      <c r="S57" s="88"/>
    </row>
    <row r="58" spans="2:19" ht="16.399999999999999" customHeight="1" x14ac:dyDescent="0.4">
      <c r="B58" s="88"/>
      <c r="D58" s="397" t="s">
        <v>42</v>
      </c>
      <c r="E58" s="399"/>
      <c r="F58" s="399"/>
      <c r="G58" s="399"/>
      <c r="H58" s="399"/>
      <c r="I58" s="399"/>
      <c r="J58" s="399"/>
      <c r="K58" s="399"/>
      <c r="L58" s="399"/>
      <c r="M58" s="399"/>
      <c r="N58" s="399"/>
      <c r="O58" s="399"/>
      <c r="P58" s="399"/>
      <c r="Q58" s="399"/>
      <c r="S58" s="88"/>
    </row>
    <row r="59" spans="2:19" ht="8.9" customHeight="1" x14ac:dyDescent="0.4">
      <c r="B59" s="88"/>
      <c r="D59" s="57"/>
      <c r="S59" s="88"/>
    </row>
    <row r="60" spans="2:19" s="54" customFormat="1" ht="16.399999999999999" customHeight="1" x14ac:dyDescent="0.4">
      <c r="B60" s="388"/>
      <c r="D60" s="311" t="s">
        <v>43</v>
      </c>
      <c r="F60" s="7"/>
      <c r="G60" s="7"/>
      <c r="H60" s="7"/>
      <c r="I60" s="7"/>
      <c r="J60" s="7"/>
      <c r="K60" s="7"/>
      <c r="L60" s="7"/>
      <c r="M60" s="7"/>
      <c r="N60" s="7"/>
      <c r="O60" s="7"/>
      <c r="P60" s="7"/>
      <c r="Q60" s="7"/>
      <c r="S60" s="388"/>
    </row>
    <row r="61" spans="2:19" s="80" customFormat="1" ht="15" x14ac:dyDescent="0.35">
      <c r="B61" s="389"/>
      <c r="D61" s="801"/>
      <c r="F61" s="785" t="s">
        <v>44</v>
      </c>
      <c r="G61" s="785"/>
      <c r="H61" s="785"/>
      <c r="I61" s="785"/>
      <c r="J61" s="785"/>
      <c r="K61" s="785"/>
      <c r="L61" s="785"/>
      <c r="M61" s="785"/>
      <c r="N61" s="785"/>
      <c r="O61" s="785"/>
      <c r="P61" s="785"/>
      <c r="Q61" s="785"/>
      <c r="R61" s="312"/>
      <c r="S61" s="391"/>
    </row>
    <row r="62" spans="2:19" s="80" customFormat="1" ht="15" x14ac:dyDescent="0.35">
      <c r="B62" s="389"/>
      <c r="D62" s="801"/>
      <c r="F62" s="785"/>
      <c r="G62" s="785"/>
      <c r="H62" s="785"/>
      <c r="I62" s="785"/>
      <c r="J62" s="785"/>
      <c r="K62" s="785"/>
      <c r="L62" s="785"/>
      <c r="M62" s="785"/>
      <c r="N62" s="785"/>
      <c r="O62" s="785"/>
      <c r="P62" s="785"/>
      <c r="Q62" s="785"/>
      <c r="R62" s="312"/>
      <c r="S62" s="391"/>
    </row>
    <row r="63" spans="2:19" s="80" customFormat="1" ht="15" x14ac:dyDescent="0.35">
      <c r="B63" s="389"/>
      <c r="D63" s="802"/>
      <c r="F63" s="785"/>
      <c r="G63" s="785"/>
      <c r="H63" s="785"/>
      <c r="I63" s="785"/>
      <c r="J63" s="785"/>
      <c r="K63" s="785"/>
      <c r="L63" s="785"/>
      <c r="M63" s="785"/>
      <c r="N63" s="785"/>
      <c r="O63" s="785"/>
      <c r="P63" s="785"/>
      <c r="Q63" s="785"/>
      <c r="R63" s="312"/>
      <c r="S63" s="391"/>
    </row>
    <row r="64" spans="2:19" s="54" customFormat="1" ht="5.15" customHeight="1" x14ac:dyDescent="0.35">
      <c r="B64" s="388"/>
      <c r="F64" s="32"/>
      <c r="G64" s="32"/>
      <c r="H64" s="32"/>
      <c r="I64" s="32"/>
      <c r="J64" s="32"/>
      <c r="K64" s="32"/>
      <c r="L64" s="32"/>
      <c r="M64" s="32"/>
      <c r="N64" s="32"/>
      <c r="O64" s="32"/>
      <c r="P64" s="32"/>
      <c r="Q64" s="32"/>
      <c r="R64" s="45"/>
      <c r="S64" s="388"/>
    </row>
    <row r="65" spans="2:19" s="80" customFormat="1" ht="15" x14ac:dyDescent="0.35">
      <c r="B65" s="389"/>
      <c r="D65" s="485"/>
      <c r="F65" s="785" t="s">
        <v>45</v>
      </c>
      <c r="G65" s="785"/>
      <c r="H65" s="785"/>
      <c r="I65" s="785"/>
      <c r="J65" s="785"/>
      <c r="K65" s="785"/>
      <c r="L65" s="785"/>
      <c r="M65" s="785"/>
      <c r="N65" s="785"/>
      <c r="O65" s="785"/>
      <c r="P65" s="785"/>
      <c r="Q65" s="785"/>
      <c r="R65" s="312"/>
      <c r="S65" s="389"/>
    </row>
    <row r="66" spans="2:19" s="54" customFormat="1" ht="5.15" customHeight="1" x14ac:dyDescent="0.35">
      <c r="B66" s="388"/>
      <c r="F66" s="32"/>
      <c r="G66" s="32"/>
      <c r="H66" s="32"/>
      <c r="I66" s="32"/>
      <c r="J66" s="32"/>
      <c r="K66" s="32"/>
      <c r="L66" s="32"/>
      <c r="M66" s="32"/>
      <c r="N66" s="32"/>
      <c r="O66" s="32"/>
      <c r="P66" s="32"/>
      <c r="Q66" s="32"/>
      <c r="R66" s="45"/>
      <c r="S66" s="388"/>
    </row>
    <row r="67" spans="2:19" s="80" customFormat="1" ht="15" customHeight="1" x14ac:dyDescent="0.35">
      <c r="B67" s="389"/>
      <c r="D67" s="485"/>
      <c r="F67" s="785" t="s">
        <v>46</v>
      </c>
      <c r="G67" s="785"/>
      <c r="H67" s="785"/>
      <c r="I67" s="785"/>
      <c r="J67" s="785"/>
      <c r="K67" s="785"/>
      <c r="L67" s="785"/>
      <c r="M67" s="785"/>
      <c r="N67" s="785"/>
      <c r="O67" s="785"/>
      <c r="P67" s="785"/>
      <c r="Q67" s="785"/>
      <c r="R67" s="312"/>
      <c r="S67" s="389"/>
    </row>
    <row r="68" spans="2:19" s="54" customFormat="1" ht="15" x14ac:dyDescent="0.35">
      <c r="B68" s="388"/>
      <c r="F68" s="33"/>
      <c r="G68" s="33"/>
      <c r="H68" s="33"/>
      <c r="I68" s="33"/>
      <c r="J68" s="33"/>
      <c r="K68" s="33"/>
      <c r="L68" s="33"/>
      <c r="M68" s="33"/>
      <c r="N68" s="33"/>
      <c r="O68" s="33"/>
      <c r="P68" s="33"/>
      <c r="Q68" s="33"/>
      <c r="R68" s="46"/>
      <c r="S68" s="388"/>
    </row>
    <row r="69" spans="2:19" s="54" customFormat="1" ht="15.45" x14ac:dyDescent="0.4">
      <c r="B69" s="388"/>
      <c r="D69" s="311" t="s">
        <v>47</v>
      </c>
      <c r="F69" s="7"/>
      <c r="G69" s="7"/>
      <c r="H69" s="7"/>
      <c r="I69" s="7"/>
      <c r="J69" s="7"/>
      <c r="K69" s="7"/>
      <c r="L69" s="7"/>
      <c r="M69" s="7"/>
      <c r="N69" s="7"/>
      <c r="O69" s="7"/>
      <c r="P69" s="7"/>
      <c r="Q69" s="7"/>
      <c r="S69" s="388"/>
    </row>
    <row r="70" spans="2:19" s="80" customFormat="1" ht="15" x14ac:dyDescent="0.35">
      <c r="B70" s="389"/>
      <c r="D70" s="801"/>
      <c r="F70" s="785" t="s">
        <v>48</v>
      </c>
      <c r="G70" s="785"/>
      <c r="H70" s="785"/>
      <c r="I70" s="785"/>
      <c r="J70" s="785"/>
      <c r="K70" s="785"/>
      <c r="L70" s="785"/>
      <c r="M70" s="785"/>
      <c r="N70" s="785"/>
      <c r="O70" s="785"/>
      <c r="P70" s="785"/>
      <c r="Q70" s="785"/>
      <c r="R70" s="312"/>
      <c r="S70" s="392"/>
    </row>
    <row r="71" spans="2:19" s="80" customFormat="1" ht="15" x14ac:dyDescent="0.35">
      <c r="B71" s="389"/>
      <c r="D71" s="802"/>
      <c r="F71" s="785"/>
      <c r="G71" s="785"/>
      <c r="H71" s="785"/>
      <c r="I71" s="785"/>
      <c r="J71" s="785"/>
      <c r="K71" s="785"/>
      <c r="L71" s="785"/>
      <c r="M71" s="785"/>
      <c r="N71" s="785"/>
      <c r="O71" s="785"/>
      <c r="P71" s="785"/>
      <c r="Q71" s="785"/>
      <c r="R71" s="312"/>
      <c r="S71" s="392"/>
    </row>
    <row r="72" spans="2:19" s="54" customFormat="1" ht="5.15" customHeight="1" x14ac:dyDescent="0.35">
      <c r="B72" s="388"/>
      <c r="F72" s="32"/>
      <c r="G72" s="32"/>
      <c r="H72" s="32"/>
      <c r="I72" s="32"/>
      <c r="J72" s="32"/>
      <c r="K72" s="32"/>
      <c r="L72" s="32"/>
      <c r="M72" s="32"/>
      <c r="N72" s="32"/>
      <c r="O72" s="32"/>
      <c r="P72" s="32"/>
      <c r="Q72" s="32"/>
      <c r="R72" s="45"/>
      <c r="S72" s="388"/>
    </row>
    <row r="73" spans="2:19" s="80" customFormat="1" ht="15" x14ac:dyDescent="0.35">
      <c r="B73" s="389"/>
      <c r="D73" s="485"/>
      <c r="F73" s="785" t="s">
        <v>49</v>
      </c>
      <c r="G73" s="785"/>
      <c r="H73" s="785"/>
      <c r="I73" s="785"/>
      <c r="J73" s="785"/>
      <c r="K73" s="785"/>
      <c r="L73" s="785"/>
      <c r="M73" s="785"/>
      <c r="N73" s="785"/>
      <c r="O73" s="785"/>
      <c r="P73" s="785"/>
      <c r="Q73" s="785"/>
      <c r="R73" s="312"/>
      <c r="S73" s="392"/>
    </row>
    <row r="74" spans="2:19" s="54" customFormat="1" ht="4.5" customHeight="1" x14ac:dyDescent="0.35">
      <c r="B74" s="388"/>
      <c r="F74" s="32"/>
      <c r="G74" s="32"/>
      <c r="H74" s="32"/>
      <c r="I74" s="32"/>
      <c r="J74" s="32"/>
      <c r="K74" s="32"/>
      <c r="L74" s="32"/>
      <c r="M74" s="32"/>
      <c r="N74" s="32"/>
      <c r="O74" s="32"/>
      <c r="P74" s="32"/>
      <c r="Q74" s="32"/>
      <c r="R74" s="45"/>
      <c r="S74" s="388"/>
    </row>
    <row r="75" spans="2:19" s="80" customFormat="1" ht="43.2" customHeight="1" x14ac:dyDescent="0.35">
      <c r="B75" s="389"/>
      <c r="D75" s="485"/>
      <c r="F75" s="785" t="s">
        <v>50</v>
      </c>
      <c r="G75" s="785"/>
      <c r="H75" s="785"/>
      <c r="I75" s="785"/>
      <c r="J75" s="785"/>
      <c r="K75" s="785"/>
      <c r="L75" s="785"/>
      <c r="M75" s="785"/>
      <c r="N75" s="785"/>
      <c r="O75" s="785"/>
      <c r="P75" s="785"/>
      <c r="Q75" s="785"/>
      <c r="R75" s="312"/>
      <c r="S75" s="392"/>
    </row>
    <row r="76" spans="2:19" s="54" customFormat="1" ht="15" x14ac:dyDescent="0.35">
      <c r="B76" s="388"/>
      <c r="F76" s="33"/>
      <c r="G76" s="46"/>
      <c r="H76" s="46"/>
      <c r="I76" s="46"/>
      <c r="J76" s="46"/>
      <c r="K76" s="46"/>
      <c r="L76" s="46"/>
      <c r="M76" s="46"/>
      <c r="N76" s="46"/>
      <c r="O76" s="46"/>
      <c r="P76" s="46"/>
      <c r="Q76" s="46"/>
      <c r="R76" s="46"/>
      <c r="S76" s="388"/>
    </row>
    <row r="77" spans="2:19" s="54" customFormat="1" ht="16.399999999999999" customHeight="1" x14ac:dyDescent="0.4">
      <c r="B77" s="388"/>
      <c r="D77" s="397" t="s">
        <v>51</v>
      </c>
      <c r="E77" s="398"/>
      <c r="F77" s="399"/>
      <c r="G77" s="398"/>
      <c r="H77" s="398"/>
      <c r="I77" s="398"/>
      <c r="J77" s="398"/>
      <c r="K77" s="398"/>
      <c r="L77" s="398"/>
      <c r="M77" s="398"/>
      <c r="N77" s="398"/>
      <c r="O77" s="398"/>
      <c r="P77" s="398"/>
      <c r="Q77" s="398"/>
      <c r="S77" s="388"/>
    </row>
    <row r="78" spans="2:19" s="54" customFormat="1" ht="5.15" customHeight="1" x14ac:dyDescent="0.35">
      <c r="B78" s="388"/>
      <c r="F78" s="7"/>
      <c r="S78" s="388"/>
    </row>
    <row r="79" spans="2:19" s="47" customFormat="1" ht="15" customHeight="1" x14ac:dyDescent="0.35">
      <c r="B79" s="390"/>
      <c r="D79" s="485"/>
      <c r="F79" s="784" t="s">
        <v>52</v>
      </c>
      <c r="G79" s="784"/>
      <c r="H79" s="784"/>
      <c r="I79" s="784"/>
      <c r="J79" s="784"/>
      <c r="K79" s="784"/>
      <c r="L79" s="784"/>
      <c r="M79" s="784"/>
      <c r="N79" s="784"/>
      <c r="O79" s="784"/>
      <c r="P79" s="784"/>
      <c r="Q79" s="784"/>
      <c r="R79" s="314"/>
      <c r="S79" s="393"/>
    </row>
    <row r="80" spans="2:19" s="47" customFormat="1" ht="9" customHeight="1" x14ac:dyDescent="0.35">
      <c r="B80" s="390"/>
      <c r="D80" s="467"/>
      <c r="F80" s="32"/>
      <c r="G80" s="32"/>
      <c r="H80" s="32"/>
      <c r="I80" s="32"/>
      <c r="J80" s="32"/>
      <c r="K80" s="32"/>
      <c r="L80" s="32"/>
      <c r="M80" s="32"/>
      <c r="N80" s="32"/>
      <c r="O80" s="32"/>
      <c r="P80" s="32"/>
      <c r="Q80" s="32"/>
      <c r="R80" s="45"/>
      <c r="S80" s="390"/>
    </row>
    <row r="81" spans="2:20" s="47" customFormat="1" ht="15" x14ac:dyDescent="0.35">
      <c r="B81" s="390"/>
      <c r="D81" s="485"/>
      <c r="F81" s="247" t="s">
        <v>53</v>
      </c>
      <c r="H81" s="156"/>
      <c r="I81" s="156"/>
      <c r="J81" s="156"/>
      <c r="K81" s="156"/>
      <c r="L81" s="156"/>
      <c r="M81" s="156"/>
      <c r="N81" s="156"/>
      <c r="O81" s="156"/>
      <c r="P81" s="156"/>
      <c r="Q81" s="157"/>
      <c r="R81" s="310"/>
      <c r="S81" s="390"/>
    </row>
    <row r="82" spans="2:20" s="47" customFormat="1" ht="5.15" customHeight="1" x14ac:dyDescent="0.35">
      <c r="B82" s="390"/>
      <c r="D82" s="33"/>
      <c r="F82" s="33"/>
      <c r="G82" s="32"/>
      <c r="H82" s="32"/>
      <c r="I82" s="32"/>
      <c r="J82" s="32"/>
      <c r="K82" s="32"/>
      <c r="L82" s="32"/>
      <c r="M82" s="32"/>
      <c r="N82" s="32"/>
      <c r="O82" s="32"/>
      <c r="P82" s="32"/>
      <c r="Q82" s="32"/>
      <c r="R82" s="45"/>
      <c r="S82" s="390"/>
    </row>
    <row r="83" spans="2:20" s="47" customFormat="1" ht="15" x14ac:dyDescent="0.35">
      <c r="B83" s="390"/>
      <c r="D83" s="2"/>
      <c r="F83" s="2"/>
      <c r="G83" s="325" t="s">
        <v>54</v>
      </c>
      <c r="H83" s="322"/>
      <c r="I83" s="156"/>
      <c r="J83" s="792" t="str">
        <f>IFERROR((Summary!E38+Summary!E39)/1000,'Targets|Dropdowns'!P5)</f>
        <v>TBD</v>
      </c>
      <c r="K83" s="792"/>
      <c r="L83" s="792"/>
      <c r="M83" s="357" t="s">
        <v>55</v>
      </c>
      <c r="O83" s="156"/>
      <c r="P83" s="156"/>
      <c r="Q83" s="157"/>
      <c r="R83" s="310"/>
      <c r="S83" s="390"/>
    </row>
    <row r="84" spans="2:20" s="47" customFormat="1" ht="4.4000000000000004" customHeight="1" x14ac:dyDescent="0.35">
      <c r="B84" s="390"/>
      <c r="D84" s="2"/>
      <c r="F84" s="2"/>
      <c r="G84" s="326"/>
      <c r="H84" s="323"/>
      <c r="I84" s="31"/>
      <c r="J84" s="788"/>
      <c r="K84" s="788"/>
      <c r="L84" s="788"/>
      <c r="M84" s="358"/>
      <c r="O84" s="31"/>
      <c r="P84" s="31"/>
      <c r="Q84" s="31"/>
      <c r="R84" s="44"/>
      <c r="S84" s="390"/>
    </row>
    <row r="85" spans="2:20" s="47" customFormat="1" ht="15" x14ac:dyDescent="0.35">
      <c r="B85" s="390"/>
      <c r="D85" s="2"/>
      <c r="F85" s="2"/>
      <c r="G85" s="325" t="s">
        <v>56</v>
      </c>
      <c r="H85" s="324"/>
      <c r="I85" s="156"/>
      <c r="J85" s="790"/>
      <c r="K85" s="790"/>
      <c r="L85" s="791"/>
      <c r="M85" s="357" t="s">
        <v>57</v>
      </c>
      <c r="O85" s="156"/>
      <c r="P85" s="156"/>
      <c r="Q85" s="157"/>
      <c r="R85" s="310"/>
      <c r="S85" s="390"/>
    </row>
    <row r="86" spans="2:20" s="47" customFormat="1" ht="3.65" customHeight="1" x14ac:dyDescent="0.35">
      <c r="B86" s="390"/>
      <c r="D86" s="2"/>
      <c r="F86" s="2"/>
      <c r="G86" s="326"/>
      <c r="H86" s="323"/>
      <c r="I86" s="31"/>
      <c r="J86" s="788"/>
      <c r="K86" s="788"/>
      <c r="L86" s="788"/>
      <c r="M86" s="31"/>
      <c r="O86" s="31"/>
      <c r="P86" s="31"/>
      <c r="Q86" s="31"/>
      <c r="R86" s="44"/>
      <c r="S86" s="390"/>
    </row>
    <row r="87" spans="2:20" s="47" customFormat="1" ht="15" x14ac:dyDescent="0.35">
      <c r="B87" s="390"/>
      <c r="D87" s="2"/>
      <c r="F87" s="2"/>
      <c r="G87" s="325" t="s">
        <v>58</v>
      </c>
      <c r="H87" s="322"/>
      <c r="I87" s="156"/>
      <c r="J87" s="789"/>
      <c r="K87" s="789"/>
      <c r="L87" s="789"/>
      <c r="M87" s="156"/>
      <c r="O87" s="156"/>
      <c r="P87" s="156"/>
      <c r="Q87" s="157"/>
      <c r="R87" s="310"/>
      <c r="S87" s="390"/>
    </row>
    <row r="88" spans="2:20" s="54" customFormat="1" ht="15" x14ac:dyDescent="0.35">
      <c r="B88" s="388"/>
      <c r="F88" s="33"/>
      <c r="G88" s="46"/>
      <c r="H88" s="46"/>
      <c r="I88" s="46"/>
      <c r="J88" s="46"/>
      <c r="K88" s="46"/>
      <c r="L88" s="46"/>
      <c r="M88" s="46"/>
      <c r="N88" s="46"/>
      <c r="O88" s="46"/>
      <c r="P88" s="46"/>
      <c r="Q88" s="46"/>
      <c r="R88" s="46"/>
      <c r="S88" s="388"/>
    </row>
    <row r="89" spans="2:20" s="93" customFormat="1" ht="21" customHeight="1" x14ac:dyDescent="0.35">
      <c r="B89" s="92"/>
      <c r="C89" s="48" t="s">
        <v>59</v>
      </c>
      <c r="D89" s="306"/>
      <c r="E89" s="387"/>
      <c r="F89" s="306"/>
      <c r="G89" s="306"/>
      <c r="H89" s="306"/>
      <c r="I89" s="306"/>
      <c r="J89" s="306"/>
      <c r="K89" s="306"/>
      <c r="L89" s="306"/>
      <c r="M89" s="306"/>
      <c r="N89" s="306"/>
      <c r="O89" s="306"/>
      <c r="P89" s="306"/>
      <c r="Q89" s="306"/>
      <c r="R89" s="306"/>
      <c r="S89" s="306"/>
    </row>
    <row r="90" spans="2:20" s="54" customFormat="1" ht="15" x14ac:dyDescent="0.35">
      <c r="B90" s="388"/>
      <c r="D90" s="33"/>
      <c r="E90" s="33"/>
      <c r="F90" s="33"/>
      <c r="G90" s="46"/>
      <c r="H90" s="46"/>
      <c r="I90" s="46"/>
      <c r="J90" s="46"/>
      <c r="K90" s="46"/>
      <c r="L90" s="46"/>
      <c r="M90" s="46"/>
      <c r="N90" s="46"/>
      <c r="O90" s="46"/>
      <c r="P90" s="46"/>
      <c r="Q90" s="46"/>
      <c r="R90" s="46"/>
      <c r="S90" s="388"/>
    </row>
    <row r="91" spans="2:20" s="54" customFormat="1" ht="16.399999999999999" customHeight="1" x14ac:dyDescent="0.4">
      <c r="B91" s="388"/>
      <c r="D91" s="397" t="s">
        <v>60</v>
      </c>
      <c r="E91" s="398"/>
      <c r="F91" s="399"/>
      <c r="G91" s="398"/>
      <c r="H91" s="398"/>
      <c r="I91" s="398"/>
      <c r="J91" s="398"/>
      <c r="K91" s="398"/>
      <c r="L91" s="398"/>
      <c r="M91" s="398"/>
      <c r="N91" s="398"/>
      <c r="O91" s="398"/>
      <c r="P91" s="398"/>
      <c r="Q91" s="403"/>
      <c r="R91" s="46"/>
      <c r="S91" s="388"/>
    </row>
    <row r="92" spans="2:20" ht="5.15" customHeight="1" x14ac:dyDescent="0.35">
      <c r="B92" s="88"/>
      <c r="Q92" s="46"/>
      <c r="R92" s="46"/>
      <c r="S92" s="88"/>
    </row>
    <row r="93" spans="2:20" ht="15" customHeight="1" x14ac:dyDescent="0.35">
      <c r="B93" s="88"/>
      <c r="D93" s="485"/>
      <c r="F93" s="785" t="s">
        <v>61</v>
      </c>
      <c r="G93" s="785"/>
      <c r="H93" s="785"/>
      <c r="I93" s="785"/>
      <c r="J93" s="785"/>
      <c r="K93" s="785"/>
      <c r="L93" s="785"/>
      <c r="M93" s="785"/>
      <c r="N93" s="785"/>
      <c r="O93" s="785"/>
      <c r="P93" s="785"/>
      <c r="Q93" s="785"/>
      <c r="R93" s="317"/>
      <c r="S93" s="394"/>
      <c r="T93" s="4"/>
    </row>
    <row r="94" spans="2:20" ht="5.15" customHeight="1" x14ac:dyDescent="0.35">
      <c r="B94" s="88"/>
      <c r="D94" s="32"/>
      <c r="E94" s="32"/>
      <c r="F94" s="32"/>
      <c r="G94" s="32"/>
      <c r="H94" s="32"/>
      <c r="I94" s="32"/>
      <c r="J94" s="32"/>
      <c r="K94" s="32"/>
      <c r="L94" s="32"/>
      <c r="M94" s="32"/>
      <c r="N94" s="32"/>
      <c r="O94" s="32"/>
      <c r="P94" s="32"/>
      <c r="Q94" s="32"/>
      <c r="R94" s="45"/>
      <c r="S94" s="88"/>
    </row>
    <row r="95" spans="2:20" s="93" customFormat="1" ht="22.2" customHeight="1" x14ac:dyDescent="0.35">
      <c r="B95" s="92"/>
      <c r="D95" s="800" t="s">
        <v>62</v>
      </c>
      <c r="E95" s="800"/>
      <c r="F95" s="800"/>
      <c r="G95" s="800"/>
      <c r="H95" s="800"/>
      <c r="I95" s="800"/>
      <c r="J95" s="800"/>
      <c r="K95" s="800"/>
      <c r="L95" s="800"/>
      <c r="M95" s="800"/>
      <c r="N95" s="800"/>
      <c r="O95" s="800"/>
      <c r="P95" s="800"/>
      <c r="Q95" s="800"/>
      <c r="R95" s="279"/>
      <c r="S95" s="395"/>
    </row>
    <row r="96" spans="2:20" s="93" customFormat="1" ht="17.149999999999999" customHeight="1" x14ac:dyDescent="0.35">
      <c r="B96" s="92"/>
      <c r="D96" s="247" t="s">
        <v>957</v>
      </c>
      <c r="E96" s="247"/>
      <c r="F96" s="247"/>
      <c r="G96" s="247"/>
      <c r="H96" s="247"/>
      <c r="I96" s="247"/>
      <c r="J96" s="247"/>
      <c r="K96" s="247"/>
      <c r="L96" s="247"/>
      <c r="M96" s="247"/>
      <c r="N96" s="247"/>
      <c r="O96" s="247"/>
      <c r="R96" s="279"/>
      <c r="S96" s="395"/>
    </row>
    <row r="97" spans="2:20" ht="31.5" customHeight="1" x14ac:dyDescent="0.35">
      <c r="B97" s="88"/>
      <c r="D97" s="485"/>
      <c r="F97" s="784" t="s">
        <v>63</v>
      </c>
      <c r="G97" s="784"/>
      <c r="H97" s="784"/>
      <c r="I97" s="784"/>
      <c r="J97" s="784"/>
      <c r="K97" s="784"/>
      <c r="L97" s="784"/>
      <c r="M97" s="784"/>
      <c r="N97" s="784"/>
      <c r="O97" s="784"/>
      <c r="P97" s="784"/>
      <c r="Q97" s="157"/>
      <c r="R97" s="318"/>
      <c r="S97" s="88"/>
    </row>
    <row r="98" spans="2:20" ht="4.4000000000000004" customHeight="1" x14ac:dyDescent="0.35">
      <c r="B98" s="88"/>
      <c r="D98" s="32"/>
      <c r="E98" s="32"/>
      <c r="F98" s="32"/>
      <c r="G98" s="32"/>
      <c r="H98" s="32"/>
      <c r="I98" s="32"/>
      <c r="J98" s="32"/>
      <c r="K98" s="32"/>
      <c r="L98" s="32"/>
      <c r="M98" s="32"/>
      <c r="N98" s="32"/>
      <c r="O98" s="32"/>
      <c r="P98" s="32"/>
      <c r="Q98" s="32"/>
      <c r="R98" s="45"/>
      <c r="S98" s="88"/>
    </row>
    <row r="99" spans="2:20" ht="31.5" customHeight="1" x14ac:dyDescent="0.35">
      <c r="B99" s="88"/>
      <c r="D99" s="485"/>
      <c r="F99" s="784" t="s">
        <v>64</v>
      </c>
      <c r="G99" s="784"/>
      <c r="H99" s="784"/>
      <c r="I99" s="784"/>
      <c r="J99" s="784"/>
      <c r="K99" s="784"/>
      <c r="L99" s="784"/>
      <c r="M99" s="784"/>
      <c r="N99" s="784"/>
      <c r="O99" s="784"/>
      <c r="P99" s="784"/>
      <c r="Q99" s="157"/>
      <c r="R99" s="314"/>
      <c r="S99" s="88"/>
    </row>
    <row r="100" spans="2:20" ht="8.15" customHeight="1" x14ac:dyDescent="0.35">
      <c r="B100" s="88"/>
      <c r="D100" s="375"/>
      <c r="E100" s="375"/>
      <c r="F100" s="375"/>
      <c r="G100" s="375"/>
      <c r="H100" s="375"/>
      <c r="I100" s="375"/>
      <c r="J100" s="375"/>
      <c r="K100" s="375"/>
      <c r="L100" s="375"/>
      <c r="M100" s="375"/>
      <c r="N100" s="375"/>
      <c r="O100" s="375"/>
      <c r="P100" s="375"/>
      <c r="Q100" s="157"/>
      <c r="R100" s="314"/>
      <c r="S100" s="88"/>
    </row>
    <row r="101" spans="2:20" s="93" customFormat="1" ht="31.5" customHeight="1" x14ac:dyDescent="0.35">
      <c r="B101" s="92"/>
      <c r="D101" s="784" t="s">
        <v>956</v>
      </c>
      <c r="E101" s="784"/>
      <c r="F101" s="784"/>
      <c r="G101" s="784"/>
      <c r="H101" s="784"/>
      <c r="I101" s="784"/>
      <c r="J101" s="784"/>
      <c r="K101" s="784"/>
      <c r="L101" s="784"/>
      <c r="M101" s="784"/>
      <c r="N101" s="784"/>
      <c r="O101" s="784"/>
      <c r="P101" s="784"/>
      <c r="Q101" s="784"/>
      <c r="R101" s="279"/>
      <c r="S101" s="395"/>
    </row>
    <row r="102" spans="2:20" ht="40.75" customHeight="1" x14ac:dyDescent="0.35">
      <c r="B102" s="88"/>
      <c r="D102" s="485"/>
      <c r="F102" s="785" t="s">
        <v>65</v>
      </c>
      <c r="G102" s="785"/>
      <c r="H102" s="785"/>
      <c r="I102" s="785"/>
      <c r="J102" s="785"/>
      <c r="K102" s="785"/>
      <c r="L102" s="785"/>
      <c r="M102" s="785"/>
      <c r="N102" s="785"/>
      <c r="O102" s="785"/>
      <c r="P102" s="785"/>
      <c r="Q102" s="785"/>
      <c r="R102" s="314"/>
      <c r="S102" s="88"/>
    </row>
    <row r="103" spans="2:20" ht="5.15" customHeight="1" x14ac:dyDescent="0.35">
      <c r="B103" s="88"/>
      <c r="D103" s="32"/>
      <c r="E103" s="32"/>
      <c r="F103" s="32"/>
      <c r="G103" s="32"/>
      <c r="H103" s="32"/>
      <c r="I103" s="32"/>
      <c r="J103" s="32"/>
      <c r="K103" s="32"/>
      <c r="L103" s="32"/>
      <c r="M103" s="32"/>
      <c r="N103" s="32"/>
      <c r="O103" s="32"/>
      <c r="P103" s="32"/>
      <c r="Q103" s="32"/>
      <c r="R103" s="45"/>
      <c r="S103" s="88"/>
    </row>
    <row r="104" spans="2:20" ht="16.5" customHeight="1" x14ac:dyDescent="0.35">
      <c r="B104" s="88"/>
      <c r="D104" s="485"/>
      <c r="F104" s="784" t="s">
        <v>66</v>
      </c>
      <c r="G104" s="784"/>
      <c r="H104" s="784"/>
      <c r="I104" s="784"/>
      <c r="J104" s="784"/>
      <c r="K104" s="784"/>
      <c r="L104" s="784"/>
      <c r="M104" s="784"/>
      <c r="N104" s="784"/>
      <c r="O104" s="784"/>
      <c r="P104" s="784"/>
      <c r="Q104" s="784"/>
      <c r="R104" s="314"/>
      <c r="S104" s="88"/>
    </row>
    <row r="105" spans="2:20" ht="15.75" customHeight="1" x14ac:dyDescent="0.35">
      <c r="B105" s="88"/>
      <c r="D105" s="33"/>
      <c r="E105" s="33"/>
      <c r="F105" s="33"/>
      <c r="G105" s="33"/>
      <c r="H105" s="33"/>
      <c r="I105" s="33"/>
      <c r="J105" s="33"/>
      <c r="K105" s="33"/>
      <c r="L105" s="33"/>
      <c r="M105" s="33"/>
      <c r="N105" s="33"/>
      <c r="O105" s="33"/>
      <c r="P105" s="33"/>
      <c r="Q105" s="33"/>
      <c r="R105" s="46"/>
      <c r="S105" s="88"/>
    </row>
    <row r="106" spans="2:20" s="54" customFormat="1" ht="17.600000000000001" x14ac:dyDescent="0.4">
      <c r="B106" s="388"/>
      <c r="D106" s="397" t="s">
        <v>67</v>
      </c>
      <c r="E106" s="398"/>
      <c r="F106" s="399"/>
      <c r="G106" s="398"/>
      <c r="H106" s="398"/>
      <c r="I106" s="398"/>
      <c r="J106" s="398"/>
      <c r="K106" s="398"/>
      <c r="L106" s="398"/>
      <c r="M106" s="398"/>
      <c r="N106" s="398"/>
      <c r="O106" s="398"/>
      <c r="P106" s="398"/>
      <c r="Q106" s="403"/>
      <c r="R106" s="46"/>
      <c r="S106" s="388"/>
    </row>
    <row r="107" spans="2:20" ht="5.15" customHeight="1" x14ac:dyDescent="0.35">
      <c r="B107" s="88"/>
      <c r="Q107" s="46"/>
      <c r="R107" s="46"/>
      <c r="S107" s="88"/>
    </row>
    <row r="108" spans="2:20" ht="16.399999999999999" customHeight="1" x14ac:dyDescent="0.35">
      <c r="B108" s="88"/>
      <c r="D108" s="485"/>
      <c r="F108" s="785" t="s">
        <v>68</v>
      </c>
      <c r="G108" s="785"/>
      <c r="H108" s="785"/>
      <c r="I108" s="785"/>
      <c r="J108" s="785"/>
      <c r="K108" s="785"/>
      <c r="L108" s="785"/>
      <c r="M108" s="785"/>
      <c r="N108" s="785"/>
      <c r="O108" s="785"/>
      <c r="P108" s="785"/>
      <c r="Q108" s="785"/>
      <c r="R108" s="317"/>
      <c r="S108" s="394"/>
      <c r="T108" s="4"/>
    </row>
    <row r="109" spans="2:20" ht="5.15" customHeight="1" x14ac:dyDescent="0.35">
      <c r="B109" s="88"/>
      <c r="D109" s="32"/>
      <c r="E109" s="32"/>
      <c r="F109" s="32"/>
      <c r="G109" s="32"/>
      <c r="H109" s="32"/>
      <c r="I109" s="32"/>
      <c r="J109" s="32"/>
      <c r="K109" s="32"/>
      <c r="L109" s="32"/>
      <c r="M109" s="32"/>
      <c r="N109" s="32"/>
      <c r="O109" s="32"/>
      <c r="P109" s="32"/>
      <c r="Q109" s="32"/>
      <c r="R109" s="45"/>
      <c r="S109" s="88"/>
    </row>
    <row r="110" spans="2:20" s="93" customFormat="1" ht="25.4" customHeight="1" x14ac:dyDescent="0.35">
      <c r="B110" s="92"/>
      <c r="D110" s="800" t="s">
        <v>69</v>
      </c>
      <c r="E110" s="800"/>
      <c r="F110" s="800"/>
      <c r="G110" s="800"/>
      <c r="H110" s="800"/>
      <c r="I110" s="800"/>
      <c r="J110" s="800"/>
      <c r="K110" s="800"/>
      <c r="L110" s="800"/>
      <c r="M110" s="800"/>
      <c r="N110" s="800"/>
      <c r="O110" s="800"/>
      <c r="P110" s="800"/>
      <c r="Q110" s="800"/>
      <c r="R110" s="279"/>
      <c r="S110" s="395"/>
    </row>
    <row r="111" spans="2:20" ht="16.5" customHeight="1" x14ac:dyDescent="0.35">
      <c r="B111" s="88"/>
      <c r="D111" s="485"/>
      <c r="F111" s="785" t="s">
        <v>70</v>
      </c>
      <c r="G111" s="785"/>
      <c r="H111" s="785"/>
      <c r="I111" s="785"/>
      <c r="J111" s="785"/>
      <c r="K111" s="785"/>
      <c r="L111" s="785"/>
      <c r="M111" s="785"/>
      <c r="N111" s="785"/>
      <c r="O111" s="785"/>
      <c r="P111" s="785"/>
      <c r="Q111" s="785"/>
      <c r="R111" s="318"/>
      <c r="S111" s="88"/>
    </row>
    <row r="112" spans="2:20" ht="5.25" customHeight="1" x14ac:dyDescent="0.35">
      <c r="B112" s="88"/>
      <c r="D112" s="32"/>
      <c r="E112" s="32"/>
      <c r="F112" s="32"/>
      <c r="G112" s="32"/>
      <c r="H112" s="32"/>
      <c r="I112" s="32"/>
      <c r="J112" s="32"/>
      <c r="K112" s="32"/>
      <c r="L112" s="32"/>
      <c r="M112" s="32"/>
      <c r="N112" s="32"/>
      <c r="O112" s="32"/>
      <c r="P112" s="32"/>
      <c r="Q112" s="32"/>
      <c r="R112" s="45"/>
      <c r="S112" s="88"/>
    </row>
    <row r="113" spans="2:19" ht="28.4" customHeight="1" x14ac:dyDescent="0.35">
      <c r="B113" s="88"/>
      <c r="D113" s="485"/>
      <c r="F113" s="784" t="s">
        <v>71</v>
      </c>
      <c r="G113" s="784"/>
      <c r="H113" s="784"/>
      <c r="I113" s="784"/>
      <c r="J113" s="784"/>
      <c r="K113" s="784"/>
      <c r="L113" s="784"/>
      <c r="M113" s="784"/>
      <c r="N113" s="784"/>
      <c r="O113" s="784"/>
      <c r="P113" s="784"/>
      <c r="Q113" s="784"/>
      <c r="R113" s="318"/>
      <c r="S113" s="88"/>
    </row>
    <row r="114" spans="2:19" ht="28.4" customHeight="1" x14ac:dyDescent="0.35">
      <c r="B114" s="88"/>
      <c r="E114" s="4"/>
      <c r="F114" s="133"/>
      <c r="G114" s="796" t="s">
        <v>72</v>
      </c>
      <c r="H114" s="796"/>
      <c r="I114" s="796"/>
      <c r="J114" s="796"/>
      <c r="K114" s="796"/>
      <c r="L114" s="796"/>
      <c r="M114" s="796"/>
      <c r="N114" s="796"/>
      <c r="O114" s="796"/>
      <c r="P114" s="796"/>
      <c r="Q114" s="796"/>
      <c r="R114" s="278"/>
      <c r="S114" s="88"/>
    </row>
    <row r="115" spans="2:19" ht="5.15" customHeight="1" x14ac:dyDescent="0.35">
      <c r="B115" s="88"/>
      <c r="F115" s="32"/>
      <c r="G115" s="32"/>
      <c r="H115" s="32"/>
      <c r="I115" s="32"/>
      <c r="J115" s="32"/>
      <c r="K115" s="32"/>
      <c r="L115" s="32"/>
      <c r="M115" s="32"/>
      <c r="N115" s="32"/>
      <c r="O115" s="32"/>
      <c r="P115" s="32"/>
      <c r="Q115" s="32"/>
      <c r="R115" s="45"/>
      <c r="S115" s="88"/>
    </row>
    <row r="116" spans="2:19" ht="28.5" customHeight="1" x14ac:dyDescent="0.35">
      <c r="B116" s="88"/>
      <c r="D116" s="485"/>
      <c r="F116" s="785" t="s">
        <v>73</v>
      </c>
      <c r="G116" s="785"/>
      <c r="H116" s="785"/>
      <c r="I116" s="785"/>
      <c r="J116" s="785"/>
      <c r="K116" s="785"/>
      <c r="L116" s="785"/>
      <c r="M116" s="785"/>
      <c r="N116" s="785"/>
      <c r="O116" s="785"/>
      <c r="P116" s="785"/>
      <c r="Q116" s="785"/>
      <c r="R116" s="314"/>
      <c r="S116" s="88"/>
    </row>
    <row r="117" spans="2:19" ht="15.75" customHeight="1" x14ac:dyDescent="0.35">
      <c r="B117" s="88"/>
      <c r="D117" s="33"/>
      <c r="E117" s="33"/>
      <c r="F117" s="33"/>
      <c r="G117" s="33"/>
      <c r="H117" s="33"/>
      <c r="I117" s="33"/>
      <c r="J117" s="33"/>
      <c r="K117" s="33"/>
      <c r="L117" s="33"/>
      <c r="M117" s="33"/>
      <c r="N117" s="33"/>
      <c r="O117" s="33"/>
      <c r="P117" s="33"/>
      <c r="Q117" s="33"/>
      <c r="R117" s="46"/>
      <c r="S117" s="88"/>
    </row>
    <row r="118" spans="2:19" ht="17.600000000000001" x14ac:dyDescent="0.4">
      <c r="B118" s="88"/>
      <c r="D118" s="397" t="s">
        <v>74</v>
      </c>
      <c r="E118" s="398"/>
      <c r="F118" s="399"/>
      <c r="G118" s="398"/>
      <c r="H118" s="398"/>
      <c r="I118" s="398"/>
      <c r="J118" s="398"/>
      <c r="K118" s="398"/>
      <c r="L118" s="398"/>
      <c r="M118" s="398"/>
      <c r="N118" s="398"/>
      <c r="O118" s="398"/>
      <c r="P118" s="398"/>
      <c r="Q118" s="403"/>
      <c r="R118" s="314"/>
      <c r="S118" s="88"/>
    </row>
    <row r="119" spans="2:19" ht="5.9" customHeight="1" x14ac:dyDescent="0.35">
      <c r="B119" s="88"/>
      <c r="F119" s="32"/>
      <c r="G119" s="32"/>
      <c r="H119" s="32"/>
      <c r="I119" s="32"/>
      <c r="J119" s="32"/>
      <c r="K119" s="32"/>
      <c r="L119" s="32"/>
      <c r="M119" s="32"/>
      <c r="N119" s="32"/>
      <c r="O119" s="32"/>
      <c r="P119" s="32"/>
      <c r="Q119" s="32"/>
      <c r="R119" s="45"/>
      <c r="S119" s="88"/>
    </row>
    <row r="120" spans="2:19" ht="34.5" customHeight="1" x14ac:dyDescent="0.35">
      <c r="B120" s="88"/>
      <c r="D120" s="485"/>
      <c r="F120" s="785" t="s">
        <v>75</v>
      </c>
      <c r="G120" s="785"/>
      <c r="H120" s="785"/>
      <c r="I120" s="785"/>
      <c r="J120" s="785"/>
      <c r="K120" s="785"/>
      <c r="L120" s="785"/>
      <c r="M120" s="785"/>
      <c r="N120" s="785"/>
      <c r="O120" s="785"/>
      <c r="P120" s="785"/>
      <c r="Q120" s="785"/>
      <c r="R120" s="314"/>
      <c r="S120" s="88"/>
    </row>
    <row r="121" spans="2:19" x14ac:dyDescent="0.35">
      <c r="B121" s="88"/>
      <c r="F121" s="33"/>
      <c r="G121" s="33"/>
      <c r="H121" s="33"/>
      <c r="I121" s="33"/>
      <c r="J121" s="33"/>
      <c r="K121" s="33"/>
      <c r="L121" s="33"/>
      <c r="M121" s="33"/>
      <c r="N121" s="33"/>
      <c r="O121" s="33"/>
      <c r="P121" s="33"/>
      <c r="Q121" s="33"/>
      <c r="R121" s="33"/>
      <c r="S121" s="88"/>
    </row>
    <row r="122" spans="2:19" s="93" customFormat="1" ht="21" customHeight="1" x14ac:dyDescent="0.35">
      <c r="B122" s="307"/>
      <c r="C122" s="402" t="s">
        <v>76</v>
      </c>
      <c r="D122" s="307"/>
      <c r="E122" s="401"/>
      <c r="F122" s="307"/>
      <c r="G122" s="307"/>
      <c r="H122" s="307"/>
      <c r="I122" s="307"/>
      <c r="J122" s="307"/>
      <c r="K122" s="307"/>
      <c r="L122" s="307"/>
      <c r="M122" s="307"/>
      <c r="N122" s="307"/>
      <c r="O122" s="307"/>
      <c r="P122" s="307"/>
      <c r="Q122" s="307"/>
      <c r="R122" s="307"/>
      <c r="S122" s="307"/>
    </row>
    <row r="123" spans="2:19" ht="8.9" customHeight="1" x14ac:dyDescent="0.4">
      <c r="B123" s="88"/>
      <c r="D123" s="308"/>
      <c r="S123" s="88"/>
    </row>
    <row r="124" spans="2:19" ht="8.9" customHeight="1" x14ac:dyDescent="0.35">
      <c r="B124" s="88"/>
      <c r="S124" s="88"/>
    </row>
    <row r="125" spans="2:19" ht="34.4" customHeight="1" x14ac:dyDescent="0.35">
      <c r="B125" s="88"/>
      <c r="D125" s="620"/>
      <c r="F125" s="785" t="s">
        <v>77</v>
      </c>
      <c r="G125" s="785"/>
      <c r="H125" s="785"/>
      <c r="I125" s="785"/>
      <c r="J125" s="785"/>
      <c r="K125" s="785"/>
      <c r="L125" s="785"/>
      <c r="M125" s="785"/>
      <c r="N125" s="785"/>
      <c r="O125" s="785"/>
      <c r="P125" s="785"/>
      <c r="Q125" s="785"/>
      <c r="R125" s="259"/>
      <c r="S125" s="88"/>
    </row>
    <row r="126" spans="2:19" x14ac:dyDescent="0.35">
      <c r="B126" s="88"/>
      <c r="D126" s="246"/>
      <c r="E126" s="246"/>
      <c r="F126" s="246"/>
      <c r="G126" s="246"/>
      <c r="H126" s="246"/>
      <c r="I126" s="246"/>
      <c r="J126" s="246"/>
      <c r="K126" s="246"/>
      <c r="L126" s="246"/>
      <c r="M126" s="246"/>
      <c r="N126" s="246"/>
      <c r="O126" s="246"/>
      <c r="P126" s="246"/>
      <c r="Q126" s="246"/>
      <c r="R126" s="246"/>
      <c r="S126" s="88"/>
    </row>
    <row r="127" spans="2:19" x14ac:dyDescent="0.35">
      <c r="B127" s="88"/>
      <c r="D127" s="408" t="s">
        <v>78</v>
      </c>
      <c r="E127" s="246"/>
      <c r="F127" s="246"/>
      <c r="G127" s="246"/>
      <c r="H127" s="246"/>
      <c r="I127" s="246"/>
      <c r="J127" s="246"/>
      <c r="K127" s="246"/>
      <c r="L127" s="246"/>
      <c r="M127" s="246"/>
      <c r="N127" s="246"/>
      <c r="O127" s="246"/>
      <c r="P127" s="246"/>
      <c r="Q127" s="246"/>
      <c r="R127" s="246"/>
      <c r="S127" s="88"/>
    </row>
    <row r="128" spans="2:19" ht="5.9" customHeight="1" x14ac:dyDescent="0.35">
      <c r="B128" s="88"/>
      <c r="E128" s="4"/>
      <c r="F128" s="133"/>
      <c r="G128" s="133"/>
      <c r="H128" s="133"/>
      <c r="I128" s="133"/>
      <c r="J128" s="133"/>
      <c r="K128" s="133"/>
      <c r="L128" s="133"/>
      <c r="M128" s="133"/>
      <c r="N128" s="133"/>
      <c r="O128" s="133"/>
      <c r="P128" s="133"/>
      <c r="Q128" s="133"/>
      <c r="R128" s="133"/>
      <c r="S128" s="88"/>
    </row>
    <row r="129" spans="2:31" ht="19.399999999999999" customHeight="1" x14ac:dyDescent="0.4">
      <c r="B129" s="88"/>
      <c r="D129" s="397" t="s">
        <v>79</v>
      </c>
      <c r="E129" s="398"/>
      <c r="F129" s="399"/>
      <c r="G129" s="398"/>
      <c r="H129" s="398"/>
      <c r="I129" s="398"/>
      <c r="J129" s="398"/>
      <c r="K129" s="398"/>
      <c r="L129" s="398"/>
      <c r="M129" s="398"/>
      <c r="N129" s="398"/>
      <c r="O129" s="398"/>
      <c r="P129" s="398"/>
      <c r="Q129" s="400"/>
      <c r="R129" s="133"/>
      <c r="S129" s="88"/>
    </row>
    <row r="130" spans="2:31" ht="3.65" customHeight="1" x14ac:dyDescent="0.4">
      <c r="B130" s="88"/>
      <c r="D130" s="308"/>
      <c r="E130" s="54"/>
      <c r="G130" s="54"/>
      <c r="H130" s="54"/>
      <c r="I130" s="54"/>
      <c r="J130" s="54"/>
      <c r="K130" s="54"/>
      <c r="L130" s="54"/>
      <c r="M130" s="54"/>
      <c r="N130" s="54"/>
      <c r="O130" s="54"/>
      <c r="P130" s="54"/>
      <c r="Q130" s="133"/>
      <c r="R130" s="133"/>
      <c r="S130" s="88"/>
    </row>
    <row r="131" spans="2:31" ht="29.15" customHeight="1" x14ac:dyDescent="0.35">
      <c r="B131" s="88"/>
      <c r="D131" s="485"/>
      <c r="E131" s="4"/>
      <c r="F131" s="785" t="s">
        <v>80</v>
      </c>
      <c r="G131" s="785"/>
      <c r="H131" s="785"/>
      <c r="I131" s="785"/>
      <c r="J131" s="785"/>
      <c r="K131" s="785"/>
      <c r="L131" s="785"/>
      <c r="M131" s="785"/>
      <c r="N131" s="785"/>
      <c r="O131" s="785"/>
      <c r="P131" s="785"/>
      <c r="Q131" s="785"/>
      <c r="R131" s="312"/>
      <c r="S131" s="394"/>
    </row>
    <row r="132" spans="2:31" ht="313.39999999999998" customHeight="1" x14ac:dyDescent="0.35">
      <c r="B132" s="88"/>
      <c r="E132" s="4"/>
      <c r="F132" s="133"/>
      <c r="G132" s="796" t="s">
        <v>81</v>
      </c>
      <c r="H132" s="796"/>
      <c r="I132" s="796"/>
      <c r="J132" s="796"/>
      <c r="K132" s="796"/>
      <c r="L132" s="796"/>
      <c r="M132" s="796"/>
      <c r="N132" s="796"/>
      <c r="O132" s="796"/>
      <c r="P132" s="796"/>
      <c r="Q132" s="796"/>
      <c r="R132" s="278"/>
      <c r="S132" s="88"/>
    </row>
    <row r="133" spans="2:31" ht="6" customHeight="1" x14ac:dyDescent="0.35">
      <c r="B133" s="88"/>
      <c r="E133" s="4"/>
      <c r="F133" s="133"/>
      <c r="G133" s="320"/>
      <c r="H133" s="320"/>
      <c r="I133" s="320"/>
      <c r="J133" s="320"/>
      <c r="K133" s="320"/>
      <c r="L133" s="320"/>
      <c r="M133" s="320"/>
      <c r="N133" s="320"/>
      <c r="O133" s="320"/>
      <c r="P133" s="320"/>
      <c r="Q133" s="320"/>
      <c r="R133" s="278"/>
      <c r="S133" s="88"/>
    </row>
    <row r="134" spans="2:31" ht="19.399999999999999" customHeight="1" x14ac:dyDescent="0.4">
      <c r="B134" s="88"/>
      <c r="D134" s="397" t="s">
        <v>82</v>
      </c>
      <c r="E134" s="398"/>
      <c r="F134" s="399"/>
      <c r="G134" s="398"/>
      <c r="H134" s="398"/>
      <c r="I134" s="398"/>
      <c r="J134" s="398"/>
      <c r="K134" s="398"/>
      <c r="L134" s="398"/>
      <c r="M134" s="398"/>
      <c r="N134" s="398"/>
      <c r="O134" s="398"/>
      <c r="P134" s="398"/>
      <c r="Q134" s="400"/>
      <c r="R134" s="133"/>
      <c r="S134" s="88"/>
    </row>
    <row r="135" spans="2:31" ht="4.4000000000000004" customHeight="1" x14ac:dyDescent="0.4">
      <c r="B135" s="88"/>
      <c r="D135" s="308"/>
      <c r="E135" s="54"/>
      <c r="G135" s="54"/>
      <c r="H135" s="54"/>
      <c r="I135" s="54"/>
      <c r="J135" s="54"/>
      <c r="K135" s="54"/>
      <c r="L135" s="54"/>
      <c r="M135" s="54"/>
      <c r="N135" s="54"/>
      <c r="O135" s="54"/>
      <c r="P135" s="54"/>
      <c r="Q135" s="133"/>
      <c r="R135" s="133"/>
      <c r="S135" s="88"/>
    </row>
    <row r="136" spans="2:31" ht="24" customHeight="1" x14ac:dyDescent="0.35">
      <c r="B136" s="88"/>
      <c r="D136" s="485"/>
      <c r="E136" s="4"/>
      <c r="F136" s="785" t="s">
        <v>83</v>
      </c>
      <c r="G136" s="785"/>
      <c r="H136" s="785"/>
      <c r="I136" s="785"/>
      <c r="J136" s="785"/>
      <c r="K136" s="785"/>
      <c r="L136" s="785"/>
      <c r="M136" s="785"/>
      <c r="N136" s="785"/>
      <c r="O136" s="785"/>
      <c r="P136" s="785"/>
      <c r="Q136" s="785"/>
      <c r="R136" s="279"/>
      <c r="S136" s="394"/>
    </row>
    <row r="137" spans="2:31" ht="303" customHeight="1" x14ac:dyDescent="0.35">
      <c r="B137" s="88"/>
      <c r="E137" s="4"/>
      <c r="F137" s="133"/>
      <c r="G137" s="797" t="s">
        <v>84</v>
      </c>
      <c r="H137" s="797"/>
      <c r="I137" s="797"/>
      <c r="J137" s="797"/>
      <c r="K137" s="797"/>
      <c r="L137" s="797"/>
      <c r="M137" s="797"/>
      <c r="N137" s="797"/>
      <c r="O137" s="797"/>
      <c r="P137" s="797"/>
      <c r="Q137" s="797"/>
      <c r="R137" s="277"/>
      <c r="S137" s="88"/>
    </row>
    <row r="138" spans="2:31" ht="5.15" customHeight="1" x14ac:dyDescent="0.35">
      <c r="B138" s="88"/>
      <c r="E138" s="4"/>
      <c r="F138" s="133"/>
      <c r="G138" s="277"/>
      <c r="H138" s="277"/>
      <c r="I138" s="277"/>
      <c r="J138" s="277"/>
      <c r="K138" s="277"/>
      <c r="L138" s="277"/>
      <c r="M138" s="277"/>
      <c r="N138" s="277"/>
      <c r="O138" s="277"/>
      <c r="P138" s="277"/>
      <c r="Q138" s="277"/>
      <c r="R138" s="277"/>
      <c r="S138" s="88"/>
    </row>
    <row r="139" spans="2:31" ht="20.149999999999999" customHeight="1" x14ac:dyDescent="0.4">
      <c r="B139" s="88"/>
      <c r="D139" s="397" t="s">
        <v>85</v>
      </c>
      <c r="E139" s="398"/>
      <c r="F139" s="399"/>
      <c r="G139" s="398"/>
      <c r="H139" s="398"/>
      <c r="I139" s="398"/>
      <c r="J139" s="398"/>
      <c r="K139" s="398"/>
      <c r="L139" s="398"/>
      <c r="M139" s="398"/>
      <c r="N139" s="398"/>
      <c r="O139" s="398"/>
      <c r="P139" s="398"/>
      <c r="Q139" s="400"/>
      <c r="R139" s="133"/>
      <c r="S139" s="88"/>
    </row>
    <row r="140" spans="2:31" ht="5.15" customHeight="1" x14ac:dyDescent="0.35">
      <c r="B140" s="88"/>
      <c r="E140" s="4"/>
      <c r="F140" s="134"/>
      <c r="G140" s="134"/>
      <c r="H140" s="134"/>
      <c r="I140" s="134"/>
      <c r="J140" s="134"/>
      <c r="K140" s="134"/>
      <c r="L140" s="134"/>
      <c r="M140" s="134"/>
      <c r="N140" s="134"/>
      <c r="O140" s="134"/>
      <c r="P140" s="134"/>
      <c r="Q140" s="134"/>
      <c r="R140" s="134"/>
      <c r="S140" s="88"/>
    </row>
    <row r="141" spans="2:31" ht="45.65" customHeight="1" x14ac:dyDescent="0.35">
      <c r="B141" s="88"/>
      <c r="D141" s="485"/>
      <c r="E141" s="4"/>
      <c r="F141" s="785" t="s">
        <v>86</v>
      </c>
      <c r="G141" s="785"/>
      <c r="H141" s="785"/>
      <c r="I141" s="785"/>
      <c r="J141" s="785"/>
      <c r="K141" s="785"/>
      <c r="L141" s="785"/>
      <c r="M141" s="785"/>
      <c r="N141" s="785"/>
      <c r="O141" s="785"/>
      <c r="P141" s="785"/>
      <c r="Q141" s="785"/>
      <c r="R141" s="245"/>
      <c r="S141" s="394"/>
      <c r="T141" s="798"/>
      <c r="U141" s="798"/>
      <c r="V141" s="798"/>
      <c r="W141" s="798"/>
      <c r="X141" s="798"/>
      <c r="Y141" s="798"/>
      <c r="Z141" s="798"/>
      <c r="AA141" s="798"/>
      <c r="AB141" s="798"/>
      <c r="AC141" s="798"/>
      <c r="AD141" s="798"/>
      <c r="AE141" s="798"/>
    </row>
    <row r="142" spans="2:31" ht="8.15" customHeight="1" x14ac:dyDescent="0.35">
      <c r="B142" s="88"/>
      <c r="E142" s="4"/>
      <c r="F142" s="245"/>
      <c r="G142" s="245"/>
      <c r="H142" s="245"/>
      <c r="I142" s="245"/>
      <c r="J142" s="245"/>
      <c r="K142" s="245"/>
      <c r="L142" s="245"/>
      <c r="M142" s="245"/>
      <c r="N142" s="245"/>
      <c r="O142" s="245"/>
      <c r="P142" s="245"/>
      <c r="Q142" s="245"/>
      <c r="R142" s="245"/>
      <c r="S142" s="394"/>
    </row>
    <row r="143" spans="2:31" ht="19.399999999999999" customHeight="1" x14ac:dyDescent="0.4">
      <c r="B143" s="88"/>
      <c r="D143" s="397" t="s">
        <v>87</v>
      </c>
      <c r="E143" s="398"/>
      <c r="F143" s="399"/>
      <c r="G143" s="398"/>
      <c r="H143" s="398"/>
      <c r="I143" s="398"/>
      <c r="J143" s="398"/>
      <c r="K143" s="398"/>
      <c r="L143" s="398"/>
      <c r="M143" s="398"/>
      <c r="N143" s="398"/>
      <c r="O143" s="398"/>
      <c r="P143" s="398"/>
      <c r="Q143" s="400"/>
      <c r="R143" s="133"/>
      <c r="S143" s="88"/>
    </row>
    <row r="144" spans="2:31" ht="24" customHeight="1" x14ac:dyDescent="0.35">
      <c r="B144" s="88"/>
      <c r="D144" s="785" t="s">
        <v>88</v>
      </c>
      <c r="E144" s="785"/>
      <c r="F144" s="785"/>
      <c r="G144" s="785"/>
      <c r="H144" s="785"/>
      <c r="I144" s="785"/>
      <c r="J144" s="785"/>
      <c r="K144" s="785"/>
      <c r="L144" s="785"/>
      <c r="M144" s="785"/>
      <c r="N144" s="785"/>
      <c r="O144" s="785"/>
      <c r="P144" s="785"/>
      <c r="Q144" s="785"/>
      <c r="R144" s="245"/>
      <c r="S144" s="394"/>
    </row>
    <row r="145" spans="2:19" ht="3.65" customHeight="1" x14ac:dyDescent="0.4">
      <c r="B145" s="88"/>
      <c r="D145" s="308"/>
      <c r="E145" s="54"/>
      <c r="F145" s="54"/>
      <c r="G145" s="54"/>
      <c r="H145" s="54"/>
      <c r="I145" s="54"/>
      <c r="J145" s="54"/>
      <c r="K145" s="54"/>
      <c r="L145" s="54"/>
      <c r="M145" s="54"/>
      <c r="N145" s="54"/>
      <c r="O145" s="54"/>
      <c r="P145" s="54"/>
      <c r="Q145" s="321"/>
      <c r="R145" s="133"/>
      <c r="S145" s="88"/>
    </row>
    <row r="146" spans="2:19" ht="33" customHeight="1" x14ac:dyDescent="0.35">
      <c r="B146" s="88"/>
      <c r="D146" s="485"/>
      <c r="E146" s="4"/>
      <c r="F146" s="785" t="s">
        <v>89</v>
      </c>
      <c r="G146" s="785"/>
      <c r="H146" s="785"/>
      <c r="I146" s="785"/>
      <c r="J146" s="785"/>
      <c r="K146" s="785"/>
      <c r="L146" s="785"/>
      <c r="M146" s="785"/>
      <c r="N146" s="785"/>
      <c r="O146" s="785"/>
      <c r="P146" s="785"/>
      <c r="Q146" s="785"/>
      <c r="R146" s="245"/>
      <c r="S146" s="394"/>
    </row>
    <row r="147" spans="2:19" ht="4.5" customHeight="1" x14ac:dyDescent="0.35">
      <c r="B147" s="88"/>
      <c r="E147" s="4"/>
      <c r="F147" s="151"/>
      <c r="G147" s="151"/>
      <c r="H147" s="151"/>
      <c r="I147" s="151"/>
      <c r="J147" s="151"/>
      <c r="K147" s="151"/>
      <c r="L147" s="151"/>
      <c r="M147" s="151"/>
      <c r="N147" s="151"/>
      <c r="O147" s="151"/>
      <c r="P147" s="151"/>
      <c r="Q147" s="151"/>
      <c r="R147" s="245"/>
      <c r="S147" s="394"/>
    </row>
    <row r="148" spans="2:19" ht="33" customHeight="1" x14ac:dyDescent="0.35">
      <c r="B148" s="88"/>
      <c r="D148" s="485"/>
      <c r="E148" s="4"/>
      <c r="F148" s="785" t="s">
        <v>90</v>
      </c>
      <c r="G148" s="785"/>
      <c r="H148" s="785"/>
      <c r="I148" s="785"/>
      <c r="J148" s="785"/>
      <c r="K148" s="785"/>
      <c r="L148" s="785"/>
      <c r="M148" s="785"/>
      <c r="N148" s="785"/>
      <c r="O148" s="785"/>
      <c r="P148" s="785"/>
      <c r="Q148" s="785"/>
      <c r="R148" s="245"/>
      <c r="S148" s="394"/>
    </row>
    <row r="149" spans="2:19" ht="4.5" customHeight="1" x14ac:dyDescent="0.4">
      <c r="B149" s="88"/>
      <c r="D149" s="308"/>
      <c r="E149" s="54"/>
      <c r="F149" s="54"/>
      <c r="G149" s="54"/>
      <c r="H149" s="54"/>
      <c r="I149" s="54"/>
      <c r="J149" s="54"/>
      <c r="K149" s="54"/>
      <c r="L149" s="54"/>
      <c r="M149" s="54"/>
      <c r="N149" s="54"/>
      <c r="O149" s="54"/>
      <c r="P149" s="54"/>
      <c r="Q149" s="53"/>
      <c r="R149" s="133"/>
      <c r="S149" s="88"/>
    </row>
    <row r="150" spans="2:19" ht="35.15" customHeight="1" x14ac:dyDescent="0.35">
      <c r="B150" s="88"/>
      <c r="D150" s="485"/>
      <c r="E150" s="4"/>
      <c r="F150" s="785" t="s">
        <v>91</v>
      </c>
      <c r="G150" s="785"/>
      <c r="H150" s="785"/>
      <c r="I150" s="785"/>
      <c r="J150" s="785"/>
      <c r="K150" s="785"/>
      <c r="L150" s="785"/>
      <c r="M150" s="785"/>
      <c r="N150" s="785"/>
      <c r="O150" s="785"/>
      <c r="P150" s="785"/>
      <c r="Q150" s="785"/>
      <c r="R150" s="245"/>
      <c r="S150" s="394"/>
    </row>
    <row r="151" spans="2:19" ht="125.7" customHeight="1" x14ac:dyDescent="0.35">
      <c r="B151" s="88"/>
      <c r="E151" s="4"/>
      <c r="F151" s="133"/>
      <c r="G151" s="797" t="s">
        <v>92</v>
      </c>
      <c r="H151" s="797"/>
      <c r="I151" s="797"/>
      <c r="J151" s="797"/>
      <c r="K151" s="797"/>
      <c r="L151" s="797"/>
      <c r="M151" s="797"/>
      <c r="N151" s="797"/>
      <c r="O151" s="797"/>
      <c r="P151" s="797"/>
      <c r="Q151" s="797"/>
      <c r="R151" s="277"/>
      <c r="S151" s="88"/>
    </row>
    <row r="152" spans="2:19" ht="8.15" customHeight="1" x14ac:dyDescent="0.35">
      <c r="B152" s="88"/>
      <c r="D152" s="245"/>
      <c r="E152" s="4"/>
      <c r="F152" s="245"/>
      <c r="G152" s="245"/>
      <c r="H152" s="245"/>
      <c r="I152" s="245"/>
      <c r="J152" s="245"/>
      <c r="K152" s="245"/>
      <c r="L152" s="245"/>
      <c r="M152" s="245"/>
      <c r="N152" s="245"/>
      <c r="O152" s="245"/>
      <c r="P152" s="245"/>
      <c r="Q152" s="245"/>
      <c r="R152" s="245"/>
      <c r="S152" s="394"/>
    </row>
    <row r="153" spans="2:19" s="93" customFormat="1" ht="21" customHeight="1" x14ac:dyDescent="0.35">
      <c r="B153" s="306"/>
      <c r="C153" s="48" t="s">
        <v>93</v>
      </c>
      <c r="D153" s="306"/>
      <c r="E153" s="387"/>
      <c r="F153" s="306"/>
      <c r="G153" s="306"/>
      <c r="H153" s="306"/>
      <c r="I153" s="306"/>
      <c r="J153" s="306"/>
      <c r="K153" s="306"/>
      <c r="L153" s="306"/>
      <c r="M153" s="306"/>
      <c r="N153" s="306"/>
      <c r="O153" s="306"/>
      <c r="P153" s="306"/>
      <c r="Q153" s="306"/>
      <c r="R153" s="306"/>
      <c r="S153" s="306"/>
    </row>
    <row r="154" spans="2:19" ht="6" customHeight="1" x14ac:dyDescent="0.35">
      <c r="B154" s="88"/>
      <c r="C154" s="94"/>
      <c r="E154" s="94"/>
      <c r="S154" s="88"/>
    </row>
    <row r="155" spans="2:19" ht="19.399999999999999" customHeight="1" x14ac:dyDescent="0.4">
      <c r="B155" s="88"/>
      <c r="D155" s="397" t="s">
        <v>94</v>
      </c>
      <c r="E155" s="398"/>
      <c r="F155" s="399"/>
      <c r="G155" s="398"/>
      <c r="H155" s="398"/>
      <c r="I155" s="398"/>
      <c r="J155" s="398"/>
      <c r="K155" s="398"/>
      <c r="L155" s="398"/>
      <c r="M155" s="398"/>
      <c r="N155" s="398"/>
      <c r="O155" s="398"/>
      <c r="P155" s="398"/>
      <c r="Q155" s="400"/>
      <c r="R155" s="133"/>
      <c r="S155" s="88"/>
    </row>
    <row r="156" spans="2:19" ht="8.15" customHeight="1" x14ac:dyDescent="0.35">
      <c r="B156" s="88"/>
      <c r="Q156" s="133"/>
      <c r="R156" s="133"/>
      <c r="S156" s="88"/>
    </row>
    <row r="157" spans="2:19" ht="41.7" customHeight="1" x14ac:dyDescent="0.35">
      <c r="B157" s="88"/>
      <c r="D157" s="485"/>
      <c r="F157" s="798" t="s">
        <v>95</v>
      </c>
      <c r="G157" s="798"/>
      <c r="H157" s="798"/>
      <c r="I157" s="798"/>
      <c r="J157" s="798"/>
      <c r="K157" s="798"/>
      <c r="L157" s="798"/>
      <c r="M157" s="798"/>
      <c r="N157" s="798"/>
      <c r="O157" s="798"/>
      <c r="P157" s="798"/>
      <c r="Q157" s="798"/>
      <c r="R157" s="151"/>
      <c r="S157" s="394"/>
    </row>
    <row r="158" spans="2:19" ht="5.15" customHeight="1" x14ac:dyDescent="0.35">
      <c r="B158" s="88"/>
      <c r="F158" s="33"/>
      <c r="G158" s="33"/>
      <c r="H158" s="33"/>
      <c r="I158" s="33"/>
      <c r="J158" s="33"/>
      <c r="K158" s="33"/>
      <c r="L158" s="33"/>
      <c r="M158" s="33"/>
      <c r="N158" s="33"/>
      <c r="O158" s="33"/>
      <c r="P158" s="33"/>
      <c r="Q158" s="33"/>
      <c r="R158" s="33"/>
      <c r="S158" s="88"/>
    </row>
    <row r="159" spans="2:19" ht="29.15" customHeight="1" x14ac:dyDescent="0.35">
      <c r="B159" s="88"/>
      <c r="D159" s="485"/>
      <c r="F159" s="798" t="s">
        <v>890</v>
      </c>
      <c r="G159" s="798"/>
      <c r="H159" s="798"/>
      <c r="I159" s="798"/>
      <c r="J159" s="798"/>
      <c r="K159" s="798"/>
      <c r="L159" s="798"/>
      <c r="M159" s="798"/>
      <c r="N159" s="798"/>
      <c r="O159" s="798"/>
      <c r="P159" s="798"/>
      <c r="Q159" s="798"/>
      <c r="R159" s="151"/>
      <c r="S159" s="88"/>
    </row>
    <row r="160" spans="2:19" ht="5.15" customHeight="1" x14ac:dyDescent="0.35">
      <c r="B160" s="88"/>
      <c r="F160" s="33"/>
      <c r="G160" s="33"/>
      <c r="H160" s="33"/>
      <c r="I160" s="33"/>
      <c r="J160" s="33"/>
      <c r="K160" s="33"/>
      <c r="L160" s="33"/>
      <c r="M160" s="33"/>
      <c r="N160" s="33"/>
      <c r="O160" s="33"/>
      <c r="P160" s="33"/>
      <c r="Q160" s="33"/>
      <c r="R160" s="33"/>
      <c r="S160" s="88"/>
    </row>
    <row r="161" spans="2:20" ht="16.399999999999999" customHeight="1" x14ac:dyDescent="0.35">
      <c r="B161" s="88"/>
      <c r="D161" s="485"/>
      <c r="F161" s="798" t="s">
        <v>96</v>
      </c>
      <c r="G161" s="798"/>
      <c r="H161" s="798"/>
      <c r="I161" s="798"/>
      <c r="J161" s="798"/>
      <c r="K161" s="798"/>
      <c r="L161" s="798"/>
      <c r="M161" s="798"/>
      <c r="N161" s="798"/>
      <c r="O161" s="798"/>
      <c r="P161" s="798"/>
      <c r="Q161" s="798"/>
      <c r="R161" s="151"/>
      <c r="S161" s="88"/>
    </row>
    <row r="162" spans="2:20" ht="5.15" customHeight="1" x14ac:dyDescent="0.35">
      <c r="B162" s="88"/>
      <c r="F162" s="33"/>
      <c r="G162" s="33"/>
      <c r="H162" s="33"/>
      <c r="I162" s="33"/>
      <c r="J162" s="33"/>
      <c r="K162" s="33"/>
      <c r="L162" s="33"/>
      <c r="M162" s="33"/>
      <c r="N162" s="33"/>
      <c r="O162" s="33"/>
      <c r="P162" s="33"/>
      <c r="Q162" s="33"/>
      <c r="R162" s="33"/>
      <c r="S162" s="88"/>
    </row>
    <row r="163" spans="2:20" ht="15.75" customHeight="1" x14ac:dyDescent="0.35">
      <c r="B163" s="88"/>
      <c r="D163" s="485"/>
      <c r="F163" s="785" t="s">
        <v>97</v>
      </c>
      <c r="G163" s="785"/>
      <c r="H163" s="785"/>
      <c r="I163" s="785"/>
      <c r="J163" s="785"/>
      <c r="K163" s="785"/>
      <c r="L163" s="785"/>
      <c r="M163" s="785"/>
      <c r="N163" s="785"/>
      <c r="O163" s="785"/>
      <c r="P163" s="785"/>
      <c r="Q163" s="785"/>
      <c r="R163" s="246"/>
      <c r="S163" s="88"/>
    </row>
    <row r="164" spans="2:20" ht="5.15" customHeight="1" x14ac:dyDescent="0.35">
      <c r="B164" s="88"/>
      <c r="F164" s="33"/>
      <c r="G164" s="33"/>
      <c r="H164" s="33"/>
      <c r="I164" s="33"/>
      <c r="J164" s="33"/>
      <c r="K164" s="33"/>
      <c r="L164" s="33"/>
      <c r="M164" s="33"/>
      <c r="N164" s="33"/>
      <c r="O164" s="33"/>
      <c r="P164" s="33"/>
      <c r="Q164" s="33"/>
      <c r="R164" s="33"/>
      <c r="S164" s="88"/>
    </row>
    <row r="165" spans="2:20" ht="29.15" customHeight="1" x14ac:dyDescent="0.35">
      <c r="B165" s="88"/>
      <c r="D165" s="485"/>
      <c r="F165" s="785" t="s">
        <v>98</v>
      </c>
      <c r="G165" s="785"/>
      <c r="H165" s="785"/>
      <c r="I165" s="785"/>
      <c r="J165" s="785"/>
      <c r="K165" s="785"/>
      <c r="L165" s="785"/>
      <c r="M165" s="785"/>
      <c r="N165" s="785"/>
      <c r="O165" s="785"/>
      <c r="P165" s="785"/>
      <c r="Q165" s="785"/>
      <c r="R165" s="151"/>
      <c r="S165" s="88"/>
    </row>
    <row r="166" spans="2:20" x14ac:dyDescent="0.35">
      <c r="B166" s="88"/>
      <c r="F166" s="33"/>
      <c r="G166" s="33"/>
      <c r="H166" s="33"/>
      <c r="I166" s="33"/>
      <c r="J166" s="33"/>
      <c r="K166" s="33"/>
      <c r="L166" s="33"/>
      <c r="M166" s="33"/>
      <c r="N166" s="33"/>
      <c r="O166" s="33"/>
      <c r="P166" s="33"/>
      <c r="Q166" s="33"/>
      <c r="R166" s="33"/>
      <c r="S166" s="88"/>
    </row>
    <row r="167" spans="2:20" ht="19.399999999999999" customHeight="1" x14ac:dyDescent="0.4">
      <c r="B167" s="88"/>
      <c r="D167" s="397" t="s">
        <v>99</v>
      </c>
      <c r="E167" s="398"/>
      <c r="F167" s="399"/>
      <c r="G167" s="398"/>
      <c r="H167" s="398"/>
      <c r="I167" s="398"/>
      <c r="J167" s="398"/>
      <c r="K167" s="398"/>
      <c r="L167" s="398"/>
      <c r="M167" s="398"/>
      <c r="N167" s="398"/>
      <c r="O167" s="398"/>
      <c r="P167" s="398"/>
      <c r="Q167" s="400"/>
      <c r="R167" s="133"/>
      <c r="S167" s="88"/>
    </row>
    <row r="168" spans="2:20" ht="7.4" customHeight="1" x14ac:dyDescent="0.35">
      <c r="B168" s="88"/>
      <c r="R168" s="133"/>
      <c r="S168" s="88"/>
    </row>
    <row r="169" spans="2:20" ht="26.9" customHeight="1" x14ac:dyDescent="0.35">
      <c r="B169" s="88"/>
      <c r="D169" s="485"/>
      <c r="F169" s="798" t="s">
        <v>100</v>
      </c>
      <c r="G169" s="798"/>
      <c r="H169" s="798"/>
      <c r="I169" s="798"/>
      <c r="J169" s="798"/>
      <c r="K169" s="798"/>
      <c r="L169" s="798"/>
      <c r="M169" s="798"/>
      <c r="N169" s="798"/>
      <c r="O169" s="798"/>
      <c r="P169" s="798"/>
      <c r="Q169" s="798"/>
      <c r="R169" s="151"/>
      <c r="S169" s="88"/>
    </row>
    <row r="170" spans="2:20" ht="5.15" customHeight="1" x14ac:dyDescent="0.35">
      <c r="B170" s="88"/>
      <c r="F170" s="33"/>
      <c r="G170" s="33"/>
      <c r="H170" s="33"/>
      <c r="I170" s="33"/>
      <c r="J170" s="33"/>
      <c r="K170" s="33"/>
      <c r="L170" s="33"/>
      <c r="M170" s="33"/>
      <c r="N170" s="33"/>
      <c r="O170" s="33"/>
      <c r="P170" s="33"/>
      <c r="Q170" s="33"/>
      <c r="R170" s="33"/>
      <c r="S170" s="88"/>
    </row>
    <row r="171" spans="2:20" ht="26.9" customHeight="1" x14ac:dyDescent="0.35">
      <c r="B171" s="88"/>
      <c r="D171" s="485"/>
      <c r="F171" s="798" t="s">
        <v>101</v>
      </c>
      <c r="G171" s="798"/>
      <c r="H171" s="798"/>
      <c r="I171" s="798"/>
      <c r="J171" s="798"/>
      <c r="K171" s="798"/>
      <c r="L171" s="798"/>
      <c r="M171" s="798"/>
      <c r="N171" s="798"/>
      <c r="O171" s="798"/>
      <c r="P171" s="798"/>
      <c r="Q171" s="798"/>
      <c r="R171" s="151"/>
      <c r="S171" s="88"/>
      <c r="T171" s="4"/>
    </row>
    <row r="172" spans="2:20" ht="5.9" customHeight="1" x14ac:dyDescent="0.35">
      <c r="B172" s="88"/>
      <c r="F172" s="33"/>
      <c r="G172" s="33"/>
      <c r="H172" s="33"/>
      <c r="I172" s="33"/>
      <c r="J172" s="33"/>
      <c r="K172" s="33"/>
      <c r="L172" s="33"/>
      <c r="M172" s="33"/>
      <c r="N172" s="33"/>
      <c r="O172" s="33"/>
      <c r="P172" s="33"/>
      <c r="Q172" s="33"/>
      <c r="R172" s="33"/>
      <c r="S172" s="88"/>
    </row>
    <row r="173" spans="2:20" ht="18" customHeight="1" x14ac:dyDescent="0.35">
      <c r="B173" s="88"/>
      <c r="D173" s="485"/>
      <c r="F173" s="785" t="s">
        <v>102</v>
      </c>
      <c r="G173" s="785"/>
      <c r="H173" s="785"/>
      <c r="I173" s="785"/>
      <c r="J173" s="785"/>
      <c r="K173" s="785"/>
      <c r="L173" s="785"/>
      <c r="M173" s="785"/>
      <c r="N173" s="785"/>
      <c r="O173" s="785"/>
      <c r="P173" s="785"/>
      <c r="Q173" s="785"/>
      <c r="R173" s="151"/>
      <c r="S173" s="88"/>
      <c r="T173" s="4"/>
    </row>
    <row r="174" spans="2:20" ht="5.9" customHeight="1" x14ac:dyDescent="0.35">
      <c r="B174" s="88"/>
      <c r="F174" s="33"/>
      <c r="G174" s="33"/>
      <c r="H174" s="33"/>
      <c r="I174" s="33"/>
      <c r="J174" s="33"/>
      <c r="K174" s="33"/>
      <c r="L174" s="33"/>
      <c r="M174" s="33"/>
      <c r="N174" s="33"/>
      <c r="O174" s="33"/>
      <c r="P174" s="33"/>
      <c r="Q174" s="33"/>
      <c r="R174" s="33"/>
      <c r="S174" s="88"/>
    </row>
    <row r="175" spans="2:20" ht="58.4" customHeight="1" x14ac:dyDescent="0.35">
      <c r="B175" s="88"/>
      <c r="D175" s="485"/>
      <c r="F175" s="785" t="s">
        <v>103</v>
      </c>
      <c r="G175" s="785"/>
      <c r="H175" s="785"/>
      <c r="I175" s="785"/>
      <c r="J175" s="785"/>
      <c r="K175" s="785"/>
      <c r="L175" s="785"/>
      <c r="M175" s="785"/>
      <c r="N175" s="785"/>
      <c r="O175" s="785"/>
      <c r="P175" s="785"/>
      <c r="Q175" s="785"/>
      <c r="R175" s="151"/>
      <c r="S175" s="88"/>
      <c r="T175" s="4"/>
    </row>
    <row r="176" spans="2:20" ht="110.9" customHeight="1" x14ac:dyDescent="0.35">
      <c r="B176" s="88"/>
      <c r="G176" s="795" t="s">
        <v>104</v>
      </c>
      <c r="H176" s="795"/>
      <c r="I176" s="795"/>
      <c r="J176" s="795"/>
      <c r="K176" s="795"/>
      <c r="L176" s="795"/>
      <c r="M176" s="795"/>
      <c r="N176" s="795"/>
      <c r="O176" s="795"/>
      <c r="P176" s="795"/>
      <c r="Q176" s="795"/>
      <c r="R176" s="248"/>
      <c r="S176" s="88"/>
    </row>
    <row r="177" spans="2:19" ht="6.65" customHeight="1" x14ac:dyDescent="0.35">
      <c r="B177" s="88"/>
      <c r="D177" s="258"/>
      <c r="F177" s="151"/>
      <c r="G177" s="151"/>
      <c r="H177" s="151"/>
      <c r="I177" s="151"/>
      <c r="J177" s="151"/>
      <c r="K177" s="151"/>
      <c r="L177" s="151"/>
      <c r="M177" s="151"/>
      <c r="N177" s="151"/>
      <c r="O177" s="151"/>
      <c r="P177" s="151"/>
      <c r="Q177" s="151"/>
      <c r="R177" s="151"/>
      <c r="S177" s="88"/>
    </row>
    <row r="178" spans="2:19" s="93" customFormat="1" ht="21" customHeight="1" x14ac:dyDescent="0.35">
      <c r="B178" s="306"/>
      <c r="C178" s="48" t="s">
        <v>105</v>
      </c>
      <c r="D178" s="48"/>
      <c r="E178" s="387"/>
      <c r="F178" s="306"/>
      <c r="G178" s="306"/>
      <c r="H178" s="306"/>
      <c r="I178" s="306"/>
      <c r="J178" s="306"/>
      <c r="K178" s="306"/>
      <c r="L178" s="306"/>
      <c r="M178" s="306"/>
      <c r="N178" s="306"/>
      <c r="O178" s="306"/>
      <c r="P178" s="306"/>
      <c r="Q178" s="306"/>
      <c r="R178" s="306"/>
      <c r="S178" s="306"/>
    </row>
    <row r="179" spans="2:19" ht="11.15" customHeight="1" x14ac:dyDescent="0.35">
      <c r="B179" s="88"/>
      <c r="G179" s="96"/>
      <c r="H179" s="96"/>
      <c r="I179" s="96"/>
      <c r="J179" s="96"/>
      <c r="K179" s="96"/>
      <c r="L179" s="96"/>
      <c r="M179" s="96"/>
      <c r="N179" s="96"/>
      <c r="O179" s="96"/>
      <c r="P179" s="96"/>
      <c r="Q179" s="96"/>
      <c r="R179" s="96"/>
      <c r="S179" s="394"/>
    </row>
    <row r="180" spans="2:19" x14ac:dyDescent="0.35">
      <c r="B180" s="88"/>
      <c r="D180" s="620"/>
      <c r="F180" s="785" t="s">
        <v>106</v>
      </c>
      <c r="G180" s="785"/>
      <c r="H180" s="785"/>
      <c r="I180" s="785"/>
      <c r="J180" s="785"/>
      <c r="K180" s="785"/>
      <c r="L180" s="785"/>
      <c r="M180" s="785"/>
      <c r="N180" s="785"/>
      <c r="O180" s="785"/>
      <c r="P180" s="785"/>
      <c r="Q180" s="785"/>
      <c r="R180" s="151"/>
      <c r="S180" s="88"/>
    </row>
    <row r="181" spans="2:19" ht="9" customHeight="1" x14ac:dyDescent="0.35">
      <c r="B181" s="88"/>
      <c r="F181" s="246"/>
      <c r="G181" s="246"/>
      <c r="H181" s="246"/>
      <c r="I181" s="246"/>
      <c r="J181" s="246"/>
      <c r="K181" s="246"/>
      <c r="L181" s="246"/>
      <c r="M181" s="246"/>
      <c r="N181" s="246"/>
      <c r="O181" s="246"/>
      <c r="P181" s="246"/>
      <c r="Q181" s="246"/>
      <c r="R181" s="151"/>
      <c r="S181" s="88"/>
    </row>
    <row r="182" spans="2:19" x14ac:dyDescent="0.35">
      <c r="B182" s="88"/>
      <c r="D182" s="409" t="s">
        <v>107</v>
      </c>
      <c r="E182" s="61"/>
      <c r="G182" s="61"/>
      <c r="H182" s="61"/>
      <c r="I182" s="61"/>
      <c r="J182" s="61"/>
      <c r="K182" s="61"/>
      <c r="L182" s="61"/>
      <c r="M182" s="61"/>
      <c r="N182" s="61"/>
      <c r="O182" s="61"/>
      <c r="P182" s="61"/>
      <c r="Q182" s="61"/>
      <c r="R182" s="61"/>
      <c r="S182" s="88"/>
    </row>
    <row r="183" spans="2:19" x14ac:dyDescent="0.35">
      <c r="B183" s="88"/>
      <c r="D183" s="485"/>
      <c r="F183" s="785" t="s">
        <v>108</v>
      </c>
      <c r="G183" s="785"/>
      <c r="H183" s="785"/>
      <c r="I183" s="785"/>
      <c r="J183" s="785"/>
      <c r="K183" s="785"/>
      <c r="L183" s="785"/>
      <c r="M183" s="785"/>
      <c r="N183" s="785"/>
      <c r="O183" s="785"/>
      <c r="P183" s="785"/>
      <c r="Q183" s="785"/>
      <c r="R183" s="785"/>
      <c r="S183" s="394"/>
    </row>
    <row r="184" spans="2:19" ht="5.15" customHeight="1" x14ac:dyDescent="0.35">
      <c r="B184" s="88"/>
      <c r="F184" s="76"/>
      <c r="G184" s="33"/>
      <c r="H184" s="33"/>
      <c r="I184" s="76"/>
      <c r="J184" s="76"/>
      <c r="K184" s="76"/>
      <c r="L184" s="76"/>
      <c r="M184" s="76"/>
      <c r="N184" s="76"/>
      <c r="O184" s="76"/>
      <c r="P184" s="76"/>
      <c r="Q184" s="76"/>
      <c r="R184" s="76"/>
      <c r="S184" s="394"/>
    </row>
    <row r="185" spans="2:19" ht="9" customHeight="1" x14ac:dyDescent="0.35">
      <c r="B185" s="88"/>
      <c r="S185" s="88"/>
    </row>
    <row r="186" spans="2:19" s="93" customFormat="1" ht="21" customHeight="1" x14ac:dyDescent="0.35">
      <c r="B186" s="306"/>
      <c r="C186" s="48" t="s">
        <v>109</v>
      </c>
      <c r="D186" s="48"/>
      <c r="E186" s="387"/>
      <c r="F186" s="306"/>
      <c r="G186" s="306"/>
      <c r="H186" s="306"/>
      <c r="I186" s="306"/>
      <c r="J186" s="306"/>
      <c r="K186" s="306"/>
      <c r="L186" s="306"/>
      <c r="M186" s="306"/>
      <c r="N186" s="306"/>
      <c r="O186" s="306"/>
      <c r="P186" s="306"/>
      <c r="Q186" s="306"/>
      <c r="R186" s="306"/>
      <c r="S186" s="306"/>
    </row>
    <row r="187" spans="2:19" ht="16.399999999999999" customHeight="1" x14ac:dyDescent="0.35">
      <c r="B187" s="88"/>
      <c r="G187" s="96"/>
      <c r="H187" s="96"/>
      <c r="I187" s="96"/>
      <c r="J187" s="96"/>
      <c r="K187" s="96"/>
      <c r="L187" s="96"/>
      <c r="M187" s="96"/>
      <c r="N187" s="96"/>
      <c r="O187" s="96"/>
      <c r="P187" s="96"/>
      <c r="Q187" s="96"/>
      <c r="R187" s="96"/>
      <c r="S187" s="394"/>
    </row>
    <row r="188" spans="2:19" x14ac:dyDescent="0.35">
      <c r="B188" s="88"/>
      <c r="D188" s="620"/>
      <c r="F188" s="785" t="s">
        <v>110</v>
      </c>
      <c r="G188" s="785"/>
      <c r="H188" s="785"/>
      <c r="I188" s="785"/>
      <c r="J188" s="785"/>
      <c r="K188" s="785"/>
      <c r="L188" s="785"/>
      <c r="M188" s="785"/>
      <c r="N188" s="785"/>
      <c r="O188" s="785"/>
      <c r="P188" s="785"/>
      <c r="Q188" s="785"/>
      <c r="R188" s="151"/>
      <c r="S188" s="88"/>
    </row>
    <row r="189" spans="2:19" ht="8.6999999999999993" customHeight="1" x14ac:dyDescent="0.35">
      <c r="B189" s="88"/>
      <c r="F189" s="151"/>
      <c r="G189" s="151"/>
      <c r="H189" s="151"/>
      <c r="I189" s="151"/>
      <c r="J189" s="151"/>
      <c r="K189" s="151"/>
      <c r="L189" s="151"/>
      <c r="M189" s="151"/>
      <c r="N189" s="151"/>
      <c r="O189" s="151"/>
      <c r="P189" s="151"/>
      <c r="Q189" s="151"/>
      <c r="R189" s="151"/>
      <c r="S189" s="88"/>
    </row>
    <row r="190" spans="2:19" ht="16.399999999999999" customHeight="1" x14ac:dyDescent="0.35">
      <c r="B190" s="88"/>
      <c r="D190" s="409" t="s">
        <v>107</v>
      </c>
      <c r="E190" s="61"/>
      <c r="G190" s="61"/>
      <c r="H190" s="61"/>
      <c r="I190" s="61"/>
      <c r="J190" s="61"/>
      <c r="K190" s="61"/>
      <c r="L190" s="61"/>
      <c r="M190" s="61"/>
      <c r="N190" s="61"/>
      <c r="O190" s="61"/>
      <c r="P190" s="61"/>
      <c r="Q190" s="61"/>
      <c r="R190" s="61"/>
      <c r="S190" s="88"/>
    </row>
    <row r="191" spans="2:19" ht="15.45" x14ac:dyDescent="0.35">
      <c r="B191" s="88"/>
      <c r="D191" s="485"/>
      <c r="F191" s="33" t="s">
        <v>111</v>
      </c>
      <c r="G191" s="33"/>
      <c r="H191" s="33"/>
      <c r="I191" s="33"/>
      <c r="J191" s="61"/>
      <c r="K191" s="799"/>
      <c r="L191" s="799"/>
      <c r="M191" s="61"/>
      <c r="O191" s="76"/>
      <c r="P191" s="76"/>
      <c r="Q191" s="76"/>
      <c r="R191" s="76"/>
      <c r="S191" s="394"/>
    </row>
    <row r="192" spans="2:19" ht="5.15" customHeight="1" x14ac:dyDescent="0.35">
      <c r="B192" s="88"/>
      <c r="F192" s="76"/>
      <c r="G192" s="33"/>
      <c r="H192" s="33"/>
      <c r="I192" s="76"/>
      <c r="J192" s="76"/>
      <c r="K192" s="76"/>
      <c r="L192" s="76"/>
      <c r="M192" s="76"/>
      <c r="N192" s="76"/>
      <c r="O192" s="76"/>
      <c r="P192" s="76"/>
      <c r="Q192" s="76"/>
      <c r="R192" s="76"/>
      <c r="S192" s="394"/>
    </row>
    <row r="193" spans="2:19" ht="26.9" customHeight="1" x14ac:dyDescent="0.35">
      <c r="B193" s="88"/>
      <c r="D193" s="485"/>
      <c r="F193" s="798" t="s">
        <v>112</v>
      </c>
      <c r="G193" s="798"/>
      <c r="H193" s="798"/>
      <c r="I193" s="798"/>
      <c r="J193" s="798"/>
      <c r="K193" s="798"/>
      <c r="L193" s="798"/>
      <c r="M193" s="798"/>
      <c r="N193" s="798"/>
      <c r="O193" s="798"/>
      <c r="P193" s="798"/>
      <c r="Q193" s="798"/>
      <c r="R193" s="151"/>
      <c r="S193" s="394"/>
    </row>
    <row r="194" spans="2:19" ht="5.15" customHeight="1" x14ac:dyDescent="0.35">
      <c r="B194" s="88"/>
      <c r="F194" s="76"/>
      <c r="G194" s="33"/>
      <c r="H194" s="33"/>
      <c r="I194" s="76"/>
      <c r="J194" s="76"/>
      <c r="K194" s="76"/>
      <c r="L194" s="76"/>
      <c r="M194" s="76"/>
      <c r="N194" s="76"/>
      <c r="O194" s="76"/>
      <c r="P194" s="76"/>
      <c r="Q194" s="76"/>
      <c r="R194" s="76"/>
      <c r="S194" s="394"/>
    </row>
    <row r="195" spans="2:19" ht="26.9" customHeight="1" x14ac:dyDescent="0.35">
      <c r="B195" s="88"/>
      <c r="D195" s="485"/>
      <c r="F195" s="798" t="s">
        <v>113</v>
      </c>
      <c r="G195" s="798"/>
      <c r="H195" s="798"/>
      <c r="I195" s="798"/>
      <c r="J195" s="798"/>
      <c r="K195" s="798"/>
      <c r="L195" s="798"/>
      <c r="M195" s="798"/>
      <c r="N195" s="798"/>
      <c r="O195" s="798"/>
      <c r="P195" s="798"/>
      <c r="Q195" s="798"/>
      <c r="R195" s="151"/>
      <c r="S195" s="394"/>
    </row>
    <row r="196" spans="2:19" ht="5.15" customHeight="1" x14ac:dyDescent="0.35">
      <c r="B196" s="88"/>
      <c r="F196" s="76"/>
      <c r="G196" s="33"/>
      <c r="H196" s="33"/>
      <c r="I196" s="76"/>
      <c r="J196" s="76"/>
      <c r="K196" s="76"/>
      <c r="L196" s="76"/>
      <c r="M196" s="76"/>
      <c r="N196" s="76"/>
      <c r="O196" s="76"/>
      <c r="P196" s="76"/>
      <c r="Q196" s="76"/>
      <c r="R196" s="76"/>
      <c r="S196" s="394"/>
    </row>
    <row r="197" spans="2:19" x14ac:dyDescent="0.35">
      <c r="B197" s="88"/>
      <c r="D197" s="485"/>
      <c r="F197" s="785" t="s">
        <v>114</v>
      </c>
      <c r="G197" s="785"/>
      <c r="H197" s="785"/>
      <c r="I197" s="785"/>
      <c r="J197" s="785"/>
      <c r="K197" s="785"/>
      <c r="L197" s="785"/>
      <c r="M197" s="785"/>
      <c r="N197" s="785"/>
      <c r="O197" s="785"/>
      <c r="P197" s="785"/>
      <c r="Q197" s="785"/>
      <c r="R197" s="246"/>
      <c r="S197" s="396"/>
    </row>
    <row r="198" spans="2:19" ht="5.15" customHeight="1" x14ac:dyDescent="0.35">
      <c r="B198" s="88"/>
      <c r="F198" s="76"/>
      <c r="G198" s="33"/>
      <c r="H198" s="33"/>
      <c r="I198" s="76"/>
      <c r="J198" s="76"/>
      <c r="K198" s="76"/>
      <c r="L198" s="76"/>
      <c r="M198" s="76"/>
      <c r="N198" s="76"/>
      <c r="O198" s="76"/>
      <c r="P198" s="76"/>
      <c r="Q198" s="76"/>
      <c r="R198" s="76"/>
      <c r="S198" s="394"/>
    </row>
    <row r="199" spans="2:19" ht="17.899999999999999" customHeight="1" x14ac:dyDescent="0.35">
      <c r="B199" s="88"/>
      <c r="D199" s="485"/>
      <c r="F199" s="798" t="s">
        <v>115</v>
      </c>
      <c r="G199" s="798"/>
      <c r="H199" s="798"/>
      <c r="I199" s="798"/>
      <c r="J199" s="798"/>
      <c r="K199" s="798"/>
      <c r="L199" s="798"/>
      <c r="M199" s="798"/>
      <c r="N199" s="798"/>
      <c r="O199" s="798"/>
      <c r="P199" s="798"/>
      <c r="Q199" s="798"/>
      <c r="R199" s="151"/>
      <c r="S199" s="396"/>
    </row>
    <row r="200" spans="2:19" ht="72.650000000000006" customHeight="1" x14ac:dyDescent="0.35">
      <c r="B200" s="88"/>
      <c r="F200" s="96"/>
      <c r="G200" s="796" t="s">
        <v>116</v>
      </c>
      <c r="H200" s="796"/>
      <c r="I200" s="796"/>
      <c r="J200" s="796"/>
      <c r="K200" s="796"/>
      <c r="L200" s="796"/>
      <c r="M200" s="796"/>
      <c r="N200" s="796"/>
      <c r="O200" s="796"/>
      <c r="P200" s="796"/>
      <c r="Q200" s="796"/>
      <c r="R200" s="151"/>
      <c r="S200" s="394"/>
    </row>
    <row r="201" spans="2:19" s="93" customFormat="1" ht="21" customHeight="1" x14ac:dyDescent="0.35">
      <c r="B201" s="306"/>
      <c r="C201" s="48" t="s">
        <v>117</v>
      </c>
      <c r="D201" s="306"/>
      <c r="E201" s="387"/>
      <c r="F201" s="306"/>
      <c r="G201" s="306"/>
      <c r="H201" s="306"/>
      <c r="I201" s="306"/>
      <c r="J201" s="306"/>
      <c r="K201" s="306"/>
      <c r="L201" s="306"/>
      <c r="M201" s="306"/>
      <c r="N201" s="306"/>
      <c r="O201" s="306"/>
      <c r="P201" s="306"/>
      <c r="Q201" s="306"/>
      <c r="R201" s="306"/>
      <c r="S201" s="92"/>
    </row>
    <row r="202" spans="2:19" ht="6" customHeight="1" x14ac:dyDescent="0.35">
      <c r="B202" s="88"/>
      <c r="C202" s="94"/>
      <c r="E202" s="94"/>
      <c r="S202" s="88"/>
    </row>
    <row r="203" spans="2:19" ht="19.399999999999999" customHeight="1" x14ac:dyDescent="0.4">
      <c r="B203" s="88"/>
      <c r="D203" s="397" t="s">
        <v>118</v>
      </c>
      <c r="E203" s="398"/>
      <c r="F203" s="399"/>
      <c r="G203" s="398"/>
      <c r="H203" s="398"/>
      <c r="I203" s="398"/>
      <c r="J203" s="398"/>
      <c r="K203" s="398"/>
      <c r="L203" s="398"/>
      <c r="M203" s="398"/>
      <c r="N203" s="398"/>
      <c r="O203" s="398"/>
      <c r="P203" s="398"/>
      <c r="Q203" s="400"/>
      <c r="R203" s="133"/>
      <c r="S203" s="88"/>
    </row>
    <row r="204" spans="2:19" ht="8.15" customHeight="1" x14ac:dyDescent="0.35">
      <c r="B204" s="88"/>
      <c r="Q204" s="133"/>
      <c r="R204" s="133"/>
      <c r="S204" s="88"/>
    </row>
    <row r="205" spans="2:19" ht="26.9" customHeight="1" x14ac:dyDescent="0.35">
      <c r="B205" s="88"/>
      <c r="D205" s="485"/>
      <c r="F205" s="798" t="s">
        <v>119</v>
      </c>
      <c r="G205" s="798"/>
      <c r="H205" s="798"/>
      <c r="I205" s="798"/>
      <c r="J205" s="798"/>
      <c r="K205" s="798"/>
      <c r="L205" s="798"/>
      <c r="M205" s="798"/>
      <c r="N205" s="798"/>
      <c r="O205" s="798"/>
      <c r="P205" s="798"/>
      <c r="Q205" s="798"/>
      <c r="R205" s="151"/>
      <c r="S205" s="394"/>
    </row>
    <row r="206" spans="2:19" ht="5.15" customHeight="1" x14ac:dyDescent="0.35">
      <c r="B206" s="88"/>
      <c r="F206" s="33"/>
      <c r="G206" s="33"/>
      <c r="H206" s="33"/>
      <c r="I206" s="33"/>
      <c r="J206" s="33"/>
      <c r="K206" s="33"/>
      <c r="L206" s="33"/>
      <c r="M206" s="33"/>
      <c r="N206" s="33"/>
      <c r="O206" s="33"/>
      <c r="P206" s="33"/>
      <c r="Q206" s="33"/>
      <c r="R206" s="33"/>
      <c r="S206" s="88"/>
    </row>
    <row r="207" spans="2:19" ht="16.399999999999999" customHeight="1" x14ac:dyDescent="0.35">
      <c r="B207" s="88"/>
      <c r="D207" s="485"/>
      <c r="F207" s="785" t="s">
        <v>120</v>
      </c>
      <c r="G207" s="785"/>
      <c r="H207" s="785"/>
      <c r="I207" s="785"/>
      <c r="J207" s="785"/>
      <c r="K207" s="785"/>
      <c r="L207" s="785"/>
      <c r="M207" s="785"/>
      <c r="N207" s="785"/>
      <c r="O207" s="785"/>
      <c r="P207" s="785"/>
      <c r="Q207" s="785"/>
      <c r="R207" s="151"/>
      <c r="S207" s="88"/>
    </row>
    <row r="208" spans="2:19" x14ac:dyDescent="0.35">
      <c r="B208" s="88"/>
      <c r="S208" s="88"/>
    </row>
    <row r="209" spans="2:19" ht="19.399999999999999" customHeight="1" x14ac:dyDescent="0.4">
      <c r="B209" s="88"/>
      <c r="D209" s="397" t="s">
        <v>121</v>
      </c>
      <c r="E209" s="398"/>
      <c r="F209" s="399"/>
      <c r="G209" s="398"/>
      <c r="H209" s="398"/>
      <c r="I209" s="398"/>
      <c r="J209" s="398"/>
      <c r="K209" s="398"/>
      <c r="L209" s="398"/>
      <c r="M209" s="398"/>
      <c r="N209" s="398"/>
      <c r="O209" s="398"/>
      <c r="P209" s="398"/>
      <c r="Q209" s="400"/>
      <c r="R209" s="133"/>
      <c r="S209" s="88"/>
    </row>
    <row r="210" spans="2:19" ht="6" customHeight="1" x14ac:dyDescent="0.35">
      <c r="B210" s="88"/>
      <c r="D210" s="61"/>
      <c r="E210" s="61"/>
      <c r="F210" s="61"/>
      <c r="G210" s="61"/>
      <c r="H210" s="61"/>
      <c r="I210" s="61"/>
      <c r="J210" s="61"/>
      <c r="K210" s="61"/>
      <c r="L210" s="61"/>
      <c r="M210" s="61"/>
      <c r="N210" s="61"/>
      <c r="O210" s="61"/>
      <c r="P210" s="61"/>
      <c r="Q210" s="61"/>
      <c r="R210" s="61"/>
      <c r="S210" s="88"/>
    </row>
    <row r="211" spans="2:19" ht="16.399999999999999" customHeight="1" x14ac:dyDescent="0.35">
      <c r="B211" s="88"/>
      <c r="D211" s="485"/>
      <c r="F211" s="798" t="s">
        <v>122</v>
      </c>
      <c r="G211" s="798"/>
      <c r="H211" s="798"/>
      <c r="I211" s="798"/>
      <c r="J211" s="798"/>
      <c r="K211" s="798"/>
      <c r="L211" s="798"/>
      <c r="M211" s="798"/>
      <c r="N211" s="798"/>
      <c r="O211" s="798"/>
      <c r="P211" s="798"/>
      <c r="Q211" s="798"/>
      <c r="R211" s="151"/>
      <c r="S211" s="88"/>
    </row>
    <row r="212" spans="2:19" ht="5.15" customHeight="1" x14ac:dyDescent="0.35">
      <c r="B212" s="88"/>
      <c r="F212" s="33"/>
      <c r="G212" s="33"/>
      <c r="H212" s="33"/>
      <c r="I212" s="33"/>
      <c r="J212" s="33"/>
      <c r="K212" s="33"/>
      <c r="L212" s="33"/>
      <c r="M212" s="33"/>
      <c r="N212" s="33"/>
      <c r="O212" s="33"/>
      <c r="P212" s="33"/>
      <c r="Q212" s="33"/>
      <c r="R212" s="33"/>
      <c r="S212" s="88"/>
    </row>
    <row r="213" spans="2:19" ht="26.9" customHeight="1" x14ac:dyDescent="0.35">
      <c r="B213" s="88"/>
      <c r="D213" s="485"/>
      <c r="F213" s="798" t="s">
        <v>123</v>
      </c>
      <c r="G213" s="798"/>
      <c r="H213" s="798"/>
      <c r="I213" s="798"/>
      <c r="J213" s="798"/>
      <c r="K213" s="798"/>
      <c r="L213" s="798"/>
      <c r="M213" s="798"/>
      <c r="N213" s="798"/>
      <c r="O213" s="798"/>
      <c r="P213" s="798"/>
      <c r="Q213" s="798"/>
      <c r="R213" s="151"/>
      <c r="S213" s="88"/>
    </row>
    <row r="214" spans="2:19" ht="5.15" customHeight="1" x14ac:dyDescent="0.35">
      <c r="B214" s="88"/>
      <c r="F214" s="33"/>
      <c r="G214" s="33"/>
      <c r="H214" s="33"/>
      <c r="I214" s="33"/>
      <c r="J214" s="33"/>
      <c r="K214" s="33"/>
      <c r="L214" s="33"/>
      <c r="M214" s="33"/>
      <c r="N214" s="33"/>
      <c r="O214" s="33"/>
      <c r="P214" s="33"/>
      <c r="Q214" s="33"/>
      <c r="R214" s="33"/>
      <c r="S214" s="88"/>
    </row>
    <row r="215" spans="2:19" ht="28.4" customHeight="1" x14ac:dyDescent="0.35">
      <c r="B215" s="88"/>
      <c r="D215" s="485"/>
      <c r="F215" s="798" t="s">
        <v>124</v>
      </c>
      <c r="G215" s="798"/>
      <c r="H215" s="798"/>
      <c r="I215" s="798"/>
      <c r="J215" s="798"/>
      <c r="K215" s="798"/>
      <c r="L215" s="798"/>
      <c r="M215" s="798"/>
      <c r="N215" s="798"/>
      <c r="O215" s="798"/>
      <c r="P215" s="798"/>
      <c r="Q215" s="798"/>
      <c r="R215" s="151"/>
      <c r="S215" s="88"/>
    </row>
    <row r="216" spans="2:19" ht="45.65" customHeight="1" x14ac:dyDescent="0.35">
      <c r="B216" s="88"/>
      <c r="G216" s="795" t="s">
        <v>125</v>
      </c>
      <c r="H216" s="795"/>
      <c r="I216" s="795"/>
      <c r="J216" s="795"/>
      <c r="K216" s="795"/>
      <c r="L216" s="795"/>
      <c r="M216" s="795"/>
      <c r="N216" s="795"/>
      <c r="O216" s="795"/>
      <c r="P216" s="795"/>
      <c r="Q216" s="795"/>
      <c r="R216" s="248"/>
      <c r="S216" s="88"/>
    </row>
    <row r="217" spans="2:19" ht="5.15" customHeight="1" x14ac:dyDescent="0.35">
      <c r="B217" s="88"/>
      <c r="G217" s="96"/>
      <c r="H217" s="96"/>
      <c r="I217" s="96"/>
      <c r="J217" s="96"/>
      <c r="K217" s="96"/>
      <c r="L217" s="96"/>
      <c r="M217" s="96"/>
      <c r="N217" s="96"/>
      <c r="O217" s="96"/>
      <c r="P217" s="96"/>
      <c r="Q217" s="96"/>
      <c r="R217" s="96"/>
      <c r="S217" s="394"/>
    </row>
    <row r="218" spans="2:19" x14ac:dyDescent="0.35">
      <c r="B218" s="88"/>
      <c r="C218" s="88"/>
      <c r="D218" s="88"/>
      <c r="E218" s="88"/>
      <c r="F218" s="88"/>
      <c r="G218" s="88"/>
      <c r="H218" s="88"/>
      <c r="I218" s="782" t="s">
        <v>858</v>
      </c>
      <c r="J218" s="782"/>
      <c r="K218" s="782"/>
      <c r="L218" s="782"/>
      <c r="M218" s="782"/>
      <c r="N218" s="782"/>
      <c r="O218" s="782"/>
      <c r="P218" s="88"/>
      <c r="Q218" s="88"/>
      <c r="R218" s="88"/>
      <c r="S218" s="88"/>
    </row>
    <row r="219" spans="2:19" x14ac:dyDescent="0.35">
      <c r="B219" s="88"/>
      <c r="C219" s="88"/>
      <c r="D219" s="88"/>
      <c r="E219" s="88"/>
      <c r="F219" s="88"/>
      <c r="G219" s="88"/>
      <c r="H219" s="88"/>
      <c r="I219" s="782"/>
      <c r="J219" s="782"/>
      <c r="K219" s="782"/>
      <c r="L219" s="782"/>
      <c r="M219" s="782"/>
      <c r="N219" s="782"/>
      <c r="O219" s="782"/>
      <c r="P219" s="88"/>
      <c r="Q219" s="88"/>
      <c r="R219" s="88"/>
      <c r="S219" s="88"/>
    </row>
  </sheetData>
  <sheetProtection algorithmName="SHA-512" hashValue="ptEocSaA3RCZCcK0bhcjY9u53O7TXdQr84VhcsXqGpkazZq4vM36Ow709ety5He6sXvGRX2MKi6jMV+Aiz8A9g==" saltValue="XOO+zhQtyuSiUGHVucXbGA==" spinCount="100000" sheet="1" selectLockedCells="1"/>
  <mergeCells count="74">
    <mergeCell ref="G40:P40"/>
    <mergeCell ref="D45:D46"/>
    <mergeCell ref="G137:Q137"/>
    <mergeCell ref="F159:Q159"/>
    <mergeCell ref="F161:Q161"/>
    <mergeCell ref="F113:Q113"/>
    <mergeCell ref="G114:Q114"/>
    <mergeCell ref="F148:Q148"/>
    <mergeCell ref="D144:Q144"/>
    <mergeCell ref="F146:Q146"/>
    <mergeCell ref="F116:Q116"/>
    <mergeCell ref="F157:Q157"/>
    <mergeCell ref="F120:Q120"/>
    <mergeCell ref="D70:D71"/>
    <mergeCell ref="F61:Q63"/>
    <mergeCell ref="F65:Q65"/>
    <mergeCell ref="F70:Q71"/>
    <mergeCell ref="D61:D63"/>
    <mergeCell ref="F205:Q205"/>
    <mergeCell ref="G200:Q200"/>
    <mergeCell ref="F199:Q199"/>
    <mergeCell ref="F183:R183"/>
    <mergeCell ref="F197:Q197"/>
    <mergeCell ref="F180:Q180"/>
    <mergeCell ref="F171:Q171"/>
    <mergeCell ref="F169:Q169"/>
    <mergeCell ref="F163:Q163"/>
    <mergeCell ref="F165:Q165"/>
    <mergeCell ref="F173:Q173"/>
    <mergeCell ref="F207:Q207"/>
    <mergeCell ref="T141:AE141"/>
    <mergeCell ref="F141:Q141"/>
    <mergeCell ref="D95:Q95"/>
    <mergeCell ref="F108:Q108"/>
    <mergeCell ref="D110:Q110"/>
    <mergeCell ref="F97:P97"/>
    <mergeCell ref="F99:P99"/>
    <mergeCell ref="D101:Q101"/>
    <mergeCell ref="F125:Q125"/>
    <mergeCell ref="F102:Q102"/>
    <mergeCell ref="F104:Q104"/>
    <mergeCell ref="F111:Q111"/>
    <mergeCell ref="N41:O41"/>
    <mergeCell ref="G216:Q216"/>
    <mergeCell ref="F131:Q131"/>
    <mergeCell ref="G132:Q132"/>
    <mergeCell ref="F136:Q136"/>
    <mergeCell ref="F150:Q150"/>
    <mergeCell ref="G151:Q151"/>
    <mergeCell ref="F213:Q213"/>
    <mergeCell ref="F215:Q215"/>
    <mergeCell ref="F188:Q188"/>
    <mergeCell ref="F193:Q193"/>
    <mergeCell ref="F211:Q211"/>
    <mergeCell ref="F195:Q195"/>
    <mergeCell ref="F175:Q175"/>
    <mergeCell ref="G176:Q176"/>
    <mergeCell ref="K191:L191"/>
    <mergeCell ref="I218:O219"/>
    <mergeCell ref="E8:G8"/>
    <mergeCell ref="F79:Q79"/>
    <mergeCell ref="F93:Q93"/>
    <mergeCell ref="F45:P46"/>
    <mergeCell ref="F52:Q52"/>
    <mergeCell ref="F54:Q54"/>
    <mergeCell ref="F56:Q56"/>
    <mergeCell ref="F73:Q73"/>
    <mergeCell ref="F75:Q75"/>
    <mergeCell ref="F67:Q67"/>
    <mergeCell ref="J86:L86"/>
    <mergeCell ref="J87:L87"/>
    <mergeCell ref="J85:L85"/>
    <mergeCell ref="J83:L83"/>
    <mergeCell ref="J84:L84"/>
  </mergeCells>
  <conditionalFormatting sqref="D129:Q151">
    <cfRule type="expression" dxfId="31" priority="18" stopIfTrue="1">
      <formula>$D$125="No"</formula>
    </cfRule>
  </conditionalFormatting>
  <conditionalFormatting sqref="D191:Q200">
    <cfRule type="expression" dxfId="30" priority="5">
      <formula>$D$188="No"</formula>
    </cfRule>
  </conditionalFormatting>
  <conditionalFormatting sqref="D183:R183">
    <cfRule type="expression" dxfId="29" priority="7">
      <formula>$D$180="No"</formula>
    </cfRule>
  </conditionalFormatting>
  <conditionalFormatting sqref="Q1:R1">
    <cfRule type="containsText" dxfId="28" priority="1" operator="containsText" text="✓">
      <formula>NOT(ISERROR(SEARCH("✓",Q1)))</formula>
    </cfRule>
  </conditionalFormatting>
  <dataValidations count="4">
    <dataValidation type="list" allowBlank="1" showInputMessage="1" showErrorMessage="1" sqref="E32" xr:uid="{C9A9E408-88E2-4C60-B691-DCC53A7B455F}">
      <formula1>$D$28</formula1>
    </dataValidation>
    <dataValidation type="list" allowBlank="1" showInputMessage="1" showErrorMessage="1" sqref="D54 D81 D189 D215 D88 D56 D161 D211 D108 D163 D34 D43 D70 D45 D61 D52 D169 D65 D32 D173 D75 D67 D99 D213 D79 D205 D207 D157 D165 D159 D73 D119:D121 D93 D177 D104 D115:D116 D171 D175 D97 D102 D111 D113" xr:uid="{62D701B0-2B6D-419A-B870-7F139D5E735E}">
      <formula1>$D$27:$D$29</formula1>
    </dataValidation>
    <dataValidation type="list" errorStyle="warning" allowBlank="1" showInputMessage="1" showErrorMessage="1" sqref="D125 D180 D188" xr:uid="{72EEB669-4E71-4D27-91AA-BBA88BBEA14D}">
      <formula1>"Yes,No"</formula1>
    </dataValidation>
    <dataValidation type="list" errorStyle="warning" allowBlank="1" showInputMessage="1" showErrorMessage="1" sqref="D131 D136 D141 D146 D148 D150 D183 D191 D193 D195 D197 D199" xr:uid="{45CE41E8-6604-4B49-9D79-CDE967931221}">
      <formula1>$D$27:$D$29</formula1>
    </dataValidation>
  </dataValidations>
  <hyperlinks>
    <hyperlink ref="G40" r:id="rId1" display="• ZCB Interpretations (as listed here) or any ZeroCarbon@cagbc.org correspondance applied to the project. " xr:uid="{9B268481-B76B-476B-A243-B6EBA715BB59}"/>
  </hyperlinks>
  <pageMargins left="0.7" right="0.7" top="0.75" bottom="0.75" header="0.3" footer="0.3"/>
  <pageSetup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7CEB9-007A-4E0E-BF19-3FF92C4679BE}">
  <sheetPr codeName="Sheet7">
    <pageSetUpPr autoPageBreaks="0"/>
  </sheetPr>
  <dimension ref="A1:S72"/>
  <sheetViews>
    <sheetView showGridLines="0" zoomScaleNormal="100" workbookViewId="0">
      <selection activeCell="F9" sqref="F9"/>
    </sheetView>
  </sheetViews>
  <sheetFormatPr defaultColWidth="8.640625" defaultRowHeight="14.15" x14ac:dyDescent="0.35"/>
  <cols>
    <col min="1" max="1" width="1.85546875" style="2" customWidth="1"/>
    <col min="2" max="2" width="20.35546875" style="2" customWidth="1"/>
    <col min="3" max="3" width="20.35546875" style="2" hidden="1" customWidth="1"/>
    <col min="4" max="5" width="20.35546875" style="2" customWidth="1"/>
    <col min="6" max="6" width="17.85546875" style="2" customWidth="1"/>
    <col min="7" max="14" width="20.35546875" style="2" customWidth="1"/>
    <col min="15" max="17" width="20.640625" style="2" customWidth="1"/>
    <col min="18" max="16384" width="8.640625" style="2"/>
  </cols>
  <sheetData>
    <row r="1" spans="1:17" x14ac:dyDescent="0.35">
      <c r="A1" s="56" t="s">
        <v>0</v>
      </c>
      <c r="B1" s="56" t="s">
        <v>0</v>
      </c>
      <c r="C1" s="56" t="s">
        <v>0</v>
      </c>
      <c r="D1" s="56" t="s">
        <v>0</v>
      </c>
      <c r="E1" s="56" t="s">
        <v>0</v>
      </c>
      <c r="F1" s="56" t="s">
        <v>0</v>
      </c>
      <c r="G1" s="56"/>
      <c r="H1" s="56" t="s">
        <v>0</v>
      </c>
      <c r="I1" s="56" t="s">
        <v>0</v>
      </c>
      <c r="J1" s="56"/>
      <c r="K1" s="499" t="s">
        <v>0</v>
      </c>
      <c r="L1" s="499" t="s">
        <v>0</v>
      </c>
      <c r="M1" s="499" t="s">
        <v>0</v>
      </c>
      <c r="N1" s="56" t="s">
        <v>0</v>
      </c>
      <c r="O1" s="56" t="s">
        <v>0</v>
      </c>
      <c r="P1" s="56" t="s">
        <v>0</v>
      </c>
      <c r="Q1" s="56" t="s">
        <v>0</v>
      </c>
    </row>
    <row r="7" spans="1:17" ht="14.6" thickBot="1" x14ac:dyDescent="0.4"/>
    <row r="8" spans="1:17" ht="63.65" customHeight="1" x14ac:dyDescent="0.35">
      <c r="B8" s="64"/>
      <c r="C8" s="545" t="s">
        <v>468</v>
      </c>
      <c r="D8" s="38" t="s">
        <v>469</v>
      </c>
      <c r="E8" s="38" t="s">
        <v>470</v>
      </c>
      <c r="F8" s="38" t="s">
        <v>471</v>
      </c>
      <c r="G8" s="40" t="s">
        <v>472</v>
      </c>
      <c r="I8" s="41" t="s">
        <v>473</v>
      </c>
      <c r="J8" s="42" t="s">
        <v>474</v>
      </c>
      <c r="O8" s="4"/>
    </row>
    <row r="9" spans="1:17" x14ac:dyDescent="0.35">
      <c r="B9" s="261" t="s">
        <v>475</v>
      </c>
      <c r="C9" s="79">
        <v>136.25380000000001</v>
      </c>
      <c r="D9" s="771">
        <f>C9*(3412.14)*(1/1000)</f>
        <v>464.91704113200007</v>
      </c>
      <c r="E9" s="771">
        <v>1962.01515241214</v>
      </c>
      <c r="F9" s="772">
        <f t="shared" ref="F9:F21" si="0">E9*(1/0.03723979)*(1/1000)</f>
        <v>52.685988627007291</v>
      </c>
      <c r="G9" s="773">
        <f t="shared" ref="G9:G21" si="1">F9*9.48043</f>
        <v>499.48582715913875</v>
      </c>
      <c r="I9" s="266" t="s">
        <v>182</v>
      </c>
      <c r="J9" s="778">
        <f>100.95/1.055056</f>
        <v>95.682124929861544</v>
      </c>
    </row>
    <row r="10" spans="1:17" x14ac:dyDescent="0.35">
      <c r="B10" s="261" t="s">
        <v>476</v>
      </c>
      <c r="C10" s="514">
        <v>122.771</v>
      </c>
      <c r="D10" s="771">
        <f>C10*(3412.14)*(1/1000)</f>
        <v>418.91183993999999</v>
      </c>
      <c r="E10" s="751">
        <v>1966.4027621268499</v>
      </c>
      <c r="F10" s="772">
        <f t="shared" si="0"/>
        <v>52.803809101148254</v>
      </c>
      <c r="G10" s="752">
        <f t="shared" si="1"/>
        <v>500.60281591679893</v>
      </c>
      <c r="I10" s="266" t="s">
        <v>477</v>
      </c>
      <c r="J10" s="778">
        <f>74.0882/1.055056</f>
        <v>70.222054563928367</v>
      </c>
    </row>
    <row r="11" spans="1:17" x14ac:dyDescent="0.35">
      <c r="A11" s="26"/>
      <c r="B11" s="261" t="s">
        <v>478</v>
      </c>
      <c r="C11" s="514">
        <v>0</v>
      </c>
      <c r="D11" s="771">
        <f t="shared" ref="D11:D21" si="2">C11*(3412.14)*(1/1000)</f>
        <v>0</v>
      </c>
      <c r="E11" s="751">
        <v>1915.07797758027</v>
      </c>
      <c r="F11" s="772">
        <f t="shared" si="0"/>
        <v>51.425584773175949</v>
      </c>
      <c r="G11" s="752">
        <f t="shared" si="1"/>
        <v>487.53665665116046</v>
      </c>
      <c r="I11" s="266" t="s">
        <v>479</v>
      </c>
      <c r="J11" s="778">
        <f>75.1289/1.055056</f>
        <v>71.208447703249874</v>
      </c>
    </row>
    <row r="12" spans="1:17" ht="14.6" thickBot="1" x14ac:dyDescent="0.4">
      <c r="B12" s="261" t="s">
        <v>480</v>
      </c>
      <c r="C12" s="514">
        <v>178.55869999999999</v>
      </c>
      <c r="D12" s="771">
        <f t="shared" si="2"/>
        <v>609.26728261799997</v>
      </c>
      <c r="E12" s="751">
        <v>1919</v>
      </c>
      <c r="F12" s="772">
        <f t="shared" si="0"/>
        <v>51.530902832695887</v>
      </c>
      <c r="G12" s="752">
        <f t="shared" si="1"/>
        <v>488.53511714217507</v>
      </c>
      <c r="I12" s="267" t="s">
        <v>481</v>
      </c>
      <c r="J12" s="779">
        <f>64.5199/1.055056</f>
        <v>61.153057278476219</v>
      </c>
    </row>
    <row r="13" spans="1:17" x14ac:dyDescent="0.35">
      <c r="B13" s="261" t="s">
        <v>884</v>
      </c>
      <c r="C13" s="514">
        <v>109.2349</v>
      </c>
      <c r="D13" s="771">
        <f t="shared" si="2"/>
        <v>372.724771686</v>
      </c>
      <c r="E13" s="751">
        <v>1919</v>
      </c>
      <c r="F13" s="772">
        <f t="shared" si="0"/>
        <v>51.530902832695887</v>
      </c>
      <c r="G13" s="752">
        <f t="shared" si="1"/>
        <v>488.53511714217507</v>
      </c>
      <c r="I13" s="1005" t="s">
        <v>482</v>
      </c>
      <c r="J13" s="1005"/>
    </row>
    <row r="14" spans="1:17" x14ac:dyDescent="0.35">
      <c r="B14" s="261" t="s">
        <v>483</v>
      </c>
      <c r="C14" s="514">
        <v>246.971</v>
      </c>
      <c r="D14" s="771">
        <f t="shared" si="2"/>
        <v>842.69962794000003</v>
      </c>
      <c r="E14" s="751">
        <v>1966</v>
      </c>
      <c r="F14" s="772">
        <f t="shared" si="0"/>
        <v>52.792993730630599</v>
      </c>
      <c r="G14" s="752">
        <f t="shared" si="1"/>
        <v>500.50028155368227</v>
      </c>
      <c r="I14" s="1006"/>
      <c r="J14" s="1006"/>
      <c r="K14" s="546"/>
    </row>
    <row r="15" spans="1:17" x14ac:dyDescent="0.35">
      <c r="B15" s="261" t="s">
        <v>484</v>
      </c>
      <c r="C15" s="514">
        <v>155.92869999999999</v>
      </c>
      <c r="D15" s="771">
        <f t="shared" si="2"/>
        <v>532.05055441799993</v>
      </c>
      <c r="E15" s="751">
        <v>1919</v>
      </c>
      <c r="F15" s="772">
        <f t="shared" si="0"/>
        <v>51.530902832695887</v>
      </c>
      <c r="G15" s="752">
        <f t="shared" si="1"/>
        <v>488.53511714217507</v>
      </c>
      <c r="I15" s="1006"/>
      <c r="J15" s="1006"/>
    </row>
    <row r="16" spans="1:17" x14ac:dyDescent="0.35">
      <c r="B16" s="261" t="s">
        <v>485</v>
      </c>
      <c r="C16" s="514">
        <v>246.971</v>
      </c>
      <c r="D16" s="771">
        <f t="shared" si="2"/>
        <v>842.69962794000003</v>
      </c>
      <c r="E16" s="751">
        <v>1966</v>
      </c>
      <c r="F16" s="772">
        <f t="shared" si="0"/>
        <v>52.792993730630599</v>
      </c>
      <c r="G16" s="752">
        <f t="shared" si="1"/>
        <v>500.50028155368227</v>
      </c>
      <c r="I16" s="1006"/>
      <c r="J16" s="1006"/>
    </row>
    <row r="17" spans="2:12" x14ac:dyDescent="0.35">
      <c r="B17" s="261" t="s">
        <v>486</v>
      </c>
      <c r="C17" s="514">
        <v>120.30249999999999</v>
      </c>
      <c r="D17" s="771">
        <f t="shared" si="2"/>
        <v>410.48897234999993</v>
      </c>
      <c r="E17" s="751">
        <v>1920.7797575289601</v>
      </c>
      <c r="F17" s="772">
        <f t="shared" si="0"/>
        <v>51.578694657756124</v>
      </c>
      <c r="G17" s="752">
        <f t="shared" si="1"/>
        <v>488.98820419423089</v>
      </c>
    </row>
    <row r="18" spans="2:12" x14ac:dyDescent="0.35">
      <c r="B18" s="217" t="s">
        <v>487</v>
      </c>
      <c r="C18" s="515">
        <v>203.35120000000001</v>
      </c>
      <c r="D18" s="771">
        <f t="shared" si="2"/>
        <v>693.86276356799999</v>
      </c>
      <c r="E18" s="774">
        <v>1919</v>
      </c>
      <c r="F18" s="772">
        <f t="shared" si="0"/>
        <v>51.530902832695887</v>
      </c>
      <c r="G18" s="775">
        <f t="shared" si="1"/>
        <v>488.53511714217507</v>
      </c>
    </row>
    <row r="19" spans="2:12" x14ac:dyDescent="0.35">
      <c r="B19" s="261" t="s">
        <v>488</v>
      </c>
      <c r="C19" s="514">
        <v>96.519800000000004</v>
      </c>
      <c r="D19" s="771">
        <f t="shared" si="2"/>
        <v>329.33907037199998</v>
      </c>
      <c r="E19" s="751">
        <v>1925.8512532448401</v>
      </c>
      <c r="F19" s="772">
        <f t="shared" si="0"/>
        <v>51.714879521201382</v>
      </c>
      <c r="G19" s="752">
        <f t="shared" si="1"/>
        <v>490.27929525918324</v>
      </c>
    </row>
    <row r="20" spans="2:12" x14ac:dyDescent="0.35">
      <c r="B20" s="261" t="s">
        <v>489</v>
      </c>
      <c r="C20" s="514">
        <v>133.18219999999999</v>
      </c>
      <c r="D20" s="771">
        <f t="shared" si="2"/>
        <v>454.43631190799999</v>
      </c>
      <c r="E20" s="751">
        <v>1919.87656590029</v>
      </c>
      <c r="F20" s="772">
        <f t="shared" si="0"/>
        <v>51.554441254912817</v>
      </c>
      <c r="G20" s="752">
        <f t="shared" si="1"/>
        <v>488.75827150631312</v>
      </c>
    </row>
    <row r="21" spans="2:12" ht="14.6" thickBot="1" x14ac:dyDescent="0.4">
      <c r="B21" s="262" t="s">
        <v>490</v>
      </c>
      <c r="C21" s="78">
        <v>246.971</v>
      </c>
      <c r="D21" s="776">
        <f t="shared" si="2"/>
        <v>842.69962794000003</v>
      </c>
      <c r="E21" s="753">
        <v>1966</v>
      </c>
      <c r="F21" s="777">
        <f t="shared" si="0"/>
        <v>52.792993730630599</v>
      </c>
      <c r="G21" s="754">
        <f t="shared" si="1"/>
        <v>500.50028155368227</v>
      </c>
    </row>
    <row r="22" spans="2:12" ht="14.6" hidden="1" thickBot="1" x14ac:dyDescent="0.4">
      <c r="B22" s="516" t="s">
        <v>358</v>
      </c>
      <c r="C22" s="464"/>
      <c r="D22" s="517">
        <f t="shared" ref="D22" si="3">E22-C22</f>
        <v>0</v>
      </c>
      <c r="E22" s="464"/>
      <c r="F22" s="518"/>
      <c r="G22" s="519"/>
      <c r="H22" s="520"/>
      <c r="I22" s="521">
        <v>3.7239790000000002E-2</v>
      </c>
      <c r="J22" s="522">
        <f t="shared" ref="J22" si="4">H22*(1/I22)*(1/1000)</f>
        <v>0</v>
      </c>
      <c r="K22" s="523">
        <f t="shared" ref="K22" si="5">J22*9.48043</f>
        <v>0</v>
      </c>
    </row>
    <row r="23" spans="2:12" ht="16.3" customHeight="1" x14ac:dyDescent="0.35">
      <c r="B23" s="1005" t="s">
        <v>491</v>
      </c>
      <c r="C23" s="1005"/>
      <c r="D23" s="1005"/>
      <c r="E23" s="1005"/>
      <c r="F23" s="1005"/>
      <c r="G23" s="1005"/>
      <c r="H23" s="546"/>
      <c r="I23" s="546"/>
      <c r="J23" s="546"/>
      <c r="K23" s="546"/>
    </row>
    <row r="24" spans="2:12" ht="14.6" thickBot="1" x14ac:dyDescent="0.4"/>
    <row r="25" spans="2:12" ht="42.45" x14ac:dyDescent="0.35">
      <c r="B25" s="39" t="s">
        <v>492</v>
      </c>
      <c r="D25" s="38" t="s">
        <v>493</v>
      </c>
      <c r="E25" s="40" t="s">
        <v>494</v>
      </c>
      <c r="G25" s="1007" t="s">
        <v>495</v>
      </c>
      <c r="H25" s="1008"/>
      <c r="I25" s="1008"/>
      <c r="J25" s="1008"/>
      <c r="K25" s="283" t="s">
        <v>496</v>
      </c>
      <c r="L25" s="284" t="s">
        <v>497</v>
      </c>
    </row>
    <row r="26" spans="2:12" ht="16.75" x14ac:dyDescent="0.5">
      <c r="B26" s="261" t="s">
        <v>498</v>
      </c>
      <c r="D26" s="751">
        <v>0</v>
      </c>
      <c r="E26" s="752">
        <v>0</v>
      </c>
      <c r="G26" s="1009" t="s">
        <v>499</v>
      </c>
      <c r="H26" s="1010"/>
      <c r="I26" s="1010"/>
      <c r="J26" s="1011"/>
      <c r="K26" s="755">
        <v>1400</v>
      </c>
      <c r="L26" s="756">
        <v>0.01</v>
      </c>
    </row>
    <row r="27" spans="2:12" ht="16.75" x14ac:dyDescent="0.5">
      <c r="B27" s="261" t="s">
        <v>500</v>
      </c>
      <c r="D27" s="751">
        <v>1</v>
      </c>
      <c r="E27" s="752">
        <v>1</v>
      </c>
      <c r="G27" s="1009" t="s">
        <v>501</v>
      </c>
      <c r="H27" s="1010"/>
      <c r="I27" s="1010"/>
      <c r="J27" s="1011"/>
      <c r="K27" s="755">
        <v>1500</v>
      </c>
      <c r="L27" s="756">
        <v>0.01</v>
      </c>
    </row>
    <row r="28" spans="2:12" ht="15" customHeight="1" x14ac:dyDescent="0.35">
      <c r="B28" s="261" t="s">
        <v>502</v>
      </c>
      <c r="D28" s="751">
        <v>292</v>
      </c>
      <c r="E28" s="752">
        <v>79</v>
      </c>
      <c r="G28" s="1009" t="s">
        <v>503</v>
      </c>
      <c r="H28" s="1010"/>
      <c r="I28" s="1010"/>
      <c r="J28" s="1011"/>
      <c r="K28" s="755">
        <v>2200</v>
      </c>
      <c r="L28" s="756">
        <v>0.25</v>
      </c>
    </row>
    <row r="29" spans="2:12" ht="15" customHeight="1" x14ac:dyDescent="0.35">
      <c r="B29" s="261" t="s">
        <v>891</v>
      </c>
      <c r="D29" s="751">
        <v>1674.5809999999999</v>
      </c>
      <c r="E29" s="752">
        <v>466.76399999999995</v>
      </c>
      <c r="G29" s="1009" t="s">
        <v>504</v>
      </c>
      <c r="H29" s="1010"/>
      <c r="I29" s="1010"/>
      <c r="J29" s="1011"/>
      <c r="K29" s="755">
        <v>2200</v>
      </c>
      <c r="L29" s="756">
        <v>0.25</v>
      </c>
    </row>
    <row r="30" spans="2:12" ht="15.75" customHeight="1" x14ac:dyDescent="0.35">
      <c r="B30" s="261" t="s">
        <v>505</v>
      </c>
      <c r="D30" s="751">
        <v>2430</v>
      </c>
      <c r="E30" s="752">
        <v>677</v>
      </c>
      <c r="G30" s="1009" t="s">
        <v>506</v>
      </c>
      <c r="H30" s="1010"/>
      <c r="I30" s="1010"/>
      <c r="J30" s="1011"/>
      <c r="K30" s="755">
        <v>750</v>
      </c>
      <c r="L30" s="756">
        <v>0.02</v>
      </c>
    </row>
    <row r="31" spans="2:12" ht="14.15" customHeight="1" x14ac:dyDescent="0.35">
      <c r="B31" s="261" t="s">
        <v>507</v>
      </c>
      <c r="D31" s="751">
        <v>3710</v>
      </c>
      <c r="E31" s="752">
        <v>1300</v>
      </c>
      <c r="G31" s="1009" t="s">
        <v>508</v>
      </c>
      <c r="H31" s="1010"/>
      <c r="I31" s="1010"/>
      <c r="J31" s="1011"/>
      <c r="K31" s="755">
        <v>1</v>
      </c>
      <c r="L31" s="756">
        <v>0.02</v>
      </c>
    </row>
    <row r="32" spans="2:12" ht="14.15" customHeight="1" x14ac:dyDescent="0.35">
      <c r="B32" s="261" t="s">
        <v>892</v>
      </c>
      <c r="D32" s="751">
        <v>4010.6000000000004</v>
      </c>
      <c r="E32" s="752">
        <v>1624.21</v>
      </c>
      <c r="G32" s="1009" t="s">
        <v>509</v>
      </c>
      <c r="H32" s="1010"/>
      <c r="I32" s="1010"/>
      <c r="J32" s="1011"/>
      <c r="K32" s="755">
        <v>2000</v>
      </c>
      <c r="L32" s="756">
        <v>0.08</v>
      </c>
    </row>
    <row r="33" spans="2:19" ht="15" customHeight="1" thickBot="1" x14ac:dyDescent="0.4">
      <c r="B33" s="262" t="s">
        <v>893</v>
      </c>
      <c r="D33" s="753">
        <v>4260</v>
      </c>
      <c r="E33" s="754">
        <v>1923.5</v>
      </c>
      <c r="G33" s="1009" t="s">
        <v>510</v>
      </c>
      <c r="H33" s="1010"/>
      <c r="I33" s="1010"/>
      <c r="J33" s="1011"/>
      <c r="K33" s="755">
        <v>2000</v>
      </c>
      <c r="L33" s="756">
        <v>0.08</v>
      </c>
    </row>
    <row r="34" spans="2:19" ht="15" customHeight="1" thickBot="1" x14ac:dyDescent="0.4">
      <c r="B34" s="1006" t="s">
        <v>511</v>
      </c>
      <c r="C34" s="1006"/>
      <c r="D34" s="1006"/>
      <c r="E34" s="1006"/>
      <c r="G34" s="1014" t="s">
        <v>512</v>
      </c>
      <c r="H34" s="1015"/>
      <c r="I34" s="1015"/>
      <c r="J34" s="1016"/>
      <c r="K34" s="757">
        <v>1</v>
      </c>
      <c r="L34" s="758">
        <v>0.08</v>
      </c>
    </row>
    <row r="35" spans="2:19" ht="15" customHeight="1" x14ac:dyDescent="0.35">
      <c r="B35" s="1006"/>
      <c r="C35" s="1006"/>
      <c r="D35" s="1006"/>
      <c r="E35" s="1006"/>
      <c r="G35" s="1012" t="s">
        <v>513</v>
      </c>
      <c r="H35" s="1012"/>
      <c r="I35" s="1012"/>
      <c r="J35" s="1012"/>
      <c r="K35" s="1012"/>
      <c r="L35" s="1012"/>
    </row>
    <row r="36" spans="2:19" ht="15" customHeight="1" x14ac:dyDescent="0.35">
      <c r="B36" s="1006"/>
      <c r="C36" s="1006"/>
      <c r="D36" s="1006"/>
      <c r="E36" s="1006"/>
      <c r="G36" s="1013"/>
      <c r="H36" s="1013"/>
      <c r="I36" s="1013"/>
      <c r="J36" s="1013"/>
      <c r="K36" s="1013"/>
      <c r="L36" s="1013"/>
    </row>
    <row r="37" spans="2:19" ht="15" hidden="1" customHeight="1" x14ac:dyDescent="0.35"/>
    <row r="38" spans="2:19" ht="14.6" thickBot="1" x14ac:dyDescent="0.4">
      <c r="B38" s="43"/>
      <c r="C38" s="43"/>
      <c r="D38" s="43"/>
    </row>
    <row r="39" spans="2:19" ht="19.399999999999999" customHeight="1" x14ac:dyDescent="0.35">
      <c r="B39" s="547" t="s">
        <v>514</v>
      </c>
      <c r="C39" s="548"/>
      <c r="D39" s="548"/>
      <c r="E39" s="548"/>
      <c r="F39" s="548"/>
      <c r="G39" s="548"/>
      <c r="H39" s="548"/>
      <c r="I39" s="548"/>
      <c r="J39" s="548"/>
      <c r="K39" s="548"/>
      <c r="L39" s="548"/>
      <c r="M39" s="548"/>
      <c r="N39" s="548"/>
      <c r="O39" s="548"/>
      <c r="P39" s="549"/>
    </row>
    <row r="40" spans="2:19" s="11" customFormat="1" ht="28.3" x14ac:dyDescent="0.35">
      <c r="B40" s="263"/>
      <c r="D40" s="759" t="s">
        <v>475</v>
      </c>
      <c r="E40" s="759" t="s">
        <v>476</v>
      </c>
      <c r="F40" s="759" t="s">
        <v>478</v>
      </c>
      <c r="G40" s="759" t="s">
        <v>480</v>
      </c>
      <c r="H40" s="759" t="s">
        <v>515</v>
      </c>
      <c r="I40" s="759" t="s">
        <v>516</v>
      </c>
      <c r="J40" s="759" t="s">
        <v>484</v>
      </c>
      <c r="K40" s="759" t="s">
        <v>485</v>
      </c>
      <c r="L40" s="759" t="s">
        <v>486</v>
      </c>
      <c r="M40" s="759" t="s">
        <v>487</v>
      </c>
      <c r="N40" s="759" t="s">
        <v>488</v>
      </c>
      <c r="O40" s="759" t="s">
        <v>489</v>
      </c>
      <c r="P40" s="760" t="s">
        <v>490</v>
      </c>
      <c r="S40" s="66"/>
    </row>
    <row r="41" spans="2:19" x14ac:dyDescent="0.35">
      <c r="B41" s="264">
        <v>2024</v>
      </c>
      <c r="D41" s="761">
        <v>186.9</v>
      </c>
      <c r="E41" s="762">
        <v>2</v>
      </c>
      <c r="F41" s="762">
        <v>0</v>
      </c>
      <c r="G41" s="762">
        <v>238.9</v>
      </c>
      <c r="H41" s="762">
        <v>9.1</v>
      </c>
      <c r="I41" s="762">
        <v>1</v>
      </c>
      <c r="J41" s="762">
        <v>560.1</v>
      </c>
      <c r="K41" s="762">
        <v>718.3</v>
      </c>
      <c r="L41" s="762">
        <v>63.1</v>
      </c>
      <c r="M41" s="762">
        <v>0</v>
      </c>
      <c r="N41" s="762">
        <v>0.4</v>
      </c>
      <c r="O41" s="761">
        <v>580.20000000000005</v>
      </c>
      <c r="P41" s="763">
        <v>178.4</v>
      </c>
    </row>
    <row r="42" spans="2:19" x14ac:dyDescent="0.35">
      <c r="B42" s="264">
        <v>2025</v>
      </c>
      <c r="D42" s="761">
        <v>182.7</v>
      </c>
      <c r="E42" s="761">
        <v>1.7</v>
      </c>
      <c r="F42" s="761">
        <v>0</v>
      </c>
      <c r="G42" s="761">
        <v>240.5</v>
      </c>
      <c r="H42" s="761">
        <v>9.1999999999999993</v>
      </c>
      <c r="I42" s="761">
        <v>0</v>
      </c>
      <c r="J42" s="761">
        <v>513.9</v>
      </c>
      <c r="K42" s="761">
        <v>577.5</v>
      </c>
      <c r="L42" s="761">
        <v>84.4</v>
      </c>
      <c r="M42" s="761">
        <v>0</v>
      </c>
      <c r="N42" s="761">
        <v>0.4</v>
      </c>
      <c r="O42" s="761">
        <v>522.6</v>
      </c>
      <c r="P42" s="763">
        <v>111.5</v>
      </c>
    </row>
    <row r="43" spans="2:19" x14ac:dyDescent="0.35">
      <c r="B43" s="264">
        <v>2026</v>
      </c>
      <c r="D43" s="761">
        <v>192.1</v>
      </c>
      <c r="E43" s="761">
        <v>1.5</v>
      </c>
      <c r="F43" s="761">
        <v>0</v>
      </c>
      <c r="G43" s="761">
        <v>227.4</v>
      </c>
      <c r="H43" s="761">
        <v>10.3</v>
      </c>
      <c r="I43" s="761">
        <v>0</v>
      </c>
      <c r="J43" s="761">
        <v>482.4</v>
      </c>
      <c r="K43" s="761">
        <v>561.29999999999995</v>
      </c>
      <c r="L43" s="761">
        <v>69.7</v>
      </c>
      <c r="M43" s="761">
        <v>0</v>
      </c>
      <c r="N43" s="761">
        <v>0.2</v>
      </c>
      <c r="O43" s="761">
        <v>520.9</v>
      </c>
      <c r="P43" s="763">
        <v>126</v>
      </c>
    </row>
    <row r="44" spans="2:19" x14ac:dyDescent="0.35">
      <c r="B44" s="264">
        <v>2027</v>
      </c>
      <c r="D44" s="761">
        <v>212.9</v>
      </c>
      <c r="E44" s="761">
        <v>1</v>
      </c>
      <c r="F44" s="761">
        <v>0</v>
      </c>
      <c r="G44" s="761">
        <v>227.2</v>
      </c>
      <c r="H44" s="761">
        <v>9.1999999999999993</v>
      </c>
      <c r="I44" s="761">
        <v>0</v>
      </c>
      <c r="J44" s="761">
        <v>453.1</v>
      </c>
      <c r="K44" s="761">
        <v>537.5</v>
      </c>
      <c r="L44" s="761">
        <v>84.9</v>
      </c>
      <c r="M44" s="761">
        <v>0</v>
      </c>
      <c r="N44" s="761">
        <v>0.3</v>
      </c>
      <c r="O44" s="761">
        <v>510.7</v>
      </c>
      <c r="P44" s="763">
        <v>102.3</v>
      </c>
    </row>
    <row r="45" spans="2:19" x14ac:dyDescent="0.35">
      <c r="B45" s="264">
        <v>2028</v>
      </c>
      <c r="D45" s="761">
        <v>147.1</v>
      </c>
      <c r="E45" s="761">
        <v>0.9</v>
      </c>
      <c r="F45" s="761">
        <v>0</v>
      </c>
      <c r="G45" s="761">
        <v>225.3</v>
      </c>
      <c r="H45" s="761">
        <v>9.1999999999999993</v>
      </c>
      <c r="I45" s="761">
        <v>0</v>
      </c>
      <c r="J45" s="761">
        <v>370.9</v>
      </c>
      <c r="K45" s="761">
        <v>540.70000000000005</v>
      </c>
      <c r="L45" s="761">
        <v>72.900000000000006</v>
      </c>
      <c r="M45" s="761">
        <v>0</v>
      </c>
      <c r="N45" s="761">
        <v>0.3</v>
      </c>
      <c r="O45" s="761">
        <v>404.8</v>
      </c>
      <c r="P45" s="763">
        <v>78.599999999999994</v>
      </c>
    </row>
    <row r="46" spans="2:19" x14ac:dyDescent="0.35">
      <c r="B46" s="264">
        <v>2029</v>
      </c>
      <c r="D46" s="761">
        <v>149.4</v>
      </c>
      <c r="E46" s="761">
        <v>0.9</v>
      </c>
      <c r="F46" s="761">
        <v>0</v>
      </c>
      <c r="G46" s="761">
        <v>76.2</v>
      </c>
      <c r="H46" s="761">
        <v>10.5</v>
      </c>
      <c r="I46" s="761">
        <v>0</v>
      </c>
      <c r="J46" s="761">
        <v>144.19999999999999</v>
      </c>
      <c r="K46" s="761">
        <v>533.79999999999995</v>
      </c>
      <c r="L46" s="761">
        <v>66.7</v>
      </c>
      <c r="M46" s="761">
        <v>0</v>
      </c>
      <c r="N46" s="761">
        <v>0.3</v>
      </c>
      <c r="O46" s="761">
        <v>381.1</v>
      </c>
      <c r="P46" s="763">
        <v>57.8</v>
      </c>
    </row>
    <row r="47" spans="2:19" x14ac:dyDescent="0.35">
      <c r="B47" s="264">
        <v>2030</v>
      </c>
      <c r="D47" s="761">
        <v>153.6</v>
      </c>
      <c r="E47" s="761">
        <v>1.2</v>
      </c>
      <c r="F47" s="761">
        <v>0</v>
      </c>
      <c r="G47" s="761">
        <v>25.1</v>
      </c>
      <c r="H47" s="761">
        <v>0</v>
      </c>
      <c r="I47" s="761">
        <v>0</v>
      </c>
      <c r="J47" s="761">
        <v>84.6</v>
      </c>
      <c r="K47" s="761">
        <v>527.70000000000005</v>
      </c>
      <c r="L47" s="761">
        <v>55.1</v>
      </c>
      <c r="M47" s="761">
        <v>0</v>
      </c>
      <c r="N47" s="761">
        <v>0.3</v>
      </c>
      <c r="O47" s="761">
        <v>165</v>
      </c>
      <c r="P47" s="763">
        <v>39.4</v>
      </c>
    </row>
    <row r="48" spans="2:19" x14ac:dyDescent="0.35">
      <c r="B48" s="264">
        <v>2031</v>
      </c>
      <c r="D48" s="761">
        <v>138.30000000000001</v>
      </c>
      <c r="E48" s="761">
        <v>0.5</v>
      </c>
      <c r="F48" s="761">
        <v>0</v>
      </c>
      <c r="G48" s="761">
        <v>23.7</v>
      </c>
      <c r="H48" s="761">
        <v>0</v>
      </c>
      <c r="I48" s="761">
        <v>0</v>
      </c>
      <c r="J48" s="761">
        <v>75.7</v>
      </c>
      <c r="K48" s="761">
        <v>515.9</v>
      </c>
      <c r="L48" s="761">
        <v>53.4</v>
      </c>
      <c r="M48" s="761">
        <v>0</v>
      </c>
      <c r="N48" s="761">
        <v>0.3</v>
      </c>
      <c r="O48" s="761">
        <v>157.80000000000001</v>
      </c>
      <c r="P48" s="763">
        <v>12.3</v>
      </c>
    </row>
    <row r="49" spans="2:16" x14ac:dyDescent="0.35">
      <c r="B49" s="264">
        <v>2032</v>
      </c>
      <c r="D49" s="761">
        <v>130.80000000000001</v>
      </c>
      <c r="E49" s="761">
        <v>0.5</v>
      </c>
      <c r="F49" s="761">
        <v>0</v>
      </c>
      <c r="G49" s="761">
        <v>20.8</v>
      </c>
      <c r="H49" s="761">
        <v>0</v>
      </c>
      <c r="I49" s="761">
        <v>0</v>
      </c>
      <c r="J49" s="761">
        <v>65.900000000000006</v>
      </c>
      <c r="K49" s="761">
        <v>506.1</v>
      </c>
      <c r="L49" s="761">
        <v>47.9</v>
      </c>
      <c r="M49" s="761">
        <v>0</v>
      </c>
      <c r="N49" s="761">
        <v>0.3</v>
      </c>
      <c r="O49" s="761">
        <v>136.1</v>
      </c>
      <c r="P49" s="763">
        <v>0.5</v>
      </c>
    </row>
    <row r="50" spans="2:16" x14ac:dyDescent="0.35">
      <c r="B50" s="264">
        <v>2033</v>
      </c>
      <c r="D50" s="761">
        <v>127.8</v>
      </c>
      <c r="E50" s="761">
        <v>0.5</v>
      </c>
      <c r="F50" s="761">
        <v>0</v>
      </c>
      <c r="G50" s="761">
        <v>15.5</v>
      </c>
      <c r="H50" s="761">
        <v>0</v>
      </c>
      <c r="I50" s="761">
        <v>0</v>
      </c>
      <c r="J50" s="761">
        <v>59</v>
      </c>
      <c r="K50" s="761">
        <v>516.5</v>
      </c>
      <c r="L50" s="761">
        <v>40.700000000000003</v>
      </c>
      <c r="M50" s="761">
        <v>0</v>
      </c>
      <c r="N50" s="761">
        <v>0.3</v>
      </c>
      <c r="O50" s="761">
        <v>128.9</v>
      </c>
      <c r="P50" s="763">
        <v>0</v>
      </c>
    </row>
    <row r="51" spans="2:16" x14ac:dyDescent="0.35">
      <c r="B51" s="264">
        <v>2034</v>
      </c>
      <c r="D51" s="761">
        <v>119.3</v>
      </c>
      <c r="E51" s="761">
        <v>0.5</v>
      </c>
      <c r="F51" s="761">
        <v>0</v>
      </c>
      <c r="G51" s="761">
        <v>12.4</v>
      </c>
      <c r="H51" s="761">
        <v>0</v>
      </c>
      <c r="I51" s="761">
        <v>0</v>
      </c>
      <c r="J51" s="761">
        <v>52.8</v>
      </c>
      <c r="K51" s="761">
        <v>515.6</v>
      </c>
      <c r="L51" s="761">
        <v>31.6</v>
      </c>
      <c r="M51" s="761">
        <v>0</v>
      </c>
      <c r="N51" s="761">
        <v>0.3</v>
      </c>
      <c r="O51" s="761">
        <v>121.8</v>
      </c>
      <c r="P51" s="763">
        <v>0.1</v>
      </c>
    </row>
    <row r="52" spans="2:16" x14ac:dyDescent="0.35">
      <c r="B52" s="264">
        <v>2035</v>
      </c>
      <c r="D52" s="761">
        <v>115.6</v>
      </c>
      <c r="E52" s="761">
        <v>0.5</v>
      </c>
      <c r="F52" s="761">
        <v>0</v>
      </c>
      <c r="G52" s="761">
        <v>7.1</v>
      </c>
      <c r="H52" s="761">
        <v>0</v>
      </c>
      <c r="I52" s="761">
        <v>0</v>
      </c>
      <c r="J52" s="761">
        <v>45.1</v>
      </c>
      <c r="K52" s="761">
        <v>525.5</v>
      </c>
      <c r="L52" s="761">
        <v>28.8</v>
      </c>
      <c r="M52" s="761">
        <v>0</v>
      </c>
      <c r="N52" s="761">
        <v>0.3</v>
      </c>
      <c r="O52" s="761">
        <v>97.5</v>
      </c>
      <c r="P52" s="763">
        <v>0.6</v>
      </c>
    </row>
    <row r="53" spans="2:16" x14ac:dyDescent="0.35">
      <c r="B53" s="264">
        <v>2036</v>
      </c>
      <c r="D53" s="761">
        <v>113.1</v>
      </c>
      <c r="E53" s="761">
        <v>0.5</v>
      </c>
      <c r="F53" s="761">
        <v>0</v>
      </c>
      <c r="G53" s="761">
        <v>7.1</v>
      </c>
      <c r="H53" s="761">
        <v>0</v>
      </c>
      <c r="I53" s="761">
        <v>0</v>
      </c>
      <c r="J53" s="761">
        <v>41.8</v>
      </c>
      <c r="K53" s="761">
        <v>529.5</v>
      </c>
      <c r="L53" s="761">
        <v>26.6</v>
      </c>
      <c r="M53" s="761">
        <v>0</v>
      </c>
      <c r="N53" s="761">
        <v>0.3</v>
      </c>
      <c r="O53" s="761">
        <v>88.8</v>
      </c>
      <c r="P53" s="763">
        <v>1.7</v>
      </c>
    </row>
    <row r="54" spans="2:16" x14ac:dyDescent="0.35">
      <c r="B54" s="264">
        <v>2037</v>
      </c>
      <c r="D54" s="761">
        <v>111.9</v>
      </c>
      <c r="E54" s="761">
        <v>0.5</v>
      </c>
      <c r="F54" s="761">
        <v>0</v>
      </c>
      <c r="G54" s="761">
        <v>7.1</v>
      </c>
      <c r="H54" s="761">
        <v>0</v>
      </c>
      <c r="I54" s="761">
        <v>0</v>
      </c>
      <c r="J54" s="761">
        <v>38.299999999999997</v>
      </c>
      <c r="K54" s="761">
        <v>535.20000000000005</v>
      </c>
      <c r="L54" s="761">
        <v>24.9</v>
      </c>
      <c r="M54" s="761">
        <v>0</v>
      </c>
      <c r="N54" s="761">
        <v>0.3</v>
      </c>
      <c r="O54" s="761">
        <v>85.5</v>
      </c>
      <c r="P54" s="763">
        <v>4.7</v>
      </c>
    </row>
    <row r="55" spans="2:16" x14ac:dyDescent="0.35">
      <c r="B55" s="264">
        <v>2038</v>
      </c>
      <c r="D55" s="761">
        <v>112.7</v>
      </c>
      <c r="E55" s="761">
        <v>0.5</v>
      </c>
      <c r="F55" s="761">
        <v>0</v>
      </c>
      <c r="G55" s="761">
        <v>7.2</v>
      </c>
      <c r="H55" s="761">
        <v>0</v>
      </c>
      <c r="I55" s="761">
        <v>0</v>
      </c>
      <c r="J55" s="761">
        <v>37.4</v>
      </c>
      <c r="K55" s="761">
        <v>537.4</v>
      </c>
      <c r="L55" s="761">
        <v>23.4</v>
      </c>
      <c r="M55" s="761">
        <v>0</v>
      </c>
      <c r="N55" s="761">
        <v>0.3</v>
      </c>
      <c r="O55" s="761">
        <v>81.5</v>
      </c>
      <c r="P55" s="763">
        <v>9.9</v>
      </c>
    </row>
    <row r="56" spans="2:16" x14ac:dyDescent="0.35">
      <c r="B56" s="264">
        <v>2039</v>
      </c>
      <c r="D56" s="761">
        <v>113.9</v>
      </c>
      <c r="E56" s="761">
        <v>0.5</v>
      </c>
      <c r="F56" s="761">
        <v>0</v>
      </c>
      <c r="G56" s="761">
        <v>7.2</v>
      </c>
      <c r="H56" s="761">
        <v>0</v>
      </c>
      <c r="I56" s="761">
        <v>0</v>
      </c>
      <c r="J56" s="761">
        <v>36.6</v>
      </c>
      <c r="K56" s="761">
        <v>545.5</v>
      </c>
      <c r="L56" s="761">
        <v>21.5</v>
      </c>
      <c r="M56" s="761">
        <v>0</v>
      </c>
      <c r="N56" s="761">
        <v>0.3</v>
      </c>
      <c r="O56" s="761">
        <v>77.3</v>
      </c>
      <c r="P56" s="763">
        <v>15.6</v>
      </c>
    </row>
    <row r="57" spans="2:16" x14ac:dyDescent="0.35">
      <c r="B57" s="264">
        <v>2040</v>
      </c>
      <c r="D57" s="761">
        <v>115.7</v>
      </c>
      <c r="E57" s="761">
        <v>0.5</v>
      </c>
      <c r="F57" s="761">
        <v>0</v>
      </c>
      <c r="G57" s="761">
        <v>7.2</v>
      </c>
      <c r="H57" s="761">
        <v>0</v>
      </c>
      <c r="I57" s="761">
        <v>0</v>
      </c>
      <c r="J57" s="761">
        <v>35.799999999999997</v>
      </c>
      <c r="K57" s="761">
        <v>551.6</v>
      </c>
      <c r="L57" s="761">
        <v>20.7</v>
      </c>
      <c r="M57" s="761">
        <v>0</v>
      </c>
      <c r="N57" s="761">
        <v>0.3</v>
      </c>
      <c r="O57" s="761">
        <v>73.5</v>
      </c>
      <c r="P57" s="763">
        <v>22</v>
      </c>
    </row>
    <row r="58" spans="2:16" x14ac:dyDescent="0.35">
      <c r="B58" s="264">
        <v>2041</v>
      </c>
      <c r="D58" s="761">
        <v>116.6</v>
      </c>
      <c r="E58" s="761">
        <v>0.5</v>
      </c>
      <c r="F58" s="761">
        <v>0</v>
      </c>
      <c r="G58" s="761">
        <v>7.2</v>
      </c>
      <c r="H58" s="761">
        <v>0</v>
      </c>
      <c r="I58" s="761">
        <v>0</v>
      </c>
      <c r="J58" s="761">
        <v>34.799999999999997</v>
      </c>
      <c r="K58" s="761">
        <v>553.5</v>
      </c>
      <c r="L58" s="761">
        <v>19.8</v>
      </c>
      <c r="M58" s="761">
        <v>0</v>
      </c>
      <c r="N58" s="761">
        <v>0.3</v>
      </c>
      <c r="O58" s="761">
        <v>75</v>
      </c>
      <c r="P58" s="763">
        <v>31.4</v>
      </c>
    </row>
    <row r="59" spans="2:16" x14ac:dyDescent="0.35">
      <c r="B59" s="264">
        <v>2042</v>
      </c>
      <c r="D59" s="761">
        <v>117.2</v>
      </c>
      <c r="E59" s="761">
        <v>0.5</v>
      </c>
      <c r="F59" s="761">
        <v>0</v>
      </c>
      <c r="G59" s="761">
        <v>0.1</v>
      </c>
      <c r="H59" s="761">
        <v>0</v>
      </c>
      <c r="I59" s="761">
        <v>0</v>
      </c>
      <c r="J59" s="761">
        <v>33.799999999999997</v>
      </c>
      <c r="K59" s="761">
        <v>562.6</v>
      </c>
      <c r="L59" s="761">
        <v>19.3</v>
      </c>
      <c r="M59" s="761">
        <v>0</v>
      </c>
      <c r="N59" s="761">
        <v>0.3</v>
      </c>
      <c r="O59" s="761">
        <v>76</v>
      </c>
      <c r="P59" s="763">
        <v>39.6</v>
      </c>
    </row>
    <row r="60" spans="2:16" x14ac:dyDescent="0.35">
      <c r="B60" s="264">
        <v>2043</v>
      </c>
      <c r="D60" s="761">
        <v>118.4</v>
      </c>
      <c r="E60" s="761">
        <v>0.5</v>
      </c>
      <c r="F60" s="761">
        <v>0</v>
      </c>
      <c r="G60" s="761">
        <v>0.1</v>
      </c>
      <c r="H60" s="761">
        <v>0</v>
      </c>
      <c r="I60" s="761">
        <v>0</v>
      </c>
      <c r="J60" s="761">
        <v>33.200000000000003</v>
      </c>
      <c r="K60" s="761">
        <v>560.29999999999995</v>
      </c>
      <c r="L60" s="761">
        <v>18.600000000000001</v>
      </c>
      <c r="M60" s="761">
        <v>0</v>
      </c>
      <c r="N60" s="761">
        <v>0.3</v>
      </c>
      <c r="O60" s="761">
        <v>77</v>
      </c>
      <c r="P60" s="763">
        <v>41.8</v>
      </c>
    </row>
    <row r="61" spans="2:16" x14ac:dyDescent="0.35">
      <c r="B61" s="264">
        <v>2044</v>
      </c>
      <c r="D61" s="761">
        <v>120.1</v>
      </c>
      <c r="E61" s="761">
        <v>0.5</v>
      </c>
      <c r="F61" s="761">
        <v>0</v>
      </c>
      <c r="G61" s="761">
        <v>0.1</v>
      </c>
      <c r="H61" s="761">
        <v>0</v>
      </c>
      <c r="I61" s="761">
        <v>0</v>
      </c>
      <c r="J61" s="761">
        <v>32.4</v>
      </c>
      <c r="K61" s="761">
        <v>567.70000000000005</v>
      </c>
      <c r="L61" s="761">
        <v>17.7</v>
      </c>
      <c r="M61" s="761">
        <v>0</v>
      </c>
      <c r="N61" s="761">
        <v>0.3</v>
      </c>
      <c r="O61" s="761">
        <v>75.8</v>
      </c>
      <c r="P61" s="763">
        <v>30.4</v>
      </c>
    </row>
    <row r="62" spans="2:16" x14ac:dyDescent="0.35">
      <c r="B62" s="264">
        <v>2045</v>
      </c>
      <c r="D62" s="761">
        <v>121</v>
      </c>
      <c r="E62" s="761">
        <v>0.5</v>
      </c>
      <c r="F62" s="761">
        <v>0</v>
      </c>
      <c r="G62" s="761">
        <v>0.1</v>
      </c>
      <c r="H62" s="761">
        <v>0</v>
      </c>
      <c r="I62" s="761">
        <v>0</v>
      </c>
      <c r="J62" s="761">
        <v>31.4</v>
      </c>
      <c r="K62" s="761">
        <v>570.4</v>
      </c>
      <c r="L62" s="761">
        <v>16.600000000000001</v>
      </c>
      <c r="M62" s="761">
        <v>0</v>
      </c>
      <c r="N62" s="761">
        <v>0.3</v>
      </c>
      <c r="O62" s="761">
        <v>75.8</v>
      </c>
      <c r="P62" s="763">
        <v>24.3</v>
      </c>
    </row>
    <row r="63" spans="2:16" x14ac:dyDescent="0.35">
      <c r="B63" s="264">
        <v>2046</v>
      </c>
      <c r="D63" s="761">
        <v>121.6</v>
      </c>
      <c r="E63" s="761">
        <v>0.5</v>
      </c>
      <c r="F63" s="761">
        <v>0</v>
      </c>
      <c r="G63" s="761">
        <v>0.1</v>
      </c>
      <c r="H63" s="761">
        <v>0</v>
      </c>
      <c r="I63" s="761">
        <v>0</v>
      </c>
      <c r="J63" s="761">
        <v>30.4</v>
      </c>
      <c r="K63" s="761">
        <v>577.6</v>
      </c>
      <c r="L63" s="761">
        <v>15.2</v>
      </c>
      <c r="M63" s="761">
        <v>0</v>
      </c>
      <c r="N63" s="761">
        <v>0.2</v>
      </c>
      <c r="O63" s="761">
        <v>71.099999999999994</v>
      </c>
      <c r="P63" s="763">
        <v>19.5</v>
      </c>
    </row>
    <row r="64" spans="2:16" x14ac:dyDescent="0.35">
      <c r="B64" s="264">
        <v>2047</v>
      </c>
      <c r="D64" s="761">
        <v>122.7</v>
      </c>
      <c r="E64" s="761">
        <v>0.5</v>
      </c>
      <c r="F64" s="761">
        <v>0</v>
      </c>
      <c r="G64" s="761">
        <v>0.1</v>
      </c>
      <c r="H64" s="761">
        <v>0</v>
      </c>
      <c r="I64" s="761">
        <v>0</v>
      </c>
      <c r="J64" s="761">
        <v>29.7</v>
      </c>
      <c r="K64" s="761">
        <v>580.70000000000005</v>
      </c>
      <c r="L64" s="761">
        <v>14.1</v>
      </c>
      <c r="M64" s="761">
        <v>0</v>
      </c>
      <c r="N64" s="761">
        <v>0.2</v>
      </c>
      <c r="O64" s="761">
        <v>66.599999999999994</v>
      </c>
      <c r="P64" s="763">
        <v>16.3</v>
      </c>
    </row>
    <row r="65" spans="2:16" x14ac:dyDescent="0.35">
      <c r="B65" s="264">
        <v>2048</v>
      </c>
      <c r="D65" s="761">
        <v>124.1</v>
      </c>
      <c r="E65" s="761">
        <v>0.5</v>
      </c>
      <c r="F65" s="761">
        <v>0</v>
      </c>
      <c r="G65" s="761">
        <v>0.1</v>
      </c>
      <c r="H65" s="761">
        <v>0</v>
      </c>
      <c r="I65" s="761">
        <v>0</v>
      </c>
      <c r="J65" s="761">
        <v>29.1</v>
      </c>
      <c r="K65" s="761">
        <v>582.79999999999995</v>
      </c>
      <c r="L65" s="761">
        <v>13.5</v>
      </c>
      <c r="M65" s="761">
        <v>0</v>
      </c>
      <c r="N65" s="761">
        <v>0.2</v>
      </c>
      <c r="O65" s="761">
        <v>60</v>
      </c>
      <c r="P65" s="763">
        <v>18.2</v>
      </c>
    </row>
    <row r="66" spans="2:16" x14ac:dyDescent="0.35">
      <c r="B66" s="264">
        <v>2049</v>
      </c>
      <c r="D66" s="761">
        <v>122.5</v>
      </c>
      <c r="E66" s="761">
        <v>0.5</v>
      </c>
      <c r="F66" s="761">
        <v>0</v>
      </c>
      <c r="G66" s="761">
        <v>0.1</v>
      </c>
      <c r="H66" s="761">
        <v>0</v>
      </c>
      <c r="I66" s="761">
        <v>0</v>
      </c>
      <c r="J66" s="761">
        <v>24.8</v>
      </c>
      <c r="K66" s="761">
        <v>589.9</v>
      </c>
      <c r="L66" s="761">
        <v>14.2</v>
      </c>
      <c r="M66" s="761">
        <v>0</v>
      </c>
      <c r="N66" s="761">
        <v>0.2</v>
      </c>
      <c r="O66" s="761">
        <v>49</v>
      </c>
      <c r="P66" s="763">
        <v>20.100000000000001</v>
      </c>
    </row>
    <row r="67" spans="2:16" ht="14.6" thickBot="1" x14ac:dyDescent="0.4">
      <c r="B67" s="265">
        <v>2050</v>
      </c>
      <c r="D67" s="764">
        <v>124.4</v>
      </c>
      <c r="E67" s="765">
        <v>0.4</v>
      </c>
      <c r="F67" s="765">
        <v>0</v>
      </c>
      <c r="G67" s="765">
        <v>0.1</v>
      </c>
      <c r="H67" s="765">
        <v>0</v>
      </c>
      <c r="I67" s="765">
        <v>0</v>
      </c>
      <c r="J67" s="765">
        <v>26</v>
      </c>
      <c r="K67" s="765">
        <v>590.79999999999995</v>
      </c>
      <c r="L67" s="765">
        <v>15.3</v>
      </c>
      <c r="M67" s="765">
        <v>0</v>
      </c>
      <c r="N67" s="765">
        <v>0.2</v>
      </c>
      <c r="O67" s="765">
        <v>47.8</v>
      </c>
      <c r="P67" s="766">
        <v>24.7</v>
      </c>
    </row>
    <row r="68" spans="2:16" ht="14.15" customHeight="1" x14ac:dyDescent="0.35">
      <c r="B68" s="1005" t="s">
        <v>967</v>
      </c>
      <c r="C68" s="1005"/>
      <c r="D68" s="1005"/>
      <c r="E68" s="1005"/>
      <c r="F68" s="1005"/>
      <c r="G68" s="1005"/>
      <c r="H68" s="1005"/>
      <c r="I68" s="1005"/>
      <c r="J68" s="1005"/>
      <c r="K68" s="1005"/>
      <c r="L68" s="1005"/>
    </row>
    <row r="69" spans="2:16" x14ac:dyDescent="0.35">
      <c r="B69" s="1006"/>
      <c r="C69" s="1006"/>
      <c r="D69" s="1006"/>
      <c r="E69" s="1006"/>
      <c r="F69" s="1006"/>
      <c r="G69" s="1006"/>
      <c r="H69" s="1006"/>
      <c r="I69" s="1006"/>
      <c r="J69" s="1006"/>
      <c r="K69" s="1006"/>
      <c r="L69" s="1006"/>
    </row>
    <row r="70" spans="2:16" x14ac:dyDescent="0.35">
      <c r="B70" s="1006"/>
      <c r="C70" s="1006"/>
      <c r="D70" s="1006"/>
      <c r="E70" s="1006"/>
      <c r="F70" s="1006"/>
      <c r="G70" s="1006"/>
      <c r="H70" s="1006"/>
      <c r="I70" s="1006"/>
      <c r="J70" s="1006"/>
      <c r="K70" s="1006"/>
      <c r="L70" s="1006"/>
    </row>
    <row r="71" spans="2:16" ht="14.6" thickBot="1" x14ac:dyDescent="0.4">
      <c r="B71" s="1006"/>
      <c r="C71" s="1006"/>
      <c r="D71" s="1006"/>
      <c r="E71" s="1006"/>
      <c r="F71" s="1006"/>
      <c r="G71" s="1006"/>
      <c r="H71" s="1006"/>
      <c r="I71" s="1006"/>
      <c r="J71" s="1006"/>
      <c r="K71" s="1006"/>
      <c r="L71" s="1006"/>
    </row>
    <row r="72" spans="2:16" s="7" customFormat="1" ht="15.75" customHeight="1" thickBot="1" x14ac:dyDescent="0.4">
      <c r="B72" s="806" t="s">
        <v>858</v>
      </c>
      <c r="C72" s="807"/>
      <c r="D72" s="807"/>
      <c r="E72" s="807"/>
      <c r="F72" s="807"/>
      <c r="G72" s="807"/>
      <c r="H72" s="807"/>
      <c r="I72" s="807"/>
      <c r="J72" s="807"/>
      <c r="K72" s="807"/>
      <c r="L72" s="807"/>
      <c r="M72" s="807"/>
      <c r="N72" s="807"/>
      <c r="O72" s="807"/>
      <c r="P72" s="808"/>
    </row>
  </sheetData>
  <sheetProtection algorithmName="SHA-512" hashValue="0wHnUy4dpNLlb8OKEXkYlSmVbDlMK41fhrqq6YW2FjL3VpQrC3LGKqBS/dwe5e/aa3moQ+FIkYzSxC5DeCLKiQ==" saltValue="TrDJvsg/g8FxSeHShtLaVg==" spinCount="100000" sheet="1" selectLockedCells="1"/>
  <sortState xmlns:xlrd2="http://schemas.microsoft.com/office/spreadsheetml/2017/richdata2" ref="B9:K21">
    <sortCondition ref="B9:B21"/>
  </sortState>
  <mergeCells count="16">
    <mergeCell ref="B72:P72"/>
    <mergeCell ref="B23:G23"/>
    <mergeCell ref="I13:J16"/>
    <mergeCell ref="B68:L71"/>
    <mergeCell ref="G25:J25"/>
    <mergeCell ref="G26:J26"/>
    <mergeCell ref="G27:J27"/>
    <mergeCell ref="G28:J28"/>
    <mergeCell ref="G29:J29"/>
    <mergeCell ref="G30:J30"/>
    <mergeCell ref="G32:J32"/>
    <mergeCell ref="G33:J33"/>
    <mergeCell ref="G31:J31"/>
    <mergeCell ref="B34:E36"/>
    <mergeCell ref="G35:L36"/>
    <mergeCell ref="G34:J34"/>
  </mergeCells>
  <phoneticPr fontId="34" type="noConversion"/>
  <conditionalFormatting sqref="A72:B72 Q72:XFD72">
    <cfRule type="containsText" dxfId="5" priority="1" operator="containsText" text="✓">
      <formula>NOT(ISERROR(SEARCH("✓",A72)))</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BB39F-877E-4342-BB1D-13411CA40C7C}">
  <sheetPr codeName="Sheet13">
    <tabColor rgb="FF0070C0"/>
    <pageSetUpPr fitToPage="1"/>
  </sheetPr>
  <dimension ref="A1:AR122"/>
  <sheetViews>
    <sheetView showGridLines="0" zoomScale="60" zoomScaleNormal="60" workbookViewId="0">
      <selection activeCell="F64" sqref="F64"/>
    </sheetView>
  </sheetViews>
  <sheetFormatPr defaultColWidth="8.640625" defaultRowHeight="14.15" x14ac:dyDescent="0.35"/>
  <cols>
    <col min="1" max="1" width="1.640625" style="2" customWidth="1"/>
    <col min="2" max="2" width="1.140625" style="2" customWidth="1"/>
    <col min="3" max="3" width="6.640625" style="2" customWidth="1"/>
    <col min="4" max="4" width="43.140625" style="2" customWidth="1"/>
    <col min="5" max="6" width="12.140625" style="2" customWidth="1"/>
    <col min="7" max="7" width="17.640625" style="2" customWidth="1"/>
    <col min="8" max="8" width="8" style="2" customWidth="1"/>
    <col min="9" max="9" width="3.140625" style="2" customWidth="1"/>
    <col min="10" max="10" width="24.78515625" style="27" customWidth="1"/>
    <col min="11" max="11" width="12.28515625" style="27" customWidth="1"/>
    <col min="12" max="12" width="15.5" style="27" customWidth="1"/>
    <col min="13" max="13" width="28" style="27" customWidth="1"/>
    <col min="14" max="14" width="16.5703125" style="27" customWidth="1"/>
    <col min="15" max="15" width="16.5703125" style="27" hidden="1" customWidth="1"/>
    <col min="16" max="16" width="16.5703125" style="27" customWidth="1"/>
    <col min="17" max="17" width="27.5" style="27" customWidth="1"/>
    <col min="18" max="18" width="30.35546875" style="27" customWidth="1"/>
    <col min="19" max="19" width="6" style="27" customWidth="1"/>
    <col min="20" max="20" width="3.140625" style="2" customWidth="1"/>
    <col min="21" max="21" width="15.85546875" style="28" customWidth="1"/>
    <col min="22" max="22" width="12.140625" style="29" customWidth="1"/>
    <col min="23" max="23" width="13.85546875" style="29" customWidth="1"/>
    <col min="24" max="24" width="19" style="29" customWidth="1"/>
    <col min="25" max="25" width="1.5" style="27" customWidth="1"/>
    <col min="26" max="26" width="10.5" style="27" customWidth="1"/>
    <col min="27" max="27" width="11.85546875" style="27" customWidth="1"/>
    <col min="28" max="28" width="7.140625" style="2" customWidth="1"/>
    <col min="29" max="30" width="8.640625" style="2"/>
    <col min="31" max="31" width="11.640625" style="2" customWidth="1"/>
    <col min="32" max="32" width="9.640625" style="2" customWidth="1"/>
    <col min="33" max="33" width="10.85546875" style="2" customWidth="1"/>
    <col min="34" max="16384" width="8.640625" style="2"/>
  </cols>
  <sheetData>
    <row r="1" spans="1:44" ht="15" customHeight="1" x14ac:dyDescent="0.35">
      <c r="A1" s="56" t="s">
        <v>0</v>
      </c>
      <c r="B1" s="56" t="s">
        <v>0</v>
      </c>
      <c r="C1" s="56" t="s">
        <v>0</v>
      </c>
      <c r="D1" s="56" t="s">
        <v>0</v>
      </c>
      <c r="E1" s="56" t="s">
        <v>0</v>
      </c>
      <c r="F1" s="56"/>
      <c r="G1" s="56"/>
      <c r="H1" s="56" t="s">
        <v>0</v>
      </c>
      <c r="I1" s="56" t="s">
        <v>0</v>
      </c>
      <c r="J1" s="56" t="s">
        <v>0</v>
      </c>
      <c r="K1" s="56"/>
      <c r="L1" s="56"/>
      <c r="M1" s="56" t="s">
        <v>0</v>
      </c>
      <c r="N1" s="56"/>
      <c r="O1" s="56" t="s">
        <v>0</v>
      </c>
      <c r="P1" s="56"/>
      <c r="Q1" s="56" t="s">
        <v>0</v>
      </c>
      <c r="R1" s="56" t="s">
        <v>0</v>
      </c>
      <c r="S1" s="56" t="s">
        <v>0</v>
      </c>
      <c r="T1" s="56" t="s">
        <v>0</v>
      </c>
      <c r="U1" s="59" t="s">
        <v>0</v>
      </c>
      <c r="V1" s="59" t="s">
        <v>0</v>
      </c>
      <c r="W1" s="56" t="s">
        <v>0</v>
      </c>
      <c r="X1" s="2"/>
      <c r="Y1" s="2"/>
      <c r="Z1" s="2"/>
      <c r="AA1" s="2"/>
    </row>
    <row r="2" spans="1:44" ht="15" customHeight="1" x14ac:dyDescent="0.35">
      <c r="J2" s="2"/>
      <c r="K2" s="2"/>
      <c r="L2" s="2"/>
      <c r="M2" s="2"/>
      <c r="N2" s="2"/>
      <c r="O2" s="2"/>
      <c r="P2" s="2"/>
      <c r="Q2" s="2"/>
      <c r="R2" s="2"/>
      <c r="S2" s="2"/>
      <c r="T2" s="36"/>
      <c r="U2" s="27"/>
      <c r="V2" s="27"/>
      <c r="W2" s="2"/>
      <c r="X2" s="2"/>
      <c r="Y2" s="2"/>
      <c r="Z2" s="2"/>
      <c r="AA2" s="2"/>
    </row>
    <row r="3" spans="1:44" x14ac:dyDescent="0.35">
      <c r="J3" s="2"/>
      <c r="K3" s="2"/>
      <c r="L3" s="2"/>
      <c r="M3" s="2"/>
      <c r="N3" s="2"/>
      <c r="O3" s="2"/>
      <c r="P3" s="2"/>
      <c r="Q3" s="2"/>
      <c r="R3" s="2"/>
      <c r="S3" s="2"/>
      <c r="T3" s="36"/>
      <c r="U3" s="27"/>
      <c r="V3" s="27"/>
      <c r="W3" s="2"/>
      <c r="X3" s="2"/>
      <c r="Y3" s="2"/>
      <c r="Z3" s="2"/>
      <c r="AA3" s="2"/>
    </row>
    <row r="4" spans="1:44" x14ac:dyDescent="0.35">
      <c r="M4" s="2"/>
      <c r="N4" s="2"/>
      <c r="O4" s="2"/>
      <c r="P4" s="2"/>
      <c r="Q4" s="2"/>
      <c r="R4" s="2"/>
      <c r="S4" s="2"/>
      <c r="T4" s="36"/>
      <c r="U4" s="27"/>
      <c r="V4" s="27"/>
      <c r="W4" s="2"/>
      <c r="X4" s="2"/>
      <c r="Y4" s="2"/>
      <c r="Z4" s="2"/>
      <c r="AA4" s="2"/>
    </row>
    <row r="5" spans="1:44" ht="27.45" x14ac:dyDescent="0.4">
      <c r="G5" s="329" t="s">
        <v>517</v>
      </c>
      <c r="H5" s="119"/>
      <c r="I5" s="119"/>
      <c r="J5" s="119"/>
      <c r="K5" s="119"/>
      <c r="L5" s="119"/>
      <c r="M5" s="2"/>
      <c r="N5" s="2"/>
      <c r="O5" s="2"/>
      <c r="P5" s="2"/>
      <c r="S5" s="2"/>
      <c r="T5" s="36"/>
      <c r="U5" s="27"/>
      <c r="V5" s="27"/>
      <c r="W5" s="2"/>
      <c r="X5" s="2"/>
      <c r="Y5" s="2"/>
      <c r="Z5" s="2"/>
      <c r="AA5" s="2"/>
    </row>
    <row r="6" spans="1:44" ht="22.75" x14ac:dyDescent="0.55000000000000004">
      <c r="H6" s="244"/>
      <c r="I6" s="244"/>
      <c r="J6" s="244"/>
      <c r="K6" s="244"/>
      <c r="L6" s="244"/>
      <c r="M6" s="244"/>
      <c r="N6" s="244"/>
      <c r="O6" s="244"/>
      <c r="P6" s="244"/>
      <c r="S6" s="3"/>
      <c r="T6" s="36"/>
      <c r="U6" s="27"/>
      <c r="V6" s="27"/>
      <c r="W6" s="2"/>
      <c r="X6" s="2"/>
      <c r="Y6" s="2"/>
      <c r="Z6" s="2"/>
      <c r="AA6" s="2"/>
    </row>
    <row r="7" spans="1:44" ht="15" customHeight="1" x14ac:dyDescent="0.35">
      <c r="K7" s="2"/>
      <c r="L7" s="2"/>
      <c r="M7" s="2"/>
      <c r="N7" s="2"/>
      <c r="O7" s="3"/>
      <c r="P7" s="3"/>
      <c r="S7" s="3"/>
      <c r="T7" s="36"/>
      <c r="U7" s="27"/>
      <c r="V7" s="27"/>
      <c r="W7" s="2"/>
      <c r="X7" s="2"/>
      <c r="Y7" s="2"/>
      <c r="Z7" s="2"/>
      <c r="AA7" s="2"/>
    </row>
    <row r="8" spans="1:44" ht="15" customHeight="1" x14ac:dyDescent="0.35">
      <c r="J8" s="2"/>
      <c r="K8" s="2"/>
      <c r="L8" s="2"/>
      <c r="M8" s="2"/>
      <c r="N8" s="2"/>
      <c r="O8" s="3"/>
      <c r="P8" s="3"/>
      <c r="S8" s="3"/>
      <c r="T8" s="36"/>
      <c r="U8" s="27"/>
      <c r="V8" s="27"/>
      <c r="W8" s="2"/>
      <c r="X8" s="2"/>
      <c r="Y8" s="2"/>
      <c r="Z8" s="2"/>
      <c r="AA8" s="2"/>
    </row>
    <row r="9" spans="1:44" ht="14.6" thickBot="1" x14ac:dyDescent="0.4"/>
    <row r="10" spans="1:44" ht="57.65" customHeight="1" thickBot="1" x14ac:dyDescent="0.4">
      <c r="C10" s="1038" t="s">
        <v>984</v>
      </c>
      <c r="D10" s="1039"/>
      <c r="E10" s="1039"/>
      <c r="F10" s="1039"/>
      <c r="G10" s="1039"/>
      <c r="H10" s="1040"/>
      <c r="J10" s="1038" t="s">
        <v>518</v>
      </c>
      <c r="K10" s="1039"/>
      <c r="L10" s="1039"/>
      <c r="M10" s="1039"/>
      <c r="N10" s="1039"/>
      <c r="O10" s="1039"/>
      <c r="P10" s="1039"/>
      <c r="Q10" s="1039"/>
      <c r="R10" s="1039"/>
      <c r="S10" s="1040"/>
    </row>
    <row r="11" spans="1:44" ht="14.9" customHeight="1" x14ac:dyDescent="0.35">
      <c r="C11" s="143"/>
      <c r="H11" s="9"/>
      <c r="J11" s="1041"/>
      <c r="K11" s="1042"/>
      <c r="L11" s="1042"/>
      <c r="M11" s="1042"/>
      <c r="N11" s="1042"/>
      <c r="O11" s="1042"/>
      <c r="P11" s="1042"/>
      <c r="Q11" s="1042"/>
      <c r="R11" s="1042"/>
      <c r="S11" s="1043"/>
    </row>
    <row r="12" spans="1:44" ht="13.4" customHeight="1" x14ac:dyDescent="0.5">
      <c r="C12" s="143"/>
      <c r="F12" s="1044" t="s">
        <v>519</v>
      </c>
      <c r="G12" s="1028" t="s">
        <v>520</v>
      </c>
      <c r="H12" s="25"/>
      <c r="J12" s="1045" t="s">
        <v>521</v>
      </c>
      <c r="K12" s="1046"/>
      <c r="L12" s="1046"/>
      <c r="M12" s="1046"/>
      <c r="N12" s="1046"/>
      <c r="O12" s="1046"/>
      <c r="P12" s="1046"/>
      <c r="Q12" s="1046"/>
      <c r="R12" s="1046"/>
      <c r="S12" s="1047"/>
    </row>
    <row r="13" spans="1:44" ht="33" customHeight="1" x14ac:dyDescent="0.5">
      <c r="C13" s="143"/>
      <c r="D13" s="5"/>
      <c r="E13" s="27" t="s">
        <v>983</v>
      </c>
      <c r="F13" s="1044"/>
      <c r="G13" s="1028"/>
      <c r="H13" s="25"/>
      <c r="J13" s="613" t="s">
        <v>522</v>
      </c>
      <c r="K13" s="747" t="s">
        <v>523</v>
      </c>
      <c r="L13" s="746" t="s">
        <v>978</v>
      </c>
      <c r="M13" s="612" t="s">
        <v>524</v>
      </c>
      <c r="N13" s="1021" t="s">
        <v>42</v>
      </c>
      <c r="O13" s="1021"/>
      <c r="P13" s="1021"/>
      <c r="Q13" s="612" t="s">
        <v>525</v>
      </c>
      <c r="R13" s="612" t="s">
        <v>526</v>
      </c>
      <c r="S13" s="236"/>
    </row>
    <row r="14" spans="1:44" x14ac:dyDescent="0.35">
      <c r="C14" s="143"/>
      <c r="D14" s="10" t="s">
        <v>524</v>
      </c>
      <c r="E14" s="29" t="e">
        <f>Summary!E25/Summary!J12</f>
        <v>#DIV/0!</v>
      </c>
      <c r="F14" s="35" t="e">
        <f>E14/$E$18</f>
        <v>#DIV/0!</v>
      </c>
      <c r="G14" s="34" t="e">
        <f>IF(F14&lt;=0.01,#N/A,F14)</f>
        <v>#DIV/0!</v>
      </c>
      <c r="H14" s="25"/>
      <c r="J14" s="237">
        <v>0</v>
      </c>
      <c r="K14" s="10">
        <f>IF(Summary!D17="",2025,Summary!D17)</f>
        <v>2025</v>
      </c>
      <c r="L14" s="27" t="str">
        <f>$K$13&amp;" "&amp;J14&amp;CHAR(10)&amp;" ("&amp;K14&amp;")"</f>
        <v>Year 0
 (2025)</v>
      </c>
      <c r="M14" s="251">
        <f>SUMIFS(M$50:M$110, $K$50:$K$110, "&gt;" &amp; $K14-5, $K$50:$K$110, "&lt;=" &amp; $K14)</f>
        <v>0</v>
      </c>
      <c r="N14" s="1035">
        <f>SUMIFS(P$50:P$110, $K$50:$K$110, "&gt;" &amp; $K14-5, $K$50:$K$110, "&lt;=" &amp; $K14)</f>
        <v>0</v>
      </c>
      <c r="O14" s="1035"/>
      <c r="P14" s="1035"/>
      <c r="Q14" s="251">
        <f>SUMIFS(Q$50:Q$110, $K$50:$K$110, "&gt;" &amp; $K14-5, $K$50:$K$110, "&lt;=" &amp; $K14)</f>
        <v>0</v>
      </c>
      <c r="R14" s="251">
        <f>SUMIFS(R$50:R$110, $K$50:$K$110, "&gt;" &amp; $K14-5, $K$50:$K$110, "&lt;=" &amp; $K14)</f>
        <v>0</v>
      </c>
      <c r="S14" s="236"/>
    </row>
    <row r="15" spans="1:44" x14ac:dyDescent="0.35">
      <c r="C15" s="143"/>
      <c r="D15" s="10" t="s">
        <v>42</v>
      </c>
      <c r="E15" s="29" t="e">
        <f>IF(Summary!D29=0,0,Summary!D29/Summary!$J$10)</f>
        <v>#N/A</v>
      </c>
      <c r="F15" s="35" t="e">
        <f>E15/$E$18</f>
        <v>#N/A</v>
      </c>
      <c r="G15" s="34" t="e">
        <f>IF(F16&lt;=0.01,#N/A,F16)</f>
        <v>#DIV/0!</v>
      </c>
      <c r="H15" s="25"/>
      <c r="J15" s="237">
        <f>J14+5</f>
        <v>5</v>
      </c>
      <c r="K15" s="10">
        <f>K14+5</f>
        <v>2030</v>
      </c>
      <c r="L15" s="27" t="str">
        <f t="shared" ref="L15:L26" si="0">$K$13&amp;" "&amp;J15&amp;CHAR(10)&amp;" ("&amp;K15&amp;")"</f>
        <v>Year 5
 (2030)</v>
      </c>
      <c r="M15" s="251">
        <f t="shared" ref="M15:M26" si="1">SUMIFS(M$50:M$110, $K$50:$K$110, "&gt;" &amp; K15-5, $K$50:$K$110, "&lt;=" &amp; $K15)+M14</f>
        <v>0</v>
      </c>
      <c r="N15" s="1035" t="e">
        <f t="shared" ref="N15:N26" si="2">SUMIFS(P$50:P$110, $K$50:$K$110, "&gt;" &amp; K15-5, $K$50:$K$110, "&lt;=" &amp; $K15)+N14</f>
        <v>#N/A</v>
      </c>
      <c r="O15" s="1035"/>
      <c r="P15" s="1035"/>
      <c r="Q15" s="251">
        <f t="shared" ref="Q15:Q26" si="3">SUMIFS(Q$50:Q$110, $K$50:$K$110, "&gt;" &amp; K15-5, $K$50:$K$110, "&lt;=" &amp; $K15)+Q14</f>
        <v>0</v>
      </c>
      <c r="R15" s="251">
        <f t="shared" ref="R15:R26" si="4">SUMIFS(R$50:R$110, $K$50:$K$110, "&gt;" &amp; K15-5, $K$50:$K$110, "&lt;=" &amp; $K15)+R14</f>
        <v>0</v>
      </c>
      <c r="S15" s="236"/>
    </row>
    <row r="16" spans="1:44" x14ac:dyDescent="0.35">
      <c r="C16" s="143"/>
      <c r="D16" s="10" t="s">
        <v>525</v>
      </c>
      <c r="E16" s="29" t="e">
        <f>Summary!E26/Summary!J12</f>
        <v>#DIV/0!</v>
      </c>
      <c r="F16" s="35" t="e">
        <f>E16/$E$18</f>
        <v>#DIV/0!</v>
      </c>
      <c r="G16" s="34" t="e">
        <f>IF(F15&lt;=0.01,#N/A,F15)</f>
        <v>#N/A</v>
      </c>
      <c r="H16" s="25"/>
      <c r="J16" s="237">
        <f t="shared" ref="J16:J26" si="5">J15+5</f>
        <v>10</v>
      </c>
      <c r="K16" s="10">
        <f t="shared" ref="K16:K26" si="6">K15+5</f>
        <v>2035</v>
      </c>
      <c r="L16" s="27" t="str">
        <f t="shared" si="0"/>
        <v>Year 10
 (2035)</v>
      </c>
      <c r="M16" s="251">
        <f t="shared" si="1"/>
        <v>0</v>
      </c>
      <c r="N16" s="1035" t="e">
        <f t="shared" si="2"/>
        <v>#N/A</v>
      </c>
      <c r="O16" s="1035"/>
      <c r="P16" s="1035"/>
      <c r="Q16" s="251">
        <f t="shared" si="3"/>
        <v>0</v>
      </c>
      <c r="R16" s="251">
        <f t="shared" si="4"/>
        <v>0</v>
      </c>
      <c r="S16" s="236"/>
      <c r="AQ16" s="5"/>
      <c r="AR16" s="10"/>
    </row>
    <row r="17" spans="3:44" ht="15" customHeight="1" x14ac:dyDescent="0.35">
      <c r="C17" s="143"/>
      <c r="D17" s="10" t="s">
        <v>526</v>
      </c>
      <c r="E17" s="29" t="e">
        <f>Summary!E27/Summary!$J$12</f>
        <v>#DIV/0!</v>
      </c>
      <c r="F17" s="35" t="e">
        <f>E17/$E$18</f>
        <v>#DIV/0!</v>
      </c>
      <c r="G17" s="234" t="e">
        <f t="shared" ref="G17" si="7">IF(F17&lt;=0.01,#N/A,F17)</f>
        <v>#DIV/0!</v>
      </c>
      <c r="H17" s="9"/>
      <c r="J17" s="237">
        <f t="shared" si="5"/>
        <v>15</v>
      </c>
      <c r="K17" s="10">
        <f t="shared" si="6"/>
        <v>2040</v>
      </c>
      <c r="L17" s="27" t="str">
        <f t="shared" si="0"/>
        <v>Year 15
 (2040)</v>
      </c>
      <c r="M17" s="251">
        <f t="shared" si="1"/>
        <v>0</v>
      </c>
      <c r="N17" s="1035" t="e">
        <f t="shared" si="2"/>
        <v>#N/A</v>
      </c>
      <c r="O17" s="1035"/>
      <c r="P17" s="1035"/>
      <c r="Q17" s="251">
        <f t="shared" si="3"/>
        <v>0</v>
      </c>
      <c r="R17" s="251">
        <f t="shared" si="4"/>
        <v>0</v>
      </c>
      <c r="S17" s="236"/>
      <c r="AQ17" s="10"/>
      <c r="AR17" s="21"/>
    </row>
    <row r="18" spans="3:44" x14ac:dyDescent="0.35">
      <c r="C18" s="143"/>
      <c r="D18" s="20" t="s">
        <v>315</v>
      </c>
      <c r="E18" s="29" t="e">
        <f>SUM(E14:E17)</f>
        <v>#DIV/0!</v>
      </c>
      <c r="H18" s="9"/>
      <c r="J18" s="237">
        <f t="shared" si="5"/>
        <v>20</v>
      </c>
      <c r="K18" s="10">
        <f t="shared" si="6"/>
        <v>2045</v>
      </c>
      <c r="L18" s="27" t="str">
        <f t="shared" si="0"/>
        <v>Year 20
 (2045)</v>
      </c>
      <c r="M18" s="251">
        <f t="shared" si="1"/>
        <v>0</v>
      </c>
      <c r="N18" s="1035" t="e">
        <f t="shared" si="2"/>
        <v>#N/A</v>
      </c>
      <c r="O18" s="1035"/>
      <c r="P18" s="1035"/>
      <c r="Q18" s="251">
        <f t="shared" si="3"/>
        <v>0</v>
      </c>
      <c r="R18" s="251">
        <f t="shared" si="4"/>
        <v>0</v>
      </c>
      <c r="S18" s="236"/>
      <c r="AQ18" s="10"/>
      <c r="AR18" s="21"/>
    </row>
    <row r="19" spans="3:44" x14ac:dyDescent="0.35">
      <c r="C19" s="143"/>
      <c r="D19" s="1036" t="s">
        <v>971</v>
      </c>
      <c r="E19" s="1036"/>
      <c r="F19" s="1036"/>
      <c r="G19" s="1036"/>
      <c r="H19" s="9"/>
      <c r="J19" s="237">
        <f t="shared" si="5"/>
        <v>25</v>
      </c>
      <c r="K19" s="10">
        <f t="shared" si="6"/>
        <v>2050</v>
      </c>
      <c r="L19" s="27" t="str">
        <f t="shared" si="0"/>
        <v>Year 25
 (2050)</v>
      </c>
      <c r="M19" s="251">
        <f t="shared" si="1"/>
        <v>0</v>
      </c>
      <c r="N19" s="1035" t="e">
        <f t="shared" si="2"/>
        <v>#N/A</v>
      </c>
      <c r="O19" s="1035"/>
      <c r="P19" s="1035"/>
      <c r="Q19" s="251">
        <f t="shared" si="3"/>
        <v>0</v>
      </c>
      <c r="R19" s="251">
        <f t="shared" si="4"/>
        <v>0</v>
      </c>
      <c r="S19" s="236"/>
      <c r="AQ19" s="10"/>
      <c r="AR19" s="21"/>
    </row>
    <row r="20" spans="3:44" x14ac:dyDescent="0.35">
      <c r="C20" s="143"/>
      <c r="D20" s="1036"/>
      <c r="E20" s="1036"/>
      <c r="F20" s="1036"/>
      <c r="G20" s="1036"/>
      <c r="H20" s="9"/>
      <c r="J20" s="237">
        <f t="shared" si="5"/>
        <v>30</v>
      </c>
      <c r="K20" s="10">
        <f t="shared" si="6"/>
        <v>2055</v>
      </c>
      <c r="L20" s="27" t="str">
        <f t="shared" si="0"/>
        <v>Year 30
 (2055)</v>
      </c>
      <c r="M20" s="251">
        <f t="shared" si="1"/>
        <v>0</v>
      </c>
      <c r="N20" s="1035" t="e">
        <f t="shared" si="2"/>
        <v>#N/A</v>
      </c>
      <c r="O20" s="1035"/>
      <c r="P20" s="1035"/>
      <c r="Q20" s="251">
        <f t="shared" si="3"/>
        <v>0</v>
      </c>
      <c r="R20" s="251">
        <f t="shared" si="4"/>
        <v>0</v>
      </c>
      <c r="S20" s="236"/>
      <c r="AQ20" s="10"/>
      <c r="AR20" s="21"/>
    </row>
    <row r="21" spans="3:44" x14ac:dyDescent="0.35">
      <c r="C21" s="143"/>
      <c r="H21" s="9"/>
      <c r="J21" s="237">
        <f t="shared" si="5"/>
        <v>35</v>
      </c>
      <c r="K21" s="10">
        <f t="shared" si="6"/>
        <v>2060</v>
      </c>
      <c r="L21" s="27" t="str">
        <f t="shared" si="0"/>
        <v>Year 35
 (2060)</v>
      </c>
      <c r="M21" s="251">
        <f t="shared" si="1"/>
        <v>0</v>
      </c>
      <c r="N21" s="1035" t="e">
        <f t="shared" si="2"/>
        <v>#N/A</v>
      </c>
      <c r="O21" s="1035"/>
      <c r="P21" s="1035"/>
      <c r="Q21" s="251">
        <f t="shared" si="3"/>
        <v>0</v>
      </c>
      <c r="R21" s="251">
        <f t="shared" si="4"/>
        <v>0</v>
      </c>
      <c r="S21" s="236"/>
      <c r="AQ21" s="10"/>
      <c r="AR21" s="21"/>
    </row>
    <row r="22" spans="3:44" x14ac:dyDescent="0.35">
      <c r="C22" s="143"/>
      <c r="H22" s="9"/>
      <c r="J22" s="237">
        <f t="shared" si="5"/>
        <v>40</v>
      </c>
      <c r="K22" s="10">
        <f t="shared" si="6"/>
        <v>2065</v>
      </c>
      <c r="L22" s="27" t="str">
        <f t="shared" si="0"/>
        <v>Year 40
 (2065)</v>
      </c>
      <c r="M22" s="251">
        <f t="shared" si="1"/>
        <v>0</v>
      </c>
      <c r="N22" s="1035" t="e">
        <f t="shared" si="2"/>
        <v>#N/A</v>
      </c>
      <c r="O22" s="1035"/>
      <c r="P22" s="1035"/>
      <c r="Q22" s="251">
        <f t="shared" si="3"/>
        <v>0</v>
      </c>
      <c r="R22" s="251">
        <f t="shared" si="4"/>
        <v>0</v>
      </c>
      <c r="S22" s="236"/>
    </row>
    <row r="23" spans="3:44" x14ac:dyDescent="0.35">
      <c r="C23" s="143"/>
      <c r="H23" s="9"/>
      <c r="J23" s="237">
        <f t="shared" si="5"/>
        <v>45</v>
      </c>
      <c r="K23" s="10">
        <f t="shared" si="6"/>
        <v>2070</v>
      </c>
      <c r="L23" s="27" t="str">
        <f t="shared" si="0"/>
        <v>Year 45
 (2070)</v>
      </c>
      <c r="M23" s="251">
        <f t="shared" si="1"/>
        <v>0</v>
      </c>
      <c r="N23" s="1035" t="e">
        <f t="shared" si="2"/>
        <v>#N/A</v>
      </c>
      <c r="O23" s="1035"/>
      <c r="P23" s="1035"/>
      <c r="Q23" s="251">
        <f t="shared" si="3"/>
        <v>0</v>
      </c>
      <c r="R23" s="251">
        <f t="shared" si="4"/>
        <v>0</v>
      </c>
      <c r="S23" s="236"/>
    </row>
    <row r="24" spans="3:44" x14ac:dyDescent="0.35">
      <c r="C24" s="143"/>
      <c r="H24" s="9"/>
      <c r="J24" s="237">
        <f t="shared" si="5"/>
        <v>50</v>
      </c>
      <c r="K24" s="10">
        <f t="shared" si="6"/>
        <v>2075</v>
      </c>
      <c r="L24" s="27" t="str">
        <f t="shared" si="0"/>
        <v>Year 50
 (2075)</v>
      </c>
      <c r="M24" s="251">
        <f t="shared" si="1"/>
        <v>0</v>
      </c>
      <c r="N24" s="1035" t="e">
        <f t="shared" si="2"/>
        <v>#N/A</v>
      </c>
      <c r="O24" s="1035"/>
      <c r="P24" s="1035"/>
      <c r="Q24" s="251">
        <f t="shared" si="3"/>
        <v>0</v>
      </c>
      <c r="R24" s="251">
        <f t="shared" si="4"/>
        <v>0</v>
      </c>
      <c r="S24" s="236"/>
      <c r="T24" s="6"/>
    </row>
    <row r="25" spans="3:44" x14ac:dyDescent="0.35">
      <c r="C25" s="143"/>
      <c r="H25" s="9"/>
      <c r="J25" s="237">
        <f t="shared" si="5"/>
        <v>55</v>
      </c>
      <c r="K25" s="10">
        <f t="shared" si="6"/>
        <v>2080</v>
      </c>
      <c r="L25" s="27" t="str">
        <f t="shared" si="0"/>
        <v>Year 55
 (2080)</v>
      </c>
      <c r="M25" s="251">
        <f t="shared" si="1"/>
        <v>0</v>
      </c>
      <c r="N25" s="1035" t="e">
        <f t="shared" si="2"/>
        <v>#N/A</v>
      </c>
      <c r="O25" s="1035"/>
      <c r="P25" s="1035"/>
      <c r="Q25" s="251">
        <f t="shared" si="3"/>
        <v>0</v>
      </c>
      <c r="R25" s="251">
        <f t="shared" si="4"/>
        <v>0</v>
      </c>
      <c r="S25" s="236"/>
    </row>
    <row r="26" spans="3:44" x14ac:dyDescent="0.35">
      <c r="C26" s="143"/>
      <c r="H26" s="9"/>
      <c r="J26" s="237">
        <f t="shared" si="5"/>
        <v>60</v>
      </c>
      <c r="K26" s="10">
        <f t="shared" si="6"/>
        <v>2085</v>
      </c>
      <c r="L26" s="27" t="str">
        <f t="shared" si="0"/>
        <v>Year 60
 (2085)</v>
      </c>
      <c r="M26" s="251">
        <f t="shared" si="1"/>
        <v>0</v>
      </c>
      <c r="N26" s="1035" t="e">
        <f t="shared" si="2"/>
        <v>#N/A</v>
      </c>
      <c r="O26" s="1035"/>
      <c r="P26" s="1035"/>
      <c r="Q26" s="251">
        <f t="shared" si="3"/>
        <v>0</v>
      </c>
      <c r="R26" s="251">
        <f t="shared" si="4"/>
        <v>0</v>
      </c>
      <c r="S26" s="236"/>
    </row>
    <row r="27" spans="3:44" x14ac:dyDescent="0.35">
      <c r="C27" s="143"/>
      <c r="H27" s="9"/>
      <c r="J27" s="255"/>
      <c r="K27" s="2"/>
      <c r="L27" s="2"/>
      <c r="M27" s="2"/>
      <c r="N27" s="2"/>
      <c r="O27" s="2"/>
      <c r="P27" s="2"/>
      <c r="Q27" s="2"/>
      <c r="R27" s="2"/>
      <c r="S27" s="236"/>
    </row>
    <row r="28" spans="3:44" x14ac:dyDescent="0.35">
      <c r="C28" s="143"/>
      <c r="H28" s="9"/>
      <c r="J28" s="255"/>
      <c r="K28" s="253"/>
      <c r="L28" s="253"/>
      <c r="M28" s="254"/>
      <c r="N28" s="254"/>
      <c r="O28" s="254"/>
      <c r="P28" s="254"/>
      <c r="Q28" s="254"/>
      <c r="R28" s="254"/>
      <c r="S28" s="236"/>
    </row>
    <row r="29" spans="3:44" x14ac:dyDescent="0.35">
      <c r="C29" s="143"/>
      <c r="H29" s="9"/>
      <c r="J29" s="237"/>
      <c r="S29" s="256"/>
    </row>
    <row r="30" spans="3:44" x14ac:dyDescent="0.35">
      <c r="C30" s="143"/>
      <c r="H30" s="9"/>
      <c r="J30" s="237"/>
      <c r="S30" s="256"/>
    </row>
    <row r="31" spans="3:44" x14ac:dyDescent="0.35">
      <c r="C31" s="143"/>
      <c r="H31" s="9"/>
      <c r="J31" s="237"/>
      <c r="S31" s="256"/>
    </row>
    <row r="32" spans="3:44" x14ac:dyDescent="0.35">
      <c r="C32" s="143"/>
      <c r="H32" s="9"/>
      <c r="J32" s="237"/>
      <c r="S32" s="256"/>
    </row>
    <row r="33" spans="3:21" x14ac:dyDescent="0.35">
      <c r="C33" s="143"/>
      <c r="H33" s="9"/>
      <c r="J33" s="237"/>
      <c r="R33" s="257"/>
      <c r="S33" s="256"/>
    </row>
    <row r="34" spans="3:21" x14ac:dyDescent="0.35">
      <c r="C34" s="143"/>
      <c r="H34" s="9"/>
      <c r="J34" s="237"/>
      <c r="S34" s="236"/>
    </row>
    <row r="35" spans="3:21" x14ac:dyDescent="0.35">
      <c r="C35" s="143"/>
      <c r="H35" s="9"/>
      <c r="J35" s="237"/>
      <c r="S35" s="236"/>
    </row>
    <row r="36" spans="3:21" x14ac:dyDescent="0.35">
      <c r="C36" s="143"/>
      <c r="H36" s="9"/>
      <c r="J36" s="237"/>
      <c r="S36" s="236"/>
    </row>
    <row r="37" spans="3:21" x14ac:dyDescent="0.35">
      <c r="C37" s="143"/>
      <c r="H37" s="9"/>
      <c r="J37" s="237"/>
      <c r="S37" s="236"/>
    </row>
    <row r="38" spans="3:21" x14ac:dyDescent="0.35">
      <c r="C38" s="143"/>
      <c r="H38" s="9"/>
      <c r="J38" s="237"/>
      <c r="S38" s="236"/>
    </row>
    <row r="39" spans="3:21" x14ac:dyDescent="0.35">
      <c r="C39" s="143"/>
      <c r="H39" s="9"/>
      <c r="J39" s="237"/>
      <c r="S39" s="236"/>
    </row>
    <row r="40" spans="3:21" x14ac:dyDescent="0.35">
      <c r="C40" s="143"/>
      <c r="H40" s="9"/>
      <c r="J40" s="237"/>
      <c r="S40" s="236"/>
    </row>
    <row r="41" spans="3:21" x14ac:dyDescent="0.35">
      <c r="C41" s="143"/>
      <c r="H41" s="9"/>
      <c r="J41" s="237"/>
      <c r="S41" s="236"/>
      <c r="U41" s="566"/>
    </row>
    <row r="42" spans="3:21" x14ac:dyDescent="0.35">
      <c r="C42" s="143"/>
      <c r="H42" s="9"/>
      <c r="J42" s="237"/>
      <c r="S42" s="236"/>
    </row>
    <row r="43" spans="3:21" x14ac:dyDescent="0.35">
      <c r="C43" s="143"/>
      <c r="H43" s="9"/>
      <c r="J43" s="237"/>
      <c r="S43" s="236"/>
    </row>
    <row r="44" spans="3:21" ht="14.6" thickBot="1" x14ac:dyDescent="0.4">
      <c r="C44" s="146"/>
      <c r="D44" s="136"/>
      <c r="E44" s="136"/>
      <c r="F44" s="136"/>
      <c r="G44" s="136"/>
      <c r="H44" s="144"/>
      <c r="J44" s="237"/>
      <c r="S44" s="236"/>
    </row>
    <row r="45" spans="3:21" ht="14.6" thickBot="1" x14ac:dyDescent="0.4">
      <c r="J45" s="237"/>
      <c r="S45" s="236"/>
    </row>
    <row r="46" spans="3:21" x14ac:dyDescent="0.35">
      <c r="C46" s="1022" t="s">
        <v>179</v>
      </c>
      <c r="D46" s="1023"/>
      <c r="E46" s="1023"/>
      <c r="F46" s="1023"/>
      <c r="G46" s="1023"/>
      <c r="H46" s="1024"/>
      <c r="J46" s="237"/>
      <c r="S46" s="236"/>
    </row>
    <row r="47" spans="3:21" ht="32.15" customHeight="1" x14ac:dyDescent="0.35">
      <c r="C47" s="1025"/>
      <c r="D47" s="1026"/>
      <c r="E47" s="1026"/>
      <c r="F47" s="1026"/>
      <c r="G47" s="1026"/>
      <c r="H47" s="1027"/>
      <c r="J47" s="1029" t="s">
        <v>527</v>
      </c>
      <c r="K47" s="1030"/>
      <c r="L47" s="1030"/>
      <c r="M47" s="1030"/>
      <c r="N47" s="1030"/>
      <c r="O47" s="1030"/>
      <c r="P47" s="1030"/>
      <c r="Q47" s="1030"/>
      <c r="R47" s="1030"/>
      <c r="S47" s="1031"/>
    </row>
    <row r="48" spans="3:21" ht="32.15" customHeight="1" x14ac:dyDescent="0.35">
      <c r="C48" s="768"/>
      <c r="D48" s="769"/>
      <c r="E48" s="769"/>
      <c r="F48" s="769"/>
      <c r="G48" s="769"/>
      <c r="H48" s="770"/>
      <c r="J48" s="737"/>
      <c r="K48" s="738"/>
      <c r="L48" s="738"/>
      <c r="M48" s="738"/>
      <c r="N48" s="1037" t="s">
        <v>972</v>
      </c>
      <c r="O48" s="738"/>
      <c r="P48" s="738"/>
      <c r="Q48" s="738"/>
      <c r="R48" s="738"/>
      <c r="S48" s="739"/>
    </row>
    <row r="49" spans="3:19" ht="21" customHeight="1" x14ac:dyDescent="0.35">
      <c r="C49" s="143"/>
      <c r="E49" s="980" t="s">
        <v>217</v>
      </c>
      <c r="F49" s="1021" t="s">
        <v>519</v>
      </c>
      <c r="G49" s="1028" t="s">
        <v>520</v>
      </c>
      <c r="H49" s="9"/>
      <c r="J49" s="367" t="s">
        <v>522</v>
      </c>
      <c r="K49" s="1034" t="s">
        <v>969</v>
      </c>
      <c r="L49" s="1034"/>
      <c r="M49" s="614" t="s">
        <v>528</v>
      </c>
      <c r="N49" s="1037"/>
      <c r="O49" s="614" t="s">
        <v>966</v>
      </c>
      <c r="P49" s="614" t="s">
        <v>529</v>
      </c>
      <c r="Q49" s="614" t="s">
        <v>530</v>
      </c>
      <c r="R49" s="614" t="s">
        <v>250</v>
      </c>
      <c r="S49" s="242"/>
    </row>
    <row r="50" spans="3:19" x14ac:dyDescent="0.35">
      <c r="C50" s="143"/>
      <c r="D50" s="270" t="s">
        <v>531</v>
      </c>
      <c r="E50" s="980"/>
      <c r="F50" s="1021"/>
      <c r="G50" s="1028"/>
      <c r="H50" s="9"/>
      <c r="J50" s="237">
        <v>0</v>
      </c>
      <c r="K50" s="1017">
        <f>IF(ISBLANK(Summary!$D$17),2025+J50, Summary!$D$17+J50)</f>
        <v>2025</v>
      </c>
      <c r="L50" s="1017"/>
      <c r="M50" s="251">
        <f>'Embodied Carbon'!$L$30*0.001</f>
        <v>0</v>
      </c>
      <c r="N50" s="735"/>
      <c r="O50" s="251"/>
      <c r="P50" s="251"/>
      <c r="Q50" s="251"/>
      <c r="R50" s="251"/>
      <c r="S50" s="243"/>
    </row>
    <row r="51" spans="3:19" x14ac:dyDescent="0.35">
      <c r="C51" s="143"/>
      <c r="D51" s="81" t="s">
        <v>180</v>
      </c>
      <c r="E51" s="561">
        <f>IFERROR('Other Energy'!F40*_xlfn.XLOOKUP(Summary!$D$14,'Emissions Factors'!$B$9:$B$21,'Emissions Factors'!F9:F21),0)</f>
        <v>0</v>
      </c>
      <c r="F51" s="35">
        <f t="shared" ref="F51:F58" si="8">E51/$E$59</f>
        <v>0</v>
      </c>
      <c r="G51" s="34" t="e">
        <f>IF(F51=0,#N/A,F51)</f>
        <v>#N/A</v>
      </c>
      <c r="H51" s="9"/>
      <c r="I51" s="154"/>
      <c r="J51" s="237">
        <v>1</v>
      </c>
      <c r="K51" s="1017">
        <f>IF(ISBLANK(Summary!$D$17),2025+J51, Summary!$D$17+J51)</f>
        <v>2026</v>
      </c>
      <c r="L51" s="1017"/>
      <c r="M51" s="251"/>
      <c r="N51" s="736" t="e" cm="1">
        <f t="array" ref="N51">_xlfn.XLOOKUP(Summary!$D$14,'Emissions Factors'!$D$40:$P$40,IF(K51&gt;2050,_xlfn.XLOOKUP(2050,'Emissions Factors'!$B$41:$B$67,'Emissions Factors'!$D$41:$P$67),_xlfn.XLOOKUP(K51,'Emissions Factors'!$B$41:$B$67,'Emissions Factors'!$D$41:$P$67)))</f>
        <v>#N/A</v>
      </c>
      <c r="O51" s="252" t="e">
        <f>Electricity!$R$34*(N51*0.000001)</f>
        <v>#N/A</v>
      </c>
      <c r="P51" s="252" t="e">
        <f>O51+(Summary!$E$30+Summary!$E$31+Summary!$E$33)*0.001</f>
        <v>#N/A</v>
      </c>
      <c r="Q51" s="251">
        <f>'Embodied Carbon'!$L$36/60*0.001</f>
        <v>0</v>
      </c>
      <c r="R51" s="251"/>
      <c r="S51" s="243"/>
    </row>
    <row r="52" spans="3:19" x14ac:dyDescent="0.35">
      <c r="C52" s="143"/>
      <c r="D52" s="81" t="s">
        <v>182</v>
      </c>
      <c r="E52" s="561">
        <f>('Other Energy'!F41*'Emissions Factors'!J9)</f>
        <v>0</v>
      </c>
      <c r="F52" s="35">
        <f t="shared" si="8"/>
        <v>0</v>
      </c>
      <c r="G52" s="34" t="e">
        <f t="shared" ref="G52:G54" si="9">IF(F52=0,#N/A,F52)</f>
        <v>#N/A</v>
      </c>
      <c r="H52" s="9"/>
      <c r="J52" s="237">
        <v>2</v>
      </c>
      <c r="K52" s="1017">
        <f>IF(ISBLANK(Summary!$D$17),2025+J52, Summary!$D$17+J52)</f>
        <v>2027</v>
      </c>
      <c r="L52" s="1017"/>
      <c r="M52" s="251"/>
      <c r="N52" s="736" t="e" cm="1">
        <f t="array" ref="N52">_xlfn.XLOOKUP(Summary!$D$14,'Emissions Factors'!$D$40:$P$40,IF(K52&gt;2050,_xlfn.XLOOKUP(2050,'Emissions Factors'!$B$41:$B$67,'Emissions Factors'!$D$41:$P$67),_xlfn.XLOOKUP(K52,'Emissions Factors'!$B$41:$B$67,'Emissions Factors'!$D$41:$P$67)))</f>
        <v>#N/A</v>
      </c>
      <c r="O52" s="252" t="e">
        <f>Electricity!$R$34*(N52*0.000001)</f>
        <v>#N/A</v>
      </c>
      <c r="P52" s="252" t="e">
        <f>O52+(Summary!$E$30+Summary!$E$31+Summary!$E$33)*0.001</f>
        <v>#N/A</v>
      </c>
      <c r="Q52" s="251">
        <f>'Embodied Carbon'!$L$36/60*0.001</f>
        <v>0</v>
      </c>
      <c r="R52" s="251"/>
      <c r="S52" s="243"/>
    </row>
    <row r="53" spans="3:19" x14ac:dyDescent="0.35">
      <c r="C53" s="143"/>
      <c r="D53" s="81" t="s">
        <v>183</v>
      </c>
      <c r="E53" s="561" cm="1">
        <f t="array" ref="E53">IFERROR(Electricity!G25*(_xlfn.XLOOKUP(Summary!$D$14,'Emissions Factors'!$D$40:$P$40,IF(Summary!$D$17&gt;2050,_xlfn.XLOOKUP(2050,'Emissions Factors'!$B$41:$B$67,'Emissions Factors'!$D$41:$P$67),IF(ISBLANK(Summary!$D$17),_xlfn.XLOOKUP(2024,'Emissions Factors'!$B$41:$B$67,'Emissions Factors'!$D$41:$P$67),_xlfn.XLOOKUP(Summary!$D$17,'Emissions Factors'!$B$41:$B$67,'Emissions Factors'!$D$41:$P$67))))*(1000/1000000)),0)</f>
        <v>0</v>
      </c>
      <c r="F53" s="35">
        <f t="shared" si="8"/>
        <v>0</v>
      </c>
      <c r="G53" s="34" t="e">
        <f t="shared" si="9"/>
        <v>#N/A</v>
      </c>
      <c r="H53" s="9"/>
      <c r="J53" s="237">
        <v>3</v>
      </c>
      <c r="K53" s="1017">
        <f>IF(ISBLANK(Summary!$D$17),2025+J53, Summary!$D$17+J53)</f>
        <v>2028</v>
      </c>
      <c r="L53" s="1017"/>
      <c r="M53" s="251"/>
      <c r="N53" s="736" t="e" cm="1">
        <f t="array" ref="N53">_xlfn.XLOOKUP(Summary!$D$14,'Emissions Factors'!$D$40:$P$40,IF(K53&gt;2050,_xlfn.XLOOKUP(2050,'Emissions Factors'!$B$41:$B$67,'Emissions Factors'!$D$41:$P$67),_xlfn.XLOOKUP(K53,'Emissions Factors'!$B$41:$B$67,'Emissions Factors'!$D$41:$P$67)))</f>
        <v>#N/A</v>
      </c>
      <c r="O53" s="252" t="e">
        <f>Electricity!$R$34*(N53*0.000001)</f>
        <v>#N/A</v>
      </c>
      <c r="P53" s="252" t="e">
        <f>O53+(Summary!$E$30+Summary!$E$31+Summary!$E$33)*0.001</f>
        <v>#N/A</v>
      </c>
      <c r="Q53" s="251">
        <f>'Embodied Carbon'!$L$36/60*0.001</f>
        <v>0</v>
      </c>
      <c r="R53" s="251"/>
      <c r="S53" s="243"/>
    </row>
    <row r="54" spans="3:19" x14ac:dyDescent="0.35">
      <c r="C54" s="143"/>
      <c r="D54" s="81" t="s">
        <v>185</v>
      </c>
      <c r="E54" s="561" cm="1">
        <f t="array" ref="E54">IFERROR('Other Energy'!F42*(_xlfn.XLOOKUP(Summary!$D$14,'Emissions Factors'!$D$40:$P$40,IF(Summary!$D$17&gt;2050,_xlfn.XLOOKUP(2050,'Emissions Factors'!$B$41:$B$67,'Emissions Factors'!$D$41:$P$67),IF(ISBLANK(Summary!$D$17),_xlfn.XLOOKUP(2024,'Emissions Factors'!$B$41:$B$67,'Emissions Factors'!$D$41:$P$67),_xlfn.XLOOKUP(Summary!$D$17,'Emissions Factors'!$B$41:$B$67,'Emissions Factors'!$D$41:$P$67))))*(1000/1000000)),0)</f>
        <v>0</v>
      </c>
      <c r="F54" s="35">
        <f t="shared" si="8"/>
        <v>0</v>
      </c>
      <c r="G54" s="34" t="e">
        <f t="shared" si="9"/>
        <v>#N/A</v>
      </c>
      <c r="H54" s="9"/>
      <c r="J54" s="237">
        <v>4</v>
      </c>
      <c r="K54" s="1017">
        <f>IF(ISBLANK(Summary!$D$17),2025+J54, Summary!$D$17+J54)</f>
        <v>2029</v>
      </c>
      <c r="L54" s="1017"/>
      <c r="M54" s="251"/>
      <c r="N54" s="736" t="e" cm="1">
        <f t="array" ref="N54">_xlfn.XLOOKUP(Summary!$D$14,'Emissions Factors'!$D$40:$P$40,IF(K54&gt;2050,_xlfn.XLOOKUP(2050,'Emissions Factors'!$B$41:$B$67,'Emissions Factors'!$D$41:$P$67),_xlfn.XLOOKUP(K54,'Emissions Factors'!$B$41:$B$67,'Emissions Factors'!$D$41:$P$67)))</f>
        <v>#N/A</v>
      </c>
      <c r="O54" s="252" t="e">
        <f>Electricity!$R$34*(N54*0.000001)</f>
        <v>#N/A</v>
      </c>
      <c r="P54" s="252" t="e">
        <f>O54+(Summary!$E$30+Summary!$E$31+Summary!$E$33)*0.001</f>
        <v>#N/A</v>
      </c>
      <c r="Q54" s="251">
        <f>'Embodied Carbon'!$L$36/60*0.001</f>
        <v>0</v>
      </c>
      <c r="R54" s="251"/>
      <c r="S54" s="243"/>
    </row>
    <row r="55" spans="3:19" x14ac:dyDescent="0.35">
      <c r="C55" s="143"/>
      <c r="D55" s="81" t="s">
        <v>186</v>
      </c>
      <c r="E55" s="561" cm="1">
        <f t="array" ref="E55">IFERROR(Electricity!R33*(_xlfn.XLOOKUP(Summary!$D$14,'Emissions Factors'!$D$40:$P$40,IF(Summary!$D$17&gt;2050,_xlfn.XLOOKUP(2050,'Emissions Factors'!$B$41:$B$67,'Emissions Factors'!$D$41:$P$67),IF(ISBLANK(Summary!$D$17),_xlfn.XLOOKUP(2024,'Emissions Factors'!$B$41:$B$67,'Emissions Factors'!$D$41:$P$67),_xlfn.XLOOKUP(Summary!$D$17,'Emissions Factors'!$B$41:$B$67,'Emissions Factors'!$D$41:$P$67))))*(1000/1000000)),0)</f>
        <v>0</v>
      </c>
      <c r="F55" s="35">
        <f t="shared" si="8"/>
        <v>0</v>
      </c>
      <c r="G55" s="34" t="e">
        <f>IF(F55=0,#N/A,F55)</f>
        <v>#N/A</v>
      </c>
      <c r="H55" s="9"/>
      <c r="J55" s="237">
        <v>5</v>
      </c>
      <c r="K55" s="1017">
        <f>IF(ISBLANK(Summary!$D$17),2025+J55, Summary!$D$17+J55)</f>
        <v>2030</v>
      </c>
      <c r="L55" s="1017"/>
      <c r="M55" s="251"/>
      <c r="N55" s="736" t="e" cm="1">
        <f t="array" ref="N55">_xlfn.XLOOKUP(Summary!$D$14,'Emissions Factors'!$D$40:$P$40,IF(K55&gt;2050,_xlfn.XLOOKUP(2050,'Emissions Factors'!$B$41:$B$67,'Emissions Factors'!$D$41:$P$67),_xlfn.XLOOKUP(K55,'Emissions Factors'!$B$41:$B$67,'Emissions Factors'!$D$41:$P$67)))</f>
        <v>#N/A</v>
      </c>
      <c r="O55" s="252" t="e">
        <f>Electricity!$R$34*(N55*0.000001)</f>
        <v>#N/A</v>
      </c>
      <c r="P55" s="252" t="e">
        <f>O55+(Summary!$E$30+Summary!$E$31+Summary!$E$33)*0.001</f>
        <v>#N/A</v>
      </c>
      <c r="Q55" s="251">
        <f>'Embodied Carbon'!$L$36/60*0.001</f>
        <v>0</v>
      </c>
      <c r="R55" s="251"/>
      <c r="S55" s="243"/>
    </row>
    <row r="56" spans="3:19" x14ac:dyDescent="0.35">
      <c r="C56" s="143"/>
      <c r="D56" s="81" t="s">
        <v>175</v>
      </c>
      <c r="E56" s="561">
        <f>IFERROR(MIN(Electricity!R38,Electricity!R37),0)</f>
        <v>0</v>
      </c>
      <c r="F56" s="35">
        <f t="shared" si="8"/>
        <v>0</v>
      </c>
      <c r="G56" s="34" t="e">
        <f>IF(F56=0,#N/A,F56)</f>
        <v>#N/A</v>
      </c>
      <c r="H56" s="9"/>
      <c r="J56" s="237">
        <v>6</v>
      </c>
      <c r="K56" s="1017">
        <f>IF(ISBLANK(Summary!$D$17),2025+J56, Summary!$D$17+J56)</f>
        <v>2031</v>
      </c>
      <c r="L56" s="1017"/>
      <c r="M56" s="251"/>
      <c r="N56" s="736" t="e" cm="1">
        <f t="array" ref="N56">_xlfn.XLOOKUP(Summary!$D$14,'Emissions Factors'!$D$40:$P$40,IF(K56&gt;2050,_xlfn.XLOOKUP(2050,'Emissions Factors'!$B$41:$B$67,'Emissions Factors'!$D$41:$P$67),_xlfn.XLOOKUP(K56,'Emissions Factors'!$B$41:$B$67,'Emissions Factors'!$D$41:$P$67)))</f>
        <v>#N/A</v>
      </c>
      <c r="O56" s="252" t="e">
        <f>Electricity!$R$34*(N56*0.000001)</f>
        <v>#N/A</v>
      </c>
      <c r="P56" s="252" t="e">
        <f>O56+(Summary!$E$30+Summary!$E$31+Summary!$E$33)*0.001</f>
        <v>#N/A</v>
      </c>
      <c r="Q56" s="251">
        <f>'Embodied Carbon'!$L$36/60*0.001</f>
        <v>0</v>
      </c>
      <c r="R56" s="251"/>
      <c r="S56" s="243"/>
    </row>
    <row r="57" spans="3:19" x14ac:dyDescent="0.35">
      <c r="C57" s="143"/>
      <c r="D57" s="560" t="s">
        <v>187</v>
      </c>
      <c r="E57" s="561">
        <f>'Other Energy'!J56</f>
        <v>0</v>
      </c>
      <c r="F57" s="35">
        <f t="shared" si="8"/>
        <v>0</v>
      </c>
      <c r="G57" s="34" t="e">
        <f>IF(F57=0,#N/A,F57)</f>
        <v>#N/A</v>
      </c>
      <c r="H57" s="9"/>
      <c r="J57" s="237">
        <v>7</v>
      </c>
      <c r="K57" s="1017">
        <f>IF(ISBLANK(Summary!$D$17),2025+J57, Summary!$D$17+J57)</f>
        <v>2032</v>
      </c>
      <c r="L57" s="1017"/>
      <c r="M57" s="251"/>
      <c r="N57" s="736" t="e" cm="1">
        <f t="array" ref="N57">_xlfn.XLOOKUP(Summary!$D$14,'Emissions Factors'!$D$40:$P$40,IF(K57&gt;2050,_xlfn.XLOOKUP(2050,'Emissions Factors'!$B$41:$B$67,'Emissions Factors'!$D$41:$P$67),_xlfn.XLOOKUP(K57,'Emissions Factors'!$B$41:$B$67,'Emissions Factors'!$D$41:$P$67)))</f>
        <v>#N/A</v>
      </c>
      <c r="O57" s="252" t="e">
        <f>Electricity!$R$34*(N57*0.000001)</f>
        <v>#N/A</v>
      </c>
      <c r="P57" s="252" t="e">
        <f>O57+(Summary!$E$30+Summary!$E$31+Summary!$E$33)*0.001</f>
        <v>#N/A</v>
      </c>
      <c r="Q57" s="251">
        <f>'Embodied Carbon'!$L$36/60*0.001</f>
        <v>0</v>
      </c>
      <c r="R57" s="251"/>
      <c r="S57" s="243"/>
    </row>
    <row r="58" spans="3:19" x14ac:dyDescent="0.35">
      <c r="C58" s="143"/>
      <c r="D58" s="81" t="s">
        <v>188</v>
      </c>
      <c r="E58" s="251">
        <f>IFERROR(Summary!E38,0)</f>
        <v>0</v>
      </c>
      <c r="F58" s="35">
        <f t="shared" si="8"/>
        <v>0</v>
      </c>
      <c r="G58" s="34" t="e">
        <f>IF(F58=0,#N/A,F58)</f>
        <v>#N/A</v>
      </c>
      <c r="H58" s="9"/>
      <c r="J58" s="237">
        <v>8</v>
      </c>
      <c r="K58" s="1017">
        <f>IF(ISBLANK(Summary!$D$17),2025+J58, Summary!$D$17+J58)</f>
        <v>2033</v>
      </c>
      <c r="L58" s="1017"/>
      <c r="M58" s="251"/>
      <c r="N58" s="736" t="e" cm="1">
        <f t="array" ref="N58">_xlfn.XLOOKUP(Summary!$D$14,'Emissions Factors'!$D$40:$P$40,IF(K58&gt;2050,_xlfn.XLOOKUP(2050,'Emissions Factors'!$B$41:$B$67,'Emissions Factors'!$D$41:$P$67),_xlfn.XLOOKUP(K58,'Emissions Factors'!$B$41:$B$67,'Emissions Factors'!$D$41:$P$67)))</f>
        <v>#N/A</v>
      </c>
      <c r="O58" s="252" t="e">
        <f>Electricity!$R$34*(N58*0.000001)</f>
        <v>#N/A</v>
      </c>
      <c r="P58" s="252" t="e">
        <f>O58+(Summary!$E$30+Summary!$E$31+Summary!$E$33)*0.001</f>
        <v>#N/A</v>
      </c>
      <c r="Q58" s="251">
        <f>'Embodied Carbon'!$L$36/60*0.001</f>
        <v>0</v>
      </c>
      <c r="R58" s="251"/>
      <c r="S58" s="243"/>
    </row>
    <row r="59" spans="3:19" x14ac:dyDescent="0.35">
      <c r="C59" s="143"/>
      <c r="D59" s="20" t="s">
        <v>315</v>
      </c>
      <c r="E59" s="251">
        <f>IF(SUM(E51:E58)=0,0.01,SUM(E51:E58))</f>
        <v>0.01</v>
      </c>
      <c r="F59" s="35"/>
      <c r="G59" s="234"/>
      <c r="H59" s="9"/>
      <c r="J59" s="237">
        <v>9</v>
      </c>
      <c r="K59" s="1017">
        <f>IF(ISBLANK(Summary!$D$17),2025+J59, Summary!$D$17+J59)</f>
        <v>2034</v>
      </c>
      <c r="L59" s="1017"/>
      <c r="M59" s="251"/>
      <c r="N59" s="736" t="e" cm="1">
        <f t="array" ref="N59">_xlfn.XLOOKUP(Summary!$D$14,'Emissions Factors'!$D$40:$P$40,IF(K59&gt;2050,_xlfn.XLOOKUP(2050,'Emissions Factors'!$B$41:$B$67,'Emissions Factors'!$D$41:$P$67),_xlfn.XLOOKUP(K59,'Emissions Factors'!$B$41:$B$67,'Emissions Factors'!$D$41:$P$67)))</f>
        <v>#N/A</v>
      </c>
      <c r="O59" s="252" t="e">
        <f>Electricity!$R$34*(N59*0.000001)</f>
        <v>#N/A</v>
      </c>
      <c r="P59" s="252" t="e">
        <f>O59+(Summary!$E$30+Summary!$E$31+Summary!$E$33)*0.001</f>
        <v>#N/A</v>
      </c>
      <c r="Q59" s="251">
        <f>'Embodied Carbon'!$L$36/60*0.001</f>
        <v>0</v>
      </c>
      <c r="R59" s="251"/>
      <c r="S59" s="243"/>
    </row>
    <row r="60" spans="3:19" x14ac:dyDescent="0.35">
      <c r="C60" s="143"/>
      <c r="H60" s="9"/>
      <c r="J60" s="237">
        <v>10</v>
      </c>
      <c r="K60" s="1017">
        <f>IF(ISBLANK(Summary!$D$17),2025+J60, Summary!$D$17+J60)</f>
        <v>2035</v>
      </c>
      <c r="L60" s="1017"/>
      <c r="M60" s="251"/>
      <c r="N60" s="736" t="e" cm="1">
        <f t="array" ref="N60">_xlfn.XLOOKUP(Summary!$D$14,'Emissions Factors'!$D$40:$P$40,IF(K60&gt;2050,_xlfn.XLOOKUP(2050,'Emissions Factors'!$B$41:$B$67,'Emissions Factors'!$D$41:$P$67),_xlfn.XLOOKUP(K60,'Emissions Factors'!$B$41:$B$67,'Emissions Factors'!$D$41:$P$67)))</f>
        <v>#N/A</v>
      </c>
      <c r="O60" s="252" t="e">
        <f>Electricity!$R$34*(N60*0.000001)</f>
        <v>#N/A</v>
      </c>
      <c r="P60" s="252" t="e">
        <f>O60+(Summary!$E$30+Summary!$E$31+Summary!$E$33)*0.001</f>
        <v>#N/A</v>
      </c>
      <c r="Q60" s="251">
        <f>'Embodied Carbon'!$L$36/60*0.001</f>
        <v>0</v>
      </c>
      <c r="R60" s="251"/>
      <c r="S60" s="243"/>
    </row>
    <row r="61" spans="3:19" x14ac:dyDescent="0.35">
      <c r="C61" s="143"/>
      <c r="E61" s="1018" t="s">
        <v>979</v>
      </c>
      <c r="F61" s="1019"/>
      <c r="G61" s="1020"/>
      <c r="H61" s="9"/>
      <c r="J61" s="237">
        <v>11</v>
      </c>
      <c r="K61" s="1017">
        <f>IF(ISBLANK(Summary!$D$17),2025+J61, Summary!$D$17+J61)</f>
        <v>2036</v>
      </c>
      <c r="L61" s="1017"/>
      <c r="M61" s="251"/>
      <c r="N61" s="736" t="e" cm="1">
        <f t="array" ref="N61">_xlfn.XLOOKUP(Summary!$D$14,'Emissions Factors'!$D$40:$P$40,IF(K61&gt;2050,_xlfn.XLOOKUP(2050,'Emissions Factors'!$B$41:$B$67,'Emissions Factors'!$D$41:$P$67),_xlfn.XLOOKUP(K61,'Emissions Factors'!$B$41:$B$67,'Emissions Factors'!$D$41:$P$67)))</f>
        <v>#N/A</v>
      </c>
      <c r="O61" s="252" t="e">
        <f>Electricity!$R$34*(N61*0.000001)</f>
        <v>#N/A</v>
      </c>
      <c r="P61" s="252" t="e">
        <f>O61+(Summary!$E$30+Summary!$E$31+Summary!$E$33)*0.001</f>
        <v>#N/A</v>
      </c>
      <c r="Q61" s="251">
        <f>'Embodied Carbon'!$L$36/60*0.001</f>
        <v>0</v>
      </c>
      <c r="R61" s="251"/>
      <c r="S61" s="243"/>
    </row>
    <row r="62" spans="3:19" x14ac:dyDescent="0.35">
      <c r="C62" s="143"/>
      <c r="E62" s="37" t="s">
        <v>532</v>
      </c>
      <c r="F62" s="27" t="s">
        <v>533</v>
      </c>
      <c r="G62" s="271" t="s">
        <v>534</v>
      </c>
      <c r="H62" s="9"/>
      <c r="J62" s="237">
        <v>12</v>
      </c>
      <c r="K62" s="1017">
        <f>IF(ISBLANK(Summary!$D$17),2025+J62, Summary!$D$17+J62)</f>
        <v>2037</v>
      </c>
      <c r="L62" s="1017"/>
      <c r="M62" s="251"/>
      <c r="N62" s="736" t="e" cm="1">
        <f t="array" ref="N62">_xlfn.XLOOKUP(Summary!$D$14,'Emissions Factors'!$D$40:$P$40,IF(K62&gt;2050,_xlfn.XLOOKUP(2050,'Emissions Factors'!$B$41:$B$67,'Emissions Factors'!$D$41:$P$67),_xlfn.XLOOKUP(K62,'Emissions Factors'!$B$41:$B$67,'Emissions Factors'!$D$41:$P$67)))</f>
        <v>#N/A</v>
      </c>
      <c r="O62" s="252" t="e">
        <f>Electricity!$R$34*(N62*0.000001)</f>
        <v>#N/A</v>
      </c>
      <c r="P62" s="252" t="e">
        <f>O62+(Summary!$E$30+Summary!$E$31+Summary!$E$33)*0.001</f>
        <v>#N/A</v>
      </c>
      <c r="Q62" s="251">
        <f>'Embodied Carbon'!$L$36/60*0.001</f>
        <v>0</v>
      </c>
      <c r="R62" s="251"/>
      <c r="S62" s="243"/>
    </row>
    <row r="63" spans="3:19" x14ac:dyDescent="0.35">
      <c r="C63" s="143"/>
      <c r="E63" s="239">
        <f>E51+E52</f>
        <v>0</v>
      </c>
      <c r="F63" s="240">
        <f>E53+E54+E55+E56+E57</f>
        <v>0</v>
      </c>
      <c r="G63" s="272">
        <f>E58</f>
        <v>0</v>
      </c>
      <c r="H63" s="9"/>
      <c r="J63" s="237">
        <v>13</v>
      </c>
      <c r="K63" s="1017">
        <f>IF(ISBLANK(Summary!$D$17),2025+J63, Summary!$D$17+J63)</f>
        <v>2038</v>
      </c>
      <c r="L63" s="1017"/>
      <c r="M63" s="251"/>
      <c r="N63" s="736" t="e" cm="1">
        <f t="array" ref="N63">_xlfn.XLOOKUP(Summary!$D$14,'Emissions Factors'!$D$40:$P$40,IF(K63&gt;2050,_xlfn.XLOOKUP(2050,'Emissions Factors'!$B$41:$B$67,'Emissions Factors'!$D$41:$P$67),_xlfn.XLOOKUP(K63,'Emissions Factors'!$B$41:$B$67,'Emissions Factors'!$D$41:$P$67)))</f>
        <v>#N/A</v>
      </c>
      <c r="O63" s="252" t="e">
        <f>Electricity!$R$34*(N63*0.000001)</f>
        <v>#N/A</v>
      </c>
      <c r="P63" s="252" t="e">
        <f>O63+(Summary!$E$30+Summary!$E$31+Summary!$E$33)*0.001</f>
        <v>#N/A</v>
      </c>
      <c r="Q63" s="251">
        <f>'Embodied Carbon'!$L$36/60*0.001</f>
        <v>0</v>
      </c>
      <c r="R63" s="251"/>
      <c r="S63" s="243"/>
    </row>
    <row r="64" spans="3:19" x14ac:dyDescent="0.35">
      <c r="C64" s="143"/>
      <c r="H64" s="9"/>
      <c r="J64" s="237">
        <v>14</v>
      </c>
      <c r="K64" s="1017">
        <f>IF(ISBLANK(Summary!$D$17),2025+J64, Summary!$D$17+J64)</f>
        <v>2039</v>
      </c>
      <c r="L64" s="1017"/>
      <c r="M64" s="251"/>
      <c r="N64" s="736" t="e" cm="1">
        <f t="array" ref="N64">_xlfn.XLOOKUP(Summary!$D$14,'Emissions Factors'!$D$40:$P$40,IF(K64&gt;2050,_xlfn.XLOOKUP(2050,'Emissions Factors'!$B$41:$B$67,'Emissions Factors'!$D$41:$P$67),_xlfn.XLOOKUP(K64,'Emissions Factors'!$B$41:$B$67,'Emissions Factors'!$D$41:$P$67)))</f>
        <v>#N/A</v>
      </c>
      <c r="O64" s="252" t="e">
        <f>Electricity!$R$34*(N64*0.000001)</f>
        <v>#N/A</v>
      </c>
      <c r="P64" s="252" t="e">
        <f>O64+(Summary!$E$30+Summary!$E$31+Summary!$E$33)*0.001</f>
        <v>#N/A</v>
      </c>
      <c r="Q64" s="251">
        <f>'Embodied Carbon'!$L$36/60*0.001</f>
        <v>0</v>
      </c>
      <c r="R64" s="251"/>
      <c r="S64" s="243"/>
    </row>
    <row r="65" spans="3:21" x14ac:dyDescent="0.35">
      <c r="C65" s="143"/>
      <c r="D65" s="27"/>
      <c r="E65" s="27"/>
      <c r="F65" s="27"/>
      <c r="G65" s="27"/>
      <c r="H65" s="9"/>
      <c r="J65" s="237">
        <v>15</v>
      </c>
      <c r="K65" s="1017">
        <f>IF(ISBLANK(Summary!$D$17),2025+J65, Summary!$D$17+J65)</f>
        <v>2040</v>
      </c>
      <c r="L65" s="1017"/>
      <c r="M65" s="251"/>
      <c r="N65" s="736" t="e" cm="1">
        <f t="array" ref="N65">_xlfn.XLOOKUP(Summary!$D$14,'Emissions Factors'!$D$40:$P$40,IF(K65&gt;2050,_xlfn.XLOOKUP(2050,'Emissions Factors'!$B$41:$B$67,'Emissions Factors'!$D$41:$P$67),_xlfn.XLOOKUP(K65,'Emissions Factors'!$B$41:$B$67,'Emissions Factors'!$D$41:$P$67)))</f>
        <v>#N/A</v>
      </c>
      <c r="O65" s="252" t="e">
        <f>Electricity!$R$34*(N65*0.000001)</f>
        <v>#N/A</v>
      </c>
      <c r="P65" s="252" t="e">
        <f>O65+(Summary!$E$30+Summary!$E$31+Summary!$E$33)*0.001</f>
        <v>#N/A</v>
      </c>
      <c r="Q65" s="251">
        <f>'Embodied Carbon'!$L$36/60*0.001</f>
        <v>0</v>
      </c>
      <c r="R65" s="251"/>
      <c r="S65" s="243"/>
    </row>
    <row r="66" spans="3:21" x14ac:dyDescent="0.35">
      <c r="C66" s="143"/>
      <c r="D66" s="27"/>
      <c r="E66" s="27"/>
      <c r="F66" s="27"/>
      <c r="G66" s="27"/>
      <c r="H66" s="9"/>
      <c r="J66" s="237">
        <v>16</v>
      </c>
      <c r="K66" s="1017">
        <f>IF(ISBLANK(Summary!$D$17),2025+J66, Summary!$D$17+J66)</f>
        <v>2041</v>
      </c>
      <c r="L66" s="1017"/>
      <c r="M66" s="251"/>
      <c r="N66" s="736" t="e" cm="1">
        <f t="array" ref="N66">_xlfn.XLOOKUP(Summary!$D$14,'Emissions Factors'!$D$40:$P$40,IF(K66&gt;2050,_xlfn.XLOOKUP(2050,'Emissions Factors'!$B$41:$B$67,'Emissions Factors'!$D$41:$P$67),_xlfn.XLOOKUP(K66,'Emissions Factors'!$B$41:$B$67,'Emissions Factors'!$D$41:$P$67)))</f>
        <v>#N/A</v>
      </c>
      <c r="O66" s="252" t="e">
        <f>Electricity!$R$34*(N66*0.000001)</f>
        <v>#N/A</v>
      </c>
      <c r="P66" s="252" t="e">
        <f>O66+(Summary!$E$30+Summary!$E$31+Summary!$E$33)*0.001</f>
        <v>#N/A</v>
      </c>
      <c r="Q66" s="251">
        <f>'Embodied Carbon'!$L$36/60*0.001</f>
        <v>0</v>
      </c>
      <c r="R66" s="251"/>
      <c r="S66" s="243"/>
      <c r="U66" s="2"/>
    </row>
    <row r="67" spans="3:21" x14ac:dyDescent="0.35">
      <c r="C67" s="143"/>
      <c r="D67" s="27"/>
      <c r="E67" s="27"/>
      <c r="F67" s="27"/>
      <c r="G67" s="27"/>
      <c r="H67" s="9"/>
      <c r="J67" s="237">
        <v>17</v>
      </c>
      <c r="K67" s="1017">
        <f>IF(ISBLANK(Summary!$D$17),2025+J67, Summary!$D$17+J67)</f>
        <v>2042</v>
      </c>
      <c r="L67" s="1017"/>
      <c r="M67" s="251"/>
      <c r="N67" s="736" t="e" cm="1">
        <f t="array" ref="N67">_xlfn.XLOOKUP(Summary!$D$14,'Emissions Factors'!$D$40:$P$40,IF(K67&gt;2050,_xlfn.XLOOKUP(2050,'Emissions Factors'!$B$41:$B$67,'Emissions Factors'!$D$41:$P$67),_xlfn.XLOOKUP(K67,'Emissions Factors'!$B$41:$B$67,'Emissions Factors'!$D$41:$P$67)))</f>
        <v>#N/A</v>
      </c>
      <c r="O67" s="252" t="e">
        <f>Electricity!$R$34*(N67*0.000001)</f>
        <v>#N/A</v>
      </c>
      <c r="P67" s="252" t="e">
        <f>O67+(Summary!$E$30+Summary!$E$31+Summary!$E$33)*0.001</f>
        <v>#N/A</v>
      </c>
      <c r="Q67" s="251">
        <f>'Embodied Carbon'!$L$36/60*0.001</f>
        <v>0</v>
      </c>
      <c r="R67" s="251"/>
      <c r="S67" s="243"/>
      <c r="U67" s="2"/>
    </row>
    <row r="68" spans="3:21" x14ac:dyDescent="0.35">
      <c r="C68" s="143"/>
      <c r="D68" s="27"/>
      <c r="E68" s="27"/>
      <c r="F68" s="27"/>
      <c r="G68" s="27"/>
      <c r="H68" s="9"/>
      <c r="J68" s="237">
        <v>18</v>
      </c>
      <c r="K68" s="1017">
        <f>IF(ISBLANK(Summary!$D$17),2025+J68, Summary!$D$17+J68)</f>
        <v>2043</v>
      </c>
      <c r="L68" s="1017"/>
      <c r="M68" s="251"/>
      <c r="N68" s="736" t="e" cm="1">
        <f t="array" ref="N68">_xlfn.XLOOKUP(Summary!$D$14,'Emissions Factors'!$D$40:$P$40,IF(K68&gt;2050,_xlfn.XLOOKUP(2050,'Emissions Factors'!$B$41:$B$67,'Emissions Factors'!$D$41:$P$67),_xlfn.XLOOKUP(K68,'Emissions Factors'!$B$41:$B$67,'Emissions Factors'!$D$41:$P$67)))</f>
        <v>#N/A</v>
      </c>
      <c r="O68" s="252" t="e">
        <f>Electricity!$R$34*(N68*0.000001)</f>
        <v>#N/A</v>
      </c>
      <c r="P68" s="252" t="e">
        <f>O68+(Summary!$E$30+Summary!$E$31+Summary!$E$33)*0.001</f>
        <v>#N/A</v>
      </c>
      <c r="Q68" s="251">
        <f>'Embodied Carbon'!$L$36/60*0.001</f>
        <v>0</v>
      </c>
      <c r="R68" s="251"/>
      <c r="S68" s="243"/>
      <c r="U68" s="2"/>
    </row>
    <row r="69" spans="3:21" x14ac:dyDescent="0.35">
      <c r="C69" s="143"/>
      <c r="D69" s="27"/>
      <c r="E69" s="27"/>
      <c r="F69" s="27"/>
      <c r="G69" s="27"/>
      <c r="H69" s="9"/>
      <c r="J69" s="237">
        <v>19</v>
      </c>
      <c r="K69" s="1017">
        <f>IF(ISBLANK(Summary!$D$17),2025+J69, Summary!$D$17+J69)</f>
        <v>2044</v>
      </c>
      <c r="L69" s="1017"/>
      <c r="M69" s="251"/>
      <c r="N69" s="736" t="e" cm="1">
        <f t="array" ref="N69">_xlfn.XLOOKUP(Summary!$D$14,'Emissions Factors'!$D$40:$P$40,IF(K69&gt;2050,_xlfn.XLOOKUP(2050,'Emissions Factors'!$B$41:$B$67,'Emissions Factors'!$D$41:$P$67),_xlfn.XLOOKUP(K69,'Emissions Factors'!$B$41:$B$67,'Emissions Factors'!$D$41:$P$67)))</f>
        <v>#N/A</v>
      </c>
      <c r="O69" s="252" t="e">
        <f>Electricity!$R$34*(N69*0.000001)</f>
        <v>#N/A</v>
      </c>
      <c r="P69" s="252" t="e">
        <f>O69+(Summary!$E$30+Summary!$E$31+Summary!$E$33)*0.001</f>
        <v>#N/A</v>
      </c>
      <c r="Q69" s="251">
        <f>'Embodied Carbon'!$L$36/60*0.001</f>
        <v>0</v>
      </c>
      <c r="R69" s="251"/>
      <c r="S69" s="243"/>
      <c r="U69" s="2"/>
    </row>
    <row r="70" spans="3:21" x14ac:dyDescent="0.35">
      <c r="C70" s="143"/>
      <c r="D70" s="27"/>
      <c r="E70" s="27"/>
      <c r="F70" s="27"/>
      <c r="G70" s="27"/>
      <c r="H70" s="9"/>
      <c r="J70" s="237">
        <v>20</v>
      </c>
      <c r="K70" s="1017">
        <f>IF(ISBLANK(Summary!$D$17),2025+J70, Summary!$D$17+J70)</f>
        <v>2045</v>
      </c>
      <c r="L70" s="1017"/>
      <c r="M70" s="251"/>
      <c r="N70" s="736" t="e" cm="1">
        <f t="array" ref="N70">_xlfn.XLOOKUP(Summary!$D$14,'Emissions Factors'!$D$40:$P$40,IF(K70&gt;2050,_xlfn.XLOOKUP(2050,'Emissions Factors'!$B$41:$B$67,'Emissions Factors'!$D$41:$P$67),_xlfn.XLOOKUP(K70,'Emissions Factors'!$B$41:$B$67,'Emissions Factors'!$D$41:$P$67)))</f>
        <v>#N/A</v>
      </c>
      <c r="O70" s="252" t="e">
        <f>Electricity!$R$34*(N70*0.000001)</f>
        <v>#N/A</v>
      </c>
      <c r="P70" s="252" t="e">
        <f>O70+(Summary!$E$30+Summary!$E$31+Summary!$E$33)*0.001</f>
        <v>#N/A</v>
      </c>
      <c r="Q70" s="251">
        <f>'Embodied Carbon'!$L$36/60*0.001</f>
        <v>0</v>
      </c>
      <c r="R70" s="251"/>
      <c r="S70" s="243"/>
      <c r="U70" s="2"/>
    </row>
    <row r="71" spans="3:21" x14ac:dyDescent="0.35">
      <c r="C71" s="143"/>
      <c r="D71" s="27"/>
      <c r="E71" s="27"/>
      <c r="F71" s="27"/>
      <c r="G71" s="27"/>
      <c r="H71" s="9"/>
      <c r="J71" s="237">
        <v>21</v>
      </c>
      <c r="K71" s="1017">
        <f>IF(ISBLANK(Summary!$D$17),2025+J71, Summary!$D$17+J71)</f>
        <v>2046</v>
      </c>
      <c r="L71" s="1017"/>
      <c r="M71" s="251"/>
      <c r="N71" s="736" t="e" cm="1">
        <f t="array" ref="N71">_xlfn.XLOOKUP(Summary!$D$14,'Emissions Factors'!$D$40:$P$40,IF(K71&gt;2050,_xlfn.XLOOKUP(2050,'Emissions Factors'!$B$41:$B$67,'Emissions Factors'!$D$41:$P$67),_xlfn.XLOOKUP(K71,'Emissions Factors'!$B$41:$B$67,'Emissions Factors'!$D$41:$P$67)))</f>
        <v>#N/A</v>
      </c>
      <c r="O71" s="252" t="e">
        <f>Electricity!$R$34*(N71*0.000001)</f>
        <v>#N/A</v>
      </c>
      <c r="P71" s="252" t="e">
        <f>O71+(Summary!$E$30+Summary!$E$31+Summary!$E$33)*0.001</f>
        <v>#N/A</v>
      </c>
      <c r="Q71" s="251">
        <f>'Embodied Carbon'!$L$36/60*0.001</f>
        <v>0</v>
      </c>
      <c r="R71" s="251"/>
      <c r="S71" s="243"/>
      <c r="U71" s="2"/>
    </row>
    <row r="72" spans="3:21" x14ac:dyDescent="0.35">
      <c r="C72" s="143"/>
      <c r="D72" s="27"/>
      <c r="E72" s="27"/>
      <c r="F72" s="27"/>
      <c r="G72" s="27"/>
      <c r="H72" s="9"/>
      <c r="J72" s="237">
        <v>22</v>
      </c>
      <c r="K72" s="1017">
        <f>IF(ISBLANK(Summary!$D$17),2025+J72, Summary!$D$17+J72)</f>
        <v>2047</v>
      </c>
      <c r="L72" s="1017"/>
      <c r="M72" s="251"/>
      <c r="N72" s="736" t="e" cm="1">
        <f t="array" ref="N72">_xlfn.XLOOKUP(Summary!$D$14,'Emissions Factors'!$D$40:$P$40,IF(K72&gt;2050,_xlfn.XLOOKUP(2050,'Emissions Factors'!$B$41:$B$67,'Emissions Factors'!$D$41:$P$67),_xlfn.XLOOKUP(K72,'Emissions Factors'!$B$41:$B$67,'Emissions Factors'!$D$41:$P$67)))</f>
        <v>#N/A</v>
      </c>
      <c r="O72" s="252" t="e">
        <f>Electricity!$R$34*(N72*0.000001)</f>
        <v>#N/A</v>
      </c>
      <c r="P72" s="252" t="e">
        <f>O72+(Summary!$E$30+Summary!$E$31+Summary!$E$33)*0.001</f>
        <v>#N/A</v>
      </c>
      <c r="Q72" s="251">
        <f>'Embodied Carbon'!$L$36/60*0.001</f>
        <v>0</v>
      </c>
      <c r="R72" s="251"/>
      <c r="S72" s="243"/>
      <c r="U72" s="2"/>
    </row>
    <row r="73" spans="3:21" x14ac:dyDescent="0.35">
      <c r="C73" s="143"/>
      <c r="D73" s="27"/>
      <c r="E73" s="27"/>
      <c r="F73" s="27"/>
      <c r="G73" s="27"/>
      <c r="H73" s="9"/>
      <c r="J73" s="237">
        <v>23</v>
      </c>
      <c r="K73" s="1017">
        <f>IF(ISBLANK(Summary!$D$17),2025+J73, Summary!$D$17+J73)</f>
        <v>2048</v>
      </c>
      <c r="L73" s="1017"/>
      <c r="M73" s="251"/>
      <c r="N73" s="736" t="e" cm="1">
        <f t="array" ref="N73">_xlfn.XLOOKUP(Summary!$D$14,'Emissions Factors'!$D$40:$P$40,IF(K73&gt;2050,_xlfn.XLOOKUP(2050,'Emissions Factors'!$B$41:$B$67,'Emissions Factors'!$D$41:$P$67),_xlfn.XLOOKUP(K73,'Emissions Factors'!$B$41:$B$67,'Emissions Factors'!$D$41:$P$67)))</f>
        <v>#N/A</v>
      </c>
      <c r="O73" s="252" t="e">
        <f>Electricity!$R$34*(N73*0.000001)</f>
        <v>#N/A</v>
      </c>
      <c r="P73" s="252" t="e">
        <f>O73+(Summary!$E$30+Summary!$E$31+Summary!$E$33)*0.001</f>
        <v>#N/A</v>
      </c>
      <c r="Q73" s="251">
        <f>'Embodied Carbon'!$L$36/60*0.001</f>
        <v>0</v>
      </c>
      <c r="R73" s="251"/>
      <c r="S73" s="243"/>
      <c r="U73" s="2"/>
    </row>
    <row r="74" spans="3:21" x14ac:dyDescent="0.35">
      <c r="C74" s="143"/>
      <c r="D74" s="27"/>
      <c r="E74" s="27"/>
      <c r="F74" s="27"/>
      <c r="G74" s="27"/>
      <c r="H74" s="9"/>
      <c r="J74" s="237">
        <v>24</v>
      </c>
      <c r="K74" s="1017">
        <f>IF(ISBLANK(Summary!$D$17),2025+J74, Summary!$D$17+J74)</f>
        <v>2049</v>
      </c>
      <c r="L74" s="1017"/>
      <c r="M74" s="251"/>
      <c r="N74" s="736" t="e" cm="1">
        <f t="array" ref="N74">_xlfn.XLOOKUP(Summary!$D$14,'Emissions Factors'!$D$40:$P$40,IF(K74&gt;2050,_xlfn.XLOOKUP(2050,'Emissions Factors'!$B$41:$B$67,'Emissions Factors'!$D$41:$P$67),_xlfn.XLOOKUP(K74,'Emissions Factors'!$B$41:$B$67,'Emissions Factors'!$D$41:$P$67)))</f>
        <v>#N/A</v>
      </c>
      <c r="O74" s="252" t="e">
        <f>Electricity!$R$34*(N74*0.000001)</f>
        <v>#N/A</v>
      </c>
      <c r="P74" s="252" t="e">
        <f>O74+(Summary!$E$30+Summary!$E$31+Summary!$E$33)*0.001</f>
        <v>#N/A</v>
      </c>
      <c r="Q74" s="251">
        <f>'Embodied Carbon'!$L$36/60*0.001</f>
        <v>0</v>
      </c>
      <c r="R74" s="251"/>
      <c r="S74" s="243"/>
      <c r="U74" s="2"/>
    </row>
    <row r="75" spans="3:21" x14ac:dyDescent="0.35">
      <c r="C75" s="143"/>
      <c r="D75" s="27"/>
      <c r="E75" s="27"/>
      <c r="F75" s="27"/>
      <c r="G75" s="27"/>
      <c r="H75" s="9"/>
      <c r="J75" s="237">
        <v>25</v>
      </c>
      <c r="K75" s="1017">
        <f>IF(ISBLANK(Summary!$D$17),2025+J75, Summary!$D$17+J75)</f>
        <v>2050</v>
      </c>
      <c r="L75" s="1017"/>
      <c r="M75" s="251"/>
      <c r="N75" s="736" t="e" cm="1">
        <f t="array" ref="N75">_xlfn.XLOOKUP(Summary!$D$14,'Emissions Factors'!$D$40:$P$40,IF(K75&gt;2050,_xlfn.XLOOKUP(2050,'Emissions Factors'!$B$41:$B$67,'Emissions Factors'!$D$41:$P$67),_xlfn.XLOOKUP(K75,'Emissions Factors'!$B$41:$B$67,'Emissions Factors'!$D$41:$P$67)))</f>
        <v>#N/A</v>
      </c>
      <c r="O75" s="252" t="e">
        <f>Electricity!$R$34*(N75*0.000001)</f>
        <v>#N/A</v>
      </c>
      <c r="P75" s="252" t="e">
        <f>O75+(Summary!$E$30+Summary!$E$31+Summary!$E$33)*0.001</f>
        <v>#N/A</v>
      </c>
      <c r="Q75" s="251">
        <f>'Embodied Carbon'!$L$36/60*0.001</f>
        <v>0</v>
      </c>
      <c r="R75" s="251"/>
      <c r="S75" s="243"/>
    </row>
    <row r="76" spans="3:21" x14ac:dyDescent="0.35">
      <c r="C76" s="143"/>
      <c r="D76" s="27"/>
      <c r="E76" s="27"/>
      <c r="F76" s="27"/>
      <c r="G76" s="27"/>
      <c r="H76" s="9"/>
      <c r="J76" s="237">
        <v>26</v>
      </c>
      <c r="K76" s="1017">
        <f>IF(ISBLANK(Summary!$D$17),2025+J76, Summary!$D$17+J76)</f>
        <v>2051</v>
      </c>
      <c r="L76" s="1017"/>
      <c r="M76" s="251"/>
      <c r="N76" s="736" t="e" cm="1">
        <f t="array" ref="N76">_xlfn.XLOOKUP(Summary!$D$14,'Emissions Factors'!$D$40:$P$40,IF(K76&gt;2050,_xlfn.XLOOKUP(2050,'Emissions Factors'!$B$41:$B$67,'Emissions Factors'!$D$41:$P$67),_xlfn.XLOOKUP(K76,'Emissions Factors'!$B$41:$B$67,'Emissions Factors'!$D$41:$P$67)))</f>
        <v>#N/A</v>
      </c>
      <c r="O76" s="252" t="e">
        <f>Electricity!$R$34*(N76*0.000001)</f>
        <v>#N/A</v>
      </c>
      <c r="P76" s="252" t="e">
        <f>O76+(Summary!$E$30+Summary!$E$31+Summary!$E$33)*0.001</f>
        <v>#N/A</v>
      </c>
      <c r="Q76" s="251">
        <f>'Embodied Carbon'!$L$36/60*0.001</f>
        <v>0</v>
      </c>
      <c r="R76" s="251"/>
      <c r="S76" s="243"/>
    </row>
    <row r="77" spans="3:21" x14ac:dyDescent="0.35">
      <c r="C77" s="143"/>
      <c r="D77" s="27"/>
      <c r="E77" s="27"/>
      <c r="F77" s="27"/>
      <c r="G77" s="27"/>
      <c r="H77" s="9"/>
      <c r="J77" s="237">
        <v>27</v>
      </c>
      <c r="K77" s="1017">
        <f>IF(ISBLANK(Summary!$D$17),2025+J77, Summary!$D$17+J77)</f>
        <v>2052</v>
      </c>
      <c r="L77" s="1017"/>
      <c r="M77" s="251"/>
      <c r="N77" s="736" t="e" cm="1">
        <f t="array" ref="N77">_xlfn.XLOOKUP(Summary!$D$14,'Emissions Factors'!$D$40:$P$40,IF(K77&gt;2050,_xlfn.XLOOKUP(2050,'Emissions Factors'!$B$41:$B$67,'Emissions Factors'!$D$41:$P$67),_xlfn.XLOOKUP(K77,'Emissions Factors'!$B$41:$B$67,'Emissions Factors'!$D$41:$P$67)))</f>
        <v>#N/A</v>
      </c>
      <c r="O77" s="252" t="e">
        <f>Electricity!$R$34*(N77*0.000001)</f>
        <v>#N/A</v>
      </c>
      <c r="P77" s="252" t="e">
        <f>O77+(Summary!$E$30+Summary!$E$31+Summary!$E$33)*0.001</f>
        <v>#N/A</v>
      </c>
      <c r="Q77" s="251">
        <f>'Embodied Carbon'!$L$36/60*0.001</f>
        <v>0</v>
      </c>
      <c r="R77" s="251"/>
      <c r="S77" s="243"/>
    </row>
    <row r="78" spans="3:21" x14ac:dyDescent="0.35">
      <c r="C78" s="143"/>
      <c r="D78" s="27"/>
      <c r="E78" s="27"/>
      <c r="F78" s="27"/>
      <c r="G78" s="27"/>
      <c r="H78" s="9"/>
      <c r="J78" s="237">
        <v>28</v>
      </c>
      <c r="K78" s="1017">
        <f>IF(ISBLANK(Summary!$D$17),2025+J78, Summary!$D$17+J78)</f>
        <v>2053</v>
      </c>
      <c r="L78" s="1017"/>
      <c r="M78" s="251"/>
      <c r="N78" s="736" t="e" cm="1">
        <f t="array" ref="N78">_xlfn.XLOOKUP(Summary!$D$14,'Emissions Factors'!$D$40:$P$40,IF(K78&gt;2050,_xlfn.XLOOKUP(2050,'Emissions Factors'!$B$41:$B$67,'Emissions Factors'!$D$41:$P$67),_xlfn.XLOOKUP(K78,'Emissions Factors'!$B$41:$B$67,'Emissions Factors'!$D$41:$P$67)))</f>
        <v>#N/A</v>
      </c>
      <c r="O78" s="252" t="e">
        <f>Electricity!$R$34*(N78*0.000001)</f>
        <v>#N/A</v>
      </c>
      <c r="P78" s="252" t="e">
        <f>O78+(Summary!$E$30+Summary!$E$31+Summary!$E$33)*0.001</f>
        <v>#N/A</v>
      </c>
      <c r="Q78" s="251">
        <f>'Embodied Carbon'!$L$36/60*0.001</f>
        <v>0</v>
      </c>
      <c r="R78" s="251"/>
      <c r="S78" s="243"/>
    </row>
    <row r="79" spans="3:21" x14ac:dyDescent="0.35">
      <c r="C79" s="143"/>
      <c r="D79" s="27"/>
      <c r="E79" s="27"/>
      <c r="F79" s="27"/>
      <c r="G79" s="27"/>
      <c r="H79" s="9"/>
      <c r="J79" s="237">
        <v>29</v>
      </c>
      <c r="K79" s="1017">
        <f>IF(ISBLANK(Summary!$D$17),2025+J79, Summary!$D$17+J79)</f>
        <v>2054</v>
      </c>
      <c r="L79" s="1017"/>
      <c r="M79" s="251"/>
      <c r="N79" s="736" t="e" cm="1">
        <f t="array" ref="N79">_xlfn.XLOOKUP(Summary!$D$14,'Emissions Factors'!$D$40:$P$40,IF(K79&gt;2050,_xlfn.XLOOKUP(2050,'Emissions Factors'!$B$41:$B$67,'Emissions Factors'!$D$41:$P$67),_xlfn.XLOOKUP(K79,'Emissions Factors'!$B$41:$B$67,'Emissions Factors'!$D$41:$P$67)))</f>
        <v>#N/A</v>
      </c>
      <c r="O79" s="252" t="e">
        <f>Electricity!$R$34*(N79*0.000001)</f>
        <v>#N/A</v>
      </c>
      <c r="P79" s="252" t="e">
        <f>O79+(Summary!$E$30+Summary!$E$31+Summary!$E$33)*0.001</f>
        <v>#N/A</v>
      </c>
      <c r="Q79" s="251">
        <f>'Embodied Carbon'!$L$36/60*0.001</f>
        <v>0</v>
      </c>
      <c r="R79" s="251"/>
      <c r="S79" s="243"/>
    </row>
    <row r="80" spans="3:21" x14ac:dyDescent="0.35">
      <c r="C80" s="143"/>
      <c r="D80" s="27"/>
      <c r="E80" s="27"/>
      <c r="F80" s="27"/>
      <c r="G80" s="27"/>
      <c r="H80" s="9"/>
      <c r="J80" s="237">
        <v>30</v>
      </c>
      <c r="K80" s="1017">
        <f>IF(ISBLANK(Summary!$D$17),2025+J80, Summary!$D$17+J80)</f>
        <v>2055</v>
      </c>
      <c r="L80" s="1017"/>
      <c r="M80" s="251"/>
      <c r="N80" s="736" t="e" cm="1">
        <f t="array" ref="N80">_xlfn.XLOOKUP(Summary!$D$14,'Emissions Factors'!$D$40:$P$40,IF(K80&gt;2050,_xlfn.XLOOKUP(2050,'Emissions Factors'!$B$41:$B$67,'Emissions Factors'!$D$41:$P$67),_xlfn.XLOOKUP(K80,'Emissions Factors'!$B$41:$B$67,'Emissions Factors'!$D$41:$P$67)))</f>
        <v>#N/A</v>
      </c>
      <c r="O80" s="252" t="e">
        <f>Electricity!$R$34*(N80*0.000001)</f>
        <v>#N/A</v>
      </c>
      <c r="P80" s="252" t="e">
        <f>O80+(Summary!$E$30+Summary!$E$31+Summary!$E$33)*0.001</f>
        <v>#N/A</v>
      </c>
      <c r="Q80" s="251">
        <f>'Embodied Carbon'!$L$36/60*0.001</f>
        <v>0</v>
      </c>
      <c r="R80" s="251"/>
      <c r="S80" s="243"/>
    </row>
    <row r="81" spans="3:19" x14ac:dyDescent="0.35">
      <c r="C81" s="143"/>
      <c r="D81" s="27"/>
      <c r="E81" s="27"/>
      <c r="F81" s="27"/>
      <c r="G81" s="27"/>
      <c r="H81" s="9"/>
      <c r="J81" s="237">
        <v>31</v>
      </c>
      <c r="K81" s="1017">
        <f>IF(ISBLANK(Summary!$D$17),2025+J81, Summary!$D$17+J81)</f>
        <v>2056</v>
      </c>
      <c r="L81" s="1017"/>
      <c r="M81" s="251"/>
      <c r="N81" s="736" t="e" cm="1">
        <f t="array" ref="N81">_xlfn.XLOOKUP(Summary!$D$14,'Emissions Factors'!$D$40:$P$40,IF(K81&gt;2050,_xlfn.XLOOKUP(2050,'Emissions Factors'!$B$41:$B$67,'Emissions Factors'!$D$41:$P$67),_xlfn.XLOOKUP(K81,'Emissions Factors'!$B$41:$B$67,'Emissions Factors'!$D$41:$P$67)))</f>
        <v>#N/A</v>
      </c>
      <c r="O81" s="252" t="e">
        <f>Electricity!$R$34*(N81*0.000001)</f>
        <v>#N/A</v>
      </c>
      <c r="P81" s="252" t="e">
        <f>O81+(Summary!$E$30+Summary!$E$31+Summary!$E$33)*0.001</f>
        <v>#N/A</v>
      </c>
      <c r="Q81" s="251">
        <f>'Embodied Carbon'!$L$36/60*0.001</f>
        <v>0</v>
      </c>
      <c r="R81" s="251"/>
      <c r="S81" s="243"/>
    </row>
    <row r="82" spans="3:19" x14ac:dyDescent="0.35">
      <c r="C82" s="143"/>
      <c r="D82" s="27"/>
      <c r="E82" s="27"/>
      <c r="F82" s="27"/>
      <c r="G82" s="27"/>
      <c r="H82" s="9"/>
      <c r="J82" s="237">
        <v>32</v>
      </c>
      <c r="K82" s="1017">
        <f>IF(ISBLANK(Summary!$D$17),2025+J82, Summary!$D$17+J82)</f>
        <v>2057</v>
      </c>
      <c r="L82" s="1017"/>
      <c r="M82" s="251"/>
      <c r="N82" s="736" t="e" cm="1">
        <f t="array" ref="N82">_xlfn.XLOOKUP(Summary!$D$14,'Emissions Factors'!$D$40:$P$40,IF(K82&gt;2050,_xlfn.XLOOKUP(2050,'Emissions Factors'!$B$41:$B$67,'Emissions Factors'!$D$41:$P$67),_xlfn.XLOOKUP(K82,'Emissions Factors'!$B$41:$B$67,'Emissions Factors'!$D$41:$P$67)))</f>
        <v>#N/A</v>
      </c>
      <c r="O82" s="252" t="e">
        <f>Electricity!$R$34*(N82*0.000001)</f>
        <v>#N/A</v>
      </c>
      <c r="P82" s="252" t="e">
        <f>O82+(Summary!$E$30+Summary!$E$31+Summary!$E$33)*0.001</f>
        <v>#N/A</v>
      </c>
      <c r="Q82" s="251">
        <f>'Embodied Carbon'!$L$36/60*0.001</f>
        <v>0</v>
      </c>
      <c r="R82" s="251"/>
      <c r="S82" s="243"/>
    </row>
    <row r="83" spans="3:19" x14ac:dyDescent="0.35">
      <c r="C83" s="143"/>
      <c r="D83" s="27"/>
      <c r="E83" s="27"/>
      <c r="F83" s="27"/>
      <c r="G83" s="27"/>
      <c r="H83" s="9"/>
      <c r="J83" s="237">
        <v>33</v>
      </c>
      <c r="K83" s="1017">
        <f>IF(ISBLANK(Summary!$D$17),2025+J83, Summary!$D$17+J83)</f>
        <v>2058</v>
      </c>
      <c r="L83" s="1017"/>
      <c r="M83" s="251"/>
      <c r="N83" s="736" t="e" cm="1">
        <f t="array" ref="N83">_xlfn.XLOOKUP(Summary!$D$14,'Emissions Factors'!$D$40:$P$40,IF(K83&gt;2050,_xlfn.XLOOKUP(2050,'Emissions Factors'!$B$41:$B$67,'Emissions Factors'!$D$41:$P$67),_xlfn.XLOOKUP(K83,'Emissions Factors'!$B$41:$B$67,'Emissions Factors'!$D$41:$P$67)))</f>
        <v>#N/A</v>
      </c>
      <c r="O83" s="252" t="e">
        <f>Electricity!$R$34*(N83*0.000001)</f>
        <v>#N/A</v>
      </c>
      <c r="P83" s="252" t="e">
        <f>O83+(Summary!$E$30+Summary!$E$31+Summary!$E$33)*0.001</f>
        <v>#N/A</v>
      </c>
      <c r="Q83" s="251">
        <f>'Embodied Carbon'!$L$36/60*0.001</f>
        <v>0</v>
      </c>
      <c r="R83" s="251"/>
      <c r="S83" s="243"/>
    </row>
    <row r="84" spans="3:19" x14ac:dyDescent="0.35">
      <c r="C84" s="143"/>
      <c r="D84" s="27"/>
      <c r="E84" s="27"/>
      <c r="F84" s="27"/>
      <c r="G84" s="27"/>
      <c r="H84" s="9"/>
      <c r="J84" s="237">
        <v>34</v>
      </c>
      <c r="K84" s="1017">
        <f>IF(ISBLANK(Summary!$D$17),2025+J84, Summary!$D$17+J84)</f>
        <v>2059</v>
      </c>
      <c r="L84" s="1017"/>
      <c r="M84" s="251"/>
      <c r="N84" s="736" t="e" cm="1">
        <f t="array" ref="N84">_xlfn.XLOOKUP(Summary!$D$14,'Emissions Factors'!$D$40:$P$40,IF(K84&gt;2050,_xlfn.XLOOKUP(2050,'Emissions Factors'!$B$41:$B$67,'Emissions Factors'!$D$41:$P$67),_xlfn.XLOOKUP(K84,'Emissions Factors'!$B$41:$B$67,'Emissions Factors'!$D$41:$P$67)))</f>
        <v>#N/A</v>
      </c>
      <c r="O84" s="252" t="e">
        <f>Electricity!$R$34*(N84*0.000001)</f>
        <v>#N/A</v>
      </c>
      <c r="P84" s="252" t="e">
        <f>O84+(Summary!$E$30+Summary!$E$31+Summary!$E$33)*0.001</f>
        <v>#N/A</v>
      </c>
      <c r="Q84" s="251">
        <f>'Embodied Carbon'!$L$36/60*0.001</f>
        <v>0</v>
      </c>
      <c r="R84" s="251"/>
      <c r="S84" s="243"/>
    </row>
    <row r="85" spans="3:19" x14ac:dyDescent="0.35">
      <c r="C85" s="143"/>
      <c r="D85" s="27"/>
      <c r="E85" s="27"/>
      <c r="F85" s="27"/>
      <c r="G85" s="27"/>
      <c r="H85" s="9"/>
      <c r="J85" s="237">
        <v>35</v>
      </c>
      <c r="K85" s="1017">
        <f>IF(ISBLANK(Summary!$D$17),2025+J85, Summary!$D$17+J85)</f>
        <v>2060</v>
      </c>
      <c r="L85" s="1017"/>
      <c r="M85" s="251"/>
      <c r="N85" s="736" t="e" cm="1">
        <f t="array" ref="N85">_xlfn.XLOOKUP(Summary!$D$14,'Emissions Factors'!$D$40:$P$40,IF(K85&gt;2050,_xlfn.XLOOKUP(2050,'Emissions Factors'!$B$41:$B$67,'Emissions Factors'!$D$41:$P$67),_xlfn.XLOOKUP(K85,'Emissions Factors'!$B$41:$B$67,'Emissions Factors'!$D$41:$P$67)))</f>
        <v>#N/A</v>
      </c>
      <c r="O85" s="252" t="e">
        <f>Electricity!$R$34*(N85*0.000001)</f>
        <v>#N/A</v>
      </c>
      <c r="P85" s="252" t="e">
        <f>O85+(Summary!$E$30+Summary!$E$31+Summary!$E$33)*0.001</f>
        <v>#N/A</v>
      </c>
      <c r="Q85" s="251">
        <f>'Embodied Carbon'!$L$36/60*0.001</f>
        <v>0</v>
      </c>
      <c r="R85" s="251"/>
      <c r="S85" s="243"/>
    </row>
    <row r="86" spans="3:19" x14ac:dyDescent="0.35">
      <c r="C86" s="143"/>
      <c r="D86" s="27"/>
      <c r="E86" s="27"/>
      <c r="F86" s="27"/>
      <c r="G86" s="27"/>
      <c r="H86" s="9"/>
      <c r="J86" s="237">
        <v>36</v>
      </c>
      <c r="K86" s="1017">
        <f>IF(ISBLANK(Summary!$D$17),2025+J86, Summary!$D$17+J86)</f>
        <v>2061</v>
      </c>
      <c r="L86" s="1017"/>
      <c r="M86" s="251"/>
      <c r="N86" s="736" t="e" cm="1">
        <f t="array" ref="N86">_xlfn.XLOOKUP(Summary!$D$14,'Emissions Factors'!$D$40:$P$40,IF(K86&gt;2050,_xlfn.XLOOKUP(2050,'Emissions Factors'!$B$41:$B$67,'Emissions Factors'!$D$41:$P$67),_xlfn.XLOOKUP(K86,'Emissions Factors'!$B$41:$B$67,'Emissions Factors'!$D$41:$P$67)))</f>
        <v>#N/A</v>
      </c>
      <c r="O86" s="252" t="e">
        <f>Electricity!$R$34*(N86*0.000001)</f>
        <v>#N/A</v>
      </c>
      <c r="P86" s="252" t="e">
        <f>O86+(Summary!$E$30+Summary!$E$31+Summary!$E$33)*0.001</f>
        <v>#N/A</v>
      </c>
      <c r="Q86" s="251">
        <f>'Embodied Carbon'!$L$36/60*0.001</f>
        <v>0</v>
      </c>
      <c r="R86" s="251"/>
      <c r="S86" s="243"/>
    </row>
    <row r="87" spans="3:19" x14ac:dyDescent="0.35">
      <c r="C87" s="143"/>
      <c r="D87" s="27"/>
      <c r="E87" s="27"/>
      <c r="F87" s="27"/>
      <c r="G87" s="27"/>
      <c r="H87" s="9"/>
      <c r="J87" s="237">
        <v>37</v>
      </c>
      <c r="K87" s="1017">
        <f>IF(ISBLANK(Summary!$D$17),2025+J87, Summary!$D$17+J87)</f>
        <v>2062</v>
      </c>
      <c r="L87" s="1017"/>
      <c r="M87" s="251"/>
      <c r="N87" s="736" t="e" cm="1">
        <f t="array" ref="N87">_xlfn.XLOOKUP(Summary!$D$14,'Emissions Factors'!$D$40:$P$40,IF(K87&gt;2050,_xlfn.XLOOKUP(2050,'Emissions Factors'!$B$41:$B$67,'Emissions Factors'!$D$41:$P$67),_xlfn.XLOOKUP(K87,'Emissions Factors'!$B$41:$B$67,'Emissions Factors'!$D$41:$P$67)))</f>
        <v>#N/A</v>
      </c>
      <c r="O87" s="252" t="e">
        <f>Electricity!$R$34*(N87*0.000001)</f>
        <v>#N/A</v>
      </c>
      <c r="P87" s="252" t="e">
        <f>O87+(Summary!$E$30+Summary!$E$31+Summary!$E$33)*0.001</f>
        <v>#N/A</v>
      </c>
      <c r="Q87" s="251">
        <f>'Embodied Carbon'!$L$36/60*0.001</f>
        <v>0</v>
      </c>
      <c r="R87" s="251"/>
      <c r="S87" s="243"/>
    </row>
    <row r="88" spans="3:19" x14ac:dyDescent="0.35">
      <c r="C88" s="143"/>
      <c r="D88" s="27"/>
      <c r="E88" s="27"/>
      <c r="F88" s="27"/>
      <c r="G88" s="27"/>
      <c r="H88" s="9"/>
      <c r="J88" s="237">
        <v>38</v>
      </c>
      <c r="K88" s="1017">
        <f>IF(ISBLANK(Summary!$D$17),2025+J88, Summary!$D$17+J88)</f>
        <v>2063</v>
      </c>
      <c r="L88" s="1017"/>
      <c r="M88" s="251"/>
      <c r="N88" s="736" t="e" cm="1">
        <f t="array" ref="N88">_xlfn.XLOOKUP(Summary!$D$14,'Emissions Factors'!$D$40:$P$40,IF(K88&gt;2050,_xlfn.XLOOKUP(2050,'Emissions Factors'!$B$41:$B$67,'Emissions Factors'!$D$41:$P$67),_xlfn.XLOOKUP(K88,'Emissions Factors'!$B$41:$B$67,'Emissions Factors'!$D$41:$P$67)))</f>
        <v>#N/A</v>
      </c>
      <c r="O88" s="252" t="e">
        <f>Electricity!$R$34*(N88*0.000001)</f>
        <v>#N/A</v>
      </c>
      <c r="P88" s="252" t="e">
        <f>O88+(Summary!$E$30+Summary!$E$31+Summary!$E$33)*0.001</f>
        <v>#N/A</v>
      </c>
      <c r="Q88" s="251">
        <f>'Embodied Carbon'!$L$36/60*0.001</f>
        <v>0</v>
      </c>
      <c r="R88" s="251"/>
      <c r="S88" s="243"/>
    </row>
    <row r="89" spans="3:19" x14ac:dyDescent="0.35">
      <c r="C89" s="143"/>
      <c r="D89" s="27"/>
      <c r="E89" s="27"/>
      <c r="F89" s="27"/>
      <c r="G89" s="27"/>
      <c r="H89" s="9"/>
      <c r="J89" s="237">
        <v>39</v>
      </c>
      <c r="K89" s="1017">
        <f>IF(ISBLANK(Summary!$D$17),2025+J89, Summary!$D$17+J89)</f>
        <v>2064</v>
      </c>
      <c r="L89" s="1017"/>
      <c r="M89" s="251"/>
      <c r="N89" s="736" t="e" cm="1">
        <f t="array" ref="N89">_xlfn.XLOOKUP(Summary!$D$14,'Emissions Factors'!$D$40:$P$40,IF(K89&gt;2050,_xlfn.XLOOKUP(2050,'Emissions Factors'!$B$41:$B$67,'Emissions Factors'!$D$41:$P$67),_xlfn.XLOOKUP(K89,'Emissions Factors'!$B$41:$B$67,'Emissions Factors'!$D$41:$P$67)))</f>
        <v>#N/A</v>
      </c>
      <c r="O89" s="252" t="e">
        <f>Electricity!$R$34*(N89*0.000001)</f>
        <v>#N/A</v>
      </c>
      <c r="P89" s="252" t="e">
        <f>O89+(Summary!$E$30+Summary!$E$31+Summary!$E$33)*0.001</f>
        <v>#N/A</v>
      </c>
      <c r="Q89" s="251">
        <f>'Embodied Carbon'!$L$36/60*0.001</f>
        <v>0</v>
      </c>
      <c r="R89" s="251"/>
      <c r="S89" s="243"/>
    </row>
    <row r="90" spans="3:19" x14ac:dyDescent="0.35">
      <c r="C90" s="143"/>
      <c r="D90" s="27"/>
      <c r="E90" s="27"/>
      <c r="F90" s="27"/>
      <c r="G90" s="27"/>
      <c r="H90" s="9"/>
      <c r="J90" s="237">
        <v>40</v>
      </c>
      <c r="K90" s="1017">
        <f>IF(ISBLANK(Summary!$D$17),2025+J90, Summary!$D$17+J90)</f>
        <v>2065</v>
      </c>
      <c r="L90" s="1017"/>
      <c r="M90" s="251"/>
      <c r="N90" s="736" t="e" cm="1">
        <f t="array" ref="N90">_xlfn.XLOOKUP(Summary!$D$14,'Emissions Factors'!$D$40:$P$40,IF(K90&gt;2050,_xlfn.XLOOKUP(2050,'Emissions Factors'!$B$41:$B$67,'Emissions Factors'!$D$41:$P$67),_xlfn.XLOOKUP(K90,'Emissions Factors'!$B$41:$B$67,'Emissions Factors'!$D$41:$P$67)))</f>
        <v>#N/A</v>
      </c>
      <c r="O90" s="252" t="e">
        <f>Electricity!$R$34*(N90*0.000001)</f>
        <v>#N/A</v>
      </c>
      <c r="P90" s="252" t="e">
        <f>O90+(Summary!$E$30+Summary!$E$31+Summary!$E$33)*0.001</f>
        <v>#N/A</v>
      </c>
      <c r="Q90" s="251">
        <f>'Embodied Carbon'!$L$36/60*0.001</f>
        <v>0</v>
      </c>
      <c r="R90" s="251"/>
      <c r="S90" s="243"/>
    </row>
    <row r="91" spans="3:19" x14ac:dyDescent="0.35">
      <c r="C91" s="143"/>
      <c r="D91" s="27"/>
      <c r="E91" s="27"/>
      <c r="F91" s="27"/>
      <c r="G91" s="27"/>
      <c r="H91" s="9"/>
      <c r="J91" s="237">
        <v>41</v>
      </c>
      <c r="K91" s="1017">
        <f>IF(ISBLANK(Summary!$D$17),2025+J91, Summary!$D$17+J91)</f>
        <v>2066</v>
      </c>
      <c r="L91" s="1017"/>
      <c r="M91" s="251"/>
      <c r="N91" s="736" t="e" cm="1">
        <f t="array" ref="N91">_xlfn.XLOOKUP(Summary!$D$14,'Emissions Factors'!$D$40:$P$40,IF(K91&gt;2050,_xlfn.XLOOKUP(2050,'Emissions Factors'!$B$41:$B$67,'Emissions Factors'!$D$41:$P$67),_xlfn.XLOOKUP(K91,'Emissions Factors'!$B$41:$B$67,'Emissions Factors'!$D$41:$P$67)))</f>
        <v>#N/A</v>
      </c>
      <c r="O91" s="252" t="e">
        <f>Electricity!$R$34*(N91*0.000001)</f>
        <v>#N/A</v>
      </c>
      <c r="P91" s="252" t="e">
        <f>O91+(Summary!$E$30+Summary!$E$31+Summary!$E$33)*0.001</f>
        <v>#N/A</v>
      </c>
      <c r="Q91" s="251">
        <f>'Embodied Carbon'!$L$36/60*0.001</f>
        <v>0</v>
      </c>
      <c r="R91" s="251"/>
      <c r="S91" s="243"/>
    </row>
    <row r="92" spans="3:19" x14ac:dyDescent="0.35">
      <c r="C92" s="143"/>
      <c r="D92" s="27"/>
      <c r="E92" s="27"/>
      <c r="F92" s="27"/>
      <c r="G92" s="27"/>
      <c r="H92" s="9"/>
      <c r="J92" s="237">
        <v>42</v>
      </c>
      <c r="K92" s="1017">
        <f>IF(ISBLANK(Summary!$D$17),2025+J92, Summary!$D$17+J92)</f>
        <v>2067</v>
      </c>
      <c r="L92" s="1017"/>
      <c r="M92" s="251"/>
      <c r="N92" s="736" t="e" cm="1">
        <f t="array" ref="N92">_xlfn.XLOOKUP(Summary!$D$14,'Emissions Factors'!$D$40:$P$40,IF(K92&gt;2050,_xlfn.XLOOKUP(2050,'Emissions Factors'!$B$41:$B$67,'Emissions Factors'!$D$41:$P$67),_xlfn.XLOOKUP(K92,'Emissions Factors'!$B$41:$B$67,'Emissions Factors'!$D$41:$P$67)))</f>
        <v>#N/A</v>
      </c>
      <c r="O92" s="252" t="e">
        <f>Electricity!$R$34*(N92*0.000001)</f>
        <v>#N/A</v>
      </c>
      <c r="P92" s="252" t="e">
        <f>O92+(Summary!$E$30+Summary!$E$31+Summary!$E$33)*0.001</f>
        <v>#N/A</v>
      </c>
      <c r="Q92" s="251">
        <f>'Embodied Carbon'!$L$36/60*0.001</f>
        <v>0</v>
      </c>
      <c r="R92" s="251"/>
      <c r="S92" s="243"/>
    </row>
    <row r="93" spans="3:19" x14ac:dyDescent="0.35">
      <c r="C93" s="143"/>
      <c r="D93" s="27"/>
      <c r="E93" s="27"/>
      <c r="F93" s="27"/>
      <c r="G93" s="27"/>
      <c r="H93" s="9"/>
      <c r="J93" s="237">
        <v>43</v>
      </c>
      <c r="K93" s="1017">
        <f>IF(ISBLANK(Summary!$D$17),2025+J93, Summary!$D$17+J93)</f>
        <v>2068</v>
      </c>
      <c r="L93" s="1017"/>
      <c r="M93" s="251"/>
      <c r="N93" s="736" t="e" cm="1">
        <f t="array" ref="N93">_xlfn.XLOOKUP(Summary!$D$14,'Emissions Factors'!$D$40:$P$40,IF(K93&gt;2050,_xlfn.XLOOKUP(2050,'Emissions Factors'!$B$41:$B$67,'Emissions Factors'!$D$41:$P$67),_xlfn.XLOOKUP(K93,'Emissions Factors'!$B$41:$B$67,'Emissions Factors'!$D$41:$P$67)))</f>
        <v>#N/A</v>
      </c>
      <c r="O93" s="252" t="e">
        <f>Electricity!$R$34*(N93*0.000001)</f>
        <v>#N/A</v>
      </c>
      <c r="P93" s="252" t="e">
        <f>O93+(Summary!$E$30+Summary!$E$31+Summary!$E$33)*0.001</f>
        <v>#N/A</v>
      </c>
      <c r="Q93" s="251">
        <f>'Embodied Carbon'!$L$36/60*0.001</f>
        <v>0</v>
      </c>
      <c r="R93" s="251"/>
      <c r="S93" s="243"/>
    </row>
    <row r="94" spans="3:19" x14ac:dyDescent="0.35">
      <c r="C94" s="143"/>
      <c r="D94" s="27"/>
      <c r="E94" s="27"/>
      <c r="F94" s="27"/>
      <c r="G94" s="27"/>
      <c r="H94" s="9"/>
      <c r="J94" s="237">
        <v>44</v>
      </c>
      <c r="K94" s="1017">
        <f>IF(ISBLANK(Summary!$D$17),2025+J94, Summary!$D$17+J94)</f>
        <v>2069</v>
      </c>
      <c r="L94" s="1017"/>
      <c r="M94" s="251"/>
      <c r="N94" s="736" t="e" cm="1">
        <f t="array" ref="N94">_xlfn.XLOOKUP(Summary!$D$14,'Emissions Factors'!$D$40:$P$40,IF(K94&gt;2050,_xlfn.XLOOKUP(2050,'Emissions Factors'!$B$41:$B$67,'Emissions Factors'!$D$41:$P$67),_xlfn.XLOOKUP(K94,'Emissions Factors'!$B$41:$B$67,'Emissions Factors'!$D$41:$P$67)))</f>
        <v>#N/A</v>
      </c>
      <c r="O94" s="252" t="e">
        <f>Electricity!$R$34*(N94*0.000001)</f>
        <v>#N/A</v>
      </c>
      <c r="P94" s="252" t="e">
        <f>O94+(Summary!$E$30+Summary!$E$31+Summary!$E$33)*0.001</f>
        <v>#N/A</v>
      </c>
      <c r="Q94" s="251">
        <f>'Embodied Carbon'!$L$36/60*0.001</f>
        <v>0</v>
      </c>
      <c r="R94" s="251"/>
      <c r="S94" s="243"/>
    </row>
    <row r="95" spans="3:19" x14ac:dyDescent="0.35">
      <c r="C95" s="143"/>
      <c r="D95" s="27"/>
      <c r="E95" s="27"/>
      <c r="F95" s="27"/>
      <c r="G95" s="27"/>
      <c r="H95" s="9"/>
      <c r="J95" s="237">
        <v>45</v>
      </c>
      <c r="K95" s="1017">
        <f>IF(ISBLANK(Summary!$D$17),2025+J95, Summary!$D$17+J95)</f>
        <v>2070</v>
      </c>
      <c r="L95" s="1017"/>
      <c r="M95" s="251"/>
      <c r="N95" s="736" t="e" cm="1">
        <f t="array" ref="N95">_xlfn.XLOOKUP(Summary!$D$14,'Emissions Factors'!$D$40:$P$40,IF(K95&gt;2050,_xlfn.XLOOKUP(2050,'Emissions Factors'!$B$41:$B$67,'Emissions Factors'!$D$41:$P$67),_xlfn.XLOOKUP(K95,'Emissions Factors'!$B$41:$B$67,'Emissions Factors'!$D$41:$P$67)))</f>
        <v>#N/A</v>
      </c>
      <c r="O95" s="252" t="e">
        <f>Electricity!$R$34*(N95*0.000001)</f>
        <v>#N/A</v>
      </c>
      <c r="P95" s="252" t="e">
        <f>O95+(Summary!$E$30+Summary!$E$31+Summary!$E$33)*0.001</f>
        <v>#N/A</v>
      </c>
      <c r="Q95" s="251">
        <f>'Embodied Carbon'!$L$36/60*0.001</f>
        <v>0</v>
      </c>
      <c r="R95" s="251"/>
      <c r="S95" s="243"/>
    </row>
    <row r="96" spans="3:19" x14ac:dyDescent="0.35">
      <c r="C96" s="143"/>
      <c r="D96" s="27"/>
      <c r="E96" s="27"/>
      <c r="F96" s="27"/>
      <c r="G96" s="27"/>
      <c r="H96" s="9"/>
      <c r="J96" s="237">
        <v>46</v>
      </c>
      <c r="K96" s="1017">
        <f>IF(ISBLANK(Summary!$D$17),2025+J96, Summary!$D$17+J96)</f>
        <v>2071</v>
      </c>
      <c r="L96" s="1017"/>
      <c r="M96" s="251"/>
      <c r="N96" s="736" t="e" cm="1">
        <f t="array" ref="N96">_xlfn.XLOOKUP(Summary!$D$14,'Emissions Factors'!$D$40:$P$40,IF(K96&gt;2050,_xlfn.XLOOKUP(2050,'Emissions Factors'!$B$41:$B$67,'Emissions Factors'!$D$41:$P$67),_xlfn.XLOOKUP(K96,'Emissions Factors'!$B$41:$B$67,'Emissions Factors'!$D$41:$P$67)))</f>
        <v>#N/A</v>
      </c>
      <c r="O96" s="252" t="e">
        <f>Electricity!$R$34*(N96*0.000001)</f>
        <v>#N/A</v>
      </c>
      <c r="P96" s="252" t="e">
        <f>O96+(Summary!$E$30+Summary!$E$31+Summary!$E$33)*0.001</f>
        <v>#N/A</v>
      </c>
      <c r="Q96" s="251">
        <f>'Embodied Carbon'!$L$36/60*0.001</f>
        <v>0</v>
      </c>
      <c r="R96" s="251"/>
      <c r="S96" s="243"/>
    </row>
    <row r="97" spans="3:19" x14ac:dyDescent="0.35">
      <c r="C97" s="143"/>
      <c r="D97" s="27"/>
      <c r="E97" s="27"/>
      <c r="F97" s="27"/>
      <c r="G97" s="27"/>
      <c r="H97" s="9"/>
      <c r="J97" s="237">
        <v>47</v>
      </c>
      <c r="K97" s="1017">
        <f>IF(ISBLANK(Summary!$D$17),2025+J97, Summary!$D$17+J97)</f>
        <v>2072</v>
      </c>
      <c r="L97" s="1017"/>
      <c r="M97" s="251"/>
      <c r="N97" s="736" t="e" cm="1">
        <f t="array" ref="N97">_xlfn.XLOOKUP(Summary!$D$14,'Emissions Factors'!$D$40:$P$40,IF(K97&gt;2050,_xlfn.XLOOKUP(2050,'Emissions Factors'!$B$41:$B$67,'Emissions Factors'!$D$41:$P$67),_xlfn.XLOOKUP(K97,'Emissions Factors'!$B$41:$B$67,'Emissions Factors'!$D$41:$P$67)))</f>
        <v>#N/A</v>
      </c>
      <c r="O97" s="252" t="e">
        <f>Electricity!$R$34*(N97*0.000001)</f>
        <v>#N/A</v>
      </c>
      <c r="P97" s="252" t="e">
        <f>O97+(Summary!$E$30+Summary!$E$31+Summary!$E$33)*0.001</f>
        <v>#N/A</v>
      </c>
      <c r="Q97" s="251">
        <f>'Embodied Carbon'!$L$36/60*0.001</f>
        <v>0</v>
      </c>
      <c r="R97" s="251"/>
      <c r="S97" s="243"/>
    </row>
    <row r="98" spans="3:19" x14ac:dyDescent="0.35">
      <c r="C98" s="143"/>
      <c r="D98" s="27"/>
      <c r="E98" s="27"/>
      <c r="F98" s="27"/>
      <c r="G98" s="27"/>
      <c r="H98" s="9"/>
      <c r="J98" s="237">
        <v>48</v>
      </c>
      <c r="K98" s="1017">
        <f>IF(ISBLANK(Summary!$D$17),2025+J98, Summary!$D$17+J98)</f>
        <v>2073</v>
      </c>
      <c r="L98" s="1017"/>
      <c r="M98" s="251"/>
      <c r="N98" s="736" t="e" cm="1">
        <f t="array" ref="N98">_xlfn.XLOOKUP(Summary!$D$14,'Emissions Factors'!$D$40:$P$40,IF(K98&gt;2050,_xlfn.XLOOKUP(2050,'Emissions Factors'!$B$41:$B$67,'Emissions Factors'!$D$41:$P$67),_xlfn.XLOOKUP(K98,'Emissions Factors'!$B$41:$B$67,'Emissions Factors'!$D$41:$P$67)))</f>
        <v>#N/A</v>
      </c>
      <c r="O98" s="252" t="e">
        <f>Electricity!$R$34*(N98*0.000001)</f>
        <v>#N/A</v>
      </c>
      <c r="P98" s="252" t="e">
        <f>O98+(Summary!$E$30+Summary!$E$31+Summary!$E$33)*0.001</f>
        <v>#N/A</v>
      </c>
      <c r="Q98" s="251">
        <f>'Embodied Carbon'!$L$36/60*0.001</f>
        <v>0</v>
      </c>
      <c r="R98" s="251"/>
      <c r="S98" s="243"/>
    </row>
    <row r="99" spans="3:19" x14ac:dyDescent="0.35">
      <c r="C99" s="143"/>
      <c r="D99" s="27"/>
      <c r="E99" s="27"/>
      <c r="F99" s="27"/>
      <c r="G99" s="27"/>
      <c r="H99" s="9"/>
      <c r="J99" s="237">
        <v>49</v>
      </c>
      <c r="K99" s="1017">
        <f>IF(ISBLANK(Summary!$D$17),2025+J99, Summary!$D$17+J99)</f>
        <v>2074</v>
      </c>
      <c r="L99" s="1017"/>
      <c r="M99" s="251"/>
      <c r="N99" s="736" t="e" cm="1">
        <f t="array" ref="N99">_xlfn.XLOOKUP(Summary!$D$14,'Emissions Factors'!$D$40:$P$40,IF(K99&gt;2050,_xlfn.XLOOKUP(2050,'Emissions Factors'!$B$41:$B$67,'Emissions Factors'!$D$41:$P$67),_xlfn.XLOOKUP(K99,'Emissions Factors'!$B$41:$B$67,'Emissions Factors'!$D$41:$P$67)))</f>
        <v>#N/A</v>
      </c>
      <c r="O99" s="252" t="e">
        <f>Electricity!$R$34*(N99*0.000001)</f>
        <v>#N/A</v>
      </c>
      <c r="P99" s="252" t="e">
        <f>O99+(Summary!$E$30+Summary!$E$31+Summary!$E$33)*0.001</f>
        <v>#N/A</v>
      </c>
      <c r="Q99" s="251">
        <f>'Embodied Carbon'!$L$36/60*0.001</f>
        <v>0</v>
      </c>
      <c r="R99" s="251"/>
      <c r="S99" s="243"/>
    </row>
    <row r="100" spans="3:19" ht="14.6" thickBot="1" x14ac:dyDescent="0.4">
      <c r="C100" s="146"/>
      <c r="D100" s="241"/>
      <c r="E100" s="241"/>
      <c r="F100" s="241"/>
      <c r="G100" s="241"/>
      <c r="H100" s="144"/>
      <c r="J100" s="237">
        <v>50</v>
      </c>
      <c r="K100" s="1017">
        <f>IF(ISBLANK(Summary!$D$17),2025+J100, Summary!$D$17+J100)</f>
        <v>2075</v>
      </c>
      <c r="L100" s="1017"/>
      <c r="M100" s="251"/>
      <c r="N100" s="736" t="e" cm="1">
        <f t="array" ref="N100">_xlfn.XLOOKUP(Summary!$D$14,'Emissions Factors'!$D$40:$P$40,IF(K100&gt;2050,_xlfn.XLOOKUP(2050,'Emissions Factors'!$B$41:$B$67,'Emissions Factors'!$D$41:$P$67),_xlfn.XLOOKUP(K100,'Emissions Factors'!$B$41:$B$67,'Emissions Factors'!$D$41:$P$67)))</f>
        <v>#N/A</v>
      </c>
      <c r="O100" s="252" t="e">
        <f>Electricity!$R$34*(N100*0.000001)</f>
        <v>#N/A</v>
      </c>
      <c r="P100" s="252" t="e">
        <f>O100+(Summary!$E$30+Summary!$E$31+Summary!$E$33)*0.001</f>
        <v>#N/A</v>
      </c>
      <c r="Q100" s="251">
        <f>'Embodied Carbon'!$L$36/60*0.001</f>
        <v>0</v>
      </c>
      <c r="R100" s="251"/>
      <c r="S100" s="243"/>
    </row>
    <row r="101" spans="3:19" x14ac:dyDescent="0.35">
      <c r="J101" s="237">
        <v>51</v>
      </c>
      <c r="K101" s="1017">
        <f>IF(ISBLANK(Summary!$D$17),2025+J101, Summary!$D$17+J101)</f>
        <v>2076</v>
      </c>
      <c r="L101" s="1017"/>
      <c r="M101" s="251"/>
      <c r="N101" s="736" t="e" cm="1">
        <f t="array" ref="N101">_xlfn.XLOOKUP(Summary!$D$14,'Emissions Factors'!$D$40:$P$40,IF(K101&gt;2050,_xlfn.XLOOKUP(2050,'Emissions Factors'!$B$41:$B$67,'Emissions Factors'!$D$41:$P$67),_xlfn.XLOOKUP(K101,'Emissions Factors'!$B$41:$B$67,'Emissions Factors'!$D$41:$P$67)))</f>
        <v>#N/A</v>
      </c>
      <c r="O101" s="252" t="e">
        <f>Electricity!$R$34*(N101*0.000001)</f>
        <v>#N/A</v>
      </c>
      <c r="P101" s="252" t="e">
        <f>O101+(Summary!$E$30+Summary!$E$31+Summary!$E$33)*0.001</f>
        <v>#N/A</v>
      </c>
      <c r="Q101" s="251">
        <f>'Embodied Carbon'!$L$36/60*0.001</f>
        <v>0</v>
      </c>
      <c r="R101" s="251"/>
      <c r="S101" s="243"/>
    </row>
    <row r="102" spans="3:19" x14ac:dyDescent="0.35">
      <c r="J102" s="237">
        <v>52</v>
      </c>
      <c r="K102" s="1017">
        <f>IF(ISBLANK(Summary!$D$17),2025+J102, Summary!$D$17+J102)</f>
        <v>2077</v>
      </c>
      <c r="L102" s="1017"/>
      <c r="M102" s="251"/>
      <c r="N102" s="736" t="e" cm="1">
        <f t="array" ref="N102">_xlfn.XLOOKUP(Summary!$D$14,'Emissions Factors'!$D$40:$P$40,IF(K102&gt;2050,_xlfn.XLOOKUP(2050,'Emissions Factors'!$B$41:$B$67,'Emissions Factors'!$D$41:$P$67),_xlfn.XLOOKUP(K102,'Emissions Factors'!$B$41:$B$67,'Emissions Factors'!$D$41:$P$67)))</f>
        <v>#N/A</v>
      </c>
      <c r="O102" s="252" t="e">
        <f>Electricity!$R$34*(N102*0.000001)</f>
        <v>#N/A</v>
      </c>
      <c r="P102" s="252" t="e">
        <f>O102+(Summary!$E$30+Summary!$E$31+Summary!$E$33)*0.001</f>
        <v>#N/A</v>
      </c>
      <c r="Q102" s="251">
        <f>'Embodied Carbon'!$L$36/60*0.001</f>
        <v>0</v>
      </c>
      <c r="R102" s="251"/>
      <c r="S102" s="243"/>
    </row>
    <row r="103" spans="3:19" x14ac:dyDescent="0.35">
      <c r="J103" s="237">
        <v>53</v>
      </c>
      <c r="K103" s="1017">
        <f>IF(ISBLANK(Summary!$D$17),2025+J103, Summary!$D$17+J103)</f>
        <v>2078</v>
      </c>
      <c r="L103" s="1017"/>
      <c r="M103" s="251"/>
      <c r="N103" s="736" t="e" cm="1">
        <f t="array" ref="N103">_xlfn.XLOOKUP(Summary!$D$14,'Emissions Factors'!$D$40:$P$40,IF(K103&gt;2050,_xlfn.XLOOKUP(2050,'Emissions Factors'!$B$41:$B$67,'Emissions Factors'!$D$41:$P$67),_xlfn.XLOOKUP(K103,'Emissions Factors'!$B$41:$B$67,'Emissions Factors'!$D$41:$P$67)))</f>
        <v>#N/A</v>
      </c>
      <c r="O103" s="252" t="e">
        <f>Electricity!$R$34*(N103*0.000001)</f>
        <v>#N/A</v>
      </c>
      <c r="P103" s="252" t="e">
        <f>O103+(Summary!$E$30+Summary!$E$31+Summary!$E$33)*0.001</f>
        <v>#N/A</v>
      </c>
      <c r="Q103" s="251">
        <f>'Embodied Carbon'!$L$36/60*0.001</f>
        <v>0</v>
      </c>
      <c r="R103" s="251"/>
      <c r="S103" s="243"/>
    </row>
    <row r="104" spans="3:19" x14ac:dyDescent="0.35">
      <c r="J104" s="237">
        <v>54</v>
      </c>
      <c r="K104" s="1017">
        <f>IF(ISBLANK(Summary!$D$17),2025+J104, Summary!$D$17+J104)</f>
        <v>2079</v>
      </c>
      <c r="L104" s="1017"/>
      <c r="M104" s="251"/>
      <c r="N104" s="736" t="e" cm="1">
        <f t="array" ref="N104">_xlfn.XLOOKUP(Summary!$D$14,'Emissions Factors'!$D$40:$P$40,IF(K104&gt;2050,_xlfn.XLOOKUP(2050,'Emissions Factors'!$B$41:$B$67,'Emissions Factors'!$D$41:$P$67),_xlfn.XLOOKUP(K104,'Emissions Factors'!$B$41:$B$67,'Emissions Factors'!$D$41:$P$67)))</f>
        <v>#N/A</v>
      </c>
      <c r="O104" s="252" t="e">
        <f>Electricity!$R$34*(N104*0.000001)</f>
        <v>#N/A</v>
      </c>
      <c r="P104" s="252" t="e">
        <f>O104+(Summary!$E$30+Summary!$E$31+Summary!$E$33)*0.001</f>
        <v>#N/A</v>
      </c>
      <c r="Q104" s="251">
        <f>'Embodied Carbon'!$L$36/60*0.001</f>
        <v>0</v>
      </c>
      <c r="R104" s="251"/>
      <c r="S104" s="243"/>
    </row>
    <row r="105" spans="3:19" x14ac:dyDescent="0.35">
      <c r="J105" s="237">
        <v>55</v>
      </c>
      <c r="K105" s="1017">
        <f>IF(ISBLANK(Summary!$D$17),2025+J105, Summary!$D$17+J105)</f>
        <v>2080</v>
      </c>
      <c r="L105" s="1017"/>
      <c r="M105" s="251"/>
      <c r="N105" s="736" t="e" cm="1">
        <f t="array" ref="N105">_xlfn.XLOOKUP(Summary!$D$14,'Emissions Factors'!$D$40:$P$40,IF(K105&gt;2050,_xlfn.XLOOKUP(2050,'Emissions Factors'!$B$41:$B$67,'Emissions Factors'!$D$41:$P$67),_xlfn.XLOOKUP(K105,'Emissions Factors'!$B$41:$B$67,'Emissions Factors'!$D$41:$P$67)))</f>
        <v>#N/A</v>
      </c>
      <c r="O105" s="252" t="e">
        <f>Electricity!$R$34*(N105*0.000001)</f>
        <v>#N/A</v>
      </c>
      <c r="P105" s="252" t="e">
        <f>O105+(Summary!$E$30+Summary!$E$31+Summary!$E$33)*0.001</f>
        <v>#N/A</v>
      </c>
      <c r="Q105" s="251">
        <f>'Embodied Carbon'!$L$36/60*0.001</f>
        <v>0</v>
      </c>
      <c r="R105" s="251"/>
      <c r="S105" s="243"/>
    </row>
    <row r="106" spans="3:19" x14ac:dyDescent="0.35">
      <c r="J106" s="237">
        <v>56</v>
      </c>
      <c r="K106" s="1017">
        <f>IF(ISBLANK(Summary!$D$17),2025+J106, Summary!$D$17+J106)</f>
        <v>2081</v>
      </c>
      <c r="L106" s="1017"/>
      <c r="M106" s="251"/>
      <c r="N106" s="736" t="e" cm="1">
        <f t="array" ref="N106">_xlfn.XLOOKUP(Summary!$D$14,'Emissions Factors'!$D$40:$P$40,IF(K106&gt;2050,_xlfn.XLOOKUP(2050,'Emissions Factors'!$B$41:$B$67,'Emissions Factors'!$D$41:$P$67),_xlfn.XLOOKUP(K106,'Emissions Factors'!$B$41:$B$67,'Emissions Factors'!$D$41:$P$67)))</f>
        <v>#N/A</v>
      </c>
      <c r="O106" s="252" t="e">
        <f>Electricity!$R$34*(N106*0.000001)</f>
        <v>#N/A</v>
      </c>
      <c r="P106" s="252" t="e">
        <f>O106+(Summary!$E$30+Summary!$E$31+Summary!$E$33)*0.001</f>
        <v>#N/A</v>
      </c>
      <c r="Q106" s="251">
        <f>'Embodied Carbon'!$L$36/60*0.001</f>
        <v>0</v>
      </c>
      <c r="R106" s="251"/>
      <c r="S106" s="243"/>
    </row>
    <row r="107" spans="3:19" x14ac:dyDescent="0.35">
      <c r="J107" s="237">
        <v>57</v>
      </c>
      <c r="K107" s="1017">
        <f>IF(ISBLANK(Summary!$D$17),2025+J107, Summary!$D$17+J107)</f>
        <v>2082</v>
      </c>
      <c r="L107" s="1017"/>
      <c r="M107" s="251"/>
      <c r="N107" s="736" t="e" cm="1">
        <f t="array" ref="N107">_xlfn.XLOOKUP(Summary!$D$14,'Emissions Factors'!$D$40:$P$40,IF(K107&gt;2050,_xlfn.XLOOKUP(2050,'Emissions Factors'!$B$41:$B$67,'Emissions Factors'!$D$41:$P$67),_xlfn.XLOOKUP(K107,'Emissions Factors'!$B$41:$B$67,'Emissions Factors'!$D$41:$P$67)))</f>
        <v>#N/A</v>
      </c>
      <c r="O107" s="252" t="e">
        <f>Electricity!$R$34*(N107*0.000001)</f>
        <v>#N/A</v>
      </c>
      <c r="P107" s="252" t="e">
        <f>O107+(Summary!$E$30+Summary!$E$31+Summary!$E$33)*0.001</f>
        <v>#N/A</v>
      </c>
      <c r="Q107" s="251">
        <f>'Embodied Carbon'!$L$36/60*0.001</f>
        <v>0</v>
      </c>
      <c r="R107" s="251"/>
      <c r="S107" s="243"/>
    </row>
    <row r="108" spans="3:19" x14ac:dyDescent="0.35">
      <c r="J108" s="237">
        <v>58</v>
      </c>
      <c r="K108" s="1017">
        <f>IF(ISBLANK(Summary!$D$17),2025+J108, Summary!$D$17+J108)</f>
        <v>2083</v>
      </c>
      <c r="L108" s="1017"/>
      <c r="M108" s="251"/>
      <c r="N108" s="736" t="e" cm="1">
        <f t="array" ref="N108">_xlfn.XLOOKUP(Summary!$D$14,'Emissions Factors'!$D$40:$P$40,IF(K108&gt;2050,_xlfn.XLOOKUP(2050,'Emissions Factors'!$B$41:$B$67,'Emissions Factors'!$D$41:$P$67),_xlfn.XLOOKUP(K108,'Emissions Factors'!$B$41:$B$67,'Emissions Factors'!$D$41:$P$67)))</f>
        <v>#N/A</v>
      </c>
      <c r="O108" s="252" t="e">
        <f>Electricity!$R$34*(N108*0.000001)</f>
        <v>#N/A</v>
      </c>
      <c r="P108" s="252" t="e">
        <f>O108+(Summary!$E$30+Summary!$E$31+Summary!$E$33)*0.001</f>
        <v>#N/A</v>
      </c>
      <c r="Q108" s="251">
        <f>'Embodied Carbon'!$L$36/60*0.001</f>
        <v>0</v>
      </c>
      <c r="R108" s="251"/>
      <c r="S108" s="243"/>
    </row>
    <row r="109" spans="3:19" x14ac:dyDescent="0.35">
      <c r="J109" s="237">
        <v>59</v>
      </c>
      <c r="K109" s="1017">
        <f>IF(ISBLANK(Summary!$D$17),2025+J109, Summary!$D$17+J109)</f>
        <v>2084</v>
      </c>
      <c r="L109" s="1017"/>
      <c r="M109" s="251"/>
      <c r="N109" s="736" t="e" cm="1">
        <f t="array" ref="N109">_xlfn.XLOOKUP(Summary!$D$14,'Emissions Factors'!$D$40:$P$40,IF(K109&gt;2050,_xlfn.XLOOKUP(2050,'Emissions Factors'!$B$41:$B$67,'Emissions Factors'!$D$41:$P$67),_xlfn.XLOOKUP(K109,'Emissions Factors'!$B$41:$B$67,'Emissions Factors'!$D$41:$P$67)))</f>
        <v>#N/A</v>
      </c>
      <c r="O109" s="252" t="e">
        <f>Electricity!$R$34*(N109*0.000001)</f>
        <v>#N/A</v>
      </c>
      <c r="P109" s="252" t="e">
        <f>O109+(Summary!$E$30+Summary!$E$31+Summary!$E$33)*0.001</f>
        <v>#N/A</v>
      </c>
      <c r="Q109" s="251">
        <f>'Embodied Carbon'!$L$36/60*0.001</f>
        <v>0</v>
      </c>
      <c r="R109" s="251"/>
      <c r="S109" s="243"/>
    </row>
    <row r="110" spans="3:19" x14ac:dyDescent="0.35">
      <c r="J110" s="237">
        <v>60</v>
      </c>
      <c r="K110" s="1017">
        <f>IF(ISBLANK(Summary!$D$17),2025+J110, Summary!$D$17+J110)</f>
        <v>2085</v>
      </c>
      <c r="L110" s="1017"/>
      <c r="M110" s="30"/>
      <c r="N110" s="736" t="e" cm="1">
        <f t="array" ref="N110">_xlfn.XLOOKUP(Summary!$D$14,'Emissions Factors'!$D$40:$P$40,IF(K110&gt;2050,_xlfn.XLOOKUP(2050,'Emissions Factors'!$B$41:$B$67,'Emissions Factors'!$D$41:$P$67),_xlfn.XLOOKUP(K110,'Emissions Factors'!$B$41:$B$67,'Emissions Factors'!$D$41:$P$67)))</f>
        <v>#N/A</v>
      </c>
      <c r="O110" s="252" t="e">
        <f>Electricity!$R$34*(N110*0.000001)</f>
        <v>#N/A</v>
      </c>
      <c r="P110" s="252" t="e">
        <f>O110+(Summary!$E$30+Summary!$E$31+Summary!$E$33)*0.001</f>
        <v>#N/A</v>
      </c>
      <c r="Q110" s="251">
        <f>'Embodied Carbon'!$L$36/60*0.001</f>
        <v>0</v>
      </c>
      <c r="R110" s="251">
        <f>'Embodied Carbon'!L41*0.001</f>
        <v>0</v>
      </c>
      <c r="S110" s="243"/>
    </row>
    <row r="111" spans="3:19" x14ac:dyDescent="0.35">
      <c r="J111" s="237"/>
      <c r="M111" s="30"/>
      <c r="N111" s="30"/>
      <c r="O111" s="252"/>
      <c r="P111" s="252"/>
      <c r="Q111" s="251"/>
      <c r="R111" s="251"/>
      <c r="S111" s="243"/>
    </row>
    <row r="112" spans="3:19" x14ac:dyDescent="0.35">
      <c r="J112" s="1032" t="s">
        <v>980</v>
      </c>
      <c r="K112" s="1033"/>
      <c r="L112" s="1033"/>
      <c r="M112" s="1033"/>
      <c r="N112" s="1033"/>
      <c r="O112" s="1033"/>
      <c r="P112" s="1033"/>
      <c r="Q112" s="1033"/>
      <c r="R112" s="1033"/>
      <c r="S112" s="243"/>
    </row>
    <row r="113" spans="2:27" x14ac:dyDescent="0.35">
      <c r="J113" s="1032"/>
      <c r="K113" s="1033"/>
      <c r="L113" s="1033"/>
      <c r="M113" s="1033"/>
      <c r="N113" s="1033"/>
      <c r="O113" s="1033"/>
      <c r="P113" s="1033"/>
      <c r="Q113" s="1033"/>
      <c r="R113" s="1033"/>
      <c r="S113" s="243"/>
    </row>
    <row r="114" spans="2:27" x14ac:dyDescent="0.35">
      <c r="J114" s="745" t="s">
        <v>970</v>
      </c>
      <c r="K114" s="744"/>
      <c r="L114" s="744"/>
      <c r="M114" s="30"/>
      <c r="N114" s="30"/>
      <c r="O114" s="252"/>
      <c r="P114" s="251"/>
      <c r="Q114" s="251"/>
      <c r="R114" s="251"/>
      <c r="S114" s="243"/>
    </row>
    <row r="115" spans="2:27" ht="14.6" thickBot="1" x14ac:dyDescent="0.4">
      <c r="J115" s="667"/>
      <c r="K115" s="241"/>
      <c r="L115" s="241"/>
      <c r="M115" s="241"/>
      <c r="N115" s="241"/>
      <c r="O115" s="241"/>
      <c r="P115" s="241"/>
      <c r="Q115" s="241"/>
      <c r="R115" s="241"/>
      <c r="S115" s="238"/>
    </row>
    <row r="116" spans="2:27" ht="14.6" thickBot="1" x14ac:dyDescent="0.4"/>
    <row r="117" spans="2:27" s="7" customFormat="1" ht="15.75" customHeight="1" thickBot="1" x14ac:dyDescent="0.4">
      <c r="B117" s="806" t="s">
        <v>858</v>
      </c>
      <c r="C117" s="807"/>
      <c r="D117" s="807"/>
      <c r="E117" s="807"/>
      <c r="F117" s="807"/>
      <c r="G117" s="807"/>
      <c r="H117" s="807"/>
      <c r="I117" s="807"/>
      <c r="J117" s="807"/>
      <c r="K117" s="807"/>
      <c r="L117" s="807"/>
      <c r="M117" s="807"/>
      <c r="N117" s="807"/>
      <c r="O117" s="807"/>
      <c r="P117" s="807"/>
      <c r="Q117" s="807"/>
      <c r="R117" s="807"/>
      <c r="S117" s="808"/>
    </row>
    <row r="118" spans="2:27" x14ac:dyDescent="0.35">
      <c r="M118" s="29"/>
      <c r="N118" s="29"/>
      <c r="O118" s="29"/>
      <c r="P118" s="29"/>
      <c r="Q118" s="29"/>
      <c r="R118" s="29"/>
      <c r="S118" s="29"/>
    </row>
    <row r="122" spans="2:27" s="11" customFormat="1" ht="73.400000000000006" customHeight="1" x14ac:dyDescent="0.35">
      <c r="J122" s="22" t="s">
        <v>150</v>
      </c>
      <c r="K122" s="22"/>
      <c r="L122" s="22"/>
      <c r="M122" s="22"/>
      <c r="N122" s="22"/>
      <c r="O122" s="22"/>
      <c r="P122" s="22"/>
      <c r="Q122" s="22"/>
      <c r="R122" s="22"/>
      <c r="S122" s="22"/>
      <c r="U122" s="74"/>
      <c r="V122" s="75"/>
      <c r="W122" s="75"/>
      <c r="X122" s="75"/>
      <c r="Y122" s="22"/>
      <c r="Z122" s="22"/>
      <c r="AA122" s="22"/>
    </row>
  </sheetData>
  <mergeCells count="92">
    <mergeCell ref="C10:H10"/>
    <mergeCell ref="J10:S10"/>
    <mergeCell ref="J11:S11"/>
    <mergeCell ref="F12:F13"/>
    <mergeCell ref="G12:G13"/>
    <mergeCell ref="N13:P13"/>
    <mergeCell ref="J12:S12"/>
    <mergeCell ref="D19:G20"/>
    <mergeCell ref="N48:N49"/>
    <mergeCell ref="N24:P24"/>
    <mergeCell ref="N25:P25"/>
    <mergeCell ref="N26:P26"/>
    <mergeCell ref="N19:P19"/>
    <mergeCell ref="N20:P20"/>
    <mergeCell ref="N21:P21"/>
    <mergeCell ref="N22:P22"/>
    <mergeCell ref="N23:P23"/>
    <mergeCell ref="N14:P14"/>
    <mergeCell ref="N15:P15"/>
    <mergeCell ref="N16:P16"/>
    <mergeCell ref="N17:P17"/>
    <mergeCell ref="N18:P18"/>
    <mergeCell ref="B117:S117"/>
    <mergeCell ref="E61:G61"/>
    <mergeCell ref="E49:E50"/>
    <mergeCell ref="F49:F50"/>
    <mergeCell ref="C46:H47"/>
    <mergeCell ref="G49:G50"/>
    <mergeCell ref="J47:S47"/>
    <mergeCell ref="J112:R113"/>
    <mergeCell ref="K49:L49"/>
    <mergeCell ref="K50:L50"/>
    <mergeCell ref="K51:L51"/>
    <mergeCell ref="K52:L52"/>
    <mergeCell ref="K53:L53"/>
    <mergeCell ref="K59:L59"/>
    <mergeCell ref="K60:L60"/>
    <mergeCell ref="K61:L61"/>
    <mergeCell ref="K57:L57"/>
    <mergeCell ref="K58:L58"/>
    <mergeCell ref="K54:L54"/>
    <mergeCell ref="K55:L55"/>
    <mergeCell ref="K56:L56"/>
    <mergeCell ref="K62:L62"/>
    <mergeCell ref="K63:L63"/>
    <mergeCell ref="K64:L64"/>
    <mergeCell ref="K65:L65"/>
    <mergeCell ref="K66:L66"/>
    <mergeCell ref="K67:L67"/>
    <mergeCell ref="K68:L68"/>
    <mergeCell ref="K69:L69"/>
    <mergeCell ref="K70:L70"/>
    <mergeCell ref="K71:L71"/>
    <mergeCell ref="K72:L72"/>
    <mergeCell ref="K73:L73"/>
    <mergeCell ref="K74:L74"/>
    <mergeCell ref="K75:L75"/>
    <mergeCell ref="K76:L76"/>
    <mergeCell ref="K77:L77"/>
    <mergeCell ref="K78:L78"/>
    <mergeCell ref="K79:L79"/>
    <mergeCell ref="K80:L80"/>
    <mergeCell ref="K81:L81"/>
    <mergeCell ref="K82:L82"/>
    <mergeCell ref="K83:L83"/>
    <mergeCell ref="K84:L84"/>
    <mergeCell ref="K85:L85"/>
    <mergeCell ref="K86:L86"/>
    <mergeCell ref="K87:L87"/>
    <mergeCell ref="K88:L88"/>
    <mergeCell ref="K89:L89"/>
    <mergeCell ref="K90:L90"/>
    <mergeCell ref="K91:L91"/>
    <mergeCell ref="K92:L92"/>
    <mergeCell ref="K93:L93"/>
    <mergeCell ref="K94:L94"/>
    <mergeCell ref="K95:L95"/>
    <mergeCell ref="K96:L96"/>
    <mergeCell ref="K97:L97"/>
    <mergeCell ref="K98:L98"/>
    <mergeCell ref="K99:L99"/>
    <mergeCell ref="K100:L100"/>
    <mergeCell ref="K101:L101"/>
    <mergeCell ref="K107:L107"/>
    <mergeCell ref="K108:L108"/>
    <mergeCell ref="K109:L109"/>
    <mergeCell ref="K110:L110"/>
    <mergeCell ref="K102:L102"/>
    <mergeCell ref="K103:L103"/>
    <mergeCell ref="K104:L104"/>
    <mergeCell ref="K105:L105"/>
    <mergeCell ref="K106:L106"/>
  </mergeCells>
  <conditionalFormatting sqref="A117:B117 T117:XFD117">
    <cfRule type="containsText" dxfId="4" priority="1" operator="containsText" text="✓">
      <formula>NOT(ISERROR(SEARCH("✓",A117)))</formula>
    </cfRule>
  </conditionalFormatting>
  <printOptions horizontalCentered="1"/>
  <pageMargins left="0" right="0" top="0.75" bottom="0.75" header="0.3" footer="0.3"/>
  <pageSetup scale="34"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7F499C-0194-41BE-9185-C85B19ABCE5E}">
  <sheetPr codeName="Sheet16">
    <pageSetUpPr autoPageBreaks="0"/>
  </sheetPr>
  <dimension ref="B2:D12"/>
  <sheetViews>
    <sheetView showGridLines="0" workbookViewId="0">
      <selection activeCell="B2" sqref="B2:D2"/>
    </sheetView>
  </sheetViews>
  <sheetFormatPr defaultColWidth="8.42578125" defaultRowHeight="14.15" x14ac:dyDescent="0.35"/>
  <cols>
    <col min="1" max="1" width="8.42578125" style="2"/>
    <col min="2" max="2" width="15.5" style="2" customWidth="1"/>
    <col min="3" max="3" width="21.2109375" style="2" customWidth="1"/>
    <col min="4" max="4" width="97.28515625" style="2" customWidth="1"/>
    <col min="5" max="16384" width="8.42578125" style="2"/>
  </cols>
  <sheetData>
    <row r="2" spans="2:4" ht="20.149999999999999" x14ac:dyDescent="0.5">
      <c r="B2" s="1048" t="s">
        <v>897</v>
      </c>
      <c r="C2" s="1049"/>
      <c r="D2" s="1050"/>
    </row>
    <row r="4" spans="2:4" x14ac:dyDescent="0.35">
      <c r="B4" s="709" t="s">
        <v>334</v>
      </c>
      <c r="C4" s="710" t="s">
        <v>894</v>
      </c>
      <c r="D4" s="711" t="s">
        <v>895</v>
      </c>
    </row>
    <row r="5" spans="2:4" x14ac:dyDescent="0.35">
      <c r="B5" s="731" t="s">
        <v>985</v>
      </c>
      <c r="C5" s="732" t="s">
        <v>939</v>
      </c>
      <c r="D5" s="666" t="s">
        <v>952</v>
      </c>
    </row>
    <row r="6" spans="2:4" x14ac:dyDescent="0.35">
      <c r="B6" s="731" t="s">
        <v>985</v>
      </c>
      <c r="C6" s="732" t="s">
        <v>951</v>
      </c>
      <c r="D6" s="708" t="s">
        <v>960</v>
      </c>
    </row>
    <row r="7" spans="2:4" x14ac:dyDescent="0.35">
      <c r="B7" s="731" t="s">
        <v>985</v>
      </c>
      <c r="C7" s="732" t="s">
        <v>958</v>
      </c>
      <c r="D7" s="708" t="s">
        <v>959</v>
      </c>
    </row>
    <row r="8" spans="2:4" x14ac:dyDescent="0.35">
      <c r="B8" s="731" t="s">
        <v>985</v>
      </c>
      <c r="C8" s="732" t="s">
        <v>492</v>
      </c>
      <c r="D8" s="666" t="s">
        <v>955</v>
      </c>
    </row>
    <row r="9" spans="2:4" ht="28.3" x14ac:dyDescent="0.35">
      <c r="B9" s="731" t="s">
        <v>985</v>
      </c>
      <c r="C9" s="732" t="s">
        <v>941</v>
      </c>
      <c r="D9" s="708" t="s">
        <v>961</v>
      </c>
    </row>
    <row r="10" spans="2:4" x14ac:dyDescent="0.35">
      <c r="B10" s="731" t="s">
        <v>985</v>
      </c>
      <c r="C10" s="732" t="s">
        <v>896</v>
      </c>
      <c r="D10" s="708" t="s">
        <v>940</v>
      </c>
    </row>
    <row r="11" spans="2:4" x14ac:dyDescent="0.35">
      <c r="B11" s="731" t="s">
        <v>985</v>
      </c>
      <c r="C11" s="732" t="s">
        <v>986</v>
      </c>
      <c r="D11" s="767" t="s">
        <v>987</v>
      </c>
    </row>
    <row r="12" spans="2:4" x14ac:dyDescent="0.35">
      <c r="B12" s="731" t="s">
        <v>995</v>
      </c>
      <c r="C12" s="732" t="s">
        <v>941</v>
      </c>
      <c r="D12" s="767" t="s">
        <v>994</v>
      </c>
    </row>
  </sheetData>
  <sheetProtection algorithmName="SHA-512" hashValue="3WjpnJY8GR4KTYCA/tNv1vgjQmcARUNaExotVujJHQlQfDHkpSXJgtutKf8cf+JtVmemFA5pnyGlsZLGbY9mZw==" saltValue="L3ffKARi4NAwMwgff957Ig==" spinCount="100000" sheet="1" objects="1" scenarios="1"/>
  <mergeCells count="1">
    <mergeCell ref="B2:D2"/>
  </mergeCells>
  <phoneticPr fontId="34" type="noConversion"/>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165D1-F8D7-486C-B923-B7F5BB6117C1}">
  <sheetPr codeName="Sheet9">
    <tabColor rgb="FFFF0000"/>
  </sheetPr>
  <dimension ref="B2:U50"/>
  <sheetViews>
    <sheetView workbookViewId="0">
      <selection activeCell="FM2" sqref="FM2"/>
    </sheetView>
  </sheetViews>
  <sheetFormatPr defaultColWidth="8.640625" defaultRowHeight="14.15" x14ac:dyDescent="0.35"/>
  <cols>
    <col min="1" max="1" width="8.640625" style="2"/>
    <col min="2" max="2" width="36.640625" style="2" customWidth="1"/>
    <col min="3" max="4" width="22.0703125" style="2" customWidth="1"/>
    <col min="5" max="5" width="31.35546875" style="2" customWidth="1"/>
    <col min="6" max="24" width="8" style="2" customWidth="1"/>
    <col min="25" max="16384" width="8.640625" style="2"/>
  </cols>
  <sheetData>
    <row r="2" spans="2:21" x14ac:dyDescent="0.35">
      <c r="B2" s="4" t="s">
        <v>903</v>
      </c>
    </row>
    <row r="3" spans="2:21" ht="14.6" thickBot="1" x14ac:dyDescent="0.4"/>
    <row r="4" spans="2:21" x14ac:dyDescent="0.35">
      <c r="B4" s="209" t="s">
        <v>902</v>
      </c>
      <c r="C4" s="147"/>
      <c r="D4" s="147"/>
      <c r="E4" s="470"/>
    </row>
    <row r="5" spans="2:21" ht="21.65" customHeight="1" x14ac:dyDescent="0.35">
      <c r="B5" s="143"/>
      <c r="C5" s="250" t="s">
        <v>535</v>
      </c>
      <c r="D5" s="250" t="s">
        <v>536</v>
      </c>
      <c r="E5" s="725" t="s">
        <v>537</v>
      </c>
    </row>
    <row r="6" spans="2:21" x14ac:dyDescent="0.35">
      <c r="B6" s="285" t="str">
        <f>'Targets|Dropdowns'!P13</f>
        <v>Stand-alone medium-temperature refrigeration system</v>
      </c>
      <c r="C6" s="497">
        <f>SUMIFS(Refrigerants_Table[Total GWP100
(kg CO2e)], Refrigerants_Table[Refrigeration Equipment Type*], B6)</f>
        <v>0</v>
      </c>
      <c r="D6" s="498">
        <f>SUMIFS(Refrigerants_Table[Estimated Annual Leakage 
(kg CO2e/year)], Refrigerants_Table[Refrigeration Equipment Type*], B6)</f>
        <v>0</v>
      </c>
      <c r="E6" s="468" t="str">
        <f>IF(C6=0,"",_xlfn.XLOOKUP(B6,'Targets|Dropdowns'!$Q$13:$Q$22,'Targets|Dropdowns'!$Q$13:$Q$22,B6,0))</f>
        <v/>
      </c>
    </row>
    <row r="7" spans="2:21" x14ac:dyDescent="0.35">
      <c r="B7" s="285" t="str">
        <f>'Targets|Dropdowns'!P14</f>
        <v>Stand-alone low-temperature refrigeration system</v>
      </c>
      <c r="C7" s="497">
        <f>SUMIFS(Refrigerants_Table[Total GWP100
(kg CO2e)], Refrigerants_Table[Refrigeration Equipment Type*], B7)</f>
        <v>0</v>
      </c>
      <c r="D7" s="498">
        <f>SUMIFS(Refrigerants_Table[Estimated Annual Leakage 
(kg CO2e/year)], Refrigerants_Table[Refrigeration Equipment Type*], B7)</f>
        <v>0</v>
      </c>
      <c r="E7" s="468" t="str">
        <f>IF(C7=0,"",_xlfn.XLOOKUP(B7,'Targets|Dropdowns'!$Q$13:$Q$22,'Targets|Dropdowns'!$R$13:$R$22,B7,0))</f>
        <v/>
      </c>
    </row>
    <row r="8" spans="2:21" x14ac:dyDescent="0.35">
      <c r="B8" s="285" t="str">
        <f>'Targets|Dropdowns'!P15</f>
        <v>Condensing unit</v>
      </c>
      <c r="C8" s="497">
        <f>SUMIFS(Refrigerants_Table[Total GWP100
(kg CO2e)], Refrigerants_Table[Refrigeration Equipment Type*], B8)</f>
        <v>0</v>
      </c>
      <c r="D8" s="498">
        <f>SUMIFS(Refrigerants_Table[Estimated Annual Leakage 
(kg CO2e/year)], Refrigerants_Table[Refrigeration Equipment Type*], B8)</f>
        <v>0</v>
      </c>
      <c r="E8" s="468" t="str">
        <f>IF(C8=0,"",_xlfn.XLOOKUP(B8,'Targets|Dropdowns'!$Q$13:$Q$22,'Targets|Dropdowns'!$R$13:$R$22,B8,0))</f>
        <v/>
      </c>
    </row>
    <row r="9" spans="2:21" ht="15" customHeight="1" x14ac:dyDescent="0.35">
      <c r="B9" s="285" t="str">
        <f>'Targets|Dropdowns'!P16</f>
        <v>Chiller (other than absorption or adsorption)</v>
      </c>
      <c r="C9" s="497">
        <f>SUMIFS(Refrigerants_Table[Total GWP100
(kg CO2e)], Refrigerants_Table[Refrigeration Equipment Type*], B9)</f>
        <v>0</v>
      </c>
      <c r="D9" s="498">
        <f>SUMIFS(Refrigerants_Table[Estimated Annual Leakage 
(kg CO2e/year)], Refrigerants_Table[Refrigeration Equipment Type*], B9)</f>
        <v>0</v>
      </c>
      <c r="E9" s="468" t="str">
        <f>IF(C9=0,"",_xlfn.XLOOKUP(B9,'Targets|Dropdowns'!$Q$13:$Q$22,'Targets|Dropdowns'!$R$13:$R$22,B9,0))</f>
        <v/>
      </c>
    </row>
    <row r="10" spans="2:21" x14ac:dyDescent="0.35">
      <c r="B10" s="285" t="str">
        <f>'Targets|Dropdowns'!P17</f>
        <v>Centralized refrigeration system</v>
      </c>
      <c r="C10" s="497">
        <f>SUMIFS(Refrigerants_Table[Total GWP100
(kg CO2e)], Refrigerants_Table[Refrigeration Equipment Type*], B10)</f>
        <v>0</v>
      </c>
      <c r="D10" s="498">
        <f>SUMIFS(Refrigerants_Table[Estimated Annual Leakage 
(kg CO2e/year)], Refrigerants_Table[Refrigeration Equipment Type*], B10)</f>
        <v>0</v>
      </c>
      <c r="E10" s="468" t="str">
        <f>IF(C10=0,"",_xlfn.XLOOKUP(B10,'Targets|Dropdowns'!$Q$13:$Q$22,'Targets|Dropdowns'!$R$13:$R$22,B10,0))</f>
        <v/>
      </c>
    </row>
    <row r="11" spans="2:21" x14ac:dyDescent="0.35">
      <c r="B11" s="285" t="str">
        <f>'Targets|Dropdowns'!P18</f>
        <v>Heat pump</v>
      </c>
      <c r="C11" s="497">
        <f>SUMIFS(Refrigerants_Table[Total GWP100
(kg CO2e)], Refrigerants_Table[Refrigeration Equipment Type*], B11)</f>
        <v>0</v>
      </c>
      <c r="D11" s="498">
        <f>SUMIFS(Refrigerants_Table[Estimated Annual Leakage 
(kg CO2e/year)], Refrigerants_Table[Refrigeration Equipment Type*], B11)</f>
        <v>0</v>
      </c>
      <c r="E11" s="468" t="str">
        <f>IF(C11=0,"",_xlfn.XLOOKUP(B11,'Targets|Dropdowns'!$Q$13:$Q$22,'Targets|Dropdowns'!$R$13:$R$22,B11,0))</f>
        <v/>
      </c>
    </row>
    <row r="12" spans="2:21" x14ac:dyDescent="0.35">
      <c r="B12" s="285" t="str">
        <f>'Targets|Dropdowns'!P19</f>
        <v>Commercial air conditioning system</v>
      </c>
      <c r="C12" s="497">
        <f>SUMIFS(Refrigerants_Table[Total GWP100
(kg CO2e)], Refrigerants_Table[Refrigeration Equipment Type*], B12)</f>
        <v>0</v>
      </c>
      <c r="D12" s="498">
        <f>SUMIFS(Refrigerants_Table[Estimated Annual Leakage 
(kg CO2e/year)], Refrigerants_Table[Refrigeration Equipment Type*], B12)</f>
        <v>0</v>
      </c>
      <c r="E12" s="468" t="str">
        <f>IF(C12=0,"",_xlfn.XLOOKUP(B12,'Targets|Dropdowns'!$Q$13:$Q$22,'Targets|Dropdowns'!$R$13:$R$22,B12,0))</f>
        <v/>
      </c>
    </row>
    <row r="13" spans="2:21" x14ac:dyDescent="0.35">
      <c r="B13" s="285" t="str">
        <f>'Targets|Dropdowns'!P20</f>
        <v>Absorption or Adsorption heat pump</v>
      </c>
      <c r="C13" s="497">
        <f>SUMIFS(Refrigerants_Table[Total GWP100
(kg CO2e)], Refrigerants_Table[Refrigeration Equipment Type*], B13)</f>
        <v>0</v>
      </c>
      <c r="D13" s="498">
        <f>SUMIFS(Refrigerants_Table[Estimated Annual Leakage 
(kg CO2e/year)], Refrigerants_Table[Refrigeration Equipment Type*], B13)</f>
        <v>0</v>
      </c>
      <c r="E13" s="468" t="str">
        <f>IF(C13=0,"",_xlfn.XLOOKUP(B13,'Targets|Dropdowns'!$Q$13:$Q$22,'Targets|Dropdowns'!$R$13:$R$22,B13,0))</f>
        <v/>
      </c>
    </row>
    <row r="14" spans="2:21" x14ac:dyDescent="0.35">
      <c r="B14" s="285" t="str">
        <f>'Targets|Dropdowns'!P21</f>
        <v>Absorption or Adsorption chiller</v>
      </c>
      <c r="C14" s="497">
        <f>SUMIFS(Refrigerants_Table[Total GWP100
(kg CO2e)], Refrigerants_Table[Refrigeration Equipment Type*], B14)</f>
        <v>0</v>
      </c>
      <c r="D14" s="498">
        <f>SUMIFS(Refrigerants_Table[Estimated Annual Leakage 
(kg CO2e/year)], Refrigerants_Table[Refrigeration Equipment Type*], B14)</f>
        <v>0</v>
      </c>
      <c r="E14" s="468" t="str">
        <f>IF(C14=0,"",_xlfn.XLOOKUP(B14,'Targets|Dropdowns'!$Q$13:$Q$22,'Targets|Dropdowns'!$R$13:$R$22,B14,0))</f>
        <v/>
      </c>
    </row>
    <row r="15" spans="2:21" x14ac:dyDescent="0.35">
      <c r="B15" s="286" t="str">
        <f>Refrigerants!C15</f>
        <v>Other (please specify)</v>
      </c>
      <c r="C15" s="497" cm="1">
        <f t="array" ref="C15">IF(SUMPRODUCT(--ISNUMBER(SEARCH($B15, $B$6:$B$14))) &gt; 0, 0, SUMIFS(Refrigerants_Table[Total GWP100
(kg CO2e)], Refrigerants_Table[Refrigeration Equipment Type*], $B15))</f>
        <v>0</v>
      </c>
      <c r="D15" s="498" cm="1">
        <f t="array" ref="D15">IF(SUMPRODUCT(--ISNUMBER(SEARCH($B15, $B$6:$B$14))) &gt; 0, 0, SUMIFS(Refrigerants_Table[Estimated Annual Leakage 
(kg CO2e/year)], Refrigerants_Table[Refrigeration Equipment Type*], B15))</f>
        <v>0</v>
      </c>
      <c r="E15" s="468" t="str">
        <f>IF(C15=0,"",_xlfn.XLOOKUP(B15,'Targets|Dropdowns'!$Q$13:$Q$22,'Targets|Dropdowns'!$R$13:$R$22,B15,0))</f>
        <v/>
      </c>
    </row>
    <row r="16" spans="2:21" x14ac:dyDescent="0.35">
      <c r="B16" s="286" t="str">
        <f>Refrigerants!C16</f>
        <v>Other (please specify)</v>
      </c>
      <c r="C16" s="497" cm="1">
        <f t="array" ref="C16">IF(SUMPRODUCT(--ISNUMBER(SEARCH(B16, $B$6:$B$14))) &gt; 0, 0, SUMIFS(Refrigerants_Table[Total GWP100
(kg CO2e)], Refrigerants_Table[Refrigeration Equipment Type*], B16))</f>
        <v>0</v>
      </c>
      <c r="D16" s="498" cm="1">
        <f t="array" ref="D16">IF(SUMPRODUCT(--ISNUMBER(SEARCH($B16, $B$6:$B$14))) &gt; 0, 0, SUMIFS(Refrigerants_Table[Estimated Annual Leakage 
(kg CO2e/year)], Refrigerants_Table[Refrigeration Equipment Type*], B16))</f>
        <v>0</v>
      </c>
      <c r="E16" s="468" t="str">
        <f>IF(C16=0,"",_xlfn.XLOOKUP(B16,'Targets|Dropdowns'!$Q$13:$Q$22,'Targets|Dropdowns'!$R$13:$R$22,B16,0))</f>
        <v/>
      </c>
      <c r="U16" s="31"/>
    </row>
    <row r="17" spans="2:21" ht="14.6" thickBot="1" x14ac:dyDescent="0.4">
      <c r="B17" s="287" t="str">
        <f>Refrigerants!C17</f>
        <v>Other (please specify)</v>
      </c>
      <c r="C17" s="563" cm="1">
        <f t="array" ref="C17">IF(SUMPRODUCT(--ISNUMBER(SEARCH(B17, $B$6:$B$14))) &gt; 0, 0, SUMIFS(Refrigerants_Table[Total GWP100
(kg CO2e)], Refrigerants_Table[Refrigeration Equipment Type*], B17))</f>
        <v>0</v>
      </c>
      <c r="D17" s="564" cm="1">
        <f t="array" ref="D17">IF(SUMPRODUCT(--ISNUMBER(SEARCH($B17, $B$6:$B$14))) &gt; 0, 0, SUMIFS(Refrigerants_Table[Estimated Annual Leakage 
(kg CO2e/year)], Refrigerants_Table[Refrigeration Equipment Type*], B17))</f>
        <v>0</v>
      </c>
      <c r="E17" s="565" t="str">
        <f>IF(C17=0,"",_xlfn.XLOOKUP(B17,'Targets|Dropdowns'!$Q$13:$Q$22,'Targets|Dropdowns'!$R$13:$R$22,B17,0))</f>
        <v/>
      </c>
      <c r="U17" s="31"/>
    </row>
    <row r="18" spans="2:21" ht="14.6" thickBot="1" x14ac:dyDescent="0.4">
      <c r="C18" s="27"/>
      <c r="D18" s="27"/>
      <c r="E18" s="27"/>
      <c r="U18" s="32"/>
    </row>
    <row r="19" spans="2:21" x14ac:dyDescent="0.35">
      <c r="B19" s="209" t="s">
        <v>901</v>
      </c>
      <c r="C19" s="147"/>
      <c r="D19" s="147"/>
      <c r="E19" s="8"/>
      <c r="U19" s="32"/>
    </row>
    <row r="20" spans="2:21" x14ac:dyDescent="0.35">
      <c r="B20" s="3" t="s">
        <v>539</v>
      </c>
      <c r="C20" s="250" t="s">
        <v>535</v>
      </c>
      <c r="D20" s="250" t="s">
        <v>536</v>
      </c>
      <c r="E20" s="250" t="s">
        <v>540</v>
      </c>
      <c r="U20" s="32"/>
    </row>
    <row r="21" spans="2:21" x14ac:dyDescent="0.35">
      <c r="B21" s="492" t="str">
        <f>'Targets|Dropdowns'!O13</f>
        <v>R-717 (NH3)</v>
      </c>
      <c r="C21" s="497">
        <f>SUMIFS(Refrigerants_Table[Total GWP100
(kg CO2e)], Refrigerants_Table[Refrigerant    Type], B21)</f>
        <v>0</v>
      </c>
      <c r="D21" s="497">
        <f>SUMIFS(Refrigerants_Table[Estimated Annual Leakage 
(kg CO2e/year)],Refrigerants_Table[Refrigerant    Type], B21)</f>
        <v>0</v>
      </c>
      <c r="E21" s="493">
        <f>SUMIFS(Refrigerants_Table[Amount
(kg)],Refrigerants_Table[Refrigerant    Type], B21)</f>
        <v>0</v>
      </c>
      <c r="U21" s="32"/>
    </row>
    <row r="22" spans="2:21" x14ac:dyDescent="0.35">
      <c r="B22" s="492" t="str">
        <f>'Targets|Dropdowns'!O14</f>
        <v>R-744 (CO2)</v>
      </c>
      <c r="C22" s="497">
        <f>SUMIFS(Refrigerants_Table[Total GWP100
(kg CO2e)], Refrigerants_Table[Refrigerant    Type], B22)</f>
        <v>0</v>
      </c>
      <c r="D22" s="497">
        <f>SUMIFS(Refrigerants_Table[Estimated Annual Leakage 
(kg CO2e/year)],Refrigerants_Table[Refrigerant    Type], B22)</f>
        <v>0</v>
      </c>
      <c r="E22" s="493">
        <f>SUMIFS(Refrigerants_Table[Amount
(kg)],Refrigerants_Table[Refrigerant    Type], B22)</f>
        <v>0</v>
      </c>
      <c r="I22" s="4"/>
      <c r="J22" s="4"/>
      <c r="L22" s="4"/>
      <c r="P22" s="7"/>
      <c r="U22" s="32"/>
    </row>
    <row r="23" spans="2:21" x14ac:dyDescent="0.35">
      <c r="B23" s="492" t="str">
        <f>'Targets|Dropdowns'!O15</f>
        <v>R-123</v>
      </c>
      <c r="C23" s="497">
        <f>SUMIFS(Refrigerants_Table[Total GWP100
(kg CO2e)], Refrigerants_Table[Refrigerant    Type], B23)</f>
        <v>0</v>
      </c>
      <c r="D23" s="497">
        <f>SUMIFS(Refrigerants_Table[Estimated Annual Leakage 
(kg CO2e/year)],Refrigerants_Table[Refrigerant    Type], B23)</f>
        <v>0</v>
      </c>
      <c r="E23" s="493">
        <f>SUMIFS(Refrigerants_Table[Amount
(kg)],Refrigerants_Table[Refrigerant    Type], B23)</f>
        <v>0</v>
      </c>
      <c r="I23" s="4"/>
      <c r="J23" s="4"/>
      <c r="L23" s="4"/>
      <c r="U23" s="32"/>
    </row>
    <row r="24" spans="2:21" x14ac:dyDescent="0.35">
      <c r="B24" s="492" t="str">
        <f>'Targets|Dropdowns'!O16</f>
        <v>R-454B</v>
      </c>
      <c r="C24" s="497">
        <f>SUMIFS(Refrigerants_Table[Total GWP100
(kg CO2e)], Refrigerants_Table[Refrigerant    Type], B24)</f>
        <v>0</v>
      </c>
      <c r="D24" s="497">
        <f>SUMIFS(Refrigerants_Table[Estimated Annual Leakage 
(kg CO2e/year)],Refrigerants_Table[Refrigerant    Type], B24)</f>
        <v>0</v>
      </c>
      <c r="E24" s="493">
        <f>SUMIFS(Refrigerants_Table[Amount
(kg)],Refrigerants_Table[Refrigerant    Type], B24)</f>
        <v>0</v>
      </c>
      <c r="I24" s="4"/>
      <c r="J24" s="4"/>
      <c r="L24" s="4"/>
      <c r="U24" s="33"/>
    </row>
    <row r="25" spans="2:21" x14ac:dyDescent="0.35">
      <c r="B25" s="492" t="str">
        <f>'Targets|Dropdowns'!O17</f>
        <v>R-32</v>
      </c>
      <c r="C25" s="497">
        <f>SUMIFS(Refrigerants_Table[Total GWP100
(kg CO2e)], Refrigerants_Table[Refrigerant    Type], B25)</f>
        <v>0</v>
      </c>
      <c r="D25" s="497">
        <f>SUMIFS(Refrigerants_Table[Estimated Annual Leakage 
(kg CO2e/year)],Refrigerants_Table[Refrigerant    Type], B25)</f>
        <v>0</v>
      </c>
      <c r="E25" s="493">
        <f>SUMIFS(Refrigerants_Table[Amount
(kg)],Refrigerants_Table[Refrigerant    Type], B25)</f>
        <v>0</v>
      </c>
      <c r="I25" s="4"/>
      <c r="J25" s="4"/>
      <c r="L25" s="4"/>
      <c r="U25" s="33"/>
    </row>
    <row r="26" spans="2:21" x14ac:dyDescent="0.35">
      <c r="B26" s="492" t="str">
        <f>'Targets|Dropdowns'!O18</f>
        <v>R-134a</v>
      </c>
      <c r="C26" s="497">
        <f>SUMIFS(Refrigerants_Table[Total GWP100
(kg CO2e)], Refrigerants_Table[Refrigerant    Type], B26)</f>
        <v>0</v>
      </c>
      <c r="D26" s="497">
        <f>SUMIFS(Refrigerants_Table[Estimated Annual Leakage 
(kg CO2e/year)],Refrigerants_Table[Refrigerant    Type], B26)</f>
        <v>0</v>
      </c>
      <c r="E26" s="493">
        <f>SUMIFS(Refrigerants_Table[Amount
(kg)],Refrigerants_Table[Refrigerant    Type], B26)</f>
        <v>0</v>
      </c>
      <c r="I26" s="4"/>
      <c r="J26" s="4"/>
      <c r="L26" s="4"/>
    </row>
    <row r="27" spans="2:21" x14ac:dyDescent="0.35">
      <c r="B27" s="492" t="str">
        <f>'Targets|Dropdowns'!O19</f>
        <v>R-407C</v>
      </c>
      <c r="C27" s="497">
        <f>SUMIFS(Refrigerants_Table[Total GWP100
(kg CO2e)], Refrigerants_Table[Refrigerant    Type], B27)</f>
        <v>0</v>
      </c>
      <c r="D27" s="497">
        <f>SUMIFS(Refrigerants_Table[Estimated Annual Leakage 
(kg CO2e/year)],Refrigerants_Table[Refrigerant    Type], B27)</f>
        <v>0</v>
      </c>
      <c r="E27" s="493">
        <f>SUMIFS(Refrigerants_Table[Amount
(kg)],Refrigerants_Table[Refrigerant    Type], B27)</f>
        <v>0</v>
      </c>
    </row>
    <row r="28" spans="2:21" x14ac:dyDescent="0.35">
      <c r="B28" s="492" t="str">
        <f>'Targets|Dropdowns'!O20</f>
        <v>R-410A</v>
      </c>
      <c r="C28" s="497">
        <f>SUMIFS(Refrigerants_Table[Total GWP100
(kg CO2e)], Refrigerants_Table[Refrigerant    Type], B28)</f>
        <v>0</v>
      </c>
      <c r="D28" s="497">
        <f>SUMIFS(Refrigerants_Table[Estimated Annual Leakage 
(kg CO2e/year)],Refrigerants_Table[Refrigerant    Type], B28)</f>
        <v>0</v>
      </c>
      <c r="E28" s="493">
        <f>SUMIFS(Refrigerants_Table[Amount
(kg)],Refrigerants_Table[Refrigerant    Type], B28)</f>
        <v>0</v>
      </c>
    </row>
    <row r="29" spans="2:21" x14ac:dyDescent="0.35">
      <c r="B29" s="492" t="str">
        <f>'Targets|Dropdowns'!O21</f>
        <v>Other - Use rows for "Other" equipment</v>
      </c>
      <c r="C29" s="497">
        <f>SUMIFS(Refrigerants_Table[Total GWP100
(kg CO2e)], Refrigerants_Table[Refrigerant    Type], B29)</f>
        <v>0</v>
      </c>
      <c r="D29" s="497">
        <f>SUMIFS(Refrigerants_Table[Estimated Annual Leakage 
(kg CO2e/year)],Refrigerants_Table[Refrigerant    Type], B29)</f>
        <v>0</v>
      </c>
      <c r="E29" s="493">
        <f>SUMIFS(Refrigerants_Table[Amount
(kg)],Refrigerants_Table[Refrigerant    Type], B29)</f>
        <v>0</v>
      </c>
    </row>
    <row r="30" spans="2:21" x14ac:dyDescent="0.35">
      <c r="B30" s="474" t="str">
        <f>IFERROR(IF(MATCH(Refrigerants!F15,$B$21:$B$29,0),"",IF(NOT(ISBLANK(Refrigerants!F15)),Refrigerants!F15)),"")</f>
        <v/>
      </c>
      <c r="C30" s="497">
        <f>SUMIFS(Refrigerants_Table[Total GWP100
(kg CO2e)], Refrigerants_Table[Refrigerant    Type], B30)</f>
        <v>0</v>
      </c>
      <c r="D30" s="497">
        <f>SUMIFS(Refrigerants_Table[Estimated Annual Leakage 
(kg CO2e/year)],Refrigerants_Table[Refrigerant    Type], B30)</f>
        <v>0</v>
      </c>
      <c r="E30" s="493">
        <f>SUMIFS(Refrigerants_Table[Amount
(kg)],Refrigerants_Table[Refrigerant    Type], B30)</f>
        <v>0</v>
      </c>
    </row>
    <row r="31" spans="2:21" x14ac:dyDescent="0.35">
      <c r="B31" s="474" t="str">
        <f>IFERROR(IF(MATCH(Refrigerants!F16,$B$21:$B$29,0),"",IF(NOT(ISBLANK(Refrigerants!F16)),Refrigerants!F16)),"")</f>
        <v/>
      </c>
      <c r="C31" s="497">
        <f>SUMIFS(Refrigerants_Table[Total GWP100
(kg CO2e)], Refrigerants_Table[Refrigerant    Type], B31)</f>
        <v>0</v>
      </c>
      <c r="D31" s="497">
        <f>SUMIFS(Refrigerants_Table[Estimated Annual Leakage 
(kg CO2e/year)],Refrigerants_Table[Refrigerant    Type], B31)</f>
        <v>0</v>
      </c>
      <c r="E31" s="493">
        <f>SUMIFS(Refrigerants_Table[Amount
(kg)],Refrigerants_Table[Refrigerant    Type], B31)</f>
        <v>0</v>
      </c>
    </row>
    <row r="32" spans="2:21" x14ac:dyDescent="0.35">
      <c r="B32" s="474" t="str">
        <f>IFERROR(IF(MATCH(Refrigerants!F17,$B$21:$B$29,0),"",IF(NOT(ISBLANK(Refrigerants!F17)),Refrigerants!F17)),"")</f>
        <v/>
      </c>
      <c r="C32" s="475">
        <f>SUMIFS(Refrigerants_Table[Total GWP100
(kg CO2e)], Refrigerants_Table[Refrigerant    Type], B32)</f>
        <v>0</v>
      </c>
      <c r="D32" s="475">
        <f>SUMIFS(Refrigerants_Table[Estimated Annual Leakage 
(kg CO2e/year)],Refrigerants_Table[Refrigerant    Type], B32)</f>
        <v>0</v>
      </c>
      <c r="E32" s="494">
        <f>SUMIFS(Refrigerants_Table[Amount
(kg)],Refrigerants_Table[Refrigerant    Type], B32)</f>
        <v>0</v>
      </c>
    </row>
    <row r="34" spans="2:21" x14ac:dyDescent="0.35">
      <c r="B34" s="4" t="s">
        <v>904</v>
      </c>
    </row>
    <row r="36" spans="2:21" x14ac:dyDescent="0.35">
      <c r="B36" s="2" t="s">
        <v>905</v>
      </c>
    </row>
    <row r="37" spans="2:21" s="10" customFormat="1" x14ac:dyDescent="0.35">
      <c r="B37" s="10" t="s">
        <v>906</v>
      </c>
      <c r="C37" s="10" t="s">
        <v>139</v>
      </c>
      <c r="D37" s="10" t="s">
        <v>275</v>
      </c>
      <c r="E37" s="10" t="s">
        <v>909</v>
      </c>
      <c r="F37" s="10" t="s">
        <v>276</v>
      </c>
      <c r="G37" s="10" t="s">
        <v>910</v>
      </c>
      <c r="H37" s="10" t="s">
        <v>277</v>
      </c>
      <c r="I37" s="10" t="s">
        <v>911</v>
      </c>
      <c r="J37" s="10" t="s">
        <v>278</v>
      </c>
      <c r="K37" s="10" t="s">
        <v>912</v>
      </c>
      <c r="L37" s="10" t="s">
        <v>279</v>
      </c>
      <c r="M37" s="10" t="s">
        <v>913</v>
      </c>
      <c r="N37" s="10" t="s">
        <v>280</v>
      </c>
      <c r="O37" s="10" t="s">
        <v>914</v>
      </c>
      <c r="P37" s="10" t="s">
        <v>281</v>
      </c>
      <c r="Q37" s="10" t="s">
        <v>915</v>
      </c>
      <c r="R37" s="10" t="s">
        <v>282</v>
      </c>
      <c r="S37" s="10" t="s">
        <v>916</v>
      </c>
      <c r="T37" s="10" t="s">
        <v>283</v>
      </c>
      <c r="U37" s="10" t="s">
        <v>882</v>
      </c>
    </row>
    <row r="38" spans="2:21" s="10" customFormat="1" x14ac:dyDescent="0.35">
      <c r="B38" s="10">
        <f>Summary!$D$10</f>
        <v>0</v>
      </c>
      <c r="C38" s="10">
        <f>Summary!$D$11</f>
        <v>0</v>
      </c>
      <c r="D38" s="10">
        <f>'Embodied Carbon'!E56</f>
        <v>0</v>
      </c>
      <c r="E38" s="10">
        <f>'Embodied Carbon'!G56</f>
        <v>0</v>
      </c>
      <c r="F38" s="10">
        <f>'Embodied Carbon'!E57</f>
        <v>0</v>
      </c>
      <c r="G38" s="10">
        <f>'Embodied Carbon'!G57</f>
        <v>0</v>
      </c>
      <c r="H38" s="10">
        <f>'Embodied Carbon'!E58</f>
        <v>0</v>
      </c>
      <c r="I38" s="10">
        <f>'Embodied Carbon'!G58</f>
        <v>0</v>
      </c>
      <c r="J38" s="10">
        <f>'Embodied Carbon'!E59</f>
        <v>0</v>
      </c>
      <c r="K38" s="10">
        <f>'Embodied Carbon'!G59</f>
        <v>0</v>
      </c>
      <c r="L38" s="10">
        <f>'Embodied Carbon'!E60</f>
        <v>0</v>
      </c>
      <c r="M38" s="10">
        <f>'Embodied Carbon'!G60</f>
        <v>0</v>
      </c>
      <c r="N38" s="10">
        <f>'Embodied Carbon'!E61</f>
        <v>0</v>
      </c>
      <c r="O38" s="10">
        <f>'Embodied Carbon'!G61</f>
        <v>0</v>
      </c>
      <c r="P38" s="10">
        <f>'Embodied Carbon'!E62</f>
        <v>0</v>
      </c>
      <c r="Q38" s="10">
        <f>'Embodied Carbon'!G62</f>
        <v>0</v>
      </c>
      <c r="R38" s="10">
        <f>'Embodied Carbon'!E63</f>
        <v>0</v>
      </c>
      <c r="S38" s="10">
        <f>'Embodied Carbon'!G63</f>
        <v>0</v>
      </c>
      <c r="T38" s="10">
        <f>'Embodied Carbon'!G64</f>
        <v>0</v>
      </c>
      <c r="U38" s="10">
        <f>'Embodied Carbon'!C73</f>
        <v>0</v>
      </c>
    </row>
    <row r="39" spans="2:21" s="10" customFormat="1" x14ac:dyDescent="0.35"/>
    <row r="40" spans="2:21" s="10" customFormat="1" x14ac:dyDescent="0.35">
      <c r="B40" s="10" t="s">
        <v>907</v>
      </c>
    </row>
    <row r="41" spans="2:21" s="10" customFormat="1" x14ac:dyDescent="0.35">
      <c r="B41" s="5" t="s">
        <v>906</v>
      </c>
      <c r="C41" s="10" t="s">
        <v>139</v>
      </c>
      <c r="D41" s="181" t="s">
        <v>204</v>
      </c>
      <c r="E41" s="181" t="s">
        <v>206</v>
      </c>
      <c r="F41" s="181" t="s">
        <v>208</v>
      </c>
    </row>
    <row r="42" spans="2:21" s="10" customFormat="1" x14ac:dyDescent="0.35">
      <c r="B42" s="10">
        <f>Summary!$D$10</f>
        <v>0</v>
      </c>
      <c r="C42" s="10">
        <f>Summary!$D$11</f>
        <v>0</v>
      </c>
      <c r="D42" s="10">
        <f>IF('Embodied Carbon'!D9='Targets|Dropdowns'!L23,"", 'Embodied Carbon'!D9)</f>
        <v>0</v>
      </c>
      <c r="E42" s="10">
        <f>'Embodied Carbon'!D10</f>
        <v>0</v>
      </c>
      <c r="F42" s="10">
        <f>'Embodied Carbon'!D11</f>
        <v>0</v>
      </c>
    </row>
    <row r="43" spans="2:21" s="10" customFormat="1" x14ac:dyDescent="0.35"/>
    <row r="44" spans="2:21" s="10" customFormat="1" x14ac:dyDescent="0.35">
      <c r="B44" s="10" t="s">
        <v>908</v>
      </c>
    </row>
    <row r="45" spans="2:21" s="10" customFormat="1" x14ac:dyDescent="0.35">
      <c r="B45" s="726" t="s">
        <v>906</v>
      </c>
      <c r="C45" s="10" t="s">
        <v>139</v>
      </c>
      <c r="D45" s="10" t="s">
        <v>583</v>
      </c>
      <c r="E45" s="10" t="s">
        <v>917</v>
      </c>
      <c r="F45" s="10" t="s">
        <v>918</v>
      </c>
      <c r="G45" s="10" t="s">
        <v>919</v>
      </c>
      <c r="H45" s="10" t="s">
        <v>920</v>
      </c>
      <c r="I45" s="10" t="s">
        <v>921</v>
      </c>
      <c r="J45" s="10" t="s">
        <v>922</v>
      </c>
      <c r="K45" s="10" t="s">
        <v>923</v>
      </c>
    </row>
    <row r="46" spans="2:21" s="10" customFormat="1" x14ac:dyDescent="0.35">
      <c r="B46" s="10">
        <f>Summary!$D$10</f>
        <v>0</v>
      </c>
      <c r="C46" s="10">
        <f>Summary!$D$11</f>
        <v>0</v>
      </c>
      <c r="D46" s="10">
        <f>Summary!O12</f>
        <v>0</v>
      </c>
      <c r="E46" s="10">
        <f>Summary!R12</f>
        <v>0</v>
      </c>
      <c r="F46" s="10">
        <f>Summary!O13</f>
        <v>0</v>
      </c>
      <c r="G46" s="727">
        <f>Summary!R13</f>
        <v>0</v>
      </c>
      <c r="H46" s="10">
        <f>Summary!O14</f>
        <v>0</v>
      </c>
      <c r="I46" s="10">
        <f>Summary!R14</f>
        <v>0</v>
      </c>
      <c r="J46" s="10">
        <f>Summary!O15</f>
        <v>0</v>
      </c>
      <c r="K46" s="10">
        <f>Summary!R15</f>
        <v>0</v>
      </c>
    </row>
    <row r="47" spans="2:21" s="10" customFormat="1" x14ac:dyDescent="0.35"/>
    <row r="48" spans="2:21" s="10" customFormat="1" x14ac:dyDescent="0.35">
      <c r="B48" s="10" t="s">
        <v>942</v>
      </c>
    </row>
    <row r="49" spans="2:4" s="10" customFormat="1" x14ac:dyDescent="0.35">
      <c r="B49" s="5" t="s">
        <v>906</v>
      </c>
      <c r="C49" s="10" t="s">
        <v>139</v>
      </c>
      <c r="D49" s="10" t="s">
        <v>421</v>
      </c>
    </row>
    <row r="50" spans="2:4" s="10" customFormat="1" x14ac:dyDescent="0.35">
      <c r="B50" s="10">
        <f>Summary!$D$10</f>
        <v>0</v>
      </c>
      <c r="C50" s="10">
        <f>Summary!$D$11</f>
        <v>0</v>
      </c>
      <c r="D50" s="10" t="str">
        <f>Efficiency!R41</f>
        <v>-</v>
      </c>
    </row>
  </sheetData>
  <conditionalFormatting sqref="D41:F41">
    <cfRule type="containsText" dxfId="3" priority="1" operator="containsText" text="✓">
      <formula>NOT(ISERROR(SEARCH("✓",D41)))</formula>
    </cfRule>
  </conditionalFormatting>
  <pageMargins left="0.7" right="0.7" top="0.75" bottom="0.75" header="0.3" footer="0.3"/>
  <pageSetup orientation="portrait" r:id="rId1"/>
  <tableParts count="5">
    <tablePart r:id="rId2"/>
    <tablePart r:id="rId3"/>
    <tablePart r:id="rId4"/>
    <tablePart r:id="rId5"/>
    <tablePart r:id="rId6"/>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FF5E4-BD29-49A0-A949-85F8B17EFF76}">
  <sheetPr codeName="Sheet10">
    <tabColor rgb="FFFF0000"/>
  </sheetPr>
  <dimension ref="B1:P8773"/>
  <sheetViews>
    <sheetView workbookViewId="0">
      <selection activeCell="FM2" sqref="FM2"/>
    </sheetView>
  </sheetViews>
  <sheetFormatPr defaultColWidth="8.640625" defaultRowHeight="14.15" x14ac:dyDescent="0.35"/>
  <cols>
    <col min="1" max="1" width="8.640625" style="2"/>
    <col min="2" max="2" width="10.640625" style="2" customWidth="1"/>
    <col min="3" max="4" width="8.640625" style="2"/>
    <col min="5" max="9" width="11.85546875" style="2" customWidth="1"/>
    <col min="10" max="10" width="8.640625" style="2"/>
    <col min="11" max="16" width="11.85546875" style="2" customWidth="1"/>
    <col min="17" max="16384" width="8.640625" style="2"/>
  </cols>
  <sheetData>
    <row r="1" spans="2:16" x14ac:dyDescent="0.35">
      <c r="D1" s="2" t="s">
        <v>323</v>
      </c>
      <c r="E1" s="2" t="s">
        <v>364</v>
      </c>
      <c r="F1" s="2" t="s">
        <v>541</v>
      </c>
    </row>
    <row r="2" spans="2:16" x14ac:dyDescent="0.35">
      <c r="B2" s="2" t="s">
        <v>542</v>
      </c>
      <c r="E2" s="18">
        <f>'Other Energy'!F29</f>
        <v>0</v>
      </c>
      <c r="F2" s="2">
        <f>E2*277.778</f>
        <v>0</v>
      </c>
      <c r="I2" s="1051" t="s">
        <v>543</v>
      </c>
      <c r="J2" s="1051"/>
      <c r="K2" s="1051"/>
      <c r="L2" s="1051"/>
      <c r="M2" s="1051"/>
      <c r="N2" s="1051"/>
    </row>
    <row r="3" spans="2:16" x14ac:dyDescent="0.35">
      <c r="B3" s="2" t="s">
        <v>544</v>
      </c>
      <c r="E3" s="2">
        <f>'Other Energy'!F56</f>
        <v>0</v>
      </c>
      <c r="F3" s="2">
        <f t="shared" ref="F3:F4" si="0">E3*277.778</f>
        <v>0</v>
      </c>
      <c r="I3" s="1051"/>
      <c r="J3" s="1051"/>
      <c r="K3" s="1051"/>
      <c r="L3" s="1051"/>
      <c r="M3" s="1051"/>
      <c r="N3" s="1051"/>
    </row>
    <row r="4" spans="2:16" x14ac:dyDescent="0.35">
      <c r="B4" s="2" t="s">
        <v>545</v>
      </c>
      <c r="E4" s="18">
        <f>'Other Energy'!F44</f>
        <v>0</v>
      </c>
      <c r="F4" s="2">
        <f t="shared" si="0"/>
        <v>0</v>
      </c>
      <c r="I4" s="1051"/>
      <c r="J4" s="1051"/>
      <c r="K4" s="1051"/>
      <c r="L4" s="1051"/>
      <c r="M4" s="1051"/>
      <c r="N4" s="1051"/>
    </row>
    <row r="5" spans="2:16" x14ac:dyDescent="0.35">
      <c r="B5" s="2" t="s">
        <v>546</v>
      </c>
      <c r="D5" s="2">
        <f>Electricity!F25</f>
        <v>0</v>
      </c>
      <c r="F5" s="2">
        <f>D5</f>
        <v>0</v>
      </c>
      <c r="I5" s="1051"/>
      <c r="J5" s="1051"/>
      <c r="K5" s="1051"/>
      <c r="L5" s="1051"/>
      <c r="M5" s="1051"/>
      <c r="N5" s="1051"/>
    </row>
    <row r="6" spans="2:16" x14ac:dyDescent="0.35">
      <c r="I6" s="1051"/>
      <c r="J6" s="1051"/>
      <c r="K6" s="1051"/>
      <c r="L6" s="1051"/>
      <c r="M6" s="1051"/>
      <c r="N6" s="1051"/>
    </row>
    <row r="7" spans="2:16" x14ac:dyDescent="0.35">
      <c r="E7" s="2" t="s">
        <v>315</v>
      </c>
      <c r="F7" s="2">
        <f>SUM(F2:F5)</f>
        <v>0</v>
      </c>
    </row>
    <row r="8" spans="2:16" x14ac:dyDescent="0.35">
      <c r="B8" s="4" t="s">
        <v>547</v>
      </c>
    </row>
    <row r="11" spans="2:16" ht="17.899999999999999" customHeight="1" x14ac:dyDescent="0.35"/>
    <row r="12" spans="2:16" x14ac:dyDescent="0.35">
      <c r="B12" s="94" t="s">
        <v>938</v>
      </c>
      <c r="D12" s="455"/>
      <c r="E12" s="76"/>
      <c r="F12" s="76"/>
      <c r="G12" s="76"/>
      <c r="H12" s="76"/>
      <c r="I12" s="76"/>
      <c r="K12" s="94" t="s">
        <v>937</v>
      </c>
    </row>
    <row r="13" spans="2:16" ht="56.6" x14ac:dyDescent="0.35">
      <c r="B13" s="511" t="s">
        <v>548</v>
      </c>
      <c r="C13" s="511" t="s">
        <v>549</v>
      </c>
      <c r="D13" s="511" t="s">
        <v>550</v>
      </c>
      <c r="E13" s="512" t="s">
        <v>291</v>
      </c>
      <c r="F13" s="512" t="s">
        <v>551</v>
      </c>
      <c r="G13" s="512" t="s">
        <v>552</v>
      </c>
      <c r="H13" s="512" t="s">
        <v>294</v>
      </c>
      <c r="I13" s="512" t="s">
        <v>295</v>
      </c>
      <c r="K13" s="19" t="s">
        <v>290</v>
      </c>
      <c r="L13" s="719" t="s">
        <v>291</v>
      </c>
      <c r="M13" s="719" t="s">
        <v>292</v>
      </c>
      <c r="N13" s="720" t="s">
        <v>293</v>
      </c>
      <c r="O13" s="721" t="s">
        <v>294</v>
      </c>
      <c r="P13" s="722" t="s">
        <v>295</v>
      </c>
    </row>
    <row r="14" spans="2:16" x14ac:dyDescent="0.35">
      <c r="B14" s="458" t="str">
        <f>CONCATENATE(TEXT(C14,"mm/dd/yyyy")," ",TEXT(D14,"hh:mm:ss AM/PM"))</f>
        <v>01/01/2019 12:00:00 AM</v>
      </c>
      <c r="C14" s="458">
        <v>43466</v>
      </c>
      <c r="D14" s="459">
        <v>0</v>
      </c>
      <c r="E14" s="2">
        <f>Electricity!F39</f>
        <v>0</v>
      </c>
      <c r="F14" s="2">
        <f>Electricity!G39</f>
        <v>0</v>
      </c>
      <c r="G14" s="2">
        <f>Electricity!H39</f>
        <v>0</v>
      </c>
      <c r="H14" s="2">
        <f>Electricity!I39</f>
        <v>0</v>
      </c>
      <c r="I14" s="2">
        <f>Electricity!J39</f>
        <v>0</v>
      </c>
      <c r="K14" s="19" t="s">
        <v>299</v>
      </c>
      <c r="L14" s="65">
        <f>Electricity!F12</f>
        <v>0</v>
      </c>
      <c r="M14" s="65">
        <f>Electricity!G12</f>
        <v>0</v>
      </c>
      <c r="N14" s="65">
        <f>Electricity!H12</f>
        <v>0</v>
      </c>
      <c r="O14" s="65">
        <f>Electricity!I12</f>
        <v>0</v>
      </c>
      <c r="P14" s="65">
        <f>Electricity!J12</f>
        <v>0</v>
      </c>
    </row>
    <row r="15" spans="2:16" x14ac:dyDescent="0.35">
      <c r="B15" s="458" t="str">
        <f t="shared" ref="B15:B78" si="1">CONCATENATE(TEXT(C15,"mm/dd/yyyy")," ",TEXT(D15,"hh:mm:ss AM/PM"))</f>
        <v>01/01/2019 01:00:00 AM</v>
      </c>
      <c r="C15" s="458">
        <v>43466</v>
      </c>
      <c r="D15" s="459">
        <v>4.1666666666666671E-2</v>
      </c>
      <c r="E15" s="2">
        <f>Electricity!F40</f>
        <v>0</v>
      </c>
      <c r="F15" s="2">
        <f>Electricity!G40</f>
        <v>0</v>
      </c>
      <c r="G15" s="2">
        <f>Electricity!H40</f>
        <v>0</v>
      </c>
      <c r="H15" s="2">
        <f>Electricity!I40</f>
        <v>0</v>
      </c>
      <c r="I15" s="2">
        <f>Electricity!J40</f>
        <v>0</v>
      </c>
      <c r="K15" s="19" t="s">
        <v>302</v>
      </c>
      <c r="L15" s="65">
        <f>Electricity!F13</f>
        <v>0</v>
      </c>
      <c r="M15" s="65">
        <f>Electricity!G13</f>
        <v>0</v>
      </c>
      <c r="N15" s="65">
        <f>Electricity!H13</f>
        <v>0</v>
      </c>
      <c r="O15" s="65">
        <f>Electricity!I13</f>
        <v>0</v>
      </c>
      <c r="P15" s="65">
        <f>Electricity!J13</f>
        <v>0</v>
      </c>
    </row>
    <row r="16" spans="2:16" x14ac:dyDescent="0.35">
      <c r="B16" s="458" t="str">
        <f t="shared" si="1"/>
        <v>01/01/2019 02:00:00 AM</v>
      </c>
      <c r="C16" s="458">
        <v>43466</v>
      </c>
      <c r="D16" s="459">
        <v>8.3333333333333343E-2</v>
      </c>
      <c r="E16" s="2">
        <f>Electricity!F41</f>
        <v>0</v>
      </c>
      <c r="F16" s="2">
        <f>Electricity!G41</f>
        <v>0</v>
      </c>
      <c r="G16" s="2">
        <f>Electricity!H41</f>
        <v>0</v>
      </c>
      <c r="H16" s="2">
        <f>Electricity!I41</f>
        <v>0</v>
      </c>
      <c r="I16" s="2">
        <f>Electricity!J41</f>
        <v>0</v>
      </c>
      <c r="K16" s="19" t="s">
        <v>305</v>
      </c>
      <c r="L16" s="65">
        <f>Electricity!F14</f>
        <v>0</v>
      </c>
      <c r="M16" s="65">
        <f>Electricity!G14</f>
        <v>0</v>
      </c>
      <c r="N16" s="65">
        <f>Electricity!H14</f>
        <v>0</v>
      </c>
      <c r="O16" s="65">
        <f>Electricity!I14</f>
        <v>0</v>
      </c>
      <c r="P16" s="65">
        <f>Electricity!J14</f>
        <v>0</v>
      </c>
    </row>
    <row r="17" spans="2:16" x14ac:dyDescent="0.35">
      <c r="B17" s="458" t="str">
        <f t="shared" si="1"/>
        <v>01/01/2019 03:00:00 AM</v>
      </c>
      <c r="C17" s="458">
        <v>43466</v>
      </c>
      <c r="D17" s="459">
        <v>0.125</v>
      </c>
      <c r="E17" s="2">
        <f>Electricity!F42</f>
        <v>0</v>
      </c>
      <c r="F17" s="2">
        <f>Electricity!G42</f>
        <v>0</v>
      </c>
      <c r="G17" s="2">
        <f>Electricity!H42</f>
        <v>0</v>
      </c>
      <c r="H17" s="2">
        <f>Electricity!I42</f>
        <v>0</v>
      </c>
      <c r="I17" s="2">
        <f>Electricity!J42</f>
        <v>0</v>
      </c>
      <c r="K17" s="19" t="s">
        <v>307</v>
      </c>
      <c r="L17" s="65">
        <f>Electricity!F15</f>
        <v>0</v>
      </c>
      <c r="M17" s="65">
        <f>Electricity!G15</f>
        <v>0</v>
      </c>
      <c r="N17" s="65">
        <f>Electricity!H15</f>
        <v>0</v>
      </c>
      <c r="O17" s="65">
        <f>Electricity!I15</f>
        <v>0</v>
      </c>
      <c r="P17" s="65">
        <f>Electricity!J15</f>
        <v>0</v>
      </c>
    </row>
    <row r="18" spans="2:16" x14ac:dyDescent="0.35">
      <c r="B18" s="458" t="str">
        <f t="shared" si="1"/>
        <v>01/01/2019 04:00:00 AM</v>
      </c>
      <c r="C18" s="458">
        <v>43466</v>
      </c>
      <c r="D18" s="459">
        <v>0.16666666666666666</v>
      </c>
      <c r="E18" s="2">
        <f>Electricity!F43</f>
        <v>0</v>
      </c>
      <c r="F18" s="2">
        <f>Electricity!G43</f>
        <v>0</v>
      </c>
      <c r="G18" s="2">
        <f>Electricity!H43</f>
        <v>0</v>
      </c>
      <c r="H18" s="2">
        <f>Electricity!I43</f>
        <v>0</v>
      </c>
      <c r="I18" s="2">
        <f>Electricity!J43</f>
        <v>0</v>
      </c>
      <c r="K18" s="19" t="s">
        <v>308</v>
      </c>
      <c r="L18" s="65">
        <f>Electricity!F16</f>
        <v>0</v>
      </c>
      <c r="M18" s="65">
        <f>Electricity!G16</f>
        <v>0</v>
      </c>
      <c r="N18" s="65">
        <f>Electricity!H16</f>
        <v>0</v>
      </c>
      <c r="O18" s="65">
        <f>Electricity!I16</f>
        <v>0</v>
      </c>
      <c r="P18" s="65">
        <f>Electricity!J16</f>
        <v>0</v>
      </c>
    </row>
    <row r="19" spans="2:16" x14ac:dyDescent="0.35">
      <c r="B19" s="458" t="str">
        <f t="shared" si="1"/>
        <v>01/01/2019 05:00:00 AM</v>
      </c>
      <c r="C19" s="458">
        <v>43466</v>
      </c>
      <c r="D19" s="459">
        <v>0.20833333333333331</v>
      </c>
      <c r="E19" s="2">
        <f>Electricity!F44</f>
        <v>0</v>
      </c>
      <c r="F19" s="2">
        <f>Electricity!G44</f>
        <v>0</v>
      </c>
      <c r="G19" s="2">
        <f>Electricity!H44</f>
        <v>0</v>
      </c>
      <c r="H19" s="2">
        <f>Electricity!I44</f>
        <v>0</v>
      </c>
      <c r="I19" s="2">
        <f>Electricity!J44</f>
        <v>0</v>
      </c>
      <c r="K19" s="19" t="s">
        <v>309</v>
      </c>
      <c r="L19" s="65">
        <f>Electricity!F17</f>
        <v>0</v>
      </c>
      <c r="M19" s="65">
        <f>Electricity!G17</f>
        <v>0</v>
      </c>
      <c r="N19" s="65">
        <f>Electricity!H17</f>
        <v>0</v>
      </c>
      <c r="O19" s="65">
        <f>Electricity!I17</f>
        <v>0</v>
      </c>
      <c r="P19" s="65">
        <f>Electricity!J17</f>
        <v>0</v>
      </c>
    </row>
    <row r="20" spans="2:16" x14ac:dyDescent="0.35">
      <c r="B20" s="458" t="str">
        <f t="shared" si="1"/>
        <v>01/01/2019 06:00:00 AM</v>
      </c>
      <c r="C20" s="458">
        <v>43466</v>
      </c>
      <c r="D20" s="459">
        <v>0.24999999999999997</v>
      </c>
      <c r="E20" s="2">
        <f>Electricity!F45</f>
        <v>0</v>
      </c>
      <c r="F20" s="2">
        <f>Electricity!G45</f>
        <v>0</v>
      </c>
      <c r="G20" s="2">
        <f>Electricity!H45</f>
        <v>0</v>
      </c>
      <c r="H20" s="2">
        <f>Electricity!I45</f>
        <v>0</v>
      </c>
      <c r="I20" s="2">
        <f>Electricity!J45</f>
        <v>0</v>
      </c>
      <c r="K20" s="19" t="s">
        <v>310</v>
      </c>
      <c r="L20" s="65">
        <f>Electricity!F18</f>
        <v>0</v>
      </c>
      <c r="M20" s="65">
        <f>Electricity!G18</f>
        <v>0</v>
      </c>
      <c r="N20" s="65">
        <f>Electricity!H18</f>
        <v>0</v>
      </c>
      <c r="O20" s="65">
        <f>Electricity!I18</f>
        <v>0</v>
      </c>
      <c r="P20" s="65">
        <f>Electricity!J18</f>
        <v>0</v>
      </c>
    </row>
    <row r="21" spans="2:16" x14ac:dyDescent="0.35">
      <c r="B21" s="458" t="str">
        <f t="shared" si="1"/>
        <v>01/01/2019 07:00:00 AM</v>
      </c>
      <c r="C21" s="458">
        <v>43466</v>
      </c>
      <c r="D21" s="459">
        <v>0.29166666666666669</v>
      </c>
      <c r="E21" s="2">
        <f>Electricity!F46</f>
        <v>0</v>
      </c>
      <c r="F21" s="2">
        <f>Electricity!G46</f>
        <v>0</v>
      </c>
      <c r="G21" s="2">
        <f>Electricity!H46</f>
        <v>0</v>
      </c>
      <c r="H21" s="2">
        <f>Electricity!I46</f>
        <v>0</v>
      </c>
      <c r="I21" s="2">
        <f>Electricity!J46</f>
        <v>0</v>
      </c>
      <c r="K21" s="19" t="s">
        <v>311</v>
      </c>
      <c r="L21" s="65">
        <f>Electricity!F19</f>
        <v>0</v>
      </c>
      <c r="M21" s="65">
        <f>Electricity!G19</f>
        <v>0</v>
      </c>
      <c r="N21" s="65">
        <f>Electricity!H19</f>
        <v>0</v>
      </c>
      <c r="O21" s="65">
        <f>Electricity!I19</f>
        <v>0</v>
      </c>
      <c r="P21" s="65">
        <f>Electricity!J19</f>
        <v>0</v>
      </c>
    </row>
    <row r="22" spans="2:16" x14ac:dyDescent="0.35">
      <c r="B22" s="458" t="str">
        <f t="shared" si="1"/>
        <v>01/01/2019 08:00:00 AM</v>
      </c>
      <c r="C22" s="458">
        <v>43466</v>
      </c>
      <c r="D22" s="459">
        <v>0.33333333333333337</v>
      </c>
      <c r="E22" s="2">
        <f>Electricity!F47</f>
        <v>0</v>
      </c>
      <c r="F22" s="2">
        <f>Electricity!G47</f>
        <v>0</v>
      </c>
      <c r="G22" s="2">
        <f>Electricity!H47</f>
        <v>0</v>
      </c>
      <c r="H22" s="2">
        <f>Electricity!I47</f>
        <v>0</v>
      </c>
      <c r="I22" s="2">
        <f>Electricity!J47</f>
        <v>0</v>
      </c>
      <c r="K22" s="19" t="s">
        <v>312</v>
      </c>
      <c r="L22" s="65">
        <f>Electricity!F20</f>
        <v>0</v>
      </c>
      <c r="M22" s="65">
        <f>Electricity!G20</f>
        <v>0</v>
      </c>
      <c r="N22" s="65">
        <f>Electricity!H20</f>
        <v>0</v>
      </c>
      <c r="O22" s="65">
        <f>Electricity!I20</f>
        <v>0</v>
      </c>
      <c r="P22" s="65">
        <f>Electricity!J20</f>
        <v>0</v>
      </c>
    </row>
    <row r="23" spans="2:16" x14ac:dyDescent="0.35">
      <c r="B23" s="458" t="str">
        <f t="shared" si="1"/>
        <v>01/01/2019 09:00:00 AM</v>
      </c>
      <c r="C23" s="458">
        <v>43466</v>
      </c>
      <c r="D23" s="459">
        <v>0.375</v>
      </c>
      <c r="E23" s="2">
        <f>Electricity!F48</f>
        <v>0</v>
      </c>
      <c r="F23" s="2">
        <f>Electricity!G48</f>
        <v>0</v>
      </c>
      <c r="G23" s="2">
        <f>Electricity!H48</f>
        <v>0</v>
      </c>
      <c r="H23" s="2">
        <f>Electricity!I48</f>
        <v>0</v>
      </c>
      <c r="I23" s="2">
        <f>Electricity!J48</f>
        <v>0</v>
      </c>
      <c r="K23" s="19" t="s">
        <v>301</v>
      </c>
      <c r="L23" s="65">
        <f>Electricity!F21</f>
        <v>0</v>
      </c>
      <c r="M23" s="65">
        <f>Electricity!G21</f>
        <v>0</v>
      </c>
      <c r="N23" s="65">
        <f>Electricity!H21</f>
        <v>0</v>
      </c>
      <c r="O23" s="65">
        <f>Electricity!I21</f>
        <v>0</v>
      </c>
      <c r="P23" s="65">
        <f>Electricity!J21</f>
        <v>0</v>
      </c>
    </row>
    <row r="24" spans="2:16" x14ac:dyDescent="0.35">
      <c r="B24" s="458" t="str">
        <f t="shared" si="1"/>
        <v>01/01/2019 10:00:00 AM</v>
      </c>
      <c r="C24" s="458">
        <v>43466</v>
      </c>
      <c r="D24" s="459">
        <v>0.41666666666666669</v>
      </c>
      <c r="E24" s="2">
        <f>Electricity!F49</f>
        <v>0</v>
      </c>
      <c r="F24" s="2">
        <f>Electricity!G49</f>
        <v>0</v>
      </c>
      <c r="G24" s="2">
        <f>Electricity!H49</f>
        <v>0</v>
      </c>
      <c r="H24" s="2">
        <f>Electricity!I49</f>
        <v>0</v>
      </c>
      <c r="I24" s="2">
        <f>Electricity!J49</f>
        <v>0</v>
      </c>
      <c r="K24" s="19" t="s">
        <v>304</v>
      </c>
      <c r="L24" s="65">
        <f>Electricity!F22</f>
        <v>0</v>
      </c>
      <c r="M24" s="65">
        <f>Electricity!G22</f>
        <v>0</v>
      </c>
      <c r="N24" s="65">
        <f>Electricity!H22</f>
        <v>0</v>
      </c>
      <c r="O24" s="65">
        <f>Electricity!I22</f>
        <v>0</v>
      </c>
      <c r="P24" s="65">
        <f>Electricity!J22</f>
        <v>0</v>
      </c>
    </row>
    <row r="25" spans="2:16" x14ac:dyDescent="0.35">
      <c r="B25" s="458" t="str">
        <f t="shared" si="1"/>
        <v>01/01/2019 11:00:00 AM</v>
      </c>
      <c r="C25" s="458">
        <v>43466</v>
      </c>
      <c r="D25" s="459">
        <v>0.45833333333333337</v>
      </c>
      <c r="E25" s="2">
        <f>Electricity!F50</f>
        <v>0</v>
      </c>
      <c r="F25" s="2">
        <f>Electricity!G50</f>
        <v>0</v>
      </c>
      <c r="G25" s="2">
        <f>Electricity!H50</f>
        <v>0</v>
      </c>
      <c r="H25" s="2">
        <f>Electricity!I50</f>
        <v>0</v>
      </c>
      <c r="I25" s="2">
        <f>Electricity!J50</f>
        <v>0</v>
      </c>
      <c r="K25" s="19" t="s">
        <v>306</v>
      </c>
      <c r="L25" s="65">
        <f>Electricity!F23</f>
        <v>0</v>
      </c>
      <c r="M25" s="65">
        <f>Electricity!G23</f>
        <v>0</v>
      </c>
      <c r="N25" s="65">
        <f>Electricity!H23</f>
        <v>0</v>
      </c>
      <c r="O25" s="65">
        <f>Electricity!I23</f>
        <v>0</v>
      </c>
      <c r="P25" s="65">
        <f>Electricity!J23</f>
        <v>0</v>
      </c>
    </row>
    <row r="26" spans="2:16" x14ac:dyDescent="0.35">
      <c r="B26" s="458" t="str">
        <f t="shared" si="1"/>
        <v>01/01/2019 12:00:00 PM</v>
      </c>
      <c r="C26" s="458">
        <v>43466</v>
      </c>
      <c r="D26" s="459">
        <v>0.50000000000000011</v>
      </c>
      <c r="E26" s="2">
        <f>Electricity!F51</f>
        <v>0</v>
      </c>
      <c r="F26" s="2">
        <f>Electricity!G51</f>
        <v>0</v>
      </c>
      <c r="G26" s="2">
        <f>Electricity!H51</f>
        <v>0</v>
      </c>
      <c r="H26" s="2">
        <f>Electricity!I51</f>
        <v>0</v>
      </c>
      <c r="I26" s="2">
        <f>Electricity!J51</f>
        <v>0</v>
      </c>
    </row>
    <row r="27" spans="2:16" x14ac:dyDescent="0.35">
      <c r="B27" s="458" t="str">
        <f t="shared" si="1"/>
        <v>01/01/2019 01:00:00 PM</v>
      </c>
      <c r="C27" s="458">
        <v>43466</v>
      </c>
      <c r="D27" s="459">
        <v>0.54166666666666674</v>
      </c>
      <c r="E27" s="2">
        <f>Electricity!F52</f>
        <v>0</v>
      </c>
      <c r="F27" s="2">
        <f>Electricity!G52</f>
        <v>0</v>
      </c>
      <c r="G27" s="2">
        <f>Electricity!H52</f>
        <v>0</v>
      </c>
      <c r="H27" s="2">
        <f>Electricity!I52</f>
        <v>0</v>
      </c>
      <c r="I27" s="2">
        <f>Electricity!J52</f>
        <v>0</v>
      </c>
    </row>
    <row r="28" spans="2:16" x14ac:dyDescent="0.35">
      <c r="B28" s="458" t="str">
        <f t="shared" si="1"/>
        <v>01/01/2019 02:00:00 PM</v>
      </c>
      <c r="C28" s="458">
        <v>43466</v>
      </c>
      <c r="D28" s="459">
        <v>0.58333333333333337</v>
      </c>
      <c r="E28" s="2">
        <f>Electricity!F53</f>
        <v>0</v>
      </c>
      <c r="F28" s="2">
        <f>Electricity!G53</f>
        <v>0</v>
      </c>
      <c r="G28" s="2">
        <f>Electricity!H53</f>
        <v>0</v>
      </c>
      <c r="H28" s="2">
        <f>Electricity!I53</f>
        <v>0</v>
      </c>
      <c r="I28" s="2">
        <f>Electricity!J53</f>
        <v>0</v>
      </c>
    </row>
    <row r="29" spans="2:16" x14ac:dyDescent="0.35">
      <c r="B29" s="458" t="str">
        <f t="shared" si="1"/>
        <v>01/01/2019 03:00:00 PM</v>
      </c>
      <c r="C29" s="458">
        <v>43466</v>
      </c>
      <c r="D29" s="459">
        <v>0.62500000000000011</v>
      </c>
      <c r="E29" s="2">
        <f>Electricity!F54</f>
        <v>0</v>
      </c>
      <c r="F29" s="2">
        <f>Electricity!G54</f>
        <v>0</v>
      </c>
      <c r="G29" s="2">
        <f>Electricity!H54</f>
        <v>0</v>
      </c>
      <c r="H29" s="2">
        <f>Electricity!I54</f>
        <v>0</v>
      </c>
      <c r="I29" s="2">
        <f>Electricity!J54</f>
        <v>0</v>
      </c>
    </row>
    <row r="30" spans="2:16" x14ac:dyDescent="0.35">
      <c r="B30" s="458" t="str">
        <f t="shared" si="1"/>
        <v>01/01/2019 04:00:00 PM</v>
      </c>
      <c r="C30" s="458">
        <v>43466</v>
      </c>
      <c r="D30" s="459">
        <v>0.66666666666666674</v>
      </c>
      <c r="E30" s="2">
        <f>Electricity!F55</f>
        <v>0</v>
      </c>
      <c r="F30" s="2">
        <f>Electricity!G55</f>
        <v>0</v>
      </c>
      <c r="G30" s="2">
        <f>Electricity!H55</f>
        <v>0</v>
      </c>
      <c r="H30" s="2">
        <f>Electricity!I55</f>
        <v>0</v>
      </c>
      <c r="I30" s="2">
        <f>Electricity!J55</f>
        <v>0</v>
      </c>
    </row>
    <row r="31" spans="2:16" x14ac:dyDescent="0.35">
      <c r="B31" s="458" t="str">
        <f t="shared" si="1"/>
        <v>01/01/2019 05:00:00 PM</v>
      </c>
      <c r="C31" s="458">
        <v>43466</v>
      </c>
      <c r="D31" s="459">
        <v>0.70833333333333337</v>
      </c>
      <c r="E31" s="2">
        <f>Electricity!F56</f>
        <v>0</v>
      </c>
      <c r="F31" s="2">
        <f>Electricity!G56</f>
        <v>0</v>
      </c>
      <c r="G31" s="2">
        <f>Electricity!H56</f>
        <v>0</v>
      </c>
      <c r="H31" s="2">
        <f>Electricity!I56</f>
        <v>0</v>
      </c>
      <c r="I31" s="2">
        <f>Electricity!J56</f>
        <v>0</v>
      </c>
    </row>
    <row r="32" spans="2:16" x14ac:dyDescent="0.35">
      <c r="B32" s="458" t="str">
        <f t="shared" si="1"/>
        <v>01/01/2019 06:00:00 PM</v>
      </c>
      <c r="C32" s="458">
        <v>43466</v>
      </c>
      <c r="D32" s="459">
        <v>0.75000000000000011</v>
      </c>
      <c r="E32" s="2">
        <f>Electricity!F57</f>
        <v>0</v>
      </c>
      <c r="F32" s="2">
        <f>Electricity!G57</f>
        <v>0</v>
      </c>
      <c r="G32" s="2">
        <f>Electricity!H57</f>
        <v>0</v>
      </c>
      <c r="H32" s="2">
        <f>Electricity!I57</f>
        <v>0</v>
      </c>
      <c r="I32" s="2">
        <f>Electricity!J57</f>
        <v>0</v>
      </c>
    </row>
    <row r="33" spans="2:9" x14ac:dyDescent="0.35">
      <c r="B33" s="458" t="str">
        <f t="shared" si="1"/>
        <v>01/01/2019 07:00:00 PM</v>
      </c>
      <c r="C33" s="458">
        <v>43466</v>
      </c>
      <c r="D33" s="459">
        <v>0.79166666666666674</v>
      </c>
      <c r="E33" s="2">
        <f>Electricity!F58</f>
        <v>0</v>
      </c>
      <c r="F33" s="2">
        <f>Electricity!G58</f>
        <v>0</v>
      </c>
      <c r="G33" s="2">
        <f>Electricity!H58</f>
        <v>0</v>
      </c>
      <c r="H33" s="2">
        <f>Electricity!I58</f>
        <v>0</v>
      </c>
      <c r="I33" s="2">
        <f>Electricity!J58</f>
        <v>0</v>
      </c>
    </row>
    <row r="34" spans="2:9" x14ac:dyDescent="0.35">
      <c r="B34" s="458" t="str">
        <f t="shared" si="1"/>
        <v>01/01/2019 08:00:00 PM</v>
      </c>
      <c r="C34" s="458">
        <v>43466</v>
      </c>
      <c r="D34" s="459">
        <v>0.83333333333333337</v>
      </c>
      <c r="E34" s="2">
        <f>Electricity!F59</f>
        <v>0</v>
      </c>
      <c r="F34" s="2">
        <f>Electricity!G59</f>
        <v>0</v>
      </c>
      <c r="G34" s="2">
        <f>Electricity!H59</f>
        <v>0</v>
      </c>
      <c r="H34" s="2">
        <f>Electricity!I59</f>
        <v>0</v>
      </c>
      <c r="I34" s="2">
        <f>Electricity!J59</f>
        <v>0</v>
      </c>
    </row>
    <row r="35" spans="2:9" x14ac:dyDescent="0.35">
      <c r="B35" s="458" t="str">
        <f t="shared" si="1"/>
        <v>01/01/2019 09:00:00 PM</v>
      </c>
      <c r="C35" s="458">
        <v>43466</v>
      </c>
      <c r="D35" s="459">
        <v>0.87500000000000011</v>
      </c>
      <c r="E35" s="2">
        <f>Electricity!F60</f>
        <v>0</v>
      </c>
      <c r="F35" s="2">
        <f>Electricity!G60</f>
        <v>0</v>
      </c>
      <c r="G35" s="2">
        <f>Electricity!H60</f>
        <v>0</v>
      </c>
      <c r="H35" s="2">
        <f>Electricity!I60</f>
        <v>0</v>
      </c>
      <c r="I35" s="2">
        <f>Electricity!J60</f>
        <v>0</v>
      </c>
    </row>
    <row r="36" spans="2:9" x14ac:dyDescent="0.35">
      <c r="B36" s="458" t="str">
        <f t="shared" si="1"/>
        <v>01/01/2019 10:00:00 PM</v>
      </c>
      <c r="C36" s="458">
        <v>43466</v>
      </c>
      <c r="D36" s="459">
        <v>0.91666666666666674</v>
      </c>
      <c r="E36" s="2">
        <f>Electricity!F61</f>
        <v>0</v>
      </c>
      <c r="F36" s="2">
        <f>Electricity!G61</f>
        <v>0</v>
      </c>
      <c r="G36" s="2">
        <f>Electricity!H61</f>
        <v>0</v>
      </c>
      <c r="H36" s="2">
        <f>Electricity!I61</f>
        <v>0</v>
      </c>
      <c r="I36" s="2">
        <f>Electricity!J61</f>
        <v>0</v>
      </c>
    </row>
    <row r="37" spans="2:9" x14ac:dyDescent="0.35">
      <c r="B37" s="458" t="str">
        <f t="shared" si="1"/>
        <v>01/01/2019 11:00:00 PM</v>
      </c>
      <c r="C37" s="458">
        <v>43466</v>
      </c>
      <c r="D37" s="459">
        <v>0.95833333333333337</v>
      </c>
      <c r="E37" s="2">
        <f>Electricity!F62</f>
        <v>0</v>
      </c>
      <c r="F37" s="2">
        <f>Electricity!G62</f>
        <v>0</v>
      </c>
      <c r="G37" s="2">
        <f>Electricity!H62</f>
        <v>0</v>
      </c>
      <c r="H37" s="2">
        <f>Electricity!I62</f>
        <v>0</v>
      </c>
      <c r="I37" s="2">
        <f>Electricity!J62</f>
        <v>0</v>
      </c>
    </row>
    <row r="38" spans="2:9" x14ac:dyDescent="0.35">
      <c r="B38" s="458" t="str">
        <f t="shared" si="1"/>
        <v>01/02/2019 12:00:00 AM</v>
      </c>
      <c r="C38" s="458">
        <v>43467</v>
      </c>
      <c r="D38" s="459">
        <v>3.1225022567582528E-17</v>
      </c>
      <c r="E38" s="2">
        <f>Electricity!F63</f>
        <v>0</v>
      </c>
      <c r="F38" s="2">
        <f>Electricity!G63</f>
        <v>0</v>
      </c>
      <c r="G38" s="2">
        <f>Electricity!H63</f>
        <v>0</v>
      </c>
      <c r="H38" s="2">
        <f>Electricity!I63</f>
        <v>0</v>
      </c>
      <c r="I38" s="2">
        <f>Electricity!J63</f>
        <v>0</v>
      </c>
    </row>
    <row r="39" spans="2:9" x14ac:dyDescent="0.35">
      <c r="B39" s="458" t="str">
        <f t="shared" si="1"/>
        <v>01/02/2019 01:00:00 AM</v>
      </c>
      <c r="C39" s="458">
        <v>43467</v>
      </c>
      <c r="D39" s="459">
        <v>4.1666666666666699E-2</v>
      </c>
      <c r="E39" s="2">
        <f>Electricity!F64</f>
        <v>0</v>
      </c>
      <c r="F39" s="2">
        <f>Electricity!G64</f>
        <v>0</v>
      </c>
      <c r="G39" s="2">
        <f>Electricity!H64</f>
        <v>0</v>
      </c>
      <c r="H39" s="2">
        <f>Electricity!I64</f>
        <v>0</v>
      </c>
      <c r="I39" s="2">
        <f>Electricity!J64</f>
        <v>0</v>
      </c>
    </row>
    <row r="40" spans="2:9" x14ac:dyDescent="0.35">
      <c r="B40" s="458" t="str">
        <f t="shared" si="1"/>
        <v>01/02/2019 02:00:00 AM</v>
      </c>
      <c r="C40" s="458">
        <v>43467</v>
      </c>
      <c r="D40" s="459">
        <v>8.333333333333337E-2</v>
      </c>
      <c r="E40" s="2">
        <f>Electricity!F65</f>
        <v>0</v>
      </c>
      <c r="F40" s="2">
        <f>Electricity!G65</f>
        <v>0</v>
      </c>
      <c r="G40" s="2">
        <f>Electricity!H65</f>
        <v>0</v>
      </c>
      <c r="H40" s="2">
        <f>Electricity!I65</f>
        <v>0</v>
      </c>
      <c r="I40" s="2">
        <f>Electricity!J65</f>
        <v>0</v>
      </c>
    </row>
    <row r="41" spans="2:9" x14ac:dyDescent="0.35">
      <c r="B41" s="458" t="str">
        <f t="shared" si="1"/>
        <v>01/02/2019 03:00:00 AM</v>
      </c>
      <c r="C41" s="458">
        <v>43467</v>
      </c>
      <c r="D41" s="459">
        <v>0.12500000000000006</v>
      </c>
      <c r="E41" s="2">
        <f>Electricity!F66</f>
        <v>0</v>
      </c>
      <c r="F41" s="2">
        <f>Electricity!G66</f>
        <v>0</v>
      </c>
      <c r="G41" s="2">
        <f>Electricity!H66</f>
        <v>0</v>
      </c>
      <c r="H41" s="2">
        <f>Electricity!I66</f>
        <v>0</v>
      </c>
      <c r="I41" s="2">
        <f>Electricity!J66</f>
        <v>0</v>
      </c>
    </row>
    <row r="42" spans="2:9" x14ac:dyDescent="0.35">
      <c r="B42" s="458" t="str">
        <f t="shared" si="1"/>
        <v>01/02/2019 04:00:00 AM</v>
      </c>
      <c r="C42" s="458">
        <v>43467</v>
      </c>
      <c r="D42" s="459">
        <v>0.16666666666666669</v>
      </c>
      <c r="E42" s="2">
        <f>Electricity!F67</f>
        <v>0</v>
      </c>
      <c r="F42" s="2">
        <f>Electricity!G67</f>
        <v>0</v>
      </c>
      <c r="G42" s="2">
        <f>Electricity!H67</f>
        <v>0</v>
      </c>
      <c r="H42" s="2">
        <f>Electricity!I67</f>
        <v>0</v>
      </c>
      <c r="I42" s="2">
        <f>Electricity!J67</f>
        <v>0</v>
      </c>
    </row>
    <row r="43" spans="2:9" x14ac:dyDescent="0.35">
      <c r="B43" s="458" t="str">
        <f t="shared" si="1"/>
        <v>01/02/2019 05:00:00 AM</v>
      </c>
      <c r="C43" s="458">
        <v>43467</v>
      </c>
      <c r="D43" s="459">
        <v>0.20833333333333337</v>
      </c>
      <c r="E43" s="2">
        <f>Electricity!F68</f>
        <v>0</v>
      </c>
      <c r="F43" s="2">
        <f>Electricity!G68</f>
        <v>0</v>
      </c>
      <c r="G43" s="2">
        <f>Electricity!H68</f>
        <v>0</v>
      </c>
      <c r="H43" s="2">
        <f>Electricity!I68</f>
        <v>0</v>
      </c>
      <c r="I43" s="2">
        <f>Electricity!J68</f>
        <v>0</v>
      </c>
    </row>
    <row r="44" spans="2:9" x14ac:dyDescent="0.35">
      <c r="B44" s="458" t="str">
        <f t="shared" si="1"/>
        <v>01/02/2019 06:00:00 AM</v>
      </c>
      <c r="C44" s="458">
        <v>43467</v>
      </c>
      <c r="D44" s="459">
        <v>0.25</v>
      </c>
      <c r="E44" s="2">
        <f>Electricity!F69</f>
        <v>0</v>
      </c>
      <c r="F44" s="2">
        <f>Electricity!G69</f>
        <v>0</v>
      </c>
      <c r="G44" s="2">
        <f>Electricity!H69</f>
        <v>0</v>
      </c>
      <c r="H44" s="2">
        <f>Electricity!I69</f>
        <v>0</v>
      </c>
      <c r="I44" s="2">
        <f>Electricity!J69</f>
        <v>0</v>
      </c>
    </row>
    <row r="45" spans="2:9" x14ac:dyDescent="0.35">
      <c r="B45" s="458" t="str">
        <f t="shared" si="1"/>
        <v>01/02/2019 07:00:00 AM</v>
      </c>
      <c r="C45" s="458">
        <v>43467</v>
      </c>
      <c r="D45" s="459">
        <v>0.29166666666666669</v>
      </c>
      <c r="E45" s="2">
        <f>Electricity!F70</f>
        <v>0</v>
      </c>
      <c r="F45" s="2">
        <f>Electricity!G70</f>
        <v>0</v>
      </c>
      <c r="G45" s="2">
        <f>Electricity!H70</f>
        <v>0</v>
      </c>
      <c r="H45" s="2">
        <f>Electricity!I70</f>
        <v>0</v>
      </c>
      <c r="I45" s="2">
        <f>Electricity!J70</f>
        <v>0</v>
      </c>
    </row>
    <row r="46" spans="2:9" x14ac:dyDescent="0.35">
      <c r="B46" s="458" t="str">
        <f t="shared" si="1"/>
        <v>01/02/2019 08:00:00 AM</v>
      </c>
      <c r="C46" s="458">
        <v>43467</v>
      </c>
      <c r="D46" s="459">
        <v>0.33333333333333337</v>
      </c>
      <c r="E46" s="2">
        <f>Electricity!F71</f>
        <v>0</v>
      </c>
      <c r="F46" s="2">
        <f>Electricity!G71</f>
        <v>0</v>
      </c>
      <c r="G46" s="2">
        <f>Electricity!H71</f>
        <v>0</v>
      </c>
      <c r="H46" s="2">
        <f>Electricity!I71</f>
        <v>0</v>
      </c>
      <c r="I46" s="2">
        <f>Electricity!J71</f>
        <v>0</v>
      </c>
    </row>
    <row r="47" spans="2:9" x14ac:dyDescent="0.35">
      <c r="B47" s="458" t="str">
        <f t="shared" si="1"/>
        <v>01/02/2019 09:00:00 AM</v>
      </c>
      <c r="C47" s="458">
        <v>43467</v>
      </c>
      <c r="D47" s="459">
        <v>0.375</v>
      </c>
      <c r="E47" s="2">
        <f>Electricity!F72</f>
        <v>0</v>
      </c>
      <c r="F47" s="2">
        <f>Electricity!G72</f>
        <v>0</v>
      </c>
      <c r="G47" s="2">
        <f>Electricity!H72</f>
        <v>0</v>
      </c>
      <c r="H47" s="2">
        <f>Electricity!I72</f>
        <v>0</v>
      </c>
      <c r="I47" s="2">
        <f>Electricity!J72</f>
        <v>0</v>
      </c>
    </row>
    <row r="48" spans="2:9" x14ac:dyDescent="0.35">
      <c r="B48" s="458" t="str">
        <f t="shared" si="1"/>
        <v>01/02/2019 10:00:00 AM</v>
      </c>
      <c r="C48" s="458">
        <v>43467</v>
      </c>
      <c r="D48" s="459">
        <v>0.41666666666666669</v>
      </c>
      <c r="E48" s="2">
        <f>Electricity!F73</f>
        <v>0</v>
      </c>
      <c r="F48" s="2">
        <f>Electricity!G73</f>
        <v>0</v>
      </c>
      <c r="G48" s="2">
        <f>Electricity!H73</f>
        <v>0</v>
      </c>
      <c r="H48" s="2">
        <f>Electricity!I73</f>
        <v>0</v>
      </c>
      <c r="I48" s="2">
        <f>Electricity!J73</f>
        <v>0</v>
      </c>
    </row>
    <row r="49" spans="2:9" x14ac:dyDescent="0.35">
      <c r="B49" s="458" t="str">
        <f t="shared" si="1"/>
        <v>01/02/2019 11:00:00 AM</v>
      </c>
      <c r="C49" s="458">
        <v>43467</v>
      </c>
      <c r="D49" s="459">
        <v>0.45833333333333337</v>
      </c>
      <c r="E49" s="2">
        <f>Electricity!F74</f>
        <v>0</v>
      </c>
      <c r="F49" s="2">
        <f>Electricity!G74</f>
        <v>0</v>
      </c>
      <c r="G49" s="2">
        <f>Electricity!H74</f>
        <v>0</v>
      </c>
      <c r="H49" s="2">
        <f>Electricity!I74</f>
        <v>0</v>
      </c>
      <c r="I49" s="2">
        <f>Electricity!J74</f>
        <v>0</v>
      </c>
    </row>
    <row r="50" spans="2:9" x14ac:dyDescent="0.35">
      <c r="B50" s="458" t="str">
        <f t="shared" si="1"/>
        <v>01/02/2019 12:00:00 PM</v>
      </c>
      <c r="C50" s="458">
        <v>43467</v>
      </c>
      <c r="D50" s="459">
        <v>0.50000000000000011</v>
      </c>
      <c r="E50" s="2">
        <f>Electricity!F75</f>
        <v>0</v>
      </c>
      <c r="F50" s="2">
        <f>Electricity!G75</f>
        <v>0</v>
      </c>
      <c r="G50" s="2">
        <f>Electricity!H75</f>
        <v>0</v>
      </c>
      <c r="H50" s="2">
        <f>Electricity!I75</f>
        <v>0</v>
      </c>
      <c r="I50" s="2">
        <f>Electricity!J75</f>
        <v>0</v>
      </c>
    </row>
    <row r="51" spans="2:9" x14ac:dyDescent="0.35">
      <c r="B51" s="458" t="str">
        <f t="shared" si="1"/>
        <v>01/02/2019 01:00:00 PM</v>
      </c>
      <c r="C51" s="458">
        <v>43467</v>
      </c>
      <c r="D51" s="459">
        <v>0.54166666666666674</v>
      </c>
      <c r="E51" s="2">
        <f>Electricity!F76</f>
        <v>0</v>
      </c>
      <c r="F51" s="2">
        <f>Electricity!G76</f>
        <v>0</v>
      </c>
      <c r="G51" s="2">
        <f>Electricity!H76</f>
        <v>0</v>
      </c>
      <c r="H51" s="2">
        <f>Electricity!I76</f>
        <v>0</v>
      </c>
      <c r="I51" s="2">
        <f>Electricity!J76</f>
        <v>0</v>
      </c>
    </row>
    <row r="52" spans="2:9" x14ac:dyDescent="0.35">
      <c r="B52" s="458" t="str">
        <f t="shared" si="1"/>
        <v>01/02/2019 02:00:00 PM</v>
      </c>
      <c r="C52" s="458">
        <v>43467</v>
      </c>
      <c r="D52" s="459">
        <v>0.58333333333333337</v>
      </c>
      <c r="E52" s="2">
        <f>Electricity!F77</f>
        <v>0</v>
      </c>
      <c r="F52" s="2">
        <f>Electricity!G77</f>
        <v>0</v>
      </c>
      <c r="G52" s="2">
        <f>Electricity!H77</f>
        <v>0</v>
      </c>
      <c r="H52" s="2">
        <f>Electricity!I77</f>
        <v>0</v>
      </c>
      <c r="I52" s="2">
        <f>Electricity!J77</f>
        <v>0</v>
      </c>
    </row>
    <row r="53" spans="2:9" x14ac:dyDescent="0.35">
      <c r="B53" s="458" t="str">
        <f t="shared" si="1"/>
        <v>01/02/2019 03:00:00 PM</v>
      </c>
      <c r="C53" s="458">
        <v>43467</v>
      </c>
      <c r="D53" s="459">
        <v>0.62500000000000011</v>
      </c>
      <c r="E53" s="2">
        <f>Electricity!F78</f>
        <v>0</v>
      </c>
      <c r="F53" s="2">
        <f>Electricity!G78</f>
        <v>0</v>
      </c>
      <c r="G53" s="2">
        <f>Electricity!H78</f>
        <v>0</v>
      </c>
      <c r="H53" s="2">
        <f>Electricity!I78</f>
        <v>0</v>
      </c>
      <c r="I53" s="2">
        <f>Electricity!J78</f>
        <v>0</v>
      </c>
    </row>
    <row r="54" spans="2:9" x14ac:dyDescent="0.35">
      <c r="B54" s="458" t="str">
        <f t="shared" si="1"/>
        <v>01/02/2019 04:00:00 PM</v>
      </c>
      <c r="C54" s="458">
        <v>43467</v>
      </c>
      <c r="D54" s="459">
        <v>0.66666666666666674</v>
      </c>
      <c r="E54" s="2">
        <f>Electricity!F79</f>
        <v>0</v>
      </c>
      <c r="F54" s="2">
        <f>Electricity!G79</f>
        <v>0</v>
      </c>
      <c r="G54" s="2">
        <f>Electricity!H79</f>
        <v>0</v>
      </c>
      <c r="H54" s="2">
        <f>Electricity!I79</f>
        <v>0</v>
      </c>
      <c r="I54" s="2">
        <f>Electricity!J79</f>
        <v>0</v>
      </c>
    </row>
    <row r="55" spans="2:9" x14ac:dyDescent="0.35">
      <c r="B55" s="458" t="str">
        <f t="shared" si="1"/>
        <v>01/02/2019 05:00:00 PM</v>
      </c>
      <c r="C55" s="458">
        <v>43467</v>
      </c>
      <c r="D55" s="459">
        <v>0.70833333333333337</v>
      </c>
      <c r="E55" s="2">
        <f>Electricity!F80</f>
        <v>0</v>
      </c>
      <c r="F55" s="2">
        <f>Electricity!G80</f>
        <v>0</v>
      </c>
      <c r="G55" s="2">
        <f>Electricity!H80</f>
        <v>0</v>
      </c>
      <c r="H55" s="2">
        <f>Electricity!I80</f>
        <v>0</v>
      </c>
      <c r="I55" s="2">
        <f>Electricity!J80</f>
        <v>0</v>
      </c>
    </row>
    <row r="56" spans="2:9" x14ac:dyDescent="0.35">
      <c r="B56" s="458" t="str">
        <f t="shared" si="1"/>
        <v>01/02/2019 06:00:00 PM</v>
      </c>
      <c r="C56" s="458">
        <v>43467</v>
      </c>
      <c r="D56" s="459">
        <v>0.75000000000000011</v>
      </c>
      <c r="E56" s="2">
        <f>Electricity!F81</f>
        <v>0</v>
      </c>
      <c r="F56" s="2">
        <f>Electricity!G81</f>
        <v>0</v>
      </c>
      <c r="G56" s="2">
        <f>Electricity!H81</f>
        <v>0</v>
      </c>
      <c r="H56" s="2">
        <f>Electricity!I81</f>
        <v>0</v>
      </c>
      <c r="I56" s="2">
        <f>Electricity!J81</f>
        <v>0</v>
      </c>
    </row>
    <row r="57" spans="2:9" x14ac:dyDescent="0.35">
      <c r="B57" s="458" t="str">
        <f t="shared" si="1"/>
        <v>01/02/2019 07:00:00 PM</v>
      </c>
      <c r="C57" s="458">
        <v>43467</v>
      </c>
      <c r="D57" s="459">
        <v>0.79166666666666674</v>
      </c>
      <c r="E57" s="2">
        <f>Electricity!F82</f>
        <v>0</v>
      </c>
      <c r="F57" s="2">
        <f>Electricity!G82</f>
        <v>0</v>
      </c>
      <c r="G57" s="2">
        <f>Electricity!H82</f>
        <v>0</v>
      </c>
      <c r="H57" s="2">
        <f>Electricity!I82</f>
        <v>0</v>
      </c>
      <c r="I57" s="2">
        <f>Electricity!J82</f>
        <v>0</v>
      </c>
    </row>
    <row r="58" spans="2:9" x14ac:dyDescent="0.35">
      <c r="B58" s="458" t="str">
        <f t="shared" si="1"/>
        <v>01/02/2019 08:00:00 PM</v>
      </c>
      <c r="C58" s="458">
        <v>43467</v>
      </c>
      <c r="D58" s="459">
        <v>0.83333333333333337</v>
      </c>
      <c r="E58" s="2">
        <f>Electricity!F83</f>
        <v>0</v>
      </c>
      <c r="F58" s="2">
        <f>Electricity!G83</f>
        <v>0</v>
      </c>
      <c r="G58" s="2">
        <f>Electricity!H83</f>
        <v>0</v>
      </c>
      <c r="H58" s="2">
        <f>Electricity!I83</f>
        <v>0</v>
      </c>
      <c r="I58" s="2">
        <f>Electricity!J83</f>
        <v>0</v>
      </c>
    </row>
    <row r="59" spans="2:9" x14ac:dyDescent="0.35">
      <c r="B59" s="458" t="str">
        <f t="shared" si="1"/>
        <v>01/02/2019 09:00:00 PM</v>
      </c>
      <c r="C59" s="458">
        <v>43467</v>
      </c>
      <c r="D59" s="459">
        <v>0.87500000000000011</v>
      </c>
      <c r="E59" s="2">
        <f>Electricity!F84</f>
        <v>0</v>
      </c>
      <c r="F59" s="2">
        <f>Electricity!G84</f>
        <v>0</v>
      </c>
      <c r="G59" s="2">
        <f>Electricity!H84</f>
        <v>0</v>
      </c>
      <c r="H59" s="2">
        <f>Electricity!I84</f>
        <v>0</v>
      </c>
      <c r="I59" s="2">
        <f>Electricity!J84</f>
        <v>0</v>
      </c>
    </row>
    <row r="60" spans="2:9" x14ac:dyDescent="0.35">
      <c r="B60" s="458" t="str">
        <f t="shared" si="1"/>
        <v>01/02/2019 10:00:00 PM</v>
      </c>
      <c r="C60" s="458">
        <v>43467</v>
      </c>
      <c r="D60" s="459">
        <v>0.91666666666666674</v>
      </c>
      <c r="E60" s="2">
        <f>Electricity!F85</f>
        <v>0</v>
      </c>
      <c r="F60" s="2">
        <f>Electricity!G85</f>
        <v>0</v>
      </c>
      <c r="G60" s="2">
        <f>Electricity!H85</f>
        <v>0</v>
      </c>
      <c r="H60" s="2">
        <f>Electricity!I85</f>
        <v>0</v>
      </c>
      <c r="I60" s="2">
        <f>Electricity!J85</f>
        <v>0</v>
      </c>
    </row>
    <row r="61" spans="2:9" x14ac:dyDescent="0.35">
      <c r="B61" s="458" t="str">
        <f t="shared" si="1"/>
        <v>01/02/2019 11:00:00 PM</v>
      </c>
      <c r="C61" s="458">
        <v>43467</v>
      </c>
      <c r="D61" s="459">
        <v>0.95833333333333337</v>
      </c>
      <c r="E61" s="2">
        <f>Electricity!F86</f>
        <v>0</v>
      </c>
      <c r="F61" s="2">
        <f>Electricity!G86</f>
        <v>0</v>
      </c>
      <c r="G61" s="2">
        <f>Electricity!H86</f>
        <v>0</v>
      </c>
      <c r="H61" s="2">
        <f>Electricity!I86</f>
        <v>0</v>
      </c>
      <c r="I61" s="2">
        <f>Electricity!J86</f>
        <v>0</v>
      </c>
    </row>
    <row r="62" spans="2:9" x14ac:dyDescent="0.35">
      <c r="B62" s="458" t="str">
        <f t="shared" si="1"/>
        <v>01/03/2019 12:00:00 AM</v>
      </c>
      <c r="C62" s="458">
        <v>43468</v>
      </c>
      <c r="D62" s="459">
        <v>3.1225022567582528E-17</v>
      </c>
      <c r="E62" s="2">
        <f>Electricity!F87</f>
        <v>0</v>
      </c>
      <c r="F62" s="2">
        <f>Electricity!G87</f>
        <v>0</v>
      </c>
      <c r="G62" s="2">
        <f>Electricity!H87</f>
        <v>0</v>
      </c>
      <c r="H62" s="2">
        <f>Electricity!I87</f>
        <v>0</v>
      </c>
      <c r="I62" s="2">
        <f>Electricity!J87</f>
        <v>0</v>
      </c>
    </row>
    <row r="63" spans="2:9" x14ac:dyDescent="0.35">
      <c r="B63" s="458" t="str">
        <f t="shared" si="1"/>
        <v>01/03/2019 01:00:00 AM</v>
      </c>
      <c r="C63" s="458">
        <v>43468</v>
      </c>
      <c r="D63" s="459">
        <v>4.1666666666666699E-2</v>
      </c>
      <c r="E63" s="2">
        <f>Electricity!F88</f>
        <v>0</v>
      </c>
      <c r="F63" s="2">
        <f>Electricity!G88</f>
        <v>0</v>
      </c>
      <c r="G63" s="2">
        <f>Electricity!H88</f>
        <v>0</v>
      </c>
      <c r="H63" s="2">
        <f>Electricity!I88</f>
        <v>0</v>
      </c>
      <c r="I63" s="2">
        <f>Electricity!J88</f>
        <v>0</v>
      </c>
    </row>
    <row r="64" spans="2:9" x14ac:dyDescent="0.35">
      <c r="B64" s="458" t="str">
        <f t="shared" si="1"/>
        <v>01/03/2019 02:00:00 AM</v>
      </c>
      <c r="C64" s="458">
        <v>43468</v>
      </c>
      <c r="D64" s="459">
        <v>8.333333333333337E-2</v>
      </c>
      <c r="E64" s="2">
        <f>Electricity!F89</f>
        <v>0</v>
      </c>
      <c r="F64" s="2">
        <f>Electricity!G89</f>
        <v>0</v>
      </c>
      <c r="G64" s="2">
        <f>Electricity!H89</f>
        <v>0</v>
      </c>
      <c r="H64" s="2">
        <f>Electricity!I89</f>
        <v>0</v>
      </c>
      <c r="I64" s="2">
        <f>Electricity!J89</f>
        <v>0</v>
      </c>
    </row>
    <row r="65" spans="2:9" x14ac:dyDescent="0.35">
      <c r="B65" s="458" t="str">
        <f t="shared" si="1"/>
        <v>01/03/2019 03:00:00 AM</v>
      </c>
      <c r="C65" s="458">
        <v>43468</v>
      </c>
      <c r="D65" s="459">
        <v>0.12500000000000006</v>
      </c>
      <c r="E65" s="2">
        <f>Electricity!F90</f>
        <v>0</v>
      </c>
      <c r="F65" s="2">
        <f>Electricity!G90</f>
        <v>0</v>
      </c>
      <c r="G65" s="2">
        <f>Electricity!H90</f>
        <v>0</v>
      </c>
      <c r="H65" s="2">
        <f>Electricity!I90</f>
        <v>0</v>
      </c>
      <c r="I65" s="2">
        <f>Electricity!J90</f>
        <v>0</v>
      </c>
    </row>
    <row r="66" spans="2:9" x14ac:dyDescent="0.35">
      <c r="B66" s="458" t="str">
        <f t="shared" si="1"/>
        <v>01/03/2019 04:00:00 AM</v>
      </c>
      <c r="C66" s="458">
        <v>43468</v>
      </c>
      <c r="D66" s="459">
        <v>0.16666666666666669</v>
      </c>
      <c r="E66" s="2">
        <f>Electricity!F91</f>
        <v>0</v>
      </c>
      <c r="F66" s="2">
        <f>Electricity!G91</f>
        <v>0</v>
      </c>
      <c r="G66" s="2">
        <f>Electricity!H91</f>
        <v>0</v>
      </c>
      <c r="H66" s="2">
        <f>Electricity!I91</f>
        <v>0</v>
      </c>
      <c r="I66" s="2">
        <f>Electricity!J91</f>
        <v>0</v>
      </c>
    </row>
    <row r="67" spans="2:9" x14ac:dyDescent="0.35">
      <c r="B67" s="458" t="str">
        <f t="shared" si="1"/>
        <v>01/03/2019 05:00:00 AM</v>
      </c>
      <c r="C67" s="458">
        <v>43468</v>
      </c>
      <c r="D67" s="459">
        <v>0.20833333333333337</v>
      </c>
      <c r="E67" s="2">
        <f>Electricity!F92</f>
        <v>0</v>
      </c>
      <c r="F67" s="2">
        <f>Electricity!G92</f>
        <v>0</v>
      </c>
      <c r="G67" s="2">
        <f>Electricity!H92</f>
        <v>0</v>
      </c>
      <c r="H67" s="2">
        <f>Electricity!I92</f>
        <v>0</v>
      </c>
      <c r="I67" s="2">
        <f>Electricity!J92</f>
        <v>0</v>
      </c>
    </row>
    <row r="68" spans="2:9" x14ac:dyDescent="0.35">
      <c r="B68" s="458" t="str">
        <f t="shared" si="1"/>
        <v>01/03/2019 06:00:00 AM</v>
      </c>
      <c r="C68" s="458">
        <v>43468</v>
      </c>
      <c r="D68" s="459">
        <v>0.25</v>
      </c>
      <c r="E68" s="2">
        <f>Electricity!F93</f>
        <v>0</v>
      </c>
      <c r="F68" s="2">
        <f>Electricity!G93</f>
        <v>0</v>
      </c>
      <c r="G68" s="2">
        <f>Electricity!H93</f>
        <v>0</v>
      </c>
      <c r="H68" s="2">
        <f>Electricity!I93</f>
        <v>0</v>
      </c>
      <c r="I68" s="2">
        <f>Electricity!J93</f>
        <v>0</v>
      </c>
    </row>
    <row r="69" spans="2:9" x14ac:dyDescent="0.35">
      <c r="B69" s="458" t="str">
        <f t="shared" si="1"/>
        <v>01/03/2019 07:00:00 AM</v>
      </c>
      <c r="C69" s="458">
        <v>43468</v>
      </c>
      <c r="D69" s="459">
        <v>0.29166666666666669</v>
      </c>
      <c r="E69" s="2">
        <f>Electricity!F94</f>
        <v>0</v>
      </c>
      <c r="F69" s="2">
        <f>Electricity!G94</f>
        <v>0</v>
      </c>
      <c r="G69" s="2">
        <f>Electricity!H94</f>
        <v>0</v>
      </c>
      <c r="H69" s="2">
        <f>Electricity!I94</f>
        <v>0</v>
      </c>
      <c r="I69" s="2">
        <f>Electricity!J94</f>
        <v>0</v>
      </c>
    </row>
    <row r="70" spans="2:9" x14ac:dyDescent="0.35">
      <c r="B70" s="458" t="str">
        <f t="shared" si="1"/>
        <v>01/03/2019 08:00:00 AM</v>
      </c>
      <c r="C70" s="458">
        <v>43468</v>
      </c>
      <c r="D70" s="459">
        <v>0.33333333333333337</v>
      </c>
      <c r="E70" s="2">
        <f>Electricity!F95</f>
        <v>0</v>
      </c>
      <c r="F70" s="2">
        <f>Electricity!G95</f>
        <v>0</v>
      </c>
      <c r="G70" s="2">
        <f>Electricity!H95</f>
        <v>0</v>
      </c>
      <c r="H70" s="2">
        <f>Electricity!I95</f>
        <v>0</v>
      </c>
      <c r="I70" s="2">
        <f>Electricity!J95</f>
        <v>0</v>
      </c>
    </row>
    <row r="71" spans="2:9" x14ac:dyDescent="0.35">
      <c r="B71" s="458" t="str">
        <f t="shared" si="1"/>
        <v>01/03/2019 09:00:00 AM</v>
      </c>
      <c r="C71" s="458">
        <v>43468</v>
      </c>
      <c r="D71" s="459">
        <v>0.375</v>
      </c>
      <c r="E71" s="2">
        <f>Electricity!F96</f>
        <v>0</v>
      </c>
      <c r="F71" s="2">
        <f>Electricity!G96</f>
        <v>0</v>
      </c>
      <c r="G71" s="2">
        <f>Electricity!H96</f>
        <v>0</v>
      </c>
      <c r="H71" s="2">
        <f>Electricity!I96</f>
        <v>0</v>
      </c>
      <c r="I71" s="2">
        <f>Electricity!J96</f>
        <v>0</v>
      </c>
    </row>
    <row r="72" spans="2:9" x14ac:dyDescent="0.35">
      <c r="B72" s="458" t="str">
        <f t="shared" si="1"/>
        <v>01/03/2019 10:00:00 AM</v>
      </c>
      <c r="C72" s="458">
        <v>43468</v>
      </c>
      <c r="D72" s="459">
        <v>0.41666666666666669</v>
      </c>
      <c r="E72" s="2">
        <f>Electricity!F97</f>
        <v>0</v>
      </c>
      <c r="F72" s="2">
        <f>Electricity!G97</f>
        <v>0</v>
      </c>
      <c r="G72" s="2">
        <f>Electricity!H97</f>
        <v>0</v>
      </c>
      <c r="H72" s="2">
        <f>Electricity!I97</f>
        <v>0</v>
      </c>
      <c r="I72" s="2">
        <f>Electricity!J97</f>
        <v>0</v>
      </c>
    </row>
    <row r="73" spans="2:9" x14ac:dyDescent="0.35">
      <c r="B73" s="458" t="str">
        <f t="shared" si="1"/>
        <v>01/03/2019 11:00:00 AM</v>
      </c>
      <c r="C73" s="458">
        <v>43468</v>
      </c>
      <c r="D73" s="459">
        <v>0.45833333333333337</v>
      </c>
      <c r="E73" s="2">
        <f>Electricity!F98</f>
        <v>0</v>
      </c>
      <c r="F73" s="2">
        <f>Electricity!G98</f>
        <v>0</v>
      </c>
      <c r="G73" s="2">
        <f>Electricity!H98</f>
        <v>0</v>
      </c>
      <c r="H73" s="2">
        <f>Electricity!I98</f>
        <v>0</v>
      </c>
      <c r="I73" s="2">
        <f>Electricity!J98</f>
        <v>0</v>
      </c>
    </row>
    <row r="74" spans="2:9" x14ac:dyDescent="0.35">
      <c r="B74" s="458" t="str">
        <f t="shared" si="1"/>
        <v>01/03/2019 12:00:00 PM</v>
      </c>
      <c r="C74" s="458">
        <v>43468</v>
      </c>
      <c r="D74" s="459">
        <v>0.50000000000000011</v>
      </c>
      <c r="E74" s="2">
        <f>Electricity!F99</f>
        <v>0</v>
      </c>
      <c r="F74" s="2">
        <f>Electricity!G99</f>
        <v>0</v>
      </c>
      <c r="G74" s="2">
        <f>Electricity!H99</f>
        <v>0</v>
      </c>
      <c r="H74" s="2">
        <f>Electricity!I99</f>
        <v>0</v>
      </c>
      <c r="I74" s="2">
        <f>Electricity!J99</f>
        <v>0</v>
      </c>
    </row>
    <row r="75" spans="2:9" x14ac:dyDescent="0.35">
      <c r="B75" s="458" t="str">
        <f t="shared" si="1"/>
        <v>01/03/2019 01:00:00 PM</v>
      </c>
      <c r="C75" s="458">
        <v>43468</v>
      </c>
      <c r="D75" s="459">
        <v>0.54166666666666674</v>
      </c>
      <c r="E75" s="2">
        <f>Electricity!F100</f>
        <v>0</v>
      </c>
      <c r="F75" s="2">
        <f>Electricity!G100</f>
        <v>0</v>
      </c>
      <c r="G75" s="2">
        <f>Electricity!H100</f>
        <v>0</v>
      </c>
      <c r="H75" s="2">
        <f>Electricity!I100</f>
        <v>0</v>
      </c>
      <c r="I75" s="2">
        <f>Electricity!J100</f>
        <v>0</v>
      </c>
    </row>
    <row r="76" spans="2:9" x14ac:dyDescent="0.35">
      <c r="B76" s="458" t="str">
        <f t="shared" si="1"/>
        <v>01/03/2019 02:00:00 PM</v>
      </c>
      <c r="C76" s="458">
        <v>43468</v>
      </c>
      <c r="D76" s="459">
        <v>0.58333333333333337</v>
      </c>
      <c r="E76" s="2">
        <f>Electricity!F101</f>
        <v>0</v>
      </c>
      <c r="F76" s="2">
        <f>Electricity!G101</f>
        <v>0</v>
      </c>
      <c r="G76" s="2">
        <f>Electricity!H101</f>
        <v>0</v>
      </c>
      <c r="H76" s="2">
        <f>Electricity!I101</f>
        <v>0</v>
      </c>
      <c r="I76" s="2">
        <f>Electricity!J101</f>
        <v>0</v>
      </c>
    </row>
    <row r="77" spans="2:9" x14ac:dyDescent="0.35">
      <c r="B77" s="458" t="str">
        <f t="shared" si="1"/>
        <v>01/03/2019 03:00:00 PM</v>
      </c>
      <c r="C77" s="458">
        <v>43468</v>
      </c>
      <c r="D77" s="459">
        <v>0.62500000000000011</v>
      </c>
      <c r="E77" s="2">
        <f>Electricity!F102</f>
        <v>0</v>
      </c>
      <c r="F77" s="2">
        <f>Electricity!G102</f>
        <v>0</v>
      </c>
      <c r="G77" s="2">
        <f>Electricity!H102</f>
        <v>0</v>
      </c>
      <c r="H77" s="2">
        <f>Electricity!I102</f>
        <v>0</v>
      </c>
      <c r="I77" s="2">
        <f>Electricity!J102</f>
        <v>0</v>
      </c>
    </row>
    <row r="78" spans="2:9" x14ac:dyDescent="0.35">
      <c r="B78" s="458" t="str">
        <f t="shared" si="1"/>
        <v>01/03/2019 04:00:00 PM</v>
      </c>
      <c r="C78" s="458">
        <v>43468</v>
      </c>
      <c r="D78" s="459">
        <v>0.66666666666666674</v>
      </c>
      <c r="E78" s="2">
        <f>Electricity!F103</f>
        <v>0</v>
      </c>
      <c r="F78" s="2">
        <f>Electricity!G103</f>
        <v>0</v>
      </c>
      <c r="G78" s="2">
        <f>Electricity!H103</f>
        <v>0</v>
      </c>
      <c r="H78" s="2">
        <f>Electricity!I103</f>
        <v>0</v>
      </c>
      <c r="I78" s="2">
        <f>Electricity!J103</f>
        <v>0</v>
      </c>
    </row>
    <row r="79" spans="2:9" x14ac:dyDescent="0.35">
      <c r="B79" s="458" t="str">
        <f t="shared" ref="B79:B142" si="2">CONCATENATE(TEXT(C79,"mm/dd/yyyy")," ",TEXT(D79,"hh:mm:ss AM/PM"))</f>
        <v>01/03/2019 05:00:00 PM</v>
      </c>
      <c r="C79" s="458">
        <v>43468</v>
      </c>
      <c r="D79" s="459">
        <v>0.70833333333333337</v>
      </c>
      <c r="E79" s="2">
        <f>Electricity!F104</f>
        <v>0</v>
      </c>
      <c r="F79" s="2">
        <f>Electricity!G104</f>
        <v>0</v>
      </c>
      <c r="G79" s="2">
        <f>Electricity!H104</f>
        <v>0</v>
      </c>
      <c r="H79" s="2">
        <f>Electricity!I104</f>
        <v>0</v>
      </c>
      <c r="I79" s="2">
        <f>Electricity!J104</f>
        <v>0</v>
      </c>
    </row>
    <row r="80" spans="2:9" x14ac:dyDescent="0.35">
      <c r="B80" s="458" t="str">
        <f t="shared" si="2"/>
        <v>01/03/2019 06:00:00 PM</v>
      </c>
      <c r="C80" s="458">
        <v>43468</v>
      </c>
      <c r="D80" s="459">
        <v>0.75000000000000011</v>
      </c>
      <c r="E80" s="2">
        <f>Electricity!F105</f>
        <v>0</v>
      </c>
      <c r="F80" s="2">
        <f>Electricity!G105</f>
        <v>0</v>
      </c>
      <c r="G80" s="2">
        <f>Electricity!H105</f>
        <v>0</v>
      </c>
      <c r="H80" s="2">
        <f>Electricity!I105</f>
        <v>0</v>
      </c>
      <c r="I80" s="2">
        <f>Electricity!J105</f>
        <v>0</v>
      </c>
    </row>
    <row r="81" spans="2:9" x14ac:dyDescent="0.35">
      <c r="B81" s="458" t="str">
        <f t="shared" si="2"/>
        <v>01/03/2019 07:00:00 PM</v>
      </c>
      <c r="C81" s="458">
        <v>43468</v>
      </c>
      <c r="D81" s="459">
        <v>0.79166666666666674</v>
      </c>
      <c r="E81" s="2">
        <f>Electricity!F106</f>
        <v>0</v>
      </c>
      <c r="F81" s="2">
        <f>Electricity!G106</f>
        <v>0</v>
      </c>
      <c r="G81" s="2">
        <f>Electricity!H106</f>
        <v>0</v>
      </c>
      <c r="H81" s="2">
        <f>Electricity!I106</f>
        <v>0</v>
      </c>
      <c r="I81" s="2">
        <f>Electricity!J106</f>
        <v>0</v>
      </c>
    </row>
    <row r="82" spans="2:9" x14ac:dyDescent="0.35">
      <c r="B82" s="458" t="str">
        <f t="shared" si="2"/>
        <v>01/03/2019 08:00:00 PM</v>
      </c>
      <c r="C82" s="458">
        <v>43468</v>
      </c>
      <c r="D82" s="459">
        <v>0.83333333333333337</v>
      </c>
      <c r="E82" s="2">
        <f>Electricity!F107</f>
        <v>0</v>
      </c>
      <c r="F82" s="2">
        <f>Electricity!G107</f>
        <v>0</v>
      </c>
      <c r="G82" s="2">
        <f>Electricity!H107</f>
        <v>0</v>
      </c>
      <c r="H82" s="2">
        <f>Electricity!I107</f>
        <v>0</v>
      </c>
      <c r="I82" s="2">
        <f>Electricity!J107</f>
        <v>0</v>
      </c>
    </row>
    <row r="83" spans="2:9" x14ac:dyDescent="0.35">
      <c r="B83" s="458" t="str">
        <f t="shared" si="2"/>
        <v>01/03/2019 09:00:00 PM</v>
      </c>
      <c r="C83" s="458">
        <v>43468</v>
      </c>
      <c r="D83" s="459">
        <v>0.87500000000000011</v>
      </c>
      <c r="E83" s="2">
        <f>Electricity!F108</f>
        <v>0</v>
      </c>
      <c r="F83" s="2">
        <f>Electricity!G108</f>
        <v>0</v>
      </c>
      <c r="G83" s="2">
        <f>Electricity!H108</f>
        <v>0</v>
      </c>
      <c r="H83" s="2">
        <f>Electricity!I108</f>
        <v>0</v>
      </c>
      <c r="I83" s="2">
        <f>Electricity!J108</f>
        <v>0</v>
      </c>
    </row>
    <row r="84" spans="2:9" x14ac:dyDescent="0.35">
      <c r="B84" s="458" t="str">
        <f t="shared" si="2"/>
        <v>01/03/2019 10:00:00 PM</v>
      </c>
      <c r="C84" s="458">
        <v>43468</v>
      </c>
      <c r="D84" s="459">
        <v>0.91666666666666674</v>
      </c>
      <c r="E84" s="2">
        <f>Electricity!F109</f>
        <v>0</v>
      </c>
      <c r="F84" s="2">
        <f>Electricity!G109</f>
        <v>0</v>
      </c>
      <c r="G84" s="2">
        <f>Electricity!H109</f>
        <v>0</v>
      </c>
      <c r="H84" s="2">
        <f>Electricity!I109</f>
        <v>0</v>
      </c>
      <c r="I84" s="2">
        <f>Electricity!J109</f>
        <v>0</v>
      </c>
    </row>
    <row r="85" spans="2:9" x14ac:dyDescent="0.35">
      <c r="B85" s="458" t="str">
        <f t="shared" si="2"/>
        <v>01/03/2019 11:00:00 PM</v>
      </c>
      <c r="C85" s="458">
        <v>43468</v>
      </c>
      <c r="D85" s="459">
        <v>0.95833333333333337</v>
      </c>
      <c r="E85" s="2">
        <f>Electricity!F110</f>
        <v>0</v>
      </c>
      <c r="F85" s="2">
        <f>Electricity!G110</f>
        <v>0</v>
      </c>
      <c r="G85" s="2">
        <f>Electricity!H110</f>
        <v>0</v>
      </c>
      <c r="H85" s="2">
        <f>Electricity!I110</f>
        <v>0</v>
      </c>
      <c r="I85" s="2">
        <f>Electricity!J110</f>
        <v>0</v>
      </c>
    </row>
    <row r="86" spans="2:9" x14ac:dyDescent="0.35">
      <c r="B86" s="458" t="str">
        <f t="shared" si="2"/>
        <v>01/04/2019 12:00:00 AM</v>
      </c>
      <c r="C86" s="458">
        <v>43469</v>
      </c>
      <c r="D86" s="459">
        <v>3.1225022567582528E-17</v>
      </c>
      <c r="E86" s="2">
        <f>Electricity!F111</f>
        <v>0</v>
      </c>
      <c r="F86" s="2">
        <f>Electricity!G111</f>
        <v>0</v>
      </c>
      <c r="G86" s="2">
        <f>Electricity!H111</f>
        <v>0</v>
      </c>
      <c r="H86" s="2">
        <f>Electricity!I111</f>
        <v>0</v>
      </c>
      <c r="I86" s="2">
        <f>Electricity!J111</f>
        <v>0</v>
      </c>
    </row>
    <row r="87" spans="2:9" x14ac:dyDescent="0.35">
      <c r="B87" s="458" t="str">
        <f t="shared" si="2"/>
        <v>01/04/2019 01:00:00 AM</v>
      </c>
      <c r="C87" s="458">
        <v>43469</v>
      </c>
      <c r="D87" s="459">
        <v>4.1666666666666699E-2</v>
      </c>
      <c r="E87" s="2">
        <f>Electricity!F112</f>
        <v>0</v>
      </c>
      <c r="F87" s="2">
        <f>Electricity!G112</f>
        <v>0</v>
      </c>
      <c r="G87" s="2">
        <f>Electricity!H112</f>
        <v>0</v>
      </c>
      <c r="H87" s="2">
        <f>Electricity!I112</f>
        <v>0</v>
      </c>
      <c r="I87" s="2">
        <f>Electricity!J112</f>
        <v>0</v>
      </c>
    </row>
    <row r="88" spans="2:9" x14ac:dyDescent="0.35">
      <c r="B88" s="458" t="str">
        <f t="shared" si="2"/>
        <v>01/04/2019 02:00:00 AM</v>
      </c>
      <c r="C88" s="458">
        <v>43469</v>
      </c>
      <c r="D88" s="459">
        <v>8.333333333333337E-2</v>
      </c>
      <c r="E88" s="2">
        <f>Electricity!F113</f>
        <v>0</v>
      </c>
      <c r="F88" s="2">
        <f>Electricity!G113</f>
        <v>0</v>
      </c>
      <c r="G88" s="2">
        <f>Electricity!H113</f>
        <v>0</v>
      </c>
      <c r="H88" s="2">
        <f>Electricity!I113</f>
        <v>0</v>
      </c>
      <c r="I88" s="2">
        <f>Electricity!J113</f>
        <v>0</v>
      </c>
    </row>
    <row r="89" spans="2:9" x14ac:dyDescent="0.35">
      <c r="B89" s="458" t="str">
        <f t="shared" si="2"/>
        <v>01/04/2019 03:00:00 AM</v>
      </c>
      <c r="C89" s="458">
        <v>43469</v>
      </c>
      <c r="D89" s="459">
        <v>0.12500000000000006</v>
      </c>
      <c r="E89" s="2">
        <f>Electricity!F114</f>
        <v>0</v>
      </c>
      <c r="F89" s="2">
        <f>Electricity!G114</f>
        <v>0</v>
      </c>
      <c r="G89" s="2">
        <f>Electricity!H114</f>
        <v>0</v>
      </c>
      <c r="H89" s="2">
        <f>Electricity!I114</f>
        <v>0</v>
      </c>
      <c r="I89" s="2">
        <f>Electricity!J114</f>
        <v>0</v>
      </c>
    </row>
    <row r="90" spans="2:9" x14ac:dyDescent="0.35">
      <c r="B90" s="458" t="str">
        <f t="shared" si="2"/>
        <v>01/04/2019 04:00:00 AM</v>
      </c>
      <c r="C90" s="458">
        <v>43469</v>
      </c>
      <c r="D90" s="459">
        <v>0.16666666666666669</v>
      </c>
      <c r="E90" s="2">
        <f>Electricity!F115</f>
        <v>0</v>
      </c>
      <c r="F90" s="2">
        <f>Electricity!G115</f>
        <v>0</v>
      </c>
      <c r="G90" s="2">
        <f>Electricity!H115</f>
        <v>0</v>
      </c>
      <c r="H90" s="2">
        <f>Electricity!I115</f>
        <v>0</v>
      </c>
      <c r="I90" s="2">
        <f>Electricity!J115</f>
        <v>0</v>
      </c>
    </row>
    <row r="91" spans="2:9" x14ac:dyDescent="0.35">
      <c r="B91" s="458" t="str">
        <f t="shared" si="2"/>
        <v>01/04/2019 05:00:00 AM</v>
      </c>
      <c r="C91" s="458">
        <v>43469</v>
      </c>
      <c r="D91" s="459">
        <v>0.20833333333333337</v>
      </c>
      <c r="E91" s="2">
        <f>Electricity!F116</f>
        <v>0</v>
      </c>
      <c r="F91" s="2">
        <f>Electricity!G116</f>
        <v>0</v>
      </c>
      <c r="G91" s="2">
        <f>Electricity!H116</f>
        <v>0</v>
      </c>
      <c r="H91" s="2">
        <f>Electricity!I116</f>
        <v>0</v>
      </c>
      <c r="I91" s="2">
        <f>Electricity!J116</f>
        <v>0</v>
      </c>
    </row>
    <row r="92" spans="2:9" x14ac:dyDescent="0.35">
      <c r="B92" s="458" t="str">
        <f t="shared" si="2"/>
        <v>01/04/2019 06:00:00 AM</v>
      </c>
      <c r="C92" s="458">
        <v>43469</v>
      </c>
      <c r="D92" s="459">
        <v>0.25</v>
      </c>
      <c r="E92" s="2">
        <f>Electricity!F117</f>
        <v>0</v>
      </c>
      <c r="F92" s="2">
        <f>Electricity!G117</f>
        <v>0</v>
      </c>
      <c r="G92" s="2">
        <f>Electricity!H117</f>
        <v>0</v>
      </c>
      <c r="H92" s="2">
        <f>Electricity!I117</f>
        <v>0</v>
      </c>
      <c r="I92" s="2">
        <f>Electricity!J117</f>
        <v>0</v>
      </c>
    </row>
    <row r="93" spans="2:9" x14ac:dyDescent="0.35">
      <c r="B93" s="458" t="str">
        <f t="shared" si="2"/>
        <v>01/04/2019 07:00:00 AM</v>
      </c>
      <c r="C93" s="458">
        <v>43469</v>
      </c>
      <c r="D93" s="459">
        <v>0.29166666666666669</v>
      </c>
      <c r="E93" s="2">
        <f>Electricity!F118</f>
        <v>0</v>
      </c>
      <c r="F93" s="2">
        <f>Electricity!G118</f>
        <v>0</v>
      </c>
      <c r="G93" s="2">
        <f>Electricity!H118</f>
        <v>0</v>
      </c>
      <c r="H93" s="2">
        <f>Electricity!I118</f>
        <v>0</v>
      </c>
      <c r="I93" s="2">
        <f>Electricity!J118</f>
        <v>0</v>
      </c>
    </row>
    <row r="94" spans="2:9" x14ac:dyDescent="0.35">
      <c r="B94" s="458" t="str">
        <f t="shared" si="2"/>
        <v>01/04/2019 08:00:00 AM</v>
      </c>
      <c r="C94" s="458">
        <v>43469</v>
      </c>
      <c r="D94" s="459">
        <v>0.33333333333333337</v>
      </c>
      <c r="E94" s="2">
        <f>Electricity!F119</f>
        <v>0</v>
      </c>
      <c r="F94" s="2">
        <f>Electricity!G119</f>
        <v>0</v>
      </c>
      <c r="G94" s="2">
        <f>Electricity!H119</f>
        <v>0</v>
      </c>
      <c r="H94" s="2">
        <f>Electricity!I119</f>
        <v>0</v>
      </c>
      <c r="I94" s="2">
        <f>Electricity!J119</f>
        <v>0</v>
      </c>
    </row>
    <row r="95" spans="2:9" x14ac:dyDescent="0.35">
      <c r="B95" s="458" t="str">
        <f t="shared" si="2"/>
        <v>01/04/2019 09:00:00 AM</v>
      </c>
      <c r="C95" s="458">
        <v>43469</v>
      </c>
      <c r="D95" s="459">
        <v>0.375</v>
      </c>
      <c r="E95" s="2">
        <f>Electricity!F120</f>
        <v>0</v>
      </c>
      <c r="F95" s="2">
        <f>Electricity!G120</f>
        <v>0</v>
      </c>
      <c r="G95" s="2">
        <f>Electricity!H120</f>
        <v>0</v>
      </c>
      <c r="H95" s="2">
        <f>Electricity!I120</f>
        <v>0</v>
      </c>
      <c r="I95" s="2">
        <f>Electricity!J120</f>
        <v>0</v>
      </c>
    </row>
    <row r="96" spans="2:9" x14ac:dyDescent="0.35">
      <c r="B96" s="458" t="str">
        <f t="shared" si="2"/>
        <v>01/04/2019 10:00:00 AM</v>
      </c>
      <c r="C96" s="458">
        <v>43469</v>
      </c>
      <c r="D96" s="459">
        <v>0.41666666666666669</v>
      </c>
      <c r="E96" s="2">
        <f>Electricity!F121</f>
        <v>0</v>
      </c>
      <c r="F96" s="2">
        <f>Electricity!G121</f>
        <v>0</v>
      </c>
      <c r="G96" s="2">
        <f>Electricity!H121</f>
        <v>0</v>
      </c>
      <c r="H96" s="2">
        <f>Electricity!I121</f>
        <v>0</v>
      </c>
      <c r="I96" s="2">
        <f>Electricity!J121</f>
        <v>0</v>
      </c>
    </row>
    <row r="97" spans="2:9" x14ac:dyDescent="0.35">
      <c r="B97" s="458" t="str">
        <f t="shared" si="2"/>
        <v>01/04/2019 11:00:00 AM</v>
      </c>
      <c r="C97" s="458">
        <v>43469</v>
      </c>
      <c r="D97" s="459">
        <v>0.45833333333333337</v>
      </c>
      <c r="E97" s="2">
        <f>Electricity!F122</f>
        <v>0</v>
      </c>
      <c r="F97" s="2">
        <f>Electricity!G122</f>
        <v>0</v>
      </c>
      <c r="G97" s="2">
        <f>Electricity!H122</f>
        <v>0</v>
      </c>
      <c r="H97" s="2">
        <f>Electricity!I122</f>
        <v>0</v>
      </c>
      <c r="I97" s="2">
        <f>Electricity!J122</f>
        <v>0</v>
      </c>
    </row>
    <row r="98" spans="2:9" x14ac:dyDescent="0.35">
      <c r="B98" s="458" t="str">
        <f t="shared" si="2"/>
        <v>01/04/2019 12:00:00 PM</v>
      </c>
      <c r="C98" s="458">
        <v>43469</v>
      </c>
      <c r="D98" s="459">
        <v>0.50000000000000011</v>
      </c>
      <c r="E98" s="2">
        <f>Electricity!F123</f>
        <v>0</v>
      </c>
      <c r="F98" s="2">
        <f>Electricity!G123</f>
        <v>0</v>
      </c>
      <c r="G98" s="2">
        <f>Electricity!H123</f>
        <v>0</v>
      </c>
      <c r="H98" s="2">
        <f>Electricity!I123</f>
        <v>0</v>
      </c>
      <c r="I98" s="2">
        <f>Electricity!J123</f>
        <v>0</v>
      </c>
    </row>
    <row r="99" spans="2:9" x14ac:dyDescent="0.35">
      <c r="B99" s="458" t="str">
        <f t="shared" si="2"/>
        <v>01/04/2019 01:00:00 PM</v>
      </c>
      <c r="C99" s="458">
        <v>43469</v>
      </c>
      <c r="D99" s="459">
        <v>0.54166666666666674</v>
      </c>
      <c r="E99" s="2">
        <f>Electricity!F124</f>
        <v>0</v>
      </c>
      <c r="F99" s="2">
        <f>Electricity!G124</f>
        <v>0</v>
      </c>
      <c r="G99" s="2">
        <f>Electricity!H124</f>
        <v>0</v>
      </c>
      <c r="H99" s="2">
        <f>Electricity!I124</f>
        <v>0</v>
      </c>
      <c r="I99" s="2">
        <f>Electricity!J124</f>
        <v>0</v>
      </c>
    </row>
    <row r="100" spans="2:9" x14ac:dyDescent="0.35">
      <c r="B100" s="458" t="str">
        <f t="shared" si="2"/>
        <v>01/04/2019 02:00:00 PM</v>
      </c>
      <c r="C100" s="458">
        <v>43469</v>
      </c>
      <c r="D100" s="459">
        <v>0.58333333333333337</v>
      </c>
      <c r="E100" s="2">
        <f>Electricity!F125</f>
        <v>0</v>
      </c>
      <c r="F100" s="2">
        <f>Electricity!G125</f>
        <v>0</v>
      </c>
      <c r="G100" s="2">
        <f>Electricity!H125</f>
        <v>0</v>
      </c>
      <c r="H100" s="2">
        <f>Electricity!I125</f>
        <v>0</v>
      </c>
      <c r="I100" s="2">
        <f>Electricity!J125</f>
        <v>0</v>
      </c>
    </row>
    <row r="101" spans="2:9" x14ac:dyDescent="0.35">
      <c r="B101" s="458" t="str">
        <f t="shared" si="2"/>
        <v>01/04/2019 03:00:00 PM</v>
      </c>
      <c r="C101" s="458">
        <v>43469</v>
      </c>
      <c r="D101" s="459">
        <v>0.62500000000000011</v>
      </c>
      <c r="E101" s="2">
        <f>Electricity!F126</f>
        <v>0</v>
      </c>
      <c r="F101" s="2">
        <f>Electricity!G126</f>
        <v>0</v>
      </c>
      <c r="G101" s="2">
        <f>Electricity!H126</f>
        <v>0</v>
      </c>
      <c r="H101" s="2">
        <f>Electricity!I126</f>
        <v>0</v>
      </c>
      <c r="I101" s="2">
        <f>Electricity!J126</f>
        <v>0</v>
      </c>
    </row>
    <row r="102" spans="2:9" x14ac:dyDescent="0.35">
      <c r="B102" s="458" t="str">
        <f t="shared" si="2"/>
        <v>01/04/2019 04:00:00 PM</v>
      </c>
      <c r="C102" s="458">
        <v>43469</v>
      </c>
      <c r="D102" s="459">
        <v>0.66666666666666674</v>
      </c>
      <c r="E102" s="2">
        <f>Electricity!F127</f>
        <v>0</v>
      </c>
      <c r="F102" s="2">
        <f>Electricity!G127</f>
        <v>0</v>
      </c>
      <c r="G102" s="2">
        <f>Electricity!H127</f>
        <v>0</v>
      </c>
      <c r="H102" s="2">
        <f>Electricity!I127</f>
        <v>0</v>
      </c>
      <c r="I102" s="2">
        <f>Electricity!J127</f>
        <v>0</v>
      </c>
    </row>
    <row r="103" spans="2:9" x14ac:dyDescent="0.35">
      <c r="B103" s="458" t="str">
        <f t="shared" si="2"/>
        <v>01/04/2019 05:00:00 PM</v>
      </c>
      <c r="C103" s="458">
        <v>43469</v>
      </c>
      <c r="D103" s="459">
        <v>0.70833333333333337</v>
      </c>
      <c r="E103" s="2">
        <f>Electricity!F128</f>
        <v>0</v>
      </c>
      <c r="F103" s="2">
        <f>Electricity!G128</f>
        <v>0</v>
      </c>
      <c r="G103" s="2">
        <f>Electricity!H128</f>
        <v>0</v>
      </c>
      <c r="H103" s="2">
        <f>Electricity!I128</f>
        <v>0</v>
      </c>
      <c r="I103" s="2">
        <f>Electricity!J128</f>
        <v>0</v>
      </c>
    </row>
    <row r="104" spans="2:9" x14ac:dyDescent="0.35">
      <c r="B104" s="458" t="str">
        <f t="shared" si="2"/>
        <v>01/04/2019 06:00:00 PM</v>
      </c>
      <c r="C104" s="458">
        <v>43469</v>
      </c>
      <c r="D104" s="459">
        <v>0.75000000000000011</v>
      </c>
      <c r="E104" s="2">
        <f>Electricity!F129</f>
        <v>0</v>
      </c>
      <c r="F104" s="2">
        <f>Electricity!G129</f>
        <v>0</v>
      </c>
      <c r="G104" s="2">
        <f>Electricity!H129</f>
        <v>0</v>
      </c>
      <c r="H104" s="2">
        <f>Electricity!I129</f>
        <v>0</v>
      </c>
      <c r="I104" s="2">
        <f>Electricity!J129</f>
        <v>0</v>
      </c>
    </row>
    <row r="105" spans="2:9" x14ac:dyDescent="0.35">
      <c r="B105" s="458" t="str">
        <f t="shared" si="2"/>
        <v>01/04/2019 07:00:00 PM</v>
      </c>
      <c r="C105" s="458">
        <v>43469</v>
      </c>
      <c r="D105" s="459">
        <v>0.79166666666666674</v>
      </c>
      <c r="E105" s="2">
        <f>Electricity!F130</f>
        <v>0</v>
      </c>
      <c r="F105" s="2">
        <f>Electricity!G130</f>
        <v>0</v>
      </c>
      <c r="G105" s="2">
        <f>Electricity!H130</f>
        <v>0</v>
      </c>
      <c r="H105" s="2">
        <f>Electricity!I130</f>
        <v>0</v>
      </c>
      <c r="I105" s="2">
        <f>Electricity!J130</f>
        <v>0</v>
      </c>
    </row>
    <row r="106" spans="2:9" x14ac:dyDescent="0.35">
      <c r="B106" s="458" t="str">
        <f t="shared" si="2"/>
        <v>01/04/2019 08:00:00 PM</v>
      </c>
      <c r="C106" s="458">
        <v>43469</v>
      </c>
      <c r="D106" s="459">
        <v>0.83333333333333337</v>
      </c>
      <c r="E106" s="2">
        <f>Electricity!F131</f>
        <v>0</v>
      </c>
      <c r="F106" s="2">
        <f>Electricity!G131</f>
        <v>0</v>
      </c>
      <c r="G106" s="2">
        <f>Electricity!H131</f>
        <v>0</v>
      </c>
      <c r="H106" s="2">
        <f>Electricity!I131</f>
        <v>0</v>
      </c>
      <c r="I106" s="2">
        <f>Electricity!J131</f>
        <v>0</v>
      </c>
    </row>
    <row r="107" spans="2:9" x14ac:dyDescent="0.35">
      <c r="B107" s="458" t="str">
        <f t="shared" si="2"/>
        <v>01/04/2019 09:00:00 PM</v>
      </c>
      <c r="C107" s="458">
        <v>43469</v>
      </c>
      <c r="D107" s="459">
        <v>0.87500000000000011</v>
      </c>
      <c r="E107" s="2">
        <f>Electricity!F132</f>
        <v>0</v>
      </c>
      <c r="F107" s="2">
        <f>Electricity!G132</f>
        <v>0</v>
      </c>
      <c r="G107" s="2">
        <f>Electricity!H132</f>
        <v>0</v>
      </c>
      <c r="H107" s="2">
        <f>Electricity!I132</f>
        <v>0</v>
      </c>
      <c r="I107" s="2">
        <f>Electricity!J132</f>
        <v>0</v>
      </c>
    </row>
    <row r="108" spans="2:9" x14ac:dyDescent="0.35">
      <c r="B108" s="458" t="str">
        <f t="shared" si="2"/>
        <v>01/04/2019 10:00:00 PM</v>
      </c>
      <c r="C108" s="458">
        <v>43469</v>
      </c>
      <c r="D108" s="459">
        <v>0.91666666666666674</v>
      </c>
      <c r="E108" s="2">
        <f>Electricity!F133</f>
        <v>0</v>
      </c>
      <c r="F108" s="2">
        <f>Electricity!G133</f>
        <v>0</v>
      </c>
      <c r="G108" s="2">
        <f>Electricity!H133</f>
        <v>0</v>
      </c>
      <c r="H108" s="2">
        <f>Electricity!I133</f>
        <v>0</v>
      </c>
      <c r="I108" s="2">
        <f>Electricity!J133</f>
        <v>0</v>
      </c>
    </row>
    <row r="109" spans="2:9" x14ac:dyDescent="0.35">
      <c r="B109" s="458" t="str">
        <f t="shared" si="2"/>
        <v>01/04/2019 11:00:00 PM</v>
      </c>
      <c r="C109" s="458">
        <v>43469</v>
      </c>
      <c r="D109" s="459">
        <v>0.95833333333333337</v>
      </c>
      <c r="E109" s="2">
        <f>Electricity!F134</f>
        <v>0</v>
      </c>
      <c r="F109" s="2">
        <f>Electricity!G134</f>
        <v>0</v>
      </c>
      <c r="G109" s="2">
        <f>Electricity!H134</f>
        <v>0</v>
      </c>
      <c r="H109" s="2">
        <f>Electricity!I134</f>
        <v>0</v>
      </c>
      <c r="I109" s="2">
        <f>Electricity!J134</f>
        <v>0</v>
      </c>
    </row>
    <row r="110" spans="2:9" x14ac:dyDescent="0.35">
      <c r="B110" s="458" t="str">
        <f t="shared" si="2"/>
        <v>01/05/2019 12:00:00 AM</v>
      </c>
      <c r="C110" s="458">
        <v>43470</v>
      </c>
      <c r="D110" s="459">
        <v>3.1225022567582528E-17</v>
      </c>
      <c r="E110" s="2">
        <f>Electricity!F135</f>
        <v>0</v>
      </c>
      <c r="F110" s="2">
        <f>Electricity!G135</f>
        <v>0</v>
      </c>
      <c r="G110" s="2">
        <f>Electricity!H135</f>
        <v>0</v>
      </c>
      <c r="H110" s="2">
        <f>Electricity!I135</f>
        <v>0</v>
      </c>
      <c r="I110" s="2">
        <f>Electricity!J135</f>
        <v>0</v>
      </c>
    </row>
    <row r="111" spans="2:9" x14ac:dyDescent="0.35">
      <c r="B111" s="458" t="str">
        <f t="shared" si="2"/>
        <v>01/05/2019 01:00:00 AM</v>
      </c>
      <c r="C111" s="458">
        <v>43470</v>
      </c>
      <c r="D111" s="459">
        <v>4.1666666666666699E-2</v>
      </c>
      <c r="E111" s="2">
        <f>Electricity!F136</f>
        <v>0</v>
      </c>
      <c r="F111" s="2">
        <f>Electricity!G136</f>
        <v>0</v>
      </c>
      <c r="G111" s="2">
        <f>Electricity!H136</f>
        <v>0</v>
      </c>
      <c r="H111" s="2">
        <f>Electricity!I136</f>
        <v>0</v>
      </c>
      <c r="I111" s="2">
        <f>Electricity!J136</f>
        <v>0</v>
      </c>
    </row>
    <row r="112" spans="2:9" x14ac:dyDescent="0.35">
      <c r="B112" s="458" t="str">
        <f t="shared" si="2"/>
        <v>01/05/2019 02:00:00 AM</v>
      </c>
      <c r="C112" s="458">
        <v>43470</v>
      </c>
      <c r="D112" s="459">
        <v>8.333333333333337E-2</v>
      </c>
      <c r="E112" s="2">
        <f>Electricity!F137</f>
        <v>0</v>
      </c>
      <c r="F112" s="2">
        <f>Electricity!G137</f>
        <v>0</v>
      </c>
      <c r="G112" s="2">
        <f>Electricity!H137</f>
        <v>0</v>
      </c>
      <c r="H112" s="2">
        <f>Electricity!I137</f>
        <v>0</v>
      </c>
      <c r="I112" s="2">
        <f>Electricity!J137</f>
        <v>0</v>
      </c>
    </row>
    <row r="113" spans="2:9" x14ac:dyDescent="0.35">
      <c r="B113" s="458" t="str">
        <f t="shared" si="2"/>
        <v>01/05/2019 03:00:00 AM</v>
      </c>
      <c r="C113" s="458">
        <v>43470</v>
      </c>
      <c r="D113" s="459">
        <v>0.12500000000000006</v>
      </c>
      <c r="E113" s="2">
        <f>Electricity!F138</f>
        <v>0</v>
      </c>
      <c r="F113" s="2">
        <f>Electricity!G138</f>
        <v>0</v>
      </c>
      <c r="G113" s="2">
        <f>Electricity!H138</f>
        <v>0</v>
      </c>
      <c r="H113" s="2">
        <f>Electricity!I138</f>
        <v>0</v>
      </c>
      <c r="I113" s="2">
        <f>Electricity!J138</f>
        <v>0</v>
      </c>
    </row>
    <row r="114" spans="2:9" x14ac:dyDescent="0.35">
      <c r="B114" s="458" t="str">
        <f t="shared" si="2"/>
        <v>01/05/2019 04:00:00 AM</v>
      </c>
      <c r="C114" s="458">
        <v>43470</v>
      </c>
      <c r="D114" s="459">
        <v>0.16666666666666669</v>
      </c>
      <c r="E114" s="2">
        <f>Electricity!F139</f>
        <v>0</v>
      </c>
      <c r="F114" s="2">
        <f>Electricity!G139</f>
        <v>0</v>
      </c>
      <c r="G114" s="2">
        <f>Electricity!H139</f>
        <v>0</v>
      </c>
      <c r="H114" s="2">
        <f>Electricity!I139</f>
        <v>0</v>
      </c>
      <c r="I114" s="2">
        <f>Electricity!J139</f>
        <v>0</v>
      </c>
    </row>
    <row r="115" spans="2:9" x14ac:dyDescent="0.35">
      <c r="B115" s="458" t="str">
        <f t="shared" si="2"/>
        <v>01/05/2019 05:00:00 AM</v>
      </c>
      <c r="C115" s="458">
        <v>43470</v>
      </c>
      <c r="D115" s="459">
        <v>0.20833333333333337</v>
      </c>
      <c r="E115" s="2">
        <f>Electricity!F140</f>
        <v>0</v>
      </c>
      <c r="F115" s="2">
        <f>Electricity!G140</f>
        <v>0</v>
      </c>
      <c r="G115" s="2">
        <f>Electricity!H140</f>
        <v>0</v>
      </c>
      <c r="H115" s="2">
        <f>Electricity!I140</f>
        <v>0</v>
      </c>
      <c r="I115" s="2">
        <f>Electricity!J140</f>
        <v>0</v>
      </c>
    </row>
    <row r="116" spans="2:9" x14ac:dyDescent="0.35">
      <c r="B116" s="458" t="str">
        <f t="shared" si="2"/>
        <v>01/05/2019 06:00:00 AM</v>
      </c>
      <c r="C116" s="458">
        <v>43470</v>
      </c>
      <c r="D116" s="459">
        <v>0.25</v>
      </c>
      <c r="E116" s="2">
        <f>Electricity!F141</f>
        <v>0</v>
      </c>
      <c r="F116" s="2">
        <f>Electricity!G141</f>
        <v>0</v>
      </c>
      <c r="G116" s="2">
        <f>Electricity!H141</f>
        <v>0</v>
      </c>
      <c r="H116" s="2">
        <f>Electricity!I141</f>
        <v>0</v>
      </c>
      <c r="I116" s="2">
        <f>Electricity!J141</f>
        <v>0</v>
      </c>
    </row>
    <row r="117" spans="2:9" x14ac:dyDescent="0.35">
      <c r="B117" s="458" t="str">
        <f t="shared" si="2"/>
        <v>01/05/2019 07:00:00 AM</v>
      </c>
      <c r="C117" s="458">
        <v>43470</v>
      </c>
      <c r="D117" s="459">
        <v>0.29166666666666669</v>
      </c>
      <c r="E117" s="2">
        <f>Electricity!F142</f>
        <v>0</v>
      </c>
      <c r="F117" s="2">
        <f>Electricity!G142</f>
        <v>0</v>
      </c>
      <c r="G117" s="2">
        <f>Electricity!H142</f>
        <v>0</v>
      </c>
      <c r="H117" s="2">
        <f>Electricity!I142</f>
        <v>0</v>
      </c>
      <c r="I117" s="2">
        <f>Electricity!J142</f>
        <v>0</v>
      </c>
    </row>
    <row r="118" spans="2:9" x14ac:dyDescent="0.35">
      <c r="B118" s="458" t="str">
        <f t="shared" si="2"/>
        <v>01/05/2019 08:00:00 AM</v>
      </c>
      <c r="C118" s="458">
        <v>43470</v>
      </c>
      <c r="D118" s="459">
        <v>0.33333333333333337</v>
      </c>
      <c r="E118" s="2">
        <f>Electricity!F143</f>
        <v>0</v>
      </c>
      <c r="F118" s="2">
        <f>Electricity!G143</f>
        <v>0</v>
      </c>
      <c r="G118" s="2">
        <f>Electricity!H143</f>
        <v>0</v>
      </c>
      <c r="H118" s="2">
        <f>Electricity!I143</f>
        <v>0</v>
      </c>
      <c r="I118" s="2">
        <f>Electricity!J143</f>
        <v>0</v>
      </c>
    </row>
    <row r="119" spans="2:9" x14ac:dyDescent="0.35">
      <c r="B119" s="458" t="str">
        <f t="shared" si="2"/>
        <v>01/05/2019 09:00:00 AM</v>
      </c>
      <c r="C119" s="458">
        <v>43470</v>
      </c>
      <c r="D119" s="459">
        <v>0.375</v>
      </c>
      <c r="E119" s="2">
        <f>Electricity!F144</f>
        <v>0</v>
      </c>
      <c r="F119" s="2">
        <f>Electricity!G144</f>
        <v>0</v>
      </c>
      <c r="G119" s="2">
        <f>Electricity!H144</f>
        <v>0</v>
      </c>
      <c r="H119" s="2">
        <f>Electricity!I144</f>
        <v>0</v>
      </c>
      <c r="I119" s="2">
        <f>Electricity!J144</f>
        <v>0</v>
      </c>
    </row>
    <row r="120" spans="2:9" x14ac:dyDescent="0.35">
      <c r="B120" s="458" t="str">
        <f t="shared" si="2"/>
        <v>01/05/2019 10:00:00 AM</v>
      </c>
      <c r="C120" s="458">
        <v>43470</v>
      </c>
      <c r="D120" s="459">
        <v>0.41666666666666669</v>
      </c>
      <c r="E120" s="2">
        <f>Electricity!F145</f>
        <v>0</v>
      </c>
      <c r="F120" s="2">
        <f>Electricity!G145</f>
        <v>0</v>
      </c>
      <c r="G120" s="2">
        <f>Electricity!H145</f>
        <v>0</v>
      </c>
      <c r="H120" s="2">
        <f>Electricity!I145</f>
        <v>0</v>
      </c>
      <c r="I120" s="2">
        <f>Electricity!J145</f>
        <v>0</v>
      </c>
    </row>
    <row r="121" spans="2:9" x14ac:dyDescent="0.35">
      <c r="B121" s="458" t="str">
        <f t="shared" si="2"/>
        <v>01/05/2019 11:00:00 AM</v>
      </c>
      <c r="C121" s="458">
        <v>43470</v>
      </c>
      <c r="D121" s="459">
        <v>0.45833333333333337</v>
      </c>
      <c r="E121" s="2">
        <f>Electricity!F146</f>
        <v>0</v>
      </c>
      <c r="F121" s="2">
        <f>Electricity!G146</f>
        <v>0</v>
      </c>
      <c r="G121" s="2">
        <f>Electricity!H146</f>
        <v>0</v>
      </c>
      <c r="H121" s="2">
        <f>Electricity!I146</f>
        <v>0</v>
      </c>
      <c r="I121" s="2">
        <f>Electricity!J146</f>
        <v>0</v>
      </c>
    </row>
    <row r="122" spans="2:9" x14ac:dyDescent="0.35">
      <c r="B122" s="458" t="str">
        <f t="shared" si="2"/>
        <v>01/05/2019 12:00:00 PM</v>
      </c>
      <c r="C122" s="458">
        <v>43470</v>
      </c>
      <c r="D122" s="459">
        <v>0.50000000000000011</v>
      </c>
      <c r="E122" s="2">
        <f>Electricity!F147</f>
        <v>0</v>
      </c>
      <c r="F122" s="2">
        <f>Electricity!G147</f>
        <v>0</v>
      </c>
      <c r="G122" s="2">
        <f>Electricity!H147</f>
        <v>0</v>
      </c>
      <c r="H122" s="2">
        <f>Electricity!I147</f>
        <v>0</v>
      </c>
      <c r="I122" s="2">
        <f>Electricity!J147</f>
        <v>0</v>
      </c>
    </row>
    <row r="123" spans="2:9" x14ac:dyDescent="0.35">
      <c r="B123" s="458" t="str">
        <f t="shared" si="2"/>
        <v>01/05/2019 01:00:00 PM</v>
      </c>
      <c r="C123" s="458">
        <v>43470</v>
      </c>
      <c r="D123" s="459">
        <v>0.54166666666666674</v>
      </c>
      <c r="E123" s="2">
        <f>Electricity!F148</f>
        <v>0</v>
      </c>
      <c r="F123" s="2">
        <f>Electricity!G148</f>
        <v>0</v>
      </c>
      <c r="G123" s="2">
        <f>Electricity!H148</f>
        <v>0</v>
      </c>
      <c r="H123" s="2">
        <f>Electricity!I148</f>
        <v>0</v>
      </c>
      <c r="I123" s="2">
        <f>Electricity!J148</f>
        <v>0</v>
      </c>
    </row>
    <row r="124" spans="2:9" x14ac:dyDescent="0.35">
      <c r="B124" s="458" t="str">
        <f t="shared" si="2"/>
        <v>01/05/2019 02:00:00 PM</v>
      </c>
      <c r="C124" s="458">
        <v>43470</v>
      </c>
      <c r="D124" s="459">
        <v>0.58333333333333337</v>
      </c>
      <c r="E124" s="2">
        <f>Electricity!F149</f>
        <v>0</v>
      </c>
      <c r="F124" s="2">
        <f>Electricity!G149</f>
        <v>0</v>
      </c>
      <c r="G124" s="2">
        <f>Electricity!H149</f>
        <v>0</v>
      </c>
      <c r="H124" s="2">
        <f>Electricity!I149</f>
        <v>0</v>
      </c>
      <c r="I124" s="2">
        <f>Electricity!J149</f>
        <v>0</v>
      </c>
    </row>
    <row r="125" spans="2:9" x14ac:dyDescent="0.35">
      <c r="B125" s="458" t="str">
        <f t="shared" si="2"/>
        <v>01/05/2019 03:00:00 PM</v>
      </c>
      <c r="C125" s="458">
        <v>43470</v>
      </c>
      <c r="D125" s="459">
        <v>0.62500000000000011</v>
      </c>
      <c r="E125" s="2">
        <f>Electricity!F150</f>
        <v>0</v>
      </c>
      <c r="F125" s="2">
        <f>Electricity!G150</f>
        <v>0</v>
      </c>
      <c r="G125" s="2">
        <f>Electricity!H150</f>
        <v>0</v>
      </c>
      <c r="H125" s="2">
        <f>Electricity!I150</f>
        <v>0</v>
      </c>
      <c r="I125" s="2">
        <f>Electricity!J150</f>
        <v>0</v>
      </c>
    </row>
    <row r="126" spans="2:9" x14ac:dyDescent="0.35">
      <c r="B126" s="458" t="str">
        <f t="shared" si="2"/>
        <v>01/05/2019 04:00:00 PM</v>
      </c>
      <c r="C126" s="458">
        <v>43470</v>
      </c>
      <c r="D126" s="459">
        <v>0.66666666666666674</v>
      </c>
      <c r="E126" s="2">
        <f>Electricity!F151</f>
        <v>0</v>
      </c>
      <c r="F126" s="2">
        <f>Electricity!G151</f>
        <v>0</v>
      </c>
      <c r="G126" s="2">
        <f>Electricity!H151</f>
        <v>0</v>
      </c>
      <c r="H126" s="2">
        <f>Electricity!I151</f>
        <v>0</v>
      </c>
      <c r="I126" s="2">
        <f>Electricity!J151</f>
        <v>0</v>
      </c>
    </row>
    <row r="127" spans="2:9" x14ac:dyDescent="0.35">
      <c r="B127" s="458" t="str">
        <f t="shared" si="2"/>
        <v>01/05/2019 05:00:00 PM</v>
      </c>
      <c r="C127" s="458">
        <v>43470</v>
      </c>
      <c r="D127" s="459">
        <v>0.70833333333333337</v>
      </c>
      <c r="E127" s="2">
        <f>Electricity!F152</f>
        <v>0</v>
      </c>
      <c r="F127" s="2">
        <f>Electricity!G152</f>
        <v>0</v>
      </c>
      <c r="G127" s="2">
        <f>Electricity!H152</f>
        <v>0</v>
      </c>
      <c r="H127" s="2">
        <f>Electricity!I152</f>
        <v>0</v>
      </c>
      <c r="I127" s="2">
        <f>Electricity!J152</f>
        <v>0</v>
      </c>
    </row>
    <row r="128" spans="2:9" x14ac:dyDescent="0.35">
      <c r="B128" s="458" t="str">
        <f t="shared" si="2"/>
        <v>01/05/2019 06:00:00 PM</v>
      </c>
      <c r="C128" s="458">
        <v>43470</v>
      </c>
      <c r="D128" s="459">
        <v>0.75000000000000011</v>
      </c>
      <c r="E128" s="2">
        <f>Electricity!F153</f>
        <v>0</v>
      </c>
      <c r="F128" s="2">
        <f>Electricity!G153</f>
        <v>0</v>
      </c>
      <c r="G128" s="2">
        <f>Electricity!H153</f>
        <v>0</v>
      </c>
      <c r="H128" s="2">
        <f>Electricity!I153</f>
        <v>0</v>
      </c>
      <c r="I128" s="2">
        <f>Electricity!J153</f>
        <v>0</v>
      </c>
    </row>
    <row r="129" spans="2:9" x14ac:dyDescent="0.35">
      <c r="B129" s="458" t="str">
        <f t="shared" si="2"/>
        <v>01/05/2019 07:00:00 PM</v>
      </c>
      <c r="C129" s="458">
        <v>43470</v>
      </c>
      <c r="D129" s="459">
        <v>0.79166666666666674</v>
      </c>
      <c r="E129" s="2">
        <f>Electricity!F154</f>
        <v>0</v>
      </c>
      <c r="F129" s="2">
        <f>Electricity!G154</f>
        <v>0</v>
      </c>
      <c r="G129" s="2">
        <f>Electricity!H154</f>
        <v>0</v>
      </c>
      <c r="H129" s="2">
        <f>Electricity!I154</f>
        <v>0</v>
      </c>
      <c r="I129" s="2">
        <f>Electricity!J154</f>
        <v>0</v>
      </c>
    </row>
    <row r="130" spans="2:9" x14ac:dyDescent="0.35">
      <c r="B130" s="458" t="str">
        <f t="shared" si="2"/>
        <v>01/05/2019 08:00:00 PM</v>
      </c>
      <c r="C130" s="458">
        <v>43470</v>
      </c>
      <c r="D130" s="459">
        <v>0.83333333333333337</v>
      </c>
      <c r="E130" s="2">
        <f>Electricity!F155</f>
        <v>0</v>
      </c>
      <c r="F130" s="2">
        <f>Electricity!G155</f>
        <v>0</v>
      </c>
      <c r="G130" s="2">
        <f>Electricity!H155</f>
        <v>0</v>
      </c>
      <c r="H130" s="2">
        <f>Electricity!I155</f>
        <v>0</v>
      </c>
      <c r="I130" s="2">
        <f>Electricity!J155</f>
        <v>0</v>
      </c>
    </row>
    <row r="131" spans="2:9" x14ac:dyDescent="0.35">
      <c r="B131" s="458" t="str">
        <f t="shared" si="2"/>
        <v>01/05/2019 09:00:00 PM</v>
      </c>
      <c r="C131" s="458">
        <v>43470</v>
      </c>
      <c r="D131" s="459">
        <v>0.87500000000000011</v>
      </c>
      <c r="E131" s="2">
        <f>Electricity!F156</f>
        <v>0</v>
      </c>
      <c r="F131" s="2">
        <f>Electricity!G156</f>
        <v>0</v>
      </c>
      <c r="G131" s="2">
        <f>Electricity!H156</f>
        <v>0</v>
      </c>
      <c r="H131" s="2">
        <f>Electricity!I156</f>
        <v>0</v>
      </c>
      <c r="I131" s="2">
        <f>Electricity!J156</f>
        <v>0</v>
      </c>
    </row>
    <row r="132" spans="2:9" x14ac:dyDescent="0.35">
      <c r="B132" s="458" t="str">
        <f t="shared" si="2"/>
        <v>01/05/2019 10:00:00 PM</v>
      </c>
      <c r="C132" s="458">
        <v>43470</v>
      </c>
      <c r="D132" s="459">
        <v>0.91666666666666674</v>
      </c>
      <c r="E132" s="2">
        <f>Electricity!F157</f>
        <v>0</v>
      </c>
      <c r="F132" s="2">
        <f>Electricity!G157</f>
        <v>0</v>
      </c>
      <c r="G132" s="2">
        <f>Electricity!H157</f>
        <v>0</v>
      </c>
      <c r="H132" s="2">
        <f>Electricity!I157</f>
        <v>0</v>
      </c>
      <c r="I132" s="2">
        <f>Electricity!J157</f>
        <v>0</v>
      </c>
    </row>
    <row r="133" spans="2:9" x14ac:dyDescent="0.35">
      <c r="B133" s="458" t="str">
        <f t="shared" si="2"/>
        <v>01/05/2019 11:00:00 PM</v>
      </c>
      <c r="C133" s="458">
        <v>43470</v>
      </c>
      <c r="D133" s="459">
        <v>0.95833333333333337</v>
      </c>
      <c r="E133" s="2">
        <f>Electricity!F158</f>
        <v>0</v>
      </c>
      <c r="F133" s="2">
        <f>Electricity!G158</f>
        <v>0</v>
      </c>
      <c r="G133" s="2">
        <f>Electricity!H158</f>
        <v>0</v>
      </c>
      <c r="H133" s="2">
        <f>Electricity!I158</f>
        <v>0</v>
      </c>
      <c r="I133" s="2">
        <f>Electricity!J158</f>
        <v>0</v>
      </c>
    </row>
    <row r="134" spans="2:9" x14ac:dyDescent="0.35">
      <c r="B134" s="458" t="str">
        <f t="shared" si="2"/>
        <v>01/06/2019 12:00:00 AM</v>
      </c>
      <c r="C134" s="458">
        <v>43471</v>
      </c>
      <c r="D134" s="459">
        <v>3.1225022567582528E-17</v>
      </c>
      <c r="E134" s="2">
        <f>Electricity!F159</f>
        <v>0</v>
      </c>
      <c r="F134" s="2">
        <f>Electricity!G159</f>
        <v>0</v>
      </c>
      <c r="G134" s="2">
        <f>Electricity!H159</f>
        <v>0</v>
      </c>
      <c r="H134" s="2">
        <f>Electricity!I159</f>
        <v>0</v>
      </c>
      <c r="I134" s="2">
        <f>Electricity!J159</f>
        <v>0</v>
      </c>
    </row>
    <row r="135" spans="2:9" x14ac:dyDescent="0.35">
      <c r="B135" s="458" t="str">
        <f t="shared" si="2"/>
        <v>01/06/2019 01:00:00 AM</v>
      </c>
      <c r="C135" s="458">
        <v>43471</v>
      </c>
      <c r="D135" s="459">
        <v>4.1666666666666699E-2</v>
      </c>
      <c r="E135" s="2">
        <f>Electricity!F160</f>
        <v>0</v>
      </c>
      <c r="F135" s="2">
        <f>Electricity!G160</f>
        <v>0</v>
      </c>
      <c r="G135" s="2">
        <f>Electricity!H160</f>
        <v>0</v>
      </c>
      <c r="H135" s="2">
        <f>Electricity!I160</f>
        <v>0</v>
      </c>
      <c r="I135" s="2">
        <f>Electricity!J160</f>
        <v>0</v>
      </c>
    </row>
    <row r="136" spans="2:9" x14ac:dyDescent="0.35">
      <c r="B136" s="458" t="str">
        <f t="shared" si="2"/>
        <v>01/06/2019 02:00:00 AM</v>
      </c>
      <c r="C136" s="458">
        <v>43471</v>
      </c>
      <c r="D136" s="459">
        <v>8.333333333333337E-2</v>
      </c>
      <c r="E136" s="2">
        <f>Electricity!F161</f>
        <v>0</v>
      </c>
      <c r="F136" s="2">
        <f>Electricity!G161</f>
        <v>0</v>
      </c>
      <c r="G136" s="2">
        <f>Electricity!H161</f>
        <v>0</v>
      </c>
      <c r="H136" s="2">
        <f>Electricity!I161</f>
        <v>0</v>
      </c>
      <c r="I136" s="2">
        <f>Electricity!J161</f>
        <v>0</v>
      </c>
    </row>
    <row r="137" spans="2:9" x14ac:dyDescent="0.35">
      <c r="B137" s="458" t="str">
        <f t="shared" si="2"/>
        <v>01/06/2019 03:00:00 AM</v>
      </c>
      <c r="C137" s="458">
        <v>43471</v>
      </c>
      <c r="D137" s="459">
        <v>0.12500000000000006</v>
      </c>
      <c r="E137" s="2">
        <f>Electricity!F162</f>
        <v>0</v>
      </c>
      <c r="F137" s="2">
        <f>Electricity!G162</f>
        <v>0</v>
      </c>
      <c r="G137" s="2">
        <f>Electricity!H162</f>
        <v>0</v>
      </c>
      <c r="H137" s="2">
        <f>Electricity!I162</f>
        <v>0</v>
      </c>
      <c r="I137" s="2">
        <f>Electricity!J162</f>
        <v>0</v>
      </c>
    </row>
    <row r="138" spans="2:9" x14ac:dyDescent="0.35">
      <c r="B138" s="458" t="str">
        <f t="shared" si="2"/>
        <v>01/06/2019 04:00:00 AM</v>
      </c>
      <c r="C138" s="458">
        <v>43471</v>
      </c>
      <c r="D138" s="459">
        <v>0.16666666666666669</v>
      </c>
      <c r="E138" s="2">
        <f>Electricity!F163</f>
        <v>0</v>
      </c>
      <c r="F138" s="2">
        <f>Electricity!G163</f>
        <v>0</v>
      </c>
      <c r="G138" s="2">
        <f>Electricity!H163</f>
        <v>0</v>
      </c>
      <c r="H138" s="2">
        <f>Electricity!I163</f>
        <v>0</v>
      </c>
      <c r="I138" s="2">
        <f>Electricity!J163</f>
        <v>0</v>
      </c>
    </row>
    <row r="139" spans="2:9" x14ac:dyDescent="0.35">
      <c r="B139" s="458" t="str">
        <f t="shared" si="2"/>
        <v>01/06/2019 05:00:00 AM</v>
      </c>
      <c r="C139" s="458">
        <v>43471</v>
      </c>
      <c r="D139" s="459">
        <v>0.20833333333333337</v>
      </c>
      <c r="E139" s="2">
        <f>Electricity!F164</f>
        <v>0</v>
      </c>
      <c r="F139" s="2">
        <f>Electricity!G164</f>
        <v>0</v>
      </c>
      <c r="G139" s="2">
        <f>Electricity!H164</f>
        <v>0</v>
      </c>
      <c r="H139" s="2">
        <f>Electricity!I164</f>
        <v>0</v>
      </c>
      <c r="I139" s="2">
        <f>Electricity!J164</f>
        <v>0</v>
      </c>
    </row>
    <row r="140" spans="2:9" x14ac:dyDescent="0.35">
      <c r="B140" s="458" t="str">
        <f t="shared" si="2"/>
        <v>01/06/2019 06:00:00 AM</v>
      </c>
      <c r="C140" s="458">
        <v>43471</v>
      </c>
      <c r="D140" s="459">
        <v>0.25</v>
      </c>
      <c r="E140" s="2">
        <f>Electricity!F165</f>
        <v>0</v>
      </c>
      <c r="F140" s="2">
        <f>Electricity!G165</f>
        <v>0</v>
      </c>
      <c r="G140" s="2">
        <f>Electricity!H165</f>
        <v>0</v>
      </c>
      <c r="H140" s="2">
        <f>Electricity!I165</f>
        <v>0</v>
      </c>
      <c r="I140" s="2">
        <f>Electricity!J165</f>
        <v>0</v>
      </c>
    </row>
    <row r="141" spans="2:9" x14ac:dyDescent="0.35">
      <c r="B141" s="458" t="str">
        <f t="shared" si="2"/>
        <v>01/06/2019 07:00:00 AM</v>
      </c>
      <c r="C141" s="458">
        <v>43471</v>
      </c>
      <c r="D141" s="459">
        <v>0.29166666666666669</v>
      </c>
      <c r="E141" s="2">
        <f>Electricity!F166</f>
        <v>0</v>
      </c>
      <c r="F141" s="2">
        <f>Electricity!G166</f>
        <v>0</v>
      </c>
      <c r="G141" s="2">
        <f>Electricity!H166</f>
        <v>0</v>
      </c>
      <c r="H141" s="2">
        <f>Electricity!I166</f>
        <v>0</v>
      </c>
      <c r="I141" s="2">
        <f>Electricity!J166</f>
        <v>0</v>
      </c>
    </row>
    <row r="142" spans="2:9" x14ac:dyDescent="0.35">
      <c r="B142" s="458" t="str">
        <f t="shared" si="2"/>
        <v>01/06/2019 08:00:00 AM</v>
      </c>
      <c r="C142" s="458">
        <v>43471</v>
      </c>
      <c r="D142" s="459">
        <v>0.33333333333333337</v>
      </c>
      <c r="E142" s="2">
        <f>Electricity!F167</f>
        <v>0</v>
      </c>
      <c r="F142" s="2">
        <f>Electricity!G167</f>
        <v>0</v>
      </c>
      <c r="G142" s="2">
        <f>Electricity!H167</f>
        <v>0</v>
      </c>
      <c r="H142" s="2">
        <f>Electricity!I167</f>
        <v>0</v>
      </c>
      <c r="I142" s="2">
        <f>Electricity!J167</f>
        <v>0</v>
      </c>
    </row>
    <row r="143" spans="2:9" x14ac:dyDescent="0.35">
      <c r="B143" s="458" t="str">
        <f t="shared" ref="B143:B206" si="3">CONCATENATE(TEXT(C143,"mm/dd/yyyy")," ",TEXT(D143,"hh:mm:ss AM/PM"))</f>
        <v>01/06/2019 09:00:00 AM</v>
      </c>
      <c r="C143" s="458">
        <v>43471</v>
      </c>
      <c r="D143" s="459">
        <v>0.375</v>
      </c>
      <c r="E143" s="2">
        <f>Electricity!F168</f>
        <v>0</v>
      </c>
      <c r="F143" s="2">
        <f>Electricity!G168</f>
        <v>0</v>
      </c>
      <c r="G143" s="2">
        <f>Electricity!H168</f>
        <v>0</v>
      </c>
      <c r="H143" s="2">
        <f>Electricity!I168</f>
        <v>0</v>
      </c>
      <c r="I143" s="2">
        <f>Electricity!J168</f>
        <v>0</v>
      </c>
    </row>
    <row r="144" spans="2:9" x14ac:dyDescent="0.35">
      <c r="B144" s="458" t="str">
        <f t="shared" si="3"/>
        <v>01/06/2019 10:00:00 AM</v>
      </c>
      <c r="C144" s="458">
        <v>43471</v>
      </c>
      <c r="D144" s="459">
        <v>0.41666666666666669</v>
      </c>
      <c r="E144" s="2">
        <f>Electricity!F169</f>
        <v>0</v>
      </c>
      <c r="F144" s="2">
        <f>Electricity!G169</f>
        <v>0</v>
      </c>
      <c r="G144" s="2">
        <f>Electricity!H169</f>
        <v>0</v>
      </c>
      <c r="H144" s="2">
        <f>Electricity!I169</f>
        <v>0</v>
      </c>
      <c r="I144" s="2">
        <f>Electricity!J169</f>
        <v>0</v>
      </c>
    </row>
    <row r="145" spans="2:9" x14ac:dyDescent="0.35">
      <c r="B145" s="458" t="str">
        <f t="shared" si="3"/>
        <v>01/06/2019 11:00:00 AM</v>
      </c>
      <c r="C145" s="458">
        <v>43471</v>
      </c>
      <c r="D145" s="459">
        <v>0.45833333333333337</v>
      </c>
      <c r="E145" s="2">
        <f>Electricity!F170</f>
        <v>0</v>
      </c>
      <c r="F145" s="2">
        <f>Electricity!G170</f>
        <v>0</v>
      </c>
      <c r="G145" s="2">
        <f>Electricity!H170</f>
        <v>0</v>
      </c>
      <c r="H145" s="2">
        <f>Electricity!I170</f>
        <v>0</v>
      </c>
      <c r="I145" s="2">
        <f>Electricity!J170</f>
        <v>0</v>
      </c>
    </row>
    <row r="146" spans="2:9" x14ac:dyDescent="0.35">
      <c r="B146" s="458" t="str">
        <f t="shared" si="3"/>
        <v>01/06/2019 12:00:00 PM</v>
      </c>
      <c r="C146" s="458">
        <v>43471</v>
      </c>
      <c r="D146" s="459">
        <v>0.50000000000000011</v>
      </c>
      <c r="E146" s="2">
        <f>Electricity!F171</f>
        <v>0</v>
      </c>
      <c r="F146" s="2">
        <f>Electricity!G171</f>
        <v>0</v>
      </c>
      <c r="G146" s="2">
        <f>Electricity!H171</f>
        <v>0</v>
      </c>
      <c r="H146" s="2">
        <f>Electricity!I171</f>
        <v>0</v>
      </c>
      <c r="I146" s="2">
        <f>Electricity!J171</f>
        <v>0</v>
      </c>
    </row>
    <row r="147" spans="2:9" x14ac:dyDescent="0.35">
      <c r="B147" s="458" t="str">
        <f t="shared" si="3"/>
        <v>01/06/2019 01:00:00 PM</v>
      </c>
      <c r="C147" s="458">
        <v>43471</v>
      </c>
      <c r="D147" s="459">
        <v>0.54166666666666674</v>
      </c>
      <c r="E147" s="2">
        <f>Electricity!F172</f>
        <v>0</v>
      </c>
      <c r="F147" s="2">
        <f>Electricity!G172</f>
        <v>0</v>
      </c>
      <c r="G147" s="2">
        <f>Electricity!H172</f>
        <v>0</v>
      </c>
      <c r="H147" s="2">
        <f>Electricity!I172</f>
        <v>0</v>
      </c>
      <c r="I147" s="2">
        <f>Electricity!J172</f>
        <v>0</v>
      </c>
    </row>
    <row r="148" spans="2:9" x14ac:dyDescent="0.35">
      <c r="B148" s="458" t="str">
        <f t="shared" si="3"/>
        <v>01/06/2019 02:00:00 PM</v>
      </c>
      <c r="C148" s="458">
        <v>43471</v>
      </c>
      <c r="D148" s="459">
        <v>0.58333333333333337</v>
      </c>
      <c r="E148" s="2">
        <f>Electricity!F173</f>
        <v>0</v>
      </c>
      <c r="F148" s="2">
        <f>Electricity!G173</f>
        <v>0</v>
      </c>
      <c r="G148" s="2">
        <f>Electricity!H173</f>
        <v>0</v>
      </c>
      <c r="H148" s="2">
        <f>Electricity!I173</f>
        <v>0</v>
      </c>
      <c r="I148" s="2">
        <f>Electricity!J173</f>
        <v>0</v>
      </c>
    </row>
    <row r="149" spans="2:9" x14ac:dyDescent="0.35">
      <c r="B149" s="458" t="str">
        <f t="shared" si="3"/>
        <v>01/06/2019 03:00:00 PM</v>
      </c>
      <c r="C149" s="458">
        <v>43471</v>
      </c>
      <c r="D149" s="459">
        <v>0.62500000000000011</v>
      </c>
      <c r="E149" s="2">
        <f>Electricity!F174</f>
        <v>0</v>
      </c>
      <c r="F149" s="2">
        <f>Electricity!G174</f>
        <v>0</v>
      </c>
      <c r="G149" s="2">
        <f>Electricity!H174</f>
        <v>0</v>
      </c>
      <c r="H149" s="2">
        <f>Electricity!I174</f>
        <v>0</v>
      </c>
      <c r="I149" s="2">
        <f>Electricity!J174</f>
        <v>0</v>
      </c>
    </row>
    <row r="150" spans="2:9" x14ac:dyDescent="0.35">
      <c r="B150" s="458" t="str">
        <f t="shared" si="3"/>
        <v>01/06/2019 04:00:00 PM</v>
      </c>
      <c r="C150" s="458">
        <v>43471</v>
      </c>
      <c r="D150" s="459">
        <v>0.66666666666666674</v>
      </c>
      <c r="E150" s="2">
        <f>Electricity!F175</f>
        <v>0</v>
      </c>
      <c r="F150" s="2">
        <f>Electricity!G175</f>
        <v>0</v>
      </c>
      <c r="G150" s="2">
        <f>Electricity!H175</f>
        <v>0</v>
      </c>
      <c r="H150" s="2">
        <f>Electricity!I175</f>
        <v>0</v>
      </c>
      <c r="I150" s="2">
        <f>Electricity!J175</f>
        <v>0</v>
      </c>
    </row>
    <row r="151" spans="2:9" x14ac:dyDescent="0.35">
      <c r="B151" s="458" t="str">
        <f t="shared" si="3"/>
        <v>01/06/2019 05:00:00 PM</v>
      </c>
      <c r="C151" s="458">
        <v>43471</v>
      </c>
      <c r="D151" s="459">
        <v>0.70833333333333337</v>
      </c>
      <c r="E151" s="2">
        <f>Electricity!F176</f>
        <v>0</v>
      </c>
      <c r="F151" s="2">
        <f>Electricity!G176</f>
        <v>0</v>
      </c>
      <c r="G151" s="2">
        <f>Electricity!H176</f>
        <v>0</v>
      </c>
      <c r="H151" s="2">
        <f>Electricity!I176</f>
        <v>0</v>
      </c>
      <c r="I151" s="2">
        <f>Electricity!J176</f>
        <v>0</v>
      </c>
    </row>
    <row r="152" spans="2:9" x14ac:dyDescent="0.35">
      <c r="B152" s="458" t="str">
        <f t="shared" si="3"/>
        <v>01/06/2019 06:00:00 PM</v>
      </c>
      <c r="C152" s="458">
        <v>43471</v>
      </c>
      <c r="D152" s="459">
        <v>0.75000000000000011</v>
      </c>
      <c r="E152" s="2">
        <f>Electricity!F177</f>
        <v>0</v>
      </c>
      <c r="F152" s="2">
        <f>Electricity!G177</f>
        <v>0</v>
      </c>
      <c r="G152" s="2">
        <f>Electricity!H177</f>
        <v>0</v>
      </c>
      <c r="H152" s="2">
        <f>Electricity!I177</f>
        <v>0</v>
      </c>
      <c r="I152" s="2">
        <f>Electricity!J177</f>
        <v>0</v>
      </c>
    </row>
    <row r="153" spans="2:9" x14ac:dyDescent="0.35">
      <c r="B153" s="458" t="str">
        <f t="shared" si="3"/>
        <v>01/06/2019 07:00:00 PM</v>
      </c>
      <c r="C153" s="458">
        <v>43471</v>
      </c>
      <c r="D153" s="459">
        <v>0.79166666666666674</v>
      </c>
      <c r="E153" s="2">
        <f>Electricity!F178</f>
        <v>0</v>
      </c>
      <c r="F153" s="2">
        <f>Electricity!G178</f>
        <v>0</v>
      </c>
      <c r="G153" s="2">
        <f>Electricity!H178</f>
        <v>0</v>
      </c>
      <c r="H153" s="2">
        <f>Electricity!I178</f>
        <v>0</v>
      </c>
      <c r="I153" s="2">
        <f>Electricity!J178</f>
        <v>0</v>
      </c>
    </row>
    <row r="154" spans="2:9" x14ac:dyDescent="0.35">
      <c r="B154" s="458" t="str">
        <f t="shared" si="3"/>
        <v>01/06/2019 08:00:00 PM</v>
      </c>
      <c r="C154" s="458">
        <v>43471</v>
      </c>
      <c r="D154" s="459">
        <v>0.83333333333333337</v>
      </c>
      <c r="E154" s="2">
        <f>Electricity!F179</f>
        <v>0</v>
      </c>
      <c r="F154" s="2">
        <f>Electricity!G179</f>
        <v>0</v>
      </c>
      <c r="G154" s="2">
        <f>Electricity!H179</f>
        <v>0</v>
      </c>
      <c r="H154" s="2">
        <f>Electricity!I179</f>
        <v>0</v>
      </c>
      <c r="I154" s="2">
        <f>Electricity!J179</f>
        <v>0</v>
      </c>
    </row>
    <row r="155" spans="2:9" x14ac:dyDescent="0.35">
      <c r="B155" s="458" t="str">
        <f t="shared" si="3"/>
        <v>01/06/2019 09:00:00 PM</v>
      </c>
      <c r="C155" s="458">
        <v>43471</v>
      </c>
      <c r="D155" s="459">
        <v>0.87500000000000011</v>
      </c>
      <c r="E155" s="2">
        <f>Electricity!F180</f>
        <v>0</v>
      </c>
      <c r="F155" s="2">
        <f>Electricity!G180</f>
        <v>0</v>
      </c>
      <c r="G155" s="2">
        <f>Electricity!H180</f>
        <v>0</v>
      </c>
      <c r="H155" s="2">
        <f>Electricity!I180</f>
        <v>0</v>
      </c>
      <c r="I155" s="2">
        <f>Electricity!J180</f>
        <v>0</v>
      </c>
    </row>
    <row r="156" spans="2:9" x14ac:dyDescent="0.35">
      <c r="B156" s="458" t="str">
        <f t="shared" si="3"/>
        <v>01/06/2019 10:00:00 PM</v>
      </c>
      <c r="C156" s="458">
        <v>43471</v>
      </c>
      <c r="D156" s="459">
        <v>0.91666666666666674</v>
      </c>
      <c r="E156" s="2">
        <f>Electricity!F181</f>
        <v>0</v>
      </c>
      <c r="F156" s="2">
        <f>Electricity!G181</f>
        <v>0</v>
      </c>
      <c r="G156" s="2">
        <f>Electricity!H181</f>
        <v>0</v>
      </c>
      <c r="H156" s="2">
        <f>Electricity!I181</f>
        <v>0</v>
      </c>
      <c r="I156" s="2">
        <f>Electricity!J181</f>
        <v>0</v>
      </c>
    </row>
    <row r="157" spans="2:9" x14ac:dyDescent="0.35">
      <c r="B157" s="458" t="str">
        <f t="shared" si="3"/>
        <v>01/06/2019 11:00:00 PM</v>
      </c>
      <c r="C157" s="458">
        <v>43471</v>
      </c>
      <c r="D157" s="459">
        <v>0.95833333333333337</v>
      </c>
      <c r="E157" s="2">
        <f>Electricity!F182</f>
        <v>0</v>
      </c>
      <c r="F157" s="2">
        <f>Electricity!G182</f>
        <v>0</v>
      </c>
      <c r="G157" s="2">
        <f>Electricity!H182</f>
        <v>0</v>
      </c>
      <c r="H157" s="2">
        <f>Electricity!I182</f>
        <v>0</v>
      </c>
      <c r="I157" s="2">
        <f>Electricity!J182</f>
        <v>0</v>
      </c>
    </row>
    <row r="158" spans="2:9" x14ac:dyDescent="0.35">
      <c r="B158" s="458" t="str">
        <f t="shared" si="3"/>
        <v>01/07/2019 12:00:00 AM</v>
      </c>
      <c r="C158" s="458">
        <v>43472</v>
      </c>
      <c r="D158" s="459">
        <v>3.1225022567582528E-17</v>
      </c>
      <c r="E158" s="2">
        <f>Electricity!F183</f>
        <v>0</v>
      </c>
      <c r="F158" s="2">
        <f>Electricity!G183</f>
        <v>0</v>
      </c>
      <c r="G158" s="2">
        <f>Electricity!H183</f>
        <v>0</v>
      </c>
      <c r="H158" s="2">
        <f>Electricity!I183</f>
        <v>0</v>
      </c>
      <c r="I158" s="2">
        <f>Electricity!J183</f>
        <v>0</v>
      </c>
    </row>
    <row r="159" spans="2:9" x14ac:dyDescent="0.35">
      <c r="B159" s="458" t="str">
        <f t="shared" si="3"/>
        <v>01/07/2019 01:00:00 AM</v>
      </c>
      <c r="C159" s="458">
        <v>43472</v>
      </c>
      <c r="D159" s="459">
        <v>4.1666666666666699E-2</v>
      </c>
      <c r="E159" s="2">
        <f>Electricity!F184</f>
        <v>0</v>
      </c>
      <c r="F159" s="2">
        <f>Electricity!G184</f>
        <v>0</v>
      </c>
      <c r="G159" s="2">
        <f>Electricity!H184</f>
        <v>0</v>
      </c>
      <c r="H159" s="2">
        <f>Electricity!I184</f>
        <v>0</v>
      </c>
      <c r="I159" s="2">
        <f>Electricity!J184</f>
        <v>0</v>
      </c>
    </row>
    <row r="160" spans="2:9" x14ac:dyDescent="0.35">
      <c r="B160" s="458" t="str">
        <f t="shared" si="3"/>
        <v>01/07/2019 02:00:00 AM</v>
      </c>
      <c r="C160" s="458">
        <v>43472</v>
      </c>
      <c r="D160" s="459">
        <v>8.333333333333337E-2</v>
      </c>
      <c r="E160" s="2">
        <f>Electricity!F185</f>
        <v>0</v>
      </c>
      <c r="F160" s="2">
        <f>Electricity!G185</f>
        <v>0</v>
      </c>
      <c r="G160" s="2">
        <f>Electricity!H185</f>
        <v>0</v>
      </c>
      <c r="H160" s="2">
        <f>Electricity!I185</f>
        <v>0</v>
      </c>
      <c r="I160" s="2">
        <f>Electricity!J185</f>
        <v>0</v>
      </c>
    </row>
    <row r="161" spans="2:9" x14ac:dyDescent="0.35">
      <c r="B161" s="458" t="str">
        <f t="shared" si="3"/>
        <v>01/07/2019 03:00:00 AM</v>
      </c>
      <c r="C161" s="458">
        <v>43472</v>
      </c>
      <c r="D161" s="459">
        <v>0.12500000000000006</v>
      </c>
      <c r="E161" s="2">
        <f>Electricity!F186</f>
        <v>0</v>
      </c>
      <c r="F161" s="2">
        <f>Electricity!G186</f>
        <v>0</v>
      </c>
      <c r="G161" s="2">
        <f>Electricity!H186</f>
        <v>0</v>
      </c>
      <c r="H161" s="2">
        <f>Electricity!I186</f>
        <v>0</v>
      </c>
      <c r="I161" s="2">
        <f>Electricity!J186</f>
        <v>0</v>
      </c>
    </row>
    <row r="162" spans="2:9" x14ac:dyDescent="0.35">
      <c r="B162" s="458" t="str">
        <f t="shared" si="3"/>
        <v>01/07/2019 04:00:00 AM</v>
      </c>
      <c r="C162" s="458">
        <v>43472</v>
      </c>
      <c r="D162" s="459">
        <v>0.16666666666666669</v>
      </c>
      <c r="E162" s="2">
        <f>Electricity!F187</f>
        <v>0</v>
      </c>
      <c r="F162" s="2">
        <f>Electricity!G187</f>
        <v>0</v>
      </c>
      <c r="G162" s="2">
        <f>Electricity!H187</f>
        <v>0</v>
      </c>
      <c r="H162" s="2">
        <f>Electricity!I187</f>
        <v>0</v>
      </c>
      <c r="I162" s="2">
        <f>Electricity!J187</f>
        <v>0</v>
      </c>
    </row>
    <row r="163" spans="2:9" x14ac:dyDescent="0.35">
      <c r="B163" s="458" t="str">
        <f t="shared" si="3"/>
        <v>01/07/2019 05:00:00 AM</v>
      </c>
      <c r="C163" s="458">
        <v>43472</v>
      </c>
      <c r="D163" s="459">
        <v>0.20833333333333337</v>
      </c>
      <c r="E163" s="2">
        <f>Electricity!F188</f>
        <v>0</v>
      </c>
      <c r="F163" s="2">
        <f>Electricity!G188</f>
        <v>0</v>
      </c>
      <c r="G163" s="2">
        <f>Electricity!H188</f>
        <v>0</v>
      </c>
      <c r="H163" s="2">
        <f>Electricity!I188</f>
        <v>0</v>
      </c>
      <c r="I163" s="2">
        <f>Electricity!J188</f>
        <v>0</v>
      </c>
    </row>
    <row r="164" spans="2:9" x14ac:dyDescent="0.35">
      <c r="B164" s="458" t="str">
        <f t="shared" si="3"/>
        <v>01/07/2019 06:00:00 AM</v>
      </c>
      <c r="C164" s="458">
        <v>43472</v>
      </c>
      <c r="D164" s="459">
        <v>0.25</v>
      </c>
      <c r="E164" s="2">
        <f>Electricity!F189</f>
        <v>0</v>
      </c>
      <c r="F164" s="2">
        <f>Electricity!G189</f>
        <v>0</v>
      </c>
      <c r="G164" s="2">
        <f>Electricity!H189</f>
        <v>0</v>
      </c>
      <c r="H164" s="2">
        <f>Electricity!I189</f>
        <v>0</v>
      </c>
      <c r="I164" s="2">
        <f>Electricity!J189</f>
        <v>0</v>
      </c>
    </row>
    <row r="165" spans="2:9" x14ac:dyDescent="0.35">
      <c r="B165" s="458" t="str">
        <f t="shared" si="3"/>
        <v>01/07/2019 07:00:00 AM</v>
      </c>
      <c r="C165" s="458">
        <v>43472</v>
      </c>
      <c r="D165" s="459">
        <v>0.29166666666666669</v>
      </c>
      <c r="E165" s="2">
        <f>Electricity!F190</f>
        <v>0</v>
      </c>
      <c r="F165" s="2">
        <f>Electricity!G190</f>
        <v>0</v>
      </c>
      <c r="G165" s="2">
        <f>Electricity!H190</f>
        <v>0</v>
      </c>
      <c r="H165" s="2">
        <f>Electricity!I190</f>
        <v>0</v>
      </c>
      <c r="I165" s="2">
        <f>Electricity!J190</f>
        <v>0</v>
      </c>
    </row>
    <row r="166" spans="2:9" x14ac:dyDescent="0.35">
      <c r="B166" s="458" t="str">
        <f t="shared" si="3"/>
        <v>01/07/2019 08:00:00 AM</v>
      </c>
      <c r="C166" s="458">
        <v>43472</v>
      </c>
      <c r="D166" s="459">
        <v>0.33333333333333337</v>
      </c>
      <c r="E166" s="2">
        <f>Electricity!F191</f>
        <v>0</v>
      </c>
      <c r="F166" s="2">
        <f>Electricity!G191</f>
        <v>0</v>
      </c>
      <c r="G166" s="2">
        <f>Electricity!H191</f>
        <v>0</v>
      </c>
      <c r="H166" s="2">
        <f>Electricity!I191</f>
        <v>0</v>
      </c>
      <c r="I166" s="2">
        <f>Electricity!J191</f>
        <v>0</v>
      </c>
    </row>
    <row r="167" spans="2:9" x14ac:dyDescent="0.35">
      <c r="B167" s="458" t="str">
        <f t="shared" si="3"/>
        <v>01/07/2019 09:00:00 AM</v>
      </c>
      <c r="C167" s="458">
        <v>43472</v>
      </c>
      <c r="D167" s="459">
        <v>0.375</v>
      </c>
      <c r="E167" s="2">
        <f>Electricity!F192</f>
        <v>0</v>
      </c>
      <c r="F167" s="2">
        <f>Electricity!G192</f>
        <v>0</v>
      </c>
      <c r="G167" s="2">
        <f>Electricity!H192</f>
        <v>0</v>
      </c>
      <c r="H167" s="2">
        <f>Electricity!I192</f>
        <v>0</v>
      </c>
      <c r="I167" s="2">
        <f>Electricity!J192</f>
        <v>0</v>
      </c>
    </row>
    <row r="168" spans="2:9" x14ac:dyDescent="0.35">
      <c r="B168" s="458" t="str">
        <f t="shared" si="3"/>
        <v>01/07/2019 10:00:00 AM</v>
      </c>
      <c r="C168" s="458">
        <v>43472</v>
      </c>
      <c r="D168" s="459">
        <v>0.41666666666666669</v>
      </c>
      <c r="E168" s="2">
        <f>Electricity!F193</f>
        <v>0</v>
      </c>
      <c r="F168" s="2">
        <f>Electricity!G193</f>
        <v>0</v>
      </c>
      <c r="G168" s="2">
        <f>Electricity!H193</f>
        <v>0</v>
      </c>
      <c r="H168" s="2">
        <f>Electricity!I193</f>
        <v>0</v>
      </c>
      <c r="I168" s="2">
        <f>Electricity!J193</f>
        <v>0</v>
      </c>
    </row>
    <row r="169" spans="2:9" x14ac:dyDescent="0.35">
      <c r="B169" s="458" t="str">
        <f t="shared" si="3"/>
        <v>01/07/2019 11:00:00 AM</v>
      </c>
      <c r="C169" s="458">
        <v>43472</v>
      </c>
      <c r="D169" s="459">
        <v>0.45833333333333337</v>
      </c>
      <c r="E169" s="2">
        <f>Electricity!F194</f>
        <v>0</v>
      </c>
      <c r="F169" s="2">
        <f>Electricity!G194</f>
        <v>0</v>
      </c>
      <c r="G169" s="2">
        <f>Electricity!H194</f>
        <v>0</v>
      </c>
      <c r="H169" s="2">
        <f>Electricity!I194</f>
        <v>0</v>
      </c>
      <c r="I169" s="2">
        <f>Electricity!J194</f>
        <v>0</v>
      </c>
    </row>
    <row r="170" spans="2:9" x14ac:dyDescent="0.35">
      <c r="B170" s="458" t="str">
        <f t="shared" si="3"/>
        <v>01/07/2019 12:00:00 PM</v>
      </c>
      <c r="C170" s="458">
        <v>43472</v>
      </c>
      <c r="D170" s="459">
        <v>0.50000000000000011</v>
      </c>
      <c r="E170" s="2">
        <f>Electricity!F195</f>
        <v>0</v>
      </c>
      <c r="F170" s="2">
        <f>Electricity!G195</f>
        <v>0</v>
      </c>
      <c r="G170" s="2">
        <f>Electricity!H195</f>
        <v>0</v>
      </c>
      <c r="H170" s="2">
        <f>Electricity!I195</f>
        <v>0</v>
      </c>
      <c r="I170" s="2">
        <f>Electricity!J195</f>
        <v>0</v>
      </c>
    </row>
    <row r="171" spans="2:9" x14ac:dyDescent="0.35">
      <c r="B171" s="458" t="str">
        <f t="shared" si="3"/>
        <v>01/07/2019 01:00:00 PM</v>
      </c>
      <c r="C171" s="458">
        <v>43472</v>
      </c>
      <c r="D171" s="459">
        <v>0.54166666666666674</v>
      </c>
      <c r="E171" s="2">
        <f>Electricity!F196</f>
        <v>0</v>
      </c>
      <c r="F171" s="2">
        <f>Electricity!G196</f>
        <v>0</v>
      </c>
      <c r="G171" s="2">
        <f>Electricity!H196</f>
        <v>0</v>
      </c>
      <c r="H171" s="2">
        <f>Electricity!I196</f>
        <v>0</v>
      </c>
      <c r="I171" s="2">
        <f>Electricity!J196</f>
        <v>0</v>
      </c>
    </row>
    <row r="172" spans="2:9" x14ac:dyDescent="0.35">
      <c r="B172" s="458" t="str">
        <f t="shared" si="3"/>
        <v>01/07/2019 02:00:00 PM</v>
      </c>
      <c r="C172" s="458">
        <v>43472</v>
      </c>
      <c r="D172" s="459">
        <v>0.58333333333333337</v>
      </c>
      <c r="E172" s="2">
        <f>Electricity!F197</f>
        <v>0</v>
      </c>
      <c r="F172" s="2">
        <f>Electricity!G197</f>
        <v>0</v>
      </c>
      <c r="G172" s="2">
        <f>Electricity!H197</f>
        <v>0</v>
      </c>
      <c r="H172" s="2">
        <f>Electricity!I197</f>
        <v>0</v>
      </c>
      <c r="I172" s="2">
        <f>Electricity!J197</f>
        <v>0</v>
      </c>
    </row>
    <row r="173" spans="2:9" x14ac:dyDescent="0.35">
      <c r="B173" s="458" t="str">
        <f t="shared" si="3"/>
        <v>01/07/2019 03:00:00 PM</v>
      </c>
      <c r="C173" s="458">
        <v>43472</v>
      </c>
      <c r="D173" s="459">
        <v>0.62500000000000011</v>
      </c>
      <c r="E173" s="2">
        <f>Electricity!F198</f>
        <v>0</v>
      </c>
      <c r="F173" s="2">
        <f>Electricity!G198</f>
        <v>0</v>
      </c>
      <c r="G173" s="2">
        <f>Electricity!H198</f>
        <v>0</v>
      </c>
      <c r="H173" s="2">
        <f>Electricity!I198</f>
        <v>0</v>
      </c>
      <c r="I173" s="2">
        <f>Electricity!J198</f>
        <v>0</v>
      </c>
    </row>
    <row r="174" spans="2:9" x14ac:dyDescent="0.35">
      <c r="B174" s="458" t="str">
        <f t="shared" si="3"/>
        <v>01/07/2019 04:00:00 PM</v>
      </c>
      <c r="C174" s="458">
        <v>43472</v>
      </c>
      <c r="D174" s="459">
        <v>0.66666666666666674</v>
      </c>
      <c r="E174" s="2">
        <f>Electricity!F199</f>
        <v>0</v>
      </c>
      <c r="F174" s="2">
        <f>Electricity!G199</f>
        <v>0</v>
      </c>
      <c r="G174" s="2">
        <f>Electricity!H199</f>
        <v>0</v>
      </c>
      <c r="H174" s="2">
        <f>Electricity!I199</f>
        <v>0</v>
      </c>
      <c r="I174" s="2">
        <f>Electricity!J199</f>
        <v>0</v>
      </c>
    </row>
    <row r="175" spans="2:9" x14ac:dyDescent="0.35">
      <c r="B175" s="458" t="str">
        <f t="shared" si="3"/>
        <v>01/07/2019 05:00:00 PM</v>
      </c>
      <c r="C175" s="458">
        <v>43472</v>
      </c>
      <c r="D175" s="459">
        <v>0.70833333333333337</v>
      </c>
      <c r="E175" s="2">
        <f>Electricity!F200</f>
        <v>0</v>
      </c>
      <c r="F175" s="2">
        <f>Electricity!G200</f>
        <v>0</v>
      </c>
      <c r="G175" s="2">
        <f>Electricity!H200</f>
        <v>0</v>
      </c>
      <c r="H175" s="2">
        <f>Electricity!I200</f>
        <v>0</v>
      </c>
      <c r="I175" s="2">
        <f>Electricity!J200</f>
        <v>0</v>
      </c>
    </row>
    <row r="176" spans="2:9" x14ac:dyDescent="0.35">
      <c r="B176" s="458" t="str">
        <f t="shared" si="3"/>
        <v>01/07/2019 06:00:00 PM</v>
      </c>
      <c r="C176" s="458">
        <v>43472</v>
      </c>
      <c r="D176" s="459">
        <v>0.75000000000000011</v>
      </c>
      <c r="E176" s="2">
        <f>Electricity!F201</f>
        <v>0</v>
      </c>
      <c r="F176" s="2">
        <f>Electricity!G201</f>
        <v>0</v>
      </c>
      <c r="G176" s="2">
        <f>Electricity!H201</f>
        <v>0</v>
      </c>
      <c r="H176" s="2">
        <f>Electricity!I201</f>
        <v>0</v>
      </c>
      <c r="I176" s="2">
        <f>Electricity!J201</f>
        <v>0</v>
      </c>
    </row>
    <row r="177" spans="2:9" x14ac:dyDescent="0.35">
      <c r="B177" s="458" t="str">
        <f t="shared" si="3"/>
        <v>01/07/2019 07:00:00 PM</v>
      </c>
      <c r="C177" s="458">
        <v>43472</v>
      </c>
      <c r="D177" s="459">
        <v>0.79166666666666674</v>
      </c>
      <c r="E177" s="2">
        <f>Electricity!F202</f>
        <v>0</v>
      </c>
      <c r="F177" s="2">
        <f>Electricity!G202</f>
        <v>0</v>
      </c>
      <c r="G177" s="2">
        <f>Electricity!H202</f>
        <v>0</v>
      </c>
      <c r="H177" s="2">
        <f>Electricity!I202</f>
        <v>0</v>
      </c>
      <c r="I177" s="2">
        <f>Electricity!J202</f>
        <v>0</v>
      </c>
    </row>
    <row r="178" spans="2:9" x14ac:dyDescent="0.35">
      <c r="B178" s="458" t="str">
        <f t="shared" si="3"/>
        <v>01/07/2019 08:00:00 PM</v>
      </c>
      <c r="C178" s="458">
        <v>43472</v>
      </c>
      <c r="D178" s="459">
        <v>0.83333333333333337</v>
      </c>
      <c r="E178" s="2">
        <f>Electricity!F203</f>
        <v>0</v>
      </c>
      <c r="F178" s="2">
        <f>Electricity!G203</f>
        <v>0</v>
      </c>
      <c r="G178" s="2">
        <f>Electricity!H203</f>
        <v>0</v>
      </c>
      <c r="H178" s="2">
        <f>Electricity!I203</f>
        <v>0</v>
      </c>
      <c r="I178" s="2">
        <f>Electricity!J203</f>
        <v>0</v>
      </c>
    </row>
    <row r="179" spans="2:9" x14ac:dyDescent="0.35">
      <c r="B179" s="458" t="str">
        <f t="shared" si="3"/>
        <v>01/07/2019 09:00:00 PM</v>
      </c>
      <c r="C179" s="458">
        <v>43472</v>
      </c>
      <c r="D179" s="459">
        <v>0.87500000000000011</v>
      </c>
      <c r="E179" s="2">
        <f>Electricity!F204</f>
        <v>0</v>
      </c>
      <c r="F179" s="2">
        <f>Electricity!G204</f>
        <v>0</v>
      </c>
      <c r="G179" s="2">
        <f>Electricity!H204</f>
        <v>0</v>
      </c>
      <c r="H179" s="2">
        <f>Electricity!I204</f>
        <v>0</v>
      </c>
      <c r="I179" s="2">
        <f>Electricity!J204</f>
        <v>0</v>
      </c>
    </row>
    <row r="180" spans="2:9" x14ac:dyDescent="0.35">
      <c r="B180" s="458" t="str">
        <f t="shared" si="3"/>
        <v>01/07/2019 10:00:00 PM</v>
      </c>
      <c r="C180" s="458">
        <v>43472</v>
      </c>
      <c r="D180" s="459">
        <v>0.91666666666666674</v>
      </c>
      <c r="E180" s="2">
        <f>Electricity!F205</f>
        <v>0</v>
      </c>
      <c r="F180" s="2">
        <f>Electricity!G205</f>
        <v>0</v>
      </c>
      <c r="G180" s="2">
        <f>Electricity!H205</f>
        <v>0</v>
      </c>
      <c r="H180" s="2">
        <f>Electricity!I205</f>
        <v>0</v>
      </c>
      <c r="I180" s="2">
        <f>Electricity!J205</f>
        <v>0</v>
      </c>
    </row>
    <row r="181" spans="2:9" x14ac:dyDescent="0.35">
      <c r="B181" s="458" t="str">
        <f t="shared" si="3"/>
        <v>01/07/2019 11:00:00 PM</v>
      </c>
      <c r="C181" s="458">
        <v>43472</v>
      </c>
      <c r="D181" s="459">
        <v>0.95833333333333337</v>
      </c>
      <c r="E181" s="2">
        <f>Electricity!F206</f>
        <v>0</v>
      </c>
      <c r="F181" s="2">
        <f>Electricity!G206</f>
        <v>0</v>
      </c>
      <c r="G181" s="2">
        <f>Electricity!H206</f>
        <v>0</v>
      </c>
      <c r="H181" s="2">
        <f>Electricity!I206</f>
        <v>0</v>
      </c>
      <c r="I181" s="2">
        <f>Electricity!J206</f>
        <v>0</v>
      </c>
    </row>
    <row r="182" spans="2:9" x14ac:dyDescent="0.35">
      <c r="B182" s="458" t="str">
        <f t="shared" si="3"/>
        <v>01/08/2019 12:00:00 AM</v>
      </c>
      <c r="C182" s="458">
        <v>43473</v>
      </c>
      <c r="D182" s="459">
        <v>3.1225022567582528E-17</v>
      </c>
      <c r="E182" s="2">
        <f>Electricity!F207</f>
        <v>0</v>
      </c>
      <c r="F182" s="2">
        <f>Electricity!G207</f>
        <v>0</v>
      </c>
      <c r="G182" s="2">
        <f>Electricity!H207</f>
        <v>0</v>
      </c>
      <c r="H182" s="2">
        <f>Electricity!I207</f>
        <v>0</v>
      </c>
      <c r="I182" s="2">
        <f>Electricity!J207</f>
        <v>0</v>
      </c>
    </row>
    <row r="183" spans="2:9" x14ac:dyDescent="0.35">
      <c r="B183" s="458" t="str">
        <f t="shared" si="3"/>
        <v>01/08/2019 01:00:00 AM</v>
      </c>
      <c r="C183" s="458">
        <v>43473</v>
      </c>
      <c r="D183" s="459">
        <v>4.1666666666666699E-2</v>
      </c>
      <c r="E183" s="2">
        <f>Electricity!F208</f>
        <v>0</v>
      </c>
      <c r="F183" s="2">
        <f>Electricity!G208</f>
        <v>0</v>
      </c>
      <c r="G183" s="2">
        <f>Electricity!H208</f>
        <v>0</v>
      </c>
      <c r="H183" s="2">
        <f>Electricity!I208</f>
        <v>0</v>
      </c>
      <c r="I183" s="2">
        <f>Electricity!J208</f>
        <v>0</v>
      </c>
    </row>
    <row r="184" spans="2:9" x14ac:dyDescent="0.35">
      <c r="B184" s="458" t="str">
        <f t="shared" si="3"/>
        <v>01/08/2019 02:00:00 AM</v>
      </c>
      <c r="C184" s="458">
        <v>43473</v>
      </c>
      <c r="D184" s="459">
        <v>8.333333333333337E-2</v>
      </c>
      <c r="E184" s="2">
        <f>Electricity!F209</f>
        <v>0</v>
      </c>
      <c r="F184" s="2">
        <f>Electricity!G209</f>
        <v>0</v>
      </c>
      <c r="G184" s="2">
        <f>Electricity!H209</f>
        <v>0</v>
      </c>
      <c r="H184" s="2">
        <f>Electricity!I209</f>
        <v>0</v>
      </c>
      <c r="I184" s="2">
        <f>Electricity!J209</f>
        <v>0</v>
      </c>
    </row>
    <row r="185" spans="2:9" x14ac:dyDescent="0.35">
      <c r="B185" s="458" t="str">
        <f t="shared" si="3"/>
        <v>01/08/2019 03:00:00 AM</v>
      </c>
      <c r="C185" s="458">
        <v>43473</v>
      </c>
      <c r="D185" s="459">
        <v>0.12500000000000006</v>
      </c>
      <c r="E185" s="2">
        <f>Electricity!F210</f>
        <v>0</v>
      </c>
      <c r="F185" s="2">
        <f>Electricity!G210</f>
        <v>0</v>
      </c>
      <c r="G185" s="2">
        <f>Electricity!H210</f>
        <v>0</v>
      </c>
      <c r="H185" s="2">
        <f>Electricity!I210</f>
        <v>0</v>
      </c>
      <c r="I185" s="2">
        <f>Electricity!J210</f>
        <v>0</v>
      </c>
    </row>
    <row r="186" spans="2:9" x14ac:dyDescent="0.35">
      <c r="B186" s="458" t="str">
        <f t="shared" si="3"/>
        <v>01/08/2019 04:00:00 AM</v>
      </c>
      <c r="C186" s="458">
        <v>43473</v>
      </c>
      <c r="D186" s="459">
        <v>0.16666666666666669</v>
      </c>
      <c r="E186" s="2">
        <f>Electricity!F211</f>
        <v>0</v>
      </c>
      <c r="F186" s="2">
        <f>Electricity!G211</f>
        <v>0</v>
      </c>
      <c r="G186" s="2">
        <f>Electricity!H211</f>
        <v>0</v>
      </c>
      <c r="H186" s="2">
        <f>Electricity!I211</f>
        <v>0</v>
      </c>
      <c r="I186" s="2">
        <f>Electricity!J211</f>
        <v>0</v>
      </c>
    </row>
    <row r="187" spans="2:9" x14ac:dyDescent="0.35">
      <c r="B187" s="458" t="str">
        <f t="shared" si="3"/>
        <v>01/08/2019 05:00:00 AM</v>
      </c>
      <c r="C187" s="458">
        <v>43473</v>
      </c>
      <c r="D187" s="459">
        <v>0.20833333333333337</v>
      </c>
      <c r="E187" s="2">
        <f>Electricity!F212</f>
        <v>0</v>
      </c>
      <c r="F187" s="2">
        <f>Electricity!G212</f>
        <v>0</v>
      </c>
      <c r="G187" s="2">
        <f>Electricity!H212</f>
        <v>0</v>
      </c>
      <c r="H187" s="2">
        <f>Electricity!I212</f>
        <v>0</v>
      </c>
      <c r="I187" s="2">
        <f>Electricity!J212</f>
        <v>0</v>
      </c>
    </row>
    <row r="188" spans="2:9" x14ac:dyDescent="0.35">
      <c r="B188" s="458" t="str">
        <f t="shared" si="3"/>
        <v>01/08/2019 06:00:00 AM</v>
      </c>
      <c r="C188" s="458">
        <v>43473</v>
      </c>
      <c r="D188" s="459">
        <v>0.25</v>
      </c>
      <c r="E188" s="2">
        <f>Electricity!F213</f>
        <v>0</v>
      </c>
      <c r="F188" s="2">
        <f>Electricity!G213</f>
        <v>0</v>
      </c>
      <c r="G188" s="2">
        <f>Electricity!H213</f>
        <v>0</v>
      </c>
      <c r="H188" s="2">
        <f>Electricity!I213</f>
        <v>0</v>
      </c>
      <c r="I188" s="2">
        <f>Electricity!J213</f>
        <v>0</v>
      </c>
    </row>
    <row r="189" spans="2:9" x14ac:dyDescent="0.35">
      <c r="B189" s="458" t="str">
        <f t="shared" si="3"/>
        <v>01/08/2019 07:00:00 AM</v>
      </c>
      <c r="C189" s="458">
        <v>43473</v>
      </c>
      <c r="D189" s="459">
        <v>0.29166666666666669</v>
      </c>
      <c r="E189" s="2">
        <f>Electricity!F214</f>
        <v>0</v>
      </c>
      <c r="F189" s="2">
        <f>Electricity!G214</f>
        <v>0</v>
      </c>
      <c r="G189" s="2">
        <f>Electricity!H214</f>
        <v>0</v>
      </c>
      <c r="H189" s="2">
        <f>Electricity!I214</f>
        <v>0</v>
      </c>
      <c r="I189" s="2">
        <f>Electricity!J214</f>
        <v>0</v>
      </c>
    </row>
    <row r="190" spans="2:9" x14ac:dyDescent="0.35">
      <c r="B190" s="458" t="str">
        <f t="shared" si="3"/>
        <v>01/08/2019 08:00:00 AM</v>
      </c>
      <c r="C190" s="458">
        <v>43473</v>
      </c>
      <c r="D190" s="459">
        <v>0.33333333333333337</v>
      </c>
      <c r="E190" s="2">
        <f>Electricity!F215</f>
        <v>0</v>
      </c>
      <c r="F190" s="2">
        <f>Electricity!G215</f>
        <v>0</v>
      </c>
      <c r="G190" s="2">
        <f>Electricity!H215</f>
        <v>0</v>
      </c>
      <c r="H190" s="2">
        <f>Electricity!I215</f>
        <v>0</v>
      </c>
      <c r="I190" s="2">
        <f>Electricity!J215</f>
        <v>0</v>
      </c>
    </row>
    <row r="191" spans="2:9" x14ac:dyDescent="0.35">
      <c r="B191" s="458" t="str">
        <f t="shared" si="3"/>
        <v>01/08/2019 09:00:00 AM</v>
      </c>
      <c r="C191" s="458">
        <v>43473</v>
      </c>
      <c r="D191" s="459">
        <v>0.375</v>
      </c>
      <c r="E191" s="2">
        <f>Electricity!F216</f>
        <v>0</v>
      </c>
      <c r="F191" s="2">
        <f>Electricity!G216</f>
        <v>0</v>
      </c>
      <c r="G191" s="2">
        <f>Electricity!H216</f>
        <v>0</v>
      </c>
      <c r="H191" s="2">
        <f>Electricity!I216</f>
        <v>0</v>
      </c>
      <c r="I191" s="2">
        <f>Electricity!J216</f>
        <v>0</v>
      </c>
    </row>
    <row r="192" spans="2:9" x14ac:dyDescent="0.35">
      <c r="B192" s="458" t="str">
        <f t="shared" si="3"/>
        <v>01/08/2019 10:00:00 AM</v>
      </c>
      <c r="C192" s="458">
        <v>43473</v>
      </c>
      <c r="D192" s="459">
        <v>0.41666666666666669</v>
      </c>
      <c r="E192" s="2">
        <f>Electricity!F217</f>
        <v>0</v>
      </c>
      <c r="F192" s="2">
        <f>Electricity!G217</f>
        <v>0</v>
      </c>
      <c r="G192" s="2">
        <f>Electricity!H217</f>
        <v>0</v>
      </c>
      <c r="H192" s="2">
        <f>Electricity!I217</f>
        <v>0</v>
      </c>
      <c r="I192" s="2">
        <f>Electricity!J217</f>
        <v>0</v>
      </c>
    </row>
    <row r="193" spans="2:9" x14ac:dyDescent="0.35">
      <c r="B193" s="458" t="str">
        <f t="shared" si="3"/>
        <v>01/08/2019 11:00:00 AM</v>
      </c>
      <c r="C193" s="458">
        <v>43473</v>
      </c>
      <c r="D193" s="459">
        <v>0.45833333333333337</v>
      </c>
      <c r="E193" s="2">
        <f>Electricity!F218</f>
        <v>0</v>
      </c>
      <c r="F193" s="2">
        <f>Electricity!G218</f>
        <v>0</v>
      </c>
      <c r="G193" s="2">
        <f>Electricity!H218</f>
        <v>0</v>
      </c>
      <c r="H193" s="2">
        <f>Electricity!I218</f>
        <v>0</v>
      </c>
      <c r="I193" s="2">
        <f>Electricity!J218</f>
        <v>0</v>
      </c>
    </row>
    <row r="194" spans="2:9" x14ac:dyDescent="0.35">
      <c r="B194" s="458" t="str">
        <f t="shared" si="3"/>
        <v>01/08/2019 12:00:00 PM</v>
      </c>
      <c r="C194" s="458">
        <v>43473</v>
      </c>
      <c r="D194" s="459">
        <v>0.50000000000000011</v>
      </c>
      <c r="E194" s="2">
        <f>Electricity!F219</f>
        <v>0</v>
      </c>
      <c r="F194" s="2">
        <f>Electricity!G219</f>
        <v>0</v>
      </c>
      <c r="G194" s="2">
        <f>Electricity!H219</f>
        <v>0</v>
      </c>
      <c r="H194" s="2">
        <f>Electricity!I219</f>
        <v>0</v>
      </c>
      <c r="I194" s="2">
        <f>Electricity!J219</f>
        <v>0</v>
      </c>
    </row>
    <row r="195" spans="2:9" x14ac:dyDescent="0.35">
      <c r="B195" s="458" t="str">
        <f t="shared" si="3"/>
        <v>01/08/2019 01:00:00 PM</v>
      </c>
      <c r="C195" s="458">
        <v>43473</v>
      </c>
      <c r="D195" s="459">
        <v>0.54166666666666674</v>
      </c>
      <c r="E195" s="2">
        <f>Electricity!F220</f>
        <v>0</v>
      </c>
      <c r="F195" s="2">
        <f>Electricity!G220</f>
        <v>0</v>
      </c>
      <c r="G195" s="2">
        <f>Electricity!H220</f>
        <v>0</v>
      </c>
      <c r="H195" s="2">
        <f>Electricity!I220</f>
        <v>0</v>
      </c>
      <c r="I195" s="2">
        <f>Electricity!J220</f>
        <v>0</v>
      </c>
    </row>
    <row r="196" spans="2:9" x14ac:dyDescent="0.35">
      <c r="B196" s="458" t="str">
        <f t="shared" si="3"/>
        <v>01/08/2019 02:00:00 PM</v>
      </c>
      <c r="C196" s="458">
        <v>43473</v>
      </c>
      <c r="D196" s="459">
        <v>0.58333333333333337</v>
      </c>
      <c r="E196" s="2">
        <f>Electricity!F221</f>
        <v>0</v>
      </c>
      <c r="F196" s="2">
        <f>Electricity!G221</f>
        <v>0</v>
      </c>
      <c r="G196" s="2">
        <f>Electricity!H221</f>
        <v>0</v>
      </c>
      <c r="H196" s="2">
        <f>Electricity!I221</f>
        <v>0</v>
      </c>
      <c r="I196" s="2">
        <f>Electricity!J221</f>
        <v>0</v>
      </c>
    </row>
    <row r="197" spans="2:9" x14ac:dyDescent="0.35">
      <c r="B197" s="458" t="str">
        <f t="shared" si="3"/>
        <v>01/08/2019 03:00:00 PM</v>
      </c>
      <c r="C197" s="458">
        <v>43473</v>
      </c>
      <c r="D197" s="459">
        <v>0.62500000000000011</v>
      </c>
      <c r="E197" s="2">
        <f>Electricity!F222</f>
        <v>0</v>
      </c>
      <c r="F197" s="2">
        <f>Electricity!G222</f>
        <v>0</v>
      </c>
      <c r="G197" s="2">
        <f>Electricity!H222</f>
        <v>0</v>
      </c>
      <c r="H197" s="2">
        <f>Electricity!I222</f>
        <v>0</v>
      </c>
      <c r="I197" s="2">
        <f>Electricity!J222</f>
        <v>0</v>
      </c>
    </row>
    <row r="198" spans="2:9" x14ac:dyDescent="0.35">
      <c r="B198" s="458" t="str">
        <f t="shared" si="3"/>
        <v>01/08/2019 04:00:00 PM</v>
      </c>
      <c r="C198" s="458">
        <v>43473</v>
      </c>
      <c r="D198" s="459">
        <v>0.66666666666666674</v>
      </c>
      <c r="E198" s="2">
        <f>Electricity!F223</f>
        <v>0</v>
      </c>
      <c r="F198" s="2">
        <f>Electricity!G223</f>
        <v>0</v>
      </c>
      <c r="G198" s="2">
        <f>Electricity!H223</f>
        <v>0</v>
      </c>
      <c r="H198" s="2">
        <f>Electricity!I223</f>
        <v>0</v>
      </c>
      <c r="I198" s="2">
        <f>Electricity!J223</f>
        <v>0</v>
      </c>
    </row>
    <row r="199" spans="2:9" x14ac:dyDescent="0.35">
      <c r="B199" s="458" t="str">
        <f t="shared" si="3"/>
        <v>01/08/2019 05:00:00 PM</v>
      </c>
      <c r="C199" s="458">
        <v>43473</v>
      </c>
      <c r="D199" s="459">
        <v>0.70833333333333337</v>
      </c>
      <c r="E199" s="2">
        <f>Electricity!F224</f>
        <v>0</v>
      </c>
      <c r="F199" s="2">
        <f>Electricity!G224</f>
        <v>0</v>
      </c>
      <c r="G199" s="2">
        <f>Electricity!H224</f>
        <v>0</v>
      </c>
      <c r="H199" s="2">
        <f>Electricity!I224</f>
        <v>0</v>
      </c>
      <c r="I199" s="2">
        <f>Electricity!J224</f>
        <v>0</v>
      </c>
    </row>
    <row r="200" spans="2:9" x14ac:dyDescent="0.35">
      <c r="B200" s="458" t="str">
        <f t="shared" si="3"/>
        <v>01/08/2019 06:00:00 PM</v>
      </c>
      <c r="C200" s="458">
        <v>43473</v>
      </c>
      <c r="D200" s="459">
        <v>0.75000000000000011</v>
      </c>
      <c r="E200" s="2">
        <f>Electricity!F225</f>
        <v>0</v>
      </c>
      <c r="F200" s="2">
        <f>Electricity!G225</f>
        <v>0</v>
      </c>
      <c r="G200" s="2">
        <f>Electricity!H225</f>
        <v>0</v>
      </c>
      <c r="H200" s="2">
        <f>Electricity!I225</f>
        <v>0</v>
      </c>
      <c r="I200" s="2">
        <f>Electricity!J225</f>
        <v>0</v>
      </c>
    </row>
    <row r="201" spans="2:9" x14ac:dyDescent="0.35">
      <c r="B201" s="458" t="str">
        <f t="shared" si="3"/>
        <v>01/08/2019 07:00:00 PM</v>
      </c>
      <c r="C201" s="458">
        <v>43473</v>
      </c>
      <c r="D201" s="459">
        <v>0.79166666666666674</v>
      </c>
      <c r="E201" s="2">
        <f>Electricity!F226</f>
        <v>0</v>
      </c>
      <c r="F201" s="2">
        <f>Electricity!G226</f>
        <v>0</v>
      </c>
      <c r="G201" s="2">
        <f>Electricity!H226</f>
        <v>0</v>
      </c>
      <c r="H201" s="2">
        <f>Electricity!I226</f>
        <v>0</v>
      </c>
      <c r="I201" s="2">
        <f>Electricity!J226</f>
        <v>0</v>
      </c>
    </row>
    <row r="202" spans="2:9" x14ac:dyDescent="0.35">
      <c r="B202" s="458" t="str">
        <f t="shared" si="3"/>
        <v>01/08/2019 08:00:00 PM</v>
      </c>
      <c r="C202" s="458">
        <v>43473</v>
      </c>
      <c r="D202" s="459">
        <v>0.83333333333333337</v>
      </c>
      <c r="E202" s="2">
        <f>Electricity!F227</f>
        <v>0</v>
      </c>
      <c r="F202" s="2">
        <f>Electricity!G227</f>
        <v>0</v>
      </c>
      <c r="G202" s="2">
        <f>Electricity!H227</f>
        <v>0</v>
      </c>
      <c r="H202" s="2">
        <f>Electricity!I227</f>
        <v>0</v>
      </c>
      <c r="I202" s="2">
        <f>Electricity!J227</f>
        <v>0</v>
      </c>
    </row>
    <row r="203" spans="2:9" x14ac:dyDescent="0.35">
      <c r="B203" s="458" t="str">
        <f t="shared" si="3"/>
        <v>01/08/2019 09:00:00 PM</v>
      </c>
      <c r="C203" s="458">
        <v>43473</v>
      </c>
      <c r="D203" s="459">
        <v>0.87500000000000011</v>
      </c>
      <c r="E203" s="2">
        <f>Electricity!F228</f>
        <v>0</v>
      </c>
      <c r="F203" s="2">
        <f>Electricity!G228</f>
        <v>0</v>
      </c>
      <c r="G203" s="2">
        <f>Electricity!H228</f>
        <v>0</v>
      </c>
      <c r="H203" s="2">
        <f>Electricity!I228</f>
        <v>0</v>
      </c>
      <c r="I203" s="2">
        <f>Electricity!J228</f>
        <v>0</v>
      </c>
    </row>
    <row r="204" spans="2:9" x14ac:dyDescent="0.35">
      <c r="B204" s="458" t="str">
        <f t="shared" si="3"/>
        <v>01/08/2019 10:00:00 PM</v>
      </c>
      <c r="C204" s="458">
        <v>43473</v>
      </c>
      <c r="D204" s="459">
        <v>0.91666666666666674</v>
      </c>
      <c r="E204" s="2">
        <f>Electricity!F229</f>
        <v>0</v>
      </c>
      <c r="F204" s="2">
        <f>Electricity!G229</f>
        <v>0</v>
      </c>
      <c r="G204" s="2">
        <f>Electricity!H229</f>
        <v>0</v>
      </c>
      <c r="H204" s="2">
        <f>Electricity!I229</f>
        <v>0</v>
      </c>
      <c r="I204" s="2">
        <f>Electricity!J229</f>
        <v>0</v>
      </c>
    </row>
    <row r="205" spans="2:9" x14ac:dyDescent="0.35">
      <c r="B205" s="458" t="str">
        <f t="shared" si="3"/>
        <v>01/08/2019 11:00:00 PM</v>
      </c>
      <c r="C205" s="458">
        <v>43473</v>
      </c>
      <c r="D205" s="459">
        <v>0.95833333333333337</v>
      </c>
      <c r="E205" s="2">
        <f>Electricity!F230</f>
        <v>0</v>
      </c>
      <c r="F205" s="2">
        <f>Electricity!G230</f>
        <v>0</v>
      </c>
      <c r="G205" s="2">
        <f>Electricity!H230</f>
        <v>0</v>
      </c>
      <c r="H205" s="2">
        <f>Electricity!I230</f>
        <v>0</v>
      </c>
      <c r="I205" s="2">
        <f>Electricity!J230</f>
        <v>0</v>
      </c>
    </row>
    <row r="206" spans="2:9" x14ac:dyDescent="0.35">
      <c r="B206" s="458" t="str">
        <f t="shared" si="3"/>
        <v>01/09/2019 12:00:00 AM</v>
      </c>
      <c r="C206" s="458">
        <v>43474</v>
      </c>
      <c r="D206" s="459">
        <v>3.1225022567582528E-17</v>
      </c>
      <c r="E206" s="2">
        <f>Electricity!F231</f>
        <v>0</v>
      </c>
      <c r="F206" s="2">
        <f>Electricity!G231</f>
        <v>0</v>
      </c>
      <c r="G206" s="2">
        <f>Electricity!H231</f>
        <v>0</v>
      </c>
      <c r="H206" s="2">
        <f>Electricity!I231</f>
        <v>0</v>
      </c>
      <c r="I206" s="2">
        <f>Electricity!J231</f>
        <v>0</v>
      </c>
    </row>
    <row r="207" spans="2:9" x14ac:dyDescent="0.35">
      <c r="B207" s="458" t="str">
        <f t="shared" ref="B207:B270" si="4">CONCATENATE(TEXT(C207,"mm/dd/yyyy")," ",TEXT(D207,"hh:mm:ss AM/PM"))</f>
        <v>01/09/2019 01:00:00 AM</v>
      </c>
      <c r="C207" s="458">
        <v>43474</v>
      </c>
      <c r="D207" s="459">
        <v>4.1666666666666699E-2</v>
      </c>
      <c r="E207" s="2">
        <f>Electricity!F232</f>
        <v>0</v>
      </c>
      <c r="F207" s="2">
        <f>Electricity!G232</f>
        <v>0</v>
      </c>
      <c r="G207" s="2">
        <f>Electricity!H232</f>
        <v>0</v>
      </c>
      <c r="H207" s="2">
        <f>Electricity!I232</f>
        <v>0</v>
      </c>
      <c r="I207" s="2">
        <f>Electricity!J232</f>
        <v>0</v>
      </c>
    </row>
    <row r="208" spans="2:9" x14ac:dyDescent="0.35">
      <c r="B208" s="458" t="str">
        <f t="shared" si="4"/>
        <v>01/09/2019 02:00:00 AM</v>
      </c>
      <c r="C208" s="458">
        <v>43474</v>
      </c>
      <c r="D208" s="459">
        <v>8.333333333333337E-2</v>
      </c>
      <c r="E208" s="2">
        <f>Electricity!F233</f>
        <v>0</v>
      </c>
      <c r="F208" s="2">
        <f>Electricity!G233</f>
        <v>0</v>
      </c>
      <c r="G208" s="2">
        <f>Electricity!H233</f>
        <v>0</v>
      </c>
      <c r="H208" s="2">
        <f>Electricity!I233</f>
        <v>0</v>
      </c>
      <c r="I208" s="2">
        <f>Electricity!J233</f>
        <v>0</v>
      </c>
    </row>
    <row r="209" spans="2:9" x14ac:dyDescent="0.35">
      <c r="B209" s="458" t="str">
        <f t="shared" si="4"/>
        <v>01/09/2019 03:00:00 AM</v>
      </c>
      <c r="C209" s="458">
        <v>43474</v>
      </c>
      <c r="D209" s="459">
        <v>0.12500000000000006</v>
      </c>
      <c r="E209" s="2">
        <f>Electricity!F234</f>
        <v>0</v>
      </c>
      <c r="F209" s="2">
        <f>Electricity!G234</f>
        <v>0</v>
      </c>
      <c r="G209" s="2">
        <f>Electricity!H234</f>
        <v>0</v>
      </c>
      <c r="H209" s="2">
        <f>Electricity!I234</f>
        <v>0</v>
      </c>
      <c r="I209" s="2">
        <f>Electricity!J234</f>
        <v>0</v>
      </c>
    </row>
    <row r="210" spans="2:9" x14ac:dyDescent="0.35">
      <c r="B210" s="458" t="str">
        <f t="shared" si="4"/>
        <v>01/09/2019 04:00:00 AM</v>
      </c>
      <c r="C210" s="458">
        <v>43474</v>
      </c>
      <c r="D210" s="459">
        <v>0.16666666666666669</v>
      </c>
      <c r="E210" s="2">
        <f>Electricity!F235</f>
        <v>0</v>
      </c>
      <c r="F210" s="2">
        <f>Electricity!G235</f>
        <v>0</v>
      </c>
      <c r="G210" s="2">
        <f>Electricity!H235</f>
        <v>0</v>
      </c>
      <c r="H210" s="2">
        <f>Electricity!I235</f>
        <v>0</v>
      </c>
      <c r="I210" s="2">
        <f>Electricity!J235</f>
        <v>0</v>
      </c>
    </row>
    <row r="211" spans="2:9" x14ac:dyDescent="0.35">
      <c r="B211" s="458" t="str">
        <f t="shared" si="4"/>
        <v>01/09/2019 05:00:00 AM</v>
      </c>
      <c r="C211" s="458">
        <v>43474</v>
      </c>
      <c r="D211" s="459">
        <v>0.20833333333333337</v>
      </c>
      <c r="E211" s="2">
        <f>Electricity!F236</f>
        <v>0</v>
      </c>
      <c r="F211" s="2">
        <f>Electricity!G236</f>
        <v>0</v>
      </c>
      <c r="G211" s="2">
        <f>Electricity!H236</f>
        <v>0</v>
      </c>
      <c r="H211" s="2">
        <f>Electricity!I236</f>
        <v>0</v>
      </c>
      <c r="I211" s="2">
        <f>Electricity!J236</f>
        <v>0</v>
      </c>
    </row>
    <row r="212" spans="2:9" x14ac:dyDescent="0.35">
      <c r="B212" s="458" t="str">
        <f t="shared" si="4"/>
        <v>01/09/2019 06:00:00 AM</v>
      </c>
      <c r="C212" s="458">
        <v>43474</v>
      </c>
      <c r="D212" s="459">
        <v>0.25</v>
      </c>
      <c r="E212" s="2">
        <f>Electricity!F237</f>
        <v>0</v>
      </c>
      <c r="F212" s="2">
        <f>Electricity!G237</f>
        <v>0</v>
      </c>
      <c r="G212" s="2">
        <f>Electricity!H237</f>
        <v>0</v>
      </c>
      <c r="H212" s="2">
        <f>Electricity!I237</f>
        <v>0</v>
      </c>
      <c r="I212" s="2">
        <f>Electricity!J237</f>
        <v>0</v>
      </c>
    </row>
    <row r="213" spans="2:9" x14ac:dyDescent="0.35">
      <c r="B213" s="458" t="str">
        <f t="shared" si="4"/>
        <v>01/09/2019 07:00:00 AM</v>
      </c>
      <c r="C213" s="458">
        <v>43474</v>
      </c>
      <c r="D213" s="459">
        <v>0.29166666666666669</v>
      </c>
      <c r="E213" s="2">
        <f>Electricity!F238</f>
        <v>0</v>
      </c>
      <c r="F213" s="2">
        <f>Electricity!G238</f>
        <v>0</v>
      </c>
      <c r="G213" s="2">
        <f>Electricity!H238</f>
        <v>0</v>
      </c>
      <c r="H213" s="2">
        <f>Electricity!I238</f>
        <v>0</v>
      </c>
      <c r="I213" s="2">
        <f>Electricity!J238</f>
        <v>0</v>
      </c>
    </row>
    <row r="214" spans="2:9" x14ac:dyDescent="0.35">
      <c r="B214" s="458" t="str">
        <f t="shared" si="4"/>
        <v>01/09/2019 08:00:00 AM</v>
      </c>
      <c r="C214" s="458">
        <v>43474</v>
      </c>
      <c r="D214" s="459">
        <v>0.33333333333333337</v>
      </c>
      <c r="E214" s="2">
        <f>Electricity!F239</f>
        <v>0</v>
      </c>
      <c r="F214" s="2">
        <f>Electricity!G239</f>
        <v>0</v>
      </c>
      <c r="G214" s="2">
        <f>Electricity!H239</f>
        <v>0</v>
      </c>
      <c r="H214" s="2">
        <f>Electricity!I239</f>
        <v>0</v>
      </c>
      <c r="I214" s="2">
        <f>Electricity!J239</f>
        <v>0</v>
      </c>
    </row>
    <row r="215" spans="2:9" x14ac:dyDescent="0.35">
      <c r="B215" s="458" t="str">
        <f t="shared" si="4"/>
        <v>01/09/2019 09:00:00 AM</v>
      </c>
      <c r="C215" s="458">
        <v>43474</v>
      </c>
      <c r="D215" s="459">
        <v>0.375</v>
      </c>
      <c r="E215" s="2">
        <f>Electricity!F240</f>
        <v>0</v>
      </c>
      <c r="F215" s="2">
        <f>Electricity!G240</f>
        <v>0</v>
      </c>
      <c r="G215" s="2">
        <f>Electricity!H240</f>
        <v>0</v>
      </c>
      <c r="H215" s="2">
        <f>Electricity!I240</f>
        <v>0</v>
      </c>
      <c r="I215" s="2">
        <f>Electricity!J240</f>
        <v>0</v>
      </c>
    </row>
    <row r="216" spans="2:9" x14ac:dyDescent="0.35">
      <c r="B216" s="458" t="str">
        <f t="shared" si="4"/>
        <v>01/09/2019 10:00:00 AM</v>
      </c>
      <c r="C216" s="458">
        <v>43474</v>
      </c>
      <c r="D216" s="459">
        <v>0.41666666666666669</v>
      </c>
      <c r="E216" s="2">
        <f>Electricity!F241</f>
        <v>0</v>
      </c>
      <c r="F216" s="2">
        <f>Electricity!G241</f>
        <v>0</v>
      </c>
      <c r="G216" s="2">
        <f>Electricity!H241</f>
        <v>0</v>
      </c>
      <c r="H216" s="2">
        <f>Electricity!I241</f>
        <v>0</v>
      </c>
      <c r="I216" s="2">
        <f>Electricity!J241</f>
        <v>0</v>
      </c>
    </row>
    <row r="217" spans="2:9" x14ac:dyDescent="0.35">
      <c r="B217" s="458" t="str">
        <f t="shared" si="4"/>
        <v>01/09/2019 11:00:00 AM</v>
      </c>
      <c r="C217" s="458">
        <v>43474</v>
      </c>
      <c r="D217" s="459">
        <v>0.45833333333333337</v>
      </c>
      <c r="E217" s="2">
        <f>Electricity!F242</f>
        <v>0</v>
      </c>
      <c r="F217" s="2">
        <f>Electricity!G242</f>
        <v>0</v>
      </c>
      <c r="G217" s="2">
        <f>Electricity!H242</f>
        <v>0</v>
      </c>
      <c r="H217" s="2">
        <f>Electricity!I242</f>
        <v>0</v>
      </c>
      <c r="I217" s="2">
        <f>Electricity!J242</f>
        <v>0</v>
      </c>
    </row>
    <row r="218" spans="2:9" x14ac:dyDescent="0.35">
      <c r="B218" s="458" t="str">
        <f t="shared" si="4"/>
        <v>01/09/2019 12:00:00 PM</v>
      </c>
      <c r="C218" s="458">
        <v>43474</v>
      </c>
      <c r="D218" s="459">
        <v>0.50000000000000011</v>
      </c>
      <c r="E218" s="2">
        <f>Electricity!F243</f>
        <v>0</v>
      </c>
      <c r="F218" s="2">
        <f>Electricity!G243</f>
        <v>0</v>
      </c>
      <c r="G218" s="2">
        <f>Electricity!H243</f>
        <v>0</v>
      </c>
      <c r="H218" s="2">
        <f>Electricity!I243</f>
        <v>0</v>
      </c>
      <c r="I218" s="2">
        <f>Electricity!J243</f>
        <v>0</v>
      </c>
    </row>
    <row r="219" spans="2:9" x14ac:dyDescent="0.35">
      <c r="B219" s="458" t="str">
        <f t="shared" si="4"/>
        <v>01/09/2019 01:00:00 PM</v>
      </c>
      <c r="C219" s="458">
        <v>43474</v>
      </c>
      <c r="D219" s="459">
        <v>0.54166666666666674</v>
      </c>
      <c r="E219" s="2">
        <f>Electricity!F244</f>
        <v>0</v>
      </c>
      <c r="F219" s="2">
        <f>Electricity!G244</f>
        <v>0</v>
      </c>
      <c r="G219" s="2">
        <f>Electricity!H244</f>
        <v>0</v>
      </c>
      <c r="H219" s="2">
        <f>Electricity!I244</f>
        <v>0</v>
      </c>
      <c r="I219" s="2">
        <f>Electricity!J244</f>
        <v>0</v>
      </c>
    </row>
    <row r="220" spans="2:9" x14ac:dyDescent="0.35">
      <c r="B220" s="458" t="str">
        <f t="shared" si="4"/>
        <v>01/09/2019 02:00:00 PM</v>
      </c>
      <c r="C220" s="458">
        <v>43474</v>
      </c>
      <c r="D220" s="459">
        <v>0.58333333333333337</v>
      </c>
      <c r="E220" s="2">
        <f>Electricity!F245</f>
        <v>0</v>
      </c>
      <c r="F220" s="2">
        <f>Electricity!G245</f>
        <v>0</v>
      </c>
      <c r="G220" s="2">
        <f>Electricity!H245</f>
        <v>0</v>
      </c>
      <c r="H220" s="2">
        <f>Electricity!I245</f>
        <v>0</v>
      </c>
      <c r="I220" s="2">
        <f>Electricity!J245</f>
        <v>0</v>
      </c>
    </row>
    <row r="221" spans="2:9" x14ac:dyDescent="0.35">
      <c r="B221" s="458" t="str">
        <f t="shared" si="4"/>
        <v>01/09/2019 03:00:00 PM</v>
      </c>
      <c r="C221" s="458">
        <v>43474</v>
      </c>
      <c r="D221" s="459">
        <v>0.62500000000000011</v>
      </c>
      <c r="E221" s="2">
        <f>Electricity!F246</f>
        <v>0</v>
      </c>
      <c r="F221" s="2">
        <f>Electricity!G246</f>
        <v>0</v>
      </c>
      <c r="G221" s="2">
        <f>Electricity!H246</f>
        <v>0</v>
      </c>
      <c r="H221" s="2">
        <f>Electricity!I246</f>
        <v>0</v>
      </c>
      <c r="I221" s="2">
        <f>Electricity!J246</f>
        <v>0</v>
      </c>
    </row>
    <row r="222" spans="2:9" x14ac:dyDescent="0.35">
      <c r="B222" s="458" t="str">
        <f t="shared" si="4"/>
        <v>01/09/2019 04:00:00 PM</v>
      </c>
      <c r="C222" s="458">
        <v>43474</v>
      </c>
      <c r="D222" s="459">
        <v>0.66666666666666674</v>
      </c>
      <c r="E222" s="2">
        <f>Electricity!F247</f>
        <v>0</v>
      </c>
      <c r="F222" s="2">
        <f>Electricity!G247</f>
        <v>0</v>
      </c>
      <c r="G222" s="2">
        <f>Electricity!H247</f>
        <v>0</v>
      </c>
      <c r="H222" s="2">
        <f>Electricity!I247</f>
        <v>0</v>
      </c>
      <c r="I222" s="2">
        <f>Electricity!J247</f>
        <v>0</v>
      </c>
    </row>
    <row r="223" spans="2:9" x14ac:dyDescent="0.35">
      <c r="B223" s="458" t="str">
        <f t="shared" si="4"/>
        <v>01/09/2019 05:00:00 PM</v>
      </c>
      <c r="C223" s="458">
        <v>43474</v>
      </c>
      <c r="D223" s="459">
        <v>0.70833333333333337</v>
      </c>
      <c r="E223" s="2">
        <f>Electricity!F248</f>
        <v>0</v>
      </c>
      <c r="F223" s="2">
        <f>Electricity!G248</f>
        <v>0</v>
      </c>
      <c r="G223" s="2">
        <f>Electricity!H248</f>
        <v>0</v>
      </c>
      <c r="H223" s="2">
        <f>Electricity!I248</f>
        <v>0</v>
      </c>
      <c r="I223" s="2">
        <f>Electricity!J248</f>
        <v>0</v>
      </c>
    </row>
    <row r="224" spans="2:9" x14ac:dyDescent="0.35">
      <c r="B224" s="458" t="str">
        <f t="shared" si="4"/>
        <v>01/09/2019 06:00:00 PM</v>
      </c>
      <c r="C224" s="458">
        <v>43474</v>
      </c>
      <c r="D224" s="459">
        <v>0.75000000000000011</v>
      </c>
      <c r="E224" s="2">
        <f>Electricity!F249</f>
        <v>0</v>
      </c>
      <c r="F224" s="2">
        <f>Electricity!G249</f>
        <v>0</v>
      </c>
      <c r="G224" s="2">
        <f>Electricity!H249</f>
        <v>0</v>
      </c>
      <c r="H224" s="2">
        <f>Electricity!I249</f>
        <v>0</v>
      </c>
      <c r="I224" s="2">
        <f>Electricity!J249</f>
        <v>0</v>
      </c>
    </row>
    <row r="225" spans="2:9" x14ac:dyDescent="0.35">
      <c r="B225" s="458" t="str">
        <f t="shared" si="4"/>
        <v>01/09/2019 07:00:00 PM</v>
      </c>
      <c r="C225" s="458">
        <v>43474</v>
      </c>
      <c r="D225" s="459">
        <v>0.79166666666666674</v>
      </c>
      <c r="E225" s="2">
        <f>Electricity!F250</f>
        <v>0</v>
      </c>
      <c r="F225" s="2">
        <f>Electricity!G250</f>
        <v>0</v>
      </c>
      <c r="G225" s="2">
        <f>Electricity!H250</f>
        <v>0</v>
      </c>
      <c r="H225" s="2">
        <f>Electricity!I250</f>
        <v>0</v>
      </c>
      <c r="I225" s="2">
        <f>Electricity!J250</f>
        <v>0</v>
      </c>
    </row>
    <row r="226" spans="2:9" x14ac:dyDescent="0.35">
      <c r="B226" s="458" t="str">
        <f t="shared" si="4"/>
        <v>01/09/2019 08:00:00 PM</v>
      </c>
      <c r="C226" s="458">
        <v>43474</v>
      </c>
      <c r="D226" s="459">
        <v>0.83333333333333337</v>
      </c>
      <c r="E226" s="2">
        <f>Electricity!F251</f>
        <v>0</v>
      </c>
      <c r="F226" s="2">
        <f>Electricity!G251</f>
        <v>0</v>
      </c>
      <c r="G226" s="2">
        <f>Electricity!H251</f>
        <v>0</v>
      </c>
      <c r="H226" s="2">
        <f>Electricity!I251</f>
        <v>0</v>
      </c>
      <c r="I226" s="2">
        <f>Electricity!J251</f>
        <v>0</v>
      </c>
    </row>
    <row r="227" spans="2:9" x14ac:dyDescent="0.35">
      <c r="B227" s="458" t="str">
        <f t="shared" si="4"/>
        <v>01/09/2019 09:00:00 PM</v>
      </c>
      <c r="C227" s="458">
        <v>43474</v>
      </c>
      <c r="D227" s="459">
        <v>0.87500000000000011</v>
      </c>
      <c r="E227" s="2">
        <f>Electricity!F252</f>
        <v>0</v>
      </c>
      <c r="F227" s="2">
        <f>Electricity!G252</f>
        <v>0</v>
      </c>
      <c r="G227" s="2">
        <f>Electricity!H252</f>
        <v>0</v>
      </c>
      <c r="H227" s="2">
        <f>Electricity!I252</f>
        <v>0</v>
      </c>
      <c r="I227" s="2">
        <f>Electricity!J252</f>
        <v>0</v>
      </c>
    </row>
    <row r="228" spans="2:9" x14ac:dyDescent="0.35">
      <c r="B228" s="458" t="str">
        <f t="shared" si="4"/>
        <v>01/09/2019 10:00:00 PM</v>
      </c>
      <c r="C228" s="458">
        <v>43474</v>
      </c>
      <c r="D228" s="459">
        <v>0.91666666666666674</v>
      </c>
      <c r="E228" s="2">
        <f>Electricity!F253</f>
        <v>0</v>
      </c>
      <c r="F228" s="2">
        <f>Electricity!G253</f>
        <v>0</v>
      </c>
      <c r="G228" s="2">
        <f>Electricity!H253</f>
        <v>0</v>
      </c>
      <c r="H228" s="2">
        <f>Electricity!I253</f>
        <v>0</v>
      </c>
      <c r="I228" s="2">
        <f>Electricity!J253</f>
        <v>0</v>
      </c>
    </row>
    <row r="229" spans="2:9" x14ac:dyDescent="0.35">
      <c r="B229" s="458" t="str">
        <f t="shared" si="4"/>
        <v>01/09/2019 11:00:00 PM</v>
      </c>
      <c r="C229" s="458">
        <v>43474</v>
      </c>
      <c r="D229" s="459">
        <v>0.95833333333333337</v>
      </c>
      <c r="E229" s="2">
        <f>Electricity!F254</f>
        <v>0</v>
      </c>
      <c r="F229" s="2">
        <f>Electricity!G254</f>
        <v>0</v>
      </c>
      <c r="G229" s="2">
        <f>Electricity!H254</f>
        <v>0</v>
      </c>
      <c r="H229" s="2">
        <f>Electricity!I254</f>
        <v>0</v>
      </c>
      <c r="I229" s="2">
        <f>Electricity!J254</f>
        <v>0</v>
      </c>
    </row>
    <row r="230" spans="2:9" x14ac:dyDescent="0.35">
      <c r="B230" s="458" t="str">
        <f t="shared" si="4"/>
        <v>01/10/2019 12:00:00 AM</v>
      </c>
      <c r="C230" s="458">
        <v>43475</v>
      </c>
      <c r="D230" s="459">
        <v>3.1225022567582528E-17</v>
      </c>
      <c r="E230" s="2">
        <f>Electricity!F255</f>
        <v>0</v>
      </c>
      <c r="F230" s="2">
        <f>Electricity!G255</f>
        <v>0</v>
      </c>
      <c r="G230" s="2">
        <f>Electricity!H255</f>
        <v>0</v>
      </c>
      <c r="H230" s="2">
        <f>Electricity!I255</f>
        <v>0</v>
      </c>
      <c r="I230" s="2">
        <f>Electricity!J255</f>
        <v>0</v>
      </c>
    </row>
    <row r="231" spans="2:9" x14ac:dyDescent="0.35">
      <c r="B231" s="458" t="str">
        <f t="shared" si="4"/>
        <v>01/10/2019 01:00:00 AM</v>
      </c>
      <c r="C231" s="458">
        <v>43475</v>
      </c>
      <c r="D231" s="459">
        <v>4.1666666666666699E-2</v>
      </c>
      <c r="E231" s="2">
        <f>Electricity!F256</f>
        <v>0</v>
      </c>
      <c r="F231" s="2">
        <f>Electricity!G256</f>
        <v>0</v>
      </c>
      <c r="G231" s="2">
        <f>Electricity!H256</f>
        <v>0</v>
      </c>
      <c r="H231" s="2">
        <f>Electricity!I256</f>
        <v>0</v>
      </c>
      <c r="I231" s="2">
        <f>Electricity!J256</f>
        <v>0</v>
      </c>
    </row>
    <row r="232" spans="2:9" x14ac:dyDescent="0.35">
      <c r="B232" s="458" t="str">
        <f t="shared" si="4"/>
        <v>01/10/2019 02:00:00 AM</v>
      </c>
      <c r="C232" s="458">
        <v>43475</v>
      </c>
      <c r="D232" s="459">
        <v>8.333333333333337E-2</v>
      </c>
      <c r="E232" s="2">
        <f>Electricity!F257</f>
        <v>0</v>
      </c>
      <c r="F232" s="2">
        <f>Electricity!G257</f>
        <v>0</v>
      </c>
      <c r="G232" s="2">
        <f>Electricity!H257</f>
        <v>0</v>
      </c>
      <c r="H232" s="2">
        <f>Electricity!I257</f>
        <v>0</v>
      </c>
      <c r="I232" s="2">
        <f>Electricity!J257</f>
        <v>0</v>
      </c>
    </row>
    <row r="233" spans="2:9" x14ac:dyDescent="0.35">
      <c r="B233" s="458" t="str">
        <f t="shared" si="4"/>
        <v>01/10/2019 03:00:00 AM</v>
      </c>
      <c r="C233" s="458">
        <v>43475</v>
      </c>
      <c r="D233" s="459">
        <v>0.12500000000000006</v>
      </c>
      <c r="E233" s="2">
        <f>Electricity!F258</f>
        <v>0</v>
      </c>
      <c r="F233" s="2">
        <f>Electricity!G258</f>
        <v>0</v>
      </c>
      <c r="G233" s="2">
        <f>Electricity!H258</f>
        <v>0</v>
      </c>
      <c r="H233" s="2">
        <f>Electricity!I258</f>
        <v>0</v>
      </c>
      <c r="I233" s="2">
        <f>Electricity!J258</f>
        <v>0</v>
      </c>
    </row>
    <row r="234" spans="2:9" x14ac:dyDescent="0.35">
      <c r="B234" s="458" t="str">
        <f t="shared" si="4"/>
        <v>01/10/2019 04:00:00 AM</v>
      </c>
      <c r="C234" s="458">
        <v>43475</v>
      </c>
      <c r="D234" s="459">
        <v>0.16666666666666669</v>
      </c>
      <c r="E234" s="2">
        <f>Electricity!F259</f>
        <v>0</v>
      </c>
      <c r="F234" s="2">
        <f>Electricity!G259</f>
        <v>0</v>
      </c>
      <c r="G234" s="2">
        <f>Electricity!H259</f>
        <v>0</v>
      </c>
      <c r="H234" s="2">
        <f>Electricity!I259</f>
        <v>0</v>
      </c>
      <c r="I234" s="2">
        <f>Electricity!J259</f>
        <v>0</v>
      </c>
    </row>
    <row r="235" spans="2:9" x14ac:dyDescent="0.35">
      <c r="B235" s="458" t="str">
        <f t="shared" si="4"/>
        <v>01/10/2019 05:00:00 AM</v>
      </c>
      <c r="C235" s="458">
        <v>43475</v>
      </c>
      <c r="D235" s="459">
        <v>0.20833333333333337</v>
      </c>
      <c r="E235" s="2">
        <f>Electricity!F260</f>
        <v>0</v>
      </c>
      <c r="F235" s="2">
        <f>Electricity!G260</f>
        <v>0</v>
      </c>
      <c r="G235" s="2">
        <f>Electricity!H260</f>
        <v>0</v>
      </c>
      <c r="H235" s="2">
        <f>Electricity!I260</f>
        <v>0</v>
      </c>
      <c r="I235" s="2">
        <f>Electricity!J260</f>
        <v>0</v>
      </c>
    </row>
    <row r="236" spans="2:9" x14ac:dyDescent="0.35">
      <c r="B236" s="458" t="str">
        <f t="shared" si="4"/>
        <v>01/10/2019 06:00:00 AM</v>
      </c>
      <c r="C236" s="458">
        <v>43475</v>
      </c>
      <c r="D236" s="459">
        <v>0.25</v>
      </c>
      <c r="E236" s="2">
        <f>Electricity!F261</f>
        <v>0</v>
      </c>
      <c r="F236" s="2">
        <f>Electricity!G261</f>
        <v>0</v>
      </c>
      <c r="G236" s="2">
        <f>Electricity!H261</f>
        <v>0</v>
      </c>
      <c r="H236" s="2">
        <f>Electricity!I261</f>
        <v>0</v>
      </c>
      <c r="I236" s="2">
        <f>Electricity!J261</f>
        <v>0</v>
      </c>
    </row>
    <row r="237" spans="2:9" x14ac:dyDescent="0.35">
      <c r="B237" s="458" t="str">
        <f t="shared" si="4"/>
        <v>01/10/2019 07:00:00 AM</v>
      </c>
      <c r="C237" s="458">
        <v>43475</v>
      </c>
      <c r="D237" s="459">
        <v>0.29166666666666669</v>
      </c>
      <c r="E237" s="2">
        <f>Electricity!F262</f>
        <v>0</v>
      </c>
      <c r="F237" s="2">
        <f>Electricity!G262</f>
        <v>0</v>
      </c>
      <c r="G237" s="2">
        <f>Electricity!H262</f>
        <v>0</v>
      </c>
      <c r="H237" s="2">
        <f>Electricity!I262</f>
        <v>0</v>
      </c>
      <c r="I237" s="2">
        <f>Electricity!J262</f>
        <v>0</v>
      </c>
    </row>
    <row r="238" spans="2:9" x14ac:dyDescent="0.35">
      <c r="B238" s="458" t="str">
        <f t="shared" si="4"/>
        <v>01/10/2019 08:00:00 AM</v>
      </c>
      <c r="C238" s="458">
        <v>43475</v>
      </c>
      <c r="D238" s="459">
        <v>0.33333333333333337</v>
      </c>
      <c r="E238" s="2">
        <f>Electricity!F263</f>
        <v>0</v>
      </c>
      <c r="F238" s="2">
        <f>Electricity!G263</f>
        <v>0</v>
      </c>
      <c r="G238" s="2">
        <f>Electricity!H263</f>
        <v>0</v>
      </c>
      <c r="H238" s="2">
        <f>Electricity!I263</f>
        <v>0</v>
      </c>
      <c r="I238" s="2">
        <f>Electricity!J263</f>
        <v>0</v>
      </c>
    </row>
    <row r="239" spans="2:9" x14ac:dyDescent="0.35">
      <c r="B239" s="458" t="str">
        <f t="shared" si="4"/>
        <v>01/10/2019 09:00:00 AM</v>
      </c>
      <c r="C239" s="458">
        <v>43475</v>
      </c>
      <c r="D239" s="459">
        <v>0.375</v>
      </c>
      <c r="E239" s="2">
        <f>Electricity!F264</f>
        <v>0</v>
      </c>
      <c r="F239" s="2">
        <f>Electricity!G264</f>
        <v>0</v>
      </c>
      <c r="G239" s="2">
        <f>Electricity!H264</f>
        <v>0</v>
      </c>
      <c r="H239" s="2">
        <f>Electricity!I264</f>
        <v>0</v>
      </c>
      <c r="I239" s="2">
        <f>Electricity!J264</f>
        <v>0</v>
      </c>
    </row>
    <row r="240" spans="2:9" x14ac:dyDescent="0.35">
      <c r="B240" s="458" t="str">
        <f t="shared" si="4"/>
        <v>01/10/2019 10:00:00 AM</v>
      </c>
      <c r="C240" s="458">
        <v>43475</v>
      </c>
      <c r="D240" s="459">
        <v>0.41666666666666669</v>
      </c>
      <c r="E240" s="2">
        <f>Electricity!F265</f>
        <v>0</v>
      </c>
      <c r="F240" s="2">
        <f>Electricity!G265</f>
        <v>0</v>
      </c>
      <c r="G240" s="2">
        <f>Electricity!H265</f>
        <v>0</v>
      </c>
      <c r="H240" s="2">
        <f>Electricity!I265</f>
        <v>0</v>
      </c>
      <c r="I240" s="2">
        <f>Electricity!J265</f>
        <v>0</v>
      </c>
    </row>
    <row r="241" spans="2:9" x14ac:dyDescent="0.35">
      <c r="B241" s="458" t="str">
        <f t="shared" si="4"/>
        <v>01/10/2019 11:00:00 AM</v>
      </c>
      <c r="C241" s="458">
        <v>43475</v>
      </c>
      <c r="D241" s="459">
        <v>0.45833333333333337</v>
      </c>
      <c r="E241" s="2">
        <f>Electricity!F266</f>
        <v>0</v>
      </c>
      <c r="F241" s="2">
        <f>Electricity!G266</f>
        <v>0</v>
      </c>
      <c r="G241" s="2">
        <f>Electricity!H266</f>
        <v>0</v>
      </c>
      <c r="H241" s="2">
        <f>Electricity!I266</f>
        <v>0</v>
      </c>
      <c r="I241" s="2">
        <f>Electricity!J266</f>
        <v>0</v>
      </c>
    </row>
    <row r="242" spans="2:9" x14ac:dyDescent="0.35">
      <c r="B242" s="458" t="str">
        <f t="shared" si="4"/>
        <v>01/10/2019 12:00:00 PM</v>
      </c>
      <c r="C242" s="458">
        <v>43475</v>
      </c>
      <c r="D242" s="459">
        <v>0.50000000000000011</v>
      </c>
      <c r="E242" s="2">
        <f>Electricity!F267</f>
        <v>0</v>
      </c>
      <c r="F242" s="2">
        <f>Electricity!G267</f>
        <v>0</v>
      </c>
      <c r="G242" s="2">
        <f>Electricity!H267</f>
        <v>0</v>
      </c>
      <c r="H242" s="2">
        <f>Electricity!I267</f>
        <v>0</v>
      </c>
      <c r="I242" s="2">
        <f>Electricity!J267</f>
        <v>0</v>
      </c>
    </row>
    <row r="243" spans="2:9" x14ac:dyDescent="0.35">
      <c r="B243" s="458" t="str">
        <f t="shared" si="4"/>
        <v>01/10/2019 01:00:00 PM</v>
      </c>
      <c r="C243" s="458">
        <v>43475</v>
      </c>
      <c r="D243" s="459">
        <v>0.54166666666666674</v>
      </c>
      <c r="E243" s="2">
        <f>Electricity!F268</f>
        <v>0</v>
      </c>
      <c r="F243" s="2">
        <f>Electricity!G268</f>
        <v>0</v>
      </c>
      <c r="G243" s="2">
        <f>Electricity!H268</f>
        <v>0</v>
      </c>
      <c r="H243" s="2">
        <f>Electricity!I268</f>
        <v>0</v>
      </c>
      <c r="I243" s="2">
        <f>Electricity!J268</f>
        <v>0</v>
      </c>
    </row>
    <row r="244" spans="2:9" x14ac:dyDescent="0.35">
      <c r="B244" s="458" t="str">
        <f t="shared" si="4"/>
        <v>01/10/2019 02:00:00 PM</v>
      </c>
      <c r="C244" s="458">
        <v>43475</v>
      </c>
      <c r="D244" s="459">
        <v>0.58333333333333337</v>
      </c>
      <c r="E244" s="2">
        <f>Electricity!F269</f>
        <v>0</v>
      </c>
      <c r="F244" s="2">
        <f>Electricity!G269</f>
        <v>0</v>
      </c>
      <c r="G244" s="2">
        <f>Electricity!H269</f>
        <v>0</v>
      </c>
      <c r="H244" s="2">
        <f>Electricity!I269</f>
        <v>0</v>
      </c>
      <c r="I244" s="2">
        <f>Electricity!J269</f>
        <v>0</v>
      </c>
    </row>
    <row r="245" spans="2:9" x14ac:dyDescent="0.35">
      <c r="B245" s="458" t="str">
        <f t="shared" si="4"/>
        <v>01/10/2019 03:00:00 PM</v>
      </c>
      <c r="C245" s="458">
        <v>43475</v>
      </c>
      <c r="D245" s="459">
        <v>0.62500000000000011</v>
      </c>
      <c r="E245" s="2">
        <f>Electricity!F270</f>
        <v>0</v>
      </c>
      <c r="F245" s="2">
        <f>Electricity!G270</f>
        <v>0</v>
      </c>
      <c r="G245" s="2">
        <f>Electricity!H270</f>
        <v>0</v>
      </c>
      <c r="H245" s="2">
        <f>Electricity!I270</f>
        <v>0</v>
      </c>
      <c r="I245" s="2">
        <f>Electricity!J270</f>
        <v>0</v>
      </c>
    </row>
    <row r="246" spans="2:9" x14ac:dyDescent="0.35">
      <c r="B246" s="458" t="str">
        <f t="shared" si="4"/>
        <v>01/10/2019 04:00:00 PM</v>
      </c>
      <c r="C246" s="458">
        <v>43475</v>
      </c>
      <c r="D246" s="459">
        <v>0.66666666666666674</v>
      </c>
      <c r="E246" s="2">
        <f>Electricity!F271</f>
        <v>0</v>
      </c>
      <c r="F246" s="2">
        <f>Electricity!G271</f>
        <v>0</v>
      </c>
      <c r="G246" s="2">
        <f>Electricity!H271</f>
        <v>0</v>
      </c>
      <c r="H246" s="2">
        <f>Electricity!I271</f>
        <v>0</v>
      </c>
      <c r="I246" s="2">
        <f>Electricity!J271</f>
        <v>0</v>
      </c>
    </row>
    <row r="247" spans="2:9" x14ac:dyDescent="0.35">
      <c r="B247" s="458" t="str">
        <f t="shared" si="4"/>
        <v>01/10/2019 05:00:00 PM</v>
      </c>
      <c r="C247" s="458">
        <v>43475</v>
      </c>
      <c r="D247" s="459">
        <v>0.70833333333333337</v>
      </c>
      <c r="E247" s="2">
        <f>Electricity!F272</f>
        <v>0</v>
      </c>
      <c r="F247" s="2">
        <f>Electricity!G272</f>
        <v>0</v>
      </c>
      <c r="G247" s="2">
        <f>Electricity!H272</f>
        <v>0</v>
      </c>
      <c r="H247" s="2">
        <f>Electricity!I272</f>
        <v>0</v>
      </c>
      <c r="I247" s="2">
        <f>Electricity!J272</f>
        <v>0</v>
      </c>
    </row>
    <row r="248" spans="2:9" x14ac:dyDescent="0.35">
      <c r="B248" s="458" t="str">
        <f t="shared" si="4"/>
        <v>01/10/2019 06:00:00 PM</v>
      </c>
      <c r="C248" s="458">
        <v>43475</v>
      </c>
      <c r="D248" s="459">
        <v>0.75000000000000011</v>
      </c>
      <c r="E248" s="2">
        <f>Electricity!F273</f>
        <v>0</v>
      </c>
      <c r="F248" s="2">
        <f>Electricity!G273</f>
        <v>0</v>
      </c>
      <c r="G248" s="2">
        <f>Electricity!H273</f>
        <v>0</v>
      </c>
      <c r="H248" s="2">
        <f>Electricity!I273</f>
        <v>0</v>
      </c>
      <c r="I248" s="2">
        <f>Electricity!J273</f>
        <v>0</v>
      </c>
    </row>
    <row r="249" spans="2:9" x14ac:dyDescent="0.35">
      <c r="B249" s="458" t="str">
        <f t="shared" si="4"/>
        <v>01/10/2019 07:00:00 PM</v>
      </c>
      <c r="C249" s="458">
        <v>43475</v>
      </c>
      <c r="D249" s="459">
        <v>0.79166666666666674</v>
      </c>
      <c r="E249" s="2">
        <f>Electricity!F274</f>
        <v>0</v>
      </c>
      <c r="F249" s="2">
        <f>Electricity!G274</f>
        <v>0</v>
      </c>
      <c r="G249" s="2">
        <f>Electricity!H274</f>
        <v>0</v>
      </c>
      <c r="H249" s="2">
        <f>Electricity!I274</f>
        <v>0</v>
      </c>
      <c r="I249" s="2">
        <f>Electricity!J274</f>
        <v>0</v>
      </c>
    </row>
    <row r="250" spans="2:9" x14ac:dyDescent="0.35">
      <c r="B250" s="458" t="str">
        <f t="shared" si="4"/>
        <v>01/10/2019 08:00:00 PM</v>
      </c>
      <c r="C250" s="458">
        <v>43475</v>
      </c>
      <c r="D250" s="459">
        <v>0.83333333333333337</v>
      </c>
      <c r="E250" s="2">
        <f>Electricity!F275</f>
        <v>0</v>
      </c>
      <c r="F250" s="2">
        <f>Electricity!G275</f>
        <v>0</v>
      </c>
      <c r="G250" s="2">
        <f>Electricity!H275</f>
        <v>0</v>
      </c>
      <c r="H250" s="2">
        <f>Electricity!I275</f>
        <v>0</v>
      </c>
      <c r="I250" s="2">
        <f>Electricity!J275</f>
        <v>0</v>
      </c>
    </row>
    <row r="251" spans="2:9" x14ac:dyDescent="0.35">
      <c r="B251" s="458" t="str">
        <f t="shared" si="4"/>
        <v>01/10/2019 09:00:00 PM</v>
      </c>
      <c r="C251" s="458">
        <v>43475</v>
      </c>
      <c r="D251" s="459">
        <v>0.87500000000000011</v>
      </c>
      <c r="E251" s="2">
        <f>Electricity!F276</f>
        <v>0</v>
      </c>
      <c r="F251" s="2">
        <f>Electricity!G276</f>
        <v>0</v>
      </c>
      <c r="G251" s="2">
        <f>Electricity!H276</f>
        <v>0</v>
      </c>
      <c r="H251" s="2">
        <f>Electricity!I276</f>
        <v>0</v>
      </c>
      <c r="I251" s="2">
        <f>Electricity!J276</f>
        <v>0</v>
      </c>
    </row>
    <row r="252" spans="2:9" x14ac:dyDescent="0.35">
      <c r="B252" s="458" t="str">
        <f t="shared" si="4"/>
        <v>01/10/2019 10:00:00 PM</v>
      </c>
      <c r="C252" s="458">
        <v>43475</v>
      </c>
      <c r="D252" s="459">
        <v>0.91666666666666674</v>
      </c>
      <c r="E252" s="2">
        <f>Electricity!F277</f>
        <v>0</v>
      </c>
      <c r="F252" s="2">
        <f>Electricity!G277</f>
        <v>0</v>
      </c>
      <c r="G252" s="2">
        <f>Electricity!H277</f>
        <v>0</v>
      </c>
      <c r="H252" s="2">
        <f>Electricity!I277</f>
        <v>0</v>
      </c>
      <c r="I252" s="2">
        <f>Electricity!J277</f>
        <v>0</v>
      </c>
    </row>
    <row r="253" spans="2:9" x14ac:dyDescent="0.35">
      <c r="B253" s="458" t="str">
        <f t="shared" si="4"/>
        <v>01/10/2019 11:00:00 PM</v>
      </c>
      <c r="C253" s="458">
        <v>43475</v>
      </c>
      <c r="D253" s="459">
        <v>0.95833333333333337</v>
      </c>
      <c r="E253" s="2">
        <f>Electricity!F278</f>
        <v>0</v>
      </c>
      <c r="F253" s="2">
        <f>Electricity!G278</f>
        <v>0</v>
      </c>
      <c r="G253" s="2">
        <f>Electricity!H278</f>
        <v>0</v>
      </c>
      <c r="H253" s="2">
        <f>Electricity!I278</f>
        <v>0</v>
      </c>
      <c r="I253" s="2">
        <f>Electricity!J278</f>
        <v>0</v>
      </c>
    </row>
    <row r="254" spans="2:9" x14ac:dyDescent="0.35">
      <c r="B254" s="458" t="str">
        <f t="shared" si="4"/>
        <v>01/11/2019 12:00:00 AM</v>
      </c>
      <c r="C254" s="458">
        <v>43476</v>
      </c>
      <c r="D254" s="459">
        <v>3.1225022567582528E-17</v>
      </c>
      <c r="E254" s="2">
        <f>Electricity!F279</f>
        <v>0</v>
      </c>
      <c r="F254" s="2">
        <f>Electricity!G279</f>
        <v>0</v>
      </c>
      <c r="G254" s="2">
        <f>Electricity!H279</f>
        <v>0</v>
      </c>
      <c r="H254" s="2">
        <f>Electricity!I279</f>
        <v>0</v>
      </c>
      <c r="I254" s="2">
        <f>Electricity!J279</f>
        <v>0</v>
      </c>
    </row>
    <row r="255" spans="2:9" x14ac:dyDescent="0.35">
      <c r="B255" s="458" t="str">
        <f t="shared" si="4"/>
        <v>01/11/2019 01:00:00 AM</v>
      </c>
      <c r="C255" s="458">
        <v>43476</v>
      </c>
      <c r="D255" s="459">
        <v>4.1666666666666699E-2</v>
      </c>
      <c r="E255" s="2">
        <f>Electricity!F280</f>
        <v>0</v>
      </c>
      <c r="F255" s="2">
        <f>Electricity!G280</f>
        <v>0</v>
      </c>
      <c r="G255" s="2">
        <f>Electricity!H280</f>
        <v>0</v>
      </c>
      <c r="H255" s="2">
        <f>Electricity!I280</f>
        <v>0</v>
      </c>
      <c r="I255" s="2">
        <f>Electricity!J280</f>
        <v>0</v>
      </c>
    </row>
    <row r="256" spans="2:9" x14ac:dyDescent="0.35">
      <c r="B256" s="458" t="str">
        <f t="shared" si="4"/>
        <v>01/11/2019 02:00:00 AM</v>
      </c>
      <c r="C256" s="458">
        <v>43476</v>
      </c>
      <c r="D256" s="459">
        <v>8.333333333333337E-2</v>
      </c>
      <c r="E256" s="2">
        <f>Electricity!F281</f>
        <v>0</v>
      </c>
      <c r="F256" s="2">
        <f>Electricity!G281</f>
        <v>0</v>
      </c>
      <c r="G256" s="2">
        <f>Electricity!H281</f>
        <v>0</v>
      </c>
      <c r="H256" s="2">
        <f>Electricity!I281</f>
        <v>0</v>
      </c>
      <c r="I256" s="2">
        <f>Electricity!J281</f>
        <v>0</v>
      </c>
    </row>
    <row r="257" spans="2:9" x14ac:dyDescent="0.35">
      <c r="B257" s="458" t="str">
        <f t="shared" si="4"/>
        <v>01/11/2019 03:00:00 AM</v>
      </c>
      <c r="C257" s="458">
        <v>43476</v>
      </c>
      <c r="D257" s="459">
        <v>0.12500000000000006</v>
      </c>
      <c r="E257" s="2">
        <f>Electricity!F282</f>
        <v>0</v>
      </c>
      <c r="F257" s="2">
        <f>Electricity!G282</f>
        <v>0</v>
      </c>
      <c r="G257" s="2">
        <f>Electricity!H282</f>
        <v>0</v>
      </c>
      <c r="H257" s="2">
        <f>Electricity!I282</f>
        <v>0</v>
      </c>
      <c r="I257" s="2">
        <f>Electricity!J282</f>
        <v>0</v>
      </c>
    </row>
    <row r="258" spans="2:9" x14ac:dyDescent="0.35">
      <c r="B258" s="458" t="str">
        <f t="shared" si="4"/>
        <v>01/11/2019 04:00:00 AM</v>
      </c>
      <c r="C258" s="458">
        <v>43476</v>
      </c>
      <c r="D258" s="459">
        <v>0.16666666666666669</v>
      </c>
      <c r="E258" s="2">
        <f>Electricity!F283</f>
        <v>0</v>
      </c>
      <c r="F258" s="2">
        <f>Electricity!G283</f>
        <v>0</v>
      </c>
      <c r="G258" s="2">
        <f>Electricity!H283</f>
        <v>0</v>
      </c>
      <c r="H258" s="2">
        <f>Electricity!I283</f>
        <v>0</v>
      </c>
      <c r="I258" s="2">
        <f>Electricity!J283</f>
        <v>0</v>
      </c>
    </row>
    <row r="259" spans="2:9" x14ac:dyDescent="0.35">
      <c r="B259" s="458" t="str">
        <f t="shared" si="4"/>
        <v>01/11/2019 05:00:00 AM</v>
      </c>
      <c r="C259" s="458">
        <v>43476</v>
      </c>
      <c r="D259" s="459">
        <v>0.20833333333333337</v>
      </c>
      <c r="E259" s="2">
        <f>Electricity!F284</f>
        <v>0</v>
      </c>
      <c r="F259" s="2">
        <f>Electricity!G284</f>
        <v>0</v>
      </c>
      <c r="G259" s="2">
        <f>Electricity!H284</f>
        <v>0</v>
      </c>
      <c r="H259" s="2">
        <f>Electricity!I284</f>
        <v>0</v>
      </c>
      <c r="I259" s="2">
        <f>Electricity!J284</f>
        <v>0</v>
      </c>
    </row>
    <row r="260" spans="2:9" x14ac:dyDescent="0.35">
      <c r="B260" s="458" t="str">
        <f t="shared" si="4"/>
        <v>01/11/2019 06:00:00 AM</v>
      </c>
      <c r="C260" s="458">
        <v>43476</v>
      </c>
      <c r="D260" s="459">
        <v>0.25</v>
      </c>
      <c r="E260" s="2">
        <f>Electricity!F285</f>
        <v>0</v>
      </c>
      <c r="F260" s="2">
        <f>Electricity!G285</f>
        <v>0</v>
      </c>
      <c r="G260" s="2">
        <f>Electricity!H285</f>
        <v>0</v>
      </c>
      <c r="H260" s="2">
        <f>Electricity!I285</f>
        <v>0</v>
      </c>
      <c r="I260" s="2">
        <f>Electricity!J285</f>
        <v>0</v>
      </c>
    </row>
    <row r="261" spans="2:9" x14ac:dyDescent="0.35">
      <c r="B261" s="458" t="str">
        <f t="shared" si="4"/>
        <v>01/11/2019 07:00:00 AM</v>
      </c>
      <c r="C261" s="458">
        <v>43476</v>
      </c>
      <c r="D261" s="459">
        <v>0.29166666666666669</v>
      </c>
      <c r="E261" s="2">
        <f>Electricity!F286</f>
        <v>0</v>
      </c>
      <c r="F261" s="2">
        <f>Electricity!G286</f>
        <v>0</v>
      </c>
      <c r="G261" s="2">
        <f>Electricity!H286</f>
        <v>0</v>
      </c>
      <c r="H261" s="2">
        <f>Electricity!I286</f>
        <v>0</v>
      </c>
      <c r="I261" s="2">
        <f>Electricity!J286</f>
        <v>0</v>
      </c>
    </row>
    <row r="262" spans="2:9" x14ac:dyDescent="0.35">
      <c r="B262" s="458" t="str">
        <f t="shared" si="4"/>
        <v>01/11/2019 08:00:00 AM</v>
      </c>
      <c r="C262" s="458">
        <v>43476</v>
      </c>
      <c r="D262" s="459">
        <v>0.33333333333333337</v>
      </c>
      <c r="E262" s="2">
        <f>Electricity!F287</f>
        <v>0</v>
      </c>
      <c r="F262" s="2">
        <f>Electricity!G287</f>
        <v>0</v>
      </c>
      <c r="G262" s="2">
        <f>Electricity!H287</f>
        <v>0</v>
      </c>
      <c r="H262" s="2">
        <f>Electricity!I287</f>
        <v>0</v>
      </c>
      <c r="I262" s="2">
        <f>Electricity!J287</f>
        <v>0</v>
      </c>
    </row>
    <row r="263" spans="2:9" x14ac:dyDescent="0.35">
      <c r="B263" s="458" t="str">
        <f t="shared" si="4"/>
        <v>01/11/2019 09:00:00 AM</v>
      </c>
      <c r="C263" s="458">
        <v>43476</v>
      </c>
      <c r="D263" s="459">
        <v>0.375</v>
      </c>
      <c r="E263" s="2">
        <f>Electricity!F288</f>
        <v>0</v>
      </c>
      <c r="F263" s="2">
        <f>Electricity!G288</f>
        <v>0</v>
      </c>
      <c r="G263" s="2">
        <f>Electricity!H288</f>
        <v>0</v>
      </c>
      <c r="H263" s="2">
        <f>Electricity!I288</f>
        <v>0</v>
      </c>
      <c r="I263" s="2">
        <f>Electricity!J288</f>
        <v>0</v>
      </c>
    </row>
    <row r="264" spans="2:9" x14ac:dyDescent="0.35">
      <c r="B264" s="458" t="str">
        <f t="shared" si="4"/>
        <v>01/11/2019 10:00:00 AM</v>
      </c>
      <c r="C264" s="458">
        <v>43476</v>
      </c>
      <c r="D264" s="459">
        <v>0.41666666666666669</v>
      </c>
      <c r="E264" s="2">
        <f>Electricity!F289</f>
        <v>0</v>
      </c>
      <c r="F264" s="2">
        <f>Electricity!G289</f>
        <v>0</v>
      </c>
      <c r="G264" s="2">
        <f>Electricity!H289</f>
        <v>0</v>
      </c>
      <c r="H264" s="2">
        <f>Electricity!I289</f>
        <v>0</v>
      </c>
      <c r="I264" s="2">
        <f>Electricity!J289</f>
        <v>0</v>
      </c>
    </row>
    <row r="265" spans="2:9" x14ac:dyDescent="0.35">
      <c r="B265" s="458" t="str">
        <f t="shared" si="4"/>
        <v>01/11/2019 11:00:00 AM</v>
      </c>
      <c r="C265" s="458">
        <v>43476</v>
      </c>
      <c r="D265" s="459">
        <v>0.45833333333333337</v>
      </c>
      <c r="E265" s="2">
        <f>Electricity!F290</f>
        <v>0</v>
      </c>
      <c r="F265" s="2">
        <f>Electricity!G290</f>
        <v>0</v>
      </c>
      <c r="G265" s="2">
        <f>Electricity!H290</f>
        <v>0</v>
      </c>
      <c r="H265" s="2">
        <f>Electricity!I290</f>
        <v>0</v>
      </c>
      <c r="I265" s="2">
        <f>Electricity!J290</f>
        <v>0</v>
      </c>
    </row>
    <row r="266" spans="2:9" x14ac:dyDescent="0.35">
      <c r="B266" s="458" t="str">
        <f t="shared" si="4"/>
        <v>01/11/2019 12:00:00 PM</v>
      </c>
      <c r="C266" s="458">
        <v>43476</v>
      </c>
      <c r="D266" s="459">
        <v>0.50000000000000011</v>
      </c>
      <c r="E266" s="2">
        <f>Electricity!F291</f>
        <v>0</v>
      </c>
      <c r="F266" s="2">
        <f>Electricity!G291</f>
        <v>0</v>
      </c>
      <c r="G266" s="2">
        <f>Electricity!H291</f>
        <v>0</v>
      </c>
      <c r="H266" s="2">
        <f>Electricity!I291</f>
        <v>0</v>
      </c>
      <c r="I266" s="2">
        <f>Electricity!J291</f>
        <v>0</v>
      </c>
    </row>
    <row r="267" spans="2:9" x14ac:dyDescent="0.35">
      <c r="B267" s="458" t="str">
        <f t="shared" si="4"/>
        <v>01/11/2019 01:00:00 PM</v>
      </c>
      <c r="C267" s="458">
        <v>43476</v>
      </c>
      <c r="D267" s="459">
        <v>0.54166666666666674</v>
      </c>
      <c r="E267" s="2">
        <f>Electricity!F292</f>
        <v>0</v>
      </c>
      <c r="F267" s="2">
        <f>Electricity!G292</f>
        <v>0</v>
      </c>
      <c r="G267" s="2">
        <f>Electricity!H292</f>
        <v>0</v>
      </c>
      <c r="H267" s="2">
        <f>Electricity!I292</f>
        <v>0</v>
      </c>
      <c r="I267" s="2">
        <f>Electricity!J292</f>
        <v>0</v>
      </c>
    </row>
    <row r="268" spans="2:9" x14ac:dyDescent="0.35">
      <c r="B268" s="458" t="str">
        <f t="shared" si="4"/>
        <v>01/11/2019 02:00:00 PM</v>
      </c>
      <c r="C268" s="458">
        <v>43476</v>
      </c>
      <c r="D268" s="459">
        <v>0.58333333333333337</v>
      </c>
      <c r="E268" s="2">
        <f>Electricity!F293</f>
        <v>0</v>
      </c>
      <c r="F268" s="2">
        <f>Electricity!G293</f>
        <v>0</v>
      </c>
      <c r="G268" s="2">
        <f>Electricity!H293</f>
        <v>0</v>
      </c>
      <c r="H268" s="2">
        <f>Electricity!I293</f>
        <v>0</v>
      </c>
      <c r="I268" s="2">
        <f>Electricity!J293</f>
        <v>0</v>
      </c>
    </row>
    <row r="269" spans="2:9" x14ac:dyDescent="0.35">
      <c r="B269" s="458" t="str">
        <f t="shared" si="4"/>
        <v>01/11/2019 03:00:00 PM</v>
      </c>
      <c r="C269" s="458">
        <v>43476</v>
      </c>
      <c r="D269" s="459">
        <v>0.62500000000000011</v>
      </c>
      <c r="E269" s="2">
        <f>Electricity!F294</f>
        <v>0</v>
      </c>
      <c r="F269" s="2">
        <f>Electricity!G294</f>
        <v>0</v>
      </c>
      <c r="G269" s="2">
        <f>Electricity!H294</f>
        <v>0</v>
      </c>
      <c r="H269" s="2">
        <f>Electricity!I294</f>
        <v>0</v>
      </c>
      <c r="I269" s="2">
        <f>Electricity!J294</f>
        <v>0</v>
      </c>
    </row>
    <row r="270" spans="2:9" x14ac:dyDescent="0.35">
      <c r="B270" s="458" t="str">
        <f t="shared" si="4"/>
        <v>01/11/2019 04:00:00 PM</v>
      </c>
      <c r="C270" s="458">
        <v>43476</v>
      </c>
      <c r="D270" s="459">
        <v>0.66666666666666674</v>
      </c>
      <c r="E270" s="2">
        <f>Electricity!F295</f>
        <v>0</v>
      </c>
      <c r="F270" s="2">
        <f>Electricity!G295</f>
        <v>0</v>
      </c>
      <c r="G270" s="2">
        <f>Electricity!H295</f>
        <v>0</v>
      </c>
      <c r="H270" s="2">
        <f>Electricity!I295</f>
        <v>0</v>
      </c>
      <c r="I270" s="2">
        <f>Electricity!J295</f>
        <v>0</v>
      </c>
    </row>
    <row r="271" spans="2:9" x14ac:dyDescent="0.35">
      <c r="B271" s="458" t="str">
        <f t="shared" ref="B271:B334" si="5">CONCATENATE(TEXT(C271,"mm/dd/yyyy")," ",TEXT(D271,"hh:mm:ss AM/PM"))</f>
        <v>01/11/2019 05:00:00 PM</v>
      </c>
      <c r="C271" s="458">
        <v>43476</v>
      </c>
      <c r="D271" s="459">
        <v>0.70833333333333337</v>
      </c>
      <c r="E271" s="2">
        <f>Electricity!F296</f>
        <v>0</v>
      </c>
      <c r="F271" s="2">
        <f>Electricity!G296</f>
        <v>0</v>
      </c>
      <c r="G271" s="2">
        <f>Electricity!H296</f>
        <v>0</v>
      </c>
      <c r="H271" s="2">
        <f>Electricity!I296</f>
        <v>0</v>
      </c>
      <c r="I271" s="2">
        <f>Electricity!J296</f>
        <v>0</v>
      </c>
    </row>
    <row r="272" spans="2:9" x14ac:dyDescent="0.35">
      <c r="B272" s="458" t="str">
        <f t="shared" si="5"/>
        <v>01/11/2019 06:00:00 PM</v>
      </c>
      <c r="C272" s="458">
        <v>43476</v>
      </c>
      <c r="D272" s="459">
        <v>0.75000000000000011</v>
      </c>
      <c r="E272" s="2">
        <f>Electricity!F297</f>
        <v>0</v>
      </c>
      <c r="F272" s="2">
        <f>Electricity!G297</f>
        <v>0</v>
      </c>
      <c r="G272" s="2">
        <f>Electricity!H297</f>
        <v>0</v>
      </c>
      <c r="H272" s="2">
        <f>Electricity!I297</f>
        <v>0</v>
      </c>
      <c r="I272" s="2">
        <f>Electricity!J297</f>
        <v>0</v>
      </c>
    </row>
    <row r="273" spans="2:9" x14ac:dyDescent="0.35">
      <c r="B273" s="458" t="str">
        <f t="shared" si="5"/>
        <v>01/11/2019 07:00:00 PM</v>
      </c>
      <c r="C273" s="458">
        <v>43476</v>
      </c>
      <c r="D273" s="459">
        <v>0.79166666666666674</v>
      </c>
      <c r="E273" s="2">
        <f>Electricity!F298</f>
        <v>0</v>
      </c>
      <c r="F273" s="2">
        <f>Electricity!G298</f>
        <v>0</v>
      </c>
      <c r="G273" s="2">
        <f>Electricity!H298</f>
        <v>0</v>
      </c>
      <c r="H273" s="2">
        <f>Electricity!I298</f>
        <v>0</v>
      </c>
      <c r="I273" s="2">
        <f>Electricity!J298</f>
        <v>0</v>
      </c>
    </row>
    <row r="274" spans="2:9" x14ac:dyDescent="0.35">
      <c r="B274" s="458" t="str">
        <f t="shared" si="5"/>
        <v>01/11/2019 08:00:00 PM</v>
      </c>
      <c r="C274" s="458">
        <v>43476</v>
      </c>
      <c r="D274" s="459">
        <v>0.83333333333333337</v>
      </c>
      <c r="E274" s="2">
        <f>Electricity!F299</f>
        <v>0</v>
      </c>
      <c r="F274" s="2">
        <f>Electricity!G299</f>
        <v>0</v>
      </c>
      <c r="G274" s="2">
        <f>Electricity!H299</f>
        <v>0</v>
      </c>
      <c r="H274" s="2">
        <f>Electricity!I299</f>
        <v>0</v>
      </c>
      <c r="I274" s="2">
        <f>Electricity!J299</f>
        <v>0</v>
      </c>
    </row>
    <row r="275" spans="2:9" x14ac:dyDescent="0.35">
      <c r="B275" s="458" t="str">
        <f t="shared" si="5"/>
        <v>01/11/2019 09:00:00 PM</v>
      </c>
      <c r="C275" s="458">
        <v>43476</v>
      </c>
      <c r="D275" s="459">
        <v>0.87500000000000011</v>
      </c>
      <c r="E275" s="2">
        <f>Electricity!F300</f>
        <v>0</v>
      </c>
      <c r="F275" s="2">
        <f>Electricity!G300</f>
        <v>0</v>
      </c>
      <c r="G275" s="2">
        <f>Electricity!H300</f>
        <v>0</v>
      </c>
      <c r="H275" s="2">
        <f>Electricity!I300</f>
        <v>0</v>
      </c>
      <c r="I275" s="2">
        <f>Electricity!J300</f>
        <v>0</v>
      </c>
    </row>
    <row r="276" spans="2:9" x14ac:dyDescent="0.35">
      <c r="B276" s="458" t="str">
        <f t="shared" si="5"/>
        <v>01/11/2019 10:00:00 PM</v>
      </c>
      <c r="C276" s="458">
        <v>43476</v>
      </c>
      <c r="D276" s="459">
        <v>0.91666666666666674</v>
      </c>
      <c r="E276" s="2">
        <f>Electricity!F301</f>
        <v>0</v>
      </c>
      <c r="F276" s="2">
        <f>Electricity!G301</f>
        <v>0</v>
      </c>
      <c r="G276" s="2">
        <f>Electricity!H301</f>
        <v>0</v>
      </c>
      <c r="H276" s="2">
        <f>Electricity!I301</f>
        <v>0</v>
      </c>
      <c r="I276" s="2">
        <f>Electricity!J301</f>
        <v>0</v>
      </c>
    </row>
    <row r="277" spans="2:9" x14ac:dyDescent="0.35">
      <c r="B277" s="458" t="str">
        <f t="shared" si="5"/>
        <v>01/11/2019 11:00:00 PM</v>
      </c>
      <c r="C277" s="458">
        <v>43476</v>
      </c>
      <c r="D277" s="459">
        <v>0.95833333333333337</v>
      </c>
      <c r="E277" s="2">
        <f>Electricity!F302</f>
        <v>0</v>
      </c>
      <c r="F277" s="2">
        <f>Electricity!G302</f>
        <v>0</v>
      </c>
      <c r="G277" s="2">
        <f>Electricity!H302</f>
        <v>0</v>
      </c>
      <c r="H277" s="2">
        <f>Electricity!I302</f>
        <v>0</v>
      </c>
      <c r="I277" s="2">
        <f>Electricity!J302</f>
        <v>0</v>
      </c>
    </row>
    <row r="278" spans="2:9" x14ac:dyDescent="0.35">
      <c r="B278" s="458" t="str">
        <f t="shared" si="5"/>
        <v>01/12/2019 12:00:00 AM</v>
      </c>
      <c r="C278" s="458">
        <v>43477</v>
      </c>
      <c r="D278" s="459">
        <v>3.1225022567582528E-17</v>
      </c>
      <c r="E278" s="2">
        <f>Electricity!F303</f>
        <v>0</v>
      </c>
      <c r="F278" s="2">
        <f>Electricity!G303</f>
        <v>0</v>
      </c>
      <c r="G278" s="2">
        <f>Electricity!H303</f>
        <v>0</v>
      </c>
      <c r="H278" s="2">
        <f>Electricity!I303</f>
        <v>0</v>
      </c>
      <c r="I278" s="2">
        <f>Electricity!J303</f>
        <v>0</v>
      </c>
    </row>
    <row r="279" spans="2:9" x14ac:dyDescent="0.35">
      <c r="B279" s="458" t="str">
        <f t="shared" si="5"/>
        <v>01/12/2019 01:00:00 AM</v>
      </c>
      <c r="C279" s="458">
        <v>43477</v>
      </c>
      <c r="D279" s="459">
        <v>4.1666666666666699E-2</v>
      </c>
      <c r="E279" s="2">
        <f>Electricity!F304</f>
        <v>0</v>
      </c>
      <c r="F279" s="2">
        <f>Electricity!G304</f>
        <v>0</v>
      </c>
      <c r="G279" s="2">
        <f>Electricity!H304</f>
        <v>0</v>
      </c>
      <c r="H279" s="2">
        <f>Electricity!I304</f>
        <v>0</v>
      </c>
      <c r="I279" s="2">
        <f>Electricity!J304</f>
        <v>0</v>
      </c>
    </row>
    <row r="280" spans="2:9" x14ac:dyDescent="0.35">
      <c r="B280" s="458" t="str">
        <f t="shared" si="5"/>
        <v>01/12/2019 02:00:00 AM</v>
      </c>
      <c r="C280" s="458">
        <v>43477</v>
      </c>
      <c r="D280" s="459">
        <v>8.333333333333337E-2</v>
      </c>
      <c r="E280" s="2">
        <f>Electricity!F305</f>
        <v>0</v>
      </c>
      <c r="F280" s="2">
        <f>Electricity!G305</f>
        <v>0</v>
      </c>
      <c r="G280" s="2">
        <f>Electricity!H305</f>
        <v>0</v>
      </c>
      <c r="H280" s="2">
        <f>Electricity!I305</f>
        <v>0</v>
      </c>
      <c r="I280" s="2">
        <f>Electricity!J305</f>
        <v>0</v>
      </c>
    </row>
    <row r="281" spans="2:9" x14ac:dyDescent="0.35">
      <c r="B281" s="458" t="str">
        <f t="shared" si="5"/>
        <v>01/12/2019 03:00:00 AM</v>
      </c>
      <c r="C281" s="458">
        <v>43477</v>
      </c>
      <c r="D281" s="459">
        <v>0.12500000000000006</v>
      </c>
      <c r="E281" s="2">
        <f>Electricity!F306</f>
        <v>0</v>
      </c>
      <c r="F281" s="2">
        <f>Electricity!G306</f>
        <v>0</v>
      </c>
      <c r="G281" s="2">
        <f>Electricity!H306</f>
        <v>0</v>
      </c>
      <c r="H281" s="2">
        <f>Electricity!I306</f>
        <v>0</v>
      </c>
      <c r="I281" s="2">
        <f>Electricity!J306</f>
        <v>0</v>
      </c>
    </row>
    <row r="282" spans="2:9" x14ac:dyDescent="0.35">
      <c r="B282" s="458" t="str">
        <f t="shared" si="5"/>
        <v>01/12/2019 04:00:00 AM</v>
      </c>
      <c r="C282" s="458">
        <v>43477</v>
      </c>
      <c r="D282" s="459">
        <v>0.16666666666666669</v>
      </c>
      <c r="E282" s="2">
        <f>Electricity!F307</f>
        <v>0</v>
      </c>
      <c r="F282" s="2">
        <f>Electricity!G307</f>
        <v>0</v>
      </c>
      <c r="G282" s="2">
        <f>Electricity!H307</f>
        <v>0</v>
      </c>
      <c r="H282" s="2">
        <f>Electricity!I307</f>
        <v>0</v>
      </c>
      <c r="I282" s="2">
        <f>Electricity!J307</f>
        <v>0</v>
      </c>
    </row>
    <row r="283" spans="2:9" x14ac:dyDescent="0.35">
      <c r="B283" s="458" t="str">
        <f t="shared" si="5"/>
        <v>01/12/2019 05:00:00 AM</v>
      </c>
      <c r="C283" s="458">
        <v>43477</v>
      </c>
      <c r="D283" s="459">
        <v>0.20833333333333337</v>
      </c>
      <c r="E283" s="2">
        <f>Electricity!F308</f>
        <v>0</v>
      </c>
      <c r="F283" s="2">
        <f>Electricity!G308</f>
        <v>0</v>
      </c>
      <c r="G283" s="2">
        <f>Electricity!H308</f>
        <v>0</v>
      </c>
      <c r="H283" s="2">
        <f>Electricity!I308</f>
        <v>0</v>
      </c>
      <c r="I283" s="2">
        <f>Electricity!J308</f>
        <v>0</v>
      </c>
    </row>
    <row r="284" spans="2:9" x14ac:dyDescent="0.35">
      <c r="B284" s="458" t="str">
        <f t="shared" si="5"/>
        <v>01/12/2019 06:00:00 AM</v>
      </c>
      <c r="C284" s="458">
        <v>43477</v>
      </c>
      <c r="D284" s="459">
        <v>0.25</v>
      </c>
      <c r="E284" s="2">
        <f>Electricity!F309</f>
        <v>0</v>
      </c>
      <c r="F284" s="2">
        <f>Electricity!G309</f>
        <v>0</v>
      </c>
      <c r="G284" s="2">
        <f>Electricity!H309</f>
        <v>0</v>
      </c>
      <c r="H284" s="2">
        <f>Electricity!I309</f>
        <v>0</v>
      </c>
      <c r="I284" s="2">
        <f>Electricity!J309</f>
        <v>0</v>
      </c>
    </row>
    <row r="285" spans="2:9" x14ac:dyDescent="0.35">
      <c r="B285" s="458" t="str">
        <f t="shared" si="5"/>
        <v>01/12/2019 07:00:00 AM</v>
      </c>
      <c r="C285" s="458">
        <v>43477</v>
      </c>
      <c r="D285" s="459">
        <v>0.29166666666666669</v>
      </c>
      <c r="E285" s="2">
        <f>Electricity!F310</f>
        <v>0</v>
      </c>
      <c r="F285" s="2">
        <f>Electricity!G310</f>
        <v>0</v>
      </c>
      <c r="G285" s="2">
        <f>Electricity!H310</f>
        <v>0</v>
      </c>
      <c r="H285" s="2">
        <f>Electricity!I310</f>
        <v>0</v>
      </c>
      <c r="I285" s="2">
        <f>Electricity!J310</f>
        <v>0</v>
      </c>
    </row>
    <row r="286" spans="2:9" x14ac:dyDescent="0.35">
      <c r="B286" s="458" t="str">
        <f t="shared" si="5"/>
        <v>01/12/2019 08:00:00 AM</v>
      </c>
      <c r="C286" s="458">
        <v>43477</v>
      </c>
      <c r="D286" s="459">
        <v>0.33333333333333337</v>
      </c>
      <c r="E286" s="2">
        <f>Electricity!F311</f>
        <v>0</v>
      </c>
      <c r="F286" s="2">
        <f>Electricity!G311</f>
        <v>0</v>
      </c>
      <c r="G286" s="2">
        <f>Electricity!H311</f>
        <v>0</v>
      </c>
      <c r="H286" s="2">
        <f>Electricity!I311</f>
        <v>0</v>
      </c>
      <c r="I286" s="2">
        <f>Electricity!J311</f>
        <v>0</v>
      </c>
    </row>
    <row r="287" spans="2:9" x14ac:dyDescent="0.35">
      <c r="B287" s="458" t="str">
        <f t="shared" si="5"/>
        <v>01/12/2019 09:00:00 AM</v>
      </c>
      <c r="C287" s="458">
        <v>43477</v>
      </c>
      <c r="D287" s="459">
        <v>0.375</v>
      </c>
      <c r="E287" s="2">
        <f>Electricity!F312</f>
        <v>0</v>
      </c>
      <c r="F287" s="2">
        <f>Electricity!G312</f>
        <v>0</v>
      </c>
      <c r="G287" s="2">
        <f>Electricity!H312</f>
        <v>0</v>
      </c>
      <c r="H287" s="2">
        <f>Electricity!I312</f>
        <v>0</v>
      </c>
      <c r="I287" s="2">
        <f>Electricity!J312</f>
        <v>0</v>
      </c>
    </row>
    <row r="288" spans="2:9" x14ac:dyDescent="0.35">
      <c r="B288" s="458" t="str">
        <f t="shared" si="5"/>
        <v>01/12/2019 10:00:00 AM</v>
      </c>
      <c r="C288" s="458">
        <v>43477</v>
      </c>
      <c r="D288" s="459">
        <v>0.41666666666666669</v>
      </c>
      <c r="E288" s="2">
        <f>Electricity!F313</f>
        <v>0</v>
      </c>
      <c r="F288" s="2">
        <f>Electricity!G313</f>
        <v>0</v>
      </c>
      <c r="G288" s="2">
        <f>Electricity!H313</f>
        <v>0</v>
      </c>
      <c r="H288" s="2">
        <f>Electricity!I313</f>
        <v>0</v>
      </c>
      <c r="I288" s="2">
        <f>Electricity!J313</f>
        <v>0</v>
      </c>
    </row>
    <row r="289" spans="2:9" x14ac:dyDescent="0.35">
      <c r="B289" s="458" t="str">
        <f t="shared" si="5"/>
        <v>01/12/2019 11:00:00 AM</v>
      </c>
      <c r="C289" s="458">
        <v>43477</v>
      </c>
      <c r="D289" s="459">
        <v>0.45833333333333337</v>
      </c>
      <c r="E289" s="2">
        <f>Electricity!F314</f>
        <v>0</v>
      </c>
      <c r="F289" s="2">
        <f>Electricity!G314</f>
        <v>0</v>
      </c>
      <c r="G289" s="2">
        <f>Electricity!H314</f>
        <v>0</v>
      </c>
      <c r="H289" s="2">
        <f>Electricity!I314</f>
        <v>0</v>
      </c>
      <c r="I289" s="2">
        <f>Electricity!J314</f>
        <v>0</v>
      </c>
    </row>
    <row r="290" spans="2:9" x14ac:dyDescent="0.35">
      <c r="B290" s="458" t="str">
        <f t="shared" si="5"/>
        <v>01/12/2019 12:00:00 PM</v>
      </c>
      <c r="C290" s="458">
        <v>43477</v>
      </c>
      <c r="D290" s="459">
        <v>0.50000000000000011</v>
      </c>
      <c r="E290" s="2">
        <f>Electricity!F315</f>
        <v>0</v>
      </c>
      <c r="F290" s="2">
        <f>Electricity!G315</f>
        <v>0</v>
      </c>
      <c r="G290" s="2">
        <f>Electricity!H315</f>
        <v>0</v>
      </c>
      <c r="H290" s="2">
        <f>Electricity!I315</f>
        <v>0</v>
      </c>
      <c r="I290" s="2">
        <f>Electricity!J315</f>
        <v>0</v>
      </c>
    </row>
    <row r="291" spans="2:9" x14ac:dyDescent="0.35">
      <c r="B291" s="458" t="str">
        <f t="shared" si="5"/>
        <v>01/12/2019 01:00:00 PM</v>
      </c>
      <c r="C291" s="458">
        <v>43477</v>
      </c>
      <c r="D291" s="459">
        <v>0.54166666666666674</v>
      </c>
      <c r="E291" s="2">
        <f>Electricity!F316</f>
        <v>0</v>
      </c>
      <c r="F291" s="2">
        <f>Electricity!G316</f>
        <v>0</v>
      </c>
      <c r="G291" s="2">
        <f>Electricity!H316</f>
        <v>0</v>
      </c>
      <c r="H291" s="2">
        <f>Electricity!I316</f>
        <v>0</v>
      </c>
      <c r="I291" s="2">
        <f>Electricity!J316</f>
        <v>0</v>
      </c>
    </row>
    <row r="292" spans="2:9" x14ac:dyDescent="0.35">
      <c r="B292" s="458" t="str">
        <f t="shared" si="5"/>
        <v>01/12/2019 02:00:00 PM</v>
      </c>
      <c r="C292" s="458">
        <v>43477</v>
      </c>
      <c r="D292" s="459">
        <v>0.58333333333333337</v>
      </c>
      <c r="E292" s="2">
        <f>Electricity!F317</f>
        <v>0</v>
      </c>
      <c r="F292" s="2">
        <f>Electricity!G317</f>
        <v>0</v>
      </c>
      <c r="G292" s="2">
        <f>Electricity!H317</f>
        <v>0</v>
      </c>
      <c r="H292" s="2">
        <f>Electricity!I317</f>
        <v>0</v>
      </c>
      <c r="I292" s="2">
        <f>Electricity!J317</f>
        <v>0</v>
      </c>
    </row>
    <row r="293" spans="2:9" x14ac:dyDescent="0.35">
      <c r="B293" s="458" t="str">
        <f t="shared" si="5"/>
        <v>01/12/2019 03:00:00 PM</v>
      </c>
      <c r="C293" s="458">
        <v>43477</v>
      </c>
      <c r="D293" s="459">
        <v>0.62500000000000011</v>
      </c>
      <c r="E293" s="2">
        <f>Electricity!F318</f>
        <v>0</v>
      </c>
      <c r="F293" s="2">
        <f>Electricity!G318</f>
        <v>0</v>
      </c>
      <c r="G293" s="2">
        <f>Electricity!H318</f>
        <v>0</v>
      </c>
      <c r="H293" s="2">
        <f>Electricity!I318</f>
        <v>0</v>
      </c>
      <c r="I293" s="2">
        <f>Electricity!J318</f>
        <v>0</v>
      </c>
    </row>
    <row r="294" spans="2:9" x14ac:dyDescent="0.35">
      <c r="B294" s="458" t="str">
        <f t="shared" si="5"/>
        <v>01/12/2019 04:00:00 PM</v>
      </c>
      <c r="C294" s="458">
        <v>43477</v>
      </c>
      <c r="D294" s="459">
        <v>0.66666666666666674</v>
      </c>
      <c r="E294" s="2">
        <f>Electricity!F319</f>
        <v>0</v>
      </c>
      <c r="F294" s="2">
        <f>Electricity!G319</f>
        <v>0</v>
      </c>
      <c r="G294" s="2">
        <f>Electricity!H319</f>
        <v>0</v>
      </c>
      <c r="H294" s="2">
        <f>Electricity!I319</f>
        <v>0</v>
      </c>
      <c r="I294" s="2">
        <f>Electricity!J319</f>
        <v>0</v>
      </c>
    </row>
    <row r="295" spans="2:9" x14ac:dyDescent="0.35">
      <c r="B295" s="458" t="str">
        <f t="shared" si="5"/>
        <v>01/12/2019 05:00:00 PM</v>
      </c>
      <c r="C295" s="458">
        <v>43477</v>
      </c>
      <c r="D295" s="459">
        <v>0.70833333333333337</v>
      </c>
      <c r="E295" s="2">
        <f>Electricity!F320</f>
        <v>0</v>
      </c>
      <c r="F295" s="2">
        <f>Electricity!G320</f>
        <v>0</v>
      </c>
      <c r="G295" s="2">
        <f>Electricity!H320</f>
        <v>0</v>
      </c>
      <c r="H295" s="2">
        <f>Electricity!I320</f>
        <v>0</v>
      </c>
      <c r="I295" s="2">
        <f>Electricity!J320</f>
        <v>0</v>
      </c>
    </row>
    <row r="296" spans="2:9" x14ac:dyDescent="0.35">
      <c r="B296" s="458" t="str">
        <f t="shared" si="5"/>
        <v>01/12/2019 06:00:00 PM</v>
      </c>
      <c r="C296" s="458">
        <v>43477</v>
      </c>
      <c r="D296" s="459">
        <v>0.75000000000000011</v>
      </c>
      <c r="E296" s="2">
        <f>Electricity!F321</f>
        <v>0</v>
      </c>
      <c r="F296" s="2">
        <f>Electricity!G321</f>
        <v>0</v>
      </c>
      <c r="G296" s="2">
        <f>Electricity!H321</f>
        <v>0</v>
      </c>
      <c r="H296" s="2">
        <f>Electricity!I321</f>
        <v>0</v>
      </c>
      <c r="I296" s="2">
        <f>Electricity!J321</f>
        <v>0</v>
      </c>
    </row>
    <row r="297" spans="2:9" x14ac:dyDescent="0.35">
      <c r="B297" s="458" t="str">
        <f t="shared" si="5"/>
        <v>01/12/2019 07:00:00 PM</v>
      </c>
      <c r="C297" s="458">
        <v>43477</v>
      </c>
      <c r="D297" s="459">
        <v>0.79166666666666674</v>
      </c>
      <c r="E297" s="2">
        <f>Electricity!F322</f>
        <v>0</v>
      </c>
      <c r="F297" s="2">
        <f>Electricity!G322</f>
        <v>0</v>
      </c>
      <c r="G297" s="2">
        <f>Electricity!H322</f>
        <v>0</v>
      </c>
      <c r="H297" s="2">
        <f>Electricity!I322</f>
        <v>0</v>
      </c>
      <c r="I297" s="2">
        <f>Electricity!J322</f>
        <v>0</v>
      </c>
    </row>
    <row r="298" spans="2:9" x14ac:dyDescent="0.35">
      <c r="B298" s="458" t="str">
        <f t="shared" si="5"/>
        <v>01/12/2019 08:00:00 PM</v>
      </c>
      <c r="C298" s="458">
        <v>43477</v>
      </c>
      <c r="D298" s="459">
        <v>0.83333333333333337</v>
      </c>
      <c r="E298" s="2">
        <f>Electricity!F323</f>
        <v>0</v>
      </c>
      <c r="F298" s="2">
        <f>Electricity!G323</f>
        <v>0</v>
      </c>
      <c r="G298" s="2">
        <f>Electricity!H323</f>
        <v>0</v>
      </c>
      <c r="H298" s="2">
        <f>Electricity!I323</f>
        <v>0</v>
      </c>
      <c r="I298" s="2">
        <f>Electricity!J323</f>
        <v>0</v>
      </c>
    </row>
    <row r="299" spans="2:9" x14ac:dyDescent="0.35">
      <c r="B299" s="458" t="str">
        <f t="shared" si="5"/>
        <v>01/12/2019 09:00:00 PM</v>
      </c>
      <c r="C299" s="458">
        <v>43477</v>
      </c>
      <c r="D299" s="459">
        <v>0.87500000000000011</v>
      </c>
      <c r="E299" s="2">
        <f>Electricity!F324</f>
        <v>0</v>
      </c>
      <c r="F299" s="2">
        <f>Electricity!G324</f>
        <v>0</v>
      </c>
      <c r="G299" s="2">
        <f>Electricity!H324</f>
        <v>0</v>
      </c>
      <c r="H299" s="2">
        <f>Electricity!I324</f>
        <v>0</v>
      </c>
      <c r="I299" s="2">
        <f>Electricity!J324</f>
        <v>0</v>
      </c>
    </row>
    <row r="300" spans="2:9" x14ac:dyDescent="0.35">
      <c r="B300" s="458" t="str">
        <f t="shared" si="5"/>
        <v>01/12/2019 10:00:00 PM</v>
      </c>
      <c r="C300" s="458">
        <v>43477</v>
      </c>
      <c r="D300" s="459">
        <v>0.91666666666666674</v>
      </c>
      <c r="E300" s="2">
        <f>Electricity!F325</f>
        <v>0</v>
      </c>
      <c r="F300" s="2">
        <f>Electricity!G325</f>
        <v>0</v>
      </c>
      <c r="G300" s="2">
        <f>Electricity!H325</f>
        <v>0</v>
      </c>
      <c r="H300" s="2">
        <f>Electricity!I325</f>
        <v>0</v>
      </c>
      <c r="I300" s="2">
        <f>Electricity!J325</f>
        <v>0</v>
      </c>
    </row>
    <row r="301" spans="2:9" x14ac:dyDescent="0.35">
      <c r="B301" s="458" t="str">
        <f t="shared" si="5"/>
        <v>01/12/2019 11:00:00 PM</v>
      </c>
      <c r="C301" s="458">
        <v>43477</v>
      </c>
      <c r="D301" s="459">
        <v>0.95833333333333337</v>
      </c>
      <c r="E301" s="2">
        <f>Electricity!F326</f>
        <v>0</v>
      </c>
      <c r="F301" s="2">
        <f>Electricity!G326</f>
        <v>0</v>
      </c>
      <c r="G301" s="2">
        <f>Electricity!H326</f>
        <v>0</v>
      </c>
      <c r="H301" s="2">
        <f>Electricity!I326</f>
        <v>0</v>
      </c>
      <c r="I301" s="2">
        <f>Electricity!J326</f>
        <v>0</v>
      </c>
    </row>
    <row r="302" spans="2:9" x14ac:dyDescent="0.35">
      <c r="B302" s="458" t="str">
        <f t="shared" si="5"/>
        <v>01/13/2019 12:00:00 AM</v>
      </c>
      <c r="C302" s="458">
        <v>43478</v>
      </c>
      <c r="D302" s="459">
        <v>3.1225022567582528E-17</v>
      </c>
      <c r="E302" s="2">
        <f>Electricity!F327</f>
        <v>0</v>
      </c>
      <c r="F302" s="2">
        <f>Electricity!G327</f>
        <v>0</v>
      </c>
      <c r="G302" s="2">
        <f>Electricity!H327</f>
        <v>0</v>
      </c>
      <c r="H302" s="2">
        <f>Electricity!I327</f>
        <v>0</v>
      </c>
      <c r="I302" s="2">
        <f>Electricity!J327</f>
        <v>0</v>
      </c>
    </row>
    <row r="303" spans="2:9" x14ac:dyDescent="0.35">
      <c r="B303" s="458" t="str">
        <f t="shared" si="5"/>
        <v>01/13/2019 01:00:00 AM</v>
      </c>
      <c r="C303" s="458">
        <v>43478</v>
      </c>
      <c r="D303" s="459">
        <v>4.1666666666666699E-2</v>
      </c>
      <c r="E303" s="2">
        <f>Electricity!F328</f>
        <v>0</v>
      </c>
      <c r="F303" s="2">
        <f>Electricity!G328</f>
        <v>0</v>
      </c>
      <c r="G303" s="2">
        <f>Electricity!H328</f>
        <v>0</v>
      </c>
      <c r="H303" s="2">
        <f>Electricity!I328</f>
        <v>0</v>
      </c>
      <c r="I303" s="2">
        <f>Electricity!J328</f>
        <v>0</v>
      </c>
    </row>
    <row r="304" spans="2:9" x14ac:dyDescent="0.35">
      <c r="B304" s="458" t="str">
        <f t="shared" si="5"/>
        <v>01/13/2019 02:00:00 AM</v>
      </c>
      <c r="C304" s="458">
        <v>43478</v>
      </c>
      <c r="D304" s="459">
        <v>8.333333333333337E-2</v>
      </c>
      <c r="E304" s="2">
        <f>Electricity!F329</f>
        <v>0</v>
      </c>
      <c r="F304" s="2">
        <f>Electricity!G329</f>
        <v>0</v>
      </c>
      <c r="G304" s="2">
        <f>Electricity!H329</f>
        <v>0</v>
      </c>
      <c r="H304" s="2">
        <f>Electricity!I329</f>
        <v>0</v>
      </c>
      <c r="I304" s="2">
        <f>Electricity!J329</f>
        <v>0</v>
      </c>
    </row>
    <row r="305" spans="2:9" x14ac:dyDescent="0.35">
      <c r="B305" s="458" t="str">
        <f t="shared" si="5"/>
        <v>01/13/2019 03:00:00 AM</v>
      </c>
      <c r="C305" s="458">
        <v>43478</v>
      </c>
      <c r="D305" s="459">
        <v>0.12500000000000006</v>
      </c>
      <c r="E305" s="2">
        <f>Electricity!F330</f>
        <v>0</v>
      </c>
      <c r="F305" s="2">
        <f>Electricity!G330</f>
        <v>0</v>
      </c>
      <c r="G305" s="2">
        <f>Electricity!H330</f>
        <v>0</v>
      </c>
      <c r="H305" s="2">
        <f>Electricity!I330</f>
        <v>0</v>
      </c>
      <c r="I305" s="2">
        <f>Electricity!J330</f>
        <v>0</v>
      </c>
    </row>
    <row r="306" spans="2:9" x14ac:dyDescent="0.35">
      <c r="B306" s="458" t="str">
        <f t="shared" si="5"/>
        <v>01/13/2019 04:00:00 AM</v>
      </c>
      <c r="C306" s="458">
        <v>43478</v>
      </c>
      <c r="D306" s="459">
        <v>0.16666666666666669</v>
      </c>
      <c r="E306" s="2">
        <f>Electricity!F331</f>
        <v>0</v>
      </c>
      <c r="F306" s="2">
        <f>Electricity!G331</f>
        <v>0</v>
      </c>
      <c r="G306" s="2">
        <f>Electricity!H331</f>
        <v>0</v>
      </c>
      <c r="H306" s="2">
        <f>Electricity!I331</f>
        <v>0</v>
      </c>
      <c r="I306" s="2">
        <f>Electricity!J331</f>
        <v>0</v>
      </c>
    </row>
    <row r="307" spans="2:9" x14ac:dyDescent="0.35">
      <c r="B307" s="458" t="str">
        <f t="shared" si="5"/>
        <v>01/13/2019 05:00:00 AM</v>
      </c>
      <c r="C307" s="458">
        <v>43478</v>
      </c>
      <c r="D307" s="459">
        <v>0.20833333333333337</v>
      </c>
      <c r="E307" s="2">
        <f>Electricity!F332</f>
        <v>0</v>
      </c>
      <c r="F307" s="2">
        <f>Electricity!G332</f>
        <v>0</v>
      </c>
      <c r="G307" s="2">
        <f>Electricity!H332</f>
        <v>0</v>
      </c>
      <c r="H307" s="2">
        <f>Electricity!I332</f>
        <v>0</v>
      </c>
      <c r="I307" s="2">
        <f>Electricity!J332</f>
        <v>0</v>
      </c>
    </row>
    <row r="308" spans="2:9" x14ac:dyDescent="0.35">
      <c r="B308" s="458" t="str">
        <f t="shared" si="5"/>
        <v>01/13/2019 06:00:00 AM</v>
      </c>
      <c r="C308" s="458">
        <v>43478</v>
      </c>
      <c r="D308" s="459">
        <v>0.25</v>
      </c>
      <c r="E308" s="2">
        <f>Electricity!F333</f>
        <v>0</v>
      </c>
      <c r="F308" s="2">
        <f>Electricity!G333</f>
        <v>0</v>
      </c>
      <c r="G308" s="2">
        <f>Electricity!H333</f>
        <v>0</v>
      </c>
      <c r="H308" s="2">
        <f>Electricity!I333</f>
        <v>0</v>
      </c>
      <c r="I308" s="2">
        <f>Electricity!J333</f>
        <v>0</v>
      </c>
    </row>
    <row r="309" spans="2:9" x14ac:dyDescent="0.35">
      <c r="B309" s="458" t="str">
        <f t="shared" si="5"/>
        <v>01/13/2019 07:00:00 AM</v>
      </c>
      <c r="C309" s="458">
        <v>43478</v>
      </c>
      <c r="D309" s="459">
        <v>0.29166666666666669</v>
      </c>
      <c r="E309" s="2">
        <f>Electricity!F334</f>
        <v>0</v>
      </c>
      <c r="F309" s="2">
        <f>Electricity!G334</f>
        <v>0</v>
      </c>
      <c r="G309" s="2">
        <f>Electricity!H334</f>
        <v>0</v>
      </c>
      <c r="H309" s="2">
        <f>Electricity!I334</f>
        <v>0</v>
      </c>
      <c r="I309" s="2">
        <f>Electricity!J334</f>
        <v>0</v>
      </c>
    </row>
    <row r="310" spans="2:9" x14ac:dyDescent="0.35">
      <c r="B310" s="458" t="str">
        <f t="shared" si="5"/>
        <v>01/13/2019 08:00:00 AM</v>
      </c>
      <c r="C310" s="458">
        <v>43478</v>
      </c>
      <c r="D310" s="459">
        <v>0.33333333333333337</v>
      </c>
      <c r="E310" s="2">
        <f>Electricity!F335</f>
        <v>0</v>
      </c>
      <c r="F310" s="2">
        <f>Electricity!G335</f>
        <v>0</v>
      </c>
      <c r="G310" s="2">
        <f>Electricity!H335</f>
        <v>0</v>
      </c>
      <c r="H310" s="2">
        <f>Electricity!I335</f>
        <v>0</v>
      </c>
      <c r="I310" s="2">
        <f>Electricity!J335</f>
        <v>0</v>
      </c>
    </row>
    <row r="311" spans="2:9" x14ac:dyDescent="0.35">
      <c r="B311" s="458" t="str">
        <f t="shared" si="5"/>
        <v>01/13/2019 09:00:00 AM</v>
      </c>
      <c r="C311" s="458">
        <v>43478</v>
      </c>
      <c r="D311" s="459">
        <v>0.375</v>
      </c>
      <c r="E311" s="2">
        <f>Electricity!F336</f>
        <v>0</v>
      </c>
      <c r="F311" s="2">
        <f>Electricity!G336</f>
        <v>0</v>
      </c>
      <c r="G311" s="2">
        <f>Electricity!H336</f>
        <v>0</v>
      </c>
      <c r="H311" s="2">
        <f>Electricity!I336</f>
        <v>0</v>
      </c>
      <c r="I311" s="2">
        <f>Electricity!J336</f>
        <v>0</v>
      </c>
    </row>
    <row r="312" spans="2:9" x14ac:dyDescent="0.35">
      <c r="B312" s="458" t="str">
        <f t="shared" si="5"/>
        <v>01/13/2019 10:00:00 AM</v>
      </c>
      <c r="C312" s="458">
        <v>43478</v>
      </c>
      <c r="D312" s="459">
        <v>0.41666666666666669</v>
      </c>
      <c r="E312" s="2">
        <f>Electricity!F337</f>
        <v>0</v>
      </c>
      <c r="F312" s="2">
        <f>Electricity!G337</f>
        <v>0</v>
      </c>
      <c r="G312" s="2">
        <f>Electricity!H337</f>
        <v>0</v>
      </c>
      <c r="H312" s="2">
        <f>Electricity!I337</f>
        <v>0</v>
      </c>
      <c r="I312" s="2">
        <f>Electricity!J337</f>
        <v>0</v>
      </c>
    </row>
    <row r="313" spans="2:9" x14ac:dyDescent="0.35">
      <c r="B313" s="458" t="str">
        <f t="shared" si="5"/>
        <v>01/13/2019 11:00:00 AM</v>
      </c>
      <c r="C313" s="458">
        <v>43478</v>
      </c>
      <c r="D313" s="459">
        <v>0.45833333333333337</v>
      </c>
      <c r="E313" s="2">
        <f>Electricity!F338</f>
        <v>0</v>
      </c>
      <c r="F313" s="2">
        <f>Electricity!G338</f>
        <v>0</v>
      </c>
      <c r="G313" s="2">
        <f>Electricity!H338</f>
        <v>0</v>
      </c>
      <c r="H313" s="2">
        <f>Electricity!I338</f>
        <v>0</v>
      </c>
      <c r="I313" s="2">
        <f>Electricity!J338</f>
        <v>0</v>
      </c>
    </row>
    <row r="314" spans="2:9" x14ac:dyDescent="0.35">
      <c r="B314" s="458" t="str">
        <f t="shared" si="5"/>
        <v>01/13/2019 12:00:00 PM</v>
      </c>
      <c r="C314" s="458">
        <v>43478</v>
      </c>
      <c r="D314" s="459">
        <v>0.50000000000000011</v>
      </c>
      <c r="E314" s="2">
        <f>Electricity!F339</f>
        <v>0</v>
      </c>
      <c r="F314" s="2">
        <f>Electricity!G339</f>
        <v>0</v>
      </c>
      <c r="G314" s="2">
        <f>Electricity!H339</f>
        <v>0</v>
      </c>
      <c r="H314" s="2">
        <f>Electricity!I339</f>
        <v>0</v>
      </c>
      <c r="I314" s="2">
        <f>Electricity!J339</f>
        <v>0</v>
      </c>
    </row>
    <row r="315" spans="2:9" x14ac:dyDescent="0.35">
      <c r="B315" s="458" t="str">
        <f t="shared" si="5"/>
        <v>01/13/2019 01:00:00 PM</v>
      </c>
      <c r="C315" s="458">
        <v>43478</v>
      </c>
      <c r="D315" s="459">
        <v>0.54166666666666674</v>
      </c>
      <c r="E315" s="2">
        <f>Electricity!F340</f>
        <v>0</v>
      </c>
      <c r="F315" s="2">
        <f>Electricity!G340</f>
        <v>0</v>
      </c>
      <c r="G315" s="2">
        <f>Electricity!H340</f>
        <v>0</v>
      </c>
      <c r="H315" s="2">
        <f>Electricity!I340</f>
        <v>0</v>
      </c>
      <c r="I315" s="2">
        <f>Electricity!J340</f>
        <v>0</v>
      </c>
    </row>
    <row r="316" spans="2:9" x14ac:dyDescent="0.35">
      <c r="B316" s="458" t="str">
        <f t="shared" si="5"/>
        <v>01/13/2019 02:00:00 PM</v>
      </c>
      <c r="C316" s="458">
        <v>43478</v>
      </c>
      <c r="D316" s="459">
        <v>0.58333333333333337</v>
      </c>
      <c r="E316" s="2">
        <f>Electricity!F341</f>
        <v>0</v>
      </c>
      <c r="F316" s="2">
        <f>Electricity!G341</f>
        <v>0</v>
      </c>
      <c r="G316" s="2">
        <f>Electricity!H341</f>
        <v>0</v>
      </c>
      <c r="H316" s="2">
        <f>Electricity!I341</f>
        <v>0</v>
      </c>
      <c r="I316" s="2">
        <f>Electricity!J341</f>
        <v>0</v>
      </c>
    </row>
    <row r="317" spans="2:9" x14ac:dyDescent="0.35">
      <c r="B317" s="458" t="str">
        <f t="shared" si="5"/>
        <v>01/13/2019 03:00:00 PM</v>
      </c>
      <c r="C317" s="458">
        <v>43478</v>
      </c>
      <c r="D317" s="459">
        <v>0.62500000000000011</v>
      </c>
      <c r="E317" s="2">
        <f>Electricity!F342</f>
        <v>0</v>
      </c>
      <c r="F317" s="2">
        <f>Electricity!G342</f>
        <v>0</v>
      </c>
      <c r="G317" s="2">
        <f>Electricity!H342</f>
        <v>0</v>
      </c>
      <c r="H317" s="2">
        <f>Electricity!I342</f>
        <v>0</v>
      </c>
      <c r="I317" s="2">
        <f>Electricity!J342</f>
        <v>0</v>
      </c>
    </row>
    <row r="318" spans="2:9" x14ac:dyDescent="0.35">
      <c r="B318" s="458" t="str">
        <f t="shared" si="5"/>
        <v>01/13/2019 04:00:00 PM</v>
      </c>
      <c r="C318" s="458">
        <v>43478</v>
      </c>
      <c r="D318" s="459">
        <v>0.66666666666666674</v>
      </c>
      <c r="E318" s="2">
        <f>Electricity!F343</f>
        <v>0</v>
      </c>
      <c r="F318" s="2">
        <f>Electricity!G343</f>
        <v>0</v>
      </c>
      <c r="G318" s="2">
        <f>Electricity!H343</f>
        <v>0</v>
      </c>
      <c r="H318" s="2">
        <f>Electricity!I343</f>
        <v>0</v>
      </c>
      <c r="I318" s="2">
        <f>Electricity!J343</f>
        <v>0</v>
      </c>
    </row>
    <row r="319" spans="2:9" x14ac:dyDescent="0.35">
      <c r="B319" s="458" t="str">
        <f t="shared" si="5"/>
        <v>01/13/2019 05:00:00 PM</v>
      </c>
      <c r="C319" s="458">
        <v>43478</v>
      </c>
      <c r="D319" s="459">
        <v>0.70833333333333337</v>
      </c>
      <c r="E319" s="2">
        <f>Electricity!F344</f>
        <v>0</v>
      </c>
      <c r="F319" s="2">
        <f>Electricity!G344</f>
        <v>0</v>
      </c>
      <c r="G319" s="2">
        <f>Electricity!H344</f>
        <v>0</v>
      </c>
      <c r="H319" s="2">
        <f>Electricity!I344</f>
        <v>0</v>
      </c>
      <c r="I319" s="2">
        <f>Electricity!J344</f>
        <v>0</v>
      </c>
    </row>
    <row r="320" spans="2:9" x14ac:dyDescent="0.35">
      <c r="B320" s="458" t="str">
        <f t="shared" si="5"/>
        <v>01/13/2019 06:00:00 PM</v>
      </c>
      <c r="C320" s="458">
        <v>43478</v>
      </c>
      <c r="D320" s="459">
        <v>0.75000000000000011</v>
      </c>
      <c r="E320" s="2">
        <f>Electricity!F345</f>
        <v>0</v>
      </c>
      <c r="F320" s="2">
        <f>Electricity!G345</f>
        <v>0</v>
      </c>
      <c r="G320" s="2">
        <f>Electricity!H345</f>
        <v>0</v>
      </c>
      <c r="H320" s="2">
        <f>Electricity!I345</f>
        <v>0</v>
      </c>
      <c r="I320" s="2">
        <f>Electricity!J345</f>
        <v>0</v>
      </c>
    </row>
    <row r="321" spans="2:9" x14ac:dyDescent="0.35">
      <c r="B321" s="458" t="str">
        <f t="shared" si="5"/>
        <v>01/13/2019 07:00:00 PM</v>
      </c>
      <c r="C321" s="458">
        <v>43478</v>
      </c>
      <c r="D321" s="459">
        <v>0.79166666666666674</v>
      </c>
      <c r="E321" s="2">
        <f>Electricity!F346</f>
        <v>0</v>
      </c>
      <c r="F321" s="2">
        <f>Electricity!G346</f>
        <v>0</v>
      </c>
      <c r="G321" s="2">
        <f>Electricity!H346</f>
        <v>0</v>
      </c>
      <c r="H321" s="2">
        <f>Electricity!I346</f>
        <v>0</v>
      </c>
      <c r="I321" s="2">
        <f>Electricity!J346</f>
        <v>0</v>
      </c>
    </row>
    <row r="322" spans="2:9" x14ac:dyDescent="0.35">
      <c r="B322" s="458" t="str">
        <f t="shared" si="5"/>
        <v>01/13/2019 08:00:00 PM</v>
      </c>
      <c r="C322" s="458">
        <v>43478</v>
      </c>
      <c r="D322" s="459">
        <v>0.83333333333333337</v>
      </c>
      <c r="E322" s="2">
        <f>Electricity!F347</f>
        <v>0</v>
      </c>
      <c r="F322" s="2">
        <f>Electricity!G347</f>
        <v>0</v>
      </c>
      <c r="G322" s="2">
        <f>Electricity!H347</f>
        <v>0</v>
      </c>
      <c r="H322" s="2">
        <f>Electricity!I347</f>
        <v>0</v>
      </c>
      <c r="I322" s="2">
        <f>Electricity!J347</f>
        <v>0</v>
      </c>
    </row>
    <row r="323" spans="2:9" x14ac:dyDescent="0.35">
      <c r="B323" s="458" t="str">
        <f t="shared" si="5"/>
        <v>01/13/2019 09:00:00 PM</v>
      </c>
      <c r="C323" s="458">
        <v>43478</v>
      </c>
      <c r="D323" s="459">
        <v>0.87500000000000011</v>
      </c>
      <c r="E323" s="2">
        <f>Electricity!F348</f>
        <v>0</v>
      </c>
      <c r="F323" s="2">
        <f>Electricity!G348</f>
        <v>0</v>
      </c>
      <c r="G323" s="2">
        <f>Electricity!H348</f>
        <v>0</v>
      </c>
      <c r="H323" s="2">
        <f>Electricity!I348</f>
        <v>0</v>
      </c>
      <c r="I323" s="2">
        <f>Electricity!J348</f>
        <v>0</v>
      </c>
    </row>
    <row r="324" spans="2:9" x14ac:dyDescent="0.35">
      <c r="B324" s="458" t="str">
        <f t="shared" si="5"/>
        <v>01/13/2019 10:00:00 PM</v>
      </c>
      <c r="C324" s="458">
        <v>43478</v>
      </c>
      <c r="D324" s="459">
        <v>0.91666666666666674</v>
      </c>
      <c r="E324" s="2">
        <f>Electricity!F349</f>
        <v>0</v>
      </c>
      <c r="F324" s="2">
        <f>Electricity!G349</f>
        <v>0</v>
      </c>
      <c r="G324" s="2">
        <f>Electricity!H349</f>
        <v>0</v>
      </c>
      <c r="H324" s="2">
        <f>Electricity!I349</f>
        <v>0</v>
      </c>
      <c r="I324" s="2">
        <f>Electricity!J349</f>
        <v>0</v>
      </c>
    </row>
    <row r="325" spans="2:9" x14ac:dyDescent="0.35">
      <c r="B325" s="458" t="str">
        <f t="shared" si="5"/>
        <v>01/13/2019 11:00:00 PM</v>
      </c>
      <c r="C325" s="458">
        <v>43478</v>
      </c>
      <c r="D325" s="459">
        <v>0.95833333333333337</v>
      </c>
      <c r="E325" s="2">
        <f>Electricity!F350</f>
        <v>0</v>
      </c>
      <c r="F325" s="2">
        <f>Electricity!G350</f>
        <v>0</v>
      </c>
      <c r="G325" s="2">
        <f>Electricity!H350</f>
        <v>0</v>
      </c>
      <c r="H325" s="2">
        <f>Electricity!I350</f>
        <v>0</v>
      </c>
      <c r="I325" s="2">
        <f>Electricity!J350</f>
        <v>0</v>
      </c>
    </row>
    <row r="326" spans="2:9" x14ac:dyDescent="0.35">
      <c r="B326" s="458" t="str">
        <f t="shared" si="5"/>
        <v>01/14/2019 12:00:00 AM</v>
      </c>
      <c r="C326" s="458">
        <v>43479</v>
      </c>
      <c r="D326" s="459">
        <v>3.1225022567582528E-17</v>
      </c>
      <c r="E326" s="2">
        <f>Electricity!F351</f>
        <v>0</v>
      </c>
      <c r="F326" s="2">
        <f>Electricity!G351</f>
        <v>0</v>
      </c>
      <c r="G326" s="2">
        <f>Electricity!H351</f>
        <v>0</v>
      </c>
      <c r="H326" s="2">
        <f>Electricity!I351</f>
        <v>0</v>
      </c>
      <c r="I326" s="2">
        <f>Electricity!J351</f>
        <v>0</v>
      </c>
    </row>
    <row r="327" spans="2:9" x14ac:dyDescent="0.35">
      <c r="B327" s="458" t="str">
        <f t="shared" si="5"/>
        <v>01/14/2019 01:00:00 AM</v>
      </c>
      <c r="C327" s="458">
        <v>43479</v>
      </c>
      <c r="D327" s="459">
        <v>4.1666666666666699E-2</v>
      </c>
      <c r="E327" s="2">
        <f>Electricity!F352</f>
        <v>0</v>
      </c>
      <c r="F327" s="2">
        <f>Electricity!G352</f>
        <v>0</v>
      </c>
      <c r="G327" s="2">
        <f>Electricity!H352</f>
        <v>0</v>
      </c>
      <c r="H327" s="2">
        <f>Electricity!I352</f>
        <v>0</v>
      </c>
      <c r="I327" s="2">
        <f>Electricity!J352</f>
        <v>0</v>
      </c>
    </row>
    <row r="328" spans="2:9" x14ac:dyDescent="0.35">
      <c r="B328" s="458" t="str">
        <f t="shared" si="5"/>
        <v>01/14/2019 02:00:00 AM</v>
      </c>
      <c r="C328" s="458">
        <v>43479</v>
      </c>
      <c r="D328" s="459">
        <v>8.333333333333337E-2</v>
      </c>
      <c r="E328" s="2">
        <f>Electricity!F353</f>
        <v>0</v>
      </c>
      <c r="F328" s="2">
        <f>Electricity!G353</f>
        <v>0</v>
      </c>
      <c r="G328" s="2">
        <f>Electricity!H353</f>
        <v>0</v>
      </c>
      <c r="H328" s="2">
        <f>Electricity!I353</f>
        <v>0</v>
      </c>
      <c r="I328" s="2">
        <f>Electricity!J353</f>
        <v>0</v>
      </c>
    </row>
    <row r="329" spans="2:9" x14ac:dyDescent="0.35">
      <c r="B329" s="458" t="str">
        <f t="shared" si="5"/>
        <v>01/14/2019 03:00:00 AM</v>
      </c>
      <c r="C329" s="458">
        <v>43479</v>
      </c>
      <c r="D329" s="459">
        <v>0.12500000000000006</v>
      </c>
      <c r="E329" s="2">
        <f>Electricity!F354</f>
        <v>0</v>
      </c>
      <c r="F329" s="2">
        <f>Electricity!G354</f>
        <v>0</v>
      </c>
      <c r="G329" s="2">
        <f>Electricity!H354</f>
        <v>0</v>
      </c>
      <c r="H329" s="2">
        <f>Electricity!I354</f>
        <v>0</v>
      </c>
      <c r="I329" s="2">
        <f>Electricity!J354</f>
        <v>0</v>
      </c>
    </row>
    <row r="330" spans="2:9" x14ac:dyDescent="0.35">
      <c r="B330" s="458" t="str">
        <f t="shared" si="5"/>
        <v>01/14/2019 04:00:00 AM</v>
      </c>
      <c r="C330" s="458">
        <v>43479</v>
      </c>
      <c r="D330" s="459">
        <v>0.16666666666666669</v>
      </c>
      <c r="E330" s="2">
        <f>Electricity!F355</f>
        <v>0</v>
      </c>
      <c r="F330" s="2">
        <f>Electricity!G355</f>
        <v>0</v>
      </c>
      <c r="G330" s="2">
        <f>Electricity!H355</f>
        <v>0</v>
      </c>
      <c r="H330" s="2">
        <f>Electricity!I355</f>
        <v>0</v>
      </c>
      <c r="I330" s="2">
        <f>Electricity!J355</f>
        <v>0</v>
      </c>
    </row>
    <row r="331" spans="2:9" x14ac:dyDescent="0.35">
      <c r="B331" s="458" t="str">
        <f t="shared" si="5"/>
        <v>01/14/2019 05:00:00 AM</v>
      </c>
      <c r="C331" s="458">
        <v>43479</v>
      </c>
      <c r="D331" s="459">
        <v>0.20833333333333337</v>
      </c>
      <c r="E331" s="2">
        <f>Electricity!F356</f>
        <v>0</v>
      </c>
      <c r="F331" s="2">
        <f>Electricity!G356</f>
        <v>0</v>
      </c>
      <c r="G331" s="2">
        <f>Electricity!H356</f>
        <v>0</v>
      </c>
      <c r="H331" s="2">
        <f>Electricity!I356</f>
        <v>0</v>
      </c>
      <c r="I331" s="2">
        <f>Electricity!J356</f>
        <v>0</v>
      </c>
    </row>
    <row r="332" spans="2:9" x14ac:dyDescent="0.35">
      <c r="B332" s="458" t="str">
        <f t="shared" si="5"/>
        <v>01/14/2019 06:00:00 AM</v>
      </c>
      <c r="C332" s="458">
        <v>43479</v>
      </c>
      <c r="D332" s="459">
        <v>0.25</v>
      </c>
      <c r="E332" s="2">
        <f>Electricity!F357</f>
        <v>0</v>
      </c>
      <c r="F332" s="2">
        <f>Electricity!G357</f>
        <v>0</v>
      </c>
      <c r="G332" s="2">
        <f>Electricity!H357</f>
        <v>0</v>
      </c>
      <c r="H332" s="2">
        <f>Electricity!I357</f>
        <v>0</v>
      </c>
      <c r="I332" s="2">
        <f>Electricity!J357</f>
        <v>0</v>
      </c>
    </row>
    <row r="333" spans="2:9" x14ac:dyDescent="0.35">
      <c r="B333" s="458" t="str">
        <f t="shared" si="5"/>
        <v>01/14/2019 07:00:00 AM</v>
      </c>
      <c r="C333" s="458">
        <v>43479</v>
      </c>
      <c r="D333" s="459">
        <v>0.29166666666666669</v>
      </c>
      <c r="E333" s="2">
        <f>Electricity!F358</f>
        <v>0</v>
      </c>
      <c r="F333" s="2">
        <f>Electricity!G358</f>
        <v>0</v>
      </c>
      <c r="G333" s="2">
        <f>Electricity!H358</f>
        <v>0</v>
      </c>
      <c r="H333" s="2">
        <f>Electricity!I358</f>
        <v>0</v>
      </c>
      <c r="I333" s="2">
        <f>Electricity!J358</f>
        <v>0</v>
      </c>
    </row>
    <row r="334" spans="2:9" x14ac:dyDescent="0.35">
      <c r="B334" s="458" t="str">
        <f t="shared" si="5"/>
        <v>01/14/2019 08:00:00 AM</v>
      </c>
      <c r="C334" s="458">
        <v>43479</v>
      </c>
      <c r="D334" s="459">
        <v>0.33333333333333337</v>
      </c>
      <c r="E334" s="2">
        <f>Electricity!F359</f>
        <v>0</v>
      </c>
      <c r="F334" s="2">
        <f>Electricity!G359</f>
        <v>0</v>
      </c>
      <c r="G334" s="2">
        <f>Electricity!H359</f>
        <v>0</v>
      </c>
      <c r="H334" s="2">
        <f>Electricity!I359</f>
        <v>0</v>
      </c>
      <c r="I334" s="2">
        <f>Electricity!J359</f>
        <v>0</v>
      </c>
    </row>
    <row r="335" spans="2:9" x14ac:dyDescent="0.35">
      <c r="B335" s="458" t="str">
        <f t="shared" ref="B335:B398" si="6">CONCATENATE(TEXT(C335,"mm/dd/yyyy")," ",TEXT(D335,"hh:mm:ss AM/PM"))</f>
        <v>01/14/2019 09:00:00 AM</v>
      </c>
      <c r="C335" s="458">
        <v>43479</v>
      </c>
      <c r="D335" s="459">
        <v>0.375</v>
      </c>
      <c r="E335" s="2">
        <f>Electricity!F360</f>
        <v>0</v>
      </c>
      <c r="F335" s="2">
        <f>Electricity!G360</f>
        <v>0</v>
      </c>
      <c r="G335" s="2">
        <f>Electricity!H360</f>
        <v>0</v>
      </c>
      <c r="H335" s="2">
        <f>Electricity!I360</f>
        <v>0</v>
      </c>
      <c r="I335" s="2">
        <f>Electricity!J360</f>
        <v>0</v>
      </c>
    </row>
    <row r="336" spans="2:9" x14ac:dyDescent="0.35">
      <c r="B336" s="458" t="str">
        <f t="shared" si="6"/>
        <v>01/14/2019 10:00:00 AM</v>
      </c>
      <c r="C336" s="458">
        <v>43479</v>
      </c>
      <c r="D336" s="459">
        <v>0.41666666666666669</v>
      </c>
      <c r="E336" s="2">
        <f>Electricity!F361</f>
        <v>0</v>
      </c>
      <c r="F336" s="2">
        <f>Electricity!G361</f>
        <v>0</v>
      </c>
      <c r="G336" s="2">
        <f>Electricity!H361</f>
        <v>0</v>
      </c>
      <c r="H336" s="2">
        <f>Electricity!I361</f>
        <v>0</v>
      </c>
      <c r="I336" s="2">
        <f>Electricity!J361</f>
        <v>0</v>
      </c>
    </row>
    <row r="337" spans="2:9" x14ac:dyDescent="0.35">
      <c r="B337" s="458" t="str">
        <f t="shared" si="6"/>
        <v>01/14/2019 11:00:00 AM</v>
      </c>
      <c r="C337" s="458">
        <v>43479</v>
      </c>
      <c r="D337" s="459">
        <v>0.45833333333333337</v>
      </c>
      <c r="E337" s="2">
        <f>Electricity!F362</f>
        <v>0</v>
      </c>
      <c r="F337" s="2">
        <f>Electricity!G362</f>
        <v>0</v>
      </c>
      <c r="G337" s="2">
        <f>Electricity!H362</f>
        <v>0</v>
      </c>
      <c r="H337" s="2">
        <f>Electricity!I362</f>
        <v>0</v>
      </c>
      <c r="I337" s="2">
        <f>Electricity!J362</f>
        <v>0</v>
      </c>
    </row>
    <row r="338" spans="2:9" x14ac:dyDescent="0.35">
      <c r="B338" s="458" t="str">
        <f t="shared" si="6"/>
        <v>01/14/2019 12:00:00 PM</v>
      </c>
      <c r="C338" s="458">
        <v>43479</v>
      </c>
      <c r="D338" s="459">
        <v>0.50000000000000011</v>
      </c>
      <c r="E338" s="2">
        <f>Electricity!F363</f>
        <v>0</v>
      </c>
      <c r="F338" s="2">
        <f>Electricity!G363</f>
        <v>0</v>
      </c>
      <c r="G338" s="2">
        <f>Electricity!H363</f>
        <v>0</v>
      </c>
      <c r="H338" s="2">
        <f>Electricity!I363</f>
        <v>0</v>
      </c>
      <c r="I338" s="2">
        <f>Electricity!J363</f>
        <v>0</v>
      </c>
    </row>
    <row r="339" spans="2:9" x14ac:dyDescent="0.35">
      <c r="B339" s="458" t="str">
        <f t="shared" si="6"/>
        <v>01/14/2019 01:00:00 PM</v>
      </c>
      <c r="C339" s="458">
        <v>43479</v>
      </c>
      <c r="D339" s="459">
        <v>0.54166666666666674</v>
      </c>
      <c r="E339" s="2">
        <f>Electricity!F364</f>
        <v>0</v>
      </c>
      <c r="F339" s="2">
        <f>Electricity!G364</f>
        <v>0</v>
      </c>
      <c r="G339" s="2">
        <f>Electricity!H364</f>
        <v>0</v>
      </c>
      <c r="H339" s="2">
        <f>Electricity!I364</f>
        <v>0</v>
      </c>
      <c r="I339" s="2">
        <f>Electricity!J364</f>
        <v>0</v>
      </c>
    </row>
    <row r="340" spans="2:9" x14ac:dyDescent="0.35">
      <c r="B340" s="458" t="str">
        <f t="shared" si="6"/>
        <v>01/14/2019 02:00:00 PM</v>
      </c>
      <c r="C340" s="458">
        <v>43479</v>
      </c>
      <c r="D340" s="459">
        <v>0.58333333333333337</v>
      </c>
      <c r="E340" s="2">
        <f>Electricity!F365</f>
        <v>0</v>
      </c>
      <c r="F340" s="2">
        <f>Electricity!G365</f>
        <v>0</v>
      </c>
      <c r="G340" s="2">
        <f>Electricity!H365</f>
        <v>0</v>
      </c>
      <c r="H340" s="2">
        <f>Electricity!I365</f>
        <v>0</v>
      </c>
      <c r="I340" s="2">
        <f>Electricity!J365</f>
        <v>0</v>
      </c>
    </row>
    <row r="341" spans="2:9" x14ac:dyDescent="0.35">
      <c r="B341" s="458" t="str">
        <f t="shared" si="6"/>
        <v>01/14/2019 03:00:00 PM</v>
      </c>
      <c r="C341" s="458">
        <v>43479</v>
      </c>
      <c r="D341" s="459">
        <v>0.62500000000000011</v>
      </c>
      <c r="E341" s="2">
        <f>Electricity!F366</f>
        <v>0</v>
      </c>
      <c r="F341" s="2">
        <f>Electricity!G366</f>
        <v>0</v>
      </c>
      <c r="G341" s="2">
        <f>Electricity!H366</f>
        <v>0</v>
      </c>
      <c r="H341" s="2">
        <f>Electricity!I366</f>
        <v>0</v>
      </c>
      <c r="I341" s="2">
        <f>Electricity!J366</f>
        <v>0</v>
      </c>
    </row>
    <row r="342" spans="2:9" x14ac:dyDescent="0.35">
      <c r="B342" s="458" t="str">
        <f t="shared" si="6"/>
        <v>01/14/2019 04:00:00 PM</v>
      </c>
      <c r="C342" s="458">
        <v>43479</v>
      </c>
      <c r="D342" s="459">
        <v>0.66666666666666674</v>
      </c>
      <c r="E342" s="2">
        <f>Electricity!F367</f>
        <v>0</v>
      </c>
      <c r="F342" s="2">
        <f>Electricity!G367</f>
        <v>0</v>
      </c>
      <c r="G342" s="2">
        <f>Electricity!H367</f>
        <v>0</v>
      </c>
      <c r="H342" s="2">
        <f>Electricity!I367</f>
        <v>0</v>
      </c>
      <c r="I342" s="2">
        <f>Electricity!J367</f>
        <v>0</v>
      </c>
    </row>
    <row r="343" spans="2:9" x14ac:dyDescent="0.35">
      <c r="B343" s="458" t="str">
        <f t="shared" si="6"/>
        <v>01/14/2019 05:00:00 PM</v>
      </c>
      <c r="C343" s="458">
        <v>43479</v>
      </c>
      <c r="D343" s="459">
        <v>0.70833333333333337</v>
      </c>
      <c r="E343" s="2">
        <f>Electricity!F368</f>
        <v>0</v>
      </c>
      <c r="F343" s="2">
        <f>Electricity!G368</f>
        <v>0</v>
      </c>
      <c r="G343" s="2">
        <f>Electricity!H368</f>
        <v>0</v>
      </c>
      <c r="H343" s="2">
        <f>Electricity!I368</f>
        <v>0</v>
      </c>
      <c r="I343" s="2">
        <f>Electricity!J368</f>
        <v>0</v>
      </c>
    </row>
    <row r="344" spans="2:9" x14ac:dyDescent="0.35">
      <c r="B344" s="458" t="str">
        <f t="shared" si="6"/>
        <v>01/14/2019 06:00:00 PM</v>
      </c>
      <c r="C344" s="458">
        <v>43479</v>
      </c>
      <c r="D344" s="459">
        <v>0.75000000000000011</v>
      </c>
      <c r="E344" s="2">
        <f>Electricity!F369</f>
        <v>0</v>
      </c>
      <c r="F344" s="2">
        <f>Electricity!G369</f>
        <v>0</v>
      </c>
      <c r="G344" s="2">
        <f>Electricity!H369</f>
        <v>0</v>
      </c>
      <c r="H344" s="2">
        <f>Electricity!I369</f>
        <v>0</v>
      </c>
      <c r="I344" s="2">
        <f>Electricity!J369</f>
        <v>0</v>
      </c>
    </row>
    <row r="345" spans="2:9" x14ac:dyDescent="0.35">
      <c r="B345" s="458" t="str">
        <f t="shared" si="6"/>
        <v>01/14/2019 07:00:00 PM</v>
      </c>
      <c r="C345" s="458">
        <v>43479</v>
      </c>
      <c r="D345" s="459">
        <v>0.79166666666666674</v>
      </c>
      <c r="E345" s="2">
        <f>Electricity!F370</f>
        <v>0</v>
      </c>
      <c r="F345" s="2">
        <f>Electricity!G370</f>
        <v>0</v>
      </c>
      <c r="G345" s="2">
        <f>Electricity!H370</f>
        <v>0</v>
      </c>
      <c r="H345" s="2">
        <f>Electricity!I370</f>
        <v>0</v>
      </c>
      <c r="I345" s="2">
        <f>Electricity!J370</f>
        <v>0</v>
      </c>
    </row>
    <row r="346" spans="2:9" x14ac:dyDescent="0.35">
      <c r="B346" s="458" t="str">
        <f t="shared" si="6"/>
        <v>01/14/2019 08:00:00 PM</v>
      </c>
      <c r="C346" s="458">
        <v>43479</v>
      </c>
      <c r="D346" s="459">
        <v>0.83333333333333337</v>
      </c>
      <c r="E346" s="2">
        <f>Electricity!F371</f>
        <v>0</v>
      </c>
      <c r="F346" s="2">
        <f>Electricity!G371</f>
        <v>0</v>
      </c>
      <c r="G346" s="2">
        <f>Electricity!H371</f>
        <v>0</v>
      </c>
      <c r="H346" s="2">
        <f>Electricity!I371</f>
        <v>0</v>
      </c>
      <c r="I346" s="2">
        <f>Electricity!J371</f>
        <v>0</v>
      </c>
    </row>
    <row r="347" spans="2:9" x14ac:dyDescent="0.35">
      <c r="B347" s="458" t="str">
        <f t="shared" si="6"/>
        <v>01/14/2019 09:00:00 PM</v>
      </c>
      <c r="C347" s="458">
        <v>43479</v>
      </c>
      <c r="D347" s="459">
        <v>0.87500000000000011</v>
      </c>
      <c r="E347" s="2">
        <f>Electricity!F372</f>
        <v>0</v>
      </c>
      <c r="F347" s="2">
        <f>Electricity!G372</f>
        <v>0</v>
      </c>
      <c r="G347" s="2">
        <f>Electricity!H372</f>
        <v>0</v>
      </c>
      <c r="H347" s="2">
        <f>Electricity!I372</f>
        <v>0</v>
      </c>
      <c r="I347" s="2">
        <f>Electricity!J372</f>
        <v>0</v>
      </c>
    </row>
    <row r="348" spans="2:9" x14ac:dyDescent="0.35">
      <c r="B348" s="458" t="str">
        <f t="shared" si="6"/>
        <v>01/14/2019 10:00:00 PM</v>
      </c>
      <c r="C348" s="458">
        <v>43479</v>
      </c>
      <c r="D348" s="459">
        <v>0.91666666666666674</v>
      </c>
      <c r="E348" s="2">
        <f>Electricity!F373</f>
        <v>0</v>
      </c>
      <c r="F348" s="2">
        <f>Electricity!G373</f>
        <v>0</v>
      </c>
      <c r="G348" s="2">
        <f>Electricity!H373</f>
        <v>0</v>
      </c>
      <c r="H348" s="2">
        <f>Electricity!I373</f>
        <v>0</v>
      </c>
      <c r="I348" s="2">
        <f>Electricity!J373</f>
        <v>0</v>
      </c>
    </row>
    <row r="349" spans="2:9" x14ac:dyDescent="0.35">
      <c r="B349" s="458" t="str">
        <f t="shared" si="6"/>
        <v>01/14/2019 11:00:00 PM</v>
      </c>
      <c r="C349" s="458">
        <v>43479</v>
      </c>
      <c r="D349" s="459">
        <v>0.95833333333333337</v>
      </c>
      <c r="E349" s="2">
        <f>Electricity!F374</f>
        <v>0</v>
      </c>
      <c r="F349" s="2">
        <f>Electricity!G374</f>
        <v>0</v>
      </c>
      <c r="G349" s="2">
        <f>Electricity!H374</f>
        <v>0</v>
      </c>
      <c r="H349" s="2">
        <f>Electricity!I374</f>
        <v>0</v>
      </c>
      <c r="I349" s="2">
        <f>Electricity!J374</f>
        <v>0</v>
      </c>
    </row>
    <row r="350" spans="2:9" x14ac:dyDescent="0.35">
      <c r="B350" s="458" t="str">
        <f t="shared" si="6"/>
        <v>01/15/2019 12:00:00 AM</v>
      </c>
      <c r="C350" s="458">
        <v>43480</v>
      </c>
      <c r="D350" s="459">
        <v>3.1225022567582528E-17</v>
      </c>
      <c r="E350" s="2">
        <f>Electricity!F375</f>
        <v>0</v>
      </c>
      <c r="F350" s="2">
        <f>Electricity!G375</f>
        <v>0</v>
      </c>
      <c r="G350" s="2">
        <f>Electricity!H375</f>
        <v>0</v>
      </c>
      <c r="H350" s="2">
        <f>Electricity!I375</f>
        <v>0</v>
      </c>
      <c r="I350" s="2">
        <f>Electricity!J375</f>
        <v>0</v>
      </c>
    </row>
    <row r="351" spans="2:9" x14ac:dyDescent="0.35">
      <c r="B351" s="458" t="str">
        <f t="shared" si="6"/>
        <v>01/15/2019 01:00:00 AM</v>
      </c>
      <c r="C351" s="458">
        <v>43480</v>
      </c>
      <c r="D351" s="459">
        <v>4.1666666666666699E-2</v>
      </c>
      <c r="E351" s="2">
        <f>Electricity!F376</f>
        <v>0</v>
      </c>
      <c r="F351" s="2">
        <f>Electricity!G376</f>
        <v>0</v>
      </c>
      <c r="G351" s="2">
        <f>Electricity!H376</f>
        <v>0</v>
      </c>
      <c r="H351" s="2">
        <f>Electricity!I376</f>
        <v>0</v>
      </c>
      <c r="I351" s="2">
        <f>Electricity!J376</f>
        <v>0</v>
      </c>
    </row>
    <row r="352" spans="2:9" x14ac:dyDescent="0.35">
      <c r="B352" s="458" t="str">
        <f t="shared" si="6"/>
        <v>01/15/2019 02:00:00 AM</v>
      </c>
      <c r="C352" s="458">
        <v>43480</v>
      </c>
      <c r="D352" s="459">
        <v>8.333333333333337E-2</v>
      </c>
      <c r="E352" s="2">
        <f>Electricity!F377</f>
        <v>0</v>
      </c>
      <c r="F352" s="2">
        <f>Electricity!G377</f>
        <v>0</v>
      </c>
      <c r="G352" s="2">
        <f>Electricity!H377</f>
        <v>0</v>
      </c>
      <c r="H352" s="2">
        <f>Electricity!I377</f>
        <v>0</v>
      </c>
      <c r="I352" s="2">
        <f>Electricity!J377</f>
        <v>0</v>
      </c>
    </row>
    <row r="353" spans="2:9" x14ac:dyDescent="0.35">
      <c r="B353" s="458" t="str">
        <f t="shared" si="6"/>
        <v>01/15/2019 03:00:00 AM</v>
      </c>
      <c r="C353" s="458">
        <v>43480</v>
      </c>
      <c r="D353" s="459">
        <v>0.12500000000000006</v>
      </c>
      <c r="E353" s="2">
        <f>Electricity!F378</f>
        <v>0</v>
      </c>
      <c r="F353" s="2">
        <f>Electricity!G378</f>
        <v>0</v>
      </c>
      <c r="G353" s="2">
        <f>Electricity!H378</f>
        <v>0</v>
      </c>
      <c r="H353" s="2">
        <f>Electricity!I378</f>
        <v>0</v>
      </c>
      <c r="I353" s="2">
        <f>Electricity!J378</f>
        <v>0</v>
      </c>
    </row>
    <row r="354" spans="2:9" x14ac:dyDescent="0.35">
      <c r="B354" s="458" t="str">
        <f t="shared" si="6"/>
        <v>01/15/2019 04:00:00 AM</v>
      </c>
      <c r="C354" s="458">
        <v>43480</v>
      </c>
      <c r="D354" s="459">
        <v>0.16666666666666669</v>
      </c>
      <c r="E354" s="2">
        <f>Electricity!F379</f>
        <v>0</v>
      </c>
      <c r="F354" s="2">
        <f>Electricity!G379</f>
        <v>0</v>
      </c>
      <c r="G354" s="2">
        <f>Electricity!H379</f>
        <v>0</v>
      </c>
      <c r="H354" s="2">
        <f>Electricity!I379</f>
        <v>0</v>
      </c>
      <c r="I354" s="2">
        <f>Electricity!J379</f>
        <v>0</v>
      </c>
    </row>
    <row r="355" spans="2:9" x14ac:dyDescent="0.35">
      <c r="B355" s="458" t="str">
        <f t="shared" si="6"/>
        <v>01/15/2019 05:00:00 AM</v>
      </c>
      <c r="C355" s="458">
        <v>43480</v>
      </c>
      <c r="D355" s="459">
        <v>0.20833333333333337</v>
      </c>
      <c r="E355" s="2">
        <f>Electricity!F380</f>
        <v>0</v>
      </c>
      <c r="F355" s="2">
        <f>Electricity!G380</f>
        <v>0</v>
      </c>
      <c r="G355" s="2">
        <f>Electricity!H380</f>
        <v>0</v>
      </c>
      <c r="H355" s="2">
        <f>Electricity!I380</f>
        <v>0</v>
      </c>
      <c r="I355" s="2">
        <f>Electricity!J380</f>
        <v>0</v>
      </c>
    </row>
    <row r="356" spans="2:9" x14ac:dyDescent="0.35">
      <c r="B356" s="458" t="str">
        <f t="shared" si="6"/>
        <v>01/15/2019 06:00:00 AM</v>
      </c>
      <c r="C356" s="458">
        <v>43480</v>
      </c>
      <c r="D356" s="459">
        <v>0.25</v>
      </c>
      <c r="E356" s="2">
        <f>Electricity!F381</f>
        <v>0</v>
      </c>
      <c r="F356" s="2">
        <f>Electricity!G381</f>
        <v>0</v>
      </c>
      <c r="G356" s="2">
        <f>Electricity!H381</f>
        <v>0</v>
      </c>
      <c r="H356" s="2">
        <f>Electricity!I381</f>
        <v>0</v>
      </c>
      <c r="I356" s="2">
        <f>Electricity!J381</f>
        <v>0</v>
      </c>
    </row>
    <row r="357" spans="2:9" x14ac:dyDescent="0.35">
      <c r="B357" s="458" t="str">
        <f t="shared" si="6"/>
        <v>01/15/2019 07:00:00 AM</v>
      </c>
      <c r="C357" s="458">
        <v>43480</v>
      </c>
      <c r="D357" s="459">
        <v>0.29166666666666669</v>
      </c>
      <c r="E357" s="2">
        <f>Electricity!F382</f>
        <v>0</v>
      </c>
      <c r="F357" s="2">
        <f>Electricity!G382</f>
        <v>0</v>
      </c>
      <c r="G357" s="2">
        <f>Electricity!H382</f>
        <v>0</v>
      </c>
      <c r="H357" s="2">
        <f>Electricity!I382</f>
        <v>0</v>
      </c>
      <c r="I357" s="2">
        <f>Electricity!J382</f>
        <v>0</v>
      </c>
    </row>
    <row r="358" spans="2:9" x14ac:dyDescent="0.35">
      <c r="B358" s="458" t="str">
        <f t="shared" si="6"/>
        <v>01/15/2019 08:00:00 AM</v>
      </c>
      <c r="C358" s="458">
        <v>43480</v>
      </c>
      <c r="D358" s="459">
        <v>0.33333333333333337</v>
      </c>
      <c r="E358" s="2">
        <f>Electricity!F383</f>
        <v>0</v>
      </c>
      <c r="F358" s="2">
        <f>Electricity!G383</f>
        <v>0</v>
      </c>
      <c r="G358" s="2">
        <f>Electricity!H383</f>
        <v>0</v>
      </c>
      <c r="H358" s="2">
        <f>Electricity!I383</f>
        <v>0</v>
      </c>
      <c r="I358" s="2">
        <f>Electricity!J383</f>
        <v>0</v>
      </c>
    </row>
    <row r="359" spans="2:9" x14ac:dyDescent="0.35">
      <c r="B359" s="458" t="str">
        <f t="shared" si="6"/>
        <v>01/15/2019 09:00:00 AM</v>
      </c>
      <c r="C359" s="458">
        <v>43480</v>
      </c>
      <c r="D359" s="459">
        <v>0.375</v>
      </c>
      <c r="E359" s="2">
        <f>Electricity!F384</f>
        <v>0</v>
      </c>
      <c r="F359" s="2">
        <f>Electricity!G384</f>
        <v>0</v>
      </c>
      <c r="G359" s="2">
        <f>Electricity!H384</f>
        <v>0</v>
      </c>
      <c r="H359" s="2">
        <f>Electricity!I384</f>
        <v>0</v>
      </c>
      <c r="I359" s="2">
        <f>Electricity!J384</f>
        <v>0</v>
      </c>
    </row>
    <row r="360" spans="2:9" x14ac:dyDescent="0.35">
      <c r="B360" s="458" t="str">
        <f t="shared" si="6"/>
        <v>01/15/2019 10:00:00 AM</v>
      </c>
      <c r="C360" s="458">
        <v>43480</v>
      </c>
      <c r="D360" s="459">
        <v>0.41666666666666669</v>
      </c>
      <c r="E360" s="2">
        <f>Electricity!F385</f>
        <v>0</v>
      </c>
      <c r="F360" s="2">
        <f>Electricity!G385</f>
        <v>0</v>
      </c>
      <c r="G360" s="2">
        <f>Electricity!H385</f>
        <v>0</v>
      </c>
      <c r="H360" s="2">
        <f>Electricity!I385</f>
        <v>0</v>
      </c>
      <c r="I360" s="2">
        <f>Electricity!J385</f>
        <v>0</v>
      </c>
    </row>
    <row r="361" spans="2:9" x14ac:dyDescent="0.35">
      <c r="B361" s="458" t="str">
        <f t="shared" si="6"/>
        <v>01/15/2019 11:00:00 AM</v>
      </c>
      <c r="C361" s="458">
        <v>43480</v>
      </c>
      <c r="D361" s="459">
        <v>0.45833333333333337</v>
      </c>
      <c r="E361" s="2">
        <f>Electricity!F386</f>
        <v>0</v>
      </c>
      <c r="F361" s="2">
        <f>Electricity!G386</f>
        <v>0</v>
      </c>
      <c r="G361" s="2">
        <f>Electricity!H386</f>
        <v>0</v>
      </c>
      <c r="H361" s="2">
        <f>Electricity!I386</f>
        <v>0</v>
      </c>
      <c r="I361" s="2">
        <f>Electricity!J386</f>
        <v>0</v>
      </c>
    </row>
    <row r="362" spans="2:9" x14ac:dyDescent="0.35">
      <c r="B362" s="458" t="str">
        <f t="shared" si="6"/>
        <v>01/15/2019 12:00:00 PM</v>
      </c>
      <c r="C362" s="458">
        <v>43480</v>
      </c>
      <c r="D362" s="459">
        <v>0.50000000000000011</v>
      </c>
      <c r="E362" s="2">
        <f>Electricity!F387</f>
        <v>0</v>
      </c>
      <c r="F362" s="2">
        <f>Electricity!G387</f>
        <v>0</v>
      </c>
      <c r="G362" s="2">
        <f>Electricity!H387</f>
        <v>0</v>
      </c>
      <c r="H362" s="2">
        <f>Electricity!I387</f>
        <v>0</v>
      </c>
      <c r="I362" s="2">
        <f>Electricity!J387</f>
        <v>0</v>
      </c>
    </row>
    <row r="363" spans="2:9" x14ac:dyDescent="0.35">
      <c r="B363" s="458" t="str">
        <f t="shared" si="6"/>
        <v>01/15/2019 01:00:00 PM</v>
      </c>
      <c r="C363" s="458">
        <v>43480</v>
      </c>
      <c r="D363" s="459">
        <v>0.54166666666666674</v>
      </c>
      <c r="E363" s="2">
        <f>Electricity!F388</f>
        <v>0</v>
      </c>
      <c r="F363" s="2">
        <f>Electricity!G388</f>
        <v>0</v>
      </c>
      <c r="G363" s="2">
        <f>Electricity!H388</f>
        <v>0</v>
      </c>
      <c r="H363" s="2">
        <f>Electricity!I388</f>
        <v>0</v>
      </c>
      <c r="I363" s="2">
        <f>Electricity!J388</f>
        <v>0</v>
      </c>
    </row>
    <row r="364" spans="2:9" x14ac:dyDescent="0.35">
      <c r="B364" s="458" t="str">
        <f t="shared" si="6"/>
        <v>01/15/2019 02:00:00 PM</v>
      </c>
      <c r="C364" s="458">
        <v>43480</v>
      </c>
      <c r="D364" s="459">
        <v>0.58333333333333337</v>
      </c>
      <c r="E364" s="2">
        <f>Electricity!F389</f>
        <v>0</v>
      </c>
      <c r="F364" s="2">
        <f>Electricity!G389</f>
        <v>0</v>
      </c>
      <c r="G364" s="2">
        <f>Electricity!H389</f>
        <v>0</v>
      </c>
      <c r="H364" s="2">
        <f>Electricity!I389</f>
        <v>0</v>
      </c>
      <c r="I364" s="2">
        <f>Electricity!J389</f>
        <v>0</v>
      </c>
    </row>
    <row r="365" spans="2:9" x14ac:dyDescent="0.35">
      <c r="B365" s="458" t="str">
        <f t="shared" si="6"/>
        <v>01/15/2019 03:00:00 PM</v>
      </c>
      <c r="C365" s="458">
        <v>43480</v>
      </c>
      <c r="D365" s="459">
        <v>0.62500000000000011</v>
      </c>
      <c r="E365" s="2">
        <f>Electricity!F390</f>
        <v>0</v>
      </c>
      <c r="F365" s="2">
        <f>Electricity!G390</f>
        <v>0</v>
      </c>
      <c r="G365" s="2">
        <f>Electricity!H390</f>
        <v>0</v>
      </c>
      <c r="H365" s="2">
        <f>Electricity!I390</f>
        <v>0</v>
      </c>
      <c r="I365" s="2">
        <f>Electricity!J390</f>
        <v>0</v>
      </c>
    </row>
    <row r="366" spans="2:9" x14ac:dyDescent="0.35">
      <c r="B366" s="458" t="str">
        <f t="shared" si="6"/>
        <v>01/15/2019 04:00:00 PM</v>
      </c>
      <c r="C366" s="458">
        <v>43480</v>
      </c>
      <c r="D366" s="459">
        <v>0.66666666666666674</v>
      </c>
      <c r="E366" s="2">
        <f>Electricity!F391</f>
        <v>0</v>
      </c>
      <c r="F366" s="2">
        <f>Electricity!G391</f>
        <v>0</v>
      </c>
      <c r="G366" s="2">
        <f>Electricity!H391</f>
        <v>0</v>
      </c>
      <c r="H366" s="2">
        <f>Electricity!I391</f>
        <v>0</v>
      </c>
      <c r="I366" s="2">
        <f>Electricity!J391</f>
        <v>0</v>
      </c>
    </row>
    <row r="367" spans="2:9" x14ac:dyDescent="0.35">
      <c r="B367" s="458" t="str">
        <f t="shared" si="6"/>
        <v>01/15/2019 05:00:00 PM</v>
      </c>
      <c r="C367" s="458">
        <v>43480</v>
      </c>
      <c r="D367" s="459">
        <v>0.70833333333333337</v>
      </c>
      <c r="E367" s="2">
        <f>Electricity!F392</f>
        <v>0</v>
      </c>
      <c r="F367" s="2">
        <f>Electricity!G392</f>
        <v>0</v>
      </c>
      <c r="G367" s="2">
        <f>Electricity!H392</f>
        <v>0</v>
      </c>
      <c r="H367" s="2">
        <f>Electricity!I392</f>
        <v>0</v>
      </c>
      <c r="I367" s="2">
        <f>Electricity!J392</f>
        <v>0</v>
      </c>
    </row>
    <row r="368" spans="2:9" x14ac:dyDescent="0.35">
      <c r="B368" s="458" t="str">
        <f t="shared" si="6"/>
        <v>01/15/2019 06:00:00 PM</v>
      </c>
      <c r="C368" s="458">
        <v>43480</v>
      </c>
      <c r="D368" s="459">
        <v>0.75000000000000011</v>
      </c>
      <c r="E368" s="2">
        <f>Electricity!F393</f>
        <v>0</v>
      </c>
      <c r="F368" s="2">
        <f>Electricity!G393</f>
        <v>0</v>
      </c>
      <c r="G368" s="2">
        <f>Electricity!H393</f>
        <v>0</v>
      </c>
      <c r="H368" s="2">
        <f>Electricity!I393</f>
        <v>0</v>
      </c>
      <c r="I368" s="2">
        <f>Electricity!J393</f>
        <v>0</v>
      </c>
    </row>
    <row r="369" spans="2:9" x14ac:dyDescent="0.35">
      <c r="B369" s="458" t="str">
        <f t="shared" si="6"/>
        <v>01/15/2019 07:00:00 PM</v>
      </c>
      <c r="C369" s="458">
        <v>43480</v>
      </c>
      <c r="D369" s="459">
        <v>0.79166666666666674</v>
      </c>
      <c r="E369" s="2">
        <f>Electricity!F394</f>
        <v>0</v>
      </c>
      <c r="F369" s="2">
        <f>Electricity!G394</f>
        <v>0</v>
      </c>
      <c r="G369" s="2">
        <f>Electricity!H394</f>
        <v>0</v>
      </c>
      <c r="H369" s="2">
        <f>Electricity!I394</f>
        <v>0</v>
      </c>
      <c r="I369" s="2">
        <f>Electricity!J394</f>
        <v>0</v>
      </c>
    </row>
    <row r="370" spans="2:9" x14ac:dyDescent="0.35">
      <c r="B370" s="458" t="str">
        <f t="shared" si="6"/>
        <v>01/15/2019 08:00:00 PM</v>
      </c>
      <c r="C370" s="458">
        <v>43480</v>
      </c>
      <c r="D370" s="459">
        <v>0.83333333333333337</v>
      </c>
      <c r="E370" s="2">
        <f>Electricity!F395</f>
        <v>0</v>
      </c>
      <c r="F370" s="2">
        <f>Electricity!G395</f>
        <v>0</v>
      </c>
      <c r="G370" s="2">
        <f>Electricity!H395</f>
        <v>0</v>
      </c>
      <c r="H370" s="2">
        <f>Electricity!I395</f>
        <v>0</v>
      </c>
      <c r="I370" s="2">
        <f>Electricity!J395</f>
        <v>0</v>
      </c>
    </row>
    <row r="371" spans="2:9" x14ac:dyDescent="0.35">
      <c r="B371" s="458" t="str">
        <f t="shared" si="6"/>
        <v>01/15/2019 09:00:00 PM</v>
      </c>
      <c r="C371" s="458">
        <v>43480</v>
      </c>
      <c r="D371" s="459">
        <v>0.87500000000000011</v>
      </c>
      <c r="E371" s="2">
        <f>Electricity!F396</f>
        <v>0</v>
      </c>
      <c r="F371" s="2">
        <f>Electricity!G396</f>
        <v>0</v>
      </c>
      <c r="G371" s="2">
        <f>Electricity!H396</f>
        <v>0</v>
      </c>
      <c r="H371" s="2">
        <f>Electricity!I396</f>
        <v>0</v>
      </c>
      <c r="I371" s="2">
        <f>Electricity!J396</f>
        <v>0</v>
      </c>
    </row>
    <row r="372" spans="2:9" x14ac:dyDescent="0.35">
      <c r="B372" s="458" t="str">
        <f t="shared" si="6"/>
        <v>01/15/2019 10:00:00 PM</v>
      </c>
      <c r="C372" s="458">
        <v>43480</v>
      </c>
      <c r="D372" s="459">
        <v>0.91666666666666674</v>
      </c>
      <c r="E372" s="2">
        <f>Electricity!F397</f>
        <v>0</v>
      </c>
      <c r="F372" s="2">
        <f>Electricity!G397</f>
        <v>0</v>
      </c>
      <c r="G372" s="2">
        <f>Electricity!H397</f>
        <v>0</v>
      </c>
      <c r="H372" s="2">
        <f>Electricity!I397</f>
        <v>0</v>
      </c>
      <c r="I372" s="2">
        <f>Electricity!J397</f>
        <v>0</v>
      </c>
    </row>
    <row r="373" spans="2:9" x14ac:dyDescent="0.35">
      <c r="B373" s="458" t="str">
        <f t="shared" si="6"/>
        <v>01/15/2019 11:00:00 PM</v>
      </c>
      <c r="C373" s="458">
        <v>43480</v>
      </c>
      <c r="D373" s="459">
        <v>0.95833333333333337</v>
      </c>
      <c r="E373" s="2">
        <f>Electricity!F398</f>
        <v>0</v>
      </c>
      <c r="F373" s="2">
        <f>Electricity!G398</f>
        <v>0</v>
      </c>
      <c r="G373" s="2">
        <f>Electricity!H398</f>
        <v>0</v>
      </c>
      <c r="H373" s="2">
        <f>Electricity!I398</f>
        <v>0</v>
      </c>
      <c r="I373" s="2">
        <f>Electricity!J398</f>
        <v>0</v>
      </c>
    </row>
    <row r="374" spans="2:9" x14ac:dyDescent="0.35">
      <c r="B374" s="458" t="str">
        <f t="shared" si="6"/>
        <v>01/16/2019 12:00:00 AM</v>
      </c>
      <c r="C374" s="458">
        <v>43481</v>
      </c>
      <c r="D374" s="459">
        <v>3.1225022567582528E-17</v>
      </c>
      <c r="E374" s="2">
        <f>Electricity!F399</f>
        <v>0</v>
      </c>
      <c r="F374" s="2">
        <f>Electricity!G399</f>
        <v>0</v>
      </c>
      <c r="G374" s="2">
        <f>Electricity!H399</f>
        <v>0</v>
      </c>
      <c r="H374" s="2">
        <f>Electricity!I399</f>
        <v>0</v>
      </c>
      <c r="I374" s="2">
        <f>Electricity!J399</f>
        <v>0</v>
      </c>
    </row>
    <row r="375" spans="2:9" x14ac:dyDescent="0.35">
      <c r="B375" s="458" t="str">
        <f t="shared" si="6"/>
        <v>01/16/2019 01:00:00 AM</v>
      </c>
      <c r="C375" s="458">
        <v>43481</v>
      </c>
      <c r="D375" s="459">
        <v>4.1666666666666699E-2</v>
      </c>
      <c r="E375" s="2">
        <f>Electricity!F400</f>
        <v>0</v>
      </c>
      <c r="F375" s="2">
        <f>Electricity!G400</f>
        <v>0</v>
      </c>
      <c r="G375" s="2">
        <f>Electricity!H400</f>
        <v>0</v>
      </c>
      <c r="H375" s="2">
        <f>Electricity!I400</f>
        <v>0</v>
      </c>
      <c r="I375" s="2">
        <f>Electricity!J400</f>
        <v>0</v>
      </c>
    </row>
    <row r="376" spans="2:9" x14ac:dyDescent="0.35">
      <c r="B376" s="458" t="str">
        <f t="shared" si="6"/>
        <v>01/16/2019 02:00:00 AM</v>
      </c>
      <c r="C376" s="458">
        <v>43481</v>
      </c>
      <c r="D376" s="459">
        <v>8.333333333333337E-2</v>
      </c>
      <c r="E376" s="2">
        <f>Electricity!F401</f>
        <v>0</v>
      </c>
      <c r="F376" s="2">
        <f>Electricity!G401</f>
        <v>0</v>
      </c>
      <c r="G376" s="2">
        <f>Electricity!H401</f>
        <v>0</v>
      </c>
      <c r="H376" s="2">
        <f>Electricity!I401</f>
        <v>0</v>
      </c>
      <c r="I376" s="2">
        <f>Electricity!J401</f>
        <v>0</v>
      </c>
    </row>
    <row r="377" spans="2:9" x14ac:dyDescent="0.35">
      <c r="B377" s="458" t="str">
        <f t="shared" si="6"/>
        <v>01/16/2019 03:00:00 AM</v>
      </c>
      <c r="C377" s="458">
        <v>43481</v>
      </c>
      <c r="D377" s="459">
        <v>0.12500000000000006</v>
      </c>
      <c r="E377" s="2">
        <f>Electricity!F402</f>
        <v>0</v>
      </c>
      <c r="F377" s="2">
        <f>Electricity!G402</f>
        <v>0</v>
      </c>
      <c r="G377" s="2">
        <f>Electricity!H402</f>
        <v>0</v>
      </c>
      <c r="H377" s="2">
        <f>Electricity!I402</f>
        <v>0</v>
      </c>
      <c r="I377" s="2">
        <f>Electricity!J402</f>
        <v>0</v>
      </c>
    </row>
    <row r="378" spans="2:9" x14ac:dyDescent="0.35">
      <c r="B378" s="458" t="str">
        <f t="shared" si="6"/>
        <v>01/16/2019 04:00:00 AM</v>
      </c>
      <c r="C378" s="458">
        <v>43481</v>
      </c>
      <c r="D378" s="459">
        <v>0.16666666666666669</v>
      </c>
      <c r="E378" s="2">
        <f>Electricity!F403</f>
        <v>0</v>
      </c>
      <c r="F378" s="2">
        <f>Electricity!G403</f>
        <v>0</v>
      </c>
      <c r="G378" s="2">
        <f>Electricity!H403</f>
        <v>0</v>
      </c>
      <c r="H378" s="2">
        <f>Electricity!I403</f>
        <v>0</v>
      </c>
      <c r="I378" s="2">
        <f>Electricity!J403</f>
        <v>0</v>
      </c>
    </row>
    <row r="379" spans="2:9" x14ac:dyDescent="0.35">
      <c r="B379" s="458" t="str">
        <f t="shared" si="6"/>
        <v>01/16/2019 05:00:00 AM</v>
      </c>
      <c r="C379" s="458">
        <v>43481</v>
      </c>
      <c r="D379" s="459">
        <v>0.20833333333333337</v>
      </c>
      <c r="E379" s="2">
        <f>Electricity!F404</f>
        <v>0</v>
      </c>
      <c r="F379" s="2">
        <f>Electricity!G404</f>
        <v>0</v>
      </c>
      <c r="G379" s="2">
        <f>Electricity!H404</f>
        <v>0</v>
      </c>
      <c r="H379" s="2">
        <f>Electricity!I404</f>
        <v>0</v>
      </c>
      <c r="I379" s="2">
        <f>Electricity!J404</f>
        <v>0</v>
      </c>
    </row>
    <row r="380" spans="2:9" x14ac:dyDescent="0.35">
      <c r="B380" s="458" t="str">
        <f t="shared" si="6"/>
        <v>01/16/2019 06:00:00 AM</v>
      </c>
      <c r="C380" s="458">
        <v>43481</v>
      </c>
      <c r="D380" s="459">
        <v>0.25</v>
      </c>
      <c r="E380" s="2">
        <f>Electricity!F405</f>
        <v>0</v>
      </c>
      <c r="F380" s="2">
        <f>Electricity!G405</f>
        <v>0</v>
      </c>
      <c r="G380" s="2">
        <f>Electricity!H405</f>
        <v>0</v>
      </c>
      <c r="H380" s="2">
        <f>Electricity!I405</f>
        <v>0</v>
      </c>
      <c r="I380" s="2">
        <f>Electricity!J405</f>
        <v>0</v>
      </c>
    </row>
    <row r="381" spans="2:9" x14ac:dyDescent="0.35">
      <c r="B381" s="458" t="str">
        <f t="shared" si="6"/>
        <v>01/16/2019 07:00:00 AM</v>
      </c>
      <c r="C381" s="458">
        <v>43481</v>
      </c>
      <c r="D381" s="459">
        <v>0.29166666666666669</v>
      </c>
      <c r="E381" s="2">
        <f>Electricity!F406</f>
        <v>0</v>
      </c>
      <c r="F381" s="2">
        <f>Electricity!G406</f>
        <v>0</v>
      </c>
      <c r="G381" s="2">
        <f>Electricity!H406</f>
        <v>0</v>
      </c>
      <c r="H381" s="2">
        <f>Electricity!I406</f>
        <v>0</v>
      </c>
      <c r="I381" s="2">
        <f>Electricity!J406</f>
        <v>0</v>
      </c>
    </row>
    <row r="382" spans="2:9" x14ac:dyDescent="0.35">
      <c r="B382" s="458" t="str">
        <f t="shared" si="6"/>
        <v>01/16/2019 08:00:00 AM</v>
      </c>
      <c r="C382" s="458">
        <v>43481</v>
      </c>
      <c r="D382" s="459">
        <v>0.33333333333333337</v>
      </c>
      <c r="E382" s="2">
        <f>Electricity!F407</f>
        <v>0</v>
      </c>
      <c r="F382" s="2">
        <f>Electricity!G407</f>
        <v>0</v>
      </c>
      <c r="G382" s="2">
        <f>Electricity!H407</f>
        <v>0</v>
      </c>
      <c r="H382" s="2">
        <f>Electricity!I407</f>
        <v>0</v>
      </c>
      <c r="I382" s="2">
        <f>Electricity!J407</f>
        <v>0</v>
      </c>
    </row>
    <row r="383" spans="2:9" x14ac:dyDescent="0.35">
      <c r="B383" s="458" t="str">
        <f t="shared" si="6"/>
        <v>01/16/2019 09:00:00 AM</v>
      </c>
      <c r="C383" s="458">
        <v>43481</v>
      </c>
      <c r="D383" s="459">
        <v>0.375</v>
      </c>
      <c r="E383" s="2">
        <f>Electricity!F408</f>
        <v>0</v>
      </c>
      <c r="F383" s="2">
        <f>Electricity!G408</f>
        <v>0</v>
      </c>
      <c r="G383" s="2">
        <f>Electricity!H408</f>
        <v>0</v>
      </c>
      <c r="H383" s="2">
        <f>Electricity!I408</f>
        <v>0</v>
      </c>
      <c r="I383" s="2">
        <f>Electricity!J408</f>
        <v>0</v>
      </c>
    </row>
    <row r="384" spans="2:9" x14ac:dyDescent="0.35">
      <c r="B384" s="458" t="str">
        <f t="shared" si="6"/>
        <v>01/16/2019 10:00:00 AM</v>
      </c>
      <c r="C384" s="458">
        <v>43481</v>
      </c>
      <c r="D384" s="459">
        <v>0.41666666666666669</v>
      </c>
      <c r="E384" s="2">
        <f>Electricity!F409</f>
        <v>0</v>
      </c>
      <c r="F384" s="2">
        <f>Electricity!G409</f>
        <v>0</v>
      </c>
      <c r="G384" s="2">
        <f>Electricity!H409</f>
        <v>0</v>
      </c>
      <c r="H384" s="2">
        <f>Electricity!I409</f>
        <v>0</v>
      </c>
      <c r="I384" s="2">
        <f>Electricity!J409</f>
        <v>0</v>
      </c>
    </row>
    <row r="385" spans="2:9" x14ac:dyDescent="0.35">
      <c r="B385" s="458" t="str">
        <f t="shared" si="6"/>
        <v>01/16/2019 11:00:00 AM</v>
      </c>
      <c r="C385" s="458">
        <v>43481</v>
      </c>
      <c r="D385" s="459">
        <v>0.45833333333333337</v>
      </c>
      <c r="E385" s="2">
        <f>Electricity!F410</f>
        <v>0</v>
      </c>
      <c r="F385" s="2">
        <f>Electricity!G410</f>
        <v>0</v>
      </c>
      <c r="G385" s="2">
        <f>Electricity!H410</f>
        <v>0</v>
      </c>
      <c r="H385" s="2">
        <f>Electricity!I410</f>
        <v>0</v>
      </c>
      <c r="I385" s="2">
        <f>Electricity!J410</f>
        <v>0</v>
      </c>
    </row>
    <row r="386" spans="2:9" x14ac:dyDescent="0.35">
      <c r="B386" s="458" t="str">
        <f t="shared" si="6"/>
        <v>01/16/2019 12:00:00 PM</v>
      </c>
      <c r="C386" s="458">
        <v>43481</v>
      </c>
      <c r="D386" s="459">
        <v>0.50000000000000011</v>
      </c>
      <c r="E386" s="2">
        <f>Electricity!F411</f>
        <v>0</v>
      </c>
      <c r="F386" s="2">
        <f>Electricity!G411</f>
        <v>0</v>
      </c>
      <c r="G386" s="2">
        <f>Electricity!H411</f>
        <v>0</v>
      </c>
      <c r="H386" s="2">
        <f>Electricity!I411</f>
        <v>0</v>
      </c>
      <c r="I386" s="2">
        <f>Electricity!J411</f>
        <v>0</v>
      </c>
    </row>
    <row r="387" spans="2:9" x14ac:dyDescent="0.35">
      <c r="B387" s="458" t="str">
        <f t="shared" si="6"/>
        <v>01/16/2019 01:00:00 PM</v>
      </c>
      <c r="C387" s="458">
        <v>43481</v>
      </c>
      <c r="D387" s="459">
        <v>0.54166666666666674</v>
      </c>
      <c r="E387" s="2">
        <f>Electricity!F412</f>
        <v>0</v>
      </c>
      <c r="F387" s="2">
        <f>Electricity!G412</f>
        <v>0</v>
      </c>
      <c r="G387" s="2">
        <f>Electricity!H412</f>
        <v>0</v>
      </c>
      <c r="H387" s="2">
        <f>Electricity!I412</f>
        <v>0</v>
      </c>
      <c r="I387" s="2">
        <f>Electricity!J412</f>
        <v>0</v>
      </c>
    </row>
    <row r="388" spans="2:9" x14ac:dyDescent="0.35">
      <c r="B388" s="458" t="str">
        <f t="shared" si="6"/>
        <v>01/16/2019 02:00:00 PM</v>
      </c>
      <c r="C388" s="458">
        <v>43481</v>
      </c>
      <c r="D388" s="459">
        <v>0.58333333333333337</v>
      </c>
      <c r="E388" s="2">
        <f>Electricity!F413</f>
        <v>0</v>
      </c>
      <c r="F388" s="2">
        <f>Electricity!G413</f>
        <v>0</v>
      </c>
      <c r="G388" s="2">
        <f>Electricity!H413</f>
        <v>0</v>
      </c>
      <c r="H388" s="2">
        <f>Electricity!I413</f>
        <v>0</v>
      </c>
      <c r="I388" s="2">
        <f>Electricity!J413</f>
        <v>0</v>
      </c>
    </row>
    <row r="389" spans="2:9" x14ac:dyDescent="0.35">
      <c r="B389" s="458" t="str">
        <f t="shared" si="6"/>
        <v>01/16/2019 03:00:00 PM</v>
      </c>
      <c r="C389" s="458">
        <v>43481</v>
      </c>
      <c r="D389" s="459">
        <v>0.62500000000000011</v>
      </c>
      <c r="E389" s="2">
        <f>Electricity!F414</f>
        <v>0</v>
      </c>
      <c r="F389" s="2">
        <f>Electricity!G414</f>
        <v>0</v>
      </c>
      <c r="G389" s="2">
        <f>Electricity!H414</f>
        <v>0</v>
      </c>
      <c r="H389" s="2">
        <f>Electricity!I414</f>
        <v>0</v>
      </c>
      <c r="I389" s="2">
        <f>Electricity!J414</f>
        <v>0</v>
      </c>
    </row>
    <row r="390" spans="2:9" x14ac:dyDescent="0.35">
      <c r="B390" s="458" t="str">
        <f t="shared" si="6"/>
        <v>01/16/2019 04:00:00 PM</v>
      </c>
      <c r="C390" s="458">
        <v>43481</v>
      </c>
      <c r="D390" s="459">
        <v>0.66666666666666674</v>
      </c>
      <c r="E390" s="2">
        <f>Electricity!F415</f>
        <v>0</v>
      </c>
      <c r="F390" s="2">
        <f>Electricity!G415</f>
        <v>0</v>
      </c>
      <c r="G390" s="2">
        <f>Electricity!H415</f>
        <v>0</v>
      </c>
      <c r="H390" s="2">
        <f>Electricity!I415</f>
        <v>0</v>
      </c>
      <c r="I390" s="2">
        <f>Electricity!J415</f>
        <v>0</v>
      </c>
    </row>
    <row r="391" spans="2:9" x14ac:dyDescent="0.35">
      <c r="B391" s="458" t="str">
        <f t="shared" si="6"/>
        <v>01/16/2019 05:00:00 PM</v>
      </c>
      <c r="C391" s="458">
        <v>43481</v>
      </c>
      <c r="D391" s="459">
        <v>0.70833333333333337</v>
      </c>
      <c r="E391" s="2">
        <f>Electricity!F416</f>
        <v>0</v>
      </c>
      <c r="F391" s="2">
        <f>Electricity!G416</f>
        <v>0</v>
      </c>
      <c r="G391" s="2">
        <f>Electricity!H416</f>
        <v>0</v>
      </c>
      <c r="H391" s="2">
        <f>Electricity!I416</f>
        <v>0</v>
      </c>
      <c r="I391" s="2">
        <f>Electricity!J416</f>
        <v>0</v>
      </c>
    </row>
    <row r="392" spans="2:9" x14ac:dyDescent="0.35">
      <c r="B392" s="458" t="str">
        <f t="shared" si="6"/>
        <v>01/16/2019 06:00:00 PM</v>
      </c>
      <c r="C392" s="458">
        <v>43481</v>
      </c>
      <c r="D392" s="459">
        <v>0.75000000000000011</v>
      </c>
      <c r="E392" s="2">
        <f>Electricity!F417</f>
        <v>0</v>
      </c>
      <c r="F392" s="2">
        <f>Electricity!G417</f>
        <v>0</v>
      </c>
      <c r="G392" s="2">
        <f>Electricity!H417</f>
        <v>0</v>
      </c>
      <c r="H392" s="2">
        <f>Electricity!I417</f>
        <v>0</v>
      </c>
      <c r="I392" s="2">
        <f>Electricity!J417</f>
        <v>0</v>
      </c>
    </row>
    <row r="393" spans="2:9" x14ac:dyDescent="0.35">
      <c r="B393" s="458" t="str">
        <f t="shared" si="6"/>
        <v>01/16/2019 07:00:00 PM</v>
      </c>
      <c r="C393" s="458">
        <v>43481</v>
      </c>
      <c r="D393" s="459">
        <v>0.79166666666666674</v>
      </c>
      <c r="E393" s="2">
        <f>Electricity!F418</f>
        <v>0</v>
      </c>
      <c r="F393" s="2">
        <f>Electricity!G418</f>
        <v>0</v>
      </c>
      <c r="G393" s="2">
        <f>Electricity!H418</f>
        <v>0</v>
      </c>
      <c r="H393" s="2">
        <f>Electricity!I418</f>
        <v>0</v>
      </c>
      <c r="I393" s="2">
        <f>Electricity!J418</f>
        <v>0</v>
      </c>
    </row>
    <row r="394" spans="2:9" x14ac:dyDescent="0.35">
      <c r="B394" s="458" t="str">
        <f t="shared" si="6"/>
        <v>01/16/2019 08:00:00 PM</v>
      </c>
      <c r="C394" s="458">
        <v>43481</v>
      </c>
      <c r="D394" s="459">
        <v>0.83333333333333337</v>
      </c>
      <c r="E394" s="2">
        <f>Electricity!F419</f>
        <v>0</v>
      </c>
      <c r="F394" s="2">
        <f>Electricity!G419</f>
        <v>0</v>
      </c>
      <c r="G394" s="2">
        <f>Electricity!H419</f>
        <v>0</v>
      </c>
      <c r="H394" s="2">
        <f>Electricity!I419</f>
        <v>0</v>
      </c>
      <c r="I394" s="2">
        <f>Electricity!J419</f>
        <v>0</v>
      </c>
    </row>
    <row r="395" spans="2:9" x14ac:dyDescent="0.35">
      <c r="B395" s="458" t="str">
        <f t="shared" si="6"/>
        <v>01/16/2019 09:00:00 PM</v>
      </c>
      <c r="C395" s="458">
        <v>43481</v>
      </c>
      <c r="D395" s="459">
        <v>0.87500000000000011</v>
      </c>
      <c r="E395" s="2">
        <f>Electricity!F420</f>
        <v>0</v>
      </c>
      <c r="F395" s="2">
        <f>Electricity!G420</f>
        <v>0</v>
      </c>
      <c r="G395" s="2">
        <f>Electricity!H420</f>
        <v>0</v>
      </c>
      <c r="H395" s="2">
        <f>Electricity!I420</f>
        <v>0</v>
      </c>
      <c r="I395" s="2">
        <f>Electricity!J420</f>
        <v>0</v>
      </c>
    </row>
    <row r="396" spans="2:9" x14ac:dyDescent="0.35">
      <c r="B396" s="458" t="str">
        <f t="shared" si="6"/>
        <v>01/16/2019 10:00:00 PM</v>
      </c>
      <c r="C396" s="458">
        <v>43481</v>
      </c>
      <c r="D396" s="459">
        <v>0.91666666666666674</v>
      </c>
      <c r="E396" s="2">
        <f>Electricity!F421</f>
        <v>0</v>
      </c>
      <c r="F396" s="2">
        <f>Electricity!G421</f>
        <v>0</v>
      </c>
      <c r="G396" s="2">
        <f>Electricity!H421</f>
        <v>0</v>
      </c>
      <c r="H396" s="2">
        <f>Electricity!I421</f>
        <v>0</v>
      </c>
      <c r="I396" s="2">
        <f>Electricity!J421</f>
        <v>0</v>
      </c>
    </row>
    <row r="397" spans="2:9" x14ac:dyDescent="0.35">
      <c r="B397" s="458" t="str">
        <f t="shared" si="6"/>
        <v>01/16/2019 11:00:00 PM</v>
      </c>
      <c r="C397" s="458">
        <v>43481</v>
      </c>
      <c r="D397" s="459">
        <v>0.95833333333333337</v>
      </c>
      <c r="E397" s="2">
        <f>Electricity!F422</f>
        <v>0</v>
      </c>
      <c r="F397" s="2">
        <f>Electricity!G422</f>
        <v>0</v>
      </c>
      <c r="G397" s="2">
        <f>Electricity!H422</f>
        <v>0</v>
      </c>
      <c r="H397" s="2">
        <f>Electricity!I422</f>
        <v>0</v>
      </c>
      <c r="I397" s="2">
        <f>Electricity!J422</f>
        <v>0</v>
      </c>
    </row>
    <row r="398" spans="2:9" x14ac:dyDescent="0.35">
      <c r="B398" s="458" t="str">
        <f t="shared" si="6"/>
        <v>01/17/2019 12:00:00 AM</v>
      </c>
      <c r="C398" s="458">
        <v>43482</v>
      </c>
      <c r="D398" s="459">
        <v>3.1225022567582528E-17</v>
      </c>
      <c r="E398" s="2">
        <f>Electricity!F423</f>
        <v>0</v>
      </c>
      <c r="F398" s="2">
        <f>Electricity!G423</f>
        <v>0</v>
      </c>
      <c r="G398" s="2">
        <f>Electricity!H423</f>
        <v>0</v>
      </c>
      <c r="H398" s="2">
        <f>Electricity!I423</f>
        <v>0</v>
      </c>
      <c r="I398" s="2">
        <f>Electricity!J423</f>
        <v>0</v>
      </c>
    </row>
    <row r="399" spans="2:9" x14ac:dyDescent="0.35">
      <c r="B399" s="458" t="str">
        <f t="shared" ref="B399:B462" si="7">CONCATENATE(TEXT(C399,"mm/dd/yyyy")," ",TEXT(D399,"hh:mm:ss AM/PM"))</f>
        <v>01/17/2019 01:00:00 AM</v>
      </c>
      <c r="C399" s="458">
        <v>43482</v>
      </c>
      <c r="D399" s="459">
        <v>4.1666666666666699E-2</v>
      </c>
      <c r="E399" s="2">
        <f>Electricity!F424</f>
        <v>0</v>
      </c>
      <c r="F399" s="2">
        <f>Electricity!G424</f>
        <v>0</v>
      </c>
      <c r="G399" s="2">
        <f>Electricity!H424</f>
        <v>0</v>
      </c>
      <c r="H399" s="2">
        <f>Electricity!I424</f>
        <v>0</v>
      </c>
      <c r="I399" s="2">
        <f>Electricity!J424</f>
        <v>0</v>
      </c>
    </row>
    <row r="400" spans="2:9" x14ac:dyDescent="0.35">
      <c r="B400" s="458" t="str">
        <f t="shared" si="7"/>
        <v>01/17/2019 02:00:00 AM</v>
      </c>
      <c r="C400" s="458">
        <v>43482</v>
      </c>
      <c r="D400" s="459">
        <v>8.333333333333337E-2</v>
      </c>
      <c r="E400" s="2">
        <f>Electricity!F425</f>
        <v>0</v>
      </c>
      <c r="F400" s="2">
        <f>Electricity!G425</f>
        <v>0</v>
      </c>
      <c r="G400" s="2">
        <f>Electricity!H425</f>
        <v>0</v>
      </c>
      <c r="H400" s="2">
        <f>Electricity!I425</f>
        <v>0</v>
      </c>
      <c r="I400" s="2">
        <f>Electricity!J425</f>
        <v>0</v>
      </c>
    </row>
    <row r="401" spans="2:9" x14ac:dyDescent="0.35">
      <c r="B401" s="458" t="str">
        <f t="shared" si="7"/>
        <v>01/17/2019 03:00:00 AM</v>
      </c>
      <c r="C401" s="458">
        <v>43482</v>
      </c>
      <c r="D401" s="459">
        <v>0.12500000000000006</v>
      </c>
      <c r="E401" s="2">
        <f>Electricity!F426</f>
        <v>0</v>
      </c>
      <c r="F401" s="2">
        <f>Electricity!G426</f>
        <v>0</v>
      </c>
      <c r="G401" s="2">
        <f>Electricity!H426</f>
        <v>0</v>
      </c>
      <c r="H401" s="2">
        <f>Electricity!I426</f>
        <v>0</v>
      </c>
      <c r="I401" s="2">
        <f>Electricity!J426</f>
        <v>0</v>
      </c>
    </row>
    <row r="402" spans="2:9" x14ac:dyDescent="0.35">
      <c r="B402" s="458" t="str">
        <f t="shared" si="7"/>
        <v>01/17/2019 04:00:00 AM</v>
      </c>
      <c r="C402" s="458">
        <v>43482</v>
      </c>
      <c r="D402" s="459">
        <v>0.16666666666666669</v>
      </c>
      <c r="E402" s="2">
        <f>Electricity!F427</f>
        <v>0</v>
      </c>
      <c r="F402" s="2">
        <f>Electricity!G427</f>
        <v>0</v>
      </c>
      <c r="G402" s="2">
        <f>Electricity!H427</f>
        <v>0</v>
      </c>
      <c r="H402" s="2">
        <f>Electricity!I427</f>
        <v>0</v>
      </c>
      <c r="I402" s="2">
        <f>Electricity!J427</f>
        <v>0</v>
      </c>
    </row>
    <row r="403" spans="2:9" x14ac:dyDescent="0.35">
      <c r="B403" s="458" t="str">
        <f t="shared" si="7"/>
        <v>01/17/2019 05:00:00 AM</v>
      </c>
      <c r="C403" s="458">
        <v>43482</v>
      </c>
      <c r="D403" s="459">
        <v>0.20833333333333337</v>
      </c>
      <c r="E403" s="2">
        <f>Electricity!F428</f>
        <v>0</v>
      </c>
      <c r="F403" s="2">
        <f>Electricity!G428</f>
        <v>0</v>
      </c>
      <c r="G403" s="2">
        <f>Electricity!H428</f>
        <v>0</v>
      </c>
      <c r="H403" s="2">
        <f>Electricity!I428</f>
        <v>0</v>
      </c>
      <c r="I403" s="2">
        <f>Electricity!J428</f>
        <v>0</v>
      </c>
    </row>
    <row r="404" spans="2:9" x14ac:dyDescent="0.35">
      <c r="B404" s="458" t="str">
        <f t="shared" si="7"/>
        <v>01/17/2019 06:00:00 AM</v>
      </c>
      <c r="C404" s="458">
        <v>43482</v>
      </c>
      <c r="D404" s="459">
        <v>0.25</v>
      </c>
      <c r="E404" s="2">
        <f>Electricity!F429</f>
        <v>0</v>
      </c>
      <c r="F404" s="2">
        <f>Electricity!G429</f>
        <v>0</v>
      </c>
      <c r="G404" s="2">
        <f>Electricity!H429</f>
        <v>0</v>
      </c>
      <c r="H404" s="2">
        <f>Electricity!I429</f>
        <v>0</v>
      </c>
      <c r="I404" s="2">
        <f>Electricity!J429</f>
        <v>0</v>
      </c>
    </row>
    <row r="405" spans="2:9" x14ac:dyDescent="0.35">
      <c r="B405" s="458" t="str">
        <f t="shared" si="7"/>
        <v>01/17/2019 07:00:00 AM</v>
      </c>
      <c r="C405" s="458">
        <v>43482</v>
      </c>
      <c r="D405" s="459">
        <v>0.29166666666666669</v>
      </c>
      <c r="E405" s="2">
        <f>Electricity!F430</f>
        <v>0</v>
      </c>
      <c r="F405" s="2">
        <f>Electricity!G430</f>
        <v>0</v>
      </c>
      <c r="G405" s="2">
        <f>Electricity!H430</f>
        <v>0</v>
      </c>
      <c r="H405" s="2">
        <f>Electricity!I430</f>
        <v>0</v>
      </c>
      <c r="I405" s="2">
        <f>Electricity!J430</f>
        <v>0</v>
      </c>
    </row>
    <row r="406" spans="2:9" x14ac:dyDescent="0.35">
      <c r="B406" s="458" t="str">
        <f t="shared" si="7"/>
        <v>01/17/2019 08:00:00 AM</v>
      </c>
      <c r="C406" s="458">
        <v>43482</v>
      </c>
      <c r="D406" s="459">
        <v>0.33333333333333337</v>
      </c>
      <c r="E406" s="2">
        <f>Electricity!F431</f>
        <v>0</v>
      </c>
      <c r="F406" s="2">
        <f>Electricity!G431</f>
        <v>0</v>
      </c>
      <c r="G406" s="2">
        <f>Electricity!H431</f>
        <v>0</v>
      </c>
      <c r="H406" s="2">
        <f>Electricity!I431</f>
        <v>0</v>
      </c>
      <c r="I406" s="2">
        <f>Electricity!J431</f>
        <v>0</v>
      </c>
    </row>
    <row r="407" spans="2:9" x14ac:dyDescent="0.35">
      <c r="B407" s="458" t="str">
        <f t="shared" si="7"/>
        <v>01/17/2019 09:00:00 AM</v>
      </c>
      <c r="C407" s="458">
        <v>43482</v>
      </c>
      <c r="D407" s="459">
        <v>0.375</v>
      </c>
      <c r="E407" s="2">
        <f>Electricity!F432</f>
        <v>0</v>
      </c>
      <c r="F407" s="2">
        <f>Electricity!G432</f>
        <v>0</v>
      </c>
      <c r="G407" s="2">
        <f>Electricity!H432</f>
        <v>0</v>
      </c>
      <c r="H407" s="2">
        <f>Electricity!I432</f>
        <v>0</v>
      </c>
      <c r="I407" s="2">
        <f>Electricity!J432</f>
        <v>0</v>
      </c>
    </row>
    <row r="408" spans="2:9" x14ac:dyDescent="0.35">
      <c r="B408" s="458" t="str">
        <f t="shared" si="7"/>
        <v>01/17/2019 10:00:00 AM</v>
      </c>
      <c r="C408" s="458">
        <v>43482</v>
      </c>
      <c r="D408" s="459">
        <v>0.41666666666666669</v>
      </c>
      <c r="E408" s="2">
        <f>Electricity!F433</f>
        <v>0</v>
      </c>
      <c r="F408" s="2">
        <f>Electricity!G433</f>
        <v>0</v>
      </c>
      <c r="G408" s="2">
        <f>Electricity!H433</f>
        <v>0</v>
      </c>
      <c r="H408" s="2">
        <f>Electricity!I433</f>
        <v>0</v>
      </c>
      <c r="I408" s="2">
        <f>Electricity!J433</f>
        <v>0</v>
      </c>
    </row>
    <row r="409" spans="2:9" x14ac:dyDescent="0.35">
      <c r="B409" s="458" t="str">
        <f t="shared" si="7"/>
        <v>01/17/2019 11:00:00 AM</v>
      </c>
      <c r="C409" s="458">
        <v>43482</v>
      </c>
      <c r="D409" s="459">
        <v>0.45833333333333337</v>
      </c>
      <c r="E409" s="2">
        <f>Electricity!F434</f>
        <v>0</v>
      </c>
      <c r="F409" s="2">
        <f>Electricity!G434</f>
        <v>0</v>
      </c>
      <c r="G409" s="2">
        <f>Electricity!H434</f>
        <v>0</v>
      </c>
      <c r="H409" s="2">
        <f>Electricity!I434</f>
        <v>0</v>
      </c>
      <c r="I409" s="2">
        <f>Electricity!J434</f>
        <v>0</v>
      </c>
    </row>
    <row r="410" spans="2:9" x14ac:dyDescent="0.35">
      <c r="B410" s="458" t="str">
        <f t="shared" si="7"/>
        <v>01/17/2019 12:00:00 PM</v>
      </c>
      <c r="C410" s="458">
        <v>43482</v>
      </c>
      <c r="D410" s="459">
        <v>0.50000000000000011</v>
      </c>
      <c r="E410" s="2">
        <f>Electricity!F435</f>
        <v>0</v>
      </c>
      <c r="F410" s="2">
        <f>Electricity!G435</f>
        <v>0</v>
      </c>
      <c r="G410" s="2">
        <f>Electricity!H435</f>
        <v>0</v>
      </c>
      <c r="H410" s="2">
        <f>Electricity!I435</f>
        <v>0</v>
      </c>
      <c r="I410" s="2">
        <f>Electricity!J435</f>
        <v>0</v>
      </c>
    </row>
    <row r="411" spans="2:9" x14ac:dyDescent="0.35">
      <c r="B411" s="458" t="str">
        <f t="shared" si="7"/>
        <v>01/17/2019 01:00:00 PM</v>
      </c>
      <c r="C411" s="458">
        <v>43482</v>
      </c>
      <c r="D411" s="459">
        <v>0.54166666666666674</v>
      </c>
      <c r="E411" s="2">
        <f>Electricity!F436</f>
        <v>0</v>
      </c>
      <c r="F411" s="2">
        <f>Electricity!G436</f>
        <v>0</v>
      </c>
      <c r="G411" s="2">
        <f>Electricity!H436</f>
        <v>0</v>
      </c>
      <c r="H411" s="2">
        <f>Electricity!I436</f>
        <v>0</v>
      </c>
      <c r="I411" s="2">
        <f>Electricity!J436</f>
        <v>0</v>
      </c>
    </row>
    <row r="412" spans="2:9" x14ac:dyDescent="0.35">
      <c r="B412" s="458" t="str">
        <f t="shared" si="7"/>
        <v>01/17/2019 02:00:00 PM</v>
      </c>
      <c r="C412" s="458">
        <v>43482</v>
      </c>
      <c r="D412" s="459">
        <v>0.58333333333333337</v>
      </c>
      <c r="E412" s="2">
        <f>Electricity!F437</f>
        <v>0</v>
      </c>
      <c r="F412" s="2">
        <f>Electricity!G437</f>
        <v>0</v>
      </c>
      <c r="G412" s="2">
        <f>Electricity!H437</f>
        <v>0</v>
      </c>
      <c r="H412" s="2">
        <f>Electricity!I437</f>
        <v>0</v>
      </c>
      <c r="I412" s="2">
        <f>Electricity!J437</f>
        <v>0</v>
      </c>
    </row>
    <row r="413" spans="2:9" x14ac:dyDescent="0.35">
      <c r="B413" s="458" t="str">
        <f t="shared" si="7"/>
        <v>01/17/2019 03:00:00 PM</v>
      </c>
      <c r="C413" s="458">
        <v>43482</v>
      </c>
      <c r="D413" s="459">
        <v>0.62500000000000011</v>
      </c>
      <c r="E413" s="2">
        <f>Electricity!F438</f>
        <v>0</v>
      </c>
      <c r="F413" s="2">
        <f>Electricity!G438</f>
        <v>0</v>
      </c>
      <c r="G413" s="2">
        <f>Electricity!H438</f>
        <v>0</v>
      </c>
      <c r="H413" s="2">
        <f>Electricity!I438</f>
        <v>0</v>
      </c>
      <c r="I413" s="2">
        <f>Electricity!J438</f>
        <v>0</v>
      </c>
    </row>
    <row r="414" spans="2:9" x14ac:dyDescent="0.35">
      <c r="B414" s="458" t="str">
        <f t="shared" si="7"/>
        <v>01/17/2019 04:00:00 PM</v>
      </c>
      <c r="C414" s="458">
        <v>43482</v>
      </c>
      <c r="D414" s="459">
        <v>0.66666666666666674</v>
      </c>
      <c r="E414" s="2">
        <f>Electricity!F439</f>
        <v>0</v>
      </c>
      <c r="F414" s="2">
        <f>Electricity!G439</f>
        <v>0</v>
      </c>
      <c r="G414" s="2">
        <f>Electricity!H439</f>
        <v>0</v>
      </c>
      <c r="H414" s="2">
        <f>Electricity!I439</f>
        <v>0</v>
      </c>
      <c r="I414" s="2">
        <f>Electricity!J439</f>
        <v>0</v>
      </c>
    </row>
    <row r="415" spans="2:9" x14ac:dyDescent="0.35">
      <c r="B415" s="458" t="str">
        <f t="shared" si="7"/>
        <v>01/17/2019 05:00:00 PM</v>
      </c>
      <c r="C415" s="458">
        <v>43482</v>
      </c>
      <c r="D415" s="459">
        <v>0.70833333333333337</v>
      </c>
      <c r="E415" s="2">
        <f>Electricity!F440</f>
        <v>0</v>
      </c>
      <c r="F415" s="2">
        <f>Electricity!G440</f>
        <v>0</v>
      </c>
      <c r="G415" s="2">
        <f>Electricity!H440</f>
        <v>0</v>
      </c>
      <c r="H415" s="2">
        <f>Electricity!I440</f>
        <v>0</v>
      </c>
      <c r="I415" s="2">
        <f>Electricity!J440</f>
        <v>0</v>
      </c>
    </row>
    <row r="416" spans="2:9" x14ac:dyDescent="0.35">
      <c r="B416" s="458" t="str">
        <f t="shared" si="7"/>
        <v>01/17/2019 06:00:00 PM</v>
      </c>
      <c r="C416" s="458">
        <v>43482</v>
      </c>
      <c r="D416" s="459">
        <v>0.75000000000000011</v>
      </c>
      <c r="E416" s="2">
        <f>Electricity!F441</f>
        <v>0</v>
      </c>
      <c r="F416" s="2">
        <f>Electricity!G441</f>
        <v>0</v>
      </c>
      <c r="G416" s="2">
        <f>Electricity!H441</f>
        <v>0</v>
      </c>
      <c r="H416" s="2">
        <f>Electricity!I441</f>
        <v>0</v>
      </c>
      <c r="I416" s="2">
        <f>Electricity!J441</f>
        <v>0</v>
      </c>
    </row>
    <row r="417" spans="2:9" x14ac:dyDescent="0.35">
      <c r="B417" s="458" t="str">
        <f t="shared" si="7"/>
        <v>01/17/2019 07:00:00 PM</v>
      </c>
      <c r="C417" s="458">
        <v>43482</v>
      </c>
      <c r="D417" s="459">
        <v>0.79166666666666674</v>
      </c>
      <c r="E417" s="2">
        <f>Electricity!F442</f>
        <v>0</v>
      </c>
      <c r="F417" s="2">
        <f>Electricity!G442</f>
        <v>0</v>
      </c>
      <c r="G417" s="2">
        <f>Electricity!H442</f>
        <v>0</v>
      </c>
      <c r="H417" s="2">
        <f>Electricity!I442</f>
        <v>0</v>
      </c>
      <c r="I417" s="2">
        <f>Electricity!J442</f>
        <v>0</v>
      </c>
    </row>
    <row r="418" spans="2:9" x14ac:dyDescent="0.35">
      <c r="B418" s="458" t="str">
        <f t="shared" si="7"/>
        <v>01/17/2019 08:00:00 PM</v>
      </c>
      <c r="C418" s="458">
        <v>43482</v>
      </c>
      <c r="D418" s="459">
        <v>0.83333333333333337</v>
      </c>
      <c r="E418" s="2">
        <f>Electricity!F443</f>
        <v>0</v>
      </c>
      <c r="F418" s="2">
        <f>Electricity!G443</f>
        <v>0</v>
      </c>
      <c r="G418" s="2">
        <f>Electricity!H443</f>
        <v>0</v>
      </c>
      <c r="H418" s="2">
        <f>Electricity!I443</f>
        <v>0</v>
      </c>
      <c r="I418" s="2">
        <f>Electricity!J443</f>
        <v>0</v>
      </c>
    </row>
    <row r="419" spans="2:9" x14ac:dyDescent="0.35">
      <c r="B419" s="458" t="str">
        <f t="shared" si="7"/>
        <v>01/17/2019 09:00:00 PM</v>
      </c>
      <c r="C419" s="458">
        <v>43482</v>
      </c>
      <c r="D419" s="459">
        <v>0.87500000000000011</v>
      </c>
      <c r="E419" s="2">
        <f>Electricity!F444</f>
        <v>0</v>
      </c>
      <c r="F419" s="2">
        <f>Electricity!G444</f>
        <v>0</v>
      </c>
      <c r="G419" s="2">
        <f>Electricity!H444</f>
        <v>0</v>
      </c>
      <c r="H419" s="2">
        <f>Electricity!I444</f>
        <v>0</v>
      </c>
      <c r="I419" s="2">
        <f>Electricity!J444</f>
        <v>0</v>
      </c>
    </row>
    <row r="420" spans="2:9" x14ac:dyDescent="0.35">
      <c r="B420" s="458" t="str">
        <f t="shared" si="7"/>
        <v>01/17/2019 10:00:00 PM</v>
      </c>
      <c r="C420" s="458">
        <v>43482</v>
      </c>
      <c r="D420" s="459">
        <v>0.91666666666666674</v>
      </c>
      <c r="E420" s="2">
        <f>Electricity!F445</f>
        <v>0</v>
      </c>
      <c r="F420" s="2">
        <f>Electricity!G445</f>
        <v>0</v>
      </c>
      <c r="G420" s="2">
        <f>Electricity!H445</f>
        <v>0</v>
      </c>
      <c r="H420" s="2">
        <f>Electricity!I445</f>
        <v>0</v>
      </c>
      <c r="I420" s="2">
        <f>Electricity!J445</f>
        <v>0</v>
      </c>
    </row>
    <row r="421" spans="2:9" x14ac:dyDescent="0.35">
      <c r="B421" s="458" t="str">
        <f t="shared" si="7"/>
        <v>01/17/2019 11:00:00 PM</v>
      </c>
      <c r="C421" s="458">
        <v>43482</v>
      </c>
      <c r="D421" s="459">
        <v>0.95833333333333337</v>
      </c>
      <c r="E421" s="2">
        <f>Electricity!F446</f>
        <v>0</v>
      </c>
      <c r="F421" s="2">
        <f>Electricity!G446</f>
        <v>0</v>
      </c>
      <c r="G421" s="2">
        <f>Electricity!H446</f>
        <v>0</v>
      </c>
      <c r="H421" s="2">
        <f>Electricity!I446</f>
        <v>0</v>
      </c>
      <c r="I421" s="2">
        <f>Electricity!J446</f>
        <v>0</v>
      </c>
    </row>
    <row r="422" spans="2:9" x14ac:dyDescent="0.35">
      <c r="B422" s="458" t="str">
        <f t="shared" si="7"/>
        <v>01/18/2019 12:00:00 AM</v>
      </c>
      <c r="C422" s="458">
        <v>43483</v>
      </c>
      <c r="D422" s="459">
        <v>3.1225022567582528E-17</v>
      </c>
      <c r="E422" s="2">
        <f>Electricity!F447</f>
        <v>0</v>
      </c>
      <c r="F422" s="2">
        <f>Electricity!G447</f>
        <v>0</v>
      </c>
      <c r="G422" s="2">
        <f>Electricity!H447</f>
        <v>0</v>
      </c>
      <c r="H422" s="2">
        <f>Electricity!I447</f>
        <v>0</v>
      </c>
      <c r="I422" s="2">
        <f>Electricity!J447</f>
        <v>0</v>
      </c>
    </row>
    <row r="423" spans="2:9" x14ac:dyDescent="0.35">
      <c r="B423" s="458" t="str">
        <f t="shared" si="7"/>
        <v>01/18/2019 01:00:00 AM</v>
      </c>
      <c r="C423" s="458">
        <v>43483</v>
      </c>
      <c r="D423" s="459">
        <v>4.1666666666666699E-2</v>
      </c>
      <c r="E423" s="2">
        <f>Electricity!F448</f>
        <v>0</v>
      </c>
      <c r="F423" s="2">
        <f>Electricity!G448</f>
        <v>0</v>
      </c>
      <c r="G423" s="2">
        <f>Electricity!H448</f>
        <v>0</v>
      </c>
      <c r="H423" s="2">
        <f>Electricity!I448</f>
        <v>0</v>
      </c>
      <c r="I423" s="2">
        <f>Electricity!J448</f>
        <v>0</v>
      </c>
    </row>
    <row r="424" spans="2:9" x14ac:dyDescent="0.35">
      <c r="B424" s="458" t="str">
        <f t="shared" si="7"/>
        <v>01/18/2019 02:00:00 AM</v>
      </c>
      <c r="C424" s="458">
        <v>43483</v>
      </c>
      <c r="D424" s="459">
        <v>8.333333333333337E-2</v>
      </c>
      <c r="E424" s="2">
        <f>Electricity!F449</f>
        <v>0</v>
      </c>
      <c r="F424" s="2">
        <f>Electricity!G449</f>
        <v>0</v>
      </c>
      <c r="G424" s="2">
        <f>Electricity!H449</f>
        <v>0</v>
      </c>
      <c r="H424" s="2">
        <f>Electricity!I449</f>
        <v>0</v>
      </c>
      <c r="I424" s="2">
        <f>Electricity!J449</f>
        <v>0</v>
      </c>
    </row>
    <row r="425" spans="2:9" x14ac:dyDescent="0.35">
      <c r="B425" s="458" t="str">
        <f t="shared" si="7"/>
        <v>01/18/2019 03:00:00 AM</v>
      </c>
      <c r="C425" s="458">
        <v>43483</v>
      </c>
      <c r="D425" s="459">
        <v>0.12500000000000006</v>
      </c>
      <c r="E425" s="2">
        <f>Electricity!F450</f>
        <v>0</v>
      </c>
      <c r="F425" s="2">
        <f>Electricity!G450</f>
        <v>0</v>
      </c>
      <c r="G425" s="2">
        <f>Electricity!H450</f>
        <v>0</v>
      </c>
      <c r="H425" s="2">
        <f>Electricity!I450</f>
        <v>0</v>
      </c>
      <c r="I425" s="2">
        <f>Electricity!J450</f>
        <v>0</v>
      </c>
    </row>
    <row r="426" spans="2:9" x14ac:dyDescent="0.35">
      <c r="B426" s="458" t="str">
        <f t="shared" si="7"/>
        <v>01/18/2019 04:00:00 AM</v>
      </c>
      <c r="C426" s="458">
        <v>43483</v>
      </c>
      <c r="D426" s="459">
        <v>0.16666666666666669</v>
      </c>
      <c r="E426" s="2">
        <f>Electricity!F451</f>
        <v>0</v>
      </c>
      <c r="F426" s="2">
        <f>Electricity!G451</f>
        <v>0</v>
      </c>
      <c r="G426" s="2">
        <f>Electricity!H451</f>
        <v>0</v>
      </c>
      <c r="H426" s="2">
        <f>Electricity!I451</f>
        <v>0</v>
      </c>
      <c r="I426" s="2">
        <f>Electricity!J451</f>
        <v>0</v>
      </c>
    </row>
    <row r="427" spans="2:9" x14ac:dyDescent="0.35">
      <c r="B427" s="458" t="str">
        <f t="shared" si="7"/>
        <v>01/18/2019 05:00:00 AM</v>
      </c>
      <c r="C427" s="458">
        <v>43483</v>
      </c>
      <c r="D427" s="459">
        <v>0.20833333333333337</v>
      </c>
      <c r="E427" s="2">
        <f>Electricity!F452</f>
        <v>0</v>
      </c>
      <c r="F427" s="2">
        <f>Electricity!G452</f>
        <v>0</v>
      </c>
      <c r="G427" s="2">
        <f>Electricity!H452</f>
        <v>0</v>
      </c>
      <c r="H427" s="2">
        <f>Electricity!I452</f>
        <v>0</v>
      </c>
      <c r="I427" s="2">
        <f>Electricity!J452</f>
        <v>0</v>
      </c>
    </row>
    <row r="428" spans="2:9" x14ac:dyDescent="0.35">
      <c r="B428" s="458" t="str">
        <f t="shared" si="7"/>
        <v>01/18/2019 06:00:00 AM</v>
      </c>
      <c r="C428" s="458">
        <v>43483</v>
      </c>
      <c r="D428" s="459">
        <v>0.25</v>
      </c>
      <c r="E428" s="2">
        <f>Electricity!F453</f>
        <v>0</v>
      </c>
      <c r="F428" s="2">
        <f>Electricity!G453</f>
        <v>0</v>
      </c>
      <c r="G428" s="2">
        <f>Electricity!H453</f>
        <v>0</v>
      </c>
      <c r="H428" s="2">
        <f>Electricity!I453</f>
        <v>0</v>
      </c>
      <c r="I428" s="2">
        <f>Electricity!J453</f>
        <v>0</v>
      </c>
    </row>
    <row r="429" spans="2:9" x14ac:dyDescent="0.35">
      <c r="B429" s="458" t="str">
        <f t="shared" si="7"/>
        <v>01/18/2019 07:00:00 AM</v>
      </c>
      <c r="C429" s="458">
        <v>43483</v>
      </c>
      <c r="D429" s="459">
        <v>0.29166666666666669</v>
      </c>
      <c r="E429" s="2">
        <f>Electricity!F454</f>
        <v>0</v>
      </c>
      <c r="F429" s="2">
        <f>Electricity!G454</f>
        <v>0</v>
      </c>
      <c r="G429" s="2">
        <f>Electricity!H454</f>
        <v>0</v>
      </c>
      <c r="H429" s="2">
        <f>Electricity!I454</f>
        <v>0</v>
      </c>
      <c r="I429" s="2">
        <f>Electricity!J454</f>
        <v>0</v>
      </c>
    </row>
    <row r="430" spans="2:9" x14ac:dyDescent="0.35">
      <c r="B430" s="458" t="str">
        <f t="shared" si="7"/>
        <v>01/18/2019 08:00:00 AM</v>
      </c>
      <c r="C430" s="458">
        <v>43483</v>
      </c>
      <c r="D430" s="459">
        <v>0.33333333333333337</v>
      </c>
      <c r="E430" s="2">
        <f>Electricity!F455</f>
        <v>0</v>
      </c>
      <c r="F430" s="2">
        <f>Electricity!G455</f>
        <v>0</v>
      </c>
      <c r="G430" s="2">
        <f>Electricity!H455</f>
        <v>0</v>
      </c>
      <c r="H430" s="2">
        <f>Electricity!I455</f>
        <v>0</v>
      </c>
      <c r="I430" s="2">
        <f>Electricity!J455</f>
        <v>0</v>
      </c>
    </row>
    <row r="431" spans="2:9" x14ac:dyDescent="0.35">
      <c r="B431" s="458" t="str">
        <f t="shared" si="7"/>
        <v>01/18/2019 09:00:00 AM</v>
      </c>
      <c r="C431" s="458">
        <v>43483</v>
      </c>
      <c r="D431" s="459">
        <v>0.375</v>
      </c>
      <c r="E431" s="2">
        <f>Electricity!F456</f>
        <v>0</v>
      </c>
      <c r="F431" s="2">
        <f>Electricity!G456</f>
        <v>0</v>
      </c>
      <c r="G431" s="2">
        <f>Electricity!H456</f>
        <v>0</v>
      </c>
      <c r="H431" s="2">
        <f>Electricity!I456</f>
        <v>0</v>
      </c>
      <c r="I431" s="2">
        <f>Electricity!J456</f>
        <v>0</v>
      </c>
    </row>
    <row r="432" spans="2:9" x14ac:dyDescent="0.35">
      <c r="B432" s="458" t="str">
        <f t="shared" si="7"/>
        <v>01/18/2019 10:00:00 AM</v>
      </c>
      <c r="C432" s="458">
        <v>43483</v>
      </c>
      <c r="D432" s="459">
        <v>0.41666666666666669</v>
      </c>
      <c r="E432" s="2">
        <f>Electricity!F457</f>
        <v>0</v>
      </c>
      <c r="F432" s="2">
        <f>Electricity!G457</f>
        <v>0</v>
      </c>
      <c r="G432" s="2">
        <f>Electricity!H457</f>
        <v>0</v>
      </c>
      <c r="H432" s="2">
        <f>Electricity!I457</f>
        <v>0</v>
      </c>
      <c r="I432" s="2">
        <f>Electricity!J457</f>
        <v>0</v>
      </c>
    </row>
    <row r="433" spans="2:9" x14ac:dyDescent="0.35">
      <c r="B433" s="458" t="str">
        <f t="shared" si="7"/>
        <v>01/18/2019 11:00:00 AM</v>
      </c>
      <c r="C433" s="458">
        <v>43483</v>
      </c>
      <c r="D433" s="459">
        <v>0.45833333333333337</v>
      </c>
      <c r="E433" s="2">
        <f>Electricity!F458</f>
        <v>0</v>
      </c>
      <c r="F433" s="2">
        <f>Electricity!G458</f>
        <v>0</v>
      </c>
      <c r="G433" s="2">
        <f>Electricity!H458</f>
        <v>0</v>
      </c>
      <c r="H433" s="2">
        <f>Electricity!I458</f>
        <v>0</v>
      </c>
      <c r="I433" s="2">
        <f>Electricity!J458</f>
        <v>0</v>
      </c>
    </row>
    <row r="434" spans="2:9" x14ac:dyDescent="0.35">
      <c r="B434" s="458" t="str">
        <f t="shared" si="7"/>
        <v>01/18/2019 12:00:00 PM</v>
      </c>
      <c r="C434" s="458">
        <v>43483</v>
      </c>
      <c r="D434" s="459">
        <v>0.50000000000000011</v>
      </c>
      <c r="E434" s="2">
        <f>Electricity!F459</f>
        <v>0</v>
      </c>
      <c r="F434" s="2">
        <f>Electricity!G459</f>
        <v>0</v>
      </c>
      <c r="G434" s="2">
        <f>Electricity!H459</f>
        <v>0</v>
      </c>
      <c r="H434" s="2">
        <f>Electricity!I459</f>
        <v>0</v>
      </c>
      <c r="I434" s="2">
        <f>Electricity!J459</f>
        <v>0</v>
      </c>
    </row>
    <row r="435" spans="2:9" x14ac:dyDescent="0.35">
      <c r="B435" s="458" t="str">
        <f t="shared" si="7"/>
        <v>01/18/2019 01:00:00 PM</v>
      </c>
      <c r="C435" s="458">
        <v>43483</v>
      </c>
      <c r="D435" s="459">
        <v>0.54166666666666674</v>
      </c>
      <c r="E435" s="2">
        <f>Electricity!F460</f>
        <v>0</v>
      </c>
      <c r="F435" s="2">
        <f>Electricity!G460</f>
        <v>0</v>
      </c>
      <c r="G435" s="2">
        <f>Electricity!H460</f>
        <v>0</v>
      </c>
      <c r="H435" s="2">
        <f>Electricity!I460</f>
        <v>0</v>
      </c>
      <c r="I435" s="2">
        <f>Electricity!J460</f>
        <v>0</v>
      </c>
    </row>
    <row r="436" spans="2:9" x14ac:dyDescent="0.35">
      <c r="B436" s="458" t="str">
        <f t="shared" si="7"/>
        <v>01/18/2019 02:00:00 PM</v>
      </c>
      <c r="C436" s="458">
        <v>43483</v>
      </c>
      <c r="D436" s="459">
        <v>0.58333333333333337</v>
      </c>
      <c r="E436" s="2">
        <f>Electricity!F461</f>
        <v>0</v>
      </c>
      <c r="F436" s="2">
        <f>Electricity!G461</f>
        <v>0</v>
      </c>
      <c r="G436" s="2">
        <f>Electricity!H461</f>
        <v>0</v>
      </c>
      <c r="H436" s="2">
        <f>Electricity!I461</f>
        <v>0</v>
      </c>
      <c r="I436" s="2">
        <f>Electricity!J461</f>
        <v>0</v>
      </c>
    </row>
    <row r="437" spans="2:9" x14ac:dyDescent="0.35">
      <c r="B437" s="458" t="str">
        <f t="shared" si="7"/>
        <v>01/18/2019 03:00:00 PM</v>
      </c>
      <c r="C437" s="458">
        <v>43483</v>
      </c>
      <c r="D437" s="459">
        <v>0.62500000000000011</v>
      </c>
      <c r="E437" s="2">
        <f>Electricity!F462</f>
        <v>0</v>
      </c>
      <c r="F437" s="2">
        <f>Electricity!G462</f>
        <v>0</v>
      </c>
      <c r="G437" s="2">
        <f>Electricity!H462</f>
        <v>0</v>
      </c>
      <c r="H437" s="2">
        <f>Electricity!I462</f>
        <v>0</v>
      </c>
      <c r="I437" s="2">
        <f>Electricity!J462</f>
        <v>0</v>
      </c>
    </row>
    <row r="438" spans="2:9" x14ac:dyDescent="0.35">
      <c r="B438" s="458" t="str">
        <f t="shared" si="7"/>
        <v>01/18/2019 04:00:00 PM</v>
      </c>
      <c r="C438" s="458">
        <v>43483</v>
      </c>
      <c r="D438" s="459">
        <v>0.66666666666666674</v>
      </c>
      <c r="E438" s="2">
        <f>Electricity!F463</f>
        <v>0</v>
      </c>
      <c r="F438" s="2">
        <f>Electricity!G463</f>
        <v>0</v>
      </c>
      <c r="G438" s="2">
        <f>Electricity!H463</f>
        <v>0</v>
      </c>
      <c r="H438" s="2">
        <f>Electricity!I463</f>
        <v>0</v>
      </c>
      <c r="I438" s="2">
        <f>Electricity!J463</f>
        <v>0</v>
      </c>
    </row>
    <row r="439" spans="2:9" x14ac:dyDescent="0.35">
      <c r="B439" s="458" t="str">
        <f t="shared" si="7"/>
        <v>01/18/2019 05:00:00 PM</v>
      </c>
      <c r="C439" s="458">
        <v>43483</v>
      </c>
      <c r="D439" s="459">
        <v>0.70833333333333337</v>
      </c>
      <c r="E439" s="2">
        <f>Electricity!F464</f>
        <v>0</v>
      </c>
      <c r="F439" s="2">
        <f>Electricity!G464</f>
        <v>0</v>
      </c>
      <c r="G439" s="2">
        <f>Electricity!H464</f>
        <v>0</v>
      </c>
      <c r="H439" s="2">
        <f>Electricity!I464</f>
        <v>0</v>
      </c>
      <c r="I439" s="2">
        <f>Electricity!J464</f>
        <v>0</v>
      </c>
    </row>
    <row r="440" spans="2:9" x14ac:dyDescent="0.35">
      <c r="B440" s="458" t="str">
        <f t="shared" si="7"/>
        <v>01/18/2019 06:00:00 PM</v>
      </c>
      <c r="C440" s="458">
        <v>43483</v>
      </c>
      <c r="D440" s="459">
        <v>0.75000000000000011</v>
      </c>
      <c r="E440" s="2">
        <f>Electricity!F465</f>
        <v>0</v>
      </c>
      <c r="F440" s="2">
        <f>Electricity!G465</f>
        <v>0</v>
      </c>
      <c r="G440" s="2">
        <f>Electricity!H465</f>
        <v>0</v>
      </c>
      <c r="H440" s="2">
        <f>Electricity!I465</f>
        <v>0</v>
      </c>
      <c r="I440" s="2">
        <f>Electricity!J465</f>
        <v>0</v>
      </c>
    </row>
    <row r="441" spans="2:9" x14ac:dyDescent="0.35">
      <c r="B441" s="458" t="str">
        <f t="shared" si="7"/>
        <v>01/18/2019 07:00:00 PM</v>
      </c>
      <c r="C441" s="458">
        <v>43483</v>
      </c>
      <c r="D441" s="459">
        <v>0.79166666666666674</v>
      </c>
      <c r="E441" s="2">
        <f>Electricity!F466</f>
        <v>0</v>
      </c>
      <c r="F441" s="2">
        <f>Electricity!G466</f>
        <v>0</v>
      </c>
      <c r="G441" s="2">
        <f>Electricity!H466</f>
        <v>0</v>
      </c>
      <c r="H441" s="2">
        <f>Electricity!I466</f>
        <v>0</v>
      </c>
      <c r="I441" s="2">
        <f>Electricity!J466</f>
        <v>0</v>
      </c>
    </row>
    <row r="442" spans="2:9" x14ac:dyDescent="0.35">
      <c r="B442" s="458" t="str">
        <f t="shared" si="7"/>
        <v>01/18/2019 08:00:00 PM</v>
      </c>
      <c r="C442" s="458">
        <v>43483</v>
      </c>
      <c r="D442" s="459">
        <v>0.83333333333333337</v>
      </c>
      <c r="E442" s="2">
        <f>Electricity!F467</f>
        <v>0</v>
      </c>
      <c r="F442" s="2">
        <f>Electricity!G467</f>
        <v>0</v>
      </c>
      <c r="G442" s="2">
        <f>Electricity!H467</f>
        <v>0</v>
      </c>
      <c r="H442" s="2">
        <f>Electricity!I467</f>
        <v>0</v>
      </c>
      <c r="I442" s="2">
        <f>Electricity!J467</f>
        <v>0</v>
      </c>
    </row>
    <row r="443" spans="2:9" x14ac:dyDescent="0.35">
      <c r="B443" s="458" t="str">
        <f t="shared" si="7"/>
        <v>01/18/2019 09:00:00 PM</v>
      </c>
      <c r="C443" s="458">
        <v>43483</v>
      </c>
      <c r="D443" s="459">
        <v>0.87500000000000011</v>
      </c>
      <c r="E443" s="2">
        <f>Electricity!F468</f>
        <v>0</v>
      </c>
      <c r="F443" s="2">
        <f>Electricity!G468</f>
        <v>0</v>
      </c>
      <c r="G443" s="2">
        <f>Electricity!H468</f>
        <v>0</v>
      </c>
      <c r="H443" s="2">
        <f>Electricity!I468</f>
        <v>0</v>
      </c>
      <c r="I443" s="2">
        <f>Electricity!J468</f>
        <v>0</v>
      </c>
    </row>
    <row r="444" spans="2:9" x14ac:dyDescent="0.35">
      <c r="B444" s="458" t="str">
        <f t="shared" si="7"/>
        <v>01/18/2019 10:00:00 PM</v>
      </c>
      <c r="C444" s="458">
        <v>43483</v>
      </c>
      <c r="D444" s="459">
        <v>0.91666666666666674</v>
      </c>
      <c r="E444" s="2">
        <f>Electricity!F469</f>
        <v>0</v>
      </c>
      <c r="F444" s="2">
        <f>Electricity!G469</f>
        <v>0</v>
      </c>
      <c r="G444" s="2">
        <f>Electricity!H469</f>
        <v>0</v>
      </c>
      <c r="H444" s="2">
        <f>Electricity!I469</f>
        <v>0</v>
      </c>
      <c r="I444" s="2">
        <f>Electricity!J469</f>
        <v>0</v>
      </c>
    </row>
    <row r="445" spans="2:9" x14ac:dyDescent="0.35">
      <c r="B445" s="458" t="str">
        <f t="shared" si="7"/>
        <v>01/18/2019 11:00:00 PM</v>
      </c>
      <c r="C445" s="458">
        <v>43483</v>
      </c>
      <c r="D445" s="459">
        <v>0.95833333333333337</v>
      </c>
      <c r="E445" s="2">
        <f>Electricity!F470</f>
        <v>0</v>
      </c>
      <c r="F445" s="2">
        <f>Electricity!G470</f>
        <v>0</v>
      </c>
      <c r="G445" s="2">
        <f>Electricity!H470</f>
        <v>0</v>
      </c>
      <c r="H445" s="2">
        <f>Electricity!I470</f>
        <v>0</v>
      </c>
      <c r="I445" s="2">
        <f>Electricity!J470</f>
        <v>0</v>
      </c>
    </row>
    <row r="446" spans="2:9" x14ac:dyDescent="0.35">
      <c r="B446" s="458" t="str">
        <f t="shared" si="7"/>
        <v>01/19/2019 12:00:00 AM</v>
      </c>
      <c r="C446" s="458">
        <v>43484</v>
      </c>
      <c r="D446" s="459">
        <v>3.1225022567582528E-17</v>
      </c>
      <c r="E446" s="2">
        <f>Electricity!F471</f>
        <v>0</v>
      </c>
      <c r="F446" s="2">
        <f>Electricity!G471</f>
        <v>0</v>
      </c>
      <c r="G446" s="2">
        <f>Electricity!H471</f>
        <v>0</v>
      </c>
      <c r="H446" s="2">
        <f>Electricity!I471</f>
        <v>0</v>
      </c>
      <c r="I446" s="2">
        <f>Electricity!J471</f>
        <v>0</v>
      </c>
    </row>
    <row r="447" spans="2:9" x14ac:dyDescent="0.35">
      <c r="B447" s="458" t="str">
        <f t="shared" si="7"/>
        <v>01/19/2019 01:00:00 AM</v>
      </c>
      <c r="C447" s="458">
        <v>43484</v>
      </c>
      <c r="D447" s="459">
        <v>4.1666666666666699E-2</v>
      </c>
      <c r="E447" s="2">
        <f>Electricity!F472</f>
        <v>0</v>
      </c>
      <c r="F447" s="2">
        <f>Electricity!G472</f>
        <v>0</v>
      </c>
      <c r="G447" s="2">
        <f>Electricity!H472</f>
        <v>0</v>
      </c>
      <c r="H447" s="2">
        <f>Electricity!I472</f>
        <v>0</v>
      </c>
      <c r="I447" s="2">
        <f>Electricity!J472</f>
        <v>0</v>
      </c>
    </row>
    <row r="448" spans="2:9" x14ac:dyDescent="0.35">
      <c r="B448" s="458" t="str">
        <f t="shared" si="7"/>
        <v>01/19/2019 02:00:00 AM</v>
      </c>
      <c r="C448" s="458">
        <v>43484</v>
      </c>
      <c r="D448" s="459">
        <v>8.333333333333337E-2</v>
      </c>
      <c r="E448" s="2">
        <f>Electricity!F473</f>
        <v>0</v>
      </c>
      <c r="F448" s="2">
        <f>Electricity!G473</f>
        <v>0</v>
      </c>
      <c r="G448" s="2">
        <f>Electricity!H473</f>
        <v>0</v>
      </c>
      <c r="H448" s="2">
        <f>Electricity!I473</f>
        <v>0</v>
      </c>
      <c r="I448" s="2">
        <f>Electricity!J473</f>
        <v>0</v>
      </c>
    </row>
    <row r="449" spans="2:9" x14ac:dyDescent="0.35">
      <c r="B449" s="458" t="str">
        <f t="shared" si="7"/>
        <v>01/19/2019 03:00:00 AM</v>
      </c>
      <c r="C449" s="458">
        <v>43484</v>
      </c>
      <c r="D449" s="459">
        <v>0.12500000000000006</v>
      </c>
      <c r="E449" s="2">
        <f>Electricity!F474</f>
        <v>0</v>
      </c>
      <c r="F449" s="2">
        <f>Electricity!G474</f>
        <v>0</v>
      </c>
      <c r="G449" s="2">
        <f>Electricity!H474</f>
        <v>0</v>
      </c>
      <c r="H449" s="2">
        <f>Electricity!I474</f>
        <v>0</v>
      </c>
      <c r="I449" s="2">
        <f>Electricity!J474</f>
        <v>0</v>
      </c>
    </row>
    <row r="450" spans="2:9" x14ac:dyDescent="0.35">
      <c r="B450" s="458" t="str">
        <f t="shared" si="7"/>
        <v>01/19/2019 04:00:00 AM</v>
      </c>
      <c r="C450" s="458">
        <v>43484</v>
      </c>
      <c r="D450" s="459">
        <v>0.16666666666666669</v>
      </c>
      <c r="E450" s="2">
        <f>Electricity!F475</f>
        <v>0</v>
      </c>
      <c r="F450" s="2">
        <f>Electricity!G475</f>
        <v>0</v>
      </c>
      <c r="G450" s="2">
        <f>Electricity!H475</f>
        <v>0</v>
      </c>
      <c r="H450" s="2">
        <f>Electricity!I475</f>
        <v>0</v>
      </c>
      <c r="I450" s="2">
        <f>Electricity!J475</f>
        <v>0</v>
      </c>
    </row>
    <row r="451" spans="2:9" x14ac:dyDescent="0.35">
      <c r="B451" s="458" t="str">
        <f t="shared" si="7"/>
        <v>01/19/2019 05:00:00 AM</v>
      </c>
      <c r="C451" s="458">
        <v>43484</v>
      </c>
      <c r="D451" s="459">
        <v>0.20833333333333337</v>
      </c>
      <c r="E451" s="2">
        <f>Electricity!F476</f>
        <v>0</v>
      </c>
      <c r="F451" s="2">
        <f>Electricity!G476</f>
        <v>0</v>
      </c>
      <c r="G451" s="2">
        <f>Electricity!H476</f>
        <v>0</v>
      </c>
      <c r="H451" s="2">
        <f>Electricity!I476</f>
        <v>0</v>
      </c>
      <c r="I451" s="2">
        <f>Electricity!J476</f>
        <v>0</v>
      </c>
    </row>
    <row r="452" spans="2:9" x14ac:dyDescent="0.35">
      <c r="B452" s="458" t="str">
        <f t="shared" si="7"/>
        <v>01/19/2019 06:00:00 AM</v>
      </c>
      <c r="C452" s="458">
        <v>43484</v>
      </c>
      <c r="D452" s="459">
        <v>0.25</v>
      </c>
      <c r="E452" s="2">
        <f>Electricity!F477</f>
        <v>0</v>
      </c>
      <c r="F452" s="2">
        <f>Electricity!G477</f>
        <v>0</v>
      </c>
      <c r="G452" s="2">
        <f>Electricity!H477</f>
        <v>0</v>
      </c>
      <c r="H452" s="2">
        <f>Electricity!I477</f>
        <v>0</v>
      </c>
      <c r="I452" s="2">
        <f>Electricity!J477</f>
        <v>0</v>
      </c>
    </row>
    <row r="453" spans="2:9" x14ac:dyDescent="0.35">
      <c r="B453" s="458" t="str">
        <f t="shared" si="7"/>
        <v>01/19/2019 07:00:00 AM</v>
      </c>
      <c r="C453" s="458">
        <v>43484</v>
      </c>
      <c r="D453" s="459">
        <v>0.29166666666666669</v>
      </c>
      <c r="E453" s="2">
        <f>Electricity!F478</f>
        <v>0</v>
      </c>
      <c r="F453" s="2">
        <f>Electricity!G478</f>
        <v>0</v>
      </c>
      <c r="G453" s="2">
        <f>Electricity!H478</f>
        <v>0</v>
      </c>
      <c r="H453" s="2">
        <f>Electricity!I478</f>
        <v>0</v>
      </c>
      <c r="I453" s="2">
        <f>Electricity!J478</f>
        <v>0</v>
      </c>
    </row>
    <row r="454" spans="2:9" x14ac:dyDescent="0.35">
      <c r="B454" s="458" t="str">
        <f t="shared" si="7"/>
        <v>01/19/2019 08:00:00 AM</v>
      </c>
      <c r="C454" s="458">
        <v>43484</v>
      </c>
      <c r="D454" s="459">
        <v>0.33333333333333337</v>
      </c>
      <c r="E454" s="2">
        <f>Electricity!F479</f>
        <v>0</v>
      </c>
      <c r="F454" s="2">
        <f>Electricity!G479</f>
        <v>0</v>
      </c>
      <c r="G454" s="2">
        <f>Electricity!H479</f>
        <v>0</v>
      </c>
      <c r="H454" s="2">
        <f>Electricity!I479</f>
        <v>0</v>
      </c>
      <c r="I454" s="2">
        <f>Electricity!J479</f>
        <v>0</v>
      </c>
    </row>
    <row r="455" spans="2:9" x14ac:dyDescent="0.35">
      <c r="B455" s="458" t="str">
        <f t="shared" si="7"/>
        <v>01/19/2019 09:00:00 AM</v>
      </c>
      <c r="C455" s="458">
        <v>43484</v>
      </c>
      <c r="D455" s="459">
        <v>0.375</v>
      </c>
      <c r="E455" s="2">
        <f>Electricity!F480</f>
        <v>0</v>
      </c>
      <c r="F455" s="2">
        <f>Electricity!G480</f>
        <v>0</v>
      </c>
      <c r="G455" s="2">
        <f>Electricity!H480</f>
        <v>0</v>
      </c>
      <c r="H455" s="2">
        <f>Electricity!I480</f>
        <v>0</v>
      </c>
      <c r="I455" s="2">
        <f>Electricity!J480</f>
        <v>0</v>
      </c>
    </row>
    <row r="456" spans="2:9" x14ac:dyDescent="0.35">
      <c r="B456" s="458" t="str">
        <f t="shared" si="7"/>
        <v>01/19/2019 10:00:00 AM</v>
      </c>
      <c r="C456" s="458">
        <v>43484</v>
      </c>
      <c r="D456" s="459">
        <v>0.41666666666666669</v>
      </c>
      <c r="E456" s="2">
        <f>Electricity!F481</f>
        <v>0</v>
      </c>
      <c r="F456" s="2">
        <f>Electricity!G481</f>
        <v>0</v>
      </c>
      <c r="G456" s="2">
        <f>Electricity!H481</f>
        <v>0</v>
      </c>
      <c r="H456" s="2">
        <f>Electricity!I481</f>
        <v>0</v>
      </c>
      <c r="I456" s="2">
        <f>Electricity!J481</f>
        <v>0</v>
      </c>
    </row>
    <row r="457" spans="2:9" x14ac:dyDescent="0.35">
      <c r="B457" s="458" t="str">
        <f t="shared" si="7"/>
        <v>01/19/2019 11:00:00 AM</v>
      </c>
      <c r="C457" s="458">
        <v>43484</v>
      </c>
      <c r="D457" s="459">
        <v>0.45833333333333337</v>
      </c>
      <c r="E457" s="2">
        <f>Electricity!F482</f>
        <v>0</v>
      </c>
      <c r="F457" s="2">
        <f>Electricity!G482</f>
        <v>0</v>
      </c>
      <c r="G457" s="2">
        <f>Electricity!H482</f>
        <v>0</v>
      </c>
      <c r="H457" s="2">
        <f>Electricity!I482</f>
        <v>0</v>
      </c>
      <c r="I457" s="2">
        <f>Electricity!J482</f>
        <v>0</v>
      </c>
    </row>
    <row r="458" spans="2:9" x14ac:dyDescent="0.35">
      <c r="B458" s="458" t="str">
        <f t="shared" si="7"/>
        <v>01/19/2019 12:00:00 PM</v>
      </c>
      <c r="C458" s="458">
        <v>43484</v>
      </c>
      <c r="D458" s="459">
        <v>0.50000000000000011</v>
      </c>
      <c r="E458" s="2">
        <f>Electricity!F483</f>
        <v>0</v>
      </c>
      <c r="F458" s="2">
        <f>Electricity!G483</f>
        <v>0</v>
      </c>
      <c r="G458" s="2">
        <f>Electricity!H483</f>
        <v>0</v>
      </c>
      <c r="H458" s="2">
        <f>Electricity!I483</f>
        <v>0</v>
      </c>
      <c r="I458" s="2">
        <f>Electricity!J483</f>
        <v>0</v>
      </c>
    </row>
    <row r="459" spans="2:9" x14ac:dyDescent="0.35">
      <c r="B459" s="458" t="str">
        <f t="shared" si="7"/>
        <v>01/19/2019 01:00:00 PM</v>
      </c>
      <c r="C459" s="458">
        <v>43484</v>
      </c>
      <c r="D459" s="459">
        <v>0.54166666666666674</v>
      </c>
      <c r="E459" s="2">
        <f>Electricity!F484</f>
        <v>0</v>
      </c>
      <c r="F459" s="2">
        <f>Electricity!G484</f>
        <v>0</v>
      </c>
      <c r="G459" s="2">
        <f>Electricity!H484</f>
        <v>0</v>
      </c>
      <c r="H459" s="2">
        <f>Electricity!I484</f>
        <v>0</v>
      </c>
      <c r="I459" s="2">
        <f>Electricity!J484</f>
        <v>0</v>
      </c>
    </row>
    <row r="460" spans="2:9" x14ac:dyDescent="0.35">
      <c r="B460" s="458" t="str">
        <f t="shared" si="7"/>
        <v>01/19/2019 02:00:00 PM</v>
      </c>
      <c r="C460" s="458">
        <v>43484</v>
      </c>
      <c r="D460" s="459">
        <v>0.58333333333333337</v>
      </c>
      <c r="E460" s="2">
        <f>Electricity!F485</f>
        <v>0</v>
      </c>
      <c r="F460" s="2">
        <f>Electricity!G485</f>
        <v>0</v>
      </c>
      <c r="G460" s="2">
        <f>Electricity!H485</f>
        <v>0</v>
      </c>
      <c r="H460" s="2">
        <f>Electricity!I485</f>
        <v>0</v>
      </c>
      <c r="I460" s="2">
        <f>Electricity!J485</f>
        <v>0</v>
      </c>
    </row>
    <row r="461" spans="2:9" x14ac:dyDescent="0.35">
      <c r="B461" s="458" t="str">
        <f t="shared" si="7"/>
        <v>01/19/2019 03:00:00 PM</v>
      </c>
      <c r="C461" s="458">
        <v>43484</v>
      </c>
      <c r="D461" s="459">
        <v>0.62500000000000011</v>
      </c>
      <c r="E461" s="2">
        <f>Electricity!F486</f>
        <v>0</v>
      </c>
      <c r="F461" s="2">
        <f>Electricity!G486</f>
        <v>0</v>
      </c>
      <c r="G461" s="2">
        <f>Electricity!H486</f>
        <v>0</v>
      </c>
      <c r="H461" s="2">
        <f>Electricity!I486</f>
        <v>0</v>
      </c>
      <c r="I461" s="2">
        <f>Electricity!J486</f>
        <v>0</v>
      </c>
    </row>
    <row r="462" spans="2:9" x14ac:dyDescent="0.35">
      <c r="B462" s="458" t="str">
        <f t="shared" si="7"/>
        <v>01/19/2019 04:00:00 PM</v>
      </c>
      <c r="C462" s="458">
        <v>43484</v>
      </c>
      <c r="D462" s="459">
        <v>0.66666666666666674</v>
      </c>
      <c r="E462" s="2">
        <f>Electricity!F487</f>
        <v>0</v>
      </c>
      <c r="F462" s="2">
        <f>Electricity!G487</f>
        <v>0</v>
      </c>
      <c r="G462" s="2">
        <f>Electricity!H487</f>
        <v>0</v>
      </c>
      <c r="H462" s="2">
        <f>Electricity!I487</f>
        <v>0</v>
      </c>
      <c r="I462" s="2">
        <f>Electricity!J487</f>
        <v>0</v>
      </c>
    </row>
    <row r="463" spans="2:9" x14ac:dyDescent="0.35">
      <c r="B463" s="458" t="str">
        <f t="shared" ref="B463:B526" si="8">CONCATENATE(TEXT(C463,"mm/dd/yyyy")," ",TEXT(D463,"hh:mm:ss AM/PM"))</f>
        <v>01/19/2019 05:00:00 PM</v>
      </c>
      <c r="C463" s="458">
        <v>43484</v>
      </c>
      <c r="D463" s="459">
        <v>0.70833333333333337</v>
      </c>
      <c r="E463" s="2">
        <f>Electricity!F488</f>
        <v>0</v>
      </c>
      <c r="F463" s="2">
        <f>Electricity!G488</f>
        <v>0</v>
      </c>
      <c r="G463" s="2">
        <f>Electricity!H488</f>
        <v>0</v>
      </c>
      <c r="H463" s="2">
        <f>Electricity!I488</f>
        <v>0</v>
      </c>
      <c r="I463" s="2">
        <f>Electricity!J488</f>
        <v>0</v>
      </c>
    </row>
    <row r="464" spans="2:9" x14ac:dyDescent="0.35">
      <c r="B464" s="458" t="str">
        <f t="shared" si="8"/>
        <v>01/19/2019 06:00:00 PM</v>
      </c>
      <c r="C464" s="458">
        <v>43484</v>
      </c>
      <c r="D464" s="459">
        <v>0.75000000000000011</v>
      </c>
      <c r="E464" s="2">
        <f>Electricity!F489</f>
        <v>0</v>
      </c>
      <c r="F464" s="2">
        <f>Electricity!G489</f>
        <v>0</v>
      </c>
      <c r="G464" s="2">
        <f>Electricity!H489</f>
        <v>0</v>
      </c>
      <c r="H464" s="2">
        <f>Electricity!I489</f>
        <v>0</v>
      </c>
      <c r="I464" s="2">
        <f>Electricity!J489</f>
        <v>0</v>
      </c>
    </row>
    <row r="465" spans="2:9" x14ac:dyDescent="0.35">
      <c r="B465" s="458" t="str">
        <f t="shared" si="8"/>
        <v>01/19/2019 07:00:00 PM</v>
      </c>
      <c r="C465" s="458">
        <v>43484</v>
      </c>
      <c r="D465" s="459">
        <v>0.79166666666666674</v>
      </c>
      <c r="E465" s="2">
        <f>Electricity!F490</f>
        <v>0</v>
      </c>
      <c r="F465" s="2">
        <f>Electricity!G490</f>
        <v>0</v>
      </c>
      <c r="G465" s="2">
        <f>Electricity!H490</f>
        <v>0</v>
      </c>
      <c r="H465" s="2">
        <f>Electricity!I490</f>
        <v>0</v>
      </c>
      <c r="I465" s="2">
        <f>Electricity!J490</f>
        <v>0</v>
      </c>
    </row>
    <row r="466" spans="2:9" x14ac:dyDescent="0.35">
      <c r="B466" s="458" t="str">
        <f t="shared" si="8"/>
        <v>01/19/2019 08:00:00 PM</v>
      </c>
      <c r="C466" s="458">
        <v>43484</v>
      </c>
      <c r="D466" s="459">
        <v>0.83333333333333337</v>
      </c>
      <c r="E466" s="2">
        <f>Electricity!F491</f>
        <v>0</v>
      </c>
      <c r="F466" s="2">
        <f>Electricity!G491</f>
        <v>0</v>
      </c>
      <c r="G466" s="2">
        <f>Electricity!H491</f>
        <v>0</v>
      </c>
      <c r="H466" s="2">
        <f>Electricity!I491</f>
        <v>0</v>
      </c>
      <c r="I466" s="2">
        <f>Electricity!J491</f>
        <v>0</v>
      </c>
    </row>
    <row r="467" spans="2:9" x14ac:dyDescent="0.35">
      <c r="B467" s="458" t="str">
        <f t="shared" si="8"/>
        <v>01/19/2019 09:00:00 PM</v>
      </c>
      <c r="C467" s="458">
        <v>43484</v>
      </c>
      <c r="D467" s="459">
        <v>0.87500000000000011</v>
      </c>
      <c r="E467" s="2">
        <f>Electricity!F492</f>
        <v>0</v>
      </c>
      <c r="F467" s="2">
        <f>Electricity!G492</f>
        <v>0</v>
      </c>
      <c r="G467" s="2">
        <f>Electricity!H492</f>
        <v>0</v>
      </c>
      <c r="H467" s="2">
        <f>Electricity!I492</f>
        <v>0</v>
      </c>
      <c r="I467" s="2">
        <f>Electricity!J492</f>
        <v>0</v>
      </c>
    </row>
    <row r="468" spans="2:9" x14ac:dyDescent="0.35">
      <c r="B468" s="458" t="str">
        <f t="shared" si="8"/>
        <v>01/19/2019 10:00:00 PM</v>
      </c>
      <c r="C468" s="458">
        <v>43484</v>
      </c>
      <c r="D468" s="459">
        <v>0.91666666666666674</v>
      </c>
      <c r="E468" s="2">
        <f>Electricity!F493</f>
        <v>0</v>
      </c>
      <c r="F468" s="2">
        <f>Electricity!G493</f>
        <v>0</v>
      </c>
      <c r="G468" s="2">
        <f>Electricity!H493</f>
        <v>0</v>
      </c>
      <c r="H468" s="2">
        <f>Electricity!I493</f>
        <v>0</v>
      </c>
      <c r="I468" s="2">
        <f>Electricity!J493</f>
        <v>0</v>
      </c>
    </row>
    <row r="469" spans="2:9" x14ac:dyDescent="0.35">
      <c r="B469" s="458" t="str">
        <f t="shared" si="8"/>
        <v>01/19/2019 11:00:00 PM</v>
      </c>
      <c r="C469" s="458">
        <v>43484</v>
      </c>
      <c r="D469" s="459">
        <v>0.95833333333333337</v>
      </c>
      <c r="E469" s="2">
        <f>Electricity!F494</f>
        <v>0</v>
      </c>
      <c r="F469" s="2">
        <f>Electricity!G494</f>
        <v>0</v>
      </c>
      <c r="G469" s="2">
        <f>Electricity!H494</f>
        <v>0</v>
      </c>
      <c r="H469" s="2">
        <f>Electricity!I494</f>
        <v>0</v>
      </c>
      <c r="I469" s="2">
        <f>Electricity!J494</f>
        <v>0</v>
      </c>
    </row>
    <row r="470" spans="2:9" x14ac:dyDescent="0.35">
      <c r="B470" s="458" t="str">
        <f t="shared" si="8"/>
        <v>01/20/2019 12:00:00 AM</v>
      </c>
      <c r="C470" s="458">
        <v>43485</v>
      </c>
      <c r="D470" s="459">
        <v>3.1225022567582528E-17</v>
      </c>
      <c r="E470" s="2">
        <f>Electricity!F495</f>
        <v>0</v>
      </c>
      <c r="F470" s="2">
        <f>Electricity!G495</f>
        <v>0</v>
      </c>
      <c r="G470" s="2">
        <f>Electricity!H495</f>
        <v>0</v>
      </c>
      <c r="H470" s="2">
        <f>Electricity!I495</f>
        <v>0</v>
      </c>
      <c r="I470" s="2">
        <f>Electricity!J495</f>
        <v>0</v>
      </c>
    </row>
    <row r="471" spans="2:9" x14ac:dyDescent="0.35">
      <c r="B471" s="458" t="str">
        <f t="shared" si="8"/>
        <v>01/20/2019 01:00:00 AM</v>
      </c>
      <c r="C471" s="458">
        <v>43485</v>
      </c>
      <c r="D471" s="459">
        <v>4.1666666666666699E-2</v>
      </c>
      <c r="E471" s="2">
        <f>Electricity!F496</f>
        <v>0</v>
      </c>
      <c r="F471" s="2">
        <f>Electricity!G496</f>
        <v>0</v>
      </c>
      <c r="G471" s="2">
        <f>Electricity!H496</f>
        <v>0</v>
      </c>
      <c r="H471" s="2">
        <f>Electricity!I496</f>
        <v>0</v>
      </c>
      <c r="I471" s="2">
        <f>Electricity!J496</f>
        <v>0</v>
      </c>
    </row>
    <row r="472" spans="2:9" x14ac:dyDescent="0.35">
      <c r="B472" s="458" t="str">
        <f t="shared" si="8"/>
        <v>01/20/2019 02:00:00 AM</v>
      </c>
      <c r="C472" s="458">
        <v>43485</v>
      </c>
      <c r="D472" s="459">
        <v>8.333333333333337E-2</v>
      </c>
      <c r="E472" s="2">
        <f>Electricity!F497</f>
        <v>0</v>
      </c>
      <c r="F472" s="2">
        <f>Electricity!G497</f>
        <v>0</v>
      </c>
      <c r="G472" s="2">
        <f>Electricity!H497</f>
        <v>0</v>
      </c>
      <c r="H472" s="2">
        <f>Electricity!I497</f>
        <v>0</v>
      </c>
      <c r="I472" s="2">
        <f>Electricity!J497</f>
        <v>0</v>
      </c>
    </row>
    <row r="473" spans="2:9" x14ac:dyDescent="0.35">
      <c r="B473" s="458" t="str">
        <f t="shared" si="8"/>
        <v>01/20/2019 03:00:00 AM</v>
      </c>
      <c r="C473" s="458">
        <v>43485</v>
      </c>
      <c r="D473" s="459">
        <v>0.12500000000000006</v>
      </c>
      <c r="E473" s="2">
        <f>Electricity!F498</f>
        <v>0</v>
      </c>
      <c r="F473" s="2">
        <f>Electricity!G498</f>
        <v>0</v>
      </c>
      <c r="G473" s="2">
        <f>Electricity!H498</f>
        <v>0</v>
      </c>
      <c r="H473" s="2">
        <f>Electricity!I498</f>
        <v>0</v>
      </c>
      <c r="I473" s="2">
        <f>Electricity!J498</f>
        <v>0</v>
      </c>
    </row>
    <row r="474" spans="2:9" x14ac:dyDescent="0.35">
      <c r="B474" s="458" t="str">
        <f t="shared" si="8"/>
        <v>01/20/2019 04:00:00 AM</v>
      </c>
      <c r="C474" s="458">
        <v>43485</v>
      </c>
      <c r="D474" s="459">
        <v>0.16666666666666669</v>
      </c>
      <c r="E474" s="2">
        <f>Electricity!F499</f>
        <v>0</v>
      </c>
      <c r="F474" s="2">
        <f>Electricity!G499</f>
        <v>0</v>
      </c>
      <c r="G474" s="2">
        <f>Electricity!H499</f>
        <v>0</v>
      </c>
      <c r="H474" s="2">
        <f>Electricity!I499</f>
        <v>0</v>
      </c>
      <c r="I474" s="2">
        <f>Electricity!J499</f>
        <v>0</v>
      </c>
    </row>
    <row r="475" spans="2:9" x14ac:dyDescent="0.35">
      <c r="B475" s="458" t="str">
        <f t="shared" si="8"/>
        <v>01/20/2019 05:00:00 AM</v>
      </c>
      <c r="C475" s="458">
        <v>43485</v>
      </c>
      <c r="D475" s="459">
        <v>0.20833333333333337</v>
      </c>
      <c r="E475" s="2">
        <f>Electricity!F500</f>
        <v>0</v>
      </c>
      <c r="F475" s="2">
        <f>Electricity!G500</f>
        <v>0</v>
      </c>
      <c r="G475" s="2">
        <f>Electricity!H500</f>
        <v>0</v>
      </c>
      <c r="H475" s="2">
        <f>Electricity!I500</f>
        <v>0</v>
      </c>
      <c r="I475" s="2">
        <f>Electricity!J500</f>
        <v>0</v>
      </c>
    </row>
    <row r="476" spans="2:9" x14ac:dyDescent="0.35">
      <c r="B476" s="458" t="str">
        <f t="shared" si="8"/>
        <v>01/20/2019 06:00:00 AM</v>
      </c>
      <c r="C476" s="458">
        <v>43485</v>
      </c>
      <c r="D476" s="459">
        <v>0.25</v>
      </c>
      <c r="E476" s="2">
        <f>Electricity!F501</f>
        <v>0</v>
      </c>
      <c r="F476" s="2">
        <f>Electricity!G501</f>
        <v>0</v>
      </c>
      <c r="G476" s="2">
        <f>Electricity!H501</f>
        <v>0</v>
      </c>
      <c r="H476" s="2">
        <f>Electricity!I501</f>
        <v>0</v>
      </c>
      <c r="I476" s="2">
        <f>Electricity!J501</f>
        <v>0</v>
      </c>
    </row>
    <row r="477" spans="2:9" x14ac:dyDescent="0.35">
      <c r="B477" s="458" t="str">
        <f t="shared" si="8"/>
        <v>01/20/2019 07:00:00 AM</v>
      </c>
      <c r="C477" s="458">
        <v>43485</v>
      </c>
      <c r="D477" s="459">
        <v>0.29166666666666669</v>
      </c>
      <c r="E477" s="2">
        <f>Electricity!F502</f>
        <v>0</v>
      </c>
      <c r="F477" s="2">
        <f>Electricity!G502</f>
        <v>0</v>
      </c>
      <c r="G477" s="2">
        <f>Electricity!H502</f>
        <v>0</v>
      </c>
      <c r="H477" s="2">
        <f>Electricity!I502</f>
        <v>0</v>
      </c>
      <c r="I477" s="2">
        <f>Electricity!J502</f>
        <v>0</v>
      </c>
    </row>
    <row r="478" spans="2:9" x14ac:dyDescent="0.35">
      <c r="B478" s="458" t="str">
        <f t="shared" si="8"/>
        <v>01/20/2019 08:00:00 AM</v>
      </c>
      <c r="C478" s="458">
        <v>43485</v>
      </c>
      <c r="D478" s="459">
        <v>0.33333333333333337</v>
      </c>
      <c r="E478" s="2">
        <f>Electricity!F503</f>
        <v>0</v>
      </c>
      <c r="F478" s="2">
        <f>Electricity!G503</f>
        <v>0</v>
      </c>
      <c r="G478" s="2">
        <f>Electricity!H503</f>
        <v>0</v>
      </c>
      <c r="H478" s="2">
        <f>Electricity!I503</f>
        <v>0</v>
      </c>
      <c r="I478" s="2">
        <f>Electricity!J503</f>
        <v>0</v>
      </c>
    </row>
    <row r="479" spans="2:9" x14ac:dyDescent="0.35">
      <c r="B479" s="458" t="str">
        <f t="shared" si="8"/>
        <v>01/20/2019 09:00:00 AM</v>
      </c>
      <c r="C479" s="458">
        <v>43485</v>
      </c>
      <c r="D479" s="459">
        <v>0.375</v>
      </c>
      <c r="E479" s="2">
        <f>Electricity!F504</f>
        <v>0</v>
      </c>
      <c r="F479" s="2">
        <f>Electricity!G504</f>
        <v>0</v>
      </c>
      <c r="G479" s="2">
        <f>Electricity!H504</f>
        <v>0</v>
      </c>
      <c r="H479" s="2">
        <f>Electricity!I504</f>
        <v>0</v>
      </c>
      <c r="I479" s="2">
        <f>Electricity!J504</f>
        <v>0</v>
      </c>
    </row>
    <row r="480" spans="2:9" x14ac:dyDescent="0.35">
      <c r="B480" s="458" t="str">
        <f t="shared" si="8"/>
        <v>01/20/2019 10:00:00 AM</v>
      </c>
      <c r="C480" s="458">
        <v>43485</v>
      </c>
      <c r="D480" s="459">
        <v>0.41666666666666669</v>
      </c>
      <c r="E480" s="2">
        <f>Electricity!F505</f>
        <v>0</v>
      </c>
      <c r="F480" s="2">
        <f>Electricity!G505</f>
        <v>0</v>
      </c>
      <c r="G480" s="2">
        <f>Electricity!H505</f>
        <v>0</v>
      </c>
      <c r="H480" s="2">
        <f>Electricity!I505</f>
        <v>0</v>
      </c>
      <c r="I480" s="2">
        <f>Electricity!J505</f>
        <v>0</v>
      </c>
    </row>
    <row r="481" spans="2:9" x14ac:dyDescent="0.35">
      <c r="B481" s="458" t="str">
        <f t="shared" si="8"/>
        <v>01/20/2019 11:00:00 AM</v>
      </c>
      <c r="C481" s="458">
        <v>43485</v>
      </c>
      <c r="D481" s="459">
        <v>0.45833333333333337</v>
      </c>
      <c r="E481" s="2">
        <f>Electricity!F506</f>
        <v>0</v>
      </c>
      <c r="F481" s="2">
        <f>Electricity!G506</f>
        <v>0</v>
      </c>
      <c r="G481" s="2">
        <f>Electricity!H506</f>
        <v>0</v>
      </c>
      <c r="H481" s="2">
        <f>Electricity!I506</f>
        <v>0</v>
      </c>
      <c r="I481" s="2">
        <f>Electricity!J506</f>
        <v>0</v>
      </c>
    </row>
    <row r="482" spans="2:9" x14ac:dyDescent="0.35">
      <c r="B482" s="458" t="str">
        <f t="shared" si="8"/>
        <v>01/20/2019 12:00:00 PM</v>
      </c>
      <c r="C482" s="458">
        <v>43485</v>
      </c>
      <c r="D482" s="459">
        <v>0.50000000000000011</v>
      </c>
      <c r="E482" s="2">
        <f>Electricity!F507</f>
        <v>0</v>
      </c>
      <c r="F482" s="2">
        <f>Electricity!G507</f>
        <v>0</v>
      </c>
      <c r="G482" s="2">
        <f>Electricity!H507</f>
        <v>0</v>
      </c>
      <c r="H482" s="2">
        <f>Electricity!I507</f>
        <v>0</v>
      </c>
      <c r="I482" s="2">
        <f>Electricity!J507</f>
        <v>0</v>
      </c>
    </row>
    <row r="483" spans="2:9" x14ac:dyDescent="0.35">
      <c r="B483" s="458" t="str">
        <f t="shared" si="8"/>
        <v>01/20/2019 01:00:00 PM</v>
      </c>
      <c r="C483" s="458">
        <v>43485</v>
      </c>
      <c r="D483" s="459">
        <v>0.54166666666666674</v>
      </c>
      <c r="E483" s="2">
        <f>Electricity!F508</f>
        <v>0</v>
      </c>
      <c r="F483" s="2">
        <f>Electricity!G508</f>
        <v>0</v>
      </c>
      <c r="G483" s="2">
        <f>Electricity!H508</f>
        <v>0</v>
      </c>
      <c r="H483" s="2">
        <f>Electricity!I508</f>
        <v>0</v>
      </c>
      <c r="I483" s="2">
        <f>Electricity!J508</f>
        <v>0</v>
      </c>
    </row>
    <row r="484" spans="2:9" x14ac:dyDescent="0.35">
      <c r="B484" s="458" t="str">
        <f t="shared" si="8"/>
        <v>01/20/2019 02:00:00 PM</v>
      </c>
      <c r="C484" s="458">
        <v>43485</v>
      </c>
      <c r="D484" s="459">
        <v>0.58333333333333337</v>
      </c>
      <c r="E484" s="2">
        <f>Electricity!F509</f>
        <v>0</v>
      </c>
      <c r="F484" s="2">
        <f>Electricity!G509</f>
        <v>0</v>
      </c>
      <c r="G484" s="2">
        <f>Electricity!H509</f>
        <v>0</v>
      </c>
      <c r="H484" s="2">
        <f>Electricity!I509</f>
        <v>0</v>
      </c>
      <c r="I484" s="2">
        <f>Electricity!J509</f>
        <v>0</v>
      </c>
    </row>
    <row r="485" spans="2:9" x14ac:dyDescent="0.35">
      <c r="B485" s="458" t="str">
        <f t="shared" si="8"/>
        <v>01/20/2019 03:00:00 PM</v>
      </c>
      <c r="C485" s="458">
        <v>43485</v>
      </c>
      <c r="D485" s="459">
        <v>0.62500000000000011</v>
      </c>
      <c r="E485" s="2">
        <f>Electricity!F510</f>
        <v>0</v>
      </c>
      <c r="F485" s="2">
        <f>Electricity!G510</f>
        <v>0</v>
      </c>
      <c r="G485" s="2">
        <f>Electricity!H510</f>
        <v>0</v>
      </c>
      <c r="H485" s="2">
        <f>Electricity!I510</f>
        <v>0</v>
      </c>
      <c r="I485" s="2">
        <f>Electricity!J510</f>
        <v>0</v>
      </c>
    </row>
    <row r="486" spans="2:9" x14ac:dyDescent="0.35">
      <c r="B486" s="458" t="str">
        <f t="shared" si="8"/>
        <v>01/20/2019 04:00:00 PM</v>
      </c>
      <c r="C486" s="458">
        <v>43485</v>
      </c>
      <c r="D486" s="459">
        <v>0.66666666666666674</v>
      </c>
      <c r="E486" s="2">
        <f>Electricity!F511</f>
        <v>0</v>
      </c>
      <c r="F486" s="2">
        <f>Electricity!G511</f>
        <v>0</v>
      </c>
      <c r="G486" s="2">
        <f>Electricity!H511</f>
        <v>0</v>
      </c>
      <c r="H486" s="2">
        <f>Electricity!I511</f>
        <v>0</v>
      </c>
      <c r="I486" s="2">
        <f>Electricity!J511</f>
        <v>0</v>
      </c>
    </row>
    <row r="487" spans="2:9" x14ac:dyDescent="0.35">
      <c r="B487" s="458" t="str">
        <f t="shared" si="8"/>
        <v>01/20/2019 05:00:00 PM</v>
      </c>
      <c r="C487" s="458">
        <v>43485</v>
      </c>
      <c r="D487" s="459">
        <v>0.70833333333333337</v>
      </c>
      <c r="E487" s="2">
        <f>Electricity!F512</f>
        <v>0</v>
      </c>
      <c r="F487" s="2">
        <f>Electricity!G512</f>
        <v>0</v>
      </c>
      <c r="G487" s="2">
        <f>Electricity!H512</f>
        <v>0</v>
      </c>
      <c r="H487" s="2">
        <f>Electricity!I512</f>
        <v>0</v>
      </c>
      <c r="I487" s="2">
        <f>Electricity!J512</f>
        <v>0</v>
      </c>
    </row>
    <row r="488" spans="2:9" x14ac:dyDescent="0.35">
      <c r="B488" s="458" t="str">
        <f t="shared" si="8"/>
        <v>01/20/2019 06:00:00 PM</v>
      </c>
      <c r="C488" s="458">
        <v>43485</v>
      </c>
      <c r="D488" s="459">
        <v>0.75000000000000011</v>
      </c>
      <c r="E488" s="2">
        <f>Electricity!F513</f>
        <v>0</v>
      </c>
      <c r="F488" s="2">
        <f>Electricity!G513</f>
        <v>0</v>
      </c>
      <c r="G488" s="2">
        <f>Electricity!H513</f>
        <v>0</v>
      </c>
      <c r="H488" s="2">
        <f>Electricity!I513</f>
        <v>0</v>
      </c>
      <c r="I488" s="2">
        <f>Electricity!J513</f>
        <v>0</v>
      </c>
    </row>
    <row r="489" spans="2:9" x14ac:dyDescent="0.35">
      <c r="B489" s="458" t="str">
        <f t="shared" si="8"/>
        <v>01/20/2019 07:00:00 PM</v>
      </c>
      <c r="C489" s="458">
        <v>43485</v>
      </c>
      <c r="D489" s="459">
        <v>0.79166666666666674</v>
      </c>
      <c r="E489" s="2">
        <f>Electricity!F514</f>
        <v>0</v>
      </c>
      <c r="F489" s="2">
        <f>Electricity!G514</f>
        <v>0</v>
      </c>
      <c r="G489" s="2">
        <f>Electricity!H514</f>
        <v>0</v>
      </c>
      <c r="H489" s="2">
        <f>Electricity!I514</f>
        <v>0</v>
      </c>
      <c r="I489" s="2">
        <f>Electricity!J514</f>
        <v>0</v>
      </c>
    </row>
    <row r="490" spans="2:9" x14ac:dyDescent="0.35">
      <c r="B490" s="458" t="str">
        <f t="shared" si="8"/>
        <v>01/20/2019 08:00:00 PM</v>
      </c>
      <c r="C490" s="458">
        <v>43485</v>
      </c>
      <c r="D490" s="459">
        <v>0.83333333333333337</v>
      </c>
      <c r="E490" s="2">
        <f>Electricity!F515</f>
        <v>0</v>
      </c>
      <c r="F490" s="2">
        <f>Electricity!G515</f>
        <v>0</v>
      </c>
      <c r="G490" s="2">
        <f>Electricity!H515</f>
        <v>0</v>
      </c>
      <c r="H490" s="2">
        <f>Electricity!I515</f>
        <v>0</v>
      </c>
      <c r="I490" s="2">
        <f>Electricity!J515</f>
        <v>0</v>
      </c>
    </row>
    <row r="491" spans="2:9" x14ac:dyDescent="0.35">
      <c r="B491" s="458" t="str">
        <f t="shared" si="8"/>
        <v>01/20/2019 09:00:00 PM</v>
      </c>
      <c r="C491" s="458">
        <v>43485</v>
      </c>
      <c r="D491" s="459">
        <v>0.87500000000000011</v>
      </c>
      <c r="E491" s="2">
        <f>Electricity!F516</f>
        <v>0</v>
      </c>
      <c r="F491" s="2">
        <f>Electricity!G516</f>
        <v>0</v>
      </c>
      <c r="G491" s="2">
        <f>Electricity!H516</f>
        <v>0</v>
      </c>
      <c r="H491" s="2">
        <f>Electricity!I516</f>
        <v>0</v>
      </c>
      <c r="I491" s="2">
        <f>Electricity!J516</f>
        <v>0</v>
      </c>
    </row>
    <row r="492" spans="2:9" x14ac:dyDescent="0.35">
      <c r="B492" s="458" t="str">
        <f t="shared" si="8"/>
        <v>01/20/2019 10:00:00 PM</v>
      </c>
      <c r="C492" s="458">
        <v>43485</v>
      </c>
      <c r="D492" s="459">
        <v>0.91666666666666674</v>
      </c>
      <c r="E492" s="2">
        <f>Electricity!F517</f>
        <v>0</v>
      </c>
      <c r="F492" s="2">
        <f>Electricity!G517</f>
        <v>0</v>
      </c>
      <c r="G492" s="2">
        <f>Electricity!H517</f>
        <v>0</v>
      </c>
      <c r="H492" s="2">
        <f>Electricity!I517</f>
        <v>0</v>
      </c>
      <c r="I492" s="2">
        <f>Electricity!J517</f>
        <v>0</v>
      </c>
    </row>
    <row r="493" spans="2:9" x14ac:dyDescent="0.35">
      <c r="B493" s="458" t="str">
        <f t="shared" si="8"/>
        <v>01/20/2019 11:00:00 PM</v>
      </c>
      <c r="C493" s="458">
        <v>43485</v>
      </c>
      <c r="D493" s="459">
        <v>0.95833333333333337</v>
      </c>
      <c r="E493" s="2">
        <f>Electricity!F518</f>
        <v>0</v>
      </c>
      <c r="F493" s="2">
        <f>Electricity!G518</f>
        <v>0</v>
      </c>
      <c r="G493" s="2">
        <f>Electricity!H518</f>
        <v>0</v>
      </c>
      <c r="H493" s="2">
        <f>Electricity!I518</f>
        <v>0</v>
      </c>
      <c r="I493" s="2">
        <f>Electricity!J518</f>
        <v>0</v>
      </c>
    </row>
    <row r="494" spans="2:9" x14ac:dyDescent="0.35">
      <c r="B494" s="458" t="str">
        <f t="shared" si="8"/>
        <v>01/21/2019 12:00:00 AM</v>
      </c>
      <c r="C494" s="458">
        <v>43486</v>
      </c>
      <c r="D494" s="459">
        <v>3.1225022567582528E-17</v>
      </c>
      <c r="E494" s="2">
        <f>Electricity!F519</f>
        <v>0</v>
      </c>
      <c r="F494" s="2">
        <f>Electricity!G519</f>
        <v>0</v>
      </c>
      <c r="G494" s="2">
        <f>Electricity!H519</f>
        <v>0</v>
      </c>
      <c r="H494" s="2">
        <f>Electricity!I519</f>
        <v>0</v>
      </c>
      <c r="I494" s="2">
        <f>Electricity!J519</f>
        <v>0</v>
      </c>
    </row>
    <row r="495" spans="2:9" x14ac:dyDescent="0.35">
      <c r="B495" s="458" t="str">
        <f t="shared" si="8"/>
        <v>01/21/2019 01:00:00 AM</v>
      </c>
      <c r="C495" s="458">
        <v>43486</v>
      </c>
      <c r="D495" s="459">
        <v>4.1666666666666699E-2</v>
      </c>
      <c r="E495" s="2">
        <f>Electricity!F520</f>
        <v>0</v>
      </c>
      <c r="F495" s="2">
        <f>Electricity!G520</f>
        <v>0</v>
      </c>
      <c r="G495" s="2">
        <f>Electricity!H520</f>
        <v>0</v>
      </c>
      <c r="H495" s="2">
        <f>Electricity!I520</f>
        <v>0</v>
      </c>
      <c r="I495" s="2">
        <f>Electricity!J520</f>
        <v>0</v>
      </c>
    </row>
    <row r="496" spans="2:9" x14ac:dyDescent="0.35">
      <c r="B496" s="458" t="str">
        <f t="shared" si="8"/>
        <v>01/21/2019 02:00:00 AM</v>
      </c>
      <c r="C496" s="458">
        <v>43486</v>
      </c>
      <c r="D496" s="459">
        <v>8.333333333333337E-2</v>
      </c>
      <c r="E496" s="2">
        <f>Electricity!F521</f>
        <v>0</v>
      </c>
      <c r="F496" s="2">
        <f>Electricity!G521</f>
        <v>0</v>
      </c>
      <c r="G496" s="2">
        <f>Electricity!H521</f>
        <v>0</v>
      </c>
      <c r="H496" s="2">
        <f>Electricity!I521</f>
        <v>0</v>
      </c>
      <c r="I496" s="2">
        <f>Electricity!J521</f>
        <v>0</v>
      </c>
    </row>
    <row r="497" spans="2:9" x14ac:dyDescent="0.35">
      <c r="B497" s="458" t="str">
        <f t="shared" si="8"/>
        <v>01/21/2019 03:00:00 AM</v>
      </c>
      <c r="C497" s="458">
        <v>43486</v>
      </c>
      <c r="D497" s="459">
        <v>0.12500000000000006</v>
      </c>
      <c r="E497" s="2">
        <f>Electricity!F522</f>
        <v>0</v>
      </c>
      <c r="F497" s="2">
        <f>Electricity!G522</f>
        <v>0</v>
      </c>
      <c r="G497" s="2">
        <f>Electricity!H522</f>
        <v>0</v>
      </c>
      <c r="H497" s="2">
        <f>Electricity!I522</f>
        <v>0</v>
      </c>
      <c r="I497" s="2">
        <f>Electricity!J522</f>
        <v>0</v>
      </c>
    </row>
    <row r="498" spans="2:9" x14ac:dyDescent="0.35">
      <c r="B498" s="458" t="str">
        <f t="shared" si="8"/>
        <v>01/21/2019 04:00:00 AM</v>
      </c>
      <c r="C498" s="458">
        <v>43486</v>
      </c>
      <c r="D498" s="459">
        <v>0.16666666666666669</v>
      </c>
      <c r="E498" s="2">
        <f>Electricity!F523</f>
        <v>0</v>
      </c>
      <c r="F498" s="2">
        <f>Electricity!G523</f>
        <v>0</v>
      </c>
      <c r="G498" s="2">
        <f>Electricity!H523</f>
        <v>0</v>
      </c>
      <c r="H498" s="2">
        <f>Electricity!I523</f>
        <v>0</v>
      </c>
      <c r="I498" s="2">
        <f>Electricity!J523</f>
        <v>0</v>
      </c>
    </row>
    <row r="499" spans="2:9" x14ac:dyDescent="0.35">
      <c r="B499" s="458" t="str">
        <f t="shared" si="8"/>
        <v>01/21/2019 05:00:00 AM</v>
      </c>
      <c r="C499" s="458">
        <v>43486</v>
      </c>
      <c r="D499" s="459">
        <v>0.20833333333333337</v>
      </c>
      <c r="E499" s="2">
        <f>Electricity!F524</f>
        <v>0</v>
      </c>
      <c r="F499" s="2">
        <f>Electricity!G524</f>
        <v>0</v>
      </c>
      <c r="G499" s="2">
        <f>Electricity!H524</f>
        <v>0</v>
      </c>
      <c r="H499" s="2">
        <f>Electricity!I524</f>
        <v>0</v>
      </c>
      <c r="I499" s="2">
        <f>Electricity!J524</f>
        <v>0</v>
      </c>
    </row>
    <row r="500" spans="2:9" x14ac:dyDescent="0.35">
      <c r="B500" s="458" t="str">
        <f t="shared" si="8"/>
        <v>01/21/2019 06:00:00 AM</v>
      </c>
      <c r="C500" s="458">
        <v>43486</v>
      </c>
      <c r="D500" s="459">
        <v>0.25</v>
      </c>
      <c r="E500" s="2">
        <f>Electricity!F525</f>
        <v>0</v>
      </c>
      <c r="F500" s="2">
        <f>Electricity!G525</f>
        <v>0</v>
      </c>
      <c r="G500" s="2">
        <f>Electricity!H525</f>
        <v>0</v>
      </c>
      <c r="H500" s="2">
        <f>Electricity!I525</f>
        <v>0</v>
      </c>
      <c r="I500" s="2">
        <f>Electricity!J525</f>
        <v>0</v>
      </c>
    </row>
    <row r="501" spans="2:9" x14ac:dyDescent="0.35">
      <c r="B501" s="458" t="str">
        <f t="shared" si="8"/>
        <v>01/21/2019 07:00:00 AM</v>
      </c>
      <c r="C501" s="458">
        <v>43486</v>
      </c>
      <c r="D501" s="459">
        <v>0.29166666666666669</v>
      </c>
      <c r="E501" s="2">
        <f>Electricity!F526</f>
        <v>0</v>
      </c>
      <c r="F501" s="2">
        <f>Electricity!G526</f>
        <v>0</v>
      </c>
      <c r="G501" s="2">
        <f>Electricity!H526</f>
        <v>0</v>
      </c>
      <c r="H501" s="2">
        <f>Electricity!I526</f>
        <v>0</v>
      </c>
      <c r="I501" s="2">
        <f>Electricity!J526</f>
        <v>0</v>
      </c>
    </row>
    <row r="502" spans="2:9" x14ac:dyDescent="0.35">
      <c r="B502" s="458" t="str">
        <f t="shared" si="8"/>
        <v>01/21/2019 08:00:00 AM</v>
      </c>
      <c r="C502" s="458">
        <v>43486</v>
      </c>
      <c r="D502" s="459">
        <v>0.33333333333333337</v>
      </c>
      <c r="E502" s="2">
        <f>Electricity!F527</f>
        <v>0</v>
      </c>
      <c r="F502" s="2">
        <f>Electricity!G527</f>
        <v>0</v>
      </c>
      <c r="G502" s="2">
        <f>Electricity!H527</f>
        <v>0</v>
      </c>
      <c r="H502" s="2">
        <f>Electricity!I527</f>
        <v>0</v>
      </c>
      <c r="I502" s="2">
        <f>Electricity!J527</f>
        <v>0</v>
      </c>
    </row>
    <row r="503" spans="2:9" x14ac:dyDescent="0.35">
      <c r="B503" s="458" t="str">
        <f t="shared" si="8"/>
        <v>01/21/2019 09:00:00 AM</v>
      </c>
      <c r="C503" s="458">
        <v>43486</v>
      </c>
      <c r="D503" s="459">
        <v>0.375</v>
      </c>
      <c r="E503" s="2">
        <f>Electricity!F528</f>
        <v>0</v>
      </c>
      <c r="F503" s="2">
        <f>Electricity!G528</f>
        <v>0</v>
      </c>
      <c r="G503" s="2">
        <f>Electricity!H528</f>
        <v>0</v>
      </c>
      <c r="H503" s="2">
        <f>Electricity!I528</f>
        <v>0</v>
      </c>
      <c r="I503" s="2">
        <f>Electricity!J528</f>
        <v>0</v>
      </c>
    </row>
    <row r="504" spans="2:9" x14ac:dyDescent="0.35">
      <c r="B504" s="458" t="str">
        <f t="shared" si="8"/>
        <v>01/21/2019 10:00:00 AM</v>
      </c>
      <c r="C504" s="458">
        <v>43486</v>
      </c>
      <c r="D504" s="459">
        <v>0.41666666666666669</v>
      </c>
      <c r="E504" s="2">
        <f>Electricity!F529</f>
        <v>0</v>
      </c>
      <c r="F504" s="2">
        <f>Electricity!G529</f>
        <v>0</v>
      </c>
      <c r="G504" s="2">
        <f>Electricity!H529</f>
        <v>0</v>
      </c>
      <c r="H504" s="2">
        <f>Electricity!I529</f>
        <v>0</v>
      </c>
      <c r="I504" s="2">
        <f>Electricity!J529</f>
        <v>0</v>
      </c>
    </row>
    <row r="505" spans="2:9" x14ac:dyDescent="0.35">
      <c r="B505" s="458" t="str">
        <f t="shared" si="8"/>
        <v>01/21/2019 11:00:00 AM</v>
      </c>
      <c r="C505" s="458">
        <v>43486</v>
      </c>
      <c r="D505" s="459">
        <v>0.45833333333333337</v>
      </c>
      <c r="E505" s="2">
        <f>Electricity!F530</f>
        <v>0</v>
      </c>
      <c r="F505" s="2">
        <f>Electricity!G530</f>
        <v>0</v>
      </c>
      <c r="G505" s="2">
        <f>Electricity!H530</f>
        <v>0</v>
      </c>
      <c r="H505" s="2">
        <f>Electricity!I530</f>
        <v>0</v>
      </c>
      <c r="I505" s="2">
        <f>Electricity!J530</f>
        <v>0</v>
      </c>
    </row>
    <row r="506" spans="2:9" x14ac:dyDescent="0.35">
      <c r="B506" s="458" t="str">
        <f t="shared" si="8"/>
        <v>01/21/2019 12:00:00 PM</v>
      </c>
      <c r="C506" s="458">
        <v>43486</v>
      </c>
      <c r="D506" s="459">
        <v>0.50000000000000011</v>
      </c>
      <c r="E506" s="2">
        <f>Electricity!F531</f>
        <v>0</v>
      </c>
      <c r="F506" s="2">
        <f>Electricity!G531</f>
        <v>0</v>
      </c>
      <c r="G506" s="2">
        <f>Electricity!H531</f>
        <v>0</v>
      </c>
      <c r="H506" s="2">
        <f>Electricity!I531</f>
        <v>0</v>
      </c>
      <c r="I506" s="2">
        <f>Electricity!J531</f>
        <v>0</v>
      </c>
    </row>
    <row r="507" spans="2:9" x14ac:dyDescent="0.35">
      <c r="B507" s="458" t="str">
        <f t="shared" si="8"/>
        <v>01/21/2019 01:00:00 PM</v>
      </c>
      <c r="C507" s="458">
        <v>43486</v>
      </c>
      <c r="D507" s="459">
        <v>0.54166666666666674</v>
      </c>
      <c r="E507" s="2">
        <f>Electricity!F532</f>
        <v>0</v>
      </c>
      <c r="F507" s="2">
        <f>Electricity!G532</f>
        <v>0</v>
      </c>
      <c r="G507" s="2">
        <f>Electricity!H532</f>
        <v>0</v>
      </c>
      <c r="H507" s="2">
        <f>Electricity!I532</f>
        <v>0</v>
      </c>
      <c r="I507" s="2">
        <f>Electricity!J532</f>
        <v>0</v>
      </c>
    </row>
    <row r="508" spans="2:9" x14ac:dyDescent="0.35">
      <c r="B508" s="458" t="str">
        <f t="shared" si="8"/>
        <v>01/21/2019 02:00:00 PM</v>
      </c>
      <c r="C508" s="458">
        <v>43486</v>
      </c>
      <c r="D508" s="459">
        <v>0.58333333333333337</v>
      </c>
      <c r="E508" s="2">
        <f>Electricity!F533</f>
        <v>0</v>
      </c>
      <c r="F508" s="2">
        <f>Electricity!G533</f>
        <v>0</v>
      </c>
      <c r="G508" s="2">
        <f>Electricity!H533</f>
        <v>0</v>
      </c>
      <c r="H508" s="2">
        <f>Electricity!I533</f>
        <v>0</v>
      </c>
      <c r="I508" s="2">
        <f>Electricity!J533</f>
        <v>0</v>
      </c>
    </row>
    <row r="509" spans="2:9" x14ac:dyDescent="0.35">
      <c r="B509" s="458" t="str">
        <f t="shared" si="8"/>
        <v>01/21/2019 03:00:00 PM</v>
      </c>
      <c r="C509" s="458">
        <v>43486</v>
      </c>
      <c r="D509" s="459">
        <v>0.62500000000000011</v>
      </c>
      <c r="E509" s="2">
        <f>Electricity!F534</f>
        <v>0</v>
      </c>
      <c r="F509" s="2">
        <f>Electricity!G534</f>
        <v>0</v>
      </c>
      <c r="G509" s="2">
        <f>Electricity!H534</f>
        <v>0</v>
      </c>
      <c r="H509" s="2">
        <f>Electricity!I534</f>
        <v>0</v>
      </c>
      <c r="I509" s="2">
        <f>Electricity!J534</f>
        <v>0</v>
      </c>
    </row>
    <row r="510" spans="2:9" x14ac:dyDescent="0.35">
      <c r="B510" s="458" t="str">
        <f t="shared" si="8"/>
        <v>01/21/2019 04:00:00 PM</v>
      </c>
      <c r="C510" s="458">
        <v>43486</v>
      </c>
      <c r="D510" s="459">
        <v>0.66666666666666674</v>
      </c>
      <c r="E510" s="2">
        <f>Electricity!F535</f>
        <v>0</v>
      </c>
      <c r="F510" s="2">
        <f>Electricity!G535</f>
        <v>0</v>
      </c>
      <c r="G510" s="2">
        <f>Electricity!H535</f>
        <v>0</v>
      </c>
      <c r="H510" s="2">
        <f>Electricity!I535</f>
        <v>0</v>
      </c>
      <c r="I510" s="2">
        <f>Electricity!J535</f>
        <v>0</v>
      </c>
    </row>
    <row r="511" spans="2:9" x14ac:dyDescent="0.35">
      <c r="B511" s="458" t="str">
        <f t="shared" si="8"/>
        <v>01/21/2019 05:00:00 PM</v>
      </c>
      <c r="C511" s="458">
        <v>43486</v>
      </c>
      <c r="D511" s="459">
        <v>0.70833333333333337</v>
      </c>
      <c r="E511" s="2">
        <f>Electricity!F536</f>
        <v>0</v>
      </c>
      <c r="F511" s="2">
        <f>Electricity!G536</f>
        <v>0</v>
      </c>
      <c r="G511" s="2">
        <f>Electricity!H536</f>
        <v>0</v>
      </c>
      <c r="H511" s="2">
        <f>Electricity!I536</f>
        <v>0</v>
      </c>
      <c r="I511" s="2">
        <f>Electricity!J536</f>
        <v>0</v>
      </c>
    </row>
    <row r="512" spans="2:9" x14ac:dyDescent="0.35">
      <c r="B512" s="458" t="str">
        <f t="shared" si="8"/>
        <v>01/21/2019 06:00:00 PM</v>
      </c>
      <c r="C512" s="458">
        <v>43486</v>
      </c>
      <c r="D512" s="459">
        <v>0.75000000000000011</v>
      </c>
      <c r="E512" s="2">
        <f>Electricity!F537</f>
        <v>0</v>
      </c>
      <c r="F512" s="2">
        <f>Electricity!G537</f>
        <v>0</v>
      </c>
      <c r="G512" s="2">
        <f>Electricity!H537</f>
        <v>0</v>
      </c>
      <c r="H512" s="2">
        <f>Electricity!I537</f>
        <v>0</v>
      </c>
      <c r="I512" s="2">
        <f>Electricity!J537</f>
        <v>0</v>
      </c>
    </row>
    <row r="513" spans="2:9" x14ac:dyDescent="0.35">
      <c r="B513" s="458" t="str">
        <f t="shared" si="8"/>
        <v>01/21/2019 07:00:00 PM</v>
      </c>
      <c r="C513" s="458">
        <v>43486</v>
      </c>
      <c r="D513" s="459">
        <v>0.79166666666666674</v>
      </c>
      <c r="E513" s="2">
        <f>Electricity!F538</f>
        <v>0</v>
      </c>
      <c r="F513" s="2">
        <f>Electricity!G538</f>
        <v>0</v>
      </c>
      <c r="G513" s="2">
        <f>Electricity!H538</f>
        <v>0</v>
      </c>
      <c r="H513" s="2">
        <f>Electricity!I538</f>
        <v>0</v>
      </c>
      <c r="I513" s="2">
        <f>Electricity!J538</f>
        <v>0</v>
      </c>
    </row>
    <row r="514" spans="2:9" x14ac:dyDescent="0.35">
      <c r="B514" s="458" t="str">
        <f t="shared" si="8"/>
        <v>01/21/2019 08:00:00 PM</v>
      </c>
      <c r="C514" s="458">
        <v>43486</v>
      </c>
      <c r="D514" s="459">
        <v>0.83333333333333337</v>
      </c>
      <c r="E514" s="2">
        <f>Electricity!F539</f>
        <v>0</v>
      </c>
      <c r="F514" s="2">
        <f>Electricity!G539</f>
        <v>0</v>
      </c>
      <c r="G514" s="2">
        <f>Electricity!H539</f>
        <v>0</v>
      </c>
      <c r="H514" s="2">
        <f>Electricity!I539</f>
        <v>0</v>
      </c>
      <c r="I514" s="2">
        <f>Electricity!J539</f>
        <v>0</v>
      </c>
    </row>
    <row r="515" spans="2:9" x14ac:dyDescent="0.35">
      <c r="B515" s="458" t="str">
        <f t="shared" si="8"/>
        <v>01/21/2019 09:00:00 PM</v>
      </c>
      <c r="C515" s="458">
        <v>43486</v>
      </c>
      <c r="D515" s="459">
        <v>0.87500000000000011</v>
      </c>
      <c r="E515" s="2">
        <f>Electricity!F540</f>
        <v>0</v>
      </c>
      <c r="F515" s="2">
        <f>Electricity!G540</f>
        <v>0</v>
      </c>
      <c r="G515" s="2">
        <f>Electricity!H540</f>
        <v>0</v>
      </c>
      <c r="H515" s="2">
        <f>Electricity!I540</f>
        <v>0</v>
      </c>
      <c r="I515" s="2">
        <f>Electricity!J540</f>
        <v>0</v>
      </c>
    </row>
    <row r="516" spans="2:9" x14ac:dyDescent="0.35">
      <c r="B516" s="458" t="str">
        <f t="shared" si="8"/>
        <v>01/21/2019 10:00:00 PM</v>
      </c>
      <c r="C516" s="458">
        <v>43486</v>
      </c>
      <c r="D516" s="459">
        <v>0.91666666666666674</v>
      </c>
      <c r="E516" s="2">
        <f>Electricity!F541</f>
        <v>0</v>
      </c>
      <c r="F516" s="2">
        <f>Electricity!G541</f>
        <v>0</v>
      </c>
      <c r="G516" s="2">
        <f>Electricity!H541</f>
        <v>0</v>
      </c>
      <c r="H516" s="2">
        <f>Electricity!I541</f>
        <v>0</v>
      </c>
      <c r="I516" s="2">
        <f>Electricity!J541</f>
        <v>0</v>
      </c>
    </row>
    <row r="517" spans="2:9" x14ac:dyDescent="0.35">
      <c r="B517" s="458" t="str">
        <f t="shared" si="8"/>
        <v>01/21/2019 11:00:00 PM</v>
      </c>
      <c r="C517" s="458">
        <v>43486</v>
      </c>
      <c r="D517" s="459">
        <v>0.95833333333333337</v>
      </c>
      <c r="E517" s="2">
        <f>Electricity!F542</f>
        <v>0</v>
      </c>
      <c r="F517" s="2">
        <f>Electricity!G542</f>
        <v>0</v>
      </c>
      <c r="G517" s="2">
        <f>Electricity!H542</f>
        <v>0</v>
      </c>
      <c r="H517" s="2">
        <f>Electricity!I542</f>
        <v>0</v>
      </c>
      <c r="I517" s="2">
        <f>Electricity!J542</f>
        <v>0</v>
      </c>
    </row>
    <row r="518" spans="2:9" x14ac:dyDescent="0.35">
      <c r="B518" s="458" t="str">
        <f t="shared" si="8"/>
        <v>01/22/2019 12:00:00 AM</v>
      </c>
      <c r="C518" s="458">
        <v>43487</v>
      </c>
      <c r="D518" s="459">
        <v>3.1225022567582528E-17</v>
      </c>
      <c r="E518" s="2">
        <f>Electricity!F543</f>
        <v>0</v>
      </c>
      <c r="F518" s="2">
        <f>Electricity!G543</f>
        <v>0</v>
      </c>
      <c r="G518" s="2">
        <f>Electricity!H543</f>
        <v>0</v>
      </c>
      <c r="H518" s="2">
        <f>Electricity!I543</f>
        <v>0</v>
      </c>
      <c r="I518" s="2">
        <f>Electricity!J543</f>
        <v>0</v>
      </c>
    </row>
    <row r="519" spans="2:9" x14ac:dyDescent="0.35">
      <c r="B519" s="458" t="str">
        <f t="shared" si="8"/>
        <v>01/22/2019 01:00:00 AM</v>
      </c>
      <c r="C519" s="458">
        <v>43487</v>
      </c>
      <c r="D519" s="459">
        <v>4.1666666666666699E-2</v>
      </c>
      <c r="E519" s="2">
        <f>Electricity!F544</f>
        <v>0</v>
      </c>
      <c r="F519" s="2">
        <f>Electricity!G544</f>
        <v>0</v>
      </c>
      <c r="G519" s="2">
        <f>Electricity!H544</f>
        <v>0</v>
      </c>
      <c r="H519" s="2">
        <f>Electricity!I544</f>
        <v>0</v>
      </c>
      <c r="I519" s="2">
        <f>Electricity!J544</f>
        <v>0</v>
      </c>
    </row>
    <row r="520" spans="2:9" x14ac:dyDescent="0.35">
      <c r="B520" s="458" t="str">
        <f t="shared" si="8"/>
        <v>01/22/2019 02:00:00 AM</v>
      </c>
      <c r="C520" s="458">
        <v>43487</v>
      </c>
      <c r="D520" s="459">
        <v>8.333333333333337E-2</v>
      </c>
      <c r="E520" s="2">
        <f>Electricity!F545</f>
        <v>0</v>
      </c>
      <c r="F520" s="2">
        <f>Electricity!G545</f>
        <v>0</v>
      </c>
      <c r="G520" s="2">
        <f>Electricity!H545</f>
        <v>0</v>
      </c>
      <c r="H520" s="2">
        <f>Electricity!I545</f>
        <v>0</v>
      </c>
      <c r="I520" s="2">
        <f>Electricity!J545</f>
        <v>0</v>
      </c>
    </row>
    <row r="521" spans="2:9" x14ac:dyDescent="0.35">
      <c r="B521" s="458" t="str">
        <f t="shared" si="8"/>
        <v>01/22/2019 03:00:00 AM</v>
      </c>
      <c r="C521" s="458">
        <v>43487</v>
      </c>
      <c r="D521" s="459">
        <v>0.12500000000000006</v>
      </c>
      <c r="E521" s="2">
        <f>Electricity!F546</f>
        <v>0</v>
      </c>
      <c r="F521" s="2">
        <f>Electricity!G546</f>
        <v>0</v>
      </c>
      <c r="G521" s="2">
        <f>Electricity!H546</f>
        <v>0</v>
      </c>
      <c r="H521" s="2">
        <f>Electricity!I546</f>
        <v>0</v>
      </c>
      <c r="I521" s="2">
        <f>Electricity!J546</f>
        <v>0</v>
      </c>
    </row>
    <row r="522" spans="2:9" x14ac:dyDescent="0.35">
      <c r="B522" s="458" t="str">
        <f t="shared" si="8"/>
        <v>01/22/2019 04:00:00 AM</v>
      </c>
      <c r="C522" s="458">
        <v>43487</v>
      </c>
      <c r="D522" s="459">
        <v>0.16666666666666669</v>
      </c>
      <c r="E522" s="2">
        <f>Electricity!F547</f>
        <v>0</v>
      </c>
      <c r="F522" s="2">
        <f>Electricity!G547</f>
        <v>0</v>
      </c>
      <c r="G522" s="2">
        <f>Electricity!H547</f>
        <v>0</v>
      </c>
      <c r="H522" s="2">
        <f>Electricity!I547</f>
        <v>0</v>
      </c>
      <c r="I522" s="2">
        <f>Electricity!J547</f>
        <v>0</v>
      </c>
    </row>
    <row r="523" spans="2:9" x14ac:dyDescent="0.35">
      <c r="B523" s="458" t="str">
        <f t="shared" si="8"/>
        <v>01/22/2019 05:00:00 AM</v>
      </c>
      <c r="C523" s="458">
        <v>43487</v>
      </c>
      <c r="D523" s="459">
        <v>0.20833333333333337</v>
      </c>
      <c r="E523" s="2">
        <f>Electricity!F548</f>
        <v>0</v>
      </c>
      <c r="F523" s="2">
        <f>Electricity!G548</f>
        <v>0</v>
      </c>
      <c r="G523" s="2">
        <f>Electricity!H548</f>
        <v>0</v>
      </c>
      <c r="H523" s="2">
        <f>Electricity!I548</f>
        <v>0</v>
      </c>
      <c r="I523" s="2">
        <f>Electricity!J548</f>
        <v>0</v>
      </c>
    </row>
    <row r="524" spans="2:9" x14ac:dyDescent="0.35">
      <c r="B524" s="458" t="str">
        <f t="shared" si="8"/>
        <v>01/22/2019 06:00:00 AM</v>
      </c>
      <c r="C524" s="458">
        <v>43487</v>
      </c>
      <c r="D524" s="459">
        <v>0.25</v>
      </c>
      <c r="E524" s="2">
        <f>Electricity!F549</f>
        <v>0</v>
      </c>
      <c r="F524" s="2">
        <f>Electricity!G549</f>
        <v>0</v>
      </c>
      <c r="G524" s="2">
        <f>Electricity!H549</f>
        <v>0</v>
      </c>
      <c r="H524" s="2">
        <f>Electricity!I549</f>
        <v>0</v>
      </c>
      <c r="I524" s="2">
        <f>Electricity!J549</f>
        <v>0</v>
      </c>
    </row>
    <row r="525" spans="2:9" x14ac:dyDescent="0.35">
      <c r="B525" s="458" t="str">
        <f t="shared" si="8"/>
        <v>01/22/2019 07:00:00 AM</v>
      </c>
      <c r="C525" s="458">
        <v>43487</v>
      </c>
      <c r="D525" s="459">
        <v>0.29166666666666669</v>
      </c>
      <c r="E525" s="2">
        <f>Electricity!F550</f>
        <v>0</v>
      </c>
      <c r="F525" s="2">
        <f>Electricity!G550</f>
        <v>0</v>
      </c>
      <c r="G525" s="2">
        <f>Electricity!H550</f>
        <v>0</v>
      </c>
      <c r="H525" s="2">
        <f>Electricity!I550</f>
        <v>0</v>
      </c>
      <c r="I525" s="2">
        <f>Electricity!J550</f>
        <v>0</v>
      </c>
    </row>
    <row r="526" spans="2:9" x14ac:dyDescent="0.35">
      <c r="B526" s="458" t="str">
        <f t="shared" si="8"/>
        <v>01/22/2019 08:00:00 AM</v>
      </c>
      <c r="C526" s="458">
        <v>43487</v>
      </c>
      <c r="D526" s="459">
        <v>0.33333333333333337</v>
      </c>
      <c r="E526" s="2">
        <f>Electricity!F551</f>
        <v>0</v>
      </c>
      <c r="F526" s="2">
        <f>Electricity!G551</f>
        <v>0</v>
      </c>
      <c r="G526" s="2">
        <f>Electricity!H551</f>
        <v>0</v>
      </c>
      <c r="H526" s="2">
        <f>Electricity!I551</f>
        <v>0</v>
      </c>
      <c r="I526" s="2">
        <f>Electricity!J551</f>
        <v>0</v>
      </c>
    </row>
    <row r="527" spans="2:9" x14ac:dyDescent="0.35">
      <c r="B527" s="458" t="str">
        <f t="shared" ref="B527:B590" si="9">CONCATENATE(TEXT(C527,"mm/dd/yyyy")," ",TEXT(D527,"hh:mm:ss AM/PM"))</f>
        <v>01/22/2019 09:00:00 AM</v>
      </c>
      <c r="C527" s="458">
        <v>43487</v>
      </c>
      <c r="D527" s="459">
        <v>0.375</v>
      </c>
      <c r="E527" s="2">
        <f>Electricity!F552</f>
        <v>0</v>
      </c>
      <c r="F527" s="2">
        <f>Electricity!G552</f>
        <v>0</v>
      </c>
      <c r="G527" s="2">
        <f>Electricity!H552</f>
        <v>0</v>
      </c>
      <c r="H527" s="2">
        <f>Electricity!I552</f>
        <v>0</v>
      </c>
      <c r="I527" s="2">
        <f>Electricity!J552</f>
        <v>0</v>
      </c>
    </row>
    <row r="528" spans="2:9" x14ac:dyDescent="0.35">
      <c r="B528" s="458" t="str">
        <f t="shared" si="9"/>
        <v>01/22/2019 10:00:00 AM</v>
      </c>
      <c r="C528" s="458">
        <v>43487</v>
      </c>
      <c r="D528" s="459">
        <v>0.41666666666666669</v>
      </c>
      <c r="E528" s="2">
        <f>Electricity!F553</f>
        <v>0</v>
      </c>
      <c r="F528" s="2">
        <f>Electricity!G553</f>
        <v>0</v>
      </c>
      <c r="G528" s="2">
        <f>Electricity!H553</f>
        <v>0</v>
      </c>
      <c r="H528" s="2">
        <f>Electricity!I553</f>
        <v>0</v>
      </c>
      <c r="I528" s="2">
        <f>Electricity!J553</f>
        <v>0</v>
      </c>
    </row>
    <row r="529" spans="2:9" x14ac:dyDescent="0.35">
      <c r="B529" s="458" t="str">
        <f t="shared" si="9"/>
        <v>01/22/2019 11:00:00 AM</v>
      </c>
      <c r="C529" s="458">
        <v>43487</v>
      </c>
      <c r="D529" s="459">
        <v>0.45833333333333337</v>
      </c>
      <c r="E529" s="2">
        <f>Electricity!F554</f>
        <v>0</v>
      </c>
      <c r="F529" s="2">
        <f>Electricity!G554</f>
        <v>0</v>
      </c>
      <c r="G529" s="2">
        <f>Electricity!H554</f>
        <v>0</v>
      </c>
      <c r="H529" s="2">
        <f>Electricity!I554</f>
        <v>0</v>
      </c>
      <c r="I529" s="2">
        <f>Electricity!J554</f>
        <v>0</v>
      </c>
    </row>
    <row r="530" spans="2:9" x14ac:dyDescent="0.35">
      <c r="B530" s="458" t="str">
        <f t="shared" si="9"/>
        <v>01/22/2019 12:00:00 PM</v>
      </c>
      <c r="C530" s="458">
        <v>43487</v>
      </c>
      <c r="D530" s="459">
        <v>0.50000000000000011</v>
      </c>
      <c r="E530" s="2">
        <f>Electricity!F555</f>
        <v>0</v>
      </c>
      <c r="F530" s="2">
        <f>Electricity!G555</f>
        <v>0</v>
      </c>
      <c r="G530" s="2">
        <f>Electricity!H555</f>
        <v>0</v>
      </c>
      <c r="H530" s="2">
        <f>Electricity!I555</f>
        <v>0</v>
      </c>
      <c r="I530" s="2">
        <f>Electricity!J555</f>
        <v>0</v>
      </c>
    </row>
    <row r="531" spans="2:9" x14ac:dyDescent="0.35">
      <c r="B531" s="458" t="str">
        <f t="shared" si="9"/>
        <v>01/22/2019 01:00:00 PM</v>
      </c>
      <c r="C531" s="458">
        <v>43487</v>
      </c>
      <c r="D531" s="459">
        <v>0.54166666666666674</v>
      </c>
      <c r="E531" s="2">
        <f>Electricity!F556</f>
        <v>0</v>
      </c>
      <c r="F531" s="2">
        <f>Electricity!G556</f>
        <v>0</v>
      </c>
      <c r="G531" s="2">
        <f>Electricity!H556</f>
        <v>0</v>
      </c>
      <c r="H531" s="2">
        <f>Electricity!I556</f>
        <v>0</v>
      </c>
      <c r="I531" s="2">
        <f>Electricity!J556</f>
        <v>0</v>
      </c>
    </row>
    <row r="532" spans="2:9" x14ac:dyDescent="0.35">
      <c r="B532" s="458" t="str">
        <f t="shared" si="9"/>
        <v>01/22/2019 02:00:00 PM</v>
      </c>
      <c r="C532" s="458">
        <v>43487</v>
      </c>
      <c r="D532" s="459">
        <v>0.58333333333333337</v>
      </c>
      <c r="E532" s="2">
        <f>Electricity!F557</f>
        <v>0</v>
      </c>
      <c r="F532" s="2">
        <f>Electricity!G557</f>
        <v>0</v>
      </c>
      <c r="G532" s="2">
        <f>Electricity!H557</f>
        <v>0</v>
      </c>
      <c r="H532" s="2">
        <f>Electricity!I557</f>
        <v>0</v>
      </c>
      <c r="I532" s="2">
        <f>Electricity!J557</f>
        <v>0</v>
      </c>
    </row>
    <row r="533" spans="2:9" x14ac:dyDescent="0.35">
      <c r="B533" s="458" t="str">
        <f t="shared" si="9"/>
        <v>01/22/2019 03:00:00 PM</v>
      </c>
      <c r="C533" s="458">
        <v>43487</v>
      </c>
      <c r="D533" s="459">
        <v>0.62500000000000011</v>
      </c>
      <c r="E533" s="2">
        <f>Electricity!F558</f>
        <v>0</v>
      </c>
      <c r="F533" s="2">
        <f>Electricity!G558</f>
        <v>0</v>
      </c>
      <c r="G533" s="2">
        <f>Electricity!H558</f>
        <v>0</v>
      </c>
      <c r="H533" s="2">
        <f>Electricity!I558</f>
        <v>0</v>
      </c>
      <c r="I533" s="2">
        <f>Electricity!J558</f>
        <v>0</v>
      </c>
    </row>
    <row r="534" spans="2:9" x14ac:dyDescent="0.35">
      <c r="B534" s="458" t="str">
        <f t="shared" si="9"/>
        <v>01/22/2019 04:00:00 PM</v>
      </c>
      <c r="C534" s="458">
        <v>43487</v>
      </c>
      <c r="D534" s="459">
        <v>0.66666666666666674</v>
      </c>
      <c r="E534" s="2">
        <f>Electricity!F559</f>
        <v>0</v>
      </c>
      <c r="F534" s="2">
        <f>Electricity!G559</f>
        <v>0</v>
      </c>
      <c r="G534" s="2">
        <f>Electricity!H559</f>
        <v>0</v>
      </c>
      <c r="H534" s="2">
        <f>Electricity!I559</f>
        <v>0</v>
      </c>
      <c r="I534" s="2">
        <f>Electricity!J559</f>
        <v>0</v>
      </c>
    </row>
    <row r="535" spans="2:9" x14ac:dyDescent="0.35">
      <c r="B535" s="458" t="str">
        <f t="shared" si="9"/>
        <v>01/22/2019 05:00:00 PM</v>
      </c>
      <c r="C535" s="458">
        <v>43487</v>
      </c>
      <c r="D535" s="459">
        <v>0.70833333333333337</v>
      </c>
      <c r="E535" s="2">
        <f>Electricity!F560</f>
        <v>0</v>
      </c>
      <c r="F535" s="2">
        <f>Electricity!G560</f>
        <v>0</v>
      </c>
      <c r="G535" s="2">
        <f>Electricity!H560</f>
        <v>0</v>
      </c>
      <c r="H535" s="2">
        <f>Electricity!I560</f>
        <v>0</v>
      </c>
      <c r="I535" s="2">
        <f>Electricity!J560</f>
        <v>0</v>
      </c>
    </row>
    <row r="536" spans="2:9" x14ac:dyDescent="0.35">
      <c r="B536" s="458" t="str">
        <f t="shared" si="9"/>
        <v>01/22/2019 06:00:00 PM</v>
      </c>
      <c r="C536" s="458">
        <v>43487</v>
      </c>
      <c r="D536" s="459">
        <v>0.75000000000000011</v>
      </c>
      <c r="E536" s="2">
        <f>Electricity!F561</f>
        <v>0</v>
      </c>
      <c r="F536" s="2">
        <f>Electricity!G561</f>
        <v>0</v>
      </c>
      <c r="G536" s="2">
        <f>Electricity!H561</f>
        <v>0</v>
      </c>
      <c r="H536" s="2">
        <f>Electricity!I561</f>
        <v>0</v>
      </c>
      <c r="I536" s="2">
        <f>Electricity!J561</f>
        <v>0</v>
      </c>
    </row>
    <row r="537" spans="2:9" x14ac:dyDescent="0.35">
      <c r="B537" s="458" t="str">
        <f t="shared" si="9"/>
        <v>01/22/2019 07:00:00 PM</v>
      </c>
      <c r="C537" s="458">
        <v>43487</v>
      </c>
      <c r="D537" s="459">
        <v>0.79166666666666674</v>
      </c>
      <c r="E537" s="2">
        <f>Electricity!F562</f>
        <v>0</v>
      </c>
      <c r="F537" s="2">
        <f>Electricity!G562</f>
        <v>0</v>
      </c>
      <c r="G537" s="2">
        <f>Electricity!H562</f>
        <v>0</v>
      </c>
      <c r="H537" s="2">
        <f>Electricity!I562</f>
        <v>0</v>
      </c>
      <c r="I537" s="2">
        <f>Electricity!J562</f>
        <v>0</v>
      </c>
    </row>
    <row r="538" spans="2:9" x14ac:dyDescent="0.35">
      <c r="B538" s="458" t="str">
        <f t="shared" si="9"/>
        <v>01/22/2019 08:00:00 PM</v>
      </c>
      <c r="C538" s="458">
        <v>43487</v>
      </c>
      <c r="D538" s="459">
        <v>0.83333333333333337</v>
      </c>
      <c r="E538" s="2">
        <f>Electricity!F563</f>
        <v>0</v>
      </c>
      <c r="F538" s="2">
        <f>Electricity!G563</f>
        <v>0</v>
      </c>
      <c r="G538" s="2">
        <f>Electricity!H563</f>
        <v>0</v>
      </c>
      <c r="H538" s="2">
        <f>Electricity!I563</f>
        <v>0</v>
      </c>
      <c r="I538" s="2">
        <f>Electricity!J563</f>
        <v>0</v>
      </c>
    </row>
    <row r="539" spans="2:9" x14ac:dyDescent="0.35">
      <c r="B539" s="458" t="str">
        <f t="shared" si="9"/>
        <v>01/22/2019 09:00:00 PM</v>
      </c>
      <c r="C539" s="458">
        <v>43487</v>
      </c>
      <c r="D539" s="459">
        <v>0.87500000000000011</v>
      </c>
      <c r="E539" s="2">
        <f>Electricity!F564</f>
        <v>0</v>
      </c>
      <c r="F539" s="2">
        <f>Electricity!G564</f>
        <v>0</v>
      </c>
      <c r="G539" s="2">
        <f>Electricity!H564</f>
        <v>0</v>
      </c>
      <c r="H539" s="2">
        <f>Electricity!I564</f>
        <v>0</v>
      </c>
      <c r="I539" s="2">
        <f>Electricity!J564</f>
        <v>0</v>
      </c>
    </row>
    <row r="540" spans="2:9" x14ac:dyDescent="0.35">
      <c r="B540" s="458" t="str">
        <f t="shared" si="9"/>
        <v>01/22/2019 10:00:00 PM</v>
      </c>
      <c r="C540" s="458">
        <v>43487</v>
      </c>
      <c r="D540" s="459">
        <v>0.91666666666666674</v>
      </c>
      <c r="E540" s="2">
        <f>Electricity!F565</f>
        <v>0</v>
      </c>
      <c r="F540" s="2">
        <f>Electricity!G565</f>
        <v>0</v>
      </c>
      <c r="G540" s="2">
        <f>Electricity!H565</f>
        <v>0</v>
      </c>
      <c r="H540" s="2">
        <f>Electricity!I565</f>
        <v>0</v>
      </c>
      <c r="I540" s="2">
        <f>Electricity!J565</f>
        <v>0</v>
      </c>
    </row>
    <row r="541" spans="2:9" x14ac:dyDescent="0.35">
      <c r="B541" s="458" t="str">
        <f t="shared" si="9"/>
        <v>01/22/2019 11:00:00 PM</v>
      </c>
      <c r="C541" s="458">
        <v>43487</v>
      </c>
      <c r="D541" s="459">
        <v>0.95833333333333337</v>
      </c>
      <c r="E541" s="2">
        <f>Electricity!F566</f>
        <v>0</v>
      </c>
      <c r="F541" s="2">
        <f>Electricity!G566</f>
        <v>0</v>
      </c>
      <c r="G541" s="2">
        <f>Electricity!H566</f>
        <v>0</v>
      </c>
      <c r="H541" s="2">
        <f>Electricity!I566</f>
        <v>0</v>
      </c>
      <c r="I541" s="2">
        <f>Electricity!J566</f>
        <v>0</v>
      </c>
    </row>
    <row r="542" spans="2:9" x14ac:dyDescent="0.35">
      <c r="B542" s="458" t="str">
        <f t="shared" si="9"/>
        <v>01/23/2019 12:00:00 AM</v>
      </c>
      <c r="C542" s="458">
        <v>43488</v>
      </c>
      <c r="D542" s="459">
        <v>3.1225022567582528E-17</v>
      </c>
      <c r="E542" s="2">
        <f>Electricity!F567</f>
        <v>0</v>
      </c>
      <c r="F542" s="2">
        <f>Electricity!G567</f>
        <v>0</v>
      </c>
      <c r="G542" s="2">
        <f>Electricity!H567</f>
        <v>0</v>
      </c>
      <c r="H542" s="2">
        <f>Electricity!I567</f>
        <v>0</v>
      </c>
      <c r="I542" s="2">
        <f>Electricity!J567</f>
        <v>0</v>
      </c>
    </row>
    <row r="543" spans="2:9" x14ac:dyDescent="0.35">
      <c r="B543" s="458" t="str">
        <f t="shared" si="9"/>
        <v>01/23/2019 01:00:00 AM</v>
      </c>
      <c r="C543" s="458">
        <v>43488</v>
      </c>
      <c r="D543" s="459">
        <v>4.1666666666666699E-2</v>
      </c>
      <c r="E543" s="2">
        <f>Electricity!F568</f>
        <v>0</v>
      </c>
      <c r="F543" s="2">
        <f>Electricity!G568</f>
        <v>0</v>
      </c>
      <c r="G543" s="2">
        <f>Electricity!H568</f>
        <v>0</v>
      </c>
      <c r="H543" s="2">
        <f>Electricity!I568</f>
        <v>0</v>
      </c>
      <c r="I543" s="2">
        <f>Electricity!J568</f>
        <v>0</v>
      </c>
    </row>
    <row r="544" spans="2:9" x14ac:dyDescent="0.35">
      <c r="B544" s="458" t="str">
        <f t="shared" si="9"/>
        <v>01/23/2019 02:00:00 AM</v>
      </c>
      <c r="C544" s="458">
        <v>43488</v>
      </c>
      <c r="D544" s="459">
        <v>8.333333333333337E-2</v>
      </c>
      <c r="E544" s="2">
        <f>Electricity!F569</f>
        <v>0</v>
      </c>
      <c r="F544" s="2">
        <f>Electricity!G569</f>
        <v>0</v>
      </c>
      <c r="G544" s="2">
        <f>Electricity!H569</f>
        <v>0</v>
      </c>
      <c r="H544" s="2">
        <f>Electricity!I569</f>
        <v>0</v>
      </c>
      <c r="I544" s="2">
        <f>Electricity!J569</f>
        <v>0</v>
      </c>
    </row>
    <row r="545" spans="2:9" x14ac:dyDescent="0.35">
      <c r="B545" s="458" t="str">
        <f t="shared" si="9"/>
        <v>01/23/2019 03:00:00 AM</v>
      </c>
      <c r="C545" s="458">
        <v>43488</v>
      </c>
      <c r="D545" s="459">
        <v>0.12500000000000006</v>
      </c>
      <c r="E545" s="2">
        <f>Electricity!F570</f>
        <v>0</v>
      </c>
      <c r="F545" s="2">
        <f>Electricity!G570</f>
        <v>0</v>
      </c>
      <c r="G545" s="2">
        <f>Electricity!H570</f>
        <v>0</v>
      </c>
      <c r="H545" s="2">
        <f>Electricity!I570</f>
        <v>0</v>
      </c>
      <c r="I545" s="2">
        <f>Electricity!J570</f>
        <v>0</v>
      </c>
    </row>
    <row r="546" spans="2:9" x14ac:dyDescent="0.35">
      <c r="B546" s="458" t="str">
        <f t="shared" si="9"/>
        <v>01/23/2019 04:00:00 AM</v>
      </c>
      <c r="C546" s="458">
        <v>43488</v>
      </c>
      <c r="D546" s="459">
        <v>0.16666666666666669</v>
      </c>
      <c r="E546" s="2">
        <f>Electricity!F571</f>
        <v>0</v>
      </c>
      <c r="F546" s="2">
        <f>Electricity!G571</f>
        <v>0</v>
      </c>
      <c r="G546" s="2">
        <f>Electricity!H571</f>
        <v>0</v>
      </c>
      <c r="H546" s="2">
        <f>Electricity!I571</f>
        <v>0</v>
      </c>
      <c r="I546" s="2">
        <f>Electricity!J571</f>
        <v>0</v>
      </c>
    </row>
    <row r="547" spans="2:9" x14ac:dyDescent="0.35">
      <c r="B547" s="458" t="str">
        <f t="shared" si="9"/>
        <v>01/23/2019 05:00:00 AM</v>
      </c>
      <c r="C547" s="458">
        <v>43488</v>
      </c>
      <c r="D547" s="459">
        <v>0.20833333333333337</v>
      </c>
      <c r="E547" s="2">
        <f>Electricity!F572</f>
        <v>0</v>
      </c>
      <c r="F547" s="2">
        <f>Electricity!G572</f>
        <v>0</v>
      </c>
      <c r="G547" s="2">
        <f>Electricity!H572</f>
        <v>0</v>
      </c>
      <c r="H547" s="2">
        <f>Electricity!I572</f>
        <v>0</v>
      </c>
      <c r="I547" s="2">
        <f>Electricity!J572</f>
        <v>0</v>
      </c>
    </row>
    <row r="548" spans="2:9" x14ac:dyDescent="0.35">
      <c r="B548" s="458" t="str">
        <f t="shared" si="9"/>
        <v>01/23/2019 06:00:00 AM</v>
      </c>
      <c r="C548" s="458">
        <v>43488</v>
      </c>
      <c r="D548" s="459">
        <v>0.25</v>
      </c>
      <c r="E548" s="2">
        <f>Electricity!F573</f>
        <v>0</v>
      </c>
      <c r="F548" s="2">
        <f>Electricity!G573</f>
        <v>0</v>
      </c>
      <c r="G548" s="2">
        <f>Electricity!H573</f>
        <v>0</v>
      </c>
      <c r="H548" s="2">
        <f>Electricity!I573</f>
        <v>0</v>
      </c>
      <c r="I548" s="2">
        <f>Electricity!J573</f>
        <v>0</v>
      </c>
    </row>
    <row r="549" spans="2:9" x14ac:dyDescent="0.35">
      <c r="B549" s="458" t="str">
        <f t="shared" si="9"/>
        <v>01/23/2019 07:00:00 AM</v>
      </c>
      <c r="C549" s="458">
        <v>43488</v>
      </c>
      <c r="D549" s="459">
        <v>0.29166666666666669</v>
      </c>
      <c r="E549" s="2">
        <f>Electricity!F574</f>
        <v>0</v>
      </c>
      <c r="F549" s="2">
        <f>Electricity!G574</f>
        <v>0</v>
      </c>
      <c r="G549" s="2">
        <f>Electricity!H574</f>
        <v>0</v>
      </c>
      <c r="H549" s="2">
        <f>Electricity!I574</f>
        <v>0</v>
      </c>
      <c r="I549" s="2">
        <f>Electricity!J574</f>
        <v>0</v>
      </c>
    </row>
    <row r="550" spans="2:9" x14ac:dyDescent="0.35">
      <c r="B550" s="458" t="str">
        <f t="shared" si="9"/>
        <v>01/23/2019 08:00:00 AM</v>
      </c>
      <c r="C550" s="458">
        <v>43488</v>
      </c>
      <c r="D550" s="459">
        <v>0.33333333333333337</v>
      </c>
      <c r="E550" s="2">
        <f>Electricity!F575</f>
        <v>0</v>
      </c>
      <c r="F550" s="2">
        <f>Electricity!G575</f>
        <v>0</v>
      </c>
      <c r="G550" s="2">
        <f>Electricity!H575</f>
        <v>0</v>
      </c>
      <c r="H550" s="2">
        <f>Electricity!I575</f>
        <v>0</v>
      </c>
      <c r="I550" s="2">
        <f>Electricity!J575</f>
        <v>0</v>
      </c>
    </row>
    <row r="551" spans="2:9" x14ac:dyDescent="0.35">
      <c r="B551" s="458" t="str">
        <f t="shared" si="9"/>
        <v>01/23/2019 09:00:00 AM</v>
      </c>
      <c r="C551" s="458">
        <v>43488</v>
      </c>
      <c r="D551" s="459">
        <v>0.375</v>
      </c>
      <c r="E551" s="2">
        <f>Electricity!F576</f>
        <v>0</v>
      </c>
      <c r="F551" s="2">
        <f>Electricity!G576</f>
        <v>0</v>
      </c>
      <c r="G551" s="2">
        <f>Electricity!H576</f>
        <v>0</v>
      </c>
      <c r="H551" s="2">
        <f>Electricity!I576</f>
        <v>0</v>
      </c>
      <c r="I551" s="2">
        <f>Electricity!J576</f>
        <v>0</v>
      </c>
    </row>
    <row r="552" spans="2:9" x14ac:dyDescent="0.35">
      <c r="B552" s="458" t="str">
        <f t="shared" si="9"/>
        <v>01/23/2019 10:00:00 AM</v>
      </c>
      <c r="C552" s="458">
        <v>43488</v>
      </c>
      <c r="D552" s="459">
        <v>0.41666666666666669</v>
      </c>
      <c r="E552" s="2">
        <f>Electricity!F577</f>
        <v>0</v>
      </c>
      <c r="F552" s="2">
        <f>Electricity!G577</f>
        <v>0</v>
      </c>
      <c r="G552" s="2">
        <f>Electricity!H577</f>
        <v>0</v>
      </c>
      <c r="H552" s="2">
        <f>Electricity!I577</f>
        <v>0</v>
      </c>
      <c r="I552" s="2">
        <f>Electricity!J577</f>
        <v>0</v>
      </c>
    </row>
    <row r="553" spans="2:9" x14ac:dyDescent="0.35">
      <c r="B553" s="458" t="str">
        <f t="shared" si="9"/>
        <v>01/23/2019 11:00:00 AM</v>
      </c>
      <c r="C553" s="458">
        <v>43488</v>
      </c>
      <c r="D553" s="459">
        <v>0.45833333333333337</v>
      </c>
      <c r="E553" s="2">
        <f>Electricity!F578</f>
        <v>0</v>
      </c>
      <c r="F553" s="2">
        <f>Electricity!G578</f>
        <v>0</v>
      </c>
      <c r="G553" s="2">
        <f>Electricity!H578</f>
        <v>0</v>
      </c>
      <c r="H553" s="2">
        <f>Electricity!I578</f>
        <v>0</v>
      </c>
      <c r="I553" s="2">
        <f>Electricity!J578</f>
        <v>0</v>
      </c>
    </row>
    <row r="554" spans="2:9" x14ac:dyDescent="0.35">
      <c r="B554" s="458" t="str">
        <f t="shared" si="9"/>
        <v>01/23/2019 12:00:00 PM</v>
      </c>
      <c r="C554" s="458">
        <v>43488</v>
      </c>
      <c r="D554" s="459">
        <v>0.50000000000000011</v>
      </c>
      <c r="E554" s="2">
        <f>Electricity!F579</f>
        <v>0</v>
      </c>
      <c r="F554" s="2">
        <f>Electricity!G579</f>
        <v>0</v>
      </c>
      <c r="G554" s="2">
        <f>Electricity!H579</f>
        <v>0</v>
      </c>
      <c r="H554" s="2">
        <f>Electricity!I579</f>
        <v>0</v>
      </c>
      <c r="I554" s="2">
        <f>Electricity!J579</f>
        <v>0</v>
      </c>
    </row>
    <row r="555" spans="2:9" x14ac:dyDescent="0.35">
      <c r="B555" s="458" t="str">
        <f t="shared" si="9"/>
        <v>01/23/2019 01:00:00 PM</v>
      </c>
      <c r="C555" s="458">
        <v>43488</v>
      </c>
      <c r="D555" s="459">
        <v>0.54166666666666674</v>
      </c>
      <c r="E555" s="2">
        <f>Electricity!F580</f>
        <v>0</v>
      </c>
      <c r="F555" s="2">
        <f>Electricity!G580</f>
        <v>0</v>
      </c>
      <c r="G555" s="2">
        <f>Electricity!H580</f>
        <v>0</v>
      </c>
      <c r="H555" s="2">
        <f>Electricity!I580</f>
        <v>0</v>
      </c>
      <c r="I555" s="2">
        <f>Electricity!J580</f>
        <v>0</v>
      </c>
    </row>
    <row r="556" spans="2:9" x14ac:dyDescent="0.35">
      <c r="B556" s="458" t="str">
        <f t="shared" si="9"/>
        <v>01/23/2019 02:00:00 PM</v>
      </c>
      <c r="C556" s="458">
        <v>43488</v>
      </c>
      <c r="D556" s="459">
        <v>0.58333333333333337</v>
      </c>
      <c r="E556" s="2">
        <f>Electricity!F581</f>
        <v>0</v>
      </c>
      <c r="F556" s="2">
        <f>Electricity!G581</f>
        <v>0</v>
      </c>
      <c r="G556" s="2">
        <f>Electricity!H581</f>
        <v>0</v>
      </c>
      <c r="H556" s="2">
        <f>Electricity!I581</f>
        <v>0</v>
      </c>
      <c r="I556" s="2">
        <f>Electricity!J581</f>
        <v>0</v>
      </c>
    </row>
    <row r="557" spans="2:9" x14ac:dyDescent="0.35">
      <c r="B557" s="458" t="str">
        <f t="shared" si="9"/>
        <v>01/23/2019 03:00:00 PM</v>
      </c>
      <c r="C557" s="458">
        <v>43488</v>
      </c>
      <c r="D557" s="459">
        <v>0.62500000000000011</v>
      </c>
      <c r="E557" s="2">
        <f>Electricity!F582</f>
        <v>0</v>
      </c>
      <c r="F557" s="2">
        <f>Electricity!G582</f>
        <v>0</v>
      </c>
      <c r="G557" s="2">
        <f>Electricity!H582</f>
        <v>0</v>
      </c>
      <c r="H557" s="2">
        <f>Electricity!I582</f>
        <v>0</v>
      </c>
      <c r="I557" s="2">
        <f>Electricity!J582</f>
        <v>0</v>
      </c>
    </row>
    <row r="558" spans="2:9" x14ac:dyDescent="0.35">
      <c r="B558" s="458" t="str">
        <f t="shared" si="9"/>
        <v>01/23/2019 04:00:00 PM</v>
      </c>
      <c r="C558" s="458">
        <v>43488</v>
      </c>
      <c r="D558" s="459">
        <v>0.66666666666666674</v>
      </c>
      <c r="E558" s="2">
        <f>Electricity!F583</f>
        <v>0</v>
      </c>
      <c r="F558" s="2">
        <f>Electricity!G583</f>
        <v>0</v>
      </c>
      <c r="G558" s="2">
        <f>Electricity!H583</f>
        <v>0</v>
      </c>
      <c r="H558" s="2">
        <f>Electricity!I583</f>
        <v>0</v>
      </c>
      <c r="I558" s="2">
        <f>Electricity!J583</f>
        <v>0</v>
      </c>
    </row>
    <row r="559" spans="2:9" x14ac:dyDescent="0.35">
      <c r="B559" s="458" t="str">
        <f t="shared" si="9"/>
        <v>01/23/2019 05:00:00 PM</v>
      </c>
      <c r="C559" s="458">
        <v>43488</v>
      </c>
      <c r="D559" s="459">
        <v>0.70833333333333337</v>
      </c>
      <c r="E559" s="2">
        <f>Electricity!F584</f>
        <v>0</v>
      </c>
      <c r="F559" s="2">
        <f>Electricity!G584</f>
        <v>0</v>
      </c>
      <c r="G559" s="2">
        <f>Electricity!H584</f>
        <v>0</v>
      </c>
      <c r="H559" s="2">
        <f>Electricity!I584</f>
        <v>0</v>
      </c>
      <c r="I559" s="2">
        <f>Electricity!J584</f>
        <v>0</v>
      </c>
    </row>
    <row r="560" spans="2:9" x14ac:dyDescent="0.35">
      <c r="B560" s="458" t="str">
        <f t="shared" si="9"/>
        <v>01/23/2019 06:00:00 PM</v>
      </c>
      <c r="C560" s="458">
        <v>43488</v>
      </c>
      <c r="D560" s="459">
        <v>0.75000000000000011</v>
      </c>
      <c r="E560" s="2">
        <f>Electricity!F585</f>
        <v>0</v>
      </c>
      <c r="F560" s="2">
        <f>Electricity!G585</f>
        <v>0</v>
      </c>
      <c r="G560" s="2">
        <f>Electricity!H585</f>
        <v>0</v>
      </c>
      <c r="H560" s="2">
        <f>Electricity!I585</f>
        <v>0</v>
      </c>
      <c r="I560" s="2">
        <f>Electricity!J585</f>
        <v>0</v>
      </c>
    </row>
    <row r="561" spans="2:9" x14ac:dyDescent="0.35">
      <c r="B561" s="458" t="str">
        <f t="shared" si="9"/>
        <v>01/23/2019 07:00:00 PM</v>
      </c>
      <c r="C561" s="458">
        <v>43488</v>
      </c>
      <c r="D561" s="459">
        <v>0.79166666666666674</v>
      </c>
      <c r="E561" s="2">
        <f>Electricity!F586</f>
        <v>0</v>
      </c>
      <c r="F561" s="2">
        <f>Electricity!G586</f>
        <v>0</v>
      </c>
      <c r="G561" s="2">
        <f>Electricity!H586</f>
        <v>0</v>
      </c>
      <c r="H561" s="2">
        <f>Electricity!I586</f>
        <v>0</v>
      </c>
      <c r="I561" s="2">
        <f>Electricity!J586</f>
        <v>0</v>
      </c>
    </row>
    <row r="562" spans="2:9" x14ac:dyDescent="0.35">
      <c r="B562" s="458" t="str">
        <f t="shared" si="9"/>
        <v>01/23/2019 08:00:00 PM</v>
      </c>
      <c r="C562" s="458">
        <v>43488</v>
      </c>
      <c r="D562" s="459">
        <v>0.83333333333333337</v>
      </c>
      <c r="E562" s="2">
        <f>Electricity!F587</f>
        <v>0</v>
      </c>
      <c r="F562" s="2">
        <f>Electricity!G587</f>
        <v>0</v>
      </c>
      <c r="G562" s="2">
        <f>Electricity!H587</f>
        <v>0</v>
      </c>
      <c r="H562" s="2">
        <f>Electricity!I587</f>
        <v>0</v>
      </c>
      <c r="I562" s="2">
        <f>Electricity!J587</f>
        <v>0</v>
      </c>
    </row>
    <row r="563" spans="2:9" x14ac:dyDescent="0.35">
      <c r="B563" s="458" t="str">
        <f t="shared" si="9"/>
        <v>01/23/2019 09:00:00 PM</v>
      </c>
      <c r="C563" s="458">
        <v>43488</v>
      </c>
      <c r="D563" s="459">
        <v>0.87500000000000011</v>
      </c>
      <c r="E563" s="2">
        <f>Electricity!F588</f>
        <v>0</v>
      </c>
      <c r="F563" s="2">
        <f>Electricity!G588</f>
        <v>0</v>
      </c>
      <c r="G563" s="2">
        <f>Electricity!H588</f>
        <v>0</v>
      </c>
      <c r="H563" s="2">
        <f>Electricity!I588</f>
        <v>0</v>
      </c>
      <c r="I563" s="2">
        <f>Electricity!J588</f>
        <v>0</v>
      </c>
    </row>
    <row r="564" spans="2:9" x14ac:dyDescent="0.35">
      <c r="B564" s="458" t="str">
        <f t="shared" si="9"/>
        <v>01/23/2019 10:00:00 PM</v>
      </c>
      <c r="C564" s="458">
        <v>43488</v>
      </c>
      <c r="D564" s="459">
        <v>0.91666666666666674</v>
      </c>
      <c r="E564" s="2">
        <f>Electricity!F589</f>
        <v>0</v>
      </c>
      <c r="F564" s="2">
        <f>Electricity!G589</f>
        <v>0</v>
      </c>
      <c r="G564" s="2">
        <f>Electricity!H589</f>
        <v>0</v>
      </c>
      <c r="H564" s="2">
        <f>Electricity!I589</f>
        <v>0</v>
      </c>
      <c r="I564" s="2">
        <f>Electricity!J589</f>
        <v>0</v>
      </c>
    </row>
    <row r="565" spans="2:9" x14ac:dyDescent="0.35">
      <c r="B565" s="458" t="str">
        <f t="shared" si="9"/>
        <v>01/23/2019 11:00:00 PM</v>
      </c>
      <c r="C565" s="458">
        <v>43488</v>
      </c>
      <c r="D565" s="459">
        <v>0.95833333333333337</v>
      </c>
      <c r="E565" s="2">
        <f>Electricity!F590</f>
        <v>0</v>
      </c>
      <c r="F565" s="2">
        <f>Electricity!G590</f>
        <v>0</v>
      </c>
      <c r="G565" s="2">
        <f>Electricity!H590</f>
        <v>0</v>
      </c>
      <c r="H565" s="2">
        <f>Electricity!I590</f>
        <v>0</v>
      </c>
      <c r="I565" s="2">
        <f>Electricity!J590</f>
        <v>0</v>
      </c>
    </row>
    <row r="566" spans="2:9" x14ac:dyDescent="0.35">
      <c r="B566" s="458" t="str">
        <f t="shared" si="9"/>
        <v>01/24/2019 12:00:00 AM</v>
      </c>
      <c r="C566" s="458">
        <v>43489</v>
      </c>
      <c r="D566" s="459">
        <v>3.1225022567582528E-17</v>
      </c>
      <c r="E566" s="2">
        <f>Electricity!F591</f>
        <v>0</v>
      </c>
      <c r="F566" s="2">
        <f>Electricity!G591</f>
        <v>0</v>
      </c>
      <c r="G566" s="2">
        <f>Electricity!H591</f>
        <v>0</v>
      </c>
      <c r="H566" s="2">
        <f>Electricity!I591</f>
        <v>0</v>
      </c>
      <c r="I566" s="2">
        <f>Electricity!J591</f>
        <v>0</v>
      </c>
    </row>
    <row r="567" spans="2:9" x14ac:dyDescent="0.35">
      <c r="B567" s="458" t="str">
        <f t="shared" si="9"/>
        <v>01/24/2019 01:00:00 AM</v>
      </c>
      <c r="C567" s="458">
        <v>43489</v>
      </c>
      <c r="D567" s="459">
        <v>4.1666666666666699E-2</v>
      </c>
      <c r="E567" s="2">
        <f>Electricity!F592</f>
        <v>0</v>
      </c>
      <c r="F567" s="2">
        <f>Electricity!G592</f>
        <v>0</v>
      </c>
      <c r="G567" s="2">
        <f>Electricity!H592</f>
        <v>0</v>
      </c>
      <c r="H567" s="2">
        <f>Electricity!I592</f>
        <v>0</v>
      </c>
      <c r="I567" s="2">
        <f>Electricity!J592</f>
        <v>0</v>
      </c>
    </row>
    <row r="568" spans="2:9" x14ac:dyDescent="0.35">
      <c r="B568" s="458" t="str">
        <f t="shared" si="9"/>
        <v>01/24/2019 02:00:00 AM</v>
      </c>
      <c r="C568" s="458">
        <v>43489</v>
      </c>
      <c r="D568" s="459">
        <v>8.333333333333337E-2</v>
      </c>
      <c r="E568" s="2">
        <f>Electricity!F593</f>
        <v>0</v>
      </c>
      <c r="F568" s="2">
        <f>Electricity!G593</f>
        <v>0</v>
      </c>
      <c r="G568" s="2">
        <f>Electricity!H593</f>
        <v>0</v>
      </c>
      <c r="H568" s="2">
        <f>Electricity!I593</f>
        <v>0</v>
      </c>
      <c r="I568" s="2">
        <f>Electricity!J593</f>
        <v>0</v>
      </c>
    </row>
    <row r="569" spans="2:9" x14ac:dyDescent="0.35">
      <c r="B569" s="458" t="str">
        <f t="shared" si="9"/>
        <v>01/24/2019 03:00:00 AM</v>
      </c>
      <c r="C569" s="458">
        <v>43489</v>
      </c>
      <c r="D569" s="459">
        <v>0.12500000000000006</v>
      </c>
      <c r="E569" s="2">
        <f>Electricity!F594</f>
        <v>0</v>
      </c>
      <c r="F569" s="2">
        <f>Electricity!G594</f>
        <v>0</v>
      </c>
      <c r="G569" s="2">
        <f>Electricity!H594</f>
        <v>0</v>
      </c>
      <c r="H569" s="2">
        <f>Electricity!I594</f>
        <v>0</v>
      </c>
      <c r="I569" s="2">
        <f>Electricity!J594</f>
        <v>0</v>
      </c>
    </row>
    <row r="570" spans="2:9" x14ac:dyDescent="0.35">
      <c r="B570" s="458" t="str">
        <f t="shared" si="9"/>
        <v>01/24/2019 04:00:00 AM</v>
      </c>
      <c r="C570" s="458">
        <v>43489</v>
      </c>
      <c r="D570" s="459">
        <v>0.16666666666666669</v>
      </c>
      <c r="E570" s="2">
        <f>Electricity!F595</f>
        <v>0</v>
      </c>
      <c r="F570" s="2">
        <f>Electricity!G595</f>
        <v>0</v>
      </c>
      <c r="G570" s="2">
        <f>Electricity!H595</f>
        <v>0</v>
      </c>
      <c r="H570" s="2">
        <f>Electricity!I595</f>
        <v>0</v>
      </c>
      <c r="I570" s="2">
        <f>Electricity!J595</f>
        <v>0</v>
      </c>
    </row>
    <row r="571" spans="2:9" x14ac:dyDescent="0.35">
      <c r="B571" s="458" t="str">
        <f t="shared" si="9"/>
        <v>01/24/2019 05:00:00 AM</v>
      </c>
      <c r="C571" s="458">
        <v>43489</v>
      </c>
      <c r="D571" s="459">
        <v>0.20833333333333337</v>
      </c>
      <c r="E571" s="2">
        <f>Electricity!F596</f>
        <v>0</v>
      </c>
      <c r="F571" s="2">
        <f>Electricity!G596</f>
        <v>0</v>
      </c>
      <c r="G571" s="2">
        <f>Electricity!H596</f>
        <v>0</v>
      </c>
      <c r="H571" s="2">
        <f>Electricity!I596</f>
        <v>0</v>
      </c>
      <c r="I571" s="2">
        <f>Electricity!J596</f>
        <v>0</v>
      </c>
    </row>
    <row r="572" spans="2:9" x14ac:dyDescent="0.35">
      <c r="B572" s="458" t="str">
        <f t="shared" si="9"/>
        <v>01/24/2019 06:00:00 AM</v>
      </c>
      <c r="C572" s="458">
        <v>43489</v>
      </c>
      <c r="D572" s="459">
        <v>0.25</v>
      </c>
      <c r="E572" s="2">
        <f>Electricity!F597</f>
        <v>0</v>
      </c>
      <c r="F572" s="2">
        <f>Electricity!G597</f>
        <v>0</v>
      </c>
      <c r="G572" s="2">
        <f>Electricity!H597</f>
        <v>0</v>
      </c>
      <c r="H572" s="2">
        <f>Electricity!I597</f>
        <v>0</v>
      </c>
      <c r="I572" s="2">
        <f>Electricity!J597</f>
        <v>0</v>
      </c>
    </row>
    <row r="573" spans="2:9" x14ac:dyDescent="0.35">
      <c r="B573" s="458" t="str">
        <f t="shared" si="9"/>
        <v>01/24/2019 07:00:00 AM</v>
      </c>
      <c r="C573" s="458">
        <v>43489</v>
      </c>
      <c r="D573" s="459">
        <v>0.29166666666666669</v>
      </c>
      <c r="E573" s="2">
        <f>Electricity!F598</f>
        <v>0</v>
      </c>
      <c r="F573" s="2">
        <f>Electricity!G598</f>
        <v>0</v>
      </c>
      <c r="G573" s="2">
        <f>Electricity!H598</f>
        <v>0</v>
      </c>
      <c r="H573" s="2">
        <f>Electricity!I598</f>
        <v>0</v>
      </c>
      <c r="I573" s="2">
        <f>Electricity!J598</f>
        <v>0</v>
      </c>
    </row>
    <row r="574" spans="2:9" x14ac:dyDescent="0.35">
      <c r="B574" s="458" t="str">
        <f t="shared" si="9"/>
        <v>01/24/2019 08:00:00 AM</v>
      </c>
      <c r="C574" s="458">
        <v>43489</v>
      </c>
      <c r="D574" s="459">
        <v>0.33333333333333337</v>
      </c>
      <c r="E574" s="2">
        <f>Electricity!F599</f>
        <v>0</v>
      </c>
      <c r="F574" s="2">
        <f>Electricity!G599</f>
        <v>0</v>
      </c>
      <c r="G574" s="2">
        <f>Electricity!H599</f>
        <v>0</v>
      </c>
      <c r="H574" s="2">
        <f>Electricity!I599</f>
        <v>0</v>
      </c>
      <c r="I574" s="2">
        <f>Electricity!J599</f>
        <v>0</v>
      </c>
    </row>
    <row r="575" spans="2:9" x14ac:dyDescent="0.35">
      <c r="B575" s="458" t="str">
        <f t="shared" si="9"/>
        <v>01/24/2019 09:00:00 AM</v>
      </c>
      <c r="C575" s="458">
        <v>43489</v>
      </c>
      <c r="D575" s="459">
        <v>0.375</v>
      </c>
      <c r="E575" s="2">
        <f>Electricity!F600</f>
        <v>0</v>
      </c>
      <c r="F575" s="2">
        <f>Electricity!G600</f>
        <v>0</v>
      </c>
      <c r="G575" s="2">
        <f>Electricity!H600</f>
        <v>0</v>
      </c>
      <c r="H575" s="2">
        <f>Electricity!I600</f>
        <v>0</v>
      </c>
      <c r="I575" s="2">
        <f>Electricity!J600</f>
        <v>0</v>
      </c>
    </row>
    <row r="576" spans="2:9" x14ac:dyDescent="0.35">
      <c r="B576" s="458" t="str">
        <f t="shared" si="9"/>
        <v>01/24/2019 10:00:00 AM</v>
      </c>
      <c r="C576" s="458">
        <v>43489</v>
      </c>
      <c r="D576" s="459">
        <v>0.41666666666666669</v>
      </c>
      <c r="E576" s="2">
        <f>Electricity!F601</f>
        <v>0</v>
      </c>
      <c r="F576" s="2">
        <f>Electricity!G601</f>
        <v>0</v>
      </c>
      <c r="G576" s="2">
        <f>Electricity!H601</f>
        <v>0</v>
      </c>
      <c r="H576" s="2">
        <f>Electricity!I601</f>
        <v>0</v>
      </c>
      <c r="I576" s="2">
        <f>Electricity!J601</f>
        <v>0</v>
      </c>
    </row>
    <row r="577" spans="2:9" x14ac:dyDescent="0.35">
      <c r="B577" s="458" t="str">
        <f t="shared" si="9"/>
        <v>01/24/2019 11:00:00 AM</v>
      </c>
      <c r="C577" s="458">
        <v>43489</v>
      </c>
      <c r="D577" s="459">
        <v>0.45833333333333337</v>
      </c>
      <c r="E577" s="2">
        <f>Electricity!F602</f>
        <v>0</v>
      </c>
      <c r="F577" s="2">
        <f>Electricity!G602</f>
        <v>0</v>
      </c>
      <c r="G577" s="2">
        <f>Electricity!H602</f>
        <v>0</v>
      </c>
      <c r="H577" s="2">
        <f>Electricity!I602</f>
        <v>0</v>
      </c>
      <c r="I577" s="2">
        <f>Electricity!J602</f>
        <v>0</v>
      </c>
    </row>
    <row r="578" spans="2:9" x14ac:dyDescent="0.35">
      <c r="B578" s="458" t="str">
        <f t="shared" si="9"/>
        <v>01/24/2019 12:00:00 PM</v>
      </c>
      <c r="C578" s="458">
        <v>43489</v>
      </c>
      <c r="D578" s="459">
        <v>0.50000000000000011</v>
      </c>
      <c r="E578" s="2">
        <f>Electricity!F603</f>
        <v>0</v>
      </c>
      <c r="F578" s="2">
        <f>Electricity!G603</f>
        <v>0</v>
      </c>
      <c r="G578" s="2">
        <f>Electricity!H603</f>
        <v>0</v>
      </c>
      <c r="H578" s="2">
        <f>Electricity!I603</f>
        <v>0</v>
      </c>
      <c r="I578" s="2">
        <f>Electricity!J603</f>
        <v>0</v>
      </c>
    </row>
    <row r="579" spans="2:9" x14ac:dyDescent="0.35">
      <c r="B579" s="458" t="str">
        <f t="shared" si="9"/>
        <v>01/24/2019 01:00:00 PM</v>
      </c>
      <c r="C579" s="458">
        <v>43489</v>
      </c>
      <c r="D579" s="459">
        <v>0.54166666666666674</v>
      </c>
      <c r="E579" s="2">
        <f>Electricity!F604</f>
        <v>0</v>
      </c>
      <c r="F579" s="2">
        <f>Electricity!G604</f>
        <v>0</v>
      </c>
      <c r="G579" s="2">
        <f>Electricity!H604</f>
        <v>0</v>
      </c>
      <c r="H579" s="2">
        <f>Electricity!I604</f>
        <v>0</v>
      </c>
      <c r="I579" s="2">
        <f>Electricity!J604</f>
        <v>0</v>
      </c>
    </row>
    <row r="580" spans="2:9" x14ac:dyDescent="0.35">
      <c r="B580" s="458" t="str">
        <f t="shared" si="9"/>
        <v>01/24/2019 02:00:00 PM</v>
      </c>
      <c r="C580" s="458">
        <v>43489</v>
      </c>
      <c r="D580" s="459">
        <v>0.58333333333333337</v>
      </c>
      <c r="E580" s="2">
        <f>Electricity!F605</f>
        <v>0</v>
      </c>
      <c r="F580" s="2">
        <f>Electricity!G605</f>
        <v>0</v>
      </c>
      <c r="G580" s="2">
        <f>Electricity!H605</f>
        <v>0</v>
      </c>
      <c r="H580" s="2">
        <f>Electricity!I605</f>
        <v>0</v>
      </c>
      <c r="I580" s="2">
        <f>Electricity!J605</f>
        <v>0</v>
      </c>
    </row>
    <row r="581" spans="2:9" x14ac:dyDescent="0.35">
      <c r="B581" s="458" t="str">
        <f t="shared" si="9"/>
        <v>01/24/2019 03:00:00 PM</v>
      </c>
      <c r="C581" s="458">
        <v>43489</v>
      </c>
      <c r="D581" s="459">
        <v>0.62500000000000011</v>
      </c>
      <c r="E581" s="2">
        <f>Electricity!F606</f>
        <v>0</v>
      </c>
      <c r="F581" s="2">
        <f>Electricity!G606</f>
        <v>0</v>
      </c>
      <c r="G581" s="2">
        <f>Electricity!H606</f>
        <v>0</v>
      </c>
      <c r="H581" s="2">
        <f>Electricity!I606</f>
        <v>0</v>
      </c>
      <c r="I581" s="2">
        <f>Electricity!J606</f>
        <v>0</v>
      </c>
    </row>
    <row r="582" spans="2:9" x14ac:dyDescent="0.35">
      <c r="B582" s="458" t="str">
        <f t="shared" si="9"/>
        <v>01/24/2019 04:00:00 PM</v>
      </c>
      <c r="C582" s="458">
        <v>43489</v>
      </c>
      <c r="D582" s="459">
        <v>0.66666666666666674</v>
      </c>
      <c r="E582" s="2">
        <f>Electricity!F607</f>
        <v>0</v>
      </c>
      <c r="F582" s="2">
        <f>Electricity!G607</f>
        <v>0</v>
      </c>
      <c r="G582" s="2">
        <f>Electricity!H607</f>
        <v>0</v>
      </c>
      <c r="H582" s="2">
        <f>Electricity!I607</f>
        <v>0</v>
      </c>
      <c r="I582" s="2">
        <f>Electricity!J607</f>
        <v>0</v>
      </c>
    </row>
    <row r="583" spans="2:9" x14ac:dyDescent="0.35">
      <c r="B583" s="458" t="str">
        <f t="shared" si="9"/>
        <v>01/24/2019 05:00:00 PM</v>
      </c>
      <c r="C583" s="458">
        <v>43489</v>
      </c>
      <c r="D583" s="459">
        <v>0.70833333333333337</v>
      </c>
      <c r="E583" s="2">
        <f>Electricity!F608</f>
        <v>0</v>
      </c>
      <c r="F583" s="2">
        <f>Electricity!G608</f>
        <v>0</v>
      </c>
      <c r="G583" s="2">
        <f>Electricity!H608</f>
        <v>0</v>
      </c>
      <c r="H583" s="2">
        <f>Electricity!I608</f>
        <v>0</v>
      </c>
      <c r="I583" s="2">
        <f>Electricity!J608</f>
        <v>0</v>
      </c>
    </row>
    <row r="584" spans="2:9" x14ac:dyDescent="0.35">
      <c r="B584" s="458" t="str">
        <f t="shared" si="9"/>
        <v>01/24/2019 06:00:00 PM</v>
      </c>
      <c r="C584" s="458">
        <v>43489</v>
      </c>
      <c r="D584" s="459">
        <v>0.75000000000000011</v>
      </c>
      <c r="E584" s="2">
        <f>Electricity!F609</f>
        <v>0</v>
      </c>
      <c r="F584" s="2">
        <f>Electricity!G609</f>
        <v>0</v>
      </c>
      <c r="G584" s="2">
        <f>Electricity!H609</f>
        <v>0</v>
      </c>
      <c r="H584" s="2">
        <f>Electricity!I609</f>
        <v>0</v>
      </c>
      <c r="I584" s="2">
        <f>Electricity!J609</f>
        <v>0</v>
      </c>
    </row>
    <row r="585" spans="2:9" x14ac:dyDescent="0.35">
      <c r="B585" s="458" t="str">
        <f t="shared" si="9"/>
        <v>01/24/2019 07:00:00 PM</v>
      </c>
      <c r="C585" s="458">
        <v>43489</v>
      </c>
      <c r="D585" s="459">
        <v>0.79166666666666674</v>
      </c>
      <c r="E585" s="2">
        <f>Electricity!F610</f>
        <v>0</v>
      </c>
      <c r="F585" s="2">
        <f>Electricity!G610</f>
        <v>0</v>
      </c>
      <c r="G585" s="2">
        <f>Electricity!H610</f>
        <v>0</v>
      </c>
      <c r="H585" s="2">
        <f>Electricity!I610</f>
        <v>0</v>
      </c>
      <c r="I585" s="2">
        <f>Electricity!J610</f>
        <v>0</v>
      </c>
    </row>
    <row r="586" spans="2:9" x14ac:dyDescent="0.35">
      <c r="B586" s="458" t="str">
        <f t="shared" si="9"/>
        <v>01/24/2019 08:00:00 PM</v>
      </c>
      <c r="C586" s="458">
        <v>43489</v>
      </c>
      <c r="D586" s="459">
        <v>0.83333333333333337</v>
      </c>
      <c r="E586" s="2">
        <f>Electricity!F611</f>
        <v>0</v>
      </c>
      <c r="F586" s="2">
        <f>Electricity!G611</f>
        <v>0</v>
      </c>
      <c r="G586" s="2">
        <f>Electricity!H611</f>
        <v>0</v>
      </c>
      <c r="H586" s="2">
        <f>Electricity!I611</f>
        <v>0</v>
      </c>
      <c r="I586" s="2">
        <f>Electricity!J611</f>
        <v>0</v>
      </c>
    </row>
    <row r="587" spans="2:9" x14ac:dyDescent="0.35">
      <c r="B587" s="458" t="str">
        <f t="shared" si="9"/>
        <v>01/24/2019 09:00:00 PM</v>
      </c>
      <c r="C587" s="458">
        <v>43489</v>
      </c>
      <c r="D587" s="459">
        <v>0.87500000000000011</v>
      </c>
      <c r="E587" s="2">
        <f>Electricity!F612</f>
        <v>0</v>
      </c>
      <c r="F587" s="2">
        <f>Electricity!G612</f>
        <v>0</v>
      </c>
      <c r="G587" s="2">
        <f>Electricity!H612</f>
        <v>0</v>
      </c>
      <c r="H587" s="2">
        <f>Electricity!I612</f>
        <v>0</v>
      </c>
      <c r="I587" s="2">
        <f>Electricity!J612</f>
        <v>0</v>
      </c>
    </row>
    <row r="588" spans="2:9" x14ac:dyDescent="0.35">
      <c r="B588" s="458" t="str">
        <f t="shared" si="9"/>
        <v>01/24/2019 10:00:00 PM</v>
      </c>
      <c r="C588" s="458">
        <v>43489</v>
      </c>
      <c r="D588" s="459">
        <v>0.91666666666666674</v>
      </c>
      <c r="E588" s="2">
        <f>Electricity!F613</f>
        <v>0</v>
      </c>
      <c r="F588" s="2">
        <f>Electricity!G613</f>
        <v>0</v>
      </c>
      <c r="G588" s="2">
        <f>Electricity!H613</f>
        <v>0</v>
      </c>
      <c r="H588" s="2">
        <f>Electricity!I613</f>
        <v>0</v>
      </c>
      <c r="I588" s="2">
        <f>Electricity!J613</f>
        <v>0</v>
      </c>
    </row>
    <row r="589" spans="2:9" x14ac:dyDescent="0.35">
      <c r="B589" s="458" t="str">
        <f t="shared" si="9"/>
        <v>01/24/2019 11:00:00 PM</v>
      </c>
      <c r="C589" s="458">
        <v>43489</v>
      </c>
      <c r="D589" s="459">
        <v>0.95833333333333337</v>
      </c>
      <c r="E589" s="2">
        <f>Electricity!F614</f>
        <v>0</v>
      </c>
      <c r="F589" s="2">
        <f>Electricity!G614</f>
        <v>0</v>
      </c>
      <c r="G589" s="2">
        <f>Electricity!H614</f>
        <v>0</v>
      </c>
      <c r="H589" s="2">
        <f>Electricity!I614</f>
        <v>0</v>
      </c>
      <c r="I589" s="2">
        <f>Electricity!J614</f>
        <v>0</v>
      </c>
    </row>
    <row r="590" spans="2:9" x14ac:dyDescent="0.35">
      <c r="B590" s="458" t="str">
        <f t="shared" si="9"/>
        <v>01/25/2019 12:00:00 AM</v>
      </c>
      <c r="C590" s="458">
        <v>43490</v>
      </c>
      <c r="D590" s="459">
        <v>3.1225022567582528E-17</v>
      </c>
      <c r="E590" s="2">
        <f>Electricity!F615</f>
        <v>0</v>
      </c>
      <c r="F590" s="2">
        <f>Electricity!G615</f>
        <v>0</v>
      </c>
      <c r="G590" s="2">
        <f>Electricity!H615</f>
        <v>0</v>
      </c>
      <c r="H590" s="2">
        <f>Electricity!I615</f>
        <v>0</v>
      </c>
      <c r="I590" s="2">
        <f>Electricity!J615</f>
        <v>0</v>
      </c>
    </row>
    <row r="591" spans="2:9" x14ac:dyDescent="0.35">
      <c r="B591" s="458" t="str">
        <f t="shared" ref="B591:B654" si="10">CONCATENATE(TEXT(C591,"mm/dd/yyyy")," ",TEXT(D591,"hh:mm:ss AM/PM"))</f>
        <v>01/25/2019 01:00:00 AM</v>
      </c>
      <c r="C591" s="458">
        <v>43490</v>
      </c>
      <c r="D591" s="459">
        <v>4.1666666666666699E-2</v>
      </c>
      <c r="E591" s="2">
        <f>Electricity!F616</f>
        <v>0</v>
      </c>
      <c r="F591" s="2">
        <f>Electricity!G616</f>
        <v>0</v>
      </c>
      <c r="G591" s="2">
        <f>Electricity!H616</f>
        <v>0</v>
      </c>
      <c r="H591" s="2">
        <f>Electricity!I616</f>
        <v>0</v>
      </c>
      <c r="I591" s="2">
        <f>Electricity!J616</f>
        <v>0</v>
      </c>
    </row>
    <row r="592" spans="2:9" x14ac:dyDescent="0.35">
      <c r="B592" s="458" t="str">
        <f t="shared" si="10"/>
        <v>01/25/2019 02:00:00 AM</v>
      </c>
      <c r="C592" s="458">
        <v>43490</v>
      </c>
      <c r="D592" s="459">
        <v>8.333333333333337E-2</v>
      </c>
      <c r="E592" s="2">
        <f>Electricity!F617</f>
        <v>0</v>
      </c>
      <c r="F592" s="2">
        <f>Electricity!G617</f>
        <v>0</v>
      </c>
      <c r="G592" s="2">
        <f>Electricity!H617</f>
        <v>0</v>
      </c>
      <c r="H592" s="2">
        <f>Electricity!I617</f>
        <v>0</v>
      </c>
      <c r="I592" s="2">
        <f>Electricity!J617</f>
        <v>0</v>
      </c>
    </row>
    <row r="593" spans="2:9" x14ac:dyDescent="0.35">
      <c r="B593" s="458" t="str">
        <f t="shared" si="10"/>
        <v>01/25/2019 03:00:00 AM</v>
      </c>
      <c r="C593" s="458">
        <v>43490</v>
      </c>
      <c r="D593" s="459">
        <v>0.12500000000000006</v>
      </c>
      <c r="E593" s="2">
        <f>Electricity!F618</f>
        <v>0</v>
      </c>
      <c r="F593" s="2">
        <f>Electricity!G618</f>
        <v>0</v>
      </c>
      <c r="G593" s="2">
        <f>Electricity!H618</f>
        <v>0</v>
      </c>
      <c r="H593" s="2">
        <f>Electricity!I618</f>
        <v>0</v>
      </c>
      <c r="I593" s="2">
        <f>Electricity!J618</f>
        <v>0</v>
      </c>
    </row>
    <row r="594" spans="2:9" x14ac:dyDescent="0.35">
      <c r="B594" s="458" t="str">
        <f t="shared" si="10"/>
        <v>01/25/2019 04:00:00 AM</v>
      </c>
      <c r="C594" s="458">
        <v>43490</v>
      </c>
      <c r="D594" s="459">
        <v>0.16666666666666669</v>
      </c>
      <c r="E594" s="2">
        <f>Electricity!F619</f>
        <v>0</v>
      </c>
      <c r="F594" s="2">
        <f>Electricity!G619</f>
        <v>0</v>
      </c>
      <c r="G594" s="2">
        <f>Electricity!H619</f>
        <v>0</v>
      </c>
      <c r="H594" s="2">
        <f>Electricity!I619</f>
        <v>0</v>
      </c>
      <c r="I594" s="2">
        <f>Electricity!J619</f>
        <v>0</v>
      </c>
    </row>
    <row r="595" spans="2:9" x14ac:dyDescent="0.35">
      <c r="B595" s="458" t="str">
        <f t="shared" si="10"/>
        <v>01/25/2019 05:00:00 AM</v>
      </c>
      <c r="C595" s="458">
        <v>43490</v>
      </c>
      <c r="D595" s="459">
        <v>0.20833333333333337</v>
      </c>
      <c r="E595" s="2">
        <f>Electricity!F620</f>
        <v>0</v>
      </c>
      <c r="F595" s="2">
        <f>Electricity!G620</f>
        <v>0</v>
      </c>
      <c r="G595" s="2">
        <f>Electricity!H620</f>
        <v>0</v>
      </c>
      <c r="H595" s="2">
        <f>Electricity!I620</f>
        <v>0</v>
      </c>
      <c r="I595" s="2">
        <f>Electricity!J620</f>
        <v>0</v>
      </c>
    </row>
    <row r="596" spans="2:9" x14ac:dyDescent="0.35">
      <c r="B596" s="458" t="str">
        <f t="shared" si="10"/>
        <v>01/25/2019 06:00:00 AM</v>
      </c>
      <c r="C596" s="458">
        <v>43490</v>
      </c>
      <c r="D596" s="459">
        <v>0.25</v>
      </c>
      <c r="E596" s="2">
        <f>Electricity!F621</f>
        <v>0</v>
      </c>
      <c r="F596" s="2">
        <f>Electricity!G621</f>
        <v>0</v>
      </c>
      <c r="G596" s="2">
        <f>Electricity!H621</f>
        <v>0</v>
      </c>
      <c r="H596" s="2">
        <f>Electricity!I621</f>
        <v>0</v>
      </c>
      <c r="I596" s="2">
        <f>Electricity!J621</f>
        <v>0</v>
      </c>
    </row>
    <row r="597" spans="2:9" x14ac:dyDescent="0.35">
      <c r="B597" s="458" t="str">
        <f t="shared" si="10"/>
        <v>01/25/2019 07:00:00 AM</v>
      </c>
      <c r="C597" s="458">
        <v>43490</v>
      </c>
      <c r="D597" s="459">
        <v>0.29166666666666669</v>
      </c>
      <c r="E597" s="2">
        <f>Electricity!F622</f>
        <v>0</v>
      </c>
      <c r="F597" s="2">
        <f>Electricity!G622</f>
        <v>0</v>
      </c>
      <c r="G597" s="2">
        <f>Electricity!H622</f>
        <v>0</v>
      </c>
      <c r="H597" s="2">
        <f>Electricity!I622</f>
        <v>0</v>
      </c>
      <c r="I597" s="2">
        <f>Electricity!J622</f>
        <v>0</v>
      </c>
    </row>
    <row r="598" spans="2:9" x14ac:dyDescent="0.35">
      <c r="B598" s="458" t="str">
        <f t="shared" si="10"/>
        <v>01/25/2019 08:00:00 AM</v>
      </c>
      <c r="C598" s="458">
        <v>43490</v>
      </c>
      <c r="D598" s="459">
        <v>0.33333333333333337</v>
      </c>
      <c r="E598" s="2">
        <f>Electricity!F623</f>
        <v>0</v>
      </c>
      <c r="F598" s="2">
        <f>Electricity!G623</f>
        <v>0</v>
      </c>
      <c r="G598" s="2">
        <f>Electricity!H623</f>
        <v>0</v>
      </c>
      <c r="H598" s="2">
        <f>Electricity!I623</f>
        <v>0</v>
      </c>
      <c r="I598" s="2">
        <f>Electricity!J623</f>
        <v>0</v>
      </c>
    </row>
    <row r="599" spans="2:9" x14ac:dyDescent="0.35">
      <c r="B599" s="458" t="str">
        <f t="shared" si="10"/>
        <v>01/25/2019 09:00:00 AM</v>
      </c>
      <c r="C599" s="458">
        <v>43490</v>
      </c>
      <c r="D599" s="459">
        <v>0.375</v>
      </c>
      <c r="E599" s="2">
        <f>Electricity!F624</f>
        <v>0</v>
      </c>
      <c r="F599" s="2">
        <f>Electricity!G624</f>
        <v>0</v>
      </c>
      <c r="G599" s="2">
        <f>Electricity!H624</f>
        <v>0</v>
      </c>
      <c r="H599" s="2">
        <f>Electricity!I624</f>
        <v>0</v>
      </c>
      <c r="I599" s="2">
        <f>Electricity!J624</f>
        <v>0</v>
      </c>
    </row>
    <row r="600" spans="2:9" x14ac:dyDescent="0.35">
      <c r="B600" s="458" t="str">
        <f t="shared" si="10"/>
        <v>01/25/2019 10:00:00 AM</v>
      </c>
      <c r="C600" s="458">
        <v>43490</v>
      </c>
      <c r="D600" s="459">
        <v>0.41666666666666669</v>
      </c>
      <c r="E600" s="2">
        <f>Electricity!F625</f>
        <v>0</v>
      </c>
      <c r="F600" s="2">
        <f>Electricity!G625</f>
        <v>0</v>
      </c>
      <c r="G600" s="2">
        <f>Electricity!H625</f>
        <v>0</v>
      </c>
      <c r="H600" s="2">
        <f>Electricity!I625</f>
        <v>0</v>
      </c>
      <c r="I600" s="2">
        <f>Electricity!J625</f>
        <v>0</v>
      </c>
    </row>
    <row r="601" spans="2:9" x14ac:dyDescent="0.35">
      <c r="B601" s="458" t="str">
        <f t="shared" si="10"/>
        <v>01/25/2019 11:00:00 AM</v>
      </c>
      <c r="C601" s="458">
        <v>43490</v>
      </c>
      <c r="D601" s="459">
        <v>0.45833333333333337</v>
      </c>
      <c r="E601" s="2">
        <f>Electricity!F626</f>
        <v>0</v>
      </c>
      <c r="F601" s="2">
        <f>Electricity!G626</f>
        <v>0</v>
      </c>
      <c r="G601" s="2">
        <f>Electricity!H626</f>
        <v>0</v>
      </c>
      <c r="H601" s="2">
        <f>Electricity!I626</f>
        <v>0</v>
      </c>
      <c r="I601" s="2">
        <f>Electricity!J626</f>
        <v>0</v>
      </c>
    </row>
    <row r="602" spans="2:9" x14ac:dyDescent="0.35">
      <c r="B602" s="458" t="str">
        <f t="shared" si="10"/>
        <v>01/25/2019 12:00:00 PM</v>
      </c>
      <c r="C602" s="458">
        <v>43490</v>
      </c>
      <c r="D602" s="459">
        <v>0.50000000000000011</v>
      </c>
      <c r="E602" s="2">
        <f>Electricity!F627</f>
        <v>0</v>
      </c>
      <c r="F602" s="2">
        <f>Electricity!G627</f>
        <v>0</v>
      </c>
      <c r="G602" s="2">
        <f>Electricity!H627</f>
        <v>0</v>
      </c>
      <c r="H602" s="2">
        <f>Electricity!I627</f>
        <v>0</v>
      </c>
      <c r="I602" s="2">
        <f>Electricity!J627</f>
        <v>0</v>
      </c>
    </row>
    <row r="603" spans="2:9" x14ac:dyDescent="0.35">
      <c r="B603" s="458" t="str">
        <f t="shared" si="10"/>
        <v>01/25/2019 01:00:00 PM</v>
      </c>
      <c r="C603" s="458">
        <v>43490</v>
      </c>
      <c r="D603" s="459">
        <v>0.54166666666666674</v>
      </c>
      <c r="E603" s="2">
        <f>Electricity!F628</f>
        <v>0</v>
      </c>
      <c r="F603" s="2">
        <f>Electricity!G628</f>
        <v>0</v>
      </c>
      <c r="G603" s="2">
        <f>Electricity!H628</f>
        <v>0</v>
      </c>
      <c r="H603" s="2">
        <f>Electricity!I628</f>
        <v>0</v>
      </c>
      <c r="I603" s="2">
        <f>Electricity!J628</f>
        <v>0</v>
      </c>
    </row>
    <row r="604" spans="2:9" x14ac:dyDescent="0.35">
      <c r="B604" s="458" t="str">
        <f t="shared" si="10"/>
        <v>01/25/2019 02:00:00 PM</v>
      </c>
      <c r="C604" s="458">
        <v>43490</v>
      </c>
      <c r="D604" s="459">
        <v>0.58333333333333337</v>
      </c>
      <c r="E604" s="2">
        <f>Electricity!F629</f>
        <v>0</v>
      </c>
      <c r="F604" s="2">
        <f>Electricity!G629</f>
        <v>0</v>
      </c>
      <c r="G604" s="2">
        <f>Electricity!H629</f>
        <v>0</v>
      </c>
      <c r="H604" s="2">
        <f>Electricity!I629</f>
        <v>0</v>
      </c>
      <c r="I604" s="2">
        <f>Electricity!J629</f>
        <v>0</v>
      </c>
    </row>
    <row r="605" spans="2:9" x14ac:dyDescent="0.35">
      <c r="B605" s="458" t="str">
        <f t="shared" si="10"/>
        <v>01/25/2019 03:00:00 PM</v>
      </c>
      <c r="C605" s="458">
        <v>43490</v>
      </c>
      <c r="D605" s="459">
        <v>0.62500000000000011</v>
      </c>
      <c r="E605" s="2">
        <f>Electricity!F630</f>
        <v>0</v>
      </c>
      <c r="F605" s="2">
        <f>Electricity!G630</f>
        <v>0</v>
      </c>
      <c r="G605" s="2">
        <f>Electricity!H630</f>
        <v>0</v>
      </c>
      <c r="H605" s="2">
        <f>Electricity!I630</f>
        <v>0</v>
      </c>
      <c r="I605" s="2">
        <f>Electricity!J630</f>
        <v>0</v>
      </c>
    </row>
    <row r="606" spans="2:9" x14ac:dyDescent="0.35">
      <c r="B606" s="458" t="str">
        <f t="shared" si="10"/>
        <v>01/25/2019 04:00:00 PM</v>
      </c>
      <c r="C606" s="458">
        <v>43490</v>
      </c>
      <c r="D606" s="459">
        <v>0.66666666666666674</v>
      </c>
      <c r="E606" s="2">
        <f>Electricity!F631</f>
        <v>0</v>
      </c>
      <c r="F606" s="2">
        <f>Electricity!G631</f>
        <v>0</v>
      </c>
      <c r="G606" s="2">
        <f>Electricity!H631</f>
        <v>0</v>
      </c>
      <c r="H606" s="2">
        <f>Electricity!I631</f>
        <v>0</v>
      </c>
      <c r="I606" s="2">
        <f>Electricity!J631</f>
        <v>0</v>
      </c>
    </row>
    <row r="607" spans="2:9" x14ac:dyDescent="0.35">
      <c r="B607" s="458" t="str">
        <f t="shared" si="10"/>
        <v>01/25/2019 05:00:00 PM</v>
      </c>
      <c r="C607" s="458">
        <v>43490</v>
      </c>
      <c r="D607" s="459">
        <v>0.70833333333333337</v>
      </c>
      <c r="E607" s="2">
        <f>Electricity!F632</f>
        <v>0</v>
      </c>
      <c r="F607" s="2">
        <f>Electricity!G632</f>
        <v>0</v>
      </c>
      <c r="G607" s="2">
        <f>Electricity!H632</f>
        <v>0</v>
      </c>
      <c r="H607" s="2">
        <f>Electricity!I632</f>
        <v>0</v>
      </c>
      <c r="I607" s="2">
        <f>Electricity!J632</f>
        <v>0</v>
      </c>
    </row>
    <row r="608" spans="2:9" x14ac:dyDescent="0.35">
      <c r="B608" s="458" t="str">
        <f t="shared" si="10"/>
        <v>01/25/2019 06:00:00 PM</v>
      </c>
      <c r="C608" s="458">
        <v>43490</v>
      </c>
      <c r="D608" s="459">
        <v>0.75000000000000011</v>
      </c>
      <c r="E608" s="2">
        <f>Electricity!F633</f>
        <v>0</v>
      </c>
      <c r="F608" s="2">
        <f>Electricity!G633</f>
        <v>0</v>
      </c>
      <c r="G608" s="2">
        <f>Electricity!H633</f>
        <v>0</v>
      </c>
      <c r="H608" s="2">
        <f>Electricity!I633</f>
        <v>0</v>
      </c>
      <c r="I608" s="2">
        <f>Electricity!J633</f>
        <v>0</v>
      </c>
    </row>
    <row r="609" spans="2:9" x14ac:dyDescent="0.35">
      <c r="B609" s="458" t="str">
        <f t="shared" si="10"/>
        <v>01/25/2019 07:00:00 PM</v>
      </c>
      <c r="C609" s="458">
        <v>43490</v>
      </c>
      <c r="D609" s="459">
        <v>0.79166666666666674</v>
      </c>
      <c r="E609" s="2">
        <f>Electricity!F634</f>
        <v>0</v>
      </c>
      <c r="F609" s="2">
        <f>Electricity!G634</f>
        <v>0</v>
      </c>
      <c r="G609" s="2">
        <f>Electricity!H634</f>
        <v>0</v>
      </c>
      <c r="H609" s="2">
        <f>Electricity!I634</f>
        <v>0</v>
      </c>
      <c r="I609" s="2">
        <f>Electricity!J634</f>
        <v>0</v>
      </c>
    </row>
    <row r="610" spans="2:9" x14ac:dyDescent="0.35">
      <c r="B610" s="458" t="str">
        <f t="shared" si="10"/>
        <v>01/25/2019 08:00:00 PM</v>
      </c>
      <c r="C610" s="458">
        <v>43490</v>
      </c>
      <c r="D610" s="459">
        <v>0.83333333333333337</v>
      </c>
      <c r="E610" s="2">
        <f>Electricity!F635</f>
        <v>0</v>
      </c>
      <c r="F610" s="2">
        <f>Electricity!G635</f>
        <v>0</v>
      </c>
      <c r="G610" s="2">
        <f>Electricity!H635</f>
        <v>0</v>
      </c>
      <c r="H610" s="2">
        <f>Electricity!I635</f>
        <v>0</v>
      </c>
      <c r="I610" s="2">
        <f>Electricity!J635</f>
        <v>0</v>
      </c>
    </row>
    <row r="611" spans="2:9" x14ac:dyDescent="0.35">
      <c r="B611" s="458" t="str">
        <f t="shared" si="10"/>
        <v>01/25/2019 09:00:00 PM</v>
      </c>
      <c r="C611" s="458">
        <v>43490</v>
      </c>
      <c r="D611" s="459">
        <v>0.87500000000000011</v>
      </c>
      <c r="E611" s="2">
        <f>Electricity!F636</f>
        <v>0</v>
      </c>
      <c r="F611" s="2">
        <f>Electricity!G636</f>
        <v>0</v>
      </c>
      <c r="G611" s="2">
        <f>Electricity!H636</f>
        <v>0</v>
      </c>
      <c r="H611" s="2">
        <f>Electricity!I636</f>
        <v>0</v>
      </c>
      <c r="I611" s="2">
        <f>Electricity!J636</f>
        <v>0</v>
      </c>
    </row>
    <row r="612" spans="2:9" x14ac:dyDescent="0.35">
      <c r="B612" s="458" t="str">
        <f t="shared" si="10"/>
        <v>01/25/2019 10:00:00 PM</v>
      </c>
      <c r="C612" s="458">
        <v>43490</v>
      </c>
      <c r="D612" s="459">
        <v>0.91666666666666674</v>
      </c>
      <c r="E612" s="2">
        <f>Electricity!F637</f>
        <v>0</v>
      </c>
      <c r="F612" s="2">
        <f>Electricity!G637</f>
        <v>0</v>
      </c>
      <c r="G612" s="2">
        <f>Electricity!H637</f>
        <v>0</v>
      </c>
      <c r="H612" s="2">
        <f>Electricity!I637</f>
        <v>0</v>
      </c>
      <c r="I612" s="2">
        <f>Electricity!J637</f>
        <v>0</v>
      </c>
    </row>
    <row r="613" spans="2:9" x14ac:dyDescent="0.35">
      <c r="B613" s="458" t="str">
        <f t="shared" si="10"/>
        <v>01/25/2019 11:00:00 PM</v>
      </c>
      <c r="C613" s="458">
        <v>43490</v>
      </c>
      <c r="D613" s="459">
        <v>0.95833333333333337</v>
      </c>
      <c r="E613" s="2">
        <f>Electricity!F638</f>
        <v>0</v>
      </c>
      <c r="F613" s="2">
        <f>Electricity!G638</f>
        <v>0</v>
      </c>
      <c r="G613" s="2">
        <f>Electricity!H638</f>
        <v>0</v>
      </c>
      <c r="H613" s="2">
        <f>Electricity!I638</f>
        <v>0</v>
      </c>
      <c r="I613" s="2">
        <f>Electricity!J638</f>
        <v>0</v>
      </c>
    </row>
    <row r="614" spans="2:9" x14ac:dyDescent="0.35">
      <c r="B614" s="458" t="str">
        <f t="shared" si="10"/>
        <v>01/26/2019 12:00:00 AM</v>
      </c>
      <c r="C614" s="458">
        <v>43491</v>
      </c>
      <c r="D614" s="459">
        <v>3.1225022567582528E-17</v>
      </c>
      <c r="E614" s="2">
        <f>Electricity!F639</f>
        <v>0</v>
      </c>
      <c r="F614" s="2">
        <f>Electricity!G639</f>
        <v>0</v>
      </c>
      <c r="G614" s="2">
        <f>Electricity!H639</f>
        <v>0</v>
      </c>
      <c r="H614" s="2">
        <f>Electricity!I639</f>
        <v>0</v>
      </c>
      <c r="I614" s="2">
        <f>Electricity!J639</f>
        <v>0</v>
      </c>
    </row>
    <row r="615" spans="2:9" x14ac:dyDescent="0.35">
      <c r="B615" s="458" t="str">
        <f t="shared" si="10"/>
        <v>01/26/2019 01:00:00 AM</v>
      </c>
      <c r="C615" s="458">
        <v>43491</v>
      </c>
      <c r="D615" s="459">
        <v>4.1666666666666699E-2</v>
      </c>
      <c r="E615" s="2">
        <f>Electricity!F640</f>
        <v>0</v>
      </c>
      <c r="F615" s="2">
        <f>Electricity!G640</f>
        <v>0</v>
      </c>
      <c r="G615" s="2">
        <f>Electricity!H640</f>
        <v>0</v>
      </c>
      <c r="H615" s="2">
        <f>Electricity!I640</f>
        <v>0</v>
      </c>
      <c r="I615" s="2">
        <f>Electricity!J640</f>
        <v>0</v>
      </c>
    </row>
    <row r="616" spans="2:9" x14ac:dyDescent="0.35">
      <c r="B616" s="458" t="str">
        <f t="shared" si="10"/>
        <v>01/26/2019 02:00:00 AM</v>
      </c>
      <c r="C616" s="458">
        <v>43491</v>
      </c>
      <c r="D616" s="459">
        <v>8.333333333333337E-2</v>
      </c>
      <c r="E616" s="2">
        <f>Electricity!F641</f>
        <v>0</v>
      </c>
      <c r="F616" s="2">
        <f>Electricity!G641</f>
        <v>0</v>
      </c>
      <c r="G616" s="2">
        <f>Electricity!H641</f>
        <v>0</v>
      </c>
      <c r="H616" s="2">
        <f>Electricity!I641</f>
        <v>0</v>
      </c>
      <c r="I616" s="2">
        <f>Electricity!J641</f>
        <v>0</v>
      </c>
    </row>
    <row r="617" spans="2:9" x14ac:dyDescent="0.35">
      <c r="B617" s="458" t="str">
        <f t="shared" si="10"/>
        <v>01/26/2019 03:00:00 AM</v>
      </c>
      <c r="C617" s="458">
        <v>43491</v>
      </c>
      <c r="D617" s="459">
        <v>0.12500000000000006</v>
      </c>
      <c r="E617" s="2">
        <f>Electricity!F642</f>
        <v>0</v>
      </c>
      <c r="F617" s="2">
        <f>Electricity!G642</f>
        <v>0</v>
      </c>
      <c r="G617" s="2">
        <f>Electricity!H642</f>
        <v>0</v>
      </c>
      <c r="H617" s="2">
        <f>Electricity!I642</f>
        <v>0</v>
      </c>
      <c r="I617" s="2">
        <f>Electricity!J642</f>
        <v>0</v>
      </c>
    </row>
    <row r="618" spans="2:9" x14ac:dyDescent="0.35">
      <c r="B618" s="458" t="str">
        <f t="shared" si="10"/>
        <v>01/26/2019 04:00:00 AM</v>
      </c>
      <c r="C618" s="458">
        <v>43491</v>
      </c>
      <c r="D618" s="459">
        <v>0.16666666666666669</v>
      </c>
      <c r="E618" s="2">
        <f>Electricity!F643</f>
        <v>0</v>
      </c>
      <c r="F618" s="2">
        <f>Electricity!G643</f>
        <v>0</v>
      </c>
      <c r="G618" s="2">
        <f>Electricity!H643</f>
        <v>0</v>
      </c>
      <c r="H618" s="2">
        <f>Electricity!I643</f>
        <v>0</v>
      </c>
      <c r="I618" s="2">
        <f>Electricity!J643</f>
        <v>0</v>
      </c>
    </row>
    <row r="619" spans="2:9" x14ac:dyDescent="0.35">
      <c r="B619" s="458" t="str">
        <f t="shared" si="10"/>
        <v>01/26/2019 05:00:00 AM</v>
      </c>
      <c r="C619" s="458">
        <v>43491</v>
      </c>
      <c r="D619" s="459">
        <v>0.20833333333333337</v>
      </c>
      <c r="E619" s="2">
        <f>Electricity!F644</f>
        <v>0</v>
      </c>
      <c r="F619" s="2">
        <f>Electricity!G644</f>
        <v>0</v>
      </c>
      <c r="G619" s="2">
        <f>Electricity!H644</f>
        <v>0</v>
      </c>
      <c r="H619" s="2">
        <f>Electricity!I644</f>
        <v>0</v>
      </c>
      <c r="I619" s="2">
        <f>Electricity!J644</f>
        <v>0</v>
      </c>
    </row>
    <row r="620" spans="2:9" x14ac:dyDescent="0.35">
      <c r="B620" s="458" t="str">
        <f t="shared" si="10"/>
        <v>01/26/2019 06:00:00 AM</v>
      </c>
      <c r="C620" s="458">
        <v>43491</v>
      </c>
      <c r="D620" s="459">
        <v>0.25</v>
      </c>
      <c r="E620" s="2">
        <f>Electricity!F645</f>
        <v>0</v>
      </c>
      <c r="F620" s="2">
        <f>Electricity!G645</f>
        <v>0</v>
      </c>
      <c r="G620" s="2">
        <f>Electricity!H645</f>
        <v>0</v>
      </c>
      <c r="H620" s="2">
        <f>Electricity!I645</f>
        <v>0</v>
      </c>
      <c r="I620" s="2">
        <f>Electricity!J645</f>
        <v>0</v>
      </c>
    </row>
    <row r="621" spans="2:9" x14ac:dyDescent="0.35">
      <c r="B621" s="458" t="str">
        <f t="shared" si="10"/>
        <v>01/26/2019 07:00:00 AM</v>
      </c>
      <c r="C621" s="458">
        <v>43491</v>
      </c>
      <c r="D621" s="459">
        <v>0.29166666666666669</v>
      </c>
      <c r="E621" s="2">
        <f>Electricity!F646</f>
        <v>0</v>
      </c>
      <c r="F621" s="2">
        <f>Electricity!G646</f>
        <v>0</v>
      </c>
      <c r="G621" s="2">
        <f>Electricity!H646</f>
        <v>0</v>
      </c>
      <c r="H621" s="2">
        <f>Electricity!I646</f>
        <v>0</v>
      </c>
      <c r="I621" s="2">
        <f>Electricity!J646</f>
        <v>0</v>
      </c>
    </row>
    <row r="622" spans="2:9" x14ac:dyDescent="0.35">
      <c r="B622" s="458" t="str">
        <f t="shared" si="10"/>
        <v>01/26/2019 08:00:00 AM</v>
      </c>
      <c r="C622" s="458">
        <v>43491</v>
      </c>
      <c r="D622" s="459">
        <v>0.33333333333333337</v>
      </c>
      <c r="E622" s="2">
        <f>Electricity!F647</f>
        <v>0</v>
      </c>
      <c r="F622" s="2">
        <f>Electricity!G647</f>
        <v>0</v>
      </c>
      <c r="G622" s="2">
        <f>Electricity!H647</f>
        <v>0</v>
      </c>
      <c r="H622" s="2">
        <f>Electricity!I647</f>
        <v>0</v>
      </c>
      <c r="I622" s="2">
        <f>Electricity!J647</f>
        <v>0</v>
      </c>
    </row>
    <row r="623" spans="2:9" x14ac:dyDescent="0.35">
      <c r="B623" s="458" t="str">
        <f t="shared" si="10"/>
        <v>01/26/2019 09:00:00 AM</v>
      </c>
      <c r="C623" s="458">
        <v>43491</v>
      </c>
      <c r="D623" s="459">
        <v>0.375</v>
      </c>
      <c r="E623" s="2">
        <f>Electricity!F648</f>
        <v>0</v>
      </c>
      <c r="F623" s="2">
        <f>Electricity!G648</f>
        <v>0</v>
      </c>
      <c r="G623" s="2">
        <f>Electricity!H648</f>
        <v>0</v>
      </c>
      <c r="H623" s="2">
        <f>Electricity!I648</f>
        <v>0</v>
      </c>
      <c r="I623" s="2">
        <f>Electricity!J648</f>
        <v>0</v>
      </c>
    </row>
    <row r="624" spans="2:9" x14ac:dyDescent="0.35">
      <c r="B624" s="458" t="str">
        <f t="shared" si="10"/>
        <v>01/26/2019 10:00:00 AM</v>
      </c>
      <c r="C624" s="458">
        <v>43491</v>
      </c>
      <c r="D624" s="459">
        <v>0.41666666666666669</v>
      </c>
      <c r="E624" s="2">
        <f>Electricity!F649</f>
        <v>0</v>
      </c>
      <c r="F624" s="2">
        <f>Electricity!G649</f>
        <v>0</v>
      </c>
      <c r="G624" s="2">
        <f>Electricity!H649</f>
        <v>0</v>
      </c>
      <c r="H624" s="2">
        <f>Electricity!I649</f>
        <v>0</v>
      </c>
      <c r="I624" s="2">
        <f>Electricity!J649</f>
        <v>0</v>
      </c>
    </row>
    <row r="625" spans="2:9" x14ac:dyDescent="0.35">
      <c r="B625" s="458" t="str">
        <f t="shared" si="10"/>
        <v>01/26/2019 11:00:00 AM</v>
      </c>
      <c r="C625" s="458">
        <v>43491</v>
      </c>
      <c r="D625" s="459">
        <v>0.45833333333333337</v>
      </c>
      <c r="E625" s="2">
        <f>Electricity!F650</f>
        <v>0</v>
      </c>
      <c r="F625" s="2">
        <f>Electricity!G650</f>
        <v>0</v>
      </c>
      <c r="G625" s="2">
        <f>Electricity!H650</f>
        <v>0</v>
      </c>
      <c r="H625" s="2">
        <f>Electricity!I650</f>
        <v>0</v>
      </c>
      <c r="I625" s="2">
        <f>Electricity!J650</f>
        <v>0</v>
      </c>
    </row>
    <row r="626" spans="2:9" x14ac:dyDescent="0.35">
      <c r="B626" s="458" t="str">
        <f t="shared" si="10"/>
        <v>01/26/2019 12:00:00 PM</v>
      </c>
      <c r="C626" s="458">
        <v>43491</v>
      </c>
      <c r="D626" s="459">
        <v>0.50000000000000011</v>
      </c>
      <c r="E626" s="2">
        <f>Electricity!F651</f>
        <v>0</v>
      </c>
      <c r="F626" s="2">
        <f>Electricity!G651</f>
        <v>0</v>
      </c>
      <c r="G626" s="2">
        <f>Electricity!H651</f>
        <v>0</v>
      </c>
      <c r="H626" s="2">
        <f>Electricity!I651</f>
        <v>0</v>
      </c>
      <c r="I626" s="2">
        <f>Electricity!J651</f>
        <v>0</v>
      </c>
    </row>
    <row r="627" spans="2:9" x14ac:dyDescent="0.35">
      <c r="B627" s="458" t="str">
        <f t="shared" si="10"/>
        <v>01/26/2019 01:00:00 PM</v>
      </c>
      <c r="C627" s="458">
        <v>43491</v>
      </c>
      <c r="D627" s="459">
        <v>0.54166666666666674</v>
      </c>
      <c r="E627" s="2">
        <f>Electricity!F652</f>
        <v>0</v>
      </c>
      <c r="F627" s="2">
        <f>Electricity!G652</f>
        <v>0</v>
      </c>
      <c r="G627" s="2">
        <f>Electricity!H652</f>
        <v>0</v>
      </c>
      <c r="H627" s="2">
        <f>Electricity!I652</f>
        <v>0</v>
      </c>
      <c r="I627" s="2">
        <f>Electricity!J652</f>
        <v>0</v>
      </c>
    </row>
    <row r="628" spans="2:9" x14ac:dyDescent="0.35">
      <c r="B628" s="458" t="str">
        <f t="shared" si="10"/>
        <v>01/26/2019 02:00:00 PM</v>
      </c>
      <c r="C628" s="458">
        <v>43491</v>
      </c>
      <c r="D628" s="459">
        <v>0.58333333333333337</v>
      </c>
      <c r="E628" s="2">
        <f>Electricity!F653</f>
        <v>0</v>
      </c>
      <c r="F628" s="2">
        <f>Electricity!G653</f>
        <v>0</v>
      </c>
      <c r="G628" s="2">
        <f>Electricity!H653</f>
        <v>0</v>
      </c>
      <c r="H628" s="2">
        <f>Electricity!I653</f>
        <v>0</v>
      </c>
      <c r="I628" s="2">
        <f>Electricity!J653</f>
        <v>0</v>
      </c>
    </row>
    <row r="629" spans="2:9" x14ac:dyDescent="0.35">
      <c r="B629" s="458" t="str">
        <f t="shared" si="10"/>
        <v>01/26/2019 03:00:00 PM</v>
      </c>
      <c r="C629" s="458">
        <v>43491</v>
      </c>
      <c r="D629" s="459">
        <v>0.62500000000000011</v>
      </c>
      <c r="E629" s="2">
        <f>Electricity!F654</f>
        <v>0</v>
      </c>
      <c r="F629" s="2">
        <f>Electricity!G654</f>
        <v>0</v>
      </c>
      <c r="G629" s="2">
        <f>Electricity!H654</f>
        <v>0</v>
      </c>
      <c r="H629" s="2">
        <f>Electricity!I654</f>
        <v>0</v>
      </c>
      <c r="I629" s="2">
        <f>Electricity!J654</f>
        <v>0</v>
      </c>
    </row>
    <row r="630" spans="2:9" x14ac:dyDescent="0.35">
      <c r="B630" s="458" t="str">
        <f t="shared" si="10"/>
        <v>01/26/2019 04:00:00 PM</v>
      </c>
      <c r="C630" s="458">
        <v>43491</v>
      </c>
      <c r="D630" s="459">
        <v>0.66666666666666674</v>
      </c>
      <c r="E630" s="2">
        <f>Electricity!F655</f>
        <v>0</v>
      </c>
      <c r="F630" s="2">
        <f>Electricity!G655</f>
        <v>0</v>
      </c>
      <c r="G630" s="2">
        <f>Electricity!H655</f>
        <v>0</v>
      </c>
      <c r="H630" s="2">
        <f>Electricity!I655</f>
        <v>0</v>
      </c>
      <c r="I630" s="2">
        <f>Electricity!J655</f>
        <v>0</v>
      </c>
    </row>
    <row r="631" spans="2:9" x14ac:dyDescent="0.35">
      <c r="B631" s="458" t="str">
        <f t="shared" si="10"/>
        <v>01/26/2019 05:00:00 PM</v>
      </c>
      <c r="C631" s="458">
        <v>43491</v>
      </c>
      <c r="D631" s="459">
        <v>0.70833333333333337</v>
      </c>
      <c r="E631" s="2">
        <f>Electricity!F656</f>
        <v>0</v>
      </c>
      <c r="F631" s="2">
        <f>Electricity!G656</f>
        <v>0</v>
      </c>
      <c r="G631" s="2">
        <f>Electricity!H656</f>
        <v>0</v>
      </c>
      <c r="H631" s="2">
        <f>Electricity!I656</f>
        <v>0</v>
      </c>
      <c r="I631" s="2">
        <f>Electricity!J656</f>
        <v>0</v>
      </c>
    </row>
    <row r="632" spans="2:9" x14ac:dyDescent="0.35">
      <c r="B632" s="458" t="str">
        <f t="shared" si="10"/>
        <v>01/26/2019 06:00:00 PM</v>
      </c>
      <c r="C632" s="458">
        <v>43491</v>
      </c>
      <c r="D632" s="459">
        <v>0.75000000000000011</v>
      </c>
      <c r="E632" s="2">
        <f>Electricity!F657</f>
        <v>0</v>
      </c>
      <c r="F632" s="2">
        <f>Electricity!G657</f>
        <v>0</v>
      </c>
      <c r="G632" s="2">
        <f>Electricity!H657</f>
        <v>0</v>
      </c>
      <c r="H632" s="2">
        <f>Electricity!I657</f>
        <v>0</v>
      </c>
      <c r="I632" s="2">
        <f>Electricity!J657</f>
        <v>0</v>
      </c>
    </row>
    <row r="633" spans="2:9" x14ac:dyDescent="0.35">
      <c r="B633" s="458" t="str">
        <f t="shared" si="10"/>
        <v>01/26/2019 07:00:00 PM</v>
      </c>
      <c r="C633" s="458">
        <v>43491</v>
      </c>
      <c r="D633" s="459">
        <v>0.79166666666666674</v>
      </c>
      <c r="E633" s="2">
        <f>Electricity!F658</f>
        <v>0</v>
      </c>
      <c r="F633" s="2">
        <f>Electricity!G658</f>
        <v>0</v>
      </c>
      <c r="G633" s="2">
        <f>Electricity!H658</f>
        <v>0</v>
      </c>
      <c r="H633" s="2">
        <f>Electricity!I658</f>
        <v>0</v>
      </c>
      <c r="I633" s="2">
        <f>Electricity!J658</f>
        <v>0</v>
      </c>
    </row>
    <row r="634" spans="2:9" x14ac:dyDescent="0.35">
      <c r="B634" s="458" t="str">
        <f t="shared" si="10"/>
        <v>01/26/2019 08:00:00 PM</v>
      </c>
      <c r="C634" s="458">
        <v>43491</v>
      </c>
      <c r="D634" s="459">
        <v>0.83333333333333337</v>
      </c>
      <c r="E634" s="2">
        <f>Electricity!F659</f>
        <v>0</v>
      </c>
      <c r="F634" s="2">
        <f>Electricity!G659</f>
        <v>0</v>
      </c>
      <c r="G634" s="2">
        <f>Electricity!H659</f>
        <v>0</v>
      </c>
      <c r="H634" s="2">
        <f>Electricity!I659</f>
        <v>0</v>
      </c>
      <c r="I634" s="2">
        <f>Electricity!J659</f>
        <v>0</v>
      </c>
    </row>
    <row r="635" spans="2:9" x14ac:dyDescent="0.35">
      <c r="B635" s="458" t="str">
        <f t="shared" si="10"/>
        <v>01/26/2019 09:00:00 PM</v>
      </c>
      <c r="C635" s="458">
        <v>43491</v>
      </c>
      <c r="D635" s="459">
        <v>0.87500000000000011</v>
      </c>
      <c r="E635" s="2">
        <f>Electricity!F660</f>
        <v>0</v>
      </c>
      <c r="F635" s="2">
        <f>Electricity!G660</f>
        <v>0</v>
      </c>
      <c r="G635" s="2">
        <f>Electricity!H660</f>
        <v>0</v>
      </c>
      <c r="H635" s="2">
        <f>Electricity!I660</f>
        <v>0</v>
      </c>
      <c r="I635" s="2">
        <f>Electricity!J660</f>
        <v>0</v>
      </c>
    </row>
    <row r="636" spans="2:9" x14ac:dyDescent="0.35">
      <c r="B636" s="458" t="str">
        <f t="shared" si="10"/>
        <v>01/26/2019 10:00:00 PM</v>
      </c>
      <c r="C636" s="458">
        <v>43491</v>
      </c>
      <c r="D636" s="459">
        <v>0.91666666666666674</v>
      </c>
      <c r="E636" s="2">
        <f>Electricity!F661</f>
        <v>0</v>
      </c>
      <c r="F636" s="2">
        <f>Electricity!G661</f>
        <v>0</v>
      </c>
      <c r="G636" s="2">
        <f>Electricity!H661</f>
        <v>0</v>
      </c>
      <c r="H636" s="2">
        <f>Electricity!I661</f>
        <v>0</v>
      </c>
      <c r="I636" s="2">
        <f>Electricity!J661</f>
        <v>0</v>
      </c>
    </row>
    <row r="637" spans="2:9" x14ac:dyDescent="0.35">
      <c r="B637" s="458" t="str">
        <f t="shared" si="10"/>
        <v>01/26/2019 11:00:00 PM</v>
      </c>
      <c r="C637" s="458">
        <v>43491</v>
      </c>
      <c r="D637" s="459">
        <v>0.95833333333333337</v>
      </c>
      <c r="E637" s="2">
        <f>Electricity!F662</f>
        <v>0</v>
      </c>
      <c r="F637" s="2">
        <f>Electricity!G662</f>
        <v>0</v>
      </c>
      <c r="G637" s="2">
        <f>Electricity!H662</f>
        <v>0</v>
      </c>
      <c r="H637" s="2">
        <f>Electricity!I662</f>
        <v>0</v>
      </c>
      <c r="I637" s="2">
        <f>Electricity!J662</f>
        <v>0</v>
      </c>
    </row>
    <row r="638" spans="2:9" x14ac:dyDescent="0.35">
      <c r="B638" s="458" t="str">
        <f t="shared" si="10"/>
        <v>01/27/2019 12:00:00 AM</v>
      </c>
      <c r="C638" s="458">
        <v>43492</v>
      </c>
      <c r="D638" s="459">
        <v>3.1225022567582528E-17</v>
      </c>
      <c r="E638" s="2">
        <f>Electricity!F663</f>
        <v>0</v>
      </c>
      <c r="F638" s="2">
        <f>Electricity!G663</f>
        <v>0</v>
      </c>
      <c r="G638" s="2">
        <f>Electricity!H663</f>
        <v>0</v>
      </c>
      <c r="H638" s="2">
        <f>Electricity!I663</f>
        <v>0</v>
      </c>
      <c r="I638" s="2">
        <f>Electricity!J663</f>
        <v>0</v>
      </c>
    </row>
    <row r="639" spans="2:9" x14ac:dyDescent="0.35">
      <c r="B639" s="458" t="str">
        <f t="shared" si="10"/>
        <v>01/27/2019 01:00:00 AM</v>
      </c>
      <c r="C639" s="458">
        <v>43492</v>
      </c>
      <c r="D639" s="459">
        <v>4.1666666666666699E-2</v>
      </c>
      <c r="E639" s="2">
        <f>Electricity!F664</f>
        <v>0</v>
      </c>
      <c r="F639" s="2">
        <f>Electricity!G664</f>
        <v>0</v>
      </c>
      <c r="G639" s="2">
        <f>Electricity!H664</f>
        <v>0</v>
      </c>
      <c r="H639" s="2">
        <f>Electricity!I664</f>
        <v>0</v>
      </c>
      <c r="I639" s="2">
        <f>Electricity!J664</f>
        <v>0</v>
      </c>
    </row>
    <row r="640" spans="2:9" x14ac:dyDescent="0.35">
      <c r="B640" s="458" t="str">
        <f t="shared" si="10"/>
        <v>01/27/2019 02:00:00 AM</v>
      </c>
      <c r="C640" s="458">
        <v>43492</v>
      </c>
      <c r="D640" s="459">
        <v>8.333333333333337E-2</v>
      </c>
      <c r="E640" s="2">
        <f>Electricity!F665</f>
        <v>0</v>
      </c>
      <c r="F640" s="2">
        <f>Electricity!G665</f>
        <v>0</v>
      </c>
      <c r="G640" s="2">
        <f>Electricity!H665</f>
        <v>0</v>
      </c>
      <c r="H640" s="2">
        <f>Electricity!I665</f>
        <v>0</v>
      </c>
      <c r="I640" s="2">
        <f>Electricity!J665</f>
        <v>0</v>
      </c>
    </row>
    <row r="641" spans="2:9" x14ac:dyDescent="0.35">
      <c r="B641" s="458" t="str">
        <f t="shared" si="10"/>
        <v>01/27/2019 03:00:00 AM</v>
      </c>
      <c r="C641" s="458">
        <v>43492</v>
      </c>
      <c r="D641" s="459">
        <v>0.12500000000000006</v>
      </c>
      <c r="E641" s="2">
        <f>Electricity!F666</f>
        <v>0</v>
      </c>
      <c r="F641" s="2">
        <f>Electricity!G666</f>
        <v>0</v>
      </c>
      <c r="G641" s="2">
        <f>Electricity!H666</f>
        <v>0</v>
      </c>
      <c r="H641" s="2">
        <f>Electricity!I666</f>
        <v>0</v>
      </c>
      <c r="I641" s="2">
        <f>Electricity!J666</f>
        <v>0</v>
      </c>
    </row>
    <row r="642" spans="2:9" x14ac:dyDescent="0.35">
      <c r="B642" s="458" t="str">
        <f t="shared" si="10"/>
        <v>01/27/2019 04:00:00 AM</v>
      </c>
      <c r="C642" s="458">
        <v>43492</v>
      </c>
      <c r="D642" s="459">
        <v>0.16666666666666669</v>
      </c>
      <c r="E642" s="2">
        <f>Electricity!F667</f>
        <v>0</v>
      </c>
      <c r="F642" s="2">
        <f>Electricity!G667</f>
        <v>0</v>
      </c>
      <c r="G642" s="2">
        <f>Electricity!H667</f>
        <v>0</v>
      </c>
      <c r="H642" s="2">
        <f>Electricity!I667</f>
        <v>0</v>
      </c>
      <c r="I642" s="2">
        <f>Electricity!J667</f>
        <v>0</v>
      </c>
    </row>
    <row r="643" spans="2:9" x14ac:dyDescent="0.35">
      <c r="B643" s="458" t="str">
        <f t="shared" si="10"/>
        <v>01/27/2019 05:00:00 AM</v>
      </c>
      <c r="C643" s="458">
        <v>43492</v>
      </c>
      <c r="D643" s="459">
        <v>0.20833333333333337</v>
      </c>
      <c r="E643" s="2">
        <f>Electricity!F668</f>
        <v>0</v>
      </c>
      <c r="F643" s="2">
        <f>Electricity!G668</f>
        <v>0</v>
      </c>
      <c r="G643" s="2">
        <f>Electricity!H668</f>
        <v>0</v>
      </c>
      <c r="H643" s="2">
        <f>Electricity!I668</f>
        <v>0</v>
      </c>
      <c r="I643" s="2">
        <f>Electricity!J668</f>
        <v>0</v>
      </c>
    </row>
    <row r="644" spans="2:9" x14ac:dyDescent="0.35">
      <c r="B644" s="458" t="str">
        <f t="shared" si="10"/>
        <v>01/27/2019 06:00:00 AM</v>
      </c>
      <c r="C644" s="458">
        <v>43492</v>
      </c>
      <c r="D644" s="459">
        <v>0.25</v>
      </c>
      <c r="E644" s="2">
        <f>Electricity!F669</f>
        <v>0</v>
      </c>
      <c r="F644" s="2">
        <f>Electricity!G669</f>
        <v>0</v>
      </c>
      <c r="G644" s="2">
        <f>Electricity!H669</f>
        <v>0</v>
      </c>
      <c r="H644" s="2">
        <f>Electricity!I669</f>
        <v>0</v>
      </c>
      <c r="I644" s="2">
        <f>Electricity!J669</f>
        <v>0</v>
      </c>
    </row>
    <row r="645" spans="2:9" x14ac:dyDescent="0.35">
      <c r="B645" s="458" t="str">
        <f t="shared" si="10"/>
        <v>01/27/2019 07:00:00 AM</v>
      </c>
      <c r="C645" s="458">
        <v>43492</v>
      </c>
      <c r="D645" s="459">
        <v>0.29166666666666669</v>
      </c>
      <c r="E645" s="2">
        <f>Electricity!F670</f>
        <v>0</v>
      </c>
      <c r="F645" s="2">
        <f>Electricity!G670</f>
        <v>0</v>
      </c>
      <c r="G645" s="2">
        <f>Electricity!H670</f>
        <v>0</v>
      </c>
      <c r="H645" s="2">
        <f>Electricity!I670</f>
        <v>0</v>
      </c>
      <c r="I645" s="2">
        <f>Electricity!J670</f>
        <v>0</v>
      </c>
    </row>
    <row r="646" spans="2:9" x14ac:dyDescent="0.35">
      <c r="B646" s="458" t="str">
        <f t="shared" si="10"/>
        <v>01/27/2019 08:00:00 AM</v>
      </c>
      <c r="C646" s="458">
        <v>43492</v>
      </c>
      <c r="D646" s="459">
        <v>0.33333333333333337</v>
      </c>
      <c r="E646" s="2">
        <f>Electricity!F671</f>
        <v>0</v>
      </c>
      <c r="F646" s="2">
        <f>Electricity!G671</f>
        <v>0</v>
      </c>
      <c r="G646" s="2">
        <f>Electricity!H671</f>
        <v>0</v>
      </c>
      <c r="H646" s="2">
        <f>Electricity!I671</f>
        <v>0</v>
      </c>
      <c r="I646" s="2">
        <f>Electricity!J671</f>
        <v>0</v>
      </c>
    </row>
    <row r="647" spans="2:9" x14ac:dyDescent="0.35">
      <c r="B647" s="458" t="str">
        <f t="shared" si="10"/>
        <v>01/27/2019 09:00:00 AM</v>
      </c>
      <c r="C647" s="458">
        <v>43492</v>
      </c>
      <c r="D647" s="459">
        <v>0.375</v>
      </c>
      <c r="E647" s="2">
        <f>Electricity!F672</f>
        <v>0</v>
      </c>
      <c r="F647" s="2">
        <f>Electricity!G672</f>
        <v>0</v>
      </c>
      <c r="G647" s="2">
        <f>Electricity!H672</f>
        <v>0</v>
      </c>
      <c r="H647" s="2">
        <f>Electricity!I672</f>
        <v>0</v>
      </c>
      <c r="I647" s="2">
        <f>Electricity!J672</f>
        <v>0</v>
      </c>
    </row>
    <row r="648" spans="2:9" x14ac:dyDescent="0.35">
      <c r="B648" s="458" t="str">
        <f t="shared" si="10"/>
        <v>01/27/2019 10:00:00 AM</v>
      </c>
      <c r="C648" s="458">
        <v>43492</v>
      </c>
      <c r="D648" s="459">
        <v>0.41666666666666669</v>
      </c>
      <c r="E648" s="2">
        <f>Electricity!F673</f>
        <v>0</v>
      </c>
      <c r="F648" s="2">
        <f>Electricity!G673</f>
        <v>0</v>
      </c>
      <c r="G648" s="2">
        <f>Electricity!H673</f>
        <v>0</v>
      </c>
      <c r="H648" s="2">
        <f>Electricity!I673</f>
        <v>0</v>
      </c>
      <c r="I648" s="2">
        <f>Electricity!J673</f>
        <v>0</v>
      </c>
    </row>
    <row r="649" spans="2:9" x14ac:dyDescent="0.35">
      <c r="B649" s="458" t="str">
        <f t="shared" si="10"/>
        <v>01/27/2019 11:00:00 AM</v>
      </c>
      <c r="C649" s="458">
        <v>43492</v>
      </c>
      <c r="D649" s="459">
        <v>0.45833333333333337</v>
      </c>
      <c r="E649" s="2">
        <f>Electricity!F674</f>
        <v>0</v>
      </c>
      <c r="F649" s="2">
        <f>Electricity!G674</f>
        <v>0</v>
      </c>
      <c r="G649" s="2">
        <f>Electricity!H674</f>
        <v>0</v>
      </c>
      <c r="H649" s="2">
        <f>Electricity!I674</f>
        <v>0</v>
      </c>
      <c r="I649" s="2">
        <f>Electricity!J674</f>
        <v>0</v>
      </c>
    </row>
    <row r="650" spans="2:9" x14ac:dyDescent="0.35">
      <c r="B650" s="458" t="str">
        <f t="shared" si="10"/>
        <v>01/27/2019 12:00:00 PM</v>
      </c>
      <c r="C650" s="458">
        <v>43492</v>
      </c>
      <c r="D650" s="459">
        <v>0.50000000000000011</v>
      </c>
      <c r="E650" s="2">
        <f>Electricity!F675</f>
        <v>0</v>
      </c>
      <c r="F650" s="2">
        <f>Electricity!G675</f>
        <v>0</v>
      </c>
      <c r="G650" s="2">
        <f>Electricity!H675</f>
        <v>0</v>
      </c>
      <c r="H650" s="2">
        <f>Electricity!I675</f>
        <v>0</v>
      </c>
      <c r="I650" s="2">
        <f>Electricity!J675</f>
        <v>0</v>
      </c>
    </row>
    <row r="651" spans="2:9" x14ac:dyDescent="0.35">
      <c r="B651" s="458" t="str">
        <f t="shared" si="10"/>
        <v>01/27/2019 01:00:00 PM</v>
      </c>
      <c r="C651" s="458">
        <v>43492</v>
      </c>
      <c r="D651" s="459">
        <v>0.54166666666666674</v>
      </c>
      <c r="E651" s="2">
        <f>Electricity!F676</f>
        <v>0</v>
      </c>
      <c r="F651" s="2">
        <f>Electricity!G676</f>
        <v>0</v>
      </c>
      <c r="G651" s="2">
        <f>Electricity!H676</f>
        <v>0</v>
      </c>
      <c r="H651" s="2">
        <f>Electricity!I676</f>
        <v>0</v>
      </c>
      <c r="I651" s="2">
        <f>Electricity!J676</f>
        <v>0</v>
      </c>
    </row>
    <row r="652" spans="2:9" x14ac:dyDescent="0.35">
      <c r="B652" s="458" t="str">
        <f t="shared" si="10"/>
        <v>01/27/2019 02:00:00 PM</v>
      </c>
      <c r="C652" s="458">
        <v>43492</v>
      </c>
      <c r="D652" s="459">
        <v>0.58333333333333337</v>
      </c>
      <c r="E652" s="2">
        <f>Electricity!F677</f>
        <v>0</v>
      </c>
      <c r="F652" s="2">
        <f>Electricity!G677</f>
        <v>0</v>
      </c>
      <c r="G652" s="2">
        <f>Electricity!H677</f>
        <v>0</v>
      </c>
      <c r="H652" s="2">
        <f>Electricity!I677</f>
        <v>0</v>
      </c>
      <c r="I652" s="2">
        <f>Electricity!J677</f>
        <v>0</v>
      </c>
    </row>
    <row r="653" spans="2:9" x14ac:dyDescent="0.35">
      <c r="B653" s="458" t="str">
        <f t="shared" si="10"/>
        <v>01/27/2019 03:00:00 PM</v>
      </c>
      <c r="C653" s="458">
        <v>43492</v>
      </c>
      <c r="D653" s="459">
        <v>0.62500000000000011</v>
      </c>
      <c r="E653" s="2">
        <f>Electricity!F678</f>
        <v>0</v>
      </c>
      <c r="F653" s="2">
        <f>Electricity!G678</f>
        <v>0</v>
      </c>
      <c r="G653" s="2">
        <f>Electricity!H678</f>
        <v>0</v>
      </c>
      <c r="H653" s="2">
        <f>Electricity!I678</f>
        <v>0</v>
      </c>
      <c r="I653" s="2">
        <f>Electricity!J678</f>
        <v>0</v>
      </c>
    </row>
    <row r="654" spans="2:9" x14ac:dyDescent="0.35">
      <c r="B654" s="458" t="str">
        <f t="shared" si="10"/>
        <v>01/27/2019 04:00:00 PM</v>
      </c>
      <c r="C654" s="458">
        <v>43492</v>
      </c>
      <c r="D654" s="459">
        <v>0.66666666666666674</v>
      </c>
      <c r="E654" s="2">
        <f>Electricity!F679</f>
        <v>0</v>
      </c>
      <c r="F654" s="2">
        <f>Electricity!G679</f>
        <v>0</v>
      </c>
      <c r="G654" s="2">
        <f>Electricity!H679</f>
        <v>0</v>
      </c>
      <c r="H654" s="2">
        <f>Electricity!I679</f>
        <v>0</v>
      </c>
      <c r="I654" s="2">
        <f>Electricity!J679</f>
        <v>0</v>
      </c>
    </row>
    <row r="655" spans="2:9" x14ac:dyDescent="0.35">
      <c r="B655" s="458" t="str">
        <f t="shared" ref="B655:B718" si="11">CONCATENATE(TEXT(C655,"mm/dd/yyyy")," ",TEXT(D655,"hh:mm:ss AM/PM"))</f>
        <v>01/27/2019 05:00:00 PM</v>
      </c>
      <c r="C655" s="458">
        <v>43492</v>
      </c>
      <c r="D655" s="459">
        <v>0.70833333333333337</v>
      </c>
      <c r="E655" s="2">
        <f>Electricity!F680</f>
        <v>0</v>
      </c>
      <c r="F655" s="2">
        <f>Electricity!G680</f>
        <v>0</v>
      </c>
      <c r="G655" s="2">
        <f>Electricity!H680</f>
        <v>0</v>
      </c>
      <c r="H655" s="2">
        <f>Electricity!I680</f>
        <v>0</v>
      </c>
      <c r="I655" s="2">
        <f>Electricity!J680</f>
        <v>0</v>
      </c>
    </row>
    <row r="656" spans="2:9" x14ac:dyDescent="0.35">
      <c r="B656" s="458" t="str">
        <f t="shared" si="11"/>
        <v>01/27/2019 06:00:00 PM</v>
      </c>
      <c r="C656" s="458">
        <v>43492</v>
      </c>
      <c r="D656" s="459">
        <v>0.75000000000000011</v>
      </c>
      <c r="E656" s="2">
        <f>Electricity!F681</f>
        <v>0</v>
      </c>
      <c r="F656" s="2">
        <f>Electricity!G681</f>
        <v>0</v>
      </c>
      <c r="G656" s="2">
        <f>Electricity!H681</f>
        <v>0</v>
      </c>
      <c r="H656" s="2">
        <f>Electricity!I681</f>
        <v>0</v>
      </c>
      <c r="I656" s="2">
        <f>Electricity!J681</f>
        <v>0</v>
      </c>
    </row>
    <row r="657" spans="2:9" x14ac:dyDescent="0.35">
      <c r="B657" s="458" t="str">
        <f t="shared" si="11"/>
        <v>01/27/2019 07:00:00 PM</v>
      </c>
      <c r="C657" s="458">
        <v>43492</v>
      </c>
      <c r="D657" s="459">
        <v>0.79166666666666674</v>
      </c>
      <c r="E657" s="2">
        <f>Electricity!F682</f>
        <v>0</v>
      </c>
      <c r="F657" s="2">
        <f>Electricity!G682</f>
        <v>0</v>
      </c>
      <c r="G657" s="2">
        <f>Electricity!H682</f>
        <v>0</v>
      </c>
      <c r="H657" s="2">
        <f>Electricity!I682</f>
        <v>0</v>
      </c>
      <c r="I657" s="2">
        <f>Electricity!J682</f>
        <v>0</v>
      </c>
    </row>
    <row r="658" spans="2:9" x14ac:dyDescent="0.35">
      <c r="B658" s="458" t="str">
        <f t="shared" si="11"/>
        <v>01/27/2019 08:00:00 PM</v>
      </c>
      <c r="C658" s="458">
        <v>43492</v>
      </c>
      <c r="D658" s="459">
        <v>0.83333333333333337</v>
      </c>
      <c r="E658" s="2">
        <f>Electricity!F683</f>
        <v>0</v>
      </c>
      <c r="F658" s="2">
        <f>Electricity!G683</f>
        <v>0</v>
      </c>
      <c r="G658" s="2">
        <f>Electricity!H683</f>
        <v>0</v>
      </c>
      <c r="H658" s="2">
        <f>Electricity!I683</f>
        <v>0</v>
      </c>
      <c r="I658" s="2">
        <f>Electricity!J683</f>
        <v>0</v>
      </c>
    </row>
    <row r="659" spans="2:9" x14ac:dyDescent="0.35">
      <c r="B659" s="458" t="str">
        <f t="shared" si="11"/>
        <v>01/27/2019 09:00:00 PM</v>
      </c>
      <c r="C659" s="458">
        <v>43492</v>
      </c>
      <c r="D659" s="459">
        <v>0.87500000000000011</v>
      </c>
      <c r="E659" s="2">
        <f>Electricity!F684</f>
        <v>0</v>
      </c>
      <c r="F659" s="2">
        <f>Electricity!G684</f>
        <v>0</v>
      </c>
      <c r="G659" s="2">
        <f>Electricity!H684</f>
        <v>0</v>
      </c>
      <c r="H659" s="2">
        <f>Electricity!I684</f>
        <v>0</v>
      </c>
      <c r="I659" s="2">
        <f>Electricity!J684</f>
        <v>0</v>
      </c>
    </row>
    <row r="660" spans="2:9" x14ac:dyDescent="0.35">
      <c r="B660" s="458" t="str">
        <f t="shared" si="11"/>
        <v>01/27/2019 10:00:00 PM</v>
      </c>
      <c r="C660" s="458">
        <v>43492</v>
      </c>
      <c r="D660" s="459">
        <v>0.91666666666666674</v>
      </c>
      <c r="E660" s="2">
        <f>Electricity!F685</f>
        <v>0</v>
      </c>
      <c r="F660" s="2">
        <f>Electricity!G685</f>
        <v>0</v>
      </c>
      <c r="G660" s="2">
        <f>Electricity!H685</f>
        <v>0</v>
      </c>
      <c r="H660" s="2">
        <f>Electricity!I685</f>
        <v>0</v>
      </c>
      <c r="I660" s="2">
        <f>Electricity!J685</f>
        <v>0</v>
      </c>
    </row>
    <row r="661" spans="2:9" x14ac:dyDescent="0.35">
      <c r="B661" s="458" t="str">
        <f t="shared" si="11"/>
        <v>01/27/2019 11:00:00 PM</v>
      </c>
      <c r="C661" s="458">
        <v>43492</v>
      </c>
      <c r="D661" s="459">
        <v>0.95833333333333337</v>
      </c>
      <c r="E661" s="2">
        <f>Electricity!F686</f>
        <v>0</v>
      </c>
      <c r="F661" s="2">
        <f>Electricity!G686</f>
        <v>0</v>
      </c>
      <c r="G661" s="2">
        <f>Electricity!H686</f>
        <v>0</v>
      </c>
      <c r="H661" s="2">
        <f>Electricity!I686</f>
        <v>0</v>
      </c>
      <c r="I661" s="2">
        <f>Electricity!J686</f>
        <v>0</v>
      </c>
    </row>
    <row r="662" spans="2:9" x14ac:dyDescent="0.35">
      <c r="B662" s="458" t="str">
        <f t="shared" si="11"/>
        <v>01/28/2019 12:00:00 AM</v>
      </c>
      <c r="C662" s="458">
        <v>43493</v>
      </c>
      <c r="D662" s="459">
        <v>3.1225022567582528E-17</v>
      </c>
      <c r="E662" s="2">
        <f>Electricity!F687</f>
        <v>0</v>
      </c>
      <c r="F662" s="2">
        <f>Electricity!G687</f>
        <v>0</v>
      </c>
      <c r="G662" s="2">
        <f>Electricity!H687</f>
        <v>0</v>
      </c>
      <c r="H662" s="2">
        <f>Electricity!I687</f>
        <v>0</v>
      </c>
      <c r="I662" s="2">
        <f>Electricity!J687</f>
        <v>0</v>
      </c>
    </row>
    <row r="663" spans="2:9" x14ac:dyDescent="0.35">
      <c r="B663" s="458" t="str">
        <f t="shared" si="11"/>
        <v>01/28/2019 01:00:00 AM</v>
      </c>
      <c r="C663" s="458">
        <v>43493</v>
      </c>
      <c r="D663" s="459">
        <v>4.1666666666666699E-2</v>
      </c>
      <c r="E663" s="2">
        <f>Electricity!F688</f>
        <v>0</v>
      </c>
      <c r="F663" s="2">
        <f>Electricity!G688</f>
        <v>0</v>
      </c>
      <c r="G663" s="2">
        <f>Electricity!H688</f>
        <v>0</v>
      </c>
      <c r="H663" s="2">
        <f>Electricity!I688</f>
        <v>0</v>
      </c>
      <c r="I663" s="2">
        <f>Electricity!J688</f>
        <v>0</v>
      </c>
    </row>
    <row r="664" spans="2:9" x14ac:dyDescent="0.35">
      <c r="B664" s="458" t="str">
        <f t="shared" si="11"/>
        <v>01/28/2019 02:00:00 AM</v>
      </c>
      <c r="C664" s="458">
        <v>43493</v>
      </c>
      <c r="D664" s="459">
        <v>8.333333333333337E-2</v>
      </c>
      <c r="E664" s="2">
        <f>Electricity!F689</f>
        <v>0</v>
      </c>
      <c r="F664" s="2">
        <f>Electricity!G689</f>
        <v>0</v>
      </c>
      <c r="G664" s="2">
        <f>Electricity!H689</f>
        <v>0</v>
      </c>
      <c r="H664" s="2">
        <f>Electricity!I689</f>
        <v>0</v>
      </c>
      <c r="I664" s="2">
        <f>Electricity!J689</f>
        <v>0</v>
      </c>
    </row>
    <row r="665" spans="2:9" x14ac:dyDescent="0.35">
      <c r="B665" s="458" t="str">
        <f t="shared" si="11"/>
        <v>01/28/2019 03:00:00 AM</v>
      </c>
      <c r="C665" s="458">
        <v>43493</v>
      </c>
      <c r="D665" s="459">
        <v>0.12500000000000006</v>
      </c>
      <c r="E665" s="2">
        <f>Electricity!F690</f>
        <v>0</v>
      </c>
      <c r="F665" s="2">
        <f>Electricity!G690</f>
        <v>0</v>
      </c>
      <c r="G665" s="2">
        <f>Electricity!H690</f>
        <v>0</v>
      </c>
      <c r="H665" s="2">
        <f>Electricity!I690</f>
        <v>0</v>
      </c>
      <c r="I665" s="2">
        <f>Electricity!J690</f>
        <v>0</v>
      </c>
    </row>
    <row r="666" spans="2:9" x14ac:dyDescent="0.35">
      <c r="B666" s="458" t="str">
        <f t="shared" si="11"/>
        <v>01/28/2019 04:00:00 AM</v>
      </c>
      <c r="C666" s="458">
        <v>43493</v>
      </c>
      <c r="D666" s="459">
        <v>0.16666666666666669</v>
      </c>
      <c r="E666" s="2">
        <f>Electricity!F691</f>
        <v>0</v>
      </c>
      <c r="F666" s="2">
        <f>Electricity!G691</f>
        <v>0</v>
      </c>
      <c r="G666" s="2">
        <f>Electricity!H691</f>
        <v>0</v>
      </c>
      <c r="H666" s="2">
        <f>Electricity!I691</f>
        <v>0</v>
      </c>
      <c r="I666" s="2">
        <f>Electricity!J691</f>
        <v>0</v>
      </c>
    </row>
    <row r="667" spans="2:9" x14ac:dyDescent="0.35">
      <c r="B667" s="458" t="str">
        <f t="shared" si="11"/>
        <v>01/28/2019 05:00:00 AM</v>
      </c>
      <c r="C667" s="458">
        <v>43493</v>
      </c>
      <c r="D667" s="459">
        <v>0.20833333333333337</v>
      </c>
      <c r="E667" s="2">
        <f>Electricity!F692</f>
        <v>0</v>
      </c>
      <c r="F667" s="2">
        <f>Electricity!G692</f>
        <v>0</v>
      </c>
      <c r="G667" s="2">
        <f>Electricity!H692</f>
        <v>0</v>
      </c>
      <c r="H667" s="2">
        <f>Electricity!I692</f>
        <v>0</v>
      </c>
      <c r="I667" s="2">
        <f>Electricity!J692</f>
        <v>0</v>
      </c>
    </row>
    <row r="668" spans="2:9" x14ac:dyDescent="0.35">
      <c r="B668" s="458" t="str">
        <f t="shared" si="11"/>
        <v>01/28/2019 06:00:00 AM</v>
      </c>
      <c r="C668" s="458">
        <v>43493</v>
      </c>
      <c r="D668" s="459">
        <v>0.25</v>
      </c>
      <c r="E668" s="2">
        <f>Electricity!F693</f>
        <v>0</v>
      </c>
      <c r="F668" s="2">
        <f>Electricity!G693</f>
        <v>0</v>
      </c>
      <c r="G668" s="2">
        <f>Electricity!H693</f>
        <v>0</v>
      </c>
      <c r="H668" s="2">
        <f>Electricity!I693</f>
        <v>0</v>
      </c>
      <c r="I668" s="2">
        <f>Electricity!J693</f>
        <v>0</v>
      </c>
    </row>
    <row r="669" spans="2:9" x14ac:dyDescent="0.35">
      <c r="B669" s="458" t="str">
        <f t="shared" si="11"/>
        <v>01/28/2019 07:00:00 AM</v>
      </c>
      <c r="C669" s="458">
        <v>43493</v>
      </c>
      <c r="D669" s="459">
        <v>0.29166666666666669</v>
      </c>
      <c r="E669" s="2">
        <f>Electricity!F694</f>
        <v>0</v>
      </c>
      <c r="F669" s="2">
        <f>Electricity!G694</f>
        <v>0</v>
      </c>
      <c r="G669" s="2">
        <f>Electricity!H694</f>
        <v>0</v>
      </c>
      <c r="H669" s="2">
        <f>Electricity!I694</f>
        <v>0</v>
      </c>
      <c r="I669" s="2">
        <f>Electricity!J694</f>
        <v>0</v>
      </c>
    </row>
    <row r="670" spans="2:9" x14ac:dyDescent="0.35">
      <c r="B670" s="458" t="str">
        <f t="shared" si="11"/>
        <v>01/28/2019 08:00:00 AM</v>
      </c>
      <c r="C670" s="458">
        <v>43493</v>
      </c>
      <c r="D670" s="459">
        <v>0.33333333333333337</v>
      </c>
      <c r="E670" s="2">
        <f>Electricity!F695</f>
        <v>0</v>
      </c>
      <c r="F670" s="2">
        <f>Electricity!G695</f>
        <v>0</v>
      </c>
      <c r="G670" s="2">
        <f>Electricity!H695</f>
        <v>0</v>
      </c>
      <c r="H670" s="2">
        <f>Electricity!I695</f>
        <v>0</v>
      </c>
      <c r="I670" s="2">
        <f>Electricity!J695</f>
        <v>0</v>
      </c>
    </row>
    <row r="671" spans="2:9" x14ac:dyDescent="0.35">
      <c r="B671" s="458" t="str">
        <f t="shared" si="11"/>
        <v>01/28/2019 09:00:00 AM</v>
      </c>
      <c r="C671" s="458">
        <v>43493</v>
      </c>
      <c r="D671" s="459">
        <v>0.375</v>
      </c>
      <c r="E671" s="2">
        <f>Electricity!F696</f>
        <v>0</v>
      </c>
      <c r="F671" s="2">
        <f>Electricity!G696</f>
        <v>0</v>
      </c>
      <c r="G671" s="2">
        <f>Electricity!H696</f>
        <v>0</v>
      </c>
      <c r="H671" s="2">
        <f>Electricity!I696</f>
        <v>0</v>
      </c>
      <c r="I671" s="2">
        <f>Electricity!J696</f>
        <v>0</v>
      </c>
    </row>
    <row r="672" spans="2:9" x14ac:dyDescent="0.35">
      <c r="B672" s="458" t="str">
        <f t="shared" si="11"/>
        <v>01/28/2019 10:00:00 AM</v>
      </c>
      <c r="C672" s="458">
        <v>43493</v>
      </c>
      <c r="D672" s="459">
        <v>0.41666666666666669</v>
      </c>
      <c r="E672" s="2">
        <f>Electricity!F697</f>
        <v>0</v>
      </c>
      <c r="F672" s="2">
        <f>Electricity!G697</f>
        <v>0</v>
      </c>
      <c r="G672" s="2">
        <f>Electricity!H697</f>
        <v>0</v>
      </c>
      <c r="H672" s="2">
        <f>Electricity!I697</f>
        <v>0</v>
      </c>
      <c r="I672" s="2">
        <f>Electricity!J697</f>
        <v>0</v>
      </c>
    </row>
    <row r="673" spans="2:9" x14ac:dyDescent="0.35">
      <c r="B673" s="458" t="str">
        <f t="shared" si="11"/>
        <v>01/28/2019 11:00:00 AM</v>
      </c>
      <c r="C673" s="458">
        <v>43493</v>
      </c>
      <c r="D673" s="459">
        <v>0.45833333333333337</v>
      </c>
      <c r="E673" s="2">
        <f>Electricity!F698</f>
        <v>0</v>
      </c>
      <c r="F673" s="2">
        <f>Electricity!G698</f>
        <v>0</v>
      </c>
      <c r="G673" s="2">
        <f>Electricity!H698</f>
        <v>0</v>
      </c>
      <c r="H673" s="2">
        <f>Electricity!I698</f>
        <v>0</v>
      </c>
      <c r="I673" s="2">
        <f>Electricity!J698</f>
        <v>0</v>
      </c>
    </row>
    <row r="674" spans="2:9" x14ac:dyDescent="0.35">
      <c r="B674" s="458" t="str">
        <f t="shared" si="11"/>
        <v>01/28/2019 12:00:00 PM</v>
      </c>
      <c r="C674" s="458">
        <v>43493</v>
      </c>
      <c r="D674" s="459">
        <v>0.50000000000000011</v>
      </c>
      <c r="E674" s="2">
        <f>Electricity!F699</f>
        <v>0</v>
      </c>
      <c r="F674" s="2">
        <f>Electricity!G699</f>
        <v>0</v>
      </c>
      <c r="G674" s="2">
        <f>Electricity!H699</f>
        <v>0</v>
      </c>
      <c r="H674" s="2">
        <f>Electricity!I699</f>
        <v>0</v>
      </c>
      <c r="I674" s="2">
        <f>Electricity!J699</f>
        <v>0</v>
      </c>
    </row>
    <row r="675" spans="2:9" x14ac:dyDescent="0.35">
      <c r="B675" s="458" t="str">
        <f t="shared" si="11"/>
        <v>01/28/2019 01:00:00 PM</v>
      </c>
      <c r="C675" s="458">
        <v>43493</v>
      </c>
      <c r="D675" s="459">
        <v>0.54166666666666674</v>
      </c>
      <c r="E675" s="2">
        <f>Electricity!F700</f>
        <v>0</v>
      </c>
      <c r="F675" s="2">
        <f>Electricity!G700</f>
        <v>0</v>
      </c>
      <c r="G675" s="2">
        <f>Electricity!H700</f>
        <v>0</v>
      </c>
      <c r="H675" s="2">
        <f>Electricity!I700</f>
        <v>0</v>
      </c>
      <c r="I675" s="2">
        <f>Electricity!J700</f>
        <v>0</v>
      </c>
    </row>
    <row r="676" spans="2:9" x14ac:dyDescent="0.35">
      <c r="B676" s="458" t="str">
        <f t="shared" si="11"/>
        <v>01/28/2019 02:00:00 PM</v>
      </c>
      <c r="C676" s="458">
        <v>43493</v>
      </c>
      <c r="D676" s="459">
        <v>0.58333333333333337</v>
      </c>
      <c r="E676" s="2">
        <f>Electricity!F701</f>
        <v>0</v>
      </c>
      <c r="F676" s="2">
        <f>Electricity!G701</f>
        <v>0</v>
      </c>
      <c r="G676" s="2">
        <f>Electricity!H701</f>
        <v>0</v>
      </c>
      <c r="H676" s="2">
        <f>Electricity!I701</f>
        <v>0</v>
      </c>
      <c r="I676" s="2">
        <f>Electricity!J701</f>
        <v>0</v>
      </c>
    </row>
    <row r="677" spans="2:9" x14ac:dyDescent="0.35">
      <c r="B677" s="458" t="str">
        <f t="shared" si="11"/>
        <v>01/28/2019 03:00:00 PM</v>
      </c>
      <c r="C677" s="458">
        <v>43493</v>
      </c>
      <c r="D677" s="459">
        <v>0.62500000000000011</v>
      </c>
      <c r="E677" s="2">
        <f>Electricity!F702</f>
        <v>0</v>
      </c>
      <c r="F677" s="2">
        <f>Electricity!G702</f>
        <v>0</v>
      </c>
      <c r="G677" s="2">
        <f>Electricity!H702</f>
        <v>0</v>
      </c>
      <c r="H677" s="2">
        <f>Electricity!I702</f>
        <v>0</v>
      </c>
      <c r="I677" s="2">
        <f>Electricity!J702</f>
        <v>0</v>
      </c>
    </row>
    <row r="678" spans="2:9" x14ac:dyDescent="0.35">
      <c r="B678" s="458" t="str">
        <f t="shared" si="11"/>
        <v>01/28/2019 04:00:00 PM</v>
      </c>
      <c r="C678" s="458">
        <v>43493</v>
      </c>
      <c r="D678" s="459">
        <v>0.66666666666666674</v>
      </c>
      <c r="E678" s="2">
        <f>Electricity!F703</f>
        <v>0</v>
      </c>
      <c r="F678" s="2">
        <f>Electricity!G703</f>
        <v>0</v>
      </c>
      <c r="G678" s="2">
        <f>Electricity!H703</f>
        <v>0</v>
      </c>
      <c r="H678" s="2">
        <f>Electricity!I703</f>
        <v>0</v>
      </c>
      <c r="I678" s="2">
        <f>Electricity!J703</f>
        <v>0</v>
      </c>
    </row>
    <row r="679" spans="2:9" x14ac:dyDescent="0.35">
      <c r="B679" s="458" t="str">
        <f t="shared" si="11"/>
        <v>01/28/2019 05:00:00 PM</v>
      </c>
      <c r="C679" s="458">
        <v>43493</v>
      </c>
      <c r="D679" s="459">
        <v>0.70833333333333337</v>
      </c>
      <c r="E679" s="2">
        <f>Electricity!F704</f>
        <v>0</v>
      </c>
      <c r="F679" s="2">
        <f>Electricity!G704</f>
        <v>0</v>
      </c>
      <c r="G679" s="2">
        <f>Electricity!H704</f>
        <v>0</v>
      </c>
      <c r="H679" s="2">
        <f>Electricity!I704</f>
        <v>0</v>
      </c>
      <c r="I679" s="2">
        <f>Electricity!J704</f>
        <v>0</v>
      </c>
    </row>
    <row r="680" spans="2:9" x14ac:dyDescent="0.35">
      <c r="B680" s="458" t="str">
        <f t="shared" si="11"/>
        <v>01/28/2019 06:00:00 PM</v>
      </c>
      <c r="C680" s="458">
        <v>43493</v>
      </c>
      <c r="D680" s="459">
        <v>0.75000000000000011</v>
      </c>
      <c r="E680" s="2">
        <f>Electricity!F705</f>
        <v>0</v>
      </c>
      <c r="F680" s="2">
        <f>Electricity!G705</f>
        <v>0</v>
      </c>
      <c r="G680" s="2">
        <f>Electricity!H705</f>
        <v>0</v>
      </c>
      <c r="H680" s="2">
        <f>Electricity!I705</f>
        <v>0</v>
      </c>
      <c r="I680" s="2">
        <f>Electricity!J705</f>
        <v>0</v>
      </c>
    </row>
    <row r="681" spans="2:9" x14ac:dyDescent="0.35">
      <c r="B681" s="458" t="str">
        <f t="shared" si="11"/>
        <v>01/28/2019 07:00:00 PM</v>
      </c>
      <c r="C681" s="458">
        <v>43493</v>
      </c>
      <c r="D681" s="459">
        <v>0.79166666666666674</v>
      </c>
      <c r="E681" s="2">
        <f>Electricity!F706</f>
        <v>0</v>
      </c>
      <c r="F681" s="2">
        <f>Electricity!G706</f>
        <v>0</v>
      </c>
      <c r="G681" s="2">
        <f>Electricity!H706</f>
        <v>0</v>
      </c>
      <c r="H681" s="2">
        <f>Electricity!I706</f>
        <v>0</v>
      </c>
      <c r="I681" s="2">
        <f>Electricity!J706</f>
        <v>0</v>
      </c>
    </row>
    <row r="682" spans="2:9" x14ac:dyDescent="0.35">
      <c r="B682" s="458" t="str">
        <f t="shared" si="11"/>
        <v>01/28/2019 08:00:00 PM</v>
      </c>
      <c r="C682" s="458">
        <v>43493</v>
      </c>
      <c r="D682" s="459">
        <v>0.83333333333333337</v>
      </c>
      <c r="E682" s="2">
        <f>Electricity!F707</f>
        <v>0</v>
      </c>
      <c r="F682" s="2">
        <f>Electricity!G707</f>
        <v>0</v>
      </c>
      <c r="G682" s="2">
        <f>Electricity!H707</f>
        <v>0</v>
      </c>
      <c r="H682" s="2">
        <f>Electricity!I707</f>
        <v>0</v>
      </c>
      <c r="I682" s="2">
        <f>Electricity!J707</f>
        <v>0</v>
      </c>
    </row>
    <row r="683" spans="2:9" x14ac:dyDescent="0.35">
      <c r="B683" s="458" t="str">
        <f t="shared" si="11"/>
        <v>01/28/2019 09:00:00 PM</v>
      </c>
      <c r="C683" s="458">
        <v>43493</v>
      </c>
      <c r="D683" s="459">
        <v>0.87500000000000011</v>
      </c>
      <c r="E683" s="2">
        <f>Electricity!F708</f>
        <v>0</v>
      </c>
      <c r="F683" s="2">
        <f>Electricity!G708</f>
        <v>0</v>
      </c>
      <c r="G683" s="2">
        <f>Electricity!H708</f>
        <v>0</v>
      </c>
      <c r="H683" s="2">
        <f>Electricity!I708</f>
        <v>0</v>
      </c>
      <c r="I683" s="2">
        <f>Electricity!J708</f>
        <v>0</v>
      </c>
    </row>
    <row r="684" spans="2:9" x14ac:dyDescent="0.35">
      <c r="B684" s="458" t="str">
        <f t="shared" si="11"/>
        <v>01/28/2019 10:00:00 PM</v>
      </c>
      <c r="C684" s="458">
        <v>43493</v>
      </c>
      <c r="D684" s="459">
        <v>0.91666666666666674</v>
      </c>
      <c r="E684" s="2">
        <f>Electricity!F709</f>
        <v>0</v>
      </c>
      <c r="F684" s="2">
        <f>Electricity!G709</f>
        <v>0</v>
      </c>
      <c r="G684" s="2">
        <f>Electricity!H709</f>
        <v>0</v>
      </c>
      <c r="H684" s="2">
        <f>Electricity!I709</f>
        <v>0</v>
      </c>
      <c r="I684" s="2">
        <f>Electricity!J709</f>
        <v>0</v>
      </c>
    </row>
    <row r="685" spans="2:9" x14ac:dyDescent="0.35">
      <c r="B685" s="458" t="str">
        <f t="shared" si="11"/>
        <v>01/28/2019 11:00:00 PM</v>
      </c>
      <c r="C685" s="458">
        <v>43493</v>
      </c>
      <c r="D685" s="459">
        <v>0.95833333333333337</v>
      </c>
      <c r="E685" s="2">
        <f>Electricity!F710</f>
        <v>0</v>
      </c>
      <c r="F685" s="2">
        <f>Electricity!G710</f>
        <v>0</v>
      </c>
      <c r="G685" s="2">
        <f>Electricity!H710</f>
        <v>0</v>
      </c>
      <c r="H685" s="2">
        <f>Electricity!I710</f>
        <v>0</v>
      </c>
      <c r="I685" s="2">
        <f>Electricity!J710</f>
        <v>0</v>
      </c>
    </row>
    <row r="686" spans="2:9" x14ac:dyDescent="0.35">
      <c r="B686" s="458" t="str">
        <f t="shared" si="11"/>
        <v>01/29/2019 12:00:00 AM</v>
      </c>
      <c r="C686" s="458">
        <v>43494</v>
      </c>
      <c r="D686" s="459">
        <v>3.1225022567582528E-17</v>
      </c>
      <c r="E686" s="2">
        <f>Electricity!F711</f>
        <v>0</v>
      </c>
      <c r="F686" s="2">
        <f>Electricity!G711</f>
        <v>0</v>
      </c>
      <c r="G686" s="2">
        <f>Electricity!H711</f>
        <v>0</v>
      </c>
      <c r="H686" s="2">
        <f>Electricity!I711</f>
        <v>0</v>
      </c>
      <c r="I686" s="2">
        <f>Electricity!J711</f>
        <v>0</v>
      </c>
    </row>
    <row r="687" spans="2:9" x14ac:dyDescent="0.35">
      <c r="B687" s="458" t="str">
        <f t="shared" si="11"/>
        <v>01/29/2019 01:00:00 AM</v>
      </c>
      <c r="C687" s="458">
        <v>43494</v>
      </c>
      <c r="D687" s="459">
        <v>4.1666666666666699E-2</v>
      </c>
      <c r="E687" s="2">
        <f>Electricity!F712</f>
        <v>0</v>
      </c>
      <c r="F687" s="2">
        <f>Electricity!G712</f>
        <v>0</v>
      </c>
      <c r="G687" s="2">
        <f>Electricity!H712</f>
        <v>0</v>
      </c>
      <c r="H687" s="2">
        <f>Electricity!I712</f>
        <v>0</v>
      </c>
      <c r="I687" s="2">
        <f>Electricity!J712</f>
        <v>0</v>
      </c>
    </row>
    <row r="688" spans="2:9" x14ac:dyDescent="0.35">
      <c r="B688" s="458" t="str">
        <f t="shared" si="11"/>
        <v>01/29/2019 02:00:00 AM</v>
      </c>
      <c r="C688" s="458">
        <v>43494</v>
      </c>
      <c r="D688" s="459">
        <v>8.333333333333337E-2</v>
      </c>
      <c r="E688" s="2">
        <f>Electricity!F713</f>
        <v>0</v>
      </c>
      <c r="F688" s="2">
        <f>Electricity!G713</f>
        <v>0</v>
      </c>
      <c r="G688" s="2">
        <f>Electricity!H713</f>
        <v>0</v>
      </c>
      <c r="H688" s="2">
        <f>Electricity!I713</f>
        <v>0</v>
      </c>
      <c r="I688" s="2">
        <f>Electricity!J713</f>
        <v>0</v>
      </c>
    </row>
    <row r="689" spans="2:9" x14ac:dyDescent="0.35">
      <c r="B689" s="458" t="str">
        <f t="shared" si="11"/>
        <v>01/29/2019 03:00:00 AM</v>
      </c>
      <c r="C689" s="458">
        <v>43494</v>
      </c>
      <c r="D689" s="459">
        <v>0.12500000000000006</v>
      </c>
      <c r="E689" s="2">
        <f>Electricity!F714</f>
        <v>0</v>
      </c>
      <c r="F689" s="2">
        <f>Electricity!G714</f>
        <v>0</v>
      </c>
      <c r="G689" s="2">
        <f>Electricity!H714</f>
        <v>0</v>
      </c>
      <c r="H689" s="2">
        <f>Electricity!I714</f>
        <v>0</v>
      </c>
      <c r="I689" s="2">
        <f>Electricity!J714</f>
        <v>0</v>
      </c>
    </row>
    <row r="690" spans="2:9" x14ac:dyDescent="0.35">
      <c r="B690" s="458" t="str">
        <f t="shared" si="11"/>
        <v>01/29/2019 04:00:00 AM</v>
      </c>
      <c r="C690" s="458">
        <v>43494</v>
      </c>
      <c r="D690" s="459">
        <v>0.16666666666666669</v>
      </c>
      <c r="E690" s="2">
        <f>Electricity!F715</f>
        <v>0</v>
      </c>
      <c r="F690" s="2">
        <f>Electricity!G715</f>
        <v>0</v>
      </c>
      <c r="G690" s="2">
        <f>Electricity!H715</f>
        <v>0</v>
      </c>
      <c r="H690" s="2">
        <f>Electricity!I715</f>
        <v>0</v>
      </c>
      <c r="I690" s="2">
        <f>Electricity!J715</f>
        <v>0</v>
      </c>
    </row>
    <row r="691" spans="2:9" x14ac:dyDescent="0.35">
      <c r="B691" s="458" t="str">
        <f t="shared" si="11"/>
        <v>01/29/2019 05:00:00 AM</v>
      </c>
      <c r="C691" s="458">
        <v>43494</v>
      </c>
      <c r="D691" s="459">
        <v>0.20833333333333337</v>
      </c>
      <c r="E691" s="2">
        <f>Electricity!F716</f>
        <v>0</v>
      </c>
      <c r="F691" s="2">
        <f>Electricity!G716</f>
        <v>0</v>
      </c>
      <c r="G691" s="2">
        <f>Electricity!H716</f>
        <v>0</v>
      </c>
      <c r="H691" s="2">
        <f>Electricity!I716</f>
        <v>0</v>
      </c>
      <c r="I691" s="2">
        <f>Electricity!J716</f>
        <v>0</v>
      </c>
    </row>
    <row r="692" spans="2:9" x14ac:dyDescent="0.35">
      <c r="B692" s="458" t="str">
        <f t="shared" si="11"/>
        <v>01/29/2019 06:00:00 AM</v>
      </c>
      <c r="C692" s="458">
        <v>43494</v>
      </c>
      <c r="D692" s="459">
        <v>0.25</v>
      </c>
      <c r="E692" s="2">
        <f>Electricity!F717</f>
        <v>0</v>
      </c>
      <c r="F692" s="2">
        <f>Electricity!G717</f>
        <v>0</v>
      </c>
      <c r="G692" s="2">
        <f>Electricity!H717</f>
        <v>0</v>
      </c>
      <c r="H692" s="2">
        <f>Electricity!I717</f>
        <v>0</v>
      </c>
      <c r="I692" s="2">
        <f>Electricity!J717</f>
        <v>0</v>
      </c>
    </row>
    <row r="693" spans="2:9" x14ac:dyDescent="0.35">
      <c r="B693" s="458" t="str">
        <f t="shared" si="11"/>
        <v>01/29/2019 07:00:00 AM</v>
      </c>
      <c r="C693" s="458">
        <v>43494</v>
      </c>
      <c r="D693" s="459">
        <v>0.29166666666666669</v>
      </c>
      <c r="E693" s="2">
        <f>Electricity!F718</f>
        <v>0</v>
      </c>
      <c r="F693" s="2">
        <f>Electricity!G718</f>
        <v>0</v>
      </c>
      <c r="G693" s="2">
        <f>Electricity!H718</f>
        <v>0</v>
      </c>
      <c r="H693" s="2">
        <f>Electricity!I718</f>
        <v>0</v>
      </c>
      <c r="I693" s="2">
        <f>Electricity!J718</f>
        <v>0</v>
      </c>
    </row>
    <row r="694" spans="2:9" x14ac:dyDescent="0.35">
      <c r="B694" s="458" t="str">
        <f t="shared" si="11"/>
        <v>01/29/2019 08:00:00 AM</v>
      </c>
      <c r="C694" s="458">
        <v>43494</v>
      </c>
      <c r="D694" s="459">
        <v>0.33333333333333337</v>
      </c>
      <c r="E694" s="2">
        <f>Electricity!F719</f>
        <v>0</v>
      </c>
      <c r="F694" s="2">
        <f>Electricity!G719</f>
        <v>0</v>
      </c>
      <c r="G694" s="2">
        <f>Electricity!H719</f>
        <v>0</v>
      </c>
      <c r="H694" s="2">
        <f>Electricity!I719</f>
        <v>0</v>
      </c>
      <c r="I694" s="2">
        <f>Electricity!J719</f>
        <v>0</v>
      </c>
    </row>
    <row r="695" spans="2:9" x14ac:dyDescent="0.35">
      <c r="B695" s="458" t="str">
        <f t="shared" si="11"/>
        <v>01/29/2019 09:00:00 AM</v>
      </c>
      <c r="C695" s="458">
        <v>43494</v>
      </c>
      <c r="D695" s="459">
        <v>0.375</v>
      </c>
      <c r="E695" s="2">
        <f>Electricity!F720</f>
        <v>0</v>
      </c>
      <c r="F695" s="2">
        <f>Electricity!G720</f>
        <v>0</v>
      </c>
      <c r="G695" s="2">
        <f>Electricity!H720</f>
        <v>0</v>
      </c>
      <c r="H695" s="2">
        <f>Electricity!I720</f>
        <v>0</v>
      </c>
      <c r="I695" s="2">
        <f>Electricity!J720</f>
        <v>0</v>
      </c>
    </row>
    <row r="696" spans="2:9" x14ac:dyDescent="0.35">
      <c r="B696" s="458" t="str">
        <f t="shared" si="11"/>
        <v>01/29/2019 10:00:00 AM</v>
      </c>
      <c r="C696" s="458">
        <v>43494</v>
      </c>
      <c r="D696" s="459">
        <v>0.41666666666666669</v>
      </c>
      <c r="E696" s="2">
        <f>Electricity!F721</f>
        <v>0</v>
      </c>
      <c r="F696" s="2">
        <f>Electricity!G721</f>
        <v>0</v>
      </c>
      <c r="G696" s="2">
        <f>Electricity!H721</f>
        <v>0</v>
      </c>
      <c r="H696" s="2">
        <f>Electricity!I721</f>
        <v>0</v>
      </c>
      <c r="I696" s="2">
        <f>Electricity!J721</f>
        <v>0</v>
      </c>
    </row>
    <row r="697" spans="2:9" x14ac:dyDescent="0.35">
      <c r="B697" s="458" t="str">
        <f t="shared" si="11"/>
        <v>01/29/2019 11:00:00 AM</v>
      </c>
      <c r="C697" s="458">
        <v>43494</v>
      </c>
      <c r="D697" s="459">
        <v>0.45833333333333337</v>
      </c>
      <c r="E697" s="2">
        <f>Electricity!F722</f>
        <v>0</v>
      </c>
      <c r="F697" s="2">
        <f>Electricity!G722</f>
        <v>0</v>
      </c>
      <c r="G697" s="2">
        <f>Electricity!H722</f>
        <v>0</v>
      </c>
      <c r="H697" s="2">
        <f>Electricity!I722</f>
        <v>0</v>
      </c>
      <c r="I697" s="2">
        <f>Electricity!J722</f>
        <v>0</v>
      </c>
    </row>
    <row r="698" spans="2:9" x14ac:dyDescent="0.35">
      <c r="B698" s="458" t="str">
        <f t="shared" si="11"/>
        <v>01/29/2019 12:00:00 PM</v>
      </c>
      <c r="C698" s="458">
        <v>43494</v>
      </c>
      <c r="D698" s="459">
        <v>0.50000000000000011</v>
      </c>
      <c r="E698" s="2">
        <f>Electricity!F723</f>
        <v>0</v>
      </c>
      <c r="F698" s="2">
        <f>Electricity!G723</f>
        <v>0</v>
      </c>
      <c r="G698" s="2">
        <f>Electricity!H723</f>
        <v>0</v>
      </c>
      <c r="H698" s="2">
        <f>Electricity!I723</f>
        <v>0</v>
      </c>
      <c r="I698" s="2">
        <f>Electricity!J723</f>
        <v>0</v>
      </c>
    </row>
    <row r="699" spans="2:9" x14ac:dyDescent="0.35">
      <c r="B699" s="458" t="str">
        <f t="shared" si="11"/>
        <v>01/29/2019 01:00:00 PM</v>
      </c>
      <c r="C699" s="458">
        <v>43494</v>
      </c>
      <c r="D699" s="459">
        <v>0.54166666666666674</v>
      </c>
      <c r="E699" s="2">
        <f>Electricity!F724</f>
        <v>0</v>
      </c>
      <c r="F699" s="2">
        <f>Electricity!G724</f>
        <v>0</v>
      </c>
      <c r="G699" s="2">
        <f>Electricity!H724</f>
        <v>0</v>
      </c>
      <c r="H699" s="2">
        <f>Electricity!I724</f>
        <v>0</v>
      </c>
      <c r="I699" s="2">
        <f>Electricity!J724</f>
        <v>0</v>
      </c>
    </row>
    <row r="700" spans="2:9" x14ac:dyDescent="0.35">
      <c r="B700" s="458" t="str">
        <f t="shared" si="11"/>
        <v>01/29/2019 02:00:00 PM</v>
      </c>
      <c r="C700" s="458">
        <v>43494</v>
      </c>
      <c r="D700" s="459">
        <v>0.58333333333333337</v>
      </c>
      <c r="E700" s="2">
        <f>Electricity!F725</f>
        <v>0</v>
      </c>
      <c r="F700" s="2">
        <f>Electricity!G725</f>
        <v>0</v>
      </c>
      <c r="G700" s="2">
        <f>Electricity!H725</f>
        <v>0</v>
      </c>
      <c r="H700" s="2">
        <f>Electricity!I725</f>
        <v>0</v>
      </c>
      <c r="I700" s="2">
        <f>Electricity!J725</f>
        <v>0</v>
      </c>
    </row>
    <row r="701" spans="2:9" x14ac:dyDescent="0.35">
      <c r="B701" s="458" t="str">
        <f t="shared" si="11"/>
        <v>01/29/2019 03:00:00 PM</v>
      </c>
      <c r="C701" s="458">
        <v>43494</v>
      </c>
      <c r="D701" s="459">
        <v>0.62500000000000011</v>
      </c>
      <c r="E701" s="2">
        <f>Electricity!F726</f>
        <v>0</v>
      </c>
      <c r="F701" s="2">
        <f>Electricity!G726</f>
        <v>0</v>
      </c>
      <c r="G701" s="2">
        <f>Electricity!H726</f>
        <v>0</v>
      </c>
      <c r="H701" s="2">
        <f>Electricity!I726</f>
        <v>0</v>
      </c>
      <c r="I701" s="2">
        <f>Electricity!J726</f>
        <v>0</v>
      </c>
    </row>
    <row r="702" spans="2:9" x14ac:dyDescent="0.35">
      <c r="B702" s="458" t="str">
        <f t="shared" si="11"/>
        <v>01/29/2019 04:00:00 PM</v>
      </c>
      <c r="C702" s="458">
        <v>43494</v>
      </c>
      <c r="D702" s="459">
        <v>0.66666666666666674</v>
      </c>
      <c r="E702" s="2">
        <f>Electricity!F727</f>
        <v>0</v>
      </c>
      <c r="F702" s="2">
        <f>Electricity!G727</f>
        <v>0</v>
      </c>
      <c r="G702" s="2">
        <f>Electricity!H727</f>
        <v>0</v>
      </c>
      <c r="H702" s="2">
        <f>Electricity!I727</f>
        <v>0</v>
      </c>
      <c r="I702" s="2">
        <f>Electricity!J727</f>
        <v>0</v>
      </c>
    </row>
    <row r="703" spans="2:9" x14ac:dyDescent="0.35">
      <c r="B703" s="458" t="str">
        <f t="shared" si="11"/>
        <v>01/29/2019 05:00:00 PM</v>
      </c>
      <c r="C703" s="458">
        <v>43494</v>
      </c>
      <c r="D703" s="459">
        <v>0.70833333333333337</v>
      </c>
      <c r="E703" s="2">
        <f>Electricity!F728</f>
        <v>0</v>
      </c>
      <c r="F703" s="2">
        <f>Electricity!G728</f>
        <v>0</v>
      </c>
      <c r="G703" s="2">
        <f>Electricity!H728</f>
        <v>0</v>
      </c>
      <c r="H703" s="2">
        <f>Electricity!I728</f>
        <v>0</v>
      </c>
      <c r="I703" s="2">
        <f>Electricity!J728</f>
        <v>0</v>
      </c>
    </row>
    <row r="704" spans="2:9" x14ac:dyDescent="0.35">
      <c r="B704" s="458" t="str">
        <f t="shared" si="11"/>
        <v>01/29/2019 06:00:00 PM</v>
      </c>
      <c r="C704" s="458">
        <v>43494</v>
      </c>
      <c r="D704" s="459">
        <v>0.75000000000000011</v>
      </c>
      <c r="E704" s="2">
        <f>Electricity!F729</f>
        <v>0</v>
      </c>
      <c r="F704" s="2">
        <f>Electricity!G729</f>
        <v>0</v>
      </c>
      <c r="G704" s="2">
        <f>Electricity!H729</f>
        <v>0</v>
      </c>
      <c r="H704" s="2">
        <f>Electricity!I729</f>
        <v>0</v>
      </c>
      <c r="I704" s="2">
        <f>Electricity!J729</f>
        <v>0</v>
      </c>
    </row>
    <row r="705" spans="2:9" x14ac:dyDescent="0.35">
      <c r="B705" s="458" t="str">
        <f t="shared" si="11"/>
        <v>01/29/2019 07:00:00 PM</v>
      </c>
      <c r="C705" s="458">
        <v>43494</v>
      </c>
      <c r="D705" s="459">
        <v>0.79166666666666674</v>
      </c>
      <c r="E705" s="2">
        <f>Electricity!F730</f>
        <v>0</v>
      </c>
      <c r="F705" s="2">
        <f>Electricity!G730</f>
        <v>0</v>
      </c>
      <c r="G705" s="2">
        <f>Electricity!H730</f>
        <v>0</v>
      </c>
      <c r="H705" s="2">
        <f>Electricity!I730</f>
        <v>0</v>
      </c>
      <c r="I705" s="2">
        <f>Electricity!J730</f>
        <v>0</v>
      </c>
    </row>
    <row r="706" spans="2:9" x14ac:dyDescent="0.35">
      <c r="B706" s="458" t="str">
        <f t="shared" si="11"/>
        <v>01/29/2019 08:00:00 PM</v>
      </c>
      <c r="C706" s="458">
        <v>43494</v>
      </c>
      <c r="D706" s="459">
        <v>0.83333333333333337</v>
      </c>
      <c r="E706" s="2">
        <f>Electricity!F731</f>
        <v>0</v>
      </c>
      <c r="F706" s="2">
        <f>Electricity!G731</f>
        <v>0</v>
      </c>
      <c r="G706" s="2">
        <f>Electricity!H731</f>
        <v>0</v>
      </c>
      <c r="H706" s="2">
        <f>Electricity!I731</f>
        <v>0</v>
      </c>
      <c r="I706" s="2">
        <f>Electricity!J731</f>
        <v>0</v>
      </c>
    </row>
    <row r="707" spans="2:9" x14ac:dyDescent="0.35">
      <c r="B707" s="458" t="str">
        <f t="shared" si="11"/>
        <v>01/29/2019 09:00:00 PM</v>
      </c>
      <c r="C707" s="458">
        <v>43494</v>
      </c>
      <c r="D707" s="459">
        <v>0.87500000000000011</v>
      </c>
      <c r="E707" s="2">
        <f>Electricity!F732</f>
        <v>0</v>
      </c>
      <c r="F707" s="2">
        <f>Electricity!G732</f>
        <v>0</v>
      </c>
      <c r="G707" s="2">
        <f>Electricity!H732</f>
        <v>0</v>
      </c>
      <c r="H707" s="2">
        <f>Electricity!I732</f>
        <v>0</v>
      </c>
      <c r="I707" s="2">
        <f>Electricity!J732</f>
        <v>0</v>
      </c>
    </row>
    <row r="708" spans="2:9" x14ac:dyDescent="0.35">
      <c r="B708" s="458" t="str">
        <f t="shared" si="11"/>
        <v>01/29/2019 10:00:00 PM</v>
      </c>
      <c r="C708" s="458">
        <v>43494</v>
      </c>
      <c r="D708" s="459">
        <v>0.91666666666666674</v>
      </c>
      <c r="E708" s="2">
        <f>Electricity!F733</f>
        <v>0</v>
      </c>
      <c r="F708" s="2">
        <f>Electricity!G733</f>
        <v>0</v>
      </c>
      <c r="G708" s="2">
        <f>Electricity!H733</f>
        <v>0</v>
      </c>
      <c r="H708" s="2">
        <f>Electricity!I733</f>
        <v>0</v>
      </c>
      <c r="I708" s="2">
        <f>Electricity!J733</f>
        <v>0</v>
      </c>
    </row>
    <row r="709" spans="2:9" x14ac:dyDescent="0.35">
      <c r="B709" s="458" t="str">
        <f t="shared" si="11"/>
        <v>01/29/2019 11:00:00 PM</v>
      </c>
      <c r="C709" s="458">
        <v>43494</v>
      </c>
      <c r="D709" s="459">
        <v>0.95833333333333337</v>
      </c>
      <c r="E709" s="2">
        <f>Electricity!F734</f>
        <v>0</v>
      </c>
      <c r="F709" s="2">
        <f>Electricity!G734</f>
        <v>0</v>
      </c>
      <c r="G709" s="2">
        <f>Electricity!H734</f>
        <v>0</v>
      </c>
      <c r="H709" s="2">
        <f>Electricity!I734</f>
        <v>0</v>
      </c>
      <c r="I709" s="2">
        <f>Electricity!J734</f>
        <v>0</v>
      </c>
    </row>
    <row r="710" spans="2:9" x14ac:dyDescent="0.35">
      <c r="B710" s="458" t="str">
        <f t="shared" si="11"/>
        <v>01/30/2019 12:00:00 AM</v>
      </c>
      <c r="C710" s="458">
        <v>43495</v>
      </c>
      <c r="D710" s="459">
        <v>3.1225022567582528E-17</v>
      </c>
      <c r="E710" s="2">
        <f>Electricity!F735</f>
        <v>0</v>
      </c>
      <c r="F710" s="2">
        <f>Electricity!G735</f>
        <v>0</v>
      </c>
      <c r="G710" s="2">
        <f>Electricity!H735</f>
        <v>0</v>
      </c>
      <c r="H710" s="2">
        <f>Electricity!I735</f>
        <v>0</v>
      </c>
      <c r="I710" s="2">
        <f>Electricity!J735</f>
        <v>0</v>
      </c>
    </row>
    <row r="711" spans="2:9" x14ac:dyDescent="0.35">
      <c r="B711" s="458" t="str">
        <f t="shared" si="11"/>
        <v>01/30/2019 01:00:00 AM</v>
      </c>
      <c r="C711" s="458">
        <v>43495</v>
      </c>
      <c r="D711" s="459">
        <v>4.1666666666666699E-2</v>
      </c>
      <c r="E711" s="2">
        <f>Electricity!F736</f>
        <v>0</v>
      </c>
      <c r="F711" s="2">
        <f>Electricity!G736</f>
        <v>0</v>
      </c>
      <c r="G711" s="2">
        <f>Electricity!H736</f>
        <v>0</v>
      </c>
      <c r="H711" s="2">
        <f>Electricity!I736</f>
        <v>0</v>
      </c>
      <c r="I711" s="2">
        <f>Electricity!J736</f>
        <v>0</v>
      </c>
    </row>
    <row r="712" spans="2:9" x14ac:dyDescent="0.35">
      <c r="B712" s="458" t="str">
        <f t="shared" si="11"/>
        <v>01/30/2019 02:00:00 AM</v>
      </c>
      <c r="C712" s="458">
        <v>43495</v>
      </c>
      <c r="D712" s="459">
        <v>8.333333333333337E-2</v>
      </c>
      <c r="E712" s="2">
        <f>Electricity!F737</f>
        <v>0</v>
      </c>
      <c r="F712" s="2">
        <f>Electricity!G737</f>
        <v>0</v>
      </c>
      <c r="G712" s="2">
        <f>Electricity!H737</f>
        <v>0</v>
      </c>
      <c r="H712" s="2">
        <f>Electricity!I737</f>
        <v>0</v>
      </c>
      <c r="I712" s="2">
        <f>Electricity!J737</f>
        <v>0</v>
      </c>
    </row>
    <row r="713" spans="2:9" x14ac:dyDescent="0.35">
      <c r="B713" s="458" t="str">
        <f t="shared" si="11"/>
        <v>01/30/2019 03:00:00 AM</v>
      </c>
      <c r="C713" s="458">
        <v>43495</v>
      </c>
      <c r="D713" s="459">
        <v>0.12500000000000006</v>
      </c>
      <c r="E713" s="2">
        <f>Electricity!F738</f>
        <v>0</v>
      </c>
      <c r="F713" s="2">
        <f>Electricity!G738</f>
        <v>0</v>
      </c>
      <c r="G713" s="2">
        <f>Electricity!H738</f>
        <v>0</v>
      </c>
      <c r="H713" s="2">
        <f>Electricity!I738</f>
        <v>0</v>
      </c>
      <c r="I713" s="2">
        <f>Electricity!J738</f>
        <v>0</v>
      </c>
    </row>
    <row r="714" spans="2:9" x14ac:dyDescent="0.35">
      <c r="B714" s="458" t="str">
        <f t="shared" si="11"/>
        <v>01/30/2019 04:00:00 AM</v>
      </c>
      <c r="C714" s="458">
        <v>43495</v>
      </c>
      <c r="D714" s="459">
        <v>0.16666666666666669</v>
      </c>
      <c r="E714" s="2">
        <f>Electricity!F739</f>
        <v>0</v>
      </c>
      <c r="F714" s="2">
        <f>Electricity!G739</f>
        <v>0</v>
      </c>
      <c r="G714" s="2">
        <f>Electricity!H739</f>
        <v>0</v>
      </c>
      <c r="H714" s="2">
        <f>Electricity!I739</f>
        <v>0</v>
      </c>
      <c r="I714" s="2">
        <f>Electricity!J739</f>
        <v>0</v>
      </c>
    </row>
    <row r="715" spans="2:9" x14ac:dyDescent="0.35">
      <c r="B715" s="458" t="str">
        <f t="shared" si="11"/>
        <v>01/30/2019 05:00:00 AM</v>
      </c>
      <c r="C715" s="458">
        <v>43495</v>
      </c>
      <c r="D715" s="459">
        <v>0.20833333333333337</v>
      </c>
      <c r="E715" s="2">
        <f>Electricity!F740</f>
        <v>0</v>
      </c>
      <c r="F715" s="2">
        <f>Electricity!G740</f>
        <v>0</v>
      </c>
      <c r="G715" s="2">
        <f>Electricity!H740</f>
        <v>0</v>
      </c>
      <c r="H715" s="2">
        <f>Electricity!I740</f>
        <v>0</v>
      </c>
      <c r="I715" s="2">
        <f>Electricity!J740</f>
        <v>0</v>
      </c>
    </row>
    <row r="716" spans="2:9" x14ac:dyDescent="0.35">
      <c r="B716" s="458" t="str">
        <f t="shared" si="11"/>
        <v>01/30/2019 06:00:00 AM</v>
      </c>
      <c r="C716" s="458">
        <v>43495</v>
      </c>
      <c r="D716" s="459">
        <v>0.25</v>
      </c>
      <c r="E716" s="2">
        <f>Electricity!F741</f>
        <v>0</v>
      </c>
      <c r="F716" s="2">
        <f>Electricity!G741</f>
        <v>0</v>
      </c>
      <c r="G716" s="2">
        <f>Electricity!H741</f>
        <v>0</v>
      </c>
      <c r="H716" s="2">
        <f>Electricity!I741</f>
        <v>0</v>
      </c>
      <c r="I716" s="2">
        <f>Electricity!J741</f>
        <v>0</v>
      </c>
    </row>
    <row r="717" spans="2:9" x14ac:dyDescent="0.35">
      <c r="B717" s="458" t="str">
        <f t="shared" si="11"/>
        <v>01/30/2019 07:00:00 AM</v>
      </c>
      <c r="C717" s="458">
        <v>43495</v>
      </c>
      <c r="D717" s="459">
        <v>0.29166666666666669</v>
      </c>
      <c r="E717" s="2">
        <f>Electricity!F742</f>
        <v>0</v>
      </c>
      <c r="F717" s="2">
        <f>Electricity!G742</f>
        <v>0</v>
      </c>
      <c r="G717" s="2">
        <f>Electricity!H742</f>
        <v>0</v>
      </c>
      <c r="H717" s="2">
        <f>Electricity!I742</f>
        <v>0</v>
      </c>
      <c r="I717" s="2">
        <f>Electricity!J742</f>
        <v>0</v>
      </c>
    </row>
    <row r="718" spans="2:9" x14ac:dyDescent="0.35">
      <c r="B718" s="458" t="str">
        <f t="shared" si="11"/>
        <v>01/30/2019 08:00:00 AM</v>
      </c>
      <c r="C718" s="458">
        <v>43495</v>
      </c>
      <c r="D718" s="459">
        <v>0.33333333333333337</v>
      </c>
      <c r="E718" s="2">
        <f>Electricity!F743</f>
        <v>0</v>
      </c>
      <c r="F718" s="2">
        <f>Electricity!G743</f>
        <v>0</v>
      </c>
      <c r="G718" s="2">
        <f>Electricity!H743</f>
        <v>0</v>
      </c>
      <c r="H718" s="2">
        <f>Electricity!I743</f>
        <v>0</v>
      </c>
      <c r="I718" s="2">
        <f>Electricity!J743</f>
        <v>0</v>
      </c>
    </row>
    <row r="719" spans="2:9" x14ac:dyDescent="0.35">
      <c r="B719" s="458" t="str">
        <f t="shared" ref="B719:B782" si="12">CONCATENATE(TEXT(C719,"mm/dd/yyyy")," ",TEXT(D719,"hh:mm:ss AM/PM"))</f>
        <v>01/30/2019 09:00:00 AM</v>
      </c>
      <c r="C719" s="458">
        <v>43495</v>
      </c>
      <c r="D719" s="459">
        <v>0.375</v>
      </c>
      <c r="E719" s="2">
        <f>Electricity!F744</f>
        <v>0</v>
      </c>
      <c r="F719" s="2">
        <f>Electricity!G744</f>
        <v>0</v>
      </c>
      <c r="G719" s="2">
        <f>Electricity!H744</f>
        <v>0</v>
      </c>
      <c r="H719" s="2">
        <f>Electricity!I744</f>
        <v>0</v>
      </c>
      <c r="I719" s="2">
        <f>Electricity!J744</f>
        <v>0</v>
      </c>
    </row>
    <row r="720" spans="2:9" x14ac:dyDescent="0.35">
      <c r="B720" s="458" t="str">
        <f t="shared" si="12"/>
        <v>01/30/2019 10:00:00 AM</v>
      </c>
      <c r="C720" s="458">
        <v>43495</v>
      </c>
      <c r="D720" s="459">
        <v>0.41666666666666669</v>
      </c>
      <c r="E720" s="2">
        <f>Electricity!F745</f>
        <v>0</v>
      </c>
      <c r="F720" s="2">
        <f>Electricity!G745</f>
        <v>0</v>
      </c>
      <c r="G720" s="2">
        <f>Electricity!H745</f>
        <v>0</v>
      </c>
      <c r="H720" s="2">
        <f>Electricity!I745</f>
        <v>0</v>
      </c>
      <c r="I720" s="2">
        <f>Electricity!J745</f>
        <v>0</v>
      </c>
    </row>
    <row r="721" spans="2:9" x14ac:dyDescent="0.35">
      <c r="B721" s="458" t="str">
        <f t="shared" si="12"/>
        <v>01/30/2019 11:00:00 AM</v>
      </c>
      <c r="C721" s="458">
        <v>43495</v>
      </c>
      <c r="D721" s="459">
        <v>0.45833333333333337</v>
      </c>
      <c r="E721" s="2">
        <f>Electricity!F746</f>
        <v>0</v>
      </c>
      <c r="F721" s="2">
        <f>Electricity!G746</f>
        <v>0</v>
      </c>
      <c r="G721" s="2">
        <f>Electricity!H746</f>
        <v>0</v>
      </c>
      <c r="H721" s="2">
        <f>Electricity!I746</f>
        <v>0</v>
      </c>
      <c r="I721" s="2">
        <f>Electricity!J746</f>
        <v>0</v>
      </c>
    </row>
    <row r="722" spans="2:9" x14ac:dyDescent="0.35">
      <c r="B722" s="458" t="str">
        <f t="shared" si="12"/>
        <v>01/30/2019 12:00:00 PM</v>
      </c>
      <c r="C722" s="458">
        <v>43495</v>
      </c>
      <c r="D722" s="459">
        <v>0.50000000000000011</v>
      </c>
      <c r="E722" s="2">
        <f>Electricity!F747</f>
        <v>0</v>
      </c>
      <c r="F722" s="2">
        <f>Electricity!G747</f>
        <v>0</v>
      </c>
      <c r="G722" s="2">
        <f>Electricity!H747</f>
        <v>0</v>
      </c>
      <c r="H722" s="2">
        <f>Electricity!I747</f>
        <v>0</v>
      </c>
      <c r="I722" s="2">
        <f>Electricity!J747</f>
        <v>0</v>
      </c>
    </row>
    <row r="723" spans="2:9" x14ac:dyDescent="0.35">
      <c r="B723" s="458" t="str">
        <f t="shared" si="12"/>
        <v>01/30/2019 01:00:00 PM</v>
      </c>
      <c r="C723" s="458">
        <v>43495</v>
      </c>
      <c r="D723" s="459">
        <v>0.54166666666666674</v>
      </c>
      <c r="E723" s="2">
        <f>Electricity!F748</f>
        <v>0</v>
      </c>
      <c r="F723" s="2">
        <f>Electricity!G748</f>
        <v>0</v>
      </c>
      <c r="G723" s="2">
        <f>Electricity!H748</f>
        <v>0</v>
      </c>
      <c r="H723" s="2">
        <f>Electricity!I748</f>
        <v>0</v>
      </c>
      <c r="I723" s="2">
        <f>Electricity!J748</f>
        <v>0</v>
      </c>
    </row>
    <row r="724" spans="2:9" x14ac:dyDescent="0.35">
      <c r="B724" s="458" t="str">
        <f t="shared" si="12"/>
        <v>01/30/2019 02:00:00 PM</v>
      </c>
      <c r="C724" s="458">
        <v>43495</v>
      </c>
      <c r="D724" s="459">
        <v>0.58333333333333337</v>
      </c>
      <c r="E724" s="2">
        <f>Electricity!F749</f>
        <v>0</v>
      </c>
      <c r="F724" s="2">
        <f>Electricity!G749</f>
        <v>0</v>
      </c>
      <c r="G724" s="2">
        <f>Electricity!H749</f>
        <v>0</v>
      </c>
      <c r="H724" s="2">
        <f>Electricity!I749</f>
        <v>0</v>
      </c>
      <c r="I724" s="2">
        <f>Electricity!J749</f>
        <v>0</v>
      </c>
    </row>
    <row r="725" spans="2:9" x14ac:dyDescent="0.35">
      <c r="B725" s="458" t="str">
        <f t="shared" si="12"/>
        <v>01/30/2019 03:00:00 PM</v>
      </c>
      <c r="C725" s="458">
        <v>43495</v>
      </c>
      <c r="D725" s="459">
        <v>0.62500000000000011</v>
      </c>
      <c r="E725" s="2">
        <f>Electricity!F750</f>
        <v>0</v>
      </c>
      <c r="F725" s="2">
        <f>Electricity!G750</f>
        <v>0</v>
      </c>
      <c r="G725" s="2">
        <f>Electricity!H750</f>
        <v>0</v>
      </c>
      <c r="H725" s="2">
        <f>Electricity!I750</f>
        <v>0</v>
      </c>
      <c r="I725" s="2">
        <f>Electricity!J750</f>
        <v>0</v>
      </c>
    </row>
    <row r="726" spans="2:9" x14ac:dyDescent="0.35">
      <c r="B726" s="458" t="str">
        <f t="shared" si="12"/>
        <v>01/30/2019 04:00:00 PM</v>
      </c>
      <c r="C726" s="458">
        <v>43495</v>
      </c>
      <c r="D726" s="459">
        <v>0.66666666666666674</v>
      </c>
      <c r="E726" s="2">
        <f>Electricity!F751</f>
        <v>0</v>
      </c>
      <c r="F726" s="2">
        <f>Electricity!G751</f>
        <v>0</v>
      </c>
      <c r="G726" s="2">
        <f>Electricity!H751</f>
        <v>0</v>
      </c>
      <c r="H726" s="2">
        <f>Electricity!I751</f>
        <v>0</v>
      </c>
      <c r="I726" s="2">
        <f>Electricity!J751</f>
        <v>0</v>
      </c>
    </row>
    <row r="727" spans="2:9" x14ac:dyDescent="0.35">
      <c r="B727" s="458" t="str">
        <f t="shared" si="12"/>
        <v>01/30/2019 05:00:00 PM</v>
      </c>
      <c r="C727" s="458">
        <v>43495</v>
      </c>
      <c r="D727" s="459">
        <v>0.70833333333333337</v>
      </c>
      <c r="E727" s="2">
        <f>Electricity!F752</f>
        <v>0</v>
      </c>
      <c r="F727" s="2">
        <f>Electricity!G752</f>
        <v>0</v>
      </c>
      <c r="G727" s="2">
        <f>Electricity!H752</f>
        <v>0</v>
      </c>
      <c r="H727" s="2">
        <f>Electricity!I752</f>
        <v>0</v>
      </c>
      <c r="I727" s="2">
        <f>Electricity!J752</f>
        <v>0</v>
      </c>
    </row>
    <row r="728" spans="2:9" x14ac:dyDescent="0.35">
      <c r="B728" s="458" t="str">
        <f t="shared" si="12"/>
        <v>01/30/2019 06:00:00 PM</v>
      </c>
      <c r="C728" s="458">
        <v>43495</v>
      </c>
      <c r="D728" s="459">
        <v>0.75000000000000011</v>
      </c>
      <c r="E728" s="2">
        <f>Electricity!F753</f>
        <v>0</v>
      </c>
      <c r="F728" s="2">
        <f>Electricity!G753</f>
        <v>0</v>
      </c>
      <c r="G728" s="2">
        <f>Electricity!H753</f>
        <v>0</v>
      </c>
      <c r="H728" s="2">
        <f>Electricity!I753</f>
        <v>0</v>
      </c>
      <c r="I728" s="2">
        <f>Electricity!J753</f>
        <v>0</v>
      </c>
    </row>
    <row r="729" spans="2:9" x14ac:dyDescent="0.35">
      <c r="B729" s="458" t="str">
        <f t="shared" si="12"/>
        <v>01/30/2019 07:00:00 PM</v>
      </c>
      <c r="C729" s="458">
        <v>43495</v>
      </c>
      <c r="D729" s="459">
        <v>0.79166666666666674</v>
      </c>
      <c r="E729" s="2">
        <f>Electricity!F754</f>
        <v>0</v>
      </c>
      <c r="F729" s="2">
        <f>Electricity!G754</f>
        <v>0</v>
      </c>
      <c r="G729" s="2">
        <f>Electricity!H754</f>
        <v>0</v>
      </c>
      <c r="H729" s="2">
        <f>Electricity!I754</f>
        <v>0</v>
      </c>
      <c r="I729" s="2">
        <f>Electricity!J754</f>
        <v>0</v>
      </c>
    </row>
    <row r="730" spans="2:9" x14ac:dyDescent="0.35">
      <c r="B730" s="458" t="str">
        <f t="shared" si="12"/>
        <v>01/30/2019 08:00:00 PM</v>
      </c>
      <c r="C730" s="458">
        <v>43495</v>
      </c>
      <c r="D730" s="459">
        <v>0.83333333333333337</v>
      </c>
      <c r="E730" s="2">
        <f>Electricity!F755</f>
        <v>0</v>
      </c>
      <c r="F730" s="2">
        <f>Electricity!G755</f>
        <v>0</v>
      </c>
      <c r="G730" s="2">
        <f>Electricity!H755</f>
        <v>0</v>
      </c>
      <c r="H730" s="2">
        <f>Electricity!I755</f>
        <v>0</v>
      </c>
      <c r="I730" s="2">
        <f>Electricity!J755</f>
        <v>0</v>
      </c>
    </row>
    <row r="731" spans="2:9" x14ac:dyDescent="0.35">
      <c r="B731" s="458" t="str">
        <f t="shared" si="12"/>
        <v>01/30/2019 09:00:00 PM</v>
      </c>
      <c r="C731" s="458">
        <v>43495</v>
      </c>
      <c r="D731" s="459">
        <v>0.87500000000000011</v>
      </c>
      <c r="E731" s="2">
        <f>Electricity!F756</f>
        <v>0</v>
      </c>
      <c r="F731" s="2">
        <f>Electricity!G756</f>
        <v>0</v>
      </c>
      <c r="G731" s="2">
        <f>Electricity!H756</f>
        <v>0</v>
      </c>
      <c r="H731" s="2">
        <f>Electricity!I756</f>
        <v>0</v>
      </c>
      <c r="I731" s="2">
        <f>Electricity!J756</f>
        <v>0</v>
      </c>
    </row>
    <row r="732" spans="2:9" x14ac:dyDescent="0.35">
      <c r="B732" s="458" t="str">
        <f t="shared" si="12"/>
        <v>01/30/2019 10:00:00 PM</v>
      </c>
      <c r="C732" s="458">
        <v>43495</v>
      </c>
      <c r="D732" s="459">
        <v>0.91666666666666674</v>
      </c>
      <c r="E732" s="2">
        <f>Electricity!F757</f>
        <v>0</v>
      </c>
      <c r="F732" s="2">
        <f>Electricity!G757</f>
        <v>0</v>
      </c>
      <c r="G732" s="2">
        <f>Electricity!H757</f>
        <v>0</v>
      </c>
      <c r="H732" s="2">
        <f>Electricity!I757</f>
        <v>0</v>
      </c>
      <c r="I732" s="2">
        <f>Electricity!J757</f>
        <v>0</v>
      </c>
    </row>
    <row r="733" spans="2:9" x14ac:dyDescent="0.35">
      <c r="B733" s="458" t="str">
        <f t="shared" si="12"/>
        <v>01/30/2019 11:00:00 PM</v>
      </c>
      <c r="C733" s="458">
        <v>43495</v>
      </c>
      <c r="D733" s="459">
        <v>0.95833333333333337</v>
      </c>
      <c r="E733" s="2">
        <f>Electricity!F758</f>
        <v>0</v>
      </c>
      <c r="F733" s="2">
        <f>Electricity!G758</f>
        <v>0</v>
      </c>
      <c r="G733" s="2">
        <f>Electricity!H758</f>
        <v>0</v>
      </c>
      <c r="H733" s="2">
        <f>Electricity!I758</f>
        <v>0</v>
      </c>
      <c r="I733" s="2">
        <f>Electricity!J758</f>
        <v>0</v>
      </c>
    </row>
    <row r="734" spans="2:9" x14ac:dyDescent="0.35">
      <c r="B734" s="458" t="str">
        <f t="shared" si="12"/>
        <v>01/31/2019 12:00:00 AM</v>
      </c>
      <c r="C734" s="458">
        <v>43496</v>
      </c>
      <c r="D734" s="459">
        <v>3.1225022567582528E-17</v>
      </c>
      <c r="E734" s="2">
        <f>Electricity!F759</f>
        <v>0</v>
      </c>
      <c r="F734" s="2">
        <f>Electricity!G759</f>
        <v>0</v>
      </c>
      <c r="G734" s="2">
        <f>Electricity!H759</f>
        <v>0</v>
      </c>
      <c r="H734" s="2">
        <f>Electricity!I759</f>
        <v>0</v>
      </c>
      <c r="I734" s="2">
        <f>Electricity!J759</f>
        <v>0</v>
      </c>
    </row>
    <row r="735" spans="2:9" x14ac:dyDescent="0.35">
      <c r="B735" s="458" t="str">
        <f t="shared" si="12"/>
        <v>01/31/2019 01:00:00 AM</v>
      </c>
      <c r="C735" s="458">
        <v>43496</v>
      </c>
      <c r="D735" s="459">
        <v>4.1666666666666699E-2</v>
      </c>
      <c r="E735" s="2">
        <f>Electricity!F760</f>
        <v>0</v>
      </c>
      <c r="F735" s="2">
        <f>Electricity!G760</f>
        <v>0</v>
      </c>
      <c r="G735" s="2">
        <f>Electricity!H760</f>
        <v>0</v>
      </c>
      <c r="H735" s="2">
        <f>Electricity!I760</f>
        <v>0</v>
      </c>
      <c r="I735" s="2">
        <f>Electricity!J760</f>
        <v>0</v>
      </c>
    </row>
    <row r="736" spans="2:9" x14ac:dyDescent="0.35">
      <c r="B736" s="458" t="str">
        <f t="shared" si="12"/>
        <v>01/31/2019 02:00:00 AM</v>
      </c>
      <c r="C736" s="458">
        <v>43496</v>
      </c>
      <c r="D736" s="459">
        <v>8.333333333333337E-2</v>
      </c>
      <c r="E736" s="2">
        <f>Electricity!F761</f>
        <v>0</v>
      </c>
      <c r="F736" s="2">
        <f>Electricity!G761</f>
        <v>0</v>
      </c>
      <c r="G736" s="2">
        <f>Electricity!H761</f>
        <v>0</v>
      </c>
      <c r="H736" s="2">
        <f>Electricity!I761</f>
        <v>0</v>
      </c>
      <c r="I736" s="2">
        <f>Electricity!J761</f>
        <v>0</v>
      </c>
    </row>
    <row r="737" spans="2:9" x14ac:dyDescent="0.35">
      <c r="B737" s="458" t="str">
        <f t="shared" si="12"/>
        <v>01/31/2019 03:00:00 AM</v>
      </c>
      <c r="C737" s="458">
        <v>43496</v>
      </c>
      <c r="D737" s="459">
        <v>0.12500000000000006</v>
      </c>
      <c r="E737" s="2">
        <f>Electricity!F762</f>
        <v>0</v>
      </c>
      <c r="F737" s="2">
        <f>Electricity!G762</f>
        <v>0</v>
      </c>
      <c r="G737" s="2">
        <f>Electricity!H762</f>
        <v>0</v>
      </c>
      <c r="H737" s="2">
        <f>Electricity!I762</f>
        <v>0</v>
      </c>
      <c r="I737" s="2">
        <f>Electricity!J762</f>
        <v>0</v>
      </c>
    </row>
    <row r="738" spans="2:9" x14ac:dyDescent="0.35">
      <c r="B738" s="458" t="str">
        <f t="shared" si="12"/>
        <v>01/31/2019 04:00:00 AM</v>
      </c>
      <c r="C738" s="458">
        <v>43496</v>
      </c>
      <c r="D738" s="459">
        <v>0.16666666666666669</v>
      </c>
      <c r="E738" s="2">
        <f>Electricity!F763</f>
        <v>0</v>
      </c>
      <c r="F738" s="2">
        <f>Electricity!G763</f>
        <v>0</v>
      </c>
      <c r="G738" s="2">
        <f>Electricity!H763</f>
        <v>0</v>
      </c>
      <c r="H738" s="2">
        <f>Electricity!I763</f>
        <v>0</v>
      </c>
      <c r="I738" s="2">
        <f>Electricity!J763</f>
        <v>0</v>
      </c>
    </row>
    <row r="739" spans="2:9" x14ac:dyDescent="0.35">
      <c r="B739" s="458" t="str">
        <f t="shared" si="12"/>
        <v>01/31/2019 05:00:00 AM</v>
      </c>
      <c r="C739" s="458">
        <v>43496</v>
      </c>
      <c r="D739" s="459">
        <v>0.20833333333333337</v>
      </c>
      <c r="E739" s="2">
        <f>Electricity!F764</f>
        <v>0</v>
      </c>
      <c r="F739" s="2">
        <f>Electricity!G764</f>
        <v>0</v>
      </c>
      <c r="G739" s="2">
        <f>Electricity!H764</f>
        <v>0</v>
      </c>
      <c r="H739" s="2">
        <f>Electricity!I764</f>
        <v>0</v>
      </c>
      <c r="I739" s="2">
        <f>Electricity!J764</f>
        <v>0</v>
      </c>
    </row>
    <row r="740" spans="2:9" x14ac:dyDescent="0.35">
      <c r="B740" s="458" t="str">
        <f t="shared" si="12"/>
        <v>01/31/2019 06:00:00 AM</v>
      </c>
      <c r="C740" s="458">
        <v>43496</v>
      </c>
      <c r="D740" s="459">
        <v>0.25</v>
      </c>
      <c r="E740" s="2">
        <f>Electricity!F765</f>
        <v>0</v>
      </c>
      <c r="F740" s="2">
        <f>Electricity!G765</f>
        <v>0</v>
      </c>
      <c r="G740" s="2">
        <f>Electricity!H765</f>
        <v>0</v>
      </c>
      <c r="H740" s="2">
        <f>Electricity!I765</f>
        <v>0</v>
      </c>
      <c r="I740" s="2">
        <f>Electricity!J765</f>
        <v>0</v>
      </c>
    </row>
    <row r="741" spans="2:9" x14ac:dyDescent="0.35">
      <c r="B741" s="458" t="str">
        <f t="shared" si="12"/>
        <v>01/31/2019 07:00:00 AM</v>
      </c>
      <c r="C741" s="458">
        <v>43496</v>
      </c>
      <c r="D741" s="459">
        <v>0.29166666666666669</v>
      </c>
      <c r="E741" s="2">
        <f>Electricity!F766</f>
        <v>0</v>
      </c>
      <c r="F741" s="2">
        <f>Electricity!G766</f>
        <v>0</v>
      </c>
      <c r="G741" s="2">
        <f>Electricity!H766</f>
        <v>0</v>
      </c>
      <c r="H741" s="2">
        <f>Electricity!I766</f>
        <v>0</v>
      </c>
      <c r="I741" s="2">
        <f>Electricity!J766</f>
        <v>0</v>
      </c>
    </row>
    <row r="742" spans="2:9" x14ac:dyDescent="0.35">
      <c r="B742" s="458" t="str">
        <f t="shared" si="12"/>
        <v>01/31/2019 08:00:00 AM</v>
      </c>
      <c r="C742" s="458">
        <v>43496</v>
      </c>
      <c r="D742" s="459">
        <v>0.33333333333333337</v>
      </c>
      <c r="E742" s="2">
        <f>Electricity!F767</f>
        <v>0</v>
      </c>
      <c r="F742" s="2">
        <f>Electricity!G767</f>
        <v>0</v>
      </c>
      <c r="G742" s="2">
        <f>Electricity!H767</f>
        <v>0</v>
      </c>
      <c r="H742" s="2">
        <f>Electricity!I767</f>
        <v>0</v>
      </c>
      <c r="I742" s="2">
        <f>Electricity!J767</f>
        <v>0</v>
      </c>
    </row>
    <row r="743" spans="2:9" x14ac:dyDescent="0.35">
      <c r="B743" s="458" t="str">
        <f t="shared" si="12"/>
        <v>01/31/2019 09:00:00 AM</v>
      </c>
      <c r="C743" s="458">
        <v>43496</v>
      </c>
      <c r="D743" s="459">
        <v>0.375</v>
      </c>
      <c r="E743" s="2">
        <f>Electricity!F768</f>
        <v>0</v>
      </c>
      <c r="F743" s="2">
        <f>Electricity!G768</f>
        <v>0</v>
      </c>
      <c r="G743" s="2">
        <f>Electricity!H768</f>
        <v>0</v>
      </c>
      <c r="H743" s="2">
        <f>Electricity!I768</f>
        <v>0</v>
      </c>
      <c r="I743" s="2">
        <f>Electricity!J768</f>
        <v>0</v>
      </c>
    </row>
    <row r="744" spans="2:9" x14ac:dyDescent="0.35">
      <c r="B744" s="458" t="str">
        <f t="shared" si="12"/>
        <v>01/31/2019 10:00:00 AM</v>
      </c>
      <c r="C744" s="458">
        <v>43496</v>
      </c>
      <c r="D744" s="459">
        <v>0.41666666666666669</v>
      </c>
      <c r="E744" s="2">
        <f>Electricity!F769</f>
        <v>0</v>
      </c>
      <c r="F744" s="2">
        <f>Electricity!G769</f>
        <v>0</v>
      </c>
      <c r="G744" s="2">
        <f>Electricity!H769</f>
        <v>0</v>
      </c>
      <c r="H744" s="2">
        <f>Electricity!I769</f>
        <v>0</v>
      </c>
      <c r="I744" s="2">
        <f>Electricity!J769</f>
        <v>0</v>
      </c>
    </row>
    <row r="745" spans="2:9" x14ac:dyDescent="0.35">
      <c r="B745" s="458" t="str">
        <f t="shared" si="12"/>
        <v>01/31/2019 11:00:00 AM</v>
      </c>
      <c r="C745" s="458">
        <v>43496</v>
      </c>
      <c r="D745" s="459">
        <v>0.45833333333333337</v>
      </c>
      <c r="E745" s="2">
        <f>Electricity!F770</f>
        <v>0</v>
      </c>
      <c r="F745" s="2">
        <f>Electricity!G770</f>
        <v>0</v>
      </c>
      <c r="G745" s="2">
        <f>Electricity!H770</f>
        <v>0</v>
      </c>
      <c r="H745" s="2">
        <f>Electricity!I770</f>
        <v>0</v>
      </c>
      <c r="I745" s="2">
        <f>Electricity!J770</f>
        <v>0</v>
      </c>
    </row>
    <row r="746" spans="2:9" x14ac:dyDescent="0.35">
      <c r="B746" s="458" t="str">
        <f t="shared" si="12"/>
        <v>01/31/2019 12:00:00 PM</v>
      </c>
      <c r="C746" s="458">
        <v>43496</v>
      </c>
      <c r="D746" s="459">
        <v>0.50000000000000011</v>
      </c>
      <c r="E746" s="2">
        <f>Electricity!F771</f>
        <v>0</v>
      </c>
      <c r="F746" s="2">
        <f>Electricity!G771</f>
        <v>0</v>
      </c>
      <c r="G746" s="2">
        <f>Electricity!H771</f>
        <v>0</v>
      </c>
      <c r="H746" s="2">
        <f>Electricity!I771</f>
        <v>0</v>
      </c>
      <c r="I746" s="2">
        <f>Electricity!J771</f>
        <v>0</v>
      </c>
    </row>
    <row r="747" spans="2:9" x14ac:dyDescent="0.35">
      <c r="B747" s="458" t="str">
        <f t="shared" si="12"/>
        <v>01/31/2019 01:00:00 PM</v>
      </c>
      <c r="C747" s="458">
        <v>43496</v>
      </c>
      <c r="D747" s="459">
        <v>0.54166666666666674</v>
      </c>
      <c r="E747" s="2">
        <f>Electricity!F772</f>
        <v>0</v>
      </c>
      <c r="F747" s="2">
        <f>Electricity!G772</f>
        <v>0</v>
      </c>
      <c r="G747" s="2">
        <f>Electricity!H772</f>
        <v>0</v>
      </c>
      <c r="H747" s="2">
        <f>Electricity!I772</f>
        <v>0</v>
      </c>
      <c r="I747" s="2">
        <f>Electricity!J772</f>
        <v>0</v>
      </c>
    </row>
    <row r="748" spans="2:9" x14ac:dyDescent="0.35">
      <c r="B748" s="458" t="str">
        <f t="shared" si="12"/>
        <v>01/31/2019 02:00:00 PM</v>
      </c>
      <c r="C748" s="458">
        <v>43496</v>
      </c>
      <c r="D748" s="459">
        <v>0.58333333333333337</v>
      </c>
      <c r="E748" s="2">
        <f>Electricity!F773</f>
        <v>0</v>
      </c>
      <c r="F748" s="2">
        <f>Electricity!G773</f>
        <v>0</v>
      </c>
      <c r="G748" s="2">
        <f>Electricity!H773</f>
        <v>0</v>
      </c>
      <c r="H748" s="2">
        <f>Electricity!I773</f>
        <v>0</v>
      </c>
      <c r="I748" s="2">
        <f>Electricity!J773</f>
        <v>0</v>
      </c>
    </row>
    <row r="749" spans="2:9" x14ac:dyDescent="0.35">
      <c r="B749" s="458" t="str">
        <f t="shared" si="12"/>
        <v>01/31/2019 03:00:00 PM</v>
      </c>
      <c r="C749" s="458">
        <v>43496</v>
      </c>
      <c r="D749" s="459">
        <v>0.62500000000000011</v>
      </c>
      <c r="E749" s="2">
        <f>Electricity!F774</f>
        <v>0</v>
      </c>
      <c r="F749" s="2">
        <f>Electricity!G774</f>
        <v>0</v>
      </c>
      <c r="G749" s="2">
        <f>Electricity!H774</f>
        <v>0</v>
      </c>
      <c r="H749" s="2">
        <f>Electricity!I774</f>
        <v>0</v>
      </c>
      <c r="I749" s="2">
        <f>Electricity!J774</f>
        <v>0</v>
      </c>
    </row>
    <row r="750" spans="2:9" x14ac:dyDescent="0.35">
      <c r="B750" s="458" t="str">
        <f t="shared" si="12"/>
        <v>01/31/2019 04:00:00 PM</v>
      </c>
      <c r="C750" s="458">
        <v>43496</v>
      </c>
      <c r="D750" s="459">
        <v>0.66666666666666674</v>
      </c>
      <c r="E750" s="2">
        <f>Electricity!F775</f>
        <v>0</v>
      </c>
      <c r="F750" s="2">
        <f>Electricity!G775</f>
        <v>0</v>
      </c>
      <c r="G750" s="2">
        <f>Electricity!H775</f>
        <v>0</v>
      </c>
      <c r="H750" s="2">
        <f>Electricity!I775</f>
        <v>0</v>
      </c>
      <c r="I750" s="2">
        <f>Electricity!J775</f>
        <v>0</v>
      </c>
    </row>
    <row r="751" spans="2:9" x14ac:dyDescent="0.35">
      <c r="B751" s="458" t="str">
        <f t="shared" si="12"/>
        <v>01/31/2019 05:00:00 PM</v>
      </c>
      <c r="C751" s="458">
        <v>43496</v>
      </c>
      <c r="D751" s="459">
        <v>0.70833333333333337</v>
      </c>
      <c r="E751" s="2">
        <f>Electricity!F776</f>
        <v>0</v>
      </c>
      <c r="F751" s="2">
        <f>Electricity!G776</f>
        <v>0</v>
      </c>
      <c r="G751" s="2">
        <f>Electricity!H776</f>
        <v>0</v>
      </c>
      <c r="H751" s="2">
        <f>Electricity!I776</f>
        <v>0</v>
      </c>
      <c r="I751" s="2">
        <f>Electricity!J776</f>
        <v>0</v>
      </c>
    </row>
    <row r="752" spans="2:9" x14ac:dyDescent="0.35">
      <c r="B752" s="458" t="str">
        <f t="shared" si="12"/>
        <v>01/31/2019 06:00:00 PM</v>
      </c>
      <c r="C752" s="458">
        <v>43496</v>
      </c>
      <c r="D752" s="459">
        <v>0.75000000000000011</v>
      </c>
      <c r="E752" s="2">
        <f>Electricity!F777</f>
        <v>0</v>
      </c>
      <c r="F752" s="2">
        <f>Electricity!G777</f>
        <v>0</v>
      </c>
      <c r="G752" s="2">
        <f>Electricity!H777</f>
        <v>0</v>
      </c>
      <c r="H752" s="2">
        <f>Electricity!I777</f>
        <v>0</v>
      </c>
      <c r="I752" s="2">
        <f>Electricity!J777</f>
        <v>0</v>
      </c>
    </row>
    <row r="753" spans="2:9" x14ac:dyDescent="0.35">
      <c r="B753" s="458" t="str">
        <f t="shared" si="12"/>
        <v>01/31/2019 07:00:00 PM</v>
      </c>
      <c r="C753" s="458">
        <v>43496</v>
      </c>
      <c r="D753" s="459">
        <v>0.79166666666666674</v>
      </c>
      <c r="E753" s="2">
        <f>Electricity!F778</f>
        <v>0</v>
      </c>
      <c r="F753" s="2">
        <f>Electricity!G778</f>
        <v>0</v>
      </c>
      <c r="G753" s="2">
        <f>Electricity!H778</f>
        <v>0</v>
      </c>
      <c r="H753" s="2">
        <f>Electricity!I778</f>
        <v>0</v>
      </c>
      <c r="I753" s="2">
        <f>Electricity!J778</f>
        <v>0</v>
      </c>
    </row>
    <row r="754" spans="2:9" x14ac:dyDescent="0.35">
      <c r="B754" s="458" t="str">
        <f t="shared" si="12"/>
        <v>01/31/2019 08:00:00 PM</v>
      </c>
      <c r="C754" s="458">
        <v>43496</v>
      </c>
      <c r="D754" s="459">
        <v>0.83333333333333337</v>
      </c>
      <c r="E754" s="2">
        <f>Electricity!F779</f>
        <v>0</v>
      </c>
      <c r="F754" s="2">
        <f>Electricity!G779</f>
        <v>0</v>
      </c>
      <c r="G754" s="2">
        <f>Electricity!H779</f>
        <v>0</v>
      </c>
      <c r="H754" s="2">
        <f>Electricity!I779</f>
        <v>0</v>
      </c>
      <c r="I754" s="2">
        <f>Electricity!J779</f>
        <v>0</v>
      </c>
    </row>
    <row r="755" spans="2:9" x14ac:dyDescent="0.35">
      <c r="B755" s="458" t="str">
        <f t="shared" si="12"/>
        <v>01/31/2019 09:00:00 PM</v>
      </c>
      <c r="C755" s="458">
        <v>43496</v>
      </c>
      <c r="D755" s="459">
        <v>0.87500000000000011</v>
      </c>
      <c r="E755" s="2">
        <f>Electricity!F780</f>
        <v>0</v>
      </c>
      <c r="F755" s="2">
        <f>Electricity!G780</f>
        <v>0</v>
      </c>
      <c r="G755" s="2">
        <f>Electricity!H780</f>
        <v>0</v>
      </c>
      <c r="H755" s="2">
        <f>Electricity!I780</f>
        <v>0</v>
      </c>
      <c r="I755" s="2">
        <f>Electricity!J780</f>
        <v>0</v>
      </c>
    </row>
    <row r="756" spans="2:9" x14ac:dyDescent="0.35">
      <c r="B756" s="458" t="str">
        <f t="shared" si="12"/>
        <v>01/31/2019 10:00:00 PM</v>
      </c>
      <c r="C756" s="458">
        <v>43496</v>
      </c>
      <c r="D756" s="459">
        <v>0.91666666666666674</v>
      </c>
      <c r="E756" s="2">
        <f>Electricity!F781</f>
        <v>0</v>
      </c>
      <c r="F756" s="2">
        <f>Electricity!G781</f>
        <v>0</v>
      </c>
      <c r="G756" s="2">
        <f>Electricity!H781</f>
        <v>0</v>
      </c>
      <c r="H756" s="2">
        <f>Electricity!I781</f>
        <v>0</v>
      </c>
      <c r="I756" s="2">
        <f>Electricity!J781</f>
        <v>0</v>
      </c>
    </row>
    <row r="757" spans="2:9" x14ac:dyDescent="0.35">
      <c r="B757" s="458" t="str">
        <f t="shared" si="12"/>
        <v>01/31/2019 11:00:00 PM</v>
      </c>
      <c r="C757" s="458">
        <v>43496</v>
      </c>
      <c r="D757" s="459">
        <v>0.95833333333333337</v>
      </c>
      <c r="E757" s="2">
        <f>Electricity!F782</f>
        <v>0</v>
      </c>
      <c r="F757" s="2">
        <f>Electricity!G782</f>
        <v>0</v>
      </c>
      <c r="G757" s="2">
        <f>Electricity!H782</f>
        <v>0</v>
      </c>
      <c r="H757" s="2">
        <f>Electricity!I782</f>
        <v>0</v>
      </c>
      <c r="I757" s="2">
        <f>Electricity!J782</f>
        <v>0</v>
      </c>
    </row>
    <row r="758" spans="2:9" x14ac:dyDescent="0.35">
      <c r="B758" s="458" t="str">
        <f t="shared" si="12"/>
        <v>02/01/2019 12:00:00 AM</v>
      </c>
      <c r="C758" s="458">
        <v>43497</v>
      </c>
      <c r="D758" s="459">
        <v>3.1225022567582528E-17</v>
      </c>
      <c r="E758" s="2">
        <f>Electricity!F783</f>
        <v>0</v>
      </c>
      <c r="F758" s="2">
        <f>Electricity!G783</f>
        <v>0</v>
      </c>
      <c r="G758" s="2">
        <f>Electricity!H783</f>
        <v>0</v>
      </c>
      <c r="H758" s="2">
        <f>Electricity!I783</f>
        <v>0</v>
      </c>
      <c r="I758" s="2">
        <f>Electricity!J783</f>
        <v>0</v>
      </c>
    </row>
    <row r="759" spans="2:9" x14ac:dyDescent="0.35">
      <c r="B759" s="458" t="str">
        <f t="shared" si="12"/>
        <v>02/01/2019 01:00:00 AM</v>
      </c>
      <c r="C759" s="458">
        <v>43497</v>
      </c>
      <c r="D759" s="459">
        <v>4.1666666666666699E-2</v>
      </c>
      <c r="E759" s="2">
        <f>Electricity!F784</f>
        <v>0</v>
      </c>
      <c r="F759" s="2">
        <f>Electricity!G784</f>
        <v>0</v>
      </c>
      <c r="G759" s="2">
        <f>Electricity!H784</f>
        <v>0</v>
      </c>
      <c r="H759" s="2">
        <f>Electricity!I784</f>
        <v>0</v>
      </c>
      <c r="I759" s="2">
        <f>Electricity!J784</f>
        <v>0</v>
      </c>
    </row>
    <row r="760" spans="2:9" x14ac:dyDescent="0.35">
      <c r="B760" s="458" t="str">
        <f t="shared" si="12"/>
        <v>02/01/2019 02:00:00 AM</v>
      </c>
      <c r="C760" s="458">
        <v>43497</v>
      </c>
      <c r="D760" s="459">
        <v>8.333333333333337E-2</v>
      </c>
      <c r="E760" s="2">
        <f>Electricity!F785</f>
        <v>0</v>
      </c>
      <c r="F760" s="2">
        <f>Electricity!G785</f>
        <v>0</v>
      </c>
      <c r="G760" s="2">
        <f>Electricity!H785</f>
        <v>0</v>
      </c>
      <c r="H760" s="2">
        <f>Electricity!I785</f>
        <v>0</v>
      </c>
      <c r="I760" s="2">
        <f>Electricity!J785</f>
        <v>0</v>
      </c>
    </row>
    <row r="761" spans="2:9" x14ac:dyDescent="0.35">
      <c r="B761" s="458" t="str">
        <f t="shared" si="12"/>
        <v>02/01/2019 03:00:00 AM</v>
      </c>
      <c r="C761" s="458">
        <v>43497</v>
      </c>
      <c r="D761" s="459">
        <v>0.12500000000000006</v>
      </c>
      <c r="E761" s="2">
        <f>Electricity!F786</f>
        <v>0</v>
      </c>
      <c r="F761" s="2">
        <f>Electricity!G786</f>
        <v>0</v>
      </c>
      <c r="G761" s="2">
        <f>Electricity!H786</f>
        <v>0</v>
      </c>
      <c r="H761" s="2">
        <f>Electricity!I786</f>
        <v>0</v>
      </c>
      <c r="I761" s="2">
        <f>Electricity!J786</f>
        <v>0</v>
      </c>
    </row>
    <row r="762" spans="2:9" x14ac:dyDescent="0.35">
      <c r="B762" s="458" t="str">
        <f t="shared" si="12"/>
        <v>02/01/2019 04:00:00 AM</v>
      </c>
      <c r="C762" s="458">
        <v>43497</v>
      </c>
      <c r="D762" s="459">
        <v>0.16666666666666669</v>
      </c>
      <c r="E762" s="2">
        <f>Electricity!F787</f>
        <v>0</v>
      </c>
      <c r="F762" s="2">
        <f>Electricity!G787</f>
        <v>0</v>
      </c>
      <c r="G762" s="2">
        <f>Electricity!H787</f>
        <v>0</v>
      </c>
      <c r="H762" s="2">
        <f>Electricity!I787</f>
        <v>0</v>
      </c>
      <c r="I762" s="2">
        <f>Electricity!J787</f>
        <v>0</v>
      </c>
    </row>
    <row r="763" spans="2:9" x14ac:dyDescent="0.35">
      <c r="B763" s="458" t="str">
        <f t="shared" si="12"/>
        <v>02/01/2019 05:00:00 AM</v>
      </c>
      <c r="C763" s="458">
        <v>43497</v>
      </c>
      <c r="D763" s="459">
        <v>0.20833333333333337</v>
      </c>
      <c r="E763" s="2">
        <f>Electricity!F788</f>
        <v>0</v>
      </c>
      <c r="F763" s="2">
        <f>Electricity!G788</f>
        <v>0</v>
      </c>
      <c r="G763" s="2">
        <f>Electricity!H788</f>
        <v>0</v>
      </c>
      <c r="H763" s="2">
        <f>Electricity!I788</f>
        <v>0</v>
      </c>
      <c r="I763" s="2">
        <f>Electricity!J788</f>
        <v>0</v>
      </c>
    </row>
    <row r="764" spans="2:9" x14ac:dyDescent="0.35">
      <c r="B764" s="458" t="str">
        <f t="shared" si="12"/>
        <v>02/01/2019 06:00:00 AM</v>
      </c>
      <c r="C764" s="458">
        <v>43497</v>
      </c>
      <c r="D764" s="459">
        <v>0.25</v>
      </c>
      <c r="E764" s="2">
        <f>Electricity!F789</f>
        <v>0</v>
      </c>
      <c r="F764" s="2">
        <f>Electricity!G789</f>
        <v>0</v>
      </c>
      <c r="G764" s="2">
        <f>Electricity!H789</f>
        <v>0</v>
      </c>
      <c r="H764" s="2">
        <f>Electricity!I789</f>
        <v>0</v>
      </c>
      <c r="I764" s="2">
        <f>Electricity!J789</f>
        <v>0</v>
      </c>
    </row>
    <row r="765" spans="2:9" x14ac:dyDescent="0.35">
      <c r="B765" s="458" t="str">
        <f t="shared" si="12"/>
        <v>02/01/2019 07:00:00 AM</v>
      </c>
      <c r="C765" s="458">
        <v>43497</v>
      </c>
      <c r="D765" s="459">
        <v>0.29166666666666669</v>
      </c>
      <c r="E765" s="2">
        <f>Electricity!F790</f>
        <v>0</v>
      </c>
      <c r="F765" s="2">
        <f>Electricity!G790</f>
        <v>0</v>
      </c>
      <c r="G765" s="2">
        <f>Electricity!H790</f>
        <v>0</v>
      </c>
      <c r="H765" s="2">
        <f>Electricity!I790</f>
        <v>0</v>
      </c>
      <c r="I765" s="2">
        <f>Electricity!J790</f>
        <v>0</v>
      </c>
    </row>
    <row r="766" spans="2:9" x14ac:dyDescent="0.35">
      <c r="B766" s="458" t="str">
        <f t="shared" si="12"/>
        <v>02/01/2019 08:00:00 AM</v>
      </c>
      <c r="C766" s="458">
        <v>43497</v>
      </c>
      <c r="D766" s="459">
        <v>0.33333333333333337</v>
      </c>
      <c r="E766" s="2">
        <f>Electricity!F791</f>
        <v>0</v>
      </c>
      <c r="F766" s="2">
        <f>Electricity!G791</f>
        <v>0</v>
      </c>
      <c r="G766" s="2">
        <f>Electricity!H791</f>
        <v>0</v>
      </c>
      <c r="H766" s="2">
        <f>Electricity!I791</f>
        <v>0</v>
      </c>
      <c r="I766" s="2">
        <f>Electricity!J791</f>
        <v>0</v>
      </c>
    </row>
    <row r="767" spans="2:9" x14ac:dyDescent="0.35">
      <c r="B767" s="458" t="str">
        <f t="shared" si="12"/>
        <v>02/01/2019 09:00:00 AM</v>
      </c>
      <c r="C767" s="458">
        <v>43497</v>
      </c>
      <c r="D767" s="459">
        <v>0.375</v>
      </c>
      <c r="E767" s="2">
        <f>Electricity!F792</f>
        <v>0</v>
      </c>
      <c r="F767" s="2">
        <f>Electricity!G792</f>
        <v>0</v>
      </c>
      <c r="G767" s="2">
        <f>Electricity!H792</f>
        <v>0</v>
      </c>
      <c r="H767" s="2">
        <f>Electricity!I792</f>
        <v>0</v>
      </c>
      <c r="I767" s="2">
        <f>Electricity!J792</f>
        <v>0</v>
      </c>
    </row>
    <row r="768" spans="2:9" x14ac:dyDescent="0.35">
      <c r="B768" s="458" t="str">
        <f t="shared" si="12"/>
        <v>02/01/2019 10:00:00 AM</v>
      </c>
      <c r="C768" s="458">
        <v>43497</v>
      </c>
      <c r="D768" s="459">
        <v>0.41666666666666669</v>
      </c>
      <c r="E768" s="2">
        <f>Electricity!F793</f>
        <v>0</v>
      </c>
      <c r="F768" s="2">
        <f>Electricity!G793</f>
        <v>0</v>
      </c>
      <c r="G768" s="2">
        <f>Electricity!H793</f>
        <v>0</v>
      </c>
      <c r="H768" s="2">
        <f>Electricity!I793</f>
        <v>0</v>
      </c>
      <c r="I768" s="2">
        <f>Electricity!J793</f>
        <v>0</v>
      </c>
    </row>
    <row r="769" spans="2:9" x14ac:dyDescent="0.35">
      <c r="B769" s="458" t="str">
        <f t="shared" si="12"/>
        <v>02/01/2019 11:00:00 AM</v>
      </c>
      <c r="C769" s="458">
        <v>43497</v>
      </c>
      <c r="D769" s="459">
        <v>0.45833333333333337</v>
      </c>
      <c r="E769" s="2">
        <f>Electricity!F794</f>
        <v>0</v>
      </c>
      <c r="F769" s="2">
        <f>Electricity!G794</f>
        <v>0</v>
      </c>
      <c r="G769" s="2">
        <f>Electricity!H794</f>
        <v>0</v>
      </c>
      <c r="H769" s="2">
        <f>Electricity!I794</f>
        <v>0</v>
      </c>
      <c r="I769" s="2">
        <f>Electricity!J794</f>
        <v>0</v>
      </c>
    </row>
    <row r="770" spans="2:9" x14ac:dyDescent="0.35">
      <c r="B770" s="458" t="str">
        <f t="shared" si="12"/>
        <v>02/01/2019 12:00:00 PM</v>
      </c>
      <c r="C770" s="458">
        <v>43497</v>
      </c>
      <c r="D770" s="459">
        <v>0.50000000000000011</v>
      </c>
      <c r="E770" s="2">
        <f>Electricity!F795</f>
        <v>0</v>
      </c>
      <c r="F770" s="2">
        <f>Electricity!G795</f>
        <v>0</v>
      </c>
      <c r="G770" s="2">
        <f>Electricity!H795</f>
        <v>0</v>
      </c>
      <c r="H770" s="2">
        <f>Electricity!I795</f>
        <v>0</v>
      </c>
      <c r="I770" s="2">
        <f>Electricity!J795</f>
        <v>0</v>
      </c>
    </row>
    <row r="771" spans="2:9" x14ac:dyDescent="0.35">
      <c r="B771" s="458" t="str">
        <f t="shared" si="12"/>
        <v>02/01/2019 01:00:00 PM</v>
      </c>
      <c r="C771" s="458">
        <v>43497</v>
      </c>
      <c r="D771" s="459">
        <v>0.54166666666666674</v>
      </c>
      <c r="E771" s="2">
        <f>Electricity!F796</f>
        <v>0</v>
      </c>
      <c r="F771" s="2">
        <f>Electricity!G796</f>
        <v>0</v>
      </c>
      <c r="G771" s="2">
        <f>Electricity!H796</f>
        <v>0</v>
      </c>
      <c r="H771" s="2">
        <f>Electricity!I796</f>
        <v>0</v>
      </c>
      <c r="I771" s="2">
        <f>Electricity!J796</f>
        <v>0</v>
      </c>
    </row>
    <row r="772" spans="2:9" x14ac:dyDescent="0.35">
      <c r="B772" s="458" t="str">
        <f t="shared" si="12"/>
        <v>02/01/2019 02:00:00 PM</v>
      </c>
      <c r="C772" s="458">
        <v>43497</v>
      </c>
      <c r="D772" s="459">
        <v>0.58333333333333337</v>
      </c>
      <c r="E772" s="2">
        <f>Electricity!F797</f>
        <v>0</v>
      </c>
      <c r="F772" s="2">
        <f>Electricity!G797</f>
        <v>0</v>
      </c>
      <c r="G772" s="2">
        <f>Electricity!H797</f>
        <v>0</v>
      </c>
      <c r="H772" s="2">
        <f>Electricity!I797</f>
        <v>0</v>
      </c>
      <c r="I772" s="2">
        <f>Electricity!J797</f>
        <v>0</v>
      </c>
    </row>
    <row r="773" spans="2:9" x14ac:dyDescent="0.35">
      <c r="B773" s="458" t="str">
        <f t="shared" si="12"/>
        <v>02/01/2019 03:00:00 PM</v>
      </c>
      <c r="C773" s="458">
        <v>43497</v>
      </c>
      <c r="D773" s="459">
        <v>0.62500000000000011</v>
      </c>
      <c r="E773" s="2">
        <f>Electricity!F798</f>
        <v>0</v>
      </c>
      <c r="F773" s="2">
        <f>Electricity!G798</f>
        <v>0</v>
      </c>
      <c r="G773" s="2">
        <f>Electricity!H798</f>
        <v>0</v>
      </c>
      <c r="H773" s="2">
        <f>Electricity!I798</f>
        <v>0</v>
      </c>
      <c r="I773" s="2">
        <f>Electricity!J798</f>
        <v>0</v>
      </c>
    </row>
    <row r="774" spans="2:9" x14ac:dyDescent="0.35">
      <c r="B774" s="458" t="str">
        <f t="shared" si="12"/>
        <v>02/01/2019 04:00:00 PM</v>
      </c>
      <c r="C774" s="458">
        <v>43497</v>
      </c>
      <c r="D774" s="459">
        <v>0.66666666666666674</v>
      </c>
      <c r="E774" s="2">
        <f>Electricity!F799</f>
        <v>0</v>
      </c>
      <c r="F774" s="2">
        <f>Electricity!G799</f>
        <v>0</v>
      </c>
      <c r="G774" s="2">
        <f>Electricity!H799</f>
        <v>0</v>
      </c>
      <c r="H774" s="2">
        <f>Electricity!I799</f>
        <v>0</v>
      </c>
      <c r="I774" s="2">
        <f>Electricity!J799</f>
        <v>0</v>
      </c>
    </row>
    <row r="775" spans="2:9" x14ac:dyDescent="0.35">
      <c r="B775" s="458" t="str">
        <f t="shared" si="12"/>
        <v>02/01/2019 05:00:00 PM</v>
      </c>
      <c r="C775" s="458">
        <v>43497</v>
      </c>
      <c r="D775" s="459">
        <v>0.70833333333333337</v>
      </c>
      <c r="E775" s="2">
        <f>Electricity!F800</f>
        <v>0</v>
      </c>
      <c r="F775" s="2">
        <f>Electricity!G800</f>
        <v>0</v>
      </c>
      <c r="G775" s="2">
        <f>Electricity!H800</f>
        <v>0</v>
      </c>
      <c r="H775" s="2">
        <f>Electricity!I800</f>
        <v>0</v>
      </c>
      <c r="I775" s="2">
        <f>Electricity!J800</f>
        <v>0</v>
      </c>
    </row>
    <row r="776" spans="2:9" x14ac:dyDescent="0.35">
      <c r="B776" s="458" t="str">
        <f t="shared" si="12"/>
        <v>02/01/2019 06:00:00 PM</v>
      </c>
      <c r="C776" s="458">
        <v>43497</v>
      </c>
      <c r="D776" s="459">
        <v>0.75000000000000011</v>
      </c>
      <c r="E776" s="2">
        <f>Electricity!F801</f>
        <v>0</v>
      </c>
      <c r="F776" s="2">
        <f>Electricity!G801</f>
        <v>0</v>
      </c>
      <c r="G776" s="2">
        <f>Electricity!H801</f>
        <v>0</v>
      </c>
      <c r="H776" s="2">
        <f>Electricity!I801</f>
        <v>0</v>
      </c>
      <c r="I776" s="2">
        <f>Electricity!J801</f>
        <v>0</v>
      </c>
    </row>
    <row r="777" spans="2:9" x14ac:dyDescent="0.35">
      <c r="B777" s="458" t="str">
        <f t="shared" si="12"/>
        <v>02/01/2019 07:00:00 PM</v>
      </c>
      <c r="C777" s="458">
        <v>43497</v>
      </c>
      <c r="D777" s="459">
        <v>0.79166666666666674</v>
      </c>
      <c r="E777" s="2">
        <f>Electricity!F802</f>
        <v>0</v>
      </c>
      <c r="F777" s="2">
        <f>Electricity!G802</f>
        <v>0</v>
      </c>
      <c r="G777" s="2">
        <f>Electricity!H802</f>
        <v>0</v>
      </c>
      <c r="H777" s="2">
        <f>Electricity!I802</f>
        <v>0</v>
      </c>
      <c r="I777" s="2">
        <f>Electricity!J802</f>
        <v>0</v>
      </c>
    </row>
    <row r="778" spans="2:9" x14ac:dyDescent="0.35">
      <c r="B778" s="458" t="str">
        <f t="shared" si="12"/>
        <v>02/01/2019 08:00:00 PM</v>
      </c>
      <c r="C778" s="458">
        <v>43497</v>
      </c>
      <c r="D778" s="459">
        <v>0.83333333333333337</v>
      </c>
      <c r="E778" s="2">
        <f>Electricity!F803</f>
        <v>0</v>
      </c>
      <c r="F778" s="2">
        <f>Electricity!G803</f>
        <v>0</v>
      </c>
      <c r="G778" s="2">
        <f>Electricity!H803</f>
        <v>0</v>
      </c>
      <c r="H778" s="2">
        <f>Electricity!I803</f>
        <v>0</v>
      </c>
      <c r="I778" s="2">
        <f>Electricity!J803</f>
        <v>0</v>
      </c>
    </row>
    <row r="779" spans="2:9" x14ac:dyDescent="0.35">
      <c r="B779" s="458" t="str">
        <f t="shared" si="12"/>
        <v>02/01/2019 09:00:00 PM</v>
      </c>
      <c r="C779" s="458">
        <v>43497</v>
      </c>
      <c r="D779" s="459">
        <v>0.87500000000000011</v>
      </c>
      <c r="E779" s="2">
        <f>Electricity!F804</f>
        <v>0</v>
      </c>
      <c r="F779" s="2">
        <f>Electricity!G804</f>
        <v>0</v>
      </c>
      <c r="G779" s="2">
        <f>Electricity!H804</f>
        <v>0</v>
      </c>
      <c r="H779" s="2">
        <f>Electricity!I804</f>
        <v>0</v>
      </c>
      <c r="I779" s="2">
        <f>Electricity!J804</f>
        <v>0</v>
      </c>
    </row>
    <row r="780" spans="2:9" x14ac:dyDescent="0.35">
      <c r="B780" s="458" t="str">
        <f t="shared" si="12"/>
        <v>02/01/2019 10:00:00 PM</v>
      </c>
      <c r="C780" s="458">
        <v>43497</v>
      </c>
      <c r="D780" s="459">
        <v>0.91666666666666674</v>
      </c>
      <c r="E780" s="2">
        <f>Electricity!F805</f>
        <v>0</v>
      </c>
      <c r="F780" s="2">
        <f>Electricity!G805</f>
        <v>0</v>
      </c>
      <c r="G780" s="2">
        <f>Electricity!H805</f>
        <v>0</v>
      </c>
      <c r="H780" s="2">
        <f>Electricity!I805</f>
        <v>0</v>
      </c>
      <c r="I780" s="2">
        <f>Electricity!J805</f>
        <v>0</v>
      </c>
    </row>
    <row r="781" spans="2:9" x14ac:dyDescent="0.35">
      <c r="B781" s="458" t="str">
        <f t="shared" si="12"/>
        <v>02/01/2019 11:00:00 PM</v>
      </c>
      <c r="C781" s="458">
        <v>43497</v>
      </c>
      <c r="D781" s="459">
        <v>0.95833333333333337</v>
      </c>
      <c r="E781" s="2">
        <f>Electricity!F806</f>
        <v>0</v>
      </c>
      <c r="F781" s="2">
        <f>Electricity!G806</f>
        <v>0</v>
      </c>
      <c r="G781" s="2">
        <f>Electricity!H806</f>
        <v>0</v>
      </c>
      <c r="H781" s="2">
        <f>Electricity!I806</f>
        <v>0</v>
      </c>
      <c r="I781" s="2">
        <f>Electricity!J806</f>
        <v>0</v>
      </c>
    </row>
    <row r="782" spans="2:9" x14ac:dyDescent="0.35">
      <c r="B782" s="458" t="str">
        <f t="shared" si="12"/>
        <v>02/02/2019 12:00:00 AM</v>
      </c>
      <c r="C782" s="458">
        <v>43498</v>
      </c>
      <c r="D782" s="459">
        <v>3.1225022567582528E-17</v>
      </c>
      <c r="E782" s="2">
        <f>Electricity!F807</f>
        <v>0</v>
      </c>
      <c r="F782" s="2">
        <f>Electricity!G807</f>
        <v>0</v>
      </c>
      <c r="G782" s="2">
        <f>Electricity!H807</f>
        <v>0</v>
      </c>
      <c r="H782" s="2">
        <f>Electricity!I807</f>
        <v>0</v>
      </c>
      <c r="I782" s="2">
        <f>Electricity!J807</f>
        <v>0</v>
      </c>
    </row>
    <row r="783" spans="2:9" x14ac:dyDescent="0.35">
      <c r="B783" s="458" t="str">
        <f t="shared" ref="B783:B846" si="13">CONCATENATE(TEXT(C783,"mm/dd/yyyy")," ",TEXT(D783,"hh:mm:ss AM/PM"))</f>
        <v>02/02/2019 01:00:00 AM</v>
      </c>
      <c r="C783" s="458">
        <v>43498</v>
      </c>
      <c r="D783" s="459">
        <v>4.1666666666666699E-2</v>
      </c>
      <c r="E783" s="2">
        <f>Electricity!F808</f>
        <v>0</v>
      </c>
      <c r="F783" s="2">
        <f>Electricity!G808</f>
        <v>0</v>
      </c>
      <c r="G783" s="2">
        <f>Electricity!H808</f>
        <v>0</v>
      </c>
      <c r="H783" s="2">
        <f>Electricity!I808</f>
        <v>0</v>
      </c>
      <c r="I783" s="2">
        <f>Electricity!J808</f>
        <v>0</v>
      </c>
    </row>
    <row r="784" spans="2:9" x14ac:dyDescent="0.35">
      <c r="B784" s="458" t="str">
        <f t="shared" si="13"/>
        <v>02/02/2019 02:00:00 AM</v>
      </c>
      <c r="C784" s="458">
        <v>43498</v>
      </c>
      <c r="D784" s="459">
        <v>8.333333333333337E-2</v>
      </c>
      <c r="E784" s="2">
        <f>Electricity!F809</f>
        <v>0</v>
      </c>
      <c r="F784" s="2">
        <f>Electricity!G809</f>
        <v>0</v>
      </c>
      <c r="G784" s="2">
        <f>Electricity!H809</f>
        <v>0</v>
      </c>
      <c r="H784" s="2">
        <f>Electricity!I809</f>
        <v>0</v>
      </c>
      <c r="I784" s="2">
        <f>Electricity!J809</f>
        <v>0</v>
      </c>
    </row>
    <row r="785" spans="2:9" x14ac:dyDescent="0.35">
      <c r="B785" s="458" t="str">
        <f t="shared" si="13"/>
        <v>02/02/2019 03:00:00 AM</v>
      </c>
      <c r="C785" s="458">
        <v>43498</v>
      </c>
      <c r="D785" s="459">
        <v>0.12500000000000006</v>
      </c>
      <c r="E785" s="2">
        <f>Electricity!F810</f>
        <v>0</v>
      </c>
      <c r="F785" s="2">
        <f>Electricity!G810</f>
        <v>0</v>
      </c>
      <c r="G785" s="2">
        <f>Electricity!H810</f>
        <v>0</v>
      </c>
      <c r="H785" s="2">
        <f>Electricity!I810</f>
        <v>0</v>
      </c>
      <c r="I785" s="2">
        <f>Electricity!J810</f>
        <v>0</v>
      </c>
    </row>
    <row r="786" spans="2:9" x14ac:dyDescent="0.35">
      <c r="B786" s="458" t="str">
        <f t="shared" si="13"/>
        <v>02/02/2019 04:00:00 AM</v>
      </c>
      <c r="C786" s="458">
        <v>43498</v>
      </c>
      <c r="D786" s="459">
        <v>0.16666666666666669</v>
      </c>
      <c r="E786" s="2">
        <f>Electricity!F811</f>
        <v>0</v>
      </c>
      <c r="F786" s="2">
        <f>Electricity!G811</f>
        <v>0</v>
      </c>
      <c r="G786" s="2">
        <f>Electricity!H811</f>
        <v>0</v>
      </c>
      <c r="H786" s="2">
        <f>Electricity!I811</f>
        <v>0</v>
      </c>
      <c r="I786" s="2">
        <f>Electricity!J811</f>
        <v>0</v>
      </c>
    </row>
    <row r="787" spans="2:9" x14ac:dyDescent="0.35">
      <c r="B787" s="458" t="str">
        <f t="shared" si="13"/>
        <v>02/02/2019 05:00:00 AM</v>
      </c>
      <c r="C787" s="458">
        <v>43498</v>
      </c>
      <c r="D787" s="459">
        <v>0.20833333333333337</v>
      </c>
      <c r="E787" s="2">
        <f>Electricity!F812</f>
        <v>0</v>
      </c>
      <c r="F787" s="2">
        <f>Electricity!G812</f>
        <v>0</v>
      </c>
      <c r="G787" s="2">
        <f>Electricity!H812</f>
        <v>0</v>
      </c>
      <c r="H787" s="2">
        <f>Electricity!I812</f>
        <v>0</v>
      </c>
      <c r="I787" s="2">
        <f>Electricity!J812</f>
        <v>0</v>
      </c>
    </row>
    <row r="788" spans="2:9" x14ac:dyDescent="0.35">
      <c r="B788" s="458" t="str">
        <f t="shared" si="13"/>
        <v>02/02/2019 06:00:00 AM</v>
      </c>
      <c r="C788" s="458">
        <v>43498</v>
      </c>
      <c r="D788" s="459">
        <v>0.25</v>
      </c>
      <c r="E788" s="2">
        <f>Electricity!F813</f>
        <v>0</v>
      </c>
      <c r="F788" s="2">
        <f>Electricity!G813</f>
        <v>0</v>
      </c>
      <c r="G788" s="2">
        <f>Electricity!H813</f>
        <v>0</v>
      </c>
      <c r="H788" s="2">
        <f>Electricity!I813</f>
        <v>0</v>
      </c>
      <c r="I788" s="2">
        <f>Electricity!J813</f>
        <v>0</v>
      </c>
    </row>
    <row r="789" spans="2:9" x14ac:dyDescent="0.35">
      <c r="B789" s="458" t="str">
        <f t="shared" si="13"/>
        <v>02/02/2019 07:00:00 AM</v>
      </c>
      <c r="C789" s="458">
        <v>43498</v>
      </c>
      <c r="D789" s="459">
        <v>0.29166666666666669</v>
      </c>
      <c r="E789" s="2">
        <f>Electricity!F814</f>
        <v>0</v>
      </c>
      <c r="F789" s="2">
        <f>Electricity!G814</f>
        <v>0</v>
      </c>
      <c r="G789" s="2">
        <f>Electricity!H814</f>
        <v>0</v>
      </c>
      <c r="H789" s="2">
        <f>Electricity!I814</f>
        <v>0</v>
      </c>
      <c r="I789" s="2">
        <f>Electricity!J814</f>
        <v>0</v>
      </c>
    </row>
    <row r="790" spans="2:9" x14ac:dyDescent="0.35">
      <c r="B790" s="458" t="str">
        <f t="shared" si="13"/>
        <v>02/02/2019 08:00:00 AM</v>
      </c>
      <c r="C790" s="458">
        <v>43498</v>
      </c>
      <c r="D790" s="459">
        <v>0.33333333333333337</v>
      </c>
      <c r="E790" s="2">
        <f>Electricity!F815</f>
        <v>0</v>
      </c>
      <c r="F790" s="2">
        <f>Electricity!G815</f>
        <v>0</v>
      </c>
      <c r="G790" s="2">
        <f>Electricity!H815</f>
        <v>0</v>
      </c>
      <c r="H790" s="2">
        <f>Electricity!I815</f>
        <v>0</v>
      </c>
      <c r="I790" s="2">
        <f>Electricity!J815</f>
        <v>0</v>
      </c>
    </row>
    <row r="791" spans="2:9" x14ac:dyDescent="0.35">
      <c r="B791" s="458" t="str">
        <f t="shared" si="13"/>
        <v>02/02/2019 09:00:00 AM</v>
      </c>
      <c r="C791" s="458">
        <v>43498</v>
      </c>
      <c r="D791" s="459">
        <v>0.375</v>
      </c>
      <c r="E791" s="2">
        <f>Electricity!F816</f>
        <v>0</v>
      </c>
      <c r="F791" s="2">
        <f>Electricity!G816</f>
        <v>0</v>
      </c>
      <c r="G791" s="2">
        <f>Electricity!H816</f>
        <v>0</v>
      </c>
      <c r="H791" s="2">
        <f>Electricity!I816</f>
        <v>0</v>
      </c>
      <c r="I791" s="2">
        <f>Electricity!J816</f>
        <v>0</v>
      </c>
    </row>
    <row r="792" spans="2:9" x14ac:dyDescent="0.35">
      <c r="B792" s="458" t="str">
        <f t="shared" si="13"/>
        <v>02/02/2019 10:00:00 AM</v>
      </c>
      <c r="C792" s="458">
        <v>43498</v>
      </c>
      <c r="D792" s="459">
        <v>0.41666666666666669</v>
      </c>
      <c r="E792" s="2">
        <f>Electricity!F817</f>
        <v>0</v>
      </c>
      <c r="F792" s="2">
        <f>Electricity!G817</f>
        <v>0</v>
      </c>
      <c r="G792" s="2">
        <f>Electricity!H817</f>
        <v>0</v>
      </c>
      <c r="H792" s="2">
        <f>Electricity!I817</f>
        <v>0</v>
      </c>
      <c r="I792" s="2">
        <f>Electricity!J817</f>
        <v>0</v>
      </c>
    </row>
    <row r="793" spans="2:9" x14ac:dyDescent="0.35">
      <c r="B793" s="458" t="str">
        <f t="shared" si="13"/>
        <v>02/02/2019 11:00:00 AM</v>
      </c>
      <c r="C793" s="458">
        <v>43498</v>
      </c>
      <c r="D793" s="459">
        <v>0.45833333333333337</v>
      </c>
      <c r="E793" s="2">
        <f>Electricity!F818</f>
        <v>0</v>
      </c>
      <c r="F793" s="2">
        <f>Electricity!G818</f>
        <v>0</v>
      </c>
      <c r="G793" s="2">
        <f>Electricity!H818</f>
        <v>0</v>
      </c>
      <c r="H793" s="2">
        <f>Electricity!I818</f>
        <v>0</v>
      </c>
      <c r="I793" s="2">
        <f>Electricity!J818</f>
        <v>0</v>
      </c>
    </row>
    <row r="794" spans="2:9" x14ac:dyDescent="0.35">
      <c r="B794" s="458" t="str">
        <f t="shared" si="13"/>
        <v>02/02/2019 12:00:00 PM</v>
      </c>
      <c r="C794" s="458">
        <v>43498</v>
      </c>
      <c r="D794" s="459">
        <v>0.50000000000000011</v>
      </c>
      <c r="E794" s="2">
        <f>Electricity!F819</f>
        <v>0</v>
      </c>
      <c r="F794" s="2">
        <f>Electricity!G819</f>
        <v>0</v>
      </c>
      <c r="G794" s="2">
        <f>Electricity!H819</f>
        <v>0</v>
      </c>
      <c r="H794" s="2">
        <f>Electricity!I819</f>
        <v>0</v>
      </c>
      <c r="I794" s="2">
        <f>Electricity!J819</f>
        <v>0</v>
      </c>
    </row>
    <row r="795" spans="2:9" x14ac:dyDescent="0.35">
      <c r="B795" s="458" t="str">
        <f t="shared" si="13"/>
        <v>02/02/2019 01:00:00 PM</v>
      </c>
      <c r="C795" s="458">
        <v>43498</v>
      </c>
      <c r="D795" s="459">
        <v>0.54166666666666674</v>
      </c>
      <c r="E795" s="2">
        <f>Electricity!F820</f>
        <v>0</v>
      </c>
      <c r="F795" s="2">
        <f>Electricity!G820</f>
        <v>0</v>
      </c>
      <c r="G795" s="2">
        <f>Electricity!H820</f>
        <v>0</v>
      </c>
      <c r="H795" s="2">
        <f>Electricity!I820</f>
        <v>0</v>
      </c>
      <c r="I795" s="2">
        <f>Electricity!J820</f>
        <v>0</v>
      </c>
    </row>
    <row r="796" spans="2:9" x14ac:dyDescent="0.35">
      <c r="B796" s="458" t="str">
        <f t="shared" si="13"/>
        <v>02/02/2019 02:00:00 PM</v>
      </c>
      <c r="C796" s="458">
        <v>43498</v>
      </c>
      <c r="D796" s="459">
        <v>0.58333333333333337</v>
      </c>
      <c r="E796" s="2">
        <f>Electricity!F821</f>
        <v>0</v>
      </c>
      <c r="F796" s="2">
        <f>Electricity!G821</f>
        <v>0</v>
      </c>
      <c r="G796" s="2">
        <f>Electricity!H821</f>
        <v>0</v>
      </c>
      <c r="H796" s="2">
        <f>Electricity!I821</f>
        <v>0</v>
      </c>
      <c r="I796" s="2">
        <f>Electricity!J821</f>
        <v>0</v>
      </c>
    </row>
    <row r="797" spans="2:9" x14ac:dyDescent="0.35">
      <c r="B797" s="458" t="str">
        <f t="shared" si="13"/>
        <v>02/02/2019 03:00:00 PM</v>
      </c>
      <c r="C797" s="458">
        <v>43498</v>
      </c>
      <c r="D797" s="459">
        <v>0.62500000000000011</v>
      </c>
      <c r="E797" s="2">
        <f>Electricity!F822</f>
        <v>0</v>
      </c>
      <c r="F797" s="2">
        <f>Electricity!G822</f>
        <v>0</v>
      </c>
      <c r="G797" s="2">
        <f>Electricity!H822</f>
        <v>0</v>
      </c>
      <c r="H797" s="2">
        <f>Electricity!I822</f>
        <v>0</v>
      </c>
      <c r="I797" s="2">
        <f>Electricity!J822</f>
        <v>0</v>
      </c>
    </row>
    <row r="798" spans="2:9" x14ac:dyDescent="0.35">
      <c r="B798" s="458" t="str">
        <f t="shared" si="13"/>
        <v>02/02/2019 04:00:00 PM</v>
      </c>
      <c r="C798" s="458">
        <v>43498</v>
      </c>
      <c r="D798" s="459">
        <v>0.66666666666666674</v>
      </c>
      <c r="E798" s="2">
        <f>Electricity!F823</f>
        <v>0</v>
      </c>
      <c r="F798" s="2">
        <f>Electricity!G823</f>
        <v>0</v>
      </c>
      <c r="G798" s="2">
        <f>Electricity!H823</f>
        <v>0</v>
      </c>
      <c r="H798" s="2">
        <f>Electricity!I823</f>
        <v>0</v>
      </c>
      <c r="I798" s="2">
        <f>Electricity!J823</f>
        <v>0</v>
      </c>
    </row>
    <row r="799" spans="2:9" x14ac:dyDescent="0.35">
      <c r="B799" s="458" t="str">
        <f t="shared" si="13"/>
        <v>02/02/2019 05:00:00 PM</v>
      </c>
      <c r="C799" s="458">
        <v>43498</v>
      </c>
      <c r="D799" s="459">
        <v>0.70833333333333337</v>
      </c>
      <c r="E799" s="2">
        <f>Electricity!F824</f>
        <v>0</v>
      </c>
      <c r="F799" s="2">
        <f>Electricity!G824</f>
        <v>0</v>
      </c>
      <c r="G799" s="2">
        <f>Electricity!H824</f>
        <v>0</v>
      </c>
      <c r="H799" s="2">
        <f>Electricity!I824</f>
        <v>0</v>
      </c>
      <c r="I799" s="2">
        <f>Electricity!J824</f>
        <v>0</v>
      </c>
    </row>
    <row r="800" spans="2:9" x14ac:dyDescent="0.35">
      <c r="B800" s="458" t="str">
        <f t="shared" si="13"/>
        <v>02/02/2019 06:00:00 PM</v>
      </c>
      <c r="C800" s="458">
        <v>43498</v>
      </c>
      <c r="D800" s="459">
        <v>0.75000000000000011</v>
      </c>
      <c r="E800" s="2">
        <f>Electricity!F825</f>
        <v>0</v>
      </c>
      <c r="F800" s="2">
        <f>Electricity!G825</f>
        <v>0</v>
      </c>
      <c r="G800" s="2">
        <f>Electricity!H825</f>
        <v>0</v>
      </c>
      <c r="H800" s="2">
        <f>Electricity!I825</f>
        <v>0</v>
      </c>
      <c r="I800" s="2">
        <f>Electricity!J825</f>
        <v>0</v>
      </c>
    </row>
    <row r="801" spans="2:9" x14ac:dyDescent="0.35">
      <c r="B801" s="458" t="str">
        <f t="shared" si="13"/>
        <v>02/02/2019 07:00:00 PM</v>
      </c>
      <c r="C801" s="458">
        <v>43498</v>
      </c>
      <c r="D801" s="459">
        <v>0.79166666666666674</v>
      </c>
      <c r="E801" s="2">
        <f>Electricity!F826</f>
        <v>0</v>
      </c>
      <c r="F801" s="2">
        <f>Electricity!G826</f>
        <v>0</v>
      </c>
      <c r="G801" s="2">
        <f>Electricity!H826</f>
        <v>0</v>
      </c>
      <c r="H801" s="2">
        <f>Electricity!I826</f>
        <v>0</v>
      </c>
      <c r="I801" s="2">
        <f>Electricity!J826</f>
        <v>0</v>
      </c>
    </row>
    <row r="802" spans="2:9" x14ac:dyDescent="0.35">
      <c r="B802" s="458" t="str">
        <f t="shared" si="13"/>
        <v>02/02/2019 08:00:00 PM</v>
      </c>
      <c r="C802" s="458">
        <v>43498</v>
      </c>
      <c r="D802" s="459">
        <v>0.83333333333333337</v>
      </c>
      <c r="E802" s="2">
        <f>Electricity!F827</f>
        <v>0</v>
      </c>
      <c r="F802" s="2">
        <f>Electricity!G827</f>
        <v>0</v>
      </c>
      <c r="G802" s="2">
        <f>Electricity!H827</f>
        <v>0</v>
      </c>
      <c r="H802" s="2">
        <f>Electricity!I827</f>
        <v>0</v>
      </c>
      <c r="I802" s="2">
        <f>Electricity!J827</f>
        <v>0</v>
      </c>
    </row>
    <row r="803" spans="2:9" x14ac:dyDescent="0.35">
      <c r="B803" s="458" t="str">
        <f t="shared" si="13"/>
        <v>02/02/2019 09:00:00 PM</v>
      </c>
      <c r="C803" s="458">
        <v>43498</v>
      </c>
      <c r="D803" s="459">
        <v>0.87500000000000011</v>
      </c>
      <c r="E803" s="2">
        <f>Electricity!F828</f>
        <v>0</v>
      </c>
      <c r="F803" s="2">
        <f>Electricity!G828</f>
        <v>0</v>
      </c>
      <c r="G803" s="2">
        <f>Electricity!H828</f>
        <v>0</v>
      </c>
      <c r="H803" s="2">
        <f>Electricity!I828</f>
        <v>0</v>
      </c>
      <c r="I803" s="2">
        <f>Electricity!J828</f>
        <v>0</v>
      </c>
    </row>
    <row r="804" spans="2:9" x14ac:dyDescent="0.35">
      <c r="B804" s="458" t="str">
        <f t="shared" si="13"/>
        <v>02/02/2019 10:00:00 PM</v>
      </c>
      <c r="C804" s="458">
        <v>43498</v>
      </c>
      <c r="D804" s="459">
        <v>0.91666666666666674</v>
      </c>
      <c r="E804" s="2">
        <f>Electricity!F829</f>
        <v>0</v>
      </c>
      <c r="F804" s="2">
        <f>Electricity!G829</f>
        <v>0</v>
      </c>
      <c r="G804" s="2">
        <f>Electricity!H829</f>
        <v>0</v>
      </c>
      <c r="H804" s="2">
        <f>Electricity!I829</f>
        <v>0</v>
      </c>
      <c r="I804" s="2">
        <f>Electricity!J829</f>
        <v>0</v>
      </c>
    </row>
    <row r="805" spans="2:9" x14ac:dyDescent="0.35">
      <c r="B805" s="458" t="str">
        <f t="shared" si="13"/>
        <v>02/02/2019 11:00:00 PM</v>
      </c>
      <c r="C805" s="458">
        <v>43498</v>
      </c>
      <c r="D805" s="459">
        <v>0.95833333333333337</v>
      </c>
      <c r="E805" s="2">
        <f>Electricity!F830</f>
        <v>0</v>
      </c>
      <c r="F805" s="2">
        <f>Electricity!G830</f>
        <v>0</v>
      </c>
      <c r="G805" s="2">
        <f>Electricity!H830</f>
        <v>0</v>
      </c>
      <c r="H805" s="2">
        <f>Electricity!I830</f>
        <v>0</v>
      </c>
      <c r="I805" s="2">
        <f>Electricity!J830</f>
        <v>0</v>
      </c>
    </row>
    <row r="806" spans="2:9" x14ac:dyDescent="0.35">
      <c r="B806" s="458" t="str">
        <f t="shared" si="13"/>
        <v>02/03/2019 12:00:00 AM</v>
      </c>
      <c r="C806" s="458">
        <v>43499</v>
      </c>
      <c r="D806" s="459">
        <v>3.1225022567582528E-17</v>
      </c>
      <c r="E806" s="2">
        <f>Electricity!F831</f>
        <v>0</v>
      </c>
      <c r="F806" s="2">
        <f>Electricity!G831</f>
        <v>0</v>
      </c>
      <c r="G806" s="2">
        <f>Electricity!H831</f>
        <v>0</v>
      </c>
      <c r="H806" s="2">
        <f>Electricity!I831</f>
        <v>0</v>
      </c>
      <c r="I806" s="2">
        <f>Electricity!J831</f>
        <v>0</v>
      </c>
    </row>
    <row r="807" spans="2:9" x14ac:dyDescent="0.35">
      <c r="B807" s="458" t="str">
        <f t="shared" si="13"/>
        <v>02/03/2019 01:00:00 AM</v>
      </c>
      <c r="C807" s="458">
        <v>43499</v>
      </c>
      <c r="D807" s="459">
        <v>4.1666666666666699E-2</v>
      </c>
      <c r="E807" s="2">
        <f>Electricity!F832</f>
        <v>0</v>
      </c>
      <c r="F807" s="2">
        <f>Electricity!G832</f>
        <v>0</v>
      </c>
      <c r="G807" s="2">
        <f>Electricity!H832</f>
        <v>0</v>
      </c>
      <c r="H807" s="2">
        <f>Electricity!I832</f>
        <v>0</v>
      </c>
      <c r="I807" s="2">
        <f>Electricity!J832</f>
        <v>0</v>
      </c>
    </row>
    <row r="808" spans="2:9" x14ac:dyDescent="0.35">
      <c r="B808" s="458" t="str">
        <f t="shared" si="13"/>
        <v>02/03/2019 02:00:00 AM</v>
      </c>
      <c r="C808" s="458">
        <v>43499</v>
      </c>
      <c r="D808" s="459">
        <v>8.333333333333337E-2</v>
      </c>
      <c r="E808" s="2">
        <f>Electricity!F833</f>
        <v>0</v>
      </c>
      <c r="F808" s="2">
        <f>Electricity!G833</f>
        <v>0</v>
      </c>
      <c r="G808" s="2">
        <f>Electricity!H833</f>
        <v>0</v>
      </c>
      <c r="H808" s="2">
        <f>Electricity!I833</f>
        <v>0</v>
      </c>
      <c r="I808" s="2">
        <f>Electricity!J833</f>
        <v>0</v>
      </c>
    </row>
    <row r="809" spans="2:9" x14ac:dyDescent="0.35">
      <c r="B809" s="458" t="str">
        <f t="shared" si="13"/>
        <v>02/03/2019 03:00:00 AM</v>
      </c>
      <c r="C809" s="458">
        <v>43499</v>
      </c>
      <c r="D809" s="459">
        <v>0.12500000000000006</v>
      </c>
      <c r="E809" s="2">
        <f>Electricity!F834</f>
        <v>0</v>
      </c>
      <c r="F809" s="2">
        <f>Electricity!G834</f>
        <v>0</v>
      </c>
      <c r="G809" s="2">
        <f>Electricity!H834</f>
        <v>0</v>
      </c>
      <c r="H809" s="2">
        <f>Electricity!I834</f>
        <v>0</v>
      </c>
      <c r="I809" s="2">
        <f>Electricity!J834</f>
        <v>0</v>
      </c>
    </row>
    <row r="810" spans="2:9" x14ac:dyDescent="0.35">
      <c r="B810" s="458" t="str">
        <f t="shared" si="13"/>
        <v>02/03/2019 04:00:00 AM</v>
      </c>
      <c r="C810" s="458">
        <v>43499</v>
      </c>
      <c r="D810" s="459">
        <v>0.16666666666666669</v>
      </c>
      <c r="E810" s="2">
        <f>Electricity!F835</f>
        <v>0</v>
      </c>
      <c r="F810" s="2">
        <f>Electricity!G835</f>
        <v>0</v>
      </c>
      <c r="G810" s="2">
        <f>Electricity!H835</f>
        <v>0</v>
      </c>
      <c r="H810" s="2">
        <f>Electricity!I835</f>
        <v>0</v>
      </c>
      <c r="I810" s="2">
        <f>Electricity!J835</f>
        <v>0</v>
      </c>
    </row>
    <row r="811" spans="2:9" x14ac:dyDescent="0.35">
      <c r="B811" s="458" t="str">
        <f t="shared" si="13"/>
        <v>02/03/2019 05:00:00 AM</v>
      </c>
      <c r="C811" s="458">
        <v>43499</v>
      </c>
      <c r="D811" s="459">
        <v>0.20833333333333337</v>
      </c>
      <c r="E811" s="2">
        <f>Electricity!F836</f>
        <v>0</v>
      </c>
      <c r="F811" s="2">
        <f>Electricity!G836</f>
        <v>0</v>
      </c>
      <c r="G811" s="2">
        <f>Electricity!H836</f>
        <v>0</v>
      </c>
      <c r="H811" s="2">
        <f>Electricity!I836</f>
        <v>0</v>
      </c>
      <c r="I811" s="2">
        <f>Electricity!J836</f>
        <v>0</v>
      </c>
    </row>
    <row r="812" spans="2:9" x14ac:dyDescent="0.35">
      <c r="B812" s="458" t="str">
        <f t="shared" si="13"/>
        <v>02/03/2019 06:00:00 AM</v>
      </c>
      <c r="C812" s="458">
        <v>43499</v>
      </c>
      <c r="D812" s="459">
        <v>0.25</v>
      </c>
      <c r="E812" s="2">
        <f>Electricity!F837</f>
        <v>0</v>
      </c>
      <c r="F812" s="2">
        <f>Electricity!G837</f>
        <v>0</v>
      </c>
      <c r="G812" s="2">
        <f>Electricity!H837</f>
        <v>0</v>
      </c>
      <c r="H812" s="2">
        <f>Electricity!I837</f>
        <v>0</v>
      </c>
      <c r="I812" s="2">
        <f>Electricity!J837</f>
        <v>0</v>
      </c>
    </row>
    <row r="813" spans="2:9" x14ac:dyDescent="0.35">
      <c r="B813" s="458" t="str">
        <f t="shared" si="13"/>
        <v>02/03/2019 07:00:00 AM</v>
      </c>
      <c r="C813" s="458">
        <v>43499</v>
      </c>
      <c r="D813" s="459">
        <v>0.29166666666666669</v>
      </c>
      <c r="E813" s="2">
        <f>Electricity!F838</f>
        <v>0</v>
      </c>
      <c r="F813" s="2">
        <f>Electricity!G838</f>
        <v>0</v>
      </c>
      <c r="G813" s="2">
        <f>Electricity!H838</f>
        <v>0</v>
      </c>
      <c r="H813" s="2">
        <f>Electricity!I838</f>
        <v>0</v>
      </c>
      <c r="I813" s="2">
        <f>Electricity!J838</f>
        <v>0</v>
      </c>
    </row>
    <row r="814" spans="2:9" x14ac:dyDescent="0.35">
      <c r="B814" s="458" t="str">
        <f t="shared" si="13"/>
        <v>02/03/2019 08:00:00 AM</v>
      </c>
      <c r="C814" s="458">
        <v>43499</v>
      </c>
      <c r="D814" s="459">
        <v>0.33333333333333337</v>
      </c>
      <c r="E814" s="2">
        <f>Electricity!F839</f>
        <v>0</v>
      </c>
      <c r="F814" s="2">
        <f>Electricity!G839</f>
        <v>0</v>
      </c>
      <c r="G814" s="2">
        <f>Electricity!H839</f>
        <v>0</v>
      </c>
      <c r="H814" s="2">
        <f>Electricity!I839</f>
        <v>0</v>
      </c>
      <c r="I814" s="2">
        <f>Electricity!J839</f>
        <v>0</v>
      </c>
    </row>
    <row r="815" spans="2:9" x14ac:dyDescent="0.35">
      <c r="B815" s="458" t="str">
        <f t="shared" si="13"/>
        <v>02/03/2019 09:00:00 AM</v>
      </c>
      <c r="C815" s="458">
        <v>43499</v>
      </c>
      <c r="D815" s="459">
        <v>0.375</v>
      </c>
      <c r="E815" s="2">
        <f>Electricity!F840</f>
        <v>0</v>
      </c>
      <c r="F815" s="2">
        <f>Electricity!G840</f>
        <v>0</v>
      </c>
      <c r="G815" s="2">
        <f>Electricity!H840</f>
        <v>0</v>
      </c>
      <c r="H815" s="2">
        <f>Electricity!I840</f>
        <v>0</v>
      </c>
      <c r="I815" s="2">
        <f>Electricity!J840</f>
        <v>0</v>
      </c>
    </row>
    <row r="816" spans="2:9" x14ac:dyDescent="0.35">
      <c r="B816" s="458" t="str">
        <f t="shared" si="13"/>
        <v>02/03/2019 10:00:00 AM</v>
      </c>
      <c r="C816" s="458">
        <v>43499</v>
      </c>
      <c r="D816" s="459">
        <v>0.41666666666666669</v>
      </c>
      <c r="E816" s="2">
        <f>Electricity!F841</f>
        <v>0</v>
      </c>
      <c r="F816" s="2">
        <f>Electricity!G841</f>
        <v>0</v>
      </c>
      <c r="G816" s="2">
        <f>Electricity!H841</f>
        <v>0</v>
      </c>
      <c r="H816" s="2">
        <f>Electricity!I841</f>
        <v>0</v>
      </c>
      <c r="I816" s="2">
        <f>Electricity!J841</f>
        <v>0</v>
      </c>
    </row>
    <row r="817" spans="2:9" x14ac:dyDescent="0.35">
      <c r="B817" s="458" t="str">
        <f t="shared" si="13"/>
        <v>02/03/2019 11:00:00 AM</v>
      </c>
      <c r="C817" s="458">
        <v>43499</v>
      </c>
      <c r="D817" s="459">
        <v>0.45833333333333337</v>
      </c>
      <c r="E817" s="2">
        <f>Electricity!F842</f>
        <v>0</v>
      </c>
      <c r="F817" s="2">
        <f>Electricity!G842</f>
        <v>0</v>
      </c>
      <c r="G817" s="2">
        <f>Electricity!H842</f>
        <v>0</v>
      </c>
      <c r="H817" s="2">
        <f>Electricity!I842</f>
        <v>0</v>
      </c>
      <c r="I817" s="2">
        <f>Electricity!J842</f>
        <v>0</v>
      </c>
    </row>
    <row r="818" spans="2:9" x14ac:dyDescent="0.35">
      <c r="B818" s="458" t="str">
        <f t="shared" si="13"/>
        <v>02/03/2019 12:00:00 PM</v>
      </c>
      <c r="C818" s="458">
        <v>43499</v>
      </c>
      <c r="D818" s="459">
        <v>0.50000000000000011</v>
      </c>
      <c r="E818" s="2">
        <f>Electricity!F843</f>
        <v>0</v>
      </c>
      <c r="F818" s="2">
        <f>Electricity!G843</f>
        <v>0</v>
      </c>
      <c r="G818" s="2">
        <f>Electricity!H843</f>
        <v>0</v>
      </c>
      <c r="H818" s="2">
        <f>Electricity!I843</f>
        <v>0</v>
      </c>
      <c r="I818" s="2">
        <f>Electricity!J843</f>
        <v>0</v>
      </c>
    </row>
    <row r="819" spans="2:9" x14ac:dyDescent="0.35">
      <c r="B819" s="458" t="str">
        <f t="shared" si="13"/>
        <v>02/03/2019 01:00:00 PM</v>
      </c>
      <c r="C819" s="458">
        <v>43499</v>
      </c>
      <c r="D819" s="459">
        <v>0.54166666666666674</v>
      </c>
      <c r="E819" s="2">
        <f>Electricity!F844</f>
        <v>0</v>
      </c>
      <c r="F819" s="2">
        <f>Electricity!G844</f>
        <v>0</v>
      </c>
      <c r="G819" s="2">
        <f>Electricity!H844</f>
        <v>0</v>
      </c>
      <c r="H819" s="2">
        <f>Electricity!I844</f>
        <v>0</v>
      </c>
      <c r="I819" s="2">
        <f>Electricity!J844</f>
        <v>0</v>
      </c>
    </row>
    <row r="820" spans="2:9" x14ac:dyDescent="0.35">
      <c r="B820" s="458" t="str">
        <f t="shared" si="13"/>
        <v>02/03/2019 02:00:00 PM</v>
      </c>
      <c r="C820" s="458">
        <v>43499</v>
      </c>
      <c r="D820" s="459">
        <v>0.58333333333333337</v>
      </c>
      <c r="E820" s="2">
        <f>Electricity!F845</f>
        <v>0</v>
      </c>
      <c r="F820" s="2">
        <f>Electricity!G845</f>
        <v>0</v>
      </c>
      <c r="G820" s="2">
        <f>Electricity!H845</f>
        <v>0</v>
      </c>
      <c r="H820" s="2">
        <f>Electricity!I845</f>
        <v>0</v>
      </c>
      <c r="I820" s="2">
        <f>Electricity!J845</f>
        <v>0</v>
      </c>
    </row>
    <row r="821" spans="2:9" x14ac:dyDescent="0.35">
      <c r="B821" s="458" t="str">
        <f t="shared" si="13"/>
        <v>02/03/2019 03:00:00 PM</v>
      </c>
      <c r="C821" s="458">
        <v>43499</v>
      </c>
      <c r="D821" s="459">
        <v>0.62500000000000011</v>
      </c>
      <c r="E821" s="2">
        <f>Electricity!F846</f>
        <v>0</v>
      </c>
      <c r="F821" s="2">
        <f>Electricity!G846</f>
        <v>0</v>
      </c>
      <c r="G821" s="2">
        <f>Electricity!H846</f>
        <v>0</v>
      </c>
      <c r="H821" s="2">
        <f>Electricity!I846</f>
        <v>0</v>
      </c>
      <c r="I821" s="2">
        <f>Electricity!J846</f>
        <v>0</v>
      </c>
    </row>
    <row r="822" spans="2:9" x14ac:dyDescent="0.35">
      <c r="B822" s="458" t="str">
        <f t="shared" si="13"/>
        <v>02/03/2019 04:00:00 PM</v>
      </c>
      <c r="C822" s="458">
        <v>43499</v>
      </c>
      <c r="D822" s="459">
        <v>0.66666666666666674</v>
      </c>
      <c r="E822" s="2">
        <f>Electricity!F847</f>
        <v>0</v>
      </c>
      <c r="F822" s="2">
        <f>Electricity!G847</f>
        <v>0</v>
      </c>
      <c r="G822" s="2">
        <f>Electricity!H847</f>
        <v>0</v>
      </c>
      <c r="H822" s="2">
        <f>Electricity!I847</f>
        <v>0</v>
      </c>
      <c r="I822" s="2">
        <f>Electricity!J847</f>
        <v>0</v>
      </c>
    </row>
    <row r="823" spans="2:9" x14ac:dyDescent="0.35">
      <c r="B823" s="458" t="str">
        <f t="shared" si="13"/>
        <v>02/03/2019 05:00:00 PM</v>
      </c>
      <c r="C823" s="458">
        <v>43499</v>
      </c>
      <c r="D823" s="459">
        <v>0.70833333333333337</v>
      </c>
      <c r="E823" s="2">
        <f>Electricity!F848</f>
        <v>0</v>
      </c>
      <c r="F823" s="2">
        <f>Electricity!G848</f>
        <v>0</v>
      </c>
      <c r="G823" s="2">
        <f>Electricity!H848</f>
        <v>0</v>
      </c>
      <c r="H823" s="2">
        <f>Electricity!I848</f>
        <v>0</v>
      </c>
      <c r="I823" s="2">
        <f>Electricity!J848</f>
        <v>0</v>
      </c>
    </row>
    <row r="824" spans="2:9" x14ac:dyDescent="0.35">
      <c r="B824" s="458" t="str">
        <f t="shared" si="13"/>
        <v>02/03/2019 06:00:00 PM</v>
      </c>
      <c r="C824" s="458">
        <v>43499</v>
      </c>
      <c r="D824" s="459">
        <v>0.75000000000000011</v>
      </c>
      <c r="E824" s="2">
        <f>Electricity!F849</f>
        <v>0</v>
      </c>
      <c r="F824" s="2">
        <f>Electricity!G849</f>
        <v>0</v>
      </c>
      <c r="G824" s="2">
        <f>Electricity!H849</f>
        <v>0</v>
      </c>
      <c r="H824" s="2">
        <f>Electricity!I849</f>
        <v>0</v>
      </c>
      <c r="I824" s="2">
        <f>Electricity!J849</f>
        <v>0</v>
      </c>
    </row>
    <row r="825" spans="2:9" x14ac:dyDescent="0.35">
      <c r="B825" s="458" t="str">
        <f t="shared" si="13"/>
        <v>02/03/2019 07:00:00 PM</v>
      </c>
      <c r="C825" s="458">
        <v>43499</v>
      </c>
      <c r="D825" s="459">
        <v>0.79166666666666674</v>
      </c>
      <c r="E825" s="2">
        <f>Electricity!F850</f>
        <v>0</v>
      </c>
      <c r="F825" s="2">
        <f>Electricity!G850</f>
        <v>0</v>
      </c>
      <c r="G825" s="2">
        <f>Electricity!H850</f>
        <v>0</v>
      </c>
      <c r="H825" s="2">
        <f>Electricity!I850</f>
        <v>0</v>
      </c>
      <c r="I825" s="2">
        <f>Electricity!J850</f>
        <v>0</v>
      </c>
    </row>
    <row r="826" spans="2:9" x14ac:dyDescent="0.35">
      <c r="B826" s="458" t="str">
        <f t="shared" si="13"/>
        <v>02/03/2019 08:00:00 PM</v>
      </c>
      <c r="C826" s="458">
        <v>43499</v>
      </c>
      <c r="D826" s="459">
        <v>0.83333333333333337</v>
      </c>
      <c r="E826" s="2">
        <f>Electricity!F851</f>
        <v>0</v>
      </c>
      <c r="F826" s="2">
        <f>Electricity!G851</f>
        <v>0</v>
      </c>
      <c r="G826" s="2">
        <f>Electricity!H851</f>
        <v>0</v>
      </c>
      <c r="H826" s="2">
        <f>Electricity!I851</f>
        <v>0</v>
      </c>
      <c r="I826" s="2">
        <f>Electricity!J851</f>
        <v>0</v>
      </c>
    </row>
    <row r="827" spans="2:9" x14ac:dyDescent="0.35">
      <c r="B827" s="458" t="str">
        <f t="shared" si="13"/>
        <v>02/03/2019 09:00:00 PM</v>
      </c>
      <c r="C827" s="458">
        <v>43499</v>
      </c>
      <c r="D827" s="459">
        <v>0.87500000000000011</v>
      </c>
      <c r="E827" s="2">
        <f>Electricity!F852</f>
        <v>0</v>
      </c>
      <c r="F827" s="2">
        <f>Electricity!G852</f>
        <v>0</v>
      </c>
      <c r="G827" s="2">
        <f>Electricity!H852</f>
        <v>0</v>
      </c>
      <c r="H827" s="2">
        <f>Electricity!I852</f>
        <v>0</v>
      </c>
      <c r="I827" s="2">
        <f>Electricity!J852</f>
        <v>0</v>
      </c>
    </row>
    <row r="828" spans="2:9" x14ac:dyDescent="0.35">
      <c r="B828" s="458" t="str">
        <f t="shared" si="13"/>
        <v>02/03/2019 10:00:00 PM</v>
      </c>
      <c r="C828" s="458">
        <v>43499</v>
      </c>
      <c r="D828" s="459">
        <v>0.91666666666666674</v>
      </c>
      <c r="E828" s="2">
        <f>Electricity!F853</f>
        <v>0</v>
      </c>
      <c r="F828" s="2">
        <f>Electricity!G853</f>
        <v>0</v>
      </c>
      <c r="G828" s="2">
        <f>Electricity!H853</f>
        <v>0</v>
      </c>
      <c r="H828" s="2">
        <f>Electricity!I853</f>
        <v>0</v>
      </c>
      <c r="I828" s="2">
        <f>Electricity!J853</f>
        <v>0</v>
      </c>
    </row>
    <row r="829" spans="2:9" x14ac:dyDescent="0.35">
      <c r="B829" s="458" t="str">
        <f t="shared" si="13"/>
        <v>02/03/2019 11:00:00 PM</v>
      </c>
      <c r="C829" s="458">
        <v>43499</v>
      </c>
      <c r="D829" s="459">
        <v>0.95833333333333337</v>
      </c>
      <c r="E829" s="2">
        <f>Electricity!F854</f>
        <v>0</v>
      </c>
      <c r="F829" s="2">
        <f>Electricity!G854</f>
        <v>0</v>
      </c>
      <c r="G829" s="2">
        <f>Electricity!H854</f>
        <v>0</v>
      </c>
      <c r="H829" s="2">
        <f>Electricity!I854</f>
        <v>0</v>
      </c>
      <c r="I829" s="2">
        <f>Electricity!J854</f>
        <v>0</v>
      </c>
    </row>
    <row r="830" spans="2:9" x14ac:dyDescent="0.35">
      <c r="B830" s="458" t="str">
        <f t="shared" si="13"/>
        <v>02/04/2019 12:00:00 AM</v>
      </c>
      <c r="C830" s="458">
        <v>43500</v>
      </c>
      <c r="D830" s="459">
        <v>3.1225022567582528E-17</v>
      </c>
      <c r="E830" s="2">
        <f>Electricity!F855</f>
        <v>0</v>
      </c>
      <c r="F830" s="2">
        <f>Electricity!G855</f>
        <v>0</v>
      </c>
      <c r="G830" s="2">
        <f>Electricity!H855</f>
        <v>0</v>
      </c>
      <c r="H830" s="2">
        <f>Electricity!I855</f>
        <v>0</v>
      </c>
      <c r="I830" s="2">
        <f>Electricity!J855</f>
        <v>0</v>
      </c>
    </row>
    <row r="831" spans="2:9" x14ac:dyDescent="0.35">
      <c r="B831" s="458" t="str">
        <f t="shared" si="13"/>
        <v>02/04/2019 01:00:00 AM</v>
      </c>
      <c r="C831" s="458">
        <v>43500</v>
      </c>
      <c r="D831" s="459">
        <v>4.1666666666666699E-2</v>
      </c>
      <c r="E831" s="2">
        <f>Electricity!F856</f>
        <v>0</v>
      </c>
      <c r="F831" s="2">
        <f>Electricity!G856</f>
        <v>0</v>
      </c>
      <c r="G831" s="2">
        <f>Electricity!H856</f>
        <v>0</v>
      </c>
      <c r="H831" s="2">
        <f>Electricity!I856</f>
        <v>0</v>
      </c>
      <c r="I831" s="2">
        <f>Electricity!J856</f>
        <v>0</v>
      </c>
    </row>
    <row r="832" spans="2:9" x14ac:dyDescent="0.35">
      <c r="B832" s="458" t="str">
        <f t="shared" si="13"/>
        <v>02/04/2019 02:00:00 AM</v>
      </c>
      <c r="C832" s="458">
        <v>43500</v>
      </c>
      <c r="D832" s="459">
        <v>8.333333333333337E-2</v>
      </c>
      <c r="E832" s="2">
        <f>Electricity!F857</f>
        <v>0</v>
      </c>
      <c r="F832" s="2">
        <f>Electricity!G857</f>
        <v>0</v>
      </c>
      <c r="G832" s="2">
        <f>Electricity!H857</f>
        <v>0</v>
      </c>
      <c r="H832" s="2">
        <f>Electricity!I857</f>
        <v>0</v>
      </c>
      <c r="I832" s="2">
        <f>Electricity!J857</f>
        <v>0</v>
      </c>
    </row>
    <row r="833" spans="2:9" x14ac:dyDescent="0.35">
      <c r="B833" s="458" t="str">
        <f t="shared" si="13"/>
        <v>02/04/2019 03:00:00 AM</v>
      </c>
      <c r="C833" s="458">
        <v>43500</v>
      </c>
      <c r="D833" s="459">
        <v>0.12500000000000006</v>
      </c>
      <c r="E833" s="2">
        <f>Electricity!F858</f>
        <v>0</v>
      </c>
      <c r="F833" s="2">
        <f>Electricity!G858</f>
        <v>0</v>
      </c>
      <c r="G833" s="2">
        <f>Electricity!H858</f>
        <v>0</v>
      </c>
      <c r="H833" s="2">
        <f>Electricity!I858</f>
        <v>0</v>
      </c>
      <c r="I833" s="2">
        <f>Electricity!J858</f>
        <v>0</v>
      </c>
    </row>
    <row r="834" spans="2:9" x14ac:dyDescent="0.35">
      <c r="B834" s="458" t="str">
        <f t="shared" si="13"/>
        <v>02/04/2019 04:00:00 AM</v>
      </c>
      <c r="C834" s="458">
        <v>43500</v>
      </c>
      <c r="D834" s="459">
        <v>0.16666666666666669</v>
      </c>
      <c r="E834" s="2">
        <f>Electricity!F859</f>
        <v>0</v>
      </c>
      <c r="F834" s="2">
        <f>Electricity!G859</f>
        <v>0</v>
      </c>
      <c r="G834" s="2">
        <f>Electricity!H859</f>
        <v>0</v>
      </c>
      <c r="H834" s="2">
        <f>Electricity!I859</f>
        <v>0</v>
      </c>
      <c r="I834" s="2">
        <f>Electricity!J859</f>
        <v>0</v>
      </c>
    </row>
    <row r="835" spans="2:9" x14ac:dyDescent="0.35">
      <c r="B835" s="458" t="str">
        <f t="shared" si="13"/>
        <v>02/04/2019 05:00:00 AM</v>
      </c>
      <c r="C835" s="458">
        <v>43500</v>
      </c>
      <c r="D835" s="459">
        <v>0.20833333333333337</v>
      </c>
      <c r="E835" s="2">
        <f>Electricity!F860</f>
        <v>0</v>
      </c>
      <c r="F835" s="2">
        <f>Electricity!G860</f>
        <v>0</v>
      </c>
      <c r="G835" s="2">
        <f>Electricity!H860</f>
        <v>0</v>
      </c>
      <c r="H835" s="2">
        <f>Electricity!I860</f>
        <v>0</v>
      </c>
      <c r="I835" s="2">
        <f>Electricity!J860</f>
        <v>0</v>
      </c>
    </row>
    <row r="836" spans="2:9" x14ac:dyDescent="0.35">
      <c r="B836" s="458" t="str">
        <f t="shared" si="13"/>
        <v>02/04/2019 06:00:00 AM</v>
      </c>
      <c r="C836" s="458">
        <v>43500</v>
      </c>
      <c r="D836" s="459">
        <v>0.25</v>
      </c>
      <c r="E836" s="2">
        <f>Electricity!F861</f>
        <v>0</v>
      </c>
      <c r="F836" s="2">
        <f>Electricity!G861</f>
        <v>0</v>
      </c>
      <c r="G836" s="2">
        <f>Electricity!H861</f>
        <v>0</v>
      </c>
      <c r="H836" s="2">
        <f>Electricity!I861</f>
        <v>0</v>
      </c>
      <c r="I836" s="2">
        <f>Electricity!J861</f>
        <v>0</v>
      </c>
    </row>
    <row r="837" spans="2:9" x14ac:dyDescent="0.35">
      <c r="B837" s="458" t="str">
        <f t="shared" si="13"/>
        <v>02/04/2019 07:00:00 AM</v>
      </c>
      <c r="C837" s="458">
        <v>43500</v>
      </c>
      <c r="D837" s="459">
        <v>0.29166666666666669</v>
      </c>
      <c r="E837" s="2">
        <f>Electricity!F862</f>
        <v>0</v>
      </c>
      <c r="F837" s="2">
        <f>Electricity!G862</f>
        <v>0</v>
      </c>
      <c r="G837" s="2">
        <f>Electricity!H862</f>
        <v>0</v>
      </c>
      <c r="H837" s="2">
        <f>Electricity!I862</f>
        <v>0</v>
      </c>
      <c r="I837" s="2">
        <f>Electricity!J862</f>
        <v>0</v>
      </c>
    </row>
    <row r="838" spans="2:9" x14ac:dyDescent="0.35">
      <c r="B838" s="458" t="str">
        <f t="shared" si="13"/>
        <v>02/04/2019 08:00:00 AM</v>
      </c>
      <c r="C838" s="458">
        <v>43500</v>
      </c>
      <c r="D838" s="459">
        <v>0.33333333333333337</v>
      </c>
      <c r="E838" s="2">
        <f>Electricity!F863</f>
        <v>0</v>
      </c>
      <c r="F838" s="2">
        <f>Electricity!G863</f>
        <v>0</v>
      </c>
      <c r="G838" s="2">
        <f>Electricity!H863</f>
        <v>0</v>
      </c>
      <c r="H838" s="2">
        <f>Electricity!I863</f>
        <v>0</v>
      </c>
      <c r="I838" s="2">
        <f>Electricity!J863</f>
        <v>0</v>
      </c>
    </row>
    <row r="839" spans="2:9" x14ac:dyDescent="0.35">
      <c r="B839" s="458" t="str">
        <f t="shared" si="13"/>
        <v>02/04/2019 09:00:00 AM</v>
      </c>
      <c r="C839" s="458">
        <v>43500</v>
      </c>
      <c r="D839" s="459">
        <v>0.375</v>
      </c>
      <c r="E839" s="2">
        <f>Electricity!F864</f>
        <v>0</v>
      </c>
      <c r="F839" s="2">
        <f>Electricity!G864</f>
        <v>0</v>
      </c>
      <c r="G839" s="2">
        <f>Electricity!H864</f>
        <v>0</v>
      </c>
      <c r="H839" s="2">
        <f>Electricity!I864</f>
        <v>0</v>
      </c>
      <c r="I839" s="2">
        <f>Electricity!J864</f>
        <v>0</v>
      </c>
    </row>
    <row r="840" spans="2:9" x14ac:dyDescent="0.35">
      <c r="B840" s="458" t="str">
        <f t="shared" si="13"/>
        <v>02/04/2019 10:00:00 AM</v>
      </c>
      <c r="C840" s="458">
        <v>43500</v>
      </c>
      <c r="D840" s="459">
        <v>0.41666666666666669</v>
      </c>
      <c r="E840" s="2">
        <f>Electricity!F865</f>
        <v>0</v>
      </c>
      <c r="F840" s="2">
        <f>Electricity!G865</f>
        <v>0</v>
      </c>
      <c r="G840" s="2">
        <f>Electricity!H865</f>
        <v>0</v>
      </c>
      <c r="H840" s="2">
        <f>Electricity!I865</f>
        <v>0</v>
      </c>
      <c r="I840" s="2">
        <f>Electricity!J865</f>
        <v>0</v>
      </c>
    </row>
    <row r="841" spans="2:9" x14ac:dyDescent="0.35">
      <c r="B841" s="458" t="str">
        <f t="shared" si="13"/>
        <v>02/04/2019 11:00:00 AM</v>
      </c>
      <c r="C841" s="458">
        <v>43500</v>
      </c>
      <c r="D841" s="459">
        <v>0.45833333333333337</v>
      </c>
      <c r="E841" s="2">
        <f>Electricity!F866</f>
        <v>0</v>
      </c>
      <c r="F841" s="2">
        <f>Electricity!G866</f>
        <v>0</v>
      </c>
      <c r="G841" s="2">
        <f>Electricity!H866</f>
        <v>0</v>
      </c>
      <c r="H841" s="2">
        <f>Electricity!I866</f>
        <v>0</v>
      </c>
      <c r="I841" s="2">
        <f>Electricity!J866</f>
        <v>0</v>
      </c>
    </row>
    <row r="842" spans="2:9" x14ac:dyDescent="0.35">
      <c r="B842" s="458" t="str">
        <f t="shared" si="13"/>
        <v>02/04/2019 12:00:00 PM</v>
      </c>
      <c r="C842" s="458">
        <v>43500</v>
      </c>
      <c r="D842" s="459">
        <v>0.50000000000000011</v>
      </c>
      <c r="E842" s="2">
        <f>Electricity!F867</f>
        <v>0</v>
      </c>
      <c r="F842" s="2">
        <f>Electricity!G867</f>
        <v>0</v>
      </c>
      <c r="G842" s="2">
        <f>Electricity!H867</f>
        <v>0</v>
      </c>
      <c r="H842" s="2">
        <f>Electricity!I867</f>
        <v>0</v>
      </c>
      <c r="I842" s="2">
        <f>Electricity!J867</f>
        <v>0</v>
      </c>
    </row>
    <row r="843" spans="2:9" x14ac:dyDescent="0.35">
      <c r="B843" s="458" t="str">
        <f t="shared" si="13"/>
        <v>02/04/2019 01:00:00 PM</v>
      </c>
      <c r="C843" s="458">
        <v>43500</v>
      </c>
      <c r="D843" s="459">
        <v>0.54166666666666674</v>
      </c>
      <c r="E843" s="2">
        <f>Electricity!F868</f>
        <v>0</v>
      </c>
      <c r="F843" s="2">
        <f>Electricity!G868</f>
        <v>0</v>
      </c>
      <c r="G843" s="2">
        <f>Electricity!H868</f>
        <v>0</v>
      </c>
      <c r="H843" s="2">
        <f>Electricity!I868</f>
        <v>0</v>
      </c>
      <c r="I843" s="2">
        <f>Electricity!J868</f>
        <v>0</v>
      </c>
    </row>
    <row r="844" spans="2:9" x14ac:dyDescent="0.35">
      <c r="B844" s="458" t="str">
        <f t="shared" si="13"/>
        <v>02/04/2019 02:00:00 PM</v>
      </c>
      <c r="C844" s="458">
        <v>43500</v>
      </c>
      <c r="D844" s="459">
        <v>0.58333333333333337</v>
      </c>
      <c r="E844" s="2">
        <f>Electricity!F869</f>
        <v>0</v>
      </c>
      <c r="F844" s="2">
        <f>Electricity!G869</f>
        <v>0</v>
      </c>
      <c r="G844" s="2">
        <f>Electricity!H869</f>
        <v>0</v>
      </c>
      <c r="H844" s="2">
        <f>Electricity!I869</f>
        <v>0</v>
      </c>
      <c r="I844" s="2">
        <f>Electricity!J869</f>
        <v>0</v>
      </c>
    </row>
    <row r="845" spans="2:9" x14ac:dyDescent="0.35">
      <c r="B845" s="458" t="str">
        <f t="shared" si="13"/>
        <v>02/04/2019 03:00:00 PM</v>
      </c>
      <c r="C845" s="458">
        <v>43500</v>
      </c>
      <c r="D845" s="459">
        <v>0.62500000000000011</v>
      </c>
      <c r="E845" s="2">
        <f>Electricity!F870</f>
        <v>0</v>
      </c>
      <c r="F845" s="2">
        <f>Electricity!G870</f>
        <v>0</v>
      </c>
      <c r="G845" s="2">
        <f>Electricity!H870</f>
        <v>0</v>
      </c>
      <c r="H845" s="2">
        <f>Electricity!I870</f>
        <v>0</v>
      </c>
      <c r="I845" s="2">
        <f>Electricity!J870</f>
        <v>0</v>
      </c>
    </row>
    <row r="846" spans="2:9" x14ac:dyDescent="0.35">
      <c r="B846" s="458" t="str">
        <f t="shared" si="13"/>
        <v>02/04/2019 04:00:00 PM</v>
      </c>
      <c r="C846" s="458">
        <v>43500</v>
      </c>
      <c r="D846" s="459">
        <v>0.66666666666666674</v>
      </c>
      <c r="E846" s="2">
        <f>Electricity!F871</f>
        <v>0</v>
      </c>
      <c r="F846" s="2">
        <f>Electricity!G871</f>
        <v>0</v>
      </c>
      <c r="G846" s="2">
        <f>Electricity!H871</f>
        <v>0</v>
      </c>
      <c r="H846" s="2">
        <f>Electricity!I871</f>
        <v>0</v>
      </c>
      <c r="I846" s="2">
        <f>Electricity!J871</f>
        <v>0</v>
      </c>
    </row>
    <row r="847" spans="2:9" x14ac:dyDescent="0.35">
      <c r="B847" s="458" t="str">
        <f t="shared" ref="B847:B910" si="14">CONCATENATE(TEXT(C847,"mm/dd/yyyy")," ",TEXT(D847,"hh:mm:ss AM/PM"))</f>
        <v>02/04/2019 05:00:00 PM</v>
      </c>
      <c r="C847" s="458">
        <v>43500</v>
      </c>
      <c r="D847" s="459">
        <v>0.70833333333333337</v>
      </c>
      <c r="E847" s="2">
        <f>Electricity!F872</f>
        <v>0</v>
      </c>
      <c r="F847" s="2">
        <f>Electricity!G872</f>
        <v>0</v>
      </c>
      <c r="G847" s="2">
        <f>Electricity!H872</f>
        <v>0</v>
      </c>
      <c r="H847" s="2">
        <f>Electricity!I872</f>
        <v>0</v>
      </c>
      <c r="I847" s="2">
        <f>Electricity!J872</f>
        <v>0</v>
      </c>
    </row>
    <row r="848" spans="2:9" x14ac:dyDescent="0.35">
      <c r="B848" s="458" t="str">
        <f t="shared" si="14"/>
        <v>02/04/2019 06:00:00 PM</v>
      </c>
      <c r="C848" s="458">
        <v>43500</v>
      </c>
      <c r="D848" s="459">
        <v>0.75000000000000011</v>
      </c>
      <c r="E848" s="2">
        <f>Electricity!F873</f>
        <v>0</v>
      </c>
      <c r="F848" s="2">
        <f>Electricity!G873</f>
        <v>0</v>
      </c>
      <c r="G848" s="2">
        <f>Electricity!H873</f>
        <v>0</v>
      </c>
      <c r="H848" s="2">
        <f>Electricity!I873</f>
        <v>0</v>
      </c>
      <c r="I848" s="2">
        <f>Electricity!J873</f>
        <v>0</v>
      </c>
    </row>
    <row r="849" spans="2:9" x14ac:dyDescent="0.35">
      <c r="B849" s="458" t="str">
        <f t="shared" si="14"/>
        <v>02/04/2019 07:00:00 PM</v>
      </c>
      <c r="C849" s="458">
        <v>43500</v>
      </c>
      <c r="D849" s="459">
        <v>0.79166666666666674</v>
      </c>
      <c r="E849" s="2">
        <f>Electricity!F874</f>
        <v>0</v>
      </c>
      <c r="F849" s="2">
        <f>Electricity!G874</f>
        <v>0</v>
      </c>
      <c r="G849" s="2">
        <f>Electricity!H874</f>
        <v>0</v>
      </c>
      <c r="H849" s="2">
        <f>Electricity!I874</f>
        <v>0</v>
      </c>
      <c r="I849" s="2">
        <f>Electricity!J874</f>
        <v>0</v>
      </c>
    </row>
    <row r="850" spans="2:9" x14ac:dyDescent="0.35">
      <c r="B850" s="458" t="str">
        <f t="shared" si="14"/>
        <v>02/04/2019 08:00:00 PM</v>
      </c>
      <c r="C850" s="458">
        <v>43500</v>
      </c>
      <c r="D850" s="459">
        <v>0.83333333333333337</v>
      </c>
      <c r="E850" s="2">
        <f>Electricity!F875</f>
        <v>0</v>
      </c>
      <c r="F850" s="2">
        <f>Electricity!G875</f>
        <v>0</v>
      </c>
      <c r="G850" s="2">
        <f>Electricity!H875</f>
        <v>0</v>
      </c>
      <c r="H850" s="2">
        <f>Electricity!I875</f>
        <v>0</v>
      </c>
      <c r="I850" s="2">
        <f>Electricity!J875</f>
        <v>0</v>
      </c>
    </row>
    <row r="851" spans="2:9" x14ac:dyDescent="0.35">
      <c r="B851" s="458" t="str">
        <f t="shared" si="14"/>
        <v>02/04/2019 09:00:00 PM</v>
      </c>
      <c r="C851" s="458">
        <v>43500</v>
      </c>
      <c r="D851" s="459">
        <v>0.87500000000000011</v>
      </c>
      <c r="E851" s="2">
        <f>Electricity!F876</f>
        <v>0</v>
      </c>
      <c r="F851" s="2">
        <f>Electricity!G876</f>
        <v>0</v>
      </c>
      <c r="G851" s="2">
        <f>Electricity!H876</f>
        <v>0</v>
      </c>
      <c r="H851" s="2">
        <f>Electricity!I876</f>
        <v>0</v>
      </c>
      <c r="I851" s="2">
        <f>Electricity!J876</f>
        <v>0</v>
      </c>
    </row>
    <row r="852" spans="2:9" x14ac:dyDescent="0.35">
      <c r="B852" s="458" t="str">
        <f t="shared" si="14"/>
        <v>02/04/2019 10:00:00 PM</v>
      </c>
      <c r="C852" s="458">
        <v>43500</v>
      </c>
      <c r="D852" s="459">
        <v>0.91666666666666674</v>
      </c>
      <c r="E852" s="2">
        <f>Electricity!F877</f>
        <v>0</v>
      </c>
      <c r="F852" s="2">
        <f>Electricity!G877</f>
        <v>0</v>
      </c>
      <c r="G852" s="2">
        <f>Electricity!H877</f>
        <v>0</v>
      </c>
      <c r="H852" s="2">
        <f>Electricity!I877</f>
        <v>0</v>
      </c>
      <c r="I852" s="2">
        <f>Electricity!J877</f>
        <v>0</v>
      </c>
    </row>
    <row r="853" spans="2:9" x14ac:dyDescent="0.35">
      <c r="B853" s="458" t="str">
        <f t="shared" si="14"/>
        <v>02/04/2019 11:00:00 PM</v>
      </c>
      <c r="C853" s="458">
        <v>43500</v>
      </c>
      <c r="D853" s="459">
        <v>0.95833333333333337</v>
      </c>
      <c r="E853" s="2">
        <f>Electricity!F878</f>
        <v>0</v>
      </c>
      <c r="F853" s="2">
        <f>Electricity!G878</f>
        <v>0</v>
      </c>
      <c r="G853" s="2">
        <f>Electricity!H878</f>
        <v>0</v>
      </c>
      <c r="H853" s="2">
        <f>Electricity!I878</f>
        <v>0</v>
      </c>
      <c r="I853" s="2">
        <f>Electricity!J878</f>
        <v>0</v>
      </c>
    </row>
    <row r="854" spans="2:9" x14ac:dyDescent="0.35">
      <c r="B854" s="458" t="str">
        <f t="shared" si="14"/>
        <v>02/05/2019 12:00:00 AM</v>
      </c>
      <c r="C854" s="458">
        <v>43501</v>
      </c>
      <c r="D854" s="459">
        <v>3.1225022567582528E-17</v>
      </c>
      <c r="E854" s="2">
        <f>Electricity!F879</f>
        <v>0</v>
      </c>
      <c r="F854" s="2">
        <f>Electricity!G879</f>
        <v>0</v>
      </c>
      <c r="G854" s="2">
        <f>Electricity!H879</f>
        <v>0</v>
      </c>
      <c r="H854" s="2">
        <f>Electricity!I879</f>
        <v>0</v>
      </c>
      <c r="I854" s="2">
        <f>Electricity!J879</f>
        <v>0</v>
      </c>
    </row>
    <row r="855" spans="2:9" x14ac:dyDescent="0.35">
      <c r="B855" s="458" t="str">
        <f t="shared" si="14"/>
        <v>02/05/2019 01:00:00 AM</v>
      </c>
      <c r="C855" s="458">
        <v>43501</v>
      </c>
      <c r="D855" s="459">
        <v>4.1666666666666699E-2</v>
      </c>
      <c r="E855" s="2">
        <f>Electricity!F880</f>
        <v>0</v>
      </c>
      <c r="F855" s="2">
        <f>Electricity!G880</f>
        <v>0</v>
      </c>
      <c r="G855" s="2">
        <f>Electricity!H880</f>
        <v>0</v>
      </c>
      <c r="H855" s="2">
        <f>Electricity!I880</f>
        <v>0</v>
      </c>
      <c r="I855" s="2">
        <f>Electricity!J880</f>
        <v>0</v>
      </c>
    </row>
    <row r="856" spans="2:9" x14ac:dyDescent="0.35">
      <c r="B856" s="458" t="str">
        <f t="shared" si="14"/>
        <v>02/05/2019 02:00:00 AM</v>
      </c>
      <c r="C856" s="458">
        <v>43501</v>
      </c>
      <c r="D856" s="459">
        <v>8.333333333333337E-2</v>
      </c>
      <c r="E856" s="2">
        <f>Electricity!F881</f>
        <v>0</v>
      </c>
      <c r="F856" s="2">
        <f>Electricity!G881</f>
        <v>0</v>
      </c>
      <c r="G856" s="2">
        <f>Electricity!H881</f>
        <v>0</v>
      </c>
      <c r="H856" s="2">
        <f>Electricity!I881</f>
        <v>0</v>
      </c>
      <c r="I856" s="2">
        <f>Electricity!J881</f>
        <v>0</v>
      </c>
    </row>
    <row r="857" spans="2:9" x14ac:dyDescent="0.35">
      <c r="B857" s="458" t="str">
        <f t="shared" si="14"/>
        <v>02/05/2019 03:00:00 AM</v>
      </c>
      <c r="C857" s="458">
        <v>43501</v>
      </c>
      <c r="D857" s="459">
        <v>0.12500000000000006</v>
      </c>
      <c r="E857" s="2">
        <f>Electricity!F882</f>
        <v>0</v>
      </c>
      <c r="F857" s="2">
        <f>Electricity!G882</f>
        <v>0</v>
      </c>
      <c r="G857" s="2">
        <f>Electricity!H882</f>
        <v>0</v>
      </c>
      <c r="H857" s="2">
        <f>Electricity!I882</f>
        <v>0</v>
      </c>
      <c r="I857" s="2">
        <f>Electricity!J882</f>
        <v>0</v>
      </c>
    </row>
    <row r="858" spans="2:9" x14ac:dyDescent="0.35">
      <c r="B858" s="458" t="str">
        <f t="shared" si="14"/>
        <v>02/05/2019 04:00:00 AM</v>
      </c>
      <c r="C858" s="458">
        <v>43501</v>
      </c>
      <c r="D858" s="459">
        <v>0.16666666666666669</v>
      </c>
      <c r="E858" s="2">
        <f>Electricity!F883</f>
        <v>0</v>
      </c>
      <c r="F858" s="2">
        <f>Electricity!G883</f>
        <v>0</v>
      </c>
      <c r="G858" s="2">
        <f>Electricity!H883</f>
        <v>0</v>
      </c>
      <c r="H858" s="2">
        <f>Electricity!I883</f>
        <v>0</v>
      </c>
      <c r="I858" s="2">
        <f>Electricity!J883</f>
        <v>0</v>
      </c>
    </row>
    <row r="859" spans="2:9" x14ac:dyDescent="0.35">
      <c r="B859" s="458" t="str">
        <f t="shared" si="14"/>
        <v>02/05/2019 05:00:00 AM</v>
      </c>
      <c r="C859" s="458">
        <v>43501</v>
      </c>
      <c r="D859" s="459">
        <v>0.20833333333333337</v>
      </c>
      <c r="E859" s="2">
        <f>Electricity!F884</f>
        <v>0</v>
      </c>
      <c r="F859" s="2">
        <f>Electricity!G884</f>
        <v>0</v>
      </c>
      <c r="G859" s="2">
        <f>Electricity!H884</f>
        <v>0</v>
      </c>
      <c r="H859" s="2">
        <f>Electricity!I884</f>
        <v>0</v>
      </c>
      <c r="I859" s="2">
        <f>Electricity!J884</f>
        <v>0</v>
      </c>
    </row>
    <row r="860" spans="2:9" x14ac:dyDescent="0.35">
      <c r="B860" s="458" t="str">
        <f t="shared" si="14"/>
        <v>02/05/2019 06:00:00 AM</v>
      </c>
      <c r="C860" s="458">
        <v>43501</v>
      </c>
      <c r="D860" s="459">
        <v>0.25</v>
      </c>
      <c r="E860" s="2">
        <f>Electricity!F885</f>
        <v>0</v>
      </c>
      <c r="F860" s="2">
        <f>Electricity!G885</f>
        <v>0</v>
      </c>
      <c r="G860" s="2">
        <f>Electricity!H885</f>
        <v>0</v>
      </c>
      <c r="H860" s="2">
        <f>Electricity!I885</f>
        <v>0</v>
      </c>
      <c r="I860" s="2">
        <f>Electricity!J885</f>
        <v>0</v>
      </c>
    </row>
    <row r="861" spans="2:9" x14ac:dyDescent="0.35">
      <c r="B861" s="458" t="str">
        <f t="shared" si="14"/>
        <v>02/05/2019 07:00:00 AM</v>
      </c>
      <c r="C861" s="458">
        <v>43501</v>
      </c>
      <c r="D861" s="459">
        <v>0.29166666666666669</v>
      </c>
      <c r="E861" s="2">
        <f>Electricity!F886</f>
        <v>0</v>
      </c>
      <c r="F861" s="2">
        <f>Electricity!G886</f>
        <v>0</v>
      </c>
      <c r="G861" s="2">
        <f>Electricity!H886</f>
        <v>0</v>
      </c>
      <c r="H861" s="2">
        <f>Electricity!I886</f>
        <v>0</v>
      </c>
      <c r="I861" s="2">
        <f>Electricity!J886</f>
        <v>0</v>
      </c>
    </row>
    <row r="862" spans="2:9" x14ac:dyDescent="0.35">
      <c r="B862" s="458" t="str">
        <f t="shared" si="14"/>
        <v>02/05/2019 08:00:00 AM</v>
      </c>
      <c r="C862" s="458">
        <v>43501</v>
      </c>
      <c r="D862" s="459">
        <v>0.33333333333333337</v>
      </c>
      <c r="E862" s="2">
        <f>Electricity!F887</f>
        <v>0</v>
      </c>
      <c r="F862" s="2">
        <f>Electricity!G887</f>
        <v>0</v>
      </c>
      <c r="G862" s="2">
        <f>Electricity!H887</f>
        <v>0</v>
      </c>
      <c r="H862" s="2">
        <f>Electricity!I887</f>
        <v>0</v>
      </c>
      <c r="I862" s="2">
        <f>Electricity!J887</f>
        <v>0</v>
      </c>
    </row>
    <row r="863" spans="2:9" x14ac:dyDescent="0.35">
      <c r="B863" s="458" t="str">
        <f t="shared" si="14"/>
        <v>02/05/2019 09:00:00 AM</v>
      </c>
      <c r="C863" s="458">
        <v>43501</v>
      </c>
      <c r="D863" s="459">
        <v>0.375</v>
      </c>
      <c r="E863" s="2">
        <f>Electricity!F888</f>
        <v>0</v>
      </c>
      <c r="F863" s="2">
        <f>Electricity!G888</f>
        <v>0</v>
      </c>
      <c r="G863" s="2">
        <f>Electricity!H888</f>
        <v>0</v>
      </c>
      <c r="H863" s="2">
        <f>Electricity!I888</f>
        <v>0</v>
      </c>
      <c r="I863" s="2">
        <f>Electricity!J888</f>
        <v>0</v>
      </c>
    </row>
    <row r="864" spans="2:9" x14ac:dyDescent="0.35">
      <c r="B864" s="458" t="str">
        <f t="shared" si="14"/>
        <v>02/05/2019 10:00:00 AM</v>
      </c>
      <c r="C864" s="458">
        <v>43501</v>
      </c>
      <c r="D864" s="459">
        <v>0.41666666666666669</v>
      </c>
      <c r="E864" s="2">
        <f>Electricity!F889</f>
        <v>0</v>
      </c>
      <c r="F864" s="2">
        <f>Electricity!G889</f>
        <v>0</v>
      </c>
      <c r="G864" s="2">
        <f>Electricity!H889</f>
        <v>0</v>
      </c>
      <c r="H864" s="2">
        <f>Electricity!I889</f>
        <v>0</v>
      </c>
      <c r="I864" s="2">
        <f>Electricity!J889</f>
        <v>0</v>
      </c>
    </row>
    <row r="865" spans="2:9" x14ac:dyDescent="0.35">
      <c r="B865" s="458" t="str">
        <f t="shared" si="14"/>
        <v>02/05/2019 11:00:00 AM</v>
      </c>
      <c r="C865" s="458">
        <v>43501</v>
      </c>
      <c r="D865" s="459">
        <v>0.45833333333333337</v>
      </c>
      <c r="E865" s="2">
        <f>Electricity!F890</f>
        <v>0</v>
      </c>
      <c r="F865" s="2">
        <f>Electricity!G890</f>
        <v>0</v>
      </c>
      <c r="G865" s="2">
        <f>Electricity!H890</f>
        <v>0</v>
      </c>
      <c r="H865" s="2">
        <f>Electricity!I890</f>
        <v>0</v>
      </c>
      <c r="I865" s="2">
        <f>Electricity!J890</f>
        <v>0</v>
      </c>
    </row>
    <row r="866" spans="2:9" x14ac:dyDescent="0.35">
      <c r="B866" s="458" t="str">
        <f t="shared" si="14"/>
        <v>02/05/2019 12:00:00 PM</v>
      </c>
      <c r="C866" s="458">
        <v>43501</v>
      </c>
      <c r="D866" s="459">
        <v>0.50000000000000011</v>
      </c>
      <c r="E866" s="2">
        <f>Electricity!F891</f>
        <v>0</v>
      </c>
      <c r="F866" s="2">
        <f>Electricity!G891</f>
        <v>0</v>
      </c>
      <c r="G866" s="2">
        <f>Electricity!H891</f>
        <v>0</v>
      </c>
      <c r="H866" s="2">
        <f>Electricity!I891</f>
        <v>0</v>
      </c>
      <c r="I866" s="2">
        <f>Electricity!J891</f>
        <v>0</v>
      </c>
    </row>
    <row r="867" spans="2:9" x14ac:dyDescent="0.35">
      <c r="B867" s="458" t="str">
        <f t="shared" si="14"/>
        <v>02/05/2019 01:00:00 PM</v>
      </c>
      <c r="C867" s="458">
        <v>43501</v>
      </c>
      <c r="D867" s="459">
        <v>0.54166666666666674</v>
      </c>
      <c r="E867" s="2">
        <f>Electricity!F892</f>
        <v>0</v>
      </c>
      <c r="F867" s="2">
        <f>Electricity!G892</f>
        <v>0</v>
      </c>
      <c r="G867" s="2">
        <f>Electricity!H892</f>
        <v>0</v>
      </c>
      <c r="H867" s="2">
        <f>Electricity!I892</f>
        <v>0</v>
      </c>
      <c r="I867" s="2">
        <f>Electricity!J892</f>
        <v>0</v>
      </c>
    </row>
    <row r="868" spans="2:9" x14ac:dyDescent="0.35">
      <c r="B868" s="458" t="str">
        <f t="shared" si="14"/>
        <v>02/05/2019 02:00:00 PM</v>
      </c>
      <c r="C868" s="458">
        <v>43501</v>
      </c>
      <c r="D868" s="459">
        <v>0.58333333333333337</v>
      </c>
      <c r="E868" s="2">
        <f>Electricity!F893</f>
        <v>0</v>
      </c>
      <c r="F868" s="2">
        <f>Electricity!G893</f>
        <v>0</v>
      </c>
      <c r="G868" s="2">
        <f>Electricity!H893</f>
        <v>0</v>
      </c>
      <c r="H868" s="2">
        <f>Electricity!I893</f>
        <v>0</v>
      </c>
      <c r="I868" s="2">
        <f>Electricity!J893</f>
        <v>0</v>
      </c>
    </row>
    <row r="869" spans="2:9" x14ac:dyDescent="0.35">
      <c r="B869" s="458" t="str">
        <f t="shared" si="14"/>
        <v>02/05/2019 03:00:00 PM</v>
      </c>
      <c r="C869" s="458">
        <v>43501</v>
      </c>
      <c r="D869" s="459">
        <v>0.62500000000000011</v>
      </c>
      <c r="E869" s="2">
        <f>Electricity!F894</f>
        <v>0</v>
      </c>
      <c r="F869" s="2">
        <f>Electricity!G894</f>
        <v>0</v>
      </c>
      <c r="G869" s="2">
        <f>Electricity!H894</f>
        <v>0</v>
      </c>
      <c r="H869" s="2">
        <f>Electricity!I894</f>
        <v>0</v>
      </c>
      <c r="I869" s="2">
        <f>Electricity!J894</f>
        <v>0</v>
      </c>
    </row>
    <row r="870" spans="2:9" x14ac:dyDescent="0.35">
      <c r="B870" s="458" t="str">
        <f t="shared" si="14"/>
        <v>02/05/2019 04:00:00 PM</v>
      </c>
      <c r="C870" s="458">
        <v>43501</v>
      </c>
      <c r="D870" s="459">
        <v>0.66666666666666674</v>
      </c>
      <c r="E870" s="2">
        <f>Electricity!F895</f>
        <v>0</v>
      </c>
      <c r="F870" s="2">
        <f>Electricity!G895</f>
        <v>0</v>
      </c>
      <c r="G870" s="2">
        <f>Electricity!H895</f>
        <v>0</v>
      </c>
      <c r="H870" s="2">
        <f>Electricity!I895</f>
        <v>0</v>
      </c>
      <c r="I870" s="2">
        <f>Electricity!J895</f>
        <v>0</v>
      </c>
    </row>
    <row r="871" spans="2:9" x14ac:dyDescent="0.35">
      <c r="B871" s="458" t="str">
        <f t="shared" si="14"/>
        <v>02/05/2019 05:00:00 PM</v>
      </c>
      <c r="C871" s="458">
        <v>43501</v>
      </c>
      <c r="D871" s="459">
        <v>0.70833333333333337</v>
      </c>
      <c r="E871" s="2">
        <f>Electricity!F896</f>
        <v>0</v>
      </c>
      <c r="F871" s="2">
        <f>Electricity!G896</f>
        <v>0</v>
      </c>
      <c r="G871" s="2">
        <f>Electricity!H896</f>
        <v>0</v>
      </c>
      <c r="H871" s="2">
        <f>Electricity!I896</f>
        <v>0</v>
      </c>
      <c r="I871" s="2">
        <f>Electricity!J896</f>
        <v>0</v>
      </c>
    </row>
    <row r="872" spans="2:9" x14ac:dyDescent="0.35">
      <c r="B872" s="458" t="str">
        <f t="shared" si="14"/>
        <v>02/05/2019 06:00:00 PM</v>
      </c>
      <c r="C872" s="458">
        <v>43501</v>
      </c>
      <c r="D872" s="459">
        <v>0.75000000000000011</v>
      </c>
      <c r="E872" s="2">
        <f>Electricity!F897</f>
        <v>0</v>
      </c>
      <c r="F872" s="2">
        <f>Electricity!G897</f>
        <v>0</v>
      </c>
      <c r="G872" s="2">
        <f>Electricity!H897</f>
        <v>0</v>
      </c>
      <c r="H872" s="2">
        <f>Electricity!I897</f>
        <v>0</v>
      </c>
      <c r="I872" s="2">
        <f>Electricity!J897</f>
        <v>0</v>
      </c>
    </row>
    <row r="873" spans="2:9" x14ac:dyDescent="0.35">
      <c r="B873" s="458" t="str">
        <f t="shared" si="14"/>
        <v>02/05/2019 07:00:00 PM</v>
      </c>
      <c r="C873" s="458">
        <v>43501</v>
      </c>
      <c r="D873" s="459">
        <v>0.79166666666666674</v>
      </c>
      <c r="E873" s="2">
        <f>Electricity!F898</f>
        <v>0</v>
      </c>
      <c r="F873" s="2">
        <f>Electricity!G898</f>
        <v>0</v>
      </c>
      <c r="G873" s="2">
        <f>Electricity!H898</f>
        <v>0</v>
      </c>
      <c r="H873" s="2">
        <f>Electricity!I898</f>
        <v>0</v>
      </c>
      <c r="I873" s="2">
        <f>Electricity!J898</f>
        <v>0</v>
      </c>
    </row>
    <row r="874" spans="2:9" x14ac:dyDescent="0.35">
      <c r="B874" s="458" t="str">
        <f t="shared" si="14"/>
        <v>02/05/2019 08:00:00 PM</v>
      </c>
      <c r="C874" s="458">
        <v>43501</v>
      </c>
      <c r="D874" s="459">
        <v>0.83333333333333337</v>
      </c>
      <c r="E874" s="2">
        <f>Electricity!F899</f>
        <v>0</v>
      </c>
      <c r="F874" s="2">
        <f>Electricity!G899</f>
        <v>0</v>
      </c>
      <c r="G874" s="2">
        <f>Electricity!H899</f>
        <v>0</v>
      </c>
      <c r="H874" s="2">
        <f>Electricity!I899</f>
        <v>0</v>
      </c>
      <c r="I874" s="2">
        <f>Electricity!J899</f>
        <v>0</v>
      </c>
    </row>
    <row r="875" spans="2:9" x14ac:dyDescent="0.35">
      <c r="B875" s="458" t="str">
        <f t="shared" si="14"/>
        <v>02/05/2019 09:00:00 PM</v>
      </c>
      <c r="C875" s="458">
        <v>43501</v>
      </c>
      <c r="D875" s="459">
        <v>0.87500000000000011</v>
      </c>
      <c r="E875" s="2">
        <f>Electricity!F900</f>
        <v>0</v>
      </c>
      <c r="F875" s="2">
        <f>Electricity!G900</f>
        <v>0</v>
      </c>
      <c r="G875" s="2">
        <f>Electricity!H900</f>
        <v>0</v>
      </c>
      <c r="H875" s="2">
        <f>Electricity!I900</f>
        <v>0</v>
      </c>
      <c r="I875" s="2">
        <f>Electricity!J900</f>
        <v>0</v>
      </c>
    </row>
    <row r="876" spans="2:9" x14ac:dyDescent="0.35">
      <c r="B876" s="458" t="str">
        <f t="shared" si="14"/>
        <v>02/05/2019 10:00:00 PM</v>
      </c>
      <c r="C876" s="458">
        <v>43501</v>
      </c>
      <c r="D876" s="459">
        <v>0.91666666666666674</v>
      </c>
      <c r="E876" s="2">
        <f>Electricity!F901</f>
        <v>0</v>
      </c>
      <c r="F876" s="2">
        <f>Electricity!G901</f>
        <v>0</v>
      </c>
      <c r="G876" s="2">
        <f>Electricity!H901</f>
        <v>0</v>
      </c>
      <c r="H876" s="2">
        <f>Electricity!I901</f>
        <v>0</v>
      </c>
      <c r="I876" s="2">
        <f>Electricity!J901</f>
        <v>0</v>
      </c>
    </row>
    <row r="877" spans="2:9" x14ac:dyDescent="0.35">
      <c r="B877" s="458" t="str">
        <f t="shared" si="14"/>
        <v>02/05/2019 11:00:00 PM</v>
      </c>
      <c r="C877" s="458">
        <v>43501</v>
      </c>
      <c r="D877" s="459">
        <v>0.95833333333333337</v>
      </c>
      <c r="E877" s="2">
        <f>Electricity!F902</f>
        <v>0</v>
      </c>
      <c r="F877" s="2">
        <f>Electricity!G902</f>
        <v>0</v>
      </c>
      <c r="G877" s="2">
        <f>Electricity!H902</f>
        <v>0</v>
      </c>
      <c r="H877" s="2">
        <f>Electricity!I902</f>
        <v>0</v>
      </c>
      <c r="I877" s="2">
        <f>Electricity!J902</f>
        <v>0</v>
      </c>
    </row>
    <row r="878" spans="2:9" x14ac:dyDescent="0.35">
      <c r="B878" s="458" t="str">
        <f t="shared" si="14"/>
        <v>02/06/2019 12:00:00 AM</v>
      </c>
      <c r="C878" s="458">
        <v>43502</v>
      </c>
      <c r="D878" s="459">
        <v>3.1225022567582528E-17</v>
      </c>
      <c r="E878" s="2">
        <f>Electricity!F903</f>
        <v>0</v>
      </c>
      <c r="F878" s="2">
        <f>Electricity!G903</f>
        <v>0</v>
      </c>
      <c r="G878" s="2">
        <f>Electricity!H903</f>
        <v>0</v>
      </c>
      <c r="H878" s="2">
        <f>Electricity!I903</f>
        <v>0</v>
      </c>
      <c r="I878" s="2">
        <f>Electricity!J903</f>
        <v>0</v>
      </c>
    </row>
    <row r="879" spans="2:9" x14ac:dyDescent="0.35">
      <c r="B879" s="458" t="str">
        <f t="shared" si="14"/>
        <v>02/06/2019 01:00:00 AM</v>
      </c>
      <c r="C879" s="458">
        <v>43502</v>
      </c>
      <c r="D879" s="459">
        <v>4.1666666666666699E-2</v>
      </c>
      <c r="E879" s="2">
        <f>Electricity!F904</f>
        <v>0</v>
      </c>
      <c r="F879" s="2">
        <f>Electricity!G904</f>
        <v>0</v>
      </c>
      <c r="G879" s="2">
        <f>Electricity!H904</f>
        <v>0</v>
      </c>
      <c r="H879" s="2">
        <f>Electricity!I904</f>
        <v>0</v>
      </c>
      <c r="I879" s="2">
        <f>Electricity!J904</f>
        <v>0</v>
      </c>
    </row>
    <row r="880" spans="2:9" x14ac:dyDescent="0.35">
      <c r="B880" s="458" t="str">
        <f t="shared" si="14"/>
        <v>02/06/2019 02:00:00 AM</v>
      </c>
      <c r="C880" s="458">
        <v>43502</v>
      </c>
      <c r="D880" s="459">
        <v>8.333333333333337E-2</v>
      </c>
      <c r="E880" s="2">
        <f>Electricity!F905</f>
        <v>0</v>
      </c>
      <c r="F880" s="2">
        <f>Electricity!G905</f>
        <v>0</v>
      </c>
      <c r="G880" s="2">
        <f>Electricity!H905</f>
        <v>0</v>
      </c>
      <c r="H880" s="2">
        <f>Electricity!I905</f>
        <v>0</v>
      </c>
      <c r="I880" s="2">
        <f>Electricity!J905</f>
        <v>0</v>
      </c>
    </row>
    <row r="881" spans="2:9" x14ac:dyDescent="0.35">
      <c r="B881" s="458" t="str">
        <f t="shared" si="14"/>
        <v>02/06/2019 03:00:00 AM</v>
      </c>
      <c r="C881" s="458">
        <v>43502</v>
      </c>
      <c r="D881" s="459">
        <v>0.12500000000000006</v>
      </c>
      <c r="E881" s="2">
        <f>Electricity!F906</f>
        <v>0</v>
      </c>
      <c r="F881" s="2">
        <f>Electricity!G906</f>
        <v>0</v>
      </c>
      <c r="G881" s="2">
        <f>Electricity!H906</f>
        <v>0</v>
      </c>
      <c r="H881" s="2">
        <f>Electricity!I906</f>
        <v>0</v>
      </c>
      <c r="I881" s="2">
        <f>Electricity!J906</f>
        <v>0</v>
      </c>
    </row>
    <row r="882" spans="2:9" x14ac:dyDescent="0.35">
      <c r="B882" s="458" t="str">
        <f t="shared" si="14"/>
        <v>02/06/2019 04:00:00 AM</v>
      </c>
      <c r="C882" s="458">
        <v>43502</v>
      </c>
      <c r="D882" s="459">
        <v>0.16666666666666669</v>
      </c>
      <c r="E882" s="2">
        <f>Electricity!F907</f>
        <v>0</v>
      </c>
      <c r="F882" s="2">
        <f>Electricity!G907</f>
        <v>0</v>
      </c>
      <c r="G882" s="2">
        <f>Electricity!H907</f>
        <v>0</v>
      </c>
      <c r="H882" s="2">
        <f>Electricity!I907</f>
        <v>0</v>
      </c>
      <c r="I882" s="2">
        <f>Electricity!J907</f>
        <v>0</v>
      </c>
    </row>
    <row r="883" spans="2:9" x14ac:dyDescent="0.35">
      <c r="B883" s="458" t="str">
        <f t="shared" si="14"/>
        <v>02/06/2019 05:00:00 AM</v>
      </c>
      <c r="C883" s="458">
        <v>43502</v>
      </c>
      <c r="D883" s="459">
        <v>0.20833333333333337</v>
      </c>
      <c r="E883" s="2">
        <f>Electricity!F908</f>
        <v>0</v>
      </c>
      <c r="F883" s="2">
        <f>Electricity!G908</f>
        <v>0</v>
      </c>
      <c r="G883" s="2">
        <f>Electricity!H908</f>
        <v>0</v>
      </c>
      <c r="H883" s="2">
        <f>Electricity!I908</f>
        <v>0</v>
      </c>
      <c r="I883" s="2">
        <f>Electricity!J908</f>
        <v>0</v>
      </c>
    </row>
    <row r="884" spans="2:9" x14ac:dyDescent="0.35">
      <c r="B884" s="458" t="str">
        <f t="shared" si="14"/>
        <v>02/06/2019 06:00:00 AM</v>
      </c>
      <c r="C884" s="458">
        <v>43502</v>
      </c>
      <c r="D884" s="459">
        <v>0.25</v>
      </c>
      <c r="E884" s="2">
        <f>Electricity!F909</f>
        <v>0</v>
      </c>
      <c r="F884" s="2">
        <f>Electricity!G909</f>
        <v>0</v>
      </c>
      <c r="G884" s="2">
        <f>Electricity!H909</f>
        <v>0</v>
      </c>
      <c r="H884" s="2">
        <f>Electricity!I909</f>
        <v>0</v>
      </c>
      <c r="I884" s="2">
        <f>Electricity!J909</f>
        <v>0</v>
      </c>
    </row>
    <row r="885" spans="2:9" x14ac:dyDescent="0.35">
      <c r="B885" s="458" t="str">
        <f t="shared" si="14"/>
        <v>02/06/2019 07:00:00 AM</v>
      </c>
      <c r="C885" s="458">
        <v>43502</v>
      </c>
      <c r="D885" s="459">
        <v>0.29166666666666669</v>
      </c>
      <c r="E885" s="2">
        <f>Electricity!F910</f>
        <v>0</v>
      </c>
      <c r="F885" s="2">
        <f>Electricity!G910</f>
        <v>0</v>
      </c>
      <c r="G885" s="2">
        <f>Electricity!H910</f>
        <v>0</v>
      </c>
      <c r="H885" s="2">
        <f>Electricity!I910</f>
        <v>0</v>
      </c>
      <c r="I885" s="2">
        <f>Electricity!J910</f>
        <v>0</v>
      </c>
    </row>
    <row r="886" spans="2:9" x14ac:dyDescent="0.35">
      <c r="B886" s="458" t="str">
        <f t="shared" si="14"/>
        <v>02/06/2019 08:00:00 AM</v>
      </c>
      <c r="C886" s="458">
        <v>43502</v>
      </c>
      <c r="D886" s="459">
        <v>0.33333333333333337</v>
      </c>
      <c r="E886" s="2">
        <f>Electricity!F911</f>
        <v>0</v>
      </c>
      <c r="F886" s="2">
        <f>Electricity!G911</f>
        <v>0</v>
      </c>
      <c r="G886" s="2">
        <f>Electricity!H911</f>
        <v>0</v>
      </c>
      <c r="H886" s="2">
        <f>Electricity!I911</f>
        <v>0</v>
      </c>
      <c r="I886" s="2">
        <f>Electricity!J911</f>
        <v>0</v>
      </c>
    </row>
    <row r="887" spans="2:9" x14ac:dyDescent="0.35">
      <c r="B887" s="458" t="str">
        <f t="shared" si="14"/>
        <v>02/06/2019 09:00:00 AM</v>
      </c>
      <c r="C887" s="458">
        <v>43502</v>
      </c>
      <c r="D887" s="459">
        <v>0.375</v>
      </c>
      <c r="E887" s="2">
        <f>Electricity!F912</f>
        <v>0</v>
      </c>
      <c r="F887" s="2">
        <f>Electricity!G912</f>
        <v>0</v>
      </c>
      <c r="G887" s="2">
        <f>Electricity!H912</f>
        <v>0</v>
      </c>
      <c r="H887" s="2">
        <f>Electricity!I912</f>
        <v>0</v>
      </c>
      <c r="I887" s="2">
        <f>Electricity!J912</f>
        <v>0</v>
      </c>
    </row>
    <row r="888" spans="2:9" x14ac:dyDescent="0.35">
      <c r="B888" s="458" t="str">
        <f t="shared" si="14"/>
        <v>02/06/2019 10:00:00 AM</v>
      </c>
      <c r="C888" s="458">
        <v>43502</v>
      </c>
      <c r="D888" s="459">
        <v>0.41666666666666669</v>
      </c>
      <c r="E888" s="2">
        <f>Electricity!F913</f>
        <v>0</v>
      </c>
      <c r="F888" s="2">
        <f>Electricity!G913</f>
        <v>0</v>
      </c>
      <c r="G888" s="2">
        <f>Electricity!H913</f>
        <v>0</v>
      </c>
      <c r="H888" s="2">
        <f>Electricity!I913</f>
        <v>0</v>
      </c>
      <c r="I888" s="2">
        <f>Electricity!J913</f>
        <v>0</v>
      </c>
    </row>
    <row r="889" spans="2:9" x14ac:dyDescent="0.35">
      <c r="B889" s="458" t="str">
        <f t="shared" si="14"/>
        <v>02/06/2019 11:00:00 AM</v>
      </c>
      <c r="C889" s="458">
        <v>43502</v>
      </c>
      <c r="D889" s="459">
        <v>0.45833333333333337</v>
      </c>
      <c r="E889" s="2">
        <f>Electricity!F914</f>
        <v>0</v>
      </c>
      <c r="F889" s="2">
        <f>Electricity!G914</f>
        <v>0</v>
      </c>
      <c r="G889" s="2">
        <f>Electricity!H914</f>
        <v>0</v>
      </c>
      <c r="H889" s="2">
        <f>Electricity!I914</f>
        <v>0</v>
      </c>
      <c r="I889" s="2">
        <f>Electricity!J914</f>
        <v>0</v>
      </c>
    </row>
    <row r="890" spans="2:9" x14ac:dyDescent="0.35">
      <c r="B890" s="458" t="str">
        <f t="shared" si="14"/>
        <v>02/06/2019 12:00:00 PM</v>
      </c>
      <c r="C890" s="458">
        <v>43502</v>
      </c>
      <c r="D890" s="459">
        <v>0.50000000000000011</v>
      </c>
      <c r="E890" s="2">
        <f>Electricity!F915</f>
        <v>0</v>
      </c>
      <c r="F890" s="2">
        <f>Electricity!G915</f>
        <v>0</v>
      </c>
      <c r="G890" s="2">
        <f>Electricity!H915</f>
        <v>0</v>
      </c>
      <c r="H890" s="2">
        <f>Electricity!I915</f>
        <v>0</v>
      </c>
      <c r="I890" s="2">
        <f>Electricity!J915</f>
        <v>0</v>
      </c>
    </row>
    <row r="891" spans="2:9" x14ac:dyDescent="0.35">
      <c r="B891" s="458" t="str">
        <f t="shared" si="14"/>
        <v>02/06/2019 01:00:00 PM</v>
      </c>
      <c r="C891" s="458">
        <v>43502</v>
      </c>
      <c r="D891" s="459">
        <v>0.54166666666666674</v>
      </c>
      <c r="E891" s="2">
        <f>Electricity!F916</f>
        <v>0</v>
      </c>
      <c r="F891" s="2">
        <f>Electricity!G916</f>
        <v>0</v>
      </c>
      <c r="G891" s="2">
        <f>Electricity!H916</f>
        <v>0</v>
      </c>
      <c r="H891" s="2">
        <f>Electricity!I916</f>
        <v>0</v>
      </c>
      <c r="I891" s="2">
        <f>Electricity!J916</f>
        <v>0</v>
      </c>
    </row>
    <row r="892" spans="2:9" x14ac:dyDescent="0.35">
      <c r="B892" s="458" t="str">
        <f t="shared" si="14"/>
        <v>02/06/2019 02:00:00 PM</v>
      </c>
      <c r="C892" s="458">
        <v>43502</v>
      </c>
      <c r="D892" s="459">
        <v>0.58333333333333337</v>
      </c>
      <c r="E892" s="2">
        <f>Electricity!F917</f>
        <v>0</v>
      </c>
      <c r="F892" s="2">
        <f>Electricity!G917</f>
        <v>0</v>
      </c>
      <c r="G892" s="2">
        <f>Electricity!H917</f>
        <v>0</v>
      </c>
      <c r="H892" s="2">
        <f>Electricity!I917</f>
        <v>0</v>
      </c>
      <c r="I892" s="2">
        <f>Electricity!J917</f>
        <v>0</v>
      </c>
    </row>
    <row r="893" spans="2:9" x14ac:dyDescent="0.35">
      <c r="B893" s="458" t="str">
        <f t="shared" si="14"/>
        <v>02/06/2019 03:00:00 PM</v>
      </c>
      <c r="C893" s="458">
        <v>43502</v>
      </c>
      <c r="D893" s="459">
        <v>0.62500000000000011</v>
      </c>
      <c r="E893" s="2">
        <f>Electricity!F918</f>
        <v>0</v>
      </c>
      <c r="F893" s="2">
        <f>Electricity!G918</f>
        <v>0</v>
      </c>
      <c r="G893" s="2">
        <f>Electricity!H918</f>
        <v>0</v>
      </c>
      <c r="H893" s="2">
        <f>Electricity!I918</f>
        <v>0</v>
      </c>
      <c r="I893" s="2">
        <f>Electricity!J918</f>
        <v>0</v>
      </c>
    </row>
    <row r="894" spans="2:9" x14ac:dyDescent="0.35">
      <c r="B894" s="458" t="str">
        <f t="shared" si="14"/>
        <v>02/06/2019 04:00:00 PM</v>
      </c>
      <c r="C894" s="458">
        <v>43502</v>
      </c>
      <c r="D894" s="459">
        <v>0.66666666666666674</v>
      </c>
      <c r="E894" s="2">
        <f>Electricity!F919</f>
        <v>0</v>
      </c>
      <c r="F894" s="2">
        <f>Electricity!G919</f>
        <v>0</v>
      </c>
      <c r="G894" s="2">
        <f>Electricity!H919</f>
        <v>0</v>
      </c>
      <c r="H894" s="2">
        <f>Electricity!I919</f>
        <v>0</v>
      </c>
      <c r="I894" s="2">
        <f>Electricity!J919</f>
        <v>0</v>
      </c>
    </row>
    <row r="895" spans="2:9" x14ac:dyDescent="0.35">
      <c r="B895" s="458" t="str">
        <f t="shared" si="14"/>
        <v>02/06/2019 05:00:00 PM</v>
      </c>
      <c r="C895" s="458">
        <v>43502</v>
      </c>
      <c r="D895" s="459">
        <v>0.70833333333333337</v>
      </c>
      <c r="E895" s="2">
        <f>Electricity!F920</f>
        <v>0</v>
      </c>
      <c r="F895" s="2">
        <f>Electricity!G920</f>
        <v>0</v>
      </c>
      <c r="G895" s="2">
        <f>Electricity!H920</f>
        <v>0</v>
      </c>
      <c r="H895" s="2">
        <f>Electricity!I920</f>
        <v>0</v>
      </c>
      <c r="I895" s="2">
        <f>Electricity!J920</f>
        <v>0</v>
      </c>
    </row>
    <row r="896" spans="2:9" x14ac:dyDescent="0.35">
      <c r="B896" s="458" t="str">
        <f t="shared" si="14"/>
        <v>02/06/2019 06:00:00 PM</v>
      </c>
      <c r="C896" s="458">
        <v>43502</v>
      </c>
      <c r="D896" s="459">
        <v>0.75000000000000011</v>
      </c>
      <c r="E896" s="2">
        <f>Electricity!F921</f>
        <v>0</v>
      </c>
      <c r="F896" s="2">
        <f>Electricity!G921</f>
        <v>0</v>
      </c>
      <c r="G896" s="2">
        <f>Electricity!H921</f>
        <v>0</v>
      </c>
      <c r="H896" s="2">
        <f>Electricity!I921</f>
        <v>0</v>
      </c>
      <c r="I896" s="2">
        <f>Electricity!J921</f>
        <v>0</v>
      </c>
    </row>
    <row r="897" spans="2:9" x14ac:dyDescent="0.35">
      <c r="B897" s="458" t="str">
        <f t="shared" si="14"/>
        <v>02/06/2019 07:00:00 PM</v>
      </c>
      <c r="C897" s="458">
        <v>43502</v>
      </c>
      <c r="D897" s="459">
        <v>0.79166666666666674</v>
      </c>
      <c r="E897" s="2">
        <f>Electricity!F922</f>
        <v>0</v>
      </c>
      <c r="F897" s="2">
        <f>Electricity!G922</f>
        <v>0</v>
      </c>
      <c r="G897" s="2">
        <f>Electricity!H922</f>
        <v>0</v>
      </c>
      <c r="H897" s="2">
        <f>Electricity!I922</f>
        <v>0</v>
      </c>
      <c r="I897" s="2">
        <f>Electricity!J922</f>
        <v>0</v>
      </c>
    </row>
    <row r="898" spans="2:9" x14ac:dyDescent="0.35">
      <c r="B898" s="458" t="str">
        <f t="shared" si="14"/>
        <v>02/06/2019 08:00:00 PM</v>
      </c>
      <c r="C898" s="458">
        <v>43502</v>
      </c>
      <c r="D898" s="459">
        <v>0.83333333333333337</v>
      </c>
      <c r="E898" s="2">
        <f>Electricity!F923</f>
        <v>0</v>
      </c>
      <c r="F898" s="2">
        <f>Electricity!G923</f>
        <v>0</v>
      </c>
      <c r="G898" s="2">
        <f>Electricity!H923</f>
        <v>0</v>
      </c>
      <c r="H898" s="2">
        <f>Electricity!I923</f>
        <v>0</v>
      </c>
      <c r="I898" s="2">
        <f>Electricity!J923</f>
        <v>0</v>
      </c>
    </row>
    <row r="899" spans="2:9" x14ac:dyDescent="0.35">
      <c r="B899" s="458" t="str">
        <f t="shared" si="14"/>
        <v>02/06/2019 09:00:00 PM</v>
      </c>
      <c r="C899" s="458">
        <v>43502</v>
      </c>
      <c r="D899" s="459">
        <v>0.87500000000000011</v>
      </c>
      <c r="E899" s="2">
        <f>Electricity!F924</f>
        <v>0</v>
      </c>
      <c r="F899" s="2">
        <f>Electricity!G924</f>
        <v>0</v>
      </c>
      <c r="G899" s="2">
        <f>Electricity!H924</f>
        <v>0</v>
      </c>
      <c r="H899" s="2">
        <f>Electricity!I924</f>
        <v>0</v>
      </c>
      <c r="I899" s="2">
        <f>Electricity!J924</f>
        <v>0</v>
      </c>
    </row>
    <row r="900" spans="2:9" x14ac:dyDescent="0.35">
      <c r="B900" s="458" t="str">
        <f t="shared" si="14"/>
        <v>02/06/2019 10:00:00 PM</v>
      </c>
      <c r="C900" s="458">
        <v>43502</v>
      </c>
      <c r="D900" s="459">
        <v>0.91666666666666674</v>
      </c>
      <c r="E900" s="2">
        <f>Electricity!F925</f>
        <v>0</v>
      </c>
      <c r="F900" s="2">
        <f>Electricity!G925</f>
        <v>0</v>
      </c>
      <c r="G900" s="2">
        <f>Electricity!H925</f>
        <v>0</v>
      </c>
      <c r="H900" s="2">
        <f>Electricity!I925</f>
        <v>0</v>
      </c>
      <c r="I900" s="2">
        <f>Electricity!J925</f>
        <v>0</v>
      </c>
    </row>
    <row r="901" spans="2:9" x14ac:dyDescent="0.35">
      <c r="B901" s="458" t="str">
        <f t="shared" si="14"/>
        <v>02/06/2019 11:00:00 PM</v>
      </c>
      <c r="C901" s="458">
        <v>43502</v>
      </c>
      <c r="D901" s="459">
        <v>0.95833333333333337</v>
      </c>
      <c r="E901" s="2">
        <f>Electricity!F926</f>
        <v>0</v>
      </c>
      <c r="F901" s="2">
        <f>Electricity!G926</f>
        <v>0</v>
      </c>
      <c r="G901" s="2">
        <f>Electricity!H926</f>
        <v>0</v>
      </c>
      <c r="H901" s="2">
        <f>Electricity!I926</f>
        <v>0</v>
      </c>
      <c r="I901" s="2">
        <f>Electricity!J926</f>
        <v>0</v>
      </c>
    </row>
    <row r="902" spans="2:9" x14ac:dyDescent="0.35">
      <c r="B902" s="458" t="str">
        <f t="shared" si="14"/>
        <v>02/07/2019 12:00:00 AM</v>
      </c>
      <c r="C902" s="458">
        <v>43503</v>
      </c>
      <c r="D902" s="459">
        <v>3.1225022567582528E-17</v>
      </c>
      <c r="E902" s="2">
        <f>Electricity!F927</f>
        <v>0</v>
      </c>
      <c r="F902" s="2">
        <f>Electricity!G927</f>
        <v>0</v>
      </c>
      <c r="G902" s="2">
        <f>Electricity!H927</f>
        <v>0</v>
      </c>
      <c r="H902" s="2">
        <f>Electricity!I927</f>
        <v>0</v>
      </c>
      <c r="I902" s="2">
        <f>Electricity!J927</f>
        <v>0</v>
      </c>
    </row>
    <row r="903" spans="2:9" x14ac:dyDescent="0.35">
      <c r="B903" s="458" t="str">
        <f t="shared" si="14"/>
        <v>02/07/2019 01:00:00 AM</v>
      </c>
      <c r="C903" s="458">
        <v>43503</v>
      </c>
      <c r="D903" s="459">
        <v>4.1666666666666699E-2</v>
      </c>
      <c r="E903" s="2">
        <f>Electricity!F928</f>
        <v>0</v>
      </c>
      <c r="F903" s="2">
        <f>Electricity!G928</f>
        <v>0</v>
      </c>
      <c r="G903" s="2">
        <f>Electricity!H928</f>
        <v>0</v>
      </c>
      <c r="H903" s="2">
        <f>Electricity!I928</f>
        <v>0</v>
      </c>
      <c r="I903" s="2">
        <f>Electricity!J928</f>
        <v>0</v>
      </c>
    </row>
    <row r="904" spans="2:9" x14ac:dyDescent="0.35">
      <c r="B904" s="458" t="str">
        <f t="shared" si="14"/>
        <v>02/07/2019 02:00:00 AM</v>
      </c>
      <c r="C904" s="458">
        <v>43503</v>
      </c>
      <c r="D904" s="459">
        <v>8.333333333333337E-2</v>
      </c>
      <c r="E904" s="2">
        <f>Electricity!F929</f>
        <v>0</v>
      </c>
      <c r="F904" s="2">
        <f>Electricity!G929</f>
        <v>0</v>
      </c>
      <c r="G904" s="2">
        <f>Electricity!H929</f>
        <v>0</v>
      </c>
      <c r="H904" s="2">
        <f>Electricity!I929</f>
        <v>0</v>
      </c>
      <c r="I904" s="2">
        <f>Electricity!J929</f>
        <v>0</v>
      </c>
    </row>
    <row r="905" spans="2:9" x14ac:dyDescent="0.35">
      <c r="B905" s="458" t="str">
        <f t="shared" si="14"/>
        <v>02/07/2019 03:00:00 AM</v>
      </c>
      <c r="C905" s="458">
        <v>43503</v>
      </c>
      <c r="D905" s="459">
        <v>0.12500000000000006</v>
      </c>
      <c r="E905" s="2">
        <f>Electricity!F930</f>
        <v>0</v>
      </c>
      <c r="F905" s="2">
        <f>Electricity!G930</f>
        <v>0</v>
      </c>
      <c r="G905" s="2">
        <f>Electricity!H930</f>
        <v>0</v>
      </c>
      <c r="H905" s="2">
        <f>Electricity!I930</f>
        <v>0</v>
      </c>
      <c r="I905" s="2">
        <f>Electricity!J930</f>
        <v>0</v>
      </c>
    </row>
    <row r="906" spans="2:9" x14ac:dyDescent="0.35">
      <c r="B906" s="458" t="str">
        <f t="shared" si="14"/>
        <v>02/07/2019 04:00:00 AM</v>
      </c>
      <c r="C906" s="458">
        <v>43503</v>
      </c>
      <c r="D906" s="459">
        <v>0.16666666666666669</v>
      </c>
      <c r="E906" s="2">
        <f>Electricity!F931</f>
        <v>0</v>
      </c>
      <c r="F906" s="2">
        <f>Electricity!G931</f>
        <v>0</v>
      </c>
      <c r="G906" s="2">
        <f>Electricity!H931</f>
        <v>0</v>
      </c>
      <c r="H906" s="2">
        <f>Electricity!I931</f>
        <v>0</v>
      </c>
      <c r="I906" s="2">
        <f>Electricity!J931</f>
        <v>0</v>
      </c>
    </row>
    <row r="907" spans="2:9" x14ac:dyDescent="0.35">
      <c r="B907" s="458" t="str">
        <f t="shared" si="14"/>
        <v>02/07/2019 05:00:00 AM</v>
      </c>
      <c r="C907" s="458">
        <v>43503</v>
      </c>
      <c r="D907" s="459">
        <v>0.20833333333333337</v>
      </c>
      <c r="E907" s="2">
        <f>Electricity!F932</f>
        <v>0</v>
      </c>
      <c r="F907" s="2">
        <f>Electricity!G932</f>
        <v>0</v>
      </c>
      <c r="G907" s="2">
        <f>Electricity!H932</f>
        <v>0</v>
      </c>
      <c r="H907" s="2">
        <f>Electricity!I932</f>
        <v>0</v>
      </c>
      <c r="I907" s="2">
        <f>Electricity!J932</f>
        <v>0</v>
      </c>
    </row>
    <row r="908" spans="2:9" x14ac:dyDescent="0.35">
      <c r="B908" s="458" t="str">
        <f t="shared" si="14"/>
        <v>02/07/2019 06:00:00 AM</v>
      </c>
      <c r="C908" s="458">
        <v>43503</v>
      </c>
      <c r="D908" s="459">
        <v>0.25</v>
      </c>
      <c r="E908" s="2">
        <f>Electricity!F933</f>
        <v>0</v>
      </c>
      <c r="F908" s="2">
        <f>Electricity!G933</f>
        <v>0</v>
      </c>
      <c r="G908" s="2">
        <f>Electricity!H933</f>
        <v>0</v>
      </c>
      <c r="H908" s="2">
        <f>Electricity!I933</f>
        <v>0</v>
      </c>
      <c r="I908" s="2">
        <f>Electricity!J933</f>
        <v>0</v>
      </c>
    </row>
    <row r="909" spans="2:9" x14ac:dyDescent="0.35">
      <c r="B909" s="458" t="str">
        <f t="shared" si="14"/>
        <v>02/07/2019 07:00:00 AM</v>
      </c>
      <c r="C909" s="458">
        <v>43503</v>
      </c>
      <c r="D909" s="459">
        <v>0.29166666666666669</v>
      </c>
      <c r="E909" s="2">
        <f>Electricity!F934</f>
        <v>0</v>
      </c>
      <c r="F909" s="2">
        <f>Electricity!G934</f>
        <v>0</v>
      </c>
      <c r="G909" s="2">
        <f>Electricity!H934</f>
        <v>0</v>
      </c>
      <c r="H909" s="2">
        <f>Electricity!I934</f>
        <v>0</v>
      </c>
      <c r="I909" s="2">
        <f>Electricity!J934</f>
        <v>0</v>
      </c>
    </row>
    <row r="910" spans="2:9" x14ac:dyDescent="0.35">
      <c r="B910" s="458" t="str">
        <f t="shared" si="14"/>
        <v>02/07/2019 08:00:00 AM</v>
      </c>
      <c r="C910" s="458">
        <v>43503</v>
      </c>
      <c r="D910" s="459">
        <v>0.33333333333333337</v>
      </c>
      <c r="E910" s="2">
        <f>Electricity!F935</f>
        <v>0</v>
      </c>
      <c r="F910" s="2">
        <f>Electricity!G935</f>
        <v>0</v>
      </c>
      <c r="G910" s="2">
        <f>Electricity!H935</f>
        <v>0</v>
      </c>
      <c r="H910" s="2">
        <f>Electricity!I935</f>
        <v>0</v>
      </c>
      <c r="I910" s="2">
        <f>Electricity!J935</f>
        <v>0</v>
      </c>
    </row>
    <row r="911" spans="2:9" x14ac:dyDescent="0.35">
      <c r="B911" s="458" t="str">
        <f t="shared" ref="B911:B974" si="15">CONCATENATE(TEXT(C911,"mm/dd/yyyy")," ",TEXT(D911,"hh:mm:ss AM/PM"))</f>
        <v>02/07/2019 09:00:00 AM</v>
      </c>
      <c r="C911" s="458">
        <v>43503</v>
      </c>
      <c r="D911" s="459">
        <v>0.375</v>
      </c>
      <c r="E911" s="2">
        <f>Electricity!F936</f>
        <v>0</v>
      </c>
      <c r="F911" s="2">
        <f>Electricity!G936</f>
        <v>0</v>
      </c>
      <c r="G911" s="2">
        <f>Electricity!H936</f>
        <v>0</v>
      </c>
      <c r="H911" s="2">
        <f>Electricity!I936</f>
        <v>0</v>
      </c>
      <c r="I911" s="2">
        <f>Electricity!J936</f>
        <v>0</v>
      </c>
    </row>
    <row r="912" spans="2:9" x14ac:dyDescent="0.35">
      <c r="B912" s="458" t="str">
        <f t="shared" si="15"/>
        <v>02/07/2019 10:00:00 AM</v>
      </c>
      <c r="C912" s="458">
        <v>43503</v>
      </c>
      <c r="D912" s="459">
        <v>0.41666666666666669</v>
      </c>
      <c r="E912" s="2">
        <f>Electricity!F937</f>
        <v>0</v>
      </c>
      <c r="F912" s="2">
        <f>Electricity!G937</f>
        <v>0</v>
      </c>
      <c r="G912" s="2">
        <f>Electricity!H937</f>
        <v>0</v>
      </c>
      <c r="H912" s="2">
        <f>Electricity!I937</f>
        <v>0</v>
      </c>
      <c r="I912" s="2">
        <f>Electricity!J937</f>
        <v>0</v>
      </c>
    </row>
    <row r="913" spans="2:9" x14ac:dyDescent="0.35">
      <c r="B913" s="458" t="str">
        <f t="shared" si="15"/>
        <v>02/07/2019 11:00:00 AM</v>
      </c>
      <c r="C913" s="458">
        <v>43503</v>
      </c>
      <c r="D913" s="459">
        <v>0.45833333333333337</v>
      </c>
      <c r="E913" s="2">
        <f>Electricity!F938</f>
        <v>0</v>
      </c>
      <c r="F913" s="2">
        <f>Electricity!G938</f>
        <v>0</v>
      </c>
      <c r="G913" s="2">
        <f>Electricity!H938</f>
        <v>0</v>
      </c>
      <c r="H913" s="2">
        <f>Electricity!I938</f>
        <v>0</v>
      </c>
      <c r="I913" s="2">
        <f>Electricity!J938</f>
        <v>0</v>
      </c>
    </row>
    <row r="914" spans="2:9" x14ac:dyDescent="0.35">
      <c r="B914" s="458" t="str">
        <f t="shared" si="15"/>
        <v>02/07/2019 12:00:00 PM</v>
      </c>
      <c r="C914" s="458">
        <v>43503</v>
      </c>
      <c r="D914" s="459">
        <v>0.50000000000000011</v>
      </c>
      <c r="E914" s="2">
        <f>Electricity!F939</f>
        <v>0</v>
      </c>
      <c r="F914" s="2">
        <f>Electricity!G939</f>
        <v>0</v>
      </c>
      <c r="G914" s="2">
        <f>Electricity!H939</f>
        <v>0</v>
      </c>
      <c r="H914" s="2">
        <f>Electricity!I939</f>
        <v>0</v>
      </c>
      <c r="I914" s="2">
        <f>Electricity!J939</f>
        <v>0</v>
      </c>
    </row>
    <row r="915" spans="2:9" x14ac:dyDescent="0.35">
      <c r="B915" s="458" t="str">
        <f t="shared" si="15"/>
        <v>02/07/2019 01:00:00 PM</v>
      </c>
      <c r="C915" s="458">
        <v>43503</v>
      </c>
      <c r="D915" s="459">
        <v>0.54166666666666674</v>
      </c>
      <c r="E915" s="2">
        <f>Electricity!F940</f>
        <v>0</v>
      </c>
      <c r="F915" s="2">
        <f>Electricity!G940</f>
        <v>0</v>
      </c>
      <c r="G915" s="2">
        <f>Electricity!H940</f>
        <v>0</v>
      </c>
      <c r="H915" s="2">
        <f>Electricity!I940</f>
        <v>0</v>
      </c>
      <c r="I915" s="2">
        <f>Electricity!J940</f>
        <v>0</v>
      </c>
    </row>
    <row r="916" spans="2:9" x14ac:dyDescent="0.35">
      <c r="B916" s="458" t="str">
        <f t="shared" si="15"/>
        <v>02/07/2019 02:00:00 PM</v>
      </c>
      <c r="C916" s="458">
        <v>43503</v>
      </c>
      <c r="D916" s="459">
        <v>0.58333333333333337</v>
      </c>
      <c r="E916" s="2">
        <f>Electricity!F941</f>
        <v>0</v>
      </c>
      <c r="F916" s="2">
        <f>Electricity!G941</f>
        <v>0</v>
      </c>
      <c r="G916" s="2">
        <f>Electricity!H941</f>
        <v>0</v>
      </c>
      <c r="H916" s="2">
        <f>Electricity!I941</f>
        <v>0</v>
      </c>
      <c r="I916" s="2">
        <f>Electricity!J941</f>
        <v>0</v>
      </c>
    </row>
    <row r="917" spans="2:9" x14ac:dyDescent="0.35">
      <c r="B917" s="458" t="str">
        <f t="shared" si="15"/>
        <v>02/07/2019 03:00:00 PM</v>
      </c>
      <c r="C917" s="458">
        <v>43503</v>
      </c>
      <c r="D917" s="459">
        <v>0.62500000000000011</v>
      </c>
      <c r="E917" s="2">
        <f>Electricity!F942</f>
        <v>0</v>
      </c>
      <c r="F917" s="2">
        <f>Electricity!G942</f>
        <v>0</v>
      </c>
      <c r="G917" s="2">
        <f>Electricity!H942</f>
        <v>0</v>
      </c>
      <c r="H917" s="2">
        <f>Electricity!I942</f>
        <v>0</v>
      </c>
      <c r="I917" s="2">
        <f>Electricity!J942</f>
        <v>0</v>
      </c>
    </row>
    <row r="918" spans="2:9" x14ac:dyDescent="0.35">
      <c r="B918" s="458" t="str">
        <f t="shared" si="15"/>
        <v>02/07/2019 04:00:00 PM</v>
      </c>
      <c r="C918" s="458">
        <v>43503</v>
      </c>
      <c r="D918" s="459">
        <v>0.66666666666666674</v>
      </c>
      <c r="E918" s="2">
        <f>Electricity!F943</f>
        <v>0</v>
      </c>
      <c r="F918" s="2">
        <f>Electricity!G943</f>
        <v>0</v>
      </c>
      <c r="G918" s="2">
        <f>Electricity!H943</f>
        <v>0</v>
      </c>
      <c r="H918" s="2">
        <f>Electricity!I943</f>
        <v>0</v>
      </c>
      <c r="I918" s="2">
        <f>Electricity!J943</f>
        <v>0</v>
      </c>
    </row>
    <row r="919" spans="2:9" x14ac:dyDescent="0.35">
      <c r="B919" s="458" t="str">
        <f t="shared" si="15"/>
        <v>02/07/2019 05:00:00 PM</v>
      </c>
      <c r="C919" s="458">
        <v>43503</v>
      </c>
      <c r="D919" s="459">
        <v>0.70833333333333337</v>
      </c>
      <c r="E919" s="2">
        <f>Electricity!F944</f>
        <v>0</v>
      </c>
      <c r="F919" s="2">
        <f>Electricity!G944</f>
        <v>0</v>
      </c>
      <c r="G919" s="2">
        <f>Electricity!H944</f>
        <v>0</v>
      </c>
      <c r="H919" s="2">
        <f>Electricity!I944</f>
        <v>0</v>
      </c>
      <c r="I919" s="2">
        <f>Electricity!J944</f>
        <v>0</v>
      </c>
    </row>
    <row r="920" spans="2:9" x14ac:dyDescent="0.35">
      <c r="B920" s="458" t="str">
        <f t="shared" si="15"/>
        <v>02/07/2019 06:00:00 PM</v>
      </c>
      <c r="C920" s="458">
        <v>43503</v>
      </c>
      <c r="D920" s="459">
        <v>0.75000000000000011</v>
      </c>
      <c r="E920" s="2">
        <f>Electricity!F945</f>
        <v>0</v>
      </c>
      <c r="F920" s="2">
        <f>Electricity!G945</f>
        <v>0</v>
      </c>
      <c r="G920" s="2">
        <f>Electricity!H945</f>
        <v>0</v>
      </c>
      <c r="H920" s="2">
        <f>Electricity!I945</f>
        <v>0</v>
      </c>
      <c r="I920" s="2">
        <f>Electricity!J945</f>
        <v>0</v>
      </c>
    </row>
    <row r="921" spans="2:9" x14ac:dyDescent="0.35">
      <c r="B921" s="458" t="str">
        <f t="shared" si="15"/>
        <v>02/07/2019 07:00:00 PM</v>
      </c>
      <c r="C921" s="458">
        <v>43503</v>
      </c>
      <c r="D921" s="459">
        <v>0.79166666666666674</v>
      </c>
      <c r="E921" s="2">
        <f>Electricity!F946</f>
        <v>0</v>
      </c>
      <c r="F921" s="2">
        <f>Electricity!G946</f>
        <v>0</v>
      </c>
      <c r="G921" s="2">
        <f>Electricity!H946</f>
        <v>0</v>
      </c>
      <c r="H921" s="2">
        <f>Electricity!I946</f>
        <v>0</v>
      </c>
      <c r="I921" s="2">
        <f>Electricity!J946</f>
        <v>0</v>
      </c>
    </row>
    <row r="922" spans="2:9" x14ac:dyDescent="0.35">
      <c r="B922" s="458" t="str">
        <f t="shared" si="15"/>
        <v>02/07/2019 08:00:00 PM</v>
      </c>
      <c r="C922" s="458">
        <v>43503</v>
      </c>
      <c r="D922" s="459">
        <v>0.83333333333333337</v>
      </c>
      <c r="E922" s="2">
        <f>Electricity!F947</f>
        <v>0</v>
      </c>
      <c r="F922" s="2">
        <f>Electricity!G947</f>
        <v>0</v>
      </c>
      <c r="G922" s="2">
        <f>Electricity!H947</f>
        <v>0</v>
      </c>
      <c r="H922" s="2">
        <f>Electricity!I947</f>
        <v>0</v>
      </c>
      <c r="I922" s="2">
        <f>Electricity!J947</f>
        <v>0</v>
      </c>
    </row>
    <row r="923" spans="2:9" x14ac:dyDescent="0.35">
      <c r="B923" s="458" t="str">
        <f t="shared" si="15"/>
        <v>02/07/2019 09:00:00 PM</v>
      </c>
      <c r="C923" s="458">
        <v>43503</v>
      </c>
      <c r="D923" s="459">
        <v>0.87500000000000011</v>
      </c>
      <c r="E923" s="2">
        <f>Electricity!F948</f>
        <v>0</v>
      </c>
      <c r="F923" s="2">
        <f>Electricity!G948</f>
        <v>0</v>
      </c>
      <c r="G923" s="2">
        <f>Electricity!H948</f>
        <v>0</v>
      </c>
      <c r="H923" s="2">
        <f>Electricity!I948</f>
        <v>0</v>
      </c>
      <c r="I923" s="2">
        <f>Electricity!J948</f>
        <v>0</v>
      </c>
    </row>
    <row r="924" spans="2:9" x14ac:dyDescent="0.35">
      <c r="B924" s="458" t="str">
        <f t="shared" si="15"/>
        <v>02/07/2019 10:00:00 PM</v>
      </c>
      <c r="C924" s="458">
        <v>43503</v>
      </c>
      <c r="D924" s="459">
        <v>0.91666666666666674</v>
      </c>
      <c r="E924" s="2">
        <f>Electricity!F949</f>
        <v>0</v>
      </c>
      <c r="F924" s="2">
        <f>Electricity!G949</f>
        <v>0</v>
      </c>
      <c r="G924" s="2">
        <f>Electricity!H949</f>
        <v>0</v>
      </c>
      <c r="H924" s="2">
        <f>Electricity!I949</f>
        <v>0</v>
      </c>
      <c r="I924" s="2">
        <f>Electricity!J949</f>
        <v>0</v>
      </c>
    </row>
    <row r="925" spans="2:9" x14ac:dyDescent="0.35">
      <c r="B925" s="458" t="str">
        <f t="shared" si="15"/>
        <v>02/07/2019 11:00:00 PM</v>
      </c>
      <c r="C925" s="458">
        <v>43503</v>
      </c>
      <c r="D925" s="459">
        <v>0.95833333333333337</v>
      </c>
      <c r="E925" s="2">
        <f>Electricity!F950</f>
        <v>0</v>
      </c>
      <c r="F925" s="2">
        <f>Electricity!G950</f>
        <v>0</v>
      </c>
      <c r="G925" s="2">
        <f>Electricity!H950</f>
        <v>0</v>
      </c>
      <c r="H925" s="2">
        <f>Electricity!I950</f>
        <v>0</v>
      </c>
      <c r="I925" s="2">
        <f>Electricity!J950</f>
        <v>0</v>
      </c>
    </row>
    <row r="926" spans="2:9" x14ac:dyDescent="0.35">
      <c r="B926" s="458" t="str">
        <f t="shared" si="15"/>
        <v>02/08/2019 12:00:00 AM</v>
      </c>
      <c r="C926" s="458">
        <v>43504</v>
      </c>
      <c r="D926" s="459">
        <v>3.1225022567582528E-17</v>
      </c>
      <c r="E926" s="2">
        <f>Electricity!F951</f>
        <v>0</v>
      </c>
      <c r="F926" s="2">
        <f>Electricity!G951</f>
        <v>0</v>
      </c>
      <c r="G926" s="2">
        <f>Electricity!H951</f>
        <v>0</v>
      </c>
      <c r="H926" s="2">
        <f>Electricity!I951</f>
        <v>0</v>
      </c>
      <c r="I926" s="2">
        <f>Electricity!J951</f>
        <v>0</v>
      </c>
    </row>
    <row r="927" spans="2:9" x14ac:dyDescent="0.35">
      <c r="B927" s="458" t="str">
        <f t="shared" si="15"/>
        <v>02/08/2019 01:00:00 AM</v>
      </c>
      <c r="C927" s="458">
        <v>43504</v>
      </c>
      <c r="D927" s="459">
        <v>4.1666666666666699E-2</v>
      </c>
      <c r="E927" s="2">
        <f>Electricity!F952</f>
        <v>0</v>
      </c>
      <c r="F927" s="2">
        <f>Electricity!G952</f>
        <v>0</v>
      </c>
      <c r="G927" s="2">
        <f>Electricity!H952</f>
        <v>0</v>
      </c>
      <c r="H927" s="2">
        <f>Electricity!I952</f>
        <v>0</v>
      </c>
      <c r="I927" s="2">
        <f>Electricity!J952</f>
        <v>0</v>
      </c>
    </row>
    <row r="928" spans="2:9" x14ac:dyDescent="0.35">
      <c r="B928" s="458" t="str">
        <f t="shared" si="15"/>
        <v>02/08/2019 02:00:00 AM</v>
      </c>
      <c r="C928" s="458">
        <v>43504</v>
      </c>
      <c r="D928" s="459">
        <v>8.333333333333337E-2</v>
      </c>
      <c r="E928" s="2">
        <f>Electricity!F953</f>
        <v>0</v>
      </c>
      <c r="F928" s="2">
        <f>Electricity!G953</f>
        <v>0</v>
      </c>
      <c r="G928" s="2">
        <f>Electricity!H953</f>
        <v>0</v>
      </c>
      <c r="H928" s="2">
        <f>Electricity!I953</f>
        <v>0</v>
      </c>
      <c r="I928" s="2">
        <f>Electricity!J953</f>
        <v>0</v>
      </c>
    </row>
    <row r="929" spans="2:9" x14ac:dyDescent="0.35">
      <c r="B929" s="458" t="str">
        <f t="shared" si="15"/>
        <v>02/08/2019 03:00:00 AM</v>
      </c>
      <c r="C929" s="458">
        <v>43504</v>
      </c>
      <c r="D929" s="459">
        <v>0.12500000000000006</v>
      </c>
      <c r="E929" s="2">
        <f>Electricity!F954</f>
        <v>0</v>
      </c>
      <c r="F929" s="2">
        <f>Electricity!G954</f>
        <v>0</v>
      </c>
      <c r="G929" s="2">
        <f>Electricity!H954</f>
        <v>0</v>
      </c>
      <c r="H929" s="2">
        <f>Electricity!I954</f>
        <v>0</v>
      </c>
      <c r="I929" s="2">
        <f>Electricity!J954</f>
        <v>0</v>
      </c>
    </row>
    <row r="930" spans="2:9" x14ac:dyDescent="0.35">
      <c r="B930" s="458" t="str">
        <f t="shared" si="15"/>
        <v>02/08/2019 04:00:00 AM</v>
      </c>
      <c r="C930" s="458">
        <v>43504</v>
      </c>
      <c r="D930" s="459">
        <v>0.16666666666666669</v>
      </c>
      <c r="E930" s="2">
        <f>Electricity!F955</f>
        <v>0</v>
      </c>
      <c r="F930" s="2">
        <f>Electricity!G955</f>
        <v>0</v>
      </c>
      <c r="G930" s="2">
        <f>Electricity!H955</f>
        <v>0</v>
      </c>
      <c r="H930" s="2">
        <f>Electricity!I955</f>
        <v>0</v>
      </c>
      <c r="I930" s="2">
        <f>Electricity!J955</f>
        <v>0</v>
      </c>
    </row>
    <row r="931" spans="2:9" x14ac:dyDescent="0.35">
      <c r="B931" s="458" t="str">
        <f t="shared" si="15"/>
        <v>02/08/2019 05:00:00 AM</v>
      </c>
      <c r="C931" s="458">
        <v>43504</v>
      </c>
      <c r="D931" s="459">
        <v>0.20833333333333337</v>
      </c>
      <c r="E931" s="2">
        <f>Electricity!F956</f>
        <v>0</v>
      </c>
      <c r="F931" s="2">
        <f>Electricity!G956</f>
        <v>0</v>
      </c>
      <c r="G931" s="2">
        <f>Electricity!H956</f>
        <v>0</v>
      </c>
      <c r="H931" s="2">
        <f>Electricity!I956</f>
        <v>0</v>
      </c>
      <c r="I931" s="2">
        <f>Electricity!J956</f>
        <v>0</v>
      </c>
    </row>
    <row r="932" spans="2:9" x14ac:dyDescent="0.35">
      <c r="B932" s="458" t="str">
        <f t="shared" si="15"/>
        <v>02/08/2019 06:00:00 AM</v>
      </c>
      <c r="C932" s="458">
        <v>43504</v>
      </c>
      <c r="D932" s="459">
        <v>0.25</v>
      </c>
      <c r="E932" s="2">
        <f>Electricity!F957</f>
        <v>0</v>
      </c>
      <c r="F932" s="2">
        <f>Electricity!G957</f>
        <v>0</v>
      </c>
      <c r="G932" s="2">
        <f>Electricity!H957</f>
        <v>0</v>
      </c>
      <c r="H932" s="2">
        <f>Electricity!I957</f>
        <v>0</v>
      </c>
      <c r="I932" s="2">
        <f>Electricity!J957</f>
        <v>0</v>
      </c>
    </row>
    <row r="933" spans="2:9" x14ac:dyDescent="0.35">
      <c r="B933" s="458" t="str">
        <f t="shared" si="15"/>
        <v>02/08/2019 07:00:00 AM</v>
      </c>
      <c r="C933" s="458">
        <v>43504</v>
      </c>
      <c r="D933" s="459">
        <v>0.29166666666666669</v>
      </c>
      <c r="E933" s="2">
        <f>Electricity!F958</f>
        <v>0</v>
      </c>
      <c r="F933" s="2">
        <f>Electricity!G958</f>
        <v>0</v>
      </c>
      <c r="G933" s="2">
        <f>Electricity!H958</f>
        <v>0</v>
      </c>
      <c r="H933" s="2">
        <f>Electricity!I958</f>
        <v>0</v>
      </c>
      <c r="I933" s="2">
        <f>Electricity!J958</f>
        <v>0</v>
      </c>
    </row>
    <row r="934" spans="2:9" x14ac:dyDescent="0.35">
      <c r="B934" s="458" t="str">
        <f t="shared" si="15"/>
        <v>02/08/2019 08:00:00 AM</v>
      </c>
      <c r="C934" s="458">
        <v>43504</v>
      </c>
      <c r="D934" s="459">
        <v>0.33333333333333337</v>
      </c>
      <c r="E934" s="2">
        <f>Electricity!F959</f>
        <v>0</v>
      </c>
      <c r="F934" s="2">
        <f>Electricity!G959</f>
        <v>0</v>
      </c>
      <c r="G934" s="2">
        <f>Electricity!H959</f>
        <v>0</v>
      </c>
      <c r="H934" s="2">
        <f>Electricity!I959</f>
        <v>0</v>
      </c>
      <c r="I934" s="2">
        <f>Electricity!J959</f>
        <v>0</v>
      </c>
    </row>
    <row r="935" spans="2:9" x14ac:dyDescent="0.35">
      <c r="B935" s="458" t="str">
        <f t="shared" si="15"/>
        <v>02/08/2019 09:00:00 AM</v>
      </c>
      <c r="C935" s="458">
        <v>43504</v>
      </c>
      <c r="D935" s="459">
        <v>0.375</v>
      </c>
      <c r="E935" s="2">
        <f>Electricity!F960</f>
        <v>0</v>
      </c>
      <c r="F935" s="2">
        <f>Electricity!G960</f>
        <v>0</v>
      </c>
      <c r="G935" s="2">
        <f>Electricity!H960</f>
        <v>0</v>
      </c>
      <c r="H935" s="2">
        <f>Electricity!I960</f>
        <v>0</v>
      </c>
      <c r="I935" s="2">
        <f>Electricity!J960</f>
        <v>0</v>
      </c>
    </row>
    <row r="936" spans="2:9" x14ac:dyDescent="0.35">
      <c r="B936" s="458" t="str">
        <f t="shared" si="15"/>
        <v>02/08/2019 10:00:00 AM</v>
      </c>
      <c r="C936" s="458">
        <v>43504</v>
      </c>
      <c r="D936" s="459">
        <v>0.41666666666666669</v>
      </c>
      <c r="E936" s="2">
        <f>Electricity!F961</f>
        <v>0</v>
      </c>
      <c r="F936" s="2">
        <f>Electricity!G961</f>
        <v>0</v>
      </c>
      <c r="G936" s="2">
        <f>Electricity!H961</f>
        <v>0</v>
      </c>
      <c r="H936" s="2">
        <f>Electricity!I961</f>
        <v>0</v>
      </c>
      <c r="I936" s="2">
        <f>Electricity!J961</f>
        <v>0</v>
      </c>
    </row>
    <row r="937" spans="2:9" x14ac:dyDescent="0.35">
      <c r="B937" s="458" t="str">
        <f t="shared" si="15"/>
        <v>02/08/2019 11:00:00 AM</v>
      </c>
      <c r="C937" s="458">
        <v>43504</v>
      </c>
      <c r="D937" s="459">
        <v>0.45833333333333337</v>
      </c>
      <c r="E937" s="2">
        <f>Electricity!F962</f>
        <v>0</v>
      </c>
      <c r="F937" s="2">
        <f>Electricity!G962</f>
        <v>0</v>
      </c>
      <c r="G937" s="2">
        <f>Electricity!H962</f>
        <v>0</v>
      </c>
      <c r="H937" s="2">
        <f>Electricity!I962</f>
        <v>0</v>
      </c>
      <c r="I937" s="2">
        <f>Electricity!J962</f>
        <v>0</v>
      </c>
    </row>
    <row r="938" spans="2:9" x14ac:dyDescent="0.35">
      <c r="B938" s="458" t="str">
        <f t="shared" si="15"/>
        <v>02/08/2019 12:00:00 PM</v>
      </c>
      <c r="C938" s="458">
        <v>43504</v>
      </c>
      <c r="D938" s="459">
        <v>0.50000000000000011</v>
      </c>
      <c r="E938" s="2">
        <f>Electricity!F963</f>
        <v>0</v>
      </c>
      <c r="F938" s="2">
        <f>Electricity!G963</f>
        <v>0</v>
      </c>
      <c r="G938" s="2">
        <f>Electricity!H963</f>
        <v>0</v>
      </c>
      <c r="H938" s="2">
        <f>Electricity!I963</f>
        <v>0</v>
      </c>
      <c r="I938" s="2">
        <f>Electricity!J963</f>
        <v>0</v>
      </c>
    </row>
    <row r="939" spans="2:9" x14ac:dyDescent="0.35">
      <c r="B939" s="458" t="str">
        <f t="shared" si="15"/>
        <v>02/08/2019 01:00:00 PM</v>
      </c>
      <c r="C939" s="458">
        <v>43504</v>
      </c>
      <c r="D939" s="459">
        <v>0.54166666666666674</v>
      </c>
      <c r="E939" s="2">
        <f>Electricity!F964</f>
        <v>0</v>
      </c>
      <c r="F939" s="2">
        <f>Electricity!G964</f>
        <v>0</v>
      </c>
      <c r="G939" s="2">
        <f>Electricity!H964</f>
        <v>0</v>
      </c>
      <c r="H939" s="2">
        <f>Electricity!I964</f>
        <v>0</v>
      </c>
      <c r="I939" s="2">
        <f>Electricity!J964</f>
        <v>0</v>
      </c>
    </row>
    <row r="940" spans="2:9" x14ac:dyDescent="0.35">
      <c r="B940" s="458" t="str">
        <f t="shared" si="15"/>
        <v>02/08/2019 02:00:00 PM</v>
      </c>
      <c r="C940" s="458">
        <v>43504</v>
      </c>
      <c r="D940" s="459">
        <v>0.58333333333333337</v>
      </c>
      <c r="E940" s="2">
        <f>Electricity!F965</f>
        <v>0</v>
      </c>
      <c r="F940" s="2">
        <f>Electricity!G965</f>
        <v>0</v>
      </c>
      <c r="G940" s="2">
        <f>Electricity!H965</f>
        <v>0</v>
      </c>
      <c r="H940" s="2">
        <f>Electricity!I965</f>
        <v>0</v>
      </c>
      <c r="I940" s="2">
        <f>Electricity!J965</f>
        <v>0</v>
      </c>
    </row>
    <row r="941" spans="2:9" x14ac:dyDescent="0.35">
      <c r="B941" s="458" t="str">
        <f t="shared" si="15"/>
        <v>02/08/2019 03:00:00 PM</v>
      </c>
      <c r="C941" s="458">
        <v>43504</v>
      </c>
      <c r="D941" s="459">
        <v>0.62500000000000011</v>
      </c>
      <c r="E941" s="2">
        <f>Electricity!F966</f>
        <v>0</v>
      </c>
      <c r="F941" s="2">
        <f>Electricity!G966</f>
        <v>0</v>
      </c>
      <c r="G941" s="2">
        <f>Electricity!H966</f>
        <v>0</v>
      </c>
      <c r="H941" s="2">
        <f>Electricity!I966</f>
        <v>0</v>
      </c>
      <c r="I941" s="2">
        <f>Electricity!J966</f>
        <v>0</v>
      </c>
    </row>
    <row r="942" spans="2:9" x14ac:dyDescent="0.35">
      <c r="B942" s="458" t="str">
        <f t="shared" si="15"/>
        <v>02/08/2019 04:00:00 PM</v>
      </c>
      <c r="C942" s="458">
        <v>43504</v>
      </c>
      <c r="D942" s="459">
        <v>0.66666666666666674</v>
      </c>
      <c r="E942" s="2">
        <f>Electricity!F967</f>
        <v>0</v>
      </c>
      <c r="F942" s="2">
        <f>Electricity!G967</f>
        <v>0</v>
      </c>
      <c r="G942" s="2">
        <f>Electricity!H967</f>
        <v>0</v>
      </c>
      <c r="H942" s="2">
        <f>Electricity!I967</f>
        <v>0</v>
      </c>
      <c r="I942" s="2">
        <f>Electricity!J967</f>
        <v>0</v>
      </c>
    </row>
    <row r="943" spans="2:9" x14ac:dyDescent="0.35">
      <c r="B943" s="458" t="str">
        <f t="shared" si="15"/>
        <v>02/08/2019 05:00:00 PM</v>
      </c>
      <c r="C943" s="458">
        <v>43504</v>
      </c>
      <c r="D943" s="459">
        <v>0.70833333333333337</v>
      </c>
      <c r="E943" s="2">
        <f>Electricity!F968</f>
        <v>0</v>
      </c>
      <c r="F943" s="2">
        <f>Electricity!G968</f>
        <v>0</v>
      </c>
      <c r="G943" s="2">
        <f>Electricity!H968</f>
        <v>0</v>
      </c>
      <c r="H943" s="2">
        <f>Electricity!I968</f>
        <v>0</v>
      </c>
      <c r="I943" s="2">
        <f>Electricity!J968</f>
        <v>0</v>
      </c>
    </row>
    <row r="944" spans="2:9" x14ac:dyDescent="0.35">
      <c r="B944" s="458" t="str">
        <f t="shared" si="15"/>
        <v>02/08/2019 06:00:00 PM</v>
      </c>
      <c r="C944" s="458">
        <v>43504</v>
      </c>
      <c r="D944" s="459">
        <v>0.75000000000000011</v>
      </c>
      <c r="E944" s="2">
        <f>Electricity!F969</f>
        <v>0</v>
      </c>
      <c r="F944" s="2">
        <f>Electricity!G969</f>
        <v>0</v>
      </c>
      <c r="G944" s="2">
        <f>Electricity!H969</f>
        <v>0</v>
      </c>
      <c r="H944" s="2">
        <f>Electricity!I969</f>
        <v>0</v>
      </c>
      <c r="I944" s="2">
        <f>Electricity!J969</f>
        <v>0</v>
      </c>
    </row>
    <row r="945" spans="2:9" x14ac:dyDescent="0.35">
      <c r="B945" s="458" t="str">
        <f t="shared" si="15"/>
        <v>02/08/2019 07:00:00 PM</v>
      </c>
      <c r="C945" s="458">
        <v>43504</v>
      </c>
      <c r="D945" s="459">
        <v>0.79166666666666674</v>
      </c>
      <c r="E945" s="2">
        <f>Electricity!F970</f>
        <v>0</v>
      </c>
      <c r="F945" s="2">
        <f>Electricity!G970</f>
        <v>0</v>
      </c>
      <c r="G945" s="2">
        <f>Electricity!H970</f>
        <v>0</v>
      </c>
      <c r="H945" s="2">
        <f>Electricity!I970</f>
        <v>0</v>
      </c>
      <c r="I945" s="2">
        <f>Electricity!J970</f>
        <v>0</v>
      </c>
    </row>
    <row r="946" spans="2:9" x14ac:dyDescent="0.35">
      <c r="B946" s="458" t="str">
        <f t="shared" si="15"/>
        <v>02/08/2019 08:00:00 PM</v>
      </c>
      <c r="C946" s="458">
        <v>43504</v>
      </c>
      <c r="D946" s="459">
        <v>0.83333333333333337</v>
      </c>
      <c r="E946" s="2">
        <f>Electricity!F971</f>
        <v>0</v>
      </c>
      <c r="F946" s="2">
        <f>Electricity!G971</f>
        <v>0</v>
      </c>
      <c r="G946" s="2">
        <f>Electricity!H971</f>
        <v>0</v>
      </c>
      <c r="H946" s="2">
        <f>Electricity!I971</f>
        <v>0</v>
      </c>
      <c r="I946" s="2">
        <f>Electricity!J971</f>
        <v>0</v>
      </c>
    </row>
    <row r="947" spans="2:9" x14ac:dyDescent="0.35">
      <c r="B947" s="458" t="str">
        <f t="shared" si="15"/>
        <v>02/08/2019 09:00:00 PM</v>
      </c>
      <c r="C947" s="458">
        <v>43504</v>
      </c>
      <c r="D947" s="459">
        <v>0.87500000000000011</v>
      </c>
      <c r="E947" s="2">
        <f>Electricity!F972</f>
        <v>0</v>
      </c>
      <c r="F947" s="2">
        <f>Electricity!G972</f>
        <v>0</v>
      </c>
      <c r="G947" s="2">
        <f>Electricity!H972</f>
        <v>0</v>
      </c>
      <c r="H947" s="2">
        <f>Electricity!I972</f>
        <v>0</v>
      </c>
      <c r="I947" s="2">
        <f>Electricity!J972</f>
        <v>0</v>
      </c>
    </row>
    <row r="948" spans="2:9" x14ac:dyDescent="0.35">
      <c r="B948" s="458" t="str">
        <f t="shared" si="15"/>
        <v>02/08/2019 10:00:00 PM</v>
      </c>
      <c r="C948" s="458">
        <v>43504</v>
      </c>
      <c r="D948" s="459">
        <v>0.91666666666666674</v>
      </c>
      <c r="E948" s="2">
        <f>Electricity!F973</f>
        <v>0</v>
      </c>
      <c r="F948" s="2">
        <f>Electricity!G973</f>
        <v>0</v>
      </c>
      <c r="G948" s="2">
        <f>Electricity!H973</f>
        <v>0</v>
      </c>
      <c r="H948" s="2">
        <f>Electricity!I973</f>
        <v>0</v>
      </c>
      <c r="I948" s="2">
        <f>Electricity!J973</f>
        <v>0</v>
      </c>
    </row>
    <row r="949" spans="2:9" x14ac:dyDescent="0.35">
      <c r="B949" s="458" t="str">
        <f t="shared" si="15"/>
        <v>02/08/2019 11:00:00 PM</v>
      </c>
      <c r="C949" s="458">
        <v>43504</v>
      </c>
      <c r="D949" s="459">
        <v>0.95833333333333337</v>
      </c>
      <c r="E949" s="2">
        <f>Electricity!F974</f>
        <v>0</v>
      </c>
      <c r="F949" s="2">
        <f>Electricity!G974</f>
        <v>0</v>
      </c>
      <c r="G949" s="2">
        <f>Electricity!H974</f>
        <v>0</v>
      </c>
      <c r="H949" s="2">
        <f>Electricity!I974</f>
        <v>0</v>
      </c>
      <c r="I949" s="2">
        <f>Electricity!J974</f>
        <v>0</v>
      </c>
    </row>
    <row r="950" spans="2:9" x14ac:dyDescent="0.35">
      <c r="B950" s="458" t="str">
        <f t="shared" si="15"/>
        <v>02/09/2019 12:00:00 AM</v>
      </c>
      <c r="C950" s="458">
        <v>43505</v>
      </c>
      <c r="D950" s="459">
        <v>3.1225022567582528E-17</v>
      </c>
      <c r="E950" s="2">
        <f>Electricity!F975</f>
        <v>0</v>
      </c>
      <c r="F950" s="2">
        <f>Electricity!G975</f>
        <v>0</v>
      </c>
      <c r="G950" s="2">
        <f>Electricity!H975</f>
        <v>0</v>
      </c>
      <c r="H950" s="2">
        <f>Electricity!I975</f>
        <v>0</v>
      </c>
      <c r="I950" s="2">
        <f>Electricity!J975</f>
        <v>0</v>
      </c>
    </row>
    <row r="951" spans="2:9" x14ac:dyDescent="0.35">
      <c r="B951" s="458" t="str">
        <f t="shared" si="15"/>
        <v>02/09/2019 01:00:00 AM</v>
      </c>
      <c r="C951" s="458">
        <v>43505</v>
      </c>
      <c r="D951" s="459">
        <v>4.1666666666666699E-2</v>
      </c>
      <c r="E951" s="2">
        <f>Electricity!F976</f>
        <v>0</v>
      </c>
      <c r="F951" s="2">
        <f>Electricity!G976</f>
        <v>0</v>
      </c>
      <c r="G951" s="2">
        <f>Electricity!H976</f>
        <v>0</v>
      </c>
      <c r="H951" s="2">
        <f>Electricity!I976</f>
        <v>0</v>
      </c>
      <c r="I951" s="2">
        <f>Electricity!J976</f>
        <v>0</v>
      </c>
    </row>
    <row r="952" spans="2:9" x14ac:dyDescent="0.35">
      <c r="B952" s="458" t="str">
        <f t="shared" si="15"/>
        <v>02/09/2019 02:00:00 AM</v>
      </c>
      <c r="C952" s="458">
        <v>43505</v>
      </c>
      <c r="D952" s="459">
        <v>8.333333333333337E-2</v>
      </c>
      <c r="E952" s="2">
        <f>Electricity!F977</f>
        <v>0</v>
      </c>
      <c r="F952" s="2">
        <f>Electricity!G977</f>
        <v>0</v>
      </c>
      <c r="G952" s="2">
        <f>Electricity!H977</f>
        <v>0</v>
      </c>
      <c r="H952" s="2">
        <f>Electricity!I977</f>
        <v>0</v>
      </c>
      <c r="I952" s="2">
        <f>Electricity!J977</f>
        <v>0</v>
      </c>
    </row>
    <row r="953" spans="2:9" x14ac:dyDescent="0.35">
      <c r="B953" s="458" t="str">
        <f t="shared" si="15"/>
        <v>02/09/2019 03:00:00 AM</v>
      </c>
      <c r="C953" s="458">
        <v>43505</v>
      </c>
      <c r="D953" s="459">
        <v>0.12500000000000006</v>
      </c>
      <c r="E953" s="2">
        <f>Electricity!F978</f>
        <v>0</v>
      </c>
      <c r="F953" s="2">
        <f>Electricity!G978</f>
        <v>0</v>
      </c>
      <c r="G953" s="2">
        <f>Electricity!H978</f>
        <v>0</v>
      </c>
      <c r="H953" s="2">
        <f>Electricity!I978</f>
        <v>0</v>
      </c>
      <c r="I953" s="2">
        <f>Electricity!J978</f>
        <v>0</v>
      </c>
    </row>
    <row r="954" spans="2:9" x14ac:dyDescent="0.35">
      <c r="B954" s="458" t="str">
        <f t="shared" si="15"/>
        <v>02/09/2019 04:00:00 AM</v>
      </c>
      <c r="C954" s="458">
        <v>43505</v>
      </c>
      <c r="D954" s="459">
        <v>0.16666666666666669</v>
      </c>
      <c r="E954" s="2">
        <f>Electricity!F979</f>
        <v>0</v>
      </c>
      <c r="F954" s="2">
        <f>Electricity!G979</f>
        <v>0</v>
      </c>
      <c r="G954" s="2">
        <f>Electricity!H979</f>
        <v>0</v>
      </c>
      <c r="H954" s="2">
        <f>Electricity!I979</f>
        <v>0</v>
      </c>
      <c r="I954" s="2">
        <f>Electricity!J979</f>
        <v>0</v>
      </c>
    </row>
    <row r="955" spans="2:9" x14ac:dyDescent="0.35">
      <c r="B955" s="458" t="str">
        <f t="shared" si="15"/>
        <v>02/09/2019 05:00:00 AM</v>
      </c>
      <c r="C955" s="458">
        <v>43505</v>
      </c>
      <c r="D955" s="459">
        <v>0.20833333333333337</v>
      </c>
      <c r="E955" s="2">
        <f>Electricity!F980</f>
        <v>0</v>
      </c>
      <c r="F955" s="2">
        <f>Electricity!G980</f>
        <v>0</v>
      </c>
      <c r="G955" s="2">
        <f>Electricity!H980</f>
        <v>0</v>
      </c>
      <c r="H955" s="2">
        <f>Electricity!I980</f>
        <v>0</v>
      </c>
      <c r="I955" s="2">
        <f>Electricity!J980</f>
        <v>0</v>
      </c>
    </row>
    <row r="956" spans="2:9" x14ac:dyDescent="0.35">
      <c r="B956" s="458" t="str">
        <f t="shared" si="15"/>
        <v>02/09/2019 06:00:00 AM</v>
      </c>
      <c r="C956" s="458">
        <v>43505</v>
      </c>
      <c r="D956" s="459">
        <v>0.25</v>
      </c>
      <c r="E956" s="2">
        <f>Electricity!F981</f>
        <v>0</v>
      </c>
      <c r="F956" s="2">
        <f>Electricity!G981</f>
        <v>0</v>
      </c>
      <c r="G956" s="2">
        <f>Electricity!H981</f>
        <v>0</v>
      </c>
      <c r="H956" s="2">
        <f>Electricity!I981</f>
        <v>0</v>
      </c>
      <c r="I956" s="2">
        <f>Electricity!J981</f>
        <v>0</v>
      </c>
    </row>
    <row r="957" spans="2:9" x14ac:dyDescent="0.35">
      <c r="B957" s="458" t="str">
        <f t="shared" si="15"/>
        <v>02/09/2019 07:00:00 AM</v>
      </c>
      <c r="C957" s="458">
        <v>43505</v>
      </c>
      <c r="D957" s="459">
        <v>0.29166666666666669</v>
      </c>
      <c r="E957" s="2">
        <f>Electricity!F982</f>
        <v>0</v>
      </c>
      <c r="F957" s="2">
        <f>Electricity!G982</f>
        <v>0</v>
      </c>
      <c r="G957" s="2">
        <f>Electricity!H982</f>
        <v>0</v>
      </c>
      <c r="H957" s="2">
        <f>Electricity!I982</f>
        <v>0</v>
      </c>
      <c r="I957" s="2">
        <f>Electricity!J982</f>
        <v>0</v>
      </c>
    </row>
    <row r="958" spans="2:9" x14ac:dyDescent="0.35">
      <c r="B958" s="458" t="str">
        <f t="shared" si="15"/>
        <v>02/09/2019 08:00:00 AM</v>
      </c>
      <c r="C958" s="458">
        <v>43505</v>
      </c>
      <c r="D958" s="459">
        <v>0.33333333333333337</v>
      </c>
      <c r="E958" s="2">
        <f>Electricity!F983</f>
        <v>0</v>
      </c>
      <c r="F958" s="2">
        <f>Electricity!G983</f>
        <v>0</v>
      </c>
      <c r="G958" s="2">
        <f>Electricity!H983</f>
        <v>0</v>
      </c>
      <c r="H958" s="2">
        <f>Electricity!I983</f>
        <v>0</v>
      </c>
      <c r="I958" s="2">
        <f>Electricity!J983</f>
        <v>0</v>
      </c>
    </row>
    <row r="959" spans="2:9" x14ac:dyDescent="0.35">
      <c r="B959" s="458" t="str">
        <f t="shared" si="15"/>
        <v>02/09/2019 09:00:00 AM</v>
      </c>
      <c r="C959" s="458">
        <v>43505</v>
      </c>
      <c r="D959" s="459">
        <v>0.375</v>
      </c>
      <c r="E959" s="2">
        <f>Electricity!F984</f>
        <v>0</v>
      </c>
      <c r="F959" s="2">
        <f>Electricity!G984</f>
        <v>0</v>
      </c>
      <c r="G959" s="2">
        <f>Electricity!H984</f>
        <v>0</v>
      </c>
      <c r="H959" s="2">
        <f>Electricity!I984</f>
        <v>0</v>
      </c>
      <c r="I959" s="2">
        <f>Electricity!J984</f>
        <v>0</v>
      </c>
    </row>
    <row r="960" spans="2:9" x14ac:dyDescent="0.35">
      <c r="B960" s="458" t="str">
        <f t="shared" si="15"/>
        <v>02/09/2019 10:00:00 AM</v>
      </c>
      <c r="C960" s="458">
        <v>43505</v>
      </c>
      <c r="D960" s="459">
        <v>0.41666666666666669</v>
      </c>
      <c r="E960" s="2">
        <f>Electricity!F985</f>
        <v>0</v>
      </c>
      <c r="F960" s="2">
        <f>Electricity!G985</f>
        <v>0</v>
      </c>
      <c r="G960" s="2">
        <f>Electricity!H985</f>
        <v>0</v>
      </c>
      <c r="H960" s="2">
        <f>Electricity!I985</f>
        <v>0</v>
      </c>
      <c r="I960" s="2">
        <f>Electricity!J985</f>
        <v>0</v>
      </c>
    </row>
    <row r="961" spans="2:9" x14ac:dyDescent="0.35">
      <c r="B961" s="458" t="str">
        <f t="shared" si="15"/>
        <v>02/09/2019 11:00:00 AM</v>
      </c>
      <c r="C961" s="458">
        <v>43505</v>
      </c>
      <c r="D961" s="459">
        <v>0.45833333333333337</v>
      </c>
      <c r="E961" s="2">
        <f>Electricity!F986</f>
        <v>0</v>
      </c>
      <c r="F961" s="2">
        <f>Electricity!G986</f>
        <v>0</v>
      </c>
      <c r="G961" s="2">
        <f>Electricity!H986</f>
        <v>0</v>
      </c>
      <c r="H961" s="2">
        <f>Electricity!I986</f>
        <v>0</v>
      </c>
      <c r="I961" s="2">
        <f>Electricity!J986</f>
        <v>0</v>
      </c>
    </row>
    <row r="962" spans="2:9" x14ac:dyDescent="0.35">
      <c r="B962" s="458" t="str">
        <f t="shared" si="15"/>
        <v>02/09/2019 12:00:00 PM</v>
      </c>
      <c r="C962" s="458">
        <v>43505</v>
      </c>
      <c r="D962" s="459">
        <v>0.50000000000000011</v>
      </c>
      <c r="E962" s="2">
        <f>Electricity!F987</f>
        <v>0</v>
      </c>
      <c r="F962" s="2">
        <f>Electricity!G987</f>
        <v>0</v>
      </c>
      <c r="G962" s="2">
        <f>Electricity!H987</f>
        <v>0</v>
      </c>
      <c r="H962" s="2">
        <f>Electricity!I987</f>
        <v>0</v>
      </c>
      <c r="I962" s="2">
        <f>Electricity!J987</f>
        <v>0</v>
      </c>
    </row>
    <row r="963" spans="2:9" x14ac:dyDescent="0.35">
      <c r="B963" s="458" t="str">
        <f t="shared" si="15"/>
        <v>02/09/2019 01:00:00 PM</v>
      </c>
      <c r="C963" s="458">
        <v>43505</v>
      </c>
      <c r="D963" s="459">
        <v>0.54166666666666674</v>
      </c>
      <c r="E963" s="2">
        <f>Electricity!F988</f>
        <v>0</v>
      </c>
      <c r="F963" s="2">
        <f>Electricity!G988</f>
        <v>0</v>
      </c>
      <c r="G963" s="2">
        <f>Electricity!H988</f>
        <v>0</v>
      </c>
      <c r="H963" s="2">
        <f>Electricity!I988</f>
        <v>0</v>
      </c>
      <c r="I963" s="2">
        <f>Electricity!J988</f>
        <v>0</v>
      </c>
    </row>
    <row r="964" spans="2:9" x14ac:dyDescent="0.35">
      <c r="B964" s="458" t="str">
        <f t="shared" si="15"/>
        <v>02/09/2019 02:00:00 PM</v>
      </c>
      <c r="C964" s="458">
        <v>43505</v>
      </c>
      <c r="D964" s="459">
        <v>0.58333333333333337</v>
      </c>
      <c r="E964" s="2">
        <f>Electricity!F989</f>
        <v>0</v>
      </c>
      <c r="F964" s="2">
        <f>Electricity!G989</f>
        <v>0</v>
      </c>
      <c r="G964" s="2">
        <f>Electricity!H989</f>
        <v>0</v>
      </c>
      <c r="H964" s="2">
        <f>Electricity!I989</f>
        <v>0</v>
      </c>
      <c r="I964" s="2">
        <f>Electricity!J989</f>
        <v>0</v>
      </c>
    </row>
    <row r="965" spans="2:9" x14ac:dyDescent="0.35">
      <c r="B965" s="458" t="str">
        <f t="shared" si="15"/>
        <v>02/09/2019 03:00:00 PM</v>
      </c>
      <c r="C965" s="458">
        <v>43505</v>
      </c>
      <c r="D965" s="459">
        <v>0.62500000000000011</v>
      </c>
      <c r="E965" s="2">
        <f>Electricity!F990</f>
        <v>0</v>
      </c>
      <c r="F965" s="2">
        <f>Electricity!G990</f>
        <v>0</v>
      </c>
      <c r="G965" s="2">
        <f>Electricity!H990</f>
        <v>0</v>
      </c>
      <c r="H965" s="2">
        <f>Electricity!I990</f>
        <v>0</v>
      </c>
      <c r="I965" s="2">
        <f>Electricity!J990</f>
        <v>0</v>
      </c>
    </row>
    <row r="966" spans="2:9" x14ac:dyDescent="0.35">
      <c r="B966" s="458" t="str">
        <f t="shared" si="15"/>
        <v>02/09/2019 04:00:00 PM</v>
      </c>
      <c r="C966" s="458">
        <v>43505</v>
      </c>
      <c r="D966" s="459">
        <v>0.66666666666666674</v>
      </c>
      <c r="E966" s="2">
        <f>Electricity!F991</f>
        <v>0</v>
      </c>
      <c r="F966" s="2">
        <f>Electricity!G991</f>
        <v>0</v>
      </c>
      <c r="G966" s="2">
        <f>Electricity!H991</f>
        <v>0</v>
      </c>
      <c r="H966" s="2">
        <f>Electricity!I991</f>
        <v>0</v>
      </c>
      <c r="I966" s="2">
        <f>Electricity!J991</f>
        <v>0</v>
      </c>
    </row>
    <row r="967" spans="2:9" x14ac:dyDescent="0.35">
      <c r="B967" s="458" t="str">
        <f t="shared" si="15"/>
        <v>02/09/2019 05:00:00 PM</v>
      </c>
      <c r="C967" s="458">
        <v>43505</v>
      </c>
      <c r="D967" s="459">
        <v>0.70833333333333337</v>
      </c>
      <c r="E967" s="2">
        <f>Electricity!F992</f>
        <v>0</v>
      </c>
      <c r="F967" s="2">
        <f>Electricity!G992</f>
        <v>0</v>
      </c>
      <c r="G967" s="2">
        <f>Electricity!H992</f>
        <v>0</v>
      </c>
      <c r="H967" s="2">
        <f>Electricity!I992</f>
        <v>0</v>
      </c>
      <c r="I967" s="2">
        <f>Electricity!J992</f>
        <v>0</v>
      </c>
    </row>
    <row r="968" spans="2:9" x14ac:dyDescent="0.35">
      <c r="B968" s="458" t="str">
        <f t="shared" si="15"/>
        <v>02/09/2019 06:00:00 PM</v>
      </c>
      <c r="C968" s="458">
        <v>43505</v>
      </c>
      <c r="D968" s="459">
        <v>0.75000000000000011</v>
      </c>
      <c r="E968" s="2">
        <f>Electricity!F993</f>
        <v>0</v>
      </c>
      <c r="F968" s="2">
        <f>Electricity!G993</f>
        <v>0</v>
      </c>
      <c r="G968" s="2">
        <f>Electricity!H993</f>
        <v>0</v>
      </c>
      <c r="H968" s="2">
        <f>Electricity!I993</f>
        <v>0</v>
      </c>
      <c r="I968" s="2">
        <f>Electricity!J993</f>
        <v>0</v>
      </c>
    </row>
    <row r="969" spans="2:9" x14ac:dyDescent="0.35">
      <c r="B969" s="458" t="str">
        <f t="shared" si="15"/>
        <v>02/09/2019 07:00:00 PM</v>
      </c>
      <c r="C969" s="458">
        <v>43505</v>
      </c>
      <c r="D969" s="459">
        <v>0.79166666666666674</v>
      </c>
      <c r="E969" s="2">
        <f>Electricity!F994</f>
        <v>0</v>
      </c>
      <c r="F969" s="2">
        <f>Electricity!G994</f>
        <v>0</v>
      </c>
      <c r="G969" s="2">
        <f>Electricity!H994</f>
        <v>0</v>
      </c>
      <c r="H969" s="2">
        <f>Electricity!I994</f>
        <v>0</v>
      </c>
      <c r="I969" s="2">
        <f>Electricity!J994</f>
        <v>0</v>
      </c>
    </row>
    <row r="970" spans="2:9" x14ac:dyDescent="0.35">
      <c r="B970" s="458" t="str">
        <f t="shared" si="15"/>
        <v>02/09/2019 08:00:00 PM</v>
      </c>
      <c r="C970" s="458">
        <v>43505</v>
      </c>
      <c r="D970" s="459">
        <v>0.83333333333333337</v>
      </c>
      <c r="E970" s="2">
        <f>Electricity!F995</f>
        <v>0</v>
      </c>
      <c r="F970" s="2">
        <f>Electricity!G995</f>
        <v>0</v>
      </c>
      <c r="G970" s="2">
        <f>Electricity!H995</f>
        <v>0</v>
      </c>
      <c r="H970" s="2">
        <f>Electricity!I995</f>
        <v>0</v>
      </c>
      <c r="I970" s="2">
        <f>Electricity!J995</f>
        <v>0</v>
      </c>
    </row>
    <row r="971" spans="2:9" x14ac:dyDescent="0.35">
      <c r="B971" s="458" t="str">
        <f t="shared" si="15"/>
        <v>02/09/2019 09:00:00 PM</v>
      </c>
      <c r="C971" s="458">
        <v>43505</v>
      </c>
      <c r="D971" s="459">
        <v>0.87500000000000011</v>
      </c>
      <c r="E971" s="2">
        <f>Electricity!F996</f>
        <v>0</v>
      </c>
      <c r="F971" s="2">
        <f>Electricity!G996</f>
        <v>0</v>
      </c>
      <c r="G971" s="2">
        <f>Electricity!H996</f>
        <v>0</v>
      </c>
      <c r="H971" s="2">
        <f>Electricity!I996</f>
        <v>0</v>
      </c>
      <c r="I971" s="2">
        <f>Electricity!J996</f>
        <v>0</v>
      </c>
    </row>
    <row r="972" spans="2:9" x14ac:dyDescent="0.35">
      <c r="B972" s="458" t="str">
        <f t="shared" si="15"/>
        <v>02/09/2019 10:00:00 PM</v>
      </c>
      <c r="C972" s="458">
        <v>43505</v>
      </c>
      <c r="D972" s="459">
        <v>0.91666666666666674</v>
      </c>
      <c r="E972" s="2">
        <f>Electricity!F997</f>
        <v>0</v>
      </c>
      <c r="F972" s="2">
        <f>Electricity!G997</f>
        <v>0</v>
      </c>
      <c r="G972" s="2">
        <f>Electricity!H997</f>
        <v>0</v>
      </c>
      <c r="H972" s="2">
        <f>Electricity!I997</f>
        <v>0</v>
      </c>
      <c r="I972" s="2">
        <f>Electricity!J997</f>
        <v>0</v>
      </c>
    </row>
    <row r="973" spans="2:9" x14ac:dyDescent="0.35">
      <c r="B973" s="458" t="str">
        <f t="shared" si="15"/>
        <v>02/09/2019 11:00:00 PM</v>
      </c>
      <c r="C973" s="458">
        <v>43505</v>
      </c>
      <c r="D973" s="459">
        <v>0.95833333333333337</v>
      </c>
      <c r="E973" s="2">
        <f>Electricity!F998</f>
        <v>0</v>
      </c>
      <c r="F973" s="2">
        <f>Electricity!G998</f>
        <v>0</v>
      </c>
      <c r="G973" s="2">
        <f>Electricity!H998</f>
        <v>0</v>
      </c>
      <c r="H973" s="2">
        <f>Electricity!I998</f>
        <v>0</v>
      </c>
      <c r="I973" s="2">
        <f>Electricity!J998</f>
        <v>0</v>
      </c>
    </row>
    <row r="974" spans="2:9" x14ac:dyDescent="0.35">
      <c r="B974" s="458" t="str">
        <f t="shared" si="15"/>
        <v>02/10/2019 12:00:00 AM</v>
      </c>
      <c r="C974" s="458">
        <v>43506</v>
      </c>
      <c r="D974" s="459">
        <v>3.1225022567582528E-17</v>
      </c>
      <c r="E974" s="2">
        <f>Electricity!F999</f>
        <v>0</v>
      </c>
      <c r="F974" s="2">
        <f>Electricity!G999</f>
        <v>0</v>
      </c>
      <c r="G974" s="2">
        <f>Electricity!H999</f>
        <v>0</v>
      </c>
      <c r="H974" s="2">
        <f>Electricity!I999</f>
        <v>0</v>
      </c>
      <c r="I974" s="2">
        <f>Electricity!J999</f>
        <v>0</v>
      </c>
    </row>
    <row r="975" spans="2:9" x14ac:dyDescent="0.35">
      <c r="B975" s="458" t="str">
        <f t="shared" ref="B975:B1038" si="16">CONCATENATE(TEXT(C975,"mm/dd/yyyy")," ",TEXT(D975,"hh:mm:ss AM/PM"))</f>
        <v>02/10/2019 01:00:00 AM</v>
      </c>
      <c r="C975" s="458">
        <v>43506</v>
      </c>
      <c r="D975" s="459">
        <v>4.1666666666666699E-2</v>
      </c>
      <c r="E975" s="2">
        <f>Electricity!F1000</f>
        <v>0</v>
      </c>
      <c r="F975" s="2">
        <f>Electricity!G1000</f>
        <v>0</v>
      </c>
      <c r="G975" s="2">
        <f>Electricity!H1000</f>
        <v>0</v>
      </c>
      <c r="H975" s="2">
        <f>Electricity!I1000</f>
        <v>0</v>
      </c>
      <c r="I975" s="2">
        <f>Electricity!J1000</f>
        <v>0</v>
      </c>
    </row>
    <row r="976" spans="2:9" x14ac:dyDescent="0.35">
      <c r="B976" s="458" t="str">
        <f t="shared" si="16"/>
        <v>02/10/2019 02:00:00 AM</v>
      </c>
      <c r="C976" s="458">
        <v>43506</v>
      </c>
      <c r="D976" s="459">
        <v>8.333333333333337E-2</v>
      </c>
      <c r="E976" s="2">
        <f>Electricity!F1001</f>
        <v>0</v>
      </c>
      <c r="F976" s="2">
        <f>Electricity!G1001</f>
        <v>0</v>
      </c>
      <c r="G976" s="2">
        <f>Electricity!H1001</f>
        <v>0</v>
      </c>
      <c r="H976" s="2">
        <f>Electricity!I1001</f>
        <v>0</v>
      </c>
      <c r="I976" s="2">
        <f>Electricity!J1001</f>
        <v>0</v>
      </c>
    </row>
    <row r="977" spans="2:9" x14ac:dyDescent="0.35">
      <c r="B977" s="458" t="str">
        <f t="shared" si="16"/>
        <v>02/10/2019 03:00:00 AM</v>
      </c>
      <c r="C977" s="458">
        <v>43506</v>
      </c>
      <c r="D977" s="459">
        <v>0.12500000000000006</v>
      </c>
      <c r="E977" s="2">
        <f>Electricity!F1002</f>
        <v>0</v>
      </c>
      <c r="F977" s="2">
        <f>Electricity!G1002</f>
        <v>0</v>
      </c>
      <c r="G977" s="2">
        <f>Electricity!H1002</f>
        <v>0</v>
      </c>
      <c r="H977" s="2">
        <f>Electricity!I1002</f>
        <v>0</v>
      </c>
      <c r="I977" s="2">
        <f>Electricity!J1002</f>
        <v>0</v>
      </c>
    </row>
    <row r="978" spans="2:9" x14ac:dyDescent="0.35">
      <c r="B978" s="458" t="str">
        <f t="shared" si="16"/>
        <v>02/10/2019 04:00:00 AM</v>
      </c>
      <c r="C978" s="458">
        <v>43506</v>
      </c>
      <c r="D978" s="459">
        <v>0.16666666666666669</v>
      </c>
      <c r="E978" s="2">
        <f>Electricity!F1003</f>
        <v>0</v>
      </c>
      <c r="F978" s="2">
        <f>Electricity!G1003</f>
        <v>0</v>
      </c>
      <c r="G978" s="2">
        <f>Electricity!H1003</f>
        <v>0</v>
      </c>
      <c r="H978" s="2">
        <f>Electricity!I1003</f>
        <v>0</v>
      </c>
      <c r="I978" s="2">
        <f>Electricity!J1003</f>
        <v>0</v>
      </c>
    </row>
    <row r="979" spans="2:9" x14ac:dyDescent="0.35">
      <c r="B979" s="458" t="str">
        <f t="shared" si="16"/>
        <v>02/10/2019 05:00:00 AM</v>
      </c>
      <c r="C979" s="458">
        <v>43506</v>
      </c>
      <c r="D979" s="459">
        <v>0.20833333333333337</v>
      </c>
      <c r="E979" s="2">
        <f>Electricity!F1004</f>
        <v>0</v>
      </c>
      <c r="F979" s="2">
        <f>Electricity!G1004</f>
        <v>0</v>
      </c>
      <c r="G979" s="2">
        <f>Electricity!H1004</f>
        <v>0</v>
      </c>
      <c r="H979" s="2">
        <f>Electricity!I1004</f>
        <v>0</v>
      </c>
      <c r="I979" s="2">
        <f>Electricity!J1004</f>
        <v>0</v>
      </c>
    </row>
    <row r="980" spans="2:9" x14ac:dyDescent="0.35">
      <c r="B980" s="458" t="str">
        <f t="shared" si="16"/>
        <v>02/10/2019 06:00:00 AM</v>
      </c>
      <c r="C980" s="458">
        <v>43506</v>
      </c>
      <c r="D980" s="459">
        <v>0.25</v>
      </c>
      <c r="E980" s="2">
        <f>Electricity!F1005</f>
        <v>0</v>
      </c>
      <c r="F980" s="2">
        <f>Electricity!G1005</f>
        <v>0</v>
      </c>
      <c r="G980" s="2">
        <f>Electricity!H1005</f>
        <v>0</v>
      </c>
      <c r="H980" s="2">
        <f>Electricity!I1005</f>
        <v>0</v>
      </c>
      <c r="I980" s="2">
        <f>Electricity!J1005</f>
        <v>0</v>
      </c>
    </row>
    <row r="981" spans="2:9" x14ac:dyDescent="0.35">
      <c r="B981" s="458" t="str">
        <f t="shared" si="16"/>
        <v>02/10/2019 07:00:00 AM</v>
      </c>
      <c r="C981" s="458">
        <v>43506</v>
      </c>
      <c r="D981" s="459">
        <v>0.29166666666666669</v>
      </c>
      <c r="E981" s="2">
        <f>Electricity!F1006</f>
        <v>0</v>
      </c>
      <c r="F981" s="2">
        <f>Electricity!G1006</f>
        <v>0</v>
      </c>
      <c r="G981" s="2">
        <f>Electricity!H1006</f>
        <v>0</v>
      </c>
      <c r="H981" s="2">
        <f>Electricity!I1006</f>
        <v>0</v>
      </c>
      <c r="I981" s="2">
        <f>Electricity!J1006</f>
        <v>0</v>
      </c>
    </row>
    <row r="982" spans="2:9" x14ac:dyDescent="0.35">
      <c r="B982" s="458" t="str">
        <f t="shared" si="16"/>
        <v>02/10/2019 08:00:00 AM</v>
      </c>
      <c r="C982" s="458">
        <v>43506</v>
      </c>
      <c r="D982" s="459">
        <v>0.33333333333333337</v>
      </c>
      <c r="E982" s="2">
        <f>Electricity!F1007</f>
        <v>0</v>
      </c>
      <c r="F982" s="2">
        <f>Electricity!G1007</f>
        <v>0</v>
      </c>
      <c r="G982" s="2">
        <f>Electricity!H1007</f>
        <v>0</v>
      </c>
      <c r="H982" s="2">
        <f>Electricity!I1007</f>
        <v>0</v>
      </c>
      <c r="I982" s="2">
        <f>Electricity!J1007</f>
        <v>0</v>
      </c>
    </row>
    <row r="983" spans="2:9" x14ac:dyDescent="0.35">
      <c r="B983" s="458" t="str">
        <f t="shared" si="16"/>
        <v>02/10/2019 09:00:00 AM</v>
      </c>
      <c r="C983" s="458">
        <v>43506</v>
      </c>
      <c r="D983" s="459">
        <v>0.375</v>
      </c>
      <c r="E983" s="2">
        <f>Electricity!F1008</f>
        <v>0</v>
      </c>
      <c r="F983" s="2">
        <f>Electricity!G1008</f>
        <v>0</v>
      </c>
      <c r="G983" s="2">
        <f>Electricity!H1008</f>
        <v>0</v>
      </c>
      <c r="H983" s="2">
        <f>Electricity!I1008</f>
        <v>0</v>
      </c>
      <c r="I983" s="2">
        <f>Electricity!J1008</f>
        <v>0</v>
      </c>
    </row>
    <row r="984" spans="2:9" x14ac:dyDescent="0.35">
      <c r="B984" s="458" t="str">
        <f t="shared" si="16"/>
        <v>02/10/2019 10:00:00 AM</v>
      </c>
      <c r="C984" s="458">
        <v>43506</v>
      </c>
      <c r="D984" s="459">
        <v>0.41666666666666669</v>
      </c>
      <c r="E984" s="2">
        <f>Electricity!F1009</f>
        <v>0</v>
      </c>
      <c r="F984" s="2">
        <f>Electricity!G1009</f>
        <v>0</v>
      </c>
      <c r="G984" s="2">
        <f>Electricity!H1009</f>
        <v>0</v>
      </c>
      <c r="H984" s="2">
        <f>Electricity!I1009</f>
        <v>0</v>
      </c>
      <c r="I984" s="2">
        <f>Electricity!J1009</f>
        <v>0</v>
      </c>
    </row>
    <row r="985" spans="2:9" x14ac:dyDescent="0.35">
      <c r="B985" s="458" t="str">
        <f t="shared" si="16"/>
        <v>02/10/2019 11:00:00 AM</v>
      </c>
      <c r="C985" s="458">
        <v>43506</v>
      </c>
      <c r="D985" s="459">
        <v>0.45833333333333337</v>
      </c>
      <c r="E985" s="2">
        <f>Electricity!F1010</f>
        <v>0</v>
      </c>
      <c r="F985" s="2">
        <f>Electricity!G1010</f>
        <v>0</v>
      </c>
      <c r="G985" s="2">
        <f>Electricity!H1010</f>
        <v>0</v>
      </c>
      <c r="H985" s="2">
        <f>Electricity!I1010</f>
        <v>0</v>
      </c>
      <c r="I985" s="2">
        <f>Electricity!J1010</f>
        <v>0</v>
      </c>
    </row>
    <row r="986" spans="2:9" x14ac:dyDescent="0.35">
      <c r="B986" s="458" t="str">
        <f t="shared" si="16"/>
        <v>02/10/2019 12:00:00 PM</v>
      </c>
      <c r="C986" s="458">
        <v>43506</v>
      </c>
      <c r="D986" s="459">
        <v>0.50000000000000011</v>
      </c>
      <c r="E986" s="2">
        <f>Electricity!F1011</f>
        <v>0</v>
      </c>
      <c r="F986" s="2">
        <f>Electricity!G1011</f>
        <v>0</v>
      </c>
      <c r="G986" s="2">
        <f>Electricity!H1011</f>
        <v>0</v>
      </c>
      <c r="H986" s="2">
        <f>Electricity!I1011</f>
        <v>0</v>
      </c>
      <c r="I986" s="2">
        <f>Electricity!J1011</f>
        <v>0</v>
      </c>
    </row>
    <row r="987" spans="2:9" x14ac:dyDescent="0.35">
      <c r="B987" s="458" t="str">
        <f t="shared" si="16"/>
        <v>02/10/2019 01:00:00 PM</v>
      </c>
      <c r="C987" s="458">
        <v>43506</v>
      </c>
      <c r="D987" s="459">
        <v>0.54166666666666674</v>
      </c>
      <c r="E987" s="2">
        <f>Electricity!F1012</f>
        <v>0</v>
      </c>
      <c r="F987" s="2">
        <f>Electricity!G1012</f>
        <v>0</v>
      </c>
      <c r="G987" s="2">
        <f>Electricity!H1012</f>
        <v>0</v>
      </c>
      <c r="H987" s="2">
        <f>Electricity!I1012</f>
        <v>0</v>
      </c>
      <c r="I987" s="2">
        <f>Electricity!J1012</f>
        <v>0</v>
      </c>
    </row>
    <row r="988" spans="2:9" x14ac:dyDescent="0.35">
      <c r="B988" s="458" t="str">
        <f t="shared" si="16"/>
        <v>02/10/2019 02:00:00 PM</v>
      </c>
      <c r="C988" s="458">
        <v>43506</v>
      </c>
      <c r="D988" s="459">
        <v>0.58333333333333337</v>
      </c>
      <c r="E988" s="2">
        <f>Electricity!F1013</f>
        <v>0</v>
      </c>
      <c r="F988" s="2">
        <f>Electricity!G1013</f>
        <v>0</v>
      </c>
      <c r="G988" s="2">
        <f>Electricity!H1013</f>
        <v>0</v>
      </c>
      <c r="H988" s="2">
        <f>Electricity!I1013</f>
        <v>0</v>
      </c>
      <c r="I988" s="2">
        <f>Electricity!J1013</f>
        <v>0</v>
      </c>
    </row>
    <row r="989" spans="2:9" x14ac:dyDescent="0.35">
      <c r="B989" s="458" t="str">
        <f t="shared" si="16"/>
        <v>02/10/2019 03:00:00 PM</v>
      </c>
      <c r="C989" s="458">
        <v>43506</v>
      </c>
      <c r="D989" s="459">
        <v>0.62500000000000011</v>
      </c>
      <c r="E989" s="2">
        <f>Electricity!F1014</f>
        <v>0</v>
      </c>
      <c r="F989" s="2">
        <f>Electricity!G1014</f>
        <v>0</v>
      </c>
      <c r="G989" s="2">
        <f>Electricity!H1014</f>
        <v>0</v>
      </c>
      <c r="H989" s="2">
        <f>Electricity!I1014</f>
        <v>0</v>
      </c>
      <c r="I989" s="2">
        <f>Electricity!J1014</f>
        <v>0</v>
      </c>
    </row>
    <row r="990" spans="2:9" x14ac:dyDescent="0.35">
      <c r="B990" s="458" t="str">
        <f t="shared" si="16"/>
        <v>02/10/2019 04:00:00 PM</v>
      </c>
      <c r="C990" s="458">
        <v>43506</v>
      </c>
      <c r="D990" s="459">
        <v>0.66666666666666674</v>
      </c>
      <c r="E990" s="2">
        <f>Electricity!F1015</f>
        <v>0</v>
      </c>
      <c r="F990" s="2">
        <f>Electricity!G1015</f>
        <v>0</v>
      </c>
      <c r="G990" s="2">
        <f>Electricity!H1015</f>
        <v>0</v>
      </c>
      <c r="H990" s="2">
        <f>Electricity!I1015</f>
        <v>0</v>
      </c>
      <c r="I990" s="2">
        <f>Electricity!J1015</f>
        <v>0</v>
      </c>
    </row>
    <row r="991" spans="2:9" x14ac:dyDescent="0.35">
      <c r="B991" s="458" t="str">
        <f t="shared" si="16"/>
        <v>02/10/2019 05:00:00 PM</v>
      </c>
      <c r="C991" s="458">
        <v>43506</v>
      </c>
      <c r="D991" s="459">
        <v>0.70833333333333337</v>
      </c>
      <c r="E991" s="2">
        <f>Electricity!F1016</f>
        <v>0</v>
      </c>
      <c r="F991" s="2">
        <f>Electricity!G1016</f>
        <v>0</v>
      </c>
      <c r="G991" s="2">
        <f>Electricity!H1016</f>
        <v>0</v>
      </c>
      <c r="H991" s="2">
        <f>Electricity!I1016</f>
        <v>0</v>
      </c>
      <c r="I991" s="2">
        <f>Electricity!J1016</f>
        <v>0</v>
      </c>
    </row>
    <row r="992" spans="2:9" x14ac:dyDescent="0.35">
      <c r="B992" s="458" t="str">
        <f t="shared" si="16"/>
        <v>02/10/2019 06:00:00 PM</v>
      </c>
      <c r="C992" s="458">
        <v>43506</v>
      </c>
      <c r="D992" s="459">
        <v>0.75000000000000011</v>
      </c>
      <c r="E992" s="2">
        <f>Electricity!F1017</f>
        <v>0</v>
      </c>
      <c r="F992" s="2">
        <f>Electricity!G1017</f>
        <v>0</v>
      </c>
      <c r="G992" s="2">
        <f>Electricity!H1017</f>
        <v>0</v>
      </c>
      <c r="H992" s="2">
        <f>Electricity!I1017</f>
        <v>0</v>
      </c>
      <c r="I992" s="2">
        <f>Electricity!J1017</f>
        <v>0</v>
      </c>
    </row>
    <row r="993" spans="2:9" x14ac:dyDescent="0.35">
      <c r="B993" s="458" t="str">
        <f t="shared" si="16"/>
        <v>02/10/2019 07:00:00 PM</v>
      </c>
      <c r="C993" s="458">
        <v>43506</v>
      </c>
      <c r="D993" s="459">
        <v>0.79166666666666674</v>
      </c>
      <c r="E993" s="2">
        <f>Electricity!F1018</f>
        <v>0</v>
      </c>
      <c r="F993" s="2">
        <f>Electricity!G1018</f>
        <v>0</v>
      </c>
      <c r="G993" s="2">
        <f>Electricity!H1018</f>
        <v>0</v>
      </c>
      <c r="H993" s="2">
        <f>Electricity!I1018</f>
        <v>0</v>
      </c>
      <c r="I993" s="2">
        <f>Electricity!J1018</f>
        <v>0</v>
      </c>
    </row>
    <row r="994" spans="2:9" x14ac:dyDescent="0.35">
      <c r="B994" s="458" t="str">
        <f t="shared" si="16"/>
        <v>02/10/2019 08:00:00 PM</v>
      </c>
      <c r="C994" s="458">
        <v>43506</v>
      </c>
      <c r="D994" s="459">
        <v>0.83333333333333337</v>
      </c>
      <c r="E994" s="2">
        <f>Electricity!F1019</f>
        <v>0</v>
      </c>
      <c r="F994" s="2">
        <f>Electricity!G1019</f>
        <v>0</v>
      </c>
      <c r="G994" s="2">
        <f>Electricity!H1019</f>
        <v>0</v>
      </c>
      <c r="H994" s="2">
        <f>Electricity!I1019</f>
        <v>0</v>
      </c>
      <c r="I994" s="2">
        <f>Electricity!J1019</f>
        <v>0</v>
      </c>
    </row>
    <row r="995" spans="2:9" x14ac:dyDescent="0.35">
      <c r="B995" s="458" t="str">
        <f t="shared" si="16"/>
        <v>02/10/2019 09:00:00 PM</v>
      </c>
      <c r="C995" s="458">
        <v>43506</v>
      </c>
      <c r="D995" s="459">
        <v>0.87500000000000011</v>
      </c>
      <c r="E995" s="2">
        <f>Electricity!F1020</f>
        <v>0</v>
      </c>
      <c r="F995" s="2">
        <f>Electricity!G1020</f>
        <v>0</v>
      </c>
      <c r="G995" s="2">
        <f>Electricity!H1020</f>
        <v>0</v>
      </c>
      <c r="H995" s="2">
        <f>Electricity!I1020</f>
        <v>0</v>
      </c>
      <c r="I995" s="2">
        <f>Electricity!J1020</f>
        <v>0</v>
      </c>
    </row>
    <row r="996" spans="2:9" x14ac:dyDescent="0.35">
      <c r="B996" s="458" t="str">
        <f t="shared" si="16"/>
        <v>02/10/2019 10:00:00 PM</v>
      </c>
      <c r="C996" s="458">
        <v>43506</v>
      </c>
      <c r="D996" s="459">
        <v>0.91666666666666674</v>
      </c>
      <c r="E996" s="2">
        <f>Electricity!F1021</f>
        <v>0</v>
      </c>
      <c r="F996" s="2">
        <f>Electricity!G1021</f>
        <v>0</v>
      </c>
      <c r="G996" s="2">
        <f>Electricity!H1021</f>
        <v>0</v>
      </c>
      <c r="H996" s="2">
        <f>Electricity!I1021</f>
        <v>0</v>
      </c>
      <c r="I996" s="2">
        <f>Electricity!J1021</f>
        <v>0</v>
      </c>
    </row>
    <row r="997" spans="2:9" x14ac:dyDescent="0.35">
      <c r="B997" s="458" t="str">
        <f t="shared" si="16"/>
        <v>02/10/2019 11:00:00 PM</v>
      </c>
      <c r="C997" s="458">
        <v>43506</v>
      </c>
      <c r="D997" s="459">
        <v>0.95833333333333337</v>
      </c>
      <c r="E997" s="2">
        <f>Electricity!F1022</f>
        <v>0</v>
      </c>
      <c r="F997" s="2">
        <f>Electricity!G1022</f>
        <v>0</v>
      </c>
      <c r="G997" s="2">
        <f>Electricity!H1022</f>
        <v>0</v>
      </c>
      <c r="H997" s="2">
        <f>Electricity!I1022</f>
        <v>0</v>
      </c>
      <c r="I997" s="2">
        <f>Electricity!J1022</f>
        <v>0</v>
      </c>
    </row>
    <row r="998" spans="2:9" x14ac:dyDescent="0.35">
      <c r="B998" s="458" t="str">
        <f t="shared" si="16"/>
        <v>02/11/2019 12:00:00 AM</v>
      </c>
      <c r="C998" s="458">
        <v>43507</v>
      </c>
      <c r="D998" s="459">
        <v>3.1225022567582528E-17</v>
      </c>
      <c r="E998" s="2">
        <f>Electricity!F1023</f>
        <v>0</v>
      </c>
      <c r="F998" s="2">
        <f>Electricity!G1023</f>
        <v>0</v>
      </c>
      <c r="G998" s="2">
        <f>Electricity!H1023</f>
        <v>0</v>
      </c>
      <c r="H998" s="2">
        <f>Electricity!I1023</f>
        <v>0</v>
      </c>
      <c r="I998" s="2">
        <f>Electricity!J1023</f>
        <v>0</v>
      </c>
    </row>
    <row r="999" spans="2:9" x14ac:dyDescent="0.35">
      <c r="B999" s="458" t="str">
        <f t="shared" si="16"/>
        <v>02/11/2019 01:00:00 AM</v>
      </c>
      <c r="C999" s="458">
        <v>43507</v>
      </c>
      <c r="D999" s="459">
        <v>4.1666666666666699E-2</v>
      </c>
      <c r="E999" s="2">
        <f>Electricity!F1024</f>
        <v>0</v>
      </c>
      <c r="F999" s="2">
        <f>Electricity!G1024</f>
        <v>0</v>
      </c>
      <c r="G999" s="2">
        <f>Electricity!H1024</f>
        <v>0</v>
      </c>
      <c r="H999" s="2">
        <f>Electricity!I1024</f>
        <v>0</v>
      </c>
      <c r="I999" s="2">
        <f>Electricity!J1024</f>
        <v>0</v>
      </c>
    </row>
    <row r="1000" spans="2:9" x14ac:dyDescent="0.35">
      <c r="B1000" s="458" t="str">
        <f t="shared" si="16"/>
        <v>02/11/2019 02:00:00 AM</v>
      </c>
      <c r="C1000" s="458">
        <v>43507</v>
      </c>
      <c r="D1000" s="459">
        <v>8.333333333333337E-2</v>
      </c>
      <c r="E1000" s="2">
        <f>Electricity!F1025</f>
        <v>0</v>
      </c>
      <c r="F1000" s="2">
        <f>Electricity!G1025</f>
        <v>0</v>
      </c>
      <c r="G1000" s="2">
        <f>Electricity!H1025</f>
        <v>0</v>
      </c>
      <c r="H1000" s="2">
        <f>Electricity!I1025</f>
        <v>0</v>
      </c>
      <c r="I1000" s="2">
        <f>Electricity!J1025</f>
        <v>0</v>
      </c>
    </row>
    <row r="1001" spans="2:9" x14ac:dyDescent="0.35">
      <c r="B1001" s="458" t="str">
        <f t="shared" si="16"/>
        <v>02/11/2019 03:00:00 AM</v>
      </c>
      <c r="C1001" s="458">
        <v>43507</v>
      </c>
      <c r="D1001" s="459">
        <v>0.12500000000000006</v>
      </c>
      <c r="E1001" s="2">
        <f>Electricity!F1026</f>
        <v>0</v>
      </c>
      <c r="F1001" s="2">
        <f>Electricity!G1026</f>
        <v>0</v>
      </c>
      <c r="G1001" s="2">
        <f>Electricity!H1026</f>
        <v>0</v>
      </c>
      <c r="H1001" s="2">
        <f>Electricity!I1026</f>
        <v>0</v>
      </c>
      <c r="I1001" s="2">
        <f>Electricity!J1026</f>
        <v>0</v>
      </c>
    </row>
    <row r="1002" spans="2:9" x14ac:dyDescent="0.35">
      <c r="B1002" s="458" t="str">
        <f t="shared" si="16"/>
        <v>02/11/2019 04:00:00 AM</v>
      </c>
      <c r="C1002" s="458">
        <v>43507</v>
      </c>
      <c r="D1002" s="459">
        <v>0.16666666666666669</v>
      </c>
      <c r="E1002" s="2">
        <f>Electricity!F1027</f>
        <v>0</v>
      </c>
      <c r="F1002" s="2">
        <f>Electricity!G1027</f>
        <v>0</v>
      </c>
      <c r="G1002" s="2">
        <f>Electricity!H1027</f>
        <v>0</v>
      </c>
      <c r="H1002" s="2">
        <f>Electricity!I1027</f>
        <v>0</v>
      </c>
      <c r="I1002" s="2">
        <f>Electricity!J1027</f>
        <v>0</v>
      </c>
    </row>
    <row r="1003" spans="2:9" x14ac:dyDescent="0.35">
      <c r="B1003" s="458" t="str">
        <f t="shared" si="16"/>
        <v>02/11/2019 05:00:00 AM</v>
      </c>
      <c r="C1003" s="458">
        <v>43507</v>
      </c>
      <c r="D1003" s="459">
        <v>0.20833333333333337</v>
      </c>
      <c r="E1003" s="2">
        <f>Electricity!F1028</f>
        <v>0</v>
      </c>
      <c r="F1003" s="2">
        <f>Electricity!G1028</f>
        <v>0</v>
      </c>
      <c r="G1003" s="2">
        <f>Electricity!H1028</f>
        <v>0</v>
      </c>
      <c r="H1003" s="2">
        <f>Electricity!I1028</f>
        <v>0</v>
      </c>
      <c r="I1003" s="2">
        <f>Electricity!J1028</f>
        <v>0</v>
      </c>
    </row>
    <row r="1004" spans="2:9" x14ac:dyDescent="0.35">
      <c r="B1004" s="458" t="str">
        <f t="shared" si="16"/>
        <v>02/11/2019 06:00:00 AM</v>
      </c>
      <c r="C1004" s="458">
        <v>43507</v>
      </c>
      <c r="D1004" s="459">
        <v>0.25</v>
      </c>
      <c r="E1004" s="2">
        <f>Electricity!F1029</f>
        <v>0</v>
      </c>
      <c r="F1004" s="2">
        <f>Electricity!G1029</f>
        <v>0</v>
      </c>
      <c r="G1004" s="2">
        <f>Electricity!H1029</f>
        <v>0</v>
      </c>
      <c r="H1004" s="2">
        <f>Electricity!I1029</f>
        <v>0</v>
      </c>
      <c r="I1004" s="2">
        <f>Electricity!J1029</f>
        <v>0</v>
      </c>
    </row>
    <row r="1005" spans="2:9" x14ac:dyDescent="0.35">
      <c r="B1005" s="458" t="str">
        <f t="shared" si="16"/>
        <v>02/11/2019 07:00:00 AM</v>
      </c>
      <c r="C1005" s="458">
        <v>43507</v>
      </c>
      <c r="D1005" s="459">
        <v>0.29166666666666669</v>
      </c>
      <c r="E1005" s="2">
        <f>Electricity!F1030</f>
        <v>0</v>
      </c>
      <c r="F1005" s="2">
        <f>Electricity!G1030</f>
        <v>0</v>
      </c>
      <c r="G1005" s="2">
        <f>Electricity!H1030</f>
        <v>0</v>
      </c>
      <c r="H1005" s="2">
        <f>Electricity!I1030</f>
        <v>0</v>
      </c>
      <c r="I1005" s="2">
        <f>Electricity!J1030</f>
        <v>0</v>
      </c>
    </row>
    <row r="1006" spans="2:9" x14ac:dyDescent="0.35">
      <c r="B1006" s="458" t="str">
        <f t="shared" si="16"/>
        <v>02/11/2019 08:00:00 AM</v>
      </c>
      <c r="C1006" s="458">
        <v>43507</v>
      </c>
      <c r="D1006" s="459">
        <v>0.33333333333333337</v>
      </c>
      <c r="E1006" s="2">
        <f>Electricity!F1031</f>
        <v>0</v>
      </c>
      <c r="F1006" s="2">
        <f>Electricity!G1031</f>
        <v>0</v>
      </c>
      <c r="G1006" s="2">
        <f>Electricity!H1031</f>
        <v>0</v>
      </c>
      <c r="H1006" s="2">
        <f>Electricity!I1031</f>
        <v>0</v>
      </c>
      <c r="I1006" s="2">
        <f>Electricity!J1031</f>
        <v>0</v>
      </c>
    </row>
    <row r="1007" spans="2:9" x14ac:dyDescent="0.35">
      <c r="B1007" s="458" t="str">
        <f t="shared" si="16"/>
        <v>02/11/2019 09:00:00 AM</v>
      </c>
      <c r="C1007" s="458">
        <v>43507</v>
      </c>
      <c r="D1007" s="459">
        <v>0.375</v>
      </c>
      <c r="E1007" s="2">
        <f>Electricity!F1032</f>
        <v>0</v>
      </c>
      <c r="F1007" s="2">
        <f>Electricity!G1032</f>
        <v>0</v>
      </c>
      <c r="G1007" s="2">
        <f>Electricity!H1032</f>
        <v>0</v>
      </c>
      <c r="H1007" s="2">
        <f>Electricity!I1032</f>
        <v>0</v>
      </c>
      <c r="I1007" s="2">
        <f>Electricity!J1032</f>
        <v>0</v>
      </c>
    </row>
    <row r="1008" spans="2:9" x14ac:dyDescent="0.35">
      <c r="B1008" s="458" t="str">
        <f t="shared" si="16"/>
        <v>02/11/2019 10:00:00 AM</v>
      </c>
      <c r="C1008" s="458">
        <v>43507</v>
      </c>
      <c r="D1008" s="459">
        <v>0.41666666666666669</v>
      </c>
      <c r="E1008" s="2">
        <f>Electricity!F1033</f>
        <v>0</v>
      </c>
      <c r="F1008" s="2">
        <f>Electricity!G1033</f>
        <v>0</v>
      </c>
      <c r="G1008" s="2">
        <f>Electricity!H1033</f>
        <v>0</v>
      </c>
      <c r="H1008" s="2">
        <f>Electricity!I1033</f>
        <v>0</v>
      </c>
      <c r="I1008" s="2">
        <f>Electricity!J1033</f>
        <v>0</v>
      </c>
    </row>
    <row r="1009" spans="2:9" x14ac:dyDescent="0.35">
      <c r="B1009" s="458" t="str">
        <f t="shared" si="16"/>
        <v>02/11/2019 11:00:00 AM</v>
      </c>
      <c r="C1009" s="458">
        <v>43507</v>
      </c>
      <c r="D1009" s="459">
        <v>0.45833333333333337</v>
      </c>
      <c r="E1009" s="2">
        <f>Electricity!F1034</f>
        <v>0</v>
      </c>
      <c r="F1009" s="2">
        <f>Electricity!G1034</f>
        <v>0</v>
      </c>
      <c r="G1009" s="2">
        <f>Electricity!H1034</f>
        <v>0</v>
      </c>
      <c r="H1009" s="2">
        <f>Electricity!I1034</f>
        <v>0</v>
      </c>
      <c r="I1009" s="2">
        <f>Electricity!J1034</f>
        <v>0</v>
      </c>
    </row>
    <row r="1010" spans="2:9" x14ac:dyDescent="0.35">
      <c r="B1010" s="458" t="str">
        <f t="shared" si="16"/>
        <v>02/11/2019 12:00:00 PM</v>
      </c>
      <c r="C1010" s="458">
        <v>43507</v>
      </c>
      <c r="D1010" s="459">
        <v>0.50000000000000011</v>
      </c>
      <c r="E1010" s="2">
        <f>Electricity!F1035</f>
        <v>0</v>
      </c>
      <c r="F1010" s="2">
        <f>Electricity!G1035</f>
        <v>0</v>
      </c>
      <c r="G1010" s="2">
        <f>Electricity!H1035</f>
        <v>0</v>
      </c>
      <c r="H1010" s="2">
        <f>Electricity!I1035</f>
        <v>0</v>
      </c>
      <c r="I1010" s="2">
        <f>Electricity!J1035</f>
        <v>0</v>
      </c>
    </row>
    <row r="1011" spans="2:9" x14ac:dyDescent="0.35">
      <c r="B1011" s="458" t="str">
        <f t="shared" si="16"/>
        <v>02/11/2019 01:00:00 PM</v>
      </c>
      <c r="C1011" s="458">
        <v>43507</v>
      </c>
      <c r="D1011" s="459">
        <v>0.54166666666666674</v>
      </c>
      <c r="E1011" s="2">
        <f>Electricity!F1036</f>
        <v>0</v>
      </c>
      <c r="F1011" s="2">
        <f>Electricity!G1036</f>
        <v>0</v>
      </c>
      <c r="G1011" s="2">
        <f>Electricity!H1036</f>
        <v>0</v>
      </c>
      <c r="H1011" s="2">
        <f>Electricity!I1036</f>
        <v>0</v>
      </c>
      <c r="I1011" s="2">
        <f>Electricity!J1036</f>
        <v>0</v>
      </c>
    </row>
    <row r="1012" spans="2:9" x14ac:dyDescent="0.35">
      <c r="B1012" s="458" t="str">
        <f t="shared" si="16"/>
        <v>02/11/2019 02:00:00 PM</v>
      </c>
      <c r="C1012" s="458">
        <v>43507</v>
      </c>
      <c r="D1012" s="459">
        <v>0.58333333333333337</v>
      </c>
      <c r="E1012" s="2">
        <f>Electricity!F1037</f>
        <v>0</v>
      </c>
      <c r="F1012" s="2">
        <f>Electricity!G1037</f>
        <v>0</v>
      </c>
      <c r="G1012" s="2">
        <f>Electricity!H1037</f>
        <v>0</v>
      </c>
      <c r="H1012" s="2">
        <f>Electricity!I1037</f>
        <v>0</v>
      </c>
      <c r="I1012" s="2">
        <f>Electricity!J1037</f>
        <v>0</v>
      </c>
    </row>
    <row r="1013" spans="2:9" x14ac:dyDescent="0.35">
      <c r="B1013" s="458" t="str">
        <f t="shared" si="16"/>
        <v>02/11/2019 03:00:00 PM</v>
      </c>
      <c r="C1013" s="458">
        <v>43507</v>
      </c>
      <c r="D1013" s="459">
        <v>0.62500000000000011</v>
      </c>
      <c r="E1013" s="2">
        <f>Electricity!F1038</f>
        <v>0</v>
      </c>
      <c r="F1013" s="2">
        <f>Electricity!G1038</f>
        <v>0</v>
      </c>
      <c r="G1013" s="2">
        <f>Electricity!H1038</f>
        <v>0</v>
      </c>
      <c r="H1013" s="2">
        <f>Electricity!I1038</f>
        <v>0</v>
      </c>
      <c r="I1013" s="2">
        <f>Electricity!J1038</f>
        <v>0</v>
      </c>
    </row>
    <row r="1014" spans="2:9" x14ac:dyDescent="0.35">
      <c r="B1014" s="458" t="str">
        <f t="shared" si="16"/>
        <v>02/11/2019 04:00:00 PM</v>
      </c>
      <c r="C1014" s="458">
        <v>43507</v>
      </c>
      <c r="D1014" s="459">
        <v>0.66666666666666674</v>
      </c>
      <c r="E1014" s="2">
        <f>Electricity!F1039</f>
        <v>0</v>
      </c>
      <c r="F1014" s="2">
        <f>Electricity!G1039</f>
        <v>0</v>
      </c>
      <c r="G1014" s="2">
        <f>Electricity!H1039</f>
        <v>0</v>
      </c>
      <c r="H1014" s="2">
        <f>Electricity!I1039</f>
        <v>0</v>
      </c>
      <c r="I1014" s="2">
        <f>Electricity!J1039</f>
        <v>0</v>
      </c>
    </row>
    <row r="1015" spans="2:9" x14ac:dyDescent="0.35">
      <c r="B1015" s="458" t="str">
        <f t="shared" si="16"/>
        <v>02/11/2019 05:00:00 PM</v>
      </c>
      <c r="C1015" s="458">
        <v>43507</v>
      </c>
      <c r="D1015" s="459">
        <v>0.70833333333333337</v>
      </c>
      <c r="E1015" s="2">
        <f>Electricity!F1040</f>
        <v>0</v>
      </c>
      <c r="F1015" s="2">
        <f>Electricity!G1040</f>
        <v>0</v>
      </c>
      <c r="G1015" s="2">
        <f>Electricity!H1040</f>
        <v>0</v>
      </c>
      <c r="H1015" s="2">
        <f>Electricity!I1040</f>
        <v>0</v>
      </c>
      <c r="I1015" s="2">
        <f>Electricity!J1040</f>
        <v>0</v>
      </c>
    </row>
    <row r="1016" spans="2:9" x14ac:dyDescent="0.35">
      <c r="B1016" s="458" t="str">
        <f t="shared" si="16"/>
        <v>02/11/2019 06:00:00 PM</v>
      </c>
      <c r="C1016" s="458">
        <v>43507</v>
      </c>
      <c r="D1016" s="459">
        <v>0.75000000000000011</v>
      </c>
      <c r="E1016" s="2">
        <f>Electricity!F1041</f>
        <v>0</v>
      </c>
      <c r="F1016" s="2">
        <f>Electricity!G1041</f>
        <v>0</v>
      </c>
      <c r="G1016" s="2">
        <f>Electricity!H1041</f>
        <v>0</v>
      </c>
      <c r="H1016" s="2">
        <f>Electricity!I1041</f>
        <v>0</v>
      </c>
      <c r="I1016" s="2">
        <f>Electricity!J1041</f>
        <v>0</v>
      </c>
    </row>
    <row r="1017" spans="2:9" x14ac:dyDescent="0.35">
      <c r="B1017" s="458" t="str">
        <f t="shared" si="16"/>
        <v>02/11/2019 07:00:00 PM</v>
      </c>
      <c r="C1017" s="458">
        <v>43507</v>
      </c>
      <c r="D1017" s="459">
        <v>0.79166666666666674</v>
      </c>
      <c r="E1017" s="2">
        <f>Electricity!F1042</f>
        <v>0</v>
      </c>
      <c r="F1017" s="2">
        <f>Electricity!G1042</f>
        <v>0</v>
      </c>
      <c r="G1017" s="2">
        <f>Electricity!H1042</f>
        <v>0</v>
      </c>
      <c r="H1017" s="2">
        <f>Electricity!I1042</f>
        <v>0</v>
      </c>
      <c r="I1017" s="2">
        <f>Electricity!J1042</f>
        <v>0</v>
      </c>
    </row>
    <row r="1018" spans="2:9" x14ac:dyDescent="0.35">
      <c r="B1018" s="458" t="str">
        <f t="shared" si="16"/>
        <v>02/11/2019 08:00:00 PM</v>
      </c>
      <c r="C1018" s="458">
        <v>43507</v>
      </c>
      <c r="D1018" s="459">
        <v>0.83333333333333337</v>
      </c>
      <c r="E1018" s="2">
        <f>Electricity!F1043</f>
        <v>0</v>
      </c>
      <c r="F1018" s="2">
        <f>Electricity!G1043</f>
        <v>0</v>
      </c>
      <c r="G1018" s="2">
        <f>Electricity!H1043</f>
        <v>0</v>
      </c>
      <c r="H1018" s="2">
        <f>Electricity!I1043</f>
        <v>0</v>
      </c>
      <c r="I1018" s="2">
        <f>Electricity!J1043</f>
        <v>0</v>
      </c>
    </row>
    <row r="1019" spans="2:9" x14ac:dyDescent="0.35">
      <c r="B1019" s="458" t="str">
        <f t="shared" si="16"/>
        <v>02/11/2019 09:00:00 PM</v>
      </c>
      <c r="C1019" s="458">
        <v>43507</v>
      </c>
      <c r="D1019" s="459">
        <v>0.87500000000000011</v>
      </c>
      <c r="E1019" s="2">
        <f>Electricity!F1044</f>
        <v>0</v>
      </c>
      <c r="F1019" s="2">
        <f>Electricity!G1044</f>
        <v>0</v>
      </c>
      <c r="G1019" s="2">
        <f>Electricity!H1044</f>
        <v>0</v>
      </c>
      <c r="H1019" s="2">
        <f>Electricity!I1044</f>
        <v>0</v>
      </c>
      <c r="I1019" s="2">
        <f>Electricity!J1044</f>
        <v>0</v>
      </c>
    </row>
    <row r="1020" spans="2:9" x14ac:dyDescent="0.35">
      <c r="B1020" s="458" t="str">
        <f t="shared" si="16"/>
        <v>02/11/2019 10:00:00 PM</v>
      </c>
      <c r="C1020" s="458">
        <v>43507</v>
      </c>
      <c r="D1020" s="459">
        <v>0.91666666666666674</v>
      </c>
      <c r="E1020" s="2">
        <f>Electricity!F1045</f>
        <v>0</v>
      </c>
      <c r="F1020" s="2">
        <f>Electricity!G1045</f>
        <v>0</v>
      </c>
      <c r="G1020" s="2">
        <f>Electricity!H1045</f>
        <v>0</v>
      </c>
      <c r="H1020" s="2">
        <f>Electricity!I1045</f>
        <v>0</v>
      </c>
      <c r="I1020" s="2">
        <f>Electricity!J1045</f>
        <v>0</v>
      </c>
    </row>
    <row r="1021" spans="2:9" x14ac:dyDescent="0.35">
      <c r="B1021" s="458" t="str">
        <f t="shared" si="16"/>
        <v>02/11/2019 11:00:00 PM</v>
      </c>
      <c r="C1021" s="458">
        <v>43507</v>
      </c>
      <c r="D1021" s="459">
        <v>0.95833333333333337</v>
      </c>
      <c r="E1021" s="2">
        <f>Electricity!F1046</f>
        <v>0</v>
      </c>
      <c r="F1021" s="2">
        <f>Electricity!G1046</f>
        <v>0</v>
      </c>
      <c r="G1021" s="2">
        <f>Electricity!H1046</f>
        <v>0</v>
      </c>
      <c r="H1021" s="2">
        <f>Electricity!I1046</f>
        <v>0</v>
      </c>
      <c r="I1021" s="2">
        <f>Electricity!J1046</f>
        <v>0</v>
      </c>
    </row>
    <row r="1022" spans="2:9" x14ac:dyDescent="0.35">
      <c r="B1022" s="458" t="str">
        <f t="shared" si="16"/>
        <v>02/12/2019 12:00:00 AM</v>
      </c>
      <c r="C1022" s="458">
        <v>43508</v>
      </c>
      <c r="D1022" s="459">
        <v>3.1225022567582528E-17</v>
      </c>
      <c r="E1022" s="2">
        <f>Electricity!F1047</f>
        <v>0</v>
      </c>
      <c r="F1022" s="2">
        <f>Electricity!G1047</f>
        <v>0</v>
      </c>
      <c r="G1022" s="2">
        <f>Electricity!H1047</f>
        <v>0</v>
      </c>
      <c r="H1022" s="2">
        <f>Electricity!I1047</f>
        <v>0</v>
      </c>
      <c r="I1022" s="2">
        <f>Electricity!J1047</f>
        <v>0</v>
      </c>
    </row>
    <row r="1023" spans="2:9" x14ac:dyDescent="0.35">
      <c r="B1023" s="458" t="str">
        <f t="shared" si="16"/>
        <v>02/12/2019 01:00:00 AM</v>
      </c>
      <c r="C1023" s="458">
        <v>43508</v>
      </c>
      <c r="D1023" s="459">
        <v>4.1666666666666699E-2</v>
      </c>
      <c r="E1023" s="2">
        <f>Electricity!F1048</f>
        <v>0</v>
      </c>
      <c r="F1023" s="2">
        <f>Electricity!G1048</f>
        <v>0</v>
      </c>
      <c r="G1023" s="2">
        <f>Electricity!H1048</f>
        <v>0</v>
      </c>
      <c r="H1023" s="2">
        <f>Electricity!I1048</f>
        <v>0</v>
      </c>
      <c r="I1023" s="2">
        <f>Electricity!J1048</f>
        <v>0</v>
      </c>
    </row>
    <row r="1024" spans="2:9" x14ac:dyDescent="0.35">
      <c r="B1024" s="458" t="str">
        <f t="shared" si="16"/>
        <v>02/12/2019 02:00:00 AM</v>
      </c>
      <c r="C1024" s="458">
        <v>43508</v>
      </c>
      <c r="D1024" s="459">
        <v>8.333333333333337E-2</v>
      </c>
      <c r="E1024" s="2">
        <f>Electricity!F1049</f>
        <v>0</v>
      </c>
      <c r="F1024" s="2">
        <f>Electricity!G1049</f>
        <v>0</v>
      </c>
      <c r="G1024" s="2">
        <f>Electricity!H1049</f>
        <v>0</v>
      </c>
      <c r="H1024" s="2">
        <f>Electricity!I1049</f>
        <v>0</v>
      </c>
      <c r="I1024" s="2">
        <f>Electricity!J1049</f>
        <v>0</v>
      </c>
    </row>
    <row r="1025" spans="2:9" x14ac:dyDescent="0.35">
      <c r="B1025" s="458" t="str">
        <f t="shared" si="16"/>
        <v>02/12/2019 03:00:00 AM</v>
      </c>
      <c r="C1025" s="458">
        <v>43508</v>
      </c>
      <c r="D1025" s="459">
        <v>0.12500000000000006</v>
      </c>
      <c r="E1025" s="2">
        <f>Electricity!F1050</f>
        <v>0</v>
      </c>
      <c r="F1025" s="2">
        <f>Electricity!G1050</f>
        <v>0</v>
      </c>
      <c r="G1025" s="2">
        <f>Electricity!H1050</f>
        <v>0</v>
      </c>
      <c r="H1025" s="2">
        <f>Electricity!I1050</f>
        <v>0</v>
      </c>
      <c r="I1025" s="2">
        <f>Electricity!J1050</f>
        <v>0</v>
      </c>
    </row>
    <row r="1026" spans="2:9" x14ac:dyDescent="0.35">
      <c r="B1026" s="458" t="str">
        <f t="shared" si="16"/>
        <v>02/12/2019 04:00:00 AM</v>
      </c>
      <c r="C1026" s="458">
        <v>43508</v>
      </c>
      <c r="D1026" s="459">
        <v>0.16666666666666669</v>
      </c>
      <c r="E1026" s="2">
        <f>Electricity!F1051</f>
        <v>0</v>
      </c>
      <c r="F1026" s="2">
        <f>Electricity!G1051</f>
        <v>0</v>
      </c>
      <c r="G1026" s="2">
        <f>Electricity!H1051</f>
        <v>0</v>
      </c>
      <c r="H1026" s="2">
        <f>Electricity!I1051</f>
        <v>0</v>
      </c>
      <c r="I1026" s="2">
        <f>Electricity!J1051</f>
        <v>0</v>
      </c>
    </row>
    <row r="1027" spans="2:9" x14ac:dyDescent="0.35">
      <c r="B1027" s="458" t="str">
        <f t="shared" si="16"/>
        <v>02/12/2019 05:00:00 AM</v>
      </c>
      <c r="C1027" s="458">
        <v>43508</v>
      </c>
      <c r="D1027" s="459">
        <v>0.20833333333333337</v>
      </c>
      <c r="E1027" s="2">
        <f>Electricity!F1052</f>
        <v>0</v>
      </c>
      <c r="F1027" s="2">
        <f>Electricity!G1052</f>
        <v>0</v>
      </c>
      <c r="G1027" s="2">
        <f>Electricity!H1052</f>
        <v>0</v>
      </c>
      <c r="H1027" s="2">
        <f>Electricity!I1052</f>
        <v>0</v>
      </c>
      <c r="I1027" s="2">
        <f>Electricity!J1052</f>
        <v>0</v>
      </c>
    </row>
    <row r="1028" spans="2:9" x14ac:dyDescent="0.35">
      <c r="B1028" s="458" t="str">
        <f t="shared" si="16"/>
        <v>02/12/2019 06:00:00 AM</v>
      </c>
      <c r="C1028" s="458">
        <v>43508</v>
      </c>
      <c r="D1028" s="459">
        <v>0.25</v>
      </c>
      <c r="E1028" s="2">
        <f>Electricity!F1053</f>
        <v>0</v>
      </c>
      <c r="F1028" s="2">
        <f>Electricity!G1053</f>
        <v>0</v>
      </c>
      <c r="G1028" s="2">
        <f>Electricity!H1053</f>
        <v>0</v>
      </c>
      <c r="H1028" s="2">
        <f>Electricity!I1053</f>
        <v>0</v>
      </c>
      <c r="I1028" s="2">
        <f>Electricity!J1053</f>
        <v>0</v>
      </c>
    </row>
    <row r="1029" spans="2:9" x14ac:dyDescent="0.35">
      <c r="B1029" s="458" t="str">
        <f t="shared" si="16"/>
        <v>02/12/2019 07:00:00 AM</v>
      </c>
      <c r="C1029" s="458">
        <v>43508</v>
      </c>
      <c r="D1029" s="459">
        <v>0.29166666666666669</v>
      </c>
      <c r="E1029" s="2">
        <f>Electricity!F1054</f>
        <v>0</v>
      </c>
      <c r="F1029" s="2">
        <f>Electricity!G1054</f>
        <v>0</v>
      </c>
      <c r="G1029" s="2">
        <f>Electricity!H1054</f>
        <v>0</v>
      </c>
      <c r="H1029" s="2">
        <f>Electricity!I1054</f>
        <v>0</v>
      </c>
      <c r="I1029" s="2">
        <f>Electricity!J1054</f>
        <v>0</v>
      </c>
    </row>
    <row r="1030" spans="2:9" x14ac:dyDescent="0.35">
      <c r="B1030" s="458" t="str">
        <f t="shared" si="16"/>
        <v>02/12/2019 08:00:00 AM</v>
      </c>
      <c r="C1030" s="458">
        <v>43508</v>
      </c>
      <c r="D1030" s="459">
        <v>0.33333333333333337</v>
      </c>
      <c r="E1030" s="2">
        <f>Electricity!F1055</f>
        <v>0</v>
      </c>
      <c r="F1030" s="2">
        <f>Electricity!G1055</f>
        <v>0</v>
      </c>
      <c r="G1030" s="2">
        <f>Electricity!H1055</f>
        <v>0</v>
      </c>
      <c r="H1030" s="2">
        <f>Electricity!I1055</f>
        <v>0</v>
      </c>
      <c r="I1030" s="2">
        <f>Electricity!J1055</f>
        <v>0</v>
      </c>
    </row>
    <row r="1031" spans="2:9" x14ac:dyDescent="0.35">
      <c r="B1031" s="458" t="str">
        <f t="shared" si="16"/>
        <v>02/12/2019 09:00:00 AM</v>
      </c>
      <c r="C1031" s="458">
        <v>43508</v>
      </c>
      <c r="D1031" s="459">
        <v>0.375</v>
      </c>
      <c r="E1031" s="2">
        <f>Electricity!F1056</f>
        <v>0</v>
      </c>
      <c r="F1031" s="2">
        <f>Electricity!G1056</f>
        <v>0</v>
      </c>
      <c r="G1031" s="2">
        <f>Electricity!H1056</f>
        <v>0</v>
      </c>
      <c r="H1031" s="2">
        <f>Electricity!I1056</f>
        <v>0</v>
      </c>
      <c r="I1031" s="2">
        <f>Electricity!J1056</f>
        <v>0</v>
      </c>
    </row>
    <row r="1032" spans="2:9" x14ac:dyDescent="0.35">
      <c r="B1032" s="458" t="str">
        <f t="shared" si="16"/>
        <v>02/12/2019 10:00:00 AM</v>
      </c>
      <c r="C1032" s="458">
        <v>43508</v>
      </c>
      <c r="D1032" s="459">
        <v>0.41666666666666669</v>
      </c>
      <c r="E1032" s="2">
        <f>Electricity!F1057</f>
        <v>0</v>
      </c>
      <c r="F1032" s="2">
        <f>Electricity!G1057</f>
        <v>0</v>
      </c>
      <c r="G1032" s="2">
        <f>Electricity!H1057</f>
        <v>0</v>
      </c>
      <c r="H1032" s="2">
        <f>Electricity!I1057</f>
        <v>0</v>
      </c>
      <c r="I1032" s="2">
        <f>Electricity!J1057</f>
        <v>0</v>
      </c>
    </row>
    <row r="1033" spans="2:9" x14ac:dyDescent="0.35">
      <c r="B1033" s="458" t="str">
        <f t="shared" si="16"/>
        <v>02/12/2019 11:00:00 AM</v>
      </c>
      <c r="C1033" s="458">
        <v>43508</v>
      </c>
      <c r="D1033" s="459">
        <v>0.45833333333333337</v>
      </c>
      <c r="E1033" s="2">
        <f>Electricity!F1058</f>
        <v>0</v>
      </c>
      <c r="F1033" s="2">
        <f>Electricity!G1058</f>
        <v>0</v>
      </c>
      <c r="G1033" s="2">
        <f>Electricity!H1058</f>
        <v>0</v>
      </c>
      <c r="H1033" s="2">
        <f>Electricity!I1058</f>
        <v>0</v>
      </c>
      <c r="I1033" s="2">
        <f>Electricity!J1058</f>
        <v>0</v>
      </c>
    </row>
    <row r="1034" spans="2:9" x14ac:dyDescent="0.35">
      <c r="B1034" s="458" t="str">
        <f t="shared" si="16"/>
        <v>02/12/2019 12:00:00 PM</v>
      </c>
      <c r="C1034" s="458">
        <v>43508</v>
      </c>
      <c r="D1034" s="459">
        <v>0.50000000000000011</v>
      </c>
      <c r="E1034" s="2">
        <f>Electricity!F1059</f>
        <v>0</v>
      </c>
      <c r="F1034" s="2">
        <f>Electricity!G1059</f>
        <v>0</v>
      </c>
      <c r="G1034" s="2">
        <f>Electricity!H1059</f>
        <v>0</v>
      </c>
      <c r="H1034" s="2">
        <f>Electricity!I1059</f>
        <v>0</v>
      </c>
      <c r="I1034" s="2">
        <f>Electricity!J1059</f>
        <v>0</v>
      </c>
    </row>
    <row r="1035" spans="2:9" x14ac:dyDescent="0.35">
      <c r="B1035" s="458" t="str">
        <f t="shared" si="16"/>
        <v>02/12/2019 01:00:00 PM</v>
      </c>
      <c r="C1035" s="458">
        <v>43508</v>
      </c>
      <c r="D1035" s="459">
        <v>0.54166666666666674</v>
      </c>
      <c r="E1035" s="2">
        <f>Electricity!F1060</f>
        <v>0</v>
      </c>
      <c r="F1035" s="2">
        <f>Electricity!G1060</f>
        <v>0</v>
      </c>
      <c r="G1035" s="2">
        <f>Electricity!H1060</f>
        <v>0</v>
      </c>
      <c r="H1035" s="2">
        <f>Electricity!I1060</f>
        <v>0</v>
      </c>
      <c r="I1035" s="2">
        <f>Electricity!J1060</f>
        <v>0</v>
      </c>
    </row>
    <row r="1036" spans="2:9" x14ac:dyDescent="0.35">
      <c r="B1036" s="458" t="str">
        <f t="shared" si="16"/>
        <v>02/12/2019 02:00:00 PM</v>
      </c>
      <c r="C1036" s="458">
        <v>43508</v>
      </c>
      <c r="D1036" s="459">
        <v>0.58333333333333337</v>
      </c>
      <c r="E1036" s="2">
        <f>Electricity!F1061</f>
        <v>0</v>
      </c>
      <c r="F1036" s="2">
        <f>Electricity!G1061</f>
        <v>0</v>
      </c>
      <c r="G1036" s="2">
        <f>Electricity!H1061</f>
        <v>0</v>
      </c>
      <c r="H1036" s="2">
        <f>Electricity!I1061</f>
        <v>0</v>
      </c>
      <c r="I1036" s="2">
        <f>Electricity!J1061</f>
        <v>0</v>
      </c>
    </row>
    <row r="1037" spans="2:9" x14ac:dyDescent="0.35">
      <c r="B1037" s="458" t="str">
        <f t="shared" si="16"/>
        <v>02/12/2019 03:00:00 PM</v>
      </c>
      <c r="C1037" s="458">
        <v>43508</v>
      </c>
      <c r="D1037" s="459">
        <v>0.62500000000000011</v>
      </c>
      <c r="E1037" s="2">
        <f>Electricity!F1062</f>
        <v>0</v>
      </c>
      <c r="F1037" s="2">
        <f>Electricity!G1062</f>
        <v>0</v>
      </c>
      <c r="G1037" s="2">
        <f>Electricity!H1062</f>
        <v>0</v>
      </c>
      <c r="H1037" s="2">
        <f>Electricity!I1062</f>
        <v>0</v>
      </c>
      <c r="I1037" s="2">
        <f>Electricity!J1062</f>
        <v>0</v>
      </c>
    </row>
    <row r="1038" spans="2:9" x14ac:dyDescent="0.35">
      <c r="B1038" s="458" t="str">
        <f t="shared" si="16"/>
        <v>02/12/2019 04:00:00 PM</v>
      </c>
      <c r="C1038" s="458">
        <v>43508</v>
      </c>
      <c r="D1038" s="459">
        <v>0.66666666666666674</v>
      </c>
      <c r="E1038" s="2">
        <f>Electricity!F1063</f>
        <v>0</v>
      </c>
      <c r="F1038" s="2">
        <f>Electricity!G1063</f>
        <v>0</v>
      </c>
      <c r="G1038" s="2">
        <f>Electricity!H1063</f>
        <v>0</v>
      </c>
      <c r="H1038" s="2">
        <f>Electricity!I1063</f>
        <v>0</v>
      </c>
      <c r="I1038" s="2">
        <f>Electricity!J1063</f>
        <v>0</v>
      </c>
    </row>
    <row r="1039" spans="2:9" x14ac:dyDescent="0.35">
      <c r="B1039" s="458" t="str">
        <f t="shared" ref="B1039:B1102" si="17">CONCATENATE(TEXT(C1039,"mm/dd/yyyy")," ",TEXT(D1039,"hh:mm:ss AM/PM"))</f>
        <v>02/12/2019 05:00:00 PM</v>
      </c>
      <c r="C1039" s="458">
        <v>43508</v>
      </c>
      <c r="D1039" s="459">
        <v>0.70833333333333337</v>
      </c>
      <c r="E1039" s="2">
        <f>Electricity!F1064</f>
        <v>0</v>
      </c>
      <c r="F1039" s="2">
        <f>Electricity!G1064</f>
        <v>0</v>
      </c>
      <c r="G1039" s="2">
        <f>Electricity!H1064</f>
        <v>0</v>
      </c>
      <c r="H1039" s="2">
        <f>Electricity!I1064</f>
        <v>0</v>
      </c>
      <c r="I1039" s="2">
        <f>Electricity!J1064</f>
        <v>0</v>
      </c>
    </row>
    <row r="1040" spans="2:9" x14ac:dyDescent="0.35">
      <c r="B1040" s="458" t="str">
        <f t="shared" si="17"/>
        <v>02/12/2019 06:00:00 PM</v>
      </c>
      <c r="C1040" s="458">
        <v>43508</v>
      </c>
      <c r="D1040" s="459">
        <v>0.75000000000000011</v>
      </c>
      <c r="E1040" s="2">
        <f>Electricity!F1065</f>
        <v>0</v>
      </c>
      <c r="F1040" s="2">
        <f>Electricity!G1065</f>
        <v>0</v>
      </c>
      <c r="G1040" s="2">
        <f>Electricity!H1065</f>
        <v>0</v>
      </c>
      <c r="H1040" s="2">
        <f>Electricity!I1065</f>
        <v>0</v>
      </c>
      <c r="I1040" s="2">
        <f>Electricity!J1065</f>
        <v>0</v>
      </c>
    </row>
    <row r="1041" spans="2:9" x14ac:dyDescent="0.35">
      <c r="B1041" s="458" t="str">
        <f t="shared" si="17"/>
        <v>02/12/2019 07:00:00 PM</v>
      </c>
      <c r="C1041" s="458">
        <v>43508</v>
      </c>
      <c r="D1041" s="459">
        <v>0.79166666666666674</v>
      </c>
      <c r="E1041" s="2">
        <f>Electricity!F1066</f>
        <v>0</v>
      </c>
      <c r="F1041" s="2">
        <f>Electricity!G1066</f>
        <v>0</v>
      </c>
      <c r="G1041" s="2">
        <f>Electricity!H1066</f>
        <v>0</v>
      </c>
      <c r="H1041" s="2">
        <f>Electricity!I1066</f>
        <v>0</v>
      </c>
      <c r="I1041" s="2">
        <f>Electricity!J1066</f>
        <v>0</v>
      </c>
    </row>
    <row r="1042" spans="2:9" x14ac:dyDescent="0.35">
      <c r="B1042" s="458" t="str">
        <f t="shared" si="17"/>
        <v>02/12/2019 08:00:00 PM</v>
      </c>
      <c r="C1042" s="458">
        <v>43508</v>
      </c>
      <c r="D1042" s="459">
        <v>0.83333333333333337</v>
      </c>
      <c r="E1042" s="2">
        <f>Electricity!F1067</f>
        <v>0</v>
      </c>
      <c r="F1042" s="2">
        <f>Electricity!G1067</f>
        <v>0</v>
      </c>
      <c r="G1042" s="2">
        <f>Electricity!H1067</f>
        <v>0</v>
      </c>
      <c r="H1042" s="2">
        <f>Electricity!I1067</f>
        <v>0</v>
      </c>
      <c r="I1042" s="2">
        <f>Electricity!J1067</f>
        <v>0</v>
      </c>
    </row>
    <row r="1043" spans="2:9" x14ac:dyDescent="0.35">
      <c r="B1043" s="458" t="str">
        <f t="shared" si="17"/>
        <v>02/12/2019 09:00:00 PM</v>
      </c>
      <c r="C1043" s="458">
        <v>43508</v>
      </c>
      <c r="D1043" s="459">
        <v>0.87500000000000011</v>
      </c>
      <c r="E1043" s="2">
        <f>Electricity!F1068</f>
        <v>0</v>
      </c>
      <c r="F1043" s="2">
        <f>Electricity!G1068</f>
        <v>0</v>
      </c>
      <c r="G1043" s="2">
        <f>Electricity!H1068</f>
        <v>0</v>
      </c>
      <c r="H1043" s="2">
        <f>Electricity!I1068</f>
        <v>0</v>
      </c>
      <c r="I1043" s="2">
        <f>Electricity!J1068</f>
        <v>0</v>
      </c>
    </row>
    <row r="1044" spans="2:9" x14ac:dyDescent="0.35">
      <c r="B1044" s="458" t="str">
        <f t="shared" si="17"/>
        <v>02/12/2019 10:00:00 PM</v>
      </c>
      <c r="C1044" s="458">
        <v>43508</v>
      </c>
      <c r="D1044" s="459">
        <v>0.91666666666666674</v>
      </c>
      <c r="E1044" s="2">
        <f>Electricity!F1069</f>
        <v>0</v>
      </c>
      <c r="F1044" s="2">
        <f>Electricity!G1069</f>
        <v>0</v>
      </c>
      <c r="G1044" s="2">
        <f>Electricity!H1069</f>
        <v>0</v>
      </c>
      <c r="H1044" s="2">
        <f>Electricity!I1069</f>
        <v>0</v>
      </c>
      <c r="I1044" s="2">
        <f>Electricity!J1069</f>
        <v>0</v>
      </c>
    </row>
    <row r="1045" spans="2:9" x14ac:dyDescent="0.35">
      <c r="B1045" s="458" t="str">
        <f t="shared" si="17"/>
        <v>02/12/2019 11:00:00 PM</v>
      </c>
      <c r="C1045" s="458">
        <v>43508</v>
      </c>
      <c r="D1045" s="459">
        <v>0.95833333333333337</v>
      </c>
      <c r="E1045" s="2">
        <f>Electricity!F1070</f>
        <v>0</v>
      </c>
      <c r="F1045" s="2">
        <f>Electricity!G1070</f>
        <v>0</v>
      </c>
      <c r="G1045" s="2">
        <f>Electricity!H1070</f>
        <v>0</v>
      </c>
      <c r="H1045" s="2">
        <f>Electricity!I1070</f>
        <v>0</v>
      </c>
      <c r="I1045" s="2">
        <f>Electricity!J1070</f>
        <v>0</v>
      </c>
    </row>
    <row r="1046" spans="2:9" x14ac:dyDescent="0.35">
      <c r="B1046" s="458" t="str">
        <f t="shared" si="17"/>
        <v>02/13/2019 12:00:00 AM</v>
      </c>
      <c r="C1046" s="458">
        <v>43509</v>
      </c>
      <c r="D1046" s="459">
        <v>3.1225022567582528E-17</v>
      </c>
      <c r="E1046" s="2">
        <f>Electricity!F1071</f>
        <v>0</v>
      </c>
      <c r="F1046" s="2">
        <f>Electricity!G1071</f>
        <v>0</v>
      </c>
      <c r="G1046" s="2">
        <f>Electricity!H1071</f>
        <v>0</v>
      </c>
      <c r="H1046" s="2">
        <f>Electricity!I1071</f>
        <v>0</v>
      </c>
      <c r="I1046" s="2">
        <f>Electricity!J1071</f>
        <v>0</v>
      </c>
    </row>
    <row r="1047" spans="2:9" x14ac:dyDescent="0.35">
      <c r="B1047" s="458" t="str">
        <f t="shared" si="17"/>
        <v>02/13/2019 01:00:00 AM</v>
      </c>
      <c r="C1047" s="458">
        <v>43509</v>
      </c>
      <c r="D1047" s="459">
        <v>4.1666666666666699E-2</v>
      </c>
      <c r="E1047" s="2">
        <f>Electricity!F1072</f>
        <v>0</v>
      </c>
      <c r="F1047" s="2">
        <f>Electricity!G1072</f>
        <v>0</v>
      </c>
      <c r="G1047" s="2">
        <f>Electricity!H1072</f>
        <v>0</v>
      </c>
      <c r="H1047" s="2">
        <f>Electricity!I1072</f>
        <v>0</v>
      </c>
      <c r="I1047" s="2">
        <f>Electricity!J1072</f>
        <v>0</v>
      </c>
    </row>
    <row r="1048" spans="2:9" x14ac:dyDescent="0.35">
      <c r="B1048" s="458" t="str">
        <f t="shared" si="17"/>
        <v>02/13/2019 02:00:00 AM</v>
      </c>
      <c r="C1048" s="458">
        <v>43509</v>
      </c>
      <c r="D1048" s="459">
        <v>8.333333333333337E-2</v>
      </c>
      <c r="E1048" s="2">
        <f>Electricity!F1073</f>
        <v>0</v>
      </c>
      <c r="F1048" s="2">
        <f>Electricity!G1073</f>
        <v>0</v>
      </c>
      <c r="G1048" s="2">
        <f>Electricity!H1073</f>
        <v>0</v>
      </c>
      <c r="H1048" s="2">
        <f>Electricity!I1073</f>
        <v>0</v>
      </c>
      <c r="I1048" s="2">
        <f>Electricity!J1073</f>
        <v>0</v>
      </c>
    </row>
    <row r="1049" spans="2:9" x14ac:dyDescent="0.35">
      <c r="B1049" s="458" t="str">
        <f t="shared" si="17"/>
        <v>02/13/2019 03:00:00 AM</v>
      </c>
      <c r="C1049" s="458">
        <v>43509</v>
      </c>
      <c r="D1049" s="459">
        <v>0.12500000000000006</v>
      </c>
      <c r="E1049" s="2">
        <f>Electricity!F1074</f>
        <v>0</v>
      </c>
      <c r="F1049" s="2">
        <f>Electricity!G1074</f>
        <v>0</v>
      </c>
      <c r="G1049" s="2">
        <f>Electricity!H1074</f>
        <v>0</v>
      </c>
      <c r="H1049" s="2">
        <f>Electricity!I1074</f>
        <v>0</v>
      </c>
      <c r="I1049" s="2">
        <f>Electricity!J1074</f>
        <v>0</v>
      </c>
    </row>
    <row r="1050" spans="2:9" x14ac:dyDescent="0.35">
      <c r="B1050" s="458" t="str">
        <f t="shared" si="17"/>
        <v>02/13/2019 04:00:00 AM</v>
      </c>
      <c r="C1050" s="458">
        <v>43509</v>
      </c>
      <c r="D1050" s="459">
        <v>0.16666666666666669</v>
      </c>
      <c r="E1050" s="2">
        <f>Electricity!F1075</f>
        <v>0</v>
      </c>
      <c r="F1050" s="2">
        <f>Electricity!G1075</f>
        <v>0</v>
      </c>
      <c r="G1050" s="2">
        <f>Electricity!H1075</f>
        <v>0</v>
      </c>
      <c r="H1050" s="2">
        <f>Electricity!I1075</f>
        <v>0</v>
      </c>
      <c r="I1050" s="2">
        <f>Electricity!J1075</f>
        <v>0</v>
      </c>
    </row>
    <row r="1051" spans="2:9" x14ac:dyDescent="0.35">
      <c r="B1051" s="458" t="str">
        <f t="shared" si="17"/>
        <v>02/13/2019 05:00:00 AM</v>
      </c>
      <c r="C1051" s="458">
        <v>43509</v>
      </c>
      <c r="D1051" s="459">
        <v>0.20833333333333337</v>
      </c>
      <c r="E1051" s="2">
        <f>Electricity!F1076</f>
        <v>0</v>
      </c>
      <c r="F1051" s="2">
        <f>Electricity!G1076</f>
        <v>0</v>
      </c>
      <c r="G1051" s="2">
        <f>Electricity!H1076</f>
        <v>0</v>
      </c>
      <c r="H1051" s="2">
        <f>Electricity!I1076</f>
        <v>0</v>
      </c>
      <c r="I1051" s="2">
        <f>Electricity!J1076</f>
        <v>0</v>
      </c>
    </row>
    <row r="1052" spans="2:9" x14ac:dyDescent="0.35">
      <c r="B1052" s="458" t="str">
        <f t="shared" si="17"/>
        <v>02/13/2019 06:00:00 AM</v>
      </c>
      <c r="C1052" s="458">
        <v>43509</v>
      </c>
      <c r="D1052" s="459">
        <v>0.25</v>
      </c>
      <c r="E1052" s="2">
        <f>Electricity!F1077</f>
        <v>0</v>
      </c>
      <c r="F1052" s="2">
        <f>Electricity!G1077</f>
        <v>0</v>
      </c>
      <c r="G1052" s="2">
        <f>Electricity!H1077</f>
        <v>0</v>
      </c>
      <c r="H1052" s="2">
        <f>Electricity!I1077</f>
        <v>0</v>
      </c>
      <c r="I1052" s="2">
        <f>Electricity!J1077</f>
        <v>0</v>
      </c>
    </row>
    <row r="1053" spans="2:9" x14ac:dyDescent="0.35">
      <c r="B1053" s="458" t="str">
        <f t="shared" si="17"/>
        <v>02/13/2019 07:00:00 AM</v>
      </c>
      <c r="C1053" s="458">
        <v>43509</v>
      </c>
      <c r="D1053" s="459">
        <v>0.29166666666666669</v>
      </c>
      <c r="E1053" s="2">
        <f>Electricity!F1078</f>
        <v>0</v>
      </c>
      <c r="F1053" s="2">
        <f>Electricity!G1078</f>
        <v>0</v>
      </c>
      <c r="G1053" s="2">
        <f>Electricity!H1078</f>
        <v>0</v>
      </c>
      <c r="H1053" s="2">
        <f>Electricity!I1078</f>
        <v>0</v>
      </c>
      <c r="I1053" s="2">
        <f>Electricity!J1078</f>
        <v>0</v>
      </c>
    </row>
    <row r="1054" spans="2:9" x14ac:dyDescent="0.35">
      <c r="B1054" s="458" t="str">
        <f t="shared" si="17"/>
        <v>02/13/2019 08:00:00 AM</v>
      </c>
      <c r="C1054" s="458">
        <v>43509</v>
      </c>
      <c r="D1054" s="459">
        <v>0.33333333333333337</v>
      </c>
      <c r="E1054" s="2">
        <f>Electricity!F1079</f>
        <v>0</v>
      </c>
      <c r="F1054" s="2">
        <f>Electricity!G1079</f>
        <v>0</v>
      </c>
      <c r="G1054" s="2">
        <f>Electricity!H1079</f>
        <v>0</v>
      </c>
      <c r="H1054" s="2">
        <f>Electricity!I1079</f>
        <v>0</v>
      </c>
      <c r="I1054" s="2">
        <f>Electricity!J1079</f>
        <v>0</v>
      </c>
    </row>
    <row r="1055" spans="2:9" x14ac:dyDescent="0.35">
      <c r="B1055" s="458" t="str">
        <f t="shared" si="17"/>
        <v>02/13/2019 09:00:00 AM</v>
      </c>
      <c r="C1055" s="458">
        <v>43509</v>
      </c>
      <c r="D1055" s="459">
        <v>0.375</v>
      </c>
      <c r="E1055" s="2">
        <f>Electricity!F1080</f>
        <v>0</v>
      </c>
      <c r="F1055" s="2">
        <f>Electricity!G1080</f>
        <v>0</v>
      </c>
      <c r="G1055" s="2">
        <f>Electricity!H1080</f>
        <v>0</v>
      </c>
      <c r="H1055" s="2">
        <f>Electricity!I1080</f>
        <v>0</v>
      </c>
      <c r="I1055" s="2">
        <f>Electricity!J1080</f>
        <v>0</v>
      </c>
    </row>
    <row r="1056" spans="2:9" x14ac:dyDescent="0.35">
      <c r="B1056" s="458" t="str">
        <f t="shared" si="17"/>
        <v>02/13/2019 10:00:00 AM</v>
      </c>
      <c r="C1056" s="458">
        <v>43509</v>
      </c>
      <c r="D1056" s="459">
        <v>0.41666666666666669</v>
      </c>
      <c r="E1056" s="2">
        <f>Electricity!F1081</f>
        <v>0</v>
      </c>
      <c r="F1056" s="2">
        <f>Electricity!G1081</f>
        <v>0</v>
      </c>
      <c r="G1056" s="2">
        <f>Electricity!H1081</f>
        <v>0</v>
      </c>
      <c r="H1056" s="2">
        <f>Electricity!I1081</f>
        <v>0</v>
      </c>
      <c r="I1056" s="2">
        <f>Electricity!J1081</f>
        <v>0</v>
      </c>
    </row>
    <row r="1057" spans="2:9" x14ac:dyDescent="0.35">
      <c r="B1057" s="458" t="str">
        <f t="shared" si="17"/>
        <v>02/13/2019 11:00:00 AM</v>
      </c>
      <c r="C1057" s="458">
        <v>43509</v>
      </c>
      <c r="D1057" s="459">
        <v>0.45833333333333337</v>
      </c>
      <c r="E1057" s="2">
        <f>Electricity!F1082</f>
        <v>0</v>
      </c>
      <c r="F1057" s="2">
        <f>Electricity!G1082</f>
        <v>0</v>
      </c>
      <c r="G1057" s="2">
        <f>Electricity!H1082</f>
        <v>0</v>
      </c>
      <c r="H1057" s="2">
        <f>Electricity!I1082</f>
        <v>0</v>
      </c>
      <c r="I1057" s="2">
        <f>Electricity!J1082</f>
        <v>0</v>
      </c>
    </row>
    <row r="1058" spans="2:9" x14ac:dyDescent="0.35">
      <c r="B1058" s="458" t="str">
        <f t="shared" si="17"/>
        <v>02/13/2019 12:00:00 PM</v>
      </c>
      <c r="C1058" s="458">
        <v>43509</v>
      </c>
      <c r="D1058" s="459">
        <v>0.50000000000000011</v>
      </c>
      <c r="E1058" s="2">
        <f>Electricity!F1083</f>
        <v>0</v>
      </c>
      <c r="F1058" s="2">
        <f>Electricity!G1083</f>
        <v>0</v>
      </c>
      <c r="G1058" s="2">
        <f>Electricity!H1083</f>
        <v>0</v>
      </c>
      <c r="H1058" s="2">
        <f>Electricity!I1083</f>
        <v>0</v>
      </c>
      <c r="I1058" s="2">
        <f>Electricity!J1083</f>
        <v>0</v>
      </c>
    </row>
    <row r="1059" spans="2:9" x14ac:dyDescent="0.35">
      <c r="B1059" s="458" t="str">
        <f t="shared" si="17"/>
        <v>02/13/2019 01:00:00 PM</v>
      </c>
      <c r="C1059" s="458">
        <v>43509</v>
      </c>
      <c r="D1059" s="459">
        <v>0.54166666666666674</v>
      </c>
      <c r="E1059" s="2">
        <f>Electricity!F1084</f>
        <v>0</v>
      </c>
      <c r="F1059" s="2">
        <f>Electricity!G1084</f>
        <v>0</v>
      </c>
      <c r="G1059" s="2">
        <f>Electricity!H1084</f>
        <v>0</v>
      </c>
      <c r="H1059" s="2">
        <f>Electricity!I1084</f>
        <v>0</v>
      </c>
      <c r="I1059" s="2">
        <f>Electricity!J1084</f>
        <v>0</v>
      </c>
    </row>
    <row r="1060" spans="2:9" x14ac:dyDescent="0.35">
      <c r="B1060" s="458" t="str">
        <f t="shared" si="17"/>
        <v>02/13/2019 02:00:00 PM</v>
      </c>
      <c r="C1060" s="458">
        <v>43509</v>
      </c>
      <c r="D1060" s="459">
        <v>0.58333333333333337</v>
      </c>
      <c r="E1060" s="2">
        <f>Electricity!F1085</f>
        <v>0</v>
      </c>
      <c r="F1060" s="2">
        <f>Electricity!G1085</f>
        <v>0</v>
      </c>
      <c r="G1060" s="2">
        <f>Electricity!H1085</f>
        <v>0</v>
      </c>
      <c r="H1060" s="2">
        <f>Electricity!I1085</f>
        <v>0</v>
      </c>
      <c r="I1060" s="2">
        <f>Electricity!J1085</f>
        <v>0</v>
      </c>
    </row>
    <row r="1061" spans="2:9" x14ac:dyDescent="0.35">
      <c r="B1061" s="458" t="str">
        <f t="shared" si="17"/>
        <v>02/13/2019 03:00:00 PM</v>
      </c>
      <c r="C1061" s="458">
        <v>43509</v>
      </c>
      <c r="D1061" s="459">
        <v>0.62500000000000011</v>
      </c>
      <c r="E1061" s="2">
        <f>Electricity!F1086</f>
        <v>0</v>
      </c>
      <c r="F1061" s="2">
        <f>Electricity!G1086</f>
        <v>0</v>
      </c>
      <c r="G1061" s="2">
        <f>Electricity!H1086</f>
        <v>0</v>
      </c>
      <c r="H1061" s="2">
        <f>Electricity!I1086</f>
        <v>0</v>
      </c>
      <c r="I1061" s="2">
        <f>Electricity!J1086</f>
        <v>0</v>
      </c>
    </row>
    <row r="1062" spans="2:9" x14ac:dyDescent="0.35">
      <c r="B1062" s="458" t="str">
        <f t="shared" si="17"/>
        <v>02/13/2019 04:00:00 PM</v>
      </c>
      <c r="C1062" s="458">
        <v>43509</v>
      </c>
      <c r="D1062" s="459">
        <v>0.66666666666666674</v>
      </c>
      <c r="E1062" s="2">
        <f>Electricity!F1087</f>
        <v>0</v>
      </c>
      <c r="F1062" s="2">
        <f>Electricity!G1087</f>
        <v>0</v>
      </c>
      <c r="G1062" s="2">
        <f>Electricity!H1087</f>
        <v>0</v>
      </c>
      <c r="H1062" s="2">
        <f>Electricity!I1087</f>
        <v>0</v>
      </c>
      <c r="I1062" s="2">
        <f>Electricity!J1087</f>
        <v>0</v>
      </c>
    </row>
    <row r="1063" spans="2:9" x14ac:dyDescent="0.35">
      <c r="B1063" s="458" t="str">
        <f t="shared" si="17"/>
        <v>02/13/2019 05:00:00 PM</v>
      </c>
      <c r="C1063" s="458">
        <v>43509</v>
      </c>
      <c r="D1063" s="459">
        <v>0.70833333333333337</v>
      </c>
      <c r="E1063" s="2">
        <f>Electricity!F1088</f>
        <v>0</v>
      </c>
      <c r="F1063" s="2">
        <f>Electricity!G1088</f>
        <v>0</v>
      </c>
      <c r="G1063" s="2">
        <f>Electricity!H1088</f>
        <v>0</v>
      </c>
      <c r="H1063" s="2">
        <f>Electricity!I1088</f>
        <v>0</v>
      </c>
      <c r="I1063" s="2">
        <f>Electricity!J1088</f>
        <v>0</v>
      </c>
    </row>
    <row r="1064" spans="2:9" x14ac:dyDescent="0.35">
      <c r="B1064" s="458" t="str">
        <f t="shared" si="17"/>
        <v>02/13/2019 06:00:00 PM</v>
      </c>
      <c r="C1064" s="458">
        <v>43509</v>
      </c>
      <c r="D1064" s="459">
        <v>0.75000000000000011</v>
      </c>
      <c r="E1064" s="2">
        <f>Electricity!F1089</f>
        <v>0</v>
      </c>
      <c r="F1064" s="2">
        <f>Electricity!G1089</f>
        <v>0</v>
      </c>
      <c r="G1064" s="2">
        <f>Electricity!H1089</f>
        <v>0</v>
      </c>
      <c r="H1064" s="2">
        <f>Electricity!I1089</f>
        <v>0</v>
      </c>
      <c r="I1064" s="2">
        <f>Electricity!J1089</f>
        <v>0</v>
      </c>
    </row>
    <row r="1065" spans="2:9" x14ac:dyDescent="0.35">
      <c r="B1065" s="458" t="str">
        <f t="shared" si="17"/>
        <v>02/13/2019 07:00:00 PM</v>
      </c>
      <c r="C1065" s="458">
        <v>43509</v>
      </c>
      <c r="D1065" s="459">
        <v>0.79166666666666674</v>
      </c>
      <c r="E1065" s="2">
        <f>Electricity!F1090</f>
        <v>0</v>
      </c>
      <c r="F1065" s="2">
        <f>Electricity!G1090</f>
        <v>0</v>
      </c>
      <c r="G1065" s="2">
        <f>Electricity!H1090</f>
        <v>0</v>
      </c>
      <c r="H1065" s="2">
        <f>Electricity!I1090</f>
        <v>0</v>
      </c>
      <c r="I1065" s="2">
        <f>Electricity!J1090</f>
        <v>0</v>
      </c>
    </row>
    <row r="1066" spans="2:9" x14ac:dyDescent="0.35">
      <c r="B1066" s="458" t="str">
        <f t="shared" si="17"/>
        <v>02/13/2019 08:00:00 PM</v>
      </c>
      <c r="C1066" s="458">
        <v>43509</v>
      </c>
      <c r="D1066" s="459">
        <v>0.83333333333333337</v>
      </c>
      <c r="E1066" s="2">
        <f>Electricity!F1091</f>
        <v>0</v>
      </c>
      <c r="F1066" s="2">
        <f>Electricity!G1091</f>
        <v>0</v>
      </c>
      <c r="G1066" s="2">
        <f>Electricity!H1091</f>
        <v>0</v>
      </c>
      <c r="H1066" s="2">
        <f>Electricity!I1091</f>
        <v>0</v>
      </c>
      <c r="I1066" s="2">
        <f>Electricity!J1091</f>
        <v>0</v>
      </c>
    </row>
    <row r="1067" spans="2:9" x14ac:dyDescent="0.35">
      <c r="B1067" s="458" t="str">
        <f t="shared" si="17"/>
        <v>02/13/2019 09:00:00 PM</v>
      </c>
      <c r="C1067" s="458">
        <v>43509</v>
      </c>
      <c r="D1067" s="459">
        <v>0.87500000000000011</v>
      </c>
      <c r="E1067" s="2">
        <f>Electricity!F1092</f>
        <v>0</v>
      </c>
      <c r="F1067" s="2">
        <f>Electricity!G1092</f>
        <v>0</v>
      </c>
      <c r="G1067" s="2">
        <f>Electricity!H1092</f>
        <v>0</v>
      </c>
      <c r="H1067" s="2">
        <f>Electricity!I1092</f>
        <v>0</v>
      </c>
      <c r="I1067" s="2">
        <f>Electricity!J1092</f>
        <v>0</v>
      </c>
    </row>
    <row r="1068" spans="2:9" x14ac:dyDescent="0.35">
      <c r="B1068" s="458" t="str">
        <f t="shared" si="17"/>
        <v>02/13/2019 10:00:00 PM</v>
      </c>
      <c r="C1068" s="458">
        <v>43509</v>
      </c>
      <c r="D1068" s="459">
        <v>0.91666666666666674</v>
      </c>
      <c r="E1068" s="2">
        <f>Electricity!F1093</f>
        <v>0</v>
      </c>
      <c r="F1068" s="2">
        <f>Electricity!G1093</f>
        <v>0</v>
      </c>
      <c r="G1068" s="2">
        <f>Electricity!H1093</f>
        <v>0</v>
      </c>
      <c r="H1068" s="2">
        <f>Electricity!I1093</f>
        <v>0</v>
      </c>
      <c r="I1068" s="2">
        <f>Electricity!J1093</f>
        <v>0</v>
      </c>
    </row>
    <row r="1069" spans="2:9" x14ac:dyDescent="0.35">
      <c r="B1069" s="458" t="str">
        <f t="shared" si="17"/>
        <v>02/13/2019 11:00:00 PM</v>
      </c>
      <c r="C1069" s="458">
        <v>43509</v>
      </c>
      <c r="D1069" s="459">
        <v>0.95833333333333337</v>
      </c>
      <c r="E1069" s="2">
        <f>Electricity!F1094</f>
        <v>0</v>
      </c>
      <c r="F1069" s="2">
        <f>Electricity!G1094</f>
        <v>0</v>
      </c>
      <c r="G1069" s="2">
        <f>Electricity!H1094</f>
        <v>0</v>
      </c>
      <c r="H1069" s="2">
        <f>Electricity!I1094</f>
        <v>0</v>
      </c>
      <c r="I1069" s="2">
        <f>Electricity!J1094</f>
        <v>0</v>
      </c>
    </row>
    <row r="1070" spans="2:9" x14ac:dyDescent="0.35">
      <c r="B1070" s="458" t="str">
        <f t="shared" si="17"/>
        <v>02/14/2019 12:00:00 AM</v>
      </c>
      <c r="C1070" s="458">
        <v>43510</v>
      </c>
      <c r="D1070" s="459">
        <v>3.1225022567582528E-17</v>
      </c>
      <c r="E1070" s="2">
        <f>Electricity!F1095</f>
        <v>0</v>
      </c>
      <c r="F1070" s="2">
        <f>Electricity!G1095</f>
        <v>0</v>
      </c>
      <c r="G1070" s="2">
        <f>Electricity!H1095</f>
        <v>0</v>
      </c>
      <c r="H1070" s="2">
        <f>Electricity!I1095</f>
        <v>0</v>
      </c>
      <c r="I1070" s="2">
        <f>Electricity!J1095</f>
        <v>0</v>
      </c>
    </row>
    <row r="1071" spans="2:9" x14ac:dyDescent="0.35">
      <c r="B1071" s="458" t="str">
        <f t="shared" si="17"/>
        <v>02/14/2019 01:00:00 AM</v>
      </c>
      <c r="C1071" s="458">
        <v>43510</v>
      </c>
      <c r="D1071" s="459">
        <v>4.1666666666666699E-2</v>
      </c>
      <c r="E1071" s="2">
        <f>Electricity!F1096</f>
        <v>0</v>
      </c>
      <c r="F1071" s="2">
        <f>Electricity!G1096</f>
        <v>0</v>
      </c>
      <c r="G1071" s="2">
        <f>Electricity!H1096</f>
        <v>0</v>
      </c>
      <c r="H1071" s="2">
        <f>Electricity!I1096</f>
        <v>0</v>
      </c>
      <c r="I1071" s="2">
        <f>Electricity!J1096</f>
        <v>0</v>
      </c>
    </row>
    <row r="1072" spans="2:9" x14ac:dyDescent="0.35">
      <c r="B1072" s="458" t="str">
        <f t="shared" si="17"/>
        <v>02/14/2019 02:00:00 AM</v>
      </c>
      <c r="C1072" s="458">
        <v>43510</v>
      </c>
      <c r="D1072" s="459">
        <v>8.333333333333337E-2</v>
      </c>
      <c r="E1072" s="2">
        <f>Electricity!F1097</f>
        <v>0</v>
      </c>
      <c r="F1072" s="2">
        <f>Electricity!G1097</f>
        <v>0</v>
      </c>
      <c r="G1072" s="2">
        <f>Electricity!H1097</f>
        <v>0</v>
      </c>
      <c r="H1072" s="2">
        <f>Electricity!I1097</f>
        <v>0</v>
      </c>
      <c r="I1072" s="2">
        <f>Electricity!J1097</f>
        <v>0</v>
      </c>
    </row>
    <row r="1073" spans="2:9" x14ac:dyDescent="0.35">
      <c r="B1073" s="458" t="str">
        <f t="shared" si="17"/>
        <v>02/14/2019 03:00:00 AM</v>
      </c>
      <c r="C1073" s="458">
        <v>43510</v>
      </c>
      <c r="D1073" s="459">
        <v>0.12500000000000006</v>
      </c>
      <c r="E1073" s="2">
        <f>Electricity!F1098</f>
        <v>0</v>
      </c>
      <c r="F1073" s="2">
        <f>Electricity!G1098</f>
        <v>0</v>
      </c>
      <c r="G1073" s="2">
        <f>Electricity!H1098</f>
        <v>0</v>
      </c>
      <c r="H1073" s="2">
        <f>Electricity!I1098</f>
        <v>0</v>
      </c>
      <c r="I1073" s="2">
        <f>Electricity!J1098</f>
        <v>0</v>
      </c>
    </row>
    <row r="1074" spans="2:9" x14ac:dyDescent="0.35">
      <c r="B1074" s="458" t="str">
        <f t="shared" si="17"/>
        <v>02/14/2019 04:00:00 AM</v>
      </c>
      <c r="C1074" s="458">
        <v>43510</v>
      </c>
      <c r="D1074" s="459">
        <v>0.16666666666666669</v>
      </c>
      <c r="E1074" s="2">
        <f>Electricity!F1099</f>
        <v>0</v>
      </c>
      <c r="F1074" s="2">
        <f>Electricity!G1099</f>
        <v>0</v>
      </c>
      <c r="G1074" s="2">
        <f>Electricity!H1099</f>
        <v>0</v>
      </c>
      <c r="H1074" s="2">
        <f>Electricity!I1099</f>
        <v>0</v>
      </c>
      <c r="I1074" s="2">
        <f>Electricity!J1099</f>
        <v>0</v>
      </c>
    </row>
    <row r="1075" spans="2:9" x14ac:dyDescent="0.35">
      <c r="B1075" s="458" t="str">
        <f t="shared" si="17"/>
        <v>02/14/2019 05:00:00 AM</v>
      </c>
      <c r="C1075" s="458">
        <v>43510</v>
      </c>
      <c r="D1075" s="459">
        <v>0.20833333333333337</v>
      </c>
      <c r="E1075" s="2">
        <f>Electricity!F1100</f>
        <v>0</v>
      </c>
      <c r="F1075" s="2">
        <f>Electricity!G1100</f>
        <v>0</v>
      </c>
      <c r="G1075" s="2">
        <f>Electricity!H1100</f>
        <v>0</v>
      </c>
      <c r="H1075" s="2">
        <f>Electricity!I1100</f>
        <v>0</v>
      </c>
      <c r="I1075" s="2">
        <f>Electricity!J1100</f>
        <v>0</v>
      </c>
    </row>
    <row r="1076" spans="2:9" x14ac:dyDescent="0.35">
      <c r="B1076" s="458" t="str">
        <f t="shared" si="17"/>
        <v>02/14/2019 06:00:00 AM</v>
      </c>
      <c r="C1076" s="458">
        <v>43510</v>
      </c>
      <c r="D1076" s="459">
        <v>0.25</v>
      </c>
      <c r="E1076" s="2">
        <f>Electricity!F1101</f>
        <v>0</v>
      </c>
      <c r="F1076" s="2">
        <f>Electricity!G1101</f>
        <v>0</v>
      </c>
      <c r="G1076" s="2">
        <f>Electricity!H1101</f>
        <v>0</v>
      </c>
      <c r="H1076" s="2">
        <f>Electricity!I1101</f>
        <v>0</v>
      </c>
      <c r="I1076" s="2">
        <f>Electricity!J1101</f>
        <v>0</v>
      </c>
    </row>
    <row r="1077" spans="2:9" x14ac:dyDescent="0.35">
      <c r="B1077" s="458" t="str">
        <f t="shared" si="17"/>
        <v>02/14/2019 07:00:00 AM</v>
      </c>
      <c r="C1077" s="458">
        <v>43510</v>
      </c>
      <c r="D1077" s="459">
        <v>0.29166666666666669</v>
      </c>
      <c r="E1077" s="2">
        <f>Electricity!F1102</f>
        <v>0</v>
      </c>
      <c r="F1077" s="2">
        <f>Electricity!G1102</f>
        <v>0</v>
      </c>
      <c r="G1077" s="2">
        <f>Electricity!H1102</f>
        <v>0</v>
      </c>
      <c r="H1077" s="2">
        <f>Electricity!I1102</f>
        <v>0</v>
      </c>
      <c r="I1077" s="2">
        <f>Electricity!J1102</f>
        <v>0</v>
      </c>
    </row>
    <row r="1078" spans="2:9" x14ac:dyDescent="0.35">
      <c r="B1078" s="458" t="str">
        <f t="shared" si="17"/>
        <v>02/14/2019 08:00:00 AM</v>
      </c>
      <c r="C1078" s="458">
        <v>43510</v>
      </c>
      <c r="D1078" s="459">
        <v>0.33333333333333337</v>
      </c>
      <c r="E1078" s="2">
        <f>Electricity!F1103</f>
        <v>0</v>
      </c>
      <c r="F1078" s="2">
        <f>Electricity!G1103</f>
        <v>0</v>
      </c>
      <c r="G1078" s="2">
        <f>Electricity!H1103</f>
        <v>0</v>
      </c>
      <c r="H1078" s="2">
        <f>Electricity!I1103</f>
        <v>0</v>
      </c>
      <c r="I1078" s="2">
        <f>Electricity!J1103</f>
        <v>0</v>
      </c>
    </row>
    <row r="1079" spans="2:9" x14ac:dyDescent="0.35">
      <c r="B1079" s="458" t="str">
        <f t="shared" si="17"/>
        <v>02/14/2019 09:00:00 AM</v>
      </c>
      <c r="C1079" s="458">
        <v>43510</v>
      </c>
      <c r="D1079" s="459">
        <v>0.375</v>
      </c>
      <c r="E1079" s="2">
        <f>Electricity!F1104</f>
        <v>0</v>
      </c>
      <c r="F1079" s="2">
        <f>Electricity!G1104</f>
        <v>0</v>
      </c>
      <c r="G1079" s="2">
        <f>Electricity!H1104</f>
        <v>0</v>
      </c>
      <c r="H1079" s="2">
        <f>Electricity!I1104</f>
        <v>0</v>
      </c>
      <c r="I1079" s="2">
        <f>Electricity!J1104</f>
        <v>0</v>
      </c>
    </row>
    <row r="1080" spans="2:9" x14ac:dyDescent="0.35">
      <c r="B1080" s="458" t="str">
        <f t="shared" si="17"/>
        <v>02/14/2019 10:00:00 AM</v>
      </c>
      <c r="C1080" s="458">
        <v>43510</v>
      </c>
      <c r="D1080" s="459">
        <v>0.41666666666666669</v>
      </c>
      <c r="E1080" s="2">
        <f>Electricity!F1105</f>
        <v>0</v>
      </c>
      <c r="F1080" s="2">
        <f>Electricity!G1105</f>
        <v>0</v>
      </c>
      <c r="G1080" s="2">
        <f>Electricity!H1105</f>
        <v>0</v>
      </c>
      <c r="H1080" s="2">
        <f>Electricity!I1105</f>
        <v>0</v>
      </c>
      <c r="I1080" s="2">
        <f>Electricity!J1105</f>
        <v>0</v>
      </c>
    </row>
    <row r="1081" spans="2:9" x14ac:dyDescent="0.35">
      <c r="B1081" s="458" t="str">
        <f t="shared" si="17"/>
        <v>02/14/2019 11:00:00 AM</v>
      </c>
      <c r="C1081" s="458">
        <v>43510</v>
      </c>
      <c r="D1081" s="459">
        <v>0.45833333333333337</v>
      </c>
      <c r="E1081" s="2">
        <f>Electricity!F1106</f>
        <v>0</v>
      </c>
      <c r="F1081" s="2">
        <f>Electricity!G1106</f>
        <v>0</v>
      </c>
      <c r="G1081" s="2">
        <f>Electricity!H1106</f>
        <v>0</v>
      </c>
      <c r="H1081" s="2">
        <f>Electricity!I1106</f>
        <v>0</v>
      </c>
      <c r="I1081" s="2">
        <f>Electricity!J1106</f>
        <v>0</v>
      </c>
    </row>
    <row r="1082" spans="2:9" x14ac:dyDescent="0.35">
      <c r="B1082" s="458" t="str">
        <f t="shared" si="17"/>
        <v>02/14/2019 12:00:00 PM</v>
      </c>
      <c r="C1082" s="458">
        <v>43510</v>
      </c>
      <c r="D1082" s="459">
        <v>0.50000000000000011</v>
      </c>
      <c r="E1082" s="2">
        <f>Electricity!F1107</f>
        <v>0</v>
      </c>
      <c r="F1082" s="2">
        <f>Electricity!G1107</f>
        <v>0</v>
      </c>
      <c r="G1082" s="2">
        <f>Electricity!H1107</f>
        <v>0</v>
      </c>
      <c r="H1082" s="2">
        <f>Electricity!I1107</f>
        <v>0</v>
      </c>
      <c r="I1082" s="2">
        <f>Electricity!J1107</f>
        <v>0</v>
      </c>
    </row>
    <row r="1083" spans="2:9" x14ac:dyDescent="0.35">
      <c r="B1083" s="458" t="str">
        <f t="shared" si="17"/>
        <v>02/14/2019 01:00:00 PM</v>
      </c>
      <c r="C1083" s="458">
        <v>43510</v>
      </c>
      <c r="D1083" s="459">
        <v>0.54166666666666674</v>
      </c>
      <c r="E1083" s="2">
        <f>Electricity!F1108</f>
        <v>0</v>
      </c>
      <c r="F1083" s="2">
        <f>Electricity!G1108</f>
        <v>0</v>
      </c>
      <c r="G1083" s="2">
        <f>Electricity!H1108</f>
        <v>0</v>
      </c>
      <c r="H1083" s="2">
        <f>Electricity!I1108</f>
        <v>0</v>
      </c>
      <c r="I1083" s="2">
        <f>Electricity!J1108</f>
        <v>0</v>
      </c>
    </row>
    <row r="1084" spans="2:9" x14ac:dyDescent="0.35">
      <c r="B1084" s="458" t="str">
        <f t="shared" si="17"/>
        <v>02/14/2019 02:00:00 PM</v>
      </c>
      <c r="C1084" s="458">
        <v>43510</v>
      </c>
      <c r="D1084" s="459">
        <v>0.58333333333333337</v>
      </c>
      <c r="E1084" s="2">
        <f>Electricity!F1109</f>
        <v>0</v>
      </c>
      <c r="F1084" s="2">
        <f>Electricity!G1109</f>
        <v>0</v>
      </c>
      <c r="G1084" s="2">
        <f>Electricity!H1109</f>
        <v>0</v>
      </c>
      <c r="H1084" s="2">
        <f>Electricity!I1109</f>
        <v>0</v>
      </c>
      <c r="I1084" s="2">
        <f>Electricity!J1109</f>
        <v>0</v>
      </c>
    </row>
    <row r="1085" spans="2:9" x14ac:dyDescent="0.35">
      <c r="B1085" s="458" t="str">
        <f t="shared" si="17"/>
        <v>02/14/2019 03:00:00 PM</v>
      </c>
      <c r="C1085" s="458">
        <v>43510</v>
      </c>
      <c r="D1085" s="459">
        <v>0.62500000000000011</v>
      </c>
      <c r="E1085" s="2">
        <f>Electricity!F1110</f>
        <v>0</v>
      </c>
      <c r="F1085" s="2">
        <f>Electricity!G1110</f>
        <v>0</v>
      </c>
      <c r="G1085" s="2">
        <f>Electricity!H1110</f>
        <v>0</v>
      </c>
      <c r="H1085" s="2">
        <f>Electricity!I1110</f>
        <v>0</v>
      </c>
      <c r="I1085" s="2">
        <f>Electricity!J1110</f>
        <v>0</v>
      </c>
    </row>
    <row r="1086" spans="2:9" x14ac:dyDescent="0.35">
      <c r="B1086" s="458" t="str">
        <f t="shared" si="17"/>
        <v>02/14/2019 04:00:00 PM</v>
      </c>
      <c r="C1086" s="458">
        <v>43510</v>
      </c>
      <c r="D1086" s="459">
        <v>0.66666666666666674</v>
      </c>
      <c r="E1086" s="2">
        <f>Electricity!F1111</f>
        <v>0</v>
      </c>
      <c r="F1086" s="2">
        <f>Electricity!G1111</f>
        <v>0</v>
      </c>
      <c r="G1086" s="2">
        <f>Electricity!H1111</f>
        <v>0</v>
      </c>
      <c r="H1086" s="2">
        <f>Electricity!I1111</f>
        <v>0</v>
      </c>
      <c r="I1086" s="2">
        <f>Electricity!J1111</f>
        <v>0</v>
      </c>
    </row>
    <row r="1087" spans="2:9" x14ac:dyDescent="0.35">
      <c r="B1087" s="458" t="str">
        <f t="shared" si="17"/>
        <v>02/14/2019 05:00:00 PM</v>
      </c>
      <c r="C1087" s="458">
        <v>43510</v>
      </c>
      <c r="D1087" s="459">
        <v>0.70833333333333337</v>
      </c>
      <c r="E1087" s="2">
        <f>Electricity!F1112</f>
        <v>0</v>
      </c>
      <c r="F1087" s="2">
        <f>Electricity!G1112</f>
        <v>0</v>
      </c>
      <c r="G1087" s="2">
        <f>Electricity!H1112</f>
        <v>0</v>
      </c>
      <c r="H1087" s="2">
        <f>Electricity!I1112</f>
        <v>0</v>
      </c>
      <c r="I1087" s="2">
        <f>Electricity!J1112</f>
        <v>0</v>
      </c>
    </row>
    <row r="1088" spans="2:9" x14ac:dyDescent="0.35">
      <c r="B1088" s="458" t="str">
        <f t="shared" si="17"/>
        <v>02/14/2019 06:00:00 PM</v>
      </c>
      <c r="C1088" s="458">
        <v>43510</v>
      </c>
      <c r="D1088" s="459">
        <v>0.75000000000000011</v>
      </c>
      <c r="E1088" s="2">
        <f>Electricity!F1113</f>
        <v>0</v>
      </c>
      <c r="F1088" s="2">
        <f>Electricity!G1113</f>
        <v>0</v>
      </c>
      <c r="G1088" s="2">
        <f>Electricity!H1113</f>
        <v>0</v>
      </c>
      <c r="H1088" s="2">
        <f>Electricity!I1113</f>
        <v>0</v>
      </c>
      <c r="I1088" s="2">
        <f>Electricity!J1113</f>
        <v>0</v>
      </c>
    </row>
    <row r="1089" spans="2:9" x14ac:dyDescent="0.35">
      <c r="B1089" s="458" t="str">
        <f t="shared" si="17"/>
        <v>02/14/2019 07:00:00 PM</v>
      </c>
      <c r="C1089" s="458">
        <v>43510</v>
      </c>
      <c r="D1089" s="459">
        <v>0.79166666666666674</v>
      </c>
      <c r="E1089" s="2">
        <f>Electricity!F1114</f>
        <v>0</v>
      </c>
      <c r="F1089" s="2">
        <f>Electricity!G1114</f>
        <v>0</v>
      </c>
      <c r="G1089" s="2">
        <f>Electricity!H1114</f>
        <v>0</v>
      </c>
      <c r="H1089" s="2">
        <f>Electricity!I1114</f>
        <v>0</v>
      </c>
      <c r="I1089" s="2">
        <f>Electricity!J1114</f>
        <v>0</v>
      </c>
    </row>
    <row r="1090" spans="2:9" x14ac:dyDescent="0.35">
      <c r="B1090" s="458" t="str">
        <f t="shared" si="17"/>
        <v>02/14/2019 08:00:00 PM</v>
      </c>
      <c r="C1090" s="458">
        <v>43510</v>
      </c>
      <c r="D1090" s="459">
        <v>0.83333333333333337</v>
      </c>
      <c r="E1090" s="2">
        <f>Electricity!F1115</f>
        <v>0</v>
      </c>
      <c r="F1090" s="2">
        <f>Electricity!G1115</f>
        <v>0</v>
      </c>
      <c r="G1090" s="2">
        <f>Electricity!H1115</f>
        <v>0</v>
      </c>
      <c r="H1090" s="2">
        <f>Electricity!I1115</f>
        <v>0</v>
      </c>
      <c r="I1090" s="2">
        <f>Electricity!J1115</f>
        <v>0</v>
      </c>
    </row>
    <row r="1091" spans="2:9" x14ac:dyDescent="0.35">
      <c r="B1091" s="458" t="str">
        <f t="shared" si="17"/>
        <v>02/14/2019 09:00:00 PM</v>
      </c>
      <c r="C1091" s="458">
        <v>43510</v>
      </c>
      <c r="D1091" s="459">
        <v>0.87500000000000011</v>
      </c>
      <c r="E1091" s="2">
        <f>Electricity!F1116</f>
        <v>0</v>
      </c>
      <c r="F1091" s="2">
        <f>Electricity!G1116</f>
        <v>0</v>
      </c>
      <c r="G1091" s="2">
        <f>Electricity!H1116</f>
        <v>0</v>
      </c>
      <c r="H1091" s="2">
        <f>Electricity!I1116</f>
        <v>0</v>
      </c>
      <c r="I1091" s="2">
        <f>Electricity!J1116</f>
        <v>0</v>
      </c>
    </row>
    <row r="1092" spans="2:9" x14ac:dyDescent="0.35">
      <c r="B1092" s="458" t="str">
        <f t="shared" si="17"/>
        <v>02/14/2019 10:00:00 PM</v>
      </c>
      <c r="C1092" s="458">
        <v>43510</v>
      </c>
      <c r="D1092" s="459">
        <v>0.91666666666666674</v>
      </c>
      <c r="E1092" s="2">
        <f>Electricity!F1117</f>
        <v>0</v>
      </c>
      <c r="F1092" s="2">
        <f>Electricity!G1117</f>
        <v>0</v>
      </c>
      <c r="G1092" s="2">
        <f>Electricity!H1117</f>
        <v>0</v>
      </c>
      <c r="H1092" s="2">
        <f>Electricity!I1117</f>
        <v>0</v>
      </c>
      <c r="I1092" s="2">
        <f>Electricity!J1117</f>
        <v>0</v>
      </c>
    </row>
    <row r="1093" spans="2:9" x14ac:dyDescent="0.35">
      <c r="B1093" s="458" t="str">
        <f t="shared" si="17"/>
        <v>02/14/2019 11:00:00 PM</v>
      </c>
      <c r="C1093" s="458">
        <v>43510</v>
      </c>
      <c r="D1093" s="459">
        <v>0.95833333333333337</v>
      </c>
      <c r="E1093" s="2">
        <f>Electricity!F1118</f>
        <v>0</v>
      </c>
      <c r="F1093" s="2">
        <f>Electricity!G1118</f>
        <v>0</v>
      </c>
      <c r="G1093" s="2">
        <f>Electricity!H1118</f>
        <v>0</v>
      </c>
      <c r="H1093" s="2">
        <f>Electricity!I1118</f>
        <v>0</v>
      </c>
      <c r="I1093" s="2">
        <f>Electricity!J1118</f>
        <v>0</v>
      </c>
    </row>
    <row r="1094" spans="2:9" x14ac:dyDescent="0.35">
      <c r="B1094" s="458" t="str">
        <f t="shared" si="17"/>
        <v>02/15/2019 12:00:00 AM</v>
      </c>
      <c r="C1094" s="458">
        <v>43511</v>
      </c>
      <c r="D1094" s="459">
        <v>3.1225022567582528E-17</v>
      </c>
      <c r="E1094" s="2">
        <f>Electricity!F1119</f>
        <v>0</v>
      </c>
      <c r="F1094" s="2">
        <f>Electricity!G1119</f>
        <v>0</v>
      </c>
      <c r="G1094" s="2">
        <f>Electricity!H1119</f>
        <v>0</v>
      </c>
      <c r="H1094" s="2">
        <f>Electricity!I1119</f>
        <v>0</v>
      </c>
      <c r="I1094" s="2">
        <f>Electricity!J1119</f>
        <v>0</v>
      </c>
    </row>
    <row r="1095" spans="2:9" x14ac:dyDescent="0.35">
      <c r="B1095" s="458" t="str">
        <f t="shared" si="17"/>
        <v>02/15/2019 01:00:00 AM</v>
      </c>
      <c r="C1095" s="458">
        <v>43511</v>
      </c>
      <c r="D1095" s="459">
        <v>4.1666666666666699E-2</v>
      </c>
      <c r="E1095" s="2">
        <f>Electricity!F1120</f>
        <v>0</v>
      </c>
      <c r="F1095" s="2">
        <f>Electricity!G1120</f>
        <v>0</v>
      </c>
      <c r="G1095" s="2">
        <f>Electricity!H1120</f>
        <v>0</v>
      </c>
      <c r="H1095" s="2">
        <f>Electricity!I1120</f>
        <v>0</v>
      </c>
      <c r="I1095" s="2">
        <f>Electricity!J1120</f>
        <v>0</v>
      </c>
    </row>
    <row r="1096" spans="2:9" x14ac:dyDescent="0.35">
      <c r="B1096" s="458" t="str">
        <f t="shared" si="17"/>
        <v>02/15/2019 02:00:00 AM</v>
      </c>
      <c r="C1096" s="458">
        <v>43511</v>
      </c>
      <c r="D1096" s="459">
        <v>8.333333333333337E-2</v>
      </c>
      <c r="E1096" s="2">
        <f>Electricity!F1121</f>
        <v>0</v>
      </c>
      <c r="F1096" s="2">
        <f>Electricity!G1121</f>
        <v>0</v>
      </c>
      <c r="G1096" s="2">
        <f>Electricity!H1121</f>
        <v>0</v>
      </c>
      <c r="H1096" s="2">
        <f>Electricity!I1121</f>
        <v>0</v>
      </c>
      <c r="I1096" s="2">
        <f>Electricity!J1121</f>
        <v>0</v>
      </c>
    </row>
    <row r="1097" spans="2:9" x14ac:dyDescent="0.35">
      <c r="B1097" s="458" t="str">
        <f t="shared" si="17"/>
        <v>02/15/2019 03:00:00 AM</v>
      </c>
      <c r="C1097" s="458">
        <v>43511</v>
      </c>
      <c r="D1097" s="459">
        <v>0.12500000000000006</v>
      </c>
      <c r="E1097" s="2">
        <f>Electricity!F1122</f>
        <v>0</v>
      </c>
      <c r="F1097" s="2">
        <f>Electricity!G1122</f>
        <v>0</v>
      </c>
      <c r="G1097" s="2">
        <f>Electricity!H1122</f>
        <v>0</v>
      </c>
      <c r="H1097" s="2">
        <f>Electricity!I1122</f>
        <v>0</v>
      </c>
      <c r="I1097" s="2">
        <f>Electricity!J1122</f>
        <v>0</v>
      </c>
    </row>
    <row r="1098" spans="2:9" x14ac:dyDescent="0.35">
      <c r="B1098" s="458" t="str">
        <f t="shared" si="17"/>
        <v>02/15/2019 04:00:00 AM</v>
      </c>
      <c r="C1098" s="458">
        <v>43511</v>
      </c>
      <c r="D1098" s="459">
        <v>0.16666666666666669</v>
      </c>
      <c r="E1098" s="2">
        <f>Electricity!F1123</f>
        <v>0</v>
      </c>
      <c r="F1098" s="2">
        <f>Electricity!G1123</f>
        <v>0</v>
      </c>
      <c r="G1098" s="2">
        <f>Electricity!H1123</f>
        <v>0</v>
      </c>
      <c r="H1098" s="2">
        <f>Electricity!I1123</f>
        <v>0</v>
      </c>
      <c r="I1098" s="2">
        <f>Electricity!J1123</f>
        <v>0</v>
      </c>
    </row>
    <row r="1099" spans="2:9" x14ac:dyDescent="0.35">
      <c r="B1099" s="458" t="str">
        <f t="shared" si="17"/>
        <v>02/15/2019 05:00:00 AM</v>
      </c>
      <c r="C1099" s="458">
        <v>43511</v>
      </c>
      <c r="D1099" s="459">
        <v>0.20833333333333337</v>
      </c>
      <c r="E1099" s="2">
        <f>Electricity!F1124</f>
        <v>0</v>
      </c>
      <c r="F1099" s="2">
        <f>Electricity!G1124</f>
        <v>0</v>
      </c>
      <c r="G1099" s="2">
        <f>Electricity!H1124</f>
        <v>0</v>
      </c>
      <c r="H1099" s="2">
        <f>Electricity!I1124</f>
        <v>0</v>
      </c>
      <c r="I1099" s="2">
        <f>Electricity!J1124</f>
        <v>0</v>
      </c>
    </row>
    <row r="1100" spans="2:9" x14ac:dyDescent="0.35">
      <c r="B1100" s="458" t="str">
        <f t="shared" si="17"/>
        <v>02/15/2019 06:00:00 AM</v>
      </c>
      <c r="C1100" s="458">
        <v>43511</v>
      </c>
      <c r="D1100" s="459">
        <v>0.25</v>
      </c>
      <c r="E1100" s="2">
        <f>Electricity!F1125</f>
        <v>0</v>
      </c>
      <c r="F1100" s="2">
        <f>Electricity!G1125</f>
        <v>0</v>
      </c>
      <c r="G1100" s="2">
        <f>Electricity!H1125</f>
        <v>0</v>
      </c>
      <c r="H1100" s="2">
        <f>Electricity!I1125</f>
        <v>0</v>
      </c>
      <c r="I1100" s="2">
        <f>Electricity!J1125</f>
        <v>0</v>
      </c>
    </row>
    <row r="1101" spans="2:9" x14ac:dyDescent="0.35">
      <c r="B1101" s="458" t="str">
        <f t="shared" si="17"/>
        <v>02/15/2019 07:00:00 AM</v>
      </c>
      <c r="C1101" s="458">
        <v>43511</v>
      </c>
      <c r="D1101" s="459">
        <v>0.29166666666666669</v>
      </c>
      <c r="E1101" s="2">
        <f>Electricity!F1126</f>
        <v>0</v>
      </c>
      <c r="F1101" s="2">
        <f>Electricity!G1126</f>
        <v>0</v>
      </c>
      <c r="G1101" s="2">
        <f>Electricity!H1126</f>
        <v>0</v>
      </c>
      <c r="H1101" s="2">
        <f>Electricity!I1126</f>
        <v>0</v>
      </c>
      <c r="I1101" s="2">
        <f>Electricity!J1126</f>
        <v>0</v>
      </c>
    </row>
    <row r="1102" spans="2:9" x14ac:dyDescent="0.35">
      <c r="B1102" s="458" t="str">
        <f t="shared" si="17"/>
        <v>02/15/2019 08:00:00 AM</v>
      </c>
      <c r="C1102" s="458">
        <v>43511</v>
      </c>
      <c r="D1102" s="459">
        <v>0.33333333333333337</v>
      </c>
      <c r="E1102" s="2">
        <f>Electricity!F1127</f>
        <v>0</v>
      </c>
      <c r="F1102" s="2">
        <f>Electricity!G1127</f>
        <v>0</v>
      </c>
      <c r="G1102" s="2">
        <f>Electricity!H1127</f>
        <v>0</v>
      </c>
      <c r="H1102" s="2">
        <f>Electricity!I1127</f>
        <v>0</v>
      </c>
      <c r="I1102" s="2">
        <f>Electricity!J1127</f>
        <v>0</v>
      </c>
    </row>
    <row r="1103" spans="2:9" x14ac:dyDescent="0.35">
      <c r="B1103" s="458" t="str">
        <f t="shared" ref="B1103:B1166" si="18">CONCATENATE(TEXT(C1103,"mm/dd/yyyy")," ",TEXT(D1103,"hh:mm:ss AM/PM"))</f>
        <v>02/15/2019 09:00:00 AM</v>
      </c>
      <c r="C1103" s="458">
        <v>43511</v>
      </c>
      <c r="D1103" s="459">
        <v>0.375</v>
      </c>
      <c r="E1103" s="2">
        <f>Electricity!F1128</f>
        <v>0</v>
      </c>
      <c r="F1103" s="2">
        <f>Electricity!G1128</f>
        <v>0</v>
      </c>
      <c r="G1103" s="2">
        <f>Electricity!H1128</f>
        <v>0</v>
      </c>
      <c r="H1103" s="2">
        <f>Electricity!I1128</f>
        <v>0</v>
      </c>
      <c r="I1103" s="2">
        <f>Electricity!J1128</f>
        <v>0</v>
      </c>
    </row>
    <row r="1104" spans="2:9" x14ac:dyDescent="0.35">
      <c r="B1104" s="458" t="str">
        <f t="shared" si="18"/>
        <v>02/15/2019 10:00:00 AM</v>
      </c>
      <c r="C1104" s="458">
        <v>43511</v>
      </c>
      <c r="D1104" s="459">
        <v>0.41666666666666669</v>
      </c>
      <c r="E1104" s="2">
        <f>Electricity!F1129</f>
        <v>0</v>
      </c>
      <c r="F1104" s="2">
        <f>Electricity!G1129</f>
        <v>0</v>
      </c>
      <c r="G1104" s="2">
        <f>Electricity!H1129</f>
        <v>0</v>
      </c>
      <c r="H1104" s="2">
        <f>Electricity!I1129</f>
        <v>0</v>
      </c>
      <c r="I1104" s="2">
        <f>Electricity!J1129</f>
        <v>0</v>
      </c>
    </row>
    <row r="1105" spans="2:9" x14ac:dyDescent="0.35">
      <c r="B1105" s="458" t="str">
        <f t="shared" si="18"/>
        <v>02/15/2019 11:00:00 AM</v>
      </c>
      <c r="C1105" s="458">
        <v>43511</v>
      </c>
      <c r="D1105" s="459">
        <v>0.45833333333333337</v>
      </c>
      <c r="E1105" s="2">
        <f>Electricity!F1130</f>
        <v>0</v>
      </c>
      <c r="F1105" s="2">
        <f>Electricity!G1130</f>
        <v>0</v>
      </c>
      <c r="G1105" s="2">
        <f>Electricity!H1130</f>
        <v>0</v>
      </c>
      <c r="H1105" s="2">
        <f>Electricity!I1130</f>
        <v>0</v>
      </c>
      <c r="I1105" s="2">
        <f>Electricity!J1130</f>
        <v>0</v>
      </c>
    </row>
    <row r="1106" spans="2:9" x14ac:dyDescent="0.35">
      <c r="B1106" s="458" t="str">
        <f t="shared" si="18"/>
        <v>02/15/2019 12:00:00 PM</v>
      </c>
      <c r="C1106" s="458">
        <v>43511</v>
      </c>
      <c r="D1106" s="459">
        <v>0.50000000000000011</v>
      </c>
      <c r="E1106" s="2">
        <f>Electricity!F1131</f>
        <v>0</v>
      </c>
      <c r="F1106" s="2">
        <f>Electricity!G1131</f>
        <v>0</v>
      </c>
      <c r="G1106" s="2">
        <f>Electricity!H1131</f>
        <v>0</v>
      </c>
      <c r="H1106" s="2">
        <f>Electricity!I1131</f>
        <v>0</v>
      </c>
      <c r="I1106" s="2">
        <f>Electricity!J1131</f>
        <v>0</v>
      </c>
    </row>
    <row r="1107" spans="2:9" x14ac:dyDescent="0.35">
      <c r="B1107" s="458" t="str">
        <f t="shared" si="18"/>
        <v>02/15/2019 01:00:00 PM</v>
      </c>
      <c r="C1107" s="458">
        <v>43511</v>
      </c>
      <c r="D1107" s="459">
        <v>0.54166666666666674</v>
      </c>
      <c r="E1107" s="2">
        <f>Electricity!F1132</f>
        <v>0</v>
      </c>
      <c r="F1107" s="2">
        <f>Electricity!G1132</f>
        <v>0</v>
      </c>
      <c r="G1107" s="2">
        <f>Electricity!H1132</f>
        <v>0</v>
      </c>
      <c r="H1107" s="2">
        <f>Electricity!I1132</f>
        <v>0</v>
      </c>
      <c r="I1107" s="2">
        <f>Electricity!J1132</f>
        <v>0</v>
      </c>
    </row>
    <row r="1108" spans="2:9" x14ac:dyDescent="0.35">
      <c r="B1108" s="458" t="str">
        <f t="shared" si="18"/>
        <v>02/15/2019 02:00:00 PM</v>
      </c>
      <c r="C1108" s="458">
        <v>43511</v>
      </c>
      <c r="D1108" s="459">
        <v>0.58333333333333337</v>
      </c>
      <c r="E1108" s="2">
        <f>Electricity!F1133</f>
        <v>0</v>
      </c>
      <c r="F1108" s="2">
        <f>Electricity!G1133</f>
        <v>0</v>
      </c>
      <c r="G1108" s="2">
        <f>Electricity!H1133</f>
        <v>0</v>
      </c>
      <c r="H1108" s="2">
        <f>Electricity!I1133</f>
        <v>0</v>
      </c>
      <c r="I1108" s="2">
        <f>Electricity!J1133</f>
        <v>0</v>
      </c>
    </row>
    <row r="1109" spans="2:9" x14ac:dyDescent="0.35">
      <c r="B1109" s="458" t="str">
        <f t="shared" si="18"/>
        <v>02/15/2019 03:00:00 PM</v>
      </c>
      <c r="C1109" s="458">
        <v>43511</v>
      </c>
      <c r="D1109" s="459">
        <v>0.62500000000000011</v>
      </c>
      <c r="E1109" s="2">
        <f>Electricity!F1134</f>
        <v>0</v>
      </c>
      <c r="F1109" s="2">
        <f>Electricity!G1134</f>
        <v>0</v>
      </c>
      <c r="G1109" s="2">
        <f>Electricity!H1134</f>
        <v>0</v>
      </c>
      <c r="H1109" s="2">
        <f>Electricity!I1134</f>
        <v>0</v>
      </c>
      <c r="I1109" s="2">
        <f>Electricity!J1134</f>
        <v>0</v>
      </c>
    </row>
    <row r="1110" spans="2:9" x14ac:dyDescent="0.35">
      <c r="B1110" s="458" t="str">
        <f t="shared" si="18"/>
        <v>02/15/2019 04:00:00 PM</v>
      </c>
      <c r="C1110" s="458">
        <v>43511</v>
      </c>
      <c r="D1110" s="459">
        <v>0.66666666666666674</v>
      </c>
      <c r="E1110" s="2">
        <f>Electricity!F1135</f>
        <v>0</v>
      </c>
      <c r="F1110" s="2">
        <f>Electricity!G1135</f>
        <v>0</v>
      </c>
      <c r="G1110" s="2">
        <f>Electricity!H1135</f>
        <v>0</v>
      </c>
      <c r="H1110" s="2">
        <f>Electricity!I1135</f>
        <v>0</v>
      </c>
      <c r="I1110" s="2">
        <f>Electricity!J1135</f>
        <v>0</v>
      </c>
    </row>
    <row r="1111" spans="2:9" x14ac:dyDescent="0.35">
      <c r="B1111" s="458" t="str">
        <f t="shared" si="18"/>
        <v>02/15/2019 05:00:00 PM</v>
      </c>
      <c r="C1111" s="458">
        <v>43511</v>
      </c>
      <c r="D1111" s="459">
        <v>0.70833333333333337</v>
      </c>
      <c r="E1111" s="2">
        <f>Electricity!F1136</f>
        <v>0</v>
      </c>
      <c r="F1111" s="2">
        <f>Electricity!G1136</f>
        <v>0</v>
      </c>
      <c r="G1111" s="2">
        <f>Electricity!H1136</f>
        <v>0</v>
      </c>
      <c r="H1111" s="2">
        <f>Electricity!I1136</f>
        <v>0</v>
      </c>
      <c r="I1111" s="2">
        <f>Electricity!J1136</f>
        <v>0</v>
      </c>
    </row>
    <row r="1112" spans="2:9" x14ac:dyDescent="0.35">
      <c r="B1112" s="458" t="str">
        <f t="shared" si="18"/>
        <v>02/15/2019 06:00:00 PM</v>
      </c>
      <c r="C1112" s="458">
        <v>43511</v>
      </c>
      <c r="D1112" s="459">
        <v>0.75000000000000011</v>
      </c>
      <c r="E1112" s="2">
        <f>Electricity!F1137</f>
        <v>0</v>
      </c>
      <c r="F1112" s="2">
        <f>Electricity!G1137</f>
        <v>0</v>
      </c>
      <c r="G1112" s="2">
        <f>Electricity!H1137</f>
        <v>0</v>
      </c>
      <c r="H1112" s="2">
        <f>Electricity!I1137</f>
        <v>0</v>
      </c>
      <c r="I1112" s="2">
        <f>Electricity!J1137</f>
        <v>0</v>
      </c>
    </row>
    <row r="1113" spans="2:9" x14ac:dyDescent="0.35">
      <c r="B1113" s="458" t="str">
        <f t="shared" si="18"/>
        <v>02/15/2019 07:00:00 PM</v>
      </c>
      <c r="C1113" s="458">
        <v>43511</v>
      </c>
      <c r="D1113" s="459">
        <v>0.79166666666666674</v>
      </c>
      <c r="E1113" s="2">
        <f>Electricity!F1138</f>
        <v>0</v>
      </c>
      <c r="F1113" s="2">
        <f>Electricity!G1138</f>
        <v>0</v>
      </c>
      <c r="G1113" s="2">
        <f>Electricity!H1138</f>
        <v>0</v>
      </c>
      <c r="H1113" s="2">
        <f>Electricity!I1138</f>
        <v>0</v>
      </c>
      <c r="I1113" s="2">
        <f>Electricity!J1138</f>
        <v>0</v>
      </c>
    </row>
    <row r="1114" spans="2:9" x14ac:dyDescent="0.35">
      <c r="B1114" s="458" t="str">
        <f t="shared" si="18"/>
        <v>02/15/2019 08:00:00 PM</v>
      </c>
      <c r="C1114" s="458">
        <v>43511</v>
      </c>
      <c r="D1114" s="459">
        <v>0.83333333333333337</v>
      </c>
      <c r="E1114" s="2">
        <f>Electricity!F1139</f>
        <v>0</v>
      </c>
      <c r="F1114" s="2">
        <f>Electricity!G1139</f>
        <v>0</v>
      </c>
      <c r="G1114" s="2">
        <f>Electricity!H1139</f>
        <v>0</v>
      </c>
      <c r="H1114" s="2">
        <f>Electricity!I1139</f>
        <v>0</v>
      </c>
      <c r="I1114" s="2">
        <f>Electricity!J1139</f>
        <v>0</v>
      </c>
    </row>
    <row r="1115" spans="2:9" x14ac:dyDescent="0.35">
      <c r="B1115" s="458" t="str">
        <f t="shared" si="18"/>
        <v>02/15/2019 09:00:00 PM</v>
      </c>
      <c r="C1115" s="458">
        <v>43511</v>
      </c>
      <c r="D1115" s="459">
        <v>0.87500000000000011</v>
      </c>
      <c r="E1115" s="2">
        <f>Electricity!F1140</f>
        <v>0</v>
      </c>
      <c r="F1115" s="2">
        <f>Electricity!G1140</f>
        <v>0</v>
      </c>
      <c r="G1115" s="2">
        <f>Electricity!H1140</f>
        <v>0</v>
      </c>
      <c r="H1115" s="2">
        <f>Electricity!I1140</f>
        <v>0</v>
      </c>
      <c r="I1115" s="2">
        <f>Electricity!J1140</f>
        <v>0</v>
      </c>
    </row>
    <row r="1116" spans="2:9" x14ac:dyDescent="0.35">
      <c r="B1116" s="458" t="str">
        <f t="shared" si="18"/>
        <v>02/15/2019 10:00:00 PM</v>
      </c>
      <c r="C1116" s="458">
        <v>43511</v>
      </c>
      <c r="D1116" s="459">
        <v>0.91666666666666674</v>
      </c>
      <c r="E1116" s="2">
        <f>Electricity!F1141</f>
        <v>0</v>
      </c>
      <c r="F1116" s="2">
        <f>Electricity!G1141</f>
        <v>0</v>
      </c>
      <c r="G1116" s="2">
        <f>Electricity!H1141</f>
        <v>0</v>
      </c>
      <c r="H1116" s="2">
        <f>Electricity!I1141</f>
        <v>0</v>
      </c>
      <c r="I1116" s="2">
        <f>Electricity!J1141</f>
        <v>0</v>
      </c>
    </row>
    <row r="1117" spans="2:9" x14ac:dyDescent="0.35">
      <c r="B1117" s="458" t="str">
        <f t="shared" si="18"/>
        <v>02/15/2019 11:00:00 PM</v>
      </c>
      <c r="C1117" s="458">
        <v>43511</v>
      </c>
      <c r="D1117" s="459">
        <v>0.95833333333333337</v>
      </c>
      <c r="E1117" s="2">
        <f>Electricity!F1142</f>
        <v>0</v>
      </c>
      <c r="F1117" s="2">
        <f>Electricity!G1142</f>
        <v>0</v>
      </c>
      <c r="G1117" s="2">
        <f>Electricity!H1142</f>
        <v>0</v>
      </c>
      <c r="H1117" s="2">
        <f>Electricity!I1142</f>
        <v>0</v>
      </c>
      <c r="I1117" s="2">
        <f>Electricity!J1142</f>
        <v>0</v>
      </c>
    </row>
    <row r="1118" spans="2:9" x14ac:dyDescent="0.35">
      <c r="B1118" s="458" t="str">
        <f t="shared" si="18"/>
        <v>02/16/2019 12:00:00 AM</v>
      </c>
      <c r="C1118" s="458">
        <v>43512</v>
      </c>
      <c r="D1118" s="459">
        <v>3.1225022567582528E-17</v>
      </c>
      <c r="E1118" s="2">
        <f>Electricity!F1143</f>
        <v>0</v>
      </c>
      <c r="F1118" s="2">
        <f>Electricity!G1143</f>
        <v>0</v>
      </c>
      <c r="G1118" s="2">
        <f>Electricity!H1143</f>
        <v>0</v>
      </c>
      <c r="H1118" s="2">
        <f>Electricity!I1143</f>
        <v>0</v>
      </c>
      <c r="I1118" s="2">
        <f>Electricity!J1143</f>
        <v>0</v>
      </c>
    </row>
    <row r="1119" spans="2:9" x14ac:dyDescent="0.35">
      <c r="B1119" s="458" t="str">
        <f t="shared" si="18"/>
        <v>02/16/2019 01:00:00 AM</v>
      </c>
      <c r="C1119" s="458">
        <v>43512</v>
      </c>
      <c r="D1119" s="459">
        <v>4.1666666666666699E-2</v>
      </c>
      <c r="E1119" s="2">
        <f>Electricity!F1144</f>
        <v>0</v>
      </c>
      <c r="F1119" s="2">
        <f>Electricity!G1144</f>
        <v>0</v>
      </c>
      <c r="G1119" s="2">
        <f>Electricity!H1144</f>
        <v>0</v>
      </c>
      <c r="H1119" s="2">
        <f>Electricity!I1144</f>
        <v>0</v>
      </c>
      <c r="I1119" s="2">
        <f>Electricity!J1144</f>
        <v>0</v>
      </c>
    </row>
    <row r="1120" spans="2:9" x14ac:dyDescent="0.35">
      <c r="B1120" s="458" t="str">
        <f t="shared" si="18"/>
        <v>02/16/2019 02:00:00 AM</v>
      </c>
      <c r="C1120" s="458">
        <v>43512</v>
      </c>
      <c r="D1120" s="459">
        <v>8.333333333333337E-2</v>
      </c>
      <c r="E1120" s="2">
        <f>Electricity!F1145</f>
        <v>0</v>
      </c>
      <c r="F1120" s="2">
        <f>Electricity!G1145</f>
        <v>0</v>
      </c>
      <c r="G1120" s="2">
        <f>Electricity!H1145</f>
        <v>0</v>
      </c>
      <c r="H1120" s="2">
        <f>Electricity!I1145</f>
        <v>0</v>
      </c>
      <c r="I1120" s="2">
        <f>Electricity!J1145</f>
        <v>0</v>
      </c>
    </row>
    <row r="1121" spans="2:9" x14ac:dyDescent="0.35">
      <c r="B1121" s="458" t="str">
        <f t="shared" si="18"/>
        <v>02/16/2019 03:00:00 AM</v>
      </c>
      <c r="C1121" s="458">
        <v>43512</v>
      </c>
      <c r="D1121" s="459">
        <v>0.12500000000000006</v>
      </c>
      <c r="E1121" s="2">
        <f>Electricity!F1146</f>
        <v>0</v>
      </c>
      <c r="F1121" s="2">
        <f>Electricity!G1146</f>
        <v>0</v>
      </c>
      <c r="G1121" s="2">
        <f>Electricity!H1146</f>
        <v>0</v>
      </c>
      <c r="H1121" s="2">
        <f>Electricity!I1146</f>
        <v>0</v>
      </c>
      <c r="I1121" s="2">
        <f>Electricity!J1146</f>
        <v>0</v>
      </c>
    </row>
    <row r="1122" spans="2:9" x14ac:dyDescent="0.35">
      <c r="B1122" s="458" t="str">
        <f t="shared" si="18"/>
        <v>02/16/2019 04:00:00 AM</v>
      </c>
      <c r="C1122" s="458">
        <v>43512</v>
      </c>
      <c r="D1122" s="459">
        <v>0.16666666666666669</v>
      </c>
      <c r="E1122" s="2">
        <f>Electricity!F1147</f>
        <v>0</v>
      </c>
      <c r="F1122" s="2">
        <f>Electricity!G1147</f>
        <v>0</v>
      </c>
      <c r="G1122" s="2">
        <f>Electricity!H1147</f>
        <v>0</v>
      </c>
      <c r="H1122" s="2">
        <f>Electricity!I1147</f>
        <v>0</v>
      </c>
      <c r="I1122" s="2">
        <f>Electricity!J1147</f>
        <v>0</v>
      </c>
    </row>
    <row r="1123" spans="2:9" x14ac:dyDescent="0.35">
      <c r="B1123" s="458" t="str">
        <f t="shared" si="18"/>
        <v>02/16/2019 05:00:00 AM</v>
      </c>
      <c r="C1123" s="458">
        <v>43512</v>
      </c>
      <c r="D1123" s="459">
        <v>0.20833333333333337</v>
      </c>
      <c r="E1123" s="2">
        <f>Electricity!F1148</f>
        <v>0</v>
      </c>
      <c r="F1123" s="2">
        <f>Electricity!G1148</f>
        <v>0</v>
      </c>
      <c r="G1123" s="2">
        <f>Electricity!H1148</f>
        <v>0</v>
      </c>
      <c r="H1123" s="2">
        <f>Electricity!I1148</f>
        <v>0</v>
      </c>
      <c r="I1123" s="2">
        <f>Electricity!J1148</f>
        <v>0</v>
      </c>
    </row>
    <row r="1124" spans="2:9" x14ac:dyDescent="0.35">
      <c r="B1124" s="458" t="str">
        <f t="shared" si="18"/>
        <v>02/16/2019 06:00:00 AM</v>
      </c>
      <c r="C1124" s="458">
        <v>43512</v>
      </c>
      <c r="D1124" s="459">
        <v>0.25</v>
      </c>
      <c r="E1124" s="2">
        <f>Electricity!F1149</f>
        <v>0</v>
      </c>
      <c r="F1124" s="2">
        <f>Electricity!G1149</f>
        <v>0</v>
      </c>
      <c r="G1124" s="2">
        <f>Electricity!H1149</f>
        <v>0</v>
      </c>
      <c r="H1124" s="2">
        <f>Electricity!I1149</f>
        <v>0</v>
      </c>
      <c r="I1124" s="2">
        <f>Electricity!J1149</f>
        <v>0</v>
      </c>
    </row>
    <row r="1125" spans="2:9" x14ac:dyDescent="0.35">
      <c r="B1125" s="458" t="str">
        <f t="shared" si="18"/>
        <v>02/16/2019 07:00:00 AM</v>
      </c>
      <c r="C1125" s="458">
        <v>43512</v>
      </c>
      <c r="D1125" s="459">
        <v>0.29166666666666669</v>
      </c>
      <c r="E1125" s="2">
        <f>Electricity!F1150</f>
        <v>0</v>
      </c>
      <c r="F1125" s="2">
        <f>Electricity!G1150</f>
        <v>0</v>
      </c>
      <c r="G1125" s="2">
        <f>Electricity!H1150</f>
        <v>0</v>
      </c>
      <c r="H1125" s="2">
        <f>Electricity!I1150</f>
        <v>0</v>
      </c>
      <c r="I1125" s="2">
        <f>Electricity!J1150</f>
        <v>0</v>
      </c>
    </row>
    <row r="1126" spans="2:9" x14ac:dyDescent="0.35">
      <c r="B1126" s="458" t="str">
        <f t="shared" si="18"/>
        <v>02/16/2019 08:00:00 AM</v>
      </c>
      <c r="C1126" s="458">
        <v>43512</v>
      </c>
      <c r="D1126" s="459">
        <v>0.33333333333333337</v>
      </c>
      <c r="E1126" s="2">
        <f>Electricity!F1151</f>
        <v>0</v>
      </c>
      <c r="F1126" s="2">
        <f>Electricity!G1151</f>
        <v>0</v>
      </c>
      <c r="G1126" s="2">
        <f>Electricity!H1151</f>
        <v>0</v>
      </c>
      <c r="H1126" s="2">
        <f>Electricity!I1151</f>
        <v>0</v>
      </c>
      <c r="I1126" s="2">
        <f>Electricity!J1151</f>
        <v>0</v>
      </c>
    </row>
    <row r="1127" spans="2:9" x14ac:dyDescent="0.35">
      <c r="B1127" s="458" t="str">
        <f t="shared" si="18"/>
        <v>02/16/2019 09:00:00 AM</v>
      </c>
      <c r="C1127" s="458">
        <v>43512</v>
      </c>
      <c r="D1127" s="459">
        <v>0.375</v>
      </c>
      <c r="E1127" s="2">
        <f>Electricity!F1152</f>
        <v>0</v>
      </c>
      <c r="F1127" s="2">
        <f>Electricity!G1152</f>
        <v>0</v>
      </c>
      <c r="G1127" s="2">
        <f>Electricity!H1152</f>
        <v>0</v>
      </c>
      <c r="H1127" s="2">
        <f>Electricity!I1152</f>
        <v>0</v>
      </c>
      <c r="I1127" s="2">
        <f>Electricity!J1152</f>
        <v>0</v>
      </c>
    </row>
    <row r="1128" spans="2:9" x14ac:dyDescent="0.35">
      <c r="B1128" s="458" t="str">
        <f t="shared" si="18"/>
        <v>02/16/2019 10:00:00 AM</v>
      </c>
      <c r="C1128" s="458">
        <v>43512</v>
      </c>
      <c r="D1128" s="459">
        <v>0.41666666666666669</v>
      </c>
      <c r="E1128" s="2">
        <f>Electricity!F1153</f>
        <v>0</v>
      </c>
      <c r="F1128" s="2">
        <f>Electricity!G1153</f>
        <v>0</v>
      </c>
      <c r="G1128" s="2">
        <f>Electricity!H1153</f>
        <v>0</v>
      </c>
      <c r="H1128" s="2">
        <f>Electricity!I1153</f>
        <v>0</v>
      </c>
      <c r="I1128" s="2">
        <f>Electricity!J1153</f>
        <v>0</v>
      </c>
    </row>
    <row r="1129" spans="2:9" x14ac:dyDescent="0.35">
      <c r="B1129" s="458" t="str">
        <f t="shared" si="18"/>
        <v>02/16/2019 11:00:00 AM</v>
      </c>
      <c r="C1129" s="458">
        <v>43512</v>
      </c>
      <c r="D1129" s="459">
        <v>0.45833333333333337</v>
      </c>
      <c r="E1129" s="2">
        <f>Electricity!F1154</f>
        <v>0</v>
      </c>
      <c r="F1129" s="2">
        <f>Electricity!G1154</f>
        <v>0</v>
      </c>
      <c r="G1129" s="2">
        <f>Electricity!H1154</f>
        <v>0</v>
      </c>
      <c r="H1129" s="2">
        <f>Electricity!I1154</f>
        <v>0</v>
      </c>
      <c r="I1129" s="2">
        <f>Electricity!J1154</f>
        <v>0</v>
      </c>
    </row>
    <row r="1130" spans="2:9" x14ac:dyDescent="0.35">
      <c r="B1130" s="458" t="str">
        <f t="shared" si="18"/>
        <v>02/16/2019 12:00:00 PM</v>
      </c>
      <c r="C1130" s="458">
        <v>43512</v>
      </c>
      <c r="D1130" s="459">
        <v>0.50000000000000011</v>
      </c>
      <c r="E1130" s="2">
        <f>Electricity!F1155</f>
        <v>0</v>
      </c>
      <c r="F1130" s="2">
        <f>Electricity!G1155</f>
        <v>0</v>
      </c>
      <c r="G1130" s="2">
        <f>Electricity!H1155</f>
        <v>0</v>
      </c>
      <c r="H1130" s="2">
        <f>Electricity!I1155</f>
        <v>0</v>
      </c>
      <c r="I1130" s="2">
        <f>Electricity!J1155</f>
        <v>0</v>
      </c>
    </row>
    <row r="1131" spans="2:9" x14ac:dyDescent="0.35">
      <c r="B1131" s="458" t="str">
        <f t="shared" si="18"/>
        <v>02/16/2019 01:00:00 PM</v>
      </c>
      <c r="C1131" s="458">
        <v>43512</v>
      </c>
      <c r="D1131" s="459">
        <v>0.54166666666666674</v>
      </c>
      <c r="E1131" s="2">
        <f>Electricity!F1156</f>
        <v>0</v>
      </c>
      <c r="F1131" s="2">
        <f>Electricity!G1156</f>
        <v>0</v>
      </c>
      <c r="G1131" s="2">
        <f>Electricity!H1156</f>
        <v>0</v>
      </c>
      <c r="H1131" s="2">
        <f>Electricity!I1156</f>
        <v>0</v>
      </c>
      <c r="I1131" s="2">
        <f>Electricity!J1156</f>
        <v>0</v>
      </c>
    </row>
    <row r="1132" spans="2:9" x14ac:dyDescent="0.35">
      <c r="B1132" s="458" t="str">
        <f t="shared" si="18"/>
        <v>02/16/2019 02:00:00 PM</v>
      </c>
      <c r="C1132" s="458">
        <v>43512</v>
      </c>
      <c r="D1132" s="459">
        <v>0.58333333333333337</v>
      </c>
      <c r="E1132" s="2">
        <f>Electricity!F1157</f>
        <v>0</v>
      </c>
      <c r="F1132" s="2">
        <f>Electricity!G1157</f>
        <v>0</v>
      </c>
      <c r="G1132" s="2">
        <f>Electricity!H1157</f>
        <v>0</v>
      </c>
      <c r="H1132" s="2">
        <f>Electricity!I1157</f>
        <v>0</v>
      </c>
      <c r="I1132" s="2">
        <f>Electricity!J1157</f>
        <v>0</v>
      </c>
    </row>
    <row r="1133" spans="2:9" x14ac:dyDescent="0.35">
      <c r="B1133" s="458" t="str">
        <f t="shared" si="18"/>
        <v>02/16/2019 03:00:00 PM</v>
      </c>
      <c r="C1133" s="458">
        <v>43512</v>
      </c>
      <c r="D1133" s="459">
        <v>0.62500000000000011</v>
      </c>
      <c r="E1133" s="2">
        <f>Electricity!F1158</f>
        <v>0</v>
      </c>
      <c r="F1133" s="2">
        <f>Electricity!G1158</f>
        <v>0</v>
      </c>
      <c r="G1133" s="2">
        <f>Electricity!H1158</f>
        <v>0</v>
      </c>
      <c r="H1133" s="2">
        <f>Electricity!I1158</f>
        <v>0</v>
      </c>
      <c r="I1133" s="2">
        <f>Electricity!J1158</f>
        <v>0</v>
      </c>
    </row>
    <row r="1134" spans="2:9" x14ac:dyDescent="0.35">
      <c r="B1134" s="458" t="str">
        <f t="shared" si="18"/>
        <v>02/16/2019 04:00:00 PM</v>
      </c>
      <c r="C1134" s="458">
        <v>43512</v>
      </c>
      <c r="D1134" s="459">
        <v>0.66666666666666674</v>
      </c>
      <c r="E1134" s="2">
        <f>Electricity!F1159</f>
        <v>0</v>
      </c>
      <c r="F1134" s="2">
        <f>Electricity!G1159</f>
        <v>0</v>
      </c>
      <c r="G1134" s="2">
        <f>Electricity!H1159</f>
        <v>0</v>
      </c>
      <c r="H1134" s="2">
        <f>Electricity!I1159</f>
        <v>0</v>
      </c>
      <c r="I1134" s="2">
        <f>Electricity!J1159</f>
        <v>0</v>
      </c>
    </row>
    <row r="1135" spans="2:9" x14ac:dyDescent="0.35">
      <c r="B1135" s="458" t="str">
        <f t="shared" si="18"/>
        <v>02/16/2019 05:00:00 PM</v>
      </c>
      <c r="C1135" s="458">
        <v>43512</v>
      </c>
      <c r="D1135" s="459">
        <v>0.70833333333333337</v>
      </c>
      <c r="E1135" s="2">
        <f>Electricity!F1160</f>
        <v>0</v>
      </c>
      <c r="F1135" s="2">
        <f>Electricity!G1160</f>
        <v>0</v>
      </c>
      <c r="G1135" s="2">
        <f>Electricity!H1160</f>
        <v>0</v>
      </c>
      <c r="H1135" s="2">
        <f>Electricity!I1160</f>
        <v>0</v>
      </c>
      <c r="I1135" s="2">
        <f>Electricity!J1160</f>
        <v>0</v>
      </c>
    </row>
    <row r="1136" spans="2:9" x14ac:dyDescent="0.35">
      <c r="B1136" s="458" t="str">
        <f t="shared" si="18"/>
        <v>02/16/2019 06:00:00 PM</v>
      </c>
      <c r="C1136" s="458">
        <v>43512</v>
      </c>
      <c r="D1136" s="459">
        <v>0.75000000000000011</v>
      </c>
      <c r="E1136" s="2">
        <f>Electricity!F1161</f>
        <v>0</v>
      </c>
      <c r="F1136" s="2">
        <f>Electricity!G1161</f>
        <v>0</v>
      </c>
      <c r="G1136" s="2">
        <f>Electricity!H1161</f>
        <v>0</v>
      </c>
      <c r="H1136" s="2">
        <f>Electricity!I1161</f>
        <v>0</v>
      </c>
      <c r="I1136" s="2">
        <f>Electricity!J1161</f>
        <v>0</v>
      </c>
    </row>
    <row r="1137" spans="2:9" x14ac:dyDescent="0.35">
      <c r="B1137" s="458" t="str">
        <f t="shared" si="18"/>
        <v>02/16/2019 07:00:00 PM</v>
      </c>
      <c r="C1137" s="458">
        <v>43512</v>
      </c>
      <c r="D1137" s="459">
        <v>0.79166666666666674</v>
      </c>
      <c r="E1137" s="2">
        <f>Electricity!F1162</f>
        <v>0</v>
      </c>
      <c r="F1137" s="2">
        <f>Electricity!G1162</f>
        <v>0</v>
      </c>
      <c r="G1137" s="2">
        <f>Electricity!H1162</f>
        <v>0</v>
      </c>
      <c r="H1137" s="2">
        <f>Electricity!I1162</f>
        <v>0</v>
      </c>
      <c r="I1137" s="2">
        <f>Electricity!J1162</f>
        <v>0</v>
      </c>
    </row>
    <row r="1138" spans="2:9" x14ac:dyDescent="0.35">
      <c r="B1138" s="458" t="str">
        <f t="shared" si="18"/>
        <v>02/16/2019 08:00:00 PM</v>
      </c>
      <c r="C1138" s="458">
        <v>43512</v>
      </c>
      <c r="D1138" s="459">
        <v>0.83333333333333337</v>
      </c>
      <c r="E1138" s="2">
        <f>Electricity!F1163</f>
        <v>0</v>
      </c>
      <c r="F1138" s="2">
        <f>Electricity!G1163</f>
        <v>0</v>
      </c>
      <c r="G1138" s="2">
        <f>Electricity!H1163</f>
        <v>0</v>
      </c>
      <c r="H1138" s="2">
        <f>Electricity!I1163</f>
        <v>0</v>
      </c>
      <c r="I1138" s="2">
        <f>Electricity!J1163</f>
        <v>0</v>
      </c>
    </row>
    <row r="1139" spans="2:9" x14ac:dyDescent="0.35">
      <c r="B1139" s="458" t="str">
        <f t="shared" si="18"/>
        <v>02/16/2019 09:00:00 PM</v>
      </c>
      <c r="C1139" s="458">
        <v>43512</v>
      </c>
      <c r="D1139" s="459">
        <v>0.87500000000000011</v>
      </c>
      <c r="E1139" s="2">
        <f>Electricity!F1164</f>
        <v>0</v>
      </c>
      <c r="F1139" s="2">
        <f>Electricity!G1164</f>
        <v>0</v>
      </c>
      <c r="G1139" s="2">
        <f>Electricity!H1164</f>
        <v>0</v>
      </c>
      <c r="H1139" s="2">
        <f>Electricity!I1164</f>
        <v>0</v>
      </c>
      <c r="I1139" s="2">
        <f>Electricity!J1164</f>
        <v>0</v>
      </c>
    </row>
    <row r="1140" spans="2:9" x14ac:dyDescent="0.35">
      <c r="B1140" s="458" t="str">
        <f t="shared" si="18"/>
        <v>02/16/2019 10:00:00 PM</v>
      </c>
      <c r="C1140" s="458">
        <v>43512</v>
      </c>
      <c r="D1140" s="459">
        <v>0.91666666666666674</v>
      </c>
      <c r="E1140" s="2">
        <f>Electricity!F1165</f>
        <v>0</v>
      </c>
      <c r="F1140" s="2">
        <f>Electricity!G1165</f>
        <v>0</v>
      </c>
      <c r="G1140" s="2">
        <f>Electricity!H1165</f>
        <v>0</v>
      </c>
      <c r="H1140" s="2">
        <f>Electricity!I1165</f>
        <v>0</v>
      </c>
      <c r="I1140" s="2">
        <f>Electricity!J1165</f>
        <v>0</v>
      </c>
    </row>
    <row r="1141" spans="2:9" x14ac:dyDescent="0.35">
      <c r="B1141" s="458" t="str">
        <f t="shared" si="18"/>
        <v>02/16/2019 11:00:00 PM</v>
      </c>
      <c r="C1141" s="458">
        <v>43512</v>
      </c>
      <c r="D1141" s="459">
        <v>0.95833333333333337</v>
      </c>
      <c r="E1141" s="2">
        <f>Electricity!F1166</f>
        <v>0</v>
      </c>
      <c r="F1141" s="2">
        <f>Electricity!G1166</f>
        <v>0</v>
      </c>
      <c r="G1141" s="2">
        <f>Electricity!H1166</f>
        <v>0</v>
      </c>
      <c r="H1141" s="2">
        <f>Electricity!I1166</f>
        <v>0</v>
      </c>
      <c r="I1141" s="2">
        <f>Electricity!J1166</f>
        <v>0</v>
      </c>
    </row>
    <row r="1142" spans="2:9" x14ac:dyDescent="0.35">
      <c r="B1142" s="458" t="str">
        <f t="shared" si="18"/>
        <v>02/17/2019 12:00:00 AM</v>
      </c>
      <c r="C1142" s="458">
        <v>43513</v>
      </c>
      <c r="D1142" s="459">
        <v>3.1225022567582528E-17</v>
      </c>
      <c r="E1142" s="2">
        <f>Electricity!F1167</f>
        <v>0</v>
      </c>
      <c r="F1142" s="2">
        <f>Electricity!G1167</f>
        <v>0</v>
      </c>
      <c r="G1142" s="2">
        <f>Electricity!H1167</f>
        <v>0</v>
      </c>
      <c r="H1142" s="2">
        <f>Electricity!I1167</f>
        <v>0</v>
      </c>
      <c r="I1142" s="2">
        <f>Electricity!J1167</f>
        <v>0</v>
      </c>
    </row>
    <row r="1143" spans="2:9" x14ac:dyDescent="0.35">
      <c r="B1143" s="458" t="str">
        <f t="shared" si="18"/>
        <v>02/17/2019 01:00:00 AM</v>
      </c>
      <c r="C1143" s="458">
        <v>43513</v>
      </c>
      <c r="D1143" s="459">
        <v>4.1666666666666699E-2</v>
      </c>
      <c r="E1143" s="2">
        <f>Electricity!F1168</f>
        <v>0</v>
      </c>
      <c r="F1143" s="2">
        <f>Electricity!G1168</f>
        <v>0</v>
      </c>
      <c r="G1143" s="2">
        <f>Electricity!H1168</f>
        <v>0</v>
      </c>
      <c r="H1143" s="2">
        <f>Electricity!I1168</f>
        <v>0</v>
      </c>
      <c r="I1143" s="2">
        <f>Electricity!J1168</f>
        <v>0</v>
      </c>
    </row>
    <row r="1144" spans="2:9" x14ac:dyDescent="0.35">
      <c r="B1144" s="458" t="str">
        <f t="shared" si="18"/>
        <v>02/17/2019 02:00:00 AM</v>
      </c>
      <c r="C1144" s="458">
        <v>43513</v>
      </c>
      <c r="D1144" s="459">
        <v>8.333333333333337E-2</v>
      </c>
      <c r="E1144" s="2">
        <f>Electricity!F1169</f>
        <v>0</v>
      </c>
      <c r="F1144" s="2">
        <f>Electricity!G1169</f>
        <v>0</v>
      </c>
      <c r="G1144" s="2">
        <f>Electricity!H1169</f>
        <v>0</v>
      </c>
      <c r="H1144" s="2">
        <f>Electricity!I1169</f>
        <v>0</v>
      </c>
      <c r="I1144" s="2">
        <f>Electricity!J1169</f>
        <v>0</v>
      </c>
    </row>
    <row r="1145" spans="2:9" x14ac:dyDescent="0.35">
      <c r="B1145" s="458" t="str">
        <f t="shared" si="18"/>
        <v>02/17/2019 03:00:00 AM</v>
      </c>
      <c r="C1145" s="458">
        <v>43513</v>
      </c>
      <c r="D1145" s="459">
        <v>0.12500000000000006</v>
      </c>
      <c r="E1145" s="2">
        <f>Electricity!F1170</f>
        <v>0</v>
      </c>
      <c r="F1145" s="2">
        <f>Electricity!G1170</f>
        <v>0</v>
      </c>
      <c r="G1145" s="2">
        <f>Electricity!H1170</f>
        <v>0</v>
      </c>
      <c r="H1145" s="2">
        <f>Electricity!I1170</f>
        <v>0</v>
      </c>
      <c r="I1145" s="2">
        <f>Electricity!J1170</f>
        <v>0</v>
      </c>
    </row>
    <row r="1146" spans="2:9" x14ac:dyDescent="0.35">
      <c r="B1146" s="458" t="str">
        <f t="shared" si="18"/>
        <v>02/17/2019 04:00:00 AM</v>
      </c>
      <c r="C1146" s="458">
        <v>43513</v>
      </c>
      <c r="D1146" s="459">
        <v>0.16666666666666669</v>
      </c>
      <c r="E1146" s="2">
        <f>Electricity!F1171</f>
        <v>0</v>
      </c>
      <c r="F1146" s="2">
        <f>Electricity!G1171</f>
        <v>0</v>
      </c>
      <c r="G1146" s="2">
        <f>Electricity!H1171</f>
        <v>0</v>
      </c>
      <c r="H1146" s="2">
        <f>Electricity!I1171</f>
        <v>0</v>
      </c>
      <c r="I1146" s="2">
        <f>Electricity!J1171</f>
        <v>0</v>
      </c>
    </row>
    <row r="1147" spans="2:9" x14ac:dyDescent="0.35">
      <c r="B1147" s="458" t="str">
        <f t="shared" si="18"/>
        <v>02/17/2019 05:00:00 AM</v>
      </c>
      <c r="C1147" s="458">
        <v>43513</v>
      </c>
      <c r="D1147" s="459">
        <v>0.20833333333333337</v>
      </c>
      <c r="E1147" s="2">
        <f>Electricity!F1172</f>
        <v>0</v>
      </c>
      <c r="F1147" s="2">
        <f>Electricity!G1172</f>
        <v>0</v>
      </c>
      <c r="G1147" s="2">
        <f>Electricity!H1172</f>
        <v>0</v>
      </c>
      <c r="H1147" s="2">
        <f>Electricity!I1172</f>
        <v>0</v>
      </c>
      <c r="I1147" s="2">
        <f>Electricity!J1172</f>
        <v>0</v>
      </c>
    </row>
    <row r="1148" spans="2:9" x14ac:dyDescent="0.35">
      <c r="B1148" s="458" t="str">
        <f t="shared" si="18"/>
        <v>02/17/2019 06:00:00 AM</v>
      </c>
      <c r="C1148" s="458">
        <v>43513</v>
      </c>
      <c r="D1148" s="459">
        <v>0.25</v>
      </c>
      <c r="E1148" s="2">
        <f>Electricity!F1173</f>
        <v>0</v>
      </c>
      <c r="F1148" s="2">
        <f>Electricity!G1173</f>
        <v>0</v>
      </c>
      <c r="G1148" s="2">
        <f>Electricity!H1173</f>
        <v>0</v>
      </c>
      <c r="H1148" s="2">
        <f>Electricity!I1173</f>
        <v>0</v>
      </c>
      <c r="I1148" s="2">
        <f>Electricity!J1173</f>
        <v>0</v>
      </c>
    </row>
    <row r="1149" spans="2:9" x14ac:dyDescent="0.35">
      <c r="B1149" s="458" t="str">
        <f t="shared" si="18"/>
        <v>02/17/2019 07:00:00 AM</v>
      </c>
      <c r="C1149" s="458">
        <v>43513</v>
      </c>
      <c r="D1149" s="459">
        <v>0.29166666666666669</v>
      </c>
      <c r="E1149" s="2">
        <f>Electricity!F1174</f>
        <v>0</v>
      </c>
      <c r="F1149" s="2">
        <f>Electricity!G1174</f>
        <v>0</v>
      </c>
      <c r="G1149" s="2">
        <f>Electricity!H1174</f>
        <v>0</v>
      </c>
      <c r="H1149" s="2">
        <f>Electricity!I1174</f>
        <v>0</v>
      </c>
      <c r="I1149" s="2">
        <f>Electricity!J1174</f>
        <v>0</v>
      </c>
    </row>
    <row r="1150" spans="2:9" x14ac:dyDescent="0.35">
      <c r="B1150" s="458" t="str">
        <f t="shared" si="18"/>
        <v>02/17/2019 08:00:00 AM</v>
      </c>
      <c r="C1150" s="458">
        <v>43513</v>
      </c>
      <c r="D1150" s="459">
        <v>0.33333333333333337</v>
      </c>
      <c r="E1150" s="2">
        <f>Electricity!F1175</f>
        <v>0</v>
      </c>
      <c r="F1150" s="2">
        <f>Electricity!G1175</f>
        <v>0</v>
      </c>
      <c r="G1150" s="2">
        <f>Electricity!H1175</f>
        <v>0</v>
      </c>
      <c r="H1150" s="2">
        <f>Electricity!I1175</f>
        <v>0</v>
      </c>
      <c r="I1150" s="2">
        <f>Electricity!J1175</f>
        <v>0</v>
      </c>
    </row>
    <row r="1151" spans="2:9" x14ac:dyDescent="0.35">
      <c r="B1151" s="458" t="str">
        <f t="shared" si="18"/>
        <v>02/17/2019 09:00:00 AM</v>
      </c>
      <c r="C1151" s="458">
        <v>43513</v>
      </c>
      <c r="D1151" s="459">
        <v>0.375</v>
      </c>
      <c r="E1151" s="2">
        <f>Electricity!F1176</f>
        <v>0</v>
      </c>
      <c r="F1151" s="2">
        <f>Electricity!G1176</f>
        <v>0</v>
      </c>
      <c r="G1151" s="2">
        <f>Electricity!H1176</f>
        <v>0</v>
      </c>
      <c r="H1151" s="2">
        <f>Electricity!I1176</f>
        <v>0</v>
      </c>
      <c r="I1151" s="2">
        <f>Electricity!J1176</f>
        <v>0</v>
      </c>
    </row>
    <row r="1152" spans="2:9" x14ac:dyDescent="0.35">
      <c r="B1152" s="458" t="str">
        <f t="shared" si="18"/>
        <v>02/17/2019 10:00:00 AM</v>
      </c>
      <c r="C1152" s="458">
        <v>43513</v>
      </c>
      <c r="D1152" s="459">
        <v>0.41666666666666669</v>
      </c>
      <c r="E1152" s="2">
        <f>Electricity!F1177</f>
        <v>0</v>
      </c>
      <c r="F1152" s="2">
        <f>Electricity!G1177</f>
        <v>0</v>
      </c>
      <c r="G1152" s="2">
        <f>Electricity!H1177</f>
        <v>0</v>
      </c>
      <c r="H1152" s="2">
        <f>Electricity!I1177</f>
        <v>0</v>
      </c>
      <c r="I1152" s="2">
        <f>Electricity!J1177</f>
        <v>0</v>
      </c>
    </row>
    <row r="1153" spans="2:9" x14ac:dyDescent="0.35">
      <c r="B1153" s="458" t="str">
        <f t="shared" si="18"/>
        <v>02/17/2019 11:00:00 AM</v>
      </c>
      <c r="C1153" s="458">
        <v>43513</v>
      </c>
      <c r="D1153" s="459">
        <v>0.45833333333333337</v>
      </c>
      <c r="E1153" s="2">
        <f>Electricity!F1178</f>
        <v>0</v>
      </c>
      <c r="F1153" s="2">
        <f>Electricity!G1178</f>
        <v>0</v>
      </c>
      <c r="G1153" s="2">
        <f>Electricity!H1178</f>
        <v>0</v>
      </c>
      <c r="H1153" s="2">
        <f>Electricity!I1178</f>
        <v>0</v>
      </c>
      <c r="I1153" s="2">
        <f>Electricity!J1178</f>
        <v>0</v>
      </c>
    </row>
    <row r="1154" spans="2:9" x14ac:dyDescent="0.35">
      <c r="B1154" s="458" t="str">
        <f t="shared" si="18"/>
        <v>02/17/2019 12:00:00 PM</v>
      </c>
      <c r="C1154" s="458">
        <v>43513</v>
      </c>
      <c r="D1154" s="459">
        <v>0.50000000000000011</v>
      </c>
      <c r="E1154" s="2">
        <f>Electricity!F1179</f>
        <v>0</v>
      </c>
      <c r="F1154" s="2">
        <f>Electricity!G1179</f>
        <v>0</v>
      </c>
      <c r="G1154" s="2">
        <f>Electricity!H1179</f>
        <v>0</v>
      </c>
      <c r="H1154" s="2">
        <f>Electricity!I1179</f>
        <v>0</v>
      </c>
      <c r="I1154" s="2">
        <f>Electricity!J1179</f>
        <v>0</v>
      </c>
    </row>
    <row r="1155" spans="2:9" x14ac:dyDescent="0.35">
      <c r="B1155" s="458" t="str">
        <f t="shared" si="18"/>
        <v>02/17/2019 01:00:00 PM</v>
      </c>
      <c r="C1155" s="458">
        <v>43513</v>
      </c>
      <c r="D1155" s="459">
        <v>0.54166666666666674</v>
      </c>
      <c r="E1155" s="2">
        <f>Electricity!F1180</f>
        <v>0</v>
      </c>
      <c r="F1155" s="2">
        <f>Electricity!G1180</f>
        <v>0</v>
      </c>
      <c r="G1155" s="2">
        <f>Electricity!H1180</f>
        <v>0</v>
      </c>
      <c r="H1155" s="2">
        <f>Electricity!I1180</f>
        <v>0</v>
      </c>
      <c r="I1155" s="2">
        <f>Electricity!J1180</f>
        <v>0</v>
      </c>
    </row>
    <row r="1156" spans="2:9" x14ac:dyDescent="0.35">
      <c r="B1156" s="458" t="str">
        <f t="shared" si="18"/>
        <v>02/17/2019 02:00:00 PM</v>
      </c>
      <c r="C1156" s="458">
        <v>43513</v>
      </c>
      <c r="D1156" s="459">
        <v>0.58333333333333337</v>
      </c>
      <c r="E1156" s="2">
        <f>Electricity!F1181</f>
        <v>0</v>
      </c>
      <c r="F1156" s="2">
        <f>Electricity!G1181</f>
        <v>0</v>
      </c>
      <c r="G1156" s="2">
        <f>Electricity!H1181</f>
        <v>0</v>
      </c>
      <c r="H1156" s="2">
        <f>Electricity!I1181</f>
        <v>0</v>
      </c>
      <c r="I1156" s="2">
        <f>Electricity!J1181</f>
        <v>0</v>
      </c>
    </row>
    <row r="1157" spans="2:9" x14ac:dyDescent="0.35">
      <c r="B1157" s="458" t="str">
        <f t="shared" si="18"/>
        <v>02/17/2019 03:00:00 PM</v>
      </c>
      <c r="C1157" s="458">
        <v>43513</v>
      </c>
      <c r="D1157" s="459">
        <v>0.62500000000000011</v>
      </c>
      <c r="E1157" s="2">
        <f>Electricity!F1182</f>
        <v>0</v>
      </c>
      <c r="F1157" s="2">
        <f>Electricity!G1182</f>
        <v>0</v>
      </c>
      <c r="G1157" s="2">
        <f>Electricity!H1182</f>
        <v>0</v>
      </c>
      <c r="H1157" s="2">
        <f>Electricity!I1182</f>
        <v>0</v>
      </c>
      <c r="I1157" s="2">
        <f>Electricity!J1182</f>
        <v>0</v>
      </c>
    </row>
    <row r="1158" spans="2:9" x14ac:dyDescent="0.35">
      <c r="B1158" s="458" t="str">
        <f t="shared" si="18"/>
        <v>02/17/2019 04:00:00 PM</v>
      </c>
      <c r="C1158" s="458">
        <v>43513</v>
      </c>
      <c r="D1158" s="459">
        <v>0.66666666666666674</v>
      </c>
      <c r="E1158" s="2">
        <f>Electricity!F1183</f>
        <v>0</v>
      </c>
      <c r="F1158" s="2">
        <f>Electricity!G1183</f>
        <v>0</v>
      </c>
      <c r="G1158" s="2">
        <f>Electricity!H1183</f>
        <v>0</v>
      </c>
      <c r="H1158" s="2">
        <f>Electricity!I1183</f>
        <v>0</v>
      </c>
      <c r="I1158" s="2">
        <f>Electricity!J1183</f>
        <v>0</v>
      </c>
    </row>
    <row r="1159" spans="2:9" x14ac:dyDescent="0.35">
      <c r="B1159" s="458" t="str">
        <f t="shared" si="18"/>
        <v>02/17/2019 05:00:00 PM</v>
      </c>
      <c r="C1159" s="458">
        <v>43513</v>
      </c>
      <c r="D1159" s="459">
        <v>0.70833333333333337</v>
      </c>
      <c r="E1159" s="2">
        <f>Electricity!F1184</f>
        <v>0</v>
      </c>
      <c r="F1159" s="2">
        <f>Electricity!G1184</f>
        <v>0</v>
      </c>
      <c r="G1159" s="2">
        <f>Electricity!H1184</f>
        <v>0</v>
      </c>
      <c r="H1159" s="2">
        <f>Electricity!I1184</f>
        <v>0</v>
      </c>
      <c r="I1159" s="2">
        <f>Electricity!J1184</f>
        <v>0</v>
      </c>
    </row>
    <row r="1160" spans="2:9" x14ac:dyDescent="0.35">
      <c r="B1160" s="458" t="str">
        <f t="shared" si="18"/>
        <v>02/17/2019 06:00:00 PM</v>
      </c>
      <c r="C1160" s="458">
        <v>43513</v>
      </c>
      <c r="D1160" s="459">
        <v>0.75000000000000011</v>
      </c>
      <c r="E1160" s="2">
        <f>Electricity!F1185</f>
        <v>0</v>
      </c>
      <c r="F1160" s="2">
        <f>Electricity!G1185</f>
        <v>0</v>
      </c>
      <c r="G1160" s="2">
        <f>Electricity!H1185</f>
        <v>0</v>
      </c>
      <c r="H1160" s="2">
        <f>Electricity!I1185</f>
        <v>0</v>
      </c>
      <c r="I1160" s="2">
        <f>Electricity!J1185</f>
        <v>0</v>
      </c>
    </row>
    <row r="1161" spans="2:9" x14ac:dyDescent="0.35">
      <c r="B1161" s="458" t="str">
        <f t="shared" si="18"/>
        <v>02/17/2019 07:00:00 PM</v>
      </c>
      <c r="C1161" s="458">
        <v>43513</v>
      </c>
      <c r="D1161" s="459">
        <v>0.79166666666666674</v>
      </c>
      <c r="E1161" s="2">
        <f>Electricity!F1186</f>
        <v>0</v>
      </c>
      <c r="F1161" s="2">
        <f>Electricity!G1186</f>
        <v>0</v>
      </c>
      <c r="G1161" s="2">
        <f>Electricity!H1186</f>
        <v>0</v>
      </c>
      <c r="H1161" s="2">
        <f>Electricity!I1186</f>
        <v>0</v>
      </c>
      <c r="I1161" s="2">
        <f>Electricity!J1186</f>
        <v>0</v>
      </c>
    </row>
    <row r="1162" spans="2:9" x14ac:dyDescent="0.35">
      <c r="B1162" s="458" t="str">
        <f t="shared" si="18"/>
        <v>02/17/2019 08:00:00 PM</v>
      </c>
      <c r="C1162" s="458">
        <v>43513</v>
      </c>
      <c r="D1162" s="459">
        <v>0.83333333333333337</v>
      </c>
      <c r="E1162" s="2">
        <f>Electricity!F1187</f>
        <v>0</v>
      </c>
      <c r="F1162" s="2">
        <f>Electricity!G1187</f>
        <v>0</v>
      </c>
      <c r="G1162" s="2">
        <f>Electricity!H1187</f>
        <v>0</v>
      </c>
      <c r="H1162" s="2">
        <f>Electricity!I1187</f>
        <v>0</v>
      </c>
      <c r="I1162" s="2">
        <f>Electricity!J1187</f>
        <v>0</v>
      </c>
    </row>
    <row r="1163" spans="2:9" x14ac:dyDescent="0.35">
      <c r="B1163" s="458" t="str">
        <f t="shared" si="18"/>
        <v>02/17/2019 09:00:00 PM</v>
      </c>
      <c r="C1163" s="458">
        <v>43513</v>
      </c>
      <c r="D1163" s="459">
        <v>0.87500000000000011</v>
      </c>
      <c r="E1163" s="2">
        <f>Electricity!F1188</f>
        <v>0</v>
      </c>
      <c r="F1163" s="2">
        <f>Electricity!G1188</f>
        <v>0</v>
      </c>
      <c r="G1163" s="2">
        <f>Electricity!H1188</f>
        <v>0</v>
      </c>
      <c r="H1163" s="2">
        <f>Electricity!I1188</f>
        <v>0</v>
      </c>
      <c r="I1163" s="2">
        <f>Electricity!J1188</f>
        <v>0</v>
      </c>
    </row>
    <row r="1164" spans="2:9" x14ac:dyDescent="0.35">
      <c r="B1164" s="458" t="str">
        <f t="shared" si="18"/>
        <v>02/17/2019 10:00:00 PM</v>
      </c>
      <c r="C1164" s="458">
        <v>43513</v>
      </c>
      <c r="D1164" s="459">
        <v>0.91666666666666674</v>
      </c>
      <c r="E1164" s="2">
        <f>Electricity!F1189</f>
        <v>0</v>
      </c>
      <c r="F1164" s="2">
        <f>Electricity!G1189</f>
        <v>0</v>
      </c>
      <c r="G1164" s="2">
        <f>Electricity!H1189</f>
        <v>0</v>
      </c>
      <c r="H1164" s="2">
        <f>Electricity!I1189</f>
        <v>0</v>
      </c>
      <c r="I1164" s="2">
        <f>Electricity!J1189</f>
        <v>0</v>
      </c>
    </row>
    <row r="1165" spans="2:9" x14ac:dyDescent="0.35">
      <c r="B1165" s="458" t="str">
        <f t="shared" si="18"/>
        <v>02/17/2019 11:00:00 PM</v>
      </c>
      <c r="C1165" s="458">
        <v>43513</v>
      </c>
      <c r="D1165" s="459">
        <v>0.95833333333333337</v>
      </c>
      <c r="E1165" s="2">
        <f>Electricity!F1190</f>
        <v>0</v>
      </c>
      <c r="F1165" s="2">
        <f>Electricity!G1190</f>
        <v>0</v>
      </c>
      <c r="G1165" s="2">
        <f>Electricity!H1190</f>
        <v>0</v>
      </c>
      <c r="H1165" s="2">
        <f>Electricity!I1190</f>
        <v>0</v>
      </c>
      <c r="I1165" s="2">
        <f>Electricity!J1190</f>
        <v>0</v>
      </c>
    </row>
    <row r="1166" spans="2:9" x14ac:dyDescent="0.35">
      <c r="B1166" s="458" t="str">
        <f t="shared" si="18"/>
        <v>02/18/2019 12:00:00 AM</v>
      </c>
      <c r="C1166" s="458">
        <v>43514</v>
      </c>
      <c r="D1166" s="459">
        <v>3.1225022567582528E-17</v>
      </c>
      <c r="E1166" s="2">
        <f>Electricity!F1191</f>
        <v>0</v>
      </c>
      <c r="F1166" s="2">
        <f>Electricity!G1191</f>
        <v>0</v>
      </c>
      <c r="G1166" s="2">
        <f>Electricity!H1191</f>
        <v>0</v>
      </c>
      <c r="H1166" s="2">
        <f>Electricity!I1191</f>
        <v>0</v>
      </c>
      <c r="I1166" s="2">
        <f>Electricity!J1191</f>
        <v>0</v>
      </c>
    </row>
    <row r="1167" spans="2:9" x14ac:dyDescent="0.35">
      <c r="B1167" s="458" t="str">
        <f t="shared" ref="B1167:B1230" si="19">CONCATENATE(TEXT(C1167,"mm/dd/yyyy")," ",TEXT(D1167,"hh:mm:ss AM/PM"))</f>
        <v>02/18/2019 01:00:00 AM</v>
      </c>
      <c r="C1167" s="458">
        <v>43514</v>
      </c>
      <c r="D1167" s="459">
        <v>4.1666666666666699E-2</v>
      </c>
      <c r="E1167" s="2">
        <f>Electricity!F1192</f>
        <v>0</v>
      </c>
      <c r="F1167" s="2">
        <f>Electricity!G1192</f>
        <v>0</v>
      </c>
      <c r="G1167" s="2">
        <f>Electricity!H1192</f>
        <v>0</v>
      </c>
      <c r="H1167" s="2">
        <f>Electricity!I1192</f>
        <v>0</v>
      </c>
      <c r="I1167" s="2">
        <f>Electricity!J1192</f>
        <v>0</v>
      </c>
    </row>
    <row r="1168" spans="2:9" x14ac:dyDescent="0.35">
      <c r="B1168" s="458" t="str">
        <f t="shared" si="19"/>
        <v>02/18/2019 02:00:00 AM</v>
      </c>
      <c r="C1168" s="458">
        <v>43514</v>
      </c>
      <c r="D1168" s="459">
        <v>8.333333333333337E-2</v>
      </c>
      <c r="E1168" s="2">
        <f>Electricity!F1193</f>
        <v>0</v>
      </c>
      <c r="F1168" s="2">
        <f>Electricity!G1193</f>
        <v>0</v>
      </c>
      <c r="G1168" s="2">
        <f>Electricity!H1193</f>
        <v>0</v>
      </c>
      <c r="H1168" s="2">
        <f>Electricity!I1193</f>
        <v>0</v>
      </c>
      <c r="I1168" s="2">
        <f>Electricity!J1193</f>
        <v>0</v>
      </c>
    </row>
    <row r="1169" spans="2:9" x14ac:dyDescent="0.35">
      <c r="B1169" s="458" t="str">
        <f t="shared" si="19"/>
        <v>02/18/2019 03:00:00 AM</v>
      </c>
      <c r="C1169" s="458">
        <v>43514</v>
      </c>
      <c r="D1169" s="459">
        <v>0.12500000000000006</v>
      </c>
      <c r="E1169" s="2">
        <f>Electricity!F1194</f>
        <v>0</v>
      </c>
      <c r="F1169" s="2">
        <f>Electricity!G1194</f>
        <v>0</v>
      </c>
      <c r="G1169" s="2">
        <f>Electricity!H1194</f>
        <v>0</v>
      </c>
      <c r="H1169" s="2">
        <f>Electricity!I1194</f>
        <v>0</v>
      </c>
      <c r="I1169" s="2">
        <f>Electricity!J1194</f>
        <v>0</v>
      </c>
    </row>
    <row r="1170" spans="2:9" x14ac:dyDescent="0.35">
      <c r="B1170" s="458" t="str">
        <f t="shared" si="19"/>
        <v>02/18/2019 04:00:00 AM</v>
      </c>
      <c r="C1170" s="458">
        <v>43514</v>
      </c>
      <c r="D1170" s="459">
        <v>0.16666666666666669</v>
      </c>
      <c r="E1170" s="2">
        <f>Electricity!F1195</f>
        <v>0</v>
      </c>
      <c r="F1170" s="2">
        <f>Electricity!G1195</f>
        <v>0</v>
      </c>
      <c r="G1170" s="2">
        <f>Electricity!H1195</f>
        <v>0</v>
      </c>
      <c r="H1170" s="2">
        <f>Electricity!I1195</f>
        <v>0</v>
      </c>
      <c r="I1170" s="2">
        <f>Electricity!J1195</f>
        <v>0</v>
      </c>
    </row>
    <row r="1171" spans="2:9" x14ac:dyDescent="0.35">
      <c r="B1171" s="458" t="str">
        <f t="shared" si="19"/>
        <v>02/18/2019 05:00:00 AM</v>
      </c>
      <c r="C1171" s="458">
        <v>43514</v>
      </c>
      <c r="D1171" s="459">
        <v>0.20833333333333337</v>
      </c>
      <c r="E1171" s="2">
        <f>Electricity!F1196</f>
        <v>0</v>
      </c>
      <c r="F1171" s="2">
        <f>Electricity!G1196</f>
        <v>0</v>
      </c>
      <c r="G1171" s="2">
        <f>Electricity!H1196</f>
        <v>0</v>
      </c>
      <c r="H1171" s="2">
        <f>Electricity!I1196</f>
        <v>0</v>
      </c>
      <c r="I1171" s="2">
        <f>Electricity!J1196</f>
        <v>0</v>
      </c>
    </row>
    <row r="1172" spans="2:9" x14ac:dyDescent="0.35">
      <c r="B1172" s="458" t="str">
        <f t="shared" si="19"/>
        <v>02/18/2019 06:00:00 AM</v>
      </c>
      <c r="C1172" s="458">
        <v>43514</v>
      </c>
      <c r="D1172" s="459">
        <v>0.25</v>
      </c>
      <c r="E1172" s="2">
        <f>Electricity!F1197</f>
        <v>0</v>
      </c>
      <c r="F1172" s="2">
        <f>Electricity!G1197</f>
        <v>0</v>
      </c>
      <c r="G1172" s="2">
        <f>Electricity!H1197</f>
        <v>0</v>
      </c>
      <c r="H1172" s="2">
        <f>Electricity!I1197</f>
        <v>0</v>
      </c>
      <c r="I1172" s="2">
        <f>Electricity!J1197</f>
        <v>0</v>
      </c>
    </row>
    <row r="1173" spans="2:9" x14ac:dyDescent="0.35">
      <c r="B1173" s="458" t="str">
        <f t="shared" si="19"/>
        <v>02/18/2019 07:00:00 AM</v>
      </c>
      <c r="C1173" s="458">
        <v>43514</v>
      </c>
      <c r="D1173" s="459">
        <v>0.29166666666666669</v>
      </c>
      <c r="E1173" s="2">
        <f>Electricity!F1198</f>
        <v>0</v>
      </c>
      <c r="F1173" s="2">
        <f>Electricity!G1198</f>
        <v>0</v>
      </c>
      <c r="G1173" s="2">
        <f>Electricity!H1198</f>
        <v>0</v>
      </c>
      <c r="H1173" s="2">
        <f>Electricity!I1198</f>
        <v>0</v>
      </c>
      <c r="I1173" s="2">
        <f>Electricity!J1198</f>
        <v>0</v>
      </c>
    </row>
    <row r="1174" spans="2:9" x14ac:dyDescent="0.35">
      <c r="B1174" s="458" t="str">
        <f t="shared" si="19"/>
        <v>02/18/2019 08:00:00 AM</v>
      </c>
      <c r="C1174" s="458">
        <v>43514</v>
      </c>
      <c r="D1174" s="459">
        <v>0.33333333333333337</v>
      </c>
      <c r="E1174" s="2">
        <f>Electricity!F1199</f>
        <v>0</v>
      </c>
      <c r="F1174" s="2">
        <f>Electricity!G1199</f>
        <v>0</v>
      </c>
      <c r="G1174" s="2">
        <f>Electricity!H1199</f>
        <v>0</v>
      </c>
      <c r="H1174" s="2">
        <f>Electricity!I1199</f>
        <v>0</v>
      </c>
      <c r="I1174" s="2">
        <f>Electricity!J1199</f>
        <v>0</v>
      </c>
    </row>
    <row r="1175" spans="2:9" x14ac:dyDescent="0.35">
      <c r="B1175" s="458" t="str">
        <f t="shared" si="19"/>
        <v>02/18/2019 09:00:00 AM</v>
      </c>
      <c r="C1175" s="458">
        <v>43514</v>
      </c>
      <c r="D1175" s="459">
        <v>0.375</v>
      </c>
      <c r="E1175" s="2">
        <f>Electricity!F1200</f>
        <v>0</v>
      </c>
      <c r="F1175" s="2">
        <f>Electricity!G1200</f>
        <v>0</v>
      </c>
      <c r="G1175" s="2">
        <f>Electricity!H1200</f>
        <v>0</v>
      </c>
      <c r="H1175" s="2">
        <f>Electricity!I1200</f>
        <v>0</v>
      </c>
      <c r="I1175" s="2">
        <f>Electricity!J1200</f>
        <v>0</v>
      </c>
    </row>
    <row r="1176" spans="2:9" x14ac:dyDescent="0.35">
      <c r="B1176" s="458" t="str">
        <f t="shared" si="19"/>
        <v>02/18/2019 10:00:00 AM</v>
      </c>
      <c r="C1176" s="458">
        <v>43514</v>
      </c>
      <c r="D1176" s="459">
        <v>0.41666666666666669</v>
      </c>
      <c r="E1176" s="2">
        <f>Electricity!F1201</f>
        <v>0</v>
      </c>
      <c r="F1176" s="2">
        <f>Electricity!G1201</f>
        <v>0</v>
      </c>
      <c r="G1176" s="2">
        <f>Electricity!H1201</f>
        <v>0</v>
      </c>
      <c r="H1176" s="2">
        <f>Electricity!I1201</f>
        <v>0</v>
      </c>
      <c r="I1176" s="2">
        <f>Electricity!J1201</f>
        <v>0</v>
      </c>
    </row>
    <row r="1177" spans="2:9" x14ac:dyDescent="0.35">
      <c r="B1177" s="458" t="str">
        <f t="shared" si="19"/>
        <v>02/18/2019 11:00:00 AM</v>
      </c>
      <c r="C1177" s="458">
        <v>43514</v>
      </c>
      <c r="D1177" s="459">
        <v>0.45833333333333337</v>
      </c>
      <c r="E1177" s="2">
        <f>Electricity!F1202</f>
        <v>0</v>
      </c>
      <c r="F1177" s="2">
        <f>Electricity!G1202</f>
        <v>0</v>
      </c>
      <c r="G1177" s="2">
        <f>Electricity!H1202</f>
        <v>0</v>
      </c>
      <c r="H1177" s="2">
        <f>Electricity!I1202</f>
        <v>0</v>
      </c>
      <c r="I1177" s="2">
        <f>Electricity!J1202</f>
        <v>0</v>
      </c>
    </row>
    <row r="1178" spans="2:9" x14ac:dyDescent="0.35">
      <c r="B1178" s="458" t="str">
        <f t="shared" si="19"/>
        <v>02/18/2019 12:00:00 PM</v>
      </c>
      <c r="C1178" s="458">
        <v>43514</v>
      </c>
      <c r="D1178" s="459">
        <v>0.50000000000000011</v>
      </c>
      <c r="E1178" s="2">
        <f>Electricity!F1203</f>
        <v>0</v>
      </c>
      <c r="F1178" s="2">
        <f>Electricity!G1203</f>
        <v>0</v>
      </c>
      <c r="G1178" s="2">
        <f>Electricity!H1203</f>
        <v>0</v>
      </c>
      <c r="H1178" s="2">
        <f>Electricity!I1203</f>
        <v>0</v>
      </c>
      <c r="I1178" s="2">
        <f>Electricity!J1203</f>
        <v>0</v>
      </c>
    </row>
    <row r="1179" spans="2:9" x14ac:dyDescent="0.35">
      <c r="B1179" s="458" t="str">
        <f t="shared" si="19"/>
        <v>02/18/2019 01:00:00 PM</v>
      </c>
      <c r="C1179" s="458">
        <v>43514</v>
      </c>
      <c r="D1179" s="459">
        <v>0.54166666666666674</v>
      </c>
      <c r="E1179" s="2">
        <f>Electricity!F1204</f>
        <v>0</v>
      </c>
      <c r="F1179" s="2">
        <f>Electricity!G1204</f>
        <v>0</v>
      </c>
      <c r="G1179" s="2">
        <f>Electricity!H1204</f>
        <v>0</v>
      </c>
      <c r="H1179" s="2">
        <f>Electricity!I1204</f>
        <v>0</v>
      </c>
      <c r="I1179" s="2">
        <f>Electricity!J1204</f>
        <v>0</v>
      </c>
    </row>
    <row r="1180" spans="2:9" x14ac:dyDescent="0.35">
      <c r="B1180" s="458" t="str">
        <f t="shared" si="19"/>
        <v>02/18/2019 02:00:00 PM</v>
      </c>
      <c r="C1180" s="458">
        <v>43514</v>
      </c>
      <c r="D1180" s="459">
        <v>0.58333333333333337</v>
      </c>
      <c r="E1180" s="2">
        <f>Electricity!F1205</f>
        <v>0</v>
      </c>
      <c r="F1180" s="2">
        <f>Electricity!G1205</f>
        <v>0</v>
      </c>
      <c r="G1180" s="2">
        <f>Electricity!H1205</f>
        <v>0</v>
      </c>
      <c r="H1180" s="2">
        <f>Electricity!I1205</f>
        <v>0</v>
      </c>
      <c r="I1180" s="2">
        <f>Electricity!J1205</f>
        <v>0</v>
      </c>
    </row>
    <row r="1181" spans="2:9" x14ac:dyDescent="0.35">
      <c r="B1181" s="458" t="str">
        <f t="shared" si="19"/>
        <v>02/18/2019 03:00:00 PM</v>
      </c>
      <c r="C1181" s="458">
        <v>43514</v>
      </c>
      <c r="D1181" s="459">
        <v>0.62500000000000011</v>
      </c>
      <c r="E1181" s="2">
        <f>Electricity!F1206</f>
        <v>0</v>
      </c>
      <c r="F1181" s="2">
        <f>Electricity!G1206</f>
        <v>0</v>
      </c>
      <c r="G1181" s="2">
        <f>Electricity!H1206</f>
        <v>0</v>
      </c>
      <c r="H1181" s="2">
        <f>Electricity!I1206</f>
        <v>0</v>
      </c>
      <c r="I1181" s="2">
        <f>Electricity!J1206</f>
        <v>0</v>
      </c>
    </row>
    <row r="1182" spans="2:9" x14ac:dyDescent="0.35">
      <c r="B1182" s="458" t="str">
        <f t="shared" si="19"/>
        <v>02/18/2019 04:00:00 PM</v>
      </c>
      <c r="C1182" s="458">
        <v>43514</v>
      </c>
      <c r="D1182" s="459">
        <v>0.66666666666666674</v>
      </c>
      <c r="E1182" s="2">
        <f>Electricity!F1207</f>
        <v>0</v>
      </c>
      <c r="F1182" s="2">
        <f>Electricity!G1207</f>
        <v>0</v>
      </c>
      <c r="G1182" s="2">
        <f>Electricity!H1207</f>
        <v>0</v>
      </c>
      <c r="H1182" s="2">
        <f>Electricity!I1207</f>
        <v>0</v>
      </c>
      <c r="I1182" s="2">
        <f>Electricity!J1207</f>
        <v>0</v>
      </c>
    </row>
    <row r="1183" spans="2:9" x14ac:dyDescent="0.35">
      <c r="B1183" s="458" t="str">
        <f t="shared" si="19"/>
        <v>02/18/2019 05:00:00 PM</v>
      </c>
      <c r="C1183" s="458">
        <v>43514</v>
      </c>
      <c r="D1183" s="459">
        <v>0.70833333333333337</v>
      </c>
      <c r="E1183" s="2">
        <f>Electricity!F1208</f>
        <v>0</v>
      </c>
      <c r="F1183" s="2">
        <f>Electricity!G1208</f>
        <v>0</v>
      </c>
      <c r="G1183" s="2">
        <f>Electricity!H1208</f>
        <v>0</v>
      </c>
      <c r="H1183" s="2">
        <f>Electricity!I1208</f>
        <v>0</v>
      </c>
      <c r="I1183" s="2">
        <f>Electricity!J1208</f>
        <v>0</v>
      </c>
    </row>
    <row r="1184" spans="2:9" x14ac:dyDescent="0.35">
      <c r="B1184" s="458" t="str">
        <f t="shared" si="19"/>
        <v>02/18/2019 06:00:00 PM</v>
      </c>
      <c r="C1184" s="458">
        <v>43514</v>
      </c>
      <c r="D1184" s="459">
        <v>0.75000000000000011</v>
      </c>
      <c r="E1184" s="2">
        <f>Electricity!F1209</f>
        <v>0</v>
      </c>
      <c r="F1184" s="2">
        <f>Electricity!G1209</f>
        <v>0</v>
      </c>
      <c r="G1184" s="2">
        <f>Electricity!H1209</f>
        <v>0</v>
      </c>
      <c r="H1184" s="2">
        <f>Electricity!I1209</f>
        <v>0</v>
      </c>
      <c r="I1184" s="2">
        <f>Electricity!J1209</f>
        <v>0</v>
      </c>
    </row>
    <row r="1185" spans="2:9" x14ac:dyDescent="0.35">
      <c r="B1185" s="458" t="str">
        <f t="shared" si="19"/>
        <v>02/18/2019 07:00:00 PM</v>
      </c>
      <c r="C1185" s="458">
        <v>43514</v>
      </c>
      <c r="D1185" s="459">
        <v>0.79166666666666674</v>
      </c>
      <c r="E1185" s="2">
        <f>Electricity!F1210</f>
        <v>0</v>
      </c>
      <c r="F1185" s="2">
        <f>Electricity!G1210</f>
        <v>0</v>
      </c>
      <c r="G1185" s="2">
        <f>Electricity!H1210</f>
        <v>0</v>
      </c>
      <c r="H1185" s="2">
        <f>Electricity!I1210</f>
        <v>0</v>
      </c>
      <c r="I1185" s="2">
        <f>Electricity!J1210</f>
        <v>0</v>
      </c>
    </row>
    <row r="1186" spans="2:9" x14ac:dyDescent="0.35">
      <c r="B1186" s="458" t="str">
        <f t="shared" si="19"/>
        <v>02/18/2019 08:00:00 PM</v>
      </c>
      <c r="C1186" s="458">
        <v>43514</v>
      </c>
      <c r="D1186" s="459">
        <v>0.83333333333333337</v>
      </c>
      <c r="E1186" s="2">
        <f>Electricity!F1211</f>
        <v>0</v>
      </c>
      <c r="F1186" s="2">
        <f>Electricity!G1211</f>
        <v>0</v>
      </c>
      <c r="G1186" s="2">
        <f>Electricity!H1211</f>
        <v>0</v>
      </c>
      <c r="H1186" s="2">
        <f>Electricity!I1211</f>
        <v>0</v>
      </c>
      <c r="I1186" s="2">
        <f>Electricity!J1211</f>
        <v>0</v>
      </c>
    </row>
    <row r="1187" spans="2:9" x14ac:dyDescent="0.35">
      <c r="B1187" s="458" t="str">
        <f t="shared" si="19"/>
        <v>02/18/2019 09:00:00 PM</v>
      </c>
      <c r="C1187" s="458">
        <v>43514</v>
      </c>
      <c r="D1187" s="459">
        <v>0.87500000000000011</v>
      </c>
      <c r="E1187" s="2">
        <f>Electricity!F1212</f>
        <v>0</v>
      </c>
      <c r="F1187" s="2">
        <f>Electricity!G1212</f>
        <v>0</v>
      </c>
      <c r="G1187" s="2">
        <f>Electricity!H1212</f>
        <v>0</v>
      </c>
      <c r="H1187" s="2">
        <f>Electricity!I1212</f>
        <v>0</v>
      </c>
      <c r="I1187" s="2">
        <f>Electricity!J1212</f>
        <v>0</v>
      </c>
    </row>
    <row r="1188" spans="2:9" x14ac:dyDescent="0.35">
      <c r="B1188" s="458" t="str">
        <f t="shared" si="19"/>
        <v>02/18/2019 10:00:00 PM</v>
      </c>
      <c r="C1188" s="458">
        <v>43514</v>
      </c>
      <c r="D1188" s="459">
        <v>0.91666666666666674</v>
      </c>
      <c r="E1188" s="2">
        <f>Electricity!F1213</f>
        <v>0</v>
      </c>
      <c r="F1188" s="2">
        <f>Electricity!G1213</f>
        <v>0</v>
      </c>
      <c r="G1188" s="2">
        <f>Electricity!H1213</f>
        <v>0</v>
      </c>
      <c r="H1188" s="2">
        <f>Electricity!I1213</f>
        <v>0</v>
      </c>
      <c r="I1188" s="2">
        <f>Electricity!J1213</f>
        <v>0</v>
      </c>
    </row>
    <row r="1189" spans="2:9" x14ac:dyDescent="0.35">
      <c r="B1189" s="458" t="str">
        <f t="shared" si="19"/>
        <v>02/18/2019 11:00:00 PM</v>
      </c>
      <c r="C1189" s="458">
        <v>43514</v>
      </c>
      <c r="D1189" s="459">
        <v>0.95833333333333337</v>
      </c>
      <c r="E1189" s="2">
        <f>Electricity!F1214</f>
        <v>0</v>
      </c>
      <c r="F1189" s="2">
        <f>Electricity!G1214</f>
        <v>0</v>
      </c>
      <c r="G1189" s="2">
        <f>Electricity!H1214</f>
        <v>0</v>
      </c>
      <c r="H1189" s="2">
        <f>Electricity!I1214</f>
        <v>0</v>
      </c>
      <c r="I1189" s="2">
        <f>Electricity!J1214</f>
        <v>0</v>
      </c>
    </row>
    <row r="1190" spans="2:9" x14ac:dyDescent="0.35">
      <c r="B1190" s="458" t="str">
        <f t="shared" si="19"/>
        <v>02/19/2019 12:00:00 AM</v>
      </c>
      <c r="C1190" s="458">
        <v>43515</v>
      </c>
      <c r="D1190" s="459">
        <v>3.1225022567582528E-17</v>
      </c>
      <c r="E1190" s="2">
        <f>Electricity!F1215</f>
        <v>0</v>
      </c>
      <c r="F1190" s="2">
        <f>Electricity!G1215</f>
        <v>0</v>
      </c>
      <c r="G1190" s="2">
        <f>Electricity!H1215</f>
        <v>0</v>
      </c>
      <c r="H1190" s="2">
        <f>Electricity!I1215</f>
        <v>0</v>
      </c>
      <c r="I1190" s="2">
        <f>Electricity!J1215</f>
        <v>0</v>
      </c>
    </row>
    <row r="1191" spans="2:9" x14ac:dyDescent="0.35">
      <c r="B1191" s="458" t="str">
        <f t="shared" si="19"/>
        <v>02/19/2019 01:00:00 AM</v>
      </c>
      <c r="C1191" s="458">
        <v>43515</v>
      </c>
      <c r="D1191" s="459">
        <v>4.1666666666666699E-2</v>
      </c>
      <c r="E1191" s="2">
        <f>Electricity!F1216</f>
        <v>0</v>
      </c>
      <c r="F1191" s="2">
        <f>Electricity!G1216</f>
        <v>0</v>
      </c>
      <c r="G1191" s="2">
        <f>Electricity!H1216</f>
        <v>0</v>
      </c>
      <c r="H1191" s="2">
        <f>Electricity!I1216</f>
        <v>0</v>
      </c>
      <c r="I1191" s="2">
        <f>Electricity!J1216</f>
        <v>0</v>
      </c>
    </row>
    <row r="1192" spans="2:9" x14ac:dyDescent="0.35">
      <c r="B1192" s="458" t="str">
        <f t="shared" si="19"/>
        <v>02/19/2019 02:00:00 AM</v>
      </c>
      <c r="C1192" s="458">
        <v>43515</v>
      </c>
      <c r="D1192" s="459">
        <v>8.333333333333337E-2</v>
      </c>
      <c r="E1192" s="2">
        <f>Electricity!F1217</f>
        <v>0</v>
      </c>
      <c r="F1192" s="2">
        <f>Electricity!G1217</f>
        <v>0</v>
      </c>
      <c r="G1192" s="2">
        <f>Electricity!H1217</f>
        <v>0</v>
      </c>
      <c r="H1192" s="2">
        <f>Electricity!I1217</f>
        <v>0</v>
      </c>
      <c r="I1192" s="2">
        <f>Electricity!J1217</f>
        <v>0</v>
      </c>
    </row>
    <row r="1193" spans="2:9" x14ac:dyDescent="0.35">
      <c r="B1193" s="458" t="str">
        <f t="shared" si="19"/>
        <v>02/19/2019 03:00:00 AM</v>
      </c>
      <c r="C1193" s="458">
        <v>43515</v>
      </c>
      <c r="D1193" s="459">
        <v>0.12500000000000006</v>
      </c>
      <c r="E1193" s="2">
        <f>Electricity!F1218</f>
        <v>0</v>
      </c>
      <c r="F1193" s="2">
        <f>Electricity!G1218</f>
        <v>0</v>
      </c>
      <c r="G1193" s="2">
        <f>Electricity!H1218</f>
        <v>0</v>
      </c>
      <c r="H1193" s="2">
        <f>Electricity!I1218</f>
        <v>0</v>
      </c>
      <c r="I1193" s="2">
        <f>Electricity!J1218</f>
        <v>0</v>
      </c>
    </row>
    <row r="1194" spans="2:9" x14ac:dyDescent="0.35">
      <c r="B1194" s="458" t="str">
        <f t="shared" si="19"/>
        <v>02/19/2019 04:00:00 AM</v>
      </c>
      <c r="C1194" s="458">
        <v>43515</v>
      </c>
      <c r="D1194" s="459">
        <v>0.16666666666666669</v>
      </c>
      <c r="E1194" s="2">
        <f>Electricity!F1219</f>
        <v>0</v>
      </c>
      <c r="F1194" s="2">
        <f>Electricity!G1219</f>
        <v>0</v>
      </c>
      <c r="G1194" s="2">
        <f>Electricity!H1219</f>
        <v>0</v>
      </c>
      <c r="H1194" s="2">
        <f>Electricity!I1219</f>
        <v>0</v>
      </c>
      <c r="I1194" s="2">
        <f>Electricity!J1219</f>
        <v>0</v>
      </c>
    </row>
    <row r="1195" spans="2:9" x14ac:dyDescent="0.35">
      <c r="B1195" s="458" t="str">
        <f t="shared" si="19"/>
        <v>02/19/2019 05:00:00 AM</v>
      </c>
      <c r="C1195" s="458">
        <v>43515</v>
      </c>
      <c r="D1195" s="459">
        <v>0.20833333333333337</v>
      </c>
      <c r="E1195" s="2">
        <f>Electricity!F1220</f>
        <v>0</v>
      </c>
      <c r="F1195" s="2">
        <f>Electricity!G1220</f>
        <v>0</v>
      </c>
      <c r="G1195" s="2">
        <f>Electricity!H1220</f>
        <v>0</v>
      </c>
      <c r="H1195" s="2">
        <f>Electricity!I1220</f>
        <v>0</v>
      </c>
      <c r="I1195" s="2">
        <f>Electricity!J1220</f>
        <v>0</v>
      </c>
    </row>
    <row r="1196" spans="2:9" x14ac:dyDescent="0.35">
      <c r="B1196" s="458" t="str">
        <f t="shared" si="19"/>
        <v>02/19/2019 06:00:00 AM</v>
      </c>
      <c r="C1196" s="458">
        <v>43515</v>
      </c>
      <c r="D1196" s="459">
        <v>0.25</v>
      </c>
      <c r="E1196" s="2">
        <f>Electricity!F1221</f>
        <v>0</v>
      </c>
      <c r="F1196" s="2">
        <f>Electricity!G1221</f>
        <v>0</v>
      </c>
      <c r="G1196" s="2">
        <f>Electricity!H1221</f>
        <v>0</v>
      </c>
      <c r="H1196" s="2">
        <f>Electricity!I1221</f>
        <v>0</v>
      </c>
      <c r="I1196" s="2">
        <f>Electricity!J1221</f>
        <v>0</v>
      </c>
    </row>
    <row r="1197" spans="2:9" x14ac:dyDescent="0.35">
      <c r="B1197" s="458" t="str">
        <f t="shared" si="19"/>
        <v>02/19/2019 07:00:00 AM</v>
      </c>
      <c r="C1197" s="458">
        <v>43515</v>
      </c>
      <c r="D1197" s="459">
        <v>0.29166666666666669</v>
      </c>
      <c r="E1197" s="2">
        <f>Electricity!F1222</f>
        <v>0</v>
      </c>
      <c r="F1197" s="2">
        <f>Electricity!G1222</f>
        <v>0</v>
      </c>
      <c r="G1197" s="2">
        <f>Electricity!H1222</f>
        <v>0</v>
      </c>
      <c r="H1197" s="2">
        <f>Electricity!I1222</f>
        <v>0</v>
      </c>
      <c r="I1197" s="2">
        <f>Electricity!J1222</f>
        <v>0</v>
      </c>
    </row>
    <row r="1198" spans="2:9" x14ac:dyDescent="0.35">
      <c r="B1198" s="458" t="str">
        <f t="shared" si="19"/>
        <v>02/19/2019 08:00:00 AM</v>
      </c>
      <c r="C1198" s="458">
        <v>43515</v>
      </c>
      <c r="D1198" s="459">
        <v>0.33333333333333337</v>
      </c>
      <c r="E1198" s="2">
        <f>Electricity!F1223</f>
        <v>0</v>
      </c>
      <c r="F1198" s="2">
        <f>Electricity!G1223</f>
        <v>0</v>
      </c>
      <c r="G1198" s="2">
        <f>Electricity!H1223</f>
        <v>0</v>
      </c>
      <c r="H1198" s="2">
        <f>Electricity!I1223</f>
        <v>0</v>
      </c>
      <c r="I1198" s="2">
        <f>Electricity!J1223</f>
        <v>0</v>
      </c>
    </row>
    <row r="1199" spans="2:9" x14ac:dyDescent="0.35">
      <c r="B1199" s="458" t="str">
        <f t="shared" si="19"/>
        <v>02/19/2019 09:00:00 AM</v>
      </c>
      <c r="C1199" s="458">
        <v>43515</v>
      </c>
      <c r="D1199" s="459">
        <v>0.375</v>
      </c>
      <c r="E1199" s="2">
        <f>Electricity!F1224</f>
        <v>0</v>
      </c>
      <c r="F1199" s="2">
        <f>Electricity!G1224</f>
        <v>0</v>
      </c>
      <c r="G1199" s="2">
        <f>Electricity!H1224</f>
        <v>0</v>
      </c>
      <c r="H1199" s="2">
        <f>Electricity!I1224</f>
        <v>0</v>
      </c>
      <c r="I1199" s="2">
        <f>Electricity!J1224</f>
        <v>0</v>
      </c>
    </row>
    <row r="1200" spans="2:9" x14ac:dyDescent="0.35">
      <c r="B1200" s="458" t="str">
        <f t="shared" si="19"/>
        <v>02/19/2019 10:00:00 AM</v>
      </c>
      <c r="C1200" s="458">
        <v>43515</v>
      </c>
      <c r="D1200" s="459">
        <v>0.41666666666666669</v>
      </c>
      <c r="E1200" s="2">
        <f>Electricity!F1225</f>
        <v>0</v>
      </c>
      <c r="F1200" s="2">
        <f>Electricity!G1225</f>
        <v>0</v>
      </c>
      <c r="G1200" s="2">
        <f>Electricity!H1225</f>
        <v>0</v>
      </c>
      <c r="H1200" s="2">
        <f>Electricity!I1225</f>
        <v>0</v>
      </c>
      <c r="I1200" s="2">
        <f>Electricity!J1225</f>
        <v>0</v>
      </c>
    </row>
    <row r="1201" spans="2:9" x14ac:dyDescent="0.35">
      <c r="B1201" s="458" t="str">
        <f t="shared" si="19"/>
        <v>02/19/2019 11:00:00 AM</v>
      </c>
      <c r="C1201" s="458">
        <v>43515</v>
      </c>
      <c r="D1201" s="459">
        <v>0.45833333333333337</v>
      </c>
      <c r="E1201" s="2">
        <f>Electricity!F1226</f>
        <v>0</v>
      </c>
      <c r="F1201" s="2">
        <f>Electricity!G1226</f>
        <v>0</v>
      </c>
      <c r="G1201" s="2">
        <f>Electricity!H1226</f>
        <v>0</v>
      </c>
      <c r="H1201" s="2">
        <f>Electricity!I1226</f>
        <v>0</v>
      </c>
      <c r="I1201" s="2">
        <f>Electricity!J1226</f>
        <v>0</v>
      </c>
    </row>
    <row r="1202" spans="2:9" x14ac:dyDescent="0.35">
      <c r="B1202" s="458" t="str">
        <f t="shared" si="19"/>
        <v>02/19/2019 12:00:00 PM</v>
      </c>
      <c r="C1202" s="458">
        <v>43515</v>
      </c>
      <c r="D1202" s="459">
        <v>0.50000000000000011</v>
      </c>
      <c r="E1202" s="2">
        <f>Electricity!F1227</f>
        <v>0</v>
      </c>
      <c r="F1202" s="2">
        <f>Electricity!G1227</f>
        <v>0</v>
      </c>
      <c r="G1202" s="2">
        <f>Electricity!H1227</f>
        <v>0</v>
      </c>
      <c r="H1202" s="2">
        <f>Electricity!I1227</f>
        <v>0</v>
      </c>
      <c r="I1202" s="2">
        <f>Electricity!J1227</f>
        <v>0</v>
      </c>
    </row>
    <row r="1203" spans="2:9" x14ac:dyDescent="0.35">
      <c r="B1203" s="458" t="str">
        <f t="shared" si="19"/>
        <v>02/19/2019 01:00:00 PM</v>
      </c>
      <c r="C1203" s="458">
        <v>43515</v>
      </c>
      <c r="D1203" s="459">
        <v>0.54166666666666674</v>
      </c>
      <c r="E1203" s="2">
        <f>Electricity!F1228</f>
        <v>0</v>
      </c>
      <c r="F1203" s="2">
        <f>Electricity!G1228</f>
        <v>0</v>
      </c>
      <c r="G1203" s="2">
        <f>Electricity!H1228</f>
        <v>0</v>
      </c>
      <c r="H1203" s="2">
        <f>Electricity!I1228</f>
        <v>0</v>
      </c>
      <c r="I1203" s="2">
        <f>Electricity!J1228</f>
        <v>0</v>
      </c>
    </row>
    <row r="1204" spans="2:9" x14ac:dyDescent="0.35">
      <c r="B1204" s="458" t="str">
        <f t="shared" si="19"/>
        <v>02/19/2019 02:00:00 PM</v>
      </c>
      <c r="C1204" s="458">
        <v>43515</v>
      </c>
      <c r="D1204" s="459">
        <v>0.58333333333333337</v>
      </c>
      <c r="E1204" s="2">
        <f>Electricity!F1229</f>
        <v>0</v>
      </c>
      <c r="F1204" s="2">
        <f>Electricity!G1229</f>
        <v>0</v>
      </c>
      <c r="G1204" s="2">
        <f>Electricity!H1229</f>
        <v>0</v>
      </c>
      <c r="H1204" s="2">
        <f>Electricity!I1229</f>
        <v>0</v>
      </c>
      <c r="I1204" s="2">
        <f>Electricity!J1229</f>
        <v>0</v>
      </c>
    </row>
    <row r="1205" spans="2:9" x14ac:dyDescent="0.35">
      <c r="B1205" s="458" t="str">
        <f t="shared" si="19"/>
        <v>02/19/2019 03:00:00 PM</v>
      </c>
      <c r="C1205" s="458">
        <v>43515</v>
      </c>
      <c r="D1205" s="459">
        <v>0.62500000000000011</v>
      </c>
      <c r="E1205" s="2">
        <f>Electricity!F1230</f>
        <v>0</v>
      </c>
      <c r="F1205" s="2">
        <f>Electricity!G1230</f>
        <v>0</v>
      </c>
      <c r="G1205" s="2">
        <f>Electricity!H1230</f>
        <v>0</v>
      </c>
      <c r="H1205" s="2">
        <f>Electricity!I1230</f>
        <v>0</v>
      </c>
      <c r="I1205" s="2">
        <f>Electricity!J1230</f>
        <v>0</v>
      </c>
    </row>
    <row r="1206" spans="2:9" x14ac:dyDescent="0.35">
      <c r="B1206" s="458" t="str">
        <f t="shared" si="19"/>
        <v>02/19/2019 04:00:00 PM</v>
      </c>
      <c r="C1206" s="458">
        <v>43515</v>
      </c>
      <c r="D1206" s="459">
        <v>0.66666666666666674</v>
      </c>
      <c r="E1206" s="2">
        <f>Electricity!F1231</f>
        <v>0</v>
      </c>
      <c r="F1206" s="2">
        <f>Electricity!G1231</f>
        <v>0</v>
      </c>
      <c r="G1206" s="2">
        <f>Electricity!H1231</f>
        <v>0</v>
      </c>
      <c r="H1206" s="2">
        <f>Electricity!I1231</f>
        <v>0</v>
      </c>
      <c r="I1206" s="2">
        <f>Electricity!J1231</f>
        <v>0</v>
      </c>
    </row>
    <row r="1207" spans="2:9" x14ac:dyDescent="0.35">
      <c r="B1207" s="458" t="str">
        <f t="shared" si="19"/>
        <v>02/19/2019 05:00:00 PM</v>
      </c>
      <c r="C1207" s="458">
        <v>43515</v>
      </c>
      <c r="D1207" s="459">
        <v>0.70833333333333337</v>
      </c>
      <c r="E1207" s="2">
        <f>Electricity!F1232</f>
        <v>0</v>
      </c>
      <c r="F1207" s="2">
        <f>Electricity!G1232</f>
        <v>0</v>
      </c>
      <c r="G1207" s="2">
        <f>Electricity!H1232</f>
        <v>0</v>
      </c>
      <c r="H1207" s="2">
        <f>Electricity!I1232</f>
        <v>0</v>
      </c>
      <c r="I1207" s="2">
        <f>Electricity!J1232</f>
        <v>0</v>
      </c>
    </row>
    <row r="1208" spans="2:9" x14ac:dyDescent="0.35">
      <c r="B1208" s="458" t="str">
        <f t="shared" si="19"/>
        <v>02/19/2019 06:00:00 PM</v>
      </c>
      <c r="C1208" s="458">
        <v>43515</v>
      </c>
      <c r="D1208" s="459">
        <v>0.75000000000000011</v>
      </c>
      <c r="E1208" s="2">
        <f>Electricity!F1233</f>
        <v>0</v>
      </c>
      <c r="F1208" s="2">
        <f>Electricity!G1233</f>
        <v>0</v>
      </c>
      <c r="G1208" s="2">
        <f>Electricity!H1233</f>
        <v>0</v>
      </c>
      <c r="H1208" s="2">
        <f>Electricity!I1233</f>
        <v>0</v>
      </c>
      <c r="I1208" s="2">
        <f>Electricity!J1233</f>
        <v>0</v>
      </c>
    </row>
    <row r="1209" spans="2:9" x14ac:dyDescent="0.35">
      <c r="B1209" s="458" t="str">
        <f t="shared" si="19"/>
        <v>02/19/2019 07:00:00 PM</v>
      </c>
      <c r="C1209" s="458">
        <v>43515</v>
      </c>
      <c r="D1209" s="459">
        <v>0.79166666666666674</v>
      </c>
      <c r="E1209" s="2">
        <f>Electricity!F1234</f>
        <v>0</v>
      </c>
      <c r="F1209" s="2">
        <f>Electricity!G1234</f>
        <v>0</v>
      </c>
      <c r="G1209" s="2">
        <f>Electricity!H1234</f>
        <v>0</v>
      </c>
      <c r="H1209" s="2">
        <f>Electricity!I1234</f>
        <v>0</v>
      </c>
      <c r="I1209" s="2">
        <f>Electricity!J1234</f>
        <v>0</v>
      </c>
    </row>
    <row r="1210" spans="2:9" x14ac:dyDescent="0.35">
      <c r="B1210" s="458" t="str">
        <f t="shared" si="19"/>
        <v>02/19/2019 08:00:00 PM</v>
      </c>
      <c r="C1210" s="458">
        <v>43515</v>
      </c>
      <c r="D1210" s="459">
        <v>0.83333333333333337</v>
      </c>
      <c r="E1210" s="2">
        <f>Electricity!F1235</f>
        <v>0</v>
      </c>
      <c r="F1210" s="2">
        <f>Electricity!G1235</f>
        <v>0</v>
      </c>
      <c r="G1210" s="2">
        <f>Electricity!H1235</f>
        <v>0</v>
      </c>
      <c r="H1210" s="2">
        <f>Electricity!I1235</f>
        <v>0</v>
      </c>
      <c r="I1210" s="2">
        <f>Electricity!J1235</f>
        <v>0</v>
      </c>
    </row>
    <row r="1211" spans="2:9" x14ac:dyDescent="0.35">
      <c r="B1211" s="458" t="str">
        <f t="shared" si="19"/>
        <v>02/19/2019 09:00:00 PM</v>
      </c>
      <c r="C1211" s="458">
        <v>43515</v>
      </c>
      <c r="D1211" s="459">
        <v>0.87500000000000011</v>
      </c>
      <c r="E1211" s="2">
        <f>Electricity!F1236</f>
        <v>0</v>
      </c>
      <c r="F1211" s="2">
        <f>Electricity!G1236</f>
        <v>0</v>
      </c>
      <c r="G1211" s="2">
        <f>Electricity!H1236</f>
        <v>0</v>
      </c>
      <c r="H1211" s="2">
        <f>Electricity!I1236</f>
        <v>0</v>
      </c>
      <c r="I1211" s="2">
        <f>Electricity!J1236</f>
        <v>0</v>
      </c>
    </row>
    <row r="1212" spans="2:9" x14ac:dyDescent="0.35">
      <c r="B1212" s="458" t="str">
        <f t="shared" si="19"/>
        <v>02/19/2019 10:00:00 PM</v>
      </c>
      <c r="C1212" s="458">
        <v>43515</v>
      </c>
      <c r="D1212" s="459">
        <v>0.91666666666666674</v>
      </c>
      <c r="E1212" s="2">
        <f>Electricity!F1237</f>
        <v>0</v>
      </c>
      <c r="F1212" s="2">
        <f>Electricity!G1237</f>
        <v>0</v>
      </c>
      <c r="G1212" s="2">
        <f>Electricity!H1237</f>
        <v>0</v>
      </c>
      <c r="H1212" s="2">
        <f>Electricity!I1237</f>
        <v>0</v>
      </c>
      <c r="I1212" s="2">
        <f>Electricity!J1237</f>
        <v>0</v>
      </c>
    </row>
    <row r="1213" spans="2:9" x14ac:dyDescent="0.35">
      <c r="B1213" s="458" t="str">
        <f t="shared" si="19"/>
        <v>02/19/2019 11:00:00 PM</v>
      </c>
      <c r="C1213" s="458">
        <v>43515</v>
      </c>
      <c r="D1213" s="459">
        <v>0.95833333333333337</v>
      </c>
      <c r="E1213" s="2">
        <f>Electricity!F1238</f>
        <v>0</v>
      </c>
      <c r="F1213" s="2">
        <f>Electricity!G1238</f>
        <v>0</v>
      </c>
      <c r="G1213" s="2">
        <f>Electricity!H1238</f>
        <v>0</v>
      </c>
      <c r="H1213" s="2">
        <f>Electricity!I1238</f>
        <v>0</v>
      </c>
      <c r="I1213" s="2">
        <f>Electricity!J1238</f>
        <v>0</v>
      </c>
    </row>
    <row r="1214" spans="2:9" x14ac:dyDescent="0.35">
      <c r="B1214" s="458" t="str">
        <f t="shared" si="19"/>
        <v>02/20/2019 12:00:00 AM</v>
      </c>
      <c r="C1214" s="458">
        <v>43516</v>
      </c>
      <c r="D1214" s="459">
        <v>3.1225022567582528E-17</v>
      </c>
      <c r="E1214" s="2">
        <f>Electricity!F1239</f>
        <v>0</v>
      </c>
      <c r="F1214" s="2">
        <f>Electricity!G1239</f>
        <v>0</v>
      </c>
      <c r="G1214" s="2">
        <f>Electricity!H1239</f>
        <v>0</v>
      </c>
      <c r="H1214" s="2">
        <f>Electricity!I1239</f>
        <v>0</v>
      </c>
      <c r="I1214" s="2">
        <f>Electricity!J1239</f>
        <v>0</v>
      </c>
    </row>
    <row r="1215" spans="2:9" x14ac:dyDescent="0.35">
      <c r="B1215" s="458" t="str">
        <f t="shared" si="19"/>
        <v>02/20/2019 01:00:00 AM</v>
      </c>
      <c r="C1215" s="458">
        <v>43516</v>
      </c>
      <c r="D1215" s="459">
        <v>4.1666666666666699E-2</v>
      </c>
      <c r="E1215" s="2">
        <f>Electricity!F1240</f>
        <v>0</v>
      </c>
      <c r="F1215" s="2">
        <f>Electricity!G1240</f>
        <v>0</v>
      </c>
      <c r="G1215" s="2">
        <f>Electricity!H1240</f>
        <v>0</v>
      </c>
      <c r="H1215" s="2">
        <f>Electricity!I1240</f>
        <v>0</v>
      </c>
      <c r="I1215" s="2">
        <f>Electricity!J1240</f>
        <v>0</v>
      </c>
    </row>
    <row r="1216" spans="2:9" x14ac:dyDescent="0.35">
      <c r="B1216" s="458" t="str">
        <f t="shared" si="19"/>
        <v>02/20/2019 02:00:00 AM</v>
      </c>
      <c r="C1216" s="458">
        <v>43516</v>
      </c>
      <c r="D1216" s="459">
        <v>8.333333333333337E-2</v>
      </c>
      <c r="E1216" s="2">
        <f>Electricity!F1241</f>
        <v>0</v>
      </c>
      <c r="F1216" s="2">
        <f>Electricity!G1241</f>
        <v>0</v>
      </c>
      <c r="G1216" s="2">
        <f>Electricity!H1241</f>
        <v>0</v>
      </c>
      <c r="H1216" s="2">
        <f>Electricity!I1241</f>
        <v>0</v>
      </c>
      <c r="I1216" s="2">
        <f>Electricity!J1241</f>
        <v>0</v>
      </c>
    </row>
    <row r="1217" spans="2:9" x14ac:dyDescent="0.35">
      <c r="B1217" s="458" t="str">
        <f t="shared" si="19"/>
        <v>02/20/2019 03:00:00 AM</v>
      </c>
      <c r="C1217" s="458">
        <v>43516</v>
      </c>
      <c r="D1217" s="459">
        <v>0.12500000000000006</v>
      </c>
      <c r="E1217" s="2">
        <f>Electricity!F1242</f>
        <v>0</v>
      </c>
      <c r="F1217" s="2">
        <f>Electricity!G1242</f>
        <v>0</v>
      </c>
      <c r="G1217" s="2">
        <f>Electricity!H1242</f>
        <v>0</v>
      </c>
      <c r="H1217" s="2">
        <f>Electricity!I1242</f>
        <v>0</v>
      </c>
      <c r="I1217" s="2">
        <f>Electricity!J1242</f>
        <v>0</v>
      </c>
    </row>
    <row r="1218" spans="2:9" x14ac:dyDescent="0.35">
      <c r="B1218" s="458" t="str">
        <f t="shared" si="19"/>
        <v>02/20/2019 04:00:00 AM</v>
      </c>
      <c r="C1218" s="458">
        <v>43516</v>
      </c>
      <c r="D1218" s="459">
        <v>0.16666666666666669</v>
      </c>
      <c r="E1218" s="2">
        <f>Electricity!F1243</f>
        <v>0</v>
      </c>
      <c r="F1218" s="2">
        <f>Electricity!G1243</f>
        <v>0</v>
      </c>
      <c r="G1218" s="2">
        <f>Electricity!H1243</f>
        <v>0</v>
      </c>
      <c r="H1218" s="2">
        <f>Electricity!I1243</f>
        <v>0</v>
      </c>
      <c r="I1218" s="2">
        <f>Electricity!J1243</f>
        <v>0</v>
      </c>
    </row>
    <row r="1219" spans="2:9" x14ac:dyDescent="0.35">
      <c r="B1219" s="458" t="str">
        <f t="shared" si="19"/>
        <v>02/20/2019 05:00:00 AM</v>
      </c>
      <c r="C1219" s="458">
        <v>43516</v>
      </c>
      <c r="D1219" s="459">
        <v>0.20833333333333337</v>
      </c>
      <c r="E1219" s="2">
        <f>Electricity!F1244</f>
        <v>0</v>
      </c>
      <c r="F1219" s="2">
        <f>Electricity!G1244</f>
        <v>0</v>
      </c>
      <c r="G1219" s="2">
        <f>Electricity!H1244</f>
        <v>0</v>
      </c>
      <c r="H1219" s="2">
        <f>Electricity!I1244</f>
        <v>0</v>
      </c>
      <c r="I1219" s="2">
        <f>Electricity!J1244</f>
        <v>0</v>
      </c>
    </row>
    <row r="1220" spans="2:9" x14ac:dyDescent="0.35">
      <c r="B1220" s="458" t="str">
        <f t="shared" si="19"/>
        <v>02/20/2019 06:00:00 AM</v>
      </c>
      <c r="C1220" s="458">
        <v>43516</v>
      </c>
      <c r="D1220" s="459">
        <v>0.25</v>
      </c>
      <c r="E1220" s="2">
        <f>Electricity!F1245</f>
        <v>0</v>
      </c>
      <c r="F1220" s="2">
        <f>Electricity!G1245</f>
        <v>0</v>
      </c>
      <c r="G1220" s="2">
        <f>Electricity!H1245</f>
        <v>0</v>
      </c>
      <c r="H1220" s="2">
        <f>Electricity!I1245</f>
        <v>0</v>
      </c>
      <c r="I1220" s="2">
        <f>Electricity!J1245</f>
        <v>0</v>
      </c>
    </row>
    <row r="1221" spans="2:9" x14ac:dyDescent="0.35">
      <c r="B1221" s="458" t="str">
        <f t="shared" si="19"/>
        <v>02/20/2019 07:00:00 AM</v>
      </c>
      <c r="C1221" s="458">
        <v>43516</v>
      </c>
      <c r="D1221" s="459">
        <v>0.29166666666666669</v>
      </c>
      <c r="E1221" s="2">
        <f>Electricity!F1246</f>
        <v>0</v>
      </c>
      <c r="F1221" s="2">
        <f>Electricity!G1246</f>
        <v>0</v>
      </c>
      <c r="G1221" s="2">
        <f>Electricity!H1246</f>
        <v>0</v>
      </c>
      <c r="H1221" s="2">
        <f>Electricity!I1246</f>
        <v>0</v>
      </c>
      <c r="I1221" s="2">
        <f>Electricity!J1246</f>
        <v>0</v>
      </c>
    </row>
    <row r="1222" spans="2:9" x14ac:dyDescent="0.35">
      <c r="B1222" s="458" t="str">
        <f t="shared" si="19"/>
        <v>02/20/2019 08:00:00 AM</v>
      </c>
      <c r="C1222" s="458">
        <v>43516</v>
      </c>
      <c r="D1222" s="459">
        <v>0.33333333333333337</v>
      </c>
      <c r="E1222" s="2">
        <f>Electricity!F1247</f>
        <v>0</v>
      </c>
      <c r="F1222" s="2">
        <f>Electricity!G1247</f>
        <v>0</v>
      </c>
      <c r="G1222" s="2">
        <f>Electricity!H1247</f>
        <v>0</v>
      </c>
      <c r="H1222" s="2">
        <f>Electricity!I1247</f>
        <v>0</v>
      </c>
      <c r="I1222" s="2">
        <f>Electricity!J1247</f>
        <v>0</v>
      </c>
    </row>
    <row r="1223" spans="2:9" x14ac:dyDescent="0.35">
      <c r="B1223" s="458" t="str">
        <f t="shared" si="19"/>
        <v>02/20/2019 09:00:00 AM</v>
      </c>
      <c r="C1223" s="458">
        <v>43516</v>
      </c>
      <c r="D1223" s="459">
        <v>0.375</v>
      </c>
      <c r="E1223" s="2">
        <f>Electricity!F1248</f>
        <v>0</v>
      </c>
      <c r="F1223" s="2">
        <f>Electricity!G1248</f>
        <v>0</v>
      </c>
      <c r="G1223" s="2">
        <f>Electricity!H1248</f>
        <v>0</v>
      </c>
      <c r="H1223" s="2">
        <f>Electricity!I1248</f>
        <v>0</v>
      </c>
      <c r="I1223" s="2">
        <f>Electricity!J1248</f>
        <v>0</v>
      </c>
    </row>
    <row r="1224" spans="2:9" x14ac:dyDescent="0.35">
      <c r="B1224" s="458" t="str">
        <f t="shared" si="19"/>
        <v>02/20/2019 10:00:00 AM</v>
      </c>
      <c r="C1224" s="458">
        <v>43516</v>
      </c>
      <c r="D1224" s="459">
        <v>0.41666666666666669</v>
      </c>
      <c r="E1224" s="2">
        <f>Electricity!F1249</f>
        <v>0</v>
      </c>
      <c r="F1224" s="2">
        <f>Electricity!G1249</f>
        <v>0</v>
      </c>
      <c r="G1224" s="2">
        <f>Electricity!H1249</f>
        <v>0</v>
      </c>
      <c r="H1224" s="2">
        <f>Electricity!I1249</f>
        <v>0</v>
      </c>
      <c r="I1224" s="2">
        <f>Electricity!J1249</f>
        <v>0</v>
      </c>
    </row>
    <row r="1225" spans="2:9" x14ac:dyDescent="0.35">
      <c r="B1225" s="458" t="str">
        <f t="shared" si="19"/>
        <v>02/20/2019 11:00:00 AM</v>
      </c>
      <c r="C1225" s="458">
        <v>43516</v>
      </c>
      <c r="D1225" s="459">
        <v>0.45833333333333337</v>
      </c>
      <c r="E1225" s="2">
        <f>Electricity!F1250</f>
        <v>0</v>
      </c>
      <c r="F1225" s="2">
        <f>Electricity!G1250</f>
        <v>0</v>
      </c>
      <c r="G1225" s="2">
        <f>Electricity!H1250</f>
        <v>0</v>
      </c>
      <c r="H1225" s="2">
        <f>Electricity!I1250</f>
        <v>0</v>
      </c>
      <c r="I1225" s="2">
        <f>Electricity!J1250</f>
        <v>0</v>
      </c>
    </row>
    <row r="1226" spans="2:9" x14ac:dyDescent="0.35">
      <c r="B1226" s="458" t="str">
        <f t="shared" si="19"/>
        <v>02/20/2019 12:00:00 PM</v>
      </c>
      <c r="C1226" s="458">
        <v>43516</v>
      </c>
      <c r="D1226" s="459">
        <v>0.50000000000000011</v>
      </c>
      <c r="E1226" s="2">
        <f>Electricity!F1251</f>
        <v>0</v>
      </c>
      <c r="F1226" s="2">
        <f>Electricity!G1251</f>
        <v>0</v>
      </c>
      <c r="G1226" s="2">
        <f>Electricity!H1251</f>
        <v>0</v>
      </c>
      <c r="H1226" s="2">
        <f>Electricity!I1251</f>
        <v>0</v>
      </c>
      <c r="I1226" s="2">
        <f>Electricity!J1251</f>
        <v>0</v>
      </c>
    </row>
    <row r="1227" spans="2:9" x14ac:dyDescent="0.35">
      <c r="B1227" s="458" t="str">
        <f t="shared" si="19"/>
        <v>02/20/2019 01:00:00 PM</v>
      </c>
      <c r="C1227" s="458">
        <v>43516</v>
      </c>
      <c r="D1227" s="459">
        <v>0.54166666666666674</v>
      </c>
      <c r="E1227" s="2">
        <f>Electricity!F1252</f>
        <v>0</v>
      </c>
      <c r="F1227" s="2">
        <f>Electricity!G1252</f>
        <v>0</v>
      </c>
      <c r="G1227" s="2">
        <f>Electricity!H1252</f>
        <v>0</v>
      </c>
      <c r="H1227" s="2">
        <f>Electricity!I1252</f>
        <v>0</v>
      </c>
      <c r="I1227" s="2">
        <f>Electricity!J1252</f>
        <v>0</v>
      </c>
    </row>
    <row r="1228" spans="2:9" x14ac:dyDescent="0.35">
      <c r="B1228" s="458" t="str">
        <f t="shared" si="19"/>
        <v>02/20/2019 02:00:00 PM</v>
      </c>
      <c r="C1228" s="458">
        <v>43516</v>
      </c>
      <c r="D1228" s="459">
        <v>0.58333333333333337</v>
      </c>
      <c r="E1228" s="2">
        <f>Electricity!F1253</f>
        <v>0</v>
      </c>
      <c r="F1228" s="2">
        <f>Electricity!G1253</f>
        <v>0</v>
      </c>
      <c r="G1228" s="2">
        <f>Electricity!H1253</f>
        <v>0</v>
      </c>
      <c r="H1228" s="2">
        <f>Electricity!I1253</f>
        <v>0</v>
      </c>
      <c r="I1228" s="2">
        <f>Electricity!J1253</f>
        <v>0</v>
      </c>
    </row>
    <row r="1229" spans="2:9" x14ac:dyDescent="0.35">
      <c r="B1229" s="458" t="str">
        <f t="shared" si="19"/>
        <v>02/20/2019 03:00:00 PM</v>
      </c>
      <c r="C1229" s="458">
        <v>43516</v>
      </c>
      <c r="D1229" s="459">
        <v>0.62500000000000011</v>
      </c>
      <c r="E1229" s="2">
        <f>Electricity!F1254</f>
        <v>0</v>
      </c>
      <c r="F1229" s="2">
        <f>Electricity!G1254</f>
        <v>0</v>
      </c>
      <c r="G1229" s="2">
        <f>Electricity!H1254</f>
        <v>0</v>
      </c>
      <c r="H1229" s="2">
        <f>Electricity!I1254</f>
        <v>0</v>
      </c>
      <c r="I1229" s="2">
        <f>Electricity!J1254</f>
        <v>0</v>
      </c>
    </row>
    <row r="1230" spans="2:9" x14ac:dyDescent="0.35">
      <c r="B1230" s="458" t="str">
        <f t="shared" si="19"/>
        <v>02/20/2019 04:00:00 PM</v>
      </c>
      <c r="C1230" s="458">
        <v>43516</v>
      </c>
      <c r="D1230" s="459">
        <v>0.66666666666666674</v>
      </c>
      <c r="E1230" s="2">
        <f>Electricity!F1255</f>
        <v>0</v>
      </c>
      <c r="F1230" s="2">
        <f>Electricity!G1255</f>
        <v>0</v>
      </c>
      <c r="G1230" s="2">
        <f>Electricity!H1255</f>
        <v>0</v>
      </c>
      <c r="H1230" s="2">
        <f>Electricity!I1255</f>
        <v>0</v>
      </c>
      <c r="I1230" s="2">
        <f>Electricity!J1255</f>
        <v>0</v>
      </c>
    </row>
    <row r="1231" spans="2:9" x14ac:dyDescent="0.35">
      <c r="B1231" s="458" t="str">
        <f t="shared" ref="B1231:B1294" si="20">CONCATENATE(TEXT(C1231,"mm/dd/yyyy")," ",TEXT(D1231,"hh:mm:ss AM/PM"))</f>
        <v>02/20/2019 05:00:00 PM</v>
      </c>
      <c r="C1231" s="458">
        <v>43516</v>
      </c>
      <c r="D1231" s="459">
        <v>0.70833333333333337</v>
      </c>
      <c r="E1231" s="2">
        <f>Electricity!F1256</f>
        <v>0</v>
      </c>
      <c r="F1231" s="2">
        <f>Electricity!G1256</f>
        <v>0</v>
      </c>
      <c r="G1231" s="2">
        <f>Electricity!H1256</f>
        <v>0</v>
      </c>
      <c r="H1231" s="2">
        <f>Electricity!I1256</f>
        <v>0</v>
      </c>
      <c r="I1231" s="2">
        <f>Electricity!J1256</f>
        <v>0</v>
      </c>
    </row>
    <row r="1232" spans="2:9" x14ac:dyDescent="0.35">
      <c r="B1232" s="458" t="str">
        <f t="shared" si="20"/>
        <v>02/20/2019 06:00:00 PM</v>
      </c>
      <c r="C1232" s="458">
        <v>43516</v>
      </c>
      <c r="D1232" s="459">
        <v>0.75000000000000011</v>
      </c>
      <c r="E1232" s="2">
        <f>Electricity!F1257</f>
        <v>0</v>
      </c>
      <c r="F1232" s="2">
        <f>Electricity!G1257</f>
        <v>0</v>
      </c>
      <c r="G1232" s="2">
        <f>Electricity!H1257</f>
        <v>0</v>
      </c>
      <c r="H1232" s="2">
        <f>Electricity!I1257</f>
        <v>0</v>
      </c>
      <c r="I1232" s="2">
        <f>Electricity!J1257</f>
        <v>0</v>
      </c>
    </row>
    <row r="1233" spans="2:9" x14ac:dyDescent="0.35">
      <c r="B1233" s="458" t="str">
        <f t="shared" si="20"/>
        <v>02/20/2019 07:00:00 PM</v>
      </c>
      <c r="C1233" s="458">
        <v>43516</v>
      </c>
      <c r="D1233" s="459">
        <v>0.79166666666666674</v>
      </c>
      <c r="E1233" s="2">
        <f>Electricity!F1258</f>
        <v>0</v>
      </c>
      <c r="F1233" s="2">
        <f>Electricity!G1258</f>
        <v>0</v>
      </c>
      <c r="G1233" s="2">
        <f>Electricity!H1258</f>
        <v>0</v>
      </c>
      <c r="H1233" s="2">
        <f>Electricity!I1258</f>
        <v>0</v>
      </c>
      <c r="I1233" s="2">
        <f>Electricity!J1258</f>
        <v>0</v>
      </c>
    </row>
    <row r="1234" spans="2:9" x14ac:dyDescent="0.35">
      <c r="B1234" s="458" t="str">
        <f t="shared" si="20"/>
        <v>02/20/2019 08:00:00 PM</v>
      </c>
      <c r="C1234" s="458">
        <v>43516</v>
      </c>
      <c r="D1234" s="459">
        <v>0.83333333333333337</v>
      </c>
      <c r="E1234" s="2">
        <f>Electricity!F1259</f>
        <v>0</v>
      </c>
      <c r="F1234" s="2">
        <f>Electricity!G1259</f>
        <v>0</v>
      </c>
      <c r="G1234" s="2">
        <f>Electricity!H1259</f>
        <v>0</v>
      </c>
      <c r="H1234" s="2">
        <f>Electricity!I1259</f>
        <v>0</v>
      </c>
      <c r="I1234" s="2">
        <f>Electricity!J1259</f>
        <v>0</v>
      </c>
    </row>
    <row r="1235" spans="2:9" x14ac:dyDescent="0.35">
      <c r="B1235" s="458" t="str">
        <f t="shared" si="20"/>
        <v>02/20/2019 09:00:00 PM</v>
      </c>
      <c r="C1235" s="458">
        <v>43516</v>
      </c>
      <c r="D1235" s="459">
        <v>0.87500000000000011</v>
      </c>
      <c r="E1235" s="2">
        <f>Electricity!F1260</f>
        <v>0</v>
      </c>
      <c r="F1235" s="2">
        <f>Electricity!G1260</f>
        <v>0</v>
      </c>
      <c r="G1235" s="2">
        <f>Electricity!H1260</f>
        <v>0</v>
      </c>
      <c r="H1235" s="2">
        <f>Electricity!I1260</f>
        <v>0</v>
      </c>
      <c r="I1235" s="2">
        <f>Electricity!J1260</f>
        <v>0</v>
      </c>
    </row>
    <row r="1236" spans="2:9" x14ac:dyDescent="0.35">
      <c r="B1236" s="458" t="str">
        <f t="shared" si="20"/>
        <v>02/20/2019 10:00:00 PM</v>
      </c>
      <c r="C1236" s="458">
        <v>43516</v>
      </c>
      <c r="D1236" s="459">
        <v>0.91666666666666674</v>
      </c>
      <c r="E1236" s="2">
        <f>Electricity!F1261</f>
        <v>0</v>
      </c>
      <c r="F1236" s="2">
        <f>Electricity!G1261</f>
        <v>0</v>
      </c>
      <c r="G1236" s="2">
        <f>Electricity!H1261</f>
        <v>0</v>
      </c>
      <c r="H1236" s="2">
        <f>Electricity!I1261</f>
        <v>0</v>
      </c>
      <c r="I1236" s="2">
        <f>Electricity!J1261</f>
        <v>0</v>
      </c>
    </row>
    <row r="1237" spans="2:9" x14ac:dyDescent="0.35">
      <c r="B1237" s="458" t="str">
        <f t="shared" si="20"/>
        <v>02/20/2019 11:00:00 PM</v>
      </c>
      <c r="C1237" s="458">
        <v>43516</v>
      </c>
      <c r="D1237" s="459">
        <v>0.95833333333333337</v>
      </c>
      <c r="E1237" s="2">
        <f>Electricity!F1262</f>
        <v>0</v>
      </c>
      <c r="F1237" s="2">
        <f>Electricity!G1262</f>
        <v>0</v>
      </c>
      <c r="G1237" s="2">
        <f>Electricity!H1262</f>
        <v>0</v>
      </c>
      <c r="H1237" s="2">
        <f>Electricity!I1262</f>
        <v>0</v>
      </c>
      <c r="I1237" s="2">
        <f>Electricity!J1262</f>
        <v>0</v>
      </c>
    </row>
    <row r="1238" spans="2:9" x14ac:dyDescent="0.35">
      <c r="B1238" s="458" t="str">
        <f t="shared" si="20"/>
        <v>02/21/2019 12:00:00 AM</v>
      </c>
      <c r="C1238" s="458">
        <v>43517</v>
      </c>
      <c r="D1238" s="459">
        <v>3.1225022567582528E-17</v>
      </c>
      <c r="E1238" s="2">
        <f>Electricity!F1263</f>
        <v>0</v>
      </c>
      <c r="F1238" s="2">
        <f>Electricity!G1263</f>
        <v>0</v>
      </c>
      <c r="G1238" s="2">
        <f>Electricity!H1263</f>
        <v>0</v>
      </c>
      <c r="H1238" s="2">
        <f>Electricity!I1263</f>
        <v>0</v>
      </c>
      <c r="I1238" s="2">
        <f>Electricity!J1263</f>
        <v>0</v>
      </c>
    </row>
    <row r="1239" spans="2:9" x14ac:dyDescent="0.35">
      <c r="B1239" s="458" t="str">
        <f t="shared" si="20"/>
        <v>02/21/2019 01:00:00 AM</v>
      </c>
      <c r="C1239" s="458">
        <v>43517</v>
      </c>
      <c r="D1239" s="459">
        <v>4.1666666666666699E-2</v>
      </c>
      <c r="E1239" s="2">
        <f>Electricity!F1264</f>
        <v>0</v>
      </c>
      <c r="F1239" s="2">
        <f>Electricity!G1264</f>
        <v>0</v>
      </c>
      <c r="G1239" s="2">
        <f>Electricity!H1264</f>
        <v>0</v>
      </c>
      <c r="H1239" s="2">
        <f>Electricity!I1264</f>
        <v>0</v>
      </c>
      <c r="I1239" s="2">
        <f>Electricity!J1264</f>
        <v>0</v>
      </c>
    </row>
    <row r="1240" spans="2:9" x14ac:dyDescent="0.35">
      <c r="B1240" s="458" t="str">
        <f t="shared" si="20"/>
        <v>02/21/2019 02:00:00 AM</v>
      </c>
      <c r="C1240" s="458">
        <v>43517</v>
      </c>
      <c r="D1240" s="459">
        <v>8.333333333333337E-2</v>
      </c>
      <c r="E1240" s="2">
        <f>Electricity!F1265</f>
        <v>0</v>
      </c>
      <c r="F1240" s="2">
        <f>Electricity!G1265</f>
        <v>0</v>
      </c>
      <c r="G1240" s="2">
        <f>Electricity!H1265</f>
        <v>0</v>
      </c>
      <c r="H1240" s="2">
        <f>Electricity!I1265</f>
        <v>0</v>
      </c>
      <c r="I1240" s="2">
        <f>Electricity!J1265</f>
        <v>0</v>
      </c>
    </row>
    <row r="1241" spans="2:9" x14ac:dyDescent="0.35">
      <c r="B1241" s="458" t="str">
        <f t="shared" si="20"/>
        <v>02/21/2019 03:00:00 AM</v>
      </c>
      <c r="C1241" s="458">
        <v>43517</v>
      </c>
      <c r="D1241" s="459">
        <v>0.12500000000000006</v>
      </c>
      <c r="E1241" s="2">
        <f>Electricity!F1266</f>
        <v>0</v>
      </c>
      <c r="F1241" s="2">
        <f>Electricity!G1266</f>
        <v>0</v>
      </c>
      <c r="G1241" s="2">
        <f>Electricity!H1266</f>
        <v>0</v>
      </c>
      <c r="H1241" s="2">
        <f>Electricity!I1266</f>
        <v>0</v>
      </c>
      <c r="I1241" s="2">
        <f>Electricity!J1266</f>
        <v>0</v>
      </c>
    </row>
    <row r="1242" spans="2:9" x14ac:dyDescent="0.35">
      <c r="B1242" s="458" t="str">
        <f t="shared" si="20"/>
        <v>02/21/2019 04:00:00 AM</v>
      </c>
      <c r="C1242" s="458">
        <v>43517</v>
      </c>
      <c r="D1242" s="459">
        <v>0.16666666666666669</v>
      </c>
      <c r="E1242" s="2">
        <f>Electricity!F1267</f>
        <v>0</v>
      </c>
      <c r="F1242" s="2">
        <f>Electricity!G1267</f>
        <v>0</v>
      </c>
      <c r="G1242" s="2">
        <f>Electricity!H1267</f>
        <v>0</v>
      </c>
      <c r="H1242" s="2">
        <f>Electricity!I1267</f>
        <v>0</v>
      </c>
      <c r="I1242" s="2">
        <f>Electricity!J1267</f>
        <v>0</v>
      </c>
    </row>
    <row r="1243" spans="2:9" x14ac:dyDescent="0.35">
      <c r="B1243" s="458" t="str">
        <f t="shared" si="20"/>
        <v>02/21/2019 05:00:00 AM</v>
      </c>
      <c r="C1243" s="458">
        <v>43517</v>
      </c>
      <c r="D1243" s="459">
        <v>0.20833333333333337</v>
      </c>
      <c r="E1243" s="2">
        <f>Electricity!F1268</f>
        <v>0</v>
      </c>
      <c r="F1243" s="2">
        <f>Electricity!G1268</f>
        <v>0</v>
      </c>
      <c r="G1243" s="2">
        <f>Electricity!H1268</f>
        <v>0</v>
      </c>
      <c r="H1243" s="2">
        <f>Electricity!I1268</f>
        <v>0</v>
      </c>
      <c r="I1243" s="2">
        <f>Electricity!J1268</f>
        <v>0</v>
      </c>
    </row>
    <row r="1244" spans="2:9" x14ac:dyDescent="0.35">
      <c r="B1244" s="458" t="str">
        <f t="shared" si="20"/>
        <v>02/21/2019 06:00:00 AM</v>
      </c>
      <c r="C1244" s="458">
        <v>43517</v>
      </c>
      <c r="D1244" s="459">
        <v>0.25</v>
      </c>
      <c r="E1244" s="2">
        <f>Electricity!F1269</f>
        <v>0</v>
      </c>
      <c r="F1244" s="2">
        <f>Electricity!G1269</f>
        <v>0</v>
      </c>
      <c r="G1244" s="2">
        <f>Electricity!H1269</f>
        <v>0</v>
      </c>
      <c r="H1244" s="2">
        <f>Electricity!I1269</f>
        <v>0</v>
      </c>
      <c r="I1244" s="2">
        <f>Electricity!J1269</f>
        <v>0</v>
      </c>
    </row>
    <row r="1245" spans="2:9" x14ac:dyDescent="0.35">
      <c r="B1245" s="458" t="str">
        <f t="shared" si="20"/>
        <v>02/21/2019 07:00:00 AM</v>
      </c>
      <c r="C1245" s="458">
        <v>43517</v>
      </c>
      <c r="D1245" s="459">
        <v>0.29166666666666669</v>
      </c>
      <c r="E1245" s="2">
        <f>Electricity!F1270</f>
        <v>0</v>
      </c>
      <c r="F1245" s="2">
        <f>Electricity!G1270</f>
        <v>0</v>
      </c>
      <c r="G1245" s="2">
        <f>Electricity!H1270</f>
        <v>0</v>
      </c>
      <c r="H1245" s="2">
        <f>Electricity!I1270</f>
        <v>0</v>
      </c>
      <c r="I1245" s="2">
        <f>Electricity!J1270</f>
        <v>0</v>
      </c>
    </row>
    <row r="1246" spans="2:9" x14ac:dyDescent="0.35">
      <c r="B1246" s="458" t="str">
        <f t="shared" si="20"/>
        <v>02/21/2019 08:00:00 AM</v>
      </c>
      <c r="C1246" s="458">
        <v>43517</v>
      </c>
      <c r="D1246" s="459">
        <v>0.33333333333333337</v>
      </c>
      <c r="E1246" s="2">
        <f>Electricity!F1271</f>
        <v>0</v>
      </c>
      <c r="F1246" s="2">
        <f>Electricity!G1271</f>
        <v>0</v>
      </c>
      <c r="G1246" s="2">
        <f>Electricity!H1271</f>
        <v>0</v>
      </c>
      <c r="H1246" s="2">
        <f>Electricity!I1271</f>
        <v>0</v>
      </c>
      <c r="I1246" s="2">
        <f>Electricity!J1271</f>
        <v>0</v>
      </c>
    </row>
    <row r="1247" spans="2:9" x14ac:dyDescent="0.35">
      <c r="B1247" s="458" t="str">
        <f t="shared" si="20"/>
        <v>02/21/2019 09:00:00 AM</v>
      </c>
      <c r="C1247" s="458">
        <v>43517</v>
      </c>
      <c r="D1247" s="459">
        <v>0.375</v>
      </c>
      <c r="E1247" s="2">
        <f>Electricity!F1272</f>
        <v>0</v>
      </c>
      <c r="F1247" s="2">
        <f>Electricity!G1272</f>
        <v>0</v>
      </c>
      <c r="G1247" s="2">
        <f>Electricity!H1272</f>
        <v>0</v>
      </c>
      <c r="H1247" s="2">
        <f>Electricity!I1272</f>
        <v>0</v>
      </c>
      <c r="I1247" s="2">
        <f>Electricity!J1272</f>
        <v>0</v>
      </c>
    </row>
    <row r="1248" spans="2:9" x14ac:dyDescent="0.35">
      <c r="B1248" s="458" t="str">
        <f t="shared" si="20"/>
        <v>02/21/2019 10:00:00 AM</v>
      </c>
      <c r="C1248" s="458">
        <v>43517</v>
      </c>
      <c r="D1248" s="459">
        <v>0.41666666666666669</v>
      </c>
      <c r="E1248" s="2">
        <f>Electricity!F1273</f>
        <v>0</v>
      </c>
      <c r="F1248" s="2">
        <f>Electricity!G1273</f>
        <v>0</v>
      </c>
      <c r="G1248" s="2">
        <f>Electricity!H1273</f>
        <v>0</v>
      </c>
      <c r="H1248" s="2">
        <f>Electricity!I1273</f>
        <v>0</v>
      </c>
      <c r="I1248" s="2">
        <f>Electricity!J1273</f>
        <v>0</v>
      </c>
    </row>
    <row r="1249" spans="2:9" x14ac:dyDescent="0.35">
      <c r="B1249" s="458" t="str">
        <f t="shared" si="20"/>
        <v>02/21/2019 11:00:00 AM</v>
      </c>
      <c r="C1249" s="458">
        <v>43517</v>
      </c>
      <c r="D1249" s="459">
        <v>0.45833333333333337</v>
      </c>
      <c r="E1249" s="2">
        <f>Electricity!F1274</f>
        <v>0</v>
      </c>
      <c r="F1249" s="2">
        <f>Electricity!G1274</f>
        <v>0</v>
      </c>
      <c r="G1249" s="2">
        <f>Electricity!H1274</f>
        <v>0</v>
      </c>
      <c r="H1249" s="2">
        <f>Electricity!I1274</f>
        <v>0</v>
      </c>
      <c r="I1249" s="2">
        <f>Electricity!J1274</f>
        <v>0</v>
      </c>
    </row>
    <row r="1250" spans="2:9" x14ac:dyDescent="0.35">
      <c r="B1250" s="458" t="str">
        <f t="shared" si="20"/>
        <v>02/21/2019 12:00:00 PM</v>
      </c>
      <c r="C1250" s="458">
        <v>43517</v>
      </c>
      <c r="D1250" s="459">
        <v>0.50000000000000011</v>
      </c>
      <c r="E1250" s="2">
        <f>Electricity!F1275</f>
        <v>0</v>
      </c>
      <c r="F1250" s="2">
        <f>Electricity!G1275</f>
        <v>0</v>
      </c>
      <c r="G1250" s="2">
        <f>Electricity!H1275</f>
        <v>0</v>
      </c>
      <c r="H1250" s="2">
        <f>Electricity!I1275</f>
        <v>0</v>
      </c>
      <c r="I1250" s="2">
        <f>Electricity!J1275</f>
        <v>0</v>
      </c>
    </row>
    <row r="1251" spans="2:9" x14ac:dyDescent="0.35">
      <c r="B1251" s="458" t="str">
        <f t="shared" si="20"/>
        <v>02/21/2019 01:00:00 PM</v>
      </c>
      <c r="C1251" s="458">
        <v>43517</v>
      </c>
      <c r="D1251" s="459">
        <v>0.54166666666666674</v>
      </c>
      <c r="E1251" s="2">
        <f>Electricity!F1276</f>
        <v>0</v>
      </c>
      <c r="F1251" s="2">
        <f>Electricity!G1276</f>
        <v>0</v>
      </c>
      <c r="G1251" s="2">
        <f>Electricity!H1276</f>
        <v>0</v>
      </c>
      <c r="H1251" s="2">
        <f>Electricity!I1276</f>
        <v>0</v>
      </c>
      <c r="I1251" s="2">
        <f>Electricity!J1276</f>
        <v>0</v>
      </c>
    </row>
    <row r="1252" spans="2:9" x14ac:dyDescent="0.35">
      <c r="B1252" s="458" t="str">
        <f t="shared" si="20"/>
        <v>02/21/2019 02:00:00 PM</v>
      </c>
      <c r="C1252" s="458">
        <v>43517</v>
      </c>
      <c r="D1252" s="459">
        <v>0.58333333333333337</v>
      </c>
      <c r="E1252" s="2">
        <f>Electricity!F1277</f>
        <v>0</v>
      </c>
      <c r="F1252" s="2">
        <f>Electricity!G1277</f>
        <v>0</v>
      </c>
      <c r="G1252" s="2">
        <f>Electricity!H1277</f>
        <v>0</v>
      </c>
      <c r="H1252" s="2">
        <f>Electricity!I1277</f>
        <v>0</v>
      </c>
      <c r="I1252" s="2">
        <f>Electricity!J1277</f>
        <v>0</v>
      </c>
    </row>
    <row r="1253" spans="2:9" x14ac:dyDescent="0.35">
      <c r="B1253" s="458" t="str">
        <f t="shared" si="20"/>
        <v>02/21/2019 03:00:00 PM</v>
      </c>
      <c r="C1253" s="458">
        <v>43517</v>
      </c>
      <c r="D1253" s="459">
        <v>0.62500000000000011</v>
      </c>
      <c r="E1253" s="2">
        <f>Electricity!F1278</f>
        <v>0</v>
      </c>
      <c r="F1253" s="2">
        <f>Electricity!G1278</f>
        <v>0</v>
      </c>
      <c r="G1253" s="2">
        <f>Electricity!H1278</f>
        <v>0</v>
      </c>
      <c r="H1253" s="2">
        <f>Electricity!I1278</f>
        <v>0</v>
      </c>
      <c r="I1253" s="2">
        <f>Electricity!J1278</f>
        <v>0</v>
      </c>
    </row>
    <row r="1254" spans="2:9" x14ac:dyDescent="0.35">
      <c r="B1254" s="458" t="str">
        <f t="shared" si="20"/>
        <v>02/21/2019 04:00:00 PM</v>
      </c>
      <c r="C1254" s="458">
        <v>43517</v>
      </c>
      <c r="D1254" s="459">
        <v>0.66666666666666674</v>
      </c>
      <c r="E1254" s="2">
        <f>Electricity!F1279</f>
        <v>0</v>
      </c>
      <c r="F1254" s="2">
        <f>Electricity!G1279</f>
        <v>0</v>
      </c>
      <c r="G1254" s="2">
        <f>Electricity!H1279</f>
        <v>0</v>
      </c>
      <c r="H1254" s="2">
        <f>Electricity!I1279</f>
        <v>0</v>
      </c>
      <c r="I1254" s="2">
        <f>Electricity!J1279</f>
        <v>0</v>
      </c>
    </row>
    <row r="1255" spans="2:9" x14ac:dyDescent="0.35">
      <c r="B1255" s="458" t="str">
        <f t="shared" si="20"/>
        <v>02/21/2019 05:00:00 PM</v>
      </c>
      <c r="C1255" s="458">
        <v>43517</v>
      </c>
      <c r="D1255" s="459">
        <v>0.70833333333333337</v>
      </c>
      <c r="E1255" s="2">
        <f>Electricity!F1280</f>
        <v>0</v>
      </c>
      <c r="F1255" s="2">
        <f>Electricity!G1280</f>
        <v>0</v>
      </c>
      <c r="G1255" s="2">
        <f>Electricity!H1280</f>
        <v>0</v>
      </c>
      <c r="H1255" s="2">
        <f>Electricity!I1280</f>
        <v>0</v>
      </c>
      <c r="I1255" s="2">
        <f>Electricity!J1280</f>
        <v>0</v>
      </c>
    </row>
    <row r="1256" spans="2:9" x14ac:dyDescent="0.35">
      <c r="B1256" s="458" t="str">
        <f t="shared" si="20"/>
        <v>02/21/2019 06:00:00 PM</v>
      </c>
      <c r="C1256" s="458">
        <v>43517</v>
      </c>
      <c r="D1256" s="459">
        <v>0.75000000000000011</v>
      </c>
      <c r="E1256" s="2">
        <f>Electricity!F1281</f>
        <v>0</v>
      </c>
      <c r="F1256" s="2">
        <f>Electricity!G1281</f>
        <v>0</v>
      </c>
      <c r="G1256" s="2">
        <f>Electricity!H1281</f>
        <v>0</v>
      </c>
      <c r="H1256" s="2">
        <f>Electricity!I1281</f>
        <v>0</v>
      </c>
      <c r="I1256" s="2">
        <f>Electricity!J1281</f>
        <v>0</v>
      </c>
    </row>
    <row r="1257" spans="2:9" x14ac:dyDescent="0.35">
      <c r="B1257" s="458" t="str">
        <f t="shared" si="20"/>
        <v>02/21/2019 07:00:00 PM</v>
      </c>
      <c r="C1257" s="458">
        <v>43517</v>
      </c>
      <c r="D1257" s="459">
        <v>0.79166666666666674</v>
      </c>
      <c r="E1257" s="2">
        <f>Electricity!F1282</f>
        <v>0</v>
      </c>
      <c r="F1257" s="2">
        <f>Electricity!G1282</f>
        <v>0</v>
      </c>
      <c r="G1257" s="2">
        <f>Electricity!H1282</f>
        <v>0</v>
      </c>
      <c r="H1257" s="2">
        <f>Electricity!I1282</f>
        <v>0</v>
      </c>
      <c r="I1257" s="2">
        <f>Electricity!J1282</f>
        <v>0</v>
      </c>
    </row>
    <row r="1258" spans="2:9" x14ac:dyDescent="0.35">
      <c r="B1258" s="458" t="str">
        <f t="shared" si="20"/>
        <v>02/21/2019 08:00:00 PM</v>
      </c>
      <c r="C1258" s="458">
        <v>43517</v>
      </c>
      <c r="D1258" s="459">
        <v>0.83333333333333337</v>
      </c>
      <c r="E1258" s="2">
        <f>Electricity!F1283</f>
        <v>0</v>
      </c>
      <c r="F1258" s="2">
        <f>Electricity!G1283</f>
        <v>0</v>
      </c>
      <c r="G1258" s="2">
        <f>Electricity!H1283</f>
        <v>0</v>
      </c>
      <c r="H1258" s="2">
        <f>Electricity!I1283</f>
        <v>0</v>
      </c>
      <c r="I1258" s="2">
        <f>Electricity!J1283</f>
        <v>0</v>
      </c>
    </row>
    <row r="1259" spans="2:9" x14ac:dyDescent="0.35">
      <c r="B1259" s="458" t="str">
        <f t="shared" si="20"/>
        <v>02/21/2019 09:00:00 PM</v>
      </c>
      <c r="C1259" s="458">
        <v>43517</v>
      </c>
      <c r="D1259" s="459">
        <v>0.87500000000000011</v>
      </c>
      <c r="E1259" s="2">
        <f>Electricity!F1284</f>
        <v>0</v>
      </c>
      <c r="F1259" s="2">
        <f>Electricity!G1284</f>
        <v>0</v>
      </c>
      <c r="G1259" s="2">
        <f>Electricity!H1284</f>
        <v>0</v>
      </c>
      <c r="H1259" s="2">
        <f>Electricity!I1284</f>
        <v>0</v>
      </c>
      <c r="I1259" s="2">
        <f>Electricity!J1284</f>
        <v>0</v>
      </c>
    </row>
    <row r="1260" spans="2:9" x14ac:dyDescent="0.35">
      <c r="B1260" s="458" t="str">
        <f t="shared" si="20"/>
        <v>02/21/2019 10:00:00 PM</v>
      </c>
      <c r="C1260" s="458">
        <v>43517</v>
      </c>
      <c r="D1260" s="459">
        <v>0.91666666666666674</v>
      </c>
      <c r="E1260" s="2">
        <f>Electricity!F1285</f>
        <v>0</v>
      </c>
      <c r="F1260" s="2">
        <f>Electricity!G1285</f>
        <v>0</v>
      </c>
      <c r="G1260" s="2">
        <f>Electricity!H1285</f>
        <v>0</v>
      </c>
      <c r="H1260" s="2">
        <f>Electricity!I1285</f>
        <v>0</v>
      </c>
      <c r="I1260" s="2">
        <f>Electricity!J1285</f>
        <v>0</v>
      </c>
    </row>
    <row r="1261" spans="2:9" x14ac:dyDescent="0.35">
      <c r="B1261" s="458" t="str">
        <f t="shared" si="20"/>
        <v>02/21/2019 11:00:00 PM</v>
      </c>
      <c r="C1261" s="458">
        <v>43517</v>
      </c>
      <c r="D1261" s="459">
        <v>0.95833333333333337</v>
      </c>
      <c r="E1261" s="2">
        <f>Electricity!F1286</f>
        <v>0</v>
      </c>
      <c r="F1261" s="2">
        <f>Electricity!G1286</f>
        <v>0</v>
      </c>
      <c r="G1261" s="2">
        <f>Electricity!H1286</f>
        <v>0</v>
      </c>
      <c r="H1261" s="2">
        <f>Electricity!I1286</f>
        <v>0</v>
      </c>
      <c r="I1261" s="2">
        <f>Electricity!J1286</f>
        <v>0</v>
      </c>
    </row>
    <row r="1262" spans="2:9" x14ac:dyDescent="0.35">
      <c r="B1262" s="458" t="str">
        <f t="shared" si="20"/>
        <v>02/22/2019 12:00:00 AM</v>
      </c>
      <c r="C1262" s="458">
        <v>43518</v>
      </c>
      <c r="D1262" s="459">
        <v>3.1225022567582528E-17</v>
      </c>
      <c r="E1262" s="2">
        <f>Electricity!F1287</f>
        <v>0</v>
      </c>
      <c r="F1262" s="2">
        <f>Electricity!G1287</f>
        <v>0</v>
      </c>
      <c r="G1262" s="2">
        <f>Electricity!H1287</f>
        <v>0</v>
      </c>
      <c r="H1262" s="2">
        <f>Electricity!I1287</f>
        <v>0</v>
      </c>
      <c r="I1262" s="2">
        <f>Electricity!J1287</f>
        <v>0</v>
      </c>
    </row>
    <row r="1263" spans="2:9" x14ac:dyDescent="0.35">
      <c r="B1263" s="458" t="str">
        <f t="shared" si="20"/>
        <v>02/22/2019 01:00:00 AM</v>
      </c>
      <c r="C1263" s="458">
        <v>43518</v>
      </c>
      <c r="D1263" s="459">
        <v>4.1666666666666699E-2</v>
      </c>
      <c r="E1263" s="2">
        <f>Electricity!F1288</f>
        <v>0</v>
      </c>
      <c r="F1263" s="2">
        <f>Electricity!G1288</f>
        <v>0</v>
      </c>
      <c r="G1263" s="2">
        <f>Electricity!H1288</f>
        <v>0</v>
      </c>
      <c r="H1263" s="2">
        <f>Electricity!I1288</f>
        <v>0</v>
      </c>
      <c r="I1263" s="2">
        <f>Electricity!J1288</f>
        <v>0</v>
      </c>
    </row>
    <row r="1264" spans="2:9" x14ac:dyDescent="0.35">
      <c r="B1264" s="458" t="str">
        <f t="shared" si="20"/>
        <v>02/22/2019 02:00:00 AM</v>
      </c>
      <c r="C1264" s="458">
        <v>43518</v>
      </c>
      <c r="D1264" s="459">
        <v>8.333333333333337E-2</v>
      </c>
      <c r="E1264" s="2">
        <f>Electricity!F1289</f>
        <v>0</v>
      </c>
      <c r="F1264" s="2">
        <f>Electricity!G1289</f>
        <v>0</v>
      </c>
      <c r="G1264" s="2">
        <f>Electricity!H1289</f>
        <v>0</v>
      </c>
      <c r="H1264" s="2">
        <f>Electricity!I1289</f>
        <v>0</v>
      </c>
      <c r="I1264" s="2">
        <f>Electricity!J1289</f>
        <v>0</v>
      </c>
    </row>
    <row r="1265" spans="2:9" x14ac:dyDescent="0.35">
      <c r="B1265" s="458" t="str">
        <f t="shared" si="20"/>
        <v>02/22/2019 03:00:00 AM</v>
      </c>
      <c r="C1265" s="458">
        <v>43518</v>
      </c>
      <c r="D1265" s="459">
        <v>0.12500000000000006</v>
      </c>
      <c r="E1265" s="2">
        <f>Electricity!F1290</f>
        <v>0</v>
      </c>
      <c r="F1265" s="2">
        <f>Electricity!G1290</f>
        <v>0</v>
      </c>
      <c r="G1265" s="2">
        <f>Electricity!H1290</f>
        <v>0</v>
      </c>
      <c r="H1265" s="2">
        <f>Electricity!I1290</f>
        <v>0</v>
      </c>
      <c r="I1265" s="2">
        <f>Electricity!J1290</f>
        <v>0</v>
      </c>
    </row>
    <row r="1266" spans="2:9" x14ac:dyDescent="0.35">
      <c r="B1266" s="458" t="str">
        <f t="shared" si="20"/>
        <v>02/22/2019 04:00:00 AM</v>
      </c>
      <c r="C1266" s="458">
        <v>43518</v>
      </c>
      <c r="D1266" s="459">
        <v>0.16666666666666669</v>
      </c>
      <c r="E1266" s="2">
        <f>Electricity!F1291</f>
        <v>0</v>
      </c>
      <c r="F1266" s="2">
        <f>Electricity!G1291</f>
        <v>0</v>
      </c>
      <c r="G1266" s="2">
        <f>Electricity!H1291</f>
        <v>0</v>
      </c>
      <c r="H1266" s="2">
        <f>Electricity!I1291</f>
        <v>0</v>
      </c>
      <c r="I1266" s="2">
        <f>Electricity!J1291</f>
        <v>0</v>
      </c>
    </row>
    <row r="1267" spans="2:9" x14ac:dyDescent="0.35">
      <c r="B1267" s="458" t="str">
        <f t="shared" si="20"/>
        <v>02/22/2019 05:00:00 AM</v>
      </c>
      <c r="C1267" s="458">
        <v>43518</v>
      </c>
      <c r="D1267" s="459">
        <v>0.20833333333333337</v>
      </c>
      <c r="E1267" s="2">
        <f>Electricity!F1292</f>
        <v>0</v>
      </c>
      <c r="F1267" s="2">
        <f>Electricity!G1292</f>
        <v>0</v>
      </c>
      <c r="G1267" s="2">
        <f>Electricity!H1292</f>
        <v>0</v>
      </c>
      <c r="H1267" s="2">
        <f>Electricity!I1292</f>
        <v>0</v>
      </c>
      <c r="I1267" s="2">
        <f>Electricity!J1292</f>
        <v>0</v>
      </c>
    </row>
    <row r="1268" spans="2:9" x14ac:dyDescent="0.35">
      <c r="B1268" s="458" t="str">
        <f t="shared" si="20"/>
        <v>02/22/2019 06:00:00 AM</v>
      </c>
      <c r="C1268" s="458">
        <v>43518</v>
      </c>
      <c r="D1268" s="459">
        <v>0.25</v>
      </c>
      <c r="E1268" s="2">
        <f>Electricity!F1293</f>
        <v>0</v>
      </c>
      <c r="F1268" s="2">
        <f>Electricity!G1293</f>
        <v>0</v>
      </c>
      <c r="G1268" s="2">
        <f>Electricity!H1293</f>
        <v>0</v>
      </c>
      <c r="H1268" s="2">
        <f>Electricity!I1293</f>
        <v>0</v>
      </c>
      <c r="I1268" s="2">
        <f>Electricity!J1293</f>
        <v>0</v>
      </c>
    </row>
    <row r="1269" spans="2:9" x14ac:dyDescent="0.35">
      <c r="B1269" s="458" t="str">
        <f t="shared" si="20"/>
        <v>02/22/2019 07:00:00 AM</v>
      </c>
      <c r="C1269" s="458">
        <v>43518</v>
      </c>
      <c r="D1269" s="459">
        <v>0.29166666666666669</v>
      </c>
      <c r="E1269" s="2">
        <f>Electricity!F1294</f>
        <v>0</v>
      </c>
      <c r="F1269" s="2">
        <f>Electricity!G1294</f>
        <v>0</v>
      </c>
      <c r="G1269" s="2">
        <f>Electricity!H1294</f>
        <v>0</v>
      </c>
      <c r="H1269" s="2">
        <f>Electricity!I1294</f>
        <v>0</v>
      </c>
      <c r="I1269" s="2">
        <f>Electricity!J1294</f>
        <v>0</v>
      </c>
    </row>
    <row r="1270" spans="2:9" x14ac:dyDescent="0.35">
      <c r="B1270" s="458" t="str">
        <f t="shared" si="20"/>
        <v>02/22/2019 08:00:00 AM</v>
      </c>
      <c r="C1270" s="458">
        <v>43518</v>
      </c>
      <c r="D1270" s="459">
        <v>0.33333333333333337</v>
      </c>
      <c r="E1270" s="2">
        <f>Electricity!F1295</f>
        <v>0</v>
      </c>
      <c r="F1270" s="2">
        <f>Electricity!G1295</f>
        <v>0</v>
      </c>
      <c r="G1270" s="2">
        <f>Electricity!H1295</f>
        <v>0</v>
      </c>
      <c r="H1270" s="2">
        <f>Electricity!I1295</f>
        <v>0</v>
      </c>
      <c r="I1270" s="2">
        <f>Electricity!J1295</f>
        <v>0</v>
      </c>
    </row>
    <row r="1271" spans="2:9" x14ac:dyDescent="0.35">
      <c r="B1271" s="458" t="str">
        <f t="shared" si="20"/>
        <v>02/22/2019 09:00:00 AM</v>
      </c>
      <c r="C1271" s="458">
        <v>43518</v>
      </c>
      <c r="D1271" s="459">
        <v>0.375</v>
      </c>
      <c r="E1271" s="2">
        <f>Electricity!F1296</f>
        <v>0</v>
      </c>
      <c r="F1271" s="2">
        <f>Electricity!G1296</f>
        <v>0</v>
      </c>
      <c r="G1271" s="2">
        <f>Electricity!H1296</f>
        <v>0</v>
      </c>
      <c r="H1271" s="2">
        <f>Electricity!I1296</f>
        <v>0</v>
      </c>
      <c r="I1271" s="2">
        <f>Electricity!J1296</f>
        <v>0</v>
      </c>
    </row>
    <row r="1272" spans="2:9" x14ac:dyDescent="0.35">
      <c r="B1272" s="458" t="str">
        <f t="shared" si="20"/>
        <v>02/22/2019 10:00:00 AM</v>
      </c>
      <c r="C1272" s="458">
        <v>43518</v>
      </c>
      <c r="D1272" s="459">
        <v>0.41666666666666669</v>
      </c>
      <c r="E1272" s="2">
        <f>Electricity!F1297</f>
        <v>0</v>
      </c>
      <c r="F1272" s="2">
        <f>Electricity!G1297</f>
        <v>0</v>
      </c>
      <c r="G1272" s="2">
        <f>Electricity!H1297</f>
        <v>0</v>
      </c>
      <c r="H1272" s="2">
        <f>Electricity!I1297</f>
        <v>0</v>
      </c>
      <c r="I1272" s="2">
        <f>Electricity!J1297</f>
        <v>0</v>
      </c>
    </row>
    <row r="1273" spans="2:9" x14ac:dyDescent="0.35">
      <c r="B1273" s="458" t="str">
        <f t="shared" si="20"/>
        <v>02/22/2019 11:00:00 AM</v>
      </c>
      <c r="C1273" s="458">
        <v>43518</v>
      </c>
      <c r="D1273" s="459">
        <v>0.45833333333333337</v>
      </c>
      <c r="E1273" s="2">
        <f>Electricity!F1298</f>
        <v>0</v>
      </c>
      <c r="F1273" s="2">
        <f>Electricity!G1298</f>
        <v>0</v>
      </c>
      <c r="G1273" s="2">
        <f>Electricity!H1298</f>
        <v>0</v>
      </c>
      <c r="H1273" s="2">
        <f>Electricity!I1298</f>
        <v>0</v>
      </c>
      <c r="I1273" s="2">
        <f>Electricity!J1298</f>
        <v>0</v>
      </c>
    </row>
    <row r="1274" spans="2:9" x14ac:dyDescent="0.35">
      <c r="B1274" s="458" t="str">
        <f t="shared" si="20"/>
        <v>02/22/2019 12:00:00 PM</v>
      </c>
      <c r="C1274" s="458">
        <v>43518</v>
      </c>
      <c r="D1274" s="459">
        <v>0.50000000000000011</v>
      </c>
      <c r="E1274" s="2">
        <f>Electricity!F1299</f>
        <v>0</v>
      </c>
      <c r="F1274" s="2">
        <f>Electricity!G1299</f>
        <v>0</v>
      </c>
      <c r="G1274" s="2">
        <f>Electricity!H1299</f>
        <v>0</v>
      </c>
      <c r="H1274" s="2">
        <f>Electricity!I1299</f>
        <v>0</v>
      </c>
      <c r="I1274" s="2">
        <f>Electricity!J1299</f>
        <v>0</v>
      </c>
    </row>
    <row r="1275" spans="2:9" x14ac:dyDescent="0.35">
      <c r="B1275" s="458" t="str">
        <f t="shared" si="20"/>
        <v>02/22/2019 01:00:00 PM</v>
      </c>
      <c r="C1275" s="458">
        <v>43518</v>
      </c>
      <c r="D1275" s="459">
        <v>0.54166666666666674</v>
      </c>
      <c r="E1275" s="2">
        <f>Electricity!F1300</f>
        <v>0</v>
      </c>
      <c r="F1275" s="2">
        <f>Electricity!G1300</f>
        <v>0</v>
      </c>
      <c r="G1275" s="2">
        <f>Electricity!H1300</f>
        <v>0</v>
      </c>
      <c r="H1275" s="2">
        <f>Electricity!I1300</f>
        <v>0</v>
      </c>
      <c r="I1275" s="2">
        <f>Electricity!J1300</f>
        <v>0</v>
      </c>
    </row>
    <row r="1276" spans="2:9" x14ac:dyDescent="0.35">
      <c r="B1276" s="458" t="str">
        <f t="shared" si="20"/>
        <v>02/22/2019 02:00:00 PM</v>
      </c>
      <c r="C1276" s="458">
        <v>43518</v>
      </c>
      <c r="D1276" s="459">
        <v>0.58333333333333337</v>
      </c>
      <c r="E1276" s="2">
        <f>Electricity!F1301</f>
        <v>0</v>
      </c>
      <c r="F1276" s="2">
        <f>Electricity!G1301</f>
        <v>0</v>
      </c>
      <c r="G1276" s="2">
        <f>Electricity!H1301</f>
        <v>0</v>
      </c>
      <c r="H1276" s="2">
        <f>Electricity!I1301</f>
        <v>0</v>
      </c>
      <c r="I1276" s="2">
        <f>Electricity!J1301</f>
        <v>0</v>
      </c>
    </row>
    <row r="1277" spans="2:9" x14ac:dyDescent="0.35">
      <c r="B1277" s="458" t="str">
        <f t="shared" si="20"/>
        <v>02/22/2019 03:00:00 PM</v>
      </c>
      <c r="C1277" s="458">
        <v>43518</v>
      </c>
      <c r="D1277" s="459">
        <v>0.62500000000000011</v>
      </c>
      <c r="E1277" s="2">
        <f>Electricity!F1302</f>
        <v>0</v>
      </c>
      <c r="F1277" s="2">
        <f>Electricity!G1302</f>
        <v>0</v>
      </c>
      <c r="G1277" s="2">
        <f>Electricity!H1302</f>
        <v>0</v>
      </c>
      <c r="H1277" s="2">
        <f>Electricity!I1302</f>
        <v>0</v>
      </c>
      <c r="I1277" s="2">
        <f>Electricity!J1302</f>
        <v>0</v>
      </c>
    </row>
    <row r="1278" spans="2:9" x14ac:dyDescent="0.35">
      <c r="B1278" s="458" t="str">
        <f t="shared" si="20"/>
        <v>02/22/2019 04:00:00 PM</v>
      </c>
      <c r="C1278" s="458">
        <v>43518</v>
      </c>
      <c r="D1278" s="459">
        <v>0.66666666666666674</v>
      </c>
      <c r="E1278" s="2">
        <f>Electricity!F1303</f>
        <v>0</v>
      </c>
      <c r="F1278" s="2">
        <f>Electricity!G1303</f>
        <v>0</v>
      </c>
      <c r="G1278" s="2">
        <f>Electricity!H1303</f>
        <v>0</v>
      </c>
      <c r="H1278" s="2">
        <f>Electricity!I1303</f>
        <v>0</v>
      </c>
      <c r="I1278" s="2">
        <f>Electricity!J1303</f>
        <v>0</v>
      </c>
    </row>
    <row r="1279" spans="2:9" x14ac:dyDescent="0.35">
      <c r="B1279" s="458" t="str">
        <f t="shared" si="20"/>
        <v>02/22/2019 05:00:00 PM</v>
      </c>
      <c r="C1279" s="458">
        <v>43518</v>
      </c>
      <c r="D1279" s="459">
        <v>0.70833333333333337</v>
      </c>
      <c r="E1279" s="2">
        <f>Electricity!F1304</f>
        <v>0</v>
      </c>
      <c r="F1279" s="2">
        <f>Electricity!G1304</f>
        <v>0</v>
      </c>
      <c r="G1279" s="2">
        <f>Electricity!H1304</f>
        <v>0</v>
      </c>
      <c r="H1279" s="2">
        <f>Electricity!I1304</f>
        <v>0</v>
      </c>
      <c r="I1279" s="2">
        <f>Electricity!J1304</f>
        <v>0</v>
      </c>
    </row>
    <row r="1280" spans="2:9" x14ac:dyDescent="0.35">
      <c r="B1280" s="458" t="str">
        <f t="shared" si="20"/>
        <v>02/22/2019 06:00:00 PM</v>
      </c>
      <c r="C1280" s="458">
        <v>43518</v>
      </c>
      <c r="D1280" s="459">
        <v>0.75000000000000011</v>
      </c>
      <c r="E1280" s="2">
        <f>Electricity!F1305</f>
        <v>0</v>
      </c>
      <c r="F1280" s="2">
        <f>Electricity!G1305</f>
        <v>0</v>
      </c>
      <c r="G1280" s="2">
        <f>Electricity!H1305</f>
        <v>0</v>
      </c>
      <c r="H1280" s="2">
        <f>Electricity!I1305</f>
        <v>0</v>
      </c>
      <c r="I1280" s="2">
        <f>Electricity!J1305</f>
        <v>0</v>
      </c>
    </row>
    <row r="1281" spans="2:9" x14ac:dyDescent="0.35">
      <c r="B1281" s="458" t="str">
        <f t="shared" si="20"/>
        <v>02/22/2019 07:00:00 PM</v>
      </c>
      <c r="C1281" s="458">
        <v>43518</v>
      </c>
      <c r="D1281" s="459">
        <v>0.79166666666666674</v>
      </c>
      <c r="E1281" s="2">
        <f>Electricity!F1306</f>
        <v>0</v>
      </c>
      <c r="F1281" s="2">
        <f>Electricity!G1306</f>
        <v>0</v>
      </c>
      <c r="G1281" s="2">
        <f>Electricity!H1306</f>
        <v>0</v>
      </c>
      <c r="H1281" s="2">
        <f>Electricity!I1306</f>
        <v>0</v>
      </c>
      <c r="I1281" s="2">
        <f>Electricity!J1306</f>
        <v>0</v>
      </c>
    </row>
    <row r="1282" spans="2:9" x14ac:dyDescent="0.35">
      <c r="B1282" s="458" t="str">
        <f t="shared" si="20"/>
        <v>02/22/2019 08:00:00 PM</v>
      </c>
      <c r="C1282" s="458">
        <v>43518</v>
      </c>
      <c r="D1282" s="459">
        <v>0.83333333333333337</v>
      </c>
      <c r="E1282" s="2">
        <f>Electricity!F1307</f>
        <v>0</v>
      </c>
      <c r="F1282" s="2">
        <f>Electricity!G1307</f>
        <v>0</v>
      </c>
      <c r="G1282" s="2">
        <f>Electricity!H1307</f>
        <v>0</v>
      </c>
      <c r="H1282" s="2">
        <f>Electricity!I1307</f>
        <v>0</v>
      </c>
      <c r="I1282" s="2">
        <f>Electricity!J1307</f>
        <v>0</v>
      </c>
    </row>
    <row r="1283" spans="2:9" x14ac:dyDescent="0.35">
      <c r="B1283" s="458" t="str">
        <f t="shared" si="20"/>
        <v>02/22/2019 09:00:00 PM</v>
      </c>
      <c r="C1283" s="458">
        <v>43518</v>
      </c>
      <c r="D1283" s="459">
        <v>0.87500000000000011</v>
      </c>
      <c r="E1283" s="2">
        <f>Electricity!F1308</f>
        <v>0</v>
      </c>
      <c r="F1283" s="2">
        <f>Electricity!G1308</f>
        <v>0</v>
      </c>
      <c r="G1283" s="2">
        <f>Electricity!H1308</f>
        <v>0</v>
      </c>
      <c r="H1283" s="2">
        <f>Electricity!I1308</f>
        <v>0</v>
      </c>
      <c r="I1283" s="2">
        <f>Electricity!J1308</f>
        <v>0</v>
      </c>
    </row>
    <row r="1284" spans="2:9" x14ac:dyDescent="0.35">
      <c r="B1284" s="458" t="str">
        <f t="shared" si="20"/>
        <v>02/22/2019 10:00:00 PM</v>
      </c>
      <c r="C1284" s="458">
        <v>43518</v>
      </c>
      <c r="D1284" s="459">
        <v>0.91666666666666674</v>
      </c>
      <c r="E1284" s="2">
        <f>Electricity!F1309</f>
        <v>0</v>
      </c>
      <c r="F1284" s="2">
        <f>Electricity!G1309</f>
        <v>0</v>
      </c>
      <c r="G1284" s="2">
        <f>Electricity!H1309</f>
        <v>0</v>
      </c>
      <c r="H1284" s="2">
        <f>Electricity!I1309</f>
        <v>0</v>
      </c>
      <c r="I1284" s="2">
        <f>Electricity!J1309</f>
        <v>0</v>
      </c>
    </row>
    <row r="1285" spans="2:9" x14ac:dyDescent="0.35">
      <c r="B1285" s="458" t="str">
        <f t="shared" si="20"/>
        <v>02/22/2019 11:00:00 PM</v>
      </c>
      <c r="C1285" s="458">
        <v>43518</v>
      </c>
      <c r="D1285" s="459">
        <v>0.95833333333333337</v>
      </c>
      <c r="E1285" s="2">
        <f>Electricity!F1310</f>
        <v>0</v>
      </c>
      <c r="F1285" s="2">
        <f>Electricity!G1310</f>
        <v>0</v>
      </c>
      <c r="G1285" s="2">
        <f>Electricity!H1310</f>
        <v>0</v>
      </c>
      <c r="H1285" s="2">
        <f>Electricity!I1310</f>
        <v>0</v>
      </c>
      <c r="I1285" s="2">
        <f>Electricity!J1310</f>
        <v>0</v>
      </c>
    </row>
    <row r="1286" spans="2:9" x14ac:dyDescent="0.35">
      <c r="B1286" s="458" t="str">
        <f t="shared" si="20"/>
        <v>02/23/2019 12:00:00 AM</v>
      </c>
      <c r="C1286" s="458">
        <v>43519</v>
      </c>
      <c r="D1286" s="459">
        <v>3.1225022567582528E-17</v>
      </c>
      <c r="E1286" s="2">
        <f>Electricity!F1311</f>
        <v>0</v>
      </c>
      <c r="F1286" s="2">
        <f>Electricity!G1311</f>
        <v>0</v>
      </c>
      <c r="G1286" s="2">
        <f>Electricity!H1311</f>
        <v>0</v>
      </c>
      <c r="H1286" s="2">
        <f>Electricity!I1311</f>
        <v>0</v>
      </c>
      <c r="I1286" s="2">
        <f>Electricity!J1311</f>
        <v>0</v>
      </c>
    </row>
    <row r="1287" spans="2:9" x14ac:dyDescent="0.35">
      <c r="B1287" s="458" t="str">
        <f t="shared" si="20"/>
        <v>02/23/2019 01:00:00 AM</v>
      </c>
      <c r="C1287" s="458">
        <v>43519</v>
      </c>
      <c r="D1287" s="459">
        <v>4.1666666666666699E-2</v>
      </c>
      <c r="E1287" s="2">
        <f>Electricity!F1312</f>
        <v>0</v>
      </c>
      <c r="F1287" s="2">
        <f>Electricity!G1312</f>
        <v>0</v>
      </c>
      <c r="G1287" s="2">
        <f>Electricity!H1312</f>
        <v>0</v>
      </c>
      <c r="H1287" s="2">
        <f>Electricity!I1312</f>
        <v>0</v>
      </c>
      <c r="I1287" s="2">
        <f>Electricity!J1312</f>
        <v>0</v>
      </c>
    </row>
    <row r="1288" spans="2:9" x14ac:dyDescent="0.35">
      <c r="B1288" s="458" t="str">
        <f t="shared" si="20"/>
        <v>02/23/2019 02:00:00 AM</v>
      </c>
      <c r="C1288" s="458">
        <v>43519</v>
      </c>
      <c r="D1288" s="459">
        <v>8.333333333333337E-2</v>
      </c>
      <c r="E1288" s="2">
        <f>Electricity!F1313</f>
        <v>0</v>
      </c>
      <c r="F1288" s="2">
        <f>Electricity!G1313</f>
        <v>0</v>
      </c>
      <c r="G1288" s="2">
        <f>Electricity!H1313</f>
        <v>0</v>
      </c>
      <c r="H1288" s="2">
        <f>Electricity!I1313</f>
        <v>0</v>
      </c>
      <c r="I1288" s="2">
        <f>Electricity!J1313</f>
        <v>0</v>
      </c>
    </row>
    <row r="1289" spans="2:9" x14ac:dyDescent="0.35">
      <c r="B1289" s="458" t="str">
        <f t="shared" si="20"/>
        <v>02/23/2019 03:00:00 AM</v>
      </c>
      <c r="C1289" s="458">
        <v>43519</v>
      </c>
      <c r="D1289" s="459">
        <v>0.12500000000000006</v>
      </c>
      <c r="E1289" s="2">
        <f>Electricity!F1314</f>
        <v>0</v>
      </c>
      <c r="F1289" s="2">
        <f>Electricity!G1314</f>
        <v>0</v>
      </c>
      <c r="G1289" s="2">
        <f>Electricity!H1314</f>
        <v>0</v>
      </c>
      <c r="H1289" s="2">
        <f>Electricity!I1314</f>
        <v>0</v>
      </c>
      <c r="I1289" s="2">
        <f>Electricity!J1314</f>
        <v>0</v>
      </c>
    </row>
    <row r="1290" spans="2:9" x14ac:dyDescent="0.35">
      <c r="B1290" s="458" t="str">
        <f t="shared" si="20"/>
        <v>02/23/2019 04:00:00 AM</v>
      </c>
      <c r="C1290" s="458">
        <v>43519</v>
      </c>
      <c r="D1290" s="459">
        <v>0.16666666666666669</v>
      </c>
      <c r="E1290" s="2">
        <f>Electricity!F1315</f>
        <v>0</v>
      </c>
      <c r="F1290" s="2">
        <f>Electricity!G1315</f>
        <v>0</v>
      </c>
      <c r="G1290" s="2">
        <f>Electricity!H1315</f>
        <v>0</v>
      </c>
      <c r="H1290" s="2">
        <f>Electricity!I1315</f>
        <v>0</v>
      </c>
      <c r="I1290" s="2">
        <f>Electricity!J1315</f>
        <v>0</v>
      </c>
    </row>
    <row r="1291" spans="2:9" x14ac:dyDescent="0.35">
      <c r="B1291" s="458" t="str">
        <f t="shared" si="20"/>
        <v>02/23/2019 05:00:00 AM</v>
      </c>
      <c r="C1291" s="458">
        <v>43519</v>
      </c>
      <c r="D1291" s="459">
        <v>0.20833333333333337</v>
      </c>
      <c r="E1291" s="2">
        <f>Electricity!F1316</f>
        <v>0</v>
      </c>
      <c r="F1291" s="2">
        <f>Electricity!G1316</f>
        <v>0</v>
      </c>
      <c r="G1291" s="2">
        <f>Electricity!H1316</f>
        <v>0</v>
      </c>
      <c r="H1291" s="2">
        <f>Electricity!I1316</f>
        <v>0</v>
      </c>
      <c r="I1291" s="2">
        <f>Electricity!J1316</f>
        <v>0</v>
      </c>
    </row>
    <row r="1292" spans="2:9" x14ac:dyDescent="0.35">
      <c r="B1292" s="458" t="str">
        <f t="shared" si="20"/>
        <v>02/23/2019 06:00:00 AM</v>
      </c>
      <c r="C1292" s="458">
        <v>43519</v>
      </c>
      <c r="D1292" s="459">
        <v>0.25</v>
      </c>
      <c r="E1292" s="2">
        <f>Electricity!F1317</f>
        <v>0</v>
      </c>
      <c r="F1292" s="2">
        <f>Electricity!G1317</f>
        <v>0</v>
      </c>
      <c r="G1292" s="2">
        <f>Electricity!H1317</f>
        <v>0</v>
      </c>
      <c r="H1292" s="2">
        <f>Electricity!I1317</f>
        <v>0</v>
      </c>
      <c r="I1292" s="2">
        <f>Electricity!J1317</f>
        <v>0</v>
      </c>
    </row>
    <row r="1293" spans="2:9" x14ac:dyDescent="0.35">
      <c r="B1293" s="458" t="str">
        <f t="shared" si="20"/>
        <v>02/23/2019 07:00:00 AM</v>
      </c>
      <c r="C1293" s="458">
        <v>43519</v>
      </c>
      <c r="D1293" s="459">
        <v>0.29166666666666669</v>
      </c>
      <c r="E1293" s="2">
        <f>Electricity!F1318</f>
        <v>0</v>
      </c>
      <c r="F1293" s="2">
        <f>Electricity!G1318</f>
        <v>0</v>
      </c>
      <c r="G1293" s="2">
        <f>Electricity!H1318</f>
        <v>0</v>
      </c>
      <c r="H1293" s="2">
        <f>Electricity!I1318</f>
        <v>0</v>
      </c>
      <c r="I1293" s="2">
        <f>Electricity!J1318</f>
        <v>0</v>
      </c>
    </row>
    <row r="1294" spans="2:9" x14ac:dyDescent="0.35">
      <c r="B1294" s="458" t="str">
        <f t="shared" si="20"/>
        <v>02/23/2019 08:00:00 AM</v>
      </c>
      <c r="C1294" s="458">
        <v>43519</v>
      </c>
      <c r="D1294" s="459">
        <v>0.33333333333333337</v>
      </c>
      <c r="E1294" s="2">
        <f>Electricity!F1319</f>
        <v>0</v>
      </c>
      <c r="F1294" s="2">
        <f>Electricity!G1319</f>
        <v>0</v>
      </c>
      <c r="G1294" s="2">
        <f>Electricity!H1319</f>
        <v>0</v>
      </c>
      <c r="H1294" s="2">
        <f>Electricity!I1319</f>
        <v>0</v>
      </c>
      <c r="I1294" s="2">
        <f>Electricity!J1319</f>
        <v>0</v>
      </c>
    </row>
    <row r="1295" spans="2:9" x14ac:dyDescent="0.35">
      <c r="B1295" s="458" t="str">
        <f t="shared" ref="B1295:B1358" si="21">CONCATENATE(TEXT(C1295,"mm/dd/yyyy")," ",TEXT(D1295,"hh:mm:ss AM/PM"))</f>
        <v>02/23/2019 09:00:00 AM</v>
      </c>
      <c r="C1295" s="458">
        <v>43519</v>
      </c>
      <c r="D1295" s="459">
        <v>0.375</v>
      </c>
      <c r="E1295" s="2">
        <f>Electricity!F1320</f>
        <v>0</v>
      </c>
      <c r="F1295" s="2">
        <f>Electricity!G1320</f>
        <v>0</v>
      </c>
      <c r="G1295" s="2">
        <f>Electricity!H1320</f>
        <v>0</v>
      </c>
      <c r="H1295" s="2">
        <f>Electricity!I1320</f>
        <v>0</v>
      </c>
      <c r="I1295" s="2">
        <f>Electricity!J1320</f>
        <v>0</v>
      </c>
    </row>
    <row r="1296" spans="2:9" x14ac:dyDescent="0.35">
      <c r="B1296" s="458" t="str">
        <f t="shared" si="21"/>
        <v>02/23/2019 10:00:00 AM</v>
      </c>
      <c r="C1296" s="458">
        <v>43519</v>
      </c>
      <c r="D1296" s="459">
        <v>0.41666666666666669</v>
      </c>
      <c r="E1296" s="2">
        <f>Electricity!F1321</f>
        <v>0</v>
      </c>
      <c r="F1296" s="2">
        <f>Electricity!G1321</f>
        <v>0</v>
      </c>
      <c r="G1296" s="2">
        <f>Electricity!H1321</f>
        <v>0</v>
      </c>
      <c r="H1296" s="2">
        <f>Electricity!I1321</f>
        <v>0</v>
      </c>
      <c r="I1296" s="2">
        <f>Electricity!J1321</f>
        <v>0</v>
      </c>
    </row>
    <row r="1297" spans="2:9" x14ac:dyDescent="0.35">
      <c r="B1297" s="458" t="str">
        <f t="shared" si="21"/>
        <v>02/23/2019 11:00:00 AM</v>
      </c>
      <c r="C1297" s="458">
        <v>43519</v>
      </c>
      <c r="D1297" s="459">
        <v>0.45833333333333337</v>
      </c>
      <c r="E1297" s="2">
        <f>Electricity!F1322</f>
        <v>0</v>
      </c>
      <c r="F1297" s="2">
        <f>Electricity!G1322</f>
        <v>0</v>
      </c>
      <c r="G1297" s="2">
        <f>Electricity!H1322</f>
        <v>0</v>
      </c>
      <c r="H1297" s="2">
        <f>Electricity!I1322</f>
        <v>0</v>
      </c>
      <c r="I1297" s="2">
        <f>Electricity!J1322</f>
        <v>0</v>
      </c>
    </row>
    <row r="1298" spans="2:9" x14ac:dyDescent="0.35">
      <c r="B1298" s="458" t="str">
        <f t="shared" si="21"/>
        <v>02/23/2019 12:00:00 PM</v>
      </c>
      <c r="C1298" s="458">
        <v>43519</v>
      </c>
      <c r="D1298" s="459">
        <v>0.50000000000000011</v>
      </c>
      <c r="E1298" s="2">
        <f>Electricity!F1323</f>
        <v>0</v>
      </c>
      <c r="F1298" s="2">
        <f>Electricity!G1323</f>
        <v>0</v>
      </c>
      <c r="G1298" s="2">
        <f>Electricity!H1323</f>
        <v>0</v>
      </c>
      <c r="H1298" s="2">
        <f>Electricity!I1323</f>
        <v>0</v>
      </c>
      <c r="I1298" s="2">
        <f>Electricity!J1323</f>
        <v>0</v>
      </c>
    </row>
    <row r="1299" spans="2:9" x14ac:dyDescent="0.35">
      <c r="B1299" s="458" t="str">
        <f t="shared" si="21"/>
        <v>02/23/2019 01:00:00 PM</v>
      </c>
      <c r="C1299" s="458">
        <v>43519</v>
      </c>
      <c r="D1299" s="459">
        <v>0.54166666666666674</v>
      </c>
      <c r="E1299" s="2">
        <f>Electricity!F1324</f>
        <v>0</v>
      </c>
      <c r="F1299" s="2">
        <f>Electricity!G1324</f>
        <v>0</v>
      </c>
      <c r="G1299" s="2">
        <f>Electricity!H1324</f>
        <v>0</v>
      </c>
      <c r="H1299" s="2">
        <f>Electricity!I1324</f>
        <v>0</v>
      </c>
      <c r="I1299" s="2">
        <f>Electricity!J1324</f>
        <v>0</v>
      </c>
    </row>
    <row r="1300" spans="2:9" x14ac:dyDescent="0.35">
      <c r="B1300" s="458" t="str">
        <f t="shared" si="21"/>
        <v>02/23/2019 02:00:00 PM</v>
      </c>
      <c r="C1300" s="458">
        <v>43519</v>
      </c>
      <c r="D1300" s="459">
        <v>0.58333333333333337</v>
      </c>
      <c r="E1300" s="2">
        <f>Electricity!F1325</f>
        <v>0</v>
      </c>
      <c r="F1300" s="2">
        <f>Electricity!G1325</f>
        <v>0</v>
      </c>
      <c r="G1300" s="2">
        <f>Electricity!H1325</f>
        <v>0</v>
      </c>
      <c r="H1300" s="2">
        <f>Electricity!I1325</f>
        <v>0</v>
      </c>
      <c r="I1300" s="2">
        <f>Electricity!J1325</f>
        <v>0</v>
      </c>
    </row>
    <row r="1301" spans="2:9" x14ac:dyDescent="0.35">
      <c r="B1301" s="458" t="str">
        <f t="shared" si="21"/>
        <v>02/23/2019 03:00:00 PM</v>
      </c>
      <c r="C1301" s="458">
        <v>43519</v>
      </c>
      <c r="D1301" s="459">
        <v>0.62500000000000011</v>
      </c>
      <c r="E1301" s="2">
        <f>Electricity!F1326</f>
        <v>0</v>
      </c>
      <c r="F1301" s="2">
        <f>Electricity!G1326</f>
        <v>0</v>
      </c>
      <c r="G1301" s="2">
        <f>Electricity!H1326</f>
        <v>0</v>
      </c>
      <c r="H1301" s="2">
        <f>Electricity!I1326</f>
        <v>0</v>
      </c>
      <c r="I1301" s="2">
        <f>Electricity!J1326</f>
        <v>0</v>
      </c>
    </row>
    <row r="1302" spans="2:9" x14ac:dyDescent="0.35">
      <c r="B1302" s="458" t="str">
        <f t="shared" si="21"/>
        <v>02/23/2019 04:00:00 PM</v>
      </c>
      <c r="C1302" s="458">
        <v>43519</v>
      </c>
      <c r="D1302" s="459">
        <v>0.66666666666666674</v>
      </c>
      <c r="E1302" s="2">
        <f>Electricity!F1327</f>
        <v>0</v>
      </c>
      <c r="F1302" s="2">
        <f>Electricity!G1327</f>
        <v>0</v>
      </c>
      <c r="G1302" s="2">
        <f>Electricity!H1327</f>
        <v>0</v>
      </c>
      <c r="H1302" s="2">
        <f>Electricity!I1327</f>
        <v>0</v>
      </c>
      <c r="I1302" s="2">
        <f>Electricity!J1327</f>
        <v>0</v>
      </c>
    </row>
    <row r="1303" spans="2:9" x14ac:dyDescent="0.35">
      <c r="B1303" s="458" t="str">
        <f t="shared" si="21"/>
        <v>02/23/2019 05:00:00 PM</v>
      </c>
      <c r="C1303" s="458">
        <v>43519</v>
      </c>
      <c r="D1303" s="459">
        <v>0.70833333333333337</v>
      </c>
      <c r="E1303" s="2">
        <f>Electricity!F1328</f>
        <v>0</v>
      </c>
      <c r="F1303" s="2">
        <f>Electricity!G1328</f>
        <v>0</v>
      </c>
      <c r="G1303" s="2">
        <f>Electricity!H1328</f>
        <v>0</v>
      </c>
      <c r="H1303" s="2">
        <f>Electricity!I1328</f>
        <v>0</v>
      </c>
      <c r="I1303" s="2">
        <f>Electricity!J1328</f>
        <v>0</v>
      </c>
    </row>
    <row r="1304" spans="2:9" x14ac:dyDescent="0.35">
      <c r="B1304" s="458" t="str">
        <f t="shared" si="21"/>
        <v>02/23/2019 06:00:00 PM</v>
      </c>
      <c r="C1304" s="458">
        <v>43519</v>
      </c>
      <c r="D1304" s="459">
        <v>0.75000000000000011</v>
      </c>
      <c r="E1304" s="2">
        <f>Electricity!F1329</f>
        <v>0</v>
      </c>
      <c r="F1304" s="2">
        <f>Electricity!G1329</f>
        <v>0</v>
      </c>
      <c r="G1304" s="2">
        <f>Electricity!H1329</f>
        <v>0</v>
      </c>
      <c r="H1304" s="2">
        <f>Electricity!I1329</f>
        <v>0</v>
      </c>
      <c r="I1304" s="2">
        <f>Electricity!J1329</f>
        <v>0</v>
      </c>
    </row>
    <row r="1305" spans="2:9" x14ac:dyDescent="0.35">
      <c r="B1305" s="458" t="str">
        <f t="shared" si="21"/>
        <v>02/23/2019 07:00:00 PM</v>
      </c>
      <c r="C1305" s="458">
        <v>43519</v>
      </c>
      <c r="D1305" s="459">
        <v>0.79166666666666674</v>
      </c>
      <c r="E1305" s="2">
        <f>Electricity!F1330</f>
        <v>0</v>
      </c>
      <c r="F1305" s="2">
        <f>Electricity!G1330</f>
        <v>0</v>
      </c>
      <c r="G1305" s="2">
        <f>Electricity!H1330</f>
        <v>0</v>
      </c>
      <c r="H1305" s="2">
        <f>Electricity!I1330</f>
        <v>0</v>
      </c>
      <c r="I1305" s="2">
        <f>Electricity!J1330</f>
        <v>0</v>
      </c>
    </row>
    <row r="1306" spans="2:9" x14ac:dyDescent="0.35">
      <c r="B1306" s="458" t="str">
        <f t="shared" si="21"/>
        <v>02/23/2019 08:00:00 PM</v>
      </c>
      <c r="C1306" s="458">
        <v>43519</v>
      </c>
      <c r="D1306" s="459">
        <v>0.83333333333333337</v>
      </c>
      <c r="E1306" s="2">
        <f>Electricity!F1331</f>
        <v>0</v>
      </c>
      <c r="F1306" s="2">
        <f>Electricity!G1331</f>
        <v>0</v>
      </c>
      <c r="G1306" s="2">
        <f>Electricity!H1331</f>
        <v>0</v>
      </c>
      <c r="H1306" s="2">
        <f>Electricity!I1331</f>
        <v>0</v>
      </c>
      <c r="I1306" s="2">
        <f>Electricity!J1331</f>
        <v>0</v>
      </c>
    </row>
    <row r="1307" spans="2:9" x14ac:dyDescent="0.35">
      <c r="B1307" s="458" t="str">
        <f t="shared" si="21"/>
        <v>02/23/2019 09:00:00 PM</v>
      </c>
      <c r="C1307" s="458">
        <v>43519</v>
      </c>
      <c r="D1307" s="459">
        <v>0.87500000000000011</v>
      </c>
      <c r="E1307" s="2">
        <f>Electricity!F1332</f>
        <v>0</v>
      </c>
      <c r="F1307" s="2">
        <f>Electricity!G1332</f>
        <v>0</v>
      </c>
      <c r="G1307" s="2">
        <f>Electricity!H1332</f>
        <v>0</v>
      </c>
      <c r="H1307" s="2">
        <f>Electricity!I1332</f>
        <v>0</v>
      </c>
      <c r="I1307" s="2">
        <f>Electricity!J1332</f>
        <v>0</v>
      </c>
    </row>
    <row r="1308" spans="2:9" x14ac:dyDescent="0.35">
      <c r="B1308" s="458" t="str">
        <f t="shared" si="21"/>
        <v>02/23/2019 10:00:00 PM</v>
      </c>
      <c r="C1308" s="458">
        <v>43519</v>
      </c>
      <c r="D1308" s="459">
        <v>0.91666666666666674</v>
      </c>
      <c r="E1308" s="2">
        <f>Electricity!F1333</f>
        <v>0</v>
      </c>
      <c r="F1308" s="2">
        <f>Electricity!G1333</f>
        <v>0</v>
      </c>
      <c r="G1308" s="2">
        <f>Electricity!H1333</f>
        <v>0</v>
      </c>
      <c r="H1308" s="2">
        <f>Electricity!I1333</f>
        <v>0</v>
      </c>
      <c r="I1308" s="2">
        <f>Electricity!J1333</f>
        <v>0</v>
      </c>
    </row>
    <row r="1309" spans="2:9" x14ac:dyDescent="0.35">
      <c r="B1309" s="458" t="str">
        <f t="shared" si="21"/>
        <v>02/23/2019 11:00:00 PM</v>
      </c>
      <c r="C1309" s="458">
        <v>43519</v>
      </c>
      <c r="D1309" s="459">
        <v>0.95833333333333337</v>
      </c>
      <c r="E1309" s="2">
        <f>Electricity!F1334</f>
        <v>0</v>
      </c>
      <c r="F1309" s="2">
        <f>Electricity!G1334</f>
        <v>0</v>
      </c>
      <c r="G1309" s="2">
        <f>Electricity!H1334</f>
        <v>0</v>
      </c>
      <c r="H1309" s="2">
        <f>Electricity!I1334</f>
        <v>0</v>
      </c>
      <c r="I1309" s="2">
        <f>Electricity!J1334</f>
        <v>0</v>
      </c>
    </row>
    <row r="1310" spans="2:9" x14ac:dyDescent="0.35">
      <c r="B1310" s="458" t="str">
        <f t="shared" si="21"/>
        <v>02/24/2019 12:00:00 AM</v>
      </c>
      <c r="C1310" s="458">
        <v>43520</v>
      </c>
      <c r="D1310" s="459">
        <v>3.1225022567582528E-17</v>
      </c>
      <c r="E1310" s="2">
        <f>Electricity!F1335</f>
        <v>0</v>
      </c>
      <c r="F1310" s="2">
        <f>Electricity!G1335</f>
        <v>0</v>
      </c>
      <c r="G1310" s="2">
        <f>Electricity!H1335</f>
        <v>0</v>
      </c>
      <c r="H1310" s="2">
        <f>Electricity!I1335</f>
        <v>0</v>
      </c>
      <c r="I1310" s="2">
        <f>Electricity!J1335</f>
        <v>0</v>
      </c>
    </row>
    <row r="1311" spans="2:9" x14ac:dyDescent="0.35">
      <c r="B1311" s="458" t="str">
        <f t="shared" si="21"/>
        <v>02/24/2019 01:00:00 AM</v>
      </c>
      <c r="C1311" s="458">
        <v>43520</v>
      </c>
      <c r="D1311" s="459">
        <v>4.1666666666666699E-2</v>
      </c>
      <c r="E1311" s="2">
        <f>Electricity!F1336</f>
        <v>0</v>
      </c>
      <c r="F1311" s="2">
        <f>Electricity!G1336</f>
        <v>0</v>
      </c>
      <c r="G1311" s="2">
        <f>Electricity!H1336</f>
        <v>0</v>
      </c>
      <c r="H1311" s="2">
        <f>Electricity!I1336</f>
        <v>0</v>
      </c>
      <c r="I1311" s="2">
        <f>Electricity!J1336</f>
        <v>0</v>
      </c>
    </row>
    <row r="1312" spans="2:9" x14ac:dyDescent="0.35">
      <c r="B1312" s="458" t="str">
        <f t="shared" si="21"/>
        <v>02/24/2019 02:00:00 AM</v>
      </c>
      <c r="C1312" s="458">
        <v>43520</v>
      </c>
      <c r="D1312" s="459">
        <v>8.333333333333337E-2</v>
      </c>
      <c r="E1312" s="2">
        <f>Electricity!F1337</f>
        <v>0</v>
      </c>
      <c r="F1312" s="2">
        <f>Electricity!G1337</f>
        <v>0</v>
      </c>
      <c r="G1312" s="2">
        <f>Electricity!H1337</f>
        <v>0</v>
      </c>
      <c r="H1312" s="2">
        <f>Electricity!I1337</f>
        <v>0</v>
      </c>
      <c r="I1312" s="2">
        <f>Electricity!J1337</f>
        <v>0</v>
      </c>
    </row>
    <row r="1313" spans="2:9" x14ac:dyDescent="0.35">
      <c r="B1313" s="458" t="str">
        <f t="shared" si="21"/>
        <v>02/24/2019 03:00:00 AM</v>
      </c>
      <c r="C1313" s="458">
        <v>43520</v>
      </c>
      <c r="D1313" s="459">
        <v>0.12500000000000006</v>
      </c>
      <c r="E1313" s="2">
        <f>Electricity!F1338</f>
        <v>0</v>
      </c>
      <c r="F1313" s="2">
        <f>Electricity!G1338</f>
        <v>0</v>
      </c>
      <c r="G1313" s="2">
        <f>Electricity!H1338</f>
        <v>0</v>
      </c>
      <c r="H1313" s="2">
        <f>Electricity!I1338</f>
        <v>0</v>
      </c>
      <c r="I1313" s="2">
        <f>Electricity!J1338</f>
        <v>0</v>
      </c>
    </row>
    <row r="1314" spans="2:9" x14ac:dyDescent="0.35">
      <c r="B1314" s="458" t="str">
        <f t="shared" si="21"/>
        <v>02/24/2019 04:00:00 AM</v>
      </c>
      <c r="C1314" s="458">
        <v>43520</v>
      </c>
      <c r="D1314" s="459">
        <v>0.16666666666666669</v>
      </c>
      <c r="E1314" s="2">
        <f>Electricity!F1339</f>
        <v>0</v>
      </c>
      <c r="F1314" s="2">
        <f>Electricity!G1339</f>
        <v>0</v>
      </c>
      <c r="G1314" s="2">
        <f>Electricity!H1339</f>
        <v>0</v>
      </c>
      <c r="H1314" s="2">
        <f>Electricity!I1339</f>
        <v>0</v>
      </c>
      <c r="I1314" s="2">
        <f>Electricity!J1339</f>
        <v>0</v>
      </c>
    </row>
    <row r="1315" spans="2:9" x14ac:dyDescent="0.35">
      <c r="B1315" s="458" t="str">
        <f t="shared" si="21"/>
        <v>02/24/2019 05:00:00 AM</v>
      </c>
      <c r="C1315" s="458">
        <v>43520</v>
      </c>
      <c r="D1315" s="459">
        <v>0.20833333333333337</v>
      </c>
      <c r="E1315" s="2">
        <f>Electricity!F1340</f>
        <v>0</v>
      </c>
      <c r="F1315" s="2">
        <f>Electricity!G1340</f>
        <v>0</v>
      </c>
      <c r="G1315" s="2">
        <f>Electricity!H1340</f>
        <v>0</v>
      </c>
      <c r="H1315" s="2">
        <f>Electricity!I1340</f>
        <v>0</v>
      </c>
      <c r="I1315" s="2">
        <f>Electricity!J1340</f>
        <v>0</v>
      </c>
    </row>
    <row r="1316" spans="2:9" x14ac:dyDescent="0.35">
      <c r="B1316" s="458" t="str">
        <f t="shared" si="21"/>
        <v>02/24/2019 06:00:00 AM</v>
      </c>
      <c r="C1316" s="458">
        <v>43520</v>
      </c>
      <c r="D1316" s="459">
        <v>0.25</v>
      </c>
      <c r="E1316" s="2">
        <f>Electricity!F1341</f>
        <v>0</v>
      </c>
      <c r="F1316" s="2">
        <f>Electricity!G1341</f>
        <v>0</v>
      </c>
      <c r="G1316" s="2">
        <f>Electricity!H1341</f>
        <v>0</v>
      </c>
      <c r="H1316" s="2">
        <f>Electricity!I1341</f>
        <v>0</v>
      </c>
      <c r="I1316" s="2">
        <f>Electricity!J1341</f>
        <v>0</v>
      </c>
    </row>
    <row r="1317" spans="2:9" x14ac:dyDescent="0.35">
      <c r="B1317" s="458" t="str">
        <f t="shared" si="21"/>
        <v>02/24/2019 07:00:00 AM</v>
      </c>
      <c r="C1317" s="458">
        <v>43520</v>
      </c>
      <c r="D1317" s="459">
        <v>0.29166666666666669</v>
      </c>
      <c r="E1317" s="2">
        <f>Electricity!F1342</f>
        <v>0</v>
      </c>
      <c r="F1317" s="2">
        <f>Electricity!G1342</f>
        <v>0</v>
      </c>
      <c r="G1317" s="2">
        <f>Electricity!H1342</f>
        <v>0</v>
      </c>
      <c r="H1317" s="2">
        <f>Electricity!I1342</f>
        <v>0</v>
      </c>
      <c r="I1317" s="2">
        <f>Electricity!J1342</f>
        <v>0</v>
      </c>
    </row>
    <row r="1318" spans="2:9" x14ac:dyDescent="0.35">
      <c r="B1318" s="458" t="str">
        <f t="shared" si="21"/>
        <v>02/24/2019 08:00:00 AM</v>
      </c>
      <c r="C1318" s="458">
        <v>43520</v>
      </c>
      <c r="D1318" s="459">
        <v>0.33333333333333337</v>
      </c>
      <c r="E1318" s="2">
        <f>Electricity!F1343</f>
        <v>0</v>
      </c>
      <c r="F1318" s="2">
        <f>Electricity!G1343</f>
        <v>0</v>
      </c>
      <c r="G1318" s="2">
        <f>Electricity!H1343</f>
        <v>0</v>
      </c>
      <c r="H1318" s="2">
        <f>Electricity!I1343</f>
        <v>0</v>
      </c>
      <c r="I1318" s="2">
        <f>Electricity!J1343</f>
        <v>0</v>
      </c>
    </row>
    <row r="1319" spans="2:9" x14ac:dyDescent="0.35">
      <c r="B1319" s="458" t="str">
        <f t="shared" si="21"/>
        <v>02/24/2019 09:00:00 AM</v>
      </c>
      <c r="C1319" s="458">
        <v>43520</v>
      </c>
      <c r="D1319" s="459">
        <v>0.375</v>
      </c>
      <c r="E1319" s="2">
        <f>Electricity!F1344</f>
        <v>0</v>
      </c>
      <c r="F1319" s="2">
        <f>Electricity!G1344</f>
        <v>0</v>
      </c>
      <c r="G1319" s="2">
        <f>Electricity!H1344</f>
        <v>0</v>
      </c>
      <c r="H1319" s="2">
        <f>Electricity!I1344</f>
        <v>0</v>
      </c>
      <c r="I1319" s="2">
        <f>Electricity!J1344</f>
        <v>0</v>
      </c>
    </row>
    <row r="1320" spans="2:9" x14ac:dyDescent="0.35">
      <c r="B1320" s="458" t="str">
        <f t="shared" si="21"/>
        <v>02/24/2019 10:00:00 AM</v>
      </c>
      <c r="C1320" s="458">
        <v>43520</v>
      </c>
      <c r="D1320" s="459">
        <v>0.41666666666666669</v>
      </c>
      <c r="E1320" s="2">
        <f>Electricity!F1345</f>
        <v>0</v>
      </c>
      <c r="F1320" s="2">
        <f>Electricity!G1345</f>
        <v>0</v>
      </c>
      <c r="G1320" s="2">
        <f>Electricity!H1345</f>
        <v>0</v>
      </c>
      <c r="H1320" s="2">
        <f>Electricity!I1345</f>
        <v>0</v>
      </c>
      <c r="I1320" s="2">
        <f>Electricity!J1345</f>
        <v>0</v>
      </c>
    </row>
    <row r="1321" spans="2:9" x14ac:dyDescent="0.35">
      <c r="B1321" s="458" t="str">
        <f t="shared" si="21"/>
        <v>02/24/2019 11:00:00 AM</v>
      </c>
      <c r="C1321" s="458">
        <v>43520</v>
      </c>
      <c r="D1321" s="459">
        <v>0.45833333333333337</v>
      </c>
      <c r="E1321" s="2">
        <f>Electricity!F1346</f>
        <v>0</v>
      </c>
      <c r="F1321" s="2">
        <f>Electricity!G1346</f>
        <v>0</v>
      </c>
      <c r="G1321" s="2">
        <f>Electricity!H1346</f>
        <v>0</v>
      </c>
      <c r="H1321" s="2">
        <f>Electricity!I1346</f>
        <v>0</v>
      </c>
      <c r="I1321" s="2">
        <f>Electricity!J1346</f>
        <v>0</v>
      </c>
    </row>
    <row r="1322" spans="2:9" x14ac:dyDescent="0.35">
      <c r="B1322" s="458" t="str">
        <f t="shared" si="21"/>
        <v>02/24/2019 12:00:00 PM</v>
      </c>
      <c r="C1322" s="458">
        <v>43520</v>
      </c>
      <c r="D1322" s="459">
        <v>0.50000000000000011</v>
      </c>
      <c r="E1322" s="2">
        <f>Electricity!F1347</f>
        <v>0</v>
      </c>
      <c r="F1322" s="2">
        <f>Electricity!G1347</f>
        <v>0</v>
      </c>
      <c r="G1322" s="2">
        <f>Electricity!H1347</f>
        <v>0</v>
      </c>
      <c r="H1322" s="2">
        <f>Electricity!I1347</f>
        <v>0</v>
      </c>
      <c r="I1322" s="2">
        <f>Electricity!J1347</f>
        <v>0</v>
      </c>
    </row>
    <row r="1323" spans="2:9" x14ac:dyDescent="0.35">
      <c r="B1323" s="458" t="str">
        <f t="shared" si="21"/>
        <v>02/24/2019 01:00:00 PM</v>
      </c>
      <c r="C1323" s="458">
        <v>43520</v>
      </c>
      <c r="D1323" s="459">
        <v>0.54166666666666674</v>
      </c>
      <c r="E1323" s="2">
        <f>Electricity!F1348</f>
        <v>0</v>
      </c>
      <c r="F1323" s="2">
        <f>Electricity!G1348</f>
        <v>0</v>
      </c>
      <c r="G1323" s="2">
        <f>Electricity!H1348</f>
        <v>0</v>
      </c>
      <c r="H1323" s="2">
        <f>Electricity!I1348</f>
        <v>0</v>
      </c>
      <c r="I1323" s="2">
        <f>Electricity!J1348</f>
        <v>0</v>
      </c>
    </row>
    <row r="1324" spans="2:9" x14ac:dyDescent="0.35">
      <c r="B1324" s="458" t="str">
        <f t="shared" si="21"/>
        <v>02/24/2019 02:00:00 PM</v>
      </c>
      <c r="C1324" s="458">
        <v>43520</v>
      </c>
      <c r="D1324" s="459">
        <v>0.58333333333333337</v>
      </c>
      <c r="E1324" s="2">
        <f>Electricity!F1349</f>
        <v>0</v>
      </c>
      <c r="F1324" s="2">
        <f>Electricity!G1349</f>
        <v>0</v>
      </c>
      <c r="G1324" s="2">
        <f>Electricity!H1349</f>
        <v>0</v>
      </c>
      <c r="H1324" s="2">
        <f>Electricity!I1349</f>
        <v>0</v>
      </c>
      <c r="I1324" s="2">
        <f>Electricity!J1349</f>
        <v>0</v>
      </c>
    </row>
    <row r="1325" spans="2:9" x14ac:dyDescent="0.35">
      <c r="B1325" s="458" t="str">
        <f t="shared" si="21"/>
        <v>02/24/2019 03:00:00 PM</v>
      </c>
      <c r="C1325" s="458">
        <v>43520</v>
      </c>
      <c r="D1325" s="459">
        <v>0.62500000000000011</v>
      </c>
      <c r="E1325" s="2">
        <f>Electricity!F1350</f>
        <v>0</v>
      </c>
      <c r="F1325" s="2">
        <f>Electricity!G1350</f>
        <v>0</v>
      </c>
      <c r="G1325" s="2">
        <f>Electricity!H1350</f>
        <v>0</v>
      </c>
      <c r="H1325" s="2">
        <f>Electricity!I1350</f>
        <v>0</v>
      </c>
      <c r="I1325" s="2">
        <f>Electricity!J1350</f>
        <v>0</v>
      </c>
    </row>
    <row r="1326" spans="2:9" x14ac:dyDescent="0.35">
      <c r="B1326" s="458" t="str">
        <f t="shared" si="21"/>
        <v>02/24/2019 04:00:00 PM</v>
      </c>
      <c r="C1326" s="458">
        <v>43520</v>
      </c>
      <c r="D1326" s="459">
        <v>0.66666666666666674</v>
      </c>
      <c r="E1326" s="2">
        <f>Electricity!F1351</f>
        <v>0</v>
      </c>
      <c r="F1326" s="2">
        <f>Electricity!G1351</f>
        <v>0</v>
      </c>
      <c r="G1326" s="2">
        <f>Electricity!H1351</f>
        <v>0</v>
      </c>
      <c r="H1326" s="2">
        <f>Electricity!I1351</f>
        <v>0</v>
      </c>
      <c r="I1326" s="2">
        <f>Electricity!J1351</f>
        <v>0</v>
      </c>
    </row>
    <row r="1327" spans="2:9" x14ac:dyDescent="0.35">
      <c r="B1327" s="458" t="str">
        <f t="shared" si="21"/>
        <v>02/24/2019 05:00:00 PM</v>
      </c>
      <c r="C1327" s="458">
        <v>43520</v>
      </c>
      <c r="D1327" s="459">
        <v>0.70833333333333337</v>
      </c>
      <c r="E1327" s="2">
        <f>Electricity!F1352</f>
        <v>0</v>
      </c>
      <c r="F1327" s="2">
        <f>Electricity!G1352</f>
        <v>0</v>
      </c>
      <c r="G1327" s="2">
        <f>Electricity!H1352</f>
        <v>0</v>
      </c>
      <c r="H1327" s="2">
        <f>Electricity!I1352</f>
        <v>0</v>
      </c>
      <c r="I1327" s="2">
        <f>Electricity!J1352</f>
        <v>0</v>
      </c>
    </row>
    <row r="1328" spans="2:9" x14ac:dyDescent="0.35">
      <c r="B1328" s="458" t="str">
        <f t="shared" si="21"/>
        <v>02/24/2019 06:00:00 PM</v>
      </c>
      <c r="C1328" s="458">
        <v>43520</v>
      </c>
      <c r="D1328" s="459">
        <v>0.75000000000000011</v>
      </c>
      <c r="E1328" s="2">
        <f>Electricity!F1353</f>
        <v>0</v>
      </c>
      <c r="F1328" s="2">
        <f>Electricity!G1353</f>
        <v>0</v>
      </c>
      <c r="G1328" s="2">
        <f>Electricity!H1353</f>
        <v>0</v>
      </c>
      <c r="H1328" s="2">
        <f>Electricity!I1353</f>
        <v>0</v>
      </c>
      <c r="I1328" s="2">
        <f>Electricity!J1353</f>
        <v>0</v>
      </c>
    </row>
    <row r="1329" spans="2:9" x14ac:dyDescent="0.35">
      <c r="B1329" s="458" t="str">
        <f t="shared" si="21"/>
        <v>02/24/2019 07:00:00 PM</v>
      </c>
      <c r="C1329" s="458">
        <v>43520</v>
      </c>
      <c r="D1329" s="459">
        <v>0.79166666666666674</v>
      </c>
      <c r="E1329" s="2">
        <f>Electricity!F1354</f>
        <v>0</v>
      </c>
      <c r="F1329" s="2">
        <f>Electricity!G1354</f>
        <v>0</v>
      </c>
      <c r="G1329" s="2">
        <f>Electricity!H1354</f>
        <v>0</v>
      </c>
      <c r="H1329" s="2">
        <f>Electricity!I1354</f>
        <v>0</v>
      </c>
      <c r="I1329" s="2">
        <f>Electricity!J1354</f>
        <v>0</v>
      </c>
    </row>
    <row r="1330" spans="2:9" x14ac:dyDescent="0.35">
      <c r="B1330" s="458" t="str">
        <f t="shared" si="21"/>
        <v>02/24/2019 08:00:00 PM</v>
      </c>
      <c r="C1330" s="458">
        <v>43520</v>
      </c>
      <c r="D1330" s="459">
        <v>0.83333333333333337</v>
      </c>
      <c r="E1330" s="2">
        <f>Electricity!F1355</f>
        <v>0</v>
      </c>
      <c r="F1330" s="2">
        <f>Electricity!G1355</f>
        <v>0</v>
      </c>
      <c r="G1330" s="2">
        <f>Electricity!H1355</f>
        <v>0</v>
      </c>
      <c r="H1330" s="2">
        <f>Electricity!I1355</f>
        <v>0</v>
      </c>
      <c r="I1330" s="2">
        <f>Electricity!J1355</f>
        <v>0</v>
      </c>
    </row>
    <row r="1331" spans="2:9" x14ac:dyDescent="0.35">
      <c r="B1331" s="458" t="str">
        <f t="shared" si="21"/>
        <v>02/24/2019 09:00:00 PM</v>
      </c>
      <c r="C1331" s="458">
        <v>43520</v>
      </c>
      <c r="D1331" s="459">
        <v>0.87500000000000011</v>
      </c>
      <c r="E1331" s="2">
        <f>Electricity!F1356</f>
        <v>0</v>
      </c>
      <c r="F1331" s="2">
        <f>Electricity!G1356</f>
        <v>0</v>
      </c>
      <c r="G1331" s="2">
        <f>Electricity!H1356</f>
        <v>0</v>
      </c>
      <c r="H1331" s="2">
        <f>Electricity!I1356</f>
        <v>0</v>
      </c>
      <c r="I1331" s="2">
        <f>Electricity!J1356</f>
        <v>0</v>
      </c>
    </row>
    <row r="1332" spans="2:9" x14ac:dyDescent="0.35">
      <c r="B1332" s="458" t="str">
        <f t="shared" si="21"/>
        <v>02/24/2019 10:00:00 PM</v>
      </c>
      <c r="C1332" s="458">
        <v>43520</v>
      </c>
      <c r="D1332" s="459">
        <v>0.91666666666666674</v>
      </c>
      <c r="E1332" s="2">
        <f>Electricity!F1357</f>
        <v>0</v>
      </c>
      <c r="F1332" s="2">
        <f>Electricity!G1357</f>
        <v>0</v>
      </c>
      <c r="G1332" s="2">
        <f>Electricity!H1357</f>
        <v>0</v>
      </c>
      <c r="H1332" s="2">
        <f>Electricity!I1357</f>
        <v>0</v>
      </c>
      <c r="I1332" s="2">
        <f>Electricity!J1357</f>
        <v>0</v>
      </c>
    </row>
    <row r="1333" spans="2:9" x14ac:dyDescent="0.35">
      <c r="B1333" s="458" t="str">
        <f t="shared" si="21"/>
        <v>02/24/2019 11:00:00 PM</v>
      </c>
      <c r="C1333" s="458">
        <v>43520</v>
      </c>
      <c r="D1333" s="459">
        <v>0.95833333333333337</v>
      </c>
      <c r="E1333" s="2">
        <f>Electricity!F1358</f>
        <v>0</v>
      </c>
      <c r="F1333" s="2">
        <f>Electricity!G1358</f>
        <v>0</v>
      </c>
      <c r="G1333" s="2">
        <f>Electricity!H1358</f>
        <v>0</v>
      </c>
      <c r="H1333" s="2">
        <f>Electricity!I1358</f>
        <v>0</v>
      </c>
      <c r="I1333" s="2">
        <f>Electricity!J1358</f>
        <v>0</v>
      </c>
    </row>
    <row r="1334" spans="2:9" x14ac:dyDescent="0.35">
      <c r="B1334" s="458" t="str">
        <f t="shared" si="21"/>
        <v>02/25/2019 12:00:00 AM</v>
      </c>
      <c r="C1334" s="458">
        <v>43521</v>
      </c>
      <c r="D1334" s="459">
        <v>3.1225022567582528E-17</v>
      </c>
      <c r="E1334" s="2">
        <f>Electricity!F1359</f>
        <v>0</v>
      </c>
      <c r="F1334" s="2">
        <f>Electricity!G1359</f>
        <v>0</v>
      </c>
      <c r="G1334" s="2">
        <f>Electricity!H1359</f>
        <v>0</v>
      </c>
      <c r="H1334" s="2">
        <f>Electricity!I1359</f>
        <v>0</v>
      </c>
      <c r="I1334" s="2">
        <f>Electricity!J1359</f>
        <v>0</v>
      </c>
    </row>
    <row r="1335" spans="2:9" x14ac:dyDescent="0.35">
      <c r="B1335" s="458" t="str">
        <f t="shared" si="21"/>
        <v>02/25/2019 01:00:00 AM</v>
      </c>
      <c r="C1335" s="458">
        <v>43521</v>
      </c>
      <c r="D1335" s="459">
        <v>4.1666666666666699E-2</v>
      </c>
      <c r="E1335" s="2">
        <f>Electricity!F1360</f>
        <v>0</v>
      </c>
      <c r="F1335" s="2">
        <f>Electricity!G1360</f>
        <v>0</v>
      </c>
      <c r="G1335" s="2">
        <f>Electricity!H1360</f>
        <v>0</v>
      </c>
      <c r="H1335" s="2">
        <f>Electricity!I1360</f>
        <v>0</v>
      </c>
      <c r="I1335" s="2">
        <f>Electricity!J1360</f>
        <v>0</v>
      </c>
    </row>
    <row r="1336" spans="2:9" x14ac:dyDescent="0.35">
      <c r="B1336" s="458" t="str">
        <f t="shared" si="21"/>
        <v>02/25/2019 02:00:00 AM</v>
      </c>
      <c r="C1336" s="458">
        <v>43521</v>
      </c>
      <c r="D1336" s="459">
        <v>8.333333333333337E-2</v>
      </c>
      <c r="E1336" s="2">
        <f>Electricity!F1361</f>
        <v>0</v>
      </c>
      <c r="F1336" s="2">
        <f>Electricity!G1361</f>
        <v>0</v>
      </c>
      <c r="G1336" s="2">
        <f>Electricity!H1361</f>
        <v>0</v>
      </c>
      <c r="H1336" s="2">
        <f>Electricity!I1361</f>
        <v>0</v>
      </c>
      <c r="I1336" s="2">
        <f>Electricity!J1361</f>
        <v>0</v>
      </c>
    </row>
    <row r="1337" spans="2:9" x14ac:dyDescent="0.35">
      <c r="B1337" s="458" t="str">
        <f t="shared" si="21"/>
        <v>02/25/2019 03:00:00 AM</v>
      </c>
      <c r="C1337" s="458">
        <v>43521</v>
      </c>
      <c r="D1337" s="459">
        <v>0.12500000000000006</v>
      </c>
      <c r="E1337" s="2">
        <f>Electricity!F1362</f>
        <v>0</v>
      </c>
      <c r="F1337" s="2">
        <f>Electricity!G1362</f>
        <v>0</v>
      </c>
      <c r="G1337" s="2">
        <f>Electricity!H1362</f>
        <v>0</v>
      </c>
      <c r="H1337" s="2">
        <f>Electricity!I1362</f>
        <v>0</v>
      </c>
      <c r="I1337" s="2">
        <f>Electricity!J1362</f>
        <v>0</v>
      </c>
    </row>
    <row r="1338" spans="2:9" x14ac:dyDescent="0.35">
      <c r="B1338" s="458" t="str">
        <f t="shared" si="21"/>
        <v>02/25/2019 04:00:00 AM</v>
      </c>
      <c r="C1338" s="458">
        <v>43521</v>
      </c>
      <c r="D1338" s="459">
        <v>0.16666666666666669</v>
      </c>
      <c r="E1338" s="2">
        <f>Electricity!F1363</f>
        <v>0</v>
      </c>
      <c r="F1338" s="2">
        <f>Electricity!G1363</f>
        <v>0</v>
      </c>
      <c r="G1338" s="2">
        <f>Electricity!H1363</f>
        <v>0</v>
      </c>
      <c r="H1338" s="2">
        <f>Electricity!I1363</f>
        <v>0</v>
      </c>
      <c r="I1338" s="2">
        <f>Electricity!J1363</f>
        <v>0</v>
      </c>
    </row>
    <row r="1339" spans="2:9" x14ac:dyDescent="0.35">
      <c r="B1339" s="458" t="str">
        <f t="shared" si="21"/>
        <v>02/25/2019 05:00:00 AM</v>
      </c>
      <c r="C1339" s="458">
        <v>43521</v>
      </c>
      <c r="D1339" s="459">
        <v>0.20833333333333337</v>
      </c>
      <c r="E1339" s="2">
        <f>Electricity!F1364</f>
        <v>0</v>
      </c>
      <c r="F1339" s="2">
        <f>Electricity!G1364</f>
        <v>0</v>
      </c>
      <c r="G1339" s="2">
        <f>Electricity!H1364</f>
        <v>0</v>
      </c>
      <c r="H1339" s="2">
        <f>Electricity!I1364</f>
        <v>0</v>
      </c>
      <c r="I1339" s="2">
        <f>Electricity!J1364</f>
        <v>0</v>
      </c>
    </row>
    <row r="1340" spans="2:9" x14ac:dyDescent="0.35">
      <c r="B1340" s="458" t="str">
        <f t="shared" si="21"/>
        <v>02/25/2019 06:00:00 AM</v>
      </c>
      <c r="C1340" s="458">
        <v>43521</v>
      </c>
      <c r="D1340" s="459">
        <v>0.25</v>
      </c>
      <c r="E1340" s="2">
        <f>Electricity!F1365</f>
        <v>0</v>
      </c>
      <c r="F1340" s="2">
        <f>Electricity!G1365</f>
        <v>0</v>
      </c>
      <c r="G1340" s="2">
        <f>Electricity!H1365</f>
        <v>0</v>
      </c>
      <c r="H1340" s="2">
        <f>Electricity!I1365</f>
        <v>0</v>
      </c>
      <c r="I1340" s="2">
        <f>Electricity!J1365</f>
        <v>0</v>
      </c>
    </row>
    <row r="1341" spans="2:9" x14ac:dyDescent="0.35">
      <c r="B1341" s="458" t="str">
        <f t="shared" si="21"/>
        <v>02/25/2019 07:00:00 AM</v>
      </c>
      <c r="C1341" s="458">
        <v>43521</v>
      </c>
      <c r="D1341" s="459">
        <v>0.29166666666666669</v>
      </c>
      <c r="E1341" s="2">
        <f>Electricity!F1366</f>
        <v>0</v>
      </c>
      <c r="F1341" s="2">
        <f>Electricity!G1366</f>
        <v>0</v>
      </c>
      <c r="G1341" s="2">
        <f>Electricity!H1366</f>
        <v>0</v>
      </c>
      <c r="H1341" s="2">
        <f>Electricity!I1366</f>
        <v>0</v>
      </c>
      <c r="I1341" s="2">
        <f>Electricity!J1366</f>
        <v>0</v>
      </c>
    </row>
    <row r="1342" spans="2:9" x14ac:dyDescent="0.35">
      <c r="B1342" s="458" t="str">
        <f t="shared" si="21"/>
        <v>02/25/2019 08:00:00 AM</v>
      </c>
      <c r="C1342" s="458">
        <v>43521</v>
      </c>
      <c r="D1342" s="459">
        <v>0.33333333333333337</v>
      </c>
      <c r="E1342" s="2">
        <f>Electricity!F1367</f>
        <v>0</v>
      </c>
      <c r="F1342" s="2">
        <f>Electricity!G1367</f>
        <v>0</v>
      </c>
      <c r="G1342" s="2">
        <f>Electricity!H1367</f>
        <v>0</v>
      </c>
      <c r="H1342" s="2">
        <f>Electricity!I1367</f>
        <v>0</v>
      </c>
      <c r="I1342" s="2">
        <f>Electricity!J1367</f>
        <v>0</v>
      </c>
    </row>
    <row r="1343" spans="2:9" x14ac:dyDescent="0.35">
      <c r="B1343" s="458" t="str">
        <f t="shared" si="21"/>
        <v>02/25/2019 09:00:00 AM</v>
      </c>
      <c r="C1343" s="458">
        <v>43521</v>
      </c>
      <c r="D1343" s="459">
        <v>0.375</v>
      </c>
      <c r="E1343" s="2">
        <f>Electricity!F1368</f>
        <v>0</v>
      </c>
      <c r="F1343" s="2">
        <f>Electricity!G1368</f>
        <v>0</v>
      </c>
      <c r="G1343" s="2">
        <f>Electricity!H1368</f>
        <v>0</v>
      </c>
      <c r="H1343" s="2">
        <f>Electricity!I1368</f>
        <v>0</v>
      </c>
      <c r="I1343" s="2">
        <f>Electricity!J1368</f>
        <v>0</v>
      </c>
    </row>
    <row r="1344" spans="2:9" x14ac:dyDescent="0.35">
      <c r="B1344" s="458" t="str">
        <f t="shared" si="21"/>
        <v>02/25/2019 10:00:00 AM</v>
      </c>
      <c r="C1344" s="458">
        <v>43521</v>
      </c>
      <c r="D1344" s="459">
        <v>0.41666666666666669</v>
      </c>
      <c r="E1344" s="2">
        <f>Electricity!F1369</f>
        <v>0</v>
      </c>
      <c r="F1344" s="2">
        <f>Electricity!G1369</f>
        <v>0</v>
      </c>
      <c r="G1344" s="2">
        <f>Electricity!H1369</f>
        <v>0</v>
      </c>
      <c r="H1344" s="2">
        <f>Electricity!I1369</f>
        <v>0</v>
      </c>
      <c r="I1344" s="2">
        <f>Electricity!J1369</f>
        <v>0</v>
      </c>
    </row>
    <row r="1345" spans="2:9" x14ac:dyDescent="0.35">
      <c r="B1345" s="458" t="str">
        <f t="shared" si="21"/>
        <v>02/25/2019 11:00:00 AM</v>
      </c>
      <c r="C1345" s="458">
        <v>43521</v>
      </c>
      <c r="D1345" s="459">
        <v>0.45833333333333337</v>
      </c>
      <c r="E1345" s="2">
        <f>Electricity!F1370</f>
        <v>0</v>
      </c>
      <c r="F1345" s="2">
        <f>Electricity!G1370</f>
        <v>0</v>
      </c>
      <c r="G1345" s="2">
        <f>Electricity!H1370</f>
        <v>0</v>
      </c>
      <c r="H1345" s="2">
        <f>Electricity!I1370</f>
        <v>0</v>
      </c>
      <c r="I1345" s="2">
        <f>Electricity!J1370</f>
        <v>0</v>
      </c>
    </row>
    <row r="1346" spans="2:9" x14ac:dyDescent="0.35">
      <c r="B1346" s="458" t="str">
        <f t="shared" si="21"/>
        <v>02/25/2019 12:00:00 PM</v>
      </c>
      <c r="C1346" s="458">
        <v>43521</v>
      </c>
      <c r="D1346" s="459">
        <v>0.50000000000000011</v>
      </c>
      <c r="E1346" s="2">
        <f>Electricity!F1371</f>
        <v>0</v>
      </c>
      <c r="F1346" s="2">
        <f>Electricity!G1371</f>
        <v>0</v>
      </c>
      <c r="G1346" s="2">
        <f>Electricity!H1371</f>
        <v>0</v>
      </c>
      <c r="H1346" s="2">
        <f>Electricity!I1371</f>
        <v>0</v>
      </c>
      <c r="I1346" s="2">
        <f>Electricity!J1371</f>
        <v>0</v>
      </c>
    </row>
    <row r="1347" spans="2:9" x14ac:dyDescent="0.35">
      <c r="B1347" s="458" t="str">
        <f t="shared" si="21"/>
        <v>02/25/2019 01:00:00 PM</v>
      </c>
      <c r="C1347" s="458">
        <v>43521</v>
      </c>
      <c r="D1347" s="459">
        <v>0.54166666666666674</v>
      </c>
      <c r="E1347" s="2">
        <f>Electricity!F1372</f>
        <v>0</v>
      </c>
      <c r="F1347" s="2">
        <f>Electricity!G1372</f>
        <v>0</v>
      </c>
      <c r="G1347" s="2">
        <f>Electricity!H1372</f>
        <v>0</v>
      </c>
      <c r="H1347" s="2">
        <f>Electricity!I1372</f>
        <v>0</v>
      </c>
      <c r="I1347" s="2">
        <f>Electricity!J1372</f>
        <v>0</v>
      </c>
    </row>
    <row r="1348" spans="2:9" x14ac:dyDescent="0.35">
      <c r="B1348" s="458" t="str">
        <f t="shared" si="21"/>
        <v>02/25/2019 02:00:00 PM</v>
      </c>
      <c r="C1348" s="458">
        <v>43521</v>
      </c>
      <c r="D1348" s="459">
        <v>0.58333333333333337</v>
      </c>
      <c r="E1348" s="2">
        <f>Electricity!F1373</f>
        <v>0</v>
      </c>
      <c r="F1348" s="2">
        <f>Electricity!G1373</f>
        <v>0</v>
      </c>
      <c r="G1348" s="2">
        <f>Electricity!H1373</f>
        <v>0</v>
      </c>
      <c r="H1348" s="2">
        <f>Electricity!I1373</f>
        <v>0</v>
      </c>
      <c r="I1348" s="2">
        <f>Electricity!J1373</f>
        <v>0</v>
      </c>
    </row>
    <row r="1349" spans="2:9" x14ac:dyDescent="0.35">
      <c r="B1349" s="458" t="str">
        <f t="shared" si="21"/>
        <v>02/25/2019 03:00:00 PM</v>
      </c>
      <c r="C1349" s="458">
        <v>43521</v>
      </c>
      <c r="D1349" s="459">
        <v>0.62500000000000011</v>
      </c>
      <c r="E1349" s="2">
        <f>Electricity!F1374</f>
        <v>0</v>
      </c>
      <c r="F1349" s="2">
        <f>Electricity!G1374</f>
        <v>0</v>
      </c>
      <c r="G1349" s="2">
        <f>Electricity!H1374</f>
        <v>0</v>
      </c>
      <c r="H1349" s="2">
        <f>Electricity!I1374</f>
        <v>0</v>
      </c>
      <c r="I1349" s="2">
        <f>Electricity!J1374</f>
        <v>0</v>
      </c>
    </row>
    <row r="1350" spans="2:9" x14ac:dyDescent="0.35">
      <c r="B1350" s="458" t="str">
        <f t="shared" si="21"/>
        <v>02/25/2019 04:00:00 PM</v>
      </c>
      <c r="C1350" s="458">
        <v>43521</v>
      </c>
      <c r="D1350" s="459">
        <v>0.66666666666666674</v>
      </c>
      <c r="E1350" s="2">
        <f>Electricity!F1375</f>
        <v>0</v>
      </c>
      <c r="F1350" s="2">
        <f>Electricity!G1375</f>
        <v>0</v>
      </c>
      <c r="G1350" s="2">
        <f>Electricity!H1375</f>
        <v>0</v>
      </c>
      <c r="H1350" s="2">
        <f>Electricity!I1375</f>
        <v>0</v>
      </c>
      <c r="I1350" s="2">
        <f>Electricity!J1375</f>
        <v>0</v>
      </c>
    </row>
    <row r="1351" spans="2:9" x14ac:dyDescent="0.35">
      <c r="B1351" s="458" t="str">
        <f t="shared" si="21"/>
        <v>02/25/2019 05:00:00 PM</v>
      </c>
      <c r="C1351" s="458">
        <v>43521</v>
      </c>
      <c r="D1351" s="459">
        <v>0.70833333333333337</v>
      </c>
      <c r="E1351" s="2">
        <f>Electricity!F1376</f>
        <v>0</v>
      </c>
      <c r="F1351" s="2">
        <f>Electricity!G1376</f>
        <v>0</v>
      </c>
      <c r="G1351" s="2">
        <f>Electricity!H1376</f>
        <v>0</v>
      </c>
      <c r="H1351" s="2">
        <f>Electricity!I1376</f>
        <v>0</v>
      </c>
      <c r="I1351" s="2">
        <f>Electricity!J1376</f>
        <v>0</v>
      </c>
    </row>
    <row r="1352" spans="2:9" x14ac:dyDescent="0.35">
      <c r="B1352" s="458" t="str">
        <f t="shared" si="21"/>
        <v>02/25/2019 06:00:00 PM</v>
      </c>
      <c r="C1352" s="458">
        <v>43521</v>
      </c>
      <c r="D1352" s="459">
        <v>0.75000000000000011</v>
      </c>
      <c r="E1352" s="2">
        <f>Electricity!F1377</f>
        <v>0</v>
      </c>
      <c r="F1352" s="2">
        <f>Electricity!G1377</f>
        <v>0</v>
      </c>
      <c r="G1352" s="2">
        <f>Electricity!H1377</f>
        <v>0</v>
      </c>
      <c r="H1352" s="2">
        <f>Electricity!I1377</f>
        <v>0</v>
      </c>
      <c r="I1352" s="2">
        <f>Electricity!J1377</f>
        <v>0</v>
      </c>
    </row>
    <row r="1353" spans="2:9" x14ac:dyDescent="0.35">
      <c r="B1353" s="458" t="str">
        <f t="shared" si="21"/>
        <v>02/25/2019 07:00:00 PM</v>
      </c>
      <c r="C1353" s="458">
        <v>43521</v>
      </c>
      <c r="D1353" s="459">
        <v>0.79166666666666674</v>
      </c>
      <c r="E1353" s="2">
        <f>Electricity!F1378</f>
        <v>0</v>
      </c>
      <c r="F1353" s="2">
        <f>Electricity!G1378</f>
        <v>0</v>
      </c>
      <c r="G1353" s="2">
        <f>Electricity!H1378</f>
        <v>0</v>
      </c>
      <c r="H1353" s="2">
        <f>Electricity!I1378</f>
        <v>0</v>
      </c>
      <c r="I1353" s="2">
        <f>Electricity!J1378</f>
        <v>0</v>
      </c>
    </row>
    <row r="1354" spans="2:9" x14ac:dyDescent="0.35">
      <c r="B1354" s="458" t="str">
        <f t="shared" si="21"/>
        <v>02/25/2019 08:00:00 PM</v>
      </c>
      <c r="C1354" s="458">
        <v>43521</v>
      </c>
      <c r="D1354" s="459">
        <v>0.83333333333333337</v>
      </c>
      <c r="E1354" s="2">
        <f>Electricity!F1379</f>
        <v>0</v>
      </c>
      <c r="F1354" s="2">
        <f>Electricity!G1379</f>
        <v>0</v>
      </c>
      <c r="G1354" s="2">
        <f>Electricity!H1379</f>
        <v>0</v>
      </c>
      <c r="H1354" s="2">
        <f>Electricity!I1379</f>
        <v>0</v>
      </c>
      <c r="I1354" s="2">
        <f>Electricity!J1379</f>
        <v>0</v>
      </c>
    </row>
    <row r="1355" spans="2:9" x14ac:dyDescent="0.35">
      <c r="B1355" s="458" t="str">
        <f t="shared" si="21"/>
        <v>02/25/2019 09:00:00 PM</v>
      </c>
      <c r="C1355" s="458">
        <v>43521</v>
      </c>
      <c r="D1355" s="459">
        <v>0.87500000000000011</v>
      </c>
      <c r="E1355" s="2">
        <f>Electricity!F1380</f>
        <v>0</v>
      </c>
      <c r="F1355" s="2">
        <f>Electricity!G1380</f>
        <v>0</v>
      </c>
      <c r="G1355" s="2">
        <f>Electricity!H1380</f>
        <v>0</v>
      </c>
      <c r="H1355" s="2">
        <f>Electricity!I1380</f>
        <v>0</v>
      </c>
      <c r="I1355" s="2">
        <f>Electricity!J1380</f>
        <v>0</v>
      </c>
    </row>
    <row r="1356" spans="2:9" x14ac:dyDescent="0.35">
      <c r="B1356" s="458" t="str">
        <f t="shared" si="21"/>
        <v>02/25/2019 10:00:00 PM</v>
      </c>
      <c r="C1356" s="458">
        <v>43521</v>
      </c>
      <c r="D1356" s="459">
        <v>0.91666666666666674</v>
      </c>
      <c r="E1356" s="2">
        <f>Electricity!F1381</f>
        <v>0</v>
      </c>
      <c r="F1356" s="2">
        <f>Electricity!G1381</f>
        <v>0</v>
      </c>
      <c r="G1356" s="2">
        <f>Electricity!H1381</f>
        <v>0</v>
      </c>
      <c r="H1356" s="2">
        <f>Electricity!I1381</f>
        <v>0</v>
      </c>
      <c r="I1356" s="2">
        <f>Electricity!J1381</f>
        <v>0</v>
      </c>
    </row>
    <row r="1357" spans="2:9" x14ac:dyDescent="0.35">
      <c r="B1357" s="458" t="str">
        <f t="shared" si="21"/>
        <v>02/25/2019 11:00:00 PM</v>
      </c>
      <c r="C1357" s="458">
        <v>43521</v>
      </c>
      <c r="D1357" s="459">
        <v>0.95833333333333337</v>
      </c>
      <c r="E1357" s="2">
        <f>Electricity!F1382</f>
        <v>0</v>
      </c>
      <c r="F1357" s="2">
        <f>Electricity!G1382</f>
        <v>0</v>
      </c>
      <c r="G1357" s="2">
        <f>Electricity!H1382</f>
        <v>0</v>
      </c>
      <c r="H1357" s="2">
        <f>Electricity!I1382</f>
        <v>0</v>
      </c>
      <c r="I1357" s="2">
        <f>Electricity!J1382</f>
        <v>0</v>
      </c>
    </row>
    <row r="1358" spans="2:9" x14ac:dyDescent="0.35">
      <c r="B1358" s="458" t="str">
        <f t="shared" si="21"/>
        <v>02/26/2019 12:00:00 AM</v>
      </c>
      <c r="C1358" s="458">
        <v>43522</v>
      </c>
      <c r="D1358" s="459">
        <v>3.1225022567582528E-17</v>
      </c>
      <c r="E1358" s="2">
        <f>Electricity!F1383</f>
        <v>0</v>
      </c>
      <c r="F1358" s="2">
        <f>Electricity!G1383</f>
        <v>0</v>
      </c>
      <c r="G1358" s="2">
        <f>Electricity!H1383</f>
        <v>0</v>
      </c>
      <c r="H1358" s="2">
        <f>Electricity!I1383</f>
        <v>0</v>
      </c>
      <c r="I1358" s="2">
        <f>Electricity!J1383</f>
        <v>0</v>
      </c>
    </row>
    <row r="1359" spans="2:9" x14ac:dyDescent="0.35">
      <c r="B1359" s="458" t="str">
        <f t="shared" ref="B1359:B1422" si="22">CONCATENATE(TEXT(C1359,"mm/dd/yyyy")," ",TEXT(D1359,"hh:mm:ss AM/PM"))</f>
        <v>02/26/2019 01:00:00 AM</v>
      </c>
      <c r="C1359" s="458">
        <v>43522</v>
      </c>
      <c r="D1359" s="459">
        <v>4.1666666666666699E-2</v>
      </c>
      <c r="E1359" s="2">
        <f>Electricity!F1384</f>
        <v>0</v>
      </c>
      <c r="F1359" s="2">
        <f>Electricity!G1384</f>
        <v>0</v>
      </c>
      <c r="G1359" s="2">
        <f>Electricity!H1384</f>
        <v>0</v>
      </c>
      <c r="H1359" s="2">
        <f>Electricity!I1384</f>
        <v>0</v>
      </c>
      <c r="I1359" s="2">
        <f>Electricity!J1384</f>
        <v>0</v>
      </c>
    </row>
    <row r="1360" spans="2:9" x14ac:dyDescent="0.35">
      <c r="B1360" s="458" t="str">
        <f t="shared" si="22"/>
        <v>02/26/2019 02:00:00 AM</v>
      </c>
      <c r="C1360" s="458">
        <v>43522</v>
      </c>
      <c r="D1360" s="459">
        <v>8.333333333333337E-2</v>
      </c>
      <c r="E1360" s="2">
        <f>Electricity!F1385</f>
        <v>0</v>
      </c>
      <c r="F1360" s="2">
        <f>Electricity!G1385</f>
        <v>0</v>
      </c>
      <c r="G1360" s="2">
        <f>Electricity!H1385</f>
        <v>0</v>
      </c>
      <c r="H1360" s="2">
        <f>Electricity!I1385</f>
        <v>0</v>
      </c>
      <c r="I1360" s="2">
        <f>Electricity!J1385</f>
        <v>0</v>
      </c>
    </row>
    <row r="1361" spans="2:9" x14ac:dyDescent="0.35">
      <c r="B1361" s="458" t="str">
        <f t="shared" si="22"/>
        <v>02/26/2019 03:00:00 AM</v>
      </c>
      <c r="C1361" s="458">
        <v>43522</v>
      </c>
      <c r="D1361" s="459">
        <v>0.12500000000000006</v>
      </c>
      <c r="E1361" s="2">
        <f>Electricity!F1386</f>
        <v>0</v>
      </c>
      <c r="F1361" s="2">
        <f>Electricity!G1386</f>
        <v>0</v>
      </c>
      <c r="G1361" s="2">
        <f>Electricity!H1386</f>
        <v>0</v>
      </c>
      <c r="H1361" s="2">
        <f>Electricity!I1386</f>
        <v>0</v>
      </c>
      <c r="I1361" s="2">
        <f>Electricity!J1386</f>
        <v>0</v>
      </c>
    </row>
    <row r="1362" spans="2:9" x14ac:dyDescent="0.35">
      <c r="B1362" s="458" t="str">
        <f t="shared" si="22"/>
        <v>02/26/2019 04:00:00 AM</v>
      </c>
      <c r="C1362" s="458">
        <v>43522</v>
      </c>
      <c r="D1362" s="459">
        <v>0.16666666666666669</v>
      </c>
      <c r="E1362" s="2">
        <f>Electricity!F1387</f>
        <v>0</v>
      </c>
      <c r="F1362" s="2">
        <f>Electricity!G1387</f>
        <v>0</v>
      </c>
      <c r="G1362" s="2">
        <f>Electricity!H1387</f>
        <v>0</v>
      </c>
      <c r="H1362" s="2">
        <f>Electricity!I1387</f>
        <v>0</v>
      </c>
      <c r="I1362" s="2">
        <f>Electricity!J1387</f>
        <v>0</v>
      </c>
    </row>
    <row r="1363" spans="2:9" x14ac:dyDescent="0.35">
      <c r="B1363" s="458" t="str">
        <f t="shared" si="22"/>
        <v>02/26/2019 05:00:00 AM</v>
      </c>
      <c r="C1363" s="458">
        <v>43522</v>
      </c>
      <c r="D1363" s="459">
        <v>0.20833333333333337</v>
      </c>
      <c r="E1363" s="2">
        <f>Electricity!F1388</f>
        <v>0</v>
      </c>
      <c r="F1363" s="2">
        <f>Electricity!G1388</f>
        <v>0</v>
      </c>
      <c r="G1363" s="2">
        <f>Electricity!H1388</f>
        <v>0</v>
      </c>
      <c r="H1363" s="2">
        <f>Electricity!I1388</f>
        <v>0</v>
      </c>
      <c r="I1363" s="2">
        <f>Electricity!J1388</f>
        <v>0</v>
      </c>
    </row>
    <row r="1364" spans="2:9" x14ac:dyDescent="0.35">
      <c r="B1364" s="458" t="str">
        <f t="shared" si="22"/>
        <v>02/26/2019 06:00:00 AM</v>
      </c>
      <c r="C1364" s="458">
        <v>43522</v>
      </c>
      <c r="D1364" s="459">
        <v>0.25</v>
      </c>
      <c r="E1364" s="2">
        <f>Electricity!F1389</f>
        <v>0</v>
      </c>
      <c r="F1364" s="2">
        <f>Electricity!G1389</f>
        <v>0</v>
      </c>
      <c r="G1364" s="2">
        <f>Electricity!H1389</f>
        <v>0</v>
      </c>
      <c r="H1364" s="2">
        <f>Electricity!I1389</f>
        <v>0</v>
      </c>
      <c r="I1364" s="2">
        <f>Electricity!J1389</f>
        <v>0</v>
      </c>
    </row>
    <row r="1365" spans="2:9" x14ac:dyDescent="0.35">
      <c r="B1365" s="458" t="str">
        <f t="shared" si="22"/>
        <v>02/26/2019 07:00:00 AM</v>
      </c>
      <c r="C1365" s="458">
        <v>43522</v>
      </c>
      <c r="D1365" s="459">
        <v>0.29166666666666669</v>
      </c>
      <c r="E1365" s="2">
        <f>Electricity!F1390</f>
        <v>0</v>
      </c>
      <c r="F1365" s="2">
        <f>Electricity!G1390</f>
        <v>0</v>
      </c>
      <c r="G1365" s="2">
        <f>Electricity!H1390</f>
        <v>0</v>
      </c>
      <c r="H1365" s="2">
        <f>Electricity!I1390</f>
        <v>0</v>
      </c>
      <c r="I1365" s="2">
        <f>Electricity!J1390</f>
        <v>0</v>
      </c>
    </row>
    <row r="1366" spans="2:9" x14ac:dyDescent="0.35">
      <c r="B1366" s="458" t="str">
        <f t="shared" si="22"/>
        <v>02/26/2019 08:00:00 AM</v>
      </c>
      <c r="C1366" s="458">
        <v>43522</v>
      </c>
      <c r="D1366" s="459">
        <v>0.33333333333333337</v>
      </c>
      <c r="E1366" s="2">
        <f>Electricity!F1391</f>
        <v>0</v>
      </c>
      <c r="F1366" s="2">
        <f>Electricity!G1391</f>
        <v>0</v>
      </c>
      <c r="G1366" s="2">
        <f>Electricity!H1391</f>
        <v>0</v>
      </c>
      <c r="H1366" s="2">
        <f>Electricity!I1391</f>
        <v>0</v>
      </c>
      <c r="I1366" s="2">
        <f>Electricity!J1391</f>
        <v>0</v>
      </c>
    </row>
    <row r="1367" spans="2:9" x14ac:dyDescent="0.35">
      <c r="B1367" s="458" t="str">
        <f t="shared" si="22"/>
        <v>02/26/2019 09:00:00 AM</v>
      </c>
      <c r="C1367" s="458">
        <v>43522</v>
      </c>
      <c r="D1367" s="459">
        <v>0.375</v>
      </c>
      <c r="E1367" s="2">
        <f>Electricity!F1392</f>
        <v>0</v>
      </c>
      <c r="F1367" s="2">
        <f>Electricity!G1392</f>
        <v>0</v>
      </c>
      <c r="G1367" s="2">
        <f>Electricity!H1392</f>
        <v>0</v>
      </c>
      <c r="H1367" s="2">
        <f>Electricity!I1392</f>
        <v>0</v>
      </c>
      <c r="I1367" s="2">
        <f>Electricity!J1392</f>
        <v>0</v>
      </c>
    </row>
    <row r="1368" spans="2:9" x14ac:dyDescent="0.35">
      <c r="B1368" s="458" t="str">
        <f t="shared" si="22"/>
        <v>02/26/2019 10:00:00 AM</v>
      </c>
      <c r="C1368" s="458">
        <v>43522</v>
      </c>
      <c r="D1368" s="459">
        <v>0.41666666666666669</v>
      </c>
      <c r="E1368" s="2">
        <f>Electricity!F1393</f>
        <v>0</v>
      </c>
      <c r="F1368" s="2">
        <f>Electricity!G1393</f>
        <v>0</v>
      </c>
      <c r="G1368" s="2">
        <f>Electricity!H1393</f>
        <v>0</v>
      </c>
      <c r="H1368" s="2">
        <f>Electricity!I1393</f>
        <v>0</v>
      </c>
      <c r="I1368" s="2">
        <f>Electricity!J1393</f>
        <v>0</v>
      </c>
    </row>
    <row r="1369" spans="2:9" x14ac:dyDescent="0.35">
      <c r="B1369" s="458" t="str">
        <f t="shared" si="22"/>
        <v>02/26/2019 11:00:00 AM</v>
      </c>
      <c r="C1369" s="458">
        <v>43522</v>
      </c>
      <c r="D1369" s="459">
        <v>0.45833333333333337</v>
      </c>
      <c r="E1369" s="2">
        <f>Electricity!F1394</f>
        <v>0</v>
      </c>
      <c r="F1369" s="2">
        <f>Electricity!G1394</f>
        <v>0</v>
      </c>
      <c r="G1369" s="2">
        <f>Electricity!H1394</f>
        <v>0</v>
      </c>
      <c r="H1369" s="2">
        <f>Electricity!I1394</f>
        <v>0</v>
      </c>
      <c r="I1369" s="2">
        <f>Electricity!J1394</f>
        <v>0</v>
      </c>
    </row>
    <row r="1370" spans="2:9" x14ac:dyDescent="0.35">
      <c r="B1370" s="458" t="str">
        <f t="shared" si="22"/>
        <v>02/26/2019 12:00:00 PM</v>
      </c>
      <c r="C1370" s="458">
        <v>43522</v>
      </c>
      <c r="D1370" s="459">
        <v>0.50000000000000011</v>
      </c>
      <c r="E1370" s="2">
        <f>Electricity!F1395</f>
        <v>0</v>
      </c>
      <c r="F1370" s="2">
        <f>Electricity!G1395</f>
        <v>0</v>
      </c>
      <c r="G1370" s="2">
        <f>Electricity!H1395</f>
        <v>0</v>
      </c>
      <c r="H1370" s="2">
        <f>Electricity!I1395</f>
        <v>0</v>
      </c>
      <c r="I1370" s="2">
        <f>Electricity!J1395</f>
        <v>0</v>
      </c>
    </row>
    <row r="1371" spans="2:9" x14ac:dyDescent="0.35">
      <c r="B1371" s="458" t="str">
        <f t="shared" si="22"/>
        <v>02/26/2019 01:00:00 PM</v>
      </c>
      <c r="C1371" s="458">
        <v>43522</v>
      </c>
      <c r="D1371" s="459">
        <v>0.54166666666666674</v>
      </c>
      <c r="E1371" s="2">
        <f>Electricity!F1396</f>
        <v>0</v>
      </c>
      <c r="F1371" s="2">
        <f>Electricity!G1396</f>
        <v>0</v>
      </c>
      <c r="G1371" s="2">
        <f>Electricity!H1396</f>
        <v>0</v>
      </c>
      <c r="H1371" s="2">
        <f>Electricity!I1396</f>
        <v>0</v>
      </c>
      <c r="I1371" s="2">
        <f>Electricity!J1396</f>
        <v>0</v>
      </c>
    </row>
    <row r="1372" spans="2:9" x14ac:dyDescent="0.35">
      <c r="B1372" s="458" t="str">
        <f t="shared" si="22"/>
        <v>02/26/2019 02:00:00 PM</v>
      </c>
      <c r="C1372" s="458">
        <v>43522</v>
      </c>
      <c r="D1372" s="459">
        <v>0.58333333333333337</v>
      </c>
      <c r="E1372" s="2">
        <f>Electricity!F1397</f>
        <v>0</v>
      </c>
      <c r="F1372" s="2">
        <f>Electricity!G1397</f>
        <v>0</v>
      </c>
      <c r="G1372" s="2">
        <f>Electricity!H1397</f>
        <v>0</v>
      </c>
      <c r="H1372" s="2">
        <f>Electricity!I1397</f>
        <v>0</v>
      </c>
      <c r="I1372" s="2">
        <f>Electricity!J1397</f>
        <v>0</v>
      </c>
    </row>
    <row r="1373" spans="2:9" x14ac:dyDescent="0.35">
      <c r="B1373" s="458" t="str">
        <f t="shared" si="22"/>
        <v>02/26/2019 03:00:00 PM</v>
      </c>
      <c r="C1373" s="458">
        <v>43522</v>
      </c>
      <c r="D1373" s="459">
        <v>0.62500000000000011</v>
      </c>
      <c r="E1373" s="2">
        <f>Electricity!F1398</f>
        <v>0</v>
      </c>
      <c r="F1373" s="2">
        <f>Electricity!G1398</f>
        <v>0</v>
      </c>
      <c r="G1373" s="2">
        <f>Electricity!H1398</f>
        <v>0</v>
      </c>
      <c r="H1373" s="2">
        <f>Electricity!I1398</f>
        <v>0</v>
      </c>
      <c r="I1373" s="2">
        <f>Electricity!J1398</f>
        <v>0</v>
      </c>
    </row>
    <row r="1374" spans="2:9" x14ac:dyDescent="0.35">
      <c r="B1374" s="458" t="str">
        <f t="shared" si="22"/>
        <v>02/26/2019 04:00:00 PM</v>
      </c>
      <c r="C1374" s="458">
        <v>43522</v>
      </c>
      <c r="D1374" s="459">
        <v>0.66666666666666674</v>
      </c>
      <c r="E1374" s="2">
        <f>Electricity!F1399</f>
        <v>0</v>
      </c>
      <c r="F1374" s="2">
        <f>Electricity!G1399</f>
        <v>0</v>
      </c>
      <c r="G1374" s="2">
        <f>Electricity!H1399</f>
        <v>0</v>
      </c>
      <c r="H1374" s="2">
        <f>Electricity!I1399</f>
        <v>0</v>
      </c>
      <c r="I1374" s="2">
        <f>Electricity!J1399</f>
        <v>0</v>
      </c>
    </row>
    <row r="1375" spans="2:9" x14ac:dyDescent="0.35">
      <c r="B1375" s="458" t="str">
        <f t="shared" si="22"/>
        <v>02/26/2019 05:00:00 PM</v>
      </c>
      <c r="C1375" s="458">
        <v>43522</v>
      </c>
      <c r="D1375" s="459">
        <v>0.70833333333333337</v>
      </c>
      <c r="E1375" s="2">
        <f>Electricity!F1400</f>
        <v>0</v>
      </c>
      <c r="F1375" s="2">
        <f>Electricity!G1400</f>
        <v>0</v>
      </c>
      <c r="G1375" s="2">
        <f>Electricity!H1400</f>
        <v>0</v>
      </c>
      <c r="H1375" s="2">
        <f>Electricity!I1400</f>
        <v>0</v>
      </c>
      <c r="I1375" s="2">
        <f>Electricity!J1400</f>
        <v>0</v>
      </c>
    </row>
    <row r="1376" spans="2:9" x14ac:dyDescent="0.35">
      <c r="B1376" s="458" t="str">
        <f t="shared" si="22"/>
        <v>02/26/2019 06:00:00 PM</v>
      </c>
      <c r="C1376" s="458">
        <v>43522</v>
      </c>
      <c r="D1376" s="459">
        <v>0.75000000000000011</v>
      </c>
      <c r="E1376" s="2">
        <f>Electricity!F1401</f>
        <v>0</v>
      </c>
      <c r="F1376" s="2">
        <f>Electricity!G1401</f>
        <v>0</v>
      </c>
      <c r="G1376" s="2">
        <f>Electricity!H1401</f>
        <v>0</v>
      </c>
      <c r="H1376" s="2">
        <f>Electricity!I1401</f>
        <v>0</v>
      </c>
      <c r="I1376" s="2">
        <f>Electricity!J1401</f>
        <v>0</v>
      </c>
    </row>
    <row r="1377" spans="2:9" x14ac:dyDescent="0.35">
      <c r="B1377" s="458" t="str">
        <f t="shared" si="22"/>
        <v>02/26/2019 07:00:00 PM</v>
      </c>
      <c r="C1377" s="458">
        <v>43522</v>
      </c>
      <c r="D1377" s="459">
        <v>0.79166666666666674</v>
      </c>
      <c r="E1377" s="2">
        <f>Electricity!F1402</f>
        <v>0</v>
      </c>
      <c r="F1377" s="2">
        <f>Electricity!G1402</f>
        <v>0</v>
      </c>
      <c r="G1377" s="2">
        <f>Electricity!H1402</f>
        <v>0</v>
      </c>
      <c r="H1377" s="2">
        <f>Electricity!I1402</f>
        <v>0</v>
      </c>
      <c r="I1377" s="2">
        <f>Electricity!J1402</f>
        <v>0</v>
      </c>
    </row>
    <row r="1378" spans="2:9" x14ac:dyDescent="0.35">
      <c r="B1378" s="458" t="str">
        <f t="shared" si="22"/>
        <v>02/26/2019 08:00:00 PM</v>
      </c>
      <c r="C1378" s="458">
        <v>43522</v>
      </c>
      <c r="D1378" s="459">
        <v>0.83333333333333337</v>
      </c>
      <c r="E1378" s="2">
        <f>Electricity!F1403</f>
        <v>0</v>
      </c>
      <c r="F1378" s="2">
        <f>Electricity!G1403</f>
        <v>0</v>
      </c>
      <c r="G1378" s="2">
        <f>Electricity!H1403</f>
        <v>0</v>
      </c>
      <c r="H1378" s="2">
        <f>Electricity!I1403</f>
        <v>0</v>
      </c>
      <c r="I1378" s="2">
        <f>Electricity!J1403</f>
        <v>0</v>
      </c>
    </row>
    <row r="1379" spans="2:9" x14ac:dyDescent="0.35">
      <c r="B1379" s="458" t="str">
        <f t="shared" si="22"/>
        <v>02/26/2019 09:00:00 PM</v>
      </c>
      <c r="C1379" s="458">
        <v>43522</v>
      </c>
      <c r="D1379" s="459">
        <v>0.87500000000000011</v>
      </c>
      <c r="E1379" s="2">
        <f>Electricity!F1404</f>
        <v>0</v>
      </c>
      <c r="F1379" s="2">
        <f>Electricity!G1404</f>
        <v>0</v>
      </c>
      <c r="G1379" s="2">
        <f>Electricity!H1404</f>
        <v>0</v>
      </c>
      <c r="H1379" s="2">
        <f>Electricity!I1404</f>
        <v>0</v>
      </c>
      <c r="I1379" s="2">
        <f>Electricity!J1404</f>
        <v>0</v>
      </c>
    </row>
    <row r="1380" spans="2:9" x14ac:dyDescent="0.35">
      <c r="B1380" s="458" t="str">
        <f t="shared" si="22"/>
        <v>02/26/2019 10:00:00 PM</v>
      </c>
      <c r="C1380" s="458">
        <v>43522</v>
      </c>
      <c r="D1380" s="459">
        <v>0.91666666666666674</v>
      </c>
      <c r="E1380" s="2">
        <f>Electricity!F1405</f>
        <v>0</v>
      </c>
      <c r="F1380" s="2">
        <f>Electricity!G1405</f>
        <v>0</v>
      </c>
      <c r="G1380" s="2">
        <f>Electricity!H1405</f>
        <v>0</v>
      </c>
      <c r="H1380" s="2">
        <f>Electricity!I1405</f>
        <v>0</v>
      </c>
      <c r="I1380" s="2">
        <f>Electricity!J1405</f>
        <v>0</v>
      </c>
    </row>
    <row r="1381" spans="2:9" x14ac:dyDescent="0.35">
      <c r="B1381" s="458" t="str">
        <f t="shared" si="22"/>
        <v>02/26/2019 11:00:00 PM</v>
      </c>
      <c r="C1381" s="458">
        <v>43522</v>
      </c>
      <c r="D1381" s="459">
        <v>0.95833333333333337</v>
      </c>
      <c r="E1381" s="2">
        <f>Electricity!F1406</f>
        <v>0</v>
      </c>
      <c r="F1381" s="2">
        <f>Electricity!G1406</f>
        <v>0</v>
      </c>
      <c r="G1381" s="2">
        <f>Electricity!H1406</f>
        <v>0</v>
      </c>
      <c r="H1381" s="2">
        <f>Electricity!I1406</f>
        <v>0</v>
      </c>
      <c r="I1381" s="2">
        <f>Electricity!J1406</f>
        <v>0</v>
      </c>
    </row>
    <row r="1382" spans="2:9" x14ac:dyDescent="0.35">
      <c r="B1382" s="458" t="str">
        <f t="shared" si="22"/>
        <v>02/27/2019 12:00:00 AM</v>
      </c>
      <c r="C1382" s="458">
        <v>43523</v>
      </c>
      <c r="D1382" s="459">
        <v>3.1225022567582528E-17</v>
      </c>
      <c r="E1382" s="2">
        <f>Electricity!F1407</f>
        <v>0</v>
      </c>
      <c r="F1382" s="2">
        <f>Electricity!G1407</f>
        <v>0</v>
      </c>
      <c r="G1382" s="2">
        <f>Electricity!H1407</f>
        <v>0</v>
      </c>
      <c r="H1382" s="2">
        <f>Electricity!I1407</f>
        <v>0</v>
      </c>
      <c r="I1382" s="2">
        <f>Electricity!J1407</f>
        <v>0</v>
      </c>
    </row>
    <row r="1383" spans="2:9" x14ac:dyDescent="0.35">
      <c r="B1383" s="458" t="str">
        <f t="shared" si="22"/>
        <v>02/27/2019 01:00:00 AM</v>
      </c>
      <c r="C1383" s="458">
        <v>43523</v>
      </c>
      <c r="D1383" s="459">
        <v>4.1666666666666699E-2</v>
      </c>
      <c r="E1383" s="2">
        <f>Electricity!F1408</f>
        <v>0</v>
      </c>
      <c r="F1383" s="2">
        <f>Electricity!G1408</f>
        <v>0</v>
      </c>
      <c r="G1383" s="2">
        <f>Electricity!H1408</f>
        <v>0</v>
      </c>
      <c r="H1383" s="2">
        <f>Electricity!I1408</f>
        <v>0</v>
      </c>
      <c r="I1383" s="2">
        <f>Electricity!J1408</f>
        <v>0</v>
      </c>
    </row>
    <row r="1384" spans="2:9" x14ac:dyDescent="0.35">
      <c r="B1384" s="458" t="str">
        <f t="shared" si="22"/>
        <v>02/27/2019 02:00:00 AM</v>
      </c>
      <c r="C1384" s="458">
        <v>43523</v>
      </c>
      <c r="D1384" s="459">
        <v>8.333333333333337E-2</v>
      </c>
      <c r="E1384" s="2">
        <f>Electricity!F1409</f>
        <v>0</v>
      </c>
      <c r="F1384" s="2">
        <f>Electricity!G1409</f>
        <v>0</v>
      </c>
      <c r="G1384" s="2">
        <f>Electricity!H1409</f>
        <v>0</v>
      </c>
      <c r="H1384" s="2">
        <f>Electricity!I1409</f>
        <v>0</v>
      </c>
      <c r="I1384" s="2">
        <f>Electricity!J1409</f>
        <v>0</v>
      </c>
    </row>
    <row r="1385" spans="2:9" x14ac:dyDescent="0.35">
      <c r="B1385" s="458" t="str">
        <f t="shared" si="22"/>
        <v>02/27/2019 03:00:00 AM</v>
      </c>
      <c r="C1385" s="458">
        <v>43523</v>
      </c>
      <c r="D1385" s="459">
        <v>0.12500000000000006</v>
      </c>
      <c r="E1385" s="2">
        <f>Electricity!F1410</f>
        <v>0</v>
      </c>
      <c r="F1385" s="2">
        <f>Electricity!G1410</f>
        <v>0</v>
      </c>
      <c r="G1385" s="2">
        <f>Electricity!H1410</f>
        <v>0</v>
      </c>
      <c r="H1385" s="2">
        <f>Electricity!I1410</f>
        <v>0</v>
      </c>
      <c r="I1385" s="2">
        <f>Electricity!J1410</f>
        <v>0</v>
      </c>
    </row>
    <row r="1386" spans="2:9" x14ac:dyDescent="0.35">
      <c r="B1386" s="458" t="str">
        <f t="shared" si="22"/>
        <v>02/27/2019 04:00:00 AM</v>
      </c>
      <c r="C1386" s="458">
        <v>43523</v>
      </c>
      <c r="D1386" s="459">
        <v>0.16666666666666669</v>
      </c>
      <c r="E1386" s="2">
        <f>Electricity!F1411</f>
        <v>0</v>
      </c>
      <c r="F1386" s="2">
        <f>Electricity!G1411</f>
        <v>0</v>
      </c>
      <c r="G1386" s="2">
        <f>Electricity!H1411</f>
        <v>0</v>
      </c>
      <c r="H1386" s="2">
        <f>Electricity!I1411</f>
        <v>0</v>
      </c>
      <c r="I1386" s="2">
        <f>Electricity!J1411</f>
        <v>0</v>
      </c>
    </row>
    <row r="1387" spans="2:9" x14ac:dyDescent="0.35">
      <c r="B1387" s="458" t="str">
        <f t="shared" si="22"/>
        <v>02/27/2019 05:00:00 AM</v>
      </c>
      <c r="C1387" s="458">
        <v>43523</v>
      </c>
      <c r="D1387" s="459">
        <v>0.20833333333333337</v>
      </c>
      <c r="E1387" s="2">
        <f>Electricity!F1412</f>
        <v>0</v>
      </c>
      <c r="F1387" s="2">
        <f>Electricity!G1412</f>
        <v>0</v>
      </c>
      <c r="G1387" s="2">
        <f>Electricity!H1412</f>
        <v>0</v>
      </c>
      <c r="H1387" s="2">
        <f>Electricity!I1412</f>
        <v>0</v>
      </c>
      <c r="I1387" s="2">
        <f>Electricity!J1412</f>
        <v>0</v>
      </c>
    </row>
    <row r="1388" spans="2:9" x14ac:dyDescent="0.35">
      <c r="B1388" s="458" t="str">
        <f t="shared" si="22"/>
        <v>02/27/2019 06:00:00 AM</v>
      </c>
      <c r="C1388" s="458">
        <v>43523</v>
      </c>
      <c r="D1388" s="459">
        <v>0.25</v>
      </c>
      <c r="E1388" s="2">
        <f>Electricity!F1413</f>
        <v>0</v>
      </c>
      <c r="F1388" s="2">
        <f>Electricity!G1413</f>
        <v>0</v>
      </c>
      <c r="G1388" s="2">
        <f>Electricity!H1413</f>
        <v>0</v>
      </c>
      <c r="H1388" s="2">
        <f>Electricity!I1413</f>
        <v>0</v>
      </c>
      <c r="I1388" s="2">
        <f>Electricity!J1413</f>
        <v>0</v>
      </c>
    </row>
    <row r="1389" spans="2:9" x14ac:dyDescent="0.35">
      <c r="B1389" s="458" t="str">
        <f t="shared" si="22"/>
        <v>02/27/2019 07:00:00 AM</v>
      </c>
      <c r="C1389" s="458">
        <v>43523</v>
      </c>
      <c r="D1389" s="459">
        <v>0.29166666666666669</v>
      </c>
      <c r="E1389" s="2">
        <f>Electricity!F1414</f>
        <v>0</v>
      </c>
      <c r="F1389" s="2">
        <f>Electricity!G1414</f>
        <v>0</v>
      </c>
      <c r="G1389" s="2">
        <f>Electricity!H1414</f>
        <v>0</v>
      </c>
      <c r="H1389" s="2">
        <f>Electricity!I1414</f>
        <v>0</v>
      </c>
      <c r="I1389" s="2">
        <f>Electricity!J1414</f>
        <v>0</v>
      </c>
    </row>
    <row r="1390" spans="2:9" x14ac:dyDescent="0.35">
      <c r="B1390" s="458" t="str">
        <f t="shared" si="22"/>
        <v>02/27/2019 08:00:00 AM</v>
      </c>
      <c r="C1390" s="458">
        <v>43523</v>
      </c>
      <c r="D1390" s="459">
        <v>0.33333333333333337</v>
      </c>
      <c r="E1390" s="2">
        <f>Electricity!F1415</f>
        <v>0</v>
      </c>
      <c r="F1390" s="2">
        <f>Electricity!G1415</f>
        <v>0</v>
      </c>
      <c r="G1390" s="2">
        <f>Electricity!H1415</f>
        <v>0</v>
      </c>
      <c r="H1390" s="2">
        <f>Electricity!I1415</f>
        <v>0</v>
      </c>
      <c r="I1390" s="2">
        <f>Electricity!J1415</f>
        <v>0</v>
      </c>
    </row>
    <row r="1391" spans="2:9" x14ac:dyDescent="0.35">
      <c r="B1391" s="458" t="str">
        <f t="shared" si="22"/>
        <v>02/27/2019 09:00:00 AM</v>
      </c>
      <c r="C1391" s="458">
        <v>43523</v>
      </c>
      <c r="D1391" s="459">
        <v>0.375</v>
      </c>
      <c r="E1391" s="2">
        <f>Electricity!F1416</f>
        <v>0</v>
      </c>
      <c r="F1391" s="2">
        <f>Electricity!G1416</f>
        <v>0</v>
      </c>
      <c r="G1391" s="2">
        <f>Electricity!H1416</f>
        <v>0</v>
      </c>
      <c r="H1391" s="2">
        <f>Electricity!I1416</f>
        <v>0</v>
      </c>
      <c r="I1391" s="2">
        <f>Electricity!J1416</f>
        <v>0</v>
      </c>
    </row>
    <row r="1392" spans="2:9" x14ac:dyDescent="0.35">
      <c r="B1392" s="458" t="str">
        <f t="shared" si="22"/>
        <v>02/27/2019 10:00:00 AM</v>
      </c>
      <c r="C1392" s="458">
        <v>43523</v>
      </c>
      <c r="D1392" s="459">
        <v>0.41666666666666669</v>
      </c>
      <c r="E1392" s="2">
        <f>Electricity!F1417</f>
        <v>0</v>
      </c>
      <c r="F1392" s="2">
        <f>Electricity!G1417</f>
        <v>0</v>
      </c>
      <c r="G1392" s="2">
        <f>Electricity!H1417</f>
        <v>0</v>
      </c>
      <c r="H1392" s="2">
        <f>Electricity!I1417</f>
        <v>0</v>
      </c>
      <c r="I1392" s="2">
        <f>Electricity!J1417</f>
        <v>0</v>
      </c>
    </row>
    <row r="1393" spans="2:9" x14ac:dyDescent="0.35">
      <c r="B1393" s="458" t="str">
        <f t="shared" si="22"/>
        <v>02/27/2019 11:00:00 AM</v>
      </c>
      <c r="C1393" s="458">
        <v>43523</v>
      </c>
      <c r="D1393" s="459">
        <v>0.45833333333333337</v>
      </c>
      <c r="E1393" s="2">
        <f>Electricity!F1418</f>
        <v>0</v>
      </c>
      <c r="F1393" s="2">
        <f>Electricity!G1418</f>
        <v>0</v>
      </c>
      <c r="G1393" s="2">
        <f>Electricity!H1418</f>
        <v>0</v>
      </c>
      <c r="H1393" s="2">
        <f>Electricity!I1418</f>
        <v>0</v>
      </c>
      <c r="I1393" s="2">
        <f>Electricity!J1418</f>
        <v>0</v>
      </c>
    </row>
    <row r="1394" spans="2:9" x14ac:dyDescent="0.35">
      <c r="B1394" s="458" t="str">
        <f t="shared" si="22"/>
        <v>02/27/2019 12:00:00 PM</v>
      </c>
      <c r="C1394" s="458">
        <v>43523</v>
      </c>
      <c r="D1394" s="459">
        <v>0.50000000000000011</v>
      </c>
      <c r="E1394" s="2">
        <f>Electricity!F1419</f>
        <v>0</v>
      </c>
      <c r="F1394" s="2">
        <f>Electricity!G1419</f>
        <v>0</v>
      </c>
      <c r="G1394" s="2">
        <f>Electricity!H1419</f>
        <v>0</v>
      </c>
      <c r="H1394" s="2">
        <f>Electricity!I1419</f>
        <v>0</v>
      </c>
      <c r="I1394" s="2">
        <f>Electricity!J1419</f>
        <v>0</v>
      </c>
    </row>
    <row r="1395" spans="2:9" x14ac:dyDescent="0.35">
      <c r="B1395" s="458" t="str">
        <f t="shared" si="22"/>
        <v>02/27/2019 01:00:00 PM</v>
      </c>
      <c r="C1395" s="458">
        <v>43523</v>
      </c>
      <c r="D1395" s="459">
        <v>0.54166666666666674</v>
      </c>
      <c r="E1395" s="2">
        <f>Electricity!F1420</f>
        <v>0</v>
      </c>
      <c r="F1395" s="2">
        <f>Electricity!G1420</f>
        <v>0</v>
      </c>
      <c r="G1395" s="2">
        <f>Electricity!H1420</f>
        <v>0</v>
      </c>
      <c r="H1395" s="2">
        <f>Electricity!I1420</f>
        <v>0</v>
      </c>
      <c r="I1395" s="2">
        <f>Electricity!J1420</f>
        <v>0</v>
      </c>
    </row>
    <row r="1396" spans="2:9" x14ac:dyDescent="0.35">
      <c r="B1396" s="458" t="str">
        <f t="shared" si="22"/>
        <v>02/27/2019 02:00:00 PM</v>
      </c>
      <c r="C1396" s="458">
        <v>43523</v>
      </c>
      <c r="D1396" s="459">
        <v>0.58333333333333337</v>
      </c>
      <c r="E1396" s="2">
        <f>Electricity!F1421</f>
        <v>0</v>
      </c>
      <c r="F1396" s="2">
        <f>Electricity!G1421</f>
        <v>0</v>
      </c>
      <c r="G1396" s="2">
        <f>Electricity!H1421</f>
        <v>0</v>
      </c>
      <c r="H1396" s="2">
        <f>Electricity!I1421</f>
        <v>0</v>
      </c>
      <c r="I1396" s="2">
        <f>Electricity!J1421</f>
        <v>0</v>
      </c>
    </row>
    <row r="1397" spans="2:9" x14ac:dyDescent="0.35">
      <c r="B1397" s="458" t="str">
        <f t="shared" si="22"/>
        <v>02/27/2019 03:00:00 PM</v>
      </c>
      <c r="C1397" s="458">
        <v>43523</v>
      </c>
      <c r="D1397" s="459">
        <v>0.62500000000000011</v>
      </c>
      <c r="E1397" s="2">
        <f>Electricity!F1422</f>
        <v>0</v>
      </c>
      <c r="F1397" s="2">
        <f>Electricity!G1422</f>
        <v>0</v>
      </c>
      <c r="G1397" s="2">
        <f>Electricity!H1422</f>
        <v>0</v>
      </c>
      <c r="H1397" s="2">
        <f>Electricity!I1422</f>
        <v>0</v>
      </c>
      <c r="I1397" s="2">
        <f>Electricity!J1422</f>
        <v>0</v>
      </c>
    </row>
    <row r="1398" spans="2:9" x14ac:dyDescent="0.35">
      <c r="B1398" s="458" t="str">
        <f t="shared" si="22"/>
        <v>02/27/2019 04:00:00 PM</v>
      </c>
      <c r="C1398" s="458">
        <v>43523</v>
      </c>
      <c r="D1398" s="459">
        <v>0.66666666666666674</v>
      </c>
      <c r="E1398" s="2">
        <f>Electricity!F1423</f>
        <v>0</v>
      </c>
      <c r="F1398" s="2">
        <f>Electricity!G1423</f>
        <v>0</v>
      </c>
      <c r="G1398" s="2">
        <f>Electricity!H1423</f>
        <v>0</v>
      </c>
      <c r="H1398" s="2">
        <f>Electricity!I1423</f>
        <v>0</v>
      </c>
      <c r="I1398" s="2">
        <f>Electricity!J1423</f>
        <v>0</v>
      </c>
    </row>
    <row r="1399" spans="2:9" x14ac:dyDescent="0.35">
      <c r="B1399" s="458" t="str">
        <f t="shared" si="22"/>
        <v>02/27/2019 05:00:00 PM</v>
      </c>
      <c r="C1399" s="458">
        <v>43523</v>
      </c>
      <c r="D1399" s="459">
        <v>0.70833333333333337</v>
      </c>
      <c r="E1399" s="2">
        <f>Electricity!F1424</f>
        <v>0</v>
      </c>
      <c r="F1399" s="2">
        <f>Electricity!G1424</f>
        <v>0</v>
      </c>
      <c r="G1399" s="2">
        <f>Electricity!H1424</f>
        <v>0</v>
      </c>
      <c r="H1399" s="2">
        <f>Electricity!I1424</f>
        <v>0</v>
      </c>
      <c r="I1399" s="2">
        <f>Electricity!J1424</f>
        <v>0</v>
      </c>
    </row>
    <row r="1400" spans="2:9" x14ac:dyDescent="0.35">
      <c r="B1400" s="458" t="str">
        <f t="shared" si="22"/>
        <v>02/27/2019 06:00:00 PM</v>
      </c>
      <c r="C1400" s="458">
        <v>43523</v>
      </c>
      <c r="D1400" s="459">
        <v>0.75000000000000011</v>
      </c>
      <c r="E1400" s="2">
        <f>Electricity!F1425</f>
        <v>0</v>
      </c>
      <c r="F1400" s="2">
        <f>Electricity!G1425</f>
        <v>0</v>
      </c>
      <c r="G1400" s="2">
        <f>Electricity!H1425</f>
        <v>0</v>
      </c>
      <c r="H1400" s="2">
        <f>Electricity!I1425</f>
        <v>0</v>
      </c>
      <c r="I1400" s="2">
        <f>Electricity!J1425</f>
        <v>0</v>
      </c>
    </row>
    <row r="1401" spans="2:9" x14ac:dyDescent="0.35">
      <c r="B1401" s="458" t="str">
        <f t="shared" si="22"/>
        <v>02/27/2019 07:00:00 PM</v>
      </c>
      <c r="C1401" s="458">
        <v>43523</v>
      </c>
      <c r="D1401" s="459">
        <v>0.79166666666666674</v>
      </c>
      <c r="E1401" s="2">
        <f>Electricity!F1426</f>
        <v>0</v>
      </c>
      <c r="F1401" s="2">
        <f>Electricity!G1426</f>
        <v>0</v>
      </c>
      <c r="G1401" s="2">
        <f>Electricity!H1426</f>
        <v>0</v>
      </c>
      <c r="H1401" s="2">
        <f>Electricity!I1426</f>
        <v>0</v>
      </c>
      <c r="I1401" s="2">
        <f>Electricity!J1426</f>
        <v>0</v>
      </c>
    </row>
    <row r="1402" spans="2:9" x14ac:dyDescent="0.35">
      <c r="B1402" s="458" t="str">
        <f t="shared" si="22"/>
        <v>02/27/2019 08:00:00 PM</v>
      </c>
      <c r="C1402" s="458">
        <v>43523</v>
      </c>
      <c r="D1402" s="459">
        <v>0.83333333333333337</v>
      </c>
      <c r="E1402" s="2">
        <f>Electricity!F1427</f>
        <v>0</v>
      </c>
      <c r="F1402" s="2">
        <f>Electricity!G1427</f>
        <v>0</v>
      </c>
      <c r="G1402" s="2">
        <f>Electricity!H1427</f>
        <v>0</v>
      </c>
      <c r="H1402" s="2">
        <f>Electricity!I1427</f>
        <v>0</v>
      </c>
      <c r="I1402" s="2">
        <f>Electricity!J1427</f>
        <v>0</v>
      </c>
    </row>
    <row r="1403" spans="2:9" x14ac:dyDescent="0.35">
      <c r="B1403" s="458" t="str">
        <f t="shared" si="22"/>
        <v>02/27/2019 09:00:00 PM</v>
      </c>
      <c r="C1403" s="458">
        <v>43523</v>
      </c>
      <c r="D1403" s="459">
        <v>0.87500000000000011</v>
      </c>
      <c r="E1403" s="2">
        <f>Electricity!F1428</f>
        <v>0</v>
      </c>
      <c r="F1403" s="2">
        <f>Electricity!G1428</f>
        <v>0</v>
      </c>
      <c r="G1403" s="2">
        <f>Electricity!H1428</f>
        <v>0</v>
      </c>
      <c r="H1403" s="2">
        <f>Electricity!I1428</f>
        <v>0</v>
      </c>
      <c r="I1403" s="2">
        <f>Electricity!J1428</f>
        <v>0</v>
      </c>
    </row>
    <row r="1404" spans="2:9" x14ac:dyDescent="0.35">
      <c r="B1404" s="458" t="str">
        <f t="shared" si="22"/>
        <v>02/27/2019 10:00:00 PM</v>
      </c>
      <c r="C1404" s="458">
        <v>43523</v>
      </c>
      <c r="D1404" s="459">
        <v>0.91666666666666674</v>
      </c>
      <c r="E1404" s="2">
        <f>Electricity!F1429</f>
        <v>0</v>
      </c>
      <c r="F1404" s="2">
        <f>Electricity!G1429</f>
        <v>0</v>
      </c>
      <c r="G1404" s="2">
        <f>Electricity!H1429</f>
        <v>0</v>
      </c>
      <c r="H1404" s="2">
        <f>Electricity!I1429</f>
        <v>0</v>
      </c>
      <c r="I1404" s="2">
        <f>Electricity!J1429</f>
        <v>0</v>
      </c>
    </row>
    <row r="1405" spans="2:9" x14ac:dyDescent="0.35">
      <c r="B1405" s="458" t="str">
        <f t="shared" si="22"/>
        <v>02/27/2019 11:00:00 PM</v>
      </c>
      <c r="C1405" s="458">
        <v>43523</v>
      </c>
      <c r="D1405" s="459">
        <v>0.95833333333333337</v>
      </c>
      <c r="E1405" s="2">
        <f>Electricity!F1430</f>
        <v>0</v>
      </c>
      <c r="F1405" s="2">
        <f>Electricity!G1430</f>
        <v>0</v>
      </c>
      <c r="G1405" s="2">
        <f>Electricity!H1430</f>
        <v>0</v>
      </c>
      <c r="H1405" s="2">
        <f>Electricity!I1430</f>
        <v>0</v>
      </c>
      <c r="I1405" s="2">
        <f>Electricity!J1430</f>
        <v>0</v>
      </c>
    </row>
    <row r="1406" spans="2:9" x14ac:dyDescent="0.35">
      <c r="B1406" s="458" t="str">
        <f t="shared" si="22"/>
        <v>02/28/2019 12:00:00 AM</v>
      </c>
      <c r="C1406" s="458">
        <v>43524</v>
      </c>
      <c r="D1406" s="459">
        <v>3.1225022567582528E-17</v>
      </c>
      <c r="E1406" s="2">
        <f>Electricity!F1431</f>
        <v>0</v>
      </c>
      <c r="F1406" s="2">
        <f>Electricity!G1431</f>
        <v>0</v>
      </c>
      <c r="G1406" s="2">
        <f>Electricity!H1431</f>
        <v>0</v>
      </c>
      <c r="H1406" s="2">
        <f>Electricity!I1431</f>
        <v>0</v>
      </c>
      <c r="I1406" s="2">
        <f>Electricity!J1431</f>
        <v>0</v>
      </c>
    </row>
    <row r="1407" spans="2:9" x14ac:dyDescent="0.35">
      <c r="B1407" s="458" t="str">
        <f t="shared" si="22"/>
        <v>02/28/2019 01:00:00 AM</v>
      </c>
      <c r="C1407" s="458">
        <v>43524</v>
      </c>
      <c r="D1407" s="459">
        <v>4.1666666666666699E-2</v>
      </c>
      <c r="E1407" s="2">
        <f>Electricity!F1432</f>
        <v>0</v>
      </c>
      <c r="F1407" s="2">
        <f>Electricity!G1432</f>
        <v>0</v>
      </c>
      <c r="G1407" s="2">
        <f>Electricity!H1432</f>
        <v>0</v>
      </c>
      <c r="H1407" s="2">
        <f>Electricity!I1432</f>
        <v>0</v>
      </c>
      <c r="I1407" s="2">
        <f>Electricity!J1432</f>
        <v>0</v>
      </c>
    </row>
    <row r="1408" spans="2:9" x14ac:dyDescent="0.35">
      <c r="B1408" s="458" t="str">
        <f t="shared" si="22"/>
        <v>02/28/2019 02:00:00 AM</v>
      </c>
      <c r="C1408" s="458">
        <v>43524</v>
      </c>
      <c r="D1408" s="459">
        <v>8.333333333333337E-2</v>
      </c>
      <c r="E1408" s="2">
        <f>Electricity!F1433</f>
        <v>0</v>
      </c>
      <c r="F1408" s="2">
        <f>Electricity!G1433</f>
        <v>0</v>
      </c>
      <c r="G1408" s="2">
        <f>Electricity!H1433</f>
        <v>0</v>
      </c>
      <c r="H1408" s="2">
        <f>Electricity!I1433</f>
        <v>0</v>
      </c>
      <c r="I1408" s="2">
        <f>Electricity!J1433</f>
        <v>0</v>
      </c>
    </row>
    <row r="1409" spans="2:9" x14ac:dyDescent="0.35">
      <c r="B1409" s="458" t="str">
        <f t="shared" si="22"/>
        <v>02/28/2019 03:00:00 AM</v>
      </c>
      <c r="C1409" s="458">
        <v>43524</v>
      </c>
      <c r="D1409" s="459">
        <v>0.12500000000000006</v>
      </c>
      <c r="E1409" s="2">
        <f>Electricity!F1434</f>
        <v>0</v>
      </c>
      <c r="F1409" s="2">
        <f>Electricity!G1434</f>
        <v>0</v>
      </c>
      <c r="G1409" s="2">
        <f>Electricity!H1434</f>
        <v>0</v>
      </c>
      <c r="H1409" s="2">
        <f>Electricity!I1434</f>
        <v>0</v>
      </c>
      <c r="I1409" s="2">
        <f>Electricity!J1434</f>
        <v>0</v>
      </c>
    </row>
    <row r="1410" spans="2:9" x14ac:dyDescent="0.35">
      <c r="B1410" s="458" t="str">
        <f t="shared" si="22"/>
        <v>02/28/2019 04:00:00 AM</v>
      </c>
      <c r="C1410" s="458">
        <v>43524</v>
      </c>
      <c r="D1410" s="459">
        <v>0.16666666666666669</v>
      </c>
      <c r="E1410" s="2">
        <f>Electricity!F1435</f>
        <v>0</v>
      </c>
      <c r="F1410" s="2">
        <f>Electricity!G1435</f>
        <v>0</v>
      </c>
      <c r="G1410" s="2">
        <f>Electricity!H1435</f>
        <v>0</v>
      </c>
      <c r="H1410" s="2">
        <f>Electricity!I1435</f>
        <v>0</v>
      </c>
      <c r="I1410" s="2">
        <f>Electricity!J1435</f>
        <v>0</v>
      </c>
    </row>
    <row r="1411" spans="2:9" x14ac:dyDescent="0.35">
      <c r="B1411" s="458" t="str">
        <f t="shared" si="22"/>
        <v>02/28/2019 05:00:00 AM</v>
      </c>
      <c r="C1411" s="458">
        <v>43524</v>
      </c>
      <c r="D1411" s="459">
        <v>0.20833333333333337</v>
      </c>
      <c r="E1411" s="2">
        <f>Electricity!F1436</f>
        <v>0</v>
      </c>
      <c r="F1411" s="2">
        <f>Electricity!G1436</f>
        <v>0</v>
      </c>
      <c r="G1411" s="2">
        <f>Electricity!H1436</f>
        <v>0</v>
      </c>
      <c r="H1411" s="2">
        <f>Electricity!I1436</f>
        <v>0</v>
      </c>
      <c r="I1411" s="2">
        <f>Electricity!J1436</f>
        <v>0</v>
      </c>
    </row>
    <row r="1412" spans="2:9" x14ac:dyDescent="0.35">
      <c r="B1412" s="458" t="str">
        <f t="shared" si="22"/>
        <v>02/28/2019 06:00:00 AM</v>
      </c>
      <c r="C1412" s="458">
        <v>43524</v>
      </c>
      <c r="D1412" s="459">
        <v>0.25</v>
      </c>
      <c r="E1412" s="2">
        <f>Electricity!F1437</f>
        <v>0</v>
      </c>
      <c r="F1412" s="2">
        <f>Electricity!G1437</f>
        <v>0</v>
      </c>
      <c r="G1412" s="2">
        <f>Electricity!H1437</f>
        <v>0</v>
      </c>
      <c r="H1412" s="2">
        <f>Electricity!I1437</f>
        <v>0</v>
      </c>
      <c r="I1412" s="2">
        <f>Electricity!J1437</f>
        <v>0</v>
      </c>
    </row>
    <row r="1413" spans="2:9" x14ac:dyDescent="0.35">
      <c r="B1413" s="458" t="str">
        <f t="shared" si="22"/>
        <v>02/28/2019 07:00:00 AM</v>
      </c>
      <c r="C1413" s="458">
        <v>43524</v>
      </c>
      <c r="D1413" s="459">
        <v>0.29166666666666669</v>
      </c>
      <c r="E1413" s="2">
        <f>Electricity!F1438</f>
        <v>0</v>
      </c>
      <c r="F1413" s="2">
        <f>Electricity!G1438</f>
        <v>0</v>
      </c>
      <c r="G1413" s="2">
        <f>Electricity!H1438</f>
        <v>0</v>
      </c>
      <c r="H1413" s="2">
        <f>Electricity!I1438</f>
        <v>0</v>
      </c>
      <c r="I1413" s="2">
        <f>Electricity!J1438</f>
        <v>0</v>
      </c>
    </row>
    <row r="1414" spans="2:9" x14ac:dyDescent="0.35">
      <c r="B1414" s="458" t="str">
        <f t="shared" si="22"/>
        <v>02/28/2019 08:00:00 AM</v>
      </c>
      <c r="C1414" s="458">
        <v>43524</v>
      </c>
      <c r="D1414" s="459">
        <v>0.33333333333333337</v>
      </c>
      <c r="E1414" s="2">
        <f>Electricity!F1439</f>
        <v>0</v>
      </c>
      <c r="F1414" s="2">
        <f>Electricity!G1439</f>
        <v>0</v>
      </c>
      <c r="G1414" s="2">
        <f>Electricity!H1439</f>
        <v>0</v>
      </c>
      <c r="H1414" s="2">
        <f>Electricity!I1439</f>
        <v>0</v>
      </c>
      <c r="I1414" s="2">
        <f>Electricity!J1439</f>
        <v>0</v>
      </c>
    </row>
    <row r="1415" spans="2:9" x14ac:dyDescent="0.35">
      <c r="B1415" s="458" t="str">
        <f t="shared" si="22"/>
        <v>02/28/2019 09:00:00 AM</v>
      </c>
      <c r="C1415" s="458">
        <v>43524</v>
      </c>
      <c r="D1415" s="459">
        <v>0.375</v>
      </c>
      <c r="E1415" s="2">
        <f>Electricity!F1440</f>
        <v>0</v>
      </c>
      <c r="F1415" s="2">
        <f>Electricity!G1440</f>
        <v>0</v>
      </c>
      <c r="G1415" s="2">
        <f>Electricity!H1440</f>
        <v>0</v>
      </c>
      <c r="H1415" s="2">
        <f>Electricity!I1440</f>
        <v>0</v>
      </c>
      <c r="I1415" s="2">
        <f>Electricity!J1440</f>
        <v>0</v>
      </c>
    </row>
    <row r="1416" spans="2:9" x14ac:dyDescent="0.35">
      <c r="B1416" s="458" t="str">
        <f t="shared" si="22"/>
        <v>02/28/2019 10:00:00 AM</v>
      </c>
      <c r="C1416" s="458">
        <v>43524</v>
      </c>
      <c r="D1416" s="459">
        <v>0.41666666666666669</v>
      </c>
      <c r="E1416" s="2">
        <f>Electricity!F1441</f>
        <v>0</v>
      </c>
      <c r="F1416" s="2">
        <f>Electricity!G1441</f>
        <v>0</v>
      </c>
      <c r="G1416" s="2">
        <f>Electricity!H1441</f>
        <v>0</v>
      </c>
      <c r="H1416" s="2">
        <f>Electricity!I1441</f>
        <v>0</v>
      </c>
      <c r="I1416" s="2">
        <f>Electricity!J1441</f>
        <v>0</v>
      </c>
    </row>
    <row r="1417" spans="2:9" x14ac:dyDescent="0.35">
      <c r="B1417" s="458" t="str">
        <f t="shared" si="22"/>
        <v>02/28/2019 11:00:00 AM</v>
      </c>
      <c r="C1417" s="458">
        <v>43524</v>
      </c>
      <c r="D1417" s="459">
        <v>0.45833333333333337</v>
      </c>
      <c r="E1417" s="2">
        <f>Electricity!F1442</f>
        <v>0</v>
      </c>
      <c r="F1417" s="2">
        <f>Electricity!G1442</f>
        <v>0</v>
      </c>
      <c r="G1417" s="2">
        <f>Electricity!H1442</f>
        <v>0</v>
      </c>
      <c r="H1417" s="2">
        <f>Electricity!I1442</f>
        <v>0</v>
      </c>
      <c r="I1417" s="2">
        <f>Electricity!J1442</f>
        <v>0</v>
      </c>
    </row>
    <row r="1418" spans="2:9" x14ac:dyDescent="0.35">
      <c r="B1418" s="458" t="str">
        <f t="shared" si="22"/>
        <v>02/28/2019 12:00:00 PM</v>
      </c>
      <c r="C1418" s="458">
        <v>43524</v>
      </c>
      <c r="D1418" s="459">
        <v>0.50000000000000011</v>
      </c>
      <c r="E1418" s="2">
        <f>Electricity!F1443</f>
        <v>0</v>
      </c>
      <c r="F1418" s="2">
        <f>Electricity!G1443</f>
        <v>0</v>
      </c>
      <c r="G1418" s="2">
        <f>Electricity!H1443</f>
        <v>0</v>
      </c>
      <c r="H1418" s="2">
        <f>Electricity!I1443</f>
        <v>0</v>
      </c>
      <c r="I1418" s="2">
        <f>Electricity!J1443</f>
        <v>0</v>
      </c>
    </row>
    <row r="1419" spans="2:9" x14ac:dyDescent="0.35">
      <c r="B1419" s="458" t="str">
        <f t="shared" si="22"/>
        <v>02/28/2019 01:00:00 PM</v>
      </c>
      <c r="C1419" s="458">
        <v>43524</v>
      </c>
      <c r="D1419" s="459">
        <v>0.54166666666666674</v>
      </c>
      <c r="E1419" s="2">
        <f>Electricity!F1444</f>
        <v>0</v>
      </c>
      <c r="F1419" s="2">
        <f>Electricity!G1444</f>
        <v>0</v>
      </c>
      <c r="G1419" s="2">
        <f>Electricity!H1444</f>
        <v>0</v>
      </c>
      <c r="H1419" s="2">
        <f>Electricity!I1444</f>
        <v>0</v>
      </c>
      <c r="I1419" s="2">
        <f>Electricity!J1444</f>
        <v>0</v>
      </c>
    </row>
    <row r="1420" spans="2:9" x14ac:dyDescent="0.35">
      <c r="B1420" s="458" t="str">
        <f t="shared" si="22"/>
        <v>02/28/2019 02:00:00 PM</v>
      </c>
      <c r="C1420" s="458">
        <v>43524</v>
      </c>
      <c r="D1420" s="459">
        <v>0.58333333333333337</v>
      </c>
      <c r="E1420" s="2">
        <f>Electricity!F1445</f>
        <v>0</v>
      </c>
      <c r="F1420" s="2">
        <f>Electricity!G1445</f>
        <v>0</v>
      </c>
      <c r="G1420" s="2">
        <f>Electricity!H1445</f>
        <v>0</v>
      </c>
      <c r="H1420" s="2">
        <f>Electricity!I1445</f>
        <v>0</v>
      </c>
      <c r="I1420" s="2">
        <f>Electricity!J1445</f>
        <v>0</v>
      </c>
    </row>
    <row r="1421" spans="2:9" x14ac:dyDescent="0.35">
      <c r="B1421" s="458" t="str">
        <f t="shared" si="22"/>
        <v>02/28/2019 03:00:00 PM</v>
      </c>
      <c r="C1421" s="458">
        <v>43524</v>
      </c>
      <c r="D1421" s="459">
        <v>0.62500000000000011</v>
      </c>
      <c r="E1421" s="2">
        <f>Electricity!F1446</f>
        <v>0</v>
      </c>
      <c r="F1421" s="2">
        <f>Electricity!G1446</f>
        <v>0</v>
      </c>
      <c r="G1421" s="2">
        <f>Electricity!H1446</f>
        <v>0</v>
      </c>
      <c r="H1421" s="2">
        <f>Electricity!I1446</f>
        <v>0</v>
      </c>
      <c r="I1421" s="2">
        <f>Electricity!J1446</f>
        <v>0</v>
      </c>
    </row>
    <row r="1422" spans="2:9" x14ac:dyDescent="0.35">
      <c r="B1422" s="458" t="str">
        <f t="shared" si="22"/>
        <v>02/28/2019 04:00:00 PM</v>
      </c>
      <c r="C1422" s="458">
        <v>43524</v>
      </c>
      <c r="D1422" s="459">
        <v>0.66666666666666674</v>
      </c>
      <c r="E1422" s="2">
        <f>Electricity!F1447</f>
        <v>0</v>
      </c>
      <c r="F1422" s="2">
        <f>Electricity!G1447</f>
        <v>0</v>
      </c>
      <c r="G1422" s="2">
        <f>Electricity!H1447</f>
        <v>0</v>
      </c>
      <c r="H1422" s="2">
        <f>Electricity!I1447</f>
        <v>0</v>
      </c>
      <c r="I1422" s="2">
        <f>Electricity!J1447</f>
        <v>0</v>
      </c>
    </row>
    <row r="1423" spans="2:9" x14ac:dyDescent="0.35">
      <c r="B1423" s="458" t="str">
        <f t="shared" ref="B1423:B1486" si="23">CONCATENATE(TEXT(C1423,"mm/dd/yyyy")," ",TEXT(D1423,"hh:mm:ss AM/PM"))</f>
        <v>02/28/2019 05:00:00 PM</v>
      </c>
      <c r="C1423" s="458">
        <v>43524</v>
      </c>
      <c r="D1423" s="459">
        <v>0.70833333333333337</v>
      </c>
      <c r="E1423" s="2">
        <f>Electricity!F1448</f>
        <v>0</v>
      </c>
      <c r="F1423" s="2">
        <f>Electricity!G1448</f>
        <v>0</v>
      </c>
      <c r="G1423" s="2">
        <f>Electricity!H1448</f>
        <v>0</v>
      </c>
      <c r="H1423" s="2">
        <f>Electricity!I1448</f>
        <v>0</v>
      </c>
      <c r="I1423" s="2">
        <f>Electricity!J1448</f>
        <v>0</v>
      </c>
    </row>
    <row r="1424" spans="2:9" x14ac:dyDescent="0.35">
      <c r="B1424" s="458" t="str">
        <f t="shared" si="23"/>
        <v>02/28/2019 06:00:00 PM</v>
      </c>
      <c r="C1424" s="458">
        <v>43524</v>
      </c>
      <c r="D1424" s="459">
        <v>0.75000000000000011</v>
      </c>
      <c r="E1424" s="2">
        <f>Electricity!F1449</f>
        <v>0</v>
      </c>
      <c r="F1424" s="2">
        <f>Electricity!G1449</f>
        <v>0</v>
      </c>
      <c r="G1424" s="2">
        <f>Electricity!H1449</f>
        <v>0</v>
      </c>
      <c r="H1424" s="2">
        <f>Electricity!I1449</f>
        <v>0</v>
      </c>
      <c r="I1424" s="2">
        <f>Electricity!J1449</f>
        <v>0</v>
      </c>
    </row>
    <row r="1425" spans="2:9" x14ac:dyDescent="0.35">
      <c r="B1425" s="458" t="str">
        <f t="shared" si="23"/>
        <v>02/28/2019 07:00:00 PM</v>
      </c>
      <c r="C1425" s="458">
        <v>43524</v>
      </c>
      <c r="D1425" s="459">
        <v>0.79166666666666674</v>
      </c>
      <c r="E1425" s="2">
        <f>Electricity!F1450</f>
        <v>0</v>
      </c>
      <c r="F1425" s="2">
        <f>Electricity!G1450</f>
        <v>0</v>
      </c>
      <c r="G1425" s="2">
        <f>Electricity!H1450</f>
        <v>0</v>
      </c>
      <c r="H1425" s="2">
        <f>Electricity!I1450</f>
        <v>0</v>
      </c>
      <c r="I1425" s="2">
        <f>Electricity!J1450</f>
        <v>0</v>
      </c>
    </row>
    <row r="1426" spans="2:9" x14ac:dyDescent="0.35">
      <c r="B1426" s="458" t="str">
        <f t="shared" si="23"/>
        <v>02/28/2019 08:00:00 PM</v>
      </c>
      <c r="C1426" s="458">
        <v>43524</v>
      </c>
      <c r="D1426" s="459">
        <v>0.83333333333333337</v>
      </c>
      <c r="E1426" s="2">
        <f>Electricity!F1451</f>
        <v>0</v>
      </c>
      <c r="F1426" s="2">
        <f>Electricity!G1451</f>
        <v>0</v>
      </c>
      <c r="G1426" s="2">
        <f>Electricity!H1451</f>
        <v>0</v>
      </c>
      <c r="H1426" s="2">
        <f>Electricity!I1451</f>
        <v>0</v>
      </c>
      <c r="I1426" s="2">
        <f>Electricity!J1451</f>
        <v>0</v>
      </c>
    </row>
    <row r="1427" spans="2:9" x14ac:dyDescent="0.35">
      <c r="B1427" s="458" t="str">
        <f t="shared" si="23"/>
        <v>02/28/2019 09:00:00 PM</v>
      </c>
      <c r="C1427" s="458">
        <v>43524</v>
      </c>
      <c r="D1427" s="459">
        <v>0.87500000000000011</v>
      </c>
      <c r="E1427" s="2">
        <f>Electricity!F1452</f>
        <v>0</v>
      </c>
      <c r="F1427" s="2">
        <f>Electricity!G1452</f>
        <v>0</v>
      </c>
      <c r="G1427" s="2">
        <f>Electricity!H1452</f>
        <v>0</v>
      </c>
      <c r="H1427" s="2">
        <f>Electricity!I1452</f>
        <v>0</v>
      </c>
      <c r="I1427" s="2">
        <f>Electricity!J1452</f>
        <v>0</v>
      </c>
    </row>
    <row r="1428" spans="2:9" x14ac:dyDescent="0.35">
      <c r="B1428" s="458" t="str">
        <f t="shared" si="23"/>
        <v>02/28/2019 10:00:00 PM</v>
      </c>
      <c r="C1428" s="458">
        <v>43524</v>
      </c>
      <c r="D1428" s="459">
        <v>0.91666666666666674</v>
      </c>
      <c r="E1428" s="2">
        <f>Electricity!F1453</f>
        <v>0</v>
      </c>
      <c r="F1428" s="2">
        <f>Electricity!G1453</f>
        <v>0</v>
      </c>
      <c r="G1428" s="2">
        <f>Electricity!H1453</f>
        <v>0</v>
      </c>
      <c r="H1428" s="2">
        <f>Electricity!I1453</f>
        <v>0</v>
      </c>
      <c r="I1428" s="2">
        <f>Electricity!J1453</f>
        <v>0</v>
      </c>
    </row>
    <row r="1429" spans="2:9" x14ac:dyDescent="0.35">
      <c r="B1429" s="458" t="str">
        <f t="shared" si="23"/>
        <v>02/28/2019 11:00:00 PM</v>
      </c>
      <c r="C1429" s="458">
        <v>43524</v>
      </c>
      <c r="D1429" s="459">
        <v>0.95833333333333337</v>
      </c>
      <c r="E1429" s="2">
        <f>Electricity!F1454</f>
        <v>0</v>
      </c>
      <c r="F1429" s="2">
        <f>Electricity!G1454</f>
        <v>0</v>
      </c>
      <c r="G1429" s="2">
        <f>Electricity!H1454</f>
        <v>0</v>
      </c>
      <c r="H1429" s="2">
        <f>Electricity!I1454</f>
        <v>0</v>
      </c>
      <c r="I1429" s="2">
        <f>Electricity!J1454</f>
        <v>0</v>
      </c>
    </row>
    <row r="1430" spans="2:9" x14ac:dyDescent="0.35">
      <c r="B1430" s="458" t="str">
        <f t="shared" si="23"/>
        <v>03/01/2019 12:00:00 AM</v>
      </c>
      <c r="C1430" s="458">
        <v>43525</v>
      </c>
      <c r="D1430" s="459">
        <v>3.1225022567582528E-17</v>
      </c>
      <c r="E1430" s="2">
        <f>Electricity!F1455</f>
        <v>0</v>
      </c>
      <c r="F1430" s="2">
        <f>Electricity!G1455</f>
        <v>0</v>
      </c>
      <c r="G1430" s="2">
        <f>Electricity!H1455</f>
        <v>0</v>
      </c>
      <c r="H1430" s="2">
        <f>Electricity!I1455</f>
        <v>0</v>
      </c>
      <c r="I1430" s="2">
        <f>Electricity!J1455</f>
        <v>0</v>
      </c>
    </row>
    <row r="1431" spans="2:9" x14ac:dyDescent="0.35">
      <c r="B1431" s="458" t="str">
        <f t="shared" si="23"/>
        <v>03/01/2019 01:00:00 AM</v>
      </c>
      <c r="C1431" s="458">
        <v>43525</v>
      </c>
      <c r="D1431" s="459">
        <v>4.1666666666666699E-2</v>
      </c>
      <c r="E1431" s="2">
        <f>Electricity!F1456</f>
        <v>0</v>
      </c>
      <c r="F1431" s="2">
        <f>Electricity!G1456</f>
        <v>0</v>
      </c>
      <c r="G1431" s="2">
        <f>Electricity!H1456</f>
        <v>0</v>
      </c>
      <c r="H1431" s="2">
        <f>Electricity!I1456</f>
        <v>0</v>
      </c>
      <c r="I1431" s="2">
        <f>Electricity!J1456</f>
        <v>0</v>
      </c>
    </row>
    <row r="1432" spans="2:9" x14ac:dyDescent="0.35">
      <c r="B1432" s="458" t="str">
        <f t="shared" si="23"/>
        <v>03/01/2019 02:00:00 AM</v>
      </c>
      <c r="C1432" s="458">
        <v>43525</v>
      </c>
      <c r="D1432" s="459">
        <v>8.333333333333337E-2</v>
      </c>
      <c r="E1432" s="2">
        <f>Electricity!F1457</f>
        <v>0</v>
      </c>
      <c r="F1432" s="2">
        <f>Electricity!G1457</f>
        <v>0</v>
      </c>
      <c r="G1432" s="2">
        <f>Electricity!H1457</f>
        <v>0</v>
      </c>
      <c r="H1432" s="2">
        <f>Electricity!I1457</f>
        <v>0</v>
      </c>
      <c r="I1432" s="2">
        <f>Electricity!J1457</f>
        <v>0</v>
      </c>
    </row>
    <row r="1433" spans="2:9" x14ac:dyDescent="0.35">
      <c r="B1433" s="458" t="str">
        <f t="shared" si="23"/>
        <v>03/01/2019 03:00:00 AM</v>
      </c>
      <c r="C1433" s="458">
        <v>43525</v>
      </c>
      <c r="D1433" s="459">
        <v>0.12500000000000006</v>
      </c>
      <c r="E1433" s="2">
        <f>Electricity!F1458</f>
        <v>0</v>
      </c>
      <c r="F1433" s="2">
        <f>Electricity!G1458</f>
        <v>0</v>
      </c>
      <c r="G1433" s="2">
        <f>Electricity!H1458</f>
        <v>0</v>
      </c>
      <c r="H1433" s="2">
        <f>Electricity!I1458</f>
        <v>0</v>
      </c>
      <c r="I1433" s="2">
        <f>Electricity!J1458</f>
        <v>0</v>
      </c>
    </row>
    <row r="1434" spans="2:9" x14ac:dyDescent="0.35">
      <c r="B1434" s="458" t="str">
        <f t="shared" si="23"/>
        <v>03/01/2019 04:00:00 AM</v>
      </c>
      <c r="C1434" s="458">
        <v>43525</v>
      </c>
      <c r="D1434" s="459">
        <v>0.16666666666666669</v>
      </c>
      <c r="E1434" s="2">
        <f>Electricity!F1459</f>
        <v>0</v>
      </c>
      <c r="F1434" s="2">
        <f>Electricity!G1459</f>
        <v>0</v>
      </c>
      <c r="G1434" s="2">
        <f>Electricity!H1459</f>
        <v>0</v>
      </c>
      <c r="H1434" s="2">
        <f>Electricity!I1459</f>
        <v>0</v>
      </c>
      <c r="I1434" s="2">
        <f>Electricity!J1459</f>
        <v>0</v>
      </c>
    </row>
    <row r="1435" spans="2:9" x14ac:dyDescent="0.35">
      <c r="B1435" s="458" t="str">
        <f t="shared" si="23"/>
        <v>03/01/2019 05:00:00 AM</v>
      </c>
      <c r="C1435" s="458">
        <v>43525</v>
      </c>
      <c r="D1435" s="459">
        <v>0.20833333333333337</v>
      </c>
      <c r="E1435" s="2">
        <f>Electricity!F1460</f>
        <v>0</v>
      </c>
      <c r="F1435" s="2">
        <f>Electricity!G1460</f>
        <v>0</v>
      </c>
      <c r="G1435" s="2">
        <f>Electricity!H1460</f>
        <v>0</v>
      </c>
      <c r="H1435" s="2">
        <f>Electricity!I1460</f>
        <v>0</v>
      </c>
      <c r="I1435" s="2">
        <f>Electricity!J1460</f>
        <v>0</v>
      </c>
    </row>
    <row r="1436" spans="2:9" x14ac:dyDescent="0.35">
      <c r="B1436" s="458" t="str">
        <f t="shared" si="23"/>
        <v>03/01/2019 06:00:00 AM</v>
      </c>
      <c r="C1436" s="458">
        <v>43525</v>
      </c>
      <c r="D1436" s="459">
        <v>0.25</v>
      </c>
      <c r="E1436" s="2">
        <f>Electricity!F1461</f>
        <v>0</v>
      </c>
      <c r="F1436" s="2">
        <f>Electricity!G1461</f>
        <v>0</v>
      </c>
      <c r="G1436" s="2">
        <f>Electricity!H1461</f>
        <v>0</v>
      </c>
      <c r="H1436" s="2">
        <f>Electricity!I1461</f>
        <v>0</v>
      </c>
      <c r="I1436" s="2">
        <f>Electricity!J1461</f>
        <v>0</v>
      </c>
    </row>
    <row r="1437" spans="2:9" x14ac:dyDescent="0.35">
      <c r="B1437" s="458" t="str">
        <f t="shared" si="23"/>
        <v>03/01/2019 07:00:00 AM</v>
      </c>
      <c r="C1437" s="458">
        <v>43525</v>
      </c>
      <c r="D1437" s="459">
        <v>0.29166666666666669</v>
      </c>
      <c r="E1437" s="2">
        <f>Electricity!F1462</f>
        <v>0</v>
      </c>
      <c r="F1437" s="2">
        <f>Electricity!G1462</f>
        <v>0</v>
      </c>
      <c r="G1437" s="2">
        <f>Electricity!H1462</f>
        <v>0</v>
      </c>
      <c r="H1437" s="2">
        <f>Electricity!I1462</f>
        <v>0</v>
      </c>
      <c r="I1437" s="2">
        <f>Electricity!J1462</f>
        <v>0</v>
      </c>
    </row>
    <row r="1438" spans="2:9" x14ac:dyDescent="0.35">
      <c r="B1438" s="458" t="str">
        <f t="shared" si="23"/>
        <v>03/01/2019 08:00:00 AM</v>
      </c>
      <c r="C1438" s="458">
        <v>43525</v>
      </c>
      <c r="D1438" s="459">
        <v>0.33333333333333337</v>
      </c>
      <c r="E1438" s="2">
        <f>Electricity!F1463</f>
        <v>0</v>
      </c>
      <c r="F1438" s="2">
        <f>Electricity!G1463</f>
        <v>0</v>
      </c>
      <c r="G1438" s="2">
        <f>Electricity!H1463</f>
        <v>0</v>
      </c>
      <c r="H1438" s="2">
        <f>Electricity!I1463</f>
        <v>0</v>
      </c>
      <c r="I1438" s="2">
        <f>Electricity!J1463</f>
        <v>0</v>
      </c>
    </row>
    <row r="1439" spans="2:9" x14ac:dyDescent="0.35">
      <c r="B1439" s="458" t="str">
        <f t="shared" si="23"/>
        <v>03/01/2019 09:00:00 AM</v>
      </c>
      <c r="C1439" s="458">
        <v>43525</v>
      </c>
      <c r="D1439" s="459">
        <v>0.375</v>
      </c>
      <c r="E1439" s="2">
        <f>Electricity!F1464</f>
        <v>0</v>
      </c>
      <c r="F1439" s="2">
        <f>Electricity!G1464</f>
        <v>0</v>
      </c>
      <c r="G1439" s="2">
        <f>Electricity!H1464</f>
        <v>0</v>
      </c>
      <c r="H1439" s="2">
        <f>Electricity!I1464</f>
        <v>0</v>
      </c>
      <c r="I1439" s="2">
        <f>Electricity!J1464</f>
        <v>0</v>
      </c>
    </row>
    <row r="1440" spans="2:9" x14ac:dyDescent="0.35">
      <c r="B1440" s="458" t="str">
        <f t="shared" si="23"/>
        <v>03/01/2019 10:00:00 AM</v>
      </c>
      <c r="C1440" s="458">
        <v>43525</v>
      </c>
      <c r="D1440" s="459">
        <v>0.41666666666666669</v>
      </c>
      <c r="E1440" s="2">
        <f>Electricity!F1465</f>
        <v>0</v>
      </c>
      <c r="F1440" s="2">
        <f>Electricity!G1465</f>
        <v>0</v>
      </c>
      <c r="G1440" s="2">
        <f>Electricity!H1465</f>
        <v>0</v>
      </c>
      <c r="H1440" s="2">
        <f>Electricity!I1465</f>
        <v>0</v>
      </c>
      <c r="I1440" s="2">
        <f>Electricity!J1465</f>
        <v>0</v>
      </c>
    </row>
    <row r="1441" spans="2:9" x14ac:dyDescent="0.35">
      <c r="B1441" s="458" t="str">
        <f t="shared" si="23"/>
        <v>03/01/2019 11:00:00 AM</v>
      </c>
      <c r="C1441" s="458">
        <v>43525</v>
      </c>
      <c r="D1441" s="459">
        <v>0.45833333333333337</v>
      </c>
      <c r="E1441" s="2">
        <f>Electricity!F1466</f>
        <v>0</v>
      </c>
      <c r="F1441" s="2">
        <f>Electricity!G1466</f>
        <v>0</v>
      </c>
      <c r="G1441" s="2">
        <f>Electricity!H1466</f>
        <v>0</v>
      </c>
      <c r="H1441" s="2">
        <f>Electricity!I1466</f>
        <v>0</v>
      </c>
      <c r="I1441" s="2">
        <f>Electricity!J1466</f>
        <v>0</v>
      </c>
    </row>
    <row r="1442" spans="2:9" x14ac:dyDescent="0.35">
      <c r="B1442" s="458" t="str">
        <f t="shared" si="23"/>
        <v>03/01/2019 12:00:00 PM</v>
      </c>
      <c r="C1442" s="458">
        <v>43525</v>
      </c>
      <c r="D1442" s="459">
        <v>0.50000000000000011</v>
      </c>
      <c r="E1442" s="2">
        <f>Electricity!F1467</f>
        <v>0</v>
      </c>
      <c r="F1442" s="2">
        <f>Electricity!G1467</f>
        <v>0</v>
      </c>
      <c r="G1442" s="2">
        <f>Electricity!H1467</f>
        <v>0</v>
      </c>
      <c r="H1442" s="2">
        <f>Electricity!I1467</f>
        <v>0</v>
      </c>
      <c r="I1442" s="2">
        <f>Electricity!J1467</f>
        <v>0</v>
      </c>
    </row>
    <row r="1443" spans="2:9" x14ac:dyDescent="0.35">
      <c r="B1443" s="458" t="str">
        <f t="shared" si="23"/>
        <v>03/01/2019 01:00:00 PM</v>
      </c>
      <c r="C1443" s="458">
        <v>43525</v>
      </c>
      <c r="D1443" s="459">
        <v>0.54166666666666674</v>
      </c>
      <c r="E1443" s="2">
        <f>Electricity!F1468</f>
        <v>0</v>
      </c>
      <c r="F1443" s="2">
        <f>Electricity!G1468</f>
        <v>0</v>
      </c>
      <c r="G1443" s="2">
        <f>Electricity!H1468</f>
        <v>0</v>
      </c>
      <c r="H1443" s="2">
        <f>Electricity!I1468</f>
        <v>0</v>
      </c>
      <c r="I1443" s="2">
        <f>Electricity!J1468</f>
        <v>0</v>
      </c>
    </row>
    <row r="1444" spans="2:9" x14ac:dyDescent="0.35">
      <c r="B1444" s="458" t="str">
        <f t="shared" si="23"/>
        <v>03/01/2019 02:00:00 PM</v>
      </c>
      <c r="C1444" s="458">
        <v>43525</v>
      </c>
      <c r="D1444" s="459">
        <v>0.58333333333333337</v>
      </c>
      <c r="E1444" s="2">
        <f>Electricity!F1469</f>
        <v>0</v>
      </c>
      <c r="F1444" s="2">
        <f>Electricity!G1469</f>
        <v>0</v>
      </c>
      <c r="G1444" s="2">
        <f>Electricity!H1469</f>
        <v>0</v>
      </c>
      <c r="H1444" s="2">
        <f>Electricity!I1469</f>
        <v>0</v>
      </c>
      <c r="I1444" s="2">
        <f>Electricity!J1469</f>
        <v>0</v>
      </c>
    </row>
    <row r="1445" spans="2:9" x14ac:dyDescent="0.35">
      <c r="B1445" s="458" t="str">
        <f t="shared" si="23"/>
        <v>03/01/2019 03:00:00 PM</v>
      </c>
      <c r="C1445" s="458">
        <v>43525</v>
      </c>
      <c r="D1445" s="459">
        <v>0.62500000000000011</v>
      </c>
      <c r="E1445" s="2">
        <f>Electricity!F1470</f>
        <v>0</v>
      </c>
      <c r="F1445" s="2">
        <f>Electricity!G1470</f>
        <v>0</v>
      </c>
      <c r="G1445" s="2">
        <f>Electricity!H1470</f>
        <v>0</v>
      </c>
      <c r="H1445" s="2">
        <f>Electricity!I1470</f>
        <v>0</v>
      </c>
      <c r="I1445" s="2">
        <f>Electricity!J1470</f>
        <v>0</v>
      </c>
    </row>
    <row r="1446" spans="2:9" x14ac:dyDescent="0.35">
      <c r="B1446" s="458" t="str">
        <f t="shared" si="23"/>
        <v>03/01/2019 04:00:00 PM</v>
      </c>
      <c r="C1446" s="458">
        <v>43525</v>
      </c>
      <c r="D1446" s="459">
        <v>0.66666666666666674</v>
      </c>
      <c r="E1446" s="2">
        <f>Electricity!F1471</f>
        <v>0</v>
      </c>
      <c r="F1446" s="2">
        <f>Electricity!G1471</f>
        <v>0</v>
      </c>
      <c r="G1446" s="2">
        <f>Electricity!H1471</f>
        <v>0</v>
      </c>
      <c r="H1446" s="2">
        <f>Electricity!I1471</f>
        <v>0</v>
      </c>
      <c r="I1446" s="2">
        <f>Electricity!J1471</f>
        <v>0</v>
      </c>
    </row>
    <row r="1447" spans="2:9" x14ac:dyDescent="0.35">
      <c r="B1447" s="458" t="str">
        <f t="shared" si="23"/>
        <v>03/01/2019 05:00:00 PM</v>
      </c>
      <c r="C1447" s="458">
        <v>43525</v>
      </c>
      <c r="D1447" s="459">
        <v>0.70833333333333337</v>
      </c>
      <c r="E1447" s="2">
        <f>Electricity!F1472</f>
        <v>0</v>
      </c>
      <c r="F1447" s="2">
        <f>Electricity!G1472</f>
        <v>0</v>
      </c>
      <c r="G1447" s="2">
        <f>Electricity!H1472</f>
        <v>0</v>
      </c>
      <c r="H1447" s="2">
        <f>Electricity!I1472</f>
        <v>0</v>
      </c>
      <c r="I1447" s="2">
        <f>Electricity!J1472</f>
        <v>0</v>
      </c>
    </row>
    <row r="1448" spans="2:9" x14ac:dyDescent="0.35">
      <c r="B1448" s="458" t="str">
        <f t="shared" si="23"/>
        <v>03/01/2019 06:00:00 PM</v>
      </c>
      <c r="C1448" s="458">
        <v>43525</v>
      </c>
      <c r="D1448" s="459">
        <v>0.75000000000000011</v>
      </c>
      <c r="E1448" s="2">
        <f>Electricity!F1473</f>
        <v>0</v>
      </c>
      <c r="F1448" s="2">
        <f>Electricity!G1473</f>
        <v>0</v>
      </c>
      <c r="G1448" s="2">
        <f>Electricity!H1473</f>
        <v>0</v>
      </c>
      <c r="H1448" s="2">
        <f>Electricity!I1473</f>
        <v>0</v>
      </c>
      <c r="I1448" s="2">
        <f>Electricity!J1473</f>
        <v>0</v>
      </c>
    </row>
    <row r="1449" spans="2:9" x14ac:dyDescent="0.35">
      <c r="B1449" s="458" t="str">
        <f t="shared" si="23"/>
        <v>03/01/2019 07:00:00 PM</v>
      </c>
      <c r="C1449" s="458">
        <v>43525</v>
      </c>
      <c r="D1449" s="459">
        <v>0.79166666666666674</v>
      </c>
      <c r="E1449" s="2">
        <f>Electricity!F1474</f>
        <v>0</v>
      </c>
      <c r="F1449" s="2">
        <f>Electricity!G1474</f>
        <v>0</v>
      </c>
      <c r="G1449" s="2">
        <f>Electricity!H1474</f>
        <v>0</v>
      </c>
      <c r="H1449" s="2">
        <f>Electricity!I1474</f>
        <v>0</v>
      </c>
      <c r="I1449" s="2">
        <f>Electricity!J1474</f>
        <v>0</v>
      </c>
    </row>
    <row r="1450" spans="2:9" x14ac:dyDescent="0.35">
      <c r="B1450" s="458" t="str">
        <f t="shared" si="23"/>
        <v>03/01/2019 08:00:00 PM</v>
      </c>
      <c r="C1450" s="458">
        <v>43525</v>
      </c>
      <c r="D1450" s="459">
        <v>0.83333333333333337</v>
      </c>
      <c r="E1450" s="2">
        <f>Electricity!F1475</f>
        <v>0</v>
      </c>
      <c r="F1450" s="2">
        <f>Electricity!G1475</f>
        <v>0</v>
      </c>
      <c r="G1450" s="2">
        <f>Electricity!H1475</f>
        <v>0</v>
      </c>
      <c r="H1450" s="2">
        <f>Electricity!I1475</f>
        <v>0</v>
      </c>
      <c r="I1450" s="2">
        <f>Electricity!J1475</f>
        <v>0</v>
      </c>
    </row>
    <row r="1451" spans="2:9" x14ac:dyDescent="0.35">
      <c r="B1451" s="458" t="str">
        <f t="shared" si="23"/>
        <v>03/01/2019 09:00:00 PM</v>
      </c>
      <c r="C1451" s="458">
        <v>43525</v>
      </c>
      <c r="D1451" s="459">
        <v>0.87500000000000011</v>
      </c>
      <c r="E1451" s="2">
        <f>Electricity!F1476</f>
        <v>0</v>
      </c>
      <c r="F1451" s="2">
        <f>Electricity!G1476</f>
        <v>0</v>
      </c>
      <c r="G1451" s="2">
        <f>Electricity!H1476</f>
        <v>0</v>
      </c>
      <c r="H1451" s="2">
        <f>Electricity!I1476</f>
        <v>0</v>
      </c>
      <c r="I1451" s="2">
        <f>Electricity!J1476</f>
        <v>0</v>
      </c>
    </row>
    <row r="1452" spans="2:9" x14ac:dyDescent="0.35">
      <c r="B1452" s="458" t="str">
        <f t="shared" si="23"/>
        <v>03/01/2019 10:00:00 PM</v>
      </c>
      <c r="C1452" s="458">
        <v>43525</v>
      </c>
      <c r="D1452" s="459">
        <v>0.91666666666666674</v>
      </c>
      <c r="E1452" s="2">
        <f>Electricity!F1477</f>
        <v>0</v>
      </c>
      <c r="F1452" s="2">
        <f>Electricity!G1477</f>
        <v>0</v>
      </c>
      <c r="G1452" s="2">
        <f>Electricity!H1477</f>
        <v>0</v>
      </c>
      <c r="H1452" s="2">
        <f>Electricity!I1477</f>
        <v>0</v>
      </c>
      <c r="I1452" s="2">
        <f>Electricity!J1477</f>
        <v>0</v>
      </c>
    </row>
    <row r="1453" spans="2:9" x14ac:dyDescent="0.35">
      <c r="B1453" s="458" t="str">
        <f t="shared" si="23"/>
        <v>03/01/2019 11:00:00 PM</v>
      </c>
      <c r="C1453" s="458">
        <v>43525</v>
      </c>
      <c r="D1453" s="459">
        <v>0.95833333333333337</v>
      </c>
      <c r="E1453" s="2">
        <f>Electricity!F1478</f>
        <v>0</v>
      </c>
      <c r="F1453" s="2">
        <f>Electricity!G1478</f>
        <v>0</v>
      </c>
      <c r="G1453" s="2">
        <f>Electricity!H1478</f>
        <v>0</v>
      </c>
      <c r="H1453" s="2">
        <f>Electricity!I1478</f>
        <v>0</v>
      </c>
      <c r="I1453" s="2">
        <f>Electricity!J1478</f>
        <v>0</v>
      </c>
    </row>
    <row r="1454" spans="2:9" x14ac:dyDescent="0.35">
      <c r="B1454" s="458" t="str">
        <f t="shared" si="23"/>
        <v>03/02/2019 12:00:00 AM</v>
      </c>
      <c r="C1454" s="458">
        <v>43526</v>
      </c>
      <c r="D1454" s="459">
        <v>3.1225022567582528E-17</v>
      </c>
      <c r="E1454" s="2">
        <f>Electricity!F1479</f>
        <v>0</v>
      </c>
      <c r="F1454" s="2">
        <f>Electricity!G1479</f>
        <v>0</v>
      </c>
      <c r="G1454" s="2">
        <f>Electricity!H1479</f>
        <v>0</v>
      </c>
      <c r="H1454" s="2">
        <f>Electricity!I1479</f>
        <v>0</v>
      </c>
      <c r="I1454" s="2">
        <f>Electricity!J1479</f>
        <v>0</v>
      </c>
    </row>
    <row r="1455" spans="2:9" x14ac:dyDescent="0.35">
      <c r="B1455" s="458" t="str">
        <f t="shared" si="23"/>
        <v>03/02/2019 01:00:00 AM</v>
      </c>
      <c r="C1455" s="458">
        <v>43526</v>
      </c>
      <c r="D1455" s="459">
        <v>4.1666666666666699E-2</v>
      </c>
      <c r="E1455" s="2">
        <f>Electricity!F1480</f>
        <v>0</v>
      </c>
      <c r="F1455" s="2">
        <f>Electricity!G1480</f>
        <v>0</v>
      </c>
      <c r="G1455" s="2">
        <f>Electricity!H1480</f>
        <v>0</v>
      </c>
      <c r="H1455" s="2">
        <f>Electricity!I1480</f>
        <v>0</v>
      </c>
      <c r="I1455" s="2">
        <f>Electricity!J1480</f>
        <v>0</v>
      </c>
    </row>
    <row r="1456" spans="2:9" x14ac:dyDescent="0.35">
      <c r="B1456" s="458" t="str">
        <f t="shared" si="23"/>
        <v>03/02/2019 02:00:00 AM</v>
      </c>
      <c r="C1456" s="458">
        <v>43526</v>
      </c>
      <c r="D1456" s="459">
        <v>8.333333333333337E-2</v>
      </c>
      <c r="E1456" s="2">
        <f>Electricity!F1481</f>
        <v>0</v>
      </c>
      <c r="F1456" s="2">
        <f>Electricity!G1481</f>
        <v>0</v>
      </c>
      <c r="G1456" s="2">
        <f>Electricity!H1481</f>
        <v>0</v>
      </c>
      <c r="H1456" s="2">
        <f>Electricity!I1481</f>
        <v>0</v>
      </c>
      <c r="I1456" s="2">
        <f>Electricity!J1481</f>
        <v>0</v>
      </c>
    </row>
    <row r="1457" spans="2:9" x14ac:dyDescent="0.35">
      <c r="B1457" s="458" t="str">
        <f t="shared" si="23"/>
        <v>03/02/2019 03:00:00 AM</v>
      </c>
      <c r="C1457" s="458">
        <v>43526</v>
      </c>
      <c r="D1457" s="459">
        <v>0.12500000000000006</v>
      </c>
      <c r="E1457" s="2">
        <f>Electricity!F1482</f>
        <v>0</v>
      </c>
      <c r="F1457" s="2">
        <f>Electricity!G1482</f>
        <v>0</v>
      </c>
      <c r="G1457" s="2">
        <f>Electricity!H1482</f>
        <v>0</v>
      </c>
      <c r="H1457" s="2">
        <f>Electricity!I1482</f>
        <v>0</v>
      </c>
      <c r="I1457" s="2">
        <f>Electricity!J1482</f>
        <v>0</v>
      </c>
    </row>
    <row r="1458" spans="2:9" x14ac:dyDescent="0.35">
      <c r="B1458" s="458" t="str">
        <f t="shared" si="23"/>
        <v>03/02/2019 04:00:00 AM</v>
      </c>
      <c r="C1458" s="458">
        <v>43526</v>
      </c>
      <c r="D1458" s="459">
        <v>0.16666666666666669</v>
      </c>
      <c r="E1458" s="2">
        <f>Electricity!F1483</f>
        <v>0</v>
      </c>
      <c r="F1458" s="2">
        <f>Electricity!G1483</f>
        <v>0</v>
      </c>
      <c r="G1458" s="2">
        <f>Electricity!H1483</f>
        <v>0</v>
      </c>
      <c r="H1458" s="2">
        <f>Electricity!I1483</f>
        <v>0</v>
      </c>
      <c r="I1458" s="2">
        <f>Electricity!J1483</f>
        <v>0</v>
      </c>
    </row>
    <row r="1459" spans="2:9" x14ac:dyDescent="0.35">
      <c r="B1459" s="458" t="str">
        <f t="shared" si="23"/>
        <v>03/02/2019 05:00:00 AM</v>
      </c>
      <c r="C1459" s="458">
        <v>43526</v>
      </c>
      <c r="D1459" s="459">
        <v>0.20833333333333337</v>
      </c>
      <c r="E1459" s="2">
        <f>Electricity!F1484</f>
        <v>0</v>
      </c>
      <c r="F1459" s="2">
        <f>Electricity!G1484</f>
        <v>0</v>
      </c>
      <c r="G1459" s="2">
        <f>Electricity!H1484</f>
        <v>0</v>
      </c>
      <c r="H1459" s="2">
        <f>Electricity!I1484</f>
        <v>0</v>
      </c>
      <c r="I1459" s="2">
        <f>Electricity!J1484</f>
        <v>0</v>
      </c>
    </row>
    <row r="1460" spans="2:9" x14ac:dyDescent="0.35">
      <c r="B1460" s="458" t="str">
        <f t="shared" si="23"/>
        <v>03/02/2019 06:00:00 AM</v>
      </c>
      <c r="C1460" s="458">
        <v>43526</v>
      </c>
      <c r="D1460" s="459">
        <v>0.25</v>
      </c>
      <c r="E1460" s="2">
        <f>Electricity!F1485</f>
        <v>0</v>
      </c>
      <c r="F1460" s="2">
        <f>Electricity!G1485</f>
        <v>0</v>
      </c>
      <c r="G1460" s="2">
        <f>Electricity!H1485</f>
        <v>0</v>
      </c>
      <c r="H1460" s="2">
        <f>Electricity!I1485</f>
        <v>0</v>
      </c>
      <c r="I1460" s="2">
        <f>Electricity!J1485</f>
        <v>0</v>
      </c>
    </row>
    <row r="1461" spans="2:9" x14ac:dyDescent="0.35">
      <c r="B1461" s="458" t="str">
        <f t="shared" si="23"/>
        <v>03/02/2019 07:00:00 AM</v>
      </c>
      <c r="C1461" s="458">
        <v>43526</v>
      </c>
      <c r="D1461" s="459">
        <v>0.29166666666666669</v>
      </c>
      <c r="E1461" s="2">
        <f>Electricity!F1486</f>
        <v>0</v>
      </c>
      <c r="F1461" s="2">
        <f>Electricity!G1486</f>
        <v>0</v>
      </c>
      <c r="G1461" s="2">
        <f>Electricity!H1486</f>
        <v>0</v>
      </c>
      <c r="H1461" s="2">
        <f>Electricity!I1486</f>
        <v>0</v>
      </c>
      <c r="I1461" s="2">
        <f>Electricity!J1486</f>
        <v>0</v>
      </c>
    </row>
    <row r="1462" spans="2:9" x14ac:dyDescent="0.35">
      <c r="B1462" s="458" t="str">
        <f t="shared" si="23"/>
        <v>03/02/2019 08:00:00 AM</v>
      </c>
      <c r="C1462" s="458">
        <v>43526</v>
      </c>
      <c r="D1462" s="459">
        <v>0.33333333333333337</v>
      </c>
      <c r="E1462" s="2">
        <f>Electricity!F1487</f>
        <v>0</v>
      </c>
      <c r="F1462" s="2">
        <f>Electricity!G1487</f>
        <v>0</v>
      </c>
      <c r="G1462" s="2">
        <f>Electricity!H1487</f>
        <v>0</v>
      </c>
      <c r="H1462" s="2">
        <f>Electricity!I1487</f>
        <v>0</v>
      </c>
      <c r="I1462" s="2">
        <f>Electricity!J1487</f>
        <v>0</v>
      </c>
    </row>
    <row r="1463" spans="2:9" x14ac:dyDescent="0.35">
      <c r="B1463" s="458" t="str">
        <f t="shared" si="23"/>
        <v>03/02/2019 09:00:00 AM</v>
      </c>
      <c r="C1463" s="458">
        <v>43526</v>
      </c>
      <c r="D1463" s="459">
        <v>0.375</v>
      </c>
      <c r="E1463" s="2">
        <f>Electricity!F1488</f>
        <v>0</v>
      </c>
      <c r="F1463" s="2">
        <f>Electricity!G1488</f>
        <v>0</v>
      </c>
      <c r="G1463" s="2">
        <f>Electricity!H1488</f>
        <v>0</v>
      </c>
      <c r="H1463" s="2">
        <f>Electricity!I1488</f>
        <v>0</v>
      </c>
      <c r="I1463" s="2">
        <f>Electricity!J1488</f>
        <v>0</v>
      </c>
    </row>
    <row r="1464" spans="2:9" x14ac:dyDescent="0.35">
      <c r="B1464" s="458" t="str">
        <f t="shared" si="23"/>
        <v>03/02/2019 10:00:00 AM</v>
      </c>
      <c r="C1464" s="458">
        <v>43526</v>
      </c>
      <c r="D1464" s="459">
        <v>0.41666666666666669</v>
      </c>
      <c r="E1464" s="2">
        <f>Electricity!F1489</f>
        <v>0</v>
      </c>
      <c r="F1464" s="2">
        <f>Electricity!G1489</f>
        <v>0</v>
      </c>
      <c r="G1464" s="2">
        <f>Electricity!H1489</f>
        <v>0</v>
      </c>
      <c r="H1464" s="2">
        <f>Electricity!I1489</f>
        <v>0</v>
      </c>
      <c r="I1464" s="2">
        <f>Electricity!J1489</f>
        <v>0</v>
      </c>
    </row>
    <row r="1465" spans="2:9" x14ac:dyDescent="0.35">
      <c r="B1465" s="458" t="str">
        <f t="shared" si="23"/>
        <v>03/02/2019 11:00:00 AM</v>
      </c>
      <c r="C1465" s="458">
        <v>43526</v>
      </c>
      <c r="D1465" s="459">
        <v>0.45833333333333337</v>
      </c>
      <c r="E1465" s="2">
        <f>Electricity!F1490</f>
        <v>0</v>
      </c>
      <c r="F1465" s="2">
        <f>Electricity!G1490</f>
        <v>0</v>
      </c>
      <c r="G1465" s="2">
        <f>Electricity!H1490</f>
        <v>0</v>
      </c>
      <c r="H1465" s="2">
        <f>Electricity!I1490</f>
        <v>0</v>
      </c>
      <c r="I1465" s="2">
        <f>Electricity!J1490</f>
        <v>0</v>
      </c>
    </row>
    <row r="1466" spans="2:9" x14ac:dyDescent="0.35">
      <c r="B1466" s="458" t="str">
        <f t="shared" si="23"/>
        <v>03/02/2019 12:00:00 PM</v>
      </c>
      <c r="C1466" s="458">
        <v>43526</v>
      </c>
      <c r="D1466" s="459">
        <v>0.50000000000000011</v>
      </c>
      <c r="E1466" s="2">
        <f>Electricity!F1491</f>
        <v>0</v>
      </c>
      <c r="F1466" s="2">
        <f>Electricity!G1491</f>
        <v>0</v>
      </c>
      <c r="G1466" s="2">
        <f>Electricity!H1491</f>
        <v>0</v>
      </c>
      <c r="H1466" s="2">
        <f>Electricity!I1491</f>
        <v>0</v>
      </c>
      <c r="I1466" s="2">
        <f>Electricity!J1491</f>
        <v>0</v>
      </c>
    </row>
    <row r="1467" spans="2:9" x14ac:dyDescent="0.35">
      <c r="B1467" s="458" t="str">
        <f t="shared" si="23"/>
        <v>03/02/2019 01:00:00 PM</v>
      </c>
      <c r="C1467" s="458">
        <v>43526</v>
      </c>
      <c r="D1467" s="459">
        <v>0.54166666666666674</v>
      </c>
      <c r="E1467" s="2">
        <f>Electricity!F1492</f>
        <v>0</v>
      </c>
      <c r="F1467" s="2">
        <f>Electricity!G1492</f>
        <v>0</v>
      </c>
      <c r="G1467" s="2">
        <f>Electricity!H1492</f>
        <v>0</v>
      </c>
      <c r="H1467" s="2">
        <f>Electricity!I1492</f>
        <v>0</v>
      </c>
      <c r="I1467" s="2">
        <f>Electricity!J1492</f>
        <v>0</v>
      </c>
    </row>
    <row r="1468" spans="2:9" x14ac:dyDescent="0.35">
      <c r="B1468" s="458" t="str">
        <f t="shared" si="23"/>
        <v>03/02/2019 02:00:00 PM</v>
      </c>
      <c r="C1468" s="458">
        <v>43526</v>
      </c>
      <c r="D1468" s="459">
        <v>0.58333333333333337</v>
      </c>
      <c r="E1468" s="2">
        <f>Electricity!F1493</f>
        <v>0</v>
      </c>
      <c r="F1468" s="2">
        <f>Electricity!G1493</f>
        <v>0</v>
      </c>
      <c r="G1468" s="2">
        <f>Electricity!H1493</f>
        <v>0</v>
      </c>
      <c r="H1468" s="2">
        <f>Electricity!I1493</f>
        <v>0</v>
      </c>
      <c r="I1468" s="2">
        <f>Electricity!J1493</f>
        <v>0</v>
      </c>
    </row>
    <row r="1469" spans="2:9" x14ac:dyDescent="0.35">
      <c r="B1469" s="458" t="str">
        <f t="shared" si="23"/>
        <v>03/02/2019 03:00:00 PM</v>
      </c>
      <c r="C1469" s="458">
        <v>43526</v>
      </c>
      <c r="D1469" s="459">
        <v>0.62500000000000011</v>
      </c>
      <c r="E1469" s="2">
        <f>Electricity!F1494</f>
        <v>0</v>
      </c>
      <c r="F1469" s="2">
        <f>Electricity!G1494</f>
        <v>0</v>
      </c>
      <c r="G1469" s="2">
        <f>Electricity!H1494</f>
        <v>0</v>
      </c>
      <c r="H1469" s="2">
        <f>Electricity!I1494</f>
        <v>0</v>
      </c>
      <c r="I1469" s="2">
        <f>Electricity!J1494</f>
        <v>0</v>
      </c>
    </row>
    <row r="1470" spans="2:9" x14ac:dyDescent="0.35">
      <c r="B1470" s="458" t="str">
        <f t="shared" si="23"/>
        <v>03/02/2019 04:00:00 PM</v>
      </c>
      <c r="C1470" s="458">
        <v>43526</v>
      </c>
      <c r="D1470" s="459">
        <v>0.66666666666666674</v>
      </c>
      <c r="E1470" s="2">
        <f>Electricity!F1495</f>
        <v>0</v>
      </c>
      <c r="F1470" s="2">
        <f>Electricity!G1495</f>
        <v>0</v>
      </c>
      <c r="G1470" s="2">
        <f>Electricity!H1495</f>
        <v>0</v>
      </c>
      <c r="H1470" s="2">
        <f>Electricity!I1495</f>
        <v>0</v>
      </c>
      <c r="I1470" s="2">
        <f>Electricity!J1495</f>
        <v>0</v>
      </c>
    </row>
    <row r="1471" spans="2:9" x14ac:dyDescent="0.35">
      <c r="B1471" s="458" t="str">
        <f t="shared" si="23"/>
        <v>03/02/2019 05:00:00 PM</v>
      </c>
      <c r="C1471" s="458">
        <v>43526</v>
      </c>
      <c r="D1471" s="459">
        <v>0.70833333333333337</v>
      </c>
      <c r="E1471" s="2">
        <f>Electricity!F1496</f>
        <v>0</v>
      </c>
      <c r="F1471" s="2">
        <f>Electricity!G1496</f>
        <v>0</v>
      </c>
      <c r="G1471" s="2">
        <f>Electricity!H1496</f>
        <v>0</v>
      </c>
      <c r="H1471" s="2">
        <f>Electricity!I1496</f>
        <v>0</v>
      </c>
      <c r="I1471" s="2">
        <f>Electricity!J1496</f>
        <v>0</v>
      </c>
    </row>
    <row r="1472" spans="2:9" x14ac:dyDescent="0.35">
      <c r="B1472" s="458" t="str">
        <f t="shared" si="23"/>
        <v>03/02/2019 06:00:00 PM</v>
      </c>
      <c r="C1472" s="458">
        <v>43526</v>
      </c>
      <c r="D1472" s="459">
        <v>0.75000000000000011</v>
      </c>
      <c r="E1472" s="2">
        <f>Electricity!F1497</f>
        <v>0</v>
      </c>
      <c r="F1472" s="2">
        <f>Electricity!G1497</f>
        <v>0</v>
      </c>
      <c r="G1472" s="2">
        <f>Electricity!H1497</f>
        <v>0</v>
      </c>
      <c r="H1472" s="2">
        <f>Electricity!I1497</f>
        <v>0</v>
      </c>
      <c r="I1472" s="2">
        <f>Electricity!J1497</f>
        <v>0</v>
      </c>
    </row>
    <row r="1473" spans="2:9" x14ac:dyDescent="0.35">
      <c r="B1473" s="458" t="str">
        <f t="shared" si="23"/>
        <v>03/02/2019 07:00:00 PM</v>
      </c>
      <c r="C1473" s="458">
        <v>43526</v>
      </c>
      <c r="D1473" s="459">
        <v>0.79166666666666674</v>
      </c>
      <c r="E1473" s="2">
        <f>Electricity!F1498</f>
        <v>0</v>
      </c>
      <c r="F1473" s="2">
        <f>Electricity!G1498</f>
        <v>0</v>
      </c>
      <c r="G1473" s="2">
        <f>Electricity!H1498</f>
        <v>0</v>
      </c>
      <c r="H1473" s="2">
        <f>Electricity!I1498</f>
        <v>0</v>
      </c>
      <c r="I1473" s="2">
        <f>Electricity!J1498</f>
        <v>0</v>
      </c>
    </row>
    <row r="1474" spans="2:9" x14ac:dyDescent="0.35">
      <c r="B1474" s="458" t="str">
        <f t="shared" si="23"/>
        <v>03/02/2019 08:00:00 PM</v>
      </c>
      <c r="C1474" s="458">
        <v>43526</v>
      </c>
      <c r="D1474" s="459">
        <v>0.83333333333333337</v>
      </c>
      <c r="E1474" s="2">
        <f>Electricity!F1499</f>
        <v>0</v>
      </c>
      <c r="F1474" s="2">
        <f>Electricity!G1499</f>
        <v>0</v>
      </c>
      <c r="G1474" s="2">
        <f>Electricity!H1499</f>
        <v>0</v>
      </c>
      <c r="H1474" s="2">
        <f>Electricity!I1499</f>
        <v>0</v>
      </c>
      <c r="I1474" s="2">
        <f>Electricity!J1499</f>
        <v>0</v>
      </c>
    </row>
    <row r="1475" spans="2:9" x14ac:dyDescent="0.35">
      <c r="B1475" s="458" t="str">
        <f t="shared" si="23"/>
        <v>03/02/2019 09:00:00 PM</v>
      </c>
      <c r="C1475" s="458">
        <v>43526</v>
      </c>
      <c r="D1475" s="459">
        <v>0.87500000000000011</v>
      </c>
      <c r="E1475" s="2">
        <f>Electricity!F1500</f>
        <v>0</v>
      </c>
      <c r="F1475" s="2">
        <f>Electricity!G1500</f>
        <v>0</v>
      </c>
      <c r="G1475" s="2">
        <f>Electricity!H1500</f>
        <v>0</v>
      </c>
      <c r="H1475" s="2">
        <f>Electricity!I1500</f>
        <v>0</v>
      </c>
      <c r="I1475" s="2">
        <f>Electricity!J1500</f>
        <v>0</v>
      </c>
    </row>
    <row r="1476" spans="2:9" x14ac:dyDescent="0.35">
      <c r="B1476" s="458" t="str">
        <f t="shared" si="23"/>
        <v>03/02/2019 10:00:00 PM</v>
      </c>
      <c r="C1476" s="458">
        <v>43526</v>
      </c>
      <c r="D1476" s="459">
        <v>0.91666666666666674</v>
      </c>
      <c r="E1476" s="2">
        <f>Electricity!F1501</f>
        <v>0</v>
      </c>
      <c r="F1476" s="2">
        <f>Electricity!G1501</f>
        <v>0</v>
      </c>
      <c r="G1476" s="2">
        <f>Electricity!H1501</f>
        <v>0</v>
      </c>
      <c r="H1476" s="2">
        <f>Electricity!I1501</f>
        <v>0</v>
      </c>
      <c r="I1476" s="2">
        <f>Electricity!J1501</f>
        <v>0</v>
      </c>
    </row>
    <row r="1477" spans="2:9" x14ac:dyDescent="0.35">
      <c r="B1477" s="458" t="str">
        <f t="shared" si="23"/>
        <v>03/02/2019 11:00:00 PM</v>
      </c>
      <c r="C1477" s="458">
        <v>43526</v>
      </c>
      <c r="D1477" s="459">
        <v>0.95833333333333337</v>
      </c>
      <c r="E1477" s="2">
        <f>Electricity!F1502</f>
        <v>0</v>
      </c>
      <c r="F1477" s="2">
        <f>Electricity!G1502</f>
        <v>0</v>
      </c>
      <c r="G1477" s="2">
        <f>Electricity!H1502</f>
        <v>0</v>
      </c>
      <c r="H1477" s="2">
        <f>Electricity!I1502</f>
        <v>0</v>
      </c>
      <c r="I1477" s="2">
        <f>Electricity!J1502</f>
        <v>0</v>
      </c>
    </row>
    <row r="1478" spans="2:9" x14ac:dyDescent="0.35">
      <c r="B1478" s="458" t="str">
        <f t="shared" si="23"/>
        <v>03/03/2019 12:00:00 AM</v>
      </c>
      <c r="C1478" s="458">
        <v>43527</v>
      </c>
      <c r="D1478" s="459">
        <v>3.1225022567582528E-17</v>
      </c>
      <c r="E1478" s="2">
        <f>Electricity!F1503</f>
        <v>0</v>
      </c>
      <c r="F1478" s="2">
        <f>Electricity!G1503</f>
        <v>0</v>
      </c>
      <c r="G1478" s="2">
        <f>Electricity!H1503</f>
        <v>0</v>
      </c>
      <c r="H1478" s="2">
        <f>Electricity!I1503</f>
        <v>0</v>
      </c>
      <c r="I1478" s="2">
        <f>Electricity!J1503</f>
        <v>0</v>
      </c>
    </row>
    <row r="1479" spans="2:9" x14ac:dyDescent="0.35">
      <c r="B1479" s="458" t="str">
        <f t="shared" si="23"/>
        <v>03/03/2019 01:00:00 AM</v>
      </c>
      <c r="C1479" s="458">
        <v>43527</v>
      </c>
      <c r="D1479" s="459">
        <v>4.1666666666666699E-2</v>
      </c>
      <c r="E1479" s="2">
        <f>Electricity!F1504</f>
        <v>0</v>
      </c>
      <c r="F1479" s="2">
        <f>Electricity!G1504</f>
        <v>0</v>
      </c>
      <c r="G1479" s="2">
        <f>Electricity!H1504</f>
        <v>0</v>
      </c>
      <c r="H1479" s="2">
        <f>Electricity!I1504</f>
        <v>0</v>
      </c>
      <c r="I1479" s="2">
        <f>Electricity!J1504</f>
        <v>0</v>
      </c>
    </row>
    <row r="1480" spans="2:9" x14ac:dyDescent="0.35">
      <c r="B1480" s="458" t="str">
        <f t="shared" si="23"/>
        <v>03/03/2019 02:00:00 AM</v>
      </c>
      <c r="C1480" s="458">
        <v>43527</v>
      </c>
      <c r="D1480" s="459">
        <v>8.333333333333337E-2</v>
      </c>
      <c r="E1480" s="2">
        <f>Electricity!F1505</f>
        <v>0</v>
      </c>
      <c r="F1480" s="2">
        <f>Electricity!G1505</f>
        <v>0</v>
      </c>
      <c r="G1480" s="2">
        <f>Electricity!H1505</f>
        <v>0</v>
      </c>
      <c r="H1480" s="2">
        <f>Electricity!I1505</f>
        <v>0</v>
      </c>
      <c r="I1480" s="2">
        <f>Electricity!J1505</f>
        <v>0</v>
      </c>
    </row>
    <row r="1481" spans="2:9" x14ac:dyDescent="0.35">
      <c r="B1481" s="458" t="str">
        <f t="shared" si="23"/>
        <v>03/03/2019 03:00:00 AM</v>
      </c>
      <c r="C1481" s="458">
        <v>43527</v>
      </c>
      <c r="D1481" s="459">
        <v>0.12500000000000006</v>
      </c>
      <c r="E1481" s="2">
        <f>Electricity!F1506</f>
        <v>0</v>
      </c>
      <c r="F1481" s="2">
        <f>Electricity!G1506</f>
        <v>0</v>
      </c>
      <c r="G1481" s="2">
        <f>Electricity!H1506</f>
        <v>0</v>
      </c>
      <c r="H1481" s="2">
        <f>Electricity!I1506</f>
        <v>0</v>
      </c>
      <c r="I1481" s="2">
        <f>Electricity!J1506</f>
        <v>0</v>
      </c>
    </row>
    <row r="1482" spans="2:9" x14ac:dyDescent="0.35">
      <c r="B1482" s="458" t="str">
        <f t="shared" si="23"/>
        <v>03/03/2019 04:00:00 AM</v>
      </c>
      <c r="C1482" s="458">
        <v>43527</v>
      </c>
      <c r="D1482" s="459">
        <v>0.16666666666666669</v>
      </c>
      <c r="E1482" s="2">
        <f>Electricity!F1507</f>
        <v>0</v>
      </c>
      <c r="F1482" s="2">
        <f>Electricity!G1507</f>
        <v>0</v>
      </c>
      <c r="G1482" s="2">
        <f>Electricity!H1507</f>
        <v>0</v>
      </c>
      <c r="H1482" s="2">
        <f>Electricity!I1507</f>
        <v>0</v>
      </c>
      <c r="I1482" s="2">
        <f>Electricity!J1507</f>
        <v>0</v>
      </c>
    </row>
    <row r="1483" spans="2:9" x14ac:dyDescent="0.35">
      <c r="B1483" s="458" t="str">
        <f t="shared" si="23"/>
        <v>03/03/2019 05:00:00 AM</v>
      </c>
      <c r="C1483" s="458">
        <v>43527</v>
      </c>
      <c r="D1483" s="459">
        <v>0.20833333333333337</v>
      </c>
      <c r="E1483" s="2">
        <f>Electricity!F1508</f>
        <v>0</v>
      </c>
      <c r="F1483" s="2">
        <f>Electricity!G1508</f>
        <v>0</v>
      </c>
      <c r="G1483" s="2">
        <f>Electricity!H1508</f>
        <v>0</v>
      </c>
      <c r="H1483" s="2">
        <f>Electricity!I1508</f>
        <v>0</v>
      </c>
      <c r="I1483" s="2">
        <f>Electricity!J1508</f>
        <v>0</v>
      </c>
    </row>
    <row r="1484" spans="2:9" x14ac:dyDescent="0.35">
      <c r="B1484" s="458" t="str">
        <f t="shared" si="23"/>
        <v>03/03/2019 06:00:00 AM</v>
      </c>
      <c r="C1484" s="458">
        <v>43527</v>
      </c>
      <c r="D1484" s="459">
        <v>0.25</v>
      </c>
      <c r="E1484" s="2">
        <f>Electricity!F1509</f>
        <v>0</v>
      </c>
      <c r="F1484" s="2">
        <f>Electricity!G1509</f>
        <v>0</v>
      </c>
      <c r="G1484" s="2">
        <f>Electricity!H1509</f>
        <v>0</v>
      </c>
      <c r="H1484" s="2">
        <f>Electricity!I1509</f>
        <v>0</v>
      </c>
      <c r="I1484" s="2">
        <f>Electricity!J1509</f>
        <v>0</v>
      </c>
    </row>
    <row r="1485" spans="2:9" x14ac:dyDescent="0.35">
      <c r="B1485" s="458" t="str">
        <f t="shared" si="23"/>
        <v>03/03/2019 07:00:00 AM</v>
      </c>
      <c r="C1485" s="458">
        <v>43527</v>
      </c>
      <c r="D1485" s="459">
        <v>0.29166666666666669</v>
      </c>
      <c r="E1485" s="2">
        <f>Electricity!F1510</f>
        <v>0</v>
      </c>
      <c r="F1485" s="2">
        <f>Electricity!G1510</f>
        <v>0</v>
      </c>
      <c r="G1485" s="2">
        <f>Electricity!H1510</f>
        <v>0</v>
      </c>
      <c r="H1485" s="2">
        <f>Electricity!I1510</f>
        <v>0</v>
      </c>
      <c r="I1485" s="2">
        <f>Electricity!J1510</f>
        <v>0</v>
      </c>
    </row>
    <row r="1486" spans="2:9" x14ac:dyDescent="0.35">
      <c r="B1486" s="458" t="str">
        <f t="shared" si="23"/>
        <v>03/03/2019 08:00:00 AM</v>
      </c>
      <c r="C1486" s="458">
        <v>43527</v>
      </c>
      <c r="D1486" s="459">
        <v>0.33333333333333337</v>
      </c>
      <c r="E1486" s="2">
        <f>Electricity!F1511</f>
        <v>0</v>
      </c>
      <c r="F1486" s="2">
        <f>Electricity!G1511</f>
        <v>0</v>
      </c>
      <c r="G1486" s="2">
        <f>Electricity!H1511</f>
        <v>0</v>
      </c>
      <c r="H1486" s="2">
        <f>Electricity!I1511</f>
        <v>0</v>
      </c>
      <c r="I1486" s="2">
        <f>Electricity!J1511</f>
        <v>0</v>
      </c>
    </row>
    <row r="1487" spans="2:9" x14ac:dyDescent="0.35">
      <c r="B1487" s="458" t="str">
        <f t="shared" ref="B1487:B1550" si="24">CONCATENATE(TEXT(C1487,"mm/dd/yyyy")," ",TEXT(D1487,"hh:mm:ss AM/PM"))</f>
        <v>03/03/2019 09:00:00 AM</v>
      </c>
      <c r="C1487" s="458">
        <v>43527</v>
      </c>
      <c r="D1487" s="459">
        <v>0.375</v>
      </c>
      <c r="E1487" s="2">
        <f>Electricity!F1512</f>
        <v>0</v>
      </c>
      <c r="F1487" s="2">
        <f>Electricity!G1512</f>
        <v>0</v>
      </c>
      <c r="G1487" s="2">
        <f>Electricity!H1512</f>
        <v>0</v>
      </c>
      <c r="H1487" s="2">
        <f>Electricity!I1512</f>
        <v>0</v>
      </c>
      <c r="I1487" s="2">
        <f>Electricity!J1512</f>
        <v>0</v>
      </c>
    </row>
    <row r="1488" spans="2:9" x14ac:dyDescent="0.35">
      <c r="B1488" s="458" t="str">
        <f t="shared" si="24"/>
        <v>03/03/2019 10:00:00 AM</v>
      </c>
      <c r="C1488" s="458">
        <v>43527</v>
      </c>
      <c r="D1488" s="459">
        <v>0.41666666666666669</v>
      </c>
      <c r="E1488" s="2">
        <f>Electricity!F1513</f>
        <v>0</v>
      </c>
      <c r="F1488" s="2">
        <f>Electricity!G1513</f>
        <v>0</v>
      </c>
      <c r="G1488" s="2">
        <f>Electricity!H1513</f>
        <v>0</v>
      </c>
      <c r="H1488" s="2">
        <f>Electricity!I1513</f>
        <v>0</v>
      </c>
      <c r="I1488" s="2">
        <f>Electricity!J1513</f>
        <v>0</v>
      </c>
    </row>
    <row r="1489" spans="2:9" x14ac:dyDescent="0.35">
      <c r="B1489" s="458" t="str">
        <f t="shared" si="24"/>
        <v>03/03/2019 11:00:00 AM</v>
      </c>
      <c r="C1489" s="458">
        <v>43527</v>
      </c>
      <c r="D1489" s="459">
        <v>0.45833333333333337</v>
      </c>
      <c r="E1489" s="2">
        <f>Electricity!F1514</f>
        <v>0</v>
      </c>
      <c r="F1489" s="2">
        <f>Electricity!G1514</f>
        <v>0</v>
      </c>
      <c r="G1489" s="2">
        <f>Electricity!H1514</f>
        <v>0</v>
      </c>
      <c r="H1489" s="2">
        <f>Electricity!I1514</f>
        <v>0</v>
      </c>
      <c r="I1489" s="2">
        <f>Electricity!J1514</f>
        <v>0</v>
      </c>
    </row>
    <row r="1490" spans="2:9" x14ac:dyDescent="0.35">
      <c r="B1490" s="458" t="str">
        <f t="shared" si="24"/>
        <v>03/03/2019 12:00:00 PM</v>
      </c>
      <c r="C1490" s="458">
        <v>43527</v>
      </c>
      <c r="D1490" s="459">
        <v>0.50000000000000011</v>
      </c>
      <c r="E1490" s="2">
        <f>Electricity!F1515</f>
        <v>0</v>
      </c>
      <c r="F1490" s="2">
        <f>Electricity!G1515</f>
        <v>0</v>
      </c>
      <c r="G1490" s="2">
        <f>Electricity!H1515</f>
        <v>0</v>
      </c>
      <c r="H1490" s="2">
        <f>Electricity!I1515</f>
        <v>0</v>
      </c>
      <c r="I1490" s="2">
        <f>Electricity!J1515</f>
        <v>0</v>
      </c>
    </row>
    <row r="1491" spans="2:9" x14ac:dyDescent="0.35">
      <c r="B1491" s="458" t="str">
        <f t="shared" si="24"/>
        <v>03/03/2019 01:00:00 PM</v>
      </c>
      <c r="C1491" s="458">
        <v>43527</v>
      </c>
      <c r="D1491" s="459">
        <v>0.54166666666666674</v>
      </c>
      <c r="E1491" s="2">
        <f>Electricity!F1516</f>
        <v>0</v>
      </c>
      <c r="F1491" s="2">
        <f>Electricity!G1516</f>
        <v>0</v>
      </c>
      <c r="G1491" s="2">
        <f>Electricity!H1516</f>
        <v>0</v>
      </c>
      <c r="H1491" s="2">
        <f>Electricity!I1516</f>
        <v>0</v>
      </c>
      <c r="I1491" s="2">
        <f>Electricity!J1516</f>
        <v>0</v>
      </c>
    </row>
    <row r="1492" spans="2:9" x14ac:dyDescent="0.35">
      <c r="B1492" s="458" t="str">
        <f t="shared" si="24"/>
        <v>03/03/2019 02:00:00 PM</v>
      </c>
      <c r="C1492" s="458">
        <v>43527</v>
      </c>
      <c r="D1492" s="459">
        <v>0.58333333333333337</v>
      </c>
      <c r="E1492" s="2">
        <f>Electricity!F1517</f>
        <v>0</v>
      </c>
      <c r="F1492" s="2">
        <f>Electricity!G1517</f>
        <v>0</v>
      </c>
      <c r="G1492" s="2">
        <f>Electricity!H1517</f>
        <v>0</v>
      </c>
      <c r="H1492" s="2">
        <f>Electricity!I1517</f>
        <v>0</v>
      </c>
      <c r="I1492" s="2">
        <f>Electricity!J1517</f>
        <v>0</v>
      </c>
    </row>
    <row r="1493" spans="2:9" x14ac:dyDescent="0.35">
      <c r="B1493" s="458" t="str">
        <f t="shared" si="24"/>
        <v>03/03/2019 03:00:00 PM</v>
      </c>
      <c r="C1493" s="458">
        <v>43527</v>
      </c>
      <c r="D1493" s="459">
        <v>0.62500000000000011</v>
      </c>
      <c r="E1493" s="2">
        <f>Electricity!F1518</f>
        <v>0</v>
      </c>
      <c r="F1493" s="2">
        <f>Electricity!G1518</f>
        <v>0</v>
      </c>
      <c r="G1493" s="2">
        <f>Electricity!H1518</f>
        <v>0</v>
      </c>
      <c r="H1493" s="2">
        <f>Electricity!I1518</f>
        <v>0</v>
      </c>
      <c r="I1493" s="2">
        <f>Electricity!J1518</f>
        <v>0</v>
      </c>
    </row>
    <row r="1494" spans="2:9" x14ac:dyDescent="0.35">
      <c r="B1494" s="458" t="str">
        <f t="shared" si="24"/>
        <v>03/03/2019 04:00:00 PM</v>
      </c>
      <c r="C1494" s="458">
        <v>43527</v>
      </c>
      <c r="D1494" s="459">
        <v>0.66666666666666674</v>
      </c>
      <c r="E1494" s="2">
        <f>Electricity!F1519</f>
        <v>0</v>
      </c>
      <c r="F1494" s="2">
        <f>Electricity!G1519</f>
        <v>0</v>
      </c>
      <c r="G1494" s="2">
        <f>Electricity!H1519</f>
        <v>0</v>
      </c>
      <c r="H1494" s="2">
        <f>Electricity!I1519</f>
        <v>0</v>
      </c>
      <c r="I1494" s="2">
        <f>Electricity!J1519</f>
        <v>0</v>
      </c>
    </row>
    <row r="1495" spans="2:9" x14ac:dyDescent="0.35">
      <c r="B1495" s="458" t="str">
        <f t="shared" si="24"/>
        <v>03/03/2019 05:00:00 PM</v>
      </c>
      <c r="C1495" s="458">
        <v>43527</v>
      </c>
      <c r="D1495" s="459">
        <v>0.70833333333333337</v>
      </c>
      <c r="E1495" s="2">
        <f>Electricity!F1520</f>
        <v>0</v>
      </c>
      <c r="F1495" s="2">
        <f>Electricity!G1520</f>
        <v>0</v>
      </c>
      <c r="G1495" s="2">
        <f>Electricity!H1520</f>
        <v>0</v>
      </c>
      <c r="H1495" s="2">
        <f>Electricity!I1520</f>
        <v>0</v>
      </c>
      <c r="I1495" s="2">
        <f>Electricity!J1520</f>
        <v>0</v>
      </c>
    </row>
    <row r="1496" spans="2:9" x14ac:dyDescent="0.35">
      <c r="B1496" s="458" t="str">
        <f t="shared" si="24"/>
        <v>03/03/2019 06:00:00 PM</v>
      </c>
      <c r="C1496" s="458">
        <v>43527</v>
      </c>
      <c r="D1496" s="459">
        <v>0.75000000000000011</v>
      </c>
      <c r="E1496" s="2">
        <f>Electricity!F1521</f>
        <v>0</v>
      </c>
      <c r="F1496" s="2">
        <f>Electricity!G1521</f>
        <v>0</v>
      </c>
      <c r="G1496" s="2">
        <f>Electricity!H1521</f>
        <v>0</v>
      </c>
      <c r="H1496" s="2">
        <f>Electricity!I1521</f>
        <v>0</v>
      </c>
      <c r="I1496" s="2">
        <f>Electricity!J1521</f>
        <v>0</v>
      </c>
    </row>
    <row r="1497" spans="2:9" x14ac:dyDescent="0.35">
      <c r="B1497" s="458" t="str">
        <f t="shared" si="24"/>
        <v>03/03/2019 07:00:00 PM</v>
      </c>
      <c r="C1497" s="458">
        <v>43527</v>
      </c>
      <c r="D1497" s="459">
        <v>0.79166666666666674</v>
      </c>
      <c r="E1497" s="2">
        <f>Electricity!F1522</f>
        <v>0</v>
      </c>
      <c r="F1497" s="2">
        <f>Electricity!G1522</f>
        <v>0</v>
      </c>
      <c r="G1497" s="2">
        <f>Electricity!H1522</f>
        <v>0</v>
      </c>
      <c r="H1497" s="2">
        <f>Electricity!I1522</f>
        <v>0</v>
      </c>
      <c r="I1497" s="2">
        <f>Electricity!J1522</f>
        <v>0</v>
      </c>
    </row>
    <row r="1498" spans="2:9" x14ac:dyDescent="0.35">
      <c r="B1498" s="458" t="str">
        <f t="shared" si="24"/>
        <v>03/03/2019 08:00:00 PM</v>
      </c>
      <c r="C1498" s="458">
        <v>43527</v>
      </c>
      <c r="D1498" s="459">
        <v>0.83333333333333337</v>
      </c>
      <c r="E1498" s="2">
        <f>Electricity!F1523</f>
        <v>0</v>
      </c>
      <c r="F1498" s="2">
        <f>Electricity!G1523</f>
        <v>0</v>
      </c>
      <c r="G1498" s="2">
        <f>Electricity!H1523</f>
        <v>0</v>
      </c>
      <c r="H1498" s="2">
        <f>Electricity!I1523</f>
        <v>0</v>
      </c>
      <c r="I1498" s="2">
        <f>Electricity!J1523</f>
        <v>0</v>
      </c>
    </row>
    <row r="1499" spans="2:9" x14ac:dyDescent="0.35">
      <c r="B1499" s="458" t="str">
        <f t="shared" si="24"/>
        <v>03/03/2019 09:00:00 PM</v>
      </c>
      <c r="C1499" s="458">
        <v>43527</v>
      </c>
      <c r="D1499" s="459">
        <v>0.87500000000000011</v>
      </c>
      <c r="E1499" s="2">
        <f>Electricity!F1524</f>
        <v>0</v>
      </c>
      <c r="F1499" s="2">
        <f>Electricity!G1524</f>
        <v>0</v>
      </c>
      <c r="G1499" s="2">
        <f>Electricity!H1524</f>
        <v>0</v>
      </c>
      <c r="H1499" s="2">
        <f>Electricity!I1524</f>
        <v>0</v>
      </c>
      <c r="I1499" s="2">
        <f>Electricity!J1524</f>
        <v>0</v>
      </c>
    </row>
    <row r="1500" spans="2:9" x14ac:dyDescent="0.35">
      <c r="B1500" s="458" t="str">
        <f t="shared" si="24"/>
        <v>03/03/2019 10:00:00 PM</v>
      </c>
      <c r="C1500" s="458">
        <v>43527</v>
      </c>
      <c r="D1500" s="459">
        <v>0.91666666666666674</v>
      </c>
      <c r="E1500" s="2">
        <f>Electricity!F1525</f>
        <v>0</v>
      </c>
      <c r="F1500" s="2">
        <f>Electricity!G1525</f>
        <v>0</v>
      </c>
      <c r="G1500" s="2">
        <f>Electricity!H1525</f>
        <v>0</v>
      </c>
      <c r="H1500" s="2">
        <f>Electricity!I1525</f>
        <v>0</v>
      </c>
      <c r="I1500" s="2">
        <f>Electricity!J1525</f>
        <v>0</v>
      </c>
    </row>
    <row r="1501" spans="2:9" x14ac:dyDescent="0.35">
      <c r="B1501" s="458" t="str">
        <f t="shared" si="24"/>
        <v>03/03/2019 11:00:00 PM</v>
      </c>
      <c r="C1501" s="458">
        <v>43527</v>
      </c>
      <c r="D1501" s="459">
        <v>0.95833333333333337</v>
      </c>
      <c r="E1501" s="2">
        <f>Electricity!F1526</f>
        <v>0</v>
      </c>
      <c r="F1501" s="2">
        <f>Electricity!G1526</f>
        <v>0</v>
      </c>
      <c r="G1501" s="2">
        <f>Electricity!H1526</f>
        <v>0</v>
      </c>
      <c r="H1501" s="2">
        <f>Electricity!I1526</f>
        <v>0</v>
      </c>
      <c r="I1501" s="2">
        <f>Electricity!J1526</f>
        <v>0</v>
      </c>
    </row>
    <row r="1502" spans="2:9" x14ac:dyDescent="0.35">
      <c r="B1502" s="458" t="str">
        <f t="shared" si="24"/>
        <v>03/04/2019 12:00:00 AM</v>
      </c>
      <c r="C1502" s="458">
        <v>43528</v>
      </c>
      <c r="D1502" s="459">
        <v>3.1225022567582528E-17</v>
      </c>
      <c r="E1502" s="2">
        <f>Electricity!F1527</f>
        <v>0</v>
      </c>
      <c r="F1502" s="2">
        <f>Electricity!G1527</f>
        <v>0</v>
      </c>
      <c r="G1502" s="2">
        <f>Electricity!H1527</f>
        <v>0</v>
      </c>
      <c r="H1502" s="2">
        <f>Electricity!I1527</f>
        <v>0</v>
      </c>
      <c r="I1502" s="2">
        <f>Electricity!J1527</f>
        <v>0</v>
      </c>
    </row>
    <row r="1503" spans="2:9" x14ac:dyDescent="0.35">
      <c r="B1503" s="458" t="str">
        <f t="shared" si="24"/>
        <v>03/04/2019 01:00:00 AM</v>
      </c>
      <c r="C1503" s="458">
        <v>43528</v>
      </c>
      <c r="D1503" s="459">
        <v>4.1666666666666699E-2</v>
      </c>
      <c r="E1503" s="2">
        <f>Electricity!F1528</f>
        <v>0</v>
      </c>
      <c r="F1503" s="2">
        <f>Electricity!G1528</f>
        <v>0</v>
      </c>
      <c r="G1503" s="2">
        <f>Electricity!H1528</f>
        <v>0</v>
      </c>
      <c r="H1503" s="2">
        <f>Electricity!I1528</f>
        <v>0</v>
      </c>
      <c r="I1503" s="2">
        <f>Electricity!J1528</f>
        <v>0</v>
      </c>
    </row>
    <row r="1504" spans="2:9" x14ac:dyDescent="0.35">
      <c r="B1504" s="458" t="str">
        <f t="shared" si="24"/>
        <v>03/04/2019 02:00:00 AM</v>
      </c>
      <c r="C1504" s="458">
        <v>43528</v>
      </c>
      <c r="D1504" s="459">
        <v>8.333333333333337E-2</v>
      </c>
      <c r="E1504" s="2">
        <f>Electricity!F1529</f>
        <v>0</v>
      </c>
      <c r="F1504" s="2">
        <f>Electricity!G1529</f>
        <v>0</v>
      </c>
      <c r="G1504" s="2">
        <f>Electricity!H1529</f>
        <v>0</v>
      </c>
      <c r="H1504" s="2">
        <f>Electricity!I1529</f>
        <v>0</v>
      </c>
      <c r="I1504" s="2">
        <f>Electricity!J1529</f>
        <v>0</v>
      </c>
    </row>
    <row r="1505" spans="2:9" x14ac:dyDescent="0.35">
      <c r="B1505" s="458" t="str">
        <f t="shared" si="24"/>
        <v>03/04/2019 03:00:00 AM</v>
      </c>
      <c r="C1505" s="458">
        <v>43528</v>
      </c>
      <c r="D1505" s="459">
        <v>0.12500000000000006</v>
      </c>
      <c r="E1505" s="2">
        <f>Electricity!F1530</f>
        <v>0</v>
      </c>
      <c r="F1505" s="2">
        <f>Electricity!G1530</f>
        <v>0</v>
      </c>
      <c r="G1505" s="2">
        <f>Electricity!H1530</f>
        <v>0</v>
      </c>
      <c r="H1505" s="2">
        <f>Electricity!I1530</f>
        <v>0</v>
      </c>
      <c r="I1505" s="2">
        <f>Electricity!J1530</f>
        <v>0</v>
      </c>
    </row>
    <row r="1506" spans="2:9" x14ac:dyDescent="0.35">
      <c r="B1506" s="458" t="str">
        <f t="shared" si="24"/>
        <v>03/04/2019 04:00:00 AM</v>
      </c>
      <c r="C1506" s="458">
        <v>43528</v>
      </c>
      <c r="D1506" s="459">
        <v>0.16666666666666669</v>
      </c>
      <c r="E1506" s="2">
        <f>Electricity!F1531</f>
        <v>0</v>
      </c>
      <c r="F1506" s="2">
        <f>Electricity!G1531</f>
        <v>0</v>
      </c>
      <c r="G1506" s="2">
        <f>Electricity!H1531</f>
        <v>0</v>
      </c>
      <c r="H1506" s="2">
        <f>Electricity!I1531</f>
        <v>0</v>
      </c>
      <c r="I1506" s="2">
        <f>Electricity!J1531</f>
        <v>0</v>
      </c>
    </row>
    <row r="1507" spans="2:9" x14ac:dyDescent="0.35">
      <c r="B1507" s="458" t="str">
        <f t="shared" si="24"/>
        <v>03/04/2019 05:00:00 AM</v>
      </c>
      <c r="C1507" s="458">
        <v>43528</v>
      </c>
      <c r="D1507" s="459">
        <v>0.20833333333333337</v>
      </c>
      <c r="E1507" s="2">
        <f>Electricity!F1532</f>
        <v>0</v>
      </c>
      <c r="F1507" s="2">
        <f>Electricity!G1532</f>
        <v>0</v>
      </c>
      <c r="G1507" s="2">
        <f>Electricity!H1532</f>
        <v>0</v>
      </c>
      <c r="H1507" s="2">
        <f>Electricity!I1532</f>
        <v>0</v>
      </c>
      <c r="I1507" s="2">
        <f>Electricity!J1532</f>
        <v>0</v>
      </c>
    </row>
    <row r="1508" spans="2:9" x14ac:dyDescent="0.35">
      <c r="B1508" s="458" t="str">
        <f t="shared" si="24"/>
        <v>03/04/2019 06:00:00 AM</v>
      </c>
      <c r="C1508" s="458">
        <v>43528</v>
      </c>
      <c r="D1508" s="459">
        <v>0.25</v>
      </c>
      <c r="E1508" s="2">
        <f>Electricity!F1533</f>
        <v>0</v>
      </c>
      <c r="F1508" s="2">
        <f>Electricity!G1533</f>
        <v>0</v>
      </c>
      <c r="G1508" s="2">
        <f>Electricity!H1533</f>
        <v>0</v>
      </c>
      <c r="H1508" s="2">
        <f>Electricity!I1533</f>
        <v>0</v>
      </c>
      <c r="I1508" s="2">
        <f>Electricity!J1533</f>
        <v>0</v>
      </c>
    </row>
    <row r="1509" spans="2:9" x14ac:dyDescent="0.35">
      <c r="B1509" s="458" t="str">
        <f t="shared" si="24"/>
        <v>03/04/2019 07:00:00 AM</v>
      </c>
      <c r="C1509" s="458">
        <v>43528</v>
      </c>
      <c r="D1509" s="459">
        <v>0.29166666666666669</v>
      </c>
      <c r="E1509" s="2">
        <f>Electricity!F1534</f>
        <v>0</v>
      </c>
      <c r="F1509" s="2">
        <f>Electricity!G1534</f>
        <v>0</v>
      </c>
      <c r="G1509" s="2">
        <f>Electricity!H1534</f>
        <v>0</v>
      </c>
      <c r="H1509" s="2">
        <f>Electricity!I1534</f>
        <v>0</v>
      </c>
      <c r="I1509" s="2">
        <f>Electricity!J1534</f>
        <v>0</v>
      </c>
    </row>
    <row r="1510" spans="2:9" x14ac:dyDescent="0.35">
      <c r="B1510" s="458" t="str">
        <f t="shared" si="24"/>
        <v>03/04/2019 08:00:00 AM</v>
      </c>
      <c r="C1510" s="458">
        <v>43528</v>
      </c>
      <c r="D1510" s="459">
        <v>0.33333333333333337</v>
      </c>
      <c r="E1510" s="2">
        <f>Electricity!F1535</f>
        <v>0</v>
      </c>
      <c r="F1510" s="2">
        <f>Electricity!G1535</f>
        <v>0</v>
      </c>
      <c r="G1510" s="2">
        <f>Electricity!H1535</f>
        <v>0</v>
      </c>
      <c r="H1510" s="2">
        <f>Electricity!I1535</f>
        <v>0</v>
      </c>
      <c r="I1510" s="2">
        <f>Electricity!J1535</f>
        <v>0</v>
      </c>
    </row>
    <row r="1511" spans="2:9" x14ac:dyDescent="0.35">
      <c r="B1511" s="458" t="str">
        <f t="shared" si="24"/>
        <v>03/04/2019 09:00:00 AM</v>
      </c>
      <c r="C1511" s="458">
        <v>43528</v>
      </c>
      <c r="D1511" s="459">
        <v>0.375</v>
      </c>
      <c r="E1511" s="2">
        <f>Electricity!F1536</f>
        <v>0</v>
      </c>
      <c r="F1511" s="2">
        <f>Electricity!G1536</f>
        <v>0</v>
      </c>
      <c r="G1511" s="2">
        <f>Electricity!H1536</f>
        <v>0</v>
      </c>
      <c r="H1511" s="2">
        <f>Electricity!I1536</f>
        <v>0</v>
      </c>
      <c r="I1511" s="2">
        <f>Electricity!J1536</f>
        <v>0</v>
      </c>
    </row>
    <row r="1512" spans="2:9" x14ac:dyDescent="0.35">
      <c r="B1512" s="458" t="str">
        <f t="shared" si="24"/>
        <v>03/04/2019 10:00:00 AM</v>
      </c>
      <c r="C1512" s="458">
        <v>43528</v>
      </c>
      <c r="D1512" s="459">
        <v>0.41666666666666669</v>
      </c>
      <c r="E1512" s="2">
        <f>Electricity!F1537</f>
        <v>0</v>
      </c>
      <c r="F1512" s="2">
        <f>Electricity!G1537</f>
        <v>0</v>
      </c>
      <c r="G1512" s="2">
        <f>Electricity!H1537</f>
        <v>0</v>
      </c>
      <c r="H1512" s="2">
        <f>Electricity!I1537</f>
        <v>0</v>
      </c>
      <c r="I1512" s="2">
        <f>Electricity!J1537</f>
        <v>0</v>
      </c>
    </row>
    <row r="1513" spans="2:9" x14ac:dyDescent="0.35">
      <c r="B1513" s="458" t="str">
        <f t="shared" si="24"/>
        <v>03/04/2019 11:00:00 AM</v>
      </c>
      <c r="C1513" s="458">
        <v>43528</v>
      </c>
      <c r="D1513" s="459">
        <v>0.45833333333333337</v>
      </c>
      <c r="E1513" s="2">
        <f>Electricity!F1538</f>
        <v>0</v>
      </c>
      <c r="F1513" s="2">
        <f>Electricity!G1538</f>
        <v>0</v>
      </c>
      <c r="G1513" s="2">
        <f>Electricity!H1538</f>
        <v>0</v>
      </c>
      <c r="H1513" s="2">
        <f>Electricity!I1538</f>
        <v>0</v>
      </c>
      <c r="I1513" s="2">
        <f>Electricity!J1538</f>
        <v>0</v>
      </c>
    </row>
    <row r="1514" spans="2:9" x14ac:dyDescent="0.35">
      <c r="B1514" s="458" t="str">
        <f t="shared" si="24"/>
        <v>03/04/2019 12:00:00 PM</v>
      </c>
      <c r="C1514" s="458">
        <v>43528</v>
      </c>
      <c r="D1514" s="459">
        <v>0.50000000000000011</v>
      </c>
      <c r="E1514" s="2">
        <f>Electricity!F1539</f>
        <v>0</v>
      </c>
      <c r="F1514" s="2">
        <f>Electricity!G1539</f>
        <v>0</v>
      </c>
      <c r="G1514" s="2">
        <f>Electricity!H1539</f>
        <v>0</v>
      </c>
      <c r="H1514" s="2">
        <f>Electricity!I1539</f>
        <v>0</v>
      </c>
      <c r="I1514" s="2">
        <f>Electricity!J1539</f>
        <v>0</v>
      </c>
    </row>
    <row r="1515" spans="2:9" x14ac:dyDescent="0.35">
      <c r="B1515" s="458" t="str">
        <f t="shared" si="24"/>
        <v>03/04/2019 01:00:00 PM</v>
      </c>
      <c r="C1515" s="458">
        <v>43528</v>
      </c>
      <c r="D1515" s="459">
        <v>0.54166666666666674</v>
      </c>
      <c r="E1515" s="2">
        <f>Electricity!F1540</f>
        <v>0</v>
      </c>
      <c r="F1515" s="2">
        <f>Electricity!G1540</f>
        <v>0</v>
      </c>
      <c r="G1515" s="2">
        <f>Electricity!H1540</f>
        <v>0</v>
      </c>
      <c r="H1515" s="2">
        <f>Electricity!I1540</f>
        <v>0</v>
      </c>
      <c r="I1515" s="2">
        <f>Electricity!J1540</f>
        <v>0</v>
      </c>
    </row>
    <row r="1516" spans="2:9" x14ac:dyDescent="0.35">
      <c r="B1516" s="458" t="str">
        <f t="shared" si="24"/>
        <v>03/04/2019 02:00:00 PM</v>
      </c>
      <c r="C1516" s="458">
        <v>43528</v>
      </c>
      <c r="D1516" s="459">
        <v>0.58333333333333337</v>
      </c>
      <c r="E1516" s="2">
        <f>Electricity!F1541</f>
        <v>0</v>
      </c>
      <c r="F1516" s="2">
        <f>Electricity!G1541</f>
        <v>0</v>
      </c>
      <c r="G1516" s="2">
        <f>Electricity!H1541</f>
        <v>0</v>
      </c>
      <c r="H1516" s="2">
        <f>Electricity!I1541</f>
        <v>0</v>
      </c>
      <c r="I1516" s="2">
        <f>Electricity!J1541</f>
        <v>0</v>
      </c>
    </row>
    <row r="1517" spans="2:9" x14ac:dyDescent="0.35">
      <c r="B1517" s="458" t="str">
        <f t="shared" si="24"/>
        <v>03/04/2019 03:00:00 PM</v>
      </c>
      <c r="C1517" s="458">
        <v>43528</v>
      </c>
      <c r="D1517" s="459">
        <v>0.62500000000000011</v>
      </c>
      <c r="E1517" s="2">
        <f>Electricity!F1542</f>
        <v>0</v>
      </c>
      <c r="F1517" s="2">
        <f>Electricity!G1542</f>
        <v>0</v>
      </c>
      <c r="G1517" s="2">
        <f>Electricity!H1542</f>
        <v>0</v>
      </c>
      <c r="H1517" s="2">
        <f>Electricity!I1542</f>
        <v>0</v>
      </c>
      <c r="I1517" s="2">
        <f>Electricity!J1542</f>
        <v>0</v>
      </c>
    </row>
    <row r="1518" spans="2:9" x14ac:dyDescent="0.35">
      <c r="B1518" s="458" t="str">
        <f t="shared" si="24"/>
        <v>03/04/2019 04:00:00 PM</v>
      </c>
      <c r="C1518" s="458">
        <v>43528</v>
      </c>
      <c r="D1518" s="459">
        <v>0.66666666666666674</v>
      </c>
      <c r="E1518" s="2">
        <f>Electricity!F1543</f>
        <v>0</v>
      </c>
      <c r="F1518" s="2">
        <f>Electricity!G1543</f>
        <v>0</v>
      </c>
      <c r="G1518" s="2">
        <f>Electricity!H1543</f>
        <v>0</v>
      </c>
      <c r="H1518" s="2">
        <f>Electricity!I1543</f>
        <v>0</v>
      </c>
      <c r="I1518" s="2">
        <f>Electricity!J1543</f>
        <v>0</v>
      </c>
    </row>
    <row r="1519" spans="2:9" x14ac:dyDescent="0.35">
      <c r="B1519" s="458" t="str">
        <f t="shared" si="24"/>
        <v>03/04/2019 05:00:00 PM</v>
      </c>
      <c r="C1519" s="458">
        <v>43528</v>
      </c>
      <c r="D1519" s="459">
        <v>0.70833333333333337</v>
      </c>
      <c r="E1519" s="2">
        <f>Electricity!F1544</f>
        <v>0</v>
      </c>
      <c r="F1519" s="2">
        <f>Electricity!G1544</f>
        <v>0</v>
      </c>
      <c r="G1519" s="2">
        <f>Electricity!H1544</f>
        <v>0</v>
      </c>
      <c r="H1519" s="2">
        <f>Electricity!I1544</f>
        <v>0</v>
      </c>
      <c r="I1519" s="2">
        <f>Electricity!J1544</f>
        <v>0</v>
      </c>
    </row>
    <row r="1520" spans="2:9" x14ac:dyDescent="0.35">
      <c r="B1520" s="458" t="str">
        <f t="shared" si="24"/>
        <v>03/04/2019 06:00:00 PM</v>
      </c>
      <c r="C1520" s="458">
        <v>43528</v>
      </c>
      <c r="D1520" s="459">
        <v>0.75000000000000011</v>
      </c>
      <c r="E1520" s="2">
        <f>Electricity!F1545</f>
        <v>0</v>
      </c>
      <c r="F1520" s="2">
        <f>Electricity!G1545</f>
        <v>0</v>
      </c>
      <c r="G1520" s="2">
        <f>Electricity!H1545</f>
        <v>0</v>
      </c>
      <c r="H1520" s="2">
        <f>Electricity!I1545</f>
        <v>0</v>
      </c>
      <c r="I1520" s="2">
        <f>Electricity!J1545</f>
        <v>0</v>
      </c>
    </row>
    <row r="1521" spans="2:9" x14ac:dyDescent="0.35">
      <c r="B1521" s="458" t="str">
        <f t="shared" si="24"/>
        <v>03/04/2019 07:00:00 PM</v>
      </c>
      <c r="C1521" s="458">
        <v>43528</v>
      </c>
      <c r="D1521" s="459">
        <v>0.79166666666666674</v>
      </c>
      <c r="E1521" s="2">
        <f>Electricity!F1546</f>
        <v>0</v>
      </c>
      <c r="F1521" s="2">
        <f>Electricity!G1546</f>
        <v>0</v>
      </c>
      <c r="G1521" s="2">
        <f>Electricity!H1546</f>
        <v>0</v>
      </c>
      <c r="H1521" s="2">
        <f>Electricity!I1546</f>
        <v>0</v>
      </c>
      <c r="I1521" s="2">
        <f>Electricity!J1546</f>
        <v>0</v>
      </c>
    </row>
    <row r="1522" spans="2:9" x14ac:dyDescent="0.35">
      <c r="B1522" s="458" t="str">
        <f t="shared" si="24"/>
        <v>03/04/2019 08:00:00 PM</v>
      </c>
      <c r="C1522" s="458">
        <v>43528</v>
      </c>
      <c r="D1522" s="459">
        <v>0.83333333333333337</v>
      </c>
      <c r="E1522" s="2">
        <f>Electricity!F1547</f>
        <v>0</v>
      </c>
      <c r="F1522" s="2">
        <f>Electricity!G1547</f>
        <v>0</v>
      </c>
      <c r="G1522" s="2">
        <f>Electricity!H1547</f>
        <v>0</v>
      </c>
      <c r="H1522" s="2">
        <f>Electricity!I1547</f>
        <v>0</v>
      </c>
      <c r="I1522" s="2">
        <f>Electricity!J1547</f>
        <v>0</v>
      </c>
    </row>
    <row r="1523" spans="2:9" x14ac:dyDescent="0.35">
      <c r="B1523" s="458" t="str">
        <f t="shared" si="24"/>
        <v>03/04/2019 09:00:00 PM</v>
      </c>
      <c r="C1523" s="458">
        <v>43528</v>
      </c>
      <c r="D1523" s="459">
        <v>0.87500000000000011</v>
      </c>
      <c r="E1523" s="2">
        <f>Electricity!F1548</f>
        <v>0</v>
      </c>
      <c r="F1523" s="2">
        <f>Electricity!G1548</f>
        <v>0</v>
      </c>
      <c r="G1523" s="2">
        <f>Electricity!H1548</f>
        <v>0</v>
      </c>
      <c r="H1523" s="2">
        <f>Electricity!I1548</f>
        <v>0</v>
      </c>
      <c r="I1523" s="2">
        <f>Electricity!J1548</f>
        <v>0</v>
      </c>
    </row>
    <row r="1524" spans="2:9" x14ac:dyDescent="0.35">
      <c r="B1524" s="458" t="str">
        <f t="shared" si="24"/>
        <v>03/04/2019 10:00:00 PM</v>
      </c>
      <c r="C1524" s="458">
        <v>43528</v>
      </c>
      <c r="D1524" s="459">
        <v>0.91666666666666674</v>
      </c>
      <c r="E1524" s="2">
        <f>Electricity!F1549</f>
        <v>0</v>
      </c>
      <c r="F1524" s="2">
        <f>Electricity!G1549</f>
        <v>0</v>
      </c>
      <c r="G1524" s="2">
        <f>Electricity!H1549</f>
        <v>0</v>
      </c>
      <c r="H1524" s="2">
        <f>Electricity!I1549</f>
        <v>0</v>
      </c>
      <c r="I1524" s="2">
        <f>Electricity!J1549</f>
        <v>0</v>
      </c>
    </row>
    <row r="1525" spans="2:9" x14ac:dyDescent="0.35">
      <c r="B1525" s="458" t="str">
        <f t="shared" si="24"/>
        <v>03/04/2019 11:00:00 PM</v>
      </c>
      <c r="C1525" s="458">
        <v>43528</v>
      </c>
      <c r="D1525" s="459">
        <v>0.95833333333333337</v>
      </c>
      <c r="E1525" s="2">
        <f>Electricity!F1550</f>
        <v>0</v>
      </c>
      <c r="F1525" s="2">
        <f>Electricity!G1550</f>
        <v>0</v>
      </c>
      <c r="G1525" s="2">
        <f>Electricity!H1550</f>
        <v>0</v>
      </c>
      <c r="H1525" s="2">
        <f>Electricity!I1550</f>
        <v>0</v>
      </c>
      <c r="I1525" s="2">
        <f>Electricity!J1550</f>
        <v>0</v>
      </c>
    </row>
    <row r="1526" spans="2:9" x14ac:dyDescent="0.35">
      <c r="B1526" s="458" t="str">
        <f t="shared" si="24"/>
        <v>03/05/2019 12:00:00 AM</v>
      </c>
      <c r="C1526" s="458">
        <v>43529</v>
      </c>
      <c r="D1526" s="459">
        <v>3.1225022567582528E-17</v>
      </c>
      <c r="E1526" s="2">
        <f>Electricity!F1551</f>
        <v>0</v>
      </c>
      <c r="F1526" s="2">
        <f>Electricity!G1551</f>
        <v>0</v>
      </c>
      <c r="G1526" s="2">
        <f>Electricity!H1551</f>
        <v>0</v>
      </c>
      <c r="H1526" s="2">
        <f>Electricity!I1551</f>
        <v>0</v>
      </c>
      <c r="I1526" s="2">
        <f>Electricity!J1551</f>
        <v>0</v>
      </c>
    </row>
    <row r="1527" spans="2:9" x14ac:dyDescent="0.35">
      <c r="B1527" s="458" t="str">
        <f t="shared" si="24"/>
        <v>03/05/2019 01:00:00 AM</v>
      </c>
      <c r="C1527" s="458">
        <v>43529</v>
      </c>
      <c r="D1527" s="459">
        <v>4.1666666666666699E-2</v>
      </c>
      <c r="E1527" s="2">
        <f>Electricity!F1552</f>
        <v>0</v>
      </c>
      <c r="F1527" s="2">
        <f>Electricity!G1552</f>
        <v>0</v>
      </c>
      <c r="G1527" s="2">
        <f>Electricity!H1552</f>
        <v>0</v>
      </c>
      <c r="H1527" s="2">
        <f>Electricity!I1552</f>
        <v>0</v>
      </c>
      <c r="I1527" s="2">
        <f>Electricity!J1552</f>
        <v>0</v>
      </c>
    </row>
    <row r="1528" spans="2:9" x14ac:dyDescent="0.35">
      <c r="B1528" s="458" t="str">
        <f t="shared" si="24"/>
        <v>03/05/2019 02:00:00 AM</v>
      </c>
      <c r="C1528" s="458">
        <v>43529</v>
      </c>
      <c r="D1528" s="459">
        <v>8.333333333333337E-2</v>
      </c>
      <c r="E1528" s="2">
        <f>Electricity!F1553</f>
        <v>0</v>
      </c>
      <c r="F1528" s="2">
        <f>Electricity!G1553</f>
        <v>0</v>
      </c>
      <c r="G1528" s="2">
        <f>Electricity!H1553</f>
        <v>0</v>
      </c>
      <c r="H1528" s="2">
        <f>Electricity!I1553</f>
        <v>0</v>
      </c>
      <c r="I1528" s="2">
        <f>Electricity!J1553</f>
        <v>0</v>
      </c>
    </row>
    <row r="1529" spans="2:9" x14ac:dyDescent="0.35">
      <c r="B1529" s="458" t="str">
        <f t="shared" si="24"/>
        <v>03/05/2019 03:00:00 AM</v>
      </c>
      <c r="C1529" s="458">
        <v>43529</v>
      </c>
      <c r="D1529" s="459">
        <v>0.12500000000000006</v>
      </c>
      <c r="E1529" s="2">
        <f>Electricity!F1554</f>
        <v>0</v>
      </c>
      <c r="F1529" s="2">
        <f>Electricity!G1554</f>
        <v>0</v>
      </c>
      <c r="G1529" s="2">
        <f>Electricity!H1554</f>
        <v>0</v>
      </c>
      <c r="H1529" s="2">
        <f>Electricity!I1554</f>
        <v>0</v>
      </c>
      <c r="I1529" s="2">
        <f>Electricity!J1554</f>
        <v>0</v>
      </c>
    </row>
    <row r="1530" spans="2:9" x14ac:dyDescent="0.35">
      <c r="B1530" s="458" t="str">
        <f t="shared" si="24"/>
        <v>03/05/2019 04:00:00 AM</v>
      </c>
      <c r="C1530" s="458">
        <v>43529</v>
      </c>
      <c r="D1530" s="459">
        <v>0.16666666666666669</v>
      </c>
      <c r="E1530" s="2">
        <f>Electricity!F1555</f>
        <v>0</v>
      </c>
      <c r="F1530" s="2">
        <f>Electricity!G1555</f>
        <v>0</v>
      </c>
      <c r="G1530" s="2">
        <f>Electricity!H1555</f>
        <v>0</v>
      </c>
      <c r="H1530" s="2">
        <f>Electricity!I1555</f>
        <v>0</v>
      </c>
      <c r="I1530" s="2">
        <f>Electricity!J1555</f>
        <v>0</v>
      </c>
    </row>
    <row r="1531" spans="2:9" x14ac:dyDescent="0.35">
      <c r="B1531" s="458" t="str">
        <f t="shared" si="24"/>
        <v>03/05/2019 05:00:00 AM</v>
      </c>
      <c r="C1531" s="458">
        <v>43529</v>
      </c>
      <c r="D1531" s="459">
        <v>0.20833333333333337</v>
      </c>
      <c r="E1531" s="2">
        <f>Electricity!F1556</f>
        <v>0</v>
      </c>
      <c r="F1531" s="2">
        <f>Electricity!G1556</f>
        <v>0</v>
      </c>
      <c r="G1531" s="2">
        <f>Electricity!H1556</f>
        <v>0</v>
      </c>
      <c r="H1531" s="2">
        <f>Electricity!I1556</f>
        <v>0</v>
      </c>
      <c r="I1531" s="2">
        <f>Electricity!J1556</f>
        <v>0</v>
      </c>
    </row>
    <row r="1532" spans="2:9" x14ac:dyDescent="0.35">
      <c r="B1532" s="458" t="str">
        <f t="shared" si="24"/>
        <v>03/05/2019 06:00:00 AM</v>
      </c>
      <c r="C1532" s="458">
        <v>43529</v>
      </c>
      <c r="D1532" s="459">
        <v>0.25</v>
      </c>
      <c r="E1532" s="2">
        <f>Electricity!F1557</f>
        <v>0</v>
      </c>
      <c r="F1532" s="2">
        <f>Electricity!G1557</f>
        <v>0</v>
      </c>
      <c r="G1532" s="2">
        <f>Electricity!H1557</f>
        <v>0</v>
      </c>
      <c r="H1532" s="2">
        <f>Electricity!I1557</f>
        <v>0</v>
      </c>
      <c r="I1532" s="2">
        <f>Electricity!J1557</f>
        <v>0</v>
      </c>
    </row>
    <row r="1533" spans="2:9" x14ac:dyDescent="0.35">
      <c r="B1533" s="458" t="str">
        <f t="shared" si="24"/>
        <v>03/05/2019 07:00:00 AM</v>
      </c>
      <c r="C1533" s="458">
        <v>43529</v>
      </c>
      <c r="D1533" s="459">
        <v>0.29166666666666669</v>
      </c>
      <c r="E1533" s="2">
        <f>Electricity!F1558</f>
        <v>0</v>
      </c>
      <c r="F1533" s="2">
        <f>Electricity!G1558</f>
        <v>0</v>
      </c>
      <c r="G1533" s="2">
        <f>Electricity!H1558</f>
        <v>0</v>
      </c>
      <c r="H1533" s="2">
        <f>Electricity!I1558</f>
        <v>0</v>
      </c>
      <c r="I1533" s="2">
        <f>Electricity!J1558</f>
        <v>0</v>
      </c>
    </row>
    <row r="1534" spans="2:9" x14ac:dyDescent="0.35">
      <c r="B1534" s="458" t="str">
        <f t="shared" si="24"/>
        <v>03/05/2019 08:00:00 AM</v>
      </c>
      <c r="C1534" s="458">
        <v>43529</v>
      </c>
      <c r="D1534" s="459">
        <v>0.33333333333333337</v>
      </c>
      <c r="E1534" s="2">
        <f>Electricity!F1559</f>
        <v>0</v>
      </c>
      <c r="F1534" s="2">
        <f>Electricity!G1559</f>
        <v>0</v>
      </c>
      <c r="G1534" s="2">
        <f>Electricity!H1559</f>
        <v>0</v>
      </c>
      <c r="H1534" s="2">
        <f>Electricity!I1559</f>
        <v>0</v>
      </c>
      <c r="I1534" s="2">
        <f>Electricity!J1559</f>
        <v>0</v>
      </c>
    </row>
    <row r="1535" spans="2:9" x14ac:dyDescent="0.35">
      <c r="B1535" s="458" t="str">
        <f t="shared" si="24"/>
        <v>03/05/2019 09:00:00 AM</v>
      </c>
      <c r="C1535" s="458">
        <v>43529</v>
      </c>
      <c r="D1535" s="459">
        <v>0.375</v>
      </c>
      <c r="E1535" s="2">
        <f>Electricity!F1560</f>
        <v>0</v>
      </c>
      <c r="F1535" s="2">
        <f>Electricity!G1560</f>
        <v>0</v>
      </c>
      <c r="G1535" s="2">
        <f>Electricity!H1560</f>
        <v>0</v>
      </c>
      <c r="H1535" s="2">
        <f>Electricity!I1560</f>
        <v>0</v>
      </c>
      <c r="I1535" s="2">
        <f>Electricity!J1560</f>
        <v>0</v>
      </c>
    </row>
    <row r="1536" spans="2:9" x14ac:dyDescent="0.35">
      <c r="B1536" s="458" t="str">
        <f t="shared" si="24"/>
        <v>03/05/2019 10:00:00 AM</v>
      </c>
      <c r="C1536" s="458">
        <v>43529</v>
      </c>
      <c r="D1536" s="459">
        <v>0.41666666666666669</v>
      </c>
      <c r="E1536" s="2">
        <f>Electricity!F1561</f>
        <v>0</v>
      </c>
      <c r="F1536" s="2">
        <f>Electricity!G1561</f>
        <v>0</v>
      </c>
      <c r="G1536" s="2">
        <f>Electricity!H1561</f>
        <v>0</v>
      </c>
      <c r="H1536" s="2">
        <f>Electricity!I1561</f>
        <v>0</v>
      </c>
      <c r="I1536" s="2">
        <f>Electricity!J1561</f>
        <v>0</v>
      </c>
    </row>
    <row r="1537" spans="2:9" x14ac:dyDescent="0.35">
      <c r="B1537" s="458" t="str">
        <f t="shared" si="24"/>
        <v>03/05/2019 11:00:00 AM</v>
      </c>
      <c r="C1537" s="458">
        <v>43529</v>
      </c>
      <c r="D1537" s="459">
        <v>0.45833333333333337</v>
      </c>
      <c r="E1537" s="2">
        <f>Electricity!F1562</f>
        <v>0</v>
      </c>
      <c r="F1537" s="2">
        <f>Electricity!G1562</f>
        <v>0</v>
      </c>
      <c r="G1537" s="2">
        <f>Electricity!H1562</f>
        <v>0</v>
      </c>
      <c r="H1537" s="2">
        <f>Electricity!I1562</f>
        <v>0</v>
      </c>
      <c r="I1537" s="2">
        <f>Electricity!J1562</f>
        <v>0</v>
      </c>
    </row>
    <row r="1538" spans="2:9" x14ac:dyDescent="0.35">
      <c r="B1538" s="458" t="str">
        <f t="shared" si="24"/>
        <v>03/05/2019 12:00:00 PM</v>
      </c>
      <c r="C1538" s="458">
        <v>43529</v>
      </c>
      <c r="D1538" s="459">
        <v>0.50000000000000011</v>
      </c>
      <c r="E1538" s="2">
        <f>Electricity!F1563</f>
        <v>0</v>
      </c>
      <c r="F1538" s="2">
        <f>Electricity!G1563</f>
        <v>0</v>
      </c>
      <c r="G1538" s="2">
        <f>Electricity!H1563</f>
        <v>0</v>
      </c>
      <c r="H1538" s="2">
        <f>Electricity!I1563</f>
        <v>0</v>
      </c>
      <c r="I1538" s="2">
        <f>Electricity!J1563</f>
        <v>0</v>
      </c>
    </row>
    <row r="1539" spans="2:9" x14ac:dyDescent="0.35">
      <c r="B1539" s="458" t="str">
        <f t="shared" si="24"/>
        <v>03/05/2019 01:00:00 PM</v>
      </c>
      <c r="C1539" s="458">
        <v>43529</v>
      </c>
      <c r="D1539" s="459">
        <v>0.54166666666666674</v>
      </c>
      <c r="E1539" s="2">
        <f>Electricity!F1564</f>
        <v>0</v>
      </c>
      <c r="F1539" s="2">
        <f>Electricity!G1564</f>
        <v>0</v>
      </c>
      <c r="G1539" s="2">
        <f>Electricity!H1564</f>
        <v>0</v>
      </c>
      <c r="H1539" s="2">
        <f>Electricity!I1564</f>
        <v>0</v>
      </c>
      <c r="I1539" s="2">
        <f>Electricity!J1564</f>
        <v>0</v>
      </c>
    </row>
    <row r="1540" spans="2:9" x14ac:dyDescent="0.35">
      <c r="B1540" s="458" t="str">
        <f t="shared" si="24"/>
        <v>03/05/2019 02:00:00 PM</v>
      </c>
      <c r="C1540" s="458">
        <v>43529</v>
      </c>
      <c r="D1540" s="459">
        <v>0.58333333333333337</v>
      </c>
      <c r="E1540" s="2">
        <f>Electricity!F1565</f>
        <v>0</v>
      </c>
      <c r="F1540" s="2">
        <f>Electricity!G1565</f>
        <v>0</v>
      </c>
      <c r="G1540" s="2">
        <f>Electricity!H1565</f>
        <v>0</v>
      </c>
      <c r="H1540" s="2">
        <f>Electricity!I1565</f>
        <v>0</v>
      </c>
      <c r="I1540" s="2">
        <f>Electricity!J1565</f>
        <v>0</v>
      </c>
    </row>
    <row r="1541" spans="2:9" x14ac:dyDescent="0.35">
      <c r="B1541" s="458" t="str">
        <f t="shared" si="24"/>
        <v>03/05/2019 03:00:00 PM</v>
      </c>
      <c r="C1541" s="458">
        <v>43529</v>
      </c>
      <c r="D1541" s="459">
        <v>0.62500000000000011</v>
      </c>
      <c r="E1541" s="2">
        <f>Electricity!F1566</f>
        <v>0</v>
      </c>
      <c r="F1541" s="2">
        <f>Electricity!G1566</f>
        <v>0</v>
      </c>
      <c r="G1541" s="2">
        <f>Electricity!H1566</f>
        <v>0</v>
      </c>
      <c r="H1541" s="2">
        <f>Electricity!I1566</f>
        <v>0</v>
      </c>
      <c r="I1541" s="2">
        <f>Electricity!J1566</f>
        <v>0</v>
      </c>
    </row>
    <row r="1542" spans="2:9" x14ac:dyDescent="0.35">
      <c r="B1542" s="458" t="str">
        <f t="shared" si="24"/>
        <v>03/05/2019 04:00:00 PM</v>
      </c>
      <c r="C1542" s="458">
        <v>43529</v>
      </c>
      <c r="D1542" s="459">
        <v>0.66666666666666674</v>
      </c>
      <c r="E1542" s="2">
        <f>Electricity!F1567</f>
        <v>0</v>
      </c>
      <c r="F1542" s="2">
        <f>Electricity!G1567</f>
        <v>0</v>
      </c>
      <c r="G1542" s="2">
        <f>Electricity!H1567</f>
        <v>0</v>
      </c>
      <c r="H1542" s="2">
        <f>Electricity!I1567</f>
        <v>0</v>
      </c>
      <c r="I1542" s="2">
        <f>Electricity!J1567</f>
        <v>0</v>
      </c>
    </row>
    <row r="1543" spans="2:9" x14ac:dyDescent="0.35">
      <c r="B1543" s="458" t="str">
        <f t="shared" si="24"/>
        <v>03/05/2019 05:00:00 PM</v>
      </c>
      <c r="C1543" s="458">
        <v>43529</v>
      </c>
      <c r="D1543" s="459">
        <v>0.70833333333333337</v>
      </c>
      <c r="E1543" s="2">
        <f>Electricity!F1568</f>
        <v>0</v>
      </c>
      <c r="F1543" s="2">
        <f>Electricity!G1568</f>
        <v>0</v>
      </c>
      <c r="G1543" s="2">
        <f>Electricity!H1568</f>
        <v>0</v>
      </c>
      <c r="H1543" s="2">
        <f>Electricity!I1568</f>
        <v>0</v>
      </c>
      <c r="I1543" s="2">
        <f>Electricity!J1568</f>
        <v>0</v>
      </c>
    </row>
    <row r="1544" spans="2:9" x14ac:dyDescent="0.35">
      <c r="B1544" s="458" t="str">
        <f t="shared" si="24"/>
        <v>03/05/2019 06:00:00 PM</v>
      </c>
      <c r="C1544" s="458">
        <v>43529</v>
      </c>
      <c r="D1544" s="459">
        <v>0.75000000000000011</v>
      </c>
      <c r="E1544" s="2">
        <f>Electricity!F1569</f>
        <v>0</v>
      </c>
      <c r="F1544" s="2">
        <f>Electricity!G1569</f>
        <v>0</v>
      </c>
      <c r="G1544" s="2">
        <f>Electricity!H1569</f>
        <v>0</v>
      </c>
      <c r="H1544" s="2">
        <f>Electricity!I1569</f>
        <v>0</v>
      </c>
      <c r="I1544" s="2">
        <f>Electricity!J1569</f>
        <v>0</v>
      </c>
    </row>
    <row r="1545" spans="2:9" x14ac:dyDescent="0.35">
      <c r="B1545" s="458" t="str">
        <f t="shared" si="24"/>
        <v>03/05/2019 07:00:00 PM</v>
      </c>
      <c r="C1545" s="458">
        <v>43529</v>
      </c>
      <c r="D1545" s="459">
        <v>0.79166666666666674</v>
      </c>
      <c r="E1545" s="2">
        <f>Electricity!F1570</f>
        <v>0</v>
      </c>
      <c r="F1545" s="2">
        <f>Electricity!G1570</f>
        <v>0</v>
      </c>
      <c r="G1545" s="2">
        <f>Electricity!H1570</f>
        <v>0</v>
      </c>
      <c r="H1545" s="2">
        <f>Electricity!I1570</f>
        <v>0</v>
      </c>
      <c r="I1545" s="2">
        <f>Electricity!J1570</f>
        <v>0</v>
      </c>
    </row>
    <row r="1546" spans="2:9" x14ac:dyDescent="0.35">
      <c r="B1546" s="458" t="str">
        <f t="shared" si="24"/>
        <v>03/05/2019 08:00:00 PM</v>
      </c>
      <c r="C1546" s="458">
        <v>43529</v>
      </c>
      <c r="D1546" s="459">
        <v>0.83333333333333337</v>
      </c>
      <c r="E1546" s="2">
        <f>Electricity!F1571</f>
        <v>0</v>
      </c>
      <c r="F1546" s="2">
        <f>Electricity!G1571</f>
        <v>0</v>
      </c>
      <c r="G1546" s="2">
        <f>Electricity!H1571</f>
        <v>0</v>
      </c>
      <c r="H1546" s="2">
        <f>Electricity!I1571</f>
        <v>0</v>
      </c>
      <c r="I1546" s="2">
        <f>Electricity!J1571</f>
        <v>0</v>
      </c>
    </row>
    <row r="1547" spans="2:9" x14ac:dyDescent="0.35">
      <c r="B1547" s="458" t="str">
        <f t="shared" si="24"/>
        <v>03/05/2019 09:00:00 PM</v>
      </c>
      <c r="C1547" s="458">
        <v>43529</v>
      </c>
      <c r="D1547" s="459">
        <v>0.87500000000000011</v>
      </c>
      <c r="E1547" s="2">
        <f>Electricity!F1572</f>
        <v>0</v>
      </c>
      <c r="F1547" s="2">
        <f>Electricity!G1572</f>
        <v>0</v>
      </c>
      <c r="G1547" s="2">
        <f>Electricity!H1572</f>
        <v>0</v>
      </c>
      <c r="H1547" s="2">
        <f>Electricity!I1572</f>
        <v>0</v>
      </c>
      <c r="I1547" s="2">
        <f>Electricity!J1572</f>
        <v>0</v>
      </c>
    </row>
    <row r="1548" spans="2:9" x14ac:dyDescent="0.35">
      <c r="B1548" s="458" t="str">
        <f t="shared" si="24"/>
        <v>03/05/2019 10:00:00 PM</v>
      </c>
      <c r="C1548" s="458">
        <v>43529</v>
      </c>
      <c r="D1548" s="459">
        <v>0.91666666666666674</v>
      </c>
      <c r="E1548" s="2">
        <f>Electricity!F1573</f>
        <v>0</v>
      </c>
      <c r="F1548" s="2">
        <f>Electricity!G1573</f>
        <v>0</v>
      </c>
      <c r="G1548" s="2">
        <f>Electricity!H1573</f>
        <v>0</v>
      </c>
      <c r="H1548" s="2">
        <f>Electricity!I1573</f>
        <v>0</v>
      </c>
      <c r="I1548" s="2">
        <f>Electricity!J1573</f>
        <v>0</v>
      </c>
    </row>
    <row r="1549" spans="2:9" x14ac:dyDescent="0.35">
      <c r="B1549" s="458" t="str">
        <f t="shared" si="24"/>
        <v>03/05/2019 11:00:00 PM</v>
      </c>
      <c r="C1549" s="458">
        <v>43529</v>
      </c>
      <c r="D1549" s="459">
        <v>0.95833333333333337</v>
      </c>
      <c r="E1549" s="2">
        <f>Electricity!F1574</f>
        <v>0</v>
      </c>
      <c r="F1549" s="2">
        <f>Electricity!G1574</f>
        <v>0</v>
      </c>
      <c r="G1549" s="2">
        <f>Electricity!H1574</f>
        <v>0</v>
      </c>
      <c r="H1549" s="2">
        <f>Electricity!I1574</f>
        <v>0</v>
      </c>
      <c r="I1549" s="2">
        <f>Electricity!J1574</f>
        <v>0</v>
      </c>
    </row>
    <row r="1550" spans="2:9" x14ac:dyDescent="0.35">
      <c r="B1550" s="458" t="str">
        <f t="shared" si="24"/>
        <v>03/06/2019 12:00:00 AM</v>
      </c>
      <c r="C1550" s="458">
        <v>43530</v>
      </c>
      <c r="D1550" s="459">
        <v>3.1225022567582528E-17</v>
      </c>
      <c r="E1550" s="2">
        <f>Electricity!F1575</f>
        <v>0</v>
      </c>
      <c r="F1550" s="2">
        <f>Electricity!G1575</f>
        <v>0</v>
      </c>
      <c r="G1550" s="2">
        <f>Electricity!H1575</f>
        <v>0</v>
      </c>
      <c r="H1550" s="2">
        <f>Electricity!I1575</f>
        <v>0</v>
      </c>
      <c r="I1550" s="2">
        <f>Electricity!J1575</f>
        <v>0</v>
      </c>
    </row>
    <row r="1551" spans="2:9" x14ac:dyDescent="0.35">
      <c r="B1551" s="458" t="str">
        <f t="shared" ref="B1551:B1614" si="25">CONCATENATE(TEXT(C1551,"mm/dd/yyyy")," ",TEXT(D1551,"hh:mm:ss AM/PM"))</f>
        <v>03/06/2019 01:00:00 AM</v>
      </c>
      <c r="C1551" s="458">
        <v>43530</v>
      </c>
      <c r="D1551" s="459">
        <v>4.1666666666666699E-2</v>
      </c>
      <c r="E1551" s="2">
        <f>Electricity!F1576</f>
        <v>0</v>
      </c>
      <c r="F1551" s="2">
        <f>Electricity!G1576</f>
        <v>0</v>
      </c>
      <c r="G1551" s="2">
        <f>Electricity!H1576</f>
        <v>0</v>
      </c>
      <c r="H1551" s="2">
        <f>Electricity!I1576</f>
        <v>0</v>
      </c>
      <c r="I1551" s="2">
        <f>Electricity!J1576</f>
        <v>0</v>
      </c>
    </row>
    <row r="1552" spans="2:9" x14ac:dyDescent="0.35">
      <c r="B1552" s="458" t="str">
        <f t="shared" si="25"/>
        <v>03/06/2019 02:00:00 AM</v>
      </c>
      <c r="C1552" s="458">
        <v>43530</v>
      </c>
      <c r="D1552" s="459">
        <v>8.333333333333337E-2</v>
      </c>
      <c r="E1552" s="2">
        <f>Electricity!F1577</f>
        <v>0</v>
      </c>
      <c r="F1552" s="2">
        <f>Electricity!G1577</f>
        <v>0</v>
      </c>
      <c r="G1552" s="2">
        <f>Electricity!H1577</f>
        <v>0</v>
      </c>
      <c r="H1552" s="2">
        <f>Electricity!I1577</f>
        <v>0</v>
      </c>
      <c r="I1552" s="2">
        <f>Electricity!J1577</f>
        <v>0</v>
      </c>
    </row>
    <row r="1553" spans="2:9" x14ac:dyDescent="0.35">
      <c r="B1553" s="458" t="str">
        <f t="shared" si="25"/>
        <v>03/06/2019 03:00:00 AM</v>
      </c>
      <c r="C1553" s="458">
        <v>43530</v>
      </c>
      <c r="D1553" s="459">
        <v>0.12500000000000006</v>
      </c>
      <c r="E1553" s="2">
        <f>Electricity!F1578</f>
        <v>0</v>
      </c>
      <c r="F1553" s="2">
        <f>Electricity!G1578</f>
        <v>0</v>
      </c>
      <c r="G1553" s="2">
        <f>Electricity!H1578</f>
        <v>0</v>
      </c>
      <c r="H1553" s="2">
        <f>Electricity!I1578</f>
        <v>0</v>
      </c>
      <c r="I1553" s="2">
        <f>Electricity!J1578</f>
        <v>0</v>
      </c>
    </row>
    <row r="1554" spans="2:9" x14ac:dyDescent="0.35">
      <c r="B1554" s="458" t="str">
        <f t="shared" si="25"/>
        <v>03/06/2019 04:00:00 AM</v>
      </c>
      <c r="C1554" s="458">
        <v>43530</v>
      </c>
      <c r="D1554" s="459">
        <v>0.16666666666666669</v>
      </c>
      <c r="E1554" s="2">
        <f>Electricity!F1579</f>
        <v>0</v>
      </c>
      <c r="F1554" s="2">
        <f>Electricity!G1579</f>
        <v>0</v>
      </c>
      <c r="G1554" s="2">
        <f>Electricity!H1579</f>
        <v>0</v>
      </c>
      <c r="H1554" s="2">
        <f>Electricity!I1579</f>
        <v>0</v>
      </c>
      <c r="I1554" s="2">
        <f>Electricity!J1579</f>
        <v>0</v>
      </c>
    </row>
    <row r="1555" spans="2:9" x14ac:dyDescent="0.35">
      <c r="B1555" s="458" t="str">
        <f t="shared" si="25"/>
        <v>03/06/2019 05:00:00 AM</v>
      </c>
      <c r="C1555" s="458">
        <v>43530</v>
      </c>
      <c r="D1555" s="459">
        <v>0.20833333333333337</v>
      </c>
      <c r="E1555" s="2">
        <f>Electricity!F1580</f>
        <v>0</v>
      </c>
      <c r="F1555" s="2">
        <f>Electricity!G1580</f>
        <v>0</v>
      </c>
      <c r="G1555" s="2">
        <f>Electricity!H1580</f>
        <v>0</v>
      </c>
      <c r="H1555" s="2">
        <f>Electricity!I1580</f>
        <v>0</v>
      </c>
      <c r="I1555" s="2">
        <f>Electricity!J1580</f>
        <v>0</v>
      </c>
    </row>
    <row r="1556" spans="2:9" x14ac:dyDescent="0.35">
      <c r="B1556" s="458" t="str">
        <f t="shared" si="25"/>
        <v>03/06/2019 06:00:00 AM</v>
      </c>
      <c r="C1556" s="458">
        <v>43530</v>
      </c>
      <c r="D1556" s="459">
        <v>0.25</v>
      </c>
      <c r="E1556" s="2">
        <f>Electricity!F1581</f>
        <v>0</v>
      </c>
      <c r="F1556" s="2">
        <f>Electricity!G1581</f>
        <v>0</v>
      </c>
      <c r="G1556" s="2">
        <f>Electricity!H1581</f>
        <v>0</v>
      </c>
      <c r="H1556" s="2">
        <f>Electricity!I1581</f>
        <v>0</v>
      </c>
      <c r="I1556" s="2">
        <f>Electricity!J1581</f>
        <v>0</v>
      </c>
    </row>
    <row r="1557" spans="2:9" x14ac:dyDescent="0.35">
      <c r="B1557" s="458" t="str">
        <f t="shared" si="25"/>
        <v>03/06/2019 07:00:00 AM</v>
      </c>
      <c r="C1557" s="458">
        <v>43530</v>
      </c>
      <c r="D1557" s="459">
        <v>0.29166666666666669</v>
      </c>
      <c r="E1557" s="2">
        <f>Electricity!F1582</f>
        <v>0</v>
      </c>
      <c r="F1557" s="2">
        <f>Electricity!G1582</f>
        <v>0</v>
      </c>
      <c r="G1557" s="2">
        <f>Electricity!H1582</f>
        <v>0</v>
      </c>
      <c r="H1557" s="2">
        <f>Electricity!I1582</f>
        <v>0</v>
      </c>
      <c r="I1557" s="2">
        <f>Electricity!J1582</f>
        <v>0</v>
      </c>
    </row>
    <row r="1558" spans="2:9" x14ac:dyDescent="0.35">
      <c r="B1558" s="458" t="str">
        <f t="shared" si="25"/>
        <v>03/06/2019 08:00:00 AM</v>
      </c>
      <c r="C1558" s="458">
        <v>43530</v>
      </c>
      <c r="D1558" s="459">
        <v>0.33333333333333337</v>
      </c>
      <c r="E1558" s="2">
        <f>Electricity!F1583</f>
        <v>0</v>
      </c>
      <c r="F1558" s="2">
        <f>Electricity!G1583</f>
        <v>0</v>
      </c>
      <c r="G1558" s="2">
        <f>Electricity!H1583</f>
        <v>0</v>
      </c>
      <c r="H1558" s="2">
        <f>Electricity!I1583</f>
        <v>0</v>
      </c>
      <c r="I1558" s="2">
        <f>Electricity!J1583</f>
        <v>0</v>
      </c>
    </row>
    <row r="1559" spans="2:9" x14ac:dyDescent="0.35">
      <c r="B1559" s="458" t="str">
        <f t="shared" si="25"/>
        <v>03/06/2019 09:00:00 AM</v>
      </c>
      <c r="C1559" s="458">
        <v>43530</v>
      </c>
      <c r="D1559" s="459">
        <v>0.375</v>
      </c>
      <c r="E1559" s="2">
        <f>Electricity!F1584</f>
        <v>0</v>
      </c>
      <c r="F1559" s="2">
        <f>Electricity!G1584</f>
        <v>0</v>
      </c>
      <c r="G1559" s="2">
        <f>Electricity!H1584</f>
        <v>0</v>
      </c>
      <c r="H1559" s="2">
        <f>Electricity!I1584</f>
        <v>0</v>
      </c>
      <c r="I1559" s="2">
        <f>Electricity!J1584</f>
        <v>0</v>
      </c>
    </row>
    <row r="1560" spans="2:9" x14ac:dyDescent="0.35">
      <c r="B1560" s="458" t="str">
        <f t="shared" si="25"/>
        <v>03/06/2019 10:00:00 AM</v>
      </c>
      <c r="C1560" s="458">
        <v>43530</v>
      </c>
      <c r="D1560" s="459">
        <v>0.41666666666666669</v>
      </c>
      <c r="E1560" s="2">
        <f>Electricity!F1585</f>
        <v>0</v>
      </c>
      <c r="F1560" s="2">
        <f>Electricity!G1585</f>
        <v>0</v>
      </c>
      <c r="G1560" s="2">
        <f>Electricity!H1585</f>
        <v>0</v>
      </c>
      <c r="H1560" s="2">
        <f>Electricity!I1585</f>
        <v>0</v>
      </c>
      <c r="I1560" s="2">
        <f>Electricity!J1585</f>
        <v>0</v>
      </c>
    </row>
    <row r="1561" spans="2:9" x14ac:dyDescent="0.35">
      <c r="B1561" s="458" t="str">
        <f t="shared" si="25"/>
        <v>03/06/2019 11:00:00 AM</v>
      </c>
      <c r="C1561" s="458">
        <v>43530</v>
      </c>
      <c r="D1561" s="459">
        <v>0.45833333333333337</v>
      </c>
      <c r="E1561" s="2">
        <f>Electricity!F1586</f>
        <v>0</v>
      </c>
      <c r="F1561" s="2">
        <f>Electricity!G1586</f>
        <v>0</v>
      </c>
      <c r="G1561" s="2">
        <f>Electricity!H1586</f>
        <v>0</v>
      </c>
      <c r="H1561" s="2">
        <f>Electricity!I1586</f>
        <v>0</v>
      </c>
      <c r="I1561" s="2">
        <f>Electricity!J1586</f>
        <v>0</v>
      </c>
    </row>
    <row r="1562" spans="2:9" x14ac:dyDescent="0.35">
      <c r="B1562" s="458" t="str">
        <f t="shared" si="25"/>
        <v>03/06/2019 12:00:00 PM</v>
      </c>
      <c r="C1562" s="458">
        <v>43530</v>
      </c>
      <c r="D1562" s="459">
        <v>0.50000000000000011</v>
      </c>
      <c r="E1562" s="2">
        <f>Electricity!F1587</f>
        <v>0</v>
      </c>
      <c r="F1562" s="2">
        <f>Electricity!G1587</f>
        <v>0</v>
      </c>
      <c r="G1562" s="2">
        <f>Electricity!H1587</f>
        <v>0</v>
      </c>
      <c r="H1562" s="2">
        <f>Electricity!I1587</f>
        <v>0</v>
      </c>
      <c r="I1562" s="2">
        <f>Electricity!J1587</f>
        <v>0</v>
      </c>
    </row>
    <row r="1563" spans="2:9" x14ac:dyDescent="0.35">
      <c r="B1563" s="458" t="str">
        <f t="shared" si="25"/>
        <v>03/06/2019 01:00:00 PM</v>
      </c>
      <c r="C1563" s="458">
        <v>43530</v>
      </c>
      <c r="D1563" s="459">
        <v>0.54166666666666674</v>
      </c>
      <c r="E1563" s="2">
        <f>Electricity!F1588</f>
        <v>0</v>
      </c>
      <c r="F1563" s="2">
        <f>Electricity!G1588</f>
        <v>0</v>
      </c>
      <c r="G1563" s="2">
        <f>Electricity!H1588</f>
        <v>0</v>
      </c>
      <c r="H1563" s="2">
        <f>Electricity!I1588</f>
        <v>0</v>
      </c>
      <c r="I1563" s="2">
        <f>Electricity!J1588</f>
        <v>0</v>
      </c>
    </row>
    <row r="1564" spans="2:9" x14ac:dyDescent="0.35">
      <c r="B1564" s="458" t="str">
        <f t="shared" si="25"/>
        <v>03/06/2019 02:00:00 PM</v>
      </c>
      <c r="C1564" s="458">
        <v>43530</v>
      </c>
      <c r="D1564" s="459">
        <v>0.58333333333333337</v>
      </c>
      <c r="E1564" s="2">
        <f>Electricity!F1589</f>
        <v>0</v>
      </c>
      <c r="F1564" s="2">
        <f>Electricity!G1589</f>
        <v>0</v>
      </c>
      <c r="G1564" s="2">
        <f>Electricity!H1589</f>
        <v>0</v>
      </c>
      <c r="H1564" s="2">
        <f>Electricity!I1589</f>
        <v>0</v>
      </c>
      <c r="I1564" s="2">
        <f>Electricity!J1589</f>
        <v>0</v>
      </c>
    </row>
    <row r="1565" spans="2:9" x14ac:dyDescent="0.35">
      <c r="B1565" s="458" t="str">
        <f t="shared" si="25"/>
        <v>03/06/2019 03:00:00 PM</v>
      </c>
      <c r="C1565" s="458">
        <v>43530</v>
      </c>
      <c r="D1565" s="459">
        <v>0.62500000000000011</v>
      </c>
      <c r="E1565" s="2">
        <f>Electricity!F1590</f>
        <v>0</v>
      </c>
      <c r="F1565" s="2">
        <f>Electricity!G1590</f>
        <v>0</v>
      </c>
      <c r="G1565" s="2">
        <f>Electricity!H1590</f>
        <v>0</v>
      </c>
      <c r="H1565" s="2">
        <f>Electricity!I1590</f>
        <v>0</v>
      </c>
      <c r="I1565" s="2">
        <f>Electricity!J1590</f>
        <v>0</v>
      </c>
    </row>
    <row r="1566" spans="2:9" x14ac:dyDescent="0.35">
      <c r="B1566" s="458" t="str">
        <f t="shared" si="25"/>
        <v>03/06/2019 04:00:00 PM</v>
      </c>
      <c r="C1566" s="458">
        <v>43530</v>
      </c>
      <c r="D1566" s="459">
        <v>0.66666666666666674</v>
      </c>
      <c r="E1566" s="2">
        <f>Electricity!F1591</f>
        <v>0</v>
      </c>
      <c r="F1566" s="2">
        <f>Electricity!G1591</f>
        <v>0</v>
      </c>
      <c r="G1566" s="2">
        <f>Electricity!H1591</f>
        <v>0</v>
      </c>
      <c r="H1566" s="2">
        <f>Electricity!I1591</f>
        <v>0</v>
      </c>
      <c r="I1566" s="2">
        <f>Electricity!J1591</f>
        <v>0</v>
      </c>
    </row>
    <row r="1567" spans="2:9" x14ac:dyDescent="0.35">
      <c r="B1567" s="458" t="str">
        <f t="shared" si="25"/>
        <v>03/06/2019 05:00:00 PM</v>
      </c>
      <c r="C1567" s="458">
        <v>43530</v>
      </c>
      <c r="D1567" s="459">
        <v>0.70833333333333337</v>
      </c>
      <c r="E1567" s="2">
        <f>Electricity!F1592</f>
        <v>0</v>
      </c>
      <c r="F1567" s="2">
        <f>Electricity!G1592</f>
        <v>0</v>
      </c>
      <c r="G1567" s="2">
        <f>Electricity!H1592</f>
        <v>0</v>
      </c>
      <c r="H1567" s="2">
        <f>Electricity!I1592</f>
        <v>0</v>
      </c>
      <c r="I1567" s="2">
        <f>Electricity!J1592</f>
        <v>0</v>
      </c>
    </row>
    <row r="1568" spans="2:9" x14ac:dyDescent="0.35">
      <c r="B1568" s="458" t="str">
        <f t="shared" si="25"/>
        <v>03/06/2019 06:00:00 PM</v>
      </c>
      <c r="C1568" s="458">
        <v>43530</v>
      </c>
      <c r="D1568" s="459">
        <v>0.75000000000000011</v>
      </c>
      <c r="E1568" s="2">
        <f>Electricity!F1593</f>
        <v>0</v>
      </c>
      <c r="F1568" s="2">
        <f>Electricity!G1593</f>
        <v>0</v>
      </c>
      <c r="G1568" s="2">
        <f>Electricity!H1593</f>
        <v>0</v>
      </c>
      <c r="H1568" s="2">
        <f>Electricity!I1593</f>
        <v>0</v>
      </c>
      <c r="I1568" s="2">
        <f>Electricity!J1593</f>
        <v>0</v>
      </c>
    </row>
    <row r="1569" spans="2:9" x14ac:dyDescent="0.35">
      <c r="B1569" s="458" t="str">
        <f t="shared" si="25"/>
        <v>03/06/2019 07:00:00 PM</v>
      </c>
      <c r="C1569" s="458">
        <v>43530</v>
      </c>
      <c r="D1569" s="459">
        <v>0.79166666666666674</v>
      </c>
      <c r="E1569" s="2">
        <f>Electricity!F1594</f>
        <v>0</v>
      </c>
      <c r="F1569" s="2">
        <f>Electricity!G1594</f>
        <v>0</v>
      </c>
      <c r="G1569" s="2">
        <f>Electricity!H1594</f>
        <v>0</v>
      </c>
      <c r="H1569" s="2">
        <f>Electricity!I1594</f>
        <v>0</v>
      </c>
      <c r="I1569" s="2">
        <f>Electricity!J1594</f>
        <v>0</v>
      </c>
    </row>
    <row r="1570" spans="2:9" x14ac:dyDescent="0.35">
      <c r="B1570" s="458" t="str">
        <f t="shared" si="25"/>
        <v>03/06/2019 08:00:00 PM</v>
      </c>
      <c r="C1570" s="458">
        <v>43530</v>
      </c>
      <c r="D1570" s="459">
        <v>0.83333333333333337</v>
      </c>
      <c r="E1570" s="2">
        <f>Electricity!F1595</f>
        <v>0</v>
      </c>
      <c r="F1570" s="2">
        <f>Electricity!G1595</f>
        <v>0</v>
      </c>
      <c r="G1570" s="2">
        <f>Electricity!H1595</f>
        <v>0</v>
      </c>
      <c r="H1570" s="2">
        <f>Electricity!I1595</f>
        <v>0</v>
      </c>
      <c r="I1570" s="2">
        <f>Electricity!J1595</f>
        <v>0</v>
      </c>
    </row>
    <row r="1571" spans="2:9" x14ac:dyDescent="0.35">
      <c r="B1571" s="458" t="str">
        <f t="shared" si="25"/>
        <v>03/06/2019 09:00:00 PM</v>
      </c>
      <c r="C1571" s="458">
        <v>43530</v>
      </c>
      <c r="D1571" s="459">
        <v>0.87500000000000011</v>
      </c>
      <c r="E1571" s="2">
        <f>Electricity!F1596</f>
        <v>0</v>
      </c>
      <c r="F1571" s="2">
        <f>Electricity!G1596</f>
        <v>0</v>
      </c>
      <c r="G1571" s="2">
        <f>Electricity!H1596</f>
        <v>0</v>
      </c>
      <c r="H1571" s="2">
        <f>Electricity!I1596</f>
        <v>0</v>
      </c>
      <c r="I1571" s="2">
        <f>Electricity!J1596</f>
        <v>0</v>
      </c>
    </row>
    <row r="1572" spans="2:9" x14ac:dyDescent="0.35">
      <c r="B1572" s="458" t="str">
        <f t="shared" si="25"/>
        <v>03/06/2019 10:00:00 PM</v>
      </c>
      <c r="C1572" s="458">
        <v>43530</v>
      </c>
      <c r="D1572" s="459">
        <v>0.91666666666666674</v>
      </c>
      <c r="E1572" s="2">
        <f>Electricity!F1597</f>
        <v>0</v>
      </c>
      <c r="F1572" s="2">
        <f>Electricity!G1597</f>
        <v>0</v>
      </c>
      <c r="G1572" s="2">
        <f>Electricity!H1597</f>
        <v>0</v>
      </c>
      <c r="H1572" s="2">
        <f>Electricity!I1597</f>
        <v>0</v>
      </c>
      <c r="I1572" s="2">
        <f>Electricity!J1597</f>
        <v>0</v>
      </c>
    </row>
    <row r="1573" spans="2:9" x14ac:dyDescent="0.35">
      <c r="B1573" s="458" t="str">
        <f t="shared" si="25"/>
        <v>03/06/2019 11:00:00 PM</v>
      </c>
      <c r="C1573" s="458">
        <v>43530</v>
      </c>
      <c r="D1573" s="459">
        <v>0.95833333333333337</v>
      </c>
      <c r="E1573" s="2">
        <f>Electricity!F1598</f>
        <v>0</v>
      </c>
      <c r="F1573" s="2">
        <f>Electricity!G1598</f>
        <v>0</v>
      </c>
      <c r="G1573" s="2">
        <f>Electricity!H1598</f>
        <v>0</v>
      </c>
      <c r="H1573" s="2">
        <f>Electricity!I1598</f>
        <v>0</v>
      </c>
      <c r="I1573" s="2">
        <f>Electricity!J1598</f>
        <v>0</v>
      </c>
    </row>
    <row r="1574" spans="2:9" x14ac:dyDescent="0.35">
      <c r="B1574" s="458" t="str">
        <f t="shared" si="25"/>
        <v>03/07/2019 12:00:00 AM</v>
      </c>
      <c r="C1574" s="458">
        <v>43531</v>
      </c>
      <c r="D1574" s="459">
        <v>3.1225022567582528E-17</v>
      </c>
      <c r="E1574" s="2">
        <f>Electricity!F1599</f>
        <v>0</v>
      </c>
      <c r="F1574" s="2">
        <f>Electricity!G1599</f>
        <v>0</v>
      </c>
      <c r="G1574" s="2">
        <f>Electricity!H1599</f>
        <v>0</v>
      </c>
      <c r="H1574" s="2">
        <f>Electricity!I1599</f>
        <v>0</v>
      </c>
      <c r="I1574" s="2">
        <f>Electricity!J1599</f>
        <v>0</v>
      </c>
    </row>
    <row r="1575" spans="2:9" x14ac:dyDescent="0.35">
      <c r="B1575" s="458" t="str">
        <f t="shared" si="25"/>
        <v>03/07/2019 01:00:00 AM</v>
      </c>
      <c r="C1575" s="458">
        <v>43531</v>
      </c>
      <c r="D1575" s="459">
        <v>4.1666666666666699E-2</v>
      </c>
      <c r="E1575" s="2">
        <f>Electricity!F1600</f>
        <v>0</v>
      </c>
      <c r="F1575" s="2">
        <f>Electricity!G1600</f>
        <v>0</v>
      </c>
      <c r="G1575" s="2">
        <f>Electricity!H1600</f>
        <v>0</v>
      </c>
      <c r="H1575" s="2">
        <f>Electricity!I1600</f>
        <v>0</v>
      </c>
      <c r="I1575" s="2">
        <f>Electricity!J1600</f>
        <v>0</v>
      </c>
    </row>
    <row r="1576" spans="2:9" x14ac:dyDescent="0.35">
      <c r="B1576" s="458" t="str">
        <f t="shared" si="25"/>
        <v>03/07/2019 02:00:00 AM</v>
      </c>
      <c r="C1576" s="458">
        <v>43531</v>
      </c>
      <c r="D1576" s="459">
        <v>8.333333333333337E-2</v>
      </c>
      <c r="E1576" s="2">
        <f>Electricity!F1601</f>
        <v>0</v>
      </c>
      <c r="F1576" s="2">
        <f>Electricity!G1601</f>
        <v>0</v>
      </c>
      <c r="G1576" s="2">
        <f>Electricity!H1601</f>
        <v>0</v>
      </c>
      <c r="H1576" s="2">
        <f>Electricity!I1601</f>
        <v>0</v>
      </c>
      <c r="I1576" s="2">
        <f>Electricity!J1601</f>
        <v>0</v>
      </c>
    </row>
    <row r="1577" spans="2:9" x14ac:dyDescent="0.35">
      <c r="B1577" s="458" t="str">
        <f t="shared" si="25"/>
        <v>03/07/2019 03:00:00 AM</v>
      </c>
      <c r="C1577" s="458">
        <v>43531</v>
      </c>
      <c r="D1577" s="459">
        <v>0.12500000000000006</v>
      </c>
      <c r="E1577" s="2">
        <f>Electricity!F1602</f>
        <v>0</v>
      </c>
      <c r="F1577" s="2">
        <f>Electricity!G1602</f>
        <v>0</v>
      </c>
      <c r="G1577" s="2">
        <f>Electricity!H1602</f>
        <v>0</v>
      </c>
      <c r="H1577" s="2">
        <f>Electricity!I1602</f>
        <v>0</v>
      </c>
      <c r="I1577" s="2">
        <f>Electricity!J1602</f>
        <v>0</v>
      </c>
    </row>
    <row r="1578" spans="2:9" x14ac:dyDescent="0.35">
      <c r="B1578" s="458" t="str">
        <f t="shared" si="25"/>
        <v>03/07/2019 04:00:00 AM</v>
      </c>
      <c r="C1578" s="458">
        <v>43531</v>
      </c>
      <c r="D1578" s="459">
        <v>0.16666666666666669</v>
      </c>
      <c r="E1578" s="2">
        <f>Electricity!F1603</f>
        <v>0</v>
      </c>
      <c r="F1578" s="2">
        <f>Electricity!G1603</f>
        <v>0</v>
      </c>
      <c r="G1578" s="2">
        <f>Electricity!H1603</f>
        <v>0</v>
      </c>
      <c r="H1578" s="2">
        <f>Electricity!I1603</f>
        <v>0</v>
      </c>
      <c r="I1578" s="2">
        <f>Electricity!J1603</f>
        <v>0</v>
      </c>
    </row>
    <row r="1579" spans="2:9" x14ac:dyDescent="0.35">
      <c r="B1579" s="458" t="str">
        <f t="shared" si="25"/>
        <v>03/07/2019 05:00:00 AM</v>
      </c>
      <c r="C1579" s="458">
        <v>43531</v>
      </c>
      <c r="D1579" s="459">
        <v>0.20833333333333337</v>
      </c>
      <c r="E1579" s="2">
        <f>Electricity!F1604</f>
        <v>0</v>
      </c>
      <c r="F1579" s="2">
        <f>Electricity!G1604</f>
        <v>0</v>
      </c>
      <c r="G1579" s="2">
        <f>Electricity!H1604</f>
        <v>0</v>
      </c>
      <c r="H1579" s="2">
        <f>Electricity!I1604</f>
        <v>0</v>
      </c>
      <c r="I1579" s="2">
        <f>Electricity!J1604</f>
        <v>0</v>
      </c>
    </row>
    <row r="1580" spans="2:9" x14ac:dyDescent="0.35">
      <c r="B1580" s="458" t="str">
        <f t="shared" si="25"/>
        <v>03/07/2019 06:00:00 AM</v>
      </c>
      <c r="C1580" s="458">
        <v>43531</v>
      </c>
      <c r="D1580" s="459">
        <v>0.25</v>
      </c>
      <c r="E1580" s="2">
        <f>Electricity!F1605</f>
        <v>0</v>
      </c>
      <c r="F1580" s="2">
        <f>Electricity!G1605</f>
        <v>0</v>
      </c>
      <c r="G1580" s="2">
        <f>Electricity!H1605</f>
        <v>0</v>
      </c>
      <c r="H1580" s="2">
        <f>Electricity!I1605</f>
        <v>0</v>
      </c>
      <c r="I1580" s="2">
        <f>Electricity!J1605</f>
        <v>0</v>
      </c>
    </row>
    <row r="1581" spans="2:9" x14ac:dyDescent="0.35">
      <c r="B1581" s="458" t="str">
        <f t="shared" si="25"/>
        <v>03/07/2019 07:00:00 AM</v>
      </c>
      <c r="C1581" s="458">
        <v>43531</v>
      </c>
      <c r="D1581" s="459">
        <v>0.29166666666666669</v>
      </c>
      <c r="E1581" s="2">
        <f>Electricity!F1606</f>
        <v>0</v>
      </c>
      <c r="F1581" s="2">
        <f>Electricity!G1606</f>
        <v>0</v>
      </c>
      <c r="G1581" s="2">
        <f>Electricity!H1606</f>
        <v>0</v>
      </c>
      <c r="H1581" s="2">
        <f>Electricity!I1606</f>
        <v>0</v>
      </c>
      <c r="I1581" s="2">
        <f>Electricity!J1606</f>
        <v>0</v>
      </c>
    </row>
    <row r="1582" spans="2:9" x14ac:dyDescent="0.35">
      <c r="B1582" s="458" t="str">
        <f t="shared" si="25"/>
        <v>03/07/2019 08:00:00 AM</v>
      </c>
      <c r="C1582" s="458">
        <v>43531</v>
      </c>
      <c r="D1582" s="459">
        <v>0.33333333333333337</v>
      </c>
      <c r="E1582" s="2">
        <f>Electricity!F1607</f>
        <v>0</v>
      </c>
      <c r="F1582" s="2">
        <f>Electricity!G1607</f>
        <v>0</v>
      </c>
      <c r="G1582" s="2">
        <f>Electricity!H1607</f>
        <v>0</v>
      </c>
      <c r="H1582" s="2">
        <f>Electricity!I1607</f>
        <v>0</v>
      </c>
      <c r="I1582" s="2">
        <f>Electricity!J1607</f>
        <v>0</v>
      </c>
    </row>
    <row r="1583" spans="2:9" x14ac:dyDescent="0.35">
      <c r="B1583" s="458" t="str">
        <f t="shared" si="25"/>
        <v>03/07/2019 09:00:00 AM</v>
      </c>
      <c r="C1583" s="458">
        <v>43531</v>
      </c>
      <c r="D1583" s="459">
        <v>0.375</v>
      </c>
      <c r="E1583" s="2">
        <f>Electricity!F1608</f>
        <v>0</v>
      </c>
      <c r="F1583" s="2">
        <f>Electricity!G1608</f>
        <v>0</v>
      </c>
      <c r="G1583" s="2">
        <f>Electricity!H1608</f>
        <v>0</v>
      </c>
      <c r="H1583" s="2">
        <f>Electricity!I1608</f>
        <v>0</v>
      </c>
      <c r="I1583" s="2">
        <f>Electricity!J1608</f>
        <v>0</v>
      </c>
    </row>
    <row r="1584" spans="2:9" x14ac:dyDescent="0.35">
      <c r="B1584" s="458" t="str">
        <f t="shared" si="25"/>
        <v>03/07/2019 10:00:00 AM</v>
      </c>
      <c r="C1584" s="458">
        <v>43531</v>
      </c>
      <c r="D1584" s="459">
        <v>0.41666666666666669</v>
      </c>
      <c r="E1584" s="2">
        <f>Electricity!F1609</f>
        <v>0</v>
      </c>
      <c r="F1584" s="2">
        <f>Electricity!G1609</f>
        <v>0</v>
      </c>
      <c r="G1584" s="2">
        <f>Electricity!H1609</f>
        <v>0</v>
      </c>
      <c r="H1584" s="2">
        <f>Electricity!I1609</f>
        <v>0</v>
      </c>
      <c r="I1584" s="2">
        <f>Electricity!J1609</f>
        <v>0</v>
      </c>
    </row>
    <row r="1585" spans="2:9" x14ac:dyDescent="0.35">
      <c r="B1585" s="458" t="str">
        <f t="shared" si="25"/>
        <v>03/07/2019 11:00:00 AM</v>
      </c>
      <c r="C1585" s="458">
        <v>43531</v>
      </c>
      <c r="D1585" s="459">
        <v>0.45833333333333337</v>
      </c>
      <c r="E1585" s="2">
        <f>Electricity!F1610</f>
        <v>0</v>
      </c>
      <c r="F1585" s="2">
        <f>Electricity!G1610</f>
        <v>0</v>
      </c>
      <c r="G1585" s="2">
        <f>Electricity!H1610</f>
        <v>0</v>
      </c>
      <c r="H1585" s="2">
        <f>Electricity!I1610</f>
        <v>0</v>
      </c>
      <c r="I1585" s="2">
        <f>Electricity!J1610</f>
        <v>0</v>
      </c>
    </row>
    <row r="1586" spans="2:9" x14ac:dyDescent="0.35">
      <c r="B1586" s="458" t="str">
        <f t="shared" si="25"/>
        <v>03/07/2019 12:00:00 PM</v>
      </c>
      <c r="C1586" s="458">
        <v>43531</v>
      </c>
      <c r="D1586" s="459">
        <v>0.50000000000000011</v>
      </c>
      <c r="E1586" s="2">
        <f>Electricity!F1611</f>
        <v>0</v>
      </c>
      <c r="F1586" s="2">
        <f>Electricity!G1611</f>
        <v>0</v>
      </c>
      <c r="G1586" s="2">
        <f>Electricity!H1611</f>
        <v>0</v>
      </c>
      <c r="H1586" s="2">
        <f>Electricity!I1611</f>
        <v>0</v>
      </c>
      <c r="I1586" s="2">
        <f>Electricity!J1611</f>
        <v>0</v>
      </c>
    </row>
    <row r="1587" spans="2:9" x14ac:dyDescent="0.35">
      <c r="B1587" s="458" t="str">
        <f t="shared" si="25"/>
        <v>03/07/2019 01:00:00 PM</v>
      </c>
      <c r="C1587" s="458">
        <v>43531</v>
      </c>
      <c r="D1587" s="459">
        <v>0.54166666666666674</v>
      </c>
      <c r="E1587" s="2">
        <f>Electricity!F1612</f>
        <v>0</v>
      </c>
      <c r="F1587" s="2">
        <f>Electricity!G1612</f>
        <v>0</v>
      </c>
      <c r="G1587" s="2">
        <f>Electricity!H1612</f>
        <v>0</v>
      </c>
      <c r="H1587" s="2">
        <f>Electricity!I1612</f>
        <v>0</v>
      </c>
      <c r="I1587" s="2">
        <f>Electricity!J1612</f>
        <v>0</v>
      </c>
    </row>
    <row r="1588" spans="2:9" x14ac:dyDescent="0.35">
      <c r="B1588" s="458" t="str">
        <f t="shared" si="25"/>
        <v>03/07/2019 02:00:00 PM</v>
      </c>
      <c r="C1588" s="458">
        <v>43531</v>
      </c>
      <c r="D1588" s="459">
        <v>0.58333333333333337</v>
      </c>
      <c r="E1588" s="2">
        <f>Electricity!F1613</f>
        <v>0</v>
      </c>
      <c r="F1588" s="2">
        <f>Electricity!G1613</f>
        <v>0</v>
      </c>
      <c r="G1588" s="2">
        <f>Electricity!H1613</f>
        <v>0</v>
      </c>
      <c r="H1588" s="2">
        <f>Electricity!I1613</f>
        <v>0</v>
      </c>
      <c r="I1588" s="2">
        <f>Electricity!J1613</f>
        <v>0</v>
      </c>
    </row>
    <row r="1589" spans="2:9" x14ac:dyDescent="0.35">
      <c r="B1589" s="458" t="str">
        <f t="shared" si="25"/>
        <v>03/07/2019 03:00:00 PM</v>
      </c>
      <c r="C1589" s="458">
        <v>43531</v>
      </c>
      <c r="D1589" s="459">
        <v>0.62500000000000011</v>
      </c>
      <c r="E1589" s="2">
        <f>Electricity!F1614</f>
        <v>0</v>
      </c>
      <c r="F1589" s="2">
        <f>Electricity!G1614</f>
        <v>0</v>
      </c>
      <c r="G1589" s="2">
        <f>Electricity!H1614</f>
        <v>0</v>
      </c>
      <c r="H1589" s="2">
        <f>Electricity!I1614</f>
        <v>0</v>
      </c>
      <c r="I1589" s="2">
        <f>Electricity!J1614</f>
        <v>0</v>
      </c>
    </row>
    <row r="1590" spans="2:9" x14ac:dyDescent="0.35">
      <c r="B1590" s="458" t="str">
        <f t="shared" si="25"/>
        <v>03/07/2019 04:00:00 PM</v>
      </c>
      <c r="C1590" s="458">
        <v>43531</v>
      </c>
      <c r="D1590" s="459">
        <v>0.66666666666666674</v>
      </c>
      <c r="E1590" s="2">
        <f>Electricity!F1615</f>
        <v>0</v>
      </c>
      <c r="F1590" s="2">
        <f>Electricity!G1615</f>
        <v>0</v>
      </c>
      <c r="G1590" s="2">
        <f>Electricity!H1615</f>
        <v>0</v>
      </c>
      <c r="H1590" s="2">
        <f>Electricity!I1615</f>
        <v>0</v>
      </c>
      <c r="I1590" s="2">
        <f>Electricity!J1615</f>
        <v>0</v>
      </c>
    </row>
    <row r="1591" spans="2:9" x14ac:dyDescent="0.35">
      <c r="B1591" s="458" t="str">
        <f t="shared" si="25"/>
        <v>03/07/2019 05:00:00 PM</v>
      </c>
      <c r="C1591" s="458">
        <v>43531</v>
      </c>
      <c r="D1591" s="459">
        <v>0.70833333333333337</v>
      </c>
      <c r="E1591" s="2">
        <f>Electricity!F1616</f>
        <v>0</v>
      </c>
      <c r="F1591" s="2">
        <f>Electricity!G1616</f>
        <v>0</v>
      </c>
      <c r="G1591" s="2">
        <f>Electricity!H1616</f>
        <v>0</v>
      </c>
      <c r="H1591" s="2">
        <f>Electricity!I1616</f>
        <v>0</v>
      </c>
      <c r="I1591" s="2">
        <f>Electricity!J1616</f>
        <v>0</v>
      </c>
    </row>
    <row r="1592" spans="2:9" x14ac:dyDescent="0.35">
      <c r="B1592" s="458" t="str">
        <f t="shared" si="25"/>
        <v>03/07/2019 06:00:00 PM</v>
      </c>
      <c r="C1592" s="458">
        <v>43531</v>
      </c>
      <c r="D1592" s="459">
        <v>0.75000000000000011</v>
      </c>
      <c r="E1592" s="2">
        <f>Electricity!F1617</f>
        <v>0</v>
      </c>
      <c r="F1592" s="2">
        <f>Electricity!G1617</f>
        <v>0</v>
      </c>
      <c r="G1592" s="2">
        <f>Electricity!H1617</f>
        <v>0</v>
      </c>
      <c r="H1592" s="2">
        <f>Electricity!I1617</f>
        <v>0</v>
      </c>
      <c r="I1592" s="2">
        <f>Electricity!J1617</f>
        <v>0</v>
      </c>
    </row>
    <row r="1593" spans="2:9" x14ac:dyDescent="0.35">
      <c r="B1593" s="458" t="str">
        <f t="shared" si="25"/>
        <v>03/07/2019 07:00:00 PM</v>
      </c>
      <c r="C1593" s="458">
        <v>43531</v>
      </c>
      <c r="D1593" s="459">
        <v>0.79166666666666674</v>
      </c>
      <c r="E1593" s="2">
        <f>Electricity!F1618</f>
        <v>0</v>
      </c>
      <c r="F1593" s="2">
        <f>Electricity!G1618</f>
        <v>0</v>
      </c>
      <c r="G1593" s="2">
        <f>Electricity!H1618</f>
        <v>0</v>
      </c>
      <c r="H1593" s="2">
        <f>Electricity!I1618</f>
        <v>0</v>
      </c>
      <c r="I1593" s="2">
        <f>Electricity!J1618</f>
        <v>0</v>
      </c>
    </row>
    <row r="1594" spans="2:9" x14ac:dyDescent="0.35">
      <c r="B1594" s="458" t="str">
        <f t="shared" si="25"/>
        <v>03/07/2019 08:00:00 PM</v>
      </c>
      <c r="C1594" s="458">
        <v>43531</v>
      </c>
      <c r="D1594" s="459">
        <v>0.83333333333333337</v>
      </c>
      <c r="E1594" s="2">
        <f>Electricity!F1619</f>
        <v>0</v>
      </c>
      <c r="F1594" s="2">
        <f>Electricity!G1619</f>
        <v>0</v>
      </c>
      <c r="G1594" s="2">
        <f>Electricity!H1619</f>
        <v>0</v>
      </c>
      <c r="H1594" s="2">
        <f>Electricity!I1619</f>
        <v>0</v>
      </c>
      <c r="I1594" s="2">
        <f>Electricity!J1619</f>
        <v>0</v>
      </c>
    </row>
    <row r="1595" spans="2:9" x14ac:dyDescent="0.35">
      <c r="B1595" s="458" t="str">
        <f t="shared" si="25"/>
        <v>03/07/2019 09:00:00 PM</v>
      </c>
      <c r="C1595" s="458">
        <v>43531</v>
      </c>
      <c r="D1595" s="459">
        <v>0.87500000000000011</v>
      </c>
      <c r="E1595" s="2">
        <f>Electricity!F1620</f>
        <v>0</v>
      </c>
      <c r="F1595" s="2">
        <f>Electricity!G1620</f>
        <v>0</v>
      </c>
      <c r="G1595" s="2">
        <f>Electricity!H1620</f>
        <v>0</v>
      </c>
      <c r="H1595" s="2">
        <f>Electricity!I1620</f>
        <v>0</v>
      </c>
      <c r="I1595" s="2">
        <f>Electricity!J1620</f>
        <v>0</v>
      </c>
    </row>
    <row r="1596" spans="2:9" x14ac:dyDescent="0.35">
      <c r="B1596" s="458" t="str">
        <f t="shared" si="25"/>
        <v>03/07/2019 10:00:00 PM</v>
      </c>
      <c r="C1596" s="458">
        <v>43531</v>
      </c>
      <c r="D1596" s="459">
        <v>0.91666666666666674</v>
      </c>
      <c r="E1596" s="2">
        <f>Electricity!F1621</f>
        <v>0</v>
      </c>
      <c r="F1596" s="2">
        <f>Electricity!G1621</f>
        <v>0</v>
      </c>
      <c r="G1596" s="2">
        <f>Electricity!H1621</f>
        <v>0</v>
      </c>
      <c r="H1596" s="2">
        <f>Electricity!I1621</f>
        <v>0</v>
      </c>
      <c r="I1596" s="2">
        <f>Electricity!J1621</f>
        <v>0</v>
      </c>
    </row>
    <row r="1597" spans="2:9" x14ac:dyDescent="0.35">
      <c r="B1597" s="458" t="str">
        <f t="shared" si="25"/>
        <v>03/07/2019 11:00:00 PM</v>
      </c>
      <c r="C1597" s="458">
        <v>43531</v>
      </c>
      <c r="D1597" s="459">
        <v>0.95833333333333337</v>
      </c>
      <c r="E1597" s="2">
        <f>Electricity!F1622</f>
        <v>0</v>
      </c>
      <c r="F1597" s="2">
        <f>Electricity!G1622</f>
        <v>0</v>
      </c>
      <c r="G1597" s="2">
        <f>Electricity!H1622</f>
        <v>0</v>
      </c>
      <c r="H1597" s="2">
        <f>Electricity!I1622</f>
        <v>0</v>
      </c>
      <c r="I1597" s="2">
        <f>Electricity!J1622</f>
        <v>0</v>
      </c>
    </row>
    <row r="1598" spans="2:9" x14ac:dyDescent="0.35">
      <c r="B1598" s="458" t="str">
        <f t="shared" si="25"/>
        <v>03/08/2019 12:00:00 AM</v>
      </c>
      <c r="C1598" s="458">
        <v>43532</v>
      </c>
      <c r="D1598" s="459">
        <v>3.1225022567582528E-17</v>
      </c>
      <c r="E1598" s="2">
        <f>Electricity!F1623</f>
        <v>0</v>
      </c>
      <c r="F1598" s="2">
        <f>Electricity!G1623</f>
        <v>0</v>
      </c>
      <c r="G1598" s="2">
        <f>Electricity!H1623</f>
        <v>0</v>
      </c>
      <c r="H1598" s="2">
        <f>Electricity!I1623</f>
        <v>0</v>
      </c>
      <c r="I1598" s="2">
        <f>Electricity!J1623</f>
        <v>0</v>
      </c>
    </row>
    <row r="1599" spans="2:9" x14ac:dyDescent="0.35">
      <c r="B1599" s="458" t="str">
        <f t="shared" si="25"/>
        <v>03/08/2019 01:00:00 AM</v>
      </c>
      <c r="C1599" s="458">
        <v>43532</v>
      </c>
      <c r="D1599" s="459">
        <v>4.1666666666666699E-2</v>
      </c>
      <c r="E1599" s="2">
        <f>Electricity!F1624</f>
        <v>0</v>
      </c>
      <c r="F1599" s="2">
        <f>Electricity!G1624</f>
        <v>0</v>
      </c>
      <c r="G1599" s="2">
        <f>Electricity!H1624</f>
        <v>0</v>
      </c>
      <c r="H1599" s="2">
        <f>Electricity!I1624</f>
        <v>0</v>
      </c>
      <c r="I1599" s="2">
        <f>Electricity!J1624</f>
        <v>0</v>
      </c>
    </row>
    <row r="1600" spans="2:9" x14ac:dyDescent="0.35">
      <c r="B1600" s="458" t="str">
        <f t="shared" si="25"/>
        <v>03/08/2019 02:00:00 AM</v>
      </c>
      <c r="C1600" s="458">
        <v>43532</v>
      </c>
      <c r="D1600" s="459">
        <v>8.333333333333337E-2</v>
      </c>
      <c r="E1600" s="2">
        <f>Electricity!F1625</f>
        <v>0</v>
      </c>
      <c r="F1600" s="2">
        <f>Electricity!G1625</f>
        <v>0</v>
      </c>
      <c r="G1600" s="2">
        <f>Electricity!H1625</f>
        <v>0</v>
      </c>
      <c r="H1600" s="2">
        <f>Electricity!I1625</f>
        <v>0</v>
      </c>
      <c r="I1600" s="2">
        <f>Electricity!J1625</f>
        <v>0</v>
      </c>
    </row>
    <row r="1601" spans="2:9" x14ac:dyDescent="0.35">
      <c r="B1601" s="458" t="str">
        <f t="shared" si="25"/>
        <v>03/08/2019 03:00:00 AM</v>
      </c>
      <c r="C1601" s="458">
        <v>43532</v>
      </c>
      <c r="D1601" s="459">
        <v>0.12500000000000006</v>
      </c>
      <c r="E1601" s="2">
        <f>Electricity!F1626</f>
        <v>0</v>
      </c>
      <c r="F1601" s="2">
        <f>Electricity!G1626</f>
        <v>0</v>
      </c>
      <c r="G1601" s="2">
        <f>Electricity!H1626</f>
        <v>0</v>
      </c>
      <c r="H1601" s="2">
        <f>Electricity!I1626</f>
        <v>0</v>
      </c>
      <c r="I1601" s="2">
        <f>Electricity!J1626</f>
        <v>0</v>
      </c>
    </row>
    <row r="1602" spans="2:9" x14ac:dyDescent="0.35">
      <c r="B1602" s="458" t="str">
        <f t="shared" si="25"/>
        <v>03/08/2019 04:00:00 AM</v>
      </c>
      <c r="C1602" s="458">
        <v>43532</v>
      </c>
      <c r="D1602" s="459">
        <v>0.16666666666666669</v>
      </c>
      <c r="E1602" s="2">
        <f>Electricity!F1627</f>
        <v>0</v>
      </c>
      <c r="F1602" s="2">
        <f>Electricity!G1627</f>
        <v>0</v>
      </c>
      <c r="G1602" s="2">
        <f>Electricity!H1627</f>
        <v>0</v>
      </c>
      <c r="H1602" s="2">
        <f>Electricity!I1627</f>
        <v>0</v>
      </c>
      <c r="I1602" s="2">
        <f>Electricity!J1627</f>
        <v>0</v>
      </c>
    </row>
    <row r="1603" spans="2:9" x14ac:dyDescent="0.35">
      <c r="B1603" s="458" t="str">
        <f t="shared" si="25"/>
        <v>03/08/2019 05:00:00 AM</v>
      </c>
      <c r="C1603" s="458">
        <v>43532</v>
      </c>
      <c r="D1603" s="459">
        <v>0.20833333333333337</v>
      </c>
      <c r="E1603" s="2">
        <f>Electricity!F1628</f>
        <v>0</v>
      </c>
      <c r="F1603" s="2">
        <f>Electricity!G1628</f>
        <v>0</v>
      </c>
      <c r="G1603" s="2">
        <f>Electricity!H1628</f>
        <v>0</v>
      </c>
      <c r="H1603" s="2">
        <f>Electricity!I1628</f>
        <v>0</v>
      </c>
      <c r="I1603" s="2">
        <f>Electricity!J1628</f>
        <v>0</v>
      </c>
    </row>
    <row r="1604" spans="2:9" x14ac:dyDescent="0.35">
      <c r="B1604" s="458" t="str">
        <f t="shared" si="25"/>
        <v>03/08/2019 06:00:00 AM</v>
      </c>
      <c r="C1604" s="458">
        <v>43532</v>
      </c>
      <c r="D1604" s="459">
        <v>0.25</v>
      </c>
      <c r="E1604" s="2">
        <f>Electricity!F1629</f>
        <v>0</v>
      </c>
      <c r="F1604" s="2">
        <f>Electricity!G1629</f>
        <v>0</v>
      </c>
      <c r="G1604" s="2">
        <f>Electricity!H1629</f>
        <v>0</v>
      </c>
      <c r="H1604" s="2">
        <f>Electricity!I1629</f>
        <v>0</v>
      </c>
      <c r="I1604" s="2">
        <f>Electricity!J1629</f>
        <v>0</v>
      </c>
    </row>
    <row r="1605" spans="2:9" x14ac:dyDescent="0.35">
      <c r="B1605" s="458" t="str">
        <f t="shared" si="25"/>
        <v>03/08/2019 07:00:00 AM</v>
      </c>
      <c r="C1605" s="458">
        <v>43532</v>
      </c>
      <c r="D1605" s="459">
        <v>0.29166666666666669</v>
      </c>
      <c r="E1605" s="2">
        <f>Electricity!F1630</f>
        <v>0</v>
      </c>
      <c r="F1605" s="2">
        <f>Electricity!G1630</f>
        <v>0</v>
      </c>
      <c r="G1605" s="2">
        <f>Electricity!H1630</f>
        <v>0</v>
      </c>
      <c r="H1605" s="2">
        <f>Electricity!I1630</f>
        <v>0</v>
      </c>
      <c r="I1605" s="2">
        <f>Electricity!J1630</f>
        <v>0</v>
      </c>
    </row>
    <row r="1606" spans="2:9" x14ac:dyDescent="0.35">
      <c r="B1606" s="458" t="str">
        <f t="shared" si="25"/>
        <v>03/08/2019 08:00:00 AM</v>
      </c>
      <c r="C1606" s="458">
        <v>43532</v>
      </c>
      <c r="D1606" s="459">
        <v>0.33333333333333337</v>
      </c>
      <c r="E1606" s="2">
        <f>Electricity!F1631</f>
        <v>0</v>
      </c>
      <c r="F1606" s="2">
        <f>Electricity!G1631</f>
        <v>0</v>
      </c>
      <c r="G1606" s="2">
        <f>Electricity!H1631</f>
        <v>0</v>
      </c>
      <c r="H1606" s="2">
        <f>Electricity!I1631</f>
        <v>0</v>
      </c>
      <c r="I1606" s="2">
        <f>Electricity!J1631</f>
        <v>0</v>
      </c>
    </row>
    <row r="1607" spans="2:9" x14ac:dyDescent="0.35">
      <c r="B1607" s="458" t="str">
        <f t="shared" si="25"/>
        <v>03/08/2019 09:00:00 AM</v>
      </c>
      <c r="C1607" s="458">
        <v>43532</v>
      </c>
      <c r="D1607" s="459">
        <v>0.375</v>
      </c>
      <c r="E1607" s="2">
        <f>Electricity!F1632</f>
        <v>0</v>
      </c>
      <c r="F1607" s="2">
        <f>Electricity!G1632</f>
        <v>0</v>
      </c>
      <c r="G1607" s="2">
        <f>Electricity!H1632</f>
        <v>0</v>
      </c>
      <c r="H1607" s="2">
        <f>Electricity!I1632</f>
        <v>0</v>
      </c>
      <c r="I1607" s="2">
        <f>Electricity!J1632</f>
        <v>0</v>
      </c>
    </row>
    <row r="1608" spans="2:9" x14ac:dyDescent="0.35">
      <c r="B1608" s="458" t="str">
        <f t="shared" si="25"/>
        <v>03/08/2019 10:00:00 AM</v>
      </c>
      <c r="C1608" s="458">
        <v>43532</v>
      </c>
      <c r="D1608" s="459">
        <v>0.41666666666666669</v>
      </c>
      <c r="E1608" s="2">
        <f>Electricity!F1633</f>
        <v>0</v>
      </c>
      <c r="F1608" s="2">
        <f>Electricity!G1633</f>
        <v>0</v>
      </c>
      <c r="G1608" s="2">
        <f>Electricity!H1633</f>
        <v>0</v>
      </c>
      <c r="H1608" s="2">
        <f>Electricity!I1633</f>
        <v>0</v>
      </c>
      <c r="I1608" s="2">
        <f>Electricity!J1633</f>
        <v>0</v>
      </c>
    </row>
    <row r="1609" spans="2:9" x14ac:dyDescent="0.35">
      <c r="B1609" s="458" t="str">
        <f t="shared" si="25"/>
        <v>03/08/2019 11:00:00 AM</v>
      </c>
      <c r="C1609" s="458">
        <v>43532</v>
      </c>
      <c r="D1609" s="459">
        <v>0.45833333333333337</v>
      </c>
      <c r="E1609" s="2">
        <f>Electricity!F1634</f>
        <v>0</v>
      </c>
      <c r="F1609" s="2">
        <f>Electricity!G1634</f>
        <v>0</v>
      </c>
      <c r="G1609" s="2">
        <f>Electricity!H1634</f>
        <v>0</v>
      </c>
      <c r="H1609" s="2">
        <f>Electricity!I1634</f>
        <v>0</v>
      </c>
      <c r="I1609" s="2">
        <f>Electricity!J1634</f>
        <v>0</v>
      </c>
    </row>
    <row r="1610" spans="2:9" x14ac:dyDescent="0.35">
      <c r="B1610" s="458" t="str">
        <f t="shared" si="25"/>
        <v>03/08/2019 12:00:00 PM</v>
      </c>
      <c r="C1610" s="458">
        <v>43532</v>
      </c>
      <c r="D1610" s="459">
        <v>0.50000000000000011</v>
      </c>
      <c r="E1610" s="2">
        <f>Electricity!F1635</f>
        <v>0</v>
      </c>
      <c r="F1610" s="2">
        <f>Electricity!G1635</f>
        <v>0</v>
      </c>
      <c r="G1610" s="2">
        <f>Electricity!H1635</f>
        <v>0</v>
      </c>
      <c r="H1610" s="2">
        <f>Electricity!I1635</f>
        <v>0</v>
      </c>
      <c r="I1610" s="2">
        <f>Electricity!J1635</f>
        <v>0</v>
      </c>
    </row>
    <row r="1611" spans="2:9" x14ac:dyDescent="0.35">
      <c r="B1611" s="458" t="str">
        <f t="shared" si="25"/>
        <v>03/08/2019 01:00:00 PM</v>
      </c>
      <c r="C1611" s="458">
        <v>43532</v>
      </c>
      <c r="D1611" s="459">
        <v>0.54166666666666674</v>
      </c>
      <c r="E1611" s="2">
        <f>Electricity!F1636</f>
        <v>0</v>
      </c>
      <c r="F1611" s="2">
        <f>Electricity!G1636</f>
        <v>0</v>
      </c>
      <c r="G1611" s="2">
        <f>Electricity!H1636</f>
        <v>0</v>
      </c>
      <c r="H1611" s="2">
        <f>Electricity!I1636</f>
        <v>0</v>
      </c>
      <c r="I1611" s="2">
        <f>Electricity!J1636</f>
        <v>0</v>
      </c>
    </row>
    <row r="1612" spans="2:9" x14ac:dyDescent="0.35">
      <c r="B1612" s="458" t="str">
        <f t="shared" si="25"/>
        <v>03/08/2019 02:00:00 PM</v>
      </c>
      <c r="C1612" s="458">
        <v>43532</v>
      </c>
      <c r="D1612" s="459">
        <v>0.58333333333333337</v>
      </c>
      <c r="E1612" s="2">
        <f>Electricity!F1637</f>
        <v>0</v>
      </c>
      <c r="F1612" s="2">
        <f>Electricity!G1637</f>
        <v>0</v>
      </c>
      <c r="G1612" s="2">
        <f>Electricity!H1637</f>
        <v>0</v>
      </c>
      <c r="H1612" s="2">
        <f>Electricity!I1637</f>
        <v>0</v>
      </c>
      <c r="I1612" s="2">
        <f>Electricity!J1637</f>
        <v>0</v>
      </c>
    </row>
    <row r="1613" spans="2:9" x14ac:dyDescent="0.35">
      <c r="B1613" s="458" t="str">
        <f t="shared" si="25"/>
        <v>03/08/2019 03:00:00 PM</v>
      </c>
      <c r="C1613" s="458">
        <v>43532</v>
      </c>
      <c r="D1613" s="459">
        <v>0.62500000000000011</v>
      </c>
      <c r="E1613" s="2">
        <f>Electricity!F1638</f>
        <v>0</v>
      </c>
      <c r="F1613" s="2">
        <f>Electricity!G1638</f>
        <v>0</v>
      </c>
      <c r="G1613" s="2">
        <f>Electricity!H1638</f>
        <v>0</v>
      </c>
      <c r="H1613" s="2">
        <f>Electricity!I1638</f>
        <v>0</v>
      </c>
      <c r="I1613" s="2">
        <f>Electricity!J1638</f>
        <v>0</v>
      </c>
    </row>
    <row r="1614" spans="2:9" x14ac:dyDescent="0.35">
      <c r="B1614" s="458" t="str">
        <f t="shared" si="25"/>
        <v>03/08/2019 04:00:00 PM</v>
      </c>
      <c r="C1614" s="458">
        <v>43532</v>
      </c>
      <c r="D1614" s="459">
        <v>0.66666666666666674</v>
      </c>
      <c r="E1614" s="2">
        <f>Electricity!F1639</f>
        <v>0</v>
      </c>
      <c r="F1614" s="2">
        <f>Electricity!G1639</f>
        <v>0</v>
      </c>
      <c r="G1614" s="2">
        <f>Electricity!H1639</f>
        <v>0</v>
      </c>
      <c r="H1614" s="2">
        <f>Electricity!I1639</f>
        <v>0</v>
      </c>
      <c r="I1614" s="2">
        <f>Electricity!J1639</f>
        <v>0</v>
      </c>
    </row>
    <row r="1615" spans="2:9" x14ac:dyDescent="0.35">
      <c r="B1615" s="458" t="str">
        <f t="shared" ref="B1615:B1678" si="26">CONCATENATE(TEXT(C1615,"mm/dd/yyyy")," ",TEXT(D1615,"hh:mm:ss AM/PM"))</f>
        <v>03/08/2019 05:00:00 PM</v>
      </c>
      <c r="C1615" s="458">
        <v>43532</v>
      </c>
      <c r="D1615" s="459">
        <v>0.70833333333333337</v>
      </c>
      <c r="E1615" s="2">
        <f>Electricity!F1640</f>
        <v>0</v>
      </c>
      <c r="F1615" s="2">
        <f>Electricity!G1640</f>
        <v>0</v>
      </c>
      <c r="G1615" s="2">
        <f>Electricity!H1640</f>
        <v>0</v>
      </c>
      <c r="H1615" s="2">
        <f>Electricity!I1640</f>
        <v>0</v>
      </c>
      <c r="I1615" s="2">
        <f>Electricity!J1640</f>
        <v>0</v>
      </c>
    </row>
    <row r="1616" spans="2:9" x14ac:dyDescent="0.35">
      <c r="B1616" s="458" t="str">
        <f t="shared" si="26"/>
        <v>03/08/2019 06:00:00 PM</v>
      </c>
      <c r="C1616" s="458">
        <v>43532</v>
      </c>
      <c r="D1616" s="459">
        <v>0.75000000000000011</v>
      </c>
      <c r="E1616" s="2">
        <f>Electricity!F1641</f>
        <v>0</v>
      </c>
      <c r="F1616" s="2">
        <f>Electricity!G1641</f>
        <v>0</v>
      </c>
      <c r="G1616" s="2">
        <f>Electricity!H1641</f>
        <v>0</v>
      </c>
      <c r="H1616" s="2">
        <f>Electricity!I1641</f>
        <v>0</v>
      </c>
      <c r="I1616" s="2">
        <f>Electricity!J1641</f>
        <v>0</v>
      </c>
    </row>
    <row r="1617" spans="2:9" x14ac:dyDescent="0.35">
      <c r="B1617" s="458" t="str">
        <f t="shared" si="26"/>
        <v>03/08/2019 07:00:00 PM</v>
      </c>
      <c r="C1617" s="458">
        <v>43532</v>
      </c>
      <c r="D1617" s="459">
        <v>0.79166666666666674</v>
      </c>
      <c r="E1617" s="2">
        <f>Electricity!F1642</f>
        <v>0</v>
      </c>
      <c r="F1617" s="2">
        <f>Electricity!G1642</f>
        <v>0</v>
      </c>
      <c r="G1617" s="2">
        <f>Electricity!H1642</f>
        <v>0</v>
      </c>
      <c r="H1617" s="2">
        <f>Electricity!I1642</f>
        <v>0</v>
      </c>
      <c r="I1617" s="2">
        <f>Electricity!J1642</f>
        <v>0</v>
      </c>
    </row>
    <row r="1618" spans="2:9" x14ac:dyDescent="0.35">
      <c r="B1618" s="458" t="str">
        <f t="shared" si="26"/>
        <v>03/08/2019 08:00:00 PM</v>
      </c>
      <c r="C1618" s="458">
        <v>43532</v>
      </c>
      <c r="D1618" s="459">
        <v>0.83333333333333337</v>
      </c>
      <c r="E1618" s="2">
        <f>Electricity!F1643</f>
        <v>0</v>
      </c>
      <c r="F1618" s="2">
        <f>Electricity!G1643</f>
        <v>0</v>
      </c>
      <c r="G1618" s="2">
        <f>Electricity!H1643</f>
        <v>0</v>
      </c>
      <c r="H1618" s="2">
        <f>Electricity!I1643</f>
        <v>0</v>
      </c>
      <c r="I1618" s="2">
        <f>Electricity!J1643</f>
        <v>0</v>
      </c>
    </row>
    <row r="1619" spans="2:9" x14ac:dyDescent="0.35">
      <c r="B1619" s="458" t="str">
        <f t="shared" si="26"/>
        <v>03/08/2019 09:00:00 PM</v>
      </c>
      <c r="C1619" s="458">
        <v>43532</v>
      </c>
      <c r="D1619" s="459">
        <v>0.87500000000000011</v>
      </c>
      <c r="E1619" s="2">
        <f>Electricity!F1644</f>
        <v>0</v>
      </c>
      <c r="F1619" s="2">
        <f>Electricity!G1644</f>
        <v>0</v>
      </c>
      <c r="G1619" s="2">
        <f>Electricity!H1644</f>
        <v>0</v>
      </c>
      <c r="H1619" s="2">
        <f>Electricity!I1644</f>
        <v>0</v>
      </c>
      <c r="I1619" s="2">
        <f>Electricity!J1644</f>
        <v>0</v>
      </c>
    </row>
    <row r="1620" spans="2:9" x14ac:dyDescent="0.35">
      <c r="B1620" s="458" t="str">
        <f t="shared" si="26"/>
        <v>03/08/2019 10:00:00 PM</v>
      </c>
      <c r="C1620" s="458">
        <v>43532</v>
      </c>
      <c r="D1620" s="459">
        <v>0.91666666666666674</v>
      </c>
      <c r="E1620" s="2">
        <f>Electricity!F1645</f>
        <v>0</v>
      </c>
      <c r="F1620" s="2">
        <f>Electricity!G1645</f>
        <v>0</v>
      </c>
      <c r="G1620" s="2">
        <f>Electricity!H1645</f>
        <v>0</v>
      </c>
      <c r="H1620" s="2">
        <f>Electricity!I1645</f>
        <v>0</v>
      </c>
      <c r="I1620" s="2">
        <f>Electricity!J1645</f>
        <v>0</v>
      </c>
    </row>
    <row r="1621" spans="2:9" x14ac:dyDescent="0.35">
      <c r="B1621" s="458" t="str">
        <f t="shared" si="26"/>
        <v>03/08/2019 11:00:00 PM</v>
      </c>
      <c r="C1621" s="458">
        <v>43532</v>
      </c>
      <c r="D1621" s="459">
        <v>0.95833333333333337</v>
      </c>
      <c r="E1621" s="2">
        <f>Electricity!F1646</f>
        <v>0</v>
      </c>
      <c r="F1621" s="2">
        <f>Electricity!G1646</f>
        <v>0</v>
      </c>
      <c r="G1621" s="2">
        <f>Electricity!H1646</f>
        <v>0</v>
      </c>
      <c r="H1621" s="2">
        <f>Electricity!I1646</f>
        <v>0</v>
      </c>
      <c r="I1621" s="2">
        <f>Electricity!J1646</f>
        <v>0</v>
      </c>
    </row>
    <row r="1622" spans="2:9" x14ac:dyDescent="0.35">
      <c r="B1622" s="458" t="str">
        <f t="shared" si="26"/>
        <v>03/09/2019 12:00:00 AM</v>
      </c>
      <c r="C1622" s="458">
        <v>43533</v>
      </c>
      <c r="D1622" s="459">
        <v>3.1225022567582528E-17</v>
      </c>
      <c r="E1622" s="2">
        <f>Electricity!F1647</f>
        <v>0</v>
      </c>
      <c r="F1622" s="2">
        <f>Electricity!G1647</f>
        <v>0</v>
      </c>
      <c r="G1622" s="2">
        <f>Electricity!H1647</f>
        <v>0</v>
      </c>
      <c r="H1622" s="2">
        <f>Electricity!I1647</f>
        <v>0</v>
      </c>
      <c r="I1622" s="2">
        <f>Electricity!J1647</f>
        <v>0</v>
      </c>
    </row>
    <row r="1623" spans="2:9" x14ac:dyDescent="0.35">
      <c r="B1623" s="458" t="str">
        <f t="shared" si="26"/>
        <v>03/09/2019 01:00:00 AM</v>
      </c>
      <c r="C1623" s="458">
        <v>43533</v>
      </c>
      <c r="D1623" s="459">
        <v>4.1666666666666699E-2</v>
      </c>
      <c r="E1623" s="2">
        <f>Electricity!F1648</f>
        <v>0</v>
      </c>
      <c r="F1623" s="2">
        <f>Electricity!G1648</f>
        <v>0</v>
      </c>
      <c r="G1623" s="2">
        <f>Electricity!H1648</f>
        <v>0</v>
      </c>
      <c r="H1623" s="2">
        <f>Electricity!I1648</f>
        <v>0</v>
      </c>
      <c r="I1623" s="2">
        <f>Electricity!J1648</f>
        <v>0</v>
      </c>
    </row>
    <row r="1624" spans="2:9" x14ac:dyDescent="0.35">
      <c r="B1624" s="458" t="str">
        <f t="shared" si="26"/>
        <v>03/09/2019 02:00:00 AM</v>
      </c>
      <c r="C1624" s="458">
        <v>43533</v>
      </c>
      <c r="D1624" s="459">
        <v>8.333333333333337E-2</v>
      </c>
      <c r="E1624" s="2">
        <f>Electricity!F1649</f>
        <v>0</v>
      </c>
      <c r="F1624" s="2">
        <f>Electricity!G1649</f>
        <v>0</v>
      </c>
      <c r="G1624" s="2">
        <f>Electricity!H1649</f>
        <v>0</v>
      </c>
      <c r="H1624" s="2">
        <f>Electricity!I1649</f>
        <v>0</v>
      </c>
      <c r="I1624" s="2">
        <f>Electricity!J1649</f>
        <v>0</v>
      </c>
    </row>
    <row r="1625" spans="2:9" x14ac:dyDescent="0.35">
      <c r="B1625" s="458" t="str">
        <f t="shared" si="26"/>
        <v>03/09/2019 03:00:00 AM</v>
      </c>
      <c r="C1625" s="458">
        <v>43533</v>
      </c>
      <c r="D1625" s="459">
        <v>0.12500000000000006</v>
      </c>
      <c r="E1625" s="2">
        <f>Electricity!F1650</f>
        <v>0</v>
      </c>
      <c r="F1625" s="2">
        <f>Electricity!G1650</f>
        <v>0</v>
      </c>
      <c r="G1625" s="2">
        <f>Electricity!H1650</f>
        <v>0</v>
      </c>
      <c r="H1625" s="2">
        <f>Electricity!I1650</f>
        <v>0</v>
      </c>
      <c r="I1625" s="2">
        <f>Electricity!J1650</f>
        <v>0</v>
      </c>
    </row>
    <row r="1626" spans="2:9" x14ac:dyDescent="0.35">
      <c r="B1626" s="458" t="str">
        <f t="shared" si="26"/>
        <v>03/09/2019 04:00:00 AM</v>
      </c>
      <c r="C1626" s="458">
        <v>43533</v>
      </c>
      <c r="D1626" s="459">
        <v>0.16666666666666669</v>
      </c>
      <c r="E1626" s="2">
        <f>Electricity!F1651</f>
        <v>0</v>
      </c>
      <c r="F1626" s="2">
        <f>Electricity!G1651</f>
        <v>0</v>
      </c>
      <c r="G1626" s="2">
        <f>Electricity!H1651</f>
        <v>0</v>
      </c>
      <c r="H1626" s="2">
        <f>Electricity!I1651</f>
        <v>0</v>
      </c>
      <c r="I1626" s="2">
        <f>Electricity!J1651</f>
        <v>0</v>
      </c>
    </row>
    <row r="1627" spans="2:9" x14ac:dyDescent="0.35">
      <c r="B1627" s="458" t="str">
        <f t="shared" si="26"/>
        <v>03/09/2019 05:00:00 AM</v>
      </c>
      <c r="C1627" s="458">
        <v>43533</v>
      </c>
      <c r="D1627" s="459">
        <v>0.20833333333333337</v>
      </c>
      <c r="E1627" s="2">
        <f>Electricity!F1652</f>
        <v>0</v>
      </c>
      <c r="F1627" s="2">
        <f>Electricity!G1652</f>
        <v>0</v>
      </c>
      <c r="G1627" s="2">
        <f>Electricity!H1652</f>
        <v>0</v>
      </c>
      <c r="H1627" s="2">
        <f>Electricity!I1652</f>
        <v>0</v>
      </c>
      <c r="I1627" s="2">
        <f>Electricity!J1652</f>
        <v>0</v>
      </c>
    </row>
    <row r="1628" spans="2:9" x14ac:dyDescent="0.35">
      <c r="B1628" s="458" t="str">
        <f t="shared" si="26"/>
        <v>03/09/2019 06:00:00 AM</v>
      </c>
      <c r="C1628" s="458">
        <v>43533</v>
      </c>
      <c r="D1628" s="459">
        <v>0.25</v>
      </c>
      <c r="E1628" s="2">
        <f>Electricity!F1653</f>
        <v>0</v>
      </c>
      <c r="F1628" s="2">
        <f>Electricity!G1653</f>
        <v>0</v>
      </c>
      <c r="G1628" s="2">
        <f>Electricity!H1653</f>
        <v>0</v>
      </c>
      <c r="H1628" s="2">
        <f>Electricity!I1653</f>
        <v>0</v>
      </c>
      <c r="I1628" s="2">
        <f>Electricity!J1653</f>
        <v>0</v>
      </c>
    </row>
    <row r="1629" spans="2:9" x14ac:dyDescent="0.35">
      <c r="B1629" s="458" t="str">
        <f t="shared" si="26"/>
        <v>03/09/2019 07:00:00 AM</v>
      </c>
      <c r="C1629" s="458">
        <v>43533</v>
      </c>
      <c r="D1629" s="459">
        <v>0.29166666666666669</v>
      </c>
      <c r="E1629" s="2">
        <f>Electricity!F1654</f>
        <v>0</v>
      </c>
      <c r="F1629" s="2">
        <f>Electricity!G1654</f>
        <v>0</v>
      </c>
      <c r="G1629" s="2">
        <f>Electricity!H1654</f>
        <v>0</v>
      </c>
      <c r="H1629" s="2">
        <f>Electricity!I1654</f>
        <v>0</v>
      </c>
      <c r="I1629" s="2">
        <f>Electricity!J1654</f>
        <v>0</v>
      </c>
    </row>
    <row r="1630" spans="2:9" x14ac:dyDescent="0.35">
      <c r="B1630" s="458" t="str">
        <f t="shared" si="26"/>
        <v>03/09/2019 08:00:00 AM</v>
      </c>
      <c r="C1630" s="458">
        <v>43533</v>
      </c>
      <c r="D1630" s="459">
        <v>0.33333333333333337</v>
      </c>
      <c r="E1630" s="2">
        <f>Electricity!F1655</f>
        <v>0</v>
      </c>
      <c r="F1630" s="2">
        <f>Electricity!G1655</f>
        <v>0</v>
      </c>
      <c r="G1630" s="2">
        <f>Electricity!H1655</f>
        <v>0</v>
      </c>
      <c r="H1630" s="2">
        <f>Electricity!I1655</f>
        <v>0</v>
      </c>
      <c r="I1630" s="2">
        <f>Electricity!J1655</f>
        <v>0</v>
      </c>
    </row>
    <row r="1631" spans="2:9" x14ac:dyDescent="0.35">
      <c r="B1631" s="458" t="str">
        <f t="shared" si="26"/>
        <v>03/09/2019 09:00:00 AM</v>
      </c>
      <c r="C1631" s="458">
        <v>43533</v>
      </c>
      <c r="D1631" s="459">
        <v>0.375</v>
      </c>
      <c r="E1631" s="2">
        <f>Electricity!F1656</f>
        <v>0</v>
      </c>
      <c r="F1631" s="2">
        <f>Electricity!G1656</f>
        <v>0</v>
      </c>
      <c r="G1631" s="2">
        <f>Electricity!H1656</f>
        <v>0</v>
      </c>
      <c r="H1631" s="2">
        <f>Electricity!I1656</f>
        <v>0</v>
      </c>
      <c r="I1631" s="2">
        <f>Electricity!J1656</f>
        <v>0</v>
      </c>
    </row>
    <row r="1632" spans="2:9" x14ac:dyDescent="0.35">
      <c r="B1632" s="458" t="str">
        <f t="shared" si="26"/>
        <v>03/09/2019 10:00:00 AM</v>
      </c>
      <c r="C1632" s="458">
        <v>43533</v>
      </c>
      <c r="D1632" s="459">
        <v>0.41666666666666669</v>
      </c>
      <c r="E1632" s="2">
        <f>Electricity!F1657</f>
        <v>0</v>
      </c>
      <c r="F1632" s="2">
        <f>Electricity!G1657</f>
        <v>0</v>
      </c>
      <c r="G1632" s="2">
        <f>Electricity!H1657</f>
        <v>0</v>
      </c>
      <c r="H1632" s="2">
        <f>Electricity!I1657</f>
        <v>0</v>
      </c>
      <c r="I1632" s="2">
        <f>Electricity!J1657</f>
        <v>0</v>
      </c>
    </row>
    <row r="1633" spans="2:9" x14ac:dyDescent="0.35">
      <c r="B1633" s="458" t="str">
        <f t="shared" si="26"/>
        <v>03/09/2019 11:00:00 AM</v>
      </c>
      <c r="C1633" s="458">
        <v>43533</v>
      </c>
      <c r="D1633" s="459">
        <v>0.45833333333333337</v>
      </c>
      <c r="E1633" s="2">
        <f>Electricity!F1658</f>
        <v>0</v>
      </c>
      <c r="F1633" s="2">
        <f>Electricity!G1658</f>
        <v>0</v>
      </c>
      <c r="G1633" s="2">
        <f>Electricity!H1658</f>
        <v>0</v>
      </c>
      <c r="H1633" s="2">
        <f>Electricity!I1658</f>
        <v>0</v>
      </c>
      <c r="I1633" s="2">
        <f>Electricity!J1658</f>
        <v>0</v>
      </c>
    </row>
    <row r="1634" spans="2:9" x14ac:dyDescent="0.35">
      <c r="B1634" s="458" t="str">
        <f t="shared" si="26"/>
        <v>03/09/2019 12:00:00 PM</v>
      </c>
      <c r="C1634" s="458">
        <v>43533</v>
      </c>
      <c r="D1634" s="459">
        <v>0.50000000000000011</v>
      </c>
      <c r="E1634" s="2">
        <f>Electricity!F1659</f>
        <v>0</v>
      </c>
      <c r="F1634" s="2">
        <f>Electricity!G1659</f>
        <v>0</v>
      </c>
      <c r="G1634" s="2">
        <f>Electricity!H1659</f>
        <v>0</v>
      </c>
      <c r="H1634" s="2">
        <f>Electricity!I1659</f>
        <v>0</v>
      </c>
      <c r="I1634" s="2">
        <f>Electricity!J1659</f>
        <v>0</v>
      </c>
    </row>
    <row r="1635" spans="2:9" x14ac:dyDescent="0.35">
      <c r="B1635" s="458" t="str">
        <f t="shared" si="26"/>
        <v>03/09/2019 01:00:00 PM</v>
      </c>
      <c r="C1635" s="458">
        <v>43533</v>
      </c>
      <c r="D1635" s="459">
        <v>0.54166666666666674</v>
      </c>
      <c r="E1635" s="2">
        <f>Electricity!F1660</f>
        <v>0</v>
      </c>
      <c r="F1635" s="2">
        <f>Electricity!G1660</f>
        <v>0</v>
      </c>
      <c r="G1635" s="2">
        <f>Electricity!H1660</f>
        <v>0</v>
      </c>
      <c r="H1635" s="2">
        <f>Electricity!I1660</f>
        <v>0</v>
      </c>
      <c r="I1635" s="2">
        <f>Electricity!J1660</f>
        <v>0</v>
      </c>
    </row>
    <row r="1636" spans="2:9" x14ac:dyDescent="0.35">
      <c r="B1636" s="458" t="str">
        <f t="shared" si="26"/>
        <v>03/09/2019 02:00:00 PM</v>
      </c>
      <c r="C1636" s="458">
        <v>43533</v>
      </c>
      <c r="D1636" s="459">
        <v>0.58333333333333337</v>
      </c>
      <c r="E1636" s="2">
        <f>Electricity!F1661</f>
        <v>0</v>
      </c>
      <c r="F1636" s="2">
        <f>Electricity!G1661</f>
        <v>0</v>
      </c>
      <c r="G1636" s="2">
        <f>Electricity!H1661</f>
        <v>0</v>
      </c>
      <c r="H1636" s="2">
        <f>Electricity!I1661</f>
        <v>0</v>
      </c>
      <c r="I1636" s="2">
        <f>Electricity!J1661</f>
        <v>0</v>
      </c>
    </row>
    <row r="1637" spans="2:9" x14ac:dyDescent="0.35">
      <c r="B1637" s="458" t="str">
        <f t="shared" si="26"/>
        <v>03/09/2019 03:00:00 PM</v>
      </c>
      <c r="C1637" s="458">
        <v>43533</v>
      </c>
      <c r="D1637" s="459">
        <v>0.62500000000000011</v>
      </c>
      <c r="E1637" s="2">
        <f>Electricity!F1662</f>
        <v>0</v>
      </c>
      <c r="F1637" s="2">
        <f>Electricity!G1662</f>
        <v>0</v>
      </c>
      <c r="G1637" s="2">
        <f>Electricity!H1662</f>
        <v>0</v>
      </c>
      <c r="H1637" s="2">
        <f>Electricity!I1662</f>
        <v>0</v>
      </c>
      <c r="I1637" s="2">
        <f>Electricity!J1662</f>
        <v>0</v>
      </c>
    </row>
    <row r="1638" spans="2:9" x14ac:dyDescent="0.35">
      <c r="B1638" s="458" t="str">
        <f t="shared" si="26"/>
        <v>03/09/2019 04:00:00 PM</v>
      </c>
      <c r="C1638" s="458">
        <v>43533</v>
      </c>
      <c r="D1638" s="459">
        <v>0.66666666666666674</v>
      </c>
      <c r="E1638" s="2">
        <f>Electricity!F1663</f>
        <v>0</v>
      </c>
      <c r="F1638" s="2">
        <f>Electricity!G1663</f>
        <v>0</v>
      </c>
      <c r="G1638" s="2">
        <f>Electricity!H1663</f>
        <v>0</v>
      </c>
      <c r="H1638" s="2">
        <f>Electricity!I1663</f>
        <v>0</v>
      </c>
      <c r="I1638" s="2">
        <f>Electricity!J1663</f>
        <v>0</v>
      </c>
    </row>
    <row r="1639" spans="2:9" x14ac:dyDescent="0.35">
      <c r="B1639" s="458" t="str">
        <f t="shared" si="26"/>
        <v>03/09/2019 05:00:00 PM</v>
      </c>
      <c r="C1639" s="458">
        <v>43533</v>
      </c>
      <c r="D1639" s="459">
        <v>0.70833333333333337</v>
      </c>
      <c r="E1639" s="2">
        <f>Electricity!F1664</f>
        <v>0</v>
      </c>
      <c r="F1639" s="2">
        <f>Electricity!G1664</f>
        <v>0</v>
      </c>
      <c r="G1639" s="2">
        <f>Electricity!H1664</f>
        <v>0</v>
      </c>
      <c r="H1639" s="2">
        <f>Electricity!I1664</f>
        <v>0</v>
      </c>
      <c r="I1639" s="2">
        <f>Electricity!J1664</f>
        <v>0</v>
      </c>
    </row>
    <row r="1640" spans="2:9" x14ac:dyDescent="0.35">
      <c r="B1640" s="458" t="str">
        <f t="shared" si="26"/>
        <v>03/09/2019 06:00:00 PM</v>
      </c>
      <c r="C1640" s="458">
        <v>43533</v>
      </c>
      <c r="D1640" s="459">
        <v>0.75000000000000011</v>
      </c>
      <c r="E1640" s="2">
        <f>Electricity!F1665</f>
        <v>0</v>
      </c>
      <c r="F1640" s="2">
        <f>Electricity!G1665</f>
        <v>0</v>
      </c>
      <c r="G1640" s="2">
        <f>Electricity!H1665</f>
        <v>0</v>
      </c>
      <c r="H1640" s="2">
        <f>Electricity!I1665</f>
        <v>0</v>
      </c>
      <c r="I1640" s="2">
        <f>Electricity!J1665</f>
        <v>0</v>
      </c>
    </row>
    <row r="1641" spans="2:9" x14ac:dyDescent="0.35">
      <c r="B1641" s="458" t="str">
        <f t="shared" si="26"/>
        <v>03/09/2019 07:00:00 PM</v>
      </c>
      <c r="C1641" s="458">
        <v>43533</v>
      </c>
      <c r="D1641" s="459">
        <v>0.79166666666666674</v>
      </c>
      <c r="E1641" s="2">
        <f>Electricity!F1666</f>
        <v>0</v>
      </c>
      <c r="F1641" s="2">
        <f>Electricity!G1666</f>
        <v>0</v>
      </c>
      <c r="G1641" s="2">
        <f>Electricity!H1666</f>
        <v>0</v>
      </c>
      <c r="H1641" s="2">
        <f>Electricity!I1666</f>
        <v>0</v>
      </c>
      <c r="I1641" s="2">
        <f>Electricity!J1666</f>
        <v>0</v>
      </c>
    </row>
    <row r="1642" spans="2:9" x14ac:dyDescent="0.35">
      <c r="B1642" s="458" t="str">
        <f t="shared" si="26"/>
        <v>03/09/2019 08:00:00 PM</v>
      </c>
      <c r="C1642" s="458">
        <v>43533</v>
      </c>
      <c r="D1642" s="459">
        <v>0.83333333333333337</v>
      </c>
      <c r="E1642" s="2">
        <f>Electricity!F1667</f>
        <v>0</v>
      </c>
      <c r="F1642" s="2">
        <f>Electricity!G1667</f>
        <v>0</v>
      </c>
      <c r="G1642" s="2">
        <f>Electricity!H1667</f>
        <v>0</v>
      </c>
      <c r="H1642" s="2">
        <f>Electricity!I1667</f>
        <v>0</v>
      </c>
      <c r="I1642" s="2">
        <f>Electricity!J1667</f>
        <v>0</v>
      </c>
    </row>
    <row r="1643" spans="2:9" x14ac:dyDescent="0.35">
      <c r="B1643" s="458" t="str">
        <f t="shared" si="26"/>
        <v>03/09/2019 09:00:00 PM</v>
      </c>
      <c r="C1643" s="458">
        <v>43533</v>
      </c>
      <c r="D1643" s="459">
        <v>0.87500000000000011</v>
      </c>
      <c r="E1643" s="2">
        <f>Electricity!F1668</f>
        <v>0</v>
      </c>
      <c r="F1643" s="2">
        <f>Electricity!G1668</f>
        <v>0</v>
      </c>
      <c r="G1643" s="2">
        <f>Electricity!H1668</f>
        <v>0</v>
      </c>
      <c r="H1643" s="2">
        <f>Electricity!I1668</f>
        <v>0</v>
      </c>
      <c r="I1643" s="2">
        <f>Electricity!J1668</f>
        <v>0</v>
      </c>
    </row>
    <row r="1644" spans="2:9" x14ac:dyDescent="0.35">
      <c r="B1644" s="458" t="str">
        <f t="shared" si="26"/>
        <v>03/09/2019 10:00:00 PM</v>
      </c>
      <c r="C1644" s="458">
        <v>43533</v>
      </c>
      <c r="D1644" s="459">
        <v>0.91666666666666674</v>
      </c>
      <c r="E1644" s="2">
        <f>Electricity!F1669</f>
        <v>0</v>
      </c>
      <c r="F1644" s="2">
        <f>Electricity!G1669</f>
        <v>0</v>
      </c>
      <c r="G1644" s="2">
        <f>Electricity!H1669</f>
        <v>0</v>
      </c>
      <c r="H1644" s="2">
        <f>Electricity!I1669</f>
        <v>0</v>
      </c>
      <c r="I1644" s="2">
        <f>Electricity!J1669</f>
        <v>0</v>
      </c>
    </row>
    <row r="1645" spans="2:9" x14ac:dyDescent="0.35">
      <c r="B1645" s="458" t="str">
        <f t="shared" si="26"/>
        <v>03/09/2019 11:00:00 PM</v>
      </c>
      <c r="C1645" s="458">
        <v>43533</v>
      </c>
      <c r="D1645" s="459">
        <v>0.95833333333333337</v>
      </c>
      <c r="E1645" s="2">
        <f>Electricity!F1670</f>
        <v>0</v>
      </c>
      <c r="F1645" s="2">
        <f>Electricity!G1670</f>
        <v>0</v>
      </c>
      <c r="G1645" s="2">
        <f>Electricity!H1670</f>
        <v>0</v>
      </c>
      <c r="H1645" s="2">
        <f>Electricity!I1670</f>
        <v>0</v>
      </c>
      <c r="I1645" s="2">
        <f>Electricity!J1670</f>
        <v>0</v>
      </c>
    </row>
    <row r="1646" spans="2:9" x14ac:dyDescent="0.35">
      <c r="B1646" s="458" t="str">
        <f t="shared" si="26"/>
        <v>03/10/2019 12:00:00 AM</v>
      </c>
      <c r="C1646" s="458">
        <v>43534</v>
      </c>
      <c r="D1646" s="459">
        <v>3.1225022567582528E-17</v>
      </c>
      <c r="E1646" s="2">
        <f>Electricity!F1671</f>
        <v>0</v>
      </c>
      <c r="F1646" s="2">
        <f>Electricity!G1671</f>
        <v>0</v>
      </c>
      <c r="G1646" s="2">
        <f>Electricity!H1671</f>
        <v>0</v>
      </c>
      <c r="H1646" s="2">
        <f>Electricity!I1671</f>
        <v>0</v>
      </c>
      <c r="I1646" s="2">
        <f>Electricity!J1671</f>
        <v>0</v>
      </c>
    </row>
    <row r="1647" spans="2:9" x14ac:dyDescent="0.35">
      <c r="B1647" s="458" t="str">
        <f t="shared" si="26"/>
        <v>03/10/2019 01:00:00 AM</v>
      </c>
      <c r="C1647" s="458">
        <v>43534</v>
      </c>
      <c r="D1647" s="459">
        <v>4.1666666666666699E-2</v>
      </c>
      <c r="E1647" s="2">
        <f>Electricity!F1672</f>
        <v>0</v>
      </c>
      <c r="F1647" s="2">
        <f>Electricity!G1672</f>
        <v>0</v>
      </c>
      <c r="G1647" s="2">
        <f>Electricity!H1672</f>
        <v>0</v>
      </c>
      <c r="H1647" s="2">
        <f>Electricity!I1672</f>
        <v>0</v>
      </c>
      <c r="I1647" s="2">
        <f>Electricity!J1672</f>
        <v>0</v>
      </c>
    </row>
    <row r="1648" spans="2:9" x14ac:dyDescent="0.35">
      <c r="B1648" s="458" t="str">
        <f t="shared" si="26"/>
        <v>03/10/2019 02:00:00 AM</v>
      </c>
      <c r="C1648" s="458">
        <v>43534</v>
      </c>
      <c r="D1648" s="459">
        <v>8.333333333333337E-2</v>
      </c>
      <c r="E1648" s="2">
        <f>Electricity!F1673</f>
        <v>0</v>
      </c>
      <c r="F1648" s="2">
        <f>Electricity!G1673</f>
        <v>0</v>
      </c>
      <c r="G1648" s="2">
        <f>Electricity!H1673</f>
        <v>0</v>
      </c>
      <c r="H1648" s="2">
        <f>Electricity!I1673</f>
        <v>0</v>
      </c>
      <c r="I1648" s="2">
        <f>Electricity!J1673</f>
        <v>0</v>
      </c>
    </row>
    <row r="1649" spans="2:9" x14ac:dyDescent="0.35">
      <c r="B1649" s="458" t="str">
        <f t="shared" si="26"/>
        <v>03/10/2019 03:00:00 AM</v>
      </c>
      <c r="C1649" s="458">
        <v>43534</v>
      </c>
      <c r="D1649" s="459">
        <v>0.12500000000000006</v>
      </c>
      <c r="E1649" s="2">
        <f>Electricity!F1674</f>
        <v>0</v>
      </c>
      <c r="F1649" s="2">
        <f>Electricity!G1674</f>
        <v>0</v>
      </c>
      <c r="G1649" s="2">
        <f>Electricity!H1674</f>
        <v>0</v>
      </c>
      <c r="H1649" s="2">
        <f>Electricity!I1674</f>
        <v>0</v>
      </c>
      <c r="I1649" s="2">
        <f>Electricity!J1674</f>
        <v>0</v>
      </c>
    </row>
    <row r="1650" spans="2:9" x14ac:dyDescent="0.35">
      <c r="B1650" s="458" t="str">
        <f t="shared" si="26"/>
        <v>03/10/2019 04:00:00 AM</v>
      </c>
      <c r="C1650" s="458">
        <v>43534</v>
      </c>
      <c r="D1650" s="459">
        <v>0.16666666666666669</v>
      </c>
      <c r="E1650" s="2">
        <f>Electricity!F1675</f>
        <v>0</v>
      </c>
      <c r="F1650" s="2">
        <f>Electricity!G1675</f>
        <v>0</v>
      </c>
      <c r="G1650" s="2">
        <f>Electricity!H1675</f>
        <v>0</v>
      </c>
      <c r="H1650" s="2">
        <f>Electricity!I1675</f>
        <v>0</v>
      </c>
      <c r="I1650" s="2">
        <f>Electricity!J1675</f>
        <v>0</v>
      </c>
    </row>
    <row r="1651" spans="2:9" x14ac:dyDescent="0.35">
      <c r="B1651" s="458" t="str">
        <f t="shared" si="26"/>
        <v>03/10/2019 05:00:00 AM</v>
      </c>
      <c r="C1651" s="458">
        <v>43534</v>
      </c>
      <c r="D1651" s="459">
        <v>0.20833333333333337</v>
      </c>
      <c r="E1651" s="2">
        <f>Electricity!F1676</f>
        <v>0</v>
      </c>
      <c r="F1651" s="2">
        <f>Electricity!G1676</f>
        <v>0</v>
      </c>
      <c r="G1651" s="2">
        <f>Electricity!H1676</f>
        <v>0</v>
      </c>
      <c r="H1651" s="2">
        <f>Electricity!I1676</f>
        <v>0</v>
      </c>
      <c r="I1651" s="2">
        <f>Electricity!J1676</f>
        <v>0</v>
      </c>
    </row>
    <row r="1652" spans="2:9" x14ac:dyDescent="0.35">
      <c r="B1652" s="458" t="str">
        <f t="shared" si="26"/>
        <v>03/10/2019 06:00:00 AM</v>
      </c>
      <c r="C1652" s="458">
        <v>43534</v>
      </c>
      <c r="D1652" s="459">
        <v>0.25</v>
      </c>
      <c r="E1652" s="2">
        <f>Electricity!F1677</f>
        <v>0</v>
      </c>
      <c r="F1652" s="2">
        <f>Electricity!G1677</f>
        <v>0</v>
      </c>
      <c r="G1652" s="2">
        <f>Electricity!H1677</f>
        <v>0</v>
      </c>
      <c r="H1652" s="2">
        <f>Electricity!I1677</f>
        <v>0</v>
      </c>
      <c r="I1652" s="2">
        <f>Electricity!J1677</f>
        <v>0</v>
      </c>
    </row>
    <row r="1653" spans="2:9" x14ac:dyDescent="0.35">
      <c r="B1653" s="458" t="str">
        <f t="shared" si="26"/>
        <v>03/10/2019 07:00:00 AM</v>
      </c>
      <c r="C1653" s="458">
        <v>43534</v>
      </c>
      <c r="D1653" s="459">
        <v>0.29166666666666669</v>
      </c>
      <c r="E1653" s="2">
        <f>Electricity!F1678</f>
        <v>0</v>
      </c>
      <c r="F1653" s="2">
        <f>Electricity!G1678</f>
        <v>0</v>
      </c>
      <c r="G1653" s="2">
        <f>Electricity!H1678</f>
        <v>0</v>
      </c>
      <c r="H1653" s="2">
        <f>Electricity!I1678</f>
        <v>0</v>
      </c>
      <c r="I1653" s="2">
        <f>Electricity!J1678</f>
        <v>0</v>
      </c>
    </row>
    <row r="1654" spans="2:9" x14ac:dyDescent="0.35">
      <c r="B1654" s="458" t="str">
        <f t="shared" si="26"/>
        <v>03/10/2019 08:00:00 AM</v>
      </c>
      <c r="C1654" s="458">
        <v>43534</v>
      </c>
      <c r="D1654" s="459">
        <v>0.33333333333333337</v>
      </c>
      <c r="E1654" s="2">
        <f>Electricity!F1679</f>
        <v>0</v>
      </c>
      <c r="F1654" s="2">
        <f>Electricity!G1679</f>
        <v>0</v>
      </c>
      <c r="G1654" s="2">
        <f>Electricity!H1679</f>
        <v>0</v>
      </c>
      <c r="H1654" s="2">
        <f>Electricity!I1679</f>
        <v>0</v>
      </c>
      <c r="I1654" s="2">
        <f>Electricity!J1679</f>
        <v>0</v>
      </c>
    </row>
    <row r="1655" spans="2:9" x14ac:dyDescent="0.35">
      <c r="B1655" s="458" t="str">
        <f t="shared" si="26"/>
        <v>03/10/2019 09:00:00 AM</v>
      </c>
      <c r="C1655" s="458">
        <v>43534</v>
      </c>
      <c r="D1655" s="459">
        <v>0.375</v>
      </c>
      <c r="E1655" s="2">
        <f>Electricity!F1680</f>
        <v>0</v>
      </c>
      <c r="F1655" s="2">
        <f>Electricity!G1680</f>
        <v>0</v>
      </c>
      <c r="G1655" s="2">
        <f>Electricity!H1680</f>
        <v>0</v>
      </c>
      <c r="H1655" s="2">
        <f>Electricity!I1680</f>
        <v>0</v>
      </c>
      <c r="I1655" s="2">
        <f>Electricity!J1680</f>
        <v>0</v>
      </c>
    </row>
    <row r="1656" spans="2:9" x14ac:dyDescent="0.35">
      <c r="B1656" s="458" t="str">
        <f t="shared" si="26"/>
        <v>03/10/2019 10:00:00 AM</v>
      </c>
      <c r="C1656" s="458">
        <v>43534</v>
      </c>
      <c r="D1656" s="459">
        <v>0.41666666666666669</v>
      </c>
      <c r="E1656" s="2">
        <f>Electricity!F1681</f>
        <v>0</v>
      </c>
      <c r="F1656" s="2">
        <f>Electricity!G1681</f>
        <v>0</v>
      </c>
      <c r="G1656" s="2">
        <f>Electricity!H1681</f>
        <v>0</v>
      </c>
      <c r="H1656" s="2">
        <f>Electricity!I1681</f>
        <v>0</v>
      </c>
      <c r="I1656" s="2">
        <f>Electricity!J1681</f>
        <v>0</v>
      </c>
    </row>
    <row r="1657" spans="2:9" x14ac:dyDescent="0.35">
      <c r="B1657" s="458" t="str">
        <f t="shared" si="26"/>
        <v>03/10/2019 11:00:00 AM</v>
      </c>
      <c r="C1657" s="458">
        <v>43534</v>
      </c>
      <c r="D1657" s="459">
        <v>0.45833333333333337</v>
      </c>
      <c r="E1657" s="2">
        <f>Electricity!F1682</f>
        <v>0</v>
      </c>
      <c r="F1657" s="2">
        <f>Electricity!G1682</f>
        <v>0</v>
      </c>
      <c r="G1657" s="2">
        <f>Electricity!H1682</f>
        <v>0</v>
      </c>
      <c r="H1657" s="2">
        <f>Electricity!I1682</f>
        <v>0</v>
      </c>
      <c r="I1657" s="2">
        <f>Electricity!J1682</f>
        <v>0</v>
      </c>
    </row>
    <row r="1658" spans="2:9" x14ac:dyDescent="0.35">
      <c r="B1658" s="458" t="str">
        <f t="shared" si="26"/>
        <v>03/10/2019 12:00:00 PM</v>
      </c>
      <c r="C1658" s="458">
        <v>43534</v>
      </c>
      <c r="D1658" s="459">
        <v>0.50000000000000011</v>
      </c>
      <c r="E1658" s="2">
        <f>Electricity!F1683</f>
        <v>0</v>
      </c>
      <c r="F1658" s="2">
        <f>Electricity!G1683</f>
        <v>0</v>
      </c>
      <c r="G1658" s="2">
        <f>Electricity!H1683</f>
        <v>0</v>
      </c>
      <c r="H1658" s="2">
        <f>Electricity!I1683</f>
        <v>0</v>
      </c>
      <c r="I1658" s="2">
        <f>Electricity!J1683</f>
        <v>0</v>
      </c>
    </row>
    <row r="1659" spans="2:9" x14ac:dyDescent="0.35">
      <c r="B1659" s="458" t="str">
        <f t="shared" si="26"/>
        <v>03/10/2019 01:00:00 PM</v>
      </c>
      <c r="C1659" s="458">
        <v>43534</v>
      </c>
      <c r="D1659" s="459">
        <v>0.54166666666666674</v>
      </c>
      <c r="E1659" s="2">
        <f>Electricity!F1684</f>
        <v>0</v>
      </c>
      <c r="F1659" s="2">
        <f>Electricity!G1684</f>
        <v>0</v>
      </c>
      <c r="G1659" s="2">
        <f>Electricity!H1684</f>
        <v>0</v>
      </c>
      <c r="H1659" s="2">
        <f>Electricity!I1684</f>
        <v>0</v>
      </c>
      <c r="I1659" s="2">
        <f>Electricity!J1684</f>
        <v>0</v>
      </c>
    </row>
    <row r="1660" spans="2:9" x14ac:dyDescent="0.35">
      <c r="B1660" s="458" t="str">
        <f t="shared" si="26"/>
        <v>03/10/2019 02:00:00 PM</v>
      </c>
      <c r="C1660" s="458">
        <v>43534</v>
      </c>
      <c r="D1660" s="459">
        <v>0.58333333333333337</v>
      </c>
      <c r="E1660" s="2">
        <f>Electricity!F1685</f>
        <v>0</v>
      </c>
      <c r="F1660" s="2">
        <f>Electricity!G1685</f>
        <v>0</v>
      </c>
      <c r="G1660" s="2">
        <f>Electricity!H1685</f>
        <v>0</v>
      </c>
      <c r="H1660" s="2">
        <f>Electricity!I1685</f>
        <v>0</v>
      </c>
      <c r="I1660" s="2">
        <f>Electricity!J1685</f>
        <v>0</v>
      </c>
    </row>
    <row r="1661" spans="2:9" x14ac:dyDescent="0.35">
      <c r="B1661" s="458" t="str">
        <f t="shared" si="26"/>
        <v>03/10/2019 03:00:00 PM</v>
      </c>
      <c r="C1661" s="458">
        <v>43534</v>
      </c>
      <c r="D1661" s="459">
        <v>0.62500000000000011</v>
      </c>
      <c r="E1661" s="2">
        <f>Electricity!F1686</f>
        <v>0</v>
      </c>
      <c r="F1661" s="2">
        <f>Electricity!G1686</f>
        <v>0</v>
      </c>
      <c r="G1661" s="2">
        <f>Electricity!H1686</f>
        <v>0</v>
      </c>
      <c r="H1661" s="2">
        <f>Electricity!I1686</f>
        <v>0</v>
      </c>
      <c r="I1661" s="2">
        <f>Electricity!J1686</f>
        <v>0</v>
      </c>
    </row>
    <row r="1662" spans="2:9" x14ac:dyDescent="0.35">
      <c r="B1662" s="458" t="str">
        <f t="shared" si="26"/>
        <v>03/10/2019 04:00:00 PM</v>
      </c>
      <c r="C1662" s="458">
        <v>43534</v>
      </c>
      <c r="D1662" s="459">
        <v>0.66666666666666674</v>
      </c>
      <c r="E1662" s="2">
        <f>Electricity!F1687</f>
        <v>0</v>
      </c>
      <c r="F1662" s="2">
        <f>Electricity!G1687</f>
        <v>0</v>
      </c>
      <c r="G1662" s="2">
        <f>Electricity!H1687</f>
        <v>0</v>
      </c>
      <c r="H1662" s="2">
        <f>Electricity!I1687</f>
        <v>0</v>
      </c>
      <c r="I1662" s="2">
        <f>Electricity!J1687</f>
        <v>0</v>
      </c>
    </row>
    <row r="1663" spans="2:9" x14ac:dyDescent="0.35">
      <c r="B1663" s="458" t="str">
        <f t="shared" si="26"/>
        <v>03/10/2019 05:00:00 PM</v>
      </c>
      <c r="C1663" s="458">
        <v>43534</v>
      </c>
      <c r="D1663" s="459">
        <v>0.70833333333333337</v>
      </c>
      <c r="E1663" s="2">
        <f>Electricity!F1688</f>
        <v>0</v>
      </c>
      <c r="F1663" s="2">
        <f>Electricity!G1688</f>
        <v>0</v>
      </c>
      <c r="G1663" s="2">
        <f>Electricity!H1688</f>
        <v>0</v>
      </c>
      <c r="H1663" s="2">
        <f>Electricity!I1688</f>
        <v>0</v>
      </c>
      <c r="I1663" s="2">
        <f>Electricity!J1688</f>
        <v>0</v>
      </c>
    </row>
    <row r="1664" spans="2:9" x14ac:dyDescent="0.35">
      <c r="B1664" s="458" t="str">
        <f t="shared" si="26"/>
        <v>03/10/2019 06:00:00 PM</v>
      </c>
      <c r="C1664" s="458">
        <v>43534</v>
      </c>
      <c r="D1664" s="459">
        <v>0.75000000000000011</v>
      </c>
      <c r="E1664" s="2">
        <f>Electricity!F1689</f>
        <v>0</v>
      </c>
      <c r="F1664" s="2">
        <f>Electricity!G1689</f>
        <v>0</v>
      </c>
      <c r="G1664" s="2">
        <f>Electricity!H1689</f>
        <v>0</v>
      </c>
      <c r="H1664" s="2">
        <f>Electricity!I1689</f>
        <v>0</v>
      </c>
      <c r="I1664" s="2">
        <f>Electricity!J1689</f>
        <v>0</v>
      </c>
    </row>
    <row r="1665" spans="2:9" x14ac:dyDescent="0.35">
      <c r="B1665" s="458" t="str">
        <f t="shared" si="26"/>
        <v>03/10/2019 07:00:00 PM</v>
      </c>
      <c r="C1665" s="458">
        <v>43534</v>
      </c>
      <c r="D1665" s="459">
        <v>0.79166666666666674</v>
      </c>
      <c r="E1665" s="2">
        <f>Electricity!F1690</f>
        <v>0</v>
      </c>
      <c r="F1665" s="2">
        <f>Electricity!G1690</f>
        <v>0</v>
      </c>
      <c r="G1665" s="2">
        <f>Electricity!H1690</f>
        <v>0</v>
      </c>
      <c r="H1665" s="2">
        <f>Electricity!I1690</f>
        <v>0</v>
      </c>
      <c r="I1665" s="2">
        <f>Electricity!J1690</f>
        <v>0</v>
      </c>
    </row>
    <row r="1666" spans="2:9" x14ac:dyDescent="0.35">
      <c r="B1666" s="458" t="str">
        <f t="shared" si="26"/>
        <v>03/10/2019 08:00:00 PM</v>
      </c>
      <c r="C1666" s="458">
        <v>43534</v>
      </c>
      <c r="D1666" s="459">
        <v>0.83333333333333337</v>
      </c>
      <c r="E1666" s="2">
        <f>Electricity!F1691</f>
        <v>0</v>
      </c>
      <c r="F1666" s="2">
        <f>Electricity!G1691</f>
        <v>0</v>
      </c>
      <c r="G1666" s="2">
        <f>Electricity!H1691</f>
        <v>0</v>
      </c>
      <c r="H1666" s="2">
        <f>Electricity!I1691</f>
        <v>0</v>
      </c>
      <c r="I1666" s="2">
        <f>Electricity!J1691</f>
        <v>0</v>
      </c>
    </row>
    <row r="1667" spans="2:9" x14ac:dyDescent="0.35">
      <c r="B1667" s="458" t="str">
        <f t="shared" si="26"/>
        <v>03/10/2019 09:00:00 PM</v>
      </c>
      <c r="C1667" s="458">
        <v>43534</v>
      </c>
      <c r="D1667" s="459">
        <v>0.87500000000000011</v>
      </c>
      <c r="E1667" s="2">
        <f>Electricity!F1692</f>
        <v>0</v>
      </c>
      <c r="F1667" s="2">
        <f>Electricity!G1692</f>
        <v>0</v>
      </c>
      <c r="G1667" s="2">
        <f>Electricity!H1692</f>
        <v>0</v>
      </c>
      <c r="H1667" s="2">
        <f>Electricity!I1692</f>
        <v>0</v>
      </c>
      <c r="I1667" s="2">
        <f>Electricity!J1692</f>
        <v>0</v>
      </c>
    </row>
    <row r="1668" spans="2:9" x14ac:dyDescent="0.35">
      <c r="B1668" s="458" t="str">
        <f t="shared" si="26"/>
        <v>03/10/2019 10:00:00 PM</v>
      </c>
      <c r="C1668" s="458">
        <v>43534</v>
      </c>
      <c r="D1668" s="459">
        <v>0.91666666666666674</v>
      </c>
      <c r="E1668" s="2">
        <f>Electricity!F1693</f>
        <v>0</v>
      </c>
      <c r="F1668" s="2">
        <f>Electricity!G1693</f>
        <v>0</v>
      </c>
      <c r="G1668" s="2">
        <f>Electricity!H1693</f>
        <v>0</v>
      </c>
      <c r="H1668" s="2">
        <f>Electricity!I1693</f>
        <v>0</v>
      </c>
      <c r="I1668" s="2">
        <f>Electricity!J1693</f>
        <v>0</v>
      </c>
    </row>
    <row r="1669" spans="2:9" x14ac:dyDescent="0.35">
      <c r="B1669" s="458" t="str">
        <f t="shared" si="26"/>
        <v>03/10/2019 11:00:00 PM</v>
      </c>
      <c r="C1669" s="458">
        <v>43534</v>
      </c>
      <c r="D1669" s="459">
        <v>0.95833333333333337</v>
      </c>
      <c r="E1669" s="2">
        <f>Electricity!F1694</f>
        <v>0</v>
      </c>
      <c r="F1669" s="2">
        <f>Electricity!G1694</f>
        <v>0</v>
      </c>
      <c r="G1669" s="2">
        <f>Electricity!H1694</f>
        <v>0</v>
      </c>
      <c r="H1669" s="2">
        <f>Electricity!I1694</f>
        <v>0</v>
      </c>
      <c r="I1669" s="2">
        <f>Electricity!J1694</f>
        <v>0</v>
      </c>
    </row>
    <row r="1670" spans="2:9" x14ac:dyDescent="0.35">
      <c r="B1670" s="458" t="str">
        <f t="shared" si="26"/>
        <v>03/11/2019 12:00:00 AM</v>
      </c>
      <c r="C1670" s="458">
        <v>43535</v>
      </c>
      <c r="D1670" s="459">
        <v>3.1225022567582528E-17</v>
      </c>
      <c r="E1670" s="2">
        <f>Electricity!F1695</f>
        <v>0</v>
      </c>
      <c r="F1670" s="2">
        <f>Electricity!G1695</f>
        <v>0</v>
      </c>
      <c r="G1670" s="2">
        <f>Electricity!H1695</f>
        <v>0</v>
      </c>
      <c r="H1670" s="2">
        <f>Electricity!I1695</f>
        <v>0</v>
      </c>
      <c r="I1670" s="2">
        <f>Electricity!J1695</f>
        <v>0</v>
      </c>
    </row>
    <row r="1671" spans="2:9" x14ac:dyDescent="0.35">
      <c r="B1671" s="458" t="str">
        <f t="shared" si="26"/>
        <v>03/11/2019 01:00:00 AM</v>
      </c>
      <c r="C1671" s="458">
        <v>43535</v>
      </c>
      <c r="D1671" s="459">
        <v>4.1666666666666699E-2</v>
      </c>
      <c r="E1671" s="2">
        <f>Electricity!F1696</f>
        <v>0</v>
      </c>
      <c r="F1671" s="2">
        <f>Electricity!G1696</f>
        <v>0</v>
      </c>
      <c r="G1671" s="2">
        <f>Electricity!H1696</f>
        <v>0</v>
      </c>
      <c r="H1671" s="2">
        <f>Electricity!I1696</f>
        <v>0</v>
      </c>
      <c r="I1671" s="2">
        <f>Electricity!J1696</f>
        <v>0</v>
      </c>
    </row>
    <row r="1672" spans="2:9" x14ac:dyDescent="0.35">
      <c r="B1672" s="458" t="str">
        <f t="shared" si="26"/>
        <v>03/11/2019 02:00:00 AM</v>
      </c>
      <c r="C1672" s="458">
        <v>43535</v>
      </c>
      <c r="D1672" s="459">
        <v>8.333333333333337E-2</v>
      </c>
      <c r="E1672" s="2">
        <f>Electricity!F1697</f>
        <v>0</v>
      </c>
      <c r="F1672" s="2">
        <f>Electricity!G1697</f>
        <v>0</v>
      </c>
      <c r="G1672" s="2">
        <f>Electricity!H1697</f>
        <v>0</v>
      </c>
      <c r="H1672" s="2">
        <f>Electricity!I1697</f>
        <v>0</v>
      </c>
      <c r="I1672" s="2">
        <f>Electricity!J1697</f>
        <v>0</v>
      </c>
    </row>
    <row r="1673" spans="2:9" x14ac:dyDescent="0.35">
      <c r="B1673" s="458" t="str">
        <f t="shared" si="26"/>
        <v>03/11/2019 03:00:00 AM</v>
      </c>
      <c r="C1673" s="458">
        <v>43535</v>
      </c>
      <c r="D1673" s="459">
        <v>0.12500000000000006</v>
      </c>
      <c r="E1673" s="2">
        <f>Electricity!F1698</f>
        <v>0</v>
      </c>
      <c r="F1673" s="2">
        <f>Electricity!G1698</f>
        <v>0</v>
      </c>
      <c r="G1673" s="2">
        <f>Electricity!H1698</f>
        <v>0</v>
      </c>
      <c r="H1673" s="2">
        <f>Electricity!I1698</f>
        <v>0</v>
      </c>
      <c r="I1673" s="2">
        <f>Electricity!J1698</f>
        <v>0</v>
      </c>
    </row>
    <row r="1674" spans="2:9" x14ac:dyDescent="0.35">
      <c r="B1674" s="458" t="str">
        <f t="shared" si="26"/>
        <v>03/11/2019 04:00:00 AM</v>
      </c>
      <c r="C1674" s="458">
        <v>43535</v>
      </c>
      <c r="D1674" s="459">
        <v>0.16666666666666669</v>
      </c>
      <c r="E1674" s="2">
        <f>Electricity!F1699</f>
        <v>0</v>
      </c>
      <c r="F1674" s="2">
        <f>Electricity!G1699</f>
        <v>0</v>
      </c>
      <c r="G1674" s="2">
        <f>Electricity!H1699</f>
        <v>0</v>
      </c>
      <c r="H1674" s="2">
        <f>Electricity!I1699</f>
        <v>0</v>
      </c>
      <c r="I1674" s="2">
        <f>Electricity!J1699</f>
        <v>0</v>
      </c>
    </row>
    <row r="1675" spans="2:9" x14ac:dyDescent="0.35">
      <c r="B1675" s="458" t="str">
        <f t="shared" si="26"/>
        <v>03/11/2019 05:00:00 AM</v>
      </c>
      <c r="C1675" s="458">
        <v>43535</v>
      </c>
      <c r="D1675" s="459">
        <v>0.20833333333333337</v>
      </c>
      <c r="E1675" s="2">
        <f>Electricity!F1700</f>
        <v>0</v>
      </c>
      <c r="F1675" s="2">
        <f>Electricity!G1700</f>
        <v>0</v>
      </c>
      <c r="G1675" s="2">
        <f>Electricity!H1700</f>
        <v>0</v>
      </c>
      <c r="H1675" s="2">
        <f>Electricity!I1700</f>
        <v>0</v>
      </c>
      <c r="I1675" s="2">
        <f>Electricity!J1700</f>
        <v>0</v>
      </c>
    </row>
    <row r="1676" spans="2:9" x14ac:dyDescent="0.35">
      <c r="B1676" s="458" t="str">
        <f t="shared" si="26"/>
        <v>03/11/2019 06:00:00 AM</v>
      </c>
      <c r="C1676" s="458">
        <v>43535</v>
      </c>
      <c r="D1676" s="459">
        <v>0.25</v>
      </c>
      <c r="E1676" s="2">
        <f>Electricity!F1701</f>
        <v>0</v>
      </c>
      <c r="F1676" s="2">
        <f>Electricity!G1701</f>
        <v>0</v>
      </c>
      <c r="G1676" s="2">
        <f>Electricity!H1701</f>
        <v>0</v>
      </c>
      <c r="H1676" s="2">
        <f>Electricity!I1701</f>
        <v>0</v>
      </c>
      <c r="I1676" s="2">
        <f>Electricity!J1701</f>
        <v>0</v>
      </c>
    </row>
    <row r="1677" spans="2:9" x14ac:dyDescent="0.35">
      <c r="B1677" s="458" t="str">
        <f t="shared" si="26"/>
        <v>03/11/2019 07:00:00 AM</v>
      </c>
      <c r="C1677" s="458">
        <v>43535</v>
      </c>
      <c r="D1677" s="459">
        <v>0.29166666666666669</v>
      </c>
      <c r="E1677" s="2">
        <f>Electricity!F1702</f>
        <v>0</v>
      </c>
      <c r="F1677" s="2">
        <f>Electricity!G1702</f>
        <v>0</v>
      </c>
      <c r="G1677" s="2">
        <f>Electricity!H1702</f>
        <v>0</v>
      </c>
      <c r="H1677" s="2">
        <f>Electricity!I1702</f>
        <v>0</v>
      </c>
      <c r="I1677" s="2">
        <f>Electricity!J1702</f>
        <v>0</v>
      </c>
    </row>
    <row r="1678" spans="2:9" x14ac:dyDescent="0.35">
      <c r="B1678" s="458" t="str">
        <f t="shared" si="26"/>
        <v>03/11/2019 08:00:00 AM</v>
      </c>
      <c r="C1678" s="458">
        <v>43535</v>
      </c>
      <c r="D1678" s="459">
        <v>0.33333333333333337</v>
      </c>
      <c r="E1678" s="2">
        <f>Electricity!F1703</f>
        <v>0</v>
      </c>
      <c r="F1678" s="2">
        <f>Electricity!G1703</f>
        <v>0</v>
      </c>
      <c r="G1678" s="2">
        <f>Electricity!H1703</f>
        <v>0</v>
      </c>
      <c r="H1678" s="2">
        <f>Electricity!I1703</f>
        <v>0</v>
      </c>
      <c r="I1678" s="2">
        <f>Electricity!J1703</f>
        <v>0</v>
      </c>
    </row>
    <row r="1679" spans="2:9" x14ac:dyDescent="0.35">
      <c r="B1679" s="458" t="str">
        <f t="shared" ref="B1679:B1742" si="27">CONCATENATE(TEXT(C1679,"mm/dd/yyyy")," ",TEXT(D1679,"hh:mm:ss AM/PM"))</f>
        <v>03/11/2019 09:00:00 AM</v>
      </c>
      <c r="C1679" s="458">
        <v>43535</v>
      </c>
      <c r="D1679" s="459">
        <v>0.375</v>
      </c>
      <c r="E1679" s="2">
        <f>Electricity!F1704</f>
        <v>0</v>
      </c>
      <c r="F1679" s="2">
        <f>Electricity!G1704</f>
        <v>0</v>
      </c>
      <c r="G1679" s="2">
        <f>Electricity!H1704</f>
        <v>0</v>
      </c>
      <c r="H1679" s="2">
        <f>Electricity!I1704</f>
        <v>0</v>
      </c>
      <c r="I1679" s="2">
        <f>Electricity!J1704</f>
        <v>0</v>
      </c>
    </row>
    <row r="1680" spans="2:9" x14ac:dyDescent="0.35">
      <c r="B1680" s="458" t="str">
        <f t="shared" si="27"/>
        <v>03/11/2019 10:00:00 AM</v>
      </c>
      <c r="C1680" s="458">
        <v>43535</v>
      </c>
      <c r="D1680" s="459">
        <v>0.41666666666666669</v>
      </c>
      <c r="E1680" s="2">
        <f>Electricity!F1705</f>
        <v>0</v>
      </c>
      <c r="F1680" s="2">
        <f>Electricity!G1705</f>
        <v>0</v>
      </c>
      <c r="G1680" s="2">
        <f>Electricity!H1705</f>
        <v>0</v>
      </c>
      <c r="H1680" s="2">
        <f>Electricity!I1705</f>
        <v>0</v>
      </c>
      <c r="I1680" s="2">
        <f>Electricity!J1705</f>
        <v>0</v>
      </c>
    </row>
    <row r="1681" spans="2:9" x14ac:dyDescent="0.35">
      <c r="B1681" s="458" t="str">
        <f t="shared" si="27"/>
        <v>03/11/2019 11:00:00 AM</v>
      </c>
      <c r="C1681" s="458">
        <v>43535</v>
      </c>
      <c r="D1681" s="459">
        <v>0.45833333333333337</v>
      </c>
      <c r="E1681" s="2">
        <f>Electricity!F1706</f>
        <v>0</v>
      </c>
      <c r="F1681" s="2">
        <f>Electricity!G1706</f>
        <v>0</v>
      </c>
      <c r="G1681" s="2">
        <f>Electricity!H1706</f>
        <v>0</v>
      </c>
      <c r="H1681" s="2">
        <f>Electricity!I1706</f>
        <v>0</v>
      </c>
      <c r="I1681" s="2">
        <f>Electricity!J1706</f>
        <v>0</v>
      </c>
    </row>
    <row r="1682" spans="2:9" x14ac:dyDescent="0.35">
      <c r="B1682" s="458" t="str">
        <f t="shared" si="27"/>
        <v>03/11/2019 12:00:00 PM</v>
      </c>
      <c r="C1682" s="458">
        <v>43535</v>
      </c>
      <c r="D1682" s="459">
        <v>0.50000000000000011</v>
      </c>
      <c r="E1682" s="2">
        <f>Electricity!F1707</f>
        <v>0</v>
      </c>
      <c r="F1682" s="2">
        <f>Electricity!G1707</f>
        <v>0</v>
      </c>
      <c r="G1682" s="2">
        <f>Electricity!H1707</f>
        <v>0</v>
      </c>
      <c r="H1682" s="2">
        <f>Electricity!I1707</f>
        <v>0</v>
      </c>
      <c r="I1682" s="2">
        <f>Electricity!J1707</f>
        <v>0</v>
      </c>
    </row>
    <row r="1683" spans="2:9" x14ac:dyDescent="0.35">
      <c r="B1683" s="458" t="str">
        <f t="shared" si="27"/>
        <v>03/11/2019 01:00:00 PM</v>
      </c>
      <c r="C1683" s="458">
        <v>43535</v>
      </c>
      <c r="D1683" s="459">
        <v>0.54166666666666674</v>
      </c>
      <c r="E1683" s="2">
        <f>Electricity!F1708</f>
        <v>0</v>
      </c>
      <c r="F1683" s="2">
        <f>Electricity!G1708</f>
        <v>0</v>
      </c>
      <c r="G1683" s="2">
        <f>Electricity!H1708</f>
        <v>0</v>
      </c>
      <c r="H1683" s="2">
        <f>Electricity!I1708</f>
        <v>0</v>
      </c>
      <c r="I1683" s="2">
        <f>Electricity!J1708</f>
        <v>0</v>
      </c>
    </row>
    <row r="1684" spans="2:9" x14ac:dyDescent="0.35">
      <c r="B1684" s="458" t="str">
        <f t="shared" si="27"/>
        <v>03/11/2019 02:00:00 PM</v>
      </c>
      <c r="C1684" s="458">
        <v>43535</v>
      </c>
      <c r="D1684" s="459">
        <v>0.58333333333333337</v>
      </c>
      <c r="E1684" s="2">
        <f>Electricity!F1709</f>
        <v>0</v>
      </c>
      <c r="F1684" s="2">
        <f>Electricity!G1709</f>
        <v>0</v>
      </c>
      <c r="G1684" s="2">
        <f>Electricity!H1709</f>
        <v>0</v>
      </c>
      <c r="H1684" s="2">
        <f>Electricity!I1709</f>
        <v>0</v>
      </c>
      <c r="I1684" s="2">
        <f>Electricity!J1709</f>
        <v>0</v>
      </c>
    </row>
    <row r="1685" spans="2:9" x14ac:dyDescent="0.35">
      <c r="B1685" s="458" t="str">
        <f t="shared" si="27"/>
        <v>03/11/2019 03:00:00 PM</v>
      </c>
      <c r="C1685" s="458">
        <v>43535</v>
      </c>
      <c r="D1685" s="459">
        <v>0.62500000000000011</v>
      </c>
      <c r="E1685" s="2">
        <f>Electricity!F1710</f>
        <v>0</v>
      </c>
      <c r="F1685" s="2">
        <f>Electricity!G1710</f>
        <v>0</v>
      </c>
      <c r="G1685" s="2">
        <f>Electricity!H1710</f>
        <v>0</v>
      </c>
      <c r="H1685" s="2">
        <f>Electricity!I1710</f>
        <v>0</v>
      </c>
      <c r="I1685" s="2">
        <f>Electricity!J1710</f>
        <v>0</v>
      </c>
    </row>
    <row r="1686" spans="2:9" x14ac:dyDescent="0.35">
      <c r="B1686" s="458" t="str">
        <f t="shared" si="27"/>
        <v>03/11/2019 04:00:00 PM</v>
      </c>
      <c r="C1686" s="458">
        <v>43535</v>
      </c>
      <c r="D1686" s="459">
        <v>0.66666666666666674</v>
      </c>
      <c r="E1686" s="2">
        <f>Electricity!F1711</f>
        <v>0</v>
      </c>
      <c r="F1686" s="2">
        <f>Electricity!G1711</f>
        <v>0</v>
      </c>
      <c r="G1686" s="2">
        <f>Electricity!H1711</f>
        <v>0</v>
      </c>
      <c r="H1686" s="2">
        <f>Electricity!I1711</f>
        <v>0</v>
      </c>
      <c r="I1686" s="2">
        <f>Electricity!J1711</f>
        <v>0</v>
      </c>
    </row>
    <row r="1687" spans="2:9" x14ac:dyDescent="0.35">
      <c r="B1687" s="458" t="str">
        <f t="shared" si="27"/>
        <v>03/11/2019 05:00:00 PM</v>
      </c>
      <c r="C1687" s="458">
        <v>43535</v>
      </c>
      <c r="D1687" s="459">
        <v>0.70833333333333337</v>
      </c>
      <c r="E1687" s="2">
        <f>Electricity!F1712</f>
        <v>0</v>
      </c>
      <c r="F1687" s="2">
        <f>Electricity!G1712</f>
        <v>0</v>
      </c>
      <c r="G1687" s="2">
        <f>Electricity!H1712</f>
        <v>0</v>
      </c>
      <c r="H1687" s="2">
        <f>Electricity!I1712</f>
        <v>0</v>
      </c>
      <c r="I1687" s="2">
        <f>Electricity!J1712</f>
        <v>0</v>
      </c>
    </row>
    <row r="1688" spans="2:9" x14ac:dyDescent="0.35">
      <c r="B1688" s="458" t="str">
        <f t="shared" si="27"/>
        <v>03/11/2019 06:00:00 PM</v>
      </c>
      <c r="C1688" s="458">
        <v>43535</v>
      </c>
      <c r="D1688" s="459">
        <v>0.75000000000000011</v>
      </c>
      <c r="E1688" s="2">
        <f>Electricity!F1713</f>
        <v>0</v>
      </c>
      <c r="F1688" s="2">
        <f>Electricity!G1713</f>
        <v>0</v>
      </c>
      <c r="G1688" s="2">
        <f>Electricity!H1713</f>
        <v>0</v>
      </c>
      <c r="H1688" s="2">
        <f>Electricity!I1713</f>
        <v>0</v>
      </c>
      <c r="I1688" s="2">
        <f>Electricity!J1713</f>
        <v>0</v>
      </c>
    </row>
    <row r="1689" spans="2:9" x14ac:dyDescent="0.35">
      <c r="B1689" s="458" t="str">
        <f t="shared" si="27"/>
        <v>03/11/2019 07:00:00 PM</v>
      </c>
      <c r="C1689" s="458">
        <v>43535</v>
      </c>
      <c r="D1689" s="459">
        <v>0.79166666666666674</v>
      </c>
      <c r="E1689" s="2">
        <f>Electricity!F1714</f>
        <v>0</v>
      </c>
      <c r="F1689" s="2">
        <f>Electricity!G1714</f>
        <v>0</v>
      </c>
      <c r="G1689" s="2">
        <f>Electricity!H1714</f>
        <v>0</v>
      </c>
      <c r="H1689" s="2">
        <f>Electricity!I1714</f>
        <v>0</v>
      </c>
      <c r="I1689" s="2">
        <f>Electricity!J1714</f>
        <v>0</v>
      </c>
    </row>
    <row r="1690" spans="2:9" x14ac:dyDescent="0.35">
      <c r="B1690" s="458" t="str">
        <f t="shared" si="27"/>
        <v>03/11/2019 08:00:00 PM</v>
      </c>
      <c r="C1690" s="458">
        <v>43535</v>
      </c>
      <c r="D1690" s="459">
        <v>0.83333333333333337</v>
      </c>
      <c r="E1690" s="2">
        <f>Electricity!F1715</f>
        <v>0</v>
      </c>
      <c r="F1690" s="2">
        <f>Electricity!G1715</f>
        <v>0</v>
      </c>
      <c r="G1690" s="2">
        <f>Electricity!H1715</f>
        <v>0</v>
      </c>
      <c r="H1690" s="2">
        <f>Electricity!I1715</f>
        <v>0</v>
      </c>
      <c r="I1690" s="2">
        <f>Electricity!J1715</f>
        <v>0</v>
      </c>
    </row>
    <row r="1691" spans="2:9" x14ac:dyDescent="0.35">
      <c r="B1691" s="458" t="str">
        <f t="shared" si="27"/>
        <v>03/11/2019 09:00:00 PM</v>
      </c>
      <c r="C1691" s="458">
        <v>43535</v>
      </c>
      <c r="D1691" s="459">
        <v>0.87500000000000011</v>
      </c>
      <c r="E1691" s="2">
        <f>Electricity!F1716</f>
        <v>0</v>
      </c>
      <c r="F1691" s="2">
        <f>Electricity!G1716</f>
        <v>0</v>
      </c>
      <c r="G1691" s="2">
        <f>Electricity!H1716</f>
        <v>0</v>
      </c>
      <c r="H1691" s="2">
        <f>Electricity!I1716</f>
        <v>0</v>
      </c>
      <c r="I1691" s="2">
        <f>Electricity!J1716</f>
        <v>0</v>
      </c>
    </row>
    <row r="1692" spans="2:9" x14ac:dyDescent="0.35">
      <c r="B1692" s="458" t="str">
        <f t="shared" si="27"/>
        <v>03/11/2019 10:00:00 PM</v>
      </c>
      <c r="C1692" s="458">
        <v>43535</v>
      </c>
      <c r="D1692" s="459">
        <v>0.91666666666666674</v>
      </c>
      <c r="E1692" s="2">
        <f>Electricity!F1717</f>
        <v>0</v>
      </c>
      <c r="F1692" s="2">
        <f>Electricity!G1717</f>
        <v>0</v>
      </c>
      <c r="G1692" s="2">
        <f>Electricity!H1717</f>
        <v>0</v>
      </c>
      <c r="H1692" s="2">
        <f>Electricity!I1717</f>
        <v>0</v>
      </c>
      <c r="I1692" s="2">
        <f>Electricity!J1717</f>
        <v>0</v>
      </c>
    </row>
    <row r="1693" spans="2:9" x14ac:dyDescent="0.35">
      <c r="B1693" s="458" t="str">
        <f t="shared" si="27"/>
        <v>03/11/2019 11:00:00 PM</v>
      </c>
      <c r="C1693" s="458">
        <v>43535</v>
      </c>
      <c r="D1693" s="459">
        <v>0.95833333333333337</v>
      </c>
      <c r="E1693" s="2">
        <f>Electricity!F1718</f>
        <v>0</v>
      </c>
      <c r="F1693" s="2">
        <f>Electricity!G1718</f>
        <v>0</v>
      </c>
      <c r="G1693" s="2">
        <f>Electricity!H1718</f>
        <v>0</v>
      </c>
      <c r="H1693" s="2">
        <f>Electricity!I1718</f>
        <v>0</v>
      </c>
      <c r="I1693" s="2">
        <f>Electricity!J1718</f>
        <v>0</v>
      </c>
    </row>
    <row r="1694" spans="2:9" x14ac:dyDescent="0.35">
      <c r="B1694" s="458" t="str">
        <f t="shared" si="27"/>
        <v>03/12/2019 12:00:00 AM</v>
      </c>
      <c r="C1694" s="458">
        <v>43536</v>
      </c>
      <c r="D1694" s="459">
        <v>3.1225022567582528E-17</v>
      </c>
      <c r="E1694" s="2">
        <f>Electricity!F1719</f>
        <v>0</v>
      </c>
      <c r="F1694" s="2">
        <f>Electricity!G1719</f>
        <v>0</v>
      </c>
      <c r="G1694" s="2">
        <f>Electricity!H1719</f>
        <v>0</v>
      </c>
      <c r="H1694" s="2">
        <f>Electricity!I1719</f>
        <v>0</v>
      </c>
      <c r="I1694" s="2">
        <f>Electricity!J1719</f>
        <v>0</v>
      </c>
    </row>
    <row r="1695" spans="2:9" x14ac:dyDescent="0.35">
      <c r="B1695" s="458" t="str">
        <f t="shared" si="27"/>
        <v>03/12/2019 01:00:00 AM</v>
      </c>
      <c r="C1695" s="458">
        <v>43536</v>
      </c>
      <c r="D1695" s="459">
        <v>4.1666666666666699E-2</v>
      </c>
      <c r="E1695" s="2">
        <f>Electricity!F1720</f>
        <v>0</v>
      </c>
      <c r="F1695" s="2">
        <f>Electricity!G1720</f>
        <v>0</v>
      </c>
      <c r="G1695" s="2">
        <f>Electricity!H1720</f>
        <v>0</v>
      </c>
      <c r="H1695" s="2">
        <f>Electricity!I1720</f>
        <v>0</v>
      </c>
      <c r="I1695" s="2">
        <f>Electricity!J1720</f>
        <v>0</v>
      </c>
    </row>
    <row r="1696" spans="2:9" x14ac:dyDescent="0.35">
      <c r="B1696" s="458" t="str">
        <f t="shared" si="27"/>
        <v>03/12/2019 02:00:00 AM</v>
      </c>
      <c r="C1696" s="458">
        <v>43536</v>
      </c>
      <c r="D1696" s="459">
        <v>8.333333333333337E-2</v>
      </c>
      <c r="E1696" s="2">
        <f>Electricity!F1721</f>
        <v>0</v>
      </c>
      <c r="F1696" s="2">
        <f>Electricity!G1721</f>
        <v>0</v>
      </c>
      <c r="G1696" s="2">
        <f>Electricity!H1721</f>
        <v>0</v>
      </c>
      <c r="H1696" s="2">
        <f>Electricity!I1721</f>
        <v>0</v>
      </c>
      <c r="I1696" s="2">
        <f>Electricity!J1721</f>
        <v>0</v>
      </c>
    </row>
    <row r="1697" spans="2:9" x14ac:dyDescent="0.35">
      <c r="B1697" s="458" t="str">
        <f t="shared" si="27"/>
        <v>03/12/2019 03:00:00 AM</v>
      </c>
      <c r="C1697" s="458">
        <v>43536</v>
      </c>
      <c r="D1697" s="459">
        <v>0.12500000000000006</v>
      </c>
      <c r="E1697" s="2">
        <f>Electricity!F1722</f>
        <v>0</v>
      </c>
      <c r="F1697" s="2">
        <f>Electricity!G1722</f>
        <v>0</v>
      </c>
      <c r="G1697" s="2">
        <f>Electricity!H1722</f>
        <v>0</v>
      </c>
      <c r="H1697" s="2">
        <f>Electricity!I1722</f>
        <v>0</v>
      </c>
      <c r="I1697" s="2">
        <f>Electricity!J1722</f>
        <v>0</v>
      </c>
    </row>
    <row r="1698" spans="2:9" x14ac:dyDescent="0.35">
      <c r="B1698" s="458" t="str">
        <f t="shared" si="27"/>
        <v>03/12/2019 04:00:00 AM</v>
      </c>
      <c r="C1698" s="458">
        <v>43536</v>
      </c>
      <c r="D1698" s="459">
        <v>0.16666666666666669</v>
      </c>
      <c r="E1698" s="2">
        <f>Electricity!F1723</f>
        <v>0</v>
      </c>
      <c r="F1698" s="2">
        <f>Electricity!G1723</f>
        <v>0</v>
      </c>
      <c r="G1698" s="2">
        <f>Electricity!H1723</f>
        <v>0</v>
      </c>
      <c r="H1698" s="2">
        <f>Electricity!I1723</f>
        <v>0</v>
      </c>
      <c r="I1698" s="2">
        <f>Electricity!J1723</f>
        <v>0</v>
      </c>
    </row>
    <row r="1699" spans="2:9" x14ac:dyDescent="0.35">
      <c r="B1699" s="458" t="str">
        <f t="shared" si="27"/>
        <v>03/12/2019 05:00:00 AM</v>
      </c>
      <c r="C1699" s="458">
        <v>43536</v>
      </c>
      <c r="D1699" s="459">
        <v>0.20833333333333337</v>
      </c>
      <c r="E1699" s="2">
        <f>Electricity!F1724</f>
        <v>0</v>
      </c>
      <c r="F1699" s="2">
        <f>Electricity!G1724</f>
        <v>0</v>
      </c>
      <c r="G1699" s="2">
        <f>Electricity!H1724</f>
        <v>0</v>
      </c>
      <c r="H1699" s="2">
        <f>Electricity!I1724</f>
        <v>0</v>
      </c>
      <c r="I1699" s="2">
        <f>Electricity!J1724</f>
        <v>0</v>
      </c>
    </row>
    <row r="1700" spans="2:9" x14ac:dyDescent="0.35">
      <c r="B1700" s="458" t="str">
        <f t="shared" si="27"/>
        <v>03/12/2019 06:00:00 AM</v>
      </c>
      <c r="C1700" s="458">
        <v>43536</v>
      </c>
      <c r="D1700" s="459">
        <v>0.25</v>
      </c>
      <c r="E1700" s="2">
        <f>Electricity!F1725</f>
        <v>0</v>
      </c>
      <c r="F1700" s="2">
        <f>Electricity!G1725</f>
        <v>0</v>
      </c>
      <c r="G1700" s="2">
        <f>Electricity!H1725</f>
        <v>0</v>
      </c>
      <c r="H1700" s="2">
        <f>Electricity!I1725</f>
        <v>0</v>
      </c>
      <c r="I1700" s="2">
        <f>Electricity!J1725</f>
        <v>0</v>
      </c>
    </row>
    <row r="1701" spans="2:9" x14ac:dyDescent="0.35">
      <c r="B1701" s="458" t="str">
        <f t="shared" si="27"/>
        <v>03/12/2019 07:00:00 AM</v>
      </c>
      <c r="C1701" s="458">
        <v>43536</v>
      </c>
      <c r="D1701" s="459">
        <v>0.29166666666666669</v>
      </c>
      <c r="E1701" s="2">
        <f>Electricity!F1726</f>
        <v>0</v>
      </c>
      <c r="F1701" s="2">
        <f>Electricity!G1726</f>
        <v>0</v>
      </c>
      <c r="G1701" s="2">
        <f>Electricity!H1726</f>
        <v>0</v>
      </c>
      <c r="H1701" s="2">
        <f>Electricity!I1726</f>
        <v>0</v>
      </c>
      <c r="I1701" s="2">
        <f>Electricity!J1726</f>
        <v>0</v>
      </c>
    </row>
    <row r="1702" spans="2:9" x14ac:dyDescent="0.35">
      <c r="B1702" s="458" t="str">
        <f t="shared" si="27"/>
        <v>03/12/2019 08:00:00 AM</v>
      </c>
      <c r="C1702" s="458">
        <v>43536</v>
      </c>
      <c r="D1702" s="459">
        <v>0.33333333333333337</v>
      </c>
      <c r="E1702" s="2">
        <f>Electricity!F1727</f>
        <v>0</v>
      </c>
      <c r="F1702" s="2">
        <f>Electricity!G1727</f>
        <v>0</v>
      </c>
      <c r="G1702" s="2">
        <f>Electricity!H1727</f>
        <v>0</v>
      </c>
      <c r="H1702" s="2">
        <f>Electricity!I1727</f>
        <v>0</v>
      </c>
      <c r="I1702" s="2">
        <f>Electricity!J1727</f>
        <v>0</v>
      </c>
    </row>
    <row r="1703" spans="2:9" x14ac:dyDescent="0.35">
      <c r="B1703" s="458" t="str">
        <f t="shared" si="27"/>
        <v>03/12/2019 09:00:00 AM</v>
      </c>
      <c r="C1703" s="458">
        <v>43536</v>
      </c>
      <c r="D1703" s="459">
        <v>0.375</v>
      </c>
      <c r="E1703" s="2">
        <f>Electricity!F1728</f>
        <v>0</v>
      </c>
      <c r="F1703" s="2">
        <f>Electricity!G1728</f>
        <v>0</v>
      </c>
      <c r="G1703" s="2">
        <f>Electricity!H1728</f>
        <v>0</v>
      </c>
      <c r="H1703" s="2">
        <f>Electricity!I1728</f>
        <v>0</v>
      </c>
      <c r="I1703" s="2">
        <f>Electricity!J1728</f>
        <v>0</v>
      </c>
    </row>
    <row r="1704" spans="2:9" x14ac:dyDescent="0.35">
      <c r="B1704" s="458" t="str">
        <f t="shared" si="27"/>
        <v>03/12/2019 10:00:00 AM</v>
      </c>
      <c r="C1704" s="458">
        <v>43536</v>
      </c>
      <c r="D1704" s="459">
        <v>0.41666666666666669</v>
      </c>
      <c r="E1704" s="2">
        <f>Electricity!F1729</f>
        <v>0</v>
      </c>
      <c r="F1704" s="2">
        <f>Electricity!G1729</f>
        <v>0</v>
      </c>
      <c r="G1704" s="2">
        <f>Electricity!H1729</f>
        <v>0</v>
      </c>
      <c r="H1704" s="2">
        <f>Electricity!I1729</f>
        <v>0</v>
      </c>
      <c r="I1704" s="2">
        <f>Electricity!J1729</f>
        <v>0</v>
      </c>
    </row>
    <row r="1705" spans="2:9" x14ac:dyDescent="0.35">
      <c r="B1705" s="458" t="str">
        <f t="shared" si="27"/>
        <v>03/12/2019 11:00:00 AM</v>
      </c>
      <c r="C1705" s="458">
        <v>43536</v>
      </c>
      <c r="D1705" s="459">
        <v>0.45833333333333337</v>
      </c>
      <c r="E1705" s="2">
        <f>Electricity!F1730</f>
        <v>0</v>
      </c>
      <c r="F1705" s="2">
        <f>Electricity!G1730</f>
        <v>0</v>
      </c>
      <c r="G1705" s="2">
        <f>Electricity!H1730</f>
        <v>0</v>
      </c>
      <c r="H1705" s="2">
        <f>Electricity!I1730</f>
        <v>0</v>
      </c>
      <c r="I1705" s="2">
        <f>Electricity!J1730</f>
        <v>0</v>
      </c>
    </row>
    <row r="1706" spans="2:9" x14ac:dyDescent="0.35">
      <c r="B1706" s="458" t="str">
        <f t="shared" si="27"/>
        <v>03/12/2019 12:00:00 PM</v>
      </c>
      <c r="C1706" s="458">
        <v>43536</v>
      </c>
      <c r="D1706" s="459">
        <v>0.50000000000000011</v>
      </c>
      <c r="E1706" s="2">
        <f>Electricity!F1731</f>
        <v>0</v>
      </c>
      <c r="F1706" s="2">
        <f>Electricity!G1731</f>
        <v>0</v>
      </c>
      <c r="G1706" s="2">
        <f>Electricity!H1731</f>
        <v>0</v>
      </c>
      <c r="H1706" s="2">
        <f>Electricity!I1731</f>
        <v>0</v>
      </c>
      <c r="I1706" s="2">
        <f>Electricity!J1731</f>
        <v>0</v>
      </c>
    </row>
    <row r="1707" spans="2:9" x14ac:dyDescent="0.35">
      <c r="B1707" s="458" t="str">
        <f t="shared" si="27"/>
        <v>03/12/2019 01:00:00 PM</v>
      </c>
      <c r="C1707" s="458">
        <v>43536</v>
      </c>
      <c r="D1707" s="459">
        <v>0.54166666666666674</v>
      </c>
      <c r="E1707" s="2">
        <f>Electricity!F1732</f>
        <v>0</v>
      </c>
      <c r="F1707" s="2">
        <f>Electricity!G1732</f>
        <v>0</v>
      </c>
      <c r="G1707" s="2">
        <f>Electricity!H1732</f>
        <v>0</v>
      </c>
      <c r="H1707" s="2">
        <f>Electricity!I1732</f>
        <v>0</v>
      </c>
      <c r="I1707" s="2">
        <f>Electricity!J1732</f>
        <v>0</v>
      </c>
    </row>
    <row r="1708" spans="2:9" x14ac:dyDescent="0.35">
      <c r="B1708" s="458" t="str">
        <f t="shared" si="27"/>
        <v>03/12/2019 02:00:00 PM</v>
      </c>
      <c r="C1708" s="458">
        <v>43536</v>
      </c>
      <c r="D1708" s="459">
        <v>0.58333333333333337</v>
      </c>
      <c r="E1708" s="2">
        <f>Electricity!F1733</f>
        <v>0</v>
      </c>
      <c r="F1708" s="2">
        <f>Electricity!G1733</f>
        <v>0</v>
      </c>
      <c r="G1708" s="2">
        <f>Electricity!H1733</f>
        <v>0</v>
      </c>
      <c r="H1708" s="2">
        <f>Electricity!I1733</f>
        <v>0</v>
      </c>
      <c r="I1708" s="2">
        <f>Electricity!J1733</f>
        <v>0</v>
      </c>
    </row>
    <row r="1709" spans="2:9" x14ac:dyDescent="0.35">
      <c r="B1709" s="458" t="str">
        <f t="shared" si="27"/>
        <v>03/12/2019 03:00:00 PM</v>
      </c>
      <c r="C1709" s="458">
        <v>43536</v>
      </c>
      <c r="D1709" s="459">
        <v>0.62500000000000011</v>
      </c>
      <c r="E1709" s="2">
        <f>Electricity!F1734</f>
        <v>0</v>
      </c>
      <c r="F1709" s="2">
        <f>Electricity!G1734</f>
        <v>0</v>
      </c>
      <c r="G1709" s="2">
        <f>Electricity!H1734</f>
        <v>0</v>
      </c>
      <c r="H1709" s="2">
        <f>Electricity!I1734</f>
        <v>0</v>
      </c>
      <c r="I1709" s="2">
        <f>Electricity!J1734</f>
        <v>0</v>
      </c>
    </row>
    <row r="1710" spans="2:9" x14ac:dyDescent="0.35">
      <c r="B1710" s="458" t="str">
        <f t="shared" si="27"/>
        <v>03/12/2019 04:00:00 PM</v>
      </c>
      <c r="C1710" s="458">
        <v>43536</v>
      </c>
      <c r="D1710" s="459">
        <v>0.66666666666666674</v>
      </c>
      <c r="E1710" s="2">
        <f>Electricity!F1735</f>
        <v>0</v>
      </c>
      <c r="F1710" s="2">
        <f>Electricity!G1735</f>
        <v>0</v>
      </c>
      <c r="G1710" s="2">
        <f>Electricity!H1735</f>
        <v>0</v>
      </c>
      <c r="H1710" s="2">
        <f>Electricity!I1735</f>
        <v>0</v>
      </c>
      <c r="I1710" s="2">
        <f>Electricity!J1735</f>
        <v>0</v>
      </c>
    </row>
    <row r="1711" spans="2:9" x14ac:dyDescent="0.35">
      <c r="B1711" s="458" t="str">
        <f t="shared" si="27"/>
        <v>03/12/2019 05:00:00 PM</v>
      </c>
      <c r="C1711" s="458">
        <v>43536</v>
      </c>
      <c r="D1711" s="459">
        <v>0.70833333333333337</v>
      </c>
      <c r="E1711" s="2">
        <f>Electricity!F1736</f>
        <v>0</v>
      </c>
      <c r="F1711" s="2">
        <f>Electricity!G1736</f>
        <v>0</v>
      </c>
      <c r="G1711" s="2">
        <f>Electricity!H1736</f>
        <v>0</v>
      </c>
      <c r="H1711" s="2">
        <f>Electricity!I1736</f>
        <v>0</v>
      </c>
      <c r="I1711" s="2">
        <f>Electricity!J1736</f>
        <v>0</v>
      </c>
    </row>
    <row r="1712" spans="2:9" x14ac:dyDescent="0.35">
      <c r="B1712" s="458" t="str">
        <f t="shared" si="27"/>
        <v>03/12/2019 06:00:00 PM</v>
      </c>
      <c r="C1712" s="458">
        <v>43536</v>
      </c>
      <c r="D1712" s="459">
        <v>0.75000000000000011</v>
      </c>
      <c r="E1712" s="2">
        <f>Electricity!F1737</f>
        <v>0</v>
      </c>
      <c r="F1712" s="2">
        <f>Electricity!G1737</f>
        <v>0</v>
      </c>
      <c r="G1712" s="2">
        <f>Electricity!H1737</f>
        <v>0</v>
      </c>
      <c r="H1712" s="2">
        <f>Electricity!I1737</f>
        <v>0</v>
      </c>
      <c r="I1712" s="2">
        <f>Electricity!J1737</f>
        <v>0</v>
      </c>
    </row>
    <row r="1713" spans="2:9" x14ac:dyDescent="0.35">
      <c r="B1713" s="458" t="str">
        <f t="shared" si="27"/>
        <v>03/12/2019 07:00:00 PM</v>
      </c>
      <c r="C1713" s="458">
        <v>43536</v>
      </c>
      <c r="D1713" s="459">
        <v>0.79166666666666674</v>
      </c>
      <c r="E1713" s="2">
        <f>Electricity!F1738</f>
        <v>0</v>
      </c>
      <c r="F1713" s="2">
        <f>Electricity!G1738</f>
        <v>0</v>
      </c>
      <c r="G1713" s="2">
        <f>Electricity!H1738</f>
        <v>0</v>
      </c>
      <c r="H1713" s="2">
        <f>Electricity!I1738</f>
        <v>0</v>
      </c>
      <c r="I1713" s="2">
        <f>Electricity!J1738</f>
        <v>0</v>
      </c>
    </row>
    <row r="1714" spans="2:9" x14ac:dyDescent="0.35">
      <c r="B1714" s="458" t="str">
        <f t="shared" si="27"/>
        <v>03/12/2019 08:00:00 PM</v>
      </c>
      <c r="C1714" s="458">
        <v>43536</v>
      </c>
      <c r="D1714" s="459">
        <v>0.83333333333333337</v>
      </c>
      <c r="E1714" s="2">
        <f>Electricity!F1739</f>
        <v>0</v>
      </c>
      <c r="F1714" s="2">
        <f>Electricity!G1739</f>
        <v>0</v>
      </c>
      <c r="G1714" s="2">
        <f>Electricity!H1739</f>
        <v>0</v>
      </c>
      <c r="H1714" s="2">
        <f>Electricity!I1739</f>
        <v>0</v>
      </c>
      <c r="I1714" s="2">
        <f>Electricity!J1739</f>
        <v>0</v>
      </c>
    </row>
    <row r="1715" spans="2:9" x14ac:dyDescent="0.35">
      <c r="B1715" s="458" t="str">
        <f t="shared" si="27"/>
        <v>03/12/2019 09:00:00 PM</v>
      </c>
      <c r="C1715" s="458">
        <v>43536</v>
      </c>
      <c r="D1715" s="459">
        <v>0.87500000000000011</v>
      </c>
      <c r="E1715" s="2">
        <f>Electricity!F1740</f>
        <v>0</v>
      </c>
      <c r="F1715" s="2">
        <f>Electricity!G1740</f>
        <v>0</v>
      </c>
      <c r="G1715" s="2">
        <f>Electricity!H1740</f>
        <v>0</v>
      </c>
      <c r="H1715" s="2">
        <f>Electricity!I1740</f>
        <v>0</v>
      </c>
      <c r="I1715" s="2">
        <f>Electricity!J1740</f>
        <v>0</v>
      </c>
    </row>
    <row r="1716" spans="2:9" x14ac:dyDescent="0.35">
      <c r="B1716" s="458" t="str">
        <f t="shared" si="27"/>
        <v>03/12/2019 10:00:00 PM</v>
      </c>
      <c r="C1716" s="458">
        <v>43536</v>
      </c>
      <c r="D1716" s="459">
        <v>0.91666666666666674</v>
      </c>
      <c r="E1716" s="2">
        <f>Electricity!F1741</f>
        <v>0</v>
      </c>
      <c r="F1716" s="2">
        <f>Electricity!G1741</f>
        <v>0</v>
      </c>
      <c r="G1716" s="2">
        <f>Electricity!H1741</f>
        <v>0</v>
      </c>
      <c r="H1716" s="2">
        <f>Electricity!I1741</f>
        <v>0</v>
      </c>
      <c r="I1716" s="2">
        <f>Electricity!J1741</f>
        <v>0</v>
      </c>
    </row>
    <row r="1717" spans="2:9" x14ac:dyDescent="0.35">
      <c r="B1717" s="458" t="str">
        <f t="shared" si="27"/>
        <v>03/12/2019 11:00:00 PM</v>
      </c>
      <c r="C1717" s="458">
        <v>43536</v>
      </c>
      <c r="D1717" s="459">
        <v>0.95833333333333337</v>
      </c>
      <c r="E1717" s="2">
        <f>Electricity!F1742</f>
        <v>0</v>
      </c>
      <c r="F1717" s="2">
        <f>Electricity!G1742</f>
        <v>0</v>
      </c>
      <c r="G1717" s="2">
        <f>Electricity!H1742</f>
        <v>0</v>
      </c>
      <c r="H1717" s="2">
        <f>Electricity!I1742</f>
        <v>0</v>
      </c>
      <c r="I1717" s="2">
        <f>Electricity!J1742</f>
        <v>0</v>
      </c>
    </row>
    <row r="1718" spans="2:9" x14ac:dyDescent="0.35">
      <c r="B1718" s="458" t="str">
        <f t="shared" si="27"/>
        <v>03/13/2019 12:00:00 AM</v>
      </c>
      <c r="C1718" s="458">
        <v>43537</v>
      </c>
      <c r="D1718" s="459">
        <v>3.1225022567582528E-17</v>
      </c>
      <c r="E1718" s="2">
        <f>Electricity!F1743</f>
        <v>0</v>
      </c>
      <c r="F1718" s="2">
        <f>Electricity!G1743</f>
        <v>0</v>
      </c>
      <c r="G1718" s="2">
        <f>Electricity!H1743</f>
        <v>0</v>
      </c>
      <c r="H1718" s="2">
        <f>Electricity!I1743</f>
        <v>0</v>
      </c>
      <c r="I1718" s="2">
        <f>Electricity!J1743</f>
        <v>0</v>
      </c>
    </row>
    <row r="1719" spans="2:9" x14ac:dyDescent="0.35">
      <c r="B1719" s="458" t="str">
        <f t="shared" si="27"/>
        <v>03/13/2019 01:00:00 AM</v>
      </c>
      <c r="C1719" s="458">
        <v>43537</v>
      </c>
      <c r="D1719" s="459">
        <v>4.1666666666666699E-2</v>
      </c>
      <c r="E1719" s="2">
        <f>Electricity!F1744</f>
        <v>0</v>
      </c>
      <c r="F1719" s="2">
        <f>Electricity!G1744</f>
        <v>0</v>
      </c>
      <c r="G1719" s="2">
        <f>Electricity!H1744</f>
        <v>0</v>
      </c>
      <c r="H1719" s="2">
        <f>Electricity!I1744</f>
        <v>0</v>
      </c>
      <c r="I1719" s="2">
        <f>Electricity!J1744</f>
        <v>0</v>
      </c>
    </row>
    <row r="1720" spans="2:9" x14ac:dyDescent="0.35">
      <c r="B1720" s="458" t="str">
        <f t="shared" si="27"/>
        <v>03/13/2019 02:00:00 AM</v>
      </c>
      <c r="C1720" s="458">
        <v>43537</v>
      </c>
      <c r="D1720" s="459">
        <v>8.333333333333337E-2</v>
      </c>
      <c r="E1720" s="2">
        <f>Electricity!F1745</f>
        <v>0</v>
      </c>
      <c r="F1720" s="2">
        <f>Electricity!G1745</f>
        <v>0</v>
      </c>
      <c r="G1720" s="2">
        <f>Electricity!H1745</f>
        <v>0</v>
      </c>
      <c r="H1720" s="2">
        <f>Electricity!I1745</f>
        <v>0</v>
      </c>
      <c r="I1720" s="2">
        <f>Electricity!J1745</f>
        <v>0</v>
      </c>
    </row>
    <row r="1721" spans="2:9" x14ac:dyDescent="0.35">
      <c r="B1721" s="458" t="str">
        <f t="shared" si="27"/>
        <v>03/13/2019 03:00:00 AM</v>
      </c>
      <c r="C1721" s="458">
        <v>43537</v>
      </c>
      <c r="D1721" s="459">
        <v>0.12500000000000006</v>
      </c>
      <c r="E1721" s="2">
        <f>Electricity!F1746</f>
        <v>0</v>
      </c>
      <c r="F1721" s="2">
        <f>Electricity!G1746</f>
        <v>0</v>
      </c>
      <c r="G1721" s="2">
        <f>Electricity!H1746</f>
        <v>0</v>
      </c>
      <c r="H1721" s="2">
        <f>Electricity!I1746</f>
        <v>0</v>
      </c>
      <c r="I1721" s="2">
        <f>Electricity!J1746</f>
        <v>0</v>
      </c>
    </row>
    <row r="1722" spans="2:9" x14ac:dyDescent="0.35">
      <c r="B1722" s="458" t="str">
        <f t="shared" si="27"/>
        <v>03/13/2019 04:00:00 AM</v>
      </c>
      <c r="C1722" s="458">
        <v>43537</v>
      </c>
      <c r="D1722" s="459">
        <v>0.16666666666666669</v>
      </c>
      <c r="E1722" s="2">
        <f>Electricity!F1747</f>
        <v>0</v>
      </c>
      <c r="F1722" s="2">
        <f>Electricity!G1747</f>
        <v>0</v>
      </c>
      <c r="G1722" s="2">
        <f>Electricity!H1747</f>
        <v>0</v>
      </c>
      <c r="H1722" s="2">
        <f>Electricity!I1747</f>
        <v>0</v>
      </c>
      <c r="I1722" s="2">
        <f>Electricity!J1747</f>
        <v>0</v>
      </c>
    </row>
    <row r="1723" spans="2:9" x14ac:dyDescent="0.35">
      <c r="B1723" s="458" t="str">
        <f t="shared" si="27"/>
        <v>03/13/2019 05:00:00 AM</v>
      </c>
      <c r="C1723" s="458">
        <v>43537</v>
      </c>
      <c r="D1723" s="459">
        <v>0.20833333333333337</v>
      </c>
      <c r="E1723" s="2">
        <f>Electricity!F1748</f>
        <v>0</v>
      </c>
      <c r="F1723" s="2">
        <f>Electricity!G1748</f>
        <v>0</v>
      </c>
      <c r="G1723" s="2">
        <f>Electricity!H1748</f>
        <v>0</v>
      </c>
      <c r="H1723" s="2">
        <f>Electricity!I1748</f>
        <v>0</v>
      </c>
      <c r="I1723" s="2">
        <f>Electricity!J1748</f>
        <v>0</v>
      </c>
    </row>
    <row r="1724" spans="2:9" x14ac:dyDescent="0.35">
      <c r="B1724" s="458" t="str">
        <f t="shared" si="27"/>
        <v>03/13/2019 06:00:00 AM</v>
      </c>
      <c r="C1724" s="458">
        <v>43537</v>
      </c>
      <c r="D1724" s="459">
        <v>0.25</v>
      </c>
      <c r="E1724" s="2">
        <f>Electricity!F1749</f>
        <v>0</v>
      </c>
      <c r="F1724" s="2">
        <f>Electricity!G1749</f>
        <v>0</v>
      </c>
      <c r="G1724" s="2">
        <f>Electricity!H1749</f>
        <v>0</v>
      </c>
      <c r="H1724" s="2">
        <f>Electricity!I1749</f>
        <v>0</v>
      </c>
      <c r="I1724" s="2">
        <f>Electricity!J1749</f>
        <v>0</v>
      </c>
    </row>
    <row r="1725" spans="2:9" x14ac:dyDescent="0.35">
      <c r="B1725" s="458" t="str">
        <f t="shared" si="27"/>
        <v>03/13/2019 07:00:00 AM</v>
      </c>
      <c r="C1725" s="458">
        <v>43537</v>
      </c>
      <c r="D1725" s="459">
        <v>0.29166666666666669</v>
      </c>
      <c r="E1725" s="2">
        <f>Electricity!F1750</f>
        <v>0</v>
      </c>
      <c r="F1725" s="2">
        <f>Electricity!G1750</f>
        <v>0</v>
      </c>
      <c r="G1725" s="2">
        <f>Electricity!H1750</f>
        <v>0</v>
      </c>
      <c r="H1725" s="2">
        <f>Electricity!I1750</f>
        <v>0</v>
      </c>
      <c r="I1725" s="2">
        <f>Electricity!J1750</f>
        <v>0</v>
      </c>
    </row>
    <row r="1726" spans="2:9" x14ac:dyDescent="0.35">
      <c r="B1726" s="458" t="str">
        <f t="shared" si="27"/>
        <v>03/13/2019 08:00:00 AM</v>
      </c>
      <c r="C1726" s="458">
        <v>43537</v>
      </c>
      <c r="D1726" s="459">
        <v>0.33333333333333337</v>
      </c>
      <c r="E1726" s="2">
        <f>Electricity!F1751</f>
        <v>0</v>
      </c>
      <c r="F1726" s="2">
        <f>Electricity!G1751</f>
        <v>0</v>
      </c>
      <c r="G1726" s="2">
        <f>Electricity!H1751</f>
        <v>0</v>
      </c>
      <c r="H1726" s="2">
        <f>Electricity!I1751</f>
        <v>0</v>
      </c>
      <c r="I1726" s="2">
        <f>Electricity!J1751</f>
        <v>0</v>
      </c>
    </row>
    <row r="1727" spans="2:9" x14ac:dyDescent="0.35">
      <c r="B1727" s="458" t="str">
        <f t="shared" si="27"/>
        <v>03/13/2019 09:00:00 AM</v>
      </c>
      <c r="C1727" s="458">
        <v>43537</v>
      </c>
      <c r="D1727" s="459">
        <v>0.375</v>
      </c>
      <c r="E1727" s="2">
        <f>Electricity!F1752</f>
        <v>0</v>
      </c>
      <c r="F1727" s="2">
        <f>Electricity!G1752</f>
        <v>0</v>
      </c>
      <c r="G1727" s="2">
        <f>Electricity!H1752</f>
        <v>0</v>
      </c>
      <c r="H1727" s="2">
        <f>Electricity!I1752</f>
        <v>0</v>
      </c>
      <c r="I1727" s="2">
        <f>Electricity!J1752</f>
        <v>0</v>
      </c>
    </row>
    <row r="1728" spans="2:9" x14ac:dyDescent="0.35">
      <c r="B1728" s="458" t="str">
        <f t="shared" si="27"/>
        <v>03/13/2019 10:00:00 AM</v>
      </c>
      <c r="C1728" s="458">
        <v>43537</v>
      </c>
      <c r="D1728" s="459">
        <v>0.41666666666666669</v>
      </c>
      <c r="E1728" s="2">
        <f>Electricity!F1753</f>
        <v>0</v>
      </c>
      <c r="F1728" s="2">
        <f>Electricity!G1753</f>
        <v>0</v>
      </c>
      <c r="G1728" s="2">
        <f>Electricity!H1753</f>
        <v>0</v>
      </c>
      <c r="H1728" s="2">
        <f>Electricity!I1753</f>
        <v>0</v>
      </c>
      <c r="I1728" s="2">
        <f>Electricity!J1753</f>
        <v>0</v>
      </c>
    </row>
    <row r="1729" spans="2:9" x14ac:dyDescent="0.35">
      <c r="B1729" s="458" t="str">
        <f t="shared" si="27"/>
        <v>03/13/2019 11:00:00 AM</v>
      </c>
      <c r="C1729" s="458">
        <v>43537</v>
      </c>
      <c r="D1729" s="459">
        <v>0.45833333333333337</v>
      </c>
      <c r="E1729" s="2">
        <f>Electricity!F1754</f>
        <v>0</v>
      </c>
      <c r="F1729" s="2">
        <f>Electricity!G1754</f>
        <v>0</v>
      </c>
      <c r="G1729" s="2">
        <f>Electricity!H1754</f>
        <v>0</v>
      </c>
      <c r="H1729" s="2">
        <f>Electricity!I1754</f>
        <v>0</v>
      </c>
      <c r="I1729" s="2">
        <f>Electricity!J1754</f>
        <v>0</v>
      </c>
    </row>
    <row r="1730" spans="2:9" x14ac:dyDescent="0.35">
      <c r="B1730" s="458" t="str">
        <f t="shared" si="27"/>
        <v>03/13/2019 12:00:00 PM</v>
      </c>
      <c r="C1730" s="458">
        <v>43537</v>
      </c>
      <c r="D1730" s="459">
        <v>0.50000000000000011</v>
      </c>
      <c r="E1730" s="2">
        <f>Electricity!F1755</f>
        <v>0</v>
      </c>
      <c r="F1730" s="2">
        <f>Electricity!G1755</f>
        <v>0</v>
      </c>
      <c r="G1730" s="2">
        <f>Electricity!H1755</f>
        <v>0</v>
      </c>
      <c r="H1730" s="2">
        <f>Electricity!I1755</f>
        <v>0</v>
      </c>
      <c r="I1730" s="2">
        <f>Electricity!J1755</f>
        <v>0</v>
      </c>
    </row>
    <row r="1731" spans="2:9" x14ac:dyDescent="0.35">
      <c r="B1731" s="458" t="str">
        <f t="shared" si="27"/>
        <v>03/13/2019 01:00:00 PM</v>
      </c>
      <c r="C1731" s="458">
        <v>43537</v>
      </c>
      <c r="D1731" s="459">
        <v>0.54166666666666674</v>
      </c>
      <c r="E1731" s="2">
        <f>Electricity!F1756</f>
        <v>0</v>
      </c>
      <c r="F1731" s="2">
        <f>Electricity!G1756</f>
        <v>0</v>
      </c>
      <c r="G1731" s="2">
        <f>Electricity!H1756</f>
        <v>0</v>
      </c>
      <c r="H1731" s="2">
        <f>Electricity!I1756</f>
        <v>0</v>
      </c>
      <c r="I1731" s="2">
        <f>Electricity!J1756</f>
        <v>0</v>
      </c>
    </row>
    <row r="1732" spans="2:9" x14ac:dyDescent="0.35">
      <c r="B1732" s="458" t="str">
        <f t="shared" si="27"/>
        <v>03/13/2019 02:00:00 PM</v>
      </c>
      <c r="C1732" s="458">
        <v>43537</v>
      </c>
      <c r="D1732" s="459">
        <v>0.58333333333333337</v>
      </c>
      <c r="E1732" s="2">
        <f>Electricity!F1757</f>
        <v>0</v>
      </c>
      <c r="F1732" s="2">
        <f>Electricity!G1757</f>
        <v>0</v>
      </c>
      <c r="G1732" s="2">
        <f>Electricity!H1757</f>
        <v>0</v>
      </c>
      <c r="H1732" s="2">
        <f>Electricity!I1757</f>
        <v>0</v>
      </c>
      <c r="I1732" s="2">
        <f>Electricity!J1757</f>
        <v>0</v>
      </c>
    </row>
    <row r="1733" spans="2:9" x14ac:dyDescent="0.35">
      <c r="B1733" s="458" t="str">
        <f t="shared" si="27"/>
        <v>03/13/2019 03:00:00 PM</v>
      </c>
      <c r="C1733" s="458">
        <v>43537</v>
      </c>
      <c r="D1733" s="459">
        <v>0.62500000000000011</v>
      </c>
      <c r="E1733" s="2">
        <f>Electricity!F1758</f>
        <v>0</v>
      </c>
      <c r="F1733" s="2">
        <f>Electricity!G1758</f>
        <v>0</v>
      </c>
      <c r="G1733" s="2">
        <f>Electricity!H1758</f>
        <v>0</v>
      </c>
      <c r="H1733" s="2">
        <f>Electricity!I1758</f>
        <v>0</v>
      </c>
      <c r="I1733" s="2">
        <f>Electricity!J1758</f>
        <v>0</v>
      </c>
    </row>
    <row r="1734" spans="2:9" x14ac:dyDescent="0.35">
      <c r="B1734" s="458" t="str">
        <f t="shared" si="27"/>
        <v>03/13/2019 04:00:00 PM</v>
      </c>
      <c r="C1734" s="458">
        <v>43537</v>
      </c>
      <c r="D1734" s="459">
        <v>0.66666666666666674</v>
      </c>
      <c r="E1734" s="2">
        <f>Electricity!F1759</f>
        <v>0</v>
      </c>
      <c r="F1734" s="2">
        <f>Electricity!G1759</f>
        <v>0</v>
      </c>
      <c r="G1734" s="2">
        <f>Electricity!H1759</f>
        <v>0</v>
      </c>
      <c r="H1734" s="2">
        <f>Electricity!I1759</f>
        <v>0</v>
      </c>
      <c r="I1734" s="2">
        <f>Electricity!J1759</f>
        <v>0</v>
      </c>
    </row>
    <row r="1735" spans="2:9" x14ac:dyDescent="0.35">
      <c r="B1735" s="458" t="str">
        <f t="shared" si="27"/>
        <v>03/13/2019 05:00:00 PM</v>
      </c>
      <c r="C1735" s="458">
        <v>43537</v>
      </c>
      <c r="D1735" s="459">
        <v>0.70833333333333337</v>
      </c>
      <c r="E1735" s="2">
        <f>Electricity!F1760</f>
        <v>0</v>
      </c>
      <c r="F1735" s="2">
        <f>Electricity!G1760</f>
        <v>0</v>
      </c>
      <c r="G1735" s="2">
        <f>Electricity!H1760</f>
        <v>0</v>
      </c>
      <c r="H1735" s="2">
        <f>Electricity!I1760</f>
        <v>0</v>
      </c>
      <c r="I1735" s="2">
        <f>Electricity!J1760</f>
        <v>0</v>
      </c>
    </row>
    <row r="1736" spans="2:9" x14ac:dyDescent="0.35">
      <c r="B1736" s="458" t="str">
        <f t="shared" si="27"/>
        <v>03/13/2019 06:00:00 PM</v>
      </c>
      <c r="C1736" s="458">
        <v>43537</v>
      </c>
      <c r="D1736" s="459">
        <v>0.75000000000000011</v>
      </c>
      <c r="E1736" s="2">
        <f>Electricity!F1761</f>
        <v>0</v>
      </c>
      <c r="F1736" s="2">
        <f>Electricity!G1761</f>
        <v>0</v>
      </c>
      <c r="G1736" s="2">
        <f>Electricity!H1761</f>
        <v>0</v>
      </c>
      <c r="H1736" s="2">
        <f>Electricity!I1761</f>
        <v>0</v>
      </c>
      <c r="I1736" s="2">
        <f>Electricity!J1761</f>
        <v>0</v>
      </c>
    </row>
    <row r="1737" spans="2:9" x14ac:dyDescent="0.35">
      <c r="B1737" s="458" t="str">
        <f t="shared" si="27"/>
        <v>03/13/2019 07:00:00 PM</v>
      </c>
      <c r="C1737" s="458">
        <v>43537</v>
      </c>
      <c r="D1737" s="459">
        <v>0.79166666666666674</v>
      </c>
      <c r="E1737" s="2">
        <f>Electricity!F1762</f>
        <v>0</v>
      </c>
      <c r="F1737" s="2">
        <f>Electricity!G1762</f>
        <v>0</v>
      </c>
      <c r="G1737" s="2">
        <f>Electricity!H1762</f>
        <v>0</v>
      </c>
      <c r="H1737" s="2">
        <f>Electricity!I1762</f>
        <v>0</v>
      </c>
      <c r="I1737" s="2">
        <f>Electricity!J1762</f>
        <v>0</v>
      </c>
    </row>
    <row r="1738" spans="2:9" x14ac:dyDescent="0.35">
      <c r="B1738" s="458" t="str">
        <f t="shared" si="27"/>
        <v>03/13/2019 08:00:00 PM</v>
      </c>
      <c r="C1738" s="458">
        <v>43537</v>
      </c>
      <c r="D1738" s="459">
        <v>0.83333333333333337</v>
      </c>
      <c r="E1738" s="2">
        <f>Electricity!F1763</f>
        <v>0</v>
      </c>
      <c r="F1738" s="2">
        <f>Electricity!G1763</f>
        <v>0</v>
      </c>
      <c r="G1738" s="2">
        <f>Electricity!H1763</f>
        <v>0</v>
      </c>
      <c r="H1738" s="2">
        <f>Electricity!I1763</f>
        <v>0</v>
      </c>
      <c r="I1738" s="2">
        <f>Electricity!J1763</f>
        <v>0</v>
      </c>
    </row>
    <row r="1739" spans="2:9" x14ac:dyDescent="0.35">
      <c r="B1739" s="458" t="str">
        <f t="shared" si="27"/>
        <v>03/13/2019 09:00:00 PM</v>
      </c>
      <c r="C1739" s="458">
        <v>43537</v>
      </c>
      <c r="D1739" s="459">
        <v>0.87500000000000011</v>
      </c>
      <c r="E1739" s="2">
        <f>Electricity!F1764</f>
        <v>0</v>
      </c>
      <c r="F1739" s="2">
        <f>Electricity!G1764</f>
        <v>0</v>
      </c>
      <c r="G1739" s="2">
        <f>Electricity!H1764</f>
        <v>0</v>
      </c>
      <c r="H1739" s="2">
        <f>Electricity!I1764</f>
        <v>0</v>
      </c>
      <c r="I1739" s="2">
        <f>Electricity!J1764</f>
        <v>0</v>
      </c>
    </row>
    <row r="1740" spans="2:9" x14ac:dyDescent="0.35">
      <c r="B1740" s="458" t="str">
        <f t="shared" si="27"/>
        <v>03/13/2019 10:00:00 PM</v>
      </c>
      <c r="C1740" s="458">
        <v>43537</v>
      </c>
      <c r="D1740" s="459">
        <v>0.91666666666666674</v>
      </c>
      <c r="E1740" s="2">
        <f>Electricity!F1765</f>
        <v>0</v>
      </c>
      <c r="F1740" s="2">
        <f>Electricity!G1765</f>
        <v>0</v>
      </c>
      <c r="G1740" s="2">
        <f>Electricity!H1765</f>
        <v>0</v>
      </c>
      <c r="H1740" s="2">
        <f>Electricity!I1765</f>
        <v>0</v>
      </c>
      <c r="I1740" s="2">
        <f>Electricity!J1765</f>
        <v>0</v>
      </c>
    </row>
    <row r="1741" spans="2:9" x14ac:dyDescent="0.35">
      <c r="B1741" s="458" t="str">
        <f t="shared" si="27"/>
        <v>03/13/2019 11:00:00 PM</v>
      </c>
      <c r="C1741" s="458">
        <v>43537</v>
      </c>
      <c r="D1741" s="459">
        <v>0.95833333333333337</v>
      </c>
      <c r="E1741" s="2">
        <f>Electricity!F1766</f>
        <v>0</v>
      </c>
      <c r="F1741" s="2">
        <f>Electricity!G1766</f>
        <v>0</v>
      </c>
      <c r="G1741" s="2">
        <f>Electricity!H1766</f>
        <v>0</v>
      </c>
      <c r="H1741" s="2">
        <f>Electricity!I1766</f>
        <v>0</v>
      </c>
      <c r="I1741" s="2">
        <f>Electricity!J1766</f>
        <v>0</v>
      </c>
    </row>
    <row r="1742" spans="2:9" x14ac:dyDescent="0.35">
      <c r="B1742" s="458" t="str">
        <f t="shared" si="27"/>
        <v>03/14/2019 12:00:00 AM</v>
      </c>
      <c r="C1742" s="458">
        <v>43538</v>
      </c>
      <c r="D1742" s="459">
        <v>3.1225022567582528E-17</v>
      </c>
      <c r="E1742" s="2">
        <f>Electricity!F1767</f>
        <v>0</v>
      </c>
      <c r="F1742" s="2">
        <f>Electricity!G1767</f>
        <v>0</v>
      </c>
      <c r="G1742" s="2">
        <f>Electricity!H1767</f>
        <v>0</v>
      </c>
      <c r="H1742" s="2">
        <f>Electricity!I1767</f>
        <v>0</v>
      </c>
      <c r="I1742" s="2">
        <f>Electricity!J1767</f>
        <v>0</v>
      </c>
    </row>
    <row r="1743" spans="2:9" x14ac:dyDescent="0.35">
      <c r="B1743" s="458" t="str">
        <f t="shared" ref="B1743:B1806" si="28">CONCATENATE(TEXT(C1743,"mm/dd/yyyy")," ",TEXT(D1743,"hh:mm:ss AM/PM"))</f>
        <v>03/14/2019 01:00:00 AM</v>
      </c>
      <c r="C1743" s="458">
        <v>43538</v>
      </c>
      <c r="D1743" s="459">
        <v>4.1666666666666699E-2</v>
      </c>
      <c r="E1743" s="2">
        <f>Electricity!F1768</f>
        <v>0</v>
      </c>
      <c r="F1743" s="2">
        <f>Electricity!G1768</f>
        <v>0</v>
      </c>
      <c r="G1743" s="2">
        <f>Electricity!H1768</f>
        <v>0</v>
      </c>
      <c r="H1743" s="2">
        <f>Electricity!I1768</f>
        <v>0</v>
      </c>
      <c r="I1743" s="2">
        <f>Electricity!J1768</f>
        <v>0</v>
      </c>
    </row>
    <row r="1744" spans="2:9" x14ac:dyDescent="0.35">
      <c r="B1744" s="458" t="str">
        <f t="shared" si="28"/>
        <v>03/14/2019 02:00:00 AM</v>
      </c>
      <c r="C1744" s="458">
        <v>43538</v>
      </c>
      <c r="D1744" s="459">
        <v>8.333333333333337E-2</v>
      </c>
      <c r="E1744" s="2">
        <f>Electricity!F1769</f>
        <v>0</v>
      </c>
      <c r="F1744" s="2">
        <f>Electricity!G1769</f>
        <v>0</v>
      </c>
      <c r="G1744" s="2">
        <f>Electricity!H1769</f>
        <v>0</v>
      </c>
      <c r="H1744" s="2">
        <f>Electricity!I1769</f>
        <v>0</v>
      </c>
      <c r="I1744" s="2">
        <f>Electricity!J1769</f>
        <v>0</v>
      </c>
    </row>
    <row r="1745" spans="2:9" x14ac:dyDescent="0.35">
      <c r="B1745" s="458" t="str">
        <f t="shared" si="28"/>
        <v>03/14/2019 03:00:00 AM</v>
      </c>
      <c r="C1745" s="458">
        <v>43538</v>
      </c>
      <c r="D1745" s="459">
        <v>0.12500000000000006</v>
      </c>
      <c r="E1745" s="2">
        <f>Electricity!F1770</f>
        <v>0</v>
      </c>
      <c r="F1745" s="2">
        <f>Electricity!G1770</f>
        <v>0</v>
      </c>
      <c r="G1745" s="2">
        <f>Electricity!H1770</f>
        <v>0</v>
      </c>
      <c r="H1745" s="2">
        <f>Electricity!I1770</f>
        <v>0</v>
      </c>
      <c r="I1745" s="2">
        <f>Electricity!J1770</f>
        <v>0</v>
      </c>
    </row>
    <row r="1746" spans="2:9" x14ac:dyDescent="0.35">
      <c r="B1746" s="458" t="str">
        <f t="shared" si="28"/>
        <v>03/14/2019 04:00:00 AM</v>
      </c>
      <c r="C1746" s="458">
        <v>43538</v>
      </c>
      <c r="D1746" s="459">
        <v>0.16666666666666669</v>
      </c>
      <c r="E1746" s="2">
        <f>Electricity!F1771</f>
        <v>0</v>
      </c>
      <c r="F1746" s="2">
        <f>Electricity!G1771</f>
        <v>0</v>
      </c>
      <c r="G1746" s="2">
        <f>Electricity!H1771</f>
        <v>0</v>
      </c>
      <c r="H1746" s="2">
        <f>Electricity!I1771</f>
        <v>0</v>
      </c>
      <c r="I1746" s="2">
        <f>Electricity!J1771</f>
        <v>0</v>
      </c>
    </row>
    <row r="1747" spans="2:9" x14ac:dyDescent="0.35">
      <c r="B1747" s="458" t="str">
        <f t="shared" si="28"/>
        <v>03/14/2019 05:00:00 AM</v>
      </c>
      <c r="C1747" s="458">
        <v>43538</v>
      </c>
      <c r="D1747" s="459">
        <v>0.20833333333333337</v>
      </c>
      <c r="E1747" s="2">
        <f>Electricity!F1772</f>
        <v>0</v>
      </c>
      <c r="F1747" s="2">
        <f>Electricity!G1772</f>
        <v>0</v>
      </c>
      <c r="G1747" s="2">
        <f>Electricity!H1772</f>
        <v>0</v>
      </c>
      <c r="H1747" s="2">
        <f>Electricity!I1772</f>
        <v>0</v>
      </c>
      <c r="I1747" s="2">
        <f>Electricity!J1772</f>
        <v>0</v>
      </c>
    </row>
    <row r="1748" spans="2:9" x14ac:dyDescent="0.35">
      <c r="B1748" s="458" t="str">
        <f t="shared" si="28"/>
        <v>03/14/2019 06:00:00 AM</v>
      </c>
      <c r="C1748" s="458">
        <v>43538</v>
      </c>
      <c r="D1748" s="459">
        <v>0.25</v>
      </c>
      <c r="E1748" s="2">
        <f>Electricity!F1773</f>
        <v>0</v>
      </c>
      <c r="F1748" s="2">
        <f>Electricity!G1773</f>
        <v>0</v>
      </c>
      <c r="G1748" s="2">
        <f>Electricity!H1773</f>
        <v>0</v>
      </c>
      <c r="H1748" s="2">
        <f>Electricity!I1773</f>
        <v>0</v>
      </c>
      <c r="I1748" s="2">
        <f>Electricity!J1773</f>
        <v>0</v>
      </c>
    </row>
    <row r="1749" spans="2:9" x14ac:dyDescent="0.35">
      <c r="B1749" s="458" t="str">
        <f t="shared" si="28"/>
        <v>03/14/2019 07:00:00 AM</v>
      </c>
      <c r="C1749" s="458">
        <v>43538</v>
      </c>
      <c r="D1749" s="459">
        <v>0.29166666666666669</v>
      </c>
      <c r="E1749" s="2">
        <f>Electricity!F1774</f>
        <v>0</v>
      </c>
      <c r="F1749" s="2">
        <f>Electricity!G1774</f>
        <v>0</v>
      </c>
      <c r="G1749" s="2">
        <f>Electricity!H1774</f>
        <v>0</v>
      </c>
      <c r="H1749" s="2">
        <f>Electricity!I1774</f>
        <v>0</v>
      </c>
      <c r="I1749" s="2">
        <f>Electricity!J1774</f>
        <v>0</v>
      </c>
    </row>
    <row r="1750" spans="2:9" x14ac:dyDescent="0.35">
      <c r="B1750" s="458" t="str">
        <f t="shared" si="28"/>
        <v>03/14/2019 08:00:00 AM</v>
      </c>
      <c r="C1750" s="458">
        <v>43538</v>
      </c>
      <c r="D1750" s="459">
        <v>0.33333333333333337</v>
      </c>
      <c r="E1750" s="2">
        <f>Electricity!F1775</f>
        <v>0</v>
      </c>
      <c r="F1750" s="2">
        <f>Electricity!G1775</f>
        <v>0</v>
      </c>
      <c r="G1750" s="2">
        <f>Electricity!H1775</f>
        <v>0</v>
      </c>
      <c r="H1750" s="2">
        <f>Electricity!I1775</f>
        <v>0</v>
      </c>
      <c r="I1750" s="2">
        <f>Electricity!J1775</f>
        <v>0</v>
      </c>
    </row>
    <row r="1751" spans="2:9" x14ac:dyDescent="0.35">
      <c r="B1751" s="458" t="str">
        <f t="shared" si="28"/>
        <v>03/14/2019 09:00:00 AM</v>
      </c>
      <c r="C1751" s="458">
        <v>43538</v>
      </c>
      <c r="D1751" s="459">
        <v>0.375</v>
      </c>
      <c r="E1751" s="2">
        <f>Electricity!F1776</f>
        <v>0</v>
      </c>
      <c r="F1751" s="2">
        <f>Electricity!G1776</f>
        <v>0</v>
      </c>
      <c r="G1751" s="2">
        <f>Electricity!H1776</f>
        <v>0</v>
      </c>
      <c r="H1751" s="2">
        <f>Electricity!I1776</f>
        <v>0</v>
      </c>
      <c r="I1751" s="2">
        <f>Electricity!J1776</f>
        <v>0</v>
      </c>
    </row>
    <row r="1752" spans="2:9" x14ac:dyDescent="0.35">
      <c r="B1752" s="458" t="str">
        <f t="shared" si="28"/>
        <v>03/14/2019 10:00:00 AM</v>
      </c>
      <c r="C1752" s="458">
        <v>43538</v>
      </c>
      <c r="D1752" s="459">
        <v>0.41666666666666669</v>
      </c>
      <c r="E1752" s="2">
        <f>Electricity!F1777</f>
        <v>0</v>
      </c>
      <c r="F1752" s="2">
        <f>Electricity!G1777</f>
        <v>0</v>
      </c>
      <c r="G1752" s="2">
        <f>Electricity!H1777</f>
        <v>0</v>
      </c>
      <c r="H1752" s="2">
        <f>Electricity!I1777</f>
        <v>0</v>
      </c>
      <c r="I1752" s="2">
        <f>Electricity!J1777</f>
        <v>0</v>
      </c>
    </row>
    <row r="1753" spans="2:9" x14ac:dyDescent="0.35">
      <c r="B1753" s="458" t="str">
        <f t="shared" si="28"/>
        <v>03/14/2019 11:00:00 AM</v>
      </c>
      <c r="C1753" s="458">
        <v>43538</v>
      </c>
      <c r="D1753" s="459">
        <v>0.45833333333333337</v>
      </c>
      <c r="E1753" s="2">
        <f>Electricity!F1778</f>
        <v>0</v>
      </c>
      <c r="F1753" s="2">
        <f>Electricity!G1778</f>
        <v>0</v>
      </c>
      <c r="G1753" s="2">
        <f>Electricity!H1778</f>
        <v>0</v>
      </c>
      <c r="H1753" s="2">
        <f>Electricity!I1778</f>
        <v>0</v>
      </c>
      <c r="I1753" s="2">
        <f>Electricity!J1778</f>
        <v>0</v>
      </c>
    </row>
    <row r="1754" spans="2:9" x14ac:dyDescent="0.35">
      <c r="B1754" s="458" t="str">
        <f t="shared" si="28"/>
        <v>03/14/2019 12:00:00 PM</v>
      </c>
      <c r="C1754" s="458">
        <v>43538</v>
      </c>
      <c r="D1754" s="459">
        <v>0.50000000000000011</v>
      </c>
      <c r="E1754" s="2">
        <f>Electricity!F1779</f>
        <v>0</v>
      </c>
      <c r="F1754" s="2">
        <f>Electricity!G1779</f>
        <v>0</v>
      </c>
      <c r="G1754" s="2">
        <f>Electricity!H1779</f>
        <v>0</v>
      </c>
      <c r="H1754" s="2">
        <f>Electricity!I1779</f>
        <v>0</v>
      </c>
      <c r="I1754" s="2">
        <f>Electricity!J1779</f>
        <v>0</v>
      </c>
    </row>
    <row r="1755" spans="2:9" x14ac:dyDescent="0.35">
      <c r="B1755" s="458" t="str">
        <f t="shared" si="28"/>
        <v>03/14/2019 01:00:00 PM</v>
      </c>
      <c r="C1755" s="458">
        <v>43538</v>
      </c>
      <c r="D1755" s="459">
        <v>0.54166666666666674</v>
      </c>
      <c r="E1755" s="2">
        <f>Electricity!F1780</f>
        <v>0</v>
      </c>
      <c r="F1755" s="2">
        <f>Electricity!G1780</f>
        <v>0</v>
      </c>
      <c r="G1755" s="2">
        <f>Electricity!H1780</f>
        <v>0</v>
      </c>
      <c r="H1755" s="2">
        <f>Electricity!I1780</f>
        <v>0</v>
      </c>
      <c r="I1755" s="2">
        <f>Electricity!J1780</f>
        <v>0</v>
      </c>
    </row>
    <row r="1756" spans="2:9" x14ac:dyDescent="0.35">
      <c r="B1756" s="458" t="str">
        <f t="shared" si="28"/>
        <v>03/14/2019 02:00:00 PM</v>
      </c>
      <c r="C1756" s="458">
        <v>43538</v>
      </c>
      <c r="D1756" s="459">
        <v>0.58333333333333337</v>
      </c>
      <c r="E1756" s="2">
        <f>Electricity!F1781</f>
        <v>0</v>
      </c>
      <c r="F1756" s="2">
        <f>Electricity!G1781</f>
        <v>0</v>
      </c>
      <c r="G1756" s="2">
        <f>Electricity!H1781</f>
        <v>0</v>
      </c>
      <c r="H1756" s="2">
        <f>Electricity!I1781</f>
        <v>0</v>
      </c>
      <c r="I1756" s="2">
        <f>Electricity!J1781</f>
        <v>0</v>
      </c>
    </row>
    <row r="1757" spans="2:9" x14ac:dyDescent="0.35">
      <c r="B1757" s="458" t="str">
        <f t="shared" si="28"/>
        <v>03/14/2019 03:00:00 PM</v>
      </c>
      <c r="C1757" s="458">
        <v>43538</v>
      </c>
      <c r="D1757" s="459">
        <v>0.62500000000000011</v>
      </c>
      <c r="E1757" s="2">
        <f>Electricity!F1782</f>
        <v>0</v>
      </c>
      <c r="F1757" s="2">
        <f>Electricity!G1782</f>
        <v>0</v>
      </c>
      <c r="G1757" s="2">
        <f>Electricity!H1782</f>
        <v>0</v>
      </c>
      <c r="H1757" s="2">
        <f>Electricity!I1782</f>
        <v>0</v>
      </c>
      <c r="I1757" s="2">
        <f>Electricity!J1782</f>
        <v>0</v>
      </c>
    </row>
    <row r="1758" spans="2:9" x14ac:dyDescent="0.35">
      <c r="B1758" s="458" t="str">
        <f t="shared" si="28"/>
        <v>03/14/2019 04:00:00 PM</v>
      </c>
      <c r="C1758" s="458">
        <v>43538</v>
      </c>
      <c r="D1758" s="459">
        <v>0.66666666666666674</v>
      </c>
      <c r="E1758" s="2">
        <f>Electricity!F1783</f>
        <v>0</v>
      </c>
      <c r="F1758" s="2">
        <f>Electricity!G1783</f>
        <v>0</v>
      </c>
      <c r="G1758" s="2">
        <f>Electricity!H1783</f>
        <v>0</v>
      </c>
      <c r="H1758" s="2">
        <f>Electricity!I1783</f>
        <v>0</v>
      </c>
      <c r="I1758" s="2">
        <f>Electricity!J1783</f>
        <v>0</v>
      </c>
    </row>
    <row r="1759" spans="2:9" x14ac:dyDescent="0.35">
      <c r="B1759" s="458" t="str">
        <f t="shared" si="28"/>
        <v>03/14/2019 05:00:00 PM</v>
      </c>
      <c r="C1759" s="458">
        <v>43538</v>
      </c>
      <c r="D1759" s="459">
        <v>0.70833333333333337</v>
      </c>
      <c r="E1759" s="2">
        <f>Electricity!F1784</f>
        <v>0</v>
      </c>
      <c r="F1759" s="2">
        <f>Electricity!G1784</f>
        <v>0</v>
      </c>
      <c r="G1759" s="2">
        <f>Electricity!H1784</f>
        <v>0</v>
      </c>
      <c r="H1759" s="2">
        <f>Electricity!I1784</f>
        <v>0</v>
      </c>
      <c r="I1759" s="2">
        <f>Electricity!J1784</f>
        <v>0</v>
      </c>
    </row>
    <row r="1760" spans="2:9" x14ac:dyDescent="0.35">
      <c r="B1760" s="458" t="str">
        <f t="shared" si="28"/>
        <v>03/14/2019 06:00:00 PM</v>
      </c>
      <c r="C1760" s="458">
        <v>43538</v>
      </c>
      <c r="D1760" s="459">
        <v>0.75000000000000011</v>
      </c>
      <c r="E1760" s="2">
        <f>Electricity!F1785</f>
        <v>0</v>
      </c>
      <c r="F1760" s="2">
        <f>Electricity!G1785</f>
        <v>0</v>
      </c>
      <c r="G1760" s="2">
        <f>Electricity!H1785</f>
        <v>0</v>
      </c>
      <c r="H1760" s="2">
        <f>Electricity!I1785</f>
        <v>0</v>
      </c>
      <c r="I1760" s="2">
        <f>Electricity!J1785</f>
        <v>0</v>
      </c>
    </row>
    <row r="1761" spans="2:9" x14ac:dyDescent="0.35">
      <c r="B1761" s="458" t="str">
        <f t="shared" si="28"/>
        <v>03/14/2019 07:00:00 PM</v>
      </c>
      <c r="C1761" s="458">
        <v>43538</v>
      </c>
      <c r="D1761" s="459">
        <v>0.79166666666666674</v>
      </c>
      <c r="E1761" s="2">
        <f>Electricity!F1786</f>
        <v>0</v>
      </c>
      <c r="F1761" s="2">
        <f>Electricity!G1786</f>
        <v>0</v>
      </c>
      <c r="G1761" s="2">
        <f>Electricity!H1786</f>
        <v>0</v>
      </c>
      <c r="H1761" s="2">
        <f>Electricity!I1786</f>
        <v>0</v>
      </c>
      <c r="I1761" s="2">
        <f>Electricity!J1786</f>
        <v>0</v>
      </c>
    </row>
    <row r="1762" spans="2:9" x14ac:dyDescent="0.35">
      <c r="B1762" s="458" t="str">
        <f t="shared" si="28"/>
        <v>03/14/2019 08:00:00 PM</v>
      </c>
      <c r="C1762" s="458">
        <v>43538</v>
      </c>
      <c r="D1762" s="459">
        <v>0.83333333333333337</v>
      </c>
      <c r="E1762" s="2">
        <f>Electricity!F1787</f>
        <v>0</v>
      </c>
      <c r="F1762" s="2">
        <f>Electricity!G1787</f>
        <v>0</v>
      </c>
      <c r="G1762" s="2">
        <f>Electricity!H1787</f>
        <v>0</v>
      </c>
      <c r="H1762" s="2">
        <f>Electricity!I1787</f>
        <v>0</v>
      </c>
      <c r="I1762" s="2">
        <f>Electricity!J1787</f>
        <v>0</v>
      </c>
    </row>
    <row r="1763" spans="2:9" x14ac:dyDescent="0.35">
      <c r="B1763" s="458" t="str">
        <f t="shared" si="28"/>
        <v>03/14/2019 09:00:00 PM</v>
      </c>
      <c r="C1763" s="458">
        <v>43538</v>
      </c>
      <c r="D1763" s="459">
        <v>0.87500000000000011</v>
      </c>
      <c r="E1763" s="2">
        <f>Electricity!F1788</f>
        <v>0</v>
      </c>
      <c r="F1763" s="2">
        <f>Electricity!G1788</f>
        <v>0</v>
      </c>
      <c r="G1763" s="2">
        <f>Electricity!H1788</f>
        <v>0</v>
      </c>
      <c r="H1763" s="2">
        <f>Electricity!I1788</f>
        <v>0</v>
      </c>
      <c r="I1763" s="2">
        <f>Electricity!J1788</f>
        <v>0</v>
      </c>
    </row>
    <row r="1764" spans="2:9" x14ac:dyDescent="0.35">
      <c r="B1764" s="458" t="str">
        <f t="shared" si="28"/>
        <v>03/14/2019 10:00:00 PM</v>
      </c>
      <c r="C1764" s="458">
        <v>43538</v>
      </c>
      <c r="D1764" s="459">
        <v>0.91666666666666674</v>
      </c>
      <c r="E1764" s="2">
        <f>Electricity!F1789</f>
        <v>0</v>
      </c>
      <c r="F1764" s="2">
        <f>Electricity!G1789</f>
        <v>0</v>
      </c>
      <c r="G1764" s="2">
        <f>Electricity!H1789</f>
        <v>0</v>
      </c>
      <c r="H1764" s="2">
        <f>Electricity!I1789</f>
        <v>0</v>
      </c>
      <c r="I1764" s="2">
        <f>Electricity!J1789</f>
        <v>0</v>
      </c>
    </row>
    <row r="1765" spans="2:9" x14ac:dyDescent="0.35">
      <c r="B1765" s="458" t="str">
        <f t="shared" si="28"/>
        <v>03/14/2019 11:00:00 PM</v>
      </c>
      <c r="C1765" s="458">
        <v>43538</v>
      </c>
      <c r="D1765" s="459">
        <v>0.95833333333333337</v>
      </c>
      <c r="E1765" s="2">
        <f>Electricity!F1790</f>
        <v>0</v>
      </c>
      <c r="F1765" s="2">
        <f>Electricity!G1790</f>
        <v>0</v>
      </c>
      <c r="G1765" s="2">
        <f>Electricity!H1790</f>
        <v>0</v>
      </c>
      <c r="H1765" s="2">
        <f>Electricity!I1790</f>
        <v>0</v>
      </c>
      <c r="I1765" s="2">
        <f>Electricity!J1790</f>
        <v>0</v>
      </c>
    </row>
    <row r="1766" spans="2:9" x14ac:dyDescent="0.35">
      <c r="B1766" s="458" t="str">
        <f t="shared" si="28"/>
        <v>03/15/2019 12:00:00 AM</v>
      </c>
      <c r="C1766" s="458">
        <v>43539</v>
      </c>
      <c r="D1766" s="459">
        <v>3.1225022567582528E-17</v>
      </c>
      <c r="E1766" s="2">
        <f>Electricity!F1791</f>
        <v>0</v>
      </c>
      <c r="F1766" s="2">
        <f>Electricity!G1791</f>
        <v>0</v>
      </c>
      <c r="G1766" s="2">
        <f>Electricity!H1791</f>
        <v>0</v>
      </c>
      <c r="H1766" s="2">
        <f>Electricity!I1791</f>
        <v>0</v>
      </c>
      <c r="I1766" s="2">
        <f>Electricity!J1791</f>
        <v>0</v>
      </c>
    </row>
    <row r="1767" spans="2:9" x14ac:dyDescent="0.35">
      <c r="B1767" s="458" t="str">
        <f t="shared" si="28"/>
        <v>03/15/2019 01:00:00 AM</v>
      </c>
      <c r="C1767" s="458">
        <v>43539</v>
      </c>
      <c r="D1767" s="459">
        <v>4.1666666666666699E-2</v>
      </c>
      <c r="E1767" s="2">
        <f>Electricity!F1792</f>
        <v>0</v>
      </c>
      <c r="F1767" s="2">
        <f>Electricity!G1792</f>
        <v>0</v>
      </c>
      <c r="G1767" s="2">
        <f>Electricity!H1792</f>
        <v>0</v>
      </c>
      <c r="H1767" s="2">
        <f>Electricity!I1792</f>
        <v>0</v>
      </c>
      <c r="I1767" s="2">
        <f>Electricity!J1792</f>
        <v>0</v>
      </c>
    </row>
    <row r="1768" spans="2:9" x14ac:dyDescent="0.35">
      <c r="B1768" s="458" t="str">
        <f t="shared" si="28"/>
        <v>03/15/2019 02:00:00 AM</v>
      </c>
      <c r="C1768" s="458">
        <v>43539</v>
      </c>
      <c r="D1768" s="459">
        <v>8.333333333333337E-2</v>
      </c>
      <c r="E1768" s="2">
        <f>Electricity!F1793</f>
        <v>0</v>
      </c>
      <c r="F1768" s="2">
        <f>Electricity!G1793</f>
        <v>0</v>
      </c>
      <c r="G1768" s="2">
        <f>Electricity!H1793</f>
        <v>0</v>
      </c>
      <c r="H1768" s="2">
        <f>Electricity!I1793</f>
        <v>0</v>
      </c>
      <c r="I1768" s="2">
        <f>Electricity!J1793</f>
        <v>0</v>
      </c>
    </row>
    <row r="1769" spans="2:9" x14ac:dyDescent="0.35">
      <c r="B1769" s="458" t="str">
        <f t="shared" si="28"/>
        <v>03/15/2019 03:00:00 AM</v>
      </c>
      <c r="C1769" s="458">
        <v>43539</v>
      </c>
      <c r="D1769" s="459">
        <v>0.12500000000000006</v>
      </c>
      <c r="E1769" s="2">
        <f>Electricity!F1794</f>
        <v>0</v>
      </c>
      <c r="F1769" s="2">
        <f>Electricity!G1794</f>
        <v>0</v>
      </c>
      <c r="G1769" s="2">
        <f>Electricity!H1794</f>
        <v>0</v>
      </c>
      <c r="H1769" s="2">
        <f>Electricity!I1794</f>
        <v>0</v>
      </c>
      <c r="I1769" s="2">
        <f>Electricity!J1794</f>
        <v>0</v>
      </c>
    </row>
    <row r="1770" spans="2:9" x14ac:dyDescent="0.35">
      <c r="B1770" s="458" t="str">
        <f t="shared" si="28"/>
        <v>03/15/2019 04:00:00 AM</v>
      </c>
      <c r="C1770" s="458">
        <v>43539</v>
      </c>
      <c r="D1770" s="459">
        <v>0.16666666666666669</v>
      </c>
      <c r="E1770" s="2">
        <f>Electricity!F1795</f>
        <v>0</v>
      </c>
      <c r="F1770" s="2">
        <f>Electricity!G1795</f>
        <v>0</v>
      </c>
      <c r="G1770" s="2">
        <f>Electricity!H1795</f>
        <v>0</v>
      </c>
      <c r="H1770" s="2">
        <f>Electricity!I1795</f>
        <v>0</v>
      </c>
      <c r="I1770" s="2">
        <f>Electricity!J1795</f>
        <v>0</v>
      </c>
    </row>
    <row r="1771" spans="2:9" x14ac:dyDescent="0.35">
      <c r="B1771" s="458" t="str">
        <f t="shared" si="28"/>
        <v>03/15/2019 05:00:00 AM</v>
      </c>
      <c r="C1771" s="458">
        <v>43539</v>
      </c>
      <c r="D1771" s="459">
        <v>0.20833333333333337</v>
      </c>
      <c r="E1771" s="2">
        <f>Electricity!F1796</f>
        <v>0</v>
      </c>
      <c r="F1771" s="2">
        <f>Electricity!G1796</f>
        <v>0</v>
      </c>
      <c r="G1771" s="2">
        <f>Electricity!H1796</f>
        <v>0</v>
      </c>
      <c r="H1771" s="2">
        <f>Electricity!I1796</f>
        <v>0</v>
      </c>
      <c r="I1771" s="2">
        <f>Electricity!J1796</f>
        <v>0</v>
      </c>
    </row>
    <row r="1772" spans="2:9" x14ac:dyDescent="0.35">
      <c r="B1772" s="458" t="str">
        <f t="shared" si="28"/>
        <v>03/15/2019 06:00:00 AM</v>
      </c>
      <c r="C1772" s="458">
        <v>43539</v>
      </c>
      <c r="D1772" s="459">
        <v>0.25</v>
      </c>
      <c r="E1772" s="2">
        <f>Electricity!F1797</f>
        <v>0</v>
      </c>
      <c r="F1772" s="2">
        <f>Electricity!G1797</f>
        <v>0</v>
      </c>
      <c r="G1772" s="2">
        <f>Electricity!H1797</f>
        <v>0</v>
      </c>
      <c r="H1772" s="2">
        <f>Electricity!I1797</f>
        <v>0</v>
      </c>
      <c r="I1772" s="2">
        <f>Electricity!J1797</f>
        <v>0</v>
      </c>
    </row>
    <row r="1773" spans="2:9" x14ac:dyDescent="0.35">
      <c r="B1773" s="458" t="str">
        <f t="shared" si="28"/>
        <v>03/15/2019 07:00:00 AM</v>
      </c>
      <c r="C1773" s="458">
        <v>43539</v>
      </c>
      <c r="D1773" s="459">
        <v>0.29166666666666669</v>
      </c>
      <c r="E1773" s="2">
        <f>Electricity!F1798</f>
        <v>0</v>
      </c>
      <c r="F1773" s="2">
        <f>Electricity!G1798</f>
        <v>0</v>
      </c>
      <c r="G1773" s="2">
        <f>Electricity!H1798</f>
        <v>0</v>
      </c>
      <c r="H1773" s="2">
        <f>Electricity!I1798</f>
        <v>0</v>
      </c>
      <c r="I1773" s="2">
        <f>Electricity!J1798</f>
        <v>0</v>
      </c>
    </row>
    <row r="1774" spans="2:9" x14ac:dyDescent="0.35">
      <c r="B1774" s="458" t="str">
        <f t="shared" si="28"/>
        <v>03/15/2019 08:00:00 AM</v>
      </c>
      <c r="C1774" s="458">
        <v>43539</v>
      </c>
      <c r="D1774" s="459">
        <v>0.33333333333333337</v>
      </c>
      <c r="E1774" s="2">
        <f>Electricity!F1799</f>
        <v>0</v>
      </c>
      <c r="F1774" s="2">
        <f>Electricity!G1799</f>
        <v>0</v>
      </c>
      <c r="G1774" s="2">
        <f>Electricity!H1799</f>
        <v>0</v>
      </c>
      <c r="H1774" s="2">
        <f>Electricity!I1799</f>
        <v>0</v>
      </c>
      <c r="I1774" s="2">
        <f>Electricity!J1799</f>
        <v>0</v>
      </c>
    </row>
    <row r="1775" spans="2:9" x14ac:dyDescent="0.35">
      <c r="B1775" s="458" t="str">
        <f t="shared" si="28"/>
        <v>03/15/2019 09:00:00 AM</v>
      </c>
      <c r="C1775" s="458">
        <v>43539</v>
      </c>
      <c r="D1775" s="459">
        <v>0.375</v>
      </c>
      <c r="E1775" s="2">
        <f>Electricity!F1800</f>
        <v>0</v>
      </c>
      <c r="F1775" s="2">
        <f>Electricity!G1800</f>
        <v>0</v>
      </c>
      <c r="G1775" s="2">
        <f>Electricity!H1800</f>
        <v>0</v>
      </c>
      <c r="H1775" s="2">
        <f>Electricity!I1800</f>
        <v>0</v>
      </c>
      <c r="I1775" s="2">
        <f>Electricity!J1800</f>
        <v>0</v>
      </c>
    </row>
    <row r="1776" spans="2:9" x14ac:dyDescent="0.35">
      <c r="B1776" s="458" t="str">
        <f t="shared" si="28"/>
        <v>03/15/2019 10:00:00 AM</v>
      </c>
      <c r="C1776" s="458">
        <v>43539</v>
      </c>
      <c r="D1776" s="459">
        <v>0.41666666666666669</v>
      </c>
      <c r="E1776" s="2">
        <f>Electricity!F1801</f>
        <v>0</v>
      </c>
      <c r="F1776" s="2">
        <f>Electricity!G1801</f>
        <v>0</v>
      </c>
      <c r="G1776" s="2">
        <f>Electricity!H1801</f>
        <v>0</v>
      </c>
      <c r="H1776" s="2">
        <f>Electricity!I1801</f>
        <v>0</v>
      </c>
      <c r="I1776" s="2">
        <f>Electricity!J1801</f>
        <v>0</v>
      </c>
    </row>
    <row r="1777" spans="2:9" x14ac:dyDescent="0.35">
      <c r="B1777" s="458" t="str">
        <f t="shared" si="28"/>
        <v>03/15/2019 11:00:00 AM</v>
      </c>
      <c r="C1777" s="458">
        <v>43539</v>
      </c>
      <c r="D1777" s="459">
        <v>0.45833333333333337</v>
      </c>
      <c r="E1777" s="2">
        <f>Electricity!F1802</f>
        <v>0</v>
      </c>
      <c r="F1777" s="2">
        <f>Electricity!G1802</f>
        <v>0</v>
      </c>
      <c r="G1777" s="2">
        <f>Electricity!H1802</f>
        <v>0</v>
      </c>
      <c r="H1777" s="2">
        <f>Electricity!I1802</f>
        <v>0</v>
      </c>
      <c r="I1777" s="2">
        <f>Electricity!J1802</f>
        <v>0</v>
      </c>
    </row>
    <row r="1778" spans="2:9" x14ac:dyDescent="0.35">
      <c r="B1778" s="458" t="str">
        <f t="shared" si="28"/>
        <v>03/15/2019 12:00:00 PM</v>
      </c>
      <c r="C1778" s="458">
        <v>43539</v>
      </c>
      <c r="D1778" s="459">
        <v>0.50000000000000011</v>
      </c>
      <c r="E1778" s="2">
        <f>Electricity!F1803</f>
        <v>0</v>
      </c>
      <c r="F1778" s="2">
        <f>Electricity!G1803</f>
        <v>0</v>
      </c>
      <c r="G1778" s="2">
        <f>Electricity!H1803</f>
        <v>0</v>
      </c>
      <c r="H1778" s="2">
        <f>Electricity!I1803</f>
        <v>0</v>
      </c>
      <c r="I1778" s="2">
        <f>Electricity!J1803</f>
        <v>0</v>
      </c>
    </row>
    <row r="1779" spans="2:9" x14ac:dyDescent="0.35">
      <c r="B1779" s="458" t="str">
        <f t="shared" si="28"/>
        <v>03/15/2019 01:00:00 PM</v>
      </c>
      <c r="C1779" s="458">
        <v>43539</v>
      </c>
      <c r="D1779" s="459">
        <v>0.54166666666666674</v>
      </c>
      <c r="E1779" s="2">
        <f>Electricity!F1804</f>
        <v>0</v>
      </c>
      <c r="F1779" s="2">
        <f>Electricity!G1804</f>
        <v>0</v>
      </c>
      <c r="G1779" s="2">
        <f>Electricity!H1804</f>
        <v>0</v>
      </c>
      <c r="H1779" s="2">
        <f>Electricity!I1804</f>
        <v>0</v>
      </c>
      <c r="I1779" s="2">
        <f>Electricity!J1804</f>
        <v>0</v>
      </c>
    </row>
    <row r="1780" spans="2:9" x14ac:dyDescent="0.35">
      <c r="B1780" s="458" t="str">
        <f t="shared" si="28"/>
        <v>03/15/2019 02:00:00 PM</v>
      </c>
      <c r="C1780" s="458">
        <v>43539</v>
      </c>
      <c r="D1780" s="459">
        <v>0.58333333333333337</v>
      </c>
      <c r="E1780" s="2">
        <f>Electricity!F1805</f>
        <v>0</v>
      </c>
      <c r="F1780" s="2">
        <f>Electricity!G1805</f>
        <v>0</v>
      </c>
      <c r="G1780" s="2">
        <f>Electricity!H1805</f>
        <v>0</v>
      </c>
      <c r="H1780" s="2">
        <f>Electricity!I1805</f>
        <v>0</v>
      </c>
      <c r="I1780" s="2">
        <f>Electricity!J1805</f>
        <v>0</v>
      </c>
    </row>
    <row r="1781" spans="2:9" x14ac:dyDescent="0.35">
      <c r="B1781" s="458" t="str">
        <f t="shared" si="28"/>
        <v>03/15/2019 03:00:00 PM</v>
      </c>
      <c r="C1781" s="458">
        <v>43539</v>
      </c>
      <c r="D1781" s="459">
        <v>0.62500000000000011</v>
      </c>
      <c r="E1781" s="2">
        <f>Electricity!F1806</f>
        <v>0</v>
      </c>
      <c r="F1781" s="2">
        <f>Electricity!G1806</f>
        <v>0</v>
      </c>
      <c r="G1781" s="2">
        <f>Electricity!H1806</f>
        <v>0</v>
      </c>
      <c r="H1781" s="2">
        <f>Electricity!I1806</f>
        <v>0</v>
      </c>
      <c r="I1781" s="2">
        <f>Electricity!J1806</f>
        <v>0</v>
      </c>
    </row>
    <row r="1782" spans="2:9" x14ac:dyDescent="0.35">
      <c r="B1782" s="458" t="str">
        <f t="shared" si="28"/>
        <v>03/15/2019 04:00:00 PM</v>
      </c>
      <c r="C1782" s="458">
        <v>43539</v>
      </c>
      <c r="D1782" s="459">
        <v>0.66666666666666674</v>
      </c>
      <c r="E1782" s="2">
        <f>Electricity!F1807</f>
        <v>0</v>
      </c>
      <c r="F1782" s="2">
        <f>Electricity!G1807</f>
        <v>0</v>
      </c>
      <c r="G1782" s="2">
        <f>Electricity!H1807</f>
        <v>0</v>
      </c>
      <c r="H1782" s="2">
        <f>Electricity!I1807</f>
        <v>0</v>
      </c>
      <c r="I1782" s="2">
        <f>Electricity!J1807</f>
        <v>0</v>
      </c>
    </row>
    <row r="1783" spans="2:9" x14ac:dyDescent="0.35">
      <c r="B1783" s="458" t="str">
        <f t="shared" si="28"/>
        <v>03/15/2019 05:00:00 PM</v>
      </c>
      <c r="C1783" s="458">
        <v>43539</v>
      </c>
      <c r="D1783" s="459">
        <v>0.70833333333333337</v>
      </c>
      <c r="E1783" s="2">
        <f>Electricity!F1808</f>
        <v>0</v>
      </c>
      <c r="F1783" s="2">
        <f>Electricity!G1808</f>
        <v>0</v>
      </c>
      <c r="G1783" s="2">
        <f>Electricity!H1808</f>
        <v>0</v>
      </c>
      <c r="H1783" s="2">
        <f>Electricity!I1808</f>
        <v>0</v>
      </c>
      <c r="I1783" s="2">
        <f>Electricity!J1808</f>
        <v>0</v>
      </c>
    </row>
    <row r="1784" spans="2:9" x14ac:dyDescent="0.35">
      <c r="B1784" s="458" t="str">
        <f t="shared" si="28"/>
        <v>03/15/2019 06:00:00 PM</v>
      </c>
      <c r="C1784" s="458">
        <v>43539</v>
      </c>
      <c r="D1784" s="459">
        <v>0.75000000000000011</v>
      </c>
      <c r="E1784" s="2">
        <f>Electricity!F1809</f>
        <v>0</v>
      </c>
      <c r="F1784" s="2">
        <f>Electricity!G1809</f>
        <v>0</v>
      </c>
      <c r="G1784" s="2">
        <f>Electricity!H1809</f>
        <v>0</v>
      </c>
      <c r="H1784" s="2">
        <f>Electricity!I1809</f>
        <v>0</v>
      </c>
      <c r="I1784" s="2">
        <f>Electricity!J1809</f>
        <v>0</v>
      </c>
    </row>
    <row r="1785" spans="2:9" x14ac:dyDescent="0.35">
      <c r="B1785" s="458" t="str">
        <f t="shared" si="28"/>
        <v>03/15/2019 07:00:00 PM</v>
      </c>
      <c r="C1785" s="458">
        <v>43539</v>
      </c>
      <c r="D1785" s="459">
        <v>0.79166666666666674</v>
      </c>
      <c r="E1785" s="2">
        <f>Electricity!F1810</f>
        <v>0</v>
      </c>
      <c r="F1785" s="2">
        <f>Electricity!G1810</f>
        <v>0</v>
      </c>
      <c r="G1785" s="2">
        <f>Electricity!H1810</f>
        <v>0</v>
      </c>
      <c r="H1785" s="2">
        <f>Electricity!I1810</f>
        <v>0</v>
      </c>
      <c r="I1785" s="2">
        <f>Electricity!J1810</f>
        <v>0</v>
      </c>
    </row>
    <row r="1786" spans="2:9" x14ac:dyDescent="0.35">
      <c r="B1786" s="458" t="str">
        <f t="shared" si="28"/>
        <v>03/15/2019 08:00:00 PM</v>
      </c>
      <c r="C1786" s="458">
        <v>43539</v>
      </c>
      <c r="D1786" s="459">
        <v>0.83333333333333337</v>
      </c>
      <c r="E1786" s="2">
        <f>Electricity!F1811</f>
        <v>0</v>
      </c>
      <c r="F1786" s="2">
        <f>Electricity!G1811</f>
        <v>0</v>
      </c>
      <c r="G1786" s="2">
        <f>Electricity!H1811</f>
        <v>0</v>
      </c>
      <c r="H1786" s="2">
        <f>Electricity!I1811</f>
        <v>0</v>
      </c>
      <c r="I1786" s="2">
        <f>Electricity!J1811</f>
        <v>0</v>
      </c>
    </row>
    <row r="1787" spans="2:9" x14ac:dyDescent="0.35">
      <c r="B1787" s="458" t="str">
        <f t="shared" si="28"/>
        <v>03/15/2019 09:00:00 PM</v>
      </c>
      <c r="C1787" s="458">
        <v>43539</v>
      </c>
      <c r="D1787" s="459">
        <v>0.87500000000000011</v>
      </c>
      <c r="E1787" s="2">
        <f>Electricity!F1812</f>
        <v>0</v>
      </c>
      <c r="F1787" s="2">
        <f>Electricity!G1812</f>
        <v>0</v>
      </c>
      <c r="G1787" s="2">
        <f>Electricity!H1812</f>
        <v>0</v>
      </c>
      <c r="H1787" s="2">
        <f>Electricity!I1812</f>
        <v>0</v>
      </c>
      <c r="I1787" s="2">
        <f>Electricity!J1812</f>
        <v>0</v>
      </c>
    </row>
    <row r="1788" spans="2:9" x14ac:dyDescent="0.35">
      <c r="B1788" s="458" t="str">
        <f t="shared" si="28"/>
        <v>03/15/2019 10:00:00 PM</v>
      </c>
      <c r="C1788" s="458">
        <v>43539</v>
      </c>
      <c r="D1788" s="459">
        <v>0.91666666666666674</v>
      </c>
      <c r="E1788" s="2">
        <f>Electricity!F1813</f>
        <v>0</v>
      </c>
      <c r="F1788" s="2">
        <f>Electricity!G1813</f>
        <v>0</v>
      </c>
      <c r="G1788" s="2">
        <f>Electricity!H1813</f>
        <v>0</v>
      </c>
      <c r="H1788" s="2">
        <f>Electricity!I1813</f>
        <v>0</v>
      </c>
      <c r="I1788" s="2">
        <f>Electricity!J1813</f>
        <v>0</v>
      </c>
    </row>
    <row r="1789" spans="2:9" x14ac:dyDescent="0.35">
      <c r="B1789" s="458" t="str">
        <f t="shared" si="28"/>
        <v>03/15/2019 11:00:00 PM</v>
      </c>
      <c r="C1789" s="458">
        <v>43539</v>
      </c>
      <c r="D1789" s="459">
        <v>0.95833333333333337</v>
      </c>
      <c r="E1789" s="2">
        <f>Electricity!F1814</f>
        <v>0</v>
      </c>
      <c r="F1789" s="2">
        <f>Electricity!G1814</f>
        <v>0</v>
      </c>
      <c r="G1789" s="2">
        <f>Electricity!H1814</f>
        <v>0</v>
      </c>
      <c r="H1789" s="2">
        <f>Electricity!I1814</f>
        <v>0</v>
      </c>
      <c r="I1789" s="2">
        <f>Electricity!J1814</f>
        <v>0</v>
      </c>
    </row>
    <row r="1790" spans="2:9" x14ac:dyDescent="0.35">
      <c r="B1790" s="458" t="str">
        <f t="shared" si="28"/>
        <v>03/16/2019 12:00:00 AM</v>
      </c>
      <c r="C1790" s="458">
        <v>43540</v>
      </c>
      <c r="D1790" s="459">
        <v>3.1225022567582528E-17</v>
      </c>
      <c r="E1790" s="2">
        <f>Electricity!F1815</f>
        <v>0</v>
      </c>
      <c r="F1790" s="2">
        <f>Electricity!G1815</f>
        <v>0</v>
      </c>
      <c r="G1790" s="2">
        <f>Electricity!H1815</f>
        <v>0</v>
      </c>
      <c r="H1790" s="2">
        <f>Electricity!I1815</f>
        <v>0</v>
      </c>
      <c r="I1790" s="2">
        <f>Electricity!J1815</f>
        <v>0</v>
      </c>
    </row>
    <row r="1791" spans="2:9" x14ac:dyDescent="0.35">
      <c r="B1791" s="458" t="str">
        <f t="shared" si="28"/>
        <v>03/16/2019 01:00:00 AM</v>
      </c>
      <c r="C1791" s="458">
        <v>43540</v>
      </c>
      <c r="D1791" s="459">
        <v>4.1666666666666699E-2</v>
      </c>
      <c r="E1791" s="2">
        <f>Electricity!F1816</f>
        <v>0</v>
      </c>
      <c r="F1791" s="2">
        <f>Electricity!G1816</f>
        <v>0</v>
      </c>
      <c r="G1791" s="2">
        <f>Electricity!H1816</f>
        <v>0</v>
      </c>
      <c r="H1791" s="2">
        <f>Electricity!I1816</f>
        <v>0</v>
      </c>
      <c r="I1791" s="2">
        <f>Electricity!J1816</f>
        <v>0</v>
      </c>
    </row>
    <row r="1792" spans="2:9" x14ac:dyDescent="0.35">
      <c r="B1792" s="458" t="str">
        <f t="shared" si="28"/>
        <v>03/16/2019 02:00:00 AM</v>
      </c>
      <c r="C1792" s="458">
        <v>43540</v>
      </c>
      <c r="D1792" s="459">
        <v>8.333333333333337E-2</v>
      </c>
      <c r="E1792" s="2">
        <f>Electricity!F1817</f>
        <v>0</v>
      </c>
      <c r="F1792" s="2">
        <f>Electricity!G1817</f>
        <v>0</v>
      </c>
      <c r="G1792" s="2">
        <f>Electricity!H1817</f>
        <v>0</v>
      </c>
      <c r="H1792" s="2">
        <f>Electricity!I1817</f>
        <v>0</v>
      </c>
      <c r="I1792" s="2">
        <f>Electricity!J1817</f>
        <v>0</v>
      </c>
    </row>
    <row r="1793" spans="2:9" x14ac:dyDescent="0.35">
      <c r="B1793" s="458" t="str">
        <f t="shared" si="28"/>
        <v>03/16/2019 03:00:00 AM</v>
      </c>
      <c r="C1793" s="458">
        <v>43540</v>
      </c>
      <c r="D1793" s="459">
        <v>0.12500000000000006</v>
      </c>
      <c r="E1793" s="2">
        <f>Electricity!F1818</f>
        <v>0</v>
      </c>
      <c r="F1793" s="2">
        <f>Electricity!G1818</f>
        <v>0</v>
      </c>
      <c r="G1793" s="2">
        <f>Electricity!H1818</f>
        <v>0</v>
      </c>
      <c r="H1793" s="2">
        <f>Electricity!I1818</f>
        <v>0</v>
      </c>
      <c r="I1793" s="2">
        <f>Electricity!J1818</f>
        <v>0</v>
      </c>
    </row>
    <row r="1794" spans="2:9" x14ac:dyDescent="0.35">
      <c r="B1794" s="458" t="str">
        <f t="shared" si="28"/>
        <v>03/16/2019 04:00:00 AM</v>
      </c>
      <c r="C1794" s="458">
        <v>43540</v>
      </c>
      <c r="D1794" s="459">
        <v>0.16666666666666669</v>
      </c>
      <c r="E1794" s="2">
        <f>Electricity!F1819</f>
        <v>0</v>
      </c>
      <c r="F1794" s="2">
        <f>Electricity!G1819</f>
        <v>0</v>
      </c>
      <c r="G1794" s="2">
        <f>Electricity!H1819</f>
        <v>0</v>
      </c>
      <c r="H1794" s="2">
        <f>Electricity!I1819</f>
        <v>0</v>
      </c>
      <c r="I1794" s="2">
        <f>Electricity!J1819</f>
        <v>0</v>
      </c>
    </row>
    <row r="1795" spans="2:9" x14ac:dyDescent="0.35">
      <c r="B1795" s="458" t="str">
        <f t="shared" si="28"/>
        <v>03/16/2019 05:00:00 AM</v>
      </c>
      <c r="C1795" s="458">
        <v>43540</v>
      </c>
      <c r="D1795" s="459">
        <v>0.20833333333333337</v>
      </c>
      <c r="E1795" s="2">
        <f>Electricity!F1820</f>
        <v>0</v>
      </c>
      <c r="F1795" s="2">
        <f>Electricity!G1820</f>
        <v>0</v>
      </c>
      <c r="G1795" s="2">
        <f>Electricity!H1820</f>
        <v>0</v>
      </c>
      <c r="H1795" s="2">
        <f>Electricity!I1820</f>
        <v>0</v>
      </c>
      <c r="I1795" s="2">
        <f>Electricity!J1820</f>
        <v>0</v>
      </c>
    </row>
    <row r="1796" spans="2:9" x14ac:dyDescent="0.35">
      <c r="B1796" s="458" t="str">
        <f t="shared" si="28"/>
        <v>03/16/2019 06:00:00 AM</v>
      </c>
      <c r="C1796" s="458">
        <v>43540</v>
      </c>
      <c r="D1796" s="459">
        <v>0.25</v>
      </c>
      <c r="E1796" s="2">
        <f>Electricity!F1821</f>
        <v>0</v>
      </c>
      <c r="F1796" s="2">
        <f>Electricity!G1821</f>
        <v>0</v>
      </c>
      <c r="G1796" s="2">
        <f>Electricity!H1821</f>
        <v>0</v>
      </c>
      <c r="H1796" s="2">
        <f>Electricity!I1821</f>
        <v>0</v>
      </c>
      <c r="I1796" s="2">
        <f>Electricity!J1821</f>
        <v>0</v>
      </c>
    </row>
    <row r="1797" spans="2:9" x14ac:dyDescent="0.35">
      <c r="B1797" s="458" t="str">
        <f t="shared" si="28"/>
        <v>03/16/2019 07:00:00 AM</v>
      </c>
      <c r="C1797" s="458">
        <v>43540</v>
      </c>
      <c r="D1797" s="459">
        <v>0.29166666666666669</v>
      </c>
      <c r="E1797" s="2">
        <f>Electricity!F1822</f>
        <v>0</v>
      </c>
      <c r="F1797" s="2">
        <f>Electricity!G1822</f>
        <v>0</v>
      </c>
      <c r="G1797" s="2">
        <f>Electricity!H1822</f>
        <v>0</v>
      </c>
      <c r="H1797" s="2">
        <f>Electricity!I1822</f>
        <v>0</v>
      </c>
      <c r="I1797" s="2">
        <f>Electricity!J1822</f>
        <v>0</v>
      </c>
    </row>
    <row r="1798" spans="2:9" x14ac:dyDescent="0.35">
      <c r="B1798" s="458" t="str">
        <f t="shared" si="28"/>
        <v>03/16/2019 08:00:00 AM</v>
      </c>
      <c r="C1798" s="458">
        <v>43540</v>
      </c>
      <c r="D1798" s="459">
        <v>0.33333333333333337</v>
      </c>
      <c r="E1798" s="2">
        <f>Electricity!F1823</f>
        <v>0</v>
      </c>
      <c r="F1798" s="2">
        <f>Electricity!G1823</f>
        <v>0</v>
      </c>
      <c r="G1798" s="2">
        <f>Electricity!H1823</f>
        <v>0</v>
      </c>
      <c r="H1798" s="2">
        <f>Electricity!I1823</f>
        <v>0</v>
      </c>
      <c r="I1798" s="2">
        <f>Electricity!J1823</f>
        <v>0</v>
      </c>
    </row>
    <row r="1799" spans="2:9" x14ac:dyDescent="0.35">
      <c r="B1799" s="458" t="str">
        <f t="shared" si="28"/>
        <v>03/16/2019 09:00:00 AM</v>
      </c>
      <c r="C1799" s="458">
        <v>43540</v>
      </c>
      <c r="D1799" s="459">
        <v>0.375</v>
      </c>
      <c r="E1799" s="2">
        <f>Electricity!F1824</f>
        <v>0</v>
      </c>
      <c r="F1799" s="2">
        <f>Electricity!G1824</f>
        <v>0</v>
      </c>
      <c r="G1799" s="2">
        <f>Electricity!H1824</f>
        <v>0</v>
      </c>
      <c r="H1799" s="2">
        <f>Electricity!I1824</f>
        <v>0</v>
      </c>
      <c r="I1799" s="2">
        <f>Electricity!J1824</f>
        <v>0</v>
      </c>
    </row>
    <row r="1800" spans="2:9" x14ac:dyDescent="0.35">
      <c r="B1800" s="458" t="str">
        <f t="shared" si="28"/>
        <v>03/16/2019 10:00:00 AM</v>
      </c>
      <c r="C1800" s="458">
        <v>43540</v>
      </c>
      <c r="D1800" s="459">
        <v>0.41666666666666669</v>
      </c>
      <c r="E1800" s="2">
        <f>Electricity!F1825</f>
        <v>0</v>
      </c>
      <c r="F1800" s="2">
        <f>Electricity!G1825</f>
        <v>0</v>
      </c>
      <c r="G1800" s="2">
        <f>Electricity!H1825</f>
        <v>0</v>
      </c>
      <c r="H1800" s="2">
        <f>Electricity!I1825</f>
        <v>0</v>
      </c>
      <c r="I1800" s="2">
        <f>Electricity!J1825</f>
        <v>0</v>
      </c>
    </row>
    <row r="1801" spans="2:9" x14ac:dyDescent="0.35">
      <c r="B1801" s="458" t="str">
        <f t="shared" si="28"/>
        <v>03/16/2019 11:00:00 AM</v>
      </c>
      <c r="C1801" s="458">
        <v>43540</v>
      </c>
      <c r="D1801" s="459">
        <v>0.45833333333333337</v>
      </c>
      <c r="E1801" s="2">
        <f>Electricity!F1826</f>
        <v>0</v>
      </c>
      <c r="F1801" s="2">
        <f>Electricity!G1826</f>
        <v>0</v>
      </c>
      <c r="G1801" s="2">
        <f>Electricity!H1826</f>
        <v>0</v>
      </c>
      <c r="H1801" s="2">
        <f>Electricity!I1826</f>
        <v>0</v>
      </c>
      <c r="I1801" s="2">
        <f>Electricity!J1826</f>
        <v>0</v>
      </c>
    </row>
    <row r="1802" spans="2:9" x14ac:dyDescent="0.35">
      <c r="B1802" s="458" t="str">
        <f t="shared" si="28"/>
        <v>03/16/2019 12:00:00 PM</v>
      </c>
      <c r="C1802" s="458">
        <v>43540</v>
      </c>
      <c r="D1802" s="459">
        <v>0.50000000000000011</v>
      </c>
      <c r="E1802" s="2">
        <f>Electricity!F1827</f>
        <v>0</v>
      </c>
      <c r="F1802" s="2">
        <f>Electricity!G1827</f>
        <v>0</v>
      </c>
      <c r="G1802" s="2">
        <f>Electricity!H1827</f>
        <v>0</v>
      </c>
      <c r="H1802" s="2">
        <f>Electricity!I1827</f>
        <v>0</v>
      </c>
      <c r="I1802" s="2">
        <f>Electricity!J1827</f>
        <v>0</v>
      </c>
    </row>
    <row r="1803" spans="2:9" x14ac:dyDescent="0.35">
      <c r="B1803" s="458" t="str">
        <f t="shared" si="28"/>
        <v>03/16/2019 01:00:00 PM</v>
      </c>
      <c r="C1803" s="458">
        <v>43540</v>
      </c>
      <c r="D1803" s="459">
        <v>0.54166666666666674</v>
      </c>
      <c r="E1803" s="2">
        <f>Electricity!F1828</f>
        <v>0</v>
      </c>
      <c r="F1803" s="2">
        <f>Electricity!G1828</f>
        <v>0</v>
      </c>
      <c r="G1803" s="2">
        <f>Electricity!H1828</f>
        <v>0</v>
      </c>
      <c r="H1803" s="2">
        <f>Electricity!I1828</f>
        <v>0</v>
      </c>
      <c r="I1803" s="2">
        <f>Electricity!J1828</f>
        <v>0</v>
      </c>
    </row>
    <row r="1804" spans="2:9" x14ac:dyDescent="0.35">
      <c r="B1804" s="458" t="str">
        <f t="shared" si="28"/>
        <v>03/16/2019 02:00:00 PM</v>
      </c>
      <c r="C1804" s="458">
        <v>43540</v>
      </c>
      <c r="D1804" s="459">
        <v>0.58333333333333337</v>
      </c>
      <c r="E1804" s="2">
        <f>Electricity!F1829</f>
        <v>0</v>
      </c>
      <c r="F1804" s="2">
        <f>Electricity!G1829</f>
        <v>0</v>
      </c>
      <c r="G1804" s="2">
        <f>Electricity!H1829</f>
        <v>0</v>
      </c>
      <c r="H1804" s="2">
        <f>Electricity!I1829</f>
        <v>0</v>
      </c>
      <c r="I1804" s="2">
        <f>Electricity!J1829</f>
        <v>0</v>
      </c>
    </row>
    <row r="1805" spans="2:9" x14ac:dyDescent="0.35">
      <c r="B1805" s="458" t="str">
        <f t="shared" si="28"/>
        <v>03/16/2019 03:00:00 PM</v>
      </c>
      <c r="C1805" s="458">
        <v>43540</v>
      </c>
      <c r="D1805" s="459">
        <v>0.62500000000000011</v>
      </c>
      <c r="E1805" s="2">
        <f>Electricity!F1830</f>
        <v>0</v>
      </c>
      <c r="F1805" s="2">
        <f>Electricity!G1830</f>
        <v>0</v>
      </c>
      <c r="G1805" s="2">
        <f>Electricity!H1830</f>
        <v>0</v>
      </c>
      <c r="H1805" s="2">
        <f>Electricity!I1830</f>
        <v>0</v>
      </c>
      <c r="I1805" s="2">
        <f>Electricity!J1830</f>
        <v>0</v>
      </c>
    </row>
    <row r="1806" spans="2:9" x14ac:dyDescent="0.35">
      <c r="B1806" s="458" t="str">
        <f t="shared" si="28"/>
        <v>03/16/2019 04:00:00 PM</v>
      </c>
      <c r="C1806" s="458">
        <v>43540</v>
      </c>
      <c r="D1806" s="459">
        <v>0.66666666666666674</v>
      </c>
      <c r="E1806" s="2">
        <f>Electricity!F1831</f>
        <v>0</v>
      </c>
      <c r="F1806" s="2">
        <f>Electricity!G1831</f>
        <v>0</v>
      </c>
      <c r="G1806" s="2">
        <f>Electricity!H1831</f>
        <v>0</v>
      </c>
      <c r="H1806" s="2">
        <f>Electricity!I1831</f>
        <v>0</v>
      </c>
      <c r="I1806" s="2">
        <f>Electricity!J1831</f>
        <v>0</v>
      </c>
    </row>
    <row r="1807" spans="2:9" x14ac:dyDescent="0.35">
      <c r="B1807" s="458" t="str">
        <f t="shared" ref="B1807:B1870" si="29">CONCATENATE(TEXT(C1807,"mm/dd/yyyy")," ",TEXT(D1807,"hh:mm:ss AM/PM"))</f>
        <v>03/16/2019 05:00:00 PM</v>
      </c>
      <c r="C1807" s="458">
        <v>43540</v>
      </c>
      <c r="D1807" s="459">
        <v>0.70833333333333337</v>
      </c>
      <c r="E1807" s="2">
        <f>Electricity!F1832</f>
        <v>0</v>
      </c>
      <c r="F1807" s="2">
        <f>Electricity!G1832</f>
        <v>0</v>
      </c>
      <c r="G1807" s="2">
        <f>Electricity!H1832</f>
        <v>0</v>
      </c>
      <c r="H1807" s="2">
        <f>Electricity!I1832</f>
        <v>0</v>
      </c>
      <c r="I1807" s="2">
        <f>Electricity!J1832</f>
        <v>0</v>
      </c>
    </row>
    <row r="1808" spans="2:9" x14ac:dyDescent="0.35">
      <c r="B1808" s="458" t="str">
        <f t="shared" si="29"/>
        <v>03/16/2019 06:00:00 PM</v>
      </c>
      <c r="C1808" s="458">
        <v>43540</v>
      </c>
      <c r="D1808" s="459">
        <v>0.75000000000000011</v>
      </c>
      <c r="E1808" s="2">
        <f>Electricity!F1833</f>
        <v>0</v>
      </c>
      <c r="F1808" s="2">
        <f>Electricity!G1833</f>
        <v>0</v>
      </c>
      <c r="G1808" s="2">
        <f>Electricity!H1833</f>
        <v>0</v>
      </c>
      <c r="H1808" s="2">
        <f>Electricity!I1833</f>
        <v>0</v>
      </c>
      <c r="I1808" s="2">
        <f>Electricity!J1833</f>
        <v>0</v>
      </c>
    </row>
    <row r="1809" spans="2:9" x14ac:dyDescent="0.35">
      <c r="B1809" s="458" t="str">
        <f t="shared" si="29"/>
        <v>03/16/2019 07:00:00 PM</v>
      </c>
      <c r="C1809" s="458">
        <v>43540</v>
      </c>
      <c r="D1809" s="459">
        <v>0.79166666666666674</v>
      </c>
      <c r="E1809" s="2">
        <f>Electricity!F1834</f>
        <v>0</v>
      </c>
      <c r="F1809" s="2">
        <f>Electricity!G1834</f>
        <v>0</v>
      </c>
      <c r="G1809" s="2">
        <f>Electricity!H1834</f>
        <v>0</v>
      </c>
      <c r="H1809" s="2">
        <f>Electricity!I1834</f>
        <v>0</v>
      </c>
      <c r="I1809" s="2">
        <f>Electricity!J1834</f>
        <v>0</v>
      </c>
    </row>
    <row r="1810" spans="2:9" x14ac:dyDescent="0.35">
      <c r="B1810" s="458" t="str">
        <f t="shared" si="29"/>
        <v>03/16/2019 08:00:00 PM</v>
      </c>
      <c r="C1810" s="458">
        <v>43540</v>
      </c>
      <c r="D1810" s="459">
        <v>0.83333333333333337</v>
      </c>
      <c r="E1810" s="2">
        <f>Electricity!F1835</f>
        <v>0</v>
      </c>
      <c r="F1810" s="2">
        <f>Electricity!G1835</f>
        <v>0</v>
      </c>
      <c r="G1810" s="2">
        <f>Electricity!H1835</f>
        <v>0</v>
      </c>
      <c r="H1810" s="2">
        <f>Electricity!I1835</f>
        <v>0</v>
      </c>
      <c r="I1810" s="2">
        <f>Electricity!J1835</f>
        <v>0</v>
      </c>
    </row>
    <row r="1811" spans="2:9" x14ac:dyDescent="0.35">
      <c r="B1811" s="458" t="str">
        <f t="shared" si="29"/>
        <v>03/16/2019 09:00:00 PM</v>
      </c>
      <c r="C1811" s="458">
        <v>43540</v>
      </c>
      <c r="D1811" s="459">
        <v>0.87500000000000011</v>
      </c>
      <c r="E1811" s="2">
        <f>Electricity!F1836</f>
        <v>0</v>
      </c>
      <c r="F1811" s="2">
        <f>Electricity!G1836</f>
        <v>0</v>
      </c>
      <c r="G1811" s="2">
        <f>Electricity!H1836</f>
        <v>0</v>
      </c>
      <c r="H1811" s="2">
        <f>Electricity!I1836</f>
        <v>0</v>
      </c>
      <c r="I1811" s="2">
        <f>Electricity!J1836</f>
        <v>0</v>
      </c>
    </row>
    <row r="1812" spans="2:9" x14ac:dyDescent="0.35">
      <c r="B1812" s="458" t="str">
        <f t="shared" si="29"/>
        <v>03/16/2019 10:00:00 PM</v>
      </c>
      <c r="C1812" s="458">
        <v>43540</v>
      </c>
      <c r="D1812" s="459">
        <v>0.91666666666666674</v>
      </c>
      <c r="E1812" s="2">
        <f>Electricity!F1837</f>
        <v>0</v>
      </c>
      <c r="F1812" s="2">
        <f>Electricity!G1837</f>
        <v>0</v>
      </c>
      <c r="G1812" s="2">
        <f>Electricity!H1837</f>
        <v>0</v>
      </c>
      <c r="H1812" s="2">
        <f>Electricity!I1837</f>
        <v>0</v>
      </c>
      <c r="I1812" s="2">
        <f>Electricity!J1837</f>
        <v>0</v>
      </c>
    </row>
    <row r="1813" spans="2:9" x14ac:dyDescent="0.35">
      <c r="B1813" s="458" t="str">
        <f t="shared" si="29"/>
        <v>03/16/2019 11:00:00 PM</v>
      </c>
      <c r="C1813" s="458">
        <v>43540</v>
      </c>
      <c r="D1813" s="459">
        <v>0.95833333333333337</v>
      </c>
      <c r="E1813" s="2">
        <f>Electricity!F1838</f>
        <v>0</v>
      </c>
      <c r="F1813" s="2">
        <f>Electricity!G1838</f>
        <v>0</v>
      </c>
      <c r="G1813" s="2">
        <f>Electricity!H1838</f>
        <v>0</v>
      </c>
      <c r="H1813" s="2">
        <f>Electricity!I1838</f>
        <v>0</v>
      </c>
      <c r="I1813" s="2">
        <f>Electricity!J1838</f>
        <v>0</v>
      </c>
    </row>
    <row r="1814" spans="2:9" x14ac:dyDescent="0.35">
      <c r="B1814" s="458" t="str">
        <f t="shared" si="29"/>
        <v>03/17/2019 12:00:00 AM</v>
      </c>
      <c r="C1814" s="458">
        <v>43541</v>
      </c>
      <c r="D1814" s="459">
        <v>3.1225022567582528E-17</v>
      </c>
      <c r="E1814" s="2">
        <f>Electricity!F1839</f>
        <v>0</v>
      </c>
      <c r="F1814" s="2">
        <f>Electricity!G1839</f>
        <v>0</v>
      </c>
      <c r="G1814" s="2">
        <f>Electricity!H1839</f>
        <v>0</v>
      </c>
      <c r="H1814" s="2">
        <f>Electricity!I1839</f>
        <v>0</v>
      </c>
      <c r="I1814" s="2">
        <f>Electricity!J1839</f>
        <v>0</v>
      </c>
    </row>
    <row r="1815" spans="2:9" x14ac:dyDescent="0.35">
      <c r="B1815" s="458" t="str">
        <f t="shared" si="29"/>
        <v>03/17/2019 01:00:00 AM</v>
      </c>
      <c r="C1815" s="458">
        <v>43541</v>
      </c>
      <c r="D1815" s="459">
        <v>4.1666666666666699E-2</v>
      </c>
      <c r="E1815" s="2">
        <f>Electricity!F1840</f>
        <v>0</v>
      </c>
      <c r="F1815" s="2">
        <f>Electricity!G1840</f>
        <v>0</v>
      </c>
      <c r="G1815" s="2">
        <f>Electricity!H1840</f>
        <v>0</v>
      </c>
      <c r="H1815" s="2">
        <f>Electricity!I1840</f>
        <v>0</v>
      </c>
      <c r="I1815" s="2">
        <f>Electricity!J1840</f>
        <v>0</v>
      </c>
    </row>
    <row r="1816" spans="2:9" x14ac:dyDescent="0.35">
      <c r="B1816" s="458" t="str">
        <f t="shared" si="29"/>
        <v>03/17/2019 02:00:00 AM</v>
      </c>
      <c r="C1816" s="458">
        <v>43541</v>
      </c>
      <c r="D1816" s="459">
        <v>8.333333333333337E-2</v>
      </c>
      <c r="E1816" s="2">
        <f>Electricity!F1841</f>
        <v>0</v>
      </c>
      <c r="F1816" s="2">
        <f>Electricity!G1841</f>
        <v>0</v>
      </c>
      <c r="G1816" s="2">
        <f>Electricity!H1841</f>
        <v>0</v>
      </c>
      <c r="H1816" s="2">
        <f>Electricity!I1841</f>
        <v>0</v>
      </c>
      <c r="I1816" s="2">
        <f>Electricity!J1841</f>
        <v>0</v>
      </c>
    </row>
    <row r="1817" spans="2:9" x14ac:dyDescent="0.35">
      <c r="B1817" s="458" t="str">
        <f t="shared" si="29"/>
        <v>03/17/2019 03:00:00 AM</v>
      </c>
      <c r="C1817" s="458">
        <v>43541</v>
      </c>
      <c r="D1817" s="459">
        <v>0.12500000000000006</v>
      </c>
      <c r="E1817" s="2">
        <f>Electricity!F1842</f>
        <v>0</v>
      </c>
      <c r="F1817" s="2">
        <f>Electricity!G1842</f>
        <v>0</v>
      </c>
      <c r="G1817" s="2">
        <f>Electricity!H1842</f>
        <v>0</v>
      </c>
      <c r="H1817" s="2">
        <f>Electricity!I1842</f>
        <v>0</v>
      </c>
      <c r="I1817" s="2">
        <f>Electricity!J1842</f>
        <v>0</v>
      </c>
    </row>
    <row r="1818" spans="2:9" x14ac:dyDescent="0.35">
      <c r="B1818" s="458" t="str">
        <f t="shared" si="29"/>
        <v>03/17/2019 04:00:00 AM</v>
      </c>
      <c r="C1818" s="458">
        <v>43541</v>
      </c>
      <c r="D1818" s="459">
        <v>0.16666666666666669</v>
      </c>
      <c r="E1818" s="2">
        <f>Electricity!F1843</f>
        <v>0</v>
      </c>
      <c r="F1818" s="2">
        <f>Electricity!G1843</f>
        <v>0</v>
      </c>
      <c r="G1818" s="2">
        <f>Electricity!H1843</f>
        <v>0</v>
      </c>
      <c r="H1818" s="2">
        <f>Electricity!I1843</f>
        <v>0</v>
      </c>
      <c r="I1818" s="2">
        <f>Electricity!J1843</f>
        <v>0</v>
      </c>
    </row>
    <row r="1819" spans="2:9" x14ac:dyDescent="0.35">
      <c r="B1819" s="458" t="str">
        <f t="shared" si="29"/>
        <v>03/17/2019 05:00:00 AM</v>
      </c>
      <c r="C1819" s="458">
        <v>43541</v>
      </c>
      <c r="D1819" s="459">
        <v>0.20833333333333337</v>
      </c>
      <c r="E1819" s="2">
        <f>Electricity!F1844</f>
        <v>0</v>
      </c>
      <c r="F1819" s="2">
        <f>Electricity!G1844</f>
        <v>0</v>
      </c>
      <c r="G1819" s="2">
        <f>Electricity!H1844</f>
        <v>0</v>
      </c>
      <c r="H1819" s="2">
        <f>Electricity!I1844</f>
        <v>0</v>
      </c>
      <c r="I1819" s="2">
        <f>Electricity!J1844</f>
        <v>0</v>
      </c>
    </row>
    <row r="1820" spans="2:9" x14ac:dyDescent="0.35">
      <c r="B1820" s="458" t="str">
        <f t="shared" si="29"/>
        <v>03/17/2019 06:00:00 AM</v>
      </c>
      <c r="C1820" s="458">
        <v>43541</v>
      </c>
      <c r="D1820" s="459">
        <v>0.25</v>
      </c>
      <c r="E1820" s="2">
        <f>Electricity!F1845</f>
        <v>0</v>
      </c>
      <c r="F1820" s="2">
        <f>Electricity!G1845</f>
        <v>0</v>
      </c>
      <c r="G1820" s="2">
        <f>Electricity!H1845</f>
        <v>0</v>
      </c>
      <c r="H1820" s="2">
        <f>Electricity!I1845</f>
        <v>0</v>
      </c>
      <c r="I1820" s="2">
        <f>Electricity!J1845</f>
        <v>0</v>
      </c>
    </row>
    <row r="1821" spans="2:9" x14ac:dyDescent="0.35">
      <c r="B1821" s="458" t="str">
        <f t="shared" si="29"/>
        <v>03/17/2019 07:00:00 AM</v>
      </c>
      <c r="C1821" s="458">
        <v>43541</v>
      </c>
      <c r="D1821" s="459">
        <v>0.29166666666666669</v>
      </c>
      <c r="E1821" s="2">
        <f>Electricity!F1846</f>
        <v>0</v>
      </c>
      <c r="F1821" s="2">
        <f>Electricity!G1846</f>
        <v>0</v>
      </c>
      <c r="G1821" s="2">
        <f>Electricity!H1846</f>
        <v>0</v>
      </c>
      <c r="H1821" s="2">
        <f>Electricity!I1846</f>
        <v>0</v>
      </c>
      <c r="I1821" s="2">
        <f>Electricity!J1846</f>
        <v>0</v>
      </c>
    </row>
    <row r="1822" spans="2:9" x14ac:dyDescent="0.35">
      <c r="B1822" s="458" t="str">
        <f t="shared" si="29"/>
        <v>03/17/2019 08:00:00 AM</v>
      </c>
      <c r="C1822" s="458">
        <v>43541</v>
      </c>
      <c r="D1822" s="459">
        <v>0.33333333333333337</v>
      </c>
      <c r="E1822" s="2">
        <f>Electricity!F1847</f>
        <v>0</v>
      </c>
      <c r="F1822" s="2">
        <f>Electricity!G1847</f>
        <v>0</v>
      </c>
      <c r="G1822" s="2">
        <f>Electricity!H1847</f>
        <v>0</v>
      </c>
      <c r="H1822" s="2">
        <f>Electricity!I1847</f>
        <v>0</v>
      </c>
      <c r="I1822" s="2">
        <f>Electricity!J1847</f>
        <v>0</v>
      </c>
    </row>
    <row r="1823" spans="2:9" x14ac:dyDescent="0.35">
      <c r="B1823" s="458" t="str">
        <f t="shared" si="29"/>
        <v>03/17/2019 09:00:00 AM</v>
      </c>
      <c r="C1823" s="458">
        <v>43541</v>
      </c>
      <c r="D1823" s="459">
        <v>0.375</v>
      </c>
      <c r="E1823" s="2">
        <f>Electricity!F1848</f>
        <v>0</v>
      </c>
      <c r="F1823" s="2">
        <f>Electricity!G1848</f>
        <v>0</v>
      </c>
      <c r="G1823" s="2">
        <f>Electricity!H1848</f>
        <v>0</v>
      </c>
      <c r="H1823" s="2">
        <f>Electricity!I1848</f>
        <v>0</v>
      </c>
      <c r="I1823" s="2">
        <f>Electricity!J1848</f>
        <v>0</v>
      </c>
    </row>
    <row r="1824" spans="2:9" x14ac:dyDescent="0.35">
      <c r="B1824" s="458" t="str">
        <f t="shared" si="29"/>
        <v>03/17/2019 10:00:00 AM</v>
      </c>
      <c r="C1824" s="458">
        <v>43541</v>
      </c>
      <c r="D1824" s="459">
        <v>0.41666666666666669</v>
      </c>
      <c r="E1824" s="2">
        <f>Electricity!F1849</f>
        <v>0</v>
      </c>
      <c r="F1824" s="2">
        <f>Electricity!G1849</f>
        <v>0</v>
      </c>
      <c r="G1824" s="2">
        <f>Electricity!H1849</f>
        <v>0</v>
      </c>
      <c r="H1824" s="2">
        <f>Electricity!I1849</f>
        <v>0</v>
      </c>
      <c r="I1824" s="2">
        <f>Electricity!J1849</f>
        <v>0</v>
      </c>
    </row>
    <row r="1825" spans="2:9" x14ac:dyDescent="0.35">
      <c r="B1825" s="458" t="str">
        <f t="shared" si="29"/>
        <v>03/17/2019 11:00:00 AM</v>
      </c>
      <c r="C1825" s="458">
        <v>43541</v>
      </c>
      <c r="D1825" s="459">
        <v>0.45833333333333337</v>
      </c>
      <c r="E1825" s="2">
        <f>Electricity!F1850</f>
        <v>0</v>
      </c>
      <c r="F1825" s="2">
        <f>Electricity!G1850</f>
        <v>0</v>
      </c>
      <c r="G1825" s="2">
        <f>Electricity!H1850</f>
        <v>0</v>
      </c>
      <c r="H1825" s="2">
        <f>Electricity!I1850</f>
        <v>0</v>
      </c>
      <c r="I1825" s="2">
        <f>Electricity!J1850</f>
        <v>0</v>
      </c>
    </row>
    <row r="1826" spans="2:9" x14ac:dyDescent="0.35">
      <c r="B1826" s="458" t="str">
        <f t="shared" si="29"/>
        <v>03/17/2019 12:00:00 PM</v>
      </c>
      <c r="C1826" s="458">
        <v>43541</v>
      </c>
      <c r="D1826" s="459">
        <v>0.50000000000000011</v>
      </c>
      <c r="E1826" s="2">
        <f>Electricity!F1851</f>
        <v>0</v>
      </c>
      <c r="F1826" s="2">
        <f>Electricity!G1851</f>
        <v>0</v>
      </c>
      <c r="G1826" s="2">
        <f>Electricity!H1851</f>
        <v>0</v>
      </c>
      <c r="H1826" s="2">
        <f>Electricity!I1851</f>
        <v>0</v>
      </c>
      <c r="I1826" s="2">
        <f>Electricity!J1851</f>
        <v>0</v>
      </c>
    </row>
    <row r="1827" spans="2:9" x14ac:dyDescent="0.35">
      <c r="B1827" s="458" t="str">
        <f t="shared" si="29"/>
        <v>03/17/2019 01:00:00 PM</v>
      </c>
      <c r="C1827" s="458">
        <v>43541</v>
      </c>
      <c r="D1827" s="459">
        <v>0.54166666666666674</v>
      </c>
      <c r="E1827" s="2">
        <f>Electricity!F1852</f>
        <v>0</v>
      </c>
      <c r="F1827" s="2">
        <f>Electricity!G1852</f>
        <v>0</v>
      </c>
      <c r="G1827" s="2">
        <f>Electricity!H1852</f>
        <v>0</v>
      </c>
      <c r="H1827" s="2">
        <f>Electricity!I1852</f>
        <v>0</v>
      </c>
      <c r="I1827" s="2">
        <f>Electricity!J1852</f>
        <v>0</v>
      </c>
    </row>
    <row r="1828" spans="2:9" x14ac:dyDescent="0.35">
      <c r="B1828" s="458" t="str">
        <f t="shared" si="29"/>
        <v>03/17/2019 02:00:00 PM</v>
      </c>
      <c r="C1828" s="458">
        <v>43541</v>
      </c>
      <c r="D1828" s="459">
        <v>0.58333333333333337</v>
      </c>
      <c r="E1828" s="2">
        <f>Electricity!F1853</f>
        <v>0</v>
      </c>
      <c r="F1828" s="2">
        <f>Electricity!G1853</f>
        <v>0</v>
      </c>
      <c r="G1828" s="2">
        <f>Electricity!H1853</f>
        <v>0</v>
      </c>
      <c r="H1828" s="2">
        <f>Electricity!I1853</f>
        <v>0</v>
      </c>
      <c r="I1828" s="2">
        <f>Electricity!J1853</f>
        <v>0</v>
      </c>
    </row>
    <row r="1829" spans="2:9" x14ac:dyDescent="0.35">
      <c r="B1829" s="458" t="str">
        <f t="shared" si="29"/>
        <v>03/17/2019 03:00:00 PM</v>
      </c>
      <c r="C1829" s="458">
        <v>43541</v>
      </c>
      <c r="D1829" s="459">
        <v>0.62500000000000011</v>
      </c>
      <c r="E1829" s="2">
        <f>Electricity!F1854</f>
        <v>0</v>
      </c>
      <c r="F1829" s="2">
        <f>Electricity!G1854</f>
        <v>0</v>
      </c>
      <c r="G1829" s="2">
        <f>Electricity!H1854</f>
        <v>0</v>
      </c>
      <c r="H1829" s="2">
        <f>Electricity!I1854</f>
        <v>0</v>
      </c>
      <c r="I1829" s="2">
        <f>Electricity!J1854</f>
        <v>0</v>
      </c>
    </row>
    <row r="1830" spans="2:9" x14ac:dyDescent="0.35">
      <c r="B1830" s="458" t="str">
        <f t="shared" si="29"/>
        <v>03/17/2019 04:00:00 PM</v>
      </c>
      <c r="C1830" s="458">
        <v>43541</v>
      </c>
      <c r="D1830" s="459">
        <v>0.66666666666666674</v>
      </c>
      <c r="E1830" s="2">
        <f>Electricity!F1855</f>
        <v>0</v>
      </c>
      <c r="F1830" s="2">
        <f>Electricity!G1855</f>
        <v>0</v>
      </c>
      <c r="G1830" s="2">
        <f>Electricity!H1855</f>
        <v>0</v>
      </c>
      <c r="H1830" s="2">
        <f>Electricity!I1855</f>
        <v>0</v>
      </c>
      <c r="I1830" s="2">
        <f>Electricity!J1855</f>
        <v>0</v>
      </c>
    </row>
    <row r="1831" spans="2:9" x14ac:dyDescent="0.35">
      <c r="B1831" s="458" t="str">
        <f t="shared" si="29"/>
        <v>03/17/2019 05:00:00 PM</v>
      </c>
      <c r="C1831" s="458">
        <v>43541</v>
      </c>
      <c r="D1831" s="459">
        <v>0.70833333333333337</v>
      </c>
      <c r="E1831" s="2">
        <f>Electricity!F1856</f>
        <v>0</v>
      </c>
      <c r="F1831" s="2">
        <f>Electricity!G1856</f>
        <v>0</v>
      </c>
      <c r="G1831" s="2">
        <f>Electricity!H1856</f>
        <v>0</v>
      </c>
      <c r="H1831" s="2">
        <f>Electricity!I1856</f>
        <v>0</v>
      </c>
      <c r="I1831" s="2">
        <f>Electricity!J1856</f>
        <v>0</v>
      </c>
    </row>
    <row r="1832" spans="2:9" x14ac:dyDescent="0.35">
      <c r="B1832" s="458" t="str">
        <f t="shared" si="29"/>
        <v>03/17/2019 06:00:00 PM</v>
      </c>
      <c r="C1832" s="458">
        <v>43541</v>
      </c>
      <c r="D1832" s="459">
        <v>0.75000000000000011</v>
      </c>
      <c r="E1832" s="2">
        <f>Electricity!F1857</f>
        <v>0</v>
      </c>
      <c r="F1832" s="2">
        <f>Electricity!G1857</f>
        <v>0</v>
      </c>
      <c r="G1832" s="2">
        <f>Electricity!H1857</f>
        <v>0</v>
      </c>
      <c r="H1832" s="2">
        <f>Electricity!I1857</f>
        <v>0</v>
      </c>
      <c r="I1832" s="2">
        <f>Electricity!J1857</f>
        <v>0</v>
      </c>
    </row>
    <row r="1833" spans="2:9" x14ac:dyDescent="0.35">
      <c r="B1833" s="458" t="str">
        <f t="shared" si="29"/>
        <v>03/17/2019 07:00:00 PM</v>
      </c>
      <c r="C1833" s="458">
        <v>43541</v>
      </c>
      <c r="D1833" s="459">
        <v>0.79166666666666674</v>
      </c>
      <c r="E1833" s="2">
        <f>Electricity!F1858</f>
        <v>0</v>
      </c>
      <c r="F1833" s="2">
        <f>Electricity!G1858</f>
        <v>0</v>
      </c>
      <c r="G1833" s="2">
        <f>Electricity!H1858</f>
        <v>0</v>
      </c>
      <c r="H1833" s="2">
        <f>Electricity!I1858</f>
        <v>0</v>
      </c>
      <c r="I1833" s="2">
        <f>Electricity!J1858</f>
        <v>0</v>
      </c>
    </row>
    <row r="1834" spans="2:9" x14ac:dyDescent="0.35">
      <c r="B1834" s="458" t="str">
        <f t="shared" si="29"/>
        <v>03/17/2019 08:00:00 PM</v>
      </c>
      <c r="C1834" s="458">
        <v>43541</v>
      </c>
      <c r="D1834" s="459">
        <v>0.83333333333333337</v>
      </c>
      <c r="E1834" s="2">
        <f>Electricity!F1859</f>
        <v>0</v>
      </c>
      <c r="F1834" s="2">
        <f>Electricity!G1859</f>
        <v>0</v>
      </c>
      <c r="G1834" s="2">
        <f>Electricity!H1859</f>
        <v>0</v>
      </c>
      <c r="H1834" s="2">
        <f>Electricity!I1859</f>
        <v>0</v>
      </c>
      <c r="I1834" s="2">
        <f>Electricity!J1859</f>
        <v>0</v>
      </c>
    </row>
    <row r="1835" spans="2:9" x14ac:dyDescent="0.35">
      <c r="B1835" s="458" t="str">
        <f t="shared" si="29"/>
        <v>03/17/2019 09:00:00 PM</v>
      </c>
      <c r="C1835" s="458">
        <v>43541</v>
      </c>
      <c r="D1835" s="459">
        <v>0.87500000000000011</v>
      </c>
      <c r="E1835" s="2">
        <f>Electricity!F1860</f>
        <v>0</v>
      </c>
      <c r="F1835" s="2">
        <f>Electricity!G1860</f>
        <v>0</v>
      </c>
      <c r="G1835" s="2">
        <f>Electricity!H1860</f>
        <v>0</v>
      </c>
      <c r="H1835" s="2">
        <f>Electricity!I1860</f>
        <v>0</v>
      </c>
      <c r="I1835" s="2">
        <f>Electricity!J1860</f>
        <v>0</v>
      </c>
    </row>
    <row r="1836" spans="2:9" x14ac:dyDescent="0.35">
      <c r="B1836" s="458" t="str">
        <f t="shared" si="29"/>
        <v>03/17/2019 10:00:00 PM</v>
      </c>
      <c r="C1836" s="458">
        <v>43541</v>
      </c>
      <c r="D1836" s="459">
        <v>0.91666666666666674</v>
      </c>
      <c r="E1836" s="2">
        <f>Electricity!F1861</f>
        <v>0</v>
      </c>
      <c r="F1836" s="2">
        <f>Electricity!G1861</f>
        <v>0</v>
      </c>
      <c r="G1836" s="2">
        <f>Electricity!H1861</f>
        <v>0</v>
      </c>
      <c r="H1836" s="2">
        <f>Electricity!I1861</f>
        <v>0</v>
      </c>
      <c r="I1836" s="2">
        <f>Electricity!J1861</f>
        <v>0</v>
      </c>
    </row>
    <row r="1837" spans="2:9" x14ac:dyDescent="0.35">
      <c r="B1837" s="458" t="str">
        <f t="shared" si="29"/>
        <v>03/17/2019 11:00:00 PM</v>
      </c>
      <c r="C1837" s="458">
        <v>43541</v>
      </c>
      <c r="D1837" s="459">
        <v>0.95833333333333337</v>
      </c>
      <c r="E1837" s="2">
        <f>Electricity!F1862</f>
        <v>0</v>
      </c>
      <c r="F1837" s="2">
        <f>Electricity!G1862</f>
        <v>0</v>
      </c>
      <c r="G1837" s="2">
        <f>Electricity!H1862</f>
        <v>0</v>
      </c>
      <c r="H1837" s="2">
        <f>Electricity!I1862</f>
        <v>0</v>
      </c>
      <c r="I1837" s="2">
        <f>Electricity!J1862</f>
        <v>0</v>
      </c>
    </row>
    <row r="1838" spans="2:9" x14ac:dyDescent="0.35">
      <c r="B1838" s="458" t="str">
        <f t="shared" si="29"/>
        <v>03/18/2019 12:00:00 AM</v>
      </c>
      <c r="C1838" s="458">
        <v>43542</v>
      </c>
      <c r="D1838" s="459">
        <v>3.1225022567582528E-17</v>
      </c>
      <c r="E1838" s="2">
        <f>Electricity!F1863</f>
        <v>0</v>
      </c>
      <c r="F1838" s="2">
        <f>Electricity!G1863</f>
        <v>0</v>
      </c>
      <c r="G1838" s="2">
        <f>Electricity!H1863</f>
        <v>0</v>
      </c>
      <c r="H1838" s="2">
        <f>Electricity!I1863</f>
        <v>0</v>
      </c>
      <c r="I1838" s="2">
        <f>Electricity!J1863</f>
        <v>0</v>
      </c>
    </row>
    <row r="1839" spans="2:9" x14ac:dyDescent="0.35">
      <c r="B1839" s="458" t="str">
        <f t="shared" si="29"/>
        <v>03/18/2019 01:00:00 AM</v>
      </c>
      <c r="C1839" s="458">
        <v>43542</v>
      </c>
      <c r="D1839" s="459">
        <v>4.1666666666666699E-2</v>
      </c>
      <c r="E1839" s="2">
        <f>Electricity!F1864</f>
        <v>0</v>
      </c>
      <c r="F1839" s="2">
        <f>Electricity!G1864</f>
        <v>0</v>
      </c>
      <c r="G1839" s="2">
        <f>Electricity!H1864</f>
        <v>0</v>
      </c>
      <c r="H1839" s="2">
        <f>Electricity!I1864</f>
        <v>0</v>
      </c>
      <c r="I1839" s="2">
        <f>Electricity!J1864</f>
        <v>0</v>
      </c>
    </row>
    <row r="1840" spans="2:9" x14ac:dyDescent="0.35">
      <c r="B1840" s="458" t="str">
        <f t="shared" si="29"/>
        <v>03/18/2019 02:00:00 AM</v>
      </c>
      <c r="C1840" s="458">
        <v>43542</v>
      </c>
      <c r="D1840" s="459">
        <v>8.333333333333337E-2</v>
      </c>
      <c r="E1840" s="2">
        <f>Electricity!F1865</f>
        <v>0</v>
      </c>
      <c r="F1840" s="2">
        <f>Electricity!G1865</f>
        <v>0</v>
      </c>
      <c r="G1840" s="2">
        <f>Electricity!H1865</f>
        <v>0</v>
      </c>
      <c r="H1840" s="2">
        <f>Electricity!I1865</f>
        <v>0</v>
      </c>
      <c r="I1840" s="2">
        <f>Electricity!J1865</f>
        <v>0</v>
      </c>
    </row>
    <row r="1841" spans="2:9" x14ac:dyDescent="0.35">
      <c r="B1841" s="458" t="str">
        <f t="shared" si="29"/>
        <v>03/18/2019 03:00:00 AM</v>
      </c>
      <c r="C1841" s="458">
        <v>43542</v>
      </c>
      <c r="D1841" s="459">
        <v>0.12500000000000006</v>
      </c>
      <c r="E1841" s="2">
        <f>Electricity!F1866</f>
        <v>0</v>
      </c>
      <c r="F1841" s="2">
        <f>Electricity!G1866</f>
        <v>0</v>
      </c>
      <c r="G1841" s="2">
        <f>Electricity!H1866</f>
        <v>0</v>
      </c>
      <c r="H1841" s="2">
        <f>Electricity!I1866</f>
        <v>0</v>
      </c>
      <c r="I1841" s="2">
        <f>Electricity!J1866</f>
        <v>0</v>
      </c>
    </row>
    <row r="1842" spans="2:9" x14ac:dyDescent="0.35">
      <c r="B1842" s="458" t="str">
        <f t="shared" si="29"/>
        <v>03/18/2019 04:00:00 AM</v>
      </c>
      <c r="C1842" s="458">
        <v>43542</v>
      </c>
      <c r="D1842" s="459">
        <v>0.16666666666666669</v>
      </c>
      <c r="E1842" s="2">
        <f>Electricity!F1867</f>
        <v>0</v>
      </c>
      <c r="F1842" s="2">
        <f>Electricity!G1867</f>
        <v>0</v>
      </c>
      <c r="G1842" s="2">
        <f>Electricity!H1867</f>
        <v>0</v>
      </c>
      <c r="H1842" s="2">
        <f>Electricity!I1867</f>
        <v>0</v>
      </c>
      <c r="I1842" s="2">
        <f>Electricity!J1867</f>
        <v>0</v>
      </c>
    </row>
    <row r="1843" spans="2:9" x14ac:dyDescent="0.35">
      <c r="B1843" s="458" t="str">
        <f t="shared" si="29"/>
        <v>03/18/2019 05:00:00 AM</v>
      </c>
      <c r="C1843" s="458">
        <v>43542</v>
      </c>
      <c r="D1843" s="459">
        <v>0.20833333333333337</v>
      </c>
      <c r="E1843" s="2">
        <f>Electricity!F1868</f>
        <v>0</v>
      </c>
      <c r="F1843" s="2">
        <f>Electricity!G1868</f>
        <v>0</v>
      </c>
      <c r="G1843" s="2">
        <f>Electricity!H1868</f>
        <v>0</v>
      </c>
      <c r="H1843" s="2">
        <f>Electricity!I1868</f>
        <v>0</v>
      </c>
      <c r="I1843" s="2">
        <f>Electricity!J1868</f>
        <v>0</v>
      </c>
    </row>
    <row r="1844" spans="2:9" x14ac:dyDescent="0.35">
      <c r="B1844" s="458" t="str">
        <f t="shared" si="29"/>
        <v>03/18/2019 06:00:00 AM</v>
      </c>
      <c r="C1844" s="458">
        <v>43542</v>
      </c>
      <c r="D1844" s="459">
        <v>0.25</v>
      </c>
      <c r="E1844" s="2">
        <f>Electricity!F1869</f>
        <v>0</v>
      </c>
      <c r="F1844" s="2">
        <f>Electricity!G1869</f>
        <v>0</v>
      </c>
      <c r="G1844" s="2">
        <f>Electricity!H1869</f>
        <v>0</v>
      </c>
      <c r="H1844" s="2">
        <f>Electricity!I1869</f>
        <v>0</v>
      </c>
      <c r="I1844" s="2">
        <f>Electricity!J1869</f>
        <v>0</v>
      </c>
    </row>
    <row r="1845" spans="2:9" x14ac:dyDescent="0.35">
      <c r="B1845" s="458" t="str">
        <f t="shared" si="29"/>
        <v>03/18/2019 07:00:00 AM</v>
      </c>
      <c r="C1845" s="458">
        <v>43542</v>
      </c>
      <c r="D1845" s="459">
        <v>0.29166666666666669</v>
      </c>
      <c r="E1845" s="2">
        <f>Electricity!F1870</f>
        <v>0</v>
      </c>
      <c r="F1845" s="2">
        <f>Electricity!G1870</f>
        <v>0</v>
      </c>
      <c r="G1845" s="2">
        <f>Electricity!H1870</f>
        <v>0</v>
      </c>
      <c r="H1845" s="2">
        <f>Electricity!I1870</f>
        <v>0</v>
      </c>
      <c r="I1845" s="2">
        <f>Electricity!J1870</f>
        <v>0</v>
      </c>
    </row>
    <row r="1846" spans="2:9" x14ac:dyDescent="0.35">
      <c r="B1846" s="458" t="str">
        <f t="shared" si="29"/>
        <v>03/18/2019 08:00:00 AM</v>
      </c>
      <c r="C1846" s="458">
        <v>43542</v>
      </c>
      <c r="D1846" s="459">
        <v>0.33333333333333337</v>
      </c>
      <c r="E1846" s="2">
        <f>Electricity!F1871</f>
        <v>0</v>
      </c>
      <c r="F1846" s="2">
        <f>Electricity!G1871</f>
        <v>0</v>
      </c>
      <c r="G1846" s="2">
        <f>Electricity!H1871</f>
        <v>0</v>
      </c>
      <c r="H1846" s="2">
        <f>Electricity!I1871</f>
        <v>0</v>
      </c>
      <c r="I1846" s="2">
        <f>Electricity!J1871</f>
        <v>0</v>
      </c>
    </row>
    <row r="1847" spans="2:9" x14ac:dyDescent="0.35">
      <c r="B1847" s="458" t="str">
        <f t="shared" si="29"/>
        <v>03/18/2019 09:00:00 AM</v>
      </c>
      <c r="C1847" s="458">
        <v>43542</v>
      </c>
      <c r="D1847" s="459">
        <v>0.375</v>
      </c>
      <c r="E1847" s="2">
        <f>Electricity!F1872</f>
        <v>0</v>
      </c>
      <c r="F1847" s="2">
        <f>Electricity!G1872</f>
        <v>0</v>
      </c>
      <c r="G1847" s="2">
        <f>Electricity!H1872</f>
        <v>0</v>
      </c>
      <c r="H1847" s="2">
        <f>Electricity!I1872</f>
        <v>0</v>
      </c>
      <c r="I1847" s="2">
        <f>Electricity!J1872</f>
        <v>0</v>
      </c>
    </row>
    <row r="1848" spans="2:9" x14ac:dyDescent="0.35">
      <c r="B1848" s="458" t="str">
        <f t="shared" si="29"/>
        <v>03/18/2019 10:00:00 AM</v>
      </c>
      <c r="C1848" s="458">
        <v>43542</v>
      </c>
      <c r="D1848" s="459">
        <v>0.41666666666666669</v>
      </c>
      <c r="E1848" s="2">
        <f>Electricity!F1873</f>
        <v>0</v>
      </c>
      <c r="F1848" s="2">
        <f>Electricity!G1873</f>
        <v>0</v>
      </c>
      <c r="G1848" s="2">
        <f>Electricity!H1873</f>
        <v>0</v>
      </c>
      <c r="H1848" s="2">
        <f>Electricity!I1873</f>
        <v>0</v>
      </c>
      <c r="I1848" s="2">
        <f>Electricity!J1873</f>
        <v>0</v>
      </c>
    </row>
    <row r="1849" spans="2:9" x14ac:dyDescent="0.35">
      <c r="B1849" s="458" t="str">
        <f t="shared" si="29"/>
        <v>03/18/2019 11:00:00 AM</v>
      </c>
      <c r="C1849" s="458">
        <v>43542</v>
      </c>
      <c r="D1849" s="459">
        <v>0.45833333333333337</v>
      </c>
      <c r="E1849" s="2">
        <f>Electricity!F1874</f>
        <v>0</v>
      </c>
      <c r="F1849" s="2">
        <f>Electricity!G1874</f>
        <v>0</v>
      </c>
      <c r="G1849" s="2">
        <f>Electricity!H1874</f>
        <v>0</v>
      </c>
      <c r="H1849" s="2">
        <f>Electricity!I1874</f>
        <v>0</v>
      </c>
      <c r="I1849" s="2">
        <f>Electricity!J1874</f>
        <v>0</v>
      </c>
    </row>
    <row r="1850" spans="2:9" x14ac:dyDescent="0.35">
      <c r="B1850" s="458" t="str">
        <f t="shared" si="29"/>
        <v>03/18/2019 12:00:00 PM</v>
      </c>
      <c r="C1850" s="458">
        <v>43542</v>
      </c>
      <c r="D1850" s="459">
        <v>0.50000000000000011</v>
      </c>
      <c r="E1850" s="2">
        <f>Electricity!F1875</f>
        <v>0</v>
      </c>
      <c r="F1850" s="2">
        <f>Electricity!G1875</f>
        <v>0</v>
      </c>
      <c r="G1850" s="2">
        <f>Electricity!H1875</f>
        <v>0</v>
      </c>
      <c r="H1850" s="2">
        <f>Electricity!I1875</f>
        <v>0</v>
      </c>
      <c r="I1850" s="2">
        <f>Electricity!J1875</f>
        <v>0</v>
      </c>
    </row>
    <row r="1851" spans="2:9" x14ac:dyDescent="0.35">
      <c r="B1851" s="458" t="str">
        <f t="shared" si="29"/>
        <v>03/18/2019 01:00:00 PM</v>
      </c>
      <c r="C1851" s="458">
        <v>43542</v>
      </c>
      <c r="D1851" s="459">
        <v>0.54166666666666674</v>
      </c>
      <c r="E1851" s="2">
        <f>Electricity!F1876</f>
        <v>0</v>
      </c>
      <c r="F1851" s="2">
        <f>Electricity!G1876</f>
        <v>0</v>
      </c>
      <c r="G1851" s="2">
        <f>Electricity!H1876</f>
        <v>0</v>
      </c>
      <c r="H1851" s="2">
        <f>Electricity!I1876</f>
        <v>0</v>
      </c>
      <c r="I1851" s="2">
        <f>Electricity!J1876</f>
        <v>0</v>
      </c>
    </row>
    <row r="1852" spans="2:9" x14ac:dyDescent="0.35">
      <c r="B1852" s="458" t="str">
        <f t="shared" si="29"/>
        <v>03/18/2019 02:00:00 PM</v>
      </c>
      <c r="C1852" s="458">
        <v>43542</v>
      </c>
      <c r="D1852" s="459">
        <v>0.58333333333333337</v>
      </c>
      <c r="E1852" s="2">
        <f>Electricity!F1877</f>
        <v>0</v>
      </c>
      <c r="F1852" s="2">
        <f>Electricity!G1877</f>
        <v>0</v>
      </c>
      <c r="G1852" s="2">
        <f>Electricity!H1877</f>
        <v>0</v>
      </c>
      <c r="H1852" s="2">
        <f>Electricity!I1877</f>
        <v>0</v>
      </c>
      <c r="I1852" s="2">
        <f>Electricity!J1877</f>
        <v>0</v>
      </c>
    </row>
    <row r="1853" spans="2:9" x14ac:dyDescent="0.35">
      <c r="B1853" s="458" t="str">
        <f t="shared" si="29"/>
        <v>03/18/2019 03:00:00 PM</v>
      </c>
      <c r="C1853" s="458">
        <v>43542</v>
      </c>
      <c r="D1853" s="459">
        <v>0.62500000000000011</v>
      </c>
      <c r="E1853" s="2">
        <f>Electricity!F1878</f>
        <v>0</v>
      </c>
      <c r="F1853" s="2">
        <f>Electricity!G1878</f>
        <v>0</v>
      </c>
      <c r="G1853" s="2">
        <f>Electricity!H1878</f>
        <v>0</v>
      </c>
      <c r="H1853" s="2">
        <f>Electricity!I1878</f>
        <v>0</v>
      </c>
      <c r="I1853" s="2">
        <f>Electricity!J1878</f>
        <v>0</v>
      </c>
    </row>
    <row r="1854" spans="2:9" x14ac:dyDescent="0.35">
      <c r="B1854" s="458" t="str">
        <f t="shared" si="29"/>
        <v>03/18/2019 04:00:00 PM</v>
      </c>
      <c r="C1854" s="458">
        <v>43542</v>
      </c>
      <c r="D1854" s="459">
        <v>0.66666666666666674</v>
      </c>
      <c r="E1854" s="2">
        <f>Electricity!F1879</f>
        <v>0</v>
      </c>
      <c r="F1854" s="2">
        <f>Electricity!G1879</f>
        <v>0</v>
      </c>
      <c r="G1854" s="2">
        <f>Electricity!H1879</f>
        <v>0</v>
      </c>
      <c r="H1854" s="2">
        <f>Electricity!I1879</f>
        <v>0</v>
      </c>
      <c r="I1854" s="2">
        <f>Electricity!J1879</f>
        <v>0</v>
      </c>
    </row>
    <row r="1855" spans="2:9" x14ac:dyDescent="0.35">
      <c r="B1855" s="458" t="str">
        <f t="shared" si="29"/>
        <v>03/18/2019 05:00:00 PM</v>
      </c>
      <c r="C1855" s="458">
        <v>43542</v>
      </c>
      <c r="D1855" s="459">
        <v>0.70833333333333337</v>
      </c>
      <c r="E1855" s="2">
        <f>Electricity!F1880</f>
        <v>0</v>
      </c>
      <c r="F1855" s="2">
        <f>Electricity!G1880</f>
        <v>0</v>
      </c>
      <c r="G1855" s="2">
        <f>Electricity!H1880</f>
        <v>0</v>
      </c>
      <c r="H1855" s="2">
        <f>Electricity!I1880</f>
        <v>0</v>
      </c>
      <c r="I1855" s="2">
        <f>Electricity!J1880</f>
        <v>0</v>
      </c>
    </row>
    <row r="1856" spans="2:9" x14ac:dyDescent="0.35">
      <c r="B1856" s="458" t="str">
        <f t="shared" si="29"/>
        <v>03/18/2019 06:00:00 PM</v>
      </c>
      <c r="C1856" s="458">
        <v>43542</v>
      </c>
      <c r="D1856" s="459">
        <v>0.75000000000000011</v>
      </c>
      <c r="E1856" s="2">
        <f>Electricity!F1881</f>
        <v>0</v>
      </c>
      <c r="F1856" s="2">
        <f>Electricity!G1881</f>
        <v>0</v>
      </c>
      <c r="G1856" s="2">
        <f>Electricity!H1881</f>
        <v>0</v>
      </c>
      <c r="H1856" s="2">
        <f>Electricity!I1881</f>
        <v>0</v>
      </c>
      <c r="I1856" s="2">
        <f>Electricity!J1881</f>
        <v>0</v>
      </c>
    </row>
    <row r="1857" spans="2:9" x14ac:dyDescent="0.35">
      <c r="B1857" s="458" t="str">
        <f t="shared" si="29"/>
        <v>03/18/2019 07:00:00 PM</v>
      </c>
      <c r="C1857" s="458">
        <v>43542</v>
      </c>
      <c r="D1857" s="459">
        <v>0.79166666666666674</v>
      </c>
      <c r="E1857" s="2">
        <f>Electricity!F1882</f>
        <v>0</v>
      </c>
      <c r="F1857" s="2">
        <f>Electricity!G1882</f>
        <v>0</v>
      </c>
      <c r="G1857" s="2">
        <f>Electricity!H1882</f>
        <v>0</v>
      </c>
      <c r="H1857" s="2">
        <f>Electricity!I1882</f>
        <v>0</v>
      </c>
      <c r="I1857" s="2">
        <f>Electricity!J1882</f>
        <v>0</v>
      </c>
    </row>
    <row r="1858" spans="2:9" x14ac:dyDescent="0.35">
      <c r="B1858" s="458" t="str">
        <f t="shared" si="29"/>
        <v>03/18/2019 08:00:00 PM</v>
      </c>
      <c r="C1858" s="458">
        <v>43542</v>
      </c>
      <c r="D1858" s="459">
        <v>0.83333333333333337</v>
      </c>
      <c r="E1858" s="2">
        <f>Electricity!F1883</f>
        <v>0</v>
      </c>
      <c r="F1858" s="2">
        <f>Electricity!G1883</f>
        <v>0</v>
      </c>
      <c r="G1858" s="2">
        <f>Electricity!H1883</f>
        <v>0</v>
      </c>
      <c r="H1858" s="2">
        <f>Electricity!I1883</f>
        <v>0</v>
      </c>
      <c r="I1858" s="2">
        <f>Electricity!J1883</f>
        <v>0</v>
      </c>
    </row>
    <row r="1859" spans="2:9" x14ac:dyDescent="0.35">
      <c r="B1859" s="458" t="str">
        <f t="shared" si="29"/>
        <v>03/18/2019 09:00:00 PM</v>
      </c>
      <c r="C1859" s="458">
        <v>43542</v>
      </c>
      <c r="D1859" s="459">
        <v>0.87500000000000011</v>
      </c>
      <c r="E1859" s="2">
        <f>Electricity!F1884</f>
        <v>0</v>
      </c>
      <c r="F1859" s="2">
        <f>Electricity!G1884</f>
        <v>0</v>
      </c>
      <c r="G1859" s="2">
        <f>Electricity!H1884</f>
        <v>0</v>
      </c>
      <c r="H1859" s="2">
        <f>Electricity!I1884</f>
        <v>0</v>
      </c>
      <c r="I1859" s="2">
        <f>Electricity!J1884</f>
        <v>0</v>
      </c>
    </row>
    <row r="1860" spans="2:9" x14ac:dyDescent="0.35">
      <c r="B1860" s="458" t="str">
        <f t="shared" si="29"/>
        <v>03/18/2019 10:00:00 PM</v>
      </c>
      <c r="C1860" s="458">
        <v>43542</v>
      </c>
      <c r="D1860" s="459">
        <v>0.91666666666666674</v>
      </c>
      <c r="E1860" s="2">
        <f>Electricity!F1885</f>
        <v>0</v>
      </c>
      <c r="F1860" s="2">
        <f>Electricity!G1885</f>
        <v>0</v>
      </c>
      <c r="G1860" s="2">
        <f>Electricity!H1885</f>
        <v>0</v>
      </c>
      <c r="H1860" s="2">
        <f>Electricity!I1885</f>
        <v>0</v>
      </c>
      <c r="I1860" s="2">
        <f>Electricity!J1885</f>
        <v>0</v>
      </c>
    </row>
    <row r="1861" spans="2:9" x14ac:dyDescent="0.35">
      <c r="B1861" s="458" t="str">
        <f t="shared" si="29"/>
        <v>03/18/2019 11:00:00 PM</v>
      </c>
      <c r="C1861" s="458">
        <v>43542</v>
      </c>
      <c r="D1861" s="459">
        <v>0.95833333333333337</v>
      </c>
      <c r="E1861" s="2">
        <f>Electricity!F1886</f>
        <v>0</v>
      </c>
      <c r="F1861" s="2">
        <f>Electricity!G1886</f>
        <v>0</v>
      </c>
      <c r="G1861" s="2">
        <f>Electricity!H1886</f>
        <v>0</v>
      </c>
      <c r="H1861" s="2">
        <f>Electricity!I1886</f>
        <v>0</v>
      </c>
      <c r="I1861" s="2">
        <f>Electricity!J1886</f>
        <v>0</v>
      </c>
    </row>
    <row r="1862" spans="2:9" x14ac:dyDescent="0.35">
      <c r="B1862" s="458" t="str">
        <f t="shared" si="29"/>
        <v>03/19/2019 12:00:00 AM</v>
      </c>
      <c r="C1862" s="458">
        <v>43543</v>
      </c>
      <c r="D1862" s="459">
        <v>3.1225022567582528E-17</v>
      </c>
      <c r="E1862" s="2">
        <f>Electricity!F1887</f>
        <v>0</v>
      </c>
      <c r="F1862" s="2">
        <f>Electricity!G1887</f>
        <v>0</v>
      </c>
      <c r="G1862" s="2">
        <f>Electricity!H1887</f>
        <v>0</v>
      </c>
      <c r="H1862" s="2">
        <f>Electricity!I1887</f>
        <v>0</v>
      </c>
      <c r="I1862" s="2">
        <f>Electricity!J1887</f>
        <v>0</v>
      </c>
    </row>
    <row r="1863" spans="2:9" x14ac:dyDescent="0.35">
      <c r="B1863" s="458" t="str">
        <f t="shared" si="29"/>
        <v>03/19/2019 01:00:00 AM</v>
      </c>
      <c r="C1863" s="458">
        <v>43543</v>
      </c>
      <c r="D1863" s="459">
        <v>4.1666666666666699E-2</v>
      </c>
      <c r="E1863" s="2">
        <f>Electricity!F1888</f>
        <v>0</v>
      </c>
      <c r="F1863" s="2">
        <f>Electricity!G1888</f>
        <v>0</v>
      </c>
      <c r="G1863" s="2">
        <f>Electricity!H1888</f>
        <v>0</v>
      </c>
      <c r="H1863" s="2">
        <f>Electricity!I1888</f>
        <v>0</v>
      </c>
      <c r="I1863" s="2">
        <f>Electricity!J1888</f>
        <v>0</v>
      </c>
    </row>
    <row r="1864" spans="2:9" x14ac:dyDescent="0.35">
      <c r="B1864" s="458" t="str">
        <f t="shared" si="29"/>
        <v>03/19/2019 02:00:00 AM</v>
      </c>
      <c r="C1864" s="458">
        <v>43543</v>
      </c>
      <c r="D1864" s="459">
        <v>8.333333333333337E-2</v>
      </c>
      <c r="E1864" s="2">
        <f>Electricity!F1889</f>
        <v>0</v>
      </c>
      <c r="F1864" s="2">
        <f>Electricity!G1889</f>
        <v>0</v>
      </c>
      <c r="G1864" s="2">
        <f>Electricity!H1889</f>
        <v>0</v>
      </c>
      <c r="H1864" s="2">
        <f>Electricity!I1889</f>
        <v>0</v>
      </c>
      <c r="I1864" s="2">
        <f>Electricity!J1889</f>
        <v>0</v>
      </c>
    </row>
    <row r="1865" spans="2:9" x14ac:dyDescent="0.35">
      <c r="B1865" s="458" t="str">
        <f t="shared" si="29"/>
        <v>03/19/2019 03:00:00 AM</v>
      </c>
      <c r="C1865" s="458">
        <v>43543</v>
      </c>
      <c r="D1865" s="459">
        <v>0.12500000000000006</v>
      </c>
      <c r="E1865" s="2">
        <f>Electricity!F1890</f>
        <v>0</v>
      </c>
      <c r="F1865" s="2">
        <f>Electricity!G1890</f>
        <v>0</v>
      </c>
      <c r="G1865" s="2">
        <f>Electricity!H1890</f>
        <v>0</v>
      </c>
      <c r="H1865" s="2">
        <f>Electricity!I1890</f>
        <v>0</v>
      </c>
      <c r="I1865" s="2">
        <f>Electricity!J1890</f>
        <v>0</v>
      </c>
    </row>
    <row r="1866" spans="2:9" x14ac:dyDescent="0.35">
      <c r="B1866" s="458" t="str">
        <f t="shared" si="29"/>
        <v>03/19/2019 04:00:00 AM</v>
      </c>
      <c r="C1866" s="458">
        <v>43543</v>
      </c>
      <c r="D1866" s="459">
        <v>0.16666666666666669</v>
      </c>
      <c r="E1866" s="2">
        <f>Electricity!F1891</f>
        <v>0</v>
      </c>
      <c r="F1866" s="2">
        <f>Electricity!G1891</f>
        <v>0</v>
      </c>
      <c r="G1866" s="2">
        <f>Electricity!H1891</f>
        <v>0</v>
      </c>
      <c r="H1866" s="2">
        <f>Electricity!I1891</f>
        <v>0</v>
      </c>
      <c r="I1866" s="2">
        <f>Electricity!J1891</f>
        <v>0</v>
      </c>
    </row>
    <row r="1867" spans="2:9" x14ac:dyDescent="0.35">
      <c r="B1867" s="458" t="str">
        <f t="shared" si="29"/>
        <v>03/19/2019 05:00:00 AM</v>
      </c>
      <c r="C1867" s="458">
        <v>43543</v>
      </c>
      <c r="D1867" s="459">
        <v>0.20833333333333337</v>
      </c>
      <c r="E1867" s="2">
        <f>Electricity!F1892</f>
        <v>0</v>
      </c>
      <c r="F1867" s="2">
        <f>Electricity!G1892</f>
        <v>0</v>
      </c>
      <c r="G1867" s="2">
        <f>Electricity!H1892</f>
        <v>0</v>
      </c>
      <c r="H1867" s="2">
        <f>Electricity!I1892</f>
        <v>0</v>
      </c>
      <c r="I1867" s="2">
        <f>Electricity!J1892</f>
        <v>0</v>
      </c>
    </row>
    <row r="1868" spans="2:9" x14ac:dyDescent="0.35">
      <c r="B1868" s="458" t="str">
        <f t="shared" si="29"/>
        <v>03/19/2019 06:00:00 AM</v>
      </c>
      <c r="C1868" s="458">
        <v>43543</v>
      </c>
      <c r="D1868" s="459">
        <v>0.25</v>
      </c>
      <c r="E1868" s="2">
        <f>Electricity!F1893</f>
        <v>0</v>
      </c>
      <c r="F1868" s="2">
        <f>Electricity!G1893</f>
        <v>0</v>
      </c>
      <c r="G1868" s="2">
        <f>Electricity!H1893</f>
        <v>0</v>
      </c>
      <c r="H1868" s="2">
        <f>Electricity!I1893</f>
        <v>0</v>
      </c>
      <c r="I1868" s="2">
        <f>Electricity!J1893</f>
        <v>0</v>
      </c>
    </row>
    <row r="1869" spans="2:9" x14ac:dyDescent="0.35">
      <c r="B1869" s="458" t="str">
        <f t="shared" si="29"/>
        <v>03/19/2019 07:00:00 AM</v>
      </c>
      <c r="C1869" s="458">
        <v>43543</v>
      </c>
      <c r="D1869" s="459">
        <v>0.29166666666666669</v>
      </c>
      <c r="E1869" s="2">
        <f>Electricity!F1894</f>
        <v>0</v>
      </c>
      <c r="F1869" s="2">
        <f>Electricity!G1894</f>
        <v>0</v>
      </c>
      <c r="G1869" s="2">
        <f>Electricity!H1894</f>
        <v>0</v>
      </c>
      <c r="H1869" s="2">
        <f>Electricity!I1894</f>
        <v>0</v>
      </c>
      <c r="I1869" s="2">
        <f>Electricity!J1894</f>
        <v>0</v>
      </c>
    </row>
    <row r="1870" spans="2:9" x14ac:dyDescent="0.35">
      <c r="B1870" s="458" t="str">
        <f t="shared" si="29"/>
        <v>03/19/2019 08:00:00 AM</v>
      </c>
      <c r="C1870" s="458">
        <v>43543</v>
      </c>
      <c r="D1870" s="459">
        <v>0.33333333333333337</v>
      </c>
      <c r="E1870" s="2">
        <f>Electricity!F1895</f>
        <v>0</v>
      </c>
      <c r="F1870" s="2">
        <f>Electricity!G1895</f>
        <v>0</v>
      </c>
      <c r="G1870" s="2">
        <f>Electricity!H1895</f>
        <v>0</v>
      </c>
      <c r="H1870" s="2">
        <f>Electricity!I1895</f>
        <v>0</v>
      </c>
      <c r="I1870" s="2">
        <f>Electricity!J1895</f>
        <v>0</v>
      </c>
    </row>
    <row r="1871" spans="2:9" x14ac:dyDescent="0.35">
      <c r="B1871" s="458" t="str">
        <f t="shared" ref="B1871:B1934" si="30">CONCATENATE(TEXT(C1871,"mm/dd/yyyy")," ",TEXT(D1871,"hh:mm:ss AM/PM"))</f>
        <v>03/19/2019 09:00:00 AM</v>
      </c>
      <c r="C1871" s="458">
        <v>43543</v>
      </c>
      <c r="D1871" s="459">
        <v>0.375</v>
      </c>
      <c r="E1871" s="2">
        <f>Electricity!F1896</f>
        <v>0</v>
      </c>
      <c r="F1871" s="2">
        <f>Electricity!G1896</f>
        <v>0</v>
      </c>
      <c r="G1871" s="2">
        <f>Electricity!H1896</f>
        <v>0</v>
      </c>
      <c r="H1871" s="2">
        <f>Electricity!I1896</f>
        <v>0</v>
      </c>
      <c r="I1871" s="2">
        <f>Electricity!J1896</f>
        <v>0</v>
      </c>
    </row>
    <row r="1872" spans="2:9" x14ac:dyDescent="0.35">
      <c r="B1872" s="458" t="str">
        <f t="shared" si="30"/>
        <v>03/19/2019 10:00:00 AM</v>
      </c>
      <c r="C1872" s="458">
        <v>43543</v>
      </c>
      <c r="D1872" s="459">
        <v>0.41666666666666669</v>
      </c>
      <c r="E1872" s="2">
        <f>Electricity!F1897</f>
        <v>0</v>
      </c>
      <c r="F1872" s="2">
        <f>Electricity!G1897</f>
        <v>0</v>
      </c>
      <c r="G1872" s="2">
        <f>Electricity!H1897</f>
        <v>0</v>
      </c>
      <c r="H1872" s="2">
        <f>Electricity!I1897</f>
        <v>0</v>
      </c>
      <c r="I1872" s="2">
        <f>Electricity!J1897</f>
        <v>0</v>
      </c>
    </row>
    <row r="1873" spans="2:9" x14ac:dyDescent="0.35">
      <c r="B1873" s="458" t="str">
        <f t="shared" si="30"/>
        <v>03/19/2019 11:00:00 AM</v>
      </c>
      <c r="C1873" s="458">
        <v>43543</v>
      </c>
      <c r="D1873" s="459">
        <v>0.45833333333333337</v>
      </c>
      <c r="E1873" s="2">
        <f>Electricity!F1898</f>
        <v>0</v>
      </c>
      <c r="F1873" s="2">
        <f>Electricity!G1898</f>
        <v>0</v>
      </c>
      <c r="G1873" s="2">
        <f>Electricity!H1898</f>
        <v>0</v>
      </c>
      <c r="H1873" s="2">
        <f>Electricity!I1898</f>
        <v>0</v>
      </c>
      <c r="I1873" s="2">
        <f>Electricity!J1898</f>
        <v>0</v>
      </c>
    </row>
    <row r="1874" spans="2:9" x14ac:dyDescent="0.35">
      <c r="B1874" s="458" t="str">
        <f t="shared" si="30"/>
        <v>03/19/2019 12:00:00 PM</v>
      </c>
      <c r="C1874" s="458">
        <v>43543</v>
      </c>
      <c r="D1874" s="459">
        <v>0.50000000000000011</v>
      </c>
      <c r="E1874" s="2">
        <f>Electricity!F1899</f>
        <v>0</v>
      </c>
      <c r="F1874" s="2">
        <f>Electricity!G1899</f>
        <v>0</v>
      </c>
      <c r="G1874" s="2">
        <f>Electricity!H1899</f>
        <v>0</v>
      </c>
      <c r="H1874" s="2">
        <f>Electricity!I1899</f>
        <v>0</v>
      </c>
      <c r="I1874" s="2">
        <f>Electricity!J1899</f>
        <v>0</v>
      </c>
    </row>
    <row r="1875" spans="2:9" x14ac:dyDescent="0.35">
      <c r="B1875" s="458" t="str">
        <f t="shared" si="30"/>
        <v>03/19/2019 01:00:00 PM</v>
      </c>
      <c r="C1875" s="458">
        <v>43543</v>
      </c>
      <c r="D1875" s="459">
        <v>0.54166666666666674</v>
      </c>
      <c r="E1875" s="2">
        <f>Electricity!F1900</f>
        <v>0</v>
      </c>
      <c r="F1875" s="2">
        <f>Electricity!G1900</f>
        <v>0</v>
      </c>
      <c r="G1875" s="2">
        <f>Electricity!H1900</f>
        <v>0</v>
      </c>
      <c r="H1875" s="2">
        <f>Electricity!I1900</f>
        <v>0</v>
      </c>
      <c r="I1875" s="2">
        <f>Electricity!J1900</f>
        <v>0</v>
      </c>
    </row>
    <row r="1876" spans="2:9" x14ac:dyDescent="0.35">
      <c r="B1876" s="458" t="str">
        <f t="shared" si="30"/>
        <v>03/19/2019 02:00:00 PM</v>
      </c>
      <c r="C1876" s="458">
        <v>43543</v>
      </c>
      <c r="D1876" s="459">
        <v>0.58333333333333337</v>
      </c>
      <c r="E1876" s="2">
        <f>Electricity!F1901</f>
        <v>0</v>
      </c>
      <c r="F1876" s="2">
        <f>Electricity!G1901</f>
        <v>0</v>
      </c>
      <c r="G1876" s="2">
        <f>Electricity!H1901</f>
        <v>0</v>
      </c>
      <c r="H1876" s="2">
        <f>Electricity!I1901</f>
        <v>0</v>
      </c>
      <c r="I1876" s="2">
        <f>Electricity!J1901</f>
        <v>0</v>
      </c>
    </row>
    <row r="1877" spans="2:9" x14ac:dyDescent="0.35">
      <c r="B1877" s="458" t="str">
        <f t="shared" si="30"/>
        <v>03/19/2019 03:00:00 PM</v>
      </c>
      <c r="C1877" s="458">
        <v>43543</v>
      </c>
      <c r="D1877" s="459">
        <v>0.62500000000000011</v>
      </c>
      <c r="E1877" s="2">
        <f>Electricity!F1902</f>
        <v>0</v>
      </c>
      <c r="F1877" s="2">
        <f>Electricity!G1902</f>
        <v>0</v>
      </c>
      <c r="G1877" s="2">
        <f>Electricity!H1902</f>
        <v>0</v>
      </c>
      <c r="H1877" s="2">
        <f>Electricity!I1902</f>
        <v>0</v>
      </c>
      <c r="I1877" s="2">
        <f>Electricity!J1902</f>
        <v>0</v>
      </c>
    </row>
    <row r="1878" spans="2:9" x14ac:dyDescent="0.35">
      <c r="B1878" s="458" t="str">
        <f t="shared" si="30"/>
        <v>03/19/2019 04:00:00 PM</v>
      </c>
      <c r="C1878" s="458">
        <v>43543</v>
      </c>
      <c r="D1878" s="459">
        <v>0.66666666666666674</v>
      </c>
      <c r="E1878" s="2">
        <f>Electricity!F1903</f>
        <v>0</v>
      </c>
      <c r="F1878" s="2">
        <f>Electricity!G1903</f>
        <v>0</v>
      </c>
      <c r="G1878" s="2">
        <f>Electricity!H1903</f>
        <v>0</v>
      </c>
      <c r="H1878" s="2">
        <f>Electricity!I1903</f>
        <v>0</v>
      </c>
      <c r="I1878" s="2">
        <f>Electricity!J1903</f>
        <v>0</v>
      </c>
    </row>
    <row r="1879" spans="2:9" x14ac:dyDescent="0.35">
      <c r="B1879" s="458" t="str">
        <f t="shared" si="30"/>
        <v>03/19/2019 05:00:00 PM</v>
      </c>
      <c r="C1879" s="458">
        <v>43543</v>
      </c>
      <c r="D1879" s="459">
        <v>0.70833333333333337</v>
      </c>
      <c r="E1879" s="2">
        <f>Electricity!F1904</f>
        <v>0</v>
      </c>
      <c r="F1879" s="2">
        <f>Electricity!G1904</f>
        <v>0</v>
      </c>
      <c r="G1879" s="2">
        <f>Electricity!H1904</f>
        <v>0</v>
      </c>
      <c r="H1879" s="2">
        <f>Electricity!I1904</f>
        <v>0</v>
      </c>
      <c r="I1879" s="2">
        <f>Electricity!J1904</f>
        <v>0</v>
      </c>
    </row>
    <row r="1880" spans="2:9" x14ac:dyDescent="0.35">
      <c r="B1880" s="458" t="str">
        <f t="shared" si="30"/>
        <v>03/19/2019 06:00:00 PM</v>
      </c>
      <c r="C1880" s="458">
        <v>43543</v>
      </c>
      <c r="D1880" s="459">
        <v>0.75000000000000011</v>
      </c>
      <c r="E1880" s="2">
        <f>Electricity!F1905</f>
        <v>0</v>
      </c>
      <c r="F1880" s="2">
        <f>Electricity!G1905</f>
        <v>0</v>
      </c>
      <c r="G1880" s="2">
        <f>Electricity!H1905</f>
        <v>0</v>
      </c>
      <c r="H1880" s="2">
        <f>Electricity!I1905</f>
        <v>0</v>
      </c>
      <c r="I1880" s="2">
        <f>Electricity!J1905</f>
        <v>0</v>
      </c>
    </row>
    <row r="1881" spans="2:9" x14ac:dyDescent="0.35">
      <c r="B1881" s="458" t="str">
        <f t="shared" si="30"/>
        <v>03/19/2019 07:00:00 PM</v>
      </c>
      <c r="C1881" s="458">
        <v>43543</v>
      </c>
      <c r="D1881" s="459">
        <v>0.79166666666666674</v>
      </c>
      <c r="E1881" s="2">
        <f>Electricity!F1906</f>
        <v>0</v>
      </c>
      <c r="F1881" s="2">
        <f>Electricity!G1906</f>
        <v>0</v>
      </c>
      <c r="G1881" s="2">
        <f>Electricity!H1906</f>
        <v>0</v>
      </c>
      <c r="H1881" s="2">
        <f>Electricity!I1906</f>
        <v>0</v>
      </c>
      <c r="I1881" s="2">
        <f>Electricity!J1906</f>
        <v>0</v>
      </c>
    </row>
    <row r="1882" spans="2:9" x14ac:dyDescent="0.35">
      <c r="B1882" s="458" t="str">
        <f t="shared" si="30"/>
        <v>03/19/2019 08:00:00 PM</v>
      </c>
      <c r="C1882" s="458">
        <v>43543</v>
      </c>
      <c r="D1882" s="459">
        <v>0.83333333333333337</v>
      </c>
      <c r="E1882" s="2">
        <f>Electricity!F1907</f>
        <v>0</v>
      </c>
      <c r="F1882" s="2">
        <f>Electricity!G1907</f>
        <v>0</v>
      </c>
      <c r="G1882" s="2">
        <f>Electricity!H1907</f>
        <v>0</v>
      </c>
      <c r="H1882" s="2">
        <f>Electricity!I1907</f>
        <v>0</v>
      </c>
      <c r="I1882" s="2">
        <f>Electricity!J1907</f>
        <v>0</v>
      </c>
    </row>
    <row r="1883" spans="2:9" x14ac:dyDescent="0.35">
      <c r="B1883" s="458" t="str">
        <f t="shared" si="30"/>
        <v>03/19/2019 09:00:00 PM</v>
      </c>
      <c r="C1883" s="458">
        <v>43543</v>
      </c>
      <c r="D1883" s="459">
        <v>0.87500000000000011</v>
      </c>
      <c r="E1883" s="2">
        <f>Electricity!F1908</f>
        <v>0</v>
      </c>
      <c r="F1883" s="2">
        <f>Electricity!G1908</f>
        <v>0</v>
      </c>
      <c r="G1883" s="2">
        <f>Electricity!H1908</f>
        <v>0</v>
      </c>
      <c r="H1883" s="2">
        <f>Electricity!I1908</f>
        <v>0</v>
      </c>
      <c r="I1883" s="2">
        <f>Electricity!J1908</f>
        <v>0</v>
      </c>
    </row>
    <row r="1884" spans="2:9" x14ac:dyDescent="0.35">
      <c r="B1884" s="458" t="str">
        <f t="shared" si="30"/>
        <v>03/19/2019 10:00:00 PM</v>
      </c>
      <c r="C1884" s="458">
        <v>43543</v>
      </c>
      <c r="D1884" s="459">
        <v>0.91666666666666674</v>
      </c>
      <c r="E1884" s="2">
        <f>Electricity!F1909</f>
        <v>0</v>
      </c>
      <c r="F1884" s="2">
        <f>Electricity!G1909</f>
        <v>0</v>
      </c>
      <c r="G1884" s="2">
        <f>Electricity!H1909</f>
        <v>0</v>
      </c>
      <c r="H1884" s="2">
        <f>Electricity!I1909</f>
        <v>0</v>
      </c>
      <c r="I1884" s="2">
        <f>Electricity!J1909</f>
        <v>0</v>
      </c>
    </row>
    <row r="1885" spans="2:9" x14ac:dyDescent="0.35">
      <c r="B1885" s="458" t="str">
        <f t="shared" si="30"/>
        <v>03/19/2019 11:00:00 PM</v>
      </c>
      <c r="C1885" s="458">
        <v>43543</v>
      </c>
      <c r="D1885" s="459">
        <v>0.95833333333333337</v>
      </c>
      <c r="E1885" s="2">
        <f>Electricity!F1910</f>
        <v>0</v>
      </c>
      <c r="F1885" s="2">
        <f>Electricity!G1910</f>
        <v>0</v>
      </c>
      <c r="G1885" s="2">
        <f>Electricity!H1910</f>
        <v>0</v>
      </c>
      <c r="H1885" s="2">
        <f>Electricity!I1910</f>
        <v>0</v>
      </c>
      <c r="I1885" s="2">
        <f>Electricity!J1910</f>
        <v>0</v>
      </c>
    </row>
    <row r="1886" spans="2:9" x14ac:dyDescent="0.35">
      <c r="B1886" s="458" t="str">
        <f t="shared" si="30"/>
        <v>03/20/2019 12:00:00 AM</v>
      </c>
      <c r="C1886" s="458">
        <v>43544</v>
      </c>
      <c r="D1886" s="459">
        <v>3.1225022567582528E-17</v>
      </c>
      <c r="E1886" s="2">
        <f>Electricity!F1911</f>
        <v>0</v>
      </c>
      <c r="F1886" s="2">
        <f>Electricity!G1911</f>
        <v>0</v>
      </c>
      <c r="G1886" s="2">
        <f>Electricity!H1911</f>
        <v>0</v>
      </c>
      <c r="H1886" s="2">
        <f>Electricity!I1911</f>
        <v>0</v>
      </c>
      <c r="I1886" s="2">
        <f>Electricity!J1911</f>
        <v>0</v>
      </c>
    </row>
    <row r="1887" spans="2:9" x14ac:dyDescent="0.35">
      <c r="B1887" s="458" t="str">
        <f t="shared" si="30"/>
        <v>03/20/2019 01:00:00 AM</v>
      </c>
      <c r="C1887" s="458">
        <v>43544</v>
      </c>
      <c r="D1887" s="459">
        <v>4.1666666666666699E-2</v>
      </c>
      <c r="E1887" s="2">
        <f>Electricity!F1912</f>
        <v>0</v>
      </c>
      <c r="F1887" s="2">
        <f>Electricity!G1912</f>
        <v>0</v>
      </c>
      <c r="G1887" s="2">
        <f>Electricity!H1912</f>
        <v>0</v>
      </c>
      <c r="H1887" s="2">
        <f>Electricity!I1912</f>
        <v>0</v>
      </c>
      <c r="I1887" s="2">
        <f>Electricity!J1912</f>
        <v>0</v>
      </c>
    </row>
    <row r="1888" spans="2:9" x14ac:dyDescent="0.35">
      <c r="B1888" s="458" t="str">
        <f t="shared" si="30"/>
        <v>03/20/2019 02:00:00 AM</v>
      </c>
      <c r="C1888" s="458">
        <v>43544</v>
      </c>
      <c r="D1888" s="459">
        <v>8.333333333333337E-2</v>
      </c>
      <c r="E1888" s="2">
        <f>Electricity!F1913</f>
        <v>0</v>
      </c>
      <c r="F1888" s="2">
        <f>Electricity!G1913</f>
        <v>0</v>
      </c>
      <c r="G1888" s="2">
        <f>Electricity!H1913</f>
        <v>0</v>
      </c>
      <c r="H1888" s="2">
        <f>Electricity!I1913</f>
        <v>0</v>
      </c>
      <c r="I1888" s="2">
        <f>Electricity!J1913</f>
        <v>0</v>
      </c>
    </row>
    <row r="1889" spans="2:9" x14ac:dyDescent="0.35">
      <c r="B1889" s="458" t="str">
        <f t="shared" si="30"/>
        <v>03/20/2019 03:00:00 AM</v>
      </c>
      <c r="C1889" s="458">
        <v>43544</v>
      </c>
      <c r="D1889" s="459">
        <v>0.12500000000000006</v>
      </c>
      <c r="E1889" s="2">
        <f>Electricity!F1914</f>
        <v>0</v>
      </c>
      <c r="F1889" s="2">
        <f>Electricity!G1914</f>
        <v>0</v>
      </c>
      <c r="G1889" s="2">
        <f>Electricity!H1914</f>
        <v>0</v>
      </c>
      <c r="H1889" s="2">
        <f>Electricity!I1914</f>
        <v>0</v>
      </c>
      <c r="I1889" s="2">
        <f>Electricity!J1914</f>
        <v>0</v>
      </c>
    </row>
    <row r="1890" spans="2:9" x14ac:dyDescent="0.35">
      <c r="B1890" s="458" t="str">
        <f t="shared" si="30"/>
        <v>03/20/2019 04:00:00 AM</v>
      </c>
      <c r="C1890" s="458">
        <v>43544</v>
      </c>
      <c r="D1890" s="459">
        <v>0.16666666666666669</v>
      </c>
      <c r="E1890" s="2">
        <f>Electricity!F1915</f>
        <v>0</v>
      </c>
      <c r="F1890" s="2">
        <f>Electricity!G1915</f>
        <v>0</v>
      </c>
      <c r="G1890" s="2">
        <f>Electricity!H1915</f>
        <v>0</v>
      </c>
      <c r="H1890" s="2">
        <f>Electricity!I1915</f>
        <v>0</v>
      </c>
      <c r="I1890" s="2">
        <f>Electricity!J1915</f>
        <v>0</v>
      </c>
    </row>
    <row r="1891" spans="2:9" x14ac:dyDescent="0.35">
      <c r="B1891" s="458" t="str">
        <f t="shared" si="30"/>
        <v>03/20/2019 05:00:00 AM</v>
      </c>
      <c r="C1891" s="458">
        <v>43544</v>
      </c>
      <c r="D1891" s="459">
        <v>0.20833333333333337</v>
      </c>
      <c r="E1891" s="2">
        <f>Electricity!F1916</f>
        <v>0</v>
      </c>
      <c r="F1891" s="2">
        <f>Electricity!G1916</f>
        <v>0</v>
      </c>
      <c r="G1891" s="2">
        <f>Electricity!H1916</f>
        <v>0</v>
      </c>
      <c r="H1891" s="2">
        <f>Electricity!I1916</f>
        <v>0</v>
      </c>
      <c r="I1891" s="2">
        <f>Electricity!J1916</f>
        <v>0</v>
      </c>
    </row>
    <row r="1892" spans="2:9" x14ac:dyDescent="0.35">
      <c r="B1892" s="458" t="str">
        <f t="shared" si="30"/>
        <v>03/20/2019 06:00:00 AM</v>
      </c>
      <c r="C1892" s="458">
        <v>43544</v>
      </c>
      <c r="D1892" s="459">
        <v>0.25</v>
      </c>
      <c r="E1892" s="2">
        <f>Electricity!F1917</f>
        <v>0</v>
      </c>
      <c r="F1892" s="2">
        <f>Electricity!G1917</f>
        <v>0</v>
      </c>
      <c r="G1892" s="2">
        <f>Electricity!H1917</f>
        <v>0</v>
      </c>
      <c r="H1892" s="2">
        <f>Electricity!I1917</f>
        <v>0</v>
      </c>
      <c r="I1892" s="2">
        <f>Electricity!J1917</f>
        <v>0</v>
      </c>
    </row>
    <row r="1893" spans="2:9" x14ac:dyDescent="0.35">
      <c r="B1893" s="458" t="str">
        <f t="shared" si="30"/>
        <v>03/20/2019 07:00:00 AM</v>
      </c>
      <c r="C1893" s="458">
        <v>43544</v>
      </c>
      <c r="D1893" s="459">
        <v>0.29166666666666669</v>
      </c>
      <c r="E1893" s="2">
        <f>Electricity!F1918</f>
        <v>0</v>
      </c>
      <c r="F1893" s="2">
        <f>Electricity!G1918</f>
        <v>0</v>
      </c>
      <c r="G1893" s="2">
        <f>Electricity!H1918</f>
        <v>0</v>
      </c>
      <c r="H1893" s="2">
        <f>Electricity!I1918</f>
        <v>0</v>
      </c>
      <c r="I1893" s="2">
        <f>Electricity!J1918</f>
        <v>0</v>
      </c>
    </row>
    <row r="1894" spans="2:9" x14ac:dyDescent="0.35">
      <c r="B1894" s="458" t="str">
        <f t="shared" si="30"/>
        <v>03/20/2019 08:00:00 AM</v>
      </c>
      <c r="C1894" s="458">
        <v>43544</v>
      </c>
      <c r="D1894" s="459">
        <v>0.33333333333333337</v>
      </c>
      <c r="E1894" s="2">
        <f>Electricity!F1919</f>
        <v>0</v>
      </c>
      <c r="F1894" s="2">
        <f>Electricity!G1919</f>
        <v>0</v>
      </c>
      <c r="G1894" s="2">
        <f>Electricity!H1919</f>
        <v>0</v>
      </c>
      <c r="H1894" s="2">
        <f>Electricity!I1919</f>
        <v>0</v>
      </c>
      <c r="I1894" s="2">
        <f>Electricity!J1919</f>
        <v>0</v>
      </c>
    </row>
    <row r="1895" spans="2:9" x14ac:dyDescent="0.35">
      <c r="B1895" s="458" t="str">
        <f t="shared" si="30"/>
        <v>03/20/2019 09:00:00 AM</v>
      </c>
      <c r="C1895" s="458">
        <v>43544</v>
      </c>
      <c r="D1895" s="459">
        <v>0.375</v>
      </c>
      <c r="E1895" s="2">
        <f>Electricity!F1920</f>
        <v>0</v>
      </c>
      <c r="F1895" s="2">
        <f>Electricity!G1920</f>
        <v>0</v>
      </c>
      <c r="G1895" s="2">
        <f>Electricity!H1920</f>
        <v>0</v>
      </c>
      <c r="H1895" s="2">
        <f>Electricity!I1920</f>
        <v>0</v>
      </c>
      <c r="I1895" s="2">
        <f>Electricity!J1920</f>
        <v>0</v>
      </c>
    </row>
    <row r="1896" spans="2:9" x14ac:dyDescent="0.35">
      <c r="B1896" s="458" t="str">
        <f t="shared" si="30"/>
        <v>03/20/2019 10:00:00 AM</v>
      </c>
      <c r="C1896" s="458">
        <v>43544</v>
      </c>
      <c r="D1896" s="459">
        <v>0.41666666666666669</v>
      </c>
      <c r="E1896" s="2">
        <f>Electricity!F1921</f>
        <v>0</v>
      </c>
      <c r="F1896" s="2">
        <f>Electricity!G1921</f>
        <v>0</v>
      </c>
      <c r="G1896" s="2">
        <f>Electricity!H1921</f>
        <v>0</v>
      </c>
      <c r="H1896" s="2">
        <f>Electricity!I1921</f>
        <v>0</v>
      </c>
      <c r="I1896" s="2">
        <f>Electricity!J1921</f>
        <v>0</v>
      </c>
    </row>
    <row r="1897" spans="2:9" x14ac:dyDescent="0.35">
      <c r="B1897" s="458" t="str">
        <f t="shared" si="30"/>
        <v>03/20/2019 11:00:00 AM</v>
      </c>
      <c r="C1897" s="458">
        <v>43544</v>
      </c>
      <c r="D1897" s="459">
        <v>0.45833333333333337</v>
      </c>
      <c r="E1897" s="2">
        <f>Electricity!F1922</f>
        <v>0</v>
      </c>
      <c r="F1897" s="2">
        <f>Electricity!G1922</f>
        <v>0</v>
      </c>
      <c r="G1897" s="2">
        <f>Electricity!H1922</f>
        <v>0</v>
      </c>
      <c r="H1897" s="2">
        <f>Electricity!I1922</f>
        <v>0</v>
      </c>
      <c r="I1897" s="2">
        <f>Electricity!J1922</f>
        <v>0</v>
      </c>
    </row>
    <row r="1898" spans="2:9" x14ac:dyDescent="0.35">
      <c r="B1898" s="458" t="str">
        <f t="shared" si="30"/>
        <v>03/20/2019 12:00:00 PM</v>
      </c>
      <c r="C1898" s="458">
        <v>43544</v>
      </c>
      <c r="D1898" s="459">
        <v>0.50000000000000011</v>
      </c>
      <c r="E1898" s="2">
        <f>Electricity!F1923</f>
        <v>0</v>
      </c>
      <c r="F1898" s="2">
        <f>Electricity!G1923</f>
        <v>0</v>
      </c>
      <c r="G1898" s="2">
        <f>Electricity!H1923</f>
        <v>0</v>
      </c>
      <c r="H1898" s="2">
        <f>Electricity!I1923</f>
        <v>0</v>
      </c>
      <c r="I1898" s="2">
        <f>Electricity!J1923</f>
        <v>0</v>
      </c>
    </row>
    <row r="1899" spans="2:9" x14ac:dyDescent="0.35">
      <c r="B1899" s="458" t="str">
        <f t="shared" si="30"/>
        <v>03/20/2019 01:00:00 PM</v>
      </c>
      <c r="C1899" s="458">
        <v>43544</v>
      </c>
      <c r="D1899" s="459">
        <v>0.54166666666666674</v>
      </c>
      <c r="E1899" s="2">
        <f>Electricity!F1924</f>
        <v>0</v>
      </c>
      <c r="F1899" s="2">
        <f>Electricity!G1924</f>
        <v>0</v>
      </c>
      <c r="G1899" s="2">
        <f>Electricity!H1924</f>
        <v>0</v>
      </c>
      <c r="H1899" s="2">
        <f>Electricity!I1924</f>
        <v>0</v>
      </c>
      <c r="I1899" s="2">
        <f>Electricity!J1924</f>
        <v>0</v>
      </c>
    </row>
    <row r="1900" spans="2:9" x14ac:dyDescent="0.35">
      <c r="B1900" s="458" t="str">
        <f t="shared" si="30"/>
        <v>03/20/2019 02:00:00 PM</v>
      </c>
      <c r="C1900" s="458">
        <v>43544</v>
      </c>
      <c r="D1900" s="459">
        <v>0.58333333333333337</v>
      </c>
      <c r="E1900" s="2">
        <f>Electricity!F1925</f>
        <v>0</v>
      </c>
      <c r="F1900" s="2">
        <f>Electricity!G1925</f>
        <v>0</v>
      </c>
      <c r="G1900" s="2">
        <f>Electricity!H1925</f>
        <v>0</v>
      </c>
      <c r="H1900" s="2">
        <f>Electricity!I1925</f>
        <v>0</v>
      </c>
      <c r="I1900" s="2">
        <f>Electricity!J1925</f>
        <v>0</v>
      </c>
    </row>
    <row r="1901" spans="2:9" x14ac:dyDescent="0.35">
      <c r="B1901" s="458" t="str">
        <f t="shared" si="30"/>
        <v>03/20/2019 03:00:00 PM</v>
      </c>
      <c r="C1901" s="458">
        <v>43544</v>
      </c>
      <c r="D1901" s="459">
        <v>0.62500000000000011</v>
      </c>
      <c r="E1901" s="2">
        <f>Electricity!F1926</f>
        <v>0</v>
      </c>
      <c r="F1901" s="2">
        <f>Electricity!G1926</f>
        <v>0</v>
      </c>
      <c r="G1901" s="2">
        <f>Electricity!H1926</f>
        <v>0</v>
      </c>
      <c r="H1901" s="2">
        <f>Electricity!I1926</f>
        <v>0</v>
      </c>
      <c r="I1901" s="2">
        <f>Electricity!J1926</f>
        <v>0</v>
      </c>
    </row>
    <row r="1902" spans="2:9" x14ac:dyDescent="0.35">
      <c r="B1902" s="458" t="str">
        <f t="shared" si="30"/>
        <v>03/20/2019 04:00:00 PM</v>
      </c>
      <c r="C1902" s="458">
        <v>43544</v>
      </c>
      <c r="D1902" s="459">
        <v>0.66666666666666674</v>
      </c>
      <c r="E1902" s="2">
        <f>Electricity!F1927</f>
        <v>0</v>
      </c>
      <c r="F1902" s="2">
        <f>Electricity!G1927</f>
        <v>0</v>
      </c>
      <c r="G1902" s="2">
        <f>Electricity!H1927</f>
        <v>0</v>
      </c>
      <c r="H1902" s="2">
        <f>Electricity!I1927</f>
        <v>0</v>
      </c>
      <c r="I1902" s="2">
        <f>Electricity!J1927</f>
        <v>0</v>
      </c>
    </row>
    <row r="1903" spans="2:9" x14ac:dyDescent="0.35">
      <c r="B1903" s="458" t="str">
        <f t="shared" si="30"/>
        <v>03/20/2019 05:00:00 PM</v>
      </c>
      <c r="C1903" s="458">
        <v>43544</v>
      </c>
      <c r="D1903" s="459">
        <v>0.70833333333333337</v>
      </c>
      <c r="E1903" s="2">
        <f>Electricity!F1928</f>
        <v>0</v>
      </c>
      <c r="F1903" s="2">
        <f>Electricity!G1928</f>
        <v>0</v>
      </c>
      <c r="G1903" s="2">
        <f>Electricity!H1928</f>
        <v>0</v>
      </c>
      <c r="H1903" s="2">
        <f>Electricity!I1928</f>
        <v>0</v>
      </c>
      <c r="I1903" s="2">
        <f>Electricity!J1928</f>
        <v>0</v>
      </c>
    </row>
    <row r="1904" spans="2:9" x14ac:dyDescent="0.35">
      <c r="B1904" s="458" t="str">
        <f t="shared" si="30"/>
        <v>03/20/2019 06:00:00 PM</v>
      </c>
      <c r="C1904" s="458">
        <v>43544</v>
      </c>
      <c r="D1904" s="459">
        <v>0.75000000000000011</v>
      </c>
      <c r="E1904" s="2">
        <f>Electricity!F1929</f>
        <v>0</v>
      </c>
      <c r="F1904" s="2">
        <f>Electricity!G1929</f>
        <v>0</v>
      </c>
      <c r="G1904" s="2">
        <f>Electricity!H1929</f>
        <v>0</v>
      </c>
      <c r="H1904" s="2">
        <f>Electricity!I1929</f>
        <v>0</v>
      </c>
      <c r="I1904" s="2">
        <f>Electricity!J1929</f>
        <v>0</v>
      </c>
    </row>
    <row r="1905" spans="2:9" x14ac:dyDescent="0.35">
      <c r="B1905" s="458" t="str">
        <f t="shared" si="30"/>
        <v>03/20/2019 07:00:00 PM</v>
      </c>
      <c r="C1905" s="458">
        <v>43544</v>
      </c>
      <c r="D1905" s="459">
        <v>0.79166666666666674</v>
      </c>
      <c r="E1905" s="2">
        <f>Electricity!F1930</f>
        <v>0</v>
      </c>
      <c r="F1905" s="2">
        <f>Electricity!G1930</f>
        <v>0</v>
      </c>
      <c r="G1905" s="2">
        <f>Electricity!H1930</f>
        <v>0</v>
      </c>
      <c r="H1905" s="2">
        <f>Electricity!I1930</f>
        <v>0</v>
      </c>
      <c r="I1905" s="2">
        <f>Electricity!J1930</f>
        <v>0</v>
      </c>
    </row>
    <row r="1906" spans="2:9" x14ac:dyDescent="0.35">
      <c r="B1906" s="458" t="str">
        <f t="shared" si="30"/>
        <v>03/20/2019 08:00:00 PM</v>
      </c>
      <c r="C1906" s="458">
        <v>43544</v>
      </c>
      <c r="D1906" s="459">
        <v>0.83333333333333337</v>
      </c>
      <c r="E1906" s="2">
        <f>Electricity!F1931</f>
        <v>0</v>
      </c>
      <c r="F1906" s="2">
        <f>Electricity!G1931</f>
        <v>0</v>
      </c>
      <c r="G1906" s="2">
        <f>Electricity!H1931</f>
        <v>0</v>
      </c>
      <c r="H1906" s="2">
        <f>Electricity!I1931</f>
        <v>0</v>
      </c>
      <c r="I1906" s="2">
        <f>Electricity!J1931</f>
        <v>0</v>
      </c>
    </row>
    <row r="1907" spans="2:9" x14ac:dyDescent="0.35">
      <c r="B1907" s="458" t="str">
        <f t="shared" si="30"/>
        <v>03/20/2019 09:00:00 PM</v>
      </c>
      <c r="C1907" s="458">
        <v>43544</v>
      </c>
      <c r="D1907" s="459">
        <v>0.87500000000000011</v>
      </c>
      <c r="E1907" s="2">
        <f>Electricity!F1932</f>
        <v>0</v>
      </c>
      <c r="F1907" s="2">
        <f>Electricity!G1932</f>
        <v>0</v>
      </c>
      <c r="G1907" s="2">
        <f>Electricity!H1932</f>
        <v>0</v>
      </c>
      <c r="H1907" s="2">
        <f>Electricity!I1932</f>
        <v>0</v>
      </c>
      <c r="I1907" s="2">
        <f>Electricity!J1932</f>
        <v>0</v>
      </c>
    </row>
    <row r="1908" spans="2:9" x14ac:dyDescent="0.35">
      <c r="B1908" s="458" t="str">
        <f t="shared" si="30"/>
        <v>03/20/2019 10:00:00 PM</v>
      </c>
      <c r="C1908" s="458">
        <v>43544</v>
      </c>
      <c r="D1908" s="459">
        <v>0.91666666666666674</v>
      </c>
      <c r="E1908" s="2">
        <f>Electricity!F1933</f>
        <v>0</v>
      </c>
      <c r="F1908" s="2">
        <f>Electricity!G1933</f>
        <v>0</v>
      </c>
      <c r="G1908" s="2">
        <f>Electricity!H1933</f>
        <v>0</v>
      </c>
      <c r="H1908" s="2">
        <f>Electricity!I1933</f>
        <v>0</v>
      </c>
      <c r="I1908" s="2">
        <f>Electricity!J1933</f>
        <v>0</v>
      </c>
    </row>
    <row r="1909" spans="2:9" x14ac:dyDescent="0.35">
      <c r="B1909" s="458" t="str">
        <f t="shared" si="30"/>
        <v>03/20/2019 11:00:00 PM</v>
      </c>
      <c r="C1909" s="458">
        <v>43544</v>
      </c>
      <c r="D1909" s="459">
        <v>0.95833333333333337</v>
      </c>
      <c r="E1909" s="2">
        <f>Electricity!F1934</f>
        <v>0</v>
      </c>
      <c r="F1909" s="2">
        <f>Electricity!G1934</f>
        <v>0</v>
      </c>
      <c r="G1909" s="2">
        <f>Electricity!H1934</f>
        <v>0</v>
      </c>
      <c r="H1909" s="2">
        <f>Electricity!I1934</f>
        <v>0</v>
      </c>
      <c r="I1909" s="2">
        <f>Electricity!J1934</f>
        <v>0</v>
      </c>
    </row>
    <row r="1910" spans="2:9" x14ac:dyDescent="0.35">
      <c r="B1910" s="458" t="str">
        <f t="shared" si="30"/>
        <v>03/21/2019 12:00:00 AM</v>
      </c>
      <c r="C1910" s="458">
        <v>43545</v>
      </c>
      <c r="D1910" s="459">
        <v>3.1225022567582528E-17</v>
      </c>
      <c r="E1910" s="2">
        <f>Electricity!F1935</f>
        <v>0</v>
      </c>
      <c r="F1910" s="2">
        <f>Electricity!G1935</f>
        <v>0</v>
      </c>
      <c r="G1910" s="2">
        <f>Electricity!H1935</f>
        <v>0</v>
      </c>
      <c r="H1910" s="2">
        <f>Electricity!I1935</f>
        <v>0</v>
      </c>
      <c r="I1910" s="2">
        <f>Electricity!J1935</f>
        <v>0</v>
      </c>
    </row>
    <row r="1911" spans="2:9" x14ac:dyDescent="0.35">
      <c r="B1911" s="458" t="str">
        <f t="shared" si="30"/>
        <v>03/21/2019 01:00:00 AM</v>
      </c>
      <c r="C1911" s="458">
        <v>43545</v>
      </c>
      <c r="D1911" s="459">
        <v>4.1666666666666699E-2</v>
      </c>
      <c r="E1911" s="2">
        <f>Electricity!F1936</f>
        <v>0</v>
      </c>
      <c r="F1911" s="2">
        <f>Electricity!G1936</f>
        <v>0</v>
      </c>
      <c r="G1911" s="2">
        <f>Electricity!H1936</f>
        <v>0</v>
      </c>
      <c r="H1911" s="2">
        <f>Electricity!I1936</f>
        <v>0</v>
      </c>
      <c r="I1911" s="2">
        <f>Electricity!J1936</f>
        <v>0</v>
      </c>
    </row>
    <row r="1912" spans="2:9" x14ac:dyDescent="0.35">
      <c r="B1912" s="458" t="str">
        <f t="shared" si="30"/>
        <v>03/21/2019 02:00:00 AM</v>
      </c>
      <c r="C1912" s="458">
        <v>43545</v>
      </c>
      <c r="D1912" s="459">
        <v>8.333333333333337E-2</v>
      </c>
      <c r="E1912" s="2">
        <f>Electricity!F1937</f>
        <v>0</v>
      </c>
      <c r="F1912" s="2">
        <f>Electricity!G1937</f>
        <v>0</v>
      </c>
      <c r="G1912" s="2">
        <f>Electricity!H1937</f>
        <v>0</v>
      </c>
      <c r="H1912" s="2">
        <f>Electricity!I1937</f>
        <v>0</v>
      </c>
      <c r="I1912" s="2">
        <f>Electricity!J1937</f>
        <v>0</v>
      </c>
    </row>
    <row r="1913" spans="2:9" x14ac:dyDescent="0.35">
      <c r="B1913" s="458" t="str">
        <f t="shared" si="30"/>
        <v>03/21/2019 03:00:00 AM</v>
      </c>
      <c r="C1913" s="458">
        <v>43545</v>
      </c>
      <c r="D1913" s="459">
        <v>0.12500000000000006</v>
      </c>
      <c r="E1913" s="2">
        <f>Electricity!F1938</f>
        <v>0</v>
      </c>
      <c r="F1913" s="2">
        <f>Electricity!G1938</f>
        <v>0</v>
      </c>
      <c r="G1913" s="2">
        <f>Electricity!H1938</f>
        <v>0</v>
      </c>
      <c r="H1913" s="2">
        <f>Electricity!I1938</f>
        <v>0</v>
      </c>
      <c r="I1913" s="2">
        <f>Electricity!J1938</f>
        <v>0</v>
      </c>
    </row>
    <row r="1914" spans="2:9" x14ac:dyDescent="0.35">
      <c r="B1914" s="458" t="str">
        <f t="shared" si="30"/>
        <v>03/21/2019 04:00:00 AM</v>
      </c>
      <c r="C1914" s="458">
        <v>43545</v>
      </c>
      <c r="D1914" s="459">
        <v>0.16666666666666669</v>
      </c>
      <c r="E1914" s="2">
        <f>Electricity!F1939</f>
        <v>0</v>
      </c>
      <c r="F1914" s="2">
        <f>Electricity!G1939</f>
        <v>0</v>
      </c>
      <c r="G1914" s="2">
        <f>Electricity!H1939</f>
        <v>0</v>
      </c>
      <c r="H1914" s="2">
        <f>Electricity!I1939</f>
        <v>0</v>
      </c>
      <c r="I1914" s="2">
        <f>Electricity!J1939</f>
        <v>0</v>
      </c>
    </row>
    <row r="1915" spans="2:9" x14ac:dyDescent="0.35">
      <c r="B1915" s="458" t="str">
        <f t="shared" si="30"/>
        <v>03/21/2019 05:00:00 AM</v>
      </c>
      <c r="C1915" s="458">
        <v>43545</v>
      </c>
      <c r="D1915" s="459">
        <v>0.20833333333333337</v>
      </c>
      <c r="E1915" s="2">
        <f>Electricity!F1940</f>
        <v>0</v>
      </c>
      <c r="F1915" s="2">
        <f>Electricity!G1940</f>
        <v>0</v>
      </c>
      <c r="G1915" s="2">
        <f>Electricity!H1940</f>
        <v>0</v>
      </c>
      <c r="H1915" s="2">
        <f>Electricity!I1940</f>
        <v>0</v>
      </c>
      <c r="I1915" s="2">
        <f>Electricity!J1940</f>
        <v>0</v>
      </c>
    </row>
    <row r="1916" spans="2:9" x14ac:dyDescent="0.35">
      <c r="B1916" s="458" t="str">
        <f t="shared" si="30"/>
        <v>03/21/2019 06:00:00 AM</v>
      </c>
      <c r="C1916" s="458">
        <v>43545</v>
      </c>
      <c r="D1916" s="459">
        <v>0.25</v>
      </c>
      <c r="E1916" s="2">
        <f>Electricity!F1941</f>
        <v>0</v>
      </c>
      <c r="F1916" s="2">
        <f>Electricity!G1941</f>
        <v>0</v>
      </c>
      <c r="G1916" s="2">
        <f>Electricity!H1941</f>
        <v>0</v>
      </c>
      <c r="H1916" s="2">
        <f>Electricity!I1941</f>
        <v>0</v>
      </c>
      <c r="I1916" s="2">
        <f>Electricity!J1941</f>
        <v>0</v>
      </c>
    </row>
    <row r="1917" spans="2:9" x14ac:dyDescent="0.35">
      <c r="B1917" s="458" t="str">
        <f t="shared" si="30"/>
        <v>03/21/2019 07:00:00 AM</v>
      </c>
      <c r="C1917" s="458">
        <v>43545</v>
      </c>
      <c r="D1917" s="459">
        <v>0.29166666666666669</v>
      </c>
      <c r="E1917" s="2">
        <f>Electricity!F1942</f>
        <v>0</v>
      </c>
      <c r="F1917" s="2">
        <f>Electricity!G1942</f>
        <v>0</v>
      </c>
      <c r="G1917" s="2">
        <f>Electricity!H1942</f>
        <v>0</v>
      </c>
      <c r="H1917" s="2">
        <f>Electricity!I1942</f>
        <v>0</v>
      </c>
      <c r="I1917" s="2">
        <f>Electricity!J1942</f>
        <v>0</v>
      </c>
    </row>
    <row r="1918" spans="2:9" x14ac:dyDescent="0.35">
      <c r="B1918" s="458" t="str">
        <f t="shared" si="30"/>
        <v>03/21/2019 08:00:00 AM</v>
      </c>
      <c r="C1918" s="458">
        <v>43545</v>
      </c>
      <c r="D1918" s="459">
        <v>0.33333333333333337</v>
      </c>
      <c r="E1918" s="2">
        <f>Electricity!F1943</f>
        <v>0</v>
      </c>
      <c r="F1918" s="2">
        <f>Electricity!G1943</f>
        <v>0</v>
      </c>
      <c r="G1918" s="2">
        <f>Electricity!H1943</f>
        <v>0</v>
      </c>
      <c r="H1918" s="2">
        <f>Electricity!I1943</f>
        <v>0</v>
      </c>
      <c r="I1918" s="2">
        <f>Electricity!J1943</f>
        <v>0</v>
      </c>
    </row>
    <row r="1919" spans="2:9" x14ac:dyDescent="0.35">
      <c r="B1919" s="458" t="str">
        <f t="shared" si="30"/>
        <v>03/21/2019 09:00:00 AM</v>
      </c>
      <c r="C1919" s="458">
        <v>43545</v>
      </c>
      <c r="D1919" s="459">
        <v>0.375</v>
      </c>
      <c r="E1919" s="2">
        <f>Electricity!F1944</f>
        <v>0</v>
      </c>
      <c r="F1919" s="2">
        <f>Electricity!G1944</f>
        <v>0</v>
      </c>
      <c r="G1919" s="2">
        <f>Electricity!H1944</f>
        <v>0</v>
      </c>
      <c r="H1919" s="2">
        <f>Electricity!I1944</f>
        <v>0</v>
      </c>
      <c r="I1919" s="2">
        <f>Electricity!J1944</f>
        <v>0</v>
      </c>
    </row>
    <row r="1920" spans="2:9" x14ac:dyDescent="0.35">
      <c r="B1920" s="458" t="str">
        <f t="shared" si="30"/>
        <v>03/21/2019 10:00:00 AM</v>
      </c>
      <c r="C1920" s="458">
        <v>43545</v>
      </c>
      <c r="D1920" s="459">
        <v>0.41666666666666669</v>
      </c>
      <c r="E1920" s="2">
        <f>Electricity!F1945</f>
        <v>0</v>
      </c>
      <c r="F1920" s="2">
        <f>Electricity!G1945</f>
        <v>0</v>
      </c>
      <c r="G1920" s="2">
        <f>Electricity!H1945</f>
        <v>0</v>
      </c>
      <c r="H1920" s="2">
        <f>Electricity!I1945</f>
        <v>0</v>
      </c>
      <c r="I1920" s="2">
        <f>Electricity!J1945</f>
        <v>0</v>
      </c>
    </row>
    <row r="1921" spans="2:9" x14ac:dyDescent="0.35">
      <c r="B1921" s="458" t="str">
        <f t="shared" si="30"/>
        <v>03/21/2019 11:00:00 AM</v>
      </c>
      <c r="C1921" s="458">
        <v>43545</v>
      </c>
      <c r="D1921" s="459">
        <v>0.45833333333333337</v>
      </c>
      <c r="E1921" s="2">
        <f>Electricity!F1946</f>
        <v>0</v>
      </c>
      <c r="F1921" s="2">
        <f>Electricity!G1946</f>
        <v>0</v>
      </c>
      <c r="G1921" s="2">
        <f>Electricity!H1946</f>
        <v>0</v>
      </c>
      <c r="H1921" s="2">
        <f>Electricity!I1946</f>
        <v>0</v>
      </c>
      <c r="I1921" s="2">
        <f>Electricity!J1946</f>
        <v>0</v>
      </c>
    </row>
    <row r="1922" spans="2:9" x14ac:dyDescent="0.35">
      <c r="B1922" s="458" t="str">
        <f t="shared" si="30"/>
        <v>03/21/2019 12:00:00 PM</v>
      </c>
      <c r="C1922" s="458">
        <v>43545</v>
      </c>
      <c r="D1922" s="459">
        <v>0.50000000000000011</v>
      </c>
      <c r="E1922" s="2">
        <f>Electricity!F1947</f>
        <v>0</v>
      </c>
      <c r="F1922" s="2">
        <f>Electricity!G1947</f>
        <v>0</v>
      </c>
      <c r="G1922" s="2">
        <f>Electricity!H1947</f>
        <v>0</v>
      </c>
      <c r="H1922" s="2">
        <f>Electricity!I1947</f>
        <v>0</v>
      </c>
      <c r="I1922" s="2">
        <f>Electricity!J1947</f>
        <v>0</v>
      </c>
    </row>
    <row r="1923" spans="2:9" x14ac:dyDescent="0.35">
      <c r="B1923" s="458" t="str">
        <f t="shared" si="30"/>
        <v>03/21/2019 01:00:00 PM</v>
      </c>
      <c r="C1923" s="458">
        <v>43545</v>
      </c>
      <c r="D1923" s="459">
        <v>0.54166666666666674</v>
      </c>
      <c r="E1923" s="2">
        <f>Electricity!F1948</f>
        <v>0</v>
      </c>
      <c r="F1923" s="2">
        <f>Electricity!G1948</f>
        <v>0</v>
      </c>
      <c r="G1923" s="2">
        <f>Electricity!H1948</f>
        <v>0</v>
      </c>
      <c r="H1923" s="2">
        <f>Electricity!I1948</f>
        <v>0</v>
      </c>
      <c r="I1923" s="2">
        <f>Electricity!J1948</f>
        <v>0</v>
      </c>
    </row>
    <row r="1924" spans="2:9" x14ac:dyDescent="0.35">
      <c r="B1924" s="458" t="str">
        <f t="shared" si="30"/>
        <v>03/21/2019 02:00:00 PM</v>
      </c>
      <c r="C1924" s="458">
        <v>43545</v>
      </c>
      <c r="D1924" s="459">
        <v>0.58333333333333337</v>
      </c>
      <c r="E1924" s="2">
        <f>Electricity!F1949</f>
        <v>0</v>
      </c>
      <c r="F1924" s="2">
        <f>Electricity!G1949</f>
        <v>0</v>
      </c>
      <c r="G1924" s="2">
        <f>Electricity!H1949</f>
        <v>0</v>
      </c>
      <c r="H1924" s="2">
        <f>Electricity!I1949</f>
        <v>0</v>
      </c>
      <c r="I1924" s="2">
        <f>Electricity!J1949</f>
        <v>0</v>
      </c>
    </row>
    <row r="1925" spans="2:9" x14ac:dyDescent="0.35">
      <c r="B1925" s="458" t="str">
        <f t="shared" si="30"/>
        <v>03/21/2019 03:00:00 PM</v>
      </c>
      <c r="C1925" s="458">
        <v>43545</v>
      </c>
      <c r="D1925" s="459">
        <v>0.62500000000000011</v>
      </c>
      <c r="E1925" s="2">
        <f>Electricity!F1950</f>
        <v>0</v>
      </c>
      <c r="F1925" s="2">
        <f>Electricity!G1950</f>
        <v>0</v>
      </c>
      <c r="G1925" s="2">
        <f>Electricity!H1950</f>
        <v>0</v>
      </c>
      <c r="H1925" s="2">
        <f>Electricity!I1950</f>
        <v>0</v>
      </c>
      <c r="I1925" s="2">
        <f>Electricity!J1950</f>
        <v>0</v>
      </c>
    </row>
    <row r="1926" spans="2:9" x14ac:dyDescent="0.35">
      <c r="B1926" s="458" t="str">
        <f t="shared" si="30"/>
        <v>03/21/2019 04:00:00 PM</v>
      </c>
      <c r="C1926" s="458">
        <v>43545</v>
      </c>
      <c r="D1926" s="459">
        <v>0.66666666666666674</v>
      </c>
      <c r="E1926" s="2">
        <f>Electricity!F1951</f>
        <v>0</v>
      </c>
      <c r="F1926" s="2">
        <f>Electricity!G1951</f>
        <v>0</v>
      </c>
      <c r="G1926" s="2">
        <f>Electricity!H1951</f>
        <v>0</v>
      </c>
      <c r="H1926" s="2">
        <f>Electricity!I1951</f>
        <v>0</v>
      </c>
      <c r="I1926" s="2">
        <f>Electricity!J1951</f>
        <v>0</v>
      </c>
    </row>
    <row r="1927" spans="2:9" x14ac:dyDescent="0.35">
      <c r="B1927" s="458" t="str">
        <f t="shared" si="30"/>
        <v>03/21/2019 05:00:00 PM</v>
      </c>
      <c r="C1927" s="458">
        <v>43545</v>
      </c>
      <c r="D1927" s="459">
        <v>0.70833333333333337</v>
      </c>
      <c r="E1927" s="2">
        <f>Electricity!F1952</f>
        <v>0</v>
      </c>
      <c r="F1927" s="2">
        <f>Electricity!G1952</f>
        <v>0</v>
      </c>
      <c r="G1927" s="2">
        <f>Electricity!H1952</f>
        <v>0</v>
      </c>
      <c r="H1927" s="2">
        <f>Electricity!I1952</f>
        <v>0</v>
      </c>
      <c r="I1927" s="2">
        <f>Electricity!J1952</f>
        <v>0</v>
      </c>
    </row>
    <row r="1928" spans="2:9" x14ac:dyDescent="0.35">
      <c r="B1928" s="458" t="str">
        <f t="shared" si="30"/>
        <v>03/21/2019 06:00:00 PM</v>
      </c>
      <c r="C1928" s="458">
        <v>43545</v>
      </c>
      <c r="D1928" s="459">
        <v>0.75000000000000011</v>
      </c>
      <c r="E1928" s="2">
        <f>Electricity!F1953</f>
        <v>0</v>
      </c>
      <c r="F1928" s="2">
        <f>Electricity!G1953</f>
        <v>0</v>
      </c>
      <c r="G1928" s="2">
        <f>Electricity!H1953</f>
        <v>0</v>
      </c>
      <c r="H1928" s="2">
        <f>Electricity!I1953</f>
        <v>0</v>
      </c>
      <c r="I1928" s="2">
        <f>Electricity!J1953</f>
        <v>0</v>
      </c>
    </row>
    <row r="1929" spans="2:9" x14ac:dyDescent="0.35">
      <c r="B1929" s="458" t="str">
        <f t="shared" si="30"/>
        <v>03/21/2019 07:00:00 PM</v>
      </c>
      <c r="C1929" s="458">
        <v>43545</v>
      </c>
      <c r="D1929" s="459">
        <v>0.79166666666666674</v>
      </c>
      <c r="E1929" s="2">
        <f>Electricity!F1954</f>
        <v>0</v>
      </c>
      <c r="F1929" s="2">
        <f>Electricity!G1954</f>
        <v>0</v>
      </c>
      <c r="G1929" s="2">
        <f>Electricity!H1954</f>
        <v>0</v>
      </c>
      <c r="H1929" s="2">
        <f>Electricity!I1954</f>
        <v>0</v>
      </c>
      <c r="I1929" s="2">
        <f>Electricity!J1954</f>
        <v>0</v>
      </c>
    </row>
    <row r="1930" spans="2:9" x14ac:dyDescent="0.35">
      <c r="B1930" s="458" t="str">
        <f t="shared" si="30"/>
        <v>03/21/2019 08:00:00 PM</v>
      </c>
      <c r="C1930" s="458">
        <v>43545</v>
      </c>
      <c r="D1930" s="459">
        <v>0.83333333333333337</v>
      </c>
      <c r="E1930" s="2">
        <f>Electricity!F1955</f>
        <v>0</v>
      </c>
      <c r="F1930" s="2">
        <f>Electricity!G1955</f>
        <v>0</v>
      </c>
      <c r="G1930" s="2">
        <f>Electricity!H1955</f>
        <v>0</v>
      </c>
      <c r="H1930" s="2">
        <f>Electricity!I1955</f>
        <v>0</v>
      </c>
      <c r="I1930" s="2">
        <f>Electricity!J1955</f>
        <v>0</v>
      </c>
    </row>
    <row r="1931" spans="2:9" x14ac:dyDescent="0.35">
      <c r="B1931" s="458" t="str">
        <f t="shared" si="30"/>
        <v>03/21/2019 09:00:00 PM</v>
      </c>
      <c r="C1931" s="458">
        <v>43545</v>
      </c>
      <c r="D1931" s="459">
        <v>0.87500000000000011</v>
      </c>
      <c r="E1931" s="2">
        <f>Electricity!F1956</f>
        <v>0</v>
      </c>
      <c r="F1931" s="2">
        <f>Electricity!G1956</f>
        <v>0</v>
      </c>
      <c r="G1931" s="2">
        <f>Electricity!H1956</f>
        <v>0</v>
      </c>
      <c r="H1931" s="2">
        <f>Electricity!I1956</f>
        <v>0</v>
      </c>
      <c r="I1931" s="2">
        <f>Electricity!J1956</f>
        <v>0</v>
      </c>
    </row>
    <row r="1932" spans="2:9" x14ac:dyDescent="0.35">
      <c r="B1932" s="458" t="str">
        <f t="shared" si="30"/>
        <v>03/21/2019 10:00:00 PM</v>
      </c>
      <c r="C1932" s="458">
        <v>43545</v>
      </c>
      <c r="D1932" s="459">
        <v>0.91666666666666674</v>
      </c>
      <c r="E1932" s="2">
        <f>Electricity!F1957</f>
        <v>0</v>
      </c>
      <c r="F1932" s="2">
        <f>Electricity!G1957</f>
        <v>0</v>
      </c>
      <c r="G1932" s="2">
        <f>Electricity!H1957</f>
        <v>0</v>
      </c>
      <c r="H1932" s="2">
        <f>Electricity!I1957</f>
        <v>0</v>
      </c>
      <c r="I1932" s="2">
        <f>Electricity!J1957</f>
        <v>0</v>
      </c>
    </row>
    <row r="1933" spans="2:9" x14ac:dyDescent="0.35">
      <c r="B1933" s="458" t="str">
        <f t="shared" si="30"/>
        <v>03/21/2019 11:00:00 PM</v>
      </c>
      <c r="C1933" s="458">
        <v>43545</v>
      </c>
      <c r="D1933" s="459">
        <v>0.95833333333333337</v>
      </c>
      <c r="E1933" s="2">
        <f>Electricity!F1958</f>
        <v>0</v>
      </c>
      <c r="F1933" s="2">
        <f>Electricity!G1958</f>
        <v>0</v>
      </c>
      <c r="G1933" s="2">
        <f>Electricity!H1958</f>
        <v>0</v>
      </c>
      <c r="H1933" s="2">
        <f>Electricity!I1958</f>
        <v>0</v>
      </c>
      <c r="I1933" s="2">
        <f>Electricity!J1958</f>
        <v>0</v>
      </c>
    </row>
    <row r="1934" spans="2:9" x14ac:dyDescent="0.35">
      <c r="B1934" s="458" t="str">
        <f t="shared" si="30"/>
        <v>03/22/2019 12:00:00 AM</v>
      </c>
      <c r="C1934" s="458">
        <v>43546</v>
      </c>
      <c r="D1934" s="459">
        <v>3.1225022567582528E-17</v>
      </c>
      <c r="E1934" s="2">
        <f>Electricity!F1959</f>
        <v>0</v>
      </c>
      <c r="F1934" s="2">
        <f>Electricity!G1959</f>
        <v>0</v>
      </c>
      <c r="G1934" s="2">
        <f>Electricity!H1959</f>
        <v>0</v>
      </c>
      <c r="H1934" s="2">
        <f>Electricity!I1959</f>
        <v>0</v>
      </c>
      <c r="I1934" s="2">
        <f>Electricity!J1959</f>
        <v>0</v>
      </c>
    </row>
    <row r="1935" spans="2:9" x14ac:dyDescent="0.35">
      <c r="B1935" s="458" t="str">
        <f t="shared" ref="B1935:B1998" si="31">CONCATENATE(TEXT(C1935,"mm/dd/yyyy")," ",TEXT(D1935,"hh:mm:ss AM/PM"))</f>
        <v>03/22/2019 01:00:00 AM</v>
      </c>
      <c r="C1935" s="458">
        <v>43546</v>
      </c>
      <c r="D1935" s="459">
        <v>4.1666666666666699E-2</v>
      </c>
      <c r="E1935" s="2">
        <f>Electricity!F1960</f>
        <v>0</v>
      </c>
      <c r="F1935" s="2">
        <f>Electricity!G1960</f>
        <v>0</v>
      </c>
      <c r="G1935" s="2">
        <f>Electricity!H1960</f>
        <v>0</v>
      </c>
      <c r="H1935" s="2">
        <f>Electricity!I1960</f>
        <v>0</v>
      </c>
      <c r="I1935" s="2">
        <f>Electricity!J1960</f>
        <v>0</v>
      </c>
    </row>
    <row r="1936" spans="2:9" x14ac:dyDescent="0.35">
      <c r="B1936" s="458" t="str">
        <f t="shared" si="31"/>
        <v>03/22/2019 02:00:00 AM</v>
      </c>
      <c r="C1936" s="458">
        <v>43546</v>
      </c>
      <c r="D1936" s="459">
        <v>8.333333333333337E-2</v>
      </c>
      <c r="E1936" s="2">
        <f>Electricity!F1961</f>
        <v>0</v>
      </c>
      <c r="F1936" s="2">
        <f>Electricity!G1961</f>
        <v>0</v>
      </c>
      <c r="G1936" s="2">
        <f>Electricity!H1961</f>
        <v>0</v>
      </c>
      <c r="H1936" s="2">
        <f>Electricity!I1961</f>
        <v>0</v>
      </c>
      <c r="I1936" s="2">
        <f>Electricity!J1961</f>
        <v>0</v>
      </c>
    </row>
    <row r="1937" spans="2:9" x14ac:dyDescent="0.35">
      <c r="B1937" s="458" t="str">
        <f t="shared" si="31"/>
        <v>03/22/2019 03:00:00 AM</v>
      </c>
      <c r="C1937" s="458">
        <v>43546</v>
      </c>
      <c r="D1937" s="459">
        <v>0.12500000000000006</v>
      </c>
      <c r="E1937" s="2">
        <f>Electricity!F1962</f>
        <v>0</v>
      </c>
      <c r="F1937" s="2">
        <f>Electricity!G1962</f>
        <v>0</v>
      </c>
      <c r="G1937" s="2">
        <f>Electricity!H1962</f>
        <v>0</v>
      </c>
      <c r="H1937" s="2">
        <f>Electricity!I1962</f>
        <v>0</v>
      </c>
      <c r="I1937" s="2">
        <f>Electricity!J1962</f>
        <v>0</v>
      </c>
    </row>
    <row r="1938" spans="2:9" x14ac:dyDescent="0.35">
      <c r="B1938" s="458" t="str">
        <f t="shared" si="31"/>
        <v>03/22/2019 04:00:00 AM</v>
      </c>
      <c r="C1938" s="458">
        <v>43546</v>
      </c>
      <c r="D1938" s="459">
        <v>0.16666666666666669</v>
      </c>
      <c r="E1938" s="2">
        <f>Electricity!F1963</f>
        <v>0</v>
      </c>
      <c r="F1938" s="2">
        <f>Electricity!G1963</f>
        <v>0</v>
      </c>
      <c r="G1938" s="2">
        <f>Electricity!H1963</f>
        <v>0</v>
      </c>
      <c r="H1938" s="2">
        <f>Electricity!I1963</f>
        <v>0</v>
      </c>
      <c r="I1938" s="2">
        <f>Electricity!J1963</f>
        <v>0</v>
      </c>
    </row>
    <row r="1939" spans="2:9" x14ac:dyDescent="0.35">
      <c r="B1939" s="458" t="str">
        <f t="shared" si="31"/>
        <v>03/22/2019 05:00:00 AM</v>
      </c>
      <c r="C1939" s="458">
        <v>43546</v>
      </c>
      <c r="D1939" s="459">
        <v>0.20833333333333337</v>
      </c>
      <c r="E1939" s="2">
        <f>Electricity!F1964</f>
        <v>0</v>
      </c>
      <c r="F1939" s="2">
        <f>Electricity!G1964</f>
        <v>0</v>
      </c>
      <c r="G1939" s="2">
        <f>Electricity!H1964</f>
        <v>0</v>
      </c>
      <c r="H1939" s="2">
        <f>Electricity!I1964</f>
        <v>0</v>
      </c>
      <c r="I1939" s="2">
        <f>Electricity!J1964</f>
        <v>0</v>
      </c>
    </row>
    <row r="1940" spans="2:9" x14ac:dyDescent="0.35">
      <c r="B1940" s="458" t="str">
        <f t="shared" si="31"/>
        <v>03/22/2019 06:00:00 AM</v>
      </c>
      <c r="C1940" s="458">
        <v>43546</v>
      </c>
      <c r="D1940" s="459">
        <v>0.25</v>
      </c>
      <c r="E1940" s="2">
        <f>Electricity!F1965</f>
        <v>0</v>
      </c>
      <c r="F1940" s="2">
        <f>Electricity!G1965</f>
        <v>0</v>
      </c>
      <c r="G1940" s="2">
        <f>Electricity!H1965</f>
        <v>0</v>
      </c>
      <c r="H1940" s="2">
        <f>Electricity!I1965</f>
        <v>0</v>
      </c>
      <c r="I1940" s="2">
        <f>Electricity!J1965</f>
        <v>0</v>
      </c>
    </row>
    <row r="1941" spans="2:9" x14ac:dyDescent="0.35">
      <c r="B1941" s="458" t="str">
        <f t="shared" si="31"/>
        <v>03/22/2019 07:00:00 AM</v>
      </c>
      <c r="C1941" s="458">
        <v>43546</v>
      </c>
      <c r="D1941" s="459">
        <v>0.29166666666666669</v>
      </c>
      <c r="E1941" s="2">
        <f>Electricity!F1966</f>
        <v>0</v>
      </c>
      <c r="F1941" s="2">
        <f>Electricity!G1966</f>
        <v>0</v>
      </c>
      <c r="G1941" s="2">
        <f>Electricity!H1966</f>
        <v>0</v>
      </c>
      <c r="H1941" s="2">
        <f>Electricity!I1966</f>
        <v>0</v>
      </c>
      <c r="I1941" s="2">
        <f>Electricity!J1966</f>
        <v>0</v>
      </c>
    </row>
    <row r="1942" spans="2:9" x14ac:dyDescent="0.35">
      <c r="B1942" s="458" t="str">
        <f t="shared" si="31"/>
        <v>03/22/2019 08:00:00 AM</v>
      </c>
      <c r="C1942" s="458">
        <v>43546</v>
      </c>
      <c r="D1942" s="459">
        <v>0.33333333333333337</v>
      </c>
      <c r="E1942" s="2">
        <f>Electricity!F1967</f>
        <v>0</v>
      </c>
      <c r="F1942" s="2">
        <f>Electricity!G1967</f>
        <v>0</v>
      </c>
      <c r="G1942" s="2">
        <f>Electricity!H1967</f>
        <v>0</v>
      </c>
      <c r="H1942" s="2">
        <f>Electricity!I1967</f>
        <v>0</v>
      </c>
      <c r="I1942" s="2">
        <f>Electricity!J1967</f>
        <v>0</v>
      </c>
    </row>
    <row r="1943" spans="2:9" x14ac:dyDescent="0.35">
      <c r="B1943" s="458" t="str">
        <f t="shared" si="31"/>
        <v>03/22/2019 09:00:00 AM</v>
      </c>
      <c r="C1943" s="458">
        <v>43546</v>
      </c>
      <c r="D1943" s="459">
        <v>0.375</v>
      </c>
      <c r="E1943" s="2">
        <f>Electricity!F1968</f>
        <v>0</v>
      </c>
      <c r="F1943" s="2">
        <f>Electricity!G1968</f>
        <v>0</v>
      </c>
      <c r="G1943" s="2">
        <f>Electricity!H1968</f>
        <v>0</v>
      </c>
      <c r="H1943" s="2">
        <f>Electricity!I1968</f>
        <v>0</v>
      </c>
      <c r="I1943" s="2">
        <f>Electricity!J1968</f>
        <v>0</v>
      </c>
    </row>
    <row r="1944" spans="2:9" x14ac:dyDescent="0.35">
      <c r="B1944" s="458" t="str">
        <f t="shared" si="31"/>
        <v>03/22/2019 10:00:00 AM</v>
      </c>
      <c r="C1944" s="458">
        <v>43546</v>
      </c>
      <c r="D1944" s="459">
        <v>0.41666666666666669</v>
      </c>
      <c r="E1944" s="2">
        <f>Electricity!F1969</f>
        <v>0</v>
      </c>
      <c r="F1944" s="2">
        <f>Electricity!G1969</f>
        <v>0</v>
      </c>
      <c r="G1944" s="2">
        <f>Electricity!H1969</f>
        <v>0</v>
      </c>
      <c r="H1944" s="2">
        <f>Electricity!I1969</f>
        <v>0</v>
      </c>
      <c r="I1944" s="2">
        <f>Electricity!J1969</f>
        <v>0</v>
      </c>
    </row>
    <row r="1945" spans="2:9" x14ac:dyDescent="0.35">
      <c r="B1945" s="458" t="str">
        <f t="shared" si="31"/>
        <v>03/22/2019 11:00:00 AM</v>
      </c>
      <c r="C1945" s="458">
        <v>43546</v>
      </c>
      <c r="D1945" s="459">
        <v>0.45833333333333337</v>
      </c>
      <c r="E1945" s="2">
        <f>Electricity!F1970</f>
        <v>0</v>
      </c>
      <c r="F1945" s="2">
        <f>Electricity!G1970</f>
        <v>0</v>
      </c>
      <c r="G1945" s="2">
        <f>Electricity!H1970</f>
        <v>0</v>
      </c>
      <c r="H1945" s="2">
        <f>Electricity!I1970</f>
        <v>0</v>
      </c>
      <c r="I1945" s="2">
        <f>Electricity!J1970</f>
        <v>0</v>
      </c>
    </row>
    <row r="1946" spans="2:9" x14ac:dyDescent="0.35">
      <c r="B1946" s="458" t="str">
        <f t="shared" si="31"/>
        <v>03/22/2019 12:00:00 PM</v>
      </c>
      <c r="C1946" s="458">
        <v>43546</v>
      </c>
      <c r="D1946" s="459">
        <v>0.50000000000000011</v>
      </c>
      <c r="E1946" s="2">
        <f>Electricity!F1971</f>
        <v>0</v>
      </c>
      <c r="F1946" s="2">
        <f>Electricity!G1971</f>
        <v>0</v>
      </c>
      <c r="G1946" s="2">
        <f>Electricity!H1971</f>
        <v>0</v>
      </c>
      <c r="H1946" s="2">
        <f>Electricity!I1971</f>
        <v>0</v>
      </c>
      <c r="I1946" s="2">
        <f>Electricity!J1971</f>
        <v>0</v>
      </c>
    </row>
    <row r="1947" spans="2:9" x14ac:dyDescent="0.35">
      <c r="B1947" s="458" t="str">
        <f t="shared" si="31"/>
        <v>03/22/2019 01:00:00 PM</v>
      </c>
      <c r="C1947" s="458">
        <v>43546</v>
      </c>
      <c r="D1947" s="459">
        <v>0.54166666666666674</v>
      </c>
      <c r="E1947" s="2">
        <f>Electricity!F1972</f>
        <v>0</v>
      </c>
      <c r="F1947" s="2">
        <f>Electricity!G1972</f>
        <v>0</v>
      </c>
      <c r="G1947" s="2">
        <f>Electricity!H1972</f>
        <v>0</v>
      </c>
      <c r="H1947" s="2">
        <f>Electricity!I1972</f>
        <v>0</v>
      </c>
      <c r="I1947" s="2">
        <f>Electricity!J1972</f>
        <v>0</v>
      </c>
    </row>
    <row r="1948" spans="2:9" x14ac:dyDescent="0.35">
      <c r="B1948" s="458" t="str">
        <f t="shared" si="31"/>
        <v>03/22/2019 02:00:00 PM</v>
      </c>
      <c r="C1948" s="458">
        <v>43546</v>
      </c>
      <c r="D1948" s="459">
        <v>0.58333333333333337</v>
      </c>
      <c r="E1948" s="2">
        <f>Electricity!F1973</f>
        <v>0</v>
      </c>
      <c r="F1948" s="2">
        <f>Electricity!G1973</f>
        <v>0</v>
      </c>
      <c r="G1948" s="2">
        <f>Electricity!H1973</f>
        <v>0</v>
      </c>
      <c r="H1948" s="2">
        <f>Electricity!I1973</f>
        <v>0</v>
      </c>
      <c r="I1948" s="2">
        <f>Electricity!J1973</f>
        <v>0</v>
      </c>
    </row>
    <row r="1949" spans="2:9" x14ac:dyDescent="0.35">
      <c r="B1949" s="458" t="str">
        <f t="shared" si="31"/>
        <v>03/22/2019 03:00:00 PM</v>
      </c>
      <c r="C1949" s="458">
        <v>43546</v>
      </c>
      <c r="D1949" s="459">
        <v>0.62500000000000011</v>
      </c>
      <c r="E1949" s="2">
        <f>Electricity!F1974</f>
        <v>0</v>
      </c>
      <c r="F1949" s="2">
        <f>Electricity!G1974</f>
        <v>0</v>
      </c>
      <c r="G1949" s="2">
        <f>Electricity!H1974</f>
        <v>0</v>
      </c>
      <c r="H1949" s="2">
        <f>Electricity!I1974</f>
        <v>0</v>
      </c>
      <c r="I1949" s="2">
        <f>Electricity!J1974</f>
        <v>0</v>
      </c>
    </row>
    <row r="1950" spans="2:9" x14ac:dyDescent="0.35">
      <c r="B1950" s="458" t="str">
        <f t="shared" si="31"/>
        <v>03/22/2019 04:00:00 PM</v>
      </c>
      <c r="C1950" s="458">
        <v>43546</v>
      </c>
      <c r="D1950" s="459">
        <v>0.66666666666666674</v>
      </c>
      <c r="E1950" s="2">
        <f>Electricity!F1975</f>
        <v>0</v>
      </c>
      <c r="F1950" s="2">
        <f>Electricity!G1975</f>
        <v>0</v>
      </c>
      <c r="G1950" s="2">
        <f>Electricity!H1975</f>
        <v>0</v>
      </c>
      <c r="H1950" s="2">
        <f>Electricity!I1975</f>
        <v>0</v>
      </c>
      <c r="I1950" s="2">
        <f>Electricity!J1975</f>
        <v>0</v>
      </c>
    </row>
    <row r="1951" spans="2:9" x14ac:dyDescent="0.35">
      <c r="B1951" s="458" t="str">
        <f t="shared" si="31"/>
        <v>03/22/2019 05:00:00 PM</v>
      </c>
      <c r="C1951" s="458">
        <v>43546</v>
      </c>
      <c r="D1951" s="459">
        <v>0.70833333333333337</v>
      </c>
      <c r="E1951" s="2">
        <f>Electricity!F1976</f>
        <v>0</v>
      </c>
      <c r="F1951" s="2">
        <f>Electricity!G1976</f>
        <v>0</v>
      </c>
      <c r="G1951" s="2">
        <f>Electricity!H1976</f>
        <v>0</v>
      </c>
      <c r="H1951" s="2">
        <f>Electricity!I1976</f>
        <v>0</v>
      </c>
      <c r="I1951" s="2">
        <f>Electricity!J1976</f>
        <v>0</v>
      </c>
    </row>
    <row r="1952" spans="2:9" x14ac:dyDescent="0.35">
      <c r="B1952" s="458" t="str">
        <f t="shared" si="31"/>
        <v>03/22/2019 06:00:00 PM</v>
      </c>
      <c r="C1952" s="458">
        <v>43546</v>
      </c>
      <c r="D1952" s="459">
        <v>0.75000000000000011</v>
      </c>
      <c r="E1952" s="2">
        <f>Electricity!F1977</f>
        <v>0</v>
      </c>
      <c r="F1952" s="2">
        <f>Electricity!G1977</f>
        <v>0</v>
      </c>
      <c r="G1952" s="2">
        <f>Electricity!H1977</f>
        <v>0</v>
      </c>
      <c r="H1952" s="2">
        <f>Electricity!I1977</f>
        <v>0</v>
      </c>
      <c r="I1952" s="2">
        <f>Electricity!J1977</f>
        <v>0</v>
      </c>
    </row>
    <row r="1953" spans="2:9" x14ac:dyDescent="0.35">
      <c r="B1953" s="458" t="str">
        <f t="shared" si="31"/>
        <v>03/22/2019 07:00:00 PM</v>
      </c>
      <c r="C1953" s="458">
        <v>43546</v>
      </c>
      <c r="D1953" s="459">
        <v>0.79166666666666674</v>
      </c>
      <c r="E1953" s="2">
        <f>Electricity!F1978</f>
        <v>0</v>
      </c>
      <c r="F1953" s="2">
        <f>Electricity!G1978</f>
        <v>0</v>
      </c>
      <c r="G1953" s="2">
        <f>Electricity!H1978</f>
        <v>0</v>
      </c>
      <c r="H1953" s="2">
        <f>Electricity!I1978</f>
        <v>0</v>
      </c>
      <c r="I1953" s="2">
        <f>Electricity!J1978</f>
        <v>0</v>
      </c>
    </row>
    <row r="1954" spans="2:9" x14ac:dyDescent="0.35">
      <c r="B1954" s="458" t="str">
        <f t="shared" si="31"/>
        <v>03/22/2019 08:00:00 PM</v>
      </c>
      <c r="C1954" s="458">
        <v>43546</v>
      </c>
      <c r="D1954" s="459">
        <v>0.83333333333333337</v>
      </c>
      <c r="E1954" s="2">
        <f>Electricity!F1979</f>
        <v>0</v>
      </c>
      <c r="F1954" s="2">
        <f>Electricity!G1979</f>
        <v>0</v>
      </c>
      <c r="G1954" s="2">
        <f>Electricity!H1979</f>
        <v>0</v>
      </c>
      <c r="H1954" s="2">
        <f>Electricity!I1979</f>
        <v>0</v>
      </c>
      <c r="I1954" s="2">
        <f>Electricity!J1979</f>
        <v>0</v>
      </c>
    </row>
    <row r="1955" spans="2:9" x14ac:dyDescent="0.35">
      <c r="B1955" s="458" t="str">
        <f t="shared" si="31"/>
        <v>03/22/2019 09:00:00 PM</v>
      </c>
      <c r="C1955" s="458">
        <v>43546</v>
      </c>
      <c r="D1955" s="459">
        <v>0.87500000000000011</v>
      </c>
      <c r="E1955" s="2">
        <f>Electricity!F1980</f>
        <v>0</v>
      </c>
      <c r="F1955" s="2">
        <f>Electricity!G1980</f>
        <v>0</v>
      </c>
      <c r="G1955" s="2">
        <f>Electricity!H1980</f>
        <v>0</v>
      </c>
      <c r="H1955" s="2">
        <f>Electricity!I1980</f>
        <v>0</v>
      </c>
      <c r="I1955" s="2">
        <f>Electricity!J1980</f>
        <v>0</v>
      </c>
    </row>
    <row r="1956" spans="2:9" x14ac:dyDescent="0.35">
      <c r="B1956" s="458" t="str">
        <f t="shared" si="31"/>
        <v>03/22/2019 10:00:00 PM</v>
      </c>
      <c r="C1956" s="458">
        <v>43546</v>
      </c>
      <c r="D1956" s="459">
        <v>0.91666666666666674</v>
      </c>
      <c r="E1956" s="2">
        <f>Electricity!F1981</f>
        <v>0</v>
      </c>
      <c r="F1956" s="2">
        <f>Electricity!G1981</f>
        <v>0</v>
      </c>
      <c r="G1956" s="2">
        <f>Electricity!H1981</f>
        <v>0</v>
      </c>
      <c r="H1956" s="2">
        <f>Electricity!I1981</f>
        <v>0</v>
      </c>
      <c r="I1956" s="2">
        <f>Electricity!J1981</f>
        <v>0</v>
      </c>
    </row>
    <row r="1957" spans="2:9" x14ac:dyDescent="0.35">
      <c r="B1957" s="458" t="str">
        <f t="shared" si="31"/>
        <v>03/22/2019 11:00:00 PM</v>
      </c>
      <c r="C1957" s="458">
        <v>43546</v>
      </c>
      <c r="D1957" s="459">
        <v>0.95833333333333337</v>
      </c>
      <c r="E1957" s="2">
        <f>Electricity!F1982</f>
        <v>0</v>
      </c>
      <c r="F1957" s="2">
        <f>Electricity!G1982</f>
        <v>0</v>
      </c>
      <c r="G1957" s="2">
        <f>Electricity!H1982</f>
        <v>0</v>
      </c>
      <c r="H1957" s="2">
        <f>Electricity!I1982</f>
        <v>0</v>
      </c>
      <c r="I1957" s="2">
        <f>Electricity!J1982</f>
        <v>0</v>
      </c>
    </row>
    <row r="1958" spans="2:9" x14ac:dyDescent="0.35">
      <c r="B1958" s="458" t="str">
        <f t="shared" si="31"/>
        <v>03/23/2019 12:00:00 AM</v>
      </c>
      <c r="C1958" s="458">
        <v>43547</v>
      </c>
      <c r="D1958" s="459">
        <v>3.1225022567582528E-17</v>
      </c>
      <c r="E1958" s="2">
        <f>Electricity!F1983</f>
        <v>0</v>
      </c>
      <c r="F1958" s="2">
        <f>Electricity!G1983</f>
        <v>0</v>
      </c>
      <c r="G1958" s="2">
        <f>Electricity!H1983</f>
        <v>0</v>
      </c>
      <c r="H1958" s="2">
        <f>Electricity!I1983</f>
        <v>0</v>
      </c>
      <c r="I1958" s="2">
        <f>Electricity!J1983</f>
        <v>0</v>
      </c>
    </row>
    <row r="1959" spans="2:9" x14ac:dyDescent="0.35">
      <c r="B1959" s="458" t="str">
        <f t="shared" si="31"/>
        <v>03/23/2019 01:00:00 AM</v>
      </c>
      <c r="C1959" s="458">
        <v>43547</v>
      </c>
      <c r="D1959" s="459">
        <v>4.1666666666666699E-2</v>
      </c>
      <c r="E1959" s="2">
        <f>Electricity!F1984</f>
        <v>0</v>
      </c>
      <c r="F1959" s="2">
        <f>Electricity!G1984</f>
        <v>0</v>
      </c>
      <c r="G1959" s="2">
        <f>Electricity!H1984</f>
        <v>0</v>
      </c>
      <c r="H1959" s="2">
        <f>Electricity!I1984</f>
        <v>0</v>
      </c>
      <c r="I1959" s="2">
        <f>Electricity!J1984</f>
        <v>0</v>
      </c>
    </row>
    <row r="1960" spans="2:9" x14ac:dyDescent="0.35">
      <c r="B1960" s="458" t="str">
        <f t="shared" si="31"/>
        <v>03/23/2019 02:00:00 AM</v>
      </c>
      <c r="C1960" s="458">
        <v>43547</v>
      </c>
      <c r="D1960" s="459">
        <v>8.333333333333337E-2</v>
      </c>
      <c r="E1960" s="2">
        <f>Electricity!F1985</f>
        <v>0</v>
      </c>
      <c r="F1960" s="2">
        <f>Electricity!G1985</f>
        <v>0</v>
      </c>
      <c r="G1960" s="2">
        <f>Electricity!H1985</f>
        <v>0</v>
      </c>
      <c r="H1960" s="2">
        <f>Electricity!I1985</f>
        <v>0</v>
      </c>
      <c r="I1960" s="2">
        <f>Electricity!J1985</f>
        <v>0</v>
      </c>
    </row>
    <row r="1961" spans="2:9" x14ac:dyDescent="0.35">
      <c r="B1961" s="458" t="str">
        <f t="shared" si="31"/>
        <v>03/23/2019 03:00:00 AM</v>
      </c>
      <c r="C1961" s="458">
        <v>43547</v>
      </c>
      <c r="D1961" s="459">
        <v>0.12500000000000006</v>
      </c>
      <c r="E1961" s="2">
        <f>Electricity!F1986</f>
        <v>0</v>
      </c>
      <c r="F1961" s="2">
        <f>Electricity!G1986</f>
        <v>0</v>
      </c>
      <c r="G1961" s="2">
        <f>Electricity!H1986</f>
        <v>0</v>
      </c>
      <c r="H1961" s="2">
        <f>Electricity!I1986</f>
        <v>0</v>
      </c>
      <c r="I1961" s="2">
        <f>Electricity!J1986</f>
        <v>0</v>
      </c>
    </row>
    <row r="1962" spans="2:9" x14ac:dyDescent="0.35">
      <c r="B1962" s="458" t="str">
        <f t="shared" si="31"/>
        <v>03/23/2019 04:00:00 AM</v>
      </c>
      <c r="C1962" s="458">
        <v>43547</v>
      </c>
      <c r="D1962" s="459">
        <v>0.16666666666666669</v>
      </c>
      <c r="E1962" s="2">
        <f>Electricity!F1987</f>
        <v>0</v>
      </c>
      <c r="F1962" s="2">
        <f>Electricity!G1987</f>
        <v>0</v>
      </c>
      <c r="G1962" s="2">
        <f>Electricity!H1987</f>
        <v>0</v>
      </c>
      <c r="H1962" s="2">
        <f>Electricity!I1987</f>
        <v>0</v>
      </c>
      <c r="I1962" s="2">
        <f>Electricity!J1987</f>
        <v>0</v>
      </c>
    </row>
    <row r="1963" spans="2:9" x14ac:dyDescent="0.35">
      <c r="B1963" s="458" t="str">
        <f t="shared" si="31"/>
        <v>03/23/2019 05:00:00 AM</v>
      </c>
      <c r="C1963" s="458">
        <v>43547</v>
      </c>
      <c r="D1963" s="459">
        <v>0.20833333333333337</v>
      </c>
      <c r="E1963" s="2">
        <f>Electricity!F1988</f>
        <v>0</v>
      </c>
      <c r="F1963" s="2">
        <f>Electricity!G1988</f>
        <v>0</v>
      </c>
      <c r="G1963" s="2">
        <f>Electricity!H1988</f>
        <v>0</v>
      </c>
      <c r="H1963" s="2">
        <f>Electricity!I1988</f>
        <v>0</v>
      </c>
      <c r="I1963" s="2">
        <f>Electricity!J1988</f>
        <v>0</v>
      </c>
    </row>
    <row r="1964" spans="2:9" x14ac:dyDescent="0.35">
      <c r="B1964" s="458" t="str">
        <f t="shared" si="31"/>
        <v>03/23/2019 06:00:00 AM</v>
      </c>
      <c r="C1964" s="458">
        <v>43547</v>
      </c>
      <c r="D1964" s="459">
        <v>0.25</v>
      </c>
      <c r="E1964" s="2">
        <f>Electricity!F1989</f>
        <v>0</v>
      </c>
      <c r="F1964" s="2">
        <f>Electricity!G1989</f>
        <v>0</v>
      </c>
      <c r="G1964" s="2">
        <f>Electricity!H1989</f>
        <v>0</v>
      </c>
      <c r="H1964" s="2">
        <f>Electricity!I1989</f>
        <v>0</v>
      </c>
      <c r="I1964" s="2">
        <f>Electricity!J1989</f>
        <v>0</v>
      </c>
    </row>
    <row r="1965" spans="2:9" x14ac:dyDescent="0.35">
      <c r="B1965" s="458" t="str">
        <f t="shared" si="31"/>
        <v>03/23/2019 07:00:00 AM</v>
      </c>
      <c r="C1965" s="458">
        <v>43547</v>
      </c>
      <c r="D1965" s="459">
        <v>0.29166666666666669</v>
      </c>
      <c r="E1965" s="2">
        <f>Electricity!F1990</f>
        <v>0</v>
      </c>
      <c r="F1965" s="2">
        <f>Electricity!G1990</f>
        <v>0</v>
      </c>
      <c r="G1965" s="2">
        <f>Electricity!H1990</f>
        <v>0</v>
      </c>
      <c r="H1965" s="2">
        <f>Electricity!I1990</f>
        <v>0</v>
      </c>
      <c r="I1965" s="2">
        <f>Electricity!J1990</f>
        <v>0</v>
      </c>
    </row>
    <row r="1966" spans="2:9" x14ac:dyDescent="0.35">
      <c r="B1966" s="458" t="str">
        <f t="shared" si="31"/>
        <v>03/23/2019 08:00:00 AM</v>
      </c>
      <c r="C1966" s="458">
        <v>43547</v>
      </c>
      <c r="D1966" s="459">
        <v>0.33333333333333337</v>
      </c>
      <c r="E1966" s="2">
        <f>Electricity!F1991</f>
        <v>0</v>
      </c>
      <c r="F1966" s="2">
        <f>Electricity!G1991</f>
        <v>0</v>
      </c>
      <c r="G1966" s="2">
        <f>Electricity!H1991</f>
        <v>0</v>
      </c>
      <c r="H1966" s="2">
        <f>Electricity!I1991</f>
        <v>0</v>
      </c>
      <c r="I1966" s="2">
        <f>Electricity!J1991</f>
        <v>0</v>
      </c>
    </row>
    <row r="1967" spans="2:9" x14ac:dyDescent="0.35">
      <c r="B1967" s="458" t="str">
        <f t="shared" si="31"/>
        <v>03/23/2019 09:00:00 AM</v>
      </c>
      <c r="C1967" s="458">
        <v>43547</v>
      </c>
      <c r="D1967" s="459">
        <v>0.375</v>
      </c>
      <c r="E1967" s="2">
        <f>Electricity!F1992</f>
        <v>0</v>
      </c>
      <c r="F1967" s="2">
        <f>Electricity!G1992</f>
        <v>0</v>
      </c>
      <c r="G1967" s="2">
        <f>Electricity!H1992</f>
        <v>0</v>
      </c>
      <c r="H1967" s="2">
        <f>Electricity!I1992</f>
        <v>0</v>
      </c>
      <c r="I1967" s="2">
        <f>Electricity!J1992</f>
        <v>0</v>
      </c>
    </row>
    <row r="1968" spans="2:9" x14ac:dyDescent="0.35">
      <c r="B1968" s="458" t="str">
        <f t="shared" si="31"/>
        <v>03/23/2019 10:00:00 AM</v>
      </c>
      <c r="C1968" s="458">
        <v>43547</v>
      </c>
      <c r="D1968" s="459">
        <v>0.41666666666666669</v>
      </c>
      <c r="E1968" s="2">
        <f>Electricity!F1993</f>
        <v>0</v>
      </c>
      <c r="F1968" s="2">
        <f>Electricity!G1993</f>
        <v>0</v>
      </c>
      <c r="G1968" s="2">
        <f>Electricity!H1993</f>
        <v>0</v>
      </c>
      <c r="H1968" s="2">
        <f>Electricity!I1993</f>
        <v>0</v>
      </c>
      <c r="I1968" s="2">
        <f>Electricity!J1993</f>
        <v>0</v>
      </c>
    </row>
    <row r="1969" spans="2:9" x14ac:dyDescent="0.35">
      <c r="B1969" s="458" t="str">
        <f t="shared" si="31"/>
        <v>03/23/2019 11:00:00 AM</v>
      </c>
      <c r="C1969" s="458">
        <v>43547</v>
      </c>
      <c r="D1969" s="459">
        <v>0.45833333333333337</v>
      </c>
      <c r="E1969" s="2">
        <f>Electricity!F1994</f>
        <v>0</v>
      </c>
      <c r="F1969" s="2">
        <f>Electricity!G1994</f>
        <v>0</v>
      </c>
      <c r="G1969" s="2">
        <f>Electricity!H1994</f>
        <v>0</v>
      </c>
      <c r="H1969" s="2">
        <f>Electricity!I1994</f>
        <v>0</v>
      </c>
      <c r="I1969" s="2">
        <f>Electricity!J1994</f>
        <v>0</v>
      </c>
    </row>
    <row r="1970" spans="2:9" x14ac:dyDescent="0.35">
      <c r="B1970" s="458" t="str">
        <f t="shared" si="31"/>
        <v>03/23/2019 12:00:00 PM</v>
      </c>
      <c r="C1970" s="458">
        <v>43547</v>
      </c>
      <c r="D1970" s="459">
        <v>0.50000000000000011</v>
      </c>
      <c r="E1970" s="2">
        <f>Electricity!F1995</f>
        <v>0</v>
      </c>
      <c r="F1970" s="2">
        <f>Electricity!G1995</f>
        <v>0</v>
      </c>
      <c r="G1970" s="2">
        <f>Electricity!H1995</f>
        <v>0</v>
      </c>
      <c r="H1970" s="2">
        <f>Electricity!I1995</f>
        <v>0</v>
      </c>
      <c r="I1970" s="2">
        <f>Electricity!J1995</f>
        <v>0</v>
      </c>
    </row>
    <row r="1971" spans="2:9" x14ac:dyDescent="0.35">
      <c r="B1971" s="458" t="str">
        <f t="shared" si="31"/>
        <v>03/23/2019 01:00:00 PM</v>
      </c>
      <c r="C1971" s="458">
        <v>43547</v>
      </c>
      <c r="D1971" s="459">
        <v>0.54166666666666674</v>
      </c>
      <c r="E1971" s="2">
        <f>Electricity!F1996</f>
        <v>0</v>
      </c>
      <c r="F1971" s="2">
        <f>Electricity!G1996</f>
        <v>0</v>
      </c>
      <c r="G1971" s="2">
        <f>Electricity!H1996</f>
        <v>0</v>
      </c>
      <c r="H1971" s="2">
        <f>Electricity!I1996</f>
        <v>0</v>
      </c>
      <c r="I1971" s="2">
        <f>Electricity!J1996</f>
        <v>0</v>
      </c>
    </row>
    <row r="1972" spans="2:9" x14ac:dyDescent="0.35">
      <c r="B1972" s="458" t="str">
        <f t="shared" si="31"/>
        <v>03/23/2019 02:00:00 PM</v>
      </c>
      <c r="C1972" s="458">
        <v>43547</v>
      </c>
      <c r="D1972" s="459">
        <v>0.58333333333333337</v>
      </c>
      <c r="E1972" s="2">
        <f>Electricity!F1997</f>
        <v>0</v>
      </c>
      <c r="F1972" s="2">
        <f>Electricity!G1997</f>
        <v>0</v>
      </c>
      <c r="G1972" s="2">
        <f>Electricity!H1997</f>
        <v>0</v>
      </c>
      <c r="H1972" s="2">
        <f>Electricity!I1997</f>
        <v>0</v>
      </c>
      <c r="I1972" s="2">
        <f>Electricity!J1997</f>
        <v>0</v>
      </c>
    </row>
    <row r="1973" spans="2:9" x14ac:dyDescent="0.35">
      <c r="B1973" s="458" t="str">
        <f t="shared" si="31"/>
        <v>03/23/2019 03:00:00 PM</v>
      </c>
      <c r="C1973" s="458">
        <v>43547</v>
      </c>
      <c r="D1973" s="459">
        <v>0.62500000000000011</v>
      </c>
      <c r="E1973" s="2">
        <f>Electricity!F1998</f>
        <v>0</v>
      </c>
      <c r="F1973" s="2">
        <f>Electricity!G1998</f>
        <v>0</v>
      </c>
      <c r="G1973" s="2">
        <f>Electricity!H1998</f>
        <v>0</v>
      </c>
      <c r="H1973" s="2">
        <f>Electricity!I1998</f>
        <v>0</v>
      </c>
      <c r="I1973" s="2">
        <f>Electricity!J1998</f>
        <v>0</v>
      </c>
    </row>
    <row r="1974" spans="2:9" x14ac:dyDescent="0.35">
      <c r="B1974" s="458" t="str">
        <f t="shared" si="31"/>
        <v>03/23/2019 04:00:00 PM</v>
      </c>
      <c r="C1974" s="458">
        <v>43547</v>
      </c>
      <c r="D1974" s="459">
        <v>0.66666666666666674</v>
      </c>
      <c r="E1974" s="2">
        <f>Electricity!F1999</f>
        <v>0</v>
      </c>
      <c r="F1974" s="2">
        <f>Electricity!G1999</f>
        <v>0</v>
      </c>
      <c r="G1974" s="2">
        <f>Electricity!H1999</f>
        <v>0</v>
      </c>
      <c r="H1974" s="2">
        <f>Electricity!I1999</f>
        <v>0</v>
      </c>
      <c r="I1974" s="2">
        <f>Electricity!J1999</f>
        <v>0</v>
      </c>
    </row>
    <row r="1975" spans="2:9" x14ac:dyDescent="0.35">
      <c r="B1975" s="458" t="str">
        <f t="shared" si="31"/>
        <v>03/23/2019 05:00:00 PM</v>
      </c>
      <c r="C1975" s="458">
        <v>43547</v>
      </c>
      <c r="D1975" s="459">
        <v>0.70833333333333337</v>
      </c>
      <c r="E1975" s="2">
        <f>Electricity!F2000</f>
        <v>0</v>
      </c>
      <c r="F1975" s="2">
        <f>Electricity!G2000</f>
        <v>0</v>
      </c>
      <c r="G1975" s="2">
        <f>Electricity!H2000</f>
        <v>0</v>
      </c>
      <c r="H1975" s="2">
        <f>Electricity!I2000</f>
        <v>0</v>
      </c>
      <c r="I1975" s="2">
        <f>Electricity!J2000</f>
        <v>0</v>
      </c>
    </row>
    <row r="1976" spans="2:9" x14ac:dyDescent="0.35">
      <c r="B1976" s="458" t="str">
        <f t="shared" si="31"/>
        <v>03/23/2019 06:00:00 PM</v>
      </c>
      <c r="C1976" s="458">
        <v>43547</v>
      </c>
      <c r="D1976" s="459">
        <v>0.75000000000000011</v>
      </c>
      <c r="E1976" s="2">
        <f>Electricity!F2001</f>
        <v>0</v>
      </c>
      <c r="F1976" s="2">
        <f>Electricity!G2001</f>
        <v>0</v>
      </c>
      <c r="G1976" s="2">
        <f>Electricity!H2001</f>
        <v>0</v>
      </c>
      <c r="H1976" s="2">
        <f>Electricity!I2001</f>
        <v>0</v>
      </c>
      <c r="I1976" s="2">
        <f>Electricity!J2001</f>
        <v>0</v>
      </c>
    </row>
    <row r="1977" spans="2:9" x14ac:dyDescent="0.35">
      <c r="B1977" s="458" t="str">
        <f t="shared" si="31"/>
        <v>03/23/2019 07:00:00 PM</v>
      </c>
      <c r="C1977" s="458">
        <v>43547</v>
      </c>
      <c r="D1977" s="459">
        <v>0.79166666666666674</v>
      </c>
      <c r="E1977" s="2">
        <f>Electricity!F2002</f>
        <v>0</v>
      </c>
      <c r="F1977" s="2">
        <f>Electricity!G2002</f>
        <v>0</v>
      </c>
      <c r="G1977" s="2">
        <f>Electricity!H2002</f>
        <v>0</v>
      </c>
      <c r="H1977" s="2">
        <f>Electricity!I2002</f>
        <v>0</v>
      </c>
      <c r="I1977" s="2">
        <f>Electricity!J2002</f>
        <v>0</v>
      </c>
    </row>
    <row r="1978" spans="2:9" x14ac:dyDescent="0.35">
      <c r="B1978" s="458" t="str">
        <f t="shared" si="31"/>
        <v>03/23/2019 08:00:00 PM</v>
      </c>
      <c r="C1978" s="458">
        <v>43547</v>
      </c>
      <c r="D1978" s="459">
        <v>0.83333333333333337</v>
      </c>
      <c r="E1978" s="2">
        <f>Electricity!F2003</f>
        <v>0</v>
      </c>
      <c r="F1978" s="2">
        <f>Electricity!G2003</f>
        <v>0</v>
      </c>
      <c r="G1978" s="2">
        <f>Electricity!H2003</f>
        <v>0</v>
      </c>
      <c r="H1978" s="2">
        <f>Electricity!I2003</f>
        <v>0</v>
      </c>
      <c r="I1978" s="2">
        <f>Electricity!J2003</f>
        <v>0</v>
      </c>
    </row>
    <row r="1979" spans="2:9" x14ac:dyDescent="0.35">
      <c r="B1979" s="458" t="str">
        <f t="shared" si="31"/>
        <v>03/23/2019 09:00:00 PM</v>
      </c>
      <c r="C1979" s="458">
        <v>43547</v>
      </c>
      <c r="D1979" s="459">
        <v>0.87500000000000011</v>
      </c>
      <c r="E1979" s="2">
        <f>Electricity!F2004</f>
        <v>0</v>
      </c>
      <c r="F1979" s="2">
        <f>Electricity!G2004</f>
        <v>0</v>
      </c>
      <c r="G1979" s="2">
        <f>Electricity!H2004</f>
        <v>0</v>
      </c>
      <c r="H1979" s="2">
        <f>Electricity!I2004</f>
        <v>0</v>
      </c>
      <c r="I1979" s="2">
        <f>Electricity!J2004</f>
        <v>0</v>
      </c>
    </row>
    <row r="1980" spans="2:9" x14ac:dyDescent="0.35">
      <c r="B1980" s="458" t="str">
        <f t="shared" si="31"/>
        <v>03/23/2019 10:00:00 PM</v>
      </c>
      <c r="C1980" s="458">
        <v>43547</v>
      </c>
      <c r="D1980" s="459">
        <v>0.91666666666666674</v>
      </c>
      <c r="E1980" s="2">
        <f>Electricity!F2005</f>
        <v>0</v>
      </c>
      <c r="F1980" s="2">
        <f>Electricity!G2005</f>
        <v>0</v>
      </c>
      <c r="G1980" s="2">
        <f>Electricity!H2005</f>
        <v>0</v>
      </c>
      <c r="H1980" s="2">
        <f>Electricity!I2005</f>
        <v>0</v>
      </c>
      <c r="I1980" s="2">
        <f>Electricity!J2005</f>
        <v>0</v>
      </c>
    </row>
    <row r="1981" spans="2:9" x14ac:dyDescent="0.35">
      <c r="B1981" s="458" t="str">
        <f t="shared" si="31"/>
        <v>03/23/2019 11:00:00 PM</v>
      </c>
      <c r="C1981" s="458">
        <v>43547</v>
      </c>
      <c r="D1981" s="459">
        <v>0.95833333333333337</v>
      </c>
      <c r="E1981" s="2">
        <f>Electricity!F2006</f>
        <v>0</v>
      </c>
      <c r="F1981" s="2">
        <f>Electricity!G2006</f>
        <v>0</v>
      </c>
      <c r="G1981" s="2">
        <f>Electricity!H2006</f>
        <v>0</v>
      </c>
      <c r="H1981" s="2">
        <f>Electricity!I2006</f>
        <v>0</v>
      </c>
      <c r="I1981" s="2">
        <f>Electricity!J2006</f>
        <v>0</v>
      </c>
    </row>
    <row r="1982" spans="2:9" x14ac:dyDescent="0.35">
      <c r="B1982" s="458" t="str">
        <f t="shared" si="31"/>
        <v>03/24/2019 12:00:00 AM</v>
      </c>
      <c r="C1982" s="458">
        <v>43548</v>
      </c>
      <c r="D1982" s="459">
        <v>3.1225022567582528E-17</v>
      </c>
      <c r="E1982" s="2">
        <f>Electricity!F2007</f>
        <v>0</v>
      </c>
      <c r="F1982" s="2">
        <f>Electricity!G2007</f>
        <v>0</v>
      </c>
      <c r="G1982" s="2">
        <f>Electricity!H2007</f>
        <v>0</v>
      </c>
      <c r="H1982" s="2">
        <f>Electricity!I2007</f>
        <v>0</v>
      </c>
      <c r="I1982" s="2">
        <f>Electricity!J2007</f>
        <v>0</v>
      </c>
    </row>
    <row r="1983" spans="2:9" x14ac:dyDescent="0.35">
      <c r="B1983" s="458" t="str">
        <f t="shared" si="31"/>
        <v>03/24/2019 01:00:00 AM</v>
      </c>
      <c r="C1983" s="458">
        <v>43548</v>
      </c>
      <c r="D1983" s="459">
        <v>4.1666666666666699E-2</v>
      </c>
      <c r="E1983" s="2">
        <f>Electricity!F2008</f>
        <v>0</v>
      </c>
      <c r="F1983" s="2">
        <f>Electricity!G2008</f>
        <v>0</v>
      </c>
      <c r="G1983" s="2">
        <f>Electricity!H2008</f>
        <v>0</v>
      </c>
      <c r="H1983" s="2">
        <f>Electricity!I2008</f>
        <v>0</v>
      </c>
      <c r="I1983" s="2">
        <f>Electricity!J2008</f>
        <v>0</v>
      </c>
    </row>
    <row r="1984" spans="2:9" x14ac:dyDescent="0.35">
      <c r="B1984" s="458" t="str">
        <f t="shared" si="31"/>
        <v>03/24/2019 02:00:00 AM</v>
      </c>
      <c r="C1984" s="458">
        <v>43548</v>
      </c>
      <c r="D1984" s="459">
        <v>8.333333333333337E-2</v>
      </c>
      <c r="E1984" s="2">
        <f>Electricity!F2009</f>
        <v>0</v>
      </c>
      <c r="F1984" s="2">
        <f>Electricity!G2009</f>
        <v>0</v>
      </c>
      <c r="G1984" s="2">
        <f>Electricity!H2009</f>
        <v>0</v>
      </c>
      <c r="H1984" s="2">
        <f>Electricity!I2009</f>
        <v>0</v>
      </c>
      <c r="I1984" s="2">
        <f>Electricity!J2009</f>
        <v>0</v>
      </c>
    </row>
    <row r="1985" spans="2:9" x14ac:dyDescent="0.35">
      <c r="B1985" s="458" t="str">
        <f t="shared" si="31"/>
        <v>03/24/2019 03:00:00 AM</v>
      </c>
      <c r="C1985" s="458">
        <v>43548</v>
      </c>
      <c r="D1985" s="459">
        <v>0.12500000000000006</v>
      </c>
      <c r="E1985" s="2">
        <f>Electricity!F2010</f>
        <v>0</v>
      </c>
      <c r="F1985" s="2">
        <f>Electricity!G2010</f>
        <v>0</v>
      </c>
      <c r="G1985" s="2">
        <f>Electricity!H2010</f>
        <v>0</v>
      </c>
      <c r="H1985" s="2">
        <f>Electricity!I2010</f>
        <v>0</v>
      </c>
      <c r="I1985" s="2">
        <f>Electricity!J2010</f>
        <v>0</v>
      </c>
    </row>
    <row r="1986" spans="2:9" x14ac:dyDescent="0.35">
      <c r="B1986" s="458" t="str">
        <f t="shared" si="31"/>
        <v>03/24/2019 04:00:00 AM</v>
      </c>
      <c r="C1986" s="458">
        <v>43548</v>
      </c>
      <c r="D1986" s="459">
        <v>0.16666666666666669</v>
      </c>
      <c r="E1986" s="2">
        <f>Electricity!F2011</f>
        <v>0</v>
      </c>
      <c r="F1986" s="2">
        <f>Electricity!G2011</f>
        <v>0</v>
      </c>
      <c r="G1986" s="2">
        <f>Electricity!H2011</f>
        <v>0</v>
      </c>
      <c r="H1986" s="2">
        <f>Electricity!I2011</f>
        <v>0</v>
      </c>
      <c r="I1986" s="2">
        <f>Electricity!J2011</f>
        <v>0</v>
      </c>
    </row>
    <row r="1987" spans="2:9" x14ac:dyDescent="0.35">
      <c r="B1987" s="458" t="str">
        <f t="shared" si="31"/>
        <v>03/24/2019 05:00:00 AM</v>
      </c>
      <c r="C1987" s="458">
        <v>43548</v>
      </c>
      <c r="D1987" s="459">
        <v>0.20833333333333337</v>
      </c>
      <c r="E1987" s="2">
        <f>Electricity!F2012</f>
        <v>0</v>
      </c>
      <c r="F1987" s="2">
        <f>Electricity!G2012</f>
        <v>0</v>
      </c>
      <c r="G1987" s="2">
        <f>Electricity!H2012</f>
        <v>0</v>
      </c>
      <c r="H1987" s="2">
        <f>Electricity!I2012</f>
        <v>0</v>
      </c>
      <c r="I1987" s="2">
        <f>Electricity!J2012</f>
        <v>0</v>
      </c>
    </row>
    <row r="1988" spans="2:9" x14ac:dyDescent="0.35">
      <c r="B1988" s="458" t="str">
        <f t="shared" si="31"/>
        <v>03/24/2019 06:00:00 AM</v>
      </c>
      <c r="C1988" s="458">
        <v>43548</v>
      </c>
      <c r="D1988" s="459">
        <v>0.25</v>
      </c>
      <c r="E1988" s="2">
        <f>Electricity!F2013</f>
        <v>0</v>
      </c>
      <c r="F1988" s="2">
        <f>Electricity!G2013</f>
        <v>0</v>
      </c>
      <c r="G1988" s="2">
        <f>Electricity!H2013</f>
        <v>0</v>
      </c>
      <c r="H1988" s="2">
        <f>Electricity!I2013</f>
        <v>0</v>
      </c>
      <c r="I1988" s="2">
        <f>Electricity!J2013</f>
        <v>0</v>
      </c>
    </row>
    <row r="1989" spans="2:9" x14ac:dyDescent="0.35">
      <c r="B1989" s="458" t="str">
        <f t="shared" si="31"/>
        <v>03/24/2019 07:00:00 AM</v>
      </c>
      <c r="C1989" s="458">
        <v>43548</v>
      </c>
      <c r="D1989" s="459">
        <v>0.29166666666666669</v>
      </c>
      <c r="E1989" s="2">
        <f>Electricity!F2014</f>
        <v>0</v>
      </c>
      <c r="F1989" s="2">
        <f>Electricity!G2014</f>
        <v>0</v>
      </c>
      <c r="G1989" s="2">
        <f>Electricity!H2014</f>
        <v>0</v>
      </c>
      <c r="H1989" s="2">
        <f>Electricity!I2014</f>
        <v>0</v>
      </c>
      <c r="I1989" s="2">
        <f>Electricity!J2014</f>
        <v>0</v>
      </c>
    </row>
    <row r="1990" spans="2:9" x14ac:dyDescent="0.35">
      <c r="B1990" s="458" t="str">
        <f t="shared" si="31"/>
        <v>03/24/2019 08:00:00 AM</v>
      </c>
      <c r="C1990" s="458">
        <v>43548</v>
      </c>
      <c r="D1990" s="459">
        <v>0.33333333333333337</v>
      </c>
      <c r="E1990" s="2">
        <f>Electricity!F2015</f>
        <v>0</v>
      </c>
      <c r="F1990" s="2">
        <f>Electricity!G2015</f>
        <v>0</v>
      </c>
      <c r="G1990" s="2">
        <f>Electricity!H2015</f>
        <v>0</v>
      </c>
      <c r="H1990" s="2">
        <f>Electricity!I2015</f>
        <v>0</v>
      </c>
      <c r="I1990" s="2">
        <f>Electricity!J2015</f>
        <v>0</v>
      </c>
    </row>
    <row r="1991" spans="2:9" x14ac:dyDescent="0.35">
      <c r="B1991" s="458" t="str">
        <f t="shared" si="31"/>
        <v>03/24/2019 09:00:00 AM</v>
      </c>
      <c r="C1991" s="458">
        <v>43548</v>
      </c>
      <c r="D1991" s="459">
        <v>0.375</v>
      </c>
      <c r="E1991" s="2">
        <f>Electricity!F2016</f>
        <v>0</v>
      </c>
      <c r="F1991" s="2">
        <f>Electricity!G2016</f>
        <v>0</v>
      </c>
      <c r="G1991" s="2">
        <f>Electricity!H2016</f>
        <v>0</v>
      </c>
      <c r="H1991" s="2">
        <f>Electricity!I2016</f>
        <v>0</v>
      </c>
      <c r="I1991" s="2">
        <f>Electricity!J2016</f>
        <v>0</v>
      </c>
    </row>
    <row r="1992" spans="2:9" x14ac:dyDescent="0.35">
      <c r="B1992" s="458" t="str">
        <f t="shared" si="31"/>
        <v>03/24/2019 10:00:00 AM</v>
      </c>
      <c r="C1992" s="458">
        <v>43548</v>
      </c>
      <c r="D1992" s="459">
        <v>0.41666666666666669</v>
      </c>
      <c r="E1992" s="2">
        <f>Electricity!F2017</f>
        <v>0</v>
      </c>
      <c r="F1992" s="2">
        <f>Electricity!G2017</f>
        <v>0</v>
      </c>
      <c r="G1992" s="2">
        <f>Electricity!H2017</f>
        <v>0</v>
      </c>
      <c r="H1992" s="2">
        <f>Electricity!I2017</f>
        <v>0</v>
      </c>
      <c r="I1992" s="2">
        <f>Electricity!J2017</f>
        <v>0</v>
      </c>
    </row>
    <row r="1993" spans="2:9" x14ac:dyDescent="0.35">
      <c r="B1993" s="458" t="str">
        <f t="shared" si="31"/>
        <v>03/24/2019 11:00:00 AM</v>
      </c>
      <c r="C1993" s="458">
        <v>43548</v>
      </c>
      <c r="D1993" s="459">
        <v>0.45833333333333337</v>
      </c>
      <c r="E1993" s="2">
        <f>Electricity!F2018</f>
        <v>0</v>
      </c>
      <c r="F1993" s="2">
        <f>Electricity!G2018</f>
        <v>0</v>
      </c>
      <c r="G1993" s="2">
        <f>Electricity!H2018</f>
        <v>0</v>
      </c>
      <c r="H1993" s="2">
        <f>Electricity!I2018</f>
        <v>0</v>
      </c>
      <c r="I1993" s="2">
        <f>Electricity!J2018</f>
        <v>0</v>
      </c>
    </row>
    <row r="1994" spans="2:9" x14ac:dyDescent="0.35">
      <c r="B1994" s="458" t="str">
        <f t="shared" si="31"/>
        <v>03/24/2019 12:00:00 PM</v>
      </c>
      <c r="C1994" s="458">
        <v>43548</v>
      </c>
      <c r="D1994" s="459">
        <v>0.50000000000000011</v>
      </c>
      <c r="E1994" s="2">
        <f>Electricity!F2019</f>
        <v>0</v>
      </c>
      <c r="F1994" s="2">
        <f>Electricity!G2019</f>
        <v>0</v>
      </c>
      <c r="G1994" s="2">
        <f>Electricity!H2019</f>
        <v>0</v>
      </c>
      <c r="H1994" s="2">
        <f>Electricity!I2019</f>
        <v>0</v>
      </c>
      <c r="I1994" s="2">
        <f>Electricity!J2019</f>
        <v>0</v>
      </c>
    </row>
    <row r="1995" spans="2:9" x14ac:dyDescent="0.35">
      <c r="B1995" s="458" t="str">
        <f t="shared" si="31"/>
        <v>03/24/2019 01:00:00 PM</v>
      </c>
      <c r="C1995" s="458">
        <v>43548</v>
      </c>
      <c r="D1995" s="459">
        <v>0.54166666666666674</v>
      </c>
      <c r="E1995" s="2">
        <f>Electricity!F2020</f>
        <v>0</v>
      </c>
      <c r="F1995" s="2">
        <f>Electricity!G2020</f>
        <v>0</v>
      </c>
      <c r="G1995" s="2">
        <f>Electricity!H2020</f>
        <v>0</v>
      </c>
      <c r="H1995" s="2">
        <f>Electricity!I2020</f>
        <v>0</v>
      </c>
      <c r="I1995" s="2">
        <f>Electricity!J2020</f>
        <v>0</v>
      </c>
    </row>
    <row r="1996" spans="2:9" x14ac:dyDescent="0.35">
      <c r="B1996" s="458" t="str">
        <f t="shared" si="31"/>
        <v>03/24/2019 02:00:00 PM</v>
      </c>
      <c r="C1996" s="458">
        <v>43548</v>
      </c>
      <c r="D1996" s="459">
        <v>0.58333333333333337</v>
      </c>
      <c r="E1996" s="2">
        <f>Electricity!F2021</f>
        <v>0</v>
      </c>
      <c r="F1996" s="2">
        <f>Electricity!G2021</f>
        <v>0</v>
      </c>
      <c r="G1996" s="2">
        <f>Electricity!H2021</f>
        <v>0</v>
      </c>
      <c r="H1996" s="2">
        <f>Electricity!I2021</f>
        <v>0</v>
      </c>
      <c r="I1996" s="2">
        <f>Electricity!J2021</f>
        <v>0</v>
      </c>
    </row>
    <row r="1997" spans="2:9" x14ac:dyDescent="0.35">
      <c r="B1997" s="458" t="str">
        <f t="shared" si="31"/>
        <v>03/24/2019 03:00:00 PM</v>
      </c>
      <c r="C1997" s="458">
        <v>43548</v>
      </c>
      <c r="D1997" s="459">
        <v>0.62500000000000011</v>
      </c>
      <c r="E1997" s="2">
        <f>Electricity!F2022</f>
        <v>0</v>
      </c>
      <c r="F1997" s="2">
        <f>Electricity!G2022</f>
        <v>0</v>
      </c>
      <c r="G1997" s="2">
        <f>Electricity!H2022</f>
        <v>0</v>
      </c>
      <c r="H1997" s="2">
        <f>Electricity!I2022</f>
        <v>0</v>
      </c>
      <c r="I1997" s="2">
        <f>Electricity!J2022</f>
        <v>0</v>
      </c>
    </row>
    <row r="1998" spans="2:9" x14ac:dyDescent="0.35">
      <c r="B1998" s="458" t="str">
        <f t="shared" si="31"/>
        <v>03/24/2019 04:00:00 PM</v>
      </c>
      <c r="C1998" s="458">
        <v>43548</v>
      </c>
      <c r="D1998" s="459">
        <v>0.66666666666666674</v>
      </c>
      <c r="E1998" s="2">
        <f>Electricity!F2023</f>
        <v>0</v>
      </c>
      <c r="F1998" s="2">
        <f>Electricity!G2023</f>
        <v>0</v>
      </c>
      <c r="G1998" s="2">
        <f>Electricity!H2023</f>
        <v>0</v>
      </c>
      <c r="H1998" s="2">
        <f>Electricity!I2023</f>
        <v>0</v>
      </c>
      <c r="I1998" s="2">
        <f>Electricity!J2023</f>
        <v>0</v>
      </c>
    </row>
    <row r="1999" spans="2:9" x14ac:dyDescent="0.35">
      <c r="B1999" s="458" t="str">
        <f t="shared" ref="B1999:B2062" si="32">CONCATENATE(TEXT(C1999,"mm/dd/yyyy")," ",TEXT(D1999,"hh:mm:ss AM/PM"))</f>
        <v>03/24/2019 05:00:00 PM</v>
      </c>
      <c r="C1999" s="458">
        <v>43548</v>
      </c>
      <c r="D1999" s="459">
        <v>0.70833333333333337</v>
      </c>
      <c r="E1999" s="2">
        <f>Electricity!F2024</f>
        <v>0</v>
      </c>
      <c r="F1999" s="2">
        <f>Electricity!G2024</f>
        <v>0</v>
      </c>
      <c r="G1999" s="2">
        <f>Electricity!H2024</f>
        <v>0</v>
      </c>
      <c r="H1999" s="2">
        <f>Electricity!I2024</f>
        <v>0</v>
      </c>
      <c r="I1999" s="2">
        <f>Electricity!J2024</f>
        <v>0</v>
      </c>
    </row>
    <row r="2000" spans="2:9" x14ac:dyDescent="0.35">
      <c r="B2000" s="458" t="str">
        <f t="shared" si="32"/>
        <v>03/24/2019 06:00:00 PM</v>
      </c>
      <c r="C2000" s="458">
        <v>43548</v>
      </c>
      <c r="D2000" s="459">
        <v>0.75000000000000011</v>
      </c>
      <c r="E2000" s="2">
        <f>Electricity!F2025</f>
        <v>0</v>
      </c>
      <c r="F2000" s="2">
        <f>Electricity!G2025</f>
        <v>0</v>
      </c>
      <c r="G2000" s="2">
        <f>Electricity!H2025</f>
        <v>0</v>
      </c>
      <c r="H2000" s="2">
        <f>Electricity!I2025</f>
        <v>0</v>
      </c>
      <c r="I2000" s="2">
        <f>Electricity!J2025</f>
        <v>0</v>
      </c>
    </row>
    <row r="2001" spans="2:9" x14ac:dyDescent="0.35">
      <c r="B2001" s="458" t="str">
        <f t="shared" si="32"/>
        <v>03/24/2019 07:00:00 PM</v>
      </c>
      <c r="C2001" s="458">
        <v>43548</v>
      </c>
      <c r="D2001" s="459">
        <v>0.79166666666666674</v>
      </c>
      <c r="E2001" s="2">
        <f>Electricity!F2026</f>
        <v>0</v>
      </c>
      <c r="F2001" s="2">
        <f>Electricity!G2026</f>
        <v>0</v>
      </c>
      <c r="G2001" s="2">
        <f>Electricity!H2026</f>
        <v>0</v>
      </c>
      <c r="H2001" s="2">
        <f>Electricity!I2026</f>
        <v>0</v>
      </c>
      <c r="I2001" s="2">
        <f>Electricity!J2026</f>
        <v>0</v>
      </c>
    </row>
    <row r="2002" spans="2:9" x14ac:dyDescent="0.35">
      <c r="B2002" s="458" t="str">
        <f t="shared" si="32"/>
        <v>03/24/2019 08:00:00 PM</v>
      </c>
      <c r="C2002" s="458">
        <v>43548</v>
      </c>
      <c r="D2002" s="459">
        <v>0.83333333333333337</v>
      </c>
      <c r="E2002" s="2">
        <f>Electricity!F2027</f>
        <v>0</v>
      </c>
      <c r="F2002" s="2">
        <f>Electricity!G2027</f>
        <v>0</v>
      </c>
      <c r="G2002" s="2">
        <f>Electricity!H2027</f>
        <v>0</v>
      </c>
      <c r="H2002" s="2">
        <f>Electricity!I2027</f>
        <v>0</v>
      </c>
      <c r="I2002" s="2">
        <f>Electricity!J2027</f>
        <v>0</v>
      </c>
    </row>
    <row r="2003" spans="2:9" x14ac:dyDescent="0.35">
      <c r="B2003" s="458" t="str">
        <f t="shared" si="32"/>
        <v>03/24/2019 09:00:00 PM</v>
      </c>
      <c r="C2003" s="458">
        <v>43548</v>
      </c>
      <c r="D2003" s="459">
        <v>0.87500000000000011</v>
      </c>
      <c r="E2003" s="2">
        <f>Electricity!F2028</f>
        <v>0</v>
      </c>
      <c r="F2003" s="2">
        <f>Electricity!G2028</f>
        <v>0</v>
      </c>
      <c r="G2003" s="2">
        <f>Electricity!H2028</f>
        <v>0</v>
      </c>
      <c r="H2003" s="2">
        <f>Electricity!I2028</f>
        <v>0</v>
      </c>
      <c r="I2003" s="2">
        <f>Electricity!J2028</f>
        <v>0</v>
      </c>
    </row>
    <row r="2004" spans="2:9" x14ac:dyDescent="0.35">
      <c r="B2004" s="458" t="str">
        <f t="shared" si="32"/>
        <v>03/24/2019 10:00:00 PM</v>
      </c>
      <c r="C2004" s="458">
        <v>43548</v>
      </c>
      <c r="D2004" s="459">
        <v>0.91666666666666674</v>
      </c>
      <c r="E2004" s="2">
        <f>Electricity!F2029</f>
        <v>0</v>
      </c>
      <c r="F2004" s="2">
        <f>Electricity!G2029</f>
        <v>0</v>
      </c>
      <c r="G2004" s="2">
        <f>Electricity!H2029</f>
        <v>0</v>
      </c>
      <c r="H2004" s="2">
        <f>Electricity!I2029</f>
        <v>0</v>
      </c>
      <c r="I2004" s="2">
        <f>Electricity!J2029</f>
        <v>0</v>
      </c>
    </row>
    <row r="2005" spans="2:9" x14ac:dyDescent="0.35">
      <c r="B2005" s="458" t="str">
        <f t="shared" si="32"/>
        <v>03/24/2019 11:00:00 PM</v>
      </c>
      <c r="C2005" s="458">
        <v>43548</v>
      </c>
      <c r="D2005" s="459">
        <v>0.95833333333333337</v>
      </c>
      <c r="E2005" s="2">
        <f>Electricity!F2030</f>
        <v>0</v>
      </c>
      <c r="F2005" s="2">
        <f>Electricity!G2030</f>
        <v>0</v>
      </c>
      <c r="G2005" s="2">
        <f>Electricity!H2030</f>
        <v>0</v>
      </c>
      <c r="H2005" s="2">
        <f>Electricity!I2030</f>
        <v>0</v>
      </c>
      <c r="I2005" s="2">
        <f>Electricity!J2030</f>
        <v>0</v>
      </c>
    </row>
    <row r="2006" spans="2:9" x14ac:dyDescent="0.35">
      <c r="B2006" s="458" t="str">
        <f t="shared" si="32"/>
        <v>03/25/2019 12:00:00 AM</v>
      </c>
      <c r="C2006" s="458">
        <v>43549</v>
      </c>
      <c r="D2006" s="459">
        <v>3.1225022567582528E-17</v>
      </c>
      <c r="E2006" s="2">
        <f>Electricity!F2031</f>
        <v>0</v>
      </c>
      <c r="F2006" s="2">
        <f>Electricity!G2031</f>
        <v>0</v>
      </c>
      <c r="G2006" s="2">
        <f>Electricity!H2031</f>
        <v>0</v>
      </c>
      <c r="H2006" s="2">
        <f>Electricity!I2031</f>
        <v>0</v>
      </c>
      <c r="I2006" s="2">
        <f>Electricity!J2031</f>
        <v>0</v>
      </c>
    </row>
    <row r="2007" spans="2:9" x14ac:dyDescent="0.35">
      <c r="B2007" s="458" t="str">
        <f t="shared" si="32"/>
        <v>03/25/2019 01:00:00 AM</v>
      </c>
      <c r="C2007" s="458">
        <v>43549</v>
      </c>
      <c r="D2007" s="459">
        <v>4.1666666666666699E-2</v>
      </c>
      <c r="E2007" s="2">
        <f>Electricity!F2032</f>
        <v>0</v>
      </c>
      <c r="F2007" s="2">
        <f>Electricity!G2032</f>
        <v>0</v>
      </c>
      <c r="G2007" s="2">
        <f>Electricity!H2032</f>
        <v>0</v>
      </c>
      <c r="H2007" s="2">
        <f>Electricity!I2032</f>
        <v>0</v>
      </c>
      <c r="I2007" s="2">
        <f>Electricity!J2032</f>
        <v>0</v>
      </c>
    </row>
    <row r="2008" spans="2:9" x14ac:dyDescent="0.35">
      <c r="B2008" s="458" t="str">
        <f t="shared" si="32"/>
        <v>03/25/2019 02:00:00 AM</v>
      </c>
      <c r="C2008" s="458">
        <v>43549</v>
      </c>
      <c r="D2008" s="459">
        <v>8.333333333333337E-2</v>
      </c>
      <c r="E2008" s="2">
        <f>Electricity!F2033</f>
        <v>0</v>
      </c>
      <c r="F2008" s="2">
        <f>Electricity!G2033</f>
        <v>0</v>
      </c>
      <c r="G2008" s="2">
        <f>Electricity!H2033</f>
        <v>0</v>
      </c>
      <c r="H2008" s="2">
        <f>Electricity!I2033</f>
        <v>0</v>
      </c>
      <c r="I2008" s="2">
        <f>Electricity!J2033</f>
        <v>0</v>
      </c>
    </row>
    <row r="2009" spans="2:9" x14ac:dyDescent="0.35">
      <c r="B2009" s="458" t="str">
        <f t="shared" si="32"/>
        <v>03/25/2019 03:00:00 AM</v>
      </c>
      <c r="C2009" s="458">
        <v>43549</v>
      </c>
      <c r="D2009" s="459">
        <v>0.12500000000000006</v>
      </c>
      <c r="E2009" s="2">
        <f>Electricity!F2034</f>
        <v>0</v>
      </c>
      <c r="F2009" s="2">
        <f>Electricity!G2034</f>
        <v>0</v>
      </c>
      <c r="G2009" s="2">
        <f>Electricity!H2034</f>
        <v>0</v>
      </c>
      <c r="H2009" s="2">
        <f>Electricity!I2034</f>
        <v>0</v>
      </c>
      <c r="I2009" s="2">
        <f>Electricity!J2034</f>
        <v>0</v>
      </c>
    </row>
    <row r="2010" spans="2:9" x14ac:dyDescent="0.35">
      <c r="B2010" s="458" t="str">
        <f t="shared" si="32"/>
        <v>03/25/2019 04:00:00 AM</v>
      </c>
      <c r="C2010" s="458">
        <v>43549</v>
      </c>
      <c r="D2010" s="459">
        <v>0.16666666666666669</v>
      </c>
      <c r="E2010" s="2">
        <f>Electricity!F2035</f>
        <v>0</v>
      </c>
      <c r="F2010" s="2">
        <f>Electricity!G2035</f>
        <v>0</v>
      </c>
      <c r="G2010" s="2">
        <f>Electricity!H2035</f>
        <v>0</v>
      </c>
      <c r="H2010" s="2">
        <f>Electricity!I2035</f>
        <v>0</v>
      </c>
      <c r="I2010" s="2">
        <f>Electricity!J2035</f>
        <v>0</v>
      </c>
    </row>
    <row r="2011" spans="2:9" x14ac:dyDescent="0.35">
      <c r="B2011" s="458" t="str">
        <f t="shared" si="32"/>
        <v>03/25/2019 05:00:00 AM</v>
      </c>
      <c r="C2011" s="458">
        <v>43549</v>
      </c>
      <c r="D2011" s="459">
        <v>0.20833333333333337</v>
      </c>
      <c r="E2011" s="2">
        <f>Electricity!F2036</f>
        <v>0</v>
      </c>
      <c r="F2011" s="2">
        <f>Electricity!G2036</f>
        <v>0</v>
      </c>
      <c r="G2011" s="2">
        <f>Electricity!H2036</f>
        <v>0</v>
      </c>
      <c r="H2011" s="2">
        <f>Electricity!I2036</f>
        <v>0</v>
      </c>
      <c r="I2011" s="2">
        <f>Electricity!J2036</f>
        <v>0</v>
      </c>
    </row>
    <row r="2012" spans="2:9" x14ac:dyDescent="0.35">
      <c r="B2012" s="458" t="str">
        <f t="shared" si="32"/>
        <v>03/25/2019 06:00:00 AM</v>
      </c>
      <c r="C2012" s="458">
        <v>43549</v>
      </c>
      <c r="D2012" s="459">
        <v>0.25</v>
      </c>
      <c r="E2012" s="2">
        <f>Electricity!F2037</f>
        <v>0</v>
      </c>
      <c r="F2012" s="2">
        <f>Electricity!G2037</f>
        <v>0</v>
      </c>
      <c r="G2012" s="2">
        <f>Electricity!H2037</f>
        <v>0</v>
      </c>
      <c r="H2012" s="2">
        <f>Electricity!I2037</f>
        <v>0</v>
      </c>
      <c r="I2012" s="2">
        <f>Electricity!J2037</f>
        <v>0</v>
      </c>
    </row>
    <row r="2013" spans="2:9" x14ac:dyDescent="0.35">
      <c r="B2013" s="458" t="str">
        <f t="shared" si="32"/>
        <v>03/25/2019 07:00:00 AM</v>
      </c>
      <c r="C2013" s="458">
        <v>43549</v>
      </c>
      <c r="D2013" s="459">
        <v>0.29166666666666669</v>
      </c>
      <c r="E2013" s="2">
        <f>Electricity!F2038</f>
        <v>0</v>
      </c>
      <c r="F2013" s="2">
        <f>Electricity!G2038</f>
        <v>0</v>
      </c>
      <c r="G2013" s="2">
        <f>Electricity!H2038</f>
        <v>0</v>
      </c>
      <c r="H2013" s="2">
        <f>Electricity!I2038</f>
        <v>0</v>
      </c>
      <c r="I2013" s="2">
        <f>Electricity!J2038</f>
        <v>0</v>
      </c>
    </row>
    <row r="2014" spans="2:9" x14ac:dyDescent="0.35">
      <c r="B2014" s="458" t="str">
        <f t="shared" si="32"/>
        <v>03/25/2019 08:00:00 AM</v>
      </c>
      <c r="C2014" s="458">
        <v>43549</v>
      </c>
      <c r="D2014" s="459">
        <v>0.33333333333333337</v>
      </c>
      <c r="E2014" s="2">
        <f>Electricity!F2039</f>
        <v>0</v>
      </c>
      <c r="F2014" s="2">
        <f>Electricity!G2039</f>
        <v>0</v>
      </c>
      <c r="G2014" s="2">
        <f>Electricity!H2039</f>
        <v>0</v>
      </c>
      <c r="H2014" s="2">
        <f>Electricity!I2039</f>
        <v>0</v>
      </c>
      <c r="I2014" s="2">
        <f>Electricity!J2039</f>
        <v>0</v>
      </c>
    </row>
    <row r="2015" spans="2:9" x14ac:dyDescent="0.35">
      <c r="B2015" s="458" t="str">
        <f t="shared" si="32"/>
        <v>03/25/2019 09:00:00 AM</v>
      </c>
      <c r="C2015" s="458">
        <v>43549</v>
      </c>
      <c r="D2015" s="459">
        <v>0.375</v>
      </c>
      <c r="E2015" s="2">
        <f>Electricity!F2040</f>
        <v>0</v>
      </c>
      <c r="F2015" s="2">
        <f>Electricity!G2040</f>
        <v>0</v>
      </c>
      <c r="G2015" s="2">
        <f>Electricity!H2040</f>
        <v>0</v>
      </c>
      <c r="H2015" s="2">
        <f>Electricity!I2040</f>
        <v>0</v>
      </c>
      <c r="I2015" s="2">
        <f>Electricity!J2040</f>
        <v>0</v>
      </c>
    </row>
    <row r="2016" spans="2:9" x14ac:dyDescent="0.35">
      <c r="B2016" s="458" t="str">
        <f t="shared" si="32"/>
        <v>03/25/2019 10:00:00 AM</v>
      </c>
      <c r="C2016" s="458">
        <v>43549</v>
      </c>
      <c r="D2016" s="459">
        <v>0.41666666666666669</v>
      </c>
      <c r="E2016" s="2">
        <f>Electricity!F2041</f>
        <v>0</v>
      </c>
      <c r="F2016" s="2">
        <f>Electricity!G2041</f>
        <v>0</v>
      </c>
      <c r="G2016" s="2">
        <f>Electricity!H2041</f>
        <v>0</v>
      </c>
      <c r="H2016" s="2">
        <f>Electricity!I2041</f>
        <v>0</v>
      </c>
      <c r="I2016" s="2">
        <f>Electricity!J2041</f>
        <v>0</v>
      </c>
    </row>
    <row r="2017" spans="2:9" x14ac:dyDescent="0.35">
      <c r="B2017" s="458" t="str">
        <f t="shared" si="32"/>
        <v>03/25/2019 11:00:00 AM</v>
      </c>
      <c r="C2017" s="458">
        <v>43549</v>
      </c>
      <c r="D2017" s="459">
        <v>0.45833333333333337</v>
      </c>
      <c r="E2017" s="2">
        <f>Electricity!F2042</f>
        <v>0</v>
      </c>
      <c r="F2017" s="2">
        <f>Electricity!G2042</f>
        <v>0</v>
      </c>
      <c r="G2017" s="2">
        <f>Electricity!H2042</f>
        <v>0</v>
      </c>
      <c r="H2017" s="2">
        <f>Electricity!I2042</f>
        <v>0</v>
      </c>
      <c r="I2017" s="2">
        <f>Electricity!J2042</f>
        <v>0</v>
      </c>
    </row>
    <row r="2018" spans="2:9" x14ac:dyDescent="0.35">
      <c r="B2018" s="458" t="str">
        <f t="shared" si="32"/>
        <v>03/25/2019 12:00:00 PM</v>
      </c>
      <c r="C2018" s="458">
        <v>43549</v>
      </c>
      <c r="D2018" s="459">
        <v>0.50000000000000011</v>
      </c>
      <c r="E2018" s="2">
        <f>Electricity!F2043</f>
        <v>0</v>
      </c>
      <c r="F2018" s="2">
        <f>Electricity!G2043</f>
        <v>0</v>
      </c>
      <c r="G2018" s="2">
        <f>Electricity!H2043</f>
        <v>0</v>
      </c>
      <c r="H2018" s="2">
        <f>Electricity!I2043</f>
        <v>0</v>
      </c>
      <c r="I2018" s="2">
        <f>Electricity!J2043</f>
        <v>0</v>
      </c>
    </row>
    <row r="2019" spans="2:9" x14ac:dyDescent="0.35">
      <c r="B2019" s="458" t="str">
        <f t="shared" si="32"/>
        <v>03/25/2019 01:00:00 PM</v>
      </c>
      <c r="C2019" s="458">
        <v>43549</v>
      </c>
      <c r="D2019" s="459">
        <v>0.54166666666666674</v>
      </c>
      <c r="E2019" s="2">
        <f>Electricity!F2044</f>
        <v>0</v>
      </c>
      <c r="F2019" s="2">
        <f>Electricity!G2044</f>
        <v>0</v>
      </c>
      <c r="G2019" s="2">
        <f>Electricity!H2044</f>
        <v>0</v>
      </c>
      <c r="H2019" s="2">
        <f>Electricity!I2044</f>
        <v>0</v>
      </c>
      <c r="I2019" s="2">
        <f>Electricity!J2044</f>
        <v>0</v>
      </c>
    </row>
    <row r="2020" spans="2:9" x14ac:dyDescent="0.35">
      <c r="B2020" s="458" t="str">
        <f t="shared" si="32"/>
        <v>03/25/2019 02:00:00 PM</v>
      </c>
      <c r="C2020" s="458">
        <v>43549</v>
      </c>
      <c r="D2020" s="459">
        <v>0.58333333333333337</v>
      </c>
      <c r="E2020" s="2">
        <f>Electricity!F2045</f>
        <v>0</v>
      </c>
      <c r="F2020" s="2">
        <f>Electricity!G2045</f>
        <v>0</v>
      </c>
      <c r="G2020" s="2">
        <f>Electricity!H2045</f>
        <v>0</v>
      </c>
      <c r="H2020" s="2">
        <f>Electricity!I2045</f>
        <v>0</v>
      </c>
      <c r="I2020" s="2">
        <f>Electricity!J2045</f>
        <v>0</v>
      </c>
    </row>
    <row r="2021" spans="2:9" x14ac:dyDescent="0.35">
      <c r="B2021" s="458" t="str">
        <f t="shared" si="32"/>
        <v>03/25/2019 03:00:00 PM</v>
      </c>
      <c r="C2021" s="458">
        <v>43549</v>
      </c>
      <c r="D2021" s="459">
        <v>0.62500000000000011</v>
      </c>
      <c r="E2021" s="2">
        <f>Electricity!F2046</f>
        <v>0</v>
      </c>
      <c r="F2021" s="2">
        <f>Electricity!G2046</f>
        <v>0</v>
      </c>
      <c r="G2021" s="2">
        <f>Electricity!H2046</f>
        <v>0</v>
      </c>
      <c r="H2021" s="2">
        <f>Electricity!I2046</f>
        <v>0</v>
      </c>
      <c r="I2021" s="2">
        <f>Electricity!J2046</f>
        <v>0</v>
      </c>
    </row>
    <row r="2022" spans="2:9" x14ac:dyDescent="0.35">
      <c r="B2022" s="458" t="str">
        <f t="shared" si="32"/>
        <v>03/25/2019 04:00:00 PM</v>
      </c>
      <c r="C2022" s="458">
        <v>43549</v>
      </c>
      <c r="D2022" s="459">
        <v>0.66666666666666674</v>
      </c>
      <c r="E2022" s="2">
        <f>Electricity!F2047</f>
        <v>0</v>
      </c>
      <c r="F2022" s="2">
        <f>Electricity!G2047</f>
        <v>0</v>
      </c>
      <c r="G2022" s="2">
        <f>Electricity!H2047</f>
        <v>0</v>
      </c>
      <c r="H2022" s="2">
        <f>Electricity!I2047</f>
        <v>0</v>
      </c>
      <c r="I2022" s="2">
        <f>Electricity!J2047</f>
        <v>0</v>
      </c>
    </row>
    <row r="2023" spans="2:9" x14ac:dyDescent="0.35">
      <c r="B2023" s="458" t="str">
        <f t="shared" si="32"/>
        <v>03/25/2019 05:00:00 PM</v>
      </c>
      <c r="C2023" s="458">
        <v>43549</v>
      </c>
      <c r="D2023" s="459">
        <v>0.70833333333333337</v>
      </c>
      <c r="E2023" s="2">
        <f>Electricity!F2048</f>
        <v>0</v>
      </c>
      <c r="F2023" s="2">
        <f>Electricity!G2048</f>
        <v>0</v>
      </c>
      <c r="G2023" s="2">
        <f>Electricity!H2048</f>
        <v>0</v>
      </c>
      <c r="H2023" s="2">
        <f>Electricity!I2048</f>
        <v>0</v>
      </c>
      <c r="I2023" s="2">
        <f>Electricity!J2048</f>
        <v>0</v>
      </c>
    </row>
    <row r="2024" spans="2:9" x14ac:dyDescent="0.35">
      <c r="B2024" s="458" t="str">
        <f t="shared" si="32"/>
        <v>03/25/2019 06:00:00 PM</v>
      </c>
      <c r="C2024" s="458">
        <v>43549</v>
      </c>
      <c r="D2024" s="459">
        <v>0.75000000000000011</v>
      </c>
      <c r="E2024" s="2">
        <f>Electricity!F2049</f>
        <v>0</v>
      </c>
      <c r="F2024" s="2">
        <f>Electricity!G2049</f>
        <v>0</v>
      </c>
      <c r="G2024" s="2">
        <f>Electricity!H2049</f>
        <v>0</v>
      </c>
      <c r="H2024" s="2">
        <f>Electricity!I2049</f>
        <v>0</v>
      </c>
      <c r="I2024" s="2">
        <f>Electricity!J2049</f>
        <v>0</v>
      </c>
    </row>
    <row r="2025" spans="2:9" x14ac:dyDescent="0.35">
      <c r="B2025" s="458" t="str">
        <f t="shared" si="32"/>
        <v>03/25/2019 07:00:00 PM</v>
      </c>
      <c r="C2025" s="458">
        <v>43549</v>
      </c>
      <c r="D2025" s="459">
        <v>0.79166666666666674</v>
      </c>
      <c r="E2025" s="2">
        <f>Electricity!F2050</f>
        <v>0</v>
      </c>
      <c r="F2025" s="2">
        <f>Electricity!G2050</f>
        <v>0</v>
      </c>
      <c r="G2025" s="2">
        <f>Electricity!H2050</f>
        <v>0</v>
      </c>
      <c r="H2025" s="2">
        <f>Electricity!I2050</f>
        <v>0</v>
      </c>
      <c r="I2025" s="2">
        <f>Electricity!J2050</f>
        <v>0</v>
      </c>
    </row>
    <row r="2026" spans="2:9" x14ac:dyDescent="0.35">
      <c r="B2026" s="458" t="str">
        <f t="shared" si="32"/>
        <v>03/25/2019 08:00:00 PM</v>
      </c>
      <c r="C2026" s="458">
        <v>43549</v>
      </c>
      <c r="D2026" s="459">
        <v>0.83333333333333337</v>
      </c>
      <c r="E2026" s="2">
        <f>Electricity!F2051</f>
        <v>0</v>
      </c>
      <c r="F2026" s="2">
        <f>Electricity!G2051</f>
        <v>0</v>
      </c>
      <c r="G2026" s="2">
        <f>Electricity!H2051</f>
        <v>0</v>
      </c>
      <c r="H2026" s="2">
        <f>Electricity!I2051</f>
        <v>0</v>
      </c>
      <c r="I2026" s="2">
        <f>Electricity!J2051</f>
        <v>0</v>
      </c>
    </row>
    <row r="2027" spans="2:9" x14ac:dyDescent="0.35">
      <c r="B2027" s="458" t="str">
        <f t="shared" si="32"/>
        <v>03/25/2019 09:00:00 PM</v>
      </c>
      <c r="C2027" s="458">
        <v>43549</v>
      </c>
      <c r="D2027" s="459">
        <v>0.87500000000000011</v>
      </c>
      <c r="E2027" s="2">
        <f>Electricity!F2052</f>
        <v>0</v>
      </c>
      <c r="F2027" s="2">
        <f>Electricity!G2052</f>
        <v>0</v>
      </c>
      <c r="G2027" s="2">
        <f>Electricity!H2052</f>
        <v>0</v>
      </c>
      <c r="H2027" s="2">
        <f>Electricity!I2052</f>
        <v>0</v>
      </c>
      <c r="I2027" s="2">
        <f>Electricity!J2052</f>
        <v>0</v>
      </c>
    </row>
    <row r="2028" spans="2:9" x14ac:dyDescent="0.35">
      <c r="B2028" s="458" t="str">
        <f t="shared" si="32"/>
        <v>03/25/2019 10:00:00 PM</v>
      </c>
      <c r="C2028" s="458">
        <v>43549</v>
      </c>
      <c r="D2028" s="459">
        <v>0.91666666666666674</v>
      </c>
      <c r="E2028" s="2">
        <f>Electricity!F2053</f>
        <v>0</v>
      </c>
      <c r="F2028" s="2">
        <f>Electricity!G2053</f>
        <v>0</v>
      </c>
      <c r="G2028" s="2">
        <f>Electricity!H2053</f>
        <v>0</v>
      </c>
      <c r="H2028" s="2">
        <f>Electricity!I2053</f>
        <v>0</v>
      </c>
      <c r="I2028" s="2">
        <f>Electricity!J2053</f>
        <v>0</v>
      </c>
    </row>
    <row r="2029" spans="2:9" x14ac:dyDescent="0.35">
      <c r="B2029" s="458" t="str">
        <f t="shared" si="32"/>
        <v>03/25/2019 11:00:00 PM</v>
      </c>
      <c r="C2029" s="458">
        <v>43549</v>
      </c>
      <c r="D2029" s="459">
        <v>0.95833333333333337</v>
      </c>
      <c r="E2029" s="2">
        <f>Electricity!F2054</f>
        <v>0</v>
      </c>
      <c r="F2029" s="2">
        <f>Electricity!G2054</f>
        <v>0</v>
      </c>
      <c r="G2029" s="2">
        <f>Electricity!H2054</f>
        <v>0</v>
      </c>
      <c r="H2029" s="2">
        <f>Electricity!I2054</f>
        <v>0</v>
      </c>
      <c r="I2029" s="2">
        <f>Electricity!J2054</f>
        <v>0</v>
      </c>
    </row>
    <row r="2030" spans="2:9" x14ac:dyDescent="0.35">
      <c r="B2030" s="458" t="str">
        <f t="shared" si="32"/>
        <v>03/26/2019 12:00:00 AM</v>
      </c>
      <c r="C2030" s="458">
        <v>43550</v>
      </c>
      <c r="D2030" s="459">
        <v>3.1225022567582528E-17</v>
      </c>
      <c r="E2030" s="2">
        <f>Electricity!F2055</f>
        <v>0</v>
      </c>
      <c r="F2030" s="2">
        <f>Electricity!G2055</f>
        <v>0</v>
      </c>
      <c r="G2030" s="2">
        <f>Electricity!H2055</f>
        <v>0</v>
      </c>
      <c r="H2030" s="2">
        <f>Electricity!I2055</f>
        <v>0</v>
      </c>
      <c r="I2030" s="2">
        <f>Electricity!J2055</f>
        <v>0</v>
      </c>
    </row>
    <row r="2031" spans="2:9" x14ac:dyDescent="0.35">
      <c r="B2031" s="458" t="str">
        <f t="shared" si="32"/>
        <v>03/26/2019 01:00:00 AM</v>
      </c>
      <c r="C2031" s="458">
        <v>43550</v>
      </c>
      <c r="D2031" s="459">
        <v>4.1666666666666699E-2</v>
      </c>
      <c r="E2031" s="2">
        <f>Electricity!F2056</f>
        <v>0</v>
      </c>
      <c r="F2031" s="2">
        <f>Electricity!G2056</f>
        <v>0</v>
      </c>
      <c r="G2031" s="2">
        <f>Electricity!H2056</f>
        <v>0</v>
      </c>
      <c r="H2031" s="2">
        <f>Electricity!I2056</f>
        <v>0</v>
      </c>
      <c r="I2031" s="2">
        <f>Electricity!J2056</f>
        <v>0</v>
      </c>
    </row>
    <row r="2032" spans="2:9" x14ac:dyDescent="0.35">
      <c r="B2032" s="458" t="str">
        <f t="shared" si="32"/>
        <v>03/26/2019 02:00:00 AM</v>
      </c>
      <c r="C2032" s="458">
        <v>43550</v>
      </c>
      <c r="D2032" s="459">
        <v>8.333333333333337E-2</v>
      </c>
      <c r="E2032" s="2">
        <f>Electricity!F2057</f>
        <v>0</v>
      </c>
      <c r="F2032" s="2">
        <f>Electricity!G2057</f>
        <v>0</v>
      </c>
      <c r="G2032" s="2">
        <f>Electricity!H2057</f>
        <v>0</v>
      </c>
      <c r="H2032" s="2">
        <f>Electricity!I2057</f>
        <v>0</v>
      </c>
      <c r="I2032" s="2">
        <f>Electricity!J2057</f>
        <v>0</v>
      </c>
    </row>
    <row r="2033" spans="2:9" x14ac:dyDescent="0.35">
      <c r="B2033" s="458" t="str">
        <f t="shared" si="32"/>
        <v>03/26/2019 03:00:00 AM</v>
      </c>
      <c r="C2033" s="458">
        <v>43550</v>
      </c>
      <c r="D2033" s="459">
        <v>0.12500000000000006</v>
      </c>
      <c r="E2033" s="2">
        <f>Electricity!F2058</f>
        <v>0</v>
      </c>
      <c r="F2033" s="2">
        <f>Electricity!G2058</f>
        <v>0</v>
      </c>
      <c r="G2033" s="2">
        <f>Electricity!H2058</f>
        <v>0</v>
      </c>
      <c r="H2033" s="2">
        <f>Electricity!I2058</f>
        <v>0</v>
      </c>
      <c r="I2033" s="2">
        <f>Electricity!J2058</f>
        <v>0</v>
      </c>
    </row>
    <row r="2034" spans="2:9" x14ac:dyDescent="0.35">
      <c r="B2034" s="458" t="str">
        <f t="shared" si="32"/>
        <v>03/26/2019 04:00:00 AM</v>
      </c>
      <c r="C2034" s="458">
        <v>43550</v>
      </c>
      <c r="D2034" s="459">
        <v>0.16666666666666669</v>
      </c>
      <c r="E2034" s="2">
        <f>Electricity!F2059</f>
        <v>0</v>
      </c>
      <c r="F2034" s="2">
        <f>Electricity!G2059</f>
        <v>0</v>
      </c>
      <c r="G2034" s="2">
        <f>Electricity!H2059</f>
        <v>0</v>
      </c>
      <c r="H2034" s="2">
        <f>Electricity!I2059</f>
        <v>0</v>
      </c>
      <c r="I2034" s="2">
        <f>Electricity!J2059</f>
        <v>0</v>
      </c>
    </row>
    <row r="2035" spans="2:9" x14ac:dyDescent="0.35">
      <c r="B2035" s="458" t="str">
        <f t="shared" si="32"/>
        <v>03/26/2019 05:00:00 AM</v>
      </c>
      <c r="C2035" s="458">
        <v>43550</v>
      </c>
      <c r="D2035" s="459">
        <v>0.20833333333333337</v>
      </c>
      <c r="E2035" s="2">
        <f>Electricity!F2060</f>
        <v>0</v>
      </c>
      <c r="F2035" s="2">
        <f>Electricity!G2060</f>
        <v>0</v>
      </c>
      <c r="G2035" s="2">
        <f>Electricity!H2060</f>
        <v>0</v>
      </c>
      <c r="H2035" s="2">
        <f>Electricity!I2060</f>
        <v>0</v>
      </c>
      <c r="I2035" s="2">
        <f>Electricity!J2060</f>
        <v>0</v>
      </c>
    </row>
    <row r="2036" spans="2:9" x14ac:dyDescent="0.35">
      <c r="B2036" s="458" t="str">
        <f t="shared" si="32"/>
        <v>03/26/2019 06:00:00 AM</v>
      </c>
      <c r="C2036" s="458">
        <v>43550</v>
      </c>
      <c r="D2036" s="459">
        <v>0.25</v>
      </c>
      <c r="E2036" s="2">
        <f>Electricity!F2061</f>
        <v>0</v>
      </c>
      <c r="F2036" s="2">
        <f>Electricity!G2061</f>
        <v>0</v>
      </c>
      <c r="G2036" s="2">
        <f>Electricity!H2061</f>
        <v>0</v>
      </c>
      <c r="H2036" s="2">
        <f>Electricity!I2061</f>
        <v>0</v>
      </c>
      <c r="I2036" s="2">
        <f>Electricity!J2061</f>
        <v>0</v>
      </c>
    </row>
    <row r="2037" spans="2:9" x14ac:dyDescent="0.35">
      <c r="B2037" s="458" t="str">
        <f t="shared" si="32"/>
        <v>03/26/2019 07:00:00 AM</v>
      </c>
      <c r="C2037" s="458">
        <v>43550</v>
      </c>
      <c r="D2037" s="459">
        <v>0.29166666666666669</v>
      </c>
      <c r="E2037" s="2">
        <f>Electricity!F2062</f>
        <v>0</v>
      </c>
      <c r="F2037" s="2">
        <f>Electricity!G2062</f>
        <v>0</v>
      </c>
      <c r="G2037" s="2">
        <f>Electricity!H2062</f>
        <v>0</v>
      </c>
      <c r="H2037" s="2">
        <f>Electricity!I2062</f>
        <v>0</v>
      </c>
      <c r="I2037" s="2">
        <f>Electricity!J2062</f>
        <v>0</v>
      </c>
    </row>
    <row r="2038" spans="2:9" x14ac:dyDescent="0.35">
      <c r="B2038" s="458" t="str">
        <f t="shared" si="32"/>
        <v>03/26/2019 08:00:00 AM</v>
      </c>
      <c r="C2038" s="458">
        <v>43550</v>
      </c>
      <c r="D2038" s="459">
        <v>0.33333333333333337</v>
      </c>
      <c r="E2038" s="2">
        <f>Electricity!F2063</f>
        <v>0</v>
      </c>
      <c r="F2038" s="2">
        <f>Electricity!G2063</f>
        <v>0</v>
      </c>
      <c r="G2038" s="2">
        <f>Electricity!H2063</f>
        <v>0</v>
      </c>
      <c r="H2038" s="2">
        <f>Electricity!I2063</f>
        <v>0</v>
      </c>
      <c r="I2038" s="2">
        <f>Electricity!J2063</f>
        <v>0</v>
      </c>
    </row>
    <row r="2039" spans="2:9" x14ac:dyDescent="0.35">
      <c r="B2039" s="458" t="str">
        <f t="shared" si="32"/>
        <v>03/26/2019 09:00:00 AM</v>
      </c>
      <c r="C2039" s="458">
        <v>43550</v>
      </c>
      <c r="D2039" s="459">
        <v>0.375</v>
      </c>
      <c r="E2039" s="2">
        <f>Electricity!F2064</f>
        <v>0</v>
      </c>
      <c r="F2039" s="2">
        <f>Electricity!G2064</f>
        <v>0</v>
      </c>
      <c r="G2039" s="2">
        <f>Electricity!H2064</f>
        <v>0</v>
      </c>
      <c r="H2039" s="2">
        <f>Electricity!I2064</f>
        <v>0</v>
      </c>
      <c r="I2039" s="2">
        <f>Electricity!J2064</f>
        <v>0</v>
      </c>
    </row>
    <row r="2040" spans="2:9" x14ac:dyDescent="0.35">
      <c r="B2040" s="458" t="str">
        <f t="shared" si="32"/>
        <v>03/26/2019 10:00:00 AM</v>
      </c>
      <c r="C2040" s="458">
        <v>43550</v>
      </c>
      <c r="D2040" s="459">
        <v>0.41666666666666669</v>
      </c>
      <c r="E2040" s="2">
        <f>Electricity!F2065</f>
        <v>0</v>
      </c>
      <c r="F2040" s="2">
        <f>Electricity!G2065</f>
        <v>0</v>
      </c>
      <c r="G2040" s="2">
        <f>Electricity!H2065</f>
        <v>0</v>
      </c>
      <c r="H2040" s="2">
        <f>Electricity!I2065</f>
        <v>0</v>
      </c>
      <c r="I2040" s="2">
        <f>Electricity!J2065</f>
        <v>0</v>
      </c>
    </row>
    <row r="2041" spans="2:9" x14ac:dyDescent="0.35">
      <c r="B2041" s="458" t="str">
        <f t="shared" si="32"/>
        <v>03/26/2019 11:00:00 AM</v>
      </c>
      <c r="C2041" s="458">
        <v>43550</v>
      </c>
      <c r="D2041" s="459">
        <v>0.45833333333333337</v>
      </c>
      <c r="E2041" s="2">
        <f>Electricity!F2066</f>
        <v>0</v>
      </c>
      <c r="F2041" s="2">
        <f>Electricity!G2066</f>
        <v>0</v>
      </c>
      <c r="G2041" s="2">
        <f>Electricity!H2066</f>
        <v>0</v>
      </c>
      <c r="H2041" s="2">
        <f>Electricity!I2066</f>
        <v>0</v>
      </c>
      <c r="I2041" s="2">
        <f>Electricity!J2066</f>
        <v>0</v>
      </c>
    </row>
    <row r="2042" spans="2:9" x14ac:dyDescent="0.35">
      <c r="B2042" s="458" t="str">
        <f t="shared" si="32"/>
        <v>03/26/2019 12:00:00 PM</v>
      </c>
      <c r="C2042" s="458">
        <v>43550</v>
      </c>
      <c r="D2042" s="459">
        <v>0.50000000000000011</v>
      </c>
      <c r="E2042" s="2">
        <f>Electricity!F2067</f>
        <v>0</v>
      </c>
      <c r="F2042" s="2">
        <f>Electricity!G2067</f>
        <v>0</v>
      </c>
      <c r="G2042" s="2">
        <f>Electricity!H2067</f>
        <v>0</v>
      </c>
      <c r="H2042" s="2">
        <f>Electricity!I2067</f>
        <v>0</v>
      </c>
      <c r="I2042" s="2">
        <f>Electricity!J2067</f>
        <v>0</v>
      </c>
    </row>
    <row r="2043" spans="2:9" x14ac:dyDescent="0.35">
      <c r="B2043" s="458" t="str">
        <f t="shared" si="32"/>
        <v>03/26/2019 01:00:00 PM</v>
      </c>
      <c r="C2043" s="458">
        <v>43550</v>
      </c>
      <c r="D2043" s="459">
        <v>0.54166666666666674</v>
      </c>
      <c r="E2043" s="2">
        <f>Electricity!F2068</f>
        <v>0</v>
      </c>
      <c r="F2043" s="2">
        <f>Electricity!G2068</f>
        <v>0</v>
      </c>
      <c r="G2043" s="2">
        <f>Electricity!H2068</f>
        <v>0</v>
      </c>
      <c r="H2043" s="2">
        <f>Electricity!I2068</f>
        <v>0</v>
      </c>
      <c r="I2043" s="2">
        <f>Electricity!J2068</f>
        <v>0</v>
      </c>
    </row>
    <row r="2044" spans="2:9" x14ac:dyDescent="0.35">
      <c r="B2044" s="458" t="str">
        <f t="shared" si="32"/>
        <v>03/26/2019 02:00:00 PM</v>
      </c>
      <c r="C2044" s="458">
        <v>43550</v>
      </c>
      <c r="D2044" s="459">
        <v>0.58333333333333337</v>
      </c>
      <c r="E2044" s="2">
        <f>Electricity!F2069</f>
        <v>0</v>
      </c>
      <c r="F2044" s="2">
        <f>Electricity!G2069</f>
        <v>0</v>
      </c>
      <c r="G2044" s="2">
        <f>Electricity!H2069</f>
        <v>0</v>
      </c>
      <c r="H2044" s="2">
        <f>Electricity!I2069</f>
        <v>0</v>
      </c>
      <c r="I2044" s="2">
        <f>Electricity!J2069</f>
        <v>0</v>
      </c>
    </row>
    <row r="2045" spans="2:9" x14ac:dyDescent="0.35">
      <c r="B2045" s="458" t="str">
        <f t="shared" si="32"/>
        <v>03/26/2019 03:00:00 PM</v>
      </c>
      <c r="C2045" s="458">
        <v>43550</v>
      </c>
      <c r="D2045" s="459">
        <v>0.62500000000000011</v>
      </c>
      <c r="E2045" s="2">
        <f>Electricity!F2070</f>
        <v>0</v>
      </c>
      <c r="F2045" s="2">
        <f>Electricity!G2070</f>
        <v>0</v>
      </c>
      <c r="G2045" s="2">
        <f>Electricity!H2070</f>
        <v>0</v>
      </c>
      <c r="H2045" s="2">
        <f>Electricity!I2070</f>
        <v>0</v>
      </c>
      <c r="I2045" s="2">
        <f>Electricity!J2070</f>
        <v>0</v>
      </c>
    </row>
    <row r="2046" spans="2:9" x14ac:dyDescent="0.35">
      <c r="B2046" s="458" t="str">
        <f t="shared" si="32"/>
        <v>03/26/2019 04:00:00 PM</v>
      </c>
      <c r="C2046" s="458">
        <v>43550</v>
      </c>
      <c r="D2046" s="459">
        <v>0.66666666666666674</v>
      </c>
      <c r="E2046" s="2">
        <f>Electricity!F2071</f>
        <v>0</v>
      </c>
      <c r="F2046" s="2">
        <f>Electricity!G2071</f>
        <v>0</v>
      </c>
      <c r="G2046" s="2">
        <f>Electricity!H2071</f>
        <v>0</v>
      </c>
      <c r="H2046" s="2">
        <f>Electricity!I2071</f>
        <v>0</v>
      </c>
      <c r="I2046" s="2">
        <f>Electricity!J2071</f>
        <v>0</v>
      </c>
    </row>
    <row r="2047" spans="2:9" x14ac:dyDescent="0.35">
      <c r="B2047" s="458" t="str">
        <f t="shared" si="32"/>
        <v>03/26/2019 05:00:00 PM</v>
      </c>
      <c r="C2047" s="458">
        <v>43550</v>
      </c>
      <c r="D2047" s="459">
        <v>0.70833333333333337</v>
      </c>
      <c r="E2047" s="2">
        <f>Electricity!F2072</f>
        <v>0</v>
      </c>
      <c r="F2047" s="2">
        <f>Electricity!G2072</f>
        <v>0</v>
      </c>
      <c r="G2047" s="2">
        <f>Electricity!H2072</f>
        <v>0</v>
      </c>
      <c r="H2047" s="2">
        <f>Electricity!I2072</f>
        <v>0</v>
      </c>
      <c r="I2047" s="2">
        <f>Electricity!J2072</f>
        <v>0</v>
      </c>
    </row>
    <row r="2048" spans="2:9" x14ac:dyDescent="0.35">
      <c r="B2048" s="458" t="str">
        <f t="shared" si="32"/>
        <v>03/26/2019 06:00:00 PM</v>
      </c>
      <c r="C2048" s="458">
        <v>43550</v>
      </c>
      <c r="D2048" s="459">
        <v>0.75000000000000011</v>
      </c>
      <c r="E2048" s="2">
        <f>Electricity!F2073</f>
        <v>0</v>
      </c>
      <c r="F2048" s="2">
        <f>Electricity!G2073</f>
        <v>0</v>
      </c>
      <c r="G2048" s="2">
        <f>Electricity!H2073</f>
        <v>0</v>
      </c>
      <c r="H2048" s="2">
        <f>Electricity!I2073</f>
        <v>0</v>
      </c>
      <c r="I2048" s="2">
        <f>Electricity!J2073</f>
        <v>0</v>
      </c>
    </row>
    <row r="2049" spans="2:9" x14ac:dyDescent="0.35">
      <c r="B2049" s="458" t="str">
        <f t="shared" si="32"/>
        <v>03/26/2019 07:00:00 PM</v>
      </c>
      <c r="C2049" s="458">
        <v>43550</v>
      </c>
      <c r="D2049" s="459">
        <v>0.79166666666666674</v>
      </c>
      <c r="E2049" s="2">
        <f>Electricity!F2074</f>
        <v>0</v>
      </c>
      <c r="F2049" s="2">
        <f>Electricity!G2074</f>
        <v>0</v>
      </c>
      <c r="G2049" s="2">
        <f>Electricity!H2074</f>
        <v>0</v>
      </c>
      <c r="H2049" s="2">
        <f>Electricity!I2074</f>
        <v>0</v>
      </c>
      <c r="I2049" s="2">
        <f>Electricity!J2074</f>
        <v>0</v>
      </c>
    </row>
    <row r="2050" spans="2:9" x14ac:dyDescent="0.35">
      <c r="B2050" s="458" t="str">
        <f t="shared" si="32"/>
        <v>03/26/2019 08:00:00 PM</v>
      </c>
      <c r="C2050" s="458">
        <v>43550</v>
      </c>
      <c r="D2050" s="459">
        <v>0.83333333333333337</v>
      </c>
      <c r="E2050" s="2">
        <f>Electricity!F2075</f>
        <v>0</v>
      </c>
      <c r="F2050" s="2">
        <f>Electricity!G2075</f>
        <v>0</v>
      </c>
      <c r="G2050" s="2">
        <f>Electricity!H2075</f>
        <v>0</v>
      </c>
      <c r="H2050" s="2">
        <f>Electricity!I2075</f>
        <v>0</v>
      </c>
      <c r="I2050" s="2">
        <f>Electricity!J2075</f>
        <v>0</v>
      </c>
    </row>
    <row r="2051" spans="2:9" x14ac:dyDescent="0.35">
      <c r="B2051" s="458" t="str">
        <f t="shared" si="32"/>
        <v>03/26/2019 09:00:00 PM</v>
      </c>
      <c r="C2051" s="458">
        <v>43550</v>
      </c>
      <c r="D2051" s="459">
        <v>0.87500000000000011</v>
      </c>
      <c r="E2051" s="2">
        <f>Electricity!F2076</f>
        <v>0</v>
      </c>
      <c r="F2051" s="2">
        <f>Electricity!G2076</f>
        <v>0</v>
      </c>
      <c r="G2051" s="2">
        <f>Electricity!H2076</f>
        <v>0</v>
      </c>
      <c r="H2051" s="2">
        <f>Electricity!I2076</f>
        <v>0</v>
      </c>
      <c r="I2051" s="2">
        <f>Electricity!J2076</f>
        <v>0</v>
      </c>
    </row>
    <row r="2052" spans="2:9" x14ac:dyDescent="0.35">
      <c r="B2052" s="458" t="str">
        <f t="shared" si="32"/>
        <v>03/26/2019 10:00:00 PM</v>
      </c>
      <c r="C2052" s="458">
        <v>43550</v>
      </c>
      <c r="D2052" s="459">
        <v>0.91666666666666674</v>
      </c>
      <c r="E2052" s="2">
        <f>Electricity!F2077</f>
        <v>0</v>
      </c>
      <c r="F2052" s="2">
        <f>Electricity!G2077</f>
        <v>0</v>
      </c>
      <c r="G2052" s="2">
        <f>Electricity!H2077</f>
        <v>0</v>
      </c>
      <c r="H2052" s="2">
        <f>Electricity!I2077</f>
        <v>0</v>
      </c>
      <c r="I2052" s="2">
        <f>Electricity!J2077</f>
        <v>0</v>
      </c>
    </row>
    <row r="2053" spans="2:9" x14ac:dyDescent="0.35">
      <c r="B2053" s="458" t="str">
        <f t="shared" si="32"/>
        <v>03/26/2019 11:00:00 PM</v>
      </c>
      <c r="C2053" s="458">
        <v>43550</v>
      </c>
      <c r="D2053" s="459">
        <v>0.95833333333333337</v>
      </c>
      <c r="E2053" s="2">
        <f>Electricity!F2078</f>
        <v>0</v>
      </c>
      <c r="F2053" s="2">
        <f>Electricity!G2078</f>
        <v>0</v>
      </c>
      <c r="G2053" s="2">
        <f>Electricity!H2078</f>
        <v>0</v>
      </c>
      <c r="H2053" s="2">
        <f>Electricity!I2078</f>
        <v>0</v>
      </c>
      <c r="I2053" s="2">
        <f>Electricity!J2078</f>
        <v>0</v>
      </c>
    </row>
    <row r="2054" spans="2:9" x14ac:dyDescent="0.35">
      <c r="B2054" s="458" t="str">
        <f t="shared" si="32"/>
        <v>03/27/2019 12:00:00 AM</v>
      </c>
      <c r="C2054" s="458">
        <v>43551</v>
      </c>
      <c r="D2054" s="459">
        <v>3.1225022567582528E-17</v>
      </c>
      <c r="E2054" s="2">
        <f>Electricity!F2079</f>
        <v>0</v>
      </c>
      <c r="F2054" s="2">
        <f>Electricity!G2079</f>
        <v>0</v>
      </c>
      <c r="G2054" s="2">
        <f>Electricity!H2079</f>
        <v>0</v>
      </c>
      <c r="H2054" s="2">
        <f>Electricity!I2079</f>
        <v>0</v>
      </c>
      <c r="I2054" s="2">
        <f>Electricity!J2079</f>
        <v>0</v>
      </c>
    </row>
    <row r="2055" spans="2:9" x14ac:dyDescent="0.35">
      <c r="B2055" s="458" t="str">
        <f t="shared" si="32"/>
        <v>03/27/2019 01:00:00 AM</v>
      </c>
      <c r="C2055" s="458">
        <v>43551</v>
      </c>
      <c r="D2055" s="459">
        <v>4.1666666666666699E-2</v>
      </c>
      <c r="E2055" s="2">
        <f>Electricity!F2080</f>
        <v>0</v>
      </c>
      <c r="F2055" s="2">
        <f>Electricity!G2080</f>
        <v>0</v>
      </c>
      <c r="G2055" s="2">
        <f>Electricity!H2080</f>
        <v>0</v>
      </c>
      <c r="H2055" s="2">
        <f>Electricity!I2080</f>
        <v>0</v>
      </c>
      <c r="I2055" s="2">
        <f>Electricity!J2080</f>
        <v>0</v>
      </c>
    </row>
    <row r="2056" spans="2:9" x14ac:dyDescent="0.35">
      <c r="B2056" s="458" t="str">
        <f t="shared" si="32"/>
        <v>03/27/2019 02:00:00 AM</v>
      </c>
      <c r="C2056" s="458">
        <v>43551</v>
      </c>
      <c r="D2056" s="459">
        <v>8.333333333333337E-2</v>
      </c>
      <c r="E2056" s="2">
        <f>Electricity!F2081</f>
        <v>0</v>
      </c>
      <c r="F2056" s="2">
        <f>Electricity!G2081</f>
        <v>0</v>
      </c>
      <c r="G2056" s="2">
        <f>Electricity!H2081</f>
        <v>0</v>
      </c>
      <c r="H2056" s="2">
        <f>Electricity!I2081</f>
        <v>0</v>
      </c>
      <c r="I2056" s="2">
        <f>Electricity!J2081</f>
        <v>0</v>
      </c>
    </row>
    <row r="2057" spans="2:9" x14ac:dyDescent="0.35">
      <c r="B2057" s="458" t="str">
        <f t="shared" si="32"/>
        <v>03/27/2019 03:00:00 AM</v>
      </c>
      <c r="C2057" s="458">
        <v>43551</v>
      </c>
      <c r="D2057" s="459">
        <v>0.12500000000000006</v>
      </c>
      <c r="E2057" s="2">
        <f>Electricity!F2082</f>
        <v>0</v>
      </c>
      <c r="F2057" s="2">
        <f>Electricity!G2082</f>
        <v>0</v>
      </c>
      <c r="G2057" s="2">
        <f>Electricity!H2082</f>
        <v>0</v>
      </c>
      <c r="H2057" s="2">
        <f>Electricity!I2082</f>
        <v>0</v>
      </c>
      <c r="I2057" s="2">
        <f>Electricity!J2082</f>
        <v>0</v>
      </c>
    </row>
    <row r="2058" spans="2:9" x14ac:dyDescent="0.35">
      <c r="B2058" s="458" t="str">
        <f t="shared" si="32"/>
        <v>03/27/2019 04:00:00 AM</v>
      </c>
      <c r="C2058" s="458">
        <v>43551</v>
      </c>
      <c r="D2058" s="459">
        <v>0.16666666666666669</v>
      </c>
      <c r="E2058" s="2">
        <f>Electricity!F2083</f>
        <v>0</v>
      </c>
      <c r="F2058" s="2">
        <f>Electricity!G2083</f>
        <v>0</v>
      </c>
      <c r="G2058" s="2">
        <f>Electricity!H2083</f>
        <v>0</v>
      </c>
      <c r="H2058" s="2">
        <f>Electricity!I2083</f>
        <v>0</v>
      </c>
      <c r="I2058" s="2">
        <f>Electricity!J2083</f>
        <v>0</v>
      </c>
    </row>
    <row r="2059" spans="2:9" x14ac:dyDescent="0.35">
      <c r="B2059" s="458" t="str">
        <f t="shared" si="32"/>
        <v>03/27/2019 05:00:00 AM</v>
      </c>
      <c r="C2059" s="458">
        <v>43551</v>
      </c>
      <c r="D2059" s="459">
        <v>0.20833333333333337</v>
      </c>
      <c r="E2059" s="2">
        <f>Electricity!F2084</f>
        <v>0</v>
      </c>
      <c r="F2059" s="2">
        <f>Electricity!G2084</f>
        <v>0</v>
      </c>
      <c r="G2059" s="2">
        <f>Electricity!H2084</f>
        <v>0</v>
      </c>
      <c r="H2059" s="2">
        <f>Electricity!I2084</f>
        <v>0</v>
      </c>
      <c r="I2059" s="2">
        <f>Electricity!J2084</f>
        <v>0</v>
      </c>
    </row>
    <row r="2060" spans="2:9" x14ac:dyDescent="0.35">
      <c r="B2060" s="458" t="str">
        <f t="shared" si="32"/>
        <v>03/27/2019 06:00:00 AM</v>
      </c>
      <c r="C2060" s="458">
        <v>43551</v>
      </c>
      <c r="D2060" s="459">
        <v>0.25</v>
      </c>
      <c r="E2060" s="2">
        <f>Electricity!F2085</f>
        <v>0</v>
      </c>
      <c r="F2060" s="2">
        <f>Electricity!G2085</f>
        <v>0</v>
      </c>
      <c r="G2060" s="2">
        <f>Electricity!H2085</f>
        <v>0</v>
      </c>
      <c r="H2060" s="2">
        <f>Electricity!I2085</f>
        <v>0</v>
      </c>
      <c r="I2060" s="2">
        <f>Electricity!J2085</f>
        <v>0</v>
      </c>
    </row>
    <row r="2061" spans="2:9" x14ac:dyDescent="0.35">
      <c r="B2061" s="458" t="str">
        <f t="shared" si="32"/>
        <v>03/27/2019 07:00:00 AM</v>
      </c>
      <c r="C2061" s="458">
        <v>43551</v>
      </c>
      <c r="D2061" s="459">
        <v>0.29166666666666669</v>
      </c>
      <c r="E2061" s="2">
        <f>Electricity!F2086</f>
        <v>0</v>
      </c>
      <c r="F2061" s="2">
        <f>Electricity!G2086</f>
        <v>0</v>
      </c>
      <c r="G2061" s="2">
        <f>Electricity!H2086</f>
        <v>0</v>
      </c>
      <c r="H2061" s="2">
        <f>Electricity!I2086</f>
        <v>0</v>
      </c>
      <c r="I2061" s="2">
        <f>Electricity!J2086</f>
        <v>0</v>
      </c>
    </row>
    <row r="2062" spans="2:9" x14ac:dyDescent="0.35">
      <c r="B2062" s="458" t="str">
        <f t="shared" si="32"/>
        <v>03/27/2019 08:00:00 AM</v>
      </c>
      <c r="C2062" s="458">
        <v>43551</v>
      </c>
      <c r="D2062" s="459">
        <v>0.33333333333333337</v>
      </c>
      <c r="E2062" s="2">
        <f>Electricity!F2087</f>
        <v>0</v>
      </c>
      <c r="F2062" s="2">
        <f>Electricity!G2087</f>
        <v>0</v>
      </c>
      <c r="G2062" s="2">
        <f>Electricity!H2087</f>
        <v>0</v>
      </c>
      <c r="H2062" s="2">
        <f>Electricity!I2087</f>
        <v>0</v>
      </c>
      <c r="I2062" s="2">
        <f>Electricity!J2087</f>
        <v>0</v>
      </c>
    </row>
    <row r="2063" spans="2:9" x14ac:dyDescent="0.35">
      <c r="B2063" s="458" t="str">
        <f t="shared" ref="B2063:B2126" si="33">CONCATENATE(TEXT(C2063,"mm/dd/yyyy")," ",TEXT(D2063,"hh:mm:ss AM/PM"))</f>
        <v>03/27/2019 09:00:00 AM</v>
      </c>
      <c r="C2063" s="458">
        <v>43551</v>
      </c>
      <c r="D2063" s="459">
        <v>0.375</v>
      </c>
      <c r="E2063" s="2">
        <f>Electricity!F2088</f>
        <v>0</v>
      </c>
      <c r="F2063" s="2">
        <f>Electricity!G2088</f>
        <v>0</v>
      </c>
      <c r="G2063" s="2">
        <f>Electricity!H2088</f>
        <v>0</v>
      </c>
      <c r="H2063" s="2">
        <f>Electricity!I2088</f>
        <v>0</v>
      </c>
      <c r="I2063" s="2">
        <f>Electricity!J2088</f>
        <v>0</v>
      </c>
    </row>
    <row r="2064" spans="2:9" x14ac:dyDescent="0.35">
      <c r="B2064" s="458" t="str">
        <f t="shared" si="33"/>
        <v>03/27/2019 10:00:00 AM</v>
      </c>
      <c r="C2064" s="458">
        <v>43551</v>
      </c>
      <c r="D2064" s="459">
        <v>0.41666666666666669</v>
      </c>
      <c r="E2064" s="2">
        <f>Electricity!F2089</f>
        <v>0</v>
      </c>
      <c r="F2064" s="2">
        <f>Electricity!G2089</f>
        <v>0</v>
      </c>
      <c r="G2064" s="2">
        <f>Electricity!H2089</f>
        <v>0</v>
      </c>
      <c r="H2064" s="2">
        <f>Electricity!I2089</f>
        <v>0</v>
      </c>
      <c r="I2064" s="2">
        <f>Electricity!J2089</f>
        <v>0</v>
      </c>
    </row>
    <row r="2065" spans="2:9" x14ac:dyDescent="0.35">
      <c r="B2065" s="458" t="str">
        <f t="shared" si="33"/>
        <v>03/27/2019 11:00:00 AM</v>
      </c>
      <c r="C2065" s="458">
        <v>43551</v>
      </c>
      <c r="D2065" s="459">
        <v>0.45833333333333337</v>
      </c>
      <c r="E2065" s="2">
        <f>Electricity!F2090</f>
        <v>0</v>
      </c>
      <c r="F2065" s="2">
        <f>Electricity!G2090</f>
        <v>0</v>
      </c>
      <c r="G2065" s="2">
        <f>Electricity!H2090</f>
        <v>0</v>
      </c>
      <c r="H2065" s="2">
        <f>Electricity!I2090</f>
        <v>0</v>
      </c>
      <c r="I2065" s="2">
        <f>Electricity!J2090</f>
        <v>0</v>
      </c>
    </row>
    <row r="2066" spans="2:9" x14ac:dyDescent="0.35">
      <c r="B2066" s="458" t="str">
        <f t="shared" si="33"/>
        <v>03/27/2019 12:00:00 PM</v>
      </c>
      <c r="C2066" s="458">
        <v>43551</v>
      </c>
      <c r="D2066" s="459">
        <v>0.50000000000000011</v>
      </c>
      <c r="E2066" s="2">
        <f>Electricity!F2091</f>
        <v>0</v>
      </c>
      <c r="F2066" s="2">
        <f>Electricity!G2091</f>
        <v>0</v>
      </c>
      <c r="G2066" s="2">
        <f>Electricity!H2091</f>
        <v>0</v>
      </c>
      <c r="H2066" s="2">
        <f>Electricity!I2091</f>
        <v>0</v>
      </c>
      <c r="I2066" s="2">
        <f>Electricity!J2091</f>
        <v>0</v>
      </c>
    </row>
    <row r="2067" spans="2:9" x14ac:dyDescent="0.35">
      <c r="B2067" s="458" t="str">
        <f t="shared" si="33"/>
        <v>03/27/2019 01:00:00 PM</v>
      </c>
      <c r="C2067" s="458">
        <v>43551</v>
      </c>
      <c r="D2067" s="459">
        <v>0.54166666666666674</v>
      </c>
      <c r="E2067" s="2">
        <f>Electricity!F2092</f>
        <v>0</v>
      </c>
      <c r="F2067" s="2">
        <f>Electricity!G2092</f>
        <v>0</v>
      </c>
      <c r="G2067" s="2">
        <f>Electricity!H2092</f>
        <v>0</v>
      </c>
      <c r="H2067" s="2">
        <f>Electricity!I2092</f>
        <v>0</v>
      </c>
      <c r="I2067" s="2">
        <f>Electricity!J2092</f>
        <v>0</v>
      </c>
    </row>
    <row r="2068" spans="2:9" x14ac:dyDescent="0.35">
      <c r="B2068" s="458" t="str">
        <f t="shared" si="33"/>
        <v>03/27/2019 02:00:00 PM</v>
      </c>
      <c r="C2068" s="458">
        <v>43551</v>
      </c>
      <c r="D2068" s="459">
        <v>0.58333333333333337</v>
      </c>
      <c r="E2068" s="2">
        <f>Electricity!F2093</f>
        <v>0</v>
      </c>
      <c r="F2068" s="2">
        <f>Electricity!G2093</f>
        <v>0</v>
      </c>
      <c r="G2068" s="2">
        <f>Electricity!H2093</f>
        <v>0</v>
      </c>
      <c r="H2068" s="2">
        <f>Electricity!I2093</f>
        <v>0</v>
      </c>
      <c r="I2068" s="2">
        <f>Electricity!J2093</f>
        <v>0</v>
      </c>
    </row>
    <row r="2069" spans="2:9" x14ac:dyDescent="0.35">
      <c r="B2069" s="458" t="str">
        <f t="shared" si="33"/>
        <v>03/27/2019 03:00:00 PM</v>
      </c>
      <c r="C2069" s="458">
        <v>43551</v>
      </c>
      <c r="D2069" s="459">
        <v>0.62500000000000011</v>
      </c>
      <c r="E2069" s="2">
        <f>Electricity!F2094</f>
        <v>0</v>
      </c>
      <c r="F2069" s="2">
        <f>Electricity!G2094</f>
        <v>0</v>
      </c>
      <c r="G2069" s="2">
        <f>Electricity!H2094</f>
        <v>0</v>
      </c>
      <c r="H2069" s="2">
        <f>Electricity!I2094</f>
        <v>0</v>
      </c>
      <c r="I2069" s="2">
        <f>Electricity!J2094</f>
        <v>0</v>
      </c>
    </row>
    <row r="2070" spans="2:9" x14ac:dyDescent="0.35">
      <c r="B2070" s="458" t="str">
        <f t="shared" si="33"/>
        <v>03/27/2019 04:00:00 PM</v>
      </c>
      <c r="C2070" s="458">
        <v>43551</v>
      </c>
      <c r="D2070" s="459">
        <v>0.66666666666666674</v>
      </c>
      <c r="E2070" s="2">
        <f>Electricity!F2095</f>
        <v>0</v>
      </c>
      <c r="F2070" s="2">
        <f>Electricity!G2095</f>
        <v>0</v>
      </c>
      <c r="G2070" s="2">
        <f>Electricity!H2095</f>
        <v>0</v>
      </c>
      <c r="H2070" s="2">
        <f>Electricity!I2095</f>
        <v>0</v>
      </c>
      <c r="I2070" s="2">
        <f>Electricity!J2095</f>
        <v>0</v>
      </c>
    </row>
    <row r="2071" spans="2:9" x14ac:dyDescent="0.35">
      <c r="B2071" s="458" t="str">
        <f t="shared" si="33"/>
        <v>03/27/2019 05:00:00 PM</v>
      </c>
      <c r="C2071" s="458">
        <v>43551</v>
      </c>
      <c r="D2071" s="459">
        <v>0.70833333333333337</v>
      </c>
      <c r="E2071" s="2">
        <f>Electricity!F2096</f>
        <v>0</v>
      </c>
      <c r="F2071" s="2">
        <f>Electricity!G2096</f>
        <v>0</v>
      </c>
      <c r="G2071" s="2">
        <f>Electricity!H2096</f>
        <v>0</v>
      </c>
      <c r="H2071" s="2">
        <f>Electricity!I2096</f>
        <v>0</v>
      </c>
      <c r="I2071" s="2">
        <f>Electricity!J2096</f>
        <v>0</v>
      </c>
    </row>
    <row r="2072" spans="2:9" x14ac:dyDescent="0.35">
      <c r="B2072" s="458" t="str">
        <f t="shared" si="33"/>
        <v>03/27/2019 06:00:00 PM</v>
      </c>
      <c r="C2072" s="458">
        <v>43551</v>
      </c>
      <c r="D2072" s="459">
        <v>0.75000000000000011</v>
      </c>
      <c r="E2072" s="2">
        <f>Electricity!F2097</f>
        <v>0</v>
      </c>
      <c r="F2072" s="2">
        <f>Electricity!G2097</f>
        <v>0</v>
      </c>
      <c r="G2072" s="2">
        <f>Electricity!H2097</f>
        <v>0</v>
      </c>
      <c r="H2072" s="2">
        <f>Electricity!I2097</f>
        <v>0</v>
      </c>
      <c r="I2072" s="2">
        <f>Electricity!J2097</f>
        <v>0</v>
      </c>
    </row>
    <row r="2073" spans="2:9" x14ac:dyDescent="0.35">
      <c r="B2073" s="458" t="str">
        <f t="shared" si="33"/>
        <v>03/27/2019 07:00:00 PM</v>
      </c>
      <c r="C2073" s="458">
        <v>43551</v>
      </c>
      <c r="D2073" s="459">
        <v>0.79166666666666674</v>
      </c>
      <c r="E2073" s="2">
        <f>Electricity!F2098</f>
        <v>0</v>
      </c>
      <c r="F2073" s="2">
        <f>Electricity!G2098</f>
        <v>0</v>
      </c>
      <c r="G2073" s="2">
        <f>Electricity!H2098</f>
        <v>0</v>
      </c>
      <c r="H2073" s="2">
        <f>Electricity!I2098</f>
        <v>0</v>
      </c>
      <c r="I2073" s="2">
        <f>Electricity!J2098</f>
        <v>0</v>
      </c>
    </row>
    <row r="2074" spans="2:9" x14ac:dyDescent="0.35">
      <c r="B2074" s="458" t="str">
        <f t="shared" si="33"/>
        <v>03/27/2019 08:00:00 PM</v>
      </c>
      <c r="C2074" s="458">
        <v>43551</v>
      </c>
      <c r="D2074" s="459">
        <v>0.83333333333333337</v>
      </c>
      <c r="E2074" s="2">
        <f>Electricity!F2099</f>
        <v>0</v>
      </c>
      <c r="F2074" s="2">
        <f>Electricity!G2099</f>
        <v>0</v>
      </c>
      <c r="G2074" s="2">
        <f>Electricity!H2099</f>
        <v>0</v>
      </c>
      <c r="H2074" s="2">
        <f>Electricity!I2099</f>
        <v>0</v>
      </c>
      <c r="I2074" s="2">
        <f>Electricity!J2099</f>
        <v>0</v>
      </c>
    </row>
    <row r="2075" spans="2:9" x14ac:dyDescent="0.35">
      <c r="B2075" s="458" t="str">
        <f t="shared" si="33"/>
        <v>03/27/2019 09:00:00 PM</v>
      </c>
      <c r="C2075" s="458">
        <v>43551</v>
      </c>
      <c r="D2075" s="459">
        <v>0.87500000000000011</v>
      </c>
      <c r="E2075" s="2">
        <f>Electricity!F2100</f>
        <v>0</v>
      </c>
      <c r="F2075" s="2">
        <f>Electricity!G2100</f>
        <v>0</v>
      </c>
      <c r="G2075" s="2">
        <f>Electricity!H2100</f>
        <v>0</v>
      </c>
      <c r="H2075" s="2">
        <f>Electricity!I2100</f>
        <v>0</v>
      </c>
      <c r="I2075" s="2">
        <f>Electricity!J2100</f>
        <v>0</v>
      </c>
    </row>
    <row r="2076" spans="2:9" x14ac:dyDescent="0.35">
      <c r="B2076" s="458" t="str">
        <f t="shared" si="33"/>
        <v>03/27/2019 10:00:00 PM</v>
      </c>
      <c r="C2076" s="458">
        <v>43551</v>
      </c>
      <c r="D2076" s="459">
        <v>0.91666666666666674</v>
      </c>
      <c r="E2076" s="2">
        <f>Electricity!F2101</f>
        <v>0</v>
      </c>
      <c r="F2076" s="2">
        <f>Electricity!G2101</f>
        <v>0</v>
      </c>
      <c r="G2076" s="2">
        <f>Electricity!H2101</f>
        <v>0</v>
      </c>
      <c r="H2076" s="2">
        <f>Electricity!I2101</f>
        <v>0</v>
      </c>
      <c r="I2076" s="2">
        <f>Electricity!J2101</f>
        <v>0</v>
      </c>
    </row>
    <row r="2077" spans="2:9" x14ac:dyDescent="0.35">
      <c r="B2077" s="458" t="str">
        <f t="shared" si="33"/>
        <v>03/27/2019 11:00:00 PM</v>
      </c>
      <c r="C2077" s="458">
        <v>43551</v>
      </c>
      <c r="D2077" s="459">
        <v>0.95833333333333337</v>
      </c>
      <c r="E2077" s="2">
        <f>Electricity!F2102</f>
        <v>0</v>
      </c>
      <c r="F2077" s="2">
        <f>Electricity!G2102</f>
        <v>0</v>
      </c>
      <c r="G2077" s="2">
        <f>Electricity!H2102</f>
        <v>0</v>
      </c>
      <c r="H2077" s="2">
        <f>Electricity!I2102</f>
        <v>0</v>
      </c>
      <c r="I2077" s="2">
        <f>Electricity!J2102</f>
        <v>0</v>
      </c>
    </row>
    <row r="2078" spans="2:9" x14ac:dyDescent="0.35">
      <c r="B2078" s="458" t="str">
        <f t="shared" si="33"/>
        <v>03/28/2019 12:00:00 AM</v>
      </c>
      <c r="C2078" s="458">
        <v>43552</v>
      </c>
      <c r="D2078" s="459">
        <v>3.1225022567582528E-17</v>
      </c>
      <c r="E2078" s="2">
        <f>Electricity!F2103</f>
        <v>0</v>
      </c>
      <c r="F2078" s="2">
        <f>Electricity!G2103</f>
        <v>0</v>
      </c>
      <c r="G2078" s="2">
        <f>Electricity!H2103</f>
        <v>0</v>
      </c>
      <c r="H2078" s="2">
        <f>Electricity!I2103</f>
        <v>0</v>
      </c>
      <c r="I2078" s="2">
        <f>Electricity!J2103</f>
        <v>0</v>
      </c>
    </row>
    <row r="2079" spans="2:9" x14ac:dyDescent="0.35">
      <c r="B2079" s="458" t="str">
        <f t="shared" si="33"/>
        <v>03/28/2019 01:00:00 AM</v>
      </c>
      <c r="C2079" s="458">
        <v>43552</v>
      </c>
      <c r="D2079" s="459">
        <v>4.1666666666666699E-2</v>
      </c>
      <c r="E2079" s="2">
        <f>Electricity!F2104</f>
        <v>0</v>
      </c>
      <c r="F2079" s="2">
        <f>Electricity!G2104</f>
        <v>0</v>
      </c>
      <c r="G2079" s="2">
        <f>Electricity!H2104</f>
        <v>0</v>
      </c>
      <c r="H2079" s="2">
        <f>Electricity!I2104</f>
        <v>0</v>
      </c>
      <c r="I2079" s="2">
        <f>Electricity!J2104</f>
        <v>0</v>
      </c>
    </row>
    <row r="2080" spans="2:9" x14ac:dyDescent="0.35">
      <c r="B2080" s="458" t="str">
        <f t="shared" si="33"/>
        <v>03/28/2019 02:00:00 AM</v>
      </c>
      <c r="C2080" s="458">
        <v>43552</v>
      </c>
      <c r="D2080" s="459">
        <v>8.333333333333337E-2</v>
      </c>
      <c r="E2080" s="2">
        <f>Electricity!F2105</f>
        <v>0</v>
      </c>
      <c r="F2080" s="2">
        <f>Electricity!G2105</f>
        <v>0</v>
      </c>
      <c r="G2080" s="2">
        <f>Electricity!H2105</f>
        <v>0</v>
      </c>
      <c r="H2080" s="2">
        <f>Electricity!I2105</f>
        <v>0</v>
      </c>
      <c r="I2080" s="2">
        <f>Electricity!J2105</f>
        <v>0</v>
      </c>
    </row>
    <row r="2081" spans="2:9" x14ac:dyDescent="0.35">
      <c r="B2081" s="458" t="str">
        <f t="shared" si="33"/>
        <v>03/28/2019 03:00:00 AM</v>
      </c>
      <c r="C2081" s="458">
        <v>43552</v>
      </c>
      <c r="D2081" s="459">
        <v>0.12500000000000006</v>
      </c>
      <c r="E2081" s="2">
        <f>Electricity!F2106</f>
        <v>0</v>
      </c>
      <c r="F2081" s="2">
        <f>Electricity!G2106</f>
        <v>0</v>
      </c>
      <c r="G2081" s="2">
        <f>Electricity!H2106</f>
        <v>0</v>
      </c>
      <c r="H2081" s="2">
        <f>Electricity!I2106</f>
        <v>0</v>
      </c>
      <c r="I2081" s="2">
        <f>Electricity!J2106</f>
        <v>0</v>
      </c>
    </row>
    <row r="2082" spans="2:9" x14ac:dyDescent="0.35">
      <c r="B2082" s="458" t="str">
        <f t="shared" si="33"/>
        <v>03/28/2019 04:00:00 AM</v>
      </c>
      <c r="C2082" s="458">
        <v>43552</v>
      </c>
      <c r="D2082" s="459">
        <v>0.16666666666666669</v>
      </c>
      <c r="E2082" s="2">
        <f>Electricity!F2107</f>
        <v>0</v>
      </c>
      <c r="F2082" s="2">
        <f>Electricity!G2107</f>
        <v>0</v>
      </c>
      <c r="G2082" s="2">
        <f>Electricity!H2107</f>
        <v>0</v>
      </c>
      <c r="H2082" s="2">
        <f>Electricity!I2107</f>
        <v>0</v>
      </c>
      <c r="I2082" s="2">
        <f>Electricity!J2107</f>
        <v>0</v>
      </c>
    </row>
    <row r="2083" spans="2:9" x14ac:dyDescent="0.35">
      <c r="B2083" s="458" t="str">
        <f t="shared" si="33"/>
        <v>03/28/2019 05:00:00 AM</v>
      </c>
      <c r="C2083" s="458">
        <v>43552</v>
      </c>
      <c r="D2083" s="459">
        <v>0.20833333333333337</v>
      </c>
      <c r="E2083" s="2">
        <f>Electricity!F2108</f>
        <v>0</v>
      </c>
      <c r="F2083" s="2">
        <f>Electricity!G2108</f>
        <v>0</v>
      </c>
      <c r="G2083" s="2">
        <f>Electricity!H2108</f>
        <v>0</v>
      </c>
      <c r="H2083" s="2">
        <f>Electricity!I2108</f>
        <v>0</v>
      </c>
      <c r="I2083" s="2">
        <f>Electricity!J2108</f>
        <v>0</v>
      </c>
    </row>
    <row r="2084" spans="2:9" x14ac:dyDescent="0.35">
      <c r="B2084" s="458" t="str">
        <f t="shared" si="33"/>
        <v>03/28/2019 06:00:00 AM</v>
      </c>
      <c r="C2084" s="458">
        <v>43552</v>
      </c>
      <c r="D2084" s="459">
        <v>0.25</v>
      </c>
      <c r="E2084" s="2">
        <f>Electricity!F2109</f>
        <v>0</v>
      </c>
      <c r="F2084" s="2">
        <f>Electricity!G2109</f>
        <v>0</v>
      </c>
      <c r="G2084" s="2">
        <f>Electricity!H2109</f>
        <v>0</v>
      </c>
      <c r="H2084" s="2">
        <f>Electricity!I2109</f>
        <v>0</v>
      </c>
      <c r="I2084" s="2">
        <f>Electricity!J2109</f>
        <v>0</v>
      </c>
    </row>
    <row r="2085" spans="2:9" x14ac:dyDescent="0.35">
      <c r="B2085" s="458" t="str">
        <f t="shared" si="33"/>
        <v>03/28/2019 07:00:00 AM</v>
      </c>
      <c r="C2085" s="458">
        <v>43552</v>
      </c>
      <c r="D2085" s="459">
        <v>0.29166666666666669</v>
      </c>
      <c r="E2085" s="2">
        <f>Electricity!F2110</f>
        <v>0</v>
      </c>
      <c r="F2085" s="2">
        <f>Electricity!G2110</f>
        <v>0</v>
      </c>
      <c r="G2085" s="2">
        <f>Electricity!H2110</f>
        <v>0</v>
      </c>
      <c r="H2085" s="2">
        <f>Electricity!I2110</f>
        <v>0</v>
      </c>
      <c r="I2085" s="2">
        <f>Electricity!J2110</f>
        <v>0</v>
      </c>
    </row>
    <row r="2086" spans="2:9" x14ac:dyDescent="0.35">
      <c r="B2086" s="458" t="str">
        <f t="shared" si="33"/>
        <v>03/28/2019 08:00:00 AM</v>
      </c>
      <c r="C2086" s="458">
        <v>43552</v>
      </c>
      <c r="D2086" s="459">
        <v>0.33333333333333337</v>
      </c>
      <c r="E2086" s="2">
        <f>Electricity!F2111</f>
        <v>0</v>
      </c>
      <c r="F2086" s="2">
        <f>Electricity!G2111</f>
        <v>0</v>
      </c>
      <c r="G2086" s="2">
        <f>Electricity!H2111</f>
        <v>0</v>
      </c>
      <c r="H2086" s="2">
        <f>Electricity!I2111</f>
        <v>0</v>
      </c>
      <c r="I2086" s="2">
        <f>Electricity!J2111</f>
        <v>0</v>
      </c>
    </row>
    <row r="2087" spans="2:9" x14ac:dyDescent="0.35">
      <c r="B2087" s="458" t="str">
        <f t="shared" si="33"/>
        <v>03/28/2019 09:00:00 AM</v>
      </c>
      <c r="C2087" s="458">
        <v>43552</v>
      </c>
      <c r="D2087" s="459">
        <v>0.375</v>
      </c>
      <c r="E2087" s="2">
        <f>Electricity!F2112</f>
        <v>0</v>
      </c>
      <c r="F2087" s="2">
        <f>Electricity!G2112</f>
        <v>0</v>
      </c>
      <c r="G2087" s="2">
        <f>Electricity!H2112</f>
        <v>0</v>
      </c>
      <c r="H2087" s="2">
        <f>Electricity!I2112</f>
        <v>0</v>
      </c>
      <c r="I2087" s="2">
        <f>Electricity!J2112</f>
        <v>0</v>
      </c>
    </row>
    <row r="2088" spans="2:9" x14ac:dyDescent="0.35">
      <c r="B2088" s="458" t="str">
        <f t="shared" si="33"/>
        <v>03/28/2019 10:00:00 AM</v>
      </c>
      <c r="C2088" s="458">
        <v>43552</v>
      </c>
      <c r="D2088" s="459">
        <v>0.41666666666666669</v>
      </c>
      <c r="E2088" s="2">
        <f>Electricity!F2113</f>
        <v>0</v>
      </c>
      <c r="F2088" s="2">
        <f>Electricity!G2113</f>
        <v>0</v>
      </c>
      <c r="G2088" s="2">
        <f>Electricity!H2113</f>
        <v>0</v>
      </c>
      <c r="H2088" s="2">
        <f>Electricity!I2113</f>
        <v>0</v>
      </c>
      <c r="I2088" s="2">
        <f>Electricity!J2113</f>
        <v>0</v>
      </c>
    </row>
    <row r="2089" spans="2:9" x14ac:dyDescent="0.35">
      <c r="B2089" s="458" t="str">
        <f t="shared" si="33"/>
        <v>03/28/2019 11:00:00 AM</v>
      </c>
      <c r="C2089" s="458">
        <v>43552</v>
      </c>
      <c r="D2089" s="459">
        <v>0.45833333333333337</v>
      </c>
      <c r="E2089" s="2">
        <f>Electricity!F2114</f>
        <v>0</v>
      </c>
      <c r="F2089" s="2">
        <f>Electricity!G2114</f>
        <v>0</v>
      </c>
      <c r="G2089" s="2">
        <f>Electricity!H2114</f>
        <v>0</v>
      </c>
      <c r="H2089" s="2">
        <f>Electricity!I2114</f>
        <v>0</v>
      </c>
      <c r="I2089" s="2">
        <f>Electricity!J2114</f>
        <v>0</v>
      </c>
    </row>
    <row r="2090" spans="2:9" x14ac:dyDescent="0.35">
      <c r="B2090" s="458" t="str">
        <f t="shared" si="33"/>
        <v>03/28/2019 12:00:00 PM</v>
      </c>
      <c r="C2090" s="458">
        <v>43552</v>
      </c>
      <c r="D2090" s="459">
        <v>0.50000000000000011</v>
      </c>
      <c r="E2090" s="2">
        <f>Electricity!F2115</f>
        <v>0</v>
      </c>
      <c r="F2090" s="2">
        <f>Electricity!G2115</f>
        <v>0</v>
      </c>
      <c r="G2090" s="2">
        <f>Electricity!H2115</f>
        <v>0</v>
      </c>
      <c r="H2090" s="2">
        <f>Electricity!I2115</f>
        <v>0</v>
      </c>
      <c r="I2090" s="2">
        <f>Electricity!J2115</f>
        <v>0</v>
      </c>
    </row>
    <row r="2091" spans="2:9" x14ac:dyDescent="0.35">
      <c r="B2091" s="458" t="str">
        <f t="shared" si="33"/>
        <v>03/28/2019 01:00:00 PM</v>
      </c>
      <c r="C2091" s="458">
        <v>43552</v>
      </c>
      <c r="D2091" s="459">
        <v>0.54166666666666674</v>
      </c>
      <c r="E2091" s="2">
        <f>Electricity!F2116</f>
        <v>0</v>
      </c>
      <c r="F2091" s="2">
        <f>Electricity!G2116</f>
        <v>0</v>
      </c>
      <c r="G2091" s="2">
        <f>Electricity!H2116</f>
        <v>0</v>
      </c>
      <c r="H2091" s="2">
        <f>Electricity!I2116</f>
        <v>0</v>
      </c>
      <c r="I2091" s="2">
        <f>Electricity!J2116</f>
        <v>0</v>
      </c>
    </row>
    <row r="2092" spans="2:9" x14ac:dyDescent="0.35">
      <c r="B2092" s="458" t="str">
        <f t="shared" si="33"/>
        <v>03/28/2019 02:00:00 PM</v>
      </c>
      <c r="C2092" s="458">
        <v>43552</v>
      </c>
      <c r="D2092" s="459">
        <v>0.58333333333333337</v>
      </c>
      <c r="E2092" s="2">
        <f>Electricity!F2117</f>
        <v>0</v>
      </c>
      <c r="F2092" s="2">
        <f>Electricity!G2117</f>
        <v>0</v>
      </c>
      <c r="G2092" s="2">
        <f>Electricity!H2117</f>
        <v>0</v>
      </c>
      <c r="H2092" s="2">
        <f>Electricity!I2117</f>
        <v>0</v>
      </c>
      <c r="I2092" s="2">
        <f>Electricity!J2117</f>
        <v>0</v>
      </c>
    </row>
    <row r="2093" spans="2:9" x14ac:dyDescent="0.35">
      <c r="B2093" s="458" t="str">
        <f t="shared" si="33"/>
        <v>03/28/2019 03:00:00 PM</v>
      </c>
      <c r="C2093" s="458">
        <v>43552</v>
      </c>
      <c r="D2093" s="459">
        <v>0.62500000000000011</v>
      </c>
      <c r="E2093" s="2">
        <f>Electricity!F2118</f>
        <v>0</v>
      </c>
      <c r="F2093" s="2">
        <f>Electricity!G2118</f>
        <v>0</v>
      </c>
      <c r="G2093" s="2">
        <f>Electricity!H2118</f>
        <v>0</v>
      </c>
      <c r="H2093" s="2">
        <f>Electricity!I2118</f>
        <v>0</v>
      </c>
      <c r="I2093" s="2">
        <f>Electricity!J2118</f>
        <v>0</v>
      </c>
    </row>
    <row r="2094" spans="2:9" x14ac:dyDescent="0.35">
      <c r="B2094" s="458" t="str">
        <f t="shared" si="33"/>
        <v>03/28/2019 04:00:00 PM</v>
      </c>
      <c r="C2094" s="458">
        <v>43552</v>
      </c>
      <c r="D2094" s="459">
        <v>0.66666666666666674</v>
      </c>
      <c r="E2094" s="2">
        <f>Electricity!F2119</f>
        <v>0</v>
      </c>
      <c r="F2094" s="2">
        <f>Electricity!G2119</f>
        <v>0</v>
      </c>
      <c r="G2094" s="2">
        <f>Electricity!H2119</f>
        <v>0</v>
      </c>
      <c r="H2094" s="2">
        <f>Electricity!I2119</f>
        <v>0</v>
      </c>
      <c r="I2094" s="2">
        <f>Electricity!J2119</f>
        <v>0</v>
      </c>
    </row>
    <row r="2095" spans="2:9" x14ac:dyDescent="0.35">
      <c r="B2095" s="458" t="str">
        <f t="shared" si="33"/>
        <v>03/28/2019 05:00:00 PM</v>
      </c>
      <c r="C2095" s="458">
        <v>43552</v>
      </c>
      <c r="D2095" s="459">
        <v>0.70833333333333337</v>
      </c>
      <c r="E2095" s="2">
        <f>Electricity!F2120</f>
        <v>0</v>
      </c>
      <c r="F2095" s="2">
        <f>Electricity!G2120</f>
        <v>0</v>
      </c>
      <c r="G2095" s="2">
        <f>Electricity!H2120</f>
        <v>0</v>
      </c>
      <c r="H2095" s="2">
        <f>Electricity!I2120</f>
        <v>0</v>
      </c>
      <c r="I2095" s="2">
        <f>Electricity!J2120</f>
        <v>0</v>
      </c>
    </row>
    <row r="2096" spans="2:9" x14ac:dyDescent="0.35">
      <c r="B2096" s="458" t="str">
        <f t="shared" si="33"/>
        <v>03/28/2019 06:00:00 PM</v>
      </c>
      <c r="C2096" s="458">
        <v>43552</v>
      </c>
      <c r="D2096" s="459">
        <v>0.75000000000000011</v>
      </c>
      <c r="E2096" s="2">
        <f>Electricity!F2121</f>
        <v>0</v>
      </c>
      <c r="F2096" s="2">
        <f>Electricity!G2121</f>
        <v>0</v>
      </c>
      <c r="G2096" s="2">
        <f>Electricity!H2121</f>
        <v>0</v>
      </c>
      <c r="H2096" s="2">
        <f>Electricity!I2121</f>
        <v>0</v>
      </c>
      <c r="I2096" s="2">
        <f>Electricity!J2121</f>
        <v>0</v>
      </c>
    </row>
    <row r="2097" spans="2:9" x14ac:dyDescent="0.35">
      <c r="B2097" s="458" t="str">
        <f t="shared" si="33"/>
        <v>03/28/2019 07:00:00 PM</v>
      </c>
      <c r="C2097" s="458">
        <v>43552</v>
      </c>
      <c r="D2097" s="459">
        <v>0.79166666666666674</v>
      </c>
      <c r="E2097" s="2">
        <f>Electricity!F2122</f>
        <v>0</v>
      </c>
      <c r="F2097" s="2">
        <f>Electricity!G2122</f>
        <v>0</v>
      </c>
      <c r="G2097" s="2">
        <f>Electricity!H2122</f>
        <v>0</v>
      </c>
      <c r="H2097" s="2">
        <f>Electricity!I2122</f>
        <v>0</v>
      </c>
      <c r="I2097" s="2">
        <f>Electricity!J2122</f>
        <v>0</v>
      </c>
    </row>
    <row r="2098" spans="2:9" x14ac:dyDescent="0.35">
      <c r="B2098" s="458" t="str">
        <f t="shared" si="33"/>
        <v>03/28/2019 08:00:00 PM</v>
      </c>
      <c r="C2098" s="458">
        <v>43552</v>
      </c>
      <c r="D2098" s="459">
        <v>0.83333333333333337</v>
      </c>
      <c r="E2098" s="2">
        <f>Electricity!F2123</f>
        <v>0</v>
      </c>
      <c r="F2098" s="2">
        <f>Electricity!G2123</f>
        <v>0</v>
      </c>
      <c r="G2098" s="2">
        <f>Electricity!H2123</f>
        <v>0</v>
      </c>
      <c r="H2098" s="2">
        <f>Electricity!I2123</f>
        <v>0</v>
      </c>
      <c r="I2098" s="2">
        <f>Electricity!J2123</f>
        <v>0</v>
      </c>
    </row>
    <row r="2099" spans="2:9" x14ac:dyDescent="0.35">
      <c r="B2099" s="458" t="str">
        <f t="shared" si="33"/>
        <v>03/28/2019 09:00:00 PM</v>
      </c>
      <c r="C2099" s="458">
        <v>43552</v>
      </c>
      <c r="D2099" s="459">
        <v>0.87500000000000011</v>
      </c>
      <c r="E2099" s="2">
        <f>Electricity!F2124</f>
        <v>0</v>
      </c>
      <c r="F2099" s="2">
        <f>Electricity!G2124</f>
        <v>0</v>
      </c>
      <c r="G2099" s="2">
        <f>Electricity!H2124</f>
        <v>0</v>
      </c>
      <c r="H2099" s="2">
        <f>Electricity!I2124</f>
        <v>0</v>
      </c>
      <c r="I2099" s="2">
        <f>Electricity!J2124</f>
        <v>0</v>
      </c>
    </row>
    <row r="2100" spans="2:9" x14ac:dyDescent="0.35">
      <c r="B2100" s="458" t="str">
        <f t="shared" si="33"/>
        <v>03/28/2019 10:00:00 PM</v>
      </c>
      <c r="C2100" s="458">
        <v>43552</v>
      </c>
      <c r="D2100" s="459">
        <v>0.91666666666666674</v>
      </c>
      <c r="E2100" s="2">
        <f>Electricity!F2125</f>
        <v>0</v>
      </c>
      <c r="F2100" s="2">
        <f>Electricity!G2125</f>
        <v>0</v>
      </c>
      <c r="G2100" s="2">
        <f>Electricity!H2125</f>
        <v>0</v>
      </c>
      <c r="H2100" s="2">
        <f>Electricity!I2125</f>
        <v>0</v>
      </c>
      <c r="I2100" s="2">
        <f>Electricity!J2125</f>
        <v>0</v>
      </c>
    </row>
    <row r="2101" spans="2:9" x14ac:dyDescent="0.35">
      <c r="B2101" s="458" t="str">
        <f t="shared" si="33"/>
        <v>03/28/2019 11:00:00 PM</v>
      </c>
      <c r="C2101" s="458">
        <v>43552</v>
      </c>
      <c r="D2101" s="459">
        <v>0.95833333333333337</v>
      </c>
      <c r="E2101" s="2">
        <f>Electricity!F2126</f>
        <v>0</v>
      </c>
      <c r="F2101" s="2">
        <f>Electricity!G2126</f>
        <v>0</v>
      </c>
      <c r="G2101" s="2">
        <f>Electricity!H2126</f>
        <v>0</v>
      </c>
      <c r="H2101" s="2">
        <f>Electricity!I2126</f>
        <v>0</v>
      </c>
      <c r="I2101" s="2">
        <f>Electricity!J2126</f>
        <v>0</v>
      </c>
    </row>
    <row r="2102" spans="2:9" x14ac:dyDescent="0.35">
      <c r="B2102" s="458" t="str">
        <f t="shared" si="33"/>
        <v>03/29/2019 12:00:00 AM</v>
      </c>
      <c r="C2102" s="458">
        <v>43553</v>
      </c>
      <c r="D2102" s="459">
        <v>3.1225022567582528E-17</v>
      </c>
      <c r="E2102" s="2">
        <f>Electricity!F2127</f>
        <v>0</v>
      </c>
      <c r="F2102" s="2">
        <f>Electricity!G2127</f>
        <v>0</v>
      </c>
      <c r="G2102" s="2">
        <f>Electricity!H2127</f>
        <v>0</v>
      </c>
      <c r="H2102" s="2">
        <f>Electricity!I2127</f>
        <v>0</v>
      </c>
      <c r="I2102" s="2">
        <f>Electricity!J2127</f>
        <v>0</v>
      </c>
    </row>
    <row r="2103" spans="2:9" x14ac:dyDescent="0.35">
      <c r="B2103" s="458" t="str">
        <f t="shared" si="33"/>
        <v>03/29/2019 01:00:00 AM</v>
      </c>
      <c r="C2103" s="458">
        <v>43553</v>
      </c>
      <c r="D2103" s="459">
        <v>4.1666666666666699E-2</v>
      </c>
      <c r="E2103" s="2">
        <f>Electricity!F2128</f>
        <v>0</v>
      </c>
      <c r="F2103" s="2">
        <f>Electricity!G2128</f>
        <v>0</v>
      </c>
      <c r="G2103" s="2">
        <f>Electricity!H2128</f>
        <v>0</v>
      </c>
      <c r="H2103" s="2">
        <f>Electricity!I2128</f>
        <v>0</v>
      </c>
      <c r="I2103" s="2">
        <f>Electricity!J2128</f>
        <v>0</v>
      </c>
    </row>
    <row r="2104" spans="2:9" x14ac:dyDescent="0.35">
      <c r="B2104" s="458" t="str">
        <f t="shared" si="33"/>
        <v>03/29/2019 02:00:00 AM</v>
      </c>
      <c r="C2104" s="458">
        <v>43553</v>
      </c>
      <c r="D2104" s="459">
        <v>8.333333333333337E-2</v>
      </c>
      <c r="E2104" s="2">
        <f>Electricity!F2129</f>
        <v>0</v>
      </c>
      <c r="F2104" s="2">
        <f>Electricity!G2129</f>
        <v>0</v>
      </c>
      <c r="G2104" s="2">
        <f>Electricity!H2129</f>
        <v>0</v>
      </c>
      <c r="H2104" s="2">
        <f>Electricity!I2129</f>
        <v>0</v>
      </c>
      <c r="I2104" s="2">
        <f>Electricity!J2129</f>
        <v>0</v>
      </c>
    </row>
    <row r="2105" spans="2:9" x14ac:dyDescent="0.35">
      <c r="B2105" s="458" t="str">
        <f t="shared" si="33"/>
        <v>03/29/2019 03:00:00 AM</v>
      </c>
      <c r="C2105" s="458">
        <v>43553</v>
      </c>
      <c r="D2105" s="459">
        <v>0.12500000000000006</v>
      </c>
      <c r="E2105" s="2">
        <f>Electricity!F2130</f>
        <v>0</v>
      </c>
      <c r="F2105" s="2">
        <f>Electricity!G2130</f>
        <v>0</v>
      </c>
      <c r="G2105" s="2">
        <f>Electricity!H2130</f>
        <v>0</v>
      </c>
      <c r="H2105" s="2">
        <f>Electricity!I2130</f>
        <v>0</v>
      </c>
      <c r="I2105" s="2">
        <f>Electricity!J2130</f>
        <v>0</v>
      </c>
    </row>
    <row r="2106" spans="2:9" x14ac:dyDescent="0.35">
      <c r="B2106" s="458" t="str">
        <f t="shared" si="33"/>
        <v>03/29/2019 04:00:00 AM</v>
      </c>
      <c r="C2106" s="458">
        <v>43553</v>
      </c>
      <c r="D2106" s="459">
        <v>0.16666666666666669</v>
      </c>
      <c r="E2106" s="2">
        <f>Electricity!F2131</f>
        <v>0</v>
      </c>
      <c r="F2106" s="2">
        <f>Electricity!G2131</f>
        <v>0</v>
      </c>
      <c r="G2106" s="2">
        <f>Electricity!H2131</f>
        <v>0</v>
      </c>
      <c r="H2106" s="2">
        <f>Electricity!I2131</f>
        <v>0</v>
      </c>
      <c r="I2106" s="2">
        <f>Electricity!J2131</f>
        <v>0</v>
      </c>
    </row>
    <row r="2107" spans="2:9" x14ac:dyDescent="0.35">
      <c r="B2107" s="458" t="str">
        <f t="shared" si="33"/>
        <v>03/29/2019 05:00:00 AM</v>
      </c>
      <c r="C2107" s="458">
        <v>43553</v>
      </c>
      <c r="D2107" s="459">
        <v>0.20833333333333337</v>
      </c>
      <c r="E2107" s="2">
        <f>Electricity!F2132</f>
        <v>0</v>
      </c>
      <c r="F2107" s="2">
        <f>Electricity!G2132</f>
        <v>0</v>
      </c>
      <c r="G2107" s="2">
        <f>Electricity!H2132</f>
        <v>0</v>
      </c>
      <c r="H2107" s="2">
        <f>Electricity!I2132</f>
        <v>0</v>
      </c>
      <c r="I2107" s="2">
        <f>Electricity!J2132</f>
        <v>0</v>
      </c>
    </row>
    <row r="2108" spans="2:9" x14ac:dyDescent="0.35">
      <c r="B2108" s="458" t="str">
        <f t="shared" si="33"/>
        <v>03/29/2019 06:00:00 AM</v>
      </c>
      <c r="C2108" s="458">
        <v>43553</v>
      </c>
      <c r="D2108" s="459">
        <v>0.25</v>
      </c>
      <c r="E2108" s="2">
        <f>Electricity!F2133</f>
        <v>0</v>
      </c>
      <c r="F2108" s="2">
        <f>Electricity!G2133</f>
        <v>0</v>
      </c>
      <c r="G2108" s="2">
        <f>Electricity!H2133</f>
        <v>0</v>
      </c>
      <c r="H2108" s="2">
        <f>Electricity!I2133</f>
        <v>0</v>
      </c>
      <c r="I2108" s="2">
        <f>Electricity!J2133</f>
        <v>0</v>
      </c>
    </row>
    <row r="2109" spans="2:9" x14ac:dyDescent="0.35">
      <c r="B2109" s="458" t="str">
        <f t="shared" si="33"/>
        <v>03/29/2019 07:00:00 AM</v>
      </c>
      <c r="C2109" s="458">
        <v>43553</v>
      </c>
      <c r="D2109" s="459">
        <v>0.29166666666666669</v>
      </c>
      <c r="E2109" s="2">
        <f>Electricity!F2134</f>
        <v>0</v>
      </c>
      <c r="F2109" s="2">
        <f>Electricity!G2134</f>
        <v>0</v>
      </c>
      <c r="G2109" s="2">
        <f>Electricity!H2134</f>
        <v>0</v>
      </c>
      <c r="H2109" s="2">
        <f>Electricity!I2134</f>
        <v>0</v>
      </c>
      <c r="I2109" s="2">
        <f>Electricity!J2134</f>
        <v>0</v>
      </c>
    </row>
    <row r="2110" spans="2:9" x14ac:dyDescent="0.35">
      <c r="B2110" s="458" t="str">
        <f t="shared" si="33"/>
        <v>03/29/2019 08:00:00 AM</v>
      </c>
      <c r="C2110" s="458">
        <v>43553</v>
      </c>
      <c r="D2110" s="459">
        <v>0.33333333333333337</v>
      </c>
      <c r="E2110" s="2">
        <f>Electricity!F2135</f>
        <v>0</v>
      </c>
      <c r="F2110" s="2">
        <f>Electricity!G2135</f>
        <v>0</v>
      </c>
      <c r="G2110" s="2">
        <f>Electricity!H2135</f>
        <v>0</v>
      </c>
      <c r="H2110" s="2">
        <f>Electricity!I2135</f>
        <v>0</v>
      </c>
      <c r="I2110" s="2">
        <f>Electricity!J2135</f>
        <v>0</v>
      </c>
    </row>
    <row r="2111" spans="2:9" x14ac:dyDescent="0.35">
      <c r="B2111" s="458" t="str">
        <f t="shared" si="33"/>
        <v>03/29/2019 09:00:00 AM</v>
      </c>
      <c r="C2111" s="458">
        <v>43553</v>
      </c>
      <c r="D2111" s="459">
        <v>0.375</v>
      </c>
      <c r="E2111" s="2">
        <f>Electricity!F2136</f>
        <v>0</v>
      </c>
      <c r="F2111" s="2">
        <f>Electricity!G2136</f>
        <v>0</v>
      </c>
      <c r="G2111" s="2">
        <f>Electricity!H2136</f>
        <v>0</v>
      </c>
      <c r="H2111" s="2">
        <f>Electricity!I2136</f>
        <v>0</v>
      </c>
      <c r="I2111" s="2">
        <f>Electricity!J2136</f>
        <v>0</v>
      </c>
    </row>
    <row r="2112" spans="2:9" x14ac:dyDescent="0.35">
      <c r="B2112" s="458" t="str">
        <f t="shared" si="33"/>
        <v>03/29/2019 10:00:00 AM</v>
      </c>
      <c r="C2112" s="458">
        <v>43553</v>
      </c>
      <c r="D2112" s="459">
        <v>0.41666666666666669</v>
      </c>
      <c r="E2112" s="2">
        <f>Electricity!F2137</f>
        <v>0</v>
      </c>
      <c r="F2112" s="2">
        <f>Electricity!G2137</f>
        <v>0</v>
      </c>
      <c r="G2112" s="2">
        <f>Electricity!H2137</f>
        <v>0</v>
      </c>
      <c r="H2112" s="2">
        <f>Electricity!I2137</f>
        <v>0</v>
      </c>
      <c r="I2112" s="2">
        <f>Electricity!J2137</f>
        <v>0</v>
      </c>
    </row>
    <row r="2113" spans="2:9" x14ac:dyDescent="0.35">
      <c r="B2113" s="458" t="str">
        <f t="shared" si="33"/>
        <v>03/29/2019 11:00:00 AM</v>
      </c>
      <c r="C2113" s="458">
        <v>43553</v>
      </c>
      <c r="D2113" s="459">
        <v>0.45833333333333337</v>
      </c>
      <c r="E2113" s="2">
        <f>Electricity!F2138</f>
        <v>0</v>
      </c>
      <c r="F2113" s="2">
        <f>Electricity!G2138</f>
        <v>0</v>
      </c>
      <c r="G2113" s="2">
        <f>Electricity!H2138</f>
        <v>0</v>
      </c>
      <c r="H2113" s="2">
        <f>Electricity!I2138</f>
        <v>0</v>
      </c>
      <c r="I2113" s="2">
        <f>Electricity!J2138</f>
        <v>0</v>
      </c>
    </row>
    <row r="2114" spans="2:9" x14ac:dyDescent="0.35">
      <c r="B2114" s="458" t="str">
        <f t="shared" si="33"/>
        <v>03/29/2019 12:00:00 PM</v>
      </c>
      <c r="C2114" s="458">
        <v>43553</v>
      </c>
      <c r="D2114" s="459">
        <v>0.50000000000000011</v>
      </c>
      <c r="E2114" s="2">
        <f>Electricity!F2139</f>
        <v>0</v>
      </c>
      <c r="F2114" s="2">
        <f>Electricity!G2139</f>
        <v>0</v>
      </c>
      <c r="G2114" s="2">
        <f>Electricity!H2139</f>
        <v>0</v>
      </c>
      <c r="H2114" s="2">
        <f>Electricity!I2139</f>
        <v>0</v>
      </c>
      <c r="I2114" s="2">
        <f>Electricity!J2139</f>
        <v>0</v>
      </c>
    </row>
    <row r="2115" spans="2:9" x14ac:dyDescent="0.35">
      <c r="B2115" s="458" t="str">
        <f t="shared" si="33"/>
        <v>03/29/2019 01:00:00 PM</v>
      </c>
      <c r="C2115" s="458">
        <v>43553</v>
      </c>
      <c r="D2115" s="459">
        <v>0.54166666666666674</v>
      </c>
      <c r="E2115" s="2">
        <f>Electricity!F2140</f>
        <v>0</v>
      </c>
      <c r="F2115" s="2">
        <f>Electricity!G2140</f>
        <v>0</v>
      </c>
      <c r="G2115" s="2">
        <f>Electricity!H2140</f>
        <v>0</v>
      </c>
      <c r="H2115" s="2">
        <f>Electricity!I2140</f>
        <v>0</v>
      </c>
      <c r="I2115" s="2">
        <f>Electricity!J2140</f>
        <v>0</v>
      </c>
    </row>
    <row r="2116" spans="2:9" x14ac:dyDescent="0.35">
      <c r="B2116" s="458" t="str">
        <f t="shared" si="33"/>
        <v>03/29/2019 02:00:00 PM</v>
      </c>
      <c r="C2116" s="458">
        <v>43553</v>
      </c>
      <c r="D2116" s="459">
        <v>0.58333333333333337</v>
      </c>
      <c r="E2116" s="2">
        <f>Electricity!F2141</f>
        <v>0</v>
      </c>
      <c r="F2116" s="2">
        <f>Electricity!G2141</f>
        <v>0</v>
      </c>
      <c r="G2116" s="2">
        <f>Electricity!H2141</f>
        <v>0</v>
      </c>
      <c r="H2116" s="2">
        <f>Electricity!I2141</f>
        <v>0</v>
      </c>
      <c r="I2116" s="2">
        <f>Electricity!J2141</f>
        <v>0</v>
      </c>
    </row>
    <row r="2117" spans="2:9" x14ac:dyDescent="0.35">
      <c r="B2117" s="458" t="str">
        <f t="shared" si="33"/>
        <v>03/29/2019 03:00:00 PM</v>
      </c>
      <c r="C2117" s="458">
        <v>43553</v>
      </c>
      <c r="D2117" s="459">
        <v>0.62500000000000011</v>
      </c>
      <c r="E2117" s="2">
        <f>Electricity!F2142</f>
        <v>0</v>
      </c>
      <c r="F2117" s="2">
        <f>Electricity!G2142</f>
        <v>0</v>
      </c>
      <c r="G2117" s="2">
        <f>Electricity!H2142</f>
        <v>0</v>
      </c>
      <c r="H2117" s="2">
        <f>Electricity!I2142</f>
        <v>0</v>
      </c>
      <c r="I2117" s="2">
        <f>Electricity!J2142</f>
        <v>0</v>
      </c>
    </row>
    <row r="2118" spans="2:9" x14ac:dyDescent="0.35">
      <c r="B2118" s="458" t="str">
        <f t="shared" si="33"/>
        <v>03/29/2019 04:00:00 PM</v>
      </c>
      <c r="C2118" s="458">
        <v>43553</v>
      </c>
      <c r="D2118" s="459">
        <v>0.66666666666666674</v>
      </c>
      <c r="E2118" s="2">
        <f>Electricity!F2143</f>
        <v>0</v>
      </c>
      <c r="F2118" s="2">
        <f>Electricity!G2143</f>
        <v>0</v>
      </c>
      <c r="G2118" s="2">
        <f>Electricity!H2143</f>
        <v>0</v>
      </c>
      <c r="H2118" s="2">
        <f>Electricity!I2143</f>
        <v>0</v>
      </c>
      <c r="I2118" s="2">
        <f>Electricity!J2143</f>
        <v>0</v>
      </c>
    </row>
    <row r="2119" spans="2:9" x14ac:dyDescent="0.35">
      <c r="B2119" s="458" t="str">
        <f t="shared" si="33"/>
        <v>03/29/2019 05:00:00 PM</v>
      </c>
      <c r="C2119" s="458">
        <v>43553</v>
      </c>
      <c r="D2119" s="459">
        <v>0.70833333333333337</v>
      </c>
      <c r="E2119" s="2">
        <f>Electricity!F2144</f>
        <v>0</v>
      </c>
      <c r="F2119" s="2">
        <f>Electricity!G2144</f>
        <v>0</v>
      </c>
      <c r="G2119" s="2">
        <f>Electricity!H2144</f>
        <v>0</v>
      </c>
      <c r="H2119" s="2">
        <f>Electricity!I2144</f>
        <v>0</v>
      </c>
      <c r="I2119" s="2">
        <f>Electricity!J2144</f>
        <v>0</v>
      </c>
    </row>
    <row r="2120" spans="2:9" x14ac:dyDescent="0.35">
      <c r="B2120" s="458" t="str">
        <f t="shared" si="33"/>
        <v>03/29/2019 06:00:00 PM</v>
      </c>
      <c r="C2120" s="458">
        <v>43553</v>
      </c>
      <c r="D2120" s="459">
        <v>0.75000000000000011</v>
      </c>
      <c r="E2120" s="2">
        <f>Electricity!F2145</f>
        <v>0</v>
      </c>
      <c r="F2120" s="2">
        <f>Electricity!G2145</f>
        <v>0</v>
      </c>
      <c r="G2120" s="2">
        <f>Electricity!H2145</f>
        <v>0</v>
      </c>
      <c r="H2120" s="2">
        <f>Electricity!I2145</f>
        <v>0</v>
      </c>
      <c r="I2120" s="2">
        <f>Electricity!J2145</f>
        <v>0</v>
      </c>
    </row>
    <row r="2121" spans="2:9" x14ac:dyDescent="0.35">
      <c r="B2121" s="458" t="str">
        <f t="shared" si="33"/>
        <v>03/29/2019 07:00:00 PM</v>
      </c>
      <c r="C2121" s="458">
        <v>43553</v>
      </c>
      <c r="D2121" s="459">
        <v>0.79166666666666674</v>
      </c>
      <c r="E2121" s="2">
        <f>Electricity!F2146</f>
        <v>0</v>
      </c>
      <c r="F2121" s="2">
        <f>Electricity!G2146</f>
        <v>0</v>
      </c>
      <c r="G2121" s="2">
        <f>Electricity!H2146</f>
        <v>0</v>
      </c>
      <c r="H2121" s="2">
        <f>Electricity!I2146</f>
        <v>0</v>
      </c>
      <c r="I2121" s="2">
        <f>Electricity!J2146</f>
        <v>0</v>
      </c>
    </row>
    <row r="2122" spans="2:9" x14ac:dyDescent="0.35">
      <c r="B2122" s="458" t="str">
        <f t="shared" si="33"/>
        <v>03/29/2019 08:00:00 PM</v>
      </c>
      <c r="C2122" s="458">
        <v>43553</v>
      </c>
      <c r="D2122" s="459">
        <v>0.83333333333333337</v>
      </c>
      <c r="E2122" s="2">
        <f>Electricity!F2147</f>
        <v>0</v>
      </c>
      <c r="F2122" s="2">
        <f>Electricity!G2147</f>
        <v>0</v>
      </c>
      <c r="G2122" s="2">
        <f>Electricity!H2147</f>
        <v>0</v>
      </c>
      <c r="H2122" s="2">
        <f>Electricity!I2147</f>
        <v>0</v>
      </c>
      <c r="I2122" s="2">
        <f>Electricity!J2147</f>
        <v>0</v>
      </c>
    </row>
    <row r="2123" spans="2:9" x14ac:dyDescent="0.35">
      <c r="B2123" s="458" t="str">
        <f t="shared" si="33"/>
        <v>03/29/2019 09:00:00 PM</v>
      </c>
      <c r="C2123" s="458">
        <v>43553</v>
      </c>
      <c r="D2123" s="459">
        <v>0.87500000000000011</v>
      </c>
      <c r="E2123" s="2">
        <f>Electricity!F2148</f>
        <v>0</v>
      </c>
      <c r="F2123" s="2">
        <f>Electricity!G2148</f>
        <v>0</v>
      </c>
      <c r="G2123" s="2">
        <f>Electricity!H2148</f>
        <v>0</v>
      </c>
      <c r="H2123" s="2">
        <f>Electricity!I2148</f>
        <v>0</v>
      </c>
      <c r="I2123" s="2">
        <f>Electricity!J2148</f>
        <v>0</v>
      </c>
    </row>
    <row r="2124" spans="2:9" x14ac:dyDescent="0.35">
      <c r="B2124" s="458" t="str">
        <f t="shared" si="33"/>
        <v>03/29/2019 10:00:00 PM</v>
      </c>
      <c r="C2124" s="458">
        <v>43553</v>
      </c>
      <c r="D2124" s="459">
        <v>0.91666666666666674</v>
      </c>
      <c r="E2124" s="2">
        <f>Electricity!F2149</f>
        <v>0</v>
      </c>
      <c r="F2124" s="2">
        <f>Electricity!G2149</f>
        <v>0</v>
      </c>
      <c r="G2124" s="2">
        <f>Electricity!H2149</f>
        <v>0</v>
      </c>
      <c r="H2124" s="2">
        <f>Electricity!I2149</f>
        <v>0</v>
      </c>
      <c r="I2124" s="2">
        <f>Electricity!J2149</f>
        <v>0</v>
      </c>
    </row>
    <row r="2125" spans="2:9" x14ac:dyDescent="0.35">
      <c r="B2125" s="458" t="str">
        <f t="shared" si="33"/>
        <v>03/29/2019 11:00:00 PM</v>
      </c>
      <c r="C2125" s="458">
        <v>43553</v>
      </c>
      <c r="D2125" s="459">
        <v>0.95833333333333337</v>
      </c>
      <c r="E2125" s="2">
        <f>Electricity!F2150</f>
        <v>0</v>
      </c>
      <c r="F2125" s="2">
        <f>Electricity!G2150</f>
        <v>0</v>
      </c>
      <c r="G2125" s="2">
        <f>Electricity!H2150</f>
        <v>0</v>
      </c>
      <c r="H2125" s="2">
        <f>Electricity!I2150</f>
        <v>0</v>
      </c>
      <c r="I2125" s="2">
        <f>Electricity!J2150</f>
        <v>0</v>
      </c>
    </row>
    <row r="2126" spans="2:9" x14ac:dyDescent="0.35">
      <c r="B2126" s="458" t="str">
        <f t="shared" si="33"/>
        <v>03/30/2019 12:00:00 AM</v>
      </c>
      <c r="C2126" s="458">
        <v>43554</v>
      </c>
      <c r="D2126" s="459">
        <v>3.1225022567582528E-17</v>
      </c>
      <c r="E2126" s="2">
        <f>Electricity!F2151</f>
        <v>0</v>
      </c>
      <c r="F2126" s="2">
        <f>Electricity!G2151</f>
        <v>0</v>
      </c>
      <c r="G2126" s="2">
        <f>Electricity!H2151</f>
        <v>0</v>
      </c>
      <c r="H2126" s="2">
        <f>Electricity!I2151</f>
        <v>0</v>
      </c>
      <c r="I2126" s="2">
        <f>Electricity!J2151</f>
        <v>0</v>
      </c>
    </row>
    <row r="2127" spans="2:9" x14ac:dyDescent="0.35">
      <c r="B2127" s="458" t="str">
        <f t="shared" ref="B2127:B2190" si="34">CONCATENATE(TEXT(C2127,"mm/dd/yyyy")," ",TEXT(D2127,"hh:mm:ss AM/PM"))</f>
        <v>03/30/2019 01:00:00 AM</v>
      </c>
      <c r="C2127" s="458">
        <v>43554</v>
      </c>
      <c r="D2127" s="459">
        <v>4.1666666666666699E-2</v>
      </c>
      <c r="E2127" s="2">
        <f>Electricity!F2152</f>
        <v>0</v>
      </c>
      <c r="F2127" s="2">
        <f>Electricity!G2152</f>
        <v>0</v>
      </c>
      <c r="G2127" s="2">
        <f>Electricity!H2152</f>
        <v>0</v>
      </c>
      <c r="H2127" s="2">
        <f>Electricity!I2152</f>
        <v>0</v>
      </c>
      <c r="I2127" s="2">
        <f>Electricity!J2152</f>
        <v>0</v>
      </c>
    </row>
    <row r="2128" spans="2:9" x14ac:dyDescent="0.35">
      <c r="B2128" s="458" t="str">
        <f t="shared" si="34"/>
        <v>03/30/2019 02:00:00 AM</v>
      </c>
      <c r="C2128" s="458">
        <v>43554</v>
      </c>
      <c r="D2128" s="459">
        <v>8.333333333333337E-2</v>
      </c>
      <c r="E2128" s="2">
        <f>Electricity!F2153</f>
        <v>0</v>
      </c>
      <c r="F2128" s="2">
        <f>Electricity!G2153</f>
        <v>0</v>
      </c>
      <c r="G2128" s="2">
        <f>Electricity!H2153</f>
        <v>0</v>
      </c>
      <c r="H2128" s="2">
        <f>Electricity!I2153</f>
        <v>0</v>
      </c>
      <c r="I2128" s="2">
        <f>Electricity!J2153</f>
        <v>0</v>
      </c>
    </row>
    <row r="2129" spans="2:9" x14ac:dyDescent="0.35">
      <c r="B2129" s="458" t="str">
        <f t="shared" si="34"/>
        <v>03/30/2019 03:00:00 AM</v>
      </c>
      <c r="C2129" s="458">
        <v>43554</v>
      </c>
      <c r="D2129" s="459">
        <v>0.12500000000000006</v>
      </c>
      <c r="E2129" s="2">
        <f>Electricity!F2154</f>
        <v>0</v>
      </c>
      <c r="F2129" s="2">
        <f>Electricity!G2154</f>
        <v>0</v>
      </c>
      <c r="G2129" s="2">
        <f>Electricity!H2154</f>
        <v>0</v>
      </c>
      <c r="H2129" s="2">
        <f>Electricity!I2154</f>
        <v>0</v>
      </c>
      <c r="I2129" s="2">
        <f>Electricity!J2154</f>
        <v>0</v>
      </c>
    </row>
    <row r="2130" spans="2:9" x14ac:dyDescent="0.35">
      <c r="B2130" s="458" t="str">
        <f t="shared" si="34"/>
        <v>03/30/2019 04:00:00 AM</v>
      </c>
      <c r="C2130" s="458">
        <v>43554</v>
      </c>
      <c r="D2130" s="459">
        <v>0.16666666666666669</v>
      </c>
      <c r="E2130" s="2">
        <f>Electricity!F2155</f>
        <v>0</v>
      </c>
      <c r="F2130" s="2">
        <f>Electricity!G2155</f>
        <v>0</v>
      </c>
      <c r="G2130" s="2">
        <f>Electricity!H2155</f>
        <v>0</v>
      </c>
      <c r="H2130" s="2">
        <f>Electricity!I2155</f>
        <v>0</v>
      </c>
      <c r="I2130" s="2">
        <f>Electricity!J2155</f>
        <v>0</v>
      </c>
    </row>
    <row r="2131" spans="2:9" x14ac:dyDescent="0.35">
      <c r="B2131" s="458" t="str">
        <f t="shared" si="34"/>
        <v>03/30/2019 05:00:00 AM</v>
      </c>
      <c r="C2131" s="458">
        <v>43554</v>
      </c>
      <c r="D2131" s="459">
        <v>0.20833333333333337</v>
      </c>
      <c r="E2131" s="2">
        <f>Electricity!F2156</f>
        <v>0</v>
      </c>
      <c r="F2131" s="2">
        <f>Electricity!G2156</f>
        <v>0</v>
      </c>
      <c r="G2131" s="2">
        <f>Electricity!H2156</f>
        <v>0</v>
      </c>
      <c r="H2131" s="2">
        <f>Electricity!I2156</f>
        <v>0</v>
      </c>
      <c r="I2131" s="2">
        <f>Electricity!J2156</f>
        <v>0</v>
      </c>
    </row>
    <row r="2132" spans="2:9" x14ac:dyDescent="0.35">
      <c r="B2132" s="458" t="str">
        <f t="shared" si="34"/>
        <v>03/30/2019 06:00:00 AM</v>
      </c>
      <c r="C2132" s="458">
        <v>43554</v>
      </c>
      <c r="D2132" s="459">
        <v>0.25</v>
      </c>
      <c r="E2132" s="2">
        <f>Electricity!F2157</f>
        <v>0</v>
      </c>
      <c r="F2132" s="2">
        <f>Electricity!G2157</f>
        <v>0</v>
      </c>
      <c r="G2132" s="2">
        <f>Electricity!H2157</f>
        <v>0</v>
      </c>
      <c r="H2132" s="2">
        <f>Electricity!I2157</f>
        <v>0</v>
      </c>
      <c r="I2132" s="2">
        <f>Electricity!J2157</f>
        <v>0</v>
      </c>
    </row>
    <row r="2133" spans="2:9" x14ac:dyDescent="0.35">
      <c r="B2133" s="458" t="str">
        <f t="shared" si="34"/>
        <v>03/30/2019 07:00:00 AM</v>
      </c>
      <c r="C2133" s="458">
        <v>43554</v>
      </c>
      <c r="D2133" s="459">
        <v>0.29166666666666669</v>
      </c>
      <c r="E2133" s="2">
        <f>Electricity!F2158</f>
        <v>0</v>
      </c>
      <c r="F2133" s="2">
        <f>Electricity!G2158</f>
        <v>0</v>
      </c>
      <c r="G2133" s="2">
        <f>Electricity!H2158</f>
        <v>0</v>
      </c>
      <c r="H2133" s="2">
        <f>Electricity!I2158</f>
        <v>0</v>
      </c>
      <c r="I2133" s="2">
        <f>Electricity!J2158</f>
        <v>0</v>
      </c>
    </row>
    <row r="2134" spans="2:9" x14ac:dyDescent="0.35">
      <c r="B2134" s="458" t="str">
        <f t="shared" si="34"/>
        <v>03/30/2019 08:00:00 AM</v>
      </c>
      <c r="C2134" s="458">
        <v>43554</v>
      </c>
      <c r="D2134" s="459">
        <v>0.33333333333333337</v>
      </c>
      <c r="E2134" s="2">
        <f>Electricity!F2159</f>
        <v>0</v>
      </c>
      <c r="F2134" s="2">
        <f>Electricity!G2159</f>
        <v>0</v>
      </c>
      <c r="G2134" s="2">
        <f>Electricity!H2159</f>
        <v>0</v>
      </c>
      <c r="H2134" s="2">
        <f>Electricity!I2159</f>
        <v>0</v>
      </c>
      <c r="I2134" s="2">
        <f>Electricity!J2159</f>
        <v>0</v>
      </c>
    </row>
    <row r="2135" spans="2:9" x14ac:dyDescent="0.35">
      <c r="B2135" s="458" t="str">
        <f t="shared" si="34"/>
        <v>03/30/2019 09:00:00 AM</v>
      </c>
      <c r="C2135" s="458">
        <v>43554</v>
      </c>
      <c r="D2135" s="459">
        <v>0.375</v>
      </c>
      <c r="E2135" s="2">
        <f>Electricity!F2160</f>
        <v>0</v>
      </c>
      <c r="F2135" s="2">
        <f>Electricity!G2160</f>
        <v>0</v>
      </c>
      <c r="G2135" s="2">
        <f>Electricity!H2160</f>
        <v>0</v>
      </c>
      <c r="H2135" s="2">
        <f>Electricity!I2160</f>
        <v>0</v>
      </c>
      <c r="I2135" s="2">
        <f>Electricity!J2160</f>
        <v>0</v>
      </c>
    </row>
    <row r="2136" spans="2:9" x14ac:dyDescent="0.35">
      <c r="B2136" s="458" t="str">
        <f t="shared" si="34"/>
        <v>03/30/2019 10:00:00 AM</v>
      </c>
      <c r="C2136" s="458">
        <v>43554</v>
      </c>
      <c r="D2136" s="459">
        <v>0.41666666666666669</v>
      </c>
      <c r="E2136" s="2">
        <f>Electricity!F2161</f>
        <v>0</v>
      </c>
      <c r="F2136" s="2">
        <f>Electricity!G2161</f>
        <v>0</v>
      </c>
      <c r="G2136" s="2">
        <f>Electricity!H2161</f>
        <v>0</v>
      </c>
      <c r="H2136" s="2">
        <f>Electricity!I2161</f>
        <v>0</v>
      </c>
      <c r="I2136" s="2">
        <f>Electricity!J2161</f>
        <v>0</v>
      </c>
    </row>
    <row r="2137" spans="2:9" x14ac:dyDescent="0.35">
      <c r="B2137" s="458" t="str">
        <f t="shared" si="34"/>
        <v>03/30/2019 11:00:00 AM</v>
      </c>
      <c r="C2137" s="458">
        <v>43554</v>
      </c>
      <c r="D2137" s="459">
        <v>0.45833333333333337</v>
      </c>
      <c r="E2137" s="2">
        <f>Electricity!F2162</f>
        <v>0</v>
      </c>
      <c r="F2137" s="2">
        <f>Electricity!G2162</f>
        <v>0</v>
      </c>
      <c r="G2137" s="2">
        <f>Electricity!H2162</f>
        <v>0</v>
      </c>
      <c r="H2137" s="2">
        <f>Electricity!I2162</f>
        <v>0</v>
      </c>
      <c r="I2137" s="2">
        <f>Electricity!J2162</f>
        <v>0</v>
      </c>
    </row>
    <row r="2138" spans="2:9" x14ac:dyDescent="0.35">
      <c r="B2138" s="458" t="str">
        <f t="shared" si="34"/>
        <v>03/30/2019 12:00:00 PM</v>
      </c>
      <c r="C2138" s="458">
        <v>43554</v>
      </c>
      <c r="D2138" s="459">
        <v>0.50000000000000011</v>
      </c>
      <c r="E2138" s="2">
        <f>Electricity!F2163</f>
        <v>0</v>
      </c>
      <c r="F2138" s="2">
        <f>Electricity!G2163</f>
        <v>0</v>
      </c>
      <c r="G2138" s="2">
        <f>Electricity!H2163</f>
        <v>0</v>
      </c>
      <c r="H2138" s="2">
        <f>Electricity!I2163</f>
        <v>0</v>
      </c>
      <c r="I2138" s="2">
        <f>Electricity!J2163</f>
        <v>0</v>
      </c>
    </row>
    <row r="2139" spans="2:9" x14ac:dyDescent="0.35">
      <c r="B2139" s="458" t="str">
        <f t="shared" si="34"/>
        <v>03/30/2019 01:00:00 PM</v>
      </c>
      <c r="C2139" s="458">
        <v>43554</v>
      </c>
      <c r="D2139" s="459">
        <v>0.54166666666666674</v>
      </c>
      <c r="E2139" s="2">
        <f>Electricity!F2164</f>
        <v>0</v>
      </c>
      <c r="F2139" s="2">
        <f>Electricity!G2164</f>
        <v>0</v>
      </c>
      <c r="G2139" s="2">
        <f>Electricity!H2164</f>
        <v>0</v>
      </c>
      <c r="H2139" s="2">
        <f>Electricity!I2164</f>
        <v>0</v>
      </c>
      <c r="I2139" s="2">
        <f>Electricity!J2164</f>
        <v>0</v>
      </c>
    </row>
    <row r="2140" spans="2:9" x14ac:dyDescent="0.35">
      <c r="B2140" s="458" t="str">
        <f t="shared" si="34"/>
        <v>03/30/2019 02:00:00 PM</v>
      </c>
      <c r="C2140" s="458">
        <v>43554</v>
      </c>
      <c r="D2140" s="459">
        <v>0.58333333333333337</v>
      </c>
      <c r="E2140" s="2">
        <f>Electricity!F2165</f>
        <v>0</v>
      </c>
      <c r="F2140" s="2">
        <f>Electricity!G2165</f>
        <v>0</v>
      </c>
      <c r="G2140" s="2">
        <f>Electricity!H2165</f>
        <v>0</v>
      </c>
      <c r="H2140" s="2">
        <f>Electricity!I2165</f>
        <v>0</v>
      </c>
      <c r="I2140" s="2">
        <f>Electricity!J2165</f>
        <v>0</v>
      </c>
    </row>
    <row r="2141" spans="2:9" x14ac:dyDescent="0.35">
      <c r="B2141" s="458" t="str">
        <f t="shared" si="34"/>
        <v>03/30/2019 03:00:00 PM</v>
      </c>
      <c r="C2141" s="458">
        <v>43554</v>
      </c>
      <c r="D2141" s="459">
        <v>0.62500000000000011</v>
      </c>
      <c r="E2141" s="2">
        <f>Electricity!F2166</f>
        <v>0</v>
      </c>
      <c r="F2141" s="2">
        <f>Electricity!G2166</f>
        <v>0</v>
      </c>
      <c r="G2141" s="2">
        <f>Electricity!H2166</f>
        <v>0</v>
      </c>
      <c r="H2141" s="2">
        <f>Electricity!I2166</f>
        <v>0</v>
      </c>
      <c r="I2141" s="2">
        <f>Electricity!J2166</f>
        <v>0</v>
      </c>
    </row>
    <row r="2142" spans="2:9" x14ac:dyDescent="0.35">
      <c r="B2142" s="458" t="str">
        <f t="shared" si="34"/>
        <v>03/30/2019 04:00:00 PM</v>
      </c>
      <c r="C2142" s="458">
        <v>43554</v>
      </c>
      <c r="D2142" s="459">
        <v>0.66666666666666674</v>
      </c>
      <c r="E2142" s="2">
        <f>Electricity!F2167</f>
        <v>0</v>
      </c>
      <c r="F2142" s="2">
        <f>Electricity!G2167</f>
        <v>0</v>
      </c>
      <c r="G2142" s="2">
        <f>Electricity!H2167</f>
        <v>0</v>
      </c>
      <c r="H2142" s="2">
        <f>Electricity!I2167</f>
        <v>0</v>
      </c>
      <c r="I2142" s="2">
        <f>Electricity!J2167</f>
        <v>0</v>
      </c>
    </row>
    <row r="2143" spans="2:9" x14ac:dyDescent="0.35">
      <c r="B2143" s="458" t="str">
        <f t="shared" si="34"/>
        <v>03/30/2019 05:00:00 PM</v>
      </c>
      <c r="C2143" s="458">
        <v>43554</v>
      </c>
      <c r="D2143" s="459">
        <v>0.70833333333333337</v>
      </c>
      <c r="E2143" s="2">
        <f>Electricity!F2168</f>
        <v>0</v>
      </c>
      <c r="F2143" s="2">
        <f>Electricity!G2168</f>
        <v>0</v>
      </c>
      <c r="G2143" s="2">
        <f>Electricity!H2168</f>
        <v>0</v>
      </c>
      <c r="H2143" s="2">
        <f>Electricity!I2168</f>
        <v>0</v>
      </c>
      <c r="I2143" s="2">
        <f>Electricity!J2168</f>
        <v>0</v>
      </c>
    </row>
    <row r="2144" spans="2:9" x14ac:dyDescent="0.35">
      <c r="B2144" s="458" t="str">
        <f t="shared" si="34"/>
        <v>03/30/2019 06:00:00 PM</v>
      </c>
      <c r="C2144" s="458">
        <v>43554</v>
      </c>
      <c r="D2144" s="459">
        <v>0.75000000000000011</v>
      </c>
      <c r="E2144" s="2">
        <f>Electricity!F2169</f>
        <v>0</v>
      </c>
      <c r="F2144" s="2">
        <f>Electricity!G2169</f>
        <v>0</v>
      </c>
      <c r="G2144" s="2">
        <f>Electricity!H2169</f>
        <v>0</v>
      </c>
      <c r="H2144" s="2">
        <f>Electricity!I2169</f>
        <v>0</v>
      </c>
      <c r="I2144" s="2">
        <f>Electricity!J2169</f>
        <v>0</v>
      </c>
    </row>
    <row r="2145" spans="2:9" x14ac:dyDescent="0.35">
      <c r="B2145" s="458" t="str">
        <f t="shared" si="34"/>
        <v>03/30/2019 07:00:00 PM</v>
      </c>
      <c r="C2145" s="458">
        <v>43554</v>
      </c>
      <c r="D2145" s="459">
        <v>0.79166666666666674</v>
      </c>
      <c r="E2145" s="2">
        <f>Electricity!F2170</f>
        <v>0</v>
      </c>
      <c r="F2145" s="2">
        <f>Electricity!G2170</f>
        <v>0</v>
      </c>
      <c r="G2145" s="2">
        <f>Electricity!H2170</f>
        <v>0</v>
      </c>
      <c r="H2145" s="2">
        <f>Electricity!I2170</f>
        <v>0</v>
      </c>
      <c r="I2145" s="2">
        <f>Electricity!J2170</f>
        <v>0</v>
      </c>
    </row>
    <row r="2146" spans="2:9" x14ac:dyDescent="0.35">
      <c r="B2146" s="458" t="str">
        <f t="shared" si="34"/>
        <v>03/30/2019 08:00:00 PM</v>
      </c>
      <c r="C2146" s="458">
        <v>43554</v>
      </c>
      <c r="D2146" s="459">
        <v>0.83333333333333337</v>
      </c>
      <c r="E2146" s="2">
        <f>Electricity!F2171</f>
        <v>0</v>
      </c>
      <c r="F2146" s="2">
        <f>Electricity!G2171</f>
        <v>0</v>
      </c>
      <c r="G2146" s="2">
        <f>Electricity!H2171</f>
        <v>0</v>
      </c>
      <c r="H2146" s="2">
        <f>Electricity!I2171</f>
        <v>0</v>
      </c>
      <c r="I2146" s="2">
        <f>Electricity!J2171</f>
        <v>0</v>
      </c>
    </row>
    <row r="2147" spans="2:9" x14ac:dyDescent="0.35">
      <c r="B2147" s="458" t="str">
        <f t="shared" si="34"/>
        <v>03/30/2019 09:00:00 PM</v>
      </c>
      <c r="C2147" s="458">
        <v>43554</v>
      </c>
      <c r="D2147" s="459">
        <v>0.87500000000000011</v>
      </c>
      <c r="E2147" s="2">
        <f>Electricity!F2172</f>
        <v>0</v>
      </c>
      <c r="F2147" s="2">
        <f>Electricity!G2172</f>
        <v>0</v>
      </c>
      <c r="G2147" s="2">
        <f>Electricity!H2172</f>
        <v>0</v>
      </c>
      <c r="H2147" s="2">
        <f>Electricity!I2172</f>
        <v>0</v>
      </c>
      <c r="I2147" s="2">
        <f>Electricity!J2172</f>
        <v>0</v>
      </c>
    </row>
    <row r="2148" spans="2:9" x14ac:dyDescent="0.35">
      <c r="B2148" s="458" t="str">
        <f t="shared" si="34"/>
        <v>03/30/2019 10:00:00 PM</v>
      </c>
      <c r="C2148" s="458">
        <v>43554</v>
      </c>
      <c r="D2148" s="459">
        <v>0.91666666666666674</v>
      </c>
      <c r="E2148" s="2">
        <f>Electricity!F2173</f>
        <v>0</v>
      </c>
      <c r="F2148" s="2">
        <f>Electricity!G2173</f>
        <v>0</v>
      </c>
      <c r="G2148" s="2">
        <f>Electricity!H2173</f>
        <v>0</v>
      </c>
      <c r="H2148" s="2">
        <f>Electricity!I2173</f>
        <v>0</v>
      </c>
      <c r="I2148" s="2">
        <f>Electricity!J2173</f>
        <v>0</v>
      </c>
    </row>
    <row r="2149" spans="2:9" x14ac:dyDescent="0.35">
      <c r="B2149" s="458" t="str">
        <f t="shared" si="34"/>
        <v>03/30/2019 11:00:00 PM</v>
      </c>
      <c r="C2149" s="458">
        <v>43554</v>
      </c>
      <c r="D2149" s="459">
        <v>0.95833333333333337</v>
      </c>
      <c r="E2149" s="2">
        <f>Electricity!F2174</f>
        <v>0</v>
      </c>
      <c r="F2149" s="2">
        <f>Electricity!G2174</f>
        <v>0</v>
      </c>
      <c r="G2149" s="2">
        <f>Electricity!H2174</f>
        <v>0</v>
      </c>
      <c r="H2149" s="2">
        <f>Electricity!I2174</f>
        <v>0</v>
      </c>
      <c r="I2149" s="2">
        <f>Electricity!J2174</f>
        <v>0</v>
      </c>
    </row>
    <row r="2150" spans="2:9" x14ac:dyDescent="0.35">
      <c r="B2150" s="458" t="str">
        <f t="shared" si="34"/>
        <v>03/31/2019 12:00:00 AM</v>
      </c>
      <c r="C2150" s="458">
        <v>43555</v>
      </c>
      <c r="D2150" s="459">
        <v>3.1225022567582528E-17</v>
      </c>
      <c r="E2150" s="2">
        <f>Electricity!F2175</f>
        <v>0</v>
      </c>
      <c r="F2150" s="2">
        <f>Electricity!G2175</f>
        <v>0</v>
      </c>
      <c r="G2150" s="2">
        <f>Electricity!H2175</f>
        <v>0</v>
      </c>
      <c r="H2150" s="2">
        <f>Electricity!I2175</f>
        <v>0</v>
      </c>
      <c r="I2150" s="2">
        <f>Electricity!J2175</f>
        <v>0</v>
      </c>
    </row>
    <row r="2151" spans="2:9" x14ac:dyDescent="0.35">
      <c r="B2151" s="458" t="str">
        <f t="shared" si="34"/>
        <v>03/31/2019 01:00:00 AM</v>
      </c>
      <c r="C2151" s="458">
        <v>43555</v>
      </c>
      <c r="D2151" s="459">
        <v>4.1666666666666699E-2</v>
      </c>
      <c r="E2151" s="2">
        <f>Electricity!F2176</f>
        <v>0</v>
      </c>
      <c r="F2151" s="2">
        <f>Electricity!G2176</f>
        <v>0</v>
      </c>
      <c r="G2151" s="2">
        <f>Electricity!H2176</f>
        <v>0</v>
      </c>
      <c r="H2151" s="2">
        <f>Electricity!I2176</f>
        <v>0</v>
      </c>
      <c r="I2151" s="2">
        <f>Electricity!J2176</f>
        <v>0</v>
      </c>
    </row>
    <row r="2152" spans="2:9" x14ac:dyDescent="0.35">
      <c r="B2152" s="458" t="str">
        <f t="shared" si="34"/>
        <v>03/31/2019 02:00:00 AM</v>
      </c>
      <c r="C2152" s="458">
        <v>43555</v>
      </c>
      <c r="D2152" s="459">
        <v>8.333333333333337E-2</v>
      </c>
      <c r="E2152" s="2">
        <f>Electricity!F2177</f>
        <v>0</v>
      </c>
      <c r="F2152" s="2">
        <f>Electricity!G2177</f>
        <v>0</v>
      </c>
      <c r="G2152" s="2">
        <f>Electricity!H2177</f>
        <v>0</v>
      </c>
      <c r="H2152" s="2">
        <f>Electricity!I2177</f>
        <v>0</v>
      </c>
      <c r="I2152" s="2">
        <f>Electricity!J2177</f>
        <v>0</v>
      </c>
    </row>
    <row r="2153" spans="2:9" x14ac:dyDescent="0.35">
      <c r="B2153" s="458" t="str">
        <f t="shared" si="34"/>
        <v>03/31/2019 03:00:00 AM</v>
      </c>
      <c r="C2153" s="458">
        <v>43555</v>
      </c>
      <c r="D2153" s="459">
        <v>0.12500000000000006</v>
      </c>
      <c r="E2153" s="2">
        <f>Electricity!F2178</f>
        <v>0</v>
      </c>
      <c r="F2153" s="2">
        <f>Electricity!G2178</f>
        <v>0</v>
      </c>
      <c r="G2153" s="2">
        <f>Electricity!H2178</f>
        <v>0</v>
      </c>
      <c r="H2153" s="2">
        <f>Electricity!I2178</f>
        <v>0</v>
      </c>
      <c r="I2153" s="2">
        <f>Electricity!J2178</f>
        <v>0</v>
      </c>
    </row>
    <row r="2154" spans="2:9" x14ac:dyDescent="0.35">
      <c r="B2154" s="458" t="str">
        <f t="shared" si="34"/>
        <v>03/31/2019 04:00:00 AM</v>
      </c>
      <c r="C2154" s="458">
        <v>43555</v>
      </c>
      <c r="D2154" s="459">
        <v>0.16666666666666669</v>
      </c>
      <c r="E2154" s="2">
        <f>Electricity!F2179</f>
        <v>0</v>
      </c>
      <c r="F2154" s="2">
        <f>Electricity!G2179</f>
        <v>0</v>
      </c>
      <c r="G2154" s="2">
        <f>Electricity!H2179</f>
        <v>0</v>
      </c>
      <c r="H2154" s="2">
        <f>Electricity!I2179</f>
        <v>0</v>
      </c>
      <c r="I2154" s="2">
        <f>Electricity!J2179</f>
        <v>0</v>
      </c>
    </row>
    <row r="2155" spans="2:9" x14ac:dyDescent="0.35">
      <c r="B2155" s="458" t="str">
        <f t="shared" si="34"/>
        <v>03/31/2019 05:00:00 AM</v>
      </c>
      <c r="C2155" s="458">
        <v>43555</v>
      </c>
      <c r="D2155" s="459">
        <v>0.20833333333333337</v>
      </c>
      <c r="E2155" s="2">
        <f>Electricity!F2180</f>
        <v>0</v>
      </c>
      <c r="F2155" s="2">
        <f>Electricity!G2180</f>
        <v>0</v>
      </c>
      <c r="G2155" s="2">
        <f>Electricity!H2180</f>
        <v>0</v>
      </c>
      <c r="H2155" s="2">
        <f>Electricity!I2180</f>
        <v>0</v>
      </c>
      <c r="I2155" s="2">
        <f>Electricity!J2180</f>
        <v>0</v>
      </c>
    </row>
    <row r="2156" spans="2:9" x14ac:dyDescent="0.35">
      <c r="B2156" s="458" t="str">
        <f t="shared" si="34"/>
        <v>03/31/2019 06:00:00 AM</v>
      </c>
      <c r="C2156" s="458">
        <v>43555</v>
      </c>
      <c r="D2156" s="459">
        <v>0.25</v>
      </c>
      <c r="E2156" s="2">
        <f>Electricity!F2181</f>
        <v>0</v>
      </c>
      <c r="F2156" s="2">
        <f>Electricity!G2181</f>
        <v>0</v>
      </c>
      <c r="G2156" s="2">
        <f>Electricity!H2181</f>
        <v>0</v>
      </c>
      <c r="H2156" s="2">
        <f>Electricity!I2181</f>
        <v>0</v>
      </c>
      <c r="I2156" s="2">
        <f>Electricity!J2181</f>
        <v>0</v>
      </c>
    </row>
    <row r="2157" spans="2:9" x14ac:dyDescent="0.35">
      <c r="B2157" s="458" t="str">
        <f t="shared" si="34"/>
        <v>03/31/2019 07:00:00 AM</v>
      </c>
      <c r="C2157" s="458">
        <v>43555</v>
      </c>
      <c r="D2157" s="459">
        <v>0.29166666666666669</v>
      </c>
      <c r="E2157" s="2">
        <f>Electricity!F2182</f>
        <v>0</v>
      </c>
      <c r="F2157" s="2">
        <f>Electricity!G2182</f>
        <v>0</v>
      </c>
      <c r="G2157" s="2">
        <f>Electricity!H2182</f>
        <v>0</v>
      </c>
      <c r="H2157" s="2">
        <f>Electricity!I2182</f>
        <v>0</v>
      </c>
      <c r="I2157" s="2">
        <f>Electricity!J2182</f>
        <v>0</v>
      </c>
    </row>
    <row r="2158" spans="2:9" x14ac:dyDescent="0.35">
      <c r="B2158" s="458" t="str">
        <f t="shared" si="34"/>
        <v>03/31/2019 08:00:00 AM</v>
      </c>
      <c r="C2158" s="458">
        <v>43555</v>
      </c>
      <c r="D2158" s="459">
        <v>0.33333333333333337</v>
      </c>
      <c r="E2158" s="2">
        <f>Electricity!F2183</f>
        <v>0</v>
      </c>
      <c r="F2158" s="2">
        <f>Electricity!G2183</f>
        <v>0</v>
      </c>
      <c r="G2158" s="2">
        <f>Electricity!H2183</f>
        <v>0</v>
      </c>
      <c r="H2158" s="2">
        <f>Electricity!I2183</f>
        <v>0</v>
      </c>
      <c r="I2158" s="2">
        <f>Electricity!J2183</f>
        <v>0</v>
      </c>
    </row>
    <row r="2159" spans="2:9" x14ac:dyDescent="0.35">
      <c r="B2159" s="458" t="str">
        <f t="shared" si="34"/>
        <v>03/31/2019 09:00:00 AM</v>
      </c>
      <c r="C2159" s="458">
        <v>43555</v>
      </c>
      <c r="D2159" s="459">
        <v>0.375</v>
      </c>
      <c r="E2159" s="2">
        <f>Electricity!F2184</f>
        <v>0</v>
      </c>
      <c r="F2159" s="2">
        <f>Electricity!G2184</f>
        <v>0</v>
      </c>
      <c r="G2159" s="2">
        <f>Electricity!H2184</f>
        <v>0</v>
      </c>
      <c r="H2159" s="2">
        <f>Electricity!I2184</f>
        <v>0</v>
      </c>
      <c r="I2159" s="2">
        <f>Electricity!J2184</f>
        <v>0</v>
      </c>
    </row>
    <row r="2160" spans="2:9" x14ac:dyDescent="0.35">
      <c r="B2160" s="458" t="str">
        <f t="shared" si="34"/>
        <v>03/31/2019 10:00:00 AM</v>
      </c>
      <c r="C2160" s="458">
        <v>43555</v>
      </c>
      <c r="D2160" s="459">
        <v>0.41666666666666669</v>
      </c>
      <c r="E2160" s="2">
        <f>Electricity!F2185</f>
        <v>0</v>
      </c>
      <c r="F2160" s="2">
        <f>Electricity!G2185</f>
        <v>0</v>
      </c>
      <c r="G2160" s="2">
        <f>Electricity!H2185</f>
        <v>0</v>
      </c>
      <c r="H2160" s="2">
        <f>Electricity!I2185</f>
        <v>0</v>
      </c>
      <c r="I2160" s="2">
        <f>Electricity!J2185</f>
        <v>0</v>
      </c>
    </row>
    <row r="2161" spans="2:9" x14ac:dyDescent="0.35">
      <c r="B2161" s="458" t="str">
        <f t="shared" si="34"/>
        <v>03/31/2019 11:00:00 AM</v>
      </c>
      <c r="C2161" s="458">
        <v>43555</v>
      </c>
      <c r="D2161" s="459">
        <v>0.45833333333333337</v>
      </c>
      <c r="E2161" s="2">
        <f>Electricity!F2186</f>
        <v>0</v>
      </c>
      <c r="F2161" s="2">
        <f>Electricity!G2186</f>
        <v>0</v>
      </c>
      <c r="G2161" s="2">
        <f>Electricity!H2186</f>
        <v>0</v>
      </c>
      <c r="H2161" s="2">
        <f>Electricity!I2186</f>
        <v>0</v>
      </c>
      <c r="I2161" s="2">
        <f>Electricity!J2186</f>
        <v>0</v>
      </c>
    </row>
    <row r="2162" spans="2:9" x14ac:dyDescent="0.35">
      <c r="B2162" s="458" t="str">
        <f t="shared" si="34"/>
        <v>03/31/2019 12:00:00 PM</v>
      </c>
      <c r="C2162" s="458">
        <v>43555</v>
      </c>
      <c r="D2162" s="459">
        <v>0.50000000000000011</v>
      </c>
      <c r="E2162" s="2">
        <f>Electricity!F2187</f>
        <v>0</v>
      </c>
      <c r="F2162" s="2">
        <f>Electricity!G2187</f>
        <v>0</v>
      </c>
      <c r="G2162" s="2">
        <f>Electricity!H2187</f>
        <v>0</v>
      </c>
      <c r="H2162" s="2">
        <f>Electricity!I2187</f>
        <v>0</v>
      </c>
      <c r="I2162" s="2">
        <f>Electricity!J2187</f>
        <v>0</v>
      </c>
    </row>
    <row r="2163" spans="2:9" x14ac:dyDescent="0.35">
      <c r="B2163" s="458" t="str">
        <f t="shared" si="34"/>
        <v>03/31/2019 01:00:00 PM</v>
      </c>
      <c r="C2163" s="458">
        <v>43555</v>
      </c>
      <c r="D2163" s="459">
        <v>0.54166666666666674</v>
      </c>
      <c r="E2163" s="2">
        <f>Electricity!F2188</f>
        <v>0</v>
      </c>
      <c r="F2163" s="2">
        <f>Electricity!G2188</f>
        <v>0</v>
      </c>
      <c r="G2163" s="2">
        <f>Electricity!H2188</f>
        <v>0</v>
      </c>
      <c r="H2163" s="2">
        <f>Electricity!I2188</f>
        <v>0</v>
      </c>
      <c r="I2163" s="2">
        <f>Electricity!J2188</f>
        <v>0</v>
      </c>
    </row>
    <row r="2164" spans="2:9" x14ac:dyDescent="0.35">
      <c r="B2164" s="458" t="str">
        <f t="shared" si="34"/>
        <v>03/31/2019 02:00:00 PM</v>
      </c>
      <c r="C2164" s="458">
        <v>43555</v>
      </c>
      <c r="D2164" s="459">
        <v>0.58333333333333337</v>
      </c>
      <c r="E2164" s="2">
        <f>Electricity!F2189</f>
        <v>0</v>
      </c>
      <c r="F2164" s="2">
        <f>Electricity!G2189</f>
        <v>0</v>
      </c>
      <c r="G2164" s="2">
        <f>Electricity!H2189</f>
        <v>0</v>
      </c>
      <c r="H2164" s="2">
        <f>Electricity!I2189</f>
        <v>0</v>
      </c>
      <c r="I2164" s="2">
        <f>Electricity!J2189</f>
        <v>0</v>
      </c>
    </row>
    <row r="2165" spans="2:9" x14ac:dyDescent="0.35">
      <c r="B2165" s="458" t="str">
        <f t="shared" si="34"/>
        <v>03/31/2019 03:00:00 PM</v>
      </c>
      <c r="C2165" s="458">
        <v>43555</v>
      </c>
      <c r="D2165" s="459">
        <v>0.62500000000000011</v>
      </c>
      <c r="E2165" s="2">
        <f>Electricity!F2190</f>
        <v>0</v>
      </c>
      <c r="F2165" s="2">
        <f>Electricity!G2190</f>
        <v>0</v>
      </c>
      <c r="G2165" s="2">
        <f>Electricity!H2190</f>
        <v>0</v>
      </c>
      <c r="H2165" s="2">
        <f>Electricity!I2190</f>
        <v>0</v>
      </c>
      <c r="I2165" s="2">
        <f>Electricity!J2190</f>
        <v>0</v>
      </c>
    </row>
    <row r="2166" spans="2:9" x14ac:dyDescent="0.35">
      <c r="B2166" s="458" t="str">
        <f t="shared" si="34"/>
        <v>03/31/2019 04:00:00 PM</v>
      </c>
      <c r="C2166" s="458">
        <v>43555</v>
      </c>
      <c r="D2166" s="459">
        <v>0.66666666666666674</v>
      </c>
      <c r="E2166" s="2">
        <f>Electricity!F2191</f>
        <v>0</v>
      </c>
      <c r="F2166" s="2">
        <f>Electricity!G2191</f>
        <v>0</v>
      </c>
      <c r="G2166" s="2">
        <f>Electricity!H2191</f>
        <v>0</v>
      </c>
      <c r="H2166" s="2">
        <f>Electricity!I2191</f>
        <v>0</v>
      </c>
      <c r="I2166" s="2">
        <f>Electricity!J2191</f>
        <v>0</v>
      </c>
    </row>
    <row r="2167" spans="2:9" x14ac:dyDescent="0.35">
      <c r="B2167" s="458" t="str">
        <f t="shared" si="34"/>
        <v>03/31/2019 05:00:00 PM</v>
      </c>
      <c r="C2167" s="458">
        <v>43555</v>
      </c>
      <c r="D2167" s="459">
        <v>0.70833333333333337</v>
      </c>
      <c r="E2167" s="2">
        <f>Electricity!F2192</f>
        <v>0</v>
      </c>
      <c r="F2167" s="2">
        <f>Electricity!G2192</f>
        <v>0</v>
      </c>
      <c r="G2167" s="2">
        <f>Electricity!H2192</f>
        <v>0</v>
      </c>
      <c r="H2167" s="2">
        <f>Electricity!I2192</f>
        <v>0</v>
      </c>
      <c r="I2167" s="2">
        <f>Electricity!J2192</f>
        <v>0</v>
      </c>
    </row>
    <row r="2168" spans="2:9" x14ac:dyDescent="0.35">
      <c r="B2168" s="458" t="str">
        <f t="shared" si="34"/>
        <v>03/31/2019 06:00:00 PM</v>
      </c>
      <c r="C2168" s="458">
        <v>43555</v>
      </c>
      <c r="D2168" s="459">
        <v>0.75000000000000011</v>
      </c>
      <c r="E2168" s="2">
        <f>Electricity!F2193</f>
        <v>0</v>
      </c>
      <c r="F2168" s="2">
        <f>Electricity!G2193</f>
        <v>0</v>
      </c>
      <c r="G2168" s="2">
        <f>Electricity!H2193</f>
        <v>0</v>
      </c>
      <c r="H2168" s="2">
        <f>Electricity!I2193</f>
        <v>0</v>
      </c>
      <c r="I2168" s="2">
        <f>Electricity!J2193</f>
        <v>0</v>
      </c>
    </row>
    <row r="2169" spans="2:9" x14ac:dyDescent="0.35">
      <c r="B2169" s="458" t="str">
        <f t="shared" si="34"/>
        <v>03/31/2019 07:00:00 PM</v>
      </c>
      <c r="C2169" s="458">
        <v>43555</v>
      </c>
      <c r="D2169" s="459">
        <v>0.79166666666666674</v>
      </c>
      <c r="E2169" s="2">
        <f>Electricity!F2194</f>
        <v>0</v>
      </c>
      <c r="F2169" s="2">
        <f>Electricity!G2194</f>
        <v>0</v>
      </c>
      <c r="G2169" s="2">
        <f>Electricity!H2194</f>
        <v>0</v>
      </c>
      <c r="H2169" s="2">
        <f>Electricity!I2194</f>
        <v>0</v>
      </c>
      <c r="I2169" s="2">
        <f>Electricity!J2194</f>
        <v>0</v>
      </c>
    </row>
    <row r="2170" spans="2:9" x14ac:dyDescent="0.35">
      <c r="B2170" s="458" t="str">
        <f t="shared" si="34"/>
        <v>03/31/2019 08:00:00 PM</v>
      </c>
      <c r="C2170" s="458">
        <v>43555</v>
      </c>
      <c r="D2170" s="459">
        <v>0.83333333333333337</v>
      </c>
      <c r="E2170" s="2">
        <f>Electricity!F2195</f>
        <v>0</v>
      </c>
      <c r="F2170" s="2">
        <f>Electricity!G2195</f>
        <v>0</v>
      </c>
      <c r="G2170" s="2">
        <f>Electricity!H2195</f>
        <v>0</v>
      </c>
      <c r="H2170" s="2">
        <f>Electricity!I2195</f>
        <v>0</v>
      </c>
      <c r="I2170" s="2">
        <f>Electricity!J2195</f>
        <v>0</v>
      </c>
    </row>
    <row r="2171" spans="2:9" x14ac:dyDescent="0.35">
      <c r="B2171" s="458" t="str">
        <f t="shared" si="34"/>
        <v>03/31/2019 09:00:00 PM</v>
      </c>
      <c r="C2171" s="458">
        <v>43555</v>
      </c>
      <c r="D2171" s="459">
        <v>0.87500000000000011</v>
      </c>
      <c r="E2171" s="2">
        <f>Electricity!F2196</f>
        <v>0</v>
      </c>
      <c r="F2171" s="2">
        <f>Electricity!G2196</f>
        <v>0</v>
      </c>
      <c r="G2171" s="2">
        <f>Electricity!H2196</f>
        <v>0</v>
      </c>
      <c r="H2171" s="2">
        <f>Electricity!I2196</f>
        <v>0</v>
      </c>
      <c r="I2171" s="2">
        <f>Electricity!J2196</f>
        <v>0</v>
      </c>
    </row>
    <row r="2172" spans="2:9" x14ac:dyDescent="0.35">
      <c r="B2172" s="458" t="str">
        <f t="shared" si="34"/>
        <v>03/31/2019 10:00:00 PM</v>
      </c>
      <c r="C2172" s="458">
        <v>43555</v>
      </c>
      <c r="D2172" s="459">
        <v>0.91666666666666674</v>
      </c>
      <c r="E2172" s="2">
        <f>Electricity!F2197</f>
        <v>0</v>
      </c>
      <c r="F2172" s="2">
        <f>Electricity!G2197</f>
        <v>0</v>
      </c>
      <c r="G2172" s="2">
        <f>Electricity!H2197</f>
        <v>0</v>
      </c>
      <c r="H2172" s="2">
        <f>Electricity!I2197</f>
        <v>0</v>
      </c>
      <c r="I2172" s="2">
        <f>Electricity!J2197</f>
        <v>0</v>
      </c>
    </row>
    <row r="2173" spans="2:9" x14ac:dyDescent="0.35">
      <c r="B2173" s="458" t="str">
        <f t="shared" si="34"/>
        <v>03/31/2019 11:00:00 PM</v>
      </c>
      <c r="C2173" s="458">
        <v>43555</v>
      </c>
      <c r="D2173" s="459">
        <v>0.95833333333333337</v>
      </c>
      <c r="E2173" s="2">
        <f>Electricity!F2198</f>
        <v>0</v>
      </c>
      <c r="F2173" s="2">
        <f>Electricity!G2198</f>
        <v>0</v>
      </c>
      <c r="G2173" s="2">
        <f>Electricity!H2198</f>
        <v>0</v>
      </c>
      <c r="H2173" s="2">
        <f>Electricity!I2198</f>
        <v>0</v>
      </c>
      <c r="I2173" s="2">
        <f>Electricity!J2198</f>
        <v>0</v>
      </c>
    </row>
    <row r="2174" spans="2:9" x14ac:dyDescent="0.35">
      <c r="B2174" s="458" t="str">
        <f t="shared" si="34"/>
        <v>04/01/2019 12:00:00 AM</v>
      </c>
      <c r="C2174" s="458">
        <v>43556</v>
      </c>
      <c r="D2174" s="459">
        <v>3.1225022567582528E-17</v>
      </c>
      <c r="E2174" s="2">
        <f>Electricity!F2199</f>
        <v>0</v>
      </c>
      <c r="F2174" s="2">
        <f>Electricity!G2199</f>
        <v>0</v>
      </c>
      <c r="G2174" s="2">
        <f>Electricity!H2199</f>
        <v>0</v>
      </c>
      <c r="H2174" s="2">
        <f>Electricity!I2199</f>
        <v>0</v>
      </c>
      <c r="I2174" s="2">
        <f>Electricity!J2199</f>
        <v>0</v>
      </c>
    </row>
    <row r="2175" spans="2:9" x14ac:dyDescent="0.35">
      <c r="B2175" s="458" t="str">
        <f t="shared" si="34"/>
        <v>04/01/2019 01:00:00 AM</v>
      </c>
      <c r="C2175" s="458">
        <v>43556</v>
      </c>
      <c r="D2175" s="459">
        <v>4.1666666666666699E-2</v>
      </c>
      <c r="E2175" s="2">
        <f>Electricity!F2200</f>
        <v>0</v>
      </c>
      <c r="F2175" s="2">
        <f>Electricity!G2200</f>
        <v>0</v>
      </c>
      <c r="G2175" s="2">
        <f>Electricity!H2200</f>
        <v>0</v>
      </c>
      <c r="H2175" s="2">
        <f>Electricity!I2200</f>
        <v>0</v>
      </c>
      <c r="I2175" s="2">
        <f>Electricity!J2200</f>
        <v>0</v>
      </c>
    </row>
    <row r="2176" spans="2:9" x14ac:dyDescent="0.35">
      <c r="B2176" s="458" t="str">
        <f t="shared" si="34"/>
        <v>04/01/2019 02:00:00 AM</v>
      </c>
      <c r="C2176" s="458">
        <v>43556</v>
      </c>
      <c r="D2176" s="459">
        <v>8.333333333333337E-2</v>
      </c>
      <c r="E2176" s="2">
        <f>Electricity!F2201</f>
        <v>0</v>
      </c>
      <c r="F2176" s="2">
        <f>Electricity!G2201</f>
        <v>0</v>
      </c>
      <c r="G2176" s="2">
        <f>Electricity!H2201</f>
        <v>0</v>
      </c>
      <c r="H2176" s="2">
        <f>Electricity!I2201</f>
        <v>0</v>
      </c>
      <c r="I2176" s="2">
        <f>Electricity!J2201</f>
        <v>0</v>
      </c>
    </row>
    <row r="2177" spans="2:9" x14ac:dyDescent="0.35">
      <c r="B2177" s="458" t="str">
        <f t="shared" si="34"/>
        <v>04/01/2019 03:00:00 AM</v>
      </c>
      <c r="C2177" s="458">
        <v>43556</v>
      </c>
      <c r="D2177" s="459">
        <v>0.12500000000000006</v>
      </c>
      <c r="E2177" s="2">
        <f>Electricity!F2202</f>
        <v>0</v>
      </c>
      <c r="F2177" s="2">
        <f>Electricity!G2202</f>
        <v>0</v>
      </c>
      <c r="G2177" s="2">
        <f>Electricity!H2202</f>
        <v>0</v>
      </c>
      <c r="H2177" s="2">
        <f>Electricity!I2202</f>
        <v>0</v>
      </c>
      <c r="I2177" s="2">
        <f>Electricity!J2202</f>
        <v>0</v>
      </c>
    </row>
    <row r="2178" spans="2:9" x14ac:dyDescent="0.35">
      <c r="B2178" s="458" t="str">
        <f t="shared" si="34"/>
        <v>04/01/2019 04:00:00 AM</v>
      </c>
      <c r="C2178" s="458">
        <v>43556</v>
      </c>
      <c r="D2178" s="459">
        <v>0.16666666666666669</v>
      </c>
      <c r="E2178" s="2">
        <f>Electricity!F2203</f>
        <v>0</v>
      </c>
      <c r="F2178" s="2">
        <f>Electricity!G2203</f>
        <v>0</v>
      </c>
      <c r="G2178" s="2">
        <f>Electricity!H2203</f>
        <v>0</v>
      </c>
      <c r="H2178" s="2">
        <f>Electricity!I2203</f>
        <v>0</v>
      </c>
      <c r="I2178" s="2">
        <f>Electricity!J2203</f>
        <v>0</v>
      </c>
    </row>
    <row r="2179" spans="2:9" x14ac:dyDescent="0.35">
      <c r="B2179" s="458" t="str">
        <f t="shared" si="34"/>
        <v>04/01/2019 05:00:00 AM</v>
      </c>
      <c r="C2179" s="458">
        <v>43556</v>
      </c>
      <c r="D2179" s="459">
        <v>0.20833333333333337</v>
      </c>
      <c r="E2179" s="2">
        <f>Electricity!F2204</f>
        <v>0</v>
      </c>
      <c r="F2179" s="2">
        <f>Electricity!G2204</f>
        <v>0</v>
      </c>
      <c r="G2179" s="2">
        <f>Electricity!H2204</f>
        <v>0</v>
      </c>
      <c r="H2179" s="2">
        <f>Electricity!I2204</f>
        <v>0</v>
      </c>
      <c r="I2179" s="2">
        <f>Electricity!J2204</f>
        <v>0</v>
      </c>
    </row>
    <row r="2180" spans="2:9" x14ac:dyDescent="0.35">
      <c r="B2180" s="458" t="str">
        <f t="shared" si="34"/>
        <v>04/01/2019 06:00:00 AM</v>
      </c>
      <c r="C2180" s="458">
        <v>43556</v>
      </c>
      <c r="D2180" s="459">
        <v>0.25</v>
      </c>
      <c r="E2180" s="2">
        <f>Electricity!F2205</f>
        <v>0</v>
      </c>
      <c r="F2180" s="2">
        <f>Electricity!G2205</f>
        <v>0</v>
      </c>
      <c r="G2180" s="2">
        <f>Electricity!H2205</f>
        <v>0</v>
      </c>
      <c r="H2180" s="2">
        <f>Electricity!I2205</f>
        <v>0</v>
      </c>
      <c r="I2180" s="2">
        <f>Electricity!J2205</f>
        <v>0</v>
      </c>
    </row>
    <row r="2181" spans="2:9" x14ac:dyDescent="0.35">
      <c r="B2181" s="458" t="str">
        <f t="shared" si="34"/>
        <v>04/01/2019 07:00:00 AM</v>
      </c>
      <c r="C2181" s="458">
        <v>43556</v>
      </c>
      <c r="D2181" s="459">
        <v>0.29166666666666669</v>
      </c>
      <c r="E2181" s="2">
        <f>Electricity!F2206</f>
        <v>0</v>
      </c>
      <c r="F2181" s="2">
        <f>Electricity!G2206</f>
        <v>0</v>
      </c>
      <c r="G2181" s="2">
        <f>Electricity!H2206</f>
        <v>0</v>
      </c>
      <c r="H2181" s="2">
        <f>Electricity!I2206</f>
        <v>0</v>
      </c>
      <c r="I2181" s="2">
        <f>Electricity!J2206</f>
        <v>0</v>
      </c>
    </row>
    <row r="2182" spans="2:9" x14ac:dyDescent="0.35">
      <c r="B2182" s="458" t="str">
        <f t="shared" si="34"/>
        <v>04/01/2019 08:00:00 AM</v>
      </c>
      <c r="C2182" s="458">
        <v>43556</v>
      </c>
      <c r="D2182" s="459">
        <v>0.33333333333333337</v>
      </c>
      <c r="E2182" s="2">
        <f>Electricity!F2207</f>
        <v>0</v>
      </c>
      <c r="F2182" s="2">
        <f>Electricity!G2207</f>
        <v>0</v>
      </c>
      <c r="G2182" s="2">
        <f>Electricity!H2207</f>
        <v>0</v>
      </c>
      <c r="H2182" s="2">
        <f>Electricity!I2207</f>
        <v>0</v>
      </c>
      <c r="I2182" s="2">
        <f>Electricity!J2207</f>
        <v>0</v>
      </c>
    </row>
    <row r="2183" spans="2:9" x14ac:dyDescent="0.35">
      <c r="B2183" s="458" t="str">
        <f t="shared" si="34"/>
        <v>04/01/2019 09:00:00 AM</v>
      </c>
      <c r="C2183" s="458">
        <v>43556</v>
      </c>
      <c r="D2183" s="459">
        <v>0.375</v>
      </c>
      <c r="E2183" s="2">
        <f>Electricity!F2208</f>
        <v>0</v>
      </c>
      <c r="F2183" s="2">
        <f>Electricity!G2208</f>
        <v>0</v>
      </c>
      <c r="G2183" s="2">
        <f>Electricity!H2208</f>
        <v>0</v>
      </c>
      <c r="H2183" s="2">
        <f>Electricity!I2208</f>
        <v>0</v>
      </c>
      <c r="I2183" s="2">
        <f>Electricity!J2208</f>
        <v>0</v>
      </c>
    </row>
    <row r="2184" spans="2:9" x14ac:dyDescent="0.35">
      <c r="B2184" s="458" t="str">
        <f t="shared" si="34"/>
        <v>04/01/2019 10:00:00 AM</v>
      </c>
      <c r="C2184" s="458">
        <v>43556</v>
      </c>
      <c r="D2184" s="459">
        <v>0.41666666666666669</v>
      </c>
      <c r="E2184" s="2">
        <f>Electricity!F2209</f>
        <v>0</v>
      </c>
      <c r="F2184" s="2">
        <f>Electricity!G2209</f>
        <v>0</v>
      </c>
      <c r="G2184" s="2">
        <f>Electricity!H2209</f>
        <v>0</v>
      </c>
      <c r="H2184" s="2">
        <f>Electricity!I2209</f>
        <v>0</v>
      </c>
      <c r="I2184" s="2">
        <f>Electricity!J2209</f>
        <v>0</v>
      </c>
    </row>
    <row r="2185" spans="2:9" x14ac:dyDescent="0.35">
      <c r="B2185" s="458" t="str">
        <f t="shared" si="34"/>
        <v>04/01/2019 11:00:00 AM</v>
      </c>
      <c r="C2185" s="458">
        <v>43556</v>
      </c>
      <c r="D2185" s="459">
        <v>0.45833333333333337</v>
      </c>
      <c r="E2185" s="2">
        <f>Electricity!F2210</f>
        <v>0</v>
      </c>
      <c r="F2185" s="2">
        <f>Electricity!G2210</f>
        <v>0</v>
      </c>
      <c r="G2185" s="2">
        <f>Electricity!H2210</f>
        <v>0</v>
      </c>
      <c r="H2185" s="2">
        <f>Electricity!I2210</f>
        <v>0</v>
      </c>
      <c r="I2185" s="2">
        <f>Electricity!J2210</f>
        <v>0</v>
      </c>
    </row>
    <row r="2186" spans="2:9" x14ac:dyDescent="0.35">
      <c r="B2186" s="458" t="str">
        <f t="shared" si="34"/>
        <v>04/01/2019 12:00:00 PM</v>
      </c>
      <c r="C2186" s="458">
        <v>43556</v>
      </c>
      <c r="D2186" s="459">
        <v>0.50000000000000011</v>
      </c>
      <c r="E2186" s="2">
        <f>Electricity!F2211</f>
        <v>0</v>
      </c>
      <c r="F2186" s="2">
        <f>Electricity!G2211</f>
        <v>0</v>
      </c>
      <c r="G2186" s="2">
        <f>Electricity!H2211</f>
        <v>0</v>
      </c>
      <c r="H2186" s="2">
        <f>Electricity!I2211</f>
        <v>0</v>
      </c>
      <c r="I2186" s="2">
        <f>Electricity!J2211</f>
        <v>0</v>
      </c>
    </row>
    <row r="2187" spans="2:9" x14ac:dyDescent="0.35">
      <c r="B2187" s="458" t="str">
        <f t="shared" si="34"/>
        <v>04/01/2019 01:00:00 PM</v>
      </c>
      <c r="C2187" s="458">
        <v>43556</v>
      </c>
      <c r="D2187" s="459">
        <v>0.54166666666666674</v>
      </c>
      <c r="E2187" s="2">
        <f>Electricity!F2212</f>
        <v>0</v>
      </c>
      <c r="F2187" s="2">
        <f>Electricity!G2212</f>
        <v>0</v>
      </c>
      <c r="G2187" s="2">
        <f>Electricity!H2212</f>
        <v>0</v>
      </c>
      <c r="H2187" s="2">
        <f>Electricity!I2212</f>
        <v>0</v>
      </c>
      <c r="I2187" s="2">
        <f>Electricity!J2212</f>
        <v>0</v>
      </c>
    </row>
    <row r="2188" spans="2:9" x14ac:dyDescent="0.35">
      <c r="B2188" s="458" t="str">
        <f t="shared" si="34"/>
        <v>04/01/2019 02:00:00 PM</v>
      </c>
      <c r="C2188" s="458">
        <v>43556</v>
      </c>
      <c r="D2188" s="459">
        <v>0.58333333333333337</v>
      </c>
      <c r="E2188" s="2">
        <f>Electricity!F2213</f>
        <v>0</v>
      </c>
      <c r="F2188" s="2">
        <f>Electricity!G2213</f>
        <v>0</v>
      </c>
      <c r="G2188" s="2">
        <f>Electricity!H2213</f>
        <v>0</v>
      </c>
      <c r="H2188" s="2">
        <f>Electricity!I2213</f>
        <v>0</v>
      </c>
      <c r="I2188" s="2">
        <f>Electricity!J2213</f>
        <v>0</v>
      </c>
    </row>
    <row r="2189" spans="2:9" x14ac:dyDescent="0.35">
      <c r="B2189" s="458" t="str">
        <f t="shared" si="34"/>
        <v>04/01/2019 03:00:00 PM</v>
      </c>
      <c r="C2189" s="458">
        <v>43556</v>
      </c>
      <c r="D2189" s="459">
        <v>0.62500000000000011</v>
      </c>
      <c r="E2189" s="2">
        <f>Electricity!F2214</f>
        <v>0</v>
      </c>
      <c r="F2189" s="2">
        <f>Electricity!G2214</f>
        <v>0</v>
      </c>
      <c r="G2189" s="2">
        <f>Electricity!H2214</f>
        <v>0</v>
      </c>
      <c r="H2189" s="2">
        <f>Electricity!I2214</f>
        <v>0</v>
      </c>
      <c r="I2189" s="2">
        <f>Electricity!J2214</f>
        <v>0</v>
      </c>
    </row>
    <row r="2190" spans="2:9" x14ac:dyDescent="0.35">
      <c r="B2190" s="458" t="str">
        <f t="shared" si="34"/>
        <v>04/01/2019 04:00:00 PM</v>
      </c>
      <c r="C2190" s="458">
        <v>43556</v>
      </c>
      <c r="D2190" s="459">
        <v>0.66666666666666674</v>
      </c>
      <c r="E2190" s="2">
        <f>Electricity!F2215</f>
        <v>0</v>
      </c>
      <c r="F2190" s="2">
        <f>Electricity!G2215</f>
        <v>0</v>
      </c>
      <c r="G2190" s="2">
        <f>Electricity!H2215</f>
        <v>0</v>
      </c>
      <c r="H2190" s="2">
        <f>Electricity!I2215</f>
        <v>0</v>
      </c>
      <c r="I2190" s="2">
        <f>Electricity!J2215</f>
        <v>0</v>
      </c>
    </row>
    <row r="2191" spans="2:9" x14ac:dyDescent="0.35">
      <c r="B2191" s="458" t="str">
        <f t="shared" ref="B2191:B2254" si="35">CONCATENATE(TEXT(C2191,"mm/dd/yyyy")," ",TEXT(D2191,"hh:mm:ss AM/PM"))</f>
        <v>04/01/2019 05:00:00 PM</v>
      </c>
      <c r="C2191" s="458">
        <v>43556</v>
      </c>
      <c r="D2191" s="459">
        <v>0.70833333333333337</v>
      </c>
      <c r="E2191" s="2">
        <f>Electricity!F2216</f>
        <v>0</v>
      </c>
      <c r="F2191" s="2">
        <f>Electricity!G2216</f>
        <v>0</v>
      </c>
      <c r="G2191" s="2">
        <f>Electricity!H2216</f>
        <v>0</v>
      </c>
      <c r="H2191" s="2">
        <f>Electricity!I2216</f>
        <v>0</v>
      </c>
      <c r="I2191" s="2">
        <f>Electricity!J2216</f>
        <v>0</v>
      </c>
    </row>
    <row r="2192" spans="2:9" x14ac:dyDescent="0.35">
      <c r="B2192" s="458" t="str">
        <f t="shared" si="35"/>
        <v>04/01/2019 06:00:00 PM</v>
      </c>
      <c r="C2192" s="458">
        <v>43556</v>
      </c>
      <c r="D2192" s="459">
        <v>0.75000000000000011</v>
      </c>
      <c r="E2192" s="2">
        <f>Electricity!F2217</f>
        <v>0</v>
      </c>
      <c r="F2192" s="2">
        <f>Electricity!G2217</f>
        <v>0</v>
      </c>
      <c r="G2192" s="2">
        <f>Electricity!H2217</f>
        <v>0</v>
      </c>
      <c r="H2192" s="2">
        <f>Electricity!I2217</f>
        <v>0</v>
      </c>
      <c r="I2192" s="2">
        <f>Electricity!J2217</f>
        <v>0</v>
      </c>
    </row>
    <row r="2193" spans="2:9" x14ac:dyDescent="0.35">
      <c r="B2193" s="458" t="str">
        <f t="shared" si="35"/>
        <v>04/01/2019 07:00:00 PM</v>
      </c>
      <c r="C2193" s="458">
        <v>43556</v>
      </c>
      <c r="D2193" s="459">
        <v>0.79166666666666674</v>
      </c>
      <c r="E2193" s="2">
        <f>Electricity!F2218</f>
        <v>0</v>
      </c>
      <c r="F2193" s="2">
        <f>Electricity!G2218</f>
        <v>0</v>
      </c>
      <c r="G2193" s="2">
        <f>Electricity!H2218</f>
        <v>0</v>
      </c>
      <c r="H2193" s="2">
        <f>Electricity!I2218</f>
        <v>0</v>
      </c>
      <c r="I2193" s="2">
        <f>Electricity!J2218</f>
        <v>0</v>
      </c>
    </row>
    <row r="2194" spans="2:9" x14ac:dyDescent="0.35">
      <c r="B2194" s="458" t="str">
        <f t="shared" si="35"/>
        <v>04/01/2019 08:00:00 PM</v>
      </c>
      <c r="C2194" s="458">
        <v>43556</v>
      </c>
      <c r="D2194" s="459">
        <v>0.83333333333333337</v>
      </c>
      <c r="E2194" s="2">
        <f>Electricity!F2219</f>
        <v>0</v>
      </c>
      <c r="F2194" s="2">
        <f>Electricity!G2219</f>
        <v>0</v>
      </c>
      <c r="G2194" s="2">
        <f>Electricity!H2219</f>
        <v>0</v>
      </c>
      <c r="H2194" s="2">
        <f>Electricity!I2219</f>
        <v>0</v>
      </c>
      <c r="I2194" s="2">
        <f>Electricity!J2219</f>
        <v>0</v>
      </c>
    </row>
    <row r="2195" spans="2:9" x14ac:dyDescent="0.35">
      <c r="B2195" s="458" t="str">
        <f t="shared" si="35"/>
        <v>04/01/2019 09:00:00 PM</v>
      </c>
      <c r="C2195" s="458">
        <v>43556</v>
      </c>
      <c r="D2195" s="459">
        <v>0.87500000000000011</v>
      </c>
      <c r="E2195" s="2">
        <f>Electricity!F2220</f>
        <v>0</v>
      </c>
      <c r="F2195" s="2">
        <f>Electricity!G2220</f>
        <v>0</v>
      </c>
      <c r="G2195" s="2">
        <f>Electricity!H2220</f>
        <v>0</v>
      </c>
      <c r="H2195" s="2">
        <f>Electricity!I2220</f>
        <v>0</v>
      </c>
      <c r="I2195" s="2">
        <f>Electricity!J2220</f>
        <v>0</v>
      </c>
    </row>
    <row r="2196" spans="2:9" x14ac:dyDescent="0.35">
      <c r="B2196" s="458" t="str">
        <f t="shared" si="35"/>
        <v>04/01/2019 10:00:00 PM</v>
      </c>
      <c r="C2196" s="458">
        <v>43556</v>
      </c>
      <c r="D2196" s="459">
        <v>0.91666666666666674</v>
      </c>
      <c r="E2196" s="2">
        <f>Electricity!F2221</f>
        <v>0</v>
      </c>
      <c r="F2196" s="2">
        <f>Electricity!G2221</f>
        <v>0</v>
      </c>
      <c r="G2196" s="2">
        <f>Electricity!H2221</f>
        <v>0</v>
      </c>
      <c r="H2196" s="2">
        <f>Electricity!I2221</f>
        <v>0</v>
      </c>
      <c r="I2196" s="2">
        <f>Electricity!J2221</f>
        <v>0</v>
      </c>
    </row>
    <row r="2197" spans="2:9" x14ac:dyDescent="0.35">
      <c r="B2197" s="458" t="str">
        <f t="shared" si="35"/>
        <v>04/01/2019 11:00:00 PM</v>
      </c>
      <c r="C2197" s="458">
        <v>43556</v>
      </c>
      <c r="D2197" s="459">
        <v>0.95833333333333337</v>
      </c>
      <c r="E2197" s="2">
        <f>Electricity!F2222</f>
        <v>0</v>
      </c>
      <c r="F2197" s="2">
        <f>Electricity!G2222</f>
        <v>0</v>
      </c>
      <c r="G2197" s="2">
        <f>Electricity!H2222</f>
        <v>0</v>
      </c>
      <c r="H2197" s="2">
        <f>Electricity!I2222</f>
        <v>0</v>
      </c>
      <c r="I2197" s="2">
        <f>Electricity!J2222</f>
        <v>0</v>
      </c>
    </row>
    <row r="2198" spans="2:9" x14ac:dyDescent="0.35">
      <c r="B2198" s="458" t="str">
        <f t="shared" si="35"/>
        <v>04/02/2019 12:00:00 AM</v>
      </c>
      <c r="C2198" s="458">
        <v>43557</v>
      </c>
      <c r="D2198" s="459">
        <v>3.1225022567582528E-17</v>
      </c>
      <c r="E2198" s="2">
        <f>Electricity!F2223</f>
        <v>0</v>
      </c>
      <c r="F2198" s="2">
        <f>Electricity!G2223</f>
        <v>0</v>
      </c>
      <c r="G2198" s="2">
        <f>Electricity!H2223</f>
        <v>0</v>
      </c>
      <c r="H2198" s="2">
        <f>Electricity!I2223</f>
        <v>0</v>
      </c>
      <c r="I2198" s="2">
        <f>Electricity!J2223</f>
        <v>0</v>
      </c>
    </row>
    <row r="2199" spans="2:9" x14ac:dyDescent="0.35">
      <c r="B2199" s="458" t="str">
        <f t="shared" si="35"/>
        <v>04/02/2019 01:00:00 AM</v>
      </c>
      <c r="C2199" s="458">
        <v>43557</v>
      </c>
      <c r="D2199" s="459">
        <v>4.1666666666666699E-2</v>
      </c>
      <c r="E2199" s="2">
        <f>Electricity!F2224</f>
        <v>0</v>
      </c>
      <c r="F2199" s="2">
        <f>Electricity!G2224</f>
        <v>0</v>
      </c>
      <c r="G2199" s="2">
        <f>Electricity!H2224</f>
        <v>0</v>
      </c>
      <c r="H2199" s="2">
        <f>Electricity!I2224</f>
        <v>0</v>
      </c>
      <c r="I2199" s="2">
        <f>Electricity!J2224</f>
        <v>0</v>
      </c>
    </row>
    <row r="2200" spans="2:9" x14ac:dyDescent="0.35">
      <c r="B2200" s="458" t="str">
        <f t="shared" si="35"/>
        <v>04/02/2019 02:00:00 AM</v>
      </c>
      <c r="C2200" s="458">
        <v>43557</v>
      </c>
      <c r="D2200" s="459">
        <v>8.333333333333337E-2</v>
      </c>
      <c r="E2200" s="2">
        <f>Electricity!F2225</f>
        <v>0</v>
      </c>
      <c r="F2200" s="2">
        <f>Electricity!G2225</f>
        <v>0</v>
      </c>
      <c r="G2200" s="2">
        <f>Electricity!H2225</f>
        <v>0</v>
      </c>
      <c r="H2200" s="2">
        <f>Electricity!I2225</f>
        <v>0</v>
      </c>
      <c r="I2200" s="2">
        <f>Electricity!J2225</f>
        <v>0</v>
      </c>
    </row>
    <row r="2201" spans="2:9" x14ac:dyDescent="0.35">
      <c r="B2201" s="458" t="str">
        <f t="shared" si="35"/>
        <v>04/02/2019 03:00:00 AM</v>
      </c>
      <c r="C2201" s="458">
        <v>43557</v>
      </c>
      <c r="D2201" s="459">
        <v>0.12500000000000006</v>
      </c>
      <c r="E2201" s="2">
        <f>Electricity!F2226</f>
        <v>0</v>
      </c>
      <c r="F2201" s="2">
        <f>Electricity!G2226</f>
        <v>0</v>
      </c>
      <c r="G2201" s="2">
        <f>Electricity!H2226</f>
        <v>0</v>
      </c>
      <c r="H2201" s="2">
        <f>Electricity!I2226</f>
        <v>0</v>
      </c>
      <c r="I2201" s="2">
        <f>Electricity!J2226</f>
        <v>0</v>
      </c>
    </row>
    <row r="2202" spans="2:9" x14ac:dyDescent="0.35">
      <c r="B2202" s="458" t="str">
        <f t="shared" si="35"/>
        <v>04/02/2019 04:00:00 AM</v>
      </c>
      <c r="C2202" s="458">
        <v>43557</v>
      </c>
      <c r="D2202" s="459">
        <v>0.16666666666666669</v>
      </c>
      <c r="E2202" s="2">
        <f>Electricity!F2227</f>
        <v>0</v>
      </c>
      <c r="F2202" s="2">
        <f>Electricity!G2227</f>
        <v>0</v>
      </c>
      <c r="G2202" s="2">
        <f>Electricity!H2227</f>
        <v>0</v>
      </c>
      <c r="H2202" s="2">
        <f>Electricity!I2227</f>
        <v>0</v>
      </c>
      <c r="I2202" s="2">
        <f>Electricity!J2227</f>
        <v>0</v>
      </c>
    </row>
    <row r="2203" spans="2:9" x14ac:dyDescent="0.35">
      <c r="B2203" s="458" t="str">
        <f t="shared" si="35"/>
        <v>04/02/2019 05:00:00 AM</v>
      </c>
      <c r="C2203" s="458">
        <v>43557</v>
      </c>
      <c r="D2203" s="459">
        <v>0.20833333333333337</v>
      </c>
      <c r="E2203" s="2">
        <f>Electricity!F2228</f>
        <v>0</v>
      </c>
      <c r="F2203" s="2">
        <f>Electricity!G2228</f>
        <v>0</v>
      </c>
      <c r="G2203" s="2">
        <f>Electricity!H2228</f>
        <v>0</v>
      </c>
      <c r="H2203" s="2">
        <f>Electricity!I2228</f>
        <v>0</v>
      </c>
      <c r="I2203" s="2">
        <f>Electricity!J2228</f>
        <v>0</v>
      </c>
    </row>
    <row r="2204" spans="2:9" x14ac:dyDescent="0.35">
      <c r="B2204" s="458" t="str">
        <f t="shared" si="35"/>
        <v>04/02/2019 06:00:00 AM</v>
      </c>
      <c r="C2204" s="458">
        <v>43557</v>
      </c>
      <c r="D2204" s="459">
        <v>0.25</v>
      </c>
      <c r="E2204" s="2">
        <f>Electricity!F2229</f>
        <v>0</v>
      </c>
      <c r="F2204" s="2">
        <f>Electricity!G2229</f>
        <v>0</v>
      </c>
      <c r="G2204" s="2">
        <f>Electricity!H2229</f>
        <v>0</v>
      </c>
      <c r="H2204" s="2">
        <f>Electricity!I2229</f>
        <v>0</v>
      </c>
      <c r="I2204" s="2">
        <f>Electricity!J2229</f>
        <v>0</v>
      </c>
    </row>
    <row r="2205" spans="2:9" x14ac:dyDescent="0.35">
      <c r="B2205" s="458" t="str">
        <f t="shared" si="35"/>
        <v>04/02/2019 07:00:00 AM</v>
      </c>
      <c r="C2205" s="458">
        <v>43557</v>
      </c>
      <c r="D2205" s="459">
        <v>0.29166666666666669</v>
      </c>
      <c r="E2205" s="2">
        <f>Electricity!F2230</f>
        <v>0</v>
      </c>
      <c r="F2205" s="2">
        <f>Electricity!G2230</f>
        <v>0</v>
      </c>
      <c r="G2205" s="2">
        <f>Electricity!H2230</f>
        <v>0</v>
      </c>
      <c r="H2205" s="2">
        <f>Electricity!I2230</f>
        <v>0</v>
      </c>
      <c r="I2205" s="2">
        <f>Electricity!J2230</f>
        <v>0</v>
      </c>
    </row>
    <row r="2206" spans="2:9" x14ac:dyDescent="0.35">
      <c r="B2206" s="458" t="str">
        <f t="shared" si="35"/>
        <v>04/02/2019 08:00:00 AM</v>
      </c>
      <c r="C2206" s="458">
        <v>43557</v>
      </c>
      <c r="D2206" s="459">
        <v>0.33333333333333337</v>
      </c>
      <c r="E2206" s="2">
        <f>Electricity!F2231</f>
        <v>0</v>
      </c>
      <c r="F2206" s="2">
        <f>Electricity!G2231</f>
        <v>0</v>
      </c>
      <c r="G2206" s="2">
        <f>Electricity!H2231</f>
        <v>0</v>
      </c>
      <c r="H2206" s="2">
        <f>Electricity!I2231</f>
        <v>0</v>
      </c>
      <c r="I2206" s="2">
        <f>Electricity!J2231</f>
        <v>0</v>
      </c>
    </row>
    <row r="2207" spans="2:9" x14ac:dyDescent="0.35">
      <c r="B2207" s="458" t="str">
        <f t="shared" si="35"/>
        <v>04/02/2019 09:00:00 AM</v>
      </c>
      <c r="C2207" s="458">
        <v>43557</v>
      </c>
      <c r="D2207" s="459">
        <v>0.375</v>
      </c>
      <c r="E2207" s="2">
        <f>Electricity!F2232</f>
        <v>0</v>
      </c>
      <c r="F2207" s="2">
        <f>Electricity!G2232</f>
        <v>0</v>
      </c>
      <c r="G2207" s="2">
        <f>Electricity!H2232</f>
        <v>0</v>
      </c>
      <c r="H2207" s="2">
        <f>Electricity!I2232</f>
        <v>0</v>
      </c>
      <c r="I2207" s="2">
        <f>Electricity!J2232</f>
        <v>0</v>
      </c>
    </row>
    <row r="2208" spans="2:9" x14ac:dyDescent="0.35">
      <c r="B2208" s="458" t="str">
        <f t="shared" si="35"/>
        <v>04/02/2019 10:00:00 AM</v>
      </c>
      <c r="C2208" s="458">
        <v>43557</v>
      </c>
      <c r="D2208" s="459">
        <v>0.41666666666666669</v>
      </c>
      <c r="E2208" s="2">
        <f>Electricity!F2233</f>
        <v>0</v>
      </c>
      <c r="F2208" s="2">
        <f>Electricity!G2233</f>
        <v>0</v>
      </c>
      <c r="G2208" s="2">
        <f>Electricity!H2233</f>
        <v>0</v>
      </c>
      <c r="H2208" s="2">
        <f>Electricity!I2233</f>
        <v>0</v>
      </c>
      <c r="I2208" s="2">
        <f>Electricity!J2233</f>
        <v>0</v>
      </c>
    </row>
    <row r="2209" spans="2:9" x14ac:dyDescent="0.35">
      <c r="B2209" s="458" t="str">
        <f t="shared" si="35"/>
        <v>04/02/2019 11:00:00 AM</v>
      </c>
      <c r="C2209" s="458">
        <v>43557</v>
      </c>
      <c r="D2209" s="459">
        <v>0.45833333333333337</v>
      </c>
      <c r="E2209" s="2">
        <f>Electricity!F2234</f>
        <v>0</v>
      </c>
      <c r="F2209" s="2">
        <f>Electricity!G2234</f>
        <v>0</v>
      </c>
      <c r="G2209" s="2">
        <f>Electricity!H2234</f>
        <v>0</v>
      </c>
      <c r="H2209" s="2">
        <f>Electricity!I2234</f>
        <v>0</v>
      </c>
      <c r="I2209" s="2">
        <f>Electricity!J2234</f>
        <v>0</v>
      </c>
    </row>
    <row r="2210" spans="2:9" x14ac:dyDescent="0.35">
      <c r="B2210" s="458" t="str">
        <f t="shared" si="35"/>
        <v>04/02/2019 12:00:00 PM</v>
      </c>
      <c r="C2210" s="458">
        <v>43557</v>
      </c>
      <c r="D2210" s="459">
        <v>0.50000000000000011</v>
      </c>
      <c r="E2210" s="2">
        <f>Electricity!F2235</f>
        <v>0</v>
      </c>
      <c r="F2210" s="2">
        <f>Electricity!G2235</f>
        <v>0</v>
      </c>
      <c r="G2210" s="2">
        <f>Electricity!H2235</f>
        <v>0</v>
      </c>
      <c r="H2210" s="2">
        <f>Electricity!I2235</f>
        <v>0</v>
      </c>
      <c r="I2210" s="2">
        <f>Electricity!J2235</f>
        <v>0</v>
      </c>
    </row>
    <row r="2211" spans="2:9" x14ac:dyDescent="0.35">
      <c r="B2211" s="458" t="str">
        <f t="shared" si="35"/>
        <v>04/02/2019 01:00:00 PM</v>
      </c>
      <c r="C2211" s="458">
        <v>43557</v>
      </c>
      <c r="D2211" s="459">
        <v>0.54166666666666674</v>
      </c>
      <c r="E2211" s="2">
        <f>Electricity!F2236</f>
        <v>0</v>
      </c>
      <c r="F2211" s="2">
        <f>Electricity!G2236</f>
        <v>0</v>
      </c>
      <c r="G2211" s="2">
        <f>Electricity!H2236</f>
        <v>0</v>
      </c>
      <c r="H2211" s="2">
        <f>Electricity!I2236</f>
        <v>0</v>
      </c>
      <c r="I2211" s="2">
        <f>Electricity!J2236</f>
        <v>0</v>
      </c>
    </row>
    <row r="2212" spans="2:9" x14ac:dyDescent="0.35">
      <c r="B2212" s="458" t="str">
        <f t="shared" si="35"/>
        <v>04/02/2019 02:00:00 PM</v>
      </c>
      <c r="C2212" s="458">
        <v>43557</v>
      </c>
      <c r="D2212" s="459">
        <v>0.58333333333333337</v>
      </c>
      <c r="E2212" s="2">
        <f>Electricity!F2237</f>
        <v>0</v>
      </c>
      <c r="F2212" s="2">
        <f>Electricity!G2237</f>
        <v>0</v>
      </c>
      <c r="G2212" s="2">
        <f>Electricity!H2237</f>
        <v>0</v>
      </c>
      <c r="H2212" s="2">
        <f>Electricity!I2237</f>
        <v>0</v>
      </c>
      <c r="I2212" s="2">
        <f>Electricity!J2237</f>
        <v>0</v>
      </c>
    </row>
    <row r="2213" spans="2:9" x14ac:dyDescent="0.35">
      <c r="B2213" s="458" t="str">
        <f t="shared" si="35"/>
        <v>04/02/2019 03:00:00 PM</v>
      </c>
      <c r="C2213" s="458">
        <v>43557</v>
      </c>
      <c r="D2213" s="459">
        <v>0.62500000000000011</v>
      </c>
      <c r="E2213" s="2">
        <f>Electricity!F2238</f>
        <v>0</v>
      </c>
      <c r="F2213" s="2">
        <f>Electricity!G2238</f>
        <v>0</v>
      </c>
      <c r="G2213" s="2">
        <f>Electricity!H2238</f>
        <v>0</v>
      </c>
      <c r="H2213" s="2">
        <f>Electricity!I2238</f>
        <v>0</v>
      </c>
      <c r="I2213" s="2">
        <f>Electricity!J2238</f>
        <v>0</v>
      </c>
    </row>
    <row r="2214" spans="2:9" x14ac:dyDescent="0.35">
      <c r="B2214" s="458" t="str">
        <f t="shared" si="35"/>
        <v>04/02/2019 04:00:00 PM</v>
      </c>
      <c r="C2214" s="458">
        <v>43557</v>
      </c>
      <c r="D2214" s="459">
        <v>0.66666666666666674</v>
      </c>
      <c r="E2214" s="2">
        <f>Electricity!F2239</f>
        <v>0</v>
      </c>
      <c r="F2214" s="2">
        <f>Electricity!G2239</f>
        <v>0</v>
      </c>
      <c r="G2214" s="2">
        <f>Electricity!H2239</f>
        <v>0</v>
      </c>
      <c r="H2214" s="2">
        <f>Electricity!I2239</f>
        <v>0</v>
      </c>
      <c r="I2214" s="2">
        <f>Electricity!J2239</f>
        <v>0</v>
      </c>
    </row>
    <row r="2215" spans="2:9" x14ac:dyDescent="0.35">
      <c r="B2215" s="458" t="str">
        <f t="shared" si="35"/>
        <v>04/02/2019 05:00:00 PM</v>
      </c>
      <c r="C2215" s="458">
        <v>43557</v>
      </c>
      <c r="D2215" s="459">
        <v>0.70833333333333337</v>
      </c>
      <c r="E2215" s="2">
        <f>Electricity!F2240</f>
        <v>0</v>
      </c>
      <c r="F2215" s="2">
        <f>Electricity!G2240</f>
        <v>0</v>
      </c>
      <c r="G2215" s="2">
        <f>Electricity!H2240</f>
        <v>0</v>
      </c>
      <c r="H2215" s="2">
        <f>Electricity!I2240</f>
        <v>0</v>
      </c>
      <c r="I2215" s="2">
        <f>Electricity!J2240</f>
        <v>0</v>
      </c>
    </row>
    <row r="2216" spans="2:9" x14ac:dyDescent="0.35">
      <c r="B2216" s="458" t="str">
        <f t="shared" si="35"/>
        <v>04/02/2019 06:00:00 PM</v>
      </c>
      <c r="C2216" s="458">
        <v>43557</v>
      </c>
      <c r="D2216" s="459">
        <v>0.75000000000000011</v>
      </c>
      <c r="E2216" s="2">
        <f>Electricity!F2241</f>
        <v>0</v>
      </c>
      <c r="F2216" s="2">
        <f>Electricity!G2241</f>
        <v>0</v>
      </c>
      <c r="G2216" s="2">
        <f>Electricity!H2241</f>
        <v>0</v>
      </c>
      <c r="H2216" s="2">
        <f>Electricity!I2241</f>
        <v>0</v>
      </c>
      <c r="I2216" s="2">
        <f>Electricity!J2241</f>
        <v>0</v>
      </c>
    </row>
    <row r="2217" spans="2:9" x14ac:dyDescent="0.35">
      <c r="B2217" s="458" t="str">
        <f t="shared" si="35"/>
        <v>04/02/2019 07:00:00 PM</v>
      </c>
      <c r="C2217" s="458">
        <v>43557</v>
      </c>
      <c r="D2217" s="459">
        <v>0.79166666666666674</v>
      </c>
      <c r="E2217" s="2">
        <f>Electricity!F2242</f>
        <v>0</v>
      </c>
      <c r="F2217" s="2">
        <f>Electricity!G2242</f>
        <v>0</v>
      </c>
      <c r="G2217" s="2">
        <f>Electricity!H2242</f>
        <v>0</v>
      </c>
      <c r="H2217" s="2">
        <f>Electricity!I2242</f>
        <v>0</v>
      </c>
      <c r="I2217" s="2">
        <f>Electricity!J2242</f>
        <v>0</v>
      </c>
    </row>
    <row r="2218" spans="2:9" x14ac:dyDescent="0.35">
      <c r="B2218" s="458" t="str">
        <f t="shared" si="35"/>
        <v>04/02/2019 08:00:00 PM</v>
      </c>
      <c r="C2218" s="458">
        <v>43557</v>
      </c>
      <c r="D2218" s="459">
        <v>0.83333333333333337</v>
      </c>
      <c r="E2218" s="2">
        <f>Electricity!F2243</f>
        <v>0</v>
      </c>
      <c r="F2218" s="2">
        <f>Electricity!G2243</f>
        <v>0</v>
      </c>
      <c r="G2218" s="2">
        <f>Electricity!H2243</f>
        <v>0</v>
      </c>
      <c r="H2218" s="2">
        <f>Electricity!I2243</f>
        <v>0</v>
      </c>
      <c r="I2218" s="2">
        <f>Electricity!J2243</f>
        <v>0</v>
      </c>
    </row>
    <row r="2219" spans="2:9" x14ac:dyDescent="0.35">
      <c r="B2219" s="458" t="str">
        <f t="shared" si="35"/>
        <v>04/02/2019 09:00:00 PM</v>
      </c>
      <c r="C2219" s="458">
        <v>43557</v>
      </c>
      <c r="D2219" s="459">
        <v>0.87500000000000011</v>
      </c>
      <c r="E2219" s="2">
        <f>Electricity!F2244</f>
        <v>0</v>
      </c>
      <c r="F2219" s="2">
        <f>Electricity!G2244</f>
        <v>0</v>
      </c>
      <c r="G2219" s="2">
        <f>Electricity!H2244</f>
        <v>0</v>
      </c>
      <c r="H2219" s="2">
        <f>Electricity!I2244</f>
        <v>0</v>
      </c>
      <c r="I2219" s="2">
        <f>Electricity!J2244</f>
        <v>0</v>
      </c>
    </row>
    <row r="2220" spans="2:9" x14ac:dyDescent="0.35">
      <c r="B2220" s="458" t="str">
        <f t="shared" si="35"/>
        <v>04/02/2019 10:00:00 PM</v>
      </c>
      <c r="C2220" s="458">
        <v>43557</v>
      </c>
      <c r="D2220" s="459">
        <v>0.91666666666666674</v>
      </c>
      <c r="E2220" s="2">
        <f>Electricity!F2245</f>
        <v>0</v>
      </c>
      <c r="F2220" s="2">
        <f>Electricity!G2245</f>
        <v>0</v>
      </c>
      <c r="G2220" s="2">
        <f>Electricity!H2245</f>
        <v>0</v>
      </c>
      <c r="H2220" s="2">
        <f>Electricity!I2245</f>
        <v>0</v>
      </c>
      <c r="I2220" s="2">
        <f>Electricity!J2245</f>
        <v>0</v>
      </c>
    </row>
    <row r="2221" spans="2:9" x14ac:dyDescent="0.35">
      <c r="B2221" s="458" t="str">
        <f t="shared" si="35"/>
        <v>04/02/2019 11:00:00 PM</v>
      </c>
      <c r="C2221" s="458">
        <v>43557</v>
      </c>
      <c r="D2221" s="459">
        <v>0.95833333333333337</v>
      </c>
      <c r="E2221" s="2">
        <f>Electricity!F2246</f>
        <v>0</v>
      </c>
      <c r="F2221" s="2">
        <f>Electricity!G2246</f>
        <v>0</v>
      </c>
      <c r="G2221" s="2">
        <f>Electricity!H2246</f>
        <v>0</v>
      </c>
      <c r="H2221" s="2">
        <f>Electricity!I2246</f>
        <v>0</v>
      </c>
      <c r="I2221" s="2">
        <f>Electricity!J2246</f>
        <v>0</v>
      </c>
    </row>
    <row r="2222" spans="2:9" x14ac:dyDescent="0.35">
      <c r="B2222" s="458" t="str">
        <f t="shared" si="35"/>
        <v>04/03/2019 12:00:00 AM</v>
      </c>
      <c r="C2222" s="458">
        <v>43558</v>
      </c>
      <c r="D2222" s="459">
        <v>3.1225022567582528E-17</v>
      </c>
      <c r="E2222" s="2">
        <f>Electricity!F2247</f>
        <v>0</v>
      </c>
      <c r="F2222" s="2">
        <f>Electricity!G2247</f>
        <v>0</v>
      </c>
      <c r="G2222" s="2">
        <f>Electricity!H2247</f>
        <v>0</v>
      </c>
      <c r="H2222" s="2">
        <f>Electricity!I2247</f>
        <v>0</v>
      </c>
      <c r="I2222" s="2">
        <f>Electricity!J2247</f>
        <v>0</v>
      </c>
    </row>
    <row r="2223" spans="2:9" x14ac:dyDescent="0.35">
      <c r="B2223" s="458" t="str">
        <f t="shared" si="35"/>
        <v>04/03/2019 01:00:00 AM</v>
      </c>
      <c r="C2223" s="458">
        <v>43558</v>
      </c>
      <c r="D2223" s="459">
        <v>4.1666666666666699E-2</v>
      </c>
      <c r="E2223" s="2">
        <f>Electricity!F2248</f>
        <v>0</v>
      </c>
      <c r="F2223" s="2">
        <f>Electricity!G2248</f>
        <v>0</v>
      </c>
      <c r="G2223" s="2">
        <f>Electricity!H2248</f>
        <v>0</v>
      </c>
      <c r="H2223" s="2">
        <f>Electricity!I2248</f>
        <v>0</v>
      </c>
      <c r="I2223" s="2">
        <f>Electricity!J2248</f>
        <v>0</v>
      </c>
    </row>
    <row r="2224" spans="2:9" x14ac:dyDescent="0.35">
      <c r="B2224" s="458" t="str">
        <f t="shared" si="35"/>
        <v>04/03/2019 02:00:00 AM</v>
      </c>
      <c r="C2224" s="458">
        <v>43558</v>
      </c>
      <c r="D2224" s="459">
        <v>8.333333333333337E-2</v>
      </c>
      <c r="E2224" s="2">
        <f>Electricity!F2249</f>
        <v>0</v>
      </c>
      <c r="F2224" s="2">
        <f>Electricity!G2249</f>
        <v>0</v>
      </c>
      <c r="G2224" s="2">
        <f>Electricity!H2249</f>
        <v>0</v>
      </c>
      <c r="H2224" s="2">
        <f>Electricity!I2249</f>
        <v>0</v>
      </c>
      <c r="I2224" s="2">
        <f>Electricity!J2249</f>
        <v>0</v>
      </c>
    </row>
    <row r="2225" spans="2:9" x14ac:dyDescent="0.35">
      <c r="B2225" s="458" t="str">
        <f t="shared" si="35"/>
        <v>04/03/2019 03:00:00 AM</v>
      </c>
      <c r="C2225" s="458">
        <v>43558</v>
      </c>
      <c r="D2225" s="459">
        <v>0.12500000000000006</v>
      </c>
      <c r="E2225" s="2">
        <f>Electricity!F2250</f>
        <v>0</v>
      </c>
      <c r="F2225" s="2">
        <f>Electricity!G2250</f>
        <v>0</v>
      </c>
      <c r="G2225" s="2">
        <f>Electricity!H2250</f>
        <v>0</v>
      </c>
      <c r="H2225" s="2">
        <f>Electricity!I2250</f>
        <v>0</v>
      </c>
      <c r="I2225" s="2">
        <f>Electricity!J2250</f>
        <v>0</v>
      </c>
    </row>
    <row r="2226" spans="2:9" x14ac:dyDescent="0.35">
      <c r="B2226" s="458" t="str">
        <f t="shared" si="35"/>
        <v>04/03/2019 04:00:00 AM</v>
      </c>
      <c r="C2226" s="458">
        <v>43558</v>
      </c>
      <c r="D2226" s="459">
        <v>0.16666666666666669</v>
      </c>
      <c r="E2226" s="2">
        <f>Electricity!F2251</f>
        <v>0</v>
      </c>
      <c r="F2226" s="2">
        <f>Electricity!G2251</f>
        <v>0</v>
      </c>
      <c r="G2226" s="2">
        <f>Electricity!H2251</f>
        <v>0</v>
      </c>
      <c r="H2226" s="2">
        <f>Electricity!I2251</f>
        <v>0</v>
      </c>
      <c r="I2226" s="2">
        <f>Electricity!J2251</f>
        <v>0</v>
      </c>
    </row>
    <row r="2227" spans="2:9" x14ac:dyDescent="0.35">
      <c r="B2227" s="458" t="str">
        <f t="shared" si="35"/>
        <v>04/03/2019 05:00:00 AM</v>
      </c>
      <c r="C2227" s="458">
        <v>43558</v>
      </c>
      <c r="D2227" s="459">
        <v>0.20833333333333337</v>
      </c>
      <c r="E2227" s="2">
        <f>Electricity!F2252</f>
        <v>0</v>
      </c>
      <c r="F2227" s="2">
        <f>Electricity!G2252</f>
        <v>0</v>
      </c>
      <c r="G2227" s="2">
        <f>Electricity!H2252</f>
        <v>0</v>
      </c>
      <c r="H2227" s="2">
        <f>Electricity!I2252</f>
        <v>0</v>
      </c>
      <c r="I2227" s="2">
        <f>Electricity!J2252</f>
        <v>0</v>
      </c>
    </row>
    <row r="2228" spans="2:9" x14ac:dyDescent="0.35">
      <c r="B2228" s="458" t="str">
        <f t="shared" si="35"/>
        <v>04/03/2019 06:00:00 AM</v>
      </c>
      <c r="C2228" s="458">
        <v>43558</v>
      </c>
      <c r="D2228" s="459">
        <v>0.25</v>
      </c>
      <c r="E2228" s="2">
        <f>Electricity!F2253</f>
        <v>0</v>
      </c>
      <c r="F2228" s="2">
        <f>Electricity!G2253</f>
        <v>0</v>
      </c>
      <c r="G2228" s="2">
        <f>Electricity!H2253</f>
        <v>0</v>
      </c>
      <c r="H2228" s="2">
        <f>Electricity!I2253</f>
        <v>0</v>
      </c>
      <c r="I2228" s="2">
        <f>Electricity!J2253</f>
        <v>0</v>
      </c>
    </row>
    <row r="2229" spans="2:9" x14ac:dyDescent="0.35">
      <c r="B2229" s="458" t="str">
        <f t="shared" si="35"/>
        <v>04/03/2019 07:00:00 AM</v>
      </c>
      <c r="C2229" s="458">
        <v>43558</v>
      </c>
      <c r="D2229" s="459">
        <v>0.29166666666666669</v>
      </c>
      <c r="E2229" s="2">
        <f>Electricity!F2254</f>
        <v>0</v>
      </c>
      <c r="F2229" s="2">
        <f>Electricity!G2254</f>
        <v>0</v>
      </c>
      <c r="G2229" s="2">
        <f>Electricity!H2254</f>
        <v>0</v>
      </c>
      <c r="H2229" s="2">
        <f>Electricity!I2254</f>
        <v>0</v>
      </c>
      <c r="I2229" s="2">
        <f>Electricity!J2254</f>
        <v>0</v>
      </c>
    </row>
    <row r="2230" spans="2:9" x14ac:dyDescent="0.35">
      <c r="B2230" s="458" t="str">
        <f t="shared" si="35"/>
        <v>04/03/2019 08:00:00 AM</v>
      </c>
      <c r="C2230" s="458">
        <v>43558</v>
      </c>
      <c r="D2230" s="459">
        <v>0.33333333333333337</v>
      </c>
      <c r="E2230" s="2">
        <f>Electricity!F2255</f>
        <v>0</v>
      </c>
      <c r="F2230" s="2">
        <f>Electricity!G2255</f>
        <v>0</v>
      </c>
      <c r="G2230" s="2">
        <f>Electricity!H2255</f>
        <v>0</v>
      </c>
      <c r="H2230" s="2">
        <f>Electricity!I2255</f>
        <v>0</v>
      </c>
      <c r="I2230" s="2">
        <f>Electricity!J2255</f>
        <v>0</v>
      </c>
    </row>
    <row r="2231" spans="2:9" x14ac:dyDescent="0.35">
      <c r="B2231" s="458" t="str">
        <f t="shared" si="35"/>
        <v>04/03/2019 09:00:00 AM</v>
      </c>
      <c r="C2231" s="458">
        <v>43558</v>
      </c>
      <c r="D2231" s="459">
        <v>0.375</v>
      </c>
      <c r="E2231" s="2">
        <f>Electricity!F2256</f>
        <v>0</v>
      </c>
      <c r="F2231" s="2">
        <f>Electricity!G2256</f>
        <v>0</v>
      </c>
      <c r="G2231" s="2">
        <f>Electricity!H2256</f>
        <v>0</v>
      </c>
      <c r="H2231" s="2">
        <f>Electricity!I2256</f>
        <v>0</v>
      </c>
      <c r="I2231" s="2">
        <f>Electricity!J2256</f>
        <v>0</v>
      </c>
    </row>
    <row r="2232" spans="2:9" x14ac:dyDescent="0.35">
      <c r="B2232" s="458" t="str">
        <f t="shared" si="35"/>
        <v>04/03/2019 10:00:00 AM</v>
      </c>
      <c r="C2232" s="458">
        <v>43558</v>
      </c>
      <c r="D2232" s="459">
        <v>0.41666666666666669</v>
      </c>
      <c r="E2232" s="2">
        <f>Electricity!F2257</f>
        <v>0</v>
      </c>
      <c r="F2232" s="2">
        <f>Electricity!G2257</f>
        <v>0</v>
      </c>
      <c r="G2232" s="2">
        <f>Electricity!H2257</f>
        <v>0</v>
      </c>
      <c r="H2232" s="2">
        <f>Electricity!I2257</f>
        <v>0</v>
      </c>
      <c r="I2232" s="2">
        <f>Electricity!J2257</f>
        <v>0</v>
      </c>
    </row>
    <row r="2233" spans="2:9" x14ac:dyDescent="0.35">
      <c r="B2233" s="458" t="str">
        <f t="shared" si="35"/>
        <v>04/03/2019 11:00:00 AM</v>
      </c>
      <c r="C2233" s="458">
        <v>43558</v>
      </c>
      <c r="D2233" s="459">
        <v>0.45833333333333337</v>
      </c>
      <c r="E2233" s="2">
        <f>Electricity!F2258</f>
        <v>0</v>
      </c>
      <c r="F2233" s="2">
        <f>Electricity!G2258</f>
        <v>0</v>
      </c>
      <c r="G2233" s="2">
        <f>Electricity!H2258</f>
        <v>0</v>
      </c>
      <c r="H2233" s="2">
        <f>Electricity!I2258</f>
        <v>0</v>
      </c>
      <c r="I2233" s="2">
        <f>Electricity!J2258</f>
        <v>0</v>
      </c>
    </row>
    <row r="2234" spans="2:9" x14ac:dyDescent="0.35">
      <c r="B2234" s="458" t="str">
        <f t="shared" si="35"/>
        <v>04/03/2019 12:00:00 PM</v>
      </c>
      <c r="C2234" s="458">
        <v>43558</v>
      </c>
      <c r="D2234" s="459">
        <v>0.50000000000000011</v>
      </c>
      <c r="E2234" s="2">
        <f>Electricity!F2259</f>
        <v>0</v>
      </c>
      <c r="F2234" s="2">
        <f>Electricity!G2259</f>
        <v>0</v>
      </c>
      <c r="G2234" s="2">
        <f>Electricity!H2259</f>
        <v>0</v>
      </c>
      <c r="H2234" s="2">
        <f>Electricity!I2259</f>
        <v>0</v>
      </c>
      <c r="I2234" s="2">
        <f>Electricity!J2259</f>
        <v>0</v>
      </c>
    </row>
    <row r="2235" spans="2:9" x14ac:dyDescent="0.35">
      <c r="B2235" s="458" t="str">
        <f t="shared" si="35"/>
        <v>04/03/2019 01:00:00 PM</v>
      </c>
      <c r="C2235" s="458">
        <v>43558</v>
      </c>
      <c r="D2235" s="459">
        <v>0.54166666666666674</v>
      </c>
      <c r="E2235" s="2">
        <f>Electricity!F2260</f>
        <v>0</v>
      </c>
      <c r="F2235" s="2">
        <f>Electricity!G2260</f>
        <v>0</v>
      </c>
      <c r="G2235" s="2">
        <f>Electricity!H2260</f>
        <v>0</v>
      </c>
      <c r="H2235" s="2">
        <f>Electricity!I2260</f>
        <v>0</v>
      </c>
      <c r="I2235" s="2">
        <f>Electricity!J2260</f>
        <v>0</v>
      </c>
    </row>
    <row r="2236" spans="2:9" x14ac:dyDescent="0.35">
      <c r="B2236" s="458" t="str">
        <f t="shared" si="35"/>
        <v>04/03/2019 02:00:00 PM</v>
      </c>
      <c r="C2236" s="458">
        <v>43558</v>
      </c>
      <c r="D2236" s="459">
        <v>0.58333333333333337</v>
      </c>
      <c r="E2236" s="2">
        <f>Electricity!F2261</f>
        <v>0</v>
      </c>
      <c r="F2236" s="2">
        <f>Electricity!G2261</f>
        <v>0</v>
      </c>
      <c r="G2236" s="2">
        <f>Electricity!H2261</f>
        <v>0</v>
      </c>
      <c r="H2236" s="2">
        <f>Electricity!I2261</f>
        <v>0</v>
      </c>
      <c r="I2236" s="2">
        <f>Electricity!J2261</f>
        <v>0</v>
      </c>
    </row>
    <row r="2237" spans="2:9" x14ac:dyDescent="0.35">
      <c r="B2237" s="458" t="str">
        <f t="shared" si="35"/>
        <v>04/03/2019 03:00:00 PM</v>
      </c>
      <c r="C2237" s="458">
        <v>43558</v>
      </c>
      <c r="D2237" s="459">
        <v>0.62500000000000011</v>
      </c>
      <c r="E2237" s="2">
        <f>Electricity!F2262</f>
        <v>0</v>
      </c>
      <c r="F2237" s="2">
        <f>Electricity!G2262</f>
        <v>0</v>
      </c>
      <c r="G2237" s="2">
        <f>Electricity!H2262</f>
        <v>0</v>
      </c>
      <c r="H2237" s="2">
        <f>Electricity!I2262</f>
        <v>0</v>
      </c>
      <c r="I2237" s="2">
        <f>Electricity!J2262</f>
        <v>0</v>
      </c>
    </row>
    <row r="2238" spans="2:9" x14ac:dyDescent="0.35">
      <c r="B2238" s="458" t="str">
        <f t="shared" si="35"/>
        <v>04/03/2019 04:00:00 PM</v>
      </c>
      <c r="C2238" s="458">
        <v>43558</v>
      </c>
      <c r="D2238" s="459">
        <v>0.66666666666666674</v>
      </c>
      <c r="E2238" s="2">
        <f>Electricity!F2263</f>
        <v>0</v>
      </c>
      <c r="F2238" s="2">
        <f>Electricity!G2263</f>
        <v>0</v>
      </c>
      <c r="G2238" s="2">
        <f>Electricity!H2263</f>
        <v>0</v>
      </c>
      <c r="H2238" s="2">
        <f>Electricity!I2263</f>
        <v>0</v>
      </c>
      <c r="I2238" s="2">
        <f>Electricity!J2263</f>
        <v>0</v>
      </c>
    </row>
    <row r="2239" spans="2:9" x14ac:dyDescent="0.35">
      <c r="B2239" s="458" t="str">
        <f t="shared" si="35"/>
        <v>04/03/2019 05:00:00 PM</v>
      </c>
      <c r="C2239" s="458">
        <v>43558</v>
      </c>
      <c r="D2239" s="459">
        <v>0.70833333333333337</v>
      </c>
      <c r="E2239" s="2">
        <f>Electricity!F2264</f>
        <v>0</v>
      </c>
      <c r="F2239" s="2">
        <f>Electricity!G2264</f>
        <v>0</v>
      </c>
      <c r="G2239" s="2">
        <f>Electricity!H2264</f>
        <v>0</v>
      </c>
      <c r="H2239" s="2">
        <f>Electricity!I2264</f>
        <v>0</v>
      </c>
      <c r="I2239" s="2">
        <f>Electricity!J2264</f>
        <v>0</v>
      </c>
    </row>
    <row r="2240" spans="2:9" x14ac:dyDescent="0.35">
      <c r="B2240" s="458" t="str">
        <f t="shared" si="35"/>
        <v>04/03/2019 06:00:00 PM</v>
      </c>
      <c r="C2240" s="458">
        <v>43558</v>
      </c>
      <c r="D2240" s="459">
        <v>0.75000000000000011</v>
      </c>
      <c r="E2240" s="2">
        <f>Electricity!F2265</f>
        <v>0</v>
      </c>
      <c r="F2240" s="2">
        <f>Electricity!G2265</f>
        <v>0</v>
      </c>
      <c r="G2240" s="2">
        <f>Electricity!H2265</f>
        <v>0</v>
      </c>
      <c r="H2240" s="2">
        <f>Electricity!I2265</f>
        <v>0</v>
      </c>
      <c r="I2240" s="2">
        <f>Electricity!J2265</f>
        <v>0</v>
      </c>
    </row>
    <row r="2241" spans="2:9" x14ac:dyDescent="0.35">
      <c r="B2241" s="458" t="str">
        <f t="shared" si="35"/>
        <v>04/03/2019 07:00:00 PM</v>
      </c>
      <c r="C2241" s="458">
        <v>43558</v>
      </c>
      <c r="D2241" s="459">
        <v>0.79166666666666674</v>
      </c>
      <c r="E2241" s="2">
        <f>Electricity!F2266</f>
        <v>0</v>
      </c>
      <c r="F2241" s="2">
        <f>Electricity!G2266</f>
        <v>0</v>
      </c>
      <c r="G2241" s="2">
        <f>Electricity!H2266</f>
        <v>0</v>
      </c>
      <c r="H2241" s="2">
        <f>Electricity!I2266</f>
        <v>0</v>
      </c>
      <c r="I2241" s="2">
        <f>Electricity!J2266</f>
        <v>0</v>
      </c>
    </row>
    <row r="2242" spans="2:9" x14ac:dyDescent="0.35">
      <c r="B2242" s="458" t="str">
        <f t="shared" si="35"/>
        <v>04/03/2019 08:00:00 PM</v>
      </c>
      <c r="C2242" s="458">
        <v>43558</v>
      </c>
      <c r="D2242" s="459">
        <v>0.83333333333333337</v>
      </c>
      <c r="E2242" s="2">
        <f>Electricity!F2267</f>
        <v>0</v>
      </c>
      <c r="F2242" s="2">
        <f>Electricity!G2267</f>
        <v>0</v>
      </c>
      <c r="G2242" s="2">
        <f>Electricity!H2267</f>
        <v>0</v>
      </c>
      <c r="H2242" s="2">
        <f>Electricity!I2267</f>
        <v>0</v>
      </c>
      <c r="I2242" s="2">
        <f>Electricity!J2267</f>
        <v>0</v>
      </c>
    </row>
    <row r="2243" spans="2:9" x14ac:dyDescent="0.35">
      <c r="B2243" s="458" t="str">
        <f t="shared" si="35"/>
        <v>04/03/2019 09:00:00 PM</v>
      </c>
      <c r="C2243" s="458">
        <v>43558</v>
      </c>
      <c r="D2243" s="459">
        <v>0.87500000000000011</v>
      </c>
      <c r="E2243" s="2">
        <f>Electricity!F2268</f>
        <v>0</v>
      </c>
      <c r="F2243" s="2">
        <f>Electricity!G2268</f>
        <v>0</v>
      </c>
      <c r="G2243" s="2">
        <f>Electricity!H2268</f>
        <v>0</v>
      </c>
      <c r="H2243" s="2">
        <f>Electricity!I2268</f>
        <v>0</v>
      </c>
      <c r="I2243" s="2">
        <f>Electricity!J2268</f>
        <v>0</v>
      </c>
    </row>
    <row r="2244" spans="2:9" x14ac:dyDescent="0.35">
      <c r="B2244" s="458" t="str">
        <f t="shared" si="35"/>
        <v>04/03/2019 10:00:00 PM</v>
      </c>
      <c r="C2244" s="458">
        <v>43558</v>
      </c>
      <c r="D2244" s="459">
        <v>0.91666666666666674</v>
      </c>
      <c r="E2244" s="2">
        <f>Electricity!F2269</f>
        <v>0</v>
      </c>
      <c r="F2244" s="2">
        <f>Electricity!G2269</f>
        <v>0</v>
      </c>
      <c r="G2244" s="2">
        <f>Electricity!H2269</f>
        <v>0</v>
      </c>
      <c r="H2244" s="2">
        <f>Electricity!I2269</f>
        <v>0</v>
      </c>
      <c r="I2244" s="2">
        <f>Electricity!J2269</f>
        <v>0</v>
      </c>
    </row>
    <row r="2245" spans="2:9" x14ac:dyDescent="0.35">
      <c r="B2245" s="458" t="str">
        <f t="shared" si="35"/>
        <v>04/03/2019 11:00:00 PM</v>
      </c>
      <c r="C2245" s="458">
        <v>43558</v>
      </c>
      <c r="D2245" s="459">
        <v>0.95833333333333337</v>
      </c>
      <c r="E2245" s="2">
        <f>Electricity!F2270</f>
        <v>0</v>
      </c>
      <c r="F2245" s="2">
        <f>Electricity!G2270</f>
        <v>0</v>
      </c>
      <c r="G2245" s="2">
        <f>Electricity!H2270</f>
        <v>0</v>
      </c>
      <c r="H2245" s="2">
        <f>Electricity!I2270</f>
        <v>0</v>
      </c>
      <c r="I2245" s="2">
        <f>Electricity!J2270</f>
        <v>0</v>
      </c>
    </row>
    <row r="2246" spans="2:9" x14ac:dyDescent="0.35">
      <c r="B2246" s="458" t="str">
        <f t="shared" si="35"/>
        <v>04/04/2019 12:00:00 AM</v>
      </c>
      <c r="C2246" s="458">
        <v>43559</v>
      </c>
      <c r="D2246" s="459">
        <v>3.1225022567582528E-17</v>
      </c>
      <c r="E2246" s="2">
        <f>Electricity!F2271</f>
        <v>0</v>
      </c>
      <c r="F2246" s="2">
        <f>Electricity!G2271</f>
        <v>0</v>
      </c>
      <c r="G2246" s="2">
        <f>Electricity!H2271</f>
        <v>0</v>
      </c>
      <c r="H2246" s="2">
        <f>Electricity!I2271</f>
        <v>0</v>
      </c>
      <c r="I2246" s="2">
        <f>Electricity!J2271</f>
        <v>0</v>
      </c>
    </row>
    <row r="2247" spans="2:9" x14ac:dyDescent="0.35">
      <c r="B2247" s="458" t="str">
        <f t="shared" si="35"/>
        <v>04/04/2019 01:00:00 AM</v>
      </c>
      <c r="C2247" s="458">
        <v>43559</v>
      </c>
      <c r="D2247" s="459">
        <v>4.1666666666666699E-2</v>
      </c>
      <c r="E2247" s="2">
        <f>Electricity!F2272</f>
        <v>0</v>
      </c>
      <c r="F2247" s="2">
        <f>Electricity!G2272</f>
        <v>0</v>
      </c>
      <c r="G2247" s="2">
        <f>Electricity!H2272</f>
        <v>0</v>
      </c>
      <c r="H2247" s="2">
        <f>Electricity!I2272</f>
        <v>0</v>
      </c>
      <c r="I2247" s="2">
        <f>Electricity!J2272</f>
        <v>0</v>
      </c>
    </row>
    <row r="2248" spans="2:9" x14ac:dyDescent="0.35">
      <c r="B2248" s="458" t="str">
        <f t="shared" si="35"/>
        <v>04/04/2019 02:00:00 AM</v>
      </c>
      <c r="C2248" s="458">
        <v>43559</v>
      </c>
      <c r="D2248" s="459">
        <v>8.333333333333337E-2</v>
      </c>
      <c r="E2248" s="2">
        <f>Electricity!F2273</f>
        <v>0</v>
      </c>
      <c r="F2248" s="2">
        <f>Electricity!G2273</f>
        <v>0</v>
      </c>
      <c r="G2248" s="2">
        <f>Electricity!H2273</f>
        <v>0</v>
      </c>
      <c r="H2248" s="2">
        <f>Electricity!I2273</f>
        <v>0</v>
      </c>
      <c r="I2248" s="2">
        <f>Electricity!J2273</f>
        <v>0</v>
      </c>
    </row>
    <row r="2249" spans="2:9" x14ac:dyDescent="0.35">
      <c r="B2249" s="458" t="str">
        <f t="shared" si="35"/>
        <v>04/04/2019 03:00:00 AM</v>
      </c>
      <c r="C2249" s="458">
        <v>43559</v>
      </c>
      <c r="D2249" s="459">
        <v>0.12500000000000006</v>
      </c>
      <c r="E2249" s="2">
        <f>Electricity!F2274</f>
        <v>0</v>
      </c>
      <c r="F2249" s="2">
        <f>Electricity!G2274</f>
        <v>0</v>
      </c>
      <c r="G2249" s="2">
        <f>Electricity!H2274</f>
        <v>0</v>
      </c>
      <c r="H2249" s="2">
        <f>Electricity!I2274</f>
        <v>0</v>
      </c>
      <c r="I2249" s="2">
        <f>Electricity!J2274</f>
        <v>0</v>
      </c>
    </row>
    <row r="2250" spans="2:9" x14ac:dyDescent="0.35">
      <c r="B2250" s="458" t="str">
        <f t="shared" si="35"/>
        <v>04/04/2019 04:00:00 AM</v>
      </c>
      <c r="C2250" s="458">
        <v>43559</v>
      </c>
      <c r="D2250" s="459">
        <v>0.16666666666666669</v>
      </c>
      <c r="E2250" s="2">
        <f>Electricity!F2275</f>
        <v>0</v>
      </c>
      <c r="F2250" s="2">
        <f>Electricity!G2275</f>
        <v>0</v>
      </c>
      <c r="G2250" s="2">
        <f>Electricity!H2275</f>
        <v>0</v>
      </c>
      <c r="H2250" s="2">
        <f>Electricity!I2275</f>
        <v>0</v>
      </c>
      <c r="I2250" s="2">
        <f>Electricity!J2275</f>
        <v>0</v>
      </c>
    </row>
    <row r="2251" spans="2:9" x14ac:dyDescent="0.35">
      <c r="B2251" s="458" t="str">
        <f t="shared" si="35"/>
        <v>04/04/2019 05:00:00 AM</v>
      </c>
      <c r="C2251" s="458">
        <v>43559</v>
      </c>
      <c r="D2251" s="459">
        <v>0.20833333333333337</v>
      </c>
      <c r="E2251" s="2">
        <f>Electricity!F2276</f>
        <v>0</v>
      </c>
      <c r="F2251" s="2">
        <f>Electricity!G2276</f>
        <v>0</v>
      </c>
      <c r="G2251" s="2">
        <f>Electricity!H2276</f>
        <v>0</v>
      </c>
      <c r="H2251" s="2">
        <f>Electricity!I2276</f>
        <v>0</v>
      </c>
      <c r="I2251" s="2">
        <f>Electricity!J2276</f>
        <v>0</v>
      </c>
    </row>
    <row r="2252" spans="2:9" x14ac:dyDescent="0.35">
      <c r="B2252" s="458" t="str">
        <f t="shared" si="35"/>
        <v>04/04/2019 06:00:00 AM</v>
      </c>
      <c r="C2252" s="458">
        <v>43559</v>
      </c>
      <c r="D2252" s="459">
        <v>0.25</v>
      </c>
      <c r="E2252" s="2">
        <f>Electricity!F2277</f>
        <v>0</v>
      </c>
      <c r="F2252" s="2">
        <f>Electricity!G2277</f>
        <v>0</v>
      </c>
      <c r="G2252" s="2">
        <f>Electricity!H2277</f>
        <v>0</v>
      </c>
      <c r="H2252" s="2">
        <f>Electricity!I2277</f>
        <v>0</v>
      </c>
      <c r="I2252" s="2">
        <f>Electricity!J2277</f>
        <v>0</v>
      </c>
    </row>
    <row r="2253" spans="2:9" x14ac:dyDescent="0.35">
      <c r="B2253" s="458" t="str">
        <f t="shared" si="35"/>
        <v>04/04/2019 07:00:00 AM</v>
      </c>
      <c r="C2253" s="458">
        <v>43559</v>
      </c>
      <c r="D2253" s="459">
        <v>0.29166666666666669</v>
      </c>
      <c r="E2253" s="2">
        <f>Electricity!F2278</f>
        <v>0</v>
      </c>
      <c r="F2253" s="2">
        <f>Electricity!G2278</f>
        <v>0</v>
      </c>
      <c r="G2253" s="2">
        <f>Electricity!H2278</f>
        <v>0</v>
      </c>
      <c r="H2253" s="2">
        <f>Electricity!I2278</f>
        <v>0</v>
      </c>
      <c r="I2253" s="2">
        <f>Electricity!J2278</f>
        <v>0</v>
      </c>
    </row>
    <row r="2254" spans="2:9" x14ac:dyDescent="0.35">
      <c r="B2254" s="458" t="str">
        <f t="shared" si="35"/>
        <v>04/04/2019 08:00:00 AM</v>
      </c>
      <c r="C2254" s="458">
        <v>43559</v>
      </c>
      <c r="D2254" s="459">
        <v>0.33333333333333337</v>
      </c>
      <c r="E2254" s="2">
        <f>Electricity!F2279</f>
        <v>0</v>
      </c>
      <c r="F2254" s="2">
        <f>Electricity!G2279</f>
        <v>0</v>
      </c>
      <c r="G2254" s="2">
        <f>Electricity!H2279</f>
        <v>0</v>
      </c>
      <c r="H2254" s="2">
        <f>Electricity!I2279</f>
        <v>0</v>
      </c>
      <c r="I2254" s="2">
        <f>Electricity!J2279</f>
        <v>0</v>
      </c>
    </row>
    <row r="2255" spans="2:9" x14ac:dyDescent="0.35">
      <c r="B2255" s="458" t="str">
        <f t="shared" ref="B2255:B2318" si="36">CONCATENATE(TEXT(C2255,"mm/dd/yyyy")," ",TEXT(D2255,"hh:mm:ss AM/PM"))</f>
        <v>04/04/2019 09:00:00 AM</v>
      </c>
      <c r="C2255" s="458">
        <v>43559</v>
      </c>
      <c r="D2255" s="459">
        <v>0.375</v>
      </c>
      <c r="E2255" s="2">
        <f>Electricity!F2280</f>
        <v>0</v>
      </c>
      <c r="F2255" s="2">
        <f>Electricity!G2280</f>
        <v>0</v>
      </c>
      <c r="G2255" s="2">
        <f>Electricity!H2280</f>
        <v>0</v>
      </c>
      <c r="H2255" s="2">
        <f>Electricity!I2280</f>
        <v>0</v>
      </c>
      <c r="I2255" s="2">
        <f>Electricity!J2280</f>
        <v>0</v>
      </c>
    </row>
    <row r="2256" spans="2:9" x14ac:dyDescent="0.35">
      <c r="B2256" s="458" t="str">
        <f t="shared" si="36"/>
        <v>04/04/2019 10:00:00 AM</v>
      </c>
      <c r="C2256" s="458">
        <v>43559</v>
      </c>
      <c r="D2256" s="459">
        <v>0.41666666666666669</v>
      </c>
      <c r="E2256" s="2">
        <f>Electricity!F2281</f>
        <v>0</v>
      </c>
      <c r="F2256" s="2">
        <f>Electricity!G2281</f>
        <v>0</v>
      </c>
      <c r="G2256" s="2">
        <f>Electricity!H2281</f>
        <v>0</v>
      </c>
      <c r="H2256" s="2">
        <f>Electricity!I2281</f>
        <v>0</v>
      </c>
      <c r="I2256" s="2">
        <f>Electricity!J2281</f>
        <v>0</v>
      </c>
    </row>
    <row r="2257" spans="2:9" x14ac:dyDescent="0.35">
      <c r="B2257" s="458" t="str">
        <f t="shared" si="36"/>
        <v>04/04/2019 11:00:00 AM</v>
      </c>
      <c r="C2257" s="458">
        <v>43559</v>
      </c>
      <c r="D2257" s="459">
        <v>0.45833333333333337</v>
      </c>
      <c r="E2257" s="2">
        <f>Electricity!F2282</f>
        <v>0</v>
      </c>
      <c r="F2257" s="2">
        <f>Electricity!G2282</f>
        <v>0</v>
      </c>
      <c r="G2257" s="2">
        <f>Electricity!H2282</f>
        <v>0</v>
      </c>
      <c r="H2257" s="2">
        <f>Electricity!I2282</f>
        <v>0</v>
      </c>
      <c r="I2257" s="2">
        <f>Electricity!J2282</f>
        <v>0</v>
      </c>
    </row>
    <row r="2258" spans="2:9" x14ac:dyDescent="0.35">
      <c r="B2258" s="458" t="str">
        <f t="shared" si="36"/>
        <v>04/04/2019 12:00:00 PM</v>
      </c>
      <c r="C2258" s="458">
        <v>43559</v>
      </c>
      <c r="D2258" s="459">
        <v>0.50000000000000011</v>
      </c>
      <c r="E2258" s="2">
        <f>Electricity!F2283</f>
        <v>0</v>
      </c>
      <c r="F2258" s="2">
        <f>Electricity!G2283</f>
        <v>0</v>
      </c>
      <c r="G2258" s="2">
        <f>Electricity!H2283</f>
        <v>0</v>
      </c>
      <c r="H2258" s="2">
        <f>Electricity!I2283</f>
        <v>0</v>
      </c>
      <c r="I2258" s="2">
        <f>Electricity!J2283</f>
        <v>0</v>
      </c>
    </row>
    <row r="2259" spans="2:9" x14ac:dyDescent="0.35">
      <c r="B2259" s="458" t="str">
        <f t="shared" si="36"/>
        <v>04/04/2019 01:00:00 PM</v>
      </c>
      <c r="C2259" s="458">
        <v>43559</v>
      </c>
      <c r="D2259" s="459">
        <v>0.54166666666666674</v>
      </c>
      <c r="E2259" s="2">
        <f>Electricity!F2284</f>
        <v>0</v>
      </c>
      <c r="F2259" s="2">
        <f>Electricity!G2284</f>
        <v>0</v>
      </c>
      <c r="G2259" s="2">
        <f>Electricity!H2284</f>
        <v>0</v>
      </c>
      <c r="H2259" s="2">
        <f>Electricity!I2284</f>
        <v>0</v>
      </c>
      <c r="I2259" s="2">
        <f>Electricity!J2284</f>
        <v>0</v>
      </c>
    </row>
    <row r="2260" spans="2:9" x14ac:dyDescent="0.35">
      <c r="B2260" s="458" t="str">
        <f t="shared" si="36"/>
        <v>04/04/2019 02:00:00 PM</v>
      </c>
      <c r="C2260" s="458">
        <v>43559</v>
      </c>
      <c r="D2260" s="459">
        <v>0.58333333333333337</v>
      </c>
      <c r="E2260" s="2">
        <f>Electricity!F2285</f>
        <v>0</v>
      </c>
      <c r="F2260" s="2">
        <f>Electricity!G2285</f>
        <v>0</v>
      </c>
      <c r="G2260" s="2">
        <f>Electricity!H2285</f>
        <v>0</v>
      </c>
      <c r="H2260" s="2">
        <f>Electricity!I2285</f>
        <v>0</v>
      </c>
      <c r="I2260" s="2">
        <f>Electricity!J2285</f>
        <v>0</v>
      </c>
    </row>
    <row r="2261" spans="2:9" x14ac:dyDescent="0.35">
      <c r="B2261" s="458" t="str">
        <f t="shared" si="36"/>
        <v>04/04/2019 03:00:00 PM</v>
      </c>
      <c r="C2261" s="458">
        <v>43559</v>
      </c>
      <c r="D2261" s="459">
        <v>0.62500000000000011</v>
      </c>
      <c r="E2261" s="2">
        <f>Electricity!F2286</f>
        <v>0</v>
      </c>
      <c r="F2261" s="2">
        <f>Electricity!G2286</f>
        <v>0</v>
      </c>
      <c r="G2261" s="2">
        <f>Electricity!H2286</f>
        <v>0</v>
      </c>
      <c r="H2261" s="2">
        <f>Electricity!I2286</f>
        <v>0</v>
      </c>
      <c r="I2261" s="2">
        <f>Electricity!J2286</f>
        <v>0</v>
      </c>
    </row>
    <row r="2262" spans="2:9" x14ac:dyDescent="0.35">
      <c r="B2262" s="458" t="str">
        <f t="shared" si="36"/>
        <v>04/04/2019 04:00:00 PM</v>
      </c>
      <c r="C2262" s="458">
        <v>43559</v>
      </c>
      <c r="D2262" s="459">
        <v>0.66666666666666674</v>
      </c>
      <c r="E2262" s="2">
        <f>Electricity!F2287</f>
        <v>0</v>
      </c>
      <c r="F2262" s="2">
        <f>Electricity!G2287</f>
        <v>0</v>
      </c>
      <c r="G2262" s="2">
        <f>Electricity!H2287</f>
        <v>0</v>
      </c>
      <c r="H2262" s="2">
        <f>Electricity!I2287</f>
        <v>0</v>
      </c>
      <c r="I2262" s="2">
        <f>Electricity!J2287</f>
        <v>0</v>
      </c>
    </row>
    <row r="2263" spans="2:9" x14ac:dyDescent="0.35">
      <c r="B2263" s="458" t="str">
        <f t="shared" si="36"/>
        <v>04/04/2019 05:00:00 PM</v>
      </c>
      <c r="C2263" s="458">
        <v>43559</v>
      </c>
      <c r="D2263" s="459">
        <v>0.70833333333333337</v>
      </c>
      <c r="E2263" s="2">
        <f>Electricity!F2288</f>
        <v>0</v>
      </c>
      <c r="F2263" s="2">
        <f>Electricity!G2288</f>
        <v>0</v>
      </c>
      <c r="G2263" s="2">
        <f>Electricity!H2288</f>
        <v>0</v>
      </c>
      <c r="H2263" s="2">
        <f>Electricity!I2288</f>
        <v>0</v>
      </c>
      <c r="I2263" s="2">
        <f>Electricity!J2288</f>
        <v>0</v>
      </c>
    </row>
    <row r="2264" spans="2:9" x14ac:dyDescent="0.35">
      <c r="B2264" s="458" t="str">
        <f t="shared" si="36"/>
        <v>04/04/2019 06:00:00 PM</v>
      </c>
      <c r="C2264" s="458">
        <v>43559</v>
      </c>
      <c r="D2264" s="459">
        <v>0.75000000000000011</v>
      </c>
      <c r="E2264" s="2">
        <f>Electricity!F2289</f>
        <v>0</v>
      </c>
      <c r="F2264" s="2">
        <f>Electricity!G2289</f>
        <v>0</v>
      </c>
      <c r="G2264" s="2">
        <f>Electricity!H2289</f>
        <v>0</v>
      </c>
      <c r="H2264" s="2">
        <f>Electricity!I2289</f>
        <v>0</v>
      </c>
      <c r="I2264" s="2">
        <f>Electricity!J2289</f>
        <v>0</v>
      </c>
    </row>
    <row r="2265" spans="2:9" x14ac:dyDescent="0.35">
      <c r="B2265" s="458" t="str">
        <f t="shared" si="36"/>
        <v>04/04/2019 07:00:00 PM</v>
      </c>
      <c r="C2265" s="458">
        <v>43559</v>
      </c>
      <c r="D2265" s="459">
        <v>0.79166666666666674</v>
      </c>
      <c r="E2265" s="2">
        <f>Electricity!F2290</f>
        <v>0</v>
      </c>
      <c r="F2265" s="2">
        <f>Electricity!G2290</f>
        <v>0</v>
      </c>
      <c r="G2265" s="2">
        <f>Electricity!H2290</f>
        <v>0</v>
      </c>
      <c r="H2265" s="2">
        <f>Electricity!I2290</f>
        <v>0</v>
      </c>
      <c r="I2265" s="2">
        <f>Electricity!J2290</f>
        <v>0</v>
      </c>
    </row>
    <row r="2266" spans="2:9" x14ac:dyDescent="0.35">
      <c r="B2266" s="458" t="str">
        <f t="shared" si="36"/>
        <v>04/04/2019 08:00:00 PM</v>
      </c>
      <c r="C2266" s="458">
        <v>43559</v>
      </c>
      <c r="D2266" s="459">
        <v>0.83333333333333337</v>
      </c>
      <c r="E2266" s="2">
        <f>Electricity!F2291</f>
        <v>0</v>
      </c>
      <c r="F2266" s="2">
        <f>Electricity!G2291</f>
        <v>0</v>
      </c>
      <c r="G2266" s="2">
        <f>Electricity!H2291</f>
        <v>0</v>
      </c>
      <c r="H2266" s="2">
        <f>Electricity!I2291</f>
        <v>0</v>
      </c>
      <c r="I2266" s="2">
        <f>Electricity!J2291</f>
        <v>0</v>
      </c>
    </row>
    <row r="2267" spans="2:9" x14ac:dyDescent="0.35">
      <c r="B2267" s="458" t="str">
        <f t="shared" si="36"/>
        <v>04/04/2019 09:00:00 PM</v>
      </c>
      <c r="C2267" s="458">
        <v>43559</v>
      </c>
      <c r="D2267" s="459">
        <v>0.87500000000000011</v>
      </c>
      <c r="E2267" s="2">
        <f>Electricity!F2292</f>
        <v>0</v>
      </c>
      <c r="F2267" s="2">
        <f>Electricity!G2292</f>
        <v>0</v>
      </c>
      <c r="G2267" s="2">
        <f>Electricity!H2292</f>
        <v>0</v>
      </c>
      <c r="H2267" s="2">
        <f>Electricity!I2292</f>
        <v>0</v>
      </c>
      <c r="I2267" s="2">
        <f>Electricity!J2292</f>
        <v>0</v>
      </c>
    </row>
    <row r="2268" spans="2:9" x14ac:dyDescent="0.35">
      <c r="B2268" s="458" t="str">
        <f t="shared" si="36"/>
        <v>04/04/2019 10:00:00 PM</v>
      </c>
      <c r="C2268" s="458">
        <v>43559</v>
      </c>
      <c r="D2268" s="459">
        <v>0.91666666666666674</v>
      </c>
      <c r="E2268" s="2">
        <f>Electricity!F2293</f>
        <v>0</v>
      </c>
      <c r="F2268" s="2">
        <f>Electricity!G2293</f>
        <v>0</v>
      </c>
      <c r="G2268" s="2">
        <f>Electricity!H2293</f>
        <v>0</v>
      </c>
      <c r="H2268" s="2">
        <f>Electricity!I2293</f>
        <v>0</v>
      </c>
      <c r="I2268" s="2">
        <f>Electricity!J2293</f>
        <v>0</v>
      </c>
    </row>
    <row r="2269" spans="2:9" x14ac:dyDescent="0.35">
      <c r="B2269" s="458" t="str">
        <f t="shared" si="36"/>
        <v>04/04/2019 11:00:00 PM</v>
      </c>
      <c r="C2269" s="458">
        <v>43559</v>
      </c>
      <c r="D2269" s="459">
        <v>0.95833333333333337</v>
      </c>
      <c r="E2269" s="2">
        <f>Electricity!F2294</f>
        <v>0</v>
      </c>
      <c r="F2269" s="2">
        <f>Electricity!G2294</f>
        <v>0</v>
      </c>
      <c r="G2269" s="2">
        <f>Electricity!H2294</f>
        <v>0</v>
      </c>
      <c r="H2269" s="2">
        <f>Electricity!I2294</f>
        <v>0</v>
      </c>
      <c r="I2269" s="2">
        <f>Electricity!J2294</f>
        <v>0</v>
      </c>
    </row>
    <row r="2270" spans="2:9" x14ac:dyDescent="0.35">
      <c r="B2270" s="458" t="str">
        <f t="shared" si="36"/>
        <v>04/05/2019 12:00:00 AM</v>
      </c>
      <c r="C2270" s="458">
        <v>43560</v>
      </c>
      <c r="D2270" s="459">
        <v>3.1225022567582528E-17</v>
      </c>
      <c r="E2270" s="2">
        <f>Electricity!F2295</f>
        <v>0</v>
      </c>
      <c r="F2270" s="2">
        <f>Electricity!G2295</f>
        <v>0</v>
      </c>
      <c r="G2270" s="2">
        <f>Electricity!H2295</f>
        <v>0</v>
      </c>
      <c r="H2270" s="2">
        <f>Electricity!I2295</f>
        <v>0</v>
      </c>
      <c r="I2270" s="2">
        <f>Electricity!J2295</f>
        <v>0</v>
      </c>
    </row>
    <row r="2271" spans="2:9" x14ac:dyDescent="0.35">
      <c r="B2271" s="458" t="str">
        <f t="shared" si="36"/>
        <v>04/05/2019 01:00:00 AM</v>
      </c>
      <c r="C2271" s="458">
        <v>43560</v>
      </c>
      <c r="D2271" s="459">
        <v>4.1666666666666699E-2</v>
      </c>
      <c r="E2271" s="2">
        <f>Electricity!F2296</f>
        <v>0</v>
      </c>
      <c r="F2271" s="2">
        <f>Electricity!G2296</f>
        <v>0</v>
      </c>
      <c r="G2271" s="2">
        <f>Electricity!H2296</f>
        <v>0</v>
      </c>
      <c r="H2271" s="2">
        <f>Electricity!I2296</f>
        <v>0</v>
      </c>
      <c r="I2271" s="2">
        <f>Electricity!J2296</f>
        <v>0</v>
      </c>
    </row>
    <row r="2272" spans="2:9" x14ac:dyDescent="0.35">
      <c r="B2272" s="458" t="str">
        <f t="shared" si="36"/>
        <v>04/05/2019 02:00:00 AM</v>
      </c>
      <c r="C2272" s="458">
        <v>43560</v>
      </c>
      <c r="D2272" s="459">
        <v>8.333333333333337E-2</v>
      </c>
      <c r="E2272" s="2">
        <f>Electricity!F2297</f>
        <v>0</v>
      </c>
      <c r="F2272" s="2">
        <f>Electricity!G2297</f>
        <v>0</v>
      </c>
      <c r="G2272" s="2">
        <f>Electricity!H2297</f>
        <v>0</v>
      </c>
      <c r="H2272" s="2">
        <f>Electricity!I2297</f>
        <v>0</v>
      </c>
      <c r="I2272" s="2">
        <f>Electricity!J2297</f>
        <v>0</v>
      </c>
    </row>
    <row r="2273" spans="2:9" x14ac:dyDescent="0.35">
      <c r="B2273" s="458" t="str">
        <f t="shared" si="36"/>
        <v>04/05/2019 03:00:00 AM</v>
      </c>
      <c r="C2273" s="458">
        <v>43560</v>
      </c>
      <c r="D2273" s="459">
        <v>0.12500000000000006</v>
      </c>
      <c r="E2273" s="2">
        <f>Electricity!F2298</f>
        <v>0</v>
      </c>
      <c r="F2273" s="2">
        <f>Electricity!G2298</f>
        <v>0</v>
      </c>
      <c r="G2273" s="2">
        <f>Electricity!H2298</f>
        <v>0</v>
      </c>
      <c r="H2273" s="2">
        <f>Electricity!I2298</f>
        <v>0</v>
      </c>
      <c r="I2273" s="2">
        <f>Electricity!J2298</f>
        <v>0</v>
      </c>
    </row>
    <row r="2274" spans="2:9" x14ac:dyDescent="0.35">
      <c r="B2274" s="458" t="str">
        <f t="shared" si="36"/>
        <v>04/05/2019 04:00:00 AM</v>
      </c>
      <c r="C2274" s="458">
        <v>43560</v>
      </c>
      <c r="D2274" s="459">
        <v>0.16666666666666669</v>
      </c>
      <c r="E2274" s="2">
        <f>Electricity!F2299</f>
        <v>0</v>
      </c>
      <c r="F2274" s="2">
        <f>Electricity!G2299</f>
        <v>0</v>
      </c>
      <c r="G2274" s="2">
        <f>Electricity!H2299</f>
        <v>0</v>
      </c>
      <c r="H2274" s="2">
        <f>Electricity!I2299</f>
        <v>0</v>
      </c>
      <c r="I2274" s="2">
        <f>Electricity!J2299</f>
        <v>0</v>
      </c>
    </row>
    <row r="2275" spans="2:9" x14ac:dyDescent="0.35">
      <c r="B2275" s="458" t="str">
        <f t="shared" si="36"/>
        <v>04/05/2019 05:00:00 AM</v>
      </c>
      <c r="C2275" s="458">
        <v>43560</v>
      </c>
      <c r="D2275" s="459">
        <v>0.20833333333333337</v>
      </c>
      <c r="E2275" s="2">
        <f>Electricity!F2300</f>
        <v>0</v>
      </c>
      <c r="F2275" s="2">
        <f>Electricity!G2300</f>
        <v>0</v>
      </c>
      <c r="G2275" s="2">
        <f>Electricity!H2300</f>
        <v>0</v>
      </c>
      <c r="H2275" s="2">
        <f>Electricity!I2300</f>
        <v>0</v>
      </c>
      <c r="I2275" s="2">
        <f>Electricity!J2300</f>
        <v>0</v>
      </c>
    </row>
    <row r="2276" spans="2:9" x14ac:dyDescent="0.35">
      <c r="B2276" s="458" t="str">
        <f t="shared" si="36"/>
        <v>04/05/2019 06:00:00 AM</v>
      </c>
      <c r="C2276" s="458">
        <v>43560</v>
      </c>
      <c r="D2276" s="459">
        <v>0.25</v>
      </c>
      <c r="E2276" s="2">
        <f>Electricity!F2301</f>
        <v>0</v>
      </c>
      <c r="F2276" s="2">
        <f>Electricity!G2301</f>
        <v>0</v>
      </c>
      <c r="G2276" s="2">
        <f>Electricity!H2301</f>
        <v>0</v>
      </c>
      <c r="H2276" s="2">
        <f>Electricity!I2301</f>
        <v>0</v>
      </c>
      <c r="I2276" s="2">
        <f>Electricity!J2301</f>
        <v>0</v>
      </c>
    </row>
    <row r="2277" spans="2:9" x14ac:dyDescent="0.35">
      <c r="B2277" s="458" t="str">
        <f t="shared" si="36"/>
        <v>04/05/2019 07:00:00 AM</v>
      </c>
      <c r="C2277" s="458">
        <v>43560</v>
      </c>
      <c r="D2277" s="459">
        <v>0.29166666666666669</v>
      </c>
      <c r="E2277" s="2">
        <f>Electricity!F2302</f>
        <v>0</v>
      </c>
      <c r="F2277" s="2">
        <f>Electricity!G2302</f>
        <v>0</v>
      </c>
      <c r="G2277" s="2">
        <f>Electricity!H2302</f>
        <v>0</v>
      </c>
      <c r="H2277" s="2">
        <f>Electricity!I2302</f>
        <v>0</v>
      </c>
      <c r="I2277" s="2">
        <f>Electricity!J2302</f>
        <v>0</v>
      </c>
    </row>
    <row r="2278" spans="2:9" x14ac:dyDescent="0.35">
      <c r="B2278" s="458" t="str">
        <f t="shared" si="36"/>
        <v>04/05/2019 08:00:00 AM</v>
      </c>
      <c r="C2278" s="458">
        <v>43560</v>
      </c>
      <c r="D2278" s="459">
        <v>0.33333333333333337</v>
      </c>
      <c r="E2278" s="2">
        <f>Electricity!F2303</f>
        <v>0</v>
      </c>
      <c r="F2278" s="2">
        <f>Electricity!G2303</f>
        <v>0</v>
      </c>
      <c r="G2278" s="2">
        <f>Electricity!H2303</f>
        <v>0</v>
      </c>
      <c r="H2278" s="2">
        <f>Electricity!I2303</f>
        <v>0</v>
      </c>
      <c r="I2278" s="2">
        <f>Electricity!J2303</f>
        <v>0</v>
      </c>
    </row>
    <row r="2279" spans="2:9" x14ac:dyDescent="0.35">
      <c r="B2279" s="458" t="str">
        <f t="shared" si="36"/>
        <v>04/05/2019 09:00:00 AM</v>
      </c>
      <c r="C2279" s="458">
        <v>43560</v>
      </c>
      <c r="D2279" s="459">
        <v>0.375</v>
      </c>
      <c r="E2279" s="2">
        <f>Electricity!F2304</f>
        <v>0</v>
      </c>
      <c r="F2279" s="2">
        <f>Electricity!G2304</f>
        <v>0</v>
      </c>
      <c r="G2279" s="2">
        <f>Electricity!H2304</f>
        <v>0</v>
      </c>
      <c r="H2279" s="2">
        <f>Electricity!I2304</f>
        <v>0</v>
      </c>
      <c r="I2279" s="2">
        <f>Electricity!J2304</f>
        <v>0</v>
      </c>
    </row>
    <row r="2280" spans="2:9" x14ac:dyDescent="0.35">
      <c r="B2280" s="458" t="str">
        <f t="shared" si="36"/>
        <v>04/05/2019 10:00:00 AM</v>
      </c>
      <c r="C2280" s="458">
        <v>43560</v>
      </c>
      <c r="D2280" s="459">
        <v>0.41666666666666669</v>
      </c>
      <c r="E2280" s="2">
        <f>Electricity!F2305</f>
        <v>0</v>
      </c>
      <c r="F2280" s="2">
        <f>Electricity!G2305</f>
        <v>0</v>
      </c>
      <c r="G2280" s="2">
        <f>Electricity!H2305</f>
        <v>0</v>
      </c>
      <c r="H2280" s="2">
        <f>Electricity!I2305</f>
        <v>0</v>
      </c>
      <c r="I2280" s="2">
        <f>Electricity!J2305</f>
        <v>0</v>
      </c>
    </row>
    <row r="2281" spans="2:9" x14ac:dyDescent="0.35">
      <c r="B2281" s="458" t="str">
        <f t="shared" si="36"/>
        <v>04/05/2019 11:00:00 AM</v>
      </c>
      <c r="C2281" s="458">
        <v>43560</v>
      </c>
      <c r="D2281" s="459">
        <v>0.45833333333333337</v>
      </c>
      <c r="E2281" s="2">
        <f>Electricity!F2306</f>
        <v>0</v>
      </c>
      <c r="F2281" s="2">
        <f>Electricity!G2306</f>
        <v>0</v>
      </c>
      <c r="G2281" s="2">
        <f>Electricity!H2306</f>
        <v>0</v>
      </c>
      <c r="H2281" s="2">
        <f>Electricity!I2306</f>
        <v>0</v>
      </c>
      <c r="I2281" s="2">
        <f>Electricity!J2306</f>
        <v>0</v>
      </c>
    </row>
    <row r="2282" spans="2:9" x14ac:dyDescent="0.35">
      <c r="B2282" s="458" t="str">
        <f t="shared" si="36"/>
        <v>04/05/2019 12:00:00 PM</v>
      </c>
      <c r="C2282" s="458">
        <v>43560</v>
      </c>
      <c r="D2282" s="459">
        <v>0.50000000000000011</v>
      </c>
      <c r="E2282" s="2">
        <f>Electricity!F2307</f>
        <v>0</v>
      </c>
      <c r="F2282" s="2">
        <f>Electricity!G2307</f>
        <v>0</v>
      </c>
      <c r="G2282" s="2">
        <f>Electricity!H2307</f>
        <v>0</v>
      </c>
      <c r="H2282" s="2">
        <f>Electricity!I2307</f>
        <v>0</v>
      </c>
      <c r="I2282" s="2">
        <f>Electricity!J2307</f>
        <v>0</v>
      </c>
    </row>
    <row r="2283" spans="2:9" x14ac:dyDescent="0.35">
      <c r="B2283" s="458" t="str">
        <f t="shared" si="36"/>
        <v>04/05/2019 01:00:00 PM</v>
      </c>
      <c r="C2283" s="458">
        <v>43560</v>
      </c>
      <c r="D2283" s="459">
        <v>0.54166666666666674</v>
      </c>
      <c r="E2283" s="2">
        <f>Electricity!F2308</f>
        <v>0</v>
      </c>
      <c r="F2283" s="2">
        <f>Electricity!G2308</f>
        <v>0</v>
      </c>
      <c r="G2283" s="2">
        <f>Electricity!H2308</f>
        <v>0</v>
      </c>
      <c r="H2283" s="2">
        <f>Electricity!I2308</f>
        <v>0</v>
      </c>
      <c r="I2283" s="2">
        <f>Electricity!J2308</f>
        <v>0</v>
      </c>
    </row>
    <row r="2284" spans="2:9" x14ac:dyDescent="0.35">
      <c r="B2284" s="458" t="str">
        <f t="shared" si="36"/>
        <v>04/05/2019 02:00:00 PM</v>
      </c>
      <c r="C2284" s="458">
        <v>43560</v>
      </c>
      <c r="D2284" s="459">
        <v>0.58333333333333337</v>
      </c>
      <c r="E2284" s="2">
        <f>Electricity!F2309</f>
        <v>0</v>
      </c>
      <c r="F2284" s="2">
        <f>Electricity!G2309</f>
        <v>0</v>
      </c>
      <c r="G2284" s="2">
        <f>Electricity!H2309</f>
        <v>0</v>
      </c>
      <c r="H2284" s="2">
        <f>Electricity!I2309</f>
        <v>0</v>
      </c>
      <c r="I2284" s="2">
        <f>Electricity!J2309</f>
        <v>0</v>
      </c>
    </row>
    <row r="2285" spans="2:9" x14ac:dyDescent="0.35">
      <c r="B2285" s="458" t="str">
        <f t="shared" si="36"/>
        <v>04/05/2019 03:00:00 PM</v>
      </c>
      <c r="C2285" s="458">
        <v>43560</v>
      </c>
      <c r="D2285" s="459">
        <v>0.62500000000000011</v>
      </c>
      <c r="E2285" s="2">
        <f>Electricity!F2310</f>
        <v>0</v>
      </c>
      <c r="F2285" s="2">
        <f>Electricity!G2310</f>
        <v>0</v>
      </c>
      <c r="G2285" s="2">
        <f>Electricity!H2310</f>
        <v>0</v>
      </c>
      <c r="H2285" s="2">
        <f>Electricity!I2310</f>
        <v>0</v>
      </c>
      <c r="I2285" s="2">
        <f>Electricity!J2310</f>
        <v>0</v>
      </c>
    </row>
    <row r="2286" spans="2:9" x14ac:dyDescent="0.35">
      <c r="B2286" s="458" t="str">
        <f t="shared" si="36"/>
        <v>04/05/2019 04:00:00 PM</v>
      </c>
      <c r="C2286" s="458">
        <v>43560</v>
      </c>
      <c r="D2286" s="459">
        <v>0.66666666666666674</v>
      </c>
      <c r="E2286" s="2">
        <f>Electricity!F2311</f>
        <v>0</v>
      </c>
      <c r="F2286" s="2">
        <f>Electricity!G2311</f>
        <v>0</v>
      </c>
      <c r="G2286" s="2">
        <f>Electricity!H2311</f>
        <v>0</v>
      </c>
      <c r="H2286" s="2">
        <f>Electricity!I2311</f>
        <v>0</v>
      </c>
      <c r="I2286" s="2">
        <f>Electricity!J2311</f>
        <v>0</v>
      </c>
    </row>
    <row r="2287" spans="2:9" x14ac:dyDescent="0.35">
      <c r="B2287" s="458" t="str">
        <f t="shared" si="36"/>
        <v>04/05/2019 05:00:00 PM</v>
      </c>
      <c r="C2287" s="458">
        <v>43560</v>
      </c>
      <c r="D2287" s="459">
        <v>0.70833333333333337</v>
      </c>
      <c r="E2287" s="2">
        <f>Electricity!F2312</f>
        <v>0</v>
      </c>
      <c r="F2287" s="2">
        <f>Electricity!G2312</f>
        <v>0</v>
      </c>
      <c r="G2287" s="2">
        <f>Electricity!H2312</f>
        <v>0</v>
      </c>
      <c r="H2287" s="2">
        <f>Electricity!I2312</f>
        <v>0</v>
      </c>
      <c r="I2287" s="2">
        <f>Electricity!J2312</f>
        <v>0</v>
      </c>
    </row>
    <row r="2288" spans="2:9" x14ac:dyDescent="0.35">
      <c r="B2288" s="458" t="str">
        <f t="shared" si="36"/>
        <v>04/05/2019 06:00:00 PM</v>
      </c>
      <c r="C2288" s="458">
        <v>43560</v>
      </c>
      <c r="D2288" s="459">
        <v>0.75000000000000011</v>
      </c>
      <c r="E2288" s="2">
        <f>Electricity!F2313</f>
        <v>0</v>
      </c>
      <c r="F2288" s="2">
        <f>Electricity!G2313</f>
        <v>0</v>
      </c>
      <c r="G2288" s="2">
        <f>Electricity!H2313</f>
        <v>0</v>
      </c>
      <c r="H2288" s="2">
        <f>Electricity!I2313</f>
        <v>0</v>
      </c>
      <c r="I2288" s="2">
        <f>Electricity!J2313</f>
        <v>0</v>
      </c>
    </row>
    <row r="2289" spans="2:9" x14ac:dyDescent="0.35">
      <c r="B2289" s="458" t="str">
        <f t="shared" si="36"/>
        <v>04/05/2019 07:00:00 PM</v>
      </c>
      <c r="C2289" s="458">
        <v>43560</v>
      </c>
      <c r="D2289" s="459">
        <v>0.79166666666666674</v>
      </c>
      <c r="E2289" s="2">
        <f>Electricity!F2314</f>
        <v>0</v>
      </c>
      <c r="F2289" s="2">
        <f>Electricity!G2314</f>
        <v>0</v>
      </c>
      <c r="G2289" s="2">
        <f>Electricity!H2314</f>
        <v>0</v>
      </c>
      <c r="H2289" s="2">
        <f>Electricity!I2314</f>
        <v>0</v>
      </c>
      <c r="I2289" s="2">
        <f>Electricity!J2314</f>
        <v>0</v>
      </c>
    </row>
    <row r="2290" spans="2:9" x14ac:dyDescent="0.35">
      <c r="B2290" s="458" t="str">
        <f t="shared" si="36"/>
        <v>04/05/2019 08:00:00 PM</v>
      </c>
      <c r="C2290" s="458">
        <v>43560</v>
      </c>
      <c r="D2290" s="459">
        <v>0.83333333333333337</v>
      </c>
      <c r="E2290" s="2">
        <f>Electricity!F2315</f>
        <v>0</v>
      </c>
      <c r="F2290" s="2">
        <f>Electricity!G2315</f>
        <v>0</v>
      </c>
      <c r="G2290" s="2">
        <f>Electricity!H2315</f>
        <v>0</v>
      </c>
      <c r="H2290" s="2">
        <f>Electricity!I2315</f>
        <v>0</v>
      </c>
      <c r="I2290" s="2">
        <f>Electricity!J2315</f>
        <v>0</v>
      </c>
    </row>
    <row r="2291" spans="2:9" x14ac:dyDescent="0.35">
      <c r="B2291" s="458" t="str">
        <f t="shared" si="36"/>
        <v>04/05/2019 09:00:00 PM</v>
      </c>
      <c r="C2291" s="458">
        <v>43560</v>
      </c>
      <c r="D2291" s="459">
        <v>0.87500000000000011</v>
      </c>
      <c r="E2291" s="2">
        <f>Electricity!F2316</f>
        <v>0</v>
      </c>
      <c r="F2291" s="2">
        <f>Electricity!G2316</f>
        <v>0</v>
      </c>
      <c r="G2291" s="2">
        <f>Electricity!H2316</f>
        <v>0</v>
      </c>
      <c r="H2291" s="2">
        <f>Electricity!I2316</f>
        <v>0</v>
      </c>
      <c r="I2291" s="2">
        <f>Electricity!J2316</f>
        <v>0</v>
      </c>
    </row>
    <row r="2292" spans="2:9" x14ac:dyDescent="0.35">
      <c r="B2292" s="458" t="str">
        <f t="shared" si="36"/>
        <v>04/05/2019 10:00:00 PM</v>
      </c>
      <c r="C2292" s="458">
        <v>43560</v>
      </c>
      <c r="D2292" s="459">
        <v>0.91666666666666674</v>
      </c>
      <c r="E2292" s="2">
        <f>Electricity!F2317</f>
        <v>0</v>
      </c>
      <c r="F2292" s="2">
        <f>Electricity!G2317</f>
        <v>0</v>
      </c>
      <c r="G2292" s="2">
        <f>Electricity!H2317</f>
        <v>0</v>
      </c>
      <c r="H2292" s="2">
        <f>Electricity!I2317</f>
        <v>0</v>
      </c>
      <c r="I2292" s="2">
        <f>Electricity!J2317</f>
        <v>0</v>
      </c>
    </row>
    <row r="2293" spans="2:9" x14ac:dyDescent="0.35">
      <c r="B2293" s="458" t="str">
        <f t="shared" si="36"/>
        <v>04/05/2019 11:00:00 PM</v>
      </c>
      <c r="C2293" s="458">
        <v>43560</v>
      </c>
      <c r="D2293" s="459">
        <v>0.95833333333333337</v>
      </c>
      <c r="E2293" s="2">
        <f>Electricity!F2318</f>
        <v>0</v>
      </c>
      <c r="F2293" s="2">
        <f>Electricity!G2318</f>
        <v>0</v>
      </c>
      <c r="G2293" s="2">
        <f>Electricity!H2318</f>
        <v>0</v>
      </c>
      <c r="H2293" s="2">
        <f>Electricity!I2318</f>
        <v>0</v>
      </c>
      <c r="I2293" s="2">
        <f>Electricity!J2318</f>
        <v>0</v>
      </c>
    </row>
    <row r="2294" spans="2:9" x14ac:dyDescent="0.35">
      <c r="B2294" s="458" t="str">
        <f t="shared" si="36"/>
        <v>04/06/2019 12:00:00 AM</v>
      </c>
      <c r="C2294" s="458">
        <v>43561</v>
      </c>
      <c r="D2294" s="459">
        <v>3.1225022567582528E-17</v>
      </c>
      <c r="E2294" s="2">
        <f>Electricity!F2319</f>
        <v>0</v>
      </c>
      <c r="F2294" s="2">
        <f>Electricity!G2319</f>
        <v>0</v>
      </c>
      <c r="G2294" s="2">
        <f>Electricity!H2319</f>
        <v>0</v>
      </c>
      <c r="H2294" s="2">
        <f>Electricity!I2319</f>
        <v>0</v>
      </c>
      <c r="I2294" s="2">
        <f>Electricity!J2319</f>
        <v>0</v>
      </c>
    </row>
    <row r="2295" spans="2:9" x14ac:dyDescent="0.35">
      <c r="B2295" s="458" t="str">
        <f t="shared" si="36"/>
        <v>04/06/2019 01:00:00 AM</v>
      </c>
      <c r="C2295" s="458">
        <v>43561</v>
      </c>
      <c r="D2295" s="459">
        <v>4.1666666666666699E-2</v>
      </c>
      <c r="E2295" s="2">
        <f>Electricity!F2320</f>
        <v>0</v>
      </c>
      <c r="F2295" s="2">
        <f>Electricity!G2320</f>
        <v>0</v>
      </c>
      <c r="G2295" s="2">
        <f>Electricity!H2320</f>
        <v>0</v>
      </c>
      <c r="H2295" s="2">
        <f>Electricity!I2320</f>
        <v>0</v>
      </c>
      <c r="I2295" s="2">
        <f>Electricity!J2320</f>
        <v>0</v>
      </c>
    </row>
    <row r="2296" spans="2:9" x14ac:dyDescent="0.35">
      <c r="B2296" s="458" t="str">
        <f t="shared" si="36"/>
        <v>04/06/2019 02:00:00 AM</v>
      </c>
      <c r="C2296" s="458">
        <v>43561</v>
      </c>
      <c r="D2296" s="459">
        <v>8.333333333333337E-2</v>
      </c>
      <c r="E2296" s="2">
        <f>Electricity!F2321</f>
        <v>0</v>
      </c>
      <c r="F2296" s="2">
        <f>Electricity!G2321</f>
        <v>0</v>
      </c>
      <c r="G2296" s="2">
        <f>Electricity!H2321</f>
        <v>0</v>
      </c>
      <c r="H2296" s="2">
        <f>Electricity!I2321</f>
        <v>0</v>
      </c>
      <c r="I2296" s="2">
        <f>Electricity!J2321</f>
        <v>0</v>
      </c>
    </row>
    <row r="2297" spans="2:9" x14ac:dyDescent="0.35">
      <c r="B2297" s="458" t="str">
        <f t="shared" si="36"/>
        <v>04/06/2019 03:00:00 AM</v>
      </c>
      <c r="C2297" s="458">
        <v>43561</v>
      </c>
      <c r="D2297" s="459">
        <v>0.12500000000000006</v>
      </c>
      <c r="E2297" s="2">
        <f>Electricity!F2322</f>
        <v>0</v>
      </c>
      <c r="F2297" s="2">
        <f>Electricity!G2322</f>
        <v>0</v>
      </c>
      <c r="G2297" s="2">
        <f>Electricity!H2322</f>
        <v>0</v>
      </c>
      <c r="H2297" s="2">
        <f>Electricity!I2322</f>
        <v>0</v>
      </c>
      <c r="I2297" s="2">
        <f>Electricity!J2322</f>
        <v>0</v>
      </c>
    </row>
    <row r="2298" spans="2:9" x14ac:dyDescent="0.35">
      <c r="B2298" s="458" t="str">
        <f t="shared" si="36"/>
        <v>04/06/2019 04:00:00 AM</v>
      </c>
      <c r="C2298" s="458">
        <v>43561</v>
      </c>
      <c r="D2298" s="459">
        <v>0.16666666666666669</v>
      </c>
      <c r="E2298" s="2">
        <f>Electricity!F2323</f>
        <v>0</v>
      </c>
      <c r="F2298" s="2">
        <f>Electricity!G2323</f>
        <v>0</v>
      </c>
      <c r="G2298" s="2">
        <f>Electricity!H2323</f>
        <v>0</v>
      </c>
      <c r="H2298" s="2">
        <f>Electricity!I2323</f>
        <v>0</v>
      </c>
      <c r="I2298" s="2">
        <f>Electricity!J2323</f>
        <v>0</v>
      </c>
    </row>
    <row r="2299" spans="2:9" x14ac:dyDescent="0.35">
      <c r="B2299" s="458" t="str">
        <f t="shared" si="36"/>
        <v>04/06/2019 05:00:00 AM</v>
      </c>
      <c r="C2299" s="458">
        <v>43561</v>
      </c>
      <c r="D2299" s="459">
        <v>0.20833333333333337</v>
      </c>
      <c r="E2299" s="2">
        <f>Electricity!F2324</f>
        <v>0</v>
      </c>
      <c r="F2299" s="2">
        <f>Electricity!G2324</f>
        <v>0</v>
      </c>
      <c r="G2299" s="2">
        <f>Electricity!H2324</f>
        <v>0</v>
      </c>
      <c r="H2299" s="2">
        <f>Electricity!I2324</f>
        <v>0</v>
      </c>
      <c r="I2299" s="2">
        <f>Electricity!J2324</f>
        <v>0</v>
      </c>
    </row>
    <row r="2300" spans="2:9" x14ac:dyDescent="0.35">
      <c r="B2300" s="458" t="str">
        <f t="shared" si="36"/>
        <v>04/06/2019 06:00:00 AM</v>
      </c>
      <c r="C2300" s="458">
        <v>43561</v>
      </c>
      <c r="D2300" s="459">
        <v>0.25</v>
      </c>
      <c r="E2300" s="2">
        <f>Electricity!F2325</f>
        <v>0</v>
      </c>
      <c r="F2300" s="2">
        <f>Electricity!G2325</f>
        <v>0</v>
      </c>
      <c r="G2300" s="2">
        <f>Electricity!H2325</f>
        <v>0</v>
      </c>
      <c r="H2300" s="2">
        <f>Electricity!I2325</f>
        <v>0</v>
      </c>
      <c r="I2300" s="2">
        <f>Electricity!J2325</f>
        <v>0</v>
      </c>
    </row>
    <row r="2301" spans="2:9" x14ac:dyDescent="0.35">
      <c r="B2301" s="458" t="str">
        <f t="shared" si="36"/>
        <v>04/06/2019 07:00:00 AM</v>
      </c>
      <c r="C2301" s="458">
        <v>43561</v>
      </c>
      <c r="D2301" s="459">
        <v>0.29166666666666669</v>
      </c>
      <c r="E2301" s="2">
        <f>Electricity!F2326</f>
        <v>0</v>
      </c>
      <c r="F2301" s="2">
        <f>Electricity!G2326</f>
        <v>0</v>
      </c>
      <c r="G2301" s="2">
        <f>Electricity!H2326</f>
        <v>0</v>
      </c>
      <c r="H2301" s="2">
        <f>Electricity!I2326</f>
        <v>0</v>
      </c>
      <c r="I2301" s="2">
        <f>Electricity!J2326</f>
        <v>0</v>
      </c>
    </row>
    <row r="2302" spans="2:9" x14ac:dyDescent="0.35">
      <c r="B2302" s="458" t="str">
        <f t="shared" si="36"/>
        <v>04/06/2019 08:00:00 AM</v>
      </c>
      <c r="C2302" s="458">
        <v>43561</v>
      </c>
      <c r="D2302" s="459">
        <v>0.33333333333333337</v>
      </c>
      <c r="E2302" s="2">
        <f>Electricity!F2327</f>
        <v>0</v>
      </c>
      <c r="F2302" s="2">
        <f>Electricity!G2327</f>
        <v>0</v>
      </c>
      <c r="G2302" s="2">
        <f>Electricity!H2327</f>
        <v>0</v>
      </c>
      <c r="H2302" s="2">
        <f>Electricity!I2327</f>
        <v>0</v>
      </c>
      <c r="I2302" s="2">
        <f>Electricity!J2327</f>
        <v>0</v>
      </c>
    </row>
    <row r="2303" spans="2:9" x14ac:dyDescent="0.35">
      <c r="B2303" s="458" t="str">
        <f t="shared" si="36"/>
        <v>04/06/2019 09:00:00 AM</v>
      </c>
      <c r="C2303" s="458">
        <v>43561</v>
      </c>
      <c r="D2303" s="459">
        <v>0.375</v>
      </c>
      <c r="E2303" s="2">
        <f>Electricity!F2328</f>
        <v>0</v>
      </c>
      <c r="F2303" s="2">
        <f>Electricity!G2328</f>
        <v>0</v>
      </c>
      <c r="G2303" s="2">
        <f>Electricity!H2328</f>
        <v>0</v>
      </c>
      <c r="H2303" s="2">
        <f>Electricity!I2328</f>
        <v>0</v>
      </c>
      <c r="I2303" s="2">
        <f>Electricity!J2328</f>
        <v>0</v>
      </c>
    </row>
    <row r="2304" spans="2:9" x14ac:dyDescent="0.35">
      <c r="B2304" s="458" t="str">
        <f t="shared" si="36"/>
        <v>04/06/2019 10:00:00 AM</v>
      </c>
      <c r="C2304" s="458">
        <v>43561</v>
      </c>
      <c r="D2304" s="459">
        <v>0.41666666666666669</v>
      </c>
      <c r="E2304" s="2">
        <f>Electricity!F2329</f>
        <v>0</v>
      </c>
      <c r="F2304" s="2">
        <f>Electricity!G2329</f>
        <v>0</v>
      </c>
      <c r="G2304" s="2">
        <f>Electricity!H2329</f>
        <v>0</v>
      </c>
      <c r="H2304" s="2">
        <f>Electricity!I2329</f>
        <v>0</v>
      </c>
      <c r="I2304" s="2">
        <f>Electricity!J2329</f>
        <v>0</v>
      </c>
    </row>
    <row r="2305" spans="2:9" x14ac:dyDescent="0.35">
      <c r="B2305" s="458" t="str">
        <f t="shared" si="36"/>
        <v>04/06/2019 11:00:00 AM</v>
      </c>
      <c r="C2305" s="458">
        <v>43561</v>
      </c>
      <c r="D2305" s="459">
        <v>0.45833333333333337</v>
      </c>
      <c r="E2305" s="2">
        <f>Electricity!F2330</f>
        <v>0</v>
      </c>
      <c r="F2305" s="2">
        <f>Electricity!G2330</f>
        <v>0</v>
      </c>
      <c r="G2305" s="2">
        <f>Electricity!H2330</f>
        <v>0</v>
      </c>
      <c r="H2305" s="2">
        <f>Electricity!I2330</f>
        <v>0</v>
      </c>
      <c r="I2305" s="2">
        <f>Electricity!J2330</f>
        <v>0</v>
      </c>
    </row>
    <row r="2306" spans="2:9" x14ac:dyDescent="0.35">
      <c r="B2306" s="458" t="str">
        <f t="shared" si="36"/>
        <v>04/06/2019 12:00:00 PM</v>
      </c>
      <c r="C2306" s="458">
        <v>43561</v>
      </c>
      <c r="D2306" s="459">
        <v>0.50000000000000011</v>
      </c>
      <c r="E2306" s="2">
        <f>Electricity!F2331</f>
        <v>0</v>
      </c>
      <c r="F2306" s="2">
        <f>Electricity!G2331</f>
        <v>0</v>
      </c>
      <c r="G2306" s="2">
        <f>Electricity!H2331</f>
        <v>0</v>
      </c>
      <c r="H2306" s="2">
        <f>Electricity!I2331</f>
        <v>0</v>
      </c>
      <c r="I2306" s="2">
        <f>Electricity!J2331</f>
        <v>0</v>
      </c>
    </row>
    <row r="2307" spans="2:9" x14ac:dyDescent="0.35">
      <c r="B2307" s="458" t="str">
        <f t="shared" si="36"/>
        <v>04/06/2019 01:00:00 PM</v>
      </c>
      <c r="C2307" s="458">
        <v>43561</v>
      </c>
      <c r="D2307" s="459">
        <v>0.54166666666666674</v>
      </c>
      <c r="E2307" s="2">
        <f>Electricity!F2332</f>
        <v>0</v>
      </c>
      <c r="F2307" s="2">
        <f>Electricity!G2332</f>
        <v>0</v>
      </c>
      <c r="G2307" s="2">
        <f>Electricity!H2332</f>
        <v>0</v>
      </c>
      <c r="H2307" s="2">
        <f>Electricity!I2332</f>
        <v>0</v>
      </c>
      <c r="I2307" s="2">
        <f>Electricity!J2332</f>
        <v>0</v>
      </c>
    </row>
    <row r="2308" spans="2:9" x14ac:dyDescent="0.35">
      <c r="B2308" s="458" t="str">
        <f t="shared" si="36"/>
        <v>04/06/2019 02:00:00 PM</v>
      </c>
      <c r="C2308" s="458">
        <v>43561</v>
      </c>
      <c r="D2308" s="459">
        <v>0.58333333333333337</v>
      </c>
      <c r="E2308" s="2">
        <f>Electricity!F2333</f>
        <v>0</v>
      </c>
      <c r="F2308" s="2">
        <f>Electricity!G2333</f>
        <v>0</v>
      </c>
      <c r="G2308" s="2">
        <f>Electricity!H2333</f>
        <v>0</v>
      </c>
      <c r="H2308" s="2">
        <f>Electricity!I2333</f>
        <v>0</v>
      </c>
      <c r="I2308" s="2">
        <f>Electricity!J2333</f>
        <v>0</v>
      </c>
    </row>
    <row r="2309" spans="2:9" x14ac:dyDescent="0.35">
      <c r="B2309" s="458" t="str">
        <f t="shared" si="36"/>
        <v>04/06/2019 03:00:00 PM</v>
      </c>
      <c r="C2309" s="458">
        <v>43561</v>
      </c>
      <c r="D2309" s="459">
        <v>0.62500000000000011</v>
      </c>
      <c r="E2309" s="2">
        <f>Electricity!F2334</f>
        <v>0</v>
      </c>
      <c r="F2309" s="2">
        <f>Electricity!G2334</f>
        <v>0</v>
      </c>
      <c r="G2309" s="2">
        <f>Electricity!H2334</f>
        <v>0</v>
      </c>
      <c r="H2309" s="2">
        <f>Electricity!I2334</f>
        <v>0</v>
      </c>
      <c r="I2309" s="2">
        <f>Electricity!J2334</f>
        <v>0</v>
      </c>
    </row>
    <row r="2310" spans="2:9" x14ac:dyDescent="0.35">
      <c r="B2310" s="458" t="str">
        <f t="shared" si="36"/>
        <v>04/06/2019 04:00:00 PM</v>
      </c>
      <c r="C2310" s="458">
        <v>43561</v>
      </c>
      <c r="D2310" s="459">
        <v>0.66666666666666674</v>
      </c>
      <c r="E2310" s="2">
        <f>Electricity!F2335</f>
        <v>0</v>
      </c>
      <c r="F2310" s="2">
        <f>Electricity!G2335</f>
        <v>0</v>
      </c>
      <c r="G2310" s="2">
        <f>Electricity!H2335</f>
        <v>0</v>
      </c>
      <c r="H2310" s="2">
        <f>Electricity!I2335</f>
        <v>0</v>
      </c>
      <c r="I2310" s="2">
        <f>Electricity!J2335</f>
        <v>0</v>
      </c>
    </row>
    <row r="2311" spans="2:9" x14ac:dyDescent="0.35">
      <c r="B2311" s="458" t="str">
        <f t="shared" si="36"/>
        <v>04/06/2019 05:00:00 PM</v>
      </c>
      <c r="C2311" s="458">
        <v>43561</v>
      </c>
      <c r="D2311" s="459">
        <v>0.70833333333333337</v>
      </c>
      <c r="E2311" s="2">
        <f>Electricity!F2336</f>
        <v>0</v>
      </c>
      <c r="F2311" s="2">
        <f>Electricity!G2336</f>
        <v>0</v>
      </c>
      <c r="G2311" s="2">
        <f>Electricity!H2336</f>
        <v>0</v>
      </c>
      <c r="H2311" s="2">
        <f>Electricity!I2336</f>
        <v>0</v>
      </c>
      <c r="I2311" s="2">
        <f>Electricity!J2336</f>
        <v>0</v>
      </c>
    </row>
    <row r="2312" spans="2:9" x14ac:dyDescent="0.35">
      <c r="B2312" s="458" t="str">
        <f t="shared" si="36"/>
        <v>04/06/2019 06:00:00 PM</v>
      </c>
      <c r="C2312" s="458">
        <v>43561</v>
      </c>
      <c r="D2312" s="459">
        <v>0.75000000000000011</v>
      </c>
      <c r="E2312" s="2">
        <f>Electricity!F2337</f>
        <v>0</v>
      </c>
      <c r="F2312" s="2">
        <f>Electricity!G2337</f>
        <v>0</v>
      </c>
      <c r="G2312" s="2">
        <f>Electricity!H2337</f>
        <v>0</v>
      </c>
      <c r="H2312" s="2">
        <f>Electricity!I2337</f>
        <v>0</v>
      </c>
      <c r="I2312" s="2">
        <f>Electricity!J2337</f>
        <v>0</v>
      </c>
    </row>
    <row r="2313" spans="2:9" x14ac:dyDescent="0.35">
      <c r="B2313" s="458" t="str">
        <f t="shared" si="36"/>
        <v>04/06/2019 07:00:00 PM</v>
      </c>
      <c r="C2313" s="458">
        <v>43561</v>
      </c>
      <c r="D2313" s="459">
        <v>0.79166666666666674</v>
      </c>
      <c r="E2313" s="2">
        <f>Electricity!F2338</f>
        <v>0</v>
      </c>
      <c r="F2313" s="2">
        <f>Electricity!G2338</f>
        <v>0</v>
      </c>
      <c r="G2313" s="2">
        <f>Electricity!H2338</f>
        <v>0</v>
      </c>
      <c r="H2313" s="2">
        <f>Electricity!I2338</f>
        <v>0</v>
      </c>
      <c r="I2313" s="2">
        <f>Electricity!J2338</f>
        <v>0</v>
      </c>
    </row>
    <row r="2314" spans="2:9" x14ac:dyDescent="0.35">
      <c r="B2314" s="458" t="str">
        <f t="shared" si="36"/>
        <v>04/06/2019 08:00:00 PM</v>
      </c>
      <c r="C2314" s="458">
        <v>43561</v>
      </c>
      <c r="D2314" s="459">
        <v>0.83333333333333337</v>
      </c>
      <c r="E2314" s="2">
        <f>Electricity!F2339</f>
        <v>0</v>
      </c>
      <c r="F2314" s="2">
        <f>Electricity!G2339</f>
        <v>0</v>
      </c>
      <c r="G2314" s="2">
        <f>Electricity!H2339</f>
        <v>0</v>
      </c>
      <c r="H2314" s="2">
        <f>Electricity!I2339</f>
        <v>0</v>
      </c>
      <c r="I2314" s="2">
        <f>Electricity!J2339</f>
        <v>0</v>
      </c>
    </row>
    <row r="2315" spans="2:9" x14ac:dyDescent="0.35">
      <c r="B2315" s="458" t="str">
        <f t="shared" si="36"/>
        <v>04/06/2019 09:00:00 PM</v>
      </c>
      <c r="C2315" s="458">
        <v>43561</v>
      </c>
      <c r="D2315" s="459">
        <v>0.87500000000000011</v>
      </c>
      <c r="E2315" s="2">
        <f>Electricity!F2340</f>
        <v>0</v>
      </c>
      <c r="F2315" s="2">
        <f>Electricity!G2340</f>
        <v>0</v>
      </c>
      <c r="G2315" s="2">
        <f>Electricity!H2340</f>
        <v>0</v>
      </c>
      <c r="H2315" s="2">
        <f>Electricity!I2340</f>
        <v>0</v>
      </c>
      <c r="I2315" s="2">
        <f>Electricity!J2340</f>
        <v>0</v>
      </c>
    </row>
    <row r="2316" spans="2:9" x14ac:dyDescent="0.35">
      <c r="B2316" s="458" t="str">
        <f t="shared" si="36"/>
        <v>04/06/2019 10:00:00 PM</v>
      </c>
      <c r="C2316" s="458">
        <v>43561</v>
      </c>
      <c r="D2316" s="459">
        <v>0.91666666666666674</v>
      </c>
      <c r="E2316" s="2">
        <f>Electricity!F2341</f>
        <v>0</v>
      </c>
      <c r="F2316" s="2">
        <f>Electricity!G2341</f>
        <v>0</v>
      </c>
      <c r="G2316" s="2">
        <f>Electricity!H2341</f>
        <v>0</v>
      </c>
      <c r="H2316" s="2">
        <f>Electricity!I2341</f>
        <v>0</v>
      </c>
      <c r="I2316" s="2">
        <f>Electricity!J2341</f>
        <v>0</v>
      </c>
    </row>
    <row r="2317" spans="2:9" x14ac:dyDescent="0.35">
      <c r="B2317" s="458" t="str">
        <f t="shared" si="36"/>
        <v>04/06/2019 11:00:00 PM</v>
      </c>
      <c r="C2317" s="458">
        <v>43561</v>
      </c>
      <c r="D2317" s="459">
        <v>0.95833333333333337</v>
      </c>
      <c r="E2317" s="2">
        <f>Electricity!F2342</f>
        <v>0</v>
      </c>
      <c r="F2317" s="2">
        <f>Electricity!G2342</f>
        <v>0</v>
      </c>
      <c r="G2317" s="2">
        <f>Electricity!H2342</f>
        <v>0</v>
      </c>
      <c r="H2317" s="2">
        <f>Electricity!I2342</f>
        <v>0</v>
      </c>
      <c r="I2317" s="2">
        <f>Electricity!J2342</f>
        <v>0</v>
      </c>
    </row>
    <row r="2318" spans="2:9" x14ac:dyDescent="0.35">
      <c r="B2318" s="458" t="str">
        <f t="shared" si="36"/>
        <v>04/07/2019 12:00:00 AM</v>
      </c>
      <c r="C2318" s="458">
        <v>43562</v>
      </c>
      <c r="D2318" s="459">
        <v>3.1225022567582528E-17</v>
      </c>
      <c r="E2318" s="2">
        <f>Electricity!F2343</f>
        <v>0</v>
      </c>
      <c r="F2318" s="2">
        <f>Electricity!G2343</f>
        <v>0</v>
      </c>
      <c r="G2318" s="2">
        <f>Electricity!H2343</f>
        <v>0</v>
      </c>
      <c r="H2318" s="2">
        <f>Electricity!I2343</f>
        <v>0</v>
      </c>
      <c r="I2318" s="2">
        <f>Electricity!J2343</f>
        <v>0</v>
      </c>
    </row>
    <row r="2319" spans="2:9" x14ac:dyDescent="0.35">
      <c r="B2319" s="458" t="str">
        <f t="shared" ref="B2319:B2382" si="37">CONCATENATE(TEXT(C2319,"mm/dd/yyyy")," ",TEXT(D2319,"hh:mm:ss AM/PM"))</f>
        <v>04/07/2019 01:00:00 AM</v>
      </c>
      <c r="C2319" s="458">
        <v>43562</v>
      </c>
      <c r="D2319" s="459">
        <v>4.1666666666666699E-2</v>
      </c>
      <c r="E2319" s="2">
        <f>Electricity!F2344</f>
        <v>0</v>
      </c>
      <c r="F2319" s="2">
        <f>Electricity!G2344</f>
        <v>0</v>
      </c>
      <c r="G2319" s="2">
        <f>Electricity!H2344</f>
        <v>0</v>
      </c>
      <c r="H2319" s="2">
        <f>Electricity!I2344</f>
        <v>0</v>
      </c>
      <c r="I2319" s="2">
        <f>Electricity!J2344</f>
        <v>0</v>
      </c>
    </row>
    <row r="2320" spans="2:9" x14ac:dyDescent="0.35">
      <c r="B2320" s="458" t="str">
        <f t="shared" si="37"/>
        <v>04/07/2019 02:00:00 AM</v>
      </c>
      <c r="C2320" s="458">
        <v>43562</v>
      </c>
      <c r="D2320" s="459">
        <v>8.333333333333337E-2</v>
      </c>
      <c r="E2320" s="2">
        <f>Electricity!F2345</f>
        <v>0</v>
      </c>
      <c r="F2320" s="2">
        <f>Electricity!G2345</f>
        <v>0</v>
      </c>
      <c r="G2320" s="2">
        <f>Electricity!H2345</f>
        <v>0</v>
      </c>
      <c r="H2320" s="2">
        <f>Electricity!I2345</f>
        <v>0</v>
      </c>
      <c r="I2320" s="2">
        <f>Electricity!J2345</f>
        <v>0</v>
      </c>
    </row>
    <row r="2321" spans="2:9" x14ac:dyDescent="0.35">
      <c r="B2321" s="458" t="str">
        <f t="shared" si="37"/>
        <v>04/07/2019 03:00:00 AM</v>
      </c>
      <c r="C2321" s="458">
        <v>43562</v>
      </c>
      <c r="D2321" s="459">
        <v>0.12500000000000006</v>
      </c>
      <c r="E2321" s="2">
        <f>Electricity!F2346</f>
        <v>0</v>
      </c>
      <c r="F2321" s="2">
        <f>Electricity!G2346</f>
        <v>0</v>
      </c>
      <c r="G2321" s="2">
        <f>Electricity!H2346</f>
        <v>0</v>
      </c>
      <c r="H2321" s="2">
        <f>Electricity!I2346</f>
        <v>0</v>
      </c>
      <c r="I2321" s="2">
        <f>Electricity!J2346</f>
        <v>0</v>
      </c>
    </row>
    <row r="2322" spans="2:9" x14ac:dyDescent="0.35">
      <c r="B2322" s="458" t="str">
        <f t="shared" si="37"/>
        <v>04/07/2019 04:00:00 AM</v>
      </c>
      <c r="C2322" s="458">
        <v>43562</v>
      </c>
      <c r="D2322" s="459">
        <v>0.16666666666666669</v>
      </c>
      <c r="E2322" s="2">
        <f>Electricity!F2347</f>
        <v>0</v>
      </c>
      <c r="F2322" s="2">
        <f>Electricity!G2347</f>
        <v>0</v>
      </c>
      <c r="G2322" s="2">
        <f>Electricity!H2347</f>
        <v>0</v>
      </c>
      <c r="H2322" s="2">
        <f>Electricity!I2347</f>
        <v>0</v>
      </c>
      <c r="I2322" s="2">
        <f>Electricity!J2347</f>
        <v>0</v>
      </c>
    </row>
    <row r="2323" spans="2:9" x14ac:dyDescent="0.35">
      <c r="B2323" s="458" t="str">
        <f t="shared" si="37"/>
        <v>04/07/2019 05:00:00 AM</v>
      </c>
      <c r="C2323" s="458">
        <v>43562</v>
      </c>
      <c r="D2323" s="459">
        <v>0.20833333333333337</v>
      </c>
      <c r="E2323" s="2">
        <f>Electricity!F2348</f>
        <v>0</v>
      </c>
      <c r="F2323" s="2">
        <f>Electricity!G2348</f>
        <v>0</v>
      </c>
      <c r="G2323" s="2">
        <f>Electricity!H2348</f>
        <v>0</v>
      </c>
      <c r="H2323" s="2">
        <f>Electricity!I2348</f>
        <v>0</v>
      </c>
      <c r="I2323" s="2">
        <f>Electricity!J2348</f>
        <v>0</v>
      </c>
    </row>
    <row r="2324" spans="2:9" x14ac:dyDescent="0.35">
      <c r="B2324" s="458" t="str">
        <f t="shared" si="37"/>
        <v>04/07/2019 06:00:00 AM</v>
      </c>
      <c r="C2324" s="458">
        <v>43562</v>
      </c>
      <c r="D2324" s="459">
        <v>0.25</v>
      </c>
      <c r="E2324" s="2">
        <f>Electricity!F2349</f>
        <v>0</v>
      </c>
      <c r="F2324" s="2">
        <f>Electricity!G2349</f>
        <v>0</v>
      </c>
      <c r="G2324" s="2">
        <f>Electricity!H2349</f>
        <v>0</v>
      </c>
      <c r="H2324" s="2">
        <f>Electricity!I2349</f>
        <v>0</v>
      </c>
      <c r="I2324" s="2">
        <f>Electricity!J2349</f>
        <v>0</v>
      </c>
    </row>
    <row r="2325" spans="2:9" x14ac:dyDescent="0.35">
      <c r="B2325" s="458" t="str">
        <f t="shared" si="37"/>
        <v>04/07/2019 07:00:00 AM</v>
      </c>
      <c r="C2325" s="458">
        <v>43562</v>
      </c>
      <c r="D2325" s="459">
        <v>0.29166666666666669</v>
      </c>
      <c r="E2325" s="2">
        <f>Electricity!F2350</f>
        <v>0</v>
      </c>
      <c r="F2325" s="2">
        <f>Electricity!G2350</f>
        <v>0</v>
      </c>
      <c r="G2325" s="2">
        <f>Electricity!H2350</f>
        <v>0</v>
      </c>
      <c r="H2325" s="2">
        <f>Electricity!I2350</f>
        <v>0</v>
      </c>
      <c r="I2325" s="2">
        <f>Electricity!J2350</f>
        <v>0</v>
      </c>
    </row>
    <row r="2326" spans="2:9" x14ac:dyDescent="0.35">
      <c r="B2326" s="458" t="str">
        <f t="shared" si="37"/>
        <v>04/07/2019 08:00:00 AM</v>
      </c>
      <c r="C2326" s="458">
        <v>43562</v>
      </c>
      <c r="D2326" s="459">
        <v>0.33333333333333337</v>
      </c>
      <c r="E2326" s="2">
        <f>Electricity!F2351</f>
        <v>0</v>
      </c>
      <c r="F2326" s="2">
        <f>Electricity!G2351</f>
        <v>0</v>
      </c>
      <c r="G2326" s="2">
        <f>Electricity!H2351</f>
        <v>0</v>
      </c>
      <c r="H2326" s="2">
        <f>Electricity!I2351</f>
        <v>0</v>
      </c>
      <c r="I2326" s="2">
        <f>Electricity!J2351</f>
        <v>0</v>
      </c>
    </row>
    <row r="2327" spans="2:9" x14ac:dyDescent="0.35">
      <c r="B2327" s="458" t="str">
        <f t="shared" si="37"/>
        <v>04/07/2019 09:00:00 AM</v>
      </c>
      <c r="C2327" s="458">
        <v>43562</v>
      </c>
      <c r="D2327" s="459">
        <v>0.375</v>
      </c>
      <c r="E2327" s="2">
        <f>Electricity!F2352</f>
        <v>0</v>
      </c>
      <c r="F2327" s="2">
        <f>Electricity!G2352</f>
        <v>0</v>
      </c>
      <c r="G2327" s="2">
        <f>Electricity!H2352</f>
        <v>0</v>
      </c>
      <c r="H2327" s="2">
        <f>Electricity!I2352</f>
        <v>0</v>
      </c>
      <c r="I2327" s="2">
        <f>Electricity!J2352</f>
        <v>0</v>
      </c>
    </row>
    <row r="2328" spans="2:9" x14ac:dyDescent="0.35">
      <c r="B2328" s="458" t="str">
        <f t="shared" si="37"/>
        <v>04/07/2019 10:00:00 AM</v>
      </c>
      <c r="C2328" s="458">
        <v>43562</v>
      </c>
      <c r="D2328" s="459">
        <v>0.41666666666666669</v>
      </c>
      <c r="E2328" s="2">
        <f>Electricity!F2353</f>
        <v>0</v>
      </c>
      <c r="F2328" s="2">
        <f>Electricity!G2353</f>
        <v>0</v>
      </c>
      <c r="G2328" s="2">
        <f>Electricity!H2353</f>
        <v>0</v>
      </c>
      <c r="H2328" s="2">
        <f>Electricity!I2353</f>
        <v>0</v>
      </c>
      <c r="I2328" s="2">
        <f>Electricity!J2353</f>
        <v>0</v>
      </c>
    </row>
    <row r="2329" spans="2:9" x14ac:dyDescent="0.35">
      <c r="B2329" s="458" t="str">
        <f t="shared" si="37"/>
        <v>04/07/2019 11:00:00 AM</v>
      </c>
      <c r="C2329" s="458">
        <v>43562</v>
      </c>
      <c r="D2329" s="459">
        <v>0.45833333333333337</v>
      </c>
      <c r="E2329" s="2">
        <f>Electricity!F2354</f>
        <v>0</v>
      </c>
      <c r="F2329" s="2">
        <f>Electricity!G2354</f>
        <v>0</v>
      </c>
      <c r="G2329" s="2">
        <f>Electricity!H2354</f>
        <v>0</v>
      </c>
      <c r="H2329" s="2">
        <f>Electricity!I2354</f>
        <v>0</v>
      </c>
      <c r="I2329" s="2">
        <f>Electricity!J2354</f>
        <v>0</v>
      </c>
    </row>
    <row r="2330" spans="2:9" x14ac:dyDescent="0.35">
      <c r="B2330" s="458" t="str">
        <f t="shared" si="37"/>
        <v>04/07/2019 12:00:00 PM</v>
      </c>
      <c r="C2330" s="458">
        <v>43562</v>
      </c>
      <c r="D2330" s="459">
        <v>0.50000000000000011</v>
      </c>
      <c r="E2330" s="2">
        <f>Electricity!F2355</f>
        <v>0</v>
      </c>
      <c r="F2330" s="2">
        <f>Electricity!G2355</f>
        <v>0</v>
      </c>
      <c r="G2330" s="2">
        <f>Electricity!H2355</f>
        <v>0</v>
      </c>
      <c r="H2330" s="2">
        <f>Electricity!I2355</f>
        <v>0</v>
      </c>
      <c r="I2330" s="2">
        <f>Electricity!J2355</f>
        <v>0</v>
      </c>
    </row>
    <row r="2331" spans="2:9" x14ac:dyDescent="0.35">
      <c r="B2331" s="458" t="str">
        <f t="shared" si="37"/>
        <v>04/07/2019 01:00:00 PM</v>
      </c>
      <c r="C2331" s="458">
        <v>43562</v>
      </c>
      <c r="D2331" s="459">
        <v>0.54166666666666674</v>
      </c>
      <c r="E2331" s="2">
        <f>Electricity!F2356</f>
        <v>0</v>
      </c>
      <c r="F2331" s="2">
        <f>Electricity!G2356</f>
        <v>0</v>
      </c>
      <c r="G2331" s="2">
        <f>Electricity!H2356</f>
        <v>0</v>
      </c>
      <c r="H2331" s="2">
        <f>Electricity!I2356</f>
        <v>0</v>
      </c>
      <c r="I2331" s="2">
        <f>Electricity!J2356</f>
        <v>0</v>
      </c>
    </row>
    <row r="2332" spans="2:9" x14ac:dyDescent="0.35">
      <c r="B2332" s="458" t="str">
        <f t="shared" si="37"/>
        <v>04/07/2019 02:00:00 PM</v>
      </c>
      <c r="C2332" s="458">
        <v>43562</v>
      </c>
      <c r="D2332" s="459">
        <v>0.58333333333333337</v>
      </c>
      <c r="E2332" s="2">
        <f>Electricity!F2357</f>
        <v>0</v>
      </c>
      <c r="F2332" s="2">
        <f>Electricity!G2357</f>
        <v>0</v>
      </c>
      <c r="G2332" s="2">
        <f>Electricity!H2357</f>
        <v>0</v>
      </c>
      <c r="H2332" s="2">
        <f>Electricity!I2357</f>
        <v>0</v>
      </c>
      <c r="I2332" s="2">
        <f>Electricity!J2357</f>
        <v>0</v>
      </c>
    </row>
    <row r="2333" spans="2:9" x14ac:dyDescent="0.35">
      <c r="B2333" s="458" t="str">
        <f t="shared" si="37"/>
        <v>04/07/2019 03:00:00 PM</v>
      </c>
      <c r="C2333" s="458">
        <v>43562</v>
      </c>
      <c r="D2333" s="459">
        <v>0.62500000000000011</v>
      </c>
      <c r="E2333" s="2">
        <f>Electricity!F2358</f>
        <v>0</v>
      </c>
      <c r="F2333" s="2">
        <f>Electricity!G2358</f>
        <v>0</v>
      </c>
      <c r="G2333" s="2">
        <f>Electricity!H2358</f>
        <v>0</v>
      </c>
      <c r="H2333" s="2">
        <f>Electricity!I2358</f>
        <v>0</v>
      </c>
      <c r="I2333" s="2">
        <f>Electricity!J2358</f>
        <v>0</v>
      </c>
    </row>
    <row r="2334" spans="2:9" x14ac:dyDescent="0.35">
      <c r="B2334" s="458" t="str">
        <f t="shared" si="37"/>
        <v>04/07/2019 04:00:00 PM</v>
      </c>
      <c r="C2334" s="458">
        <v>43562</v>
      </c>
      <c r="D2334" s="459">
        <v>0.66666666666666674</v>
      </c>
      <c r="E2334" s="2">
        <f>Electricity!F2359</f>
        <v>0</v>
      </c>
      <c r="F2334" s="2">
        <f>Electricity!G2359</f>
        <v>0</v>
      </c>
      <c r="G2334" s="2">
        <f>Electricity!H2359</f>
        <v>0</v>
      </c>
      <c r="H2334" s="2">
        <f>Electricity!I2359</f>
        <v>0</v>
      </c>
      <c r="I2334" s="2">
        <f>Electricity!J2359</f>
        <v>0</v>
      </c>
    </row>
    <row r="2335" spans="2:9" x14ac:dyDescent="0.35">
      <c r="B2335" s="458" t="str">
        <f t="shared" si="37"/>
        <v>04/07/2019 05:00:00 PM</v>
      </c>
      <c r="C2335" s="458">
        <v>43562</v>
      </c>
      <c r="D2335" s="459">
        <v>0.70833333333333337</v>
      </c>
      <c r="E2335" s="2">
        <f>Electricity!F2360</f>
        <v>0</v>
      </c>
      <c r="F2335" s="2">
        <f>Electricity!G2360</f>
        <v>0</v>
      </c>
      <c r="G2335" s="2">
        <f>Electricity!H2360</f>
        <v>0</v>
      </c>
      <c r="H2335" s="2">
        <f>Electricity!I2360</f>
        <v>0</v>
      </c>
      <c r="I2335" s="2">
        <f>Electricity!J2360</f>
        <v>0</v>
      </c>
    </row>
    <row r="2336" spans="2:9" x14ac:dyDescent="0.35">
      <c r="B2336" s="458" t="str">
        <f t="shared" si="37"/>
        <v>04/07/2019 06:00:00 PM</v>
      </c>
      <c r="C2336" s="458">
        <v>43562</v>
      </c>
      <c r="D2336" s="459">
        <v>0.75000000000000011</v>
      </c>
      <c r="E2336" s="2">
        <f>Electricity!F2361</f>
        <v>0</v>
      </c>
      <c r="F2336" s="2">
        <f>Electricity!G2361</f>
        <v>0</v>
      </c>
      <c r="G2336" s="2">
        <f>Electricity!H2361</f>
        <v>0</v>
      </c>
      <c r="H2336" s="2">
        <f>Electricity!I2361</f>
        <v>0</v>
      </c>
      <c r="I2336" s="2">
        <f>Electricity!J2361</f>
        <v>0</v>
      </c>
    </row>
    <row r="2337" spans="2:9" x14ac:dyDescent="0.35">
      <c r="B2337" s="458" t="str">
        <f t="shared" si="37"/>
        <v>04/07/2019 07:00:00 PM</v>
      </c>
      <c r="C2337" s="458">
        <v>43562</v>
      </c>
      <c r="D2337" s="459">
        <v>0.79166666666666674</v>
      </c>
      <c r="E2337" s="2">
        <f>Electricity!F2362</f>
        <v>0</v>
      </c>
      <c r="F2337" s="2">
        <f>Electricity!G2362</f>
        <v>0</v>
      </c>
      <c r="G2337" s="2">
        <f>Electricity!H2362</f>
        <v>0</v>
      </c>
      <c r="H2337" s="2">
        <f>Electricity!I2362</f>
        <v>0</v>
      </c>
      <c r="I2337" s="2">
        <f>Electricity!J2362</f>
        <v>0</v>
      </c>
    </row>
    <row r="2338" spans="2:9" x14ac:dyDescent="0.35">
      <c r="B2338" s="458" t="str">
        <f t="shared" si="37"/>
        <v>04/07/2019 08:00:00 PM</v>
      </c>
      <c r="C2338" s="458">
        <v>43562</v>
      </c>
      <c r="D2338" s="459">
        <v>0.83333333333333337</v>
      </c>
      <c r="E2338" s="2">
        <f>Electricity!F2363</f>
        <v>0</v>
      </c>
      <c r="F2338" s="2">
        <f>Electricity!G2363</f>
        <v>0</v>
      </c>
      <c r="G2338" s="2">
        <f>Electricity!H2363</f>
        <v>0</v>
      </c>
      <c r="H2338" s="2">
        <f>Electricity!I2363</f>
        <v>0</v>
      </c>
      <c r="I2338" s="2">
        <f>Electricity!J2363</f>
        <v>0</v>
      </c>
    </row>
    <row r="2339" spans="2:9" x14ac:dyDescent="0.35">
      <c r="B2339" s="458" t="str">
        <f t="shared" si="37"/>
        <v>04/07/2019 09:00:00 PM</v>
      </c>
      <c r="C2339" s="458">
        <v>43562</v>
      </c>
      <c r="D2339" s="459">
        <v>0.87500000000000011</v>
      </c>
      <c r="E2339" s="2">
        <f>Electricity!F2364</f>
        <v>0</v>
      </c>
      <c r="F2339" s="2">
        <f>Electricity!G2364</f>
        <v>0</v>
      </c>
      <c r="G2339" s="2">
        <f>Electricity!H2364</f>
        <v>0</v>
      </c>
      <c r="H2339" s="2">
        <f>Electricity!I2364</f>
        <v>0</v>
      </c>
      <c r="I2339" s="2">
        <f>Electricity!J2364</f>
        <v>0</v>
      </c>
    </row>
    <row r="2340" spans="2:9" x14ac:dyDescent="0.35">
      <c r="B2340" s="458" t="str">
        <f t="shared" si="37"/>
        <v>04/07/2019 10:00:00 PM</v>
      </c>
      <c r="C2340" s="458">
        <v>43562</v>
      </c>
      <c r="D2340" s="459">
        <v>0.91666666666666674</v>
      </c>
      <c r="E2340" s="2">
        <f>Electricity!F2365</f>
        <v>0</v>
      </c>
      <c r="F2340" s="2">
        <f>Electricity!G2365</f>
        <v>0</v>
      </c>
      <c r="G2340" s="2">
        <f>Electricity!H2365</f>
        <v>0</v>
      </c>
      <c r="H2340" s="2">
        <f>Electricity!I2365</f>
        <v>0</v>
      </c>
      <c r="I2340" s="2">
        <f>Electricity!J2365</f>
        <v>0</v>
      </c>
    </row>
    <row r="2341" spans="2:9" x14ac:dyDescent="0.35">
      <c r="B2341" s="458" t="str">
        <f t="shared" si="37"/>
        <v>04/07/2019 11:00:00 PM</v>
      </c>
      <c r="C2341" s="458">
        <v>43562</v>
      </c>
      <c r="D2341" s="459">
        <v>0.95833333333333337</v>
      </c>
      <c r="E2341" s="2">
        <f>Electricity!F2366</f>
        <v>0</v>
      </c>
      <c r="F2341" s="2">
        <f>Electricity!G2366</f>
        <v>0</v>
      </c>
      <c r="G2341" s="2">
        <f>Electricity!H2366</f>
        <v>0</v>
      </c>
      <c r="H2341" s="2">
        <f>Electricity!I2366</f>
        <v>0</v>
      </c>
      <c r="I2341" s="2">
        <f>Electricity!J2366</f>
        <v>0</v>
      </c>
    </row>
    <row r="2342" spans="2:9" x14ac:dyDescent="0.35">
      <c r="B2342" s="458" t="str">
        <f t="shared" si="37"/>
        <v>04/08/2019 12:00:00 AM</v>
      </c>
      <c r="C2342" s="458">
        <v>43563</v>
      </c>
      <c r="D2342" s="459">
        <v>3.1225022567582528E-17</v>
      </c>
      <c r="E2342" s="2">
        <f>Electricity!F2367</f>
        <v>0</v>
      </c>
      <c r="F2342" s="2">
        <f>Electricity!G2367</f>
        <v>0</v>
      </c>
      <c r="G2342" s="2">
        <f>Electricity!H2367</f>
        <v>0</v>
      </c>
      <c r="H2342" s="2">
        <f>Electricity!I2367</f>
        <v>0</v>
      </c>
      <c r="I2342" s="2">
        <f>Electricity!J2367</f>
        <v>0</v>
      </c>
    </row>
    <row r="2343" spans="2:9" x14ac:dyDescent="0.35">
      <c r="B2343" s="458" t="str">
        <f t="shared" si="37"/>
        <v>04/08/2019 01:00:00 AM</v>
      </c>
      <c r="C2343" s="458">
        <v>43563</v>
      </c>
      <c r="D2343" s="459">
        <v>4.1666666666666699E-2</v>
      </c>
      <c r="E2343" s="2">
        <f>Electricity!F2368</f>
        <v>0</v>
      </c>
      <c r="F2343" s="2">
        <f>Electricity!G2368</f>
        <v>0</v>
      </c>
      <c r="G2343" s="2">
        <f>Electricity!H2368</f>
        <v>0</v>
      </c>
      <c r="H2343" s="2">
        <f>Electricity!I2368</f>
        <v>0</v>
      </c>
      <c r="I2343" s="2">
        <f>Electricity!J2368</f>
        <v>0</v>
      </c>
    </row>
    <row r="2344" spans="2:9" x14ac:dyDescent="0.35">
      <c r="B2344" s="458" t="str">
        <f t="shared" si="37"/>
        <v>04/08/2019 02:00:00 AM</v>
      </c>
      <c r="C2344" s="458">
        <v>43563</v>
      </c>
      <c r="D2344" s="459">
        <v>8.333333333333337E-2</v>
      </c>
      <c r="E2344" s="2">
        <f>Electricity!F2369</f>
        <v>0</v>
      </c>
      <c r="F2344" s="2">
        <f>Electricity!G2369</f>
        <v>0</v>
      </c>
      <c r="G2344" s="2">
        <f>Electricity!H2369</f>
        <v>0</v>
      </c>
      <c r="H2344" s="2">
        <f>Electricity!I2369</f>
        <v>0</v>
      </c>
      <c r="I2344" s="2">
        <f>Electricity!J2369</f>
        <v>0</v>
      </c>
    </row>
    <row r="2345" spans="2:9" x14ac:dyDescent="0.35">
      <c r="B2345" s="458" t="str">
        <f t="shared" si="37"/>
        <v>04/08/2019 03:00:00 AM</v>
      </c>
      <c r="C2345" s="458">
        <v>43563</v>
      </c>
      <c r="D2345" s="459">
        <v>0.12500000000000006</v>
      </c>
      <c r="E2345" s="2">
        <f>Electricity!F2370</f>
        <v>0</v>
      </c>
      <c r="F2345" s="2">
        <f>Electricity!G2370</f>
        <v>0</v>
      </c>
      <c r="G2345" s="2">
        <f>Electricity!H2370</f>
        <v>0</v>
      </c>
      <c r="H2345" s="2">
        <f>Electricity!I2370</f>
        <v>0</v>
      </c>
      <c r="I2345" s="2">
        <f>Electricity!J2370</f>
        <v>0</v>
      </c>
    </row>
    <row r="2346" spans="2:9" x14ac:dyDescent="0.35">
      <c r="B2346" s="458" t="str">
        <f t="shared" si="37"/>
        <v>04/08/2019 04:00:00 AM</v>
      </c>
      <c r="C2346" s="458">
        <v>43563</v>
      </c>
      <c r="D2346" s="459">
        <v>0.16666666666666669</v>
      </c>
      <c r="E2346" s="2">
        <f>Electricity!F2371</f>
        <v>0</v>
      </c>
      <c r="F2346" s="2">
        <f>Electricity!G2371</f>
        <v>0</v>
      </c>
      <c r="G2346" s="2">
        <f>Electricity!H2371</f>
        <v>0</v>
      </c>
      <c r="H2346" s="2">
        <f>Electricity!I2371</f>
        <v>0</v>
      </c>
      <c r="I2346" s="2">
        <f>Electricity!J2371</f>
        <v>0</v>
      </c>
    </row>
    <row r="2347" spans="2:9" x14ac:dyDescent="0.35">
      <c r="B2347" s="458" t="str">
        <f t="shared" si="37"/>
        <v>04/08/2019 05:00:00 AM</v>
      </c>
      <c r="C2347" s="458">
        <v>43563</v>
      </c>
      <c r="D2347" s="459">
        <v>0.20833333333333337</v>
      </c>
      <c r="E2347" s="2">
        <f>Electricity!F2372</f>
        <v>0</v>
      </c>
      <c r="F2347" s="2">
        <f>Electricity!G2372</f>
        <v>0</v>
      </c>
      <c r="G2347" s="2">
        <f>Electricity!H2372</f>
        <v>0</v>
      </c>
      <c r="H2347" s="2">
        <f>Electricity!I2372</f>
        <v>0</v>
      </c>
      <c r="I2347" s="2">
        <f>Electricity!J2372</f>
        <v>0</v>
      </c>
    </row>
    <row r="2348" spans="2:9" x14ac:dyDescent="0.35">
      <c r="B2348" s="458" t="str">
        <f t="shared" si="37"/>
        <v>04/08/2019 06:00:00 AM</v>
      </c>
      <c r="C2348" s="458">
        <v>43563</v>
      </c>
      <c r="D2348" s="459">
        <v>0.25</v>
      </c>
      <c r="E2348" s="2">
        <f>Electricity!F2373</f>
        <v>0</v>
      </c>
      <c r="F2348" s="2">
        <f>Electricity!G2373</f>
        <v>0</v>
      </c>
      <c r="G2348" s="2">
        <f>Electricity!H2373</f>
        <v>0</v>
      </c>
      <c r="H2348" s="2">
        <f>Electricity!I2373</f>
        <v>0</v>
      </c>
      <c r="I2348" s="2">
        <f>Electricity!J2373</f>
        <v>0</v>
      </c>
    </row>
    <row r="2349" spans="2:9" x14ac:dyDescent="0.35">
      <c r="B2349" s="458" t="str">
        <f t="shared" si="37"/>
        <v>04/08/2019 07:00:00 AM</v>
      </c>
      <c r="C2349" s="458">
        <v>43563</v>
      </c>
      <c r="D2349" s="459">
        <v>0.29166666666666669</v>
      </c>
      <c r="E2349" s="2">
        <f>Electricity!F2374</f>
        <v>0</v>
      </c>
      <c r="F2349" s="2">
        <f>Electricity!G2374</f>
        <v>0</v>
      </c>
      <c r="G2349" s="2">
        <f>Electricity!H2374</f>
        <v>0</v>
      </c>
      <c r="H2349" s="2">
        <f>Electricity!I2374</f>
        <v>0</v>
      </c>
      <c r="I2349" s="2">
        <f>Electricity!J2374</f>
        <v>0</v>
      </c>
    </row>
    <row r="2350" spans="2:9" x14ac:dyDescent="0.35">
      <c r="B2350" s="458" t="str">
        <f t="shared" si="37"/>
        <v>04/08/2019 08:00:00 AM</v>
      </c>
      <c r="C2350" s="458">
        <v>43563</v>
      </c>
      <c r="D2350" s="459">
        <v>0.33333333333333337</v>
      </c>
      <c r="E2350" s="2">
        <f>Electricity!F2375</f>
        <v>0</v>
      </c>
      <c r="F2350" s="2">
        <f>Electricity!G2375</f>
        <v>0</v>
      </c>
      <c r="G2350" s="2">
        <f>Electricity!H2375</f>
        <v>0</v>
      </c>
      <c r="H2350" s="2">
        <f>Electricity!I2375</f>
        <v>0</v>
      </c>
      <c r="I2350" s="2">
        <f>Electricity!J2375</f>
        <v>0</v>
      </c>
    </row>
    <row r="2351" spans="2:9" x14ac:dyDescent="0.35">
      <c r="B2351" s="458" t="str">
        <f t="shared" si="37"/>
        <v>04/08/2019 09:00:00 AM</v>
      </c>
      <c r="C2351" s="458">
        <v>43563</v>
      </c>
      <c r="D2351" s="459">
        <v>0.375</v>
      </c>
      <c r="E2351" s="2">
        <f>Electricity!F2376</f>
        <v>0</v>
      </c>
      <c r="F2351" s="2">
        <f>Electricity!G2376</f>
        <v>0</v>
      </c>
      <c r="G2351" s="2">
        <f>Electricity!H2376</f>
        <v>0</v>
      </c>
      <c r="H2351" s="2">
        <f>Electricity!I2376</f>
        <v>0</v>
      </c>
      <c r="I2351" s="2">
        <f>Electricity!J2376</f>
        <v>0</v>
      </c>
    </row>
    <row r="2352" spans="2:9" x14ac:dyDescent="0.35">
      <c r="B2352" s="458" t="str">
        <f t="shared" si="37"/>
        <v>04/08/2019 10:00:00 AM</v>
      </c>
      <c r="C2352" s="458">
        <v>43563</v>
      </c>
      <c r="D2352" s="459">
        <v>0.41666666666666669</v>
      </c>
      <c r="E2352" s="2">
        <f>Electricity!F2377</f>
        <v>0</v>
      </c>
      <c r="F2352" s="2">
        <f>Electricity!G2377</f>
        <v>0</v>
      </c>
      <c r="G2352" s="2">
        <f>Electricity!H2377</f>
        <v>0</v>
      </c>
      <c r="H2352" s="2">
        <f>Electricity!I2377</f>
        <v>0</v>
      </c>
      <c r="I2352" s="2">
        <f>Electricity!J2377</f>
        <v>0</v>
      </c>
    </row>
    <row r="2353" spans="2:9" x14ac:dyDescent="0.35">
      <c r="B2353" s="458" t="str">
        <f t="shared" si="37"/>
        <v>04/08/2019 11:00:00 AM</v>
      </c>
      <c r="C2353" s="458">
        <v>43563</v>
      </c>
      <c r="D2353" s="459">
        <v>0.45833333333333337</v>
      </c>
      <c r="E2353" s="2">
        <f>Electricity!F2378</f>
        <v>0</v>
      </c>
      <c r="F2353" s="2">
        <f>Electricity!G2378</f>
        <v>0</v>
      </c>
      <c r="G2353" s="2">
        <f>Electricity!H2378</f>
        <v>0</v>
      </c>
      <c r="H2353" s="2">
        <f>Electricity!I2378</f>
        <v>0</v>
      </c>
      <c r="I2353" s="2">
        <f>Electricity!J2378</f>
        <v>0</v>
      </c>
    </row>
    <row r="2354" spans="2:9" x14ac:dyDescent="0.35">
      <c r="B2354" s="458" t="str">
        <f t="shared" si="37"/>
        <v>04/08/2019 12:00:00 PM</v>
      </c>
      <c r="C2354" s="458">
        <v>43563</v>
      </c>
      <c r="D2354" s="459">
        <v>0.50000000000000011</v>
      </c>
      <c r="E2354" s="2">
        <f>Electricity!F2379</f>
        <v>0</v>
      </c>
      <c r="F2354" s="2">
        <f>Electricity!G2379</f>
        <v>0</v>
      </c>
      <c r="G2354" s="2">
        <f>Electricity!H2379</f>
        <v>0</v>
      </c>
      <c r="H2354" s="2">
        <f>Electricity!I2379</f>
        <v>0</v>
      </c>
      <c r="I2354" s="2">
        <f>Electricity!J2379</f>
        <v>0</v>
      </c>
    </row>
    <row r="2355" spans="2:9" x14ac:dyDescent="0.35">
      <c r="B2355" s="458" t="str">
        <f t="shared" si="37"/>
        <v>04/08/2019 01:00:00 PM</v>
      </c>
      <c r="C2355" s="458">
        <v>43563</v>
      </c>
      <c r="D2355" s="459">
        <v>0.54166666666666674</v>
      </c>
      <c r="E2355" s="2">
        <f>Electricity!F2380</f>
        <v>0</v>
      </c>
      <c r="F2355" s="2">
        <f>Electricity!G2380</f>
        <v>0</v>
      </c>
      <c r="G2355" s="2">
        <f>Electricity!H2380</f>
        <v>0</v>
      </c>
      <c r="H2355" s="2">
        <f>Electricity!I2380</f>
        <v>0</v>
      </c>
      <c r="I2355" s="2">
        <f>Electricity!J2380</f>
        <v>0</v>
      </c>
    </row>
    <row r="2356" spans="2:9" x14ac:dyDescent="0.35">
      <c r="B2356" s="458" t="str">
        <f t="shared" si="37"/>
        <v>04/08/2019 02:00:00 PM</v>
      </c>
      <c r="C2356" s="458">
        <v>43563</v>
      </c>
      <c r="D2356" s="459">
        <v>0.58333333333333337</v>
      </c>
      <c r="E2356" s="2">
        <f>Electricity!F2381</f>
        <v>0</v>
      </c>
      <c r="F2356" s="2">
        <f>Electricity!G2381</f>
        <v>0</v>
      </c>
      <c r="G2356" s="2">
        <f>Electricity!H2381</f>
        <v>0</v>
      </c>
      <c r="H2356" s="2">
        <f>Electricity!I2381</f>
        <v>0</v>
      </c>
      <c r="I2356" s="2">
        <f>Electricity!J2381</f>
        <v>0</v>
      </c>
    </row>
    <row r="2357" spans="2:9" x14ac:dyDescent="0.35">
      <c r="B2357" s="458" t="str">
        <f t="shared" si="37"/>
        <v>04/08/2019 03:00:00 PM</v>
      </c>
      <c r="C2357" s="458">
        <v>43563</v>
      </c>
      <c r="D2357" s="459">
        <v>0.62500000000000011</v>
      </c>
      <c r="E2357" s="2">
        <f>Electricity!F2382</f>
        <v>0</v>
      </c>
      <c r="F2357" s="2">
        <f>Electricity!G2382</f>
        <v>0</v>
      </c>
      <c r="G2357" s="2">
        <f>Electricity!H2382</f>
        <v>0</v>
      </c>
      <c r="H2357" s="2">
        <f>Electricity!I2382</f>
        <v>0</v>
      </c>
      <c r="I2357" s="2">
        <f>Electricity!J2382</f>
        <v>0</v>
      </c>
    </row>
    <row r="2358" spans="2:9" x14ac:dyDescent="0.35">
      <c r="B2358" s="458" t="str">
        <f t="shared" si="37"/>
        <v>04/08/2019 04:00:00 PM</v>
      </c>
      <c r="C2358" s="458">
        <v>43563</v>
      </c>
      <c r="D2358" s="459">
        <v>0.66666666666666674</v>
      </c>
      <c r="E2358" s="2">
        <f>Electricity!F2383</f>
        <v>0</v>
      </c>
      <c r="F2358" s="2">
        <f>Electricity!G2383</f>
        <v>0</v>
      </c>
      <c r="G2358" s="2">
        <f>Electricity!H2383</f>
        <v>0</v>
      </c>
      <c r="H2358" s="2">
        <f>Electricity!I2383</f>
        <v>0</v>
      </c>
      <c r="I2358" s="2">
        <f>Electricity!J2383</f>
        <v>0</v>
      </c>
    </row>
    <row r="2359" spans="2:9" x14ac:dyDescent="0.35">
      <c r="B2359" s="458" t="str">
        <f t="shared" si="37"/>
        <v>04/08/2019 05:00:00 PM</v>
      </c>
      <c r="C2359" s="458">
        <v>43563</v>
      </c>
      <c r="D2359" s="459">
        <v>0.70833333333333337</v>
      </c>
      <c r="E2359" s="2">
        <f>Electricity!F2384</f>
        <v>0</v>
      </c>
      <c r="F2359" s="2">
        <f>Electricity!G2384</f>
        <v>0</v>
      </c>
      <c r="G2359" s="2">
        <f>Electricity!H2384</f>
        <v>0</v>
      </c>
      <c r="H2359" s="2">
        <f>Electricity!I2384</f>
        <v>0</v>
      </c>
      <c r="I2359" s="2">
        <f>Electricity!J2384</f>
        <v>0</v>
      </c>
    </row>
    <row r="2360" spans="2:9" x14ac:dyDescent="0.35">
      <c r="B2360" s="458" t="str">
        <f t="shared" si="37"/>
        <v>04/08/2019 06:00:00 PM</v>
      </c>
      <c r="C2360" s="458">
        <v>43563</v>
      </c>
      <c r="D2360" s="459">
        <v>0.75000000000000011</v>
      </c>
      <c r="E2360" s="2">
        <f>Electricity!F2385</f>
        <v>0</v>
      </c>
      <c r="F2360" s="2">
        <f>Electricity!G2385</f>
        <v>0</v>
      </c>
      <c r="G2360" s="2">
        <f>Electricity!H2385</f>
        <v>0</v>
      </c>
      <c r="H2360" s="2">
        <f>Electricity!I2385</f>
        <v>0</v>
      </c>
      <c r="I2360" s="2">
        <f>Electricity!J2385</f>
        <v>0</v>
      </c>
    </row>
    <row r="2361" spans="2:9" x14ac:dyDescent="0.35">
      <c r="B2361" s="458" t="str">
        <f t="shared" si="37"/>
        <v>04/08/2019 07:00:00 PM</v>
      </c>
      <c r="C2361" s="458">
        <v>43563</v>
      </c>
      <c r="D2361" s="459">
        <v>0.79166666666666674</v>
      </c>
      <c r="E2361" s="2">
        <f>Electricity!F2386</f>
        <v>0</v>
      </c>
      <c r="F2361" s="2">
        <f>Electricity!G2386</f>
        <v>0</v>
      </c>
      <c r="G2361" s="2">
        <f>Electricity!H2386</f>
        <v>0</v>
      </c>
      <c r="H2361" s="2">
        <f>Electricity!I2386</f>
        <v>0</v>
      </c>
      <c r="I2361" s="2">
        <f>Electricity!J2386</f>
        <v>0</v>
      </c>
    </row>
    <row r="2362" spans="2:9" x14ac:dyDescent="0.35">
      <c r="B2362" s="458" t="str">
        <f t="shared" si="37"/>
        <v>04/08/2019 08:00:00 PM</v>
      </c>
      <c r="C2362" s="458">
        <v>43563</v>
      </c>
      <c r="D2362" s="459">
        <v>0.83333333333333337</v>
      </c>
      <c r="E2362" s="2">
        <f>Electricity!F2387</f>
        <v>0</v>
      </c>
      <c r="F2362" s="2">
        <f>Electricity!G2387</f>
        <v>0</v>
      </c>
      <c r="G2362" s="2">
        <f>Electricity!H2387</f>
        <v>0</v>
      </c>
      <c r="H2362" s="2">
        <f>Electricity!I2387</f>
        <v>0</v>
      </c>
      <c r="I2362" s="2">
        <f>Electricity!J2387</f>
        <v>0</v>
      </c>
    </row>
    <row r="2363" spans="2:9" x14ac:dyDescent="0.35">
      <c r="B2363" s="458" t="str">
        <f t="shared" si="37"/>
        <v>04/08/2019 09:00:00 PM</v>
      </c>
      <c r="C2363" s="458">
        <v>43563</v>
      </c>
      <c r="D2363" s="459">
        <v>0.87500000000000011</v>
      </c>
      <c r="E2363" s="2">
        <f>Electricity!F2388</f>
        <v>0</v>
      </c>
      <c r="F2363" s="2">
        <f>Electricity!G2388</f>
        <v>0</v>
      </c>
      <c r="G2363" s="2">
        <f>Electricity!H2388</f>
        <v>0</v>
      </c>
      <c r="H2363" s="2">
        <f>Electricity!I2388</f>
        <v>0</v>
      </c>
      <c r="I2363" s="2">
        <f>Electricity!J2388</f>
        <v>0</v>
      </c>
    </row>
    <row r="2364" spans="2:9" x14ac:dyDescent="0.35">
      <c r="B2364" s="458" t="str">
        <f t="shared" si="37"/>
        <v>04/08/2019 10:00:00 PM</v>
      </c>
      <c r="C2364" s="458">
        <v>43563</v>
      </c>
      <c r="D2364" s="459">
        <v>0.91666666666666674</v>
      </c>
      <c r="E2364" s="2">
        <f>Electricity!F2389</f>
        <v>0</v>
      </c>
      <c r="F2364" s="2">
        <f>Electricity!G2389</f>
        <v>0</v>
      </c>
      <c r="G2364" s="2">
        <f>Electricity!H2389</f>
        <v>0</v>
      </c>
      <c r="H2364" s="2">
        <f>Electricity!I2389</f>
        <v>0</v>
      </c>
      <c r="I2364" s="2">
        <f>Electricity!J2389</f>
        <v>0</v>
      </c>
    </row>
    <row r="2365" spans="2:9" x14ac:dyDescent="0.35">
      <c r="B2365" s="458" t="str">
        <f t="shared" si="37"/>
        <v>04/08/2019 11:00:00 PM</v>
      </c>
      <c r="C2365" s="458">
        <v>43563</v>
      </c>
      <c r="D2365" s="459">
        <v>0.95833333333333337</v>
      </c>
      <c r="E2365" s="2">
        <f>Electricity!F2390</f>
        <v>0</v>
      </c>
      <c r="F2365" s="2">
        <f>Electricity!G2390</f>
        <v>0</v>
      </c>
      <c r="G2365" s="2">
        <f>Electricity!H2390</f>
        <v>0</v>
      </c>
      <c r="H2365" s="2">
        <f>Electricity!I2390</f>
        <v>0</v>
      </c>
      <c r="I2365" s="2">
        <f>Electricity!J2390</f>
        <v>0</v>
      </c>
    </row>
    <row r="2366" spans="2:9" x14ac:dyDescent="0.35">
      <c r="B2366" s="458" t="str">
        <f t="shared" si="37"/>
        <v>04/09/2019 12:00:00 AM</v>
      </c>
      <c r="C2366" s="458">
        <v>43564</v>
      </c>
      <c r="D2366" s="459">
        <v>3.1225022567582528E-17</v>
      </c>
      <c r="E2366" s="2">
        <f>Electricity!F2391</f>
        <v>0</v>
      </c>
      <c r="F2366" s="2">
        <f>Electricity!G2391</f>
        <v>0</v>
      </c>
      <c r="G2366" s="2">
        <f>Electricity!H2391</f>
        <v>0</v>
      </c>
      <c r="H2366" s="2">
        <f>Electricity!I2391</f>
        <v>0</v>
      </c>
      <c r="I2366" s="2">
        <f>Electricity!J2391</f>
        <v>0</v>
      </c>
    </row>
    <row r="2367" spans="2:9" x14ac:dyDescent="0.35">
      <c r="B2367" s="458" t="str">
        <f t="shared" si="37"/>
        <v>04/09/2019 01:00:00 AM</v>
      </c>
      <c r="C2367" s="458">
        <v>43564</v>
      </c>
      <c r="D2367" s="459">
        <v>4.1666666666666699E-2</v>
      </c>
      <c r="E2367" s="2">
        <f>Electricity!F2392</f>
        <v>0</v>
      </c>
      <c r="F2367" s="2">
        <f>Electricity!G2392</f>
        <v>0</v>
      </c>
      <c r="G2367" s="2">
        <f>Electricity!H2392</f>
        <v>0</v>
      </c>
      <c r="H2367" s="2">
        <f>Electricity!I2392</f>
        <v>0</v>
      </c>
      <c r="I2367" s="2">
        <f>Electricity!J2392</f>
        <v>0</v>
      </c>
    </row>
    <row r="2368" spans="2:9" x14ac:dyDescent="0.35">
      <c r="B2368" s="458" t="str">
        <f t="shared" si="37"/>
        <v>04/09/2019 02:00:00 AM</v>
      </c>
      <c r="C2368" s="458">
        <v>43564</v>
      </c>
      <c r="D2368" s="459">
        <v>8.333333333333337E-2</v>
      </c>
      <c r="E2368" s="2">
        <f>Electricity!F2393</f>
        <v>0</v>
      </c>
      <c r="F2368" s="2">
        <f>Electricity!G2393</f>
        <v>0</v>
      </c>
      <c r="G2368" s="2">
        <f>Electricity!H2393</f>
        <v>0</v>
      </c>
      <c r="H2368" s="2">
        <f>Electricity!I2393</f>
        <v>0</v>
      </c>
      <c r="I2368" s="2">
        <f>Electricity!J2393</f>
        <v>0</v>
      </c>
    </row>
    <row r="2369" spans="2:9" x14ac:dyDescent="0.35">
      <c r="B2369" s="458" t="str">
        <f t="shared" si="37"/>
        <v>04/09/2019 03:00:00 AM</v>
      </c>
      <c r="C2369" s="458">
        <v>43564</v>
      </c>
      <c r="D2369" s="459">
        <v>0.12500000000000006</v>
      </c>
      <c r="E2369" s="2">
        <f>Electricity!F2394</f>
        <v>0</v>
      </c>
      <c r="F2369" s="2">
        <f>Electricity!G2394</f>
        <v>0</v>
      </c>
      <c r="G2369" s="2">
        <f>Electricity!H2394</f>
        <v>0</v>
      </c>
      <c r="H2369" s="2">
        <f>Electricity!I2394</f>
        <v>0</v>
      </c>
      <c r="I2369" s="2">
        <f>Electricity!J2394</f>
        <v>0</v>
      </c>
    </row>
    <row r="2370" spans="2:9" x14ac:dyDescent="0.35">
      <c r="B2370" s="458" t="str">
        <f t="shared" si="37"/>
        <v>04/09/2019 04:00:00 AM</v>
      </c>
      <c r="C2370" s="458">
        <v>43564</v>
      </c>
      <c r="D2370" s="459">
        <v>0.16666666666666669</v>
      </c>
      <c r="E2370" s="2">
        <f>Electricity!F2395</f>
        <v>0</v>
      </c>
      <c r="F2370" s="2">
        <f>Electricity!G2395</f>
        <v>0</v>
      </c>
      <c r="G2370" s="2">
        <f>Electricity!H2395</f>
        <v>0</v>
      </c>
      <c r="H2370" s="2">
        <f>Electricity!I2395</f>
        <v>0</v>
      </c>
      <c r="I2370" s="2">
        <f>Electricity!J2395</f>
        <v>0</v>
      </c>
    </row>
    <row r="2371" spans="2:9" x14ac:dyDescent="0.35">
      <c r="B2371" s="458" t="str">
        <f t="shared" si="37"/>
        <v>04/09/2019 05:00:00 AM</v>
      </c>
      <c r="C2371" s="458">
        <v>43564</v>
      </c>
      <c r="D2371" s="459">
        <v>0.20833333333333337</v>
      </c>
      <c r="E2371" s="2">
        <f>Electricity!F2396</f>
        <v>0</v>
      </c>
      <c r="F2371" s="2">
        <f>Electricity!G2396</f>
        <v>0</v>
      </c>
      <c r="G2371" s="2">
        <f>Electricity!H2396</f>
        <v>0</v>
      </c>
      <c r="H2371" s="2">
        <f>Electricity!I2396</f>
        <v>0</v>
      </c>
      <c r="I2371" s="2">
        <f>Electricity!J2396</f>
        <v>0</v>
      </c>
    </row>
    <row r="2372" spans="2:9" x14ac:dyDescent="0.35">
      <c r="B2372" s="458" t="str">
        <f t="shared" si="37"/>
        <v>04/09/2019 06:00:00 AM</v>
      </c>
      <c r="C2372" s="458">
        <v>43564</v>
      </c>
      <c r="D2372" s="459">
        <v>0.25</v>
      </c>
      <c r="E2372" s="2">
        <f>Electricity!F2397</f>
        <v>0</v>
      </c>
      <c r="F2372" s="2">
        <f>Electricity!G2397</f>
        <v>0</v>
      </c>
      <c r="G2372" s="2">
        <f>Electricity!H2397</f>
        <v>0</v>
      </c>
      <c r="H2372" s="2">
        <f>Electricity!I2397</f>
        <v>0</v>
      </c>
      <c r="I2372" s="2">
        <f>Electricity!J2397</f>
        <v>0</v>
      </c>
    </row>
    <row r="2373" spans="2:9" x14ac:dyDescent="0.35">
      <c r="B2373" s="458" t="str">
        <f t="shared" si="37"/>
        <v>04/09/2019 07:00:00 AM</v>
      </c>
      <c r="C2373" s="458">
        <v>43564</v>
      </c>
      <c r="D2373" s="459">
        <v>0.29166666666666669</v>
      </c>
      <c r="E2373" s="2">
        <f>Electricity!F2398</f>
        <v>0</v>
      </c>
      <c r="F2373" s="2">
        <f>Electricity!G2398</f>
        <v>0</v>
      </c>
      <c r="G2373" s="2">
        <f>Electricity!H2398</f>
        <v>0</v>
      </c>
      <c r="H2373" s="2">
        <f>Electricity!I2398</f>
        <v>0</v>
      </c>
      <c r="I2373" s="2">
        <f>Electricity!J2398</f>
        <v>0</v>
      </c>
    </row>
    <row r="2374" spans="2:9" x14ac:dyDescent="0.35">
      <c r="B2374" s="458" t="str">
        <f t="shared" si="37"/>
        <v>04/09/2019 08:00:00 AM</v>
      </c>
      <c r="C2374" s="458">
        <v>43564</v>
      </c>
      <c r="D2374" s="459">
        <v>0.33333333333333337</v>
      </c>
      <c r="E2374" s="2">
        <f>Electricity!F2399</f>
        <v>0</v>
      </c>
      <c r="F2374" s="2">
        <f>Electricity!G2399</f>
        <v>0</v>
      </c>
      <c r="G2374" s="2">
        <f>Electricity!H2399</f>
        <v>0</v>
      </c>
      <c r="H2374" s="2">
        <f>Electricity!I2399</f>
        <v>0</v>
      </c>
      <c r="I2374" s="2">
        <f>Electricity!J2399</f>
        <v>0</v>
      </c>
    </row>
    <row r="2375" spans="2:9" x14ac:dyDescent="0.35">
      <c r="B2375" s="458" t="str">
        <f t="shared" si="37"/>
        <v>04/09/2019 09:00:00 AM</v>
      </c>
      <c r="C2375" s="458">
        <v>43564</v>
      </c>
      <c r="D2375" s="459">
        <v>0.375</v>
      </c>
      <c r="E2375" s="2">
        <f>Electricity!F2400</f>
        <v>0</v>
      </c>
      <c r="F2375" s="2">
        <f>Electricity!G2400</f>
        <v>0</v>
      </c>
      <c r="G2375" s="2">
        <f>Electricity!H2400</f>
        <v>0</v>
      </c>
      <c r="H2375" s="2">
        <f>Electricity!I2400</f>
        <v>0</v>
      </c>
      <c r="I2375" s="2">
        <f>Electricity!J2400</f>
        <v>0</v>
      </c>
    </row>
    <row r="2376" spans="2:9" x14ac:dyDescent="0.35">
      <c r="B2376" s="458" t="str">
        <f t="shared" si="37"/>
        <v>04/09/2019 10:00:00 AM</v>
      </c>
      <c r="C2376" s="458">
        <v>43564</v>
      </c>
      <c r="D2376" s="459">
        <v>0.41666666666666669</v>
      </c>
      <c r="E2376" s="2">
        <f>Electricity!F2401</f>
        <v>0</v>
      </c>
      <c r="F2376" s="2">
        <f>Electricity!G2401</f>
        <v>0</v>
      </c>
      <c r="G2376" s="2">
        <f>Electricity!H2401</f>
        <v>0</v>
      </c>
      <c r="H2376" s="2">
        <f>Electricity!I2401</f>
        <v>0</v>
      </c>
      <c r="I2376" s="2">
        <f>Electricity!J2401</f>
        <v>0</v>
      </c>
    </row>
    <row r="2377" spans="2:9" x14ac:dyDescent="0.35">
      <c r="B2377" s="458" t="str">
        <f t="shared" si="37"/>
        <v>04/09/2019 11:00:00 AM</v>
      </c>
      <c r="C2377" s="458">
        <v>43564</v>
      </c>
      <c r="D2377" s="459">
        <v>0.45833333333333337</v>
      </c>
      <c r="E2377" s="2">
        <f>Electricity!F2402</f>
        <v>0</v>
      </c>
      <c r="F2377" s="2">
        <f>Electricity!G2402</f>
        <v>0</v>
      </c>
      <c r="G2377" s="2">
        <f>Electricity!H2402</f>
        <v>0</v>
      </c>
      <c r="H2377" s="2">
        <f>Electricity!I2402</f>
        <v>0</v>
      </c>
      <c r="I2377" s="2">
        <f>Electricity!J2402</f>
        <v>0</v>
      </c>
    </row>
    <row r="2378" spans="2:9" x14ac:dyDescent="0.35">
      <c r="B2378" s="458" t="str">
        <f t="shared" si="37"/>
        <v>04/09/2019 12:00:00 PM</v>
      </c>
      <c r="C2378" s="458">
        <v>43564</v>
      </c>
      <c r="D2378" s="459">
        <v>0.50000000000000011</v>
      </c>
      <c r="E2378" s="2">
        <f>Electricity!F2403</f>
        <v>0</v>
      </c>
      <c r="F2378" s="2">
        <f>Electricity!G2403</f>
        <v>0</v>
      </c>
      <c r="G2378" s="2">
        <f>Electricity!H2403</f>
        <v>0</v>
      </c>
      <c r="H2378" s="2">
        <f>Electricity!I2403</f>
        <v>0</v>
      </c>
      <c r="I2378" s="2">
        <f>Electricity!J2403</f>
        <v>0</v>
      </c>
    </row>
    <row r="2379" spans="2:9" x14ac:dyDescent="0.35">
      <c r="B2379" s="458" t="str">
        <f t="shared" si="37"/>
        <v>04/09/2019 01:00:00 PM</v>
      </c>
      <c r="C2379" s="458">
        <v>43564</v>
      </c>
      <c r="D2379" s="459">
        <v>0.54166666666666674</v>
      </c>
      <c r="E2379" s="2">
        <f>Electricity!F2404</f>
        <v>0</v>
      </c>
      <c r="F2379" s="2">
        <f>Electricity!G2404</f>
        <v>0</v>
      </c>
      <c r="G2379" s="2">
        <f>Electricity!H2404</f>
        <v>0</v>
      </c>
      <c r="H2379" s="2">
        <f>Electricity!I2404</f>
        <v>0</v>
      </c>
      <c r="I2379" s="2">
        <f>Electricity!J2404</f>
        <v>0</v>
      </c>
    </row>
    <row r="2380" spans="2:9" x14ac:dyDescent="0.35">
      <c r="B2380" s="458" t="str">
        <f t="shared" si="37"/>
        <v>04/09/2019 02:00:00 PM</v>
      </c>
      <c r="C2380" s="458">
        <v>43564</v>
      </c>
      <c r="D2380" s="459">
        <v>0.58333333333333337</v>
      </c>
      <c r="E2380" s="2">
        <f>Electricity!F2405</f>
        <v>0</v>
      </c>
      <c r="F2380" s="2">
        <f>Electricity!G2405</f>
        <v>0</v>
      </c>
      <c r="G2380" s="2">
        <f>Electricity!H2405</f>
        <v>0</v>
      </c>
      <c r="H2380" s="2">
        <f>Electricity!I2405</f>
        <v>0</v>
      </c>
      <c r="I2380" s="2">
        <f>Electricity!J2405</f>
        <v>0</v>
      </c>
    </row>
    <row r="2381" spans="2:9" x14ac:dyDescent="0.35">
      <c r="B2381" s="458" t="str">
        <f t="shared" si="37"/>
        <v>04/09/2019 03:00:00 PM</v>
      </c>
      <c r="C2381" s="458">
        <v>43564</v>
      </c>
      <c r="D2381" s="459">
        <v>0.62500000000000011</v>
      </c>
      <c r="E2381" s="2">
        <f>Electricity!F2406</f>
        <v>0</v>
      </c>
      <c r="F2381" s="2">
        <f>Electricity!G2406</f>
        <v>0</v>
      </c>
      <c r="G2381" s="2">
        <f>Electricity!H2406</f>
        <v>0</v>
      </c>
      <c r="H2381" s="2">
        <f>Electricity!I2406</f>
        <v>0</v>
      </c>
      <c r="I2381" s="2">
        <f>Electricity!J2406</f>
        <v>0</v>
      </c>
    </row>
    <row r="2382" spans="2:9" x14ac:dyDescent="0.35">
      <c r="B2382" s="458" t="str">
        <f t="shared" si="37"/>
        <v>04/09/2019 04:00:00 PM</v>
      </c>
      <c r="C2382" s="458">
        <v>43564</v>
      </c>
      <c r="D2382" s="459">
        <v>0.66666666666666674</v>
      </c>
      <c r="E2382" s="2">
        <f>Electricity!F2407</f>
        <v>0</v>
      </c>
      <c r="F2382" s="2">
        <f>Electricity!G2407</f>
        <v>0</v>
      </c>
      <c r="G2382" s="2">
        <f>Electricity!H2407</f>
        <v>0</v>
      </c>
      <c r="H2382" s="2">
        <f>Electricity!I2407</f>
        <v>0</v>
      </c>
      <c r="I2382" s="2">
        <f>Electricity!J2407</f>
        <v>0</v>
      </c>
    </row>
    <row r="2383" spans="2:9" x14ac:dyDescent="0.35">
      <c r="B2383" s="458" t="str">
        <f t="shared" ref="B2383:B2446" si="38">CONCATENATE(TEXT(C2383,"mm/dd/yyyy")," ",TEXT(D2383,"hh:mm:ss AM/PM"))</f>
        <v>04/09/2019 05:00:00 PM</v>
      </c>
      <c r="C2383" s="458">
        <v>43564</v>
      </c>
      <c r="D2383" s="459">
        <v>0.70833333333333337</v>
      </c>
      <c r="E2383" s="2">
        <f>Electricity!F2408</f>
        <v>0</v>
      </c>
      <c r="F2383" s="2">
        <f>Electricity!G2408</f>
        <v>0</v>
      </c>
      <c r="G2383" s="2">
        <f>Electricity!H2408</f>
        <v>0</v>
      </c>
      <c r="H2383" s="2">
        <f>Electricity!I2408</f>
        <v>0</v>
      </c>
      <c r="I2383" s="2">
        <f>Electricity!J2408</f>
        <v>0</v>
      </c>
    </row>
    <row r="2384" spans="2:9" x14ac:dyDescent="0.35">
      <c r="B2384" s="458" t="str">
        <f t="shared" si="38"/>
        <v>04/09/2019 06:00:00 PM</v>
      </c>
      <c r="C2384" s="458">
        <v>43564</v>
      </c>
      <c r="D2384" s="459">
        <v>0.75000000000000011</v>
      </c>
      <c r="E2384" s="2">
        <f>Electricity!F2409</f>
        <v>0</v>
      </c>
      <c r="F2384" s="2">
        <f>Electricity!G2409</f>
        <v>0</v>
      </c>
      <c r="G2384" s="2">
        <f>Electricity!H2409</f>
        <v>0</v>
      </c>
      <c r="H2384" s="2">
        <f>Electricity!I2409</f>
        <v>0</v>
      </c>
      <c r="I2384" s="2">
        <f>Electricity!J2409</f>
        <v>0</v>
      </c>
    </row>
    <row r="2385" spans="2:9" x14ac:dyDescent="0.35">
      <c r="B2385" s="458" t="str">
        <f t="shared" si="38"/>
        <v>04/09/2019 07:00:00 PM</v>
      </c>
      <c r="C2385" s="458">
        <v>43564</v>
      </c>
      <c r="D2385" s="459">
        <v>0.79166666666666674</v>
      </c>
      <c r="E2385" s="2">
        <f>Electricity!F2410</f>
        <v>0</v>
      </c>
      <c r="F2385" s="2">
        <f>Electricity!G2410</f>
        <v>0</v>
      </c>
      <c r="G2385" s="2">
        <f>Electricity!H2410</f>
        <v>0</v>
      </c>
      <c r="H2385" s="2">
        <f>Electricity!I2410</f>
        <v>0</v>
      </c>
      <c r="I2385" s="2">
        <f>Electricity!J2410</f>
        <v>0</v>
      </c>
    </row>
    <row r="2386" spans="2:9" x14ac:dyDescent="0.35">
      <c r="B2386" s="458" t="str">
        <f t="shared" si="38"/>
        <v>04/09/2019 08:00:00 PM</v>
      </c>
      <c r="C2386" s="458">
        <v>43564</v>
      </c>
      <c r="D2386" s="459">
        <v>0.83333333333333337</v>
      </c>
      <c r="E2386" s="2">
        <f>Electricity!F2411</f>
        <v>0</v>
      </c>
      <c r="F2386" s="2">
        <f>Electricity!G2411</f>
        <v>0</v>
      </c>
      <c r="G2386" s="2">
        <f>Electricity!H2411</f>
        <v>0</v>
      </c>
      <c r="H2386" s="2">
        <f>Electricity!I2411</f>
        <v>0</v>
      </c>
      <c r="I2386" s="2">
        <f>Electricity!J2411</f>
        <v>0</v>
      </c>
    </row>
    <row r="2387" spans="2:9" x14ac:dyDescent="0.35">
      <c r="B2387" s="458" t="str">
        <f t="shared" si="38"/>
        <v>04/09/2019 09:00:00 PM</v>
      </c>
      <c r="C2387" s="458">
        <v>43564</v>
      </c>
      <c r="D2387" s="459">
        <v>0.87500000000000011</v>
      </c>
      <c r="E2387" s="2">
        <f>Electricity!F2412</f>
        <v>0</v>
      </c>
      <c r="F2387" s="2">
        <f>Electricity!G2412</f>
        <v>0</v>
      </c>
      <c r="G2387" s="2">
        <f>Electricity!H2412</f>
        <v>0</v>
      </c>
      <c r="H2387" s="2">
        <f>Electricity!I2412</f>
        <v>0</v>
      </c>
      <c r="I2387" s="2">
        <f>Electricity!J2412</f>
        <v>0</v>
      </c>
    </row>
    <row r="2388" spans="2:9" x14ac:dyDescent="0.35">
      <c r="B2388" s="458" t="str">
        <f t="shared" si="38"/>
        <v>04/09/2019 10:00:00 PM</v>
      </c>
      <c r="C2388" s="458">
        <v>43564</v>
      </c>
      <c r="D2388" s="459">
        <v>0.91666666666666674</v>
      </c>
      <c r="E2388" s="2">
        <f>Electricity!F2413</f>
        <v>0</v>
      </c>
      <c r="F2388" s="2">
        <f>Electricity!G2413</f>
        <v>0</v>
      </c>
      <c r="G2388" s="2">
        <f>Electricity!H2413</f>
        <v>0</v>
      </c>
      <c r="H2388" s="2">
        <f>Electricity!I2413</f>
        <v>0</v>
      </c>
      <c r="I2388" s="2">
        <f>Electricity!J2413</f>
        <v>0</v>
      </c>
    </row>
    <row r="2389" spans="2:9" x14ac:dyDescent="0.35">
      <c r="B2389" s="458" t="str">
        <f t="shared" si="38"/>
        <v>04/09/2019 11:00:00 PM</v>
      </c>
      <c r="C2389" s="458">
        <v>43564</v>
      </c>
      <c r="D2389" s="459">
        <v>0.95833333333333337</v>
      </c>
      <c r="E2389" s="2">
        <f>Electricity!F2414</f>
        <v>0</v>
      </c>
      <c r="F2389" s="2">
        <f>Electricity!G2414</f>
        <v>0</v>
      </c>
      <c r="G2389" s="2">
        <f>Electricity!H2414</f>
        <v>0</v>
      </c>
      <c r="H2389" s="2">
        <f>Electricity!I2414</f>
        <v>0</v>
      </c>
      <c r="I2389" s="2">
        <f>Electricity!J2414</f>
        <v>0</v>
      </c>
    </row>
    <row r="2390" spans="2:9" x14ac:dyDescent="0.35">
      <c r="B2390" s="458" t="str">
        <f t="shared" si="38"/>
        <v>04/10/2019 12:00:00 AM</v>
      </c>
      <c r="C2390" s="458">
        <v>43565</v>
      </c>
      <c r="D2390" s="459">
        <v>3.1225022567582528E-17</v>
      </c>
      <c r="E2390" s="2">
        <f>Electricity!F2415</f>
        <v>0</v>
      </c>
      <c r="F2390" s="2">
        <f>Electricity!G2415</f>
        <v>0</v>
      </c>
      <c r="G2390" s="2">
        <f>Electricity!H2415</f>
        <v>0</v>
      </c>
      <c r="H2390" s="2">
        <f>Electricity!I2415</f>
        <v>0</v>
      </c>
      <c r="I2390" s="2">
        <f>Electricity!J2415</f>
        <v>0</v>
      </c>
    </row>
    <row r="2391" spans="2:9" x14ac:dyDescent="0.35">
      <c r="B2391" s="458" t="str">
        <f t="shared" si="38"/>
        <v>04/10/2019 01:00:00 AM</v>
      </c>
      <c r="C2391" s="458">
        <v>43565</v>
      </c>
      <c r="D2391" s="459">
        <v>4.1666666666666699E-2</v>
      </c>
      <c r="E2391" s="2">
        <f>Electricity!F2416</f>
        <v>0</v>
      </c>
      <c r="F2391" s="2">
        <f>Electricity!G2416</f>
        <v>0</v>
      </c>
      <c r="G2391" s="2">
        <f>Electricity!H2416</f>
        <v>0</v>
      </c>
      <c r="H2391" s="2">
        <f>Electricity!I2416</f>
        <v>0</v>
      </c>
      <c r="I2391" s="2">
        <f>Electricity!J2416</f>
        <v>0</v>
      </c>
    </row>
    <row r="2392" spans="2:9" x14ac:dyDescent="0.35">
      <c r="B2392" s="458" t="str">
        <f t="shared" si="38"/>
        <v>04/10/2019 02:00:00 AM</v>
      </c>
      <c r="C2392" s="458">
        <v>43565</v>
      </c>
      <c r="D2392" s="459">
        <v>8.333333333333337E-2</v>
      </c>
      <c r="E2392" s="2">
        <f>Electricity!F2417</f>
        <v>0</v>
      </c>
      <c r="F2392" s="2">
        <f>Electricity!G2417</f>
        <v>0</v>
      </c>
      <c r="G2392" s="2">
        <f>Electricity!H2417</f>
        <v>0</v>
      </c>
      <c r="H2392" s="2">
        <f>Electricity!I2417</f>
        <v>0</v>
      </c>
      <c r="I2392" s="2">
        <f>Electricity!J2417</f>
        <v>0</v>
      </c>
    </row>
    <row r="2393" spans="2:9" x14ac:dyDescent="0.35">
      <c r="B2393" s="458" t="str">
        <f t="shared" si="38"/>
        <v>04/10/2019 03:00:00 AM</v>
      </c>
      <c r="C2393" s="458">
        <v>43565</v>
      </c>
      <c r="D2393" s="459">
        <v>0.12500000000000006</v>
      </c>
      <c r="E2393" s="2">
        <f>Electricity!F2418</f>
        <v>0</v>
      </c>
      <c r="F2393" s="2">
        <f>Electricity!G2418</f>
        <v>0</v>
      </c>
      <c r="G2393" s="2">
        <f>Electricity!H2418</f>
        <v>0</v>
      </c>
      <c r="H2393" s="2">
        <f>Electricity!I2418</f>
        <v>0</v>
      </c>
      <c r="I2393" s="2">
        <f>Electricity!J2418</f>
        <v>0</v>
      </c>
    </row>
    <row r="2394" spans="2:9" x14ac:dyDescent="0.35">
      <c r="B2394" s="458" t="str">
        <f t="shared" si="38"/>
        <v>04/10/2019 04:00:00 AM</v>
      </c>
      <c r="C2394" s="458">
        <v>43565</v>
      </c>
      <c r="D2394" s="459">
        <v>0.16666666666666669</v>
      </c>
      <c r="E2394" s="2">
        <f>Electricity!F2419</f>
        <v>0</v>
      </c>
      <c r="F2394" s="2">
        <f>Electricity!G2419</f>
        <v>0</v>
      </c>
      <c r="G2394" s="2">
        <f>Electricity!H2419</f>
        <v>0</v>
      </c>
      <c r="H2394" s="2">
        <f>Electricity!I2419</f>
        <v>0</v>
      </c>
      <c r="I2394" s="2">
        <f>Electricity!J2419</f>
        <v>0</v>
      </c>
    </row>
    <row r="2395" spans="2:9" x14ac:dyDescent="0.35">
      <c r="B2395" s="458" t="str">
        <f t="shared" si="38"/>
        <v>04/10/2019 05:00:00 AM</v>
      </c>
      <c r="C2395" s="458">
        <v>43565</v>
      </c>
      <c r="D2395" s="459">
        <v>0.20833333333333337</v>
      </c>
      <c r="E2395" s="2">
        <f>Electricity!F2420</f>
        <v>0</v>
      </c>
      <c r="F2395" s="2">
        <f>Electricity!G2420</f>
        <v>0</v>
      </c>
      <c r="G2395" s="2">
        <f>Electricity!H2420</f>
        <v>0</v>
      </c>
      <c r="H2395" s="2">
        <f>Electricity!I2420</f>
        <v>0</v>
      </c>
      <c r="I2395" s="2">
        <f>Electricity!J2420</f>
        <v>0</v>
      </c>
    </row>
    <row r="2396" spans="2:9" x14ac:dyDescent="0.35">
      <c r="B2396" s="458" t="str">
        <f t="shared" si="38"/>
        <v>04/10/2019 06:00:00 AM</v>
      </c>
      <c r="C2396" s="458">
        <v>43565</v>
      </c>
      <c r="D2396" s="459">
        <v>0.25</v>
      </c>
      <c r="E2396" s="2">
        <f>Electricity!F2421</f>
        <v>0</v>
      </c>
      <c r="F2396" s="2">
        <f>Electricity!G2421</f>
        <v>0</v>
      </c>
      <c r="G2396" s="2">
        <f>Electricity!H2421</f>
        <v>0</v>
      </c>
      <c r="H2396" s="2">
        <f>Electricity!I2421</f>
        <v>0</v>
      </c>
      <c r="I2396" s="2">
        <f>Electricity!J2421</f>
        <v>0</v>
      </c>
    </row>
    <row r="2397" spans="2:9" x14ac:dyDescent="0.35">
      <c r="B2397" s="458" t="str">
        <f t="shared" si="38"/>
        <v>04/10/2019 07:00:00 AM</v>
      </c>
      <c r="C2397" s="458">
        <v>43565</v>
      </c>
      <c r="D2397" s="459">
        <v>0.29166666666666669</v>
      </c>
      <c r="E2397" s="2">
        <f>Electricity!F2422</f>
        <v>0</v>
      </c>
      <c r="F2397" s="2">
        <f>Electricity!G2422</f>
        <v>0</v>
      </c>
      <c r="G2397" s="2">
        <f>Electricity!H2422</f>
        <v>0</v>
      </c>
      <c r="H2397" s="2">
        <f>Electricity!I2422</f>
        <v>0</v>
      </c>
      <c r="I2397" s="2">
        <f>Electricity!J2422</f>
        <v>0</v>
      </c>
    </row>
    <row r="2398" spans="2:9" x14ac:dyDescent="0.35">
      <c r="B2398" s="458" t="str">
        <f t="shared" si="38"/>
        <v>04/10/2019 08:00:00 AM</v>
      </c>
      <c r="C2398" s="458">
        <v>43565</v>
      </c>
      <c r="D2398" s="459">
        <v>0.33333333333333337</v>
      </c>
      <c r="E2398" s="2">
        <f>Electricity!F2423</f>
        <v>0</v>
      </c>
      <c r="F2398" s="2">
        <f>Electricity!G2423</f>
        <v>0</v>
      </c>
      <c r="G2398" s="2">
        <f>Electricity!H2423</f>
        <v>0</v>
      </c>
      <c r="H2398" s="2">
        <f>Electricity!I2423</f>
        <v>0</v>
      </c>
      <c r="I2398" s="2">
        <f>Electricity!J2423</f>
        <v>0</v>
      </c>
    </row>
    <row r="2399" spans="2:9" x14ac:dyDescent="0.35">
      <c r="B2399" s="458" t="str">
        <f t="shared" si="38"/>
        <v>04/10/2019 09:00:00 AM</v>
      </c>
      <c r="C2399" s="458">
        <v>43565</v>
      </c>
      <c r="D2399" s="459">
        <v>0.375</v>
      </c>
      <c r="E2399" s="2">
        <f>Electricity!F2424</f>
        <v>0</v>
      </c>
      <c r="F2399" s="2">
        <f>Electricity!G2424</f>
        <v>0</v>
      </c>
      <c r="G2399" s="2">
        <f>Electricity!H2424</f>
        <v>0</v>
      </c>
      <c r="H2399" s="2">
        <f>Electricity!I2424</f>
        <v>0</v>
      </c>
      <c r="I2399" s="2">
        <f>Electricity!J2424</f>
        <v>0</v>
      </c>
    </row>
    <row r="2400" spans="2:9" x14ac:dyDescent="0.35">
      <c r="B2400" s="458" t="str">
        <f t="shared" si="38"/>
        <v>04/10/2019 10:00:00 AM</v>
      </c>
      <c r="C2400" s="458">
        <v>43565</v>
      </c>
      <c r="D2400" s="459">
        <v>0.41666666666666669</v>
      </c>
      <c r="E2400" s="2">
        <f>Electricity!F2425</f>
        <v>0</v>
      </c>
      <c r="F2400" s="2">
        <f>Electricity!G2425</f>
        <v>0</v>
      </c>
      <c r="G2400" s="2">
        <f>Electricity!H2425</f>
        <v>0</v>
      </c>
      <c r="H2400" s="2">
        <f>Electricity!I2425</f>
        <v>0</v>
      </c>
      <c r="I2400" s="2">
        <f>Electricity!J2425</f>
        <v>0</v>
      </c>
    </row>
    <row r="2401" spans="2:9" x14ac:dyDescent="0.35">
      <c r="B2401" s="458" t="str">
        <f t="shared" si="38"/>
        <v>04/10/2019 11:00:00 AM</v>
      </c>
      <c r="C2401" s="458">
        <v>43565</v>
      </c>
      <c r="D2401" s="459">
        <v>0.45833333333333337</v>
      </c>
      <c r="E2401" s="2">
        <f>Electricity!F2426</f>
        <v>0</v>
      </c>
      <c r="F2401" s="2">
        <f>Electricity!G2426</f>
        <v>0</v>
      </c>
      <c r="G2401" s="2">
        <f>Electricity!H2426</f>
        <v>0</v>
      </c>
      <c r="H2401" s="2">
        <f>Electricity!I2426</f>
        <v>0</v>
      </c>
      <c r="I2401" s="2">
        <f>Electricity!J2426</f>
        <v>0</v>
      </c>
    </row>
    <row r="2402" spans="2:9" x14ac:dyDescent="0.35">
      <c r="B2402" s="458" t="str">
        <f t="shared" si="38"/>
        <v>04/10/2019 12:00:00 PM</v>
      </c>
      <c r="C2402" s="458">
        <v>43565</v>
      </c>
      <c r="D2402" s="459">
        <v>0.50000000000000011</v>
      </c>
      <c r="E2402" s="2">
        <f>Electricity!F2427</f>
        <v>0</v>
      </c>
      <c r="F2402" s="2">
        <f>Electricity!G2427</f>
        <v>0</v>
      </c>
      <c r="G2402" s="2">
        <f>Electricity!H2427</f>
        <v>0</v>
      </c>
      <c r="H2402" s="2">
        <f>Electricity!I2427</f>
        <v>0</v>
      </c>
      <c r="I2402" s="2">
        <f>Electricity!J2427</f>
        <v>0</v>
      </c>
    </row>
    <row r="2403" spans="2:9" x14ac:dyDescent="0.35">
      <c r="B2403" s="458" t="str">
        <f t="shared" si="38"/>
        <v>04/10/2019 01:00:00 PM</v>
      </c>
      <c r="C2403" s="458">
        <v>43565</v>
      </c>
      <c r="D2403" s="459">
        <v>0.54166666666666674</v>
      </c>
      <c r="E2403" s="2">
        <f>Electricity!F2428</f>
        <v>0</v>
      </c>
      <c r="F2403" s="2">
        <f>Electricity!G2428</f>
        <v>0</v>
      </c>
      <c r="G2403" s="2">
        <f>Electricity!H2428</f>
        <v>0</v>
      </c>
      <c r="H2403" s="2">
        <f>Electricity!I2428</f>
        <v>0</v>
      </c>
      <c r="I2403" s="2">
        <f>Electricity!J2428</f>
        <v>0</v>
      </c>
    </row>
    <row r="2404" spans="2:9" x14ac:dyDescent="0.35">
      <c r="B2404" s="458" t="str">
        <f t="shared" si="38"/>
        <v>04/10/2019 02:00:00 PM</v>
      </c>
      <c r="C2404" s="458">
        <v>43565</v>
      </c>
      <c r="D2404" s="459">
        <v>0.58333333333333337</v>
      </c>
      <c r="E2404" s="2">
        <f>Electricity!F2429</f>
        <v>0</v>
      </c>
      <c r="F2404" s="2">
        <f>Electricity!G2429</f>
        <v>0</v>
      </c>
      <c r="G2404" s="2">
        <f>Electricity!H2429</f>
        <v>0</v>
      </c>
      <c r="H2404" s="2">
        <f>Electricity!I2429</f>
        <v>0</v>
      </c>
      <c r="I2404" s="2">
        <f>Electricity!J2429</f>
        <v>0</v>
      </c>
    </row>
    <row r="2405" spans="2:9" x14ac:dyDescent="0.35">
      <c r="B2405" s="458" t="str">
        <f t="shared" si="38"/>
        <v>04/10/2019 03:00:00 PM</v>
      </c>
      <c r="C2405" s="458">
        <v>43565</v>
      </c>
      <c r="D2405" s="459">
        <v>0.62500000000000011</v>
      </c>
      <c r="E2405" s="2">
        <f>Electricity!F2430</f>
        <v>0</v>
      </c>
      <c r="F2405" s="2">
        <f>Electricity!G2430</f>
        <v>0</v>
      </c>
      <c r="G2405" s="2">
        <f>Electricity!H2430</f>
        <v>0</v>
      </c>
      <c r="H2405" s="2">
        <f>Electricity!I2430</f>
        <v>0</v>
      </c>
      <c r="I2405" s="2">
        <f>Electricity!J2430</f>
        <v>0</v>
      </c>
    </row>
    <row r="2406" spans="2:9" x14ac:dyDescent="0.35">
      <c r="B2406" s="458" t="str">
        <f t="shared" si="38"/>
        <v>04/10/2019 04:00:00 PM</v>
      </c>
      <c r="C2406" s="458">
        <v>43565</v>
      </c>
      <c r="D2406" s="459">
        <v>0.66666666666666674</v>
      </c>
      <c r="E2406" s="2">
        <f>Electricity!F2431</f>
        <v>0</v>
      </c>
      <c r="F2406" s="2">
        <f>Electricity!G2431</f>
        <v>0</v>
      </c>
      <c r="G2406" s="2">
        <f>Electricity!H2431</f>
        <v>0</v>
      </c>
      <c r="H2406" s="2">
        <f>Electricity!I2431</f>
        <v>0</v>
      </c>
      <c r="I2406" s="2">
        <f>Electricity!J2431</f>
        <v>0</v>
      </c>
    </row>
    <row r="2407" spans="2:9" x14ac:dyDescent="0.35">
      <c r="B2407" s="458" t="str">
        <f t="shared" si="38"/>
        <v>04/10/2019 05:00:00 PM</v>
      </c>
      <c r="C2407" s="458">
        <v>43565</v>
      </c>
      <c r="D2407" s="459">
        <v>0.70833333333333337</v>
      </c>
      <c r="E2407" s="2">
        <f>Electricity!F2432</f>
        <v>0</v>
      </c>
      <c r="F2407" s="2">
        <f>Electricity!G2432</f>
        <v>0</v>
      </c>
      <c r="G2407" s="2">
        <f>Electricity!H2432</f>
        <v>0</v>
      </c>
      <c r="H2407" s="2">
        <f>Electricity!I2432</f>
        <v>0</v>
      </c>
      <c r="I2407" s="2">
        <f>Electricity!J2432</f>
        <v>0</v>
      </c>
    </row>
    <row r="2408" spans="2:9" x14ac:dyDescent="0.35">
      <c r="B2408" s="458" t="str">
        <f t="shared" si="38"/>
        <v>04/10/2019 06:00:00 PM</v>
      </c>
      <c r="C2408" s="458">
        <v>43565</v>
      </c>
      <c r="D2408" s="459">
        <v>0.75000000000000011</v>
      </c>
      <c r="E2408" s="2">
        <f>Electricity!F2433</f>
        <v>0</v>
      </c>
      <c r="F2408" s="2">
        <f>Electricity!G2433</f>
        <v>0</v>
      </c>
      <c r="G2408" s="2">
        <f>Electricity!H2433</f>
        <v>0</v>
      </c>
      <c r="H2408" s="2">
        <f>Electricity!I2433</f>
        <v>0</v>
      </c>
      <c r="I2408" s="2">
        <f>Electricity!J2433</f>
        <v>0</v>
      </c>
    </row>
    <row r="2409" spans="2:9" x14ac:dyDescent="0.35">
      <c r="B2409" s="458" t="str">
        <f t="shared" si="38"/>
        <v>04/10/2019 07:00:00 PM</v>
      </c>
      <c r="C2409" s="458">
        <v>43565</v>
      </c>
      <c r="D2409" s="459">
        <v>0.79166666666666674</v>
      </c>
      <c r="E2409" s="2">
        <f>Electricity!F2434</f>
        <v>0</v>
      </c>
      <c r="F2409" s="2">
        <f>Electricity!G2434</f>
        <v>0</v>
      </c>
      <c r="G2409" s="2">
        <f>Electricity!H2434</f>
        <v>0</v>
      </c>
      <c r="H2409" s="2">
        <f>Electricity!I2434</f>
        <v>0</v>
      </c>
      <c r="I2409" s="2">
        <f>Electricity!J2434</f>
        <v>0</v>
      </c>
    </row>
    <row r="2410" spans="2:9" x14ac:dyDescent="0.35">
      <c r="B2410" s="458" t="str">
        <f t="shared" si="38"/>
        <v>04/10/2019 08:00:00 PM</v>
      </c>
      <c r="C2410" s="458">
        <v>43565</v>
      </c>
      <c r="D2410" s="459">
        <v>0.83333333333333337</v>
      </c>
      <c r="E2410" s="2">
        <f>Electricity!F2435</f>
        <v>0</v>
      </c>
      <c r="F2410" s="2">
        <f>Electricity!G2435</f>
        <v>0</v>
      </c>
      <c r="G2410" s="2">
        <f>Electricity!H2435</f>
        <v>0</v>
      </c>
      <c r="H2410" s="2">
        <f>Electricity!I2435</f>
        <v>0</v>
      </c>
      <c r="I2410" s="2">
        <f>Electricity!J2435</f>
        <v>0</v>
      </c>
    </row>
    <row r="2411" spans="2:9" x14ac:dyDescent="0.35">
      <c r="B2411" s="458" t="str">
        <f t="shared" si="38"/>
        <v>04/10/2019 09:00:00 PM</v>
      </c>
      <c r="C2411" s="458">
        <v>43565</v>
      </c>
      <c r="D2411" s="459">
        <v>0.87500000000000011</v>
      </c>
      <c r="E2411" s="2">
        <f>Electricity!F2436</f>
        <v>0</v>
      </c>
      <c r="F2411" s="2">
        <f>Electricity!G2436</f>
        <v>0</v>
      </c>
      <c r="G2411" s="2">
        <f>Electricity!H2436</f>
        <v>0</v>
      </c>
      <c r="H2411" s="2">
        <f>Electricity!I2436</f>
        <v>0</v>
      </c>
      <c r="I2411" s="2">
        <f>Electricity!J2436</f>
        <v>0</v>
      </c>
    </row>
    <row r="2412" spans="2:9" x14ac:dyDescent="0.35">
      <c r="B2412" s="458" t="str">
        <f t="shared" si="38"/>
        <v>04/10/2019 10:00:00 PM</v>
      </c>
      <c r="C2412" s="458">
        <v>43565</v>
      </c>
      <c r="D2412" s="459">
        <v>0.91666666666666674</v>
      </c>
      <c r="E2412" s="2">
        <f>Electricity!F2437</f>
        <v>0</v>
      </c>
      <c r="F2412" s="2">
        <f>Electricity!G2437</f>
        <v>0</v>
      </c>
      <c r="G2412" s="2">
        <f>Electricity!H2437</f>
        <v>0</v>
      </c>
      <c r="H2412" s="2">
        <f>Electricity!I2437</f>
        <v>0</v>
      </c>
      <c r="I2412" s="2">
        <f>Electricity!J2437</f>
        <v>0</v>
      </c>
    </row>
    <row r="2413" spans="2:9" x14ac:dyDescent="0.35">
      <c r="B2413" s="458" t="str">
        <f t="shared" si="38"/>
        <v>04/10/2019 11:00:00 PM</v>
      </c>
      <c r="C2413" s="458">
        <v>43565</v>
      </c>
      <c r="D2413" s="459">
        <v>0.95833333333333337</v>
      </c>
      <c r="E2413" s="2">
        <f>Electricity!F2438</f>
        <v>0</v>
      </c>
      <c r="F2413" s="2">
        <f>Electricity!G2438</f>
        <v>0</v>
      </c>
      <c r="G2413" s="2">
        <f>Electricity!H2438</f>
        <v>0</v>
      </c>
      <c r="H2413" s="2">
        <f>Electricity!I2438</f>
        <v>0</v>
      </c>
      <c r="I2413" s="2">
        <f>Electricity!J2438</f>
        <v>0</v>
      </c>
    </row>
    <row r="2414" spans="2:9" x14ac:dyDescent="0.35">
      <c r="B2414" s="458" t="str">
        <f t="shared" si="38"/>
        <v>04/11/2019 12:00:00 AM</v>
      </c>
      <c r="C2414" s="458">
        <v>43566</v>
      </c>
      <c r="D2414" s="459">
        <v>3.1225022567582528E-17</v>
      </c>
      <c r="E2414" s="2">
        <f>Electricity!F2439</f>
        <v>0</v>
      </c>
      <c r="F2414" s="2">
        <f>Electricity!G2439</f>
        <v>0</v>
      </c>
      <c r="G2414" s="2">
        <f>Electricity!H2439</f>
        <v>0</v>
      </c>
      <c r="H2414" s="2">
        <f>Electricity!I2439</f>
        <v>0</v>
      </c>
      <c r="I2414" s="2">
        <f>Electricity!J2439</f>
        <v>0</v>
      </c>
    </row>
    <row r="2415" spans="2:9" x14ac:dyDescent="0.35">
      <c r="B2415" s="458" t="str">
        <f t="shared" si="38"/>
        <v>04/11/2019 01:00:00 AM</v>
      </c>
      <c r="C2415" s="458">
        <v>43566</v>
      </c>
      <c r="D2415" s="459">
        <v>4.1666666666666699E-2</v>
      </c>
      <c r="E2415" s="2">
        <f>Electricity!F2440</f>
        <v>0</v>
      </c>
      <c r="F2415" s="2">
        <f>Electricity!G2440</f>
        <v>0</v>
      </c>
      <c r="G2415" s="2">
        <f>Electricity!H2440</f>
        <v>0</v>
      </c>
      <c r="H2415" s="2">
        <f>Electricity!I2440</f>
        <v>0</v>
      </c>
      <c r="I2415" s="2">
        <f>Electricity!J2440</f>
        <v>0</v>
      </c>
    </row>
    <row r="2416" spans="2:9" x14ac:dyDescent="0.35">
      <c r="B2416" s="458" t="str">
        <f t="shared" si="38"/>
        <v>04/11/2019 02:00:00 AM</v>
      </c>
      <c r="C2416" s="458">
        <v>43566</v>
      </c>
      <c r="D2416" s="459">
        <v>8.333333333333337E-2</v>
      </c>
      <c r="E2416" s="2">
        <f>Electricity!F2441</f>
        <v>0</v>
      </c>
      <c r="F2416" s="2">
        <f>Electricity!G2441</f>
        <v>0</v>
      </c>
      <c r="G2416" s="2">
        <f>Electricity!H2441</f>
        <v>0</v>
      </c>
      <c r="H2416" s="2">
        <f>Electricity!I2441</f>
        <v>0</v>
      </c>
      <c r="I2416" s="2">
        <f>Electricity!J2441</f>
        <v>0</v>
      </c>
    </row>
    <row r="2417" spans="2:9" x14ac:dyDescent="0.35">
      <c r="B2417" s="458" t="str">
        <f t="shared" si="38"/>
        <v>04/11/2019 03:00:00 AM</v>
      </c>
      <c r="C2417" s="458">
        <v>43566</v>
      </c>
      <c r="D2417" s="459">
        <v>0.12500000000000006</v>
      </c>
      <c r="E2417" s="2">
        <f>Electricity!F2442</f>
        <v>0</v>
      </c>
      <c r="F2417" s="2">
        <f>Electricity!G2442</f>
        <v>0</v>
      </c>
      <c r="G2417" s="2">
        <f>Electricity!H2442</f>
        <v>0</v>
      </c>
      <c r="H2417" s="2">
        <f>Electricity!I2442</f>
        <v>0</v>
      </c>
      <c r="I2417" s="2">
        <f>Electricity!J2442</f>
        <v>0</v>
      </c>
    </row>
    <row r="2418" spans="2:9" x14ac:dyDescent="0.35">
      <c r="B2418" s="458" t="str">
        <f t="shared" si="38"/>
        <v>04/11/2019 04:00:00 AM</v>
      </c>
      <c r="C2418" s="458">
        <v>43566</v>
      </c>
      <c r="D2418" s="459">
        <v>0.16666666666666669</v>
      </c>
      <c r="E2418" s="2">
        <f>Electricity!F2443</f>
        <v>0</v>
      </c>
      <c r="F2418" s="2">
        <f>Electricity!G2443</f>
        <v>0</v>
      </c>
      <c r="G2418" s="2">
        <f>Electricity!H2443</f>
        <v>0</v>
      </c>
      <c r="H2418" s="2">
        <f>Electricity!I2443</f>
        <v>0</v>
      </c>
      <c r="I2418" s="2">
        <f>Electricity!J2443</f>
        <v>0</v>
      </c>
    </row>
    <row r="2419" spans="2:9" x14ac:dyDescent="0.35">
      <c r="B2419" s="458" t="str">
        <f t="shared" si="38"/>
        <v>04/11/2019 05:00:00 AM</v>
      </c>
      <c r="C2419" s="458">
        <v>43566</v>
      </c>
      <c r="D2419" s="459">
        <v>0.20833333333333337</v>
      </c>
      <c r="E2419" s="2">
        <f>Electricity!F2444</f>
        <v>0</v>
      </c>
      <c r="F2419" s="2">
        <f>Electricity!G2444</f>
        <v>0</v>
      </c>
      <c r="G2419" s="2">
        <f>Electricity!H2444</f>
        <v>0</v>
      </c>
      <c r="H2419" s="2">
        <f>Electricity!I2444</f>
        <v>0</v>
      </c>
      <c r="I2419" s="2">
        <f>Electricity!J2444</f>
        <v>0</v>
      </c>
    </row>
    <row r="2420" spans="2:9" x14ac:dyDescent="0.35">
      <c r="B2420" s="458" t="str">
        <f t="shared" si="38"/>
        <v>04/11/2019 06:00:00 AM</v>
      </c>
      <c r="C2420" s="458">
        <v>43566</v>
      </c>
      <c r="D2420" s="459">
        <v>0.25</v>
      </c>
      <c r="E2420" s="2">
        <f>Electricity!F2445</f>
        <v>0</v>
      </c>
      <c r="F2420" s="2">
        <f>Electricity!G2445</f>
        <v>0</v>
      </c>
      <c r="G2420" s="2">
        <f>Electricity!H2445</f>
        <v>0</v>
      </c>
      <c r="H2420" s="2">
        <f>Electricity!I2445</f>
        <v>0</v>
      </c>
      <c r="I2420" s="2">
        <f>Electricity!J2445</f>
        <v>0</v>
      </c>
    </row>
    <row r="2421" spans="2:9" x14ac:dyDescent="0.35">
      <c r="B2421" s="458" t="str">
        <f t="shared" si="38"/>
        <v>04/11/2019 07:00:00 AM</v>
      </c>
      <c r="C2421" s="458">
        <v>43566</v>
      </c>
      <c r="D2421" s="459">
        <v>0.29166666666666669</v>
      </c>
      <c r="E2421" s="2">
        <f>Electricity!F2446</f>
        <v>0</v>
      </c>
      <c r="F2421" s="2">
        <f>Electricity!G2446</f>
        <v>0</v>
      </c>
      <c r="G2421" s="2">
        <f>Electricity!H2446</f>
        <v>0</v>
      </c>
      <c r="H2421" s="2">
        <f>Electricity!I2446</f>
        <v>0</v>
      </c>
      <c r="I2421" s="2">
        <f>Electricity!J2446</f>
        <v>0</v>
      </c>
    </row>
    <row r="2422" spans="2:9" x14ac:dyDescent="0.35">
      <c r="B2422" s="458" t="str">
        <f t="shared" si="38"/>
        <v>04/11/2019 08:00:00 AM</v>
      </c>
      <c r="C2422" s="458">
        <v>43566</v>
      </c>
      <c r="D2422" s="459">
        <v>0.33333333333333337</v>
      </c>
      <c r="E2422" s="2">
        <f>Electricity!F2447</f>
        <v>0</v>
      </c>
      <c r="F2422" s="2">
        <f>Electricity!G2447</f>
        <v>0</v>
      </c>
      <c r="G2422" s="2">
        <f>Electricity!H2447</f>
        <v>0</v>
      </c>
      <c r="H2422" s="2">
        <f>Electricity!I2447</f>
        <v>0</v>
      </c>
      <c r="I2422" s="2">
        <f>Electricity!J2447</f>
        <v>0</v>
      </c>
    </row>
    <row r="2423" spans="2:9" x14ac:dyDescent="0.35">
      <c r="B2423" s="458" t="str">
        <f t="shared" si="38"/>
        <v>04/11/2019 09:00:00 AM</v>
      </c>
      <c r="C2423" s="458">
        <v>43566</v>
      </c>
      <c r="D2423" s="459">
        <v>0.375</v>
      </c>
      <c r="E2423" s="2">
        <f>Electricity!F2448</f>
        <v>0</v>
      </c>
      <c r="F2423" s="2">
        <f>Electricity!G2448</f>
        <v>0</v>
      </c>
      <c r="G2423" s="2">
        <f>Electricity!H2448</f>
        <v>0</v>
      </c>
      <c r="H2423" s="2">
        <f>Electricity!I2448</f>
        <v>0</v>
      </c>
      <c r="I2423" s="2">
        <f>Electricity!J2448</f>
        <v>0</v>
      </c>
    </row>
    <row r="2424" spans="2:9" x14ac:dyDescent="0.35">
      <c r="B2424" s="458" t="str">
        <f t="shared" si="38"/>
        <v>04/11/2019 10:00:00 AM</v>
      </c>
      <c r="C2424" s="458">
        <v>43566</v>
      </c>
      <c r="D2424" s="459">
        <v>0.41666666666666669</v>
      </c>
      <c r="E2424" s="2">
        <f>Electricity!F2449</f>
        <v>0</v>
      </c>
      <c r="F2424" s="2">
        <f>Electricity!G2449</f>
        <v>0</v>
      </c>
      <c r="G2424" s="2">
        <f>Electricity!H2449</f>
        <v>0</v>
      </c>
      <c r="H2424" s="2">
        <f>Electricity!I2449</f>
        <v>0</v>
      </c>
      <c r="I2424" s="2">
        <f>Electricity!J2449</f>
        <v>0</v>
      </c>
    </row>
    <row r="2425" spans="2:9" x14ac:dyDescent="0.35">
      <c r="B2425" s="458" t="str">
        <f t="shared" si="38"/>
        <v>04/11/2019 11:00:00 AM</v>
      </c>
      <c r="C2425" s="458">
        <v>43566</v>
      </c>
      <c r="D2425" s="459">
        <v>0.45833333333333337</v>
      </c>
      <c r="E2425" s="2">
        <f>Electricity!F2450</f>
        <v>0</v>
      </c>
      <c r="F2425" s="2">
        <f>Electricity!G2450</f>
        <v>0</v>
      </c>
      <c r="G2425" s="2">
        <f>Electricity!H2450</f>
        <v>0</v>
      </c>
      <c r="H2425" s="2">
        <f>Electricity!I2450</f>
        <v>0</v>
      </c>
      <c r="I2425" s="2">
        <f>Electricity!J2450</f>
        <v>0</v>
      </c>
    </row>
    <row r="2426" spans="2:9" x14ac:dyDescent="0.35">
      <c r="B2426" s="458" t="str">
        <f t="shared" si="38"/>
        <v>04/11/2019 12:00:00 PM</v>
      </c>
      <c r="C2426" s="458">
        <v>43566</v>
      </c>
      <c r="D2426" s="459">
        <v>0.50000000000000011</v>
      </c>
      <c r="E2426" s="2">
        <f>Electricity!F2451</f>
        <v>0</v>
      </c>
      <c r="F2426" s="2">
        <f>Electricity!G2451</f>
        <v>0</v>
      </c>
      <c r="G2426" s="2">
        <f>Electricity!H2451</f>
        <v>0</v>
      </c>
      <c r="H2426" s="2">
        <f>Electricity!I2451</f>
        <v>0</v>
      </c>
      <c r="I2426" s="2">
        <f>Electricity!J2451</f>
        <v>0</v>
      </c>
    </row>
    <row r="2427" spans="2:9" x14ac:dyDescent="0.35">
      <c r="B2427" s="458" t="str">
        <f t="shared" si="38"/>
        <v>04/11/2019 01:00:00 PM</v>
      </c>
      <c r="C2427" s="458">
        <v>43566</v>
      </c>
      <c r="D2427" s="459">
        <v>0.54166666666666674</v>
      </c>
      <c r="E2427" s="2">
        <f>Electricity!F2452</f>
        <v>0</v>
      </c>
      <c r="F2427" s="2">
        <f>Electricity!G2452</f>
        <v>0</v>
      </c>
      <c r="G2427" s="2">
        <f>Electricity!H2452</f>
        <v>0</v>
      </c>
      <c r="H2427" s="2">
        <f>Electricity!I2452</f>
        <v>0</v>
      </c>
      <c r="I2427" s="2">
        <f>Electricity!J2452</f>
        <v>0</v>
      </c>
    </row>
    <row r="2428" spans="2:9" x14ac:dyDescent="0.35">
      <c r="B2428" s="458" t="str">
        <f t="shared" si="38"/>
        <v>04/11/2019 02:00:00 PM</v>
      </c>
      <c r="C2428" s="458">
        <v>43566</v>
      </c>
      <c r="D2428" s="459">
        <v>0.58333333333333337</v>
      </c>
      <c r="E2428" s="2">
        <f>Electricity!F2453</f>
        <v>0</v>
      </c>
      <c r="F2428" s="2">
        <f>Electricity!G2453</f>
        <v>0</v>
      </c>
      <c r="G2428" s="2">
        <f>Electricity!H2453</f>
        <v>0</v>
      </c>
      <c r="H2428" s="2">
        <f>Electricity!I2453</f>
        <v>0</v>
      </c>
      <c r="I2428" s="2">
        <f>Electricity!J2453</f>
        <v>0</v>
      </c>
    </row>
    <row r="2429" spans="2:9" x14ac:dyDescent="0.35">
      <c r="B2429" s="458" t="str">
        <f t="shared" si="38"/>
        <v>04/11/2019 03:00:00 PM</v>
      </c>
      <c r="C2429" s="458">
        <v>43566</v>
      </c>
      <c r="D2429" s="459">
        <v>0.62500000000000011</v>
      </c>
      <c r="E2429" s="2">
        <f>Electricity!F2454</f>
        <v>0</v>
      </c>
      <c r="F2429" s="2">
        <f>Electricity!G2454</f>
        <v>0</v>
      </c>
      <c r="G2429" s="2">
        <f>Electricity!H2454</f>
        <v>0</v>
      </c>
      <c r="H2429" s="2">
        <f>Electricity!I2454</f>
        <v>0</v>
      </c>
      <c r="I2429" s="2">
        <f>Electricity!J2454</f>
        <v>0</v>
      </c>
    </row>
    <row r="2430" spans="2:9" x14ac:dyDescent="0.35">
      <c r="B2430" s="458" t="str">
        <f t="shared" si="38"/>
        <v>04/11/2019 04:00:00 PM</v>
      </c>
      <c r="C2430" s="458">
        <v>43566</v>
      </c>
      <c r="D2430" s="459">
        <v>0.66666666666666674</v>
      </c>
      <c r="E2430" s="2">
        <f>Electricity!F2455</f>
        <v>0</v>
      </c>
      <c r="F2430" s="2">
        <f>Electricity!G2455</f>
        <v>0</v>
      </c>
      <c r="G2430" s="2">
        <f>Electricity!H2455</f>
        <v>0</v>
      </c>
      <c r="H2430" s="2">
        <f>Electricity!I2455</f>
        <v>0</v>
      </c>
      <c r="I2430" s="2">
        <f>Electricity!J2455</f>
        <v>0</v>
      </c>
    </row>
    <row r="2431" spans="2:9" x14ac:dyDescent="0.35">
      <c r="B2431" s="458" t="str">
        <f t="shared" si="38"/>
        <v>04/11/2019 05:00:00 PM</v>
      </c>
      <c r="C2431" s="458">
        <v>43566</v>
      </c>
      <c r="D2431" s="459">
        <v>0.70833333333333337</v>
      </c>
      <c r="E2431" s="2">
        <f>Electricity!F2456</f>
        <v>0</v>
      </c>
      <c r="F2431" s="2">
        <f>Electricity!G2456</f>
        <v>0</v>
      </c>
      <c r="G2431" s="2">
        <f>Electricity!H2456</f>
        <v>0</v>
      </c>
      <c r="H2431" s="2">
        <f>Electricity!I2456</f>
        <v>0</v>
      </c>
      <c r="I2431" s="2">
        <f>Electricity!J2456</f>
        <v>0</v>
      </c>
    </row>
    <row r="2432" spans="2:9" x14ac:dyDescent="0.35">
      <c r="B2432" s="458" t="str">
        <f t="shared" si="38"/>
        <v>04/11/2019 06:00:00 PM</v>
      </c>
      <c r="C2432" s="458">
        <v>43566</v>
      </c>
      <c r="D2432" s="459">
        <v>0.75000000000000011</v>
      </c>
      <c r="E2432" s="2">
        <f>Electricity!F2457</f>
        <v>0</v>
      </c>
      <c r="F2432" s="2">
        <f>Electricity!G2457</f>
        <v>0</v>
      </c>
      <c r="G2432" s="2">
        <f>Electricity!H2457</f>
        <v>0</v>
      </c>
      <c r="H2432" s="2">
        <f>Electricity!I2457</f>
        <v>0</v>
      </c>
      <c r="I2432" s="2">
        <f>Electricity!J2457</f>
        <v>0</v>
      </c>
    </row>
    <row r="2433" spans="2:9" x14ac:dyDescent="0.35">
      <c r="B2433" s="458" t="str">
        <f t="shared" si="38"/>
        <v>04/11/2019 07:00:00 PM</v>
      </c>
      <c r="C2433" s="458">
        <v>43566</v>
      </c>
      <c r="D2433" s="459">
        <v>0.79166666666666674</v>
      </c>
      <c r="E2433" s="2">
        <f>Electricity!F2458</f>
        <v>0</v>
      </c>
      <c r="F2433" s="2">
        <f>Electricity!G2458</f>
        <v>0</v>
      </c>
      <c r="G2433" s="2">
        <f>Electricity!H2458</f>
        <v>0</v>
      </c>
      <c r="H2433" s="2">
        <f>Electricity!I2458</f>
        <v>0</v>
      </c>
      <c r="I2433" s="2">
        <f>Electricity!J2458</f>
        <v>0</v>
      </c>
    </row>
    <row r="2434" spans="2:9" x14ac:dyDescent="0.35">
      <c r="B2434" s="458" t="str">
        <f t="shared" si="38"/>
        <v>04/11/2019 08:00:00 PM</v>
      </c>
      <c r="C2434" s="458">
        <v>43566</v>
      </c>
      <c r="D2434" s="459">
        <v>0.83333333333333337</v>
      </c>
      <c r="E2434" s="2">
        <f>Electricity!F2459</f>
        <v>0</v>
      </c>
      <c r="F2434" s="2">
        <f>Electricity!G2459</f>
        <v>0</v>
      </c>
      <c r="G2434" s="2">
        <f>Electricity!H2459</f>
        <v>0</v>
      </c>
      <c r="H2434" s="2">
        <f>Electricity!I2459</f>
        <v>0</v>
      </c>
      <c r="I2434" s="2">
        <f>Electricity!J2459</f>
        <v>0</v>
      </c>
    </row>
    <row r="2435" spans="2:9" x14ac:dyDescent="0.35">
      <c r="B2435" s="458" t="str">
        <f t="shared" si="38"/>
        <v>04/11/2019 09:00:00 PM</v>
      </c>
      <c r="C2435" s="458">
        <v>43566</v>
      </c>
      <c r="D2435" s="459">
        <v>0.87500000000000011</v>
      </c>
      <c r="E2435" s="2">
        <f>Electricity!F2460</f>
        <v>0</v>
      </c>
      <c r="F2435" s="2">
        <f>Electricity!G2460</f>
        <v>0</v>
      </c>
      <c r="G2435" s="2">
        <f>Electricity!H2460</f>
        <v>0</v>
      </c>
      <c r="H2435" s="2">
        <f>Electricity!I2460</f>
        <v>0</v>
      </c>
      <c r="I2435" s="2">
        <f>Electricity!J2460</f>
        <v>0</v>
      </c>
    </row>
    <row r="2436" spans="2:9" x14ac:dyDescent="0.35">
      <c r="B2436" s="458" t="str">
        <f t="shared" si="38"/>
        <v>04/11/2019 10:00:00 PM</v>
      </c>
      <c r="C2436" s="458">
        <v>43566</v>
      </c>
      <c r="D2436" s="459">
        <v>0.91666666666666674</v>
      </c>
      <c r="E2436" s="2">
        <f>Electricity!F2461</f>
        <v>0</v>
      </c>
      <c r="F2436" s="2">
        <f>Electricity!G2461</f>
        <v>0</v>
      </c>
      <c r="G2436" s="2">
        <f>Electricity!H2461</f>
        <v>0</v>
      </c>
      <c r="H2436" s="2">
        <f>Electricity!I2461</f>
        <v>0</v>
      </c>
      <c r="I2436" s="2">
        <f>Electricity!J2461</f>
        <v>0</v>
      </c>
    </row>
    <row r="2437" spans="2:9" x14ac:dyDescent="0.35">
      <c r="B2437" s="458" t="str">
        <f t="shared" si="38"/>
        <v>04/11/2019 11:00:00 PM</v>
      </c>
      <c r="C2437" s="458">
        <v>43566</v>
      </c>
      <c r="D2437" s="459">
        <v>0.95833333333333337</v>
      </c>
      <c r="E2437" s="2">
        <f>Electricity!F2462</f>
        <v>0</v>
      </c>
      <c r="F2437" s="2">
        <f>Electricity!G2462</f>
        <v>0</v>
      </c>
      <c r="G2437" s="2">
        <f>Electricity!H2462</f>
        <v>0</v>
      </c>
      <c r="H2437" s="2">
        <f>Electricity!I2462</f>
        <v>0</v>
      </c>
      <c r="I2437" s="2">
        <f>Electricity!J2462</f>
        <v>0</v>
      </c>
    </row>
    <row r="2438" spans="2:9" x14ac:dyDescent="0.35">
      <c r="B2438" s="458" t="str">
        <f t="shared" si="38"/>
        <v>04/12/2019 12:00:00 AM</v>
      </c>
      <c r="C2438" s="458">
        <v>43567</v>
      </c>
      <c r="D2438" s="459">
        <v>3.1225022567582528E-17</v>
      </c>
      <c r="E2438" s="2">
        <f>Electricity!F2463</f>
        <v>0</v>
      </c>
      <c r="F2438" s="2">
        <f>Electricity!G2463</f>
        <v>0</v>
      </c>
      <c r="G2438" s="2">
        <f>Electricity!H2463</f>
        <v>0</v>
      </c>
      <c r="H2438" s="2">
        <f>Electricity!I2463</f>
        <v>0</v>
      </c>
      <c r="I2438" s="2">
        <f>Electricity!J2463</f>
        <v>0</v>
      </c>
    </row>
    <row r="2439" spans="2:9" x14ac:dyDescent="0.35">
      <c r="B2439" s="458" t="str">
        <f t="shared" si="38"/>
        <v>04/12/2019 01:00:00 AM</v>
      </c>
      <c r="C2439" s="458">
        <v>43567</v>
      </c>
      <c r="D2439" s="459">
        <v>4.1666666666666699E-2</v>
      </c>
      <c r="E2439" s="2">
        <f>Electricity!F2464</f>
        <v>0</v>
      </c>
      <c r="F2439" s="2">
        <f>Electricity!G2464</f>
        <v>0</v>
      </c>
      <c r="G2439" s="2">
        <f>Electricity!H2464</f>
        <v>0</v>
      </c>
      <c r="H2439" s="2">
        <f>Electricity!I2464</f>
        <v>0</v>
      </c>
      <c r="I2439" s="2">
        <f>Electricity!J2464</f>
        <v>0</v>
      </c>
    </row>
    <row r="2440" spans="2:9" x14ac:dyDescent="0.35">
      <c r="B2440" s="458" t="str">
        <f t="shared" si="38"/>
        <v>04/12/2019 02:00:00 AM</v>
      </c>
      <c r="C2440" s="458">
        <v>43567</v>
      </c>
      <c r="D2440" s="459">
        <v>8.333333333333337E-2</v>
      </c>
      <c r="E2440" s="2">
        <f>Electricity!F2465</f>
        <v>0</v>
      </c>
      <c r="F2440" s="2">
        <f>Electricity!G2465</f>
        <v>0</v>
      </c>
      <c r="G2440" s="2">
        <f>Electricity!H2465</f>
        <v>0</v>
      </c>
      <c r="H2440" s="2">
        <f>Electricity!I2465</f>
        <v>0</v>
      </c>
      <c r="I2440" s="2">
        <f>Electricity!J2465</f>
        <v>0</v>
      </c>
    </row>
    <row r="2441" spans="2:9" x14ac:dyDescent="0.35">
      <c r="B2441" s="458" t="str">
        <f t="shared" si="38"/>
        <v>04/12/2019 03:00:00 AM</v>
      </c>
      <c r="C2441" s="458">
        <v>43567</v>
      </c>
      <c r="D2441" s="459">
        <v>0.12500000000000006</v>
      </c>
      <c r="E2441" s="2">
        <f>Electricity!F2466</f>
        <v>0</v>
      </c>
      <c r="F2441" s="2">
        <f>Electricity!G2466</f>
        <v>0</v>
      </c>
      <c r="G2441" s="2">
        <f>Electricity!H2466</f>
        <v>0</v>
      </c>
      <c r="H2441" s="2">
        <f>Electricity!I2466</f>
        <v>0</v>
      </c>
      <c r="I2441" s="2">
        <f>Electricity!J2466</f>
        <v>0</v>
      </c>
    </row>
    <row r="2442" spans="2:9" x14ac:dyDescent="0.35">
      <c r="B2442" s="458" t="str">
        <f t="shared" si="38"/>
        <v>04/12/2019 04:00:00 AM</v>
      </c>
      <c r="C2442" s="458">
        <v>43567</v>
      </c>
      <c r="D2442" s="459">
        <v>0.16666666666666669</v>
      </c>
      <c r="E2442" s="2">
        <f>Electricity!F2467</f>
        <v>0</v>
      </c>
      <c r="F2442" s="2">
        <f>Electricity!G2467</f>
        <v>0</v>
      </c>
      <c r="G2442" s="2">
        <f>Electricity!H2467</f>
        <v>0</v>
      </c>
      <c r="H2442" s="2">
        <f>Electricity!I2467</f>
        <v>0</v>
      </c>
      <c r="I2442" s="2">
        <f>Electricity!J2467</f>
        <v>0</v>
      </c>
    </row>
    <row r="2443" spans="2:9" x14ac:dyDescent="0.35">
      <c r="B2443" s="458" t="str">
        <f t="shared" si="38"/>
        <v>04/12/2019 05:00:00 AM</v>
      </c>
      <c r="C2443" s="458">
        <v>43567</v>
      </c>
      <c r="D2443" s="459">
        <v>0.20833333333333337</v>
      </c>
      <c r="E2443" s="2">
        <f>Electricity!F2468</f>
        <v>0</v>
      </c>
      <c r="F2443" s="2">
        <f>Electricity!G2468</f>
        <v>0</v>
      </c>
      <c r="G2443" s="2">
        <f>Electricity!H2468</f>
        <v>0</v>
      </c>
      <c r="H2443" s="2">
        <f>Electricity!I2468</f>
        <v>0</v>
      </c>
      <c r="I2443" s="2">
        <f>Electricity!J2468</f>
        <v>0</v>
      </c>
    </row>
    <row r="2444" spans="2:9" x14ac:dyDescent="0.35">
      <c r="B2444" s="458" t="str">
        <f t="shared" si="38"/>
        <v>04/12/2019 06:00:00 AM</v>
      </c>
      <c r="C2444" s="458">
        <v>43567</v>
      </c>
      <c r="D2444" s="459">
        <v>0.25</v>
      </c>
      <c r="E2444" s="2">
        <f>Electricity!F2469</f>
        <v>0</v>
      </c>
      <c r="F2444" s="2">
        <f>Electricity!G2469</f>
        <v>0</v>
      </c>
      <c r="G2444" s="2">
        <f>Electricity!H2469</f>
        <v>0</v>
      </c>
      <c r="H2444" s="2">
        <f>Electricity!I2469</f>
        <v>0</v>
      </c>
      <c r="I2444" s="2">
        <f>Electricity!J2469</f>
        <v>0</v>
      </c>
    </row>
    <row r="2445" spans="2:9" x14ac:dyDescent="0.35">
      <c r="B2445" s="458" t="str">
        <f t="shared" si="38"/>
        <v>04/12/2019 07:00:00 AM</v>
      </c>
      <c r="C2445" s="458">
        <v>43567</v>
      </c>
      <c r="D2445" s="459">
        <v>0.29166666666666669</v>
      </c>
      <c r="E2445" s="2">
        <f>Electricity!F2470</f>
        <v>0</v>
      </c>
      <c r="F2445" s="2">
        <f>Electricity!G2470</f>
        <v>0</v>
      </c>
      <c r="G2445" s="2">
        <f>Electricity!H2470</f>
        <v>0</v>
      </c>
      <c r="H2445" s="2">
        <f>Electricity!I2470</f>
        <v>0</v>
      </c>
      <c r="I2445" s="2">
        <f>Electricity!J2470</f>
        <v>0</v>
      </c>
    </row>
    <row r="2446" spans="2:9" x14ac:dyDescent="0.35">
      <c r="B2446" s="458" t="str">
        <f t="shared" si="38"/>
        <v>04/12/2019 08:00:00 AM</v>
      </c>
      <c r="C2446" s="458">
        <v>43567</v>
      </c>
      <c r="D2446" s="459">
        <v>0.33333333333333337</v>
      </c>
      <c r="E2446" s="2">
        <f>Electricity!F2471</f>
        <v>0</v>
      </c>
      <c r="F2446" s="2">
        <f>Electricity!G2471</f>
        <v>0</v>
      </c>
      <c r="G2446" s="2">
        <f>Electricity!H2471</f>
        <v>0</v>
      </c>
      <c r="H2446" s="2">
        <f>Electricity!I2471</f>
        <v>0</v>
      </c>
      <c r="I2446" s="2">
        <f>Electricity!J2471</f>
        <v>0</v>
      </c>
    </row>
    <row r="2447" spans="2:9" x14ac:dyDescent="0.35">
      <c r="B2447" s="458" t="str">
        <f t="shared" ref="B2447:B2510" si="39">CONCATENATE(TEXT(C2447,"mm/dd/yyyy")," ",TEXT(D2447,"hh:mm:ss AM/PM"))</f>
        <v>04/12/2019 09:00:00 AM</v>
      </c>
      <c r="C2447" s="458">
        <v>43567</v>
      </c>
      <c r="D2447" s="459">
        <v>0.375</v>
      </c>
      <c r="E2447" s="2">
        <f>Electricity!F2472</f>
        <v>0</v>
      </c>
      <c r="F2447" s="2">
        <f>Electricity!G2472</f>
        <v>0</v>
      </c>
      <c r="G2447" s="2">
        <f>Electricity!H2472</f>
        <v>0</v>
      </c>
      <c r="H2447" s="2">
        <f>Electricity!I2472</f>
        <v>0</v>
      </c>
      <c r="I2447" s="2">
        <f>Electricity!J2472</f>
        <v>0</v>
      </c>
    </row>
    <row r="2448" spans="2:9" x14ac:dyDescent="0.35">
      <c r="B2448" s="458" t="str">
        <f t="shared" si="39"/>
        <v>04/12/2019 10:00:00 AM</v>
      </c>
      <c r="C2448" s="458">
        <v>43567</v>
      </c>
      <c r="D2448" s="459">
        <v>0.41666666666666669</v>
      </c>
      <c r="E2448" s="2">
        <f>Electricity!F2473</f>
        <v>0</v>
      </c>
      <c r="F2448" s="2">
        <f>Electricity!G2473</f>
        <v>0</v>
      </c>
      <c r="G2448" s="2">
        <f>Electricity!H2473</f>
        <v>0</v>
      </c>
      <c r="H2448" s="2">
        <f>Electricity!I2473</f>
        <v>0</v>
      </c>
      <c r="I2448" s="2">
        <f>Electricity!J2473</f>
        <v>0</v>
      </c>
    </row>
    <row r="2449" spans="2:9" x14ac:dyDescent="0.35">
      <c r="B2449" s="458" t="str">
        <f t="shared" si="39"/>
        <v>04/12/2019 11:00:00 AM</v>
      </c>
      <c r="C2449" s="458">
        <v>43567</v>
      </c>
      <c r="D2449" s="459">
        <v>0.45833333333333337</v>
      </c>
      <c r="E2449" s="2">
        <f>Electricity!F2474</f>
        <v>0</v>
      </c>
      <c r="F2449" s="2">
        <f>Electricity!G2474</f>
        <v>0</v>
      </c>
      <c r="G2449" s="2">
        <f>Electricity!H2474</f>
        <v>0</v>
      </c>
      <c r="H2449" s="2">
        <f>Electricity!I2474</f>
        <v>0</v>
      </c>
      <c r="I2449" s="2">
        <f>Electricity!J2474</f>
        <v>0</v>
      </c>
    </row>
    <row r="2450" spans="2:9" x14ac:dyDescent="0.35">
      <c r="B2450" s="458" t="str">
        <f t="shared" si="39"/>
        <v>04/12/2019 12:00:00 PM</v>
      </c>
      <c r="C2450" s="458">
        <v>43567</v>
      </c>
      <c r="D2450" s="459">
        <v>0.50000000000000011</v>
      </c>
      <c r="E2450" s="2">
        <f>Electricity!F2475</f>
        <v>0</v>
      </c>
      <c r="F2450" s="2">
        <f>Electricity!G2475</f>
        <v>0</v>
      </c>
      <c r="G2450" s="2">
        <f>Electricity!H2475</f>
        <v>0</v>
      </c>
      <c r="H2450" s="2">
        <f>Electricity!I2475</f>
        <v>0</v>
      </c>
      <c r="I2450" s="2">
        <f>Electricity!J2475</f>
        <v>0</v>
      </c>
    </row>
    <row r="2451" spans="2:9" x14ac:dyDescent="0.35">
      <c r="B2451" s="458" t="str">
        <f t="shared" si="39"/>
        <v>04/12/2019 01:00:00 PM</v>
      </c>
      <c r="C2451" s="458">
        <v>43567</v>
      </c>
      <c r="D2451" s="459">
        <v>0.54166666666666674</v>
      </c>
      <c r="E2451" s="2">
        <f>Electricity!F2476</f>
        <v>0</v>
      </c>
      <c r="F2451" s="2">
        <f>Electricity!G2476</f>
        <v>0</v>
      </c>
      <c r="G2451" s="2">
        <f>Electricity!H2476</f>
        <v>0</v>
      </c>
      <c r="H2451" s="2">
        <f>Electricity!I2476</f>
        <v>0</v>
      </c>
      <c r="I2451" s="2">
        <f>Electricity!J2476</f>
        <v>0</v>
      </c>
    </row>
    <row r="2452" spans="2:9" x14ac:dyDescent="0.35">
      <c r="B2452" s="458" t="str">
        <f t="shared" si="39"/>
        <v>04/12/2019 02:00:00 PM</v>
      </c>
      <c r="C2452" s="458">
        <v>43567</v>
      </c>
      <c r="D2452" s="459">
        <v>0.58333333333333337</v>
      </c>
      <c r="E2452" s="2">
        <f>Electricity!F2477</f>
        <v>0</v>
      </c>
      <c r="F2452" s="2">
        <f>Electricity!G2477</f>
        <v>0</v>
      </c>
      <c r="G2452" s="2">
        <f>Electricity!H2477</f>
        <v>0</v>
      </c>
      <c r="H2452" s="2">
        <f>Electricity!I2477</f>
        <v>0</v>
      </c>
      <c r="I2452" s="2">
        <f>Electricity!J2477</f>
        <v>0</v>
      </c>
    </row>
    <row r="2453" spans="2:9" x14ac:dyDescent="0.35">
      <c r="B2453" s="458" t="str">
        <f t="shared" si="39"/>
        <v>04/12/2019 03:00:00 PM</v>
      </c>
      <c r="C2453" s="458">
        <v>43567</v>
      </c>
      <c r="D2453" s="459">
        <v>0.62500000000000011</v>
      </c>
      <c r="E2453" s="2">
        <f>Electricity!F2478</f>
        <v>0</v>
      </c>
      <c r="F2453" s="2">
        <f>Electricity!G2478</f>
        <v>0</v>
      </c>
      <c r="G2453" s="2">
        <f>Electricity!H2478</f>
        <v>0</v>
      </c>
      <c r="H2453" s="2">
        <f>Electricity!I2478</f>
        <v>0</v>
      </c>
      <c r="I2453" s="2">
        <f>Electricity!J2478</f>
        <v>0</v>
      </c>
    </row>
    <row r="2454" spans="2:9" x14ac:dyDescent="0.35">
      <c r="B2454" s="458" t="str">
        <f t="shared" si="39"/>
        <v>04/12/2019 04:00:00 PM</v>
      </c>
      <c r="C2454" s="458">
        <v>43567</v>
      </c>
      <c r="D2454" s="459">
        <v>0.66666666666666674</v>
      </c>
      <c r="E2454" s="2">
        <f>Electricity!F2479</f>
        <v>0</v>
      </c>
      <c r="F2454" s="2">
        <f>Electricity!G2479</f>
        <v>0</v>
      </c>
      <c r="G2454" s="2">
        <f>Electricity!H2479</f>
        <v>0</v>
      </c>
      <c r="H2454" s="2">
        <f>Electricity!I2479</f>
        <v>0</v>
      </c>
      <c r="I2454" s="2">
        <f>Electricity!J2479</f>
        <v>0</v>
      </c>
    </row>
    <row r="2455" spans="2:9" x14ac:dyDescent="0.35">
      <c r="B2455" s="458" t="str">
        <f t="shared" si="39"/>
        <v>04/12/2019 05:00:00 PM</v>
      </c>
      <c r="C2455" s="458">
        <v>43567</v>
      </c>
      <c r="D2455" s="459">
        <v>0.70833333333333337</v>
      </c>
      <c r="E2455" s="2">
        <f>Electricity!F2480</f>
        <v>0</v>
      </c>
      <c r="F2455" s="2">
        <f>Electricity!G2480</f>
        <v>0</v>
      </c>
      <c r="G2455" s="2">
        <f>Electricity!H2480</f>
        <v>0</v>
      </c>
      <c r="H2455" s="2">
        <f>Electricity!I2480</f>
        <v>0</v>
      </c>
      <c r="I2455" s="2">
        <f>Electricity!J2480</f>
        <v>0</v>
      </c>
    </row>
    <row r="2456" spans="2:9" x14ac:dyDescent="0.35">
      <c r="B2456" s="458" t="str">
        <f t="shared" si="39"/>
        <v>04/12/2019 06:00:00 PM</v>
      </c>
      <c r="C2456" s="458">
        <v>43567</v>
      </c>
      <c r="D2456" s="459">
        <v>0.75000000000000011</v>
      </c>
      <c r="E2456" s="2">
        <f>Electricity!F2481</f>
        <v>0</v>
      </c>
      <c r="F2456" s="2">
        <f>Electricity!G2481</f>
        <v>0</v>
      </c>
      <c r="G2456" s="2">
        <f>Electricity!H2481</f>
        <v>0</v>
      </c>
      <c r="H2456" s="2">
        <f>Electricity!I2481</f>
        <v>0</v>
      </c>
      <c r="I2456" s="2">
        <f>Electricity!J2481</f>
        <v>0</v>
      </c>
    </row>
    <row r="2457" spans="2:9" x14ac:dyDescent="0.35">
      <c r="B2457" s="458" t="str">
        <f t="shared" si="39"/>
        <v>04/12/2019 07:00:00 PM</v>
      </c>
      <c r="C2457" s="458">
        <v>43567</v>
      </c>
      <c r="D2457" s="459">
        <v>0.79166666666666674</v>
      </c>
      <c r="E2457" s="2">
        <f>Electricity!F2482</f>
        <v>0</v>
      </c>
      <c r="F2457" s="2">
        <f>Electricity!G2482</f>
        <v>0</v>
      </c>
      <c r="G2457" s="2">
        <f>Electricity!H2482</f>
        <v>0</v>
      </c>
      <c r="H2457" s="2">
        <f>Electricity!I2482</f>
        <v>0</v>
      </c>
      <c r="I2457" s="2">
        <f>Electricity!J2482</f>
        <v>0</v>
      </c>
    </row>
    <row r="2458" spans="2:9" x14ac:dyDescent="0.35">
      <c r="B2458" s="458" t="str">
        <f t="shared" si="39"/>
        <v>04/12/2019 08:00:00 PM</v>
      </c>
      <c r="C2458" s="458">
        <v>43567</v>
      </c>
      <c r="D2458" s="459">
        <v>0.83333333333333337</v>
      </c>
      <c r="E2458" s="2">
        <f>Electricity!F2483</f>
        <v>0</v>
      </c>
      <c r="F2458" s="2">
        <f>Electricity!G2483</f>
        <v>0</v>
      </c>
      <c r="G2458" s="2">
        <f>Electricity!H2483</f>
        <v>0</v>
      </c>
      <c r="H2458" s="2">
        <f>Electricity!I2483</f>
        <v>0</v>
      </c>
      <c r="I2458" s="2">
        <f>Electricity!J2483</f>
        <v>0</v>
      </c>
    </row>
    <row r="2459" spans="2:9" x14ac:dyDescent="0.35">
      <c r="B2459" s="458" t="str">
        <f t="shared" si="39"/>
        <v>04/12/2019 09:00:00 PM</v>
      </c>
      <c r="C2459" s="458">
        <v>43567</v>
      </c>
      <c r="D2459" s="459">
        <v>0.87500000000000011</v>
      </c>
      <c r="E2459" s="2">
        <f>Electricity!F2484</f>
        <v>0</v>
      </c>
      <c r="F2459" s="2">
        <f>Electricity!G2484</f>
        <v>0</v>
      </c>
      <c r="G2459" s="2">
        <f>Electricity!H2484</f>
        <v>0</v>
      </c>
      <c r="H2459" s="2">
        <f>Electricity!I2484</f>
        <v>0</v>
      </c>
      <c r="I2459" s="2">
        <f>Electricity!J2484</f>
        <v>0</v>
      </c>
    </row>
    <row r="2460" spans="2:9" x14ac:dyDescent="0.35">
      <c r="B2460" s="458" t="str">
        <f t="shared" si="39"/>
        <v>04/12/2019 10:00:00 PM</v>
      </c>
      <c r="C2460" s="458">
        <v>43567</v>
      </c>
      <c r="D2460" s="459">
        <v>0.91666666666666674</v>
      </c>
      <c r="E2460" s="2">
        <f>Electricity!F2485</f>
        <v>0</v>
      </c>
      <c r="F2460" s="2">
        <f>Electricity!G2485</f>
        <v>0</v>
      </c>
      <c r="G2460" s="2">
        <f>Electricity!H2485</f>
        <v>0</v>
      </c>
      <c r="H2460" s="2">
        <f>Electricity!I2485</f>
        <v>0</v>
      </c>
      <c r="I2460" s="2">
        <f>Electricity!J2485</f>
        <v>0</v>
      </c>
    </row>
    <row r="2461" spans="2:9" x14ac:dyDescent="0.35">
      <c r="B2461" s="458" t="str">
        <f t="shared" si="39"/>
        <v>04/12/2019 11:00:00 PM</v>
      </c>
      <c r="C2461" s="458">
        <v>43567</v>
      </c>
      <c r="D2461" s="459">
        <v>0.95833333333333337</v>
      </c>
      <c r="E2461" s="2">
        <f>Electricity!F2486</f>
        <v>0</v>
      </c>
      <c r="F2461" s="2">
        <f>Electricity!G2486</f>
        <v>0</v>
      </c>
      <c r="G2461" s="2">
        <f>Electricity!H2486</f>
        <v>0</v>
      </c>
      <c r="H2461" s="2">
        <f>Electricity!I2486</f>
        <v>0</v>
      </c>
      <c r="I2461" s="2">
        <f>Electricity!J2486</f>
        <v>0</v>
      </c>
    </row>
    <row r="2462" spans="2:9" x14ac:dyDescent="0.35">
      <c r="B2462" s="458" t="str">
        <f t="shared" si="39"/>
        <v>04/13/2019 12:00:00 AM</v>
      </c>
      <c r="C2462" s="458">
        <v>43568</v>
      </c>
      <c r="D2462" s="459">
        <v>3.1225022567582528E-17</v>
      </c>
      <c r="E2462" s="2">
        <f>Electricity!F2487</f>
        <v>0</v>
      </c>
      <c r="F2462" s="2">
        <f>Electricity!G2487</f>
        <v>0</v>
      </c>
      <c r="G2462" s="2">
        <f>Electricity!H2487</f>
        <v>0</v>
      </c>
      <c r="H2462" s="2">
        <f>Electricity!I2487</f>
        <v>0</v>
      </c>
      <c r="I2462" s="2">
        <f>Electricity!J2487</f>
        <v>0</v>
      </c>
    </row>
    <row r="2463" spans="2:9" x14ac:dyDescent="0.35">
      <c r="B2463" s="458" t="str">
        <f t="shared" si="39"/>
        <v>04/13/2019 01:00:00 AM</v>
      </c>
      <c r="C2463" s="458">
        <v>43568</v>
      </c>
      <c r="D2463" s="459">
        <v>4.1666666666666699E-2</v>
      </c>
      <c r="E2463" s="2">
        <f>Electricity!F2488</f>
        <v>0</v>
      </c>
      <c r="F2463" s="2">
        <f>Electricity!G2488</f>
        <v>0</v>
      </c>
      <c r="G2463" s="2">
        <f>Electricity!H2488</f>
        <v>0</v>
      </c>
      <c r="H2463" s="2">
        <f>Electricity!I2488</f>
        <v>0</v>
      </c>
      <c r="I2463" s="2">
        <f>Electricity!J2488</f>
        <v>0</v>
      </c>
    </row>
    <row r="2464" spans="2:9" x14ac:dyDescent="0.35">
      <c r="B2464" s="458" t="str">
        <f t="shared" si="39"/>
        <v>04/13/2019 02:00:00 AM</v>
      </c>
      <c r="C2464" s="458">
        <v>43568</v>
      </c>
      <c r="D2464" s="459">
        <v>8.333333333333337E-2</v>
      </c>
      <c r="E2464" s="2">
        <f>Electricity!F2489</f>
        <v>0</v>
      </c>
      <c r="F2464" s="2">
        <f>Electricity!G2489</f>
        <v>0</v>
      </c>
      <c r="G2464" s="2">
        <f>Electricity!H2489</f>
        <v>0</v>
      </c>
      <c r="H2464" s="2">
        <f>Electricity!I2489</f>
        <v>0</v>
      </c>
      <c r="I2464" s="2">
        <f>Electricity!J2489</f>
        <v>0</v>
      </c>
    </row>
    <row r="2465" spans="2:9" x14ac:dyDescent="0.35">
      <c r="B2465" s="458" t="str">
        <f t="shared" si="39"/>
        <v>04/13/2019 03:00:00 AM</v>
      </c>
      <c r="C2465" s="458">
        <v>43568</v>
      </c>
      <c r="D2465" s="459">
        <v>0.12500000000000006</v>
      </c>
      <c r="E2465" s="2">
        <f>Electricity!F2490</f>
        <v>0</v>
      </c>
      <c r="F2465" s="2">
        <f>Electricity!G2490</f>
        <v>0</v>
      </c>
      <c r="G2465" s="2">
        <f>Electricity!H2490</f>
        <v>0</v>
      </c>
      <c r="H2465" s="2">
        <f>Electricity!I2490</f>
        <v>0</v>
      </c>
      <c r="I2465" s="2">
        <f>Electricity!J2490</f>
        <v>0</v>
      </c>
    </row>
    <row r="2466" spans="2:9" x14ac:dyDescent="0.35">
      <c r="B2466" s="458" t="str">
        <f t="shared" si="39"/>
        <v>04/13/2019 04:00:00 AM</v>
      </c>
      <c r="C2466" s="458">
        <v>43568</v>
      </c>
      <c r="D2466" s="459">
        <v>0.16666666666666669</v>
      </c>
      <c r="E2466" s="2">
        <f>Electricity!F2491</f>
        <v>0</v>
      </c>
      <c r="F2466" s="2">
        <f>Electricity!G2491</f>
        <v>0</v>
      </c>
      <c r="G2466" s="2">
        <f>Electricity!H2491</f>
        <v>0</v>
      </c>
      <c r="H2466" s="2">
        <f>Electricity!I2491</f>
        <v>0</v>
      </c>
      <c r="I2466" s="2">
        <f>Electricity!J2491</f>
        <v>0</v>
      </c>
    </row>
    <row r="2467" spans="2:9" x14ac:dyDescent="0.35">
      <c r="B2467" s="458" t="str">
        <f t="shared" si="39"/>
        <v>04/13/2019 05:00:00 AM</v>
      </c>
      <c r="C2467" s="458">
        <v>43568</v>
      </c>
      <c r="D2467" s="459">
        <v>0.20833333333333337</v>
      </c>
      <c r="E2467" s="2">
        <f>Electricity!F2492</f>
        <v>0</v>
      </c>
      <c r="F2467" s="2">
        <f>Electricity!G2492</f>
        <v>0</v>
      </c>
      <c r="G2467" s="2">
        <f>Electricity!H2492</f>
        <v>0</v>
      </c>
      <c r="H2467" s="2">
        <f>Electricity!I2492</f>
        <v>0</v>
      </c>
      <c r="I2467" s="2">
        <f>Electricity!J2492</f>
        <v>0</v>
      </c>
    </row>
    <row r="2468" spans="2:9" x14ac:dyDescent="0.35">
      <c r="B2468" s="458" t="str">
        <f t="shared" si="39"/>
        <v>04/13/2019 06:00:00 AM</v>
      </c>
      <c r="C2468" s="458">
        <v>43568</v>
      </c>
      <c r="D2468" s="459">
        <v>0.25</v>
      </c>
      <c r="E2468" s="2">
        <f>Electricity!F2493</f>
        <v>0</v>
      </c>
      <c r="F2468" s="2">
        <f>Electricity!G2493</f>
        <v>0</v>
      </c>
      <c r="G2468" s="2">
        <f>Electricity!H2493</f>
        <v>0</v>
      </c>
      <c r="H2468" s="2">
        <f>Electricity!I2493</f>
        <v>0</v>
      </c>
      <c r="I2468" s="2">
        <f>Electricity!J2493</f>
        <v>0</v>
      </c>
    </row>
    <row r="2469" spans="2:9" x14ac:dyDescent="0.35">
      <c r="B2469" s="458" t="str">
        <f t="shared" si="39"/>
        <v>04/13/2019 07:00:00 AM</v>
      </c>
      <c r="C2469" s="458">
        <v>43568</v>
      </c>
      <c r="D2469" s="459">
        <v>0.29166666666666669</v>
      </c>
      <c r="E2469" s="2">
        <f>Electricity!F2494</f>
        <v>0</v>
      </c>
      <c r="F2469" s="2">
        <f>Electricity!G2494</f>
        <v>0</v>
      </c>
      <c r="G2469" s="2">
        <f>Electricity!H2494</f>
        <v>0</v>
      </c>
      <c r="H2469" s="2">
        <f>Electricity!I2494</f>
        <v>0</v>
      </c>
      <c r="I2469" s="2">
        <f>Electricity!J2494</f>
        <v>0</v>
      </c>
    </row>
    <row r="2470" spans="2:9" x14ac:dyDescent="0.35">
      <c r="B2470" s="458" t="str">
        <f t="shared" si="39"/>
        <v>04/13/2019 08:00:00 AM</v>
      </c>
      <c r="C2470" s="458">
        <v>43568</v>
      </c>
      <c r="D2470" s="459">
        <v>0.33333333333333337</v>
      </c>
      <c r="E2470" s="2">
        <f>Electricity!F2495</f>
        <v>0</v>
      </c>
      <c r="F2470" s="2">
        <f>Electricity!G2495</f>
        <v>0</v>
      </c>
      <c r="G2470" s="2">
        <f>Electricity!H2495</f>
        <v>0</v>
      </c>
      <c r="H2470" s="2">
        <f>Electricity!I2495</f>
        <v>0</v>
      </c>
      <c r="I2470" s="2">
        <f>Electricity!J2495</f>
        <v>0</v>
      </c>
    </row>
    <row r="2471" spans="2:9" x14ac:dyDescent="0.35">
      <c r="B2471" s="458" t="str">
        <f t="shared" si="39"/>
        <v>04/13/2019 09:00:00 AM</v>
      </c>
      <c r="C2471" s="458">
        <v>43568</v>
      </c>
      <c r="D2471" s="459">
        <v>0.375</v>
      </c>
      <c r="E2471" s="2">
        <f>Electricity!F2496</f>
        <v>0</v>
      </c>
      <c r="F2471" s="2">
        <f>Electricity!G2496</f>
        <v>0</v>
      </c>
      <c r="G2471" s="2">
        <f>Electricity!H2496</f>
        <v>0</v>
      </c>
      <c r="H2471" s="2">
        <f>Electricity!I2496</f>
        <v>0</v>
      </c>
      <c r="I2471" s="2">
        <f>Electricity!J2496</f>
        <v>0</v>
      </c>
    </row>
    <row r="2472" spans="2:9" x14ac:dyDescent="0.35">
      <c r="B2472" s="458" t="str">
        <f t="shared" si="39"/>
        <v>04/13/2019 10:00:00 AM</v>
      </c>
      <c r="C2472" s="458">
        <v>43568</v>
      </c>
      <c r="D2472" s="459">
        <v>0.41666666666666669</v>
      </c>
      <c r="E2472" s="2">
        <f>Electricity!F2497</f>
        <v>0</v>
      </c>
      <c r="F2472" s="2">
        <f>Electricity!G2497</f>
        <v>0</v>
      </c>
      <c r="G2472" s="2">
        <f>Electricity!H2497</f>
        <v>0</v>
      </c>
      <c r="H2472" s="2">
        <f>Electricity!I2497</f>
        <v>0</v>
      </c>
      <c r="I2472" s="2">
        <f>Electricity!J2497</f>
        <v>0</v>
      </c>
    </row>
    <row r="2473" spans="2:9" x14ac:dyDescent="0.35">
      <c r="B2473" s="458" t="str">
        <f t="shared" si="39"/>
        <v>04/13/2019 11:00:00 AM</v>
      </c>
      <c r="C2473" s="458">
        <v>43568</v>
      </c>
      <c r="D2473" s="459">
        <v>0.45833333333333337</v>
      </c>
      <c r="E2473" s="2">
        <f>Electricity!F2498</f>
        <v>0</v>
      </c>
      <c r="F2473" s="2">
        <f>Electricity!G2498</f>
        <v>0</v>
      </c>
      <c r="G2473" s="2">
        <f>Electricity!H2498</f>
        <v>0</v>
      </c>
      <c r="H2473" s="2">
        <f>Electricity!I2498</f>
        <v>0</v>
      </c>
      <c r="I2473" s="2">
        <f>Electricity!J2498</f>
        <v>0</v>
      </c>
    </row>
    <row r="2474" spans="2:9" x14ac:dyDescent="0.35">
      <c r="B2474" s="458" t="str">
        <f t="shared" si="39"/>
        <v>04/13/2019 12:00:00 PM</v>
      </c>
      <c r="C2474" s="458">
        <v>43568</v>
      </c>
      <c r="D2474" s="459">
        <v>0.50000000000000011</v>
      </c>
      <c r="E2474" s="2">
        <f>Electricity!F2499</f>
        <v>0</v>
      </c>
      <c r="F2474" s="2">
        <f>Electricity!G2499</f>
        <v>0</v>
      </c>
      <c r="G2474" s="2">
        <f>Electricity!H2499</f>
        <v>0</v>
      </c>
      <c r="H2474" s="2">
        <f>Electricity!I2499</f>
        <v>0</v>
      </c>
      <c r="I2474" s="2">
        <f>Electricity!J2499</f>
        <v>0</v>
      </c>
    </row>
    <row r="2475" spans="2:9" x14ac:dyDescent="0.35">
      <c r="B2475" s="458" t="str">
        <f t="shared" si="39"/>
        <v>04/13/2019 01:00:00 PM</v>
      </c>
      <c r="C2475" s="458">
        <v>43568</v>
      </c>
      <c r="D2475" s="459">
        <v>0.54166666666666674</v>
      </c>
      <c r="E2475" s="2">
        <f>Electricity!F2500</f>
        <v>0</v>
      </c>
      <c r="F2475" s="2">
        <f>Electricity!G2500</f>
        <v>0</v>
      </c>
      <c r="G2475" s="2">
        <f>Electricity!H2500</f>
        <v>0</v>
      </c>
      <c r="H2475" s="2">
        <f>Electricity!I2500</f>
        <v>0</v>
      </c>
      <c r="I2475" s="2">
        <f>Electricity!J2500</f>
        <v>0</v>
      </c>
    </row>
    <row r="2476" spans="2:9" x14ac:dyDescent="0.35">
      <c r="B2476" s="458" t="str">
        <f t="shared" si="39"/>
        <v>04/13/2019 02:00:00 PM</v>
      </c>
      <c r="C2476" s="458">
        <v>43568</v>
      </c>
      <c r="D2476" s="459">
        <v>0.58333333333333337</v>
      </c>
      <c r="E2476" s="2">
        <f>Electricity!F2501</f>
        <v>0</v>
      </c>
      <c r="F2476" s="2">
        <f>Electricity!G2501</f>
        <v>0</v>
      </c>
      <c r="G2476" s="2">
        <f>Electricity!H2501</f>
        <v>0</v>
      </c>
      <c r="H2476" s="2">
        <f>Electricity!I2501</f>
        <v>0</v>
      </c>
      <c r="I2476" s="2">
        <f>Electricity!J2501</f>
        <v>0</v>
      </c>
    </row>
    <row r="2477" spans="2:9" x14ac:dyDescent="0.35">
      <c r="B2477" s="458" t="str">
        <f t="shared" si="39"/>
        <v>04/13/2019 03:00:00 PM</v>
      </c>
      <c r="C2477" s="458">
        <v>43568</v>
      </c>
      <c r="D2477" s="459">
        <v>0.62500000000000011</v>
      </c>
      <c r="E2477" s="2">
        <f>Electricity!F2502</f>
        <v>0</v>
      </c>
      <c r="F2477" s="2">
        <f>Electricity!G2502</f>
        <v>0</v>
      </c>
      <c r="G2477" s="2">
        <f>Electricity!H2502</f>
        <v>0</v>
      </c>
      <c r="H2477" s="2">
        <f>Electricity!I2502</f>
        <v>0</v>
      </c>
      <c r="I2477" s="2">
        <f>Electricity!J2502</f>
        <v>0</v>
      </c>
    </row>
    <row r="2478" spans="2:9" x14ac:dyDescent="0.35">
      <c r="B2478" s="458" t="str">
        <f t="shared" si="39"/>
        <v>04/13/2019 04:00:00 PM</v>
      </c>
      <c r="C2478" s="458">
        <v>43568</v>
      </c>
      <c r="D2478" s="459">
        <v>0.66666666666666674</v>
      </c>
      <c r="E2478" s="2">
        <f>Electricity!F2503</f>
        <v>0</v>
      </c>
      <c r="F2478" s="2">
        <f>Electricity!G2503</f>
        <v>0</v>
      </c>
      <c r="G2478" s="2">
        <f>Electricity!H2503</f>
        <v>0</v>
      </c>
      <c r="H2478" s="2">
        <f>Electricity!I2503</f>
        <v>0</v>
      </c>
      <c r="I2478" s="2">
        <f>Electricity!J2503</f>
        <v>0</v>
      </c>
    </row>
    <row r="2479" spans="2:9" x14ac:dyDescent="0.35">
      <c r="B2479" s="458" t="str">
        <f t="shared" si="39"/>
        <v>04/13/2019 05:00:00 PM</v>
      </c>
      <c r="C2479" s="458">
        <v>43568</v>
      </c>
      <c r="D2479" s="459">
        <v>0.70833333333333337</v>
      </c>
      <c r="E2479" s="2">
        <f>Electricity!F2504</f>
        <v>0</v>
      </c>
      <c r="F2479" s="2">
        <f>Electricity!G2504</f>
        <v>0</v>
      </c>
      <c r="G2479" s="2">
        <f>Electricity!H2504</f>
        <v>0</v>
      </c>
      <c r="H2479" s="2">
        <f>Electricity!I2504</f>
        <v>0</v>
      </c>
      <c r="I2479" s="2">
        <f>Electricity!J2504</f>
        <v>0</v>
      </c>
    </row>
    <row r="2480" spans="2:9" x14ac:dyDescent="0.35">
      <c r="B2480" s="458" t="str">
        <f t="shared" si="39"/>
        <v>04/13/2019 06:00:00 PM</v>
      </c>
      <c r="C2480" s="458">
        <v>43568</v>
      </c>
      <c r="D2480" s="459">
        <v>0.75000000000000011</v>
      </c>
      <c r="E2480" s="2">
        <f>Electricity!F2505</f>
        <v>0</v>
      </c>
      <c r="F2480" s="2">
        <f>Electricity!G2505</f>
        <v>0</v>
      </c>
      <c r="G2480" s="2">
        <f>Electricity!H2505</f>
        <v>0</v>
      </c>
      <c r="H2480" s="2">
        <f>Electricity!I2505</f>
        <v>0</v>
      </c>
      <c r="I2480" s="2">
        <f>Electricity!J2505</f>
        <v>0</v>
      </c>
    </row>
    <row r="2481" spans="2:9" x14ac:dyDescent="0.35">
      <c r="B2481" s="458" t="str">
        <f t="shared" si="39"/>
        <v>04/13/2019 07:00:00 PM</v>
      </c>
      <c r="C2481" s="458">
        <v>43568</v>
      </c>
      <c r="D2481" s="459">
        <v>0.79166666666666674</v>
      </c>
      <c r="E2481" s="2">
        <f>Electricity!F2506</f>
        <v>0</v>
      </c>
      <c r="F2481" s="2">
        <f>Electricity!G2506</f>
        <v>0</v>
      </c>
      <c r="G2481" s="2">
        <f>Electricity!H2506</f>
        <v>0</v>
      </c>
      <c r="H2481" s="2">
        <f>Electricity!I2506</f>
        <v>0</v>
      </c>
      <c r="I2481" s="2">
        <f>Electricity!J2506</f>
        <v>0</v>
      </c>
    </row>
    <row r="2482" spans="2:9" x14ac:dyDescent="0.35">
      <c r="B2482" s="458" t="str">
        <f t="shared" si="39"/>
        <v>04/13/2019 08:00:00 PM</v>
      </c>
      <c r="C2482" s="458">
        <v>43568</v>
      </c>
      <c r="D2482" s="459">
        <v>0.83333333333333337</v>
      </c>
      <c r="E2482" s="2">
        <f>Electricity!F2507</f>
        <v>0</v>
      </c>
      <c r="F2482" s="2">
        <f>Electricity!G2507</f>
        <v>0</v>
      </c>
      <c r="G2482" s="2">
        <f>Electricity!H2507</f>
        <v>0</v>
      </c>
      <c r="H2482" s="2">
        <f>Electricity!I2507</f>
        <v>0</v>
      </c>
      <c r="I2482" s="2">
        <f>Electricity!J2507</f>
        <v>0</v>
      </c>
    </row>
    <row r="2483" spans="2:9" x14ac:dyDescent="0.35">
      <c r="B2483" s="458" t="str">
        <f t="shared" si="39"/>
        <v>04/13/2019 09:00:00 PM</v>
      </c>
      <c r="C2483" s="458">
        <v>43568</v>
      </c>
      <c r="D2483" s="459">
        <v>0.87500000000000011</v>
      </c>
      <c r="E2483" s="2">
        <f>Electricity!F2508</f>
        <v>0</v>
      </c>
      <c r="F2483" s="2">
        <f>Electricity!G2508</f>
        <v>0</v>
      </c>
      <c r="G2483" s="2">
        <f>Electricity!H2508</f>
        <v>0</v>
      </c>
      <c r="H2483" s="2">
        <f>Electricity!I2508</f>
        <v>0</v>
      </c>
      <c r="I2483" s="2">
        <f>Electricity!J2508</f>
        <v>0</v>
      </c>
    </row>
    <row r="2484" spans="2:9" x14ac:dyDescent="0.35">
      <c r="B2484" s="458" t="str">
        <f t="shared" si="39"/>
        <v>04/13/2019 10:00:00 PM</v>
      </c>
      <c r="C2484" s="458">
        <v>43568</v>
      </c>
      <c r="D2484" s="459">
        <v>0.91666666666666674</v>
      </c>
      <c r="E2484" s="2">
        <f>Electricity!F2509</f>
        <v>0</v>
      </c>
      <c r="F2484" s="2">
        <f>Electricity!G2509</f>
        <v>0</v>
      </c>
      <c r="G2484" s="2">
        <f>Electricity!H2509</f>
        <v>0</v>
      </c>
      <c r="H2484" s="2">
        <f>Electricity!I2509</f>
        <v>0</v>
      </c>
      <c r="I2484" s="2">
        <f>Electricity!J2509</f>
        <v>0</v>
      </c>
    </row>
    <row r="2485" spans="2:9" x14ac:dyDescent="0.35">
      <c r="B2485" s="458" t="str">
        <f t="shared" si="39"/>
        <v>04/13/2019 11:00:00 PM</v>
      </c>
      <c r="C2485" s="458">
        <v>43568</v>
      </c>
      <c r="D2485" s="459">
        <v>0.95833333333333337</v>
      </c>
      <c r="E2485" s="2">
        <f>Electricity!F2510</f>
        <v>0</v>
      </c>
      <c r="F2485" s="2">
        <f>Electricity!G2510</f>
        <v>0</v>
      </c>
      <c r="G2485" s="2">
        <f>Electricity!H2510</f>
        <v>0</v>
      </c>
      <c r="H2485" s="2">
        <f>Electricity!I2510</f>
        <v>0</v>
      </c>
      <c r="I2485" s="2">
        <f>Electricity!J2510</f>
        <v>0</v>
      </c>
    </row>
    <row r="2486" spans="2:9" x14ac:dyDescent="0.35">
      <c r="B2486" s="458" t="str">
        <f t="shared" si="39"/>
        <v>04/14/2019 12:00:00 AM</v>
      </c>
      <c r="C2486" s="458">
        <v>43569</v>
      </c>
      <c r="D2486" s="459">
        <v>3.1225022567582528E-17</v>
      </c>
      <c r="E2486" s="2">
        <f>Electricity!F2511</f>
        <v>0</v>
      </c>
      <c r="F2486" s="2">
        <f>Electricity!G2511</f>
        <v>0</v>
      </c>
      <c r="G2486" s="2">
        <f>Electricity!H2511</f>
        <v>0</v>
      </c>
      <c r="H2486" s="2">
        <f>Electricity!I2511</f>
        <v>0</v>
      </c>
      <c r="I2486" s="2">
        <f>Electricity!J2511</f>
        <v>0</v>
      </c>
    </row>
    <row r="2487" spans="2:9" x14ac:dyDescent="0.35">
      <c r="B2487" s="458" t="str">
        <f t="shared" si="39"/>
        <v>04/14/2019 01:00:00 AM</v>
      </c>
      <c r="C2487" s="458">
        <v>43569</v>
      </c>
      <c r="D2487" s="459">
        <v>4.1666666666666699E-2</v>
      </c>
      <c r="E2487" s="2">
        <f>Electricity!F2512</f>
        <v>0</v>
      </c>
      <c r="F2487" s="2">
        <f>Electricity!G2512</f>
        <v>0</v>
      </c>
      <c r="G2487" s="2">
        <f>Electricity!H2512</f>
        <v>0</v>
      </c>
      <c r="H2487" s="2">
        <f>Electricity!I2512</f>
        <v>0</v>
      </c>
      <c r="I2487" s="2">
        <f>Electricity!J2512</f>
        <v>0</v>
      </c>
    </row>
    <row r="2488" spans="2:9" x14ac:dyDescent="0.35">
      <c r="B2488" s="458" t="str">
        <f t="shared" si="39"/>
        <v>04/14/2019 02:00:00 AM</v>
      </c>
      <c r="C2488" s="458">
        <v>43569</v>
      </c>
      <c r="D2488" s="459">
        <v>8.333333333333337E-2</v>
      </c>
      <c r="E2488" s="2">
        <f>Electricity!F2513</f>
        <v>0</v>
      </c>
      <c r="F2488" s="2">
        <f>Electricity!G2513</f>
        <v>0</v>
      </c>
      <c r="G2488" s="2">
        <f>Electricity!H2513</f>
        <v>0</v>
      </c>
      <c r="H2488" s="2">
        <f>Electricity!I2513</f>
        <v>0</v>
      </c>
      <c r="I2488" s="2">
        <f>Electricity!J2513</f>
        <v>0</v>
      </c>
    </row>
    <row r="2489" spans="2:9" x14ac:dyDescent="0.35">
      <c r="B2489" s="458" t="str">
        <f t="shared" si="39"/>
        <v>04/14/2019 03:00:00 AM</v>
      </c>
      <c r="C2489" s="458">
        <v>43569</v>
      </c>
      <c r="D2489" s="459">
        <v>0.12500000000000006</v>
      </c>
      <c r="E2489" s="2">
        <f>Electricity!F2514</f>
        <v>0</v>
      </c>
      <c r="F2489" s="2">
        <f>Electricity!G2514</f>
        <v>0</v>
      </c>
      <c r="G2489" s="2">
        <f>Electricity!H2514</f>
        <v>0</v>
      </c>
      <c r="H2489" s="2">
        <f>Electricity!I2514</f>
        <v>0</v>
      </c>
      <c r="I2489" s="2">
        <f>Electricity!J2514</f>
        <v>0</v>
      </c>
    </row>
    <row r="2490" spans="2:9" x14ac:dyDescent="0.35">
      <c r="B2490" s="458" t="str">
        <f t="shared" si="39"/>
        <v>04/14/2019 04:00:00 AM</v>
      </c>
      <c r="C2490" s="458">
        <v>43569</v>
      </c>
      <c r="D2490" s="459">
        <v>0.16666666666666669</v>
      </c>
      <c r="E2490" s="2">
        <f>Electricity!F2515</f>
        <v>0</v>
      </c>
      <c r="F2490" s="2">
        <f>Electricity!G2515</f>
        <v>0</v>
      </c>
      <c r="G2490" s="2">
        <f>Electricity!H2515</f>
        <v>0</v>
      </c>
      <c r="H2490" s="2">
        <f>Electricity!I2515</f>
        <v>0</v>
      </c>
      <c r="I2490" s="2">
        <f>Electricity!J2515</f>
        <v>0</v>
      </c>
    </row>
    <row r="2491" spans="2:9" x14ac:dyDescent="0.35">
      <c r="B2491" s="458" t="str">
        <f t="shared" si="39"/>
        <v>04/14/2019 05:00:00 AM</v>
      </c>
      <c r="C2491" s="458">
        <v>43569</v>
      </c>
      <c r="D2491" s="459">
        <v>0.20833333333333337</v>
      </c>
      <c r="E2491" s="2">
        <f>Electricity!F2516</f>
        <v>0</v>
      </c>
      <c r="F2491" s="2">
        <f>Electricity!G2516</f>
        <v>0</v>
      </c>
      <c r="G2491" s="2">
        <f>Electricity!H2516</f>
        <v>0</v>
      </c>
      <c r="H2491" s="2">
        <f>Electricity!I2516</f>
        <v>0</v>
      </c>
      <c r="I2491" s="2">
        <f>Electricity!J2516</f>
        <v>0</v>
      </c>
    </row>
    <row r="2492" spans="2:9" x14ac:dyDescent="0.35">
      <c r="B2492" s="458" t="str">
        <f t="shared" si="39"/>
        <v>04/14/2019 06:00:00 AM</v>
      </c>
      <c r="C2492" s="458">
        <v>43569</v>
      </c>
      <c r="D2492" s="459">
        <v>0.25</v>
      </c>
      <c r="E2492" s="2">
        <f>Electricity!F2517</f>
        <v>0</v>
      </c>
      <c r="F2492" s="2">
        <f>Electricity!G2517</f>
        <v>0</v>
      </c>
      <c r="G2492" s="2">
        <f>Electricity!H2517</f>
        <v>0</v>
      </c>
      <c r="H2492" s="2">
        <f>Electricity!I2517</f>
        <v>0</v>
      </c>
      <c r="I2492" s="2">
        <f>Electricity!J2517</f>
        <v>0</v>
      </c>
    </row>
    <row r="2493" spans="2:9" x14ac:dyDescent="0.35">
      <c r="B2493" s="458" t="str">
        <f t="shared" si="39"/>
        <v>04/14/2019 07:00:00 AM</v>
      </c>
      <c r="C2493" s="458">
        <v>43569</v>
      </c>
      <c r="D2493" s="459">
        <v>0.29166666666666669</v>
      </c>
      <c r="E2493" s="2">
        <f>Electricity!F2518</f>
        <v>0</v>
      </c>
      <c r="F2493" s="2">
        <f>Electricity!G2518</f>
        <v>0</v>
      </c>
      <c r="G2493" s="2">
        <f>Electricity!H2518</f>
        <v>0</v>
      </c>
      <c r="H2493" s="2">
        <f>Electricity!I2518</f>
        <v>0</v>
      </c>
      <c r="I2493" s="2">
        <f>Electricity!J2518</f>
        <v>0</v>
      </c>
    </row>
    <row r="2494" spans="2:9" x14ac:dyDescent="0.35">
      <c r="B2494" s="458" t="str">
        <f t="shared" si="39"/>
        <v>04/14/2019 08:00:00 AM</v>
      </c>
      <c r="C2494" s="458">
        <v>43569</v>
      </c>
      <c r="D2494" s="459">
        <v>0.33333333333333337</v>
      </c>
      <c r="E2494" s="2">
        <f>Electricity!F2519</f>
        <v>0</v>
      </c>
      <c r="F2494" s="2">
        <f>Electricity!G2519</f>
        <v>0</v>
      </c>
      <c r="G2494" s="2">
        <f>Electricity!H2519</f>
        <v>0</v>
      </c>
      <c r="H2494" s="2">
        <f>Electricity!I2519</f>
        <v>0</v>
      </c>
      <c r="I2494" s="2">
        <f>Electricity!J2519</f>
        <v>0</v>
      </c>
    </row>
    <row r="2495" spans="2:9" x14ac:dyDescent="0.35">
      <c r="B2495" s="458" t="str">
        <f t="shared" si="39"/>
        <v>04/14/2019 09:00:00 AM</v>
      </c>
      <c r="C2495" s="458">
        <v>43569</v>
      </c>
      <c r="D2495" s="459">
        <v>0.375</v>
      </c>
      <c r="E2495" s="2">
        <f>Electricity!F2520</f>
        <v>0</v>
      </c>
      <c r="F2495" s="2">
        <f>Electricity!G2520</f>
        <v>0</v>
      </c>
      <c r="G2495" s="2">
        <f>Electricity!H2520</f>
        <v>0</v>
      </c>
      <c r="H2495" s="2">
        <f>Electricity!I2520</f>
        <v>0</v>
      </c>
      <c r="I2495" s="2">
        <f>Electricity!J2520</f>
        <v>0</v>
      </c>
    </row>
    <row r="2496" spans="2:9" x14ac:dyDescent="0.35">
      <c r="B2496" s="458" t="str">
        <f t="shared" si="39"/>
        <v>04/14/2019 10:00:00 AM</v>
      </c>
      <c r="C2496" s="458">
        <v>43569</v>
      </c>
      <c r="D2496" s="459">
        <v>0.41666666666666669</v>
      </c>
      <c r="E2496" s="2">
        <f>Electricity!F2521</f>
        <v>0</v>
      </c>
      <c r="F2496" s="2">
        <f>Electricity!G2521</f>
        <v>0</v>
      </c>
      <c r="G2496" s="2">
        <f>Electricity!H2521</f>
        <v>0</v>
      </c>
      <c r="H2496" s="2">
        <f>Electricity!I2521</f>
        <v>0</v>
      </c>
      <c r="I2496" s="2">
        <f>Electricity!J2521</f>
        <v>0</v>
      </c>
    </row>
    <row r="2497" spans="2:9" x14ac:dyDescent="0.35">
      <c r="B2497" s="458" t="str">
        <f t="shared" si="39"/>
        <v>04/14/2019 11:00:00 AM</v>
      </c>
      <c r="C2497" s="458">
        <v>43569</v>
      </c>
      <c r="D2497" s="459">
        <v>0.45833333333333337</v>
      </c>
      <c r="E2497" s="2">
        <f>Electricity!F2522</f>
        <v>0</v>
      </c>
      <c r="F2497" s="2">
        <f>Electricity!G2522</f>
        <v>0</v>
      </c>
      <c r="G2497" s="2">
        <f>Electricity!H2522</f>
        <v>0</v>
      </c>
      <c r="H2497" s="2">
        <f>Electricity!I2522</f>
        <v>0</v>
      </c>
      <c r="I2497" s="2">
        <f>Electricity!J2522</f>
        <v>0</v>
      </c>
    </row>
    <row r="2498" spans="2:9" x14ac:dyDescent="0.35">
      <c r="B2498" s="458" t="str">
        <f t="shared" si="39"/>
        <v>04/14/2019 12:00:00 PM</v>
      </c>
      <c r="C2498" s="458">
        <v>43569</v>
      </c>
      <c r="D2498" s="459">
        <v>0.50000000000000011</v>
      </c>
      <c r="E2498" s="2">
        <f>Electricity!F2523</f>
        <v>0</v>
      </c>
      <c r="F2498" s="2">
        <f>Electricity!G2523</f>
        <v>0</v>
      </c>
      <c r="G2498" s="2">
        <f>Electricity!H2523</f>
        <v>0</v>
      </c>
      <c r="H2498" s="2">
        <f>Electricity!I2523</f>
        <v>0</v>
      </c>
      <c r="I2498" s="2">
        <f>Electricity!J2523</f>
        <v>0</v>
      </c>
    </row>
    <row r="2499" spans="2:9" x14ac:dyDescent="0.35">
      <c r="B2499" s="458" t="str">
        <f t="shared" si="39"/>
        <v>04/14/2019 01:00:00 PM</v>
      </c>
      <c r="C2499" s="458">
        <v>43569</v>
      </c>
      <c r="D2499" s="459">
        <v>0.54166666666666674</v>
      </c>
      <c r="E2499" s="2">
        <f>Electricity!F2524</f>
        <v>0</v>
      </c>
      <c r="F2499" s="2">
        <f>Electricity!G2524</f>
        <v>0</v>
      </c>
      <c r="G2499" s="2">
        <f>Electricity!H2524</f>
        <v>0</v>
      </c>
      <c r="H2499" s="2">
        <f>Electricity!I2524</f>
        <v>0</v>
      </c>
      <c r="I2499" s="2">
        <f>Electricity!J2524</f>
        <v>0</v>
      </c>
    </row>
    <row r="2500" spans="2:9" x14ac:dyDescent="0.35">
      <c r="B2500" s="458" t="str">
        <f t="shared" si="39"/>
        <v>04/14/2019 02:00:00 PM</v>
      </c>
      <c r="C2500" s="458">
        <v>43569</v>
      </c>
      <c r="D2500" s="459">
        <v>0.58333333333333337</v>
      </c>
      <c r="E2500" s="2">
        <f>Electricity!F2525</f>
        <v>0</v>
      </c>
      <c r="F2500" s="2">
        <f>Electricity!G2525</f>
        <v>0</v>
      </c>
      <c r="G2500" s="2">
        <f>Electricity!H2525</f>
        <v>0</v>
      </c>
      <c r="H2500" s="2">
        <f>Electricity!I2525</f>
        <v>0</v>
      </c>
      <c r="I2500" s="2">
        <f>Electricity!J2525</f>
        <v>0</v>
      </c>
    </row>
    <row r="2501" spans="2:9" x14ac:dyDescent="0.35">
      <c r="B2501" s="458" t="str">
        <f t="shared" si="39"/>
        <v>04/14/2019 03:00:00 PM</v>
      </c>
      <c r="C2501" s="458">
        <v>43569</v>
      </c>
      <c r="D2501" s="459">
        <v>0.62500000000000011</v>
      </c>
      <c r="E2501" s="2">
        <f>Electricity!F2526</f>
        <v>0</v>
      </c>
      <c r="F2501" s="2">
        <f>Electricity!G2526</f>
        <v>0</v>
      </c>
      <c r="G2501" s="2">
        <f>Electricity!H2526</f>
        <v>0</v>
      </c>
      <c r="H2501" s="2">
        <f>Electricity!I2526</f>
        <v>0</v>
      </c>
      <c r="I2501" s="2">
        <f>Electricity!J2526</f>
        <v>0</v>
      </c>
    </row>
    <row r="2502" spans="2:9" x14ac:dyDescent="0.35">
      <c r="B2502" s="458" t="str">
        <f t="shared" si="39"/>
        <v>04/14/2019 04:00:00 PM</v>
      </c>
      <c r="C2502" s="458">
        <v>43569</v>
      </c>
      <c r="D2502" s="459">
        <v>0.66666666666666674</v>
      </c>
      <c r="E2502" s="2">
        <f>Electricity!F2527</f>
        <v>0</v>
      </c>
      <c r="F2502" s="2">
        <f>Electricity!G2527</f>
        <v>0</v>
      </c>
      <c r="G2502" s="2">
        <f>Electricity!H2527</f>
        <v>0</v>
      </c>
      <c r="H2502" s="2">
        <f>Electricity!I2527</f>
        <v>0</v>
      </c>
      <c r="I2502" s="2">
        <f>Electricity!J2527</f>
        <v>0</v>
      </c>
    </row>
    <row r="2503" spans="2:9" x14ac:dyDescent="0.35">
      <c r="B2503" s="458" t="str">
        <f t="shared" si="39"/>
        <v>04/14/2019 05:00:00 PM</v>
      </c>
      <c r="C2503" s="458">
        <v>43569</v>
      </c>
      <c r="D2503" s="459">
        <v>0.70833333333333337</v>
      </c>
      <c r="E2503" s="2">
        <f>Electricity!F2528</f>
        <v>0</v>
      </c>
      <c r="F2503" s="2">
        <f>Electricity!G2528</f>
        <v>0</v>
      </c>
      <c r="G2503" s="2">
        <f>Electricity!H2528</f>
        <v>0</v>
      </c>
      <c r="H2503" s="2">
        <f>Electricity!I2528</f>
        <v>0</v>
      </c>
      <c r="I2503" s="2">
        <f>Electricity!J2528</f>
        <v>0</v>
      </c>
    </row>
    <row r="2504" spans="2:9" x14ac:dyDescent="0.35">
      <c r="B2504" s="458" t="str">
        <f t="shared" si="39"/>
        <v>04/14/2019 06:00:00 PM</v>
      </c>
      <c r="C2504" s="458">
        <v>43569</v>
      </c>
      <c r="D2504" s="459">
        <v>0.75000000000000011</v>
      </c>
      <c r="E2504" s="2">
        <f>Electricity!F2529</f>
        <v>0</v>
      </c>
      <c r="F2504" s="2">
        <f>Electricity!G2529</f>
        <v>0</v>
      </c>
      <c r="G2504" s="2">
        <f>Electricity!H2529</f>
        <v>0</v>
      </c>
      <c r="H2504" s="2">
        <f>Electricity!I2529</f>
        <v>0</v>
      </c>
      <c r="I2504" s="2">
        <f>Electricity!J2529</f>
        <v>0</v>
      </c>
    </row>
    <row r="2505" spans="2:9" x14ac:dyDescent="0.35">
      <c r="B2505" s="458" t="str">
        <f t="shared" si="39"/>
        <v>04/14/2019 07:00:00 PM</v>
      </c>
      <c r="C2505" s="458">
        <v>43569</v>
      </c>
      <c r="D2505" s="459">
        <v>0.79166666666666674</v>
      </c>
      <c r="E2505" s="2">
        <f>Electricity!F2530</f>
        <v>0</v>
      </c>
      <c r="F2505" s="2">
        <f>Electricity!G2530</f>
        <v>0</v>
      </c>
      <c r="G2505" s="2">
        <f>Electricity!H2530</f>
        <v>0</v>
      </c>
      <c r="H2505" s="2">
        <f>Electricity!I2530</f>
        <v>0</v>
      </c>
      <c r="I2505" s="2">
        <f>Electricity!J2530</f>
        <v>0</v>
      </c>
    </row>
    <row r="2506" spans="2:9" x14ac:dyDescent="0.35">
      <c r="B2506" s="458" t="str">
        <f t="shared" si="39"/>
        <v>04/14/2019 08:00:00 PM</v>
      </c>
      <c r="C2506" s="458">
        <v>43569</v>
      </c>
      <c r="D2506" s="459">
        <v>0.83333333333333337</v>
      </c>
      <c r="E2506" s="2">
        <f>Electricity!F2531</f>
        <v>0</v>
      </c>
      <c r="F2506" s="2">
        <f>Electricity!G2531</f>
        <v>0</v>
      </c>
      <c r="G2506" s="2">
        <f>Electricity!H2531</f>
        <v>0</v>
      </c>
      <c r="H2506" s="2">
        <f>Electricity!I2531</f>
        <v>0</v>
      </c>
      <c r="I2506" s="2">
        <f>Electricity!J2531</f>
        <v>0</v>
      </c>
    </row>
    <row r="2507" spans="2:9" x14ac:dyDescent="0.35">
      <c r="B2507" s="458" t="str">
        <f t="shared" si="39"/>
        <v>04/14/2019 09:00:00 PM</v>
      </c>
      <c r="C2507" s="458">
        <v>43569</v>
      </c>
      <c r="D2507" s="459">
        <v>0.87500000000000011</v>
      </c>
      <c r="E2507" s="2">
        <f>Electricity!F2532</f>
        <v>0</v>
      </c>
      <c r="F2507" s="2">
        <f>Electricity!G2532</f>
        <v>0</v>
      </c>
      <c r="G2507" s="2">
        <f>Electricity!H2532</f>
        <v>0</v>
      </c>
      <c r="H2507" s="2">
        <f>Electricity!I2532</f>
        <v>0</v>
      </c>
      <c r="I2507" s="2">
        <f>Electricity!J2532</f>
        <v>0</v>
      </c>
    </row>
    <row r="2508" spans="2:9" x14ac:dyDescent="0.35">
      <c r="B2508" s="458" t="str">
        <f t="shared" si="39"/>
        <v>04/14/2019 10:00:00 PM</v>
      </c>
      <c r="C2508" s="458">
        <v>43569</v>
      </c>
      <c r="D2508" s="459">
        <v>0.91666666666666674</v>
      </c>
      <c r="E2508" s="2">
        <f>Electricity!F2533</f>
        <v>0</v>
      </c>
      <c r="F2508" s="2">
        <f>Electricity!G2533</f>
        <v>0</v>
      </c>
      <c r="G2508" s="2">
        <f>Electricity!H2533</f>
        <v>0</v>
      </c>
      <c r="H2508" s="2">
        <f>Electricity!I2533</f>
        <v>0</v>
      </c>
      <c r="I2508" s="2">
        <f>Electricity!J2533</f>
        <v>0</v>
      </c>
    </row>
    <row r="2509" spans="2:9" x14ac:dyDescent="0.35">
      <c r="B2509" s="458" t="str">
        <f t="shared" si="39"/>
        <v>04/14/2019 11:00:00 PM</v>
      </c>
      <c r="C2509" s="458">
        <v>43569</v>
      </c>
      <c r="D2509" s="459">
        <v>0.95833333333333337</v>
      </c>
      <c r="E2509" s="2">
        <f>Electricity!F2534</f>
        <v>0</v>
      </c>
      <c r="F2509" s="2">
        <f>Electricity!G2534</f>
        <v>0</v>
      </c>
      <c r="G2509" s="2">
        <f>Electricity!H2534</f>
        <v>0</v>
      </c>
      <c r="H2509" s="2">
        <f>Electricity!I2534</f>
        <v>0</v>
      </c>
      <c r="I2509" s="2">
        <f>Electricity!J2534</f>
        <v>0</v>
      </c>
    </row>
    <row r="2510" spans="2:9" x14ac:dyDescent="0.35">
      <c r="B2510" s="458" t="str">
        <f t="shared" si="39"/>
        <v>04/15/2019 12:00:00 AM</v>
      </c>
      <c r="C2510" s="458">
        <v>43570</v>
      </c>
      <c r="D2510" s="459">
        <v>3.1225022567582528E-17</v>
      </c>
      <c r="E2510" s="2">
        <f>Electricity!F2535</f>
        <v>0</v>
      </c>
      <c r="F2510" s="2">
        <f>Electricity!G2535</f>
        <v>0</v>
      </c>
      <c r="G2510" s="2">
        <f>Electricity!H2535</f>
        <v>0</v>
      </c>
      <c r="H2510" s="2">
        <f>Electricity!I2535</f>
        <v>0</v>
      </c>
      <c r="I2510" s="2">
        <f>Electricity!J2535</f>
        <v>0</v>
      </c>
    </row>
    <row r="2511" spans="2:9" x14ac:dyDescent="0.35">
      <c r="B2511" s="458" t="str">
        <f t="shared" ref="B2511:B2574" si="40">CONCATENATE(TEXT(C2511,"mm/dd/yyyy")," ",TEXT(D2511,"hh:mm:ss AM/PM"))</f>
        <v>04/15/2019 01:00:00 AM</v>
      </c>
      <c r="C2511" s="458">
        <v>43570</v>
      </c>
      <c r="D2511" s="459">
        <v>4.1666666666666699E-2</v>
      </c>
      <c r="E2511" s="2">
        <f>Electricity!F2536</f>
        <v>0</v>
      </c>
      <c r="F2511" s="2">
        <f>Electricity!G2536</f>
        <v>0</v>
      </c>
      <c r="G2511" s="2">
        <f>Electricity!H2536</f>
        <v>0</v>
      </c>
      <c r="H2511" s="2">
        <f>Electricity!I2536</f>
        <v>0</v>
      </c>
      <c r="I2511" s="2">
        <f>Electricity!J2536</f>
        <v>0</v>
      </c>
    </row>
    <row r="2512" spans="2:9" x14ac:dyDescent="0.35">
      <c r="B2512" s="458" t="str">
        <f t="shared" si="40"/>
        <v>04/15/2019 02:00:00 AM</v>
      </c>
      <c r="C2512" s="458">
        <v>43570</v>
      </c>
      <c r="D2512" s="459">
        <v>8.333333333333337E-2</v>
      </c>
      <c r="E2512" s="2">
        <f>Electricity!F2537</f>
        <v>0</v>
      </c>
      <c r="F2512" s="2">
        <f>Electricity!G2537</f>
        <v>0</v>
      </c>
      <c r="G2512" s="2">
        <f>Electricity!H2537</f>
        <v>0</v>
      </c>
      <c r="H2512" s="2">
        <f>Electricity!I2537</f>
        <v>0</v>
      </c>
      <c r="I2512" s="2">
        <f>Electricity!J2537</f>
        <v>0</v>
      </c>
    </row>
    <row r="2513" spans="2:9" x14ac:dyDescent="0.35">
      <c r="B2513" s="458" t="str">
        <f t="shared" si="40"/>
        <v>04/15/2019 03:00:00 AM</v>
      </c>
      <c r="C2513" s="458">
        <v>43570</v>
      </c>
      <c r="D2513" s="459">
        <v>0.12500000000000006</v>
      </c>
      <c r="E2513" s="2">
        <f>Electricity!F2538</f>
        <v>0</v>
      </c>
      <c r="F2513" s="2">
        <f>Electricity!G2538</f>
        <v>0</v>
      </c>
      <c r="G2513" s="2">
        <f>Electricity!H2538</f>
        <v>0</v>
      </c>
      <c r="H2513" s="2">
        <f>Electricity!I2538</f>
        <v>0</v>
      </c>
      <c r="I2513" s="2">
        <f>Electricity!J2538</f>
        <v>0</v>
      </c>
    </row>
    <row r="2514" spans="2:9" x14ac:dyDescent="0.35">
      <c r="B2514" s="458" t="str">
        <f t="shared" si="40"/>
        <v>04/15/2019 04:00:00 AM</v>
      </c>
      <c r="C2514" s="458">
        <v>43570</v>
      </c>
      <c r="D2514" s="459">
        <v>0.16666666666666669</v>
      </c>
      <c r="E2514" s="2">
        <f>Electricity!F2539</f>
        <v>0</v>
      </c>
      <c r="F2514" s="2">
        <f>Electricity!G2539</f>
        <v>0</v>
      </c>
      <c r="G2514" s="2">
        <f>Electricity!H2539</f>
        <v>0</v>
      </c>
      <c r="H2514" s="2">
        <f>Electricity!I2539</f>
        <v>0</v>
      </c>
      <c r="I2514" s="2">
        <f>Electricity!J2539</f>
        <v>0</v>
      </c>
    </row>
    <row r="2515" spans="2:9" x14ac:dyDescent="0.35">
      <c r="B2515" s="458" t="str">
        <f t="shared" si="40"/>
        <v>04/15/2019 05:00:00 AM</v>
      </c>
      <c r="C2515" s="458">
        <v>43570</v>
      </c>
      <c r="D2515" s="459">
        <v>0.20833333333333337</v>
      </c>
      <c r="E2515" s="2">
        <f>Electricity!F2540</f>
        <v>0</v>
      </c>
      <c r="F2515" s="2">
        <f>Electricity!G2540</f>
        <v>0</v>
      </c>
      <c r="G2515" s="2">
        <f>Electricity!H2540</f>
        <v>0</v>
      </c>
      <c r="H2515" s="2">
        <f>Electricity!I2540</f>
        <v>0</v>
      </c>
      <c r="I2515" s="2">
        <f>Electricity!J2540</f>
        <v>0</v>
      </c>
    </row>
    <row r="2516" spans="2:9" x14ac:dyDescent="0.35">
      <c r="B2516" s="458" t="str">
        <f t="shared" si="40"/>
        <v>04/15/2019 06:00:00 AM</v>
      </c>
      <c r="C2516" s="458">
        <v>43570</v>
      </c>
      <c r="D2516" s="459">
        <v>0.25</v>
      </c>
      <c r="E2516" s="2">
        <f>Electricity!F2541</f>
        <v>0</v>
      </c>
      <c r="F2516" s="2">
        <f>Electricity!G2541</f>
        <v>0</v>
      </c>
      <c r="G2516" s="2">
        <f>Electricity!H2541</f>
        <v>0</v>
      </c>
      <c r="H2516" s="2">
        <f>Electricity!I2541</f>
        <v>0</v>
      </c>
      <c r="I2516" s="2">
        <f>Electricity!J2541</f>
        <v>0</v>
      </c>
    </row>
    <row r="2517" spans="2:9" x14ac:dyDescent="0.35">
      <c r="B2517" s="458" t="str">
        <f t="shared" si="40"/>
        <v>04/15/2019 07:00:00 AM</v>
      </c>
      <c r="C2517" s="458">
        <v>43570</v>
      </c>
      <c r="D2517" s="459">
        <v>0.29166666666666669</v>
      </c>
      <c r="E2517" s="2">
        <f>Electricity!F2542</f>
        <v>0</v>
      </c>
      <c r="F2517" s="2">
        <f>Electricity!G2542</f>
        <v>0</v>
      </c>
      <c r="G2517" s="2">
        <f>Electricity!H2542</f>
        <v>0</v>
      </c>
      <c r="H2517" s="2">
        <f>Electricity!I2542</f>
        <v>0</v>
      </c>
      <c r="I2517" s="2">
        <f>Electricity!J2542</f>
        <v>0</v>
      </c>
    </row>
    <row r="2518" spans="2:9" x14ac:dyDescent="0.35">
      <c r="B2518" s="458" t="str">
        <f t="shared" si="40"/>
        <v>04/15/2019 08:00:00 AM</v>
      </c>
      <c r="C2518" s="458">
        <v>43570</v>
      </c>
      <c r="D2518" s="459">
        <v>0.33333333333333337</v>
      </c>
      <c r="E2518" s="2">
        <f>Electricity!F2543</f>
        <v>0</v>
      </c>
      <c r="F2518" s="2">
        <f>Electricity!G2543</f>
        <v>0</v>
      </c>
      <c r="G2518" s="2">
        <f>Electricity!H2543</f>
        <v>0</v>
      </c>
      <c r="H2518" s="2">
        <f>Electricity!I2543</f>
        <v>0</v>
      </c>
      <c r="I2518" s="2">
        <f>Electricity!J2543</f>
        <v>0</v>
      </c>
    </row>
    <row r="2519" spans="2:9" x14ac:dyDescent="0.35">
      <c r="B2519" s="458" t="str">
        <f t="shared" si="40"/>
        <v>04/15/2019 09:00:00 AM</v>
      </c>
      <c r="C2519" s="458">
        <v>43570</v>
      </c>
      <c r="D2519" s="459">
        <v>0.375</v>
      </c>
      <c r="E2519" s="2">
        <f>Electricity!F2544</f>
        <v>0</v>
      </c>
      <c r="F2519" s="2">
        <f>Electricity!G2544</f>
        <v>0</v>
      </c>
      <c r="G2519" s="2">
        <f>Electricity!H2544</f>
        <v>0</v>
      </c>
      <c r="H2519" s="2">
        <f>Electricity!I2544</f>
        <v>0</v>
      </c>
      <c r="I2519" s="2">
        <f>Electricity!J2544</f>
        <v>0</v>
      </c>
    </row>
    <row r="2520" spans="2:9" x14ac:dyDescent="0.35">
      <c r="B2520" s="458" t="str">
        <f t="shared" si="40"/>
        <v>04/15/2019 10:00:00 AM</v>
      </c>
      <c r="C2520" s="458">
        <v>43570</v>
      </c>
      <c r="D2520" s="459">
        <v>0.41666666666666669</v>
      </c>
      <c r="E2520" s="2">
        <f>Electricity!F2545</f>
        <v>0</v>
      </c>
      <c r="F2520" s="2">
        <f>Electricity!G2545</f>
        <v>0</v>
      </c>
      <c r="G2520" s="2">
        <f>Electricity!H2545</f>
        <v>0</v>
      </c>
      <c r="H2520" s="2">
        <f>Electricity!I2545</f>
        <v>0</v>
      </c>
      <c r="I2520" s="2">
        <f>Electricity!J2545</f>
        <v>0</v>
      </c>
    </row>
    <row r="2521" spans="2:9" x14ac:dyDescent="0.35">
      <c r="B2521" s="458" t="str">
        <f t="shared" si="40"/>
        <v>04/15/2019 11:00:00 AM</v>
      </c>
      <c r="C2521" s="458">
        <v>43570</v>
      </c>
      <c r="D2521" s="459">
        <v>0.45833333333333337</v>
      </c>
      <c r="E2521" s="2">
        <f>Electricity!F2546</f>
        <v>0</v>
      </c>
      <c r="F2521" s="2">
        <f>Electricity!G2546</f>
        <v>0</v>
      </c>
      <c r="G2521" s="2">
        <f>Electricity!H2546</f>
        <v>0</v>
      </c>
      <c r="H2521" s="2">
        <f>Electricity!I2546</f>
        <v>0</v>
      </c>
      <c r="I2521" s="2">
        <f>Electricity!J2546</f>
        <v>0</v>
      </c>
    </row>
    <row r="2522" spans="2:9" x14ac:dyDescent="0.35">
      <c r="B2522" s="458" t="str">
        <f t="shared" si="40"/>
        <v>04/15/2019 12:00:00 PM</v>
      </c>
      <c r="C2522" s="458">
        <v>43570</v>
      </c>
      <c r="D2522" s="459">
        <v>0.50000000000000011</v>
      </c>
      <c r="E2522" s="2">
        <f>Electricity!F2547</f>
        <v>0</v>
      </c>
      <c r="F2522" s="2">
        <f>Electricity!G2547</f>
        <v>0</v>
      </c>
      <c r="G2522" s="2">
        <f>Electricity!H2547</f>
        <v>0</v>
      </c>
      <c r="H2522" s="2">
        <f>Electricity!I2547</f>
        <v>0</v>
      </c>
      <c r="I2522" s="2">
        <f>Electricity!J2547</f>
        <v>0</v>
      </c>
    </row>
    <row r="2523" spans="2:9" x14ac:dyDescent="0.35">
      <c r="B2523" s="458" t="str">
        <f t="shared" si="40"/>
        <v>04/15/2019 01:00:00 PM</v>
      </c>
      <c r="C2523" s="458">
        <v>43570</v>
      </c>
      <c r="D2523" s="459">
        <v>0.54166666666666674</v>
      </c>
      <c r="E2523" s="2">
        <f>Electricity!F2548</f>
        <v>0</v>
      </c>
      <c r="F2523" s="2">
        <f>Electricity!G2548</f>
        <v>0</v>
      </c>
      <c r="G2523" s="2">
        <f>Electricity!H2548</f>
        <v>0</v>
      </c>
      <c r="H2523" s="2">
        <f>Electricity!I2548</f>
        <v>0</v>
      </c>
      <c r="I2523" s="2">
        <f>Electricity!J2548</f>
        <v>0</v>
      </c>
    </row>
    <row r="2524" spans="2:9" x14ac:dyDescent="0.35">
      <c r="B2524" s="458" t="str">
        <f t="shared" si="40"/>
        <v>04/15/2019 02:00:00 PM</v>
      </c>
      <c r="C2524" s="458">
        <v>43570</v>
      </c>
      <c r="D2524" s="459">
        <v>0.58333333333333337</v>
      </c>
      <c r="E2524" s="2">
        <f>Electricity!F2549</f>
        <v>0</v>
      </c>
      <c r="F2524" s="2">
        <f>Electricity!G2549</f>
        <v>0</v>
      </c>
      <c r="G2524" s="2">
        <f>Electricity!H2549</f>
        <v>0</v>
      </c>
      <c r="H2524" s="2">
        <f>Electricity!I2549</f>
        <v>0</v>
      </c>
      <c r="I2524" s="2">
        <f>Electricity!J2549</f>
        <v>0</v>
      </c>
    </row>
    <row r="2525" spans="2:9" x14ac:dyDescent="0.35">
      <c r="B2525" s="458" t="str">
        <f t="shared" si="40"/>
        <v>04/15/2019 03:00:00 PM</v>
      </c>
      <c r="C2525" s="458">
        <v>43570</v>
      </c>
      <c r="D2525" s="459">
        <v>0.62500000000000011</v>
      </c>
      <c r="E2525" s="2">
        <f>Electricity!F2550</f>
        <v>0</v>
      </c>
      <c r="F2525" s="2">
        <f>Electricity!G2550</f>
        <v>0</v>
      </c>
      <c r="G2525" s="2">
        <f>Electricity!H2550</f>
        <v>0</v>
      </c>
      <c r="H2525" s="2">
        <f>Electricity!I2550</f>
        <v>0</v>
      </c>
      <c r="I2525" s="2">
        <f>Electricity!J2550</f>
        <v>0</v>
      </c>
    </row>
    <row r="2526" spans="2:9" x14ac:dyDescent="0.35">
      <c r="B2526" s="458" t="str">
        <f t="shared" si="40"/>
        <v>04/15/2019 04:00:00 PM</v>
      </c>
      <c r="C2526" s="458">
        <v>43570</v>
      </c>
      <c r="D2526" s="459">
        <v>0.66666666666666674</v>
      </c>
      <c r="E2526" s="2">
        <f>Electricity!F2551</f>
        <v>0</v>
      </c>
      <c r="F2526" s="2">
        <f>Electricity!G2551</f>
        <v>0</v>
      </c>
      <c r="G2526" s="2">
        <f>Electricity!H2551</f>
        <v>0</v>
      </c>
      <c r="H2526" s="2">
        <f>Electricity!I2551</f>
        <v>0</v>
      </c>
      <c r="I2526" s="2">
        <f>Electricity!J2551</f>
        <v>0</v>
      </c>
    </row>
    <row r="2527" spans="2:9" x14ac:dyDescent="0.35">
      <c r="B2527" s="458" t="str">
        <f t="shared" si="40"/>
        <v>04/15/2019 05:00:00 PM</v>
      </c>
      <c r="C2527" s="458">
        <v>43570</v>
      </c>
      <c r="D2527" s="459">
        <v>0.70833333333333337</v>
      </c>
      <c r="E2527" s="2">
        <f>Electricity!F2552</f>
        <v>0</v>
      </c>
      <c r="F2527" s="2">
        <f>Electricity!G2552</f>
        <v>0</v>
      </c>
      <c r="G2527" s="2">
        <f>Electricity!H2552</f>
        <v>0</v>
      </c>
      <c r="H2527" s="2">
        <f>Electricity!I2552</f>
        <v>0</v>
      </c>
      <c r="I2527" s="2">
        <f>Electricity!J2552</f>
        <v>0</v>
      </c>
    </row>
    <row r="2528" spans="2:9" x14ac:dyDescent="0.35">
      <c r="B2528" s="458" t="str">
        <f t="shared" si="40"/>
        <v>04/15/2019 06:00:00 PM</v>
      </c>
      <c r="C2528" s="458">
        <v>43570</v>
      </c>
      <c r="D2528" s="459">
        <v>0.75000000000000011</v>
      </c>
      <c r="E2528" s="2">
        <f>Electricity!F2553</f>
        <v>0</v>
      </c>
      <c r="F2528" s="2">
        <f>Electricity!G2553</f>
        <v>0</v>
      </c>
      <c r="G2528" s="2">
        <f>Electricity!H2553</f>
        <v>0</v>
      </c>
      <c r="H2528" s="2">
        <f>Electricity!I2553</f>
        <v>0</v>
      </c>
      <c r="I2528" s="2">
        <f>Electricity!J2553</f>
        <v>0</v>
      </c>
    </row>
    <row r="2529" spans="2:9" x14ac:dyDescent="0.35">
      <c r="B2529" s="458" t="str">
        <f t="shared" si="40"/>
        <v>04/15/2019 07:00:00 PM</v>
      </c>
      <c r="C2529" s="458">
        <v>43570</v>
      </c>
      <c r="D2529" s="459">
        <v>0.79166666666666674</v>
      </c>
      <c r="E2529" s="2">
        <f>Electricity!F2554</f>
        <v>0</v>
      </c>
      <c r="F2529" s="2">
        <f>Electricity!G2554</f>
        <v>0</v>
      </c>
      <c r="G2529" s="2">
        <f>Electricity!H2554</f>
        <v>0</v>
      </c>
      <c r="H2529" s="2">
        <f>Electricity!I2554</f>
        <v>0</v>
      </c>
      <c r="I2529" s="2">
        <f>Electricity!J2554</f>
        <v>0</v>
      </c>
    </row>
    <row r="2530" spans="2:9" x14ac:dyDescent="0.35">
      <c r="B2530" s="458" t="str">
        <f t="shared" si="40"/>
        <v>04/15/2019 08:00:00 PM</v>
      </c>
      <c r="C2530" s="458">
        <v>43570</v>
      </c>
      <c r="D2530" s="459">
        <v>0.83333333333333337</v>
      </c>
      <c r="E2530" s="2">
        <f>Electricity!F2555</f>
        <v>0</v>
      </c>
      <c r="F2530" s="2">
        <f>Electricity!G2555</f>
        <v>0</v>
      </c>
      <c r="G2530" s="2">
        <f>Electricity!H2555</f>
        <v>0</v>
      </c>
      <c r="H2530" s="2">
        <f>Electricity!I2555</f>
        <v>0</v>
      </c>
      <c r="I2530" s="2">
        <f>Electricity!J2555</f>
        <v>0</v>
      </c>
    </row>
    <row r="2531" spans="2:9" x14ac:dyDescent="0.35">
      <c r="B2531" s="458" t="str">
        <f t="shared" si="40"/>
        <v>04/15/2019 09:00:00 PM</v>
      </c>
      <c r="C2531" s="458">
        <v>43570</v>
      </c>
      <c r="D2531" s="459">
        <v>0.87500000000000011</v>
      </c>
      <c r="E2531" s="2">
        <f>Electricity!F2556</f>
        <v>0</v>
      </c>
      <c r="F2531" s="2">
        <f>Electricity!G2556</f>
        <v>0</v>
      </c>
      <c r="G2531" s="2">
        <f>Electricity!H2556</f>
        <v>0</v>
      </c>
      <c r="H2531" s="2">
        <f>Electricity!I2556</f>
        <v>0</v>
      </c>
      <c r="I2531" s="2">
        <f>Electricity!J2556</f>
        <v>0</v>
      </c>
    </row>
    <row r="2532" spans="2:9" x14ac:dyDescent="0.35">
      <c r="B2532" s="458" t="str">
        <f t="shared" si="40"/>
        <v>04/15/2019 10:00:00 PM</v>
      </c>
      <c r="C2532" s="458">
        <v>43570</v>
      </c>
      <c r="D2532" s="459">
        <v>0.91666666666666674</v>
      </c>
      <c r="E2532" s="2">
        <f>Electricity!F2557</f>
        <v>0</v>
      </c>
      <c r="F2532" s="2">
        <f>Electricity!G2557</f>
        <v>0</v>
      </c>
      <c r="G2532" s="2">
        <f>Electricity!H2557</f>
        <v>0</v>
      </c>
      <c r="H2532" s="2">
        <f>Electricity!I2557</f>
        <v>0</v>
      </c>
      <c r="I2532" s="2">
        <f>Electricity!J2557</f>
        <v>0</v>
      </c>
    </row>
    <row r="2533" spans="2:9" x14ac:dyDescent="0.35">
      <c r="B2533" s="458" t="str">
        <f t="shared" si="40"/>
        <v>04/15/2019 11:00:00 PM</v>
      </c>
      <c r="C2533" s="458">
        <v>43570</v>
      </c>
      <c r="D2533" s="459">
        <v>0.95833333333333337</v>
      </c>
      <c r="E2533" s="2">
        <f>Electricity!F2558</f>
        <v>0</v>
      </c>
      <c r="F2533" s="2">
        <f>Electricity!G2558</f>
        <v>0</v>
      </c>
      <c r="G2533" s="2">
        <f>Electricity!H2558</f>
        <v>0</v>
      </c>
      <c r="H2533" s="2">
        <f>Electricity!I2558</f>
        <v>0</v>
      </c>
      <c r="I2533" s="2">
        <f>Electricity!J2558</f>
        <v>0</v>
      </c>
    </row>
    <row r="2534" spans="2:9" x14ac:dyDescent="0.35">
      <c r="B2534" s="458" t="str">
        <f t="shared" si="40"/>
        <v>04/16/2019 12:00:00 AM</v>
      </c>
      <c r="C2534" s="458">
        <v>43571</v>
      </c>
      <c r="D2534" s="459">
        <v>3.1225022567582528E-17</v>
      </c>
      <c r="E2534" s="2">
        <f>Electricity!F2559</f>
        <v>0</v>
      </c>
      <c r="F2534" s="2">
        <f>Electricity!G2559</f>
        <v>0</v>
      </c>
      <c r="G2534" s="2">
        <f>Electricity!H2559</f>
        <v>0</v>
      </c>
      <c r="H2534" s="2">
        <f>Electricity!I2559</f>
        <v>0</v>
      </c>
      <c r="I2534" s="2">
        <f>Electricity!J2559</f>
        <v>0</v>
      </c>
    </row>
    <row r="2535" spans="2:9" x14ac:dyDescent="0.35">
      <c r="B2535" s="458" t="str">
        <f t="shared" si="40"/>
        <v>04/16/2019 01:00:00 AM</v>
      </c>
      <c r="C2535" s="458">
        <v>43571</v>
      </c>
      <c r="D2535" s="459">
        <v>4.1666666666666699E-2</v>
      </c>
      <c r="E2535" s="2">
        <f>Electricity!F2560</f>
        <v>0</v>
      </c>
      <c r="F2535" s="2">
        <f>Electricity!G2560</f>
        <v>0</v>
      </c>
      <c r="G2535" s="2">
        <f>Electricity!H2560</f>
        <v>0</v>
      </c>
      <c r="H2535" s="2">
        <f>Electricity!I2560</f>
        <v>0</v>
      </c>
      <c r="I2535" s="2">
        <f>Electricity!J2560</f>
        <v>0</v>
      </c>
    </row>
    <row r="2536" spans="2:9" x14ac:dyDescent="0.35">
      <c r="B2536" s="458" t="str">
        <f t="shared" si="40"/>
        <v>04/16/2019 02:00:00 AM</v>
      </c>
      <c r="C2536" s="458">
        <v>43571</v>
      </c>
      <c r="D2536" s="459">
        <v>8.333333333333337E-2</v>
      </c>
      <c r="E2536" s="2">
        <f>Electricity!F2561</f>
        <v>0</v>
      </c>
      <c r="F2536" s="2">
        <f>Electricity!G2561</f>
        <v>0</v>
      </c>
      <c r="G2536" s="2">
        <f>Electricity!H2561</f>
        <v>0</v>
      </c>
      <c r="H2536" s="2">
        <f>Electricity!I2561</f>
        <v>0</v>
      </c>
      <c r="I2536" s="2">
        <f>Electricity!J2561</f>
        <v>0</v>
      </c>
    </row>
    <row r="2537" spans="2:9" x14ac:dyDescent="0.35">
      <c r="B2537" s="458" t="str">
        <f t="shared" si="40"/>
        <v>04/16/2019 03:00:00 AM</v>
      </c>
      <c r="C2537" s="458">
        <v>43571</v>
      </c>
      <c r="D2537" s="459">
        <v>0.12500000000000006</v>
      </c>
      <c r="E2537" s="2">
        <f>Electricity!F2562</f>
        <v>0</v>
      </c>
      <c r="F2537" s="2">
        <f>Electricity!G2562</f>
        <v>0</v>
      </c>
      <c r="G2537" s="2">
        <f>Electricity!H2562</f>
        <v>0</v>
      </c>
      <c r="H2537" s="2">
        <f>Electricity!I2562</f>
        <v>0</v>
      </c>
      <c r="I2537" s="2">
        <f>Electricity!J2562</f>
        <v>0</v>
      </c>
    </row>
    <row r="2538" spans="2:9" x14ac:dyDescent="0.35">
      <c r="B2538" s="458" t="str">
        <f t="shared" si="40"/>
        <v>04/16/2019 04:00:00 AM</v>
      </c>
      <c r="C2538" s="458">
        <v>43571</v>
      </c>
      <c r="D2538" s="459">
        <v>0.16666666666666669</v>
      </c>
      <c r="E2538" s="2">
        <f>Electricity!F2563</f>
        <v>0</v>
      </c>
      <c r="F2538" s="2">
        <f>Electricity!G2563</f>
        <v>0</v>
      </c>
      <c r="G2538" s="2">
        <f>Electricity!H2563</f>
        <v>0</v>
      </c>
      <c r="H2538" s="2">
        <f>Electricity!I2563</f>
        <v>0</v>
      </c>
      <c r="I2538" s="2">
        <f>Electricity!J2563</f>
        <v>0</v>
      </c>
    </row>
    <row r="2539" spans="2:9" x14ac:dyDescent="0.35">
      <c r="B2539" s="458" t="str">
        <f t="shared" si="40"/>
        <v>04/16/2019 05:00:00 AM</v>
      </c>
      <c r="C2539" s="458">
        <v>43571</v>
      </c>
      <c r="D2539" s="459">
        <v>0.20833333333333337</v>
      </c>
      <c r="E2539" s="2">
        <f>Electricity!F2564</f>
        <v>0</v>
      </c>
      <c r="F2539" s="2">
        <f>Electricity!G2564</f>
        <v>0</v>
      </c>
      <c r="G2539" s="2">
        <f>Electricity!H2564</f>
        <v>0</v>
      </c>
      <c r="H2539" s="2">
        <f>Electricity!I2564</f>
        <v>0</v>
      </c>
      <c r="I2539" s="2">
        <f>Electricity!J2564</f>
        <v>0</v>
      </c>
    </row>
    <row r="2540" spans="2:9" x14ac:dyDescent="0.35">
      <c r="B2540" s="458" t="str">
        <f t="shared" si="40"/>
        <v>04/16/2019 06:00:00 AM</v>
      </c>
      <c r="C2540" s="458">
        <v>43571</v>
      </c>
      <c r="D2540" s="459">
        <v>0.25</v>
      </c>
      <c r="E2540" s="2">
        <f>Electricity!F2565</f>
        <v>0</v>
      </c>
      <c r="F2540" s="2">
        <f>Electricity!G2565</f>
        <v>0</v>
      </c>
      <c r="G2540" s="2">
        <f>Electricity!H2565</f>
        <v>0</v>
      </c>
      <c r="H2540" s="2">
        <f>Electricity!I2565</f>
        <v>0</v>
      </c>
      <c r="I2540" s="2">
        <f>Electricity!J2565</f>
        <v>0</v>
      </c>
    </row>
    <row r="2541" spans="2:9" x14ac:dyDescent="0.35">
      <c r="B2541" s="458" t="str">
        <f t="shared" si="40"/>
        <v>04/16/2019 07:00:00 AM</v>
      </c>
      <c r="C2541" s="458">
        <v>43571</v>
      </c>
      <c r="D2541" s="459">
        <v>0.29166666666666669</v>
      </c>
      <c r="E2541" s="2">
        <f>Electricity!F2566</f>
        <v>0</v>
      </c>
      <c r="F2541" s="2">
        <f>Electricity!G2566</f>
        <v>0</v>
      </c>
      <c r="G2541" s="2">
        <f>Electricity!H2566</f>
        <v>0</v>
      </c>
      <c r="H2541" s="2">
        <f>Electricity!I2566</f>
        <v>0</v>
      </c>
      <c r="I2541" s="2">
        <f>Electricity!J2566</f>
        <v>0</v>
      </c>
    </row>
    <row r="2542" spans="2:9" x14ac:dyDescent="0.35">
      <c r="B2542" s="458" t="str">
        <f t="shared" si="40"/>
        <v>04/16/2019 08:00:00 AM</v>
      </c>
      <c r="C2542" s="458">
        <v>43571</v>
      </c>
      <c r="D2542" s="459">
        <v>0.33333333333333337</v>
      </c>
      <c r="E2542" s="2">
        <f>Electricity!F2567</f>
        <v>0</v>
      </c>
      <c r="F2542" s="2">
        <f>Electricity!G2567</f>
        <v>0</v>
      </c>
      <c r="G2542" s="2">
        <f>Electricity!H2567</f>
        <v>0</v>
      </c>
      <c r="H2542" s="2">
        <f>Electricity!I2567</f>
        <v>0</v>
      </c>
      <c r="I2542" s="2">
        <f>Electricity!J2567</f>
        <v>0</v>
      </c>
    </row>
    <row r="2543" spans="2:9" x14ac:dyDescent="0.35">
      <c r="B2543" s="458" t="str">
        <f t="shared" si="40"/>
        <v>04/16/2019 09:00:00 AM</v>
      </c>
      <c r="C2543" s="458">
        <v>43571</v>
      </c>
      <c r="D2543" s="459">
        <v>0.375</v>
      </c>
      <c r="E2543" s="2">
        <f>Electricity!F2568</f>
        <v>0</v>
      </c>
      <c r="F2543" s="2">
        <f>Electricity!G2568</f>
        <v>0</v>
      </c>
      <c r="G2543" s="2">
        <f>Electricity!H2568</f>
        <v>0</v>
      </c>
      <c r="H2543" s="2">
        <f>Electricity!I2568</f>
        <v>0</v>
      </c>
      <c r="I2543" s="2">
        <f>Electricity!J2568</f>
        <v>0</v>
      </c>
    </row>
    <row r="2544" spans="2:9" x14ac:dyDescent="0.35">
      <c r="B2544" s="458" t="str">
        <f t="shared" si="40"/>
        <v>04/16/2019 10:00:00 AM</v>
      </c>
      <c r="C2544" s="458">
        <v>43571</v>
      </c>
      <c r="D2544" s="459">
        <v>0.41666666666666669</v>
      </c>
      <c r="E2544" s="2">
        <f>Electricity!F2569</f>
        <v>0</v>
      </c>
      <c r="F2544" s="2">
        <f>Electricity!G2569</f>
        <v>0</v>
      </c>
      <c r="G2544" s="2">
        <f>Electricity!H2569</f>
        <v>0</v>
      </c>
      <c r="H2544" s="2">
        <f>Electricity!I2569</f>
        <v>0</v>
      </c>
      <c r="I2544" s="2">
        <f>Electricity!J2569</f>
        <v>0</v>
      </c>
    </row>
    <row r="2545" spans="2:9" x14ac:dyDescent="0.35">
      <c r="B2545" s="458" t="str">
        <f t="shared" si="40"/>
        <v>04/16/2019 11:00:00 AM</v>
      </c>
      <c r="C2545" s="458">
        <v>43571</v>
      </c>
      <c r="D2545" s="459">
        <v>0.45833333333333337</v>
      </c>
      <c r="E2545" s="2">
        <f>Electricity!F2570</f>
        <v>0</v>
      </c>
      <c r="F2545" s="2">
        <f>Electricity!G2570</f>
        <v>0</v>
      </c>
      <c r="G2545" s="2">
        <f>Electricity!H2570</f>
        <v>0</v>
      </c>
      <c r="H2545" s="2">
        <f>Electricity!I2570</f>
        <v>0</v>
      </c>
      <c r="I2545" s="2">
        <f>Electricity!J2570</f>
        <v>0</v>
      </c>
    </row>
    <row r="2546" spans="2:9" x14ac:dyDescent="0.35">
      <c r="B2546" s="458" t="str">
        <f t="shared" si="40"/>
        <v>04/16/2019 12:00:00 PM</v>
      </c>
      <c r="C2546" s="458">
        <v>43571</v>
      </c>
      <c r="D2546" s="459">
        <v>0.50000000000000011</v>
      </c>
      <c r="E2546" s="2">
        <f>Electricity!F2571</f>
        <v>0</v>
      </c>
      <c r="F2546" s="2">
        <f>Electricity!G2571</f>
        <v>0</v>
      </c>
      <c r="G2546" s="2">
        <f>Electricity!H2571</f>
        <v>0</v>
      </c>
      <c r="H2546" s="2">
        <f>Electricity!I2571</f>
        <v>0</v>
      </c>
      <c r="I2546" s="2">
        <f>Electricity!J2571</f>
        <v>0</v>
      </c>
    </row>
    <row r="2547" spans="2:9" x14ac:dyDescent="0.35">
      <c r="B2547" s="458" t="str">
        <f t="shared" si="40"/>
        <v>04/16/2019 01:00:00 PM</v>
      </c>
      <c r="C2547" s="458">
        <v>43571</v>
      </c>
      <c r="D2547" s="459">
        <v>0.54166666666666674</v>
      </c>
      <c r="E2547" s="2">
        <f>Electricity!F2572</f>
        <v>0</v>
      </c>
      <c r="F2547" s="2">
        <f>Electricity!G2572</f>
        <v>0</v>
      </c>
      <c r="G2547" s="2">
        <f>Electricity!H2572</f>
        <v>0</v>
      </c>
      <c r="H2547" s="2">
        <f>Electricity!I2572</f>
        <v>0</v>
      </c>
      <c r="I2547" s="2">
        <f>Electricity!J2572</f>
        <v>0</v>
      </c>
    </row>
    <row r="2548" spans="2:9" x14ac:dyDescent="0.35">
      <c r="B2548" s="458" t="str">
        <f t="shared" si="40"/>
        <v>04/16/2019 02:00:00 PM</v>
      </c>
      <c r="C2548" s="458">
        <v>43571</v>
      </c>
      <c r="D2548" s="459">
        <v>0.58333333333333337</v>
      </c>
      <c r="E2548" s="2">
        <f>Electricity!F2573</f>
        <v>0</v>
      </c>
      <c r="F2548" s="2">
        <f>Electricity!G2573</f>
        <v>0</v>
      </c>
      <c r="G2548" s="2">
        <f>Electricity!H2573</f>
        <v>0</v>
      </c>
      <c r="H2548" s="2">
        <f>Electricity!I2573</f>
        <v>0</v>
      </c>
      <c r="I2548" s="2">
        <f>Electricity!J2573</f>
        <v>0</v>
      </c>
    </row>
    <row r="2549" spans="2:9" x14ac:dyDescent="0.35">
      <c r="B2549" s="458" t="str">
        <f t="shared" si="40"/>
        <v>04/16/2019 03:00:00 PM</v>
      </c>
      <c r="C2549" s="458">
        <v>43571</v>
      </c>
      <c r="D2549" s="459">
        <v>0.62500000000000011</v>
      </c>
      <c r="E2549" s="2">
        <f>Electricity!F2574</f>
        <v>0</v>
      </c>
      <c r="F2549" s="2">
        <f>Electricity!G2574</f>
        <v>0</v>
      </c>
      <c r="G2549" s="2">
        <f>Electricity!H2574</f>
        <v>0</v>
      </c>
      <c r="H2549" s="2">
        <f>Electricity!I2574</f>
        <v>0</v>
      </c>
      <c r="I2549" s="2">
        <f>Electricity!J2574</f>
        <v>0</v>
      </c>
    </row>
    <row r="2550" spans="2:9" x14ac:dyDescent="0.35">
      <c r="B2550" s="458" t="str">
        <f t="shared" si="40"/>
        <v>04/16/2019 04:00:00 PM</v>
      </c>
      <c r="C2550" s="458">
        <v>43571</v>
      </c>
      <c r="D2550" s="459">
        <v>0.66666666666666674</v>
      </c>
      <c r="E2550" s="2">
        <f>Electricity!F2575</f>
        <v>0</v>
      </c>
      <c r="F2550" s="2">
        <f>Electricity!G2575</f>
        <v>0</v>
      </c>
      <c r="G2550" s="2">
        <f>Electricity!H2575</f>
        <v>0</v>
      </c>
      <c r="H2550" s="2">
        <f>Electricity!I2575</f>
        <v>0</v>
      </c>
      <c r="I2550" s="2">
        <f>Electricity!J2575</f>
        <v>0</v>
      </c>
    </row>
    <row r="2551" spans="2:9" x14ac:dyDescent="0.35">
      <c r="B2551" s="458" t="str">
        <f t="shared" si="40"/>
        <v>04/16/2019 05:00:00 PM</v>
      </c>
      <c r="C2551" s="458">
        <v>43571</v>
      </c>
      <c r="D2551" s="459">
        <v>0.70833333333333337</v>
      </c>
      <c r="E2551" s="2">
        <f>Electricity!F2576</f>
        <v>0</v>
      </c>
      <c r="F2551" s="2">
        <f>Electricity!G2576</f>
        <v>0</v>
      </c>
      <c r="G2551" s="2">
        <f>Electricity!H2576</f>
        <v>0</v>
      </c>
      <c r="H2551" s="2">
        <f>Electricity!I2576</f>
        <v>0</v>
      </c>
      <c r="I2551" s="2">
        <f>Electricity!J2576</f>
        <v>0</v>
      </c>
    </row>
    <row r="2552" spans="2:9" x14ac:dyDescent="0.35">
      <c r="B2552" s="458" t="str">
        <f t="shared" si="40"/>
        <v>04/16/2019 06:00:00 PM</v>
      </c>
      <c r="C2552" s="458">
        <v>43571</v>
      </c>
      <c r="D2552" s="459">
        <v>0.75000000000000011</v>
      </c>
      <c r="E2552" s="2">
        <f>Electricity!F2577</f>
        <v>0</v>
      </c>
      <c r="F2552" s="2">
        <f>Electricity!G2577</f>
        <v>0</v>
      </c>
      <c r="G2552" s="2">
        <f>Electricity!H2577</f>
        <v>0</v>
      </c>
      <c r="H2552" s="2">
        <f>Electricity!I2577</f>
        <v>0</v>
      </c>
      <c r="I2552" s="2">
        <f>Electricity!J2577</f>
        <v>0</v>
      </c>
    </row>
    <row r="2553" spans="2:9" x14ac:dyDescent="0.35">
      <c r="B2553" s="458" t="str">
        <f t="shared" si="40"/>
        <v>04/16/2019 07:00:00 PM</v>
      </c>
      <c r="C2553" s="458">
        <v>43571</v>
      </c>
      <c r="D2553" s="459">
        <v>0.79166666666666674</v>
      </c>
      <c r="E2553" s="2">
        <f>Electricity!F2578</f>
        <v>0</v>
      </c>
      <c r="F2553" s="2">
        <f>Electricity!G2578</f>
        <v>0</v>
      </c>
      <c r="G2553" s="2">
        <f>Electricity!H2578</f>
        <v>0</v>
      </c>
      <c r="H2553" s="2">
        <f>Electricity!I2578</f>
        <v>0</v>
      </c>
      <c r="I2553" s="2">
        <f>Electricity!J2578</f>
        <v>0</v>
      </c>
    </row>
    <row r="2554" spans="2:9" x14ac:dyDescent="0.35">
      <c r="B2554" s="458" t="str">
        <f t="shared" si="40"/>
        <v>04/16/2019 08:00:00 PM</v>
      </c>
      <c r="C2554" s="458">
        <v>43571</v>
      </c>
      <c r="D2554" s="459">
        <v>0.83333333333333337</v>
      </c>
      <c r="E2554" s="2">
        <f>Electricity!F2579</f>
        <v>0</v>
      </c>
      <c r="F2554" s="2">
        <f>Electricity!G2579</f>
        <v>0</v>
      </c>
      <c r="G2554" s="2">
        <f>Electricity!H2579</f>
        <v>0</v>
      </c>
      <c r="H2554" s="2">
        <f>Electricity!I2579</f>
        <v>0</v>
      </c>
      <c r="I2554" s="2">
        <f>Electricity!J2579</f>
        <v>0</v>
      </c>
    </row>
    <row r="2555" spans="2:9" x14ac:dyDescent="0.35">
      <c r="B2555" s="458" t="str">
        <f t="shared" si="40"/>
        <v>04/16/2019 09:00:00 PM</v>
      </c>
      <c r="C2555" s="458">
        <v>43571</v>
      </c>
      <c r="D2555" s="459">
        <v>0.87500000000000011</v>
      </c>
      <c r="E2555" s="2">
        <f>Electricity!F2580</f>
        <v>0</v>
      </c>
      <c r="F2555" s="2">
        <f>Electricity!G2580</f>
        <v>0</v>
      </c>
      <c r="G2555" s="2">
        <f>Electricity!H2580</f>
        <v>0</v>
      </c>
      <c r="H2555" s="2">
        <f>Electricity!I2580</f>
        <v>0</v>
      </c>
      <c r="I2555" s="2">
        <f>Electricity!J2580</f>
        <v>0</v>
      </c>
    </row>
    <row r="2556" spans="2:9" x14ac:dyDescent="0.35">
      <c r="B2556" s="458" t="str">
        <f t="shared" si="40"/>
        <v>04/16/2019 10:00:00 PM</v>
      </c>
      <c r="C2556" s="458">
        <v>43571</v>
      </c>
      <c r="D2556" s="459">
        <v>0.91666666666666674</v>
      </c>
      <c r="E2556" s="2">
        <f>Electricity!F2581</f>
        <v>0</v>
      </c>
      <c r="F2556" s="2">
        <f>Electricity!G2581</f>
        <v>0</v>
      </c>
      <c r="G2556" s="2">
        <f>Electricity!H2581</f>
        <v>0</v>
      </c>
      <c r="H2556" s="2">
        <f>Electricity!I2581</f>
        <v>0</v>
      </c>
      <c r="I2556" s="2">
        <f>Electricity!J2581</f>
        <v>0</v>
      </c>
    </row>
    <row r="2557" spans="2:9" x14ac:dyDescent="0.35">
      <c r="B2557" s="458" t="str">
        <f t="shared" si="40"/>
        <v>04/16/2019 11:00:00 PM</v>
      </c>
      <c r="C2557" s="458">
        <v>43571</v>
      </c>
      <c r="D2557" s="459">
        <v>0.95833333333333337</v>
      </c>
      <c r="E2557" s="2">
        <f>Electricity!F2582</f>
        <v>0</v>
      </c>
      <c r="F2557" s="2">
        <f>Electricity!G2582</f>
        <v>0</v>
      </c>
      <c r="G2557" s="2">
        <f>Electricity!H2582</f>
        <v>0</v>
      </c>
      <c r="H2557" s="2">
        <f>Electricity!I2582</f>
        <v>0</v>
      </c>
      <c r="I2557" s="2">
        <f>Electricity!J2582</f>
        <v>0</v>
      </c>
    </row>
    <row r="2558" spans="2:9" x14ac:dyDescent="0.35">
      <c r="B2558" s="458" t="str">
        <f t="shared" si="40"/>
        <v>04/17/2019 12:00:00 AM</v>
      </c>
      <c r="C2558" s="458">
        <v>43572</v>
      </c>
      <c r="D2558" s="459">
        <v>3.1225022567582528E-17</v>
      </c>
      <c r="E2558" s="2">
        <f>Electricity!F2583</f>
        <v>0</v>
      </c>
      <c r="F2558" s="2">
        <f>Electricity!G2583</f>
        <v>0</v>
      </c>
      <c r="G2558" s="2">
        <f>Electricity!H2583</f>
        <v>0</v>
      </c>
      <c r="H2558" s="2">
        <f>Electricity!I2583</f>
        <v>0</v>
      </c>
      <c r="I2558" s="2">
        <f>Electricity!J2583</f>
        <v>0</v>
      </c>
    </row>
    <row r="2559" spans="2:9" x14ac:dyDescent="0.35">
      <c r="B2559" s="458" t="str">
        <f t="shared" si="40"/>
        <v>04/17/2019 01:00:00 AM</v>
      </c>
      <c r="C2559" s="458">
        <v>43572</v>
      </c>
      <c r="D2559" s="459">
        <v>4.1666666666666699E-2</v>
      </c>
      <c r="E2559" s="2">
        <f>Electricity!F2584</f>
        <v>0</v>
      </c>
      <c r="F2559" s="2">
        <f>Electricity!G2584</f>
        <v>0</v>
      </c>
      <c r="G2559" s="2">
        <f>Electricity!H2584</f>
        <v>0</v>
      </c>
      <c r="H2559" s="2">
        <f>Electricity!I2584</f>
        <v>0</v>
      </c>
      <c r="I2559" s="2">
        <f>Electricity!J2584</f>
        <v>0</v>
      </c>
    </row>
    <row r="2560" spans="2:9" x14ac:dyDescent="0.35">
      <c r="B2560" s="458" t="str">
        <f t="shared" si="40"/>
        <v>04/17/2019 02:00:00 AM</v>
      </c>
      <c r="C2560" s="458">
        <v>43572</v>
      </c>
      <c r="D2560" s="459">
        <v>8.333333333333337E-2</v>
      </c>
      <c r="E2560" s="2">
        <f>Electricity!F2585</f>
        <v>0</v>
      </c>
      <c r="F2560" s="2">
        <f>Electricity!G2585</f>
        <v>0</v>
      </c>
      <c r="G2560" s="2">
        <f>Electricity!H2585</f>
        <v>0</v>
      </c>
      <c r="H2560" s="2">
        <f>Electricity!I2585</f>
        <v>0</v>
      </c>
      <c r="I2560" s="2">
        <f>Electricity!J2585</f>
        <v>0</v>
      </c>
    </row>
    <row r="2561" spans="2:9" x14ac:dyDescent="0.35">
      <c r="B2561" s="458" t="str">
        <f t="shared" si="40"/>
        <v>04/17/2019 03:00:00 AM</v>
      </c>
      <c r="C2561" s="458">
        <v>43572</v>
      </c>
      <c r="D2561" s="459">
        <v>0.12500000000000006</v>
      </c>
      <c r="E2561" s="2">
        <f>Electricity!F2586</f>
        <v>0</v>
      </c>
      <c r="F2561" s="2">
        <f>Electricity!G2586</f>
        <v>0</v>
      </c>
      <c r="G2561" s="2">
        <f>Electricity!H2586</f>
        <v>0</v>
      </c>
      <c r="H2561" s="2">
        <f>Electricity!I2586</f>
        <v>0</v>
      </c>
      <c r="I2561" s="2">
        <f>Electricity!J2586</f>
        <v>0</v>
      </c>
    </row>
    <row r="2562" spans="2:9" x14ac:dyDescent="0.35">
      <c r="B2562" s="458" t="str">
        <f t="shared" si="40"/>
        <v>04/17/2019 04:00:00 AM</v>
      </c>
      <c r="C2562" s="458">
        <v>43572</v>
      </c>
      <c r="D2562" s="459">
        <v>0.16666666666666669</v>
      </c>
      <c r="E2562" s="2">
        <f>Electricity!F2587</f>
        <v>0</v>
      </c>
      <c r="F2562" s="2">
        <f>Electricity!G2587</f>
        <v>0</v>
      </c>
      <c r="G2562" s="2">
        <f>Electricity!H2587</f>
        <v>0</v>
      </c>
      <c r="H2562" s="2">
        <f>Electricity!I2587</f>
        <v>0</v>
      </c>
      <c r="I2562" s="2">
        <f>Electricity!J2587</f>
        <v>0</v>
      </c>
    </row>
    <row r="2563" spans="2:9" x14ac:dyDescent="0.35">
      <c r="B2563" s="458" t="str">
        <f t="shared" si="40"/>
        <v>04/17/2019 05:00:00 AM</v>
      </c>
      <c r="C2563" s="458">
        <v>43572</v>
      </c>
      <c r="D2563" s="459">
        <v>0.20833333333333337</v>
      </c>
      <c r="E2563" s="2">
        <f>Electricity!F2588</f>
        <v>0</v>
      </c>
      <c r="F2563" s="2">
        <f>Electricity!G2588</f>
        <v>0</v>
      </c>
      <c r="G2563" s="2">
        <f>Electricity!H2588</f>
        <v>0</v>
      </c>
      <c r="H2563" s="2">
        <f>Electricity!I2588</f>
        <v>0</v>
      </c>
      <c r="I2563" s="2">
        <f>Electricity!J2588</f>
        <v>0</v>
      </c>
    </row>
    <row r="2564" spans="2:9" x14ac:dyDescent="0.35">
      <c r="B2564" s="458" t="str">
        <f t="shared" si="40"/>
        <v>04/17/2019 06:00:00 AM</v>
      </c>
      <c r="C2564" s="458">
        <v>43572</v>
      </c>
      <c r="D2564" s="459">
        <v>0.25</v>
      </c>
      <c r="E2564" s="2">
        <f>Electricity!F2589</f>
        <v>0</v>
      </c>
      <c r="F2564" s="2">
        <f>Electricity!G2589</f>
        <v>0</v>
      </c>
      <c r="G2564" s="2">
        <f>Electricity!H2589</f>
        <v>0</v>
      </c>
      <c r="H2564" s="2">
        <f>Electricity!I2589</f>
        <v>0</v>
      </c>
      <c r="I2564" s="2">
        <f>Electricity!J2589</f>
        <v>0</v>
      </c>
    </row>
    <row r="2565" spans="2:9" x14ac:dyDescent="0.35">
      <c r="B2565" s="458" t="str">
        <f t="shared" si="40"/>
        <v>04/17/2019 07:00:00 AM</v>
      </c>
      <c r="C2565" s="458">
        <v>43572</v>
      </c>
      <c r="D2565" s="459">
        <v>0.29166666666666669</v>
      </c>
      <c r="E2565" s="2">
        <f>Electricity!F2590</f>
        <v>0</v>
      </c>
      <c r="F2565" s="2">
        <f>Electricity!G2590</f>
        <v>0</v>
      </c>
      <c r="G2565" s="2">
        <f>Electricity!H2590</f>
        <v>0</v>
      </c>
      <c r="H2565" s="2">
        <f>Electricity!I2590</f>
        <v>0</v>
      </c>
      <c r="I2565" s="2">
        <f>Electricity!J2590</f>
        <v>0</v>
      </c>
    </row>
    <row r="2566" spans="2:9" x14ac:dyDescent="0.35">
      <c r="B2566" s="458" t="str">
        <f t="shared" si="40"/>
        <v>04/17/2019 08:00:00 AM</v>
      </c>
      <c r="C2566" s="458">
        <v>43572</v>
      </c>
      <c r="D2566" s="459">
        <v>0.33333333333333337</v>
      </c>
      <c r="E2566" s="2">
        <f>Electricity!F2591</f>
        <v>0</v>
      </c>
      <c r="F2566" s="2">
        <f>Electricity!G2591</f>
        <v>0</v>
      </c>
      <c r="G2566" s="2">
        <f>Electricity!H2591</f>
        <v>0</v>
      </c>
      <c r="H2566" s="2">
        <f>Electricity!I2591</f>
        <v>0</v>
      </c>
      <c r="I2566" s="2">
        <f>Electricity!J2591</f>
        <v>0</v>
      </c>
    </row>
    <row r="2567" spans="2:9" x14ac:dyDescent="0.35">
      <c r="B2567" s="458" t="str">
        <f t="shared" si="40"/>
        <v>04/17/2019 09:00:00 AM</v>
      </c>
      <c r="C2567" s="458">
        <v>43572</v>
      </c>
      <c r="D2567" s="459">
        <v>0.375</v>
      </c>
      <c r="E2567" s="2">
        <f>Electricity!F2592</f>
        <v>0</v>
      </c>
      <c r="F2567" s="2">
        <f>Electricity!G2592</f>
        <v>0</v>
      </c>
      <c r="G2567" s="2">
        <f>Electricity!H2592</f>
        <v>0</v>
      </c>
      <c r="H2567" s="2">
        <f>Electricity!I2592</f>
        <v>0</v>
      </c>
      <c r="I2567" s="2">
        <f>Electricity!J2592</f>
        <v>0</v>
      </c>
    </row>
    <row r="2568" spans="2:9" x14ac:dyDescent="0.35">
      <c r="B2568" s="458" t="str">
        <f t="shared" si="40"/>
        <v>04/17/2019 10:00:00 AM</v>
      </c>
      <c r="C2568" s="458">
        <v>43572</v>
      </c>
      <c r="D2568" s="459">
        <v>0.41666666666666669</v>
      </c>
      <c r="E2568" s="2">
        <f>Electricity!F2593</f>
        <v>0</v>
      </c>
      <c r="F2568" s="2">
        <f>Electricity!G2593</f>
        <v>0</v>
      </c>
      <c r="G2568" s="2">
        <f>Electricity!H2593</f>
        <v>0</v>
      </c>
      <c r="H2568" s="2">
        <f>Electricity!I2593</f>
        <v>0</v>
      </c>
      <c r="I2568" s="2">
        <f>Electricity!J2593</f>
        <v>0</v>
      </c>
    </row>
    <row r="2569" spans="2:9" x14ac:dyDescent="0.35">
      <c r="B2569" s="458" t="str">
        <f t="shared" si="40"/>
        <v>04/17/2019 11:00:00 AM</v>
      </c>
      <c r="C2569" s="458">
        <v>43572</v>
      </c>
      <c r="D2569" s="459">
        <v>0.45833333333333337</v>
      </c>
      <c r="E2569" s="2">
        <f>Electricity!F2594</f>
        <v>0</v>
      </c>
      <c r="F2569" s="2">
        <f>Electricity!G2594</f>
        <v>0</v>
      </c>
      <c r="G2569" s="2">
        <f>Electricity!H2594</f>
        <v>0</v>
      </c>
      <c r="H2569" s="2">
        <f>Electricity!I2594</f>
        <v>0</v>
      </c>
      <c r="I2569" s="2">
        <f>Electricity!J2594</f>
        <v>0</v>
      </c>
    </row>
    <row r="2570" spans="2:9" x14ac:dyDescent="0.35">
      <c r="B2570" s="458" t="str">
        <f t="shared" si="40"/>
        <v>04/17/2019 12:00:00 PM</v>
      </c>
      <c r="C2570" s="458">
        <v>43572</v>
      </c>
      <c r="D2570" s="459">
        <v>0.50000000000000011</v>
      </c>
      <c r="E2570" s="2">
        <f>Electricity!F2595</f>
        <v>0</v>
      </c>
      <c r="F2570" s="2">
        <f>Electricity!G2595</f>
        <v>0</v>
      </c>
      <c r="G2570" s="2">
        <f>Electricity!H2595</f>
        <v>0</v>
      </c>
      <c r="H2570" s="2">
        <f>Electricity!I2595</f>
        <v>0</v>
      </c>
      <c r="I2570" s="2">
        <f>Electricity!J2595</f>
        <v>0</v>
      </c>
    </row>
    <row r="2571" spans="2:9" x14ac:dyDescent="0.35">
      <c r="B2571" s="458" t="str">
        <f t="shared" si="40"/>
        <v>04/17/2019 01:00:00 PM</v>
      </c>
      <c r="C2571" s="458">
        <v>43572</v>
      </c>
      <c r="D2571" s="459">
        <v>0.54166666666666674</v>
      </c>
      <c r="E2571" s="2">
        <f>Electricity!F2596</f>
        <v>0</v>
      </c>
      <c r="F2571" s="2">
        <f>Electricity!G2596</f>
        <v>0</v>
      </c>
      <c r="G2571" s="2">
        <f>Electricity!H2596</f>
        <v>0</v>
      </c>
      <c r="H2571" s="2">
        <f>Electricity!I2596</f>
        <v>0</v>
      </c>
      <c r="I2571" s="2">
        <f>Electricity!J2596</f>
        <v>0</v>
      </c>
    </row>
    <row r="2572" spans="2:9" x14ac:dyDescent="0.35">
      <c r="B2572" s="458" t="str">
        <f t="shared" si="40"/>
        <v>04/17/2019 02:00:00 PM</v>
      </c>
      <c r="C2572" s="458">
        <v>43572</v>
      </c>
      <c r="D2572" s="459">
        <v>0.58333333333333337</v>
      </c>
      <c r="E2572" s="2">
        <f>Electricity!F2597</f>
        <v>0</v>
      </c>
      <c r="F2572" s="2">
        <f>Electricity!G2597</f>
        <v>0</v>
      </c>
      <c r="G2572" s="2">
        <f>Electricity!H2597</f>
        <v>0</v>
      </c>
      <c r="H2572" s="2">
        <f>Electricity!I2597</f>
        <v>0</v>
      </c>
      <c r="I2572" s="2">
        <f>Electricity!J2597</f>
        <v>0</v>
      </c>
    </row>
    <row r="2573" spans="2:9" x14ac:dyDescent="0.35">
      <c r="B2573" s="458" t="str">
        <f t="shared" si="40"/>
        <v>04/17/2019 03:00:00 PM</v>
      </c>
      <c r="C2573" s="458">
        <v>43572</v>
      </c>
      <c r="D2573" s="459">
        <v>0.62500000000000011</v>
      </c>
      <c r="E2573" s="2">
        <f>Electricity!F2598</f>
        <v>0</v>
      </c>
      <c r="F2573" s="2">
        <f>Electricity!G2598</f>
        <v>0</v>
      </c>
      <c r="G2573" s="2">
        <f>Electricity!H2598</f>
        <v>0</v>
      </c>
      <c r="H2573" s="2">
        <f>Electricity!I2598</f>
        <v>0</v>
      </c>
      <c r="I2573" s="2">
        <f>Electricity!J2598</f>
        <v>0</v>
      </c>
    </row>
    <row r="2574" spans="2:9" x14ac:dyDescent="0.35">
      <c r="B2574" s="458" t="str">
        <f t="shared" si="40"/>
        <v>04/17/2019 04:00:00 PM</v>
      </c>
      <c r="C2574" s="458">
        <v>43572</v>
      </c>
      <c r="D2574" s="459">
        <v>0.66666666666666674</v>
      </c>
      <c r="E2574" s="2">
        <f>Electricity!F2599</f>
        <v>0</v>
      </c>
      <c r="F2574" s="2">
        <f>Electricity!G2599</f>
        <v>0</v>
      </c>
      <c r="G2574" s="2">
        <f>Electricity!H2599</f>
        <v>0</v>
      </c>
      <c r="H2574" s="2">
        <f>Electricity!I2599</f>
        <v>0</v>
      </c>
      <c r="I2574" s="2">
        <f>Electricity!J2599</f>
        <v>0</v>
      </c>
    </row>
    <row r="2575" spans="2:9" x14ac:dyDescent="0.35">
      <c r="B2575" s="458" t="str">
        <f t="shared" ref="B2575:B2638" si="41">CONCATENATE(TEXT(C2575,"mm/dd/yyyy")," ",TEXT(D2575,"hh:mm:ss AM/PM"))</f>
        <v>04/17/2019 05:00:00 PM</v>
      </c>
      <c r="C2575" s="458">
        <v>43572</v>
      </c>
      <c r="D2575" s="459">
        <v>0.70833333333333337</v>
      </c>
      <c r="E2575" s="2">
        <f>Electricity!F2600</f>
        <v>0</v>
      </c>
      <c r="F2575" s="2">
        <f>Electricity!G2600</f>
        <v>0</v>
      </c>
      <c r="G2575" s="2">
        <f>Electricity!H2600</f>
        <v>0</v>
      </c>
      <c r="H2575" s="2">
        <f>Electricity!I2600</f>
        <v>0</v>
      </c>
      <c r="I2575" s="2">
        <f>Electricity!J2600</f>
        <v>0</v>
      </c>
    </row>
    <row r="2576" spans="2:9" x14ac:dyDescent="0.35">
      <c r="B2576" s="458" t="str">
        <f t="shared" si="41"/>
        <v>04/17/2019 06:00:00 PM</v>
      </c>
      <c r="C2576" s="458">
        <v>43572</v>
      </c>
      <c r="D2576" s="459">
        <v>0.75000000000000011</v>
      </c>
      <c r="E2576" s="2">
        <f>Electricity!F2601</f>
        <v>0</v>
      </c>
      <c r="F2576" s="2">
        <f>Electricity!G2601</f>
        <v>0</v>
      </c>
      <c r="G2576" s="2">
        <f>Electricity!H2601</f>
        <v>0</v>
      </c>
      <c r="H2576" s="2">
        <f>Electricity!I2601</f>
        <v>0</v>
      </c>
      <c r="I2576" s="2">
        <f>Electricity!J2601</f>
        <v>0</v>
      </c>
    </row>
    <row r="2577" spans="2:9" x14ac:dyDescent="0.35">
      <c r="B2577" s="458" t="str">
        <f t="shared" si="41"/>
        <v>04/17/2019 07:00:00 PM</v>
      </c>
      <c r="C2577" s="458">
        <v>43572</v>
      </c>
      <c r="D2577" s="459">
        <v>0.79166666666666674</v>
      </c>
      <c r="E2577" s="2">
        <f>Electricity!F2602</f>
        <v>0</v>
      </c>
      <c r="F2577" s="2">
        <f>Electricity!G2602</f>
        <v>0</v>
      </c>
      <c r="G2577" s="2">
        <f>Electricity!H2602</f>
        <v>0</v>
      </c>
      <c r="H2577" s="2">
        <f>Electricity!I2602</f>
        <v>0</v>
      </c>
      <c r="I2577" s="2">
        <f>Electricity!J2602</f>
        <v>0</v>
      </c>
    </row>
    <row r="2578" spans="2:9" x14ac:dyDescent="0.35">
      <c r="B2578" s="458" t="str">
        <f t="shared" si="41"/>
        <v>04/17/2019 08:00:00 PM</v>
      </c>
      <c r="C2578" s="458">
        <v>43572</v>
      </c>
      <c r="D2578" s="459">
        <v>0.83333333333333337</v>
      </c>
      <c r="E2578" s="2">
        <f>Electricity!F2603</f>
        <v>0</v>
      </c>
      <c r="F2578" s="2">
        <f>Electricity!G2603</f>
        <v>0</v>
      </c>
      <c r="G2578" s="2">
        <f>Electricity!H2603</f>
        <v>0</v>
      </c>
      <c r="H2578" s="2">
        <f>Electricity!I2603</f>
        <v>0</v>
      </c>
      <c r="I2578" s="2">
        <f>Electricity!J2603</f>
        <v>0</v>
      </c>
    </row>
    <row r="2579" spans="2:9" x14ac:dyDescent="0.35">
      <c r="B2579" s="458" t="str">
        <f t="shared" si="41"/>
        <v>04/17/2019 09:00:00 PM</v>
      </c>
      <c r="C2579" s="458">
        <v>43572</v>
      </c>
      <c r="D2579" s="459">
        <v>0.87500000000000011</v>
      </c>
      <c r="E2579" s="2">
        <f>Electricity!F2604</f>
        <v>0</v>
      </c>
      <c r="F2579" s="2">
        <f>Electricity!G2604</f>
        <v>0</v>
      </c>
      <c r="G2579" s="2">
        <f>Electricity!H2604</f>
        <v>0</v>
      </c>
      <c r="H2579" s="2">
        <f>Electricity!I2604</f>
        <v>0</v>
      </c>
      <c r="I2579" s="2">
        <f>Electricity!J2604</f>
        <v>0</v>
      </c>
    </row>
    <row r="2580" spans="2:9" x14ac:dyDescent="0.35">
      <c r="B2580" s="458" t="str">
        <f t="shared" si="41"/>
        <v>04/17/2019 10:00:00 PM</v>
      </c>
      <c r="C2580" s="458">
        <v>43572</v>
      </c>
      <c r="D2580" s="459">
        <v>0.91666666666666674</v>
      </c>
      <c r="E2580" s="2">
        <f>Electricity!F2605</f>
        <v>0</v>
      </c>
      <c r="F2580" s="2">
        <f>Electricity!G2605</f>
        <v>0</v>
      </c>
      <c r="G2580" s="2">
        <f>Electricity!H2605</f>
        <v>0</v>
      </c>
      <c r="H2580" s="2">
        <f>Electricity!I2605</f>
        <v>0</v>
      </c>
      <c r="I2580" s="2">
        <f>Electricity!J2605</f>
        <v>0</v>
      </c>
    </row>
    <row r="2581" spans="2:9" x14ac:dyDescent="0.35">
      <c r="B2581" s="458" t="str">
        <f t="shared" si="41"/>
        <v>04/17/2019 11:00:00 PM</v>
      </c>
      <c r="C2581" s="458">
        <v>43572</v>
      </c>
      <c r="D2581" s="459">
        <v>0.95833333333333337</v>
      </c>
      <c r="E2581" s="2">
        <f>Electricity!F2606</f>
        <v>0</v>
      </c>
      <c r="F2581" s="2">
        <f>Electricity!G2606</f>
        <v>0</v>
      </c>
      <c r="G2581" s="2">
        <f>Electricity!H2606</f>
        <v>0</v>
      </c>
      <c r="H2581" s="2">
        <f>Electricity!I2606</f>
        <v>0</v>
      </c>
      <c r="I2581" s="2">
        <f>Electricity!J2606</f>
        <v>0</v>
      </c>
    </row>
    <row r="2582" spans="2:9" x14ac:dyDescent="0.35">
      <c r="B2582" s="458" t="str">
        <f t="shared" si="41"/>
        <v>04/18/2019 12:00:00 AM</v>
      </c>
      <c r="C2582" s="458">
        <v>43573</v>
      </c>
      <c r="D2582" s="459">
        <v>3.1225022567582528E-17</v>
      </c>
      <c r="E2582" s="2">
        <f>Electricity!F2607</f>
        <v>0</v>
      </c>
      <c r="F2582" s="2">
        <f>Electricity!G2607</f>
        <v>0</v>
      </c>
      <c r="G2582" s="2">
        <f>Electricity!H2607</f>
        <v>0</v>
      </c>
      <c r="H2582" s="2">
        <f>Electricity!I2607</f>
        <v>0</v>
      </c>
      <c r="I2582" s="2">
        <f>Electricity!J2607</f>
        <v>0</v>
      </c>
    </row>
    <row r="2583" spans="2:9" x14ac:dyDescent="0.35">
      <c r="B2583" s="458" t="str">
        <f t="shared" si="41"/>
        <v>04/18/2019 01:00:00 AM</v>
      </c>
      <c r="C2583" s="458">
        <v>43573</v>
      </c>
      <c r="D2583" s="459">
        <v>4.1666666666666699E-2</v>
      </c>
      <c r="E2583" s="2">
        <f>Electricity!F2608</f>
        <v>0</v>
      </c>
      <c r="F2583" s="2">
        <f>Electricity!G2608</f>
        <v>0</v>
      </c>
      <c r="G2583" s="2">
        <f>Electricity!H2608</f>
        <v>0</v>
      </c>
      <c r="H2583" s="2">
        <f>Electricity!I2608</f>
        <v>0</v>
      </c>
      <c r="I2583" s="2">
        <f>Electricity!J2608</f>
        <v>0</v>
      </c>
    </row>
    <row r="2584" spans="2:9" x14ac:dyDescent="0.35">
      <c r="B2584" s="458" t="str">
        <f t="shared" si="41"/>
        <v>04/18/2019 02:00:00 AM</v>
      </c>
      <c r="C2584" s="458">
        <v>43573</v>
      </c>
      <c r="D2584" s="459">
        <v>8.333333333333337E-2</v>
      </c>
      <c r="E2584" s="2">
        <f>Electricity!F2609</f>
        <v>0</v>
      </c>
      <c r="F2584" s="2">
        <f>Electricity!G2609</f>
        <v>0</v>
      </c>
      <c r="G2584" s="2">
        <f>Electricity!H2609</f>
        <v>0</v>
      </c>
      <c r="H2584" s="2">
        <f>Electricity!I2609</f>
        <v>0</v>
      </c>
      <c r="I2584" s="2">
        <f>Electricity!J2609</f>
        <v>0</v>
      </c>
    </row>
    <row r="2585" spans="2:9" x14ac:dyDescent="0.35">
      <c r="B2585" s="458" t="str">
        <f t="shared" si="41"/>
        <v>04/18/2019 03:00:00 AM</v>
      </c>
      <c r="C2585" s="458">
        <v>43573</v>
      </c>
      <c r="D2585" s="459">
        <v>0.12500000000000006</v>
      </c>
      <c r="E2585" s="2">
        <f>Electricity!F2610</f>
        <v>0</v>
      </c>
      <c r="F2585" s="2">
        <f>Electricity!G2610</f>
        <v>0</v>
      </c>
      <c r="G2585" s="2">
        <f>Electricity!H2610</f>
        <v>0</v>
      </c>
      <c r="H2585" s="2">
        <f>Electricity!I2610</f>
        <v>0</v>
      </c>
      <c r="I2585" s="2">
        <f>Electricity!J2610</f>
        <v>0</v>
      </c>
    </row>
    <row r="2586" spans="2:9" x14ac:dyDescent="0.35">
      <c r="B2586" s="458" t="str">
        <f t="shared" si="41"/>
        <v>04/18/2019 04:00:00 AM</v>
      </c>
      <c r="C2586" s="458">
        <v>43573</v>
      </c>
      <c r="D2586" s="459">
        <v>0.16666666666666669</v>
      </c>
      <c r="E2586" s="2">
        <f>Electricity!F2611</f>
        <v>0</v>
      </c>
      <c r="F2586" s="2">
        <f>Electricity!G2611</f>
        <v>0</v>
      </c>
      <c r="G2586" s="2">
        <f>Electricity!H2611</f>
        <v>0</v>
      </c>
      <c r="H2586" s="2">
        <f>Electricity!I2611</f>
        <v>0</v>
      </c>
      <c r="I2586" s="2">
        <f>Electricity!J2611</f>
        <v>0</v>
      </c>
    </row>
    <row r="2587" spans="2:9" x14ac:dyDescent="0.35">
      <c r="B2587" s="458" t="str">
        <f t="shared" si="41"/>
        <v>04/18/2019 05:00:00 AM</v>
      </c>
      <c r="C2587" s="458">
        <v>43573</v>
      </c>
      <c r="D2587" s="459">
        <v>0.20833333333333337</v>
      </c>
      <c r="E2587" s="2">
        <f>Electricity!F2612</f>
        <v>0</v>
      </c>
      <c r="F2587" s="2">
        <f>Electricity!G2612</f>
        <v>0</v>
      </c>
      <c r="G2587" s="2">
        <f>Electricity!H2612</f>
        <v>0</v>
      </c>
      <c r="H2587" s="2">
        <f>Electricity!I2612</f>
        <v>0</v>
      </c>
      <c r="I2587" s="2">
        <f>Electricity!J2612</f>
        <v>0</v>
      </c>
    </row>
    <row r="2588" spans="2:9" x14ac:dyDescent="0.35">
      <c r="B2588" s="458" t="str">
        <f t="shared" si="41"/>
        <v>04/18/2019 06:00:00 AM</v>
      </c>
      <c r="C2588" s="458">
        <v>43573</v>
      </c>
      <c r="D2588" s="459">
        <v>0.25</v>
      </c>
      <c r="E2588" s="2">
        <f>Electricity!F2613</f>
        <v>0</v>
      </c>
      <c r="F2588" s="2">
        <f>Electricity!G2613</f>
        <v>0</v>
      </c>
      <c r="G2588" s="2">
        <f>Electricity!H2613</f>
        <v>0</v>
      </c>
      <c r="H2588" s="2">
        <f>Electricity!I2613</f>
        <v>0</v>
      </c>
      <c r="I2588" s="2">
        <f>Electricity!J2613</f>
        <v>0</v>
      </c>
    </row>
    <row r="2589" spans="2:9" x14ac:dyDescent="0.35">
      <c r="B2589" s="458" t="str">
        <f t="shared" si="41"/>
        <v>04/18/2019 07:00:00 AM</v>
      </c>
      <c r="C2589" s="458">
        <v>43573</v>
      </c>
      <c r="D2589" s="459">
        <v>0.29166666666666669</v>
      </c>
      <c r="E2589" s="2">
        <f>Electricity!F2614</f>
        <v>0</v>
      </c>
      <c r="F2589" s="2">
        <f>Electricity!G2614</f>
        <v>0</v>
      </c>
      <c r="G2589" s="2">
        <f>Electricity!H2614</f>
        <v>0</v>
      </c>
      <c r="H2589" s="2">
        <f>Electricity!I2614</f>
        <v>0</v>
      </c>
      <c r="I2589" s="2">
        <f>Electricity!J2614</f>
        <v>0</v>
      </c>
    </row>
    <row r="2590" spans="2:9" x14ac:dyDescent="0.35">
      <c r="B2590" s="458" t="str">
        <f t="shared" si="41"/>
        <v>04/18/2019 08:00:00 AM</v>
      </c>
      <c r="C2590" s="458">
        <v>43573</v>
      </c>
      <c r="D2590" s="459">
        <v>0.33333333333333337</v>
      </c>
      <c r="E2590" s="2">
        <f>Electricity!F2615</f>
        <v>0</v>
      </c>
      <c r="F2590" s="2">
        <f>Electricity!G2615</f>
        <v>0</v>
      </c>
      <c r="G2590" s="2">
        <f>Electricity!H2615</f>
        <v>0</v>
      </c>
      <c r="H2590" s="2">
        <f>Electricity!I2615</f>
        <v>0</v>
      </c>
      <c r="I2590" s="2">
        <f>Electricity!J2615</f>
        <v>0</v>
      </c>
    </row>
    <row r="2591" spans="2:9" x14ac:dyDescent="0.35">
      <c r="B2591" s="458" t="str">
        <f t="shared" si="41"/>
        <v>04/18/2019 09:00:00 AM</v>
      </c>
      <c r="C2591" s="458">
        <v>43573</v>
      </c>
      <c r="D2591" s="459">
        <v>0.375</v>
      </c>
      <c r="E2591" s="2">
        <f>Electricity!F2616</f>
        <v>0</v>
      </c>
      <c r="F2591" s="2">
        <f>Electricity!G2616</f>
        <v>0</v>
      </c>
      <c r="G2591" s="2">
        <f>Electricity!H2616</f>
        <v>0</v>
      </c>
      <c r="H2591" s="2">
        <f>Electricity!I2616</f>
        <v>0</v>
      </c>
      <c r="I2591" s="2">
        <f>Electricity!J2616</f>
        <v>0</v>
      </c>
    </row>
    <row r="2592" spans="2:9" x14ac:dyDescent="0.35">
      <c r="B2592" s="458" t="str">
        <f t="shared" si="41"/>
        <v>04/18/2019 10:00:00 AM</v>
      </c>
      <c r="C2592" s="458">
        <v>43573</v>
      </c>
      <c r="D2592" s="459">
        <v>0.41666666666666669</v>
      </c>
      <c r="E2592" s="2">
        <f>Electricity!F2617</f>
        <v>0</v>
      </c>
      <c r="F2592" s="2">
        <f>Electricity!G2617</f>
        <v>0</v>
      </c>
      <c r="G2592" s="2">
        <f>Electricity!H2617</f>
        <v>0</v>
      </c>
      <c r="H2592" s="2">
        <f>Electricity!I2617</f>
        <v>0</v>
      </c>
      <c r="I2592" s="2">
        <f>Electricity!J2617</f>
        <v>0</v>
      </c>
    </row>
    <row r="2593" spans="2:9" x14ac:dyDescent="0.35">
      <c r="B2593" s="458" t="str">
        <f t="shared" si="41"/>
        <v>04/18/2019 11:00:00 AM</v>
      </c>
      <c r="C2593" s="458">
        <v>43573</v>
      </c>
      <c r="D2593" s="459">
        <v>0.45833333333333337</v>
      </c>
      <c r="E2593" s="2">
        <f>Electricity!F2618</f>
        <v>0</v>
      </c>
      <c r="F2593" s="2">
        <f>Electricity!G2618</f>
        <v>0</v>
      </c>
      <c r="G2593" s="2">
        <f>Electricity!H2618</f>
        <v>0</v>
      </c>
      <c r="H2593" s="2">
        <f>Electricity!I2618</f>
        <v>0</v>
      </c>
      <c r="I2593" s="2">
        <f>Electricity!J2618</f>
        <v>0</v>
      </c>
    </row>
    <row r="2594" spans="2:9" x14ac:dyDescent="0.35">
      <c r="B2594" s="458" t="str">
        <f t="shared" si="41"/>
        <v>04/18/2019 12:00:00 PM</v>
      </c>
      <c r="C2594" s="458">
        <v>43573</v>
      </c>
      <c r="D2594" s="459">
        <v>0.50000000000000011</v>
      </c>
      <c r="E2594" s="2">
        <f>Electricity!F2619</f>
        <v>0</v>
      </c>
      <c r="F2594" s="2">
        <f>Electricity!G2619</f>
        <v>0</v>
      </c>
      <c r="G2594" s="2">
        <f>Electricity!H2619</f>
        <v>0</v>
      </c>
      <c r="H2594" s="2">
        <f>Electricity!I2619</f>
        <v>0</v>
      </c>
      <c r="I2594" s="2">
        <f>Electricity!J2619</f>
        <v>0</v>
      </c>
    </row>
    <row r="2595" spans="2:9" x14ac:dyDescent="0.35">
      <c r="B2595" s="458" t="str">
        <f t="shared" si="41"/>
        <v>04/18/2019 01:00:00 PM</v>
      </c>
      <c r="C2595" s="458">
        <v>43573</v>
      </c>
      <c r="D2595" s="459">
        <v>0.54166666666666674</v>
      </c>
      <c r="E2595" s="2">
        <f>Electricity!F2620</f>
        <v>0</v>
      </c>
      <c r="F2595" s="2">
        <f>Electricity!G2620</f>
        <v>0</v>
      </c>
      <c r="G2595" s="2">
        <f>Electricity!H2620</f>
        <v>0</v>
      </c>
      <c r="H2595" s="2">
        <f>Electricity!I2620</f>
        <v>0</v>
      </c>
      <c r="I2595" s="2">
        <f>Electricity!J2620</f>
        <v>0</v>
      </c>
    </row>
    <row r="2596" spans="2:9" x14ac:dyDescent="0.35">
      <c r="B2596" s="458" t="str">
        <f t="shared" si="41"/>
        <v>04/18/2019 02:00:00 PM</v>
      </c>
      <c r="C2596" s="458">
        <v>43573</v>
      </c>
      <c r="D2596" s="459">
        <v>0.58333333333333337</v>
      </c>
      <c r="E2596" s="2">
        <f>Electricity!F2621</f>
        <v>0</v>
      </c>
      <c r="F2596" s="2">
        <f>Electricity!G2621</f>
        <v>0</v>
      </c>
      <c r="G2596" s="2">
        <f>Electricity!H2621</f>
        <v>0</v>
      </c>
      <c r="H2596" s="2">
        <f>Electricity!I2621</f>
        <v>0</v>
      </c>
      <c r="I2596" s="2">
        <f>Electricity!J2621</f>
        <v>0</v>
      </c>
    </row>
    <row r="2597" spans="2:9" x14ac:dyDescent="0.35">
      <c r="B2597" s="458" t="str">
        <f t="shared" si="41"/>
        <v>04/18/2019 03:00:00 PM</v>
      </c>
      <c r="C2597" s="458">
        <v>43573</v>
      </c>
      <c r="D2597" s="459">
        <v>0.62500000000000011</v>
      </c>
      <c r="E2597" s="2">
        <f>Electricity!F2622</f>
        <v>0</v>
      </c>
      <c r="F2597" s="2">
        <f>Electricity!G2622</f>
        <v>0</v>
      </c>
      <c r="G2597" s="2">
        <f>Electricity!H2622</f>
        <v>0</v>
      </c>
      <c r="H2597" s="2">
        <f>Electricity!I2622</f>
        <v>0</v>
      </c>
      <c r="I2597" s="2">
        <f>Electricity!J2622</f>
        <v>0</v>
      </c>
    </row>
    <row r="2598" spans="2:9" x14ac:dyDescent="0.35">
      <c r="B2598" s="458" t="str">
        <f t="shared" si="41"/>
        <v>04/18/2019 04:00:00 PM</v>
      </c>
      <c r="C2598" s="458">
        <v>43573</v>
      </c>
      <c r="D2598" s="459">
        <v>0.66666666666666674</v>
      </c>
      <c r="E2598" s="2">
        <f>Electricity!F2623</f>
        <v>0</v>
      </c>
      <c r="F2598" s="2">
        <f>Electricity!G2623</f>
        <v>0</v>
      </c>
      <c r="G2598" s="2">
        <f>Electricity!H2623</f>
        <v>0</v>
      </c>
      <c r="H2598" s="2">
        <f>Electricity!I2623</f>
        <v>0</v>
      </c>
      <c r="I2598" s="2">
        <f>Electricity!J2623</f>
        <v>0</v>
      </c>
    </row>
    <row r="2599" spans="2:9" x14ac:dyDescent="0.35">
      <c r="B2599" s="458" t="str">
        <f t="shared" si="41"/>
        <v>04/18/2019 05:00:00 PM</v>
      </c>
      <c r="C2599" s="458">
        <v>43573</v>
      </c>
      <c r="D2599" s="459">
        <v>0.70833333333333337</v>
      </c>
      <c r="E2599" s="2">
        <f>Electricity!F2624</f>
        <v>0</v>
      </c>
      <c r="F2599" s="2">
        <f>Electricity!G2624</f>
        <v>0</v>
      </c>
      <c r="G2599" s="2">
        <f>Electricity!H2624</f>
        <v>0</v>
      </c>
      <c r="H2599" s="2">
        <f>Electricity!I2624</f>
        <v>0</v>
      </c>
      <c r="I2599" s="2">
        <f>Electricity!J2624</f>
        <v>0</v>
      </c>
    </row>
    <row r="2600" spans="2:9" x14ac:dyDescent="0.35">
      <c r="B2600" s="458" t="str">
        <f t="shared" si="41"/>
        <v>04/18/2019 06:00:00 PM</v>
      </c>
      <c r="C2600" s="458">
        <v>43573</v>
      </c>
      <c r="D2600" s="459">
        <v>0.75000000000000011</v>
      </c>
      <c r="E2600" s="2">
        <f>Electricity!F2625</f>
        <v>0</v>
      </c>
      <c r="F2600" s="2">
        <f>Electricity!G2625</f>
        <v>0</v>
      </c>
      <c r="G2600" s="2">
        <f>Electricity!H2625</f>
        <v>0</v>
      </c>
      <c r="H2600" s="2">
        <f>Electricity!I2625</f>
        <v>0</v>
      </c>
      <c r="I2600" s="2">
        <f>Electricity!J2625</f>
        <v>0</v>
      </c>
    </row>
    <row r="2601" spans="2:9" x14ac:dyDescent="0.35">
      <c r="B2601" s="458" t="str">
        <f t="shared" si="41"/>
        <v>04/18/2019 07:00:00 PM</v>
      </c>
      <c r="C2601" s="458">
        <v>43573</v>
      </c>
      <c r="D2601" s="459">
        <v>0.79166666666666674</v>
      </c>
      <c r="E2601" s="2">
        <f>Electricity!F2626</f>
        <v>0</v>
      </c>
      <c r="F2601" s="2">
        <f>Electricity!G2626</f>
        <v>0</v>
      </c>
      <c r="G2601" s="2">
        <f>Electricity!H2626</f>
        <v>0</v>
      </c>
      <c r="H2601" s="2">
        <f>Electricity!I2626</f>
        <v>0</v>
      </c>
      <c r="I2601" s="2">
        <f>Electricity!J2626</f>
        <v>0</v>
      </c>
    </row>
    <row r="2602" spans="2:9" x14ac:dyDescent="0.35">
      <c r="B2602" s="458" t="str">
        <f t="shared" si="41"/>
        <v>04/18/2019 08:00:00 PM</v>
      </c>
      <c r="C2602" s="458">
        <v>43573</v>
      </c>
      <c r="D2602" s="459">
        <v>0.83333333333333337</v>
      </c>
      <c r="E2602" s="2">
        <f>Electricity!F2627</f>
        <v>0</v>
      </c>
      <c r="F2602" s="2">
        <f>Electricity!G2627</f>
        <v>0</v>
      </c>
      <c r="G2602" s="2">
        <f>Electricity!H2627</f>
        <v>0</v>
      </c>
      <c r="H2602" s="2">
        <f>Electricity!I2627</f>
        <v>0</v>
      </c>
      <c r="I2602" s="2">
        <f>Electricity!J2627</f>
        <v>0</v>
      </c>
    </row>
    <row r="2603" spans="2:9" x14ac:dyDescent="0.35">
      <c r="B2603" s="458" t="str">
        <f t="shared" si="41"/>
        <v>04/18/2019 09:00:00 PM</v>
      </c>
      <c r="C2603" s="458">
        <v>43573</v>
      </c>
      <c r="D2603" s="459">
        <v>0.87500000000000011</v>
      </c>
      <c r="E2603" s="2">
        <f>Electricity!F2628</f>
        <v>0</v>
      </c>
      <c r="F2603" s="2">
        <f>Electricity!G2628</f>
        <v>0</v>
      </c>
      <c r="G2603" s="2">
        <f>Electricity!H2628</f>
        <v>0</v>
      </c>
      <c r="H2603" s="2">
        <f>Electricity!I2628</f>
        <v>0</v>
      </c>
      <c r="I2603" s="2">
        <f>Electricity!J2628</f>
        <v>0</v>
      </c>
    </row>
    <row r="2604" spans="2:9" x14ac:dyDescent="0.35">
      <c r="B2604" s="458" t="str">
        <f t="shared" si="41"/>
        <v>04/18/2019 10:00:00 PM</v>
      </c>
      <c r="C2604" s="458">
        <v>43573</v>
      </c>
      <c r="D2604" s="459">
        <v>0.91666666666666674</v>
      </c>
      <c r="E2604" s="2">
        <f>Electricity!F2629</f>
        <v>0</v>
      </c>
      <c r="F2604" s="2">
        <f>Electricity!G2629</f>
        <v>0</v>
      </c>
      <c r="G2604" s="2">
        <f>Electricity!H2629</f>
        <v>0</v>
      </c>
      <c r="H2604" s="2">
        <f>Electricity!I2629</f>
        <v>0</v>
      </c>
      <c r="I2604" s="2">
        <f>Electricity!J2629</f>
        <v>0</v>
      </c>
    </row>
    <row r="2605" spans="2:9" x14ac:dyDescent="0.35">
      <c r="B2605" s="458" t="str">
        <f t="shared" si="41"/>
        <v>04/18/2019 11:00:00 PM</v>
      </c>
      <c r="C2605" s="458">
        <v>43573</v>
      </c>
      <c r="D2605" s="459">
        <v>0.95833333333333337</v>
      </c>
      <c r="E2605" s="2">
        <f>Electricity!F2630</f>
        <v>0</v>
      </c>
      <c r="F2605" s="2">
        <f>Electricity!G2630</f>
        <v>0</v>
      </c>
      <c r="G2605" s="2">
        <f>Electricity!H2630</f>
        <v>0</v>
      </c>
      <c r="H2605" s="2">
        <f>Electricity!I2630</f>
        <v>0</v>
      </c>
      <c r="I2605" s="2">
        <f>Electricity!J2630</f>
        <v>0</v>
      </c>
    </row>
    <row r="2606" spans="2:9" x14ac:dyDescent="0.35">
      <c r="B2606" s="458" t="str">
        <f t="shared" si="41"/>
        <v>04/19/2019 12:00:00 AM</v>
      </c>
      <c r="C2606" s="458">
        <v>43574</v>
      </c>
      <c r="D2606" s="459">
        <v>3.1225022567582528E-17</v>
      </c>
      <c r="E2606" s="2">
        <f>Electricity!F2631</f>
        <v>0</v>
      </c>
      <c r="F2606" s="2">
        <f>Electricity!G2631</f>
        <v>0</v>
      </c>
      <c r="G2606" s="2">
        <f>Electricity!H2631</f>
        <v>0</v>
      </c>
      <c r="H2606" s="2">
        <f>Electricity!I2631</f>
        <v>0</v>
      </c>
      <c r="I2606" s="2">
        <f>Electricity!J2631</f>
        <v>0</v>
      </c>
    </row>
    <row r="2607" spans="2:9" x14ac:dyDescent="0.35">
      <c r="B2607" s="458" t="str">
        <f t="shared" si="41"/>
        <v>04/19/2019 01:00:00 AM</v>
      </c>
      <c r="C2607" s="458">
        <v>43574</v>
      </c>
      <c r="D2607" s="459">
        <v>4.1666666666666699E-2</v>
      </c>
      <c r="E2607" s="2">
        <f>Electricity!F2632</f>
        <v>0</v>
      </c>
      <c r="F2607" s="2">
        <f>Electricity!G2632</f>
        <v>0</v>
      </c>
      <c r="G2607" s="2">
        <f>Electricity!H2632</f>
        <v>0</v>
      </c>
      <c r="H2607" s="2">
        <f>Electricity!I2632</f>
        <v>0</v>
      </c>
      <c r="I2607" s="2">
        <f>Electricity!J2632</f>
        <v>0</v>
      </c>
    </row>
    <row r="2608" spans="2:9" x14ac:dyDescent="0.35">
      <c r="B2608" s="458" t="str">
        <f t="shared" si="41"/>
        <v>04/19/2019 02:00:00 AM</v>
      </c>
      <c r="C2608" s="458">
        <v>43574</v>
      </c>
      <c r="D2608" s="459">
        <v>8.333333333333337E-2</v>
      </c>
      <c r="E2608" s="2">
        <f>Electricity!F2633</f>
        <v>0</v>
      </c>
      <c r="F2608" s="2">
        <f>Electricity!G2633</f>
        <v>0</v>
      </c>
      <c r="G2608" s="2">
        <f>Electricity!H2633</f>
        <v>0</v>
      </c>
      <c r="H2608" s="2">
        <f>Electricity!I2633</f>
        <v>0</v>
      </c>
      <c r="I2608" s="2">
        <f>Electricity!J2633</f>
        <v>0</v>
      </c>
    </row>
    <row r="2609" spans="2:9" x14ac:dyDescent="0.35">
      <c r="B2609" s="458" t="str">
        <f t="shared" si="41"/>
        <v>04/19/2019 03:00:00 AM</v>
      </c>
      <c r="C2609" s="458">
        <v>43574</v>
      </c>
      <c r="D2609" s="459">
        <v>0.12500000000000006</v>
      </c>
      <c r="E2609" s="2">
        <f>Electricity!F2634</f>
        <v>0</v>
      </c>
      <c r="F2609" s="2">
        <f>Electricity!G2634</f>
        <v>0</v>
      </c>
      <c r="G2609" s="2">
        <f>Electricity!H2634</f>
        <v>0</v>
      </c>
      <c r="H2609" s="2">
        <f>Electricity!I2634</f>
        <v>0</v>
      </c>
      <c r="I2609" s="2">
        <f>Electricity!J2634</f>
        <v>0</v>
      </c>
    </row>
    <row r="2610" spans="2:9" x14ac:dyDescent="0.35">
      <c r="B2610" s="458" t="str">
        <f t="shared" si="41"/>
        <v>04/19/2019 04:00:00 AM</v>
      </c>
      <c r="C2610" s="458">
        <v>43574</v>
      </c>
      <c r="D2610" s="459">
        <v>0.16666666666666669</v>
      </c>
      <c r="E2610" s="2">
        <f>Electricity!F2635</f>
        <v>0</v>
      </c>
      <c r="F2610" s="2">
        <f>Electricity!G2635</f>
        <v>0</v>
      </c>
      <c r="G2610" s="2">
        <f>Electricity!H2635</f>
        <v>0</v>
      </c>
      <c r="H2610" s="2">
        <f>Electricity!I2635</f>
        <v>0</v>
      </c>
      <c r="I2610" s="2">
        <f>Electricity!J2635</f>
        <v>0</v>
      </c>
    </row>
    <row r="2611" spans="2:9" x14ac:dyDescent="0.35">
      <c r="B2611" s="458" t="str">
        <f t="shared" si="41"/>
        <v>04/19/2019 05:00:00 AM</v>
      </c>
      <c r="C2611" s="458">
        <v>43574</v>
      </c>
      <c r="D2611" s="459">
        <v>0.20833333333333337</v>
      </c>
      <c r="E2611" s="2">
        <f>Electricity!F2636</f>
        <v>0</v>
      </c>
      <c r="F2611" s="2">
        <f>Electricity!G2636</f>
        <v>0</v>
      </c>
      <c r="G2611" s="2">
        <f>Electricity!H2636</f>
        <v>0</v>
      </c>
      <c r="H2611" s="2">
        <f>Electricity!I2636</f>
        <v>0</v>
      </c>
      <c r="I2611" s="2">
        <f>Electricity!J2636</f>
        <v>0</v>
      </c>
    </row>
    <row r="2612" spans="2:9" x14ac:dyDescent="0.35">
      <c r="B2612" s="458" t="str">
        <f t="shared" si="41"/>
        <v>04/19/2019 06:00:00 AM</v>
      </c>
      <c r="C2612" s="458">
        <v>43574</v>
      </c>
      <c r="D2612" s="459">
        <v>0.25</v>
      </c>
      <c r="E2612" s="2">
        <f>Electricity!F2637</f>
        <v>0</v>
      </c>
      <c r="F2612" s="2">
        <f>Electricity!G2637</f>
        <v>0</v>
      </c>
      <c r="G2612" s="2">
        <f>Electricity!H2637</f>
        <v>0</v>
      </c>
      <c r="H2612" s="2">
        <f>Electricity!I2637</f>
        <v>0</v>
      </c>
      <c r="I2612" s="2">
        <f>Electricity!J2637</f>
        <v>0</v>
      </c>
    </row>
    <row r="2613" spans="2:9" x14ac:dyDescent="0.35">
      <c r="B2613" s="458" t="str">
        <f t="shared" si="41"/>
        <v>04/19/2019 07:00:00 AM</v>
      </c>
      <c r="C2613" s="458">
        <v>43574</v>
      </c>
      <c r="D2613" s="459">
        <v>0.29166666666666669</v>
      </c>
      <c r="E2613" s="2">
        <f>Electricity!F2638</f>
        <v>0</v>
      </c>
      <c r="F2613" s="2">
        <f>Electricity!G2638</f>
        <v>0</v>
      </c>
      <c r="G2613" s="2">
        <f>Electricity!H2638</f>
        <v>0</v>
      </c>
      <c r="H2613" s="2">
        <f>Electricity!I2638</f>
        <v>0</v>
      </c>
      <c r="I2613" s="2">
        <f>Electricity!J2638</f>
        <v>0</v>
      </c>
    </row>
    <row r="2614" spans="2:9" x14ac:dyDescent="0.35">
      <c r="B2614" s="458" t="str">
        <f t="shared" si="41"/>
        <v>04/19/2019 08:00:00 AM</v>
      </c>
      <c r="C2614" s="458">
        <v>43574</v>
      </c>
      <c r="D2614" s="459">
        <v>0.33333333333333337</v>
      </c>
      <c r="E2614" s="2">
        <f>Electricity!F2639</f>
        <v>0</v>
      </c>
      <c r="F2614" s="2">
        <f>Electricity!G2639</f>
        <v>0</v>
      </c>
      <c r="G2614" s="2">
        <f>Electricity!H2639</f>
        <v>0</v>
      </c>
      <c r="H2614" s="2">
        <f>Electricity!I2639</f>
        <v>0</v>
      </c>
      <c r="I2614" s="2">
        <f>Electricity!J2639</f>
        <v>0</v>
      </c>
    </row>
    <row r="2615" spans="2:9" x14ac:dyDescent="0.35">
      <c r="B2615" s="458" t="str">
        <f t="shared" si="41"/>
        <v>04/19/2019 09:00:00 AM</v>
      </c>
      <c r="C2615" s="458">
        <v>43574</v>
      </c>
      <c r="D2615" s="459">
        <v>0.375</v>
      </c>
      <c r="E2615" s="2">
        <f>Electricity!F2640</f>
        <v>0</v>
      </c>
      <c r="F2615" s="2">
        <f>Electricity!G2640</f>
        <v>0</v>
      </c>
      <c r="G2615" s="2">
        <f>Electricity!H2640</f>
        <v>0</v>
      </c>
      <c r="H2615" s="2">
        <f>Electricity!I2640</f>
        <v>0</v>
      </c>
      <c r="I2615" s="2">
        <f>Electricity!J2640</f>
        <v>0</v>
      </c>
    </row>
    <row r="2616" spans="2:9" x14ac:dyDescent="0.35">
      <c r="B2616" s="458" t="str">
        <f t="shared" si="41"/>
        <v>04/19/2019 10:00:00 AM</v>
      </c>
      <c r="C2616" s="458">
        <v>43574</v>
      </c>
      <c r="D2616" s="459">
        <v>0.41666666666666669</v>
      </c>
      <c r="E2616" s="2">
        <f>Electricity!F2641</f>
        <v>0</v>
      </c>
      <c r="F2616" s="2">
        <f>Electricity!G2641</f>
        <v>0</v>
      </c>
      <c r="G2616" s="2">
        <f>Electricity!H2641</f>
        <v>0</v>
      </c>
      <c r="H2616" s="2">
        <f>Electricity!I2641</f>
        <v>0</v>
      </c>
      <c r="I2616" s="2">
        <f>Electricity!J2641</f>
        <v>0</v>
      </c>
    </row>
    <row r="2617" spans="2:9" x14ac:dyDescent="0.35">
      <c r="B2617" s="458" t="str">
        <f t="shared" si="41"/>
        <v>04/19/2019 11:00:00 AM</v>
      </c>
      <c r="C2617" s="458">
        <v>43574</v>
      </c>
      <c r="D2617" s="459">
        <v>0.45833333333333337</v>
      </c>
      <c r="E2617" s="2">
        <f>Electricity!F2642</f>
        <v>0</v>
      </c>
      <c r="F2617" s="2">
        <f>Electricity!G2642</f>
        <v>0</v>
      </c>
      <c r="G2617" s="2">
        <f>Electricity!H2642</f>
        <v>0</v>
      </c>
      <c r="H2617" s="2">
        <f>Electricity!I2642</f>
        <v>0</v>
      </c>
      <c r="I2617" s="2">
        <f>Electricity!J2642</f>
        <v>0</v>
      </c>
    </row>
    <row r="2618" spans="2:9" x14ac:dyDescent="0.35">
      <c r="B2618" s="458" t="str">
        <f t="shared" si="41"/>
        <v>04/19/2019 12:00:00 PM</v>
      </c>
      <c r="C2618" s="458">
        <v>43574</v>
      </c>
      <c r="D2618" s="459">
        <v>0.50000000000000011</v>
      </c>
      <c r="E2618" s="2">
        <f>Electricity!F2643</f>
        <v>0</v>
      </c>
      <c r="F2618" s="2">
        <f>Electricity!G2643</f>
        <v>0</v>
      </c>
      <c r="G2618" s="2">
        <f>Electricity!H2643</f>
        <v>0</v>
      </c>
      <c r="H2618" s="2">
        <f>Electricity!I2643</f>
        <v>0</v>
      </c>
      <c r="I2618" s="2">
        <f>Electricity!J2643</f>
        <v>0</v>
      </c>
    </row>
    <row r="2619" spans="2:9" x14ac:dyDescent="0.35">
      <c r="B2619" s="458" t="str">
        <f t="shared" si="41"/>
        <v>04/19/2019 01:00:00 PM</v>
      </c>
      <c r="C2619" s="458">
        <v>43574</v>
      </c>
      <c r="D2619" s="459">
        <v>0.54166666666666674</v>
      </c>
      <c r="E2619" s="2">
        <f>Electricity!F2644</f>
        <v>0</v>
      </c>
      <c r="F2619" s="2">
        <f>Electricity!G2644</f>
        <v>0</v>
      </c>
      <c r="G2619" s="2">
        <f>Electricity!H2644</f>
        <v>0</v>
      </c>
      <c r="H2619" s="2">
        <f>Electricity!I2644</f>
        <v>0</v>
      </c>
      <c r="I2619" s="2">
        <f>Electricity!J2644</f>
        <v>0</v>
      </c>
    </row>
    <row r="2620" spans="2:9" x14ac:dyDescent="0.35">
      <c r="B2620" s="458" t="str">
        <f t="shared" si="41"/>
        <v>04/19/2019 02:00:00 PM</v>
      </c>
      <c r="C2620" s="458">
        <v>43574</v>
      </c>
      <c r="D2620" s="459">
        <v>0.58333333333333337</v>
      </c>
      <c r="E2620" s="2">
        <f>Electricity!F2645</f>
        <v>0</v>
      </c>
      <c r="F2620" s="2">
        <f>Electricity!G2645</f>
        <v>0</v>
      </c>
      <c r="G2620" s="2">
        <f>Electricity!H2645</f>
        <v>0</v>
      </c>
      <c r="H2620" s="2">
        <f>Electricity!I2645</f>
        <v>0</v>
      </c>
      <c r="I2620" s="2">
        <f>Electricity!J2645</f>
        <v>0</v>
      </c>
    </row>
    <row r="2621" spans="2:9" x14ac:dyDescent="0.35">
      <c r="B2621" s="458" t="str">
        <f t="shared" si="41"/>
        <v>04/19/2019 03:00:00 PM</v>
      </c>
      <c r="C2621" s="458">
        <v>43574</v>
      </c>
      <c r="D2621" s="459">
        <v>0.62500000000000011</v>
      </c>
      <c r="E2621" s="2">
        <f>Electricity!F2646</f>
        <v>0</v>
      </c>
      <c r="F2621" s="2">
        <f>Electricity!G2646</f>
        <v>0</v>
      </c>
      <c r="G2621" s="2">
        <f>Electricity!H2646</f>
        <v>0</v>
      </c>
      <c r="H2621" s="2">
        <f>Electricity!I2646</f>
        <v>0</v>
      </c>
      <c r="I2621" s="2">
        <f>Electricity!J2646</f>
        <v>0</v>
      </c>
    </row>
    <row r="2622" spans="2:9" x14ac:dyDescent="0.35">
      <c r="B2622" s="458" t="str">
        <f t="shared" si="41"/>
        <v>04/19/2019 04:00:00 PM</v>
      </c>
      <c r="C2622" s="458">
        <v>43574</v>
      </c>
      <c r="D2622" s="459">
        <v>0.66666666666666674</v>
      </c>
      <c r="E2622" s="2">
        <f>Electricity!F2647</f>
        <v>0</v>
      </c>
      <c r="F2622" s="2">
        <f>Electricity!G2647</f>
        <v>0</v>
      </c>
      <c r="G2622" s="2">
        <f>Electricity!H2647</f>
        <v>0</v>
      </c>
      <c r="H2622" s="2">
        <f>Electricity!I2647</f>
        <v>0</v>
      </c>
      <c r="I2622" s="2">
        <f>Electricity!J2647</f>
        <v>0</v>
      </c>
    </row>
    <row r="2623" spans="2:9" x14ac:dyDescent="0.35">
      <c r="B2623" s="458" t="str">
        <f t="shared" si="41"/>
        <v>04/19/2019 05:00:00 PM</v>
      </c>
      <c r="C2623" s="458">
        <v>43574</v>
      </c>
      <c r="D2623" s="459">
        <v>0.70833333333333337</v>
      </c>
      <c r="E2623" s="2">
        <f>Electricity!F2648</f>
        <v>0</v>
      </c>
      <c r="F2623" s="2">
        <f>Electricity!G2648</f>
        <v>0</v>
      </c>
      <c r="G2623" s="2">
        <f>Electricity!H2648</f>
        <v>0</v>
      </c>
      <c r="H2623" s="2">
        <f>Electricity!I2648</f>
        <v>0</v>
      </c>
      <c r="I2623" s="2">
        <f>Electricity!J2648</f>
        <v>0</v>
      </c>
    </row>
    <row r="2624" spans="2:9" x14ac:dyDescent="0.35">
      <c r="B2624" s="458" t="str">
        <f t="shared" si="41"/>
        <v>04/19/2019 06:00:00 PM</v>
      </c>
      <c r="C2624" s="458">
        <v>43574</v>
      </c>
      <c r="D2624" s="459">
        <v>0.75000000000000011</v>
      </c>
      <c r="E2624" s="2">
        <f>Electricity!F2649</f>
        <v>0</v>
      </c>
      <c r="F2624" s="2">
        <f>Electricity!G2649</f>
        <v>0</v>
      </c>
      <c r="G2624" s="2">
        <f>Electricity!H2649</f>
        <v>0</v>
      </c>
      <c r="H2624" s="2">
        <f>Electricity!I2649</f>
        <v>0</v>
      </c>
      <c r="I2624" s="2">
        <f>Electricity!J2649</f>
        <v>0</v>
      </c>
    </row>
    <row r="2625" spans="2:9" x14ac:dyDescent="0.35">
      <c r="B2625" s="458" t="str">
        <f t="shared" si="41"/>
        <v>04/19/2019 07:00:00 PM</v>
      </c>
      <c r="C2625" s="458">
        <v>43574</v>
      </c>
      <c r="D2625" s="459">
        <v>0.79166666666666674</v>
      </c>
      <c r="E2625" s="2">
        <f>Electricity!F2650</f>
        <v>0</v>
      </c>
      <c r="F2625" s="2">
        <f>Electricity!G2650</f>
        <v>0</v>
      </c>
      <c r="G2625" s="2">
        <f>Electricity!H2650</f>
        <v>0</v>
      </c>
      <c r="H2625" s="2">
        <f>Electricity!I2650</f>
        <v>0</v>
      </c>
      <c r="I2625" s="2">
        <f>Electricity!J2650</f>
        <v>0</v>
      </c>
    </row>
    <row r="2626" spans="2:9" x14ac:dyDescent="0.35">
      <c r="B2626" s="458" t="str">
        <f t="shared" si="41"/>
        <v>04/19/2019 08:00:00 PM</v>
      </c>
      <c r="C2626" s="458">
        <v>43574</v>
      </c>
      <c r="D2626" s="459">
        <v>0.83333333333333337</v>
      </c>
      <c r="E2626" s="2">
        <f>Electricity!F2651</f>
        <v>0</v>
      </c>
      <c r="F2626" s="2">
        <f>Electricity!G2651</f>
        <v>0</v>
      </c>
      <c r="G2626" s="2">
        <f>Electricity!H2651</f>
        <v>0</v>
      </c>
      <c r="H2626" s="2">
        <f>Electricity!I2651</f>
        <v>0</v>
      </c>
      <c r="I2626" s="2">
        <f>Electricity!J2651</f>
        <v>0</v>
      </c>
    </row>
    <row r="2627" spans="2:9" x14ac:dyDescent="0.35">
      <c r="B2627" s="458" t="str">
        <f t="shared" si="41"/>
        <v>04/19/2019 09:00:00 PM</v>
      </c>
      <c r="C2627" s="458">
        <v>43574</v>
      </c>
      <c r="D2627" s="459">
        <v>0.87500000000000011</v>
      </c>
      <c r="E2627" s="2">
        <f>Electricity!F2652</f>
        <v>0</v>
      </c>
      <c r="F2627" s="2">
        <f>Electricity!G2652</f>
        <v>0</v>
      </c>
      <c r="G2627" s="2">
        <f>Electricity!H2652</f>
        <v>0</v>
      </c>
      <c r="H2627" s="2">
        <f>Electricity!I2652</f>
        <v>0</v>
      </c>
      <c r="I2627" s="2">
        <f>Electricity!J2652</f>
        <v>0</v>
      </c>
    </row>
    <row r="2628" spans="2:9" x14ac:dyDescent="0.35">
      <c r="B2628" s="458" t="str">
        <f t="shared" si="41"/>
        <v>04/19/2019 10:00:00 PM</v>
      </c>
      <c r="C2628" s="458">
        <v>43574</v>
      </c>
      <c r="D2628" s="459">
        <v>0.91666666666666674</v>
      </c>
      <c r="E2628" s="2">
        <f>Electricity!F2653</f>
        <v>0</v>
      </c>
      <c r="F2628" s="2">
        <f>Electricity!G2653</f>
        <v>0</v>
      </c>
      <c r="G2628" s="2">
        <f>Electricity!H2653</f>
        <v>0</v>
      </c>
      <c r="H2628" s="2">
        <f>Electricity!I2653</f>
        <v>0</v>
      </c>
      <c r="I2628" s="2">
        <f>Electricity!J2653</f>
        <v>0</v>
      </c>
    </row>
    <row r="2629" spans="2:9" x14ac:dyDescent="0.35">
      <c r="B2629" s="458" t="str">
        <f t="shared" si="41"/>
        <v>04/19/2019 11:00:00 PM</v>
      </c>
      <c r="C2629" s="458">
        <v>43574</v>
      </c>
      <c r="D2629" s="459">
        <v>0.95833333333333337</v>
      </c>
      <c r="E2629" s="2">
        <f>Electricity!F2654</f>
        <v>0</v>
      </c>
      <c r="F2629" s="2">
        <f>Electricity!G2654</f>
        <v>0</v>
      </c>
      <c r="G2629" s="2">
        <f>Electricity!H2654</f>
        <v>0</v>
      </c>
      <c r="H2629" s="2">
        <f>Electricity!I2654</f>
        <v>0</v>
      </c>
      <c r="I2629" s="2">
        <f>Electricity!J2654</f>
        <v>0</v>
      </c>
    </row>
    <row r="2630" spans="2:9" x14ac:dyDescent="0.35">
      <c r="B2630" s="458" t="str">
        <f t="shared" si="41"/>
        <v>04/20/2019 12:00:00 AM</v>
      </c>
      <c r="C2630" s="458">
        <v>43575</v>
      </c>
      <c r="D2630" s="459">
        <v>3.1225022567582528E-17</v>
      </c>
      <c r="E2630" s="2">
        <f>Electricity!F2655</f>
        <v>0</v>
      </c>
      <c r="F2630" s="2">
        <f>Electricity!G2655</f>
        <v>0</v>
      </c>
      <c r="G2630" s="2">
        <f>Electricity!H2655</f>
        <v>0</v>
      </c>
      <c r="H2630" s="2">
        <f>Electricity!I2655</f>
        <v>0</v>
      </c>
      <c r="I2630" s="2">
        <f>Electricity!J2655</f>
        <v>0</v>
      </c>
    </row>
    <row r="2631" spans="2:9" x14ac:dyDescent="0.35">
      <c r="B2631" s="458" t="str">
        <f t="shared" si="41"/>
        <v>04/20/2019 01:00:00 AM</v>
      </c>
      <c r="C2631" s="458">
        <v>43575</v>
      </c>
      <c r="D2631" s="459">
        <v>4.1666666666666699E-2</v>
      </c>
      <c r="E2631" s="2">
        <f>Electricity!F2656</f>
        <v>0</v>
      </c>
      <c r="F2631" s="2">
        <f>Electricity!G2656</f>
        <v>0</v>
      </c>
      <c r="G2631" s="2">
        <f>Electricity!H2656</f>
        <v>0</v>
      </c>
      <c r="H2631" s="2">
        <f>Electricity!I2656</f>
        <v>0</v>
      </c>
      <c r="I2631" s="2">
        <f>Electricity!J2656</f>
        <v>0</v>
      </c>
    </row>
    <row r="2632" spans="2:9" x14ac:dyDescent="0.35">
      <c r="B2632" s="458" t="str">
        <f t="shared" si="41"/>
        <v>04/20/2019 02:00:00 AM</v>
      </c>
      <c r="C2632" s="458">
        <v>43575</v>
      </c>
      <c r="D2632" s="459">
        <v>8.333333333333337E-2</v>
      </c>
      <c r="E2632" s="2">
        <f>Electricity!F2657</f>
        <v>0</v>
      </c>
      <c r="F2632" s="2">
        <f>Electricity!G2657</f>
        <v>0</v>
      </c>
      <c r="G2632" s="2">
        <f>Electricity!H2657</f>
        <v>0</v>
      </c>
      <c r="H2632" s="2">
        <f>Electricity!I2657</f>
        <v>0</v>
      </c>
      <c r="I2632" s="2">
        <f>Electricity!J2657</f>
        <v>0</v>
      </c>
    </row>
    <row r="2633" spans="2:9" x14ac:dyDescent="0.35">
      <c r="B2633" s="458" t="str">
        <f t="shared" si="41"/>
        <v>04/20/2019 03:00:00 AM</v>
      </c>
      <c r="C2633" s="458">
        <v>43575</v>
      </c>
      <c r="D2633" s="459">
        <v>0.12500000000000006</v>
      </c>
      <c r="E2633" s="2">
        <f>Electricity!F2658</f>
        <v>0</v>
      </c>
      <c r="F2633" s="2">
        <f>Electricity!G2658</f>
        <v>0</v>
      </c>
      <c r="G2633" s="2">
        <f>Electricity!H2658</f>
        <v>0</v>
      </c>
      <c r="H2633" s="2">
        <f>Electricity!I2658</f>
        <v>0</v>
      </c>
      <c r="I2633" s="2">
        <f>Electricity!J2658</f>
        <v>0</v>
      </c>
    </row>
    <row r="2634" spans="2:9" x14ac:dyDescent="0.35">
      <c r="B2634" s="458" t="str">
        <f t="shared" si="41"/>
        <v>04/20/2019 04:00:00 AM</v>
      </c>
      <c r="C2634" s="458">
        <v>43575</v>
      </c>
      <c r="D2634" s="459">
        <v>0.16666666666666669</v>
      </c>
      <c r="E2634" s="2">
        <f>Electricity!F2659</f>
        <v>0</v>
      </c>
      <c r="F2634" s="2">
        <f>Electricity!G2659</f>
        <v>0</v>
      </c>
      <c r="G2634" s="2">
        <f>Electricity!H2659</f>
        <v>0</v>
      </c>
      <c r="H2634" s="2">
        <f>Electricity!I2659</f>
        <v>0</v>
      </c>
      <c r="I2634" s="2">
        <f>Electricity!J2659</f>
        <v>0</v>
      </c>
    </row>
    <row r="2635" spans="2:9" x14ac:dyDescent="0.35">
      <c r="B2635" s="458" t="str">
        <f t="shared" si="41"/>
        <v>04/20/2019 05:00:00 AM</v>
      </c>
      <c r="C2635" s="458">
        <v>43575</v>
      </c>
      <c r="D2635" s="459">
        <v>0.20833333333333337</v>
      </c>
      <c r="E2635" s="2">
        <f>Electricity!F2660</f>
        <v>0</v>
      </c>
      <c r="F2635" s="2">
        <f>Electricity!G2660</f>
        <v>0</v>
      </c>
      <c r="G2635" s="2">
        <f>Electricity!H2660</f>
        <v>0</v>
      </c>
      <c r="H2635" s="2">
        <f>Electricity!I2660</f>
        <v>0</v>
      </c>
      <c r="I2635" s="2">
        <f>Electricity!J2660</f>
        <v>0</v>
      </c>
    </row>
    <row r="2636" spans="2:9" x14ac:dyDescent="0.35">
      <c r="B2636" s="458" t="str">
        <f t="shared" si="41"/>
        <v>04/20/2019 06:00:00 AM</v>
      </c>
      <c r="C2636" s="458">
        <v>43575</v>
      </c>
      <c r="D2636" s="459">
        <v>0.25</v>
      </c>
      <c r="E2636" s="2">
        <f>Electricity!F2661</f>
        <v>0</v>
      </c>
      <c r="F2636" s="2">
        <f>Electricity!G2661</f>
        <v>0</v>
      </c>
      <c r="G2636" s="2">
        <f>Electricity!H2661</f>
        <v>0</v>
      </c>
      <c r="H2636" s="2">
        <f>Electricity!I2661</f>
        <v>0</v>
      </c>
      <c r="I2636" s="2">
        <f>Electricity!J2661</f>
        <v>0</v>
      </c>
    </row>
    <row r="2637" spans="2:9" x14ac:dyDescent="0.35">
      <c r="B2637" s="458" t="str">
        <f t="shared" si="41"/>
        <v>04/20/2019 07:00:00 AM</v>
      </c>
      <c r="C2637" s="458">
        <v>43575</v>
      </c>
      <c r="D2637" s="459">
        <v>0.29166666666666669</v>
      </c>
      <c r="E2637" s="2">
        <f>Electricity!F2662</f>
        <v>0</v>
      </c>
      <c r="F2637" s="2">
        <f>Electricity!G2662</f>
        <v>0</v>
      </c>
      <c r="G2637" s="2">
        <f>Electricity!H2662</f>
        <v>0</v>
      </c>
      <c r="H2637" s="2">
        <f>Electricity!I2662</f>
        <v>0</v>
      </c>
      <c r="I2637" s="2">
        <f>Electricity!J2662</f>
        <v>0</v>
      </c>
    </row>
    <row r="2638" spans="2:9" x14ac:dyDescent="0.35">
      <c r="B2638" s="458" t="str">
        <f t="shared" si="41"/>
        <v>04/20/2019 08:00:00 AM</v>
      </c>
      <c r="C2638" s="458">
        <v>43575</v>
      </c>
      <c r="D2638" s="459">
        <v>0.33333333333333337</v>
      </c>
      <c r="E2638" s="2">
        <f>Electricity!F2663</f>
        <v>0</v>
      </c>
      <c r="F2638" s="2">
        <f>Electricity!G2663</f>
        <v>0</v>
      </c>
      <c r="G2638" s="2">
        <f>Electricity!H2663</f>
        <v>0</v>
      </c>
      <c r="H2638" s="2">
        <f>Electricity!I2663</f>
        <v>0</v>
      </c>
      <c r="I2638" s="2">
        <f>Electricity!J2663</f>
        <v>0</v>
      </c>
    </row>
    <row r="2639" spans="2:9" x14ac:dyDescent="0.35">
      <c r="B2639" s="458" t="str">
        <f t="shared" ref="B2639:B2702" si="42">CONCATENATE(TEXT(C2639,"mm/dd/yyyy")," ",TEXT(D2639,"hh:mm:ss AM/PM"))</f>
        <v>04/20/2019 09:00:00 AM</v>
      </c>
      <c r="C2639" s="458">
        <v>43575</v>
      </c>
      <c r="D2639" s="459">
        <v>0.375</v>
      </c>
      <c r="E2639" s="2">
        <f>Electricity!F2664</f>
        <v>0</v>
      </c>
      <c r="F2639" s="2">
        <f>Electricity!G2664</f>
        <v>0</v>
      </c>
      <c r="G2639" s="2">
        <f>Electricity!H2664</f>
        <v>0</v>
      </c>
      <c r="H2639" s="2">
        <f>Electricity!I2664</f>
        <v>0</v>
      </c>
      <c r="I2639" s="2">
        <f>Electricity!J2664</f>
        <v>0</v>
      </c>
    </row>
    <row r="2640" spans="2:9" x14ac:dyDescent="0.35">
      <c r="B2640" s="458" t="str">
        <f t="shared" si="42"/>
        <v>04/20/2019 10:00:00 AM</v>
      </c>
      <c r="C2640" s="458">
        <v>43575</v>
      </c>
      <c r="D2640" s="459">
        <v>0.41666666666666669</v>
      </c>
      <c r="E2640" s="2">
        <f>Electricity!F2665</f>
        <v>0</v>
      </c>
      <c r="F2640" s="2">
        <f>Electricity!G2665</f>
        <v>0</v>
      </c>
      <c r="G2640" s="2">
        <f>Electricity!H2665</f>
        <v>0</v>
      </c>
      <c r="H2640" s="2">
        <f>Electricity!I2665</f>
        <v>0</v>
      </c>
      <c r="I2640" s="2">
        <f>Electricity!J2665</f>
        <v>0</v>
      </c>
    </row>
    <row r="2641" spans="2:9" x14ac:dyDescent="0.35">
      <c r="B2641" s="458" t="str">
        <f t="shared" si="42"/>
        <v>04/20/2019 11:00:00 AM</v>
      </c>
      <c r="C2641" s="458">
        <v>43575</v>
      </c>
      <c r="D2641" s="459">
        <v>0.45833333333333337</v>
      </c>
      <c r="E2641" s="2">
        <f>Electricity!F2666</f>
        <v>0</v>
      </c>
      <c r="F2641" s="2">
        <f>Electricity!G2666</f>
        <v>0</v>
      </c>
      <c r="G2641" s="2">
        <f>Electricity!H2666</f>
        <v>0</v>
      </c>
      <c r="H2641" s="2">
        <f>Electricity!I2666</f>
        <v>0</v>
      </c>
      <c r="I2641" s="2">
        <f>Electricity!J2666</f>
        <v>0</v>
      </c>
    </row>
    <row r="2642" spans="2:9" x14ac:dyDescent="0.35">
      <c r="B2642" s="458" t="str">
        <f t="shared" si="42"/>
        <v>04/20/2019 12:00:00 PM</v>
      </c>
      <c r="C2642" s="458">
        <v>43575</v>
      </c>
      <c r="D2642" s="459">
        <v>0.50000000000000011</v>
      </c>
      <c r="E2642" s="2">
        <f>Electricity!F2667</f>
        <v>0</v>
      </c>
      <c r="F2642" s="2">
        <f>Electricity!G2667</f>
        <v>0</v>
      </c>
      <c r="G2642" s="2">
        <f>Electricity!H2667</f>
        <v>0</v>
      </c>
      <c r="H2642" s="2">
        <f>Electricity!I2667</f>
        <v>0</v>
      </c>
      <c r="I2642" s="2">
        <f>Electricity!J2667</f>
        <v>0</v>
      </c>
    </row>
    <row r="2643" spans="2:9" x14ac:dyDescent="0.35">
      <c r="B2643" s="458" t="str">
        <f t="shared" si="42"/>
        <v>04/20/2019 01:00:00 PM</v>
      </c>
      <c r="C2643" s="458">
        <v>43575</v>
      </c>
      <c r="D2643" s="459">
        <v>0.54166666666666674</v>
      </c>
      <c r="E2643" s="2">
        <f>Electricity!F2668</f>
        <v>0</v>
      </c>
      <c r="F2643" s="2">
        <f>Electricity!G2668</f>
        <v>0</v>
      </c>
      <c r="G2643" s="2">
        <f>Electricity!H2668</f>
        <v>0</v>
      </c>
      <c r="H2643" s="2">
        <f>Electricity!I2668</f>
        <v>0</v>
      </c>
      <c r="I2643" s="2">
        <f>Electricity!J2668</f>
        <v>0</v>
      </c>
    </row>
    <row r="2644" spans="2:9" x14ac:dyDescent="0.35">
      <c r="B2644" s="458" t="str">
        <f t="shared" si="42"/>
        <v>04/20/2019 02:00:00 PM</v>
      </c>
      <c r="C2644" s="458">
        <v>43575</v>
      </c>
      <c r="D2644" s="459">
        <v>0.58333333333333337</v>
      </c>
      <c r="E2644" s="2">
        <f>Electricity!F2669</f>
        <v>0</v>
      </c>
      <c r="F2644" s="2">
        <f>Electricity!G2669</f>
        <v>0</v>
      </c>
      <c r="G2644" s="2">
        <f>Electricity!H2669</f>
        <v>0</v>
      </c>
      <c r="H2644" s="2">
        <f>Electricity!I2669</f>
        <v>0</v>
      </c>
      <c r="I2644" s="2">
        <f>Electricity!J2669</f>
        <v>0</v>
      </c>
    </row>
    <row r="2645" spans="2:9" x14ac:dyDescent="0.35">
      <c r="B2645" s="458" t="str">
        <f t="shared" si="42"/>
        <v>04/20/2019 03:00:00 PM</v>
      </c>
      <c r="C2645" s="458">
        <v>43575</v>
      </c>
      <c r="D2645" s="459">
        <v>0.62500000000000011</v>
      </c>
      <c r="E2645" s="2">
        <f>Electricity!F2670</f>
        <v>0</v>
      </c>
      <c r="F2645" s="2">
        <f>Electricity!G2670</f>
        <v>0</v>
      </c>
      <c r="G2645" s="2">
        <f>Electricity!H2670</f>
        <v>0</v>
      </c>
      <c r="H2645" s="2">
        <f>Electricity!I2670</f>
        <v>0</v>
      </c>
      <c r="I2645" s="2">
        <f>Electricity!J2670</f>
        <v>0</v>
      </c>
    </row>
    <row r="2646" spans="2:9" x14ac:dyDescent="0.35">
      <c r="B2646" s="458" t="str">
        <f t="shared" si="42"/>
        <v>04/20/2019 04:00:00 PM</v>
      </c>
      <c r="C2646" s="458">
        <v>43575</v>
      </c>
      <c r="D2646" s="459">
        <v>0.66666666666666674</v>
      </c>
      <c r="E2646" s="2">
        <f>Electricity!F2671</f>
        <v>0</v>
      </c>
      <c r="F2646" s="2">
        <f>Electricity!G2671</f>
        <v>0</v>
      </c>
      <c r="G2646" s="2">
        <f>Electricity!H2671</f>
        <v>0</v>
      </c>
      <c r="H2646" s="2">
        <f>Electricity!I2671</f>
        <v>0</v>
      </c>
      <c r="I2646" s="2">
        <f>Electricity!J2671</f>
        <v>0</v>
      </c>
    </row>
    <row r="2647" spans="2:9" x14ac:dyDescent="0.35">
      <c r="B2647" s="458" t="str">
        <f t="shared" si="42"/>
        <v>04/20/2019 05:00:00 PM</v>
      </c>
      <c r="C2647" s="458">
        <v>43575</v>
      </c>
      <c r="D2647" s="459">
        <v>0.70833333333333337</v>
      </c>
      <c r="E2647" s="2">
        <f>Electricity!F2672</f>
        <v>0</v>
      </c>
      <c r="F2647" s="2">
        <f>Electricity!G2672</f>
        <v>0</v>
      </c>
      <c r="G2647" s="2">
        <f>Electricity!H2672</f>
        <v>0</v>
      </c>
      <c r="H2647" s="2">
        <f>Electricity!I2672</f>
        <v>0</v>
      </c>
      <c r="I2647" s="2">
        <f>Electricity!J2672</f>
        <v>0</v>
      </c>
    </row>
    <row r="2648" spans="2:9" x14ac:dyDescent="0.35">
      <c r="B2648" s="458" t="str">
        <f t="shared" si="42"/>
        <v>04/20/2019 06:00:00 PM</v>
      </c>
      <c r="C2648" s="458">
        <v>43575</v>
      </c>
      <c r="D2648" s="459">
        <v>0.75000000000000011</v>
      </c>
      <c r="E2648" s="2">
        <f>Electricity!F2673</f>
        <v>0</v>
      </c>
      <c r="F2648" s="2">
        <f>Electricity!G2673</f>
        <v>0</v>
      </c>
      <c r="G2648" s="2">
        <f>Electricity!H2673</f>
        <v>0</v>
      </c>
      <c r="H2648" s="2">
        <f>Electricity!I2673</f>
        <v>0</v>
      </c>
      <c r="I2648" s="2">
        <f>Electricity!J2673</f>
        <v>0</v>
      </c>
    </row>
    <row r="2649" spans="2:9" x14ac:dyDescent="0.35">
      <c r="B2649" s="458" t="str">
        <f t="shared" si="42"/>
        <v>04/20/2019 07:00:00 PM</v>
      </c>
      <c r="C2649" s="458">
        <v>43575</v>
      </c>
      <c r="D2649" s="459">
        <v>0.79166666666666674</v>
      </c>
      <c r="E2649" s="2">
        <f>Electricity!F2674</f>
        <v>0</v>
      </c>
      <c r="F2649" s="2">
        <f>Electricity!G2674</f>
        <v>0</v>
      </c>
      <c r="G2649" s="2">
        <f>Electricity!H2674</f>
        <v>0</v>
      </c>
      <c r="H2649" s="2">
        <f>Electricity!I2674</f>
        <v>0</v>
      </c>
      <c r="I2649" s="2">
        <f>Electricity!J2674</f>
        <v>0</v>
      </c>
    </row>
    <row r="2650" spans="2:9" x14ac:dyDescent="0.35">
      <c r="B2650" s="458" t="str">
        <f t="shared" si="42"/>
        <v>04/20/2019 08:00:00 PM</v>
      </c>
      <c r="C2650" s="458">
        <v>43575</v>
      </c>
      <c r="D2650" s="459">
        <v>0.83333333333333337</v>
      </c>
      <c r="E2650" s="2">
        <f>Electricity!F2675</f>
        <v>0</v>
      </c>
      <c r="F2650" s="2">
        <f>Electricity!G2675</f>
        <v>0</v>
      </c>
      <c r="G2650" s="2">
        <f>Electricity!H2675</f>
        <v>0</v>
      </c>
      <c r="H2650" s="2">
        <f>Electricity!I2675</f>
        <v>0</v>
      </c>
      <c r="I2650" s="2">
        <f>Electricity!J2675</f>
        <v>0</v>
      </c>
    </row>
    <row r="2651" spans="2:9" x14ac:dyDescent="0.35">
      <c r="B2651" s="458" t="str">
        <f t="shared" si="42"/>
        <v>04/20/2019 09:00:00 PM</v>
      </c>
      <c r="C2651" s="458">
        <v>43575</v>
      </c>
      <c r="D2651" s="459">
        <v>0.87500000000000011</v>
      </c>
      <c r="E2651" s="2">
        <f>Electricity!F2676</f>
        <v>0</v>
      </c>
      <c r="F2651" s="2">
        <f>Electricity!G2676</f>
        <v>0</v>
      </c>
      <c r="G2651" s="2">
        <f>Electricity!H2676</f>
        <v>0</v>
      </c>
      <c r="H2651" s="2">
        <f>Electricity!I2676</f>
        <v>0</v>
      </c>
      <c r="I2651" s="2">
        <f>Electricity!J2676</f>
        <v>0</v>
      </c>
    </row>
    <row r="2652" spans="2:9" x14ac:dyDescent="0.35">
      <c r="B2652" s="458" t="str">
        <f t="shared" si="42"/>
        <v>04/20/2019 10:00:00 PM</v>
      </c>
      <c r="C2652" s="458">
        <v>43575</v>
      </c>
      <c r="D2652" s="459">
        <v>0.91666666666666674</v>
      </c>
      <c r="E2652" s="2">
        <f>Electricity!F2677</f>
        <v>0</v>
      </c>
      <c r="F2652" s="2">
        <f>Electricity!G2677</f>
        <v>0</v>
      </c>
      <c r="G2652" s="2">
        <f>Electricity!H2677</f>
        <v>0</v>
      </c>
      <c r="H2652" s="2">
        <f>Electricity!I2677</f>
        <v>0</v>
      </c>
      <c r="I2652" s="2">
        <f>Electricity!J2677</f>
        <v>0</v>
      </c>
    </row>
    <row r="2653" spans="2:9" x14ac:dyDescent="0.35">
      <c r="B2653" s="458" t="str">
        <f t="shared" si="42"/>
        <v>04/20/2019 11:00:00 PM</v>
      </c>
      <c r="C2653" s="458">
        <v>43575</v>
      </c>
      <c r="D2653" s="459">
        <v>0.95833333333333337</v>
      </c>
      <c r="E2653" s="2">
        <f>Electricity!F2678</f>
        <v>0</v>
      </c>
      <c r="F2653" s="2">
        <f>Electricity!G2678</f>
        <v>0</v>
      </c>
      <c r="G2653" s="2">
        <f>Electricity!H2678</f>
        <v>0</v>
      </c>
      <c r="H2653" s="2">
        <f>Electricity!I2678</f>
        <v>0</v>
      </c>
      <c r="I2653" s="2">
        <f>Electricity!J2678</f>
        <v>0</v>
      </c>
    </row>
    <row r="2654" spans="2:9" x14ac:dyDescent="0.35">
      <c r="B2654" s="458" t="str">
        <f t="shared" si="42"/>
        <v>04/21/2019 12:00:00 AM</v>
      </c>
      <c r="C2654" s="458">
        <v>43576</v>
      </c>
      <c r="D2654" s="459">
        <v>3.1225022567582528E-17</v>
      </c>
      <c r="E2654" s="2">
        <f>Electricity!F2679</f>
        <v>0</v>
      </c>
      <c r="F2654" s="2">
        <f>Electricity!G2679</f>
        <v>0</v>
      </c>
      <c r="G2654" s="2">
        <f>Electricity!H2679</f>
        <v>0</v>
      </c>
      <c r="H2654" s="2">
        <f>Electricity!I2679</f>
        <v>0</v>
      </c>
      <c r="I2654" s="2">
        <f>Electricity!J2679</f>
        <v>0</v>
      </c>
    </row>
    <row r="2655" spans="2:9" x14ac:dyDescent="0.35">
      <c r="B2655" s="458" t="str">
        <f t="shared" si="42"/>
        <v>04/21/2019 01:00:00 AM</v>
      </c>
      <c r="C2655" s="458">
        <v>43576</v>
      </c>
      <c r="D2655" s="459">
        <v>4.1666666666666699E-2</v>
      </c>
      <c r="E2655" s="2">
        <f>Electricity!F2680</f>
        <v>0</v>
      </c>
      <c r="F2655" s="2">
        <f>Electricity!G2680</f>
        <v>0</v>
      </c>
      <c r="G2655" s="2">
        <f>Electricity!H2680</f>
        <v>0</v>
      </c>
      <c r="H2655" s="2">
        <f>Electricity!I2680</f>
        <v>0</v>
      </c>
      <c r="I2655" s="2">
        <f>Electricity!J2680</f>
        <v>0</v>
      </c>
    </row>
    <row r="2656" spans="2:9" x14ac:dyDescent="0.35">
      <c r="B2656" s="458" t="str">
        <f t="shared" si="42"/>
        <v>04/21/2019 02:00:00 AM</v>
      </c>
      <c r="C2656" s="458">
        <v>43576</v>
      </c>
      <c r="D2656" s="459">
        <v>8.333333333333337E-2</v>
      </c>
      <c r="E2656" s="2">
        <f>Electricity!F2681</f>
        <v>0</v>
      </c>
      <c r="F2656" s="2">
        <f>Electricity!G2681</f>
        <v>0</v>
      </c>
      <c r="G2656" s="2">
        <f>Electricity!H2681</f>
        <v>0</v>
      </c>
      <c r="H2656" s="2">
        <f>Electricity!I2681</f>
        <v>0</v>
      </c>
      <c r="I2656" s="2">
        <f>Electricity!J2681</f>
        <v>0</v>
      </c>
    </row>
    <row r="2657" spans="2:9" x14ac:dyDescent="0.35">
      <c r="B2657" s="458" t="str">
        <f t="shared" si="42"/>
        <v>04/21/2019 03:00:00 AM</v>
      </c>
      <c r="C2657" s="458">
        <v>43576</v>
      </c>
      <c r="D2657" s="459">
        <v>0.12500000000000006</v>
      </c>
      <c r="E2657" s="2">
        <f>Electricity!F2682</f>
        <v>0</v>
      </c>
      <c r="F2657" s="2">
        <f>Electricity!G2682</f>
        <v>0</v>
      </c>
      <c r="G2657" s="2">
        <f>Electricity!H2682</f>
        <v>0</v>
      </c>
      <c r="H2657" s="2">
        <f>Electricity!I2682</f>
        <v>0</v>
      </c>
      <c r="I2657" s="2">
        <f>Electricity!J2682</f>
        <v>0</v>
      </c>
    </row>
    <row r="2658" spans="2:9" x14ac:dyDescent="0.35">
      <c r="B2658" s="458" t="str">
        <f t="shared" si="42"/>
        <v>04/21/2019 04:00:00 AM</v>
      </c>
      <c r="C2658" s="458">
        <v>43576</v>
      </c>
      <c r="D2658" s="459">
        <v>0.16666666666666669</v>
      </c>
      <c r="E2658" s="2">
        <f>Electricity!F2683</f>
        <v>0</v>
      </c>
      <c r="F2658" s="2">
        <f>Electricity!G2683</f>
        <v>0</v>
      </c>
      <c r="G2658" s="2">
        <f>Electricity!H2683</f>
        <v>0</v>
      </c>
      <c r="H2658" s="2">
        <f>Electricity!I2683</f>
        <v>0</v>
      </c>
      <c r="I2658" s="2">
        <f>Electricity!J2683</f>
        <v>0</v>
      </c>
    </row>
    <row r="2659" spans="2:9" x14ac:dyDescent="0.35">
      <c r="B2659" s="458" t="str">
        <f t="shared" si="42"/>
        <v>04/21/2019 05:00:00 AM</v>
      </c>
      <c r="C2659" s="458">
        <v>43576</v>
      </c>
      <c r="D2659" s="459">
        <v>0.20833333333333337</v>
      </c>
      <c r="E2659" s="2">
        <f>Electricity!F2684</f>
        <v>0</v>
      </c>
      <c r="F2659" s="2">
        <f>Electricity!G2684</f>
        <v>0</v>
      </c>
      <c r="G2659" s="2">
        <f>Electricity!H2684</f>
        <v>0</v>
      </c>
      <c r="H2659" s="2">
        <f>Electricity!I2684</f>
        <v>0</v>
      </c>
      <c r="I2659" s="2">
        <f>Electricity!J2684</f>
        <v>0</v>
      </c>
    </row>
    <row r="2660" spans="2:9" x14ac:dyDescent="0.35">
      <c r="B2660" s="458" t="str">
        <f t="shared" si="42"/>
        <v>04/21/2019 06:00:00 AM</v>
      </c>
      <c r="C2660" s="458">
        <v>43576</v>
      </c>
      <c r="D2660" s="459">
        <v>0.25</v>
      </c>
      <c r="E2660" s="2">
        <f>Electricity!F2685</f>
        <v>0</v>
      </c>
      <c r="F2660" s="2">
        <f>Electricity!G2685</f>
        <v>0</v>
      </c>
      <c r="G2660" s="2">
        <f>Electricity!H2685</f>
        <v>0</v>
      </c>
      <c r="H2660" s="2">
        <f>Electricity!I2685</f>
        <v>0</v>
      </c>
      <c r="I2660" s="2">
        <f>Electricity!J2685</f>
        <v>0</v>
      </c>
    </row>
    <row r="2661" spans="2:9" x14ac:dyDescent="0.35">
      <c r="B2661" s="458" t="str">
        <f t="shared" si="42"/>
        <v>04/21/2019 07:00:00 AM</v>
      </c>
      <c r="C2661" s="458">
        <v>43576</v>
      </c>
      <c r="D2661" s="459">
        <v>0.29166666666666669</v>
      </c>
      <c r="E2661" s="2">
        <f>Electricity!F2686</f>
        <v>0</v>
      </c>
      <c r="F2661" s="2">
        <f>Electricity!G2686</f>
        <v>0</v>
      </c>
      <c r="G2661" s="2">
        <f>Electricity!H2686</f>
        <v>0</v>
      </c>
      <c r="H2661" s="2">
        <f>Electricity!I2686</f>
        <v>0</v>
      </c>
      <c r="I2661" s="2">
        <f>Electricity!J2686</f>
        <v>0</v>
      </c>
    </row>
    <row r="2662" spans="2:9" x14ac:dyDescent="0.35">
      <c r="B2662" s="458" t="str">
        <f t="shared" si="42"/>
        <v>04/21/2019 08:00:00 AM</v>
      </c>
      <c r="C2662" s="458">
        <v>43576</v>
      </c>
      <c r="D2662" s="459">
        <v>0.33333333333333337</v>
      </c>
      <c r="E2662" s="2">
        <f>Electricity!F2687</f>
        <v>0</v>
      </c>
      <c r="F2662" s="2">
        <f>Electricity!G2687</f>
        <v>0</v>
      </c>
      <c r="G2662" s="2">
        <f>Electricity!H2687</f>
        <v>0</v>
      </c>
      <c r="H2662" s="2">
        <f>Electricity!I2687</f>
        <v>0</v>
      </c>
      <c r="I2662" s="2">
        <f>Electricity!J2687</f>
        <v>0</v>
      </c>
    </row>
    <row r="2663" spans="2:9" x14ac:dyDescent="0.35">
      <c r="B2663" s="458" t="str">
        <f t="shared" si="42"/>
        <v>04/21/2019 09:00:00 AM</v>
      </c>
      <c r="C2663" s="458">
        <v>43576</v>
      </c>
      <c r="D2663" s="459">
        <v>0.375</v>
      </c>
      <c r="E2663" s="2">
        <f>Electricity!F2688</f>
        <v>0</v>
      </c>
      <c r="F2663" s="2">
        <f>Electricity!G2688</f>
        <v>0</v>
      </c>
      <c r="G2663" s="2">
        <f>Electricity!H2688</f>
        <v>0</v>
      </c>
      <c r="H2663" s="2">
        <f>Electricity!I2688</f>
        <v>0</v>
      </c>
      <c r="I2663" s="2">
        <f>Electricity!J2688</f>
        <v>0</v>
      </c>
    </row>
    <row r="2664" spans="2:9" x14ac:dyDescent="0.35">
      <c r="B2664" s="458" t="str">
        <f t="shared" si="42"/>
        <v>04/21/2019 10:00:00 AM</v>
      </c>
      <c r="C2664" s="458">
        <v>43576</v>
      </c>
      <c r="D2664" s="459">
        <v>0.41666666666666669</v>
      </c>
      <c r="E2664" s="2">
        <f>Electricity!F2689</f>
        <v>0</v>
      </c>
      <c r="F2664" s="2">
        <f>Electricity!G2689</f>
        <v>0</v>
      </c>
      <c r="G2664" s="2">
        <f>Electricity!H2689</f>
        <v>0</v>
      </c>
      <c r="H2664" s="2">
        <f>Electricity!I2689</f>
        <v>0</v>
      </c>
      <c r="I2664" s="2">
        <f>Electricity!J2689</f>
        <v>0</v>
      </c>
    </row>
    <row r="2665" spans="2:9" x14ac:dyDescent="0.35">
      <c r="B2665" s="458" t="str">
        <f t="shared" si="42"/>
        <v>04/21/2019 11:00:00 AM</v>
      </c>
      <c r="C2665" s="458">
        <v>43576</v>
      </c>
      <c r="D2665" s="459">
        <v>0.45833333333333337</v>
      </c>
      <c r="E2665" s="2">
        <f>Electricity!F2690</f>
        <v>0</v>
      </c>
      <c r="F2665" s="2">
        <f>Electricity!G2690</f>
        <v>0</v>
      </c>
      <c r="G2665" s="2">
        <f>Electricity!H2690</f>
        <v>0</v>
      </c>
      <c r="H2665" s="2">
        <f>Electricity!I2690</f>
        <v>0</v>
      </c>
      <c r="I2665" s="2">
        <f>Electricity!J2690</f>
        <v>0</v>
      </c>
    </row>
    <row r="2666" spans="2:9" x14ac:dyDescent="0.35">
      <c r="B2666" s="458" t="str">
        <f t="shared" si="42"/>
        <v>04/21/2019 12:00:00 PM</v>
      </c>
      <c r="C2666" s="458">
        <v>43576</v>
      </c>
      <c r="D2666" s="459">
        <v>0.50000000000000011</v>
      </c>
      <c r="E2666" s="2">
        <f>Electricity!F2691</f>
        <v>0</v>
      </c>
      <c r="F2666" s="2">
        <f>Electricity!G2691</f>
        <v>0</v>
      </c>
      <c r="G2666" s="2">
        <f>Electricity!H2691</f>
        <v>0</v>
      </c>
      <c r="H2666" s="2">
        <f>Electricity!I2691</f>
        <v>0</v>
      </c>
      <c r="I2666" s="2">
        <f>Electricity!J2691</f>
        <v>0</v>
      </c>
    </row>
    <row r="2667" spans="2:9" x14ac:dyDescent="0.35">
      <c r="B2667" s="458" t="str">
        <f t="shared" si="42"/>
        <v>04/21/2019 01:00:00 PM</v>
      </c>
      <c r="C2667" s="458">
        <v>43576</v>
      </c>
      <c r="D2667" s="459">
        <v>0.54166666666666674</v>
      </c>
      <c r="E2667" s="2">
        <f>Electricity!F2692</f>
        <v>0</v>
      </c>
      <c r="F2667" s="2">
        <f>Electricity!G2692</f>
        <v>0</v>
      </c>
      <c r="G2667" s="2">
        <f>Electricity!H2692</f>
        <v>0</v>
      </c>
      <c r="H2667" s="2">
        <f>Electricity!I2692</f>
        <v>0</v>
      </c>
      <c r="I2667" s="2">
        <f>Electricity!J2692</f>
        <v>0</v>
      </c>
    </row>
    <row r="2668" spans="2:9" x14ac:dyDescent="0.35">
      <c r="B2668" s="458" t="str">
        <f t="shared" si="42"/>
        <v>04/21/2019 02:00:00 PM</v>
      </c>
      <c r="C2668" s="458">
        <v>43576</v>
      </c>
      <c r="D2668" s="459">
        <v>0.58333333333333337</v>
      </c>
      <c r="E2668" s="2">
        <f>Electricity!F2693</f>
        <v>0</v>
      </c>
      <c r="F2668" s="2">
        <f>Electricity!G2693</f>
        <v>0</v>
      </c>
      <c r="G2668" s="2">
        <f>Electricity!H2693</f>
        <v>0</v>
      </c>
      <c r="H2668" s="2">
        <f>Electricity!I2693</f>
        <v>0</v>
      </c>
      <c r="I2668" s="2">
        <f>Electricity!J2693</f>
        <v>0</v>
      </c>
    </row>
    <row r="2669" spans="2:9" x14ac:dyDescent="0.35">
      <c r="B2669" s="458" t="str">
        <f t="shared" si="42"/>
        <v>04/21/2019 03:00:00 PM</v>
      </c>
      <c r="C2669" s="458">
        <v>43576</v>
      </c>
      <c r="D2669" s="459">
        <v>0.62500000000000011</v>
      </c>
      <c r="E2669" s="2">
        <f>Electricity!F2694</f>
        <v>0</v>
      </c>
      <c r="F2669" s="2">
        <f>Electricity!G2694</f>
        <v>0</v>
      </c>
      <c r="G2669" s="2">
        <f>Electricity!H2694</f>
        <v>0</v>
      </c>
      <c r="H2669" s="2">
        <f>Electricity!I2694</f>
        <v>0</v>
      </c>
      <c r="I2669" s="2">
        <f>Electricity!J2694</f>
        <v>0</v>
      </c>
    </row>
    <row r="2670" spans="2:9" x14ac:dyDescent="0.35">
      <c r="B2670" s="458" t="str">
        <f t="shared" si="42"/>
        <v>04/21/2019 04:00:00 PM</v>
      </c>
      <c r="C2670" s="458">
        <v>43576</v>
      </c>
      <c r="D2670" s="459">
        <v>0.66666666666666674</v>
      </c>
      <c r="E2670" s="2">
        <f>Electricity!F2695</f>
        <v>0</v>
      </c>
      <c r="F2670" s="2">
        <f>Electricity!G2695</f>
        <v>0</v>
      </c>
      <c r="G2670" s="2">
        <f>Electricity!H2695</f>
        <v>0</v>
      </c>
      <c r="H2670" s="2">
        <f>Electricity!I2695</f>
        <v>0</v>
      </c>
      <c r="I2670" s="2">
        <f>Electricity!J2695</f>
        <v>0</v>
      </c>
    </row>
    <row r="2671" spans="2:9" x14ac:dyDescent="0.35">
      <c r="B2671" s="458" t="str">
        <f t="shared" si="42"/>
        <v>04/21/2019 05:00:00 PM</v>
      </c>
      <c r="C2671" s="458">
        <v>43576</v>
      </c>
      <c r="D2671" s="459">
        <v>0.70833333333333337</v>
      </c>
      <c r="E2671" s="2">
        <f>Electricity!F2696</f>
        <v>0</v>
      </c>
      <c r="F2671" s="2">
        <f>Electricity!G2696</f>
        <v>0</v>
      </c>
      <c r="G2671" s="2">
        <f>Electricity!H2696</f>
        <v>0</v>
      </c>
      <c r="H2671" s="2">
        <f>Electricity!I2696</f>
        <v>0</v>
      </c>
      <c r="I2671" s="2">
        <f>Electricity!J2696</f>
        <v>0</v>
      </c>
    </row>
    <row r="2672" spans="2:9" x14ac:dyDescent="0.35">
      <c r="B2672" s="458" t="str">
        <f t="shared" si="42"/>
        <v>04/21/2019 06:00:00 PM</v>
      </c>
      <c r="C2672" s="458">
        <v>43576</v>
      </c>
      <c r="D2672" s="459">
        <v>0.75000000000000011</v>
      </c>
      <c r="E2672" s="2">
        <f>Electricity!F2697</f>
        <v>0</v>
      </c>
      <c r="F2672" s="2">
        <f>Electricity!G2697</f>
        <v>0</v>
      </c>
      <c r="G2672" s="2">
        <f>Electricity!H2697</f>
        <v>0</v>
      </c>
      <c r="H2672" s="2">
        <f>Electricity!I2697</f>
        <v>0</v>
      </c>
      <c r="I2672" s="2">
        <f>Electricity!J2697</f>
        <v>0</v>
      </c>
    </row>
    <row r="2673" spans="2:9" x14ac:dyDescent="0.35">
      <c r="B2673" s="458" t="str">
        <f t="shared" si="42"/>
        <v>04/21/2019 07:00:00 PM</v>
      </c>
      <c r="C2673" s="458">
        <v>43576</v>
      </c>
      <c r="D2673" s="459">
        <v>0.79166666666666674</v>
      </c>
      <c r="E2673" s="2">
        <f>Electricity!F2698</f>
        <v>0</v>
      </c>
      <c r="F2673" s="2">
        <f>Electricity!G2698</f>
        <v>0</v>
      </c>
      <c r="G2673" s="2">
        <f>Electricity!H2698</f>
        <v>0</v>
      </c>
      <c r="H2673" s="2">
        <f>Electricity!I2698</f>
        <v>0</v>
      </c>
      <c r="I2673" s="2">
        <f>Electricity!J2698</f>
        <v>0</v>
      </c>
    </row>
    <row r="2674" spans="2:9" x14ac:dyDescent="0.35">
      <c r="B2674" s="458" t="str">
        <f t="shared" si="42"/>
        <v>04/21/2019 08:00:00 PM</v>
      </c>
      <c r="C2674" s="458">
        <v>43576</v>
      </c>
      <c r="D2674" s="459">
        <v>0.83333333333333337</v>
      </c>
      <c r="E2674" s="2">
        <f>Electricity!F2699</f>
        <v>0</v>
      </c>
      <c r="F2674" s="2">
        <f>Electricity!G2699</f>
        <v>0</v>
      </c>
      <c r="G2674" s="2">
        <f>Electricity!H2699</f>
        <v>0</v>
      </c>
      <c r="H2674" s="2">
        <f>Electricity!I2699</f>
        <v>0</v>
      </c>
      <c r="I2674" s="2">
        <f>Electricity!J2699</f>
        <v>0</v>
      </c>
    </row>
    <row r="2675" spans="2:9" x14ac:dyDescent="0.35">
      <c r="B2675" s="458" t="str">
        <f t="shared" si="42"/>
        <v>04/21/2019 09:00:00 PM</v>
      </c>
      <c r="C2675" s="458">
        <v>43576</v>
      </c>
      <c r="D2675" s="459">
        <v>0.87500000000000011</v>
      </c>
      <c r="E2675" s="2">
        <f>Electricity!F2700</f>
        <v>0</v>
      </c>
      <c r="F2675" s="2">
        <f>Electricity!G2700</f>
        <v>0</v>
      </c>
      <c r="G2675" s="2">
        <f>Electricity!H2700</f>
        <v>0</v>
      </c>
      <c r="H2675" s="2">
        <f>Electricity!I2700</f>
        <v>0</v>
      </c>
      <c r="I2675" s="2">
        <f>Electricity!J2700</f>
        <v>0</v>
      </c>
    </row>
    <row r="2676" spans="2:9" x14ac:dyDescent="0.35">
      <c r="B2676" s="458" t="str">
        <f t="shared" si="42"/>
        <v>04/21/2019 10:00:00 PM</v>
      </c>
      <c r="C2676" s="458">
        <v>43576</v>
      </c>
      <c r="D2676" s="459">
        <v>0.91666666666666674</v>
      </c>
      <c r="E2676" s="2">
        <f>Electricity!F2701</f>
        <v>0</v>
      </c>
      <c r="F2676" s="2">
        <f>Electricity!G2701</f>
        <v>0</v>
      </c>
      <c r="G2676" s="2">
        <f>Electricity!H2701</f>
        <v>0</v>
      </c>
      <c r="H2676" s="2">
        <f>Electricity!I2701</f>
        <v>0</v>
      </c>
      <c r="I2676" s="2">
        <f>Electricity!J2701</f>
        <v>0</v>
      </c>
    </row>
    <row r="2677" spans="2:9" x14ac:dyDescent="0.35">
      <c r="B2677" s="458" t="str">
        <f t="shared" si="42"/>
        <v>04/21/2019 11:00:00 PM</v>
      </c>
      <c r="C2677" s="458">
        <v>43576</v>
      </c>
      <c r="D2677" s="459">
        <v>0.95833333333333337</v>
      </c>
      <c r="E2677" s="2">
        <f>Electricity!F2702</f>
        <v>0</v>
      </c>
      <c r="F2677" s="2">
        <f>Electricity!G2702</f>
        <v>0</v>
      </c>
      <c r="G2677" s="2">
        <f>Electricity!H2702</f>
        <v>0</v>
      </c>
      <c r="H2677" s="2">
        <f>Electricity!I2702</f>
        <v>0</v>
      </c>
      <c r="I2677" s="2">
        <f>Electricity!J2702</f>
        <v>0</v>
      </c>
    </row>
    <row r="2678" spans="2:9" x14ac:dyDescent="0.35">
      <c r="B2678" s="458" t="str">
        <f t="shared" si="42"/>
        <v>04/22/2019 12:00:00 AM</v>
      </c>
      <c r="C2678" s="458">
        <v>43577</v>
      </c>
      <c r="D2678" s="459">
        <v>3.1225022567582528E-17</v>
      </c>
      <c r="E2678" s="2">
        <f>Electricity!F2703</f>
        <v>0</v>
      </c>
      <c r="F2678" s="2">
        <f>Electricity!G2703</f>
        <v>0</v>
      </c>
      <c r="G2678" s="2">
        <f>Electricity!H2703</f>
        <v>0</v>
      </c>
      <c r="H2678" s="2">
        <f>Electricity!I2703</f>
        <v>0</v>
      </c>
      <c r="I2678" s="2">
        <f>Electricity!J2703</f>
        <v>0</v>
      </c>
    </row>
    <row r="2679" spans="2:9" x14ac:dyDescent="0.35">
      <c r="B2679" s="458" t="str">
        <f t="shared" si="42"/>
        <v>04/22/2019 01:00:00 AM</v>
      </c>
      <c r="C2679" s="458">
        <v>43577</v>
      </c>
      <c r="D2679" s="459">
        <v>4.1666666666666699E-2</v>
      </c>
      <c r="E2679" s="2">
        <f>Electricity!F2704</f>
        <v>0</v>
      </c>
      <c r="F2679" s="2">
        <f>Electricity!G2704</f>
        <v>0</v>
      </c>
      <c r="G2679" s="2">
        <f>Electricity!H2704</f>
        <v>0</v>
      </c>
      <c r="H2679" s="2">
        <f>Electricity!I2704</f>
        <v>0</v>
      </c>
      <c r="I2679" s="2">
        <f>Electricity!J2704</f>
        <v>0</v>
      </c>
    </row>
    <row r="2680" spans="2:9" x14ac:dyDescent="0.35">
      <c r="B2680" s="458" t="str">
        <f t="shared" si="42"/>
        <v>04/22/2019 02:00:00 AM</v>
      </c>
      <c r="C2680" s="458">
        <v>43577</v>
      </c>
      <c r="D2680" s="459">
        <v>8.333333333333337E-2</v>
      </c>
      <c r="E2680" s="2">
        <f>Electricity!F2705</f>
        <v>0</v>
      </c>
      <c r="F2680" s="2">
        <f>Electricity!G2705</f>
        <v>0</v>
      </c>
      <c r="G2680" s="2">
        <f>Electricity!H2705</f>
        <v>0</v>
      </c>
      <c r="H2680" s="2">
        <f>Electricity!I2705</f>
        <v>0</v>
      </c>
      <c r="I2680" s="2">
        <f>Electricity!J2705</f>
        <v>0</v>
      </c>
    </row>
    <row r="2681" spans="2:9" x14ac:dyDescent="0.35">
      <c r="B2681" s="458" t="str">
        <f t="shared" si="42"/>
        <v>04/22/2019 03:00:00 AM</v>
      </c>
      <c r="C2681" s="458">
        <v>43577</v>
      </c>
      <c r="D2681" s="459">
        <v>0.12500000000000006</v>
      </c>
      <c r="E2681" s="2">
        <f>Electricity!F2706</f>
        <v>0</v>
      </c>
      <c r="F2681" s="2">
        <f>Electricity!G2706</f>
        <v>0</v>
      </c>
      <c r="G2681" s="2">
        <f>Electricity!H2706</f>
        <v>0</v>
      </c>
      <c r="H2681" s="2">
        <f>Electricity!I2706</f>
        <v>0</v>
      </c>
      <c r="I2681" s="2">
        <f>Electricity!J2706</f>
        <v>0</v>
      </c>
    </row>
    <row r="2682" spans="2:9" x14ac:dyDescent="0.35">
      <c r="B2682" s="458" t="str">
        <f t="shared" si="42"/>
        <v>04/22/2019 04:00:00 AM</v>
      </c>
      <c r="C2682" s="458">
        <v>43577</v>
      </c>
      <c r="D2682" s="459">
        <v>0.16666666666666669</v>
      </c>
      <c r="E2682" s="2">
        <f>Electricity!F2707</f>
        <v>0</v>
      </c>
      <c r="F2682" s="2">
        <f>Electricity!G2707</f>
        <v>0</v>
      </c>
      <c r="G2682" s="2">
        <f>Electricity!H2707</f>
        <v>0</v>
      </c>
      <c r="H2682" s="2">
        <f>Electricity!I2707</f>
        <v>0</v>
      </c>
      <c r="I2682" s="2">
        <f>Electricity!J2707</f>
        <v>0</v>
      </c>
    </row>
    <row r="2683" spans="2:9" x14ac:dyDescent="0.35">
      <c r="B2683" s="458" t="str">
        <f t="shared" si="42"/>
        <v>04/22/2019 05:00:00 AM</v>
      </c>
      <c r="C2683" s="458">
        <v>43577</v>
      </c>
      <c r="D2683" s="459">
        <v>0.20833333333333337</v>
      </c>
      <c r="E2683" s="2">
        <f>Electricity!F2708</f>
        <v>0</v>
      </c>
      <c r="F2683" s="2">
        <f>Electricity!G2708</f>
        <v>0</v>
      </c>
      <c r="G2683" s="2">
        <f>Electricity!H2708</f>
        <v>0</v>
      </c>
      <c r="H2683" s="2">
        <f>Electricity!I2708</f>
        <v>0</v>
      </c>
      <c r="I2683" s="2">
        <f>Electricity!J2708</f>
        <v>0</v>
      </c>
    </row>
    <row r="2684" spans="2:9" x14ac:dyDescent="0.35">
      <c r="B2684" s="458" t="str">
        <f t="shared" si="42"/>
        <v>04/22/2019 06:00:00 AM</v>
      </c>
      <c r="C2684" s="458">
        <v>43577</v>
      </c>
      <c r="D2684" s="459">
        <v>0.25</v>
      </c>
      <c r="E2684" s="2">
        <f>Electricity!F2709</f>
        <v>0</v>
      </c>
      <c r="F2684" s="2">
        <f>Electricity!G2709</f>
        <v>0</v>
      </c>
      <c r="G2684" s="2">
        <f>Electricity!H2709</f>
        <v>0</v>
      </c>
      <c r="H2684" s="2">
        <f>Electricity!I2709</f>
        <v>0</v>
      </c>
      <c r="I2684" s="2">
        <f>Electricity!J2709</f>
        <v>0</v>
      </c>
    </row>
    <row r="2685" spans="2:9" x14ac:dyDescent="0.35">
      <c r="B2685" s="458" t="str">
        <f t="shared" si="42"/>
        <v>04/22/2019 07:00:00 AM</v>
      </c>
      <c r="C2685" s="458">
        <v>43577</v>
      </c>
      <c r="D2685" s="459">
        <v>0.29166666666666669</v>
      </c>
      <c r="E2685" s="2">
        <f>Electricity!F2710</f>
        <v>0</v>
      </c>
      <c r="F2685" s="2">
        <f>Electricity!G2710</f>
        <v>0</v>
      </c>
      <c r="G2685" s="2">
        <f>Electricity!H2710</f>
        <v>0</v>
      </c>
      <c r="H2685" s="2">
        <f>Electricity!I2710</f>
        <v>0</v>
      </c>
      <c r="I2685" s="2">
        <f>Electricity!J2710</f>
        <v>0</v>
      </c>
    </row>
    <row r="2686" spans="2:9" x14ac:dyDescent="0.35">
      <c r="B2686" s="458" t="str">
        <f t="shared" si="42"/>
        <v>04/22/2019 08:00:00 AM</v>
      </c>
      <c r="C2686" s="458">
        <v>43577</v>
      </c>
      <c r="D2686" s="459">
        <v>0.33333333333333337</v>
      </c>
      <c r="E2686" s="2">
        <f>Electricity!F2711</f>
        <v>0</v>
      </c>
      <c r="F2686" s="2">
        <f>Electricity!G2711</f>
        <v>0</v>
      </c>
      <c r="G2686" s="2">
        <f>Electricity!H2711</f>
        <v>0</v>
      </c>
      <c r="H2686" s="2">
        <f>Electricity!I2711</f>
        <v>0</v>
      </c>
      <c r="I2686" s="2">
        <f>Electricity!J2711</f>
        <v>0</v>
      </c>
    </row>
    <row r="2687" spans="2:9" x14ac:dyDescent="0.35">
      <c r="B2687" s="458" t="str">
        <f t="shared" si="42"/>
        <v>04/22/2019 09:00:00 AM</v>
      </c>
      <c r="C2687" s="458">
        <v>43577</v>
      </c>
      <c r="D2687" s="459">
        <v>0.375</v>
      </c>
      <c r="E2687" s="2">
        <f>Electricity!F2712</f>
        <v>0</v>
      </c>
      <c r="F2687" s="2">
        <f>Electricity!G2712</f>
        <v>0</v>
      </c>
      <c r="G2687" s="2">
        <f>Electricity!H2712</f>
        <v>0</v>
      </c>
      <c r="H2687" s="2">
        <f>Electricity!I2712</f>
        <v>0</v>
      </c>
      <c r="I2687" s="2">
        <f>Electricity!J2712</f>
        <v>0</v>
      </c>
    </row>
    <row r="2688" spans="2:9" x14ac:dyDescent="0.35">
      <c r="B2688" s="458" t="str">
        <f t="shared" si="42"/>
        <v>04/22/2019 10:00:00 AM</v>
      </c>
      <c r="C2688" s="458">
        <v>43577</v>
      </c>
      <c r="D2688" s="459">
        <v>0.41666666666666669</v>
      </c>
      <c r="E2688" s="2">
        <f>Electricity!F2713</f>
        <v>0</v>
      </c>
      <c r="F2688" s="2">
        <f>Electricity!G2713</f>
        <v>0</v>
      </c>
      <c r="G2688" s="2">
        <f>Electricity!H2713</f>
        <v>0</v>
      </c>
      <c r="H2688" s="2">
        <f>Electricity!I2713</f>
        <v>0</v>
      </c>
      <c r="I2688" s="2">
        <f>Electricity!J2713</f>
        <v>0</v>
      </c>
    </row>
    <row r="2689" spans="2:9" x14ac:dyDescent="0.35">
      <c r="B2689" s="458" t="str">
        <f t="shared" si="42"/>
        <v>04/22/2019 11:00:00 AM</v>
      </c>
      <c r="C2689" s="458">
        <v>43577</v>
      </c>
      <c r="D2689" s="459">
        <v>0.45833333333333337</v>
      </c>
      <c r="E2689" s="2">
        <f>Electricity!F2714</f>
        <v>0</v>
      </c>
      <c r="F2689" s="2">
        <f>Electricity!G2714</f>
        <v>0</v>
      </c>
      <c r="G2689" s="2">
        <f>Electricity!H2714</f>
        <v>0</v>
      </c>
      <c r="H2689" s="2">
        <f>Electricity!I2714</f>
        <v>0</v>
      </c>
      <c r="I2689" s="2">
        <f>Electricity!J2714</f>
        <v>0</v>
      </c>
    </row>
    <row r="2690" spans="2:9" x14ac:dyDescent="0.35">
      <c r="B2690" s="458" t="str">
        <f t="shared" si="42"/>
        <v>04/22/2019 12:00:00 PM</v>
      </c>
      <c r="C2690" s="458">
        <v>43577</v>
      </c>
      <c r="D2690" s="459">
        <v>0.50000000000000011</v>
      </c>
      <c r="E2690" s="2">
        <f>Electricity!F2715</f>
        <v>0</v>
      </c>
      <c r="F2690" s="2">
        <f>Electricity!G2715</f>
        <v>0</v>
      </c>
      <c r="G2690" s="2">
        <f>Electricity!H2715</f>
        <v>0</v>
      </c>
      <c r="H2690" s="2">
        <f>Electricity!I2715</f>
        <v>0</v>
      </c>
      <c r="I2690" s="2">
        <f>Electricity!J2715</f>
        <v>0</v>
      </c>
    </row>
    <row r="2691" spans="2:9" x14ac:dyDescent="0.35">
      <c r="B2691" s="458" t="str">
        <f t="shared" si="42"/>
        <v>04/22/2019 01:00:00 PM</v>
      </c>
      <c r="C2691" s="458">
        <v>43577</v>
      </c>
      <c r="D2691" s="459">
        <v>0.54166666666666674</v>
      </c>
      <c r="E2691" s="2">
        <f>Electricity!F2716</f>
        <v>0</v>
      </c>
      <c r="F2691" s="2">
        <f>Electricity!G2716</f>
        <v>0</v>
      </c>
      <c r="G2691" s="2">
        <f>Electricity!H2716</f>
        <v>0</v>
      </c>
      <c r="H2691" s="2">
        <f>Electricity!I2716</f>
        <v>0</v>
      </c>
      <c r="I2691" s="2">
        <f>Electricity!J2716</f>
        <v>0</v>
      </c>
    </row>
    <row r="2692" spans="2:9" x14ac:dyDescent="0.35">
      <c r="B2692" s="458" t="str">
        <f t="shared" si="42"/>
        <v>04/22/2019 02:00:00 PM</v>
      </c>
      <c r="C2692" s="458">
        <v>43577</v>
      </c>
      <c r="D2692" s="459">
        <v>0.58333333333333337</v>
      </c>
      <c r="E2692" s="2">
        <f>Electricity!F2717</f>
        <v>0</v>
      </c>
      <c r="F2692" s="2">
        <f>Electricity!G2717</f>
        <v>0</v>
      </c>
      <c r="G2692" s="2">
        <f>Electricity!H2717</f>
        <v>0</v>
      </c>
      <c r="H2692" s="2">
        <f>Electricity!I2717</f>
        <v>0</v>
      </c>
      <c r="I2692" s="2">
        <f>Electricity!J2717</f>
        <v>0</v>
      </c>
    </row>
    <row r="2693" spans="2:9" x14ac:dyDescent="0.35">
      <c r="B2693" s="458" t="str">
        <f t="shared" si="42"/>
        <v>04/22/2019 03:00:00 PM</v>
      </c>
      <c r="C2693" s="458">
        <v>43577</v>
      </c>
      <c r="D2693" s="459">
        <v>0.62500000000000011</v>
      </c>
      <c r="E2693" s="2">
        <f>Electricity!F2718</f>
        <v>0</v>
      </c>
      <c r="F2693" s="2">
        <f>Electricity!G2718</f>
        <v>0</v>
      </c>
      <c r="G2693" s="2">
        <f>Electricity!H2718</f>
        <v>0</v>
      </c>
      <c r="H2693" s="2">
        <f>Electricity!I2718</f>
        <v>0</v>
      </c>
      <c r="I2693" s="2">
        <f>Electricity!J2718</f>
        <v>0</v>
      </c>
    </row>
    <row r="2694" spans="2:9" x14ac:dyDescent="0.35">
      <c r="B2694" s="458" t="str">
        <f t="shared" si="42"/>
        <v>04/22/2019 04:00:00 PM</v>
      </c>
      <c r="C2694" s="458">
        <v>43577</v>
      </c>
      <c r="D2694" s="459">
        <v>0.66666666666666674</v>
      </c>
      <c r="E2694" s="2">
        <f>Electricity!F2719</f>
        <v>0</v>
      </c>
      <c r="F2694" s="2">
        <f>Electricity!G2719</f>
        <v>0</v>
      </c>
      <c r="G2694" s="2">
        <f>Electricity!H2719</f>
        <v>0</v>
      </c>
      <c r="H2694" s="2">
        <f>Electricity!I2719</f>
        <v>0</v>
      </c>
      <c r="I2694" s="2">
        <f>Electricity!J2719</f>
        <v>0</v>
      </c>
    </row>
    <row r="2695" spans="2:9" x14ac:dyDescent="0.35">
      <c r="B2695" s="458" t="str">
        <f t="shared" si="42"/>
        <v>04/22/2019 05:00:00 PM</v>
      </c>
      <c r="C2695" s="458">
        <v>43577</v>
      </c>
      <c r="D2695" s="459">
        <v>0.70833333333333337</v>
      </c>
      <c r="E2695" s="2">
        <f>Electricity!F2720</f>
        <v>0</v>
      </c>
      <c r="F2695" s="2">
        <f>Electricity!G2720</f>
        <v>0</v>
      </c>
      <c r="G2695" s="2">
        <f>Electricity!H2720</f>
        <v>0</v>
      </c>
      <c r="H2695" s="2">
        <f>Electricity!I2720</f>
        <v>0</v>
      </c>
      <c r="I2695" s="2">
        <f>Electricity!J2720</f>
        <v>0</v>
      </c>
    </row>
    <row r="2696" spans="2:9" x14ac:dyDescent="0.35">
      <c r="B2696" s="458" t="str">
        <f t="shared" si="42"/>
        <v>04/22/2019 06:00:00 PM</v>
      </c>
      <c r="C2696" s="458">
        <v>43577</v>
      </c>
      <c r="D2696" s="459">
        <v>0.75000000000000011</v>
      </c>
      <c r="E2696" s="2">
        <f>Electricity!F2721</f>
        <v>0</v>
      </c>
      <c r="F2696" s="2">
        <f>Electricity!G2721</f>
        <v>0</v>
      </c>
      <c r="G2696" s="2">
        <f>Electricity!H2721</f>
        <v>0</v>
      </c>
      <c r="H2696" s="2">
        <f>Electricity!I2721</f>
        <v>0</v>
      </c>
      <c r="I2696" s="2">
        <f>Electricity!J2721</f>
        <v>0</v>
      </c>
    </row>
    <row r="2697" spans="2:9" x14ac:dyDescent="0.35">
      <c r="B2697" s="458" t="str">
        <f t="shared" si="42"/>
        <v>04/22/2019 07:00:00 PM</v>
      </c>
      <c r="C2697" s="458">
        <v>43577</v>
      </c>
      <c r="D2697" s="459">
        <v>0.79166666666666674</v>
      </c>
      <c r="E2697" s="2">
        <f>Electricity!F2722</f>
        <v>0</v>
      </c>
      <c r="F2697" s="2">
        <f>Electricity!G2722</f>
        <v>0</v>
      </c>
      <c r="G2697" s="2">
        <f>Electricity!H2722</f>
        <v>0</v>
      </c>
      <c r="H2697" s="2">
        <f>Electricity!I2722</f>
        <v>0</v>
      </c>
      <c r="I2697" s="2">
        <f>Electricity!J2722</f>
        <v>0</v>
      </c>
    </row>
    <row r="2698" spans="2:9" x14ac:dyDescent="0.35">
      <c r="B2698" s="458" t="str">
        <f t="shared" si="42"/>
        <v>04/22/2019 08:00:00 PM</v>
      </c>
      <c r="C2698" s="458">
        <v>43577</v>
      </c>
      <c r="D2698" s="459">
        <v>0.83333333333333337</v>
      </c>
      <c r="E2698" s="2">
        <f>Electricity!F2723</f>
        <v>0</v>
      </c>
      <c r="F2698" s="2">
        <f>Electricity!G2723</f>
        <v>0</v>
      </c>
      <c r="G2698" s="2">
        <f>Electricity!H2723</f>
        <v>0</v>
      </c>
      <c r="H2698" s="2">
        <f>Electricity!I2723</f>
        <v>0</v>
      </c>
      <c r="I2698" s="2">
        <f>Electricity!J2723</f>
        <v>0</v>
      </c>
    </row>
    <row r="2699" spans="2:9" x14ac:dyDescent="0.35">
      <c r="B2699" s="458" t="str">
        <f t="shared" si="42"/>
        <v>04/22/2019 09:00:00 PM</v>
      </c>
      <c r="C2699" s="458">
        <v>43577</v>
      </c>
      <c r="D2699" s="459">
        <v>0.87500000000000011</v>
      </c>
      <c r="E2699" s="2">
        <f>Electricity!F2724</f>
        <v>0</v>
      </c>
      <c r="F2699" s="2">
        <f>Electricity!G2724</f>
        <v>0</v>
      </c>
      <c r="G2699" s="2">
        <f>Electricity!H2724</f>
        <v>0</v>
      </c>
      <c r="H2699" s="2">
        <f>Electricity!I2724</f>
        <v>0</v>
      </c>
      <c r="I2699" s="2">
        <f>Electricity!J2724</f>
        <v>0</v>
      </c>
    </row>
    <row r="2700" spans="2:9" x14ac:dyDescent="0.35">
      <c r="B2700" s="458" t="str">
        <f t="shared" si="42"/>
        <v>04/22/2019 10:00:00 PM</v>
      </c>
      <c r="C2700" s="458">
        <v>43577</v>
      </c>
      <c r="D2700" s="459">
        <v>0.91666666666666674</v>
      </c>
      <c r="E2700" s="2">
        <f>Electricity!F2725</f>
        <v>0</v>
      </c>
      <c r="F2700" s="2">
        <f>Electricity!G2725</f>
        <v>0</v>
      </c>
      <c r="G2700" s="2">
        <f>Electricity!H2725</f>
        <v>0</v>
      </c>
      <c r="H2700" s="2">
        <f>Electricity!I2725</f>
        <v>0</v>
      </c>
      <c r="I2700" s="2">
        <f>Electricity!J2725</f>
        <v>0</v>
      </c>
    </row>
    <row r="2701" spans="2:9" x14ac:dyDescent="0.35">
      <c r="B2701" s="458" t="str">
        <f t="shared" si="42"/>
        <v>04/22/2019 11:00:00 PM</v>
      </c>
      <c r="C2701" s="458">
        <v>43577</v>
      </c>
      <c r="D2701" s="459">
        <v>0.95833333333333337</v>
      </c>
      <c r="E2701" s="2">
        <f>Electricity!F2726</f>
        <v>0</v>
      </c>
      <c r="F2701" s="2">
        <f>Electricity!G2726</f>
        <v>0</v>
      </c>
      <c r="G2701" s="2">
        <f>Electricity!H2726</f>
        <v>0</v>
      </c>
      <c r="H2701" s="2">
        <f>Electricity!I2726</f>
        <v>0</v>
      </c>
      <c r="I2701" s="2">
        <f>Electricity!J2726</f>
        <v>0</v>
      </c>
    </row>
    <row r="2702" spans="2:9" x14ac:dyDescent="0.35">
      <c r="B2702" s="458" t="str">
        <f t="shared" si="42"/>
        <v>04/23/2019 12:00:00 AM</v>
      </c>
      <c r="C2702" s="458">
        <v>43578</v>
      </c>
      <c r="D2702" s="459">
        <v>3.1225022567582528E-17</v>
      </c>
      <c r="E2702" s="2">
        <f>Electricity!F2727</f>
        <v>0</v>
      </c>
      <c r="F2702" s="2">
        <f>Electricity!G2727</f>
        <v>0</v>
      </c>
      <c r="G2702" s="2">
        <f>Electricity!H2727</f>
        <v>0</v>
      </c>
      <c r="H2702" s="2">
        <f>Electricity!I2727</f>
        <v>0</v>
      </c>
      <c r="I2702" s="2">
        <f>Electricity!J2727</f>
        <v>0</v>
      </c>
    </row>
    <row r="2703" spans="2:9" x14ac:dyDescent="0.35">
      <c r="B2703" s="458" t="str">
        <f t="shared" ref="B2703:B2766" si="43">CONCATENATE(TEXT(C2703,"mm/dd/yyyy")," ",TEXT(D2703,"hh:mm:ss AM/PM"))</f>
        <v>04/23/2019 01:00:00 AM</v>
      </c>
      <c r="C2703" s="458">
        <v>43578</v>
      </c>
      <c r="D2703" s="459">
        <v>4.1666666666666699E-2</v>
      </c>
      <c r="E2703" s="2">
        <f>Electricity!F2728</f>
        <v>0</v>
      </c>
      <c r="F2703" s="2">
        <f>Electricity!G2728</f>
        <v>0</v>
      </c>
      <c r="G2703" s="2">
        <f>Electricity!H2728</f>
        <v>0</v>
      </c>
      <c r="H2703" s="2">
        <f>Electricity!I2728</f>
        <v>0</v>
      </c>
      <c r="I2703" s="2">
        <f>Electricity!J2728</f>
        <v>0</v>
      </c>
    </row>
    <row r="2704" spans="2:9" x14ac:dyDescent="0.35">
      <c r="B2704" s="458" t="str">
        <f t="shared" si="43"/>
        <v>04/23/2019 02:00:00 AM</v>
      </c>
      <c r="C2704" s="458">
        <v>43578</v>
      </c>
      <c r="D2704" s="459">
        <v>8.333333333333337E-2</v>
      </c>
      <c r="E2704" s="2">
        <f>Electricity!F2729</f>
        <v>0</v>
      </c>
      <c r="F2704" s="2">
        <f>Electricity!G2729</f>
        <v>0</v>
      </c>
      <c r="G2704" s="2">
        <f>Electricity!H2729</f>
        <v>0</v>
      </c>
      <c r="H2704" s="2">
        <f>Electricity!I2729</f>
        <v>0</v>
      </c>
      <c r="I2704" s="2">
        <f>Electricity!J2729</f>
        <v>0</v>
      </c>
    </row>
    <row r="2705" spans="2:9" x14ac:dyDescent="0.35">
      <c r="B2705" s="458" t="str">
        <f t="shared" si="43"/>
        <v>04/23/2019 03:00:00 AM</v>
      </c>
      <c r="C2705" s="458">
        <v>43578</v>
      </c>
      <c r="D2705" s="459">
        <v>0.12500000000000006</v>
      </c>
      <c r="E2705" s="2">
        <f>Electricity!F2730</f>
        <v>0</v>
      </c>
      <c r="F2705" s="2">
        <f>Electricity!G2730</f>
        <v>0</v>
      </c>
      <c r="G2705" s="2">
        <f>Electricity!H2730</f>
        <v>0</v>
      </c>
      <c r="H2705" s="2">
        <f>Electricity!I2730</f>
        <v>0</v>
      </c>
      <c r="I2705" s="2">
        <f>Electricity!J2730</f>
        <v>0</v>
      </c>
    </row>
    <row r="2706" spans="2:9" x14ac:dyDescent="0.35">
      <c r="B2706" s="458" t="str">
        <f t="shared" si="43"/>
        <v>04/23/2019 04:00:00 AM</v>
      </c>
      <c r="C2706" s="458">
        <v>43578</v>
      </c>
      <c r="D2706" s="459">
        <v>0.16666666666666669</v>
      </c>
      <c r="E2706" s="2">
        <f>Electricity!F2731</f>
        <v>0</v>
      </c>
      <c r="F2706" s="2">
        <f>Electricity!G2731</f>
        <v>0</v>
      </c>
      <c r="G2706" s="2">
        <f>Electricity!H2731</f>
        <v>0</v>
      </c>
      <c r="H2706" s="2">
        <f>Electricity!I2731</f>
        <v>0</v>
      </c>
      <c r="I2706" s="2">
        <f>Electricity!J2731</f>
        <v>0</v>
      </c>
    </row>
    <row r="2707" spans="2:9" x14ac:dyDescent="0.35">
      <c r="B2707" s="458" t="str">
        <f t="shared" si="43"/>
        <v>04/23/2019 05:00:00 AM</v>
      </c>
      <c r="C2707" s="458">
        <v>43578</v>
      </c>
      <c r="D2707" s="459">
        <v>0.20833333333333337</v>
      </c>
      <c r="E2707" s="2">
        <f>Electricity!F2732</f>
        <v>0</v>
      </c>
      <c r="F2707" s="2">
        <f>Electricity!G2732</f>
        <v>0</v>
      </c>
      <c r="G2707" s="2">
        <f>Electricity!H2732</f>
        <v>0</v>
      </c>
      <c r="H2707" s="2">
        <f>Electricity!I2732</f>
        <v>0</v>
      </c>
      <c r="I2707" s="2">
        <f>Electricity!J2732</f>
        <v>0</v>
      </c>
    </row>
    <row r="2708" spans="2:9" x14ac:dyDescent="0.35">
      <c r="B2708" s="458" t="str">
        <f t="shared" si="43"/>
        <v>04/23/2019 06:00:00 AM</v>
      </c>
      <c r="C2708" s="458">
        <v>43578</v>
      </c>
      <c r="D2708" s="459">
        <v>0.25</v>
      </c>
      <c r="E2708" s="2">
        <f>Electricity!F2733</f>
        <v>0</v>
      </c>
      <c r="F2708" s="2">
        <f>Electricity!G2733</f>
        <v>0</v>
      </c>
      <c r="G2708" s="2">
        <f>Electricity!H2733</f>
        <v>0</v>
      </c>
      <c r="H2708" s="2">
        <f>Electricity!I2733</f>
        <v>0</v>
      </c>
      <c r="I2708" s="2">
        <f>Electricity!J2733</f>
        <v>0</v>
      </c>
    </row>
    <row r="2709" spans="2:9" x14ac:dyDescent="0.35">
      <c r="B2709" s="458" t="str">
        <f t="shared" si="43"/>
        <v>04/23/2019 07:00:00 AM</v>
      </c>
      <c r="C2709" s="458">
        <v>43578</v>
      </c>
      <c r="D2709" s="459">
        <v>0.29166666666666669</v>
      </c>
      <c r="E2709" s="2">
        <f>Electricity!F2734</f>
        <v>0</v>
      </c>
      <c r="F2709" s="2">
        <f>Electricity!G2734</f>
        <v>0</v>
      </c>
      <c r="G2709" s="2">
        <f>Electricity!H2734</f>
        <v>0</v>
      </c>
      <c r="H2709" s="2">
        <f>Electricity!I2734</f>
        <v>0</v>
      </c>
      <c r="I2709" s="2">
        <f>Electricity!J2734</f>
        <v>0</v>
      </c>
    </row>
    <row r="2710" spans="2:9" x14ac:dyDescent="0.35">
      <c r="B2710" s="458" t="str">
        <f t="shared" si="43"/>
        <v>04/23/2019 08:00:00 AM</v>
      </c>
      <c r="C2710" s="458">
        <v>43578</v>
      </c>
      <c r="D2710" s="459">
        <v>0.33333333333333337</v>
      </c>
      <c r="E2710" s="2">
        <f>Electricity!F2735</f>
        <v>0</v>
      </c>
      <c r="F2710" s="2">
        <f>Electricity!G2735</f>
        <v>0</v>
      </c>
      <c r="G2710" s="2">
        <f>Electricity!H2735</f>
        <v>0</v>
      </c>
      <c r="H2710" s="2">
        <f>Electricity!I2735</f>
        <v>0</v>
      </c>
      <c r="I2710" s="2">
        <f>Electricity!J2735</f>
        <v>0</v>
      </c>
    </row>
    <row r="2711" spans="2:9" x14ac:dyDescent="0.35">
      <c r="B2711" s="458" t="str">
        <f t="shared" si="43"/>
        <v>04/23/2019 09:00:00 AM</v>
      </c>
      <c r="C2711" s="458">
        <v>43578</v>
      </c>
      <c r="D2711" s="459">
        <v>0.375</v>
      </c>
      <c r="E2711" s="2">
        <f>Electricity!F2736</f>
        <v>0</v>
      </c>
      <c r="F2711" s="2">
        <f>Electricity!G2736</f>
        <v>0</v>
      </c>
      <c r="G2711" s="2">
        <f>Electricity!H2736</f>
        <v>0</v>
      </c>
      <c r="H2711" s="2">
        <f>Electricity!I2736</f>
        <v>0</v>
      </c>
      <c r="I2711" s="2">
        <f>Electricity!J2736</f>
        <v>0</v>
      </c>
    </row>
    <row r="2712" spans="2:9" x14ac:dyDescent="0.35">
      <c r="B2712" s="458" t="str">
        <f t="shared" si="43"/>
        <v>04/23/2019 10:00:00 AM</v>
      </c>
      <c r="C2712" s="458">
        <v>43578</v>
      </c>
      <c r="D2712" s="459">
        <v>0.41666666666666669</v>
      </c>
      <c r="E2712" s="2">
        <f>Electricity!F2737</f>
        <v>0</v>
      </c>
      <c r="F2712" s="2">
        <f>Electricity!G2737</f>
        <v>0</v>
      </c>
      <c r="G2712" s="2">
        <f>Electricity!H2737</f>
        <v>0</v>
      </c>
      <c r="H2712" s="2">
        <f>Electricity!I2737</f>
        <v>0</v>
      </c>
      <c r="I2712" s="2">
        <f>Electricity!J2737</f>
        <v>0</v>
      </c>
    </row>
    <row r="2713" spans="2:9" x14ac:dyDescent="0.35">
      <c r="B2713" s="458" t="str">
        <f t="shared" si="43"/>
        <v>04/23/2019 11:00:00 AM</v>
      </c>
      <c r="C2713" s="458">
        <v>43578</v>
      </c>
      <c r="D2713" s="459">
        <v>0.45833333333333337</v>
      </c>
      <c r="E2713" s="2">
        <f>Electricity!F2738</f>
        <v>0</v>
      </c>
      <c r="F2713" s="2">
        <f>Electricity!G2738</f>
        <v>0</v>
      </c>
      <c r="G2713" s="2">
        <f>Electricity!H2738</f>
        <v>0</v>
      </c>
      <c r="H2713" s="2">
        <f>Electricity!I2738</f>
        <v>0</v>
      </c>
      <c r="I2713" s="2">
        <f>Electricity!J2738</f>
        <v>0</v>
      </c>
    </row>
    <row r="2714" spans="2:9" x14ac:dyDescent="0.35">
      <c r="B2714" s="458" t="str">
        <f t="shared" si="43"/>
        <v>04/23/2019 12:00:00 PM</v>
      </c>
      <c r="C2714" s="458">
        <v>43578</v>
      </c>
      <c r="D2714" s="459">
        <v>0.50000000000000011</v>
      </c>
      <c r="E2714" s="2">
        <f>Electricity!F2739</f>
        <v>0</v>
      </c>
      <c r="F2714" s="2">
        <f>Electricity!G2739</f>
        <v>0</v>
      </c>
      <c r="G2714" s="2">
        <f>Electricity!H2739</f>
        <v>0</v>
      </c>
      <c r="H2714" s="2">
        <f>Electricity!I2739</f>
        <v>0</v>
      </c>
      <c r="I2714" s="2">
        <f>Electricity!J2739</f>
        <v>0</v>
      </c>
    </row>
    <row r="2715" spans="2:9" x14ac:dyDescent="0.35">
      <c r="B2715" s="458" t="str">
        <f t="shared" si="43"/>
        <v>04/23/2019 01:00:00 PM</v>
      </c>
      <c r="C2715" s="458">
        <v>43578</v>
      </c>
      <c r="D2715" s="459">
        <v>0.54166666666666674</v>
      </c>
      <c r="E2715" s="2">
        <f>Electricity!F2740</f>
        <v>0</v>
      </c>
      <c r="F2715" s="2">
        <f>Electricity!G2740</f>
        <v>0</v>
      </c>
      <c r="G2715" s="2">
        <f>Electricity!H2740</f>
        <v>0</v>
      </c>
      <c r="H2715" s="2">
        <f>Electricity!I2740</f>
        <v>0</v>
      </c>
      <c r="I2715" s="2">
        <f>Electricity!J2740</f>
        <v>0</v>
      </c>
    </row>
    <row r="2716" spans="2:9" x14ac:dyDescent="0.35">
      <c r="B2716" s="458" t="str">
        <f t="shared" si="43"/>
        <v>04/23/2019 02:00:00 PM</v>
      </c>
      <c r="C2716" s="458">
        <v>43578</v>
      </c>
      <c r="D2716" s="459">
        <v>0.58333333333333337</v>
      </c>
      <c r="E2716" s="2">
        <f>Electricity!F2741</f>
        <v>0</v>
      </c>
      <c r="F2716" s="2">
        <f>Electricity!G2741</f>
        <v>0</v>
      </c>
      <c r="G2716" s="2">
        <f>Electricity!H2741</f>
        <v>0</v>
      </c>
      <c r="H2716" s="2">
        <f>Electricity!I2741</f>
        <v>0</v>
      </c>
      <c r="I2716" s="2">
        <f>Electricity!J2741</f>
        <v>0</v>
      </c>
    </row>
    <row r="2717" spans="2:9" x14ac:dyDescent="0.35">
      <c r="B2717" s="458" t="str">
        <f t="shared" si="43"/>
        <v>04/23/2019 03:00:00 PM</v>
      </c>
      <c r="C2717" s="458">
        <v>43578</v>
      </c>
      <c r="D2717" s="459">
        <v>0.62500000000000011</v>
      </c>
      <c r="E2717" s="2">
        <f>Electricity!F2742</f>
        <v>0</v>
      </c>
      <c r="F2717" s="2">
        <f>Electricity!G2742</f>
        <v>0</v>
      </c>
      <c r="G2717" s="2">
        <f>Electricity!H2742</f>
        <v>0</v>
      </c>
      <c r="H2717" s="2">
        <f>Electricity!I2742</f>
        <v>0</v>
      </c>
      <c r="I2717" s="2">
        <f>Electricity!J2742</f>
        <v>0</v>
      </c>
    </row>
    <row r="2718" spans="2:9" x14ac:dyDescent="0.35">
      <c r="B2718" s="458" t="str">
        <f t="shared" si="43"/>
        <v>04/23/2019 04:00:00 PM</v>
      </c>
      <c r="C2718" s="458">
        <v>43578</v>
      </c>
      <c r="D2718" s="459">
        <v>0.66666666666666674</v>
      </c>
      <c r="E2718" s="2">
        <f>Electricity!F2743</f>
        <v>0</v>
      </c>
      <c r="F2718" s="2">
        <f>Electricity!G2743</f>
        <v>0</v>
      </c>
      <c r="G2718" s="2">
        <f>Electricity!H2743</f>
        <v>0</v>
      </c>
      <c r="H2718" s="2">
        <f>Electricity!I2743</f>
        <v>0</v>
      </c>
      <c r="I2718" s="2">
        <f>Electricity!J2743</f>
        <v>0</v>
      </c>
    </row>
    <row r="2719" spans="2:9" x14ac:dyDescent="0.35">
      <c r="B2719" s="458" t="str">
        <f t="shared" si="43"/>
        <v>04/23/2019 05:00:00 PM</v>
      </c>
      <c r="C2719" s="458">
        <v>43578</v>
      </c>
      <c r="D2719" s="459">
        <v>0.70833333333333337</v>
      </c>
      <c r="E2719" s="2">
        <f>Electricity!F2744</f>
        <v>0</v>
      </c>
      <c r="F2719" s="2">
        <f>Electricity!G2744</f>
        <v>0</v>
      </c>
      <c r="G2719" s="2">
        <f>Electricity!H2744</f>
        <v>0</v>
      </c>
      <c r="H2719" s="2">
        <f>Electricity!I2744</f>
        <v>0</v>
      </c>
      <c r="I2719" s="2">
        <f>Electricity!J2744</f>
        <v>0</v>
      </c>
    </row>
    <row r="2720" spans="2:9" x14ac:dyDescent="0.35">
      <c r="B2720" s="458" t="str">
        <f t="shared" si="43"/>
        <v>04/23/2019 06:00:00 PM</v>
      </c>
      <c r="C2720" s="458">
        <v>43578</v>
      </c>
      <c r="D2720" s="459">
        <v>0.75000000000000011</v>
      </c>
      <c r="E2720" s="2">
        <f>Electricity!F2745</f>
        <v>0</v>
      </c>
      <c r="F2720" s="2">
        <f>Electricity!G2745</f>
        <v>0</v>
      </c>
      <c r="G2720" s="2">
        <f>Electricity!H2745</f>
        <v>0</v>
      </c>
      <c r="H2720" s="2">
        <f>Electricity!I2745</f>
        <v>0</v>
      </c>
      <c r="I2720" s="2">
        <f>Electricity!J2745</f>
        <v>0</v>
      </c>
    </row>
    <row r="2721" spans="2:9" x14ac:dyDescent="0.35">
      <c r="B2721" s="458" t="str">
        <f t="shared" si="43"/>
        <v>04/23/2019 07:00:00 PM</v>
      </c>
      <c r="C2721" s="458">
        <v>43578</v>
      </c>
      <c r="D2721" s="459">
        <v>0.79166666666666674</v>
      </c>
      <c r="E2721" s="2">
        <f>Electricity!F2746</f>
        <v>0</v>
      </c>
      <c r="F2721" s="2">
        <f>Electricity!G2746</f>
        <v>0</v>
      </c>
      <c r="G2721" s="2">
        <f>Electricity!H2746</f>
        <v>0</v>
      </c>
      <c r="H2721" s="2">
        <f>Electricity!I2746</f>
        <v>0</v>
      </c>
      <c r="I2721" s="2">
        <f>Electricity!J2746</f>
        <v>0</v>
      </c>
    </row>
    <row r="2722" spans="2:9" x14ac:dyDescent="0.35">
      <c r="B2722" s="458" t="str">
        <f t="shared" si="43"/>
        <v>04/23/2019 08:00:00 PM</v>
      </c>
      <c r="C2722" s="458">
        <v>43578</v>
      </c>
      <c r="D2722" s="459">
        <v>0.83333333333333337</v>
      </c>
      <c r="E2722" s="2">
        <f>Electricity!F2747</f>
        <v>0</v>
      </c>
      <c r="F2722" s="2">
        <f>Electricity!G2747</f>
        <v>0</v>
      </c>
      <c r="G2722" s="2">
        <f>Electricity!H2747</f>
        <v>0</v>
      </c>
      <c r="H2722" s="2">
        <f>Electricity!I2747</f>
        <v>0</v>
      </c>
      <c r="I2722" s="2">
        <f>Electricity!J2747</f>
        <v>0</v>
      </c>
    </row>
    <row r="2723" spans="2:9" x14ac:dyDescent="0.35">
      <c r="B2723" s="458" t="str">
        <f t="shared" si="43"/>
        <v>04/23/2019 09:00:00 PM</v>
      </c>
      <c r="C2723" s="458">
        <v>43578</v>
      </c>
      <c r="D2723" s="459">
        <v>0.87500000000000011</v>
      </c>
      <c r="E2723" s="2">
        <f>Electricity!F2748</f>
        <v>0</v>
      </c>
      <c r="F2723" s="2">
        <f>Electricity!G2748</f>
        <v>0</v>
      </c>
      <c r="G2723" s="2">
        <f>Electricity!H2748</f>
        <v>0</v>
      </c>
      <c r="H2723" s="2">
        <f>Electricity!I2748</f>
        <v>0</v>
      </c>
      <c r="I2723" s="2">
        <f>Electricity!J2748</f>
        <v>0</v>
      </c>
    </row>
    <row r="2724" spans="2:9" x14ac:dyDescent="0.35">
      <c r="B2724" s="458" t="str">
        <f t="shared" si="43"/>
        <v>04/23/2019 10:00:00 PM</v>
      </c>
      <c r="C2724" s="458">
        <v>43578</v>
      </c>
      <c r="D2724" s="459">
        <v>0.91666666666666674</v>
      </c>
      <c r="E2724" s="2">
        <f>Electricity!F2749</f>
        <v>0</v>
      </c>
      <c r="F2724" s="2">
        <f>Electricity!G2749</f>
        <v>0</v>
      </c>
      <c r="G2724" s="2">
        <f>Electricity!H2749</f>
        <v>0</v>
      </c>
      <c r="H2724" s="2">
        <f>Electricity!I2749</f>
        <v>0</v>
      </c>
      <c r="I2724" s="2">
        <f>Electricity!J2749</f>
        <v>0</v>
      </c>
    </row>
    <row r="2725" spans="2:9" x14ac:dyDescent="0.35">
      <c r="B2725" s="458" t="str">
        <f t="shared" si="43"/>
        <v>04/23/2019 11:00:00 PM</v>
      </c>
      <c r="C2725" s="458">
        <v>43578</v>
      </c>
      <c r="D2725" s="459">
        <v>0.95833333333333337</v>
      </c>
      <c r="E2725" s="2">
        <f>Electricity!F2750</f>
        <v>0</v>
      </c>
      <c r="F2725" s="2">
        <f>Electricity!G2750</f>
        <v>0</v>
      </c>
      <c r="G2725" s="2">
        <f>Electricity!H2750</f>
        <v>0</v>
      </c>
      <c r="H2725" s="2">
        <f>Electricity!I2750</f>
        <v>0</v>
      </c>
      <c r="I2725" s="2">
        <f>Electricity!J2750</f>
        <v>0</v>
      </c>
    </row>
    <row r="2726" spans="2:9" x14ac:dyDescent="0.35">
      <c r="B2726" s="458" t="str">
        <f t="shared" si="43"/>
        <v>04/24/2019 12:00:00 AM</v>
      </c>
      <c r="C2726" s="458">
        <v>43579</v>
      </c>
      <c r="D2726" s="459">
        <v>3.1225022567582528E-17</v>
      </c>
      <c r="E2726" s="2">
        <f>Electricity!F2751</f>
        <v>0</v>
      </c>
      <c r="F2726" s="2">
        <f>Electricity!G2751</f>
        <v>0</v>
      </c>
      <c r="G2726" s="2">
        <f>Electricity!H2751</f>
        <v>0</v>
      </c>
      <c r="H2726" s="2">
        <f>Electricity!I2751</f>
        <v>0</v>
      </c>
      <c r="I2726" s="2">
        <f>Electricity!J2751</f>
        <v>0</v>
      </c>
    </row>
    <row r="2727" spans="2:9" x14ac:dyDescent="0.35">
      <c r="B2727" s="458" t="str">
        <f t="shared" si="43"/>
        <v>04/24/2019 01:00:00 AM</v>
      </c>
      <c r="C2727" s="458">
        <v>43579</v>
      </c>
      <c r="D2727" s="459">
        <v>4.1666666666666699E-2</v>
      </c>
      <c r="E2727" s="2">
        <f>Electricity!F2752</f>
        <v>0</v>
      </c>
      <c r="F2727" s="2">
        <f>Electricity!G2752</f>
        <v>0</v>
      </c>
      <c r="G2727" s="2">
        <f>Electricity!H2752</f>
        <v>0</v>
      </c>
      <c r="H2727" s="2">
        <f>Electricity!I2752</f>
        <v>0</v>
      </c>
      <c r="I2727" s="2">
        <f>Electricity!J2752</f>
        <v>0</v>
      </c>
    </row>
    <row r="2728" spans="2:9" x14ac:dyDescent="0.35">
      <c r="B2728" s="458" t="str">
        <f t="shared" si="43"/>
        <v>04/24/2019 02:00:00 AM</v>
      </c>
      <c r="C2728" s="458">
        <v>43579</v>
      </c>
      <c r="D2728" s="459">
        <v>8.333333333333337E-2</v>
      </c>
      <c r="E2728" s="2">
        <f>Electricity!F2753</f>
        <v>0</v>
      </c>
      <c r="F2728" s="2">
        <f>Electricity!G2753</f>
        <v>0</v>
      </c>
      <c r="G2728" s="2">
        <f>Electricity!H2753</f>
        <v>0</v>
      </c>
      <c r="H2728" s="2">
        <f>Electricity!I2753</f>
        <v>0</v>
      </c>
      <c r="I2728" s="2">
        <f>Electricity!J2753</f>
        <v>0</v>
      </c>
    </row>
    <row r="2729" spans="2:9" x14ac:dyDescent="0.35">
      <c r="B2729" s="458" t="str">
        <f t="shared" si="43"/>
        <v>04/24/2019 03:00:00 AM</v>
      </c>
      <c r="C2729" s="458">
        <v>43579</v>
      </c>
      <c r="D2729" s="459">
        <v>0.12500000000000006</v>
      </c>
      <c r="E2729" s="2">
        <f>Electricity!F2754</f>
        <v>0</v>
      </c>
      <c r="F2729" s="2">
        <f>Electricity!G2754</f>
        <v>0</v>
      </c>
      <c r="G2729" s="2">
        <f>Electricity!H2754</f>
        <v>0</v>
      </c>
      <c r="H2729" s="2">
        <f>Electricity!I2754</f>
        <v>0</v>
      </c>
      <c r="I2729" s="2">
        <f>Electricity!J2754</f>
        <v>0</v>
      </c>
    </row>
    <row r="2730" spans="2:9" x14ac:dyDescent="0.35">
      <c r="B2730" s="458" t="str">
        <f t="shared" si="43"/>
        <v>04/24/2019 04:00:00 AM</v>
      </c>
      <c r="C2730" s="458">
        <v>43579</v>
      </c>
      <c r="D2730" s="459">
        <v>0.16666666666666669</v>
      </c>
      <c r="E2730" s="2">
        <f>Electricity!F2755</f>
        <v>0</v>
      </c>
      <c r="F2730" s="2">
        <f>Electricity!G2755</f>
        <v>0</v>
      </c>
      <c r="G2730" s="2">
        <f>Electricity!H2755</f>
        <v>0</v>
      </c>
      <c r="H2730" s="2">
        <f>Electricity!I2755</f>
        <v>0</v>
      </c>
      <c r="I2730" s="2">
        <f>Electricity!J2755</f>
        <v>0</v>
      </c>
    </row>
    <row r="2731" spans="2:9" x14ac:dyDescent="0.35">
      <c r="B2731" s="458" t="str">
        <f t="shared" si="43"/>
        <v>04/24/2019 05:00:00 AM</v>
      </c>
      <c r="C2731" s="458">
        <v>43579</v>
      </c>
      <c r="D2731" s="459">
        <v>0.20833333333333337</v>
      </c>
      <c r="E2731" s="2">
        <f>Electricity!F2756</f>
        <v>0</v>
      </c>
      <c r="F2731" s="2">
        <f>Electricity!G2756</f>
        <v>0</v>
      </c>
      <c r="G2731" s="2">
        <f>Electricity!H2756</f>
        <v>0</v>
      </c>
      <c r="H2731" s="2">
        <f>Electricity!I2756</f>
        <v>0</v>
      </c>
      <c r="I2731" s="2">
        <f>Electricity!J2756</f>
        <v>0</v>
      </c>
    </row>
    <row r="2732" spans="2:9" x14ac:dyDescent="0.35">
      <c r="B2732" s="458" t="str">
        <f t="shared" si="43"/>
        <v>04/24/2019 06:00:00 AM</v>
      </c>
      <c r="C2732" s="458">
        <v>43579</v>
      </c>
      <c r="D2732" s="459">
        <v>0.25</v>
      </c>
      <c r="E2732" s="2">
        <f>Electricity!F2757</f>
        <v>0</v>
      </c>
      <c r="F2732" s="2">
        <f>Electricity!G2757</f>
        <v>0</v>
      </c>
      <c r="G2732" s="2">
        <f>Electricity!H2757</f>
        <v>0</v>
      </c>
      <c r="H2732" s="2">
        <f>Electricity!I2757</f>
        <v>0</v>
      </c>
      <c r="I2732" s="2">
        <f>Electricity!J2757</f>
        <v>0</v>
      </c>
    </row>
    <row r="2733" spans="2:9" x14ac:dyDescent="0.35">
      <c r="B2733" s="458" t="str">
        <f t="shared" si="43"/>
        <v>04/24/2019 07:00:00 AM</v>
      </c>
      <c r="C2733" s="458">
        <v>43579</v>
      </c>
      <c r="D2733" s="459">
        <v>0.29166666666666669</v>
      </c>
      <c r="E2733" s="2">
        <f>Electricity!F2758</f>
        <v>0</v>
      </c>
      <c r="F2733" s="2">
        <f>Electricity!G2758</f>
        <v>0</v>
      </c>
      <c r="G2733" s="2">
        <f>Electricity!H2758</f>
        <v>0</v>
      </c>
      <c r="H2733" s="2">
        <f>Electricity!I2758</f>
        <v>0</v>
      </c>
      <c r="I2733" s="2">
        <f>Electricity!J2758</f>
        <v>0</v>
      </c>
    </row>
    <row r="2734" spans="2:9" x14ac:dyDescent="0.35">
      <c r="B2734" s="458" t="str">
        <f t="shared" si="43"/>
        <v>04/24/2019 08:00:00 AM</v>
      </c>
      <c r="C2734" s="458">
        <v>43579</v>
      </c>
      <c r="D2734" s="459">
        <v>0.33333333333333337</v>
      </c>
      <c r="E2734" s="2">
        <f>Electricity!F2759</f>
        <v>0</v>
      </c>
      <c r="F2734" s="2">
        <f>Electricity!G2759</f>
        <v>0</v>
      </c>
      <c r="G2734" s="2">
        <f>Electricity!H2759</f>
        <v>0</v>
      </c>
      <c r="H2734" s="2">
        <f>Electricity!I2759</f>
        <v>0</v>
      </c>
      <c r="I2734" s="2">
        <f>Electricity!J2759</f>
        <v>0</v>
      </c>
    </row>
    <row r="2735" spans="2:9" x14ac:dyDescent="0.35">
      <c r="B2735" s="458" t="str">
        <f t="shared" si="43"/>
        <v>04/24/2019 09:00:00 AM</v>
      </c>
      <c r="C2735" s="458">
        <v>43579</v>
      </c>
      <c r="D2735" s="459">
        <v>0.375</v>
      </c>
      <c r="E2735" s="2">
        <f>Electricity!F2760</f>
        <v>0</v>
      </c>
      <c r="F2735" s="2">
        <f>Electricity!G2760</f>
        <v>0</v>
      </c>
      <c r="G2735" s="2">
        <f>Electricity!H2760</f>
        <v>0</v>
      </c>
      <c r="H2735" s="2">
        <f>Electricity!I2760</f>
        <v>0</v>
      </c>
      <c r="I2735" s="2">
        <f>Electricity!J2760</f>
        <v>0</v>
      </c>
    </row>
    <row r="2736" spans="2:9" x14ac:dyDescent="0.35">
      <c r="B2736" s="458" t="str">
        <f t="shared" si="43"/>
        <v>04/24/2019 10:00:00 AM</v>
      </c>
      <c r="C2736" s="458">
        <v>43579</v>
      </c>
      <c r="D2736" s="459">
        <v>0.41666666666666669</v>
      </c>
      <c r="E2736" s="2">
        <f>Electricity!F2761</f>
        <v>0</v>
      </c>
      <c r="F2736" s="2">
        <f>Electricity!G2761</f>
        <v>0</v>
      </c>
      <c r="G2736" s="2">
        <f>Electricity!H2761</f>
        <v>0</v>
      </c>
      <c r="H2736" s="2">
        <f>Electricity!I2761</f>
        <v>0</v>
      </c>
      <c r="I2736" s="2">
        <f>Electricity!J2761</f>
        <v>0</v>
      </c>
    </row>
    <row r="2737" spans="2:9" x14ac:dyDescent="0.35">
      <c r="B2737" s="458" t="str">
        <f t="shared" si="43"/>
        <v>04/24/2019 11:00:00 AM</v>
      </c>
      <c r="C2737" s="458">
        <v>43579</v>
      </c>
      <c r="D2737" s="459">
        <v>0.45833333333333337</v>
      </c>
      <c r="E2737" s="2">
        <f>Electricity!F2762</f>
        <v>0</v>
      </c>
      <c r="F2737" s="2">
        <f>Electricity!G2762</f>
        <v>0</v>
      </c>
      <c r="G2737" s="2">
        <f>Electricity!H2762</f>
        <v>0</v>
      </c>
      <c r="H2737" s="2">
        <f>Electricity!I2762</f>
        <v>0</v>
      </c>
      <c r="I2737" s="2">
        <f>Electricity!J2762</f>
        <v>0</v>
      </c>
    </row>
    <row r="2738" spans="2:9" x14ac:dyDescent="0.35">
      <c r="B2738" s="458" t="str">
        <f t="shared" si="43"/>
        <v>04/24/2019 12:00:00 PM</v>
      </c>
      <c r="C2738" s="458">
        <v>43579</v>
      </c>
      <c r="D2738" s="459">
        <v>0.50000000000000011</v>
      </c>
      <c r="E2738" s="2">
        <f>Electricity!F2763</f>
        <v>0</v>
      </c>
      <c r="F2738" s="2">
        <f>Electricity!G2763</f>
        <v>0</v>
      </c>
      <c r="G2738" s="2">
        <f>Electricity!H2763</f>
        <v>0</v>
      </c>
      <c r="H2738" s="2">
        <f>Electricity!I2763</f>
        <v>0</v>
      </c>
      <c r="I2738" s="2">
        <f>Electricity!J2763</f>
        <v>0</v>
      </c>
    </row>
    <row r="2739" spans="2:9" x14ac:dyDescent="0.35">
      <c r="B2739" s="458" t="str">
        <f t="shared" si="43"/>
        <v>04/24/2019 01:00:00 PM</v>
      </c>
      <c r="C2739" s="458">
        <v>43579</v>
      </c>
      <c r="D2739" s="459">
        <v>0.54166666666666674</v>
      </c>
      <c r="E2739" s="2">
        <f>Electricity!F2764</f>
        <v>0</v>
      </c>
      <c r="F2739" s="2">
        <f>Electricity!G2764</f>
        <v>0</v>
      </c>
      <c r="G2739" s="2">
        <f>Electricity!H2764</f>
        <v>0</v>
      </c>
      <c r="H2739" s="2">
        <f>Electricity!I2764</f>
        <v>0</v>
      </c>
      <c r="I2739" s="2">
        <f>Electricity!J2764</f>
        <v>0</v>
      </c>
    </row>
    <row r="2740" spans="2:9" x14ac:dyDescent="0.35">
      <c r="B2740" s="458" t="str">
        <f t="shared" si="43"/>
        <v>04/24/2019 02:00:00 PM</v>
      </c>
      <c r="C2740" s="458">
        <v>43579</v>
      </c>
      <c r="D2740" s="459">
        <v>0.58333333333333337</v>
      </c>
      <c r="E2740" s="2">
        <f>Electricity!F2765</f>
        <v>0</v>
      </c>
      <c r="F2740" s="2">
        <f>Electricity!G2765</f>
        <v>0</v>
      </c>
      <c r="G2740" s="2">
        <f>Electricity!H2765</f>
        <v>0</v>
      </c>
      <c r="H2740" s="2">
        <f>Electricity!I2765</f>
        <v>0</v>
      </c>
      <c r="I2740" s="2">
        <f>Electricity!J2765</f>
        <v>0</v>
      </c>
    </row>
    <row r="2741" spans="2:9" x14ac:dyDescent="0.35">
      <c r="B2741" s="458" t="str">
        <f t="shared" si="43"/>
        <v>04/24/2019 03:00:00 PM</v>
      </c>
      <c r="C2741" s="458">
        <v>43579</v>
      </c>
      <c r="D2741" s="459">
        <v>0.62500000000000011</v>
      </c>
      <c r="E2741" s="2">
        <f>Electricity!F2766</f>
        <v>0</v>
      </c>
      <c r="F2741" s="2">
        <f>Electricity!G2766</f>
        <v>0</v>
      </c>
      <c r="G2741" s="2">
        <f>Electricity!H2766</f>
        <v>0</v>
      </c>
      <c r="H2741" s="2">
        <f>Electricity!I2766</f>
        <v>0</v>
      </c>
      <c r="I2741" s="2">
        <f>Electricity!J2766</f>
        <v>0</v>
      </c>
    </row>
    <row r="2742" spans="2:9" x14ac:dyDescent="0.35">
      <c r="B2742" s="458" t="str">
        <f t="shared" si="43"/>
        <v>04/24/2019 04:00:00 PM</v>
      </c>
      <c r="C2742" s="458">
        <v>43579</v>
      </c>
      <c r="D2742" s="459">
        <v>0.66666666666666674</v>
      </c>
      <c r="E2742" s="2">
        <f>Electricity!F2767</f>
        <v>0</v>
      </c>
      <c r="F2742" s="2">
        <f>Electricity!G2767</f>
        <v>0</v>
      </c>
      <c r="G2742" s="2">
        <f>Electricity!H2767</f>
        <v>0</v>
      </c>
      <c r="H2742" s="2">
        <f>Electricity!I2767</f>
        <v>0</v>
      </c>
      <c r="I2742" s="2">
        <f>Electricity!J2767</f>
        <v>0</v>
      </c>
    </row>
    <row r="2743" spans="2:9" x14ac:dyDescent="0.35">
      <c r="B2743" s="458" t="str">
        <f t="shared" si="43"/>
        <v>04/24/2019 05:00:00 PM</v>
      </c>
      <c r="C2743" s="458">
        <v>43579</v>
      </c>
      <c r="D2743" s="459">
        <v>0.70833333333333337</v>
      </c>
      <c r="E2743" s="2">
        <f>Electricity!F2768</f>
        <v>0</v>
      </c>
      <c r="F2743" s="2">
        <f>Electricity!G2768</f>
        <v>0</v>
      </c>
      <c r="G2743" s="2">
        <f>Electricity!H2768</f>
        <v>0</v>
      </c>
      <c r="H2743" s="2">
        <f>Electricity!I2768</f>
        <v>0</v>
      </c>
      <c r="I2743" s="2">
        <f>Electricity!J2768</f>
        <v>0</v>
      </c>
    </row>
    <row r="2744" spans="2:9" x14ac:dyDescent="0.35">
      <c r="B2744" s="458" t="str">
        <f t="shared" si="43"/>
        <v>04/24/2019 06:00:00 PM</v>
      </c>
      <c r="C2744" s="458">
        <v>43579</v>
      </c>
      <c r="D2744" s="459">
        <v>0.75000000000000011</v>
      </c>
      <c r="E2744" s="2">
        <f>Electricity!F2769</f>
        <v>0</v>
      </c>
      <c r="F2744" s="2">
        <f>Electricity!G2769</f>
        <v>0</v>
      </c>
      <c r="G2744" s="2">
        <f>Electricity!H2769</f>
        <v>0</v>
      </c>
      <c r="H2744" s="2">
        <f>Electricity!I2769</f>
        <v>0</v>
      </c>
      <c r="I2744" s="2">
        <f>Electricity!J2769</f>
        <v>0</v>
      </c>
    </row>
    <row r="2745" spans="2:9" x14ac:dyDescent="0.35">
      <c r="B2745" s="458" t="str">
        <f t="shared" si="43"/>
        <v>04/24/2019 07:00:00 PM</v>
      </c>
      <c r="C2745" s="458">
        <v>43579</v>
      </c>
      <c r="D2745" s="459">
        <v>0.79166666666666674</v>
      </c>
      <c r="E2745" s="2">
        <f>Electricity!F2770</f>
        <v>0</v>
      </c>
      <c r="F2745" s="2">
        <f>Electricity!G2770</f>
        <v>0</v>
      </c>
      <c r="G2745" s="2">
        <f>Electricity!H2770</f>
        <v>0</v>
      </c>
      <c r="H2745" s="2">
        <f>Electricity!I2770</f>
        <v>0</v>
      </c>
      <c r="I2745" s="2">
        <f>Electricity!J2770</f>
        <v>0</v>
      </c>
    </row>
    <row r="2746" spans="2:9" x14ac:dyDescent="0.35">
      <c r="B2746" s="458" t="str">
        <f t="shared" si="43"/>
        <v>04/24/2019 08:00:00 PM</v>
      </c>
      <c r="C2746" s="458">
        <v>43579</v>
      </c>
      <c r="D2746" s="459">
        <v>0.83333333333333337</v>
      </c>
      <c r="E2746" s="2">
        <f>Electricity!F2771</f>
        <v>0</v>
      </c>
      <c r="F2746" s="2">
        <f>Electricity!G2771</f>
        <v>0</v>
      </c>
      <c r="G2746" s="2">
        <f>Electricity!H2771</f>
        <v>0</v>
      </c>
      <c r="H2746" s="2">
        <f>Electricity!I2771</f>
        <v>0</v>
      </c>
      <c r="I2746" s="2">
        <f>Electricity!J2771</f>
        <v>0</v>
      </c>
    </row>
    <row r="2747" spans="2:9" x14ac:dyDescent="0.35">
      <c r="B2747" s="458" t="str">
        <f t="shared" si="43"/>
        <v>04/24/2019 09:00:00 PM</v>
      </c>
      <c r="C2747" s="458">
        <v>43579</v>
      </c>
      <c r="D2747" s="459">
        <v>0.87500000000000011</v>
      </c>
      <c r="E2747" s="2">
        <f>Electricity!F2772</f>
        <v>0</v>
      </c>
      <c r="F2747" s="2">
        <f>Electricity!G2772</f>
        <v>0</v>
      </c>
      <c r="G2747" s="2">
        <f>Electricity!H2772</f>
        <v>0</v>
      </c>
      <c r="H2747" s="2">
        <f>Electricity!I2772</f>
        <v>0</v>
      </c>
      <c r="I2747" s="2">
        <f>Electricity!J2772</f>
        <v>0</v>
      </c>
    </row>
    <row r="2748" spans="2:9" x14ac:dyDescent="0.35">
      <c r="B2748" s="458" t="str">
        <f t="shared" si="43"/>
        <v>04/24/2019 10:00:00 PM</v>
      </c>
      <c r="C2748" s="458">
        <v>43579</v>
      </c>
      <c r="D2748" s="459">
        <v>0.91666666666666674</v>
      </c>
      <c r="E2748" s="2">
        <f>Electricity!F2773</f>
        <v>0</v>
      </c>
      <c r="F2748" s="2">
        <f>Electricity!G2773</f>
        <v>0</v>
      </c>
      <c r="G2748" s="2">
        <f>Electricity!H2773</f>
        <v>0</v>
      </c>
      <c r="H2748" s="2">
        <f>Electricity!I2773</f>
        <v>0</v>
      </c>
      <c r="I2748" s="2">
        <f>Electricity!J2773</f>
        <v>0</v>
      </c>
    </row>
    <row r="2749" spans="2:9" x14ac:dyDescent="0.35">
      <c r="B2749" s="458" t="str">
        <f t="shared" si="43"/>
        <v>04/24/2019 11:00:00 PM</v>
      </c>
      <c r="C2749" s="458">
        <v>43579</v>
      </c>
      <c r="D2749" s="459">
        <v>0.95833333333333337</v>
      </c>
      <c r="E2749" s="2">
        <f>Electricity!F2774</f>
        <v>0</v>
      </c>
      <c r="F2749" s="2">
        <f>Electricity!G2774</f>
        <v>0</v>
      </c>
      <c r="G2749" s="2">
        <f>Electricity!H2774</f>
        <v>0</v>
      </c>
      <c r="H2749" s="2">
        <f>Electricity!I2774</f>
        <v>0</v>
      </c>
      <c r="I2749" s="2">
        <f>Electricity!J2774</f>
        <v>0</v>
      </c>
    </row>
    <row r="2750" spans="2:9" x14ac:dyDescent="0.35">
      <c r="B2750" s="458" t="str">
        <f t="shared" si="43"/>
        <v>04/25/2019 12:00:00 AM</v>
      </c>
      <c r="C2750" s="458">
        <v>43580</v>
      </c>
      <c r="D2750" s="459">
        <v>3.1225022567582528E-17</v>
      </c>
      <c r="E2750" s="2">
        <f>Electricity!F2775</f>
        <v>0</v>
      </c>
      <c r="F2750" s="2">
        <f>Electricity!G2775</f>
        <v>0</v>
      </c>
      <c r="G2750" s="2">
        <f>Electricity!H2775</f>
        <v>0</v>
      </c>
      <c r="H2750" s="2">
        <f>Electricity!I2775</f>
        <v>0</v>
      </c>
      <c r="I2750" s="2">
        <f>Electricity!J2775</f>
        <v>0</v>
      </c>
    </row>
    <row r="2751" spans="2:9" x14ac:dyDescent="0.35">
      <c r="B2751" s="458" t="str">
        <f t="shared" si="43"/>
        <v>04/25/2019 01:00:00 AM</v>
      </c>
      <c r="C2751" s="458">
        <v>43580</v>
      </c>
      <c r="D2751" s="459">
        <v>4.1666666666666699E-2</v>
      </c>
      <c r="E2751" s="2">
        <f>Electricity!F2776</f>
        <v>0</v>
      </c>
      <c r="F2751" s="2">
        <f>Electricity!G2776</f>
        <v>0</v>
      </c>
      <c r="G2751" s="2">
        <f>Electricity!H2776</f>
        <v>0</v>
      </c>
      <c r="H2751" s="2">
        <f>Electricity!I2776</f>
        <v>0</v>
      </c>
      <c r="I2751" s="2">
        <f>Electricity!J2776</f>
        <v>0</v>
      </c>
    </row>
    <row r="2752" spans="2:9" x14ac:dyDescent="0.35">
      <c r="B2752" s="458" t="str">
        <f t="shared" si="43"/>
        <v>04/25/2019 02:00:00 AM</v>
      </c>
      <c r="C2752" s="458">
        <v>43580</v>
      </c>
      <c r="D2752" s="459">
        <v>8.333333333333337E-2</v>
      </c>
      <c r="E2752" s="2">
        <f>Electricity!F2777</f>
        <v>0</v>
      </c>
      <c r="F2752" s="2">
        <f>Electricity!G2777</f>
        <v>0</v>
      </c>
      <c r="G2752" s="2">
        <f>Electricity!H2777</f>
        <v>0</v>
      </c>
      <c r="H2752" s="2">
        <f>Electricity!I2777</f>
        <v>0</v>
      </c>
      <c r="I2752" s="2">
        <f>Electricity!J2777</f>
        <v>0</v>
      </c>
    </row>
    <row r="2753" spans="2:9" x14ac:dyDescent="0.35">
      <c r="B2753" s="458" t="str">
        <f t="shared" si="43"/>
        <v>04/25/2019 03:00:00 AM</v>
      </c>
      <c r="C2753" s="458">
        <v>43580</v>
      </c>
      <c r="D2753" s="459">
        <v>0.12500000000000006</v>
      </c>
      <c r="E2753" s="2">
        <f>Electricity!F2778</f>
        <v>0</v>
      </c>
      <c r="F2753" s="2">
        <f>Electricity!G2778</f>
        <v>0</v>
      </c>
      <c r="G2753" s="2">
        <f>Electricity!H2778</f>
        <v>0</v>
      </c>
      <c r="H2753" s="2">
        <f>Electricity!I2778</f>
        <v>0</v>
      </c>
      <c r="I2753" s="2">
        <f>Electricity!J2778</f>
        <v>0</v>
      </c>
    </row>
    <row r="2754" spans="2:9" x14ac:dyDescent="0.35">
      <c r="B2754" s="458" t="str">
        <f t="shared" si="43"/>
        <v>04/25/2019 04:00:00 AM</v>
      </c>
      <c r="C2754" s="458">
        <v>43580</v>
      </c>
      <c r="D2754" s="459">
        <v>0.16666666666666669</v>
      </c>
      <c r="E2754" s="2">
        <f>Electricity!F2779</f>
        <v>0</v>
      </c>
      <c r="F2754" s="2">
        <f>Electricity!G2779</f>
        <v>0</v>
      </c>
      <c r="G2754" s="2">
        <f>Electricity!H2779</f>
        <v>0</v>
      </c>
      <c r="H2754" s="2">
        <f>Electricity!I2779</f>
        <v>0</v>
      </c>
      <c r="I2754" s="2">
        <f>Electricity!J2779</f>
        <v>0</v>
      </c>
    </row>
    <row r="2755" spans="2:9" x14ac:dyDescent="0.35">
      <c r="B2755" s="458" t="str">
        <f t="shared" si="43"/>
        <v>04/25/2019 05:00:00 AM</v>
      </c>
      <c r="C2755" s="458">
        <v>43580</v>
      </c>
      <c r="D2755" s="459">
        <v>0.20833333333333337</v>
      </c>
      <c r="E2755" s="2">
        <f>Electricity!F2780</f>
        <v>0</v>
      </c>
      <c r="F2755" s="2">
        <f>Electricity!G2780</f>
        <v>0</v>
      </c>
      <c r="G2755" s="2">
        <f>Electricity!H2780</f>
        <v>0</v>
      </c>
      <c r="H2755" s="2">
        <f>Electricity!I2780</f>
        <v>0</v>
      </c>
      <c r="I2755" s="2">
        <f>Electricity!J2780</f>
        <v>0</v>
      </c>
    </row>
    <row r="2756" spans="2:9" x14ac:dyDescent="0.35">
      <c r="B2756" s="458" t="str">
        <f t="shared" si="43"/>
        <v>04/25/2019 06:00:00 AM</v>
      </c>
      <c r="C2756" s="458">
        <v>43580</v>
      </c>
      <c r="D2756" s="459">
        <v>0.25</v>
      </c>
      <c r="E2756" s="2">
        <f>Electricity!F2781</f>
        <v>0</v>
      </c>
      <c r="F2756" s="2">
        <f>Electricity!G2781</f>
        <v>0</v>
      </c>
      <c r="G2756" s="2">
        <f>Electricity!H2781</f>
        <v>0</v>
      </c>
      <c r="H2756" s="2">
        <f>Electricity!I2781</f>
        <v>0</v>
      </c>
      <c r="I2756" s="2">
        <f>Electricity!J2781</f>
        <v>0</v>
      </c>
    </row>
    <row r="2757" spans="2:9" x14ac:dyDescent="0.35">
      <c r="B2757" s="458" t="str">
        <f t="shared" si="43"/>
        <v>04/25/2019 07:00:00 AM</v>
      </c>
      <c r="C2757" s="458">
        <v>43580</v>
      </c>
      <c r="D2757" s="459">
        <v>0.29166666666666669</v>
      </c>
      <c r="E2757" s="2">
        <f>Electricity!F2782</f>
        <v>0</v>
      </c>
      <c r="F2757" s="2">
        <f>Electricity!G2782</f>
        <v>0</v>
      </c>
      <c r="G2757" s="2">
        <f>Electricity!H2782</f>
        <v>0</v>
      </c>
      <c r="H2757" s="2">
        <f>Electricity!I2782</f>
        <v>0</v>
      </c>
      <c r="I2757" s="2">
        <f>Electricity!J2782</f>
        <v>0</v>
      </c>
    </row>
    <row r="2758" spans="2:9" x14ac:dyDescent="0.35">
      <c r="B2758" s="458" t="str">
        <f t="shared" si="43"/>
        <v>04/25/2019 08:00:00 AM</v>
      </c>
      <c r="C2758" s="458">
        <v>43580</v>
      </c>
      <c r="D2758" s="459">
        <v>0.33333333333333337</v>
      </c>
      <c r="E2758" s="2">
        <f>Electricity!F2783</f>
        <v>0</v>
      </c>
      <c r="F2758" s="2">
        <f>Electricity!G2783</f>
        <v>0</v>
      </c>
      <c r="G2758" s="2">
        <f>Electricity!H2783</f>
        <v>0</v>
      </c>
      <c r="H2758" s="2">
        <f>Electricity!I2783</f>
        <v>0</v>
      </c>
      <c r="I2758" s="2">
        <f>Electricity!J2783</f>
        <v>0</v>
      </c>
    </row>
    <row r="2759" spans="2:9" x14ac:dyDescent="0.35">
      <c r="B2759" s="458" t="str">
        <f t="shared" si="43"/>
        <v>04/25/2019 09:00:00 AM</v>
      </c>
      <c r="C2759" s="458">
        <v>43580</v>
      </c>
      <c r="D2759" s="459">
        <v>0.375</v>
      </c>
      <c r="E2759" s="2">
        <f>Electricity!F2784</f>
        <v>0</v>
      </c>
      <c r="F2759" s="2">
        <f>Electricity!G2784</f>
        <v>0</v>
      </c>
      <c r="G2759" s="2">
        <f>Electricity!H2784</f>
        <v>0</v>
      </c>
      <c r="H2759" s="2">
        <f>Electricity!I2784</f>
        <v>0</v>
      </c>
      <c r="I2759" s="2">
        <f>Electricity!J2784</f>
        <v>0</v>
      </c>
    </row>
    <row r="2760" spans="2:9" x14ac:dyDescent="0.35">
      <c r="B2760" s="458" t="str">
        <f t="shared" si="43"/>
        <v>04/25/2019 10:00:00 AM</v>
      </c>
      <c r="C2760" s="458">
        <v>43580</v>
      </c>
      <c r="D2760" s="459">
        <v>0.41666666666666669</v>
      </c>
      <c r="E2760" s="2">
        <f>Electricity!F2785</f>
        <v>0</v>
      </c>
      <c r="F2760" s="2">
        <f>Electricity!G2785</f>
        <v>0</v>
      </c>
      <c r="G2760" s="2">
        <f>Electricity!H2785</f>
        <v>0</v>
      </c>
      <c r="H2760" s="2">
        <f>Electricity!I2785</f>
        <v>0</v>
      </c>
      <c r="I2760" s="2">
        <f>Electricity!J2785</f>
        <v>0</v>
      </c>
    </row>
    <row r="2761" spans="2:9" x14ac:dyDescent="0.35">
      <c r="B2761" s="458" t="str">
        <f t="shared" si="43"/>
        <v>04/25/2019 11:00:00 AM</v>
      </c>
      <c r="C2761" s="458">
        <v>43580</v>
      </c>
      <c r="D2761" s="459">
        <v>0.45833333333333337</v>
      </c>
      <c r="E2761" s="2">
        <f>Electricity!F2786</f>
        <v>0</v>
      </c>
      <c r="F2761" s="2">
        <f>Electricity!G2786</f>
        <v>0</v>
      </c>
      <c r="G2761" s="2">
        <f>Electricity!H2786</f>
        <v>0</v>
      </c>
      <c r="H2761" s="2">
        <f>Electricity!I2786</f>
        <v>0</v>
      </c>
      <c r="I2761" s="2">
        <f>Electricity!J2786</f>
        <v>0</v>
      </c>
    </row>
    <row r="2762" spans="2:9" x14ac:dyDescent="0.35">
      <c r="B2762" s="458" t="str">
        <f t="shared" si="43"/>
        <v>04/25/2019 12:00:00 PM</v>
      </c>
      <c r="C2762" s="458">
        <v>43580</v>
      </c>
      <c r="D2762" s="459">
        <v>0.50000000000000011</v>
      </c>
      <c r="E2762" s="2">
        <f>Electricity!F2787</f>
        <v>0</v>
      </c>
      <c r="F2762" s="2">
        <f>Electricity!G2787</f>
        <v>0</v>
      </c>
      <c r="G2762" s="2">
        <f>Electricity!H2787</f>
        <v>0</v>
      </c>
      <c r="H2762" s="2">
        <f>Electricity!I2787</f>
        <v>0</v>
      </c>
      <c r="I2762" s="2">
        <f>Electricity!J2787</f>
        <v>0</v>
      </c>
    </row>
    <row r="2763" spans="2:9" x14ac:dyDescent="0.35">
      <c r="B2763" s="458" t="str">
        <f t="shared" si="43"/>
        <v>04/25/2019 01:00:00 PM</v>
      </c>
      <c r="C2763" s="458">
        <v>43580</v>
      </c>
      <c r="D2763" s="459">
        <v>0.54166666666666674</v>
      </c>
      <c r="E2763" s="2">
        <f>Electricity!F2788</f>
        <v>0</v>
      </c>
      <c r="F2763" s="2">
        <f>Electricity!G2788</f>
        <v>0</v>
      </c>
      <c r="G2763" s="2">
        <f>Electricity!H2788</f>
        <v>0</v>
      </c>
      <c r="H2763" s="2">
        <f>Electricity!I2788</f>
        <v>0</v>
      </c>
      <c r="I2763" s="2">
        <f>Electricity!J2788</f>
        <v>0</v>
      </c>
    </row>
    <row r="2764" spans="2:9" x14ac:dyDescent="0.35">
      <c r="B2764" s="458" t="str">
        <f t="shared" si="43"/>
        <v>04/25/2019 02:00:00 PM</v>
      </c>
      <c r="C2764" s="458">
        <v>43580</v>
      </c>
      <c r="D2764" s="459">
        <v>0.58333333333333337</v>
      </c>
      <c r="E2764" s="2">
        <f>Electricity!F2789</f>
        <v>0</v>
      </c>
      <c r="F2764" s="2">
        <f>Electricity!G2789</f>
        <v>0</v>
      </c>
      <c r="G2764" s="2">
        <f>Electricity!H2789</f>
        <v>0</v>
      </c>
      <c r="H2764" s="2">
        <f>Electricity!I2789</f>
        <v>0</v>
      </c>
      <c r="I2764" s="2">
        <f>Electricity!J2789</f>
        <v>0</v>
      </c>
    </row>
    <row r="2765" spans="2:9" x14ac:dyDescent="0.35">
      <c r="B2765" s="458" t="str">
        <f t="shared" si="43"/>
        <v>04/25/2019 03:00:00 PM</v>
      </c>
      <c r="C2765" s="458">
        <v>43580</v>
      </c>
      <c r="D2765" s="459">
        <v>0.62500000000000011</v>
      </c>
      <c r="E2765" s="2">
        <f>Electricity!F2790</f>
        <v>0</v>
      </c>
      <c r="F2765" s="2">
        <f>Electricity!G2790</f>
        <v>0</v>
      </c>
      <c r="G2765" s="2">
        <f>Electricity!H2790</f>
        <v>0</v>
      </c>
      <c r="H2765" s="2">
        <f>Electricity!I2790</f>
        <v>0</v>
      </c>
      <c r="I2765" s="2">
        <f>Electricity!J2790</f>
        <v>0</v>
      </c>
    </row>
    <row r="2766" spans="2:9" x14ac:dyDescent="0.35">
      <c r="B2766" s="458" t="str">
        <f t="shared" si="43"/>
        <v>04/25/2019 04:00:00 PM</v>
      </c>
      <c r="C2766" s="458">
        <v>43580</v>
      </c>
      <c r="D2766" s="459">
        <v>0.66666666666666674</v>
      </c>
      <c r="E2766" s="2">
        <f>Electricity!F2791</f>
        <v>0</v>
      </c>
      <c r="F2766" s="2">
        <f>Electricity!G2791</f>
        <v>0</v>
      </c>
      <c r="G2766" s="2">
        <f>Electricity!H2791</f>
        <v>0</v>
      </c>
      <c r="H2766" s="2">
        <f>Electricity!I2791</f>
        <v>0</v>
      </c>
      <c r="I2766" s="2">
        <f>Electricity!J2791</f>
        <v>0</v>
      </c>
    </row>
    <row r="2767" spans="2:9" x14ac:dyDescent="0.35">
      <c r="B2767" s="458" t="str">
        <f t="shared" ref="B2767:B2830" si="44">CONCATENATE(TEXT(C2767,"mm/dd/yyyy")," ",TEXT(D2767,"hh:mm:ss AM/PM"))</f>
        <v>04/25/2019 05:00:00 PM</v>
      </c>
      <c r="C2767" s="458">
        <v>43580</v>
      </c>
      <c r="D2767" s="459">
        <v>0.70833333333333337</v>
      </c>
      <c r="E2767" s="2">
        <f>Electricity!F2792</f>
        <v>0</v>
      </c>
      <c r="F2767" s="2">
        <f>Electricity!G2792</f>
        <v>0</v>
      </c>
      <c r="G2767" s="2">
        <f>Electricity!H2792</f>
        <v>0</v>
      </c>
      <c r="H2767" s="2">
        <f>Electricity!I2792</f>
        <v>0</v>
      </c>
      <c r="I2767" s="2">
        <f>Electricity!J2792</f>
        <v>0</v>
      </c>
    </row>
    <row r="2768" spans="2:9" x14ac:dyDescent="0.35">
      <c r="B2768" s="458" t="str">
        <f t="shared" si="44"/>
        <v>04/25/2019 06:00:00 PM</v>
      </c>
      <c r="C2768" s="458">
        <v>43580</v>
      </c>
      <c r="D2768" s="459">
        <v>0.75000000000000011</v>
      </c>
      <c r="E2768" s="2">
        <f>Electricity!F2793</f>
        <v>0</v>
      </c>
      <c r="F2768" s="2">
        <f>Electricity!G2793</f>
        <v>0</v>
      </c>
      <c r="G2768" s="2">
        <f>Electricity!H2793</f>
        <v>0</v>
      </c>
      <c r="H2768" s="2">
        <f>Electricity!I2793</f>
        <v>0</v>
      </c>
      <c r="I2768" s="2">
        <f>Electricity!J2793</f>
        <v>0</v>
      </c>
    </row>
    <row r="2769" spans="2:9" x14ac:dyDescent="0.35">
      <c r="B2769" s="458" t="str">
        <f t="shared" si="44"/>
        <v>04/25/2019 07:00:00 PM</v>
      </c>
      <c r="C2769" s="458">
        <v>43580</v>
      </c>
      <c r="D2769" s="459">
        <v>0.79166666666666674</v>
      </c>
      <c r="E2769" s="2">
        <f>Electricity!F2794</f>
        <v>0</v>
      </c>
      <c r="F2769" s="2">
        <f>Electricity!G2794</f>
        <v>0</v>
      </c>
      <c r="G2769" s="2">
        <f>Electricity!H2794</f>
        <v>0</v>
      </c>
      <c r="H2769" s="2">
        <f>Electricity!I2794</f>
        <v>0</v>
      </c>
      <c r="I2769" s="2">
        <f>Electricity!J2794</f>
        <v>0</v>
      </c>
    </row>
    <row r="2770" spans="2:9" x14ac:dyDescent="0.35">
      <c r="B2770" s="458" t="str">
        <f t="shared" si="44"/>
        <v>04/25/2019 08:00:00 PM</v>
      </c>
      <c r="C2770" s="458">
        <v>43580</v>
      </c>
      <c r="D2770" s="459">
        <v>0.83333333333333337</v>
      </c>
      <c r="E2770" s="2">
        <f>Electricity!F2795</f>
        <v>0</v>
      </c>
      <c r="F2770" s="2">
        <f>Electricity!G2795</f>
        <v>0</v>
      </c>
      <c r="G2770" s="2">
        <f>Electricity!H2795</f>
        <v>0</v>
      </c>
      <c r="H2770" s="2">
        <f>Electricity!I2795</f>
        <v>0</v>
      </c>
      <c r="I2770" s="2">
        <f>Electricity!J2795</f>
        <v>0</v>
      </c>
    </row>
    <row r="2771" spans="2:9" x14ac:dyDescent="0.35">
      <c r="B2771" s="458" t="str">
        <f t="shared" si="44"/>
        <v>04/25/2019 09:00:00 PM</v>
      </c>
      <c r="C2771" s="458">
        <v>43580</v>
      </c>
      <c r="D2771" s="459">
        <v>0.87500000000000011</v>
      </c>
      <c r="E2771" s="2">
        <f>Electricity!F2796</f>
        <v>0</v>
      </c>
      <c r="F2771" s="2">
        <f>Electricity!G2796</f>
        <v>0</v>
      </c>
      <c r="G2771" s="2">
        <f>Electricity!H2796</f>
        <v>0</v>
      </c>
      <c r="H2771" s="2">
        <f>Electricity!I2796</f>
        <v>0</v>
      </c>
      <c r="I2771" s="2">
        <f>Electricity!J2796</f>
        <v>0</v>
      </c>
    </row>
    <row r="2772" spans="2:9" x14ac:dyDescent="0.35">
      <c r="B2772" s="458" t="str">
        <f t="shared" si="44"/>
        <v>04/25/2019 10:00:00 PM</v>
      </c>
      <c r="C2772" s="458">
        <v>43580</v>
      </c>
      <c r="D2772" s="459">
        <v>0.91666666666666674</v>
      </c>
      <c r="E2772" s="2">
        <f>Electricity!F2797</f>
        <v>0</v>
      </c>
      <c r="F2772" s="2">
        <f>Electricity!G2797</f>
        <v>0</v>
      </c>
      <c r="G2772" s="2">
        <f>Electricity!H2797</f>
        <v>0</v>
      </c>
      <c r="H2772" s="2">
        <f>Electricity!I2797</f>
        <v>0</v>
      </c>
      <c r="I2772" s="2">
        <f>Electricity!J2797</f>
        <v>0</v>
      </c>
    </row>
    <row r="2773" spans="2:9" x14ac:dyDescent="0.35">
      <c r="B2773" s="458" t="str">
        <f t="shared" si="44"/>
        <v>04/25/2019 11:00:00 PM</v>
      </c>
      <c r="C2773" s="458">
        <v>43580</v>
      </c>
      <c r="D2773" s="459">
        <v>0.95833333333333337</v>
      </c>
      <c r="E2773" s="2">
        <f>Electricity!F2798</f>
        <v>0</v>
      </c>
      <c r="F2773" s="2">
        <f>Electricity!G2798</f>
        <v>0</v>
      </c>
      <c r="G2773" s="2">
        <f>Electricity!H2798</f>
        <v>0</v>
      </c>
      <c r="H2773" s="2">
        <f>Electricity!I2798</f>
        <v>0</v>
      </c>
      <c r="I2773" s="2">
        <f>Electricity!J2798</f>
        <v>0</v>
      </c>
    </row>
    <row r="2774" spans="2:9" x14ac:dyDescent="0.35">
      <c r="B2774" s="458" t="str">
        <f t="shared" si="44"/>
        <v>04/26/2019 12:00:00 AM</v>
      </c>
      <c r="C2774" s="458">
        <v>43581</v>
      </c>
      <c r="D2774" s="459">
        <v>3.1225022567582528E-17</v>
      </c>
      <c r="E2774" s="2">
        <f>Electricity!F2799</f>
        <v>0</v>
      </c>
      <c r="F2774" s="2">
        <f>Electricity!G2799</f>
        <v>0</v>
      </c>
      <c r="G2774" s="2">
        <f>Electricity!H2799</f>
        <v>0</v>
      </c>
      <c r="H2774" s="2">
        <f>Electricity!I2799</f>
        <v>0</v>
      </c>
      <c r="I2774" s="2">
        <f>Electricity!J2799</f>
        <v>0</v>
      </c>
    </row>
    <row r="2775" spans="2:9" x14ac:dyDescent="0.35">
      <c r="B2775" s="458" t="str">
        <f t="shared" si="44"/>
        <v>04/26/2019 01:00:00 AM</v>
      </c>
      <c r="C2775" s="458">
        <v>43581</v>
      </c>
      <c r="D2775" s="459">
        <v>4.1666666666666699E-2</v>
      </c>
      <c r="E2775" s="2">
        <f>Electricity!F2800</f>
        <v>0</v>
      </c>
      <c r="F2775" s="2">
        <f>Electricity!G2800</f>
        <v>0</v>
      </c>
      <c r="G2775" s="2">
        <f>Electricity!H2800</f>
        <v>0</v>
      </c>
      <c r="H2775" s="2">
        <f>Electricity!I2800</f>
        <v>0</v>
      </c>
      <c r="I2775" s="2">
        <f>Electricity!J2800</f>
        <v>0</v>
      </c>
    </row>
    <row r="2776" spans="2:9" x14ac:dyDescent="0.35">
      <c r="B2776" s="458" t="str">
        <f t="shared" si="44"/>
        <v>04/26/2019 02:00:00 AM</v>
      </c>
      <c r="C2776" s="458">
        <v>43581</v>
      </c>
      <c r="D2776" s="459">
        <v>8.333333333333337E-2</v>
      </c>
      <c r="E2776" s="2">
        <f>Electricity!F2801</f>
        <v>0</v>
      </c>
      <c r="F2776" s="2">
        <f>Electricity!G2801</f>
        <v>0</v>
      </c>
      <c r="G2776" s="2">
        <f>Electricity!H2801</f>
        <v>0</v>
      </c>
      <c r="H2776" s="2">
        <f>Electricity!I2801</f>
        <v>0</v>
      </c>
      <c r="I2776" s="2">
        <f>Electricity!J2801</f>
        <v>0</v>
      </c>
    </row>
    <row r="2777" spans="2:9" x14ac:dyDescent="0.35">
      <c r="B2777" s="458" t="str">
        <f t="shared" si="44"/>
        <v>04/26/2019 03:00:00 AM</v>
      </c>
      <c r="C2777" s="458">
        <v>43581</v>
      </c>
      <c r="D2777" s="459">
        <v>0.12500000000000006</v>
      </c>
      <c r="E2777" s="2">
        <f>Electricity!F2802</f>
        <v>0</v>
      </c>
      <c r="F2777" s="2">
        <f>Electricity!G2802</f>
        <v>0</v>
      </c>
      <c r="G2777" s="2">
        <f>Electricity!H2802</f>
        <v>0</v>
      </c>
      <c r="H2777" s="2">
        <f>Electricity!I2802</f>
        <v>0</v>
      </c>
      <c r="I2777" s="2">
        <f>Electricity!J2802</f>
        <v>0</v>
      </c>
    </row>
    <row r="2778" spans="2:9" x14ac:dyDescent="0.35">
      <c r="B2778" s="458" t="str">
        <f t="shared" si="44"/>
        <v>04/26/2019 04:00:00 AM</v>
      </c>
      <c r="C2778" s="458">
        <v>43581</v>
      </c>
      <c r="D2778" s="459">
        <v>0.16666666666666669</v>
      </c>
      <c r="E2778" s="2">
        <f>Electricity!F2803</f>
        <v>0</v>
      </c>
      <c r="F2778" s="2">
        <f>Electricity!G2803</f>
        <v>0</v>
      </c>
      <c r="G2778" s="2">
        <f>Electricity!H2803</f>
        <v>0</v>
      </c>
      <c r="H2778" s="2">
        <f>Electricity!I2803</f>
        <v>0</v>
      </c>
      <c r="I2778" s="2">
        <f>Electricity!J2803</f>
        <v>0</v>
      </c>
    </row>
    <row r="2779" spans="2:9" x14ac:dyDescent="0.35">
      <c r="B2779" s="458" t="str">
        <f t="shared" si="44"/>
        <v>04/26/2019 05:00:00 AM</v>
      </c>
      <c r="C2779" s="458">
        <v>43581</v>
      </c>
      <c r="D2779" s="459">
        <v>0.20833333333333337</v>
      </c>
      <c r="E2779" s="2">
        <f>Electricity!F2804</f>
        <v>0</v>
      </c>
      <c r="F2779" s="2">
        <f>Electricity!G2804</f>
        <v>0</v>
      </c>
      <c r="G2779" s="2">
        <f>Electricity!H2804</f>
        <v>0</v>
      </c>
      <c r="H2779" s="2">
        <f>Electricity!I2804</f>
        <v>0</v>
      </c>
      <c r="I2779" s="2">
        <f>Electricity!J2804</f>
        <v>0</v>
      </c>
    </row>
    <row r="2780" spans="2:9" x14ac:dyDescent="0.35">
      <c r="B2780" s="458" t="str">
        <f t="shared" si="44"/>
        <v>04/26/2019 06:00:00 AM</v>
      </c>
      <c r="C2780" s="458">
        <v>43581</v>
      </c>
      <c r="D2780" s="459">
        <v>0.25</v>
      </c>
      <c r="E2780" s="2">
        <f>Electricity!F2805</f>
        <v>0</v>
      </c>
      <c r="F2780" s="2">
        <f>Electricity!G2805</f>
        <v>0</v>
      </c>
      <c r="G2780" s="2">
        <f>Electricity!H2805</f>
        <v>0</v>
      </c>
      <c r="H2780" s="2">
        <f>Electricity!I2805</f>
        <v>0</v>
      </c>
      <c r="I2780" s="2">
        <f>Electricity!J2805</f>
        <v>0</v>
      </c>
    </row>
    <row r="2781" spans="2:9" x14ac:dyDescent="0.35">
      <c r="B2781" s="458" t="str">
        <f t="shared" si="44"/>
        <v>04/26/2019 07:00:00 AM</v>
      </c>
      <c r="C2781" s="458">
        <v>43581</v>
      </c>
      <c r="D2781" s="459">
        <v>0.29166666666666669</v>
      </c>
      <c r="E2781" s="2">
        <f>Electricity!F2806</f>
        <v>0</v>
      </c>
      <c r="F2781" s="2">
        <f>Electricity!G2806</f>
        <v>0</v>
      </c>
      <c r="G2781" s="2">
        <f>Electricity!H2806</f>
        <v>0</v>
      </c>
      <c r="H2781" s="2">
        <f>Electricity!I2806</f>
        <v>0</v>
      </c>
      <c r="I2781" s="2">
        <f>Electricity!J2806</f>
        <v>0</v>
      </c>
    </row>
    <row r="2782" spans="2:9" x14ac:dyDescent="0.35">
      <c r="B2782" s="458" t="str">
        <f t="shared" si="44"/>
        <v>04/26/2019 08:00:00 AM</v>
      </c>
      <c r="C2782" s="458">
        <v>43581</v>
      </c>
      <c r="D2782" s="459">
        <v>0.33333333333333337</v>
      </c>
      <c r="E2782" s="2">
        <f>Electricity!F2807</f>
        <v>0</v>
      </c>
      <c r="F2782" s="2">
        <f>Electricity!G2807</f>
        <v>0</v>
      </c>
      <c r="G2782" s="2">
        <f>Electricity!H2807</f>
        <v>0</v>
      </c>
      <c r="H2782" s="2">
        <f>Electricity!I2807</f>
        <v>0</v>
      </c>
      <c r="I2782" s="2">
        <f>Electricity!J2807</f>
        <v>0</v>
      </c>
    </row>
    <row r="2783" spans="2:9" x14ac:dyDescent="0.35">
      <c r="B2783" s="458" t="str">
        <f t="shared" si="44"/>
        <v>04/26/2019 09:00:00 AM</v>
      </c>
      <c r="C2783" s="458">
        <v>43581</v>
      </c>
      <c r="D2783" s="459">
        <v>0.375</v>
      </c>
      <c r="E2783" s="2">
        <f>Electricity!F2808</f>
        <v>0</v>
      </c>
      <c r="F2783" s="2">
        <f>Electricity!G2808</f>
        <v>0</v>
      </c>
      <c r="G2783" s="2">
        <f>Electricity!H2808</f>
        <v>0</v>
      </c>
      <c r="H2783" s="2">
        <f>Electricity!I2808</f>
        <v>0</v>
      </c>
      <c r="I2783" s="2">
        <f>Electricity!J2808</f>
        <v>0</v>
      </c>
    </row>
    <row r="2784" spans="2:9" x14ac:dyDescent="0.35">
      <c r="B2784" s="458" t="str">
        <f t="shared" si="44"/>
        <v>04/26/2019 10:00:00 AM</v>
      </c>
      <c r="C2784" s="458">
        <v>43581</v>
      </c>
      <c r="D2784" s="459">
        <v>0.41666666666666669</v>
      </c>
      <c r="E2784" s="2">
        <f>Electricity!F2809</f>
        <v>0</v>
      </c>
      <c r="F2784" s="2">
        <f>Electricity!G2809</f>
        <v>0</v>
      </c>
      <c r="G2784" s="2">
        <f>Electricity!H2809</f>
        <v>0</v>
      </c>
      <c r="H2784" s="2">
        <f>Electricity!I2809</f>
        <v>0</v>
      </c>
      <c r="I2784" s="2">
        <f>Electricity!J2809</f>
        <v>0</v>
      </c>
    </row>
    <row r="2785" spans="2:9" x14ac:dyDescent="0.35">
      <c r="B2785" s="458" t="str">
        <f t="shared" si="44"/>
        <v>04/26/2019 11:00:00 AM</v>
      </c>
      <c r="C2785" s="458">
        <v>43581</v>
      </c>
      <c r="D2785" s="459">
        <v>0.45833333333333337</v>
      </c>
      <c r="E2785" s="2">
        <f>Electricity!F2810</f>
        <v>0</v>
      </c>
      <c r="F2785" s="2">
        <f>Electricity!G2810</f>
        <v>0</v>
      </c>
      <c r="G2785" s="2">
        <f>Electricity!H2810</f>
        <v>0</v>
      </c>
      <c r="H2785" s="2">
        <f>Electricity!I2810</f>
        <v>0</v>
      </c>
      <c r="I2785" s="2">
        <f>Electricity!J2810</f>
        <v>0</v>
      </c>
    </row>
    <row r="2786" spans="2:9" x14ac:dyDescent="0.35">
      <c r="B2786" s="458" t="str">
        <f t="shared" si="44"/>
        <v>04/26/2019 12:00:00 PM</v>
      </c>
      <c r="C2786" s="458">
        <v>43581</v>
      </c>
      <c r="D2786" s="459">
        <v>0.50000000000000011</v>
      </c>
      <c r="E2786" s="2">
        <f>Electricity!F2811</f>
        <v>0</v>
      </c>
      <c r="F2786" s="2">
        <f>Electricity!G2811</f>
        <v>0</v>
      </c>
      <c r="G2786" s="2">
        <f>Electricity!H2811</f>
        <v>0</v>
      </c>
      <c r="H2786" s="2">
        <f>Electricity!I2811</f>
        <v>0</v>
      </c>
      <c r="I2786" s="2">
        <f>Electricity!J2811</f>
        <v>0</v>
      </c>
    </row>
    <row r="2787" spans="2:9" x14ac:dyDescent="0.35">
      <c r="B2787" s="458" t="str">
        <f t="shared" si="44"/>
        <v>04/26/2019 01:00:00 PM</v>
      </c>
      <c r="C2787" s="458">
        <v>43581</v>
      </c>
      <c r="D2787" s="459">
        <v>0.54166666666666674</v>
      </c>
      <c r="E2787" s="2">
        <f>Electricity!F2812</f>
        <v>0</v>
      </c>
      <c r="F2787" s="2">
        <f>Electricity!G2812</f>
        <v>0</v>
      </c>
      <c r="G2787" s="2">
        <f>Electricity!H2812</f>
        <v>0</v>
      </c>
      <c r="H2787" s="2">
        <f>Electricity!I2812</f>
        <v>0</v>
      </c>
      <c r="I2787" s="2">
        <f>Electricity!J2812</f>
        <v>0</v>
      </c>
    </row>
    <row r="2788" spans="2:9" x14ac:dyDescent="0.35">
      <c r="B2788" s="458" t="str">
        <f t="shared" si="44"/>
        <v>04/26/2019 02:00:00 PM</v>
      </c>
      <c r="C2788" s="458">
        <v>43581</v>
      </c>
      <c r="D2788" s="459">
        <v>0.58333333333333337</v>
      </c>
      <c r="E2788" s="2">
        <f>Electricity!F2813</f>
        <v>0</v>
      </c>
      <c r="F2788" s="2">
        <f>Electricity!G2813</f>
        <v>0</v>
      </c>
      <c r="G2788" s="2">
        <f>Electricity!H2813</f>
        <v>0</v>
      </c>
      <c r="H2788" s="2">
        <f>Electricity!I2813</f>
        <v>0</v>
      </c>
      <c r="I2788" s="2">
        <f>Electricity!J2813</f>
        <v>0</v>
      </c>
    </row>
    <row r="2789" spans="2:9" x14ac:dyDescent="0.35">
      <c r="B2789" s="458" t="str">
        <f t="shared" si="44"/>
        <v>04/26/2019 03:00:00 PM</v>
      </c>
      <c r="C2789" s="458">
        <v>43581</v>
      </c>
      <c r="D2789" s="459">
        <v>0.62500000000000011</v>
      </c>
      <c r="E2789" s="2">
        <f>Electricity!F2814</f>
        <v>0</v>
      </c>
      <c r="F2789" s="2">
        <f>Electricity!G2814</f>
        <v>0</v>
      </c>
      <c r="G2789" s="2">
        <f>Electricity!H2814</f>
        <v>0</v>
      </c>
      <c r="H2789" s="2">
        <f>Electricity!I2814</f>
        <v>0</v>
      </c>
      <c r="I2789" s="2">
        <f>Electricity!J2814</f>
        <v>0</v>
      </c>
    </row>
    <row r="2790" spans="2:9" x14ac:dyDescent="0.35">
      <c r="B2790" s="458" t="str">
        <f t="shared" si="44"/>
        <v>04/26/2019 04:00:00 PM</v>
      </c>
      <c r="C2790" s="458">
        <v>43581</v>
      </c>
      <c r="D2790" s="459">
        <v>0.66666666666666674</v>
      </c>
      <c r="E2790" s="2">
        <f>Electricity!F2815</f>
        <v>0</v>
      </c>
      <c r="F2790" s="2">
        <f>Electricity!G2815</f>
        <v>0</v>
      </c>
      <c r="G2790" s="2">
        <f>Electricity!H2815</f>
        <v>0</v>
      </c>
      <c r="H2790" s="2">
        <f>Electricity!I2815</f>
        <v>0</v>
      </c>
      <c r="I2790" s="2">
        <f>Electricity!J2815</f>
        <v>0</v>
      </c>
    </row>
    <row r="2791" spans="2:9" x14ac:dyDescent="0.35">
      <c r="B2791" s="458" t="str">
        <f t="shared" si="44"/>
        <v>04/26/2019 05:00:00 PM</v>
      </c>
      <c r="C2791" s="458">
        <v>43581</v>
      </c>
      <c r="D2791" s="459">
        <v>0.70833333333333337</v>
      </c>
      <c r="E2791" s="2">
        <f>Electricity!F2816</f>
        <v>0</v>
      </c>
      <c r="F2791" s="2">
        <f>Electricity!G2816</f>
        <v>0</v>
      </c>
      <c r="G2791" s="2">
        <f>Electricity!H2816</f>
        <v>0</v>
      </c>
      <c r="H2791" s="2">
        <f>Electricity!I2816</f>
        <v>0</v>
      </c>
      <c r="I2791" s="2">
        <f>Electricity!J2816</f>
        <v>0</v>
      </c>
    </row>
    <row r="2792" spans="2:9" x14ac:dyDescent="0.35">
      <c r="B2792" s="458" t="str">
        <f t="shared" si="44"/>
        <v>04/26/2019 06:00:00 PM</v>
      </c>
      <c r="C2792" s="458">
        <v>43581</v>
      </c>
      <c r="D2792" s="459">
        <v>0.75000000000000011</v>
      </c>
      <c r="E2792" s="2">
        <f>Electricity!F2817</f>
        <v>0</v>
      </c>
      <c r="F2792" s="2">
        <f>Electricity!G2817</f>
        <v>0</v>
      </c>
      <c r="G2792" s="2">
        <f>Electricity!H2817</f>
        <v>0</v>
      </c>
      <c r="H2792" s="2">
        <f>Electricity!I2817</f>
        <v>0</v>
      </c>
      <c r="I2792" s="2">
        <f>Electricity!J2817</f>
        <v>0</v>
      </c>
    </row>
    <row r="2793" spans="2:9" x14ac:dyDescent="0.35">
      <c r="B2793" s="458" t="str">
        <f t="shared" si="44"/>
        <v>04/26/2019 07:00:00 PM</v>
      </c>
      <c r="C2793" s="458">
        <v>43581</v>
      </c>
      <c r="D2793" s="459">
        <v>0.79166666666666674</v>
      </c>
      <c r="E2793" s="2">
        <f>Electricity!F2818</f>
        <v>0</v>
      </c>
      <c r="F2793" s="2">
        <f>Electricity!G2818</f>
        <v>0</v>
      </c>
      <c r="G2793" s="2">
        <f>Electricity!H2818</f>
        <v>0</v>
      </c>
      <c r="H2793" s="2">
        <f>Electricity!I2818</f>
        <v>0</v>
      </c>
      <c r="I2793" s="2">
        <f>Electricity!J2818</f>
        <v>0</v>
      </c>
    </row>
    <row r="2794" spans="2:9" x14ac:dyDescent="0.35">
      <c r="B2794" s="458" t="str">
        <f t="shared" si="44"/>
        <v>04/26/2019 08:00:00 PM</v>
      </c>
      <c r="C2794" s="458">
        <v>43581</v>
      </c>
      <c r="D2794" s="459">
        <v>0.83333333333333337</v>
      </c>
      <c r="E2794" s="2">
        <f>Electricity!F2819</f>
        <v>0</v>
      </c>
      <c r="F2794" s="2">
        <f>Electricity!G2819</f>
        <v>0</v>
      </c>
      <c r="G2794" s="2">
        <f>Electricity!H2819</f>
        <v>0</v>
      </c>
      <c r="H2794" s="2">
        <f>Electricity!I2819</f>
        <v>0</v>
      </c>
      <c r="I2794" s="2">
        <f>Electricity!J2819</f>
        <v>0</v>
      </c>
    </row>
    <row r="2795" spans="2:9" x14ac:dyDescent="0.35">
      <c r="B2795" s="458" t="str">
        <f t="shared" si="44"/>
        <v>04/26/2019 09:00:00 PM</v>
      </c>
      <c r="C2795" s="458">
        <v>43581</v>
      </c>
      <c r="D2795" s="459">
        <v>0.87500000000000011</v>
      </c>
      <c r="E2795" s="2">
        <f>Electricity!F2820</f>
        <v>0</v>
      </c>
      <c r="F2795" s="2">
        <f>Electricity!G2820</f>
        <v>0</v>
      </c>
      <c r="G2795" s="2">
        <f>Electricity!H2820</f>
        <v>0</v>
      </c>
      <c r="H2795" s="2">
        <f>Electricity!I2820</f>
        <v>0</v>
      </c>
      <c r="I2795" s="2">
        <f>Electricity!J2820</f>
        <v>0</v>
      </c>
    </row>
    <row r="2796" spans="2:9" x14ac:dyDescent="0.35">
      <c r="B2796" s="458" t="str">
        <f t="shared" si="44"/>
        <v>04/26/2019 10:00:00 PM</v>
      </c>
      <c r="C2796" s="458">
        <v>43581</v>
      </c>
      <c r="D2796" s="459">
        <v>0.91666666666666674</v>
      </c>
      <c r="E2796" s="2">
        <f>Electricity!F2821</f>
        <v>0</v>
      </c>
      <c r="F2796" s="2">
        <f>Electricity!G2821</f>
        <v>0</v>
      </c>
      <c r="G2796" s="2">
        <f>Electricity!H2821</f>
        <v>0</v>
      </c>
      <c r="H2796" s="2">
        <f>Electricity!I2821</f>
        <v>0</v>
      </c>
      <c r="I2796" s="2">
        <f>Electricity!J2821</f>
        <v>0</v>
      </c>
    </row>
    <row r="2797" spans="2:9" x14ac:dyDescent="0.35">
      <c r="B2797" s="458" t="str">
        <f t="shared" si="44"/>
        <v>04/26/2019 11:00:00 PM</v>
      </c>
      <c r="C2797" s="458">
        <v>43581</v>
      </c>
      <c r="D2797" s="459">
        <v>0.95833333333333337</v>
      </c>
      <c r="E2797" s="2">
        <f>Electricity!F2822</f>
        <v>0</v>
      </c>
      <c r="F2797" s="2">
        <f>Electricity!G2822</f>
        <v>0</v>
      </c>
      <c r="G2797" s="2">
        <f>Electricity!H2822</f>
        <v>0</v>
      </c>
      <c r="H2797" s="2">
        <f>Electricity!I2822</f>
        <v>0</v>
      </c>
      <c r="I2797" s="2">
        <f>Electricity!J2822</f>
        <v>0</v>
      </c>
    </row>
    <row r="2798" spans="2:9" x14ac:dyDescent="0.35">
      <c r="B2798" s="458" t="str">
        <f t="shared" si="44"/>
        <v>04/27/2019 12:00:00 AM</v>
      </c>
      <c r="C2798" s="458">
        <v>43582</v>
      </c>
      <c r="D2798" s="459">
        <v>3.1225022567582528E-17</v>
      </c>
      <c r="E2798" s="2">
        <f>Electricity!F2823</f>
        <v>0</v>
      </c>
      <c r="F2798" s="2">
        <f>Electricity!G2823</f>
        <v>0</v>
      </c>
      <c r="G2798" s="2">
        <f>Electricity!H2823</f>
        <v>0</v>
      </c>
      <c r="H2798" s="2">
        <f>Electricity!I2823</f>
        <v>0</v>
      </c>
      <c r="I2798" s="2">
        <f>Electricity!J2823</f>
        <v>0</v>
      </c>
    </row>
    <row r="2799" spans="2:9" x14ac:dyDescent="0.35">
      <c r="B2799" s="458" t="str">
        <f t="shared" si="44"/>
        <v>04/27/2019 01:00:00 AM</v>
      </c>
      <c r="C2799" s="458">
        <v>43582</v>
      </c>
      <c r="D2799" s="459">
        <v>4.1666666666666699E-2</v>
      </c>
      <c r="E2799" s="2">
        <f>Electricity!F2824</f>
        <v>0</v>
      </c>
      <c r="F2799" s="2">
        <f>Electricity!G2824</f>
        <v>0</v>
      </c>
      <c r="G2799" s="2">
        <f>Electricity!H2824</f>
        <v>0</v>
      </c>
      <c r="H2799" s="2">
        <f>Electricity!I2824</f>
        <v>0</v>
      </c>
      <c r="I2799" s="2">
        <f>Electricity!J2824</f>
        <v>0</v>
      </c>
    </row>
    <row r="2800" spans="2:9" x14ac:dyDescent="0.35">
      <c r="B2800" s="458" t="str">
        <f t="shared" si="44"/>
        <v>04/27/2019 02:00:00 AM</v>
      </c>
      <c r="C2800" s="458">
        <v>43582</v>
      </c>
      <c r="D2800" s="459">
        <v>8.333333333333337E-2</v>
      </c>
      <c r="E2800" s="2">
        <f>Electricity!F2825</f>
        <v>0</v>
      </c>
      <c r="F2800" s="2">
        <f>Electricity!G2825</f>
        <v>0</v>
      </c>
      <c r="G2800" s="2">
        <f>Electricity!H2825</f>
        <v>0</v>
      </c>
      <c r="H2800" s="2">
        <f>Electricity!I2825</f>
        <v>0</v>
      </c>
      <c r="I2800" s="2">
        <f>Electricity!J2825</f>
        <v>0</v>
      </c>
    </row>
    <row r="2801" spans="2:9" x14ac:dyDescent="0.35">
      <c r="B2801" s="458" t="str">
        <f t="shared" si="44"/>
        <v>04/27/2019 03:00:00 AM</v>
      </c>
      <c r="C2801" s="458">
        <v>43582</v>
      </c>
      <c r="D2801" s="459">
        <v>0.12500000000000006</v>
      </c>
      <c r="E2801" s="2">
        <f>Electricity!F2826</f>
        <v>0</v>
      </c>
      <c r="F2801" s="2">
        <f>Electricity!G2826</f>
        <v>0</v>
      </c>
      <c r="G2801" s="2">
        <f>Electricity!H2826</f>
        <v>0</v>
      </c>
      <c r="H2801" s="2">
        <f>Electricity!I2826</f>
        <v>0</v>
      </c>
      <c r="I2801" s="2">
        <f>Electricity!J2826</f>
        <v>0</v>
      </c>
    </row>
    <row r="2802" spans="2:9" x14ac:dyDescent="0.35">
      <c r="B2802" s="458" t="str">
        <f t="shared" si="44"/>
        <v>04/27/2019 04:00:00 AM</v>
      </c>
      <c r="C2802" s="458">
        <v>43582</v>
      </c>
      <c r="D2802" s="459">
        <v>0.16666666666666669</v>
      </c>
      <c r="E2802" s="2">
        <f>Electricity!F2827</f>
        <v>0</v>
      </c>
      <c r="F2802" s="2">
        <f>Electricity!G2827</f>
        <v>0</v>
      </c>
      <c r="G2802" s="2">
        <f>Electricity!H2827</f>
        <v>0</v>
      </c>
      <c r="H2802" s="2">
        <f>Electricity!I2827</f>
        <v>0</v>
      </c>
      <c r="I2802" s="2">
        <f>Electricity!J2827</f>
        <v>0</v>
      </c>
    </row>
    <row r="2803" spans="2:9" x14ac:dyDescent="0.35">
      <c r="B2803" s="458" t="str">
        <f t="shared" si="44"/>
        <v>04/27/2019 05:00:00 AM</v>
      </c>
      <c r="C2803" s="458">
        <v>43582</v>
      </c>
      <c r="D2803" s="459">
        <v>0.20833333333333337</v>
      </c>
      <c r="E2803" s="2">
        <f>Electricity!F2828</f>
        <v>0</v>
      </c>
      <c r="F2803" s="2">
        <f>Electricity!G2828</f>
        <v>0</v>
      </c>
      <c r="G2803" s="2">
        <f>Electricity!H2828</f>
        <v>0</v>
      </c>
      <c r="H2803" s="2">
        <f>Electricity!I2828</f>
        <v>0</v>
      </c>
      <c r="I2803" s="2">
        <f>Electricity!J2828</f>
        <v>0</v>
      </c>
    </row>
    <row r="2804" spans="2:9" x14ac:dyDescent="0.35">
      <c r="B2804" s="458" t="str">
        <f t="shared" si="44"/>
        <v>04/27/2019 06:00:00 AM</v>
      </c>
      <c r="C2804" s="458">
        <v>43582</v>
      </c>
      <c r="D2804" s="459">
        <v>0.25</v>
      </c>
      <c r="E2804" s="2">
        <f>Electricity!F2829</f>
        <v>0</v>
      </c>
      <c r="F2804" s="2">
        <f>Electricity!G2829</f>
        <v>0</v>
      </c>
      <c r="G2804" s="2">
        <f>Electricity!H2829</f>
        <v>0</v>
      </c>
      <c r="H2804" s="2">
        <f>Electricity!I2829</f>
        <v>0</v>
      </c>
      <c r="I2804" s="2">
        <f>Electricity!J2829</f>
        <v>0</v>
      </c>
    </row>
    <row r="2805" spans="2:9" x14ac:dyDescent="0.35">
      <c r="B2805" s="458" t="str">
        <f t="shared" si="44"/>
        <v>04/27/2019 07:00:00 AM</v>
      </c>
      <c r="C2805" s="458">
        <v>43582</v>
      </c>
      <c r="D2805" s="459">
        <v>0.29166666666666669</v>
      </c>
      <c r="E2805" s="2">
        <f>Electricity!F2830</f>
        <v>0</v>
      </c>
      <c r="F2805" s="2">
        <f>Electricity!G2830</f>
        <v>0</v>
      </c>
      <c r="G2805" s="2">
        <f>Electricity!H2830</f>
        <v>0</v>
      </c>
      <c r="H2805" s="2">
        <f>Electricity!I2830</f>
        <v>0</v>
      </c>
      <c r="I2805" s="2">
        <f>Electricity!J2830</f>
        <v>0</v>
      </c>
    </row>
    <row r="2806" spans="2:9" x14ac:dyDescent="0.35">
      <c r="B2806" s="458" t="str">
        <f t="shared" si="44"/>
        <v>04/27/2019 08:00:00 AM</v>
      </c>
      <c r="C2806" s="458">
        <v>43582</v>
      </c>
      <c r="D2806" s="459">
        <v>0.33333333333333337</v>
      </c>
      <c r="E2806" s="2">
        <f>Electricity!F2831</f>
        <v>0</v>
      </c>
      <c r="F2806" s="2">
        <f>Electricity!G2831</f>
        <v>0</v>
      </c>
      <c r="G2806" s="2">
        <f>Electricity!H2831</f>
        <v>0</v>
      </c>
      <c r="H2806" s="2">
        <f>Electricity!I2831</f>
        <v>0</v>
      </c>
      <c r="I2806" s="2">
        <f>Electricity!J2831</f>
        <v>0</v>
      </c>
    </row>
    <row r="2807" spans="2:9" x14ac:dyDescent="0.35">
      <c r="B2807" s="458" t="str">
        <f t="shared" si="44"/>
        <v>04/27/2019 09:00:00 AM</v>
      </c>
      <c r="C2807" s="458">
        <v>43582</v>
      </c>
      <c r="D2807" s="459">
        <v>0.375</v>
      </c>
      <c r="E2807" s="2">
        <f>Electricity!F2832</f>
        <v>0</v>
      </c>
      <c r="F2807" s="2">
        <f>Electricity!G2832</f>
        <v>0</v>
      </c>
      <c r="G2807" s="2">
        <f>Electricity!H2832</f>
        <v>0</v>
      </c>
      <c r="H2807" s="2">
        <f>Electricity!I2832</f>
        <v>0</v>
      </c>
      <c r="I2807" s="2">
        <f>Electricity!J2832</f>
        <v>0</v>
      </c>
    </row>
    <row r="2808" spans="2:9" x14ac:dyDescent="0.35">
      <c r="B2808" s="458" t="str">
        <f t="shared" si="44"/>
        <v>04/27/2019 10:00:00 AM</v>
      </c>
      <c r="C2808" s="458">
        <v>43582</v>
      </c>
      <c r="D2808" s="459">
        <v>0.41666666666666669</v>
      </c>
      <c r="E2808" s="2">
        <f>Electricity!F2833</f>
        <v>0</v>
      </c>
      <c r="F2808" s="2">
        <f>Electricity!G2833</f>
        <v>0</v>
      </c>
      <c r="G2808" s="2">
        <f>Electricity!H2833</f>
        <v>0</v>
      </c>
      <c r="H2808" s="2">
        <f>Electricity!I2833</f>
        <v>0</v>
      </c>
      <c r="I2808" s="2">
        <f>Electricity!J2833</f>
        <v>0</v>
      </c>
    </row>
    <row r="2809" spans="2:9" x14ac:dyDescent="0.35">
      <c r="B2809" s="458" t="str">
        <f t="shared" si="44"/>
        <v>04/27/2019 11:00:00 AM</v>
      </c>
      <c r="C2809" s="458">
        <v>43582</v>
      </c>
      <c r="D2809" s="459">
        <v>0.45833333333333337</v>
      </c>
      <c r="E2809" s="2">
        <f>Electricity!F2834</f>
        <v>0</v>
      </c>
      <c r="F2809" s="2">
        <f>Electricity!G2834</f>
        <v>0</v>
      </c>
      <c r="G2809" s="2">
        <f>Electricity!H2834</f>
        <v>0</v>
      </c>
      <c r="H2809" s="2">
        <f>Electricity!I2834</f>
        <v>0</v>
      </c>
      <c r="I2809" s="2">
        <f>Electricity!J2834</f>
        <v>0</v>
      </c>
    </row>
    <row r="2810" spans="2:9" x14ac:dyDescent="0.35">
      <c r="B2810" s="458" t="str">
        <f t="shared" si="44"/>
        <v>04/27/2019 12:00:00 PM</v>
      </c>
      <c r="C2810" s="458">
        <v>43582</v>
      </c>
      <c r="D2810" s="459">
        <v>0.50000000000000011</v>
      </c>
      <c r="E2810" s="2">
        <f>Electricity!F2835</f>
        <v>0</v>
      </c>
      <c r="F2810" s="2">
        <f>Electricity!G2835</f>
        <v>0</v>
      </c>
      <c r="G2810" s="2">
        <f>Electricity!H2835</f>
        <v>0</v>
      </c>
      <c r="H2810" s="2">
        <f>Electricity!I2835</f>
        <v>0</v>
      </c>
      <c r="I2810" s="2">
        <f>Electricity!J2835</f>
        <v>0</v>
      </c>
    </row>
    <row r="2811" spans="2:9" x14ac:dyDescent="0.35">
      <c r="B2811" s="458" t="str">
        <f t="shared" si="44"/>
        <v>04/27/2019 01:00:00 PM</v>
      </c>
      <c r="C2811" s="458">
        <v>43582</v>
      </c>
      <c r="D2811" s="459">
        <v>0.54166666666666674</v>
      </c>
      <c r="E2811" s="2">
        <f>Electricity!F2836</f>
        <v>0</v>
      </c>
      <c r="F2811" s="2">
        <f>Electricity!G2836</f>
        <v>0</v>
      </c>
      <c r="G2811" s="2">
        <f>Electricity!H2836</f>
        <v>0</v>
      </c>
      <c r="H2811" s="2">
        <f>Electricity!I2836</f>
        <v>0</v>
      </c>
      <c r="I2811" s="2">
        <f>Electricity!J2836</f>
        <v>0</v>
      </c>
    </row>
    <row r="2812" spans="2:9" x14ac:dyDescent="0.35">
      <c r="B2812" s="458" t="str">
        <f t="shared" si="44"/>
        <v>04/27/2019 02:00:00 PM</v>
      </c>
      <c r="C2812" s="458">
        <v>43582</v>
      </c>
      <c r="D2812" s="459">
        <v>0.58333333333333337</v>
      </c>
      <c r="E2812" s="2">
        <f>Electricity!F2837</f>
        <v>0</v>
      </c>
      <c r="F2812" s="2">
        <f>Electricity!G2837</f>
        <v>0</v>
      </c>
      <c r="G2812" s="2">
        <f>Electricity!H2837</f>
        <v>0</v>
      </c>
      <c r="H2812" s="2">
        <f>Electricity!I2837</f>
        <v>0</v>
      </c>
      <c r="I2812" s="2">
        <f>Electricity!J2837</f>
        <v>0</v>
      </c>
    </row>
    <row r="2813" spans="2:9" x14ac:dyDescent="0.35">
      <c r="B2813" s="458" t="str">
        <f t="shared" si="44"/>
        <v>04/27/2019 03:00:00 PM</v>
      </c>
      <c r="C2813" s="458">
        <v>43582</v>
      </c>
      <c r="D2813" s="459">
        <v>0.62500000000000011</v>
      </c>
      <c r="E2813" s="2">
        <f>Electricity!F2838</f>
        <v>0</v>
      </c>
      <c r="F2813" s="2">
        <f>Electricity!G2838</f>
        <v>0</v>
      </c>
      <c r="G2813" s="2">
        <f>Electricity!H2838</f>
        <v>0</v>
      </c>
      <c r="H2813" s="2">
        <f>Electricity!I2838</f>
        <v>0</v>
      </c>
      <c r="I2813" s="2">
        <f>Electricity!J2838</f>
        <v>0</v>
      </c>
    </row>
    <row r="2814" spans="2:9" x14ac:dyDescent="0.35">
      <c r="B2814" s="458" t="str">
        <f t="shared" si="44"/>
        <v>04/27/2019 04:00:00 PM</v>
      </c>
      <c r="C2814" s="458">
        <v>43582</v>
      </c>
      <c r="D2814" s="459">
        <v>0.66666666666666674</v>
      </c>
      <c r="E2814" s="2">
        <f>Electricity!F2839</f>
        <v>0</v>
      </c>
      <c r="F2814" s="2">
        <f>Electricity!G2839</f>
        <v>0</v>
      </c>
      <c r="G2814" s="2">
        <f>Electricity!H2839</f>
        <v>0</v>
      </c>
      <c r="H2814" s="2">
        <f>Electricity!I2839</f>
        <v>0</v>
      </c>
      <c r="I2814" s="2">
        <f>Electricity!J2839</f>
        <v>0</v>
      </c>
    </row>
    <row r="2815" spans="2:9" x14ac:dyDescent="0.35">
      <c r="B2815" s="458" t="str">
        <f t="shared" si="44"/>
        <v>04/27/2019 05:00:00 PM</v>
      </c>
      <c r="C2815" s="458">
        <v>43582</v>
      </c>
      <c r="D2815" s="459">
        <v>0.70833333333333337</v>
      </c>
      <c r="E2815" s="2">
        <f>Electricity!F2840</f>
        <v>0</v>
      </c>
      <c r="F2815" s="2">
        <f>Electricity!G2840</f>
        <v>0</v>
      </c>
      <c r="G2815" s="2">
        <f>Electricity!H2840</f>
        <v>0</v>
      </c>
      <c r="H2815" s="2">
        <f>Electricity!I2840</f>
        <v>0</v>
      </c>
      <c r="I2815" s="2">
        <f>Electricity!J2840</f>
        <v>0</v>
      </c>
    </row>
    <row r="2816" spans="2:9" x14ac:dyDescent="0.35">
      <c r="B2816" s="458" t="str">
        <f t="shared" si="44"/>
        <v>04/27/2019 06:00:00 PM</v>
      </c>
      <c r="C2816" s="458">
        <v>43582</v>
      </c>
      <c r="D2816" s="459">
        <v>0.75000000000000011</v>
      </c>
      <c r="E2816" s="2">
        <f>Electricity!F2841</f>
        <v>0</v>
      </c>
      <c r="F2816" s="2">
        <f>Electricity!G2841</f>
        <v>0</v>
      </c>
      <c r="G2816" s="2">
        <f>Electricity!H2841</f>
        <v>0</v>
      </c>
      <c r="H2816" s="2">
        <f>Electricity!I2841</f>
        <v>0</v>
      </c>
      <c r="I2816" s="2">
        <f>Electricity!J2841</f>
        <v>0</v>
      </c>
    </row>
    <row r="2817" spans="2:9" x14ac:dyDescent="0.35">
      <c r="B2817" s="458" t="str">
        <f t="shared" si="44"/>
        <v>04/27/2019 07:00:00 PM</v>
      </c>
      <c r="C2817" s="458">
        <v>43582</v>
      </c>
      <c r="D2817" s="459">
        <v>0.79166666666666674</v>
      </c>
      <c r="E2817" s="2">
        <f>Electricity!F2842</f>
        <v>0</v>
      </c>
      <c r="F2817" s="2">
        <f>Electricity!G2842</f>
        <v>0</v>
      </c>
      <c r="G2817" s="2">
        <f>Electricity!H2842</f>
        <v>0</v>
      </c>
      <c r="H2817" s="2">
        <f>Electricity!I2842</f>
        <v>0</v>
      </c>
      <c r="I2817" s="2">
        <f>Electricity!J2842</f>
        <v>0</v>
      </c>
    </row>
    <row r="2818" spans="2:9" x14ac:dyDescent="0.35">
      <c r="B2818" s="458" t="str">
        <f t="shared" si="44"/>
        <v>04/27/2019 08:00:00 PM</v>
      </c>
      <c r="C2818" s="458">
        <v>43582</v>
      </c>
      <c r="D2818" s="459">
        <v>0.83333333333333337</v>
      </c>
      <c r="E2818" s="2">
        <f>Electricity!F2843</f>
        <v>0</v>
      </c>
      <c r="F2818" s="2">
        <f>Electricity!G2843</f>
        <v>0</v>
      </c>
      <c r="G2818" s="2">
        <f>Electricity!H2843</f>
        <v>0</v>
      </c>
      <c r="H2818" s="2">
        <f>Electricity!I2843</f>
        <v>0</v>
      </c>
      <c r="I2818" s="2">
        <f>Electricity!J2843</f>
        <v>0</v>
      </c>
    </row>
    <row r="2819" spans="2:9" x14ac:dyDescent="0.35">
      <c r="B2819" s="458" t="str">
        <f t="shared" si="44"/>
        <v>04/27/2019 09:00:00 PM</v>
      </c>
      <c r="C2819" s="458">
        <v>43582</v>
      </c>
      <c r="D2819" s="459">
        <v>0.87500000000000011</v>
      </c>
      <c r="E2819" s="2">
        <f>Electricity!F2844</f>
        <v>0</v>
      </c>
      <c r="F2819" s="2">
        <f>Electricity!G2844</f>
        <v>0</v>
      </c>
      <c r="G2819" s="2">
        <f>Electricity!H2844</f>
        <v>0</v>
      </c>
      <c r="H2819" s="2">
        <f>Electricity!I2844</f>
        <v>0</v>
      </c>
      <c r="I2819" s="2">
        <f>Electricity!J2844</f>
        <v>0</v>
      </c>
    </row>
    <row r="2820" spans="2:9" x14ac:dyDescent="0.35">
      <c r="B2820" s="458" t="str">
        <f t="shared" si="44"/>
        <v>04/27/2019 10:00:00 PM</v>
      </c>
      <c r="C2820" s="458">
        <v>43582</v>
      </c>
      <c r="D2820" s="459">
        <v>0.91666666666666674</v>
      </c>
      <c r="E2820" s="2">
        <f>Electricity!F2845</f>
        <v>0</v>
      </c>
      <c r="F2820" s="2">
        <f>Electricity!G2845</f>
        <v>0</v>
      </c>
      <c r="G2820" s="2">
        <f>Electricity!H2845</f>
        <v>0</v>
      </c>
      <c r="H2820" s="2">
        <f>Electricity!I2845</f>
        <v>0</v>
      </c>
      <c r="I2820" s="2">
        <f>Electricity!J2845</f>
        <v>0</v>
      </c>
    </row>
    <row r="2821" spans="2:9" x14ac:dyDescent="0.35">
      <c r="B2821" s="458" t="str">
        <f t="shared" si="44"/>
        <v>04/27/2019 11:00:00 PM</v>
      </c>
      <c r="C2821" s="458">
        <v>43582</v>
      </c>
      <c r="D2821" s="459">
        <v>0.95833333333333337</v>
      </c>
      <c r="E2821" s="2">
        <f>Electricity!F2846</f>
        <v>0</v>
      </c>
      <c r="F2821" s="2">
        <f>Electricity!G2846</f>
        <v>0</v>
      </c>
      <c r="G2821" s="2">
        <f>Electricity!H2846</f>
        <v>0</v>
      </c>
      <c r="H2821" s="2">
        <f>Electricity!I2846</f>
        <v>0</v>
      </c>
      <c r="I2821" s="2">
        <f>Electricity!J2846</f>
        <v>0</v>
      </c>
    </row>
    <row r="2822" spans="2:9" x14ac:dyDescent="0.35">
      <c r="B2822" s="458" t="str">
        <f t="shared" si="44"/>
        <v>04/28/2019 12:00:00 AM</v>
      </c>
      <c r="C2822" s="458">
        <v>43583</v>
      </c>
      <c r="D2822" s="459">
        <v>3.1225022567582528E-17</v>
      </c>
      <c r="E2822" s="2">
        <f>Electricity!F2847</f>
        <v>0</v>
      </c>
      <c r="F2822" s="2">
        <f>Electricity!G2847</f>
        <v>0</v>
      </c>
      <c r="G2822" s="2">
        <f>Electricity!H2847</f>
        <v>0</v>
      </c>
      <c r="H2822" s="2">
        <f>Electricity!I2847</f>
        <v>0</v>
      </c>
      <c r="I2822" s="2">
        <f>Electricity!J2847</f>
        <v>0</v>
      </c>
    </row>
    <row r="2823" spans="2:9" x14ac:dyDescent="0.35">
      <c r="B2823" s="458" t="str">
        <f t="shared" si="44"/>
        <v>04/28/2019 01:00:00 AM</v>
      </c>
      <c r="C2823" s="458">
        <v>43583</v>
      </c>
      <c r="D2823" s="459">
        <v>4.1666666666666699E-2</v>
      </c>
      <c r="E2823" s="2">
        <f>Electricity!F2848</f>
        <v>0</v>
      </c>
      <c r="F2823" s="2">
        <f>Electricity!G2848</f>
        <v>0</v>
      </c>
      <c r="G2823" s="2">
        <f>Electricity!H2848</f>
        <v>0</v>
      </c>
      <c r="H2823" s="2">
        <f>Electricity!I2848</f>
        <v>0</v>
      </c>
      <c r="I2823" s="2">
        <f>Electricity!J2848</f>
        <v>0</v>
      </c>
    </row>
    <row r="2824" spans="2:9" x14ac:dyDescent="0.35">
      <c r="B2824" s="458" t="str">
        <f t="shared" si="44"/>
        <v>04/28/2019 02:00:00 AM</v>
      </c>
      <c r="C2824" s="458">
        <v>43583</v>
      </c>
      <c r="D2824" s="459">
        <v>8.333333333333337E-2</v>
      </c>
      <c r="E2824" s="2">
        <f>Electricity!F2849</f>
        <v>0</v>
      </c>
      <c r="F2824" s="2">
        <f>Electricity!G2849</f>
        <v>0</v>
      </c>
      <c r="G2824" s="2">
        <f>Electricity!H2849</f>
        <v>0</v>
      </c>
      <c r="H2824" s="2">
        <f>Electricity!I2849</f>
        <v>0</v>
      </c>
      <c r="I2824" s="2">
        <f>Electricity!J2849</f>
        <v>0</v>
      </c>
    </row>
    <row r="2825" spans="2:9" x14ac:dyDescent="0.35">
      <c r="B2825" s="458" t="str">
        <f t="shared" si="44"/>
        <v>04/28/2019 03:00:00 AM</v>
      </c>
      <c r="C2825" s="458">
        <v>43583</v>
      </c>
      <c r="D2825" s="459">
        <v>0.12500000000000006</v>
      </c>
      <c r="E2825" s="2">
        <f>Electricity!F2850</f>
        <v>0</v>
      </c>
      <c r="F2825" s="2">
        <f>Electricity!G2850</f>
        <v>0</v>
      </c>
      <c r="G2825" s="2">
        <f>Electricity!H2850</f>
        <v>0</v>
      </c>
      <c r="H2825" s="2">
        <f>Electricity!I2850</f>
        <v>0</v>
      </c>
      <c r="I2825" s="2">
        <f>Electricity!J2850</f>
        <v>0</v>
      </c>
    </row>
    <row r="2826" spans="2:9" x14ac:dyDescent="0.35">
      <c r="B2826" s="458" t="str">
        <f t="shared" si="44"/>
        <v>04/28/2019 04:00:00 AM</v>
      </c>
      <c r="C2826" s="458">
        <v>43583</v>
      </c>
      <c r="D2826" s="459">
        <v>0.16666666666666669</v>
      </c>
      <c r="E2826" s="2">
        <f>Electricity!F2851</f>
        <v>0</v>
      </c>
      <c r="F2826" s="2">
        <f>Electricity!G2851</f>
        <v>0</v>
      </c>
      <c r="G2826" s="2">
        <f>Electricity!H2851</f>
        <v>0</v>
      </c>
      <c r="H2826" s="2">
        <f>Electricity!I2851</f>
        <v>0</v>
      </c>
      <c r="I2826" s="2">
        <f>Electricity!J2851</f>
        <v>0</v>
      </c>
    </row>
    <row r="2827" spans="2:9" x14ac:dyDescent="0.35">
      <c r="B2827" s="458" t="str">
        <f t="shared" si="44"/>
        <v>04/28/2019 05:00:00 AM</v>
      </c>
      <c r="C2827" s="458">
        <v>43583</v>
      </c>
      <c r="D2827" s="459">
        <v>0.20833333333333337</v>
      </c>
      <c r="E2827" s="2">
        <f>Electricity!F2852</f>
        <v>0</v>
      </c>
      <c r="F2827" s="2">
        <f>Electricity!G2852</f>
        <v>0</v>
      </c>
      <c r="G2827" s="2">
        <f>Electricity!H2852</f>
        <v>0</v>
      </c>
      <c r="H2827" s="2">
        <f>Electricity!I2852</f>
        <v>0</v>
      </c>
      <c r="I2827" s="2">
        <f>Electricity!J2852</f>
        <v>0</v>
      </c>
    </row>
    <row r="2828" spans="2:9" x14ac:dyDescent="0.35">
      <c r="B2828" s="458" t="str">
        <f t="shared" si="44"/>
        <v>04/28/2019 06:00:00 AM</v>
      </c>
      <c r="C2828" s="458">
        <v>43583</v>
      </c>
      <c r="D2828" s="459">
        <v>0.25</v>
      </c>
      <c r="E2828" s="2">
        <f>Electricity!F2853</f>
        <v>0</v>
      </c>
      <c r="F2828" s="2">
        <f>Electricity!G2853</f>
        <v>0</v>
      </c>
      <c r="G2828" s="2">
        <f>Electricity!H2853</f>
        <v>0</v>
      </c>
      <c r="H2828" s="2">
        <f>Electricity!I2853</f>
        <v>0</v>
      </c>
      <c r="I2828" s="2">
        <f>Electricity!J2853</f>
        <v>0</v>
      </c>
    </row>
    <row r="2829" spans="2:9" x14ac:dyDescent="0.35">
      <c r="B2829" s="458" t="str">
        <f t="shared" si="44"/>
        <v>04/28/2019 07:00:00 AM</v>
      </c>
      <c r="C2829" s="458">
        <v>43583</v>
      </c>
      <c r="D2829" s="459">
        <v>0.29166666666666669</v>
      </c>
      <c r="E2829" s="2">
        <f>Electricity!F2854</f>
        <v>0</v>
      </c>
      <c r="F2829" s="2">
        <f>Electricity!G2854</f>
        <v>0</v>
      </c>
      <c r="G2829" s="2">
        <f>Electricity!H2854</f>
        <v>0</v>
      </c>
      <c r="H2829" s="2">
        <f>Electricity!I2854</f>
        <v>0</v>
      </c>
      <c r="I2829" s="2">
        <f>Electricity!J2854</f>
        <v>0</v>
      </c>
    </row>
    <row r="2830" spans="2:9" x14ac:dyDescent="0.35">
      <c r="B2830" s="458" t="str">
        <f t="shared" si="44"/>
        <v>04/28/2019 08:00:00 AM</v>
      </c>
      <c r="C2830" s="458">
        <v>43583</v>
      </c>
      <c r="D2830" s="459">
        <v>0.33333333333333337</v>
      </c>
      <c r="E2830" s="2">
        <f>Electricity!F2855</f>
        <v>0</v>
      </c>
      <c r="F2830" s="2">
        <f>Electricity!G2855</f>
        <v>0</v>
      </c>
      <c r="G2830" s="2">
        <f>Electricity!H2855</f>
        <v>0</v>
      </c>
      <c r="H2830" s="2">
        <f>Electricity!I2855</f>
        <v>0</v>
      </c>
      <c r="I2830" s="2">
        <f>Electricity!J2855</f>
        <v>0</v>
      </c>
    </row>
    <row r="2831" spans="2:9" x14ac:dyDescent="0.35">
      <c r="B2831" s="458" t="str">
        <f t="shared" ref="B2831:B2894" si="45">CONCATENATE(TEXT(C2831,"mm/dd/yyyy")," ",TEXT(D2831,"hh:mm:ss AM/PM"))</f>
        <v>04/28/2019 09:00:00 AM</v>
      </c>
      <c r="C2831" s="458">
        <v>43583</v>
      </c>
      <c r="D2831" s="459">
        <v>0.375</v>
      </c>
      <c r="E2831" s="2">
        <f>Electricity!F2856</f>
        <v>0</v>
      </c>
      <c r="F2831" s="2">
        <f>Electricity!G2856</f>
        <v>0</v>
      </c>
      <c r="G2831" s="2">
        <f>Electricity!H2856</f>
        <v>0</v>
      </c>
      <c r="H2831" s="2">
        <f>Electricity!I2856</f>
        <v>0</v>
      </c>
      <c r="I2831" s="2">
        <f>Electricity!J2856</f>
        <v>0</v>
      </c>
    </row>
    <row r="2832" spans="2:9" x14ac:dyDescent="0.35">
      <c r="B2832" s="458" t="str">
        <f t="shared" si="45"/>
        <v>04/28/2019 10:00:00 AM</v>
      </c>
      <c r="C2832" s="458">
        <v>43583</v>
      </c>
      <c r="D2832" s="459">
        <v>0.41666666666666669</v>
      </c>
      <c r="E2832" s="2">
        <f>Electricity!F2857</f>
        <v>0</v>
      </c>
      <c r="F2832" s="2">
        <f>Electricity!G2857</f>
        <v>0</v>
      </c>
      <c r="G2832" s="2">
        <f>Electricity!H2857</f>
        <v>0</v>
      </c>
      <c r="H2832" s="2">
        <f>Electricity!I2857</f>
        <v>0</v>
      </c>
      <c r="I2832" s="2">
        <f>Electricity!J2857</f>
        <v>0</v>
      </c>
    </row>
    <row r="2833" spans="2:9" x14ac:dyDescent="0.35">
      <c r="B2833" s="458" t="str">
        <f t="shared" si="45"/>
        <v>04/28/2019 11:00:00 AM</v>
      </c>
      <c r="C2833" s="458">
        <v>43583</v>
      </c>
      <c r="D2833" s="459">
        <v>0.45833333333333337</v>
      </c>
      <c r="E2833" s="2">
        <f>Electricity!F2858</f>
        <v>0</v>
      </c>
      <c r="F2833" s="2">
        <f>Electricity!G2858</f>
        <v>0</v>
      </c>
      <c r="G2833" s="2">
        <f>Electricity!H2858</f>
        <v>0</v>
      </c>
      <c r="H2833" s="2">
        <f>Electricity!I2858</f>
        <v>0</v>
      </c>
      <c r="I2833" s="2">
        <f>Electricity!J2858</f>
        <v>0</v>
      </c>
    </row>
    <row r="2834" spans="2:9" x14ac:dyDescent="0.35">
      <c r="B2834" s="458" t="str">
        <f t="shared" si="45"/>
        <v>04/28/2019 12:00:00 PM</v>
      </c>
      <c r="C2834" s="458">
        <v>43583</v>
      </c>
      <c r="D2834" s="459">
        <v>0.50000000000000011</v>
      </c>
      <c r="E2834" s="2">
        <f>Electricity!F2859</f>
        <v>0</v>
      </c>
      <c r="F2834" s="2">
        <f>Electricity!G2859</f>
        <v>0</v>
      </c>
      <c r="G2834" s="2">
        <f>Electricity!H2859</f>
        <v>0</v>
      </c>
      <c r="H2834" s="2">
        <f>Electricity!I2859</f>
        <v>0</v>
      </c>
      <c r="I2834" s="2">
        <f>Electricity!J2859</f>
        <v>0</v>
      </c>
    </row>
    <row r="2835" spans="2:9" x14ac:dyDescent="0.35">
      <c r="B2835" s="458" t="str">
        <f t="shared" si="45"/>
        <v>04/28/2019 01:00:00 PM</v>
      </c>
      <c r="C2835" s="458">
        <v>43583</v>
      </c>
      <c r="D2835" s="459">
        <v>0.54166666666666674</v>
      </c>
      <c r="E2835" s="2">
        <f>Electricity!F2860</f>
        <v>0</v>
      </c>
      <c r="F2835" s="2">
        <f>Electricity!G2860</f>
        <v>0</v>
      </c>
      <c r="G2835" s="2">
        <f>Electricity!H2860</f>
        <v>0</v>
      </c>
      <c r="H2835" s="2">
        <f>Electricity!I2860</f>
        <v>0</v>
      </c>
      <c r="I2835" s="2">
        <f>Electricity!J2860</f>
        <v>0</v>
      </c>
    </row>
    <row r="2836" spans="2:9" x14ac:dyDescent="0.35">
      <c r="B2836" s="458" t="str">
        <f t="shared" si="45"/>
        <v>04/28/2019 02:00:00 PM</v>
      </c>
      <c r="C2836" s="458">
        <v>43583</v>
      </c>
      <c r="D2836" s="459">
        <v>0.58333333333333337</v>
      </c>
      <c r="E2836" s="2">
        <f>Electricity!F2861</f>
        <v>0</v>
      </c>
      <c r="F2836" s="2">
        <f>Electricity!G2861</f>
        <v>0</v>
      </c>
      <c r="G2836" s="2">
        <f>Electricity!H2861</f>
        <v>0</v>
      </c>
      <c r="H2836" s="2">
        <f>Electricity!I2861</f>
        <v>0</v>
      </c>
      <c r="I2836" s="2">
        <f>Electricity!J2861</f>
        <v>0</v>
      </c>
    </row>
    <row r="2837" spans="2:9" x14ac:dyDescent="0.35">
      <c r="B2837" s="458" t="str">
        <f t="shared" si="45"/>
        <v>04/28/2019 03:00:00 PM</v>
      </c>
      <c r="C2837" s="458">
        <v>43583</v>
      </c>
      <c r="D2837" s="459">
        <v>0.62500000000000011</v>
      </c>
      <c r="E2837" s="2">
        <f>Electricity!F2862</f>
        <v>0</v>
      </c>
      <c r="F2837" s="2">
        <f>Electricity!G2862</f>
        <v>0</v>
      </c>
      <c r="G2837" s="2">
        <f>Electricity!H2862</f>
        <v>0</v>
      </c>
      <c r="H2837" s="2">
        <f>Electricity!I2862</f>
        <v>0</v>
      </c>
      <c r="I2837" s="2">
        <f>Electricity!J2862</f>
        <v>0</v>
      </c>
    </row>
    <row r="2838" spans="2:9" x14ac:dyDescent="0.35">
      <c r="B2838" s="458" t="str">
        <f t="shared" si="45"/>
        <v>04/28/2019 04:00:00 PM</v>
      </c>
      <c r="C2838" s="458">
        <v>43583</v>
      </c>
      <c r="D2838" s="459">
        <v>0.66666666666666674</v>
      </c>
      <c r="E2838" s="2">
        <f>Electricity!F2863</f>
        <v>0</v>
      </c>
      <c r="F2838" s="2">
        <f>Electricity!G2863</f>
        <v>0</v>
      </c>
      <c r="G2838" s="2">
        <f>Electricity!H2863</f>
        <v>0</v>
      </c>
      <c r="H2838" s="2">
        <f>Electricity!I2863</f>
        <v>0</v>
      </c>
      <c r="I2838" s="2">
        <f>Electricity!J2863</f>
        <v>0</v>
      </c>
    </row>
    <row r="2839" spans="2:9" x14ac:dyDescent="0.35">
      <c r="B2839" s="458" t="str">
        <f t="shared" si="45"/>
        <v>04/28/2019 05:00:00 PM</v>
      </c>
      <c r="C2839" s="458">
        <v>43583</v>
      </c>
      <c r="D2839" s="459">
        <v>0.70833333333333337</v>
      </c>
      <c r="E2839" s="2">
        <f>Electricity!F2864</f>
        <v>0</v>
      </c>
      <c r="F2839" s="2">
        <f>Electricity!G2864</f>
        <v>0</v>
      </c>
      <c r="G2839" s="2">
        <f>Electricity!H2864</f>
        <v>0</v>
      </c>
      <c r="H2839" s="2">
        <f>Electricity!I2864</f>
        <v>0</v>
      </c>
      <c r="I2839" s="2">
        <f>Electricity!J2864</f>
        <v>0</v>
      </c>
    </row>
    <row r="2840" spans="2:9" x14ac:dyDescent="0.35">
      <c r="B2840" s="458" t="str">
        <f t="shared" si="45"/>
        <v>04/28/2019 06:00:00 PM</v>
      </c>
      <c r="C2840" s="458">
        <v>43583</v>
      </c>
      <c r="D2840" s="459">
        <v>0.75000000000000011</v>
      </c>
      <c r="E2840" s="2">
        <f>Electricity!F2865</f>
        <v>0</v>
      </c>
      <c r="F2840" s="2">
        <f>Electricity!G2865</f>
        <v>0</v>
      </c>
      <c r="G2840" s="2">
        <f>Electricity!H2865</f>
        <v>0</v>
      </c>
      <c r="H2840" s="2">
        <f>Electricity!I2865</f>
        <v>0</v>
      </c>
      <c r="I2840" s="2">
        <f>Electricity!J2865</f>
        <v>0</v>
      </c>
    </row>
    <row r="2841" spans="2:9" x14ac:dyDescent="0.35">
      <c r="B2841" s="458" t="str">
        <f t="shared" si="45"/>
        <v>04/28/2019 07:00:00 PM</v>
      </c>
      <c r="C2841" s="458">
        <v>43583</v>
      </c>
      <c r="D2841" s="459">
        <v>0.79166666666666674</v>
      </c>
      <c r="E2841" s="2">
        <f>Electricity!F2866</f>
        <v>0</v>
      </c>
      <c r="F2841" s="2">
        <f>Electricity!G2866</f>
        <v>0</v>
      </c>
      <c r="G2841" s="2">
        <f>Electricity!H2866</f>
        <v>0</v>
      </c>
      <c r="H2841" s="2">
        <f>Electricity!I2866</f>
        <v>0</v>
      </c>
      <c r="I2841" s="2">
        <f>Electricity!J2866</f>
        <v>0</v>
      </c>
    </row>
    <row r="2842" spans="2:9" x14ac:dyDescent="0.35">
      <c r="B2842" s="458" t="str">
        <f t="shared" si="45"/>
        <v>04/28/2019 08:00:00 PM</v>
      </c>
      <c r="C2842" s="458">
        <v>43583</v>
      </c>
      <c r="D2842" s="459">
        <v>0.83333333333333337</v>
      </c>
      <c r="E2842" s="2">
        <f>Electricity!F2867</f>
        <v>0</v>
      </c>
      <c r="F2842" s="2">
        <f>Electricity!G2867</f>
        <v>0</v>
      </c>
      <c r="G2842" s="2">
        <f>Electricity!H2867</f>
        <v>0</v>
      </c>
      <c r="H2842" s="2">
        <f>Electricity!I2867</f>
        <v>0</v>
      </c>
      <c r="I2842" s="2">
        <f>Electricity!J2867</f>
        <v>0</v>
      </c>
    </row>
    <row r="2843" spans="2:9" x14ac:dyDescent="0.35">
      <c r="B2843" s="458" t="str">
        <f t="shared" si="45"/>
        <v>04/28/2019 09:00:00 PM</v>
      </c>
      <c r="C2843" s="458">
        <v>43583</v>
      </c>
      <c r="D2843" s="459">
        <v>0.87500000000000011</v>
      </c>
      <c r="E2843" s="2">
        <f>Electricity!F2868</f>
        <v>0</v>
      </c>
      <c r="F2843" s="2">
        <f>Electricity!G2868</f>
        <v>0</v>
      </c>
      <c r="G2843" s="2">
        <f>Electricity!H2868</f>
        <v>0</v>
      </c>
      <c r="H2843" s="2">
        <f>Electricity!I2868</f>
        <v>0</v>
      </c>
      <c r="I2843" s="2">
        <f>Electricity!J2868</f>
        <v>0</v>
      </c>
    </row>
    <row r="2844" spans="2:9" x14ac:dyDescent="0.35">
      <c r="B2844" s="458" t="str">
        <f t="shared" si="45"/>
        <v>04/28/2019 10:00:00 PM</v>
      </c>
      <c r="C2844" s="458">
        <v>43583</v>
      </c>
      <c r="D2844" s="459">
        <v>0.91666666666666674</v>
      </c>
      <c r="E2844" s="2">
        <f>Electricity!F2869</f>
        <v>0</v>
      </c>
      <c r="F2844" s="2">
        <f>Electricity!G2869</f>
        <v>0</v>
      </c>
      <c r="G2844" s="2">
        <f>Electricity!H2869</f>
        <v>0</v>
      </c>
      <c r="H2844" s="2">
        <f>Electricity!I2869</f>
        <v>0</v>
      </c>
      <c r="I2844" s="2">
        <f>Electricity!J2869</f>
        <v>0</v>
      </c>
    </row>
    <row r="2845" spans="2:9" x14ac:dyDescent="0.35">
      <c r="B2845" s="458" t="str">
        <f t="shared" si="45"/>
        <v>04/28/2019 11:00:00 PM</v>
      </c>
      <c r="C2845" s="458">
        <v>43583</v>
      </c>
      <c r="D2845" s="459">
        <v>0.95833333333333337</v>
      </c>
      <c r="E2845" s="2">
        <f>Electricity!F2870</f>
        <v>0</v>
      </c>
      <c r="F2845" s="2">
        <f>Electricity!G2870</f>
        <v>0</v>
      </c>
      <c r="G2845" s="2">
        <f>Electricity!H2870</f>
        <v>0</v>
      </c>
      <c r="H2845" s="2">
        <f>Electricity!I2870</f>
        <v>0</v>
      </c>
      <c r="I2845" s="2">
        <f>Electricity!J2870</f>
        <v>0</v>
      </c>
    </row>
    <row r="2846" spans="2:9" x14ac:dyDescent="0.35">
      <c r="B2846" s="458" t="str">
        <f t="shared" si="45"/>
        <v>04/29/2019 12:00:00 AM</v>
      </c>
      <c r="C2846" s="458">
        <v>43584</v>
      </c>
      <c r="D2846" s="459">
        <v>3.1225022567582528E-17</v>
      </c>
      <c r="E2846" s="2">
        <f>Electricity!F2871</f>
        <v>0</v>
      </c>
      <c r="F2846" s="2">
        <f>Electricity!G2871</f>
        <v>0</v>
      </c>
      <c r="G2846" s="2">
        <f>Electricity!H2871</f>
        <v>0</v>
      </c>
      <c r="H2846" s="2">
        <f>Electricity!I2871</f>
        <v>0</v>
      </c>
      <c r="I2846" s="2">
        <f>Electricity!J2871</f>
        <v>0</v>
      </c>
    </row>
    <row r="2847" spans="2:9" x14ac:dyDescent="0.35">
      <c r="B2847" s="458" t="str">
        <f t="shared" si="45"/>
        <v>04/29/2019 01:00:00 AM</v>
      </c>
      <c r="C2847" s="458">
        <v>43584</v>
      </c>
      <c r="D2847" s="459">
        <v>4.1666666666666699E-2</v>
      </c>
      <c r="E2847" s="2">
        <f>Electricity!F2872</f>
        <v>0</v>
      </c>
      <c r="F2847" s="2">
        <f>Electricity!G2872</f>
        <v>0</v>
      </c>
      <c r="G2847" s="2">
        <f>Electricity!H2872</f>
        <v>0</v>
      </c>
      <c r="H2847" s="2">
        <f>Electricity!I2872</f>
        <v>0</v>
      </c>
      <c r="I2847" s="2">
        <f>Electricity!J2872</f>
        <v>0</v>
      </c>
    </row>
    <row r="2848" spans="2:9" x14ac:dyDescent="0.35">
      <c r="B2848" s="458" t="str">
        <f t="shared" si="45"/>
        <v>04/29/2019 02:00:00 AM</v>
      </c>
      <c r="C2848" s="458">
        <v>43584</v>
      </c>
      <c r="D2848" s="459">
        <v>8.333333333333337E-2</v>
      </c>
      <c r="E2848" s="2">
        <f>Electricity!F2873</f>
        <v>0</v>
      </c>
      <c r="F2848" s="2">
        <f>Electricity!G2873</f>
        <v>0</v>
      </c>
      <c r="G2848" s="2">
        <f>Electricity!H2873</f>
        <v>0</v>
      </c>
      <c r="H2848" s="2">
        <f>Electricity!I2873</f>
        <v>0</v>
      </c>
      <c r="I2848" s="2">
        <f>Electricity!J2873</f>
        <v>0</v>
      </c>
    </row>
    <row r="2849" spans="2:9" x14ac:dyDescent="0.35">
      <c r="B2849" s="458" t="str">
        <f t="shared" si="45"/>
        <v>04/29/2019 03:00:00 AM</v>
      </c>
      <c r="C2849" s="458">
        <v>43584</v>
      </c>
      <c r="D2849" s="459">
        <v>0.12500000000000006</v>
      </c>
      <c r="E2849" s="2">
        <f>Electricity!F2874</f>
        <v>0</v>
      </c>
      <c r="F2849" s="2">
        <f>Electricity!G2874</f>
        <v>0</v>
      </c>
      <c r="G2849" s="2">
        <f>Electricity!H2874</f>
        <v>0</v>
      </c>
      <c r="H2849" s="2">
        <f>Electricity!I2874</f>
        <v>0</v>
      </c>
      <c r="I2849" s="2">
        <f>Electricity!J2874</f>
        <v>0</v>
      </c>
    </row>
    <row r="2850" spans="2:9" x14ac:dyDescent="0.35">
      <c r="B2850" s="458" t="str">
        <f t="shared" si="45"/>
        <v>04/29/2019 04:00:00 AM</v>
      </c>
      <c r="C2850" s="458">
        <v>43584</v>
      </c>
      <c r="D2850" s="459">
        <v>0.16666666666666669</v>
      </c>
      <c r="E2850" s="2">
        <f>Electricity!F2875</f>
        <v>0</v>
      </c>
      <c r="F2850" s="2">
        <f>Electricity!G2875</f>
        <v>0</v>
      </c>
      <c r="G2850" s="2">
        <f>Electricity!H2875</f>
        <v>0</v>
      </c>
      <c r="H2850" s="2">
        <f>Electricity!I2875</f>
        <v>0</v>
      </c>
      <c r="I2850" s="2">
        <f>Electricity!J2875</f>
        <v>0</v>
      </c>
    </row>
    <row r="2851" spans="2:9" x14ac:dyDescent="0.35">
      <c r="B2851" s="458" t="str">
        <f t="shared" si="45"/>
        <v>04/29/2019 05:00:00 AM</v>
      </c>
      <c r="C2851" s="458">
        <v>43584</v>
      </c>
      <c r="D2851" s="459">
        <v>0.20833333333333337</v>
      </c>
      <c r="E2851" s="2">
        <f>Electricity!F2876</f>
        <v>0</v>
      </c>
      <c r="F2851" s="2">
        <f>Electricity!G2876</f>
        <v>0</v>
      </c>
      <c r="G2851" s="2">
        <f>Electricity!H2876</f>
        <v>0</v>
      </c>
      <c r="H2851" s="2">
        <f>Electricity!I2876</f>
        <v>0</v>
      </c>
      <c r="I2851" s="2">
        <f>Electricity!J2876</f>
        <v>0</v>
      </c>
    </row>
    <row r="2852" spans="2:9" x14ac:dyDescent="0.35">
      <c r="B2852" s="458" t="str">
        <f t="shared" si="45"/>
        <v>04/29/2019 06:00:00 AM</v>
      </c>
      <c r="C2852" s="458">
        <v>43584</v>
      </c>
      <c r="D2852" s="459">
        <v>0.25</v>
      </c>
      <c r="E2852" s="2">
        <f>Electricity!F2877</f>
        <v>0</v>
      </c>
      <c r="F2852" s="2">
        <f>Electricity!G2877</f>
        <v>0</v>
      </c>
      <c r="G2852" s="2">
        <f>Electricity!H2877</f>
        <v>0</v>
      </c>
      <c r="H2852" s="2">
        <f>Electricity!I2877</f>
        <v>0</v>
      </c>
      <c r="I2852" s="2">
        <f>Electricity!J2877</f>
        <v>0</v>
      </c>
    </row>
    <row r="2853" spans="2:9" x14ac:dyDescent="0.35">
      <c r="B2853" s="458" t="str">
        <f t="shared" si="45"/>
        <v>04/29/2019 07:00:00 AM</v>
      </c>
      <c r="C2853" s="458">
        <v>43584</v>
      </c>
      <c r="D2853" s="459">
        <v>0.29166666666666669</v>
      </c>
      <c r="E2853" s="2">
        <f>Electricity!F2878</f>
        <v>0</v>
      </c>
      <c r="F2853" s="2">
        <f>Electricity!G2878</f>
        <v>0</v>
      </c>
      <c r="G2853" s="2">
        <f>Electricity!H2878</f>
        <v>0</v>
      </c>
      <c r="H2853" s="2">
        <f>Electricity!I2878</f>
        <v>0</v>
      </c>
      <c r="I2853" s="2">
        <f>Electricity!J2878</f>
        <v>0</v>
      </c>
    </row>
    <row r="2854" spans="2:9" x14ac:dyDescent="0.35">
      <c r="B2854" s="458" t="str">
        <f t="shared" si="45"/>
        <v>04/29/2019 08:00:00 AM</v>
      </c>
      <c r="C2854" s="458">
        <v>43584</v>
      </c>
      <c r="D2854" s="459">
        <v>0.33333333333333337</v>
      </c>
      <c r="E2854" s="2">
        <f>Electricity!F2879</f>
        <v>0</v>
      </c>
      <c r="F2854" s="2">
        <f>Electricity!G2879</f>
        <v>0</v>
      </c>
      <c r="G2854" s="2">
        <f>Electricity!H2879</f>
        <v>0</v>
      </c>
      <c r="H2854" s="2">
        <f>Electricity!I2879</f>
        <v>0</v>
      </c>
      <c r="I2854" s="2">
        <f>Electricity!J2879</f>
        <v>0</v>
      </c>
    </row>
    <row r="2855" spans="2:9" x14ac:dyDescent="0.35">
      <c r="B2855" s="458" t="str">
        <f t="shared" si="45"/>
        <v>04/29/2019 09:00:00 AM</v>
      </c>
      <c r="C2855" s="458">
        <v>43584</v>
      </c>
      <c r="D2855" s="459">
        <v>0.375</v>
      </c>
      <c r="E2855" s="2">
        <f>Electricity!F2880</f>
        <v>0</v>
      </c>
      <c r="F2855" s="2">
        <f>Electricity!G2880</f>
        <v>0</v>
      </c>
      <c r="G2855" s="2">
        <f>Electricity!H2880</f>
        <v>0</v>
      </c>
      <c r="H2855" s="2">
        <f>Electricity!I2880</f>
        <v>0</v>
      </c>
      <c r="I2855" s="2">
        <f>Electricity!J2880</f>
        <v>0</v>
      </c>
    </row>
    <row r="2856" spans="2:9" x14ac:dyDescent="0.35">
      <c r="B2856" s="458" t="str">
        <f t="shared" si="45"/>
        <v>04/29/2019 10:00:00 AM</v>
      </c>
      <c r="C2856" s="458">
        <v>43584</v>
      </c>
      <c r="D2856" s="459">
        <v>0.41666666666666669</v>
      </c>
      <c r="E2856" s="2">
        <f>Electricity!F2881</f>
        <v>0</v>
      </c>
      <c r="F2856" s="2">
        <f>Electricity!G2881</f>
        <v>0</v>
      </c>
      <c r="G2856" s="2">
        <f>Electricity!H2881</f>
        <v>0</v>
      </c>
      <c r="H2856" s="2">
        <f>Electricity!I2881</f>
        <v>0</v>
      </c>
      <c r="I2856" s="2">
        <f>Electricity!J2881</f>
        <v>0</v>
      </c>
    </row>
    <row r="2857" spans="2:9" x14ac:dyDescent="0.35">
      <c r="B2857" s="458" t="str">
        <f t="shared" si="45"/>
        <v>04/29/2019 11:00:00 AM</v>
      </c>
      <c r="C2857" s="458">
        <v>43584</v>
      </c>
      <c r="D2857" s="459">
        <v>0.45833333333333337</v>
      </c>
      <c r="E2857" s="2">
        <f>Electricity!F2882</f>
        <v>0</v>
      </c>
      <c r="F2857" s="2">
        <f>Electricity!G2882</f>
        <v>0</v>
      </c>
      <c r="G2857" s="2">
        <f>Electricity!H2882</f>
        <v>0</v>
      </c>
      <c r="H2857" s="2">
        <f>Electricity!I2882</f>
        <v>0</v>
      </c>
      <c r="I2857" s="2">
        <f>Electricity!J2882</f>
        <v>0</v>
      </c>
    </row>
    <row r="2858" spans="2:9" x14ac:dyDescent="0.35">
      <c r="B2858" s="458" t="str">
        <f t="shared" si="45"/>
        <v>04/29/2019 12:00:00 PM</v>
      </c>
      <c r="C2858" s="458">
        <v>43584</v>
      </c>
      <c r="D2858" s="459">
        <v>0.50000000000000011</v>
      </c>
      <c r="E2858" s="2">
        <f>Electricity!F2883</f>
        <v>0</v>
      </c>
      <c r="F2858" s="2">
        <f>Electricity!G2883</f>
        <v>0</v>
      </c>
      <c r="G2858" s="2">
        <f>Electricity!H2883</f>
        <v>0</v>
      </c>
      <c r="H2858" s="2">
        <f>Electricity!I2883</f>
        <v>0</v>
      </c>
      <c r="I2858" s="2">
        <f>Electricity!J2883</f>
        <v>0</v>
      </c>
    </row>
    <row r="2859" spans="2:9" x14ac:dyDescent="0.35">
      <c r="B2859" s="458" t="str">
        <f t="shared" si="45"/>
        <v>04/29/2019 01:00:00 PM</v>
      </c>
      <c r="C2859" s="458">
        <v>43584</v>
      </c>
      <c r="D2859" s="459">
        <v>0.54166666666666674</v>
      </c>
      <c r="E2859" s="2">
        <f>Electricity!F2884</f>
        <v>0</v>
      </c>
      <c r="F2859" s="2">
        <f>Electricity!G2884</f>
        <v>0</v>
      </c>
      <c r="G2859" s="2">
        <f>Electricity!H2884</f>
        <v>0</v>
      </c>
      <c r="H2859" s="2">
        <f>Electricity!I2884</f>
        <v>0</v>
      </c>
      <c r="I2859" s="2">
        <f>Electricity!J2884</f>
        <v>0</v>
      </c>
    </row>
    <row r="2860" spans="2:9" x14ac:dyDescent="0.35">
      <c r="B2860" s="458" t="str">
        <f t="shared" si="45"/>
        <v>04/29/2019 02:00:00 PM</v>
      </c>
      <c r="C2860" s="458">
        <v>43584</v>
      </c>
      <c r="D2860" s="459">
        <v>0.58333333333333337</v>
      </c>
      <c r="E2860" s="2">
        <f>Electricity!F2885</f>
        <v>0</v>
      </c>
      <c r="F2860" s="2">
        <f>Electricity!G2885</f>
        <v>0</v>
      </c>
      <c r="G2860" s="2">
        <f>Electricity!H2885</f>
        <v>0</v>
      </c>
      <c r="H2860" s="2">
        <f>Electricity!I2885</f>
        <v>0</v>
      </c>
      <c r="I2860" s="2">
        <f>Electricity!J2885</f>
        <v>0</v>
      </c>
    </row>
    <row r="2861" spans="2:9" x14ac:dyDescent="0.35">
      <c r="B2861" s="458" t="str">
        <f t="shared" si="45"/>
        <v>04/29/2019 03:00:00 PM</v>
      </c>
      <c r="C2861" s="458">
        <v>43584</v>
      </c>
      <c r="D2861" s="459">
        <v>0.62500000000000011</v>
      </c>
      <c r="E2861" s="2">
        <f>Electricity!F2886</f>
        <v>0</v>
      </c>
      <c r="F2861" s="2">
        <f>Electricity!G2886</f>
        <v>0</v>
      </c>
      <c r="G2861" s="2">
        <f>Electricity!H2886</f>
        <v>0</v>
      </c>
      <c r="H2861" s="2">
        <f>Electricity!I2886</f>
        <v>0</v>
      </c>
      <c r="I2861" s="2">
        <f>Electricity!J2886</f>
        <v>0</v>
      </c>
    </row>
    <row r="2862" spans="2:9" x14ac:dyDescent="0.35">
      <c r="B2862" s="458" t="str">
        <f t="shared" si="45"/>
        <v>04/29/2019 04:00:00 PM</v>
      </c>
      <c r="C2862" s="458">
        <v>43584</v>
      </c>
      <c r="D2862" s="459">
        <v>0.66666666666666674</v>
      </c>
      <c r="E2862" s="2">
        <f>Electricity!F2887</f>
        <v>0</v>
      </c>
      <c r="F2862" s="2">
        <f>Electricity!G2887</f>
        <v>0</v>
      </c>
      <c r="G2862" s="2">
        <f>Electricity!H2887</f>
        <v>0</v>
      </c>
      <c r="H2862" s="2">
        <f>Electricity!I2887</f>
        <v>0</v>
      </c>
      <c r="I2862" s="2">
        <f>Electricity!J2887</f>
        <v>0</v>
      </c>
    </row>
    <row r="2863" spans="2:9" x14ac:dyDescent="0.35">
      <c r="B2863" s="458" t="str">
        <f t="shared" si="45"/>
        <v>04/29/2019 05:00:00 PM</v>
      </c>
      <c r="C2863" s="458">
        <v>43584</v>
      </c>
      <c r="D2863" s="459">
        <v>0.70833333333333337</v>
      </c>
      <c r="E2863" s="2">
        <f>Electricity!F2888</f>
        <v>0</v>
      </c>
      <c r="F2863" s="2">
        <f>Electricity!G2888</f>
        <v>0</v>
      </c>
      <c r="G2863" s="2">
        <f>Electricity!H2888</f>
        <v>0</v>
      </c>
      <c r="H2863" s="2">
        <f>Electricity!I2888</f>
        <v>0</v>
      </c>
      <c r="I2863" s="2">
        <f>Electricity!J2888</f>
        <v>0</v>
      </c>
    </row>
    <row r="2864" spans="2:9" x14ac:dyDescent="0.35">
      <c r="B2864" s="458" t="str">
        <f t="shared" si="45"/>
        <v>04/29/2019 06:00:00 PM</v>
      </c>
      <c r="C2864" s="458">
        <v>43584</v>
      </c>
      <c r="D2864" s="459">
        <v>0.75000000000000011</v>
      </c>
      <c r="E2864" s="2">
        <f>Electricity!F2889</f>
        <v>0</v>
      </c>
      <c r="F2864" s="2">
        <f>Electricity!G2889</f>
        <v>0</v>
      </c>
      <c r="G2864" s="2">
        <f>Electricity!H2889</f>
        <v>0</v>
      </c>
      <c r="H2864" s="2">
        <f>Electricity!I2889</f>
        <v>0</v>
      </c>
      <c r="I2864" s="2">
        <f>Electricity!J2889</f>
        <v>0</v>
      </c>
    </row>
    <row r="2865" spans="2:9" x14ac:dyDescent="0.35">
      <c r="B2865" s="458" t="str">
        <f t="shared" si="45"/>
        <v>04/29/2019 07:00:00 PM</v>
      </c>
      <c r="C2865" s="458">
        <v>43584</v>
      </c>
      <c r="D2865" s="459">
        <v>0.79166666666666674</v>
      </c>
      <c r="E2865" s="2">
        <f>Electricity!F2890</f>
        <v>0</v>
      </c>
      <c r="F2865" s="2">
        <f>Electricity!G2890</f>
        <v>0</v>
      </c>
      <c r="G2865" s="2">
        <f>Electricity!H2890</f>
        <v>0</v>
      </c>
      <c r="H2865" s="2">
        <f>Electricity!I2890</f>
        <v>0</v>
      </c>
      <c r="I2865" s="2">
        <f>Electricity!J2890</f>
        <v>0</v>
      </c>
    </row>
    <row r="2866" spans="2:9" x14ac:dyDescent="0.35">
      <c r="B2866" s="458" t="str">
        <f t="shared" si="45"/>
        <v>04/29/2019 08:00:00 PM</v>
      </c>
      <c r="C2866" s="458">
        <v>43584</v>
      </c>
      <c r="D2866" s="459">
        <v>0.83333333333333337</v>
      </c>
      <c r="E2866" s="2">
        <f>Electricity!F2891</f>
        <v>0</v>
      </c>
      <c r="F2866" s="2">
        <f>Electricity!G2891</f>
        <v>0</v>
      </c>
      <c r="G2866" s="2">
        <f>Electricity!H2891</f>
        <v>0</v>
      </c>
      <c r="H2866" s="2">
        <f>Electricity!I2891</f>
        <v>0</v>
      </c>
      <c r="I2866" s="2">
        <f>Electricity!J2891</f>
        <v>0</v>
      </c>
    </row>
    <row r="2867" spans="2:9" x14ac:dyDescent="0.35">
      <c r="B2867" s="458" t="str">
        <f t="shared" si="45"/>
        <v>04/29/2019 09:00:00 PM</v>
      </c>
      <c r="C2867" s="458">
        <v>43584</v>
      </c>
      <c r="D2867" s="459">
        <v>0.87500000000000011</v>
      </c>
      <c r="E2867" s="2">
        <f>Electricity!F2892</f>
        <v>0</v>
      </c>
      <c r="F2867" s="2">
        <f>Electricity!G2892</f>
        <v>0</v>
      </c>
      <c r="G2867" s="2">
        <f>Electricity!H2892</f>
        <v>0</v>
      </c>
      <c r="H2867" s="2">
        <f>Electricity!I2892</f>
        <v>0</v>
      </c>
      <c r="I2867" s="2">
        <f>Electricity!J2892</f>
        <v>0</v>
      </c>
    </row>
    <row r="2868" spans="2:9" x14ac:dyDescent="0.35">
      <c r="B2868" s="458" t="str">
        <f t="shared" si="45"/>
        <v>04/29/2019 10:00:00 PM</v>
      </c>
      <c r="C2868" s="458">
        <v>43584</v>
      </c>
      <c r="D2868" s="459">
        <v>0.91666666666666674</v>
      </c>
      <c r="E2868" s="2">
        <f>Electricity!F2893</f>
        <v>0</v>
      </c>
      <c r="F2868" s="2">
        <f>Electricity!G2893</f>
        <v>0</v>
      </c>
      <c r="G2868" s="2">
        <f>Electricity!H2893</f>
        <v>0</v>
      </c>
      <c r="H2868" s="2">
        <f>Electricity!I2893</f>
        <v>0</v>
      </c>
      <c r="I2868" s="2">
        <f>Electricity!J2893</f>
        <v>0</v>
      </c>
    </row>
    <row r="2869" spans="2:9" x14ac:dyDescent="0.35">
      <c r="B2869" s="458" t="str">
        <f t="shared" si="45"/>
        <v>04/29/2019 11:00:00 PM</v>
      </c>
      <c r="C2869" s="458">
        <v>43584</v>
      </c>
      <c r="D2869" s="459">
        <v>0.95833333333333337</v>
      </c>
      <c r="E2869" s="2">
        <f>Electricity!F2894</f>
        <v>0</v>
      </c>
      <c r="F2869" s="2">
        <f>Electricity!G2894</f>
        <v>0</v>
      </c>
      <c r="G2869" s="2">
        <f>Electricity!H2894</f>
        <v>0</v>
      </c>
      <c r="H2869" s="2">
        <f>Electricity!I2894</f>
        <v>0</v>
      </c>
      <c r="I2869" s="2">
        <f>Electricity!J2894</f>
        <v>0</v>
      </c>
    </row>
    <row r="2870" spans="2:9" x14ac:dyDescent="0.35">
      <c r="B2870" s="458" t="str">
        <f t="shared" si="45"/>
        <v>04/30/2019 12:00:00 AM</v>
      </c>
      <c r="C2870" s="458">
        <v>43585</v>
      </c>
      <c r="D2870" s="459">
        <v>3.1225022567582528E-17</v>
      </c>
      <c r="E2870" s="2">
        <f>Electricity!F2895</f>
        <v>0</v>
      </c>
      <c r="F2870" s="2">
        <f>Electricity!G2895</f>
        <v>0</v>
      </c>
      <c r="G2870" s="2">
        <f>Electricity!H2895</f>
        <v>0</v>
      </c>
      <c r="H2870" s="2">
        <f>Electricity!I2895</f>
        <v>0</v>
      </c>
      <c r="I2870" s="2">
        <f>Electricity!J2895</f>
        <v>0</v>
      </c>
    </row>
    <row r="2871" spans="2:9" x14ac:dyDescent="0.35">
      <c r="B2871" s="458" t="str">
        <f t="shared" si="45"/>
        <v>04/30/2019 01:00:00 AM</v>
      </c>
      <c r="C2871" s="458">
        <v>43585</v>
      </c>
      <c r="D2871" s="459">
        <v>4.1666666666666699E-2</v>
      </c>
      <c r="E2871" s="2">
        <f>Electricity!F2896</f>
        <v>0</v>
      </c>
      <c r="F2871" s="2">
        <f>Electricity!G2896</f>
        <v>0</v>
      </c>
      <c r="G2871" s="2">
        <f>Electricity!H2896</f>
        <v>0</v>
      </c>
      <c r="H2871" s="2">
        <f>Electricity!I2896</f>
        <v>0</v>
      </c>
      <c r="I2871" s="2">
        <f>Electricity!J2896</f>
        <v>0</v>
      </c>
    </row>
    <row r="2872" spans="2:9" x14ac:dyDescent="0.35">
      <c r="B2872" s="458" t="str">
        <f t="shared" si="45"/>
        <v>04/30/2019 02:00:00 AM</v>
      </c>
      <c r="C2872" s="458">
        <v>43585</v>
      </c>
      <c r="D2872" s="459">
        <v>8.333333333333337E-2</v>
      </c>
      <c r="E2872" s="2">
        <f>Electricity!F2897</f>
        <v>0</v>
      </c>
      <c r="F2872" s="2">
        <f>Electricity!G2897</f>
        <v>0</v>
      </c>
      <c r="G2872" s="2">
        <f>Electricity!H2897</f>
        <v>0</v>
      </c>
      <c r="H2872" s="2">
        <f>Electricity!I2897</f>
        <v>0</v>
      </c>
      <c r="I2872" s="2">
        <f>Electricity!J2897</f>
        <v>0</v>
      </c>
    </row>
    <row r="2873" spans="2:9" x14ac:dyDescent="0.35">
      <c r="B2873" s="458" t="str">
        <f t="shared" si="45"/>
        <v>04/30/2019 03:00:00 AM</v>
      </c>
      <c r="C2873" s="458">
        <v>43585</v>
      </c>
      <c r="D2873" s="459">
        <v>0.12500000000000006</v>
      </c>
      <c r="E2873" s="2">
        <f>Electricity!F2898</f>
        <v>0</v>
      </c>
      <c r="F2873" s="2">
        <f>Electricity!G2898</f>
        <v>0</v>
      </c>
      <c r="G2873" s="2">
        <f>Electricity!H2898</f>
        <v>0</v>
      </c>
      <c r="H2873" s="2">
        <f>Electricity!I2898</f>
        <v>0</v>
      </c>
      <c r="I2873" s="2">
        <f>Electricity!J2898</f>
        <v>0</v>
      </c>
    </row>
    <row r="2874" spans="2:9" x14ac:dyDescent="0.35">
      <c r="B2874" s="458" t="str">
        <f t="shared" si="45"/>
        <v>04/30/2019 04:00:00 AM</v>
      </c>
      <c r="C2874" s="458">
        <v>43585</v>
      </c>
      <c r="D2874" s="459">
        <v>0.16666666666666669</v>
      </c>
      <c r="E2874" s="2">
        <f>Electricity!F2899</f>
        <v>0</v>
      </c>
      <c r="F2874" s="2">
        <f>Electricity!G2899</f>
        <v>0</v>
      </c>
      <c r="G2874" s="2">
        <f>Electricity!H2899</f>
        <v>0</v>
      </c>
      <c r="H2874" s="2">
        <f>Electricity!I2899</f>
        <v>0</v>
      </c>
      <c r="I2874" s="2">
        <f>Electricity!J2899</f>
        <v>0</v>
      </c>
    </row>
    <row r="2875" spans="2:9" x14ac:dyDescent="0.35">
      <c r="B2875" s="458" t="str">
        <f t="shared" si="45"/>
        <v>04/30/2019 05:00:00 AM</v>
      </c>
      <c r="C2875" s="458">
        <v>43585</v>
      </c>
      <c r="D2875" s="459">
        <v>0.20833333333333337</v>
      </c>
      <c r="E2875" s="2">
        <f>Electricity!F2900</f>
        <v>0</v>
      </c>
      <c r="F2875" s="2">
        <f>Electricity!G2900</f>
        <v>0</v>
      </c>
      <c r="G2875" s="2">
        <f>Electricity!H2900</f>
        <v>0</v>
      </c>
      <c r="H2875" s="2">
        <f>Electricity!I2900</f>
        <v>0</v>
      </c>
      <c r="I2875" s="2">
        <f>Electricity!J2900</f>
        <v>0</v>
      </c>
    </row>
    <row r="2876" spans="2:9" x14ac:dyDescent="0.35">
      <c r="B2876" s="458" t="str">
        <f t="shared" si="45"/>
        <v>04/30/2019 06:00:00 AM</v>
      </c>
      <c r="C2876" s="458">
        <v>43585</v>
      </c>
      <c r="D2876" s="459">
        <v>0.25</v>
      </c>
      <c r="E2876" s="2">
        <f>Electricity!F2901</f>
        <v>0</v>
      </c>
      <c r="F2876" s="2">
        <f>Electricity!G2901</f>
        <v>0</v>
      </c>
      <c r="G2876" s="2">
        <f>Electricity!H2901</f>
        <v>0</v>
      </c>
      <c r="H2876" s="2">
        <f>Electricity!I2901</f>
        <v>0</v>
      </c>
      <c r="I2876" s="2">
        <f>Electricity!J2901</f>
        <v>0</v>
      </c>
    </row>
    <row r="2877" spans="2:9" x14ac:dyDescent="0.35">
      <c r="B2877" s="458" t="str">
        <f t="shared" si="45"/>
        <v>04/30/2019 07:00:00 AM</v>
      </c>
      <c r="C2877" s="458">
        <v>43585</v>
      </c>
      <c r="D2877" s="459">
        <v>0.29166666666666669</v>
      </c>
      <c r="E2877" s="2">
        <f>Electricity!F2902</f>
        <v>0</v>
      </c>
      <c r="F2877" s="2">
        <f>Electricity!G2902</f>
        <v>0</v>
      </c>
      <c r="G2877" s="2">
        <f>Electricity!H2902</f>
        <v>0</v>
      </c>
      <c r="H2877" s="2">
        <f>Electricity!I2902</f>
        <v>0</v>
      </c>
      <c r="I2877" s="2">
        <f>Electricity!J2902</f>
        <v>0</v>
      </c>
    </row>
    <row r="2878" spans="2:9" x14ac:dyDescent="0.35">
      <c r="B2878" s="458" t="str">
        <f t="shared" si="45"/>
        <v>04/30/2019 08:00:00 AM</v>
      </c>
      <c r="C2878" s="458">
        <v>43585</v>
      </c>
      <c r="D2878" s="459">
        <v>0.33333333333333337</v>
      </c>
      <c r="E2878" s="2">
        <f>Electricity!F2903</f>
        <v>0</v>
      </c>
      <c r="F2878" s="2">
        <f>Electricity!G2903</f>
        <v>0</v>
      </c>
      <c r="G2878" s="2">
        <f>Electricity!H2903</f>
        <v>0</v>
      </c>
      <c r="H2878" s="2">
        <f>Electricity!I2903</f>
        <v>0</v>
      </c>
      <c r="I2878" s="2">
        <f>Electricity!J2903</f>
        <v>0</v>
      </c>
    </row>
    <row r="2879" spans="2:9" x14ac:dyDescent="0.35">
      <c r="B2879" s="458" t="str">
        <f t="shared" si="45"/>
        <v>04/30/2019 09:00:00 AM</v>
      </c>
      <c r="C2879" s="458">
        <v>43585</v>
      </c>
      <c r="D2879" s="459">
        <v>0.375</v>
      </c>
      <c r="E2879" s="2">
        <f>Electricity!F2904</f>
        <v>0</v>
      </c>
      <c r="F2879" s="2">
        <f>Electricity!G2904</f>
        <v>0</v>
      </c>
      <c r="G2879" s="2">
        <f>Electricity!H2904</f>
        <v>0</v>
      </c>
      <c r="H2879" s="2">
        <f>Electricity!I2904</f>
        <v>0</v>
      </c>
      <c r="I2879" s="2">
        <f>Electricity!J2904</f>
        <v>0</v>
      </c>
    </row>
    <row r="2880" spans="2:9" x14ac:dyDescent="0.35">
      <c r="B2880" s="458" t="str">
        <f t="shared" si="45"/>
        <v>04/30/2019 10:00:00 AM</v>
      </c>
      <c r="C2880" s="458">
        <v>43585</v>
      </c>
      <c r="D2880" s="459">
        <v>0.41666666666666669</v>
      </c>
      <c r="E2880" s="2">
        <f>Electricity!F2905</f>
        <v>0</v>
      </c>
      <c r="F2880" s="2">
        <f>Electricity!G2905</f>
        <v>0</v>
      </c>
      <c r="G2880" s="2">
        <f>Electricity!H2905</f>
        <v>0</v>
      </c>
      <c r="H2880" s="2">
        <f>Electricity!I2905</f>
        <v>0</v>
      </c>
      <c r="I2880" s="2">
        <f>Electricity!J2905</f>
        <v>0</v>
      </c>
    </row>
    <row r="2881" spans="2:9" x14ac:dyDescent="0.35">
      <c r="B2881" s="458" t="str">
        <f t="shared" si="45"/>
        <v>04/30/2019 11:00:00 AM</v>
      </c>
      <c r="C2881" s="458">
        <v>43585</v>
      </c>
      <c r="D2881" s="459">
        <v>0.45833333333333337</v>
      </c>
      <c r="E2881" s="2">
        <f>Electricity!F2906</f>
        <v>0</v>
      </c>
      <c r="F2881" s="2">
        <f>Electricity!G2906</f>
        <v>0</v>
      </c>
      <c r="G2881" s="2">
        <f>Electricity!H2906</f>
        <v>0</v>
      </c>
      <c r="H2881" s="2">
        <f>Electricity!I2906</f>
        <v>0</v>
      </c>
      <c r="I2881" s="2">
        <f>Electricity!J2906</f>
        <v>0</v>
      </c>
    </row>
    <row r="2882" spans="2:9" x14ac:dyDescent="0.35">
      <c r="B2882" s="458" t="str">
        <f t="shared" si="45"/>
        <v>04/30/2019 12:00:00 PM</v>
      </c>
      <c r="C2882" s="458">
        <v>43585</v>
      </c>
      <c r="D2882" s="459">
        <v>0.50000000000000011</v>
      </c>
      <c r="E2882" s="2">
        <f>Electricity!F2907</f>
        <v>0</v>
      </c>
      <c r="F2882" s="2">
        <f>Electricity!G2907</f>
        <v>0</v>
      </c>
      <c r="G2882" s="2">
        <f>Electricity!H2907</f>
        <v>0</v>
      </c>
      <c r="H2882" s="2">
        <f>Electricity!I2907</f>
        <v>0</v>
      </c>
      <c r="I2882" s="2">
        <f>Electricity!J2907</f>
        <v>0</v>
      </c>
    </row>
    <row r="2883" spans="2:9" x14ac:dyDescent="0.35">
      <c r="B2883" s="458" t="str">
        <f t="shared" si="45"/>
        <v>04/30/2019 01:00:00 PM</v>
      </c>
      <c r="C2883" s="458">
        <v>43585</v>
      </c>
      <c r="D2883" s="459">
        <v>0.54166666666666674</v>
      </c>
      <c r="E2883" s="2">
        <f>Electricity!F2908</f>
        <v>0</v>
      </c>
      <c r="F2883" s="2">
        <f>Electricity!G2908</f>
        <v>0</v>
      </c>
      <c r="G2883" s="2">
        <f>Electricity!H2908</f>
        <v>0</v>
      </c>
      <c r="H2883" s="2">
        <f>Electricity!I2908</f>
        <v>0</v>
      </c>
      <c r="I2883" s="2">
        <f>Electricity!J2908</f>
        <v>0</v>
      </c>
    </row>
    <row r="2884" spans="2:9" x14ac:dyDescent="0.35">
      <c r="B2884" s="458" t="str">
        <f t="shared" si="45"/>
        <v>04/30/2019 02:00:00 PM</v>
      </c>
      <c r="C2884" s="458">
        <v>43585</v>
      </c>
      <c r="D2884" s="459">
        <v>0.58333333333333337</v>
      </c>
      <c r="E2884" s="2">
        <f>Electricity!F2909</f>
        <v>0</v>
      </c>
      <c r="F2884" s="2">
        <f>Electricity!G2909</f>
        <v>0</v>
      </c>
      <c r="G2884" s="2">
        <f>Electricity!H2909</f>
        <v>0</v>
      </c>
      <c r="H2884" s="2">
        <f>Electricity!I2909</f>
        <v>0</v>
      </c>
      <c r="I2884" s="2">
        <f>Electricity!J2909</f>
        <v>0</v>
      </c>
    </row>
    <row r="2885" spans="2:9" x14ac:dyDescent="0.35">
      <c r="B2885" s="458" t="str">
        <f t="shared" si="45"/>
        <v>04/30/2019 03:00:00 PM</v>
      </c>
      <c r="C2885" s="458">
        <v>43585</v>
      </c>
      <c r="D2885" s="459">
        <v>0.62500000000000011</v>
      </c>
      <c r="E2885" s="2">
        <f>Electricity!F2910</f>
        <v>0</v>
      </c>
      <c r="F2885" s="2">
        <f>Electricity!G2910</f>
        <v>0</v>
      </c>
      <c r="G2885" s="2">
        <f>Electricity!H2910</f>
        <v>0</v>
      </c>
      <c r="H2885" s="2">
        <f>Electricity!I2910</f>
        <v>0</v>
      </c>
      <c r="I2885" s="2">
        <f>Electricity!J2910</f>
        <v>0</v>
      </c>
    </row>
    <row r="2886" spans="2:9" x14ac:dyDescent="0.35">
      <c r="B2886" s="458" t="str">
        <f t="shared" si="45"/>
        <v>04/30/2019 04:00:00 PM</v>
      </c>
      <c r="C2886" s="458">
        <v>43585</v>
      </c>
      <c r="D2886" s="459">
        <v>0.66666666666666674</v>
      </c>
      <c r="E2886" s="2">
        <f>Electricity!F2911</f>
        <v>0</v>
      </c>
      <c r="F2886" s="2">
        <f>Electricity!G2911</f>
        <v>0</v>
      </c>
      <c r="G2886" s="2">
        <f>Electricity!H2911</f>
        <v>0</v>
      </c>
      <c r="H2886" s="2">
        <f>Electricity!I2911</f>
        <v>0</v>
      </c>
      <c r="I2886" s="2">
        <f>Electricity!J2911</f>
        <v>0</v>
      </c>
    </row>
    <row r="2887" spans="2:9" x14ac:dyDescent="0.35">
      <c r="B2887" s="458" t="str">
        <f t="shared" si="45"/>
        <v>04/30/2019 05:00:00 PM</v>
      </c>
      <c r="C2887" s="458">
        <v>43585</v>
      </c>
      <c r="D2887" s="459">
        <v>0.70833333333333337</v>
      </c>
      <c r="E2887" s="2">
        <f>Electricity!F2912</f>
        <v>0</v>
      </c>
      <c r="F2887" s="2">
        <f>Electricity!G2912</f>
        <v>0</v>
      </c>
      <c r="G2887" s="2">
        <f>Electricity!H2912</f>
        <v>0</v>
      </c>
      <c r="H2887" s="2">
        <f>Electricity!I2912</f>
        <v>0</v>
      </c>
      <c r="I2887" s="2">
        <f>Electricity!J2912</f>
        <v>0</v>
      </c>
    </row>
    <row r="2888" spans="2:9" x14ac:dyDescent="0.35">
      <c r="B2888" s="458" t="str">
        <f t="shared" si="45"/>
        <v>04/30/2019 06:00:00 PM</v>
      </c>
      <c r="C2888" s="458">
        <v>43585</v>
      </c>
      <c r="D2888" s="459">
        <v>0.75000000000000011</v>
      </c>
      <c r="E2888" s="2">
        <f>Electricity!F2913</f>
        <v>0</v>
      </c>
      <c r="F2888" s="2">
        <f>Electricity!G2913</f>
        <v>0</v>
      </c>
      <c r="G2888" s="2">
        <f>Electricity!H2913</f>
        <v>0</v>
      </c>
      <c r="H2888" s="2">
        <f>Electricity!I2913</f>
        <v>0</v>
      </c>
      <c r="I2888" s="2">
        <f>Electricity!J2913</f>
        <v>0</v>
      </c>
    </row>
    <row r="2889" spans="2:9" x14ac:dyDescent="0.35">
      <c r="B2889" s="458" t="str">
        <f t="shared" si="45"/>
        <v>04/30/2019 07:00:00 PM</v>
      </c>
      <c r="C2889" s="458">
        <v>43585</v>
      </c>
      <c r="D2889" s="459">
        <v>0.79166666666666674</v>
      </c>
      <c r="E2889" s="2">
        <f>Electricity!F2914</f>
        <v>0</v>
      </c>
      <c r="F2889" s="2">
        <f>Electricity!G2914</f>
        <v>0</v>
      </c>
      <c r="G2889" s="2">
        <f>Electricity!H2914</f>
        <v>0</v>
      </c>
      <c r="H2889" s="2">
        <f>Electricity!I2914</f>
        <v>0</v>
      </c>
      <c r="I2889" s="2">
        <f>Electricity!J2914</f>
        <v>0</v>
      </c>
    </row>
    <row r="2890" spans="2:9" x14ac:dyDescent="0.35">
      <c r="B2890" s="458" t="str">
        <f t="shared" si="45"/>
        <v>04/30/2019 08:00:00 PM</v>
      </c>
      <c r="C2890" s="458">
        <v>43585</v>
      </c>
      <c r="D2890" s="459">
        <v>0.83333333333333337</v>
      </c>
      <c r="E2890" s="2">
        <f>Electricity!F2915</f>
        <v>0</v>
      </c>
      <c r="F2890" s="2">
        <f>Electricity!G2915</f>
        <v>0</v>
      </c>
      <c r="G2890" s="2">
        <f>Electricity!H2915</f>
        <v>0</v>
      </c>
      <c r="H2890" s="2">
        <f>Electricity!I2915</f>
        <v>0</v>
      </c>
      <c r="I2890" s="2">
        <f>Electricity!J2915</f>
        <v>0</v>
      </c>
    </row>
    <row r="2891" spans="2:9" x14ac:dyDescent="0.35">
      <c r="B2891" s="458" t="str">
        <f t="shared" si="45"/>
        <v>04/30/2019 09:00:00 PM</v>
      </c>
      <c r="C2891" s="458">
        <v>43585</v>
      </c>
      <c r="D2891" s="459">
        <v>0.87500000000000011</v>
      </c>
      <c r="E2891" s="2">
        <f>Electricity!F2916</f>
        <v>0</v>
      </c>
      <c r="F2891" s="2">
        <f>Electricity!G2916</f>
        <v>0</v>
      </c>
      <c r="G2891" s="2">
        <f>Electricity!H2916</f>
        <v>0</v>
      </c>
      <c r="H2891" s="2">
        <f>Electricity!I2916</f>
        <v>0</v>
      </c>
      <c r="I2891" s="2">
        <f>Electricity!J2916</f>
        <v>0</v>
      </c>
    </row>
    <row r="2892" spans="2:9" x14ac:dyDescent="0.35">
      <c r="B2892" s="458" t="str">
        <f t="shared" si="45"/>
        <v>04/30/2019 10:00:00 PM</v>
      </c>
      <c r="C2892" s="458">
        <v>43585</v>
      </c>
      <c r="D2892" s="459">
        <v>0.91666666666666674</v>
      </c>
      <c r="E2892" s="2">
        <f>Electricity!F2917</f>
        <v>0</v>
      </c>
      <c r="F2892" s="2">
        <f>Electricity!G2917</f>
        <v>0</v>
      </c>
      <c r="G2892" s="2">
        <f>Electricity!H2917</f>
        <v>0</v>
      </c>
      <c r="H2892" s="2">
        <f>Electricity!I2917</f>
        <v>0</v>
      </c>
      <c r="I2892" s="2">
        <f>Electricity!J2917</f>
        <v>0</v>
      </c>
    </row>
    <row r="2893" spans="2:9" x14ac:dyDescent="0.35">
      <c r="B2893" s="458" t="str">
        <f t="shared" si="45"/>
        <v>04/30/2019 11:00:00 PM</v>
      </c>
      <c r="C2893" s="458">
        <v>43585</v>
      </c>
      <c r="D2893" s="459">
        <v>0.95833333333333337</v>
      </c>
      <c r="E2893" s="2">
        <f>Electricity!F2918</f>
        <v>0</v>
      </c>
      <c r="F2893" s="2">
        <f>Electricity!G2918</f>
        <v>0</v>
      </c>
      <c r="G2893" s="2">
        <f>Electricity!H2918</f>
        <v>0</v>
      </c>
      <c r="H2893" s="2">
        <f>Electricity!I2918</f>
        <v>0</v>
      </c>
      <c r="I2893" s="2">
        <f>Electricity!J2918</f>
        <v>0</v>
      </c>
    </row>
    <row r="2894" spans="2:9" x14ac:dyDescent="0.35">
      <c r="B2894" s="458" t="str">
        <f t="shared" si="45"/>
        <v>05/01/2019 12:00:00 AM</v>
      </c>
      <c r="C2894" s="458">
        <v>43586</v>
      </c>
      <c r="D2894" s="459">
        <v>3.1225022567582528E-17</v>
      </c>
      <c r="E2894" s="2">
        <f>Electricity!F2919</f>
        <v>0</v>
      </c>
      <c r="F2894" s="2">
        <f>Electricity!G2919</f>
        <v>0</v>
      </c>
      <c r="G2894" s="2">
        <f>Electricity!H2919</f>
        <v>0</v>
      </c>
      <c r="H2894" s="2">
        <f>Electricity!I2919</f>
        <v>0</v>
      </c>
      <c r="I2894" s="2">
        <f>Electricity!J2919</f>
        <v>0</v>
      </c>
    </row>
    <row r="2895" spans="2:9" x14ac:dyDescent="0.35">
      <c r="B2895" s="458" t="str">
        <f t="shared" ref="B2895:B2958" si="46">CONCATENATE(TEXT(C2895,"mm/dd/yyyy")," ",TEXT(D2895,"hh:mm:ss AM/PM"))</f>
        <v>05/01/2019 01:00:00 AM</v>
      </c>
      <c r="C2895" s="458">
        <v>43586</v>
      </c>
      <c r="D2895" s="459">
        <v>4.1666666666666699E-2</v>
      </c>
      <c r="E2895" s="2">
        <f>Electricity!F2920</f>
        <v>0</v>
      </c>
      <c r="F2895" s="2">
        <f>Electricity!G2920</f>
        <v>0</v>
      </c>
      <c r="G2895" s="2">
        <f>Electricity!H2920</f>
        <v>0</v>
      </c>
      <c r="H2895" s="2">
        <f>Electricity!I2920</f>
        <v>0</v>
      </c>
      <c r="I2895" s="2">
        <f>Electricity!J2920</f>
        <v>0</v>
      </c>
    </row>
    <row r="2896" spans="2:9" x14ac:dyDescent="0.35">
      <c r="B2896" s="458" t="str">
        <f t="shared" si="46"/>
        <v>05/01/2019 02:00:00 AM</v>
      </c>
      <c r="C2896" s="458">
        <v>43586</v>
      </c>
      <c r="D2896" s="459">
        <v>8.333333333333337E-2</v>
      </c>
      <c r="E2896" s="2">
        <f>Electricity!F2921</f>
        <v>0</v>
      </c>
      <c r="F2896" s="2">
        <f>Electricity!G2921</f>
        <v>0</v>
      </c>
      <c r="G2896" s="2">
        <f>Electricity!H2921</f>
        <v>0</v>
      </c>
      <c r="H2896" s="2">
        <f>Electricity!I2921</f>
        <v>0</v>
      </c>
      <c r="I2896" s="2">
        <f>Electricity!J2921</f>
        <v>0</v>
      </c>
    </row>
    <row r="2897" spans="2:9" x14ac:dyDescent="0.35">
      <c r="B2897" s="458" t="str">
        <f t="shared" si="46"/>
        <v>05/01/2019 03:00:00 AM</v>
      </c>
      <c r="C2897" s="458">
        <v>43586</v>
      </c>
      <c r="D2897" s="459">
        <v>0.12500000000000006</v>
      </c>
      <c r="E2897" s="2">
        <f>Electricity!F2922</f>
        <v>0</v>
      </c>
      <c r="F2897" s="2">
        <f>Electricity!G2922</f>
        <v>0</v>
      </c>
      <c r="G2897" s="2">
        <f>Electricity!H2922</f>
        <v>0</v>
      </c>
      <c r="H2897" s="2">
        <f>Electricity!I2922</f>
        <v>0</v>
      </c>
      <c r="I2897" s="2">
        <f>Electricity!J2922</f>
        <v>0</v>
      </c>
    </row>
    <row r="2898" spans="2:9" x14ac:dyDescent="0.35">
      <c r="B2898" s="458" t="str">
        <f t="shared" si="46"/>
        <v>05/01/2019 04:00:00 AM</v>
      </c>
      <c r="C2898" s="458">
        <v>43586</v>
      </c>
      <c r="D2898" s="459">
        <v>0.16666666666666669</v>
      </c>
      <c r="E2898" s="2">
        <f>Electricity!F2923</f>
        <v>0</v>
      </c>
      <c r="F2898" s="2">
        <f>Electricity!G2923</f>
        <v>0</v>
      </c>
      <c r="G2898" s="2">
        <f>Electricity!H2923</f>
        <v>0</v>
      </c>
      <c r="H2898" s="2">
        <f>Electricity!I2923</f>
        <v>0</v>
      </c>
      <c r="I2898" s="2">
        <f>Electricity!J2923</f>
        <v>0</v>
      </c>
    </row>
    <row r="2899" spans="2:9" x14ac:dyDescent="0.35">
      <c r="B2899" s="458" t="str">
        <f t="shared" si="46"/>
        <v>05/01/2019 05:00:00 AM</v>
      </c>
      <c r="C2899" s="458">
        <v>43586</v>
      </c>
      <c r="D2899" s="459">
        <v>0.20833333333333337</v>
      </c>
      <c r="E2899" s="2">
        <f>Electricity!F2924</f>
        <v>0</v>
      </c>
      <c r="F2899" s="2">
        <f>Electricity!G2924</f>
        <v>0</v>
      </c>
      <c r="G2899" s="2">
        <f>Electricity!H2924</f>
        <v>0</v>
      </c>
      <c r="H2899" s="2">
        <f>Electricity!I2924</f>
        <v>0</v>
      </c>
      <c r="I2899" s="2">
        <f>Electricity!J2924</f>
        <v>0</v>
      </c>
    </row>
    <row r="2900" spans="2:9" x14ac:dyDescent="0.35">
      <c r="B2900" s="458" t="str">
        <f t="shared" si="46"/>
        <v>05/01/2019 06:00:00 AM</v>
      </c>
      <c r="C2900" s="458">
        <v>43586</v>
      </c>
      <c r="D2900" s="459">
        <v>0.25</v>
      </c>
      <c r="E2900" s="2">
        <f>Electricity!F2925</f>
        <v>0</v>
      </c>
      <c r="F2900" s="2">
        <f>Electricity!G2925</f>
        <v>0</v>
      </c>
      <c r="G2900" s="2">
        <f>Electricity!H2925</f>
        <v>0</v>
      </c>
      <c r="H2900" s="2">
        <f>Electricity!I2925</f>
        <v>0</v>
      </c>
      <c r="I2900" s="2">
        <f>Electricity!J2925</f>
        <v>0</v>
      </c>
    </row>
    <row r="2901" spans="2:9" x14ac:dyDescent="0.35">
      <c r="B2901" s="458" t="str">
        <f t="shared" si="46"/>
        <v>05/01/2019 07:00:00 AM</v>
      </c>
      <c r="C2901" s="458">
        <v>43586</v>
      </c>
      <c r="D2901" s="459">
        <v>0.29166666666666669</v>
      </c>
      <c r="E2901" s="2">
        <f>Electricity!F2926</f>
        <v>0</v>
      </c>
      <c r="F2901" s="2">
        <f>Electricity!G2926</f>
        <v>0</v>
      </c>
      <c r="G2901" s="2">
        <f>Electricity!H2926</f>
        <v>0</v>
      </c>
      <c r="H2901" s="2">
        <f>Electricity!I2926</f>
        <v>0</v>
      </c>
      <c r="I2901" s="2">
        <f>Electricity!J2926</f>
        <v>0</v>
      </c>
    </row>
    <row r="2902" spans="2:9" x14ac:dyDescent="0.35">
      <c r="B2902" s="458" t="str">
        <f t="shared" si="46"/>
        <v>05/01/2019 08:00:00 AM</v>
      </c>
      <c r="C2902" s="458">
        <v>43586</v>
      </c>
      <c r="D2902" s="459">
        <v>0.33333333333333337</v>
      </c>
      <c r="E2902" s="2">
        <f>Electricity!F2927</f>
        <v>0</v>
      </c>
      <c r="F2902" s="2">
        <f>Electricity!G2927</f>
        <v>0</v>
      </c>
      <c r="G2902" s="2">
        <f>Electricity!H2927</f>
        <v>0</v>
      </c>
      <c r="H2902" s="2">
        <f>Electricity!I2927</f>
        <v>0</v>
      </c>
      <c r="I2902" s="2">
        <f>Electricity!J2927</f>
        <v>0</v>
      </c>
    </row>
    <row r="2903" spans="2:9" x14ac:dyDescent="0.35">
      <c r="B2903" s="458" t="str">
        <f t="shared" si="46"/>
        <v>05/01/2019 09:00:00 AM</v>
      </c>
      <c r="C2903" s="458">
        <v>43586</v>
      </c>
      <c r="D2903" s="459">
        <v>0.375</v>
      </c>
      <c r="E2903" s="2">
        <f>Electricity!F2928</f>
        <v>0</v>
      </c>
      <c r="F2903" s="2">
        <f>Electricity!G2928</f>
        <v>0</v>
      </c>
      <c r="G2903" s="2">
        <f>Electricity!H2928</f>
        <v>0</v>
      </c>
      <c r="H2903" s="2">
        <f>Electricity!I2928</f>
        <v>0</v>
      </c>
      <c r="I2903" s="2">
        <f>Electricity!J2928</f>
        <v>0</v>
      </c>
    </row>
    <row r="2904" spans="2:9" x14ac:dyDescent="0.35">
      <c r="B2904" s="458" t="str">
        <f t="shared" si="46"/>
        <v>05/01/2019 10:00:00 AM</v>
      </c>
      <c r="C2904" s="458">
        <v>43586</v>
      </c>
      <c r="D2904" s="459">
        <v>0.41666666666666669</v>
      </c>
      <c r="E2904" s="2">
        <f>Electricity!F2929</f>
        <v>0</v>
      </c>
      <c r="F2904" s="2">
        <f>Electricity!G2929</f>
        <v>0</v>
      </c>
      <c r="G2904" s="2">
        <f>Electricity!H2929</f>
        <v>0</v>
      </c>
      <c r="H2904" s="2">
        <f>Electricity!I2929</f>
        <v>0</v>
      </c>
      <c r="I2904" s="2">
        <f>Electricity!J2929</f>
        <v>0</v>
      </c>
    </row>
    <row r="2905" spans="2:9" x14ac:dyDescent="0.35">
      <c r="B2905" s="458" t="str">
        <f t="shared" si="46"/>
        <v>05/01/2019 11:00:00 AM</v>
      </c>
      <c r="C2905" s="458">
        <v>43586</v>
      </c>
      <c r="D2905" s="459">
        <v>0.45833333333333337</v>
      </c>
      <c r="E2905" s="2">
        <f>Electricity!F2930</f>
        <v>0</v>
      </c>
      <c r="F2905" s="2">
        <f>Electricity!G2930</f>
        <v>0</v>
      </c>
      <c r="G2905" s="2">
        <f>Electricity!H2930</f>
        <v>0</v>
      </c>
      <c r="H2905" s="2">
        <f>Electricity!I2930</f>
        <v>0</v>
      </c>
      <c r="I2905" s="2">
        <f>Electricity!J2930</f>
        <v>0</v>
      </c>
    </row>
    <row r="2906" spans="2:9" x14ac:dyDescent="0.35">
      <c r="B2906" s="458" t="str">
        <f t="shared" si="46"/>
        <v>05/01/2019 12:00:00 PM</v>
      </c>
      <c r="C2906" s="458">
        <v>43586</v>
      </c>
      <c r="D2906" s="459">
        <v>0.50000000000000011</v>
      </c>
      <c r="E2906" s="2">
        <f>Electricity!F2931</f>
        <v>0</v>
      </c>
      <c r="F2906" s="2">
        <f>Electricity!G2931</f>
        <v>0</v>
      </c>
      <c r="G2906" s="2">
        <f>Electricity!H2931</f>
        <v>0</v>
      </c>
      <c r="H2906" s="2">
        <f>Electricity!I2931</f>
        <v>0</v>
      </c>
      <c r="I2906" s="2">
        <f>Electricity!J2931</f>
        <v>0</v>
      </c>
    </row>
    <row r="2907" spans="2:9" x14ac:dyDescent="0.35">
      <c r="B2907" s="458" t="str">
        <f t="shared" si="46"/>
        <v>05/01/2019 01:00:00 PM</v>
      </c>
      <c r="C2907" s="458">
        <v>43586</v>
      </c>
      <c r="D2907" s="459">
        <v>0.54166666666666674</v>
      </c>
      <c r="E2907" s="2">
        <f>Electricity!F2932</f>
        <v>0</v>
      </c>
      <c r="F2907" s="2">
        <f>Electricity!G2932</f>
        <v>0</v>
      </c>
      <c r="G2907" s="2">
        <f>Electricity!H2932</f>
        <v>0</v>
      </c>
      <c r="H2907" s="2">
        <f>Electricity!I2932</f>
        <v>0</v>
      </c>
      <c r="I2907" s="2">
        <f>Electricity!J2932</f>
        <v>0</v>
      </c>
    </row>
    <row r="2908" spans="2:9" x14ac:dyDescent="0.35">
      <c r="B2908" s="458" t="str">
        <f t="shared" si="46"/>
        <v>05/01/2019 02:00:00 PM</v>
      </c>
      <c r="C2908" s="458">
        <v>43586</v>
      </c>
      <c r="D2908" s="459">
        <v>0.58333333333333337</v>
      </c>
      <c r="E2908" s="2">
        <f>Electricity!F2933</f>
        <v>0</v>
      </c>
      <c r="F2908" s="2">
        <f>Electricity!G2933</f>
        <v>0</v>
      </c>
      <c r="G2908" s="2">
        <f>Electricity!H2933</f>
        <v>0</v>
      </c>
      <c r="H2908" s="2">
        <f>Electricity!I2933</f>
        <v>0</v>
      </c>
      <c r="I2908" s="2">
        <f>Electricity!J2933</f>
        <v>0</v>
      </c>
    </row>
    <row r="2909" spans="2:9" x14ac:dyDescent="0.35">
      <c r="B2909" s="458" t="str">
        <f t="shared" si="46"/>
        <v>05/01/2019 03:00:00 PM</v>
      </c>
      <c r="C2909" s="458">
        <v>43586</v>
      </c>
      <c r="D2909" s="459">
        <v>0.62500000000000011</v>
      </c>
      <c r="E2909" s="2">
        <f>Electricity!F2934</f>
        <v>0</v>
      </c>
      <c r="F2909" s="2">
        <f>Electricity!G2934</f>
        <v>0</v>
      </c>
      <c r="G2909" s="2">
        <f>Electricity!H2934</f>
        <v>0</v>
      </c>
      <c r="H2909" s="2">
        <f>Electricity!I2934</f>
        <v>0</v>
      </c>
      <c r="I2909" s="2">
        <f>Electricity!J2934</f>
        <v>0</v>
      </c>
    </row>
    <row r="2910" spans="2:9" x14ac:dyDescent="0.35">
      <c r="B2910" s="458" t="str">
        <f t="shared" si="46"/>
        <v>05/01/2019 04:00:00 PM</v>
      </c>
      <c r="C2910" s="458">
        <v>43586</v>
      </c>
      <c r="D2910" s="459">
        <v>0.66666666666666674</v>
      </c>
      <c r="E2910" s="2">
        <f>Electricity!F2935</f>
        <v>0</v>
      </c>
      <c r="F2910" s="2">
        <f>Electricity!G2935</f>
        <v>0</v>
      </c>
      <c r="G2910" s="2">
        <f>Electricity!H2935</f>
        <v>0</v>
      </c>
      <c r="H2910" s="2">
        <f>Electricity!I2935</f>
        <v>0</v>
      </c>
      <c r="I2910" s="2">
        <f>Electricity!J2935</f>
        <v>0</v>
      </c>
    </row>
    <row r="2911" spans="2:9" x14ac:dyDescent="0.35">
      <c r="B2911" s="458" t="str">
        <f t="shared" si="46"/>
        <v>05/01/2019 05:00:00 PM</v>
      </c>
      <c r="C2911" s="458">
        <v>43586</v>
      </c>
      <c r="D2911" s="459">
        <v>0.70833333333333337</v>
      </c>
      <c r="E2911" s="2">
        <f>Electricity!F2936</f>
        <v>0</v>
      </c>
      <c r="F2911" s="2">
        <f>Electricity!G2936</f>
        <v>0</v>
      </c>
      <c r="G2911" s="2">
        <f>Electricity!H2936</f>
        <v>0</v>
      </c>
      <c r="H2911" s="2">
        <f>Electricity!I2936</f>
        <v>0</v>
      </c>
      <c r="I2911" s="2">
        <f>Electricity!J2936</f>
        <v>0</v>
      </c>
    </row>
    <row r="2912" spans="2:9" x14ac:dyDescent="0.35">
      <c r="B2912" s="458" t="str">
        <f t="shared" si="46"/>
        <v>05/01/2019 06:00:00 PM</v>
      </c>
      <c r="C2912" s="458">
        <v>43586</v>
      </c>
      <c r="D2912" s="459">
        <v>0.75000000000000011</v>
      </c>
      <c r="E2912" s="2">
        <f>Electricity!F2937</f>
        <v>0</v>
      </c>
      <c r="F2912" s="2">
        <f>Electricity!G2937</f>
        <v>0</v>
      </c>
      <c r="G2912" s="2">
        <f>Electricity!H2937</f>
        <v>0</v>
      </c>
      <c r="H2912" s="2">
        <f>Electricity!I2937</f>
        <v>0</v>
      </c>
      <c r="I2912" s="2">
        <f>Electricity!J2937</f>
        <v>0</v>
      </c>
    </row>
    <row r="2913" spans="2:9" x14ac:dyDescent="0.35">
      <c r="B2913" s="458" t="str">
        <f t="shared" si="46"/>
        <v>05/01/2019 07:00:00 PM</v>
      </c>
      <c r="C2913" s="458">
        <v>43586</v>
      </c>
      <c r="D2913" s="459">
        <v>0.79166666666666674</v>
      </c>
      <c r="E2913" s="2">
        <f>Electricity!F2938</f>
        <v>0</v>
      </c>
      <c r="F2913" s="2">
        <f>Electricity!G2938</f>
        <v>0</v>
      </c>
      <c r="G2913" s="2">
        <f>Electricity!H2938</f>
        <v>0</v>
      </c>
      <c r="H2913" s="2">
        <f>Electricity!I2938</f>
        <v>0</v>
      </c>
      <c r="I2913" s="2">
        <f>Electricity!J2938</f>
        <v>0</v>
      </c>
    </row>
    <row r="2914" spans="2:9" x14ac:dyDescent="0.35">
      <c r="B2914" s="458" t="str">
        <f t="shared" si="46"/>
        <v>05/01/2019 08:00:00 PM</v>
      </c>
      <c r="C2914" s="458">
        <v>43586</v>
      </c>
      <c r="D2914" s="459">
        <v>0.83333333333333337</v>
      </c>
      <c r="E2914" s="2">
        <f>Electricity!F2939</f>
        <v>0</v>
      </c>
      <c r="F2914" s="2">
        <f>Electricity!G2939</f>
        <v>0</v>
      </c>
      <c r="G2914" s="2">
        <f>Electricity!H2939</f>
        <v>0</v>
      </c>
      <c r="H2914" s="2">
        <f>Electricity!I2939</f>
        <v>0</v>
      </c>
      <c r="I2914" s="2">
        <f>Electricity!J2939</f>
        <v>0</v>
      </c>
    </row>
    <row r="2915" spans="2:9" x14ac:dyDescent="0.35">
      <c r="B2915" s="458" t="str">
        <f t="shared" si="46"/>
        <v>05/01/2019 09:00:00 PM</v>
      </c>
      <c r="C2915" s="458">
        <v>43586</v>
      </c>
      <c r="D2915" s="459">
        <v>0.87500000000000011</v>
      </c>
      <c r="E2915" s="2">
        <f>Electricity!F2940</f>
        <v>0</v>
      </c>
      <c r="F2915" s="2">
        <f>Electricity!G2940</f>
        <v>0</v>
      </c>
      <c r="G2915" s="2">
        <f>Electricity!H2940</f>
        <v>0</v>
      </c>
      <c r="H2915" s="2">
        <f>Electricity!I2940</f>
        <v>0</v>
      </c>
      <c r="I2915" s="2">
        <f>Electricity!J2940</f>
        <v>0</v>
      </c>
    </row>
    <row r="2916" spans="2:9" x14ac:dyDescent="0.35">
      <c r="B2916" s="458" t="str">
        <f t="shared" si="46"/>
        <v>05/01/2019 10:00:00 PM</v>
      </c>
      <c r="C2916" s="458">
        <v>43586</v>
      </c>
      <c r="D2916" s="459">
        <v>0.91666666666666674</v>
      </c>
      <c r="E2916" s="2">
        <f>Electricity!F2941</f>
        <v>0</v>
      </c>
      <c r="F2916" s="2">
        <f>Electricity!G2941</f>
        <v>0</v>
      </c>
      <c r="G2916" s="2">
        <f>Electricity!H2941</f>
        <v>0</v>
      </c>
      <c r="H2916" s="2">
        <f>Electricity!I2941</f>
        <v>0</v>
      </c>
      <c r="I2916" s="2">
        <f>Electricity!J2941</f>
        <v>0</v>
      </c>
    </row>
    <row r="2917" spans="2:9" x14ac:dyDescent="0.35">
      <c r="B2917" s="458" t="str">
        <f t="shared" si="46"/>
        <v>05/01/2019 11:00:00 PM</v>
      </c>
      <c r="C2917" s="458">
        <v>43586</v>
      </c>
      <c r="D2917" s="459">
        <v>0.95833333333333337</v>
      </c>
      <c r="E2917" s="2">
        <f>Electricity!F2942</f>
        <v>0</v>
      </c>
      <c r="F2917" s="2">
        <f>Electricity!G2942</f>
        <v>0</v>
      </c>
      <c r="G2917" s="2">
        <f>Electricity!H2942</f>
        <v>0</v>
      </c>
      <c r="H2917" s="2">
        <f>Electricity!I2942</f>
        <v>0</v>
      </c>
      <c r="I2917" s="2">
        <f>Electricity!J2942</f>
        <v>0</v>
      </c>
    </row>
    <row r="2918" spans="2:9" x14ac:dyDescent="0.35">
      <c r="B2918" s="458" t="str">
        <f t="shared" si="46"/>
        <v>05/02/2019 12:00:00 AM</v>
      </c>
      <c r="C2918" s="458">
        <v>43587</v>
      </c>
      <c r="D2918" s="459">
        <v>3.1225022567582528E-17</v>
      </c>
      <c r="E2918" s="2">
        <f>Electricity!F2943</f>
        <v>0</v>
      </c>
      <c r="F2918" s="2">
        <f>Electricity!G2943</f>
        <v>0</v>
      </c>
      <c r="G2918" s="2">
        <f>Electricity!H2943</f>
        <v>0</v>
      </c>
      <c r="H2918" s="2">
        <f>Electricity!I2943</f>
        <v>0</v>
      </c>
      <c r="I2918" s="2">
        <f>Electricity!J2943</f>
        <v>0</v>
      </c>
    </row>
    <row r="2919" spans="2:9" x14ac:dyDescent="0.35">
      <c r="B2919" s="458" t="str">
        <f t="shared" si="46"/>
        <v>05/02/2019 01:00:00 AM</v>
      </c>
      <c r="C2919" s="458">
        <v>43587</v>
      </c>
      <c r="D2919" s="459">
        <v>4.1666666666666699E-2</v>
      </c>
      <c r="E2919" s="2">
        <f>Electricity!F2944</f>
        <v>0</v>
      </c>
      <c r="F2919" s="2">
        <f>Electricity!G2944</f>
        <v>0</v>
      </c>
      <c r="G2919" s="2">
        <f>Electricity!H2944</f>
        <v>0</v>
      </c>
      <c r="H2919" s="2">
        <f>Electricity!I2944</f>
        <v>0</v>
      </c>
      <c r="I2919" s="2">
        <f>Electricity!J2944</f>
        <v>0</v>
      </c>
    </row>
    <row r="2920" spans="2:9" x14ac:dyDescent="0.35">
      <c r="B2920" s="458" t="str">
        <f t="shared" si="46"/>
        <v>05/02/2019 02:00:00 AM</v>
      </c>
      <c r="C2920" s="458">
        <v>43587</v>
      </c>
      <c r="D2920" s="459">
        <v>8.333333333333337E-2</v>
      </c>
      <c r="E2920" s="2">
        <f>Electricity!F2945</f>
        <v>0</v>
      </c>
      <c r="F2920" s="2">
        <f>Electricity!G2945</f>
        <v>0</v>
      </c>
      <c r="G2920" s="2">
        <f>Electricity!H2945</f>
        <v>0</v>
      </c>
      <c r="H2920" s="2">
        <f>Electricity!I2945</f>
        <v>0</v>
      </c>
      <c r="I2920" s="2">
        <f>Electricity!J2945</f>
        <v>0</v>
      </c>
    </row>
    <row r="2921" spans="2:9" x14ac:dyDescent="0.35">
      <c r="B2921" s="458" t="str">
        <f t="shared" si="46"/>
        <v>05/02/2019 03:00:00 AM</v>
      </c>
      <c r="C2921" s="458">
        <v>43587</v>
      </c>
      <c r="D2921" s="459">
        <v>0.12500000000000006</v>
      </c>
      <c r="E2921" s="2">
        <f>Electricity!F2946</f>
        <v>0</v>
      </c>
      <c r="F2921" s="2">
        <f>Electricity!G2946</f>
        <v>0</v>
      </c>
      <c r="G2921" s="2">
        <f>Electricity!H2946</f>
        <v>0</v>
      </c>
      <c r="H2921" s="2">
        <f>Electricity!I2946</f>
        <v>0</v>
      </c>
      <c r="I2921" s="2">
        <f>Electricity!J2946</f>
        <v>0</v>
      </c>
    </row>
    <row r="2922" spans="2:9" x14ac:dyDescent="0.35">
      <c r="B2922" s="458" t="str">
        <f t="shared" si="46"/>
        <v>05/02/2019 04:00:00 AM</v>
      </c>
      <c r="C2922" s="458">
        <v>43587</v>
      </c>
      <c r="D2922" s="459">
        <v>0.16666666666666669</v>
      </c>
      <c r="E2922" s="2">
        <f>Electricity!F2947</f>
        <v>0</v>
      </c>
      <c r="F2922" s="2">
        <f>Electricity!G2947</f>
        <v>0</v>
      </c>
      <c r="G2922" s="2">
        <f>Electricity!H2947</f>
        <v>0</v>
      </c>
      <c r="H2922" s="2">
        <f>Electricity!I2947</f>
        <v>0</v>
      </c>
      <c r="I2922" s="2">
        <f>Electricity!J2947</f>
        <v>0</v>
      </c>
    </row>
    <row r="2923" spans="2:9" x14ac:dyDescent="0.35">
      <c r="B2923" s="458" t="str">
        <f t="shared" si="46"/>
        <v>05/02/2019 05:00:00 AM</v>
      </c>
      <c r="C2923" s="458">
        <v>43587</v>
      </c>
      <c r="D2923" s="459">
        <v>0.20833333333333337</v>
      </c>
      <c r="E2923" s="2">
        <f>Electricity!F2948</f>
        <v>0</v>
      </c>
      <c r="F2923" s="2">
        <f>Electricity!G2948</f>
        <v>0</v>
      </c>
      <c r="G2923" s="2">
        <f>Electricity!H2948</f>
        <v>0</v>
      </c>
      <c r="H2923" s="2">
        <f>Electricity!I2948</f>
        <v>0</v>
      </c>
      <c r="I2923" s="2">
        <f>Electricity!J2948</f>
        <v>0</v>
      </c>
    </row>
    <row r="2924" spans="2:9" x14ac:dyDescent="0.35">
      <c r="B2924" s="458" t="str">
        <f t="shared" si="46"/>
        <v>05/02/2019 06:00:00 AM</v>
      </c>
      <c r="C2924" s="458">
        <v>43587</v>
      </c>
      <c r="D2924" s="459">
        <v>0.25</v>
      </c>
      <c r="E2924" s="2">
        <f>Electricity!F2949</f>
        <v>0</v>
      </c>
      <c r="F2924" s="2">
        <f>Electricity!G2949</f>
        <v>0</v>
      </c>
      <c r="G2924" s="2">
        <f>Electricity!H2949</f>
        <v>0</v>
      </c>
      <c r="H2924" s="2">
        <f>Electricity!I2949</f>
        <v>0</v>
      </c>
      <c r="I2924" s="2">
        <f>Electricity!J2949</f>
        <v>0</v>
      </c>
    </row>
    <row r="2925" spans="2:9" x14ac:dyDescent="0.35">
      <c r="B2925" s="458" t="str">
        <f t="shared" si="46"/>
        <v>05/02/2019 07:00:00 AM</v>
      </c>
      <c r="C2925" s="458">
        <v>43587</v>
      </c>
      <c r="D2925" s="459">
        <v>0.29166666666666669</v>
      </c>
      <c r="E2925" s="2">
        <f>Electricity!F2950</f>
        <v>0</v>
      </c>
      <c r="F2925" s="2">
        <f>Electricity!G2950</f>
        <v>0</v>
      </c>
      <c r="G2925" s="2">
        <f>Electricity!H2950</f>
        <v>0</v>
      </c>
      <c r="H2925" s="2">
        <f>Electricity!I2950</f>
        <v>0</v>
      </c>
      <c r="I2925" s="2">
        <f>Electricity!J2950</f>
        <v>0</v>
      </c>
    </row>
    <row r="2926" spans="2:9" x14ac:dyDescent="0.35">
      <c r="B2926" s="458" t="str">
        <f t="shared" si="46"/>
        <v>05/02/2019 08:00:00 AM</v>
      </c>
      <c r="C2926" s="458">
        <v>43587</v>
      </c>
      <c r="D2926" s="459">
        <v>0.33333333333333337</v>
      </c>
      <c r="E2926" s="2">
        <f>Electricity!F2951</f>
        <v>0</v>
      </c>
      <c r="F2926" s="2">
        <f>Electricity!G2951</f>
        <v>0</v>
      </c>
      <c r="G2926" s="2">
        <f>Electricity!H2951</f>
        <v>0</v>
      </c>
      <c r="H2926" s="2">
        <f>Electricity!I2951</f>
        <v>0</v>
      </c>
      <c r="I2926" s="2">
        <f>Electricity!J2951</f>
        <v>0</v>
      </c>
    </row>
    <row r="2927" spans="2:9" x14ac:dyDescent="0.35">
      <c r="B2927" s="458" t="str">
        <f t="shared" si="46"/>
        <v>05/02/2019 09:00:00 AM</v>
      </c>
      <c r="C2927" s="458">
        <v>43587</v>
      </c>
      <c r="D2927" s="459">
        <v>0.375</v>
      </c>
      <c r="E2927" s="2">
        <f>Electricity!F2952</f>
        <v>0</v>
      </c>
      <c r="F2927" s="2">
        <f>Electricity!G2952</f>
        <v>0</v>
      </c>
      <c r="G2927" s="2">
        <f>Electricity!H2952</f>
        <v>0</v>
      </c>
      <c r="H2927" s="2">
        <f>Electricity!I2952</f>
        <v>0</v>
      </c>
      <c r="I2927" s="2">
        <f>Electricity!J2952</f>
        <v>0</v>
      </c>
    </row>
    <row r="2928" spans="2:9" x14ac:dyDescent="0.35">
      <c r="B2928" s="458" t="str">
        <f t="shared" si="46"/>
        <v>05/02/2019 10:00:00 AM</v>
      </c>
      <c r="C2928" s="458">
        <v>43587</v>
      </c>
      <c r="D2928" s="459">
        <v>0.41666666666666669</v>
      </c>
      <c r="E2928" s="2">
        <f>Electricity!F2953</f>
        <v>0</v>
      </c>
      <c r="F2928" s="2">
        <f>Electricity!G2953</f>
        <v>0</v>
      </c>
      <c r="G2928" s="2">
        <f>Electricity!H2953</f>
        <v>0</v>
      </c>
      <c r="H2928" s="2">
        <f>Electricity!I2953</f>
        <v>0</v>
      </c>
      <c r="I2928" s="2">
        <f>Electricity!J2953</f>
        <v>0</v>
      </c>
    </row>
    <row r="2929" spans="2:9" x14ac:dyDescent="0.35">
      <c r="B2929" s="458" t="str">
        <f t="shared" si="46"/>
        <v>05/02/2019 11:00:00 AM</v>
      </c>
      <c r="C2929" s="458">
        <v>43587</v>
      </c>
      <c r="D2929" s="459">
        <v>0.45833333333333337</v>
      </c>
      <c r="E2929" s="2">
        <f>Electricity!F2954</f>
        <v>0</v>
      </c>
      <c r="F2929" s="2">
        <f>Electricity!G2954</f>
        <v>0</v>
      </c>
      <c r="G2929" s="2">
        <f>Electricity!H2954</f>
        <v>0</v>
      </c>
      <c r="H2929" s="2">
        <f>Electricity!I2954</f>
        <v>0</v>
      </c>
      <c r="I2929" s="2">
        <f>Electricity!J2954</f>
        <v>0</v>
      </c>
    </row>
    <row r="2930" spans="2:9" x14ac:dyDescent="0.35">
      <c r="B2930" s="458" t="str">
        <f t="shared" si="46"/>
        <v>05/02/2019 12:00:00 PM</v>
      </c>
      <c r="C2930" s="458">
        <v>43587</v>
      </c>
      <c r="D2930" s="459">
        <v>0.50000000000000011</v>
      </c>
      <c r="E2930" s="2">
        <f>Electricity!F2955</f>
        <v>0</v>
      </c>
      <c r="F2930" s="2">
        <f>Electricity!G2955</f>
        <v>0</v>
      </c>
      <c r="G2930" s="2">
        <f>Electricity!H2955</f>
        <v>0</v>
      </c>
      <c r="H2930" s="2">
        <f>Electricity!I2955</f>
        <v>0</v>
      </c>
      <c r="I2930" s="2">
        <f>Electricity!J2955</f>
        <v>0</v>
      </c>
    </row>
    <row r="2931" spans="2:9" x14ac:dyDescent="0.35">
      <c r="B2931" s="458" t="str">
        <f t="shared" si="46"/>
        <v>05/02/2019 01:00:00 PM</v>
      </c>
      <c r="C2931" s="458">
        <v>43587</v>
      </c>
      <c r="D2931" s="459">
        <v>0.54166666666666674</v>
      </c>
      <c r="E2931" s="2">
        <f>Electricity!F2956</f>
        <v>0</v>
      </c>
      <c r="F2931" s="2">
        <f>Electricity!G2956</f>
        <v>0</v>
      </c>
      <c r="G2931" s="2">
        <f>Electricity!H2956</f>
        <v>0</v>
      </c>
      <c r="H2931" s="2">
        <f>Electricity!I2956</f>
        <v>0</v>
      </c>
      <c r="I2931" s="2">
        <f>Electricity!J2956</f>
        <v>0</v>
      </c>
    </row>
    <row r="2932" spans="2:9" x14ac:dyDescent="0.35">
      <c r="B2932" s="458" t="str">
        <f t="shared" si="46"/>
        <v>05/02/2019 02:00:00 PM</v>
      </c>
      <c r="C2932" s="458">
        <v>43587</v>
      </c>
      <c r="D2932" s="459">
        <v>0.58333333333333337</v>
      </c>
      <c r="E2932" s="2">
        <f>Electricity!F2957</f>
        <v>0</v>
      </c>
      <c r="F2932" s="2">
        <f>Electricity!G2957</f>
        <v>0</v>
      </c>
      <c r="G2932" s="2">
        <f>Electricity!H2957</f>
        <v>0</v>
      </c>
      <c r="H2932" s="2">
        <f>Electricity!I2957</f>
        <v>0</v>
      </c>
      <c r="I2932" s="2">
        <f>Electricity!J2957</f>
        <v>0</v>
      </c>
    </row>
    <row r="2933" spans="2:9" x14ac:dyDescent="0.35">
      <c r="B2933" s="458" t="str">
        <f t="shared" si="46"/>
        <v>05/02/2019 03:00:00 PM</v>
      </c>
      <c r="C2933" s="458">
        <v>43587</v>
      </c>
      <c r="D2933" s="459">
        <v>0.62500000000000011</v>
      </c>
      <c r="E2933" s="2">
        <f>Electricity!F2958</f>
        <v>0</v>
      </c>
      <c r="F2933" s="2">
        <f>Electricity!G2958</f>
        <v>0</v>
      </c>
      <c r="G2933" s="2">
        <f>Electricity!H2958</f>
        <v>0</v>
      </c>
      <c r="H2933" s="2">
        <f>Electricity!I2958</f>
        <v>0</v>
      </c>
      <c r="I2933" s="2">
        <f>Electricity!J2958</f>
        <v>0</v>
      </c>
    </row>
    <row r="2934" spans="2:9" x14ac:dyDescent="0.35">
      <c r="B2934" s="458" t="str">
        <f t="shared" si="46"/>
        <v>05/02/2019 04:00:00 PM</v>
      </c>
      <c r="C2934" s="458">
        <v>43587</v>
      </c>
      <c r="D2934" s="459">
        <v>0.66666666666666674</v>
      </c>
      <c r="E2934" s="2">
        <f>Electricity!F2959</f>
        <v>0</v>
      </c>
      <c r="F2934" s="2">
        <f>Electricity!G2959</f>
        <v>0</v>
      </c>
      <c r="G2934" s="2">
        <f>Electricity!H2959</f>
        <v>0</v>
      </c>
      <c r="H2934" s="2">
        <f>Electricity!I2959</f>
        <v>0</v>
      </c>
      <c r="I2934" s="2">
        <f>Electricity!J2959</f>
        <v>0</v>
      </c>
    </row>
    <row r="2935" spans="2:9" x14ac:dyDescent="0.35">
      <c r="B2935" s="458" t="str">
        <f t="shared" si="46"/>
        <v>05/02/2019 05:00:00 PM</v>
      </c>
      <c r="C2935" s="458">
        <v>43587</v>
      </c>
      <c r="D2935" s="459">
        <v>0.70833333333333337</v>
      </c>
      <c r="E2935" s="2">
        <f>Electricity!F2960</f>
        <v>0</v>
      </c>
      <c r="F2935" s="2">
        <f>Electricity!G2960</f>
        <v>0</v>
      </c>
      <c r="G2935" s="2">
        <f>Electricity!H2960</f>
        <v>0</v>
      </c>
      <c r="H2935" s="2">
        <f>Electricity!I2960</f>
        <v>0</v>
      </c>
      <c r="I2935" s="2">
        <f>Electricity!J2960</f>
        <v>0</v>
      </c>
    </row>
    <row r="2936" spans="2:9" x14ac:dyDescent="0.35">
      <c r="B2936" s="458" t="str">
        <f t="shared" si="46"/>
        <v>05/02/2019 06:00:00 PM</v>
      </c>
      <c r="C2936" s="458">
        <v>43587</v>
      </c>
      <c r="D2936" s="459">
        <v>0.75000000000000011</v>
      </c>
      <c r="E2936" s="2">
        <f>Electricity!F2961</f>
        <v>0</v>
      </c>
      <c r="F2936" s="2">
        <f>Electricity!G2961</f>
        <v>0</v>
      </c>
      <c r="G2936" s="2">
        <f>Electricity!H2961</f>
        <v>0</v>
      </c>
      <c r="H2936" s="2">
        <f>Electricity!I2961</f>
        <v>0</v>
      </c>
      <c r="I2936" s="2">
        <f>Electricity!J2961</f>
        <v>0</v>
      </c>
    </row>
    <row r="2937" spans="2:9" x14ac:dyDescent="0.35">
      <c r="B2937" s="458" t="str">
        <f t="shared" si="46"/>
        <v>05/02/2019 07:00:00 PM</v>
      </c>
      <c r="C2937" s="458">
        <v>43587</v>
      </c>
      <c r="D2937" s="459">
        <v>0.79166666666666674</v>
      </c>
      <c r="E2937" s="2">
        <f>Electricity!F2962</f>
        <v>0</v>
      </c>
      <c r="F2937" s="2">
        <f>Electricity!G2962</f>
        <v>0</v>
      </c>
      <c r="G2937" s="2">
        <f>Electricity!H2962</f>
        <v>0</v>
      </c>
      <c r="H2937" s="2">
        <f>Electricity!I2962</f>
        <v>0</v>
      </c>
      <c r="I2937" s="2">
        <f>Electricity!J2962</f>
        <v>0</v>
      </c>
    </row>
    <row r="2938" spans="2:9" x14ac:dyDescent="0.35">
      <c r="B2938" s="458" t="str">
        <f t="shared" si="46"/>
        <v>05/02/2019 08:00:00 PM</v>
      </c>
      <c r="C2938" s="458">
        <v>43587</v>
      </c>
      <c r="D2938" s="459">
        <v>0.83333333333333337</v>
      </c>
      <c r="E2938" s="2">
        <f>Electricity!F2963</f>
        <v>0</v>
      </c>
      <c r="F2938" s="2">
        <f>Electricity!G2963</f>
        <v>0</v>
      </c>
      <c r="G2938" s="2">
        <f>Electricity!H2963</f>
        <v>0</v>
      </c>
      <c r="H2938" s="2">
        <f>Electricity!I2963</f>
        <v>0</v>
      </c>
      <c r="I2938" s="2">
        <f>Electricity!J2963</f>
        <v>0</v>
      </c>
    </row>
    <row r="2939" spans="2:9" x14ac:dyDescent="0.35">
      <c r="B2939" s="458" t="str">
        <f t="shared" si="46"/>
        <v>05/02/2019 09:00:00 PM</v>
      </c>
      <c r="C2939" s="458">
        <v>43587</v>
      </c>
      <c r="D2939" s="459">
        <v>0.87500000000000011</v>
      </c>
      <c r="E2939" s="2">
        <f>Electricity!F2964</f>
        <v>0</v>
      </c>
      <c r="F2939" s="2">
        <f>Electricity!G2964</f>
        <v>0</v>
      </c>
      <c r="G2939" s="2">
        <f>Electricity!H2964</f>
        <v>0</v>
      </c>
      <c r="H2939" s="2">
        <f>Electricity!I2964</f>
        <v>0</v>
      </c>
      <c r="I2939" s="2">
        <f>Electricity!J2964</f>
        <v>0</v>
      </c>
    </row>
    <row r="2940" spans="2:9" x14ac:dyDescent="0.35">
      <c r="B2940" s="458" t="str">
        <f t="shared" si="46"/>
        <v>05/02/2019 10:00:00 PM</v>
      </c>
      <c r="C2940" s="458">
        <v>43587</v>
      </c>
      <c r="D2940" s="459">
        <v>0.91666666666666674</v>
      </c>
      <c r="E2940" s="2">
        <f>Electricity!F2965</f>
        <v>0</v>
      </c>
      <c r="F2940" s="2">
        <f>Electricity!G2965</f>
        <v>0</v>
      </c>
      <c r="G2940" s="2">
        <f>Electricity!H2965</f>
        <v>0</v>
      </c>
      <c r="H2940" s="2">
        <f>Electricity!I2965</f>
        <v>0</v>
      </c>
      <c r="I2940" s="2">
        <f>Electricity!J2965</f>
        <v>0</v>
      </c>
    </row>
    <row r="2941" spans="2:9" x14ac:dyDescent="0.35">
      <c r="B2941" s="458" t="str">
        <f t="shared" si="46"/>
        <v>05/02/2019 11:00:00 PM</v>
      </c>
      <c r="C2941" s="458">
        <v>43587</v>
      </c>
      <c r="D2941" s="459">
        <v>0.95833333333333337</v>
      </c>
      <c r="E2941" s="2">
        <f>Electricity!F2966</f>
        <v>0</v>
      </c>
      <c r="F2941" s="2">
        <f>Electricity!G2966</f>
        <v>0</v>
      </c>
      <c r="G2941" s="2">
        <f>Electricity!H2966</f>
        <v>0</v>
      </c>
      <c r="H2941" s="2">
        <f>Electricity!I2966</f>
        <v>0</v>
      </c>
      <c r="I2941" s="2">
        <f>Electricity!J2966</f>
        <v>0</v>
      </c>
    </row>
    <row r="2942" spans="2:9" x14ac:dyDescent="0.35">
      <c r="B2942" s="458" t="str">
        <f t="shared" si="46"/>
        <v>05/03/2019 12:00:00 AM</v>
      </c>
      <c r="C2942" s="458">
        <v>43588</v>
      </c>
      <c r="D2942" s="459">
        <v>3.1225022567582528E-17</v>
      </c>
      <c r="E2942" s="2">
        <f>Electricity!F2967</f>
        <v>0</v>
      </c>
      <c r="F2942" s="2">
        <f>Electricity!G2967</f>
        <v>0</v>
      </c>
      <c r="G2942" s="2">
        <f>Electricity!H2967</f>
        <v>0</v>
      </c>
      <c r="H2942" s="2">
        <f>Electricity!I2967</f>
        <v>0</v>
      </c>
      <c r="I2942" s="2">
        <f>Electricity!J2967</f>
        <v>0</v>
      </c>
    </row>
    <row r="2943" spans="2:9" x14ac:dyDescent="0.35">
      <c r="B2943" s="458" t="str">
        <f t="shared" si="46"/>
        <v>05/03/2019 01:00:00 AM</v>
      </c>
      <c r="C2943" s="458">
        <v>43588</v>
      </c>
      <c r="D2943" s="459">
        <v>4.1666666666666699E-2</v>
      </c>
      <c r="E2943" s="2">
        <f>Electricity!F2968</f>
        <v>0</v>
      </c>
      <c r="F2943" s="2">
        <f>Electricity!G2968</f>
        <v>0</v>
      </c>
      <c r="G2943" s="2">
        <f>Electricity!H2968</f>
        <v>0</v>
      </c>
      <c r="H2943" s="2">
        <f>Electricity!I2968</f>
        <v>0</v>
      </c>
      <c r="I2943" s="2">
        <f>Electricity!J2968</f>
        <v>0</v>
      </c>
    </row>
    <row r="2944" spans="2:9" x14ac:dyDescent="0.35">
      <c r="B2944" s="458" t="str">
        <f t="shared" si="46"/>
        <v>05/03/2019 02:00:00 AM</v>
      </c>
      <c r="C2944" s="458">
        <v>43588</v>
      </c>
      <c r="D2944" s="459">
        <v>8.333333333333337E-2</v>
      </c>
      <c r="E2944" s="2">
        <f>Electricity!F2969</f>
        <v>0</v>
      </c>
      <c r="F2944" s="2">
        <f>Electricity!G2969</f>
        <v>0</v>
      </c>
      <c r="G2944" s="2">
        <f>Electricity!H2969</f>
        <v>0</v>
      </c>
      <c r="H2944" s="2">
        <f>Electricity!I2969</f>
        <v>0</v>
      </c>
      <c r="I2944" s="2">
        <f>Electricity!J2969</f>
        <v>0</v>
      </c>
    </row>
    <row r="2945" spans="2:9" x14ac:dyDescent="0.35">
      <c r="B2945" s="458" t="str">
        <f t="shared" si="46"/>
        <v>05/03/2019 03:00:00 AM</v>
      </c>
      <c r="C2945" s="458">
        <v>43588</v>
      </c>
      <c r="D2945" s="459">
        <v>0.12500000000000006</v>
      </c>
      <c r="E2945" s="2">
        <f>Electricity!F2970</f>
        <v>0</v>
      </c>
      <c r="F2945" s="2">
        <f>Electricity!G2970</f>
        <v>0</v>
      </c>
      <c r="G2945" s="2">
        <f>Electricity!H2970</f>
        <v>0</v>
      </c>
      <c r="H2945" s="2">
        <f>Electricity!I2970</f>
        <v>0</v>
      </c>
      <c r="I2945" s="2">
        <f>Electricity!J2970</f>
        <v>0</v>
      </c>
    </row>
    <row r="2946" spans="2:9" x14ac:dyDescent="0.35">
      <c r="B2946" s="458" t="str">
        <f t="shared" si="46"/>
        <v>05/03/2019 04:00:00 AM</v>
      </c>
      <c r="C2946" s="458">
        <v>43588</v>
      </c>
      <c r="D2946" s="459">
        <v>0.16666666666666669</v>
      </c>
      <c r="E2946" s="2">
        <f>Electricity!F2971</f>
        <v>0</v>
      </c>
      <c r="F2946" s="2">
        <f>Electricity!G2971</f>
        <v>0</v>
      </c>
      <c r="G2946" s="2">
        <f>Electricity!H2971</f>
        <v>0</v>
      </c>
      <c r="H2946" s="2">
        <f>Electricity!I2971</f>
        <v>0</v>
      </c>
      <c r="I2946" s="2">
        <f>Electricity!J2971</f>
        <v>0</v>
      </c>
    </row>
    <row r="2947" spans="2:9" x14ac:dyDescent="0.35">
      <c r="B2947" s="458" t="str">
        <f t="shared" si="46"/>
        <v>05/03/2019 05:00:00 AM</v>
      </c>
      <c r="C2947" s="458">
        <v>43588</v>
      </c>
      <c r="D2947" s="459">
        <v>0.20833333333333337</v>
      </c>
      <c r="E2947" s="2">
        <f>Electricity!F2972</f>
        <v>0</v>
      </c>
      <c r="F2947" s="2">
        <f>Electricity!G2972</f>
        <v>0</v>
      </c>
      <c r="G2947" s="2">
        <f>Electricity!H2972</f>
        <v>0</v>
      </c>
      <c r="H2947" s="2">
        <f>Electricity!I2972</f>
        <v>0</v>
      </c>
      <c r="I2947" s="2">
        <f>Electricity!J2972</f>
        <v>0</v>
      </c>
    </row>
    <row r="2948" spans="2:9" x14ac:dyDescent="0.35">
      <c r="B2948" s="458" t="str">
        <f t="shared" si="46"/>
        <v>05/03/2019 06:00:00 AM</v>
      </c>
      <c r="C2948" s="458">
        <v>43588</v>
      </c>
      <c r="D2948" s="459">
        <v>0.25</v>
      </c>
      <c r="E2948" s="2">
        <f>Electricity!F2973</f>
        <v>0</v>
      </c>
      <c r="F2948" s="2">
        <f>Electricity!G2973</f>
        <v>0</v>
      </c>
      <c r="G2948" s="2">
        <f>Electricity!H2973</f>
        <v>0</v>
      </c>
      <c r="H2948" s="2">
        <f>Electricity!I2973</f>
        <v>0</v>
      </c>
      <c r="I2948" s="2">
        <f>Electricity!J2973</f>
        <v>0</v>
      </c>
    </row>
    <row r="2949" spans="2:9" x14ac:dyDescent="0.35">
      <c r="B2949" s="458" t="str">
        <f t="shared" si="46"/>
        <v>05/03/2019 07:00:00 AM</v>
      </c>
      <c r="C2949" s="458">
        <v>43588</v>
      </c>
      <c r="D2949" s="459">
        <v>0.29166666666666669</v>
      </c>
      <c r="E2949" s="2">
        <f>Electricity!F2974</f>
        <v>0</v>
      </c>
      <c r="F2949" s="2">
        <f>Electricity!G2974</f>
        <v>0</v>
      </c>
      <c r="G2949" s="2">
        <f>Electricity!H2974</f>
        <v>0</v>
      </c>
      <c r="H2949" s="2">
        <f>Electricity!I2974</f>
        <v>0</v>
      </c>
      <c r="I2949" s="2">
        <f>Electricity!J2974</f>
        <v>0</v>
      </c>
    </row>
    <row r="2950" spans="2:9" x14ac:dyDescent="0.35">
      <c r="B2950" s="458" t="str">
        <f t="shared" si="46"/>
        <v>05/03/2019 08:00:00 AM</v>
      </c>
      <c r="C2950" s="458">
        <v>43588</v>
      </c>
      <c r="D2950" s="459">
        <v>0.33333333333333337</v>
      </c>
      <c r="E2950" s="2">
        <f>Electricity!F2975</f>
        <v>0</v>
      </c>
      <c r="F2950" s="2">
        <f>Electricity!G2975</f>
        <v>0</v>
      </c>
      <c r="G2950" s="2">
        <f>Electricity!H2975</f>
        <v>0</v>
      </c>
      <c r="H2950" s="2">
        <f>Electricity!I2975</f>
        <v>0</v>
      </c>
      <c r="I2950" s="2">
        <f>Electricity!J2975</f>
        <v>0</v>
      </c>
    </row>
    <row r="2951" spans="2:9" x14ac:dyDescent="0.35">
      <c r="B2951" s="458" t="str">
        <f t="shared" si="46"/>
        <v>05/03/2019 09:00:00 AM</v>
      </c>
      <c r="C2951" s="458">
        <v>43588</v>
      </c>
      <c r="D2951" s="459">
        <v>0.375</v>
      </c>
      <c r="E2951" s="2">
        <f>Electricity!F2976</f>
        <v>0</v>
      </c>
      <c r="F2951" s="2">
        <f>Electricity!G2976</f>
        <v>0</v>
      </c>
      <c r="G2951" s="2">
        <f>Electricity!H2976</f>
        <v>0</v>
      </c>
      <c r="H2951" s="2">
        <f>Electricity!I2976</f>
        <v>0</v>
      </c>
      <c r="I2951" s="2">
        <f>Electricity!J2976</f>
        <v>0</v>
      </c>
    </row>
    <row r="2952" spans="2:9" x14ac:dyDescent="0.35">
      <c r="B2952" s="458" t="str">
        <f t="shared" si="46"/>
        <v>05/03/2019 10:00:00 AM</v>
      </c>
      <c r="C2952" s="458">
        <v>43588</v>
      </c>
      <c r="D2952" s="459">
        <v>0.41666666666666669</v>
      </c>
      <c r="E2952" s="2">
        <f>Electricity!F2977</f>
        <v>0</v>
      </c>
      <c r="F2952" s="2">
        <f>Electricity!G2977</f>
        <v>0</v>
      </c>
      <c r="G2952" s="2">
        <f>Electricity!H2977</f>
        <v>0</v>
      </c>
      <c r="H2952" s="2">
        <f>Electricity!I2977</f>
        <v>0</v>
      </c>
      <c r="I2952" s="2">
        <f>Electricity!J2977</f>
        <v>0</v>
      </c>
    </row>
    <row r="2953" spans="2:9" x14ac:dyDescent="0.35">
      <c r="B2953" s="458" t="str">
        <f t="shared" si="46"/>
        <v>05/03/2019 11:00:00 AM</v>
      </c>
      <c r="C2953" s="458">
        <v>43588</v>
      </c>
      <c r="D2953" s="459">
        <v>0.45833333333333337</v>
      </c>
      <c r="E2953" s="2">
        <f>Electricity!F2978</f>
        <v>0</v>
      </c>
      <c r="F2953" s="2">
        <f>Electricity!G2978</f>
        <v>0</v>
      </c>
      <c r="G2953" s="2">
        <f>Electricity!H2978</f>
        <v>0</v>
      </c>
      <c r="H2953" s="2">
        <f>Electricity!I2978</f>
        <v>0</v>
      </c>
      <c r="I2953" s="2">
        <f>Electricity!J2978</f>
        <v>0</v>
      </c>
    </row>
    <row r="2954" spans="2:9" x14ac:dyDescent="0.35">
      <c r="B2954" s="458" t="str">
        <f t="shared" si="46"/>
        <v>05/03/2019 12:00:00 PM</v>
      </c>
      <c r="C2954" s="458">
        <v>43588</v>
      </c>
      <c r="D2954" s="459">
        <v>0.50000000000000011</v>
      </c>
      <c r="E2954" s="2">
        <f>Electricity!F2979</f>
        <v>0</v>
      </c>
      <c r="F2954" s="2">
        <f>Electricity!G2979</f>
        <v>0</v>
      </c>
      <c r="G2954" s="2">
        <f>Electricity!H2979</f>
        <v>0</v>
      </c>
      <c r="H2954" s="2">
        <f>Electricity!I2979</f>
        <v>0</v>
      </c>
      <c r="I2954" s="2">
        <f>Electricity!J2979</f>
        <v>0</v>
      </c>
    </row>
    <row r="2955" spans="2:9" x14ac:dyDescent="0.35">
      <c r="B2955" s="458" t="str">
        <f t="shared" si="46"/>
        <v>05/03/2019 01:00:00 PM</v>
      </c>
      <c r="C2955" s="458">
        <v>43588</v>
      </c>
      <c r="D2955" s="459">
        <v>0.54166666666666674</v>
      </c>
      <c r="E2955" s="2">
        <f>Electricity!F2980</f>
        <v>0</v>
      </c>
      <c r="F2955" s="2">
        <f>Electricity!G2980</f>
        <v>0</v>
      </c>
      <c r="G2955" s="2">
        <f>Electricity!H2980</f>
        <v>0</v>
      </c>
      <c r="H2955" s="2">
        <f>Electricity!I2980</f>
        <v>0</v>
      </c>
      <c r="I2955" s="2">
        <f>Electricity!J2980</f>
        <v>0</v>
      </c>
    </row>
    <row r="2956" spans="2:9" x14ac:dyDescent="0.35">
      <c r="B2956" s="458" t="str">
        <f t="shared" si="46"/>
        <v>05/03/2019 02:00:00 PM</v>
      </c>
      <c r="C2956" s="458">
        <v>43588</v>
      </c>
      <c r="D2956" s="459">
        <v>0.58333333333333337</v>
      </c>
      <c r="E2956" s="2">
        <f>Electricity!F2981</f>
        <v>0</v>
      </c>
      <c r="F2956" s="2">
        <f>Electricity!G2981</f>
        <v>0</v>
      </c>
      <c r="G2956" s="2">
        <f>Electricity!H2981</f>
        <v>0</v>
      </c>
      <c r="H2956" s="2">
        <f>Electricity!I2981</f>
        <v>0</v>
      </c>
      <c r="I2956" s="2">
        <f>Electricity!J2981</f>
        <v>0</v>
      </c>
    </row>
    <row r="2957" spans="2:9" x14ac:dyDescent="0.35">
      <c r="B2957" s="458" t="str">
        <f t="shared" si="46"/>
        <v>05/03/2019 03:00:00 PM</v>
      </c>
      <c r="C2957" s="458">
        <v>43588</v>
      </c>
      <c r="D2957" s="459">
        <v>0.62500000000000011</v>
      </c>
      <c r="E2957" s="2">
        <f>Electricity!F2982</f>
        <v>0</v>
      </c>
      <c r="F2957" s="2">
        <f>Electricity!G2982</f>
        <v>0</v>
      </c>
      <c r="G2957" s="2">
        <f>Electricity!H2982</f>
        <v>0</v>
      </c>
      <c r="H2957" s="2">
        <f>Electricity!I2982</f>
        <v>0</v>
      </c>
      <c r="I2957" s="2">
        <f>Electricity!J2982</f>
        <v>0</v>
      </c>
    </row>
    <row r="2958" spans="2:9" x14ac:dyDescent="0.35">
      <c r="B2958" s="458" t="str">
        <f t="shared" si="46"/>
        <v>05/03/2019 04:00:00 PM</v>
      </c>
      <c r="C2958" s="458">
        <v>43588</v>
      </c>
      <c r="D2958" s="459">
        <v>0.66666666666666674</v>
      </c>
      <c r="E2958" s="2">
        <f>Electricity!F2983</f>
        <v>0</v>
      </c>
      <c r="F2958" s="2">
        <f>Electricity!G2983</f>
        <v>0</v>
      </c>
      <c r="G2958" s="2">
        <f>Electricity!H2983</f>
        <v>0</v>
      </c>
      <c r="H2958" s="2">
        <f>Electricity!I2983</f>
        <v>0</v>
      </c>
      <c r="I2958" s="2">
        <f>Electricity!J2983</f>
        <v>0</v>
      </c>
    </row>
    <row r="2959" spans="2:9" x14ac:dyDescent="0.35">
      <c r="B2959" s="458" t="str">
        <f t="shared" ref="B2959:B3022" si="47">CONCATENATE(TEXT(C2959,"mm/dd/yyyy")," ",TEXT(D2959,"hh:mm:ss AM/PM"))</f>
        <v>05/03/2019 05:00:00 PM</v>
      </c>
      <c r="C2959" s="458">
        <v>43588</v>
      </c>
      <c r="D2959" s="459">
        <v>0.70833333333333337</v>
      </c>
      <c r="E2959" s="2">
        <f>Electricity!F2984</f>
        <v>0</v>
      </c>
      <c r="F2959" s="2">
        <f>Electricity!G2984</f>
        <v>0</v>
      </c>
      <c r="G2959" s="2">
        <f>Electricity!H2984</f>
        <v>0</v>
      </c>
      <c r="H2959" s="2">
        <f>Electricity!I2984</f>
        <v>0</v>
      </c>
      <c r="I2959" s="2">
        <f>Electricity!J2984</f>
        <v>0</v>
      </c>
    </row>
    <row r="2960" spans="2:9" x14ac:dyDescent="0.35">
      <c r="B2960" s="458" t="str">
        <f t="shared" si="47"/>
        <v>05/03/2019 06:00:00 PM</v>
      </c>
      <c r="C2960" s="458">
        <v>43588</v>
      </c>
      <c r="D2960" s="459">
        <v>0.75000000000000011</v>
      </c>
      <c r="E2960" s="2">
        <f>Electricity!F2985</f>
        <v>0</v>
      </c>
      <c r="F2960" s="2">
        <f>Electricity!G2985</f>
        <v>0</v>
      </c>
      <c r="G2960" s="2">
        <f>Electricity!H2985</f>
        <v>0</v>
      </c>
      <c r="H2960" s="2">
        <f>Electricity!I2985</f>
        <v>0</v>
      </c>
      <c r="I2960" s="2">
        <f>Electricity!J2985</f>
        <v>0</v>
      </c>
    </row>
    <row r="2961" spans="2:9" x14ac:dyDescent="0.35">
      <c r="B2961" s="458" t="str">
        <f t="shared" si="47"/>
        <v>05/03/2019 07:00:00 PM</v>
      </c>
      <c r="C2961" s="458">
        <v>43588</v>
      </c>
      <c r="D2961" s="459">
        <v>0.79166666666666674</v>
      </c>
      <c r="E2961" s="2">
        <f>Electricity!F2986</f>
        <v>0</v>
      </c>
      <c r="F2961" s="2">
        <f>Electricity!G2986</f>
        <v>0</v>
      </c>
      <c r="G2961" s="2">
        <f>Electricity!H2986</f>
        <v>0</v>
      </c>
      <c r="H2961" s="2">
        <f>Electricity!I2986</f>
        <v>0</v>
      </c>
      <c r="I2961" s="2">
        <f>Electricity!J2986</f>
        <v>0</v>
      </c>
    </row>
    <row r="2962" spans="2:9" x14ac:dyDescent="0.35">
      <c r="B2962" s="458" t="str">
        <f t="shared" si="47"/>
        <v>05/03/2019 08:00:00 PM</v>
      </c>
      <c r="C2962" s="458">
        <v>43588</v>
      </c>
      <c r="D2962" s="459">
        <v>0.83333333333333337</v>
      </c>
      <c r="E2962" s="2">
        <f>Electricity!F2987</f>
        <v>0</v>
      </c>
      <c r="F2962" s="2">
        <f>Electricity!G2987</f>
        <v>0</v>
      </c>
      <c r="G2962" s="2">
        <f>Electricity!H2987</f>
        <v>0</v>
      </c>
      <c r="H2962" s="2">
        <f>Electricity!I2987</f>
        <v>0</v>
      </c>
      <c r="I2962" s="2">
        <f>Electricity!J2987</f>
        <v>0</v>
      </c>
    </row>
    <row r="2963" spans="2:9" x14ac:dyDescent="0.35">
      <c r="B2963" s="458" t="str">
        <f t="shared" si="47"/>
        <v>05/03/2019 09:00:00 PM</v>
      </c>
      <c r="C2963" s="458">
        <v>43588</v>
      </c>
      <c r="D2963" s="459">
        <v>0.87500000000000011</v>
      </c>
      <c r="E2963" s="2">
        <f>Electricity!F2988</f>
        <v>0</v>
      </c>
      <c r="F2963" s="2">
        <f>Electricity!G2988</f>
        <v>0</v>
      </c>
      <c r="G2963" s="2">
        <f>Electricity!H2988</f>
        <v>0</v>
      </c>
      <c r="H2963" s="2">
        <f>Electricity!I2988</f>
        <v>0</v>
      </c>
      <c r="I2963" s="2">
        <f>Electricity!J2988</f>
        <v>0</v>
      </c>
    </row>
    <row r="2964" spans="2:9" x14ac:dyDescent="0.35">
      <c r="B2964" s="458" t="str">
        <f t="shared" si="47"/>
        <v>05/03/2019 10:00:00 PM</v>
      </c>
      <c r="C2964" s="458">
        <v>43588</v>
      </c>
      <c r="D2964" s="459">
        <v>0.91666666666666674</v>
      </c>
      <c r="E2964" s="2">
        <f>Electricity!F2989</f>
        <v>0</v>
      </c>
      <c r="F2964" s="2">
        <f>Electricity!G2989</f>
        <v>0</v>
      </c>
      <c r="G2964" s="2">
        <f>Electricity!H2989</f>
        <v>0</v>
      </c>
      <c r="H2964" s="2">
        <f>Electricity!I2989</f>
        <v>0</v>
      </c>
      <c r="I2964" s="2">
        <f>Electricity!J2989</f>
        <v>0</v>
      </c>
    </row>
    <row r="2965" spans="2:9" x14ac:dyDescent="0.35">
      <c r="B2965" s="458" t="str">
        <f t="shared" si="47"/>
        <v>05/03/2019 11:00:00 PM</v>
      </c>
      <c r="C2965" s="458">
        <v>43588</v>
      </c>
      <c r="D2965" s="459">
        <v>0.95833333333333337</v>
      </c>
      <c r="E2965" s="2">
        <f>Electricity!F2990</f>
        <v>0</v>
      </c>
      <c r="F2965" s="2">
        <f>Electricity!G2990</f>
        <v>0</v>
      </c>
      <c r="G2965" s="2">
        <f>Electricity!H2990</f>
        <v>0</v>
      </c>
      <c r="H2965" s="2">
        <f>Electricity!I2990</f>
        <v>0</v>
      </c>
      <c r="I2965" s="2">
        <f>Electricity!J2990</f>
        <v>0</v>
      </c>
    </row>
    <row r="2966" spans="2:9" x14ac:dyDescent="0.35">
      <c r="B2966" s="458" t="str">
        <f t="shared" si="47"/>
        <v>05/04/2019 12:00:00 AM</v>
      </c>
      <c r="C2966" s="458">
        <v>43589</v>
      </c>
      <c r="D2966" s="459">
        <v>3.1225022567582528E-17</v>
      </c>
      <c r="E2966" s="2">
        <f>Electricity!F2991</f>
        <v>0</v>
      </c>
      <c r="F2966" s="2">
        <f>Electricity!G2991</f>
        <v>0</v>
      </c>
      <c r="G2966" s="2">
        <f>Electricity!H2991</f>
        <v>0</v>
      </c>
      <c r="H2966" s="2">
        <f>Electricity!I2991</f>
        <v>0</v>
      </c>
      <c r="I2966" s="2">
        <f>Electricity!J2991</f>
        <v>0</v>
      </c>
    </row>
    <row r="2967" spans="2:9" x14ac:dyDescent="0.35">
      <c r="B2967" s="458" t="str">
        <f t="shared" si="47"/>
        <v>05/04/2019 01:00:00 AM</v>
      </c>
      <c r="C2967" s="458">
        <v>43589</v>
      </c>
      <c r="D2967" s="459">
        <v>4.1666666666666699E-2</v>
      </c>
      <c r="E2967" s="2">
        <f>Electricity!F2992</f>
        <v>0</v>
      </c>
      <c r="F2967" s="2">
        <f>Electricity!G2992</f>
        <v>0</v>
      </c>
      <c r="G2967" s="2">
        <f>Electricity!H2992</f>
        <v>0</v>
      </c>
      <c r="H2967" s="2">
        <f>Electricity!I2992</f>
        <v>0</v>
      </c>
      <c r="I2967" s="2">
        <f>Electricity!J2992</f>
        <v>0</v>
      </c>
    </row>
    <row r="2968" spans="2:9" x14ac:dyDescent="0.35">
      <c r="B2968" s="458" t="str">
        <f t="shared" si="47"/>
        <v>05/04/2019 02:00:00 AM</v>
      </c>
      <c r="C2968" s="458">
        <v>43589</v>
      </c>
      <c r="D2968" s="459">
        <v>8.333333333333337E-2</v>
      </c>
      <c r="E2968" s="2">
        <f>Electricity!F2993</f>
        <v>0</v>
      </c>
      <c r="F2968" s="2">
        <f>Electricity!G2993</f>
        <v>0</v>
      </c>
      <c r="G2968" s="2">
        <f>Electricity!H2993</f>
        <v>0</v>
      </c>
      <c r="H2968" s="2">
        <f>Electricity!I2993</f>
        <v>0</v>
      </c>
      <c r="I2968" s="2">
        <f>Electricity!J2993</f>
        <v>0</v>
      </c>
    </row>
    <row r="2969" spans="2:9" x14ac:dyDescent="0.35">
      <c r="B2969" s="458" t="str">
        <f t="shared" si="47"/>
        <v>05/04/2019 03:00:00 AM</v>
      </c>
      <c r="C2969" s="458">
        <v>43589</v>
      </c>
      <c r="D2969" s="459">
        <v>0.12500000000000006</v>
      </c>
      <c r="E2969" s="2">
        <f>Electricity!F2994</f>
        <v>0</v>
      </c>
      <c r="F2969" s="2">
        <f>Electricity!G2994</f>
        <v>0</v>
      </c>
      <c r="G2969" s="2">
        <f>Electricity!H2994</f>
        <v>0</v>
      </c>
      <c r="H2969" s="2">
        <f>Electricity!I2994</f>
        <v>0</v>
      </c>
      <c r="I2969" s="2">
        <f>Electricity!J2994</f>
        <v>0</v>
      </c>
    </row>
    <row r="2970" spans="2:9" x14ac:dyDescent="0.35">
      <c r="B2970" s="458" t="str">
        <f t="shared" si="47"/>
        <v>05/04/2019 04:00:00 AM</v>
      </c>
      <c r="C2970" s="458">
        <v>43589</v>
      </c>
      <c r="D2970" s="459">
        <v>0.16666666666666669</v>
      </c>
      <c r="E2970" s="2">
        <f>Electricity!F2995</f>
        <v>0</v>
      </c>
      <c r="F2970" s="2">
        <f>Electricity!G2995</f>
        <v>0</v>
      </c>
      <c r="G2970" s="2">
        <f>Electricity!H2995</f>
        <v>0</v>
      </c>
      <c r="H2970" s="2">
        <f>Electricity!I2995</f>
        <v>0</v>
      </c>
      <c r="I2970" s="2">
        <f>Electricity!J2995</f>
        <v>0</v>
      </c>
    </row>
    <row r="2971" spans="2:9" x14ac:dyDescent="0.35">
      <c r="B2971" s="458" t="str">
        <f t="shared" si="47"/>
        <v>05/04/2019 05:00:00 AM</v>
      </c>
      <c r="C2971" s="458">
        <v>43589</v>
      </c>
      <c r="D2971" s="459">
        <v>0.20833333333333337</v>
      </c>
      <c r="E2971" s="2">
        <f>Electricity!F2996</f>
        <v>0</v>
      </c>
      <c r="F2971" s="2">
        <f>Electricity!G2996</f>
        <v>0</v>
      </c>
      <c r="G2971" s="2">
        <f>Electricity!H2996</f>
        <v>0</v>
      </c>
      <c r="H2971" s="2">
        <f>Electricity!I2996</f>
        <v>0</v>
      </c>
      <c r="I2971" s="2">
        <f>Electricity!J2996</f>
        <v>0</v>
      </c>
    </row>
    <row r="2972" spans="2:9" x14ac:dyDescent="0.35">
      <c r="B2972" s="458" t="str">
        <f t="shared" si="47"/>
        <v>05/04/2019 06:00:00 AM</v>
      </c>
      <c r="C2972" s="458">
        <v>43589</v>
      </c>
      <c r="D2972" s="459">
        <v>0.25</v>
      </c>
      <c r="E2972" s="2">
        <f>Electricity!F2997</f>
        <v>0</v>
      </c>
      <c r="F2972" s="2">
        <f>Electricity!G2997</f>
        <v>0</v>
      </c>
      <c r="G2972" s="2">
        <f>Electricity!H2997</f>
        <v>0</v>
      </c>
      <c r="H2972" s="2">
        <f>Electricity!I2997</f>
        <v>0</v>
      </c>
      <c r="I2972" s="2">
        <f>Electricity!J2997</f>
        <v>0</v>
      </c>
    </row>
    <row r="2973" spans="2:9" x14ac:dyDescent="0.35">
      <c r="B2973" s="458" t="str">
        <f t="shared" si="47"/>
        <v>05/04/2019 07:00:00 AM</v>
      </c>
      <c r="C2973" s="458">
        <v>43589</v>
      </c>
      <c r="D2973" s="459">
        <v>0.29166666666666669</v>
      </c>
      <c r="E2973" s="2">
        <f>Electricity!F2998</f>
        <v>0</v>
      </c>
      <c r="F2973" s="2">
        <f>Electricity!G2998</f>
        <v>0</v>
      </c>
      <c r="G2973" s="2">
        <f>Electricity!H2998</f>
        <v>0</v>
      </c>
      <c r="H2973" s="2">
        <f>Electricity!I2998</f>
        <v>0</v>
      </c>
      <c r="I2973" s="2">
        <f>Electricity!J2998</f>
        <v>0</v>
      </c>
    </row>
    <row r="2974" spans="2:9" x14ac:dyDescent="0.35">
      <c r="B2974" s="458" t="str">
        <f t="shared" si="47"/>
        <v>05/04/2019 08:00:00 AM</v>
      </c>
      <c r="C2974" s="458">
        <v>43589</v>
      </c>
      <c r="D2974" s="459">
        <v>0.33333333333333337</v>
      </c>
      <c r="E2974" s="2">
        <f>Electricity!F2999</f>
        <v>0</v>
      </c>
      <c r="F2974" s="2">
        <f>Electricity!G2999</f>
        <v>0</v>
      </c>
      <c r="G2974" s="2">
        <f>Electricity!H2999</f>
        <v>0</v>
      </c>
      <c r="H2974" s="2">
        <f>Electricity!I2999</f>
        <v>0</v>
      </c>
      <c r="I2974" s="2">
        <f>Electricity!J2999</f>
        <v>0</v>
      </c>
    </row>
    <row r="2975" spans="2:9" x14ac:dyDescent="0.35">
      <c r="B2975" s="458" t="str">
        <f t="shared" si="47"/>
        <v>05/04/2019 09:00:00 AM</v>
      </c>
      <c r="C2975" s="458">
        <v>43589</v>
      </c>
      <c r="D2975" s="459">
        <v>0.375</v>
      </c>
      <c r="E2975" s="2">
        <f>Electricity!F3000</f>
        <v>0</v>
      </c>
      <c r="F2975" s="2">
        <f>Electricity!G3000</f>
        <v>0</v>
      </c>
      <c r="G2975" s="2">
        <f>Electricity!H3000</f>
        <v>0</v>
      </c>
      <c r="H2975" s="2">
        <f>Electricity!I3000</f>
        <v>0</v>
      </c>
      <c r="I2975" s="2">
        <f>Electricity!J3000</f>
        <v>0</v>
      </c>
    </row>
    <row r="2976" spans="2:9" x14ac:dyDescent="0.35">
      <c r="B2976" s="458" t="str">
        <f t="shared" si="47"/>
        <v>05/04/2019 10:00:00 AM</v>
      </c>
      <c r="C2976" s="458">
        <v>43589</v>
      </c>
      <c r="D2976" s="459">
        <v>0.41666666666666669</v>
      </c>
      <c r="E2976" s="2">
        <f>Electricity!F3001</f>
        <v>0</v>
      </c>
      <c r="F2976" s="2">
        <f>Electricity!G3001</f>
        <v>0</v>
      </c>
      <c r="G2976" s="2">
        <f>Electricity!H3001</f>
        <v>0</v>
      </c>
      <c r="H2976" s="2">
        <f>Electricity!I3001</f>
        <v>0</v>
      </c>
      <c r="I2976" s="2">
        <f>Electricity!J3001</f>
        <v>0</v>
      </c>
    </row>
    <row r="2977" spans="2:9" x14ac:dyDescent="0.35">
      <c r="B2977" s="458" t="str">
        <f t="shared" si="47"/>
        <v>05/04/2019 11:00:00 AM</v>
      </c>
      <c r="C2977" s="458">
        <v>43589</v>
      </c>
      <c r="D2977" s="459">
        <v>0.45833333333333337</v>
      </c>
      <c r="E2977" s="2">
        <f>Electricity!F3002</f>
        <v>0</v>
      </c>
      <c r="F2977" s="2">
        <f>Electricity!G3002</f>
        <v>0</v>
      </c>
      <c r="G2977" s="2">
        <f>Electricity!H3002</f>
        <v>0</v>
      </c>
      <c r="H2977" s="2">
        <f>Electricity!I3002</f>
        <v>0</v>
      </c>
      <c r="I2977" s="2">
        <f>Electricity!J3002</f>
        <v>0</v>
      </c>
    </row>
    <row r="2978" spans="2:9" x14ac:dyDescent="0.35">
      <c r="B2978" s="458" t="str">
        <f t="shared" si="47"/>
        <v>05/04/2019 12:00:00 PM</v>
      </c>
      <c r="C2978" s="458">
        <v>43589</v>
      </c>
      <c r="D2978" s="459">
        <v>0.50000000000000011</v>
      </c>
      <c r="E2978" s="2">
        <f>Electricity!F3003</f>
        <v>0</v>
      </c>
      <c r="F2978" s="2">
        <f>Electricity!G3003</f>
        <v>0</v>
      </c>
      <c r="G2978" s="2">
        <f>Electricity!H3003</f>
        <v>0</v>
      </c>
      <c r="H2978" s="2">
        <f>Electricity!I3003</f>
        <v>0</v>
      </c>
      <c r="I2978" s="2">
        <f>Electricity!J3003</f>
        <v>0</v>
      </c>
    </row>
    <row r="2979" spans="2:9" x14ac:dyDescent="0.35">
      <c r="B2979" s="458" t="str">
        <f t="shared" si="47"/>
        <v>05/04/2019 01:00:00 PM</v>
      </c>
      <c r="C2979" s="458">
        <v>43589</v>
      </c>
      <c r="D2979" s="459">
        <v>0.54166666666666674</v>
      </c>
      <c r="E2979" s="2">
        <f>Electricity!F3004</f>
        <v>0</v>
      </c>
      <c r="F2979" s="2">
        <f>Electricity!G3004</f>
        <v>0</v>
      </c>
      <c r="G2979" s="2">
        <f>Electricity!H3004</f>
        <v>0</v>
      </c>
      <c r="H2979" s="2">
        <f>Electricity!I3004</f>
        <v>0</v>
      </c>
      <c r="I2979" s="2">
        <f>Electricity!J3004</f>
        <v>0</v>
      </c>
    </row>
    <row r="2980" spans="2:9" x14ac:dyDescent="0.35">
      <c r="B2980" s="458" t="str">
        <f t="shared" si="47"/>
        <v>05/04/2019 02:00:00 PM</v>
      </c>
      <c r="C2980" s="458">
        <v>43589</v>
      </c>
      <c r="D2980" s="459">
        <v>0.58333333333333337</v>
      </c>
      <c r="E2980" s="2">
        <f>Electricity!F3005</f>
        <v>0</v>
      </c>
      <c r="F2980" s="2">
        <f>Electricity!G3005</f>
        <v>0</v>
      </c>
      <c r="G2980" s="2">
        <f>Electricity!H3005</f>
        <v>0</v>
      </c>
      <c r="H2980" s="2">
        <f>Electricity!I3005</f>
        <v>0</v>
      </c>
      <c r="I2980" s="2">
        <f>Electricity!J3005</f>
        <v>0</v>
      </c>
    </row>
    <row r="2981" spans="2:9" x14ac:dyDescent="0.35">
      <c r="B2981" s="458" t="str">
        <f t="shared" si="47"/>
        <v>05/04/2019 03:00:00 PM</v>
      </c>
      <c r="C2981" s="458">
        <v>43589</v>
      </c>
      <c r="D2981" s="459">
        <v>0.62500000000000011</v>
      </c>
      <c r="E2981" s="2">
        <f>Electricity!F3006</f>
        <v>0</v>
      </c>
      <c r="F2981" s="2">
        <f>Electricity!G3006</f>
        <v>0</v>
      </c>
      <c r="G2981" s="2">
        <f>Electricity!H3006</f>
        <v>0</v>
      </c>
      <c r="H2981" s="2">
        <f>Electricity!I3006</f>
        <v>0</v>
      </c>
      <c r="I2981" s="2">
        <f>Electricity!J3006</f>
        <v>0</v>
      </c>
    </row>
    <row r="2982" spans="2:9" x14ac:dyDescent="0.35">
      <c r="B2982" s="458" t="str">
        <f t="shared" si="47"/>
        <v>05/04/2019 04:00:00 PM</v>
      </c>
      <c r="C2982" s="458">
        <v>43589</v>
      </c>
      <c r="D2982" s="459">
        <v>0.66666666666666674</v>
      </c>
      <c r="E2982" s="2">
        <f>Electricity!F3007</f>
        <v>0</v>
      </c>
      <c r="F2982" s="2">
        <f>Electricity!G3007</f>
        <v>0</v>
      </c>
      <c r="G2982" s="2">
        <f>Electricity!H3007</f>
        <v>0</v>
      </c>
      <c r="H2982" s="2">
        <f>Electricity!I3007</f>
        <v>0</v>
      </c>
      <c r="I2982" s="2">
        <f>Electricity!J3007</f>
        <v>0</v>
      </c>
    </row>
    <row r="2983" spans="2:9" x14ac:dyDescent="0.35">
      <c r="B2983" s="458" t="str">
        <f t="shared" si="47"/>
        <v>05/04/2019 05:00:00 PM</v>
      </c>
      <c r="C2983" s="458">
        <v>43589</v>
      </c>
      <c r="D2983" s="459">
        <v>0.70833333333333337</v>
      </c>
      <c r="E2983" s="2">
        <f>Electricity!F3008</f>
        <v>0</v>
      </c>
      <c r="F2983" s="2">
        <f>Electricity!G3008</f>
        <v>0</v>
      </c>
      <c r="G2983" s="2">
        <f>Electricity!H3008</f>
        <v>0</v>
      </c>
      <c r="H2983" s="2">
        <f>Electricity!I3008</f>
        <v>0</v>
      </c>
      <c r="I2983" s="2">
        <f>Electricity!J3008</f>
        <v>0</v>
      </c>
    </row>
    <row r="2984" spans="2:9" x14ac:dyDescent="0.35">
      <c r="B2984" s="458" t="str">
        <f t="shared" si="47"/>
        <v>05/04/2019 06:00:00 PM</v>
      </c>
      <c r="C2984" s="458">
        <v>43589</v>
      </c>
      <c r="D2984" s="459">
        <v>0.75000000000000011</v>
      </c>
      <c r="E2984" s="2">
        <f>Electricity!F3009</f>
        <v>0</v>
      </c>
      <c r="F2984" s="2">
        <f>Electricity!G3009</f>
        <v>0</v>
      </c>
      <c r="G2984" s="2">
        <f>Electricity!H3009</f>
        <v>0</v>
      </c>
      <c r="H2984" s="2">
        <f>Electricity!I3009</f>
        <v>0</v>
      </c>
      <c r="I2984" s="2">
        <f>Electricity!J3009</f>
        <v>0</v>
      </c>
    </row>
    <row r="2985" spans="2:9" x14ac:dyDescent="0.35">
      <c r="B2985" s="458" t="str">
        <f t="shared" si="47"/>
        <v>05/04/2019 07:00:00 PM</v>
      </c>
      <c r="C2985" s="458">
        <v>43589</v>
      </c>
      <c r="D2985" s="459">
        <v>0.79166666666666674</v>
      </c>
      <c r="E2985" s="2">
        <f>Electricity!F3010</f>
        <v>0</v>
      </c>
      <c r="F2985" s="2">
        <f>Electricity!G3010</f>
        <v>0</v>
      </c>
      <c r="G2985" s="2">
        <f>Electricity!H3010</f>
        <v>0</v>
      </c>
      <c r="H2985" s="2">
        <f>Electricity!I3010</f>
        <v>0</v>
      </c>
      <c r="I2985" s="2">
        <f>Electricity!J3010</f>
        <v>0</v>
      </c>
    </row>
    <row r="2986" spans="2:9" x14ac:dyDescent="0.35">
      <c r="B2986" s="458" t="str">
        <f t="shared" si="47"/>
        <v>05/04/2019 08:00:00 PM</v>
      </c>
      <c r="C2986" s="458">
        <v>43589</v>
      </c>
      <c r="D2986" s="459">
        <v>0.83333333333333337</v>
      </c>
      <c r="E2986" s="2">
        <f>Electricity!F3011</f>
        <v>0</v>
      </c>
      <c r="F2986" s="2">
        <f>Electricity!G3011</f>
        <v>0</v>
      </c>
      <c r="G2986" s="2">
        <f>Electricity!H3011</f>
        <v>0</v>
      </c>
      <c r="H2986" s="2">
        <f>Electricity!I3011</f>
        <v>0</v>
      </c>
      <c r="I2986" s="2">
        <f>Electricity!J3011</f>
        <v>0</v>
      </c>
    </row>
    <row r="2987" spans="2:9" x14ac:dyDescent="0.35">
      <c r="B2987" s="458" t="str">
        <f t="shared" si="47"/>
        <v>05/04/2019 09:00:00 PM</v>
      </c>
      <c r="C2987" s="458">
        <v>43589</v>
      </c>
      <c r="D2987" s="459">
        <v>0.87500000000000011</v>
      </c>
      <c r="E2987" s="2">
        <f>Electricity!F3012</f>
        <v>0</v>
      </c>
      <c r="F2987" s="2">
        <f>Electricity!G3012</f>
        <v>0</v>
      </c>
      <c r="G2987" s="2">
        <f>Electricity!H3012</f>
        <v>0</v>
      </c>
      <c r="H2987" s="2">
        <f>Electricity!I3012</f>
        <v>0</v>
      </c>
      <c r="I2987" s="2">
        <f>Electricity!J3012</f>
        <v>0</v>
      </c>
    </row>
    <row r="2988" spans="2:9" x14ac:dyDescent="0.35">
      <c r="B2988" s="458" t="str">
        <f t="shared" si="47"/>
        <v>05/04/2019 10:00:00 PM</v>
      </c>
      <c r="C2988" s="458">
        <v>43589</v>
      </c>
      <c r="D2988" s="459">
        <v>0.91666666666666674</v>
      </c>
      <c r="E2988" s="2">
        <f>Electricity!F3013</f>
        <v>0</v>
      </c>
      <c r="F2988" s="2">
        <f>Electricity!G3013</f>
        <v>0</v>
      </c>
      <c r="G2988" s="2">
        <f>Electricity!H3013</f>
        <v>0</v>
      </c>
      <c r="H2988" s="2">
        <f>Electricity!I3013</f>
        <v>0</v>
      </c>
      <c r="I2988" s="2">
        <f>Electricity!J3013</f>
        <v>0</v>
      </c>
    </row>
    <row r="2989" spans="2:9" x14ac:dyDescent="0.35">
      <c r="B2989" s="458" t="str">
        <f t="shared" si="47"/>
        <v>05/04/2019 11:00:00 PM</v>
      </c>
      <c r="C2989" s="458">
        <v>43589</v>
      </c>
      <c r="D2989" s="459">
        <v>0.95833333333333337</v>
      </c>
      <c r="E2989" s="2">
        <f>Electricity!F3014</f>
        <v>0</v>
      </c>
      <c r="F2989" s="2">
        <f>Electricity!G3014</f>
        <v>0</v>
      </c>
      <c r="G2989" s="2">
        <f>Electricity!H3014</f>
        <v>0</v>
      </c>
      <c r="H2989" s="2">
        <f>Electricity!I3014</f>
        <v>0</v>
      </c>
      <c r="I2989" s="2">
        <f>Electricity!J3014</f>
        <v>0</v>
      </c>
    </row>
    <row r="2990" spans="2:9" x14ac:dyDescent="0.35">
      <c r="B2990" s="458" t="str">
        <f t="shared" si="47"/>
        <v>05/05/2019 12:00:00 AM</v>
      </c>
      <c r="C2990" s="458">
        <v>43590</v>
      </c>
      <c r="D2990" s="459">
        <v>3.1225022567582528E-17</v>
      </c>
      <c r="E2990" s="2">
        <f>Electricity!F3015</f>
        <v>0</v>
      </c>
      <c r="F2990" s="2">
        <f>Electricity!G3015</f>
        <v>0</v>
      </c>
      <c r="G2990" s="2">
        <f>Electricity!H3015</f>
        <v>0</v>
      </c>
      <c r="H2990" s="2">
        <f>Electricity!I3015</f>
        <v>0</v>
      </c>
      <c r="I2990" s="2">
        <f>Electricity!J3015</f>
        <v>0</v>
      </c>
    </row>
    <row r="2991" spans="2:9" x14ac:dyDescent="0.35">
      <c r="B2991" s="458" t="str">
        <f t="shared" si="47"/>
        <v>05/05/2019 01:00:00 AM</v>
      </c>
      <c r="C2991" s="458">
        <v>43590</v>
      </c>
      <c r="D2991" s="459">
        <v>4.1666666666666699E-2</v>
      </c>
      <c r="E2991" s="2">
        <f>Electricity!F3016</f>
        <v>0</v>
      </c>
      <c r="F2991" s="2">
        <f>Electricity!G3016</f>
        <v>0</v>
      </c>
      <c r="G2991" s="2">
        <f>Electricity!H3016</f>
        <v>0</v>
      </c>
      <c r="H2991" s="2">
        <f>Electricity!I3016</f>
        <v>0</v>
      </c>
      <c r="I2991" s="2">
        <f>Electricity!J3016</f>
        <v>0</v>
      </c>
    </row>
    <row r="2992" spans="2:9" x14ac:dyDescent="0.35">
      <c r="B2992" s="458" t="str">
        <f t="shared" si="47"/>
        <v>05/05/2019 02:00:00 AM</v>
      </c>
      <c r="C2992" s="458">
        <v>43590</v>
      </c>
      <c r="D2992" s="459">
        <v>8.333333333333337E-2</v>
      </c>
      <c r="E2992" s="2">
        <f>Electricity!F3017</f>
        <v>0</v>
      </c>
      <c r="F2992" s="2">
        <f>Electricity!G3017</f>
        <v>0</v>
      </c>
      <c r="G2992" s="2">
        <f>Electricity!H3017</f>
        <v>0</v>
      </c>
      <c r="H2992" s="2">
        <f>Electricity!I3017</f>
        <v>0</v>
      </c>
      <c r="I2992" s="2">
        <f>Electricity!J3017</f>
        <v>0</v>
      </c>
    </row>
    <row r="2993" spans="2:9" x14ac:dyDescent="0.35">
      <c r="B2993" s="458" t="str">
        <f t="shared" si="47"/>
        <v>05/05/2019 03:00:00 AM</v>
      </c>
      <c r="C2993" s="458">
        <v>43590</v>
      </c>
      <c r="D2993" s="459">
        <v>0.12500000000000006</v>
      </c>
      <c r="E2993" s="2">
        <f>Electricity!F3018</f>
        <v>0</v>
      </c>
      <c r="F2993" s="2">
        <f>Electricity!G3018</f>
        <v>0</v>
      </c>
      <c r="G2993" s="2">
        <f>Electricity!H3018</f>
        <v>0</v>
      </c>
      <c r="H2993" s="2">
        <f>Electricity!I3018</f>
        <v>0</v>
      </c>
      <c r="I2993" s="2">
        <f>Electricity!J3018</f>
        <v>0</v>
      </c>
    </row>
    <row r="2994" spans="2:9" x14ac:dyDescent="0.35">
      <c r="B2994" s="458" t="str">
        <f t="shared" si="47"/>
        <v>05/05/2019 04:00:00 AM</v>
      </c>
      <c r="C2994" s="458">
        <v>43590</v>
      </c>
      <c r="D2994" s="459">
        <v>0.16666666666666669</v>
      </c>
      <c r="E2994" s="2">
        <f>Electricity!F3019</f>
        <v>0</v>
      </c>
      <c r="F2994" s="2">
        <f>Electricity!G3019</f>
        <v>0</v>
      </c>
      <c r="G2994" s="2">
        <f>Electricity!H3019</f>
        <v>0</v>
      </c>
      <c r="H2994" s="2">
        <f>Electricity!I3019</f>
        <v>0</v>
      </c>
      <c r="I2994" s="2">
        <f>Electricity!J3019</f>
        <v>0</v>
      </c>
    </row>
    <row r="2995" spans="2:9" x14ac:dyDescent="0.35">
      <c r="B2995" s="458" t="str">
        <f t="shared" si="47"/>
        <v>05/05/2019 05:00:00 AM</v>
      </c>
      <c r="C2995" s="458">
        <v>43590</v>
      </c>
      <c r="D2995" s="459">
        <v>0.20833333333333337</v>
      </c>
      <c r="E2995" s="2">
        <f>Electricity!F3020</f>
        <v>0</v>
      </c>
      <c r="F2995" s="2">
        <f>Electricity!G3020</f>
        <v>0</v>
      </c>
      <c r="G2995" s="2">
        <f>Electricity!H3020</f>
        <v>0</v>
      </c>
      <c r="H2995" s="2">
        <f>Electricity!I3020</f>
        <v>0</v>
      </c>
      <c r="I2995" s="2">
        <f>Electricity!J3020</f>
        <v>0</v>
      </c>
    </row>
    <row r="2996" spans="2:9" x14ac:dyDescent="0.35">
      <c r="B2996" s="458" t="str">
        <f t="shared" si="47"/>
        <v>05/05/2019 06:00:00 AM</v>
      </c>
      <c r="C2996" s="458">
        <v>43590</v>
      </c>
      <c r="D2996" s="459">
        <v>0.25</v>
      </c>
      <c r="E2996" s="2">
        <f>Electricity!F3021</f>
        <v>0</v>
      </c>
      <c r="F2996" s="2">
        <f>Electricity!G3021</f>
        <v>0</v>
      </c>
      <c r="G2996" s="2">
        <f>Electricity!H3021</f>
        <v>0</v>
      </c>
      <c r="H2996" s="2">
        <f>Electricity!I3021</f>
        <v>0</v>
      </c>
      <c r="I2996" s="2">
        <f>Electricity!J3021</f>
        <v>0</v>
      </c>
    </row>
    <row r="2997" spans="2:9" x14ac:dyDescent="0.35">
      <c r="B2997" s="458" t="str">
        <f t="shared" si="47"/>
        <v>05/05/2019 07:00:00 AM</v>
      </c>
      <c r="C2997" s="458">
        <v>43590</v>
      </c>
      <c r="D2997" s="459">
        <v>0.29166666666666669</v>
      </c>
      <c r="E2997" s="2">
        <f>Electricity!F3022</f>
        <v>0</v>
      </c>
      <c r="F2997" s="2">
        <f>Electricity!G3022</f>
        <v>0</v>
      </c>
      <c r="G2997" s="2">
        <f>Electricity!H3022</f>
        <v>0</v>
      </c>
      <c r="H2997" s="2">
        <f>Electricity!I3022</f>
        <v>0</v>
      </c>
      <c r="I2997" s="2">
        <f>Electricity!J3022</f>
        <v>0</v>
      </c>
    </row>
    <row r="2998" spans="2:9" x14ac:dyDescent="0.35">
      <c r="B2998" s="458" t="str">
        <f t="shared" si="47"/>
        <v>05/05/2019 08:00:00 AM</v>
      </c>
      <c r="C2998" s="458">
        <v>43590</v>
      </c>
      <c r="D2998" s="459">
        <v>0.33333333333333337</v>
      </c>
      <c r="E2998" s="2">
        <f>Electricity!F3023</f>
        <v>0</v>
      </c>
      <c r="F2998" s="2">
        <f>Electricity!G3023</f>
        <v>0</v>
      </c>
      <c r="G2998" s="2">
        <f>Electricity!H3023</f>
        <v>0</v>
      </c>
      <c r="H2998" s="2">
        <f>Electricity!I3023</f>
        <v>0</v>
      </c>
      <c r="I2998" s="2">
        <f>Electricity!J3023</f>
        <v>0</v>
      </c>
    </row>
    <row r="2999" spans="2:9" x14ac:dyDescent="0.35">
      <c r="B2999" s="458" t="str">
        <f t="shared" si="47"/>
        <v>05/05/2019 09:00:00 AM</v>
      </c>
      <c r="C2999" s="458">
        <v>43590</v>
      </c>
      <c r="D2999" s="459">
        <v>0.375</v>
      </c>
      <c r="E2999" s="2">
        <f>Electricity!F3024</f>
        <v>0</v>
      </c>
      <c r="F2999" s="2">
        <f>Electricity!G3024</f>
        <v>0</v>
      </c>
      <c r="G2999" s="2">
        <f>Electricity!H3024</f>
        <v>0</v>
      </c>
      <c r="H2999" s="2">
        <f>Electricity!I3024</f>
        <v>0</v>
      </c>
      <c r="I2999" s="2">
        <f>Electricity!J3024</f>
        <v>0</v>
      </c>
    </row>
    <row r="3000" spans="2:9" x14ac:dyDescent="0.35">
      <c r="B3000" s="458" t="str">
        <f t="shared" si="47"/>
        <v>05/05/2019 10:00:00 AM</v>
      </c>
      <c r="C3000" s="458">
        <v>43590</v>
      </c>
      <c r="D3000" s="459">
        <v>0.41666666666666669</v>
      </c>
      <c r="E3000" s="2">
        <f>Electricity!F3025</f>
        <v>0</v>
      </c>
      <c r="F3000" s="2">
        <f>Electricity!G3025</f>
        <v>0</v>
      </c>
      <c r="G3000" s="2">
        <f>Electricity!H3025</f>
        <v>0</v>
      </c>
      <c r="H3000" s="2">
        <f>Electricity!I3025</f>
        <v>0</v>
      </c>
      <c r="I3000" s="2">
        <f>Electricity!J3025</f>
        <v>0</v>
      </c>
    </row>
    <row r="3001" spans="2:9" x14ac:dyDescent="0.35">
      <c r="B3001" s="458" t="str">
        <f t="shared" si="47"/>
        <v>05/05/2019 11:00:00 AM</v>
      </c>
      <c r="C3001" s="458">
        <v>43590</v>
      </c>
      <c r="D3001" s="459">
        <v>0.45833333333333337</v>
      </c>
      <c r="E3001" s="2">
        <f>Electricity!F3026</f>
        <v>0</v>
      </c>
      <c r="F3001" s="2">
        <f>Electricity!G3026</f>
        <v>0</v>
      </c>
      <c r="G3001" s="2">
        <f>Electricity!H3026</f>
        <v>0</v>
      </c>
      <c r="H3001" s="2">
        <f>Electricity!I3026</f>
        <v>0</v>
      </c>
      <c r="I3001" s="2">
        <f>Electricity!J3026</f>
        <v>0</v>
      </c>
    </row>
    <row r="3002" spans="2:9" x14ac:dyDescent="0.35">
      <c r="B3002" s="458" t="str">
        <f t="shared" si="47"/>
        <v>05/05/2019 12:00:00 PM</v>
      </c>
      <c r="C3002" s="458">
        <v>43590</v>
      </c>
      <c r="D3002" s="459">
        <v>0.50000000000000011</v>
      </c>
      <c r="E3002" s="2">
        <f>Electricity!F3027</f>
        <v>0</v>
      </c>
      <c r="F3002" s="2">
        <f>Electricity!G3027</f>
        <v>0</v>
      </c>
      <c r="G3002" s="2">
        <f>Electricity!H3027</f>
        <v>0</v>
      </c>
      <c r="H3002" s="2">
        <f>Electricity!I3027</f>
        <v>0</v>
      </c>
      <c r="I3002" s="2">
        <f>Electricity!J3027</f>
        <v>0</v>
      </c>
    </row>
    <row r="3003" spans="2:9" x14ac:dyDescent="0.35">
      <c r="B3003" s="458" t="str">
        <f t="shared" si="47"/>
        <v>05/05/2019 01:00:00 PM</v>
      </c>
      <c r="C3003" s="458">
        <v>43590</v>
      </c>
      <c r="D3003" s="459">
        <v>0.54166666666666674</v>
      </c>
      <c r="E3003" s="2">
        <f>Electricity!F3028</f>
        <v>0</v>
      </c>
      <c r="F3003" s="2">
        <f>Electricity!G3028</f>
        <v>0</v>
      </c>
      <c r="G3003" s="2">
        <f>Electricity!H3028</f>
        <v>0</v>
      </c>
      <c r="H3003" s="2">
        <f>Electricity!I3028</f>
        <v>0</v>
      </c>
      <c r="I3003" s="2">
        <f>Electricity!J3028</f>
        <v>0</v>
      </c>
    </row>
    <row r="3004" spans="2:9" x14ac:dyDescent="0.35">
      <c r="B3004" s="458" t="str">
        <f t="shared" si="47"/>
        <v>05/05/2019 02:00:00 PM</v>
      </c>
      <c r="C3004" s="458">
        <v>43590</v>
      </c>
      <c r="D3004" s="459">
        <v>0.58333333333333337</v>
      </c>
      <c r="E3004" s="2">
        <f>Electricity!F3029</f>
        <v>0</v>
      </c>
      <c r="F3004" s="2">
        <f>Electricity!G3029</f>
        <v>0</v>
      </c>
      <c r="G3004" s="2">
        <f>Electricity!H3029</f>
        <v>0</v>
      </c>
      <c r="H3004" s="2">
        <f>Electricity!I3029</f>
        <v>0</v>
      </c>
      <c r="I3004" s="2">
        <f>Electricity!J3029</f>
        <v>0</v>
      </c>
    </row>
    <row r="3005" spans="2:9" x14ac:dyDescent="0.35">
      <c r="B3005" s="458" t="str">
        <f t="shared" si="47"/>
        <v>05/05/2019 03:00:00 PM</v>
      </c>
      <c r="C3005" s="458">
        <v>43590</v>
      </c>
      <c r="D3005" s="459">
        <v>0.62500000000000011</v>
      </c>
      <c r="E3005" s="2">
        <f>Electricity!F3030</f>
        <v>0</v>
      </c>
      <c r="F3005" s="2">
        <f>Electricity!G3030</f>
        <v>0</v>
      </c>
      <c r="G3005" s="2">
        <f>Electricity!H3030</f>
        <v>0</v>
      </c>
      <c r="H3005" s="2">
        <f>Electricity!I3030</f>
        <v>0</v>
      </c>
      <c r="I3005" s="2">
        <f>Electricity!J3030</f>
        <v>0</v>
      </c>
    </row>
    <row r="3006" spans="2:9" x14ac:dyDescent="0.35">
      <c r="B3006" s="458" t="str">
        <f t="shared" si="47"/>
        <v>05/05/2019 04:00:00 PM</v>
      </c>
      <c r="C3006" s="458">
        <v>43590</v>
      </c>
      <c r="D3006" s="459">
        <v>0.66666666666666674</v>
      </c>
      <c r="E3006" s="2">
        <f>Electricity!F3031</f>
        <v>0</v>
      </c>
      <c r="F3006" s="2">
        <f>Electricity!G3031</f>
        <v>0</v>
      </c>
      <c r="G3006" s="2">
        <f>Electricity!H3031</f>
        <v>0</v>
      </c>
      <c r="H3006" s="2">
        <f>Electricity!I3031</f>
        <v>0</v>
      </c>
      <c r="I3006" s="2">
        <f>Electricity!J3031</f>
        <v>0</v>
      </c>
    </row>
    <row r="3007" spans="2:9" x14ac:dyDescent="0.35">
      <c r="B3007" s="458" t="str">
        <f t="shared" si="47"/>
        <v>05/05/2019 05:00:00 PM</v>
      </c>
      <c r="C3007" s="458">
        <v>43590</v>
      </c>
      <c r="D3007" s="459">
        <v>0.70833333333333337</v>
      </c>
      <c r="E3007" s="2">
        <f>Electricity!F3032</f>
        <v>0</v>
      </c>
      <c r="F3007" s="2">
        <f>Electricity!G3032</f>
        <v>0</v>
      </c>
      <c r="G3007" s="2">
        <f>Electricity!H3032</f>
        <v>0</v>
      </c>
      <c r="H3007" s="2">
        <f>Electricity!I3032</f>
        <v>0</v>
      </c>
      <c r="I3007" s="2">
        <f>Electricity!J3032</f>
        <v>0</v>
      </c>
    </row>
    <row r="3008" spans="2:9" x14ac:dyDescent="0.35">
      <c r="B3008" s="458" t="str">
        <f t="shared" si="47"/>
        <v>05/05/2019 06:00:00 PM</v>
      </c>
      <c r="C3008" s="458">
        <v>43590</v>
      </c>
      <c r="D3008" s="459">
        <v>0.75000000000000011</v>
      </c>
      <c r="E3008" s="2">
        <f>Electricity!F3033</f>
        <v>0</v>
      </c>
      <c r="F3008" s="2">
        <f>Electricity!G3033</f>
        <v>0</v>
      </c>
      <c r="G3008" s="2">
        <f>Electricity!H3033</f>
        <v>0</v>
      </c>
      <c r="H3008" s="2">
        <f>Electricity!I3033</f>
        <v>0</v>
      </c>
      <c r="I3008" s="2">
        <f>Electricity!J3033</f>
        <v>0</v>
      </c>
    </row>
    <row r="3009" spans="2:9" x14ac:dyDescent="0.35">
      <c r="B3009" s="458" t="str">
        <f t="shared" si="47"/>
        <v>05/05/2019 07:00:00 PM</v>
      </c>
      <c r="C3009" s="458">
        <v>43590</v>
      </c>
      <c r="D3009" s="459">
        <v>0.79166666666666674</v>
      </c>
      <c r="E3009" s="2">
        <f>Electricity!F3034</f>
        <v>0</v>
      </c>
      <c r="F3009" s="2">
        <f>Electricity!G3034</f>
        <v>0</v>
      </c>
      <c r="G3009" s="2">
        <f>Electricity!H3034</f>
        <v>0</v>
      </c>
      <c r="H3009" s="2">
        <f>Electricity!I3034</f>
        <v>0</v>
      </c>
      <c r="I3009" s="2">
        <f>Electricity!J3034</f>
        <v>0</v>
      </c>
    </row>
    <row r="3010" spans="2:9" x14ac:dyDescent="0.35">
      <c r="B3010" s="458" t="str">
        <f t="shared" si="47"/>
        <v>05/05/2019 08:00:00 PM</v>
      </c>
      <c r="C3010" s="458">
        <v>43590</v>
      </c>
      <c r="D3010" s="459">
        <v>0.83333333333333337</v>
      </c>
      <c r="E3010" s="2">
        <f>Electricity!F3035</f>
        <v>0</v>
      </c>
      <c r="F3010" s="2">
        <f>Electricity!G3035</f>
        <v>0</v>
      </c>
      <c r="G3010" s="2">
        <f>Electricity!H3035</f>
        <v>0</v>
      </c>
      <c r="H3010" s="2">
        <f>Electricity!I3035</f>
        <v>0</v>
      </c>
      <c r="I3010" s="2">
        <f>Electricity!J3035</f>
        <v>0</v>
      </c>
    </row>
    <row r="3011" spans="2:9" x14ac:dyDescent="0.35">
      <c r="B3011" s="458" t="str">
        <f t="shared" si="47"/>
        <v>05/05/2019 09:00:00 PM</v>
      </c>
      <c r="C3011" s="458">
        <v>43590</v>
      </c>
      <c r="D3011" s="459">
        <v>0.87500000000000011</v>
      </c>
      <c r="E3011" s="2">
        <f>Electricity!F3036</f>
        <v>0</v>
      </c>
      <c r="F3011" s="2">
        <f>Electricity!G3036</f>
        <v>0</v>
      </c>
      <c r="G3011" s="2">
        <f>Electricity!H3036</f>
        <v>0</v>
      </c>
      <c r="H3011" s="2">
        <f>Electricity!I3036</f>
        <v>0</v>
      </c>
      <c r="I3011" s="2">
        <f>Electricity!J3036</f>
        <v>0</v>
      </c>
    </row>
    <row r="3012" spans="2:9" x14ac:dyDescent="0.35">
      <c r="B3012" s="458" t="str">
        <f t="shared" si="47"/>
        <v>05/05/2019 10:00:00 PM</v>
      </c>
      <c r="C3012" s="458">
        <v>43590</v>
      </c>
      <c r="D3012" s="459">
        <v>0.91666666666666674</v>
      </c>
      <c r="E3012" s="2">
        <f>Electricity!F3037</f>
        <v>0</v>
      </c>
      <c r="F3012" s="2">
        <f>Electricity!G3037</f>
        <v>0</v>
      </c>
      <c r="G3012" s="2">
        <f>Electricity!H3037</f>
        <v>0</v>
      </c>
      <c r="H3012" s="2">
        <f>Electricity!I3037</f>
        <v>0</v>
      </c>
      <c r="I3012" s="2">
        <f>Electricity!J3037</f>
        <v>0</v>
      </c>
    </row>
    <row r="3013" spans="2:9" x14ac:dyDescent="0.35">
      <c r="B3013" s="458" t="str">
        <f t="shared" si="47"/>
        <v>05/05/2019 11:00:00 PM</v>
      </c>
      <c r="C3013" s="458">
        <v>43590</v>
      </c>
      <c r="D3013" s="459">
        <v>0.95833333333333337</v>
      </c>
      <c r="E3013" s="2">
        <f>Electricity!F3038</f>
        <v>0</v>
      </c>
      <c r="F3013" s="2">
        <f>Electricity!G3038</f>
        <v>0</v>
      </c>
      <c r="G3013" s="2">
        <f>Electricity!H3038</f>
        <v>0</v>
      </c>
      <c r="H3013" s="2">
        <f>Electricity!I3038</f>
        <v>0</v>
      </c>
      <c r="I3013" s="2">
        <f>Electricity!J3038</f>
        <v>0</v>
      </c>
    </row>
    <row r="3014" spans="2:9" x14ac:dyDescent="0.35">
      <c r="B3014" s="458" t="str">
        <f t="shared" si="47"/>
        <v>05/06/2019 12:00:00 AM</v>
      </c>
      <c r="C3014" s="458">
        <v>43591</v>
      </c>
      <c r="D3014" s="459">
        <v>3.1225022567582528E-17</v>
      </c>
      <c r="E3014" s="2">
        <f>Electricity!F3039</f>
        <v>0</v>
      </c>
      <c r="F3014" s="2">
        <f>Electricity!G3039</f>
        <v>0</v>
      </c>
      <c r="G3014" s="2">
        <f>Electricity!H3039</f>
        <v>0</v>
      </c>
      <c r="H3014" s="2">
        <f>Electricity!I3039</f>
        <v>0</v>
      </c>
      <c r="I3014" s="2">
        <f>Electricity!J3039</f>
        <v>0</v>
      </c>
    </row>
    <row r="3015" spans="2:9" x14ac:dyDescent="0.35">
      <c r="B3015" s="458" t="str">
        <f t="shared" si="47"/>
        <v>05/06/2019 01:00:00 AM</v>
      </c>
      <c r="C3015" s="458">
        <v>43591</v>
      </c>
      <c r="D3015" s="459">
        <v>4.1666666666666699E-2</v>
      </c>
      <c r="E3015" s="2">
        <f>Electricity!F3040</f>
        <v>0</v>
      </c>
      <c r="F3015" s="2">
        <f>Electricity!G3040</f>
        <v>0</v>
      </c>
      <c r="G3015" s="2">
        <f>Electricity!H3040</f>
        <v>0</v>
      </c>
      <c r="H3015" s="2">
        <f>Electricity!I3040</f>
        <v>0</v>
      </c>
      <c r="I3015" s="2">
        <f>Electricity!J3040</f>
        <v>0</v>
      </c>
    </row>
    <row r="3016" spans="2:9" x14ac:dyDescent="0.35">
      <c r="B3016" s="458" t="str">
        <f t="shared" si="47"/>
        <v>05/06/2019 02:00:00 AM</v>
      </c>
      <c r="C3016" s="458">
        <v>43591</v>
      </c>
      <c r="D3016" s="459">
        <v>8.333333333333337E-2</v>
      </c>
      <c r="E3016" s="2">
        <f>Electricity!F3041</f>
        <v>0</v>
      </c>
      <c r="F3016" s="2">
        <f>Electricity!G3041</f>
        <v>0</v>
      </c>
      <c r="G3016" s="2">
        <f>Electricity!H3041</f>
        <v>0</v>
      </c>
      <c r="H3016" s="2">
        <f>Electricity!I3041</f>
        <v>0</v>
      </c>
      <c r="I3016" s="2">
        <f>Electricity!J3041</f>
        <v>0</v>
      </c>
    </row>
    <row r="3017" spans="2:9" x14ac:dyDescent="0.35">
      <c r="B3017" s="458" t="str">
        <f t="shared" si="47"/>
        <v>05/06/2019 03:00:00 AM</v>
      </c>
      <c r="C3017" s="458">
        <v>43591</v>
      </c>
      <c r="D3017" s="459">
        <v>0.12500000000000006</v>
      </c>
      <c r="E3017" s="2">
        <f>Electricity!F3042</f>
        <v>0</v>
      </c>
      <c r="F3017" s="2">
        <f>Electricity!G3042</f>
        <v>0</v>
      </c>
      <c r="G3017" s="2">
        <f>Electricity!H3042</f>
        <v>0</v>
      </c>
      <c r="H3017" s="2">
        <f>Electricity!I3042</f>
        <v>0</v>
      </c>
      <c r="I3017" s="2">
        <f>Electricity!J3042</f>
        <v>0</v>
      </c>
    </row>
    <row r="3018" spans="2:9" x14ac:dyDescent="0.35">
      <c r="B3018" s="458" t="str">
        <f t="shared" si="47"/>
        <v>05/06/2019 04:00:00 AM</v>
      </c>
      <c r="C3018" s="458">
        <v>43591</v>
      </c>
      <c r="D3018" s="459">
        <v>0.16666666666666669</v>
      </c>
      <c r="E3018" s="2">
        <f>Electricity!F3043</f>
        <v>0</v>
      </c>
      <c r="F3018" s="2">
        <f>Electricity!G3043</f>
        <v>0</v>
      </c>
      <c r="G3018" s="2">
        <f>Electricity!H3043</f>
        <v>0</v>
      </c>
      <c r="H3018" s="2">
        <f>Electricity!I3043</f>
        <v>0</v>
      </c>
      <c r="I3018" s="2">
        <f>Electricity!J3043</f>
        <v>0</v>
      </c>
    </row>
    <row r="3019" spans="2:9" x14ac:dyDescent="0.35">
      <c r="B3019" s="458" t="str">
        <f t="shared" si="47"/>
        <v>05/06/2019 05:00:00 AM</v>
      </c>
      <c r="C3019" s="458">
        <v>43591</v>
      </c>
      <c r="D3019" s="459">
        <v>0.20833333333333337</v>
      </c>
      <c r="E3019" s="2">
        <f>Electricity!F3044</f>
        <v>0</v>
      </c>
      <c r="F3019" s="2">
        <f>Electricity!G3044</f>
        <v>0</v>
      </c>
      <c r="G3019" s="2">
        <f>Electricity!H3044</f>
        <v>0</v>
      </c>
      <c r="H3019" s="2">
        <f>Electricity!I3044</f>
        <v>0</v>
      </c>
      <c r="I3019" s="2">
        <f>Electricity!J3044</f>
        <v>0</v>
      </c>
    </row>
    <row r="3020" spans="2:9" x14ac:dyDescent="0.35">
      <c r="B3020" s="458" t="str">
        <f t="shared" si="47"/>
        <v>05/06/2019 06:00:00 AM</v>
      </c>
      <c r="C3020" s="458">
        <v>43591</v>
      </c>
      <c r="D3020" s="459">
        <v>0.25</v>
      </c>
      <c r="E3020" s="2">
        <f>Electricity!F3045</f>
        <v>0</v>
      </c>
      <c r="F3020" s="2">
        <f>Electricity!G3045</f>
        <v>0</v>
      </c>
      <c r="G3020" s="2">
        <f>Electricity!H3045</f>
        <v>0</v>
      </c>
      <c r="H3020" s="2">
        <f>Electricity!I3045</f>
        <v>0</v>
      </c>
      <c r="I3020" s="2">
        <f>Electricity!J3045</f>
        <v>0</v>
      </c>
    </row>
    <row r="3021" spans="2:9" x14ac:dyDescent="0.35">
      <c r="B3021" s="458" t="str">
        <f t="shared" si="47"/>
        <v>05/06/2019 07:00:00 AM</v>
      </c>
      <c r="C3021" s="458">
        <v>43591</v>
      </c>
      <c r="D3021" s="459">
        <v>0.29166666666666669</v>
      </c>
      <c r="E3021" s="2">
        <f>Electricity!F3046</f>
        <v>0</v>
      </c>
      <c r="F3021" s="2">
        <f>Electricity!G3046</f>
        <v>0</v>
      </c>
      <c r="G3021" s="2">
        <f>Electricity!H3046</f>
        <v>0</v>
      </c>
      <c r="H3021" s="2">
        <f>Electricity!I3046</f>
        <v>0</v>
      </c>
      <c r="I3021" s="2">
        <f>Electricity!J3046</f>
        <v>0</v>
      </c>
    </row>
    <row r="3022" spans="2:9" x14ac:dyDescent="0.35">
      <c r="B3022" s="458" t="str">
        <f t="shared" si="47"/>
        <v>05/06/2019 08:00:00 AM</v>
      </c>
      <c r="C3022" s="458">
        <v>43591</v>
      </c>
      <c r="D3022" s="459">
        <v>0.33333333333333337</v>
      </c>
      <c r="E3022" s="2">
        <f>Electricity!F3047</f>
        <v>0</v>
      </c>
      <c r="F3022" s="2">
        <f>Electricity!G3047</f>
        <v>0</v>
      </c>
      <c r="G3022" s="2">
        <f>Electricity!H3047</f>
        <v>0</v>
      </c>
      <c r="H3022" s="2">
        <f>Electricity!I3047</f>
        <v>0</v>
      </c>
      <c r="I3022" s="2">
        <f>Electricity!J3047</f>
        <v>0</v>
      </c>
    </row>
    <row r="3023" spans="2:9" x14ac:dyDescent="0.35">
      <c r="B3023" s="458" t="str">
        <f t="shared" ref="B3023:B3086" si="48">CONCATENATE(TEXT(C3023,"mm/dd/yyyy")," ",TEXT(D3023,"hh:mm:ss AM/PM"))</f>
        <v>05/06/2019 09:00:00 AM</v>
      </c>
      <c r="C3023" s="458">
        <v>43591</v>
      </c>
      <c r="D3023" s="459">
        <v>0.375</v>
      </c>
      <c r="E3023" s="2">
        <f>Electricity!F3048</f>
        <v>0</v>
      </c>
      <c r="F3023" s="2">
        <f>Electricity!G3048</f>
        <v>0</v>
      </c>
      <c r="G3023" s="2">
        <f>Electricity!H3048</f>
        <v>0</v>
      </c>
      <c r="H3023" s="2">
        <f>Electricity!I3048</f>
        <v>0</v>
      </c>
      <c r="I3023" s="2">
        <f>Electricity!J3048</f>
        <v>0</v>
      </c>
    </row>
    <row r="3024" spans="2:9" x14ac:dyDescent="0.35">
      <c r="B3024" s="458" t="str">
        <f t="shared" si="48"/>
        <v>05/06/2019 10:00:00 AM</v>
      </c>
      <c r="C3024" s="458">
        <v>43591</v>
      </c>
      <c r="D3024" s="459">
        <v>0.41666666666666669</v>
      </c>
      <c r="E3024" s="2">
        <f>Electricity!F3049</f>
        <v>0</v>
      </c>
      <c r="F3024" s="2">
        <f>Electricity!G3049</f>
        <v>0</v>
      </c>
      <c r="G3024" s="2">
        <f>Electricity!H3049</f>
        <v>0</v>
      </c>
      <c r="H3024" s="2">
        <f>Electricity!I3049</f>
        <v>0</v>
      </c>
      <c r="I3024" s="2">
        <f>Electricity!J3049</f>
        <v>0</v>
      </c>
    </row>
    <row r="3025" spans="2:9" x14ac:dyDescent="0.35">
      <c r="B3025" s="458" t="str">
        <f t="shared" si="48"/>
        <v>05/06/2019 11:00:00 AM</v>
      </c>
      <c r="C3025" s="458">
        <v>43591</v>
      </c>
      <c r="D3025" s="459">
        <v>0.45833333333333337</v>
      </c>
      <c r="E3025" s="2">
        <f>Electricity!F3050</f>
        <v>0</v>
      </c>
      <c r="F3025" s="2">
        <f>Electricity!G3050</f>
        <v>0</v>
      </c>
      <c r="G3025" s="2">
        <f>Electricity!H3050</f>
        <v>0</v>
      </c>
      <c r="H3025" s="2">
        <f>Electricity!I3050</f>
        <v>0</v>
      </c>
      <c r="I3025" s="2">
        <f>Electricity!J3050</f>
        <v>0</v>
      </c>
    </row>
    <row r="3026" spans="2:9" x14ac:dyDescent="0.35">
      <c r="B3026" s="458" t="str">
        <f t="shared" si="48"/>
        <v>05/06/2019 12:00:00 PM</v>
      </c>
      <c r="C3026" s="458">
        <v>43591</v>
      </c>
      <c r="D3026" s="459">
        <v>0.50000000000000011</v>
      </c>
      <c r="E3026" s="2">
        <f>Electricity!F3051</f>
        <v>0</v>
      </c>
      <c r="F3026" s="2">
        <f>Electricity!G3051</f>
        <v>0</v>
      </c>
      <c r="G3026" s="2">
        <f>Electricity!H3051</f>
        <v>0</v>
      </c>
      <c r="H3026" s="2">
        <f>Electricity!I3051</f>
        <v>0</v>
      </c>
      <c r="I3026" s="2">
        <f>Electricity!J3051</f>
        <v>0</v>
      </c>
    </row>
    <row r="3027" spans="2:9" x14ac:dyDescent="0.35">
      <c r="B3027" s="458" t="str">
        <f t="shared" si="48"/>
        <v>05/06/2019 01:00:00 PM</v>
      </c>
      <c r="C3027" s="458">
        <v>43591</v>
      </c>
      <c r="D3027" s="459">
        <v>0.54166666666666674</v>
      </c>
      <c r="E3027" s="2">
        <f>Electricity!F3052</f>
        <v>0</v>
      </c>
      <c r="F3027" s="2">
        <f>Electricity!G3052</f>
        <v>0</v>
      </c>
      <c r="G3027" s="2">
        <f>Electricity!H3052</f>
        <v>0</v>
      </c>
      <c r="H3027" s="2">
        <f>Electricity!I3052</f>
        <v>0</v>
      </c>
      <c r="I3027" s="2">
        <f>Electricity!J3052</f>
        <v>0</v>
      </c>
    </row>
    <row r="3028" spans="2:9" x14ac:dyDescent="0.35">
      <c r="B3028" s="458" t="str">
        <f t="shared" si="48"/>
        <v>05/06/2019 02:00:00 PM</v>
      </c>
      <c r="C3028" s="458">
        <v>43591</v>
      </c>
      <c r="D3028" s="459">
        <v>0.58333333333333337</v>
      </c>
      <c r="E3028" s="2">
        <f>Electricity!F3053</f>
        <v>0</v>
      </c>
      <c r="F3028" s="2">
        <f>Electricity!G3053</f>
        <v>0</v>
      </c>
      <c r="G3028" s="2">
        <f>Electricity!H3053</f>
        <v>0</v>
      </c>
      <c r="H3028" s="2">
        <f>Electricity!I3053</f>
        <v>0</v>
      </c>
      <c r="I3028" s="2">
        <f>Electricity!J3053</f>
        <v>0</v>
      </c>
    </row>
    <row r="3029" spans="2:9" x14ac:dyDescent="0.35">
      <c r="B3029" s="458" t="str">
        <f t="shared" si="48"/>
        <v>05/06/2019 03:00:00 PM</v>
      </c>
      <c r="C3029" s="458">
        <v>43591</v>
      </c>
      <c r="D3029" s="459">
        <v>0.62500000000000011</v>
      </c>
      <c r="E3029" s="2">
        <f>Electricity!F3054</f>
        <v>0</v>
      </c>
      <c r="F3029" s="2">
        <f>Electricity!G3054</f>
        <v>0</v>
      </c>
      <c r="G3029" s="2">
        <f>Electricity!H3054</f>
        <v>0</v>
      </c>
      <c r="H3029" s="2">
        <f>Electricity!I3054</f>
        <v>0</v>
      </c>
      <c r="I3029" s="2">
        <f>Electricity!J3054</f>
        <v>0</v>
      </c>
    </row>
    <row r="3030" spans="2:9" x14ac:dyDescent="0.35">
      <c r="B3030" s="458" t="str">
        <f t="shared" si="48"/>
        <v>05/06/2019 04:00:00 PM</v>
      </c>
      <c r="C3030" s="458">
        <v>43591</v>
      </c>
      <c r="D3030" s="459">
        <v>0.66666666666666674</v>
      </c>
      <c r="E3030" s="2">
        <f>Electricity!F3055</f>
        <v>0</v>
      </c>
      <c r="F3030" s="2">
        <f>Electricity!G3055</f>
        <v>0</v>
      </c>
      <c r="G3030" s="2">
        <f>Electricity!H3055</f>
        <v>0</v>
      </c>
      <c r="H3030" s="2">
        <f>Electricity!I3055</f>
        <v>0</v>
      </c>
      <c r="I3030" s="2">
        <f>Electricity!J3055</f>
        <v>0</v>
      </c>
    </row>
    <row r="3031" spans="2:9" x14ac:dyDescent="0.35">
      <c r="B3031" s="458" t="str">
        <f t="shared" si="48"/>
        <v>05/06/2019 05:00:00 PM</v>
      </c>
      <c r="C3031" s="458">
        <v>43591</v>
      </c>
      <c r="D3031" s="459">
        <v>0.70833333333333337</v>
      </c>
      <c r="E3031" s="2">
        <f>Electricity!F3056</f>
        <v>0</v>
      </c>
      <c r="F3031" s="2">
        <f>Electricity!G3056</f>
        <v>0</v>
      </c>
      <c r="G3031" s="2">
        <f>Electricity!H3056</f>
        <v>0</v>
      </c>
      <c r="H3031" s="2">
        <f>Electricity!I3056</f>
        <v>0</v>
      </c>
      <c r="I3031" s="2">
        <f>Electricity!J3056</f>
        <v>0</v>
      </c>
    </row>
    <row r="3032" spans="2:9" x14ac:dyDescent="0.35">
      <c r="B3032" s="458" t="str">
        <f t="shared" si="48"/>
        <v>05/06/2019 06:00:00 PM</v>
      </c>
      <c r="C3032" s="458">
        <v>43591</v>
      </c>
      <c r="D3032" s="459">
        <v>0.75000000000000011</v>
      </c>
      <c r="E3032" s="2">
        <f>Electricity!F3057</f>
        <v>0</v>
      </c>
      <c r="F3032" s="2">
        <f>Electricity!G3057</f>
        <v>0</v>
      </c>
      <c r="G3032" s="2">
        <f>Electricity!H3057</f>
        <v>0</v>
      </c>
      <c r="H3032" s="2">
        <f>Electricity!I3057</f>
        <v>0</v>
      </c>
      <c r="I3032" s="2">
        <f>Electricity!J3057</f>
        <v>0</v>
      </c>
    </row>
    <row r="3033" spans="2:9" x14ac:dyDescent="0.35">
      <c r="B3033" s="458" t="str">
        <f t="shared" si="48"/>
        <v>05/06/2019 07:00:00 PM</v>
      </c>
      <c r="C3033" s="458">
        <v>43591</v>
      </c>
      <c r="D3033" s="459">
        <v>0.79166666666666674</v>
      </c>
      <c r="E3033" s="2">
        <f>Electricity!F3058</f>
        <v>0</v>
      </c>
      <c r="F3033" s="2">
        <f>Electricity!G3058</f>
        <v>0</v>
      </c>
      <c r="G3033" s="2">
        <f>Electricity!H3058</f>
        <v>0</v>
      </c>
      <c r="H3033" s="2">
        <f>Electricity!I3058</f>
        <v>0</v>
      </c>
      <c r="I3033" s="2">
        <f>Electricity!J3058</f>
        <v>0</v>
      </c>
    </row>
    <row r="3034" spans="2:9" x14ac:dyDescent="0.35">
      <c r="B3034" s="458" t="str">
        <f t="shared" si="48"/>
        <v>05/06/2019 08:00:00 PM</v>
      </c>
      <c r="C3034" s="458">
        <v>43591</v>
      </c>
      <c r="D3034" s="459">
        <v>0.83333333333333337</v>
      </c>
      <c r="E3034" s="2">
        <f>Electricity!F3059</f>
        <v>0</v>
      </c>
      <c r="F3034" s="2">
        <f>Electricity!G3059</f>
        <v>0</v>
      </c>
      <c r="G3034" s="2">
        <f>Electricity!H3059</f>
        <v>0</v>
      </c>
      <c r="H3034" s="2">
        <f>Electricity!I3059</f>
        <v>0</v>
      </c>
      <c r="I3034" s="2">
        <f>Electricity!J3059</f>
        <v>0</v>
      </c>
    </row>
    <row r="3035" spans="2:9" x14ac:dyDescent="0.35">
      <c r="B3035" s="458" t="str">
        <f t="shared" si="48"/>
        <v>05/06/2019 09:00:00 PM</v>
      </c>
      <c r="C3035" s="458">
        <v>43591</v>
      </c>
      <c r="D3035" s="459">
        <v>0.87500000000000011</v>
      </c>
      <c r="E3035" s="2">
        <f>Electricity!F3060</f>
        <v>0</v>
      </c>
      <c r="F3035" s="2">
        <f>Electricity!G3060</f>
        <v>0</v>
      </c>
      <c r="G3035" s="2">
        <f>Electricity!H3060</f>
        <v>0</v>
      </c>
      <c r="H3035" s="2">
        <f>Electricity!I3060</f>
        <v>0</v>
      </c>
      <c r="I3035" s="2">
        <f>Electricity!J3060</f>
        <v>0</v>
      </c>
    </row>
    <row r="3036" spans="2:9" x14ac:dyDescent="0.35">
      <c r="B3036" s="458" t="str">
        <f t="shared" si="48"/>
        <v>05/06/2019 10:00:00 PM</v>
      </c>
      <c r="C3036" s="458">
        <v>43591</v>
      </c>
      <c r="D3036" s="459">
        <v>0.91666666666666674</v>
      </c>
      <c r="E3036" s="2">
        <f>Electricity!F3061</f>
        <v>0</v>
      </c>
      <c r="F3036" s="2">
        <f>Electricity!G3061</f>
        <v>0</v>
      </c>
      <c r="G3036" s="2">
        <f>Electricity!H3061</f>
        <v>0</v>
      </c>
      <c r="H3036" s="2">
        <f>Electricity!I3061</f>
        <v>0</v>
      </c>
      <c r="I3036" s="2">
        <f>Electricity!J3061</f>
        <v>0</v>
      </c>
    </row>
    <row r="3037" spans="2:9" x14ac:dyDescent="0.35">
      <c r="B3037" s="458" t="str">
        <f t="shared" si="48"/>
        <v>05/06/2019 11:00:00 PM</v>
      </c>
      <c r="C3037" s="458">
        <v>43591</v>
      </c>
      <c r="D3037" s="459">
        <v>0.95833333333333337</v>
      </c>
      <c r="E3037" s="2">
        <f>Electricity!F3062</f>
        <v>0</v>
      </c>
      <c r="F3037" s="2">
        <f>Electricity!G3062</f>
        <v>0</v>
      </c>
      <c r="G3037" s="2">
        <f>Electricity!H3062</f>
        <v>0</v>
      </c>
      <c r="H3037" s="2">
        <f>Electricity!I3062</f>
        <v>0</v>
      </c>
      <c r="I3037" s="2">
        <f>Electricity!J3062</f>
        <v>0</v>
      </c>
    </row>
    <row r="3038" spans="2:9" x14ac:dyDescent="0.35">
      <c r="B3038" s="458" t="str">
        <f t="shared" si="48"/>
        <v>05/07/2019 12:00:00 AM</v>
      </c>
      <c r="C3038" s="458">
        <v>43592</v>
      </c>
      <c r="D3038" s="459">
        <v>3.1225022567582528E-17</v>
      </c>
      <c r="E3038" s="2">
        <f>Electricity!F3063</f>
        <v>0</v>
      </c>
      <c r="F3038" s="2">
        <f>Electricity!G3063</f>
        <v>0</v>
      </c>
      <c r="G3038" s="2">
        <f>Electricity!H3063</f>
        <v>0</v>
      </c>
      <c r="H3038" s="2">
        <f>Electricity!I3063</f>
        <v>0</v>
      </c>
      <c r="I3038" s="2">
        <f>Electricity!J3063</f>
        <v>0</v>
      </c>
    </row>
    <row r="3039" spans="2:9" x14ac:dyDescent="0.35">
      <c r="B3039" s="458" t="str">
        <f t="shared" si="48"/>
        <v>05/07/2019 01:00:00 AM</v>
      </c>
      <c r="C3039" s="458">
        <v>43592</v>
      </c>
      <c r="D3039" s="459">
        <v>4.1666666666666699E-2</v>
      </c>
      <c r="E3039" s="2">
        <f>Electricity!F3064</f>
        <v>0</v>
      </c>
      <c r="F3039" s="2">
        <f>Electricity!G3064</f>
        <v>0</v>
      </c>
      <c r="G3039" s="2">
        <f>Electricity!H3064</f>
        <v>0</v>
      </c>
      <c r="H3039" s="2">
        <f>Electricity!I3064</f>
        <v>0</v>
      </c>
      <c r="I3039" s="2">
        <f>Electricity!J3064</f>
        <v>0</v>
      </c>
    </row>
    <row r="3040" spans="2:9" x14ac:dyDescent="0.35">
      <c r="B3040" s="458" t="str">
        <f t="shared" si="48"/>
        <v>05/07/2019 02:00:00 AM</v>
      </c>
      <c r="C3040" s="458">
        <v>43592</v>
      </c>
      <c r="D3040" s="459">
        <v>8.333333333333337E-2</v>
      </c>
      <c r="E3040" s="2">
        <f>Electricity!F3065</f>
        <v>0</v>
      </c>
      <c r="F3040" s="2">
        <f>Electricity!G3065</f>
        <v>0</v>
      </c>
      <c r="G3040" s="2">
        <f>Electricity!H3065</f>
        <v>0</v>
      </c>
      <c r="H3040" s="2">
        <f>Electricity!I3065</f>
        <v>0</v>
      </c>
      <c r="I3040" s="2">
        <f>Electricity!J3065</f>
        <v>0</v>
      </c>
    </row>
    <row r="3041" spans="2:9" x14ac:dyDescent="0.35">
      <c r="B3041" s="458" t="str">
        <f t="shared" si="48"/>
        <v>05/07/2019 03:00:00 AM</v>
      </c>
      <c r="C3041" s="458">
        <v>43592</v>
      </c>
      <c r="D3041" s="459">
        <v>0.12500000000000006</v>
      </c>
      <c r="E3041" s="2">
        <f>Electricity!F3066</f>
        <v>0</v>
      </c>
      <c r="F3041" s="2">
        <f>Electricity!G3066</f>
        <v>0</v>
      </c>
      <c r="G3041" s="2">
        <f>Electricity!H3066</f>
        <v>0</v>
      </c>
      <c r="H3041" s="2">
        <f>Electricity!I3066</f>
        <v>0</v>
      </c>
      <c r="I3041" s="2">
        <f>Electricity!J3066</f>
        <v>0</v>
      </c>
    </row>
    <row r="3042" spans="2:9" x14ac:dyDescent="0.35">
      <c r="B3042" s="458" t="str">
        <f t="shared" si="48"/>
        <v>05/07/2019 04:00:00 AM</v>
      </c>
      <c r="C3042" s="458">
        <v>43592</v>
      </c>
      <c r="D3042" s="459">
        <v>0.16666666666666669</v>
      </c>
      <c r="E3042" s="2">
        <f>Electricity!F3067</f>
        <v>0</v>
      </c>
      <c r="F3042" s="2">
        <f>Electricity!G3067</f>
        <v>0</v>
      </c>
      <c r="G3042" s="2">
        <f>Electricity!H3067</f>
        <v>0</v>
      </c>
      <c r="H3042" s="2">
        <f>Electricity!I3067</f>
        <v>0</v>
      </c>
      <c r="I3042" s="2">
        <f>Electricity!J3067</f>
        <v>0</v>
      </c>
    </row>
    <row r="3043" spans="2:9" x14ac:dyDescent="0.35">
      <c r="B3043" s="458" t="str">
        <f t="shared" si="48"/>
        <v>05/07/2019 05:00:00 AM</v>
      </c>
      <c r="C3043" s="458">
        <v>43592</v>
      </c>
      <c r="D3043" s="459">
        <v>0.20833333333333337</v>
      </c>
      <c r="E3043" s="2">
        <f>Electricity!F3068</f>
        <v>0</v>
      </c>
      <c r="F3043" s="2">
        <f>Electricity!G3068</f>
        <v>0</v>
      </c>
      <c r="G3043" s="2">
        <f>Electricity!H3068</f>
        <v>0</v>
      </c>
      <c r="H3043" s="2">
        <f>Electricity!I3068</f>
        <v>0</v>
      </c>
      <c r="I3043" s="2">
        <f>Electricity!J3068</f>
        <v>0</v>
      </c>
    </row>
    <row r="3044" spans="2:9" x14ac:dyDescent="0.35">
      <c r="B3044" s="458" t="str">
        <f t="shared" si="48"/>
        <v>05/07/2019 06:00:00 AM</v>
      </c>
      <c r="C3044" s="458">
        <v>43592</v>
      </c>
      <c r="D3044" s="459">
        <v>0.25</v>
      </c>
      <c r="E3044" s="2">
        <f>Electricity!F3069</f>
        <v>0</v>
      </c>
      <c r="F3044" s="2">
        <f>Electricity!G3069</f>
        <v>0</v>
      </c>
      <c r="G3044" s="2">
        <f>Electricity!H3069</f>
        <v>0</v>
      </c>
      <c r="H3044" s="2">
        <f>Electricity!I3069</f>
        <v>0</v>
      </c>
      <c r="I3044" s="2">
        <f>Electricity!J3069</f>
        <v>0</v>
      </c>
    </row>
    <row r="3045" spans="2:9" x14ac:dyDescent="0.35">
      <c r="B3045" s="458" t="str">
        <f t="shared" si="48"/>
        <v>05/07/2019 07:00:00 AM</v>
      </c>
      <c r="C3045" s="458">
        <v>43592</v>
      </c>
      <c r="D3045" s="459">
        <v>0.29166666666666669</v>
      </c>
      <c r="E3045" s="2">
        <f>Electricity!F3070</f>
        <v>0</v>
      </c>
      <c r="F3045" s="2">
        <f>Electricity!G3070</f>
        <v>0</v>
      </c>
      <c r="G3045" s="2">
        <f>Electricity!H3070</f>
        <v>0</v>
      </c>
      <c r="H3045" s="2">
        <f>Electricity!I3070</f>
        <v>0</v>
      </c>
      <c r="I3045" s="2">
        <f>Electricity!J3070</f>
        <v>0</v>
      </c>
    </row>
    <row r="3046" spans="2:9" x14ac:dyDescent="0.35">
      <c r="B3046" s="458" t="str">
        <f t="shared" si="48"/>
        <v>05/07/2019 08:00:00 AM</v>
      </c>
      <c r="C3046" s="458">
        <v>43592</v>
      </c>
      <c r="D3046" s="459">
        <v>0.33333333333333337</v>
      </c>
      <c r="E3046" s="2">
        <f>Electricity!F3071</f>
        <v>0</v>
      </c>
      <c r="F3046" s="2">
        <f>Electricity!G3071</f>
        <v>0</v>
      </c>
      <c r="G3046" s="2">
        <f>Electricity!H3071</f>
        <v>0</v>
      </c>
      <c r="H3046" s="2">
        <f>Electricity!I3071</f>
        <v>0</v>
      </c>
      <c r="I3046" s="2">
        <f>Electricity!J3071</f>
        <v>0</v>
      </c>
    </row>
    <row r="3047" spans="2:9" x14ac:dyDescent="0.35">
      <c r="B3047" s="458" t="str">
        <f t="shared" si="48"/>
        <v>05/07/2019 09:00:00 AM</v>
      </c>
      <c r="C3047" s="458">
        <v>43592</v>
      </c>
      <c r="D3047" s="459">
        <v>0.375</v>
      </c>
      <c r="E3047" s="2">
        <f>Electricity!F3072</f>
        <v>0</v>
      </c>
      <c r="F3047" s="2">
        <f>Electricity!G3072</f>
        <v>0</v>
      </c>
      <c r="G3047" s="2">
        <f>Electricity!H3072</f>
        <v>0</v>
      </c>
      <c r="H3047" s="2">
        <f>Electricity!I3072</f>
        <v>0</v>
      </c>
      <c r="I3047" s="2">
        <f>Electricity!J3072</f>
        <v>0</v>
      </c>
    </row>
    <row r="3048" spans="2:9" x14ac:dyDescent="0.35">
      <c r="B3048" s="458" t="str">
        <f t="shared" si="48"/>
        <v>05/07/2019 10:00:00 AM</v>
      </c>
      <c r="C3048" s="458">
        <v>43592</v>
      </c>
      <c r="D3048" s="459">
        <v>0.41666666666666669</v>
      </c>
      <c r="E3048" s="2">
        <f>Electricity!F3073</f>
        <v>0</v>
      </c>
      <c r="F3048" s="2">
        <f>Electricity!G3073</f>
        <v>0</v>
      </c>
      <c r="G3048" s="2">
        <f>Electricity!H3073</f>
        <v>0</v>
      </c>
      <c r="H3048" s="2">
        <f>Electricity!I3073</f>
        <v>0</v>
      </c>
      <c r="I3048" s="2">
        <f>Electricity!J3073</f>
        <v>0</v>
      </c>
    </row>
    <row r="3049" spans="2:9" x14ac:dyDescent="0.35">
      <c r="B3049" s="458" t="str">
        <f t="shared" si="48"/>
        <v>05/07/2019 11:00:00 AM</v>
      </c>
      <c r="C3049" s="458">
        <v>43592</v>
      </c>
      <c r="D3049" s="459">
        <v>0.45833333333333337</v>
      </c>
      <c r="E3049" s="2">
        <f>Electricity!F3074</f>
        <v>0</v>
      </c>
      <c r="F3049" s="2">
        <f>Electricity!G3074</f>
        <v>0</v>
      </c>
      <c r="G3049" s="2">
        <f>Electricity!H3074</f>
        <v>0</v>
      </c>
      <c r="H3049" s="2">
        <f>Electricity!I3074</f>
        <v>0</v>
      </c>
      <c r="I3049" s="2">
        <f>Electricity!J3074</f>
        <v>0</v>
      </c>
    </row>
    <row r="3050" spans="2:9" x14ac:dyDescent="0.35">
      <c r="B3050" s="458" t="str">
        <f t="shared" si="48"/>
        <v>05/07/2019 12:00:00 PM</v>
      </c>
      <c r="C3050" s="458">
        <v>43592</v>
      </c>
      <c r="D3050" s="459">
        <v>0.50000000000000011</v>
      </c>
      <c r="E3050" s="2">
        <f>Electricity!F3075</f>
        <v>0</v>
      </c>
      <c r="F3050" s="2">
        <f>Electricity!G3075</f>
        <v>0</v>
      </c>
      <c r="G3050" s="2">
        <f>Electricity!H3075</f>
        <v>0</v>
      </c>
      <c r="H3050" s="2">
        <f>Electricity!I3075</f>
        <v>0</v>
      </c>
      <c r="I3050" s="2">
        <f>Electricity!J3075</f>
        <v>0</v>
      </c>
    </row>
    <row r="3051" spans="2:9" x14ac:dyDescent="0.35">
      <c r="B3051" s="458" t="str">
        <f t="shared" si="48"/>
        <v>05/07/2019 01:00:00 PM</v>
      </c>
      <c r="C3051" s="458">
        <v>43592</v>
      </c>
      <c r="D3051" s="459">
        <v>0.54166666666666674</v>
      </c>
      <c r="E3051" s="2">
        <f>Electricity!F3076</f>
        <v>0</v>
      </c>
      <c r="F3051" s="2">
        <f>Electricity!G3076</f>
        <v>0</v>
      </c>
      <c r="G3051" s="2">
        <f>Electricity!H3076</f>
        <v>0</v>
      </c>
      <c r="H3051" s="2">
        <f>Electricity!I3076</f>
        <v>0</v>
      </c>
      <c r="I3051" s="2">
        <f>Electricity!J3076</f>
        <v>0</v>
      </c>
    </row>
    <row r="3052" spans="2:9" x14ac:dyDescent="0.35">
      <c r="B3052" s="458" t="str">
        <f t="shared" si="48"/>
        <v>05/07/2019 02:00:00 PM</v>
      </c>
      <c r="C3052" s="458">
        <v>43592</v>
      </c>
      <c r="D3052" s="459">
        <v>0.58333333333333337</v>
      </c>
      <c r="E3052" s="2">
        <f>Electricity!F3077</f>
        <v>0</v>
      </c>
      <c r="F3052" s="2">
        <f>Electricity!G3077</f>
        <v>0</v>
      </c>
      <c r="G3052" s="2">
        <f>Electricity!H3077</f>
        <v>0</v>
      </c>
      <c r="H3052" s="2">
        <f>Electricity!I3077</f>
        <v>0</v>
      </c>
      <c r="I3052" s="2">
        <f>Electricity!J3077</f>
        <v>0</v>
      </c>
    </row>
    <row r="3053" spans="2:9" x14ac:dyDescent="0.35">
      <c r="B3053" s="458" t="str">
        <f t="shared" si="48"/>
        <v>05/07/2019 03:00:00 PM</v>
      </c>
      <c r="C3053" s="458">
        <v>43592</v>
      </c>
      <c r="D3053" s="459">
        <v>0.62500000000000011</v>
      </c>
      <c r="E3053" s="2">
        <f>Electricity!F3078</f>
        <v>0</v>
      </c>
      <c r="F3053" s="2">
        <f>Electricity!G3078</f>
        <v>0</v>
      </c>
      <c r="G3053" s="2">
        <f>Electricity!H3078</f>
        <v>0</v>
      </c>
      <c r="H3053" s="2">
        <f>Electricity!I3078</f>
        <v>0</v>
      </c>
      <c r="I3053" s="2">
        <f>Electricity!J3078</f>
        <v>0</v>
      </c>
    </row>
    <row r="3054" spans="2:9" x14ac:dyDescent="0.35">
      <c r="B3054" s="458" t="str">
        <f t="shared" si="48"/>
        <v>05/07/2019 04:00:00 PM</v>
      </c>
      <c r="C3054" s="458">
        <v>43592</v>
      </c>
      <c r="D3054" s="459">
        <v>0.66666666666666674</v>
      </c>
      <c r="E3054" s="2">
        <f>Electricity!F3079</f>
        <v>0</v>
      </c>
      <c r="F3054" s="2">
        <f>Electricity!G3079</f>
        <v>0</v>
      </c>
      <c r="G3054" s="2">
        <f>Electricity!H3079</f>
        <v>0</v>
      </c>
      <c r="H3054" s="2">
        <f>Electricity!I3079</f>
        <v>0</v>
      </c>
      <c r="I3054" s="2">
        <f>Electricity!J3079</f>
        <v>0</v>
      </c>
    </row>
    <row r="3055" spans="2:9" x14ac:dyDescent="0.35">
      <c r="B3055" s="458" t="str">
        <f t="shared" si="48"/>
        <v>05/07/2019 05:00:00 PM</v>
      </c>
      <c r="C3055" s="458">
        <v>43592</v>
      </c>
      <c r="D3055" s="459">
        <v>0.70833333333333337</v>
      </c>
      <c r="E3055" s="2">
        <f>Electricity!F3080</f>
        <v>0</v>
      </c>
      <c r="F3055" s="2">
        <f>Electricity!G3080</f>
        <v>0</v>
      </c>
      <c r="G3055" s="2">
        <f>Electricity!H3080</f>
        <v>0</v>
      </c>
      <c r="H3055" s="2">
        <f>Electricity!I3080</f>
        <v>0</v>
      </c>
      <c r="I3055" s="2">
        <f>Electricity!J3080</f>
        <v>0</v>
      </c>
    </row>
    <row r="3056" spans="2:9" x14ac:dyDescent="0.35">
      <c r="B3056" s="458" t="str">
        <f t="shared" si="48"/>
        <v>05/07/2019 06:00:00 PM</v>
      </c>
      <c r="C3056" s="458">
        <v>43592</v>
      </c>
      <c r="D3056" s="459">
        <v>0.75000000000000011</v>
      </c>
      <c r="E3056" s="2">
        <f>Electricity!F3081</f>
        <v>0</v>
      </c>
      <c r="F3056" s="2">
        <f>Electricity!G3081</f>
        <v>0</v>
      </c>
      <c r="G3056" s="2">
        <f>Electricity!H3081</f>
        <v>0</v>
      </c>
      <c r="H3056" s="2">
        <f>Electricity!I3081</f>
        <v>0</v>
      </c>
      <c r="I3056" s="2">
        <f>Electricity!J3081</f>
        <v>0</v>
      </c>
    </row>
    <row r="3057" spans="2:9" x14ac:dyDescent="0.35">
      <c r="B3057" s="458" t="str">
        <f t="shared" si="48"/>
        <v>05/07/2019 07:00:00 PM</v>
      </c>
      <c r="C3057" s="458">
        <v>43592</v>
      </c>
      <c r="D3057" s="459">
        <v>0.79166666666666674</v>
      </c>
      <c r="E3057" s="2">
        <f>Electricity!F3082</f>
        <v>0</v>
      </c>
      <c r="F3057" s="2">
        <f>Electricity!G3082</f>
        <v>0</v>
      </c>
      <c r="G3057" s="2">
        <f>Electricity!H3082</f>
        <v>0</v>
      </c>
      <c r="H3057" s="2">
        <f>Electricity!I3082</f>
        <v>0</v>
      </c>
      <c r="I3057" s="2">
        <f>Electricity!J3082</f>
        <v>0</v>
      </c>
    </row>
    <row r="3058" spans="2:9" x14ac:dyDescent="0.35">
      <c r="B3058" s="458" t="str">
        <f t="shared" si="48"/>
        <v>05/07/2019 08:00:00 PM</v>
      </c>
      <c r="C3058" s="458">
        <v>43592</v>
      </c>
      <c r="D3058" s="459">
        <v>0.83333333333333337</v>
      </c>
      <c r="E3058" s="2">
        <f>Electricity!F3083</f>
        <v>0</v>
      </c>
      <c r="F3058" s="2">
        <f>Electricity!G3083</f>
        <v>0</v>
      </c>
      <c r="G3058" s="2">
        <f>Electricity!H3083</f>
        <v>0</v>
      </c>
      <c r="H3058" s="2">
        <f>Electricity!I3083</f>
        <v>0</v>
      </c>
      <c r="I3058" s="2">
        <f>Electricity!J3083</f>
        <v>0</v>
      </c>
    </row>
    <row r="3059" spans="2:9" x14ac:dyDescent="0.35">
      <c r="B3059" s="458" t="str">
        <f t="shared" si="48"/>
        <v>05/07/2019 09:00:00 PM</v>
      </c>
      <c r="C3059" s="458">
        <v>43592</v>
      </c>
      <c r="D3059" s="459">
        <v>0.87500000000000011</v>
      </c>
      <c r="E3059" s="2">
        <f>Electricity!F3084</f>
        <v>0</v>
      </c>
      <c r="F3059" s="2">
        <f>Electricity!G3084</f>
        <v>0</v>
      </c>
      <c r="G3059" s="2">
        <f>Electricity!H3084</f>
        <v>0</v>
      </c>
      <c r="H3059" s="2">
        <f>Electricity!I3084</f>
        <v>0</v>
      </c>
      <c r="I3059" s="2">
        <f>Electricity!J3084</f>
        <v>0</v>
      </c>
    </row>
    <row r="3060" spans="2:9" x14ac:dyDescent="0.35">
      <c r="B3060" s="458" t="str">
        <f t="shared" si="48"/>
        <v>05/07/2019 10:00:00 PM</v>
      </c>
      <c r="C3060" s="458">
        <v>43592</v>
      </c>
      <c r="D3060" s="459">
        <v>0.91666666666666674</v>
      </c>
      <c r="E3060" s="2">
        <f>Electricity!F3085</f>
        <v>0</v>
      </c>
      <c r="F3060" s="2">
        <f>Electricity!G3085</f>
        <v>0</v>
      </c>
      <c r="G3060" s="2">
        <f>Electricity!H3085</f>
        <v>0</v>
      </c>
      <c r="H3060" s="2">
        <f>Electricity!I3085</f>
        <v>0</v>
      </c>
      <c r="I3060" s="2">
        <f>Electricity!J3085</f>
        <v>0</v>
      </c>
    </row>
    <row r="3061" spans="2:9" x14ac:dyDescent="0.35">
      <c r="B3061" s="458" t="str">
        <f t="shared" si="48"/>
        <v>05/07/2019 11:00:00 PM</v>
      </c>
      <c r="C3061" s="458">
        <v>43592</v>
      </c>
      <c r="D3061" s="459">
        <v>0.95833333333333337</v>
      </c>
      <c r="E3061" s="2">
        <f>Electricity!F3086</f>
        <v>0</v>
      </c>
      <c r="F3061" s="2">
        <f>Electricity!G3086</f>
        <v>0</v>
      </c>
      <c r="G3061" s="2">
        <f>Electricity!H3086</f>
        <v>0</v>
      </c>
      <c r="H3061" s="2">
        <f>Electricity!I3086</f>
        <v>0</v>
      </c>
      <c r="I3061" s="2">
        <f>Electricity!J3086</f>
        <v>0</v>
      </c>
    </row>
    <row r="3062" spans="2:9" x14ac:dyDescent="0.35">
      <c r="B3062" s="458" t="str">
        <f t="shared" si="48"/>
        <v>05/08/2019 12:00:00 AM</v>
      </c>
      <c r="C3062" s="458">
        <v>43593</v>
      </c>
      <c r="D3062" s="459">
        <v>3.1225022567582528E-17</v>
      </c>
      <c r="E3062" s="2">
        <f>Electricity!F3087</f>
        <v>0</v>
      </c>
      <c r="F3062" s="2">
        <f>Electricity!G3087</f>
        <v>0</v>
      </c>
      <c r="G3062" s="2">
        <f>Electricity!H3087</f>
        <v>0</v>
      </c>
      <c r="H3062" s="2">
        <f>Electricity!I3087</f>
        <v>0</v>
      </c>
      <c r="I3062" s="2">
        <f>Electricity!J3087</f>
        <v>0</v>
      </c>
    </row>
    <row r="3063" spans="2:9" x14ac:dyDescent="0.35">
      <c r="B3063" s="458" t="str">
        <f t="shared" si="48"/>
        <v>05/08/2019 01:00:00 AM</v>
      </c>
      <c r="C3063" s="458">
        <v>43593</v>
      </c>
      <c r="D3063" s="459">
        <v>4.1666666666666699E-2</v>
      </c>
      <c r="E3063" s="2">
        <f>Electricity!F3088</f>
        <v>0</v>
      </c>
      <c r="F3063" s="2">
        <f>Electricity!G3088</f>
        <v>0</v>
      </c>
      <c r="G3063" s="2">
        <f>Electricity!H3088</f>
        <v>0</v>
      </c>
      <c r="H3063" s="2">
        <f>Electricity!I3088</f>
        <v>0</v>
      </c>
      <c r="I3063" s="2">
        <f>Electricity!J3088</f>
        <v>0</v>
      </c>
    </row>
    <row r="3064" spans="2:9" x14ac:dyDescent="0.35">
      <c r="B3064" s="458" t="str">
        <f t="shared" si="48"/>
        <v>05/08/2019 02:00:00 AM</v>
      </c>
      <c r="C3064" s="458">
        <v>43593</v>
      </c>
      <c r="D3064" s="459">
        <v>8.333333333333337E-2</v>
      </c>
      <c r="E3064" s="2">
        <f>Electricity!F3089</f>
        <v>0</v>
      </c>
      <c r="F3064" s="2">
        <f>Electricity!G3089</f>
        <v>0</v>
      </c>
      <c r="G3064" s="2">
        <f>Electricity!H3089</f>
        <v>0</v>
      </c>
      <c r="H3064" s="2">
        <f>Electricity!I3089</f>
        <v>0</v>
      </c>
      <c r="I3064" s="2">
        <f>Electricity!J3089</f>
        <v>0</v>
      </c>
    </row>
    <row r="3065" spans="2:9" x14ac:dyDescent="0.35">
      <c r="B3065" s="458" t="str">
        <f t="shared" si="48"/>
        <v>05/08/2019 03:00:00 AM</v>
      </c>
      <c r="C3065" s="458">
        <v>43593</v>
      </c>
      <c r="D3065" s="459">
        <v>0.12500000000000006</v>
      </c>
      <c r="E3065" s="2">
        <f>Electricity!F3090</f>
        <v>0</v>
      </c>
      <c r="F3065" s="2">
        <f>Electricity!G3090</f>
        <v>0</v>
      </c>
      <c r="G3065" s="2">
        <f>Electricity!H3090</f>
        <v>0</v>
      </c>
      <c r="H3065" s="2">
        <f>Electricity!I3090</f>
        <v>0</v>
      </c>
      <c r="I3065" s="2">
        <f>Electricity!J3090</f>
        <v>0</v>
      </c>
    </row>
    <row r="3066" spans="2:9" x14ac:dyDescent="0.35">
      <c r="B3066" s="458" t="str">
        <f t="shared" si="48"/>
        <v>05/08/2019 04:00:00 AM</v>
      </c>
      <c r="C3066" s="458">
        <v>43593</v>
      </c>
      <c r="D3066" s="459">
        <v>0.16666666666666669</v>
      </c>
      <c r="E3066" s="2">
        <f>Electricity!F3091</f>
        <v>0</v>
      </c>
      <c r="F3066" s="2">
        <f>Electricity!G3091</f>
        <v>0</v>
      </c>
      <c r="G3066" s="2">
        <f>Electricity!H3091</f>
        <v>0</v>
      </c>
      <c r="H3066" s="2">
        <f>Electricity!I3091</f>
        <v>0</v>
      </c>
      <c r="I3066" s="2">
        <f>Electricity!J3091</f>
        <v>0</v>
      </c>
    </row>
    <row r="3067" spans="2:9" x14ac:dyDescent="0.35">
      <c r="B3067" s="458" t="str">
        <f t="shared" si="48"/>
        <v>05/08/2019 05:00:00 AM</v>
      </c>
      <c r="C3067" s="458">
        <v>43593</v>
      </c>
      <c r="D3067" s="459">
        <v>0.20833333333333337</v>
      </c>
      <c r="E3067" s="2">
        <f>Electricity!F3092</f>
        <v>0</v>
      </c>
      <c r="F3067" s="2">
        <f>Electricity!G3092</f>
        <v>0</v>
      </c>
      <c r="G3067" s="2">
        <f>Electricity!H3092</f>
        <v>0</v>
      </c>
      <c r="H3067" s="2">
        <f>Electricity!I3092</f>
        <v>0</v>
      </c>
      <c r="I3067" s="2">
        <f>Electricity!J3092</f>
        <v>0</v>
      </c>
    </row>
    <row r="3068" spans="2:9" x14ac:dyDescent="0.35">
      <c r="B3068" s="458" t="str">
        <f t="shared" si="48"/>
        <v>05/08/2019 06:00:00 AM</v>
      </c>
      <c r="C3068" s="458">
        <v>43593</v>
      </c>
      <c r="D3068" s="459">
        <v>0.25</v>
      </c>
      <c r="E3068" s="2">
        <f>Electricity!F3093</f>
        <v>0</v>
      </c>
      <c r="F3068" s="2">
        <f>Electricity!G3093</f>
        <v>0</v>
      </c>
      <c r="G3068" s="2">
        <f>Electricity!H3093</f>
        <v>0</v>
      </c>
      <c r="H3068" s="2">
        <f>Electricity!I3093</f>
        <v>0</v>
      </c>
      <c r="I3068" s="2">
        <f>Electricity!J3093</f>
        <v>0</v>
      </c>
    </row>
    <row r="3069" spans="2:9" x14ac:dyDescent="0.35">
      <c r="B3069" s="458" t="str">
        <f t="shared" si="48"/>
        <v>05/08/2019 07:00:00 AM</v>
      </c>
      <c r="C3069" s="458">
        <v>43593</v>
      </c>
      <c r="D3069" s="459">
        <v>0.29166666666666669</v>
      </c>
      <c r="E3069" s="2">
        <f>Electricity!F3094</f>
        <v>0</v>
      </c>
      <c r="F3069" s="2">
        <f>Electricity!G3094</f>
        <v>0</v>
      </c>
      <c r="G3069" s="2">
        <f>Electricity!H3094</f>
        <v>0</v>
      </c>
      <c r="H3069" s="2">
        <f>Electricity!I3094</f>
        <v>0</v>
      </c>
      <c r="I3069" s="2">
        <f>Electricity!J3094</f>
        <v>0</v>
      </c>
    </row>
    <row r="3070" spans="2:9" x14ac:dyDescent="0.35">
      <c r="B3070" s="458" t="str">
        <f t="shared" si="48"/>
        <v>05/08/2019 08:00:00 AM</v>
      </c>
      <c r="C3070" s="458">
        <v>43593</v>
      </c>
      <c r="D3070" s="459">
        <v>0.33333333333333337</v>
      </c>
      <c r="E3070" s="2">
        <f>Electricity!F3095</f>
        <v>0</v>
      </c>
      <c r="F3070" s="2">
        <f>Electricity!G3095</f>
        <v>0</v>
      </c>
      <c r="G3070" s="2">
        <f>Electricity!H3095</f>
        <v>0</v>
      </c>
      <c r="H3070" s="2">
        <f>Electricity!I3095</f>
        <v>0</v>
      </c>
      <c r="I3070" s="2">
        <f>Electricity!J3095</f>
        <v>0</v>
      </c>
    </row>
    <row r="3071" spans="2:9" x14ac:dyDescent="0.35">
      <c r="B3071" s="458" t="str">
        <f t="shared" si="48"/>
        <v>05/08/2019 09:00:00 AM</v>
      </c>
      <c r="C3071" s="458">
        <v>43593</v>
      </c>
      <c r="D3071" s="459">
        <v>0.375</v>
      </c>
      <c r="E3071" s="2">
        <f>Electricity!F3096</f>
        <v>0</v>
      </c>
      <c r="F3071" s="2">
        <f>Electricity!G3096</f>
        <v>0</v>
      </c>
      <c r="G3071" s="2">
        <f>Electricity!H3096</f>
        <v>0</v>
      </c>
      <c r="H3071" s="2">
        <f>Electricity!I3096</f>
        <v>0</v>
      </c>
      <c r="I3071" s="2">
        <f>Electricity!J3096</f>
        <v>0</v>
      </c>
    </row>
    <row r="3072" spans="2:9" x14ac:dyDescent="0.35">
      <c r="B3072" s="458" t="str">
        <f t="shared" si="48"/>
        <v>05/08/2019 10:00:00 AM</v>
      </c>
      <c r="C3072" s="458">
        <v>43593</v>
      </c>
      <c r="D3072" s="459">
        <v>0.41666666666666669</v>
      </c>
      <c r="E3072" s="2">
        <f>Electricity!F3097</f>
        <v>0</v>
      </c>
      <c r="F3072" s="2">
        <f>Electricity!G3097</f>
        <v>0</v>
      </c>
      <c r="G3072" s="2">
        <f>Electricity!H3097</f>
        <v>0</v>
      </c>
      <c r="H3072" s="2">
        <f>Electricity!I3097</f>
        <v>0</v>
      </c>
      <c r="I3072" s="2">
        <f>Electricity!J3097</f>
        <v>0</v>
      </c>
    </row>
    <row r="3073" spans="2:9" x14ac:dyDescent="0.35">
      <c r="B3073" s="458" t="str">
        <f t="shared" si="48"/>
        <v>05/08/2019 11:00:00 AM</v>
      </c>
      <c r="C3073" s="458">
        <v>43593</v>
      </c>
      <c r="D3073" s="459">
        <v>0.45833333333333337</v>
      </c>
      <c r="E3073" s="2">
        <f>Electricity!F3098</f>
        <v>0</v>
      </c>
      <c r="F3073" s="2">
        <f>Electricity!G3098</f>
        <v>0</v>
      </c>
      <c r="G3073" s="2">
        <f>Electricity!H3098</f>
        <v>0</v>
      </c>
      <c r="H3073" s="2">
        <f>Electricity!I3098</f>
        <v>0</v>
      </c>
      <c r="I3073" s="2">
        <f>Electricity!J3098</f>
        <v>0</v>
      </c>
    </row>
    <row r="3074" spans="2:9" x14ac:dyDescent="0.35">
      <c r="B3074" s="458" t="str">
        <f t="shared" si="48"/>
        <v>05/08/2019 12:00:00 PM</v>
      </c>
      <c r="C3074" s="458">
        <v>43593</v>
      </c>
      <c r="D3074" s="459">
        <v>0.50000000000000011</v>
      </c>
      <c r="E3074" s="2">
        <f>Electricity!F3099</f>
        <v>0</v>
      </c>
      <c r="F3074" s="2">
        <f>Electricity!G3099</f>
        <v>0</v>
      </c>
      <c r="G3074" s="2">
        <f>Electricity!H3099</f>
        <v>0</v>
      </c>
      <c r="H3074" s="2">
        <f>Electricity!I3099</f>
        <v>0</v>
      </c>
      <c r="I3074" s="2">
        <f>Electricity!J3099</f>
        <v>0</v>
      </c>
    </row>
    <row r="3075" spans="2:9" x14ac:dyDescent="0.35">
      <c r="B3075" s="458" t="str">
        <f t="shared" si="48"/>
        <v>05/08/2019 01:00:00 PM</v>
      </c>
      <c r="C3075" s="458">
        <v>43593</v>
      </c>
      <c r="D3075" s="459">
        <v>0.54166666666666674</v>
      </c>
      <c r="E3075" s="2">
        <f>Electricity!F3100</f>
        <v>0</v>
      </c>
      <c r="F3075" s="2">
        <f>Electricity!G3100</f>
        <v>0</v>
      </c>
      <c r="G3075" s="2">
        <f>Electricity!H3100</f>
        <v>0</v>
      </c>
      <c r="H3075" s="2">
        <f>Electricity!I3100</f>
        <v>0</v>
      </c>
      <c r="I3075" s="2">
        <f>Electricity!J3100</f>
        <v>0</v>
      </c>
    </row>
    <row r="3076" spans="2:9" x14ac:dyDescent="0.35">
      <c r="B3076" s="458" t="str">
        <f t="shared" si="48"/>
        <v>05/08/2019 02:00:00 PM</v>
      </c>
      <c r="C3076" s="458">
        <v>43593</v>
      </c>
      <c r="D3076" s="459">
        <v>0.58333333333333337</v>
      </c>
      <c r="E3076" s="2">
        <f>Electricity!F3101</f>
        <v>0</v>
      </c>
      <c r="F3076" s="2">
        <f>Electricity!G3101</f>
        <v>0</v>
      </c>
      <c r="G3076" s="2">
        <f>Electricity!H3101</f>
        <v>0</v>
      </c>
      <c r="H3076" s="2">
        <f>Electricity!I3101</f>
        <v>0</v>
      </c>
      <c r="I3076" s="2">
        <f>Electricity!J3101</f>
        <v>0</v>
      </c>
    </row>
    <row r="3077" spans="2:9" x14ac:dyDescent="0.35">
      <c r="B3077" s="458" t="str">
        <f t="shared" si="48"/>
        <v>05/08/2019 03:00:00 PM</v>
      </c>
      <c r="C3077" s="458">
        <v>43593</v>
      </c>
      <c r="D3077" s="459">
        <v>0.62500000000000011</v>
      </c>
      <c r="E3077" s="2">
        <f>Electricity!F3102</f>
        <v>0</v>
      </c>
      <c r="F3077" s="2">
        <f>Electricity!G3102</f>
        <v>0</v>
      </c>
      <c r="G3077" s="2">
        <f>Electricity!H3102</f>
        <v>0</v>
      </c>
      <c r="H3077" s="2">
        <f>Electricity!I3102</f>
        <v>0</v>
      </c>
      <c r="I3077" s="2">
        <f>Electricity!J3102</f>
        <v>0</v>
      </c>
    </row>
    <row r="3078" spans="2:9" x14ac:dyDescent="0.35">
      <c r="B3078" s="458" t="str">
        <f t="shared" si="48"/>
        <v>05/08/2019 04:00:00 PM</v>
      </c>
      <c r="C3078" s="458">
        <v>43593</v>
      </c>
      <c r="D3078" s="459">
        <v>0.66666666666666674</v>
      </c>
      <c r="E3078" s="2">
        <f>Electricity!F3103</f>
        <v>0</v>
      </c>
      <c r="F3078" s="2">
        <f>Electricity!G3103</f>
        <v>0</v>
      </c>
      <c r="G3078" s="2">
        <f>Electricity!H3103</f>
        <v>0</v>
      </c>
      <c r="H3078" s="2">
        <f>Electricity!I3103</f>
        <v>0</v>
      </c>
      <c r="I3078" s="2">
        <f>Electricity!J3103</f>
        <v>0</v>
      </c>
    </row>
    <row r="3079" spans="2:9" x14ac:dyDescent="0.35">
      <c r="B3079" s="458" t="str">
        <f t="shared" si="48"/>
        <v>05/08/2019 05:00:00 PM</v>
      </c>
      <c r="C3079" s="458">
        <v>43593</v>
      </c>
      <c r="D3079" s="459">
        <v>0.70833333333333337</v>
      </c>
      <c r="E3079" s="2">
        <f>Electricity!F3104</f>
        <v>0</v>
      </c>
      <c r="F3079" s="2">
        <f>Electricity!G3104</f>
        <v>0</v>
      </c>
      <c r="G3079" s="2">
        <f>Electricity!H3104</f>
        <v>0</v>
      </c>
      <c r="H3079" s="2">
        <f>Electricity!I3104</f>
        <v>0</v>
      </c>
      <c r="I3079" s="2">
        <f>Electricity!J3104</f>
        <v>0</v>
      </c>
    </row>
    <row r="3080" spans="2:9" x14ac:dyDescent="0.35">
      <c r="B3080" s="458" t="str">
        <f t="shared" si="48"/>
        <v>05/08/2019 06:00:00 PM</v>
      </c>
      <c r="C3080" s="458">
        <v>43593</v>
      </c>
      <c r="D3080" s="459">
        <v>0.75000000000000011</v>
      </c>
      <c r="E3080" s="2">
        <f>Electricity!F3105</f>
        <v>0</v>
      </c>
      <c r="F3080" s="2">
        <f>Electricity!G3105</f>
        <v>0</v>
      </c>
      <c r="G3080" s="2">
        <f>Electricity!H3105</f>
        <v>0</v>
      </c>
      <c r="H3080" s="2">
        <f>Electricity!I3105</f>
        <v>0</v>
      </c>
      <c r="I3080" s="2">
        <f>Electricity!J3105</f>
        <v>0</v>
      </c>
    </row>
    <row r="3081" spans="2:9" x14ac:dyDescent="0.35">
      <c r="B3081" s="458" t="str">
        <f t="shared" si="48"/>
        <v>05/08/2019 07:00:00 PM</v>
      </c>
      <c r="C3081" s="458">
        <v>43593</v>
      </c>
      <c r="D3081" s="459">
        <v>0.79166666666666674</v>
      </c>
      <c r="E3081" s="2">
        <f>Electricity!F3106</f>
        <v>0</v>
      </c>
      <c r="F3081" s="2">
        <f>Electricity!G3106</f>
        <v>0</v>
      </c>
      <c r="G3081" s="2">
        <f>Electricity!H3106</f>
        <v>0</v>
      </c>
      <c r="H3081" s="2">
        <f>Electricity!I3106</f>
        <v>0</v>
      </c>
      <c r="I3081" s="2">
        <f>Electricity!J3106</f>
        <v>0</v>
      </c>
    </row>
    <row r="3082" spans="2:9" x14ac:dyDescent="0.35">
      <c r="B3082" s="458" t="str">
        <f t="shared" si="48"/>
        <v>05/08/2019 08:00:00 PM</v>
      </c>
      <c r="C3082" s="458">
        <v>43593</v>
      </c>
      <c r="D3082" s="459">
        <v>0.83333333333333337</v>
      </c>
      <c r="E3082" s="2">
        <f>Electricity!F3107</f>
        <v>0</v>
      </c>
      <c r="F3082" s="2">
        <f>Electricity!G3107</f>
        <v>0</v>
      </c>
      <c r="G3082" s="2">
        <f>Electricity!H3107</f>
        <v>0</v>
      </c>
      <c r="H3082" s="2">
        <f>Electricity!I3107</f>
        <v>0</v>
      </c>
      <c r="I3082" s="2">
        <f>Electricity!J3107</f>
        <v>0</v>
      </c>
    </row>
    <row r="3083" spans="2:9" x14ac:dyDescent="0.35">
      <c r="B3083" s="458" t="str">
        <f t="shared" si="48"/>
        <v>05/08/2019 09:00:00 PM</v>
      </c>
      <c r="C3083" s="458">
        <v>43593</v>
      </c>
      <c r="D3083" s="459">
        <v>0.87500000000000011</v>
      </c>
      <c r="E3083" s="2">
        <f>Electricity!F3108</f>
        <v>0</v>
      </c>
      <c r="F3083" s="2">
        <f>Electricity!G3108</f>
        <v>0</v>
      </c>
      <c r="G3083" s="2">
        <f>Electricity!H3108</f>
        <v>0</v>
      </c>
      <c r="H3083" s="2">
        <f>Electricity!I3108</f>
        <v>0</v>
      </c>
      <c r="I3083" s="2">
        <f>Electricity!J3108</f>
        <v>0</v>
      </c>
    </row>
    <row r="3084" spans="2:9" x14ac:dyDescent="0.35">
      <c r="B3084" s="458" t="str">
        <f t="shared" si="48"/>
        <v>05/08/2019 10:00:00 PM</v>
      </c>
      <c r="C3084" s="458">
        <v>43593</v>
      </c>
      <c r="D3084" s="459">
        <v>0.91666666666666674</v>
      </c>
      <c r="E3084" s="2">
        <f>Electricity!F3109</f>
        <v>0</v>
      </c>
      <c r="F3084" s="2">
        <f>Electricity!G3109</f>
        <v>0</v>
      </c>
      <c r="G3084" s="2">
        <f>Electricity!H3109</f>
        <v>0</v>
      </c>
      <c r="H3084" s="2">
        <f>Electricity!I3109</f>
        <v>0</v>
      </c>
      <c r="I3084" s="2">
        <f>Electricity!J3109</f>
        <v>0</v>
      </c>
    </row>
    <row r="3085" spans="2:9" x14ac:dyDescent="0.35">
      <c r="B3085" s="458" t="str">
        <f t="shared" si="48"/>
        <v>05/08/2019 11:00:00 PM</v>
      </c>
      <c r="C3085" s="458">
        <v>43593</v>
      </c>
      <c r="D3085" s="459">
        <v>0.95833333333333337</v>
      </c>
      <c r="E3085" s="2">
        <f>Electricity!F3110</f>
        <v>0</v>
      </c>
      <c r="F3085" s="2">
        <f>Electricity!G3110</f>
        <v>0</v>
      </c>
      <c r="G3085" s="2">
        <f>Electricity!H3110</f>
        <v>0</v>
      </c>
      <c r="H3085" s="2">
        <f>Electricity!I3110</f>
        <v>0</v>
      </c>
      <c r="I3085" s="2">
        <f>Electricity!J3110</f>
        <v>0</v>
      </c>
    </row>
    <row r="3086" spans="2:9" x14ac:dyDescent="0.35">
      <c r="B3086" s="458" t="str">
        <f t="shared" si="48"/>
        <v>05/09/2019 12:00:00 AM</v>
      </c>
      <c r="C3086" s="458">
        <v>43594</v>
      </c>
      <c r="D3086" s="459">
        <v>3.1225022567582528E-17</v>
      </c>
      <c r="E3086" s="2">
        <f>Electricity!F3111</f>
        <v>0</v>
      </c>
      <c r="F3086" s="2">
        <f>Electricity!G3111</f>
        <v>0</v>
      </c>
      <c r="G3086" s="2">
        <f>Electricity!H3111</f>
        <v>0</v>
      </c>
      <c r="H3086" s="2">
        <f>Electricity!I3111</f>
        <v>0</v>
      </c>
      <c r="I3086" s="2">
        <f>Electricity!J3111</f>
        <v>0</v>
      </c>
    </row>
    <row r="3087" spans="2:9" x14ac:dyDescent="0.35">
      <c r="B3087" s="458" t="str">
        <f t="shared" ref="B3087:B3150" si="49">CONCATENATE(TEXT(C3087,"mm/dd/yyyy")," ",TEXT(D3087,"hh:mm:ss AM/PM"))</f>
        <v>05/09/2019 01:00:00 AM</v>
      </c>
      <c r="C3087" s="458">
        <v>43594</v>
      </c>
      <c r="D3087" s="459">
        <v>4.1666666666666699E-2</v>
      </c>
      <c r="E3087" s="2">
        <f>Electricity!F3112</f>
        <v>0</v>
      </c>
      <c r="F3087" s="2">
        <f>Electricity!G3112</f>
        <v>0</v>
      </c>
      <c r="G3087" s="2">
        <f>Electricity!H3112</f>
        <v>0</v>
      </c>
      <c r="H3087" s="2">
        <f>Electricity!I3112</f>
        <v>0</v>
      </c>
      <c r="I3087" s="2">
        <f>Electricity!J3112</f>
        <v>0</v>
      </c>
    </row>
    <row r="3088" spans="2:9" x14ac:dyDescent="0.35">
      <c r="B3088" s="458" t="str">
        <f t="shared" si="49"/>
        <v>05/09/2019 02:00:00 AM</v>
      </c>
      <c r="C3088" s="458">
        <v>43594</v>
      </c>
      <c r="D3088" s="459">
        <v>8.333333333333337E-2</v>
      </c>
      <c r="E3088" s="2">
        <f>Electricity!F3113</f>
        <v>0</v>
      </c>
      <c r="F3088" s="2">
        <f>Electricity!G3113</f>
        <v>0</v>
      </c>
      <c r="G3088" s="2">
        <f>Electricity!H3113</f>
        <v>0</v>
      </c>
      <c r="H3088" s="2">
        <f>Electricity!I3113</f>
        <v>0</v>
      </c>
      <c r="I3088" s="2">
        <f>Electricity!J3113</f>
        <v>0</v>
      </c>
    </row>
    <row r="3089" spans="2:9" x14ac:dyDescent="0.35">
      <c r="B3089" s="458" t="str">
        <f t="shared" si="49"/>
        <v>05/09/2019 03:00:00 AM</v>
      </c>
      <c r="C3089" s="458">
        <v>43594</v>
      </c>
      <c r="D3089" s="459">
        <v>0.12500000000000006</v>
      </c>
      <c r="E3089" s="2">
        <f>Electricity!F3114</f>
        <v>0</v>
      </c>
      <c r="F3089" s="2">
        <f>Electricity!G3114</f>
        <v>0</v>
      </c>
      <c r="G3089" s="2">
        <f>Electricity!H3114</f>
        <v>0</v>
      </c>
      <c r="H3089" s="2">
        <f>Electricity!I3114</f>
        <v>0</v>
      </c>
      <c r="I3089" s="2">
        <f>Electricity!J3114</f>
        <v>0</v>
      </c>
    </row>
    <row r="3090" spans="2:9" x14ac:dyDescent="0.35">
      <c r="B3090" s="458" t="str">
        <f t="shared" si="49"/>
        <v>05/09/2019 04:00:00 AM</v>
      </c>
      <c r="C3090" s="458">
        <v>43594</v>
      </c>
      <c r="D3090" s="459">
        <v>0.16666666666666669</v>
      </c>
      <c r="E3090" s="2">
        <f>Electricity!F3115</f>
        <v>0</v>
      </c>
      <c r="F3090" s="2">
        <f>Electricity!G3115</f>
        <v>0</v>
      </c>
      <c r="G3090" s="2">
        <f>Electricity!H3115</f>
        <v>0</v>
      </c>
      <c r="H3090" s="2">
        <f>Electricity!I3115</f>
        <v>0</v>
      </c>
      <c r="I3090" s="2">
        <f>Electricity!J3115</f>
        <v>0</v>
      </c>
    </row>
    <row r="3091" spans="2:9" x14ac:dyDescent="0.35">
      <c r="B3091" s="458" t="str">
        <f t="shared" si="49"/>
        <v>05/09/2019 05:00:00 AM</v>
      </c>
      <c r="C3091" s="458">
        <v>43594</v>
      </c>
      <c r="D3091" s="459">
        <v>0.20833333333333337</v>
      </c>
      <c r="E3091" s="2">
        <f>Electricity!F3116</f>
        <v>0</v>
      </c>
      <c r="F3091" s="2">
        <f>Electricity!G3116</f>
        <v>0</v>
      </c>
      <c r="G3091" s="2">
        <f>Electricity!H3116</f>
        <v>0</v>
      </c>
      <c r="H3091" s="2">
        <f>Electricity!I3116</f>
        <v>0</v>
      </c>
      <c r="I3091" s="2">
        <f>Electricity!J3116</f>
        <v>0</v>
      </c>
    </row>
    <row r="3092" spans="2:9" x14ac:dyDescent="0.35">
      <c r="B3092" s="458" t="str">
        <f t="shared" si="49"/>
        <v>05/09/2019 06:00:00 AM</v>
      </c>
      <c r="C3092" s="458">
        <v>43594</v>
      </c>
      <c r="D3092" s="459">
        <v>0.25</v>
      </c>
      <c r="E3092" s="2">
        <f>Electricity!F3117</f>
        <v>0</v>
      </c>
      <c r="F3092" s="2">
        <f>Electricity!G3117</f>
        <v>0</v>
      </c>
      <c r="G3092" s="2">
        <f>Electricity!H3117</f>
        <v>0</v>
      </c>
      <c r="H3092" s="2">
        <f>Electricity!I3117</f>
        <v>0</v>
      </c>
      <c r="I3092" s="2">
        <f>Electricity!J3117</f>
        <v>0</v>
      </c>
    </row>
    <row r="3093" spans="2:9" x14ac:dyDescent="0.35">
      <c r="B3093" s="458" t="str">
        <f t="shared" si="49"/>
        <v>05/09/2019 07:00:00 AM</v>
      </c>
      <c r="C3093" s="458">
        <v>43594</v>
      </c>
      <c r="D3093" s="459">
        <v>0.29166666666666669</v>
      </c>
      <c r="E3093" s="2">
        <f>Electricity!F3118</f>
        <v>0</v>
      </c>
      <c r="F3093" s="2">
        <f>Electricity!G3118</f>
        <v>0</v>
      </c>
      <c r="G3093" s="2">
        <f>Electricity!H3118</f>
        <v>0</v>
      </c>
      <c r="H3093" s="2">
        <f>Electricity!I3118</f>
        <v>0</v>
      </c>
      <c r="I3093" s="2">
        <f>Electricity!J3118</f>
        <v>0</v>
      </c>
    </row>
    <row r="3094" spans="2:9" x14ac:dyDescent="0.35">
      <c r="B3094" s="458" t="str">
        <f t="shared" si="49"/>
        <v>05/09/2019 08:00:00 AM</v>
      </c>
      <c r="C3094" s="458">
        <v>43594</v>
      </c>
      <c r="D3094" s="459">
        <v>0.33333333333333337</v>
      </c>
      <c r="E3094" s="2">
        <f>Electricity!F3119</f>
        <v>0</v>
      </c>
      <c r="F3094" s="2">
        <f>Electricity!G3119</f>
        <v>0</v>
      </c>
      <c r="G3094" s="2">
        <f>Electricity!H3119</f>
        <v>0</v>
      </c>
      <c r="H3094" s="2">
        <f>Electricity!I3119</f>
        <v>0</v>
      </c>
      <c r="I3094" s="2">
        <f>Electricity!J3119</f>
        <v>0</v>
      </c>
    </row>
    <row r="3095" spans="2:9" x14ac:dyDescent="0.35">
      <c r="B3095" s="458" t="str">
        <f t="shared" si="49"/>
        <v>05/09/2019 09:00:00 AM</v>
      </c>
      <c r="C3095" s="458">
        <v>43594</v>
      </c>
      <c r="D3095" s="459">
        <v>0.375</v>
      </c>
      <c r="E3095" s="2">
        <f>Electricity!F3120</f>
        <v>0</v>
      </c>
      <c r="F3095" s="2">
        <f>Electricity!G3120</f>
        <v>0</v>
      </c>
      <c r="G3095" s="2">
        <f>Electricity!H3120</f>
        <v>0</v>
      </c>
      <c r="H3095" s="2">
        <f>Electricity!I3120</f>
        <v>0</v>
      </c>
      <c r="I3095" s="2">
        <f>Electricity!J3120</f>
        <v>0</v>
      </c>
    </row>
    <row r="3096" spans="2:9" x14ac:dyDescent="0.35">
      <c r="B3096" s="458" t="str">
        <f t="shared" si="49"/>
        <v>05/09/2019 10:00:00 AM</v>
      </c>
      <c r="C3096" s="458">
        <v>43594</v>
      </c>
      <c r="D3096" s="459">
        <v>0.41666666666666669</v>
      </c>
      <c r="E3096" s="2">
        <f>Electricity!F3121</f>
        <v>0</v>
      </c>
      <c r="F3096" s="2">
        <f>Electricity!G3121</f>
        <v>0</v>
      </c>
      <c r="G3096" s="2">
        <f>Electricity!H3121</f>
        <v>0</v>
      </c>
      <c r="H3096" s="2">
        <f>Electricity!I3121</f>
        <v>0</v>
      </c>
      <c r="I3096" s="2">
        <f>Electricity!J3121</f>
        <v>0</v>
      </c>
    </row>
    <row r="3097" spans="2:9" x14ac:dyDescent="0.35">
      <c r="B3097" s="458" t="str">
        <f t="shared" si="49"/>
        <v>05/09/2019 11:00:00 AM</v>
      </c>
      <c r="C3097" s="458">
        <v>43594</v>
      </c>
      <c r="D3097" s="459">
        <v>0.45833333333333337</v>
      </c>
      <c r="E3097" s="2">
        <f>Electricity!F3122</f>
        <v>0</v>
      </c>
      <c r="F3097" s="2">
        <f>Electricity!G3122</f>
        <v>0</v>
      </c>
      <c r="G3097" s="2">
        <f>Electricity!H3122</f>
        <v>0</v>
      </c>
      <c r="H3097" s="2">
        <f>Electricity!I3122</f>
        <v>0</v>
      </c>
      <c r="I3097" s="2">
        <f>Electricity!J3122</f>
        <v>0</v>
      </c>
    </row>
    <row r="3098" spans="2:9" x14ac:dyDescent="0.35">
      <c r="B3098" s="458" t="str">
        <f t="shared" si="49"/>
        <v>05/09/2019 12:00:00 PM</v>
      </c>
      <c r="C3098" s="458">
        <v>43594</v>
      </c>
      <c r="D3098" s="459">
        <v>0.50000000000000011</v>
      </c>
      <c r="E3098" s="2">
        <f>Electricity!F3123</f>
        <v>0</v>
      </c>
      <c r="F3098" s="2">
        <f>Electricity!G3123</f>
        <v>0</v>
      </c>
      <c r="G3098" s="2">
        <f>Electricity!H3123</f>
        <v>0</v>
      </c>
      <c r="H3098" s="2">
        <f>Electricity!I3123</f>
        <v>0</v>
      </c>
      <c r="I3098" s="2">
        <f>Electricity!J3123</f>
        <v>0</v>
      </c>
    </row>
    <row r="3099" spans="2:9" x14ac:dyDescent="0.35">
      <c r="B3099" s="458" t="str">
        <f t="shared" si="49"/>
        <v>05/09/2019 01:00:00 PM</v>
      </c>
      <c r="C3099" s="458">
        <v>43594</v>
      </c>
      <c r="D3099" s="459">
        <v>0.54166666666666674</v>
      </c>
      <c r="E3099" s="2">
        <f>Electricity!F3124</f>
        <v>0</v>
      </c>
      <c r="F3099" s="2">
        <f>Electricity!G3124</f>
        <v>0</v>
      </c>
      <c r="G3099" s="2">
        <f>Electricity!H3124</f>
        <v>0</v>
      </c>
      <c r="H3099" s="2">
        <f>Electricity!I3124</f>
        <v>0</v>
      </c>
      <c r="I3099" s="2">
        <f>Electricity!J3124</f>
        <v>0</v>
      </c>
    </row>
    <row r="3100" spans="2:9" x14ac:dyDescent="0.35">
      <c r="B3100" s="458" t="str">
        <f t="shared" si="49"/>
        <v>05/09/2019 02:00:00 PM</v>
      </c>
      <c r="C3100" s="458">
        <v>43594</v>
      </c>
      <c r="D3100" s="459">
        <v>0.58333333333333337</v>
      </c>
      <c r="E3100" s="2">
        <f>Electricity!F3125</f>
        <v>0</v>
      </c>
      <c r="F3100" s="2">
        <f>Electricity!G3125</f>
        <v>0</v>
      </c>
      <c r="G3100" s="2">
        <f>Electricity!H3125</f>
        <v>0</v>
      </c>
      <c r="H3100" s="2">
        <f>Electricity!I3125</f>
        <v>0</v>
      </c>
      <c r="I3100" s="2">
        <f>Electricity!J3125</f>
        <v>0</v>
      </c>
    </row>
    <row r="3101" spans="2:9" x14ac:dyDescent="0.35">
      <c r="B3101" s="458" t="str">
        <f t="shared" si="49"/>
        <v>05/09/2019 03:00:00 PM</v>
      </c>
      <c r="C3101" s="458">
        <v>43594</v>
      </c>
      <c r="D3101" s="459">
        <v>0.62500000000000011</v>
      </c>
      <c r="E3101" s="2">
        <f>Electricity!F3126</f>
        <v>0</v>
      </c>
      <c r="F3101" s="2">
        <f>Electricity!G3126</f>
        <v>0</v>
      </c>
      <c r="G3101" s="2">
        <f>Electricity!H3126</f>
        <v>0</v>
      </c>
      <c r="H3101" s="2">
        <f>Electricity!I3126</f>
        <v>0</v>
      </c>
      <c r="I3101" s="2">
        <f>Electricity!J3126</f>
        <v>0</v>
      </c>
    </row>
    <row r="3102" spans="2:9" x14ac:dyDescent="0.35">
      <c r="B3102" s="458" t="str">
        <f t="shared" si="49"/>
        <v>05/09/2019 04:00:00 PM</v>
      </c>
      <c r="C3102" s="458">
        <v>43594</v>
      </c>
      <c r="D3102" s="459">
        <v>0.66666666666666674</v>
      </c>
      <c r="E3102" s="2">
        <f>Electricity!F3127</f>
        <v>0</v>
      </c>
      <c r="F3102" s="2">
        <f>Electricity!G3127</f>
        <v>0</v>
      </c>
      <c r="G3102" s="2">
        <f>Electricity!H3127</f>
        <v>0</v>
      </c>
      <c r="H3102" s="2">
        <f>Electricity!I3127</f>
        <v>0</v>
      </c>
      <c r="I3102" s="2">
        <f>Electricity!J3127</f>
        <v>0</v>
      </c>
    </row>
    <row r="3103" spans="2:9" x14ac:dyDescent="0.35">
      <c r="B3103" s="458" t="str">
        <f t="shared" si="49"/>
        <v>05/09/2019 05:00:00 PM</v>
      </c>
      <c r="C3103" s="458">
        <v>43594</v>
      </c>
      <c r="D3103" s="459">
        <v>0.70833333333333337</v>
      </c>
      <c r="E3103" s="2">
        <f>Electricity!F3128</f>
        <v>0</v>
      </c>
      <c r="F3103" s="2">
        <f>Electricity!G3128</f>
        <v>0</v>
      </c>
      <c r="G3103" s="2">
        <f>Electricity!H3128</f>
        <v>0</v>
      </c>
      <c r="H3103" s="2">
        <f>Electricity!I3128</f>
        <v>0</v>
      </c>
      <c r="I3103" s="2">
        <f>Electricity!J3128</f>
        <v>0</v>
      </c>
    </row>
    <row r="3104" spans="2:9" x14ac:dyDescent="0.35">
      <c r="B3104" s="458" t="str">
        <f t="shared" si="49"/>
        <v>05/09/2019 06:00:00 PM</v>
      </c>
      <c r="C3104" s="458">
        <v>43594</v>
      </c>
      <c r="D3104" s="459">
        <v>0.75000000000000011</v>
      </c>
      <c r="E3104" s="2">
        <f>Electricity!F3129</f>
        <v>0</v>
      </c>
      <c r="F3104" s="2">
        <f>Electricity!G3129</f>
        <v>0</v>
      </c>
      <c r="G3104" s="2">
        <f>Electricity!H3129</f>
        <v>0</v>
      </c>
      <c r="H3104" s="2">
        <f>Electricity!I3129</f>
        <v>0</v>
      </c>
      <c r="I3104" s="2">
        <f>Electricity!J3129</f>
        <v>0</v>
      </c>
    </row>
    <row r="3105" spans="2:9" x14ac:dyDescent="0.35">
      <c r="B3105" s="458" t="str">
        <f t="shared" si="49"/>
        <v>05/09/2019 07:00:00 PM</v>
      </c>
      <c r="C3105" s="458">
        <v>43594</v>
      </c>
      <c r="D3105" s="459">
        <v>0.79166666666666674</v>
      </c>
      <c r="E3105" s="2">
        <f>Electricity!F3130</f>
        <v>0</v>
      </c>
      <c r="F3105" s="2">
        <f>Electricity!G3130</f>
        <v>0</v>
      </c>
      <c r="G3105" s="2">
        <f>Electricity!H3130</f>
        <v>0</v>
      </c>
      <c r="H3105" s="2">
        <f>Electricity!I3130</f>
        <v>0</v>
      </c>
      <c r="I3105" s="2">
        <f>Electricity!J3130</f>
        <v>0</v>
      </c>
    </row>
    <row r="3106" spans="2:9" x14ac:dyDescent="0.35">
      <c r="B3106" s="458" t="str">
        <f t="shared" si="49"/>
        <v>05/09/2019 08:00:00 PM</v>
      </c>
      <c r="C3106" s="458">
        <v>43594</v>
      </c>
      <c r="D3106" s="459">
        <v>0.83333333333333337</v>
      </c>
      <c r="E3106" s="2">
        <f>Electricity!F3131</f>
        <v>0</v>
      </c>
      <c r="F3106" s="2">
        <f>Electricity!G3131</f>
        <v>0</v>
      </c>
      <c r="G3106" s="2">
        <f>Electricity!H3131</f>
        <v>0</v>
      </c>
      <c r="H3106" s="2">
        <f>Electricity!I3131</f>
        <v>0</v>
      </c>
      <c r="I3106" s="2">
        <f>Electricity!J3131</f>
        <v>0</v>
      </c>
    </row>
    <row r="3107" spans="2:9" x14ac:dyDescent="0.35">
      <c r="B3107" s="458" t="str">
        <f t="shared" si="49"/>
        <v>05/09/2019 09:00:00 PM</v>
      </c>
      <c r="C3107" s="458">
        <v>43594</v>
      </c>
      <c r="D3107" s="459">
        <v>0.87500000000000011</v>
      </c>
      <c r="E3107" s="2">
        <f>Electricity!F3132</f>
        <v>0</v>
      </c>
      <c r="F3107" s="2">
        <f>Electricity!G3132</f>
        <v>0</v>
      </c>
      <c r="G3107" s="2">
        <f>Electricity!H3132</f>
        <v>0</v>
      </c>
      <c r="H3107" s="2">
        <f>Electricity!I3132</f>
        <v>0</v>
      </c>
      <c r="I3107" s="2">
        <f>Electricity!J3132</f>
        <v>0</v>
      </c>
    </row>
    <row r="3108" spans="2:9" x14ac:dyDescent="0.35">
      <c r="B3108" s="458" t="str">
        <f t="shared" si="49"/>
        <v>05/09/2019 10:00:00 PM</v>
      </c>
      <c r="C3108" s="458">
        <v>43594</v>
      </c>
      <c r="D3108" s="459">
        <v>0.91666666666666674</v>
      </c>
      <c r="E3108" s="2">
        <f>Electricity!F3133</f>
        <v>0</v>
      </c>
      <c r="F3108" s="2">
        <f>Electricity!G3133</f>
        <v>0</v>
      </c>
      <c r="G3108" s="2">
        <f>Electricity!H3133</f>
        <v>0</v>
      </c>
      <c r="H3108" s="2">
        <f>Electricity!I3133</f>
        <v>0</v>
      </c>
      <c r="I3108" s="2">
        <f>Electricity!J3133</f>
        <v>0</v>
      </c>
    </row>
    <row r="3109" spans="2:9" x14ac:dyDescent="0.35">
      <c r="B3109" s="458" t="str">
        <f t="shared" si="49"/>
        <v>05/09/2019 11:00:00 PM</v>
      </c>
      <c r="C3109" s="458">
        <v>43594</v>
      </c>
      <c r="D3109" s="459">
        <v>0.95833333333333337</v>
      </c>
      <c r="E3109" s="2">
        <f>Electricity!F3134</f>
        <v>0</v>
      </c>
      <c r="F3109" s="2">
        <f>Electricity!G3134</f>
        <v>0</v>
      </c>
      <c r="G3109" s="2">
        <f>Electricity!H3134</f>
        <v>0</v>
      </c>
      <c r="H3109" s="2">
        <f>Electricity!I3134</f>
        <v>0</v>
      </c>
      <c r="I3109" s="2">
        <f>Electricity!J3134</f>
        <v>0</v>
      </c>
    </row>
    <row r="3110" spans="2:9" x14ac:dyDescent="0.35">
      <c r="B3110" s="458" t="str">
        <f t="shared" si="49"/>
        <v>05/10/2019 12:00:00 AM</v>
      </c>
      <c r="C3110" s="458">
        <v>43595</v>
      </c>
      <c r="D3110" s="459">
        <v>3.1225022567582528E-17</v>
      </c>
      <c r="E3110" s="2">
        <f>Electricity!F3135</f>
        <v>0</v>
      </c>
      <c r="F3110" s="2">
        <f>Electricity!G3135</f>
        <v>0</v>
      </c>
      <c r="G3110" s="2">
        <f>Electricity!H3135</f>
        <v>0</v>
      </c>
      <c r="H3110" s="2">
        <f>Electricity!I3135</f>
        <v>0</v>
      </c>
      <c r="I3110" s="2">
        <f>Electricity!J3135</f>
        <v>0</v>
      </c>
    </row>
    <row r="3111" spans="2:9" x14ac:dyDescent="0.35">
      <c r="B3111" s="458" t="str">
        <f t="shared" si="49"/>
        <v>05/10/2019 01:00:00 AM</v>
      </c>
      <c r="C3111" s="458">
        <v>43595</v>
      </c>
      <c r="D3111" s="459">
        <v>4.1666666666666699E-2</v>
      </c>
      <c r="E3111" s="2">
        <f>Electricity!F3136</f>
        <v>0</v>
      </c>
      <c r="F3111" s="2">
        <f>Electricity!G3136</f>
        <v>0</v>
      </c>
      <c r="G3111" s="2">
        <f>Electricity!H3136</f>
        <v>0</v>
      </c>
      <c r="H3111" s="2">
        <f>Electricity!I3136</f>
        <v>0</v>
      </c>
      <c r="I3111" s="2">
        <f>Electricity!J3136</f>
        <v>0</v>
      </c>
    </row>
    <row r="3112" spans="2:9" x14ac:dyDescent="0.35">
      <c r="B3112" s="458" t="str">
        <f t="shared" si="49"/>
        <v>05/10/2019 02:00:00 AM</v>
      </c>
      <c r="C3112" s="458">
        <v>43595</v>
      </c>
      <c r="D3112" s="459">
        <v>8.333333333333337E-2</v>
      </c>
      <c r="E3112" s="2">
        <f>Electricity!F3137</f>
        <v>0</v>
      </c>
      <c r="F3112" s="2">
        <f>Electricity!G3137</f>
        <v>0</v>
      </c>
      <c r="G3112" s="2">
        <f>Electricity!H3137</f>
        <v>0</v>
      </c>
      <c r="H3112" s="2">
        <f>Electricity!I3137</f>
        <v>0</v>
      </c>
      <c r="I3112" s="2">
        <f>Electricity!J3137</f>
        <v>0</v>
      </c>
    </row>
    <row r="3113" spans="2:9" x14ac:dyDescent="0.35">
      <c r="B3113" s="458" t="str">
        <f t="shared" si="49"/>
        <v>05/10/2019 03:00:00 AM</v>
      </c>
      <c r="C3113" s="458">
        <v>43595</v>
      </c>
      <c r="D3113" s="459">
        <v>0.12500000000000006</v>
      </c>
      <c r="E3113" s="2">
        <f>Electricity!F3138</f>
        <v>0</v>
      </c>
      <c r="F3113" s="2">
        <f>Electricity!G3138</f>
        <v>0</v>
      </c>
      <c r="G3113" s="2">
        <f>Electricity!H3138</f>
        <v>0</v>
      </c>
      <c r="H3113" s="2">
        <f>Electricity!I3138</f>
        <v>0</v>
      </c>
      <c r="I3113" s="2">
        <f>Electricity!J3138</f>
        <v>0</v>
      </c>
    </row>
    <row r="3114" spans="2:9" x14ac:dyDescent="0.35">
      <c r="B3114" s="458" t="str">
        <f t="shared" si="49"/>
        <v>05/10/2019 04:00:00 AM</v>
      </c>
      <c r="C3114" s="458">
        <v>43595</v>
      </c>
      <c r="D3114" s="459">
        <v>0.16666666666666669</v>
      </c>
      <c r="E3114" s="2">
        <f>Electricity!F3139</f>
        <v>0</v>
      </c>
      <c r="F3114" s="2">
        <f>Electricity!G3139</f>
        <v>0</v>
      </c>
      <c r="G3114" s="2">
        <f>Electricity!H3139</f>
        <v>0</v>
      </c>
      <c r="H3114" s="2">
        <f>Electricity!I3139</f>
        <v>0</v>
      </c>
      <c r="I3114" s="2">
        <f>Electricity!J3139</f>
        <v>0</v>
      </c>
    </row>
    <row r="3115" spans="2:9" x14ac:dyDescent="0.35">
      <c r="B3115" s="458" t="str">
        <f t="shared" si="49"/>
        <v>05/10/2019 05:00:00 AM</v>
      </c>
      <c r="C3115" s="458">
        <v>43595</v>
      </c>
      <c r="D3115" s="459">
        <v>0.20833333333333337</v>
      </c>
      <c r="E3115" s="2">
        <f>Electricity!F3140</f>
        <v>0</v>
      </c>
      <c r="F3115" s="2">
        <f>Electricity!G3140</f>
        <v>0</v>
      </c>
      <c r="G3115" s="2">
        <f>Electricity!H3140</f>
        <v>0</v>
      </c>
      <c r="H3115" s="2">
        <f>Electricity!I3140</f>
        <v>0</v>
      </c>
      <c r="I3115" s="2">
        <f>Electricity!J3140</f>
        <v>0</v>
      </c>
    </row>
    <row r="3116" spans="2:9" x14ac:dyDescent="0.35">
      <c r="B3116" s="458" t="str">
        <f t="shared" si="49"/>
        <v>05/10/2019 06:00:00 AM</v>
      </c>
      <c r="C3116" s="458">
        <v>43595</v>
      </c>
      <c r="D3116" s="459">
        <v>0.25</v>
      </c>
      <c r="E3116" s="2">
        <f>Electricity!F3141</f>
        <v>0</v>
      </c>
      <c r="F3116" s="2">
        <f>Electricity!G3141</f>
        <v>0</v>
      </c>
      <c r="G3116" s="2">
        <f>Electricity!H3141</f>
        <v>0</v>
      </c>
      <c r="H3116" s="2">
        <f>Electricity!I3141</f>
        <v>0</v>
      </c>
      <c r="I3116" s="2">
        <f>Electricity!J3141</f>
        <v>0</v>
      </c>
    </row>
    <row r="3117" spans="2:9" x14ac:dyDescent="0.35">
      <c r="B3117" s="458" t="str">
        <f t="shared" si="49"/>
        <v>05/10/2019 07:00:00 AM</v>
      </c>
      <c r="C3117" s="458">
        <v>43595</v>
      </c>
      <c r="D3117" s="459">
        <v>0.29166666666666669</v>
      </c>
      <c r="E3117" s="2">
        <f>Electricity!F3142</f>
        <v>0</v>
      </c>
      <c r="F3117" s="2">
        <f>Electricity!G3142</f>
        <v>0</v>
      </c>
      <c r="G3117" s="2">
        <f>Electricity!H3142</f>
        <v>0</v>
      </c>
      <c r="H3117" s="2">
        <f>Electricity!I3142</f>
        <v>0</v>
      </c>
      <c r="I3117" s="2">
        <f>Electricity!J3142</f>
        <v>0</v>
      </c>
    </row>
    <row r="3118" spans="2:9" x14ac:dyDescent="0.35">
      <c r="B3118" s="458" t="str">
        <f t="shared" si="49"/>
        <v>05/10/2019 08:00:00 AM</v>
      </c>
      <c r="C3118" s="458">
        <v>43595</v>
      </c>
      <c r="D3118" s="459">
        <v>0.33333333333333337</v>
      </c>
      <c r="E3118" s="2">
        <f>Electricity!F3143</f>
        <v>0</v>
      </c>
      <c r="F3118" s="2">
        <f>Electricity!G3143</f>
        <v>0</v>
      </c>
      <c r="G3118" s="2">
        <f>Electricity!H3143</f>
        <v>0</v>
      </c>
      <c r="H3118" s="2">
        <f>Electricity!I3143</f>
        <v>0</v>
      </c>
      <c r="I3118" s="2">
        <f>Electricity!J3143</f>
        <v>0</v>
      </c>
    </row>
    <row r="3119" spans="2:9" x14ac:dyDescent="0.35">
      <c r="B3119" s="458" t="str">
        <f t="shared" si="49"/>
        <v>05/10/2019 09:00:00 AM</v>
      </c>
      <c r="C3119" s="458">
        <v>43595</v>
      </c>
      <c r="D3119" s="459">
        <v>0.375</v>
      </c>
      <c r="E3119" s="2">
        <f>Electricity!F3144</f>
        <v>0</v>
      </c>
      <c r="F3119" s="2">
        <f>Electricity!G3144</f>
        <v>0</v>
      </c>
      <c r="G3119" s="2">
        <f>Electricity!H3144</f>
        <v>0</v>
      </c>
      <c r="H3119" s="2">
        <f>Electricity!I3144</f>
        <v>0</v>
      </c>
      <c r="I3119" s="2">
        <f>Electricity!J3144</f>
        <v>0</v>
      </c>
    </row>
    <row r="3120" spans="2:9" x14ac:dyDescent="0.35">
      <c r="B3120" s="458" t="str">
        <f t="shared" si="49"/>
        <v>05/10/2019 10:00:00 AM</v>
      </c>
      <c r="C3120" s="458">
        <v>43595</v>
      </c>
      <c r="D3120" s="459">
        <v>0.41666666666666669</v>
      </c>
      <c r="E3120" s="2">
        <f>Electricity!F3145</f>
        <v>0</v>
      </c>
      <c r="F3120" s="2">
        <f>Electricity!G3145</f>
        <v>0</v>
      </c>
      <c r="G3120" s="2">
        <f>Electricity!H3145</f>
        <v>0</v>
      </c>
      <c r="H3120" s="2">
        <f>Electricity!I3145</f>
        <v>0</v>
      </c>
      <c r="I3120" s="2">
        <f>Electricity!J3145</f>
        <v>0</v>
      </c>
    </row>
    <row r="3121" spans="2:9" x14ac:dyDescent="0.35">
      <c r="B3121" s="458" t="str">
        <f t="shared" si="49"/>
        <v>05/10/2019 11:00:00 AM</v>
      </c>
      <c r="C3121" s="458">
        <v>43595</v>
      </c>
      <c r="D3121" s="459">
        <v>0.45833333333333337</v>
      </c>
      <c r="E3121" s="2">
        <f>Electricity!F3146</f>
        <v>0</v>
      </c>
      <c r="F3121" s="2">
        <f>Electricity!G3146</f>
        <v>0</v>
      </c>
      <c r="G3121" s="2">
        <f>Electricity!H3146</f>
        <v>0</v>
      </c>
      <c r="H3121" s="2">
        <f>Electricity!I3146</f>
        <v>0</v>
      </c>
      <c r="I3121" s="2">
        <f>Electricity!J3146</f>
        <v>0</v>
      </c>
    </row>
    <row r="3122" spans="2:9" x14ac:dyDescent="0.35">
      <c r="B3122" s="458" t="str">
        <f t="shared" si="49"/>
        <v>05/10/2019 12:00:00 PM</v>
      </c>
      <c r="C3122" s="458">
        <v>43595</v>
      </c>
      <c r="D3122" s="459">
        <v>0.50000000000000011</v>
      </c>
      <c r="E3122" s="2">
        <f>Electricity!F3147</f>
        <v>0</v>
      </c>
      <c r="F3122" s="2">
        <f>Electricity!G3147</f>
        <v>0</v>
      </c>
      <c r="G3122" s="2">
        <f>Electricity!H3147</f>
        <v>0</v>
      </c>
      <c r="H3122" s="2">
        <f>Electricity!I3147</f>
        <v>0</v>
      </c>
      <c r="I3122" s="2">
        <f>Electricity!J3147</f>
        <v>0</v>
      </c>
    </row>
    <row r="3123" spans="2:9" x14ac:dyDescent="0.35">
      <c r="B3123" s="458" t="str">
        <f t="shared" si="49"/>
        <v>05/10/2019 01:00:00 PM</v>
      </c>
      <c r="C3123" s="458">
        <v>43595</v>
      </c>
      <c r="D3123" s="459">
        <v>0.54166666666666674</v>
      </c>
      <c r="E3123" s="2">
        <f>Electricity!F3148</f>
        <v>0</v>
      </c>
      <c r="F3123" s="2">
        <f>Electricity!G3148</f>
        <v>0</v>
      </c>
      <c r="G3123" s="2">
        <f>Electricity!H3148</f>
        <v>0</v>
      </c>
      <c r="H3123" s="2">
        <f>Electricity!I3148</f>
        <v>0</v>
      </c>
      <c r="I3123" s="2">
        <f>Electricity!J3148</f>
        <v>0</v>
      </c>
    </row>
    <row r="3124" spans="2:9" x14ac:dyDescent="0.35">
      <c r="B3124" s="458" t="str">
        <f t="shared" si="49"/>
        <v>05/10/2019 02:00:00 PM</v>
      </c>
      <c r="C3124" s="458">
        <v>43595</v>
      </c>
      <c r="D3124" s="459">
        <v>0.58333333333333337</v>
      </c>
      <c r="E3124" s="2">
        <f>Electricity!F3149</f>
        <v>0</v>
      </c>
      <c r="F3124" s="2">
        <f>Electricity!G3149</f>
        <v>0</v>
      </c>
      <c r="G3124" s="2">
        <f>Electricity!H3149</f>
        <v>0</v>
      </c>
      <c r="H3124" s="2">
        <f>Electricity!I3149</f>
        <v>0</v>
      </c>
      <c r="I3124" s="2">
        <f>Electricity!J3149</f>
        <v>0</v>
      </c>
    </row>
    <row r="3125" spans="2:9" x14ac:dyDescent="0.35">
      <c r="B3125" s="458" t="str">
        <f t="shared" si="49"/>
        <v>05/10/2019 03:00:00 PM</v>
      </c>
      <c r="C3125" s="458">
        <v>43595</v>
      </c>
      <c r="D3125" s="459">
        <v>0.62500000000000011</v>
      </c>
      <c r="E3125" s="2">
        <f>Electricity!F3150</f>
        <v>0</v>
      </c>
      <c r="F3125" s="2">
        <f>Electricity!G3150</f>
        <v>0</v>
      </c>
      <c r="G3125" s="2">
        <f>Electricity!H3150</f>
        <v>0</v>
      </c>
      <c r="H3125" s="2">
        <f>Electricity!I3150</f>
        <v>0</v>
      </c>
      <c r="I3125" s="2">
        <f>Electricity!J3150</f>
        <v>0</v>
      </c>
    </row>
    <row r="3126" spans="2:9" x14ac:dyDescent="0.35">
      <c r="B3126" s="458" t="str">
        <f t="shared" si="49"/>
        <v>05/10/2019 04:00:00 PM</v>
      </c>
      <c r="C3126" s="458">
        <v>43595</v>
      </c>
      <c r="D3126" s="459">
        <v>0.66666666666666674</v>
      </c>
      <c r="E3126" s="2">
        <f>Electricity!F3151</f>
        <v>0</v>
      </c>
      <c r="F3126" s="2">
        <f>Electricity!G3151</f>
        <v>0</v>
      </c>
      <c r="G3126" s="2">
        <f>Electricity!H3151</f>
        <v>0</v>
      </c>
      <c r="H3126" s="2">
        <f>Electricity!I3151</f>
        <v>0</v>
      </c>
      <c r="I3126" s="2">
        <f>Electricity!J3151</f>
        <v>0</v>
      </c>
    </row>
    <row r="3127" spans="2:9" x14ac:dyDescent="0.35">
      <c r="B3127" s="458" t="str">
        <f t="shared" si="49"/>
        <v>05/10/2019 05:00:00 PM</v>
      </c>
      <c r="C3127" s="458">
        <v>43595</v>
      </c>
      <c r="D3127" s="459">
        <v>0.70833333333333337</v>
      </c>
      <c r="E3127" s="2">
        <f>Electricity!F3152</f>
        <v>0</v>
      </c>
      <c r="F3127" s="2">
        <f>Electricity!G3152</f>
        <v>0</v>
      </c>
      <c r="G3127" s="2">
        <f>Electricity!H3152</f>
        <v>0</v>
      </c>
      <c r="H3127" s="2">
        <f>Electricity!I3152</f>
        <v>0</v>
      </c>
      <c r="I3127" s="2">
        <f>Electricity!J3152</f>
        <v>0</v>
      </c>
    </row>
    <row r="3128" spans="2:9" x14ac:dyDescent="0.35">
      <c r="B3128" s="458" t="str">
        <f t="shared" si="49"/>
        <v>05/10/2019 06:00:00 PM</v>
      </c>
      <c r="C3128" s="458">
        <v>43595</v>
      </c>
      <c r="D3128" s="459">
        <v>0.75000000000000011</v>
      </c>
      <c r="E3128" s="2">
        <f>Electricity!F3153</f>
        <v>0</v>
      </c>
      <c r="F3128" s="2">
        <f>Electricity!G3153</f>
        <v>0</v>
      </c>
      <c r="G3128" s="2">
        <f>Electricity!H3153</f>
        <v>0</v>
      </c>
      <c r="H3128" s="2">
        <f>Electricity!I3153</f>
        <v>0</v>
      </c>
      <c r="I3128" s="2">
        <f>Electricity!J3153</f>
        <v>0</v>
      </c>
    </row>
    <row r="3129" spans="2:9" x14ac:dyDescent="0.35">
      <c r="B3129" s="458" t="str">
        <f t="shared" si="49"/>
        <v>05/10/2019 07:00:00 PM</v>
      </c>
      <c r="C3129" s="458">
        <v>43595</v>
      </c>
      <c r="D3129" s="459">
        <v>0.79166666666666674</v>
      </c>
      <c r="E3129" s="2">
        <f>Electricity!F3154</f>
        <v>0</v>
      </c>
      <c r="F3129" s="2">
        <f>Electricity!G3154</f>
        <v>0</v>
      </c>
      <c r="G3129" s="2">
        <f>Electricity!H3154</f>
        <v>0</v>
      </c>
      <c r="H3129" s="2">
        <f>Electricity!I3154</f>
        <v>0</v>
      </c>
      <c r="I3129" s="2">
        <f>Electricity!J3154</f>
        <v>0</v>
      </c>
    </row>
    <row r="3130" spans="2:9" x14ac:dyDescent="0.35">
      <c r="B3130" s="458" t="str">
        <f t="shared" si="49"/>
        <v>05/10/2019 08:00:00 PM</v>
      </c>
      <c r="C3130" s="458">
        <v>43595</v>
      </c>
      <c r="D3130" s="459">
        <v>0.83333333333333337</v>
      </c>
      <c r="E3130" s="2">
        <f>Electricity!F3155</f>
        <v>0</v>
      </c>
      <c r="F3130" s="2">
        <f>Electricity!G3155</f>
        <v>0</v>
      </c>
      <c r="G3130" s="2">
        <f>Electricity!H3155</f>
        <v>0</v>
      </c>
      <c r="H3130" s="2">
        <f>Electricity!I3155</f>
        <v>0</v>
      </c>
      <c r="I3130" s="2">
        <f>Electricity!J3155</f>
        <v>0</v>
      </c>
    </row>
    <row r="3131" spans="2:9" x14ac:dyDescent="0.35">
      <c r="B3131" s="458" t="str">
        <f t="shared" si="49"/>
        <v>05/10/2019 09:00:00 PM</v>
      </c>
      <c r="C3131" s="458">
        <v>43595</v>
      </c>
      <c r="D3131" s="459">
        <v>0.87500000000000011</v>
      </c>
      <c r="E3131" s="2">
        <f>Electricity!F3156</f>
        <v>0</v>
      </c>
      <c r="F3131" s="2">
        <f>Electricity!G3156</f>
        <v>0</v>
      </c>
      <c r="G3131" s="2">
        <f>Electricity!H3156</f>
        <v>0</v>
      </c>
      <c r="H3131" s="2">
        <f>Electricity!I3156</f>
        <v>0</v>
      </c>
      <c r="I3131" s="2">
        <f>Electricity!J3156</f>
        <v>0</v>
      </c>
    </row>
    <row r="3132" spans="2:9" x14ac:dyDescent="0.35">
      <c r="B3132" s="458" t="str">
        <f t="shared" si="49"/>
        <v>05/10/2019 10:00:00 PM</v>
      </c>
      <c r="C3132" s="458">
        <v>43595</v>
      </c>
      <c r="D3132" s="459">
        <v>0.91666666666666674</v>
      </c>
      <c r="E3132" s="2">
        <f>Electricity!F3157</f>
        <v>0</v>
      </c>
      <c r="F3132" s="2">
        <f>Electricity!G3157</f>
        <v>0</v>
      </c>
      <c r="G3132" s="2">
        <f>Electricity!H3157</f>
        <v>0</v>
      </c>
      <c r="H3132" s="2">
        <f>Electricity!I3157</f>
        <v>0</v>
      </c>
      <c r="I3132" s="2">
        <f>Electricity!J3157</f>
        <v>0</v>
      </c>
    </row>
    <row r="3133" spans="2:9" x14ac:dyDescent="0.35">
      <c r="B3133" s="458" t="str">
        <f t="shared" si="49"/>
        <v>05/10/2019 11:00:00 PM</v>
      </c>
      <c r="C3133" s="458">
        <v>43595</v>
      </c>
      <c r="D3133" s="459">
        <v>0.95833333333333337</v>
      </c>
      <c r="E3133" s="2">
        <f>Electricity!F3158</f>
        <v>0</v>
      </c>
      <c r="F3133" s="2">
        <f>Electricity!G3158</f>
        <v>0</v>
      </c>
      <c r="G3133" s="2">
        <f>Electricity!H3158</f>
        <v>0</v>
      </c>
      <c r="H3133" s="2">
        <f>Electricity!I3158</f>
        <v>0</v>
      </c>
      <c r="I3133" s="2">
        <f>Electricity!J3158</f>
        <v>0</v>
      </c>
    </row>
    <row r="3134" spans="2:9" x14ac:dyDescent="0.35">
      <c r="B3134" s="458" t="str">
        <f t="shared" si="49"/>
        <v>05/11/2019 12:00:00 AM</v>
      </c>
      <c r="C3134" s="458">
        <v>43596</v>
      </c>
      <c r="D3134" s="459">
        <v>3.1225022567582528E-17</v>
      </c>
      <c r="E3134" s="2">
        <f>Electricity!F3159</f>
        <v>0</v>
      </c>
      <c r="F3134" s="2">
        <f>Electricity!G3159</f>
        <v>0</v>
      </c>
      <c r="G3134" s="2">
        <f>Electricity!H3159</f>
        <v>0</v>
      </c>
      <c r="H3134" s="2">
        <f>Electricity!I3159</f>
        <v>0</v>
      </c>
      <c r="I3134" s="2">
        <f>Electricity!J3159</f>
        <v>0</v>
      </c>
    </row>
    <row r="3135" spans="2:9" x14ac:dyDescent="0.35">
      <c r="B3135" s="458" t="str">
        <f t="shared" si="49"/>
        <v>05/11/2019 01:00:00 AM</v>
      </c>
      <c r="C3135" s="458">
        <v>43596</v>
      </c>
      <c r="D3135" s="459">
        <v>4.1666666666666699E-2</v>
      </c>
      <c r="E3135" s="2">
        <f>Electricity!F3160</f>
        <v>0</v>
      </c>
      <c r="F3135" s="2">
        <f>Electricity!G3160</f>
        <v>0</v>
      </c>
      <c r="G3135" s="2">
        <f>Electricity!H3160</f>
        <v>0</v>
      </c>
      <c r="H3135" s="2">
        <f>Electricity!I3160</f>
        <v>0</v>
      </c>
      <c r="I3135" s="2">
        <f>Electricity!J3160</f>
        <v>0</v>
      </c>
    </row>
    <row r="3136" spans="2:9" x14ac:dyDescent="0.35">
      <c r="B3136" s="458" t="str">
        <f t="shared" si="49"/>
        <v>05/11/2019 02:00:00 AM</v>
      </c>
      <c r="C3136" s="458">
        <v>43596</v>
      </c>
      <c r="D3136" s="459">
        <v>8.333333333333337E-2</v>
      </c>
      <c r="E3136" s="2">
        <f>Electricity!F3161</f>
        <v>0</v>
      </c>
      <c r="F3136" s="2">
        <f>Electricity!G3161</f>
        <v>0</v>
      </c>
      <c r="G3136" s="2">
        <f>Electricity!H3161</f>
        <v>0</v>
      </c>
      <c r="H3136" s="2">
        <f>Electricity!I3161</f>
        <v>0</v>
      </c>
      <c r="I3136" s="2">
        <f>Electricity!J3161</f>
        <v>0</v>
      </c>
    </row>
    <row r="3137" spans="2:9" x14ac:dyDescent="0.35">
      <c r="B3137" s="458" t="str">
        <f t="shared" si="49"/>
        <v>05/11/2019 03:00:00 AM</v>
      </c>
      <c r="C3137" s="458">
        <v>43596</v>
      </c>
      <c r="D3137" s="459">
        <v>0.12500000000000006</v>
      </c>
      <c r="E3137" s="2">
        <f>Electricity!F3162</f>
        <v>0</v>
      </c>
      <c r="F3137" s="2">
        <f>Electricity!G3162</f>
        <v>0</v>
      </c>
      <c r="G3137" s="2">
        <f>Electricity!H3162</f>
        <v>0</v>
      </c>
      <c r="H3137" s="2">
        <f>Electricity!I3162</f>
        <v>0</v>
      </c>
      <c r="I3137" s="2">
        <f>Electricity!J3162</f>
        <v>0</v>
      </c>
    </row>
    <row r="3138" spans="2:9" x14ac:dyDescent="0.35">
      <c r="B3138" s="458" t="str">
        <f t="shared" si="49"/>
        <v>05/11/2019 04:00:00 AM</v>
      </c>
      <c r="C3138" s="458">
        <v>43596</v>
      </c>
      <c r="D3138" s="459">
        <v>0.16666666666666669</v>
      </c>
      <c r="E3138" s="2">
        <f>Electricity!F3163</f>
        <v>0</v>
      </c>
      <c r="F3138" s="2">
        <f>Electricity!G3163</f>
        <v>0</v>
      </c>
      <c r="G3138" s="2">
        <f>Electricity!H3163</f>
        <v>0</v>
      </c>
      <c r="H3138" s="2">
        <f>Electricity!I3163</f>
        <v>0</v>
      </c>
      <c r="I3138" s="2">
        <f>Electricity!J3163</f>
        <v>0</v>
      </c>
    </row>
    <row r="3139" spans="2:9" x14ac:dyDescent="0.35">
      <c r="B3139" s="458" t="str">
        <f t="shared" si="49"/>
        <v>05/11/2019 05:00:00 AM</v>
      </c>
      <c r="C3139" s="458">
        <v>43596</v>
      </c>
      <c r="D3139" s="459">
        <v>0.20833333333333337</v>
      </c>
      <c r="E3139" s="2">
        <f>Electricity!F3164</f>
        <v>0</v>
      </c>
      <c r="F3139" s="2">
        <f>Electricity!G3164</f>
        <v>0</v>
      </c>
      <c r="G3139" s="2">
        <f>Electricity!H3164</f>
        <v>0</v>
      </c>
      <c r="H3139" s="2">
        <f>Electricity!I3164</f>
        <v>0</v>
      </c>
      <c r="I3139" s="2">
        <f>Electricity!J3164</f>
        <v>0</v>
      </c>
    </row>
    <row r="3140" spans="2:9" x14ac:dyDescent="0.35">
      <c r="B3140" s="458" t="str">
        <f t="shared" si="49"/>
        <v>05/11/2019 06:00:00 AM</v>
      </c>
      <c r="C3140" s="458">
        <v>43596</v>
      </c>
      <c r="D3140" s="459">
        <v>0.25</v>
      </c>
      <c r="E3140" s="2">
        <f>Electricity!F3165</f>
        <v>0</v>
      </c>
      <c r="F3140" s="2">
        <f>Electricity!G3165</f>
        <v>0</v>
      </c>
      <c r="G3140" s="2">
        <f>Electricity!H3165</f>
        <v>0</v>
      </c>
      <c r="H3140" s="2">
        <f>Electricity!I3165</f>
        <v>0</v>
      </c>
      <c r="I3140" s="2">
        <f>Electricity!J3165</f>
        <v>0</v>
      </c>
    </row>
    <row r="3141" spans="2:9" x14ac:dyDescent="0.35">
      <c r="B3141" s="458" t="str">
        <f t="shared" si="49"/>
        <v>05/11/2019 07:00:00 AM</v>
      </c>
      <c r="C3141" s="458">
        <v>43596</v>
      </c>
      <c r="D3141" s="459">
        <v>0.29166666666666669</v>
      </c>
      <c r="E3141" s="2">
        <f>Electricity!F3166</f>
        <v>0</v>
      </c>
      <c r="F3141" s="2">
        <f>Electricity!G3166</f>
        <v>0</v>
      </c>
      <c r="G3141" s="2">
        <f>Electricity!H3166</f>
        <v>0</v>
      </c>
      <c r="H3141" s="2">
        <f>Electricity!I3166</f>
        <v>0</v>
      </c>
      <c r="I3141" s="2">
        <f>Electricity!J3166</f>
        <v>0</v>
      </c>
    </row>
    <row r="3142" spans="2:9" x14ac:dyDescent="0.35">
      <c r="B3142" s="458" t="str">
        <f t="shared" si="49"/>
        <v>05/11/2019 08:00:00 AM</v>
      </c>
      <c r="C3142" s="458">
        <v>43596</v>
      </c>
      <c r="D3142" s="459">
        <v>0.33333333333333337</v>
      </c>
      <c r="E3142" s="2">
        <f>Electricity!F3167</f>
        <v>0</v>
      </c>
      <c r="F3142" s="2">
        <f>Electricity!G3167</f>
        <v>0</v>
      </c>
      <c r="G3142" s="2">
        <f>Electricity!H3167</f>
        <v>0</v>
      </c>
      <c r="H3142" s="2">
        <f>Electricity!I3167</f>
        <v>0</v>
      </c>
      <c r="I3142" s="2">
        <f>Electricity!J3167</f>
        <v>0</v>
      </c>
    </row>
    <row r="3143" spans="2:9" x14ac:dyDescent="0.35">
      <c r="B3143" s="458" t="str">
        <f t="shared" si="49"/>
        <v>05/11/2019 09:00:00 AM</v>
      </c>
      <c r="C3143" s="458">
        <v>43596</v>
      </c>
      <c r="D3143" s="459">
        <v>0.375</v>
      </c>
      <c r="E3143" s="2">
        <f>Electricity!F3168</f>
        <v>0</v>
      </c>
      <c r="F3143" s="2">
        <f>Electricity!G3168</f>
        <v>0</v>
      </c>
      <c r="G3143" s="2">
        <f>Electricity!H3168</f>
        <v>0</v>
      </c>
      <c r="H3143" s="2">
        <f>Electricity!I3168</f>
        <v>0</v>
      </c>
      <c r="I3143" s="2">
        <f>Electricity!J3168</f>
        <v>0</v>
      </c>
    </row>
    <row r="3144" spans="2:9" x14ac:dyDescent="0.35">
      <c r="B3144" s="458" t="str">
        <f t="shared" si="49"/>
        <v>05/11/2019 10:00:00 AM</v>
      </c>
      <c r="C3144" s="458">
        <v>43596</v>
      </c>
      <c r="D3144" s="459">
        <v>0.41666666666666669</v>
      </c>
      <c r="E3144" s="2">
        <f>Electricity!F3169</f>
        <v>0</v>
      </c>
      <c r="F3144" s="2">
        <f>Electricity!G3169</f>
        <v>0</v>
      </c>
      <c r="G3144" s="2">
        <f>Electricity!H3169</f>
        <v>0</v>
      </c>
      <c r="H3144" s="2">
        <f>Electricity!I3169</f>
        <v>0</v>
      </c>
      <c r="I3144" s="2">
        <f>Electricity!J3169</f>
        <v>0</v>
      </c>
    </row>
    <row r="3145" spans="2:9" x14ac:dyDescent="0.35">
      <c r="B3145" s="458" t="str">
        <f t="shared" si="49"/>
        <v>05/11/2019 11:00:00 AM</v>
      </c>
      <c r="C3145" s="458">
        <v>43596</v>
      </c>
      <c r="D3145" s="459">
        <v>0.45833333333333337</v>
      </c>
      <c r="E3145" s="2">
        <f>Electricity!F3170</f>
        <v>0</v>
      </c>
      <c r="F3145" s="2">
        <f>Electricity!G3170</f>
        <v>0</v>
      </c>
      <c r="G3145" s="2">
        <f>Electricity!H3170</f>
        <v>0</v>
      </c>
      <c r="H3145" s="2">
        <f>Electricity!I3170</f>
        <v>0</v>
      </c>
      <c r="I3145" s="2">
        <f>Electricity!J3170</f>
        <v>0</v>
      </c>
    </row>
    <row r="3146" spans="2:9" x14ac:dyDescent="0.35">
      <c r="B3146" s="458" t="str">
        <f t="shared" si="49"/>
        <v>05/11/2019 12:00:00 PM</v>
      </c>
      <c r="C3146" s="458">
        <v>43596</v>
      </c>
      <c r="D3146" s="459">
        <v>0.50000000000000011</v>
      </c>
      <c r="E3146" s="2">
        <f>Electricity!F3171</f>
        <v>0</v>
      </c>
      <c r="F3146" s="2">
        <f>Electricity!G3171</f>
        <v>0</v>
      </c>
      <c r="G3146" s="2">
        <f>Electricity!H3171</f>
        <v>0</v>
      </c>
      <c r="H3146" s="2">
        <f>Electricity!I3171</f>
        <v>0</v>
      </c>
      <c r="I3146" s="2">
        <f>Electricity!J3171</f>
        <v>0</v>
      </c>
    </row>
    <row r="3147" spans="2:9" x14ac:dyDescent="0.35">
      <c r="B3147" s="458" t="str">
        <f t="shared" si="49"/>
        <v>05/11/2019 01:00:00 PM</v>
      </c>
      <c r="C3147" s="458">
        <v>43596</v>
      </c>
      <c r="D3147" s="459">
        <v>0.54166666666666674</v>
      </c>
      <c r="E3147" s="2">
        <f>Electricity!F3172</f>
        <v>0</v>
      </c>
      <c r="F3147" s="2">
        <f>Electricity!G3172</f>
        <v>0</v>
      </c>
      <c r="G3147" s="2">
        <f>Electricity!H3172</f>
        <v>0</v>
      </c>
      <c r="H3147" s="2">
        <f>Electricity!I3172</f>
        <v>0</v>
      </c>
      <c r="I3147" s="2">
        <f>Electricity!J3172</f>
        <v>0</v>
      </c>
    </row>
    <row r="3148" spans="2:9" x14ac:dyDescent="0.35">
      <c r="B3148" s="458" t="str">
        <f t="shared" si="49"/>
        <v>05/11/2019 02:00:00 PM</v>
      </c>
      <c r="C3148" s="458">
        <v>43596</v>
      </c>
      <c r="D3148" s="459">
        <v>0.58333333333333337</v>
      </c>
      <c r="E3148" s="2">
        <f>Electricity!F3173</f>
        <v>0</v>
      </c>
      <c r="F3148" s="2">
        <f>Electricity!G3173</f>
        <v>0</v>
      </c>
      <c r="G3148" s="2">
        <f>Electricity!H3173</f>
        <v>0</v>
      </c>
      <c r="H3148" s="2">
        <f>Electricity!I3173</f>
        <v>0</v>
      </c>
      <c r="I3148" s="2">
        <f>Electricity!J3173</f>
        <v>0</v>
      </c>
    </row>
    <row r="3149" spans="2:9" x14ac:dyDescent="0.35">
      <c r="B3149" s="458" t="str">
        <f t="shared" si="49"/>
        <v>05/11/2019 03:00:00 PM</v>
      </c>
      <c r="C3149" s="458">
        <v>43596</v>
      </c>
      <c r="D3149" s="459">
        <v>0.62500000000000011</v>
      </c>
      <c r="E3149" s="2">
        <f>Electricity!F3174</f>
        <v>0</v>
      </c>
      <c r="F3149" s="2">
        <f>Electricity!G3174</f>
        <v>0</v>
      </c>
      <c r="G3149" s="2">
        <f>Electricity!H3174</f>
        <v>0</v>
      </c>
      <c r="H3149" s="2">
        <f>Electricity!I3174</f>
        <v>0</v>
      </c>
      <c r="I3149" s="2">
        <f>Electricity!J3174</f>
        <v>0</v>
      </c>
    </row>
    <row r="3150" spans="2:9" x14ac:dyDescent="0.35">
      <c r="B3150" s="458" t="str">
        <f t="shared" si="49"/>
        <v>05/11/2019 04:00:00 PM</v>
      </c>
      <c r="C3150" s="458">
        <v>43596</v>
      </c>
      <c r="D3150" s="459">
        <v>0.66666666666666674</v>
      </c>
      <c r="E3150" s="2">
        <f>Electricity!F3175</f>
        <v>0</v>
      </c>
      <c r="F3150" s="2">
        <f>Electricity!G3175</f>
        <v>0</v>
      </c>
      <c r="G3150" s="2">
        <f>Electricity!H3175</f>
        <v>0</v>
      </c>
      <c r="H3150" s="2">
        <f>Electricity!I3175</f>
        <v>0</v>
      </c>
      <c r="I3150" s="2">
        <f>Electricity!J3175</f>
        <v>0</v>
      </c>
    </row>
    <row r="3151" spans="2:9" x14ac:dyDescent="0.35">
      <c r="B3151" s="458" t="str">
        <f t="shared" ref="B3151:B3214" si="50">CONCATENATE(TEXT(C3151,"mm/dd/yyyy")," ",TEXT(D3151,"hh:mm:ss AM/PM"))</f>
        <v>05/11/2019 05:00:00 PM</v>
      </c>
      <c r="C3151" s="458">
        <v>43596</v>
      </c>
      <c r="D3151" s="459">
        <v>0.70833333333333337</v>
      </c>
      <c r="E3151" s="2">
        <f>Electricity!F3176</f>
        <v>0</v>
      </c>
      <c r="F3151" s="2">
        <f>Electricity!G3176</f>
        <v>0</v>
      </c>
      <c r="G3151" s="2">
        <f>Electricity!H3176</f>
        <v>0</v>
      </c>
      <c r="H3151" s="2">
        <f>Electricity!I3176</f>
        <v>0</v>
      </c>
      <c r="I3151" s="2">
        <f>Electricity!J3176</f>
        <v>0</v>
      </c>
    </row>
    <row r="3152" spans="2:9" x14ac:dyDescent="0.35">
      <c r="B3152" s="458" t="str">
        <f t="shared" si="50"/>
        <v>05/11/2019 06:00:00 PM</v>
      </c>
      <c r="C3152" s="458">
        <v>43596</v>
      </c>
      <c r="D3152" s="459">
        <v>0.75000000000000011</v>
      </c>
      <c r="E3152" s="2">
        <f>Electricity!F3177</f>
        <v>0</v>
      </c>
      <c r="F3152" s="2">
        <f>Electricity!G3177</f>
        <v>0</v>
      </c>
      <c r="G3152" s="2">
        <f>Electricity!H3177</f>
        <v>0</v>
      </c>
      <c r="H3152" s="2">
        <f>Electricity!I3177</f>
        <v>0</v>
      </c>
      <c r="I3152" s="2">
        <f>Electricity!J3177</f>
        <v>0</v>
      </c>
    </row>
    <row r="3153" spans="2:9" x14ac:dyDescent="0.35">
      <c r="B3153" s="458" t="str">
        <f t="shared" si="50"/>
        <v>05/11/2019 07:00:00 PM</v>
      </c>
      <c r="C3153" s="458">
        <v>43596</v>
      </c>
      <c r="D3153" s="459">
        <v>0.79166666666666674</v>
      </c>
      <c r="E3153" s="2">
        <f>Electricity!F3178</f>
        <v>0</v>
      </c>
      <c r="F3153" s="2">
        <f>Electricity!G3178</f>
        <v>0</v>
      </c>
      <c r="G3153" s="2">
        <f>Electricity!H3178</f>
        <v>0</v>
      </c>
      <c r="H3153" s="2">
        <f>Electricity!I3178</f>
        <v>0</v>
      </c>
      <c r="I3153" s="2">
        <f>Electricity!J3178</f>
        <v>0</v>
      </c>
    </row>
    <row r="3154" spans="2:9" x14ac:dyDescent="0.35">
      <c r="B3154" s="458" t="str">
        <f t="shared" si="50"/>
        <v>05/11/2019 08:00:00 PM</v>
      </c>
      <c r="C3154" s="458">
        <v>43596</v>
      </c>
      <c r="D3154" s="459">
        <v>0.83333333333333337</v>
      </c>
      <c r="E3154" s="2">
        <f>Electricity!F3179</f>
        <v>0</v>
      </c>
      <c r="F3154" s="2">
        <f>Electricity!G3179</f>
        <v>0</v>
      </c>
      <c r="G3154" s="2">
        <f>Electricity!H3179</f>
        <v>0</v>
      </c>
      <c r="H3154" s="2">
        <f>Electricity!I3179</f>
        <v>0</v>
      </c>
      <c r="I3154" s="2">
        <f>Electricity!J3179</f>
        <v>0</v>
      </c>
    </row>
    <row r="3155" spans="2:9" x14ac:dyDescent="0.35">
      <c r="B3155" s="458" t="str">
        <f t="shared" si="50"/>
        <v>05/11/2019 09:00:00 PM</v>
      </c>
      <c r="C3155" s="458">
        <v>43596</v>
      </c>
      <c r="D3155" s="459">
        <v>0.87500000000000011</v>
      </c>
      <c r="E3155" s="2">
        <f>Electricity!F3180</f>
        <v>0</v>
      </c>
      <c r="F3155" s="2">
        <f>Electricity!G3180</f>
        <v>0</v>
      </c>
      <c r="G3155" s="2">
        <f>Electricity!H3180</f>
        <v>0</v>
      </c>
      <c r="H3155" s="2">
        <f>Electricity!I3180</f>
        <v>0</v>
      </c>
      <c r="I3155" s="2">
        <f>Electricity!J3180</f>
        <v>0</v>
      </c>
    </row>
    <row r="3156" spans="2:9" x14ac:dyDescent="0.35">
      <c r="B3156" s="458" t="str">
        <f t="shared" si="50"/>
        <v>05/11/2019 10:00:00 PM</v>
      </c>
      <c r="C3156" s="458">
        <v>43596</v>
      </c>
      <c r="D3156" s="459">
        <v>0.91666666666666674</v>
      </c>
      <c r="E3156" s="2">
        <f>Electricity!F3181</f>
        <v>0</v>
      </c>
      <c r="F3156" s="2">
        <f>Electricity!G3181</f>
        <v>0</v>
      </c>
      <c r="G3156" s="2">
        <f>Electricity!H3181</f>
        <v>0</v>
      </c>
      <c r="H3156" s="2">
        <f>Electricity!I3181</f>
        <v>0</v>
      </c>
      <c r="I3156" s="2">
        <f>Electricity!J3181</f>
        <v>0</v>
      </c>
    </row>
    <row r="3157" spans="2:9" x14ac:dyDescent="0.35">
      <c r="B3157" s="458" t="str">
        <f t="shared" si="50"/>
        <v>05/11/2019 11:00:00 PM</v>
      </c>
      <c r="C3157" s="458">
        <v>43596</v>
      </c>
      <c r="D3157" s="459">
        <v>0.95833333333333337</v>
      </c>
      <c r="E3157" s="2">
        <f>Electricity!F3182</f>
        <v>0</v>
      </c>
      <c r="F3157" s="2">
        <f>Electricity!G3182</f>
        <v>0</v>
      </c>
      <c r="G3157" s="2">
        <f>Electricity!H3182</f>
        <v>0</v>
      </c>
      <c r="H3157" s="2">
        <f>Electricity!I3182</f>
        <v>0</v>
      </c>
      <c r="I3157" s="2">
        <f>Electricity!J3182</f>
        <v>0</v>
      </c>
    </row>
    <row r="3158" spans="2:9" x14ac:dyDescent="0.35">
      <c r="B3158" s="458" t="str">
        <f t="shared" si="50"/>
        <v>05/12/2019 12:00:00 AM</v>
      </c>
      <c r="C3158" s="458">
        <v>43597</v>
      </c>
      <c r="D3158" s="459">
        <v>3.1225022567582528E-17</v>
      </c>
      <c r="E3158" s="2">
        <f>Electricity!F3183</f>
        <v>0</v>
      </c>
      <c r="F3158" s="2">
        <f>Electricity!G3183</f>
        <v>0</v>
      </c>
      <c r="G3158" s="2">
        <f>Electricity!H3183</f>
        <v>0</v>
      </c>
      <c r="H3158" s="2">
        <f>Electricity!I3183</f>
        <v>0</v>
      </c>
      <c r="I3158" s="2">
        <f>Electricity!J3183</f>
        <v>0</v>
      </c>
    </row>
    <row r="3159" spans="2:9" x14ac:dyDescent="0.35">
      <c r="B3159" s="458" t="str">
        <f t="shared" si="50"/>
        <v>05/12/2019 01:00:00 AM</v>
      </c>
      <c r="C3159" s="458">
        <v>43597</v>
      </c>
      <c r="D3159" s="459">
        <v>4.1666666666666699E-2</v>
      </c>
      <c r="E3159" s="2">
        <f>Electricity!F3184</f>
        <v>0</v>
      </c>
      <c r="F3159" s="2">
        <f>Electricity!G3184</f>
        <v>0</v>
      </c>
      <c r="G3159" s="2">
        <f>Electricity!H3184</f>
        <v>0</v>
      </c>
      <c r="H3159" s="2">
        <f>Electricity!I3184</f>
        <v>0</v>
      </c>
      <c r="I3159" s="2">
        <f>Electricity!J3184</f>
        <v>0</v>
      </c>
    </row>
    <row r="3160" spans="2:9" x14ac:dyDescent="0.35">
      <c r="B3160" s="458" t="str">
        <f t="shared" si="50"/>
        <v>05/12/2019 02:00:00 AM</v>
      </c>
      <c r="C3160" s="458">
        <v>43597</v>
      </c>
      <c r="D3160" s="459">
        <v>8.333333333333337E-2</v>
      </c>
      <c r="E3160" s="2">
        <f>Electricity!F3185</f>
        <v>0</v>
      </c>
      <c r="F3160" s="2">
        <f>Electricity!G3185</f>
        <v>0</v>
      </c>
      <c r="G3160" s="2">
        <f>Electricity!H3185</f>
        <v>0</v>
      </c>
      <c r="H3160" s="2">
        <f>Electricity!I3185</f>
        <v>0</v>
      </c>
      <c r="I3160" s="2">
        <f>Electricity!J3185</f>
        <v>0</v>
      </c>
    </row>
    <row r="3161" spans="2:9" x14ac:dyDescent="0.35">
      <c r="B3161" s="458" t="str">
        <f t="shared" si="50"/>
        <v>05/12/2019 03:00:00 AM</v>
      </c>
      <c r="C3161" s="458">
        <v>43597</v>
      </c>
      <c r="D3161" s="459">
        <v>0.12500000000000006</v>
      </c>
      <c r="E3161" s="2">
        <f>Electricity!F3186</f>
        <v>0</v>
      </c>
      <c r="F3161" s="2">
        <f>Electricity!G3186</f>
        <v>0</v>
      </c>
      <c r="G3161" s="2">
        <f>Electricity!H3186</f>
        <v>0</v>
      </c>
      <c r="H3161" s="2">
        <f>Electricity!I3186</f>
        <v>0</v>
      </c>
      <c r="I3161" s="2">
        <f>Electricity!J3186</f>
        <v>0</v>
      </c>
    </row>
    <row r="3162" spans="2:9" x14ac:dyDescent="0.35">
      <c r="B3162" s="458" t="str">
        <f t="shared" si="50"/>
        <v>05/12/2019 04:00:00 AM</v>
      </c>
      <c r="C3162" s="458">
        <v>43597</v>
      </c>
      <c r="D3162" s="459">
        <v>0.16666666666666669</v>
      </c>
      <c r="E3162" s="2">
        <f>Electricity!F3187</f>
        <v>0</v>
      </c>
      <c r="F3162" s="2">
        <f>Electricity!G3187</f>
        <v>0</v>
      </c>
      <c r="G3162" s="2">
        <f>Electricity!H3187</f>
        <v>0</v>
      </c>
      <c r="H3162" s="2">
        <f>Electricity!I3187</f>
        <v>0</v>
      </c>
      <c r="I3162" s="2">
        <f>Electricity!J3187</f>
        <v>0</v>
      </c>
    </row>
    <row r="3163" spans="2:9" x14ac:dyDescent="0.35">
      <c r="B3163" s="458" t="str">
        <f t="shared" si="50"/>
        <v>05/12/2019 05:00:00 AM</v>
      </c>
      <c r="C3163" s="458">
        <v>43597</v>
      </c>
      <c r="D3163" s="459">
        <v>0.20833333333333337</v>
      </c>
      <c r="E3163" s="2">
        <f>Electricity!F3188</f>
        <v>0</v>
      </c>
      <c r="F3163" s="2">
        <f>Electricity!G3188</f>
        <v>0</v>
      </c>
      <c r="G3163" s="2">
        <f>Electricity!H3188</f>
        <v>0</v>
      </c>
      <c r="H3163" s="2">
        <f>Electricity!I3188</f>
        <v>0</v>
      </c>
      <c r="I3163" s="2">
        <f>Electricity!J3188</f>
        <v>0</v>
      </c>
    </row>
    <row r="3164" spans="2:9" x14ac:dyDescent="0.35">
      <c r="B3164" s="458" t="str">
        <f t="shared" si="50"/>
        <v>05/12/2019 06:00:00 AM</v>
      </c>
      <c r="C3164" s="458">
        <v>43597</v>
      </c>
      <c r="D3164" s="459">
        <v>0.25</v>
      </c>
      <c r="E3164" s="2">
        <f>Electricity!F3189</f>
        <v>0</v>
      </c>
      <c r="F3164" s="2">
        <f>Electricity!G3189</f>
        <v>0</v>
      </c>
      <c r="G3164" s="2">
        <f>Electricity!H3189</f>
        <v>0</v>
      </c>
      <c r="H3164" s="2">
        <f>Electricity!I3189</f>
        <v>0</v>
      </c>
      <c r="I3164" s="2">
        <f>Electricity!J3189</f>
        <v>0</v>
      </c>
    </row>
    <row r="3165" spans="2:9" x14ac:dyDescent="0.35">
      <c r="B3165" s="458" t="str">
        <f t="shared" si="50"/>
        <v>05/12/2019 07:00:00 AM</v>
      </c>
      <c r="C3165" s="458">
        <v>43597</v>
      </c>
      <c r="D3165" s="459">
        <v>0.29166666666666669</v>
      </c>
      <c r="E3165" s="2">
        <f>Electricity!F3190</f>
        <v>0</v>
      </c>
      <c r="F3165" s="2">
        <f>Electricity!G3190</f>
        <v>0</v>
      </c>
      <c r="G3165" s="2">
        <f>Electricity!H3190</f>
        <v>0</v>
      </c>
      <c r="H3165" s="2">
        <f>Electricity!I3190</f>
        <v>0</v>
      </c>
      <c r="I3165" s="2">
        <f>Electricity!J3190</f>
        <v>0</v>
      </c>
    </row>
    <row r="3166" spans="2:9" x14ac:dyDescent="0.35">
      <c r="B3166" s="458" t="str">
        <f t="shared" si="50"/>
        <v>05/12/2019 08:00:00 AM</v>
      </c>
      <c r="C3166" s="458">
        <v>43597</v>
      </c>
      <c r="D3166" s="459">
        <v>0.33333333333333337</v>
      </c>
      <c r="E3166" s="2">
        <f>Electricity!F3191</f>
        <v>0</v>
      </c>
      <c r="F3166" s="2">
        <f>Electricity!G3191</f>
        <v>0</v>
      </c>
      <c r="G3166" s="2">
        <f>Electricity!H3191</f>
        <v>0</v>
      </c>
      <c r="H3166" s="2">
        <f>Electricity!I3191</f>
        <v>0</v>
      </c>
      <c r="I3166" s="2">
        <f>Electricity!J3191</f>
        <v>0</v>
      </c>
    </row>
    <row r="3167" spans="2:9" x14ac:dyDescent="0.35">
      <c r="B3167" s="458" t="str">
        <f t="shared" si="50"/>
        <v>05/12/2019 09:00:00 AM</v>
      </c>
      <c r="C3167" s="458">
        <v>43597</v>
      </c>
      <c r="D3167" s="459">
        <v>0.375</v>
      </c>
      <c r="E3167" s="2">
        <f>Electricity!F3192</f>
        <v>0</v>
      </c>
      <c r="F3167" s="2">
        <f>Electricity!G3192</f>
        <v>0</v>
      </c>
      <c r="G3167" s="2">
        <f>Electricity!H3192</f>
        <v>0</v>
      </c>
      <c r="H3167" s="2">
        <f>Electricity!I3192</f>
        <v>0</v>
      </c>
      <c r="I3167" s="2">
        <f>Electricity!J3192</f>
        <v>0</v>
      </c>
    </row>
    <row r="3168" spans="2:9" x14ac:dyDescent="0.35">
      <c r="B3168" s="458" t="str">
        <f t="shared" si="50"/>
        <v>05/12/2019 10:00:00 AM</v>
      </c>
      <c r="C3168" s="458">
        <v>43597</v>
      </c>
      <c r="D3168" s="459">
        <v>0.41666666666666669</v>
      </c>
      <c r="E3168" s="2">
        <f>Electricity!F3193</f>
        <v>0</v>
      </c>
      <c r="F3168" s="2">
        <f>Electricity!G3193</f>
        <v>0</v>
      </c>
      <c r="G3168" s="2">
        <f>Electricity!H3193</f>
        <v>0</v>
      </c>
      <c r="H3168" s="2">
        <f>Electricity!I3193</f>
        <v>0</v>
      </c>
      <c r="I3168" s="2">
        <f>Electricity!J3193</f>
        <v>0</v>
      </c>
    </row>
    <row r="3169" spans="2:9" x14ac:dyDescent="0.35">
      <c r="B3169" s="458" t="str">
        <f t="shared" si="50"/>
        <v>05/12/2019 11:00:00 AM</v>
      </c>
      <c r="C3169" s="458">
        <v>43597</v>
      </c>
      <c r="D3169" s="459">
        <v>0.45833333333333337</v>
      </c>
      <c r="E3169" s="2">
        <f>Electricity!F3194</f>
        <v>0</v>
      </c>
      <c r="F3169" s="2">
        <f>Electricity!G3194</f>
        <v>0</v>
      </c>
      <c r="G3169" s="2">
        <f>Electricity!H3194</f>
        <v>0</v>
      </c>
      <c r="H3169" s="2">
        <f>Electricity!I3194</f>
        <v>0</v>
      </c>
      <c r="I3169" s="2">
        <f>Electricity!J3194</f>
        <v>0</v>
      </c>
    </row>
    <row r="3170" spans="2:9" x14ac:dyDescent="0.35">
      <c r="B3170" s="458" t="str">
        <f t="shared" si="50"/>
        <v>05/12/2019 12:00:00 PM</v>
      </c>
      <c r="C3170" s="458">
        <v>43597</v>
      </c>
      <c r="D3170" s="459">
        <v>0.50000000000000011</v>
      </c>
      <c r="E3170" s="2">
        <f>Electricity!F3195</f>
        <v>0</v>
      </c>
      <c r="F3170" s="2">
        <f>Electricity!G3195</f>
        <v>0</v>
      </c>
      <c r="G3170" s="2">
        <f>Electricity!H3195</f>
        <v>0</v>
      </c>
      <c r="H3170" s="2">
        <f>Electricity!I3195</f>
        <v>0</v>
      </c>
      <c r="I3170" s="2">
        <f>Electricity!J3195</f>
        <v>0</v>
      </c>
    </row>
    <row r="3171" spans="2:9" x14ac:dyDescent="0.35">
      <c r="B3171" s="458" t="str">
        <f t="shared" si="50"/>
        <v>05/12/2019 01:00:00 PM</v>
      </c>
      <c r="C3171" s="458">
        <v>43597</v>
      </c>
      <c r="D3171" s="459">
        <v>0.54166666666666674</v>
      </c>
      <c r="E3171" s="2">
        <f>Electricity!F3196</f>
        <v>0</v>
      </c>
      <c r="F3171" s="2">
        <f>Electricity!G3196</f>
        <v>0</v>
      </c>
      <c r="G3171" s="2">
        <f>Electricity!H3196</f>
        <v>0</v>
      </c>
      <c r="H3171" s="2">
        <f>Electricity!I3196</f>
        <v>0</v>
      </c>
      <c r="I3171" s="2">
        <f>Electricity!J3196</f>
        <v>0</v>
      </c>
    </row>
    <row r="3172" spans="2:9" x14ac:dyDescent="0.35">
      <c r="B3172" s="458" t="str">
        <f t="shared" si="50"/>
        <v>05/12/2019 02:00:00 PM</v>
      </c>
      <c r="C3172" s="458">
        <v>43597</v>
      </c>
      <c r="D3172" s="459">
        <v>0.58333333333333337</v>
      </c>
      <c r="E3172" s="2">
        <f>Electricity!F3197</f>
        <v>0</v>
      </c>
      <c r="F3172" s="2">
        <f>Electricity!G3197</f>
        <v>0</v>
      </c>
      <c r="G3172" s="2">
        <f>Electricity!H3197</f>
        <v>0</v>
      </c>
      <c r="H3172" s="2">
        <f>Electricity!I3197</f>
        <v>0</v>
      </c>
      <c r="I3172" s="2">
        <f>Electricity!J3197</f>
        <v>0</v>
      </c>
    </row>
    <row r="3173" spans="2:9" x14ac:dyDescent="0.35">
      <c r="B3173" s="458" t="str">
        <f t="shared" si="50"/>
        <v>05/12/2019 03:00:00 PM</v>
      </c>
      <c r="C3173" s="458">
        <v>43597</v>
      </c>
      <c r="D3173" s="459">
        <v>0.62500000000000011</v>
      </c>
      <c r="E3173" s="2">
        <f>Electricity!F3198</f>
        <v>0</v>
      </c>
      <c r="F3173" s="2">
        <f>Electricity!G3198</f>
        <v>0</v>
      </c>
      <c r="G3173" s="2">
        <f>Electricity!H3198</f>
        <v>0</v>
      </c>
      <c r="H3173" s="2">
        <f>Electricity!I3198</f>
        <v>0</v>
      </c>
      <c r="I3173" s="2">
        <f>Electricity!J3198</f>
        <v>0</v>
      </c>
    </row>
    <row r="3174" spans="2:9" x14ac:dyDescent="0.35">
      <c r="B3174" s="458" t="str">
        <f t="shared" si="50"/>
        <v>05/12/2019 04:00:00 PM</v>
      </c>
      <c r="C3174" s="458">
        <v>43597</v>
      </c>
      <c r="D3174" s="459">
        <v>0.66666666666666674</v>
      </c>
      <c r="E3174" s="2">
        <f>Electricity!F3199</f>
        <v>0</v>
      </c>
      <c r="F3174" s="2">
        <f>Electricity!G3199</f>
        <v>0</v>
      </c>
      <c r="G3174" s="2">
        <f>Electricity!H3199</f>
        <v>0</v>
      </c>
      <c r="H3174" s="2">
        <f>Electricity!I3199</f>
        <v>0</v>
      </c>
      <c r="I3174" s="2">
        <f>Electricity!J3199</f>
        <v>0</v>
      </c>
    </row>
    <row r="3175" spans="2:9" x14ac:dyDescent="0.35">
      <c r="B3175" s="458" t="str">
        <f t="shared" si="50"/>
        <v>05/12/2019 05:00:00 PM</v>
      </c>
      <c r="C3175" s="458">
        <v>43597</v>
      </c>
      <c r="D3175" s="459">
        <v>0.70833333333333337</v>
      </c>
      <c r="E3175" s="2">
        <f>Electricity!F3200</f>
        <v>0</v>
      </c>
      <c r="F3175" s="2">
        <f>Electricity!G3200</f>
        <v>0</v>
      </c>
      <c r="G3175" s="2">
        <f>Electricity!H3200</f>
        <v>0</v>
      </c>
      <c r="H3175" s="2">
        <f>Electricity!I3200</f>
        <v>0</v>
      </c>
      <c r="I3175" s="2">
        <f>Electricity!J3200</f>
        <v>0</v>
      </c>
    </row>
    <row r="3176" spans="2:9" x14ac:dyDescent="0.35">
      <c r="B3176" s="458" t="str">
        <f t="shared" si="50"/>
        <v>05/12/2019 06:00:00 PM</v>
      </c>
      <c r="C3176" s="458">
        <v>43597</v>
      </c>
      <c r="D3176" s="459">
        <v>0.75000000000000011</v>
      </c>
      <c r="E3176" s="2">
        <f>Electricity!F3201</f>
        <v>0</v>
      </c>
      <c r="F3176" s="2">
        <f>Electricity!G3201</f>
        <v>0</v>
      </c>
      <c r="G3176" s="2">
        <f>Electricity!H3201</f>
        <v>0</v>
      </c>
      <c r="H3176" s="2">
        <f>Electricity!I3201</f>
        <v>0</v>
      </c>
      <c r="I3176" s="2">
        <f>Electricity!J3201</f>
        <v>0</v>
      </c>
    </row>
    <row r="3177" spans="2:9" x14ac:dyDescent="0.35">
      <c r="B3177" s="458" t="str">
        <f t="shared" si="50"/>
        <v>05/12/2019 07:00:00 PM</v>
      </c>
      <c r="C3177" s="458">
        <v>43597</v>
      </c>
      <c r="D3177" s="459">
        <v>0.79166666666666674</v>
      </c>
      <c r="E3177" s="2">
        <f>Electricity!F3202</f>
        <v>0</v>
      </c>
      <c r="F3177" s="2">
        <f>Electricity!G3202</f>
        <v>0</v>
      </c>
      <c r="G3177" s="2">
        <f>Electricity!H3202</f>
        <v>0</v>
      </c>
      <c r="H3177" s="2">
        <f>Electricity!I3202</f>
        <v>0</v>
      </c>
      <c r="I3177" s="2">
        <f>Electricity!J3202</f>
        <v>0</v>
      </c>
    </row>
    <row r="3178" spans="2:9" x14ac:dyDescent="0.35">
      <c r="B3178" s="458" t="str">
        <f t="shared" si="50"/>
        <v>05/12/2019 08:00:00 PM</v>
      </c>
      <c r="C3178" s="458">
        <v>43597</v>
      </c>
      <c r="D3178" s="459">
        <v>0.83333333333333337</v>
      </c>
      <c r="E3178" s="2">
        <f>Electricity!F3203</f>
        <v>0</v>
      </c>
      <c r="F3178" s="2">
        <f>Electricity!G3203</f>
        <v>0</v>
      </c>
      <c r="G3178" s="2">
        <f>Electricity!H3203</f>
        <v>0</v>
      </c>
      <c r="H3178" s="2">
        <f>Electricity!I3203</f>
        <v>0</v>
      </c>
      <c r="I3178" s="2">
        <f>Electricity!J3203</f>
        <v>0</v>
      </c>
    </row>
    <row r="3179" spans="2:9" x14ac:dyDescent="0.35">
      <c r="B3179" s="458" t="str">
        <f t="shared" si="50"/>
        <v>05/12/2019 09:00:00 PM</v>
      </c>
      <c r="C3179" s="458">
        <v>43597</v>
      </c>
      <c r="D3179" s="459">
        <v>0.87500000000000011</v>
      </c>
      <c r="E3179" s="2">
        <f>Electricity!F3204</f>
        <v>0</v>
      </c>
      <c r="F3179" s="2">
        <f>Electricity!G3204</f>
        <v>0</v>
      </c>
      <c r="G3179" s="2">
        <f>Electricity!H3204</f>
        <v>0</v>
      </c>
      <c r="H3179" s="2">
        <f>Electricity!I3204</f>
        <v>0</v>
      </c>
      <c r="I3179" s="2">
        <f>Electricity!J3204</f>
        <v>0</v>
      </c>
    </row>
    <row r="3180" spans="2:9" x14ac:dyDescent="0.35">
      <c r="B3180" s="458" t="str">
        <f t="shared" si="50"/>
        <v>05/12/2019 10:00:00 PM</v>
      </c>
      <c r="C3180" s="458">
        <v>43597</v>
      </c>
      <c r="D3180" s="459">
        <v>0.91666666666666674</v>
      </c>
      <c r="E3180" s="2">
        <f>Electricity!F3205</f>
        <v>0</v>
      </c>
      <c r="F3180" s="2">
        <f>Electricity!G3205</f>
        <v>0</v>
      </c>
      <c r="G3180" s="2">
        <f>Electricity!H3205</f>
        <v>0</v>
      </c>
      <c r="H3180" s="2">
        <f>Electricity!I3205</f>
        <v>0</v>
      </c>
      <c r="I3180" s="2">
        <f>Electricity!J3205</f>
        <v>0</v>
      </c>
    </row>
    <row r="3181" spans="2:9" x14ac:dyDescent="0.35">
      <c r="B3181" s="458" t="str">
        <f t="shared" si="50"/>
        <v>05/12/2019 11:00:00 PM</v>
      </c>
      <c r="C3181" s="458">
        <v>43597</v>
      </c>
      <c r="D3181" s="459">
        <v>0.95833333333333337</v>
      </c>
      <c r="E3181" s="2">
        <f>Electricity!F3206</f>
        <v>0</v>
      </c>
      <c r="F3181" s="2">
        <f>Electricity!G3206</f>
        <v>0</v>
      </c>
      <c r="G3181" s="2">
        <f>Electricity!H3206</f>
        <v>0</v>
      </c>
      <c r="H3181" s="2">
        <f>Electricity!I3206</f>
        <v>0</v>
      </c>
      <c r="I3181" s="2">
        <f>Electricity!J3206</f>
        <v>0</v>
      </c>
    </row>
    <row r="3182" spans="2:9" x14ac:dyDescent="0.35">
      <c r="B3182" s="458" t="str">
        <f t="shared" si="50"/>
        <v>05/13/2019 12:00:00 AM</v>
      </c>
      <c r="C3182" s="458">
        <v>43598</v>
      </c>
      <c r="D3182" s="459">
        <v>3.1225022567582528E-17</v>
      </c>
      <c r="E3182" s="2">
        <f>Electricity!F3207</f>
        <v>0</v>
      </c>
      <c r="F3182" s="2">
        <f>Electricity!G3207</f>
        <v>0</v>
      </c>
      <c r="G3182" s="2">
        <f>Electricity!H3207</f>
        <v>0</v>
      </c>
      <c r="H3182" s="2">
        <f>Electricity!I3207</f>
        <v>0</v>
      </c>
      <c r="I3182" s="2">
        <f>Electricity!J3207</f>
        <v>0</v>
      </c>
    </row>
    <row r="3183" spans="2:9" x14ac:dyDescent="0.35">
      <c r="B3183" s="458" t="str">
        <f t="shared" si="50"/>
        <v>05/13/2019 01:00:00 AM</v>
      </c>
      <c r="C3183" s="458">
        <v>43598</v>
      </c>
      <c r="D3183" s="459">
        <v>4.1666666666666699E-2</v>
      </c>
      <c r="E3183" s="2">
        <f>Electricity!F3208</f>
        <v>0</v>
      </c>
      <c r="F3183" s="2">
        <f>Electricity!G3208</f>
        <v>0</v>
      </c>
      <c r="G3183" s="2">
        <f>Electricity!H3208</f>
        <v>0</v>
      </c>
      <c r="H3183" s="2">
        <f>Electricity!I3208</f>
        <v>0</v>
      </c>
      <c r="I3183" s="2">
        <f>Electricity!J3208</f>
        <v>0</v>
      </c>
    </row>
    <row r="3184" spans="2:9" x14ac:dyDescent="0.35">
      <c r="B3184" s="458" t="str">
        <f t="shared" si="50"/>
        <v>05/13/2019 02:00:00 AM</v>
      </c>
      <c r="C3184" s="458">
        <v>43598</v>
      </c>
      <c r="D3184" s="459">
        <v>8.333333333333337E-2</v>
      </c>
      <c r="E3184" s="2">
        <f>Electricity!F3209</f>
        <v>0</v>
      </c>
      <c r="F3184" s="2">
        <f>Electricity!G3209</f>
        <v>0</v>
      </c>
      <c r="G3184" s="2">
        <f>Electricity!H3209</f>
        <v>0</v>
      </c>
      <c r="H3184" s="2">
        <f>Electricity!I3209</f>
        <v>0</v>
      </c>
      <c r="I3184" s="2">
        <f>Electricity!J3209</f>
        <v>0</v>
      </c>
    </row>
    <row r="3185" spans="2:9" x14ac:dyDescent="0.35">
      <c r="B3185" s="458" t="str">
        <f t="shared" si="50"/>
        <v>05/13/2019 03:00:00 AM</v>
      </c>
      <c r="C3185" s="458">
        <v>43598</v>
      </c>
      <c r="D3185" s="459">
        <v>0.12500000000000006</v>
      </c>
      <c r="E3185" s="2">
        <f>Electricity!F3210</f>
        <v>0</v>
      </c>
      <c r="F3185" s="2">
        <f>Electricity!G3210</f>
        <v>0</v>
      </c>
      <c r="G3185" s="2">
        <f>Electricity!H3210</f>
        <v>0</v>
      </c>
      <c r="H3185" s="2">
        <f>Electricity!I3210</f>
        <v>0</v>
      </c>
      <c r="I3185" s="2">
        <f>Electricity!J3210</f>
        <v>0</v>
      </c>
    </row>
    <row r="3186" spans="2:9" x14ac:dyDescent="0.35">
      <c r="B3186" s="458" t="str">
        <f t="shared" si="50"/>
        <v>05/13/2019 04:00:00 AM</v>
      </c>
      <c r="C3186" s="458">
        <v>43598</v>
      </c>
      <c r="D3186" s="459">
        <v>0.16666666666666669</v>
      </c>
      <c r="E3186" s="2">
        <f>Electricity!F3211</f>
        <v>0</v>
      </c>
      <c r="F3186" s="2">
        <f>Electricity!G3211</f>
        <v>0</v>
      </c>
      <c r="G3186" s="2">
        <f>Electricity!H3211</f>
        <v>0</v>
      </c>
      <c r="H3186" s="2">
        <f>Electricity!I3211</f>
        <v>0</v>
      </c>
      <c r="I3186" s="2">
        <f>Electricity!J3211</f>
        <v>0</v>
      </c>
    </row>
    <row r="3187" spans="2:9" x14ac:dyDescent="0.35">
      <c r="B3187" s="458" t="str">
        <f t="shared" si="50"/>
        <v>05/13/2019 05:00:00 AM</v>
      </c>
      <c r="C3187" s="458">
        <v>43598</v>
      </c>
      <c r="D3187" s="459">
        <v>0.20833333333333337</v>
      </c>
      <c r="E3187" s="2">
        <f>Electricity!F3212</f>
        <v>0</v>
      </c>
      <c r="F3187" s="2">
        <f>Electricity!G3212</f>
        <v>0</v>
      </c>
      <c r="G3187" s="2">
        <f>Electricity!H3212</f>
        <v>0</v>
      </c>
      <c r="H3187" s="2">
        <f>Electricity!I3212</f>
        <v>0</v>
      </c>
      <c r="I3187" s="2">
        <f>Electricity!J3212</f>
        <v>0</v>
      </c>
    </row>
    <row r="3188" spans="2:9" x14ac:dyDescent="0.35">
      <c r="B3188" s="458" t="str">
        <f t="shared" si="50"/>
        <v>05/13/2019 06:00:00 AM</v>
      </c>
      <c r="C3188" s="458">
        <v>43598</v>
      </c>
      <c r="D3188" s="459">
        <v>0.25</v>
      </c>
      <c r="E3188" s="2">
        <f>Electricity!F3213</f>
        <v>0</v>
      </c>
      <c r="F3188" s="2">
        <f>Electricity!G3213</f>
        <v>0</v>
      </c>
      <c r="G3188" s="2">
        <f>Electricity!H3213</f>
        <v>0</v>
      </c>
      <c r="H3188" s="2">
        <f>Electricity!I3213</f>
        <v>0</v>
      </c>
      <c r="I3188" s="2">
        <f>Electricity!J3213</f>
        <v>0</v>
      </c>
    </row>
    <row r="3189" spans="2:9" x14ac:dyDescent="0.35">
      <c r="B3189" s="458" t="str">
        <f t="shared" si="50"/>
        <v>05/13/2019 07:00:00 AM</v>
      </c>
      <c r="C3189" s="458">
        <v>43598</v>
      </c>
      <c r="D3189" s="459">
        <v>0.29166666666666669</v>
      </c>
      <c r="E3189" s="2">
        <f>Electricity!F3214</f>
        <v>0</v>
      </c>
      <c r="F3189" s="2">
        <f>Electricity!G3214</f>
        <v>0</v>
      </c>
      <c r="G3189" s="2">
        <f>Electricity!H3214</f>
        <v>0</v>
      </c>
      <c r="H3189" s="2">
        <f>Electricity!I3214</f>
        <v>0</v>
      </c>
      <c r="I3189" s="2">
        <f>Electricity!J3214</f>
        <v>0</v>
      </c>
    </row>
    <row r="3190" spans="2:9" x14ac:dyDescent="0.35">
      <c r="B3190" s="458" t="str">
        <f t="shared" si="50"/>
        <v>05/13/2019 08:00:00 AM</v>
      </c>
      <c r="C3190" s="458">
        <v>43598</v>
      </c>
      <c r="D3190" s="459">
        <v>0.33333333333333337</v>
      </c>
      <c r="E3190" s="2">
        <f>Electricity!F3215</f>
        <v>0</v>
      </c>
      <c r="F3190" s="2">
        <f>Electricity!G3215</f>
        <v>0</v>
      </c>
      <c r="G3190" s="2">
        <f>Electricity!H3215</f>
        <v>0</v>
      </c>
      <c r="H3190" s="2">
        <f>Electricity!I3215</f>
        <v>0</v>
      </c>
      <c r="I3190" s="2">
        <f>Electricity!J3215</f>
        <v>0</v>
      </c>
    </row>
    <row r="3191" spans="2:9" x14ac:dyDescent="0.35">
      <c r="B3191" s="458" t="str">
        <f t="shared" si="50"/>
        <v>05/13/2019 09:00:00 AM</v>
      </c>
      <c r="C3191" s="458">
        <v>43598</v>
      </c>
      <c r="D3191" s="459">
        <v>0.375</v>
      </c>
      <c r="E3191" s="2">
        <f>Electricity!F3216</f>
        <v>0</v>
      </c>
      <c r="F3191" s="2">
        <f>Electricity!G3216</f>
        <v>0</v>
      </c>
      <c r="G3191" s="2">
        <f>Electricity!H3216</f>
        <v>0</v>
      </c>
      <c r="H3191" s="2">
        <f>Electricity!I3216</f>
        <v>0</v>
      </c>
      <c r="I3191" s="2">
        <f>Electricity!J3216</f>
        <v>0</v>
      </c>
    </row>
    <row r="3192" spans="2:9" x14ac:dyDescent="0.35">
      <c r="B3192" s="458" t="str">
        <f t="shared" si="50"/>
        <v>05/13/2019 10:00:00 AM</v>
      </c>
      <c r="C3192" s="458">
        <v>43598</v>
      </c>
      <c r="D3192" s="459">
        <v>0.41666666666666669</v>
      </c>
      <c r="E3192" s="2">
        <f>Electricity!F3217</f>
        <v>0</v>
      </c>
      <c r="F3192" s="2">
        <f>Electricity!G3217</f>
        <v>0</v>
      </c>
      <c r="G3192" s="2">
        <f>Electricity!H3217</f>
        <v>0</v>
      </c>
      <c r="H3192" s="2">
        <f>Electricity!I3217</f>
        <v>0</v>
      </c>
      <c r="I3192" s="2">
        <f>Electricity!J3217</f>
        <v>0</v>
      </c>
    </row>
    <row r="3193" spans="2:9" x14ac:dyDescent="0.35">
      <c r="B3193" s="458" t="str">
        <f t="shared" si="50"/>
        <v>05/13/2019 11:00:00 AM</v>
      </c>
      <c r="C3193" s="458">
        <v>43598</v>
      </c>
      <c r="D3193" s="459">
        <v>0.45833333333333337</v>
      </c>
      <c r="E3193" s="2">
        <f>Electricity!F3218</f>
        <v>0</v>
      </c>
      <c r="F3193" s="2">
        <f>Electricity!G3218</f>
        <v>0</v>
      </c>
      <c r="G3193" s="2">
        <f>Electricity!H3218</f>
        <v>0</v>
      </c>
      <c r="H3193" s="2">
        <f>Electricity!I3218</f>
        <v>0</v>
      </c>
      <c r="I3193" s="2">
        <f>Electricity!J3218</f>
        <v>0</v>
      </c>
    </row>
    <row r="3194" spans="2:9" x14ac:dyDescent="0.35">
      <c r="B3194" s="458" t="str">
        <f t="shared" si="50"/>
        <v>05/13/2019 12:00:00 PM</v>
      </c>
      <c r="C3194" s="458">
        <v>43598</v>
      </c>
      <c r="D3194" s="459">
        <v>0.50000000000000011</v>
      </c>
      <c r="E3194" s="2">
        <f>Electricity!F3219</f>
        <v>0</v>
      </c>
      <c r="F3194" s="2">
        <f>Electricity!G3219</f>
        <v>0</v>
      </c>
      <c r="G3194" s="2">
        <f>Electricity!H3219</f>
        <v>0</v>
      </c>
      <c r="H3194" s="2">
        <f>Electricity!I3219</f>
        <v>0</v>
      </c>
      <c r="I3194" s="2">
        <f>Electricity!J3219</f>
        <v>0</v>
      </c>
    </row>
    <row r="3195" spans="2:9" x14ac:dyDescent="0.35">
      <c r="B3195" s="458" t="str">
        <f t="shared" si="50"/>
        <v>05/13/2019 01:00:00 PM</v>
      </c>
      <c r="C3195" s="458">
        <v>43598</v>
      </c>
      <c r="D3195" s="459">
        <v>0.54166666666666674</v>
      </c>
      <c r="E3195" s="2">
        <f>Electricity!F3220</f>
        <v>0</v>
      </c>
      <c r="F3195" s="2">
        <f>Electricity!G3220</f>
        <v>0</v>
      </c>
      <c r="G3195" s="2">
        <f>Electricity!H3220</f>
        <v>0</v>
      </c>
      <c r="H3195" s="2">
        <f>Electricity!I3220</f>
        <v>0</v>
      </c>
      <c r="I3195" s="2">
        <f>Electricity!J3220</f>
        <v>0</v>
      </c>
    </row>
    <row r="3196" spans="2:9" x14ac:dyDescent="0.35">
      <c r="B3196" s="458" t="str">
        <f t="shared" si="50"/>
        <v>05/13/2019 02:00:00 PM</v>
      </c>
      <c r="C3196" s="458">
        <v>43598</v>
      </c>
      <c r="D3196" s="459">
        <v>0.58333333333333337</v>
      </c>
      <c r="E3196" s="2">
        <f>Electricity!F3221</f>
        <v>0</v>
      </c>
      <c r="F3196" s="2">
        <f>Electricity!G3221</f>
        <v>0</v>
      </c>
      <c r="G3196" s="2">
        <f>Electricity!H3221</f>
        <v>0</v>
      </c>
      <c r="H3196" s="2">
        <f>Electricity!I3221</f>
        <v>0</v>
      </c>
      <c r="I3196" s="2">
        <f>Electricity!J3221</f>
        <v>0</v>
      </c>
    </row>
    <row r="3197" spans="2:9" x14ac:dyDescent="0.35">
      <c r="B3197" s="458" t="str">
        <f t="shared" si="50"/>
        <v>05/13/2019 03:00:00 PM</v>
      </c>
      <c r="C3197" s="458">
        <v>43598</v>
      </c>
      <c r="D3197" s="459">
        <v>0.62500000000000011</v>
      </c>
      <c r="E3197" s="2">
        <f>Electricity!F3222</f>
        <v>0</v>
      </c>
      <c r="F3197" s="2">
        <f>Electricity!G3222</f>
        <v>0</v>
      </c>
      <c r="G3197" s="2">
        <f>Electricity!H3222</f>
        <v>0</v>
      </c>
      <c r="H3197" s="2">
        <f>Electricity!I3222</f>
        <v>0</v>
      </c>
      <c r="I3197" s="2">
        <f>Electricity!J3222</f>
        <v>0</v>
      </c>
    </row>
    <row r="3198" spans="2:9" x14ac:dyDescent="0.35">
      <c r="B3198" s="458" t="str">
        <f t="shared" si="50"/>
        <v>05/13/2019 04:00:00 PM</v>
      </c>
      <c r="C3198" s="458">
        <v>43598</v>
      </c>
      <c r="D3198" s="459">
        <v>0.66666666666666674</v>
      </c>
      <c r="E3198" s="2">
        <f>Electricity!F3223</f>
        <v>0</v>
      </c>
      <c r="F3198" s="2">
        <f>Electricity!G3223</f>
        <v>0</v>
      </c>
      <c r="G3198" s="2">
        <f>Electricity!H3223</f>
        <v>0</v>
      </c>
      <c r="H3198" s="2">
        <f>Electricity!I3223</f>
        <v>0</v>
      </c>
      <c r="I3198" s="2">
        <f>Electricity!J3223</f>
        <v>0</v>
      </c>
    </row>
    <row r="3199" spans="2:9" x14ac:dyDescent="0.35">
      <c r="B3199" s="458" t="str">
        <f t="shared" si="50"/>
        <v>05/13/2019 05:00:00 PM</v>
      </c>
      <c r="C3199" s="458">
        <v>43598</v>
      </c>
      <c r="D3199" s="459">
        <v>0.70833333333333337</v>
      </c>
      <c r="E3199" s="2">
        <f>Electricity!F3224</f>
        <v>0</v>
      </c>
      <c r="F3199" s="2">
        <f>Electricity!G3224</f>
        <v>0</v>
      </c>
      <c r="G3199" s="2">
        <f>Electricity!H3224</f>
        <v>0</v>
      </c>
      <c r="H3199" s="2">
        <f>Electricity!I3224</f>
        <v>0</v>
      </c>
      <c r="I3199" s="2">
        <f>Electricity!J3224</f>
        <v>0</v>
      </c>
    </row>
    <row r="3200" spans="2:9" x14ac:dyDescent="0.35">
      <c r="B3200" s="458" t="str">
        <f t="shared" si="50"/>
        <v>05/13/2019 06:00:00 PM</v>
      </c>
      <c r="C3200" s="458">
        <v>43598</v>
      </c>
      <c r="D3200" s="459">
        <v>0.75000000000000011</v>
      </c>
      <c r="E3200" s="2">
        <f>Electricity!F3225</f>
        <v>0</v>
      </c>
      <c r="F3200" s="2">
        <f>Electricity!G3225</f>
        <v>0</v>
      </c>
      <c r="G3200" s="2">
        <f>Electricity!H3225</f>
        <v>0</v>
      </c>
      <c r="H3200" s="2">
        <f>Electricity!I3225</f>
        <v>0</v>
      </c>
      <c r="I3200" s="2">
        <f>Electricity!J3225</f>
        <v>0</v>
      </c>
    </row>
    <row r="3201" spans="2:9" x14ac:dyDescent="0.35">
      <c r="B3201" s="458" t="str">
        <f t="shared" si="50"/>
        <v>05/13/2019 07:00:00 PM</v>
      </c>
      <c r="C3201" s="458">
        <v>43598</v>
      </c>
      <c r="D3201" s="459">
        <v>0.79166666666666674</v>
      </c>
      <c r="E3201" s="2">
        <f>Electricity!F3226</f>
        <v>0</v>
      </c>
      <c r="F3201" s="2">
        <f>Electricity!G3226</f>
        <v>0</v>
      </c>
      <c r="G3201" s="2">
        <f>Electricity!H3226</f>
        <v>0</v>
      </c>
      <c r="H3201" s="2">
        <f>Electricity!I3226</f>
        <v>0</v>
      </c>
      <c r="I3201" s="2">
        <f>Electricity!J3226</f>
        <v>0</v>
      </c>
    </row>
    <row r="3202" spans="2:9" x14ac:dyDescent="0.35">
      <c r="B3202" s="458" t="str">
        <f t="shared" si="50"/>
        <v>05/13/2019 08:00:00 PM</v>
      </c>
      <c r="C3202" s="458">
        <v>43598</v>
      </c>
      <c r="D3202" s="459">
        <v>0.83333333333333337</v>
      </c>
      <c r="E3202" s="2">
        <f>Electricity!F3227</f>
        <v>0</v>
      </c>
      <c r="F3202" s="2">
        <f>Electricity!G3227</f>
        <v>0</v>
      </c>
      <c r="G3202" s="2">
        <f>Electricity!H3227</f>
        <v>0</v>
      </c>
      <c r="H3202" s="2">
        <f>Electricity!I3227</f>
        <v>0</v>
      </c>
      <c r="I3202" s="2">
        <f>Electricity!J3227</f>
        <v>0</v>
      </c>
    </row>
    <row r="3203" spans="2:9" x14ac:dyDescent="0.35">
      <c r="B3203" s="458" t="str">
        <f t="shared" si="50"/>
        <v>05/13/2019 09:00:00 PM</v>
      </c>
      <c r="C3203" s="458">
        <v>43598</v>
      </c>
      <c r="D3203" s="459">
        <v>0.87500000000000011</v>
      </c>
      <c r="E3203" s="2">
        <f>Electricity!F3228</f>
        <v>0</v>
      </c>
      <c r="F3203" s="2">
        <f>Electricity!G3228</f>
        <v>0</v>
      </c>
      <c r="G3203" s="2">
        <f>Electricity!H3228</f>
        <v>0</v>
      </c>
      <c r="H3203" s="2">
        <f>Electricity!I3228</f>
        <v>0</v>
      </c>
      <c r="I3203" s="2">
        <f>Electricity!J3228</f>
        <v>0</v>
      </c>
    </row>
    <row r="3204" spans="2:9" x14ac:dyDescent="0.35">
      <c r="B3204" s="458" t="str">
        <f t="shared" si="50"/>
        <v>05/13/2019 10:00:00 PM</v>
      </c>
      <c r="C3204" s="458">
        <v>43598</v>
      </c>
      <c r="D3204" s="459">
        <v>0.91666666666666674</v>
      </c>
      <c r="E3204" s="2">
        <f>Electricity!F3229</f>
        <v>0</v>
      </c>
      <c r="F3204" s="2">
        <f>Electricity!G3229</f>
        <v>0</v>
      </c>
      <c r="G3204" s="2">
        <f>Electricity!H3229</f>
        <v>0</v>
      </c>
      <c r="H3204" s="2">
        <f>Electricity!I3229</f>
        <v>0</v>
      </c>
      <c r="I3204" s="2">
        <f>Electricity!J3229</f>
        <v>0</v>
      </c>
    </row>
    <row r="3205" spans="2:9" x14ac:dyDescent="0.35">
      <c r="B3205" s="458" t="str">
        <f t="shared" si="50"/>
        <v>05/13/2019 11:00:00 PM</v>
      </c>
      <c r="C3205" s="458">
        <v>43598</v>
      </c>
      <c r="D3205" s="459">
        <v>0.95833333333333337</v>
      </c>
      <c r="E3205" s="2">
        <f>Electricity!F3230</f>
        <v>0</v>
      </c>
      <c r="F3205" s="2">
        <f>Electricity!G3230</f>
        <v>0</v>
      </c>
      <c r="G3205" s="2">
        <f>Electricity!H3230</f>
        <v>0</v>
      </c>
      <c r="H3205" s="2">
        <f>Electricity!I3230</f>
        <v>0</v>
      </c>
      <c r="I3205" s="2">
        <f>Electricity!J3230</f>
        <v>0</v>
      </c>
    </row>
    <row r="3206" spans="2:9" x14ac:dyDescent="0.35">
      <c r="B3206" s="458" t="str">
        <f t="shared" si="50"/>
        <v>05/14/2019 12:00:00 AM</v>
      </c>
      <c r="C3206" s="458">
        <v>43599</v>
      </c>
      <c r="D3206" s="459">
        <v>3.1225022567582528E-17</v>
      </c>
      <c r="E3206" s="2">
        <f>Electricity!F3231</f>
        <v>0</v>
      </c>
      <c r="F3206" s="2">
        <f>Electricity!G3231</f>
        <v>0</v>
      </c>
      <c r="G3206" s="2">
        <f>Electricity!H3231</f>
        <v>0</v>
      </c>
      <c r="H3206" s="2">
        <f>Electricity!I3231</f>
        <v>0</v>
      </c>
      <c r="I3206" s="2">
        <f>Electricity!J3231</f>
        <v>0</v>
      </c>
    </row>
    <row r="3207" spans="2:9" x14ac:dyDescent="0.35">
      <c r="B3207" s="458" t="str">
        <f t="shared" si="50"/>
        <v>05/14/2019 01:00:00 AM</v>
      </c>
      <c r="C3207" s="458">
        <v>43599</v>
      </c>
      <c r="D3207" s="459">
        <v>4.1666666666666699E-2</v>
      </c>
      <c r="E3207" s="2">
        <f>Electricity!F3232</f>
        <v>0</v>
      </c>
      <c r="F3207" s="2">
        <f>Electricity!G3232</f>
        <v>0</v>
      </c>
      <c r="G3207" s="2">
        <f>Electricity!H3232</f>
        <v>0</v>
      </c>
      <c r="H3207" s="2">
        <f>Electricity!I3232</f>
        <v>0</v>
      </c>
      <c r="I3207" s="2">
        <f>Electricity!J3232</f>
        <v>0</v>
      </c>
    </row>
    <row r="3208" spans="2:9" x14ac:dyDescent="0.35">
      <c r="B3208" s="458" t="str">
        <f t="shared" si="50"/>
        <v>05/14/2019 02:00:00 AM</v>
      </c>
      <c r="C3208" s="458">
        <v>43599</v>
      </c>
      <c r="D3208" s="459">
        <v>8.333333333333337E-2</v>
      </c>
      <c r="E3208" s="2">
        <f>Electricity!F3233</f>
        <v>0</v>
      </c>
      <c r="F3208" s="2">
        <f>Electricity!G3233</f>
        <v>0</v>
      </c>
      <c r="G3208" s="2">
        <f>Electricity!H3233</f>
        <v>0</v>
      </c>
      <c r="H3208" s="2">
        <f>Electricity!I3233</f>
        <v>0</v>
      </c>
      <c r="I3208" s="2">
        <f>Electricity!J3233</f>
        <v>0</v>
      </c>
    </row>
    <row r="3209" spans="2:9" x14ac:dyDescent="0.35">
      <c r="B3209" s="458" t="str">
        <f t="shared" si="50"/>
        <v>05/14/2019 03:00:00 AM</v>
      </c>
      <c r="C3209" s="458">
        <v>43599</v>
      </c>
      <c r="D3209" s="459">
        <v>0.12500000000000006</v>
      </c>
      <c r="E3209" s="2">
        <f>Electricity!F3234</f>
        <v>0</v>
      </c>
      <c r="F3209" s="2">
        <f>Electricity!G3234</f>
        <v>0</v>
      </c>
      <c r="G3209" s="2">
        <f>Electricity!H3234</f>
        <v>0</v>
      </c>
      <c r="H3209" s="2">
        <f>Electricity!I3234</f>
        <v>0</v>
      </c>
      <c r="I3209" s="2">
        <f>Electricity!J3234</f>
        <v>0</v>
      </c>
    </row>
    <row r="3210" spans="2:9" x14ac:dyDescent="0.35">
      <c r="B3210" s="458" t="str">
        <f t="shared" si="50"/>
        <v>05/14/2019 04:00:00 AM</v>
      </c>
      <c r="C3210" s="458">
        <v>43599</v>
      </c>
      <c r="D3210" s="459">
        <v>0.16666666666666669</v>
      </c>
      <c r="E3210" s="2">
        <f>Electricity!F3235</f>
        <v>0</v>
      </c>
      <c r="F3210" s="2">
        <f>Electricity!G3235</f>
        <v>0</v>
      </c>
      <c r="G3210" s="2">
        <f>Electricity!H3235</f>
        <v>0</v>
      </c>
      <c r="H3210" s="2">
        <f>Electricity!I3235</f>
        <v>0</v>
      </c>
      <c r="I3210" s="2">
        <f>Electricity!J3235</f>
        <v>0</v>
      </c>
    </row>
    <row r="3211" spans="2:9" x14ac:dyDescent="0.35">
      <c r="B3211" s="458" t="str">
        <f t="shared" si="50"/>
        <v>05/14/2019 05:00:00 AM</v>
      </c>
      <c r="C3211" s="458">
        <v>43599</v>
      </c>
      <c r="D3211" s="459">
        <v>0.20833333333333337</v>
      </c>
      <c r="E3211" s="2">
        <f>Electricity!F3236</f>
        <v>0</v>
      </c>
      <c r="F3211" s="2">
        <f>Electricity!G3236</f>
        <v>0</v>
      </c>
      <c r="G3211" s="2">
        <f>Electricity!H3236</f>
        <v>0</v>
      </c>
      <c r="H3211" s="2">
        <f>Electricity!I3236</f>
        <v>0</v>
      </c>
      <c r="I3211" s="2">
        <f>Electricity!J3236</f>
        <v>0</v>
      </c>
    </row>
    <row r="3212" spans="2:9" x14ac:dyDescent="0.35">
      <c r="B3212" s="458" t="str">
        <f t="shared" si="50"/>
        <v>05/14/2019 06:00:00 AM</v>
      </c>
      <c r="C3212" s="458">
        <v>43599</v>
      </c>
      <c r="D3212" s="459">
        <v>0.25</v>
      </c>
      <c r="E3212" s="2">
        <f>Electricity!F3237</f>
        <v>0</v>
      </c>
      <c r="F3212" s="2">
        <f>Electricity!G3237</f>
        <v>0</v>
      </c>
      <c r="G3212" s="2">
        <f>Electricity!H3237</f>
        <v>0</v>
      </c>
      <c r="H3212" s="2">
        <f>Electricity!I3237</f>
        <v>0</v>
      </c>
      <c r="I3212" s="2">
        <f>Electricity!J3237</f>
        <v>0</v>
      </c>
    </row>
    <row r="3213" spans="2:9" x14ac:dyDescent="0.35">
      <c r="B3213" s="458" t="str">
        <f t="shared" si="50"/>
        <v>05/14/2019 07:00:00 AM</v>
      </c>
      <c r="C3213" s="458">
        <v>43599</v>
      </c>
      <c r="D3213" s="459">
        <v>0.29166666666666669</v>
      </c>
      <c r="E3213" s="2">
        <f>Electricity!F3238</f>
        <v>0</v>
      </c>
      <c r="F3213" s="2">
        <f>Electricity!G3238</f>
        <v>0</v>
      </c>
      <c r="G3213" s="2">
        <f>Electricity!H3238</f>
        <v>0</v>
      </c>
      <c r="H3213" s="2">
        <f>Electricity!I3238</f>
        <v>0</v>
      </c>
      <c r="I3213" s="2">
        <f>Electricity!J3238</f>
        <v>0</v>
      </c>
    </row>
    <row r="3214" spans="2:9" x14ac:dyDescent="0.35">
      <c r="B3214" s="458" t="str">
        <f t="shared" si="50"/>
        <v>05/14/2019 08:00:00 AM</v>
      </c>
      <c r="C3214" s="458">
        <v>43599</v>
      </c>
      <c r="D3214" s="459">
        <v>0.33333333333333337</v>
      </c>
      <c r="E3214" s="2">
        <f>Electricity!F3239</f>
        <v>0</v>
      </c>
      <c r="F3214" s="2">
        <f>Electricity!G3239</f>
        <v>0</v>
      </c>
      <c r="G3214" s="2">
        <f>Electricity!H3239</f>
        <v>0</v>
      </c>
      <c r="H3214" s="2">
        <f>Electricity!I3239</f>
        <v>0</v>
      </c>
      <c r="I3214" s="2">
        <f>Electricity!J3239</f>
        <v>0</v>
      </c>
    </row>
    <row r="3215" spans="2:9" x14ac:dyDescent="0.35">
      <c r="B3215" s="458" t="str">
        <f t="shared" ref="B3215:B3278" si="51">CONCATENATE(TEXT(C3215,"mm/dd/yyyy")," ",TEXT(D3215,"hh:mm:ss AM/PM"))</f>
        <v>05/14/2019 09:00:00 AM</v>
      </c>
      <c r="C3215" s="458">
        <v>43599</v>
      </c>
      <c r="D3215" s="459">
        <v>0.375</v>
      </c>
      <c r="E3215" s="2">
        <f>Electricity!F3240</f>
        <v>0</v>
      </c>
      <c r="F3215" s="2">
        <f>Electricity!G3240</f>
        <v>0</v>
      </c>
      <c r="G3215" s="2">
        <f>Electricity!H3240</f>
        <v>0</v>
      </c>
      <c r="H3215" s="2">
        <f>Electricity!I3240</f>
        <v>0</v>
      </c>
      <c r="I3215" s="2">
        <f>Electricity!J3240</f>
        <v>0</v>
      </c>
    </row>
    <row r="3216" spans="2:9" x14ac:dyDescent="0.35">
      <c r="B3216" s="458" t="str">
        <f t="shared" si="51"/>
        <v>05/14/2019 10:00:00 AM</v>
      </c>
      <c r="C3216" s="458">
        <v>43599</v>
      </c>
      <c r="D3216" s="459">
        <v>0.41666666666666669</v>
      </c>
      <c r="E3216" s="2">
        <f>Electricity!F3241</f>
        <v>0</v>
      </c>
      <c r="F3216" s="2">
        <f>Electricity!G3241</f>
        <v>0</v>
      </c>
      <c r="G3216" s="2">
        <f>Electricity!H3241</f>
        <v>0</v>
      </c>
      <c r="H3216" s="2">
        <f>Electricity!I3241</f>
        <v>0</v>
      </c>
      <c r="I3216" s="2">
        <f>Electricity!J3241</f>
        <v>0</v>
      </c>
    </row>
    <row r="3217" spans="2:9" x14ac:dyDescent="0.35">
      <c r="B3217" s="458" t="str">
        <f t="shared" si="51"/>
        <v>05/14/2019 11:00:00 AM</v>
      </c>
      <c r="C3217" s="458">
        <v>43599</v>
      </c>
      <c r="D3217" s="459">
        <v>0.45833333333333337</v>
      </c>
      <c r="E3217" s="2">
        <f>Electricity!F3242</f>
        <v>0</v>
      </c>
      <c r="F3217" s="2">
        <f>Electricity!G3242</f>
        <v>0</v>
      </c>
      <c r="G3217" s="2">
        <f>Electricity!H3242</f>
        <v>0</v>
      </c>
      <c r="H3217" s="2">
        <f>Electricity!I3242</f>
        <v>0</v>
      </c>
      <c r="I3217" s="2">
        <f>Electricity!J3242</f>
        <v>0</v>
      </c>
    </row>
    <row r="3218" spans="2:9" x14ac:dyDescent="0.35">
      <c r="B3218" s="458" t="str">
        <f t="shared" si="51"/>
        <v>05/14/2019 12:00:00 PM</v>
      </c>
      <c r="C3218" s="458">
        <v>43599</v>
      </c>
      <c r="D3218" s="459">
        <v>0.50000000000000011</v>
      </c>
      <c r="E3218" s="2">
        <f>Electricity!F3243</f>
        <v>0</v>
      </c>
      <c r="F3218" s="2">
        <f>Electricity!G3243</f>
        <v>0</v>
      </c>
      <c r="G3218" s="2">
        <f>Electricity!H3243</f>
        <v>0</v>
      </c>
      <c r="H3218" s="2">
        <f>Electricity!I3243</f>
        <v>0</v>
      </c>
      <c r="I3218" s="2">
        <f>Electricity!J3243</f>
        <v>0</v>
      </c>
    </row>
    <row r="3219" spans="2:9" x14ac:dyDescent="0.35">
      <c r="B3219" s="458" t="str">
        <f t="shared" si="51"/>
        <v>05/14/2019 01:00:00 PM</v>
      </c>
      <c r="C3219" s="458">
        <v>43599</v>
      </c>
      <c r="D3219" s="459">
        <v>0.54166666666666674</v>
      </c>
      <c r="E3219" s="2">
        <f>Electricity!F3244</f>
        <v>0</v>
      </c>
      <c r="F3219" s="2">
        <f>Electricity!G3244</f>
        <v>0</v>
      </c>
      <c r="G3219" s="2">
        <f>Electricity!H3244</f>
        <v>0</v>
      </c>
      <c r="H3219" s="2">
        <f>Electricity!I3244</f>
        <v>0</v>
      </c>
      <c r="I3219" s="2">
        <f>Electricity!J3244</f>
        <v>0</v>
      </c>
    </row>
    <row r="3220" spans="2:9" x14ac:dyDescent="0.35">
      <c r="B3220" s="458" t="str">
        <f t="shared" si="51"/>
        <v>05/14/2019 02:00:00 PM</v>
      </c>
      <c r="C3220" s="458">
        <v>43599</v>
      </c>
      <c r="D3220" s="459">
        <v>0.58333333333333337</v>
      </c>
      <c r="E3220" s="2">
        <f>Electricity!F3245</f>
        <v>0</v>
      </c>
      <c r="F3220" s="2">
        <f>Electricity!G3245</f>
        <v>0</v>
      </c>
      <c r="G3220" s="2">
        <f>Electricity!H3245</f>
        <v>0</v>
      </c>
      <c r="H3220" s="2">
        <f>Electricity!I3245</f>
        <v>0</v>
      </c>
      <c r="I3220" s="2">
        <f>Electricity!J3245</f>
        <v>0</v>
      </c>
    </row>
    <row r="3221" spans="2:9" x14ac:dyDescent="0.35">
      <c r="B3221" s="458" t="str">
        <f t="shared" si="51"/>
        <v>05/14/2019 03:00:00 PM</v>
      </c>
      <c r="C3221" s="458">
        <v>43599</v>
      </c>
      <c r="D3221" s="459">
        <v>0.62500000000000011</v>
      </c>
      <c r="E3221" s="2">
        <f>Electricity!F3246</f>
        <v>0</v>
      </c>
      <c r="F3221" s="2">
        <f>Electricity!G3246</f>
        <v>0</v>
      </c>
      <c r="G3221" s="2">
        <f>Electricity!H3246</f>
        <v>0</v>
      </c>
      <c r="H3221" s="2">
        <f>Electricity!I3246</f>
        <v>0</v>
      </c>
      <c r="I3221" s="2">
        <f>Electricity!J3246</f>
        <v>0</v>
      </c>
    </row>
    <row r="3222" spans="2:9" x14ac:dyDescent="0.35">
      <c r="B3222" s="458" t="str">
        <f t="shared" si="51"/>
        <v>05/14/2019 04:00:00 PM</v>
      </c>
      <c r="C3222" s="458">
        <v>43599</v>
      </c>
      <c r="D3222" s="459">
        <v>0.66666666666666674</v>
      </c>
      <c r="E3222" s="2">
        <f>Electricity!F3247</f>
        <v>0</v>
      </c>
      <c r="F3222" s="2">
        <f>Electricity!G3247</f>
        <v>0</v>
      </c>
      <c r="G3222" s="2">
        <f>Electricity!H3247</f>
        <v>0</v>
      </c>
      <c r="H3222" s="2">
        <f>Electricity!I3247</f>
        <v>0</v>
      </c>
      <c r="I3222" s="2">
        <f>Electricity!J3247</f>
        <v>0</v>
      </c>
    </row>
    <row r="3223" spans="2:9" x14ac:dyDescent="0.35">
      <c r="B3223" s="458" t="str">
        <f t="shared" si="51"/>
        <v>05/14/2019 05:00:00 PM</v>
      </c>
      <c r="C3223" s="458">
        <v>43599</v>
      </c>
      <c r="D3223" s="459">
        <v>0.70833333333333337</v>
      </c>
      <c r="E3223" s="2">
        <f>Electricity!F3248</f>
        <v>0</v>
      </c>
      <c r="F3223" s="2">
        <f>Electricity!G3248</f>
        <v>0</v>
      </c>
      <c r="G3223" s="2">
        <f>Electricity!H3248</f>
        <v>0</v>
      </c>
      <c r="H3223" s="2">
        <f>Electricity!I3248</f>
        <v>0</v>
      </c>
      <c r="I3223" s="2">
        <f>Electricity!J3248</f>
        <v>0</v>
      </c>
    </row>
    <row r="3224" spans="2:9" x14ac:dyDescent="0.35">
      <c r="B3224" s="458" t="str">
        <f t="shared" si="51"/>
        <v>05/14/2019 06:00:00 PM</v>
      </c>
      <c r="C3224" s="458">
        <v>43599</v>
      </c>
      <c r="D3224" s="459">
        <v>0.75000000000000011</v>
      </c>
      <c r="E3224" s="2">
        <f>Electricity!F3249</f>
        <v>0</v>
      </c>
      <c r="F3224" s="2">
        <f>Electricity!G3249</f>
        <v>0</v>
      </c>
      <c r="G3224" s="2">
        <f>Electricity!H3249</f>
        <v>0</v>
      </c>
      <c r="H3224" s="2">
        <f>Electricity!I3249</f>
        <v>0</v>
      </c>
      <c r="I3224" s="2">
        <f>Electricity!J3249</f>
        <v>0</v>
      </c>
    </row>
    <row r="3225" spans="2:9" x14ac:dyDescent="0.35">
      <c r="B3225" s="458" t="str">
        <f t="shared" si="51"/>
        <v>05/14/2019 07:00:00 PM</v>
      </c>
      <c r="C3225" s="458">
        <v>43599</v>
      </c>
      <c r="D3225" s="459">
        <v>0.79166666666666674</v>
      </c>
      <c r="E3225" s="2">
        <f>Electricity!F3250</f>
        <v>0</v>
      </c>
      <c r="F3225" s="2">
        <f>Electricity!G3250</f>
        <v>0</v>
      </c>
      <c r="G3225" s="2">
        <f>Electricity!H3250</f>
        <v>0</v>
      </c>
      <c r="H3225" s="2">
        <f>Electricity!I3250</f>
        <v>0</v>
      </c>
      <c r="I3225" s="2">
        <f>Electricity!J3250</f>
        <v>0</v>
      </c>
    </row>
    <row r="3226" spans="2:9" x14ac:dyDescent="0.35">
      <c r="B3226" s="458" t="str">
        <f t="shared" si="51"/>
        <v>05/14/2019 08:00:00 PM</v>
      </c>
      <c r="C3226" s="458">
        <v>43599</v>
      </c>
      <c r="D3226" s="459">
        <v>0.83333333333333337</v>
      </c>
      <c r="E3226" s="2">
        <f>Electricity!F3251</f>
        <v>0</v>
      </c>
      <c r="F3226" s="2">
        <f>Electricity!G3251</f>
        <v>0</v>
      </c>
      <c r="G3226" s="2">
        <f>Electricity!H3251</f>
        <v>0</v>
      </c>
      <c r="H3226" s="2">
        <f>Electricity!I3251</f>
        <v>0</v>
      </c>
      <c r="I3226" s="2">
        <f>Electricity!J3251</f>
        <v>0</v>
      </c>
    </row>
    <row r="3227" spans="2:9" x14ac:dyDescent="0.35">
      <c r="B3227" s="458" t="str">
        <f t="shared" si="51"/>
        <v>05/14/2019 09:00:00 PM</v>
      </c>
      <c r="C3227" s="458">
        <v>43599</v>
      </c>
      <c r="D3227" s="459">
        <v>0.87500000000000011</v>
      </c>
      <c r="E3227" s="2">
        <f>Electricity!F3252</f>
        <v>0</v>
      </c>
      <c r="F3227" s="2">
        <f>Electricity!G3252</f>
        <v>0</v>
      </c>
      <c r="G3227" s="2">
        <f>Electricity!H3252</f>
        <v>0</v>
      </c>
      <c r="H3227" s="2">
        <f>Electricity!I3252</f>
        <v>0</v>
      </c>
      <c r="I3227" s="2">
        <f>Electricity!J3252</f>
        <v>0</v>
      </c>
    </row>
    <row r="3228" spans="2:9" x14ac:dyDescent="0.35">
      <c r="B3228" s="458" t="str">
        <f t="shared" si="51"/>
        <v>05/14/2019 10:00:00 PM</v>
      </c>
      <c r="C3228" s="458">
        <v>43599</v>
      </c>
      <c r="D3228" s="459">
        <v>0.91666666666666674</v>
      </c>
      <c r="E3228" s="2">
        <f>Electricity!F3253</f>
        <v>0</v>
      </c>
      <c r="F3228" s="2">
        <f>Electricity!G3253</f>
        <v>0</v>
      </c>
      <c r="G3228" s="2">
        <f>Electricity!H3253</f>
        <v>0</v>
      </c>
      <c r="H3228" s="2">
        <f>Electricity!I3253</f>
        <v>0</v>
      </c>
      <c r="I3228" s="2">
        <f>Electricity!J3253</f>
        <v>0</v>
      </c>
    </row>
    <row r="3229" spans="2:9" x14ac:dyDescent="0.35">
      <c r="B3229" s="458" t="str">
        <f t="shared" si="51"/>
        <v>05/14/2019 11:00:00 PM</v>
      </c>
      <c r="C3229" s="458">
        <v>43599</v>
      </c>
      <c r="D3229" s="459">
        <v>0.95833333333333337</v>
      </c>
      <c r="E3229" s="2">
        <f>Electricity!F3254</f>
        <v>0</v>
      </c>
      <c r="F3229" s="2">
        <f>Electricity!G3254</f>
        <v>0</v>
      </c>
      <c r="G3229" s="2">
        <f>Electricity!H3254</f>
        <v>0</v>
      </c>
      <c r="H3229" s="2">
        <f>Electricity!I3254</f>
        <v>0</v>
      </c>
      <c r="I3229" s="2">
        <f>Electricity!J3254</f>
        <v>0</v>
      </c>
    </row>
    <row r="3230" spans="2:9" x14ac:dyDescent="0.35">
      <c r="B3230" s="458" t="str">
        <f t="shared" si="51"/>
        <v>05/15/2019 12:00:00 AM</v>
      </c>
      <c r="C3230" s="458">
        <v>43600</v>
      </c>
      <c r="D3230" s="459">
        <v>3.1225022567582528E-17</v>
      </c>
      <c r="E3230" s="2">
        <f>Electricity!F3255</f>
        <v>0</v>
      </c>
      <c r="F3230" s="2">
        <f>Electricity!G3255</f>
        <v>0</v>
      </c>
      <c r="G3230" s="2">
        <f>Electricity!H3255</f>
        <v>0</v>
      </c>
      <c r="H3230" s="2">
        <f>Electricity!I3255</f>
        <v>0</v>
      </c>
      <c r="I3230" s="2">
        <f>Electricity!J3255</f>
        <v>0</v>
      </c>
    </row>
    <row r="3231" spans="2:9" x14ac:dyDescent="0.35">
      <c r="B3231" s="458" t="str">
        <f t="shared" si="51"/>
        <v>05/15/2019 01:00:00 AM</v>
      </c>
      <c r="C3231" s="458">
        <v>43600</v>
      </c>
      <c r="D3231" s="459">
        <v>4.1666666666666699E-2</v>
      </c>
      <c r="E3231" s="2">
        <f>Electricity!F3256</f>
        <v>0</v>
      </c>
      <c r="F3231" s="2">
        <f>Electricity!G3256</f>
        <v>0</v>
      </c>
      <c r="G3231" s="2">
        <f>Electricity!H3256</f>
        <v>0</v>
      </c>
      <c r="H3231" s="2">
        <f>Electricity!I3256</f>
        <v>0</v>
      </c>
      <c r="I3231" s="2">
        <f>Electricity!J3256</f>
        <v>0</v>
      </c>
    </row>
    <row r="3232" spans="2:9" x14ac:dyDescent="0.35">
      <c r="B3232" s="458" t="str">
        <f t="shared" si="51"/>
        <v>05/15/2019 02:00:00 AM</v>
      </c>
      <c r="C3232" s="458">
        <v>43600</v>
      </c>
      <c r="D3232" s="459">
        <v>8.333333333333337E-2</v>
      </c>
      <c r="E3232" s="2">
        <f>Electricity!F3257</f>
        <v>0</v>
      </c>
      <c r="F3232" s="2">
        <f>Electricity!G3257</f>
        <v>0</v>
      </c>
      <c r="G3232" s="2">
        <f>Electricity!H3257</f>
        <v>0</v>
      </c>
      <c r="H3232" s="2">
        <f>Electricity!I3257</f>
        <v>0</v>
      </c>
      <c r="I3232" s="2">
        <f>Electricity!J3257</f>
        <v>0</v>
      </c>
    </row>
    <row r="3233" spans="2:9" x14ac:dyDescent="0.35">
      <c r="B3233" s="458" t="str">
        <f t="shared" si="51"/>
        <v>05/15/2019 03:00:00 AM</v>
      </c>
      <c r="C3233" s="458">
        <v>43600</v>
      </c>
      <c r="D3233" s="459">
        <v>0.12500000000000006</v>
      </c>
      <c r="E3233" s="2">
        <f>Electricity!F3258</f>
        <v>0</v>
      </c>
      <c r="F3233" s="2">
        <f>Electricity!G3258</f>
        <v>0</v>
      </c>
      <c r="G3233" s="2">
        <f>Electricity!H3258</f>
        <v>0</v>
      </c>
      <c r="H3233" s="2">
        <f>Electricity!I3258</f>
        <v>0</v>
      </c>
      <c r="I3233" s="2">
        <f>Electricity!J3258</f>
        <v>0</v>
      </c>
    </row>
    <row r="3234" spans="2:9" x14ac:dyDescent="0.35">
      <c r="B3234" s="458" t="str">
        <f t="shared" si="51"/>
        <v>05/15/2019 04:00:00 AM</v>
      </c>
      <c r="C3234" s="458">
        <v>43600</v>
      </c>
      <c r="D3234" s="459">
        <v>0.16666666666666669</v>
      </c>
      <c r="E3234" s="2">
        <f>Electricity!F3259</f>
        <v>0</v>
      </c>
      <c r="F3234" s="2">
        <f>Electricity!G3259</f>
        <v>0</v>
      </c>
      <c r="G3234" s="2">
        <f>Electricity!H3259</f>
        <v>0</v>
      </c>
      <c r="H3234" s="2">
        <f>Electricity!I3259</f>
        <v>0</v>
      </c>
      <c r="I3234" s="2">
        <f>Electricity!J3259</f>
        <v>0</v>
      </c>
    </row>
    <row r="3235" spans="2:9" x14ac:dyDescent="0.35">
      <c r="B3235" s="458" t="str">
        <f t="shared" si="51"/>
        <v>05/15/2019 05:00:00 AM</v>
      </c>
      <c r="C3235" s="458">
        <v>43600</v>
      </c>
      <c r="D3235" s="459">
        <v>0.20833333333333337</v>
      </c>
      <c r="E3235" s="2">
        <f>Electricity!F3260</f>
        <v>0</v>
      </c>
      <c r="F3235" s="2">
        <f>Electricity!G3260</f>
        <v>0</v>
      </c>
      <c r="G3235" s="2">
        <f>Electricity!H3260</f>
        <v>0</v>
      </c>
      <c r="H3235" s="2">
        <f>Electricity!I3260</f>
        <v>0</v>
      </c>
      <c r="I3235" s="2">
        <f>Electricity!J3260</f>
        <v>0</v>
      </c>
    </row>
    <row r="3236" spans="2:9" x14ac:dyDescent="0.35">
      <c r="B3236" s="458" t="str">
        <f t="shared" si="51"/>
        <v>05/15/2019 06:00:00 AM</v>
      </c>
      <c r="C3236" s="458">
        <v>43600</v>
      </c>
      <c r="D3236" s="459">
        <v>0.25</v>
      </c>
      <c r="E3236" s="2">
        <f>Electricity!F3261</f>
        <v>0</v>
      </c>
      <c r="F3236" s="2">
        <f>Electricity!G3261</f>
        <v>0</v>
      </c>
      <c r="G3236" s="2">
        <f>Electricity!H3261</f>
        <v>0</v>
      </c>
      <c r="H3236" s="2">
        <f>Electricity!I3261</f>
        <v>0</v>
      </c>
      <c r="I3236" s="2">
        <f>Electricity!J3261</f>
        <v>0</v>
      </c>
    </row>
    <row r="3237" spans="2:9" x14ac:dyDescent="0.35">
      <c r="B3237" s="458" t="str">
        <f t="shared" si="51"/>
        <v>05/15/2019 07:00:00 AM</v>
      </c>
      <c r="C3237" s="458">
        <v>43600</v>
      </c>
      <c r="D3237" s="459">
        <v>0.29166666666666669</v>
      </c>
      <c r="E3237" s="2">
        <f>Electricity!F3262</f>
        <v>0</v>
      </c>
      <c r="F3237" s="2">
        <f>Electricity!G3262</f>
        <v>0</v>
      </c>
      <c r="G3237" s="2">
        <f>Electricity!H3262</f>
        <v>0</v>
      </c>
      <c r="H3237" s="2">
        <f>Electricity!I3262</f>
        <v>0</v>
      </c>
      <c r="I3237" s="2">
        <f>Electricity!J3262</f>
        <v>0</v>
      </c>
    </row>
    <row r="3238" spans="2:9" x14ac:dyDescent="0.35">
      <c r="B3238" s="458" t="str">
        <f t="shared" si="51"/>
        <v>05/15/2019 08:00:00 AM</v>
      </c>
      <c r="C3238" s="458">
        <v>43600</v>
      </c>
      <c r="D3238" s="459">
        <v>0.33333333333333337</v>
      </c>
      <c r="E3238" s="2">
        <f>Electricity!F3263</f>
        <v>0</v>
      </c>
      <c r="F3238" s="2">
        <f>Electricity!G3263</f>
        <v>0</v>
      </c>
      <c r="G3238" s="2">
        <f>Electricity!H3263</f>
        <v>0</v>
      </c>
      <c r="H3238" s="2">
        <f>Electricity!I3263</f>
        <v>0</v>
      </c>
      <c r="I3238" s="2">
        <f>Electricity!J3263</f>
        <v>0</v>
      </c>
    </row>
    <row r="3239" spans="2:9" x14ac:dyDescent="0.35">
      <c r="B3239" s="458" t="str">
        <f t="shared" si="51"/>
        <v>05/15/2019 09:00:00 AM</v>
      </c>
      <c r="C3239" s="458">
        <v>43600</v>
      </c>
      <c r="D3239" s="459">
        <v>0.375</v>
      </c>
      <c r="E3239" s="2">
        <f>Electricity!F3264</f>
        <v>0</v>
      </c>
      <c r="F3239" s="2">
        <f>Electricity!G3264</f>
        <v>0</v>
      </c>
      <c r="G3239" s="2">
        <f>Electricity!H3264</f>
        <v>0</v>
      </c>
      <c r="H3239" s="2">
        <f>Electricity!I3264</f>
        <v>0</v>
      </c>
      <c r="I3239" s="2">
        <f>Electricity!J3264</f>
        <v>0</v>
      </c>
    </row>
    <row r="3240" spans="2:9" x14ac:dyDescent="0.35">
      <c r="B3240" s="458" t="str">
        <f t="shared" si="51"/>
        <v>05/15/2019 10:00:00 AM</v>
      </c>
      <c r="C3240" s="458">
        <v>43600</v>
      </c>
      <c r="D3240" s="459">
        <v>0.41666666666666669</v>
      </c>
      <c r="E3240" s="2">
        <f>Electricity!F3265</f>
        <v>0</v>
      </c>
      <c r="F3240" s="2">
        <f>Electricity!G3265</f>
        <v>0</v>
      </c>
      <c r="G3240" s="2">
        <f>Electricity!H3265</f>
        <v>0</v>
      </c>
      <c r="H3240" s="2">
        <f>Electricity!I3265</f>
        <v>0</v>
      </c>
      <c r="I3240" s="2">
        <f>Electricity!J3265</f>
        <v>0</v>
      </c>
    </row>
    <row r="3241" spans="2:9" x14ac:dyDescent="0.35">
      <c r="B3241" s="458" t="str">
        <f t="shared" si="51"/>
        <v>05/15/2019 11:00:00 AM</v>
      </c>
      <c r="C3241" s="458">
        <v>43600</v>
      </c>
      <c r="D3241" s="459">
        <v>0.45833333333333337</v>
      </c>
      <c r="E3241" s="2">
        <f>Electricity!F3266</f>
        <v>0</v>
      </c>
      <c r="F3241" s="2">
        <f>Electricity!G3266</f>
        <v>0</v>
      </c>
      <c r="G3241" s="2">
        <f>Electricity!H3266</f>
        <v>0</v>
      </c>
      <c r="H3241" s="2">
        <f>Electricity!I3266</f>
        <v>0</v>
      </c>
      <c r="I3241" s="2">
        <f>Electricity!J3266</f>
        <v>0</v>
      </c>
    </row>
    <row r="3242" spans="2:9" x14ac:dyDescent="0.35">
      <c r="B3242" s="458" t="str">
        <f t="shared" si="51"/>
        <v>05/15/2019 12:00:00 PM</v>
      </c>
      <c r="C3242" s="458">
        <v>43600</v>
      </c>
      <c r="D3242" s="459">
        <v>0.50000000000000011</v>
      </c>
      <c r="E3242" s="2">
        <f>Electricity!F3267</f>
        <v>0</v>
      </c>
      <c r="F3242" s="2">
        <f>Electricity!G3267</f>
        <v>0</v>
      </c>
      <c r="G3242" s="2">
        <f>Electricity!H3267</f>
        <v>0</v>
      </c>
      <c r="H3242" s="2">
        <f>Electricity!I3267</f>
        <v>0</v>
      </c>
      <c r="I3242" s="2">
        <f>Electricity!J3267</f>
        <v>0</v>
      </c>
    </row>
    <row r="3243" spans="2:9" x14ac:dyDescent="0.35">
      <c r="B3243" s="458" t="str">
        <f t="shared" si="51"/>
        <v>05/15/2019 01:00:00 PM</v>
      </c>
      <c r="C3243" s="458">
        <v>43600</v>
      </c>
      <c r="D3243" s="459">
        <v>0.54166666666666674</v>
      </c>
      <c r="E3243" s="2">
        <f>Electricity!F3268</f>
        <v>0</v>
      </c>
      <c r="F3243" s="2">
        <f>Electricity!G3268</f>
        <v>0</v>
      </c>
      <c r="G3243" s="2">
        <f>Electricity!H3268</f>
        <v>0</v>
      </c>
      <c r="H3243" s="2">
        <f>Electricity!I3268</f>
        <v>0</v>
      </c>
      <c r="I3243" s="2">
        <f>Electricity!J3268</f>
        <v>0</v>
      </c>
    </row>
    <row r="3244" spans="2:9" x14ac:dyDescent="0.35">
      <c r="B3244" s="458" t="str">
        <f t="shared" si="51"/>
        <v>05/15/2019 02:00:00 PM</v>
      </c>
      <c r="C3244" s="458">
        <v>43600</v>
      </c>
      <c r="D3244" s="459">
        <v>0.58333333333333337</v>
      </c>
      <c r="E3244" s="2">
        <f>Electricity!F3269</f>
        <v>0</v>
      </c>
      <c r="F3244" s="2">
        <f>Electricity!G3269</f>
        <v>0</v>
      </c>
      <c r="G3244" s="2">
        <f>Electricity!H3269</f>
        <v>0</v>
      </c>
      <c r="H3244" s="2">
        <f>Electricity!I3269</f>
        <v>0</v>
      </c>
      <c r="I3244" s="2">
        <f>Electricity!J3269</f>
        <v>0</v>
      </c>
    </row>
    <row r="3245" spans="2:9" x14ac:dyDescent="0.35">
      <c r="B3245" s="458" t="str">
        <f t="shared" si="51"/>
        <v>05/15/2019 03:00:00 PM</v>
      </c>
      <c r="C3245" s="458">
        <v>43600</v>
      </c>
      <c r="D3245" s="459">
        <v>0.62500000000000011</v>
      </c>
      <c r="E3245" s="2">
        <f>Electricity!F3270</f>
        <v>0</v>
      </c>
      <c r="F3245" s="2">
        <f>Electricity!G3270</f>
        <v>0</v>
      </c>
      <c r="G3245" s="2">
        <f>Electricity!H3270</f>
        <v>0</v>
      </c>
      <c r="H3245" s="2">
        <f>Electricity!I3270</f>
        <v>0</v>
      </c>
      <c r="I3245" s="2">
        <f>Electricity!J3270</f>
        <v>0</v>
      </c>
    </row>
    <row r="3246" spans="2:9" x14ac:dyDescent="0.35">
      <c r="B3246" s="458" t="str">
        <f t="shared" si="51"/>
        <v>05/15/2019 04:00:00 PM</v>
      </c>
      <c r="C3246" s="458">
        <v>43600</v>
      </c>
      <c r="D3246" s="459">
        <v>0.66666666666666674</v>
      </c>
      <c r="E3246" s="2">
        <f>Electricity!F3271</f>
        <v>0</v>
      </c>
      <c r="F3246" s="2">
        <f>Electricity!G3271</f>
        <v>0</v>
      </c>
      <c r="G3246" s="2">
        <f>Electricity!H3271</f>
        <v>0</v>
      </c>
      <c r="H3246" s="2">
        <f>Electricity!I3271</f>
        <v>0</v>
      </c>
      <c r="I3246" s="2">
        <f>Electricity!J3271</f>
        <v>0</v>
      </c>
    </row>
    <row r="3247" spans="2:9" x14ac:dyDescent="0.35">
      <c r="B3247" s="458" t="str">
        <f t="shared" si="51"/>
        <v>05/15/2019 05:00:00 PM</v>
      </c>
      <c r="C3247" s="458">
        <v>43600</v>
      </c>
      <c r="D3247" s="459">
        <v>0.70833333333333337</v>
      </c>
      <c r="E3247" s="2">
        <f>Electricity!F3272</f>
        <v>0</v>
      </c>
      <c r="F3247" s="2">
        <f>Electricity!G3272</f>
        <v>0</v>
      </c>
      <c r="G3247" s="2">
        <f>Electricity!H3272</f>
        <v>0</v>
      </c>
      <c r="H3247" s="2">
        <f>Electricity!I3272</f>
        <v>0</v>
      </c>
      <c r="I3247" s="2">
        <f>Electricity!J3272</f>
        <v>0</v>
      </c>
    </row>
    <row r="3248" spans="2:9" x14ac:dyDescent="0.35">
      <c r="B3248" s="458" t="str">
        <f t="shared" si="51"/>
        <v>05/15/2019 06:00:00 PM</v>
      </c>
      <c r="C3248" s="458">
        <v>43600</v>
      </c>
      <c r="D3248" s="459">
        <v>0.75000000000000011</v>
      </c>
      <c r="E3248" s="2">
        <f>Electricity!F3273</f>
        <v>0</v>
      </c>
      <c r="F3248" s="2">
        <f>Electricity!G3273</f>
        <v>0</v>
      </c>
      <c r="G3248" s="2">
        <f>Electricity!H3273</f>
        <v>0</v>
      </c>
      <c r="H3248" s="2">
        <f>Electricity!I3273</f>
        <v>0</v>
      </c>
      <c r="I3248" s="2">
        <f>Electricity!J3273</f>
        <v>0</v>
      </c>
    </row>
    <row r="3249" spans="2:9" x14ac:dyDescent="0.35">
      <c r="B3249" s="458" t="str">
        <f t="shared" si="51"/>
        <v>05/15/2019 07:00:00 PM</v>
      </c>
      <c r="C3249" s="458">
        <v>43600</v>
      </c>
      <c r="D3249" s="459">
        <v>0.79166666666666674</v>
      </c>
      <c r="E3249" s="2">
        <f>Electricity!F3274</f>
        <v>0</v>
      </c>
      <c r="F3249" s="2">
        <f>Electricity!G3274</f>
        <v>0</v>
      </c>
      <c r="G3249" s="2">
        <f>Electricity!H3274</f>
        <v>0</v>
      </c>
      <c r="H3249" s="2">
        <f>Electricity!I3274</f>
        <v>0</v>
      </c>
      <c r="I3249" s="2">
        <f>Electricity!J3274</f>
        <v>0</v>
      </c>
    </row>
    <row r="3250" spans="2:9" x14ac:dyDescent="0.35">
      <c r="B3250" s="458" t="str">
        <f t="shared" si="51"/>
        <v>05/15/2019 08:00:00 PM</v>
      </c>
      <c r="C3250" s="458">
        <v>43600</v>
      </c>
      <c r="D3250" s="459">
        <v>0.83333333333333337</v>
      </c>
      <c r="E3250" s="2">
        <f>Electricity!F3275</f>
        <v>0</v>
      </c>
      <c r="F3250" s="2">
        <f>Electricity!G3275</f>
        <v>0</v>
      </c>
      <c r="G3250" s="2">
        <f>Electricity!H3275</f>
        <v>0</v>
      </c>
      <c r="H3250" s="2">
        <f>Electricity!I3275</f>
        <v>0</v>
      </c>
      <c r="I3250" s="2">
        <f>Electricity!J3275</f>
        <v>0</v>
      </c>
    </row>
    <row r="3251" spans="2:9" x14ac:dyDescent="0.35">
      <c r="B3251" s="458" t="str">
        <f t="shared" si="51"/>
        <v>05/15/2019 09:00:00 PM</v>
      </c>
      <c r="C3251" s="458">
        <v>43600</v>
      </c>
      <c r="D3251" s="459">
        <v>0.87500000000000011</v>
      </c>
      <c r="E3251" s="2">
        <f>Electricity!F3276</f>
        <v>0</v>
      </c>
      <c r="F3251" s="2">
        <f>Electricity!G3276</f>
        <v>0</v>
      </c>
      <c r="G3251" s="2">
        <f>Electricity!H3276</f>
        <v>0</v>
      </c>
      <c r="H3251" s="2">
        <f>Electricity!I3276</f>
        <v>0</v>
      </c>
      <c r="I3251" s="2">
        <f>Electricity!J3276</f>
        <v>0</v>
      </c>
    </row>
    <row r="3252" spans="2:9" x14ac:dyDescent="0.35">
      <c r="B3252" s="458" t="str">
        <f t="shared" si="51"/>
        <v>05/15/2019 10:00:00 PM</v>
      </c>
      <c r="C3252" s="458">
        <v>43600</v>
      </c>
      <c r="D3252" s="459">
        <v>0.91666666666666674</v>
      </c>
      <c r="E3252" s="2">
        <f>Electricity!F3277</f>
        <v>0</v>
      </c>
      <c r="F3252" s="2">
        <f>Electricity!G3277</f>
        <v>0</v>
      </c>
      <c r="G3252" s="2">
        <f>Electricity!H3277</f>
        <v>0</v>
      </c>
      <c r="H3252" s="2">
        <f>Electricity!I3277</f>
        <v>0</v>
      </c>
      <c r="I3252" s="2">
        <f>Electricity!J3277</f>
        <v>0</v>
      </c>
    </row>
    <row r="3253" spans="2:9" x14ac:dyDescent="0.35">
      <c r="B3253" s="458" t="str">
        <f t="shared" si="51"/>
        <v>05/15/2019 11:00:00 PM</v>
      </c>
      <c r="C3253" s="458">
        <v>43600</v>
      </c>
      <c r="D3253" s="459">
        <v>0.95833333333333337</v>
      </c>
      <c r="E3253" s="2">
        <f>Electricity!F3278</f>
        <v>0</v>
      </c>
      <c r="F3253" s="2">
        <f>Electricity!G3278</f>
        <v>0</v>
      </c>
      <c r="G3253" s="2">
        <f>Electricity!H3278</f>
        <v>0</v>
      </c>
      <c r="H3253" s="2">
        <f>Electricity!I3278</f>
        <v>0</v>
      </c>
      <c r="I3253" s="2">
        <f>Electricity!J3278</f>
        <v>0</v>
      </c>
    </row>
    <row r="3254" spans="2:9" x14ac:dyDescent="0.35">
      <c r="B3254" s="458" t="str">
        <f t="shared" si="51"/>
        <v>05/16/2019 12:00:00 AM</v>
      </c>
      <c r="C3254" s="458">
        <v>43601</v>
      </c>
      <c r="D3254" s="459">
        <v>3.1225022567582528E-17</v>
      </c>
      <c r="E3254" s="2">
        <f>Electricity!F3279</f>
        <v>0</v>
      </c>
      <c r="F3254" s="2">
        <f>Electricity!G3279</f>
        <v>0</v>
      </c>
      <c r="G3254" s="2">
        <f>Electricity!H3279</f>
        <v>0</v>
      </c>
      <c r="H3254" s="2">
        <f>Electricity!I3279</f>
        <v>0</v>
      </c>
      <c r="I3254" s="2">
        <f>Electricity!J3279</f>
        <v>0</v>
      </c>
    </row>
    <row r="3255" spans="2:9" x14ac:dyDescent="0.35">
      <c r="B3255" s="458" t="str">
        <f t="shared" si="51"/>
        <v>05/16/2019 01:00:00 AM</v>
      </c>
      <c r="C3255" s="458">
        <v>43601</v>
      </c>
      <c r="D3255" s="459">
        <v>4.1666666666666699E-2</v>
      </c>
      <c r="E3255" s="2">
        <f>Electricity!F3280</f>
        <v>0</v>
      </c>
      <c r="F3255" s="2">
        <f>Electricity!G3280</f>
        <v>0</v>
      </c>
      <c r="G3255" s="2">
        <f>Electricity!H3280</f>
        <v>0</v>
      </c>
      <c r="H3255" s="2">
        <f>Electricity!I3280</f>
        <v>0</v>
      </c>
      <c r="I3255" s="2">
        <f>Electricity!J3280</f>
        <v>0</v>
      </c>
    </row>
    <row r="3256" spans="2:9" x14ac:dyDescent="0.35">
      <c r="B3256" s="458" t="str">
        <f t="shared" si="51"/>
        <v>05/16/2019 02:00:00 AM</v>
      </c>
      <c r="C3256" s="458">
        <v>43601</v>
      </c>
      <c r="D3256" s="459">
        <v>8.333333333333337E-2</v>
      </c>
      <c r="E3256" s="2">
        <f>Electricity!F3281</f>
        <v>0</v>
      </c>
      <c r="F3256" s="2">
        <f>Electricity!G3281</f>
        <v>0</v>
      </c>
      <c r="G3256" s="2">
        <f>Electricity!H3281</f>
        <v>0</v>
      </c>
      <c r="H3256" s="2">
        <f>Electricity!I3281</f>
        <v>0</v>
      </c>
      <c r="I3256" s="2">
        <f>Electricity!J3281</f>
        <v>0</v>
      </c>
    </row>
    <row r="3257" spans="2:9" x14ac:dyDescent="0.35">
      <c r="B3257" s="458" t="str">
        <f t="shared" si="51"/>
        <v>05/16/2019 03:00:00 AM</v>
      </c>
      <c r="C3257" s="458">
        <v>43601</v>
      </c>
      <c r="D3257" s="459">
        <v>0.12500000000000006</v>
      </c>
      <c r="E3257" s="2">
        <f>Electricity!F3282</f>
        <v>0</v>
      </c>
      <c r="F3257" s="2">
        <f>Electricity!G3282</f>
        <v>0</v>
      </c>
      <c r="G3257" s="2">
        <f>Electricity!H3282</f>
        <v>0</v>
      </c>
      <c r="H3257" s="2">
        <f>Electricity!I3282</f>
        <v>0</v>
      </c>
      <c r="I3257" s="2">
        <f>Electricity!J3282</f>
        <v>0</v>
      </c>
    </row>
    <row r="3258" spans="2:9" x14ac:dyDescent="0.35">
      <c r="B3258" s="458" t="str">
        <f t="shared" si="51"/>
        <v>05/16/2019 04:00:00 AM</v>
      </c>
      <c r="C3258" s="458">
        <v>43601</v>
      </c>
      <c r="D3258" s="459">
        <v>0.16666666666666669</v>
      </c>
      <c r="E3258" s="2">
        <f>Electricity!F3283</f>
        <v>0</v>
      </c>
      <c r="F3258" s="2">
        <f>Electricity!G3283</f>
        <v>0</v>
      </c>
      <c r="G3258" s="2">
        <f>Electricity!H3283</f>
        <v>0</v>
      </c>
      <c r="H3258" s="2">
        <f>Electricity!I3283</f>
        <v>0</v>
      </c>
      <c r="I3258" s="2">
        <f>Electricity!J3283</f>
        <v>0</v>
      </c>
    </row>
    <row r="3259" spans="2:9" x14ac:dyDescent="0.35">
      <c r="B3259" s="458" t="str">
        <f t="shared" si="51"/>
        <v>05/16/2019 05:00:00 AM</v>
      </c>
      <c r="C3259" s="458">
        <v>43601</v>
      </c>
      <c r="D3259" s="459">
        <v>0.20833333333333337</v>
      </c>
      <c r="E3259" s="2">
        <f>Electricity!F3284</f>
        <v>0</v>
      </c>
      <c r="F3259" s="2">
        <f>Electricity!G3284</f>
        <v>0</v>
      </c>
      <c r="G3259" s="2">
        <f>Electricity!H3284</f>
        <v>0</v>
      </c>
      <c r="H3259" s="2">
        <f>Electricity!I3284</f>
        <v>0</v>
      </c>
      <c r="I3259" s="2">
        <f>Electricity!J3284</f>
        <v>0</v>
      </c>
    </row>
    <row r="3260" spans="2:9" x14ac:dyDescent="0.35">
      <c r="B3260" s="458" t="str">
        <f t="shared" si="51"/>
        <v>05/16/2019 06:00:00 AM</v>
      </c>
      <c r="C3260" s="458">
        <v>43601</v>
      </c>
      <c r="D3260" s="459">
        <v>0.25</v>
      </c>
      <c r="E3260" s="2">
        <f>Electricity!F3285</f>
        <v>0</v>
      </c>
      <c r="F3260" s="2">
        <f>Electricity!G3285</f>
        <v>0</v>
      </c>
      <c r="G3260" s="2">
        <f>Electricity!H3285</f>
        <v>0</v>
      </c>
      <c r="H3260" s="2">
        <f>Electricity!I3285</f>
        <v>0</v>
      </c>
      <c r="I3260" s="2">
        <f>Electricity!J3285</f>
        <v>0</v>
      </c>
    </row>
    <row r="3261" spans="2:9" x14ac:dyDescent="0.35">
      <c r="B3261" s="458" t="str">
        <f t="shared" si="51"/>
        <v>05/16/2019 07:00:00 AM</v>
      </c>
      <c r="C3261" s="458">
        <v>43601</v>
      </c>
      <c r="D3261" s="459">
        <v>0.29166666666666669</v>
      </c>
      <c r="E3261" s="2">
        <f>Electricity!F3286</f>
        <v>0</v>
      </c>
      <c r="F3261" s="2">
        <f>Electricity!G3286</f>
        <v>0</v>
      </c>
      <c r="G3261" s="2">
        <f>Electricity!H3286</f>
        <v>0</v>
      </c>
      <c r="H3261" s="2">
        <f>Electricity!I3286</f>
        <v>0</v>
      </c>
      <c r="I3261" s="2">
        <f>Electricity!J3286</f>
        <v>0</v>
      </c>
    </row>
    <row r="3262" spans="2:9" x14ac:dyDescent="0.35">
      <c r="B3262" s="458" t="str">
        <f t="shared" si="51"/>
        <v>05/16/2019 08:00:00 AM</v>
      </c>
      <c r="C3262" s="458">
        <v>43601</v>
      </c>
      <c r="D3262" s="459">
        <v>0.33333333333333337</v>
      </c>
      <c r="E3262" s="2">
        <f>Electricity!F3287</f>
        <v>0</v>
      </c>
      <c r="F3262" s="2">
        <f>Electricity!G3287</f>
        <v>0</v>
      </c>
      <c r="G3262" s="2">
        <f>Electricity!H3287</f>
        <v>0</v>
      </c>
      <c r="H3262" s="2">
        <f>Electricity!I3287</f>
        <v>0</v>
      </c>
      <c r="I3262" s="2">
        <f>Electricity!J3287</f>
        <v>0</v>
      </c>
    </row>
    <row r="3263" spans="2:9" x14ac:dyDescent="0.35">
      <c r="B3263" s="458" t="str">
        <f t="shared" si="51"/>
        <v>05/16/2019 09:00:00 AM</v>
      </c>
      <c r="C3263" s="458">
        <v>43601</v>
      </c>
      <c r="D3263" s="459">
        <v>0.375</v>
      </c>
      <c r="E3263" s="2">
        <f>Electricity!F3288</f>
        <v>0</v>
      </c>
      <c r="F3263" s="2">
        <f>Electricity!G3288</f>
        <v>0</v>
      </c>
      <c r="G3263" s="2">
        <f>Electricity!H3288</f>
        <v>0</v>
      </c>
      <c r="H3263" s="2">
        <f>Electricity!I3288</f>
        <v>0</v>
      </c>
      <c r="I3263" s="2">
        <f>Electricity!J3288</f>
        <v>0</v>
      </c>
    </row>
    <row r="3264" spans="2:9" x14ac:dyDescent="0.35">
      <c r="B3264" s="458" t="str">
        <f t="shared" si="51"/>
        <v>05/16/2019 10:00:00 AM</v>
      </c>
      <c r="C3264" s="458">
        <v>43601</v>
      </c>
      <c r="D3264" s="459">
        <v>0.41666666666666669</v>
      </c>
      <c r="E3264" s="2">
        <f>Electricity!F3289</f>
        <v>0</v>
      </c>
      <c r="F3264" s="2">
        <f>Electricity!G3289</f>
        <v>0</v>
      </c>
      <c r="G3264" s="2">
        <f>Electricity!H3289</f>
        <v>0</v>
      </c>
      <c r="H3264" s="2">
        <f>Electricity!I3289</f>
        <v>0</v>
      </c>
      <c r="I3264" s="2">
        <f>Electricity!J3289</f>
        <v>0</v>
      </c>
    </row>
    <row r="3265" spans="2:9" x14ac:dyDescent="0.35">
      <c r="B3265" s="458" t="str">
        <f t="shared" si="51"/>
        <v>05/16/2019 11:00:00 AM</v>
      </c>
      <c r="C3265" s="458">
        <v>43601</v>
      </c>
      <c r="D3265" s="459">
        <v>0.45833333333333337</v>
      </c>
      <c r="E3265" s="2">
        <f>Electricity!F3290</f>
        <v>0</v>
      </c>
      <c r="F3265" s="2">
        <f>Electricity!G3290</f>
        <v>0</v>
      </c>
      <c r="G3265" s="2">
        <f>Electricity!H3290</f>
        <v>0</v>
      </c>
      <c r="H3265" s="2">
        <f>Electricity!I3290</f>
        <v>0</v>
      </c>
      <c r="I3265" s="2">
        <f>Electricity!J3290</f>
        <v>0</v>
      </c>
    </row>
    <row r="3266" spans="2:9" x14ac:dyDescent="0.35">
      <c r="B3266" s="458" t="str">
        <f t="shared" si="51"/>
        <v>05/16/2019 12:00:00 PM</v>
      </c>
      <c r="C3266" s="458">
        <v>43601</v>
      </c>
      <c r="D3266" s="459">
        <v>0.50000000000000011</v>
      </c>
      <c r="E3266" s="2">
        <f>Electricity!F3291</f>
        <v>0</v>
      </c>
      <c r="F3266" s="2">
        <f>Electricity!G3291</f>
        <v>0</v>
      </c>
      <c r="G3266" s="2">
        <f>Electricity!H3291</f>
        <v>0</v>
      </c>
      <c r="H3266" s="2">
        <f>Electricity!I3291</f>
        <v>0</v>
      </c>
      <c r="I3266" s="2">
        <f>Electricity!J3291</f>
        <v>0</v>
      </c>
    </row>
    <row r="3267" spans="2:9" x14ac:dyDescent="0.35">
      <c r="B3267" s="458" t="str">
        <f t="shared" si="51"/>
        <v>05/16/2019 01:00:00 PM</v>
      </c>
      <c r="C3267" s="458">
        <v>43601</v>
      </c>
      <c r="D3267" s="459">
        <v>0.54166666666666674</v>
      </c>
      <c r="E3267" s="2">
        <f>Electricity!F3292</f>
        <v>0</v>
      </c>
      <c r="F3267" s="2">
        <f>Electricity!G3292</f>
        <v>0</v>
      </c>
      <c r="G3267" s="2">
        <f>Electricity!H3292</f>
        <v>0</v>
      </c>
      <c r="H3267" s="2">
        <f>Electricity!I3292</f>
        <v>0</v>
      </c>
      <c r="I3267" s="2">
        <f>Electricity!J3292</f>
        <v>0</v>
      </c>
    </row>
    <row r="3268" spans="2:9" x14ac:dyDescent="0.35">
      <c r="B3268" s="458" t="str">
        <f t="shared" si="51"/>
        <v>05/16/2019 02:00:00 PM</v>
      </c>
      <c r="C3268" s="458">
        <v>43601</v>
      </c>
      <c r="D3268" s="459">
        <v>0.58333333333333337</v>
      </c>
      <c r="E3268" s="2">
        <f>Electricity!F3293</f>
        <v>0</v>
      </c>
      <c r="F3268" s="2">
        <f>Electricity!G3293</f>
        <v>0</v>
      </c>
      <c r="G3268" s="2">
        <f>Electricity!H3293</f>
        <v>0</v>
      </c>
      <c r="H3268" s="2">
        <f>Electricity!I3293</f>
        <v>0</v>
      </c>
      <c r="I3268" s="2">
        <f>Electricity!J3293</f>
        <v>0</v>
      </c>
    </row>
    <row r="3269" spans="2:9" x14ac:dyDescent="0.35">
      <c r="B3269" s="458" t="str">
        <f t="shared" si="51"/>
        <v>05/16/2019 03:00:00 PM</v>
      </c>
      <c r="C3269" s="458">
        <v>43601</v>
      </c>
      <c r="D3269" s="459">
        <v>0.62500000000000011</v>
      </c>
      <c r="E3269" s="2">
        <f>Electricity!F3294</f>
        <v>0</v>
      </c>
      <c r="F3269" s="2">
        <f>Electricity!G3294</f>
        <v>0</v>
      </c>
      <c r="G3269" s="2">
        <f>Electricity!H3294</f>
        <v>0</v>
      </c>
      <c r="H3269" s="2">
        <f>Electricity!I3294</f>
        <v>0</v>
      </c>
      <c r="I3269" s="2">
        <f>Electricity!J3294</f>
        <v>0</v>
      </c>
    </row>
    <row r="3270" spans="2:9" x14ac:dyDescent="0.35">
      <c r="B3270" s="458" t="str">
        <f t="shared" si="51"/>
        <v>05/16/2019 04:00:00 PM</v>
      </c>
      <c r="C3270" s="458">
        <v>43601</v>
      </c>
      <c r="D3270" s="459">
        <v>0.66666666666666674</v>
      </c>
      <c r="E3270" s="2">
        <f>Electricity!F3295</f>
        <v>0</v>
      </c>
      <c r="F3270" s="2">
        <f>Electricity!G3295</f>
        <v>0</v>
      </c>
      <c r="G3270" s="2">
        <f>Electricity!H3295</f>
        <v>0</v>
      </c>
      <c r="H3270" s="2">
        <f>Electricity!I3295</f>
        <v>0</v>
      </c>
      <c r="I3270" s="2">
        <f>Electricity!J3295</f>
        <v>0</v>
      </c>
    </row>
    <row r="3271" spans="2:9" x14ac:dyDescent="0.35">
      <c r="B3271" s="458" t="str">
        <f t="shared" si="51"/>
        <v>05/16/2019 05:00:00 PM</v>
      </c>
      <c r="C3271" s="458">
        <v>43601</v>
      </c>
      <c r="D3271" s="459">
        <v>0.70833333333333337</v>
      </c>
      <c r="E3271" s="2">
        <f>Electricity!F3296</f>
        <v>0</v>
      </c>
      <c r="F3271" s="2">
        <f>Electricity!G3296</f>
        <v>0</v>
      </c>
      <c r="G3271" s="2">
        <f>Electricity!H3296</f>
        <v>0</v>
      </c>
      <c r="H3271" s="2">
        <f>Electricity!I3296</f>
        <v>0</v>
      </c>
      <c r="I3271" s="2">
        <f>Electricity!J3296</f>
        <v>0</v>
      </c>
    </row>
    <row r="3272" spans="2:9" x14ac:dyDescent="0.35">
      <c r="B3272" s="458" t="str">
        <f t="shared" si="51"/>
        <v>05/16/2019 06:00:00 PM</v>
      </c>
      <c r="C3272" s="458">
        <v>43601</v>
      </c>
      <c r="D3272" s="459">
        <v>0.75000000000000011</v>
      </c>
      <c r="E3272" s="2">
        <f>Electricity!F3297</f>
        <v>0</v>
      </c>
      <c r="F3272" s="2">
        <f>Electricity!G3297</f>
        <v>0</v>
      </c>
      <c r="G3272" s="2">
        <f>Electricity!H3297</f>
        <v>0</v>
      </c>
      <c r="H3272" s="2">
        <f>Electricity!I3297</f>
        <v>0</v>
      </c>
      <c r="I3272" s="2">
        <f>Electricity!J3297</f>
        <v>0</v>
      </c>
    </row>
    <row r="3273" spans="2:9" x14ac:dyDescent="0.35">
      <c r="B3273" s="458" t="str">
        <f t="shared" si="51"/>
        <v>05/16/2019 07:00:00 PM</v>
      </c>
      <c r="C3273" s="458">
        <v>43601</v>
      </c>
      <c r="D3273" s="459">
        <v>0.79166666666666674</v>
      </c>
      <c r="E3273" s="2">
        <f>Electricity!F3298</f>
        <v>0</v>
      </c>
      <c r="F3273" s="2">
        <f>Electricity!G3298</f>
        <v>0</v>
      </c>
      <c r="G3273" s="2">
        <f>Electricity!H3298</f>
        <v>0</v>
      </c>
      <c r="H3273" s="2">
        <f>Electricity!I3298</f>
        <v>0</v>
      </c>
      <c r="I3273" s="2">
        <f>Electricity!J3298</f>
        <v>0</v>
      </c>
    </row>
    <row r="3274" spans="2:9" x14ac:dyDescent="0.35">
      <c r="B3274" s="458" t="str">
        <f t="shared" si="51"/>
        <v>05/16/2019 08:00:00 PM</v>
      </c>
      <c r="C3274" s="458">
        <v>43601</v>
      </c>
      <c r="D3274" s="459">
        <v>0.83333333333333337</v>
      </c>
      <c r="E3274" s="2">
        <f>Electricity!F3299</f>
        <v>0</v>
      </c>
      <c r="F3274" s="2">
        <f>Electricity!G3299</f>
        <v>0</v>
      </c>
      <c r="G3274" s="2">
        <f>Electricity!H3299</f>
        <v>0</v>
      </c>
      <c r="H3274" s="2">
        <f>Electricity!I3299</f>
        <v>0</v>
      </c>
      <c r="I3274" s="2">
        <f>Electricity!J3299</f>
        <v>0</v>
      </c>
    </row>
    <row r="3275" spans="2:9" x14ac:dyDescent="0.35">
      <c r="B3275" s="458" t="str">
        <f t="shared" si="51"/>
        <v>05/16/2019 09:00:00 PM</v>
      </c>
      <c r="C3275" s="458">
        <v>43601</v>
      </c>
      <c r="D3275" s="459">
        <v>0.87500000000000011</v>
      </c>
      <c r="E3275" s="2">
        <f>Electricity!F3300</f>
        <v>0</v>
      </c>
      <c r="F3275" s="2">
        <f>Electricity!G3300</f>
        <v>0</v>
      </c>
      <c r="G3275" s="2">
        <f>Electricity!H3300</f>
        <v>0</v>
      </c>
      <c r="H3275" s="2">
        <f>Electricity!I3300</f>
        <v>0</v>
      </c>
      <c r="I3275" s="2">
        <f>Electricity!J3300</f>
        <v>0</v>
      </c>
    </row>
    <row r="3276" spans="2:9" x14ac:dyDescent="0.35">
      <c r="B3276" s="458" t="str">
        <f t="shared" si="51"/>
        <v>05/16/2019 10:00:00 PM</v>
      </c>
      <c r="C3276" s="458">
        <v>43601</v>
      </c>
      <c r="D3276" s="459">
        <v>0.91666666666666674</v>
      </c>
      <c r="E3276" s="2">
        <f>Electricity!F3301</f>
        <v>0</v>
      </c>
      <c r="F3276" s="2">
        <f>Electricity!G3301</f>
        <v>0</v>
      </c>
      <c r="G3276" s="2">
        <f>Electricity!H3301</f>
        <v>0</v>
      </c>
      <c r="H3276" s="2">
        <f>Electricity!I3301</f>
        <v>0</v>
      </c>
      <c r="I3276" s="2">
        <f>Electricity!J3301</f>
        <v>0</v>
      </c>
    </row>
    <row r="3277" spans="2:9" x14ac:dyDescent="0.35">
      <c r="B3277" s="458" t="str">
        <f t="shared" si="51"/>
        <v>05/16/2019 11:00:00 PM</v>
      </c>
      <c r="C3277" s="458">
        <v>43601</v>
      </c>
      <c r="D3277" s="459">
        <v>0.95833333333333337</v>
      </c>
      <c r="E3277" s="2">
        <f>Electricity!F3302</f>
        <v>0</v>
      </c>
      <c r="F3277" s="2">
        <f>Electricity!G3302</f>
        <v>0</v>
      </c>
      <c r="G3277" s="2">
        <f>Electricity!H3302</f>
        <v>0</v>
      </c>
      <c r="H3277" s="2">
        <f>Electricity!I3302</f>
        <v>0</v>
      </c>
      <c r="I3277" s="2">
        <f>Electricity!J3302</f>
        <v>0</v>
      </c>
    </row>
    <row r="3278" spans="2:9" x14ac:dyDescent="0.35">
      <c r="B3278" s="458" t="str">
        <f t="shared" si="51"/>
        <v>05/17/2019 12:00:00 AM</v>
      </c>
      <c r="C3278" s="458">
        <v>43602</v>
      </c>
      <c r="D3278" s="459">
        <v>3.1225022567582528E-17</v>
      </c>
      <c r="E3278" s="2">
        <f>Electricity!F3303</f>
        <v>0</v>
      </c>
      <c r="F3278" s="2">
        <f>Electricity!G3303</f>
        <v>0</v>
      </c>
      <c r="G3278" s="2">
        <f>Electricity!H3303</f>
        <v>0</v>
      </c>
      <c r="H3278" s="2">
        <f>Electricity!I3303</f>
        <v>0</v>
      </c>
      <c r="I3278" s="2">
        <f>Electricity!J3303</f>
        <v>0</v>
      </c>
    </row>
    <row r="3279" spans="2:9" x14ac:dyDescent="0.35">
      <c r="B3279" s="458" t="str">
        <f t="shared" ref="B3279:B3342" si="52">CONCATENATE(TEXT(C3279,"mm/dd/yyyy")," ",TEXT(D3279,"hh:mm:ss AM/PM"))</f>
        <v>05/17/2019 01:00:00 AM</v>
      </c>
      <c r="C3279" s="458">
        <v>43602</v>
      </c>
      <c r="D3279" s="459">
        <v>4.1666666666666699E-2</v>
      </c>
      <c r="E3279" s="2">
        <f>Electricity!F3304</f>
        <v>0</v>
      </c>
      <c r="F3279" s="2">
        <f>Electricity!G3304</f>
        <v>0</v>
      </c>
      <c r="G3279" s="2">
        <f>Electricity!H3304</f>
        <v>0</v>
      </c>
      <c r="H3279" s="2">
        <f>Electricity!I3304</f>
        <v>0</v>
      </c>
      <c r="I3279" s="2">
        <f>Electricity!J3304</f>
        <v>0</v>
      </c>
    </row>
    <row r="3280" spans="2:9" x14ac:dyDescent="0.35">
      <c r="B3280" s="458" t="str">
        <f t="shared" si="52"/>
        <v>05/17/2019 02:00:00 AM</v>
      </c>
      <c r="C3280" s="458">
        <v>43602</v>
      </c>
      <c r="D3280" s="459">
        <v>8.333333333333337E-2</v>
      </c>
      <c r="E3280" s="2">
        <f>Electricity!F3305</f>
        <v>0</v>
      </c>
      <c r="F3280" s="2">
        <f>Electricity!G3305</f>
        <v>0</v>
      </c>
      <c r="G3280" s="2">
        <f>Electricity!H3305</f>
        <v>0</v>
      </c>
      <c r="H3280" s="2">
        <f>Electricity!I3305</f>
        <v>0</v>
      </c>
      <c r="I3280" s="2">
        <f>Electricity!J3305</f>
        <v>0</v>
      </c>
    </row>
    <row r="3281" spans="2:9" x14ac:dyDescent="0.35">
      <c r="B3281" s="458" t="str">
        <f t="shared" si="52"/>
        <v>05/17/2019 03:00:00 AM</v>
      </c>
      <c r="C3281" s="458">
        <v>43602</v>
      </c>
      <c r="D3281" s="459">
        <v>0.12500000000000006</v>
      </c>
      <c r="E3281" s="2">
        <f>Electricity!F3306</f>
        <v>0</v>
      </c>
      <c r="F3281" s="2">
        <f>Electricity!G3306</f>
        <v>0</v>
      </c>
      <c r="G3281" s="2">
        <f>Electricity!H3306</f>
        <v>0</v>
      </c>
      <c r="H3281" s="2">
        <f>Electricity!I3306</f>
        <v>0</v>
      </c>
      <c r="I3281" s="2">
        <f>Electricity!J3306</f>
        <v>0</v>
      </c>
    </row>
    <row r="3282" spans="2:9" x14ac:dyDescent="0.35">
      <c r="B3282" s="458" t="str">
        <f t="shared" si="52"/>
        <v>05/17/2019 04:00:00 AM</v>
      </c>
      <c r="C3282" s="458">
        <v>43602</v>
      </c>
      <c r="D3282" s="459">
        <v>0.16666666666666669</v>
      </c>
      <c r="E3282" s="2">
        <f>Electricity!F3307</f>
        <v>0</v>
      </c>
      <c r="F3282" s="2">
        <f>Electricity!G3307</f>
        <v>0</v>
      </c>
      <c r="G3282" s="2">
        <f>Electricity!H3307</f>
        <v>0</v>
      </c>
      <c r="H3282" s="2">
        <f>Electricity!I3307</f>
        <v>0</v>
      </c>
      <c r="I3282" s="2">
        <f>Electricity!J3307</f>
        <v>0</v>
      </c>
    </row>
    <row r="3283" spans="2:9" x14ac:dyDescent="0.35">
      <c r="B3283" s="458" t="str">
        <f t="shared" si="52"/>
        <v>05/17/2019 05:00:00 AM</v>
      </c>
      <c r="C3283" s="458">
        <v>43602</v>
      </c>
      <c r="D3283" s="459">
        <v>0.20833333333333337</v>
      </c>
      <c r="E3283" s="2">
        <f>Electricity!F3308</f>
        <v>0</v>
      </c>
      <c r="F3283" s="2">
        <f>Electricity!G3308</f>
        <v>0</v>
      </c>
      <c r="G3283" s="2">
        <f>Electricity!H3308</f>
        <v>0</v>
      </c>
      <c r="H3283" s="2">
        <f>Electricity!I3308</f>
        <v>0</v>
      </c>
      <c r="I3283" s="2">
        <f>Electricity!J3308</f>
        <v>0</v>
      </c>
    </row>
    <row r="3284" spans="2:9" x14ac:dyDescent="0.35">
      <c r="B3284" s="458" t="str">
        <f t="shared" si="52"/>
        <v>05/17/2019 06:00:00 AM</v>
      </c>
      <c r="C3284" s="458">
        <v>43602</v>
      </c>
      <c r="D3284" s="459">
        <v>0.25</v>
      </c>
      <c r="E3284" s="2">
        <f>Electricity!F3309</f>
        <v>0</v>
      </c>
      <c r="F3284" s="2">
        <f>Electricity!G3309</f>
        <v>0</v>
      </c>
      <c r="G3284" s="2">
        <f>Electricity!H3309</f>
        <v>0</v>
      </c>
      <c r="H3284" s="2">
        <f>Electricity!I3309</f>
        <v>0</v>
      </c>
      <c r="I3284" s="2">
        <f>Electricity!J3309</f>
        <v>0</v>
      </c>
    </row>
    <row r="3285" spans="2:9" x14ac:dyDescent="0.35">
      <c r="B3285" s="458" t="str">
        <f t="shared" si="52"/>
        <v>05/17/2019 07:00:00 AM</v>
      </c>
      <c r="C3285" s="458">
        <v>43602</v>
      </c>
      <c r="D3285" s="459">
        <v>0.29166666666666669</v>
      </c>
      <c r="E3285" s="2">
        <f>Electricity!F3310</f>
        <v>0</v>
      </c>
      <c r="F3285" s="2">
        <f>Electricity!G3310</f>
        <v>0</v>
      </c>
      <c r="G3285" s="2">
        <f>Electricity!H3310</f>
        <v>0</v>
      </c>
      <c r="H3285" s="2">
        <f>Electricity!I3310</f>
        <v>0</v>
      </c>
      <c r="I3285" s="2">
        <f>Electricity!J3310</f>
        <v>0</v>
      </c>
    </row>
    <row r="3286" spans="2:9" x14ac:dyDescent="0.35">
      <c r="B3286" s="458" t="str">
        <f t="shared" si="52"/>
        <v>05/17/2019 08:00:00 AM</v>
      </c>
      <c r="C3286" s="458">
        <v>43602</v>
      </c>
      <c r="D3286" s="459">
        <v>0.33333333333333337</v>
      </c>
      <c r="E3286" s="2">
        <f>Electricity!F3311</f>
        <v>0</v>
      </c>
      <c r="F3286" s="2">
        <f>Electricity!G3311</f>
        <v>0</v>
      </c>
      <c r="G3286" s="2">
        <f>Electricity!H3311</f>
        <v>0</v>
      </c>
      <c r="H3286" s="2">
        <f>Electricity!I3311</f>
        <v>0</v>
      </c>
      <c r="I3286" s="2">
        <f>Electricity!J3311</f>
        <v>0</v>
      </c>
    </row>
    <row r="3287" spans="2:9" x14ac:dyDescent="0.35">
      <c r="B3287" s="458" t="str">
        <f t="shared" si="52"/>
        <v>05/17/2019 09:00:00 AM</v>
      </c>
      <c r="C3287" s="458">
        <v>43602</v>
      </c>
      <c r="D3287" s="459">
        <v>0.375</v>
      </c>
      <c r="E3287" s="2">
        <f>Electricity!F3312</f>
        <v>0</v>
      </c>
      <c r="F3287" s="2">
        <f>Electricity!G3312</f>
        <v>0</v>
      </c>
      <c r="G3287" s="2">
        <f>Electricity!H3312</f>
        <v>0</v>
      </c>
      <c r="H3287" s="2">
        <f>Electricity!I3312</f>
        <v>0</v>
      </c>
      <c r="I3287" s="2">
        <f>Electricity!J3312</f>
        <v>0</v>
      </c>
    </row>
    <row r="3288" spans="2:9" x14ac:dyDescent="0.35">
      <c r="B3288" s="458" t="str">
        <f t="shared" si="52"/>
        <v>05/17/2019 10:00:00 AM</v>
      </c>
      <c r="C3288" s="458">
        <v>43602</v>
      </c>
      <c r="D3288" s="459">
        <v>0.41666666666666669</v>
      </c>
      <c r="E3288" s="2">
        <f>Electricity!F3313</f>
        <v>0</v>
      </c>
      <c r="F3288" s="2">
        <f>Electricity!G3313</f>
        <v>0</v>
      </c>
      <c r="G3288" s="2">
        <f>Electricity!H3313</f>
        <v>0</v>
      </c>
      <c r="H3288" s="2">
        <f>Electricity!I3313</f>
        <v>0</v>
      </c>
      <c r="I3288" s="2">
        <f>Electricity!J3313</f>
        <v>0</v>
      </c>
    </row>
    <row r="3289" spans="2:9" x14ac:dyDescent="0.35">
      <c r="B3289" s="458" t="str">
        <f t="shared" si="52"/>
        <v>05/17/2019 11:00:00 AM</v>
      </c>
      <c r="C3289" s="458">
        <v>43602</v>
      </c>
      <c r="D3289" s="459">
        <v>0.45833333333333337</v>
      </c>
      <c r="E3289" s="2">
        <f>Electricity!F3314</f>
        <v>0</v>
      </c>
      <c r="F3289" s="2">
        <f>Electricity!G3314</f>
        <v>0</v>
      </c>
      <c r="G3289" s="2">
        <f>Electricity!H3314</f>
        <v>0</v>
      </c>
      <c r="H3289" s="2">
        <f>Electricity!I3314</f>
        <v>0</v>
      </c>
      <c r="I3289" s="2">
        <f>Electricity!J3314</f>
        <v>0</v>
      </c>
    </row>
    <row r="3290" spans="2:9" x14ac:dyDescent="0.35">
      <c r="B3290" s="458" t="str">
        <f t="shared" si="52"/>
        <v>05/17/2019 12:00:00 PM</v>
      </c>
      <c r="C3290" s="458">
        <v>43602</v>
      </c>
      <c r="D3290" s="459">
        <v>0.50000000000000011</v>
      </c>
      <c r="E3290" s="2">
        <f>Electricity!F3315</f>
        <v>0</v>
      </c>
      <c r="F3290" s="2">
        <f>Electricity!G3315</f>
        <v>0</v>
      </c>
      <c r="G3290" s="2">
        <f>Electricity!H3315</f>
        <v>0</v>
      </c>
      <c r="H3290" s="2">
        <f>Electricity!I3315</f>
        <v>0</v>
      </c>
      <c r="I3290" s="2">
        <f>Electricity!J3315</f>
        <v>0</v>
      </c>
    </row>
    <row r="3291" spans="2:9" x14ac:dyDescent="0.35">
      <c r="B3291" s="458" t="str">
        <f t="shared" si="52"/>
        <v>05/17/2019 01:00:00 PM</v>
      </c>
      <c r="C3291" s="458">
        <v>43602</v>
      </c>
      <c r="D3291" s="459">
        <v>0.54166666666666674</v>
      </c>
      <c r="E3291" s="2">
        <f>Electricity!F3316</f>
        <v>0</v>
      </c>
      <c r="F3291" s="2">
        <f>Electricity!G3316</f>
        <v>0</v>
      </c>
      <c r="G3291" s="2">
        <f>Electricity!H3316</f>
        <v>0</v>
      </c>
      <c r="H3291" s="2">
        <f>Electricity!I3316</f>
        <v>0</v>
      </c>
      <c r="I3291" s="2">
        <f>Electricity!J3316</f>
        <v>0</v>
      </c>
    </row>
    <row r="3292" spans="2:9" x14ac:dyDescent="0.35">
      <c r="B3292" s="458" t="str">
        <f t="shared" si="52"/>
        <v>05/17/2019 02:00:00 PM</v>
      </c>
      <c r="C3292" s="458">
        <v>43602</v>
      </c>
      <c r="D3292" s="459">
        <v>0.58333333333333337</v>
      </c>
      <c r="E3292" s="2">
        <f>Electricity!F3317</f>
        <v>0</v>
      </c>
      <c r="F3292" s="2">
        <f>Electricity!G3317</f>
        <v>0</v>
      </c>
      <c r="G3292" s="2">
        <f>Electricity!H3317</f>
        <v>0</v>
      </c>
      <c r="H3292" s="2">
        <f>Electricity!I3317</f>
        <v>0</v>
      </c>
      <c r="I3292" s="2">
        <f>Electricity!J3317</f>
        <v>0</v>
      </c>
    </row>
    <row r="3293" spans="2:9" x14ac:dyDescent="0.35">
      <c r="B3293" s="458" t="str">
        <f t="shared" si="52"/>
        <v>05/17/2019 03:00:00 PM</v>
      </c>
      <c r="C3293" s="458">
        <v>43602</v>
      </c>
      <c r="D3293" s="459">
        <v>0.62500000000000011</v>
      </c>
      <c r="E3293" s="2">
        <f>Electricity!F3318</f>
        <v>0</v>
      </c>
      <c r="F3293" s="2">
        <f>Electricity!G3318</f>
        <v>0</v>
      </c>
      <c r="G3293" s="2">
        <f>Electricity!H3318</f>
        <v>0</v>
      </c>
      <c r="H3293" s="2">
        <f>Electricity!I3318</f>
        <v>0</v>
      </c>
      <c r="I3293" s="2">
        <f>Electricity!J3318</f>
        <v>0</v>
      </c>
    </row>
    <row r="3294" spans="2:9" x14ac:dyDescent="0.35">
      <c r="B3294" s="458" t="str">
        <f t="shared" si="52"/>
        <v>05/17/2019 04:00:00 PM</v>
      </c>
      <c r="C3294" s="458">
        <v>43602</v>
      </c>
      <c r="D3294" s="459">
        <v>0.66666666666666674</v>
      </c>
      <c r="E3294" s="2">
        <f>Electricity!F3319</f>
        <v>0</v>
      </c>
      <c r="F3294" s="2">
        <f>Electricity!G3319</f>
        <v>0</v>
      </c>
      <c r="G3294" s="2">
        <f>Electricity!H3319</f>
        <v>0</v>
      </c>
      <c r="H3294" s="2">
        <f>Electricity!I3319</f>
        <v>0</v>
      </c>
      <c r="I3294" s="2">
        <f>Electricity!J3319</f>
        <v>0</v>
      </c>
    </row>
    <row r="3295" spans="2:9" x14ac:dyDescent="0.35">
      <c r="B3295" s="458" t="str">
        <f t="shared" si="52"/>
        <v>05/17/2019 05:00:00 PM</v>
      </c>
      <c r="C3295" s="458">
        <v>43602</v>
      </c>
      <c r="D3295" s="459">
        <v>0.70833333333333337</v>
      </c>
      <c r="E3295" s="2">
        <f>Electricity!F3320</f>
        <v>0</v>
      </c>
      <c r="F3295" s="2">
        <f>Electricity!G3320</f>
        <v>0</v>
      </c>
      <c r="G3295" s="2">
        <f>Electricity!H3320</f>
        <v>0</v>
      </c>
      <c r="H3295" s="2">
        <f>Electricity!I3320</f>
        <v>0</v>
      </c>
      <c r="I3295" s="2">
        <f>Electricity!J3320</f>
        <v>0</v>
      </c>
    </row>
    <row r="3296" spans="2:9" x14ac:dyDescent="0.35">
      <c r="B3296" s="458" t="str">
        <f t="shared" si="52"/>
        <v>05/17/2019 06:00:00 PM</v>
      </c>
      <c r="C3296" s="458">
        <v>43602</v>
      </c>
      <c r="D3296" s="459">
        <v>0.75000000000000011</v>
      </c>
      <c r="E3296" s="2">
        <f>Electricity!F3321</f>
        <v>0</v>
      </c>
      <c r="F3296" s="2">
        <f>Electricity!G3321</f>
        <v>0</v>
      </c>
      <c r="G3296" s="2">
        <f>Electricity!H3321</f>
        <v>0</v>
      </c>
      <c r="H3296" s="2">
        <f>Electricity!I3321</f>
        <v>0</v>
      </c>
      <c r="I3296" s="2">
        <f>Electricity!J3321</f>
        <v>0</v>
      </c>
    </row>
    <row r="3297" spans="2:9" x14ac:dyDescent="0.35">
      <c r="B3297" s="458" t="str">
        <f t="shared" si="52"/>
        <v>05/17/2019 07:00:00 PM</v>
      </c>
      <c r="C3297" s="458">
        <v>43602</v>
      </c>
      <c r="D3297" s="459">
        <v>0.79166666666666674</v>
      </c>
      <c r="E3297" s="2">
        <f>Electricity!F3322</f>
        <v>0</v>
      </c>
      <c r="F3297" s="2">
        <f>Electricity!G3322</f>
        <v>0</v>
      </c>
      <c r="G3297" s="2">
        <f>Electricity!H3322</f>
        <v>0</v>
      </c>
      <c r="H3297" s="2">
        <f>Electricity!I3322</f>
        <v>0</v>
      </c>
      <c r="I3297" s="2">
        <f>Electricity!J3322</f>
        <v>0</v>
      </c>
    </row>
    <row r="3298" spans="2:9" x14ac:dyDescent="0.35">
      <c r="B3298" s="458" t="str">
        <f t="shared" si="52"/>
        <v>05/17/2019 08:00:00 PM</v>
      </c>
      <c r="C3298" s="458">
        <v>43602</v>
      </c>
      <c r="D3298" s="459">
        <v>0.83333333333333337</v>
      </c>
      <c r="E3298" s="2">
        <f>Electricity!F3323</f>
        <v>0</v>
      </c>
      <c r="F3298" s="2">
        <f>Electricity!G3323</f>
        <v>0</v>
      </c>
      <c r="G3298" s="2">
        <f>Electricity!H3323</f>
        <v>0</v>
      </c>
      <c r="H3298" s="2">
        <f>Electricity!I3323</f>
        <v>0</v>
      </c>
      <c r="I3298" s="2">
        <f>Electricity!J3323</f>
        <v>0</v>
      </c>
    </row>
    <row r="3299" spans="2:9" x14ac:dyDescent="0.35">
      <c r="B3299" s="458" t="str">
        <f t="shared" si="52"/>
        <v>05/17/2019 09:00:00 PM</v>
      </c>
      <c r="C3299" s="458">
        <v>43602</v>
      </c>
      <c r="D3299" s="459">
        <v>0.87500000000000011</v>
      </c>
      <c r="E3299" s="2">
        <f>Electricity!F3324</f>
        <v>0</v>
      </c>
      <c r="F3299" s="2">
        <f>Electricity!G3324</f>
        <v>0</v>
      </c>
      <c r="G3299" s="2">
        <f>Electricity!H3324</f>
        <v>0</v>
      </c>
      <c r="H3299" s="2">
        <f>Electricity!I3324</f>
        <v>0</v>
      </c>
      <c r="I3299" s="2">
        <f>Electricity!J3324</f>
        <v>0</v>
      </c>
    </row>
    <row r="3300" spans="2:9" x14ac:dyDescent="0.35">
      <c r="B3300" s="458" t="str">
        <f t="shared" si="52"/>
        <v>05/17/2019 10:00:00 PM</v>
      </c>
      <c r="C3300" s="458">
        <v>43602</v>
      </c>
      <c r="D3300" s="459">
        <v>0.91666666666666674</v>
      </c>
      <c r="E3300" s="2">
        <f>Electricity!F3325</f>
        <v>0</v>
      </c>
      <c r="F3300" s="2">
        <f>Electricity!G3325</f>
        <v>0</v>
      </c>
      <c r="G3300" s="2">
        <f>Electricity!H3325</f>
        <v>0</v>
      </c>
      <c r="H3300" s="2">
        <f>Electricity!I3325</f>
        <v>0</v>
      </c>
      <c r="I3300" s="2">
        <f>Electricity!J3325</f>
        <v>0</v>
      </c>
    </row>
    <row r="3301" spans="2:9" x14ac:dyDescent="0.35">
      <c r="B3301" s="458" t="str">
        <f t="shared" si="52"/>
        <v>05/17/2019 11:00:00 PM</v>
      </c>
      <c r="C3301" s="458">
        <v>43602</v>
      </c>
      <c r="D3301" s="459">
        <v>0.95833333333333337</v>
      </c>
      <c r="E3301" s="2">
        <f>Electricity!F3326</f>
        <v>0</v>
      </c>
      <c r="F3301" s="2">
        <f>Electricity!G3326</f>
        <v>0</v>
      </c>
      <c r="G3301" s="2">
        <f>Electricity!H3326</f>
        <v>0</v>
      </c>
      <c r="H3301" s="2">
        <f>Electricity!I3326</f>
        <v>0</v>
      </c>
      <c r="I3301" s="2">
        <f>Electricity!J3326</f>
        <v>0</v>
      </c>
    </row>
    <row r="3302" spans="2:9" x14ac:dyDescent="0.35">
      <c r="B3302" s="458" t="str">
        <f t="shared" si="52"/>
        <v>05/18/2019 12:00:00 AM</v>
      </c>
      <c r="C3302" s="458">
        <v>43603</v>
      </c>
      <c r="D3302" s="459">
        <v>3.1225022567582528E-17</v>
      </c>
      <c r="E3302" s="2">
        <f>Electricity!F3327</f>
        <v>0</v>
      </c>
      <c r="F3302" s="2">
        <f>Electricity!G3327</f>
        <v>0</v>
      </c>
      <c r="G3302" s="2">
        <f>Electricity!H3327</f>
        <v>0</v>
      </c>
      <c r="H3302" s="2">
        <f>Electricity!I3327</f>
        <v>0</v>
      </c>
      <c r="I3302" s="2">
        <f>Electricity!J3327</f>
        <v>0</v>
      </c>
    </row>
    <row r="3303" spans="2:9" x14ac:dyDescent="0.35">
      <c r="B3303" s="458" t="str">
        <f t="shared" si="52"/>
        <v>05/18/2019 01:00:00 AM</v>
      </c>
      <c r="C3303" s="458">
        <v>43603</v>
      </c>
      <c r="D3303" s="459">
        <v>4.1666666666666699E-2</v>
      </c>
      <c r="E3303" s="2">
        <f>Electricity!F3328</f>
        <v>0</v>
      </c>
      <c r="F3303" s="2">
        <f>Electricity!G3328</f>
        <v>0</v>
      </c>
      <c r="G3303" s="2">
        <f>Electricity!H3328</f>
        <v>0</v>
      </c>
      <c r="H3303" s="2">
        <f>Electricity!I3328</f>
        <v>0</v>
      </c>
      <c r="I3303" s="2">
        <f>Electricity!J3328</f>
        <v>0</v>
      </c>
    </row>
    <row r="3304" spans="2:9" x14ac:dyDescent="0.35">
      <c r="B3304" s="458" t="str">
        <f t="shared" si="52"/>
        <v>05/18/2019 02:00:00 AM</v>
      </c>
      <c r="C3304" s="458">
        <v>43603</v>
      </c>
      <c r="D3304" s="459">
        <v>8.333333333333337E-2</v>
      </c>
      <c r="E3304" s="2">
        <f>Electricity!F3329</f>
        <v>0</v>
      </c>
      <c r="F3304" s="2">
        <f>Electricity!G3329</f>
        <v>0</v>
      </c>
      <c r="G3304" s="2">
        <f>Electricity!H3329</f>
        <v>0</v>
      </c>
      <c r="H3304" s="2">
        <f>Electricity!I3329</f>
        <v>0</v>
      </c>
      <c r="I3304" s="2">
        <f>Electricity!J3329</f>
        <v>0</v>
      </c>
    </row>
    <row r="3305" spans="2:9" x14ac:dyDescent="0.35">
      <c r="B3305" s="458" t="str">
        <f t="shared" si="52"/>
        <v>05/18/2019 03:00:00 AM</v>
      </c>
      <c r="C3305" s="458">
        <v>43603</v>
      </c>
      <c r="D3305" s="459">
        <v>0.12500000000000006</v>
      </c>
      <c r="E3305" s="2">
        <f>Electricity!F3330</f>
        <v>0</v>
      </c>
      <c r="F3305" s="2">
        <f>Electricity!G3330</f>
        <v>0</v>
      </c>
      <c r="G3305" s="2">
        <f>Electricity!H3330</f>
        <v>0</v>
      </c>
      <c r="H3305" s="2">
        <f>Electricity!I3330</f>
        <v>0</v>
      </c>
      <c r="I3305" s="2">
        <f>Electricity!J3330</f>
        <v>0</v>
      </c>
    </row>
    <row r="3306" spans="2:9" x14ac:dyDescent="0.35">
      <c r="B3306" s="458" t="str">
        <f t="shared" si="52"/>
        <v>05/18/2019 04:00:00 AM</v>
      </c>
      <c r="C3306" s="458">
        <v>43603</v>
      </c>
      <c r="D3306" s="459">
        <v>0.16666666666666669</v>
      </c>
      <c r="E3306" s="2">
        <f>Electricity!F3331</f>
        <v>0</v>
      </c>
      <c r="F3306" s="2">
        <f>Electricity!G3331</f>
        <v>0</v>
      </c>
      <c r="G3306" s="2">
        <f>Electricity!H3331</f>
        <v>0</v>
      </c>
      <c r="H3306" s="2">
        <f>Electricity!I3331</f>
        <v>0</v>
      </c>
      <c r="I3306" s="2">
        <f>Electricity!J3331</f>
        <v>0</v>
      </c>
    </row>
    <row r="3307" spans="2:9" x14ac:dyDescent="0.35">
      <c r="B3307" s="458" t="str">
        <f t="shared" si="52"/>
        <v>05/18/2019 05:00:00 AM</v>
      </c>
      <c r="C3307" s="458">
        <v>43603</v>
      </c>
      <c r="D3307" s="459">
        <v>0.20833333333333337</v>
      </c>
      <c r="E3307" s="2">
        <f>Electricity!F3332</f>
        <v>0</v>
      </c>
      <c r="F3307" s="2">
        <f>Electricity!G3332</f>
        <v>0</v>
      </c>
      <c r="G3307" s="2">
        <f>Electricity!H3332</f>
        <v>0</v>
      </c>
      <c r="H3307" s="2">
        <f>Electricity!I3332</f>
        <v>0</v>
      </c>
      <c r="I3307" s="2">
        <f>Electricity!J3332</f>
        <v>0</v>
      </c>
    </row>
    <row r="3308" spans="2:9" x14ac:dyDescent="0.35">
      <c r="B3308" s="458" t="str">
        <f t="shared" si="52"/>
        <v>05/18/2019 06:00:00 AM</v>
      </c>
      <c r="C3308" s="458">
        <v>43603</v>
      </c>
      <c r="D3308" s="459">
        <v>0.25</v>
      </c>
      <c r="E3308" s="2">
        <f>Electricity!F3333</f>
        <v>0</v>
      </c>
      <c r="F3308" s="2">
        <f>Electricity!G3333</f>
        <v>0</v>
      </c>
      <c r="G3308" s="2">
        <f>Electricity!H3333</f>
        <v>0</v>
      </c>
      <c r="H3308" s="2">
        <f>Electricity!I3333</f>
        <v>0</v>
      </c>
      <c r="I3308" s="2">
        <f>Electricity!J3333</f>
        <v>0</v>
      </c>
    </row>
    <row r="3309" spans="2:9" x14ac:dyDescent="0.35">
      <c r="B3309" s="458" t="str">
        <f t="shared" si="52"/>
        <v>05/18/2019 07:00:00 AM</v>
      </c>
      <c r="C3309" s="458">
        <v>43603</v>
      </c>
      <c r="D3309" s="459">
        <v>0.29166666666666669</v>
      </c>
      <c r="E3309" s="2">
        <f>Electricity!F3334</f>
        <v>0</v>
      </c>
      <c r="F3309" s="2">
        <f>Electricity!G3334</f>
        <v>0</v>
      </c>
      <c r="G3309" s="2">
        <f>Electricity!H3334</f>
        <v>0</v>
      </c>
      <c r="H3309" s="2">
        <f>Electricity!I3334</f>
        <v>0</v>
      </c>
      <c r="I3309" s="2">
        <f>Electricity!J3334</f>
        <v>0</v>
      </c>
    </row>
    <row r="3310" spans="2:9" x14ac:dyDescent="0.35">
      <c r="B3310" s="458" t="str">
        <f t="shared" si="52"/>
        <v>05/18/2019 08:00:00 AM</v>
      </c>
      <c r="C3310" s="458">
        <v>43603</v>
      </c>
      <c r="D3310" s="459">
        <v>0.33333333333333337</v>
      </c>
      <c r="E3310" s="2">
        <f>Electricity!F3335</f>
        <v>0</v>
      </c>
      <c r="F3310" s="2">
        <f>Electricity!G3335</f>
        <v>0</v>
      </c>
      <c r="G3310" s="2">
        <f>Electricity!H3335</f>
        <v>0</v>
      </c>
      <c r="H3310" s="2">
        <f>Electricity!I3335</f>
        <v>0</v>
      </c>
      <c r="I3310" s="2">
        <f>Electricity!J3335</f>
        <v>0</v>
      </c>
    </row>
    <row r="3311" spans="2:9" x14ac:dyDescent="0.35">
      <c r="B3311" s="458" t="str">
        <f t="shared" si="52"/>
        <v>05/18/2019 09:00:00 AM</v>
      </c>
      <c r="C3311" s="458">
        <v>43603</v>
      </c>
      <c r="D3311" s="459">
        <v>0.375</v>
      </c>
      <c r="E3311" s="2">
        <f>Electricity!F3336</f>
        <v>0</v>
      </c>
      <c r="F3311" s="2">
        <f>Electricity!G3336</f>
        <v>0</v>
      </c>
      <c r="G3311" s="2">
        <f>Electricity!H3336</f>
        <v>0</v>
      </c>
      <c r="H3311" s="2">
        <f>Electricity!I3336</f>
        <v>0</v>
      </c>
      <c r="I3311" s="2">
        <f>Electricity!J3336</f>
        <v>0</v>
      </c>
    </row>
    <row r="3312" spans="2:9" x14ac:dyDescent="0.35">
      <c r="B3312" s="458" t="str">
        <f t="shared" si="52"/>
        <v>05/18/2019 10:00:00 AM</v>
      </c>
      <c r="C3312" s="458">
        <v>43603</v>
      </c>
      <c r="D3312" s="459">
        <v>0.41666666666666669</v>
      </c>
      <c r="E3312" s="2">
        <f>Electricity!F3337</f>
        <v>0</v>
      </c>
      <c r="F3312" s="2">
        <f>Electricity!G3337</f>
        <v>0</v>
      </c>
      <c r="G3312" s="2">
        <f>Electricity!H3337</f>
        <v>0</v>
      </c>
      <c r="H3312" s="2">
        <f>Electricity!I3337</f>
        <v>0</v>
      </c>
      <c r="I3312" s="2">
        <f>Electricity!J3337</f>
        <v>0</v>
      </c>
    </row>
    <row r="3313" spans="2:9" x14ac:dyDescent="0.35">
      <c r="B3313" s="458" t="str">
        <f t="shared" si="52"/>
        <v>05/18/2019 11:00:00 AM</v>
      </c>
      <c r="C3313" s="458">
        <v>43603</v>
      </c>
      <c r="D3313" s="459">
        <v>0.45833333333333337</v>
      </c>
      <c r="E3313" s="2">
        <f>Electricity!F3338</f>
        <v>0</v>
      </c>
      <c r="F3313" s="2">
        <f>Electricity!G3338</f>
        <v>0</v>
      </c>
      <c r="G3313" s="2">
        <f>Electricity!H3338</f>
        <v>0</v>
      </c>
      <c r="H3313" s="2">
        <f>Electricity!I3338</f>
        <v>0</v>
      </c>
      <c r="I3313" s="2">
        <f>Electricity!J3338</f>
        <v>0</v>
      </c>
    </row>
    <row r="3314" spans="2:9" x14ac:dyDescent="0.35">
      <c r="B3314" s="458" t="str">
        <f t="shared" si="52"/>
        <v>05/18/2019 12:00:00 PM</v>
      </c>
      <c r="C3314" s="458">
        <v>43603</v>
      </c>
      <c r="D3314" s="459">
        <v>0.50000000000000011</v>
      </c>
      <c r="E3314" s="2">
        <f>Electricity!F3339</f>
        <v>0</v>
      </c>
      <c r="F3314" s="2">
        <f>Electricity!G3339</f>
        <v>0</v>
      </c>
      <c r="G3314" s="2">
        <f>Electricity!H3339</f>
        <v>0</v>
      </c>
      <c r="H3314" s="2">
        <f>Electricity!I3339</f>
        <v>0</v>
      </c>
      <c r="I3314" s="2">
        <f>Electricity!J3339</f>
        <v>0</v>
      </c>
    </row>
    <row r="3315" spans="2:9" x14ac:dyDescent="0.35">
      <c r="B3315" s="458" t="str">
        <f t="shared" si="52"/>
        <v>05/18/2019 01:00:00 PM</v>
      </c>
      <c r="C3315" s="458">
        <v>43603</v>
      </c>
      <c r="D3315" s="459">
        <v>0.54166666666666674</v>
      </c>
      <c r="E3315" s="2">
        <f>Electricity!F3340</f>
        <v>0</v>
      </c>
      <c r="F3315" s="2">
        <f>Electricity!G3340</f>
        <v>0</v>
      </c>
      <c r="G3315" s="2">
        <f>Electricity!H3340</f>
        <v>0</v>
      </c>
      <c r="H3315" s="2">
        <f>Electricity!I3340</f>
        <v>0</v>
      </c>
      <c r="I3315" s="2">
        <f>Electricity!J3340</f>
        <v>0</v>
      </c>
    </row>
    <row r="3316" spans="2:9" x14ac:dyDescent="0.35">
      <c r="B3316" s="458" t="str">
        <f t="shared" si="52"/>
        <v>05/18/2019 02:00:00 PM</v>
      </c>
      <c r="C3316" s="458">
        <v>43603</v>
      </c>
      <c r="D3316" s="459">
        <v>0.58333333333333337</v>
      </c>
      <c r="E3316" s="2">
        <f>Electricity!F3341</f>
        <v>0</v>
      </c>
      <c r="F3316" s="2">
        <f>Electricity!G3341</f>
        <v>0</v>
      </c>
      <c r="G3316" s="2">
        <f>Electricity!H3341</f>
        <v>0</v>
      </c>
      <c r="H3316" s="2">
        <f>Electricity!I3341</f>
        <v>0</v>
      </c>
      <c r="I3316" s="2">
        <f>Electricity!J3341</f>
        <v>0</v>
      </c>
    </row>
    <row r="3317" spans="2:9" x14ac:dyDescent="0.35">
      <c r="B3317" s="458" t="str">
        <f t="shared" si="52"/>
        <v>05/18/2019 03:00:00 PM</v>
      </c>
      <c r="C3317" s="458">
        <v>43603</v>
      </c>
      <c r="D3317" s="459">
        <v>0.62500000000000011</v>
      </c>
      <c r="E3317" s="2">
        <f>Electricity!F3342</f>
        <v>0</v>
      </c>
      <c r="F3317" s="2">
        <f>Electricity!G3342</f>
        <v>0</v>
      </c>
      <c r="G3317" s="2">
        <f>Electricity!H3342</f>
        <v>0</v>
      </c>
      <c r="H3317" s="2">
        <f>Electricity!I3342</f>
        <v>0</v>
      </c>
      <c r="I3317" s="2">
        <f>Electricity!J3342</f>
        <v>0</v>
      </c>
    </row>
    <row r="3318" spans="2:9" x14ac:dyDescent="0.35">
      <c r="B3318" s="458" t="str">
        <f t="shared" si="52"/>
        <v>05/18/2019 04:00:00 PM</v>
      </c>
      <c r="C3318" s="458">
        <v>43603</v>
      </c>
      <c r="D3318" s="459">
        <v>0.66666666666666674</v>
      </c>
      <c r="E3318" s="2">
        <f>Electricity!F3343</f>
        <v>0</v>
      </c>
      <c r="F3318" s="2">
        <f>Electricity!G3343</f>
        <v>0</v>
      </c>
      <c r="G3318" s="2">
        <f>Electricity!H3343</f>
        <v>0</v>
      </c>
      <c r="H3318" s="2">
        <f>Electricity!I3343</f>
        <v>0</v>
      </c>
      <c r="I3318" s="2">
        <f>Electricity!J3343</f>
        <v>0</v>
      </c>
    </row>
    <row r="3319" spans="2:9" x14ac:dyDescent="0.35">
      <c r="B3319" s="458" t="str">
        <f t="shared" si="52"/>
        <v>05/18/2019 05:00:00 PM</v>
      </c>
      <c r="C3319" s="458">
        <v>43603</v>
      </c>
      <c r="D3319" s="459">
        <v>0.70833333333333337</v>
      </c>
      <c r="E3319" s="2">
        <f>Electricity!F3344</f>
        <v>0</v>
      </c>
      <c r="F3319" s="2">
        <f>Electricity!G3344</f>
        <v>0</v>
      </c>
      <c r="G3319" s="2">
        <f>Electricity!H3344</f>
        <v>0</v>
      </c>
      <c r="H3319" s="2">
        <f>Electricity!I3344</f>
        <v>0</v>
      </c>
      <c r="I3319" s="2">
        <f>Electricity!J3344</f>
        <v>0</v>
      </c>
    </row>
    <row r="3320" spans="2:9" x14ac:dyDescent="0.35">
      <c r="B3320" s="458" t="str">
        <f t="shared" si="52"/>
        <v>05/18/2019 06:00:00 PM</v>
      </c>
      <c r="C3320" s="458">
        <v>43603</v>
      </c>
      <c r="D3320" s="459">
        <v>0.75000000000000011</v>
      </c>
      <c r="E3320" s="2">
        <f>Electricity!F3345</f>
        <v>0</v>
      </c>
      <c r="F3320" s="2">
        <f>Electricity!G3345</f>
        <v>0</v>
      </c>
      <c r="G3320" s="2">
        <f>Electricity!H3345</f>
        <v>0</v>
      </c>
      <c r="H3320" s="2">
        <f>Electricity!I3345</f>
        <v>0</v>
      </c>
      <c r="I3320" s="2">
        <f>Electricity!J3345</f>
        <v>0</v>
      </c>
    </row>
    <row r="3321" spans="2:9" x14ac:dyDescent="0.35">
      <c r="B3321" s="458" t="str">
        <f t="shared" si="52"/>
        <v>05/18/2019 07:00:00 PM</v>
      </c>
      <c r="C3321" s="458">
        <v>43603</v>
      </c>
      <c r="D3321" s="459">
        <v>0.79166666666666674</v>
      </c>
      <c r="E3321" s="2">
        <f>Electricity!F3346</f>
        <v>0</v>
      </c>
      <c r="F3321" s="2">
        <f>Electricity!G3346</f>
        <v>0</v>
      </c>
      <c r="G3321" s="2">
        <f>Electricity!H3346</f>
        <v>0</v>
      </c>
      <c r="H3321" s="2">
        <f>Electricity!I3346</f>
        <v>0</v>
      </c>
      <c r="I3321" s="2">
        <f>Electricity!J3346</f>
        <v>0</v>
      </c>
    </row>
    <row r="3322" spans="2:9" x14ac:dyDescent="0.35">
      <c r="B3322" s="458" t="str">
        <f t="shared" si="52"/>
        <v>05/18/2019 08:00:00 PM</v>
      </c>
      <c r="C3322" s="458">
        <v>43603</v>
      </c>
      <c r="D3322" s="459">
        <v>0.83333333333333337</v>
      </c>
      <c r="E3322" s="2">
        <f>Electricity!F3347</f>
        <v>0</v>
      </c>
      <c r="F3322" s="2">
        <f>Electricity!G3347</f>
        <v>0</v>
      </c>
      <c r="G3322" s="2">
        <f>Electricity!H3347</f>
        <v>0</v>
      </c>
      <c r="H3322" s="2">
        <f>Electricity!I3347</f>
        <v>0</v>
      </c>
      <c r="I3322" s="2">
        <f>Electricity!J3347</f>
        <v>0</v>
      </c>
    </row>
    <row r="3323" spans="2:9" x14ac:dyDescent="0.35">
      <c r="B3323" s="458" t="str">
        <f t="shared" si="52"/>
        <v>05/18/2019 09:00:00 PM</v>
      </c>
      <c r="C3323" s="458">
        <v>43603</v>
      </c>
      <c r="D3323" s="459">
        <v>0.87500000000000011</v>
      </c>
      <c r="E3323" s="2">
        <f>Electricity!F3348</f>
        <v>0</v>
      </c>
      <c r="F3323" s="2">
        <f>Electricity!G3348</f>
        <v>0</v>
      </c>
      <c r="G3323" s="2">
        <f>Electricity!H3348</f>
        <v>0</v>
      </c>
      <c r="H3323" s="2">
        <f>Electricity!I3348</f>
        <v>0</v>
      </c>
      <c r="I3323" s="2">
        <f>Electricity!J3348</f>
        <v>0</v>
      </c>
    </row>
    <row r="3324" spans="2:9" x14ac:dyDescent="0.35">
      <c r="B3324" s="458" t="str">
        <f t="shared" si="52"/>
        <v>05/18/2019 10:00:00 PM</v>
      </c>
      <c r="C3324" s="458">
        <v>43603</v>
      </c>
      <c r="D3324" s="459">
        <v>0.91666666666666674</v>
      </c>
      <c r="E3324" s="2">
        <f>Electricity!F3349</f>
        <v>0</v>
      </c>
      <c r="F3324" s="2">
        <f>Electricity!G3349</f>
        <v>0</v>
      </c>
      <c r="G3324" s="2">
        <f>Electricity!H3349</f>
        <v>0</v>
      </c>
      <c r="H3324" s="2">
        <f>Electricity!I3349</f>
        <v>0</v>
      </c>
      <c r="I3324" s="2">
        <f>Electricity!J3349</f>
        <v>0</v>
      </c>
    </row>
    <row r="3325" spans="2:9" x14ac:dyDescent="0.35">
      <c r="B3325" s="458" t="str">
        <f t="shared" si="52"/>
        <v>05/18/2019 11:00:00 PM</v>
      </c>
      <c r="C3325" s="458">
        <v>43603</v>
      </c>
      <c r="D3325" s="459">
        <v>0.95833333333333337</v>
      </c>
      <c r="E3325" s="2">
        <f>Electricity!F3350</f>
        <v>0</v>
      </c>
      <c r="F3325" s="2">
        <f>Electricity!G3350</f>
        <v>0</v>
      </c>
      <c r="G3325" s="2">
        <f>Electricity!H3350</f>
        <v>0</v>
      </c>
      <c r="H3325" s="2">
        <f>Electricity!I3350</f>
        <v>0</v>
      </c>
      <c r="I3325" s="2">
        <f>Electricity!J3350</f>
        <v>0</v>
      </c>
    </row>
    <row r="3326" spans="2:9" x14ac:dyDescent="0.35">
      <c r="B3326" s="458" t="str">
        <f t="shared" si="52"/>
        <v>05/19/2019 12:00:00 AM</v>
      </c>
      <c r="C3326" s="458">
        <v>43604</v>
      </c>
      <c r="D3326" s="459">
        <v>3.1225022567582528E-17</v>
      </c>
      <c r="E3326" s="2">
        <f>Electricity!F3351</f>
        <v>0</v>
      </c>
      <c r="F3326" s="2">
        <f>Electricity!G3351</f>
        <v>0</v>
      </c>
      <c r="G3326" s="2">
        <f>Electricity!H3351</f>
        <v>0</v>
      </c>
      <c r="H3326" s="2">
        <f>Electricity!I3351</f>
        <v>0</v>
      </c>
      <c r="I3326" s="2">
        <f>Electricity!J3351</f>
        <v>0</v>
      </c>
    </row>
    <row r="3327" spans="2:9" x14ac:dyDescent="0.35">
      <c r="B3327" s="458" t="str">
        <f t="shared" si="52"/>
        <v>05/19/2019 01:00:00 AM</v>
      </c>
      <c r="C3327" s="458">
        <v>43604</v>
      </c>
      <c r="D3327" s="459">
        <v>4.1666666666666699E-2</v>
      </c>
      <c r="E3327" s="2">
        <f>Electricity!F3352</f>
        <v>0</v>
      </c>
      <c r="F3327" s="2">
        <f>Electricity!G3352</f>
        <v>0</v>
      </c>
      <c r="G3327" s="2">
        <f>Electricity!H3352</f>
        <v>0</v>
      </c>
      <c r="H3327" s="2">
        <f>Electricity!I3352</f>
        <v>0</v>
      </c>
      <c r="I3327" s="2">
        <f>Electricity!J3352</f>
        <v>0</v>
      </c>
    </row>
    <row r="3328" spans="2:9" x14ac:dyDescent="0.35">
      <c r="B3328" s="458" t="str">
        <f t="shared" si="52"/>
        <v>05/19/2019 02:00:00 AM</v>
      </c>
      <c r="C3328" s="458">
        <v>43604</v>
      </c>
      <c r="D3328" s="459">
        <v>8.333333333333337E-2</v>
      </c>
      <c r="E3328" s="2">
        <f>Electricity!F3353</f>
        <v>0</v>
      </c>
      <c r="F3328" s="2">
        <f>Electricity!G3353</f>
        <v>0</v>
      </c>
      <c r="G3328" s="2">
        <f>Electricity!H3353</f>
        <v>0</v>
      </c>
      <c r="H3328" s="2">
        <f>Electricity!I3353</f>
        <v>0</v>
      </c>
      <c r="I3328" s="2">
        <f>Electricity!J3353</f>
        <v>0</v>
      </c>
    </row>
    <row r="3329" spans="2:9" x14ac:dyDescent="0.35">
      <c r="B3329" s="458" t="str">
        <f t="shared" si="52"/>
        <v>05/19/2019 03:00:00 AM</v>
      </c>
      <c r="C3329" s="458">
        <v>43604</v>
      </c>
      <c r="D3329" s="459">
        <v>0.12500000000000006</v>
      </c>
      <c r="E3329" s="2">
        <f>Electricity!F3354</f>
        <v>0</v>
      </c>
      <c r="F3329" s="2">
        <f>Electricity!G3354</f>
        <v>0</v>
      </c>
      <c r="G3329" s="2">
        <f>Electricity!H3354</f>
        <v>0</v>
      </c>
      <c r="H3329" s="2">
        <f>Electricity!I3354</f>
        <v>0</v>
      </c>
      <c r="I3329" s="2">
        <f>Electricity!J3354</f>
        <v>0</v>
      </c>
    </row>
    <row r="3330" spans="2:9" x14ac:dyDescent="0.35">
      <c r="B3330" s="458" t="str">
        <f t="shared" si="52"/>
        <v>05/19/2019 04:00:00 AM</v>
      </c>
      <c r="C3330" s="458">
        <v>43604</v>
      </c>
      <c r="D3330" s="459">
        <v>0.16666666666666669</v>
      </c>
      <c r="E3330" s="2">
        <f>Electricity!F3355</f>
        <v>0</v>
      </c>
      <c r="F3330" s="2">
        <f>Electricity!G3355</f>
        <v>0</v>
      </c>
      <c r="G3330" s="2">
        <f>Electricity!H3355</f>
        <v>0</v>
      </c>
      <c r="H3330" s="2">
        <f>Electricity!I3355</f>
        <v>0</v>
      </c>
      <c r="I3330" s="2">
        <f>Electricity!J3355</f>
        <v>0</v>
      </c>
    </row>
    <row r="3331" spans="2:9" x14ac:dyDescent="0.35">
      <c r="B3331" s="458" t="str">
        <f t="shared" si="52"/>
        <v>05/19/2019 05:00:00 AM</v>
      </c>
      <c r="C3331" s="458">
        <v>43604</v>
      </c>
      <c r="D3331" s="459">
        <v>0.20833333333333337</v>
      </c>
      <c r="E3331" s="2">
        <f>Electricity!F3356</f>
        <v>0</v>
      </c>
      <c r="F3331" s="2">
        <f>Electricity!G3356</f>
        <v>0</v>
      </c>
      <c r="G3331" s="2">
        <f>Electricity!H3356</f>
        <v>0</v>
      </c>
      <c r="H3331" s="2">
        <f>Electricity!I3356</f>
        <v>0</v>
      </c>
      <c r="I3331" s="2">
        <f>Electricity!J3356</f>
        <v>0</v>
      </c>
    </row>
    <row r="3332" spans="2:9" x14ac:dyDescent="0.35">
      <c r="B3332" s="458" t="str">
        <f t="shared" si="52"/>
        <v>05/19/2019 06:00:00 AM</v>
      </c>
      <c r="C3332" s="458">
        <v>43604</v>
      </c>
      <c r="D3332" s="459">
        <v>0.25</v>
      </c>
      <c r="E3332" s="2">
        <f>Electricity!F3357</f>
        <v>0</v>
      </c>
      <c r="F3332" s="2">
        <f>Electricity!G3357</f>
        <v>0</v>
      </c>
      <c r="G3332" s="2">
        <f>Electricity!H3357</f>
        <v>0</v>
      </c>
      <c r="H3332" s="2">
        <f>Electricity!I3357</f>
        <v>0</v>
      </c>
      <c r="I3332" s="2">
        <f>Electricity!J3357</f>
        <v>0</v>
      </c>
    </row>
    <row r="3333" spans="2:9" x14ac:dyDescent="0.35">
      <c r="B3333" s="458" t="str">
        <f t="shared" si="52"/>
        <v>05/19/2019 07:00:00 AM</v>
      </c>
      <c r="C3333" s="458">
        <v>43604</v>
      </c>
      <c r="D3333" s="459">
        <v>0.29166666666666669</v>
      </c>
      <c r="E3333" s="2">
        <f>Electricity!F3358</f>
        <v>0</v>
      </c>
      <c r="F3333" s="2">
        <f>Electricity!G3358</f>
        <v>0</v>
      </c>
      <c r="G3333" s="2">
        <f>Electricity!H3358</f>
        <v>0</v>
      </c>
      <c r="H3333" s="2">
        <f>Electricity!I3358</f>
        <v>0</v>
      </c>
      <c r="I3333" s="2">
        <f>Electricity!J3358</f>
        <v>0</v>
      </c>
    </row>
    <row r="3334" spans="2:9" x14ac:dyDescent="0.35">
      <c r="B3334" s="458" t="str">
        <f t="shared" si="52"/>
        <v>05/19/2019 08:00:00 AM</v>
      </c>
      <c r="C3334" s="458">
        <v>43604</v>
      </c>
      <c r="D3334" s="459">
        <v>0.33333333333333337</v>
      </c>
      <c r="E3334" s="2">
        <f>Electricity!F3359</f>
        <v>0</v>
      </c>
      <c r="F3334" s="2">
        <f>Electricity!G3359</f>
        <v>0</v>
      </c>
      <c r="G3334" s="2">
        <f>Electricity!H3359</f>
        <v>0</v>
      </c>
      <c r="H3334" s="2">
        <f>Electricity!I3359</f>
        <v>0</v>
      </c>
      <c r="I3334" s="2">
        <f>Electricity!J3359</f>
        <v>0</v>
      </c>
    </row>
    <row r="3335" spans="2:9" x14ac:dyDescent="0.35">
      <c r="B3335" s="458" t="str">
        <f t="shared" si="52"/>
        <v>05/19/2019 09:00:00 AM</v>
      </c>
      <c r="C3335" s="458">
        <v>43604</v>
      </c>
      <c r="D3335" s="459">
        <v>0.375</v>
      </c>
      <c r="E3335" s="2">
        <f>Electricity!F3360</f>
        <v>0</v>
      </c>
      <c r="F3335" s="2">
        <f>Electricity!G3360</f>
        <v>0</v>
      </c>
      <c r="G3335" s="2">
        <f>Electricity!H3360</f>
        <v>0</v>
      </c>
      <c r="H3335" s="2">
        <f>Electricity!I3360</f>
        <v>0</v>
      </c>
      <c r="I3335" s="2">
        <f>Electricity!J3360</f>
        <v>0</v>
      </c>
    </row>
    <row r="3336" spans="2:9" x14ac:dyDescent="0.35">
      <c r="B3336" s="458" t="str">
        <f t="shared" si="52"/>
        <v>05/19/2019 10:00:00 AM</v>
      </c>
      <c r="C3336" s="458">
        <v>43604</v>
      </c>
      <c r="D3336" s="459">
        <v>0.41666666666666669</v>
      </c>
      <c r="E3336" s="2">
        <f>Electricity!F3361</f>
        <v>0</v>
      </c>
      <c r="F3336" s="2">
        <f>Electricity!G3361</f>
        <v>0</v>
      </c>
      <c r="G3336" s="2">
        <f>Electricity!H3361</f>
        <v>0</v>
      </c>
      <c r="H3336" s="2">
        <f>Electricity!I3361</f>
        <v>0</v>
      </c>
      <c r="I3336" s="2">
        <f>Electricity!J3361</f>
        <v>0</v>
      </c>
    </row>
    <row r="3337" spans="2:9" x14ac:dyDescent="0.35">
      <c r="B3337" s="458" t="str">
        <f t="shared" si="52"/>
        <v>05/19/2019 11:00:00 AM</v>
      </c>
      <c r="C3337" s="458">
        <v>43604</v>
      </c>
      <c r="D3337" s="459">
        <v>0.45833333333333337</v>
      </c>
      <c r="E3337" s="2">
        <f>Electricity!F3362</f>
        <v>0</v>
      </c>
      <c r="F3337" s="2">
        <f>Electricity!G3362</f>
        <v>0</v>
      </c>
      <c r="G3337" s="2">
        <f>Electricity!H3362</f>
        <v>0</v>
      </c>
      <c r="H3337" s="2">
        <f>Electricity!I3362</f>
        <v>0</v>
      </c>
      <c r="I3337" s="2">
        <f>Electricity!J3362</f>
        <v>0</v>
      </c>
    </row>
    <row r="3338" spans="2:9" x14ac:dyDescent="0.35">
      <c r="B3338" s="458" t="str">
        <f t="shared" si="52"/>
        <v>05/19/2019 12:00:00 PM</v>
      </c>
      <c r="C3338" s="458">
        <v>43604</v>
      </c>
      <c r="D3338" s="459">
        <v>0.50000000000000011</v>
      </c>
      <c r="E3338" s="2">
        <f>Electricity!F3363</f>
        <v>0</v>
      </c>
      <c r="F3338" s="2">
        <f>Electricity!G3363</f>
        <v>0</v>
      </c>
      <c r="G3338" s="2">
        <f>Electricity!H3363</f>
        <v>0</v>
      </c>
      <c r="H3338" s="2">
        <f>Electricity!I3363</f>
        <v>0</v>
      </c>
      <c r="I3338" s="2">
        <f>Electricity!J3363</f>
        <v>0</v>
      </c>
    </row>
    <row r="3339" spans="2:9" x14ac:dyDescent="0.35">
      <c r="B3339" s="458" t="str">
        <f t="shared" si="52"/>
        <v>05/19/2019 01:00:00 PM</v>
      </c>
      <c r="C3339" s="458">
        <v>43604</v>
      </c>
      <c r="D3339" s="459">
        <v>0.54166666666666674</v>
      </c>
      <c r="E3339" s="2">
        <f>Electricity!F3364</f>
        <v>0</v>
      </c>
      <c r="F3339" s="2">
        <f>Electricity!G3364</f>
        <v>0</v>
      </c>
      <c r="G3339" s="2">
        <f>Electricity!H3364</f>
        <v>0</v>
      </c>
      <c r="H3339" s="2">
        <f>Electricity!I3364</f>
        <v>0</v>
      </c>
      <c r="I3339" s="2">
        <f>Electricity!J3364</f>
        <v>0</v>
      </c>
    </row>
    <row r="3340" spans="2:9" x14ac:dyDescent="0.35">
      <c r="B3340" s="458" t="str">
        <f t="shared" si="52"/>
        <v>05/19/2019 02:00:00 PM</v>
      </c>
      <c r="C3340" s="458">
        <v>43604</v>
      </c>
      <c r="D3340" s="459">
        <v>0.58333333333333337</v>
      </c>
      <c r="E3340" s="2">
        <f>Electricity!F3365</f>
        <v>0</v>
      </c>
      <c r="F3340" s="2">
        <f>Electricity!G3365</f>
        <v>0</v>
      </c>
      <c r="G3340" s="2">
        <f>Electricity!H3365</f>
        <v>0</v>
      </c>
      <c r="H3340" s="2">
        <f>Electricity!I3365</f>
        <v>0</v>
      </c>
      <c r="I3340" s="2">
        <f>Electricity!J3365</f>
        <v>0</v>
      </c>
    </row>
    <row r="3341" spans="2:9" x14ac:dyDescent="0.35">
      <c r="B3341" s="458" t="str">
        <f t="shared" si="52"/>
        <v>05/19/2019 03:00:00 PM</v>
      </c>
      <c r="C3341" s="458">
        <v>43604</v>
      </c>
      <c r="D3341" s="459">
        <v>0.62500000000000011</v>
      </c>
      <c r="E3341" s="2">
        <f>Electricity!F3366</f>
        <v>0</v>
      </c>
      <c r="F3341" s="2">
        <f>Electricity!G3366</f>
        <v>0</v>
      </c>
      <c r="G3341" s="2">
        <f>Electricity!H3366</f>
        <v>0</v>
      </c>
      <c r="H3341" s="2">
        <f>Electricity!I3366</f>
        <v>0</v>
      </c>
      <c r="I3341" s="2">
        <f>Electricity!J3366</f>
        <v>0</v>
      </c>
    </row>
    <row r="3342" spans="2:9" x14ac:dyDescent="0.35">
      <c r="B3342" s="458" t="str">
        <f t="shared" si="52"/>
        <v>05/19/2019 04:00:00 PM</v>
      </c>
      <c r="C3342" s="458">
        <v>43604</v>
      </c>
      <c r="D3342" s="459">
        <v>0.66666666666666674</v>
      </c>
      <c r="E3342" s="2">
        <f>Electricity!F3367</f>
        <v>0</v>
      </c>
      <c r="F3342" s="2">
        <f>Electricity!G3367</f>
        <v>0</v>
      </c>
      <c r="G3342" s="2">
        <f>Electricity!H3367</f>
        <v>0</v>
      </c>
      <c r="H3342" s="2">
        <f>Electricity!I3367</f>
        <v>0</v>
      </c>
      <c r="I3342" s="2">
        <f>Electricity!J3367</f>
        <v>0</v>
      </c>
    </row>
    <row r="3343" spans="2:9" x14ac:dyDescent="0.35">
      <c r="B3343" s="458" t="str">
        <f t="shared" ref="B3343:B3406" si="53">CONCATENATE(TEXT(C3343,"mm/dd/yyyy")," ",TEXT(D3343,"hh:mm:ss AM/PM"))</f>
        <v>05/19/2019 05:00:00 PM</v>
      </c>
      <c r="C3343" s="458">
        <v>43604</v>
      </c>
      <c r="D3343" s="459">
        <v>0.70833333333333337</v>
      </c>
      <c r="E3343" s="2">
        <f>Electricity!F3368</f>
        <v>0</v>
      </c>
      <c r="F3343" s="2">
        <f>Electricity!G3368</f>
        <v>0</v>
      </c>
      <c r="G3343" s="2">
        <f>Electricity!H3368</f>
        <v>0</v>
      </c>
      <c r="H3343" s="2">
        <f>Electricity!I3368</f>
        <v>0</v>
      </c>
      <c r="I3343" s="2">
        <f>Electricity!J3368</f>
        <v>0</v>
      </c>
    </row>
    <row r="3344" spans="2:9" x14ac:dyDescent="0.35">
      <c r="B3344" s="458" t="str">
        <f t="shared" si="53"/>
        <v>05/19/2019 06:00:00 PM</v>
      </c>
      <c r="C3344" s="458">
        <v>43604</v>
      </c>
      <c r="D3344" s="459">
        <v>0.75000000000000011</v>
      </c>
      <c r="E3344" s="2">
        <f>Electricity!F3369</f>
        <v>0</v>
      </c>
      <c r="F3344" s="2">
        <f>Electricity!G3369</f>
        <v>0</v>
      </c>
      <c r="G3344" s="2">
        <f>Electricity!H3369</f>
        <v>0</v>
      </c>
      <c r="H3344" s="2">
        <f>Electricity!I3369</f>
        <v>0</v>
      </c>
      <c r="I3344" s="2">
        <f>Electricity!J3369</f>
        <v>0</v>
      </c>
    </row>
    <row r="3345" spans="2:9" x14ac:dyDescent="0.35">
      <c r="B3345" s="458" t="str">
        <f t="shared" si="53"/>
        <v>05/19/2019 07:00:00 PM</v>
      </c>
      <c r="C3345" s="458">
        <v>43604</v>
      </c>
      <c r="D3345" s="459">
        <v>0.79166666666666674</v>
      </c>
      <c r="E3345" s="2">
        <f>Electricity!F3370</f>
        <v>0</v>
      </c>
      <c r="F3345" s="2">
        <f>Electricity!G3370</f>
        <v>0</v>
      </c>
      <c r="G3345" s="2">
        <f>Electricity!H3370</f>
        <v>0</v>
      </c>
      <c r="H3345" s="2">
        <f>Electricity!I3370</f>
        <v>0</v>
      </c>
      <c r="I3345" s="2">
        <f>Electricity!J3370</f>
        <v>0</v>
      </c>
    </row>
    <row r="3346" spans="2:9" x14ac:dyDescent="0.35">
      <c r="B3346" s="458" t="str">
        <f t="shared" si="53"/>
        <v>05/19/2019 08:00:00 PM</v>
      </c>
      <c r="C3346" s="458">
        <v>43604</v>
      </c>
      <c r="D3346" s="459">
        <v>0.83333333333333337</v>
      </c>
      <c r="E3346" s="2">
        <f>Electricity!F3371</f>
        <v>0</v>
      </c>
      <c r="F3346" s="2">
        <f>Electricity!G3371</f>
        <v>0</v>
      </c>
      <c r="G3346" s="2">
        <f>Electricity!H3371</f>
        <v>0</v>
      </c>
      <c r="H3346" s="2">
        <f>Electricity!I3371</f>
        <v>0</v>
      </c>
      <c r="I3346" s="2">
        <f>Electricity!J3371</f>
        <v>0</v>
      </c>
    </row>
    <row r="3347" spans="2:9" x14ac:dyDescent="0.35">
      <c r="B3347" s="458" t="str">
        <f t="shared" si="53"/>
        <v>05/19/2019 09:00:00 PM</v>
      </c>
      <c r="C3347" s="458">
        <v>43604</v>
      </c>
      <c r="D3347" s="459">
        <v>0.87500000000000011</v>
      </c>
      <c r="E3347" s="2">
        <f>Electricity!F3372</f>
        <v>0</v>
      </c>
      <c r="F3347" s="2">
        <f>Electricity!G3372</f>
        <v>0</v>
      </c>
      <c r="G3347" s="2">
        <f>Electricity!H3372</f>
        <v>0</v>
      </c>
      <c r="H3347" s="2">
        <f>Electricity!I3372</f>
        <v>0</v>
      </c>
      <c r="I3347" s="2">
        <f>Electricity!J3372</f>
        <v>0</v>
      </c>
    </row>
    <row r="3348" spans="2:9" x14ac:dyDescent="0.35">
      <c r="B3348" s="458" t="str">
        <f t="shared" si="53"/>
        <v>05/19/2019 10:00:00 PM</v>
      </c>
      <c r="C3348" s="458">
        <v>43604</v>
      </c>
      <c r="D3348" s="459">
        <v>0.91666666666666674</v>
      </c>
      <c r="E3348" s="2">
        <f>Electricity!F3373</f>
        <v>0</v>
      </c>
      <c r="F3348" s="2">
        <f>Electricity!G3373</f>
        <v>0</v>
      </c>
      <c r="G3348" s="2">
        <f>Electricity!H3373</f>
        <v>0</v>
      </c>
      <c r="H3348" s="2">
        <f>Electricity!I3373</f>
        <v>0</v>
      </c>
      <c r="I3348" s="2">
        <f>Electricity!J3373</f>
        <v>0</v>
      </c>
    </row>
    <row r="3349" spans="2:9" x14ac:dyDescent="0.35">
      <c r="B3349" s="458" t="str">
        <f t="shared" si="53"/>
        <v>05/19/2019 11:00:00 PM</v>
      </c>
      <c r="C3349" s="458">
        <v>43604</v>
      </c>
      <c r="D3349" s="459">
        <v>0.95833333333333337</v>
      </c>
      <c r="E3349" s="2">
        <f>Electricity!F3374</f>
        <v>0</v>
      </c>
      <c r="F3349" s="2">
        <f>Electricity!G3374</f>
        <v>0</v>
      </c>
      <c r="G3349" s="2">
        <f>Electricity!H3374</f>
        <v>0</v>
      </c>
      <c r="H3349" s="2">
        <f>Electricity!I3374</f>
        <v>0</v>
      </c>
      <c r="I3349" s="2">
        <f>Electricity!J3374</f>
        <v>0</v>
      </c>
    </row>
    <row r="3350" spans="2:9" x14ac:dyDescent="0.35">
      <c r="B3350" s="458" t="str">
        <f t="shared" si="53"/>
        <v>05/20/2019 12:00:00 AM</v>
      </c>
      <c r="C3350" s="458">
        <v>43605</v>
      </c>
      <c r="D3350" s="459">
        <v>3.1225022567582528E-17</v>
      </c>
      <c r="E3350" s="2">
        <f>Electricity!F3375</f>
        <v>0</v>
      </c>
      <c r="F3350" s="2">
        <f>Electricity!G3375</f>
        <v>0</v>
      </c>
      <c r="G3350" s="2">
        <f>Electricity!H3375</f>
        <v>0</v>
      </c>
      <c r="H3350" s="2">
        <f>Electricity!I3375</f>
        <v>0</v>
      </c>
      <c r="I3350" s="2">
        <f>Electricity!J3375</f>
        <v>0</v>
      </c>
    </row>
    <row r="3351" spans="2:9" x14ac:dyDescent="0.35">
      <c r="B3351" s="458" t="str">
        <f t="shared" si="53"/>
        <v>05/20/2019 01:00:00 AM</v>
      </c>
      <c r="C3351" s="458">
        <v>43605</v>
      </c>
      <c r="D3351" s="459">
        <v>4.1666666666666699E-2</v>
      </c>
      <c r="E3351" s="2">
        <f>Electricity!F3376</f>
        <v>0</v>
      </c>
      <c r="F3351" s="2">
        <f>Electricity!G3376</f>
        <v>0</v>
      </c>
      <c r="G3351" s="2">
        <f>Electricity!H3376</f>
        <v>0</v>
      </c>
      <c r="H3351" s="2">
        <f>Electricity!I3376</f>
        <v>0</v>
      </c>
      <c r="I3351" s="2">
        <f>Electricity!J3376</f>
        <v>0</v>
      </c>
    </row>
    <row r="3352" spans="2:9" x14ac:dyDescent="0.35">
      <c r="B3352" s="458" t="str">
        <f t="shared" si="53"/>
        <v>05/20/2019 02:00:00 AM</v>
      </c>
      <c r="C3352" s="458">
        <v>43605</v>
      </c>
      <c r="D3352" s="459">
        <v>8.333333333333337E-2</v>
      </c>
      <c r="E3352" s="2">
        <f>Electricity!F3377</f>
        <v>0</v>
      </c>
      <c r="F3352" s="2">
        <f>Electricity!G3377</f>
        <v>0</v>
      </c>
      <c r="G3352" s="2">
        <f>Electricity!H3377</f>
        <v>0</v>
      </c>
      <c r="H3352" s="2">
        <f>Electricity!I3377</f>
        <v>0</v>
      </c>
      <c r="I3352" s="2">
        <f>Electricity!J3377</f>
        <v>0</v>
      </c>
    </row>
    <row r="3353" spans="2:9" x14ac:dyDescent="0.35">
      <c r="B3353" s="458" t="str">
        <f t="shared" si="53"/>
        <v>05/20/2019 03:00:00 AM</v>
      </c>
      <c r="C3353" s="458">
        <v>43605</v>
      </c>
      <c r="D3353" s="459">
        <v>0.12500000000000006</v>
      </c>
      <c r="E3353" s="2">
        <f>Electricity!F3378</f>
        <v>0</v>
      </c>
      <c r="F3353" s="2">
        <f>Electricity!G3378</f>
        <v>0</v>
      </c>
      <c r="G3353" s="2">
        <f>Electricity!H3378</f>
        <v>0</v>
      </c>
      <c r="H3353" s="2">
        <f>Electricity!I3378</f>
        <v>0</v>
      </c>
      <c r="I3353" s="2">
        <f>Electricity!J3378</f>
        <v>0</v>
      </c>
    </row>
    <row r="3354" spans="2:9" x14ac:dyDescent="0.35">
      <c r="B3354" s="458" t="str">
        <f t="shared" si="53"/>
        <v>05/20/2019 04:00:00 AM</v>
      </c>
      <c r="C3354" s="458">
        <v>43605</v>
      </c>
      <c r="D3354" s="459">
        <v>0.16666666666666669</v>
      </c>
      <c r="E3354" s="2">
        <f>Electricity!F3379</f>
        <v>0</v>
      </c>
      <c r="F3354" s="2">
        <f>Electricity!G3379</f>
        <v>0</v>
      </c>
      <c r="G3354" s="2">
        <f>Electricity!H3379</f>
        <v>0</v>
      </c>
      <c r="H3354" s="2">
        <f>Electricity!I3379</f>
        <v>0</v>
      </c>
      <c r="I3354" s="2">
        <f>Electricity!J3379</f>
        <v>0</v>
      </c>
    </row>
    <row r="3355" spans="2:9" x14ac:dyDescent="0.35">
      <c r="B3355" s="458" t="str">
        <f t="shared" si="53"/>
        <v>05/20/2019 05:00:00 AM</v>
      </c>
      <c r="C3355" s="458">
        <v>43605</v>
      </c>
      <c r="D3355" s="459">
        <v>0.20833333333333337</v>
      </c>
      <c r="E3355" s="2">
        <f>Electricity!F3380</f>
        <v>0</v>
      </c>
      <c r="F3355" s="2">
        <f>Electricity!G3380</f>
        <v>0</v>
      </c>
      <c r="G3355" s="2">
        <f>Electricity!H3380</f>
        <v>0</v>
      </c>
      <c r="H3355" s="2">
        <f>Electricity!I3380</f>
        <v>0</v>
      </c>
      <c r="I3355" s="2">
        <f>Electricity!J3380</f>
        <v>0</v>
      </c>
    </row>
    <row r="3356" spans="2:9" x14ac:dyDescent="0.35">
      <c r="B3356" s="458" t="str">
        <f t="shared" si="53"/>
        <v>05/20/2019 06:00:00 AM</v>
      </c>
      <c r="C3356" s="458">
        <v>43605</v>
      </c>
      <c r="D3356" s="459">
        <v>0.25</v>
      </c>
      <c r="E3356" s="2">
        <f>Electricity!F3381</f>
        <v>0</v>
      </c>
      <c r="F3356" s="2">
        <f>Electricity!G3381</f>
        <v>0</v>
      </c>
      <c r="G3356" s="2">
        <f>Electricity!H3381</f>
        <v>0</v>
      </c>
      <c r="H3356" s="2">
        <f>Electricity!I3381</f>
        <v>0</v>
      </c>
      <c r="I3356" s="2">
        <f>Electricity!J3381</f>
        <v>0</v>
      </c>
    </row>
    <row r="3357" spans="2:9" x14ac:dyDescent="0.35">
      <c r="B3357" s="458" t="str">
        <f t="shared" si="53"/>
        <v>05/20/2019 07:00:00 AM</v>
      </c>
      <c r="C3357" s="458">
        <v>43605</v>
      </c>
      <c r="D3357" s="459">
        <v>0.29166666666666669</v>
      </c>
      <c r="E3357" s="2">
        <f>Electricity!F3382</f>
        <v>0</v>
      </c>
      <c r="F3357" s="2">
        <f>Electricity!G3382</f>
        <v>0</v>
      </c>
      <c r="G3357" s="2">
        <f>Electricity!H3382</f>
        <v>0</v>
      </c>
      <c r="H3357" s="2">
        <f>Electricity!I3382</f>
        <v>0</v>
      </c>
      <c r="I3357" s="2">
        <f>Electricity!J3382</f>
        <v>0</v>
      </c>
    </row>
    <row r="3358" spans="2:9" x14ac:dyDescent="0.35">
      <c r="B3358" s="458" t="str">
        <f t="shared" si="53"/>
        <v>05/20/2019 08:00:00 AM</v>
      </c>
      <c r="C3358" s="458">
        <v>43605</v>
      </c>
      <c r="D3358" s="459">
        <v>0.33333333333333337</v>
      </c>
      <c r="E3358" s="2">
        <f>Electricity!F3383</f>
        <v>0</v>
      </c>
      <c r="F3358" s="2">
        <f>Electricity!G3383</f>
        <v>0</v>
      </c>
      <c r="G3358" s="2">
        <f>Electricity!H3383</f>
        <v>0</v>
      </c>
      <c r="H3358" s="2">
        <f>Electricity!I3383</f>
        <v>0</v>
      </c>
      <c r="I3358" s="2">
        <f>Electricity!J3383</f>
        <v>0</v>
      </c>
    </row>
    <row r="3359" spans="2:9" x14ac:dyDescent="0.35">
      <c r="B3359" s="458" t="str">
        <f t="shared" si="53"/>
        <v>05/20/2019 09:00:00 AM</v>
      </c>
      <c r="C3359" s="458">
        <v>43605</v>
      </c>
      <c r="D3359" s="459">
        <v>0.375</v>
      </c>
      <c r="E3359" s="2">
        <f>Electricity!F3384</f>
        <v>0</v>
      </c>
      <c r="F3359" s="2">
        <f>Electricity!G3384</f>
        <v>0</v>
      </c>
      <c r="G3359" s="2">
        <f>Electricity!H3384</f>
        <v>0</v>
      </c>
      <c r="H3359" s="2">
        <f>Electricity!I3384</f>
        <v>0</v>
      </c>
      <c r="I3359" s="2">
        <f>Electricity!J3384</f>
        <v>0</v>
      </c>
    </row>
    <row r="3360" spans="2:9" x14ac:dyDescent="0.35">
      <c r="B3360" s="458" t="str">
        <f t="shared" si="53"/>
        <v>05/20/2019 10:00:00 AM</v>
      </c>
      <c r="C3360" s="458">
        <v>43605</v>
      </c>
      <c r="D3360" s="459">
        <v>0.41666666666666669</v>
      </c>
      <c r="E3360" s="2">
        <f>Electricity!F3385</f>
        <v>0</v>
      </c>
      <c r="F3360" s="2">
        <f>Electricity!G3385</f>
        <v>0</v>
      </c>
      <c r="G3360" s="2">
        <f>Electricity!H3385</f>
        <v>0</v>
      </c>
      <c r="H3360" s="2">
        <f>Electricity!I3385</f>
        <v>0</v>
      </c>
      <c r="I3360" s="2">
        <f>Electricity!J3385</f>
        <v>0</v>
      </c>
    </row>
    <row r="3361" spans="2:9" x14ac:dyDescent="0.35">
      <c r="B3361" s="458" t="str">
        <f t="shared" si="53"/>
        <v>05/20/2019 11:00:00 AM</v>
      </c>
      <c r="C3361" s="458">
        <v>43605</v>
      </c>
      <c r="D3361" s="459">
        <v>0.45833333333333337</v>
      </c>
      <c r="E3361" s="2">
        <f>Electricity!F3386</f>
        <v>0</v>
      </c>
      <c r="F3361" s="2">
        <f>Electricity!G3386</f>
        <v>0</v>
      </c>
      <c r="G3361" s="2">
        <f>Electricity!H3386</f>
        <v>0</v>
      </c>
      <c r="H3361" s="2">
        <f>Electricity!I3386</f>
        <v>0</v>
      </c>
      <c r="I3361" s="2">
        <f>Electricity!J3386</f>
        <v>0</v>
      </c>
    </row>
    <row r="3362" spans="2:9" x14ac:dyDescent="0.35">
      <c r="B3362" s="458" t="str">
        <f t="shared" si="53"/>
        <v>05/20/2019 12:00:00 PM</v>
      </c>
      <c r="C3362" s="458">
        <v>43605</v>
      </c>
      <c r="D3362" s="459">
        <v>0.50000000000000011</v>
      </c>
      <c r="E3362" s="2">
        <f>Electricity!F3387</f>
        <v>0</v>
      </c>
      <c r="F3362" s="2">
        <f>Electricity!G3387</f>
        <v>0</v>
      </c>
      <c r="G3362" s="2">
        <f>Electricity!H3387</f>
        <v>0</v>
      </c>
      <c r="H3362" s="2">
        <f>Electricity!I3387</f>
        <v>0</v>
      </c>
      <c r="I3362" s="2">
        <f>Electricity!J3387</f>
        <v>0</v>
      </c>
    </row>
    <row r="3363" spans="2:9" x14ac:dyDescent="0.35">
      <c r="B3363" s="458" t="str">
        <f t="shared" si="53"/>
        <v>05/20/2019 01:00:00 PM</v>
      </c>
      <c r="C3363" s="458">
        <v>43605</v>
      </c>
      <c r="D3363" s="459">
        <v>0.54166666666666674</v>
      </c>
      <c r="E3363" s="2">
        <f>Electricity!F3388</f>
        <v>0</v>
      </c>
      <c r="F3363" s="2">
        <f>Electricity!G3388</f>
        <v>0</v>
      </c>
      <c r="G3363" s="2">
        <f>Electricity!H3388</f>
        <v>0</v>
      </c>
      <c r="H3363" s="2">
        <f>Electricity!I3388</f>
        <v>0</v>
      </c>
      <c r="I3363" s="2">
        <f>Electricity!J3388</f>
        <v>0</v>
      </c>
    </row>
    <row r="3364" spans="2:9" x14ac:dyDescent="0.35">
      <c r="B3364" s="458" t="str">
        <f t="shared" si="53"/>
        <v>05/20/2019 02:00:00 PM</v>
      </c>
      <c r="C3364" s="458">
        <v>43605</v>
      </c>
      <c r="D3364" s="459">
        <v>0.58333333333333337</v>
      </c>
      <c r="E3364" s="2">
        <f>Electricity!F3389</f>
        <v>0</v>
      </c>
      <c r="F3364" s="2">
        <f>Electricity!G3389</f>
        <v>0</v>
      </c>
      <c r="G3364" s="2">
        <f>Electricity!H3389</f>
        <v>0</v>
      </c>
      <c r="H3364" s="2">
        <f>Electricity!I3389</f>
        <v>0</v>
      </c>
      <c r="I3364" s="2">
        <f>Electricity!J3389</f>
        <v>0</v>
      </c>
    </row>
    <row r="3365" spans="2:9" x14ac:dyDescent="0.35">
      <c r="B3365" s="458" t="str">
        <f t="shared" si="53"/>
        <v>05/20/2019 03:00:00 PM</v>
      </c>
      <c r="C3365" s="458">
        <v>43605</v>
      </c>
      <c r="D3365" s="459">
        <v>0.62500000000000011</v>
      </c>
      <c r="E3365" s="2">
        <f>Electricity!F3390</f>
        <v>0</v>
      </c>
      <c r="F3365" s="2">
        <f>Electricity!G3390</f>
        <v>0</v>
      </c>
      <c r="G3365" s="2">
        <f>Electricity!H3390</f>
        <v>0</v>
      </c>
      <c r="H3365" s="2">
        <f>Electricity!I3390</f>
        <v>0</v>
      </c>
      <c r="I3365" s="2">
        <f>Electricity!J3390</f>
        <v>0</v>
      </c>
    </row>
    <row r="3366" spans="2:9" x14ac:dyDescent="0.35">
      <c r="B3366" s="458" t="str">
        <f t="shared" si="53"/>
        <v>05/20/2019 04:00:00 PM</v>
      </c>
      <c r="C3366" s="458">
        <v>43605</v>
      </c>
      <c r="D3366" s="459">
        <v>0.66666666666666674</v>
      </c>
      <c r="E3366" s="2">
        <f>Electricity!F3391</f>
        <v>0</v>
      </c>
      <c r="F3366" s="2">
        <f>Electricity!G3391</f>
        <v>0</v>
      </c>
      <c r="G3366" s="2">
        <f>Electricity!H3391</f>
        <v>0</v>
      </c>
      <c r="H3366" s="2">
        <f>Electricity!I3391</f>
        <v>0</v>
      </c>
      <c r="I3366" s="2">
        <f>Electricity!J3391</f>
        <v>0</v>
      </c>
    </row>
    <row r="3367" spans="2:9" x14ac:dyDescent="0.35">
      <c r="B3367" s="458" t="str">
        <f t="shared" si="53"/>
        <v>05/20/2019 05:00:00 PM</v>
      </c>
      <c r="C3367" s="458">
        <v>43605</v>
      </c>
      <c r="D3367" s="459">
        <v>0.70833333333333337</v>
      </c>
      <c r="E3367" s="2">
        <f>Electricity!F3392</f>
        <v>0</v>
      </c>
      <c r="F3367" s="2">
        <f>Electricity!G3392</f>
        <v>0</v>
      </c>
      <c r="G3367" s="2">
        <f>Electricity!H3392</f>
        <v>0</v>
      </c>
      <c r="H3367" s="2">
        <f>Electricity!I3392</f>
        <v>0</v>
      </c>
      <c r="I3367" s="2">
        <f>Electricity!J3392</f>
        <v>0</v>
      </c>
    </row>
    <row r="3368" spans="2:9" x14ac:dyDescent="0.35">
      <c r="B3368" s="458" t="str">
        <f t="shared" si="53"/>
        <v>05/20/2019 06:00:00 PM</v>
      </c>
      <c r="C3368" s="458">
        <v>43605</v>
      </c>
      <c r="D3368" s="459">
        <v>0.75000000000000011</v>
      </c>
      <c r="E3368" s="2">
        <f>Electricity!F3393</f>
        <v>0</v>
      </c>
      <c r="F3368" s="2">
        <f>Electricity!G3393</f>
        <v>0</v>
      </c>
      <c r="G3368" s="2">
        <f>Electricity!H3393</f>
        <v>0</v>
      </c>
      <c r="H3368" s="2">
        <f>Electricity!I3393</f>
        <v>0</v>
      </c>
      <c r="I3368" s="2">
        <f>Electricity!J3393</f>
        <v>0</v>
      </c>
    </row>
    <row r="3369" spans="2:9" x14ac:dyDescent="0.35">
      <c r="B3369" s="458" t="str">
        <f t="shared" si="53"/>
        <v>05/20/2019 07:00:00 PM</v>
      </c>
      <c r="C3369" s="458">
        <v>43605</v>
      </c>
      <c r="D3369" s="459">
        <v>0.79166666666666674</v>
      </c>
      <c r="E3369" s="2">
        <f>Electricity!F3394</f>
        <v>0</v>
      </c>
      <c r="F3369" s="2">
        <f>Electricity!G3394</f>
        <v>0</v>
      </c>
      <c r="G3369" s="2">
        <f>Electricity!H3394</f>
        <v>0</v>
      </c>
      <c r="H3369" s="2">
        <f>Electricity!I3394</f>
        <v>0</v>
      </c>
      <c r="I3369" s="2">
        <f>Electricity!J3394</f>
        <v>0</v>
      </c>
    </row>
    <row r="3370" spans="2:9" x14ac:dyDescent="0.35">
      <c r="B3370" s="458" t="str">
        <f t="shared" si="53"/>
        <v>05/20/2019 08:00:00 PM</v>
      </c>
      <c r="C3370" s="458">
        <v>43605</v>
      </c>
      <c r="D3370" s="459">
        <v>0.83333333333333337</v>
      </c>
      <c r="E3370" s="2">
        <f>Electricity!F3395</f>
        <v>0</v>
      </c>
      <c r="F3370" s="2">
        <f>Electricity!G3395</f>
        <v>0</v>
      </c>
      <c r="G3370" s="2">
        <f>Electricity!H3395</f>
        <v>0</v>
      </c>
      <c r="H3370" s="2">
        <f>Electricity!I3395</f>
        <v>0</v>
      </c>
      <c r="I3370" s="2">
        <f>Electricity!J3395</f>
        <v>0</v>
      </c>
    </row>
    <row r="3371" spans="2:9" x14ac:dyDescent="0.35">
      <c r="B3371" s="458" t="str">
        <f t="shared" si="53"/>
        <v>05/20/2019 09:00:00 PM</v>
      </c>
      <c r="C3371" s="458">
        <v>43605</v>
      </c>
      <c r="D3371" s="459">
        <v>0.87500000000000011</v>
      </c>
      <c r="E3371" s="2">
        <f>Electricity!F3396</f>
        <v>0</v>
      </c>
      <c r="F3371" s="2">
        <f>Electricity!G3396</f>
        <v>0</v>
      </c>
      <c r="G3371" s="2">
        <f>Electricity!H3396</f>
        <v>0</v>
      </c>
      <c r="H3371" s="2">
        <f>Electricity!I3396</f>
        <v>0</v>
      </c>
      <c r="I3371" s="2">
        <f>Electricity!J3396</f>
        <v>0</v>
      </c>
    </row>
    <row r="3372" spans="2:9" x14ac:dyDescent="0.35">
      <c r="B3372" s="458" t="str">
        <f t="shared" si="53"/>
        <v>05/20/2019 10:00:00 PM</v>
      </c>
      <c r="C3372" s="458">
        <v>43605</v>
      </c>
      <c r="D3372" s="459">
        <v>0.91666666666666674</v>
      </c>
      <c r="E3372" s="2">
        <f>Electricity!F3397</f>
        <v>0</v>
      </c>
      <c r="F3372" s="2">
        <f>Electricity!G3397</f>
        <v>0</v>
      </c>
      <c r="G3372" s="2">
        <f>Electricity!H3397</f>
        <v>0</v>
      </c>
      <c r="H3372" s="2">
        <f>Electricity!I3397</f>
        <v>0</v>
      </c>
      <c r="I3372" s="2">
        <f>Electricity!J3397</f>
        <v>0</v>
      </c>
    </row>
    <row r="3373" spans="2:9" x14ac:dyDescent="0.35">
      <c r="B3373" s="458" t="str">
        <f t="shared" si="53"/>
        <v>05/20/2019 11:00:00 PM</v>
      </c>
      <c r="C3373" s="458">
        <v>43605</v>
      </c>
      <c r="D3373" s="459">
        <v>0.95833333333333337</v>
      </c>
      <c r="E3373" s="2">
        <f>Electricity!F3398</f>
        <v>0</v>
      </c>
      <c r="F3373" s="2">
        <f>Electricity!G3398</f>
        <v>0</v>
      </c>
      <c r="G3373" s="2">
        <f>Electricity!H3398</f>
        <v>0</v>
      </c>
      <c r="H3373" s="2">
        <f>Electricity!I3398</f>
        <v>0</v>
      </c>
      <c r="I3373" s="2">
        <f>Electricity!J3398</f>
        <v>0</v>
      </c>
    </row>
    <row r="3374" spans="2:9" x14ac:dyDescent="0.35">
      <c r="B3374" s="458" t="str">
        <f t="shared" si="53"/>
        <v>05/21/2019 12:00:00 AM</v>
      </c>
      <c r="C3374" s="458">
        <v>43606</v>
      </c>
      <c r="D3374" s="459">
        <v>3.1225022567582528E-17</v>
      </c>
      <c r="E3374" s="2">
        <f>Electricity!F3399</f>
        <v>0</v>
      </c>
      <c r="F3374" s="2">
        <f>Electricity!G3399</f>
        <v>0</v>
      </c>
      <c r="G3374" s="2">
        <f>Electricity!H3399</f>
        <v>0</v>
      </c>
      <c r="H3374" s="2">
        <f>Electricity!I3399</f>
        <v>0</v>
      </c>
      <c r="I3374" s="2">
        <f>Electricity!J3399</f>
        <v>0</v>
      </c>
    </row>
    <row r="3375" spans="2:9" x14ac:dyDescent="0.35">
      <c r="B3375" s="458" t="str">
        <f t="shared" si="53"/>
        <v>05/21/2019 01:00:00 AM</v>
      </c>
      <c r="C3375" s="458">
        <v>43606</v>
      </c>
      <c r="D3375" s="459">
        <v>4.1666666666666699E-2</v>
      </c>
      <c r="E3375" s="2">
        <f>Electricity!F3400</f>
        <v>0</v>
      </c>
      <c r="F3375" s="2">
        <f>Electricity!G3400</f>
        <v>0</v>
      </c>
      <c r="G3375" s="2">
        <f>Electricity!H3400</f>
        <v>0</v>
      </c>
      <c r="H3375" s="2">
        <f>Electricity!I3400</f>
        <v>0</v>
      </c>
      <c r="I3375" s="2">
        <f>Electricity!J3400</f>
        <v>0</v>
      </c>
    </row>
    <row r="3376" spans="2:9" x14ac:dyDescent="0.35">
      <c r="B3376" s="458" t="str">
        <f t="shared" si="53"/>
        <v>05/21/2019 02:00:00 AM</v>
      </c>
      <c r="C3376" s="458">
        <v>43606</v>
      </c>
      <c r="D3376" s="459">
        <v>8.333333333333337E-2</v>
      </c>
      <c r="E3376" s="2">
        <f>Electricity!F3401</f>
        <v>0</v>
      </c>
      <c r="F3376" s="2">
        <f>Electricity!G3401</f>
        <v>0</v>
      </c>
      <c r="G3376" s="2">
        <f>Electricity!H3401</f>
        <v>0</v>
      </c>
      <c r="H3376" s="2">
        <f>Electricity!I3401</f>
        <v>0</v>
      </c>
      <c r="I3376" s="2">
        <f>Electricity!J3401</f>
        <v>0</v>
      </c>
    </row>
    <row r="3377" spans="2:9" x14ac:dyDescent="0.35">
      <c r="B3377" s="458" t="str">
        <f t="shared" si="53"/>
        <v>05/21/2019 03:00:00 AM</v>
      </c>
      <c r="C3377" s="458">
        <v>43606</v>
      </c>
      <c r="D3377" s="459">
        <v>0.12500000000000006</v>
      </c>
      <c r="E3377" s="2">
        <f>Electricity!F3402</f>
        <v>0</v>
      </c>
      <c r="F3377" s="2">
        <f>Electricity!G3402</f>
        <v>0</v>
      </c>
      <c r="G3377" s="2">
        <f>Electricity!H3402</f>
        <v>0</v>
      </c>
      <c r="H3377" s="2">
        <f>Electricity!I3402</f>
        <v>0</v>
      </c>
      <c r="I3377" s="2">
        <f>Electricity!J3402</f>
        <v>0</v>
      </c>
    </row>
    <row r="3378" spans="2:9" x14ac:dyDescent="0.35">
      <c r="B3378" s="458" t="str">
        <f t="shared" si="53"/>
        <v>05/21/2019 04:00:00 AM</v>
      </c>
      <c r="C3378" s="458">
        <v>43606</v>
      </c>
      <c r="D3378" s="459">
        <v>0.16666666666666669</v>
      </c>
      <c r="E3378" s="2">
        <f>Electricity!F3403</f>
        <v>0</v>
      </c>
      <c r="F3378" s="2">
        <f>Electricity!G3403</f>
        <v>0</v>
      </c>
      <c r="G3378" s="2">
        <f>Electricity!H3403</f>
        <v>0</v>
      </c>
      <c r="H3378" s="2">
        <f>Electricity!I3403</f>
        <v>0</v>
      </c>
      <c r="I3378" s="2">
        <f>Electricity!J3403</f>
        <v>0</v>
      </c>
    </row>
    <row r="3379" spans="2:9" x14ac:dyDescent="0.35">
      <c r="B3379" s="458" t="str">
        <f t="shared" si="53"/>
        <v>05/21/2019 05:00:00 AM</v>
      </c>
      <c r="C3379" s="458">
        <v>43606</v>
      </c>
      <c r="D3379" s="459">
        <v>0.20833333333333337</v>
      </c>
      <c r="E3379" s="2">
        <f>Electricity!F3404</f>
        <v>0</v>
      </c>
      <c r="F3379" s="2">
        <f>Electricity!G3404</f>
        <v>0</v>
      </c>
      <c r="G3379" s="2">
        <f>Electricity!H3404</f>
        <v>0</v>
      </c>
      <c r="H3379" s="2">
        <f>Electricity!I3404</f>
        <v>0</v>
      </c>
      <c r="I3379" s="2">
        <f>Electricity!J3404</f>
        <v>0</v>
      </c>
    </row>
    <row r="3380" spans="2:9" x14ac:dyDescent="0.35">
      <c r="B3380" s="458" t="str">
        <f t="shared" si="53"/>
        <v>05/21/2019 06:00:00 AM</v>
      </c>
      <c r="C3380" s="458">
        <v>43606</v>
      </c>
      <c r="D3380" s="459">
        <v>0.25</v>
      </c>
      <c r="E3380" s="2">
        <f>Electricity!F3405</f>
        <v>0</v>
      </c>
      <c r="F3380" s="2">
        <f>Electricity!G3405</f>
        <v>0</v>
      </c>
      <c r="G3380" s="2">
        <f>Electricity!H3405</f>
        <v>0</v>
      </c>
      <c r="H3380" s="2">
        <f>Electricity!I3405</f>
        <v>0</v>
      </c>
      <c r="I3380" s="2">
        <f>Electricity!J3405</f>
        <v>0</v>
      </c>
    </row>
    <row r="3381" spans="2:9" x14ac:dyDescent="0.35">
      <c r="B3381" s="458" t="str">
        <f t="shared" si="53"/>
        <v>05/21/2019 07:00:00 AM</v>
      </c>
      <c r="C3381" s="458">
        <v>43606</v>
      </c>
      <c r="D3381" s="459">
        <v>0.29166666666666669</v>
      </c>
      <c r="E3381" s="2">
        <f>Electricity!F3406</f>
        <v>0</v>
      </c>
      <c r="F3381" s="2">
        <f>Electricity!G3406</f>
        <v>0</v>
      </c>
      <c r="G3381" s="2">
        <f>Electricity!H3406</f>
        <v>0</v>
      </c>
      <c r="H3381" s="2">
        <f>Electricity!I3406</f>
        <v>0</v>
      </c>
      <c r="I3381" s="2">
        <f>Electricity!J3406</f>
        <v>0</v>
      </c>
    </row>
    <row r="3382" spans="2:9" x14ac:dyDescent="0.35">
      <c r="B3382" s="458" t="str">
        <f t="shared" si="53"/>
        <v>05/21/2019 08:00:00 AM</v>
      </c>
      <c r="C3382" s="458">
        <v>43606</v>
      </c>
      <c r="D3382" s="459">
        <v>0.33333333333333337</v>
      </c>
      <c r="E3382" s="2">
        <f>Electricity!F3407</f>
        <v>0</v>
      </c>
      <c r="F3382" s="2">
        <f>Electricity!G3407</f>
        <v>0</v>
      </c>
      <c r="G3382" s="2">
        <f>Electricity!H3407</f>
        <v>0</v>
      </c>
      <c r="H3382" s="2">
        <f>Electricity!I3407</f>
        <v>0</v>
      </c>
      <c r="I3382" s="2">
        <f>Electricity!J3407</f>
        <v>0</v>
      </c>
    </row>
    <row r="3383" spans="2:9" x14ac:dyDescent="0.35">
      <c r="B3383" s="458" t="str">
        <f t="shared" si="53"/>
        <v>05/21/2019 09:00:00 AM</v>
      </c>
      <c r="C3383" s="458">
        <v>43606</v>
      </c>
      <c r="D3383" s="459">
        <v>0.375</v>
      </c>
      <c r="E3383" s="2">
        <f>Electricity!F3408</f>
        <v>0</v>
      </c>
      <c r="F3383" s="2">
        <f>Electricity!G3408</f>
        <v>0</v>
      </c>
      <c r="G3383" s="2">
        <f>Electricity!H3408</f>
        <v>0</v>
      </c>
      <c r="H3383" s="2">
        <f>Electricity!I3408</f>
        <v>0</v>
      </c>
      <c r="I3383" s="2">
        <f>Electricity!J3408</f>
        <v>0</v>
      </c>
    </row>
    <row r="3384" spans="2:9" x14ac:dyDescent="0.35">
      <c r="B3384" s="458" t="str">
        <f t="shared" si="53"/>
        <v>05/21/2019 10:00:00 AM</v>
      </c>
      <c r="C3384" s="458">
        <v>43606</v>
      </c>
      <c r="D3384" s="459">
        <v>0.41666666666666669</v>
      </c>
      <c r="E3384" s="2">
        <f>Electricity!F3409</f>
        <v>0</v>
      </c>
      <c r="F3384" s="2">
        <f>Electricity!G3409</f>
        <v>0</v>
      </c>
      <c r="G3384" s="2">
        <f>Electricity!H3409</f>
        <v>0</v>
      </c>
      <c r="H3384" s="2">
        <f>Electricity!I3409</f>
        <v>0</v>
      </c>
      <c r="I3384" s="2">
        <f>Electricity!J3409</f>
        <v>0</v>
      </c>
    </row>
    <row r="3385" spans="2:9" x14ac:dyDescent="0.35">
      <c r="B3385" s="458" t="str">
        <f t="shared" si="53"/>
        <v>05/21/2019 11:00:00 AM</v>
      </c>
      <c r="C3385" s="458">
        <v>43606</v>
      </c>
      <c r="D3385" s="459">
        <v>0.45833333333333337</v>
      </c>
      <c r="E3385" s="2">
        <f>Electricity!F3410</f>
        <v>0</v>
      </c>
      <c r="F3385" s="2">
        <f>Electricity!G3410</f>
        <v>0</v>
      </c>
      <c r="G3385" s="2">
        <f>Electricity!H3410</f>
        <v>0</v>
      </c>
      <c r="H3385" s="2">
        <f>Electricity!I3410</f>
        <v>0</v>
      </c>
      <c r="I3385" s="2">
        <f>Electricity!J3410</f>
        <v>0</v>
      </c>
    </row>
    <row r="3386" spans="2:9" x14ac:dyDescent="0.35">
      <c r="B3386" s="458" t="str">
        <f t="shared" si="53"/>
        <v>05/21/2019 12:00:00 PM</v>
      </c>
      <c r="C3386" s="458">
        <v>43606</v>
      </c>
      <c r="D3386" s="459">
        <v>0.50000000000000011</v>
      </c>
      <c r="E3386" s="2">
        <f>Electricity!F3411</f>
        <v>0</v>
      </c>
      <c r="F3386" s="2">
        <f>Electricity!G3411</f>
        <v>0</v>
      </c>
      <c r="G3386" s="2">
        <f>Electricity!H3411</f>
        <v>0</v>
      </c>
      <c r="H3386" s="2">
        <f>Electricity!I3411</f>
        <v>0</v>
      </c>
      <c r="I3386" s="2">
        <f>Electricity!J3411</f>
        <v>0</v>
      </c>
    </row>
    <row r="3387" spans="2:9" x14ac:dyDescent="0.35">
      <c r="B3387" s="458" t="str">
        <f t="shared" si="53"/>
        <v>05/21/2019 01:00:00 PM</v>
      </c>
      <c r="C3387" s="458">
        <v>43606</v>
      </c>
      <c r="D3387" s="459">
        <v>0.54166666666666674</v>
      </c>
      <c r="E3387" s="2">
        <f>Electricity!F3412</f>
        <v>0</v>
      </c>
      <c r="F3387" s="2">
        <f>Electricity!G3412</f>
        <v>0</v>
      </c>
      <c r="G3387" s="2">
        <f>Electricity!H3412</f>
        <v>0</v>
      </c>
      <c r="H3387" s="2">
        <f>Electricity!I3412</f>
        <v>0</v>
      </c>
      <c r="I3387" s="2">
        <f>Electricity!J3412</f>
        <v>0</v>
      </c>
    </row>
    <row r="3388" spans="2:9" x14ac:dyDescent="0.35">
      <c r="B3388" s="458" t="str">
        <f t="shared" si="53"/>
        <v>05/21/2019 02:00:00 PM</v>
      </c>
      <c r="C3388" s="458">
        <v>43606</v>
      </c>
      <c r="D3388" s="459">
        <v>0.58333333333333337</v>
      </c>
      <c r="E3388" s="2">
        <f>Electricity!F3413</f>
        <v>0</v>
      </c>
      <c r="F3388" s="2">
        <f>Electricity!G3413</f>
        <v>0</v>
      </c>
      <c r="G3388" s="2">
        <f>Electricity!H3413</f>
        <v>0</v>
      </c>
      <c r="H3388" s="2">
        <f>Electricity!I3413</f>
        <v>0</v>
      </c>
      <c r="I3388" s="2">
        <f>Electricity!J3413</f>
        <v>0</v>
      </c>
    </row>
    <row r="3389" spans="2:9" x14ac:dyDescent="0.35">
      <c r="B3389" s="458" t="str">
        <f t="shared" si="53"/>
        <v>05/21/2019 03:00:00 PM</v>
      </c>
      <c r="C3389" s="458">
        <v>43606</v>
      </c>
      <c r="D3389" s="459">
        <v>0.62500000000000011</v>
      </c>
      <c r="E3389" s="2">
        <f>Electricity!F3414</f>
        <v>0</v>
      </c>
      <c r="F3389" s="2">
        <f>Electricity!G3414</f>
        <v>0</v>
      </c>
      <c r="G3389" s="2">
        <f>Electricity!H3414</f>
        <v>0</v>
      </c>
      <c r="H3389" s="2">
        <f>Electricity!I3414</f>
        <v>0</v>
      </c>
      <c r="I3389" s="2">
        <f>Electricity!J3414</f>
        <v>0</v>
      </c>
    </row>
    <row r="3390" spans="2:9" x14ac:dyDescent="0.35">
      <c r="B3390" s="458" t="str">
        <f t="shared" si="53"/>
        <v>05/21/2019 04:00:00 PM</v>
      </c>
      <c r="C3390" s="458">
        <v>43606</v>
      </c>
      <c r="D3390" s="459">
        <v>0.66666666666666674</v>
      </c>
      <c r="E3390" s="2">
        <f>Electricity!F3415</f>
        <v>0</v>
      </c>
      <c r="F3390" s="2">
        <f>Electricity!G3415</f>
        <v>0</v>
      </c>
      <c r="G3390" s="2">
        <f>Electricity!H3415</f>
        <v>0</v>
      </c>
      <c r="H3390" s="2">
        <f>Electricity!I3415</f>
        <v>0</v>
      </c>
      <c r="I3390" s="2">
        <f>Electricity!J3415</f>
        <v>0</v>
      </c>
    </row>
    <row r="3391" spans="2:9" x14ac:dyDescent="0.35">
      <c r="B3391" s="458" t="str">
        <f t="shared" si="53"/>
        <v>05/21/2019 05:00:00 PM</v>
      </c>
      <c r="C3391" s="458">
        <v>43606</v>
      </c>
      <c r="D3391" s="459">
        <v>0.70833333333333337</v>
      </c>
      <c r="E3391" s="2">
        <f>Electricity!F3416</f>
        <v>0</v>
      </c>
      <c r="F3391" s="2">
        <f>Electricity!G3416</f>
        <v>0</v>
      </c>
      <c r="G3391" s="2">
        <f>Electricity!H3416</f>
        <v>0</v>
      </c>
      <c r="H3391" s="2">
        <f>Electricity!I3416</f>
        <v>0</v>
      </c>
      <c r="I3391" s="2">
        <f>Electricity!J3416</f>
        <v>0</v>
      </c>
    </row>
    <row r="3392" spans="2:9" x14ac:dyDescent="0.35">
      <c r="B3392" s="458" t="str">
        <f t="shared" si="53"/>
        <v>05/21/2019 06:00:00 PM</v>
      </c>
      <c r="C3392" s="458">
        <v>43606</v>
      </c>
      <c r="D3392" s="459">
        <v>0.75000000000000011</v>
      </c>
      <c r="E3392" s="2">
        <f>Electricity!F3417</f>
        <v>0</v>
      </c>
      <c r="F3392" s="2">
        <f>Electricity!G3417</f>
        <v>0</v>
      </c>
      <c r="G3392" s="2">
        <f>Electricity!H3417</f>
        <v>0</v>
      </c>
      <c r="H3392" s="2">
        <f>Electricity!I3417</f>
        <v>0</v>
      </c>
      <c r="I3392" s="2">
        <f>Electricity!J3417</f>
        <v>0</v>
      </c>
    </row>
    <row r="3393" spans="2:9" x14ac:dyDescent="0.35">
      <c r="B3393" s="458" t="str">
        <f t="shared" si="53"/>
        <v>05/21/2019 07:00:00 PM</v>
      </c>
      <c r="C3393" s="458">
        <v>43606</v>
      </c>
      <c r="D3393" s="459">
        <v>0.79166666666666674</v>
      </c>
      <c r="E3393" s="2">
        <f>Electricity!F3418</f>
        <v>0</v>
      </c>
      <c r="F3393" s="2">
        <f>Electricity!G3418</f>
        <v>0</v>
      </c>
      <c r="G3393" s="2">
        <f>Electricity!H3418</f>
        <v>0</v>
      </c>
      <c r="H3393" s="2">
        <f>Electricity!I3418</f>
        <v>0</v>
      </c>
      <c r="I3393" s="2">
        <f>Electricity!J3418</f>
        <v>0</v>
      </c>
    </row>
    <row r="3394" spans="2:9" x14ac:dyDescent="0.35">
      <c r="B3394" s="458" t="str">
        <f t="shared" si="53"/>
        <v>05/21/2019 08:00:00 PM</v>
      </c>
      <c r="C3394" s="458">
        <v>43606</v>
      </c>
      <c r="D3394" s="459">
        <v>0.83333333333333337</v>
      </c>
      <c r="E3394" s="2">
        <f>Electricity!F3419</f>
        <v>0</v>
      </c>
      <c r="F3394" s="2">
        <f>Electricity!G3419</f>
        <v>0</v>
      </c>
      <c r="G3394" s="2">
        <f>Electricity!H3419</f>
        <v>0</v>
      </c>
      <c r="H3394" s="2">
        <f>Electricity!I3419</f>
        <v>0</v>
      </c>
      <c r="I3394" s="2">
        <f>Electricity!J3419</f>
        <v>0</v>
      </c>
    </row>
    <row r="3395" spans="2:9" x14ac:dyDescent="0.35">
      <c r="B3395" s="458" t="str">
        <f t="shared" si="53"/>
        <v>05/21/2019 09:00:00 PM</v>
      </c>
      <c r="C3395" s="458">
        <v>43606</v>
      </c>
      <c r="D3395" s="459">
        <v>0.87500000000000011</v>
      </c>
      <c r="E3395" s="2">
        <f>Electricity!F3420</f>
        <v>0</v>
      </c>
      <c r="F3395" s="2">
        <f>Electricity!G3420</f>
        <v>0</v>
      </c>
      <c r="G3395" s="2">
        <f>Electricity!H3420</f>
        <v>0</v>
      </c>
      <c r="H3395" s="2">
        <f>Electricity!I3420</f>
        <v>0</v>
      </c>
      <c r="I3395" s="2">
        <f>Electricity!J3420</f>
        <v>0</v>
      </c>
    </row>
    <row r="3396" spans="2:9" x14ac:dyDescent="0.35">
      <c r="B3396" s="458" t="str">
        <f t="shared" si="53"/>
        <v>05/21/2019 10:00:00 PM</v>
      </c>
      <c r="C3396" s="458">
        <v>43606</v>
      </c>
      <c r="D3396" s="459">
        <v>0.91666666666666674</v>
      </c>
      <c r="E3396" s="2">
        <f>Electricity!F3421</f>
        <v>0</v>
      </c>
      <c r="F3396" s="2">
        <f>Electricity!G3421</f>
        <v>0</v>
      </c>
      <c r="G3396" s="2">
        <f>Electricity!H3421</f>
        <v>0</v>
      </c>
      <c r="H3396" s="2">
        <f>Electricity!I3421</f>
        <v>0</v>
      </c>
      <c r="I3396" s="2">
        <f>Electricity!J3421</f>
        <v>0</v>
      </c>
    </row>
    <row r="3397" spans="2:9" x14ac:dyDescent="0.35">
      <c r="B3397" s="458" t="str">
        <f t="shared" si="53"/>
        <v>05/21/2019 11:00:00 PM</v>
      </c>
      <c r="C3397" s="458">
        <v>43606</v>
      </c>
      <c r="D3397" s="459">
        <v>0.95833333333333337</v>
      </c>
      <c r="E3397" s="2">
        <f>Electricity!F3422</f>
        <v>0</v>
      </c>
      <c r="F3397" s="2">
        <f>Electricity!G3422</f>
        <v>0</v>
      </c>
      <c r="G3397" s="2">
        <f>Electricity!H3422</f>
        <v>0</v>
      </c>
      <c r="H3397" s="2">
        <f>Electricity!I3422</f>
        <v>0</v>
      </c>
      <c r="I3397" s="2">
        <f>Electricity!J3422</f>
        <v>0</v>
      </c>
    </row>
    <row r="3398" spans="2:9" x14ac:dyDescent="0.35">
      <c r="B3398" s="458" t="str">
        <f t="shared" si="53"/>
        <v>05/22/2019 12:00:00 AM</v>
      </c>
      <c r="C3398" s="458">
        <v>43607</v>
      </c>
      <c r="D3398" s="459">
        <v>3.1225022567582528E-17</v>
      </c>
      <c r="E3398" s="2">
        <f>Electricity!F3423</f>
        <v>0</v>
      </c>
      <c r="F3398" s="2">
        <f>Electricity!G3423</f>
        <v>0</v>
      </c>
      <c r="G3398" s="2">
        <f>Electricity!H3423</f>
        <v>0</v>
      </c>
      <c r="H3398" s="2">
        <f>Electricity!I3423</f>
        <v>0</v>
      </c>
      <c r="I3398" s="2">
        <f>Electricity!J3423</f>
        <v>0</v>
      </c>
    </row>
    <row r="3399" spans="2:9" x14ac:dyDescent="0.35">
      <c r="B3399" s="458" t="str">
        <f t="shared" si="53"/>
        <v>05/22/2019 01:00:00 AM</v>
      </c>
      <c r="C3399" s="458">
        <v>43607</v>
      </c>
      <c r="D3399" s="459">
        <v>4.1666666666666699E-2</v>
      </c>
      <c r="E3399" s="2">
        <f>Electricity!F3424</f>
        <v>0</v>
      </c>
      <c r="F3399" s="2">
        <f>Electricity!G3424</f>
        <v>0</v>
      </c>
      <c r="G3399" s="2">
        <f>Electricity!H3424</f>
        <v>0</v>
      </c>
      <c r="H3399" s="2">
        <f>Electricity!I3424</f>
        <v>0</v>
      </c>
      <c r="I3399" s="2">
        <f>Electricity!J3424</f>
        <v>0</v>
      </c>
    </row>
    <row r="3400" spans="2:9" x14ac:dyDescent="0.35">
      <c r="B3400" s="458" t="str">
        <f t="shared" si="53"/>
        <v>05/22/2019 02:00:00 AM</v>
      </c>
      <c r="C3400" s="458">
        <v>43607</v>
      </c>
      <c r="D3400" s="459">
        <v>8.333333333333337E-2</v>
      </c>
      <c r="E3400" s="2">
        <f>Electricity!F3425</f>
        <v>0</v>
      </c>
      <c r="F3400" s="2">
        <f>Electricity!G3425</f>
        <v>0</v>
      </c>
      <c r="G3400" s="2">
        <f>Electricity!H3425</f>
        <v>0</v>
      </c>
      <c r="H3400" s="2">
        <f>Electricity!I3425</f>
        <v>0</v>
      </c>
      <c r="I3400" s="2">
        <f>Electricity!J3425</f>
        <v>0</v>
      </c>
    </row>
    <row r="3401" spans="2:9" x14ac:dyDescent="0.35">
      <c r="B3401" s="458" t="str">
        <f t="shared" si="53"/>
        <v>05/22/2019 03:00:00 AM</v>
      </c>
      <c r="C3401" s="458">
        <v>43607</v>
      </c>
      <c r="D3401" s="459">
        <v>0.12500000000000006</v>
      </c>
      <c r="E3401" s="2">
        <f>Electricity!F3426</f>
        <v>0</v>
      </c>
      <c r="F3401" s="2">
        <f>Electricity!G3426</f>
        <v>0</v>
      </c>
      <c r="G3401" s="2">
        <f>Electricity!H3426</f>
        <v>0</v>
      </c>
      <c r="H3401" s="2">
        <f>Electricity!I3426</f>
        <v>0</v>
      </c>
      <c r="I3401" s="2">
        <f>Electricity!J3426</f>
        <v>0</v>
      </c>
    </row>
    <row r="3402" spans="2:9" x14ac:dyDescent="0.35">
      <c r="B3402" s="458" t="str">
        <f t="shared" si="53"/>
        <v>05/22/2019 04:00:00 AM</v>
      </c>
      <c r="C3402" s="458">
        <v>43607</v>
      </c>
      <c r="D3402" s="459">
        <v>0.16666666666666669</v>
      </c>
      <c r="E3402" s="2">
        <f>Electricity!F3427</f>
        <v>0</v>
      </c>
      <c r="F3402" s="2">
        <f>Electricity!G3427</f>
        <v>0</v>
      </c>
      <c r="G3402" s="2">
        <f>Electricity!H3427</f>
        <v>0</v>
      </c>
      <c r="H3402" s="2">
        <f>Electricity!I3427</f>
        <v>0</v>
      </c>
      <c r="I3402" s="2">
        <f>Electricity!J3427</f>
        <v>0</v>
      </c>
    </row>
    <row r="3403" spans="2:9" x14ac:dyDescent="0.35">
      <c r="B3403" s="458" t="str">
        <f t="shared" si="53"/>
        <v>05/22/2019 05:00:00 AM</v>
      </c>
      <c r="C3403" s="458">
        <v>43607</v>
      </c>
      <c r="D3403" s="459">
        <v>0.20833333333333337</v>
      </c>
      <c r="E3403" s="2">
        <f>Electricity!F3428</f>
        <v>0</v>
      </c>
      <c r="F3403" s="2">
        <f>Electricity!G3428</f>
        <v>0</v>
      </c>
      <c r="G3403" s="2">
        <f>Electricity!H3428</f>
        <v>0</v>
      </c>
      <c r="H3403" s="2">
        <f>Electricity!I3428</f>
        <v>0</v>
      </c>
      <c r="I3403" s="2">
        <f>Electricity!J3428</f>
        <v>0</v>
      </c>
    </row>
    <row r="3404" spans="2:9" x14ac:dyDescent="0.35">
      <c r="B3404" s="458" t="str">
        <f t="shared" si="53"/>
        <v>05/22/2019 06:00:00 AM</v>
      </c>
      <c r="C3404" s="458">
        <v>43607</v>
      </c>
      <c r="D3404" s="459">
        <v>0.25</v>
      </c>
      <c r="E3404" s="2">
        <f>Electricity!F3429</f>
        <v>0</v>
      </c>
      <c r="F3404" s="2">
        <f>Electricity!G3429</f>
        <v>0</v>
      </c>
      <c r="G3404" s="2">
        <f>Electricity!H3429</f>
        <v>0</v>
      </c>
      <c r="H3404" s="2">
        <f>Electricity!I3429</f>
        <v>0</v>
      </c>
      <c r="I3404" s="2">
        <f>Electricity!J3429</f>
        <v>0</v>
      </c>
    </row>
    <row r="3405" spans="2:9" x14ac:dyDescent="0.35">
      <c r="B3405" s="458" t="str">
        <f t="shared" si="53"/>
        <v>05/22/2019 07:00:00 AM</v>
      </c>
      <c r="C3405" s="458">
        <v>43607</v>
      </c>
      <c r="D3405" s="459">
        <v>0.29166666666666669</v>
      </c>
      <c r="E3405" s="2">
        <f>Electricity!F3430</f>
        <v>0</v>
      </c>
      <c r="F3405" s="2">
        <f>Electricity!G3430</f>
        <v>0</v>
      </c>
      <c r="G3405" s="2">
        <f>Electricity!H3430</f>
        <v>0</v>
      </c>
      <c r="H3405" s="2">
        <f>Electricity!I3430</f>
        <v>0</v>
      </c>
      <c r="I3405" s="2">
        <f>Electricity!J3430</f>
        <v>0</v>
      </c>
    </row>
    <row r="3406" spans="2:9" x14ac:dyDescent="0.35">
      <c r="B3406" s="458" t="str">
        <f t="shared" si="53"/>
        <v>05/22/2019 08:00:00 AM</v>
      </c>
      <c r="C3406" s="458">
        <v>43607</v>
      </c>
      <c r="D3406" s="459">
        <v>0.33333333333333337</v>
      </c>
      <c r="E3406" s="2">
        <f>Electricity!F3431</f>
        <v>0</v>
      </c>
      <c r="F3406" s="2">
        <f>Electricity!G3431</f>
        <v>0</v>
      </c>
      <c r="G3406" s="2">
        <f>Electricity!H3431</f>
        <v>0</v>
      </c>
      <c r="H3406" s="2">
        <f>Electricity!I3431</f>
        <v>0</v>
      </c>
      <c r="I3406" s="2">
        <f>Electricity!J3431</f>
        <v>0</v>
      </c>
    </row>
    <row r="3407" spans="2:9" x14ac:dyDescent="0.35">
      <c r="B3407" s="458" t="str">
        <f t="shared" ref="B3407:B3470" si="54">CONCATENATE(TEXT(C3407,"mm/dd/yyyy")," ",TEXT(D3407,"hh:mm:ss AM/PM"))</f>
        <v>05/22/2019 09:00:00 AM</v>
      </c>
      <c r="C3407" s="458">
        <v>43607</v>
      </c>
      <c r="D3407" s="459">
        <v>0.375</v>
      </c>
      <c r="E3407" s="2">
        <f>Electricity!F3432</f>
        <v>0</v>
      </c>
      <c r="F3407" s="2">
        <f>Electricity!G3432</f>
        <v>0</v>
      </c>
      <c r="G3407" s="2">
        <f>Electricity!H3432</f>
        <v>0</v>
      </c>
      <c r="H3407" s="2">
        <f>Electricity!I3432</f>
        <v>0</v>
      </c>
      <c r="I3407" s="2">
        <f>Electricity!J3432</f>
        <v>0</v>
      </c>
    </row>
    <row r="3408" spans="2:9" x14ac:dyDescent="0.35">
      <c r="B3408" s="458" t="str">
        <f t="shared" si="54"/>
        <v>05/22/2019 10:00:00 AM</v>
      </c>
      <c r="C3408" s="458">
        <v>43607</v>
      </c>
      <c r="D3408" s="459">
        <v>0.41666666666666669</v>
      </c>
      <c r="E3408" s="2">
        <f>Electricity!F3433</f>
        <v>0</v>
      </c>
      <c r="F3408" s="2">
        <f>Electricity!G3433</f>
        <v>0</v>
      </c>
      <c r="G3408" s="2">
        <f>Electricity!H3433</f>
        <v>0</v>
      </c>
      <c r="H3408" s="2">
        <f>Electricity!I3433</f>
        <v>0</v>
      </c>
      <c r="I3408" s="2">
        <f>Electricity!J3433</f>
        <v>0</v>
      </c>
    </row>
    <row r="3409" spans="2:9" x14ac:dyDescent="0.35">
      <c r="B3409" s="458" t="str">
        <f t="shared" si="54"/>
        <v>05/22/2019 11:00:00 AM</v>
      </c>
      <c r="C3409" s="458">
        <v>43607</v>
      </c>
      <c r="D3409" s="459">
        <v>0.45833333333333337</v>
      </c>
      <c r="E3409" s="2">
        <f>Electricity!F3434</f>
        <v>0</v>
      </c>
      <c r="F3409" s="2">
        <f>Electricity!G3434</f>
        <v>0</v>
      </c>
      <c r="G3409" s="2">
        <f>Electricity!H3434</f>
        <v>0</v>
      </c>
      <c r="H3409" s="2">
        <f>Electricity!I3434</f>
        <v>0</v>
      </c>
      <c r="I3409" s="2">
        <f>Electricity!J3434</f>
        <v>0</v>
      </c>
    </row>
    <row r="3410" spans="2:9" x14ac:dyDescent="0.35">
      <c r="B3410" s="458" t="str">
        <f t="shared" si="54"/>
        <v>05/22/2019 12:00:00 PM</v>
      </c>
      <c r="C3410" s="458">
        <v>43607</v>
      </c>
      <c r="D3410" s="459">
        <v>0.50000000000000011</v>
      </c>
      <c r="E3410" s="2">
        <f>Electricity!F3435</f>
        <v>0</v>
      </c>
      <c r="F3410" s="2">
        <f>Electricity!G3435</f>
        <v>0</v>
      </c>
      <c r="G3410" s="2">
        <f>Electricity!H3435</f>
        <v>0</v>
      </c>
      <c r="H3410" s="2">
        <f>Electricity!I3435</f>
        <v>0</v>
      </c>
      <c r="I3410" s="2">
        <f>Electricity!J3435</f>
        <v>0</v>
      </c>
    </row>
    <row r="3411" spans="2:9" x14ac:dyDescent="0.35">
      <c r="B3411" s="458" t="str">
        <f t="shared" si="54"/>
        <v>05/22/2019 01:00:00 PM</v>
      </c>
      <c r="C3411" s="458">
        <v>43607</v>
      </c>
      <c r="D3411" s="459">
        <v>0.54166666666666674</v>
      </c>
      <c r="E3411" s="2">
        <f>Electricity!F3436</f>
        <v>0</v>
      </c>
      <c r="F3411" s="2">
        <f>Electricity!G3436</f>
        <v>0</v>
      </c>
      <c r="G3411" s="2">
        <f>Electricity!H3436</f>
        <v>0</v>
      </c>
      <c r="H3411" s="2">
        <f>Electricity!I3436</f>
        <v>0</v>
      </c>
      <c r="I3411" s="2">
        <f>Electricity!J3436</f>
        <v>0</v>
      </c>
    </row>
    <row r="3412" spans="2:9" x14ac:dyDescent="0.35">
      <c r="B3412" s="458" t="str">
        <f t="shared" si="54"/>
        <v>05/22/2019 02:00:00 PM</v>
      </c>
      <c r="C3412" s="458">
        <v>43607</v>
      </c>
      <c r="D3412" s="459">
        <v>0.58333333333333337</v>
      </c>
      <c r="E3412" s="2">
        <f>Electricity!F3437</f>
        <v>0</v>
      </c>
      <c r="F3412" s="2">
        <f>Electricity!G3437</f>
        <v>0</v>
      </c>
      <c r="G3412" s="2">
        <f>Electricity!H3437</f>
        <v>0</v>
      </c>
      <c r="H3412" s="2">
        <f>Electricity!I3437</f>
        <v>0</v>
      </c>
      <c r="I3412" s="2">
        <f>Electricity!J3437</f>
        <v>0</v>
      </c>
    </row>
    <row r="3413" spans="2:9" x14ac:dyDescent="0.35">
      <c r="B3413" s="458" t="str">
        <f t="shared" si="54"/>
        <v>05/22/2019 03:00:00 PM</v>
      </c>
      <c r="C3413" s="458">
        <v>43607</v>
      </c>
      <c r="D3413" s="459">
        <v>0.62500000000000011</v>
      </c>
      <c r="E3413" s="2">
        <f>Electricity!F3438</f>
        <v>0</v>
      </c>
      <c r="F3413" s="2">
        <f>Electricity!G3438</f>
        <v>0</v>
      </c>
      <c r="G3413" s="2">
        <f>Electricity!H3438</f>
        <v>0</v>
      </c>
      <c r="H3413" s="2">
        <f>Electricity!I3438</f>
        <v>0</v>
      </c>
      <c r="I3413" s="2">
        <f>Electricity!J3438</f>
        <v>0</v>
      </c>
    </row>
    <row r="3414" spans="2:9" x14ac:dyDescent="0.35">
      <c r="B3414" s="458" t="str">
        <f t="shared" si="54"/>
        <v>05/22/2019 04:00:00 PM</v>
      </c>
      <c r="C3414" s="458">
        <v>43607</v>
      </c>
      <c r="D3414" s="459">
        <v>0.66666666666666674</v>
      </c>
      <c r="E3414" s="2">
        <f>Electricity!F3439</f>
        <v>0</v>
      </c>
      <c r="F3414" s="2">
        <f>Electricity!G3439</f>
        <v>0</v>
      </c>
      <c r="G3414" s="2">
        <f>Electricity!H3439</f>
        <v>0</v>
      </c>
      <c r="H3414" s="2">
        <f>Electricity!I3439</f>
        <v>0</v>
      </c>
      <c r="I3414" s="2">
        <f>Electricity!J3439</f>
        <v>0</v>
      </c>
    </row>
    <row r="3415" spans="2:9" x14ac:dyDescent="0.35">
      <c r="B3415" s="458" t="str">
        <f t="shared" si="54"/>
        <v>05/22/2019 05:00:00 PM</v>
      </c>
      <c r="C3415" s="458">
        <v>43607</v>
      </c>
      <c r="D3415" s="459">
        <v>0.70833333333333337</v>
      </c>
      <c r="E3415" s="2">
        <f>Electricity!F3440</f>
        <v>0</v>
      </c>
      <c r="F3415" s="2">
        <f>Electricity!G3440</f>
        <v>0</v>
      </c>
      <c r="G3415" s="2">
        <f>Electricity!H3440</f>
        <v>0</v>
      </c>
      <c r="H3415" s="2">
        <f>Electricity!I3440</f>
        <v>0</v>
      </c>
      <c r="I3415" s="2">
        <f>Electricity!J3440</f>
        <v>0</v>
      </c>
    </row>
    <row r="3416" spans="2:9" x14ac:dyDescent="0.35">
      <c r="B3416" s="458" t="str">
        <f t="shared" si="54"/>
        <v>05/22/2019 06:00:00 PM</v>
      </c>
      <c r="C3416" s="458">
        <v>43607</v>
      </c>
      <c r="D3416" s="459">
        <v>0.75000000000000011</v>
      </c>
      <c r="E3416" s="2">
        <f>Electricity!F3441</f>
        <v>0</v>
      </c>
      <c r="F3416" s="2">
        <f>Electricity!G3441</f>
        <v>0</v>
      </c>
      <c r="G3416" s="2">
        <f>Electricity!H3441</f>
        <v>0</v>
      </c>
      <c r="H3416" s="2">
        <f>Electricity!I3441</f>
        <v>0</v>
      </c>
      <c r="I3416" s="2">
        <f>Electricity!J3441</f>
        <v>0</v>
      </c>
    </row>
    <row r="3417" spans="2:9" x14ac:dyDescent="0.35">
      <c r="B3417" s="458" t="str">
        <f t="shared" si="54"/>
        <v>05/22/2019 07:00:00 PM</v>
      </c>
      <c r="C3417" s="458">
        <v>43607</v>
      </c>
      <c r="D3417" s="459">
        <v>0.79166666666666674</v>
      </c>
      <c r="E3417" s="2">
        <f>Electricity!F3442</f>
        <v>0</v>
      </c>
      <c r="F3417" s="2">
        <f>Electricity!G3442</f>
        <v>0</v>
      </c>
      <c r="G3417" s="2">
        <f>Electricity!H3442</f>
        <v>0</v>
      </c>
      <c r="H3417" s="2">
        <f>Electricity!I3442</f>
        <v>0</v>
      </c>
      <c r="I3417" s="2">
        <f>Electricity!J3442</f>
        <v>0</v>
      </c>
    </row>
    <row r="3418" spans="2:9" x14ac:dyDescent="0.35">
      <c r="B3418" s="458" t="str">
        <f t="shared" si="54"/>
        <v>05/22/2019 08:00:00 PM</v>
      </c>
      <c r="C3418" s="458">
        <v>43607</v>
      </c>
      <c r="D3418" s="459">
        <v>0.83333333333333337</v>
      </c>
      <c r="E3418" s="2">
        <f>Electricity!F3443</f>
        <v>0</v>
      </c>
      <c r="F3418" s="2">
        <f>Electricity!G3443</f>
        <v>0</v>
      </c>
      <c r="G3418" s="2">
        <f>Electricity!H3443</f>
        <v>0</v>
      </c>
      <c r="H3418" s="2">
        <f>Electricity!I3443</f>
        <v>0</v>
      </c>
      <c r="I3418" s="2">
        <f>Electricity!J3443</f>
        <v>0</v>
      </c>
    </row>
    <row r="3419" spans="2:9" x14ac:dyDescent="0.35">
      <c r="B3419" s="458" t="str">
        <f t="shared" si="54"/>
        <v>05/22/2019 09:00:00 PM</v>
      </c>
      <c r="C3419" s="458">
        <v>43607</v>
      </c>
      <c r="D3419" s="459">
        <v>0.87500000000000011</v>
      </c>
      <c r="E3419" s="2">
        <f>Electricity!F3444</f>
        <v>0</v>
      </c>
      <c r="F3419" s="2">
        <f>Electricity!G3444</f>
        <v>0</v>
      </c>
      <c r="G3419" s="2">
        <f>Electricity!H3444</f>
        <v>0</v>
      </c>
      <c r="H3419" s="2">
        <f>Electricity!I3444</f>
        <v>0</v>
      </c>
      <c r="I3419" s="2">
        <f>Electricity!J3444</f>
        <v>0</v>
      </c>
    </row>
    <row r="3420" spans="2:9" x14ac:dyDescent="0.35">
      <c r="B3420" s="458" t="str">
        <f t="shared" si="54"/>
        <v>05/22/2019 10:00:00 PM</v>
      </c>
      <c r="C3420" s="458">
        <v>43607</v>
      </c>
      <c r="D3420" s="459">
        <v>0.91666666666666674</v>
      </c>
      <c r="E3420" s="2">
        <f>Electricity!F3445</f>
        <v>0</v>
      </c>
      <c r="F3420" s="2">
        <f>Electricity!G3445</f>
        <v>0</v>
      </c>
      <c r="G3420" s="2">
        <f>Electricity!H3445</f>
        <v>0</v>
      </c>
      <c r="H3420" s="2">
        <f>Electricity!I3445</f>
        <v>0</v>
      </c>
      <c r="I3420" s="2">
        <f>Electricity!J3445</f>
        <v>0</v>
      </c>
    </row>
    <row r="3421" spans="2:9" x14ac:dyDescent="0.35">
      <c r="B3421" s="458" t="str">
        <f t="shared" si="54"/>
        <v>05/22/2019 11:00:00 PM</v>
      </c>
      <c r="C3421" s="458">
        <v>43607</v>
      </c>
      <c r="D3421" s="459">
        <v>0.95833333333333337</v>
      </c>
      <c r="E3421" s="2">
        <f>Electricity!F3446</f>
        <v>0</v>
      </c>
      <c r="F3421" s="2">
        <f>Electricity!G3446</f>
        <v>0</v>
      </c>
      <c r="G3421" s="2">
        <f>Electricity!H3446</f>
        <v>0</v>
      </c>
      <c r="H3421" s="2">
        <f>Electricity!I3446</f>
        <v>0</v>
      </c>
      <c r="I3421" s="2">
        <f>Electricity!J3446</f>
        <v>0</v>
      </c>
    </row>
    <row r="3422" spans="2:9" x14ac:dyDescent="0.35">
      <c r="B3422" s="458" t="str">
        <f t="shared" si="54"/>
        <v>05/23/2019 12:00:00 AM</v>
      </c>
      <c r="C3422" s="458">
        <v>43608</v>
      </c>
      <c r="D3422" s="459">
        <v>3.1225022567582528E-17</v>
      </c>
      <c r="E3422" s="2">
        <f>Electricity!F3447</f>
        <v>0</v>
      </c>
      <c r="F3422" s="2">
        <f>Electricity!G3447</f>
        <v>0</v>
      </c>
      <c r="G3422" s="2">
        <f>Electricity!H3447</f>
        <v>0</v>
      </c>
      <c r="H3422" s="2">
        <f>Electricity!I3447</f>
        <v>0</v>
      </c>
      <c r="I3422" s="2">
        <f>Electricity!J3447</f>
        <v>0</v>
      </c>
    </row>
    <row r="3423" spans="2:9" x14ac:dyDescent="0.35">
      <c r="B3423" s="458" t="str">
        <f t="shared" si="54"/>
        <v>05/23/2019 01:00:00 AM</v>
      </c>
      <c r="C3423" s="458">
        <v>43608</v>
      </c>
      <c r="D3423" s="459">
        <v>4.1666666666666699E-2</v>
      </c>
      <c r="E3423" s="2">
        <f>Electricity!F3448</f>
        <v>0</v>
      </c>
      <c r="F3423" s="2">
        <f>Electricity!G3448</f>
        <v>0</v>
      </c>
      <c r="G3423" s="2">
        <f>Electricity!H3448</f>
        <v>0</v>
      </c>
      <c r="H3423" s="2">
        <f>Electricity!I3448</f>
        <v>0</v>
      </c>
      <c r="I3423" s="2">
        <f>Electricity!J3448</f>
        <v>0</v>
      </c>
    </row>
    <row r="3424" spans="2:9" x14ac:dyDescent="0.35">
      <c r="B3424" s="458" t="str">
        <f t="shared" si="54"/>
        <v>05/23/2019 02:00:00 AM</v>
      </c>
      <c r="C3424" s="458">
        <v>43608</v>
      </c>
      <c r="D3424" s="459">
        <v>8.333333333333337E-2</v>
      </c>
      <c r="E3424" s="2">
        <f>Electricity!F3449</f>
        <v>0</v>
      </c>
      <c r="F3424" s="2">
        <f>Electricity!G3449</f>
        <v>0</v>
      </c>
      <c r="G3424" s="2">
        <f>Electricity!H3449</f>
        <v>0</v>
      </c>
      <c r="H3424" s="2">
        <f>Electricity!I3449</f>
        <v>0</v>
      </c>
      <c r="I3424" s="2">
        <f>Electricity!J3449</f>
        <v>0</v>
      </c>
    </row>
    <row r="3425" spans="2:9" x14ac:dyDescent="0.35">
      <c r="B3425" s="458" t="str">
        <f t="shared" si="54"/>
        <v>05/23/2019 03:00:00 AM</v>
      </c>
      <c r="C3425" s="458">
        <v>43608</v>
      </c>
      <c r="D3425" s="459">
        <v>0.12500000000000006</v>
      </c>
      <c r="E3425" s="2">
        <f>Electricity!F3450</f>
        <v>0</v>
      </c>
      <c r="F3425" s="2">
        <f>Electricity!G3450</f>
        <v>0</v>
      </c>
      <c r="G3425" s="2">
        <f>Electricity!H3450</f>
        <v>0</v>
      </c>
      <c r="H3425" s="2">
        <f>Electricity!I3450</f>
        <v>0</v>
      </c>
      <c r="I3425" s="2">
        <f>Electricity!J3450</f>
        <v>0</v>
      </c>
    </row>
    <row r="3426" spans="2:9" x14ac:dyDescent="0.35">
      <c r="B3426" s="458" t="str">
        <f t="shared" si="54"/>
        <v>05/23/2019 04:00:00 AM</v>
      </c>
      <c r="C3426" s="458">
        <v>43608</v>
      </c>
      <c r="D3426" s="459">
        <v>0.16666666666666669</v>
      </c>
      <c r="E3426" s="2">
        <f>Electricity!F3451</f>
        <v>0</v>
      </c>
      <c r="F3426" s="2">
        <f>Electricity!G3451</f>
        <v>0</v>
      </c>
      <c r="G3426" s="2">
        <f>Electricity!H3451</f>
        <v>0</v>
      </c>
      <c r="H3426" s="2">
        <f>Electricity!I3451</f>
        <v>0</v>
      </c>
      <c r="I3426" s="2">
        <f>Electricity!J3451</f>
        <v>0</v>
      </c>
    </row>
    <row r="3427" spans="2:9" x14ac:dyDescent="0.35">
      <c r="B3427" s="458" t="str">
        <f t="shared" si="54"/>
        <v>05/23/2019 05:00:00 AM</v>
      </c>
      <c r="C3427" s="458">
        <v>43608</v>
      </c>
      <c r="D3427" s="459">
        <v>0.20833333333333337</v>
      </c>
      <c r="E3427" s="2">
        <f>Electricity!F3452</f>
        <v>0</v>
      </c>
      <c r="F3427" s="2">
        <f>Electricity!G3452</f>
        <v>0</v>
      </c>
      <c r="G3427" s="2">
        <f>Electricity!H3452</f>
        <v>0</v>
      </c>
      <c r="H3427" s="2">
        <f>Electricity!I3452</f>
        <v>0</v>
      </c>
      <c r="I3427" s="2">
        <f>Electricity!J3452</f>
        <v>0</v>
      </c>
    </row>
    <row r="3428" spans="2:9" x14ac:dyDescent="0.35">
      <c r="B3428" s="458" t="str">
        <f t="shared" si="54"/>
        <v>05/23/2019 06:00:00 AM</v>
      </c>
      <c r="C3428" s="458">
        <v>43608</v>
      </c>
      <c r="D3428" s="459">
        <v>0.25</v>
      </c>
      <c r="E3428" s="2">
        <f>Electricity!F3453</f>
        <v>0</v>
      </c>
      <c r="F3428" s="2">
        <f>Electricity!G3453</f>
        <v>0</v>
      </c>
      <c r="G3428" s="2">
        <f>Electricity!H3453</f>
        <v>0</v>
      </c>
      <c r="H3428" s="2">
        <f>Electricity!I3453</f>
        <v>0</v>
      </c>
      <c r="I3428" s="2">
        <f>Electricity!J3453</f>
        <v>0</v>
      </c>
    </row>
    <row r="3429" spans="2:9" x14ac:dyDescent="0.35">
      <c r="B3429" s="458" t="str">
        <f t="shared" si="54"/>
        <v>05/23/2019 07:00:00 AM</v>
      </c>
      <c r="C3429" s="458">
        <v>43608</v>
      </c>
      <c r="D3429" s="459">
        <v>0.29166666666666669</v>
      </c>
      <c r="E3429" s="2">
        <f>Electricity!F3454</f>
        <v>0</v>
      </c>
      <c r="F3429" s="2">
        <f>Electricity!G3454</f>
        <v>0</v>
      </c>
      <c r="G3429" s="2">
        <f>Electricity!H3454</f>
        <v>0</v>
      </c>
      <c r="H3429" s="2">
        <f>Electricity!I3454</f>
        <v>0</v>
      </c>
      <c r="I3429" s="2">
        <f>Electricity!J3454</f>
        <v>0</v>
      </c>
    </row>
    <row r="3430" spans="2:9" x14ac:dyDescent="0.35">
      <c r="B3430" s="458" t="str">
        <f t="shared" si="54"/>
        <v>05/23/2019 08:00:00 AM</v>
      </c>
      <c r="C3430" s="458">
        <v>43608</v>
      </c>
      <c r="D3430" s="459">
        <v>0.33333333333333337</v>
      </c>
      <c r="E3430" s="2">
        <f>Electricity!F3455</f>
        <v>0</v>
      </c>
      <c r="F3430" s="2">
        <f>Electricity!G3455</f>
        <v>0</v>
      </c>
      <c r="G3430" s="2">
        <f>Electricity!H3455</f>
        <v>0</v>
      </c>
      <c r="H3430" s="2">
        <f>Electricity!I3455</f>
        <v>0</v>
      </c>
      <c r="I3430" s="2">
        <f>Electricity!J3455</f>
        <v>0</v>
      </c>
    </row>
    <row r="3431" spans="2:9" x14ac:dyDescent="0.35">
      <c r="B3431" s="458" t="str">
        <f t="shared" si="54"/>
        <v>05/23/2019 09:00:00 AM</v>
      </c>
      <c r="C3431" s="458">
        <v>43608</v>
      </c>
      <c r="D3431" s="459">
        <v>0.375</v>
      </c>
      <c r="E3431" s="2">
        <f>Electricity!F3456</f>
        <v>0</v>
      </c>
      <c r="F3431" s="2">
        <f>Electricity!G3456</f>
        <v>0</v>
      </c>
      <c r="G3431" s="2">
        <f>Electricity!H3456</f>
        <v>0</v>
      </c>
      <c r="H3431" s="2">
        <f>Electricity!I3456</f>
        <v>0</v>
      </c>
      <c r="I3431" s="2">
        <f>Electricity!J3456</f>
        <v>0</v>
      </c>
    </row>
    <row r="3432" spans="2:9" x14ac:dyDescent="0.35">
      <c r="B3432" s="458" t="str">
        <f t="shared" si="54"/>
        <v>05/23/2019 10:00:00 AM</v>
      </c>
      <c r="C3432" s="458">
        <v>43608</v>
      </c>
      <c r="D3432" s="459">
        <v>0.41666666666666669</v>
      </c>
      <c r="E3432" s="2">
        <f>Electricity!F3457</f>
        <v>0</v>
      </c>
      <c r="F3432" s="2">
        <f>Electricity!G3457</f>
        <v>0</v>
      </c>
      <c r="G3432" s="2">
        <f>Electricity!H3457</f>
        <v>0</v>
      </c>
      <c r="H3432" s="2">
        <f>Electricity!I3457</f>
        <v>0</v>
      </c>
      <c r="I3432" s="2">
        <f>Electricity!J3457</f>
        <v>0</v>
      </c>
    </row>
    <row r="3433" spans="2:9" x14ac:dyDescent="0.35">
      <c r="B3433" s="458" t="str">
        <f t="shared" si="54"/>
        <v>05/23/2019 11:00:00 AM</v>
      </c>
      <c r="C3433" s="458">
        <v>43608</v>
      </c>
      <c r="D3433" s="459">
        <v>0.45833333333333337</v>
      </c>
      <c r="E3433" s="2">
        <f>Electricity!F3458</f>
        <v>0</v>
      </c>
      <c r="F3433" s="2">
        <f>Electricity!G3458</f>
        <v>0</v>
      </c>
      <c r="G3433" s="2">
        <f>Electricity!H3458</f>
        <v>0</v>
      </c>
      <c r="H3433" s="2">
        <f>Electricity!I3458</f>
        <v>0</v>
      </c>
      <c r="I3433" s="2">
        <f>Electricity!J3458</f>
        <v>0</v>
      </c>
    </row>
    <row r="3434" spans="2:9" x14ac:dyDescent="0.35">
      <c r="B3434" s="458" t="str">
        <f t="shared" si="54"/>
        <v>05/23/2019 12:00:00 PM</v>
      </c>
      <c r="C3434" s="458">
        <v>43608</v>
      </c>
      <c r="D3434" s="459">
        <v>0.50000000000000011</v>
      </c>
      <c r="E3434" s="2">
        <f>Electricity!F3459</f>
        <v>0</v>
      </c>
      <c r="F3434" s="2">
        <f>Electricity!G3459</f>
        <v>0</v>
      </c>
      <c r="G3434" s="2">
        <f>Electricity!H3459</f>
        <v>0</v>
      </c>
      <c r="H3434" s="2">
        <f>Electricity!I3459</f>
        <v>0</v>
      </c>
      <c r="I3434" s="2">
        <f>Electricity!J3459</f>
        <v>0</v>
      </c>
    </row>
    <row r="3435" spans="2:9" x14ac:dyDescent="0.35">
      <c r="B3435" s="458" t="str">
        <f t="shared" si="54"/>
        <v>05/23/2019 01:00:00 PM</v>
      </c>
      <c r="C3435" s="458">
        <v>43608</v>
      </c>
      <c r="D3435" s="459">
        <v>0.54166666666666674</v>
      </c>
      <c r="E3435" s="2">
        <f>Electricity!F3460</f>
        <v>0</v>
      </c>
      <c r="F3435" s="2">
        <f>Electricity!G3460</f>
        <v>0</v>
      </c>
      <c r="G3435" s="2">
        <f>Electricity!H3460</f>
        <v>0</v>
      </c>
      <c r="H3435" s="2">
        <f>Electricity!I3460</f>
        <v>0</v>
      </c>
      <c r="I3435" s="2">
        <f>Electricity!J3460</f>
        <v>0</v>
      </c>
    </row>
    <row r="3436" spans="2:9" x14ac:dyDescent="0.35">
      <c r="B3436" s="458" t="str">
        <f t="shared" si="54"/>
        <v>05/23/2019 02:00:00 PM</v>
      </c>
      <c r="C3436" s="458">
        <v>43608</v>
      </c>
      <c r="D3436" s="459">
        <v>0.58333333333333337</v>
      </c>
      <c r="E3436" s="2">
        <f>Electricity!F3461</f>
        <v>0</v>
      </c>
      <c r="F3436" s="2">
        <f>Electricity!G3461</f>
        <v>0</v>
      </c>
      <c r="G3436" s="2">
        <f>Electricity!H3461</f>
        <v>0</v>
      </c>
      <c r="H3436" s="2">
        <f>Electricity!I3461</f>
        <v>0</v>
      </c>
      <c r="I3436" s="2">
        <f>Electricity!J3461</f>
        <v>0</v>
      </c>
    </row>
    <row r="3437" spans="2:9" x14ac:dyDescent="0.35">
      <c r="B3437" s="458" t="str">
        <f t="shared" si="54"/>
        <v>05/23/2019 03:00:00 PM</v>
      </c>
      <c r="C3437" s="458">
        <v>43608</v>
      </c>
      <c r="D3437" s="459">
        <v>0.62500000000000011</v>
      </c>
      <c r="E3437" s="2">
        <f>Electricity!F3462</f>
        <v>0</v>
      </c>
      <c r="F3437" s="2">
        <f>Electricity!G3462</f>
        <v>0</v>
      </c>
      <c r="G3437" s="2">
        <f>Electricity!H3462</f>
        <v>0</v>
      </c>
      <c r="H3437" s="2">
        <f>Electricity!I3462</f>
        <v>0</v>
      </c>
      <c r="I3437" s="2">
        <f>Electricity!J3462</f>
        <v>0</v>
      </c>
    </row>
    <row r="3438" spans="2:9" x14ac:dyDescent="0.35">
      <c r="B3438" s="458" t="str">
        <f t="shared" si="54"/>
        <v>05/23/2019 04:00:00 PM</v>
      </c>
      <c r="C3438" s="458">
        <v>43608</v>
      </c>
      <c r="D3438" s="459">
        <v>0.66666666666666674</v>
      </c>
      <c r="E3438" s="2">
        <f>Electricity!F3463</f>
        <v>0</v>
      </c>
      <c r="F3438" s="2">
        <f>Electricity!G3463</f>
        <v>0</v>
      </c>
      <c r="G3438" s="2">
        <f>Electricity!H3463</f>
        <v>0</v>
      </c>
      <c r="H3438" s="2">
        <f>Electricity!I3463</f>
        <v>0</v>
      </c>
      <c r="I3438" s="2">
        <f>Electricity!J3463</f>
        <v>0</v>
      </c>
    </row>
    <row r="3439" spans="2:9" x14ac:dyDescent="0.35">
      <c r="B3439" s="458" t="str">
        <f t="shared" si="54"/>
        <v>05/23/2019 05:00:00 PM</v>
      </c>
      <c r="C3439" s="458">
        <v>43608</v>
      </c>
      <c r="D3439" s="459">
        <v>0.70833333333333337</v>
      </c>
      <c r="E3439" s="2">
        <f>Electricity!F3464</f>
        <v>0</v>
      </c>
      <c r="F3439" s="2">
        <f>Electricity!G3464</f>
        <v>0</v>
      </c>
      <c r="G3439" s="2">
        <f>Electricity!H3464</f>
        <v>0</v>
      </c>
      <c r="H3439" s="2">
        <f>Electricity!I3464</f>
        <v>0</v>
      </c>
      <c r="I3439" s="2">
        <f>Electricity!J3464</f>
        <v>0</v>
      </c>
    </row>
    <row r="3440" spans="2:9" x14ac:dyDescent="0.35">
      <c r="B3440" s="458" t="str">
        <f t="shared" si="54"/>
        <v>05/23/2019 06:00:00 PM</v>
      </c>
      <c r="C3440" s="458">
        <v>43608</v>
      </c>
      <c r="D3440" s="459">
        <v>0.75000000000000011</v>
      </c>
      <c r="E3440" s="2">
        <f>Electricity!F3465</f>
        <v>0</v>
      </c>
      <c r="F3440" s="2">
        <f>Electricity!G3465</f>
        <v>0</v>
      </c>
      <c r="G3440" s="2">
        <f>Electricity!H3465</f>
        <v>0</v>
      </c>
      <c r="H3440" s="2">
        <f>Electricity!I3465</f>
        <v>0</v>
      </c>
      <c r="I3440" s="2">
        <f>Electricity!J3465</f>
        <v>0</v>
      </c>
    </row>
    <row r="3441" spans="2:9" x14ac:dyDescent="0.35">
      <c r="B3441" s="458" t="str">
        <f t="shared" si="54"/>
        <v>05/23/2019 07:00:00 PM</v>
      </c>
      <c r="C3441" s="458">
        <v>43608</v>
      </c>
      <c r="D3441" s="459">
        <v>0.79166666666666674</v>
      </c>
      <c r="E3441" s="2">
        <f>Electricity!F3466</f>
        <v>0</v>
      </c>
      <c r="F3441" s="2">
        <f>Electricity!G3466</f>
        <v>0</v>
      </c>
      <c r="G3441" s="2">
        <f>Electricity!H3466</f>
        <v>0</v>
      </c>
      <c r="H3441" s="2">
        <f>Electricity!I3466</f>
        <v>0</v>
      </c>
      <c r="I3441" s="2">
        <f>Electricity!J3466</f>
        <v>0</v>
      </c>
    </row>
    <row r="3442" spans="2:9" x14ac:dyDescent="0.35">
      <c r="B3442" s="458" t="str">
        <f t="shared" si="54"/>
        <v>05/23/2019 08:00:00 PM</v>
      </c>
      <c r="C3442" s="458">
        <v>43608</v>
      </c>
      <c r="D3442" s="459">
        <v>0.83333333333333337</v>
      </c>
      <c r="E3442" s="2">
        <f>Electricity!F3467</f>
        <v>0</v>
      </c>
      <c r="F3442" s="2">
        <f>Electricity!G3467</f>
        <v>0</v>
      </c>
      <c r="G3442" s="2">
        <f>Electricity!H3467</f>
        <v>0</v>
      </c>
      <c r="H3442" s="2">
        <f>Electricity!I3467</f>
        <v>0</v>
      </c>
      <c r="I3442" s="2">
        <f>Electricity!J3467</f>
        <v>0</v>
      </c>
    </row>
    <row r="3443" spans="2:9" x14ac:dyDescent="0.35">
      <c r="B3443" s="458" t="str">
        <f t="shared" si="54"/>
        <v>05/23/2019 09:00:00 PM</v>
      </c>
      <c r="C3443" s="458">
        <v>43608</v>
      </c>
      <c r="D3443" s="459">
        <v>0.87500000000000011</v>
      </c>
      <c r="E3443" s="2">
        <f>Electricity!F3468</f>
        <v>0</v>
      </c>
      <c r="F3443" s="2">
        <f>Electricity!G3468</f>
        <v>0</v>
      </c>
      <c r="G3443" s="2">
        <f>Electricity!H3468</f>
        <v>0</v>
      </c>
      <c r="H3443" s="2">
        <f>Electricity!I3468</f>
        <v>0</v>
      </c>
      <c r="I3443" s="2">
        <f>Electricity!J3468</f>
        <v>0</v>
      </c>
    </row>
    <row r="3444" spans="2:9" x14ac:dyDescent="0.35">
      <c r="B3444" s="458" t="str">
        <f t="shared" si="54"/>
        <v>05/23/2019 10:00:00 PM</v>
      </c>
      <c r="C3444" s="458">
        <v>43608</v>
      </c>
      <c r="D3444" s="459">
        <v>0.91666666666666674</v>
      </c>
      <c r="E3444" s="2">
        <f>Electricity!F3469</f>
        <v>0</v>
      </c>
      <c r="F3444" s="2">
        <f>Electricity!G3469</f>
        <v>0</v>
      </c>
      <c r="G3444" s="2">
        <f>Electricity!H3469</f>
        <v>0</v>
      </c>
      <c r="H3444" s="2">
        <f>Electricity!I3469</f>
        <v>0</v>
      </c>
      <c r="I3444" s="2">
        <f>Electricity!J3469</f>
        <v>0</v>
      </c>
    </row>
    <row r="3445" spans="2:9" x14ac:dyDescent="0.35">
      <c r="B3445" s="458" t="str">
        <f t="shared" si="54"/>
        <v>05/23/2019 11:00:00 PM</v>
      </c>
      <c r="C3445" s="458">
        <v>43608</v>
      </c>
      <c r="D3445" s="459">
        <v>0.95833333333333337</v>
      </c>
      <c r="E3445" s="2">
        <f>Electricity!F3470</f>
        <v>0</v>
      </c>
      <c r="F3445" s="2">
        <f>Electricity!G3470</f>
        <v>0</v>
      </c>
      <c r="G3445" s="2">
        <f>Electricity!H3470</f>
        <v>0</v>
      </c>
      <c r="H3445" s="2">
        <f>Electricity!I3470</f>
        <v>0</v>
      </c>
      <c r="I3445" s="2">
        <f>Electricity!J3470</f>
        <v>0</v>
      </c>
    </row>
    <row r="3446" spans="2:9" x14ac:dyDescent="0.35">
      <c r="B3446" s="458" t="str">
        <f t="shared" si="54"/>
        <v>05/24/2019 12:00:00 AM</v>
      </c>
      <c r="C3446" s="458">
        <v>43609</v>
      </c>
      <c r="D3446" s="459">
        <v>3.1225022567582528E-17</v>
      </c>
      <c r="E3446" s="2">
        <f>Electricity!F3471</f>
        <v>0</v>
      </c>
      <c r="F3446" s="2">
        <f>Electricity!G3471</f>
        <v>0</v>
      </c>
      <c r="G3446" s="2">
        <f>Electricity!H3471</f>
        <v>0</v>
      </c>
      <c r="H3446" s="2">
        <f>Electricity!I3471</f>
        <v>0</v>
      </c>
      <c r="I3446" s="2">
        <f>Electricity!J3471</f>
        <v>0</v>
      </c>
    </row>
    <row r="3447" spans="2:9" x14ac:dyDescent="0.35">
      <c r="B3447" s="458" t="str">
        <f t="shared" si="54"/>
        <v>05/24/2019 01:00:00 AM</v>
      </c>
      <c r="C3447" s="458">
        <v>43609</v>
      </c>
      <c r="D3447" s="459">
        <v>4.1666666666666699E-2</v>
      </c>
      <c r="E3447" s="2">
        <f>Electricity!F3472</f>
        <v>0</v>
      </c>
      <c r="F3447" s="2">
        <f>Electricity!G3472</f>
        <v>0</v>
      </c>
      <c r="G3447" s="2">
        <f>Electricity!H3472</f>
        <v>0</v>
      </c>
      <c r="H3447" s="2">
        <f>Electricity!I3472</f>
        <v>0</v>
      </c>
      <c r="I3447" s="2">
        <f>Electricity!J3472</f>
        <v>0</v>
      </c>
    </row>
    <row r="3448" spans="2:9" x14ac:dyDescent="0.35">
      <c r="B3448" s="458" t="str">
        <f t="shared" si="54"/>
        <v>05/24/2019 02:00:00 AM</v>
      </c>
      <c r="C3448" s="458">
        <v>43609</v>
      </c>
      <c r="D3448" s="459">
        <v>8.333333333333337E-2</v>
      </c>
      <c r="E3448" s="2">
        <f>Electricity!F3473</f>
        <v>0</v>
      </c>
      <c r="F3448" s="2">
        <f>Electricity!G3473</f>
        <v>0</v>
      </c>
      <c r="G3448" s="2">
        <f>Electricity!H3473</f>
        <v>0</v>
      </c>
      <c r="H3448" s="2">
        <f>Electricity!I3473</f>
        <v>0</v>
      </c>
      <c r="I3448" s="2">
        <f>Electricity!J3473</f>
        <v>0</v>
      </c>
    </row>
    <row r="3449" spans="2:9" x14ac:dyDescent="0.35">
      <c r="B3449" s="458" t="str">
        <f t="shared" si="54"/>
        <v>05/24/2019 03:00:00 AM</v>
      </c>
      <c r="C3449" s="458">
        <v>43609</v>
      </c>
      <c r="D3449" s="459">
        <v>0.12500000000000006</v>
      </c>
      <c r="E3449" s="2">
        <f>Electricity!F3474</f>
        <v>0</v>
      </c>
      <c r="F3449" s="2">
        <f>Electricity!G3474</f>
        <v>0</v>
      </c>
      <c r="G3449" s="2">
        <f>Electricity!H3474</f>
        <v>0</v>
      </c>
      <c r="H3449" s="2">
        <f>Electricity!I3474</f>
        <v>0</v>
      </c>
      <c r="I3449" s="2">
        <f>Electricity!J3474</f>
        <v>0</v>
      </c>
    </row>
    <row r="3450" spans="2:9" x14ac:dyDescent="0.35">
      <c r="B3450" s="458" t="str">
        <f t="shared" si="54"/>
        <v>05/24/2019 04:00:00 AM</v>
      </c>
      <c r="C3450" s="458">
        <v>43609</v>
      </c>
      <c r="D3450" s="459">
        <v>0.16666666666666669</v>
      </c>
      <c r="E3450" s="2">
        <f>Electricity!F3475</f>
        <v>0</v>
      </c>
      <c r="F3450" s="2">
        <f>Electricity!G3475</f>
        <v>0</v>
      </c>
      <c r="G3450" s="2">
        <f>Electricity!H3475</f>
        <v>0</v>
      </c>
      <c r="H3450" s="2">
        <f>Electricity!I3475</f>
        <v>0</v>
      </c>
      <c r="I3450" s="2">
        <f>Electricity!J3475</f>
        <v>0</v>
      </c>
    </row>
    <row r="3451" spans="2:9" x14ac:dyDescent="0.35">
      <c r="B3451" s="458" t="str">
        <f t="shared" si="54"/>
        <v>05/24/2019 05:00:00 AM</v>
      </c>
      <c r="C3451" s="458">
        <v>43609</v>
      </c>
      <c r="D3451" s="459">
        <v>0.20833333333333337</v>
      </c>
      <c r="E3451" s="2">
        <f>Electricity!F3476</f>
        <v>0</v>
      </c>
      <c r="F3451" s="2">
        <f>Electricity!G3476</f>
        <v>0</v>
      </c>
      <c r="G3451" s="2">
        <f>Electricity!H3476</f>
        <v>0</v>
      </c>
      <c r="H3451" s="2">
        <f>Electricity!I3476</f>
        <v>0</v>
      </c>
      <c r="I3451" s="2">
        <f>Electricity!J3476</f>
        <v>0</v>
      </c>
    </row>
    <row r="3452" spans="2:9" x14ac:dyDescent="0.35">
      <c r="B3452" s="458" t="str">
        <f t="shared" si="54"/>
        <v>05/24/2019 06:00:00 AM</v>
      </c>
      <c r="C3452" s="458">
        <v>43609</v>
      </c>
      <c r="D3452" s="459">
        <v>0.25</v>
      </c>
      <c r="E3452" s="2">
        <f>Electricity!F3477</f>
        <v>0</v>
      </c>
      <c r="F3452" s="2">
        <f>Electricity!G3477</f>
        <v>0</v>
      </c>
      <c r="G3452" s="2">
        <f>Electricity!H3477</f>
        <v>0</v>
      </c>
      <c r="H3452" s="2">
        <f>Electricity!I3477</f>
        <v>0</v>
      </c>
      <c r="I3452" s="2">
        <f>Electricity!J3477</f>
        <v>0</v>
      </c>
    </row>
    <row r="3453" spans="2:9" x14ac:dyDescent="0.35">
      <c r="B3453" s="458" t="str">
        <f t="shared" si="54"/>
        <v>05/24/2019 07:00:00 AM</v>
      </c>
      <c r="C3453" s="458">
        <v>43609</v>
      </c>
      <c r="D3453" s="459">
        <v>0.29166666666666669</v>
      </c>
      <c r="E3453" s="2">
        <f>Electricity!F3478</f>
        <v>0</v>
      </c>
      <c r="F3453" s="2">
        <f>Electricity!G3478</f>
        <v>0</v>
      </c>
      <c r="G3453" s="2">
        <f>Electricity!H3478</f>
        <v>0</v>
      </c>
      <c r="H3453" s="2">
        <f>Electricity!I3478</f>
        <v>0</v>
      </c>
      <c r="I3453" s="2">
        <f>Electricity!J3478</f>
        <v>0</v>
      </c>
    </row>
    <row r="3454" spans="2:9" x14ac:dyDescent="0.35">
      <c r="B3454" s="458" t="str">
        <f t="shared" si="54"/>
        <v>05/24/2019 08:00:00 AM</v>
      </c>
      <c r="C3454" s="458">
        <v>43609</v>
      </c>
      <c r="D3454" s="459">
        <v>0.33333333333333337</v>
      </c>
      <c r="E3454" s="2">
        <f>Electricity!F3479</f>
        <v>0</v>
      </c>
      <c r="F3454" s="2">
        <f>Electricity!G3479</f>
        <v>0</v>
      </c>
      <c r="G3454" s="2">
        <f>Electricity!H3479</f>
        <v>0</v>
      </c>
      <c r="H3454" s="2">
        <f>Electricity!I3479</f>
        <v>0</v>
      </c>
      <c r="I3454" s="2">
        <f>Electricity!J3479</f>
        <v>0</v>
      </c>
    </row>
    <row r="3455" spans="2:9" x14ac:dyDescent="0.35">
      <c r="B3455" s="458" t="str">
        <f t="shared" si="54"/>
        <v>05/24/2019 09:00:00 AM</v>
      </c>
      <c r="C3455" s="458">
        <v>43609</v>
      </c>
      <c r="D3455" s="459">
        <v>0.375</v>
      </c>
      <c r="E3455" s="2">
        <f>Electricity!F3480</f>
        <v>0</v>
      </c>
      <c r="F3455" s="2">
        <f>Electricity!G3480</f>
        <v>0</v>
      </c>
      <c r="G3455" s="2">
        <f>Electricity!H3480</f>
        <v>0</v>
      </c>
      <c r="H3455" s="2">
        <f>Electricity!I3480</f>
        <v>0</v>
      </c>
      <c r="I3455" s="2">
        <f>Electricity!J3480</f>
        <v>0</v>
      </c>
    </row>
    <row r="3456" spans="2:9" x14ac:dyDescent="0.35">
      <c r="B3456" s="458" t="str">
        <f t="shared" si="54"/>
        <v>05/24/2019 10:00:00 AM</v>
      </c>
      <c r="C3456" s="458">
        <v>43609</v>
      </c>
      <c r="D3456" s="459">
        <v>0.41666666666666669</v>
      </c>
      <c r="E3456" s="2">
        <f>Electricity!F3481</f>
        <v>0</v>
      </c>
      <c r="F3456" s="2">
        <f>Electricity!G3481</f>
        <v>0</v>
      </c>
      <c r="G3456" s="2">
        <f>Electricity!H3481</f>
        <v>0</v>
      </c>
      <c r="H3456" s="2">
        <f>Electricity!I3481</f>
        <v>0</v>
      </c>
      <c r="I3456" s="2">
        <f>Electricity!J3481</f>
        <v>0</v>
      </c>
    </row>
    <row r="3457" spans="2:9" x14ac:dyDescent="0.35">
      <c r="B3457" s="458" t="str">
        <f t="shared" si="54"/>
        <v>05/24/2019 11:00:00 AM</v>
      </c>
      <c r="C3457" s="458">
        <v>43609</v>
      </c>
      <c r="D3457" s="459">
        <v>0.45833333333333337</v>
      </c>
      <c r="E3457" s="2">
        <f>Electricity!F3482</f>
        <v>0</v>
      </c>
      <c r="F3457" s="2">
        <f>Electricity!G3482</f>
        <v>0</v>
      </c>
      <c r="G3457" s="2">
        <f>Electricity!H3482</f>
        <v>0</v>
      </c>
      <c r="H3457" s="2">
        <f>Electricity!I3482</f>
        <v>0</v>
      </c>
      <c r="I3457" s="2">
        <f>Electricity!J3482</f>
        <v>0</v>
      </c>
    </row>
    <row r="3458" spans="2:9" x14ac:dyDescent="0.35">
      <c r="B3458" s="458" t="str">
        <f t="shared" si="54"/>
        <v>05/24/2019 12:00:00 PM</v>
      </c>
      <c r="C3458" s="458">
        <v>43609</v>
      </c>
      <c r="D3458" s="459">
        <v>0.50000000000000011</v>
      </c>
      <c r="E3458" s="2">
        <f>Electricity!F3483</f>
        <v>0</v>
      </c>
      <c r="F3458" s="2">
        <f>Electricity!G3483</f>
        <v>0</v>
      </c>
      <c r="G3458" s="2">
        <f>Electricity!H3483</f>
        <v>0</v>
      </c>
      <c r="H3458" s="2">
        <f>Electricity!I3483</f>
        <v>0</v>
      </c>
      <c r="I3458" s="2">
        <f>Electricity!J3483</f>
        <v>0</v>
      </c>
    </row>
    <row r="3459" spans="2:9" x14ac:dyDescent="0.35">
      <c r="B3459" s="458" t="str">
        <f t="shared" si="54"/>
        <v>05/24/2019 01:00:00 PM</v>
      </c>
      <c r="C3459" s="458">
        <v>43609</v>
      </c>
      <c r="D3459" s="459">
        <v>0.54166666666666674</v>
      </c>
      <c r="E3459" s="2">
        <f>Electricity!F3484</f>
        <v>0</v>
      </c>
      <c r="F3459" s="2">
        <f>Electricity!G3484</f>
        <v>0</v>
      </c>
      <c r="G3459" s="2">
        <f>Electricity!H3484</f>
        <v>0</v>
      </c>
      <c r="H3459" s="2">
        <f>Electricity!I3484</f>
        <v>0</v>
      </c>
      <c r="I3459" s="2">
        <f>Electricity!J3484</f>
        <v>0</v>
      </c>
    </row>
    <row r="3460" spans="2:9" x14ac:dyDescent="0.35">
      <c r="B3460" s="458" t="str">
        <f t="shared" si="54"/>
        <v>05/24/2019 02:00:00 PM</v>
      </c>
      <c r="C3460" s="458">
        <v>43609</v>
      </c>
      <c r="D3460" s="459">
        <v>0.58333333333333337</v>
      </c>
      <c r="E3460" s="2">
        <f>Electricity!F3485</f>
        <v>0</v>
      </c>
      <c r="F3460" s="2">
        <f>Electricity!G3485</f>
        <v>0</v>
      </c>
      <c r="G3460" s="2">
        <f>Electricity!H3485</f>
        <v>0</v>
      </c>
      <c r="H3460" s="2">
        <f>Electricity!I3485</f>
        <v>0</v>
      </c>
      <c r="I3460" s="2">
        <f>Electricity!J3485</f>
        <v>0</v>
      </c>
    </row>
    <row r="3461" spans="2:9" x14ac:dyDescent="0.35">
      <c r="B3461" s="458" t="str">
        <f t="shared" si="54"/>
        <v>05/24/2019 03:00:00 PM</v>
      </c>
      <c r="C3461" s="458">
        <v>43609</v>
      </c>
      <c r="D3461" s="459">
        <v>0.62500000000000011</v>
      </c>
      <c r="E3461" s="2">
        <f>Electricity!F3486</f>
        <v>0</v>
      </c>
      <c r="F3461" s="2">
        <f>Electricity!G3486</f>
        <v>0</v>
      </c>
      <c r="G3461" s="2">
        <f>Electricity!H3486</f>
        <v>0</v>
      </c>
      <c r="H3461" s="2">
        <f>Electricity!I3486</f>
        <v>0</v>
      </c>
      <c r="I3461" s="2">
        <f>Electricity!J3486</f>
        <v>0</v>
      </c>
    </row>
    <row r="3462" spans="2:9" x14ac:dyDescent="0.35">
      <c r="B3462" s="458" t="str">
        <f t="shared" si="54"/>
        <v>05/24/2019 04:00:00 PM</v>
      </c>
      <c r="C3462" s="458">
        <v>43609</v>
      </c>
      <c r="D3462" s="459">
        <v>0.66666666666666674</v>
      </c>
      <c r="E3462" s="2">
        <f>Electricity!F3487</f>
        <v>0</v>
      </c>
      <c r="F3462" s="2">
        <f>Electricity!G3487</f>
        <v>0</v>
      </c>
      <c r="G3462" s="2">
        <f>Electricity!H3487</f>
        <v>0</v>
      </c>
      <c r="H3462" s="2">
        <f>Electricity!I3487</f>
        <v>0</v>
      </c>
      <c r="I3462" s="2">
        <f>Electricity!J3487</f>
        <v>0</v>
      </c>
    </row>
    <row r="3463" spans="2:9" x14ac:dyDescent="0.35">
      <c r="B3463" s="458" t="str">
        <f t="shared" si="54"/>
        <v>05/24/2019 05:00:00 PM</v>
      </c>
      <c r="C3463" s="458">
        <v>43609</v>
      </c>
      <c r="D3463" s="459">
        <v>0.70833333333333337</v>
      </c>
      <c r="E3463" s="2">
        <f>Electricity!F3488</f>
        <v>0</v>
      </c>
      <c r="F3463" s="2">
        <f>Electricity!G3488</f>
        <v>0</v>
      </c>
      <c r="G3463" s="2">
        <f>Electricity!H3488</f>
        <v>0</v>
      </c>
      <c r="H3463" s="2">
        <f>Electricity!I3488</f>
        <v>0</v>
      </c>
      <c r="I3463" s="2">
        <f>Electricity!J3488</f>
        <v>0</v>
      </c>
    </row>
    <row r="3464" spans="2:9" x14ac:dyDescent="0.35">
      <c r="B3464" s="458" t="str">
        <f t="shared" si="54"/>
        <v>05/24/2019 06:00:00 PM</v>
      </c>
      <c r="C3464" s="458">
        <v>43609</v>
      </c>
      <c r="D3464" s="459">
        <v>0.75000000000000011</v>
      </c>
      <c r="E3464" s="2">
        <f>Electricity!F3489</f>
        <v>0</v>
      </c>
      <c r="F3464" s="2">
        <f>Electricity!G3489</f>
        <v>0</v>
      </c>
      <c r="G3464" s="2">
        <f>Electricity!H3489</f>
        <v>0</v>
      </c>
      <c r="H3464" s="2">
        <f>Electricity!I3489</f>
        <v>0</v>
      </c>
      <c r="I3464" s="2">
        <f>Electricity!J3489</f>
        <v>0</v>
      </c>
    </row>
    <row r="3465" spans="2:9" x14ac:dyDescent="0.35">
      <c r="B3465" s="458" t="str">
        <f t="shared" si="54"/>
        <v>05/24/2019 07:00:00 PM</v>
      </c>
      <c r="C3465" s="458">
        <v>43609</v>
      </c>
      <c r="D3465" s="459">
        <v>0.79166666666666674</v>
      </c>
      <c r="E3465" s="2">
        <f>Electricity!F3490</f>
        <v>0</v>
      </c>
      <c r="F3465" s="2">
        <f>Electricity!G3490</f>
        <v>0</v>
      </c>
      <c r="G3465" s="2">
        <f>Electricity!H3490</f>
        <v>0</v>
      </c>
      <c r="H3465" s="2">
        <f>Electricity!I3490</f>
        <v>0</v>
      </c>
      <c r="I3465" s="2">
        <f>Electricity!J3490</f>
        <v>0</v>
      </c>
    </row>
    <row r="3466" spans="2:9" x14ac:dyDescent="0.35">
      <c r="B3466" s="458" t="str">
        <f t="shared" si="54"/>
        <v>05/24/2019 08:00:00 PM</v>
      </c>
      <c r="C3466" s="458">
        <v>43609</v>
      </c>
      <c r="D3466" s="459">
        <v>0.83333333333333337</v>
      </c>
      <c r="E3466" s="2">
        <f>Electricity!F3491</f>
        <v>0</v>
      </c>
      <c r="F3466" s="2">
        <f>Electricity!G3491</f>
        <v>0</v>
      </c>
      <c r="G3466" s="2">
        <f>Electricity!H3491</f>
        <v>0</v>
      </c>
      <c r="H3466" s="2">
        <f>Electricity!I3491</f>
        <v>0</v>
      </c>
      <c r="I3466" s="2">
        <f>Electricity!J3491</f>
        <v>0</v>
      </c>
    </row>
    <row r="3467" spans="2:9" x14ac:dyDescent="0.35">
      <c r="B3467" s="458" t="str">
        <f t="shared" si="54"/>
        <v>05/24/2019 09:00:00 PM</v>
      </c>
      <c r="C3467" s="458">
        <v>43609</v>
      </c>
      <c r="D3467" s="459">
        <v>0.87500000000000011</v>
      </c>
      <c r="E3467" s="2">
        <f>Electricity!F3492</f>
        <v>0</v>
      </c>
      <c r="F3467" s="2">
        <f>Electricity!G3492</f>
        <v>0</v>
      </c>
      <c r="G3467" s="2">
        <f>Electricity!H3492</f>
        <v>0</v>
      </c>
      <c r="H3467" s="2">
        <f>Electricity!I3492</f>
        <v>0</v>
      </c>
      <c r="I3467" s="2">
        <f>Electricity!J3492</f>
        <v>0</v>
      </c>
    </row>
    <row r="3468" spans="2:9" x14ac:dyDescent="0.35">
      <c r="B3468" s="458" t="str">
        <f t="shared" si="54"/>
        <v>05/24/2019 10:00:00 PM</v>
      </c>
      <c r="C3468" s="458">
        <v>43609</v>
      </c>
      <c r="D3468" s="459">
        <v>0.91666666666666674</v>
      </c>
      <c r="E3468" s="2">
        <f>Electricity!F3493</f>
        <v>0</v>
      </c>
      <c r="F3468" s="2">
        <f>Electricity!G3493</f>
        <v>0</v>
      </c>
      <c r="G3468" s="2">
        <f>Electricity!H3493</f>
        <v>0</v>
      </c>
      <c r="H3468" s="2">
        <f>Electricity!I3493</f>
        <v>0</v>
      </c>
      <c r="I3468" s="2">
        <f>Electricity!J3493</f>
        <v>0</v>
      </c>
    </row>
    <row r="3469" spans="2:9" x14ac:dyDescent="0.35">
      <c r="B3469" s="458" t="str">
        <f t="shared" si="54"/>
        <v>05/24/2019 11:00:00 PM</v>
      </c>
      <c r="C3469" s="458">
        <v>43609</v>
      </c>
      <c r="D3469" s="459">
        <v>0.95833333333333337</v>
      </c>
      <c r="E3469" s="2">
        <f>Electricity!F3494</f>
        <v>0</v>
      </c>
      <c r="F3469" s="2">
        <f>Electricity!G3494</f>
        <v>0</v>
      </c>
      <c r="G3469" s="2">
        <f>Electricity!H3494</f>
        <v>0</v>
      </c>
      <c r="H3469" s="2">
        <f>Electricity!I3494</f>
        <v>0</v>
      </c>
      <c r="I3469" s="2">
        <f>Electricity!J3494</f>
        <v>0</v>
      </c>
    </row>
    <row r="3470" spans="2:9" x14ac:dyDescent="0.35">
      <c r="B3470" s="458" t="str">
        <f t="shared" si="54"/>
        <v>05/25/2019 12:00:00 AM</v>
      </c>
      <c r="C3470" s="458">
        <v>43610</v>
      </c>
      <c r="D3470" s="459">
        <v>3.1225022567582528E-17</v>
      </c>
      <c r="E3470" s="2">
        <f>Electricity!F3495</f>
        <v>0</v>
      </c>
      <c r="F3470" s="2">
        <f>Electricity!G3495</f>
        <v>0</v>
      </c>
      <c r="G3470" s="2">
        <f>Electricity!H3495</f>
        <v>0</v>
      </c>
      <c r="H3470" s="2">
        <f>Electricity!I3495</f>
        <v>0</v>
      </c>
      <c r="I3470" s="2">
        <f>Electricity!J3495</f>
        <v>0</v>
      </c>
    </row>
    <row r="3471" spans="2:9" x14ac:dyDescent="0.35">
      <c r="B3471" s="458" t="str">
        <f t="shared" ref="B3471:B3534" si="55">CONCATENATE(TEXT(C3471,"mm/dd/yyyy")," ",TEXT(D3471,"hh:mm:ss AM/PM"))</f>
        <v>05/25/2019 01:00:00 AM</v>
      </c>
      <c r="C3471" s="458">
        <v>43610</v>
      </c>
      <c r="D3471" s="459">
        <v>4.1666666666666699E-2</v>
      </c>
      <c r="E3471" s="2">
        <f>Electricity!F3496</f>
        <v>0</v>
      </c>
      <c r="F3471" s="2">
        <f>Electricity!G3496</f>
        <v>0</v>
      </c>
      <c r="G3471" s="2">
        <f>Electricity!H3496</f>
        <v>0</v>
      </c>
      <c r="H3471" s="2">
        <f>Electricity!I3496</f>
        <v>0</v>
      </c>
      <c r="I3471" s="2">
        <f>Electricity!J3496</f>
        <v>0</v>
      </c>
    </row>
    <row r="3472" spans="2:9" x14ac:dyDescent="0.35">
      <c r="B3472" s="458" t="str">
        <f t="shared" si="55"/>
        <v>05/25/2019 02:00:00 AM</v>
      </c>
      <c r="C3472" s="458">
        <v>43610</v>
      </c>
      <c r="D3472" s="459">
        <v>8.333333333333337E-2</v>
      </c>
      <c r="E3472" s="2">
        <f>Electricity!F3497</f>
        <v>0</v>
      </c>
      <c r="F3472" s="2">
        <f>Electricity!G3497</f>
        <v>0</v>
      </c>
      <c r="G3472" s="2">
        <f>Electricity!H3497</f>
        <v>0</v>
      </c>
      <c r="H3472" s="2">
        <f>Electricity!I3497</f>
        <v>0</v>
      </c>
      <c r="I3472" s="2">
        <f>Electricity!J3497</f>
        <v>0</v>
      </c>
    </row>
    <row r="3473" spans="2:9" x14ac:dyDescent="0.35">
      <c r="B3473" s="458" t="str">
        <f t="shared" si="55"/>
        <v>05/25/2019 03:00:00 AM</v>
      </c>
      <c r="C3473" s="458">
        <v>43610</v>
      </c>
      <c r="D3473" s="459">
        <v>0.12500000000000006</v>
      </c>
      <c r="E3473" s="2">
        <f>Electricity!F3498</f>
        <v>0</v>
      </c>
      <c r="F3473" s="2">
        <f>Electricity!G3498</f>
        <v>0</v>
      </c>
      <c r="G3473" s="2">
        <f>Electricity!H3498</f>
        <v>0</v>
      </c>
      <c r="H3473" s="2">
        <f>Electricity!I3498</f>
        <v>0</v>
      </c>
      <c r="I3473" s="2">
        <f>Electricity!J3498</f>
        <v>0</v>
      </c>
    </row>
    <row r="3474" spans="2:9" x14ac:dyDescent="0.35">
      <c r="B3474" s="458" t="str">
        <f t="shared" si="55"/>
        <v>05/25/2019 04:00:00 AM</v>
      </c>
      <c r="C3474" s="458">
        <v>43610</v>
      </c>
      <c r="D3474" s="459">
        <v>0.16666666666666669</v>
      </c>
      <c r="E3474" s="2">
        <f>Electricity!F3499</f>
        <v>0</v>
      </c>
      <c r="F3474" s="2">
        <f>Electricity!G3499</f>
        <v>0</v>
      </c>
      <c r="G3474" s="2">
        <f>Electricity!H3499</f>
        <v>0</v>
      </c>
      <c r="H3474" s="2">
        <f>Electricity!I3499</f>
        <v>0</v>
      </c>
      <c r="I3474" s="2">
        <f>Electricity!J3499</f>
        <v>0</v>
      </c>
    </row>
    <row r="3475" spans="2:9" x14ac:dyDescent="0.35">
      <c r="B3475" s="458" t="str">
        <f t="shared" si="55"/>
        <v>05/25/2019 05:00:00 AM</v>
      </c>
      <c r="C3475" s="458">
        <v>43610</v>
      </c>
      <c r="D3475" s="459">
        <v>0.20833333333333337</v>
      </c>
      <c r="E3475" s="2">
        <f>Electricity!F3500</f>
        <v>0</v>
      </c>
      <c r="F3475" s="2">
        <f>Electricity!G3500</f>
        <v>0</v>
      </c>
      <c r="G3475" s="2">
        <f>Electricity!H3500</f>
        <v>0</v>
      </c>
      <c r="H3475" s="2">
        <f>Electricity!I3500</f>
        <v>0</v>
      </c>
      <c r="I3475" s="2">
        <f>Electricity!J3500</f>
        <v>0</v>
      </c>
    </row>
    <row r="3476" spans="2:9" x14ac:dyDescent="0.35">
      <c r="B3476" s="458" t="str">
        <f t="shared" si="55"/>
        <v>05/25/2019 06:00:00 AM</v>
      </c>
      <c r="C3476" s="458">
        <v>43610</v>
      </c>
      <c r="D3476" s="459">
        <v>0.25</v>
      </c>
      <c r="E3476" s="2">
        <f>Electricity!F3501</f>
        <v>0</v>
      </c>
      <c r="F3476" s="2">
        <f>Electricity!G3501</f>
        <v>0</v>
      </c>
      <c r="G3476" s="2">
        <f>Electricity!H3501</f>
        <v>0</v>
      </c>
      <c r="H3476" s="2">
        <f>Electricity!I3501</f>
        <v>0</v>
      </c>
      <c r="I3476" s="2">
        <f>Electricity!J3501</f>
        <v>0</v>
      </c>
    </row>
    <row r="3477" spans="2:9" x14ac:dyDescent="0.35">
      <c r="B3477" s="458" t="str">
        <f t="shared" si="55"/>
        <v>05/25/2019 07:00:00 AM</v>
      </c>
      <c r="C3477" s="458">
        <v>43610</v>
      </c>
      <c r="D3477" s="459">
        <v>0.29166666666666669</v>
      </c>
      <c r="E3477" s="2">
        <f>Electricity!F3502</f>
        <v>0</v>
      </c>
      <c r="F3477" s="2">
        <f>Electricity!G3502</f>
        <v>0</v>
      </c>
      <c r="G3477" s="2">
        <f>Electricity!H3502</f>
        <v>0</v>
      </c>
      <c r="H3477" s="2">
        <f>Electricity!I3502</f>
        <v>0</v>
      </c>
      <c r="I3477" s="2">
        <f>Electricity!J3502</f>
        <v>0</v>
      </c>
    </row>
    <row r="3478" spans="2:9" x14ac:dyDescent="0.35">
      <c r="B3478" s="458" t="str">
        <f t="shared" si="55"/>
        <v>05/25/2019 08:00:00 AM</v>
      </c>
      <c r="C3478" s="458">
        <v>43610</v>
      </c>
      <c r="D3478" s="459">
        <v>0.33333333333333337</v>
      </c>
      <c r="E3478" s="2">
        <f>Electricity!F3503</f>
        <v>0</v>
      </c>
      <c r="F3478" s="2">
        <f>Electricity!G3503</f>
        <v>0</v>
      </c>
      <c r="G3478" s="2">
        <f>Electricity!H3503</f>
        <v>0</v>
      </c>
      <c r="H3478" s="2">
        <f>Electricity!I3503</f>
        <v>0</v>
      </c>
      <c r="I3478" s="2">
        <f>Electricity!J3503</f>
        <v>0</v>
      </c>
    </row>
    <row r="3479" spans="2:9" x14ac:dyDescent="0.35">
      <c r="B3479" s="458" t="str">
        <f t="shared" si="55"/>
        <v>05/25/2019 09:00:00 AM</v>
      </c>
      <c r="C3479" s="458">
        <v>43610</v>
      </c>
      <c r="D3479" s="459">
        <v>0.375</v>
      </c>
      <c r="E3479" s="2">
        <f>Electricity!F3504</f>
        <v>0</v>
      </c>
      <c r="F3479" s="2">
        <f>Electricity!G3504</f>
        <v>0</v>
      </c>
      <c r="G3479" s="2">
        <f>Electricity!H3504</f>
        <v>0</v>
      </c>
      <c r="H3479" s="2">
        <f>Electricity!I3504</f>
        <v>0</v>
      </c>
      <c r="I3479" s="2">
        <f>Electricity!J3504</f>
        <v>0</v>
      </c>
    </row>
    <row r="3480" spans="2:9" x14ac:dyDescent="0.35">
      <c r="B3480" s="458" t="str">
        <f t="shared" si="55"/>
        <v>05/25/2019 10:00:00 AM</v>
      </c>
      <c r="C3480" s="458">
        <v>43610</v>
      </c>
      <c r="D3480" s="459">
        <v>0.41666666666666669</v>
      </c>
      <c r="E3480" s="2">
        <f>Electricity!F3505</f>
        <v>0</v>
      </c>
      <c r="F3480" s="2">
        <f>Electricity!G3505</f>
        <v>0</v>
      </c>
      <c r="G3480" s="2">
        <f>Electricity!H3505</f>
        <v>0</v>
      </c>
      <c r="H3480" s="2">
        <f>Electricity!I3505</f>
        <v>0</v>
      </c>
      <c r="I3480" s="2">
        <f>Electricity!J3505</f>
        <v>0</v>
      </c>
    </row>
    <row r="3481" spans="2:9" x14ac:dyDescent="0.35">
      <c r="B3481" s="458" t="str">
        <f t="shared" si="55"/>
        <v>05/25/2019 11:00:00 AM</v>
      </c>
      <c r="C3481" s="458">
        <v>43610</v>
      </c>
      <c r="D3481" s="459">
        <v>0.45833333333333337</v>
      </c>
      <c r="E3481" s="2">
        <f>Electricity!F3506</f>
        <v>0</v>
      </c>
      <c r="F3481" s="2">
        <f>Electricity!G3506</f>
        <v>0</v>
      </c>
      <c r="G3481" s="2">
        <f>Electricity!H3506</f>
        <v>0</v>
      </c>
      <c r="H3481" s="2">
        <f>Electricity!I3506</f>
        <v>0</v>
      </c>
      <c r="I3481" s="2">
        <f>Electricity!J3506</f>
        <v>0</v>
      </c>
    </row>
    <row r="3482" spans="2:9" x14ac:dyDescent="0.35">
      <c r="B3482" s="458" t="str">
        <f t="shared" si="55"/>
        <v>05/25/2019 12:00:00 PM</v>
      </c>
      <c r="C3482" s="458">
        <v>43610</v>
      </c>
      <c r="D3482" s="459">
        <v>0.50000000000000011</v>
      </c>
      <c r="E3482" s="2">
        <f>Electricity!F3507</f>
        <v>0</v>
      </c>
      <c r="F3482" s="2">
        <f>Electricity!G3507</f>
        <v>0</v>
      </c>
      <c r="G3482" s="2">
        <f>Electricity!H3507</f>
        <v>0</v>
      </c>
      <c r="H3482" s="2">
        <f>Electricity!I3507</f>
        <v>0</v>
      </c>
      <c r="I3482" s="2">
        <f>Electricity!J3507</f>
        <v>0</v>
      </c>
    </row>
    <row r="3483" spans="2:9" x14ac:dyDescent="0.35">
      <c r="B3483" s="458" t="str">
        <f t="shared" si="55"/>
        <v>05/25/2019 01:00:00 PM</v>
      </c>
      <c r="C3483" s="458">
        <v>43610</v>
      </c>
      <c r="D3483" s="459">
        <v>0.54166666666666674</v>
      </c>
      <c r="E3483" s="2">
        <f>Electricity!F3508</f>
        <v>0</v>
      </c>
      <c r="F3483" s="2">
        <f>Electricity!G3508</f>
        <v>0</v>
      </c>
      <c r="G3483" s="2">
        <f>Electricity!H3508</f>
        <v>0</v>
      </c>
      <c r="H3483" s="2">
        <f>Electricity!I3508</f>
        <v>0</v>
      </c>
      <c r="I3483" s="2">
        <f>Electricity!J3508</f>
        <v>0</v>
      </c>
    </row>
    <row r="3484" spans="2:9" x14ac:dyDescent="0.35">
      <c r="B3484" s="458" t="str">
        <f t="shared" si="55"/>
        <v>05/25/2019 02:00:00 PM</v>
      </c>
      <c r="C3484" s="458">
        <v>43610</v>
      </c>
      <c r="D3484" s="459">
        <v>0.58333333333333337</v>
      </c>
      <c r="E3484" s="2">
        <f>Electricity!F3509</f>
        <v>0</v>
      </c>
      <c r="F3484" s="2">
        <f>Electricity!G3509</f>
        <v>0</v>
      </c>
      <c r="G3484" s="2">
        <f>Electricity!H3509</f>
        <v>0</v>
      </c>
      <c r="H3484" s="2">
        <f>Electricity!I3509</f>
        <v>0</v>
      </c>
      <c r="I3484" s="2">
        <f>Electricity!J3509</f>
        <v>0</v>
      </c>
    </row>
    <row r="3485" spans="2:9" x14ac:dyDescent="0.35">
      <c r="B3485" s="458" t="str">
        <f t="shared" si="55"/>
        <v>05/25/2019 03:00:00 PM</v>
      </c>
      <c r="C3485" s="458">
        <v>43610</v>
      </c>
      <c r="D3485" s="459">
        <v>0.62500000000000011</v>
      </c>
      <c r="E3485" s="2">
        <f>Electricity!F3510</f>
        <v>0</v>
      </c>
      <c r="F3485" s="2">
        <f>Electricity!G3510</f>
        <v>0</v>
      </c>
      <c r="G3485" s="2">
        <f>Electricity!H3510</f>
        <v>0</v>
      </c>
      <c r="H3485" s="2">
        <f>Electricity!I3510</f>
        <v>0</v>
      </c>
      <c r="I3485" s="2">
        <f>Electricity!J3510</f>
        <v>0</v>
      </c>
    </row>
    <row r="3486" spans="2:9" x14ac:dyDescent="0.35">
      <c r="B3486" s="458" t="str">
        <f t="shared" si="55"/>
        <v>05/25/2019 04:00:00 PM</v>
      </c>
      <c r="C3486" s="458">
        <v>43610</v>
      </c>
      <c r="D3486" s="459">
        <v>0.66666666666666674</v>
      </c>
      <c r="E3486" s="2">
        <f>Electricity!F3511</f>
        <v>0</v>
      </c>
      <c r="F3486" s="2">
        <f>Electricity!G3511</f>
        <v>0</v>
      </c>
      <c r="G3486" s="2">
        <f>Electricity!H3511</f>
        <v>0</v>
      </c>
      <c r="H3486" s="2">
        <f>Electricity!I3511</f>
        <v>0</v>
      </c>
      <c r="I3486" s="2">
        <f>Electricity!J3511</f>
        <v>0</v>
      </c>
    </row>
    <row r="3487" spans="2:9" x14ac:dyDescent="0.35">
      <c r="B3487" s="458" t="str">
        <f t="shared" si="55"/>
        <v>05/25/2019 05:00:00 PM</v>
      </c>
      <c r="C3487" s="458">
        <v>43610</v>
      </c>
      <c r="D3487" s="459">
        <v>0.70833333333333337</v>
      </c>
      <c r="E3487" s="2">
        <f>Electricity!F3512</f>
        <v>0</v>
      </c>
      <c r="F3487" s="2">
        <f>Electricity!G3512</f>
        <v>0</v>
      </c>
      <c r="G3487" s="2">
        <f>Electricity!H3512</f>
        <v>0</v>
      </c>
      <c r="H3487" s="2">
        <f>Electricity!I3512</f>
        <v>0</v>
      </c>
      <c r="I3487" s="2">
        <f>Electricity!J3512</f>
        <v>0</v>
      </c>
    </row>
    <row r="3488" spans="2:9" x14ac:dyDescent="0.35">
      <c r="B3488" s="458" t="str">
        <f t="shared" si="55"/>
        <v>05/25/2019 06:00:00 PM</v>
      </c>
      <c r="C3488" s="458">
        <v>43610</v>
      </c>
      <c r="D3488" s="459">
        <v>0.75000000000000011</v>
      </c>
      <c r="E3488" s="2">
        <f>Electricity!F3513</f>
        <v>0</v>
      </c>
      <c r="F3488" s="2">
        <f>Electricity!G3513</f>
        <v>0</v>
      </c>
      <c r="G3488" s="2">
        <f>Electricity!H3513</f>
        <v>0</v>
      </c>
      <c r="H3488" s="2">
        <f>Electricity!I3513</f>
        <v>0</v>
      </c>
      <c r="I3488" s="2">
        <f>Electricity!J3513</f>
        <v>0</v>
      </c>
    </row>
    <row r="3489" spans="2:9" x14ac:dyDescent="0.35">
      <c r="B3489" s="458" t="str">
        <f t="shared" si="55"/>
        <v>05/25/2019 07:00:00 PM</v>
      </c>
      <c r="C3489" s="458">
        <v>43610</v>
      </c>
      <c r="D3489" s="459">
        <v>0.79166666666666674</v>
      </c>
      <c r="E3489" s="2">
        <f>Electricity!F3514</f>
        <v>0</v>
      </c>
      <c r="F3489" s="2">
        <f>Electricity!G3514</f>
        <v>0</v>
      </c>
      <c r="G3489" s="2">
        <f>Electricity!H3514</f>
        <v>0</v>
      </c>
      <c r="H3489" s="2">
        <f>Electricity!I3514</f>
        <v>0</v>
      </c>
      <c r="I3489" s="2">
        <f>Electricity!J3514</f>
        <v>0</v>
      </c>
    </row>
    <row r="3490" spans="2:9" x14ac:dyDescent="0.35">
      <c r="B3490" s="458" t="str">
        <f t="shared" si="55"/>
        <v>05/25/2019 08:00:00 PM</v>
      </c>
      <c r="C3490" s="458">
        <v>43610</v>
      </c>
      <c r="D3490" s="459">
        <v>0.83333333333333337</v>
      </c>
      <c r="E3490" s="2">
        <f>Electricity!F3515</f>
        <v>0</v>
      </c>
      <c r="F3490" s="2">
        <f>Electricity!G3515</f>
        <v>0</v>
      </c>
      <c r="G3490" s="2">
        <f>Electricity!H3515</f>
        <v>0</v>
      </c>
      <c r="H3490" s="2">
        <f>Electricity!I3515</f>
        <v>0</v>
      </c>
      <c r="I3490" s="2">
        <f>Electricity!J3515</f>
        <v>0</v>
      </c>
    </row>
    <row r="3491" spans="2:9" x14ac:dyDescent="0.35">
      <c r="B3491" s="458" t="str">
        <f t="shared" si="55"/>
        <v>05/25/2019 09:00:00 PM</v>
      </c>
      <c r="C3491" s="458">
        <v>43610</v>
      </c>
      <c r="D3491" s="459">
        <v>0.87500000000000011</v>
      </c>
      <c r="E3491" s="2">
        <f>Electricity!F3516</f>
        <v>0</v>
      </c>
      <c r="F3491" s="2">
        <f>Electricity!G3516</f>
        <v>0</v>
      </c>
      <c r="G3491" s="2">
        <f>Electricity!H3516</f>
        <v>0</v>
      </c>
      <c r="H3491" s="2">
        <f>Electricity!I3516</f>
        <v>0</v>
      </c>
      <c r="I3491" s="2">
        <f>Electricity!J3516</f>
        <v>0</v>
      </c>
    </row>
    <row r="3492" spans="2:9" x14ac:dyDescent="0.35">
      <c r="B3492" s="458" t="str">
        <f t="shared" si="55"/>
        <v>05/25/2019 10:00:00 PM</v>
      </c>
      <c r="C3492" s="458">
        <v>43610</v>
      </c>
      <c r="D3492" s="459">
        <v>0.91666666666666674</v>
      </c>
      <c r="E3492" s="2">
        <f>Electricity!F3517</f>
        <v>0</v>
      </c>
      <c r="F3492" s="2">
        <f>Electricity!G3517</f>
        <v>0</v>
      </c>
      <c r="G3492" s="2">
        <f>Electricity!H3517</f>
        <v>0</v>
      </c>
      <c r="H3492" s="2">
        <f>Electricity!I3517</f>
        <v>0</v>
      </c>
      <c r="I3492" s="2">
        <f>Electricity!J3517</f>
        <v>0</v>
      </c>
    </row>
    <row r="3493" spans="2:9" x14ac:dyDescent="0.35">
      <c r="B3493" s="458" t="str">
        <f t="shared" si="55"/>
        <v>05/25/2019 11:00:00 PM</v>
      </c>
      <c r="C3493" s="458">
        <v>43610</v>
      </c>
      <c r="D3493" s="459">
        <v>0.95833333333333337</v>
      </c>
      <c r="E3493" s="2">
        <f>Electricity!F3518</f>
        <v>0</v>
      </c>
      <c r="F3493" s="2">
        <f>Electricity!G3518</f>
        <v>0</v>
      </c>
      <c r="G3493" s="2">
        <f>Electricity!H3518</f>
        <v>0</v>
      </c>
      <c r="H3493" s="2">
        <f>Electricity!I3518</f>
        <v>0</v>
      </c>
      <c r="I3493" s="2">
        <f>Electricity!J3518</f>
        <v>0</v>
      </c>
    </row>
    <row r="3494" spans="2:9" x14ac:dyDescent="0.35">
      <c r="B3494" s="458" t="str">
        <f t="shared" si="55"/>
        <v>05/26/2019 12:00:00 AM</v>
      </c>
      <c r="C3494" s="458">
        <v>43611</v>
      </c>
      <c r="D3494" s="459">
        <v>3.1225022567582528E-17</v>
      </c>
      <c r="E3494" s="2">
        <f>Electricity!F3519</f>
        <v>0</v>
      </c>
      <c r="F3494" s="2">
        <f>Electricity!G3519</f>
        <v>0</v>
      </c>
      <c r="G3494" s="2">
        <f>Electricity!H3519</f>
        <v>0</v>
      </c>
      <c r="H3494" s="2">
        <f>Electricity!I3519</f>
        <v>0</v>
      </c>
      <c r="I3494" s="2">
        <f>Electricity!J3519</f>
        <v>0</v>
      </c>
    </row>
    <row r="3495" spans="2:9" x14ac:dyDescent="0.35">
      <c r="B3495" s="458" t="str">
        <f t="shared" si="55"/>
        <v>05/26/2019 01:00:00 AM</v>
      </c>
      <c r="C3495" s="458">
        <v>43611</v>
      </c>
      <c r="D3495" s="459">
        <v>4.1666666666666699E-2</v>
      </c>
      <c r="E3495" s="2">
        <f>Electricity!F3520</f>
        <v>0</v>
      </c>
      <c r="F3495" s="2">
        <f>Electricity!G3520</f>
        <v>0</v>
      </c>
      <c r="G3495" s="2">
        <f>Electricity!H3520</f>
        <v>0</v>
      </c>
      <c r="H3495" s="2">
        <f>Electricity!I3520</f>
        <v>0</v>
      </c>
      <c r="I3495" s="2">
        <f>Electricity!J3520</f>
        <v>0</v>
      </c>
    </row>
    <row r="3496" spans="2:9" x14ac:dyDescent="0.35">
      <c r="B3496" s="458" t="str">
        <f t="shared" si="55"/>
        <v>05/26/2019 02:00:00 AM</v>
      </c>
      <c r="C3496" s="458">
        <v>43611</v>
      </c>
      <c r="D3496" s="459">
        <v>8.333333333333337E-2</v>
      </c>
      <c r="E3496" s="2">
        <f>Electricity!F3521</f>
        <v>0</v>
      </c>
      <c r="F3496" s="2">
        <f>Electricity!G3521</f>
        <v>0</v>
      </c>
      <c r="G3496" s="2">
        <f>Electricity!H3521</f>
        <v>0</v>
      </c>
      <c r="H3496" s="2">
        <f>Electricity!I3521</f>
        <v>0</v>
      </c>
      <c r="I3496" s="2">
        <f>Electricity!J3521</f>
        <v>0</v>
      </c>
    </row>
    <row r="3497" spans="2:9" x14ac:dyDescent="0.35">
      <c r="B3497" s="458" t="str">
        <f t="shared" si="55"/>
        <v>05/26/2019 03:00:00 AM</v>
      </c>
      <c r="C3497" s="458">
        <v>43611</v>
      </c>
      <c r="D3497" s="459">
        <v>0.12500000000000006</v>
      </c>
      <c r="E3497" s="2">
        <f>Electricity!F3522</f>
        <v>0</v>
      </c>
      <c r="F3497" s="2">
        <f>Electricity!G3522</f>
        <v>0</v>
      </c>
      <c r="G3497" s="2">
        <f>Electricity!H3522</f>
        <v>0</v>
      </c>
      <c r="H3497" s="2">
        <f>Electricity!I3522</f>
        <v>0</v>
      </c>
      <c r="I3497" s="2">
        <f>Electricity!J3522</f>
        <v>0</v>
      </c>
    </row>
    <row r="3498" spans="2:9" x14ac:dyDescent="0.35">
      <c r="B3498" s="458" t="str">
        <f t="shared" si="55"/>
        <v>05/26/2019 04:00:00 AM</v>
      </c>
      <c r="C3498" s="458">
        <v>43611</v>
      </c>
      <c r="D3498" s="459">
        <v>0.16666666666666669</v>
      </c>
      <c r="E3498" s="2">
        <f>Electricity!F3523</f>
        <v>0</v>
      </c>
      <c r="F3498" s="2">
        <f>Electricity!G3523</f>
        <v>0</v>
      </c>
      <c r="G3498" s="2">
        <f>Electricity!H3523</f>
        <v>0</v>
      </c>
      <c r="H3498" s="2">
        <f>Electricity!I3523</f>
        <v>0</v>
      </c>
      <c r="I3498" s="2">
        <f>Electricity!J3523</f>
        <v>0</v>
      </c>
    </row>
    <row r="3499" spans="2:9" x14ac:dyDescent="0.35">
      <c r="B3499" s="458" t="str">
        <f t="shared" si="55"/>
        <v>05/26/2019 05:00:00 AM</v>
      </c>
      <c r="C3499" s="458">
        <v>43611</v>
      </c>
      <c r="D3499" s="459">
        <v>0.20833333333333337</v>
      </c>
      <c r="E3499" s="2">
        <f>Electricity!F3524</f>
        <v>0</v>
      </c>
      <c r="F3499" s="2">
        <f>Electricity!G3524</f>
        <v>0</v>
      </c>
      <c r="G3499" s="2">
        <f>Electricity!H3524</f>
        <v>0</v>
      </c>
      <c r="H3499" s="2">
        <f>Electricity!I3524</f>
        <v>0</v>
      </c>
      <c r="I3499" s="2">
        <f>Electricity!J3524</f>
        <v>0</v>
      </c>
    </row>
    <row r="3500" spans="2:9" x14ac:dyDescent="0.35">
      <c r="B3500" s="458" t="str">
        <f t="shared" si="55"/>
        <v>05/26/2019 06:00:00 AM</v>
      </c>
      <c r="C3500" s="458">
        <v>43611</v>
      </c>
      <c r="D3500" s="459">
        <v>0.25</v>
      </c>
      <c r="E3500" s="2">
        <f>Electricity!F3525</f>
        <v>0</v>
      </c>
      <c r="F3500" s="2">
        <f>Electricity!G3525</f>
        <v>0</v>
      </c>
      <c r="G3500" s="2">
        <f>Electricity!H3525</f>
        <v>0</v>
      </c>
      <c r="H3500" s="2">
        <f>Electricity!I3525</f>
        <v>0</v>
      </c>
      <c r="I3500" s="2">
        <f>Electricity!J3525</f>
        <v>0</v>
      </c>
    </row>
    <row r="3501" spans="2:9" x14ac:dyDescent="0.35">
      <c r="B3501" s="458" t="str">
        <f t="shared" si="55"/>
        <v>05/26/2019 07:00:00 AM</v>
      </c>
      <c r="C3501" s="458">
        <v>43611</v>
      </c>
      <c r="D3501" s="459">
        <v>0.29166666666666669</v>
      </c>
      <c r="E3501" s="2">
        <f>Electricity!F3526</f>
        <v>0</v>
      </c>
      <c r="F3501" s="2">
        <f>Electricity!G3526</f>
        <v>0</v>
      </c>
      <c r="G3501" s="2">
        <f>Electricity!H3526</f>
        <v>0</v>
      </c>
      <c r="H3501" s="2">
        <f>Electricity!I3526</f>
        <v>0</v>
      </c>
      <c r="I3501" s="2">
        <f>Electricity!J3526</f>
        <v>0</v>
      </c>
    </row>
    <row r="3502" spans="2:9" x14ac:dyDescent="0.35">
      <c r="B3502" s="458" t="str">
        <f t="shared" si="55"/>
        <v>05/26/2019 08:00:00 AM</v>
      </c>
      <c r="C3502" s="458">
        <v>43611</v>
      </c>
      <c r="D3502" s="459">
        <v>0.33333333333333337</v>
      </c>
      <c r="E3502" s="2">
        <f>Electricity!F3527</f>
        <v>0</v>
      </c>
      <c r="F3502" s="2">
        <f>Electricity!G3527</f>
        <v>0</v>
      </c>
      <c r="G3502" s="2">
        <f>Electricity!H3527</f>
        <v>0</v>
      </c>
      <c r="H3502" s="2">
        <f>Electricity!I3527</f>
        <v>0</v>
      </c>
      <c r="I3502" s="2">
        <f>Electricity!J3527</f>
        <v>0</v>
      </c>
    </row>
    <row r="3503" spans="2:9" x14ac:dyDescent="0.35">
      <c r="B3503" s="458" t="str">
        <f t="shared" si="55"/>
        <v>05/26/2019 09:00:00 AM</v>
      </c>
      <c r="C3503" s="458">
        <v>43611</v>
      </c>
      <c r="D3503" s="459">
        <v>0.375</v>
      </c>
      <c r="E3503" s="2">
        <f>Electricity!F3528</f>
        <v>0</v>
      </c>
      <c r="F3503" s="2">
        <f>Electricity!G3528</f>
        <v>0</v>
      </c>
      <c r="G3503" s="2">
        <f>Electricity!H3528</f>
        <v>0</v>
      </c>
      <c r="H3503" s="2">
        <f>Electricity!I3528</f>
        <v>0</v>
      </c>
      <c r="I3503" s="2">
        <f>Electricity!J3528</f>
        <v>0</v>
      </c>
    </row>
    <row r="3504" spans="2:9" x14ac:dyDescent="0.35">
      <c r="B3504" s="458" t="str">
        <f t="shared" si="55"/>
        <v>05/26/2019 10:00:00 AM</v>
      </c>
      <c r="C3504" s="458">
        <v>43611</v>
      </c>
      <c r="D3504" s="459">
        <v>0.41666666666666669</v>
      </c>
      <c r="E3504" s="2">
        <f>Electricity!F3529</f>
        <v>0</v>
      </c>
      <c r="F3504" s="2">
        <f>Electricity!G3529</f>
        <v>0</v>
      </c>
      <c r="G3504" s="2">
        <f>Electricity!H3529</f>
        <v>0</v>
      </c>
      <c r="H3504" s="2">
        <f>Electricity!I3529</f>
        <v>0</v>
      </c>
      <c r="I3504" s="2">
        <f>Electricity!J3529</f>
        <v>0</v>
      </c>
    </row>
    <row r="3505" spans="2:9" x14ac:dyDescent="0.35">
      <c r="B3505" s="458" t="str">
        <f t="shared" si="55"/>
        <v>05/26/2019 11:00:00 AM</v>
      </c>
      <c r="C3505" s="458">
        <v>43611</v>
      </c>
      <c r="D3505" s="459">
        <v>0.45833333333333337</v>
      </c>
      <c r="E3505" s="2">
        <f>Electricity!F3530</f>
        <v>0</v>
      </c>
      <c r="F3505" s="2">
        <f>Electricity!G3530</f>
        <v>0</v>
      </c>
      <c r="G3505" s="2">
        <f>Electricity!H3530</f>
        <v>0</v>
      </c>
      <c r="H3505" s="2">
        <f>Electricity!I3530</f>
        <v>0</v>
      </c>
      <c r="I3505" s="2">
        <f>Electricity!J3530</f>
        <v>0</v>
      </c>
    </row>
    <row r="3506" spans="2:9" x14ac:dyDescent="0.35">
      <c r="B3506" s="458" t="str">
        <f t="shared" si="55"/>
        <v>05/26/2019 12:00:00 PM</v>
      </c>
      <c r="C3506" s="458">
        <v>43611</v>
      </c>
      <c r="D3506" s="459">
        <v>0.50000000000000011</v>
      </c>
      <c r="E3506" s="2">
        <f>Electricity!F3531</f>
        <v>0</v>
      </c>
      <c r="F3506" s="2">
        <f>Electricity!G3531</f>
        <v>0</v>
      </c>
      <c r="G3506" s="2">
        <f>Electricity!H3531</f>
        <v>0</v>
      </c>
      <c r="H3506" s="2">
        <f>Electricity!I3531</f>
        <v>0</v>
      </c>
      <c r="I3506" s="2">
        <f>Electricity!J3531</f>
        <v>0</v>
      </c>
    </row>
    <row r="3507" spans="2:9" x14ac:dyDescent="0.35">
      <c r="B3507" s="458" t="str">
        <f t="shared" si="55"/>
        <v>05/26/2019 01:00:00 PM</v>
      </c>
      <c r="C3507" s="458">
        <v>43611</v>
      </c>
      <c r="D3507" s="459">
        <v>0.54166666666666674</v>
      </c>
      <c r="E3507" s="2">
        <f>Electricity!F3532</f>
        <v>0</v>
      </c>
      <c r="F3507" s="2">
        <f>Electricity!G3532</f>
        <v>0</v>
      </c>
      <c r="G3507" s="2">
        <f>Electricity!H3532</f>
        <v>0</v>
      </c>
      <c r="H3507" s="2">
        <f>Electricity!I3532</f>
        <v>0</v>
      </c>
      <c r="I3507" s="2">
        <f>Electricity!J3532</f>
        <v>0</v>
      </c>
    </row>
    <row r="3508" spans="2:9" x14ac:dyDescent="0.35">
      <c r="B3508" s="458" t="str">
        <f t="shared" si="55"/>
        <v>05/26/2019 02:00:00 PM</v>
      </c>
      <c r="C3508" s="458">
        <v>43611</v>
      </c>
      <c r="D3508" s="459">
        <v>0.58333333333333337</v>
      </c>
      <c r="E3508" s="2">
        <f>Electricity!F3533</f>
        <v>0</v>
      </c>
      <c r="F3508" s="2">
        <f>Electricity!G3533</f>
        <v>0</v>
      </c>
      <c r="G3508" s="2">
        <f>Electricity!H3533</f>
        <v>0</v>
      </c>
      <c r="H3508" s="2">
        <f>Electricity!I3533</f>
        <v>0</v>
      </c>
      <c r="I3508" s="2">
        <f>Electricity!J3533</f>
        <v>0</v>
      </c>
    </row>
    <row r="3509" spans="2:9" x14ac:dyDescent="0.35">
      <c r="B3509" s="458" t="str">
        <f t="shared" si="55"/>
        <v>05/26/2019 03:00:00 PM</v>
      </c>
      <c r="C3509" s="458">
        <v>43611</v>
      </c>
      <c r="D3509" s="459">
        <v>0.62500000000000011</v>
      </c>
      <c r="E3509" s="2">
        <f>Electricity!F3534</f>
        <v>0</v>
      </c>
      <c r="F3509" s="2">
        <f>Electricity!G3534</f>
        <v>0</v>
      </c>
      <c r="G3509" s="2">
        <f>Electricity!H3534</f>
        <v>0</v>
      </c>
      <c r="H3509" s="2">
        <f>Electricity!I3534</f>
        <v>0</v>
      </c>
      <c r="I3509" s="2">
        <f>Electricity!J3534</f>
        <v>0</v>
      </c>
    </row>
    <row r="3510" spans="2:9" x14ac:dyDescent="0.35">
      <c r="B3510" s="458" t="str">
        <f t="shared" si="55"/>
        <v>05/26/2019 04:00:00 PM</v>
      </c>
      <c r="C3510" s="458">
        <v>43611</v>
      </c>
      <c r="D3510" s="459">
        <v>0.66666666666666674</v>
      </c>
      <c r="E3510" s="2">
        <f>Electricity!F3535</f>
        <v>0</v>
      </c>
      <c r="F3510" s="2">
        <f>Electricity!G3535</f>
        <v>0</v>
      </c>
      <c r="G3510" s="2">
        <f>Electricity!H3535</f>
        <v>0</v>
      </c>
      <c r="H3510" s="2">
        <f>Electricity!I3535</f>
        <v>0</v>
      </c>
      <c r="I3510" s="2">
        <f>Electricity!J3535</f>
        <v>0</v>
      </c>
    </row>
    <row r="3511" spans="2:9" x14ac:dyDescent="0.35">
      <c r="B3511" s="458" t="str">
        <f t="shared" si="55"/>
        <v>05/26/2019 05:00:00 PM</v>
      </c>
      <c r="C3511" s="458">
        <v>43611</v>
      </c>
      <c r="D3511" s="459">
        <v>0.70833333333333337</v>
      </c>
      <c r="E3511" s="2">
        <f>Electricity!F3536</f>
        <v>0</v>
      </c>
      <c r="F3511" s="2">
        <f>Electricity!G3536</f>
        <v>0</v>
      </c>
      <c r="G3511" s="2">
        <f>Electricity!H3536</f>
        <v>0</v>
      </c>
      <c r="H3511" s="2">
        <f>Electricity!I3536</f>
        <v>0</v>
      </c>
      <c r="I3511" s="2">
        <f>Electricity!J3536</f>
        <v>0</v>
      </c>
    </row>
    <row r="3512" spans="2:9" x14ac:dyDescent="0.35">
      <c r="B3512" s="458" t="str">
        <f t="shared" si="55"/>
        <v>05/26/2019 06:00:00 PM</v>
      </c>
      <c r="C3512" s="458">
        <v>43611</v>
      </c>
      <c r="D3512" s="459">
        <v>0.75000000000000011</v>
      </c>
      <c r="E3512" s="2">
        <f>Electricity!F3537</f>
        <v>0</v>
      </c>
      <c r="F3512" s="2">
        <f>Electricity!G3537</f>
        <v>0</v>
      </c>
      <c r="G3512" s="2">
        <f>Electricity!H3537</f>
        <v>0</v>
      </c>
      <c r="H3512" s="2">
        <f>Electricity!I3537</f>
        <v>0</v>
      </c>
      <c r="I3512" s="2">
        <f>Electricity!J3537</f>
        <v>0</v>
      </c>
    </row>
    <row r="3513" spans="2:9" x14ac:dyDescent="0.35">
      <c r="B3513" s="458" t="str">
        <f t="shared" si="55"/>
        <v>05/26/2019 07:00:00 PM</v>
      </c>
      <c r="C3513" s="458">
        <v>43611</v>
      </c>
      <c r="D3513" s="459">
        <v>0.79166666666666674</v>
      </c>
      <c r="E3513" s="2">
        <f>Electricity!F3538</f>
        <v>0</v>
      </c>
      <c r="F3513" s="2">
        <f>Electricity!G3538</f>
        <v>0</v>
      </c>
      <c r="G3513" s="2">
        <f>Electricity!H3538</f>
        <v>0</v>
      </c>
      <c r="H3513" s="2">
        <f>Electricity!I3538</f>
        <v>0</v>
      </c>
      <c r="I3513" s="2">
        <f>Electricity!J3538</f>
        <v>0</v>
      </c>
    </row>
    <row r="3514" spans="2:9" x14ac:dyDescent="0.35">
      <c r="B3514" s="458" t="str">
        <f t="shared" si="55"/>
        <v>05/26/2019 08:00:00 PM</v>
      </c>
      <c r="C3514" s="458">
        <v>43611</v>
      </c>
      <c r="D3514" s="459">
        <v>0.83333333333333337</v>
      </c>
      <c r="E3514" s="2">
        <f>Electricity!F3539</f>
        <v>0</v>
      </c>
      <c r="F3514" s="2">
        <f>Electricity!G3539</f>
        <v>0</v>
      </c>
      <c r="G3514" s="2">
        <f>Electricity!H3539</f>
        <v>0</v>
      </c>
      <c r="H3514" s="2">
        <f>Electricity!I3539</f>
        <v>0</v>
      </c>
      <c r="I3514" s="2">
        <f>Electricity!J3539</f>
        <v>0</v>
      </c>
    </row>
    <row r="3515" spans="2:9" x14ac:dyDescent="0.35">
      <c r="B3515" s="458" t="str">
        <f t="shared" si="55"/>
        <v>05/26/2019 09:00:00 PM</v>
      </c>
      <c r="C3515" s="458">
        <v>43611</v>
      </c>
      <c r="D3515" s="459">
        <v>0.87500000000000011</v>
      </c>
      <c r="E3515" s="2">
        <f>Electricity!F3540</f>
        <v>0</v>
      </c>
      <c r="F3515" s="2">
        <f>Electricity!G3540</f>
        <v>0</v>
      </c>
      <c r="G3515" s="2">
        <f>Electricity!H3540</f>
        <v>0</v>
      </c>
      <c r="H3515" s="2">
        <f>Electricity!I3540</f>
        <v>0</v>
      </c>
      <c r="I3515" s="2">
        <f>Electricity!J3540</f>
        <v>0</v>
      </c>
    </row>
    <row r="3516" spans="2:9" x14ac:dyDescent="0.35">
      <c r="B3516" s="458" t="str">
        <f t="shared" si="55"/>
        <v>05/26/2019 10:00:00 PM</v>
      </c>
      <c r="C3516" s="458">
        <v>43611</v>
      </c>
      <c r="D3516" s="459">
        <v>0.91666666666666674</v>
      </c>
      <c r="E3516" s="2">
        <f>Electricity!F3541</f>
        <v>0</v>
      </c>
      <c r="F3516" s="2">
        <f>Electricity!G3541</f>
        <v>0</v>
      </c>
      <c r="G3516" s="2">
        <f>Electricity!H3541</f>
        <v>0</v>
      </c>
      <c r="H3516" s="2">
        <f>Electricity!I3541</f>
        <v>0</v>
      </c>
      <c r="I3516" s="2">
        <f>Electricity!J3541</f>
        <v>0</v>
      </c>
    </row>
    <row r="3517" spans="2:9" x14ac:dyDescent="0.35">
      <c r="B3517" s="458" t="str">
        <f t="shared" si="55"/>
        <v>05/26/2019 11:00:00 PM</v>
      </c>
      <c r="C3517" s="458">
        <v>43611</v>
      </c>
      <c r="D3517" s="459">
        <v>0.95833333333333337</v>
      </c>
      <c r="E3517" s="2">
        <f>Electricity!F3542</f>
        <v>0</v>
      </c>
      <c r="F3517" s="2">
        <f>Electricity!G3542</f>
        <v>0</v>
      </c>
      <c r="G3517" s="2">
        <f>Electricity!H3542</f>
        <v>0</v>
      </c>
      <c r="H3517" s="2">
        <f>Electricity!I3542</f>
        <v>0</v>
      </c>
      <c r="I3517" s="2">
        <f>Electricity!J3542</f>
        <v>0</v>
      </c>
    </row>
    <row r="3518" spans="2:9" x14ac:dyDescent="0.35">
      <c r="B3518" s="458" t="str">
        <f t="shared" si="55"/>
        <v>05/27/2019 12:00:00 AM</v>
      </c>
      <c r="C3518" s="458">
        <v>43612</v>
      </c>
      <c r="D3518" s="459">
        <v>3.1225022567582528E-17</v>
      </c>
      <c r="E3518" s="2">
        <f>Electricity!F3543</f>
        <v>0</v>
      </c>
      <c r="F3518" s="2">
        <f>Electricity!G3543</f>
        <v>0</v>
      </c>
      <c r="G3518" s="2">
        <f>Electricity!H3543</f>
        <v>0</v>
      </c>
      <c r="H3518" s="2">
        <f>Electricity!I3543</f>
        <v>0</v>
      </c>
      <c r="I3518" s="2">
        <f>Electricity!J3543</f>
        <v>0</v>
      </c>
    </row>
    <row r="3519" spans="2:9" x14ac:dyDescent="0.35">
      <c r="B3519" s="458" t="str">
        <f t="shared" si="55"/>
        <v>05/27/2019 01:00:00 AM</v>
      </c>
      <c r="C3519" s="458">
        <v>43612</v>
      </c>
      <c r="D3519" s="459">
        <v>4.1666666666666699E-2</v>
      </c>
      <c r="E3519" s="2">
        <f>Electricity!F3544</f>
        <v>0</v>
      </c>
      <c r="F3519" s="2">
        <f>Electricity!G3544</f>
        <v>0</v>
      </c>
      <c r="G3519" s="2">
        <f>Electricity!H3544</f>
        <v>0</v>
      </c>
      <c r="H3519" s="2">
        <f>Electricity!I3544</f>
        <v>0</v>
      </c>
      <c r="I3519" s="2">
        <f>Electricity!J3544</f>
        <v>0</v>
      </c>
    </row>
    <row r="3520" spans="2:9" x14ac:dyDescent="0.35">
      <c r="B3520" s="458" t="str">
        <f t="shared" si="55"/>
        <v>05/27/2019 02:00:00 AM</v>
      </c>
      <c r="C3520" s="458">
        <v>43612</v>
      </c>
      <c r="D3520" s="459">
        <v>8.333333333333337E-2</v>
      </c>
      <c r="E3520" s="2">
        <f>Electricity!F3545</f>
        <v>0</v>
      </c>
      <c r="F3520" s="2">
        <f>Electricity!G3545</f>
        <v>0</v>
      </c>
      <c r="G3520" s="2">
        <f>Electricity!H3545</f>
        <v>0</v>
      </c>
      <c r="H3520" s="2">
        <f>Electricity!I3545</f>
        <v>0</v>
      </c>
      <c r="I3520" s="2">
        <f>Electricity!J3545</f>
        <v>0</v>
      </c>
    </row>
    <row r="3521" spans="2:9" x14ac:dyDescent="0.35">
      <c r="B3521" s="458" t="str">
        <f t="shared" si="55"/>
        <v>05/27/2019 03:00:00 AM</v>
      </c>
      <c r="C3521" s="458">
        <v>43612</v>
      </c>
      <c r="D3521" s="459">
        <v>0.12500000000000006</v>
      </c>
      <c r="E3521" s="2">
        <f>Electricity!F3546</f>
        <v>0</v>
      </c>
      <c r="F3521" s="2">
        <f>Electricity!G3546</f>
        <v>0</v>
      </c>
      <c r="G3521" s="2">
        <f>Electricity!H3546</f>
        <v>0</v>
      </c>
      <c r="H3521" s="2">
        <f>Electricity!I3546</f>
        <v>0</v>
      </c>
      <c r="I3521" s="2">
        <f>Electricity!J3546</f>
        <v>0</v>
      </c>
    </row>
    <row r="3522" spans="2:9" x14ac:dyDescent="0.35">
      <c r="B3522" s="458" t="str">
        <f t="shared" si="55"/>
        <v>05/27/2019 04:00:00 AM</v>
      </c>
      <c r="C3522" s="458">
        <v>43612</v>
      </c>
      <c r="D3522" s="459">
        <v>0.16666666666666669</v>
      </c>
      <c r="E3522" s="2">
        <f>Electricity!F3547</f>
        <v>0</v>
      </c>
      <c r="F3522" s="2">
        <f>Electricity!G3547</f>
        <v>0</v>
      </c>
      <c r="G3522" s="2">
        <f>Electricity!H3547</f>
        <v>0</v>
      </c>
      <c r="H3522" s="2">
        <f>Electricity!I3547</f>
        <v>0</v>
      </c>
      <c r="I3522" s="2">
        <f>Electricity!J3547</f>
        <v>0</v>
      </c>
    </row>
    <row r="3523" spans="2:9" x14ac:dyDescent="0.35">
      <c r="B3523" s="458" t="str">
        <f t="shared" si="55"/>
        <v>05/27/2019 05:00:00 AM</v>
      </c>
      <c r="C3523" s="458">
        <v>43612</v>
      </c>
      <c r="D3523" s="459">
        <v>0.20833333333333337</v>
      </c>
      <c r="E3523" s="2">
        <f>Electricity!F3548</f>
        <v>0</v>
      </c>
      <c r="F3523" s="2">
        <f>Electricity!G3548</f>
        <v>0</v>
      </c>
      <c r="G3523" s="2">
        <f>Electricity!H3548</f>
        <v>0</v>
      </c>
      <c r="H3523" s="2">
        <f>Electricity!I3548</f>
        <v>0</v>
      </c>
      <c r="I3523" s="2">
        <f>Electricity!J3548</f>
        <v>0</v>
      </c>
    </row>
    <row r="3524" spans="2:9" x14ac:dyDescent="0.35">
      <c r="B3524" s="458" t="str">
        <f t="shared" si="55"/>
        <v>05/27/2019 06:00:00 AM</v>
      </c>
      <c r="C3524" s="458">
        <v>43612</v>
      </c>
      <c r="D3524" s="459">
        <v>0.25</v>
      </c>
      <c r="E3524" s="2">
        <f>Electricity!F3549</f>
        <v>0</v>
      </c>
      <c r="F3524" s="2">
        <f>Electricity!G3549</f>
        <v>0</v>
      </c>
      <c r="G3524" s="2">
        <f>Electricity!H3549</f>
        <v>0</v>
      </c>
      <c r="H3524" s="2">
        <f>Electricity!I3549</f>
        <v>0</v>
      </c>
      <c r="I3524" s="2">
        <f>Electricity!J3549</f>
        <v>0</v>
      </c>
    </row>
    <row r="3525" spans="2:9" x14ac:dyDescent="0.35">
      <c r="B3525" s="458" t="str">
        <f t="shared" si="55"/>
        <v>05/27/2019 07:00:00 AM</v>
      </c>
      <c r="C3525" s="458">
        <v>43612</v>
      </c>
      <c r="D3525" s="459">
        <v>0.29166666666666669</v>
      </c>
      <c r="E3525" s="2">
        <f>Electricity!F3550</f>
        <v>0</v>
      </c>
      <c r="F3525" s="2">
        <f>Electricity!G3550</f>
        <v>0</v>
      </c>
      <c r="G3525" s="2">
        <f>Electricity!H3550</f>
        <v>0</v>
      </c>
      <c r="H3525" s="2">
        <f>Electricity!I3550</f>
        <v>0</v>
      </c>
      <c r="I3525" s="2">
        <f>Electricity!J3550</f>
        <v>0</v>
      </c>
    </row>
    <row r="3526" spans="2:9" x14ac:dyDescent="0.35">
      <c r="B3526" s="458" t="str">
        <f t="shared" si="55"/>
        <v>05/27/2019 08:00:00 AM</v>
      </c>
      <c r="C3526" s="458">
        <v>43612</v>
      </c>
      <c r="D3526" s="459">
        <v>0.33333333333333337</v>
      </c>
      <c r="E3526" s="2">
        <f>Electricity!F3551</f>
        <v>0</v>
      </c>
      <c r="F3526" s="2">
        <f>Electricity!G3551</f>
        <v>0</v>
      </c>
      <c r="G3526" s="2">
        <f>Electricity!H3551</f>
        <v>0</v>
      </c>
      <c r="H3526" s="2">
        <f>Electricity!I3551</f>
        <v>0</v>
      </c>
      <c r="I3526" s="2">
        <f>Electricity!J3551</f>
        <v>0</v>
      </c>
    </row>
    <row r="3527" spans="2:9" x14ac:dyDescent="0.35">
      <c r="B3527" s="458" t="str">
        <f t="shared" si="55"/>
        <v>05/27/2019 09:00:00 AM</v>
      </c>
      <c r="C3527" s="458">
        <v>43612</v>
      </c>
      <c r="D3527" s="459">
        <v>0.375</v>
      </c>
      <c r="E3527" s="2">
        <f>Electricity!F3552</f>
        <v>0</v>
      </c>
      <c r="F3527" s="2">
        <f>Electricity!G3552</f>
        <v>0</v>
      </c>
      <c r="G3527" s="2">
        <f>Electricity!H3552</f>
        <v>0</v>
      </c>
      <c r="H3527" s="2">
        <f>Electricity!I3552</f>
        <v>0</v>
      </c>
      <c r="I3527" s="2">
        <f>Electricity!J3552</f>
        <v>0</v>
      </c>
    </row>
    <row r="3528" spans="2:9" x14ac:dyDescent="0.35">
      <c r="B3528" s="458" t="str">
        <f t="shared" si="55"/>
        <v>05/27/2019 10:00:00 AM</v>
      </c>
      <c r="C3528" s="458">
        <v>43612</v>
      </c>
      <c r="D3528" s="459">
        <v>0.41666666666666669</v>
      </c>
      <c r="E3528" s="2">
        <f>Electricity!F3553</f>
        <v>0</v>
      </c>
      <c r="F3528" s="2">
        <f>Electricity!G3553</f>
        <v>0</v>
      </c>
      <c r="G3528" s="2">
        <f>Electricity!H3553</f>
        <v>0</v>
      </c>
      <c r="H3528" s="2">
        <f>Electricity!I3553</f>
        <v>0</v>
      </c>
      <c r="I3528" s="2">
        <f>Electricity!J3553</f>
        <v>0</v>
      </c>
    </row>
    <row r="3529" spans="2:9" x14ac:dyDescent="0.35">
      <c r="B3529" s="458" t="str">
        <f t="shared" si="55"/>
        <v>05/27/2019 11:00:00 AM</v>
      </c>
      <c r="C3529" s="458">
        <v>43612</v>
      </c>
      <c r="D3529" s="459">
        <v>0.45833333333333337</v>
      </c>
      <c r="E3529" s="2">
        <f>Electricity!F3554</f>
        <v>0</v>
      </c>
      <c r="F3529" s="2">
        <f>Electricity!G3554</f>
        <v>0</v>
      </c>
      <c r="G3529" s="2">
        <f>Electricity!H3554</f>
        <v>0</v>
      </c>
      <c r="H3529" s="2">
        <f>Electricity!I3554</f>
        <v>0</v>
      </c>
      <c r="I3529" s="2">
        <f>Electricity!J3554</f>
        <v>0</v>
      </c>
    </row>
    <row r="3530" spans="2:9" x14ac:dyDescent="0.35">
      <c r="B3530" s="458" t="str">
        <f t="shared" si="55"/>
        <v>05/27/2019 12:00:00 PM</v>
      </c>
      <c r="C3530" s="458">
        <v>43612</v>
      </c>
      <c r="D3530" s="459">
        <v>0.50000000000000011</v>
      </c>
      <c r="E3530" s="2">
        <f>Electricity!F3555</f>
        <v>0</v>
      </c>
      <c r="F3530" s="2">
        <f>Electricity!G3555</f>
        <v>0</v>
      </c>
      <c r="G3530" s="2">
        <f>Electricity!H3555</f>
        <v>0</v>
      </c>
      <c r="H3530" s="2">
        <f>Electricity!I3555</f>
        <v>0</v>
      </c>
      <c r="I3530" s="2">
        <f>Electricity!J3555</f>
        <v>0</v>
      </c>
    </row>
    <row r="3531" spans="2:9" x14ac:dyDescent="0.35">
      <c r="B3531" s="458" t="str">
        <f t="shared" si="55"/>
        <v>05/27/2019 01:00:00 PM</v>
      </c>
      <c r="C3531" s="458">
        <v>43612</v>
      </c>
      <c r="D3531" s="459">
        <v>0.54166666666666674</v>
      </c>
      <c r="E3531" s="2">
        <f>Electricity!F3556</f>
        <v>0</v>
      </c>
      <c r="F3531" s="2">
        <f>Electricity!G3556</f>
        <v>0</v>
      </c>
      <c r="G3531" s="2">
        <f>Electricity!H3556</f>
        <v>0</v>
      </c>
      <c r="H3531" s="2">
        <f>Electricity!I3556</f>
        <v>0</v>
      </c>
      <c r="I3531" s="2">
        <f>Electricity!J3556</f>
        <v>0</v>
      </c>
    </row>
    <row r="3532" spans="2:9" x14ac:dyDescent="0.35">
      <c r="B3532" s="458" t="str">
        <f t="shared" si="55"/>
        <v>05/27/2019 02:00:00 PM</v>
      </c>
      <c r="C3532" s="458">
        <v>43612</v>
      </c>
      <c r="D3532" s="459">
        <v>0.58333333333333337</v>
      </c>
      <c r="E3532" s="2">
        <f>Electricity!F3557</f>
        <v>0</v>
      </c>
      <c r="F3532" s="2">
        <f>Electricity!G3557</f>
        <v>0</v>
      </c>
      <c r="G3532" s="2">
        <f>Electricity!H3557</f>
        <v>0</v>
      </c>
      <c r="H3532" s="2">
        <f>Electricity!I3557</f>
        <v>0</v>
      </c>
      <c r="I3532" s="2">
        <f>Electricity!J3557</f>
        <v>0</v>
      </c>
    </row>
    <row r="3533" spans="2:9" x14ac:dyDescent="0.35">
      <c r="B3533" s="458" t="str">
        <f t="shared" si="55"/>
        <v>05/27/2019 03:00:00 PM</v>
      </c>
      <c r="C3533" s="458">
        <v>43612</v>
      </c>
      <c r="D3533" s="459">
        <v>0.62500000000000011</v>
      </c>
      <c r="E3533" s="2">
        <f>Electricity!F3558</f>
        <v>0</v>
      </c>
      <c r="F3533" s="2">
        <f>Electricity!G3558</f>
        <v>0</v>
      </c>
      <c r="G3533" s="2">
        <f>Electricity!H3558</f>
        <v>0</v>
      </c>
      <c r="H3533" s="2">
        <f>Electricity!I3558</f>
        <v>0</v>
      </c>
      <c r="I3533" s="2">
        <f>Electricity!J3558</f>
        <v>0</v>
      </c>
    </row>
    <row r="3534" spans="2:9" x14ac:dyDescent="0.35">
      <c r="B3534" s="458" t="str">
        <f t="shared" si="55"/>
        <v>05/27/2019 04:00:00 PM</v>
      </c>
      <c r="C3534" s="458">
        <v>43612</v>
      </c>
      <c r="D3534" s="459">
        <v>0.66666666666666674</v>
      </c>
      <c r="E3534" s="2">
        <f>Electricity!F3559</f>
        <v>0</v>
      </c>
      <c r="F3534" s="2">
        <f>Electricity!G3559</f>
        <v>0</v>
      </c>
      <c r="G3534" s="2">
        <f>Electricity!H3559</f>
        <v>0</v>
      </c>
      <c r="H3534" s="2">
        <f>Electricity!I3559</f>
        <v>0</v>
      </c>
      <c r="I3534" s="2">
        <f>Electricity!J3559</f>
        <v>0</v>
      </c>
    </row>
    <row r="3535" spans="2:9" x14ac:dyDescent="0.35">
      <c r="B3535" s="458" t="str">
        <f t="shared" ref="B3535:B3598" si="56">CONCATENATE(TEXT(C3535,"mm/dd/yyyy")," ",TEXT(D3535,"hh:mm:ss AM/PM"))</f>
        <v>05/27/2019 05:00:00 PM</v>
      </c>
      <c r="C3535" s="458">
        <v>43612</v>
      </c>
      <c r="D3535" s="459">
        <v>0.70833333333333337</v>
      </c>
      <c r="E3535" s="2">
        <f>Electricity!F3560</f>
        <v>0</v>
      </c>
      <c r="F3535" s="2">
        <f>Electricity!G3560</f>
        <v>0</v>
      </c>
      <c r="G3535" s="2">
        <f>Electricity!H3560</f>
        <v>0</v>
      </c>
      <c r="H3535" s="2">
        <f>Electricity!I3560</f>
        <v>0</v>
      </c>
      <c r="I3535" s="2">
        <f>Electricity!J3560</f>
        <v>0</v>
      </c>
    </row>
    <row r="3536" spans="2:9" x14ac:dyDescent="0.35">
      <c r="B3536" s="458" t="str">
        <f t="shared" si="56"/>
        <v>05/27/2019 06:00:00 PM</v>
      </c>
      <c r="C3536" s="458">
        <v>43612</v>
      </c>
      <c r="D3536" s="459">
        <v>0.75000000000000011</v>
      </c>
      <c r="E3536" s="2">
        <f>Electricity!F3561</f>
        <v>0</v>
      </c>
      <c r="F3536" s="2">
        <f>Electricity!G3561</f>
        <v>0</v>
      </c>
      <c r="G3536" s="2">
        <f>Electricity!H3561</f>
        <v>0</v>
      </c>
      <c r="H3536" s="2">
        <f>Electricity!I3561</f>
        <v>0</v>
      </c>
      <c r="I3536" s="2">
        <f>Electricity!J3561</f>
        <v>0</v>
      </c>
    </row>
    <row r="3537" spans="2:9" x14ac:dyDescent="0.35">
      <c r="B3537" s="458" t="str">
        <f t="shared" si="56"/>
        <v>05/27/2019 07:00:00 PM</v>
      </c>
      <c r="C3537" s="458">
        <v>43612</v>
      </c>
      <c r="D3537" s="459">
        <v>0.79166666666666674</v>
      </c>
      <c r="E3537" s="2">
        <f>Electricity!F3562</f>
        <v>0</v>
      </c>
      <c r="F3537" s="2">
        <f>Electricity!G3562</f>
        <v>0</v>
      </c>
      <c r="G3537" s="2">
        <f>Electricity!H3562</f>
        <v>0</v>
      </c>
      <c r="H3537" s="2">
        <f>Electricity!I3562</f>
        <v>0</v>
      </c>
      <c r="I3537" s="2">
        <f>Electricity!J3562</f>
        <v>0</v>
      </c>
    </row>
    <row r="3538" spans="2:9" x14ac:dyDescent="0.35">
      <c r="B3538" s="458" t="str">
        <f t="shared" si="56"/>
        <v>05/27/2019 08:00:00 PM</v>
      </c>
      <c r="C3538" s="458">
        <v>43612</v>
      </c>
      <c r="D3538" s="459">
        <v>0.83333333333333337</v>
      </c>
      <c r="E3538" s="2">
        <f>Electricity!F3563</f>
        <v>0</v>
      </c>
      <c r="F3538" s="2">
        <f>Electricity!G3563</f>
        <v>0</v>
      </c>
      <c r="G3538" s="2">
        <f>Electricity!H3563</f>
        <v>0</v>
      </c>
      <c r="H3538" s="2">
        <f>Electricity!I3563</f>
        <v>0</v>
      </c>
      <c r="I3538" s="2">
        <f>Electricity!J3563</f>
        <v>0</v>
      </c>
    </row>
    <row r="3539" spans="2:9" x14ac:dyDescent="0.35">
      <c r="B3539" s="458" t="str">
        <f t="shared" si="56"/>
        <v>05/27/2019 09:00:00 PM</v>
      </c>
      <c r="C3539" s="458">
        <v>43612</v>
      </c>
      <c r="D3539" s="459">
        <v>0.87500000000000011</v>
      </c>
      <c r="E3539" s="2">
        <f>Electricity!F3564</f>
        <v>0</v>
      </c>
      <c r="F3539" s="2">
        <f>Electricity!G3564</f>
        <v>0</v>
      </c>
      <c r="G3539" s="2">
        <f>Electricity!H3564</f>
        <v>0</v>
      </c>
      <c r="H3539" s="2">
        <f>Electricity!I3564</f>
        <v>0</v>
      </c>
      <c r="I3539" s="2">
        <f>Electricity!J3564</f>
        <v>0</v>
      </c>
    </row>
    <row r="3540" spans="2:9" x14ac:dyDescent="0.35">
      <c r="B3540" s="458" t="str">
        <f t="shared" si="56"/>
        <v>05/27/2019 10:00:00 PM</v>
      </c>
      <c r="C3540" s="458">
        <v>43612</v>
      </c>
      <c r="D3540" s="459">
        <v>0.91666666666666674</v>
      </c>
      <c r="E3540" s="2">
        <f>Electricity!F3565</f>
        <v>0</v>
      </c>
      <c r="F3540" s="2">
        <f>Electricity!G3565</f>
        <v>0</v>
      </c>
      <c r="G3540" s="2">
        <f>Electricity!H3565</f>
        <v>0</v>
      </c>
      <c r="H3540" s="2">
        <f>Electricity!I3565</f>
        <v>0</v>
      </c>
      <c r="I3540" s="2">
        <f>Electricity!J3565</f>
        <v>0</v>
      </c>
    </row>
    <row r="3541" spans="2:9" x14ac:dyDescent="0.35">
      <c r="B3541" s="458" t="str">
        <f t="shared" si="56"/>
        <v>05/27/2019 11:00:00 PM</v>
      </c>
      <c r="C3541" s="458">
        <v>43612</v>
      </c>
      <c r="D3541" s="459">
        <v>0.95833333333333337</v>
      </c>
      <c r="E3541" s="2">
        <f>Electricity!F3566</f>
        <v>0</v>
      </c>
      <c r="F3541" s="2">
        <f>Electricity!G3566</f>
        <v>0</v>
      </c>
      <c r="G3541" s="2">
        <f>Electricity!H3566</f>
        <v>0</v>
      </c>
      <c r="H3541" s="2">
        <f>Electricity!I3566</f>
        <v>0</v>
      </c>
      <c r="I3541" s="2">
        <f>Electricity!J3566</f>
        <v>0</v>
      </c>
    </row>
    <row r="3542" spans="2:9" x14ac:dyDescent="0.35">
      <c r="B3542" s="458" t="str">
        <f t="shared" si="56"/>
        <v>05/28/2019 12:00:00 AM</v>
      </c>
      <c r="C3542" s="458">
        <v>43613</v>
      </c>
      <c r="D3542" s="459">
        <v>3.1225022567582528E-17</v>
      </c>
      <c r="E3542" s="2">
        <f>Electricity!F3567</f>
        <v>0</v>
      </c>
      <c r="F3542" s="2">
        <f>Electricity!G3567</f>
        <v>0</v>
      </c>
      <c r="G3542" s="2">
        <f>Electricity!H3567</f>
        <v>0</v>
      </c>
      <c r="H3542" s="2">
        <f>Electricity!I3567</f>
        <v>0</v>
      </c>
      <c r="I3542" s="2">
        <f>Electricity!J3567</f>
        <v>0</v>
      </c>
    </row>
    <row r="3543" spans="2:9" x14ac:dyDescent="0.35">
      <c r="B3543" s="458" t="str">
        <f t="shared" si="56"/>
        <v>05/28/2019 01:00:00 AM</v>
      </c>
      <c r="C3543" s="458">
        <v>43613</v>
      </c>
      <c r="D3543" s="459">
        <v>4.1666666666666699E-2</v>
      </c>
      <c r="E3543" s="2">
        <f>Electricity!F3568</f>
        <v>0</v>
      </c>
      <c r="F3543" s="2">
        <f>Electricity!G3568</f>
        <v>0</v>
      </c>
      <c r="G3543" s="2">
        <f>Electricity!H3568</f>
        <v>0</v>
      </c>
      <c r="H3543" s="2">
        <f>Electricity!I3568</f>
        <v>0</v>
      </c>
      <c r="I3543" s="2">
        <f>Electricity!J3568</f>
        <v>0</v>
      </c>
    </row>
    <row r="3544" spans="2:9" x14ac:dyDescent="0.35">
      <c r="B3544" s="458" t="str">
        <f t="shared" si="56"/>
        <v>05/28/2019 02:00:00 AM</v>
      </c>
      <c r="C3544" s="458">
        <v>43613</v>
      </c>
      <c r="D3544" s="459">
        <v>8.333333333333337E-2</v>
      </c>
      <c r="E3544" s="2">
        <f>Electricity!F3569</f>
        <v>0</v>
      </c>
      <c r="F3544" s="2">
        <f>Electricity!G3569</f>
        <v>0</v>
      </c>
      <c r="G3544" s="2">
        <f>Electricity!H3569</f>
        <v>0</v>
      </c>
      <c r="H3544" s="2">
        <f>Electricity!I3569</f>
        <v>0</v>
      </c>
      <c r="I3544" s="2">
        <f>Electricity!J3569</f>
        <v>0</v>
      </c>
    </row>
    <row r="3545" spans="2:9" x14ac:dyDescent="0.35">
      <c r="B3545" s="458" t="str">
        <f t="shared" si="56"/>
        <v>05/28/2019 03:00:00 AM</v>
      </c>
      <c r="C3545" s="458">
        <v>43613</v>
      </c>
      <c r="D3545" s="459">
        <v>0.12500000000000006</v>
      </c>
      <c r="E3545" s="2">
        <f>Electricity!F3570</f>
        <v>0</v>
      </c>
      <c r="F3545" s="2">
        <f>Electricity!G3570</f>
        <v>0</v>
      </c>
      <c r="G3545" s="2">
        <f>Electricity!H3570</f>
        <v>0</v>
      </c>
      <c r="H3545" s="2">
        <f>Electricity!I3570</f>
        <v>0</v>
      </c>
      <c r="I3545" s="2">
        <f>Electricity!J3570</f>
        <v>0</v>
      </c>
    </row>
    <row r="3546" spans="2:9" x14ac:dyDescent="0.35">
      <c r="B3546" s="458" t="str">
        <f t="shared" si="56"/>
        <v>05/28/2019 04:00:00 AM</v>
      </c>
      <c r="C3546" s="458">
        <v>43613</v>
      </c>
      <c r="D3546" s="459">
        <v>0.16666666666666669</v>
      </c>
      <c r="E3546" s="2">
        <f>Electricity!F3571</f>
        <v>0</v>
      </c>
      <c r="F3546" s="2">
        <f>Electricity!G3571</f>
        <v>0</v>
      </c>
      <c r="G3546" s="2">
        <f>Electricity!H3571</f>
        <v>0</v>
      </c>
      <c r="H3546" s="2">
        <f>Electricity!I3571</f>
        <v>0</v>
      </c>
      <c r="I3546" s="2">
        <f>Electricity!J3571</f>
        <v>0</v>
      </c>
    </row>
    <row r="3547" spans="2:9" x14ac:dyDescent="0.35">
      <c r="B3547" s="458" t="str">
        <f t="shared" si="56"/>
        <v>05/28/2019 05:00:00 AM</v>
      </c>
      <c r="C3547" s="458">
        <v>43613</v>
      </c>
      <c r="D3547" s="459">
        <v>0.20833333333333337</v>
      </c>
      <c r="E3547" s="2">
        <f>Electricity!F3572</f>
        <v>0</v>
      </c>
      <c r="F3547" s="2">
        <f>Electricity!G3572</f>
        <v>0</v>
      </c>
      <c r="G3547" s="2">
        <f>Electricity!H3572</f>
        <v>0</v>
      </c>
      <c r="H3547" s="2">
        <f>Electricity!I3572</f>
        <v>0</v>
      </c>
      <c r="I3547" s="2">
        <f>Electricity!J3572</f>
        <v>0</v>
      </c>
    </row>
    <row r="3548" spans="2:9" x14ac:dyDescent="0.35">
      <c r="B3548" s="458" t="str">
        <f t="shared" si="56"/>
        <v>05/28/2019 06:00:00 AM</v>
      </c>
      <c r="C3548" s="458">
        <v>43613</v>
      </c>
      <c r="D3548" s="459">
        <v>0.25</v>
      </c>
      <c r="E3548" s="2">
        <f>Electricity!F3573</f>
        <v>0</v>
      </c>
      <c r="F3548" s="2">
        <f>Electricity!G3573</f>
        <v>0</v>
      </c>
      <c r="G3548" s="2">
        <f>Electricity!H3573</f>
        <v>0</v>
      </c>
      <c r="H3548" s="2">
        <f>Electricity!I3573</f>
        <v>0</v>
      </c>
      <c r="I3548" s="2">
        <f>Electricity!J3573</f>
        <v>0</v>
      </c>
    </row>
    <row r="3549" spans="2:9" x14ac:dyDescent="0.35">
      <c r="B3549" s="458" t="str">
        <f t="shared" si="56"/>
        <v>05/28/2019 07:00:00 AM</v>
      </c>
      <c r="C3549" s="458">
        <v>43613</v>
      </c>
      <c r="D3549" s="459">
        <v>0.29166666666666669</v>
      </c>
      <c r="E3549" s="2">
        <f>Electricity!F3574</f>
        <v>0</v>
      </c>
      <c r="F3549" s="2">
        <f>Electricity!G3574</f>
        <v>0</v>
      </c>
      <c r="G3549" s="2">
        <f>Electricity!H3574</f>
        <v>0</v>
      </c>
      <c r="H3549" s="2">
        <f>Electricity!I3574</f>
        <v>0</v>
      </c>
      <c r="I3549" s="2">
        <f>Electricity!J3574</f>
        <v>0</v>
      </c>
    </row>
    <row r="3550" spans="2:9" x14ac:dyDescent="0.35">
      <c r="B3550" s="458" t="str">
        <f t="shared" si="56"/>
        <v>05/28/2019 08:00:00 AM</v>
      </c>
      <c r="C3550" s="458">
        <v>43613</v>
      </c>
      <c r="D3550" s="459">
        <v>0.33333333333333337</v>
      </c>
      <c r="E3550" s="2">
        <f>Electricity!F3575</f>
        <v>0</v>
      </c>
      <c r="F3550" s="2">
        <f>Electricity!G3575</f>
        <v>0</v>
      </c>
      <c r="G3550" s="2">
        <f>Electricity!H3575</f>
        <v>0</v>
      </c>
      <c r="H3550" s="2">
        <f>Electricity!I3575</f>
        <v>0</v>
      </c>
      <c r="I3550" s="2">
        <f>Electricity!J3575</f>
        <v>0</v>
      </c>
    </row>
    <row r="3551" spans="2:9" x14ac:dyDescent="0.35">
      <c r="B3551" s="458" t="str">
        <f t="shared" si="56"/>
        <v>05/28/2019 09:00:00 AM</v>
      </c>
      <c r="C3551" s="458">
        <v>43613</v>
      </c>
      <c r="D3551" s="459">
        <v>0.375</v>
      </c>
      <c r="E3551" s="2">
        <f>Electricity!F3576</f>
        <v>0</v>
      </c>
      <c r="F3551" s="2">
        <f>Electricity!G3576</f>
        <v>0</v>
      </c>
      <c r="G3551" s="2">
        <f>Electricity!H3576</f>
        <v>0</v>
      </c>
      <c r="H3551" s="2">
        <f>Electricity!I3576</f>
        <v>0</v>
      </c>
      <c r="I3551" s="2">
        <f>Electricity!J3576</f>
        <v>0</v>
      </c>
    </row>
    <row r="3552" spans="2:9" x14ac:dyDescent="0.35">
      <c r="B3552" s="458" t="str">
        <f t="shared" si="56"/>
        <v>05/28/2019 10:00:00 AM</v>
      </c>
      <c r="C3552" s="458">
        <v>43613</v>
      </c>
      <c r="D3552" s="459">
        <v>0.41666666666666669</v>
      </c>
      <c r="E3552" s="2">
        <f>Electricity!F3577</f>
        <v>0</v>
      </c>
      <c r="F3552" s="2">
        <f>Electricity!G3577</f>
        <v>0</v>
      </c>
      <c r="G3552" s="2">
        <f>Electricity!H3577</f>
        <v>0</v>
      </c>
      <c r="H3552" s="2">
        <f>Electricity!I3577</f>
        <v>0</v>
      </c>
      <c r="I3552" s="2">
        <f>Electricity!J3577</f>
        <v>0</v>
      </c>
    </row>
    <row r="3553" spans="2:9" x14ac:dyDescent="0.35">
      <c r="B3553" s="458" t="str">
        <f t="shared" si="56"/>
        <v>05/28/2019 11:00:00 AM</v>
      </c>
      <c r="C3553" s="458">
        <v>43613</v>
      </c>
      <c r="D3553" s="459">
        <v>0.45833333333333337</v>
      </c>
      <c r="E3553" s="2">
        <f>Electricity!F3578</f>
        <v>0</v>
      </c>
      <c r="F3553" s="2">
        <f>Electricity!G3578</f>
        <v>0</v>
      </c>
      <c r="G3553" s="2">
        <f>Electricity!H3578</f>
        <v>0</v>
      </c>
      <c r="H3553" s="2">
        <f>Electricity!I3578</f>
        <v>0</v>
      </c>
      <c r="I3553" s="2">
        <f>Electricity!J3578</f>
        <v>0</v>
      </c>
    </row>
    <row r="3554" spans="2:9" x14ac:dyDescent="0.35">
      <c r="B3554" s="458" t="str">
        <f t="shared" si="56"/>
        <v>05/28/2019 12:00:00 PM</v>
      </c>
      <c r="C3554" s="458">
        <v>43613</v>
      </c>
      <c r="D3554" s="459">
        <v>0.50000000000000011</v>
      </c>
      <c r="E3554" s="2">
        <f>Electricity!F3579</f>
        <v>0</v>
      </c>
      <c r="F3554" s="2">
        <f>Electricity!G3579</f>
        <v>0</v>
      </c>
      <c r="G3554" s="2">
        <f>Electricity!H3579</f>
        <v>0</v>
      </c>
      <c r="H3554" s="2">
        <f>Electricity!I3579</f>
        <v>0</v>
      </c>
      <c r="I3554" s="2">
        <f>Electricity!J3579</f>
        <v>0</v>
      </c>
    </row>
    <row r="3555" spans="2:9" x14ac:dyDescent="0.35">
      <c r="B3555" s="458" t="str">
        <f t="shared" si="56"/>
        <v>05/28/2019 01:00:00 PM</v>
      </c>
      <c r="C3555" s="458">
        <v>43613</v>
      </c>
      <c r="D3555" s="459">
        <v>0.54166666666666674</v>
      </c>
      <c r="E3555" s="2">
        <f>Electricity!F3580</f>
        <v>0</v>
      </c>
      <c r="F3555" s="2">
        <f>Electricity!G3580</f>
        <v>0</v>
      </c>
      <c r="G3555" s="2">
        <f>Electricity!H3580</f>
        <v>0</v>
      </c>
      <c r="H3555" s="2">
        <f>Electricity!I3580</f>
        <v>0</v>
      </c>
      <c r="I3555" s="2">
        <f>Electricity!J3580</f>
        <v>0</v>
      </c>
    </row>
    <row r="3556" spans="2:9" x14ac:dyDescent="0.35">
      <c r="B3556" s="458" t="str">
        <f t="shared" si="56"/>
        <v>05/28/2019 02:00:00 PM</v>
      </c>
      <c r="C3556" s="458">
        <v>43613</v>
      </c>
      <c r="D3556" s="459">
        <v>0.58333333333333337</v>
      </c>
      <c r="E3556" s="2">
        <f>Electricity!F3581</f>
        <v>0</v>
      </c>
      <c r="F3556" s="2">
        <f>Electricity!G3581</f>
        <v>0</v>
      </c>
      <c r="G3556" s="2">
        <f>Electricity!H3581</f>
        <v>0</v>
      </c>
      <c r="H3556" s="2">
        <f>Electricity!I3581</f>
        <v>0</v>
      </c>
      <c r="I3556" s="2">
        <f>Electricity!J3581</f>
        <v>0</v>
      </c>
    </row>
    <row r="3557" spans="2:9" x14ac:dyDescent="0.35">
      <c r="B3557" s="458" t="str">
        <f t="shared" si="56"/>
        <v>05/28/2019 03:00:00 PM</v>
      </c>
      <c r="C3557" s="458">
        <v>43613</v>
      </c>
      <c r="D3557" s="459">
        <v>0.62500000000000011</v>
      </c>
      <c r="E3557" s="2">
        <f>Electricity!F3582</f>
        <v>0</v>
      </c>
      <c r="F3557" s="2">
        <f>Electricity!G3582</f>
        <v>0</v>
      </c>
      <c r="G3557" s="2">
        <f>Electricity!H3582</f>
        <v>0</v>
      </c>
      <c r="H3557" s="2">
        <f>Electricity!I3582</f>
        <v>0</v>
      </c>
      <c r="I3557" s="2">
        <f>Electricity!J3582</f>
        <v>0</v>
      </c>
    </row>
    <row r="3558" spans="2:9" x14ac:dyDescent="0.35">
      <c r="B3558" s="458" t="str">
        <f t="shared" si="56"/>
        <v>05/28/2019 04:00:00 PM</v>
      </c>
      <c r="C3558" s="458">
        <v>43613</v>
      </c>
      <c r="D3558" s="459">
        <v>0.66666666666666674</v>
      </c>
      <c r="E3558" s="2">
        <f>Electricity!F3583</f>
        <v>0</v>
      </c>
      <c r="F3558" s="2">
        <f>Electricity!G3583</f>
        <v>0</v>
      </c>
      <c r="G3558" s="2">
        <f>Electricity!H3583</f>
        <v>0</v>
      </c>
      <c r="H3558" s="2">
        <f>Electricity!I3583</f>
        <v>0</v>
      </c>
      <c r="I3558" s="2">
        <f>Electricity!J3583</f>
        <v>0</v>
      </c>
    </row>
    <row r="3559" spans="2:9" x14ac:dyDescent="0.35">
      <c r="B3559" s="458" t="str">
        <f t="shared" si="56"/>
        <v>05/28/2019 05:00:00 PM</v>
      </c>
      <c r="C3559" s="458">
        <v>43613</v>
      </c>
      <c r="D3559" s="459">
        <v>0.70833333333333337</v>
      </c>
      <c r="E3559" s="2">
        <f>Electricity!F3584</f>
        <v>0</v>
      </c>
      <c r="F3559" s="2">
        <f>Electricity!G3584</f>
        <v>0</v>
      </c>
      <c r="G3559" s="2">
        <f>Electricity!H3584</f>
        <v>0</v>
      </c>
      <c r="H3559" s="2">
        <f>Electricity!I3584</f>
        <v>0</v>
      </c>
      <c r="I3559" s="2">
        <f>Electricity!J3584</f>
        <v>0</v>
      </c>
    </row>
    <row r="3560" spans="2:9" x14ac:dyDescent="0.35">
      <c r="B3560" s="458" t="str">
        <f t="shared" si="56"/>
        <v>05/28/2019 06:00:00 PM</v>
      </c>
      <c r="C3560" s="458">
        <v>43613</v>
      </c>
      <c r="D3560" s="459">
        <v>0.75000000000000011</v>
      </c>
      <c r="E3560" s="2">
        <f>Electricity!F3585</f>
        <v>0</v>
      </c>
      <c r="F3560" s="2">
        <f>Electricity!G3585</f>
        <v>0</v>
      </c>
      <c r="G3560" s="2">
        <f>Electricity!H3585</f>
        <v>0</v>
      </c>
      <c r="H3560" s="2">
        <f>Electricity!I3585</f>
        <v>0</v>
      </c>
      <c r="I3560" s="2">
        <f>Electricity!J3585</f>
        <v>0</v>
      </c>
    </row>
    <row r="3561" spans="2:9" x14ac:dyDescent="0.35">
      <c r="B3561" s="458" t="str">
        <f t="shared" si="56"/>
        <v>05/28/2019 07:00:00 PM</v>
      </c>
      <c r="C3561" s="458">
        <v>43613</v>
      </c>
      <c r="D3561" s="459">
        <v>0.79166666666666674</v>
      </c>
      <c r="E3561" s="2">
        <f>Electricity!F3586</f>
        <v>0</v>
      </c>
      <c r="F3561" s="2">
        <f>Electricity!G3586</f>
        <v>0</v>
      </c>
      <c r="G3561" s="2">
        <f>Electricity!H3586</f>
        <v>0</v>
      </c>
      <c r="H3561" s="2">
        <f>Electricity!I3586</f>
        <v>0</v>
      </c>
      <c r="I3561" s="2">
        <f>Electricity!J3586</f>
        <v>0</v>
      </c>
    </row>
    <row r="3562" spans="2:9" x14ac:dyDescent="0.35">
      <c r="B3562" s="458" t="str">
        <f t="shared" si="56"/>
        <v>05/28/2019 08:00:00 PM</v>
      </c>
      <c r="C3562" s="458">
        <v>43613</v>
      </c>
      <c r="D3562" s="459">
        <v>0.83333333333333337</v>
      </c>
      <c r="E3562" s="2">
        <f>Electricity!F3587</f>
        <v>0</v>
      </c>
      <c r="F3562" s="2">
        <f>Electricity!G3587</f>
        <v>0</v>
      </c>
      <c r="G3562" s="2">
        <f>Electricity!H3587</f>
        <v>0</v>
      </c>
      <c r="H3562" s="2">
        <f>Electricity!I3587</f>
        <v>0</v>
      </c>
      <c r="I3562" s="2">
        <f>Electricity!J3587</f>
        <v>0</v>
      </c>
    </row>
    <row r="3563" spans="2:9" x14ac:dyDescent="0.35">
      <c r="B3563" s="458" t="str">
        <f t="shared" si="56"/>
        <v>05/28/2019 09:00:00 PM</v>
      </c>
      <c r="C3563" s="458">
        <v>43613</v>
      </c>
      <c r="D3563" s="459">
        <v>0.87500000000000011</v>
      </c>
      <c r="E3563" s="2">
        <f>Electricity!F3588</f>
        <v>0</v>
      </c>
      <c r="F3563" s="2">
        <f>Electricity!G3588</f>
        <v>0</v>
      </c>
      <c r="G3563" s="2">
        <f>Electricity!H3588</f>
        <v>0</v>
      </c>
      <c r="H3563" s="2">
        <f>Electricity!I3588</f>
        <v>0</v>
      </c>
      <c r="I3563" s="2">
        <f>Electricity!J3588</f>
        <v>0</v>
      </c>
    </row>
    <row r="3564" spans="2:9" x14ac:dyDescent="0.35">
      <c r="B3564" s="458" t="str">
        <f t="shared" si="56"/>
        <v>05/28/2019 10:00:00 PM</v>
      </c>
      <c r="C3564" s="458">
        <v>43613</v>
      </c>
      <c r="D3564" s="459">
        <v>0.91666666666666674</v>
      </c>
      <c r="E3564" s="2">
        <f>Electricity!F3589</f>
        <v>0</v>
      </c>
      <c r="F3564" s="2">
        <f>Electricity!G3589</f>
        <v>0</v>
      </c>
      <c r="G3564" s="2">
        <f>Electricity!H3589</f>
        <v>0</v>
      </c>
      <c r="H3564" s="2">
        <f>Electricity!I3589</f>
        <v>0</v>
      </c>
      <c r="I3564" s="2">
        <f>Electricity!J3589</f>
        <v>0</v>
      </c>
    </row>
    <row r="3565" spans="2:9" x14ac:dyDescent="0.35">
      <c r="B3565" s="458" t="str">
        <f t="shared" si="56"/>
        <v>05/28/2019 11:00:00 PM</v>
      </c>
      <c r="C3565" s="458">
        <v>43613</v>
      </c>
      <c r="D3565" s="459">
        <v>0.95833333333333337</v>
      </c>
      <c r="E3565" s="2">
        <f>Electricity!F3590</f>
        <v>0</v>
      </c>
      <c r="F3565" s="2">
        <f>Electricity!G3590</f>
        <v>0</v>
      </c>
      <c r="G3565" s="2">
        <f>Electricity!H3590</f>
        <v>0</v>
      </c>
      <c r="H3565" s="2">
        <f>Electricity!I3590</f>
        <v>0</v>
      </c>
      <c r="I3565" s="2">
        <f>Electricity!J3590</f>
        <v>0</v>
      </c>
    </row>
    <row r="3566" spans="2:9" x14ac:dyDescent="0.35">
      <c r="B3566" s="458" t="str">
        <f t="shared" si="56"/>
        <v>05/29/2019 12:00:00 AM</v>
      </c>
      <c r="C3566" s="458">
        <v>43614</v>
      </c>
      <c r="D3566" s="459">
        <v>3.1225022567582528E-17</v>
      </c>
      <c r="E3566" s="2">
        <f>Electricity!F3591</f>
        <v>0</v>
      </c>
      <c r="F3566" s="2">
        <f>Electricity!G3591</f>
        <v>0</v>
      </c>
      <c r="G3566" s="2">
        <f>Electricity!H3591</f>
        <v>0</v>
      </c>
      <c r="H3566" s="2">
        <f>Electricity!I3591</f>
        <v>0</v>
      </c>
      <c r="I3566" s="2">
        <f>Electricity!J3591</f>
        <v>0</v>
      </c>
    </row>
    <row r="3567" spans="2:9" x14ac:dyDescent="0.35">
      <c r="B3567" s="458" t="str">
        <f t="shared" si="56"/>
        <v>05/29/2019 01:00:00 AM</v>
      </c>
      <c r="C3567" s="458">
        <v>43614</v>
      </c>
      <c r="D3567" s="459">
        <v>4.1666666666666699E-2</v>
      </c>
      <c r="E3567" s="2">
        <f>Electricity!F3592</f>
        <v>0</v>
      </c>
      <c r="F3567" s="2">
        <f>Electricity!G3592</f>
        <v>0</v>
      </c>
      <c r="G3567" s="2">
        <f>Electricity!H3592</f>
        <v>0</v>
      </c>
      <c r="H3567" s="2">
        <f>Electricity!I3592</f>
        <v>0</v>
      </c>
      <c r="I3567" s="2">
        <f>Electricity!J3592</f>
        <v>0</v>
      </c>
    </row>
    <row r="3568" spans="2:9" x14ac:dyDescent="0.35">
      <c r="B3568" s="458" t="str">
        <f t="shared" si="56"/>
        <v>05/29/2019 02:00:00 AM</v>
      </c>
      <c r="C3568" s="458">
        <v>43614</v>
      </c>
      <c r="D3568" s="459">
        <v>8.333333333333337E-2</v>
      </c>
      <c r="E3568" s="2">
        <f>Electricity!F3593</f>
        <v>0</v>
      </c>
      <c r="F3568" s="2">
        <f>Electricity!G3593</f>
        <v>0</v>
      </c>
      <c r="G3568" s="2">
        <f>Electricity!H3593</f>
        <v>0</v>
      </c>
      <c r="H3568" s="2">
        <f>Electricity!I3593</f>
        <v>0</v>
      </c>
      <c r="I3568" s="2">
        <f>Electricity!J3593</f>
        <v>0</v>
      </c>
    </row>
    <row r="3569" spans="2:9" x14ac:dyDescent="0.35">
      <c r="B3569" s="458" t="str">
        <f t="shared" si="56"/>
        <v>05/29/2019 03:00:00 AM</v>
      </c>
      <c r="C3569" s="458">
        <v>43614</v>
      </c>
      <c r="D3569" s="459">
        <v>0.12500000000000006</v>
      </c>
      <c r="E3569" s="2">
        <f>Electricity!F3594</f>
        <v>0</v>
      </c>
      <c r="F3569" s="2">
        <f>Electricity!G3594</f>
        <v>0</v>
      </c>
      <c r="G3569" s="2">
        <f>Electricity!H3594</f>
        <v>0</v>
      </c>
      <c r="H3569" s="2">
        <f>Electricity!I3594</f>
        <v>0</v>
      </c>
      <c r="I3569" s="2">
        <f>Electricity!J3594</f>
        <v>0</v>
      </c>
    </row>
    <row r="3570" spans="2:9" x14ac:dyDescent="0.35">
      <c r="B3570" s="458" t="str">
        <f t="shared" si="56"/>
        <v>05/29/2019 04:00:00 AM</v>
      </c>
      <c r="C3570" s="458">
        <v>43614</v>
      </c>
      <c r="D3570" s="459">
        <v>0.16666666666666669</v>
      </c>
      <c r="E3570" s="2">
        <f>Electricity!F3595</f>
        <v>0</v>
      </c>
      <c r="F3570" s="2">
        <f>Electricity!G3595</f>
        <v>0</v>
      </c>
      <c r="G3570" s="2">
        <f>Electricity!H3595</f>
        <v>0</v>
      </c>
      <c r="H3570" s="2">
        <f>Electricity!I3595</f>
        <v>0</v>
      </c>
      <c r="I3570" s="2">
        <f>Electricity!J3595</f>
        <v>0</v>
      </c>
    </row>
    <row r="3571" spans="2:9" x14ac:dyDescent="0.35">
      <c r="B3571" s="458" t="str">
        <f t="shared" si="56"/>
        <v>05/29/2019 05:00:00 AM</v>
      </c>
      <c r="C3571" s="458">
        <v>43614</v>
      </c>
      <c r="D3571" s="459">
        <v>0.20833333333333337</v>
      </c>
      <c r="E3571" s="2">
        <f>Electricity!F3596</f>
        <v>0</v>
      </c>
      <c r="F3571" s="2">
        <f>Electricity!G3596</f>
        <v>0</v>
      </c>
      <c r="G3571" s="2">
        <f>Electricity!H3596</f>
        <v>0</v>
      </c>
      <c r="H3571" s="2">
        <f>Electricity!I3596</f>
        <v>0</v>
      </c>
      <c r="I3571" s="2">
        <f>Electricity!J3596</f>
        <v>0</v>
      </c>
    </row>
    <row r="3572" spans="2:9" x14ac:dyDescent="0.35">
      <c r="B3572" s="458" t="str">
        <f t="shared" si="56"/>
        <v>05/29/2019 06:00:00 AM</v>
      </c>
      <c r="C3572" s="458">
        <v>43614</v>
      </c>
      <c r="D3572" s="459">
        <v>0.25</v>
      </c>
      <c r="E3572" s="2">
        <f>Electricity!F3597</f>
        <v>0</v>
      </c>
      <c r="F3572" s="2">
        <f>Electricity!G3597</f>
        <v>0</v>
      </c>
      <c r="G3572" s="2">
        <f>Electricity!H3597</f>
        <v>0</v>
      </c>
      <c r="H3572" s="2">
        <f>Electricity!I3597</f>
        <v>0</v>
      </c>
      <c r="I3572" s="2">
        <f>Electricity!J3597</f>
        <v>0</v>
      </c>
    </row>
    <row r="3573" spans="2:9" x14ac:dyDescent="0.35">
      <c r="B3573" s="458" t="str">
        <f t="shared" si="56"/>
        <v>05/29/2019 07:00:00 AM</v>
      </c>
      <c r="C3573" s="458">
        <v>43614</v>
      </c>
      <c r="D3573" s="459">
        <v>0.29166666666666669</v>
      </c>
      <c r="E3573" s="2">
        <f>Electricity!F3598</f>
        <v>0</v>
      </c>
      <c r="F3573" s="2">
        <f>Electricity!G3598</f>
        <v>0</v>
      </c>
      <c r="G3573" s="2">
        <f>Electricity!H3598</f>
        <v>0</v>
      </c>
      <c r="H3573" s="2">
        <f>Electricity!I3598</f>
        <v>0</v>
      </c>
      <c r="I3573" s="2">
        <f>Electricity!J3598</f>
        <v>0</v>
      </c>
    </row>
    <row r="3574" spans="2:9" x14ac:dyDescent="0.35">
      <c r="B3574" s="458" t="str">
        <f t="shared" si="56"/>
        <v>05/29/2019 08:00:00 AM</v>
      </c>
      <c r="C3574" s="458">
        <v>43614</v>
      </c>
      <c r="D3574" s="459">
        <v>0.33333333333333337</v>
      </c>
      <c r="E3574" s="2">
        <f>Electricity!F3599</f>
        <v>0</v>
      </c>
      <c r="F3574" s="2">
        <f>Electricity!G3599</f>
        <v>0</v>
      </c>
      <c r="G3574" s="2">
        <f>Electricity!H3599</f>
        <v>0</v>
      </c>
      <c r="H3574" s="2">
        <f>Electricity!I3599</f>
        <v>0</v>
      </c>
      <c r="I3574" s="2">
        <f>Electricity!J3599</f>
        <v>0</v>
      </c>
    </row>
    <row r="3575" spans="2:9" x14ac:dyDescent="0.35">
      <c r="B3575" s="458" t="str">
        <f t="shared" si="56"/>
        <v>05/29/2019 09:00:00 AM</v>
      </c>
      <c r="C3575" s="458">
        <v>43614</v>
      </c>
      <c r="D3575" s="459">
        <v>0.375</v>
      </c>
      <c r="E3575" s="2">
        <f>Electricity!F3600</f>
        <v>0</v>
      </c>
      <c r="F3575" s="2">
        <f>Electricity!G3600</f>
        <v>0</v>
      </c>
      <c r="G3575" s="2">
        <f>Electricity!H3600</f>
        <v>0</v>
      </c>
      <c r="H3575" s="2">
        <f>Electricity!I3600</f>
        <v>0</v>
      </c>
      <c r="I3575" s="2">
        <f>Electricity!J3600</f>
        <v>0</v>
      </c>
    </row>
    <row r="3576" spans="2:9" x14ac:dyDescent="0.35">
      <c r="B3576" s="458" t="str">
        <f t="shared" si="56"/>
        <v>05/29/2019 10:00:00 AM</v>
      </c>
      <c r="C3576" s="458">
        <v>43614</v>
      </c>
      <c r="D3576" s="459">
        <v>0.41666666666666669</v>
      </c>
      <c r="E3576" s="2">
        <f>Electricity!F3601</f>
        <v>0</v>
      </c>
      <c r="F3576" s="2">
        <f>Electricity!G3601</f>
        <v>0</v>
      </c>
      <c r="G3576" s="2">
        <f>Electricity!H3601</f>
        <v>0</v>
      </c>
      <c r="H3576" s="2">
        <f>Electricity!I3601</f>
        <v>0</v>
      </c>
      <c r="I3576" s="2">
        <f>Electricity!J3601</f>
        <v>0</v>
      </c>
    </row>
    <row r="3577" spans="2:9" x14ac:dyDescent="0.35">
      <c r="B3577" s="458" t="str">
        <f t="shared" si="56"/>
        <v>05/29/2019 11:00:00 AM</v>
      </c>
      <c r="C3577" s="458">
        <v>43614</v>
      </c>
      <c r="D3577" s="459">
        <v>0.45833333333333337</v>
      </c>
      <c r="E3577" s="2">
        <f>Electricity!F3602</f>
        <v>0</v>
      </c>
      <c r="F3577" s="2">
        <f>Electricity!G3602</f>
        <v>0</v>
      </c>
      <c r="G3577" s="2">
        <f>Electricity!H3602</f>
        <v>0</v>
      </c>
      <c r="H3577" s="2">
        <f>Electricity!I3602</f>
        <v>0</v>
      </c>
      <c r="I3577" s="2">
        <f>Electricity!J3602</f>
        <v>0</v>
      </c>
    </row>
    <row r="3578" spans="2:9" x14ac:dyDescent="0.35">
      <c r="B3578" s="458" t="str">
        <f t="shared" si="56"/>
        <v>05/29/2019 12:00:00 PM</v>
      </c>
      <c r="C3578" s="458">
        <v>43614</v>
      </c>
      <c r="D3578" s="459">
        <v>0.50000000000000011</v>
      </c>
      <c r="E3578" s="2">
        <f>Electricity!F3603</f>
        <v>0</v>
      </c>
      <c r="F3578" s="2">
        <f>Electricity!G3603</f>
        <v>0</v>
      </c>
      <c r="G3578" s="2">
        <f>Electricity!H3603</f>
        <v>0</v>
      </c>
      <c r="H3578" s="2">
        <f>Electricity!I3603</f>
        <v>0</v>
      </c>
      <c r="I3578" s="2">
        <f>Electricity!J3603</f>
        <v>0</v>
      </c>
    </row>
    <row r="3579" spans="2:9" x14ac:dyDescent="0.35">
      <c r="B3579" s="458" t="str">
        <f t="shared" si="56"/>
        <v>05/29/2019 01:00:00 PM</v>
      </c>
      <c r="C3579" s="458">
        <v>43614</v>
      </c>
      <c r="D3579" s="459">
        <v>0.54166666666666674</v>
      </c>
      <c r="E3579" s="2">
        <f>Electricity!F3604</f>
        <v>0</v>
      </c>
      <c r="F3579" s="2">
        <f>Electricity!G3604</f>
        <v>0</v>
      </c>
      <c r="G3579" s="2">
        <f>Electricity!H3604</f>
        <v>0</v>
      </c>
      <c r="H3579" s="2">
        <f>Electricity!I3604</f>
        <v>0</v>
      </c>
      <c r="I3579" s="2">
        <f>Electricity!J3604</f>
        <v>0</v>
      </c>
    </row>
    <row r="3580" spans="2:9" x14ac:dyDescent="0.35">
      <c r="B3580" s="458" t="str">
        <f t="shared" si="56"/>
        <v>05/29/2019 02:00:00 PM</v>
      </c>
      <c r="C3580" s="458">
        <v>43614</v>
      </c>
      <c r="D3580" s="459">
        <v>0.58333333333333337</v>
      </c>
      <c r="E3580" s="2">
        <f>Electricity!F3605</f>
        <v>0</v>
      </c>
      <c r="F3580" s="2">
        <f>Electricity!G3605</f>
        <v>0</v>
      </c>
      <c r="G3580" s="2">
        <f>Electricity!H3605</f>
        <v>0</v>
      </c>
      <c r="H3580" s="2">
        <f>Electricity!I3605</f>
        <v>0</v>
      </c>
      <c r="I3580" s="2">
        <f>Electricity!J3605</f>
        <v>0</v>
      </c>
    </row>
    <row r="3581" spans="2:9" x14ac:dyDescent="0.35">
      <c r="B3581" s="458" t="str">
        <f t="shared" si="56"/>
        <v>05/29/2019 03:00:00 PM</v>
      </c>
      <c r="C3581" s="458">
        <v>43614</v>
      </c>
      <c r="D3581" s="459">
        <v>0.62500000000000011</v>
      </c>
      <c r="E3581" s="2">
        <f>Electricity!F3606</f>
        <v>0</v>
      </c>
      <c r="F3581" s="2">
        <f>Electricity!G3606</f>
        <v>0</v>
      </c>
      <c r="G3581" s="2">
        <f>Electricity!H3606</f>
        <v>0</v>
      </c>
      <c r="H3581" s="2">
        <f>Electricity!I3606</f>
        <v>0</v>
      </c>
      <c r="I3581" s="2">
        <f>Electricity!J3606</f>
        <v>0</v>
      </c>
    </row>
    <row r="3582" spans="2:9" x14ac:dyDescent="0.35">
      <c r="B3582" s="458" t="str">
        <f t="shared" si="56"/>
        <v>05/29/2019 04:00:00 PM</v>
      </c>
      <c r="C3582" s="458">
        <v>43614</v>
      </c>
      <c r="D3582" s="459">
        <v>0.66666666666666674</v>
      </c>
      <c r="E3582" s="2">
        <f>Electricity!F3607</f>
        <v>0</v>
      </c>
      <c r="F3582" s="2">
        <f>Electricity!G3607</f>
        <v>0</v>
      </c>
      <c r="G3582" s="2">
        <f>Electricity!H3607</f>
        <v>0</v>
      </c>
      <c r="H3582" s="2">
        <f>Electricity!I3607</f>
        <v>0</v>
      </c>
      <c r="I3582" s="2">
        <f>Electricity!J3607</f>
        <v>0</v>
      </c>
    </row>
    <row r="3583" spans="2:9" x14ac:dyDescent="0.35">
      <c r="B3583" s="458" t="str">
        <f t="shared" si="56"/>
        <v>05/29/2019 05:00:00 PM</v>
      </c>
      <c r="C3583" s="458">
        <v>43614</v>
      </c>
      <c r="D3583" s="459">
        <v>0.70833333333333337</v>
      </c>
      <c r="E3583" s="2">
        <f>Electricity!F3608</f>
        <v>0</v>
      </c>
      <c r="F3583" s="2">
        <f>Electricity!G3608</f>
        <v>0</v>
      </c>
      <c r="G3583" s="2">
        <f>Electricity!H3608</f>
        <v>0</v>
      </c>
      <c r="H3583" s="2">
        <f>Electricity!I3608</f>
        <v>0</v>
      </c>
      <c r="I3583" s="2">
        <f>Electricity!J3608</f>
        <v>0</v>
      </c>
    </row>
    <row r="3584" spans="2:9" x14ac:dyDescent="0.35">
      <c r="B3584" s="458" t="str">
        <f t="shared" si="56"/>
        <v>05/29/2019 06:00:00 PM</v>
      </c>
      <c r="C3584" s="458">
        <v>43614</v>
      </c>
      <c r="D3584" s="459">
        <v>0.75000000000000011</v>
      </c>
      <c r="E3584" s="2">
        <f>Electricity!F3609</f>
        <v>0</v>
      </c>
      <c r="F3584" s="2">
        <f>Electricity!G3609</f>
        <v>0</v>
      </c>
      <c r="G3584" s="2">
        <f>Electricity!H3609</f>
        <v>0</v>
      </c>
      <c r="H3584" s="2">
        <f>Electricity!I3609</f>
        <v>0</v>
      </c>
      <c r="I3584" s="2">
        <f>Electricity!J3609</f>
        <v>0</v>
      </c>
    </row>
    <row r="3585" spans="2:9" x14ac:dyDescent="0.35">
      <c r="B3585" s="458" t="str">
        <f t="shared" si="56"/>
        <v>05/29/2019 07:00:00 PM</v>
      </c>
      <c r="C3585" s="458">
        <v>43614</v>
      </c>
      <c r="D3585" s="459">
        <v>0.79166666666666674</v>
      </c>
      <c r="E3585" s="2">
        <f>Electricity!F3610</f>
        <v>0</v>
      </c>
      <c r="F3585" s="2">
        <f>Electricity!G3610</f>
        <v>0</v>
      </c>
      <c r="G3585" s="2">
        <f>Electricity!H3610</f>
        <v>0</v>
      </c>
      <c r="H3585" s="2">
        <f>Electricity!I3610</f>
        <v>0</v>
      </c>
      <c r="I3585" s="2">
        <f>Electricity!J3610</f>
        <v>0</v>
      </c>
    </row>
    <row r="3586" spans="2:9" x14ac:dyDescent="0.35">
      <c r="B3586" s="458" t="str">
        <f t="shared" si="56"/>
        <v>05/29/2019 08:00:00 PM</v>
      </c>
      <c r="C3586" s="458">
        <v>43614</v>
      </c>
      <c r="D3586" s="459">
        <v>0.83333333333333337</v>
      </c>
      <c r="E3586" s="2">
        <f>Electricity!F3611</f>
        <v>0</v>
      </c>
      <c r="F3586" s="2">
        <f>Electricity!G3611</f>
        <v>0</v>
      </c>
      <c r="G3586" s="2">
        <f>Electricity!H3611</f>
        <v>0</v>
      </c>
      <c r="H3586" s="2">
        <f>Electricity!I3611</f>
        <v>0</v>
      </c>
      <c r="I3586" s="2">
        <f>Electricity!J3611</f>
        <v>0</v>
      </c>
    </row>
    <row r="3587" spans="2:9" x14ac:dyDescent="0.35">
      <c r="B3587" s="458" t="str">
        <f t="shared" si="56"/>
        <v>05/29/2019 09:00:00 PM</v>
      </c>
      <c r="C3587" s="458">
        <v>43614</v>
      </c>
      <c r="D3587" s="459">
        <v>0.87500000000000011</v>
      </c>
      <c r="E3587" s="2">
        <f>Electricity!F3612</f>
        <v>0</v>
      </c>
      <c r="F3587" s="2">
        <f>Electricity!G3612</f>
        <v>0</v>
      </c>
      <c r="G3587" s="2">
        <f>Electricity!H3612</f>
        <v>0</v>
      </c>
      <c r="H3587" s="2">
        <f>Electricity!I3612</f>
        <v>0</v>
      </c>
      <c r="I3587" s="2">
        <f>Electricity!J3612</f>
        <v>0</v>
      </c>
    </row>
    <row r="3588" spans="2:9" x14ac:dyDescent="0.35">
      <c r="B3588" s="458" t="str">
        <f t="shared" si="56"/>
        <v>05/29/2019 10:00:00 PM</v>
      </c>
      <c r="C3588" s="458">
        <v>43614</v>
      </c>
      <c r="D3588" s="459">
        <v>0.91666666666666674</v>
      </c>
      <c r="E3588" s="2">
        <f>Electricity!F3613</f>
        <v>0</v>
      </c>
      <c r="F3588" s="2">
        <f>Electricity!G3613</f>
        <v>0</v>
      </c>
      <c r="G3588" s="2">
        <f>Electricity!H3613</f>
        <v>0</v>
      </c>
      <c r="H3588" s="2">
        <f>Electricity!I3613</f>
        <v>0</v>
      </c>
      <c r="I3588" s="2">
        <f>Electricity!J3613</f>
        <v>0</v>
      </c>
    </row>
    <row r="3589" spans="2:9" x14ac:dyDescent="0.35">
      <c r="B3589" s="458" t="str">
        <f t="shared" si="56"/>
        <v>05/29/2019 11:00:00 PM</v>
      </c>
      <c r="C3589" s="458">
        <v>43614</v>
      </c>
      <c r="D3589" s="459">
        <v>0.95833333333333337</v>
      </c>
      <c r="E3589" s="2">
        <f>Electricity!F3614</f>
        <v>0</v>
      </c>
      <c r="F3589" s="2">
        <f>Electricity!G3614</f>
        <v>0</v>
      </c>
      <c r="G3589" s="2">
        <f>Electricity!H3614</f>
        <v>0</v>
      </c>
      <c r="H3589" s="2">
        <f>Electricity!I3614</f>
        <v>0</v>
      </c>
      <c r="I3589" s="2">
        <f>Electricity!J3614</f>
        <v>0</v>
      </c>
    </row>
    <row r="3590" spans="2:9" x14ac:dyDescent="0.35">
      <c r="B3590" s="458" t="str">
        <f t="shared" si="56"/>
        <v>05/30/2019 12:00:00 AM</v>
      </c>
      <c r="C3590" s="458">
        <v>43615</v>
      </c>
      <c r="D3590" s="459">
        <v>3.1225022567582528E-17</v>
      </c>
      <c r="E3590" s="2">
        <f>Electricity!F3615</f>
        <v>0</v>
      </c>
      <c r="F3590" s="2">
        <f>Electricity!G3615</f>
        <v>0</v>
      </c>
      <c r="G3590" s="2">
        <f>Electricity!H3615</f>
        <v>0</v>
      </c>
      <c r="H3590" s="2">
        <f>Electricity!I3615</f>
        <v>0</v>
      </c>
      <c r="I3590" s="2">
        <f>Electricity!J3615</f>
        <v>0</v>
      </c>
    </row>
    <row r="3591" spans="2:9" x14ac:dyDescent="0.35">
      <c r="B3591" s="458" t="str">
        <f t="shared" si="56"/>
        <v>05/30/2019 01:00:00 AM</v>
      </c>
      <c r="C3591" s="458">
        <v>43615</v>
      </c>
      <c r="D3591" s="459">
        <v>4.1666666666666699E-2</v>
      </c>
      <c r="E3591" s="2">
        <f>Electricity!F3616</f>
        <v>0</v>
      </c>
      <c r="F3591" s="2">
        <f>Electricity!G3616</f>
        <v>0</v>
      </c>
      <c r="G3591" s="2">
        <f>Electricity!H3616</f>
        <v>0</v>
      </c>
      <c r="H3591" s="2">
        <f>Electricity!I3616</f>
        <v>0</v>
      </c>
      <c r="I3591" s="2">
        <f>Electricity!J3616</f>
        <v>0</v>
      </c>
    </row>
    <row r="3592" spans="2:9" x14ac:dyDescent="0.35">
      <c r="B3592" s="458" t="str">
        <f t="shared" si="56"/>
        <v>05/30/2019 02:00:00 AM</v>
      </c>
      <c r="C3592" s="458">
        <v>43615</v>
      </c>
      <c r="D3592" s="459">
        <v>8.333333333333337E-2</v>
      </c>
      <c r="E3592" s="2">
        <f>Electricity!F3617</f>
        <v>0</v>
      </c>
      <c r="F3592" s="2">
        <f>Electricity!G3617</f>
        <v>0</v>
      </c>
      <c r="G3592" s="2">
        <f>Electricity!H3617</f>
        <v>0</v>
      </c>
      <c r="H3592" s="2">
        <f>Electricity!I3617</f>
        <v>0</v>
      </c>
      <c r="I3592" s="2">
        <f>Electricity!J3617</f>
        <v>0</v>
      </c>
    </row>
    <row r="3593" spans="2:9" x14ac:dyDescent="0.35">
      <c r="B3593" s="458" t="str">
        <f t="shared" si="56"/>
        <v>05/30/2019 03:00:00 AM</v>
      </c>
      <c r="C3593" s="458">
        <v>43615</v>
      </c>
      <c r="D3593" s="459">
        <v>0.12500000000000006</v>
      </c>
      <c r="E3593" s="2">
        <f>Electricity!F3618</f>
        <v>0</v>
      </c>
      <c r="F3593" s="2">
        <f>Electricity!G3618</f>
        <v>0</v>
      </c>
      <c r="G3593" s="2">
        <f>Electricity!H3618</f>
        <v>0</v>
      </c>
      <c r="H3593" s="2">
        <f>Electricity!I3618</f>
        <v>0</v>
      </c>
      <c r="I3593" s="2">
        <f>Electricity!J3618</f>
        <v>0</v>
      </c>
    </row>
    <row r="3594" spans="2:9" x14ac:dyDescent="0.35">
      <c r="B3594" s="458" t="str">
        <f t="shared" si="56"/>
        <v>05/30/2019 04:00:00 AM</v>
      </c>
      <c r="C3594" s="458">
        <v>43615</v>
      </c>
      <c r="D3594" s="459">
        <v>0.16666666666666669</v>
      </c>
      <c r="E3594" s="2">
        <f>Electricity!F3619</f>
        <v>0</v>
      </c>
      <c r="F3594" s="2">
        <f>Electricity!G3619</f>
        <v>0</v>
      </c>
      <c r="G3594" s="2">
        <f>Electricity!H3619</f>
        <v>0</v>
      </c>
      <c r="H3594" s="2">
        <f>Electricity!I3619</f>
        <v>0</v>
      </c>
      <c r="I3594" s="2">
        <f>Electricity!J3619</f>
        <v>0</v>
      </c>
    </row>
    <row r="3595" spans="2:9" x14ac:dyDescent="0.35">
      <c r="B3595" s="458" t="str">
        <f t="shared" si="56"/>
        <v>05/30/2019 05:00:00 AM</v>
      </c>
      <c r="C3595" s="458">
        <v>43615</v>
      </c>
      <c r="D3595" s="459">
        <v>0.20833333333333337</v>
      </c>
      <c r="E3595" s="2">
        <f>Electricity!F3620</f>
        <v>0</v>
      </c>
      <c r="F3595" s="2">
        <f>Electricity!G3620</f>
        <v>0</v>
      </c>
      <c r="G3595" s="2">
        <f>Electricity!H3620</f>
        <v>0</v>
      </c>
      <c r="H3595" s="2">
        <f>Electricity!I3620</f>
        <v>0</v>
      </c>
      <c r="I3595" s="2">
        <f>Electricity!J3620</f>
        <v>0</v>
      </c>
    </row>
    <row r="3596" spans="2:9" x14ac:dyDescent="0.35">
      <c r="B3596" s="458" t="str">
        <f t="shared" si="56"/>
        <v>05/30/2019 06:00:00 AM</v>
      </c>
      <c r="C3596" s="458">
        <v>43615</v>
      </c>
      <c r="D3596" s="459">
        <v>0.25</v>
      </c>
      <c r="E3596" s="2">
        <f>Electricity!F3621</f>
        <v>0</v>
      </c>
      <c r="F3596" s="2">
        <f>Electricity!G3621</f>
        <v>0</v>
      </c>
      <c r="G3596" s="2">
        <f>Electricity!H3621</f>
        <v>0</v>
      </c>
      <c r="H3596" s="2">
        <f>Electricity!I3621</f>
        <v>0</v>
      </c>
      <c r="I3596" s="2">
        <f>Electricity!J3621</f>
        <v>0</v>
      </c>
    </row>
    <row r="3597" spans="2:9" x14ac:dyDescent="0.35">
      <c r="B3597" s="458" t="str">
        <f t="shared" si="56"/>
        <v>05/30/2019 07:00:00 AM</v>
      </c>
      <c r="C3597" s="458">
        <v>43615</v>
      </c>
      <c r="D3597" s="459">
        <v>0.29166666666666669</v>
      </c>
      <c r="E3597" s="2">
        <f>Electricity!F3622</f>
        <v>0</v>
      </c>
      <c r="F3597" s="2">
        <f>Electricity!G3622</f>
        <v>0</v>
      </c>
      <c r="G3597" s="2">
        <f>Electricity!H3622</f>
        <v>0</v>
      </c>
      <c r="H3597" s="2">
        <f>Electricity!I3622</f>
        <v>0</v>
      </c>
      <c r="I3597" s="2">
        <f>Electricity!J3622</f>
        <v>0</v>
      </c>
    </row>
    <row r="3598" spans="2:9" x14ac:dyDescent="0.35">
      <c r="B3598" s="458" t="str">
        <f t="shared" si="56"/>
        <v>05/30/2019 08:00:00 AM</v>
      </c>
      <c r="C3598" s="458">
        <v>43615</v>
      </c>
      <c r="D3598" s="459">
        <v>0.33333333333333337</v>
      </c>
      <c r="E3598" s="2">
        <f>Electricity!F3623</f>
        <v>0</v>
      </c>
      <c r="F3598" s="2">
        <f>Electricity!G3623</f>
        <v>0</v>
      </c>
      <c r="G3598" s="2">
        <f>Electricity!H3623</f>
        <v>0</v>
      </c>
      <c r="H3598" s="2">
        <f>Electricity!I3623</f>
        <v>0</v>
      </c>
      <c r="I3598" s="2">
        <f>Electricity!J3623</f>
        <v>0</v>
      </c>
    </row>
    <row r="3599" spans="2:9" x14ac:dyDescent="0.35">
      <c r="B3599" s="458" t="str">
        <f t="shared" ref="B3599:B3662" si="57">CONCATENATE(TEXT(C3599,"mm/dd/yyyy")," ",TEXT(D3599,"hh:mm:ss AM/PM"))</f>
        <v>05/30/2019 09:00:00 AM</v>
      </c>
      <c r="C3599" s="458">
        <v>43615</v>
      </c>
      <c r="D3599" s="459">
        <v>0.375</v>
      </c>
      <c r="E3599" s="2">
        <f>Electricity!F3624</f>
        <v>0</v>
      </c>
      <c r="F3599" s="2">
        <f>Electricity!G3624</f>
        <v>0</v>
      </c>
      <c r="G3599" s="2">
        <f>Electricity!H3624</f>
        <v>0</v>
      </c>
      <c r="H3599" s="2">
        <f>Electricity!I3624</f>
        <v>0</v>
      </c>
      <c r="I3599" s="2">
        <f>Electricity!J3624</f>
        <v>0</v>
      </c>
    </row>
    <row r="3600" spans="2:9" x14ac:dyDescent="0.35">
      <c r="B3600" s="458" t="str">
        <f t="shared" si="57"/>
        <v>05/30/2019 10:00:00 AM</v>
      </c>
      <c r="C3600" s="458">
        <v>43615</v>
      </c>
      <c r="D3600" s="459">
        <v>0.41666666666666669</v>
      </c>
      <c r="E3600" s="2">
        <f>Electricity!F3625</f>
        <v>0</v>
      </c>
      <c r="F3600" s="2">
        <f>Electricity!G3625</f>
        <v>0</v>
      </c>
      <c r="G3600" s="2">
        <f>Electricity!H3625</f>
        <v>0</v>
      </c>
      <c r="H3600" s="2">
        <f>Electricity!I3625</f>
        <v>0</v>
      </c>
      <c r="I3600" s="2">
        <f>Electricity!J3625</f>
        <v>0</v>
      </c>
    </row>
    <row r="3601" spans="2:9" x14ac:dyDescent="0.35">
      <c r="B3601" s="458" t="str">
        <f t="shared" si="57"/>
        <v>05/30/2019 11:00:00 AM</v>
      </c>
      <c r="C3601" s="458">
        <v>43615</v>
      </c>
      <c r="D3601" s="459">
        <v>0.45833333333333337</v>
      </c>
      <c r="E3601" s="2">
        <f>Electricity!F3626</f>
        <v>0</v>
      </c>
      <c r="F3601" s="2">
        <f>Electricity!G3626</f>
        <v>0</v>
      </c>
      <c r="G3601" s="2">
        <f>Electricity!H3626</f>
        <v>0</v>
      </c>
      <c r="H3601" s="2">
        <f>Electricity!I3626</f>
        <v>0</v>
      </c>
      <c r="I3601" s="2">
        <f>Electricity!J3626</f>
        <v>0</v>
      </c>
    </row>
    <row r="3602" spans="2:9" x14ac:dyDescent="0.35">
      <c r="B3602" s="458" t="str">
        <f t="shared" si="57"/>
        <v>05/30/2019 12:00:00 PM</v>
      </c>
      <c r="C3602" s="458">
        <v>43615</v>
      </c>
      <c r="D3602" s="459">
        <v>0.50000000000000011</v>
      </c>
      <c r="E3602" s="2">
        <f>Electricity!F3627</f>
        <v>0</v>
      </c>
      <c r="F3602" s="2">
        <f>Electricity!G3627</f>
        <v>0</v>
      </c>
      <c r="G3602" s="2">
        <f>Electricity!H3627</f>
        <v>0</v>
      </c>
      <c r="H3602" s="2">
        <f>Electricity!I3627</f>
        <v>0</v>
      </c>
      <c r="I3602" s="2">
        <f>Electricity!J3627</f>
        <v>0</v>
      </c>
    </row>
    <row r="3603" spans="2:9" x14ac:dyDescent="0.35">
      <c r="B3603" s="458" t="str">
        <f t="shared" si="57"/>
        <v>05/30/2019 01:00:00 PM</v>
      </c>
      <c r="C3603" s="458">
        <v>43615</v>
      </c>
      <c r="D3603" s="459">
        <v>0.54166666666666674</v>
      </c>
      <c r="E3603" s="2">
        <f>Electricity!F3628</f>
        <v>0</v>
      </c>
      <c r="F3603" s="2">
        <f>Electricity!G3628</f>
        <v>0</v>
      </c>
      <c r="G3603" s="2">
        <f>Electricity!H3628</f>
        <v>0</v>
      </c>
      <c r="H3603" s="2">
        <f>Electricity!I3628</f>
        <v>0</v>
      </c>
      <c r="I3603" s="2">
        <f>Electricity!J3628</f>
        <v>0</v>
      </c>
    </row>
    <row r="3604" spans="2:9" x14ac:dyDescent="0.35">
      <c r="B3604" s="458" t="str">
        <f t="shared" si="57"/>
        <v>05/30/2019 02:00:00 PM</v>
      </c>
      <c r="C3604" s="458">
        <v>43615</v>
      </c>
      <c r="D3604" s="459">
        <v>0.58333333333333337</v>
      </c>
      <c r="E3604" s="2">
        <f>Electricity!F3629</f>
        <v>0</v>
      </c>
      <c r="F3604" s="2">
        <f>Electricity!G3629</f>
        <v>0</v>
      </c>
      <c r="G3604" s="2">
        <f>Electricity!H3629</f>
        <v>0</v>
      </c>
      <c r="H3604" s="2">
        <f>Electricity!I3629</f>
        <v>0</v>
      </c>
      <c r="I3604" s="2">
        <f>Electricity!J3629</f>
        <v>0</v>
      </c>
    </row>
    <row r="3605" spans="2:9" x14ac:dyDescent="0.35">
      <c r="B3605" s="458" t="str">
        <f t="shared" si="57"/>
        <v>05/30/2019 03:00:00 PM</v>
      </c>
      <c r="C3605" s="458">
        <v>43615</v>
      </c>
      <c r="D3605" s="459">
        <v>0.62500000000000011</v>
      </c>
      <c r="E3605" s="2">
        <f>Electricity!F3630</f>
        <v>0</v>
      </c>
      <c r="F3605" s="2">
        <f>Electricity!G3630</f>
        <v>0</v>
      </c>
      <c r="G3605" s="2">
        <f>Electricity!H3630</f>
        <v>0</v>
      </c>
      <c r="H3605" s="2">
        <f>Electricity!I3630</f>
        <v>0</v>
      </c>
      <c r="I3605" s="2">
        <f>Electricity!J3630</f>
        <v>0</v>
      </c>
    </row>
    <row r="3606" spans="2:9" x14ac:dyDescent="0.35">
      <c r="B3606" s="458" t="str">
        <f t="shared" si="57"/>
        <v>05/30/2019 04:00:00 PM</v>
      </c>
      <c r="C3606" s="458">
        <v>43615</v>
      </c>
      <c r="D3606" s="459">
        <v>0.66666666666666674</v>
      </c>
      <c r="E3606" s="2">
        <f>Electricity!F3631</f>
        <v>0</v>
      </c>
      <c r="F3606" s="2">
        <f>Electricity!G3631</f>
        <v>0</v>
      </c>
      <c r="G3606" s="2">
        <f>Electricity!H3631</f>
        <v>0</v>
      </c>
      <c r="H3606" s="2">
        <f>Electricity!I3631</f>
        <v>0</v>
      </c>
      <c r="I3606" s="2">
        <f>Electricity!J3631</f>
        <v>0</v>
      </c>
    </row>
    <row r="3607" spans="2:9" x14ac:dyDescent="0.35">
      <c r="B3607" s="458" t="str">
        <f t="shared" si="57"/>
        <v>05/30/2019 05:00:00 PM</v>
      </c>
      <c r="C3607" s="458">
        <v>43615</v>
      </c>
      <c r="D3607" s="459">
        <v>0.70833333333333337</v>
      </c>
      <c r="E3607" s="2">
        <f>Electricity!F3632</f>
        <v>0</v>
      </c>
      <c r="F3607" s="2">
        <f>Electricity!G3632</f>
        <v>0</v>
      </c>
      <c r="G3607" s="2">
        <f>Electricity!H3632</f>
        <v>0</v>
      </c>
      <c r="H3607" s="2">
        <f>Electricity!I3632</f>
        <v>0</v>
      </c>
      <c r="I3607" s="2">
        <f>Electricity!J3632</f>
        <v>0</v>
      </c>
    </row>
    <row r="3608" spans="2:9" x14ac:dyDescent="0.35">
      <c r="B3608" s="458" t="str">
        <f t="shared" si="57"/>
        <v>05/30/2019 06:00:00 PM</v>
      </c>
      <c r="C3608" s="458">
        <v>43615</v>
      </c>
      <c r="D3608" s="459">
        <v>0.75000000000000011</v>
      </c>
      <c r="E3608" s="2">
        <f>Electricity!F3633</f>
        <v>0</v>
      </c>
      <c r="F3608" s="2">
        <f>Electricity!G3633</f>
        <v>0</v>
      </c>
      <c r="G3608" s="2">
        <f>Electricity!H3633</f>
        <v>0</v>
      </c>
      <c r="H3608" s="2">
        <f>Electricity!I3633</f>
        <v>0</v>
      </c>
      <c r="I3608" s="2">
        <f>Electricity!J3633</f>
        <v>0</v>
      </c>
    </row>
    <row r="3609" spans="2:9" x14ac:dyDescent="0.35">
      <c r="B3609" s="458" t="str">
        <f t="shared" si="57"/>
        <v>05/30/2019 07:00:00 PM</v>
      </c>
      <c r="C3609" s="458">
        <v>43615</v>
      </c>
      <c r="D3609" s="459">
        <v>0.79166666666666674</v>
      </c>
      <c r="E3609" s="2">
        <f>Electricity!F3634</f>
        <v>0</v>
      </c>
      <c r="F3609" s="2">
        <f>Electricity!G3634</f>
        <v>0</v>
      </c>
      <c r="G3609" s="2">
        <f>Electricity!H3634</f>
        <v>0</v>
      </c>
      <c r="H3609" s="2">
        <f>Electricity!I3634</f>
        <v>0</v>
      </c>
      <c r="I3609" s="2">
        <f>Electricity!J3634</f>
        <v>0</v>
      </c>
    </row>
    <row r="3610" spans="2:9" x14ac:dyDescent="0.35">
      <c r="B3610" s="458" t="str">
        <f t="shared" si="57"/>
        <v>05/30/2019 08:00:00 PM</v>
      </c>
      <c r="C3610" s="458">
        <v>43615</v>
      </c>
      <c r="D3610" s="459">
        <v>0.83333333333333337</v>
      </c>
      <c r="E3610" s="2">
        <f>Electricity!F3635</f>
        <v>0</v>
      </c>
      <c r="F3610" s="2">
        <f>Electricity!G3635</f>
        <v>0</v>
      </c>
      <c r="G3610" s="2">
        <f>Electricity!H3635</f>
        <v>0</v>
      </c>
      <c r="H3610" s="2">
        <f>Electricity!I3635</f>
        <v>0</v>
      </c>
      <c r="I3610" s="2">
        <f>Electricity!J3635</f>
        <v>0</v>
      </c>
    </row>
    <row r="3611" spans="2:9" x14ac:dyDescent="0.35">
      <c r="B3611" s="458" t="str">
        <f t="shared" si="57"/>
        <v>05/30/2019 09:00:00 PM</v>
      </c>
      <c r="C3611" s="458">
        <v>43615</v>
      </c>
      <c r="D3611" s="459">
        <v>0.87500000000000011</v>
      </c>
      <c r="E3611" s="2">
        <f>Electricity!F3636</f>
        <v>0</v>
      </c>
      <c r="F3611" s="2">
        <f>Electricity!G3636</f>
        <v>0</v>
      </c>
      <c r="G3611" s="2">
        <f>Electricity!H3636</f>
        <v>0</v>
      </c>
      <c r="H3611" s="2">
        <f>Electricity!I3636</f>
        <v>0</v>
      </c>
      <c r="I3611" s="2">
        <f>Electricity!J3636</f>
        <v>0</v>
      </c>
    </row>
    <row r="3612" spans="2:9" x14ac:dyDescent="0.35">
      <c r="B3612" s="458" t="str">
        <f t="shared" si="57"/>
        <v>05/30/2019 10:00:00 PM</v>
      </c>
      <c r="C3612" s="458">
        <v>43615</v>
      </c>
      <c r="D3612" s="459">
        <v>0.91666666666666674</v>
      </c>
      <c r="E3612" s="2">
        <f>Electricity!F3637</f>
        <v>0</v>
      </c>
      <c r="F3612" s="2">
        <f>Electricity!G3637</f>
        <v>0</v>
      </c>
      <c r="G3612" s="2">
        <f>Electricity!H3637</f>
        <v>0</v>
      </c>
      <c r="H3612" s="2">
        <f>Electricity!I3637</f>
        <v>0</v>
      </c>
      <c r="I3612" s="2">
        <f>Electricity!J3637</f>
        <v>0</v>
      </c>
    </row>
    <row r="3613" spans="2:9" x14ac:dyDescent="0.35">
      <c r="B3613" s="458" t="str">
        <f t="shared" si="57"/>
        <v>05/30/2019 11:00:00 PM</v>
      </c>
      <c r="C3613" s="458">
        <v>43615</v>
      </c>
      <c r="D3613" s="459">
        <v>0.95833333333333337</v>
      </c>
      <c r="E3613" s="2">
        <f>Electricity!F3638</f>
        <v>0</v>
      </c>
      <c r="F3613" s="2">
        <f>Electricity!G3638</f>
        <v>0</v>
      </c>
      <c r="G3613" s="2">
        <f>Electricity!H3638</f>
        <v>0</v>
      </c>
      <c r="H3613" s="2">
        <f>Electricity!I3638</f>
        <v>0</v>
      </c>
      <c r="I3613" s="2">
        <f>Electricity!J3638</f>
        <v>0</v>
      </c>
    </row>
    <row r="3614" spans="2:9" x14ac:dyDescent="0.35">
      <c r="B3614" s="458" t="str">
        <f t="shared" si="57"/>
        <v>05/31/2019 12:00:00 AM</v>
      </c>
      <c r="C3614" s="458">
        <v>43616</v>
      </c>
      <c r="D3614" s="459">
        <v>3.1225022567582528E-17</v>
      </c>
      <c r="E3614" s="2">
        <f>Electricity!F3639</f>
        <v>0</v>
      </c>
      <c r="F3614" s="2">
        <f>Electricity!G3639</f>
        <v>0</v>
      </c>
      <c r="G3614" s="2">
        <f>Electricity!H3639</f>
        <v>0</v>
      </c>
      <c r="H3614" s="2">
        <f>Electricity!I3639</f>
        <v>0</v>
      </c>
      <c r="I3614" s="2">
        <f>Electricity!J3639</f>
        <v>0</v>
      </c>
    </row>
    <row r="3615" spans="2:9" x14ac:dyDescent="0.35">
      <c r="B3615" s="458" t="str">
        <f t="shared" si="57"/>
        <v>05/31/2019 01:00:00 AM</v>
      </c>
      <c r="C3615" s="458">
        <v>43616</v>
      </c>
      <c r="D3615" s="459">
        <v>4.1666666666666699E-2</v>
      </c>
      <c r="E3615" s="2">
        <f>Electricity!F3640</f>
        <v>0</v>
      </c>
      <c r="F3615" s="2">
        <f>Electricity!G3640</f>
        <v>0</v>
      </c>
      <c r="G3615" s="2">
        <f>Electricity!H3640</f>
        <v>0</v>
      </c>
      <c r="H3615" s="2">
        <f>Electricity!I3640</f>
        <v>0</v>
      </c>
      <c r="I3615" s="2">
        <f>Electricity!J3640</f>
        <v>0</v>
      </c>
    </row>
    <row r="3616" spans="2:9" x14ac:dyDescent="0.35">
      <c r="B3616" s="458" t="str">
        <f t="shared" si="57"/>
        <v>05/31/2019 02:00:00 AM</v>
      </c>
      <c r="C3616" s="458">
        <v>43616</v>
      </c>
      <c r="D3616" s="459">
        <v>8.333333333333337E-2</v>
      </c>
      <c r="E3616" s="2">
        <f>Electricity!F3641</f>
        <v>0</v>
      </c>
      <c r="F3616" s="2">
        <f>Electricity!G3641</f>
        <v>0</v>
      </c>
      <c r="G3616" s="2">
        <f>Electricity!H3641</f>
        <v>0</v>
      </c>
      <c r="H3616" s="2">
        <f>Electricity!I3641</f>
        <v>0</v>
      </c>
      <c r="I3616" s="2">
        <f>Electricity!J3641</f>
        <v>0</v>
      </c>
    </row>
    <row r="3617" spans="2:9" x14ac:dyDescent="0.35">
      <c r="B3617" s="458" t="str">
        <f t="shared" si="57"/>
        <v>05/31/2019 03:00:00 AM</v>
      </c>
      <c r="C3617" s="458">
        <v>43616</v>
      </c>
      <c r="D3617" s="459">
        <v>0.12500000000000006</v>
      </c>
      <c r="E3617" s="2">
        <f>Electricity!F3642</f>
        <v>0</v>
      </c>
      <c r="F3617" s="2">
        <f>Electricity!G3642</f>
        <v>0</v>
      </c>
      <c r="G3617" s="2">
        <f>Electricity!H3642</f>
        <v>0</v>
      </c>
      <c r="H3617" s="2">
        <f>Electricity!I3642</f>
        <v>0</v>
      </c>
      <c r="I3617" s="2">
        <f>Electricity!J3642</f>
        <v>0</v>
      </c>
    </row>
    <row r="3618" spans="2:9" x14ac:dyDescent="0.35">
      <c r="B3618" s="458" t="str">
        <f t="shared" si="57"/>
        <v>05/31/2019 04:00:00 AM</v>
      </c>
      <c r="C3618" s="458">
        <v>43616</v>
      </c>
      <c r="D3618" s="459">
        <v>0.16666666666666669</v>
      </c>
      <c r="E3618" s="2">
        <f>Electricity!F3643</f>
        <v>0</v>
      </c>
      <c r="F3618" s="2">
        <f>Electricity!G3643</f>
        <v>0</v>
      </c>
      <c r="G3618" s="2">
        <f>Electricity!H3643</f>
        <v>0</v>
      </c>
      <c r="H3618" s="2">
        <f>Electricity!I3643</f>
        <v>0</v>
      </c>
      <c r="I3618" s="2">
        <f>Electricity!J3643</f>
        <v>0</v>
      </c>
    </row>
    <row r="3619" spans="2:9" x14ac:dyDescent="0.35">
      <c r="B3619" s="458" t="str">
        <f t="shared" si="57"/>
        <v>05/31/2019 05:00:00 AM</v>
      </c>
      <c r="C3619" s="458">
        <v>43616</v>
      </c>
      <c r="D3619" s="459">
        <v>0.20833333333333337</v>
      </c>
      <c r="E3619" s="2">
        <f>Electricity!F3644</f>
        <v>0</v>
      </c>
      <c r="F3619" s="2">
        <f>Electricity!G3644</f>
        <v>0</v>
      </c>
      <c r="G3619" s="2">
        <f>Electricity!H3644</f>
        <v>0</v>
      </c>
      <c r="H3619" s="2">
        <f>Electricity!I3644</f>
        <v>0</v>
      </c>
      <c r="I3619" s="2">
        <f>Electricity!J3644</f>
        <v>0</v>
      </c>
    </row>
    <row r="3620" spans="2:9" x14ac:dyDescent="0.35">
      <c r="B3620" s="458" t="str">
        <f t="shared" si="57"/>
        <v>05/31/2019 06:00:00 AM</v>
      </c>
      <c r="C3620" s="458">
        <v>43616</v>
      </c>
      <c r="D3620" s="459">
        <v>0.25</v>
      </c>
      <c r="E3620" s="2">
        <f>Electricity!F3645</f>
        <v>0</v>
      </c>
      <c r="F3620" s="2">
        <f>Electricity!G3645</f>
        <v>0</v>
      </c>
      <c r="G3620" s="2">
        <f>Electricity!H3645</f>
        <v>0</v>
      </c>
      <c r="H3620" s="2">
        <f>Electricity!I3645</f>
        <v>0</v>
      </c>
      <c r="I3620" s="2">
        <f>Electricity!J3645</f>
        <v>0</v>
      </c>
    </row>
    <row r="3621" spans="2:9" x14ac:dyDescent="0.35">
      <c r="B3621" s="458" t="str">
        <f t="shared" si="57"/>
        <v>05/31/2019 07:00:00 AM</v>
      </c>
      <c r="C3621" s="458">
        <v>43616</v>
      </c>
      <c r="D3621" s="459">
        <v>0.29166666666666669</v>
      </c>
      <c r="E3621" s="2">
        <f>Electricity!F3646</f>
        <v>0</v>
      </c>
      <c r="F3621" s="2">
        <f>Electricity!G3646</f>
        <v>0</v>
      </c>
      <c r="G3621" s="2">
        <f>Electricity!H3646</f>
        <v>0</v>
      </c>
      <c r="H3621" s="2">
        <f>Electricity!I3646</f>
        <v>0</v>
      </c>
      <c r="I3621" s="2">
        <f>Electricity!J3646</f>
        <v>0</v>
      </c>
    </row>
    <row r="3622" spans="2:9" x14ac:dyDescent="0.35">
      <c r="B3622" s="458" t="str">
        <f t="shared" si="57"/>
        <v>05/31/2019 08:00:00 AM</v>
      </c>
      <c r="C3622" s="458">
        <v>43616</v>
      </c>
      <c r="D3622" s="459">
        <v>0.33333333333333337</v>
      </c>
      <c r="E3622" s="2">
        <f>Electricity!F3647</f>
        <v>0</v>
      </c>
      <c r="F3622" s="2">
        <f>Electricity!G3647</f>
        <v>0</v>
      </c>
      <c r="G3622" s="2">
        <f>Electricity!H3647</f>
        <v>0</v>
      </c>
      <c r="H3622" s="2">
        <f>Electricity!I3647</f>
        <v>0</v>
      </c>
      <c r="I3622" s="2">
        <f>Electricity!J3647</f>
        <v>0</v>
      </c>
    </row>
    <row r="3623" spans="2:9" x14ac:dyDescent="0.35">
      <c r="B3623" s="458" t="str">
        <f t="shared" si="57"/>
        <v>05/31/2019 09:00:00 AM</v>
      </c>
      <c r="C3623" s="458">
        <v>43616</v>
      </c>
      <c r="D3623" s="459">
        <v>0.375</v>
      </c>
      <c r="E3623" s="2">
        <f>Electricity!F3648</f>
        <v>0</v>
      </c>
      <c r="F3623" s="2">
        <f>Electricity!G3648</f>
        <v>0</v>
      </c>
      <c r="G3623" s="2">
        <f>Electricity!H3648</f>
        <v>0</v>
      </c>
      <c r="H3623" s="2">
        <f>Electricity!I3648</f>
        <v>0</v>
      </c>
      <c r="I3623" s="2">
        <f>Electricity!J3648</f>
        <v>0</v>
      </c>
    </row>
    <row r="3624" spans="2:9" x14ac:dyDescent="0.35">
      <c r="B3624" s="458" t="str">
        <f t="shared" si="57"/>
        <v>05/31/2019 10:00:00 AM</v>
      </c>
      <c r="C3624" s="458">
        <v>43616</v>
      </c>
      <c r="D3624" s="459">
        <v>0.41666666666666669</v>
      </c>
      <c r="E3624" s="2">
        <f>Electricity!F3649</f>
        <v>0</v>
      </c>
      <c r="F3624" s="2">
        <f>Electricity!G3649</f>
        <v>0</v>
      </c>
      <c r="G3624" s="2">
        <f>Electricity!H3649</f>
        <v>0</v>
      </c>
      <c r="H3624" s="2">
        <f>Electricity!I3649</f>
        <v>0</v>
      </c>
      <c r="I3624" s="2">
        <f>Electricity!J3649</f>
        <v>0</v>
      </c>
    </row>
    <row r="3625" spans="2:9" x14ac:dyDescent="0.35">
      <c r="B3625" s="458" t="str">
        <f t="shared" si="57"/>
        <v>05/31/2019 11:00:00 AM</v>
      </c>
      <c r="C3625" s="458">
        <v>43616</v>
      </c>
      <c r="D3625" s="459">
        <v>0.45833333333333337</v>
      </c>
      <c r="E3625" s="2">
        <f>Electricity!F3650</f>
        <v>0</v>
      </c>
      <c r="F3625" s="2">
        <f>Electricity!G3650</f>
        <v>0</v>
      </c>
      <c r="G3625" s="2">
        <f>Electricity!H3650</f>
        <v>0</v>
      </c>
      <c r="H3625" s="2">
        <f>Electricity!I3650</f>
        <v>0</v>
      </c>
      <c r="I3625" s="2">
        <f>Electricity!J3650</f>
        <v>0</v>
      </c>
    </row>
    <row r="3626" spans="2:9" x14ac:dyDescent="0.35">
      <c r="B3626" s="458" t="str">
        <f t="shared" si="57"/>
        <v>05/31/2019 12:00:00 PM</v>
      </c>
      <c r="C3626" s="458">
        <v>43616</v>
      </c>
      <c r="D3626" s="459">
        <v>0.50000000000000011</v>
      </c>
      <c r="E3626" s="2">
        <f>Electricity!F3651</f>
        <v>0</v>
      </c>
      <c r="F3626" s="2">
        <f>Electricity!G3651</f>
        <v>0</v>
      </c>
      <c r="G3626" s="2">
        <f>Electricity!H3651</f>
        <v>0</v>
      </c>
      <c r="H3626" s="2">
        <f>Electricity!I3651</f>
        <v>0</v>
      </c>
      <c r="I3626" s="2">
        <f>Electricity!J3651</f>
        <v>0</v>
      </c>
    </row>
    <row r="3627" spans="2:9" x14ac:dyDescent="0.35">
      <c r="B3627" s="458" t="str">
        <f t="shared" si="57"/>
        <v>05/31/2019 01:00:00 PM</v>
      </c>
      <c r="C3627" s="458">
        <v>43616</v>
      </c>
      <c r="D3627" s="459">
        <v>0.54166666666666674</v>
      </c>
      <c r="E3627" s="2">
        <f>Electricity!F3652</f>
        <v>0</v>
      </c>
      <c r="F3627" s="2">
        <f>Electricity!G3652</f>
        <v>0</v>
      </c>
      <c r="G3627" s="2">
        <f>Electricity!H3652</f>
        <v>0</v>
      </c>
      <c r="H3627" s="2">
        <f>Electricity!I3652</f>
        <v>0</v>
      </c>
      <c r="I3627" s="2">
        <f>Electricity!J3652</f>
        <v>0</v>
      </c>
    </row>
    <row r="3628" spans="2:9" x14ac:dyDescent="0.35">
      <c r="B3628" s="458" t="str">
        <f t="shared" si="57"/>
        <v>05/31/2019 02:00:00 PM</v>
      </c>
      <c r="C3628" s="458">
        <v>43616</v>
      </c>
      <c r="D3628" s="459">
        <v>0.58333333333333337</v>
      </c>
      <c r="E3628" s="2">
        <f>Electricity!F3653</f>
        <v>0</v>
      </c>
      <c r="F3628" s="2">
        <f>Electricity!G3653</f>
        <v>0</v>
      </c>
      <c r="G3628" s="2">
        <f>Electricity!H3653</f>
        <v>0</v>
      </c>
      <c r="H3628" s="2">
        <f>Electricity!I3653</f>
        <v>0</v>
      </c>
      <c r="I3628" s="2">
        <f>Electricity!J3653</f>
        <v>0</v>
      </c>
    </row>
    <row r="3629" spans="2:9" x14ac:dyDescent="0.35">
      <c r="B3629" s="458" t="str">
        <f t="shared" si="57"/>
        <v>05/31/2019 03:00:00 PM</v>
      </c>
      <c r="C3629" s="458">
        <v>43616</v>
      </c>
      <c r="D3629" s="459">
        <v>0.62500000000000011</v>
      </c>
      <c r="E3629" s="2">
        <f>Electricity!F3654</f>
        <v>0</v>
      </c>
      <c r="F3629" s="2">
        <f>Electricity!G3654</f>
        <v>0</v>
      </c>
      <c r="G3629" s="2">
        <f>Electricity!H3654</f>
        <v>0</v>
      </c>
      <c r="H3629" s="2">
        <f>Electricity!I3654</f>
        <v>0</v>
      </c>
      <c r="I3629" s="2">
        <f>Electricity!J3654</f>
        <v>0</v>
      </c>
    </row>
    <row r="3630" spans="2:9" x14ac:dyDescent="0.35">
      <c r="B3630" s="458" t="str">
        <f t="shared" si="57"/>
        <v>05/31/2019 04:00:00 PM</v>
      </c>
      <c r="C3630" s="458">
        <v>43616</v>
      </c>
      <c r="D3630" s="459">
        <v>0.66666666666666674</v>
      </c>
      <c r="E3630" s="2">
        <f>Electricity!F3655</f>
        <v>0</v>
      </c>
      <c r="F3630" s="2">
        <f>Electricity!G3655</f>
        <v>0</v>
      </c>
      <c r="G3630" s="2">
        <f>Electricity!H3655</f>
        <v>0</v>
      </c>
      <c r="H3630" s="2">
        <f>Electricity!I3655</f>
        <v>0</v>
      </c>
      <c r="I3630" s="2">
        <f>Electricity!J3655</f>
        <v>0</v>
      </c>
    </row>
    <row r="3631" spans="2:9" x14ac:dyDescent="0.35">
      <c r="B3631" s="458" t="str">
        <f t="shared" si="57"/>
        <v>05/31/2019 05:00:00 PM</v>
      </c>
      <c r="C3631" s="458">
        <v>43616</v>
      </c>
      <c r="D3631" s="459">
        <v>0.70833333333333337</v>
      </c>
      <c r="E3631" s="2">
        <f>Electricity!F3656</f>
        <v>0</v>
      </c>
      <c r="F3631" s="2">
        <f>Electricity!G3656</f>
        <v>0</v>
      </c>
      <c r="G3631" s="2">
        <f>Electricity!H3656</f>
        <v>0</v>
      </c>
      <c r="H3631" s="2">
        <f>Electricity!I3656</f>
        <v>0</v>
      </c>
      <c r="I3631" s="2">
        <f>Electricity!J3656</f>
        <v>0</v>
      </c>
    </row>
    <row r="3632" spans="2:9" x14ac:dyDescent="0.35">
      <c r="B3632" s="458" t="str">
        <f t="shared" si="57"/>
        <v>05/31/2019 06:00:00 PM</v>
      </c>
      <c r="C3632" s="458">
        <v>43616</v>
      </c>
      <c r="D3632" s="459">
        <v>0.75000000000000011</v>
      </c>
      <c r="E3632" s="2">
        <f>Electricity!F3657</f>
        <v>0</v>
      </c>
      <c r="F3632" s="2">
        <f>Electricity!G3657</f>
        <v>0</v>
      </c>
      <c r="G3632" s="2">
        <f>Electricity!H3657</f>
        <v>0</v>
      </c>
      <c r="H3632" s="2">
        <f>Electricity!I3657</f>
        <v>0</v>
      </c>
      <c r="I3632" s="2">
        <f>Electricity!J3657</f>
        <v>0</v>
      </c>
    </row>
    <row r="3633" spans="2:9" x14ac:dyDescent="0.35">
      <c r="B3633" s="458" t="str">
        <f t="shared" si="57"/>
        <v>05/31/2019 07:00:00 PM</v>
      </c>
      <c r="C3633" s="458">
        <v>43616</v>
      </c>
      <c r="D3633" s="459">
        <v>0.79166666666666674</v>
      </c>
      <c r="E3633" s="2">
        <f>Electricity!F3658</f>
        <v>0</v>
      </c>
      <c r="F3633" s="2">
        <f>Electricity!G3658</f>
        <v>0</v>
      </c>
      <c r="G3633" s="2">
        <f>Electricity!H3658</f>
        <v>0</v>
      </c>
      <c r="H3633" s="2">
        <f>Electricity!I3658</f>
        <v>0</v>
      </c>
      <c r="I3633" s="2">
        <f>Electricity!J3658</f>
        <v>0</v>
      </c>
    </row>
    <row r="3634" spans="2:9" x14ac:dyDescent="0.35">
      <c r="B3634" s="458" t="str">
        <f t="shared" si="57"/>
        <v>05/31/2019 08:00:00 PM</v>
      </c>
      <c r="C3634" s="458">
        <v>43616</v>
      </c>
      <c r="D3634" s="459">
        <v>0.83333333333333337</v>
      </c>
      <c r="E3634" s="2">
        <f>Electricity!F3659</f>
        <v>0</v>
      </c>
      <c r="F3634" s="2">
        <f>Electricity!G3659</f>
        <v>0</v>
      </c>
      <c r="G3634" s="2">
        <f>Electricity!H3659</f>
        <v>0</v>
      </c>
      <c r="H3634" s="2">
        <f>Electricity!I3659</f>
        <v>0</v>
      </c>
      <c r="I3634" s="2">
        <f>Electricity!J3659</f>
        <v>0</v>
      </c>
    </row>
    <row r="3635" spans="2:9" x14ac:dyDescent="0.35">
      <c r="B3635" s="458" t="str">
        <f t="shared" si="57"/>
        <v>05/31/2019 09:00:00 PM</v>
      </c>
      <c r="C3635" s="458">
        <v>43616</v>
      </c>
      <c r="D3635" s="459">
        <v>0.87500000000000011</v>
      </c>
      <c r="E3635" s="2">
        <f>Electricity!F3660</f>
        <v>0</v>
      </c>
      <c r="F3635" s="2">
        <f>Electricity!G3660</f>
        <v>0</v>
      </c>
      <c r="G3635" s="2">
        <f>Electricity!H3660</f>
        <v>0</v>
      </c>
      <c r="H3635" s="2">
        <f>Electricity!I3660</f>
        <v>0</v>
      </c>
      <c r="I3635" s="2">
        <f>Electricity!J3660</f>
        <v>0</v>
      </c>
    </row>
    <row r="3636" spans="2:9" x14ac:dyDescent="0.35">
      <c r="B3636" s="458" t="str">
        <f t="shared" si="57"/>
        <v>05/31/2019 10:00:00 PM</v>
      </c>
      <c r="C3636" s="458">
        <v>43616</v>
      </c>
      <c r="D3636" s="459">
        <v>0.91666666666666674</v>
      </c>
      <c r="E3636" s="2">
        <f>Electricity!F3661</f>
        <v>0</v>
      </c>
      <c r="F3636" s="2">
        <f>Electricity!G3661</f>
        <v>0</v>
      </c>
      <c r="G3636" s="2">
        <f>Electricity!H3661</f>
        <v>0</v>
      </c>
      <c r="H3636" s="2">
        <f>Electricity!I3661</f>
        <v>0</v>
      </c>
      <c r="I3636" s="2">
        <f>Electricity!J3661</f>
        <v>0</v>
      </c>
    </row>
    <row r="3637" spans="2:9" x14ac:dyDescent="0.35">
      <c r="B3637" s="458" t="str">
        <f t="shared" si="57"/>
        <v>05/31/2019 11:00:00 PM</v>
      </c>
      <c r="C3637" s="458">
        <v>43616</v>
      </c>
      <c r="D3637" s="459">
        <v>0.95833333333333337</v>
      </c>
      <c r="E3637" s="2">
        <f>Electricity!F3662</f>
        <v>0</v>
      </c>
      <c r="F3637" s="2">
        <f>Electricity!G3662</f>
        <v>0</v>
      </c>
      <c r="G3637" s="2">
        <f>Electricity!H3662</f>
        <v>0</v>
      </c>
      <c r="H3637" s="2">
        <f>Electricity!I3662</f>
        <v>0</v>
      </c>
      <c r="I3637" s="2">
        <f>Electricity!J3662</f>
        <v>0</v>
      </c>
    </row>
    <row r="3638" spans="2:9" x14ac:dyDescent="0.35">
      <c r="B3638" s="458" t="str">
        <f t="shared" si="57"/>
        <v>06/01/2019 12:00:00 AM</v>
      </c>
      <c r="C3638" s="458">
        <v>43617</v>
      </c>
      <c r="D3638" s="459">
        <v>3.1225022567582528E-17</v>
      </c>
      <c r="E3638" s="2">
        <f>Electricity!F3663</f>
        <v>0</v>
      </c>
      <c r="F3638" s="2">
        <f>Electricity!G3663</f>
        <v>0</v>
      </c>
      <c r="G3638" s="2">
        <f>Electricity!H3663</f>
        <v>0</v>
      </c>
      <c r="H3638" s="2">
        <f>Electricity!I3663</f>
        <v>0</v>
      </c>
      <c r="I3638" s="2">
        <f>Electricity!J3663</f>
        <v>0</v>
      </c>
    </row>
    <row r="3639" spans="2:9" x14ac:dyDescent="0.35">
      <c r="B3639" s="458" t="str">
        <f t="shared" si="57"/>
        <v>06/01/2019 01:00:00 AM</v>
      </c>
      <c r="C3639" s="458">
        <v>43617</v>
      </c>
      <c r="D3639" s="459">
        <v>4.1666666666666699E-2</v>
      </c>
      <c r="E3639" s="2">
        <f>Electricity!F3664</f>
        <v>0</v>
      </c>
      <c r="F3639" s="2">
        <f>Electricity!G3664</f>
        <v>0</v>
      </c>
      <c r="G3639" s="2">
        <f>Electricity!H3664</f>
        <v>0</v>
      </c>
      <c r="H3639" s="2">
        <f>Electricity!I3664</f>
        <v>0</v>
      </c>
      <c r="I3639" s="2">
        <f>Electricity!J3664</f>
        <v>0</v>
      </c>
    </row>
    <row r="3640" spans="2:9" x14ac:dyDescent="0.35">
      <c r="B3640" s="458" t="str">
        <f t="shared" si="57"/>
        <v>06/01/2019 02:00:00 AM</v>
      </c>
      <c r="C3640" s="458">
        <v>43617</v>
      </c>
      <c r="D3640" s="459">
        <v>8.333333333333337E-2</v>
      </c>
      <c r="E3640" s="2">
        <f>Electricity!F3665</f>
        <v>0</v>
      </c>
      <c r="F3640" s="2">
        <f>Electricity!G3665</f>
        <v>0</v>
      </c>
      <c r="G3640" s="2">
        <f>Electricity!H3665</f>
        <v>0</v>
      </c>
      <c r="H3640" s="2">
        <f>Electricity!I3665</f>
        <v>0</v>
      </c>
      <c r="I3640" s="2">
        <f>Electricity!J3665</f>
        <v>0</v>
      </c>
    </row>
    <row r="3641" spans="2:9" x14ac:dyDescent="0.35">
      <c r="B3641" s="458" t="str">
        <f t="shared" si="57"/>
        <v>06/01/2019 03:00:00 AM</v>
      </c>
      <c r="C3641" s="458">
        <v>43617</v>
      </c>
      <c r="D3641" s="459">
        <v>0.12500000000000006</v>
      </c>
      <c r="E3641" s="2">
        <f>Electricity!F3666</f>
        <v>0</v>
      </c>
      <c r="F3641" s="2">
        <f>Electricity!G3666</f>
        <v>0</v>
      </c>
      <c r="G3641" s="2">
        <f>Electricity!H3666</f>
        <v>0</v>
      </c>
      <c r="H3641" s="2">
        <f>Electricity!I3666</f>
        <v>0</v>
      </c>
      <c r="I3641" s="2">
        <f>Electricity!J3666</f>
        <v>0</v>
      </c>
    </row>
    <row r="3642" spans="2:9" x14ac:dyDescent="0.35">
      <c r="B3642" s="458" t="str">
        <f t="shared" si="57"/>
        <v>06/01/2019 04:00:00 AM</v>
      </c>
      <c r="C3642" s="458">
        <v>43617</v>
      </c>
      <c r="D3642" s="459">
        <v>0.16666666666666669</v>
      </c>
      <c r="E3642" s="2">
        <f>Electricity!F3667</f>
        <v>0</v>
      </c>
      <c r="F3642" s="2">
        <f>Electricity!G3667</f>
        <v>0</v>
      </c>
      <c r="G3642" s="2">
        <f>Electricity!H3667</f>
        <v>0</v>
      </c>
      <c r="H3642" s="2">
        <f>Electricity!I3667</f>
        <v>0</v>
      </c>
      <c r="I3642" s="2">
        <f>Electricity!J3667</f>
        <v>0</v>
      </c>
    </row>
    <row r="3643" spans="2:9" x14ac:dyDescent="0.35">
      <c r="B3643" s="458" t="str">
        <f t="shared" si="57"/>
        <v>06/01/2019 05:00:00 AM</v>
      </c>
      <c r="C3643" s="458">
        <v>43617</v>
      </c>
      <c r="D3643" s="459">
        <v>0.20833333333333337</v>
      </c>
      <c r="E3643" s="2">
        <f>Electricity!F3668</f>
        <v>0</v>
      </c>
      <c r="F3643" s="2">
        <f>Electricity!G3668</f>
        <v>0</v>
      </c>
      <c r="G3643" s="2">
        <f>Electricity!H3668</f>
        <v>0</v>
      </c>
      <c r="H3643" s="2">
        <f>Electricity!I3668</f>
        <v>0</v>
      </c>
      <c r="I3643" s="2">
        <f>Electricity!J3668</f>
        <v>0</v>
      </c>
    </row>
    <row r="3644" spans="2:9" x14ac:dyDescent="0.35">
      <c r="B3644" s="458" t="str">
        <f t="shared" si="57"/>
        <v>06/01/2019 06:00:00 AM</v>
      </c>
      <c r="C3644" s="458">
        <v>43617</v>
      </c>
      <c r="D3644" s="459">
        <v>0.25</v>
      </c>
      <c r="E3644" s="2">
        <f>Electricity!F3669</f>
        <v>0</v>
      </c>
      <c r="F3644" s="2">
        <f>Electricity!G3669</f>
        <v>0</v>
      </c>
      <c r="G3644" s="2">
        <f>Electricity!H3669</f>
        <v>0</v>
      </c>
      <c r="H3644" s="2">
        <f>Electricity!I3669</f>
        <v>0</v>
      </c>
      <c r="I3644" s="2">
        <f>Electricity!J3669</f>
        <v>0</v>
      </c>
    </row>
    <row r="3645" spans="2:9" x14ac:dyDescent="0.35">
      <c r="B3645" s="458" t="str">
        <f t="shared" si="57"/>
        <v>06/01/2019 07:00:00 AM</v>
      </c>
      <c r="C3645" s="458">
        <v>43617</v>
      </c>
      <c r="D3645" s="459">
        <v>0.29166666666666669</v>
      </c>
      <c r="E3645" s="2">
        <f>Electricity!F3670</f>
        <v>0</v>
      </c>
      <c r="F3645" s="2">
        <f>Electricity!G3670</f>
        <v>0</v>
      </c>
      <c r="G3645" s="2">
        <f>Electricity!H3670</f>
        <v>0</v>
      </c>
      <c r="H3645" s="2">
        <f>Electricity!I3670</f>
        <v>0</v>
      </c>
      <c r="I3645" s="2">
        <f>Electricity!J3670</f>
        <v>0</v>
      </c>
    </row>
    <row r="3646" spans="2:9" x14ac:dyDescent="0.35">
      <c r="B3646" s="458" t="str">
        <f t="shared" si="57"/>
        <v>06/01/2019 08:00:00 AM</v>
      </c>
      <c r="C3646" s="458">
        <v>43617</v>
      </c>
      <c r="D3646" s="459">
        <v>0.33333333333333337</v>
      </c>
      <c r="E3646" s="2">
        <f>Electricity!F3671</f>
        <v>0</v>
      </c>
      <c r="F3646" s="2">
        <f>Electricity!G3671</f>
        <v>0</v>
      </c>
      <c r="G3646" s="2">
        <f>Electricity!H3671</f>
        <v>0</v>
      </c>
      <c r="H3646" s="2">
        <f>Electricity!I3671</f>
        <v>0</v>
      </c>
      <c r="I3646" s="2">
        <f>Electricity!J3671</f>
        <v>0</v>
      </c>
    </row>
    <row r="3647" spans="2:9" x14ac:dyDescent="0.35">
      <c r="B3647" s="458" t="str">
        <f t="shared" si="57"/>
        <v>06/01/2019 09:00:00 AM</v>
      </c>
      <c r="C3647" s="458">
        <v>43617</v>
      </c>
      <c r="D3647" s="459">
        <v>0.375</v>
      </c>
      <c r="E3647" s="2">
        <f>Electricity!F3672</f>
        <v>0</v>
      </c>
      <c r="F3647" s="2">
        <f>Electricity!G3672</f>
        <v>0</v>
      </c>
      <c r="G3647" s="2">
        <f>Electricity!H3672</f>
        <v>0</v>
      </c>
      <c r="H3647" s="2">
        <f>Electricity!I3672</f>
        <v>0</v>
      </c>
      <c r="I3647" s="2">
        <f>Electricity!J3672</f>
        <v>0</v>
      </c>
    </row>
    <row r="3648" spans="2:9" x14ac:dyDescent="0.35">
      <c r="B3648" s="458" t="str">
        <f t="shared" si="57"/>
        <v>06/01/2019 10:00:00 AM</v>
      </c>
      <c r="C3648" s="458">
        <v>43617</v>
      </c>
      <c r="D3648" s="459">
        <v>0.41666666666666669</v>
      </c>
      <c r="E3648" s="2">
        <f>Electricity!F3673</f>
        <v>0</v>
      </c>
      <c r="F3648" s="2">
        <f>Electricity!G3673</f>
        <v>0</v>
      </c>
      <c r="G3648" s="2">
        <f>Electricity!H3673</f>
        <v>0</v>
      </c>
      <c r="H3648" s="2">
        <f>Electricity!I3673</f>
        <v>0</v>
      </c>
      <c r="I3648" s="2">
        <f>Electricity!J3673</f>
        <v>0</v>
      </c>
    </row>
    <row r="3649" spans="2:9" x14ac:dyDescent="0.35">
      <c r="B3649" s="458" t="str">
        <f t="shared" si="57"/>
        <v>06/01/2019 11:00:00 AM</v>
      </c>
      <c r="C3649" s="458">
        <v>43617</v>
      </c>
      <c r="D3649" s="459">
        <v>0.45833333333333337</v>
      </c>
      <c r="E3649" s="2">
        <f>Electricity!F3674</f>
        <v>0</v>
      </c>
      <c r="F3649" s="2">
        <f>Electricity!G3674</f>
        <v>0</v>
      </c>
      <c r="G3649" s="2">
        <f>Electricity!H3674</f>
        <v>0</v>
      </c>
      <c r="H3649" s="2">
        <f>Electricity!I3674</f>
        <v>0</v>
      </c>
      <c r="I3649" s="2">
        <f>Electricity!J3674</f>
        <v>0</v>
      </c>
    </row>
    <row r="3650" spans="2:9" x14ac:dyDescent="0.35">
      <c r="B3650" s="458" t="str">
        <f t="shared" si="57"/>
        <v>06/01/2019 12:00:00 PM</v>
      </c>
      <c r="C3650" s="458">
        <v>43617</v>
      </c>
      <c r="D3650" s="459">
        <v>0.50000000000000011</v>
      </c>
      <c r="E3650" s="2">
        <f>Electricity!F3675</f>
        <v>0</v>
      </c>
      <c r="F3650" s="2">
        <f>Electricity!G3675</f>
        <v>0</v>
      </c>
      <c r="G3650" s="2">
        <f>Electricity!H3675</f>
        <v>0</v>
      </c>
      <c r="H3650" s="2">
        <f>Electricity!I3675</f>
        <v>0</v>
      </c>
      <c r="I3650" s="2">
        <f>Electricity!J3675</f>
        <v>0</v>
      </c>
    </row>
    <row r="3651" spans="2:9" x14ac:dyDescent="0.35">
      <c r="B3651" s="458" t="str">
        <f t="shared" si="57"/>
        <v>06/01/2019 01:00:00 PM</v>
      </c>
      <c r="C3651" s="458">
        <v>43617</v>
      </c>
      <c r="D3651" s="459">
        <v>0.54166666666666674</v>
      </c>
      <c r="E3651" s="2">
        <f>Electricity!F3676</f>
        <v>0</v>
      </c>
      <c r="F3651" s="2">
        <f>Electricity!G3676</f>
        <v>0</v>
      </c>
      <c r="G3651" s="2">
        <f>Electricity!H3676</f>
        <v>0</v>
      </c>
      <c r="H3651" s="2">
        <f>Electricity!I3676</f>
        <v>0</v>
      </c>
      <c r="I3651" s="2">
        <f>Electricity!J3676</f>
        <v>0</v>
      </c>
    </row>
    <row r="3652" spans="2:9" x14ac:dyDescent="0.35">
      <c r="B3652" s="458" t="str">
        <f t="shared" si="57"/>
        <v>06/01/2019 02:00:00 PM</v>
      </c>
      <c r="C3652" s="458">
        <v>43617</v>
      </c>
      <c r="D3652" s="459">
        <v>0.58333333333333337</v>
      </c>
      <c r="E3652" s="2">
        <f>Electricity!F3677</f>
        <v>0</v>
      </c>
      <c r="F3652" s="2">
        <f>Electricity!G3677</f>
        <v>0</v>
      </c>
      <c r="G3652" s="2">
        <f>Electricity!H3677</f>
        <v>0</v>
      </c>
      <c r="H3652" s="2">
        <f>Electricity!I3677</f>
        <v>0</v>
      </c>
      <c r="I3652" s="2">
        <f>Electricity!J3677</f>
        <v>0</v>
      </c>
    </row>
    <row r="3653" spans="2:9" x14ac:dyDescent="0.35">
      <c r="B3653" s="458" t="str">
        <f t="shared" si="57"/>
        <v>06/01/2019 03:00:00 PM</v>
      </c>
      <c r="C3653" s="458">
        <v>43617</v>
      </c>
      <c r="D3653" s="459">
        <v>0.62500000000000011</v>
      </c>
      <c r="E3653" s="2">
        <f>Electricity!F3678</f>
        <v>0</v>
      </c>
      <c r="F3653" s="2">
        <f>Electricity!G3678</f>
        <v>0</v>
      </c>
      <c r="G3653" s="2">
        <f>Electricity!H3678</f>
        <v>0</v>
      </c>
      <c r="H3653" s="2">
        <f>Electricity!I3678</f>
        <v>0</v>
      </c>
      <c r="I3653" s="2">
        <f>Electricity!J3678</f>
        <v>0</v>
      </c>
    </row>
    <row r="3654" spans="2:9" x14ac:dyDescent="0.35">
      <c r="B3654" s="458" t="str">
        <f t="shared" si="57"/>
        <v>06/01/2019 04:00:00 PM</v>
      </c>
      <c r="C3654" s="458">
        <v>43617</v>
      </c>
      <c r="D3654" s="459">
        <v>0.66666666666666674</v>
      </c>
      <c r="E3654" s="2">
        <f>Electricity!F3679</f>
        <v>0</v>
      </c>
      <c r="F3654" s="2">
        <f>Electricity!G3679</f>
        <v>0</v>
      </c>
      <c r="G3654" s="2">
        <f>Electricity!H3679</f>
        <v>0</v>
      </c>
      <c r="H3654" s="2">
        <f>Electricity!I3679</f>
        <v>0</v>
      </c>
      <c r="I3654" s="2">
        <f>Electricity!J3679</f>
        <v>0</v>
      </c>
    </row>
    <row r="3655" spans="2:9" x14ac:dyDescent="0.35">
      <c r="B3655" s="458" t="str">
        <f t="shared" si="57"/>
        <v>06/01/2019 05:00:00 PM</v>
      </c>
      <c r="C3655" s="458">
        <v>43617</v>
      </c>
      <c r="D3655" s="459">
        <v>0.70833333333333337</v>
      </c>
      <c r="E3655" s="2">
        <f>Electricity!F3680</f>
        <v>0</v>
      </c>
      <c r="F3655" s="2">
        <f>Electricity!G3680</f>
        <v>0</v>
      </c>
      <c r="G3655" s="2">
        <f>Electricity!H3680</f>
        <v>0</v>
      </c>
      <c r="H3655" s="2">
        <f>Electricity!I3680</f>
        <v>0</v>
      </c>
      <c r="I3655" s="2">
        <f>Electricity!J3680</f>
        <v>0</v>
      </c>
    </row>
    <row r="3656" spans="2:9" x14ac:dyDescent="0.35">
      <c r="B3656" s="458" t="str">
        <f t="shared" si="57"/>
        <v>06/01/2019 06:00:00 PM</v>
      </c>
      <c r="C3656" s="458">
        <v>43617</v>
      </c>
      <c r="D3656" s="459">
        <v>0.75000000000000011</v>
      </c>
      <c r="E3656" s="2">
        <f>Electricity!F3681</f>
        <v>0</v>
      </c>
      <c r="F3656" s="2">
        <f>Electricity!G3681</f>
        <v>0</v>
      </c>
      <c r="G3656" s="2">
        <f>Electricity!H3681</f>
        <v>0</v>
      </c>
      <c r="H3656" s="2">
        <f>Electricity!I3681</f>
        <v>0</v>
      </c>
      <c r="I3656" s="2">
        <f>Electricity!J3681</f>
        <v>0</v>
      </c>
    </row>
    <row r="3657" spans="2:9" x14ac:dyDescent="0.35">
      <c r="B3657" s="458" t="str">
        <f t="shared" si="57"/>
        <v>06/01/2019 07:00:00 PM</v>
      </c>
      <c r="C3657" s="458">
        <v>43617</v>
      </c>
      <c r="D3657" s="459">
        <v>0.79166666666666674</v>
      </c>
      <c r="E3657" s="2">
        <f>Electricity!F3682</f>
        <v>0</v>
      </c>
      <c r="F3657" s="2">
        <f>Electricity!G3682</f>
        <v>0</v>
      </c>
      <c r="G3657" s="2">
        <f>Electricity!H3682</f>
        <v>0</v>
      </c>
      <c r="H3657" s="2">
        <f>Electricity!I3682</f>
        <v>0</v>
      </c>
      <c r="I3657" s="2">
        <f>Electricity!J3682</f>
        <v>0</v>
      </c>
    </row>
    <row r="3658" spans="2:9" x14ac:dyDescent="0.35">
      <c r="B3658" s="458" t="str">
        <f t="shared" si="57"/>
        <v>06/01/2019 08:00:00 PM</v>
      </c>
      <c r="C3658" s="458">
        <v>43617</v>
      </c>
      <c r="D3658" s="459">
        <v>0.83333333333333337</v>
      </c>
      <c r="E3658" s="2">
        <f>Electricity!F3683</f>
        <v>0</v>
      </c>
      <c r="F3658" s="2">
        <f>Electricity!G3683</f>
        <v>0</v>
      </c>
      <c r="G3658" s="2">
        <f>Electricity!H3683</f>
        <v>0</v>
      </c>
      <c r="H3658" s="2">
        <f>Electricity!I3683</f>
        <v>0</v>
      </c>
      <c r="I3658" s="2">
        <f>Electricity!J3683</f>
        <v>0</v>
      </c>
    </row>
    <row r="3659" spans="2:9" x14ac:dyDescent="0.35">
      <c r="B3659" s="458" t="str">
        <f t="shared" si="57"/>
        <v>06/01/2019 09:00:00 PM</v>
      </c>
      <c r="C3659" s="458">
        <v>43617</v>
      </c>
      <c r="D3659" s="459">
        <v>0.87500000000000011</v>
      </c>
      <c r="E3659" s="2">
        <f>Electricity!F3684</f>
        <v>0</v>
      </c>
      <c r="F3659" s="2">
        <f>Electricity!G3684</f>
        <v>0</v>
      </c>
      <c r="G3659" s="2">
        <f>Electricity!H3684</f>
        <v>0</v>
      </c>
      <c r="H3659" s="2">
        <f>Electricity!I3684</f>
        <v>0</v>
      </c>
      <c r="I3659" s="2">
        <f>Electricity!J3684</f>
        <v>0</v>
      </c>
    </row>
    <row r="3660" spans="2:9" x14ac:dyDescent="0.35">
      <c r="B3660" s="458" t="str">
        <f t="shared" si="57"/>
        <v>06/01/2019 10:00:00 PM</v>
      </c>
      <c r="C3660" s="458">
        <v>43617</v>
      </c>
      <c r="D3660" s="459">
        <v>0.91666666666666674</v>
      </c>
      <c r="E3660" s="2">
        <f>Electricity!F3685</f>
        <v>0</v>
      </c>
      <c r="F3660" s="2">
        <f>Electricity!G3685</f>
        <v>0</v>
      </c>
      <c r="G3660" s="2">
        <f>Electricity!H3685</f>
        <v>0</v>
      </c>
      <c r="H3660" s="2">
        <f>Electricity!I3685</f>
        <v>0</v>
      </c>
      <c r="I3660" s="2">
        <f>Electricity!J3685</f>
        <v>0</v>
      </c>
    </row>
    <row r="3661" spans="2:9" x14ac:dyDescent="0.35">
      <c r="B3661" s="458" t="str">
        <f t="shared" si="57"/>
        <v>06/01/2019 11:00:00 PM</v>
      </c>
      <c r="C3661" s="458">
        <v>43617</v>
      </c>
      <c r="D3661" s="459">
        <v>0.95833333333333337</v>
      </c>
      <c r="E3661" s="2">
        <f>Electricity!F3686</f>
        <v>0</v>
      </c>
      <c r="F3661" s="2">
        <f>Electricity!G3686</f>
        <v>0</v>
      </c>
      <c r="G3661" s="2">
        <f>Electricity!H3686</f>
        <v>0</v>
      </c>
      <c r="H3661" s="2">
        <f>Electricity!I3686</f>
        <v>0</v>
      </c>
      <c r="I3661" s="2">
        <f>Electricity!J3686</f>
        <v>0</v>
      </c>
    </row>
    <row r="3662" spans="2:9" x14ac:dyDescent="0.35">
      <c r="B3662" s="458" t="str">
        <f t="shared" si="57"/>
        <v>06/02/2019 12:00:00 AM</v>
      </c>
      <c r="C3662" s="458">
        <v>43618</v>
      </c>
      <c r="D3662" s="459">
        <v>3.1225022567582528E-17</v>
      </c>
      <c r="E3662" s="2">
        <f>Electricity!F3687</f>
        <v>0</v>
      </c>
      <c r="F3662" s="2">
        <f>Electricity!G3687</f>
        <v>0</v>
      </c>
      <c r="G3662" s="2">
        <f>Electricity!H3687</f>
        <v>0</v>
      </c>
      <c r="H3662" s="2">
        <f>Electricity!I3687</f>
        <v>0</v>
      </c>
      <c r="I3662" s="2">
        <f>Electricity!J3687</f>
        <v>0</v>
      </c>
    </row>
    <row r="3663" spans="2:9" x14ac:dyDescent="0.35">
      <c r="B3663" s="458" t="str">
        <f t="shared" ref="B3663:B3726" si="58">CONCATENATE(TEXT(C3663,"mm/dd/yyyy")," ",TEXT(D3663,"hh:mm:ss AM/PM"))</f>
        <v>06/02/2019 01:00:00 AM</v>
      </c>
      <c r="C3663" s="458">
        <v>43618</v>
      </c>
      <c r="D3663" s="459">
        <v>4.1666666666666699E-2</v>
      </c>
      <c r="E3663" s="2">
        <f>Electricity!F3688</f>
        <v>0</v>
      </c>
      <c r="F3663" s="2">
        <f>Electricity!G3688</f>
        <v>0</v>
      </c>
      <c r="G3663" s="2">
        <f>Electricity!H3688</f>
        <v>0</v>
      </c>
      <c r="H3663" s="2">
        <f>Electricity!I3688</f>
        <v>0</v>
      </c>
      <c r="I3663" s="2">
        <f>Electricity!J3688</f>
        <v>0</v>
      </c>
    </row>
    <row r="3664" spans="2:9" x14ac:dyDescent="0.35">
      <c r="B3664" s="458" t="str">
        <f t="shared" si="58"/>
        <v>06/02/2019 02:00:00 AM</v>
      </c>
      <c r="C3664" s="458">
        <v>43618</v>
      </c>
      <c r="D3664" s="459">
        <v>8.333333333333337E-2</v>
      </c>
      <c r="E3664" s="2">
        <f>Electricity!F3689</f>
        <v>0</v>
      </c>
      <c r="F3664" s="2">
        <f>Electricity!G3689</f>
        <v>0</v>
      </c>
      <c r="G3664" s="2">
        <f>Electricity!H3689</f>
        <v>0</v>
      </c>
      <c r="H3664" s="2">
        <f>Electricity!I3689</f>
        <v>0</v>
      </c>
      <c r="I3664" s="2">
        <f>Electricity!J3689</f>
        <v>0</v>
      </c>
    </row>
    <row r="3665" spans="2:9" x14ac:dyDescent="0.35">
      <c r="B3665" s="458" t="str">
        <f t="shared" si="58"/>
        <v>06/02/2019 03:00:00 AM</v>
      </c>
      <c r="C3665" s="458">
        <v>43618</v>
      </c>
      <c r="D3665" s="459">
        <v>0.12500000000000006</v>
      </c>
      <c r="E3665" s="2">
        <f>Electricity!F3690</f>
        <v>0</v>
      </c>
      <c r="F3665" s="2">
        <f>Electricity!G3690</f>
        <v>0</v>
      </c>
      <c r="G3665" s="2">
        <f>Electricity!H3690</f>
        <v>0</v>
      </c>
      <c r="H3665" s="2">
        <f>Electricity!I3690</f>
        <v>0</v>
      </c>
      <c r="I3665" s="2">
        <f>Electricity!J3690</f>
        <v>0</v>
      </c>
    </row>
    <row r="3666" spans="2:9" x14ac:dyDescent="0.35">
      <c r="B3666" s="458" t="str">
        <f t="shared" si="58"/>
        <v>06/02/2019 04:00:00 AM</v>
      </c>
      <c r="C3666" s="458">
        <v>43618</v>
      </c>
      <c r="D3666" s="459">
        <v>0.16666666666666669</v>
      </c>
      <c r="E3666" s="2">
        <f>Electricity!F3691</f>
        <v>0</v>
      </c>
      <c r="F3666" s="2">
        <f>Electricity!G3691</f>
        <v>0</v>
      </c>
      <c r="G3666" s="2">
        <f>Electricity!H3691</f>
        <v>0</v>
      </c>
      <c r="H3666" s="2">
        <f>Electricity!I3691</f>
        <v>0</v>
      </c>
      <c r="I3666" s="2">
        <f>Electricity!J3691</f>
        <v>0</v>
      </c>
    </row>
    <row r="3667" spans="2:9" x14ac:dyDescent="0.35">
      <c r="B3667" s="458" t="str">
        <f t="shared" si="58"/>
        <v>06/02/2019 05:00:00 AM</v>
      </c>
      <c r="C3667" s="458">
        <v>43618</v>
      </c>
      <c r="D3667" s="459">
        <v>0.20833333333333337</v>
      </c>
      <c r="E3667" s="2">
        <f>Electricity!F3692</f>
        <v>0</v>
      </c>
      <c r="F3667" s="2">
        <f>Electricity!G3692</f>
        <v>0</v>
      </c>
      <c r="G3667" s="2">
        <f>Electricity!H3692</f>
        <v>0</v>
      </c>
      <c r="H3667" s="2">
        <f>Electricity!I3692</f>
        <v>0</v>
      </c>
      <c r="I3667" s="2">
        <f>Electricity!J3692</f>
        <v>0</v>
      </c>
    </row>
    <row r="3668" spans="2:9" x14ac:dyDescent="0.35">
      <c r="B3668" s="458" t="str">
        <f t="shared" si="58"/>
        <v>06/02/2019 06:00:00 AM</v>
      </c>
      <c r="C3668" s="458">
        <v>43618</v>
      </c>
      <c r="D3668" s="459">
        <v>0.25</v>
      </c>
      <c r="E3668" s="2">
        <f>Electricity!F3693</f>
        <v>0</v>
      </c>
      <c r="F3668" s="2">
        <f>Electricity!G3693</f>
        <v>0</v>
      </c>
      <c r="G3668" s="2">
        <f>Electricity!H3693</f>
        <v>0</v>
      </c>
      <c r="H3668" s="2">
        <f>Electricity!I3693</f>
        <v>0</v>
      </c>
      <c r="I3668" s="2">
        <f>Electricity!J3693</f>
        <v>0</v>
      </c>
    </row>
    <row r="3669" spans="2:9" x14ac:dyDescent="0.35">
      <c r="B3669" s="458" t="str">
        <f t="shared" si="58"/>
        <v>06/02/2019 07:00:00 AM</v>
      </c>
      <c r="C3669" s="458">
        <v>43618</v>
      </c>
      <c r="D3669" s="459">
        <v>0.29166666666666669</v>
      </c>
      <c r="E3669" s="2">
        <f>Electricity!F3694</f>
        <v>0</v>
      </c>
      <c r="F3669" s="2">
        <f>Electricity!G3694</f>
        <v>0</v>
      </c>
      <c r="G3669" s="2">
        <f>Electricity!H3694</f>
        <v>0</v>
      </c>
      <c r="H3669" s="2">
        <f>Electricity!I3694</f>
        <v>0</v>
      </c>
      <c r="I3669" s="2">
        <f>Electricity!J3694</f>
        <v>0</v>
      </c>
    </row>
    <row r="3670" spans="2:9" x14ac:dyDescent="0.35">
      <c r="B3670" s="458" t="str">
        <f t="shared" si="58"/>
        <v>06/02/2019 08:00:00 AM</v>
      </c>
      <c r="C3670" s="458">
        <v>43618</v>
      </c>
      <c r="D3670" s="459">
        <v>0.33333333333333337</v>
      </c>
      <c r="E3670" s="2">
        <f>Electricity!F3695</f>
        <v>0</v>
      </c>
      <c r="F3670" s="2">
        <f>Electricity!G3695</f>
        <v>0</v>
      </c>
      <c r="G3670" s="2">
        <f>Electricity!H3695</f>
        <v>0</v>
      </c>
      <c r="H3670" s="2">
        <f>Electricity!I3695</f>
        <v>0</v>
      </c>
      <c r="I3670" s="2">
        <f>Electricity!J3695</f>
        <v>0</v>
      </c>
    </row>
    <row r="3671" spans="2:9" x14ac:dyDescent="0.35">
      <c r="B3671" s="458" t="str">
        <f t="shared" si="58"/>
        <v>06/02/2019 09:00:00 AM</v>
      </c>
      <c r="C3671" s="458">
        <v>43618</v>
      </c>
      <c r="D3671" s="459">
        <v>0.375</v>
      </c>
      <c r="E3671" s="2">
        <f>Electricity!F3696</f>
        <v>0</v>
      </c>
      <c r="F3671" s="2">
        <f>Electricity!G3696</f>
        <v>0</v>
      </c>
      <c r="G3671" s="2">
        <f>Electricity!H3696</f>
        <v>0</v>
      </c>
      <c r="H3671" s="2">
        <f>Electricity!I3696</f>
        <v>0</v>
      </c>
      <c r="I3671" s="2">
        <f>Electricity!J3696</f>
        <v>0</v>
      </c>
    </row>
    <row r="3672" spans="2:9" x14ac:dyDescent="0.35">
      <c r="B3672" s="458" t="str">
        <f t="shared" si="58"/>
        <v>06/02/2019 10:00:00 AM</v>
      </c>
      <c r="C3672" s="458">
        <v>43618</v>
      </c>
      <c r="D3672" s="459">
        <v>0.41666666666666669</v>
      </c>
      <c r="E3672" s="2">
        <f>Electricity!F3697</f>
        <v>0</v>
      </c>
      <c r="F3672" s="2">
        <f>Electricity!G3697</f>
        <v>0</v>
      </c>
      <c r="G3672" s="2">
        <f>Electricity!H3697</f>
        <v>0</v>
      </c>
      <c r="H3672" s="2">
        <f>Electricity!I3697</f>
        <v>0</v>
      </c>
      <c r="I3672" s="2">
        <f>Electricity!J3697</f>
        <v>0</v>
      </c>
    </row>
    <row r="3673" spans="2:9" x14ac:dyDescent="0.35">
      <c r="B3673" s="458" t="str">
        <f t="shared" si="58"/>
        <v>06/02/2019 11:00:00 AM</v>
      </c>
      <c r="C3673" s="458">
        <v>43618</v>
      </c>
      <c r="D3673" s="459">
        <v>0.45833333333333337</v>
      </c>
      <c r="E3673" s="2">
        <f>Electricity!F3698</f>
        <v>0</v>
      </c>
      <c r="F3673" s="2">
        <f>Electricity!G3698</f>
        <v>0</v>
      </c>
      <c r="G3673" s="2">
        <f>Electricity!H3698</f>
        <v>0</v>
      </c>
      <c r="H3673" s="2">
        <f>Electricity!I3698</f>
        <v>0</v>
      </c>
      <c r="I3673" s="2">
        <f>Electricity!J3698</f>
        <v>0</v>
      </c>
    </row>
    <row r="3674" spans="2:9" x14ac:dyDescent="0.35">
      <c r="B3674" s="458" t="str">
        <f t="shared" si="58"/>
        <v>06/02/2019 12:00:00 PM</v>
      </c>
      <c r="C3674" s="458">
        <v>43618</v>
      </c>
      <c r="D3674" s="459">
        <v>0.50000000000000011</v>
      </c>
      <c r="E3674" s="2">
        <f>Electricity!F3699</f>
        <v>0</v>
      </c>
      <c r="F3674" s="2">
        <f>Electricity!G3699</f>
        <v>0</v>
      </c>
      <c r="G3674" s="2">
        <f>Electricity!H3699</f>
        <v>0</v>
      </c>
      <c r="H3674" s="2">
        <f>Electricity!I3699</f>
        <v>0</v>
      </c>
      <c r="I3674" s="2">
        <f>Electricity!J3699</f>
        <v>0</v>
      </c>
    </row>
    <row r="3675" spans="2:9" x14ac:dyDescent="0.35">
      <c r="B3675" s="458" t="str">
        <f t="shared" si="58"/>
        <v>06/02/2019 01:00:00 PM</v>
      </c>
      <c r="C3675" s="458">
        <v>43618</v>
      </c>
      <c r="D3675" s="459">
        <v>0.54166666666666674</v>
      </c>
      <c r="E3675" s="2">
        <f>Electricity!F3700</f>
        <v>0</v>
      </c>
      <c r="F3675" s="2">
        <f>Electricity!G3700</f>
        <v>0</v>
      </c>
      <c r="G3675" s="2">
        <f>Electricity!H3700</f>
        <v>0</v>
      </c>
      <c r="H3675" s="2">
        <f>Electricity!I3700</f>
        <v>0</v>
      </c>
      <c r="I3675" s="2">
        <f>Electricity!J3700</f>
        <v>0</v>
      </c>
    </row>
    <row r="3676" spans="2:9" x14ac:dyDescent="0.35">
      <c r="B3676" s="458" t="str">
        <f t="shared" si="58"/>
        <v>06/02/2019 02:00:00 PM</v>
      </c>
      <c r="C3676" s="458">
        <v>43618</v>
      </c>
      <c r="D3676" s="459">
        <v>0.58333333333333337</v>
      </c>
      <c r="E3676" s="2">
        <f>Electricity!F3701</f>
        <v>0</v>
      </c>
      <c r="F3676" s="2">
        <f>Electricity!G3701</f>
        <v>0</v>
      </c>
      <c r="G3676" s="2">
        <f>Electricity!H3701</f>
        <v>0</v>
      </c>
      <c r="H3676" s="2">
        <f>Electricity!I3701</f>
        <v>0</v>
      </c>
      <c r="I3676" s="2">
        <f>Electricity!J3701</f>
        <v>0</v>
      </c>
    </row>
    <row r="3677" spans="2:9" x14ac:dyDescent="0.35">
      <c r="B3677" s="458" t="str">
        <f t="shared" si="58"/>
        <v>06/02/2019 03:00:00 PM</v>
      </c>
      <c r="C3677" s="458">
        <v>43618</v>
      </c>
      <c r="D3677" s="459">
        <v>0.62500000000000011</v>
      </c>
      <c r="E3677" s="2">
        <f>Electricity!F3702</f>
        <v>0</v>
      </c>
      <c r="F3677" s="2">
        <f>Electricity!G3702</f>
        <v>0</v>
      </c>
      <c r="G3677" s="2">
        <f>Electricity!H3702</f>
        <v>0</v>
      </c>
      <c r="H3677" s="2">
        <f>Electricity!I3702</f>
        <v>0</v>
      </c>
      <c r="I3677" s="2">
        <f>Electricity!J3702</f>
        <v>0</v>
      </c>
    </row>
    <row r="3678" spans="2:9" x14ac:dyDescent="0.35">
      <c r="B3678" s="458" t="str">
        <f t="shared" si="58"/>
        <v>06/02/2019 04:00:00 PM</v>
      </c>
      <c r="C3678" s="458">
        <v>43618</v>
      </c>
      <c r="D3678" s="459">
        <v>0.66666666666666674</v>
      </c>
      <c r="E3678" s="2">
        <f>Electricity!F3703</f>
        <v>0</v>
      </c>
      <c r="F3678" s="2">
        <f>Electricity!G3703</f>
        <v>0</v>
      </c>
      <c r="G3678" s="2">
        <f>Electricity!H3703</f>
        <v>0</v>
      </c>
      <c r="H3678" s="2">
        <f>Electricity!I3703</f>
        <v>0</v>
      </c>
      <c r="I3678" s="2">
        <f>Electricity!J3703</f>
        <v>0</v>
      </c>
    </row>
    <row r="3679" spans="2:9" x14ac:dyDescent="0.35">
      <c r="B3679" s="458" t="str">
        <f t="shared" si="58"/>
        <v>06/02/2019 05:00:00 PM</v>
      </c>
      <c r="C3679" s="458">
        <v>43618</v>
      </c>
      <c r="D3679" s="459">
        <v>0.70833333333333337</v>
      </c>
      <c r="E3679" s="2">
        <f>Electricity!F3704</f>
        <v>0</v>
      </c>
      <c r="F3679" s="2">
        <f>Electricity!G3704</f>
        <v>0</v>
      </c>
      <c r="G3679" s="2">
        <f>Electricity!H3704</f>
        <v>0</v>
      </c>
      <c r="H3679" s="2">
        <f>Electricity!I3704</f>
        <v>0</v>
      </c>
      <c r="I3679" s="2">
        <f>Electricity!J3704</f>
        <v>0</v>
      </c>
    </row>
    <row r="3680" spans="2:9" x14ac:dyDescent="0.35">
      <c r="B3680" s="458" t="str">
        <f t="shared" si="58"/>
        <v>06/02/2019 06:00:00 PM</v>
      </c>
      <c r="C3680" s="458">
        <v>43618</v>
      </c>
      <c r="D3680" s="459">
        <v>0.75000000000000011</v>
      </c>
      <c r="E3680" s="2">
        <f>Electricity!F3705</f>
        <v>0</v>
      </c>
      <c r="F3680" s="2">
        <f>Electricity!G3705</f>
        <v>0</v>
      </c>
      <c r="G3680" s="2">
        <f>Electricity!H3705</f>
        <v>0</v>
      </c>
      <c r="H3680" s="2">
        <f>Electricity!I3705</f>
        <v>0</v>
      </c>
      <c r="I3680" s="2">
        <f>Electricity!J3705</f>
        <v>0</v>
      </c>
    </row>
    <row r="3681" spans="2:9" x14ac:dyDescent="0.35">
      <c r="B3681" s="458" t="str">
        <f t="shared" si="58"/>
        <v>06/02/2019 07:00:00 PM</v>
      </c>
      <c r="C3681" s="458">
        <v>43618</v>
      </c>
      <c r="D3681" s="459">
        <v>0.79166666666666674</v>
      </c>
      <c r="E3681" s="2">
        <f>Electricity!F3706</f>
        <v>0</v>
      </c>
      <c r="F3681" s="2">
        <f>Electricity!G3706</f>
        <v>0</v>
      </c>
      <c r="G3681" s="2">
        <f>Electricity!H3706</f>
        <v>0</v>
      </c>
      <c r="H3681" s="2">
        <f>Electricity!I3706</f>
        <v>0</v>
      </c>
      <c r="I3681" s="2">
        <f>Electricity!J3706</f>
        <v>0</v>
      </c>
    </row>
    <row r="3682" spans="2:9" x14ac:dyDescent="0.35">
      <c r="B3682" s="458" t="str">
        <f t="shared" si="58"/>
        <v>06/02/2019 08:00:00 PM</v>
      </c>
      <c r="C3682" s="458">
        <v>43618</v>
      </c>
      <c r="D3682" s="459">
        <v>0.83333333333333337</v>
      </c>
      <c r="E3682" s="2">
        <f>Electricity!F3707</f>
        <v>0</v>
      </c>
      <c r="F3682" s="2">
        <f>Electricity!G3707</f>
        <v>0</v>
      </c>
      <c r="G3682" s="2">
        <f>Electricity!H3707</f>
        <v>0</v>
      </c>
      <c r="H3682" s="2">
        <f>Electricity!I3707</f>
        <v>0</v>
      </c>
      <c r="I3682" s="2">
        <f>Electricity!J3707</f>
        <v>0</v>
      </c>
    </row>
    <row r="3683" spans="2:9" x14ac:dyDescent="0.35">
      <c r="B3683" s="458" t="str">
        <f t="shared" si="58"/>
        <v>06/02/2019 09:00:00 PM</v>
      </c>
      <c r="C3683" s="458">
        <v>43618</v>
      </c>
      <c r="D3683" s="459">
        <v>0.87500000000000011</v>
      </c>
      <c r="E3683" s="2">
        <f>Electricity!F3708</f>
        <v>0</v>
      </c>
      <c r="F3683" s="2">
        <f>Electricity!G3708</f>
        <v>0</v>
      </c>
      <c r="G3683" s="2">
        <f>Electricity!H3708</f>
        <v>0</v>
      </c>
      <c r="H3683" s="2">
        <f>Electricity!I3708</f>
        <v>0</v>
      </c>
      <c r="I3683" s="2">
        <f>Electricity!J3708</f>
        <v>0</v>
      </c>
    </row>
    <row r="3684" spans="2:9" x14ac:dyDescent="0.35">
      <c r="B3684" s="458" t="str">
        <f t="shared" si="58"/>
        <v>06/02/2019 10:00:00 PM</v>
      </c>
      <c r="C3684" s="458">
        <v>43618</v>
      </c>
      <c r="D3684" s="459">
        <v>0.91666666666666674</v>
      </c>
      <c r="E3684" s="2">
        <f>Electricity!F3709</f>
        <v>0</v>
      </c>
      <c r="F3684" s="2">
        <f>Electricity!G3709</f>
        <v>0</v>
      </c>
      <c r="G3684" s="2">
        <f>Electricity!H3709</f>
        <v>0</v>
      </c>
      <c r="H3684" s="2">
        <f>Electricity!I3709</f>
        <v>0</v>
      </c>
      <c r="I3684" s="2">
        <f>Electricity!J3709</f>
        <v>0</v>
      </c>
    </row>
    <row r="3685" spans="2:9" x14ac:dyDescent="0.35">
      <c r="B3685" s="458" t="str">
        <f t="shared" si="58"/>
        <v>06/02/2019 11:00:00 PM</v>
      </c>
      <c r="C3685" s="458">
        <v>43618</v>
      </c>
      <c r="D3685" s="459">
        <v>0.95833333333333337</v>
      </c>
      <c r="E3685" s="2">
        <f>Electricity!F3710</f>
        <v>0</v>
      </c>
      <c r="F3685" s="2">
        <f>Electricity!G3710</f>
        <v>0</v>
      </c>
      <c r="G3685" s="2">
        <f>Electricity!H3710</f>
        <v>0</v>
      </c>
      <c r="H3685" s="2">
        <f>Electricity!I3710</f>
        <v>0</v>
      </c>
      <c r="I3685" s="2">
        <f>Electricity!J3710</f>
        <v>0</v>
      </c>
    </row>
    <row r="3686" spans="2:9" x14ac:dyDescent="0.35">
      <c r="B3686" s="458" t="str">
        <f t="shared" si="58"/>
        <v>06/03/2019 12:00:00 AM</v>
      </c>
      <c r="C3686" s="458">
        <v>43619</v>
      </c>
      <c r="D3686" s="459">
        <v>3.1225022567582528E-17</v>
      </c>
      <c r="E3686" s="2">
        <f>Electricity!F3711</f>
        <v>0</v>
      </c>
      <c r="F3686" s="2">
        <f>Electricity!G3711</f>
        <v>0</v>
      </c>
      <c r="G3686" s="2">
        <f>Electricity!H3711</f>
        <v>0</v>
      </c>
      <c r="H3686" s="2">
        <f>Electricity!I3711</f>
        <v>0</v>
      </c>
      <c r="I3686" s="2">
        <f>Electricity!J3711</f>
        <v>0</v>
      </c>
    </row>
    <row r="3687" spans="2:9" x14ac:dyDescent="0.35">
      <c r="B3687" s="458" t="str">
        <f t="shared" si="58"/>
        <v>06/03/2019 01:00:00 AM</v>
      </c>
      <c r="C3687" s="458">
        <v>43619</v>
      </c>
      <c r="D3687" s="459">
        <v>4.1666666666666699E-2</v>
      </c>
      <c r="E3687" s="2">
        <f>Electricity!F3712</f>
        <v>0</v>
      </c>
      <c r="F3687" s="2">
        <f>Electricity!G3712</f>
        <v>0</v>
      </c>
      <c r="G3687" s="2">
        <f>Electricity!H3712</f>
        <v>0</v>
      </c>
      <c r="H3687" s="2">
        <f>Electricity!I3712</f>
        <v>0</v>
      </c>
      <c r="I3687" s="2">
        <f>Electricity!J3712</f>
        <v>0</v>
      </c>
    </row>
    <row r="3688" spans="2:9" x14ac:dyDescent="0.35">
      <c r="B3688" s="458" t="str">
        <f t="shared" si="58"/>
        <v>06/03/2019 02:00:00 AM</v>
      </c>
      <c r="C3688" s="458">
        <v>43619</v>
      </c>
      <c r="D3688" s="459">
        <v>8.333333333333337E-2</v>
      </c>
      <c r="E3688" s="2">
        <f>Electricity!F3713</f>
        <v>0</v>
      </c>
      <c r="F3688" s="2">
        <f>Electricity!G3713</f>
        <v>0</v>
      </c>
      <c r="G3688" s="2">
        <f>Electricity!H3713</f>
        <v>0</v>
      </c>
      <c r="H3688" s="2">
        <f>Electricity!I3713</f>
        <v>0</v>
      </c>
      <c r="I3688" s="2">
        <f>Electricity!J3713</f>
        <v>0</v>
      </c>
    </row>
    <row r="3689" spans="2:9" x14ac:dyDescent="0.35">
      <c r="B3689" s="458" t="str">
        <f t="shared" si="58"/>
        <v>06/03/2019 03:00:00 AM</v>
      </c>
      <c r="C3689" s="458">
        <v>43619</v>
      </c>
      <c r="D3689" s="459">
        <v>0.12500000000000006</v>
      </c>
      <c r="E3689" s="2">
        <f>Electricity!F3714</f>
        <v>0</v>
      </c>
      <c r="F3689" s="2">
        <f>Electricity!G3714</f>
        <v>0</v>
      </c>
      <c r="G3689" s="2">
        <f>Electricity!H3714</f>
        <v>0</v>
      </c>
      <c r="H3689" s="2">
        <f>Electricity!I3714</f>
        <v>0</v>
      </c>
      <c r="I3689" s="2">
        <f>Electricity!J3714</f>
        <v>0</v>
      </c>
    </row>
    <row r="3690" spans="2:9" x14ac:dyDescent="0.35">
      <c r="B3690" s="458" t="str">
        <f t="shared" si="58"/>
        <v>06/03/2019 04:00:00 AM</v>
      </c>
      <c r="C3690" s="458">
        <v>43619</v>
      </c>
      <c r="D3690" s="459">
        <v>0.16666666666666669</v>
      </c>
      <c r="E3690" s="2">
        <f>Electricity!F3715</f>
        <v>0</v>
      </c>
      <c r="F3690" s="2">
        <f>Electricity!G3715</f>
        <v>0</v>
      </c>
      <c r="G3690" s="2">
        <f>Electricity!H3715</f>
        <v>0</v>
      </c>
      <c r="H3690" s="2">
        <f>Electricity!I3715</f>
        <v>0</v>
      </c>
      <c r="I3690" s="2">
        <f>Electricity!J3715</f>
        <v>0</v>
      </c>
    </row>
    <row r="3691" spans="2:9" x14ac:dyDescent="0.35">
      <c r="B3691" s="458" t="str">
        <f t="shared" si="58"/>
        <v>06/03/2019 05:00:00 AM</v>
      </c>
      <c r="C3691" s="458">
        <v>43619</v>
      </c>
      <c r="D3691" s="459">
        <v>0.20833333333333337</v>
      </c>
      <c r="E3691" s="2">
        <f>Electricity!F3716</f>
        <v>0</v>
      </c>
      <c r="F3691" s="2">
        <f>Electricity!G3716</f>
        <v>0</v>
      </c>
      <c r="G3691" s="2">
        <f>Electricity!H3716</f>
        <v>0</v>
      </c>
      <c r="H3691" s="2">
        <f>Electricity!I3716</f>
        <v>0</v>
      </c>
      <c r="I3691" s="2">
        <f>Electricity!J3716</f>
        <v>0</v>
      </c>
    </row>
    <row r="3692" spans="2:9" x14ac:dyDescent="0.35">
      <c r="B3692" s="458" t="str">
        <f t="shared" si="58"/>
        <v>06/03/2019 06:00:00 AM</v>
      </c>
      <c r="C3692" s="458">
        <v>43619</v>
      </c>
      <c r="D3692" s="459">
        <v>0.25</v>
      </c>
      <c r="E3692" s="2">
        <f>Electricity!F3717</f>
        <v>0</v>
      </c>
      <c r="F3692" s="2">
        <f>Electricity!G3717</f>
        <v>0</v>
      </c>
      <c r="G3692" s="2">
        <f>Electricity!H3717</f>
        <v>0</v>
      </c>
      <c r="H3692" s="2">
        <f>Electricity!I3717</f>
        <v>0</v>
      </c>
      <c r="I3692" s="2">
        <f>Electricity!J3717</f>
        <v>0</v>
      </c>
    </row>
    <row r="3693" spans="2:9" x14ac:dyDescent="0.35">
      <c r="B3693" s="458" t="str">
        <f t="shared" si="58"/>
        <v>06/03/2019 07:00:00 AM</v>
      </c>
      <c r="C3693" s="458">
        <v>43619</v>
      </c>
      <c r="D3693" s="459">
        <v>0.29166666666666669</v>
      </c>
      <c r="E3693" s="2">
        <f>Electricity!F3718</f>
        <v>0</v>
      </c>
      <c r="F3693" s="2">
        <f>Electricity!G3718</f>
        <v>0</v>
      </c>
      <c r="G3693" s="2">
        <f>Electricity!H3718</f>
        <v>0</v>
      </c>
      <c r="H3693" s="2">
        <f>Electricity!I3718</f>
        <v>0</v>
      </c>
      <c r="I3693" s="2">
        <f>Electricity!J3718</f>
        <v>0</v>
      </c>
    </row>
    <row r="3694" spans="2:9" x14ac:dyDescent="0.35">
      <c r="B3694" s="458" t="str">
        <f t="shared" si="58"/>
        <v>06/03/2019 08:00:00 AM</v>
      </c>
      <c r="C3694" s="458">
        <v>43619</v>
      </c>
      <c r="D3694" s="459">
        <v>0.33333333333333337</v>
      </c>
      <c r="E3694" s="2">
        <f>Electricity!F3719</f>
        <v>0</v>
      </c>
      <c r="F3694" s="2">
        <f>Electricity!G3719</f>
        <v>0</v>
      </c>
      <c r="G3694" s="2">
        <f>Electricity!H3719</f>
        <v>0</v>
      </c>
      <c r="H3694" s="2">
        <f>Electricity!I3719</f>
        <v>0</v>
      </c>
      <c r="I3694" s="2">
        <f>Electricity!J3719</f>
        <v>0</v>
      </c>
    </row>
    <row r="3695" spans="2:9" x14ac:dyDescent="0.35">
      <c r="B3695" s="458" t="str">
        <f t="shared" si="58"/>
        <v>06/03/2019 09:00:00 AM</v>
      </c>
      <c r="C3695" s="458">
        <v>43619</v>
      </c>
      <c r="D3695" s="459">
        <v>0.375</v>
      </c>
      <c r="E3695" s="2">
        <f>Electricity!F3720</f>
        <v>0</v>
      </c>
      <c r="F3695" s="2">
        <f>Electricity!G3720</f>
        <v>0</v>
      </c>
      <c r="G3695" s="2">
        <f>Electricity!H3720</f>
        <v>0</v>
      </c>
      <c r="H3695" s="2">
        <f>Electricity!I3720</f>
        <v>0</v>
      </c>
      <c r="I3695" s="2">
        <f>Electricity!J3720</f>
        <v>0</v>
      </c>
    </row>
    <row r="3696" spans="2:9" x14ac:dyDescent="0.35">
      <c r="B3696" s="458" t="str">
        <f t="shared" si="58"/>
        <v>06/03/2019 10:00:00 AM</v>
      </c>
      <c r="C3696" s="458">
        <v>43619</v>
      </c>
      <c r="D3696" s="459">
        <v>0.41666666666666669</v>
      </c>
      <c r="E3696" s="2">
        <f>Electricity!F3721</f>
        <v>0</v>
      </c>
      <c r="F3696" s="2">
        <f>Electricity!G3721</f>
        <v>0</v>
      </c>
      <c r="G3696" s="2">
        <f>Electricity!H3721</f>
        <v>0</v>
      </c>
      <c r="H3696" s="2">
        <f>Electricity!I3721</f>
        <v>0</v>
      </c>
      <c r="I3696" s="2">
        <f>Electricity!J3721</f>
        <v>0</v>
      </c>
    </row>
    <row r="3697" spans="2:9" x14ac:dyDescent="0.35">
      <c r="B3697" s="458" t="str">
        <f t="shared" si="58"/>
        <v>06/03/2019 11:00:00 AM</v>
      </c>
      <c r="C3697" s="458">
        <v>43619</v>
      </c>
      <c r="D3697" s="459">
        <v>0.45833333333333337</v>
      </c>
      <c r="E3697" s="2">
        <f>Electricity!F3722</f>
        <v>0</v>
      </c>
      <c r="F3697" s="2">
        <f>Electricity!G3722</f>
        <v>0</v>
      </c>
      <c r="G3697" s="2">
        <f>Electricity!H3722</f>
        <v>0</v>
      </c>
      <c r="H3697" s="2">
        <f>Electricity!I3722</f>
        <v>0</v>
      </c>
      <c r="I3697" s="2">
        <f>Electricity!J3722</f>
        <v>0</v>
      </c>
    </row>
    <row r="3698" spans="2:9" x14ac:dyDescent="0.35">
      <c r="B3698" s="458" t="str">
        <f t="shared" si="58"/>
        <v>06/03/2019 12:00:00 PM</v>
      </c>
      <c r="C3698" s="458">
        <v>43619</v>
      </c>
      <c r="D3698" s="459">
        <v>0.50000000000000011</v>
      </c>
      <c r="E3698" s="2">
        <f>Electricity!F3723</f>
        <v>0</v>
      </c>
      <c r="F3698" s="2">
        <f>Electricity!G3723</f>
        <v>0</v>
      </c>
      <c r="G3698" s="2">
        <f>Electricity!H3723</f>
        <v>0</v>
      </c>
      <c r="H3698" s="2">
        <f>Electricity!I3723</f>
        <v>0</v>
      </c>
      <c r="I3698" s="2">
        <f>Electricity!J3723</f>
        <v>0</v>
      </c>
    </row>
    <row r="3699" spans="2:9" x14ac:dyDescent="0.35">
      <c r="B3699" s="458" t="str">
        <f t="shared" si="58"/>
        <v>06/03/2019 01:00:00 PM</v>
      </c>
      <c r="C3699" s="458">
        <v>43619</v>
      </c>
      <c r="D3699" s="459">
        <v>0.54166666666666674</v>
      </c>
      <c r="E3699" s="2">
        <f>Electricity!F3724</f>
        <v>0</v>
      </c>
      <c r="F3699" s="2">
        <f>Electricity!G3724</f>
        <v>0</v>
      </c>
      <c r="G3699" s="2">
        <f>Electricity!H3724</f>
        <v>0</v>
      </c>
      <c r="H3699" s="2">
        <f>Electricity!I3724</f>
        <v>0</v>
      </c>
      <c r="I3699" s="2">
        <f>Electricity!J3724</f>
        <v>0</v>
      </c>
    </row>
    <row r="3700" spans="2:9" x14ac:dyDescent="0.35">
      <c r="B3700" s="458" t="str">
        <f t="shared" si="58"/>
        <v>06/03/2019 02:00:00 PM</v>
      </c>
      <c r="C3700" s="458">
        <v>43619</v>
      </c>
      <c r="D3700" s="459">
        <v>0.58333333333333337</v>
      </c>
      <c r="E3700" s="2">
        <f>Electricity!F3725</f>
        <v>0</v>
      </c>
      <c r="F3700" s="2">
        <f>Electricity!G3725</f>
        <v>0</v>
      </c>
      <c r="G3700" s="2">
        <f>Electricity!H3725</f>
        <v>0</v>
      </c>
      <c r="H3700" s="2">
        <f>Electricity!I3725</f>
        <v>0</v>
      </c>
      <c r="I3700" s="2">
        <f>Electricity!J3725</f>
        <v>0</v>
      </c>
    </row>
    <row r="3701" spans="2:9" x14ac:dyDescent="0.35">
      <c r="B3701" s="458" t="str">
        <f t="shared" si="58"/>
        <v>06/03/2019 03:00:00 PM</v>
      </c>
      <c r="C3701" s="458">
        <v>43619</v>
      </c>
      <c r="D3701" s="459">
        <v>0.62500000000000011</v>
      </c>
      <c r="E3701" s="2">
        <f>Electricity!F3726</f>
        <v>0</v>
      </c>
      <c r="F3701" s="2">
        <f>Electricity!G3726</f>
        <v>0</v>
      </c>
      <c r="G3701" s="2">
        <f>Electricity!H3726</f>
        <v>0</v>
      </c>
      <c r="H3701" s="2">
        <f>Electricity!I3726</f>
        <v>0</v>
      </c>
      <c r="I3701" s="2">
        <f>Electricity!J3726</f>
        <v>0</v>
      </c>
    </row>
    <row r="3702" spans="2:9" x14ac:dyDescent="0.35">
      <c r="B3702" s="458" t="str">
        <f t="shared" si="58"/>
        <v>06/03/2019 04:00:00 PM</v>
      </c>
      <c r="C3702" s="458">
        <v>43619</v>
      </c>
      <c r="D3702" s="459">
        <v>0.66666666666666674</v>
      </c>
      <c r="E3702" s="2">
        <f>Electricity!F3727</f>
        <v>0</v>
      </c>
      <c r="F3702" s="2">
        <f>Electricity!G3727</f>
        <v>0</v>
      </c>
      <c r="G3702" s="2">
        <f>Electricity!H3727</f>
        <v>0</v>
      </c>
      <c r="H3702" s="2">
        <f>Electricity!I3727</f>
        <v>0</v>
      </c>
      <c r="I3702" s="2">
        <f>Electricity!J3727</f>
        <v>0</v>
      </c>
    </row>
    <row r="3703" spans="2:9" x14ac:dyDescent="0.35">
      <c r="B3703" s="458" t="str">
        <f t="shared" si="58"/>
        <v>06/03/2019 05:00:00 PM</v>
      </c>
      <c r="C3703" s="458">
        <v>43619</v>
      </c>
      <c r="D3703" s="459">
        <v>0.70833333333333337</v>
      </c>
      <c r="E3703" s="2">
        <f>Electricity!F3728</f>
        <v>0</v>
      </c>
      <c r="F3703" s="2">
        <f>Electricity!G3728</f>
        <v>0</v>
      </c>
      <c r="G3703" s="2">
        <f>Electricity!H3728</f>
        <v>0</v>
      </c>
      <c r="H3703" s="2">
        <f>Electricity!I3728</f>
        <v>0</v>
      </c>
      <c r="I3703" s="2">
        <f>Electricity!J3728</f>
        <v>0</v>
      </c>
    </row>
    <row r="3704" spans="2:9" x14ac:dyDescent="0.35">
      <c r="B3704" s="458" t="str">
        <f t="shared" si="58"/>
        <v>06/03/2019 06:00:00 PM</v>
      </c>
      <c r="C3704" s="458">
        <v>43619</v>
      </c>
      <c r="D3704" s="459">
        <v>0.75000000000000011</v>
      </c>
      <c r="E3704" s="2">
        <f>Electricity!F3729</f>
        <v>0</v>
      </c>
      <c r="F3704" s="2">
        <f>Electricity!G3729</f>
        <v>0</v>
      </c>
      <c r="G3704" s="2">
        <f>Electricity!H3729</f>
        <v>0</v>
      </c>
      <c r="H3704" s="2">
        <f>Electricity!I3729</f>
        <v>0</v>
      </c>
      <c r="I3704" s="2">
        <f>Electricity!J3729</f>
        <v>0</v>
      </c>
    </row>
    <row r="3705" spans="2:9" x14ac:dyDescent="0.35">
      <c r="B3705" s="458" t="str">
        <f t="shared" si="58"/>
        <v>06/03/2019 07:00:00 PM</v>
      </c>
      <c r="C3705" s="458">
        <v>43619</v>
      </c>
      <c r="D3705" s="459">
        <v>0.79166666666666674</v>
      </c>
      <c r="E3705" s="2">
        <f>Electricity!F3730</f>
        <v>0</v>
      </c>
      <c r="F3705" s="2">
        <f>Electricity!G3730</f>
        <v>0</v>
      </c>
      <c r="G3705" s="2">
        <f>Electricity!H3730</f>
        <v>0</v>
      </c>
      <c r="H3705" s="2">
        <f>Electricity!I3730</f>
        <v>0</v>
      </c>
      <c r="I3705" s="2">
        <f>Electricity!J3730</f>
        <v>0</v>
      </c>
    </row>
    <row r="3706" spans="2:9" x14ac:dyDescent="0.35">
      <c r="B3706" s="458" t="str">
        <f t="shared" si="58"/>
        <v>06/03/2019 08:00:00 PM</v>
      </c>
      <c r="C3706" s="458">
        <v>43619</v>
      </c>
      <c r="D3706" s="459">
        <v>0.83333333333333337</v>
      </c>
      <c r="E3706" s="2">
        <f>Electricity!F3731</f>
        <v>0</v>
      </c>
      <c r="F3706" s="2">
        <f>Electricity!G3731</f>
        <v>0</v>
      </c>
      <c r="G3706" s="2">
        <f>Electricity!H3731</f>
        <v>0</v>
      </c>
      <c r="H3706" s="2">
        <f>Electricity!I3731</f>
        <v>0</v>
      </c>
      <c r="I3706" s="2">
        <f>Electricity!J3731</f>
        <v>0</v>
      </c>
    </row>
    <row r="3707" spans="2:9" x14ac:dyDescent="0.35">
      <c r="B3707" s="458" t="str">
        <f t="shared" si="58"/>
        <v>06/03/2019 09:00:00 PM</v>
      </c>
      <c r="C3707" s="458">
        <v>43619</v>
      </c>
      <c r="D3707" s="459">
        <v>0.87500000000000011</v>
      </c>
      <c r="E3707" s="2">
        <f>Electricity!F3732</f>
        <v>0</v>
      </c>
      <c r="F3707" s="2">
        <f>Electricity!G3732</f>
        <v>0</v>
      </c>
      <c r="G3707" s="2">
        <f>Electricity!H3732</f>
        <v>0</v>
      </c>
      <c r="H3707" s="2">
        <f>Electricity!I3732</f>
        <v>0</v>
      </c>
      <c r="I3707" s="2">
        <f>Electricity!J3732</f>
        <v>0</v>
      </c>
    </row>
    <row r="3708" spans="2:9" x14ac:dyDescent="0.35">
      <c r="B3708" s="458" t="str">
        <f t="shared" si="58"/>
        <v>06/03/2019 10:00:00 PM</v>
      </c>
      <c r="C3708" s="458">
        <v>43619</v>
      </c>
      <c r="D3708" s="459">
        <v>0.91666666666666674</v>
      </c>
      <c r="E3708" s="2">
        <f>Electricity!F3733</f>
        <v>0</v>
      </c>
      <c r="F3708" s="2">
        <f>Electricity!G3733</f>
        <v>0</v>
      </c>
      <c r="G3708" s="2">
        <f>Electricity!H3733</f>
        <v>0</v>
      </c>
      <c r="H3708" s="2">
        <f>Electricity!I3733</f>
        <v>0</v>
      </c>
      <c r="I3708" s="2">
        <f>Electricity!J3733</f>
        <v>0</v>
      </c>
    </row>
    <row r="3709" spans="2:9" x14ac:dyDescent="0.35">
      <c r="B3709" s="458" t="str">
        <f t="shared" si="58"/>
        <v>06/03/2019 11:00:00 PM</v>
      </c>
      <c r="C3709" s="458">
        <v>43619</v>
      </c>
      <c r="D3709" s="459">
        <v>0.95833333333333337</v>
      </c>
      <c r="E3709" s="2">
        <f>Electricity!F3734</f>
        <v>0</v>
      </c>
      <c r="F3709" s="2">
        <f>Electricity!G3734</f>
        <v>0</v>
      </c>
      <c r="G3709" s="2">
        <f>Electricity!H3734</f>
        <v>0</v>
      </c>
      <c r="H3709" s="2">
        <f>Electricity!I3734</f>
        <v>0</v>
      </c>
      <c r="I3709" s="2">
        <f>Electricity!J3734</f>
        <v>0</v>
      </c>
    </row>
    <row r="3710" spans="2:9" x14ac:dyDescent="0.35">
      <c r="B3710" s="458" t="str">
        <f t="shared" si="58"/>
        <v>06/04/2019 12:00:00 AM</v>
      </c>
      <c r="C3710" s="458">
        <v>43620</v>
      </c>
      <c r="D3710" s="459">
        <v>3.1225022567582528E-17</v>
      </c>
      <c r="E3710" s="2">
        <f>Electricity!F3735</f>
        <v>0</v>
      </c>
      <c r="F3710" s="2">
        <f>Electricity!G3735</f>
        <v>0</v>
      </c>
      <c r="G3710" s="2">
        <f>Electricity!H3735</f>
        <v>0</v>
      </c>
      <c r="H3710" s="2">
        <f>Electricity!I3735</f>
        <v>0</v>
      </c>
      <c r="I3710" s="2">
        <f>Electricity!J3735</f>
        <v>0</v>
      </c>
    </row>
    <row r="3711" spans="2:9" x14ac:dyDescent="0.35">
      <c r="B3711" s="458" t="str">
        <f t="shared" si="58"/>
        <v>06/04/2019 01:00:00 AM</v>
      </c>
      <c r="C3711" s="458">
        <v>43620</v>
      </c>
      <c r="D3711" s="459">
        <v>4.1666666666666699E-2</v>
      </c>
      <c r="E3711" s="2">
        <f>Electricity!F3736</f>
        <v>0</v>
      </c>
      <c r="F3711" s="2">
        <f>Electricity!G3736</f>
        <v>0</v>
      </c>
      <c r="G3711" s="2">
        <f>Electricity!H3736</f>
        <v>0</v>
      </c>
      <c r="H3711" s="2">
        <f>Electricity!I3736</f>
        <v>0</v>
      </c>
      <c r="I3711" s="2">
        <f>Electricity!J3736</f>
        <v>0</v>
      </c>
    </row>
    <row r="3712" spans="2:9" x14ac:dyDescent="0.35">
      <c r="B3712" s="458" t="str">
        <f t="shared" si="58"/>
        <v>06/04/2019 02:00:00 AM</v>
      </c>
      <c r="C3712" s="458">
        <v>43620</v>
      </c>
      <c r="D3712" s="459">
        <v>8.333333333333337E-2</v>
      </c>
      <c r="E3712" s="2">
        <f>Electricity!F3737</f>
        <v>0</v>
      </c>
      <c r="F3712" s="2">
        <f>Electricity!G3737</f>
        <v>0</v>
      </c>
      <c r="G3712" s="2">
        <f>Electricity!H3737</f>
        <v>0</v>
      </c>
      <c r="H3712" s="2">
        <f>Electricity!I3737</f>
        <v>0</v>
      </c>
      <c r="I3712" s="2">
        <f>Electricity!J3737</f>
        <v>0</v>
      </c>
    </row>
    <row r="3713" spans="2:9" x14ac:dyDescent="0.35">
      <c r="B3713" s="458" t="str">
        <f t="shared" si="58"/>
        <v>06/04/2019 03:00:00 AM</v>
      </c>
      <c r="C3713" s="458">
        <v>43620</v>
      </c>
      <c r="D3713" s="459">
        <v>0.12500000000000006</v>
      </c>
      <c r="E3713" s="2">
        <f>Electricity!F3738</f>
        <v>0</v>
      </c>
      <c r="F3713" s="2">
        <f>Electricity!G3738</f>
        <v>0</v>
      </c>
      <c r="G3713" s="2">
        <f>Electricity!H3738</f>
        <v>0</v>
      </c>
      <c r="H3713" s="2">
        <f>Electricity!I3738</f>
        <v>0</v>
      </c>
      <c r="I3713" s="2">
        <f>Electricity!J3738</f>
        <v>0</v>
      </c>
    </row>
    <row r="3714" spans="2:9" x14ac:dyDescent="0.35">
      <c r="B3714" s="458" t="str">
        <f t="shared" si="58"/>
        <v>06/04/2019 04:00:00 AM</v>
      </c>
      <c r="C3714" s="458">
        <v>43620</v>
      </c>
      <c r="D3714" s="459">
        <v>0.16666666666666669</v>
      </c>
      <c r="E3714" s="2">
        <f>Electricity!F3739</f>
        <v>0</v>
      </c>
      <c r="F3714" s="2">
        <f>Electricity!G3739</f>
        <v>0</v>
      </c>
      <c r="G3714" s="2">
        <f>Electricity!H3739</f>
        <v>0</v>
      </c>
      <c r="H3714" s="2">
        <f>Electricity!I3739</f>
        <v>0</v>
      </c>
      <c r="I3714" s="2">
        <f>Electricity!J3739</f>
        <v>0</v>
      </c>
    </row>
    <row r="3715" spans="2:9" x14ac:dyDescent="0.35">
      <c r="B3715" s="458" t="str">
        <f t="shared" si="58"/>
        <v>06/04/2019 05:00:00 AM</v>
      </c>
      <c r="C3715" s="458">
        <v>43620</v>
      </c>
      <c r="D3715" s="459">
        <v>0.20833333333333337</v>
      </c>
      <c r="E3715" s="2">
        <f>Electricity!F3740</f>
        <v>0</v>
      </c>
      <c r="F3715" s="2">
        <f>Electricity!G3740</f>
        <v>0</v>
      </c>
      <c r="G3715" s="2">
        <f>Electricity!H3740</f>
        <v>0</v>
      </c>
      <c r="H3715" s="2">
        <f>Electricity!I3740</f>
        <v>0</v>
      </c>
      <c r="I3715" s="2">
        <f>Electricity!J3740</f>
        <v>0</v>
      </c>
    </row>
    <row r="3716" spans="2:9" x14ac:dyDescent="0.35">
      <c r="B3716" s="458" t="str">
        <f t="shared" si="58"/>
        <v>06/04/2019 06:00:00 AM</v>
      </c>
      <c r="C3716" s="458">
        <v>43620</v>
      </c>
      <c r="D3716" s="459">
        <v>0.25</v>
      </c>
      <c r="E3716" s="2">
        <f>Electricity!F3741</f>
        <v>0</v>
      </c>
      <c r="F3716" s="2">
        <f>Electricity!G3741</f>
        <v>0</v>
      </c>
      <c r="G3716" s="2">
        <f>Electricity!H3741</f>
        <v>0</v>
      </c>
      <c r="H3716" s="2">
        <f>Electricity!I3741</f>
        <v>0</v>
      </c>
      <c r="I3716" s="2">
        <f>Electricity!J3741</f>
        <v>0</v>
      </c>
    </row>
    <row r="3717" spans="2:9" x14ac:dyDescent="0.35">
      <c r="B3717" s="458" t="str">
        <f t="shared" si="58"/>
        <v>06/04/2019 07:00:00 AM</v>
      </c>
      <c r="C3717" s="458">
        <v>43620</v>
      </c>
      <c r="D3717" s="459">
        <v>0.29166666666666669</v>
      </c>
      <c r="E3717" s="2">
        <f>Electricity!F3742</f>
        <v>0</v>
      </c>
      <c r="F3717" s="2">
        <f>Electricity!G3742</f>
        <v>0</v>
      </c>
      <c r="G3717" s="2">
        <f>Electricity!H3742</f>
        <v>0</v>
      </c>
      <c r="H3717" s="2">
        <f>Electricity!I3742</f>
        <v>0</v>
      </c>
      <c r="I3717" s="2">
        <f>Electricity!J3742</f>
        <v>0</v>
      </c>
    </row>
    <row r="3718" spans="2:9" x14ac:dyDescent="0.35">
      <c r="B3718" s="458" t="str">
        <f t="shared" si="58"/>
        <v>06/04/2019 08:00:00 AM</v>
      </c>
      <c r="C3718" s="458">
        <v>43620</v>
      </c>
      <c r="D3718" s="459">
        <v>0.33333333333333337</v>
      </c>
      <c r="E3718" s="2">
        <f>Electricity!F3743</f>
        <v>0</v>
      </c>
      <c r="F3718" s="2">
        <f>Electricity!G3743</f>
        <v>0</v>
      </c>
      <c r="G3718" s="2">
        <f>Electricity!H3743</f>
        <v>0</v>
      </c>
      <c r="H3718" s="2">
        <f>Electricity!I3743</f>
        <v>0</v>
      </c>
      <c r="I3718" s="2">
        <f>Electricity!J3743</f>
        <v>0</v>
      </c>
    </row>
    <row r="3719" spans="2:9" x14ac:dyDescent="0.35">
      <c r="B3719" s="458" t="str">
        <f t="shared" si="58"/>
        <v>06/04/2019 09:00:00 AM</v>
      </c>
      <c r="C3719" s="458">
        <v>43620</v>
      </c>
      <c r="D3719" s="459">
        <v>0.375</v>
      </c>
      <c r="E3719" s="2">
        <f>Electricity!F3744</f>
        <v>0</v>
      </c>
      <c r="F3719" s="2">
        <f>Electricity!G3744</f>
        <v>0</v>
      </c>
      <c r="G3719" s="2">
        <f>Electricity!H3744</f>
        <v>0</v>
      </c>
      <c r="H3719" s="2">
        <f>Electricity!I3744</f>
        <v>0</v>
      </c>
      <c r="I3719" s="2">
        <f>Electricity!J3744</f>
        <v>0</v>
      </c>
    </row>
    <row r="3720" spans="2:9" x14ac:dyDescent="0.35">
      <c r="B3720" s="458" t="str">
        <f t="shared" si="58"/>
        <v>06/04/2019 10:00:00 AM</v>
      </c>
      <c r="C3720" s="458">
        <v>43620</v>
      </c>
      <c r="D3720" s="459">
        <v>0.41666666666666669</v>
      </c>
      <c r="E3720" s="2">
        <f>Electricity!F3745</f>
        <v>0</v>
      </c>
      <c r="F3720" s="2">
        <f>Electricity!G3745</f>
        <v>0</v>
      </c>
      <c r="G3720" s="2">
        <f>Electricity!H3745</f>
        <v>0</v>
      </c>
      <c r="H3720" s="2">
        <f>Electricity!I3745</f>
        <v>0</v>
      </c>
      <c r="I3720" s="2">
        <f>Electricity!J3745</f>
        <v>0</v>
      </c>
    </row>
    <row r="3721" spans="2:9" x14ac:dyDescent="0.35">
      <c r="B3721" s="458" t="str">
        <f t="shared" si="58"/>
        <v>06/04/2019 11:00:00 AM</v>
      </c>
      <c r="C3721" s="458">
        <v>43620</v>
      </c>
      <c r="D3721" s="459">
        <v>0.45833333333333337</v>
      </c>
      <c r="E3721" s="2">
        <f>Electricity!F3746</f>
        <v>0</v>
      </c>
      <c r="F3721" s="2">
        <f>Electricity!G3746</f>
        <v>0</v>
      </c>
      <c r="G3721" s="2">
        <f>Electricity!H3746</f>
        <v>0</v>
      </c>
      <c r="H3721" s="2">
        <f>Electricity!I3746</f>
        <v>0</v>
      </c>
      <c r="I3721" s="2">
        <f>Electricity!J3746</f>
        <v>0</v>
      </c>
    </row>
    <row r="3722" spans="2:9" x14ac:dyDescent="0.35">
      <c r="B3722" s="458" t="str">
        <f t="shared" si="58"/>
        <v>06/04/2019 12:00:00 PM</v>
      </c>
      <c r="C3722" s="458">
        <v>43620</v>
      </c>
      <c r="D3722" s="459">
        <v>0.50000000000000011</v>
      </c>
      <c r="E3722" s="2">
        <f>Electricity!F3747</f>
        <v>0</v>
      </c>
      <c r="F3722" s="2">
        <f>Electricity!G3747</f>
        <v>0</v>
      </c>
      <c r="G3722" s="2">
        <f>Electricity!H3747</f>
        <v>0</v>
      </c>
      <c r="H3722" s="2">
        <f>Electricity!I3747</f>
        <v>0</v>
      </c>
      <c r="I3722" s="2">
        <f>Electricity!J3747</f>
        <v>0</v>
      </c>
    </row>
    <row r="3723" spans="2:9" x14ac:dyDescent="0.35">
      <c r="B3723" s="458" t="str">
        <f t="shared" si="58"/>
        <v>06/04/2019 01:00:00 PM</v>
      </c>
      <c r="C3723" s="458">
        <v>43620</v>
      </c>
      <c r="D3723" s="459">
        <v>0.54166666666666674</v>
      </c>
      <c r="E3723" s="2">
        <f>Electricity!F3748</f>
        <v>0</v>
      </c>
      <c r="F3723" s="2">
        <f>Electricity!G3748</f>
        <v>0</v>
      </c>
      <c r="G3723" s="2">
        <f>Electricity!H3748</f>
        <v>0</v>
      </c>
      <c r="H3723" s="2">
        <f>Electricity!I3748</f>
        <v>0</v>
      </c>
      <c r="I3723" s="2">
        <f>Electricity!J3748</f>
        <v>0</v>
      </c>
    </row>
    <row r="3724" spans="2:9" x14ac:dyDescent="0.35">
      <c r="B3724" s="458" t="str">
        <f t="shared" si="58"/>
        <v>06/04/2019 02:00:00 PM</v>
      </c>
      <c r="C3724" s="458">
        <v>43620</v>
      </c>
      <c r="D3724" s="459">
        <v>0.58333333333333337</v>
      </c>
      <c r="E3724" s="2">
        <f>Electricity!F3749</f>
        <v>0</v>
      </c>
      <c r="F3724" s="2">
        <f>Electricity!G3749</f>
        <v>0</v>
      </c>
      <c r="G3724" s="2">
        <f>Electricity!H3749</f>
        <v>0</v>
      </c>
      <c r="H3724" s="2">
        <f>Electricity!I3749</f>
        <v>0</v>
      </c>
      <c r="I3724" s="2">
        <f>Electricity!J3749</f>
        <v>0</v>
      </c>
    </row>
    <row r="3725" spans="2:9" x14ac:dyDescent="0.35">
      <c r="B3725" s="458" t="str">
        <f t="shared" si="58"/>
        <v>06/04/2019 03:00:00 PM</v>
      </c>
      <c r="C3725" s="458">
        <v>43620</v>
      </c>
      <c r="D3725" s="459">
        <v>0.62500000000000011</v>
      </c>
      <c r="E3725" s="2">
        <f>Electricity!F3750</f>
        <v>0</v>
      </c>
      <c r="F3725" s="2">
        <f>Electricity!G3750</f>
        <v>0</v>
      </c>
      <c r="G3725" s="2">
        <f>Electricity!H3750</f>
        <v>0</v>
      </c>
      <c r="H3725" s="2">
        <f>Electricity!I3750</f>
        <v>0</v>
      </c>
      <c r="I3725" s="2">
        <f>Electricity!J3750</f>
        <v>0</v>
      </c>
    </row>
    <row r="3726" spans="2:9" x14ac:dyDescent="0.35">
      <c r="B3726" s="458" t="str">
        <f t="shared" si="58"/>
        <v>06/04/2019 04:00:00 PM</v>
      </c>
      <c r="C3726" s="458">
        <v>43620</v>
      </c>
      <c r="D3726" s="459">
        <v>0.66666666666666674</v>
      </c>
      <c r="E3726" s="2">
        <f>Electricity!F3751</f>
        <v>0</v>
      </c>
      <c r="F3726" s="2">
        <f>Electricity!G3751</f>
        <v>0</v>
      </c>
      <c r="G3726" s="2">
        <f>Electricity!H3751</f>
        <v>0</v>
      </c>
      <c r="H3726" s="2">
        <f>Electricity!I3751</f>
        <v>0</v>
      </c>
      <c r="I3726" s="2">
        <f>Electricity!J3751</f>
        <v>0</v>
      </c>
    </row>
    <row r="3727" spans="2:9" x14ac:dyDescent="0.35">
      <c r="B3727" s="458" t="str">
        <f t="shared" ref="B3727:B3790" si="59">CONCATENATE(TEXT(C3727,"mm/dd/yyyy")," ",TEXT(D3727,"hh:mm:ss AM/PM"))</f>
        <v>06/04/2019 05:00:00 PM</v>
      </c>
      <c r="C3727" s="458">
        <v>43620</v>
      </c>
      <c r="D3727" s="459">
        <v>0.70833333333333337</v>
      </c>
      <c r="E3727" s="2">
        <f>Electricity!F3752</f>
        <v>0</v>
      </c>
      <c r="F3727" s="2">
        <f>Electricity!G3752</f>
        <v>0</v>
      </c>
      <c r="G3727" s="2">
        <f>Electricity!H3752</f>
        <v>0</v>
      </c>
      <c r="H3727" s="2">
        <f>Electricity!I3752</f>
        <v>0</v>
      </c>
      <c r="I3727" s="2">
        <f>Electricity!J3752</f>
        <v>0</v>
      </c>
    </row>
    <row r="3728" spans="2:9" x14ac:dyDescent="0.35">
      <c r="B3728" s="458" t="str">
        <f t="shared" si="59"/>
        <v>06/04/2019 06:00:00 PM</v>
      </c>
      <c r="C3728" s="458">
        <v>43620</v>
      </c>
      <c r="D3728" s="459">
        <v>0.75000000000000011</v>
      </c>
      <c r="E3728" s="2">
        <f>Electricity!F3753</f>
        <v>0</v>
      </c>
      <c r="F3728" s="2">
        <f>Electricity!G3753</f>
        <v>0</v>
      </c>
      <c r="G3728" s="2">
        <f>Electricity!H3753</f>
        <v>0</v>
      </c>
      <c r="H3728" s="2">
        <f>Electricity!I3753</f>
        <v>0</v>
      </c>
      <c r="I3728" s="2">
        <f>Electricity!J3753</f>
        <v>0</v>
      </c>
    </row>
    <row r="3729" spans="2:9" x14ac:dyDescent="0.35">
      <c r="B3729" s="458" t="str">
        <f t="shared" si="59"/>
        <v>06/04/2019 07:00:00 PM</v>
      </c>
      <c r="C3729" s="458">
        <v>43620</v>
      </c>
      <c r="D3729" s="459">
        <v>0.79166666666666674</v>
      </c>
      <c r="E3729" s="2">
        <f>Electricity!F3754</f>
        <v>0</v>
      </c>
      <c r="F3729" s="2">
        <f>Electricity!G3754</f>
        <v>0</v>
      </c>
      <c r="G3729" s="2">
        <f>Electricity!H3754</f>
        <v>0</v>
      </c>
      <c r="H3729" s="2">
        <f>Electricity!I3754</f>
        <v>0</v>
      </c>
      <c r="I3729" s="2">
        <f>Electricity!J3754</f>
        <v>0</v>
      </c>
    </row>
    <row r="3730" spans="2:9" x14ac:dyDescent="0.35">
      <c r="B3730" s="458" t="str">
        <f t="shared" si="59"/>
        <v>06/04/2019 08:00:00 PM</v>
      </c>
      <c r="C3730" s="458">
        <v>43620</v>
      </c>
      <c r="D3730" s="459">
        <v>0.83333333333333337</v>
      </c>
      <c r="E3730" s="2">
        <f>Electricity!F3755</f>
        <v>0</v>
      </c>
      <c r="F3730" s="2">
        <f>Electricity!G3755</f>
        <v>0</v>
      </c>
      <c r="G3730" s="2">
        <f>Electricity!H3755</f>
        <v>0</v>
      </c>
      <c r="H3730" s="2">
        <f>Electricity!I3755</f>
        <v>0</v>
      </c>
      <c r="I3730" s="2">
        <f>Electricity!J3755</f>
        <v>0</v>
      </c>
    </row>
    <row r="3731" spans="2:9" x14ac:dyDescent="0.35">
      <c r="B3731" s="458" t="str">
        <f t="shared" si="59"/>
        <v>06/04/2019 09:00:00 PM</v>
      </c>
      <c r="C3731" s="458">
        <v>43620</v>
      </c>
      <c r="D3731" s="459">
        <v>0.87500000000000011</v>
      </c>
      <c r="E3731" s="2">
        <f>Electricity!F3756</f>
        <v>0</v>
      </c>
      <c r="F3731" s="2">
        <f>Electricity!G3756</f>
        <v>0</v>
      </c>
      <c r="G3731" s="2">
        <f>Electricity!H3756</f>
        <v>0</v>
      </c>
      <c r="H3731" s="2">
        <f>Electricity!I3756</f>
        <v>0</v>
      </c>
      <c r="I3731" s="2">
        <f>Electricity!J3756</f>
        <v>0</v>
      </c>
    </row>
    <row r="3732" spans="2:9" x14ac:dyDescent="0.35">
      <c r="B3732" s="458" t="str">
        <f t="shared" si="59"/>
        <v>06/04/2019 10:00:00 PM</v>
      </c>
      <c r="C3732" s="458">
        <v>43620</v>
      </c>
      <c r="D3732" s="459">
        <v>0.91666666666666674</v>
      </c>
      <c r="E3732" s="2">
        <f>Electricity!F3757</f>
        <v>0</v>
      </c>
      <c r="F3732" s="2">
        <f>Electricity!G3757</f>
        <v>0</v>
      </c>
      <c r="G3732" s="2">
        <f>Electricity!H3757</f>
        <v>0</v>
      </c>
      <c r="H3732" s="2">
        <f>Electricity!I3757</f>
        <v>0</v>
      </c>
      <c r="I3732" s="2">
        <f>Electricity!J3757</f>
        <v>0</v>
      </c>
    </row>
    <row r="3733" spans="2:9" x14ac:dyDescent="0.35">
      <c r="B3733" s="458" t="str">
        <f t="shared" si="59"/>
        <v>06/04/2019 11:00:00 PM</v>
      </c>
      <c r="C3733" s="458">
        <v>43620</v>
      </c>
      <c r="D3733" s="459">
        <v>0.95833333333333337</v>
      </c>
      <c r="E3733" s="2">
        <f>Electricity!F3758</f>
        <v>0</v>
      </c>
      <c r="F3733" s="2">
        <f>Electricity!G3758</f>
        <v>0</v>
      </c>
      <c r="G3733" s="2">
        <f>Electricity!H3758</f>
        <v>0</v>
      </c>
      <c r="H3733" s="2">
        <f>Electricity!I3758</f>
        <v>0</v>
      </c>
      <c r="I3733" s="2">
        <f>Electricity!J3758</f>
        <v>0</v>
      </c>
    </row>
    <row r="3734" spans="2:9" x14ac:dyDescent="0.35">
      <c r="B3734" s="458" t="str">
        <f t="shared" si="59"/>
        <v>06/05/2019 12:00:00 AM</v>
      </c>
      <c r="C3734" s="458">
        <v>43621</v>
      </c>
      <c r="D3734" s="459">
        <v>3.1225022567582528E-17</v>
      </c>
      <c r="E3734" s="2">
        <f>Electricity!F3759</f>
        <v>0</v>
      </c>
      <c r="F3734" s="2">
        <f>Electricity!G3759</f>
        <v>0</v>
      </c>
      <c r="G3734" s="2">
        <f>Electricity!H3759</f>
        <v>0</v>
      </c>
      <c r="H3734" s="2">
        <f>Electricity!I3759</f>
        <v>0</v>
      </c>
      <c r="I3734" s="2">
        <f>Electricity!J3759</f>
        <v>0</v>
      </c>
    </row>
    <row r="3735" spans="2:9" x14ac:dyDescent="0.35">
      <c r="B3735" s="458" t="str">
        <f t="shared" si="59"/>
        <v>06/05/2019 01:00:00 AM</v>
      </c>
      <c r="C3735" s="458">
        <v>43621</v>
      </c>
      <c r="D3735" s="459">
        <v>4.1666666666666699E-2</v>
      </c>
      <c r="E3735" s="2">
        <f>Electricity!F3760</f>
        <v>0</v>
      </c>
      <c r="F3735" s="2">
        <f>Electricity!G3760</f>
        <v>0</v>
      </c>
      <c r="G3735" s="2">
        <f>Electricity!H3760</f>
        <v>0</v>
      </c>
      <c r="H3735" s="2">
        <f>Electricity!I3760</f>
        <v>0</v>
      </c>
      <c r="I3735" s="2">
        <f>Electricity!J3760</f>
        <v>0</v>
      </c>
    </row>
    <row r="3736" spans="2:9" x14ac:dyDescent="0.35">
      <c r="B3736" s="458" t="str">
        <f t="shared" si="59"/>
        <v>06/05/2019 02:00:00 AM</v>
      </c>
      <c r="C3736" s="458">
        <v>43621</v>
      </c>
      <c r="D3736" s="459">
        <v>8.333333333333337E-2</v>
      </c>
      <c r="E3736" s="2">
        <f>Electricity!F3761</f>
        <v>0</v>
      </c>
      <c r="F3736" s="2">
        <f>Electricity!G3761</f>
        <v>0</v>
      </c>
      <c r="G3736" s="2">
        <f>Electricity!H3761</f>
        <v>0</v>
      </c>
      <c r="H3736" s="2">
        <f>Electricity!I3761</f>
        <v>0</v>
      </c>
      <c r="I3736" s="2">
        <f>Electricity!J3761</f>
        <v>0</v>
      </c>
    </row>
    <row r="3737" spans="2:9" x14ac:dyDescent="0.35">
      <c r="B3737" s="458" t="str">
        <f t="shared" si="59"/>
        <v>06/05/2019 03:00:00 AM</v>
      </c>
      <c r="C3737" s="458">
        <v>43621</v>
      </c>
      <c r="D3737" s="459">
        <v>0.12500000000000006</v>
      </c>
      <c r="E3737" s="2">
        <f>Electricity!F3762</f>
        <v>0</v>
      </c>
      <c r="F3737" s="2">
        <f>Electricity!G3762</f>
        <v>0</v>
      </c>
      <c r="G3737" s="2">
        <f>Electricity!H3762</f>
        <v>0</v>
      </c>
      <c r="H3737" s="2">
        <f>Electricity!I3762</f>
        <v>0</v>
      </c>
      <c r="I3737" s="2">
        <f>Electricity!J3762</f>
        <v>0</v>
      </c>
    </row>
    <row r="3738" spans="2:9" x14ac:dyDescent="0.35">
      <c r="B3738" s="458" t="str">
        <f t="shared" si="59"/>
        <v>06/05/2019 04:00:00 AM</v>
      </c>
      <c r="C3738" s="458">
        <v>43621</v>
      </c>
      <c r="D3738" s="459">
        <v>0.16666666666666669</v>
      </c>
      <c r="E3738" s="2">
        <f>Electricity!F3763</f>
        <v>0</v>
      </c>
      <c r="F3738" s="2">
        <f>Electricity!G3763</f>
        <v>0</v>
      </c>
      <c r="G3738" s="2">
        <f>Electricity!H3763</f>
        <v>0</v>
      </c>
      <c r="H3738" s="2">
        <f>Electricity!I3763</f>
        <v>0</v>
      </c>
      <c r="I3738" s="2">
        <f>Electricity!J3763</f>
        <v>0</v>
      </c>
    </row>
    <row r="3739" spans="2:9" x14ac:dyDescent="0.35">
      <c r="B3739" s="458" t="str">
        <f t="shared" si="59"/>
        <v>06/05/2019 05:00:00 AM</v>
      </c>
      <c r="C3739" s="458">
        <v>43621</v>
      </c>
      <c r="D3739" s="459">
        <v>0.20833333333333337</v>
      </c>
      <c r="E3739" s="2">
        <f>Electricity!F3764</f>
        <v>0</v>
      </c>
      <c r="F3739" s="2">
        <f>Electricity!G3764</f>
        <v>0</v>
      </c>
      <c r="G3739" s="2">
        <f>Electricity!H3764</f>
        <v>0</v>
      </c>
      <c r="H3739" s="2">
        <f>Electricity!I3764</f>
        <v>0</v>
      </c>
      <c r="I3739" s="2">
        <f>Electricity!J3764</f>
        <v>0</v>
      </c>
    </row>
    <row r="3740" spans="2:9" x14ac:dyDescent="0.35">
      <c r="B3740" s="458" t="str">
        <f t="shared" si="59"/>
        <v>06/05/2019 06:00:00 AM</v>
      </c>
      <c r="C3740" s="458">
        <v>43621</v>
      </c>
      <c r="D3740" s="459">
        <v>0.25</v>
      </c>
      <c r="E3740" s="2">
        <f>Electricity!F3765</f>
        <v>0</v>
      </c>
      <c r="F3740" s="2">
        <f>Electricity!G3765</f>
        <v>0</v>
      </c>
      <c r="G3740" s="2">
        <f>Electricity!H3765</f>
        <v>0</v>
      </c>
      <c r="H3740" s="2">
        <f>Electricity!I3765</f>
        <v>0</v>
      </c>
      <c r="I3740" s="2">
        <f>Electricity!J3765</f>
        <v>0</v>
      </c>
    </row>
    <row r="3741" spans="2:9" x14ac:dyDescent="0.35">
      <c r="B3741" s="458" t="str">
        <f t="shared" si="59"/>
        <v>06/05/2019 07:00:00 AM</v>
      </c>
      <c r="C3741" s="458">
        <v>43621</v>
      </c>
      <c r="D3741" s="459">
        <v>0.29166666666666669</v>
      </c>
      <c r="E3741" s="2">
        <f>Electricity!F3766</f>
        <v>0</v>
      </c>
      <c r="F3741" s="2">
        <f>Electricity!G3766</f>
        <v>0</v>
      </c>
      <c r="G3741" s="2">
        <f>Electricity!H3766</f>
        <v>0</v>
      </c>
      <c r="H3741" s="2">
        <f>Electricity!I3766</f>
        <v>0</v>
      </c>
      <c r="I3741" s="2">
        <f>Electricity!J3766</f>
        <v>0</v>
      </c>
    </row>
    <row r="3742" spans="2:9" x14ac:dyDescent="0.35">
      <c r="B3742" s="458" t="str">
        <f t="shared" si="59"/>
        <v>06/05/2019 08:00:00 AM</v>
      </c>
      <c r="C3742" s="458">
        <v>43621</v>
      </c>
      <c r="D3742" s="459">
        <v>0.33333333333333337</v>
      </c>
      <c r="E3742" s="2">
        <f>Electricity!F3767</f>
        <v>0</v>
      </c>
      <c r="F3742" s="2">
        <f>Electricity!G3767</f>
        <v>0</v>
      </c>
      <c r="G3742" s="2">
        <f>Electricity!H3767</f>
        <v>0</v>
      </c>
      <c r="H3742" s="2">
        <f>Electricity!I3767</f>
        <v>0</v>
      </c>
      <c r="I3742" s="2">
        <f>Electricity!J3767</f>
        <v>0</v>
      </c>
    </row>
    <row r="3743" spans="2:9" x14ac:dyDescent="0.35">
      <c r="B3743" s="458" t="str">
        <f t="shared" si="59"/>
        <v>06/05/2019 09:00:00 AM</v>
      </c>
      <c r="C3743" s="458">
        <v>43621</v>
      </c>
      <c r="D3743" s="459">
        <v>0.375</v>
      </c>
      <c r="E3743" s="2">
        <f>Electricity!F3768</f>
        <v>0</v>
      </c>
      <c r="F3743" s="2">
        <f>Electricity!G3768</f>
        <v>0</v>
      </c>
      <c r="G3743" s="2">
        <f>Electricity!H3768</f>
        <v>0</v>
      </c>
      <c r="H3743" s="2">
        <f>Electricity!I3768</f>
        <v>0</v>
      </c>
      <c r="I3743" s="2">
        <f>Electricity!J3768</f>
        <v>0</v>
      </c>
    </row>
    <row r="3744" spans="2:9" x14ac:dyDescent="0.35">
      <c r="B3744" s="458" t="str">
        <f t="shared" si="59"/>
        <v>06/05/2019 10:00:00 AM</v>
      </c>
      <c r="C3744" s="458">
        <v>43621</v>
      </c>
      <c r="D3744" s="459">
        <v>0.41666666666666669</v>
      </c>
      <c r="E3744" s="2">
        <f>Electricity!F3769</f>
        <v>0</v>
      </c>
      <c r="F3744" s="2">
        <f>Electricity!G3769</f>
        <v>0</v>
      </c>
      <c r="G3744" s="2">
        <f>Electricity!H3769</f>
        <v>0</v>
      </c>
      <c r="H3744" s="2">
        <f>Electricity!I3769</f>
        <v>0</v>
      </c>
      <c r="I3744" s="2">
        <f>Electricity!J3769</f>
        <v>0</v>
      </c>
    </row>
    <row r="3745" spans="2:9" x14ac:dyDescent="0.35">
      <c r="B3745" s="458" t="str">
        <f t="shared" si="59"/>
        <v>06/05/2019 11:00:00 AM</v>
      </c>
      <c r="C3745" s="458">
        <v>43621</v>
      </c>
      <c r="D3745" s="459">
        <v>0.45833333333333337</v>
      </c>
      <c r="E3745" s="2">
        <f>Electricity!F3770</f>
        <v>0</v>
      </c>
      <c r="F3745" s="2">
        <f>Electricity!G3770</f>
        <v>0</v>
      </c>
      <c r="G3745" s="2">
        <f>Electricity!H3770</f>
        <v>0</v>
      </c>
      <c r="H3745" s="2">
        <f>Electricity!I3770</f>
        <v>0</v>
      </c>
      <c r="I3745" s="2">
        <f>Electricity!J3770</f>
        <v>0</v>
      </c>
    </row>
    <row r="3746" spans="2:9" x14ac:dyDescent="0.35">
      <c r="B3746" s="458" t="str">
        <f t="shared" si="59"/>
        <v>06/05/2019 12:00:00 PM</v>
      </c>
      <c r="C3746" s="458">
        <v>43621</v>
      </c>
      <c r="D3746" s="459">
        <v>0.50000000000000011</v>
      </c>
      <c r="E3746" s="2">
        <f>Electricity!F3771</f>
        <v>0</v>
      </c>
      <c r="F3746" s="2">
        <f>Electricity!G3771</f>
        <v>0</v>
      </c>
      <c r="G3746" s="2">
        <f>Electricity!H3771</f>
        <v>0</v>
      </c>
      <c r="H3746" s="2">
        <f>Electricity!I3771</f>
        <v>0</v>
      </c>
      <c r="I3746" s="2">
        <f>Electricity!J3771</f>
        <v>0</v>
      </c>
    </row>
    <row r="3747" spans="2:9" x14ac:dyDescent="0.35">
      <c r="B3747" s="458" t="str">
        <f t="shared" si="59"/>
        <v>06/05/2019 01:00:00 PM</v>
      </c>
      <c r="C3747" s="458">
        <v>43621</v>
      </c>
      <c r="D3747" s="459">
        <v>0.54166666666666674</v>
      </c>
      <c r="E3747" s="2">
        <f>Electricity!F3772</f>
        <v>0</v>
      </c>
      <c r="F3747" s="2">
        <f>Electricity!G3772</f>
        <v>0</v>
      </c>
      <c r="G3747" s="2">
        <f>Electricity!H3772</f>
        <v>0</v>
      </c>
      <c r="H3747" s="2">
        <f>Electricity!I3772</f>
        <v>0</v>
      </c>
      <c r="I3747" s="2">
        <f>Electricity!J3772</f>
        <v>0</v>
      </c>
    </row>
    <row r="3748" spans="2:9" x14ac:dyDescent="0.35">
      <c r="B3748" s="458" t="str">
        <f t="shared" si="59"/>
        <v>06/05/2019 02:00:00 PM</v>
      </c>
      <c r="C3748" s="458">
        <v>43621</v>
      </c>
      <c r="D3748" s="459">
        <v>0.58333333333333337</v>
      </c>
      <c r="E3748" s="2">
        <f>Electricity!F3773</f>
        <v>0</v>
      </c>
      <c r="F3748" s="2">
        <f>Electricity!G3773</f>
        <v>0</v>
      </c>
      <c r="G3748" s="2">
        <f>Electricity!H3773</f>
        <v>0</v>
      </c>
      <c r="H3748" s="2">
        <f>Electricity!I3773</f>
        <v>0</v>
      </c>
      <c r="I3748" s="2">
        <f>Electricity!J3773</f>
        <v>0</v>
      </c>
    </row>
    <row r="3749" spans="2:9" x14ac:dyDescent="0.35">
      <c r="B3749" s="458" t="str">
        <f t="shared" si="59"/>
        <v>06/05/2019 03:00:00 PM</v>
      </c>
      <c r="C3749" s="458">
        <v>43621</v>
      </c>
      <c r="D3749" s="459">
        <v>0.62500000000000011</v>
      </c>
      <c r="E3749" s="2">
        <f>Electricity!F3774</f>
        <v>0</v>
      </c>
      <c r="F3749" s="2">
        <f>Electricity!G3774</f>
        <v>0</v>
      </c>
      <c r="G3749" s="2">
        <f>Electricity!H3774</f>
        <v>0</v>
      </c>
      <c r="H3749" s="2">
        <f>Electricity!I3774</f>
        <v>0</v>
      </c>
      <c r="I3749" s="2">
        <f>Electricity!J3774</f>
        <v>0</v>
      </c>
    </row>
    <row r="3750" spans="2:9" x14ac:dyDescent="0.35">
      <c r="B3750" s="458" t="str">
        <f t="shared" si="59"/>
        <v>06/05/2019 04:00:00 PM</v>
      </c>
      <c r="C3750" s="458">
        <v>43621</v>
      </c>
      <c r="D3750" s="459">
        <v>0.66666666666666674</v>
      </c>
      <c r="E3750" s="2">
        <f>Electricity!F3775</f>
        <v>0</v>
      </c>
      <c r="F3750" s="2">
        <f>Electricity!G3775</f>
        <v>0</v>
      </c>
      <c r="G3750" s="2">
        <f>Electricity!H3775</f>
        <v>0</v>
      </c>
      <c r="H3750" s="2">
        <f>Electricity!I3775</f>
        <v>0</v>
      </c>
      <c r="I3750" s="2">
        <f>Electricity!J3775</f>
        <v>0</v>
      </c>
    </row>
    <row r="3751" spans="2:9" x14ac:dyDescent="0.35">
      <c r="B3751" s="458" t="str">
        <f t="shared" si="59"/>
        <v>06/05/2019 05:00:00 PM</v>
      </c>
      <c r="C3751" s="458">
        <v>43621</v>
      </c>
      <c r="D3751" s="459">
        <v>0.70833333333333337</v>
      </c>
      <c r="E3751" s="2">
        <f>Electricity!F3776</f>
        <v>0</v>
      </c>
      <c r="F3751" s="2">
        <f>Electricity!G3776</f>
        <v>0</v>
      </c>
      <c r="G3751" s="2">
        <f>Electricity!H3776</f>
        <v>0</v>
      </c>
      <c r="H3751" s="2">
        <f>Electricity!I3776</f>
        <v>0</v>
      </c>
      <c r="I3751" s="2">
        <f>Electricity!J3776</f>
        <v>0</v>
      </c>
    </row>
    <row r="3752" spans="2:9" x14ac:dyDescent="0.35">
      <c r="B3752" s="458" t="str">
        <f t="shared" si="59"/>
        <v>06/05/2019 06:00:00 PM</v>
      </c>
      <c r="C3752" s="458">
        <v>43621</v>
      </c>
      <c r="D3752" s="459">
        <v>0.75000000000000011</v>
      </c>
      <c r="E3752" s="2">
        <f>Electricity!F3777</f>
        <v>0</v>
      </c>
      <c r="F3752" s="2">
        <f>Electricity!G3777</f>
        <v>0</v>
      </c>
      <c r="G3752" s="2">
        <f>Electricity!H3777</f>
        <v>0</v>
      </c>
      <c r="H3752" s="2">
        <f>Electricity!I3777</f>
        <v>0</v>
      </c>
      <c r="I3752" s="2">
        <f>Electricity!J3777</f>
        <v>0</v>
      </c>
    </row>
    <row r="3753" spans="2:9" x14ac:dyDescent="0.35">
      <c r="B3753" s="458" t="str">
        <f t="shared" si="59"/>
        <v>06/05/2019 07:00:00 PM</v>
      </c>
      <c r="C3753" s="458">
        <v>43621</v>
      </c>
      <c r="D3753" s="459">
        <v>0.79166666666666674</v>
      </c>
      <c r="E3753" s="2">
        <f>Electricity!F3778</f>
        <v>0</v>
      </c>
      <c r="F3753" s="2">
        <f>Electricity!G3778</f>
        <v>0</v>
      </c>
      <c r="G3753" s="2">
        <f>Electricity!H3778</f>
        <v>0</v>
      </c>
      <c r="H3753" s="2">
        <f>Electricity!I3778</f>
        <v>0</v>
      </c>
      <c r="I3753" s="2">
        <f>Electricity!J3778</f>
        <v>0</v>
      </c>
    </row>
    <row r="3754" spans="2:9" x14ac:dyDescent="0.35">
      <c r="B3754" s="458" t="str">
        <f t="shared" si="59"/>
        <v>06/05/2019 08:00:00 PM</v>
      </c>
      <c r="C3754" s="458">
        <v>43621</v>
      </c>
      <c r="D3754" s="459">
        <v>0.83333333333333337</v>
      </c>
      <c r="E3754" s="2">
        <f>Electricity!F3779</f>
        <v>0</v>
      </c>
      <c r="F3754" s="2">
        <f>Electricity!G3779</f>
        <v>0</v>
      </c>
      <c r="G3754" s="2">
        <f>Electricity!H3779</f>
        <v>0</v>
      </c>
      <c r="H3754" s="2">
        <f>Electricity!I3779</f>
        <v>0</v>
      </c>
      <c r="I3754" s="2">
        <f>Electricity!J3779</f>
        <v>0</v>
      </c>
    </row>
    <row r="3755" spans="2:9" x14ac:dyDescent="0.35">
      <c r="B3755" s="458" t="str">
        <f t="shared" si="59"/>
        <v>06/05/2019 09:00:00 PM</v>
      </c>
      <c r="C3755" s="458">
        <v>43621</v>
      </c>
      <c r="D3755" s="459">
        <v>0.87500000000000011</v>
      </c>
      <c r="E3755" s="2">
        <f>Electricity!F3780</f>
        <v>0</v>
      </c>
      <c r="F3755" s="2">
        <f>Electricity!G3780</f>
        <v>0</v>
      </c>
      <c r="G3755" s="2">
        <f>Electricity!H3780</f>
        <v>0</v>
      </c>
      <c r="H3755" s="2">
        <f>Electricity!I3780</f>
        <v>0</v>
      </c>
      <c r="I3755" s="2">
        <f>Electricity!J3780</f>
        <v>0</v>
      </c>
    </row>
    <row r="3756" spans="2:9" x14ac:dyDescent="0.35">
      <c r="B3756" s="458" t="str">
        <f t="shared" si="59"/>
        <v>06/05/2019 10:00:00 PM</v>
      </c>
      <c r="C3756" s="458">
        <v>43621</v>
      </c>
      <c r="D3756" s="459">
        <v>0.91666666666666674</v>
      </c>
      <c r="E3756" s="2">
        <f>Electricity!F3781</f>
        <v>0</v>
      </c>
      <c r="F3756" s="2">
        <f>Electricity!G3781</f>
        <v>0</v>
      </c>
      <c r="G3756" s="2">
        <f>Electricity!H3781</f>
        <v>0</v>
      </c>
      <c r="H3756" s="2">
        <f>Electricity!I3781</f>
        <v>0</v>
      </c>
      <c r="I3756" s="2">
        <f>Electricity!J3781</f>
        <v>0</v>
      </c>
    </row>
    <row r="3757" spans="2:9" x14ac:dyDescent="0.35">
      <c r="B3757" s="458" t="str">
        <f t="shared" si="59"/>
        <v>06/05/2019 11:00:00 PM</v>
      </c>
      <c r="C3757" s="458">
        <v>43621</v>
      </c>
      <c r="D3757" s="459">
        <v>0.95833333333333337</v>
      </c>
      <c r="E3757" s="2">
        <f>Electricity!F3782</f>
        <v>0</v>
      </c>
      <c r="F3757" s="2">
        <f>Electricity!G3782</f>
        <v>0</v>
      </c>
      <c r="G3757" s="2">
        <f>Electricity!H3782</f>
        <v>0</v>
      </c>
      <c r="H3757" s="2">
        <f>Electricity!I3782</f>
        <v>0</v>
      </c>
      <c r="I3757" s="2">
        <f>Electricity!J3782</f>
        <v>0</v>
      </c>
    </row>
    <row r="3758" spans="2:9" x14ac:dyDescent="0.35">
      <c r="B3758" s="458" t="str">
        <f t="shared" si="59"/>
        <v>06/06/2019 12:00:00 AM</v>
      </c>
      <c r="C3758" s="458">
        <v>43622</v>
      </c>
      <c r="D3758" s="459">
        <v>3.1225022567582528E-17</v>
      </c>
      <c r="E3758" s="2">
        <f>Electricity!F3783</f>
        <v>0</v>
      </c>
      <c r="F3758" s="2">
        <f>Electricity!G3783</f>
        <v>0</v>
      </c>
      <c r="G3758" s="2">
        <f>Electricity!H3783</f>
        <v>0</v>
      </c>
      <c r="H3758" s="2">
        <f>Electricity!I3783</f>
        <v>0</v>
      </c>
      <c r="I3758" s="2">
        <f>Electricity!J3783</f>
        <v>0</v>
      </c>
    </row>
    <row r="3759" spans="2:9" x14ac:dyDescent="0.35">
      <c r="B3759" s="458" t="str">
        <f t="shared" si="59"/>
        <v>06/06/2019 01:00:00 AM</v>
      </c>
      <c r="C3759" s="458">
        <v>43622</v>
      </c>
      <c r="D3759" s="459">
        <v>4.1666666666666699E-2</v>
      </c>
      <c r="E3759" s="2">
        <f>Electricity!F3784</f>
        <v>0</v>
      </c>
      <c r="F3759" s="2">
        <f>Electricity!G3784</f>
        <v>0</v>
      </c>
      <c r="G3759" s="2">
        <f>Electricity!H3784</f>
        <v>0</v>
      </c>
      <c r="H3759" s="2">
        <f>Electricity!I3784</f>
        <v>0</v>
      </c>
      <c r="I3759" s="2">
        <f>Electricity!J3784</f>
        <v>0</v>
      </c>
    </row>
    <row r="3760" spans="2:9" x14ac:dyDescent="0.35">
      <c r="B3760" s="458" t="str">
        <f t="shared" si="59"/>
        <v>06/06/2019 02:00:00 AM</v>
      </c>
      <c r="C3760" s="458">
        <v>43622</v>
      </c>
      <c r="D3760" s="459">
        <v>8.333333333333337E-2</v>
      </c>
      <c r="E3760" s="2">
        <f>Electricity!F3785</f>
        <v>0</v>
      </c>
      <c r="F3760" s="2">
        <f>Electricity!G3785</f>
        <v>0</v>
      </c>
      <c r="G3760" s="2">
        <f>Electricity!H3785</f>
        <v>0</v>
      </c>
      <c r="H3760" s="2">
        <f>Electricity!I3785</f>
        <v>0</v>
      </c>
      <c r="I3760" s="2">
        <f>Electricity!J3785</f>
        <v>0</v>
      </c>
    </row>
    <row r="3761" spans="2:9" x14ac:dyDescent="0.35">
      <c r="B3761" s="458" t="str">
        <f t="shared" si="59"/>
        <v>06/06/2019 03:00:00 AM</v>
      </c>
      <c r="C3761" s="458">
        <v>43622</v>
      </c>
      <c r="D3761" s="459">
        <v>0.12500000000000006</v>
      </c>
      <c r="E3761" s="2">
        <f>Electricity!F3786</f>
        <v>0</v>
      </c>
      <c r="F3761" s="2">
        <f>Electricity!G3786</f>
        <v>0</v>
      </c>
      <c r="G3761" s="2">
        <f>Electricity!H3786</f>
        <v>0</v>
      </c>
      <c r="H3761" s="2">
        <f>Electricity!I3786</f>
        <v>0</v>
      </c>
      <c r="I3761" s="2">
        <f>Electricity!J3786</f>
        <v>0</v>
      </c>
    </row>
    <row r="3762" spans="2:9" x14ac:dyDescent="0.35">
      <c r="B3762" s="458" t="str">
        <f t="shared" si="59"/>
        <v>06/06/2019 04:00:00 AM</v>
      </c>
      <c r="C3762" s="458">
        <v>43622</v>
      </c>
      <c r="D3762" s="459">
        <v>0.16666666666666669</v>
      </c>
      <c r="E3762" s="2">
        <f>Electricity!F3787</f>
        <v>0</v>
      </c>
      <c r="F3762" s="2">
        <f>Electricity!G3787</f>
        <v>0</v>
      </c>
      <c r="G3762" s="2">
        <f>Electricity!H3787</f>
        <v>0</v>
      </c>
      <c r="H3762" s="2">
        <f>Electricity!I3787</f>
        <v>0</v>
      </c>
      <c r="I3762" s="2">
        <f>Electricity!J3787</f>
        <v>0</v>
      </c>
    </row>
    <row r="3763" spans="2:9" x14ac:dyDescent="0.35">
      <c r="B3763" s="458" t="str">
        <f t="shared" si="59"/>
        <v>06/06/2019 05:00:00 AM</v>
      </c>
      <c r="C3763" s="458">
        <v>43622</v>
      </c>
      <c r="D3763" s="459">
        <v>0.20833333333333337</v>
      </c>
      <c r="E3763" s="2">
        <f>Electricity!F3788</f>
        <v>0</v>
      </c>
      <c r="F3763" s="2">
        <f>Electricity!G3788</f>
        <v>0</v>
      </c>
      <c r="G3763" s="2">
        <f>Electricity!H3788</f>
        <v>0</v>
      </c>
      <c r="H3763" s="2">
        <f>Electricity!I3788</f>
        <v>0</v>
      </c>
      <c r="I3763" s="2">
        <f>Electricity!J3788</f>
        <v>0</v>
      </c>
    </row>
    <row r="3764" spans="2:9" x14ac:dyDescent="0.35">
      <c r="B3764" s="458" t="str">
        <f t="shared" si="59"/>
        <v>06/06/2019 06:00:00 AM</v>
      </c>
      <c r="C3764" s="458">
        <v>43622</v>
      </c>
      <c r="D3764" s="459">
        <v>0.25</v>
      </c>
      <c r="E3764" s="2">
        <f>Electricity!F3789</f>
        <v>0</v>
      </c>
      <c r="F3764" s="2">
        <f>Electricity!G3789</f>
        <v>0</v>
      </c>
      <c r="G3764" s="2">
        <f>Electricity!H3789</f>
        <v>0</v>
      </c>
      <c r="H3764" s="2">
        <f>Electricity!I3789</f>
        <v>0</v>
      </c>
      <c r="I3764" s="2">
        <f>Electricity!J3789</f>
        <v>0</v>
      </c>
    </row>
    <row r="3765" spans="2:9" x14ac:dyDescent="0.35">
      <c r="B3765" s="458" t="str">
        <f t="shared" si="59"/>
        <v>06/06/2019 07:00:00 AM</v>
      </c>
      <c r="C3765" s="458">
        <v>43622</v>
      </c>
      <c r="D3765" s="459">
        <v>0.29166666666666669</v>
      </c>
      <c r="E3765" s="2">
        <f>Electricity!F3790</f>
        <v>0</v>
      </c>
      <c r="F3765" s="2">
        <f>Electricity!G3790</f>
        <v>0</v>
      </c>
      <c r="G3765" s="2">
        <f>Electricity!H3790</f>
        <v>0</v>
      </c>
      <c r="H3765" s="2">
        <f>Electricity!I3790</f>
        <v>0</v>
      </c>
      <c r="I3765" s="2">
        <f>Electricity!J3790</f>
        <v>0</v>
      </c>
    </row>
    <row r="3766" spans="2:9" x14ac:dyDescent="0.35">
      <c r="B3766" s="458" t="str">
        <f t="shared" si="59"/>
        <v>06/06/2019 08:00:00 AM</v>
      </c>
      <c r="C3766" s="458">
        <v>43622</v>
      </c>
      <c r="D3766" s="459">
        <v>0.33333333333333337</v>
      </c>
      <c r="E3766" s="2">
        <f>Electricity!F3791</f>
        <v>0</v>
      </c>
      <c r="F3766" s="2">
        <f>Electricity!G3791</f>
        <v>0</v>
      </c>
      <c r="G3766" s="2">
        <f>Electricity!H3791</f>
        <v>0</v>
      </c>
      <c r="H3766" s="2">
        <f>Electricity!I3791</f>
        <v>0</v>
      </c>
      <c r="I3766" s="2">
        <f>Electricity!J3791</f>
        <v>0</v>
      </c>
    </row>
    <row r="3767" spans="2:9" x14ac:dyDescent="0.35">
      <c r="B3767" s="458" t="str">
        <f t="shared" si="59"/>
        <v>06/06/2019 09:00:00 AM</v>
      </c>
      <c r="C3767" s="458">
        <v>43622</v>
      </c>
      <c r="D3767" s="459">
        <v>0.375</v>
      </c>
      <c r="E3767" s="2">
        <f>Electricity!F3792</f>
        <v>0</v>
      </c>
      <c r="F3767" s="2">
        <f>Electricity!G3792</f>
        <v>0</v>
      </c>
      <c r="G3767" s="2">
        <f>Electricity!H3792</f>
        <v>0</v>
      </c>
      <c r="H3767" s="2">
        <f>Electricity!I3792</f>
        <v>0</v>
      </c>
      <c r="I3767" s="2">
        <f>Electricity!J3792</f>
        <v>0</v>
      </c>
    </row>
    <row r="3768" spans="2:9" x14ac:dyDescent="0.35">
      <c r="B3768" s="458" t="str">
        <f t="shared" si="59"/>
        <v>06/06/2019 10:00:00 AM</v>
      </c>
      <c r="C3768" s="458">
        <v>43622</v>
      </c>
      <c r="D3768" s="459">
        <v>0.41666666666666669</v>
      </c>
      <c r="E3768" s="2">
        <f>Electricity!F3793</f>
        <v>0</v>
      </c>
      <c r="F3768" s="2">
        <f>Electricity!G3793</f>
        <v>0</v>
      </c>
      <c r="G3768" s="2">
        <f>Electricity!H3793</f>
        <v>0</v>
      </c>
      <c r="H3768" s="2">
        <f>Electricity!I3793</f>
        <v>0</v>
      </c>
      <c r="I3768" s="2">
        <f>Electricity!J3793</f>
        <v>0</v>
      </c>
    </row>
    <row r="3769" spans="2:9" x14ac:dyDescent="0.35">
      <c r="B3769" s="458" t="str">
        <f t="shared" si="59"/>
        <v>06/06/2019 11:00:00 AM</v>
      </c>
      <c r="C3769" s="458">
        <v>43622</v>
      </c>
      <c r="D3769" s="459">
        <v>0.45833333333333337</v>
      </c>
      <c r="E3769" s="2">
        <f>Electricity!F3794</f>
        <v>0</v>
      </c>
      <c r="F3769" s="2">
        <f>Electricity!G3794</f>
        <v>0</v>
      </c>
      <c r="G3769" s="2">
        <f>Electricity!H3794</f>
        <v>0</v>
      </c>
      <c r="H3769" s="2">
        <f>Electricity!I3794</f>
        <v>0</v>
      </c>
      <c r="I3769" s="2">
        <f>Electricity!J3794</f>
        <v>0</v>
      </c>
    </row>
    <row r="3770" spans="2:9" x14ac:dyDescent="0.35">
      <c r="B3770" s="458" t="str">
        <f t="shared" si="59"/>
        <v>06/06/2019 12:00:00 PM</v>
      </c>
      <c r="C3770" s="458">
        <v>43622</v>
      </c>
      <c r="D3770" s="459">
        <v>0.50000000000000011</v>
      </c>
      <c r="E3770" s="2">
        <f>Electricity!F3795</f>
        <v>0</v>
      </c>
      <c r="F3770" s="2">
        <f>Electricity!G3795</f>
        <v>0</v>
      </c>
      <c r="G3770" s="2">
        <f>Electricity!H3795</f>
        <v>0</v>
      </c>
      <c r="H3770" s="2">
        <f>Electricity!I3795</f>
        <v>0</v>
      </c>
      <c r="I3770" s="2">
        <f>Electricity!J3795</f>
        <v>0</v>
      </c>
    </row>
    <row r="3771" spans="2:9" x14ac:dyDescent="0.35">
      <c r="B3771" s="458" t="str">
        <f t="shared" si="59"/>
        <v>06/06/2019 01:00:00 PM</v>
      </c>
      <c r="C3771" s="458">
        <v>43622</v>
      </c>
      <c r="D3771" s="459">
        <v>0.54166666666666674</v>
      </c>
      <c r="E3771" s="2">
        <f>Electricity!F3796</f>
        <v>0</v>
      </c>
      <c r="F3771" s="2">
        <f>Electricity!G3796</f>
        <v>0</v>
      </c>
      <c r="G3771" s="2">
        <f>Electricity!H3796</f>
        <v>0</v>
      </c>
      <c r="H3771" s="2">
        <f>Electricity!I3796</f>
        <v>0</v>
      </c>
      <c r="I3771" s="2">
        <f>Electricity!J3796</f>
        <v>0</v>
      </c>
    </row>
    <row r="3772" spans="2:9" x14ac:dyDescent="0.35">
      <c r="B3772" s="458" t="str">
        <f t="shared" si="59"/>
        <v>06/06/2019 02:00:00 PM</v>
      </c>
      <c r="C3772" s="458">
        <v>43622</v>
      </c>
      <c r="D3772" s="459">
        <v>0.58333333333333337</v>
      </c>
      <c r="E3772" s="2">
        <f>Electricity!F3797</f>
        <v>0</v>
      </c>
      <c r="F3772" s="2">
        <f>Electricity!G3797</f>
        <v>0</v>
      </c>
      <c r="G3772" s="2">
        <f>Electricity!H3797</f>
        <v>0</v>
      </c>
      <c r="H3772" s="2">
        <f>Electricity!I3797</f>
        <v>0</v>
      </c>
      <c r="I3772" s="2">
        <f>Electricity!J3797</f>
        <v>0</v>
      </c>
    </row>
    <row r="3773" spans="2:9" x14ac:dyDescent="0.35">
      <c r="B3773" s="458" t="str">
        <f t="shared" si="59"/>
        <v>06/06/2019 03:00:00 PM</v>
      </c>
      <c r="C3773" s="458">
        <v>43622</v>
      </c>
      <c r="D3773" s="459">
        <v>0.62500000000000011</v>
      </c>
      <c r="E3773" s="2">
        <f>Electricity!F3798</f>
        <v>0</v>
      </c>
      <c r="F3773" s="2">
        <f>Electricity!G3798</f>
        <v>0</v>
      </c>
      <c r="G3773" s="2">
        <f>Electricity!H3798</f>
        <v>0</v>
      </c>
      <c r="H3773" s="2">
        <f>Electricity!I3798</f>
        <v>0</v>
      </c>
      <c r="I3773" s="2">
        <f>Electricity!J3798</f>
        <v>0</v>
      </c>
    </row>
    <row r="3774" spans="2:9" x14ac:dyDescent="0.35">
      <c r="B3774" s="458" t="str">
        <f t="shared" si="59"/>
        <v>06/06/2019 04:00:00 PM</v>
      </c>
      <c r="C3774" s="458">
        <v>43622</v>
      </c>
      <c r="D3774" s="459">
        <v>0.66666666666666674</v>
      </c>
      <c r="E3774" s="2">
        <f>Electricity!F3799</f>
        <v>0</v>
      </c>
      <c r="F3774" s="2">
        <f>Electricity!G3799</f>
        <v>0</v>
      </c>
      <c r="G3774" s="2">
        <f>Electricity!H3799</f>
        <v>0</v>
      </c>
      <c r="H3774" s="2">
        <f>Electricity!I3799</f>
        <v>0</v>
      </c>
      <c r="I3774" s="2">
        <f>Electricity!J3799</f>
        <v>0</v>
      </c>
    </row>
    <row r="3775" spans="2:9" x14ac:dyDescent="0.35">
      <c r="B3775" s="458" t="str">
        <f t="shared" si="59"/>
        <v>06/06/2019 05:00:00 PM</v>
      </c>
      <c r="C3775" s="458">
        <v>43622</v>
      </c>
      <c r="D3775" s="459">
        <v>0.70833333333333337</v>
      </c>
      <c r="E3775" s="2">
        <f>Electricity!F3800</f>
        <v>0</v>
      </c>
      <c r="F3775" s="2">
        <f>Electricity!G3800</f>
        <v>0</v>
      </c>
      <c r="G3775" s="2">
        <f>Electricity!H3800</f>
        <v>0</v>
      </c>
      <c r="H3775" s="2">
        <f>Electricity!I3800</f>
        <v>0</v>
      </c>
      <c r="I3775" s="2">
        <f>Electricity!J3800</f>
        <v>0</v>
      </c>
    </row>
    <row r="3776" spans="2:9" x14ac:dyDescent="0.35">
      <c r="B3776" s="458" t="str">
        <f t="shared" si="59"/>
        <v>06/06/2019 06:00:00 PM</v>
      </c>
      <c r="C3776" s="458">
        <v>43622</v>
      </c>
      <c r="D3776" s="459">
        <v>0.75000000000000011</v>
      </c>
      <c r="E3776" s="2">
        <f>Electricity!F3801</f>
        <v>0</v>
      </c>
      <c r="F3776" s="2">
        <f>Electricity!G3801</f>
        <v>0</v>
      </c>
      <c r="G3776" s="2">
        <f>Electricity!H3801</f>
        <v>0</v>
      </c>
      <c r="H3776" s="2">
        <f>Electricity!I3801</f>
        <v>0</v>
      </c>
      <c r="I3776" s="2">
        <f>Electricity!J3801</f>
        <v>0</v>
      </c>
    </row>
    <row r="3777" spans="2:9" x14ac:dyDescent="0.35">
      <c r="B3777" s="458" t="str">
        <f t="shared" si="59"/>
        <v>06/06/2019 07:00:00 PM</v>
      </c>
      <c r="C3777" s="458">
        <v>43622</v>
      </c>
      <c r="D3777" s="459">
        <v>0.79166666666666674</v>
      </c>
      <c r="E3777" s="2">
        <f>Electricity!F3802</f>
        <v>0</v>
      </c>
      <c r="F3777" s="2">
        <f>Electricity!G3802</f>
        <v>0</v>
      </c>
      <c r="G3777" s="2">
        <f>Electricity!H3802</f>
        <v>0</v>
      </c>
      <c r="H3777" s="2">
        <f>Electricity!I3802</f>
        <v>0</v>
      </c>
      <c r="I3777" s="2">
        <f>Electricity!J3802</f>
        <v>0</v>
      </c>
    </row>
    <row r="3778" spans="2:9" x14ac:dyDescent="0.35">
      <c r="B3778" s="458" t="str">
        <f t="shared" si="59"/>
        <v>06/06/2019 08:00:00 PM</v>
      </c>
      <c r="C3778" s="458">
        <v>43622</v>
      </c>
      <c r="D3778" s="459">
        <v>0.83333333333333337</v>
      </c>
      <c r="E3778" s="2">
        <f>Electricity!F3803</f>
        <v>0</v>
      </c>
      <c r="F3778" s="2">
        <f>Electricity!G3803</f>
        <v>0</v>
      </c>
      <c r="G3778" s="2">
        <f>Electricity!H3803</f>
        <v>0</v>
      </c>
      <c r="H3778" s="2">
        <f>Electricity!I3803</f>
        <v>0</v>
      </c>
      <c r="I3778" s="2">
        <f>Electricity!J3803</f>
        <v>0</v>
      </c>
    </row>
    <row r="3779" spans="2:9" x14ac:dyDescent="0.35">
      <c r="B3779" s="458" t="str">
        <f t="shared" si="59"/>
        <v>06/06/2019 09:00:00 PM</v>
      </c>
      <c r="C3779" s="458">
        <v>43622</v>
      </c>
      <c r="D3779" s="459">
        <v>0.87500000000000011</v>
      </c>
      <c r="E3779" s="2">
        <f>Electricity!F3804</f>
        <v>0</v>
      </c>
      <c r="F3779" s="2">
        <f>Electricity!G3804</f>
        <v>0</v>
      </c>
      <c r="G3779" s="2">
        <f>Electricity!H3804</f>
        <v>0</v>
      </c>
      <c r="H3779" s="2">
        <f>Electricity!I3804</f>
        <v>0</v>
      </c>
      <c r="I3779" s="2">
        <f>Electricity!J3804</f>
        <v>0</v>
      </c>
    </row>
    <row r="3780" spans="2:9" x14ac:dyDescent="0.35">
      <c r="B3780" s="458" t="str">
        <f t="shared" si="59"/>
        <v>06/06/2019 10:00:00 PM</v>
      </c>
      <c r="C3780" s="458">
        <v>43622</v>
      </c>
      <c r="D3780" s="459">
        <v>0.91666666666666674</v>
      </c>
      <c r="E3780" s="2">
        <f>Electricity!F3805</f>
        <v>0</v>
      </c>
      <c r="F3780" s="2">
        <f>Electricity!G3805</f>
        <v>0</v>
      </c>
      <c r="G3780" s="2">
        <f>Electricity!H3805</f>
        <v>0</v>
      </c>
      <c r="H3780" s="2">
        <f>Electricity!I3805</f>
        <v>0</v>
      </c>
      <c r="I3780" s="2">
        <f>Electricity!J3805</f>
        <v>0</v>
      </c>
    </row>
    <row r="3781" spans="2:9" x14ac:dyDescent="0.35">
      <c r="B3781" s="458" t="str">
        <f t="shared" si="59"/>
        <v>06/06/2019 11:00:00 PM</v>
      </c>
      <c r="C3781" s="458">
        <v>43622</v>
      </c>
      <c r="D3781" s="459">
        <v>0.95833333333333337</v>
      </c>
      <c r="E3781" s="2">
        <f>Electricity!F3806</f>
        <v>0</v>
      </c>
      <c r="F3781" s="2">
        <f>Electricity!G3806</f>
        <v>0</v>
      </c>
      <c r="G3781" s="2">
        <f>Electricity!H3806</f>
        <v>0</v>
      </c>
      <c r="H3781" s="2">
        <f>Electricity!I3806</f>
        <v>0</v>
      </c>
      <c r="I3781" s="2">
        <f>Electricity!J3806</f>
        <v>0</v>
      </c>
    </row>
    <row r="3782" spans="2:9" x14ac:dyDescent="0.35">
      <c r="B3782" s="458" t="str">
        <f t="shared" si="59"/>
        <v>06/07/2019 12:00:00 AM</v>
      </c>
      <c r="C3782" s="458">
        <v>43623</v>
      </c>
      <c r="D3782" s="459">
        <v>3.1225022567582528E-17</v>
      </c>
      <c r="E3782" s="2">
        <f>Electricity!F3807</f>
        <v>0</v>
      </c>
      <c r="F3782" s="2">
        <f>Electricity!G3807</f>
        <v>0</v>
      </c>
      <c r="G3782" s="2">
        <f>Electricity!H3807</f>
        <v>0</v>
      </c>
      <c r="H3782" s="2">
        <f>Electricity!I3807</f>
        <v>0</v>
      </c>
      <c r="I3782" s="2">
        <f>Electricity!J3807</f>
        <v>0</v>
      </c>
    </row>
    <row r="3783" spans="2:9" x14ac:dyDescent="0.35">
      <c r="B3783" s="458" t="str">
        <f t="shared" si="59"/>
        <v>06/07/2019 01:00:00 AM</v>
      </c>
      <c r="C3783" s="458">
        <v>43623</v>
      </c>
      <c r="D3783" s="459">
        <v>4.1666666666666699E-2</v>
      </c>
      <c r="E3783" s="2">
        <f>Electricity!F3808</f>
        <v>0</v>
      </c>
      <c r="F3783" s="2">
        <f>Electricity!G3808</f>
        <v>0</v>
      </c>
      <c r="G3783" s="2">
        <f>Electricity!H3808</f>
        <v>0</v>
      </c>
      <c r="H3783" s="2">
        <f>Electricity!I3808</f>
        <v>0</v>
      </c>
      <c r="I3783" s="2">
        <f>Electricity!J3808</f>
        <v>0</v>
      </c>
    </row>
    <row r="3784" spans="2:9" x14ac:dyDescent="0.35">
      <c r="B3784" s="458" t="str">
        <f t="shared" si="59"/>
        <v>06/07/2019 02:00:00 AM</v>
      </c>
      <c r="C3784" s="458">
        <v>43623</v>
      </c>
      <c r="D3784" s="459">
        <v>8.333333333333337E-2</v>
      </c>
      <c r="E3784" s="2">
        <f>Electricity!F3809</f>
        <v>0</v>
      </c>
      <c r="F3784" s="2">
        <f>Electricity!G3809</f>
        <v>0</v>
      </c>
      <c r="G3784" s="2">
        <f>Electricity!H3809</f>
        <v>0</v>
      </c>
      <c r="H3784" s="2">
        <f>Electricity!I3809</f>
        <v>0</v>
      </c>
      <c r="I3784" s="2">
        <f>Electricity!J3809</f>
        <v>0</v>
      </c>
    </row>
    <row r="3785" spans="2:9" x14ac:dyDescent="0.35">
      <c r="B3785" s="458" t="str">
        <f t="shared" si="59"/>
        <v>06/07/2019 03:00:00 AM</v>
      </c>
      <c r="C3785" s="458">
        <v>43623</v>
      </c>
      <c r="D3785" s="459">
        <v>0.12500000000000006</v>
      </c>
      <c r="E3785" s="2">
        <f>Electricity!F3810</f>
        <v>0</v>
      </c>
      <c r="F3785" s="2">
        <f>Electricity!G3810</f>
        <v>0</v>
      </c>
      <c r="G3785" s="2">
        <f>Electricity!H3810</f>
        <v>0</v>
      </c>
      <c r="H3785" s="2">
        <f>Electricity!I3810</f>
        <v>0</v>
      </c>
      <c r="I3785" s="2">
        <f>Electricity!J3810</f>
        <v>0</v>
      </c>
    </row>
    <row r="3786" spans="2:9" x14ac:dyDescent="0.35">
      <c r="B3786" s="458" t="str">
        <f t="shared" si="59"/>
        <v>06/07/2019 04:00:00 AM</v>
      </c>
      <c r="C3786" s="458">
        <v>43623</v>
      </c>
      <c r="D3786" s="459">
        <v>0.16666666666666669</v>
      </c>
      <c r="E3786" s="2">
        <f>Electricity!F3811</f>
        <v>0</v>
      </c>
      <c r="F3786" s="2">
        <f>Electricity!G3811</f>
        <v>0</v>
      </c>
      <c r="G3786" s="2">
        <f>Electricity!H3811</f>
        <v>0</v>
      </c>
      <c r="H3786" s="2">
        <f>Electricity!I3811</f>
        <v>0</v>
      </c>
      <c r="I3786" s="2">
        <f>Electricity!J3811</f>
        <v>0</v>
      </c>
    </row>
    <row r="3787" spans="2:9" x14ac:dyDescent="0.35">
      <c r="B3787" s="458" t="str">
        <f t="shared" si="59"/>
        <v>06/07/2019 05:00:00 AM</v>
      </c>
      <c r="C3787" s="458">
        <v>43623</v>
      </c>
      <c r="D3787" s="459">
        <v>0.20833333333333337</v>
      </c>
      <c r="E3787" s="2">
        <f>Electricity!F3812</f>
        <v>0</v>
      </c>
      <c r="F3787" s="2">
        <f>Electricity!G3812</f>
        <v>0</v>
      </c>
      <c r="G3787" s="2">
        <f>Electricity!H3812</f>
        <v>0</v>
      </c>
      <c r="H3787" s="2">
        <f>Electricity!I3812</f>
        <v>0</v>
      </c>
      <c r="I3787" s="2">
        <f>Electricity!J3812</f>
        <v>0</v>
      </c>
    </row>
    <row r="3788" spans="2:9" x14ac:dyDescent="0.35">
      <c r="B3788" s="458" t="str">
        <f t="shared" si="59"/>
        <v>06/07/2019 06:00:00 AM</v>
      </c>
      <c r="C3788" s="458">
        <v>43623</v>
      </c>
      <c r="D3788" s="459">
        <v>0.25</v>
      </c>
      <c r="E3788" s="2">
        <f>Electricity!F3813</f>
        <v>0</v>
      </c>
      <c r="F3788" s="2">
        <f>Electricity!G3813</f>
        <v>0</v>
      </c>
      <c r="G3788" s="2">
        <f>Electricity!H3813</f>
        <v>0</v>
      </c>
      <c r="H3788" s="2">
        <f>Electricity!I3813</f>
        <v>0</v>
      </c>
      <c r="I3788" s="2">
        <f>Electricity!J3813</f>
        <v>0</v>
      </c>
    </row>
    <row r="3789" spans="2:9" x14ac:dyDescent="0.35">
      <c r="B3789" s="458" t="str">
        <f t="shared" si="59"/>
        <v>06/07/2019 07:00:00 AM</v>
      </c>
      <c r="C3789" s="458">
        <v>43623</v>
      </c>
      <c r="D3789" s="459">
        <v>0.29166666666666669</v>
      </c>
      <c r="E3789" s="2">
        <f>Electricity!F3814</f>
        <v>0</v>
      </c>
      <c r="F3789" s="2">
        <f>Electricity!G3814</f>
        <v>0</v>
      </c>
      <c r="G3789" s="2">
        <f>Electricity!H3814</f>
        <v>0</v>
      </c>
      <c r="H3789" s="2">
        <f>Electricity!I3814</f>
        <v>0</v>
      </c>
      <c r="I3789" s="2">
        <f>Electricity!J3814</f>
        <v>0</v>
      </c>
    </row>
    <row r="3790" spans="2:9" x14ac:dyDescent="0.35">
      <c r="B3790" s="458" t="str">
        <f t="shared" si="59"/>
        <v>06/07/2019 08:00:00 AM</v>
      </c>
      <c r="C3790" s="458">
        <v>43623</v>
      </c>
      <c r="D3790" s="459">
        <v>0.33333333333333337</v>
      </c>
      <c r="E3790" s="2">
        <f>Electricity!F3815</f>
        <v>0</v>
      </c>
      <c r="F3790" s="2">
        <f>Electricity!G3815</f>
        <v>0</v>
      </c>
      <c r="G3790" s="2">
        <f>Electricity!H3815</f>
        <v>0</v>
      </c>
      <c r="H3790" s="2">
        <f>Electricity!I3815</f>
        <v>0</v>
      </c>
      <c r="I3790" s="2">
        <f>Electricity!J3815</f>
        <v>0</v>
      </c>
    </row>
    <row r="3791" spans="2:9" x14ac:dyDescent="0.35">
      <c r="B3791" s="458" t="str">
        <f t="shared" ref="B3791:B3854" si="60">CONCATENATE(TEXT(C3791,"mm/dd/yyyy")," ",TEXT(D3791,"hh:mm:ss AM/PM"))</f>
        <v>06/07/2019 09:00:00 AM</v>
      </c>
      <c r="C3791" s="458">
        <v>43623</v>
      </c>
      <c r="D3791" s="459">
        <v>0.375</v>
      </c>
      <c r="E3791" s="2">
        <f>Electricity!F3816</f>
        <v>0</v>
      </c>
      <c r="F3791" s="2">
        <f>Electricity!G3816</f>
        <v>0</v>
      </c>
      <c r="G3791" s="2">
        <f>Electricity!H3816</f>
        <v>0</v>
      </c>
      <c r="H3791" s="2">
        <f>Electricity!I3816</f>
        <v>0</v>
      </c>
      <c r="I3791" s="2">
        <f>Electricity!J3816</f>
        <v>0</v>
      </c>
    </row>
    <row r="3792" spans="2:9" x14ac:dyDescent="0.35">
      <c r="B3792" s="458" t="str">
        <f t="shared" si="60"/>
        <v>06/07/2019 10:00:00 AM</v>
      </c>
      <c r="C3792" s="458">
        <v>43623</v>
      </c>
      <c r="D3792" s="459">
        <v>0.41666666666666669</v>
      </c>
      <c r="E3792" s="2">
        <f>Electricity!F3817</f>
        <v>0</v>
      </c>
      <c r="F3792" s="2">
        <f>Electricity!G3817</f>
        <v>0</v>
      </c>
      <c r="G3792" s="2">
        <f>Electricity!H3817</f>
        <v>0</v>
      </c>
      <c r="H3792" s="2">
        <f>Electricity!I3817</f>
        <v>0</v>
      </c>
      <c r="I3792" s="2">
        <f>Electricity!J3817</f>
        <v>0</v>
      </c>
    </row>
    <row r="3793" spans="2:9" x14ac:dyDescent="0.35">
      <c r="B3793" s="458" t="str">
        <f t="shared" si="60"/>
        <v>06/07/2019 11:00:00 AM</v>
      </c>
      <c r="C3793" s="458">
        <v>43623</v>
      </c>
      <c r="D3793" s="459">
        <v>0.45833333333333337</v>
      </c>
      <c r="E3793" s="2">
        <f>Electricity!F3818</f>
        <v>0</v>
      </c>
      <c r="F3793" s="2">
        <f>Electricity!G3818</f>
        <v>0</v>
      </c>
      <c r="G3793" s="2">
        <f>Electricity!H3818</f>
        <v>0</v>
      </c>
      <c r="H3793" s="2">
        <f>Electricity!I3818</f>
        <v>0</v>
      </c>
      <c r="I3793" s="2">
        <f>Electricity!J3818</f>
        <v>0</v>
      </c>
    </row>
    <row r="3794" spans="2:9" x14ac:dyDescent="0.35">
      <c r="B3794" s="458" t="str">
        <f t="shared" si="60"/>
        <v>06/07/2019 12:00:00 PM</v>
      </c>
      <c r="C3794" s="458">
        <v>43623</v>
      </c>
      <c r="D3794" s="459">
        <v>0.50000000000000011</v>
      </c>
      <c r="E3794" s="2">
        <f>Electricity!F3819</f>
        <v>0</v>
      </c>
      <c r="F3794" s="2">
        <f>Electricity!G3819</f>
        <v>0</v>
      </c>
      <c r="G3794" s="2">
        <f>Electricity!H3819</f>
        <v>0</v>
      </c>
      <c r="H3794" s="2">
        <f>Electricity!I3819</f>
        <v>0</v>
      </c>
      <c r="I3794" s="2">
        <f>Electricity!J3819</f>
        <v>0</v>
      </c>
    </row>
    <row r="3795" spans="2:9" x14ac:dyDescent="0.35">
      <c r="B3795" s="458" t="str">
        <f t="shared" si="60"/>
        <v>06/07/2019 01:00:00 PM</v>
      </c>
      <c r="C3795" s="458">
        <v>43623</v>
      </c>
      <c r="D3795" s="459">
        <v>0.54166666666666674</v>
      </c>
      <c r="E3795" s="2">
        <f>Electricity!F3820</f>
        <v>0</v>
      </c>
      <c r="F3795" s="2">
        <f>Electricity!G3820</f>
        <v>0</v>
      </c>
      <c r="G3795" s="2">
        <f>Electricity!H3820</f>
        <v>0</v>
      </c>
      <c r="H3795" s="2">
        <f>Electricity!I3820</f>
        <v>0</v>
      </c>
      <c r="I3795" s="2">
        <f>Electricity!J3820</f>
        <v>0</v>
      </c>
    </row>
    <row r="3796" spans="2:9" x14ac:dyDescent="0.35">
      <c r="B3796" s="458" t="str">
        <f t="shared" si="60"/>
        <v>06/07/2019 02:00:00 PM</v>
      </c>
      <c r="C3796" s="458">
        <v>43623</v>
      </c>
      <c r="D3796" s="459">
        <v>0.58333333333333337</v>
      </c>
      <c r="E3796" s="2">
        <f>Electricity!F3821</f>
        <v>0</v>
      </c>
      <c r="F3796" s="2">
        <f>Electricity!G3821</f>
        <v>0</v>
      </c>
      <c r="G3796" s="2">
        <f>Electricity!H3821</f>
        <v>0</v>
      </c>
      <c r="H3796" s="2">
        <f>Electricity!I3821</f>
        <v>0</v>
      </c>
      <c r="I3796" s="2">
        <f>Electricity!J3821</f>
        <v>0</v>
      </c>
    </row>
    <row r="3797" spans="2:9" x14ac:dyDescent="0.35">
      <c r="B3797" s="458" t="str">
        <f t="shared" si="60"/>
        <v>06/07/2019 03:00:00 PM</v>
      </c>
      <c r="C3797" s="458">
        <v>43623</v>
      </c>
      <c r="D3797" s="459">
        <v>0.62500000000000011</v>
      </c>
      <c r="E3797" s="2">
        <f>Electricity!F3822</f>
        <v>0</v>
      </c>
      <c r="F3797" s="2">
        <f>Electricity!G3822</f>
        <v>0</v>
      </c>
      <c r="G3797" s="2">
        <f>Electricity!H3822</f>
        <v>0</v>
      </c>
      <c r="H3797" s="2">
        <f>Electricity!I3822</f>
        <v>0</v>
      </c>
      <c r="I3797" s="2">
        <f>Electricity!J3822</f>
        <v>0</v>
      </c>
    </row>
    <row r="3798" spans="2:9" x14ac:dyDescent="0.35">
      <c r="B3798" s="458" t="str">
        <f t="shared" si="60"/>
        <v>06/07/2019 04:00:00 PM</v>
      </c>
      <c r="C3798" s="458">
        <v>43623</v>
      </c>
      <c r="D3798" s="459">
        <v>0.66666666666666674</v>
      </c>
      <c r="E3798" s="2">
        <f>Electricity!F3823</f>
        <v>0</v>
      </c>
      <c r="F3798" s="2">
        <f>Electricity!G3823</f>
        <v>0</v>
      </c>
      <c r="G3798" s="2">
        <f>Electricity!H3823</f>
        <v>0</v>
      </c>
      <c r="H3798" s="2">
        <f>Electricity!I3823</f>
        <v>0</v>
      </c>
      <c r="I3798" s="2">
        <f>Electricity!J3823</f>
        <v>0</v>
      </c>
    </row>
    <row r="3799" spans="2:9" x14ac:dyDescent="0.35">
      <c r="B3799" s="458" t="str">
        <f t="shared" si="60"/>
        <v>06/07/2019 05:00:00 PM</v>
      </c>
      <c r="C3799" s="458">
        <v>43623</v>
      </c>
      <c r="D3799" s="459">
        <v>0.70833333333333337</v>
      </c>
      <c r="E3799" s="2">
        <f>Electricity!F3824</f>
        <v>0</v>
      </c>
      <c r="F3799" s="2">
        <f>Electricity!G3824</f>
        <v>0</v>
      </c>
      <c r="G3799" s="2">
        <f>Electricity!H3824</f>
        <v>0</v>
      </c>
      <c r="H3799" s="2">
        <f>Electricity!I3824</f>
        <v>0</v>
      </c>
      <c r="I3799" s="2">
        <f>Electricity!J3824</f>
        <v>0</v>
      </c>
    </row>
    <row r="3800" spans="2:9" x14ac:dyDescent="0.35">
      <c r="B3800" s="458" t="str">
        <f t="shared" si="60"/>
        <v>06/07/2019 06:00:00 PM</v>
      </c>
      <c r="C3800" s="458">
        <v>43623</v>
      </c>
      <c r="D3800" s="459">
        <v>0.75000000000000011</v>
      </c>
      <c r="E3800" s="2">
        <f>Electricity!F3825</f>
        <v>0</v>
      </c>
      <c r="F3800" s="2">
        <f>Electricity!G3825</f>
        <v>0</v>
      </c>
      <c r="G3800" s="2">
        <f>Electricity!H3825</f>
        <v>0</v>
      </c>
      <c r="H3800" s="2">
        <f>Electricity!I3825</f>
        <v>0</v>
      </c>
      <c r="I3800" s="2">
        <f>Electricity!J3825</f>
        <v>0</v>
      </c>
    </row>
    <row r="3801" spans="2:9" x14ac:dyDescent="0.35">
      <c r="B3801" s="458" t="str">
        <f t="shared" si="60"/>
        <v>06/07/2019 07:00:00 PM</v>
      </c>
      <c r="C3801" s="458">
        <v>43623</v>
      </c>
      <c r="D3801" s="459">
        <v>0.79166666666666674</v>
      </c>
      <c r="E3801" s="2">
        <f>Electricity!F3826</f>
        <v>0</v>
      </c>
      <c r="F3801" s="2">
        <f>Electricity!G3826</f>
        <v>0</v>
      </c>
      <c r="G3801" s="2">
        <f>Electricity!H3826</f>
        <v>0</v>
      </c>
      <c r="H3801" s="2">
        <f>Electricity!I3826</f>
        <v>0</v>
      </c>
      <c r="I3801" s="2">
        <f>Electricity!J3826</f>
        <v>0</v>
      </c>
    </row>
    <row r="3802" spans="2:9" x14ac:dyDescent="0.35">
      <c r="B3802" s="458" t="str">
        <f t="shared" si="60"/>
        <v>06/07/2019 08:00:00 PM</v>
      </c>
      <c r="C3802" s="458">
        <v>43623</v>
      </c>
      <c r="D3802" s="459">
        <v>0.83333333333333337</v>
      </c>
      <c r="E3802" s="2">
        <f>Electricity!F3827</f>
        <v>0</v>
      </c>
      <c r="F3802" s="2">
        <f>Electricity!G3827</f>
        <v>0</v>
      </c>
      <c r="G3802" s="2">
        <f>Electricity!H3827</f>
        <v>0</v>
      </c>
      <c r="H3802" s="2">
        <f>Electricity!I3827</f>
        <v>0</v>
      </c>
      <c r="I3802" s="2">
        <f>Electricity!J3827</f>
        <v>0</v>
      </c>
    </row>
    <row r="3803" spans="2:9" x14ac:dyDescent="0.35">
      <c r="B3803" s="458" t="str">
        <f t="shared" si="60"/>
        <v>06/07/2019 09:00:00 PM</v>
      </c>
      <c r="C3803" s="458">
        <v>43623</v>
      </c>
      <c r="D3803" s="459">
        <v>0.87500000000000011</v>
      </c>
      <c r="E3803" s="2">
        <f>Electricity!F3828</f>
        <v>0</v>
      </c>
      <c r="F3803" s="2">
        <f>Electricity!G3828</f>
        <v>0</v>
      </c>
      <c r="G3803" s="2">
        <f>Electricity!H3828</f>
        <v>0</v>
      </c>
      <c r="H3803" s="2">
        <f>Electricity!I3828</f>
        <v>0</v>
      </c>
      <c r="I3803" s="2">
        <f>Electricity!J3828</f>
        <v>0</v>
      </c>
    </row>
    <row r="3804" spans="2:9" x14ac:dyDescent="0.35">
      <c r="B3804" s="458" t="str">
        <f t="shared" si="60"/>
        <v>06/07/2019 10:00:00 PM</v>
      </c>
      <c r="C3804" s="458">
        <v>43623</v>
      </c>
      <c r="D3804" s="459">
        <v>0.91666666666666674</v>
      </c>
      <c r="E3804" s="2">
        <f>Electricity!F3829</f>
        <v>0</v>
      </c>
      <c r="F3804" s="2">
        <f>Electricity!G3829</f>
        <v>0</v>
      </c>
      <c r="G3804" s="2">
        <f>Electricity!H3829</f>
        <v>0</v>
      </c>
      <c r="H3804" s="2">
        <f>Electricity!I3829</f>
        <v>0</v>
      </c>
      <c r="I3804" s="2">
        <f>Electricity!J3829</f>
        <v>0</v>
      </c>
    </row>
    <row r="3805" spans="2:9" x14ac:dyDescent="0.35">
      <c r="B3805" s="458" t="str">
        <f t="shared" si="60"/>
        <v>06/07/2019 11:00:00 PM</v>
      </c>
      <c r="C3805" s="458">
        <v>43623</v>
      </c>
      <c r="D3805" s="459">
        <v>0.95833333333333337</v>
      </c>
      <c r="E3805" s="2">
        <f>Electricity!F3830</f>
        <v>0</v>
      </c>
      <c r="F3805" s="2">
        <f>Electricity!G3830</f>
        <v>0</v>
      </c>
      <c r="G3805" s="2">
        <f>Electricity!H3830</f>
        <v>0</v>
      </c>
      <c r="H3805" s="2">
        <f>Electricity!I3830</f>
        <v>0</v>
      </c>
      <c r="I3805" s="2">
        <f>Electricity!J3830</f>
        <v>0</v>
      </c>
    </row>
    <row r="3806" spans="2:9" x14ac:dyDescent="0.35">
      <c r="B3806" s="458" t="str">
        <f t="shared" si="60"/>
        <v>06/08/2019 12:00:00 AM</v>
      </c>
      <c r="C3806" s="458">
        <v>43624</v>
      </c>
      <c r="D3806" s="459">
        <v>3.1225022567582528E-17</v>
      </c>
      <c r="E3806" s="2">
        <f>Electricity!F3831</f>
        <v>0</v>
      </c>
      <c r="F3806" s="2">
        <f>Electricity!G3831</f>
        <v>0</v>
      </c>
      <c r="G3806" s="2">
        <f>Electricity!H3831</f>
        <v>0</v>
      </c>
      <c r="H3806" s="2">
        <f>Electricity!I3831</f>
        <v>0</v>
      </c>
      <c r="I3806" s="2">
        <f>Electricity!J3831</f>
        <v>0</v>
      </c>
    </row>
    <row r="3807" spans="2:9" x14ac:dyDescent="0.35">
      <c r="B3807" s="458" t="str">
        <f t="shared" si="60"/>
        <v>06/08/2019 01:00:00 AM</v>
      </c>
      <c r="C3807" s="458">
        <v>43624</v>
      </c>
      <c r="D3807" s="459">
        <v>4.1666666666666699E-2</v>
      </c>
      <c r="E3807" s="2">
        <f>Electricity!F3832</f>
        <v>0</v>
      </c>
      <c r="F3807" s="2">
        <f>Electricity!G3832</f>
        <v>0</v>
      </c>
      <c r="G3807" s="2">
        <f>Electricity!H3832</f>
        <v>0</v>
      </c>
      <c r="H3807" s="2">
        <f>Electricity!I3832</f>
        <v>0</v>
      </c>
      <c r="I3807" s="2">
        <f>Electricity!J3832</f>
        <v>0</v>
      </c>
    </row>
    <row r="3808" spans="2:9" x14ac:dyDescent="0.35">
      <c r="B3808" s="458" t="str">
        <f t="shared" si="60"/>
        <v>06/08/2019 02:00:00 AM</v>
      </c>
      <c r="C3808" s="458">
        <v>43624</v>
      </c>
      <c r="D3808" s="459">
        <v>8.333333333333337E-2</v>
      </c>
      <c r="E3808" s="2">
        <f>Electricity!F3833</f>
        <v>0</v>
      </c>
      <c r="F3808" s="2">
        <f>Electricity!G3833</f>
        <v>0</v>
      </c>
      <c r="G3808" s="2">
        <f>Electricity!H3833</f>
        <v>0</v>
      </c>
      <c r="H3808" s="2">
        <f>Electricity!I3833</f>
        <v>0</v>
      </c>
      <c r="I3808" s="2">
        <f>Electricity!J3833</f>
        <v>0</v>
      </c>
    </row>
    <row r="3809" spans="2:9" x14ac:dyDescent="0.35">
      <c r="B3809" s="458" t="str">
        <f t="shared" si="60"/>
        <v>06/08/2019 03:00:00 AM</v>
      </c>
      <c r="C3809" s="458">
        <v>43624</v>
      </c>
      <c r="D3809" s="459">
        <v>0.12500000000000006</v>
      </c>
      <c r="E3809" s="2">
        <f>Electricity!F3834</f>
        <v>0</v>
      </c>
      <c r="F3809" s="2">
        <f>Electricity!G3834</f>
        <v>0</v>
      </c>
      <c r="G3809" s="2">
        <f>Electricity!H3834</f>
        <v>0</v>
      </c>
      <c r="H3809" s="2">
        <f>Electricity!I3834</f>
        <v>0</v>
      </c>
      <c r="I3809" s="2">
        <f>Electricity!J3834</f>
        <v>0</v>
      </c>
    </row>
    <row r="3810" spans="2:9" x14ac:dyDescent="0.35">
      <c r="B3810" s="458" t="str">
        <f t="shared" si="60"/>
        <v>06/08/2019 04:00:00 AM</v>
      </c>
      <c r="C3810" s="458">
        <v>43624</v>
      </c>
      <c r="D3810" s="459">
        <v>0.16666666666666669</v>
      </c>
      <c r="E3810" s="2">
        <f>Electricity!F3835</f>
        <v>0</v>
      </c>
      <c r="F3810" s="2">
        <f>Electricity!G3835</f>
        <v>0</v>
      </c>
      <c r="G3810" s="2">
        <f>Electricity!H3835</f>
        <v>0</v>
      </c>
      <c r="H3810" s="2">
        <f>Electricity!I3835</f>
        <v>0</v>
      </c>
      <c r="I3810" s="2">
        <f>Electricity!J3835</f>
        <v>0</v>
      </c>
    </row>
    <row r="3811" spans="2:9" x14ac:dyDescent="0.35">
      <c r="B3811" s="458" t="str">
        <f t="shared" si="60"/>
        <v>06/08/2019 05:00:00 AM</v>
      </c>
      <c r="C3811" s="458">
        <v>43624</v>
      </c>
      <c r="D3811" s="459">
        <v>0.20833333333333337</v>
      </c>
      <c r="E3811" s="2">
        <f>Electricity!F3836</f>
        <v>0</v>
      </c>
      <c r="F3811" s="2">
        <f>Electricity!G3836</f>
        <v>0</v>
      </c>
      <c r="G3811" s="2">
        <f>Electricity!H3836</f>
        <v>0</v>
      </c>
      <c r="H3811" s="2">
        <f>Electricity!I3836</f>
        <v>0</v>
      </c>
      <c r="I3811" s="2">
        <f>Electricity!J3836</f>
        <v>0</v>
      </c>
    </row>
    <row r="3812" spans="2:9" x14ac:dyDescent="0.35">
      <c r="B3812" s="458" t="str">
        <f t="shared" si="60"/>
        <v>06/08/2019 06:00:00 AM</v>
      </c>
      <c r="C3812" s="458">
        <v>43624</v>
      </c>
      <c r="D3812" s="459">
        <v>0.25</v>
      </c>
      <c r="E3812" s="2">
        <f>Electricity!F3837</f>
        <v>0</v>
      </c>
      <c r="F3812" s="2">
        <f>Electricity!G3837</f>
        <v>0</v>
      </c>
      <c r="G3812" s="2">
        <f>Electricity!H3837</f>
        <v>0</v>
      </c>
      <c r="H3812" s="2">
        <f>Electricity!I3837</f>
        <v>0</v>
      </c>
      <c r="I3812" s="2">
        <f>Electricity!J3837</f>
        <v>0</v>
      </c>
    </row>
    <row r="3813" spans="2:9" x14ac:dyDescent="0.35">
      <c r="B3813" s="458" t="str">
        <f t="shared" si="60"/>
        <v>06/08/2019 07:00:00 AM</v>
      </c>
      <c r="C3813" s="458">
        <v>43624</v>
      </c>
      <c r="D3813" s="459">
        <v>0.29166666666666669</v>
      </c>
      <c r="E3813" s="2">
        <f>Electricity!F3838</f>
        <v>0</v>
      </c>
      <c r="F3813" s="2">
        <f>Electricity!G3838</f>
        <v>0</v>
      </c>
      <c r="G3813" s="2">
        <f>Electricity!H3838</f>
        <v>0</v>
      </c>
      <c r="H3813" s="2">
        <f>Electricity!I3838</f>
        <v>0</v>
      </c>
      <c r="I3813" s="2">
        <f>Electricity!J3838</f>
        <v>0</v>
      </c>
    </row>
    <row r="3814" spans="2:9" x14ac:dyDescent="0.35">
      <c r="B3814" s="458" t="str">
        <f t="shared" si="60"/>
        <v>06/08/2019 08:00:00 AM</v>
      </c>
      <c r="C3814" s="458">
        <v>43624</v>
      </c>
      <c r="D3814" s="459">
        <v>0.33333333333333337</v>
      </c>
      <c r="E3814" s="2">
        <f>Electricity!F3839</f>
        <v>0</v>
      </c>
      <c r="F3814" s="2">
        <f>Electricity!G3839</f>
        <v>0</v>
      </c>
      <c r="G3814" s="2">
        <f>Electricity!H3839</f>
        <v>0</v>
      </c>
      <c r="H3814" s="2">
        <f>Electricity!I3839</f>
        <v>0</v>
      </c>
      <c r="I3814" s="2">
        <f>Electricity!J3839</f>
        <v>0</v>
      </c>
    </row>
    <row r="3815" spans="2:9" x14ac:dyDescent="0.35">
      <c r="B3815" s="458" t="str">
        <f t="shared" si="60"/>
        <v>06/08/2019 09:00:00 AM</v>
      </c>
      <c r="C3815" s="458">
        <v>43624</v>
      </c>
      <c r="D3815" s="459">
        <v>0.375</v>
      </c>
      <c r="E3815" s="2">
        <f>Electricity!F3840</f>
        <v>0</v>
      </c>
      <c r="F3815" s="2">
        <f>Electricity!G3840</f>
        <v>0</v>
      </c>
      <c r="G3815" s="2">
        <f>Electricity!H3840</f>
        <v>0</v>
      </c>
      <c r="H3815" s="2">
        <f>Electricity!I3840</f>
        <v>0</v>
      </c>
      <c r="I3815" s="2">
        <f>Electricity!J3840</f>
        <v>0</v>
      </c>
    </row>
    <row r="3816" spans="2:9" x14ac:dyDescent="0.35">
      <c r="B3816" s="458" t="str">
        <f t="shared" si="60"/>
        <v>06/08/2019 10:00:00 AM</v>
      </c>
      <c r="C3816" s="458">
        <v>43624</v>
      </c>
      <c r="D3816" s="459">
        <v>0.41666666666666669</v>
      </c>
      <c r="E3816" s="2">
        <f>Electricity!F3841</f>
        <v>0</v>
      </c>
      <c r="F3816" s="2">
        <f>Electricity!G3841</f>
        <v>0</v>
      </c>
      <c r="G3816" s="2">
        <f>Electricity!H3841</f>
        <v>0</v>
      </c>
      <c r="H3816" s="2">
        <f>Electricity!I3841</f>
        <v>0</v>
      </c>
      <c r="I3816" s="2">
        <f>Electricity!J3841</f>
        <v>0</v>
      </c>
    </row>
    <row r="3817" spans="2:9" x14ac:dyDescent="0.35">
      <c r="B3817" s="458" t="str">
        <f t="shared" si="60"/>
        <v>06/08/2019 11:00:00 AM</v>
      </c>
      <c r="C3817" s="458">
        <v>43624</v>
      </c>
      <c r="D3817" s="459">
        <v>0.45833333333333337</v>
      </c>
      <c r="E3817" s="2">
        <f>Electricity!F3842</f>
        <v>0</v>
      </c>
      <c r="F3817" s="2">
        <f>Electricity!G3842</f>
        <v>0</v>
      </c>
      <c r="G3817" s="2">
        <f>Electricity!H3842</f>
        <v>0</v>
      </c>
      <c r="H3817" s="2">
        <f>Electricity!I3842</f>
        <v>0</v>
      </c>
      <c r="I3817" s="2">
        <f>Electricity!J3842</f>
        <v>0</v>
      </c>
    </row>
    <row r="3818" spans="2:9" x14ac:dyDescent="0.35">
      <c r="B3818" s="458" t="str">
        <f t="shared" si="60"/>
        <v>06/08/2019 12:00:00 PM</v>
      </c>
      <c r="C3818" s="458">
        <v>43624</v>
      </c>
      <c r="D3818" s="459">
        <v>0.50000000000000011</v>
      </c>
      <c r="E3818" s="2">
        <f>Electricity!F3843</f>
        <v>0</v>
      </c>
      <c r="F3818" s="2">
        <f>Electricity!G3843</f>
        <v>0</v>
      </c>
      <c r="G3818" s="2">
        <f>Electricity!H3843</f>
        <v>0</v>
      </c>
      <c r="H3818" s="2">
        <f>Electricity!I3843</f>
        <v>0</v>
      </c>
      <c r="I3818" s="2">
        <f>Electricity!J3843</f>
        <v>0</v>
      </c>
    </row>
    <row r="3819" spans="2:9" x14ac:dyDescent="0.35">
      <c r="B3819" s="458" t="str">
        <f t="shared" si="60"/>
        <v>06/08/2019 01:00:00 PM</v>
      </c>
      <c r="C3819" s="458">
        <v>43624</v>
      </c>
      <c r="D3819" s="459">
        <v>0.54166666666666674</v>
      </c>
      <c r="E3819" s="2">
        <f>Electricity!F3844</f>
        <v>0</v>
      </c>
      <c r="F3819" s="2">
        <f>Electricity!G3844</f>
        <v>0</v>
      </c>
      <c r="G3819" s="2">
        <f>Electricity!H3844</f>
        <v>0</v>
      </c>
      <c r="H3819" s="2">
        <f>Electricity!I3844</f>
        <v>0</v>
      </c>
      <c r="I3819" s="2">
        <f>Electricity!J3844</f>
        <v>0</v>
      </c>
    </row>
    <row r="3820" spans="2:9" x14ac:dyDescent="0.35">
      <c r="B3820" s="458" t="str">
        <f t="shared" si="60"/>
        <v>06/08/2019 02:00:00 PM</v>
      </c>
      <c r="C3820" s="458">
        <v>43624</v>
      </c>
      <c r="D3820" s="459">
        <v>0.58333333333333337</v>
      </c>
      <c r="E3820" s="2">
        <f>Electricity!F3845</f>
        <v>0</v>
      </c>
      <c r="F3820" s="2">
        <f>Electricity!G3845</f>
        <v>0</v>
      </c>
      <c r="G3820" s="2">
        <f>Electricity!H3845</f>
        <v>0</v>
      </c>
      <c r="H3820" s="2">
        <f>Electricity!I3845</f>
        <v>0</v>
      </c>
      <c r="I3820" s="2">
        <f>Electricity!J3845</f>
        <v>0</v>
      </c>
    </row>
    <row r="3821" spans="2:9" x14ac:dyDescent="0.35">
      <c r="B3821" s="458" t="str">
        <f t="shared" si="60"/>
        <v>06/08/2019 03:00:00 PM</v>
      </c>
      <c r="C3821" s="458">
        <v>43624</v>
      </c>
      <c r="D3821" s="459">
        <v>0.62500000000000011</v>
      </c>
      <c r="E3821" s="2">
        <f>Electricity!F3846</f>
        <v>0</v>
      </c>
      <c r="F3821" s="2">
        <f>Electricity!G3846</f>
        <v>0</v>
      </c>
      <c r="G3821" s="2">
        <f>Electricity!H3846</f>
        <v>0</v>
      </c>
      <c r="H3821" s="2">
        <f>Electricity!I3846</f>
        <v>0</v>
      </c>
      <c r="I3821" s="2">
        <f>Electricity!J3846</f>
        <v>0</v>
      </c>
    </row>
    <row r="3822" spans="2:9" x14ac:dyDescent="0.35">
      <c r="B3822" s="458" t="str">
        <f t="shared" si="60"/>
        <v>06/08/2019 04:00:00 PM</v>
      </c>
      <c r="C3822" s="458">
        <v>43624</v>
      </c>
      <c r="D3822" s="459">
        <v>0.66666666666666674</v>
      </c>
      <c r="E3822" s="2">
        <f>Electricity!F3847</f>
        <v>0</v>
      </c>
      <c r="F3822" s="2">
        <f>Electricity!G3847</f>
        <v>0</v>
      </c>
      <c r="G3822" s="2">
        <f>Electricity!H3847</f>
        <v>0</v>
      </c>
      <c r="H3822" s="2">
        <f>Electricity!I3847</f>
        <v>0</v>
      </c>
      <c r="I3822" s="2">
        <f>Electricity!J3847</f>
        <v>0</v>
      </c>
    </row>
    <row r="3823" spans="2:9" x14ac:dyDescent="0.35">
      <c r="B3823" s="458" t="str">
        <f t="shared" si="60"/>
        <v>06/08/2019 05:00:00 PM</v>
      </c>
      <c r="C3823" s="458">
        <v>43624</v>
      </c>
      <c r="D3823" s="459">
        <v>0.70833333333333337</v>
      </c>
      <c r="E3823" s="2">
        <f>Electricity!F3848</f>
        <v>0</v>
      </c>
      <c r="F3823" s="2">
        <f>Electricity!G3848</f>
        <v>0</v>
      </c>
      <c r="G3823" s="2">
        <f>Electricity!H3848</f>
        <v>0</v>
      </c>
      <c r="H3823" s="2">
        <f>Electricity!I3848</f>
        <v>0</v>
      </c>
      <c r="I3823" s="2">
        <f>Electricity!J3848</f>
        <v>0</v>
      </c>
    </row>
    <row r="3824" spans="2:9" x14ac:dyDescent="0.35">
      <c r="B3824" s="458" t="str">
        <f t="shared" si="60"/>
        <v>06/08/2019 06:00:00 PM</v>
      </c>
      <c r="C3824" s="458">
        <v>43624</v>
      </c>
      <c r="D3824" s="459">
        <v>0.75000000000000011</v>
      </c>
      <c r="E3824" s="2">
        <f>Electricity!F3849</f>
        <v>0</v>
      </c>
      <c r="F3824" s="2">
        <f>Electricity!G3849</f>
        <v>0</v>
      </c>
      <c r="G3824" s="2">
        <f>Electricity!H3849</f>
        <v>0</v>
      </c>
      <c r="H3824" s="2">
        <f>Electricity!I3849</f>
        <v>0</v>
      </c>
      <c r="I3824" s="2">
        <f>Electricity!J3849</f>
        <v>0</v>
      </c>
    </row>
    <row r="3825" spans="2:9" x14ac:dyDescent="0.35">
      <c r="B3825" s="458" t="str">
        <f t="shared" si="60"/>
        <v>06/08/2019 07:00:00 PM</v>
      </c>
      <c r="C3825" s="458">
        <v>43624</v>
      </c>
      <c r="D3825" s="459">
        <v>0.79166666666666674</v>
      </c>
      <c r="E3825" s="2">
        <f>Electricity!F3850</f>
        <v>0</v>
      </c>
      <c r="F3825" s="2">
        <f>Electricity!G3850</f>
        <v>0</v>
      </c>
      <c r="G3825" s="2">
        <f>Electricity!H3850</f>
        <v>0</v>
      </c>
      <c r="H3825" s="2">
        <f>Electricity!I3850</f>
        <v>0</v>
      </c>
      <c r="I3825" s="2">
        <f>Electricity!J3850</f>
        <v>0</v>
      </c>
    </row>
    <row r="3826" spans="2:9" x14ac:dyDescent="0.35">
      <c r="B3826" s="458" t="str">
        <f t="shared" si="60"/>
        <v>06/08/2019 08:00:00 PM</v>
      </c>
      <c r="C3826" s="458">
        <v>43624</v>
      </c>
      <c r="D3826" s="459">
        <v>0.83333333333333337</v>
      </c>
      <c r="E3826" s="2">
        <f>Electricity!F3851</f>
        <v>0</v>
      </c>
      <c r="F3826" s="2">
        <f>Electricity!G3851</f>
        <v>0</v>
      </c>
      <c r="G3826" s="2">
        <f>Electricity!H3851</f>
        <v>0</v>
      </c>
      <c r="H3826" s="2">
        <f>Electricity!I3851</f>
        <v>0</v>
      </c>
      <c r="I3826" s="2">
        <f>Electricity!J3851</f>
        <v>0</v>
      </c>
    </row>
    <row r="3827" spans="2:9" x14ac:dyDescent="0.35">
      <c r="B3827" s="458" t="str">
        <f t="shared" si="60"/>
        <v>06/08/2019 09:00:00 PM</v>
      </c>
      <c r="C3827" s="458">
        <v>43624</v>
      </c>
      <c r="D3827" s="459">
        <v>0.87500000000000011</v>
      </c>
      <c r="E3827" s="2">
        <f>Electricity!F3852</f>
        <v>0</v>
      </c>
      <c r="F3827" s="2">
        <f>Electricity!G3852</f>
        <v>0</v>
      </c>
      <c r="G3827" s="2">
        <f>Electricity!H3852</f>
        <v>0</v>
      </c>
      <c r="H3827" s="2">
        <f>Electricity!I3852</f>
        <v>0</v>
      </c>
      <c r="I3827" s="2">
        <f>Electricity!J3852</f>
        <v>0</v>
      </c>
    </row>
    <row r="3828" spans="2:9" x14ac:dyDescent="0.35">
      <c r="B3828" s="458" t="str">
        <f t="shared" si="60"/>
        <v>06/08/2019 10:00:00 PM</v>
      </c>
      <c r="C3828" s="458">
        <v>43624</v>
      </c>
      <c r="D3828" s="459">
        <v>0.91666666666666674</v>
      </c>
      <c r="E3828" s="2">
        <f>Electricity!F3853</f>
        <v>0</v>
      </c>
      <c r="F3828" s="2">
        <f>Electricity!G3853</f>
        <v>0</v>
      </c>
      <c r="G3828" s="2">
        <f>Electricity!H3853</f>
        <v>0</v>
      </c>
      <c r="H3828" s="2">
        <f>Electricity!I3853</f>
        <v>0</v>
      </c>
      <c r="I3828" s="2">
        <f>Electricity!J3853</f>
        <v>0</v>
      </c>
    </row>
    <row r="3829" spans="2:9" x14ac:dyDescent="0.35">
      <c r="B3829" s="458" t="str">
        <f t="shared" si="60"/>
        <v>06/08/2019 11:00:00 PM</v>
      </c>
      <c r="C3829" s="458">
        <v>43624</v>
      </c>
      <c r="D3829" s="459">
        <v>0.95833333333333337</v>
      </c>
      <c r="E3829" s="2">
        <f>Electricity!F3854</f>
        <v>0</v>
      </c>
      <c r="F3829" s="2">
        <f>Electricity!G3854</f>
        <v>0</v>
      </c>
      <c r="G3829" s="2">
        <f>Electricity!H3854</f>
        <v>0</v>
      </c>
      <c r="H3829" s="2">
        <f>Electricity!I3854</f>
        <v>0</v>
      </c>
      <c r="I3829" s="2">
        <f>Electricity!J3854</f>
        <v>0</v>
      </c>
    </row>
    <row r="3830" spans="2:9" x14ac:dyDescent="0.35">
      <c r="B3830" s="458" t="str">
        <f t="shared" si="60"/>
        <v>06/09/2019 12:00:00 AM</v>
      </c>
      <c r="C3830" s="458">
        <v>43625</v>
      </c>
      <c r="D3830" s="459">
        <v>3.1225022567582528E-17</v>
      </c>
      <c r="E3830" s="2">
        <f>Electricity!F3855</f>
        <v>0</v>
      </c>
      <c r="F3830" s="2">
        <f>Electricity!G3855</f>
        <v>0</v>
      </c>
      <c r="G3830" s="2">
        <f>Electricity!H3855</f>
        <v>0</v>
      </c>
      <c r="H3830" s="2">
        <f>Electricity!I3855</f>
        <v>0</v>
      </c>
      <c r="I3830" s="2">
        <f>Electricity!J3855</f>
        <v>0</v>
      </c>
    </row>
    <row r="3831" spans="2:9" x14ac:dyDescent="0.35">
      <c r="B3831" s="458" t="str">
        <f t="shared" si="60"/>
        <v>06/09/2019 01:00:00 AM</v>
      </c>
      <c r="C3831" s="458">
        <v>43625</v>
      </c>
      <c r="D3831" s="459">
        <v>4.1666666666666699E-2</v>
      </c>
      <c r="E3831" s="2">
        <f>Electricity!F3856</f>
        <v>0</v>
      </c>
      <c r="F3831" s="2">
        <f>Electricity!G3856</f>
        <v>0</v>
      </c>
      <c r="G3831" s="2">
        <f>Electricity!H3856</f>
        <v>0</v>
      </c>
      <c r="H3831" s="2">
        <f>Electricity!I3856</f>
        <v>0</v>
      </c>
      <c r="I3831" s="2">
        <f>Electricity!J3856</f>
        <v>0</v>
      </c>
    </row>
    <row r="3832" spans="2:9" x14ac:dyDescent="0.35">
      <c r="B3832" s="458" t="str">
        <f t="shared" si="60"/>
        <v>06/09/2019 02:00:00 AM</v>
      </c>
      <c r="C3832" s="458">
        <v>43625</v>
      </c>
      <c r="D3832" s="459">
        <v>8.333333333333337E-2</v>
      </c>
      <c r="E3832" s="2">
        <f>Electricity!F3857</f>
        <v>0</v>
      </c>
      <c r="F3832" s="2">
        <f>Electricity!G3857</f>
        <v>0</v>
      </c>
      <c r="G3832" s="2">
        <f>Electricity!H3857</f>
        <v>0</v>
      </c>
      <c r="H3832" s="2">
        <f>Electricity!I3857</f>
        <v>0</v>
      </c>
      <c r="I3832" s="2">
        <f>Electricity!J3857</f>
        <v>0</v>
      </c>
    </row>
    <row r="3833" spans="2:9" x14ac:dyDescent="0.35">
      <c r="B3833" s="458" t="str">
        <f t="shared" si="60"/>
        <v>06/09/2019 03:00:00 AM</v>
      </c>
      <c r="C3833" s="458">
        <v>43625</v>
      </c>
      <c r="D3833" s="459">
        <v>0.12500000000000006</v>
      </c>
      <c r="E3833" s="2">
        <f>Electricity!F3858</f>
        <v>0</v>
      </c>
      <c r="F3833" s="2">
        <f>Electricity!G3858</f>
        <v>0</v>
      </c>
      <c r="G3833" s="2">
        <f>Electricity!H3858</f>
        <v>0</v>
      </c>
      <c r="H3833" s="2">
        <f>Electricity!I3858</f>
        <v>0</v>
      </c>
      <c r="I3833" s="2">
        <f>Electricity!J3858</f>
        <v>0</v>
      </c>
    </row>
    <row r="3834" spans="2:9" x14ac:dyDescent="0.35">
      <c r="B3834" s="458" t="str">
        <f t="shared" si="60"/>
        <v>06/09/2019 04:00:00 AM</v>
      </c>
      <c r="C3834" s="458">
        <v>43625</v>
      </c>
      <c r="D3834" s="459">
        <v>0.16666666666666669</v>
      </c>
      <c r="E3834" s="2">
        <f>Electricity!F3859</f>
        <v>0</v>
      </c>
      <c r="F3834" s="2">
        <f>Electricity!G3859</f>
        <v>0</v>
      </c>
      <c r="G3834" s="2">
        <f>Electricity!H3859</f>
        <v>0</v>
      </c>
      <c r="H3834" s="2">
        <f>Electricity!I3859</f>
        <v>0</v>
      </c>
      <c r="I3834" s="2">
        <f>Electricity!J3859</f>
        <v>0</v>
      </c>
    </row>
    <row r="3835" spans="2:9" x14ac:dyDescent="0.35">
      <c r="B3835" s="458" t="str">
        <f t="shared" si="60"/>
        <v>06/09/2019 05:00:00 AM</v>
      </c>
      <c r="C3835" s="458">
        <v>43625</v>
      </c>
      <c r="D3835" s="459">
        <v>0.20833333333333337</v>
      </c>
      <c r="E3835" s="2">
        <f>Electricity!F3860</f>
        <v>0</v>
      </c>
      <c r="F3835" s="2">
        <f>Electricity!G3860</f>
        <v>0</v>
      </c>
      <c r="G3835" s="2">
        <f>Electricity!H3860</f>
        <v>0</v>
      </c>
      <c r="H3835" s="2">
        <f>Electricity!I3860</f>
        <v>0</v>
      </c>
      <c r="I3835" s="2">
        <f>Electricity!J3860</f>
        <v>0</v>
      </c>
    </row>
    <row r="3836" spans="2:9" x14ac:dyDescent="0.35">
      <c r="B3836" s="458" t="str">
        <f t="shared" si="60"/>
        <v>06/09/2019 06:00:00 AM</v>
      </c>
      <c r="C3836" s="458">
        <v>43625</v>
      </c>
      <c r="D3836" s="459">
        <v>0.25</v>
      </c>
      <c r="E3836" s="2">
        <f>Electricity!F3861</f>
        <v>0</v>
      </c>
      <c r="F3836" s="2">
        <f>Electricity!G3861</f>
        <v>0</v>
      </c>
      <c r="G3836" s="2">
        <f>Electricity!H3861</f>
        <v>0</v>
      </c>
      <c r="H3836" s="2">
        <f>Electricity!I3861</f>
        <v>0</v>
      </c>
      <c r="I3836" s="2">
        <f>Electricity!J3861</f>
        <v>0</v>
      </c>
    </row>
    <row r="3837" spans="2:9" x14ac:dyDescent="0.35">
      <c r="B3837" s="458" t="str">
        <f t="shared" si="60"/>
        <v>06/09/2019 07:00:00 AM</v>
      </c>
      <c r="C3837" s="458">
        <v>43625</v>
      </c>
      <c r="D3837" s="459">
        <v>0.29166666666666669</v>
      </c>
      <c r="E3837" s="2">
        <f>Electricity!F3862</f>
        <v>0</v>
      </c>
      <c r="F3837" s="2">
        <f>Electricity!G3862</f>
        <v>0</v>
      </c>
      <c r="G3837" s="2">
        <f>Electricity!H3862</f>
        <v>0</v>
      </c>
      <c r="H3837" s="2">
        <f>Electricity!I3862</f>
        <v>0</v>
      </c>
      <c r="I3837" s="2">
        <f>Electricity!J3862</f>
        <v>0</v>
      </c>
    </row>
    <row r="3838" spans="2:9" x14ac:dyDescent="0.35">
      <c r="B3838" s="458" t="str">
        <f t="shared" si="60"/>
        <v>06/09/2019 08:00:00 AM</v>
      </c>
      <c r="C3838" s="458">
        <v>43625</v>
      </c>
      <c r="D3838" s="459">
        <v>0.33333333333333337</v>
      </c>
      <c r="E3838" s="2">
        <f>Electricity!F3863</f>
        <v>0</v>
      </c>
      <c r="F3838" s="2">
        <f>Electricity!G3863</f>
        <v>0</v>
      </c>
      <c r="G3838" s="2">
        <f>Electricity!H3863</f>
        <v>0</v>
      </c>
      <c r="H3838" s="2">
        <f>Electricity!I3863</f>
        <v>0</v>
      </c>
      <c r="I3838" s="2">
        <f>Electricity!J3863</f>
        <v>0</v>
      </c>
    </row>
    <row r="3839" spans="2:9" x14ac:dyDescent="0.35">
      <c r="B3839" s="458" t="str">
        <f t="shared" si="60"/>
        <v>06/09/2019 09:00:00 AM</v>
      </c>
      <c r="C3839" s="458">
        <v>43625</v>
      </c>
      <c r="D3839" s="459">
        <v>0.375</v>
      </c>
      <c r="E3839" s="2">
        <f>Electricity!F3864</f>
        <v>0</v>
      </c>
      <c r="F3839" s="2">
        <f>Electricity!G3864</f>
        <v>0</v>
      </c>
      <c r="G3839" s="2">
        <f>Electricity!H3864</f>
        <v>0</v>
      </c>
      <c r="H3839" s="2">
        <f>Electricity!I3864</f>
        <v>0</v>
      </c>
      <c r="I3839" s="2">
        <f>Electricity!J3864</f>
        <v>0</v>
      </c>
    </row>
    <row r="3840" spans="2:9" x14ac:dyDescent="0.35">
      <c r="B3840" s="458" t="str">
        <f t="shared" si="60"/>
        <v>06/09/2019 10:00:00 AM</v>
      </c>
      <c r="C3840" s="458">
        <v>43625</v>
      </c>
      <c r="D3840" s="459">
        <v>0.41666666666666669</v>
      </c>
      <c r="E3840" s="2">
        <f>Electricity!F3865</f>
        <v>0</v>
      </c>
      <c r="F3840" s="2">
        <f>Electricity!G3865</f>
        <v>0</v>
      </c>
      <c r="G3840" s="2">
        <f>Electricity!H3865</f>
        <v>0</v>
      </c>
      <c r="H3840" s="2">
        <f>Electricity!I3865</f>
        <v>0</v>
      </c>
      <c r="I3840" s="2">
        <f>Electricity!J3865</f>
        <v>0</v>
      </c>
    </row>
    <row r="3841" spans="2:9" x14ac:dyDescent="0.35">
      <c r="B3841" s="458" t="str">
        <f t="shared" si="60"/>
        <v>06/09/2019 11:00:00 AM</v>
      </c>
      <c r="C3841" s="458">
        <v>43625</v>
      </c>
      <c r="D3841" s="459">
        <v>0.45833333333333337</v>
      </c>
      <c r="E3841" s="2">
        <f>Electricity!F3866</f>
        <v>0</v>
      </c>
      <c r="F3841" s="2">
        <f>Electricity!G3866</f>
        <v>0</v>
      </c>
      <c r="G3841" s="2">
        <f>Electricity!H3866</f>
        <v>0</v>
      </c>
      <c r="H3841" s="2">
        <f>Electricity!I3866</f>
        <v>0</v>
      </c>
      <c r="I3841" s="2">
        <f>Electricity!J3866</f>
        <v>0</v>
      </c>
    </row>
    <row r="3842" spans="2:9" x14ac:dyDescent="0.35">
      <c r="B3842" s="458" t="str">
        <f t="shared" si="60"/>
        <v>06/09/2019 12:00:00 PM</v>
      </c>
      <c r="C3842" s="458">
        <v>43625</v>
      </c>
      <c r="D3842" s="459">
        <v>0.50000000000000011</v>
      </c>
      <c r="E3842" s="2">
        <f>Electricity!F3867</f>
        <v>0</v>
      </c>
      <c r="F3842" s="2">
        <f>Electricity!G3867</f>
        <v>0</v>
      </c>
      <c r="G3842" s="2">
        <f>Electricity!H3867</f>
        <v>0</v>
      </c>
      <c r="H3842" s="2">
        <f>Electricity!I3867</f>
        <v>0</v>
      </c>
      <c r="I3842" s="2">
        <f>Electricity!J3867</f>
        <v>0</v>
      </c>
    </row>
    <row r="3843" spans="2:9" x14ac:dyDescent="0.35">
      <c r="B3843" s="458" t="str">
        <f t="shared" si="60"/>
        <v>06/09/2019 01:00:00 PM</v>
      </c>
      <c r="C3843" s="458">
        <v>43625</v>
      </c>
      <c r="D3843" s="459">
        <v>0.54166666666666674</v>
      </c>
      <c r="E3843" s="2">
        <f>Electricity!F3868</f>
        <v>0</v>
      </c>
      <c r="F3843" s="2">
        <f>Electricity!G3868</f>
        <v>0</v>
      </c>
      <c r="G3843" s="2">
        <f>Electricity!H3868</f>
        <v>0</v>
      </c>
      <c r="H3843" s="2">
        <f>Electricity!I3868</f>
        <v>0</v>
      </c>
      <c r="I3843" s="2">
        <f>Electricity!J3868</f>
        <v>0</v>
      </c>
    </row>
    <row r="3844" spans="2:9" x14ac:dyDescent="0.35">
      <c r="B3844" s="458" t="str">
        <f t="shared" si="60"/>
        <v>06/09/2019 02:00:00 PM</v>
      </c>
      <c r="C3844" s="458">
        <v>43625</v>
      </c>
      <c r="D3844" s="459">
        <v>0.58333333333333337</v>
      </c>
      <c r="E3844" s="2">
        <f>Electricity!F3869</f>
        <v>0</v>
      </c>
      <c r="F3844" s="2">
        <f>Electricity!G3869</f>
        <v>0</v>
      </c>
      <c r="G3844" s="2">
        <f>Electricity!H3869</f>
        <v>0</v>
      </c>
      <c r="H3844" s="2">
        <f>Electricity!I3869</f>
        <v>0</v>
      </c>
      <c r="I3844" s="2">
        <f>Electricity!J3869</f>
        <v>0</v>
      </c>
    </row>
    <row r="3845" spans="2:9" x14ac:dyDescent="0.35">
      <c r="B3845" s="458" t="str">
        <f t="shared" si="60"/>
        <v>06/09/2019 03:00:00 PM</v>
      </c>
      <c r="C3845" s="458">
        <v>43625</v>
      </c>
      <c r="D3845" s="459">
        <v>0.62500000000000011</v>
      </c>
      <c r="E3845" s="2">
        <f>Electricity!F3870</f>
        <v>0</v>
      </c>
      <c r="F3845" s="2">
        <f>Electricity!G3870</f>
        <v>0</v>
      </c>
      <c r="G3845" s="2">
        <f>Electricity!H3870</f>
        <v>0</v>
      </c>
      <c r="H3845" s="2">
        <f>Electricity!I3870</f>
        <v>0</v>
      </c>
      <c r="I3845" s="2">
        <f>Electricity!J3870</f>
        <v>0</v>
      </c>
    </row>
    <row r="3846" spans="2:9" x14ac:dyDescent="0.35">
      <c r="B3846" s="458" t="str">
        <f t="shared" si="60"/>
        <v>06/09/2019 04:00:00 PM</v>
      </c>
      <c r="C3846" s="458">
        <v>43625</v>
      </c>
      <c r="D3846" s="459">
        <v>0.66666666666666674</v>
      </c>
      <c r="E3846" s="2">
        <f>Electricity!F3871</f>
        <v>0</v>
      </c>
      <c r="F3846" s="2">
        <f>Electricity!G3871</f>
        <v>0</v>
      </c>
      <c r="G3846" s="2">
        <f>Electricity!H3871</f>
        <v>0</v>
      </c>
      <c r="H3846" s="2">
        <f>Electricity!I3871</f>
        <v>0</v>
      </c>
      <c r="I3846" s="2">
        <f>Electricity!J3871</f>
        <v>0</v>
      </c>
    </row>
    <row r="3847" spans="2:9" x14ac:dyDescent="0.35">
      <c r="B3847" s="458" t="str">
        <f t="shared" si="60"/>
        <v>06/09/2019 05:00:00 PM</v>
      </c>
      <c r="C3847" s="458">
        <v>43625</v>
      </c>
      <c r="D3847" s="459">
        <v>0.70833333333333337</v>
      </c>
      <c r="E3847" s="2">
        <f>Electricity!F3872</f>
        <v>0</v>
      </c>
      <c r="F3847" s="2">
        <f>Electricity!G3872</f>
        <v>0</v>
      </c>
      <c r="G3847" s="2">
        <f>Electricity!H3872</f>
        <v>0</v>
      </c>
      <c r="H3847" s="2">
        <f>Electricity!I3872</f>
        <v>0</v>
      </c>
      <c r="I3847" s="2">
        <f>Electricity!J3872</f>
        <v>0</v>
      </c>
    </row>
    <row r="3848" spans="2:9" x14ac:dyDescent="0.35">
      <c r="B3848" s="458" t="str">
        <f t="shared" si="60"/>
        <v>06/09/2019 06:00:00 PM</v>
      </c>
      <c r="C3848" s="458">
        <v>43625</v>
      </c>
      <c r="D3848" s="459">
        <v>0.75000000000000011</v>
      </c>
      <c r="E3848" s="2">
        <f>Electricity!F3873</f>
        <v>0</v>
      </c>
      <c r="F3848" s="2">
        <f>Electricity!G3873</f>
        <v>0</v>
      </c>
      <c r="G3848" s="2">
        <f>Electricity!H3873</f>
        <v>0</v>
      </c>
      <c r="H3848" s="2">
        <f>Electricity!I3873</f>
        <v>0</v>
      </c>
      <c r="I3848" s="2">
        <f>Electricity!J3873</f>
        <v>0</v>
      </c>
    </row>
    <row r="3849" spans="2:9" x14ac:dyDescent="0.35">
      <c r="B3849" s="458" t="str">
        <f t="shared" si="60"/>
        <v>06/09/2019 07:00:00 PM</v>
      </c>
      <c r="C3849" s="458">
        <v>43625</v>
      </c>
      <c r="D3849" s="459">
        <v>0.79166666666666674</v>
      </c>
      <c r="E3849" s="2">
        <f>Electricity!F3874</f>
        <v>0</v>
      </c>
      <c r="F3849" s="2">
        <f>Electricity!G3874</f>
        <v>0</v>
      </c>
      <c r="G3849" s="2">
        <f>Electricity!H3874</f>
        <v>0</v>
      </c>
      <c r="H3849" s="2">
        <f>Electricity!I3874</f>
        <v>0</v>
      </c>
      <c r="I3849" s="2">
        <f>Electricity!J3874</f>
        <v>0</v>
      </c>
    </row>
    <row r="3850" spans="2:9" x14ac:dyDescent="0.35">
      <c r="B3850" s="458" t="str">
        <f t="shared" si="60"/>
        <v>06/09/2019 08:00:00 PM</v>
      </c>
      <c r="C3850" s="458">
        <v>43625</v>
      </c>
      <c r="D3850" s="459">
        <v>0.83333333333333337</v>
      </c>
      <c r="E3850" s="2">
        <f>Electricity!F3875</f>
        <v>0</v>
      </c>
      <c r="F3850" s="2">
        <f>Electricity!G3875</f>
        <v>0</v>
      </c>
      <c r="G3850" s="2">
        <f>Electricity!H3875</f>
        <v>0</v>
      </c>
      <c r="H3850" s="2">
        <f>Electricity!I3875</f>
        <v>0</v>
      </c>
      <c r="I3850" s="2">
        <f>Electricity!J3875</f>
        <v>0</v>
      </c>
    </row>
    <row r="3851" spans="2:9" x14ac:dyDescent="0.35">
      <c r="B3851" s="458" t="str">
        <f t="shared" si="60"/>
        <v>06/09/2019 09:00:00 PM</v>
      </c>
      <c r="C3851" s="458">
        <v>43625</v>
      </c>
      <c r="D3851" s="459">
        <v>0.87500000000000011</v>
      </c>
      <c r="E3851" s="2">
        <f>Electricity!F3876</f>
        <v>0</v>
      </c>
      <c r="F3851" s="2">
        <f>Electricity!G3876</f>
        <v>0</v>
      </c>
      <c r="G3851" s="2">
        <f>Electricity!H3876</f>
        <v>0</v>
      </c>
      <c r="H3851" s="2">
        <f>Electricity!I3876</f>
        <v>0</v>
      </c>
      <c r="I3851" s="2">
        <f>Electricity!J3876</f>
        <v>0</v>
      </c>
    </row>
    <row r="3852" spans="2:9" x14ac:dyDescent="0.35">
      <c r="B3852" s="458" t="str">
        <f t="shared" si="60"/>
        <v>06/09/2019 10:00:00 PM</v>
      </c>
      <c r="C3852" s="458">
        <v>43625</v>
      </c>
      <c r="D3852" s="459">
        <v>0.91666666666666674</v>
      </c>
      <c r="E3852" s="2">
        <f>Electricity!F3877</f>
        <v>0</v>
      </c>
      <c r="F3852" s="2">
        <f>Electricity!G3877</f>
        <v>0</v>
      </c>
      <c r="G3852" s="2">
        <f>Electricity!H3877</f>
        <v>0</v>
      </c>
      <c r="H3852" s="2">
        <f>Electricity!I3877</f>
        <v>0</v>
      </c>
      <c r="I3852" s="2">
        <f>Electricity!J3877</f>
        <v>0</v>
      </c>
    </row>
    <row r="3853" spans="2:9" x14ac:dyDescent="0.35">
      <c r="B3853" s="458" t="str">
        <f t="shared" si="60"/>
        <v>06/09/2019 11:00:00 PM</v>
      </c>
      <c r="C3853" s="458">
        <v>43625</v>
      </c>
      <c r="D3853" s="459">
        <v>0.95833333333333337</v>
      </c>
      <c r="E3853" s="2">
        <f>Electricity!F3878</f>
        <v>0</v>
      </c>
      <c r="F3853" s="2">
        <f>Electricity!G3878</f>
        <v>0</v>
      </c>
      <c r="G3853" s="2">
        <f>Electricity!H3878</f>
        <v>0</v>
      </c>
      <c r="H3853" s="2">
        <f>Electricity!I3878</f>
        <v>0</v>
      </c>
      <c r="I3853" s="2">
        <f>Electricity!J3878</f>
        <v>0</v>
      </c>
    </row>
    <row r="3854" spans="2:9" x14ac:dyDescent="0.35">
      <c r="B3854" s="458" t="str">
        <f t="shared" si="60"/>
        <v>06/10/2019 12:00:00 AM</v>
      </c>
      <c r="C3854" s="458">
        <v>43626</v>
      </c>
      <c r="D3854" s="459">
        <v>3.1225022567582528E-17</v>
      </c>
      <c r="E3854" s="2">
        <f>Electricity!F3879</f>
        <v>0</v>
      </c>
      <c r="F3854" s="2">
        <f>Electricity!G3879</f>
        <v>0</v>
      </c>
      <c r="G3854" s="2">
        <f>Electricity!H3879</f>
        <v>0</v>
      </c>
      <c r="H3854" s="2">
        <f>Electricity!I3879</f>
        <v>0</v>
      </c>
      <c r="I3854" s="2">
        <f>Electricity!J3879</f>
        <v>0</v>
      </c>
    </row>
    <row r="3855" spans="2:9" x14ac:dyDescent="0.35">
      <c r="B3855" s="458" t="str">
        <f t="shared" ref="B3855:B3918" si="61">CONCATENATE(TEXT(C3855,"mm/dd/yyyy")," ",TEXT(D3855,"hh:mm:ss AM/PM"))</f>
        <v>06/10/2019 01:00:00 AM</v>
      </c>
      <c r="C3855" s="458">
        <v>43626</v>
      </c>
      <c r="D3855" s="459">
        <v>4.1666666666666699E-2</v>
      </c>
      <c r="E3855" s="2">
        <f>Electricity!F3880</f>
        <v>0</v>
      </c>
      <c r="F3855" s="2">
        <f>Electricity!G3880</f>
        <v>0</v>
      </c>
      <c r="G3855" s="2">
        <f>Electricity!H3880</f>
        <v>0</v>
      </c>
      <c r="H3855" s="2">
        <f>Electricity!I3880</f>
        <v>0</v>
      </c>
      <c r="I3855" s="2">
        <f>Electricity!J3880</f>
        <v>0</v>
      </c>
    </row>
    <row r="3856" spans="2:9" x14ac:dyDescent="0.35">
      <c r="B3856" s="458" t="str">
        <f t="shared" si="61"/>
        <v>06/10/2019 02:00:00 AM</v>
      </c>
      <c r="C3856" s="458">
        <v>43626</v>
      </c>
      <c r="D3856" s="459">
        <v>8.333333333333337E-2</v>
      </c>
      <c r="E3856" s="2">
        <f>Electricity!F3881</f>
        <v>0</v>
      </c>
      <c r="F3856" s="2">
        <f>Electricity!G3881</f>
        <v>0</v>
      </c>
      <c r="G3856" s="2">
        <f>Electricity!H3881</f>
        <v>0</v>
      </c>
      <c r="H3856" s="2">
        <f>Electricity!I3881</f>
        <v>0</v>
      </c>
      <c r="I3856" s="2">
        <f>Electricity!J3881</f>
        <v>0</v>
      </c>
    </row>
    <row r="3857" spans="2:9" x14ac:dyDescent="0.35">
      <c r="B3857" s="458" t="str">
        <f t="shared" si="61"/>
        <v>06/10/2019 03:00:00 AM</v>
      </c>
      <c r="C3857" s="458">
        <v>43626</v>
      </c>
      <c r="D3857" s="459">
        <v>0.12500000000000006</v>
      </c>
      <c r="E3857" s="2">
        <f>Electricity!F3882</f>
        <v>0</v>
      </c>
      <c r="F3857" s="2">
        <f>Electricity!G3882</f>
        <v>0</v>
      </c>
      <c r="G3857" s="2">
        <f>Electricity!H3882</f>
        <v>0</v>
      </c>
      <c r="H3857" s="2">
        <f>Electricity!I3882</f>
        <v>0</v>
      </c>
      <c r="I3857" s="2">
        <f>Electricity!J3882</f>
        <v>0</v>
      </c>
    </row>
    <row r="3858" spans="2:9" x14ac:dyDescent="0.35">
      <c r="B3858" s="458" t="str">
        <f t="shared" si="61"/>
        <v>06/10/2019 04:00:00 AM</v>
      </c>
      <c r="C3858" s="458">
        <v>43626</v>
      </c>
      <c r="D3858" s="459">
        <v>0.16666666666666669</v>
      </c>
      <c r="E3858" s="2">
        <f>Electricity!F3883</f>
        <v>0</v>
      </c>
      <c r="F3858" s="2">
        <f>Electricity!G3883</f>
        <v>0</v>
      </c>
      <c r="G3858" s="2">
        <f>Electricity!H3883</f>
        <v>0</v>
      </c>
      <c r="H3858" s="2">
        <f>Electricity!I3883</f>
        <v>0</v>
      </c>
      <c r="I3858" s="2">
        <f>Electricity!J3883</f>
        <v>0</v>
      </c>
    </row>
    <row r="3859" spans="2:9" x14ac:dyDescent="0.35">
      <c r="B3859" s="458" t="str">
        <f t="shared" si="61"/>
        <v>06/10/2019 05:00:00 AM</v>
      </c>
      <c r="C3859" s="458">
        <v>43626</v>
      </c>
      <c r="D3859" s="459">
        <v>0.20833333333333337</v>
      </c>
      <c r="E3859" s="2">
        <f>Electricity!F3884</f>
        <v>0</v>
      </c>
      <c r="F3859" s="2">
        <f>Electricity!G3884</f>
        <v>0</v>
      </c>
      <c r="G3859" s="2">
        <f>Electricity!H3884</f>
        <v>0</v>
      </c>
      <c r="H3859" s="2">
        <f>Electricity!I3884</f>
        <v>0</v>
      </c>
      <c r="I3859" s="2">
        <f>Electricity!J3884</f>
        <v>0</v>
      </c>
    </row>
    <row r="3860" spans="2:9" x14ac:dyDescent="0.35">
      <c r="B3860" s="458" t="str">
        <f t="shared" si="61"/>
        <v>06/10/2019 06:00:00 AM</v>
      </c>
      <c r="C3860" s="458">
        <v>43626</v>
      </c>
      <c r="D3860" s="459">
        <v>0.25</v>
      </c>
      <c r="E3860" s="2">
        <f>Electricity!F3885</f>
        <v>0</v>
      </c>
      <c r="F3860" s="2">
        <f>Electricity!G3885</f>
        <v>0</v>
      </c>
      <c r="G3860" s="2">
        <f>Electricity!H3885</f>
        <v>0</v>
      </c>
      <c r="H3860" s="2">
        <f>Electricity!I3885</f>
        <v>0</v>
      </c>
      <c r="I3860" s="2">
        <f>Electricity!J3885</f>
        <v>0</v>
      </c>
    </row>
    <row r="3861" spans="2:9" x14ac:dyDescent="0.35">
      <c r="B3861" s="458" t="str">
        <f t="shared" si="61"/>
        <v>06/10/2019 07:00:00 AM</v>
      </c>
      <c r="C3861" s="458">
        <v>43626</v>
      </c>
      <c r="D3861" s="459">
        <v>0.29166666666666669</v>
      </c>
      <c r="E3861" s="2">
        <f>Electricity!F3886</f>
        <v>0</v>
      </c>
      <c r="F3861" s="2">
        <f>Electricity!G3886</f>
        <v>0</v>
      </c>
      <c r="G3861" s="2">
        <f>Electricity!H3886</f>
        <v>0</v>
      </c>
      <c r="H3861" s="2">
        <f>Electricity!I3886</f>
        <v>0</v>
      </c>
      <c r="I3861" s="2">
        <f>Electricity!J3886</f>
        <v>0</v>
      </c>
    </row>
    <row r="3862" spans="2:9" x14ac:dyDescent="0.35">
      <c r="B3862" s="458" t="str">
        <f t="shared" si="61"/>
        <v>06/10/2019 08:00:00 AM</v>
      </c>
      <c r="C3862" s="458">
        <v>43626</v>
      </c>
      <c r="D3862" s="459">
        <v>0.33333333333333337</v>
      </c>
      <c r="E3862" s="2">
        <f>Electricity!F3887</f>
        <v>0</v>
      </c>
      <c r="F3862" s="2">
        <f>Electricity!G3887</f>
        <v>0</v>
      </c>
      <c r="G3862" s="2">
        <f>Electricity!H3887</f>
        <v>0</v>
      </c>
      <c r="H3862" s="2">
        <f>Electricity!I3887</f>
        <v>0</v>
      </c>
      <c r="I3862" s="2">
        <f>Electricity!J3887</f>
        <v>0</v>
      </c>
    </row>
    <row r="3863" spans="2:9" x14ac:dyDescent="0.35">
      <c r="B3863" s="458" t="str">
        <f t="shared" si="61"/>
        <v>06/10/2019 09:00:00 AM</v>
      </c>
      <c r="C3863" s="458">
        <v>43626</v>
      </c>
      <c r="D3863" s="459">
        <v>0.375</v>
      </c>
      <c r="E3863" s="2">
        <f>Electricity!F3888</f>
        <v>0</v>
      </c>
      <c r="F3863" s="2">
        <f>Electricity!G3888</f>
        <v>0</v>
      </c>
      <c r="G3863" s="2">
        <f>Electricity!H3888</f>
        <v>0</v>
      </c>
      <c r="H3863" s="2">
        <f>Electricity!I3888</f>
        <v>0</v>
      </c>
      <c r="I3863" s="2">
        <f>Electricity!J3888</f>
        <v>0</v>
      </c>
    </row>
    <row r="3864" spans="2:9" x14ac:dyDescent="0.35">
      <c r="B3864" s="458" t="str">
        <f t="shared" si="61"/>
        <v>06/10/2019 10:00:00 AM</v>
      </c>
      <c r="C3864" s="458">
        <v>43626</v>
      </c>
      <c r="D3864" s="459">
        <v>0.41666666666666669</v>
      </c>
      <c r="E3864" s="2">
        <f>Electricity!F3889</f>
        <v>0</v>
      </c>
      <c r="F3864" s="2">
        <f>Electricity!G3889</f>
        <v>0</v>
      </c>
      <c r="G3864" s="2">
        <f>Electricity!H3889</f>
        <v>0</v>
      </c>
      <c r="H3864" s="2">
        <f>Electricity!I3889</f>
        <v>0</v>
      </c>
      <c r="I3864" s="2">
        <f>Electricity!J3889</f>
        <v>0</v>
      </c>
    </row>
    <row r="3865" spans="2:9" x14ac:dyDescent="0.35">
      <c r="B3865" s="458" t="str">
        <f t="shared" si="61"/>
        <v>06/10/2019 11:00:00 AM</v>
      </c>
      <c r="C3865" s="458">
        <v>43626</v>
      </c>
      <c r="D3865" s="459">
        <v>0.45833333333333337</v>
      </c>
      <c r="E3865" s="2">
        <f>Electricity!F3890</f>
        <v>0</v>
      </c>
      <c r="F3865" s="2">
        <f>Electricity!G3890</f>
        <v>0</v>
      </c>
      <c r="G3865" s="2">
        <f>Electricity!H3890</f>
        <v>0</v>
      </c>
      <c r="H3865" s="2">
        <f>Electricity!I3890</f>
        <v>0</v>
      </c>
      <c r="I3865" s="2">
        <f>Electricity!J3890</f>
        <v>0</v>
      </c>
    </row>
    <row r="3866" spans="2:9" x14ac:dyDescent="0.35">
      <c r="B3866" s="458" t="str">
        <f t="shared" si="61"/>
        <v>06/10/2019 12:00:00 PM</v>
      </c>
      <c r="C3866" s="458">
        <v>43626</v>
      </c>
      <c r="D3866" s="459">
        <v>0.50000000000000011</v>
      </c>
      <c r="E3866" s="2">
        <f>Electricity!F3891</f>
        <v>0</v>
      </c>
      <c r="F3866" s="2">
        <f>Electricity!G3891</f>
        <v>0</v>
      </c>
      <c r="G3866" s="2">
        <f>Electricity!H3891</f>
        <v>0</v>
      </c>
      <c r="H3866" s="2">
        <f>Electricity!I3891</f>
        <v>0</v>
      </c>
      <c r="I3866" s="2">
        <f>Electricity!J3891</f>
        <v>0</v>
      </c>
    </row>
    <row r="3867" spans="2:9" x14ac:dyDescent="0.35">
      <c r="B3867" s="458" t="str">
        <f t="shared" si="61"/>
        <v>06/10/2019 01:00:00 PM</v>
      </c>
      <c r="C3867" s="458">
        <v>43626</v>
      </c>
      <c r="D3867" s="459">
        <v>0.54166666666666674</v>
      </c>
      <c r="E3867" s="2">
        <f>Electricity!F3892</f>
        <v>0</v>
      </c>
      <c r="F3867" s="2">
        <f>Electricity!G3892</f>
        <v>0</v>
      </c>
      <c r="G3867" s="2">
        <f>Electricity!H3892</f>
        <v>0</v>
      </c>
      <c r="H3867" s="2">
        <f>Electricity!I3892</f>
        <v>0</v>
      </c>
      <c r="I3867" s="2">
        <f>Electricity!J3892</f>
        <v>0</v>
      </c>
    </row>
    <row r="3868" spans="2:9" x14ac:dyDescent="0.35">
      <c r="B3868" s="458" t="str">
        <f t="shared" si="61"/>
        <v>06/10/2019 02:00:00 PM</v>
      </c>
      <c r="C3868" s="458">
        <v>43626</v>
      </c>
      <c r="D3868" s="459">
        <v>0.58333333333333337</v>
      </c>
      <c r="E3868" s="2">
        <f>Electricity!F3893</f>
        <v>0</v>
      </c>
      <c r="F3868" s="2">
        <f>Electricity!G3893</f>
        <v>0</v>
      </c>
      <c r="G3868" s="2">
        <f>Electricity!H3893</f>
        <v>0</v>
      </c>
      <c r="H3868" s="2">
        <f>Electricity!I3893</f>
        <v>0</v>
      </c>
      <c r="I3868" s="2">
        <f>Electricity!J3893</f>
        <v>0</v>
      </c>
    </row>
    <row r="3869" spans="2:9" x14ac:dyDescent="0.35">
      <c r="B3869" s="458" t="str">
        <f t="shared" si="61"/>
        <v>06/10/2019 03:00:00 PM</v>
      </c>
      <c r="C3869" s="458">
        <v>43626</v>
      </c>
      <c r="D3869" s="459">
        <v>0.62500000000000011</v>
      </c>
      <c r="E3869" s="2">
        <f>Electricity!F3894</f>
        <v>0</v>
      </c>
      <c r="F3869" s="2">
        <f>Electricity!G3894</f>
        <v>0</v>
      </c>
      <c r="G3869" s="2">
        <f>Electricity!H3894</f>
        <v>0</v>
      </c>
      <c r="H3869" s="2">
        <f>Electricity!I3894</f>
        <v>0</v>
      </c>
      <c r="I3869" s="2">
        <f>Electricity!J3894</f>
        <v>0</v>
      </c>
    </row>
    <row r="3870" spans="2:9" x14ac:dyDescent="0.35">
      <c r="B3870" s="458" t="str">
        <f t="shared" si="61"/>
        <v>06/10/2019 04:00:00 PM</v>
      </c>
      <c r="C3870" s="458">
        <v>43626</v>
      </c>
      <c r="D3870" s="459">
        <v>0.66666666666666674</v>
      </c>
      <c r="E3870" s="2">
        <f>Electricity!F3895</f>
        <v>0</v>
      </c>
      <c r="F3870" s="2">
        <f>Electricity!G3895</f>
        <v>0</v>
      </c>
      <c r="G3870" s="2">
        <f>Electricity!H3895</f>
        <v>0</v>
      </c>
      <c r="H3870" s="2">
        <f>Electricity!I3895</f>
        <v>0</v>
      </c>
      <c r="I3870" s="2">
        <f>Electricity!J3895</f>
        <v>0</v>
      </c>
    </row>
    <row r="3871" spans="2:9" x14ac:dyDescent="0.35">
      <c r="B3871" s="458" t="str">
        <f t="shared" si="61"/>
        <v>06/10/2019 05:00:00 PM</v>
      </c>
      <c r="C3871" s="458">
        <v>43626</v>
      </c>
      <c r="D3871" s="459">
        <v>0.70833333333333337</v>
      </c>
      <c r="E3871" s="2">
        <f>Electricity!F3896</f>
        <v>0</v>
      </c>
      <c r="F3871" s="2">
        <f>Electricity!G3896</f>
        <v>0</v>
      </c>
      <c r="G3871" s="2">
        <f>Electricity!H3896</f>
        <v>0</v>
      </c>
      <c r="H3871" s="2">
        <f>Electricity!I3896</f>
        <v>0</v>
      </c>
      <c r="I3871" s="2">
        <f>Electricity!J3896</f>
        <v>0</v>
      </c>
    </row>
    <row r="3872" spans="2:9" x14ac:dyDescent="0.35">
      <c r="B3872" s="458" t="str">
        <f t="shared" si="61"/>
        <v>06/10/2019 06:00:00 PM</v>
      </c>
      <c r="C3872" s="458">
        <v>43626</v>
      </c>
      <c r="D3872" s="459">
        <v>0.75000000000000011</v>
      </c>
      <c r="E3872" s="2">
        <f>Electricity!F3897</f>
        <v>0</v>
      </c>
      <c r="F3872" s="2">
        <f>Electricity!G3897</f>
        <v>0</v>
      </c>
      <c r="G3872" s="2">
        <f>Electricity!H3897</f>
        <v>0</v>
      </c>
      <c r="H3872" s="2">
        <f>Electricity!I3897</f>
        <v>0</v>
      </c>
      <c r="I3872" s="2">
        <f>Electricity!J3897</f>
        <v>0</v>
      </c>
    </row>
    <row r="3873" spans="2:9" x14ac:dyDescent="0.35">
      <c r="B3873" s="458" t="str">
        <f t="shared" si="61"/>
        <v>06/10/2019 07:00:00 PM</v>
      </c>
      <c r="C3873" s="458">
        <v>43626</v>
      </c>
      <c r="D3873" s="459">
        <v>0.79166666666666674</v>
      </c>
      <c r="E3873" s="2">
        <f>Electricity!F3898</f>
        <v>0</v>
      </c>
      <c r="F3873" s="2">
        <f>Electricity!G3898</f>
        <v>0</v>
      </c>
      <c r="G3873" s="2">
        <f>Electricity!H3898</f>
        <v>0</v>
      </c>
      <c r="H3873" s="2">
        <f>Electricity!I3898</f>
        <v>0</v>
      </c>
      <c r="I3873" s="2">
        <f>Electricity!J3898</f>
        <v>0</v>
      </c>
    </row>
    <row r="3874" spans="2:9" x14ac:dyDescent="0.35">
      <c r="B3874" s="458" t="str">
        <f t="shared" si="61"/>
        <v>06/10/2019 08:00:00 PM</v>
      </c>
      <c r="C3874" s="458">
        <v>43626</v>
      </c>
      <c r="D3874" s="459">
        <v>0.83333333333333337</v>
      </c>
      <c r="E3874" s="2">
        <f>Electricity!F3899</f>
        <v>0</v>
      </c>
      <c r="F3874" s="2">
        <f>Electricity!G3899</f>
        <v>0</v>
      </c>
      <c r="G3874" s="2">
        <f>Electricity!H3899</f>
        <v>0</v>
      </c>
      <c r="H3874" s="2">
        <f>Electricity!I3899</f>
        <v>0</v>
      </c>
      <c r="I3874" s="2">
        <f>Electricity!J3899</f>
        <v>0</v>
      </c>
    </row>
    <row r="3875" spans="2:9" x14ac:dyDescent="0.35">
      <c r="B3875" s="458" t="str">
        <f t="shared" si="61"/>
        <v>06/10/2019 09:00:00 PM</v>
      </c>
      <c r="C3875" s="458">
        <v>43626</v>
      </c>
      <c r="D3875" s="459">
        <v>0.87500000000000011</v>
      </c>
      <c r="E3875" s="2">
        <f>Electricity!F3900</f>
        <v>0</v>
      </c>
      <c r="F3875" s="2">
        <f>Electricity!G3900</f>
        <v>0</v>
      </c>
      <c r="G3875" s="2">
        <f>Electricity!H3900</f>
        <v>0</v>
      </c>
      <c r="H3875" s="2">
        <f>Electricity!I3900</f>
        <v>0</v>
      </c>
      <c r="I3875" s="2">
        <f>Electricity!J3900</f>
        <v>0</v>
      </c>
    </row>
    <row r="3876" spans="2:9" x14ac:dyDescent="0.35">
      <c r="B3876" s="458" t="str">
        <f t="shared" si="61"/>
        <v>06/10/2019 10:00:00 PM</v>
      </c>
      <c r="C3876" s="458">
        <v>43626</v>
      </c>
      <c r="D3876" s="459">
        <v>0.91666666666666674</v>
      </c>
      <c r="E3876" s="2">
        <f>Electricity!F3901</f>
        <v>0</v>
      </c>
      <c r="F3876" s="2">
        <f>Electricity!G3901</f>
        <v>0</v>
      </c>
      <c r="G3876" s="2">
        <f>Electricity!H3901</f>
        <v>0</v>
      </c>
      <c r="H3876" s="2">
        <f>Electricity!I3901</f>
        <v>0</v>
      </c>
      <c r="I3876" s="2">
        <f>Electricity!J3901</f>
        <v>0</v>
      </c>
    </row>
    <row r="3877" spans="2:9" x14ac:dyDescent="0.35">
      <c r="B3877" s="458" t="str">
        <f t="shared" si="61"/>
        <v>06/10/2019 11:00:00 PM</v>
      </c>
      <c r="C3877" s="458">
        <v>43626</v>
      </c>
      <c r="D3877" s="459">
        <v>0.95833333333333337</v>
      </c>
      <c r="E3877" s="2">
        <f>Electricity!F3902</f>
        <v>0</v>
      </c>
      <c r="F3877" s="2">
        <f>Electricity!G3902</f>
        <v>0</v>
      </c>
      <c r="G3877" s="2">
        <f>Electricity!H3902</f>
        <v>0</v>
      </c>
      <c r="H3877" s="2">
        <f>Electricity!I3902</f>
        <v>0</v>
      </c>
      <c r="I3877" s="2">
        <f>Electricity!J3902</f>
        <v>0</v>
      </c>
    </row>
    <row r="3878" spans="2:9" x14ac:dyDescent="0.35">
      <c r="B3878" s="458" t="str">
        <f t="shared" si="61"/>
        <v>06/11/2019 12:00:00 AM</v>
      </c>
      <c r="C3878" s="458">
        <v>43627</v>
      </c>
      <c r="D3878" s="459">
        <v>3.1225022567582528E-17</v>
      </c>
      <c r="E3878" s="2">
        <f>Electricity!F3903</f>
        <v>0</v>
      </c>
      <c r="F3878" s="2">
        <f>Electricity!G3903</f>
        <v>0</v>
      </c>
      <c r="G3878" s="2">
        <f>Electricity!H3903</f>
        <v>0</v>
      </c>
      <c r="H3878" s="2">
        <f>Electricity!I3903</f>
        <v>0</v>
      </c>
      <c r="I3878" s="2">
        <f>Electricity!J3903</f>
        <v>0</v>
      </c>
    </row>
    <row r="3879" spans="2:9" x14ac:dyDescent="0.35">
      <c r="B3879" s="458" t="str">
        <f t="shared" si="61"/>
        <v>06/11/2019 01:00:00 AM</v>
      </c>
      <c r="C3879" s="458">
        <v>43627</v>
      </c>
      <c r="D3879" s="459">
        <v>4.1666666666666699E-2</v>
      </c>
      <c r="E3879" s="2">
        <f>Electricity!F3904</f>
        <v>0</v>
      </c>
      <c r="F3879" s="2">
        <f>Electricity!G3904</f>
        <v>0</v>
      </c>
      <c r="G3879" s="2">
        <f>Electricity!H3904</f>
        <v>0</v>
      </c>
      <c r="H3879" s="2">
        <f>Electricity!I3904</f>
        <v>0</v>
      </c>
      <c r="I3879" s="2">
        <f>Electricity!J3904</f>
        <v>0</v>
      </c>
    </row>
    <row r="3880" spans="2:9" x14ac:dyDescent="0.35">
      <c r="B3880" s="458" t="str">
        <f t="shared" si="61"/>
        <v>06/11/2019 02:00:00 AM</v>
      </c>
      <c r="C3880" s="458">
        <v>43627</v>
      </c>
      <c r="D3880" s="459">
        <v>8.333333333333337E-2</v>
      </c>
      <c r="E3880" s="2">
        <f>Electricity!F3905</f>
        <v>0</v>
      </c>
      <c r="F3880" s="2">
        <f>Electricity!G3905</f>
        <v>0</v>
      </c>
      <c r="G3880" s="2">
        <f>Electricity!H3905</f>
        <v>0</v>
      </c>
      <c r="H3880" s="2">
        <f>Electricity!I3905</f>
        <v>0</v>
      </c>
      <c r="I3880" s="2">
        <f>Electricity!J3905</f>
        <v>0</v>
      </c>
    </row>
    <row r="3881" spans="2:9" x14ac:dyDescent="0.35">
      <c r="B3881" s="458" t="str">
        <f t="shared" si="61"/>
        <v>06/11/2019 03:00:00 AM</v>
      </c>
      <c r="C3881" s="458">
        <v>43627</v>
      </c>
      <c r="D3881" s="459">
        <v>0.12500000000000006</v>
      </c>
      <c r="E3881" s="2">
        <f>Electricity!F3906</f>
        <v>0</v>
      </c>
      <c r="F3881" s="2">
        <f>Electricity!G3906</f>
        <v>0</v>
      </c>
      <c r="G3881" s="2">
        <f>Electricity!H3906</f>
        <v>0</v>
      </c>
      <c r="H3881" s="2">
        <f>Electricity!I3906</f>
        <v>0</v>
      </c>
      <c r="I3881" s="2">
        <f>Electricity!J3906</f>
        <v>0</v>
      </c>
    </row>
    <row r="3882" spans="2:9" x14ac:dyDescent="0.35">
      <c r="B3882" s="458" t="str">
        <f t="shared" si="61"/>
        <v>06/11/2019 04:00:00 AM</v>
      </c>
      <c r="C3882" s="458">
        <v>43627</v>
      </c>
      <c r="D3882" s="459">
        <v>0.16666666666666669</v>
      </c>
      <c r="E3882" s="2">
        <f>Electricity!F3907</f>
        <v>0</v>
      </c>
      <c r="F3882" s="2">
        <f>Electricity!G3907</f>
        <v>0</v>
      </c>
      <c r="G3882" s="2">
        <f>Electricity!H3907</f>
        <v>0</v>
      </c>
      <c r="H3882" s="2">
        <f>Electricity!I3907</f>
        <v>0</v>
      </c>
      <c r="I3882" s="2">
        <f>Electricity!J3907</f>
        <v>0</v>
      </c>
    </row>
    <row r="3883" spans="2:9" x14ac:dyDescent="0.35">
      <c r="B3883" s="458" t="str">
        <f t="shared" si="61"/>
        <v>06/11/2019 05:00:00 AM</v>
      </c>
      <c r="C3883" s="458">
        <v>43627</v>
      </c>
      <c r="D3883" s="459">
        <v>0.20833333333333337</v>
      </c>
      <c r="E3883" s="2">
        <f>Electricity!F3908</f>
        <v>0</v>
      </c>
      <c r="F3883" s="2">
        <f>Electricity!G3908</f>
        <v>0</v>
      </c>
      <c r="G3883" s="2">
        <f>Electricity!H3908</f>
        <v>0</v>
      </c>
      <c r="H3883" s="2">
        <f>Electricity!I3908</f>
        <v>0</v>
      </c>
      <c r="I3883" s="2">
        <f>Electricity!J3908</f>
        <v>0</v>
      </c>
    </row>
    <row r="3884" spans="2:9" x14ac:dyDescent="0.35">
      <c r="B3884" s="458" t="str">
        <f t="shared" si="61"/>
        <v>06/11/2019 06:00:00 AM</v>
      </c>
      <c r="C3884" s="458">
        <v>43627</v>
      </c>
      <c r="D3884" s="459">
        <v>0.25</v>
      </c>
      <c r="E3884" s="2">
        <f>Electricity!F3909</f>
        <v>0</v>
      </c>
      <c r="F3884" s="2">
        <f>Electricity!G3909</f>
        <v>0</v>
      </c>
      <c r="G3884" s="2">
        <f>Electricity!H3909</f>
        <v>0</v>
      </c>
      <c r="H3884" s="2">
        <f>Electricity!I3909</f>
        <v>0</v>
      </c>
      <c r="I3884" s="2">
        <f>Electricity!J3909</f>
        <v>0</v>
      </c>
    </row>
    <row r="3885" spans="2:9" x14ac:dyDescent="0.35">
      <c r="B3885" s="458" t="str">
        <f t="shared" si="61"/>
        <v>06/11/2019 07:00:00 AM</v>
      </c>
      <c r="C3885" s="458">
        <v>43627</v>
      </c>
      <c r="D3885" s="459">
        <v>0.29166666666666669</v>
      </c>
      <c r="E3885" s="2">
        <f>Electricity!F3910</f>
        <v>0</v>
      </c>
      <c r="F3885" s="2">
        <f>Electricity!G3910</f>
        <v>0</v>
      </c>
      <c r="G3885" s="2">
        <f>Electricity!H3910</f>
        <v>0</v>
      </c>
      <c r="H3885" s="2">
        <f>Electricity!I3910</f>
        <v>0</v>
      </c>
      <c r="I3885" s="2">
        <f>Electricity!J3910</f>
        <v>0</v>
      </c>
    </row>
    <row r="3886" spans="2:9" x14ac:dyDescent="0.35">
      <c r="B3886" s="458" t="str">
        <f t="shared" si="61"/>
        <v>06/11/2019 08:00:00 AM</v>
      </c>
      <c r="C3886" s="458">
        <v>43627</v>
      </c>
      <c r="D3886" s="459">
        <v>0.33333333333333337</v>
      </c>
      <c r="E3886" s="2">
        <f>Electricity!F3911</f>
        <v>0</v>
      </c>
      <c r="F3886" s="2">
        <f>Electricity!G3911</f>
        <v>0</v>
      </c>
      <c r="G3886" s="2">
        <f>Electricity!H3911</f>
        <v>0</v>
      </c>
      <c r="H3886" s="2">
        <f>Electricity!I3911</f>
        <v>0</v>
      </c>
      <c r="I3886" s="2">
        <f>Electricity!J3911</f>
        <v>0</v>
      </c>
    </row>
    <row r="3887" spans="2:9" x14ac:dyDescent="0.35">
      <c r="B3887" s="458" t="str">
        <f t="shared" si="61"/>
        <v>06/11/2019 09:00:00 AM</v>
      </c>
      <c r="C3887" s="458">
        <v>43627</v>
      </c>
      <c r="D3887" s="459">
        <v>0.375</v>
      </c>
      <c r="E3887" s="2">
        <f>Electricity!F3912</f>
        <v>0</v>
      </c>
      <c r="F3887" s="2">
        <f>Electricity!G3912</f>
        <v>0</v>
      </c>
      <c r="G3887" s="2">
        <f>Electricity!H3912</f>
        <v>0</v>
      </c>
      <c r="H3887" s="2">
        <f>Electricity!I3912</f>
        <v>0</v>
      </c>
      <c r="I3887" s="2">
        <f>Electricity!J3912</f>
        <v>0</v>
      </c>
    </row>
    <row r="3888" spans="2:9" x14ac:dyDescent="0.35">
      <c r="B3888" s="458" t="str">
        <f t="shared" si="61"/>
        <v>06/11/2019 10:00:00 AM</v>
      </c>
      <c r="C3888" s="458">
        <v>43627</v>
      </c>
      <c r="D3888" s="459">
        <v>0.41666666666666669</v>
      </c>
      <c r="E3888" s="2">
        <f>Electricity!F3913</f>
        <v>0</v>
      </c>
      <c r="F3888" s="2">
        <f>Electricity!G3913</f>
        <v>0</v>
      </c>
      <c r="G3888" s="2">
        <f>Electricity!H3913</f>
        <v>0</v>
      </c>
      <c r="H3888" s="2">
        <f>Electricity!I3913</f>
        <v>0</v>
      </c>
      <c r="I3888" s="2">
        <f>Electricity!J3913</f>
        <v>0</v>
      </c>
    </row>
    <row r="3889" spans="2:9" x14ac:dyDescent="0.35">
      <c r="B3889" s="458" t="str">
        <f t="shared" si="61"/>
        <v>06/11/2019 11:00:00 AM</v>
      </c>
      <c r="C3889" s="458">
        <v>43627</v>
      </c>
      <c r="D3889" s="459">
        <v>0.45833333333333337</v>
      </c>
      <c r="E3889" s="2">
        <f>Electricity!F3914</f>
        <v>0</v>
      </c>
      <c r="F3889" s="2">
        <f>Electricity!G3914</f>
        <v>0</v>
      </c>
      <c r="G3889" s="2">
        <f>Electricity!H3914</f>
        <v>0</v>
      </c>
      <c r="H3889" s="2">
        <f>Electricity!I3914</f>
        <v>0</v>
      </c>
      <c r="I3889" s="2">
        <f>Electricity!J3914</f>
        <v>0</v>
      </c>
    </row>
    <row r="3890" spans="2:9" x14ac:dyDescent="0.35">
      <c r="B3890" s="458" t="str">
        <f t="shared" si="61"/>
        <v>06/11/2019 12:00:00 PM</v>
      </c>
      <c r="C3890" s="458">
        <v>43627</v>
      </c>
      <c r="D3890" s="459">
        <v>0.50000000000000011</v>
      </c>
      <c r="E3890" s="2">
        <f>Electricity!F3915</f>
        <v>0</v>
      </c>
      <c r="F3890" s="2">
        <f>Electricity!G3915</f>
        <v>0</v>
      </c>
      <c r="G3890" s="2">
        <f>Electricity!H3915</f>
        <v>0</v>
      </c>
      <c r="H3890" s="2">
        <f>Electricity!I3915</f>
        <v>0</v>
      </c>
      <c r="I3890" s="2">
        <f>Electricity!J3915</f>
        <v>0</v>
      </c>
    </row>
    <row r="3891" spans="2:9" x14ac:dyDescent="0.35">
      <c r="B3891" s="458" t="str">
        <f t="shared" si="61"/>
        <v>06/11/2019 01:00:00 PM</v>
      </c>
      <c r="C3891" s="458">
        <v>43627</v>
      </c>
      <c r="D3891" s="459">
        <v>0.54166666666666674</v>
      </c>
      <c r="E3891" s="2">
        <f>Electricity!F3916</f>
        <v>0</v>
      </c>
      <c r="F3891" s="2">
        <f>Electricity!G3916</f>
        <v>0</v>
      </c>
      <c r="G3891" s="2">
        <f>Electricity!H3916</f>
        <v>0</v>
      </c>
      <c r="H3891" s="2">
        <f>Electricity!I3916</f>
        <v>0</v>
      </c>
      <c r="I3891" s="2">
        <f>Electricity!J3916</f>
        <v>0</v>
      </c>
    </row>
    <row r="3892" spans="2:9" x14ac:dyDescent="0.35">
      <c r="B3892" s="458" t="str">
        <f t="shared" si="61"/>
        <v>06/11/2019 02:00:00 PM</v>
      </c>
      <c r="C3892" s="458">
        <v>43627</v>
      </c>
      <c r="D3892" s="459">
        <v>0.58333333333333337</v>
      </c>
      <c r="E3892" s="2">
        <f>Electricity!F3917</f>
        <v>0</v>
      </c>
      <c r="F3892" s="2">
        <f>Electricity!G3917</f>
        <v>0</v>
      </c>
      <c r="G3892" s="2">
        <f>Electricity!H3917</f>
        <v>0</v>
      </c>
      <c r="H3892" s="2">
        <f>Electricity!I3917</f>
        <v>0</v>
      </c>
      <c r="I3892" s="2">
        <f>Electricity!J3917</f>
        <v>0</v>
      </c>
    </row>
    <row r="3893" spans="2:9" x14ac:dyDescent="0.35">
      <c r="B3893" s="458" t="str">
        <f t="shared" si="61"/>
        <v>06/11/2019 03:00:00 PM</v>
      </c>
      <c r="C3893" s="458">
        <v>43627</v>
      </c>
      <c r="D3893" s="459">
        <v>0.62500000000000011</v>
      </c>
      <c r="E3893" s="2">
        <f>Electricity!F3918</f>
        <v>0</v>
      </c>
      <c r="F3893" s="2">
        <f>Electricity!G3918</f>
        <v>0</v>
      </c>
      <c r="G3893" s="2">
        <f>Electricity!H3918</f>
        <v>0</v>
      </c>
      <c r="H3893" s="2">
        <f>Electricity!I3918</f>
        <v>0</v>
      </c>
      <c r="I3893" s="2">
        <f>Electricity!J3918</f>
        <v>0</v>
      </c>
    </row>
    <row r="3894" spans="2:9" x14ac:dyDescent="0.35">
      <c r="B3894" s="458" t="str">
        <f t="shared" si="61"/>
        <v>06/11/2019 04:00:00 PM</v>
      </c>
      <c r="C3894" s="458">
        <v>43627</v>
      </c>
      <c r="D3894" s="459">
        <v>0.66666666666666674</v>
      </c>
      <c r="E3894" s="2">
        <f>Electricity!F3919</f>
        <v>0</v>
      </c>
      <c r="F3894" s="2">
        <f>Electricity!G3919</f>
        <v>0</v>
      </c>
      <c r="G3894" s="2">
        <f>Electricity!H3919</f>
        <v>0</v>
      </c>
      <c r="H3894" s="2">
        <f>Electricity!I3919</f>
        <v>0</v>
      </c>
      <c r="I3894" s="2">
        <f>Electricity!J3919</f>
        <v>0</v>
      </c>
    </row>
    <row r="3895" spans="2:9" x14ac:dyDescent="0.35">
      <c r="B3895" s="458" t="str">
        <f t="shared" si="61"/>
        <v>06/11/2019 05:00:00 PM</v>
      </c>
      <c r="C3895" s="458">
        <v>43627</v>
      </c>
      <c r="D3895" s="459">
        <v>0.70833333333333337</v>
      </c>
      <c r="E3895" s="2">
        <f>Electricity!F3920</f>
        <v>0</v>
      </c>
      <c r="F3895" s="2">
        <f>Electricity!G3920</f>
        <v>0</v>
      </c>
      <c r="G3895" s="2">
        <f>Electricity!H3920</f>
        <v>0</v>
      </c>
      <c r="H3895" s="2">
        <f>Electricity!I3920</f>
        <v>0</v>
      </c>
      <c r="I3895" s="2">
        <f>Electricity!J3920</f>
        <v>0</v>
      </c>
    </row>
    <row r="3896" spans="2:9" x14ac:dyDescent="0.35">
      <c r="B3896" s="458" t="str">
        <f t="shared" si="61"/>
        <v>06/11/2019 06:00:00 PM</v>
      </c>
      <c r="C3896" s="458">
        <v>43627</v>
      </c>
      <c r="D3896" s="459">
        <v>0.75000000000000011</v>
      </c>
      <c r="E3896" s="2">
        <f>Electricity!F3921</f>
        <v>0</v>
      </c>
      <c r="F3896" s="2">
        <f>Electricity!G3921</f>
        <v>0</v>
      </c>
      <c r="G3896" s="2">
        <f>Electricity!H3921</f>
        <v>0</v>
      </c>
      <c r="H3896" s="2">
        <f>Electricity!I3921</f>
        <v>0</v>
      </c>
      <c r="I3896" s="2">
        <f>Electricity!J3921</f>
        <v>0</v>
      </c>
    </row>
    <row r="3897" spans="2:9" x14ac:dyDescent="0.35">
      <c r="B3897" s="458" t="str">
        <f t="shared" si="61"/>
        <v>06/11/2019 07:00:00 PM</v>
      </c>
      <c r="C3897" s="458">
        <v>43627</v>
      </c>
      <c r="D3897" s="459">
        <v>0.79166666666666674</v>
      </c>
      <c r="E3897" s="2">
        <f>Electricity!F3922</f>
        <v>0</v>
      </c>
      <c r="F3897" s="2">
        <f>Electricity!G3922</f>
        <v>0</v>
      </c>
      <c r="G3897" s="2">
        <f>Electricity!H3922</f>
        <v>0</v>
      </c>
      <c r="H3897" s="2">
        <f>Electricity!I3922</f>
        <v>0</v>
      </c>
      <c r="I3897" s="2">
        <f>Electricity!J3922</f>
        <v>0</v>
      </c>
    </row>
    <row r="3898" spans="2:9" x14ac:dyDescent="0.35">
      <c r="B3898" s="458" t="str">
        <f t="shared" si="61"/>
        <v>06/11/2019 08:00:00 PM</v>
      </c>
      <c r="C3898" s="458">
        <v>43627</v>
      </c>
      <c r="D3898" s="459">
        <v>0.83333333333333337</v>
      </c>
      <c r="E3898" s="2">
        <f>Electricity!F3923</f>
        <v>0</v>
      </c>
      <c r="F3898" s="2">
        <f>Electricity!G3923</f>
        <v>0</v>
      </c>
      <c r="G3898" s="2">
        <f>Electricity!H3923</f>
        <v>0</v>
      </c>
      <c r="H3898" s="2">
        <f>Electricity!I3923</f>
        <v>0</v>
      </c>
      <c r="I3898" s="2">
        <f>Electricity!J3923</f>
        <v>0</v>
      </c>
    </row>
    <row r="3899" spans="2:9" x14ac:dyDescent="0.35">
      <c r="B3899" s="458" t="str">
        <f t="shared" si="61"/>
        <v>06/11/2019 09:00:00 PM</v>
      </c>
      <c r="C3899" s="458">
        <v>43627</v>
      </c>
      <c r="D3899" s="459">
        <v>0.87500000000000011</v>
      </c>
      <c r="E3899" s="2">
        <f>Electricity!F3924</f>
        <v>0</v>
      </c>
      <c r="F3899" s="2">
        <f>Electricity!G3924</f>
        <v>0</v>
      </c>
      <c r="G3899" s="2">
        <f>Electricity!H3924</f>
        <v>0</v>
      </c>
      <c r="H3899" s="2">
        <f>Electricity!I3924</f>
        <v>0</v>
      </c>
      <c r="I3899" s="2">
        <f>Electricity!J3924</f>
        <v>0</v>
      </c>
    </row>
    <row r="3900" spans="2:9" x14ac:dyDescent="0.35">
      <c r="B3900" s="458" t="str">
        <f t="shared" si="61"/>
        <v>06/11/2019 10:00:00 PM</v>
      </c>
      <c r="C3900" s="458">
        <v>43627</v>
      </c>
      <c r="D3900" s="459">
        <v>0.91666666666666674</v>
      </c>
      <c r="E3900" s="2">
        <f>Electricity!F3925</f>
        <v>0</v>
      </c>
      <c r="F3900" s="2">
        <f>Electricity!G3925</f>
        <v>0</v>
      </c>
      <c r="G3900" s="2">
        <f>Electricity!H3925</f>
        <v>0</v>
      </c>
      <c r="H3900" s="2">
        <f>Electricity!I3925</f>
        <v>0</v>
      </c>
      <c r="I3900" s="2">
        <f>Electricity!J3925</f>
        <v>0</v>
      </c>
    </row>
    <row r="3901" spans="2:9" x14ac:dyDescent="0.35">
      <c r="B3901" s="458" t="str">
        <f t="shared" si="61"/>
        <v>06/11/2019 11:00:00 PM</v>
      </c>
      <c r="C3901" s="458">
        <v>43627</v>
      </c>
      <c r="D3901" s="459">
        <v>0.95833333333333337</v>
      </c>
      <c r="E3901" s="2">
        <f>Electricity!F3926</f>
        <v>0</v>
      </c>
      <c r="F3901" s="2">
        <f>Electricity!G3926</f>
        <v>0</v>
      </c>
      <c r="G3901" s="2">
        <f>Electricity!H3926</f>
        <v>0</v>
      </c>
      <c r="H3901" s="2">
        <f>Electricity!I3926</f>
        <v>0</v>
      </c>
      <c r="I3901" s="2">
        <f>Electricity!J3926</f>
        <v>0</v>
      </c>
    </row>
    <row r="3902" spans="2:9" x14ac:dyDescent="0.35">
      <c r="B3902" s="458" t="str">
        <f t="shared" si="61"/>
        <v>06/12/2019 12:00:00 AM</v>
      </c>
      <c r="C3902" s="458">
        <v>43628</v>
      </c>
      <c r="D3902" s="459">
        <v>3.1225022567582528E-17</v>
      </c>
      <c r="E3902" s="2">
        <f>Electricity!F3927</f>
        <v>0</v>
      </c>
      <c r="F3902" s="2">
        <f>Electricity!G3927</f>
        <v>0</v>
      </c>
      <c r="G3902" s="2">
        <f>Electricity!H3927</f>
        <v>0</v>
      </c>
      <c r="H3902" s="2">
        <f>Electricity!I3927</f>
        <v>0</v>
      </c>
      <c r="I3902" s="2">
        <f>Electricity!J3927</f>
        <v>0</v>
      </c>
    </row>
    <row r="3903" spans="2:9" x14ac:dyDescent="0.35">
      <c r="B3903" s="458" t="str">
        <f t="shared" si="61"/>
        <v>06/12/2019 01:00:00 AM</v>
      </c>
      <c r="C3903" s="458">
        <v>43628</v>
      </c>
      <c r="D3903" s="459">
        <v>4.1666666666666699E-2</v>
      </c>
      <c r="E3903" s="2">
        <f>Electricity!F3928</f>
        <v>0</v>
      </c>
      <c r="F3903" s="2">
        <f>Electricity!G3928</f>
        <v>0</v>
      </c>
      <c r="G3903" s="2">
        <f>Electricity!H3928</f>
        <v>0</v>
      </c>
      <c r="H3903" s="2">
        <f>Electricity!I3928</f>
        <v>0</v>
      </c>
      <c r="I3903" s="2">
        <f>Electricity!J3928</f>
        <v>0</v>
      </c>
    </row>
    <row r="3904" spans="2:9" x14ac:dyDescent="0.35">
      <c r="B3904" s="458" t="str">
        <f t="shared" si="61"/>
        <v>06/12/2019 02:00:00 AM</v>
      </c>
      <c r="C3904" s="458">
        <v>43628</v>
      </c>
      <c r="D3904" s="459">
        <v>8.333333333333337E-2</v>
      </c>
      <c r="E3904" s="2">
        <f>Electricity!F3929</f>
        <v>0</v>
      </c>
      <c r="F3904" s="2">
        <f>Electricity!G3929</f>
        <v>0</v>
      </c>
      <c r="G3904" s="2">
        <f>Electricity!H3929</f>
        <v>0</v>
      </c>
      <c r="H3904" s="2">
        <f>Electricity!I3929</f>
        <v>0</v>
      </c>
      <c r="I3904" s="2">
        <f>Electricity!J3929</f>
        <v>0</v>
      </c>
    </row>
    <row r="3905" spans="2:9" x14ac:dyDescent="0.35">
      <c r="B3905" s="458" t="str">
        <f t="shared" si="61"/>
        <v>06/12/2019 03:00:00 AM</v>
      </c>
      <c r="C3905" s="458">
        <v>43628</v>
      </c>
      <c r="D3905" s="459">
        <v>0.12500000000000006</v>
      </c>
      <c r="E3905" s="2">
        <f>Electricity!F3930</f>
        <v>0</v>
      </c>
      <c r="F3905" s="2">
        <f>Electricity!G3930</f>
        <v>0</v>
      </c>
      <c r="G3905" s="2">
        <f>Electricity!H3930</f>
        <v>0</v>
      </c>
      <c r="H3905" s="2">
        <f>Electricity!I3930</f>
        <v>0</v>
      </c>
      <c r="I3905" s="2">
        <f>Electricity!J3930</f>
        <v>0</v>
      </c>
    </row>
    <row r="3906" spans="2:9" x14ac:dyDescent="0.35">
      <c r="B3906" s="458" t="str">
        <f t="shared" si="61"/>
        <v>06/12/2019 04:00:00 AM</v>
      </c>
      <c r="C3906" s="458">
        <v>43628</v>
      </c>
      <c r="D3906" s="459">
        <v>0.16666666666666669</v>
      </c>
      <c r="E3906" s="2">
        <f>Electricity!F3931</f>
        <v>0</v>
      </c>
      <c r="F3906" s="2">
        <f>Electricity!G3931</f>
        <v>0</v>
      </c>
      <c r="G3906" s="2">
        <f>Electricity!H3931</f>
        <v>0</v>
      </c>
      <c r="H3906" s="2">
        <f>Electricity!I3931</f>
        <v>0</v>
      </c>
      <c r="I3906" s="2">
        <f>Electricity!J3931</f>
        <v>0</v>
      </c>
    </row>
    <row r="3907" spans="2:9" x14ac:dyDescent="0.35">
      <c r="B3907" s="458" t="str">
        <f t="shared" si="61"/>
        <v>06/12/2019 05:00:00 AM</v>
      </c>
      <c r="C3907" s="458">
        <v>43628</v>
      </c>
      <c r="D3907" s="459">
        <v>0.20833333333333337</v>
      </c>
      <c r="E3907" s="2">
        <f>Electricity!F3932</f>
        <v>0</v>
      </c>
      <c r="F3907" s="2">
        <f>Electricity!G3932</f>
        <v>0</v>
      </c>
      <c r="G3907" s="2">
        <f>Electricity!H3932</f>
        <v>0</v>
      </c>
      <c r="H3907" s="2">
        <f>Electricity!I3932</f>
        <v>0</v>
      </c>
      <c r="I3907" s="2">
        <f>Electricity!J3932</f>
        <v>0</v>
      </c>
    </row>
    <row r="3908" spans="2:9" x14ac:dyDescent="0.35">
      <c r="B3908" s="458" t="str">
        <f t="shared" si="61"/>
        <v>06/12/2019 06:00:00 AM</v>
      </c>
      <c r="C3908" s="458">
        <v>43628</v>
      </c>
      <c r="D3908" s="459">
        <v>0.25</v>
      </c>
      <c r="E3908" s="2">
        <f>Electricity!F3933</f>
        <v>0</v>
      </c>
      <c r="F3908" s="2">
        <f>Electricity!G3933</f>
        <v>0</v>
      </c>
      <c r="G3908" s="2">
        <f>Electricity!H3933</f>
        <v>0</v>
      </c>
      <c r="H3908" s="2">
        <f>Electricity!I3933</f>
        <v>0</v>
      </c>
      <c r="I3908" s="2">
        <f>Electricity!J3933</f>
        <v>0</v>
      </c>
    </row>
    <row r="3909" spans="2:9" x14ac:dyDescent="0.35">
      <c r="B3909" s="458" t="str">
        <f t="shared" si="61"/>
        <v>06/12/2019 07:00:00 AM</v>
      </c>
      <c r="C3909" s="458">
        <v>43628</v>
      </c>
      <c r="D3909" s="459">
        <v>0.29166666666666669</v>
      </c>
      <c r="E3909" s="2">
        <f>Electricity!F3934</f>
        <v>0</v>
      </c>
      <c r="F3909" s="2">
        <f>Electricity!G3934</f>
        <v>0</v>
      </c>
      <c r="G3909" s="2">
        <f>Electricity!H3934</f>
        <v>0</v>
      </c>
      <c r="H3909" s="2">
        <f>Electricity!I3934</f>
        <v>0</v>
      </c>
      <c r="I3909" s="2">
        <f>Electricity!J3934</f>
        <v>0</v>
      </c>
    </row>
    <row r="3910" spans="2:9" x14ac:dyDescent="0.35">
      <c r="B3910" s="458" t="str">
        <f t="shared" si="61"/>
        <v>06/12/2019 08:00:00 AM</v>
      </c>
      <c r="C3910" s="458">
        <v>43628</v>
      </c>
      <c r="D3910" s="459">
        <v>0.33333333333333337</v>
      </c>
      <c r="E3910" s="2">
        <f>Electricity!F3935</f>
        <v>0</v>
      </c>
      <c r="F3910" s="2">
        <f>Electricity!G3935</f>
        <v>0</v>
      </c>
      <c r="G3910" s="2">
        <f>Electricity!H3935</f>
        <v>0</v>
      </c>
      <c r="H3910" s="2">
        <f>Electricity!I3935</f>
        <v>0</v>
      </c>
      <c r="I3910" s="2">
        <f>Electricity!J3935</f>
        <v>0</v>
      </c>
    </row>
    <row r="3911" spans="2:9" x14ac:dyDescent="0.35">
      <c r="B3911" s="458" t="str">
        <f t="shared" si="61"/>
        <v>06/12/2019 09:00:00 AM</v>
      </c>
      <c r="C3911" s="458">
        <v>43628</v>
      </c>
      <c r="D3911" s="459">
        <v>0.375</v>
      </c>
      <c r="E3911" s="2">
        <f>Electricity!F3936</f>
        <v>0</v>
      </c>
      <c r="F3911" s="2">
        <f>Electricity!G3936</f>
        <v>0</v>
      </c>
      <c r="G3911" s="2">
        <f>Electricity!H3936</f>
        <v>0</v>
      </c>
      <c r="H3911" s="2">
        <f>Electricity!I3936</f>
        <v>0</v>
      </c>
      <c r="I3911" s="2">
        <f>Electricity!J3936</f>
        <v>0</v>
      </c>
    </row>
    <row r="3912" spans="2:9" x14ac:dyDescent="0.35">
      <c r="B3912" s="458" t="str">
        <f t="shared" si="61"/>
        <v>06/12/2019 10:00:00 AM</v>
      </c>
      <c r="C3912" s="458">
        <v>43628</v>
      </c>
      <c r="D3912" s="459">
        <v>0.41666666666666669</v>
      </c>
      <c r="E3912" s="2">
        <f>Electricity!F3937</f>
        <v>0</v>
      </c>
      <c r="F3912" s="2">
        <f>Electricity!G3937</f>
        <v>0</v>
      </c>
      <c r="G3912" s="2">
        <f>Electricity!H3937</f>
        <v>0</v>
      </c>
      <c r="H3912" s="2">
        <f>Electricity!I3937</f>
        <v>0</v>
      </c>
      <c r="I3912" s="2">
        <f>Electricity!J3937</f>
        <v>0</v>
      </c>
    </row>
    <row r="3913" spans="2:9" x14ac:dyDescent="0.35">
      <c r="B3913" s="458" t="str">
        <f t="shared" si="61"/>
        <v>06/12/2019 11:00:00 AM</v>
      </c>
      <c r="C3913" s="458">
        <v>43628</v>
      </c>
      <c r="D3913" s="459">
        <v>0.45833333333333337</v>
      </c>
      <c r="E3913" s="2">
        <f>Electricity!F3938</f>
        <v>0</v>
      </c>
      <c r="F3913" s="2">
        <f>Electricity!G3938</f>
        <v>0</v>
      </c>
      <c r="G3913" s="2">
        <f>Electricity!H3938</f>
        <v>0</v>
      </c>
      <c r="H3913" s="2">
        <f>Electricity!I3938</f>
        <v>0</v>
      </c>
      <c r="I3913" s="2">
        <f>Electricity!J3938</f>
        <v>0</v>
      </c>
    </row>
    <row r="3914" spans="2:9" x14ac:dyDescent="0.35">
      <c r="B3914" s="458" t="str">
        <f t="shared" si="61"/>
        <v>06/12/2019 12:00:00 PM</v>
      </c>
      <c r="C3914" s="458">
        <v>43628</v>
      </c>
      <c r="D3914" s="459">
        <v>0.50000000000000011</v>
      </c>
      <c r="E3914" s="2">
        <f>Electricity!F3939</f>
        <v>0</v>
      </c>
      <c r="F3914" s="2">
        <f>Electricity!G3939</f>
        <v>0</v>
      </c>
      <c r="G3914" s="2">
        <f>Electricity!H3939</f>
        <v>0</v>
      </c>
      <c r="H3914" s="2">
        <f>Electricity!I3939</f>
        <v>0</v>
      </c>
      <c r="I3914" s="2">
        <f>Electricity!J3939</f>
        <v>0</v>
      </c>
    </row>
    <row r="3915" spans="2:9" x14ac:dyDescent="0.35">
      <c r="B3915" s="458" t="str">
        <f t="shared" si="61"/>
        <v>06/12/2019 01:00:00 PM</v>
      </c>
      <c r="C3915" s="458">
        <v>43628</v>
      </c>
      <c r="D3915" s="459">
        <v>0.54166666666666674</v>
      </c>
      <c r="E3915" s="2">
        <f>Electricity!F3940</f>
        <v>0</v>
      </c>
      <c r="F3915" s="2">
        <f>Electricity!G3940</f>
        <v>0</v>
      </c>
      <c r="G3915" s="2">
        <f>Electricity!H3940</f>
        <v>0</v>
      </c>
      <c r="H3915" s="2">
        <f>Electricity!I3940</f>
        <v>0</v>
      </c>
      <c r="I3915" s="2">
        <f>Electricity!J3940</f>
        <v>0</v>
      </c>
    </row>
    <row r="3916" spans="2:9" x14ac:dyDescent="0.35">
      <c r="B3916" s="458" t="str">
        <f t="shared" si="61"/>
        <v>06/12/2019 02:00:00 PM</v>
      </c>
      <c r="C3916" s="458">
        <v>43628</v>
      </c>
      <c r="D3916" s="459">
        <v>0.58333333333333337</v>
      </c>
      <c r="E3916" s="2">
        <f>Electricity!F3941</f>
        <v>0</v>
      </c>
      <c r="F3916" s="2">
        <f>Electricity!G3941</f>
        <v>0</v>
      </c>
      <c r="G3916" s="2">
        <f>Electricity!H3941</f>
        <v>0</v>
      </c>
      <c r="H3916" s="2">
        <f>Electricity!I3941</f>
        <v>0</v>
      </c>
      <c r="I3916" s="2">
        <f>Electricity!J3941</f>
        <v>0</v>
      </c>
    </row>
    <row r="3917" spans="2:9" x14ac:dyDescent="0.35">
      <c r="B3917" s="458" t="str">
        <f t="shared" si="61"/>
        <v>06/12/2019 03:00:00 PM</v>
      </c>
      <c r="C3917" s="458">
        <v>43628</v>
      </c>
      <c r="D3917" s="459">
        <v>0.62500000000000011</v>
      </c>
      <c r="E3917" s="2">
        <f>Electricity!F3942</f>
        <v>0</v>
      </c>
      <c r="F3917" s="2">
        <f>Electricity!G3942</f>
        <v>0</v>
      </c>
      <c r="G3917" s="2">
        <f>Electricity!H3942</f>
        <v>0</v>
      </c>
      <c r="H3917" s="2">
        <f>Electricity!I3942</f>
        <v>0</v>
      </c>
      <c r="I3917" s="2">
        <f>Electricity!J3942</f>
        <v>0</v>
      </c>
    </row>
    <row r="3918" spans="2:9" x14ac:dyDescent="0.35">
      <c r="B3918" s="458" t="str">
        <f t="shared" si="61"/>
        <v>06/12/2019 04:00:00 PM</v>
      </c>
      <c r="C3918" s="458">
        <v>43628</v>
      </c>
      <c r="D3918" s="459">
        <v>0.66666666666666674</v>
      </c>
      <c r="E3918" s="2">
        <f>Electricity!F3943</f>
        <v>0</v>
      </c>
      <c r="F3918" s="2">
        <f>Electricity!G3943</f>
        <v>0</v>
      </c>
      <c r="G3918" s="2">
        <f>Electricity!H3943</f>
        <v>0</v>
      </c>
      <c r="H3918" s="2">
        <f>Electricity!I3943</f>
        <v>0</v>
      </c>
      <c r="I3918" s="2">
        <f>Electricity!J3943</f>
        <v>0</v>
      </c>
    </row>
    <row r="3919" spans="2:9" x14ac:dyDescent="0.35">
      <c r="B3919" s="458" t="str">
        <f t="shared" ref="B3919:B3982" si="62">CONCATENATE(TEXT(C3919,"mm/dd/yyyy")," ",TEXT(D3919,"hh:mm:ss AM/PM"))</f>
        <v>06/12/2019 05:00:00 PM</v>
      </c>
      <c r="C3919" s="458">
        <v>43628</v>
      </c>
      <c r="D3919" s="459">
        <v>0.70833333333333337</v>
      </c>
      <c r="E3919" s="2">
        <f>Electricity!F3944</f>
        <v>0</v>
      </c>
      <c r="F3919" s="2">
        <f>Electricity!G3944</f>
        <v>0</v>
      </c>
      <c r="G3919" s="2">
        <f>Electricity!H3944</f>
        <v>0</v>
      </c>
      <c r="H3919" s="2">
        <f>Electricity!I3944</f>
        <v>0</v>
      </c>
      <c r="I3919" s="2">
        <f>Electricity!J3944</f>
        <v>0</v>
      </c>
    </row>
    <row r="3920" spans="2:9" x14ac:dyDescent="0.35">
      <c r="B3920" s="458" t="str">
        <f t="shared" si="62"/>
        <v>06/12/2019 06:00:00 PM</v>
      </c>
      <c r="C3920" s="458">
        <v>43628</v>
      </c>
      <c r="D3920" s="459">
        <v>0.75000000000000011</v>
      </c>
      <c r="E3920" s="2">
        <f>Electricity!F3945</f>
        <v>0</v>
      </c>
      <c r="F3920" s="2">
        <f>Electricity!G3945</f>
        <v>0</v>
      </c>
      <c r="G3920" s="2">
        <f>Electricity!H3945</f>
        <v>0</v>
      </c>
      <c r="H3920" s="2">
        <f>Electricity!I3945</f>
        <v>0</v>
      </c>
      <c r="I3920" s="2">
        <f>Electricity!J3945</f>
        <v>0</v>
      </c>
    </row>
    <row r="3921" spans="2:9" x14ac:dyDescent="0.35">
      <c r="B3921" s="458" t="str">
        <f t="shared" si="62"/>
        <v>06/12/2019 07:00:00 PM</v>
      </c>
      <c r="C3921" s="458">
        <v>43628</v>
      </c>
      <c r="D3921" s="459">
        <v>0.79166666666666674</v>
      </c>
      <c r="E3921" s="2">
        <f>Electricity!F3946</f>
        <v>0</v>
      </c>
      <c r="F3921" s="2">
        <f>Electricity!G3946</f>
        <v>0</v>
      </c>
      <c r="G3921" s="2">
        <f>Electricity!H3946</f>
        <v>0</v>
      </c>
      <c r="H3921" s="2">
        <f>Electricity!I3946</f>
        <v>0</v>
      </c>
      <c r="I3921" s="2">
        <f>Electricity!J3946</f>
        <v>0</v>
      </c>
    </row>
    <row r="3922" spans="2:9" x14ac:dyDescent="0.35">
      <c r="B3922" s="458" t="str">
        <f t="shared" si="62"/>
        <v>06/12/2019 08:00:00 PM</v>
      </c>
      <c r="C3922" s="458">
        <v>43628</v>
      </c>
      <c r="D3922" s="459">
        <v>0.83333333333333337</v>
      </c>
      <c r="E3922" s="2">
        <f>Electricity!F3947</f>
        <v>0</v>
      </c>
      <c r="F3922" s="2">
        <f>Electricity!G3947</f>
        <v>0</v>
      </c>
      <c r="G3922" s="2">
        <f>Electricity!H3947</f>
        <v>0</v>
      </c>
      <c r="H3922" s="2">
        <f>Electricity!I3947</f>
        <v>0</v>
      </c>
      <c r="I3922" s="2">
        <f>Electricity!J3947</f>
        <v>0</v>
      </c>
    </row>
    <row r="3923" spans="2:9" x14ac:dyDescent="0.35">
      <c r="B3923" s="458" t="str">
        <f t="shared" si="62"/>
        <v>06/12/2019 09:00:00 PM</v>
      </c>
      <c r="C3923" s="458">
        <v>43628</v>
      </c>
      <c r="D3923" s="459">
        <v>0.87500000000000011</v>
      </c>
      <c r="E3923" s="2">
        <f>Electricity!F3948</f>
        <v>0</v>
      </c>
      <c r="F3923" s="2">
        <f>Electricity!G3948</f>
        <v>0</v>
      </c>
      <c r="G3923" s="2">
        <f>Electricity!H3948</f>
        <v>0</v>
      </c>
      <c r="H3923" s="2">
        <f>Electricity!I3948</f>
        <v>0</v>
      </c>
      <c r="I3923" s="2">
        <f>Electricity!J3948</f>
        <v>0</v>
      </c>
    </row>
    <row r="3924" spans="2:9" x14ac:dyDescent="0.35">
      <c r="B3924" s="458" t="str">
        <f t="shared" si="62"/>
        <v>06/12/2019 10:00:00 PM</v>
      </c>
      <c r="C3924" s="458">
        <v>43628</v>
      </c>
      <c r="D3924" s="459">
        <v>0.91666666666666674</v>
      </c>
      <c r="E3924" s="2">
        <f>Electricity!F3949</f>
        <v>0</v>
      </c>
      <c r="F3924" s="2">
        <f>Electricity!G3949</f>
        <v>0</v>
      </c>
      <c r="G3924" s="2">
        <f>Electricity!H3949</f>
        <v>0</v>
      </c>
      <c r="H3924" s="2">
        <f>Electricity!I3949</f>
        <v>0</v>
      </c>
      <c r="I3924" s="2">
        <f>Electricity!J3949</f>
        <v>0</v>
      </c>
    </row>
    <row r="3925" spans="2:9" x14ac:dyDescent="0.35">
      <c r="B3925" s="458" t="str">
        <f t="shared" si="62"/>
        <v>06/12/2019 11:00:00 PM</v>
      </c>
      <c r="C3925" s="458">
        <v>43628</v>
      </c>
      <c r="D3925" s="459">
        <v>0.95833333333333337</v>
      </c>
      <c r="E3925" s="2">
        <f>Electricity!F3950</f>
        <v>0</v>
      </c>
      <c r="F3925" s="2">
        <f>Electricity!G3950</f>
        <v>0</v>
      </c>
      <c r="G3925" s="2">
        <f>Electricity!H3950</f>
        <v>0</v>
      </c>
      <c r="H3925" s="2">
        <f>Electricity!I3950</f>
        <v>0</v>
      </c>
      <c r="I3925" s="2">
        <f>Electricity!J3950</f>
        <v>0</v>
      </c>
    </row>
    <row r="3926" spans="2:9" x14ac:dyDescent="0.35">
      <c r="B3926" s="458" t="str">
        <f t="shared" si="62"/>
        <v>06/13/2019 12:00:00 AM</v>
      </c>
      <c r="C3926" s="458">
        <v>43629</v>
      </c>
      <c r="D3926" s="459">
        <v>3.1225022567582528E-17</v>
      </c>
      <c r="E3926" s="2">
        <f>Electricity!F3951</f>
        <v>0</v>
      </c>
      <c r="F3926" s="2">
        <f>Electricity!G3951</f>
        <v>0</v>
      </c>
      <c r="G3926" s="2">
        <f>Electricity!H3951</f>
        <v>0</v>
      </c>
      <c r="H3926" s="2">
        <f>Electricity!I3951</f>
        <v>0</v>
      </c>
      <c r="I3926" s="2">
        <f>Electricity!J3951</f>
        <v>0</v>
      </c>
    </row>
    <row r="3927" spans="2:9" x14ac:dyDescent="0.35">
      <c r="B3927" s="458" t="str">
        <f t="shared" si="62"/>
        <v>06/13/2019 01:00:00 AM</v>
      </c>
      <c r="C3927" s="458">
        <v>43629</v>
      </c>
      <c r="D3927" s="459">
        <v>4.1666666666666699E-2</v>
      </c>
      <c r="E3927" s="2">
        <f>Electricity!F3952</f>
        <v>0</v>
      </c>
      <c r="F3927" s="2">
        <f>Electricity!G3952</f>
        <v>0</v>
      </c>
      <c r="G3927" s="2">
        <f>Electricity!H3952</f>
        <v>0</v>
      </c>
      <c r="H3927" s="2">
        <f>Electricity!I3952</f>
        <v>0</v>
      </c>
      <c r="I3927" s="2">
        <f>Electricity!J3952</f>
        <v>0</v>
      </c>
    </row>
    <row r="3928" spans="2:9" x14ac:dyDescent="0.35">
      <c r="B3928" s="458" t="str">
        <f t="shared" si="62"/>
        <v>06/13/2019 02:00:00 AM</v>
      </c>
      <c r="C3928" s="458">
        <v>43629</v>
      </c>
      <c r="D3928" s="459">
        <v>8.333333333333337E-2</v>
      </c>
      <c r="E3928" s="2">
        <f>Electricity!F3953</f>
        <v>0</v>
      </c>
      <c r="F3928" s="2">
        <f>Electricity!G3953</f>
        <v>0</v>
      </c>
      <c r="G3928" s="2">
        <f>Electricity!H3953</f>
        <v>0</v>
      </c>
      <c r="H3928" s="2">
        <f>Electricity!I3953</f>
        <v>0</v>
      </c>
      <c r="I3928" s="2">
        <f>Electricity!J3953</f>
        <v>0</v>
      </c>
    </row>
    <row r="3929" spans="2:9" x14ac:dyDescent="0.35">
      <c r="B3929" s="458" t="str">
        <f t="shared" si="62"/>
        <v>06/13/2019 03:00:00 AM</v>
      </c>
      <c r="C3929" s="458">
        <v>43629</v>
      </c>
      <c r="D3929" s="459">
        <v>0.12500000000000006</v>
      </c>
      <c r="E3929" s="2">
        <f>Electricity!F3954</f>
        <v>0</v>
      </c>
      <c r="F3929" s="2">
        <f>Electricity!G3954</f>
        <v>0</v>
      </c>
      <c r="G3929" s="2">
        <f>Electricity!H3954</f>
        <v>0</v>
      </c>
      <c r="H3929" s="2">
        <f>Electricity!I3954</f>
        <v>0</v>
      </c>
      <c r="I3929" s="2">
        <f>Electricity!J3954</f>
        <v>0</v>
      </c>
    </row>
    <row r="3930" spans="2:9" x14ac:dyDescent="0.35">
      <c r="B3930" s="458" t="str">
        <f t="shared" si="62"/>
        <v>06/13/2019 04:00:00 AM</v>
      </c>
      <c r="C3930" s="458">
        <v>43629</v>
      </c>
      <c r="D3930" s="459">
        <v>0.16666666666666669</v>
      </c>
      <c r="E3930" s="2">
        <f>Electricity!F3955</f>
        <v>0</v>
      </c>
      <c r="F3930" s="2">
        <f>Electricity!G3955</f>
        <v>0</v>
      </c>
      <c r="G3930" s="2">
        <f>Electricity!H3955</f>
        <v>0</v>
      </c>
      <c r="H3930" s="2">
        <f>Electricity!I3955</f>
        <v>0</v>
      </c>
      <c r="I3930" s="2">
        <f>Electricity!J3955</f>
        <v>0</v>
      </c>
    </row>
    <row r="3931" spans="2:9" x14ac:dyDescent="0.35">
      <c r="B3931" s="458" t="str">
        <f t="shared" si="62"/>
        <v>06/13/2019 05:00:00 AM</v>
      </c>
      <c r="C3931" s="458">
        <v>43629</v>
      </c>
      <c r="D3931" s="459">
        <v>0.20833333333333337</v>
      </c>
      <c r="E3931" s="2">
        <f>Electricity!F3956</f>
        <v>0</v>
      </c>
      <c r="F3931" s="2">
        <f>Electricity!G3956</f>
        <v>0</v>
      </c>
      <c r="G3931" s="2">
        <f>Electricity!H3956</f>
        <v>0</v>
      </c>
      <c r="H3931" s="2">
        <f>Electricity!I3956</f>
        <v>0</v>
      </c>
      <c r="I3931" s="2">
        <f>Electricity!J3956</f>
        <v>0</v>
      </c>
    </row>
    <row r="3932" spans="2:9" x14ac:dyDescent="0.35">
      <c r="B3932" s="458" t="str">
        <f t="shared" si="62"/>
        <v>06/13/2019 06:00:00 AM</v>
      </c>
      <c r="C3932" s="458">
        <v>43629</v>
      </c>
      <c r="D3932" s="459">
        <v>0.25</v>
      </c>
      <c r="E3932" s="2">
        <f>Electricity!F3957</f>
        <v>0</v>
      </c>
      <c r="F3932" s="2">
        <f>Electricity!G3957</f>
        <v>0</v>
      </c>
      <c r="G3932" s="2">
        <f>Electricity!H3957</f>
        <v>0</v>
      </c>
      <c r="H3932" s="2">
        <f>Electricity!I3957</f>
        <v>0</v>
      </c>
      <c r="I3932" s="2">
        <f>Electricity!J3957</f>
        <v>0</v>
      </c>
    </row>
    <row r="3933" spans="2:9" x14ac:dyDescent="0.35">
      <c r="B3933" s="458" t="str">
        <f t="shared" si="62"/>
        <v>06/13/2019 07:00:00 AM</v>
      </c>
      <c r="C3933" s="458">
        <v>43629</v>
      </c>
      <c r="D3933" s="459">
        <v>0.29166666666666669</v>
      </c>
      <c r="E3933" s="2">
        <f>Electricity!F3958</f>
        <v>0</v>
      </c>
      <c r="F3933" s="2">
        <f>Electricity!G3958</f>
        <v>0</v>
      </c>
      <c r="G3933" s="2">
        <f>Electricity!H3958</f>
        <v>0</v>
      </c>
      <c r="H3933" s="2">
        <f>Electricity!I3958</f>
        <v>0</v>
      </c>
      <c r="I3933" s="2">
        <f>Electricity!J3958</f>
        <v>0</v>
      </c>
    </row>
    <row r="3934" spans="2:9" x14ac:dyDescent="0.35">
      <c r="B3934" s="458" t="str">
        <f t="shared" si="62"/>
        <v>06/13/2019 08:00:00 AM</v>
      </c>
      <c r="C3934" s="458">
        <v>43629</v>
      </c>
      <c r="D3934" s="459">
        <v>0.33333333333333337</v>
      </c>
      <c r="E3934" s="2">
        <f>Electricity!F3959</f>
        <v>0</v>
      </c>
      <c r="F3934" s="2">
        <f>Electricity!G3959</f>
        <v>0</v>
      </c>
      <c r="G3934" s="2">
        <f>Electricity!H3959</f>
        <v>0</v>
      </c>
      <c r="H3934" s="2">
        <f>Electricity!I3959</f>
        <v>0</v>
      </c>
      <c r="I3934" s="2">
        <f>Electricity!J3959</f>
        <v>0</v>
      </c>
    </row>
    <row r="3935" spans="2:9" x14ac:dyDescent="0.35">
      <c r="B3935" s="458" t="str">
        <f t="shared" si="62"/>
        <v>06/13/2019 09:00:00 AM</v>
      </c>
      <c r="C3935" s="458">
        <v>43629</v>
      </c>
      <c r="D3935" s="459">
        <v>0.375</v>
      </c>
      <c r="E3935" s="2">
        <f>Electricity!F3960</f>
        <v>0</v>
      </c>
      <c r="F3935" s="2">
        <f>Electricity!G3960</f>
        <v>0</v>
      </c>
      <c r="G3935" s="2">
        <f>Electricity!H3960</f>
        <v>0</v>
      </c>
      <c r="H3935" s="2">
        <f>Electricity!I3960</f>
        <v>0</v>
      </c>
      <c r="I3935" s="2">
        <f>Electricity!J3960</f>
        <v>0</v>
      </c>
    </row>
    <row r="3936" spans="2:9" x14ac:dyDescent="0.35">
      <c r="B3936" s="458" t="str">
        <f t="shared" si="62"/>
        <v>06/13/2019 10:00:00 AM</v>
      </c>
      <c r="C3936" s="458">
        <v>43629</v>
      </c>
      <c r="D3936" s="459">
        <v>0.41666666666666669</v>
      </c>
      <c r="E3936" s="2">
        <f>Electricity!F3961</f>
        <v>0</v>
      </c>
      <c r="F3936" s="2">
        <f>Electricity!G3961</f>
        <v>0</v>
      </c>
      <c r="G3936" s="2">
        <f>Electricity!H3961</f>
        <v>0</v>
      </c>
      <c r="H3936" s="2">
        <f>Electricity!I3961</f>
        <v>0</v>
      </c>
      <c r="I3936" s="2">
        <f>Electricity!J3961</f>
        <v>0</v>
      </c>
    </row>
    <row r="3937" spans="2:9" x14ac:dyDescent="0.35">
      <c r="B3937" s="458" t="str">
        <f t="shared" si="62"/>
        <v>06/13/2019 11:00:00 AM</v>
      </c>
      <c r="C3937" s="458">
        <v>43629</v>
      </c>
      <c r="D3937" s="459">
        <v>0.45833333333333337</v>
      </c>
      <c r="E3937" s="2">
        <f>Electricity!F3962</f>
        <v>0</v>
      </c>
      <c r="F3937" s="2">
        <f>Electricity!G3962</f>
        <v>0</v>
      </c>
      <c r="G3937" s="2">
        <f>Electricity!H3962</f>
        <v>0</v>
      </c>
      <c r="H3937" s="2">
        <f>Electricity!I3962</f>
        <v>0</v>
      </c>
      <c r="I3937" s="2">
        <f>Electricity!J3962</f>
        <v>0</v>
      </c>
    </row>
    <row r="3938" spans="2:9" x14ac:dyDescent="0.35">
      <c r="B3938" s="458" t="str">
        <f t="shared" si="62"/>
        <v>06/13/2019 12:00:00 PM</v>
      </c>
      <c r="C3938" s="458">
        <v>43629</v>
      </c>
      <c r="D3938" s="459">
        <v>0.50000000000000011</v>
      </c>
      <c r="E3938" s="2">
        <f>Electricity!F3963</f>
        <v>0</v>
      </c>
      <c r="F3938" s="2">
        <f>Electricity!G3963</f>
        <v>0</v>
      </c>
      <c r="G3938" s="2">
        <f>Electricity!H3963</f>
        <v>0</v>
      </c>
      <c r="H3938" s="2">
        <f>Electricity!I3963</f>
        <v>0</v>
      </c>
      <c r="I3938" s="2">
        <f>Electricity!J3963</f>
        <v>0</v>
      </c>
    </row>
    <row r="3939" spans="2:9" x14ac:dyDescent="0.35">
      <c r="B3939" s="458" t="str">
        <f t="shared" si="62"/>
        <v>06/13/2019 01:00:00 PM</v>
      </c>
      <c r="C3939" s="458">
        <v>43629</v>
      </c>
      <c r="D3939" s="459">
        <v>0.54166666666666674</v>
      </c>
      <c r="E3939" s="2">
        <f>Electricity!F3964</f>
        <v>0</v>
      </c>
      <c r="F3939" s="2">
        <f>Electricity!G3964</f>
        <v>0</v>
      </c>
      <c r="G3939" s="2">
        <f>Electricity!H3964</f>
        <v>0</v>
      </c>
      <c r="H3939" s="2">
        <f>Electricity!I3964</f>
        <v>0</v>
      </c>
      <c r="I3939" s="2">
        <f>Electricity!J3964</f>
        <v>0</v>
      </c>
    </row>
    <row r="3940" spans="2:9" x14ac:dyDescent="0.35">
      <c r="B3940" s="458" t="str">
        <f t="shared" si="62"/>
        <v>06/13/2019 02:00:00 PM</v>
      </c>
      <c r="C3940" s="458">
        <v>43629</v>
      </c>
      <c r="D3940" s="459">
        <v>0.58333333333333337</v>
      </c>
      <c r="E3940" s="2">
        <f>Electricity!F3965</f>
        <v>0</v>
      </c>
      <c r="F3940" s="2">
        <f>Electricity!G3965</f>
        <v>0</v>
      </c>
      <c r="G3940" s="2">
        <f>Electricity!H3965</f>
        <v>0</v>
      </c>
      <c r="H3940" s="2">
        <f>Electricity!I3965</f>
        <v>0</v>
      </c>
      <c r="I3940" s="2">
        <f>Electricity!J3965</f>
        <v>0</v>
      </c>
    </row>
    <row r="3941" spans="2:9" x14ac:dyDescent="0.35">
      <c r="B3941" s="458" t="str">
        <f t="shared" si="62"/>
        <v>06/13/2019 03:00:00 PM</v>
      </c>
      <c r="C3941" s="458">
        <v>43629</v>
      </c>
      <c r="D3941" s="459">
        <v>0.62500000000000011</v>
      </c>
      <c r="E3941" s="2">
        <f>Electricity!F3966</f>
        <v>0</v>
      </c>
      <c r="F3941" s="2">
        <f>Electricity!G3966</f>
        <v>0</v>
      </c>
      <c r="G3941" s="2">
        <f>Electricity!H3966</f>
        <v>0</v>
      </c>
      <c r="H3941" s="2">
        <f>Electricity!I3966</f>
        <v>0</v>
      </c>
      <c r="I3941" s="2">
        <f>Electricity!J3966</f>
        <v>0</v>
      </c>
    </row>
    <row r="3942" spans="2:9" x14ac:dyDescent="0.35">
      <c r="B3942" s="458" t="str">
        <f t="shared" si="62"/>
        <v>06/13/2019 04:00:00 PM</v>
      </c>
      <c r="C3942" s="458">
        <v>43629</v>
      </c>
      <c r="D3942" s="459">
        <v>0.66666666666666674</v>
      </c>
      <c r="E3942" s="2">
        <f>Electricity!F3967</f>
        <v>0</v>
      </c>
      <c r="F3942" s="2">
        <f>Electricity!G3967</f>
        <v>0</v>
      </c>
      <c r="G3942" s="2">
        <f>Electricity!H3967</f>
        <v>0</v>
      </c>
      <c r="H3942" s="2">
        <f>Electricity!I3967</f>
        <v>0</v>
      </c>
      <c r="I3942" s="2">
        <f>Electricity!J3967</f>
        <v>0</v>
      </c>
    </row>
    <row r="3943" spans="2:9" x14ac:dyDescent="0.35">
      <c r="B3943" s="458" t="str">
        <f t="shared" si="62"/>
        <v>06/13/2019 05:00:00 PM</v>
      </c>
      <c r="C3943" s="458">
        <v>43629</v>
      </c>
      <c r="D3943" s="459">
        <v>0.70833333333333337</v>
      </c>
      <c r="E3943" s="2">
        <f>Electricity!F3968</f>
        <v>0</v>
      </c>
      <c r="F3943" s="2">
        <f>Electricity!G3968</f>
        <v>0</v>
      </c>
      <c r="G3943" s="2">
        <f>Electricity!H3968</f>
        <v>0</v>
      </c>
      <c r="H3943" s="2">
        <f>Electricity!I3968</f>
        <v>0</v>
      </c>
      <c r="I3943" s="2">
        <f>Electricity!J3968</f>
        <v>0</v>
      </c>
    </row>
    <row r="3944" spans="2:9" x14ac:dyDescent="0.35">
      <c r="B3944" s="458" t="str">
        <f t="shared" si="62"/>
        <v>06/13/2019 06:00:00 PM</v>
      </c>
      <c r="C3944" s="458">
        <v>43629</v>
      </c>
      <c r="D3944" s="459">
        <v>0.75000000000000011</v>
      </c>
      <c r="E3944" s="2">
        <f>Electricity!F3969</f>
        <v>0</v>
      </c>
      <c r="F3944" s="2">
        <f>Electricity!G3969</f>
        <v>0</v>
      </c>
      <c r="G3944" s="2">
        <f>Electricity!H3969</f>
        <v>0</v>
      </c>
      <c r="H3944" s="2">
        <f>Electricity!I3969</f>
        <v>0</v>
      </c>
      <c r="I3944" s="2">
        <f>Electricity!J3969</f>
        <v>0</v>
      </c>
    </row>
    <row r="3945" spans="2:9" x14ac:dyDescent="0.35">
      <c r="B3945" s="458" t="str">
        <f t="shared" si="62"/>
        <v>06/13/2019 07:00:00 PM</v>
      </c>
      <c r="C3945" s="458">
        <v>43629</v>
      </c>
      <c r="D3945" s="459">
        <v>0.79166666666666674</v>
      </c>
      <c r="E3945" s="2">
        <f>Electricity!F3970</f>
        <v>0</v>
      </c>
      <c r="F3945" s="2">
        <f>Electricity!G3970</f>
        <v>0</v>
      </c>
      <c r="G3945" s="2">
        <f>Electricity!H3970</f>
        <v>0</v>
      </c>
      <c r="H3945" s="2">
        <f>Electricity!I3970</f>
        <v>0</v>
      </c>
      <c r="I3945" s="2">
        <f>Electricity!J3970</f>
        <v>0</v>
      </c>
    </row>
    <row r="3946" spans="2:9" x14ac:dyDescent="0.35">
      <c r="B3946" s="458" t="str">
        <f t="shared" si="62"/>
        <v>06/13/2019 08:00:00 PM</v>
      </c>
      <c r="C3946" s="458">
        <v>43629</v>
      </c>
      <c r="D3946" s="459">
        <v>0.83333333333333337</v>
      </c>
      <c r="E3946" s="2">
        <f>Electricity!F3971</f>
        <v>0</v>
      </c>
      <c r="F3946" s="2">
        <f>Electricity!G3971</f>
        <v>0</v>
      </c>
      <c r="G3946" s="2">
        <f>Electricity!H3971</f>
        <v>0</v>
      </c>
      <c r="H3946" s="2">
        <f>Electricity!I3971</f>
        <v>0</v>
      </c>
      <c r="I3946" s="2">
        <f>Electricity!J3971</f>
        <v>0</v>
      </c>
    </row>
    <row r="3947" spans="2:9" x14ac:dyDescent="0.35">
      <c r="B3947" s="458" t="str">
        <f t="shared" si="62"/>
        <v>06/13/2019 09:00:00 PM</v>
      </c>
      <c r="C3947" s="458">
        <v>43629</v>
      </c>
      <c r="D3947" s="459">
        <v>0.87500000000000011</v>
      </c>
      <c r="E3947" s="2">
        <f>Electricity!F3972</f>
        <v>0</v>
      </c>
      <c r="F3947" s="2">
        <f>Electricity!G3972</f>
        <v>0</v>
      </c>
      <c r="G3947" s="2">
        <f>Electricity!H3972</f>
        <v>0</v>
      </c>
      <c r="H3947" s="2">
        <f>Electricity!I3972</f>
        <v>0</v>
      </c>
      <c r="I3947" s="2">
        <f>Electricity!J3972</f>
        <v>0</v>
      </c>
    </row>
    <row r="3948" spans="2:9" x14ac:dyDescent="0.35">
      <c r="B3948" s="458" t="str">
        <f t="shared" si="62"/>
        <v>06/13/2019 10:00:00 PM</v>
      </c>
      <c r="C3948" s="458">
        <v>43629</v>
      </c>
      <c r="D3948" s="459">
        <v>0.91666666666666674</v>
      </c>
      <c r="E3948" s="2">
        <f>Electricity!F3973</f>
        <v>0</v>
      </c>
      <c r="F3948" s="2">
        <f>Electricity!G3973</f>
        <v>0</v>
      </c>
      <c r="G3948" s="2">
        <f>Electricity!H3973</f>
        <v>0</v>
      </c>
      <c r="H3948" s="2">
        <f>Electricity!I3973</f>
        <v>0</v>
      </c>
      <c r="I3948" s="2">
        <f>Electricity!J3973</f>
        <v>0</v>
      </c>
    </row>
    <row r="3949" spans="2:9" x14ac:dyDescent="0.35">
      <c r="B3949" s="458" t="str">
        <f t="shared" si="62"/>
        <v>06/13/2019 11:00:00 PM</v>
      </c>
      <c r="C3949" s="458">
        <v>43629</v>
      </c>
      <c r="D3949" s="459">
        <v>0.95833333333333337</v>
      </c>
      <c r="E3949" s="2">
        <f>Electricity!F3974</f>
        <v>0</v>
      </c>
      <c r="F3949" s="2">
        <f>Electricity!G3974</f>
        <v>0</v>
      </c>
      <c r="G3949" s="2">
        <f>Electricity!H3974</f>
        <v>0</v>
      </c>
      <c r="H3949" s="2">
        <f>Electricity!I3974</f>
        <v>0</v>
      </c>
      <c r="I3949" s="2">
        <f>Electricity!J3974</f>
        <v>0</v>
      </c>
    </row>
    <row r="3950" spans="2:9" x14ac:dyDescent="0.35">
      <c r="B3950" s="458" t="str">
        <f t="shared" si="62"/>
        <v>06/14/2019 12:00:00 AM</v>
      </c>
      <c r="C3950" s="458">
        <v>43630</v>
      </c>
      <c r="D3950" s="459">
        <v>3.1225022567582528E-17</v>
      </c>
      <c r="E3950" s="2">
        <f>Electricity!F3975</f>
        <v>0</v>
      </c>
      <c r="F3950" s="2">
        <f>Electricity!G3975</f>
        <v>0</v>
      </c>
      <c r="G3950" s="2">
        <f>Electricity!H3975</f>
        <v>0</v>
      </c>
      <c r="H3950" s="2">
        <f>Electricity!I3975</f>
        <v>0</v>
      </c>
      <c r="I3950" s="2">
        <f>Electricity!J3975</f>
        <v>0</v>
      </c>
    </row>
    <row r="3951" spans="2:9" x14ac:dyDescent="0.35">
      <c r="B3951" s="458" t="str">
        <f t="shared" si="62"/>
        <v>06/14/2019 01:00:00 AM</v>
      </c>
      <c r="C3951" s="458">
        <v>43630</v>
      </c>
      <c r="D3951" s="459">
        <v>4.1666666666666699E-2</v>
      </c>
      <c r="E3951" s="2">
        <f>Electricity!F3976</f>
        <v>0</v>
      </c>
      <c r="F3951" s="2">
        <f>Electricity!G3976</f>
        <v>0</v>
      </c>
      <c r="G3951" s="2">
        <f>Electricity!H3976</f>
        <v>0</v>
      </c>
      <c r="H3951" s="2">
        <f>Electricity!I3976</f>
        <v>0</v>
      </c>
      <c r="I3951" s="2">
        <f>Electricity!J3976</f>
        <v>0</v>
      </c>
    </row>
    <row r="3952" spans="2:9" x14ac:dyDescent="0.35">
      <c r="B3952" s="458" t="str">
        <f t="shared" si="62"/>
        <v>06/14/2019 02:00:00 AM</v>
      </c>
      <c r="C3952" s="458">
        <v>43630</v>
      </c>
      <c r="D3952" s="459">
        <v>8.333333333333337E-2</v>
      </c>
      <c r="E3952" s="2">
        <f>Electricity!F3977</f>
        <v>0</v>
      </c>
      <c r="F3952" s="2">
        <f>Electricity!G3977</f>
        <v>0</v>
      </c>
      <c r="G3952" s="2">
        <f>Electricity!H3977</f>
        <v>0</v>
      </c>
      <c r="H3952" s="2">
        <f>Electricity!I3977</f>
        <v>0</v>
      </c>
      <c r="I3952" s="2">
        <f>Electricity!J3977</f>
        <v>0</v>
      </c>
    </row>
    <row r="3953" spans="2:9" x14ac:dyDescent="0.35">
      <c r="B3953" s="458" t="str">
        <f t="shared" si="62"/>
        <v>06/14/2019 03:00:00 AM</v>
      </c>
      <c r="C3953" s="458">
        <v>43630</v>
      </c>
      <c r="D3953" s="459">
        <v>0.12500000000000006</v>
      </c>
      <c r="E3953" s="2">
        <f>Electricity!F3978</f>
        <v>0</v>
      </c>
      <c r="F3953" s="2">
        <f>Electricity!G3978</f>
        <v>0</v>
      </c>
      <c r="G3953" s="2">
        <f>Electricity!H3978</f>
        <v>0</v>
      </c>
      <c r="H3953" s="2">
        <f>Electricity!I3978</f>
        <v>0</v>
      </c>
      <c r="I3953" s="2">
        <f>Electricity!J3978</f>
        <v>0</v>
      </c>
    </row>
    <row r="3954" spans="2:9" x14ac:dyDescent="0.35">
      <c r="B3954" s="458" t="str">
        <f t="shared" si="62"/>
        <v>06/14/2019 04:00:00 AM</v>
      </c>
      <c r="C3954" s="458">
        <v>43630</v>
      </c>
      <c r="D3954" s="459">
        <v>0.16666666666666669</v>
      </c>
      <c r="E3954" s="2">
        <f>Electricity!F3979</f>
        <v>0</v>
      </c>
      <c r="F3954" s="2">
        <f>Electricity!G3979</f>
        <v>0</v>
      </c>
      <c r="G3954" s="2">
        <f>Electricity!H3979</f>
        <v>0</v>
      </c>
      <c r="H3954" s="2">
        <f>Electricity!I3979</f>
        <v>0</v>
      </c>
      <c r="I3954" s="2">
        <f>Electricity!J3979</f>
        <v>0</v>
      </c>
    </row>
    <row r="3955" spans="2:9" x14ac:dyDescent="0.35">
      <c r="B3955" s="458" t="str">
        <f t="shared" si="62"/>
        <v>06/14/2019 05:00:00 AM</v>
      </c>
      <c r="C3955" s="458">
        <v>43630</v>
      </c>
      <c r="D3955" s="459">
        <v>0.20833333333333337</v>
      </c>
      <c r="E3955" s="2">
        <f>Electricity!F3980</f>
        <v>0</v>
      </c>
      <c r="F3955" s="2">
        <f>Electricity!G3980</f>
        <v>0</v>
      </c>
      <c r="G3955" s="2">
        <f>Electricity!H3980</f>
        <v>0</v>
      </c>
      <c r="H3955" s="2">
        <f>Electricity!I3980</f>
        <v>0</v>
      </c>
      <c r="I3955" s="2">
        <f>Electricity!J3980</f>
        <v>0</v>
      </c>
    </row>
    <row r="3956" spans="2:9" x14ac:dyDescent="0.35">
      <c r="B3956" s="458" t="str">
        <f t="shared" si="62"/>
        <v>06/14/2019 06:00:00 AM</v>
      </c>
      <c r="C3956" s="458">
        <v>43630</v>
      </c>
      <c r="D3956" s="459">
        <v>0.25</v>
      </c>
      <c r="E3956" s="2">
        <f>Electricity!F3981</f>
        <v>0</v>
      </c>
      <c r="F3956" s="2">
        <f>Electricity!G3981</f>
        <v>0</v>
      </c>
      <c r="G3956" s="2">
        <f>Electricity!H3981</f>
        <v>0</v>
      </c>
      <c r="H3956" s="2">
        <f>Electricity!I3981</f>
        <v>0</v>
      </c>
      <c r="I3956" s="2">
        <f>Electricity!J3981</f>
        <v>0</v>
      </c>
    </row>
    <row r="3957" spans="2:9" x14ac:dyDescent="0.35">
      <c r="B3957" s="458" t="str">
        <f t="shared" si="62"/>
        <v>06/14/2019 07:00:00 AM</v>
      </c>
      <c r="C3957" s="458">
        <v>43630</v>
      </c>
      <c r="D3957" s="459">
        <v>0.29166666666666669</v>
      </c>
      <c r="E3957" s="2">
        <f>Electricity!F3982</f>
        <v>0</v>
      </c>
      <c r="F3957" s="2">
        <f>Electricity!G3982</f>
        <v>0</v>
      </c>
      <c r="G3957" s="2">
        <f>Electricity!H3982</f>
        <v>0</v>
      </c>
      <c r="H3957" s="2">
        <f>Electricity!I3982</f>
        <v>0</v>
      </c>
      <c r="I3957" s="2">
        <f>Electricity!J3982</f>
        <v>0</v>
      </c>
    </row>
    <row r="3958" spans="2:9" x14ac:dyDescent="0.35">
      <c r="B3958" s="458" t="str">
        <f t="shared" si="62"/>
        <v>06/14/2019 08:00:00 AM</v>
      </c>
      <c r="C3958" s="458">
        <v>43630</v>
      </c>
      <c r="D3958" s="459">
        <v>0.33333333333333337</v>
      </c>
      <c r="E3958" s="2">
        <f>Electricity!F3983</f>
        <v>0</v>
      </c>
      <c r="F3958" s="2">
        <f>Electricity!G3983</f>
        <v>0</v>
      </c>
      <c r="G3958" s="2">
        <f>Electricity!H3983</f>
        <v>0</v>
      </c>
      <c r="H3958" s="2">
        <f>Electricity!I3983</f>
        <v>0</v>
      </c>
      <c r="I3958" s="2">
        <f>Electricity!J3983</f>
        <v>0</v>
      </c>
    </row>
    <row r="3959" spans="2:9" x14ac:dyDescent="0.35">
      <c r="B3959" s="458" t="str">
        <f t="shared" si="62"/>
        <v>06/14/2019 09:00:00 AM</v>
      </c>
      <c r="C3959" s="458">
        <v>43630</v>
      </c>
      <c r="D3959" s="459">
        <v>0.375</v>
      </c>
      <c r="E3959" s="2">
        <f>Electricity!F3984</f>
        <v>0</v>
      </c>
      <c r="F3959" s="2">
        <f>Electricity!G3984</f>
        <v>0</v>
      </c>
      <c r="G3959" s="2">
        <f>Electricity!H3984</f>
        <v>0</v>
      </c>
      <c r="H3959" s="2">
        <f>Electricity!I3984</f>
        <v>0</v>
      </c>
      <c r="I3959" s="2">
        <f>Electricity!J3984</f>
        <v>0</v>
      </c>
    </row>
    <row r="3960" spans="2:9" x14ac:dyDescent="0.35">
      <c r="B3960" s="458" t="str">
        <f t="shared" si="62"/>
        <v>06/14/2019 10:00:00 AM</v>
      </c>
      <c r="C3960" s="458">
        <v>43630</v>
      </c>
      <c r="D3960" s="459">
        <v>0.41666666666666669</v>
      </c>
      <c r="E3960" s="2">
        <f>Electricity!F3985</f>
        <v>0</v>
      </c>
      <c r="F3960" s="2">
        <f>Electricity!G3985</f>
        <v>0</v>
      </c>
      <c r="G3960" s="2">
        <f>Electricity!H3985</f>
        <v>0</v>
      </c>
      <c r="H3960" s="2">
        <f>Electricity!I3985</f>
        <v>0</v>
      </c>
      <c r="I3960" s="2">
        <f>Electricity!J3985</f>
        <v>0</v>
      </c>
    </row>
    <row r="3961" spans="2:9" x14ac:dyDescent="0.35">
      <c r="B3961" s="458" t="str">
        <f t="shared" si="62"/>
        <v>06/14/2019 11:00:00 AM</v>
      </c>
      <c r="C3961" s="458">
        <v>43630</v>
      </c>
      <c r="D3961" s="459">
        <v>0.45833333333333337</v>
      </c>
      <c r="E3961" s="2">
        <f>Electricity!F3986</f>
        <v>0</v>
      </c>
      <c r="F3961" s="2">
        <f>Electricity!G3986</f>
        <v>0</v>
      </c>
      <c r="G3961" s="2">
        <f>Electricity!H3986</f>
        <v>0</v>
      </c>
      <c r="H3961" s="2">
        <f>Electricity!I3986</f>
        <v>0</v>
      </c>
      <c r="I3961" s="2">
        <f>Electricity!J3986</f>
        <v>0</v>
      </c>
    </row>
    <row r="3962" spans="2:9" x14ac:dyDescent="0.35">
      <c r="B3962" s="458" t="str">
        <f t="shared" si="62"/>
        <v>06/14/2019 12:00:00 PM</v>
      </c>
      <c r="C3962" s="458">
        <v>43630</v>
      </c>
      <c r="D3962" s="459">
        <v>0.50000000000000011</v>
      </c>
      <c r="E3962" s="2">
        <f>Electricity!F3987</f>
        <v>0</v>
      </c>
      <c r="F3962" s="2">
        <f>Electricity!G3987</f>
        <v>0</v>
      </c>
      <c r="G3962" s="2">
        <f>Electricity!H3987</f>
        <v>0</v>
      </c>
      <c r="H3962" s="2">
        <f>Electricity!I3987</f>
        <v>0</v>
      </c>
      <c r="I3962" s="2">
        <f>Electricity!J3987</f>
        <v>0</v>
      </c>
    </row>
    <row r="3963" spans="2:9" x14ac:dyDescent="0.35">
      <c r="B3963" s="458" t="str">
        <f t="shared" si="62"/>
        <v>06/14/2019 01:00:00 PM</v>
      </c>
      <c r="C3963" s="458">
        <v>43630</v>
      </c>
      <c r="D3963" s="459">
        <v>0.54166666666666674</v>
      </c>
      <c r="E3963" s="2">
        <f>Electricity!F3988</f>
        <v>0</v>
      </c>
      <c r="F3963" s="2">
        <f>Electricity!G3988</f>
        <v>0</v>
      </c>
      <c r="G3963" s="2">
        <f>Electricity!H3988</f>
        <v>0</v>
      </c>
      <c r="H3963" s="2">
        <f>Electricity!I3988</f>
        <v>0</v>
      </c>
      <c r="I3963" s="2">
        <f>Electricity!J3988</f>
        <v>0</v>
      </c>
    </row>
    <row r="3964" spans="2:9" x14ac:dyDescent="0.35">
      <c r="B3964" s="458" t="str">
        <f t="shared" si="62"/>
        <v>06/14/2019 02:00:00 PM</v>
      </c>
      <c r="C3964" s="458">
        <v>43630</v>
      </c>
      <c r="D3964" s="459">
        <v>0.58333333333333337</v>
      </c>
      <c r="E3964" s="2">
        <f>Electricity!F3989</f>
        <v>0</v>
      </c>
      <c r="F3964" s="2">
        <f>Electricity!G3989</f>
        <v>0</v>
      </c>
      <c r="G3964" s="2">
        <f>Electricity!H3989</f>
        <v>0</v>
      </c>
      <c r="H3964" s="2">
        <f>Electricity!I3989</f>
        <v>0</v>
      </c>
      <c r="I3964" s="2">
        <f>Electricity!J3989</f>
        <v>0</v>
      </c>
    </row>
    <row r="3965" spans="2:9" x14ac:dyDescent="0.35">
      <c r="B3965" s="458" t="str">
        <f t="shared" si="62"/>
        <v>06/14/2019 03:00:00 PM</v>
      </c>
      <c r="C3965" s="458">
        <v>43630</v>
      </c>
      <c r="D3965" s="459">
        <v>0.62500000000000011</v>
      </c>
      <c r="E3965" s="2">
        <f>Electricity!F3990</f>
        <v>0</v>
      </c>
      <c r="F3965" s="2">
        <f>Electricity!G3990</f>
        <v>0</v>
      </c>
      <c r="G3965" s="2">
        <f>Electricity!H3990</f>
        <v>0</v>
      </c>
      <c r="H3965" s="2">
        <f>Electricity!I3990</f>
        <v>0</v>
      </c>
      <c r="I3965" s="2">
        <f>Electricity!J3990</f>
        <v>0</v>
      </c>
    </row>
    <row r="3966" spans="2:9" x14ac:dyDescent="0.35">
      <c r="B3966" s="458" t="str">
        <f t="shared" si="62"/>
        <v>06/14/2019 04:00:00 PM</v>
      </c>
      <c r="C3966" s="458">
        <v>43630</v>
      </c>
      <c r="D3966" s="459">
        <v>0.66666666666666674</v>
      </c>
      <c r="E3966" s="2">
        <f>Electricity!F3991</f>
        <v>0</v>
      </c>
      <c r="F3966" s="2">
        <f>Electricity!G3991</f>
        <v>0</v>
      </c>
      <c r="G3966" s="2">
        <f>Electricity!H3991</f>
        <v>0</v>
      </c>
      <c r="H3966" s="2">
        <f>Electricity!I3991</f>
        <v>0</v>
      </c>
      <c r="I3966" s="2">
        <f>Electricity!J3991</f>
        <v>0</v>
      </c>
    </row>
    <row r="3967" spans="2:9" x14ac:dyDescent="0.35">
      <c r="B3967" s="458" t="str">
        <f t="shared" si="62"/>
        <v>06/14/2019 05:00:00 PM</v>
      </c>
      <c r="C3967" s="458">
        <v>43630</v>
      </c>
      <c r="D3967" s="459">
        <v>0.70833333333333337</v>
      </c>
      <c r="E3967" s="2">
        <f>Electricity!F3992</f>
        <v>0</v>
      </c>
      <c r="F3967" s="2">
        <f>Electricity!G3992</f>
        <v>0</v>
      </c>
      <c r="G3967" s="2">
        <f>Electricity!H3992</f>
        <v>0</v>
      </c>
      <c r="H3967" s="2">
        <f>Electricity!I3992</f>
        <v>0</v>
      </c>
      <c r="I3967" s="2">
        <f>Electricity!J3992</f>
        <v>0</v>
      </c>
    </row>
    <row r="3968" spans="2:9" x14ac:dyDescent="0.35">
      <c r="B3968" s="458" t="str">
        <f t="shared" si="62"/>
        <v>06/14/2019 06:00:00 PM</v>
      </c>
      <c r="C3968" s="458">
        <v>43630</v>
      </c>
      <c r="D3968" s="459">
        <v>0.75000000000000011</v>
      </c>
      <c r="E3968" s="2">
        <f>Electricity!F3993</f>
        <v>0</v>
      </c>
      <c r="F3968" s="2">
        <f>Electricity!G3993</f>
        <v>0</v>
      </c>
      <c r="G3968" s="2">
        <f>Electricity!H3993</f>
        <v>0</v>
      </c>
      <c r="H3968" s="2">
        <f>Electricity!I3993</f>
        <v>0</v>
      </c>
      <c r="I3968" s="2">
        <f>Electricity!J3993</f>
        <v>0</v>
      </c>
    </row>
    <row r="3969" spans="2:9" x14ac:dyDescent="0.35">
      <c r="B3969" s="458" t="str">
        <f t="shared" si="62"/>
        <v>06/14/2019 07:00:00 PM</v>
      </c>
      <c r="C3969" s="458">
        <v>43630</v>
      </c>
      <c r="D3969" s="459">
        <v>0.79166666666666674</v>
      </c>
      <c r="E3969" s="2">
        <f>Electricity!F3994</f>
        <v>0</v>
      </c>
      <c r="F3969" s="2">
        <f>Electricity!G3994</f>
        <v>0</v>
      </c>
      <c r="G3969" s="2">
        <f>Electricity!H3994</f>
        <v>0</v>
      </c>
      <c r="H3969" s="2">
        <f>Electricity!I3994</f>
        <v>0</v>
      </c>
      <c r="I3969" s="2">
        <f>Electricity!J3994</f>
        <v>0</v>
      </c>
    </row>
    <row r="3970" spans="2:9" x14ac:dyDescent="0.35">
      <c r="B3970" s="458" t="str">
        <f t="shared" si="62"/>
        <v>06/14/2019 08:00:00 PM</v>
      </c>
      <c r="C3970" s="458">
        <v>43630</v>
      </c>
      <c r="D3970" s="459">
        <v>0.83333333333333337</v>
      </c>
      <c r="E3970" s="2">
        <f>Electricity!F3995</f>
        <v>0</v>
      </c>
      <c r="F3970" s="2">
        <f>Electricity!G3995</f>
        <v>0</v>
      </c>
      <c r="G3970" s="2">
        <f>Electricity!H3995</f>
        <v>0</v>
      </c>
      <c r="H3970" s="2">
        <f>Electricity!I3995</f>
        <v>0</v>
      </c>
      <c r="I3970" s="2">
        <f>Electricity!J3995</f>
        <v>0</v>
      </c>
    </row>
    <row r="3971" spans="2:9" x14ac:dyDescent="0.35">
      <c r="B3971" s="458" t="str">
        <f t="shared" si="62"/>
        <v>06/14/2019 09:00:00 PM</v>
      </c>
      <c r="C3971" s="458">
        <v>43630</v>
      </c>
      <c r="D3971" s="459">
        <v>0.87500000000000011</v>
      </c>
      <c r="E3971" s="2">
        <f>Electricity!F3996</f>
        <v>0</v>
      </c>
      <c r="F3971" s="2">
        <f>Electricity!G3996</f>
        <v>0</v>
      </c>
      <c r="G3971" s="2">
        <f>Electricity!H3996</f>
        <v>0</v>
      </c>
      <c r="H3971" s="2">
        <f>Electricity!I3996</f>
        <v>0</v>
      </c>
      <c r="I3971" s="2">
        <f>Electricity!J3996</f>
        <v>0</v>
      </c>
    </row>
    <row r="3972" spans="2:9" x14ac:dyDescent="0.35">
      <c r="B3972" s="458" t="str">
        <f t="shared" si="62"/>
        <v>06/14/2019 10:00:00 PM</v>
      </c>
      <c r="C3972" s="458">
        <v>43630</v>
      </c>
      <c r="D3972" s="459">
        <v>0.91666666666666674</v>
      </c>
      <c r="E3972" s="2">
        <f>Electricity!F3997</f>
        <v>0</v>
      </c>
      <c r="F3972" s="2">
        <f>Electricity!G3997</f>
        <v>0</v>
      </c>
      <c r="G3972" s="2">
        <f>Electricity!H3997</f>
        <v>0</v>
      </c>
      <c r="H3972" s="2">
        <f>Electricity!I3997</f>
        <v>0</v>
      </c>
      <c r="I3972" s="2">
        <f>Electricity!J3997</f>
        <v>0</v>
      </c>
    </row>
    <row r="3973" spans="2:9" x14ac:dyDescent="0.35">
      <c r="B3973" s="458" t="str">
        <f t="shared" si="62"/>
        <v>06/14/2019 11:00:00 PM</v>
      </c>
      <c r="C3973" s="458">
        <v>43630</v>
      </c>
      <c r="D3973" s="459">
        <v>0.95833333333333337</v>
      </c>
      <c r="E3973" s="2">
        <f>Electricity!F3998</f>
        <v>0</v>
      </c>
      <c r="F3973" s="2">
        <f>Electricity!G3998</f>
        <v>0</v>
      </c>
      <c r="G3973" s="2">
        <f>Electricity!H3998</f>
        <v>0</v>
      </c>
      <c r="H3973" s="2">
        <f>Electricity!I3998</f>
        <v>0</v>
      </c>
      <c r="I3973" s="2">
        <f>Electricity!J3998</f>
        <v>0</v>
      </c>
    </row>
    <row r="3974" spans="2:9" x14ac:dyDescent="0.35">
      <c r="B3974" s="458" t="str">
        <f t="shared" si="62"/>
        <v>06/15/2019 12:00:00 AM</v>
      </c>
      <c r="C3974" s="458">
        <v>43631</v>
      </c>
      <c r="D3974" s="459">
        <v>3.1225022567582528E-17</v>
      </c>
      <c r="E3974" s="2">
        <f>Electricity!F3999</f>
        <v>0</v>
      </c>
      <c r="F3974" s="2">
        <f>Electricity!G3999</f>
        <v>0</v>
      </c>
      <c r="G3974" s="2">
        <f>Electricity!H3999</f>
        <v>0</v>
      </c>
      <c r="H3974" s="2">
        <f>Electricity!I3999</f>
        <v>0</v>
      </c>
      <c r="I3974" s="2">
        <f>Electricity!J3999</f>
        <v>0</v>
      </c>
    </row>
    <row r="3975" spans="2:9" x14ac:dyDescent="0.35">
      <c r="B3975" s="458" t="str">
        <f t="shared" si="62"/>
        <v>06/15/2019 01:00:00 AM</v>
      </c>
      <c r="C3975" s="458">
        <v>43631</v>
      </c>
      <c r="D3975" s="459">
        <v>4.1666666666666699E-2</v>
      </c>
      <c r="E3975" s="2">
        <f>Electricity!F4000</f>
        <v>0</v>
      </c>
      <c r="F3975" s="2">
        <f>Electricity!G4000</f>
        <v>0</v>
      </c>
      <c r="G3975" s="2">
        <f>Electricity!H4000</f>
        <v>0</v>
      </c>
      <c r="H3975" s="2">
        <f>Electricity!I4000</f>
        <v>0</v>
      </c>
      <c r="I3975" s="2">
        <f>Electricity!J4000</f>
        <v>0</v>
      </c>
    </row>
    <row r="3976" spans="2:9" x14ac:dyDescent="0.35">
      <c r="B3976" s="458" t="str">
        <f t="shared" si="62"/>
        <v>06/15/2019 02:00:00 AM</v>
      </c>
      <c r="C3976" s="458">
        <v>43631</v>
      </c>
      <c r="D3976" s="459">
        <v>8.333333333333337E-2</v>
      </c>
      <c r="E3976" s="2">
        <f>Electricity!F4001</f>
        <v>0</v>
      </c>
      <c r="F3976" s="2">
        <f>Electricity!G4001</f>
        <v>0</v>
      </c>
      <c r="G3976" s="2">
        <f>Electricity!H4001</f>
        <v>0</v>
      </c>
      <c r="H3976" s="2">
        <f>Electricity!I4001</f>
        <v>0</v>
      </c>
      <c r="I3976" s="2">
        <f>Electricity!J4001</f>
        <v>0</v>
      </c>
    </row>
    <row r="3977" spans="2:9" x14ac:dyDescent="0.35">
      <c r="B3977" s="458" t="str">
        <f t="shared" si="62"/>
        <v>06/15/2019 03:00:00 AM</v>
      </c>
      <c r="C3977" s="458">
        <v>43631</v>
      </c>
      <c r="D3977" s="459">
        <v>0.12500000000000006</v>
      </c>
      <c r="E3977" s="2">
        <f>Electricity!F4002</f>
        <v>0</v>
      </c>
      <c r="F3977" s="2">
        <f>Electricity!G4002</f>
        <v>0</v>
      </c>
      <c r="G3977" s="2">
        <f>Electricity!H4002</f>
        <v>0</v>
      </c>
      <c r="H3977" s="2">
        <f>Electricity!I4002</f>
        <v>0</v>
      </c>
      <c r="I3977" s="2">
        <f>Electricity!J4002</f>
        <v>0</v>
      </c>
    </row>
    <row r="3978" spans="2:9" x14ac:dyDescent="0.35">
      <c r="B3978" s="458" t="str">
        <f t="shared" si="62"/>
        <v>06/15/2019 04:00:00 AM</v>
      </c>
      <c r="C3978" s="458">
        <v>43631</v>
      </c>
      <c r="D3978" s="459">
        <v>0.16666666666666669</v>
      </c>
      <c r="E3978" s="2">
        <f>Electricity!F4003</f>
        <v>0</v>
      </c>
      <c r="F3978" s="2">
        <f>Electricity!G4003</f>
        <v>0</v>
      </c>
      <c r="G3978" s="2">
        <f>Electricity!H4003</f>
        <v>0</v>
      </c>
      <c r="H3978" s="2">
        <f>Electricity!I4003</f>
        <v>0</v>
      </c>
      <c r="I3978" s="2">
        <f>Electricity!J4003</f>
        <v>0</v>
      </c>
    </row>
    <row r="3979" spans="2:9" x14ac:dyDescent="0.35">
      <c r="B3979" s="458" t="str">
        <f t="shared" si="62"/>
        <v>06/15/2019 05:00:00 AM</v>
      </c>
      <c r="C3979" s="458">
        <v>43631</v>
      </c>
      <c r="D3979" s="459">
        <v>0.20833333333333337</v>
      </c>
      <c r="E3979" s="2">
        <f>Electricity!F4004</f>
        <v>0</v>
      </c>
      <c r="F3979" s="2">
        <f>Electricity!G4004</f>
        <v>0</v>
      </c>
      <c r="G3979" s="2">
        <f>Electricity!H4004</f>
        <v>0</v>
      </c>
      <c r="H3979" s="2">
        <f>Electricity!I4004</f>
        <v>0</v>
      </c>
      <c r="I3979" s="2">
        <f>Electricity!J4004</f>
        <v>0</v>
      </c>
    </row>
    <row r="3980" spans="2:9" x14ac:dyDescent="0.35">
      <c r="B3980" s="458" t="str">
        <f t="shared" si="62"/>
        <v>06/15/2019 06:00:00 AM</v>
      </c>
      <c r="C3980" s="458">
        <v>43631</v>
      </c>
      <c r="D3980" s="459">
        <v>0.25</v>
      </c>
      <c r="E3980" s="2">
        <f>Electricity!F4005</f>
        <v>0</v>
      </c>
      <c r="F3980" s="2">
        <f>Electricity!G4005</f>
        <v>0</v>
      </c>
      <c r="G3980" s="2">
        <f>Electricity!H4005</f>
        <v>0</v>
      </c>
      <c r="H3980" s="2">
        <f>Electricity!I4005</f>
        <v>0</v>
      </c>
      <c r="I3980" s="2">
        <f>Electricity!J4005</f>
        <v>0</v>
      </c>
    </row>
    <row r="3981" spans="2:9" x14ac:dyDescent="0.35">
      <c r="B3981" s="458" t="str">
        <f t="shared" si="62"/>
        <v>06/15/2019 07:00:00 AM</v>
      </c>
      <c r="C3981" s="458">
        <v>43631</v>
      </c>
      <c r="D3981" s="459">
        <v>0.29166666666666669</v>
      </c>
      <c r="E3981" s="2">
        <f>Electricity!F4006</f>
        <v>0</v>
      </c>
      <c r="F3981" s="2">
        <f>Electricity!G4006</f>
        <v>0</v>
      </c>
      <c r="G3981" s="2">
        <f>Electricity!H4006</f>
        <v>0</v>
      </c>
      <c r="H3981" s="2">
        <f>Electricity!I4006</f>
        <v>0</v>
      </c>
      <c r="I3981" s="2">
        <f>Electricity!J4006</f>
        <v>0</v>
      </c>
    </row>
    <row r="3982" spans="2:9" x14ac:dyDescent="0.35">
      <c r="B3982" s="458" t="str">
        <f t="shared" si="62"/>
        <v>06/15/2019 08:00:00 AM</v>
      </c>
      <c r="C3982" s="458">
        <v>43631</v>
      </c>
      <c r="D3982" s="459">
        <v>0.33333333333333337</v>
      </c>
      <c r="E3982" s="2">
        <f>Electricity!F4007</f>
        <v>0</v>
      </c>
      <c r="F3982" s="2">
        <f>Electricity!G4007</f>
        <v>0</v>
      </c>
      <c r="G3982" s="2">
        <f>Electricity!H4007</f>
        <v>0</v>
      </c>
      <c r="H3982" s="2">
        <f>Electricity!I4007</f>
        <v>0</v>
      </c>
      <c r="I3982" s="2">
        <f>Electricity!J4007</f>
        <v>0</v>
      </c>
    </row>
    <row r="3983" spans="2:9" x14ac:dyDescent="0.35">
      <c r="B3983" s="458" t="str">
        <f t="shared" ref="B3983:B4046" si="63">CONCATENATE(TEXT(C3983,"mm/dd/yyyy")," ",TEXT(D3983,"hh:mm:ss AM/PM"))</f>
        <v>06/15/2019 09:00:00 AM</v>
      </c>
      <c r="C3983" s="458">
        <v>43631</v>
      </c>
      <c r="D3983" s="459">
        <v>0.375</v>
      </c>
      <c r="E3983" s="2">
        <f>Electricity!F4008</f>
        <v>0</v>
      </c>
      <c r="F3983" s="2">
        <f>Electricity!G4008</f>
        <v>0</v>
      </c>
      <c r="G3983" s="2">
        <f>Electricity!H4008</f>
        <v>0</v>
      </c>
      <c r="H3983" s="2">
        <f>Electricity!I4008</f>
        <v>0</v>
      </c>
      <c r="I3983" s="2">
        <f>Electricity!J4008</f>
        <v>0</v>
      </c>
    </row>
    <row r="3984" spans="2:9" x14ac:dyDescent="0.35">
      <c r="B3984" s="458" t="str">
        <f t="shared" si="63"/>
        <v>06/15/2019 10:00:00 AM</v>
      </c>
      <c r="C3984" s="458">
        <v>43631</v>
      </c>
      <c r="D3984" s="459">
        <v>0.41666666666666669</v>
      </c>
      <c r="E3984" s="2">
        <f>Electricity!F4009</f>
        <v>0</v>
      </c>
      <c r="F3984" s="2">
        <f>Electricity!G4009</f>
        <v>0</v>
      </c>
      <c r="G3984" s="2">
        <f>Electricity!H4009</f>
        <v>0</v>
      </c>
      <c r="H3984" s="2">
        <f>Electricity!I4009</f>
        <v>0</v>
      </c>
      <c r="I3984" s="2">
        <f>Electricity!J4009</f>
        <v>0</v>
      </c>
    </row>
    <row r="3985" spans="2:9" x14ac:dyDescent="0.35">
      <c r="B3985" s="458" t="str">
        <f t="shared" si="63"/>
        <v>06/15/2019 11:00:00 AM</v>
      </c>
      <c r="C3985" s="458">
        <v>43631</v>
      </c>
      <c r="D3985" s="459">
        <v>0.45833333333333337</v>
      </c>
      <c r="E3985" s="2">
        <f>Electricity!F4010</f>
        <v>0</v>
      </c>
      <c r="F3985" s="2">
        <f>Electricity!G4010</f>
        <v>0</v>
      </c>
      <c r="G3985" s="2">
        <f>Electricity!H4010</f>
        <v>0</v>
      </c>
      <c r="H3985" s="2">
        <f>Electricity!I4010</f>
        <v>0</v>
      </c>
      <c r="I3985" s="2">
        <f>Electricity!J4010</f>
        <v>0</v>
      </c>
    </row>
    <row r="3986" spans="2:9" x14ac:dyDescent="0.35">
      <c r="B3986" s="458" t="str">
        <f t="shared" si="63"/>
        <v>06/15/2019 12:00:00 PM</v>
      </c>
      <c r="C3986" s="458">
        <v>43631</v>
      </c>
      <c r="D3986" s="459">
        <v>0.50000000000000011</v>
      </c>
      <c r="E3986" s="2">
        <f>Electricity!F4011</f>
        <v>0</v>
      </c>
      <c r="F3986" s="2">
        <f>Electricity!G4011</f>
        <v>0</v>
      </c>
      <c r="G3986" s="2">
        <f>Electricity!H4011</f>
        <v>0</v>
      </c>
      <c r="H3986" s="2">
        <f>Electricity!I4011</f>
        <v>0</v>
      </c>
      <c r="I3986" s="2">
        <f>Electricity!J4011</f>
        <v>0</v>
      </c>
    </row>
    <row r="3987" spans="2:9" x14ac:dyDescent="0.35">
      <c r="B3987" s="458" t="str">
        <f t="shared" si="63"/>
        <v>06/15/2019 01:00:00 PM</v>
      </c>
      <c r="C3987" s="458">
        <v>43631</v>
      </c>
      <c r="D3987" s="459">
        <v>0.54166666666666674</v>
      </c>
      <c r="E3987" s="2">
        <f>Electricity!F4012</f>
        <v>0</v>
      </c>
      <c r="F3987" s="2">
        <f>Electricity!G4012</f>
        <v>0</v>
      </c>
      <c r="G3987" s="2">
        <f>Electricity!H4012</f>
        <v>0</v>
      </c>
      <c r="H3987" s="2">
        <f>Electricity!I4012</f>
        <v>0</v>
      </c>
      <c r="I3987" s="2">
        <f>Electricity!J4012</f>
        <v>0</v>
      </c>
    </row>
    <row r="3988" spans="2:9" x14ac:dyDescent="0.35">
      <c r="B3988" s="458" t="str">
        <f t="shared" si="63"/>
        <v>06/15/2019 02:00:00 PM</v>
      </c>
      <c r="C3988" s="458">
        <v>43631</v>
      </c>
      <c r="D3988" s="459">
        <v>0.58333333333333337</v>
      </c>
      <c r="E3988" s="2">
        <f>Electricity!F4013</f>
        <v>0</v>
      </c>
      <c r="F3988" s="2">
        <f>Electricity!G4013</f>
        <v>0</v>
      </c>
      <c r="G3988" s="2">
        <f>Electricity!H4013</f>
        <v>0</v>
      </c>
      <c r="H3988" s="2">
        <f>Electricity!I4013</f>
        <v>0</v>
      </c>
      <c r="I3988" s="2">
        <f>Electricity!J4013</f>
        <v>0</v>
      </c>
    </row>
    <row r="3989" spans="2:9" x14ac:dyDescent="0.35">
      <c r="B3989" s="458" t="str">
        <f t="shared" si="63"/>
        <v>06/15/2019 03:00:00 PM</v>
      </c>
      <c r="C3989" s="458">
        <v>43631</v>
      </c>
      <c r="D3989" s="459">
        <v>0.62500000000000011</v>
      </c>
      <c r="E3989" s="2">
        <f>Electricity!F4014</f>
        <v>0</v>
      </c>
      <c r="F3989" s="2">
        <f>Electricity!G4014</f>
        <v>0</v>
      </c>
      <c r="G3989" s="2">
        <f>Electricity!H4014</f>
        <v>0</v>
      </c>
      <c r="H3989" s="2">
        <f>Electricity!I4014</f>
        <v>0</v>
      </c>
      <c r="I3989" s="2">
        <f>Electricity!J4014</f>
        <v>0</v>
      </c>
    </row>
    <row r="3990" spans="2:9" x14ac:dyDescent="0.35">
      <c r="B3990" s="458" t="str">
        <f t="shared" si="63"/>
        <v>06/15/2019 04:00:00 PM</v>
      </c>
      <c r="C3990" s="458">
        <v>43631</v>
      </c>
      <c r="D3990" s="459">
        <v>0.66666666666666674</v>
      </c>
      <c r="E3990" s="2">
        <f>Electricity!F4015</f>
        <v>0</v>
      </c>
      <c r="F3990" s="2">
        <f>Electricity!G4015</f>
        <v>0</v>
      </c>
      <c r="G3990" s="2">
        <f>Electricity!H4015</f>
        <v>0</v>
      </c>
      <c r="H3990" s="2">
        <f>Electricity!I4015</f>
        <v>0</v>
      </c>
      <c r="I3990" s="2">
        <f>Electricity!J4015</f>
        <v>0</v>
      </c>
    </row>
    <row r="3991" spans="2:9" x14ac:dyDescent="0.35">
      <c r="B3991" s="458" t="str">
        <f t="shared" si="63"/>
        <v>06/15/2019 05:00:00 PM</v>
      </c>
      <c r="C3991" s="458">
        <v>43631</v>
      </c>
      <c r="D3991" s="459">
        <v>0.70833333333333337</v>
      </c>
      <c r="E3991" s="2">
        <f>Electricity!F4016</f>
        <v>0</v>
      </c>
      <c r="F3991" s="2">
        <f>Electricity!G4016</f>
        <v>0</v>
      </c>
      <c r="G3991" s="2">
        <f>Electricity!H4016</f>
        <v>0</v>
      </c>
      <c r="H3991" s="2">
        <f>Electricity!I4016</f>
        <v>0</v>
      </c>
      <c r="I3991" s="2">
        <f>Electricity!J4016</f>
        <v>0</v>
      </c>
    </row>
    <row r="3992" spans="2:9" x14ac:dyDescent="0.35">
      <c r="B3992" s="458" t="str">
        <f t="shared" si="63"/>
        <v>06/15/2019 06:00:00 PM</v>
      </c>
      <c r="C3992" s="458">
        <v>43631</v>
      </c>
      <c r="D3992" s="459">
        <v>0.75000000000000011</v>
      </c>
      <c r="E3992" s="2">
        <f>Electricity!F4017</f>
        <v>0</v>
      </c>
      <c r="F3992" s="2">
        <f>Electricity!G4017</f>
        <v>0</v>
      </c>
      <c r="G3992" s="2">
        <f>Electricity!H4017</f>
        <v>0</v>
      </c>
      <c r="H3992" s="2">
        <f>Electricity!I4017</f>
        <v>0</v>
      </c>
      <c r="I3992" s="2">
        <f>Electricity!J4017</f>
        <v>0</v>
      </c>
    </row>
    <row r="3993" spans="2:9" x14ac:dyDescent="0.35">
      <c r="B3993" s="458" t="str">
        <f t="shared" si="63"/>
        <v>06/15/2019 07:00:00 PM</v>
      </c>
      <c r="C3993" s="458">
        <v>43631</v>
      </c>
      <c r="D3993" s="459">
        <v>0.79166666666666674</v>
      </c>
      <c r="E3993" s="2">
        <f>Electricity!F4018</f>
        <v>0</v>
      </c>
      <c r="F3993" s="2">
        <f>Electricity!G4018</f>
        <v>0</v>
      </c>
      <c r="G3993" s="2">
        <f>Electricity!H4018</f>
        <v>0</v>
      </c>
      <c r="H3993" s="2">
        <f>Electricity!I4018</f>
        <v>0</v>
      </c>
      <c r="I3993" s="2">
        <f>Electricity!J4018</f>
        <v>0</v>
      </c>
    </row>
    <row r="3994" spans="2:9" x14ac:dyDescent="0.35">
      <c r="B3994" s="458" t="str">
        <f t="shared" si="63"/>
        <v>06/15/2019 08:00:00 PM</v>
      </c>
      <c r="C3994" s="458">
        <v>43631</v>
      </c>
      <c r="D3994" s="459">
        <v>0.83333333333333337</v>
      </c>
      <c r="E3994" s="2">
        <f>Electricity!F4019</f>
        <v>0</v>
      </c>
      <c r="F3994" s="2">
        <f>Electricity!G4019</f>
        <v>0</v>
      </c>
      <c r="G3994" s="2">
        <f>Electricity!H4019</f>
        <v>0</v>
      </c>
      <c r="H3994" s="2">
        <f>Electricity!I4019</f>
        <v>0</v>
      </c>
      <c r="I3994" s="2">
        <f>Electricity!J4019</f>
        <v>0</v>
      </c>
    </row>
    <row r="3995" spans="2:9" x14ac:dyDescent="0.35">
      <c r="B3995" s="458" t="str">
        <f t="shared" si="63"/>
        <v>06/15/2019 09:00:00 PM</v>
      </c>
      <c r="C3995" s="458">
        <v>43631</v>
      </c>
      <c r="D3995" s="459">
        <v>0.87500000000000011</v>
      </c>
      <c r="E3995" s="2">
        <f>Electricity!F4020</f>
        <v>0</v>
      </c>
      <c r="F3995" s="2">
        <f>Electricity!G4020</f>
        <v>0</v>
      </c>
      <c r="G3995" s="2">
        <f>Electricity!H4020</f>
        <v>0</v>
      </c>
      <c r="H3995" s="2">
        <f>Electricity!I4020</f>
        <v>0</v>
      </c>
      <c r="I3995" s="2">
        <f>Electricity!J4020</f>
        <v>0</v>
      </c>
    </row>
    <row r="3996" spans="2:9" x14ac:dyDescent="0.35">
      <c r="B3996" s="458" t="str">
        <f t="shared" si="63"/>
        <v>06/15/2019 10:00:00 PM</v>
      </c>
      <c r="C3996" s="458">
        <v>43631</v>
      </c>
      <c r="D3996" s="459">
        <v>0.91666666666666674</v>
      </c>
      <c r="E3996" s="2">
        <f>Electricity!F4021</f>
        <v>0</v>
      </c>
      <c r="F3996" s="2">
        <f>Electricity!G4021</f>
        <v>0</v>
      </c>
      <c r="G3996" s="2">
        <f>Electricity!H4021</f>
        <v>0</v>
      </c>
      <c r="H3996" s="2">
        <f>Electricity!I4021</f>
        <v>0</v>
      </c>
      <c r="I3996" s="2">
        <f>Electricity!J4021</f>
        <v>0</v>
      </c>
    </row>
    <row r="3997" spans="2:9" x14ac:dyDescent="0.35">
      <c r="B3997" s="458" t="str">
        <f t="shared" si="63"/>
        <v>06/15/2019 11:00:00 PM</v>
      </c>
      <c r="C3997" s="458">
        <v>43631</v>
      </c>
      <c r="D3997" s="459">
        <v>0.95833333333333337</v>
      </c>
      <c r="E3997" s="2">
        <f>Electricity!F4022</f>
        <v>0</v>
      </c>
      <c r="F3997" s="2">
        <f>Electricity!G4022</f>
        <v>0</v>
      </c>
      <c r="G3997" s="2">
        <f>Electricity!H4022</f>
        <v>0</v>
      </c>
      <c r="H3997" s="2">
        <f>Electricity!I4022</f>
        <v>0</v>
      </c>
      <c r="I3997" s="2">
        <f>Electricity!J4022</f>
        <v>0</v>
      </c>
    </row>
    <row r="3998" spans="2:9" x14ac:dyDescent="0.35">
      <c r="B3998" s="458" t="str">
        <f t="shared" si="63"/>
        <v>06/16/2019 12:00:00 AM</v>
      </c>
      <c r="C3998" s="458">
        <v>43632</v>
      </c>
      <c r="D3998" s="459">
        <v>3.1225022567582528E-17</v>
      </c>
      <c r="E3998" s="2">
        <f>Electricity!F4023</f>
        <v>0</v>
      </c>
      <c r="F3998" s="2">
        <f>Electricity!G4023</f>
        <v>0</v>
      </c>
      <c r="G3998" s="2">
        <f>Electricity!H4023</f>
        <v>0</v>
      </c>
      <c r="H3998" s="2">
        <f>Electricity!I4023</f>
        <v>0</v>
      </c>
      <c r="I3998" s="2">
        <f>Electricity!J4023</f>
        <v>0</v>
      </c>
    </row>
    <row r="3999" spans="2:9" x14ac:dyDescent="0.35">
      <c r="B3999" s="458" t="str">
        <f t="shared" si="63"/>
        <v>06/16/2019 01:00:00 AM</v>
      </c>
      <c r="C3999" s="458">
        <v>43632</v>
      </c>
      <c r="D3999" s="459">
        <v>4.1666666666666699E-2</v>
      </c>
      <c r="E3999" s="2">
        <f>Electricity!F4024</f>
        <v>0</v>
      </c>
      <c r="F3999" s="2">
        <f>Electricity!G4024</f>
        <v>0</v>
      </c>
      <c r="G3999" s="2">
        <f>Electricity!H4024</f>
        <v>0</v>
      </c>
      <c r="H3999" s="2">
        <f>Electricity!I4024</f>
        <v>0</v>
      </c>
      <c r="I3999" s="2">
        <f>Electricity!J4024</f>
        <v>0</v>
      </c>
    </row>
    <row r="4000" spans="2:9" x14ac:dyDescent="0.35">
      <c r="B4000" s="458" t="str">
        <f t="shared" si="63"/>
        <v>06/16/2019 02:00:00 AM</v>
      </c>
      <c r="C4000" s="458">
        <v>43632</v>
      </c>
      <c r="D4000" s="459">
        <v>8.333333333333337E-2</v>
      </c>
      <c r="E4000" s="2">
        <f>Electricity!F4025</f>
        <v>0</v>
      </c>
      <c r="F4000" s="2">
        <f>Electricity!G4025</f>
        <v>0</v>
      </c>
      <c r="G4000" s="2">
        <f>Electricity!H4025</f>
        <v>0</v>
      </c>
      <c r="H4000" s="2">
        <f>Electricity!I4025</f>
        <v>0</v>
      </c>
      <c r="I4000" s="2">
        <f>Electricity!J4025</f>
        <v>0</v>
      </c>
    </row>
    <row r="4001" spans="2:9" x14ac:dyDescent="0.35">
      <c r="B4001" s="458" t="str">
        <f t="shared" si="63"/>
        <v>06/16/2019 03:00:00 AM</v>
      </c>
      <c r="C4001" s="458">
        <v>43632</v>
      </c>
      <c r="D4001" s="459">
        <v>0.12500000000000006</v>
      </c>
      <c r="E4001" s="2">
        <f>Electricity!F4026</f>
        <v>0</v>
      </c>
      <c r="F4001" s="2">
        <f>Electricity!G4026</f>
        <v>0</v>
      </c>
      <c r="G4001" s="2">
        <f>Electricity!H4026</f>
        <v>0</v>
      </c>
      <c r="H4001" s="2">
        <f>Electricity!I4026</f>
        <v>0</v>
      </c>
      <c r="I4001" s="2">
        <f>Electricity!J4026</f>
        <v>0</v>
      </c>
    </row>
    <row r="4002" spans="2:9" x14ac:dyDescent="0.35">
      <c r="B4002" s="458" t="str">
        <f t="shared" si="63"/>
        <v>06/16/2019 04:00:00 AM</v>
      </c>
      <c r="C4002" s="458">
        <v>43632</v>
      </c>
      <c r="D4002" s="459">
        <v>0.16666666666666669</v>
      </c>
      <c r="E4002" s="2">
        <f>Electricity!F4027</f>
        <v>0</v>
      </c>
      <c r="F4002" s="2">
        <f>Electricity!G4027</f>
        <v>0</v>
      </c>
      <c r="G4002" s="2">
        <f>Electricity!H4027</f>
        <v>0</v>
      </c>
      <c r="H4002" s="2">
        <f>Electricity!I4027</f>
        <v>0</v>
      </c>
      <c r="I4002" s="2">
        <f>Electricity!J4027</f>
        <v>0</v>
      </c>
    </row>
    <row r="4003" spans="2:9" x14ac:dyDescent="0.35">
      <c r="B4003" s="458" t="str">
        <f t="shared" si="63"/>
        <v>06/16/2019 05:00:00 AM</v>
      </c>
      <c r="C4003" s="458">
        <v>43632</v>
      </c>
      <c r="D4003" s="459">
        <v>0.20833333333333337</v>
      </c>
      <c r="E4003" s="2">
        <f>Electricity!F4028</f>
        <v>0</v>
      </c>
      <c r="F4003" s="2">
        <f>Electricity!G4028</f>
        <v>0</v>
      </c>
      <c r="G4003" s="2">
        <f>Electricity!H4028</f>
        <v>0</v>
      </c>
      <c r="H4003" s="2">
        <f>Electricity!I4028</f>
        <v>0</v>
      </c>
      <c r="I4003" s="2">
        <f>Electricity!J4028</f>
        <v>0</v>
      </c>
    </row>
    <row r="4004" spans="2:9" x14ac:dyDescent="0.35">
      <c r="B4004" s="458" t="str">
        <f t="shared" si="63"/>
        <v>06/16/2019 06:00:00 AM</v>
      </c>
      <c r="C4004" s="458">
        <v>43632</v>
      </c>
      <c r="D4004" s="459">
        <v>0.25</v>
      </c>
      <c r="E4004" s="2">
        <f>Electricity!F4029</f>
        <v>0</v>
      </c>
      <c r="F4004" s="2">
        <f>Electricity!G4029</f>
        <v>0</v>
      </c>
      <c r="G4004" s="2">
        <f>Electricity!H4029</f>
        <v>0</v>
      </c>
      <c r="H4004" s="2">
        <f>Electricity!I4029</f>
        <v>0</v>
      </c>
      <c r="I4004" s="2">
        <f>Electricity!J4029</f>
        <v>0</v>
      </c>
    </row>
    <row r="4005" spans="2:9" x14ac:dyDescent="0.35">
      <c r="B4005" s="458" t="str">
        <f t="shared" si="63"/>
        <v>06/16/2019 07:00:00 AM</v>
      </c>
      <c r="C4005" s="458">
        <v>43632</v>
      </c>
      <c r="D4005" s="459">
        <v>0.29166666666666669</v>
      </c>
      <c r="E4005" s="2">
        <f>Electricity!F4030</f>
        <v>0</v>
      </c>
      <c r="F4005" s="2">
        <f>Electricity!G4030</f>
        <v>0</v>
      </c>
      <c r="G4005" s="2">
        <f>Electricity!H4030</f>
        <v>0</v>
      </c>
      <c r="H4005" s="2">
        <f>Electricity!I4030</f>
        <v>0</v>
      </c>
      <c r="I4005" s="2">
        <f>Electricity!J4030</f>
        <v>0</v>
      </c>
    </row>
    <row r="4006" spans="2:9" x14ac:dyDescent="0.35">
      <c r="B4006" s="458" t="str">
        <f t="shared" si="63"/>
        <v>06/16/2019 08:00:00 AM</v>
      </c>
      <c r="C4006" s="458">
        <v>43632</v>
      </c>
      <c r="D4006" s="459">
        <v>0.33333333333333337</v>
      </c>
      <c r="E4006" s="2">
        <f>Electricity!F4031</f>
        <v>0</v>
      </c>
      <c r="F4006" s="2">
        <f>Electricity!G4031</f>
        <v>0</v>
      </c>
      <c r="G4006" s="2">
        <f>Electricity!H4031</f>
        <v>0</v>
      </c>
      <c r="H4006" s="2">
        <f>Electricity!I4031</f>
        <v>0</v>
      </c>
      <c r="I4006" s="2">
        <f>Electricity!J4031</f>
        <v>0</v>
      </c>
    </row>
    <row r="4007" spans="2:9" x14ac:dyDescent="0.35">
      <c r="B4007" s="458" t="str">
        <f t="shared" si="63"/>
        <v>06/16/2019 09:00:00 AM</v>
      </c>
      <c r="C4007" s="458">
        <v>43632</v>
      </c>
      <c r="D4007" s="459">
        <v>0.375</v>
      </c>
      <c r="E4007" s="2">
        <f>Electricity!F4032</f>
        <v>0</v>
      </c>
      <c r="F4007" s="2">
        <f>Electricity!G4032</f>
        <v>0</v>
      </c>
      <c r="G4007" s="2">
        <f>Electricity!H4032</f>
        <v>0</v>
      </c>
      <c r="H4007" s="2">
        <f>Electricity!I4032</f>
        <v>0</v>
      </c>
      <c r="I4007" s="2">
        <f>Electricity!J4032</f>
        <v>0</v>
      </c>
    </row>
    <row r="4008" spans="2:9" x14ac:dyDescent="0.35">
      <c r="B4008" s="458" t="str">
        <f t="shared" si="63"/>
        <v>06/16/2019 10:00:00 AM</v>
      </c>
      <c r="C4008" s="458">
        <v>43632</v>
      </c>
      <c r="D4008" s="459">
        <v>0.41666666666666669</v>
      </c>
      <c r="E4008" s="2">
        <f>Electricity!F4033</f>
        <v>0</v>
      </c>
      <c r="F4008" s="2">
        <f>Electricity!G4033</f>
        <v>0</v>
      </c>
      <c r="G4008" s="2">
        <f>Electricity!H4033</f>
        <v>0</v>
      </c>
      <c r="H4008" s="2">
        <f>Electricity!I4033</f>
        <v>0</v>
      </c>
      <c r="I4008" s="2">
        <f>Electricity!J4033</f>
        <v>0</v>
      </c>
    </row>
    <row r="4009" spans="2:9" x14ac:dyDescent="0.35">
      <c r="B4009" s="458" t="str">
        <f t="shared" si="63"/>
        <v>06/16/2019 11:00:00 AM</v>
      </c>
      <c r="C4009" s="458">
        <v>43632</v>
      </c>
      <c r="D4009" s="459">
        <v>0.45833333333333337</v>
      </c>
      <c r="E4009" s="2">
        <f>Electricity!F4034</f>
        <v>0</v>
      </c>
      <c r="F4009" s="2">
        <f>Electricity!G4034</f>
        <v>0</v>
      </c>
      <c r="G4009" s="2">
        <f>Electricity!H4034</f>
        <v>0</v>
      </c>
      <c r="H4009" s="2">
        <f>Electricity!I4034</f>
        <v>0</v>
      </c>
      <c r="I4009" s="2">
        <f>Electricity!J4034</f>
        <v>0</v>
      </c>
    </row>
    <row r="4010" spans="2:9" x14ac:dyDescent="0.35">
      <c r="B4010" s="458" t="str">
        <f t="shared" si="63"/>
        <v>06/16/2019 12:00:00 PM</v>
      </c>
      <c r="C4010" s="458">
        <v>43632</v>
      </c>
      <c r="D4010" s="459">
        <v>0.50000000000000011</v>
      </c>
      <c r="E4010" s="2">
        <f>Electricity!F4035</f>
        <v>0</v>
      </c>
      <c r="F4010" s="2">
        <f>Electricity!G4035</f>
        <v>0</v>
      </c>
      <c r="G4010" s="2">
        <f>Electricity!H4035</f>
        <v>0</v>
      </c>
      <c r="H4010" s="2">
        <f>Electricity!I4035</f>
        <v>0</v>
      </c>
      <c r="I4010" s="2">
        <f>Electricity!J4035</f>
        <v>0</v>
      </c>
    </row>
    <row r="4011" spans="2:9" x14ac:dyDescent="0.35">
      <c r="B4011" s="458" t="str">
        <f t="shared" si="63"/>
        <v>06/16/2019 01:00:00 PM</v>
      </c>
      <c r="C4011" s="458">
        <v>43632</v>
      </c>
      <c r="D4011" s="459">
        <v>0.54166666666666674</v>
      </c>
      <c r="E4011" s="2">
        <f>Electricity!F4036</f>
        <v>0</v>
      </c>
      <c r="F4011" s="2">
        <f>Electricity!G4036</f>
        <v>0</v>
      </c>
      <c r="G4011" s="2">
        <f>Electricity!H4036</f>
        <v>0</v>
      </c>
      <c r="H4011" s="2">
        <f>Electricity!I4036</f>
        <v>0</v>
      </c>
      <c r="I4011" s="2">
        <f>Electricity!J4036</f>
        <v>0</v>
      </c>
    </row>
    <row r="4012" spans="2:9" x14ac:dyDescent="0.35">
      <c r="B4012" s="458" t="str">
        <f t="shared" si="63"/>
        <v>06/16/2019 02:00:00 PM</v>
      </c>
      <c r="C4012" s="458">
        <v>43632</v>
      </c>
      <c r="D4012" s="459">
        <v>0.58333333333333337</v>
      </c>
      <c r="E4012" s="2">
        <f>Electricity!F4037</f>
        <v>0</v>
      </c>
      <c r="F4012" s="2">
        <f>Electricity!G4037</f>
        <v>0</v>
      </c>
      <c r="G4012" s="2">
        <f>Electricity!H4037</f>
        <v>0</v>
      </c>
      <c r="H4012" s="2">
        <f>Electricity!I4037</f>
        <v>0</v>
      </c>
      <c r="I4012" s="2">
        <f>Electricity!J4037</f>
        <v>0</v>
      </c>
    </row>
    <row r="4013" spans="2:9" x14ac:dyDescent="0.35">
      <c r="B4013" s="458" t="str">
        <f t="shared" si="63"/>
        <v>06/16/2019 03:00:00 PM</v>
      </c>
      <c r="C4013" s="458">
        <v>43632</v>
      </c>
      <c r="D4013" s="459">
        <v>0.62500000000000011</v>
      </c>
      <c r="E4013" s="2">
        <f>Electricity!F4038</f>
        <v>0</v>
      </c>
      <c r="F4013" s="2">
        <f>Electricity!G4038</f>
        <v>0</v>
      </c>
      <c r="G4013" s="2">
        <f>Electricity!H4038</f>
        <v>0</v>
      </c>
      <c r="H4013" s="2">
        <f>Electricity!I4038</f>
        <v>0</v>
      </c>
      <c r="I4013" s="2">
        <f>Electricity!J4038</f>
        <v>0</v>
      </c>
    </row>
    <row r="4014" spans="2:9" x14ac:dyDescent="0.35">
      <c r="B4014" s="458" t="str">
        <f t="shared" si="63"/>
        <v>06/16/2019 04:00:00 PM</v>
      </c>
      <c r="C4014" s="458">
        <v>43632</v>
      </c>
      <c r="D4014" s="459">
        <v>0.66666666666666674</v>
      </c>
      <c r="E4014" s="2">
        <f>Electricity!F4039</f>
        <v>0</v>
      </c>
      <c r="F4014" s="2">
        <f>Electricity!G4039</f>
        <v>0</v>
      </c>
      <c r="G4014" s="2">
        <f>Electricity!H4039</f>
        <v>0</v>
      </c>
      <c r="H4014" s="2">
        <f>Electricity!I4039</f>
        <v>0</v>
      </c>
      <c r="I4014" s="2">
        <f>Electricity!J4039</f>
        <v>0</v>
      </c>
    </row>
    <row r="4015" spans="2:9" x14ac:dyDescent="0.35">
      <c r="B4015" s="458" t="str">
        <f t="shared" si="63"/>
        <v>06/16/2019 05:00:00 PM</v>
      </c>
      <c r="C4015" s="458">
        <v>43632</v>
      </c>
      <c r="D4015" s="459">
        <v>0.70833333333333337</v>
      </c>
      <c r="E4015" s="2">
        <f>Electricity!F4040</f>
        <v>0</v>
      </c>
      <c r="F4015" s="2">
        <f>Electricity!G4040</f>
        <v>0</v>
      </c>
      <c r="G4015" s="2">
        <f>Electricity!H4040</f>
        <v>0</v>
      </c>
      <c r="H4015" s="2">
        <f>Electricity!I4040</f>
        <v>0</v>
      </c>
      <c r="I4015" s="2">
        <f>Electricity!J4040</f>
        <v>0</v>
      </c>
    </row>
    <row r="4016" spans="2:9" x14ac:dyDescent="0.35">
      <c r="B4016" s="458" t="str">
        <f t="shared" si="63"/>
        <v>06/16/2019 06:00:00 PM</v>
      </c>
      <c r="C4016" s="458">
        <v>43632</v>
      </c>
      <c r="D4016" s="459">
        <v>0.75000000000000011</v>
      </c>
      <c r="E4016" s="2">
        <f>Electricity!F4041</f>
        <v>0</v>
      </c>
      <c r="F4016" s="2">
        <f>Electricity!G4041</f>
        <v>0</v>
      </c>
      <c r="G4016" s="2">
        <f>Electricity!H4041</f>
        <v>0</v>
      </c>
      <c r="H4016" s="2">
        <f>Electricity!I4041</f>
        <v>0</v>
      </c>
      <c r="I4016" s="2">
        <f>Electricity!J4041</f>
        <v>0</v>
      </c>
    </row>
    <row r="4017" spans="2:9" x14ac:dyDescent="0.35">
      <c r="B4017" s="458" t="str">
        <f t="shared" si="63"/>
        <v>06/16/2019 07:00:00 PM</v>
      </c>
      <c r="C4017" s="458">
        <v>43632</v>
      </c>
      <c r="D4017" s="459">
        <v>0.79166666666666674</v>
      </c>
      <c r="E4017" s="2">
        <f>Electricity!F4042</f>
        <v>0</v>
      </c>
      <c r="F4017" s="2">
        <f>Electricity!G4042</f>
        <v>0</v>
      </c>
      <c r="G4017" s="2">
        <f>Electricity!H4042</f>
        <v>0</v>
      </c>
      <c r="H4017" s="2">
        <f>Electricity!I4042</f>
        <v>0</v>
      </c>
      <c r="I4017" s="2">
        <f>Electricity!J4042</f>
        <v>0</v>
      </c>
    </row>
    <row r="4018" spans="2:9" x14ac:dyDescent="0.35">
      <c r="B4018" s="458" t="str">
        <f t="shared" si="63"/>
        <v>06/16/2019 08:00:00 PM</v>
      </c>
      <c r="C4018" s="458">
        <v>43632</v>
      </c>
      <c r="D4018" s="459">
        <v>0.83333333333333337</v>
      </c>
      <c r="E4018" s="2">
        <f>Electricity!F4043</f>
        <v>0</v>
      </c>
      <c r="F4018" s="2">
        <f>Electricity!G4043</f>
        <v>0</v>
      </c>
      <c r="G4018" s="2">
        <f>Electricity!H4043</f>
        <v>0</v>
      </c>
      <c r="H4018" s="2">
        <f>Electricity!I4043</f>
        <v>0</v>
      </c>
      <c r="I4018" s="2">
        <f>Electricity!J4043</f>
        <v>0</v>
      </c>
    </row>
    <row r="4019" spans="2:9" x14ac:dyDescent="0.35">
      <c r="B4019" s="458" t="str">
        <f t="shared" si="63"/>
        <v>06/16/2019 09:00:00 PM</v>
      </c>
      <c r="C4019" s="458">
        <v>43632</v>
      </c>
      <c r="D4019" s="459">
        <v>0.87500000000000011</v>
      </c>
      <c r="E4019" s="2">
        <f>Electricity!F4044</f>
        <v>0</v>
      </c>
      <c r="F4019" s="2">
        <f>Electricity!G4044</f>
        <v>0</v>
      </c>
      <c r="G4019" s="2">
        <f>Electricity!H4044</f>
        <v>0</v>
      </c>
      <c r="H4019" s="2">
        <f>Electricity!I4044</f>
        <v>0</v>
      </c>
      <c r="I4019" s="2">
        <f>Electricity!J4044</f>
        <v>0</v>
      </c>
    </row>
    <row r="4020" spans="2:9" x14ac:dyDescent="0.35">
      <c r="B4020" s="458" t="str">
        <f t="shared" si="63"/>
        <v>06/16/2019 10:00:00 PM</v>
      </c>
      <c r="C4020" s="458">
        <v>43632</v>
      </c>
      <c r="D4020" s="459">
        <v>0.91666666666666674</v>
      </c>
      <c r="E4020" s="2">
        <f>Electricity!F4045</f>
        <v>0</v>
      </c>
      <c r="F4020" s="2">
        <f>Electricity!G4045</f>
        <v>0</v>
      </c>
      <c r="G4020" s="2">
        <f>Electricity!H4045</f>
        <v>0</v>
      </c>
      <c r="H4020" s="2">
        <f>Electricity!I4045</f>
        <v>0</v>
      </c>
      <c r="I4020" s="2">
        <f>Electricity!J4045</f>
        <v>0</v>
      </c>
    </row>
    <row r="4021" spans="2:9" x14ac:dyDescent="0.35">
      <c r="B4021" s="458" t="str">
        <f t="shared" si="63"/>
        <v>06/16/2019 11:00:00 PM</v>
      </c>
      <c r="C4021" s="458">
        <v>43632</v>
      </c>
      <c r="D4021" s="459">
        <v>0.95833333333333337</v>
      </c>
      <c r="E4021" s="2">
        <f>Electricity!F4046</f>
        <v>0</v>
      </c>
      <c r="F4021" s="2">
        <f>Electricity!G4046</f>
        <v>0</v>
      </c>
      <c r="G4021" s="2">
        <f>Electricity!H4046</f>
        <v>0</v>
      </c>
      <c r="H4021" s="2">
        <f>Electricity!I4046</f>
        <v>0</v>
      </c>
      <c r="I4021" s="2">
        <f>Electricity!J4046</f>
        <v>0</v>
      </c>
    </row>
    <row r="4022" spans="2:9" x14ac:dyDescent="0.35">
      <c r="B4022" s="458" t="str">
        <f t="shared" si="63"/>
        <v>06/17/2019 12:00:00 AM</v>
      </c>
      <c r="C4022" s="458">
        <v>43633</v>
      </c>
      <c r="D4022" s="459">
        <v>3.1225022567582528E-17</v>
      </c>
      <c r="E4022" s="2">
        <f>Electricity!F4047</f>
        <v>0</v>
      </c>
      <c r="F4022" s="2">
        <f>Electricity!G4047</f>
        <v>0</v>
      </c>
      <c r="G4022" s="2">
        <f>Electricity!H4047</f>
        <v>0</v>
      </c>
      <c r="H4022" s="2">
        <f>Electricity!I4047</f>
        <v>0</v>
      </c>
      <c r="I4022" s="2">
        <f>Electricity!J4047</f>
        <v>0</v>
      </c>
    </row>
    <row r="4023" spans="2:9" x14ac:dyDescent="0.35">
      <c r="B4023" s="458" t="str">
        <f t="shared" si="63"/>
        <v>06/17/2019 01:00:00 AM</v>
      </c>
      <c r="C4023" s="458">
        <v>43633</v>
      </c>
      <c r="D4023" s="459">
        <v>4.1666666666666699E-2</v>
      </c>
      <c r="E4023" s="2">
        <f>Electricity!F4048</f>
        <v>0</v>
      </c>
      <c r="F4023" s="2">
        <f>Electricity!G4048</f>
        <v>0</v>
      </c>
      <c r="G4023" s="2">
        <f>Electricity!H4048</f>
        <v>0</v>
      </c>
      <c r="H4023" s="2">
        <f>Electricity!I4048</f>
        <v>0</v>
      </c>
      <c r="I4023" s="2">
        <f>Electricity!J4048</f>
        <v>0</v>
      </c>
    </row>
    <row r="4024" spans="2:9" x14ac:dyDescent="0.35">
      <c r="B4024" s="458" t="str">
        <f t="shared" si="63"/>
        <v>06/17/2019 02:00:00 AM</v>
      </c>
      <c r="C4024" s="458">
        <v>43633</v>
      </c>
      <c r="D4024" s="459">
        <v>8.333333333333337E-2</v>
      </c>
      <c r="E4024" s="2">
        <f>Electricity!F4049</f>
        <v>0</v>
      </c>
      <c r="F4024" s="2">
        <f>Electricity!G4049</f>
        <v>0</v>
      </c>
      <c r="G4024" s="2">
        <f>Electricity!H4049</f>
        <v>0</v>
      </c>
      <c r="H4024" s="2">
        <f>Electricity!I4049</f>
        <v>0</v>
      </c>
      <c r="I4024" s="2">
        <f>Electricity!J4049</f>
        <v>0</v>
      </c>
    </row>
    <row r="4025" spans="2:9" x14ac:dyDescent="0.35">
      <c r="B4025" s="458" t="str">
        <f t="shared" si="63"/>
        <v>06/17/2019 03:00:00 AM</v>
      </c>
      <c r="C4025" s="458">
        <v>43633</v>
      </c>
      <c r="D4025" s="459">
        <v>0.12500000000000006</v>
      </c>
      <c r="E4025" s="2">
        <f>Electricity!F4050</f>
        <v>0</v>
      </c>
      <c r="F4025" s="2">
        <f>Electricity!G4050</f>
        <v>0</v>
      </c>
      <c r="G4025" s="2">
        <f>Electricity!H4050</f>
        <v>0</v>
      </c>
      <c r="H4025" s="2">
        <f>Electricity!I4050</f>
        <v>0</v>
      </c>
      <c r="I4025" s="2">
        <f>Electricity!J4050</f>
        <v>0</v>
      </c>
    </row>
    <row r="4026" spans="2:9" x14ac:dyDescent="0.35">
      <c r="B4026" s="458" t="str">
        <f t="shared" si="63"/>
        <v>06/17/2019 04:00:00 AM</v>
      </c>
      <c r="C4026" s="458">
        <v>43633</v>
      </c>
      <c r="D4026" s="459">
        <v>0.16666666666666669</v>
      </c>
      <c r="E4026" s="2">
        <f>Electricity!F4051</f>
        <v>0</v>
      </c>
      <c r="F4026" s="2">
        <f>Electricity!G4051</f>
        <v>0</v>
      </c>
      <c r="G4026" s="2">
        <f>Electricity!H4051</f>
        <v>0</v>
      </c>
      <c r="H4026" s="2">
        <f>Electricity!I4051</f>
        <v>0</v>
      </c>
      <c r="I4026" s="2">
        <f>Electricity!J4051</f>
        <v>0</v>
      </c>
    </row>
    <row r="4027" spans="2:9" x14ac:dyDescent="0.35">
      <c r="B4027" s="458" t="str">
        <f t="shared" si="63"/>
        <v>06/17/2019 05:00:00 AM</v>
      </c>
      <c r="C4027" s="458">
        <v>43633</v>
      </c>
      <c r="D4027" s="459">
        <v>0.20833333333333337</v>
      </c>
      <c r="E4027" s="2">
        <f>Electricity!F4052</f>
        <v>0</v>
      </c>
      <c r="F4027" s="2">
        <f>Electricity!G4052</f>
        <v>0</v>
      </c>
      <c r="G4027" s="2">
        <f>Electricity!H4052</f>
        <v>0</v>
      </c>
      <c r="H4027" s="2">
        <f>Electricity!I4052</f>
        <v>0</v>
      </c>
      <c r="I4027" s="2">
        <f>Electricity!J4052</f>
        <v>0</v>
      </c>
    </row>
    <row r="4028" spans="2:9" x14ac:dyDescent="0.35">
      <c r="B4028" s="458" t="str">
        <f t="shared" si="63"/>
        <v>06/17/2019 06:00:00 AM</v>
      </c>
      <c r="C4028" s="458">
        <v>43633</v>
      </c>
      <c r="D4028" s="459">
        <v>0.25</v>
      </c>
      <c r="E4028" s="2">
        <f>Electricity!F4053</f>
        <v>0</v>
      </c>
      <c r="F4028" s="2">
        <f>Electricity!G4053</f>
        <v>0</v>
      </c>
      <c r="G4028" s="2">
        <f>Electricity!H4053</f>
        <v>0</v>
      </c>
      <c r="H4028" s="2">
        <f>Electricity!I4053</f>
        <v>0</v>
      </c>
      <c r="I4028" s="2">
        <f>Electricity!J4053</f>
        <v>0</v>
      </c>
    </row>
    <row r="4029" spans="2:9" x14ac:dyDescent="0.35">
      <c r="B4029" s="458" t="str">
        <f t="shared" si="63"/>
        <v>06/17/2019 07:00:00 AM</v>
      </c>
      <c r="C4029" s="458">
        <v>43633</v>
      </c>
      <c r="D4029" s="459">
        <v>0.29166666666666669</v>
      </c>
      <c r="E4029" s="2">
        <f>Electricity!F4054</f>
        <v>0</v>
      </c>
      <c r="F4029" s="2">
        <f>Electricity!G4054</f>
        <v>0</v>
      </c>
      <c r="G4029" s="2">
        <f>Electricity!H4054</f>
        <v>0</v>
      </c>
      <c r="H4029" s="2">
        <f>Electricity!I4054</f>
        <v>0</v>
      </c>
      <c r="I4029" s="2">
        <f>Electricity!J4054</f>
        <v>0</v>
      </c>
    </row>
    <row r="4030" spans="2:9" x14ac:dyDescent="0.35">
      <c r="B4030" s="458" t="str">
        <f t="shared" si="63"/>
        <v>06/17/2019 08:00:00 AM</v>
      </c>
      <c r="C4030" s="458">
        <v>43633</v>
      </c>
      <c r="D4030" s="459">
        <v>0.33333333333333337</v>
      </c>
      <c r="E4030" s="2">
        <f>Electricity!F4055</f>
        <v>0</v>
      </c>
      <c r="F4030" s="2">
        <f>Electricity!G4055</f>
        <v>0</v>
      </c>
      <c r="G4030" s="2">
        <f>Electricity!H4055</f>
        <v>0</v>
      </c>
      <c r="H4030" s="2">
        <f>Electricity!I4055</f>
        <v>0</v>
      </c>
      <c r="I4030" s="2">
        <f>Electricity!J4055</f>
        <v>0</v>
      </c>
    </row>
    <row r="4031" spans="2:9" x14ac:dyDescent="0.35">
      <c r="B4031" s="458" t="str">
        <f t="shared" si="63"/>
        <v>06/17/2019 09:00:00 AM</v>
      </c>
      <c r="C4031" s="458">
        <v>43633</v>
      </c>
      <c r="D4031" s="459">
        <v>0.375</v>
      </c>
      <c r="E4031" s="2">
        <f>Electricity!F4056</f>
        <v>0</v>
      </c>
      <c r="F4031" s="2">
        <f>Electricity!G4056</f>
        <v>0</v>
      </c>
      <c r="G4031" s="2">
        <f>Electricity!H4056</f>
        <v>0</v>
      </c>
      <c r="H4031" s="2">
        <f>Electricity!I4056</f>
        <v>0</v>
      </c>
      <c r="I4031" s="2">
        <f>Electricity!J4056</f>
        <v>0</v>
      </c>
    </row>
    <row r="4032" spans="2:9" x14ac:dyDescent="0.35">
      <c r="B4032" s="458" t="str">
        <f t="shared" si="63"/>
        <v>06/17/2019 10:00:00 AM</v>
      </c>
      <c r="C4032" s="458">
        <v>43633</v>
      </c>
      <c r="D4032" s="459">
        <v>0.41666666666666669</v>
      </c>
      <c r="E4032" s="2">
        <f>Electricity!F4057</f>
        <v>0</v>
      </c>
      <c r="F4032" s="2">
        <f>Electricity!G4057</f>
        <v>0</v>
      </c>
      <c r="G4032" s="2">
        <f>Electricity!H4057</f>
        <v>0</v>
      </c>
      <c r="H4032" s="2">
        <f>Electricity!I4057</f>
        <v>0</v>
      </c>
      <c r="I4032" s="2">
        <f>Electricity!J4057</f>
        <v>0</v>
      </c>
    </row>
    <row r="4033" spans="2:9" x14ac:dyDescent="0.35">
      <c r="B4033" s="458" t="str">
        <f t="shared" si="63"/>
        <v>06/17/2019 11:00:00 AM</v>
      </c>
      <c r="C4033" s="458">
        <v>43633</v>
      </c>
      <c r="D4033" s="459">
        <v>0.45833333333333337</v>
      </c>
      <c r="E4033" s="2">
        <f>Electricity!F4058</f>
        <v>0</v>
      </c>
      <c r="F4033" s="2">
        <f>Electricity!G4058</f>
        <v>0</v>
      </c>
      <c r="G4033" s="2">
        <f>Electricity!H4058</f>
        <v>0</v>
      </c>
      <c r="H4033" s="2">
        <f>Electricity!I4058</f>
        <v>0</v>
      </c>
      <c r="I4033" s="2">
        <f>Electricity!J4058</f>
        <v>0</v>
      </c>
    </row>
    <row r="4034" spans="2:9" x14ac:dyDescent="0.35">
      <c r="B4034" s="458" t="str">
        <f t="shared" si="63"/>
        <v>06/17/2019 12:00:00 PM</v>
      </c>
      <c r="C4034" s="458">
        <v>43633</v>
      </c>
      <c r="D4034" s="459">
        <v>0.50000000000000011</v>
      </c>
      <c r="E4034" s="2">
        <f>Electricity!F4059</f>
        <v>0</v>
      </c>
      <c r="F4034" s="2">
        <f>Electricity!G4059</f>
        <v>0</v>
      </c>
      <c r="G4034" s="2">
        <f>Electricity!H4059</f>
        <v>0</v>
      </c>
      <c r="H4034" s="2">
        <f>Electricity!I4059</f>
        <v>0</v>
      </c>
      <c r="I4034" s="2">
        <f>Electricity!J4059</f>
        <v>0</v>
      </c>
    </row>
    <row r="4035" spans="2:9" x14ac:dyDescent="0.35">
      <c r="B4035" s="458" t="str">
        <f t="shared" si="63"/>
        <v>06/17/2019 01:00:00 PM</v>
      </c>
      <c r="C4035" s="458">
        <v>43633</v>
      </c>
      <c r="D4035" s="459">
        <v>0.54166666666666674</v>
      </c>
      <c r="E4035" s="2">
        <f>Electricity!F4060</f>
        <v>0</v>
      </c>
      <c r="F4035" s="2">
        <f>Electricity!G4060</f>
        <v>0</v>
      </c>
      <c r="G4035" s="2">
        <f>Electricity!H4060</f>
        <v>0</v>
      </c>
      <c r="H4035" s="2">
        <f>Electricity!I4060</f>
        <v>0</v>
      </c>
      <c r="I4035" s="2">
        <f>Electricity!J4060</f>
        <v>0</v>
      </c>
    </row>
    <row r="4036" spans="2:9" x14ac:dyDescent="0.35">
      <c r="B4036" s="458" t="str">
        <f t="shared" si="63"/>
        <v>06/17/2019 02:00:00 PM</v>
      </c>
      <c r="C4036" s="458">
        <v>43633</v>
      </c>
      <c r="D4036" s="459">
        <v>0.58333333333333337</v>
      </c>
      <c r="E4036" s="2">
        <f>Electricity!F4061</f>
        <v>0</v>
      </c>
      <c r="F4036" s="2">
        <f>Electricity!G4061</f>
        <v>0</v>
      </c>
      <c r="G4036" s="2">
        <f>Electricity!H4061</f>
        <v>0</v>
      </c>
      <c r="H4036" s="2">
        <f>Electricity!I4061</f>
        <v>0</v>
      </c>
      <c r="I4036" s="2">
        <f>Electricity!J4061</f>
        <v>0</v>
      </c>
    </row>
    <row r="4037" spans="2:9" x14ac:dyDescent="0.35">
      <c r="B4037" s="458" t="str">
        <f t="shared" si="63"/>
        <v>06/17/2019 03:00:00 PM</v>
      </c>
      <c r="C4037" s="458">
        <v>43633</v>
      </c>
      <c r="D4037" s="459">
        <v>0.62500000000000011</v>
      </c>
      <c r="E4037" s="2">
        <f>Electricity!F4062</f>
        <v>0</v>
      </c>
      <c r="F4037" s="2">
        <f>Electricity!G4062</f>
        <v>0</v>
      </c>
      <c r="G4037" s="2">
        <f>Electricity!H4062</f>
        <v>0</v>
      </c>
      <c r="H4037" s="2">
        <f>Electricity!I4062</f>
        <v>0</v>
      </c>
      <c r="I4037" s="2">
        <f>Electricity!J4062</f>
        <v>0</v>
      </c>
    </row>
    <row r="4038" spans="2:9" x14ac:dyDescent="0.35">
      <c r="B4038" s="458" t="str">
        <f t="shared" si="63"/>
        <v>06/17/2019 04:00:00 PM</v>
      </c>
      <c r="C4038" s="458">
        <v>43633</v>
      </c>
      <c r="D4038" s="459">
        <v>0.66666666666666674</v>
      </c>
      <c r="E4038" s="2">
        <f>Electricity!F4063</f>
        <v>0</v>
      </c>
      <c r="F4038" s="2">
        <f>Electricity!G4063</f>
        <v>0</v>
      </c>
      <c r="G4038" s="2">
        <f>Electricity!H4063</f>
        <v>0</v>
      </c>
      <c r="H4038" s="2">
        <f>Electricity!I4063</f>
        <v>0</v>
      </c>
      <c r="I4038" s="2">
        <f>Electricity!J4063</f>
        <v>0</v>
      </c>
    </row>
    <row r="4039" spans="2:9" x14ac:dyDescent="0.35">
      <c r="B4039" s="458" t="str">
        <f t="shared" si="63"/>
        <v>06/17/2019 05:00:00 PM</v>
      </c>
      <c r="C4039" s="458">
        <v>43633</v>
      </c>
      <c r="D4039" s="459">
        <v>0.70833333333333337</v>
      </c>
      <c r="E4039" s="2">
        <f>Electricity!F4064</f>
        <v>0</v>
      </c>
      <c r="F4039" s="2">
        <f>Electricity!G4064</f>
        <v>0</v>
      </c>
      <c r="G4039" s="2">
        <f>Electricity!H4064</f>
        <v>0</v>
      </c>
      <c r="H4039" s="2">
        <f>Electricity!I4064</f>
        <v>0</v>
      </c>
      <c r="I4039" s="2">
        <f>Electricity!J4064</f>
        <v>0</v>
      </c>
    </row>
    <row r="4040" spans="2:9" x14ac:dyDescent="0.35">
      <c r="B4040" s="458" t="str">
        <f t="shared" si="63"/>
        <v>06/17/2019 06:00:00 PM</v>
      </c>
      <c r="C4040" s="458">
        <v>43633</v>
      </c>
      <c r="D4040" s="459">
        <v>0.75000000000000011</v>
      </c>
      <c r="E4040" s="2">
        <f>Electricity!F4065</f>
        <v>0</v>
      </c>
      <c r="F4040" s="2">
        <f>Electricity!G4065</f>
        <v>0</v>
      </c>
      <c r="G4040" s="2">
        <f>Electricity!H4065</f>
        <v>0</v>
      </c>
      <c r="H4040" s="2">
        <f>Electricity!I4065</f>
        <v>0</v>
      </c>
      <c r="I4040" s="2">
        <f>Electricity!J4065</f>
        <v>0</v>
      </c>
    </row>
    <row r="4041" spans="2:9" x14ac:dyDescent="0.35">
      <c r="B4041" s="458" t="str">
        <f t="shared" si="63"/>
        <v>06/17/2019 07:00:00 PM</v>
      </c>
      <c r="C4041" s="458">
        <v>43633</v>
      </c>
      <c r="D4041" s="459">
        <v>0.79166666666666674</v>
      </c>
      <c r="E4041" s="2">
        <f>Electricity!F4066</f>
        <v>0</v>
      </c>
      <c r="F4041" s="2">
        <f>Electricity!G4066</f>
        <v>0</v>
      </c>
      <c r="G4041" s="2">
        <f>Electricity!H4066</f>
        <v>0</v>
      </c>
      <c r="H4041" s="2">
        <f>Electricity!I4066</f>
        <v>0</v>
      </c>
      <c r="I4041" s="2">
        <f>Electricity!J4066</f>
        <v>0</v>
      </c>
    </row>
    <row r="4042" spans="2:9" x14ac:dyDescent="0.35">
      <c r="B4042" s="458" t="str">
        <f t="shared" si="63"/>
        <v>06/17/2019 08:00:00 PM</v>
      </c>
      <c r="C4042" s="458">
        <v>43633</v>
      </c>
      <c r="D4042" s="459">
        <v>0.83333333333333337</v>
      </c>
      <c r="E4042" s="2">
        <f>Electricity!F4067</f>
        <v>0</v>
      </c>
      <c r="F4042" s="2">
        <f>Electricity!G4067</f>
        <v>0</v>
      </c>
      <c r="G4042" s="2">
        <f>Electricity!H4067</f>
        <v>0</v>
      </c>
      <c r="H4042" s="2">
        <f>Electricity!I4067</f>
        <v>0</v>
      </c>
      <c r="I4042" s="2">
        <f>Electricity!J4067</f>
        <v>0</v>
      </c>
    </row>
    <row r="4043" spans="2:9" x14ac:dyDescent="0.35">
      <c r="B4043" s="458" t="str">
        <f t="shared" si="63"/>
        <v>06/17/2019 09:00:00 PM</v>
      </c>
      <c r="C4043" s="458">
        <v>43633</v>
      </c>
      <c r="D4043" s="459">
        <v>0.87500000000000011</v>
      </c>
      <c r="E4043" s="2">
        <f>Electricity!F4068</f>
        <v>0</v>
      </c>
      <c r="F4043" s="2">
        <f>Electricity!G4068</f>
        <v>0</v>
      </c>
      <c r="G4043" s="2">
        <f>Electricity!H4068</f>
        <v>0</v>
      </c>
      <c r="H4043" s="2">
        <f>Electricity!I4068</f>
        <v>0</v>
      </c>
      <c r="I4043" s="2">
        <f>Electricity!J4068</f>
        <v>0</v>
      </c>
    </row>
    <row r="4044" spans="2:9" x14ac:dyDescent="0.35">
      <c r="B4044" s="458" t="str">
        <f t="shared" si="63"/>
        <v>06/17/2019 10:00:00 PM</v>
      </c>
      <c r="C4044" s="458">
        <v>43633</v>
      </c>
      <c r="D4044" s="459">
        <v>0.91666666666666674</v>
      </c>
      <c r="E4044" s="2">
        <f>Electricity!F4069</f>
        <v>0</v>
      </c>
      <c r="F4044" s="2">
        <f>Electricity!G4069</f>
        <v>0</v>
      </c>
      <c r="G4044" s="2">
        <f>Electricity!H4069</f>
        <v>0</v>
      </c>
      <c r="H4044" s="2">
        <f>Electricity!I4069</f>
        <v>0</v>
      </c>
      <c r="I4044" s="2">
        <f>Electricity!J4069</f>
        <v>0</v>
      </c>
    </row>
    <row r="4045" spans="2:9" x14ac:dyDescent="0.35">
      <c r="B4045" s="458" t="str">
        <f t="shared" si="63"/>
        <v>06/17/2019 11:00:00 PM</v>
      </c>
      <c r="C4045" s="458">
        <v>43633</v>
      </c>
      <c r="D4045" s="459">
        <v>0.95833333333333337</v>
      </c>
      <c r="E4045" s="2">
        <f>Electricity!F4070</f>
        <v>0</v>
      </c>
      <c r="F4045" s="2">
        <f>Electricity!G4070</f>
        <v>0</v>
      </c>
      <c r="G4045" s="2">
        <f>Electricity!H4070</f>
        <v>0</v>
      </c>
      <c r="H4045" s="2">
        <f>Electricity!I4070</f>
        <v>0</v>
      </c>
      <c r="I4045" s="2">
        <f>Electricity!J4070</f>
        <v>0</v>
      </c>
    </row>
    <row r="4046" spans="2:9" x14ac:dyDescent="0.35">
      <c r="B4046" s="458" t="str">
        <f t="shared" si="63"/>
        <v>06/18/2019 12:00:00 AM</v>
      </c>
      <c r="C4046" s="458">
        <v>43634</v>
      </c>
      <c r="D4046" s="459">
        <v>3.1225022567582528E-17</v>
      </c>
      <c r="E4046" s="2">
        <f>Electricity!F4071</f>
        <v>0</v>
      </c>
      <c r="F4046" s="2">
        <f>Electricity!G4071</f>
        <v>0</v>
      </c>
      <c r="G4046" s="2">
        <f>Electricity!H4071</f>
        <v>0</v>
      </c>
      <c r="H4046" s="2">
        <f>Electricity!I4071</f>
        <v>0</v>
      </c>
      <c r="I4046" s="2">
        <f>Electricity!J4071</f>
        <v>0</v>
      </c>
    </row>
    <row r="4047" spans="2:9" x14ac:dyDescent="0.35">
      <c r="B4047" s="458" t="str">
        <f t="shared" ref="B4047:B4110" si="64">CONCATENATE(TEXT(C4047,"mm/dd/yyyy")," ",TEXT(D4047,"hh:mm:ss AM/PM"))</f>
        <v>06/18/2019 01:00:00 AM</v>
      </c>
      <c r="C4047" s="458">
        <v>43634</v>
      </c>
      <c r="D4047" s="459">
        <v>4.1666666666666699E-2</v>
      </c>
      <c r="E4047" s="2">
        <f>Electricity!F4072</f>
        <v>0</v>
      </c>
      <c r="F4047" s="2">
        <f>Electricity!G4072</f>
        <v>0</v>
      </c>
      <c r="G4047" s="2">
        <f>Electricity!H4072</f>
        <v>0</v>
      </c>
      <c r="H4047" s="2">
        <f>Electricity!I4072</f>
        <v>0</v>
      </c>
      <c r="I4047" s="2">
        <f>Electricity!J4072</f>
        <v>0</v>
      </c>
    </row>
    <row r="4048" spans="2:9" x14ac:dyDescent="0.35">
      <c r="B4048" s="458" t="str">
        <f t="shared" si="64"/>
        <v>06/18/2019 02:00:00 AM</v>
      </c>
      <c r="C4048" s="458">
        <v>43634</v>
      </c>
      <c r="D4048" s="459">
        <v>8.333333333333337E-2</v>
      </c>
      <c r="E4048" s="2">
        <f>Electricity!F4073</f>
        <v>0</v>
      </c>
      <c r="F4048" s="2">
        <f>Electricity!G4073</f>
        <v>0</v>
      </c>
      <c r="G4048" s="2">
        <f>Electricity!H4073</f>
        <v>0</v>
      </c>
      <c r="H4048" s="2">
        <f>Electricity!I4073</f>
        <v>0</v>
      </c>
      <c r="I4048" s="2">
        <f>Electricity!J4073</f>
        <v>0</v>
      </c>
    </row>
    <row r="4049" spans="2:9" x14ac:dyDescent="0.35">
      <c r="B4049" s="458" t="str">
        <f t="shared" si="64"/>
        <v>06/18/2019 03:00:00 AM</v>
      </c>
      <c r="C4049" s="458">
        <v>43634</v>
      </c>
      <c r="D4049" s="459">
        <v>0.12500000000000006</v>
      </c>
      <c r="E4049" s="2">
        <f>Electricity!F4074</f>
        <v>0</v>
      </c>
      <c r="F4049" s="2">
        <f>Electricity!G4074</f>
        <v>0</v>
      </c>
      <c r="G4049" s="2">
        <f>Electricity!H4074</f>
        <v>0</v>
      </c>
      <c r="H4049" s="2">
        <f>Electricity!I4074</f>
        <v>0</v>
      </c>
      <c r="I4049" s="2">
        <f>Electricity!J4074</f>
        <v>0</v>
      </c>
    </row>
    <row r="4050" spans="2:9" x14ac:dyDescent="0.35">
      <c r="B4050" s="458" t="str">
        <f t="shared" si="64"/>
        <v>06/18/2019 04:00:00 AM</v>
      </c>
      <c r="C4050" s="458">
        <v>43634</v>
      </c>
      <c r="D4050" s="459">
        <v>0.16666666666666669</v>
      </c>
      <c r="E4050" s="2">
        <f>Electricity!F4075</f>
        <v>0</v>
      </c>
      <c r="F4050" s="2">
        <f>Electricity!G4075</f>
        <v>0</v>
      </c>
      <c r="G4050" s="2">
        <f>Electricity!H4075</f>
        <v>0</v>
      </c>
      <c r="H4050" s="2">
        <f>Electricity!I4075</f>
        <v>0</v>
      </c>
      <c r="I4050" s="2">
        <f>Electricity!J4075</f>
        <v>0</v>
      </c>
    </row>
    <row r="4051" spans="2:9" x14ac:dyDescent="0.35">
      <c r="B4051" s="458" t="str">
        <f t="shared" si="64"/>
        <v>06/18/2019 05:00:00 AM</v>
      </c>
      <c r="C4051" s="458">
        <v>43634</v>
      </c>
      <c r="D4051" s="459">
        <v>0.20833333333333337</v>
      </c>
      <c r="E4051" s="2">
        <f>Electricity!F4076</f>
        <v>0</v>
      </c>
      <c r="F4051" s="2">
        <f>Electricity!G4076</f>
        <v>0</v>
      </c>
      <c r="G4051" s="2">
        <f>Electricity!H4076</f>
        <v>0</v>
      </c>
      <c r="H4051" s="2">
        <f>Electricity!I4076</f>
        <v>0</v>
      </c>
      <c r="I4051" s="2">
        <f>Electricity!J4076</f>
        <v>0</v>
      </c>
    </row>
    <row r="4052" spans="2:9" x14ac:dyDescent="0.35">
      <c r="B4052" s="458" t="str">
        <f t="shared" si="64"/>
        <v>06/18/2019 06:00:00 AM</v>
      </c>
      <c r="C4052" s="458">
        <v>43634</v>
      </c>
      <c r="D4052" s="459">
        <v>0.25</v>
      </c>
      <c r="E4052" s="2">
        <f>Electricity!F4077</f>
        <v>0</v>
      </c>
      <c r="F4052" s="2">
        <f>Electricity!G4077</f>
        <v>0</v>
      </c>
      <c r="G4052" s="2">
        <f>Electricity!H4077</f>
        <v>0</v>
      </c>
      <c r="H4052" s="2">
        <f>Electricity!I4077</f>
        <v>0</v>
      </c>
      <c r="I4052" s="2">
        <f>Electricity!J4077</f>
        <v>0</v>
      </c>
    </row>
    <row r="4053" spans="2:9" x14ac:dyDescent="0.35">
      <c r="B4053" s="458" t="str">
        <f t="shared" si="64"/>
        <v>06/18/2019 07:00:00 AM</v>
      </c>
      <c r="C4053" s="458">
        <v>43634</v>
      </c>
      <c r="D4053" s="459">
        <v>0.29166666666666669</v>
      </c>
      <c r="E4053" s="2">
        <f>Electricity!F4078</f>
        <v>0</v>
      </c>
      <c r="F4053" s="2">
        <f>Electricity!G4078</f>
        <v>0</v>
      </c>
      <c r="G4053" s="2">
        <f>Electricity!H4078</f>
        <v>0</v>
      </c>
      <c r="H4053" s="2">
        <f>Electricity!I4078</f>
        <v>0</v>
      </c>
      <c r="I4053" s="2">
        <f>Electricity!J4078</f>
        <v>0</v>
      </c>
    </row>
    <row r="4054" spans="2:9" x14ac:dyDescent="0.35">
      <c r="B4054" s="458" t="str">
        <f t="shared" si="64"/>
        <v>06/18/2019 08:00:00 AM</v>
      </c>
      <c r="C4054" s="458">
        <v>43634</v>
      </c>
      <c r="D4054" s="459">
        <v>0.33333333333333337</v>
      </c>
      <c r="E4054" s="2">
        <f>Electricity!F4079</f>
        <v>0</v>
      </c>
      <c r="F4054" s="2">
        <f>Electricity!G4079</f>
        <v>0</v>
      </c>
      <c r="G4054" s="2">
        <f>Electricity!H4079</f>
        <v>0</v>
      </c>
      <c r="H4054" s="2">
        <f>Electricity!I4079</f>
        <v>0</v>
      </c>
      <c r="I4054" s="2">
        <f>Electricity!J4079</f>
        <v>0</v>
      </c>
    </row>
    <row r="4055" spans="2:9" x14ac:dyDescent="0.35">
      <c r="B4055" s="458" t="str">
        <f t="shared" si="64"/>
        <v>06/18/2019 09:00:00 AM</v>
      </c>
      <c r="C4055" s="458">
        <v>43634</v>
      </c>
      <c r="D4055" s="459">
        <v>0.375</v>
      </c>
      <c r="E4055" s="2">
        <f>Electricity!F4080</f>
        <v>0</v>
      </c>
      <c r="F4055" s="2">
        <f>Electricity!G4080</f>
        <v>0</v>
      </c>
      <c r="G4055" s="2">
        <f>Electricity!H4080</f>
        <v>0</v>
      </c>
      <c r="H4055" s="2">
        <f>Electricity!I4080</f>
        <v>0</v>
      </c>
      <c r="I4055" s="2">
        <f>Electricity!J4080</f>
        <v>0</v>
      </c>
    </row>
    <row r="4056" spans="2:9" x14ac:dyDescent="0.35">
      <c r="B4056" s="458" t="str">
        <f t="shared" si="64"/>
        <v>06/18/2019 10:00:00 AM</v>
      </c>
      <c r="C4056" s="458">
        <v>43634</v>
      </c>
      <c r="D4056" s="459">
        <v>0.41666666666666669</v>
      </c>
      <c r="E4056" s="2">
        <f>Electricity!F4081</f>
        <v>0</v>
      </c>
      <c r="F4056" s="2">
        <f>Electricity!G4081</f>
        <v>0</v>
      </c>
      <c r="G4056" s="2">
        <f>Electricity!H4081</f>
        <v>0</v>
      </c>
      <c r="H4056" s="2">
        <f>Electricity!I4081</f>
        <v>0</v>
      </c>
      <c r="I4056" s="2">
        <f>Electricity!J4081</f>
        <v>0</v>
      </c>
    </row>
    <row r="4057" spans="2:9" x14ac:dyDescent="0.35">
      <c r="B4057" s="458" t="str">
        <f t="shared" si="64"/>
        <v>06/18/2019 11:00:00 AM</v>
      </c>
      <c r="C4057" s="458">
        <v>43634</v>
      </c>
      <c r="D4057" s="459">
        <v>0.45833333333333337</v>
      </c>
      <c r="E4057" s="2">
        <f>Electricity!F4082</f>
        <v>0</v>
      </c>
      <c r="F4057" s="2">
        <f>Electricity!G4082</f>
        <v>0</v>
      </c>
      <c r="G4057" s="2">
        <f>Electricity!H4082</f>
        <v>0</v>
      </c>
      <c r="H4057" s="2">
        <f>Electricity!I4082</f>
        <v>0</v>
      </c>
      <c r="I4057" s="2">
        <f>Electricity!J4082</f>
        <v>0</v>
      </c>
    </row>
    <row r="4058" spans="2:9" x14ac:dyDescent="0.35">
      <c r="B4058" s="458" t="str">
        <f t="shared" si="64"/>
        <v>06/18/2019 12:00:00 PM</v>
      </c>
      <c r="C4058" s="458">
        <v>43634</v>
      </c>
      <c r="D4058" s="459">
        <v>0.50000000000000011</v>
      </c>
      <c r="E4058" s="2">
        <f>Electricity!F4083</f>
        <v>0</v>
      </c>
      <c r="F4058" s="2">
        <f>Electricity!G4083</f>
        <v>0</v>
      </c>
      <c r="G4058" s="2">
        <f>Electricity!H4083</f>
        <v>0</v>
      </c>
      <c r="H4058" s="2">
        <f>Electricity!I4083</f>
        <v>0</v>
      </c>
      <c r="I4058" s="2">
        <f>Electricity!J4083</f>
        <v>0</v>
      </c>
    </row>
    <row r="4059" spans="2:9" x14ac:dyDescent="0.35">
      <c r="B4059" s="458" t="str">
        <f t="shared" si="64"/>
        <v>06/18/2019 01:00:00 PM</v>
      </c>
      <c r="C4059" s="458">
        <v>43634</v>
      </c>
      <c r="D4059" s="459">
        <v>0.54166666666666674</v>
      </c>
      <c r="E4059" s="2">
        <f>Electricity!F4084</f>
        <v>0</v>
      </c>
      <c r="F4059" s="2">
        <f>Electricity!G4084</f>
        <v>0</v>
      </c>
      <c r="G4059" s="2">
        <f>Electricity!H4084</f>
        <v>0</v>
      </c>
      <c r="H4059" s="2">
        <f>Electricity!I4084</f>
        <v>0</v>
      </c>
      <c r="I4059" s="2">
        <f>Electricity!J4084</f>
        <v>0</v>
      </c>
    </row>
    <row r="4060" spans="2:9" x14ac:dyDescent="0.35">
      <c r="B4060" s="458" t="str">
        <f t="shared" si="64"/>
        <v>06/18/2019 02:00:00 PM</v>
      </c>
      <c r="C4060" s="458">
        <v>43634</v>
      </c>
      <c r="D4060" s="459">
        <v>0.58333333333333337</v>
      </c>
      <c r="E4060" s="2">
        <f>Electricity!F4085</f>
        <v>0</v>
      </c>
      <c r="F4060" s="2">
        <f>Electricity!G4085</f>
        <v>0</v>
      </c>
      <c r="G4060" s="2">
        <f>Electricity!H4085</f>
        <v>0</v>
      </c>
      <c r="H4060" s="2">
        <f>Electricity!I4085</f>
        <v>0</v>
      </c>
      <c r="I4060" s="2">
        <f>Electricity!J4085</f>
        <v>0</v>
      </c>
    </row>
    <row r="4061" spans="2:9" x14ac:dyDescent="0.35">
      <c r="B4061" s="458" t="str">
        <f t="shared" si="64"/>
        <v>06/18/2019 03:00:00 PM</v>
      </c>
      <c r="C4061" s="458">
        <v>43634</v>
      </c>
      <c r="D4061" s="459">
        <v>0.62500000000000011</v>
      </c>
      <c r="E4061" s="2">
        <f>Electricity!F4086</f>
        <v>0</v>
      </c>
      <c r="F4061" s="2">
        <f>Electricity!G4086</f>
        <v>0</v>
      </c>
      <c r="G4061" s="2">
        <f>Electricity!H4086</f>
        <v>0</v>
      </c>
      <c r="H4061" s="2">
        <f>Electricity!I4086</f>
        <v>0</v>
      </c>
      <c r="I4061" s="2">
        <f>Electricity!J4086</f>
        <v>0</v>
      </c>
    </row>
    <row r="4062" spans="2:9" x14ac:dyDescent="0.35">
      <c r="B4062" s="458" t="str">
        <f t="shared" si="64"/>
        <v>06/18/2019 04:00:00 PM</v>
      </c>
      <c r="C4062" s="458">
        <v>43634</v>
      </c>
      <c r="D4062" s="459">
        <v>0.66666666666666674</v>
      </c>
      <c r="E4062" s="2">
        <f>Electricity!F4087</f>
        <v>0</v>
      </c>
      <c r="F4062" s="2">
        <f>Electricity!G4087</f>
        <v>0</v>
      </c>
      <c r="G4062" s="2">
        <f>Electricity!H4087</f>
        <v>0</v>
      </c>
      <c r="H4062" s="2">
        <f>Electricity!I4087</f>
        <v>0</v>
      </c>
      <c r="I4062" s="2">
        <f>Electricity!J4087</f>
        <v>0</v>
      </c>
    </row>
    <row r="4063" spans="2:9" x14ac:dyDescent="0.35">
      <c r="B4063" s="458" t="str">
        <f t="shared" si="64"/>
        <v>06/18/2019 05:00:00 PM</v>
      </c>
      <c r="C4063" s="458">
        <v>43634</v>
      </c>
      <c r="D4063" s="459">
        <v>0.70833333333333337</v>
      </c>
      <c r="E4063" s="2">
        <f>Electricity!F4088</f>
        <v>0</v>
      </c>
      <c r="F4063" s="2">
        <f>Electricity!G4088</f>
        <v>0</v>
      </c>
      <c r="G4063" s="2">
        <f>Electricity!H4088</f>
        <v>0</v>
      </c>
      <c r="H4063" s="2">
        <f>Electricity!I4088</f>
        <v>0</v>
      </c>
      <c r="I4063" s="2">
        <f>Electricity!J4088</f>
        <v>0</v>
      </c>
    </row>
    <row r="4064" spans="2:9" x14ac:dyDescent="0.35">
      <c r="B4064" s="458" t="str">
        <f t="shared" si="64"/>
        <v>06/18/2019 06:00:00 PM</v>
      </c>
      <c r="C4064" s="458">
        <v>43634</v>
      </c>
      <c r="D4064" s="459">
        <v>0.75000000000000011</v>
      </c>
      <c r="E4064" s="2">
        <f>Electricity!F4089</f>
        <v>0</v>
      </c>
      <c r="F4064" s="2">
        <f>Electricity!G4089</f>
        <v>0</v>
      </c>
      <c r="G4064" s="2">
        <f>Electricity!H4089</f>
        <v>0</v>
      </c>
      <c r="H4064" s="2">
        <f>Electricity!I4089</f>
        <v>0</v>
      </c>
      <c r="I4064" s="2">
        <f>Electricity!J4089</f>
        <v>0</v>
      </c>
    </row>
    <row r="4065" spans="2:9" x14ac:dyDescent="0.35">
      <c r="B4065" s="458" t="str">
        <f t="shared" si="64"/>
        <v>06/18/2019 07:00:00 PM</v>
      </c>
      <c r="C4065" s="458">
        <v>43634</v>
      </c>
      <c r="D4065" s="459">
        <v>0.79166666666666674</v>
      </c>
      <c r="E4065" s="2">
        <f>Electricity!F4090</f>
        <v>0</v>
      </c>
      <c r="F4065" s="2">
        <f>Electricity!G4090</f>
        <v>0</v>
      </c>
      <c r="G4065" s="2">
        <f>Electricity!H4090</f>
        <v>0</v>
      </c>
      <c r="H4065" s="2">
        <f>Electricity!I4090</f>
        <v>0</v>
      </c>
      <c r="I4065" s="2">
        <f>Electricity!J4090</f>
        <v>0</v>
      </c>
    </row>
    <row r="4066" spans="2:9" x14ac:dyDescent="0.35">
      <c r="B4066" s="458" t="str">
        <f t="shared" si="64"/>
        <v>06/18/2019 08:00:00 PM</v>
      </c>
      <c r="C4066" s="458">
        <v>43634</v>
      </c>
      <c r="D4066" s="459">
        <v>0.83333333333333337</v>
      </c>
      <c r="E4066" s="2">
        <f>Electricity!F4091</f>
        <v>0</v>
      </c>
      <c r="F4066" s="2">
        <f>Electricity!G4091</f>
        <v>0</v>
      </c>
      <c r="G4066" s="2">
        <f>Electricity!H4091</f>
        <v>0</v>
      </c>
      <c r="H4066" s="2">
        <f>Electricity!I4091</f>
        <v>0</v>
      </c>
      <c r="I4066" s="2">
        <f>Electricity!J4091</f>
        <v>0</v>
      </c>
    </row>
    <row r="4067" spans="2:9" x14ac:dyDescent="0.35">
      <c r="B4067" s="458" t="str">
        <f t="shared" si="64"/>
        <v>06/18/2019 09:00:00 PM</v>
      </c>
      <c r="C4067" s="458">
        <v>43634</v>
      </c>
      <c r="D4067" s="459">
        <v>0.87500000000000011</v>
      </c>
      <c r="E4067" s="2">
        <f>Electricity!F4092</f>
        <v>0</v>
      </c>
      <c r="F4067" s="2">
        <f>Electricity!G4092</f>
        <v>0</v>
      </c>
      <c r="G4067" s="2">
        <f>Electricity!H4092</f>
        <v>0</v>
      </c>
      <c r="H4067" s="2">
        <f>Electricity!I4092</f>
        <v>0</v>
      </c>
      <c r="I4067" s="2">
        <f>Electricity!J4092</f>
        <v>0</v>
      </c>
    </row>
    <row r="4068" spans="2:9" x14ac:dyDescent="0.35">
      <c r="B4068" s="458" t="str">
        <f t="shared" si="64"/>
        <v>06/18/2019 10:00:00 PM</v>
      </c>
      <c r="C4068" s="458">
        <v>43634</v>
      </c>
      <c r="D4068" s="459">
        <v>0.91666666666666674</v>
      </c>
      <c r="E4068" s="2">
        <f>Electricity!F4093</f>
        <v>0</v>
      </c>
      <c r="F4068" s="2">
        <f>Electricity!G4093</f>
        <v>0</v>
      </c>
      <c r="G4068" s="2">
        <f>Electricity!H4093</f>
        <v>0</v>
      </c>
      <c r="H4068" s="2">
        <f>Electricity!I4093</f>
        <v>0</v>
      </c>
      <c r="I4068" s="2">
        <f>Electricity!J4093</f>
        <v>0</v>
      </c>
    </row>
    <row r="4069" spans="2:9" x14ac:dyDescent="0.35">
      <c r="B4069" s="458" t="str">
        <f t="shared" si="64"/>
        <v>06/18/2019 11:00:00 PM</v>
      </c>
      <c r="C4069" s="458">
        <v>43634</v>
      </c>
      <c r="D4069" s="459">
        <v>0.95833333333333337</v>
      </c>
      <c r="E4069" s="2">
        <f>Electricity!F4094</f>
        <v>0</v>
      </c>
      <c r="F4069" s="2">
        <f>Electricity!G4094</f>
        <v>0</v>
      </c>
      <c r="G4069" s="2">
        <f>Electricity!H4094</f>
        <v>0</v>
      </c>
      <c r="H4069" s="2">
        <f>Electricity!I4094</f>
        <v>0</v>
      </c>
      <c r="I4069" s="2">
        <f>Electricity!J4094</f>
        <v>0</v>
      </c>
    </row>
    <row r="4070" spans="2:9" x14ac:dyDescent="0.35">
      <c r="B4070" s="458" t="str">
        <f t="shared" si="64"/>
        <v>06/19/2019 12:00:00 AM</v>
      </c>
      <c r="C4070" s="458">
        <v>43635</v>
      </c>
      <c r="D4070" s="459">
        <v>3.1225022567582528E-17</v>
      </c>
      <c r="E4070" s="2">
        <f>Electricity!F4095</f>
        <v>0</v>
      </c>
      <c r="F4070" s="2">
        <f>Electricity!G4095</f>
        <v>0</v>
      </c>
      <c r="G4070" s="2">
        <f>Electricity!H4095</f>
        <v>0</v>
      </c>
      <c r="H4070" s="2">
        <f>Electricity!I4095</f>
        <v>0</v>
      </c>
      <c r="I4070" s="2">
        <f>Electricity!J4095</f>
        <v>0</v>
      </c>
    </row>
    <row r="4071" spans="2:9" x14ac:dyDescent="0.35">
      <c r="B4071" s="458" t="str">
        <f t="shared" si="64"/>
        <v>06/19/2019 01:00:00 AM</v>
      </c>
      <c r="C4071" s="458">
        <v>43635</v>
      </c>
      <c r="D4071" s="459">
        <v>4.1666666666666699E-2</v>
      </c>
      <c r="E4071" s="2">
        <f>Electricity!F4096</f>
        <v>0</v>
      </c>
      <c r="F4071" s="2">
        <f>Electricity!G4096</f>
        <v>0</v>
      </c>
      <c r="G4071" s="2">
        <f>Electricity!H4096</f>
        <v>0</v>
      </c>
      <c r="H4071" s="2">
        <f>Electricity!I4096</f>
        <v>0</v>
      </c>
      <c r="I4071" s="2">
        <f>Electricity!J4096</f>
        <v>0</v>
      </c>
    </row>
    <row r="4072" spans="2:9" x14ac:dyDescent="0.35">
      <c r="B4072" s="458" t="str">
        <f t="shared" si="64"/>
        <v>06/19/2019 02:00:00 AM</v>
      </c>
      <c r="C4072" s="458">
        <v>43635</v>
      </c>
      <c r="D4072" s="459">
        <v>8.333333333333337E-2</v>
      </c>
      <c r="E4072" s="2">
        <f>Electricity!F4097</f>
        <v>0</v>
      </c>
      <c r="F4072" s="2">
        <f>Electricity!G4097</f>
        <v>0</v>
      </c>
      <c r="G4072" s="2">
        <f>Electricity!H4097</f>
        <v>0</v>
      </c>
      <c r="H4072" s="2">
        <f>Electricity!I4097</f>
        <v>0</v>
      </c>
      <c r="I4072" s="2">
        <f>Electricity!J4097</f>
        <v>0</v>
      </c>
    </row>
    <row r="4073" spans="2:9" x14ac:dyDescent="0.35">
      <c r="B4073" s="458" t="str">
        <f t="shared" si="64"/>
        <v>06/19/2019 03:00:00 AM</v>
      </c>
      <c r="C4073" s="458">
        <v>43635</v>
      </c>
      <c r="D4073" s="459">
        <v>0.12500000000000006</v>
      </c>
      <c r="E4073" s="2">
        <f>Electricity!F4098</f>
        <v>0</v>
      </c>
      <c r="F4073" s="2">
        <f>Electricity!G4098</f>
        <v>0</v>
      </c>
      <c r="G4073" s="2">
        <f>Electricity!H4098</f>
        <v>0</v>
      </c>
      <c r="H4073" s="2">
        <f>Electricity!I4098</f>
        <v>0</v>
      </c>
      <c r="I4073" s="2">
        <f>Electricity!J4098</f>
        <v>0</v>
      </c>
    </row>
    <row r="4074" spans="2:9" x14ac:dyDescent="0.35">
      <c r="B4074" s="458" t="str">
        <f t="shared" si="64"/>
        <v>06/19/2019 04:00:00 AM</v>
      </c>
      <c r="C4074" s="458">
        <v>43635</v>
      </c>
      <c r="D4074" s="459">
        <v>0.16666666666666669</v>
      </c>
      <c r="E4074" s="2">
        <f>Electricity!F4099</f>
        <v>0</v>
      </c>
      <c r="F4074" s="2">
        <f>Electricity!G4099</f>
        <v>0</v>
      </c>
      <c r="G4074" s="2">
        <f>Electricity!H4099</f>
        <v>0</v>
      </c>
      <c r="H4074" s="2">
        <f>Electricity!I4099</f>
        <v>0</v>
      </c>
      <c r="I4074" s="2">
        <f>Electricity!J4099</f>
        <v>0</v>
      </c>
    </row>
    <row r="4075" spans="2:9" x14ac:dyDescent="0.35">
      <c r="B4075" s="458" t="str">
        <f t="shared" si="64"/>
        <v>06/19/2019 05:00:00 AM</v>
      </c>
      <c r="C4075" s="458">
        <v>43635</v>
      </c>
      <c r="D4075" s="459">
        <v>0.20833333333333337</v>
      </c>
      <c r="E4075" s="2">
        <f>Electricity!F4100</f>
        <v>0</v>
      </c>
      <c r="F4075" s="2">
        <f>Electricity!G4100</f>
        <v>0</v>
      </c>
      <c r="G4075" s="2">
        <f>Electricity!H4100</f>
        <v>0</v>
      </c>
      <c r="H4075" s="2">
        <f>Electricity!I4100</f>
        <v>0</v>
      </c>
      <c r="I4075" s="2">
        <f>Electricity!J4100</f>
        <v>0</v>
      </c>
    </row>
    <row r="4076" spans="2:9" x14ac:dyDescent="0.35">
      <c r="B4076" s="458" t="str">
        <f t="shared" si="64"/>
        <v>06/19/2019 06:00:00 AM</v>
      </c>
      <c r="C4076" s="458">
        <v>43635</v>
      </c>
      <c r="D4076" s="459">
        <v>0.25</v>
      </c>
      <c r="E4076" s="2">
        <f>Electricity!F4101</f>
        <v>0</v>
      </c>
      <c r="F4076" s="2">
        <f>Electricity!G4101</f>
        <v>0</v>
      </c>
      <c r="G4076" s="2">
        <f>Electricity!H4101</f>
        <v>0</v>
      </c>
      <c r="H4076" s="2">
        <f>Electricity!I4101</f>
        <v>0</v>
      </c>
      <c r="I4076" s="2">
        <f>Electricity!J4101</f>
        <v>0</v>
      </c>
    </row>
    <row r="4077" spans="2:9" x14ac:dyDescent="0.35">
      <c r="B4077" s="458" t="str">
        <f t="shared" si="64"/>
        <v>06/19/2019 07:00:00 AM</v>
      </c>
      <c r="C4077" s="458">
        <v>43635</v>
      </c>
      <c r="D4077" s="459">
        <v>0.29166666666666669</v>
      </c>
      <c r="E4077" s="2">
        <f>Electricity!F4102</f>
        <v>0</v>
      </c>
      <c r="F4077" s="2">
        <f>Electricity!G4102</f>
        <v>0</v>
      </c>
      <c r="G4077" s="2">
        <f>Electricity!H4102</f>
        <v>0</v>
      </c>
      <c r="H4077" s="2">
        <f>Electricity!I4102</f>
        <v>0</v>
      </c>
      <c r="I4077" s="2">
        <f>Electricity!J4102</f>
        <v>0</v>
      </c>
    </row>
    <row r="4078" spans="2:9" x14ac:dyDescent="0.35">
      <c r="B4078" s="458" t="str">
        <f t="shared" si="64"/>
        <v>06/19/2019 08:00:00 AM</v>
      </c>
      <c r="C4078" s="458">
        <v>43635</v>
      </c>
      <c r="D4078" s="459">
        <v>0.33333333333333337</v>
      </c>
      <c r="E4078" s="2">
        <f>Electricity!F4103</f>
        <v>0</v>
      </c>
      <c r="F4078" s="2">
        <f>Electricity!G4103</f>
        <v>0</v>
      </c>
      <c r="G4078" s="2">
        <f>Electricity!H4103</f>
        <v>0</v>
      </c>
      <c r="H4078" s="2">
        <f>Electricity!I4103</f>
        <v>0</v>
      </c>
      <c r="I4078" s="2">
        <f>Electricity!J4103</f>
        <v>0</v>
      </c>
    </row>
    <row r="4079" spans="2:9" x14ac:dyDescent="0.35">
      <c r="B4079" s="458" t="str">
        <f t="shared" si="64"/>
        <v>06/19/2019 09:00:00 AM</v>
      </c>
      <c r="C4079" s="458">
        <v>43635</v>
      </c>
      <c r="D4079" s="459">
        <v>0.375</v>
      </c>
      <c r="E4079" s="2">
        <f>Electricity!F4104</f>
        <v>0</v>
      </c>
      <c r="F4079" s="2">
        <f>Electricity!G4104</f>
        <v>0</v>
      </c>
      <c r="G4079" s="2">
        <f>Electricity!H4104</f>
        <v>0</v>
      </c>
      <c r="H4079" s="2">
        <f>Electricity!I4104</f>
        <v>0</v>
      </c>
      <c r="I4079" s="2">
        <f>Electricity!J4104</f>
        <v>0</v>
      </c>
    </row>
    <row r="4080" spans="2:9" x14ac:dyDescent="0.35">
      <c r="B4080" s="458" t="str">
        <f t="shared" si="64"/>
        <v>06/19/2019 10:00:00 AM</v>
      </c>
      <c r="C4080" s="458">
        <v>43635</v>
      </c>
      <c r="D4080" s="459">
        <v>0.41666666666666669</v>
      </c>
      <c r="E4080" s="2">
        <f>Electricity!F4105</f>
        <v>0</v>
      </c>
      <c r="F4080" s="2">
        <f>Electricity!G4105</f>
        <v>0</v>
      </c>
      <c r="G4080" s="2">
        <f>Electricity!H4105</f>
        <v>0</v>
      </c>
      <c r="H4080" s="2">
        <f>Electricity!I4105</f>
        <v>0</v>
      </c>
      <c r="I4080" s="2">
        <f>Electricity!J4105</f>
        <v>0</v>
      </c>
    </row>
    <row r="4081" spans="2:9" x14ac:dyDescent="0.35">
      <c r="B4081" s="458" t="str">
        <f t="shared" si="64"/>
        <v>06/19/2019 11:00:00 AM</v>
      </c>
      <c r="C4081" s="458">
        <v>43635</v>
      </c>
      <c r="D4081" s="459">
        <v>0.45833333333333337</v>
      </c>
      <c r="E4081" s="2">
        <f>Electricity!F4106</f>
        <v>0</v>
      </c>
      <c r="F4081" s="2">
        <f>Electricity!G4106</f>
        <v>0</v>
      </c>
      <c r="G4081" s="2">
        <f>Electricity!H4106</f>
        <v>0</v>
      </c>
      <c r="H4081" s="2">
        <f>Electricity!I4106</f>
        <v>0</v>
      </c>
      <c r="I4081" s="2">
        <f>Electricity!J4106</f>
        <v>0</v>
      </c>
    </row>
    <row r="4082" spans="2:9" x14ac:dyDescent="0.35">
      <c r="B4082" s="458" t="str">
        <f t="shared" si="64"/>
        <v>06/19/2019 12:00:00 PM</v>
      </c>
      <c r="C4082" s="458">
        <v>43635</v>
      </c>
      <c r="D4082" s="459">
        <v>0.50000000000000011</v>
      </c>
      <c r="E4082" s="2">
        <f>Electricity!F4107</f>
        <v>0</v>
      </c>
      <c r="F4082" s="2">
        <f>Electricity!G4107</f>
        <v>0</v>
      </c>
      <c r="G4082" s="2">
        <f>Electricity!H4107</f>
        <v>0</v>
      </c>
      <c r="H4082" s="2">
        <f>Electricity!I4107</f>
        <v>0</v>
      </c>
      <c r="I4082" s="2">
        <f>Electricity!J4107</f>
        <v>0</v>
      </c>
    </row>
    <row r="4083" spans="2:9" x14ac:dyDescent="0.35">
      <c r="B4083" s="458" t="str">
        <f t="shared" si="64"/>
        <v>06/19/2019 01:00:00 PM</v>
      </c>
      <c r="C4083" s="458">
        <v>43635</v>
      </c>
      <c r="D4083" s="459">
        <v>0.54166666666666674</v>
      </c>
      <c r="E4083" s="2">
        <f>Electricity!F4108</f>
        <v>0</v>
      </c>
      <c r="F4083" s="2">
        <f>Electricity!G4108</f>
        <v>0</v>
      </c>
      <c r="G4083" s="2">
        <f>Electricity!H4108</f>
        <v>0</v>
      </c>
      <c r="H4083" s="2">
        <f>Electricity!I4108</f>
        <v>0</v>
      </c>
      <c r="I4083" s="2">
        <f>Electricity!J4108</f>
        <v>0</v>
      </c>
    </row>
    <row r="4084" spans="2:9" x14ac:dyDescent="0.35">
      <c r="B4084" s="458" t="str">
        <f t="shared" si="64"/>
        <v>06/19/2019 02:00:00 PM</v>
      </c>
      <c r="C4084" s="458">
        <v>43635</v>
      </c>
      <c r="D4084" s="459">
        <v>0.58333333333333337</v>
      </c>
      <c r="E4084" s="2">
        <f>Electricity!F4109</f>
        <v>0</v>
      </c>
      <c r="F4084" s="2">
        <f>Electricity!G4109</f>
        <v>0</v>
      </c>
      <c r="G4084" s="2">
        <f>Electricity!H4109</f>
        <v>0</v>
      </c>
      <c r="H4084" s="2">
        <f>Electricity!I4109</f>
        <v>0</v>
      </c>
      <c r="I4084" s="2">
        <f>Electricity!J4109</f>
        <v>0</v>
      </c>
    </row>
    <row r="4085" spans="2:9" x14ac:dyDescent="0.35">
      <c r="B4085" s="458" t="str">
        <f t="shared" si="64"/>
        <v>06/19/2019 03:00:00 PM</v>
      </c>
      <c r="C4085" s="458">
        <v>43635</v>
      </c>
      <c r="D4085" s="459">
        <v>0.62500000000000011</v>
      </c>
      <c r="E4085" s="2">
        <f>Electricity!F4110</f>
        <v>0</v>
      </c>
      <c r="F4085" s="2">
        <f>Electricity!G4110</f>
        <v>0</v>
      </c>
      <c r="G4085" s="2">
        <f>Electricity!H4110</f>
        <v>0</v>
      </c>
      <c r="H4085" s="2">
        <f>Electricity!I4110</f>
        <v>0</v>
      </c>
      <c r="I4085" s="2">
        <f>Electricity!J4110</f>
        <v>0</v>
      </c>
    </row>
    <row r="4086" spans="2:9" x14ac:dyDescent="0.35">
      <c r="B4086" s="458" t="str">
        <f t="shared" si="64"/>
        <v>06/19/2019 04:00:00 PM</v>
      </c>
      <c r="C4086" s="458">
        <v>43635</v>
      </c>
      <c r="D4086" s="459">
        <v>0.66666666666666674</v>
      </c>
      <c r="E4086" s="2">
        <f>Electricity!F4111</f>
        <v>0</v>
      </c>
      <c r="F4086" s="2">
        <f>Electricity!G4111</f>
        <v>0</v>
      </c>
      <c r="G4086" s="2">
        <f>Electricity!H4111</f>
        <v>0</v>
      </c>
      <c r="H4086" s="2">
        <f>Electricity!I4111</f>
        <v>0</v>
      </c>
      <c r="I4086" s="2">
        <f>Electricity!J4111</f>
        <v>0</v>
      </c>
    </row>
    <row r="4087" spans="2:9" x14ac:dyDescent="0.35">
      <c r="B4087" s="458" t="str">
        <f t="shared" si="64"/>
        <v>06/19/2019 05:00:00 PM</v>
      </c>
      <c r="C4087" s="458">
        <v>43635</v>
      </c>
      <c r="D4087" s="459">
        <v>0.70833333333333337</v>
      </c>
      <c r="E4087" s="2">
        <f>Electricity!F4112</f>
        <v>0</v>
      </c>
      <c r="F4087" s="2">
        <f>Electricity!G4112</f>
        <v>0</v>
      </c>
      <c r="G4087" s="2">
        <f>Electricity!H4112</f>
        <v>0</v>
      </c>
      <c r="H4087" s="2">
        <f>Electricity!I4112</f>
        <v>0</v>
      </c>
      <c r="I4087" s="2">
        <f>Electricity!J4112</f>
        <v>0</v>
      </c>
    </row>
    <row r="4088" spans="2:9" x14ac:dyDescent="0.35">
      <c r="B4088" s="458" t="str">
        <f t="shared" si="64"/>
        <v>06/19/2019 06:00:00 PM</v>
      </c>
      <c r="C4088" s="458">
        <v>43635</v>
      </c>
      <c r="D4088" s="459">
        <v>0.75000000000000011</v>
      </c>
      <c r="E4088" s="2">
        <f>Electricity!F4113</f>
        <v>0</v>
      </c>
      <c r="F4088" s="2">
        <f>Electricity!G4113</f>
        <v>0</v>
      </c>
      <c r="G4088" s="2">
        <f>Electricity!H4113</f>
        <v>0</v>
      </c>
      <c r="H4088" s="2">
        <f>Electricity!I4113</f>
        <v>0</v>
      </c>
      <c r="I4088" s="2">
        <f>Electricity!J4113</f>
        <v>0</v>
      </c>
    </row>
    <row r="4089" spans="2:9" x14ac:dyDescent="0.35">
      <c r="B4089" s="458" t="str">
        <f t="shared" si="64"/>
        <v>06/19/2019 07:00:00 PM</v>
      </c>
      <c r="C4089" s="458">
        <v>43635</v>
      </c>
      <c r="D4089" s="459">
        <v>0.79166666666666674</v>
      </c>
      <c r="E4089" s="2">
        <f>Electricity!F4114</f>
        <v>0</v>
      </c>
      <c r="F4089" s="2">
        <f>Electricity!G4114</f>
        <v>0</v>
      </c>
      <c r="G4089" s="2">
        <f>Electricity!H4114</f>
        <v>0</v>
      </c>
      <c r="H4089" s="2">
        <f>Electricity!I4114</f>
        <v>0</v>
      </c>
      <c r="I4089" s="2">
        <f>Electricity!J4114</f>
        <v>0</v>
      </c>
    </row>
    <row r="4090" spans="2:9" x14ac:dyDescent="0.35">
      <c r="B4090" s="458" t="str">
        <f t="shared" si="64"/>
        <v>06/19/2019 08:00:00 PM</v>
      </c>
      <c r="C4090" s="458">
        <v>43635</v>
      </c>
      <c r="D4090" s="459">
        <v>0.83333333333333337</v>
      </c>
      <c r="E4090" s="2">
        <f>Electricity!F4115</f>
        <v>0</v>
      </c>
      <c r="F4090" s="2">
        <f>Electricity!G4115</f>
        <v>0</v>
      </c>
      <c r="G4090" s="2">
        <f>Electricity!H4115</f>
        <v>0</v>
      </c>
      <c r="H4090" s="2">
        <f>Electricity!I4115</f>
        <v>0</v>
      </c>
      <c r="I4090" s="2">
        <f>Electricity!J4115</f>
        <v>0</v>
      </c>
    </row>
    <row r="4091" spans="2:9" x14ac:dyDescent="0.35">
      <c r="B4091" s="458" t="str">
        <f t="shared" si="64"/>
        <v>06/19/2019 09:00:00 PM</v>
      </c>
      <c r="C4091" s="458">
        <v>43635</v>
      </c>
      <c r="D4091" s="459">
        <v>0.87500000000000011</v>
      </c>
      <c r="E4091" s="2">
        <f>Electricity!F4116</f>
        <v>0</v>
      </c>
      <c r="F4091" s="2">
        <f>Electricity!G4116</f>
        <v>0</v>
      </c>
      <c r="G4091" s="2">
        <f>Electricity!H4116</f>
        <v>0</v>
      </c>
      <c r="H4091" s="2">
        <f>Electricity!I4116</f>
        <v>0</v>
      </c>
      <c r="I4091" s="2">
        <f>Electricity!J4116</f>
        <v>0</v>
      </c>
    </row>
    <row r="4092" spans="2:9" x14ac:dyDescent="0.35">
      <c r="B4092" s="458" t="str">
        <f t="shared" si="64"/>
        <v>06/19/2019 10:00:00 PM</v>
      </c>
      <c r="C4092" s="458">
        <v>43635</v>
      </c>
      <c r="D4092" s="459">
        <v>0.91666666666666674</v>
      </c>
      <c r="E4092" s="2">
        <f>Electricity!F4117</f>
        <v>0</v>
      </c>
      <c r="F4092" s="2">
        <f>Electricity!G4117</f>
        <v>0</v>
      </c>
      <c r="G4092" s="2">
        <f>Electricity!H4117</f>
        <v>0</v>
      </c>
      <c r="H4092" s="2">
        <f>Electricity!I4117</f>
        <v>0</v>
      </c>
      <c r="I4092" s="2">
        <f>Electricity!J4117</f>
        <v>0</v>
      </c>
    </row>
    <row r="4093" spans="2:9" x14ac:dyDescent="0.35">
      <c r="B4093" s="458" t="str">
        <f t="shared" si="64"/>
        <v>06/19/2019 11:00:00 PM</v>
      </c>
      <c r="C4093" s="458">
        <v>43635</v>
      </c>
      <c r="D4093" s="459">
        <v>0.95833333333333337</v>
      </c>
      <c r="E4093" s="2">
        <f>Electricity!F4118</f>
        <v>0</v>
      </c>
      <c r="F4093" s="2">
        <f>Electricity!G4118</f>
        <v>0</v>
      </c>
      <c r="G4093" s="2">
        <f>Electricity!H4118</f>
        <v>0</v>
      </c>
      <c r="H4093" s="2">
        <f>Electricity!I4118</f>
        <v>0</v>
      </c>
      <c r="I4093" s="2">
        <f>Electricity!J4118</f>
        <v>0</v>
      </c>
    </row>
    <row r="4094" spans="2:9" x14ac:dyDescent="0.35">
      <c r="B4094" s="458" t="str">
        <f t="shared" si="64"/>
        <v>06/20/2019 12:00:00 AM</v>
      </c>
      <c r="C4094" s="458">
        <v>43636</v>
      </c>
      <c r="D4094" s="459">
        <v>3.1225022567582528E-17</v>
      </c>
      <c r="E4094" s="2">
        <f>Electricity!F4119</f>
        <v>0</v>
      </c>
      <c r="F4094" s="2">
        <f>Electricity!G4119</f>
        <v>0</v>
      </c>
      <c r="G4094" s="2">
        <f>Electricity!H4119</f>
        <v>0</v>
      </c>
      <c r="H4094" s="2">
        <f>Electricity!I4119</f>
        <v>0</v>
      </c>
      <c r="I4094" s="2">
        <f>Electricity!J4119</f>
        <v>0</v>
      </c>
    </row>
    <row r="4095" spans="2:9" x14ac:dyDescent="0.35">
      <c r="B4095" s="458" t="str">
        <f t="shared" si="64"/>
        <v>06/20/2019 01:00:00 AM</v>
      </c>
      <c r="C4095" s="458">
        <v>43636</v>
      </c>
      <c r="D4095" s="459">
        <v>4.1666666666666699E-2</v>
      </c>
      <c r="E4095" s="2">
        <f>Electricity!F4120</f>
        <v>0</v>
      </c>
      <c r="F4095" s="2">
        <f>Electricity!G4120</f>
        <v>0</v>
      </c>
      <c r="G4095" s="2">
        <f>Electricity!H4120</f>
        <v>0</v>
      </c>
      <c r="H4095" s="2">
        <f>Electricity!I4120</f>
        <v>0</v>
      </c>
      <c r="I4095" s="2">
        <f>Electricity!J4120</f>
        <v>0</v>
      </c>
    </row>
    <row r="4096" spans="2:9" x14ac:dyDescent="0.35">
      <c r="B4096" s="458" t="str">
        <f t="shared" si="64"/>
        <v>06/20/2019 02:00:00 AM</v>
      </c>
      <c r="C4096" s="458">
        <v>43636</v>
      </c>
      <c r="D4096" s="459">
        <v>8.333333333333337E-2</v>
      </c>
      <c r="E4096" s="2">
        <f>Electricity!F4121</f>
        <v>0</v>
      </c>
      <c r="F4096" s="2">
        <f>Electricity!G4121</f>
        <v>0</v>
      </c>
      <c r="G4096" s="2">
        <f>Electricity!H4121</f>
        <v>0</v>
      </c>
      <c r="H4096" s="2">
        <f>Electricity!I4121</f>
        <v>0</v>
      </c>
      <c r="I4096" s="2">
        <f>Electricity!J4121</f>
        <v>0</v>
      </c>
    </row>
    <row r="4097" spans="2:9" x14ac:dyDescent="0.35">
      <c r="B4097" s="458" t="str">
        <f t="shared" si="64"/>
        <v>06/20/2019 03:00:00 AM</v>
      </c>
      <c r="C4097" s="458">
        <v>43636</v>
      </c>
      <c r="D4097" s="459">
        <v>0.12500000000000006</v>
      </c>
      <c r="E4097" s="2">
        <f>Electricity!F4122</f>
        <v>0</v>
      </c>
      <c r="F4097" s="2">
        <f>Electricity!G4122</f>
        <v>0</v>
      </c>
      <c r="G4097" s="2">
        <f>Electricity!H4122</f>
        <v>0</v>
      </c>
      <c r="H4097" s="2">
        <f>Electricity!I4122</f>
        <v>0</v>
      </c>
      <c r="I4097" s="2">
        <f>Electricity!J4122</f>
        <v>0</v>
      </c>
    </row>
    <row r="4098" spans="2:9" x14ac:dyDescent="0.35">
      <c r="B4098" s="458" t="str">
        <f t="shared" si="64"/>
        <v>06/20/2019 04:00:00 AM</v>
      </c>
      <c r="C4098" s="458">
        <v>43636</v>
      </c>
      <c r="D4098" s="459">
        <v>0.16666666666666669</v>
      </c>
      <c r="E4098" s="2">
        <f>Electricity!F4123</f>
        <v>0</v>
      </c>
      <c r="F4098" s="2">
        <f>Electricity!G4123</f>
        <v>0</v>
      </c>
      <c r="G4098" s="2">
        <f>Electricity!H4123</f>
        <v>0</v>
      </c>
      <c r="H4098" s="2">
        <f>Electricity!I4123</f>
        <v>0</v>
      </c>
      <c r="I4098" s="2">
        <f>Electricity!J4123</f>
        <v>0</v>
      </c>
    </row>
    <row r="4099" spans="2:9" x14ac:dyDescent="0.35">
      <c r="B4099" s="458" t="str">
        <f t="shared" si="64"/>
        <v>06/20/2019 05:00:00 AM</v>
      </c>
      <c r="C4099" s="458">
        <v>43636</v>
      </c>
      <c r="D4099" s="459">
        <v>0.20833333333333337</v>
      </c>
      <c r="E4099" s="2">
        <f>Electricity!F4124</f>
        <v>0</v>
      </c>
      <c r="F4099" s="2">
        <f>Electricity!G4124</f>
        <v>0</v>
      </c>
      <c r="G4099" s="2">
        <f>Electricity!H4124</f>
        <v>0</v>
      </c>
      <c r="H4099" s="2">
        <f>Electricity!I4124</f>
        <v>0</v>
      </c>
      <c r="I4099" s="2">
        <f>Electricity!J4124</f>
        <v>0</v>
      </c>
    </row>
    <row r="4100" spans="2:9" x14ac:dyDescent="0.35">
      <c r="B4100" s="458" t="str">
        <f t="shared" si="64"/>
        <v>06/20/2019 06:00:00 AM</v>
      </c>
      <c r="C4100" s="458">
        <v>43636</v>
      </c>
      <c r="D4100" s="459">
        <v>0.25</v>
      </c>
      <c r="E4100" s="2">
        <f>Electricity!F4125</f>
        <v>0</v>
      </c>
      <c r="F4100" s="2">
        <f>Electricity!G4125</f>
        <v>0</v>
      </c>
      <c r="G4100" s="2">
        <f>Electricity!H4125</f>
        <v>0</v>
      </c>
      <c r="H4100" s="2">
        <f>Electricity!I4125</f>
        <v>0</v>
      </c>
      <c r="I4100" s="2">
        <f>Electricity!J4125</f>
        <v>0</v>
      </c>
    </row>
    <row r="4101" spans="2:9" x14ac:dyDescent="0.35">
      <c r="B4101" s="458" t="str">
        <f t="shared" si="64"/>
        <v>06/20/2019 07:00:00 AM</v>
      </c>
      <c r="C4101" s="458">
        <v>43636</v>
      </c>
      <c r="D4101" s="459">
        <v>0.29166666666666669</v>
      </c>
      <c r="E4101" s="2">
        <f>Electricity!F4126</f>
        <v>0</v>
      </c>
      <c r="F4101" s="2">
        <f>Electricity!G4126</f>
        <v>0</v>
      </c>
      <c r="G4101" s="2">
        <f>Electricity!H4126</f>
        <v>0</v>
      </c>
      <c r="H4101" s="2">
        <f>Electricity!I4126</f>
        <v>0</v>
      </c>
      <c r="I4101" s="2">
        <f>Electricity!J4126</f>
        <v>0</v>
      </c>
    </row>
    <row r="4102" spans="2:9" x14ac:dyDescent="0.35">
      <c r="B4102" s="458" t="str">
        <f t="shared" si="64"/>
        <v>06/20/2019 08:00:00 AM</v>
      </c>
      <c r="C4102" s="458">
        <v>43636</v>
      </c>
      <c r="D4102" s="459">
        <v>0.33333333333333337</v>
      </c>
      <c r="E4102" s="2">
        <f>Electricity!F4127</f>
        <v>0</v>
      </c>
      <c r="F4102" s="2">
        <f>Electricity!G4127</f>
        <v>0</v>
      </c>
      <c r="G4102" s="2">
        <f>Electricity!H4127</f>
        <v>0</v>
      </c>
      <c r="H4102" s="2">
        <f>Electricity!I4127</f>
        <v>0</v>
      </c>
      <c r="I4102" s="2">
        <f>Electricity!J4127</f>
        <v>0</v>
      </c>
    </row>
    <row r="4103" spans="2:9" x14ac:dyDescent="0.35">
      <c r="B4103" s="458" t="str">
        <f t="shared" si="64"/>
        <v>06/20/2019 09:00:00 AM</v>
      </c>
      <c r="C4103" s="458">
        <v>43636</v>
      </c>
      <c r="D4103" s="459">
        <v>0.375</v>
      </c>
      <c r="E4103" s="2">
        <f>Electricity!F4128</f>
        <v>0</v>
      </c>
      <c r="F4103" s="2">
        <f>Electricity!G4128</f>
        <v>0</v>
      </c>
      <c r="G4103" s="2">
        <f>Electricity!H4128</f>
        <v>0</v>
      </c>
      <c r="H4103" s="2">
        <f>Electricity!I4128</f>
        <v>0</v>
      </c>
      <c r="I4103" s="2">
        <f>Electricity!J4128</f>
        <v>0</v>
      </c>
    </row>
    <row r="4104" spans="2:9" x14ac:dyDescent="0.35">
      <c r="B4104" s="458" t="str">
        <f t="shared" si="64"/>
        <v>06/20/2019 10:00:00 AM</v>
      </c>
      <c r="C4104" s="458">
        <v>43636</v>
      </c>
      <c r="D4104" s="459">
        <v>0.41666666666666669</v>
      </c>
      <c r="E4104" s="2">
        <f>Electricity!F4129</f>
        <v>0</v>
      </c>
      <c r="F4104" s="2">
        <f>Electricity!G4129</f>
        <v>0</v>
      </c>
      <c r="G4104" s="2">
        <f>Electricity!H4129</f>
        <v>0</v>
      </c>
      <c r="H4104" s="2">
        <f>Electricity!I4129</f>
        <v>0</v>
      </c>
      <c r="I4104" s="2">
        <f>Electricity!J4129</f>
        <v>0</v>
      </c>
    </row>
    <row r="4105" spans="2:9" x14ac:dyDescent="0.35">
      <c r="B4105" s="458" t="str">
        <f t="shared" si="64"/>
        <v>06/20/2019 11:00:00 AM</v>
      </c>
      <c r="C4105" s="458">
        <v>43636</v>
      </c>
      <c r="D4105" s="459">
        <v>0.45833333333333337</v>
      </c>
      <c r="E4105" s="2">
        <f>Electricity!F4130</f>
        <v>0</v>
      </c>
      <c r="F4105" s="2">
        <f>Electricity!G4130</f>
        <v>0</v>
      </c>
      <c r="G4105" s="2">
        <f>Electricity!H4130</f>
        <v>0</v>
      </c>
      <c r="H4105" s="2">
        <f>Electricity!I4130</f>
        <v>0</v>
      </c>
      <c r="I4105" s="2">
        <f>Electricity!J4130</f>
        <v>0</v>
      </c>
    </row>
    <row r="4106" spans="2:9" x14ac:dyDescent="0.35">
      <c r="B4106" s="458" t="str">
        <f t="shared" si="64"/>
        <v>06/20/2019 12:00:00 PM</v>
      </c>
      <c r="C4106" s="458">
        <v>43636</v>
      </c>
      <c r="D4106" s="459">
        <v>0.50000000000000011</v>
      </c>
      <c r="E4106" s="2">
        <f>Electricity!F4131</f>
        <v>0</v>
      </c>
      <c r="F4106" s="2">
        <f>Electricity!G4131</f>
        <v>0</v>
      </c>
      <c r="G4106" s="2">
        <f>Electricity!H4131</f>
        <v>0</v>
      </c>
      <c r="H4106" s="2">
        <f>Electricity!I4131</f>
        <v>0</v>
      </c>
      <c r="I4106" s="2">
        <f>Electricity!J4131</f>
        <v>0</v>
      </c>
    </row>
    <row r="4107" spans="2:9" x14ac:dyDescent="0.35">
      <c r="B4107" s="458" t="str">
        <f t="shared" si="64"/>
        <v>06/20/2019 01:00:00 PM</v>
      </c>
      <c r="C4107" s="458">
        <v>43636</v>
      </c>
      <c r="D4107" s="459">
        <v>0.54166666666666674</v>
      </c>
      <c r="E4107" s="2">
        <f>Electricity!F4132</f>
        <v>0</v>
      </c>
      <c r="F4107" s="2">
        <f>Electricity!G4132</f>
        <v>0</v>
      </c>
      <c r="G4107" s="2">
        <f>Electricity!H4132</f>
        <v>0</v>
      </c>
      <c r="H4107" s="2">
        <f>Electricity!I4132</f>
        <v>0</v>
      </c>
      <c r="I4107" s="2">
        <f>Electricity!J4132</f>
        <v>0</v>
      </c>
    </row>
    <row r="4108" spans="2:9" x14ac:dyDescent="0.35">
      <c r="B4108" s="458" t="str">
        <f t="shared" si="64"/>
        <v>06/20/2019 02:00:00 PM</v>
      </c>
      <c r="C4108" s="458">
        <v>43636</v>
      </c>
      <c r="D4108" s="459">
        <v>0.58333333333333337</v>
      </c>
      <c r="E4108" s="2">
        <f>Electricity!F4133</f>
        <v>0</v>
      </c>
      <c r="F4108" s="2">
        <f>Electricity!G4133</f>
        <v>0</v>
      </c>
      <c r="G4108" s="2">
        <f>Electricity!H4133</f>
        <v>0</v>
      </c>
      <c r="H4108" s="2">
        <f>Electricity!I4133</f>
        <v>0</v>
      </c>
      <c r="I4108" s="2">
        <f>Electricity!J4133</f>
        <v>0</v>
      </c>
    </row>
    <row r="4109" spans="2:9" x14ac:dyDescent="0.35">
      <c r="B4109" s="458" t="str">
        <f t="shared" si="64"/>
        <v>06/20/2019 03:00:00 PM</v>
      </c>
      <c r="C4109" s="458">
        <v>43636</v>
      </c>
      <c r="D4109" s="459">
        <v>0.62500000000000011</v>
      </c>
      <c r="E4109" s="2">
        <f>Electricity!F4134</f>
        <v>0</v>
      </c>
      <c r="F4109" s="2">
        <f>Electricity!G4134</f>
        <v>0</v>
      </c>
      <c r="G4109" s="2">
        <f>Electricity!H4134</f>
        <v>0</v>
      </c>
      <c r="H4109" s="2">
        <f>Electricity!I4134</f>
        <v>0</v>
      </c>
      <c r="I4109" s="2">
        <f>Electricity!J4134</f>
        <v>0</v>
      </c>
    </row>
    <row r="4110" spans="2:9" x14ac:dyDescent="0.35">
      <c r="B4110" s="458" t="str">
        <f t="shared" si="64"/>
        <v>06/20/2019 04:00:00 PM</v>
      </c>
      <c r="C4110" s="458">
        <v>43636</v>
      </c>
      <c r="D4110" s="459">
        <v>0.66666666666666674</v>
      </c>
      <c r="E4110" s="2">
        <f>Electricity!F4135</f>
        <v>0</v>
      </c>
      <c r="F4110" s="2">
        <f>Electricity!G4135</f>
        <v>0</v>
      </c>
      <c r="G4110" s="2">
        <f>Electricity!H4135</f>
        <v>0</v>
      </c>
      <c r="H4110" s="2">
        <f>Electricity!I4135</f>
        <v>0</v>
      </c>
      <c r="I4110" s="2">
        <f>Electricity!J4135</f>
        <v>0</v>
      </c>
    </row>
    <row r="4111" spans="2:9" x14ac:dyDescent="0.35">
      <c r="B4111" s="458" t="str">
        <f t="shared" ref="B4111:B4174" si="65">CONCATENATE(TEXT(C4111,"mm/dd/yyyy")," ",TEXT(D4111,"hh:mm:ss AM/PM"))</f>
        <v>06/20/2019 05:00:00 PM</v>
      </c>
      <c r="C4111" s="458">
        <v>43636</v>
      </c>
      <c r="D4111" s="459">
        <v>0.70833333333333337</v>
      </c>
      <c r="E4111" s="2">
        <f>Electricity!F4136</f>
        <v>0</v>
      </c>
      <c r="F4111" s="2">
        <f>Electricity!G4136</f>
        <v>0</v>
      </c>
      <c r="G4111" s="2">
        <f>Electricity!H4136</f>
        <v>0</v>
      </c>
      <c r="H4111" s="2">
        <f>Electricity!I4136</f>
        <v>0</v>
      </c>
      <c r="I4111" s="2">
        <f>Electricity!J4136</f>
        <v>0</v>
      </c>
    </row>
    <row r="4112" spans="2:9" x14ac:dyDescent="0.35">
      <c r="B4112" s="458" t="str">
        <f t="shared" si="65"/>
        <v>06/20/2019 06:00:00 PM</v>
      </c>
      <c r="C4112" s="458">
        <v>43636</v>
      </c>
      <c r="D4112" s="459">
        <v>0.75000000000000011</v>
      </c>
      <c r="E4112" s="2">
        <f>Electricity!F4137</f>
        <v>0</v>
      </c>
      <c r="F4112" s="2">
        <f>Electricity!G4137</f>
        <v>0</v>
      </c>
      <c r="G4112" s="2">
        <f>Electricity!H4137</f>
        <v>0</v>
      </c>
      <c r="H4112" s="2">
        <f>Electricity!I4137</f>
        <v>0</v>
      </c>
      <c r="I4112" s="2">
        <f>Electricity!J4137</f>
        <v>0</v>
      </c>
    </row>
    <row r="4113" spans="2:9" x14ac:dyDescent="0.35">
      <c r="B4113" s="458" t="str">
        <f t="shared" si="65"/>
        <v>06/20/2019 07:00:00 PM</v>
      </c>
      <c r="C4113" s="458">
        <v>43636</v>
      </c>
      <c r="D4113" s="459">
        <v>0.79166666666666674</v>
      </c>
      <c r="E4113" s="2">
        <f>Electricity!F4138</f>
        <v>0</v>
      </c>
      <c r="F4113" s="2">
        <f>Electricity!G4138</f>
        <v>0</v>
      </c>
      <c r="G4113" s="2">
        <f>Electricity!H4138</f>
        <v>0</v>
      </c>
      <c r="H4113" s="2">
        <f>Electricity!I4138</f>
        <v>0</v>
      </c>
      <c r="I4113" s="2">
        <f>Electricity!J4138</f>
        <v>0</v>
      </c>
    </row>
    <row r="4114" spans="2:9" x14ac:dyDescent="0.35">
      <c r="B4114" s="458" t="str">
        <f t="shared" si="65"/>
        <v>06/20/2019 08:00:00 PM</v>
      </c>
      <c r="C4114" s="458">
        <v>43636</v>
      </c>
      <c r="D4114" s="459">
        <v>0.83333333333333337</v>
      </c>
      <c r="E4114" s="2">
        <f>Electricity!F4139</f>
        <v>0</v>
      </c>
      <c r="F4114" s="2">
        <f>Electricity!G4139</f>
        <v>0</v>
      </c>
      <c r="G4114" s="2">
        <f>Electricity!H4139</f>
        <v>0</v>
      </c>
      <c r="H4114" s="2">
        <f>Electricity!I4139</f>
        <v>0</v>
      </c>
      <c r="I4114" s="2">
        <f>Electricity!J4139</f>
        <v>0</v>
      </c>
    </row>
    <row r="4115" spans="2:9" x14ac:dyDescent="0.35">
      <c r="B4115" s="458" t="str">
        <f t="shared" si="65"/>
        <v>06/20/2019 09:00:00 PM</v>
      </c>
      <c r="C4115" s="458">
        <v>43636</v>
      </c>
      <c r="D4115" s="459">
        <v>0.87500000000000011</v>
      </c>
      <c r="E4115" s="2">
        <f>Electricity!F4140</f>
        <v>0</v>
      </c>
      <c r="F4115" s="2">
        <f>Electricity!G4140</f>
        <v>0</v>
      </c>
      <c r="G4115" s="2">
        <f>Electricity!H4140</f>
        <v>0</v>
      </c>
      <c r="H4115" s="2">
        <f>Electricity!I4140</f>
        <v>0</v>
      </c>
      <c r="I4115" s="2">
        <f>Electricity!J4140</f>
        <v>0</v>
      </c>
    </row>
    <row r="4116" spans="2:9" x14ac:dyDescent="0.35">
      <c r="B4116" s="458" t="str">
        <f t="shared" si="65"/>
        <v>06/20/2019 10:00:00 PM</v>
      </c>
      <c r="C4116" s="458">
        <v>43636</v>
      </c>
      <c r="D4116" s="459">
        <v>0.91666666666666674</v>
      </c>
      <c r="E4116" s="2">
        <f>Electricity!F4141</f>
        <v>0</v>
      </c>
      <c r="F4116" s="2">
        <f>Electricity!G4141</f>
        <v>0</v>
      </c>
      <c r="G4116" s="2">
        <f>Electricity!H4141</f>
        <v>0</v>
      </c>
      <c r="H4116" s="2">
        <f>Electricity!I4141</f>
        <v>0</v>
      </c>
      <c r="I4116" s="2">
        <f>Electricity!J4141</f>
        <v>0</v>
      </c>
    </row>
    <row r="4117" spans="2:9" x14ac:dyDescent="0.35">
      <c r="B4117" s="458" t="str">
        <f t="shared" si="65"/>
        <v>06/20/2019 11:00:00 PM</v>
      </c>
      <c r="C4117" s="458">
        <v>43636</v>
      </c>
      <c r="D4117" s="459">
        <v>0.95833333333333337</v>
      </c>
      <c r="E4117" s="2">
        <f>Electricity!F4142</f>
        <v>0</v>
      </c>
      <c r="F4117" s="2">
        <f>Electricity!G4142</f>
        <v>0</v>
      </c>
      <c r="G4117" s="2">
        <f>Electricity!H4142</f>
        <v>0</v>
      </c>
      <c r="H4117" s="2">
        <f>Electricity!I4142</f>
        <v>0</v>
      </c>
      <c r="I4117" s="2">
        <f>Electricity!J4142</f>
        <v>0</v>
      </c>
    </row>
    <row r="4118" spans="2:9" x14ac:dyDescent="0.35">
      <c r="B4118" s="458" t="str">
        <f t="shared" si="65"/>
        <v>06/21/2019 12:00:00 AM</v>
      </c>
      <c r="C4118" s="458">
        <v>43637</v>
      </c>
      <c r="D4118" s="459">
        <v>3.1225022567582528E-17</v>
      </c>
      <c r="E4118" s="2">
        <f>Electricity!F4143</f>
        <v>0</v>
      </c>
      <c r="F4118" s="2">
        <f>Electricity!G4143</f>
        <v>0</v>
      </c>
      <c r="G4118" s="2">
        <f>Electricity!H4143</f>
        <v>0</v>
      </c>
      <c r="H4118" s="2">
        <f>Electricity!I4143</f>
        <v>0</v>
      </c>
      <c r="I4118" s="2">
        <f>Electricity!J4143</f>
        <v>0</v>
      </c>
    </row>
    <row r="4119" spans="2:9" x14ac:dyDescent="0.35">
      <c r="B4119" s="458" t="str">
        <f t="shared" si="65"/>
        <v>06/21/2019 01:00:00 AM</v>
      </c>
      <c r="C4119" s="458">
        <v>43637</v>
      </c>
      <c r="D4119" s="459">
        <v>4.1666666666666699E-2</v>
      </c>
      <c r="E4119" s="2">
        <f>Electricity!F4144</f>
        <v>0</v>
      </c>
      <c r="F4119" s="2">
        <f>Electricity!G4144</f>
        <v>0</v>
      </c>
      <c r="G4119" s="2">
        <f>Electricity!H4144</f>
        <v>0</v>
      </c>
      <c r="H4119" s="2">
        <f>Electricity!I4144</f>
        <v>0</v>
      </c>
      <c r="I4119" s="2">
        <f>Electricity!J4144</f>
        <v>0</v>
      </c>
    </row>
    <row r="4120" spans="2:9" x14ac:dyDescent="0.35">
      <c r="B4120" s="458" t="str">
        <f t="shared" si="65"/>
        <v>06/21/2019 02:00:00 AM</v>
      </c>
      <c r="C4120" s="458">
        <v>43637</v>
      </c>
      <c r="D4120" s="459">
        <v>8.333333333333337E-2</v>
      </c>
      <c r="E4120" s="2">
        <f>Electricity!F4145</f>
        <v>0</v>
      </c>
      <c r="F4120" s="2">
        <f>Electricity!G4145</f>
        <v>0</v>
      </c>
      <c r="G4120" s="2">
        <f>Electricity!H4145</f>
        <v>0</v>
      </c>
      <c r="H4120" s="2">
        <f>Electricity!I4145</f>
        <v>0</v>
      </c>
      <c r="I4120" s="2">
        <f>Electricity!J4145</f>
        <v>0</v>
      </c>
    </row>
    <row r="4121" spans="2:9" x14ac:dyDescent="0.35">
      <c r="B4121" s="458" t="str">
        <f t="shared" si="65"/>
        <v>06/21/2019 03:00:00 AM</v>
      </c>
      <c r="C4121" s="458">
        <v>43637</v>
      </c>
      <c r="D4121" s="459">
        <v>0.12500000000000006</v>
      </c>
      <c r="E4121" s="2">
        <f>Electricity!F4146</f>
        <v>0</v>
      </c>
      <c r="F4121" s="2">
        <f>Electricity!G4146</f>
        <v>0</v>
      </c>
      <c r="G4121" s="2">
        <f>Electricity!H4146</f>
        <v>0</v>
      </c>
      <c r="H4121" s="2">
        <f>Electricity!I4146</f>
        <v>0</v>
      </c>
      <c r="I4121" s="2">
        <f>Electricity!J4146</f>
        <v>0</v>
      </c>
    </row>
    <row r="4122" spans="2:9" x14ac:dyDescent="0.35">
      <c r="B4122" s="458" t="str">
        <f t="shared" si="65"/>
        <v>06/21/2019 04:00:00 AM</v>
      </c>
      <c r="C4122" s="458">
        <v>43637</v>
      </c>
      <c r="D4122" s="459">
        <v>0.16666666666666669</v>
      </c>
      <c r="E4122" s="2">
        <f>Electricity!F4147</f>
        <v>0</v>
      </c>
      <c r="F4122" s="2">
        <f>Electricity!G4147</f>
        <v>0</v>
      </c>
      <c r="G4122" s="2">
        <f>Electricity!H4147</f>
        <v>0</v>
      </c>
      <c r="H4122" s="2">
        <f>Electricity!I4147</f>
        <v>0</v>
      </c>
      <c r="I4122" s="2">
        <f>Electricity!J4147</f>
        <v>0</v>
      </c>
    </row>
    <row r="4123" spans="2:9" x14ac:dyDescent="0.35">
      <c r="B4123" s="458" t="str">
        <f t="shared" si="65"/>
        <v>06/21/2019 05:00:00 AM</v>
      </c>
      <c r="C4123" s="458">
        <v>43637</v>
      </c>
      <c r="D4123" s="459">
        <v>0.20833333333333337</v>
      </c>
      <c r="E4123" s="2">
        <f>Electricity!F4148</f>
        <v>0</v>
      </c>
      <c r="F4123" s="2">
        <f>Electricity!G4148</f>
        <v>0</v>
      </c>
      <c r="G4123" s="2">
        <f>Electricity!H4148</f>
        <v>0</v>
      </c>
      <c r="H4123" s="2">
        <f>Electricity!I4148</f>
        <v>0</v>
      </c>
      <c r="I4123" s="2">
        <f>Electricity!J4148</f>
        <v>0</v>
      </c>
    </row>
    <row r="4124" spans="2:9" x14ac:dyDescent="0.35">
      <c r="B4124" s="458" t="str">
        <f t="shared" si="65"/>
        <v>06/21/2019 06:00:00 AM</v>
      </c>
      <c r="C4124" s="458">
        <v>43637</v>
      </c>
      <c r="D4124" s="459">
        <v>0.25</v>
      </c>
      <c r="E4124" s="2">
        <f>Electricity!F4149</f>
        <v>0</v>
      </c>
      <c r="F4124" s="2">
        <f>Electricity!G4149</f>
        <v>0</v>
      </c>
      <c r="G4124" s="2">
        <f>Electricity!H4149</f>
        <v>0</v>
      </c>
      <c r="H4124" s="2">
        <f>Electricity!I4149</f>
        <v>0</v>
      </c>
      <c r="I4124" s="2">
        <f>Electricity!J4149</f>
        <v>0</v>
      </c>
    </row>
    <row r="4125" spans="2:9" x14ac:dyDescent="0.35">
      <c r="B4125" s="458" t="str">
        <f t="shared" si="65"/>
        <v>06/21/2019 07:00:00 AM</v>
      </c>
      <c r="C4125" s="458">
        <v>43637</v>
      </c>
      <c r="D4125" s="459">
        <v>0.29166666666666669</v>
      </c>
      <c r="E4125" s="2">
        <f>Electricity!F4150</f>
        <v>0</v>
      </c>
      <c r="F4125" s="2">
        <f>Electricity!G4150</f>
        <v>0</v>
      </c>
      <c r="G4125" s="2">
        <f>Electricity!H4150</f>
        <v>0</v>
      </c>
      <c r="H4125" s="2">
        <f>Electricity!I4150</f>
        <v>0</v>
      </c>
      <c r="I4125" s="2">
        <f>Electricity!J4150</f>
        <v>0</v>
      </c>
    </row>
    <row r="4126" spans="2:9" x14ac:dyDescent="0.35">
      <c r="B4126" s="458" t="str">
        <f t="shared" si="65"/>
        <v>06/21/2019 08:00:00 AM</v>
      </c>
      <c r="C4126" s="458">
        <v>43637</v>
      </c>
      <c r="D4126" s="459">
        <v>0.33333333333333337</v>
      </c>
      <c r="E4126" s="2">
        <f>Electricity!F4151</f>
        <v>0</v>
      </c>
      <c r="F4126" s="2">
        <f>Electricity!G4151</f>
        <v>0</v>
      </c>
      <c r="G4126" s="2">
        <f>Electricity!H4151</f>
        <v>0</v>
      </c>
      <c r="H4126" s="2">
        <f>Electricity!I4151</f>
        <v>0</v>
      </c>
      <c r="I4126" s="2">
        <f>Electricity!J4151</f>
        <v>0</v>
      </c>
    </row>
    <row r="4127" spans="2:9" x14ac:dyDescent="0.35">
      <c r="B4127" s="458" t="str">
        <f t="shared" si="65"/>
        <v>06/21/2019 09:00:00 AM</v>
      </c>
      <c r="C4127" s="458">
        <v>43637</v>
      </c>
      <c r="D4127" s="459">
        <v>0.375</v>
      </c>
      <c r="E4127" s="2">
        <f>Electricity!F4152</f>
        <v>0</v>
      </c>
      <c r="F4127" s="2">
        <f>Electricity!G4152</f>
        <v>0</v>
      </c>
      <c r="G4127" s="2">
        <f>Electricity!H4152</f>
        <v>0</v>
      </c>
      <c r="H4127" s="2">
        <f>Electricity!I4152</f>
        <v>0</v>
      </c>
      <c r="I4127" s="2">
        <f>Electricity!J4152</f>
        <v>0</v>
      </c>
    </row>
    <row r="4128" spans="2:9" x14ac:dyDescent="0.35">
      <c r="B4128" s="458" t="str">
        <f t="shared" si="65"/>
        <v>06/21/2019 10:00:00 AM</v>
      </c>
      <c r="C4128" s="458">
        <v>43637</v>
      </c>
      <c r="D4128" s="459">
        <v>0.41666666666666669</v>
      </c>
      <c r="E4128" s="2">
        <f>Electricity!F4153</f>
        <v>0</v>
      </c>
      <c r="F4128" s="2">
        <f>Electricity!G4153</f>
        <v>0</v>
      </c>
      <c r="G4128" s="2">
        <f>Electricity!H4153</f>
        <v>0</v>
      </c>
      <c r="H4128" s="2">
        <f>Electricity!I4153</f>
        <v>0</v>
      </c>
      <c r="I4128" s="2">
        <f>Electricity!J4153</f>
        <v>0</v>
      </c>
    </row>
    <row r="4129" spans="2:9" x14ac:dyDescent="0.35">
      <c r="B4129" s="458" t="str">
        <f t="shared" si="65"/>
        <v>06/21/2019 11:00:00 AM</v>
      </c>
      <c r="C4129" s="458">
        <v>43637</v>
      </c>
      <c r="D4129" s="459">
        <v>0.45833333333333337</v>
      </c>
      <c r="E4129" s="2">
        <f>Electricity!F4154</f>
        <v>0</v>
      </c>
      <c r="F4129" s="2">
        <f>Electricity!G4154</f>
        <v>0</v>
      </c>
      <c r="G4129" s="2">
        <f>Electricity!H4154</f>
        <v>0</v>
      </c>
      <c r="H4129" s="2">
        <f>Electricity!I4154</f>
        <v>0</v>
      </c>
      <c r="I4129" s="2">
        <f>Electricity!J4154</f>
        <v>0</v>
      </c>
    </row>
    <row r="4130" spans="2:9" x14ac:dyDescent="0.35">
      <c r="B4130" s="458" t="str">
        <f t="shared" si="65"/>
        <v>06/21/2019 12:00:00 PM</v>
      </c>
      <c r="C4130" s="458">
        <v>43637</v>
      </c>
      <c r="D4130" s="459">
        <v>0.50000000000000011</v>
      </c>
      <c r="E4130" s="2">
        <f>Electricity!F4155</f>
        <v>0</v>
      </c>
      <c r="F4130" s="2">
        <f>Electricity!G4155</f>
        <v>0</v>
      </c>
      <c r="G4130" s="2">
        <f>Electricity!H4155</f>
        <v>0</v>
      </c>
      <c r="H4130" s="2">
        <f>Electricity!I4155</f>
        <v>0</v>
      </c>
      <c r="I4130" s="2">
        <f>Electricity!J4155</f>
        <v>0</v>
      </c>
    </row>
    <row r="4131" spans="2:9" x14ac:dyDescent="0.35">
      <c r="B4131" s="458" t="str">
        <f t="shared" si="65"/>
        <v>06/21/2019 01:00:00 PM</v>
      </c>
      <c r="C4131" s="458">
        <v>43637</v>
      </c>
      <c r="D4131" s="459">
        <v>0.54166666666666674</v>
      </c>
      <c r="E4131" s="2">
        <f>Electricity!F4156</f>
        <v>0</v>
      </c>
      <c r="F4131" s="2">
        <f>Electricity!G4156</f>
        <v>0</v>
      </c>
      <c r="G4131" s="2">
        <f>Electricity!H4156</f>
        <v>0</v>
      </c>
      <c r="H4131" s="2">
        <f>Electricity!I4156</f>
        <v>0</v>
      </c>
      <c r="I4131" s="2">
        <f>Electricity!J4156</f>
        <v>0</v>
      </c>
    </row>
    <row r="4132" spans="2:9" x14ac:dyDescent="0.35">
      <c r="B4132" s="458" t="str">
        <f t="shared" si="65"/>
        <v>06/21/2019 02:00:00 PM</v>
      </c>
      <c r="C4132" s="458">
        <v>43637</v>
      </c>
      <c r="D4132" s="459">
        <v>0.58333333333333337</v>
      </c>
      <c r="E4132" s="2">
        <f>Electricity!F4157</f>
        <v>0</v>
      </c>
      <c r="F4132" s="2">
        <f>Electricity!G4157</f>
        <v>0</v>
      </c>
      <c r="G4132" s="2">
        <f>Electricity!H4157</f>
        <v>0</v>
      </c>
      <c r="H4132" s="2">
        <f>Electricity!I4157</f>
        <v>0</v>
      </c>
      <c r="I4132" s="2">
        <f>Electricity!J4157</f>
        <v>0</v>
      </c>
    </row>
    <row r="4133" spans="2:9" x14ac:dyDescent="0.35">
      <c r="B4133" s="458" t="str">
        <f t="shared" si="65"/>
        <v>06/21/2019 03:00:00 PM</v>
      </c>
      <c r="C4133" s="458">
        <v>43637</v>
      </c>
      <c r="D4133" s="459">
        <v>0.62500000000000011</v>
      </c>
      <c r="E4133" s="2">
        <f>Electricity!F4158</f>
        <v>0</v>
      </c>
      <c r="F4133" s="2">
        <f>Electricity!G4158</f>
        <v>0</v>
      </c>
      <c r="G4133" s="2">
        <f>Electricity!H4158</f>
        <v>0</v>
      </c>
      <c r="H4133" s="2">
        <f>Electricity!I4158</f>
        <v>0</v>
      </c>
      <c r="I4133" s="2">
        <f>Electricity!J4158</f>
        <v>0</v>
      </c>
    </row>
    <row r="4134" spans="2:9" x14ac:dyDescent="0.35">
      <c r="B4134" s="458" t="str">
        <f t="shared" si="65"/>
        <v>06/21/2019 04:00:00 PM</v>
      </c>
      <c r="C4134" s="458">
        <v>43637</v>
      </c>
      <c r="D4134" s="459">
        <v>0.66666666666666674</v>
      </c>
      <c r="E4134" s="2">
        <f>Electricity!F4159</f>
        <v>0</v>
      </c>
      <c r="F4134" s="2">
        <f>Electricity!G4159</f>
        <v>0</v>
      </c>
      <c r="G4134" s="2">
        <f>Electricity!H4159</f>
        <v>0</v>
      </c>
      <c r="H4134" s="2">
        <f>Electricity!I4159</f>
        <v>0</v>
      </c>
      <c r="I4134" s="2">
        <f>Electricity!J4159</f>
        <v>0</v>
      </c>
    </row>
    <row r="4135" spans="2:9" x14ac:dyDescent="0.35">
      <c r="B4135" s="458" t="str">
        <f t="shared" si="65"/>
        <v>06/21/2019 05:00:00 PM</v>
      </c>
      <c r="C4135" s="458">
        <v>43637</v>
      </c>
      <c r="D4135" s="459">
        <v>0.70833333333333337</v>
      </c>
      <c r="E4135" s="2">
        <f>Electricity!F4160</f>
        <v>0</v>
      </c>
      <c r="F4135" s="2">
        <f>Electricity!G4160</f>
        <v>0</v>
      </c>
      <c r="G4135" s="2">
        <f>Electricity!H4160</f>
        <v>0</v>
      </c>
      <c r="H4135" s="2">
        <f>Electricity!I4160</f>
        <v>0</v>
      </c>
      <c r="I4135" s="2">
        <f>Electricity!J4160</f>
        <v>0</v>
      </c>
    </row>
    <row r="4136" spans="2:9" x14ac:dyDescent="0.35">
      <c r="B4136" s="458" t="str">
        <f t="shared" si="65"/>
        <v>06/21/2019 06:00:00 PM</v>
      </c>
      <c r="C4136" s="458">
        <v>43637</v>
      </c>
      <c r="D4136" s="459">
        <v>0.75000000000000011</v>
      </c>
      <c r="E4136" s="2">
        <f>Electricity!F4161</f>
        <v>0</v>
      </c>
      <c r="F4136" s="2">
        <f>Electricity!G4161</f>
        <v>0</v>
      </c>
      <c r="G4136" s="2">
        <f>Electricity!H4161</f>
        <v>0</v>
      </c>
      <c r="H4136" s="2">
        <f>Electricity!I4161</f>
        <v>0</v>
      </c>
      <c r="I4136" s="2">
        <f>Electricity!J4161</f>
        <v>0</v>
      </c>
    </row>
    <row r="4137" spans="2:9" x14ac:dyDescent="0.35">
      <c r="B4137" s="458" t="str">
        <f t="shared" si="65"/>
        <v>06/21/2019 07:00:00 PM</v>
      </c>
      <c r="C4137" s="458">
        <v>43637</v>
      </c>
      <c r="D4137" s="459">
        <v>0.79166666666666674</v>
      </c>
      <c r="E4137" s="2">
        <f>Electricity!F4162</f>
        <v>0</v>
      </c>
      <c r="F4137" s="2">
        <f>Electricity!G4162</f>
        <v>0</v>
      </c>
      <c r="G4137" s="2">
        <f>Electricity!H4162</f>
        <v>0</v>
      </c>
      <c r="H4137" s="2">
        <f>Electricity!I4162</f>
        <v>0</v>
      </c>
      <c r="I4137" s="2">
        <f>Electricity!J4162</f>
        <v>0</v>
      </c>
    </row>
    <row r="4138" spans="2:9" x14ac:dyDescent="0.35">
      <c r="B4138" s="458" t="str">
        <f t="shared" si="65"/>
        <v>06/21/2019 08:00:00 PM</v>
      </c>
      <c r="C4138" s="458">
        <v>43637</v>
      </c>
      <c r="D4138" s="459">
        <v>0.83333333333333337</v>
      </c>
      <c r="E4138" s="2">
        <f>Electricity!F4163</f>
        <v>0</v>
      </c>
      <c r="F4138" s="2">
        <f>Electricity!G4163</f>
        <v>0</v>
      </c>
      <c r="G4138" s="2">
        <f>Electricity!H4163</f>
        <v>0</v>
      </c>
      <c r="H4138" s="2">
        <f>Electricity!I4163</f>
        <v>0</v>
      </c>
      <c r="I4138" s="2">
        <f>Electricity!J4163</f>
        <v>0</v>
      </c>
    </row>
    <row r="4139" spans="2:9" x14ac:dyDescent="0.35">
      <c r="B4139" s="458" t="str">
        <f t="shared" si="65"/>
        <v>06/21/2019 09:00:00 PM</v>
      </c>
      <c r="C4139" s="458">
        <v>43637</v>
      </c>
      <c r="D4139" s="459">
        <v>0.87500000000000011</v>
      </c>
      <c r="E4139" s="2">
        <f>Electricity!F4164</f>
        <v>0</v>
      </c>
      <c r="F4139" s="2">
        <f>Electricity!G4164</f>
        <v>0</v>
      </c>
      <c r="G4139" s="2">
        <f>Electricity!H4164</f>
        <v>0</v>
      </c>
      <c r="H4139" s="2">
        <f>Electricity!I4164</f>
        <v>0</v>
      </c>
      <c r="I4139" s="2">
        <f>Electricity!J4164</f>
        <v>0</v>
      </c>
    </row>
    <row r="4140" spans="2:9" x14ac:dyDescent="0.35">
      <c r="B4140" s="458" t="str">
        <f t="shared" si="65"/>
        <v>06/21/2019 10:00:00 PM</v>
      </c>
      <c r="C4140" s="458">
        <v>43637</v>
      </c>
      <c r="D4140" s="459">
        <v>0.91666666666666674</v>
      </c>
      <c r="E4140" s="2">
        <f>Electricity!F4165</f>
        <v>0</v>
      </c>
      <c r="F4140" s="2">
        <f>Electricity!G4165</f>
        <v>0</v>
      </c>
      <c r="G4140" s="2">
        <f>Electricity!H4165</f>
        <v>0</v>
      </c>
      <c r="H4140" s="2">
        <f>Electricity!I4165</f>
        <v>0</v>
      </c>
      <c r="I4140" s="2">
        <f>Electricity!J4165</f>
        <v>0</v>
      </c>
    </row>
    <row r="4141" spans="2:9" x14ac:dyDescent="0.35">
      <c r="B4141" s="458" t="str">
        <f t="shared" si="65"/>
        <v>06/21/2019 11:00:00 PM</v>
      </c>
      <c r="C4141" s="458">
        <v>43637</v>
      </c>
      <c r="D4141" s="459">
        <v>0.95833333333333337</v>
      </c>
      <c r="E4141" s="2">
        <f>Electricity!F4166</f>
        <v>0</v>
      </c>
      <c r="F4141" s="2">
        <f>Electricity!G4166</f>
        <v>0</v>
      </c>
      <c r="G4141" s="2">
        <f>Electricity!H4166</f>
        <v>0</v>
      </c>
      <c r="H4141" s="2">
        <f>Electricity!I4166</f>
        <v>0</v>
      </c>
      <c r="I4141" s="2">
        <f>Electricity!J4166</f>
        <v>0</v>
      </c>
    </row>
    <row r="4142" spans="2:9" x14ac:dyDescent="0.35">
      <c r="B4142" s="458" t="str">
        <f t="shared" si="65"/>
        <v>06/22/2019 12:00:00 AM</v>
      </c>
      <c r="C4142" s="458">
        <v>43638</v>
      </c>
      <c r="D4142" s="459">
        <v>3.1225022567582528E-17</v>
      </c>
      <c r="E4142" s="2">
        <f>Electricity!F4167</f>
        <v>0</v>
      </c>
      <c r="F4142" s="2">
        <f>Electricity!G4167</f>
        <v>0</v>
      </c>
      <c r="G4142" s="2">
        <f>Electricity!H4167</f>
        <v>0</v>
      </c>
      <c r="H4142" s="2">
        <f>Electricity!I4167</f>
        <v>0</v>
      </c>
      <c r="I4142" s="2">
        <f>Electricity!J4167</f>
        <v>0</v>
      </c>
    </row>
    <row r="4143" spans="2:9" x14ac:dyDescent="0.35">
      <c r="B4143" s="458" t="str">
        <f t="shared" si="65"/>
        <v>06/22/2019 01:00:00 AM</v>
      </c>
      <c r="C4143" s="458">
        <v>43638</v>
      </c>
      <c r="D4143" s="459">
        <v>4.1666666666666699E-2</v>
      </c>
      <c r="E4143" s="2">
        <f>Electricity!F4168</f>
        <v>0</v>
      </c>
      <c r="F4143" s="2">
        <f>Electricity!G4168</f>
        <v>0</v>
      </c>
      <c r="G4143" s="2">
        <f>Electricity!H4168</f>
        <v>0</v>
      </c>
      <c r="H4143" s="2">
        <f>Electricity!I4168</f>
        <v>0</v>
      </c>
      <c r="I4143" s="2">
        <f>Electricity!J4168</f>
        <v>0</v>
      </c>
    </row>
    <row r="4144" spans="2:9" x14ac:dyDescent="0.35">
      <c r="B4144" s="458" t="str">
        <f t="shared" si="65"/>
        <v>06/22/2019 02:00:00 AM</v>
      </c>
      <c r="C4144" s="458">
        <v>43638</v>
      </c>
      <c r="D4144" s="459">
        <v>8.333333333333337E-2</v>
      </c>
      <c r="E4144" s="2">
        <f>Electricity!F4169</f>
        <v>0</v>
      </c>
      <c r="F4144" s="2">
        <f>Electricity!G4169</f>
        <v>0</v>
      </c>
      <c r="G4144" s="2">
        <f>Electricity!H4169</f>
        <v>0</v>
      </c>
      <c r="H4144" s="2">
        <f>Electricity!I4169</f>
        <v>0</v>
      </c>
      <c r="I4144" s="2">
        <f>Electricity!J4169</f>
        <v>0</v>
      </c>
    </row>
    <row r="4145" spans="2:9" x14ac:dyDescent="0.35">
      <c r="B4145" s="458" t="str">
        <f t="shared" si="65"/>
        <v>06/22/2019 03:00:00 AM</v>
      </c>
      <c r="C4145" s="458">
        <v>43638</v>
      </c>
      <c r="D4145" s="459">
        <v>0.12500000000000006</v>
      </c>
      <c r="E4145" s="2">
        <f>Electricity!F4170</f>
        <v>0</v>
      </c>
      <c r="F4145" s="2">
        <f>Electricity!G4170</f>
        <v>0</v>
      </c>
      <c r="G4145" s="2">
        <f>Electricity!H4170</f>
        <v>0</v>
      </c>
      <c r="H4145" s="2">
        <f>Electricity!I4170</f>
        <v>0</v>
      </c>
      <c r="I4145" s="2">
        <f>Electricity!J4170</f>
        <v>0</v>
      </c>
    </row>
    <row r="4146" spans="2:9" x14ac:dyDescent="0.35">
      <c r="B4146" s="458" t="str">
        <f t="shared" si="65"/>
        <v>06/22/2019 04:00:00 AM</v>
      </c>
      <c r="C4146" s="458">
        <v>43638</v>
      </c>
      <c r="D4146" s="459">
        <v>0.16666666666666669</v>
      </c>
      <c r="E4146" s="2">
        <f>Electricity!F4171</f>
        <v>0</v>
      </c>
      <c r="F4146" s="2">
        <f>Electricity!G4171</f>
        <v>0</v>
      </c>
      <c r="G4146" s="2">
        <f>Electricity!H4171</f>
        <v>0</v>
      </c>
      <c r="H4146" s="2">
        <f>Electricity!I4171</f>
        <v>0</v>
      </c>
      <c r="I4146" s="2">
        <f>Electricity!J4171</f>
        <v>0</v>
      </c>
    </row>
    <row r="4147" spans="2:9" x14ac:dyDescent="0.35">
      <c r="B4147" s="458" t="str">
        <f t="shared" si="65"/>
        <v>06/22/2019 05:00:00 AM</v>
      </c>
      <c r="C4147" s="458">
        <v>43638</v>
      </c>
      <c r="D4147" s="459">
        <v>0.20833333333333337</v>
      </c>
      <c r="E4147" s="2">
        <f>Electricity!F4172</f>
        <v>0</v>
      </c>
      <c r="F4147" s="2">
        <f>Electricity!G4172</f>
        <v>0</v>
      </c>
      <c r="G4147" s="2">
        <f>Electricity!H4172</f>
        <v>0</v>
      </c>
      <c r="H4147" s="2">
        <f>Electricity!I4172</f>
        <v>0</v>
      </c>
      <c r="I4147" s="2">
        <f>Electricity!J4172</f>
        <v>0</v>
      </c>
    </row>
    <row r="4148" spans="2:9" x14ac:dyDescent="0.35">
      <c r="B4148" s="458" t="str">
        <f t="shared" si="65"/>
        <v>06/22/2019 06:00:00 AM</v>
      </c>
      <c r="C4148" s="458">
        <v>43638</v>
      </c>
      <c r="D4148" s="459">
        <v>0.25</v>
      </c>
      <c r="E4148" s="2">
        <f>Electricity!F4173</f>
        <v>0</v>
      </c>
      <c r="F4148" s="2">
        <f>Electricity!G4173</f>
        <v>0</v>
      </c>
      <c r="G4148" s="2">
        <f>Electricity!H4173</f>
        <v>0</v>
      </c>
      <c r="H4148" s="2">
        <f>Electricity!I4173</f>
        <v>0</v>
      </c>
      <c r="I4148" s="2">
        <f>Electricity!J4173</f>
        <v>0</v>
      </c>
    </row>
    <row r="4149" spans="2:9" x14ac:dyDescent="0.35">
      <c r="B4149" s="458" t="str">
        <f t="shared" si="65"/>
        <v>06/22/2019 07:00:00 AM</v>
      </c>
      <c r="C4149" s="458">
        <v>43638</v>
      </c>
      <c r="D4149" s="459">
        <v>0.29166666666666669</v>
      </c>
      <c r="E4149" s="2">
        <f>Electricity!F4174</f>
        <v>0</v>
      </c>
      <c r="F4149" s="2">
        <f>Electricity!G4174</f>
        <v>0</v>
      </c>
      <c r="G4149" s="2">
        <f>Electricity!H4174</f>
        <v>0</v>
      </c>
      <c r="H4149" s="2">
        <f>Electricity!I4174</f>
        <v>0</v>
      </c>
      <c r="I4149" s="2">
        <f>Electricity!J4174</f>
        <v>0</v>
      </c>
    </row>
    <row r="4150" spans="2:9" x14ac:dyDescent="0.35">
      <c r="B4150" s="458" t="str">
        <f t="shared" si="65"/>
        <v>06/22/2019 08:00:00 AM</v>
      </c>
      <c r="C4150" s="458">
        <v>43638</v>
      </c>
      <c r="D4150" s="459">
        <v>0.33333333333333337</v>
      </c>
      <c r="E4150" s="2">
        <f>Electricity!F4175</f>
        <v>0</v>
      </c>
      <c r="F4150" s="2">
        <f>Electricity!G4175</f>
        <v>0</v>
      </c>
      <c r="G4150" s="2">
        <f>Electricity!H4175</f>
        <v>0</v>
      </c>
      <c r="H4150" s="2">
        <f>Electricity!I4175</f>
        <v>0</v>
      </c>
      <c r="I4150" s="2">
        <f>Electricity!J4175</f>
        <v>0</v>
      </c>
    </row>
    <row r="4151" spans="2:9" x14ac:dyDescent="0.35">
      <c r="B4151" s="458" t="str">
        <f t="shared" si="65"/>
        <v>06/22/2019 09:00:00 AM</v>
      </c>
      <c r="C4151" s="458">
        <v>43638</v>
      </c>
      <c r="D4151" s="459">
        <v>0.375</v>
      </c>
      <c r="E4151" s="2">
        <f>Electricity!F4176</f>
        <v>0</v>
      </c>
      <c r="F4151" s="2">
        <f>Electricity!G4176</f>
        <v>0</v>
      </c>
      <c r="G4151" s="2">
        <f>Electricity!H4176</f>
        <v>0</v>
      </c>
      <c r="H4151" s="2">
        <f>Electricity!I4176</f>
        <v>0</v>
      </c>
      <c r="I4151" s="2">
        <f>Electricity!J4176</f>
        <v>0</v>
      </c>
    </row>
    <row r="4152" spans="2:9" x14ac:dyDescent="0.35">
      <c r="B4152" s="458" t="str">
        <f t="shared" si="65"/>
        <v>06/22/2019 10:00:00 AM</v>
      </c>
      <c r="C4152" s="458">
        <v>43638</v>
      </c>
      <c r="D4152" s="459">
        <v>0.41666666666666669</v>
      </c>
      <c r="E4152" s="2">
        <f>Electricity!F4177</f>
        <v>0</v>
      </c>
      <c r="F4152" s="2">
        <f>Electricity!G4177</f>
        <v>0</v>
      </c>
      <c r="G4152" s="2">
        <f>Electricity!H4177</f>
        <v>0</v>
      </c>
      <c r="H4152" s="2">
        <f>Electricity!I4177</f>
        <v>0</v>
      </c>
      <c r="I4152" s="2">
        <f>Electricity!J4177</f>
        <v>0</v>
      </c>
    </row>
    <row r="4153" spans="2:9" x14ac:dyDescent="0.35">
      <c r="B4153" s="458" t="str">
        <f t="shared" si="65"/>
        <v>06/22/2019 11:00:00 AM</v>
      </c>
      <c r="C4153" s="458">
        <v>43638</v>
      </c>
      <c r="D4153" s="459">
        <v>0.45833333333333337</v>
      </c>
      <c r="E4153" s="2">
        <f>Electricity!F4178</f>
        <v>0</v>
      </c>
      <c r="F4153" s="2">
        <f>Electricity!G4178</f>
        <v>0</v>
      </c>
      <c r="G4153" s="2">
        <f>Electricity!H4178</f>
        <v>0</v>
      </c>
      <c r="H4153" s="2">
        <f>Electricity!I4178</f>
        <v>0</v>
      </c>
      <c r="I4153" s="2">
        <f>Electricity!J4178</f>
        <v>0</v>
      </c>
    </row>
    <row r="4154" spans="2:9" x14ac:dyDescent="0.35">
      <c r="B4154" s="458" t="str">
        <f t="shared" si="65"/>
        <v>06/22/2019 12:00:00 PM</v>
      </c>
      <c r="C4154" s="458">
        <v>43638</v>
      </c>
      <c r="D4154" s="459">
        <v>0.50000000000000011</v>
      </c>
      <c r="E4154" s="2">
        <f>Electricity!F4179</f>
        <v>0</v>
      </c>
      <c r="F4154" s="2">
        <f>Electricity!G4179</f>
        <v>0</v>
      </c>
      <c r="G4154" s="2">
        <f>Electricity!H4179</f>
        <v>0</v>
      </c>
      <c r="H4154" s="2">
        <f>Electricity!I4179</f>
        <v>0</v>
      </c>
      <c r="I4154" s="2">
        <f>Electricity!J4179</f>
        <v>0</v>
      </c>
    </row>
    <row r="4155" spans="2:9" x14ac:dyDescent="0.35">
      <c r="B4155" s="458" t="str">
        <f t="shared" si="65"/>
        <v>06/22/2019 01:00:00 PM</v>
      </c>
      <c r="C4155" s="458">
        <v>43638</v>
      </c>
      <c r="D4155" s="459">
        <v>0.54166666666666674</v>
      </c>
      <c r="E4155" s="2">
        <f>Electricity!F4180</f>
        <v>0</v>
      </c>
      <c r="F4155" s="2">
        <f>Electricity!G4180</f>
        <v>0</v>
      </c>
      <c r="G4155" s="2">
        <f>Electricity!H4180</f>
        <v>0</v>
      </c>
      <c r="H4155" s="2">
        <f>Electricity!I4180</f>
        <v>0</v>
      </c>
      <c r="I4155" s="2">
        <f>Electricity!J4180</f>
        <v>0</v>
      </c>
    </row>
    <row r="4156" spans="2:9" x14ac:dyDescent="0.35">
      <c r="B4156" s="458" t="str">
        <f t="shared" si="65"/>
        <v>06/22/2019 02:00:00 PM</v>
      </c>
      <c r="C4156" s="458">
        <v>43638</v>
      </c>
      <c r="D4156" s="459">
        <v>0.58333333333333337</v>
      </c>
      <c r="E4156" s="2">
        <f>Electricity!F4181</f>
        <v>0</v>
      </c>
      <c r="F4156" s="2">
        <f>Electricity!G4181</f>
        <v>0</v>
      </c>
      <c r="G4156" s="2">
        <f>Electricity!H4181</f>
        <v>0</v>
      </c>
      <c r="H4156" s="2">
        <f>Electricity!I4181</f>
        <v>0</v>
      </c>
      <c r="I4156" s="2">
        <f>Electricity!J4181</f>
        <v>0</v>
      </c>
    </row>
    <row r="4157" spans="2:9" x14ac:dyDescent="0.35">
      <c r="B4157" s="458" t="str">
        <f t="shared" si="65"/>
        <v>06/22/2019 03:00:00 PM</v>
      </c>
      <c r="C4157" s="458">
        <v>43638</v>
      </c>
      <c r="D4157" s="459">
        <v>0.62500000000000011</v>
      </c>
      <c r="E4157" s="2">
        <f>Electricity!F4182</f>
        <v>0</v>
      </c>
      <c r="F4157" s="2">
        <f>Electricity!G4182</f>
        <v>0</v>
      </c>
      <c r="G4157" s="2">
        <f>Electricity!H4182</f>
        <v>0</v>
      </c>
      <c r="H4157" s="2">
        <f>Electricity!I4182</f>
        <v>0</v>
      </c>
      <c r="I4157" s="2">
        <f>Electricity!J4182</f>
        <v>0</v>
      </c>
    </row>
    <row r="4158" spans="2:9" x14ac:dyDescent="0.35">
      <c r="B4158" s="458" t="str">
        <f t="shared" si="65"/>
        <v>06/22/2019 04:00:00 PM</v>
      </c>
      <c r="C4158" s="458">
        <v>43638</v>
      </c>
      <c r="D4158" s="459">
        <v>0.66666666666666674</v>
      </c>
      <c r="E4158" s="2">
        <f>Electricity!F4183</f>
        <v>0</v>
      </c>
      <c r="F4158" s="2">
        <f>Electricity!G4183</f>
        <v>0</v>
      </c>
      <c r="G4158" s="2">
        <f>Electricity!H4183</f>
        <v>0</v>
      </c>
      <c r="H4158" s="2">
        <f>Electricity!I4183</f>
        <v>0</v>
      </c>
      <c r="I4158" s="2">
        <f>Electricity!J4183</f>
        <v>0</v>
      </c>
    </row>
    <row r="4159" spans="2:9" x14ac:dyDescent="0.35">
      <c r="B4159" s="458" t="str">
        <f t="shared" si="65"/>
        <v>06/22/2019 05:00:00 PM</v>
      </c>
      <c r="C4159" s="458">
        <v>43638</v>
      </c>
      <c r="D4159" s="459">
        <v>0.70833333333333337</v>
      </c>
      <c r="E4159" s="2">
        <f>Electricity!F4184</f>
        <v>0</v>
      </c>
      <c r="F4159" s="2">
        <f>Electricity!G4184</f>
        <v>0</v>
      </c>
      <c r="G4159" s="2">
        <f>Electricity!H4184</f>
        <v>0</v>
      </c>
      <c r="H4159" s="2">
        <f>Electricity!I4184</f>
        <v>0</v>
      </c>
      <c r="I4159" s="2">
        <f>Electricity!J4184</f>
        <v>0</v>
      </c>
    </row>
    <row r="4160" spans="2:9" x14ac:dyDescent="0.35">
      <c r="B4160" s="458" t="str">
        <f t="shared" si="65"/>
        <v>06/22/2019 06:00:00 PM</v>
      </c>
      <c r="C4160" s="458">
        <v>43638</v>
      </c>
      <c r="D4160" s="459">
        <v>0.75000000000000011</v>
      </c>
      <c r="E4160" s="2">
        <f>Electricity!F4185</f>
        <v>0</v>
      </c>
      <c r="F4160" s="2">
        <f>Electricity!G4185</f>
        <v>0</v>
      </c>
      <c r="G4160" s="2">
        <f>Electricity!H4185</f>
        <v>0</v>
      </c>
      <c r="H4160" s="2">
        <f>Electricity!I4185</f>
        <v>0</v>
      </c>
      <c r="I4160" s="2">
        <f>Electricity!J4185</f>
        <v>0</v>
      </c>
    </row>
    <row r="4161" spans="2:9" x14ac:dyDescent="0.35">
      <c r="B4161" s="458" t="str">
        <f t="shared" si="65"/>
        <v>06/22/2019 07:00:00 PM</v>
      </c>
      <c r="C4161" s="458">
        <v>43638</v>
      </c>
      <c r="D4161" s="459">
        <v>0.79166666666666674</v>
      </c>
      <c r="E4161" s="2">
        <f>Electricity!F4186</f>
        <v>0</v>
      </c>
      <c r="F4161" s="2">
        <f>Electricity!G4186</f>
        <v>0</v>
      </c>
      <c r="G4161" s="2">
        <f>Electricity!H4186</f>
        <v>0</v>
      </c>
      <c r="H4161" s="2">
        <f>Electricity!I4186</f>
        <v>0</v>
      </c>
      <c r="I4161" s="2">
        <f>Electricity!J4186</f>
        <v>0</v>
      </c>
    </row>
    <row r="4162" spans="2:9" x14ac:dyDescent="0.35">
      <c r="B4162" s="458" t="str">
        <f t="shared" si="65"/>
        <v>06/22/2019 08:00:00 PM</v>
      </c>
      <c r="C4162" s="458">
        <v>43638</v>
      </c>
      <c r="D4162" s="459">
        <v>0.83333333333333337</v>
      </c>
      <c r="E4162" s="2">
        <f>Electricity!F4187</f>
        <v>0</v>
      </c>
      <c r="F4162" s="2">
        <f>Electricity!G4187</f>
        <v>0</v>
      </c>
      <c r="G4162" s="2">
        <f>Electricity!H4187</f>
        <v>0</v>
      </c>
      <c r="H4162" s="2">
        <f>Electricity!I4187</f>
        <v>0</v>
      </c>
      <c r="I4162" s="2">
        <f>Electricity!J4187</f>
        <v>0</v>
      </c>
    </row>
    <row r="4163" spans="2:9" x14ac:dyDescent="0.35">
      <c r="B4163" s="458" t="str">
        <f t="shared" si="65"/>
        <v>06/22/2019 09:00:00 PM</v>
      </c>
      <c r="C4163" s="458">
        <v>43638</v>
      </c>
      <c r="D4163" s="459">
        <v>0.87500000000000011</v>
      </c>
      <c r="E4163" s="2">
        <f>Electricity!F4188</f>
        <v>0</v>
      </c>
      <c r="F4163" s="2">
        <f>Electricity!G4188</f>
        <v>0</v>
      </c>
      <c r="G4163" s="2">
        <f>Electricity!H4188</f>
        <v>0</v>
      </c>
      <c r="H4163" s="2">
        <f>Electricity!I4188</f>
        <v>0</v>
      </c>
      <c r="I4163" s="2">
        <f>Electricity!J4188</f>
        <v>0</v>
      </c>
    </row>
    <row r="4164" spans="2:9" x14ac:dyDescent="0.35">
      <c r="B4164" s="458" t="str">
        <f t="shared" si="65"/>
        <v>06/22/2019 10:00:00 PM</v>
      </c>
      <c r="C4164" s="458">
        <v>43638</v>
      </c>
      <c r="D4164" s="459">
        <v>0.91666666666666674</v>
      </c>
      <c r="E4164" s="2">
        <f>Electricity!F4189</f>
        <v>0</v>
      </c>
      <c r="F4164" s="2">
        <f>Electricity!G4189</f>
        <v>0</v>
      </c>
      <c r="G4164" s="2">
        <f>Electricity!H4189</f>
        <v>0</v>
      </c>
      <c r="H4164" s="2">
        <f>Electricity!I4189</f>
        <v>0</v>
      </c>
      <c r="I4164" s="2">
        <f>Electricity!J4189</f>
        <v>0</v>
      </c>
    </row>
    <row r="4165" spans="2:9" x14ac:dyDescent="0.35">
      <c r="B4165" s="458" t="str">
        <f t="shared" si="65"/>
        <v>06/22/2019 11:00:00 PM</v>
      </c>
      <c r="C4165" s="458">
        <v>43638</v>
      </c>
      <c r="D4165" s="459">
        <v>0.95833333333333337</v>
      </c>
      <c r="E4165" s="2">
        <f>Electricity!F4190</f>
        <v>0</v>
      </c>
      <c r="F4165" s="2">
        <f>Electricity!G4190</f>
        <v>0</v>
      </c>
      <c r="G4165" s="2">
        <f>Electricity!H4190</f>
        <v>0</v>
      </c>
      <c r="H4165" s="2">
        <f>Electricity!I4190</f>
        <v>0</v>
      </c>
      <c r="I4165" s="2">
        <f>Electricity!J4190</f>
        <v>0</v>
      </c>
    </row>
    <row r="4166" spans="2:9" x14ac:dyDescent="0.35">
      <c r="B4166" s="458" t="str">
        <f t="shared" si="65"/>
        <v>06/23/2019 12:00:00 AM</v>
      </c>
      <c r="C4166" s="458">
        <v>43639</v>
      </c>
      <c r="D4166" s="459">
        <v>3.1225022567582528E-17</v>
      </c>
      <c r="E4166" s="2">
        <f>Electricity!F4191</f>
        <v>0</v>
      </c>
      <c r="F4166" s="2">
        <f>Electricity!G4191</f>
        <v>0</v>
      </c>
      <c r="G4166" s="2">
        <f>Electricity!H4191</f>
        <v>0</v>
      </c>
      <c r="H4166" s="2">
        <f>Electricity!I4191</f>
        <v>0</v>
      </c>
      <c r="I4166" s="2">
        <f>Electricity!J4191</f>
        <v>0</v>
      </c>
    </row>
    <row r="4167" spans="2:9" x14ac:dyDescent="0.35">
      <c r="B4167" s="458" t="str">
        <f t="shared" si="65"/>
        <v>06/23/2019 01:00:00 AM</v>
      </c>
      <c r="C4167" s="458">
        <v>43639</v>
      </c>
      <c r="D4167" s="459">
        <v>4.1666666666666699E-2</v>
      </c>
      <c r="E4167" s="2">
        <f>Electricity!F4192</f>
        <v>0</v>
      </c>
      <c r="F4167" s="2">
        <f>Electricity!G4192</f>
        <v>0</v>
      </c>
      <c r="G4167" s="2">
        <f>Electricity!H4192</f>
        <v>0</v>
      </c>
      <c r="H4167" s="2">
        <f>Electricity!I4192</f>
        <v>0</v>
      </c>
      <c r="I4167" s="2">
        <f>Electricity!J4192</f>
        <v>0</v>
      </c>
    </row>
    <row r="4168" spans="2:9" x14ac:dyDescent="0.35">
      <c r="B4168" s="458" t="str">
        <f t="shared" si="65"/>
        <v>06/23/2019 02:00:00 AM</v>
      </c>
      <c r="C4168" s="458">
        <v>43639</v>
      </c>
      <c r="D4168" s="459">
        <v>8.333333333333337E-2</v>
      </c>
      <c r="E4168" s="2">
        <f>Electricity!F4193</f>
        <v>0</v>
      </c>
      <c r="F4168" s="2">
        <f>Electricity!G4193</f>
        <v>0</v>
      </c>
      <c r="G4168" s="2">
        <f>Electricity!H4193</f>
        <v>0</v>
      </c>
      <c r="H4168" s="2">
        <f>Electricity!I4193</f>
        <v>0</v>
      </c>
      <c r="I4168" s="2">
        <f>Electricity!J4193</f>
        <v>0</v>
      </c>
    </row>
    <row r="4169" spans="2:9" x14ac:dyDescent="0.35">
      <c r="B4169" s="458" t="str">
        <f t="shared" si="65"/>
        <v>06/23/2019 03:00:00 AM</v>
      </c>
      <c r="C4169" s="458">
        <v>43639</v>
      </c>
      <c r="D4169" s="459">
        <v>0.12500000000000006</v>
      </c>
      <c r="E4169" s="2">
        <f>Electricity!F4194</f>
        <v>0</v>
      </c>
      <c r="F4169" s="2">
        <f>Electricity!G4194</f>
        <v>0</v>
      </c>
      <c r="G4169" s="2">
        <f>Electricity!H4194</f>
        <v>0</v>
      </c>
      <c r="H4169" s="2">
        <f>Electricity!I4194</f>
        <v>0</v>
      </c>
      <c r="I4169" s="2">
        <f>Electricity!J4194</f>
        <v>0</v>
      </c>
    </row>
    <row r="4170" spans="2:9" x14ac:dyDescent="0.35">
      <c r="B4170" s="458" t="str">
        <f t="shared" si="65"/>
        <v>06/23/2019 04:00:00 AM</v>
      </c>
      <c r="C4170" s="458">
        <v>43639</v>
      </c>
      <c r="D4170" s="459">
        <v>0.16666666666666669</v>
      </c>
      <c r="E4170" s="2">
        <f>Electricity!F4195</f>
        <v>0</v>
      </c>
      <c r="F4170" s="2">
        <f>Electricity!G4195</f>
        <v>0</v>
      </c>
      <c r="G4170" s="2">
        <f>Electricity!H4195</f>
        <v>0</v>
      </c>
      <c r="H4170" s="2">
        <f>Electricity!I4195</f>
        <v>0</v>
      </c>
      <c r="I4170" s="2">
        <f>Electricity!J4195</f>
        <v>0</v>
      </c>
    </row>
    <row r="4171" spans="2:9" x14ac:dyDescent="0.35">
      <c r="B4171" s="458" t="str">
        <f t="shared" si="65"/>
        <v>06/23/2019 05:00:00 AM</v>
      </c>
      <c r="C4171" s="458">
        <v>43639</v>
      </c>
      <c r="D4171" s="459">
        <v>0.20833333333333337</v>
      </c>
      <c r="E4171" s="2">
        <f>Electricity!F4196</f>
        <v>0</v>
      </c>
      <c r="F4171" s="2">
        <f>Electricity!G4196</f>
        <v>0</v>
      </c>
      <c r="G4171" s="2">
        <f>Electricity!H4196</f>
        <v>0</v>
      </c>
      <c r="H4171" s="2">
        <f>Electricity!I4196</f>
        <v>0</v>
      </c>
      <c r="I4171" s="2">
        <f>Electricity!J4196</f>
        <v>0</v>
      </c>
    </row>
    <row r="4172" spans="2:9" x14ac:dyDescent="0.35">
      <c r="B4172" s="458" t="str">
        <f t="shared" si="65"/>
        <v>06/23/2019 06:00:00 AM</v>
      </c>
      <c r="C4172" s="458">
        <v>43639</v>
      </c>
      <c r="D4172" s="459">
        <v>0.25</v>
      </c>
      <c r="E4172" s="2">
        <f>Electricity!F4197</f>
        <v>0</v>
      </c>
      <c r="F4172" s="2">
        <f>Electricity!G4197</f>
        <v>0</v>
      </c>
      <c r="G4172" s="2">
        <f>Electricity!H4197</f>
        <v>0</v>
      </c>
      <c r="H4172" s="2">
        <f>Electricity!I4197</f>
        <v>0</v>
      </c>
      <c r="I4172" s="2">
        <f>Electricity!J4197</f>
        <v>0</v>
      </c>
    </row>
    <row r="4173" spans="2:9" x14ac:dyDescent="0.35">
      <c r="B4173" s="458" t="str">
        <f t="shared" si="65"/>
        <v>06/23/2019 07:00:00 AM</v>
      </c>
      <c r="C4173" s="458">
        <v>43639</v>
      </c>
      <c r="D4173" s="459">
        <v>0.29166666666666669</v>
      </c>
      <c r="E4173" s="2">
        <f>Electricity!F4198</f>
        <v>0</v>
      </c>
      <c r="F4173" s="2">
        <f>Electricity!G4198</f>
        <v>0</v>
      </c>
      <c r="G4173" s="2">
        <f>Electricity!H4198</f>
        <v>0</v>
      </c>
      <c r="H4173" s="2">
        <f>Electricity!I4198</f>
        <v>0</v>
      </c>
      <c r="I4173" s="2">
        <f>Electricity!J4198</f>
        <v>0</v>
      </c>
    </row>
    <row r="4174" spans="2:9" x14ac:dyDescent="0.35">
      <c r="B4174" s="458" t="str">
        <f t="shared" si="65"/>
        <v>06/23/2019 08:00:00 AM</v>
      </c>
      <c r="C4174" s="458">
        <v>43639</v>
      </c>
      <c r="D4174" s="459">
        <v>0.33333333333333337</v>
      </c>
      <c r="E4174" s="2">
        <f>Electricity!F4199</f>
        <v>0</v>
      </c>
      <c r="F4174" s="2">
        <f>Electricity!G4199</f>
        <v>0</v>
      </c>
      <c r="G4174" s="2">
        <f>Electricity!H4199</f>
        <v>0</v>
      </c>
      <c r="H4174" s="2">
        <f>Electricity!I4199</f>
        <v>0</v>
      </c>
      <c r="I4174" s="2">
        <f>Electricity!J4199</f>
        <v>0</v>
      </c>
    </row>
    <row r="4175" spans="2:9" x14ac:dyDescent="0.35">
      <c r="B4175" s="458" t="str">
        <f t="shared" ref="B4175:B4238" si="66">CONCATENATE(TEXT(C4175,"mm/dd/yyyy")," ",TEXT(D4175,"hh:mm:ss AM/PM"))</f>
        <v>06/23/2019 09:00:00 AM</v>
      </c>
      <c r="C4175" s="458">
        <v>43639</v>
      </c>
      <c r="D4175" s="459">
        <v>0.375</v>
      </c>
      <c r="E4175" s="2">
        <f>Electricity!F4200</f>
        <v>0</v>
      </c>
      <c r="F4175" s="2">
        <f>Electricity!G4200</f>
        <v>0</v>
      </c>
      <c r="G4175" s="2">
        <f>Electricity!H4200</f>
        <v>0</v>
      </c>
      <c r="H4175" s="2">
        <f>Electricity!I4200</f>
        <v>0</v>
      </c>
      <c r="I4175" s="2">
        <f>Electricity!J4200</f>
        <v>0</v>
      </c>
    </row>
    <row r="4176" spans="2:9" x14ac:dyDescent="0.35">
      <c r="B4176" s="458" t="str">
        <f t="shared" si="66"/>
        <v>06/23/2019 10:00:00 AM</v>
      </c>
      <c r="C4176" s="458">
        <v>43639</v>
      </c>
      <c r="D4176" s="459">
        <v>0.41666666666666669</v>
      </c>
      <c r="E4176" s="2">
        <f>Electricity!F4201</f>
        <v>0</v>
      </c>
      <c r="F4176" s="2">
        <f>Electricity!G4201</f>
        <v>0</v>
      </c>
      <c r="G4176" s="2">
        <f>Electricity!H4201</f>
        <v>0</v>
      </c>
      <c r="H4176" s="2">
        <f>Electricity!I4201</f>
        <v>0</v>
      </c>
      <c r="I4176" s="2">
        <f>Electricity!J4201</f>
        <v>0</v>
      </c>
    </row>
    <row r="4177" spans="2:9" x14ac:dyDescent="0.35">
      <c r="B4177" s="458" t="str">
        <f t="shared" si="66"/>
        <v>06/23/2019 11:00:00 AM</v>
      </c>
      <c r="C4177" s="458">
        <v>43639</v>
      </c>
      <c r="D4177" s="459">
        <v>0.45833333333333337</v>
      </c>
      <c r="E4177" s="2">
        <f>Electricity!F4202</f>
        <v>0</v>
      </c>
      <c r="F4177" s="2">
        <f>Electricity!G4202</f>
        <v>0</v>
      </c>
      <c r="G4177" s="2">
        <f>Electricity!H4202</f>
        <v>0</v>
      </c>
      <c r="H4177" s="2">
        <f>Electricity!I4202</f>
        <v>0</v>
      </c>
      <c r="I4177" s="2">
        <f>Electricity!J4202</f>
        <v>0</v>
      </c>
    </row>
    <row r="4178" spans="2:9" x14ac:dyDescent="0.35">
      <c r="B4178" s="458" t="str">
        <f t="shared" si="66"/>
        <v>06/23/2019 12:00:00 PM</v>
      </c>
      <c r="C4178" s="458">
        <v>43639</v>
      </c>
      <c r="D4178" s="459">
        <v>0.50000000000000011</v>
      </c>
      <c r="E4178" s="2">
        <f>Electricity!F4203</f>
        <v>0</v>
      </c>
      <c r="F4178" s="2">
        <f>Electricity!G4203</f>
        <v>0</v>
      </c>
      <c r="G4178" s="2">
        <f>Electricity!H4203</f>
        <v>0</v>
      </c>
      <c r="H4178" s="2">
        <f>Electricity!I4203</f>
        <v>0</v>
      </c>
      <c r="I4178" s="2">
        <f>Electricity!J4203</f>
        <v>0</v>
      </c>
    </row>
    <row r="4179" spans="2:9" x14ac:dyDescent="0.35">
      <c r="B4179" s="458" t="str">
        <f t="shared" si="66"/>
        <v>06/23/2019 01:00:00 PM</v>
      </c>
      <c r="C4179" s="458">
        <v>43639</v>
      </c>
      <c r="D4179" s="459">
        <v>0.54166666666666674</v>
      </c>
      <c r="E4179" s="2">
        <f>Electricity!F4204</f>
        <v>0</v>
      </c>
      <c r="F4179" s="2">
        <f>Electricity!G4204</f>
        <v>0</v>
      </c>
      <c r="G4179" s="2">
        <f>Electricity!H4204</f>
        <v>0</v>
      </c>
      <c r="H4179" s="2">
        <f>Electricity!I4204</f>
        <v>0</v>
      </c>
      <c r="I4179" s="2">
        <f>Electricity!J4204</f>
        <v>0</v>
      </c>
    </row>
    <row r="4180" spans="2:9" x14ac:dyDescent="0.35">
      <c r="B4180" s="458" t="str">
        <f t="shared" si="66"/>
        <v>06/23/2019 02:00:00 PM</v>
      </c>
      <c r="C4180" s="458">
        <v>43639</v>
      </c>
      <c r="D4180" s="459">
        <v>0.58333333333333337</v>
      </c>
      <c r="E4180" s="2">
        <f>Electricity!F4205</f>
        <v>0</v>
      </c>
      <c r="F4180" s="2">
        <f>Electricity!G4205</f>
        <v>0</v>
      </c>
      <c r="G4180" s="2">
        <f>Electricity!H4205</f>
        <v>0</v>
      </c>
      <c r="H4180" s="2">
        <f>Electricity!I4205</f>
        <v>0</v>
      </c>
      <c r="I4180" s="2">
        <f>Electricity!J4205</f>
        <v>0</v>
      </c>
    </row>
    <row r="4181" spans="2:9" x14ac:dyDescent="0.35">
      <c r="B4181" s="458" t="str">
        <f t="shared" si="66"/>
        <v>06/23/2019 03:00:00 PM</v>
      </c>
      <c r="C4181" s="458">
        <v>43639</v>
      </c>
      <c r="D4181" s="459">
        <v>0.62500000000000011</v>
      </c>
      <c r="E4181" s="2">
        <f>Electricity!F4206</f>
        <v>0</v>
      </c>
      <c r="F4181" s="2">
        <f>Electricity!G4206</f>
        <v>0</v>
      </c>
      <c r="G4181" s="2">
        <f>Electricity!H4206</f>
        <v>0</v>
      </c>
      <c r="H4181" s="2">
        <f>Electricity!I4206</f>
        <v>0</v>
      </c>
      <c r="I4181" s="2">
        <f>Electricity!J4206</f>
        <v>0</v>
      </c>
    </row>
    <row r="4182" spans="2:9" x14ac:dyDescent="0.35">
      <c r="B4182" s="458" t="str">
        <f t="shared" si="66"/>
        <v>06/23/2019 04:00:00 PM</v>
      </c>
      <c r="C4182" s="458">
        <v>43639</v>
      </c>
      <c r="D4182" s="459">
        <v>0.66666666666666674</v>
      </c>
      <c r="E4182" s="2">
        <f>Electricity!F4207</f>
        <v>0</v>
      </c>
      <c r="F4182" s="2">
        <f>Electricity!G4207</f>
        <v>0</v>
      </c>
      <c r="G4182" s="2">
        <f>Electricity!H4207</f>
        <v>0</v>
      </c>
      <c r="H4182" s="2">
        <f>Electricity!I4207</f>
        <v>0</v>
      </c>
      <c r="I4182" s="2">
        <f>Electricity!J4207</f>
        <v>0</v>
      </c>
    </row>
    <row r="4183" spans="2:9" x14ac:dyDescent="0.35">
      <c r="B4183" s="458" t="str">
        <f t="shared" si="66"/>
        <v>06/23/2019 05:00:00 PM</v>
      </c>
      <c r="C4183" s="458">
        <v>43639</v>
      </c>
      <c r="D4183" s="459">
        <v>0.70833333333333337</v>
      </c>
      <c r="E4183" s="2">
        <f>Electricity!F4208</f>
        <v>0</v>
      </c>
      <c r="F4183" s="2">
        <f>Electricity!G4208</f>
        <v>0</v>
      </c>
      <c r="G4183" s="2">
        <f>Electricity!H4208</f>
        <v>0</v>
      </c>
      <c r="H4183" s="2">
        <f>Electricity!I4208</f>
        <v>0</v>
      </c>
      <c r="I4183" s="2">
        <f>Electricity!J4208</f>
        <v>0</v>
      </c>
    </row>
    <row r="4184" spans="2:9" x14ac:dyDescent="0.35">
      <c r="B4184" s="458" t="str">
        <f t="shared" si="66"/>
        <v>06/23/2019 06:00:00 PM</v>
      </c>
      <c r="C4184" s="458">
        <v>43639</v>
      </c>
      <c r="D4184" s="459">
        <v>0.75000000000000011</v>
      </c>
      <c r="E4184" s="2">
        <f>Electricity!F4209</f>
        <v>0</v>
      </c>
      <c r="F4184" s="2">
        <f>Electricity!G4209</f>
        <v>0</v>
      </c>
      <c r="G4184" s="2">
        <f>Electricity!H4209</f>
        <v>0</v>
      </c>
      <c r="H4184" s="2">
        <f>Electricity!I4209</f>
        <v>0</v>
      </c>
      <c r="I4184" s="2">
        <f>Electricity!J4209</f>
        <v>0</v>
      </c>
    </row>
    <row r="4185" spans="2:9" x14ac:dyDescent="0.35">
      <c r="B4185" s="458" t="str">
        <f t="shared" si="66"/>
        <v>06/23/2019 07:00:00 PM</v>
      </c>
      <c r="C4185" s="458">
        <v>43639</v>
      </c>
      <c r="D4185" s="459">
        <v>0.79166666666666674</v>
      </c>
      <c r="E4185" s="2">
        <f>Electricity!F4210</f>
        <v>0</v>
      </c>
      <c r="F4185" s="2">
        <f>Electricity!G4210</f>
        <v>0</v>
      </c>
      <c r="G4185" s="2">
        <f>Electricity!H4210</f>
        <v>0</v>
      </c>
      <c r="H4185" s="2">
        <f>Electricity!I4210</f>
        <v>0</v>
      </c>
      <c r="I4185" s="2">
        <f>Electricity!J4210</f>
        <v>0</v>
      </c>
    </row>
    <row r="4186" spans="2:9" x14ac:dyDescent="0.35">
      <c r="B4186" s="458" t="str">
        <f t="shared" si="66"/>
        <v>06/23/2019 08:00:00 PM</v>
      </c>
      <c r="C4186" s="458">
        <v>43639</v>
      </c>
      <c r="D4186" s="459">
        <v>0.83333333333333337</v>
      </c>
      <c r="E4186" s="2">
        <f>Electricity!F4211</f>
        <v>0</v>
      </c>
      <c r="F4186" s="2">
        <f>Electricity!G4211</f>
        <v>0</v>
      </c>
      <c r="G4186" s="2">
        <f>Electricity!H4211</f>
        <v>0</v>
      </c>
      <c r="H4186" s="2">
        <f>Electricity!I4211</f>
        <v>0</v>
      </c>
      <c r="I4186" s="2">
        <f>Electricity!J4211</f>
        <v>0</v>
      </c>
    </row>
    <row r="4187" spans="2:9" x14ac:dyDescent="0.35">
      <c r="B4187" s="458" t="str">
        <f t="shared" si="66"/>
        <v>06/23/2019 09:00:00 PM</v>
      </c>
      <c r="C4187" s="458">
        <v>43639</v>
      </c>
      <c r="D4187" s="459">
        <v>0.87500000000000011</v>
      </c>
      <c r="E4187" s="2">
        <f>Electricity!F4212</f>
        <v>0</v>
      </c>
      <c r="F4187" s="2">
        <f>Electricity!G4212</f>
        <v>0</v>
      </c>
      <c r="G4187" s="2">
        <f>Electricity!H4212</f>
        <v>0</v>
      </c>
      <c r="H4187" s="2">
        <f>Electricity!I4212</f>
        <v>0</v>
      </c>
      <c r="I4187" s="2">
        <f>Electricity!J4212</f>
        <v>0</v>
      </c>
    </row>
    <row r="4188" spans="2:9" x14ac:dyDescent="0.35">
      <c r="B4188" s="458" t="str">
        <f t="shared" si="66"/>
        <v>06/23/2019 10:00:00 PM</v>
      </c>
      <c r="C4188" s="458">
        <v>43639</v>
      </c>
      <c r="D4188" s="459">
        <v>0.91666666666666674</v>
      </c>
      <c r="E4188" s="2">
        <f>Electricity!F4213</f>
        <v>0</v>
      </c>
      <c r="F4188" s="2">
        <f>Electricity!G4213</f>
        <v>0</v>
      </c>
      <c r="G4188" s="2">
        <f>Electricity!H4213</f>
        <v>0</v>
      </c>
      <c r="H4188" s="2">
        <f>Electricity!I4213</f>
        <v>0</v>
      </c>
      <c r="I4188" s="2">
        <f>Electricity!J4213</f>
        <v>0</v>
      </c>
    </row>
    <row r="4189" spans="2:9" x14ac:dyDescent="0.35">
      <c r="B4189" s="458" t="str">
        <f t="shared" si="66"/>
        <v>06/23/2019 11:00:00 PM</v>
      </c>
      <c r="C4189" s="458">
        <v>43639</v>
      </c>
      <c r="D4189" s="459">
        <v>0.95833333333333337</v>
      </c>
      <c r="E4189" s="2">
        <f>Electricity!F4214</f>
        <v>0</v>
      </c>
      <c r="F4189" s="2">
        <f>Electricity!G4214</f>
        <v>0</v>
      </c>
      <c r="G4189" s="2">
        <f>Electricity!H4214</f>
        <v>0</v>
      </c>
      <c r="H4189" s="2">
        <f>Electricity!I4214</f>
        <v>0</v>
      </c>
      <c r="I4189" s="2">
        <f>Electricity!J4214</f>
        <v>0</v>
      </c>
    </row>
    <row r="4190" spans="2:9" x14ac:dyDescent="0.35">
      <c r="B4190" s="458" t="str">
        <f t="shared" si="66"/>
        <v>06/24/2019 12:00:00 AM</v>
      </c>
      <c r="C4190" s="458">
        <v>43640</v>
      </c>
      <c r="D4190" s="459">
        <v>3.1225022567582528E-17</v>
      </c>
      <c r="E4190" s="2">
        <f>Electricity!F4215</f>
        <v>0</v>
      </c>
      <c r="F4190" s="2">
        <f>Electricity!G4215</f>
        <v>0</v>
      </c>
      <c r="G4190" s="2">
        <f>Electricity!H4215</f>
        <v>0</v>
      </c>
      <c r="H4190" s="2">
        <f>Electricity!I4215</f>
        <v>0</v>
      </c>
      <c r="I4190" s="2">
        <f>Electricity!J4215</f>
        <v>0</v>
      </c>
    </row>
    <row r="4191" spans="2:9" x14ac:dyDescent="0.35">
      <c r="B4191" s="458" t="str">
        <f t="shared" si="66"/>
        <v>06/24/2019 01:00:00 AM</v>
      </c>
      <c r="C4191" s="458">
        <v>43640</v>
      </c>
      <c r="D4191" s="459">
        <v>4.1666666666666699E-2</v>
      </c>
      <c r="E4191" s="2">
        <f>Electricity!F4216</f>
        <v>0</v>
      </c>
      <c r="F4191" s="2">
        <f>Electricity!G4216</f>
        <v>0</v>
      </c>
      <c r="G4191" s="2">
        <f>Electricity!H4216</f>
        <v>0</v>
      </c>
      <c r="H4191" s="2">
        <f>Electricity!I4216</f>
        <v>0</v>
      </c>
      <c r="I4191" s="2">
        <f>Electricity!J4216</f>
        <v>0</v>
      </c>
    </row>
    <row r="4192" spans="2:9" x14ac:dyDescent="0.35">
      <c r="B4192" s="458" t="str">
        <f t="shared" si="66"/>
        <v>06/24/2019 02:00:00 AM</v>
      </c>
      <c r="C4192" s="458">
        <v>43640</v>
      </c>
      <c r="D4192" s="459">
        <v>8.333333333333337E-2</v>
      </c>
      <c r="E4192" s="2">
        <f>Electricity!F4217</f>
        <v>0</v>
      </c>
      <c r="F4192" s="2">
        <f>Electricity!G4217</f>
        <v>0</v>
      </c>
      <c r="G4192" s="2">
        <f>Electricity!H4217</f>
        <v>0</v>
      </c>
      <c r="H4192" s="2">
        <f>Electricity!I4217</f>
        <v>0</v>
      </c>
      <c r="I4192" s="2">
        <f>Electricity!J4217</f>
        <v>0</v>
      </c>
    </row>
    <row r="4193" spans="2:9" x14ac:dyDescent="0.35">
      <c r="B4193" s="458" t="str">
        <f t="shared" si="66"/>
        <v>06/24/2019 03:00:00 AM</v>
      </c>
      <c r="C4193" s="458">
        <v>43640</v>
      </c>
      <c r="D4193" s="459">
        <v>0.12500000000000006</v>
      </c>
      <c r="E4193" s="2">
        <f>Electricity!F4218</f>
        <v>0</v>
      </c>
      <c r="F4193" s="2">
        <f>Electricity!G4218</f>
        <v>0</v>
      </c>
      <c r="G4193" s="2">
        <f>Electricity!H4218</f>
        <v>0</v>
      </c>
      <c r="H4193" s="2">
        <f>Electricity!I4218</f>
        <v>0</v>
      </c>
      <c r="I4193" s="2">
        <f>Electricity!J4218</f>
        <v>0</v>
      </c>
    </row>
    <row r="4194" spans="2:9" x14ac:dyDescent="0.35">
      <c r="B4194" s="458" t="str">
        <f t="shared" si="66"/>
        <v>06/24/2019 04:00:00 AM</v>
      </c>
      <c r="C4194" s="458">
        <v>43640</v>
      </c>
      <c r="D4194" s="459">
        <v>0.16666666666666669</v>
      </c>
      <c r="E4194" s="2">
        <f>Electricity!F4219</f>
        <v>0</v>
      </c>
      <c r="F4194" s="2">
        <f>Electricity!G4219</f>
        <v>0</v>
      </c>
      <c r="G4194" s="2">
        <f>Electricity!H4219</f>
        <v>0</v>
      </c>
      <c r="H4194" s="2">
        <f>Electricity!I4219</f>
        <v>0</v>
      </c>
      <c r="I4194" s="2">
        <f>Electricity!J4219</f>
        <v>0</v>
      </c>
    </row>
    <row r="4195" spans="2:9" x14ac:dyDescent="0.35">
      <c r="B4195" s="458" t="str">
        <f t="shared" si="66"/>
        <v>06/24/2019 05:00:00 AM</v>
      </c>
      <c r="C4195" s="458">
        <v>43640</v>
      </c>
      <c r="D4195" s="459">
        <v>0.20833333333333337</v>
      </c>
      <c r="E4195" s="2">
        <f>Electricity!F4220</f>
        <v>0</v>
      </c>
      <c r="F4195" s="2">
        <f>Electricity!G4220</f>
        <v>0</v>
      </c>
      <c r="G4195" s="2">
        <f>Electricity!H4220</f>
        <v>0</v>
      </c>
      <c r="H4195" s="2">
        <f>Electricity!I4220</f>
        <v>0</v>
      </c>
      <c r="I4195" s="2">
        <f>Electricity!J4220</f>
        <v>0</v>
      </c>
    </row>
    <row r="4196" spans="2:9" x14ac:dyDescent="0.35">
      <c r="B4196" s="458" t="str">
        <f t="shared" si="66"/>
        <v>06/24/2019 06:00:00 AM</v>
      </c>
      <c r="C4196" s="458">
        <v>43640</v>
      </c>
      <c r="D4196" s="459">
        <v>0.25</v>
      </c>
      <c r="E4196" s="2">
        <f>Electricity!F4221</f>
        <v>0</v>
      </c>
      <c r="F4196" s="2">
        <f>Electricity!G4221</f>
        <v>0</v>
      </c>
      <c r="G4196" s="2">
        <f>Electricity!H4221</f>
        <v>0</v>
      </c>
      <c r="H4196" s="2">
        <f>Electricity!I4221</f>
        <v>0</v>
      </c>
      <c r="I4196" s="2">
        <f>Electricity!J4221</f>
        <v>0</v>
      </c>
    </row>
    <row r="4197" spans="2:9" x14ac:dyDescent="0.35">
      <c r="B4197" s="458" t="str">
        <f t="shared" si="66"/>
        <v>06/24/2019 07:00:00 AM</v>
      </c>
      <c r="C4197" s="458">
        <v>43640</v>
      </c>
      <c r="D4197" s="459">
        <v>0.29166666666666669</v>
      </c>
      <c r="E4197" s="2">
        <f>Electricity!F4222</f>
        <v>0</v>
      </c>
      <c r="F4197" s="2">
        <f>Electricity!G4222</f>
        <v>0</v>
      </c>
      <c r="G4197" s="2">
        <f>Electricity!H4222</f>
        <v>0</v>
      </c>
      <c r="H4197" s="2">
        <f>Electricity!I4222</f>
        <v>0</v>
      </c>
      <c r="I4197" s="2">
        <f>Electricity!J4222</f>
        <v>0</v>
      </c>
    </row>
    <row r="4198" spans="2:9" x14ac:dyDescent="0.35">
      <c r="B4198" s="458" t="str">
        <f t="shared" si="66"/>
        <v>06/24/2019 08:00:00 AM</v>
      </c>
      <c r="C4198" s="458">
        <v>43640</v>
      </c>
      <c r="D4198" s="459">
        <v>0.33333333333333337</v>
      </c>
      <c r="E4198" s="2">
        <f>Electricity!F4223</f>
        <v>0</v>
      </c>
      <c r="F4198" s="2">
        <f>Electricity!G4223</f>
        <v>0</v>
      </c>
      <c r="G4198" s="2">
        <f>Electricity!H4223</f>
        <v>0</v>
      </c>
      <c r="H4198" s="2">
        <f>Electricity!I4223</f>
        <v>0</v>
      </c>
      <c r="I4198" s="2">
        <f>Electricity!J4223</f>
        <v>0</v>
      </c>
    </row>
    <row r="4199" spans="2:9" x14ac:dyDescent="0.35">
      <c r="B4199" s="458" t="str">
        <f t="shared" si="66"/>
        <v>06/24/2019 09:00:00 AM</v>
      </c>
      <c r="C4199" s="458">
        <v>43640</v>
      </c>
      <c r="D4199" s="459">
        <v>0.375</v>
      </c>
      <c r="E4199" s="2">
        <f>Electricity!F4224</f>
        <v>0</v>
      </c>
      <c r="F4199" s="2">
        <f>Electricity!G4224</f>
        <v>0</v>
      </c>
      <c r="G4199" s="2">
        <f>Electricity!H4224</f>
        <v>0</v>
      </c>
      <c r="H4199" s="2">
        <f>Electricity!I4224</f>
        <v>0</v>
      </c>
      <c r="I4199" s="2">
        <f>Electricity!J4224</f>
        <v>0</v>
      </c>
    </row>
    <row r="4200" spans="2:9" x14ac:dyDescent="0.35">
      <c r="B4200" s="458" t="str">
        <f t="shared" si="66"/>
        <v>06/24/2019 10:00:00 AM</v>
      </c>
      <c r="C4200" s="458">
        <v>43640</v>
      </c>
      <c r="D4200" s="459">
        <v>0.41666666666666669</v>
      </c>
      <c r="E4200" s="2">
        <f>Electricity!F4225</f>
        <v>0</v>
      </c>
      <c r="F4200" s="2">
        <f>Electricity!G4225</f>
        <v>0</v>
      </c>
      <c r="G4200" s="2">
        <f>Electricity!H4225</f>
        <v>0</v>
      </c>
      <c r="H4200" s="2">
        <f>Electricity!I4225</f>
        <v>0</v>
      </c>
      <c r="I4200" s="2">
        <f>Electricity!J4225</f>
        <v>0</v>
      </c>
    </row>
    <row r="4201" spans="2:9" x14ac:dyDescent="0.35">
      <c r="B4201" s="458" t="str">
        <f t="shared" si="66"/>
        <v>06/24/2019 11:00:00 AM</v>
      </c>
      <c r="C4201" s="458">
        <v>43640</v>
      </c>
      <c r="D4201" s="459">
        <v>0.45833333333333337</v>
      </c>
      <c r="E4201" s="2">
        <f>Electricity!F4226</f>
        <v>0</v>
      </c>
      <c r="F4201" s="2">
        <f>Electricity!G4226</f>
        <v>0</v>
      </c>
      <c r="G4201" s="2">
        <f>Electricity!H4226</f>
        <v>0</v>
      </c>
      <c r="H4201" s="2">
        <f>Electricity!I4226</f>
        <v>0</v>
      </c>
      <c r="I4201" s="2">
        <f>Electricity!J4226</f>
        <v>0</v>
      </c>
    </row>
    <row r="4202" spans="2:9" x14ac:dyDescent="0.35">
      <c r="B4202" s="458" t="str">
        <f t="shared" si="66"/>
        <v>06/24/2019 12:00:00 PM</v>
      </c>
      <c r="C4202" s="458">
        <v>43640</v>
      </c>
      <c r="D4202" s="459">
        <v>0.50000000000000011</v>
      </c>
      <c r="E4202" s="2">
        <f>Electricity!F4227</f>
        <v>0</v>
      </c>
      <c r="F4202" s="2">
        <f>Electricity!G4227</f>
        <v>0</v>
      </c>
      <c r="G4202" s="2">
        <f>Electricity!H4227</f>
        <v>0</v>
      </c>
      <c r="H4202" s="2">
        <f>Electricity!I4227</f>
        <v>0</v>
      </c>
      <c r="I4202" s="2">
        <f>Electricity!J4227</f>
        <v>0</v>
      </c>
    </row>
    <row r="4203" spans="2:9" x14ac:dyDescent="0.35">
      <c r="B4203" s="458" t="str">
        <f t="shared" si="66"/>
        <v>06/24/2019 01:00:00 PM</v>
      </c>
      <c r="C4203" s="458">
        <v>43640</v>
      </c>
      <c r="D4203" s="459">
        <v>0.54166666666666674</v>
      </c>
      <c r="E4203" s="2">
        <f>Electricity!F4228</f>
        <v>0</v>
      </c>
      <c r="F4203" s="2">
        <f>Electricity!G4228</f>
        <v>0</v>
      </c>
      <c r="G4203" s="2">
        <f>Electricity!H4228</f>
        <v>0</v>
      </c>
      <c r="H4203" s="2">
        <f>Electricity!I4228</f>
        <v>0</v>
      </c>
      <c r="I4203" s="2">
        <f>Electricity!J4228</f>
        <v>0</v>
      </c>
    </row>
    <row r="4204" spans="2:9" x14ac:dyDescent="0.35">
      <c r="B4204" s="458" t="str">
        <f t="shared" si="66"/>
        <v>06/24/2019 02:00:00 PM</v>
      </c>
      <c r="C4204" s="458">
        <v>43640</v>
      </c>
      <c r="D4204" s="459">
        <v>0.58333333333333337</v>
      </c>
      <c r="E4204" s="2">
        <f>Electricity!F4229</f>
        <v>0</v>
      </c>
      <c r="F4204" s="2">
        <f>Electricity!G4229</f>
        <v>0</v>
      </c>
      <c r="G4204" s="2">
        <f>Electricity!H4229</f>
        <v>0</v>
      </c>
      <c r="H4204" s="2">
        <f>Electricity!I4229</f>
        <v>0</v>
      </c>
      <c r="I4204" s="2">
        <f>Electricity!J4229</f>
        <v>0</v>
      </c>
    </row>
    <row r="4205" spans="2:9" x14ac:dyDescent="0.35">
      <c r="B4205" s="458" t="str">
        <f t="shared" si="66"/>
        <v>06/24/2019 03:00:00 PM</v>
      </c>
      <c r="C4205" s="458">
        <v>43640</v>
      </c>
      <c r="D4205" s="459">
        <v>0.62500000000000011</v>
      </c>
      <c r="E4205" s="2">
        <f>Electricity!F4230</f>
        <v>0</v>
      </c>
      <c r="F4205" s="2">
        <f>Electricity!G4230</f>
        <v>0</v>
      </c>
      <c r="G4205" s="2">
        <f>Electricity!H4230</f>
        <v>0</v>
      </c>
      <c r="H4205" s="2">
        <f>Electricity!I4230</f>
        <v>0</v>
      </c>
      <c r="I4205" s="2">
        <f>Electricity!J4230</f>
        <v>0</v>
      </c>
    </row>
    <row r="4206" spans="2:9" x14ac:dyDescent="0.35">
      <c r="B4206" s="458" t="str">
        <f t="shared" si="66"/>
        <v>06/24/2019 04:00:00 PM</v>
      </c>
      <c r="C4206" s="458">
        <v>43640</v>
      </c>
      <c r="D4206" s="459">
        <v>0.66666666666666674</v>
      </c>
      <c r="E4206" s="2">
        <f>Electricity!F4231</f>
        <v>0</v>
      </c>
      <c r="F4206" s="2">
        <f>Electricity!G4231</f>
        <v>0</v>
      </c>
      <c r="G4206" s="2">
        <f>Electricity!H4231</f>
        <v>0</v>
      </c>
      <c r="H4206" s="2">
        <f>Electricity!I4231</f>
        <v>0</v>
      </c>
      <c r="I4206" s="2">
        <f>Electricity!J4231</f>
        <v>0</v>
      </c>
    </row>
    <row r="4207" spans="2:9" x14ac:dyDescent="0.35">
      <c r="B4207" s="458" t="str">
        <f t="shared" si="66"/>
        <v>06/24/2019 05:00:00 PM</v>
      </c>
      <c r="C4207" s="458">
        <v>43640</v>
      </c>
      <c r="D4207" s="459">
        <v>0.70833333333333337</v>
      </c>
      <c r="E4207" s="2">
        <f>Electricity!F4232</f>
        <v>0</v>
      </c>
      <c r="F4207" s="2">
        <f>Electricity!G4232</f>
        <v>0</v>
      </c>
      <c r="G4207" s="2">
        <f>Electricity!H4232</f>
        <v>0</v>
      </c>
      <c r="H4207" s="2">
        <f>Electricity!I4232</f>
        <v>0</v>
      </c>
      <c r="I4207" s="2">
        <f>Electricity!J4232</f>
        <v>0</v>
      </c>
    </row>
    <row r="4208" spans="2:9" x14ac:dyDescent="0.35">
      <c r="B4208" s="458" t="str">
        <f t="shared" si="66"/>
        <v>06/24/2019 06:00:00 PM</v>
      </c>
      <c r="C4208" s="458">
        <v>43640</v>
      </c>
      <c r="D4208" s="459">
        <v>0.75000000000000011</v>
      </c>
      <c r="E4208" s="2">
        <f>Electricity!F4233</f>
        <v>0</v>
      </c>
      <c r="F4208" s="2">
        <f>Electricity!G4233</f>
        <v>0</v>
      </c>
      <c r="G4208" s="2">
        <f>Electricity!H4233</f>
        <v>0</v>
      </c>
      <c r="H4208" s="2">
        <f>Electricity!I4233</f>
        <v>0</v>
      </c>
      <c r="I4208" s="2">
        <f>Electricity!J4233</f>
        <v>0</v>
      </c>
    </row>
    <row r="4209" spans="2:9" x14ac:dyDescent="0.35">
      <c r="B4209" s="458" t="str">
        <f t="shared" si="66"/>
        <v>06/24/2019 07:00:00 PM</v>
      </c>
      <c r="C4209" s="458">
        <v>43640</v>
      </c>
      <c r="D4209" s="459">
        <v>0.79166666666666674</v>
      </c>
      <c r="E4209" s="2">
        <f>Electricity!F4234</f>
        <v>0</v>
      </c>
      <c r="F4209" s="2">
        <f>Electricity!G4234</f>
        <v>0</v>
      </c>
      <c r="G4209" s="2">
        <f>Electricity!H4234</f>
        <v>0</v>
      </c>
      <c r="H4209" s="2">
        <f>Electricity!I4234</f>
        <v>0</v>
      </c>
      <c r="I4209" s="2">
        <f>Electricity!J4234</f>
        <v>0</v>
      </c>
    </row>
    <row r="4210" spans="2:9" x14ac:dyDescent="0.35">
      <c r="B4210" s="458" t="str">
        <f t="shared" si="66"/>
        <v>06/24/2019 08:00:00 PM</v>
      </c>
      <c r="C4210" s="458">
        <v>43640</v>
      </c>
      <c r="D4210" s="459">
        <v>0.83333333333333337</v>
      </c>
      <c r="E4210" s="2">
        <f>Electricity!F4235</f>
        <v>0</v>
      </c>
      <c r="F4210" s="2">
        <f>Electricity!G4235</f>
        <v>0</v>
      </c>
      <c r="G4210" s="2">
        <f>Electricity!H4235</f>
        <v>0</v>
      </c>
      <c r="H4210" s="2">
        <f>Electricity!I4235</f>
        <v>0</v>
      </c>
      <c r="I4210" s="2">
        <f>Electricity!J4235</f>
        <v>0</v>
      </c>
    </row>
    <row r="4211" spans="2:9" x14ac:dyDescent="0.35">
      <c r="B4211" s="458" t="str">
        <f t="shared" si="66"/>
        <v>06/24/2019 09:00:00 PM</v>
      </c>
      <c r="C4211" s="458">
        <v>43640</v>
      </c>
      <c r="D4211" s="459">
        <v>0.87500000000000011</v>
      </c>
      <c r="E4211" s="2">
        <f>Electricity!F4236</f>
        <v>0</v>
      </c>
      <c r="F4211" s="2">
        <f>Electricity!G4236</f>
        <v>0</v>
      </c>
      <c r="G4211" s="2">
        <f>Electricity!H4236</f>
        <v>0</v>
      </c>
      <c r="H4211" s="2">
        <f>Electricity!I4236</f>
        <v>0</v>
      </c>
      <c r="I4211" s="2">
        <f>Electricity!J4236</f>
        <v>0</v>
      </c>
    </row>
    <row r="4212" spans="2:9" x14ac:dyDescent="0.35">
      <c r="B4212" s="458" t="str">
        <f t="shared" si="66"/>
        <v>06/24/2019 10:00:00 PM</v>
      </c>
      <c r="C4212" s="458">
        <v>43640</v>
      </c>
      <c r="D4212" s="459">
        <v>0.91666666666666674</v>
      </c>
      <c r="E4212" s="2">
        <f>Electricity!F4237</f>
        <v>0</v>
      </c>
      <c r="F4212" s="2">
        <f>Electricity!G4237</f>
        <v>0</v>
      </c>
      <c r="G4212" s="2">
        <f>Electricity!H4237</f>
        <v>0</v>
      </c>
      <c r="H4212" s="2">
        <f>Electricity!I4237</f>
        <v>0</v>
      </c>
      <c r="I4212" s="2">
        <f>Electricity!J4237</f>
        <v>0</v>
      </c>
    </row>
    <row r="4213" spans="2:9" x14ac:dyDescent="0.35">
      <c r="B4213" s="458" t="str">
        <f t="shared" si="66"/>
        <v>06/24/2019 11:00:00 PM</v>
      </c>
      <c r="C4213" s="458">
        <v>43640</v>
      </c>
      <c r="D4213" s="459">
        <v>0.95833333333333337</v>
      </c>
      <c r="E4213" s="2">
        <f>Electricity!F4238</f>
        <v>0</v>
      </c>
      <c r="F4213" s="2">
        <f>Electricity!G4238</f>
        <v>0</v>
      </c>
      <c r="G4213" s="2">
        <f>Electricity!H4238</f>
        <v>0</v>
      </c>
      <c r="H4213" s="2">
        <f>Electricity!I4238</f>
        <v>0</v>
      </c>
      <c r="I4213" s="2">
        <f>Electricity!J4238</f>
        <v>0</v>
      </c>
    </row>
    <row r="4214" spans="2:9" x14ac:dyDescent="0.35">
      <c r="B4214" s="458" t="str">
        <f t="shared" si="66"/>
        <v>06/25/2019 12:00:00 AM</v>
      </c>
      <c r="C4214" s="458">
        <v>43641</v>
      </c>
      <c r="D4214" s="459">
        <v>3.1225022567582528E-17</v>
      </c>
      <c r="E4214" s="2">
        <f>Electricity!F4239</f>
        <v>0</v>
      </c>
      <c r="F4214" s="2">
        <f>Electricity!G4239</f>
        <v>0</v>
      </c>
      <c r="G4214" s="2">
        <f>Electricity!H4239</f>
        <v>0</v>
      </c>
      <c r="H4214" s="2">
        <f>Electricity!I4239</f>
        <v>0</v>
      </c>
      <c r="I4214" s="2">
        <f>Electricity!J4239</f>
        <v>0</v>
      </c>
    </row>
    <row r="4215" spans="2:9" x14ac:dyDescent="0.35">
      <c r="B4215" s="458" t="str">
        <f t="shared" si="66"/>
        <v>06/25/2019 01:00:00 AM</v>
      </c>
      <c r="C4215" s="458">
        <v>43641</v>
      </c>
      <c r="D4215" s="459">
        <v>4.1666666666666699E-2</v>
      </c>
      <c r="E4215" s="2">
        <f>Electricity!F4240</f>
        <v>0</v>
      </c>
      <c r="F4215" s="2">
        <f>Electricity!G4240</f>
        <v>0</v>
      </c>
      <c r="G4215" s="2">
        <f>Electricity!H4240</f>
        <v>0</v>
      </c>
      <c r="H4215" s="2">
        <f>Electricity!I4240</f>
        <v>0</v>
      </c>
      <c r="I4215" s="2">
        <f>Electricity!J4240</f>
        <v>0</v>
      </c>
    </row>
    <row r="4216" spans="2:9" x14ac:dyDescent="0.35">
      <c r="B4216" s="458" t="str">
        <f t="shared" si="66"/>
        <v>06/25/2019 02:00:00 AM</v>
      </c>
      <c r="C4216" s="458">
        <v>43641</v>
      </c>
      <c r="D4216" s="459">
        <v>8.333333333333337E-2</v>
      </c>
      <c r="E4216" s="2">
        <f>Electricity!F4241</f>
        <v>0</v>
      </c>
      <c r="F4216" s="2">
        <f>Electricity!G4241</f>
        <v>0</v>
      </c>
      <c r="G4216" s="2">
        <f>Electricity!H4241</f>
        <v>0</v>
      </c>
      <c r="H4216" s="2">
        <f>Electricity!I4241</f>
        <v>0</v>
      </c>
      <c r="I4216" s="2">
        <f>Electricity!J4241</f>
        <v>0</v>
      </c>
    </row>
    <row r="4217" spans="2:9" x14ac:dyDescent="0.35">
      <c r="B4217" s="458" t="str">
        <f t="shared" si="66"/>
        <v>06/25/2019 03:00:00 AM</v>
      </c>
      <c r="C4217" s="458">
        <v>43641</v>
      </c>
      <c r="D4217" s="459">
        <v>0.12500000000000006</v>
      </c>
      <c r="E4217" s="2">
        <f>Electricity!F4242</f>
        <v>0</v>
      </c>
      <c r="F4217" s="2">
        <f>Electricity!G4242</f>
        <v>0</v>
      </c>
      <c r="G4217" s="2">
        <f>Electricity!H4242</f>
        <v>0</v>
      </c>
      <c r="H4217" s="2">
        <f>Electricity!I4242</f>
        <v>0</v>
      </c>
      <c r="I4217" s="2">
        <f>Electricity!J4242</f>
        <v>0</v>
      </c>
    </row>
    <row r="4218" spans="2:9" x14ac:dyDescent="0.35">
      <c r="B4218" s="458" t="str">
        <f t="shared" si="66"/>
        <v>06/25/2019 04:00:00 AM</v>
      </c>
      <c r="C4218" s="458">
        <v>43641</v>
      </c>
      <c r="D4218" s="459">
        <v>0.16666666666666669</v>
      </c>
      <c r="E4218" s="2">
        <f>Electricity!F4243</f>
        <v>0</v>
      </c>
      <c r="F4218" s="2">
        <f>Electricity!G4243</f>
        <v>0</v>
      </c>
      <c r="G4218" s="2">
        <f>Electricity!H4243</f>
        <v>0</v>
      </c>
      <c r="H4218" s="2">
        <f>Electricity!I4243</f>
        <v>0</v>
      </c>
      <c r="I4218" s="2">
        <f>Electricity!J4243</f>
        <v>0</v>
      </c>
    </row>
    <row r="4219" spans="2:9" x14ac:dyDescent="0.35">
      <c r="B4219" s="458" t="str">
        <f t="shared" si="66"/>
        <v>06/25/2019 05:00:00 AM</v>
      </c>
      <c r="C4219" s="458">
        <v>43641</v>
      </c>
      <c r="D4219" s="459">
        <v>0.20833333333333337</v>
      </c>
      <c r="E4219" s="2">
        <f>Electricity!F4244</f>
        <v>0</v>
      </c>
      <c r="F4219" s="2">
        <f>Electricity!G4244</f>
        <v>0</v>
      </c>
      <c r="G4219" s="2">
        <f>Electricity!H4244</f>
        <v>0</v>
      </c>
      <c r="H4219" s="2">
        <f>Electricity!I4244</f>
        <v>0</v>
      </c>
      <c r="I4219" s="2">
        <f>Electricity!J4244</f>
        <v>0</v>
      </c>
    </row>
    <row r="4220" spans="2:9" x14ac:dyDescent="0.35">
      <c r="B4220" s="458" t="str">
        <f t="shared" si="66"/>
        <v>06/25/2019 06:00:00 AM</v>
      </c>
      <c r="C4220" s="458">
        <v>43641</v>
      </c>
      <c r="D4220" s="459">
        <v>0.25</v>
      </c>
      <c r="E4220" s="2">
        <f>Electricity!F4245</f>
        <v>0</v>
      </c>
      <c r="F4220" s="2">
        <f>Electricity!G4245</f>
        <v>0</v>
      </c>
      <c r="G4220" s="2">
        <f>Electricity!H4245</f>
        <v>0</v>
      </c>
      <c r="H4220" s="2">
        <f>Electricity!I4245</f>
        <v>0</v>
      </c>
      <c r="I4220" s="2">
        <f>Electricity!J4245</f>
        <v>0</v>
      </c>
    </row>
    <row r="4221" spans="2:9" x14ac:dyDescent="0.35">
      <c r="B4221" s="458" t="str">
        <f t="shared" si="66"/>
        <v>06/25/2019 07:00:00 AM</v>
      </c>
      <c r="C4221" s="458">
        <v>43641</v>
      </c>
      <c r="D4221" s="459">
        <v>0.29166666666666669</v>
      </c>
      <c r="E4221" s="2">
        <f>Electricity!F4246</f>
        <v>0</v>
      </c>
      <c r="F4221" s="2">
        <f>Electricity!G4246</f>
        <v>0</v>
      </c>
      <c r="G4221" s="2">
        <f>Electricity!H4246</f>
        <v>0</v>
      </c>
      <c r="H4221" s="2">
        <f>Electricity!I4246</f>
        <v>0</v>
      </c>
      <c r="I4221" s="2">
        <f>Electricity!J4246</f>
        <v>0</v>
      </c>
    </row>
    <row r="4222" spans="2:9" x14ac:dyDescent="0.35">
      <c r="B4222" s="458" t="str">
        <f t="shared" si="66"/>
        <v>06/25/2019 08:00:00 AM</v>
      </c>
      <c r="C4222" s="458">
        <v>43641</v>
      </c>
      <c r="D4222" s="459">
        <v>0.33333333333333337</v>
      </c>
      <c r="E4222" s="2">
        <f>Electricity!F4247</f>
        <v>0</v>
      </c>
      <c r="F4222" s="2">
        <f>Electricity!G4247</f>
        <v>0</v>
      </c>
      <c r="G4222" s="2">
        <f>Electricity!H4247</f>
        <v>0</v>
      </c>
      <c r="H4222" s="2">
        <f>Electricity!I4247</f>
        <v>0</v>
      </c>
      <c r="I4222" s="2">
        <f>Electricity!J4247</f>
        <v>0</v>
      </c>
    </row>
    <row r="4223" spans="2:9" x14ac:dyDescent="0.35">
      <c r="B4223" s="458" t="str">
        <f t="shared" si="66"/>
        <v>06/25/2019 09:00:00 AM</v>
      </c>
      <c r="C4223" s="458">
        <v>43641</v>
      </c>
      <c r="D4223" s="459">
        <v>0.375</v>
      </c>
      <c r="E4223" s="2">
        <f>Electricity!F4248</f>
        <v>0</v>
      </c>
      <c r="F4223" s="2">
        <f>Electricity!G4248</f>
        <v>0</v>
      </c>
      <c r="G4223" s="2">
        <f>Electricity!H4248</f>
        <v>0</v>
      </c>
      <c r="H4223" s="2">
        <f>Electricity!I4248</f>
        <v>0</v>
      </c>
      <c r="I4223" s="2">
        <f>Electricity!J4248</f>
        <v>0</v>
      </c>
    </row>
    <row r="4224" spans="2:9" x14ac:dyDescent="0.35">
      <c r="B4224" s="458" t="str">
        <f t="shared" si="66"/>
        <v>06/25/2019 10:00:00 AM</v>
      </c>
      <c r="C4224" s="458">
        <v>43641</v>
      </c>
      <c r="D4224" s="459">
        <v>0.41666666666666669</v>
      </c>
      <c r="E4224" s="2">
        <f>Electricity!F4249</f>
        <v>0</v>
      </c>
      <c r="F4224" s="2">
        <f>Electricity!G4249</f>
        <v>0</v>
      </c>
      <c r="G4224" s="2">
        <f>Electricity!H4249</f>
        <v>0</v>
      </c>
      <c r="H4224" s="2">
        <f>Electricity!I4249</f>
        <v>0</v>
      </c>
      <c r="I4224" s="2">
        <f>Electricity!J4249</f>
        <v>0</v>
      </c>
    </row>
    <row r="4225" spans="2:9" x14ac:dyDescent="0.35">
      <c r="B4225" s="458" t="str">
        <f t="shared" si="66"/>
        <v>06/25/2019 11:00:00 AM</v>
      </c>
      <c r="C4225" s="458">
        <v>43641</v>
      </c>
      <c r="D4225" s="459">
        <v>0.45833333333333337</v>
      </c>
      <c r="E4225" s="2">
        <f>Electricity!F4250</f>
        <v>0</v>
      </c>
      <c r="F4225" s="2">
        <f>Electricity!G4250</f>
        <v>0</v>
      </c>
      <c r="G4225" s="2">
        <f>Electricity!H4250</f>
        <v>0</v>
      </c>
      <c r="H4225" s="2">
        <f>Electricity!I4250</f>
        <v>0</v>
      </c>
      <c r="I4225" s="2">
        <f>Electricity!J4250</f>
        <v>0</v>
      </c>
    </row>
    <row r="4226" spans="2:9" x14ac:dyDescent="0.35">
      <c r="B4226" s="458" t="str">
        <f t="shared" si="66"/>
        <v>06/25/2019 12:00:00 PM</v>
      </c>
      <c r="C4226" s="458">
        <v>43641</v>
      </c>
      <c r="D4226" s="459">
        <v>0.50000000000000011</v>
      </c>
      <c r="E4226" s="2">
        <f>Electricity!F4251</f>
        <v>0</v>
      </c>
      <c r="F4226" s="2">
        <f>Electricity!G4251</f>
        <v>0</v>
      </c>
      <c r="G4226" s="2">
        <f>Electricity!H4251</f>
        <v>0</v>
      </c>
      <c r="H4226" s="2">
        <f>Electricity!I4251</f>
        <v>0</v>
      </c>
      <c r="I4226" s="2">
        <f>Electricity!J4251</f>
        <v>0</v>
      </c>
    </row>
    <row r="4227" spans="2:9" x14ac:dyDescent="0.35">
      <c r="B4227" s="458" t="str">
        <f t="shared" si="66"/>
        <v>06/25/2019 01:00:00 PM</v>
      </c>
      <c r="C4227" s="458">
        <v>43641</v>
      </c>
      <c r="D4227" s="459">
        <v>0.54166666666666674</v>
      </c>
      <c r="E4227" s="2">
        <f>Electricity!F4252</f>
        <v>0</v>
      </c>
      <c r="F4227" s="2">
        <f>Electricity!G4252</f>
        <v>0</v>
      </c>
      <c r="G4227" s="2">
        <f>Electricity!H4252</f>
        <v>0</v>
      </c>
      <c r="H4227" s="2">
        <f>Electricity!I4252</f>
        <v>0</v>
      </c>
      <c r="I4227" s="2">
        <f>Electricity!J4252</f>
        <v>0</v>
      </c>
    </row>
    <row r="4228" spans="2:9" x14ac:dyDescent="0.35">
      <c r="B4228" s="458" t="str">
        <f t="shared" si="66"/>
        <v>06/25/2019 02:00:00 PM</v>
      </c>
      <c r="C4228" s="458">
        <v>43641</v>
      </c>
      <c r="D4228" s="459">
        <v>0.58333333333333337</v>
      </c>
      <c r="E4228" s="2">
        <f>Electricity!F4253</f>
        <v>0</v>
      </c>
      <c r="F4228" s="2">
        <f>Electricity!G4253</f>
        <v>0</v>
      </c>
      <c r="G4228" s="2">
        <f>Electricity!H4253</f>
        <v>0</v>
      </c>
      <c r="H4228" s="2">
        <f>Electricity!I4253</f>
        <v>0</v>
      </c>
      <c r="I4228" s="2">
        <f>Electricity!J4253</f>
        <v>0</v>
      </c>
    </row>
    <row r="4229" spans="2:9" x14ac:dyDescent="0.35">
      <c r="B4229" s="458" t="str">
        <f t="shared" si="66"/>
        <v>06/25/2019 03:00:00 PM</v>
      </c>
      <c r="C4229" s="458">
        <v>43641</v>
      </c>
      <c r="D4229" s="459">
        <v>0.62500000000000011</v>
      </c>
      <c r="E4229" s="2">
        <f>Electricity!F4254</f>
        <v>0</v>
      </c>
      <c r="F4229" s="2">
        <f>Electricity!G4254</f>
        <v>0</v>
      </c>
      <c r="G4229" s="2">
        <f>Electricity!H4254</f>
        <v>0</v>
      </c>
      <c r="H4229" s="2">
        <f>Electricity!I4254</f>
        <v>0</v>
      </c>
      <c r="I4229" s="2">
        <f>Electricity!J4254</f>
        <v>0</v>
      </c>
    </row>
    <row r="4230" spans="2:9" x14ac:dyDescent="0.35">
      <c r="B4230" s="458" t="str">
        <f t="shared" si="66"/>
        <v>06/25/2019 04:00:00 PM</v>
      </c>
      <c r="C4230" s="458">
        <v>43641</v>
      </c>
      <c r="D4230" s="459">
        <v>0.66666666666666674</v>
      </c>
      <c r="E4230" s="2">
        <f>Electricity!F4255</f>
        <v>0</v>
      </c>
      <c r="F4230" s="2">
        <f>Electricity!G4255</f>
        <v>0</v>
      </c>
      <c r="G4230" s="2">
        <f>Electricity!H4255</f>
        <v>0</v>
      </c>
      <c r="H4230" s="2">
        <f>Electricity!I4255</f>
        <v>0</v>
      </c>
      <c r="I4230" s="2">
        <f>Electricity!J4255</f>
        <v>0</v>
      </c>
    </row>
    <row r="4231" spans="2:9" x14ac:dyDescent="0.35">
      <c r="B4231" s="458" t="str">
        <f t="shared" si="66"/>
        <v>06/25/2019 05:00:00 PM</v>
      </c>
      <c r="C4231" s="458">
        <v>43641</v>
      </c>
      <c r="D4231" s="459">
        <v>0.70833333333333337</v>
      </c>
      <c r="E4231" s="2">
        <f>Electricity!F4256</f>
        <v>0</v>
      </c>
      <c r="F4231" s="2">
        <f>Electricity!G4256</f>
        <v>0</v>
      </c>
      <c r="G4231" s="2">
        <f>Electricity!H4256</f>
        <v>0</v>
      </c>
      <c r="H4231" s="2">
        <f>Electricity!I4256</f>
        <v>0</v>
      </c>
      <c r="I4231" s="2">
        <f>Electricity!J4256</f>
        <v>0</v>
      </c>
    </row>
    <row r="4232" spans="2:9" x14ac:dyDescent="0.35">
      <c r="B4232" s="458" t="str">
        <f t="shared" si="66"/>
        <v>06/25/2019 06:00:00 PM</v>
      </c>
      <c r="C4232" s="458">
        <v>43641</v>
      </c>
      <c r="D4232" s="459">
        <v>0.75000000000000011</v>
      </c>
      <c r="E4232" s="2">
        <f>Electricity!F4257</f>
        <v>0</v>
      </c>
      <c r="F4232" s="2">
        <f>Electricity!G4257</f>
        <v>0</v>
      </c>
      <c r="G4232" s="2">
        <f>Electricity!H4257</f>
        <v>0</v>
      </c>
      <c r="H4232" s="2">
        <f>Electricity!I4257</f>
        <v>0</v>
      </c>
      <c r="I4232" s="2">
        <f>Electricity!J4257</f>
        <v>0</v>
      </c>
    </row>
    <row r="4233" spans="2:9" x14ac:dyDescent="0.35">
      <c r="B4233" s="458" t="str">
        <f t="shared" si="66"/>
        <v>06/25/2019 07:00:00 PM</v>
      </c>
      <c r="C4233" s="458">
        <v>43641</v>
      </c>
      <c r="D4233" s="459">
        <v>0.79166666666666674</v>
      </c>
      <c r="E4233" s="2">
        <f>Electricity!F4258</f>
        <v>0</v>
      </c>
      <c r="F4233" s="2">
        <f>Electricity!G4258</f>
        <v>0</v>
      </c>
      <c r="G4233" s="2">
        <f>Electricity!H4258</f>
        <v>0</v>
      </c>
      <c r="H4233" s="2">
        <f>Electricity!I4258</f>
        <v>0</v>
      </c>
      <c r="I4233" s="2">
        <f>Electricity!J4258</f>
        <v>0</v>
      </c>
    </row>
    <row r="4234" spans="2:9" x14ac:dyDescent="0.35">
      <c r="B4234" s="458" t="str">
        <f t="shared" si="66"/>
        <v>06/25/2019 08:00:00 PM</v>
      </c>
      <c r="C4234" s="458">
        <v>43641</v>
      </c>
      <c r="D4234" s="459">
        <v>0.83333333333333337</v>
      </c>
      <c r="E4234" s="2">
        <f>Electricity!F4259</f>
        <v>0</v>
      </c>
      <c r="F4234" s="2">
        <f>Electricity!G4259</f>
        <v>0</v>
      </c>
      <c r="G4234" s="2">
        <f>Electricity!H4259</f>
        <v>0</v>
      </c>
      <c r="H4234" s="2">
        <f>Electricity!I4259</f>
        <v>0</v>
      </c>
      <c r="I4234" s="2">
        <f>Electricity!J4259</f>
        <v>0</v>
      </c>
    </row>
    <row r="4235" spans="2:9" x14ac:dyDescent="0.35">
      <c r="B4235" s="458" t="str">
        <f t="shared" si="66"/>
        <v>06/25/2019 09:00:00 PM</v>
      </c>
      <c r="C4235" s="458">
        <v>43641</v>
      </c>
      <c r="D4235" s="459">
        <v>0.87500000000000011</v>
      </c>
      <c r="E4235" s="2">
        <f>Electricity!F4260</f>
        <v>0</v>
      </c>
      <c r="F4235" s="2">
        <f>Electricity!G4260</f>
        <v>0</v>
      </c>
      <c r="G4235" s="2">
        <f>Electricity!H4260</f>
        <v>0</v>
      </c>
      <c r="H4235" s="2">
        <f>Electricity!I4260</f>
        <v>0</v>
      </c>
      <c r="I4235" s="2">
        <f>Electricity!J4260</f>
        <v>0</v>
      </c>
    </row>
    <row r="4236" spans="2:9" x14ac:dyDescent="0.35">
      <c r="B4236" s="458" t="str">
        <f t="shared" si="66"/>
        <v>06/25/2019 10:00:00 PM</v>
      </c>
      <c r="C4236" s="458">
        <v>43641</v>
      </c>
      <c r="D4236" s="459">
        <v>0.91666666666666674</v>
      </c>
      <c r="E4236" s="2">
        <f>Electricity!F4261</f>
        <v>0</v>
      </c>
      <c r="F4236" s="2">
        <f>Electricity!G4261</f>
        <v>0</v>
      </c>
      <c r="G4236" s="2">
        <f>Electricity!H4261</f>
        <v>0</v>
      </c>
      <c r="H4236" s="2">
        <f>Electricity!I4261</f>
        <v>0</v>
      </c>
      <c r="I4236" s="2">
        <f>Electricity!J4261</f>
        <v>0</v>
      </c>
    </row>
    <row r="4237" spans="2:9" x14ac:dyDescent="0.35">
      <c r="B4237" s="458" t="str">
        <f t="shared" si="66"/>
        <v>06/25/2019 11:00:00 PM</v>
      </c>
      <c r="C4237" s="458">
        <v>43641</v>
      </c>
      <c r="D4237" s="459">
        <v>0.95833333333333337</v>
      </c>
      <c r="E4237" s="2">
        <f>Electricity!F4262</f>
        <v>0</v>
      </c>
      <c r="F4237" s="2">
        <f>Electricity!G4262</f>
        <v>0</v>
      </c>
      <c r="G4237" s="2">
        <f>Electricity!H4262</f>
        <v>0</v>
      </c>
      <c r="H4237" s="2">
        <f>Electricity!I4262</f>
        <v>0</v>
      </c>
      <c r="I4237" s="2">
        <f>Electricity!J4262</f>
        <v>0</v>
      </c>
    </row>
    <row r="4238" spans="2:9" x14ac:dyDescent="0.35">
      <c r="B4238" s="458" t="str">
        <f t="shared" si="66"/>
        <v>06/26/2019 12:00:00 AM</v>
      </c>
      <c r="C4238" s="458">
        <v>43642</v>
      </c>
      <c r="D4238" s="459">
        <v>3.1225022567582528E-17</v>
      </c>
      <c r="E4238" s="2">
        <f>Electricity!F4263</f>
        <v>0</v>
      </c>
      <c r="F4238" s="2">
        <f>Electricity!G4263</f>
        <v>0</v>
      </c>
      <c r="G4238" s="2">
        <f>Electricity!H4263</f>
        <v>0</v>
      </c>
      <c r="H4238" s="2">
        <f>Electricity!I4263</f>
        <v>0</v>
      </c>
      <c r="I4238" s="2">
        <f>Electricity!J4263</f>
        <v>0</v>
      </c>
    </row>
    <row r="4239" spans="2:9" x14ac:dyDescent="0.35">
      <c r="B4239" s="458" t="str">
        <f t="shared" ref="B4239:B4302" si="67">CONCATENATE(TEXT(C4239,"mm/dd/yyyy")," ",TEXT(D4239,"hh:mm:ss AM/PM"))</f>
        <v>06/26/2019 01:00:00 AM</v>
      </c>
      <c r="C4239" s="458">
        <v>43642</v>
      </c>
      <c r="D4239" s="459">
        <v>4.1666666666666699E-2</v>
      </c>
      <c r="E4239" s="2">
        <f>Electricity!F4264</f>
        <v>0</v>
      </c>
      <c r="F4239" s="2">
        <f>Electricity!G4264</f>
        <v>0</v>
      </c>
      <c r="G4239" s="2">
        <f>Electricity!H4264</f>
        <v>0</v>
      </c>
      <c r="H4239" s="2">
        <f>Electricity!I4264</f>
        <v>0</v>
      </c>
      <c r="I4239" s="2">
        <f>Electricity!J4264</f>
        <v>0</v>
      </c>
    </row>
    <row r="4240" spans="2:9" x14ac:dyDescent="0.35">
      <c r="B4240" s="458" t="str">
        <f t="shared" si="67"/>
        <v>06/26/2019 02:00:00 AM</v>
      </c>
      <c r="C4240" s="458">
        <v>43642</v>
      </c>
      <c r="D4240" s="459">
        <v>8.333333333333337E-2</v>
      </c>
      <c r="E4240" s="2">
        <f>Electricity!F4265</f>
        <v>0</v>
      </c>
      <c r="F4240" s="2">
        <f>Electricity!G4265</f>
        <v>0</v>
      </c>
      <c r="G4240" s="2">
        <f>Electricity!H4265</f>
        <v>0</v>
      </c>
      <c r="H4240" s="2">
        <f>Electricity!I4265</f>
        <v>0</v>
      </c>
      <c r="I4240" s="2">
        <f>Electricity!J4265</f>
        <v>0</v>
      </c>
    </row>
    <row r="4241" spans="2:9" x14ac:dyDescent="0.35">
      <c r="B4241" s="458" t="str">
        <f t="shared" si="67"/>
        <v>06/26/2019 03:00:00 AM</v>
      </c>
      <c r="C4241" s="458">
        <v>43642</v>
      </c>
      <c r="D4241" s="459">
        <v>0.12500000000000006</v>
      </c>
      <c r="E4241" s="2">
        <f>Electricity!F4266</f>
        <v>0</v>
      </c>
      <c r="F4241" s="2">
        <f>Electricity!G4266</f>
        <v>0</v>
      </c>
      <c r="G4241" s="2">
        <f>Electricity!H4266</f>
        <v>0</v>
      </c>
      <c r="H4241" s="2">
        <f>Electricity!I4266</f>
        <v>0</v>
      </c>
      <c r="I4241" s="2">
        <f>Electricity!J4266</f>
        <v>0</v>
      </c>
    </row>
    <row r="4242" spans="2:9" x14ac:dyDescent="0.35">
      <c r="B4242" s="458" t="str">
        <f t="shared" si="67"/>
        <v>06/26/2019 04:00:00 AM</v>
      </c>
      <c r="C4242" s="458">
        <v>43642</v>
      </c>
      <c r="D4242" s="459">
        <v>0.16666666666666669</v>
      </c>
      <c r="E4242" s="2">
        <f>Electricity!F4267</f>
        <v>0</v>
      </c>
      <c r="F4242" s="2">
        <f>Electricity!G4267</f>
        <v>0</v>
      </c>
      <c r="G4242" s="2">
        <f>Electricity!H4267</f>
        <v>0</v>
      </c>
      <c r="H4242" s="2">
        <f>Electricity!I4267</f>
        <v>0</v>
      </c>
      <c r="I4242" s="2">
        <f>Electricity!J4267</f>
        <v>0</v>
      </c>
    </row>
    <row r="4243" spans="2:9" x14ac:dyDescent="0.35">
      <c r="B4243" s="458" t="str">
        <f t="shared" si="67"/>
        <v>06/26/2019 05:00:00 AM</v>
      </c>
      <c r="C4243" s="458">
        <v>43642</v>
      </c>
      <c r="D4243" s="459">
        <v>0.20833333333333337</v>
      </c>
      <c r="E4243" s="2">
        <f>Electricity!F4268</f>
        <v>0</v>
      </c>
      <c r="F4243" s="2">
        <f>Electricity!G4268</f>
        <v>0</v>
      </c>
      <c r="G4243" s="2">
        <f>Electricity!H4268</f>
        <v>0</v>
      </c>
      <c r="H4243" s="2">
        <f>Electricity!I4268</f>
        <v>0</v>
      </c>
      <c r="I4243" s="2">
        <f>Electricity!J4268</f>
        <v>0</v>
      </c>
    </row>
    <row r="4244" spans="2:9" x14ac:dyDescent="0.35">
      <c r="B4244" s="458" t="str">
        <f t="shared" si="67"/>
        <v>06/26/2019 06:00:00 AM</v>
      </c>
      <c r="C4244" s="458">
        <v>43642</v>
      </c>
      <c r="D4244" s="459">
        <v>0.25</v>
      </c>
      <c r="E4244" s="2">
        <f>Electricity!F4269</f>
        <v>0</v>
      </c>
      <c r="F4244" s="2">
        <f>Electricity!G4269</f>
        <v>0</v>
      </c>
      <c r="G4244" s="2">
        <f>Electricity!H4269</f>
        <v>0</v>
      </c>
      <c r="H4244" s="2">
        <f>Electricity!I4269</f>
        <v>0</v>
      </c>
      <c r="I4244" s="2">
        <f>Electricity!J4269</f>
        <v>0</v>
      </c>
    </row>
    <row r="4245" spans="2:9" x14ac:dyDescent="0.35">
      <c r="B4245" s="458" t="str">
        <f t="shared" si="67"/>
        <v>06/26/2019 07:00:00 AM</v>
      </c>
      <c r="C4245" s="458">
        <v>43642</v>
      </c>
      <c r="D4245" s="459">
        <v>0.29166666666666669</v>
      </c>
      <c r="E4245" s="2">
        <f>Electricity!F4270</f>
        <v>0</v>
      </c>
      <c r="F4245" s="2">
        <f>Electricity!G4270</f>
        <v>0</v>
      </c>
      <c r="G4245" s="2">
        <f>Electricity!H4270</f>
        <v>0</v>
      </c>
      <c r="H4245" s="2">
        <f>Electricity!I4270</f>
        <v>0</v>
      </c>
      <c r="I4245" s="2">
        <f>Electricity!J4270</f>
        <v>0</v>
      </c>
    </row>
    <row r="4246" spans="2:9" x14ac:dyDescent="0.35">
      <c r="B4246" s="458" t="str">
        <f t="shared" si="67"/>
        <v>06/26/2019 08:00:00 AM</v>
      </c>
      <c r="C4246" s="458">
        <v>43642</v>
      </c>
      <c r="D4246" s="459">
        <v>0.33333333333333337</v>
      </c>
      <c r="E4246" s="2">
        <f>Electricity!F4271</f>
        <v>0</v>
      </c>
      <c r="F4246" s="2">
        <f>Electricity!G4271</f>
        <v>0</v>
      </c>
      <c r="G4246" s="2">
        <f>Electricity!H4271</f>
        <v>0</v>
      </c>
      <c r="H4246" s="2">
        <f>Electricity!I4271</f>
        <v>0</v>
      </c>
      <c r="I4246" s="2">
        <f>Electricity!J4271</f>
        <v>0</v>
      </c>
    </row>
    <row r="4247" spans="2:9" x14ac:dyDescent="0.35">
      <c r="B4247" s="458" t="str">
        <f t="shared" si="67"/>
        <v>06/26/2019 09:00:00 AM</v>
      </c>
      <c r="C4247" s="458">
        <v>43642</v>
      </c>
      <c r="D4247" s="459">
        <v>0.375</v>
      </c>
      <c r="E4247" s="2">
        <f>Electricity!F4272</f>
        <v>0</v>
      </c>
      <c r="F4247" s="2">
        <f>Electricity!G4272</f>
        <v>0</v>
      </c>
      <c r="G4247" s="2">
        <f>Electricity!H4272</f>
        <v>0</v>
      </c>
      <c r="H4247" s="2">
        <f>Electricity!I4272</f>
        <v>0</v>
      </c>
      <c r="I4247" s="2">
        <f>Electricity!J4272</f>
        <v>0</v>
      </c>
    </row>
    <row r="4248" spans="2:9" x14ac:dyDescent="0.35">
      <c r="B4248" s="458" t="str">
        <f t="shared" si="67"/>
        <v>06/26/2019 10:00:00 AM</v>
      </c>
      <c r="C4248" s="458">
        <v>43642</v>
      </c>
      <c r="D4248" s="459">
        <v>0.41666666666666669</v>
      </c>
      <c r="E4248" s="2">
        <f>Electricity!F4273</f>
        <v>0</v>
      </c>
      <c r="F4248" s="2">
        <f>Electricity!G4273</f>
        <v>0</v>
      </c>
      <c r="G4248" s="2">
        <f>Electricity!H4273</f>
        <v>0</v>
      </c>
      <c r="H4248" s="2">
        <f>Electricity!I4273</f>
        <v>0</v>
      </c>
      <c r="I4248" s="2">
        <f>Electricity!J4273</f>
        <v>0</v>
      </c>
    </row>
    <row r="4249" spans="2:9" x14ac:dyDescent="0.35">
      <c r="B4249" s="458" t="str">
        <f t="shared" si="67"/>
        <v>06/26/2019 11:00:00 AM</v>
      </c>
      <c r="C4249" s="458">
        <v>43642</v>
      </c>
      <c r="D4249" s="459">
        <v>0.45833333333333337</v>
      </c>
      <c r="E4249" s="2">
        <f>Electricity!F4274</f>
        <v>0</v>
      </c>
      <c r="F4249" s="2">
        <f>Electricity!G4274</f>
        <v>0</v>
      </c>
      <c r="G4249" s="2">
        <f>Electricity!H4274</f>
        <v>0</v>
      </c>
      <c r="H4249" s="2">
        <f>Electricity!I4274</f>
        <v>0</v>
      </c>
      <c r="I4249" s="2">
        <f>Electricity!J4274</f>
        <v>0</v>
      </c>
    </row>
    <row r="4250" spans="2:9" x14ac:dyDescent="0.35">
      <c r="B4250" s="458" t="str">
        <f t="shared" si="67"/>
        <v>06/26/2019 12:00:00 PM</v>
      </c>
      <c r="C4250" s="458">
        <v>43642</v>
      </c>
      <c r="D4250" s="459">
        <v>0.50000000000000011</v>
      </c>
      <c r="E4250" s="2">
        <f>Electricity!F4275</f>
        <v>0</v>
      </c>
      <c r="F4250" s="2">
        <f>Electricity!G4275</f>
        <v>0</v>
      </c>
      <c r="G4250" s="2">
        <f>Electricity!H4275</f>
        <v>0</v>
      </c>
      <c r="H4250" s="2">
        <f>Electricity!I4275</f>
        <v>0</v>
      </c>
      <c r="I4250" s="2">
        <f>Electricity!J4275</f>
        <v>0</v>
      </c>
    </row>
    <row r="4251" spans="2:9" x14ac:dyDescent="0.35">
      <c r="B4251" s="458" t="str">
        <f t="shared" si="67"/>
        <v>06/26/2019 01:00:00 PM</v>
      </c>
      <c r="C4251" s="458">
        <v>43642</v>
      </c>
      <c r="D4251" s="459">
        <v>0.54166666666666674</v>
      </c>
      <c r="E4251" s="2">
        <f>Electricity!F4276</f>
        <v>0</v>
      </c>
      <c r="F4251" s="2">
        <f>Electricity!G4276</f>
        <v>0</v>
      </c>
      <c r="G4251" s="2">
        <f>Electricity!H4276</f>
        <v>0</v>
      </c>
      <c r="H4251" s="2">
        <f>Electricity!I4276</f>
        <v>0</v>
      </c>
      <c r="I4251" s="2">
        <f>Electricity!J4276</f>
        <v>0</v>
      </c>
    </row>
    <row r="4252" spans="2:9" x14ac:dyDescent="0.35">
      <c r="B4252" s="458" t="str">
        <f t="shared" si="67"/>
        <v>06/26/2019 02:00:00 PM</v>
      </c>
      <c r="C4252" s="458">
        <v>43642</v>
      </c>
      <c r="D4252" s="459">
        <v>0.58333333333333337</v>
      </c>
      <c r="E4252" s="2">
        <f>Electricity!F4277</f>
        <v>0</v>
      </c>
      <c r="F4252" s="2">
        <f>Electricity!G4277</f>
        <v>0</v>
      </c>
      <c r="G4252" s="2">
        <f>Electricity!H4277</f>
        <v>0</v>
      </c>
      <c r="H4252" s="2">
        <f>Electricity!I4277</f>
        <v>0</v>
      </c>
      <c r="I4252" s="2">
        <f>Electricity!J4277</f>
        <v>0</v>
      </c>
    </row>
    <row r="4253" spans="2:9" x14ac:dyDescent="0.35">
      <c r="B4253" s="458" t="str">
        <f t="shared" si="67"/>
        <v>06/26/2019 03:00:00 PM</v>
      </c>
      <c r="C4253" s="458">
        <v>43642</v>
      </c>
      <c r="D4253" s="459">
        <v>0.62500000000000011</v>
      </c>
      <c r="E4253" s="2">
        <f>Electricity!F4278</f>
        <v>0</v>
      </c>
      <c r="F4253" s="2">
        <f>Electricity!G4278</f>
        <v>0</v>
      </c>
      <c r="G4253" s="2">
        <f>Electricity!H4278</f>
        <v>0</v>
      </c>
      <c r="H4253" s="2">
        <f>Electricity!I4278</f>
        <v>0</v>
      </c>
      <c r="I4253" s="2">
        <f>Electricity!J4278</f>
        <v>0</v>
      </c>
    </row>
    <row r="4254" spans="2:9" x14ac:dyDescent="0.35">
      <c r="B4254" s="458" t="str">
        <f t="shared" si="67"/>
        <v>06/26/2019 04:00:00 PM</v>
      </c>
      <c r="C4254" s="458">
        <v>43642</v>
      </c>
      <c r="D4254" s="459">
        <v>0.66666666666666674</v>
      </c>
      <c r="E4254" s="2">
        <f>Electricity!F4279</f>
        <v>0</v>
      </c>
      <c r="F4254" s="2">
        <f>Electricity!G4279</f>
        <v>0</v>
      </c>
      <c r="G4254" s="2">
        <f>Electricity!H4279</f>
        <v>0</v>
      </c>
      <c r="H4254" s="2">
        <f>Electricity!I4279</f>
        <v>0</v>
      </c>
      <c r="I4254" s="2">
        <f>Electricity!J4279</f>
        <v>0</v>
      </c>
    </row>
    <row r="4255" spans="2:9" x14ac:dyDescent="0.35">
      <c r="B4255" s="458" t="str">
        <f t="shared" si="67"/>
        <v>06/26/2019 05:00:00 PM</v>
      </c>
      <c r="C4255" s="458">
        <v>43642</v>
      </c>
      <c r="D4255" s="459">
        <v>0.70833333333333337</v>
      </c>
      <c r="E4255" s="2">
        <f>Electricity!F4280</f>
        <v>0</v>
      </c>
      <c r="F4255" s="2">
        <f>Electricity!G4280</f>
        <v>0</v>
      </c>
      <c r="G4255" s="2">
        <f>Electricity!H4280</f>
        <v>0</v>
      </c>
      <c r="H4255" s="2">
        <f>Electricity!I4280</f>
        <v>0</v>
      </c>
      <c r="I4255" s="2">
        <f>Electricity!J4280</f>
        <v>0</v>
      </c>
    </row>
    <row r="4256" spans="2:9" x14ac:dyDescent="0.35">
      <c r="B4256" s="458" t="str">
        <f t="shared" si="67"/>
        <v>06/26/2019 06:00:00 PM</v>
      </c>
      <c r="C4256" s="458">
        <v>43642</v>
      </c>
      <c r="D4256" s="459">
        <v>0.75000000000000011</v>
      </c>
      <c r="E4256" s="2">
        <f>Electricity!F4281</f>
        <v>0</v>
      </c>
      <c r="F4256" s="2">
        <f>Electricity!G4281</f>
        <v>0</v>
      </c>
      <c r="G4256" s="2">
        <f>Electricity!H4281</f>
        <v>0</v>
      </c>
      <c r="H4256" s="2">
        <f>Electricity!I4281</f>
        <v>0</v>
      </c>
      <c r="I4256" s="2">
        <f>Electricity!J4281</f>
        <v>0</v>
      </c>
    </row>
    <row r="4257" spans="2:9" x14ac:dyDescent="0.35">
      <c r="B4257" s="458" t="str">
        <f t="shared" si="67"/>
        <v>06/26/2019 07:00:00 PM</v>
      </c>
      <c r="C4257" s="458">
        <v>43642</v>
      </c>
      <c r="D4257" s="459">
        <v>0.79166666666666674</v>
      </c>
      <c r="E4257" s="2">
        <f>Electricity!F4282</f>
        <v>0</v>
      </c>
      <c r="F4257" s="2">
        <f>Electricity!G4282</f>
        <v>0</v>
      </c>
      <c r="G4257" s="2">
        <f>Electricity!H4282</f>
        <v>0</v>
      </c>
      <c r="H4257" s="2">
        <f>Electricity!I4282</f>
        <v>0</v>
      </c>
      <c r="I4257" s="2">
        <f>Electricity!J4282</f>
        <v>0</v>
      </c>
    </row>
    <row r="4258" spans="2:9" x14ac:dyDescent="0.35">
      <c r="B4258" s="458" t="str">
        <f t="shared" si="67"/>
        <v>06/26/2019 08:00:00 PM</v>
      </c>
      <c r="C4258" s="458">
        <v>43642</v>
      </c>
      <c r="D4258" s="459">
        <v>0.83333333333333337</v>
      </c>
      <c r="E4258" s="2">
        <f>Electricity!F4283</f>
        <v>0</v>
      </c>
      <c r="F4258" s="2">
        <f>Electricity!G4283</f>
        <v>0</v>
      </c>
      <c r="G4258" s="2">
        <f>Electricity!H4283</f>
        <v>0</v>
      </c>
      <c r="H4258" s="2">
        <f>Electricity!I4283</f>
        <v>0</v>
      </c>
      <c r="I4258" s="2">
        <f>Electricity!J4283</f>
        <v>0</v>
      </c>
    </row>
    <row r="4259" spans="2:9" x14ac:dyDescent="0.35">
      <c r="B4259" s="458" t="str">
        <f t="shared" si="67"/>
        <v>06/26/2019 09:00:00 PM</v>
      </c>
      <c r="C4259" s="458">
        <v>43642</v>
      </c>
      <c r="D4259" s="459">
        <v>0.87500000000000011</v>
      </c>
      <c r="E4259" s="2">
        <f>Electricity!F4284</f>
        <v>0</v>
      </c>
      <c r="F4259" s="2">
        <f>Electricity!G4284</f>
        <v>0</v>
      </c>
      <c r="G4259" s="2">
        <f>Electricity!H4284</f>
        <v>0</v>
      </c>
      <c r="H4259" s="2">
        <f>Electricity!I4284</f>
        <v>0</v>
      </c>
      <c r="I4259" s="2">
        <f>Electricity!J4284</f>
        <v>0</v>
      </c>
    </row>
    <row r="4260" spans="2:9" x14ac:dyDescent="0.35">
      <c r="B4260" s="458" t="str">
        <f t="shared" si="67"/>
        <v>06/26/2019 10:00:00 PM</v>
      </c>
      <c r="C4260" s="458">
        <v>43642</v>
      </c>
      <c r="D4260" s="459">
        <v>0.91666666666666674</v>
      </c>
      <c r="E4260" s="2">
        <f>Electricity!F4285</f>
        <v>0</v>
      </c>
      <c r="F4260" s="2">
        <f>Electricity!G4285</f>
        <v>0</v>
      </c>
      <c r="G4260" s="2">
        <f>Electricity!H4285</f>
        <v>0</v>
      </c>
      <c r="H4260" s="2">
        <f>Electricity!I4285</f>
        <v>0</v>
      </c>
      <c r="I4260" s="2">
        <f>Electricity!J4285</f>
        <v>0</v>
      </c>
    </row>
    <row r="4261" spans="2:9" x14ac:dyDescent="0.35">
      <c r="B4261" s="458" t="str">
        <f t="shared" si="67"/>
        <v>06/26/2019 11:00:00 PM</v>
      </c>
      <c r="C4261" s="458">
        <v>43642</v>
      </c>
      <c r="D4261" s="459">
        <v>0.95833333333333337</v>
      </c>
      <c r="E4261" s="2">
        <f>Electricity!F4286</f>
        <v>0</v>
      </c>
      <c r="F4261" s="2">
        <f>Electricity!G4286</f>
        <v>0</v>
      </c>
      <c r="G4261" s="2">
        <f>Electricity!H4286</f>
        <v>0</v>
      </c>
      <c r="H4261" s="2">
        <f>Electricity!I4286</f>
        <v>0</v>
      </c>
      <c r="I4261" s="2">
        <f>Electricity!J4286</f>
        <v>0</v>
      </c>
    </row>
    <row r="4262" spans="2:9" x14ac:dyDescent="0.35">
      <c r="B4262" s="458" t="str">
        <f t="shared" si="67"/>
        <v>06/27/2019 12:00:00 AM</v>
      </c>
      <c r="C4262" s="458">
        <v>43643</v>
      </c>
      <c r="D4262" s="459">
        <v>3.1225022567582528E-17</v>
      </c>
      <c r="E4262" s="2">
        <f>Electricity!F4287</f>
        <v>0</v>
      </c>
      <c r="F4262" s="2">
        <f>Electricity!G4287</f>
        <v>0</v>
      </c>
      <c r="G4262" s="2">
        <f>Electricity!H4287</f>
        <v>0</v>
      </c>
      <c r="H4262" s="2">
        <f>Electricity!I4287</f>
        <v>0</v>
      </c>
      <c r="I4262" s="2">
        <f>Electricity!J4287</f>
        <v>0</v>
      </c>
    </row>
    <row r="4263" spans="2:9" x14ac:dyDescent="0.35">
      <c r="B4263" s="458" t="str">
        <f t="shared" si="67"/>
        <v>06/27/2019 01:00:00 AM</v>
      </c>
      <c r="C4263" s="458">
        <v>43643</v>
      </c>
      <c r="D4263" s="459">
        <v>4.1666666666666699E-2</v>
      </c>
      <c r="E4263" s="2">
        <f>Electricity!F4288</f>
        <v>0</v>
      </c>
      <c r="F4263" s="2">
        <f>Electricity!G4288</f>
        <v>0</v>
      </c>
      <c r="G4263" s="2">
        <f>Electricity!H4288</f>
        <v>0</v>
      </c>
      <c r="H4263" s="2">
        <f>Electricity!I4288</f>
        <v>0</v>
      </c>
      <c r="I4263" s="2">
        <f>Electricity!J4288</f>
        <v>0</v>
      </c>
    </row>
    <row r="4264" spans="2:9" x14ac:dyDescent="0.35">
      <c r="B4264" s="458" t="str">
        <f t="shared" si="67"/>
        <v>06/27/2019 02:00:00 AM</v>
      </c>
      <c r="C4264" s="458">
        <v>43643</v>
      </c>
      <c r="D4264" s="459">
        <v>8.333333333333337E-2</v>
      </c>
      <c r="E4264" s="2">
        <f>Electricity!F4289</f>
        <v>0</v>
      </c>
      <c r="F4264" s="2">
        <f>Electricity!G4289</f>
        <v>0</v>
      </c>
      <c r="G4264" s="2">
        <f>Electricity!H4289</f>
        <v>0</v>
      </c>
      <c r="H4264" s="2">
        <f>Electricity!I4289</f>
        <v>0</v>
      </c>
      <c r="I4264" s="2">
        <f>Electricity!J4289</f>
        <v>0</v>
      </c>
    </row>
    <row r="4265" spans="2:9" x14ac:dyDescent="0.35">
      <c r="B4265" s="458" t="str">
        <f t="shared" si="67"/>
        <v>06/27/2019 03:00:00 AM</v>
      </c>
      <c r="C4265" s="458">
        <v>43643</v>
      </c>
      <c r="D4265" s="459">
        <v>0.12500000000000006</v>
      </c>
      <c r="E4265" s="2">
        <f>Electricity!F4290</f>
        <v>0</v>
      </c>
      <c r="F4265" s="2">
        <f>Electricity!G4290</f>
        <v>0</v>
      </c>
      <c r="G4265" s="2">
        <f>Electricity!H4290</f>
        <v>0</v>
      </c>
      <c r="H4265" s="2">
        <f>Electricity!I4290</f>
        <v>0</v>
      </c>
      <c r="I4265" s="2">
        <f>Electricity!J4290</f>
        <v>0</v>
      </c>
    </row>
    <row r="4266" spans="2:9" x14ac:dyDescent="0.35">
      <c r="B4266" s="458" t="str">
        <f t="shared" si="67"/>
        <v>06/27/2019 04:00:00 AM</v>
      </c>
      <c r="C4266" s="458">
        <v>43643</v>
      </c>
      <c r="D4266" s="459">
        <v>0.16666666666666669</v>
      </c>
      <c r="E4266" s="2">
        <f>Electricity!F4291</f>
        <v>0</v>
      </c>
      <c r="F4266" s="2">
        <f>Electricity!G4291</f>
        <v>0</v>
      </c>
      <c r="G4266" s="2">
        <f>Electricity!H4291</f>
        <v>0</v>
      </c>
      <c r="H4266" s="2">
        <f>Electricity!I4291</f>
        <v>0</v>
      </c>
      <c r="I4266" s="2">
        <f>Electricity!J4291</f>
        <v>0</v>
      </c>
    </row>
    <row r="4267" spans="2:9" x14ac:dyDescent="0.35">
      <c r="B4267" s="458" t="str">
        <f t="shared" si="67"/>
        <v>06/27/2019 05:00:00 AM</v>
      </c>
      <c r="C4267" s="458">
        <v>43643</v>
      </c>
      <c r="D4267" s="459">
        <v>0.20833333333333337</v>
      </c>
      <c r="E4267" s="2">
        <f>Electricity!F4292</f>
        <v>0</v>
      </c>
      <c r="F4267" s="2">
        <f>Electricity!G4292</f>
        <v>0</v>
      </c>
      <c r="G4267" s="2">
        <f>Electricity!H4292</f>
        <v>0</v>
      </c>
      <c r="H4267" s="2">
        <f>Electricity!I4292</f>
        <v>0</v>
      </c>
      <c r="I4267" s="2">
        <f>Electricity!J4292</f>
        <v>0</v>
      </c>
    </row>
    <row r="4268" spans="2:9" x14ac:dyDescent="0.35">
      <c r="B4268" s="458" t="str">
        <f t="shared" si="67"/>
        <v>06/27/2019 06:00:00 AM</v>
      </c>
      <c r="C4268" s="458">
        <v>43643</v>
      </c>
      <c r="D4268" s="459">
        <v>0.25</v>
      </c>
      <c r="E4268" s="2">
        <f>Electricity!F4293</f>
        <v>0</v>
      </c>
      <c r="F4268" s="2">
        <f>Electricity!G4293</f>
        <v>0</v>
      </c>
      <c r="G4268" s="2">
        <f>Electricity!H4293</f>
        <v>0</v>
      </c>
      <c r="H4268" s="2">
        <f>Electricity!I4293</f>
        <v>0</v>
      </c>
      <c r="I4268" s="2">
        <f>Electricity!J4293</f>
        <v>0</v>
      </c>
    </row>
    <row r="4269" spans="2:9" x14ac:dyDescent="0.35">
      <c r="B4269" s="458" t="str">
        <f t="shared" si="67"/>
        <v>06/27/2019 07:00:00 AM</v>
      </c>
      <c r="C4269" s="458">
        <v>43643</v>
      </c>
      <c r="D4269" s="459">
        <v>0.29166666666666669</v>
      </c>
      <c r="E4269" s="2">
        <f>Electricity!F4294</f>
        <v>0</v>
      </c>
      <c r="F4269" s="2">
        <f>Electricity!G4294</f>
        <v>0</v>
      </c>
      <c r="G4269" s="2">
        <f>Electricity!H4294</f>
        <v>0</v>
      </c>
      <c r="H4269" s="2">
        <f>Electricity!I4294</f>
        <v>0</v>
      </c>
      <c r="I4269" s="2">
        <f>Electricity!J4294</f>
        <v>0</v>
      </c>
    </row>
    <row r="4270" spans="2:9" x14ac:dyDescent="0.35">
      <c r="B4270" s="458" t="str">
        <f t="shared" si="67"/>
        <v>06/27/2019 08:00:00 AM</v>
      </c>
      <c r="C4270" s="458">
        <v>43643</v>
      </c>
      <c r="D4270" s="459">
        <v>0.33333333333333337</v>
      </c>
      <c r="E4270" s="2">
        <f>Electricity!F4295</f>
        <v>0</v>
      </c>
      <c r="F4270" s="2">
        <f>Electricity!G4295</f>
        <v>0</v>
      </c>
      <c r="G4270" s="2">
        <f>Electricity!H4295</f>
        <v>0</v>
      </c>
      <c r="H4270" s="2">
        <f>Electricity!I4295</f>
        <v>0</v>
      </c>
      <c r="I4270" s="2">
        <f>Electricity!J4295</f>
        <v>0</v>
      </c>
    </row>
    <row r="4271" spans="2:9" x14ac:dyDescent="0.35">
      <c r="B4271" s="458" t="str">
        <f t="shared" si="67"/>
        <v>06/27/2019 09:00:00 AM</v>
      </c>
      <c r="C4271" s="458">
        <v>43643</v>
      </c>
      <c r="D4271" s="459">
        <v>0.375</v>
      </c>
      <c r="E4271" s="2">
        <f>Electricity!F4296</f>
        <v>0</v>
      </c>
      <c r="F4271" s="2">
        <f>Electricity!G4296</f>
        <v>0</v>
      </c>
      <c r="G4271" s="2">
        <f>Electricity!H4296</f>
        <v>0</v>
      </c>
      <c r="H4271" s="2">
        <f>Electricity!I4296</f>
        <v>0</v>
      </c>
      <c r="I4271" s="2">
        <f>Electricity!J4296</f>
        <v>0</v>
      </c>
    </row>
    <row r="4272" spans="2:9" x14ac:dyDescent="0.35">
      <c r="B4272" s="458" t="str">
        <f t="shared" si="67"/>
        <v>06/27/2019 10:00:00 AM</v>
      </c>
      <c r="C4272" s="458">
        <v>43643</v>
      </c>
      <c r="D4272" s="459">
        <v>0.41666666666666669</v>
      </c>
      <c r="E4272" s="2">
        <f>Electricity!F4297</f>
        <v>0</v>
      </c>
      <c r="F4272" s="2">
        <f>Electricity!G4297</f>
        <v>0</v>
      </c>
      <c r="G4272" s="2">
        <f>Electricity!H4297</f>
        <v>0</v>
      </c>
      <c r="H4272" s="2">
        <f>Electricity!I4297</f>
        <v>0</v>
      </c>
      <c r="I4272" s="2">
        <f>Electricity!J4297</f>
        <v>0</v>
      </c>
    </row>
    <row r="4273" spans="2:9" x14ac:dyDescent="0.35">
      <c r="B4273" s="458" t="str">
        <f t="shared" si="67"/>
        <v>06/27/2019 11:00:00 AM</v>
      </c>
      <c r="C4273" s="458">
        <v>43643</v>
      </c>
      <c r="D4273" s="459">
        <v>0.45833333333333337</v>
      </c>
      <c r="E4273" s="2">
        <f>Electricity!F4298</f>
        <v>0</v>
      </c>
      <c r="F4273" s="2">
        <f>Electricity!G4298</f>
        <v>0</v>
      </c>
      <c r="G4273" s="2">
        <f>Electricity!H4298</f>
        <v>0</v>
      </c>
      <c r="H4273" s="2">
        <f>Electricity!I4298</f>
        <v>0</v>
      </c>
      <c r="I4273" s="2">
        <f>Electricity!J4298</f>
        <v>0</v>
      </c>
    </row>
    <row r="4274" spans="2:9" x14ac:dyDescent="0.35">
      <c r="B4274" s="458" t="str">
        <f t="shared" si="67"/>
        <v>06/27/2019 12:00:00 PM</v>
      </c>
      <c r="C4274" s="458">
        <v>43643</v>
      </c>
      <c r="D4274" s="459">
        <v>0.50000000000000011</v>
      </c>
      <c r="E4274" s="2">
        <f>Electricity!F4299</f>
        <v>0</v>
      </c>
      <c r="F4274" s="2">
        <f>Electricity!G4299</f>
        <v>0</v>
      </c>
      <c r="G4274" s="2">
        <f>Electricity!H4299</f>
        <v>0</v>
      </c>
      <c r="H4274" s="2">
        <f>Electricity!I4299</f>
        <v>0</v>
      </c>
      <c r="I4274" s="2">
        <f>Electricity!J4299</f>
        <v>0</v>
      </c>
    </row>
    <row r="4275" spans="2:9" x14ac:dyDescent="0.35">
      <c r="B4275" s="458" t="str">
        <f t="shared" si="67"/>
        <v>06/27/2019 01:00:00 PM</v>
      </c>
      <c r="C4275" s="458">
        <v>43643</v>
      </c>
      <c r="D4275" s="459">
        <v>0.54166666666666674</v>
      </c>
      <c r="E4275" s="2">
        <f>Electricity!F4300</f>
        <v>0</v>
      </c>
      <c r="F4275" s="2">
        <f>Electricity!G4300</f>
        <v>0</v>
      </c>
      <c r="G4275" s="2">
        <f>Electricity!H4300</f>
        <v>0</v>
      </c>
      <c r="H4275" s="2">
        <f>Electricity!I4300</f>
        <v>0</v>
      </c>
      <c r="I4275" s="2">
        <f>Electricity!J4300</f>
        <v>0</v>
      </c>
    </row>
    <row r="4276" spans="2:9" x14ac:dyDescent="0.35">
      <c r="B4276" s="458" t="str">
        <f t="shared" si="67"/>
        <v>06/27/2019 02:00:00 PM</v>
      </c>
      <c r="C4276" s="458">
        <v>43643</v>
      </c>
      <c r="D4276" s="459">
        <v>0.58333333333333337</v>
      </c>
      <c r="E4276" s="2">
        <f>Electricity!F4301</f>
        <v>0</v>
      </c>
      <c r="F4276" s="2">
        <f>Electricity!G4301</f>
        <v>0</v>
      </c>
      <c r="G4276" s="2">
        <f>Electricity!H4301</f>
        <v>0</v>
      </c>
      <c r="H4276" s="2">
        <f>Electricity!I4301</f>
        <v>0</v>
      </c>
      <c r="I4276" s="2">
        <f>Electricity!J4301</f>
        <v>0</v>
      </c>
    </row>
    <row r="4277" spans="2:9" x14ac:dyDescent="0.35">
      <c r="B4277" s="458" t="str">
        <f t="shared" si="67"/>
        <v>06/27/2019 03:00:00 PM</v>
      </c>
      <c r="C4277" s="458">
        <v>43643</v>
      </c>
      <c r="D4277" s="459">
        <v>0.62500000000000011</v>
      </c>
      <c r="E4277" s="2">
        <f>Electricity!F4302</f>
        <v>0</v>
      </c>
      <c r="F4277" s="2">
        <f>Electricity!G4302</f>
        <v>0</v>
      </c>
      <c r="G4277" s="2">
        <f>Electricity!H4302</f>
        <v>0</v>
      </c>
      <c r="H4277" s="2">
        <f>Electricity!I4302</f>
        <v>0</v>
      </c>
      <c r="I4277" s="2">
        <f>Electricity!J4302</f>
        <v>0</v>
      </c>
    </row>
    <row r="4278" spans="2:9" x14ac:dyDescent="0.35">
      <c r="B4278" s="458" t="str">
        <f t="shared" si="67"/>
        <v>06/27/2019 04:00:00 PM</v>
      </c>
      <c r="C4278" s="458">
        <v>43643</v>
      </c>
      <c r="D4278" s="459">
        <v>0.66666666666666674</v>
      </c>
      <c r="E4278" s="2">
        <f>Electricity!F4303</f>
        <v>0</v>
      </c>
      <c r="F4278" s="2">
        <f>Electricity!G4303</f>
        <v>0</v>
      </c>
      <c r="G4278" s="2">
        <f>Electricity!H4303</f>
        <v>0</v>
      </c>
      <c r="H4278" s="2">
        <f>Electricity!I4303</f>
        <v>0</v>
      </c>
      <c r="I4278" s="2">
        <f>Electricity!J4303</f>
        <v>0</v>
      </c>
    </row>
    <row r="4279" spans="2:9" x14ac:dyDescent="0.35">
      <c r="B4279" s="458" t="str">
        <f t="shared" si="67"/>
        <v>06/27/2019 05:00:00 PM</v>
      </c>
      <c r="C4279" s="458">
        <v>43643</v>
      </c>
      <c r="D4279" s="459">
        <v>0.70833333333333337</v>
      </c>
      <c r="E4279" s="2">
        <f>Electricity!F4304</f>
        <v>0</v>
      </c>
      <c r="F4279" s="2">
        <f>Electricity!G4304</f>
        <v>0</v>
      </c>
      <c r="G4279" s="2">
        <f>Electricity!H4304</f>
        <v>0</v>
      </c>
      <c r="H4279" s="2">
        <f>Electricity!I4304</f>
        <v>0</v>
      </c>
      <c r="I4279" s="2">
        <f>Electricity!J4304</f>
        <v>0</v>
      </c>
    </row>
    <row r="4280" spans="2:9" x14ac:dyDescent="0.35">
      <c r="B4280" s="458" t="str">
        <f t="shared" si="67"/>
        <v>06/27/2019 06:00:00 PM</v>
      </c>
      <c r="C4280" s="458">
        <v>43643</v>
      </c>
      <c r="D4280" s="459">
        <v>0.75000000000000011</v>
      </c>
      <c r="E4280" s="2">
        <f>Electricity!F4305</f>
        <v>0</v>
      </c>
      <c r="F4280" s="2">
        <f>Electricity!G4305</f>
        <v>0</v>
      </c>
      <c r="G4280" s="2">
        <f>Electricity!H4305</f>
        <v>0</v>
      </c>
      <c r="H4280" s="2">
        <f>Electricity!I4305</f>
        <v>0</v>
      </c>
      <c r="I4280" s="2">
        <f>Electricity!J4305</f>
        <v>0</v>
      </c>
    </row>
    <row r="4281" spans="2:9" x14ac:dyDescent="0.35">
      <c r="B4281" s="458" t="str">
        <f t="shared" si="67"/>
        <v>06/27/2019 07:00:00 PM</v>
      </c>
      <c r="C4281" s="458">
        <v>43643</v>
      </c>
      <c r="D4281" s="459">
        <v>0.79166666666666674</v>
      </c>
      <c r="E4281" s="2">
        <f>Electricity!F4306</f>
        <v>0</v>
      </c>
      <c r="F4281" s="2">
        <f>Electricity!G4306</f>
        <v>0</v>
      </c>
      <c r="G4281" s="2">
        <f>Electricity!H4306</f>
        <v>0</v>
      </c>
      <c r="H4281" s="2">
        <f>Electricity!I4306</f>
        <v>0</v>
      </c>
      <c r="I4281" s="2">
        <f>Electricity!J4306</f>
        <v>0</v>
      </c>
    </row>
    <row r="4282" spans="2:9" x14ac:dyDescent="0.35">
      <c r="B4282" s="458" t="str">
        <f t="shared" si="67"/>
        <v>06/27/2019 08:00:00 PM</v>
      </c>
      <c r="C4282" s="458">
        <v>43643</v>
      </c>
      <c r="D4282" s="459">
        <v>0.83333333333333337</v>
      </c>
      <c r="E4282" s="2">
        <f>Electricity!F4307</f>
        <v>0</v>
      </c>
      <c r="F4282" s="2">
        <f>Electricity!G4307</f>
        <v>0</v>
      </c>
      <c r="G4282" s="2">
        <f>Electricity!H4307</f>
        <v>0</v>
      </c>
      <c r="H4282" s="2">
        <f>Electricity!I4307</f>
        <v>0</v>
      </c>
      <c r="I4282" s="2">
        <f>Electricity!J4307</f>
        <v>0</v>
      </c>
    </row>
    <row r="4283" spans="2:9" x14ac:dyDescent="0.35">
      <c r="B4283" s="458" t="str">
        <f t="shared" si="67"/>
        <v>06/27/2019 09:00:00 PM</v>
      </c>
      <c r="C4283" s="458">
        <v>43643</v>
      </c>
      <c r="D4283" s="459">
        <v>0.87500000000000011</v>
      </c>
      <c r="E4283" s="2">
        <f>Electricity!F4308</f>
        <v>0</v>
      </c>
      <c r="F4283" s="2">
        <f>Electricity!G4308</f>
        <v>0</v>
      </c>
      <c r="G4283" s="2">
        <f>Electricity!H4308</f>
        <v>0</v>
      </c>
      <c r="H4283" s="2">
        <f>Electricity!I4308</f>
        <v>0</v>
      </c>
      <c r="I4283" s="2">
        <f>Electricity!J4308</f>
        <v>0</v>
      </c>
    </row>
    <row r="4284" spans="2:9" x14ac:dyDescent="0.35">
      <c r="B4284" s="458" t="str">
        <f t="shared" si="67"/>
        <v>06/27/2019 10:00:00 PM</v>
      </c>
      <c r="C4284" s="458">
        <v>43643</v>
      </c>
      <c r="D4284" s="459">
        <v>0.91666666666666674</v>
      </c>
      <c r="E4284" s="2">
        <f>Electricity!F4309</f>
        <v>0</v>
      </c>
      <c r="F4284" s="2">
        <f>Electricity!G4309</f>
        <v>0</v>
      </c>
      <c r="G4284" s="2">
        <f>Electricity!H4309</f>
        <v>0</v>
      </c>
      <c r="H4284" s="2">
        <f>Electricity!I4309</f>
        <v>0</v>
      </c>
      <c r="I4284" s="2">
        <f>Electricity!J4309</f>
        <v>0</v>
      </c>
    </row>
    <row r="4285" spans="2:9" x14ac:dyDescent="0.35">
      <c r="B4285" s="458" t="str">
        <f t="shared" si="67"/>
        <v>06/27/2019 11:00:00 PM</v>
      </c>
      <c r="C4285" s="458">
        <v>43643</v>
      </c>
      <c r="D4285" s="459">
        <v>0.95833333333333337</v>
      </c>
      <c r="E4285" s="2">
        <f>Electricity!F4310</f>
        <v>0</v>
      </c>
      <c r="F4285" s="2">
        <f>Electricity!G4310</f>
        <v>0</v>
      </c>
      <c r="G4285" s="2">
        <f>Electricity!H4310</f>
        <v>0</v>
      </c>
      <c r="H4285" s="2">
        <f>Electricity!I4310</f>
        <v>0</v>
      </c>
      <c r="I4285" s="2">
        <f>Electricity!J4310</f>
        <v>0</v>
      </c>
    </row>
    <row r="4286" spans="2:9" x14ac:dyDescent="0.35">
      <c r="B4286" s="458" t="str">
        <f t="shared" si="67"/>
        <v>06/28/2019 12:00:00 AM</v>
      </c>
      <c r="C4286" s="458">
        <v>43644</v>
      </c>
      <c r="D4286" s="459">
        <v>3.1225022567582528E-17</v>
      </c>
      <c r="E4286" s="2">
        <f>Electricity!F4311</f>
        <v>0</v>
      </c>
      <c r="F4286" s="2">
        <f>Electricity!G4311</f>
        <v>0</v>
      </c>
      <c r="G4286" s="2">
        <f>Electricity!H4311</f>
        <v>0</v>
      </c>
      <c r="H4286" s="2">
        <f>Electricity!I4311</f>
        <v>0</v>
      </c>
      <c r="I4286" s="2">
        <f>Electricity!J4311</f>
        <v>0</v>
      </c>
    </row>
    <row r="4287" spans="2:9" x14ac:dyDescent="0.35">
      <c r="B4287" s="458" t="str">
        <f t="shared" si="67"/>
        <v>06/28/2019 01:00:00 AM</v>
      </c>
      <c r="C4287" s="458">
        <v>43644</v>
      </c>
      <c r="D4287" s="459">
        <v>4.1666666666666699E-2</v>
      </c>
      <c r="E4287" s="2">
        <f>Electricity!F4312</f>
        <v>0</v>
      </c>
      <c r="F4287" s="2">
        <f>Electricity!G4312</f>
        <v>0</v>
      </c>
      <c r="G4287" s="2">
        <f>Electricity!H4312</f>
        <v>0</v>
      </c>
      <c r="H4287" s="2">
        <f>Electricity!I4312</f>
        <v>0</v>
      </c>
      <c r="I4287" s="2">
        <f>Electricity!J4312</f>
        <v>0</v>
      </c>
    </row>
    <row r="4288" spans="2:9" x14ac:dyDescent="0.35">
      <c r="B4288" s="458" t="str">
        <f t="shared" si="67"/>
        <v>06/28/2019 02:00:00 AM</v>
      </c>
      <c r="C4288" s="458">
        <v>43644</v>
      </c>
      <c r="D4288" s="459">
        <v>8.333333333333337E-2</v>
      </c>
      <c r="E4288" s="2">
        <f>Electricity!F4313</f>
        <v>0</v>
      </c>
      <c r="F4288" s="2">
        <f>Electricity!G4313</f>
        <v>0</v>
      </c>
      <c r="G4288" s="2">
        <f>Electricity!H4313</f>
        <v>0</v>
      </c>
      <c r="H4288" s="2">
        <f>Electricity!I4313</f>
        <v>0</v>
      </c>
      <c r="I4288" s="2">
        <f>Electricity!J4313</f>
        <v>0</v>
      </c>
    </row>
    <row r="4289" spans="2:9" x14ac:dyDescent="0.35">
      <c r="B4289" s="458" t="str">
        <f t="shared" si="67"/>
        <v>06/28/2019 03:00:00 AM</v>
      </c>
      <c r="C4289" s="458">
        <v>43644</v>
      </c>
      <c r="D4289" s="459">
        <v>0.12500000000000006</v>
      </c>
      <c r="E4289" s="2">
        <f>Electricity!F4314</f>
        <v>0</v>
      </c>
      <c r="F4289" s="2">
        <f>Electricity!G4314</f>
        <v>0</v>
      </c>
      <c r="G4289" s="2">
        <f>Electricity!H4314</f>
        <v>0</v>
      </c>
      <c r="H4289" s="2">
        <f>Electricity!I4314</f>
        <v>0</v>
      </c>
      <c r="I4289" s="2">
        <f>Electricity!J4314</f>
        <v>0</v>
      </c>
    </row>
    <row r="4290" spans="2:9" x14ac:dyDescent="0.35">
      <c r="B4290" s="458" t="str">
        <f t="shared" si="67"/>
        <v>06/28/2019 04:00:00 AM</v>
      </c>
      <c r="C4290" s="458">
        <v>43644</v>
      </c>
      <c r="D4290" s="459">
        <v>0.16666666666666669</v>
      </c>
      <c r="E4290" s="2">
        <f>Electricity!F4315</f>
        <v>0</v>
      </c>
      <c r="F4290" s="2">
        <f>Electricity!G4315</f>
        <v>0</v>
      </c>
      <c r="G4290" s="2">
        <f>Electricity!H4315</f>
        <v>0</v>
      </c>
      <c r="H4290" s="2">
        <f>Electricity!I4315</f>
        <v>0</v>
      </c>
      <c r="I4290" s="2">
        <f>Electricity!J4315</f>
        <v>0</v>
      </c>
    </row>
    <row r="4291" spans="2:9" x14ac:dyDescent="0.35">
      <c r="B4291" s="458" t="str">
        <f t="shared" si="67"/>
        <v>06/28/2019 05:00:00 AM</v>
      </c>
      <c r="C4291" s="458">
        <v>43644</v>
      </c>
      <c r="D4291" s="459">
        <v>0.20833333333333337</v>
      </c>
      <c r="E4291" s="2">
        <f>Electricity!F4316</f>
        <v>0</v>
      </c>
      <c r="F4291" s="2">
        <f>Electricity!G4316</f>
        <v>0</v>
      </c>
      <c r="G4291" s="2">
        <f>Electricity!H4316</f>
        <v>0</v>
      </c>
      <c r="H4291" s="2">
        <f>Electricity!I4316</f>
        <v>0</v>
      </c>
      <c r="I4291" s="2">
        <f>Electricity!J4316</f>
        <v>0</v>
      </c>
    </row>
    <row r="4292" spans="2:9" x14ac:dyDescent="0.35">
      <c r="B4292" s="458" t="str">
        <f t="shared" si="67"/>
        <v>06/28/2019 06:00:00 AM</v>
      </c>
      <c r="C4292" s="458">
        <v>43644</v>
      </c>
      <c r="D4292" s="459">
        <v>0.25</v>
      </c>
      <c r="E4292" s="2">
        <f>Electricity!F4317</f>
        <v>0</v>
      </c>
      <c r="F4292" s="2">
        <f>Electricity!G4317</f>
        <v>0</v>
      </c>
      <c r="G4292" s="2">
        <f>Electricity!H4317</f>
        <v>0</v>
      </c>
      <c r="H4292" s="2">
        <f>Electricity!I4317</f>
        <v>0</v>
      </c>
      <c r="I4292" s="2">
        <f>Electricity!J4317</f>
        <v>0</v>
      </c>
    </row>
    <row r="4293" spans="2:9" x14ac:dyDescent="0.35">
      <c r="B4293" s="458" t="str">
        <f t="shared" si="67"/>
        <v>06/28/2019 07:00:00 AM</v>
      </c>
      <c r="C4293" s="458">
        <v>43644</v>
      </c>
      <c r="D4293" s="459">
        <v>0.29166666666666669</v>
      </c>
      <c r="E4293" s="2">
        <f>Electricity!F4318</f>
        <v>0</v>
      </c>
      <c r="F4293" s="2">
        <f>Electricity!G4318</f>
        <v>0</v>
      </c>
      <c r="G4293" s="2">
        <f>Electricity!H4318</f>
        <v>0</v>
      </c>
      <c r="H4293" s="2">
        <f>Electricity!I4318</f>
        <v>0</v>
      </c>
      <c r="I4293" s="2">
        <f>Electricity!J4318</f>
        <v>0</v>
      </c>
    </row>
    <row r="4294" spans="2:9" x14ac:dyDescent="0.35">
      <c r="B4294" s="458" t="str">
        <f t="shared" si="67"/>
        <v>06/28/2019 08:00:00 AM</v>
      </c>
      <c r="C4294" s="458">
        <v>43644</v>
      </c>
      <c r="D4294" s="459">
        <v>0.33333333333333337</v>
      </c>
      <c r="E4294" s="2">
        <f>Electricity!F4319</f>
        <v>0</v>
      </c>
      <c r="F4294" s="2">
        <f>Electricity!G4319</f>
        <v>0</v>
      </c>
      <c r="G4294" s="2">
        <f>Electricity!H4319</f>
        <v>0</v>
      </c>
      <c r="H4294" s="2">
        <f>Electricity!I4319</f>
        <v>0</v>
      </c>
      <c r="I4294" s="2">
        <f>Electricity!J4319</f>
        <v>0</v>
      </c>
    </row>
    <row r="4295" spans="2:9" x14ac:dyDescent="0.35">
      <c r="B4295" s="458" t="str">
        <f t="shared" si="67"/>
        <v>06/28/2019 09:00:00 AM</v>
      </c>
      <c r="C4295" s="458">
        <v>43644</v>
      </c>
      <c r="D4295" s="459">
        <v>0.375</v>
      </c>
      <c r="E4295" s="2">
        <f>Electricity!F4320</f>
        <v>0</v>
      </c>
      <c r="F4295" s="2">
        <f>Electricity!G4320</f>
        <v>0</v>
      </c>
      <c r="G4295" s="2">
        <f>Electricity!H4320</f>
        <v>0</v>
      </c>
      <c r="H4295" s="2">
        <f>Electricity!I4320</f>
        <v>0</v>
      </c>
      <c r="I4295" s="2">
        <f>Electricity!J4320</f>
        <v>0</v>
      </c>
    </row>
    <row r="4296" spans="2:9" x14ac:dyDescent="0.35">
      <c r="B4296" s="458" t="str">
        <f t="shared" si="67"/>
        <v>06/28/2019 10:00:00 AM</v>
      </c>
      <c r="C4296" s="458">
        <v>43644</v>
      </c>
      <c r="D4296" s="459">
        <v>0.41666666666666669</v>
      </c>
      <c r="E4296" s="2">
        <f>Electricity!F4321</f>
        <v>0</v>
      </c>
      <c r="F4296" s="2">
        <f>Electricity!G4321</f>
        <v>0</v>
      </c>
      <c r="G4296" s="2">
        <f>Electricity!H4321</f>
        <v>0</v>
      </c>
      <c r="H4296" s="2">
        <f>Electricity!I4321</f>
        <v>0</v>
      </c>
      <c r="I4296" s="2">
        <f>Electricity!J4321</f>
        <v>0</v>
      </c>
    </row>
    <row r="4297" spans="2:9" x14ac:dyDescent="0.35">
      <c r="B4297" s="458" t="str">
        <f t="shared" si="67"/>
        <v>06/28/2019 11:00:00 AM</v>
      </c>
      <c r="C4297" s="458">
        <v>43644</v>
      </c>
      <c r="D4297" s="459">
        <v>0.45833333333333337</v>
      </c>
      <c r="E4297" s="2">
        <f>Electricity!F4322</f>
        <v>0</v>
      </c>
      <c r="F4297" s="2">
        <f>Electricity!G4322</f>
        <v>0</v>
      </c>
      <c r="G4297" s="2">
        <f>Electricity!H4322</f>
        <v>0</v>
      </c>
      <c r="H4297" s="2">
        <f>Electricity!I4322</f>
        <v>0</v>
      </c>
      <c r="I4297" s="2">
        <f>Electricity!J4322</f>
        <v>0</v>
      </c>
    </row>
    <row r="4298" spans="2:9" x14ac:dyDescent="0.35">
      <c r="B4298" s="458" t="str">
        <f t="shared" si="67"/>
        <v>06/28/2019 12:00:00 PM</v>
      </c>
      <c r="C4298" s="458">
        <v>43644</v>
      </c>
      <c r="D4298" s="459">
        <v>0.50000000000000011</v>
      </c>
      <c r="E4298" s="2">
        <f>Electricity!F4323</f>
        <v>0</v>
      </c>
      <c r="F4298" s="2">
        <f>Electricity!G4323</f>
        <v>0</v>
      </c>
      <c r="G4298" s="2">
        <f>Electricity!H4323</f>
        <v>0</v>
      </c>
      <c r="H4298" s="2">
        <f>Electricity!I4323</f>
        <v>0</v>
      </c>
      <c r="I4298" s="2">
        <f>Electricity!J4323</f>
        <v>0</v>
      </c>
    </row>
    <row r="4299" spans="2:9" x14ac:dyDescent="0.35">
      <c r="B4299" s="458" t="str">
        <f t="shared" si="67"/>
        <v>06/28/2019 01:00:00 PM</v>
      </c>
      <c r="C4299" s="458">
        <v>43644</v>
      </c>
      <c r="D4299" s="459">
        <v>0.54166666666666674</v>
      </c>
      <c r="E4299" s="2">
        <f>Electricity!F4324</f>
        <v>0</v>
      </c>
      <c r="F4299" s="2">
        <f>Electricity!G4324</f>
        <v>0</v>
      </c>
      <c r="G4299" s="2">
        <f>Electricity!H4324</f>
        <v>0</v>
      </c>
      <c r="H4299" s="2">
        <f>Electricity!I4324</f>
        <v>0</v>
      </c>
      <c r="I4299" s="2">
        <f>Electricity!J4324</f>
        <v>0</v>
      </c>
    </row>
    <row r="4300" spans="2:9" x14ac:dyDescent="0.35">
      <c r="B4300" s="458" t="str">
        <f t="shared" si="67"/>
        <v>06/28/2019 02:00:00 PM</v>
      </c>
      <c r="C4300" s="458">
        <v>43644</v>
      </c>
      <c r="D4300" s="459">
        <v>0.58333333333333337</v>
      </c>
      <c r="E4300" s="2">
        <f>Electricity!F4325</f>
        <v>0</v>
      </c>
      <c r="F4300" s="2">
        <f>Electricity!G4325</f>
        <v>0</v>
      </c>
      <c r="G4300" s="2">
        <f>Electricity!H4325</f>
        <v>0</v>
      </c>
      <c r="H4300" s="2">
        <f>Electricity!I4325</f>
        <v>0</v>
      </c>
      <c r="I4300" s="2">
        <f>Electricity!J4325</f>
        <v>0</v>
      </c>
    </row>
    <row r="4301" spans="2:9" x14ac:dyDescent="0.35">
      <c r="B4301" s="458" t="str">
        <f t="shared" si="67"/>
        <v>06/28/2019 03:00:00 PM</v>
      </c>
      <c r="C4301" s="458">
        <v>43644</v>
      </c>
      <c r="D4301" s="459">
        <v>0.62500000000000011</v>
      </c>
      <c r="E4301" s="2">
        <f>Electricity!F4326</f>
        <v>0</v>
      </c>
      <c r="F4301" s="2">
        <f>Electricity!G4326</f>
        <v>0</v>
      </c>
      <c r="G4301" s="2">
        <f>Electricity!H4326</f>
        <v>0</v>
      </c>
      <c r="H4301" s="2">
        <f>Electricity!I4326</f>
        <v>0</v>
      </c>
      <c r="I4301" s="2">
        <f>Electricity!J4326</f>
        <v>0</v>
      </c>
    </row>
    <row r="4302" spans="2:9" x14ac:dyDescent="0.35">
      <c r="B4302" s="458" t="str">
        <f t="shared" si="67"/>
        <v>06/28/2019 04:00:00 PM</v>
      </c>
      <c r="C4302" s="458">
        <v>43644</v>
      </c>
      <c r="D4302" s="459">
        <v>0.66666666666666674</v>
      </c>
      <c r="E4302" s="2">
        <f>Electricity!F4327</f>
        <v>0</v>
      </c>
      <c r="F4302" s="2">
        <f>Electricity!G4327</f>
        <v>0</v>
      </c>
      <c r="G4302" s="2">
        <f>Electricity!H4327</f>
        <v>0</v>
      </c>
      <c r="H4302" s="2">
        <f>Electricity!I4327</f>
        <v>0</v>
      </c>
      <c r="I4302" s="2">
        <f>Electricity!J4327</f>
        <v>0</v>
      </c>
    </row>
    <row r="4303" spans="2:9" x14ac:dyDescent="0.35">
      <c r="B4303" s="458" t="str">
        <f t="shared" ref="B4303:B4366" si="68">CONCATENATE(TEXT(C4303,"mm/dd/yyyy")," ",TEXT(D4303,"hh:mm:ss AM/PM"))</f>
        <v>06/28/2019 05:00:00 PM</v>
      </c>
      <c r="C4303" s="458">
        <v>43644</v>
      </c>
      <c r="D4303" s="459">
        <v>0.70833333333333337</v>
      </c>
      <c r="E4303" s="2">
        <f>Electricity!F4328</f>
        <v>0</v>
      </c>
      <c r="F4303" s="2">
        <f>Electricity!G4328</f>
        <v>0</v>
      </c>
      <c r="G4303" s="2">
        <f>Electricity!H4328</f>
        <v>0</v>
      </c>
      <c r="H4303" s="2">
        <f>Electricity!I4328</f>
        <v>0</v>
      </c>
      <c r="I4303" s="2">
        <f>Electricity!J4328</f>
        <v>0</v>
      </c>
    </row>
    <row r="4304" spans="2:9" x14ac:dyDescent="0.35">
      <c r="B4304" s="458" t="str">
        <f t="shared" si="68"/>
        <v>06/28/2019 06:00:00 PM</v>
      </c>
      <c r="C4304" s="458">
        <v>43644</v>
      </c>
      <c r="D4304" s="459">
        <v>0.75000000000000011</v>
      </c>
      <c r="E4304" s="2">
        <f>Electricity!F4329</f>
        <v>0</v>
      </c>
      <c r="F4304" s="2">
        <f>Electricity!G4329</f>
        <v>0</v>
      </c>
      <c r="G4304" s="2">
        <f>Electricity!H4329</f>
        <v>0</v>
      </c>
      <c r="H4304" s="2">
        <f>Electricity!I4329</f>
        <v>0</v>
      </c>
      <c r="I4304" s="2">
        <f>Electricity!J4329</f>
        <v>0</v>
      </c>
    </row>
    <row r="4305" spans="2:9" x14ac:dyDescent="0.35">
      <c r="B4305" s="458" t="str">
        <f t="shared" si="68"/>
        <v>06/28/2019 07:00:00 PM</v>
      </c>
      <c r="C4305" s="458">
        <v>43644</v>
      </c>
      <c r="D4305" s="459">
        <v>0.79166666666666674</v>
      </c>
      <c r="E4305" s="2">
        <f>Electricity!F4330</f>
        <v>0</v>
      </c>
      <c r="F4305" s="2">
        <f>Electricity!G4330</f>
        <v>0</v>
      </c>
      <c r="G4305" s="2">
        <f>Electricity!H4330</f>
        <v>0</v>
      </c>
      <c r="H4305" s="2">
        <f>Electricity!I4330</f>
        <v>0</v>
      </c>
      <c r="I4305" s="2">
        <f>Electricity!J4330</f>
        <v>0</v>
      </c>
    </row>
    <row r="4306" spans="2:9" x14ac:dyDescent="0.35">
      <c r="B4306" s="458" t="str">
        <f t="shared" si="68"/>
        <v>06/28/2019 08:00:00 PM</v>
      </c>
      <c r="C4306" s="458">
        <v>43644</v>
      </c>
      <c r="D4306" s="459">
        <v>0.83333333333333337</v>
      </c>
      <c r="E4306" s="2">
        <f>Electricity!F4331</f>
        <v>0</v>
      </c>
      <c r="F4306" s="2">
        <f>Electricity!G4331</f>
        <v>0</v>
      </c>
      <c r="G4306" s="2">
        <f>Electricity!H4331</f>
        <v>0</v>
      </c>
      <c r="H4306" s="2">
        <f>Electricity!I4331</f>
        <v>0</v>
      </c>
      <c r="I4306" s="2">
        <f>Electricity!J4331</f>
        <v>0</v>
      </c>
    </row>
    <row r="4307" spans="2:9" x14ac:dyDescent="0.35">
      <c r="B4307" s="458" t="str">
        <f t="shared" si="68"/>
        <v>06/28/2019 09:00:00 PM</v>
      </c>
      <c r="C4307" s="458">
        <v>43644</v>
      </c>
      <c r="D4307" s="459">
        <v>0.87500000000000011</v>
      </c>
      <c r="E4307" s="2">
        <f>Electricity!F4332</f>
        <v>0</v>
      </c>
      <c r="F4307" s="2">
        <f>Electricity!G4332</f>
        <v>0</v>
      </c>
      <c r="G4307" s="2">
        <f>Electricity!H4332</f>
        <v>0</v>
      </c>
      <c r="H4307" s="2">
        <f>Electricity!I4332</f>
        <v>0</v>
      </c>
      <c r="I4307" s="2">
        <f>Electricity!J4332</f>
        <v>0</v>
      </c>
    </row>
    <row r="4308" spans="2:9" x14ac:dyDescent="0.35">
      <c r="B4308" s="458" t="str">
        <f t="shared" si="68"/>
        <v>06/28/2019 10:00:00 PM</v>
      </c>
      <c r="C4308" s="458">
        <v>43644</v>
      </c>
      <c r="D4308" s="459">
        <v>0.91666666666666674</v>
      </c>
      <c r="E4308" s="2">
        <f>Electricity!F4333</f>
        <v>0</v>
      </c>
      <c r="F4308" s="2">
        <f>Electricity!G4333</f>
        <v>0</v>
      </c>
      <c r="G4308" s="2">
        <f>Electricity!H4333</f>
        <v>0</v>
      </c>
      <c r="H4308" s="2">
        <f>Electricity!I4333</f>
        <v>0</v>
      </c>
      <c r="I4308" s="2">
        <f>Electricity!J4333</f>
        <v>0</v>
      </c>
    </row>
    <row r="4309" spans="2:9" x14ac:dyDescent="0.35">
      <c r="B4309" s="458" t="str">
        <f t="shared" si="68"/>
        <v>06/28/2019 11:00:00 PM</v>
      </c>
      <c r="C4309" s="458">
        <v>43644</v>
      </c>
      <c r="D4309" s="459">
        <v>0.95833333333333337</v>
      </c>
      <c r="E4309" s="2">
        <f>Electricity!F4334</f>
        <v>0</v>
      </c>
      <c r="F4309" s="2">
        <f>Electricity!G4334</f>
        <v>0</v>
      </c>
      <c r="G4309" s="2">
        <f>Electricity!H4334</f>
        <v>0</v>
      </c>
      <c r="H4309" s="2">
        <f>Electricity!I4334</f>
        <v>0</v>
      </c>
      <c r="I4309" s="2">
        <f>Electricity!J4334</f>
        <v>0</v>
      </c>
    </row>
    <row r="4310" spans="2:9" x14ac:dyDescent="0.35">
      <c r="B4310" s="458" t="str">
        <f t="shared" si="68"/>
        <v>06/29/2019 12:00:00 AM</v>
      </c>
      <c r="C4310" s="458">
        <v>43645</v>
      </c>
      <c r="D4310" s="459">
        <v>3.1225022567582528E-17</v>
      </c>
      <c r="E4310" s="2">
        <f>Electricity!F4335</f>
        <v>0</v>
      </c>
      <c r="F4310" s="2">
        <f>Electricity!G4335</f>
        <v>0</v>
      </c>
      <c r="G4310" s="2">
        <f>Electricity!H4335</f>
        <v>0</v>
      </c>
      <c r="H4310" s="2">
        <f>Electricity!I4335</f>
        <v>0</v>
      </c>
      <c r="I4310" s="2">
        <f>Electricity!J4335</f>
        <v>0</v>
      </c>
    </row>
    <row r="4311" spans="2:9" x14ac:dyDescent="0.35">
      <c r="B4311" s="458" t="str">
        <f t="shared" si="68"/>
        <v>06/29/2019 01:00:00 AM</v>
      </c>
      <c r="C4311" s="458">
        <v>43645</v>
      </c>
      <c r="D4311" s="459">
        <v>4.1666666666666699E-2</v>
      </c>
      <c r="E4311" s="2">
        <f>Electricity!F4336</f>
        <v>0</v>
      </c>
      <c r="F4311" s="2">
        <f>Electricity!G4336</f>
        <v>0</v>
      </c>
      <c r="G4311" s="2">
        <f>Electricity!H4336</f>
        <v>0</v>
      </c>
      <c r="H4311" s="2">
        <f>Electricity!I4336</f>
        <v>0</v>
      </c>
      <c r="I4311" s="2">
        <f>Electricity!J4336</f>
        <v>0</v>
      </c>
    </row>
    <row r="4312" spans="2:9" x14ac:dyDescent="0.35">
      <c r="B4312" s="458" t="str">
        <f t="shared" si="68"/>
        <v>06/29/2019 02:00:00 AM</v>
      </c>
      <c r="C4312" s="458">
        <v>43645</v>
      </c>
      <c r="D4312" s="459">
        <v>8.333333333333337E-2</v>
      </c>
      <c r="E4312" s="2">
        <f>Electricity!F4337</f>
        <v>0</v>
      </c>
      <c r="F4312" s="2">
        <f>Electricity!G4337</f>
        <v>0</v>
      </c>
      <c r="G4312" s="2">
        <f>Electricity!H4337</f>
        <v>0</v>
      </c>
      <c r="H4312" s="2">
        <f>Electricity!I4337</f>
        <v>0</v>
      </c>
      <c r="I4312" s="2">
        <f>Electricity!J4337</f>
        <v>0</v>
      </c>
    </row>
    <row r="4313" spans="2:9" x14ac:dyDescent="0.35">
      <c r="B4313" s="458" t="str">
        <f t="shared" si="68"/>
        <v>06/29/2019 03:00:00 AM</v>
      </c>
      <c r="C4313" s="458">
        <v>43645</v>
      </c>
      <c r="D4313" s="459">
        <v>0.12500000000000006</v>
      </c>
      <c r="E4313" s="2">
        <f>Electricity!F4338</f>
        <v>0</v>
      </c>
      <c r="F4313" s="2">
        <f>Electricity!G4338</f>
        <v>0</v>
      </c>
      <c r="G4313" s="2">
        <f>Electricity!H4338</f>
        <v>0</v>
      </c>
      <c r="H4313" s="2">
        <f>Electricity!I4338</f>
        <v>0</v>
      </c>
      <c r="I4313" s="2">
        <f>Electricity!J4338</f>
        <v>0</v>
      </c>
    </row>
    <row r="4314" spans="2:9" x14ac:dyDescent="0.35">
      <c r="B4314" s="458" t="str">
        <f t="shared" si="68"/>
        <v>06/29/2019 04:00:00 AM</v>
      </c>
      <c r="C4314" s="458">
        <v>43645</v>
      </c>
      <c r="D4314" s="459">
        <v>0.16666666666666669</v>
      </c>
      <c r="E4314" s="2">
        <f>Electricity!F4339</f>
        <v>0</v>
      </c>
      <c r="F4314" s="2">
        <f>Electricity!G4339</f>
        <v>0</v>
      </c>
      <c r="G4314" s="2">
        <f>Electricity!H4339</f>
        <v>0</v>
      </c>
      <c r="H4314" s="2">
        <f>Electricity!I4339</f>
        <v>0</v>
      </c>
      <c r="I4314" s="2">
        <f>Electricity!J4339</f>
        <v>0</v>
      </c>
    </row>
    <row r="4315" spans="2:9" x14ac:dyDescent="0.35">
      <c r="B4315" s="458" t="str">
        <f t="shared" si="68"/>
        <v>06/29/2019 05:00:00 AM</v>
      </c>
      <c r="C4315" s="458">
        <v>43645</v>
      </c>
      <c r="D4315" s="459">
        <v>0.20833333333333337</v>
      </c>
      <c r="E4315" s="2">
        <f>Electricity!F4340</f>
        <v>0</v>
      </c>
      <c r="F4315" s="2">
        <f>Electricity!G4340</f>
        <v>0</v>
      </c>
      <c r="G4315" s="2">
        <f>Electricity!H4340</f>
        <v>0</v>
      </c>
      <c r="H4315" s="2">
        <f>Electricity!I4340</f>
        <v>0</v>
      </c>
      <c r="I4315" s="2">
        <f>Electricity!J4340</f>
        <v>0</v>
      </c>
    </row>
    <row r="4316" spans="2:9" x14ac:dyDescent="0.35">
      <c r="B4316" s="458" t="str">
        <f t="shared" si="68"/>
        <v>06/29/2019 06:00:00 AM</v>
      </c>
      <c r="C4316" s="458">
        <v>43645</v>
      </c>
      <c r="D4316" s="459">
        <v>0.25</v>
      </c>
      <c r="E4316" s="2">
        <f>Electricity!F4341</f>
        <v>0</v>
      </c>
      <c r="F4316" s="2">
        <f>Electricity!G4341</f>
        <v>0</v>
      </c>
      <c r="G4316" s="2">
        <f>Electricity!H4341</f>
        <v>0</v>
      </c>
      <c r="H4316" s="2">
        <f>Electricity!I4341</f>
        <v>0</v>
      </c>
      <c r="I4316" s="2">
        <f>Electricity!J4341</f>
        <v>0</v>
      </c>
    </row>
    <row r="4317" spans="2:9" x14ac:dyDescent="0.35">
      <c r="B4317" s="458" t="str">
        <f t="shared" si="68"/>
        <v>06/29/2019 07:00:00 AM</v>
      </c>
      <c r="C4317" s="458">
        <v>43645</v>
      </c>
      <c r="D4317" s="459">
        <v>0.29166666666666669</v>
      </c>
      <c r="E4317" s="2">
        <f>Electricity!F4342</f>
        <v>0</v>
      </c>
      <c r="F4317" s="2">
        <f>Electricity!G4342</f>
        <v>0</v>
      </c>
      <c r="G4317" s="2">
        <f>Electricity!H4342</f>
        <v>0</v>
      </c>
      <c r="H4317" s="2">
        <f>Electricity!I4342</f>
        <v>0</v>
      </c>
      <c r="I4317" s="2">
        <f>Electricity!J4342</f>
        <v>0</v>
      </c>
    </row>
    <row r="4318" spans="2:9" x14ac:dyDescent="0.35">
      <c r="B4318" s="458" t="str">
        <f t="shared" si="68"/>
        <v>06/29/2019 08:00:00 AM</v>
      </c>
      <c r="C4318" s="458">
        <v>43645</v>
      </c>
      <c r="D4318" s="459">
        <v>0.33333333333333337</v>
      </c>
      <c r="E4318" s="2">
        <f>Electricity!F4343</f>
        <v>0</v>
      </c>
      <c r="F4318" s="2">
        <f>Electricity!G4343</f>
        <v>0</v>
      </c>
      <c r="G4318" s="2">
        <f>Electricity!H4343</f>
        <v>0</v>
      </c>
      <c r="H4318" s="2">
        <f>Electricity!I4343</f>
        <v>0</v>
      </c>
      <c r="I4318" s="2">
        <f>Electricity!J4343</f>
        <v>0</v>
      </c>
    </row>
    <row r="4319" spans="2:9" x14ac:dyDescent="0.35">
      <c r="B4319" s="458" t="str">
        <f t="shared" si="68"/>
        <v>06/29/2019 09:00:00 AM</v>
      </c>
      <c r="C4319" s="458">
        <v>43645</v>
      </c>
      <c r="D4319" s="459">
        <v>0.375</v>
      </c>
      <c r="E4319" s="2">
        <f>Electricity!F4344</f>
        <v>0</v>
      </c>
      <c r="F4319" s="2">
        <f>Electricity!G4344</f>
        <v>0</v>
      </c>
      <c r="G4319" s="2">
        <f>Electricity!H4344</f>
        <v>0</v>
      </c>
      <c r="H4319" s="2">
        <f>Electricity!I4344</f>
        <v>0</v>
      </c>
      <c r="I4319" s="2">
        <f>Electricity!J4344</f>
        <v>0</v>
      </c>
    </row>
    <row r="4320" spans="2:9" x14ac:dyDescent="0.35">
      <c r="B4320" s="458" t="str">
        <f t="shared" si="68"/>
        <v>06/29/2019 10:00:00 AM</v>
      </c>
      <c r="C4320" s="458">
        <v>43645</v>
      </c>
      <c r="D4320" s="459">
        <v>0.41666666666666669</v>
      </c>
      <c r="E4320" s="2">
        <f>Electricity!F4345</f>
        <v>0</v>
      </c>
      <c r="F4320" s="2">
        <f>Electricity!G4345</f>
        <v>0</v>
      </c>
      <c r="G4320" s="2">
        <f>Electricity!H4345</f>
        <v>0</v>
      </c>
      <c r="H4320" s="2">
        <f>Electricity!I4345</f>
        <v>0</v>
      </c>
      <c r="I4320" s="2">
        <f>Electricity!J4345</f>
        <v>0</v>
      </c>
    </row>
    <row r="4321" spans="2:9" x14ac:dyDescent="0.35">
      <c r="B4321" s="458" t="str">
        <f t="shared" si="68"/>
        <v>06/29/2019 11:00:00 AM</v>
      </c>
      <c r="C4321" s="458">
        <v>43645</v>
      </c>
      <c r="D4321" s="459">
        <v>0.45833333333333337</v>
      </c>
      <c r="E4321" s="2">
        <f>Electricity!F4346</f>
        <v>0</v>
      </c>
      <c r="F4321" s="2">
        <f>Electricity!G4346</f>
        <v>0</v>
      </c>
      <c r="G4321" s="2">
        <f>Electricity!H4346</f>
        <v>0</v>
      </c>
      <c r="H4321" s="2">
        <f>Electricity!I4346</f>
        <v>0</v>
      </c>
      <c r="I4321" s="2">
        <f>Electricity!J4346</f>
        <v>0</v>
      </c>
    </row>
    <row r="4322" spans="2:9" x14ac:dyDescent="0.35">
      <c r="B4322" s="458" t="str">
        <f t="shared" si="68"/>
        <v>06/29/2019 12:00:00 PM</v>
      </c>
      <c r="C4322" s="458">
        <v>43645</v>
      </c>
      <c r="D4322" s="459">
        <v>0.50000000000000011</v>
      </c>
      <c r="E4322" s="2">
        <f>Electricity!F4347</f>
        <v>0</v>
      </c>
      <c r="F4322" s="2">
        <f>Electricity!G4347</f>
        <v>0</v>
      </c>
      <c r="G4322" s="2">
        <f>Electricity!H4347</f>
        <v>0</v>
      </c>
      <c r="H4322" s="2">
        <f>Electricity!I4347</f>
        <v>0</v>
      </c>
      <c r="I4322" s="2">
        <f>Electricity!J4347</f>
        <v>0</v>
      </c>
    </row>
    <row r="4323" spans="2:9" x14ac:dyDescent="0.35">
      <c r="B4323" s="458" t="str">
        <f t="shared" si="68"/>
        <v>06/29/2019 01:00:00 PM</v>
      </c>
      <c r="C4323" s="458">
        <v>43645</v>
      </c>
      <c r="D4323" s="459">
        <v>0.54166666666666674</v>
      </c>
      <c r="E4323" s="2">
        <f>Electricity!F4348</f>
        <v>0</v>
      </c>
      <c r="F4323" s="2">
        <f>Electricity!G4348</f>
        <v>0</v>
      </c>
      <c r="G4323" s="2">
        <f>Electricity!H4348</f>
        <v>0</v>
      </c>
      <c r="H4323" s="2">
        <f>Electricity!I4348</f>
        <v>0</v>
      </c>
      <c r="I4323" s="2">
        <f>Electricity!J4348</f>
        <v>0</v>
      </c>
    </row>
    <row r="4324" spans="2:9" x14ac:dyDescent="0.35">
      <c r="B4324" s="458" t="str">
        <f t="shared" si="68"/>
        <v>06/29/2019 02:00:00 PM</v>
      </c>
      <c r="C4324" s="458">
        <v>43645</v>
      </c>
      <c r="D4324" s="459">
        <v>0.58333333333333337</v>
      </c>
      <c r="E4324" s="2">
        <f>Electricity!F4349</f>
        <v>0</v>
      </c>
      <c r="F4324" s="2">
        <f>Electricity!G4349</f>
        <v>0</v>
      </c>
      <c r="G4324" s="2">
        <f>Electricity!H4349</f>
        <v>0</v>
      </c>
      <c r="H4324" s="2">
        <f>Electricity!I4349</f>
        <v>0</v>
      </c>
      <c r="I4324" s="2">
        <f>Electricity!J4349</f>
        <v>0</v>
      </c>
    </row>
    <row r="4325" spans="2:9" x14ac:dyDescent="0.35">
      <c r="B4325" s="458" t="str">
        <f t="shared" si="68"/>
        <v>06/29/2019 03:00:00 PM</v>
      </c>
      <c r="C4325" s="458">
        <v>43645</v>
      </c>
      <c r="D4325" s="459">
        <v>0.62500000000000011</v>
      </c>
      <c r="E4325" s="2">
        <f>Electricity!F4350</f>
        <v>0</v>
      </c>
      <c r="F4325" s="2">
        <f>Electricity!G4350</f>
        <v>0</v>
      </c>
      <c r="G4325" s="2">
        <f>Electricity!H4350</f>
        <v>0</v>
      </c>
      <c r="H4325" s="2">
        <f>Electricity!I4350</f>
        <v>0</v>
      </c>
      <c r="I4325" s="2">
        <f>Electricity!J4350</f>
        <v>0</v>
      </c>
    </row>
    <row r="4326" spans="2:9" x14ac:dyDescent="0.35">
      <c r="B4326" s="458" t="str">
        <f t="shared" si="68"/>
        <v>06/29/2019 04:00:00 PM</v>
      </c>
      <c r="C4326" s="458">
        <v>43645</v>
      </c>
      <c r="D4326" s="459">
        <v>0.66666666666666674</v>
      </c>
      <c r="E4326" s="2">
        <f>Electricity!F4351</f>
        <v>0</v>
      </c>
      <c r="F4326" s="2">
        <f>Electricity!G4351</f>
        <v>0</v>
      </c>
      <c r="G4326" s="2">
        <f>Electricity!H4351</f>
        <v>0</v>
      </c>
      <c r="H4326" s="2">
        <f>Electricity!I4351</f>
        <v>0</v>
      </c>
      <c r="I4326" s="2">
        <f>Electricity!J4351</f>
        <v>0</v>
      </c>
    </row>
    <row r="4327" spans="2:9" x14ac:dyDescent="0.35">
      <c r="B4327" s="458" t="str">
        <f t="shared" si="68"/>
        <v>06/29/2019 05:00:00 PM</v>
      </c>
      <c r="C4327" s="458">
        <v>43645</v>
      </c>
      <c r="D4327" s="459">
        <v>0.70833333333333337</v>
      </c>
      <c r="E4327" s="2">
        <f>Electricity!F4352</f>
        <v>0</v>
      </c>
      <c r="F4327" s="2">
        <f>Electricity!G4352</f>
        <v>0</v>
      </c>
      <c r="G4327" s="2">
        <f>Electricity!H4352</f>
        <v>0</v>
      </c>
      <c r="H4327" s="2">
        <f>Electricity!I4352</f>
        <v>0</v>
      </c>
      <c r="I4327" s="2">
        <f>Electricity!J4352</f>
        <v>0</v>
      </c>
    </row>
    <row r="4328" spans="2:9" x14ac:dyDescent="0.35">
      <c r="B4328" s="458" t="str">
        <f t="shared" si="68"/>
        <v>06/29/2019 06:00:00 PM</v>
      </c>
      <c r="C4328" s="458">
        <v>43645</v>
      </c>
      <c r="D4328" s="459">
        <v>0.75000000000000011</v>
      </c>
      <c r="E4328" s="2">
        <f>Electricity!F4353</f>
        <v>0</v>
      </c>
      <c r="F4328" s="2">
        <f>Electricity!G4353</f>
        <v>0</v>
      </c>
      <c r="G4328" s="2">
        <f>Electricity!H4353</f>
        <v>0</v>
      </c>
      <c r="H4328" s="2">
        <f>Electricity!I4353</f>
        <v>0</v>
      </c>
      <c r="I4328" s="2">
        <f>Electricity!J4353</f>
        <v>0</v>
      </c>
    </row>
    <row r="4329" spans="2:9" x14ac:dyDescent="0.35">
      <c r="B4329" s="458" t="str">
        <f t="shared" si="68"/>
        <v>06/29/2019 07:00:00 PM</v>
      </c>
      <c r="C4329" s="458">
        <v>43645</v>
      </c>
      <c r="D4329" s="459">
        <v>0.79166666666666674</v>
      </c>
      <c r="E4329" s="2">
        <f>Electricity!F4354</f>
        <v>0</v>
      </c>
      <c r="F4329" s="2">
        <f>Electricity!G4354</f>
        <v>0</v>
      </c>
      <c r="G4329" s="2">
        <f>Electricity!H4354</f>
        <v>0</v>
      </c>
      <c r="H4329" s="2">
        <f>Electricity!I4354</f>
        <v>0</v>
      </c>
      <c r="I4329" s="2">
        <f>Electricity!J4354</f>
        <v>0</v>
      </c>
    </row>
    <row r="4330" spans="2:9" x14ac:dyDescent="0.35">
      <c r="B4330" s="458" t="str">
        <f t="shared" si="68"/>
        <v>06/29/2019 08:00:00 PM</v>
      </c>
      <c r="C4330" s="458">
        <v>43645</v>
      </c>
      <c r="D4330" s="459">
        <v>0.83333333333333337</v>
      </c>
      <c r="E4330" s="2">
        <f>Electricity!F4355</f>
        <v>0</v>
      </c>
      <c r="F4330" s="2">
        <f>Electricity!G4355</f>
        <v>0</v>
      </c>
      <c r="G4330" s="2">
        <f>Electricity!H4355</f>
        <v>0</v>
      </c>
      <c r="H4330" s="2">
        <f>Electricity!I4355</f>
        <v>0</v>
      </c>
      <c r="I4330" s="2">
        <f>Electricity!J4355</f>
        <v>0</v>
      </c>
    </row>
    <row r="4331" spans="2:9" x14ac:dyDescent="0.35">
      <c r="B4331" s="458" t="str">
        <f t="shared" si="68"/>
        <v>06/29/2019 09:00:00 PM</v>
      </c>
      <c r="C4331" s="458">
        <v>43645</v>
      </c>
      <c r="D4331" s="459">
        <v>0.87500000000000011</v>
      </c>
      <c r="E4331" s="2">
        <f>Electricity!F4356</f>
        <v>0</v>
      </c>
      <c r="F4331" s="2">
        <f>Electricity!G4356</f>
        <v>0</v>
      </c>
      <c r="G4331" s="2">
        <f>Electricity!H4356</f>
        <v>0</v>
      </c>
      <c r="H4331" s="2">
        <f>Electricity!I4356</f>
        <v>0</v>
      </c>
      <c r="I4331" s="2">
        <f>Electricity!J4356</f>
        <v>0</v>
      </c>
    </row>
    <row r="4332" spans="2:9" x14ac:dyDescent="0.35">
      <c r="B4332" s="458" t="str">
        <f t="shared" si="68"/>
        <v>06/29/2019 10:00:00 PM</v>
      </c>
      <c r="C4332" s="458">
        <v>43645</v>
      </c>
      <c r="D4332" s="459">
        <v>0.91666666666666674</v>
      </c>
      <c r="E4332" s="2">
        <f>Electricity!F4357</f>
        <v>0</v>
      </c>
      <c r="F4332" s="2">
        <f>Electricity!G4357</f>
        <v>0</v>
      </c>
      <c r="G4332" s="2">
        <f>Electricity!H4357</f>
        <v>0</v>
      </c>
      <c r="H4332" s="2">
        <f>Electricity!I4357</f>
        <v>0</v>
      </c>
      <c r="I4332" s="2">
        <f>Electricity!J4357</f>
        <v>0</v>
      </c>
    </row>
    <row r="4333" spans="2:9" x14ac:dyDescent="0.35">
      <c r="B4333" s="458" t="str">
        <f t="shared" si="68"/>
        <v>06/29/2019 11:00:00 PM</v>
      </c>
      <c r="C4333" s="458">
        <v>43645</v>
      </c>
      <c r="D4333" s="459">
        <v>0.95833333333333337</v>
      </c>
      <c r="E4333" s="2">
        <f>Electricity!F4358</f>
        <v>0</v>
      </c>
      <c r="F4333" s="2">
        <f>Electricity!G4358</f>
        <v>0</v>
      </c>
      <c r="G4333" s="2">
        <f>Electricity!H4358</f>
        <v>0</v>
      </c>
      <c r="H4333" s="2">
        <f>Electricity!I4358</f>
        <v>0</v>
      </c>
      <c r="I4333" s="2">
        <f>Electricity!J4358</f>
        <v>0</v>
      </c>
    </row>
    <row r="4334" spans="2:9" x14ac:dyDescent="0.35">
      <c r="B4334" s="458" t="str">
        <f t="shared" si="68"/>
        <v>06/30/2019 12:00:00 AM</v>
      </c>
      <c r="C4334" s="458">
        <v>43646</v>
      </c>
      <c r="D4334" s="459">
        <v>3.1225022567582528E-17</v>
      </c>
      <c r="E4334" s="2">
        <f>Electricity!F4359</f>
        <v>0</v>
      </c>
      <c r="F4334" s="2">
        <f>Electricity!G4359</f>
        <v>0</v>
      </c>
      <c r="G4334" s="2">
        <f>Electricity!H4359</f>
        <v>0</v>
      </c>
      <c r="H4334" s="2">
        <f>Electricity!I4359</f>
        <v>0</v>
      </c>
      <c r="I4334" s="2">
        <f>Electricity!J4359</f>
        <v>0</v>
      </c>
    </row>
    <row r="4335" spans="2:9" x14ac:dyDescent="0.35">
      <c r="B4335" s="458" t="str">
        <f t="shared" si="68"/>
        <v>06/30/2019 01:00:00 AM</v>
      </c>
      <c r="C4335" s="458">
        <v>43646</v>
      </c>
      <c r="D4335" s="459">
        <v>4.1666666666666699E-2</v>
      </c>
      <c r="E4335" s="2">
        <f>Electricity!F4360</f>
        <v>0</v>
      </c>
      <c r="F4335" s="2">
        <f>Electricity!G4360</f>
        <v>0</v>
      </c>
      <c r="G4335" s="2">
        <f>Electricity!H4360</f>
        <v>0</v>
      </c>
      <c r="H4335" s="2">
        <f>Electricity!I4360</f>
        <v>0</v>
      </c>
      <c r="I4335" s="2">
        <f>Electricity!J4360</f>
        <v>0</v>
      </c>
    </row>
    <row r="4336" spans="2:9" x14ac:dyDescent="0.35">
      <c r="B4336" s="458" t="str">
        <f t="shared" si="68"/>
        <v>06/30/2019 02:00:00 AM</v>
      </c>
      <c r="C4336" s="458">
        <v>43646</v>
      </c>
      <c r="D4336" s="459">
        <v>8.333333333333337E-2</v>
      </c>
      <c r="E4336" s="2">
        <f>Electricity!F4361</f>
        <v>0</v>
      </c>
      <c r="F4336" s="2">
        <f>Electricity!G4361</f>
        <v>0</v>
      </c>
      <c r="G4336" s="2">
        <f>Electricity!H4361</f>
        <v>0</v>
      </c>
      <c r="H4336" s="2">
        <f>Electricity!I4361</f>
        <v>0</v>
      </c>
      <c r="I4336" s="2">
        <f>Electricity!J4361</f>
        <v>0</v>
      </c>
    </row>
    <row r="4337" spans="2:9" x14ac:dyDescent="0.35">
      <c r="B4337" s="458" t="str">
        <f t="shared" si="68"/>
        <v>06/30/2019 03:00:00 AM</v>
      </c>
      <c r="C4337" s="458">
        <v>43646</v>
      </c>
      <c r="D4337" s="459">
        <v>0.12500000000000006</v>
      </c>
      <c r="E4337" s="2">
        <f>Electricity!F4362</f>
        <v>0</v>
      </c>
      <c r="F4337" s="2">
        <f>Electricity!G4362</f>
        <v>0</v>
      </c>
      <c r="G4337" s="2">
        <f>Electricity!H4362</f>
        <v>0</v>
      </c>
      <c r="H4337" s="2">
        <f>Electricity!I4362</f>
        <v>0</v>
      </c>
      <c r="I4337" s="2">
        <f>Electricity!J4362</f>
        <v>0</v>
      </c>
    </row>
    <row r="4338" spans="2:9" x14ac:dyDescent="0.35">
      <c r="B4338" s="458" t="str">
        <f t="shared" si="68"/>
        <v>06/30/2019 04:00:00 AM</v>
      </c>
      <c r="C4338" s="458">
        <v>43646</v>
      </c>
      <c r="D4338" s="459">
        <v>0.16666666666666669</v>
      </c>
      <c r="E4338" s="2">
        <f>Electricity!F4363</f>
        <v>0</v>
      </c>
      <c r="F4338" s="2">
        <f>Electricity!G4363</f>
        <v>0</v>
      </c>
      <c r="G4338" s="2">
        <f>Electricity!H4363</f>
        <v>0</v>
      </c>
      <c r="H4338" s="2">
        <f>Electricity!I4363</f>
        <v>0</v>
      </c>
      <c r="I4338" s="2">
        <f>Electricity!J4363</f>
        <v>0</v>
      </c>
    </row>
    <row r="4339" spans="2:9" x14ac:dyDescent="0.35">
      <c r="B4339" s="458" t="str">
        <f t="shared" si="68"/>
        <v>06/30/2019 05:00:00 AM</v>
      </c>
      <c r="C4339" s="458">
        <v>43646</v>
      </c>
      <c r="D4339" s="459">
        <v>0.20833333333333337</v>
      </c>
      <c r="E4339" s="2">
        <f>Electricity!F4364</f>
        <v>0</v>
      </c>
      <c r="F4339" s="2">
        <f>Electricity!G4364</f>
        <v>0</v>
      </c>
      <c r="G4339" s="2">
        <f>Electricity!H4364</f>
        <v>0</v>
      </c>
      <c r="H4339" s="2">
        <f>Electricity!I4364</f>
        <v>0</v>
      </c>
      <c r="I4339" s="2">
        <f>Electricity!J4364</f>
        <v>0</v>
      </c>
    </row>
    <row r="4340" spans="2:9" x14ac:dyDescent="0.35">
      <c r="B4340" s="458" t="str">
        <f t="shared" si="68"/>
        <v>06/30/2019 06:00:00 AM</v>
      </c>
      <c r="C4340" s="458">
        <v>43646</v>
      </c>
      <c r="D4340" s="459">
        <v>0.25</v>
      </c>
      <c r="E4340" s="2">
        <f>Electricity!F4365</f>
        <v>0</v>
      </c>
      <c r="F4340" s="2">
        <f>Electricity!G4365</f>
        <v>0</v>
      </c>
      <c r="G4340" s="2">
        <f>Electricity!H4365</f>
        <v>0</v>
      </c>
      <c r="H4340" s="2">
        <f>Electricity!I4365</f>
        <v>0</v>
      </c>
      <c r="I4340" s="2">
        <f>Electricity!J4365</f>
        <v>0</v>
      </c>
    </row>
    <row r="4341" spans="2:9" x14ac:dyDescent="0.35">
      <c r="B4341" s="458" t="str">
        <f t="shared" si="68"/>
        <v>06/30/2019 07:00:00 AM</v>
      </c>
      <c r="C4341" s="458">
        <v>43646</v>
      </c>
      <c r="D4341" s="459">
        <v>0.29166666666666669</v>
      </c>
      <c r="E4341" s="2">
        <f>Electricity!F4366</f>
        <v>0</v>
      </c>
      <c r="F4341" s="2">
        <f>Electricity!G4366</f>
        <v>0</v>
      </c>
      <c r="G4341" s="2">
        <f>Electricity!H4366</f>
        <v>0</v>
      </c>
      <c r="H4341" s="2">
        <f>Electricity!I4366</f>
        <v>0</v>
      </c>
      <c r="I4341" s="2">
        <f>Electricity!J4366</f>
        <v>0</v>
      </c>
    </row>
    <row r="4342" spans="2:9" x14ac:dyDescent="0.35">
      <c r="B4342" s="458" t="str">
        <f t="shared" si="68"/>
        <v>06/30/2019 08:00:00 AM</v>
      </c>
      <c r="C4342" s="458">
        <v>43646</v>
      </c>
      <c r="D4342" s="459">
        <v>0.33333333333333337</v>
      </c>
      <c r="E4342" s="2">
        <f>Electricity!F4367</f>
        <v>0</v>
      </c>
      <c r="F4342" s="2">
        <f>Electricity!G4367</f>
        <v>0</v>
      </c>
      <c r="G4342" s="2">
        <f>Electricity!H4367</f>
        <v>0</v>
      </c>
      <c r="H4342" s="2">
        <f>Electricity!I4367</f>
        <v>0</v>
      </c>
      <c r="I4342" s="2">
        <f>Electricity!J4367</f>
        <v>0</v>
      </c>
    </row>
    <row r="4343" spans="2:9" x14ac:dyDescent="0.35">
      <c r="B4343" s="458" t="str">
        <f t="shared" si="68"/>
        <v>06/30/2019 09:00:00 AM</v>
      </c>
      <c r="C4343" s="458">
        <v>43646</v>
      </c>
      <c r="D4343" s="459">
        <v>0.375</v>
      </c>
      <c r="E4343" s="2">
        <f>Electricity!F4368</f>
        <v>0</v>
      </c>
      <c r="F4343" s="2">
        <f>Electricity!G4368</f>
        <v>0</v>
      </c>
      <c r="G4343" s="2">
        <f>Electricity!H4368</f>
        <v>0</v>
      </c>
      <c r="H4343" s="2">
        <f>Electricity!I4368</f>
        <v>0</v>
      </c>
      <c r="I4343" s="2">
        <f>Electricity!J4368</f>
        <v>0</v>
      </c>
    </row>
    <row r="4344" spans="2:9" x14ac:dyDescent="0.35">
      <c r="B4344" s="458" t="str">
        <f t="shared" si="68"/>
        <v>06/30/2019 10:00:00 AM</v>
      </c>
      <c r="C4344" s="458">
        <v>43646</v>
      </c>
      <c r="D4344" s="459">
        <v>0.41666666666666669</v>
      </c>
      <c r="E4344" s="2">
        <f>Electricity!F4369</f>
        <v>0</v>
      </c>
      <c r="F4344" s="2">
        <f>Electricity!G4369</f>
        <v>0</v>
      </c>
      <c r="G4344" s="2">
        <f>Electricity!H4369</f>
        <v>0</v>
      </c>
      <c r="H4344" s="2">
        <f>Electricity!I4369</f>
        <v>0</v>
      </c>
      <c r="I4344" s="2">
        <f>Electricity!J4369</f>
        <v>0</v>
      </c>
    </row>
    <row r="4345" spans="2:9" x14ac:dyDescent="0.35">
      <c r="B4345" s="458" t="str">
        <f t="shared" si="68"/>
        <v>06/30/2019 11:00:00 AM</v>
      </c>
      <c r="C4345" s="458">
        <v>43646</v>
      </c>
      <c r="D4345" s="459">
        <v>0.45833333333333337</v>
      </c>
      <c r="E4345" s="2">
        <f>Electricity!F4370</f>
        <v>0</v>
      </c>
      <c r="F4345" s="2">
        <f>Electricity!G4370</f>
        <v>0</v>
      </c>
      <c r="G4345" s="2">
        <f>Electricity!H4370</f>
        <v>0</v>
      </c>
      <c r="H4345" s="2">
        <f>Electricity!I4370</f>
        <v>0</v>
      </c>
      <c r="I4345" s="2">
        <f>Electricity!J4370</f>
        <v>0</v>
      </c>
    </row>
    <row r="4346" spans="2:9" x14ac:dyDescent="0.35">
      <c r="B4346" s="458" t="str">
        <f t="shared" si="68"/>
        <v>06/30/2019 12:00:00 PM</v>
      </c>
      <c r="C4346" s="458">
        <v>43646</v>
      </c>
      <c r="D4346" s="459">
        <v>0.50000000000000011</v>
      </c>
      <c r="E4346" s="2">
        <f>Electricity!F4371</f>
        <v>0</v>
      </c>
      <c r="F4346" s="2">
        <f>Electricity!G4371</f>
        <v>0</v>
      </c>
      <c r="G4346" s="2">
        <f>Electricity!H4371</f>
        <v>0</v>
      </c>
      <c r="H4346" s="2">
        <f>Electricity!I4371</f>
        <v>0</v>
      </c>
      <c r="I4346" s="2">
        <f>Electricity!J4371</f>
        <v>0</v>
      </c>
    </row>
    <row r="4347" spans="2:9" x14ac:dyDescent="0.35">
      <c r="B4347" s="458" t="str">
        <f t="shared" si="68"/>
        <v>06/30/2019 01:00:00 PM</v>
      </c>
      <c r="C4347" s="458">
        <v>43646</v>
      </c>
      <c r="D4347" s="459">
        <v>0.54166666666666674</v>
      </c>
      <c r="E4347" s="2">
        <f>Electricity!F4372</f>
        <v>0</v>
      </c>
      <c r="F4347" s="2">
        <f>Electricity!G4372</f>
        <v>0</v>
      </c>
      <c r="G4347" s="2">
        <f>Electricity!H4372</f>
        <v>0</v>
      </c>
      <c r="H4347" s="2">
        <f>Electricity!I4372</f>
        <v>0</v>
      </c>
      <c r="I4347" s="2">
        <f>Electricity!J4372</f>
        <v>0</v>
      </c>
    </row>
    <row r="4348" spans="2:9" x14ac:dyDescent="0.35">
      <c r="B4348" s="458" t="str">
        <f t="shared" si="68"/>
        <v>06/30/2019 02:00:00 PM</v>
      </c>
      <c r="C4348" s="458">
        <v>43646</v>
      </c>
      <c r="D4348" s="459">
        <v>0.58333333333333337</v>
      </c>
      <c r="E4348" s="2">
        <f>Electricity!F4373</f>
        <v>0</v>
      </c>
      <c r="F4348" s="2">
        <f>Electricity!G4373</f>
        <v>0</v>
      </c>
      <c r="G4348" s="2">
        <f>Electricity!H4373</f>
        <v>0</v>
      </c>
      <c r="H4348" s="2">
        <f>Electricity!I4373</f>
        <v>0</v>
      </c>
      <c r="I4348" s="2">
        <f>Electricity!J4373</f>
        <v>0</v>
      </c>
    </row>
    <row r="4349" spans="2:9" x14ac:dyDescent="0.35">
      <c r="B4349" s="458" t="str">
        <f t="shared" si="68"/>
        <v>06/30/2019 03:00:00 PM</v>
      </c>
      <c r="C4349" s="458">
        <v>43646</v>
      </c>
      <c r="D4349" s="459">
        <v>0.62500000000000011</v>
      </c>
      <c r="E4349" s="2">
        <f>Electricity!F4374</f>
        <v>0</v>
      </c>
      <c r="F4349" s="2">
        <f>Electricity!G4374</f>
        <v>0</v>
      </c>
      <c r="G4349" s="2">
        <f>Electricity!H4374</f>
        <v>0</v>
      </c>
      <c r="H4349" s="2">
        <f>Electricity!I4374</f>
        <v>0</v>
      </c>
      <c r="I4349" s="2">
        <f>Electricity!J4374</f>
        <v>0</v>
      </c>
    </row>
    <row r="4350" spans="2:9" x14ac:dyDescent="0.35">
      <c r="B4350" s="458" t="str">
        <f t="shared" si="68"/>
        <v>06/30/2019 04:00:00 PM</v>
      </c>
      <c r="C4350" s="458">
        <v>43646</v>
      </c>
      <c r="D4350" s="459">
        <v>0.66666666666666674</v>
      </c>
      <c r="E4350" s="2">
        <f>Electricity!F4375</f>
        <v>0</v>
      </c>
      <c r="F4350" s="2">
        <f>Electricity!G4375</f>
        <v>0</v>
      </c>
      <c r="G4350" s="2">
        <f>Electricity!H4375</f>
        <v>0</v>
      </c>
      <c r="H4350" s="2">
        <f>Electricity!I4375</f>
        <v>0</v>
      </c>
      <c r="I4350" s="2">
        <f>Electricity!J4375</f>
        <v>0</v>
      </c>
    </row>
    <row r="4351" spans="2:9" x14ac:dyDescent="0.35">
      <c r="B4351" s="458" t="str">
        <f t="shared" si="68"/>
        <v>06/30/2019 05:00:00 PM</v>
      </c>
      <c r="C4351" s="458">
        <v>43646</v>
      </c>
      <c r="D4351" s="459">
        <v>0.70833333333333337</v>
      </c>
      <c r="E4351" s="2">
        <f>Electricity!F4376</f>
        <v>0</v>
      </c>
      <c r="F4351" s="2">
        <f>Electricity!G4376</f>
        <v>0</v>
      </c>
      <c r="G4351" s="2">
        <f>Electricity!H4376</f>
        <v>0</v>
      </c>
      <c r="H4351" s="2">
        <f>Electricity!I4376</f>
        <v>0</v>
      </c>
      <c r="I4351" s="2">
        <f>Electricity!J4376</f>
        <v>0</v>
      </c>
    </row>
    <row r="4352" spans="2:9" x14ac:dyDescent="0.35">
      <c r="B4352" s="458" t="str">
        <f t="shared" si="68"/>
        <v>06/30/2019 06:00:00 PM</v>
      </c>
      <c r="C4352" s="458">
        <v>43646</v>
      </c>
      <c r="D4352" s="459">
        <v>0.75000000000000011</v>
      </c>
      <c r="E4352" s="2">
        <f>Electricity!F4377</f>
        <v>0</v>
      </c>
      <c r="F4352" s="2">
        <f>Electricity!G4377</f>
        <v>0</v>
      </c>
      <c r="G4352" s="2">
        <f>Electricity!H4377</f>
        <v>0</v>
      </c>
      <c r="H4352" s="2">
        <f>Electricity!I4377</f>
        <v>0</v>
      </c>
      <c r="I4352" s="2">
        <f>Electricity!J4377</f>
        <v>0</v>
      </c>
    </row>
    <row r="4353" spans="2:9" x14ac:dyDescent="0.35">
      <c r="B4353" s="458" t="str">
        <f t="shared" si="68"/>
        <v>06/30/2019 07:00:00 PM</v>
      </c>
      <c r="C4353" s="458">
        <v>43646</v>
      </c>
      <c r="D4353" s="459">
        <v>0.79166666666666674</v>
      </c>
      <c r="E4353" s="2">
        <f>Electricity!F4378</f>
        <v>0</v>
      </c>
      <c r="F4353" s="2">
        <f>Electricity!G4378</f>
        <v>0</v>
      </c>
      <c r="G4353" s="2">
        <f>Electricity!H4378</f>
        <v>0</v>
      </c>
      <c r="H4353" s="2">
        <f>Electricity!I4378</f>
        <v>0</v>
      </c>
      <c r="I4353" s="2">
        <f>Electricity!J4378</f>
        <v>0</v>
      </c>
    </row>
    <row r="4354" spans="2:9" x14ac:dyDescent="0.35">
      <c r="B4354" s="458" t="str">
        <f t="shared" si="68"/>
        <v>06/30/2019 08:00:00 PM</v>
      </c>
      <c r="C4354" s="458">
        <v>43646</v>
      </c>
      <c r="D4354" s="459">
        <v>0.83333333333333337</v>
      </c>
      <c r="E4354" s="2">
        <f>Electricity!F4379</f>
        <v>0</v>
      </c>
      <c r="F4354" s="2">
        <f>Electricity!G4379</f>
        <v>0</v>
      </c>
      <c r="G4354" s="2">
        <f>Electricity!H4379</f>
        <v>0</v>
      </c>
      <c r="H4354" s="2">
        <f>Electricity!I4379</f>
        <v>0</v>
      </c>
      <c r="I4354" s="2">
        <f>Electricity!J4379</f>
        <v>0</v>
      </c>
    </row>
    <row r="4355" spans="2:9" x14ac:dyDescent="0.35">
      <c r="B4355" s="458" t="str">
        <f t="shared" si="68"/>
        <v>06/30/2019 09:00:00 PM</v>
      </c>
      <c r="C4355" s="458">
        <v>43646</v>
      </c>
      <c r="D4355" s="459">
        <v>0.87500000000000011</v>
      </c>
      <c r="E4355" s="2">
        <f>Electricity!F4380</f>
        <v>0</v>
      </c>
      <c r="F4355" s="2">
        <f>Electricity!G4380</f>
        <v>0</v>
      </c>
      <c r="G4355" s="2">
        <f>Electricity!H4380</f>
        <v>0</v>
      </c>
      <c r="H4355" s="2">
        <f>Electricity!I4380</f>
        <v>0</v>
      </c>
      <c r="I4355" s="2">
        <f>Electricity!J4380</f>
        <v>0</v>
      </c>
    </row>
    <row r="4356" spans="2:9" x14ac:dyDescent="0.35">
      <c r="B4356" s="458" t="str">
        <f t="shared" si="68"/>
        <v>06/30/2019 10:00:00 PM</v>
      </c>
      <c r="C4356" s="458">
        <v>43646</v>
      </c>
      <c r="D4356" s="459">
        <v>0.91666666666666674</v>
      </c>
      <c r="E4356" s="2">
        <f>Electricity!F4381</f>
        <v>0</v>
      </c>
      <c r="F4356" s="2">
        <f>Electricity!G4381</f>
        <v>0</v>
      </c>
      <c r="G4356" s="2">
        <f>Electricity!H4381</f>
        <v>0</v>
      </c>
      <c r="H4356" s="2">
        <f>Electricity!I4381</f>
        <v>0</v>
      </c>
      <c r="I4356" s="2">
        <f>Electricity!J4381</f>
        <v>0</v>
      </c>
    </row>
    <row r="4357" spans="2:9" x14ac:dyDescent="0.35">
      <c r="B4357" s="458" t="str">
        <f t="shared" si="68"/>
        <v>06/30/2019 11:00:00 PM</v>
      </c>
      <c r="C4357" s="458">
        <v>43646</v>
      </c>
      <c r="D4357" s="459">
        <v>0.95833333333333337</v>
      </c>
      <c r="E4357" s="2">
        <f>Electricity!F4382</f>
        <v>0</v>
      </c>
      <c r="F4357" s="2">
        <f>Electricity!G4382</f>
        <v>0</v>
      </c>
      <c r="G4357" s="2">
        <f>Electricity!H4382</f>
        <v>0</v>
      </c>
      <c r="H4357" s="2">
        <f>Electricity!I4382</f>
        <v>0</v>
      </c>
      <c r="I4357" s="2">
        <f>Electricity!J4382</f>
        <v>0</v>
      </c>
    </row>
    <row r="4358" spans="2:9" x14ac:dyDescent="0.35">
      <c r="B4358" s="458" t="str">
        <f t="shared" si="68"/>
        <v>07/01/2019 12:00:00 AM</v>
      </c>
      <c r="C4358" s="458">
        <v>43647</v>
      </c>
      <c r="D4358" s="459">
        <v>3.1225022567582528E-17</v>
      </c>
      <c r="E4358" s="2">
        <f>Electricity!F4383</f>
        <v>0</v>
      </c>
      <c r="F4358" s="2">
        <f>Electricity!G4383</f>
        <v>0</v>
      </c>
      <c r="G4358" s="2">
        <f>Electricity!H4383</f>
        <v>0</v>
      </c>
      <c r="H4358" s="2">
        <f>Electricity!I4383</f>
        <v>0</v>
      </c>
      <c r="I4358" s="2">
        <f>Electricity!J4383</f>
        <v>0</v>
      </c>
    </row>
    <row r="4359" spans="2:9" x14ac:dyDescent="0.35">
      <c r="B4359" s="458" t="str">
        <f t="shared" si="68"/>
        <v>07/01/2019 01:00:00 AM</v>
      </c>
      <c r="C4359" s="458">
        <v>43647</v>
      </c>
      <c r="D4359" s="459">
        <v>4.1666666666666699E-2</v>
      </c>
      <c r="E4359" s="2">
        <f>Electricity!F4384</f>
        <v>0</v>
      </c>
      <c r="F4359" s="2">
        <f>Electricity!G4384</f>
        <v>0</v>
      </c>
      <c r="G4359" s="2">
        <f>Electricity!H4384</f>
        <v>0</v>
      </c>
      <c r="H4359" s="2">
        <f>Electricity!I4384</f>
        <v>0</v>
      </c>
      <c r="I4359" s="2">
        <f>Electricity!J4384</f>
        <v>0</v>
      </c>
    </row>
    <row r="4360" spans="2:9" x14ac:dyDescent="0.35">
      <c r="B4360" s="458" t="str">
        <f t="shared" si="68"/>
        <v>07/01/2019 02:00:00 AM</v>
      </c>
      <c r="C4360" s="458">
        <v>43647</v>
      </c>
      <c r="D4360" s="459">
        <v>8.333333333333337E-2</v>
      </c>
      <c r="E4360" s="2">
        <f>Electricity!F4385</f>
        <v>0</v>
      </c>
      <c r="F4360" s="2">
        <f>Electricity!G4385</f>
        <v>0</v>
      </c>
      <c r="G4360" s="2">
        <f>Electricity!H4385</f>
        <v>0</v>
      </c>
      <c r="H4360" s="2">
        <f>Electricity!I4385</f>
        <v>0</v>
      </c>
      <c r="I4360" s="2">
        <f>Electricity!J4385</f>
        <v>0</v>
      </c>
    </row>
    <row r="4361" spans="2:9" x14ac:dyDescent="0.35">
      <c r="B4361" s="458" t="str">
        <f t="shared" si="68"/>
        <v>07/01/2019 03:00:00 AM</v>
      </c>
      <c r="C4361" s="458">
        <v>43647</v>
      </c>
      <c r="D4361" s="459">
        <v>0.12500000000000006</v>
      </c>
      <c r="E4361" s="2">
        <f>Electricity!F4386</f>
        <v>0</v>
      </c>
      <c r="F4361" s="2">
        <f>Electricity!G4386</f>
        <v>0</v>
      </c>
      <c r="G4361" s="2">
        <f>Electricity!H4386</f>
        <v>0</v>
      </c>
      <c r="H4361" s="2">
        <f>Electricity!I4386</f>
        <v>0</v>
      </c>
      <c r="I4361" s="2">
        <f>Electricity!J4386</f>
        <v>0</v>
      </c>
    </row>
    <row r="4362" spans="2:9" x14ac:dyDescent="0.35">
      <c r="B4362" s="458" t="str">
        <f t="shared" si="68"/>
        <v>07/01/2019 04:00:00 AM</v>
      </c>
      <c r="C4362" s="458">
        <v>43647</v>
      </c>
      <c r="D4362" s="459">
        <v>0.16666666666666669</v>
      </c>
      <c r="E4362" s="2">
        <f>Electricity!F4387</f>
        <v>0</v>
      </c>
      <c r="F4362" s="2">
        <f>Electricity!G4387</f>
        <v>0</v>
      </c>
      <c r="G4362" s="2">
        <f>Electricity!H4387</f>
        <v>0</v>
      </c>
      <c r="H4362" s="2">
        <f>Electricity!I4387</f>
        <v>0</v>
      </c>
      <c r="I4362" s="2">
        <f>Electricity!J4387</f>
        <v>0</v>
      </c>
    </row>
    <row r="4363" spans="2:9" x14ac:dyDescent="0.35">
      <c r="B4363" s="458" t="str">
        <f t="shared" si="68"/>
        <v>07/01/2019 05:00:00 AM</v>
      </c>
      <c r="C4363" s="458">
        <v>43647</v>
      </c>
      <c r="D4363" s="459">
        <v>0.20833333333333337</v>
      </c>
      <c r="E4363" s="2">
        <f>Electricity!F4388</f>
        <v>0</v>
      </c>
      <c r="F4363" s="2">
        <f>Electricity!G4388</f>
        <v>0</v>
      </c>
      <c r="G4363" s="2">
        <f>Electricity!H4388</f>
        <v>0</v>
      </c>
      <c r="H4363" s="2">
        <f>Electricity!I4388</f>
        <v>0</v>
      </c>
      <c r="I4363" s="2">
        <f>Electricity!J4388</f>
        <v>0</v>
      </c>
    </row>
    <row r="4364" spans="2:9" x14ac:dyDescent="0.35">
      <c r="B4364" s="458" t="str">
        <f t="shared" si="68"/>
        <v>07/01/2019 06:00:00 AM</v>
      </c>
      <c r="C4364" s="458">
        <v>43647</v>
      </c>
      <c r="D4364" s="459">
        <v>0.25</v>
      </c>
      <c r="E4364" s="2">
        <f>Electricity!F4389</f>
        <v>0</v>
      </c>
      <c r="F4364" s="2">
        <f>Electricity!G4389</f>
        <v>0</v>
      </c>
      <c r="G4364" s="2">
        <f>Electricity!H4389</f>
        <v>0</v>
      </c>
      <c r="H4364" s="2">
        <f>Electricity!I4389</f>
        <v>0</v>
      </c>
      <c r="I4364" s="2">
        <f>Electricity!J4389</f>
        <v>0</v>
      </c>
    </row>
    <row r="4365" spans="2:9" x14ac:dyDescent="0.35">
      <c r="B4365" s="458" t="str">
        <f t="shared" si="68"/>
        <v>07/01/2019 07:00:00 AM</v>
      </c>
      <c r="C4365" s="458">
        <v>43647</v>
      </c>
      <c r="D4365" s="459">
        <v>0.29166666666666669</v>
      </c>
      <c r="E4365" s="2">
        <f>Electricity!F4390</f>
        <v>0</v>
      </c>
      <c r="F4365" s="2">
        <f>Electricity!G4390</f>
        <v>0</v>
      </c>
      <c r="G4365" s="2">
        <f>Electricity!H4390</f>
        <v>0</v>
      </c>
      <c r="H4365" s="2">
        <f>Electricity!I4390</f>
        <v>0</v>
      </c>
      <c r="I4365" s="2">
        <f>Electricity!J4390</f>
        <v>0</v>
      </c>
    </row>
    <row r="4366" spans="2:9" x14ac:dyDescent="0.35">
      <c r="B4366" s="458" t="str">
        <f t="shared" si="68"/>
        <v>07/01/2019 08:00:00 AM</v>
      </c>
      <c r="C4366" s="458">
        <v>43647</v>
      </c>
      <c r="D4366" s="459">
        <v>0.33333333333333337</v>
      </c>
      <c r="E4366" s="2">
        <f>Electricity!F4391</f>
        <v>0</v>
      </c>
      <c r="F4366" s="2">
        <f>Electricity!G4391</f>
        <v>0</v>
      </c>
      <c r="G4366" s="2">
        <f>Electricity!H4391</f>
        <v>0</v>
      </c>
      <c r="H4366" s="2">
        <f>Electricity!I4391</f>
        <v>0</v>
      </c>
      <c r="I4366" s="2">
        <f>Electricity!J4391</f>
        <v>0</v>
      </c>
    </row>
    <row r="4367" spans="2:9" x14ac:dyDescent="0.35">
      <c r="B4367" s="458" t="str">
        <f t="shared" ref="B4367:B4430" si="69">CONCATENATE(TEXT(C4367,"mm/dd/yyyy")," ",TEXT(D4367,"hh:mm:ss AM/PM"))</f>
        <v>07/01/2019 09:00:00 AM</v>
      </c>
      <c r="C4367" s="458">
        <v>43647</v>
      </c>
      <c r="D4367" s="459">
        <v>0.375</v>
      </c>
      <c r="E4367" s="2">
        <f>Electricity!F4392</f>
        <v>0</v>
      </c>
      <c r="F4367" s="2">
        <f>Electricity!G4392</f>
        <v>0</v>
      </c>
      <c r="G4367" s="2">
        <f>Electricity!H4392</f>
        <v>0</v>
      </c>
      <c r="H4367" s="2">
        <f>Electricity!I4392</f>
        <v>0</v>
      </c>
      <c r="I4367" s="2">
        <f>Electricity!J4392</f>
        <v>0</v>
      </c>
    </row>
    <row r="4368" spans="2:9" x14ac:dyDescent="0.35">
      <c r="B4368" s="458" t="str">
        <f t="shared" si="69"/>
        <v>07/01/2019 10:00:00 AM</v>
      </c>
      <c r="C4368" s="458">
        <v>43647</v>
      </c>
      <c r="D4368" s="459">
        <v>0.41666666666666669</v>
      </c>
      <c r="E4368" s="2">
        <f>Electricity!F4393</f>
        <v>0</v>
      </c>
      <c r="F4368" s="2">
        <f>Electricity!G4393</f>
        <v>0</v>
      </c>
      <c r="G4368" s="2">
        <f>Electricity!H4393</f>
        <v>0</v>
      </c>
      <c r="H4368" s="2">
        <f>Electricity!I4393</f>
        <v>0</v>
      </c>
      <c r="I4368" s="2">
        <f>Electricity!J4393</f>
        <v>0</v>
      </c>
    </row>
    <row r="4369" spans="2:9" x14ac:dyDescent="0.35">
      <c r="B4369" s="458" t="str">
        <f t="shared" si="69"/>
        <v>07/01/2019 11:00:00 AM</v>
      </c>
      <c r="C4369" s="458">
        <v>43647</v>
      </c>
      <c r="D4369" s="459">
        <v>0.45833333333333337</v>
      </c>
      <c r="E4369" s="2">
        <f>Electricity!F4394</f>
        <v>0</v>
      </c>
      <c r="F4369" s="2">
        <f>Electricity!G4394</f>
        <v>0</v>
      </c>
      <c r="G4369" s="2">
        <f>Electricity!H4394</f>
        <v>0</v>
      </c>
      <c r="H4369" s="2">
        <f>Electricity!I4394</f>
        <v>0</v>
      </c>
      <c r="I4369" s="2">
        <f>Electricity!J4394</f>
        <v>0</v>
      </c>
    </row>
    <row r="4370" spans="2:9" x14ac:dyDescent="0.35">
      <c r="B4370" s="458" t="str">
        <f t="shared" si="69"/>
        <v>07/01/2019 12:00:00 PM</v>
      </c>
      <c r="C4370" s="458">
        <v>43647</v>
      </c>
      <c r="D4370" s="459">
        <v>0.50000000000000011</v>
      </c>
      <c r="E4370" s="2">
        <f>Electricity!F4395</f>
        <v>0</v>
      </c>
      <c r="F4370" s="2">
        <f>Electricity!G4395</f>
        <v>0</v>
      </c>
      <c r="G4370" s="2">
        <f>Electricity!H4395</f>
        <v>0</v>
      </c>
      <c r="H4370" s="2">
        <f>Electricity!I4395</f>
        <v>0</v>
      </c>
      <c r="I4370" s="2">
        <f>Electricity!J4395</f>
        <v>0</v>
      </c>
    </row>
    <row r="4371" spans="2:9" x14ac:dyDescent="0.35">
      <c r="B4371" s="458" t="str">
        <f t="shared" si="69"/>
        <v>07/01/2019 01:00:00 PM</v>
      </c>
      <c r="C4371" s="458">
        <v>43647</v>
      </c>
      <c r="D4371" s="459">
        <v>0.54166666666666674</v>
      </c>
      <c r="E4371" s="2">
        <f>Electricity!F4396</f>
        <v>0</v>
      </c>
      <c r="F4371" s="2">
        <f>Electricity!G4396</f>
        <v>0</v>
      </c>
      <c r="G4371" s="2">
        <f>Electricity!H4396</f>
        <v>0</v>
      </c>
      <c r="H4371" s="2">
        <f>Electricity!I4396</f>
        <v>0</v>
      </c>
      <c r="I4371" s="2">
        <f>Electricity!J4396</f>
        <v>0</v>
      </c>
    </row>
    <row r="4372" spans="2:9" x14ac:dyDescent="0.35">
      <c r="B4372" s="458" t="str">
        <f t="shared" si="69"/>
        <v>07/01/2019 02:00:00 PM</v>
      </c>
      <c r="C4372" s="458">
        <v>43647</v>
      </c>
      <c r="D4372" s="459">
        <v>0.58333333333333337</v>
      </c>
      <c r="E4372" s="2">
        <f>Electricity!F4397</f>
        <v>0</v>
      </c>
      <c r="F4372" s="2">
        <f>Electricity!G4397</f>
        <v>0</v>
      </c>
      <c r="G4372" s="2">
        <f>Electricity!H4397</f>
        <v>0</v>
      </c>
      <c r="H4372" s="2">
        <f>Electricity!I4397</f>
        <v>0</v>
      </c>
      <c r="I4372" s="2">
        <f>Electricity!J4397</f>
        <v>0</v>
      </c>
    </row>
    <row r="4373" spans="2:9" x14ac:dyDescent="0.35">
      <c r="B4373" s="458" t="str">
        <f t="shared" si="69"/>
        <v>07/01/2019 03:00:00 PM</v>
      </c>
      <c r="C4373" s="458">
        <v>43647</v>
      </c>
      <c r="D4373" s="459">
        <v>0.62500000000000011</v>
      </c>
      <c r="E4373" s="2">
        <f>Electricity!F4398</f>
        <v>0</v>
      </c>
      <c r="F4373" s="2">
        <f>Electricity!G4398</f>
        <v>0</v>
      </c>
      <c r="G4373" s="2">
        <f>Electricity!H4398</f>
        <v>0</v>
      </c>
      <c r="H4373" s="2">
        <f>Electricity!I4398</f>
        <v>0</v>
      </c>
      <c r="I4373" s="2">
        <f>Electricity!J4398</f>
        <v>0</v>
      </c>
    </row>
    <row r="4374" spans="2:9" x14ac:dyDescent="0.35">
      <c r="B4374" s="458" t="str">
        <f t="shared" si="69"/>
        <v>07/01/2019 04:00:00 PM</v>
      </c>
      <c r="C4374" s="458">
        <v>43647</v>
      </c>
      <c r="D4374" s="459">
        <v>0.66666666666666674</v>
      </c>
      <c r="E4374" s="2">
        <f>Electricity!F4399</f>
        <v>0</v>
      </c>
      <c r="F4374" s="2">
        <f>Electricity!G4399</f>
        <v>0</v>
      </c>
      <c r="G4374" s="2">
        <f>Electricity!H4399</f>
        <v>0</v>
      </c>
      <c r="H4374" s="2">
        <f>Electricity!I4399</f>
        <v>0</v>
      </c>
      <c r="I4374" s="2">
        <f>Electricity!J4399</f>
        <v>0</v>
      </c>
    </row>
    <row r="4375" spans="2:9" x14ac:dyDescent="0.35">
      <c r="B4375" s="458" t="str">
        <f t="shared" si="69"/>
        <v>07/01/2019 05:00:00 PM</v>
      </c>
      <c r="C4375" s="458">
        <v>43647</v>
      </c>
      <c r="D4375" s="459">
        <v>0.70833333333333337</v>
      </c>
      <c r="E4375" s="2">
        <f>Electricity!F4400</f>
        <v>0</v>
      </c>
      <c r="F4375" s="2">
        <f>Electricity!G4400</f>
        <v>0</v>
      </c>
      <c r="G4375" s="2">
        <f>Electricity!H4400</f>
        <v>0</v>
      </c>
      <c r="H4375" s="2">
        <f>Electricity!I4400</f>
        <v>0</v>
      </c>
      <c r="I4375" s="2">
        <f>Electricity!J4400</f>
        <v>0</v>
      </c>
    </row>
    <row r="4376" spans="2:9" x14ac:dyDescent="0.35">
      <c r="B4376" s="458" t="str">
        <f t="shared" si="69"/>
        <v>07/01/2019 06:00:00 PM</v>
      </c>
      <c r="C4376" s="458">
        <v>43647</v>
      </c>
      <c r="D4376" s="459">
        <v>0.75000000000000011</v>
      </c>
      <c r="E4376" s="2">
        <f>Electricity!F4401</f>
        <v>0</v>
      </c>
      <c r="F4376" s="2">
        <f>Electricity!G4401</f>
        <v>0</v>
      </c>
      <c r="G4376" s="2">
        <f>Electricity!H4401</f>
        <v>0</v>
      </c>
      <c r="H4376" s="2">
        <f>Electricity!I4401</f>
        <v>0</v>
      </c>
      <c r="I4376" s="2">
        <f>Electricity!J4401</f>
        <v>0</v>
      </c>
    </row>
    <row r="4377" spans="2:9" x14ac:dyDescent="0.35">
      <c r="B4377" s="458" t="str">
        <f t="shared" si="69"/>
        <v>07/01/2019 07:00:00 PM</v>
      </c>
      <c r="C4377" s="458">
        <v>43647</v>
      </c>
      <c r="D4377" s="459">
        <v>0.79166666666666674</v>
      </c>
      <c r="E4377" s="2">
        <f>Electricity!F4402</f>
        <v>0</v>
      </c>
      <c r="F4377" s="2">
        <f>Electricity!G4402</f>
        <v>0</v>
      </c>
      <c r="G4377" s="2">
        <f>Electricity!H4402</f>
        <v>0</v>
      </c>
      <c r="H4377" s="2">
        <f>Electricity!I4402</f>
        <v>0</v>
      </c>
      <c r="I4377" s="2">
        <f>Electricity!J4402</f>
        <v>0</v>
      </c>
    </row>
    <row r="4378" spans="2:9" x14ac:dyDescent="0.35">
      <c r="B4378" s="458" t="str">
        <f t="shared" si="69"/>
        <v>07/01/2019 08:00:00 PM</v>
      </c>
      <c r="C4378" s="458">
        <v>43647</v>
      </c>
      <c r="D4378" s="459">
        <v>0.83333333333333337</v>
      </c>
      <c r="E4378" s="2">
        <f>Electricity!F4403</f>
        <v>0</v>
      </c>
      <c r="F4378" s="2">
        <f>Electricity!G4403</f>
        <v>0</v>
      </c>
      <c r="G4378" s="2">
        <f>Electricity!H4403</f>
        <v>0</v>
      </c>
      <c r="H4378" s="2">
        <f>Electricity!I4403</f>
        <v>0</v>
      </c>
      <c r="I4378" s="2">
        <f>Electricity!J4403</f>
        <v>0</v>
      </c>
    </row>
    <row r="4379" spans="2:9" x14ac:dyDescent="0.35">
      <c r="B4379" s="458" t="str">
        <f t="shared" si="69"/>
        <v>07/01/2019 09:00:00 PM</v>
      </c>
      <c r="C4379" s="458">
        <v>43647</v>
      </c>
      <c r="D4379" s="459">
        <v>0.87500000000000011</v>
      </c>
      <c r="E4379" s="2">
        <f>Electricity!F4404</f>
        <v>0</v>
      </c>
      <c r="F4379" s="2">
        <f>Electricity!G4404</f>
        <v>0</v>
      </c>
      <c r="G4379" s="2">
        <f>Electricity!H4404</f>
        <v>0</v>
      </c>
      <c r="H4379" s="2">
        <f>Electricity!I4404</f>
        <v>0</v>
      </c>
      <c r="I4379" s="2">
        <f>Electricity!J4404</f>
        <v>0</v>
      </c>
    </row>
    <row r="4380" spans="2:9" x14ac:dyDescent="0.35">
      <c r="B4380" s="458" t="str">
        <f t="shared" si="69"/>
        <v>07/01/2019 10:00:00 PM</v>
      </c>
      <c r="C4380" s="458">
        <v>43647</v>
      </c>
      <c r="D4380" s="459">
        <v>0.91666666666666674</v>
      </c>
      <c r="E4380" s="2">
        <f>Electricity!F4405</f>
        <v>0</v>
      </c>
      <c r="F4380" s="2">
        <f>Electricity!G4405</f>
        <v>0</v>
      </c>
      <c r="G4380" s="2">
        <f>Electricity!H4405</f>
        <v>0</v>
      </c>
      <c r="H4380" s="2">
        <f>Electricity!I4405</f>
        <v>0</v>
      </c>
      <c r="I4380" s="2">
        <f>Electricity!J4405</f>
        <v>0</v>
      </c>
    </row>
    <row r="4381" spans="2:9" x14ac:dyDescent="0.35">
      <c r="B4381" s="458" t="str">
        <f t="shared" si="69"/>
        <v>07/01/2019 11:00:00 PM</v>
      </c>
      <c r="C4381" s="458">
        <v>43647</v>
      </c>
      <c r="D4381" s="459">
        <v>0.95833333333333337</v>
      </c>
      <c r="E4381" s="2">
        <f>Electricity!F4406</f>
        <v>0</v>
      </c>
      <c r="F4381" s="2">
        <f>Electricity!G4406</f>
        <v>0</v>
      </c>
      <c r="G4381" s="2">
        <f>Electricity!H4406</f>
        <v>0</v>
      </c>
      <c r="H4381" s="2">
        <f>Electricity!I4406</f>
        <v>0</v>
      </c>
      <c r="I4381" s="2">
        <f>Electricity!J4406</f>
        <v>0</v>
      </c>
    </row>
    <row r="4382" spans="2:9" x14ac:dyDescent="0.35">
      <c r="B4382" s="458" t="str">
        <f t="shared" si="69"/>
        <v>07/02/2019 12:00:00 AM</v>
      </c>
      <c r="C4382" s="458">
        <v>43648</v>
      </c>
      <c r="D4382" s="459">
        <v>3.1225022567582528E-17</v>
      </c>
      <c r="E4382" s="2">
        <f>Electricity!F4407</f>
        <v>0</v>
      </c>
      <c r="F4382" s="2">
        <f>Electricity!G4407</f>
        <v>0</v>
      </c>
      <c r="G4382" s="2">
        <f>Electricity!H4407</f>
        <v>0</v>
      </c>
      <c r="H4382" s="2">
        <f>Electricity!I4407</f>
        <v>0</v>
      </c>
      <c r="I4382" s="2">
        <f>Electricity!J4407</f>
        <v>0</v>
      </c>
    </row>
    <row r="4383" spans="2:9" x14ac:dyDescent="0.35">
      <c r="B4383" s="458" t="str">
        <f t="shared" si="69"/>
        <v>07/02/2019 01:00:00 AM</v>
      </c>
      <c r="C4383" s="458">
        <v>43648</v>
      </c>
      <c r="D4383" s="459">
        <v>4.1666666666666699E-2</v>
      </c>
      <c r="E4383" s="2">
        <f>Electricity!F4408</f>
        <v>0</v>
      </c>
      <c r="F4383" s="2">
        <f>Electricity!G4408</f>
        <v>0</v>
      </c>
      <c r="G4383" s="2">
        <f>Electricity!H4408</f>
        <v>0</v>
      </c>
      <c r="H4383" s="2">
        <f>Electricity!I4408</f>
        <v>0</v>
      </c>
      <c r="I4383" s="2">
        <f>Electricity!J4408</f>
        <v>0</v>
      </c>
    </row>
    <row r="4384" spans="2:9" x14ac:dyDescent="0.35">
      <c r="B4384" s="458" t="str">
        <f t="shared" si="69"/>
        <v>07/02/2019 02:00:00 AM</v>
      </c>
      <c r="C4384" s="458">
        <v>43648</v>
      </c>
      <c r="D4384" s="459">
        <v>8.333333333333337E-2</v>
      </c>
      <c r="E4384" s="2">
        <f>Electricity!F4409</f>
        <v>0</v>
      </c>
      <c r="F4384" s="2">
        <f>Electricity!G4409</f>
        <v>0</v>
      </c>
      <c r="G4384" s="2">
        <f>Electricity!H4409</f>
        <v>0</v>
      </c>
      <c r="H4384" s="2">
        <f>Electricity!I4409</f>
        <v>0</v>
      </c>
      <c r="I4384" s="2">
        <f>Electricity!J4409</f>
        <v>0</v>
      </c>
    </row>
    <row r="4385" spans="2:9" x14ac:dyDescent="0.35">
      <c r="B4385" s="458" t="str">
        <f t="shared" si="69"/>
        <v>07/02/2019 03:00:00 AM</v>
      </c>
      <c r="C4385" s="458">
        <v>43648</v>
      </c>
      <c r="D4385" s="459">
        <v>0.12500000000000006</v>
      </c>
      <c r="E4385" s="2">
        <f>Electricity!F4410</f>
        <v>0</v>
      </c>
      <c r="F4385" s="2">
        <f>Electricity!G4410</f>
        <v>0</v>
      </c>
      <c r="G4385" s="2">
        <f>Electricity!H4410</f>
        <v>0</v>
      </c>
      <c r="H4385" s="2">
        <f>Electricity!I4410</f>
        <v>0</v>
      </c>
      <c r="I4385" s="2">
        <f>Electricity!J4410</f>
        <v>0</v>
      </c>
    </row>
    <row r="4386" spans="2:9" x14ac:dyDescent="0.35">
      <c r="B4386" s="458" t="str">
        <f t="shared" si="69"/>
        <v>07/02/2019 04:00:00 AM</v>
      </c>
      <c r="C4386" s="458">
        <v>43648</v>
      </c>
      <c r="D4386" s="459">
        <v>0.16666666666666669</v>
      </c>
      <c r="E4386" s="2">
        <f>Electricity!F4411</f>
        <v>0</v>
      </c>
      <c r="F4386" s="2">
        <f>Electricity!G4411</f>
        <v>0</v>
      </c>
      <c r="G4386" s="2">
        <f>Electricity!H4411</f>
        <v>0</v>
      </c>
      <c r="H4386" s="2">
        <f>Electricity!I4411</f>
        <v>0</v>
      </c>
      <c r="I4386" s="2">
        <f>Electricity!J4411</f>
        <v>0</v>
      </c>
    </row>
    <row r="4387" spans="2:9" x14ac:dyDescent="0.35">
      <c r="B4387" s="458" t="str">
        <f t="shared" si="69"/>
        <v>07/02/2019 05:00:00 AM</v>
      </c>
      <c r="C4387" s="458">
        <v>43648</v>
      </c>
      <c r="D4387" s="459">
        <v>0.20833333333333337</v>
      </c>
      <c r="E4387" s="2">
        <f>Electricity!F4412</f>
        <v>0</v>
      </c>
      <c r="F4387" s="2">
        <f>Electricity!G4412</f>
        <v>0</v>
      </c>
      <c r="G4387" s="2">
        <f>Electricity!H4412</f>
        <v>0</v>
      </c>
      <c r="H4387" s="2">
        <f>Electricity!I4412</f>
        <v>0</v>
      </c>
      <c r="I4387" s="2">
        <f>Electricity!J4412</f>
        <v>0</v>
      </c>
    </row>
    <row r="4388" spans="2:9" x14ac:dyDescent="0.35">
      <c r="B4388" s="458" t="str">
        <f t="shared" si="69"/>
        <v>07/02/2019 06:00:00 AM</v>
      </c>
      <c r="C4388" s="458">
        <v>43648</v>
      </c>
      <c r="D4388" s="459">
        <v>0.25</v>
      </c>
      <c r="E4388" s="2">
        <f>Electricity!F4413</f>
        <v>0</v>
      </c>
      <c r="F4388" s="2">
        <f>Electricity!G4413</f>
        <v>0</v>
      </c>
      <c r="G4388" s="2">
        <f>Electricity!H4413</f>
        <v>0</v>
      </c>
      <c r="H4388" s="2">
        <f>Electricity!I4413</f>
        <v>0</v>
      </c>
      <c r="I4388" s="2">
        <f>Electricity!J4413</f>
        <v>0</v>
      </c>
    </row>
    <row r="4389" spans="2:9" x14ac:dyDescent="0.35">
      <c r="B4389" s="458" t="str">
        <f t="shared" si="69"/>
        <v>07/02/2019 07:00:00 AM</v>
      </c>
      <c r="C4389" s="458">
        <v>43648</v>
      </c>
      <c r="D4389" s="459">
        <v>0.29166666666666669</v>
      </c>
      <c r="E4389" s="2">
        <f>Electricity!F4414</f>
        <v>0</v>
      </c>
      <c r="F4389" s="2">
        <f>Electricity!G4414</f>
        <v>0</v>
      </c>
      <c r="G4389" s="2">
        <f>Electricity!H4414</f>
        <v>0</v>
      </c>
      <c r="H4389" s="2">
        <f>Electricity!I4414</f>
        <v>0</v>
      </c>
      <c r="I4389" s="2">
        <f>Electricity!J4414</f>
        <v>0</v>
      </c>
    </row>
    <row r="4390" spans="2:9" x14ac:dyDescent="0.35">
      <c r="B4390" s="458" t="str">
        <f t="shared" si="69"/>
        <v>07/02/2019 08:00:00 AM</v>
      </c>
      <c r="C4390" s="458">
        <v>43648</v>
      </c>
      <c r="D4390" s="459">
        <v>0.33333333333333337</v>
      </c>
      <c r="E4390" s="2">
        <f>Electricity!F4415</f>
        <v>0</v>
      </c>
      <c r="F4390" s="2">
        <f>Electricity!G4415</f>
        <v>0</v>
      </c>
      <c r="G4390" s="2">
        <f>Electricity!H4415</f>
        <v>0</v>
      </c>
      <c r="H4390" s="2">
        <f>Electricity!I4415</f>
        <v>0</v>
      </c>
      <c r="I4390" s="2">
        <f>Electricity!J4415</f>
        <v>0</v>
      </c>
    </row>
    <row r="4391" spans="2:9" x14ac:dyDescent="0.35">
      <c r="B4391" s="458" t="str">
        <f t="shared" si="69"/>
        <v>07/02/2019 09:00:00 AM</v>
      </c>
      <c r="C4391" s="458">
        <v>43648</v>
      </c>
      <c r="D4391" s="459">
        <v>0.375</v>
      </c>
      <c r="E4391" s="2">
        <f>Electricity!F4416</f>
        <v>0</v>
      </c>
      <c r="F4391" s="2">
        <f>Electricity!G4416</f>
        <v>0</v>
      </c>
      <c r="G4391" s="2">
        <f>Electricity!H4416</f>
        <v>0</v>
      </c>
      <c r="H4391" s="2">
        <f>Electricity!I4416</f>
        <v>0</v>
      </c>
      <c r="I4391" s="2">
        <f>Electricity!J4416</f>
        <v>0</v>
      </c>
    </row>
    <row r="4392" spans="2:9" x14ac:dyDescent="0.35">
      <c r="B4392" s="458" t="str">
        <f t="shared" si="69"/>
        <v>07/02/2019 10:00:00 AM</v>
      </c>
      <c r="C4392" s="458">
        <v>43648</v>
      </c>
      <c r="D4392" s="459">
        <v>0.41666666666666669</v>
      </c>
      <c r="E4392" s="2">
        <f>Electricity!F4417</f>
        <v>0</v>
      </c>
      <c r="F4392" s="2">
        <f>Electricity!G4417</f>
        <v>0</v>
      </c>
      <c r="G4392" s="2">
        <f>Electricity!H4417</f>
        <v>0</v>
      </c>
      <c r="H4392" s="2">
        <f>Electricity!I4417</f>
        <v>0</v>
      </c>
      <c r="I4392" s="2">
        <f>Electricity!J4417</f>
        <v>0</v>
      </c>
    </row>
    <row r="4393" spans="2:9" x14ac:dyDescent="0.35">
      <c r="B4393" s="458" t="str">
        <f t="shared" si="69"/>
        <v>07/02/2019 11:00:00 AM</v>
      </c>
      <c r="C4393" s="458">
        <v>43648</v>
      </c>
      <c r="D4393" s="459">
        <v>0.45833333333333337</v>
      </c>
      <c r="E4393" s="2">
        <f>Electricity!F4418</f>
        <v>0</v>
      </c>
      <c r="F4393" s="2">
        <f>Electricity!G4418</f>
        <v>0</v>
      </c>
      <c r="G4393" s="2">
        <f>Electricity!H4418</f>
        <v>0</v>
      </c>
      <c r="H4393" s="2">
        <f>Electricity!I4418</f>
        <v>0</v>
      </c>
      <c r="I4393" s="2">
        <f>Electricity!J4418</f>
        <v>0</v>
      </c>
    </row>
    <row r="4394" spans="2:9" x14ac:dyDescent="0.35">
      <c r="B4394" s="458" t="str">
        <f t="shared" si="69"/>
        <v>07/02/2019 12:00:00 PM</v>
      </c>
      <c r="C4394" s="458">
        <v>43648</v>
      </c>
      <c r="D4394" s="459">
        <v>0.50000000000000011</v>
      </c>
      <c r="E4394" s="2">
        <f>Electricity!F4419</f>
        <v>0</v>
      </c>
      <c r="F4394" s="2">
        <f>Electricity!G4419</f>
        <v>0</v>
      </c>
      <c r="G4394" s="2">
        <f>Electricity!H4419</f>
        <v>0</v>
      </c>
      <c r="H4394" s="2">
        <f>Electricity!I4419</f>
        <v>0</v>
      </c>
      <c r="I4394" s="2">
        <f>Electricity!J4419</f>
        <v>0</v>
      </c>
    </row>
    <row r="4395" spans="2:9" x14ac:dyDescent="0.35">
      <c r="B4395" s="458" t="str">
        <f t="shared" si="69"/>
        <v>07/02/2019 01:00:00 PM</v>
      </c>
      <c r="C4395" s="458">
        <v>43648</v>
      </c>
      <c r="D4395" s="459">
        <v>0.54166666666666674</v>
      </c>
      <c r="E4395" s="2">
        <f>Electricity!F4420</f>
        <v>0</v>
      </c>
      <c r="F4395" s="2">
        <f>Electricity!G4420</f>
        <v>0</v>
      </c>
      <c r="G4395" s="2">
        <f>Electricity!H4420</f>
        <v>0</v>
      </c>
      <c r="H4395" s="2">
        <f>Electricity!I4420</f>
        <v>0</v>
      </c>
      <c r="I4395" s="2">
        <f>Electricity!J4420</f>
        <v>0</v>
      </c>
    </row>
    <row r="4396" spans="2:9" x14ac:dyDescent="0.35">
      <c r="B4396" s="458" t="str">
        <f t="shared" si="69"/>
        <v>07/02/2019 02:00:00 PM</v>
      </c>
      <c r="C4396" s="458">
        <v>43648</v>
      </c>
      <c r="D4396" s="459">
        <v>0.58333333333333337</v>
      </c>
      <c r="E4396" s="2">
        <f>Electricity!F4421</f>
        <v>0</v>
      </c>
      <c r="F4396" s="2">
        <f>Electricity!G4421</f>
        <v>0</v>
      </c>
      <c r="G4396" s="2">
        <f>Electricity!H4421</f>
        <v>0</v>
      </c>
      <c r="H4396" s="2">
        <f>Electricity!I4421</f>
        <v>0</v>
      </c>
      <c r="I4396" s="2">
        <f>Electricity!J4421</f>
        <v>0</v>
      </c>
    </row>
    <row r="4397" spans="2:9" x14ac:dyDescent="0.35">
      <c r="B4397" s="458" t="str">
        <f t="shared" si="69"/>
        <v>07/02/2019 03:00:00 PM</v>
      </c>
      <c r="C4397" s="458">
        <v>43648</v>
      </c>
      <c r="D4397" s="459">
        <v>0.62500000000000011</v>
      </c>
      <c r="E4397" s="2">
        <f>Electricity!F4422</f>
        <v>0</v>
      </c>
      <c r="F4397" s="2">
        <f>Electricity!G4422</f>
        <v>0</v>
      </c>
      <c r="G4397" s="2">
        <f>Electricity!H4422</f>
        <v>0</v>
      </c>
      <c r="H4397" s="2">
        <f>Electricity!I4422</f>
        <v>0</v>
      </c>
      <c r="I4397" s="2">
        <f>Electricity!J4422</f>
        <v>0</v>
      </c>
    </row>
    <row r="4398" spans="2:9" x14ac:dyDescent="0.35">
      <c r="B4398" s="458" t="str">
        <f t="shared" si="69"/>
        <v>07/02/2019 04:00:00 PM</v>
      </c>
      <c r="C4398" s="458">
        <v>43648</v>
      </c>
      <c r="D4398" s="459">
        <v>0.66666666666666674</v>
      </c>
      <c r="E4398" s="2">
        <f>Electricity!F4423</f>
        <v>0</v>
      </c>
      <c r="F4398" s="2">
        <f>Electricity!G4423</f>
        <v>0</v>
      </c>
      <c r="G4398" s="2">
        <f>Electricity!H4423</f>
        <v>0</v>
      </c>
      <c r="H4398" s="2">
        <f>Electricity!I4423</f>
        <v>0</v>
      </c>
      <c r="I4398" s="2">
        <f>Electricity!J4423</f>
        <v>0</v>
      </c>
    </row>
    <row r="4399" spans="2:9" x14ac:dyDescent="0.35">
      <c r="B4399" s="458" t="str">
        <f t="shared" si="69"/>
        <v>07/02/2019 05:00:00 PM</v>
      </c>
      <c r="C4399" s="458">
        <v>43648</v>
      </c>
      <c r="D4399" s="459">
        <v>0.70833333333333337</v>
      </c>
      <c r="E4399" s="2">
        <f>Electricity!F4424</f>
        <v>0</v>
      </c>
      <c r="F4399" s="2">
        <f>Electricity!G4424</f>
        <v>0</v>
      </c>
      <c r="G4399" s="2">
        <f>Electricity!H4424</f>
        <v>0</v>
      </c>
      <c r="H4399" s="2">
        <f>Electricity!I4424</f>
        <v>0</v>
      </c>
      <c r="I4399" s="2">
        <f>Electricity!J4424</f>
        <v>0</v>
      </c>
    </row>
    <row r="4400" spans="2:9" x14ac:dyDescent="0.35">
      <c r="B4400" s="458" t="str">
        <f t="shared" si="69"/>
        <v>07/02/2019 06:00:00 PM</v>
      </c>
      <c r="C4400" s="458">
        <v>43648</v>
      </c>
      <c r="D4400" s="459">
        <v>0.75000000000000011</v>
      </c>
      <c r="E4400" s="2">
        <f>Electricity!F4425</f>
        <v>0</v>
      </c>
      <c r="F4400" s="2">
        <f>Electricity!G4425</f>
        <v>0</v>
      </c>
      <c r="G4400" s="2">
        <f>Electricity!H4425</f>
        <v>0</v>
      </c>
      <c r="H4400" s="2">
        <f>Electricity!I4425</f>
        <v>0</v>
      </c>
      <c r="I4400" s="2">
        <f>Electricity!J4425</f>
        <v>0</v>
      </c>
    </row>
    <row r="4401" spans="2:9" x14ac:dyDescent="0.35">
      <c r="B4401" s="458" t="str">
        <f t="shared" si="69"/>
        <v>07/02/2019 07:00:00 PM</v>
      </c>
      <c r="C4401" s="458">
        <v>43648</v>
      </c>
      <c r="D4401" s="459">
        <v>0.79166666666666674</v>
      </c>
      <c r="E4401" s="2">
        <f>Electricity!F4426</f>
        <v>0</v>
      </c>
      <c r="F4401" s="2">
        <f>Electricity!G4426</f>
        <v>0</v>
      </c>
      <c r="G4401" s="2">
        <f>Electricity!H4426</f>
        <v>0</v>
      </c>
      <c r="H4401" s="2">
        <f>Electricity!I4426</f>
        <v>0</v>
      </c>
      <c r="I4401" s="2">
        <f>Electricity!J4426</f>
        <v>0</v>
      </c>
    </row>
    <row r="4402" spans="2:9" x14ac:dyDescent="0.35">
      <c r="B4402" s="458" t="str">
        <f t="shared" si="69"/>
        <v>07/02/2019 08:00:00 PM</v>
      </c>
      <c r="C4402" s="458">
        <v>43648</v>
      </c>
      <c r="D4402" s="459">
        <v>0.83333333333333337</v>
      </c>
      <c r="E4402" s="2">
        <f>Electricity!F4427</f>
        <v>0</v>
      </c>
      <c r="F4402" s="2">
        <f>Electricity!G4427</f>
        <v>0</v>
      </c>
      <c r="G4402" s="2">
        <f>Electricity!H4427</f>
        <v>0</v>
      </c>
      <c r="H4402" s="2">
        <f>Electricity!I4427</f>
        <v>0</v>
      </c>
      <c r="I4402" s="2">
        <f>Electricity!J4427</f>
        <v>0</v>
      </c>
    </row>
    <row r="4403" spans="2:9" x14ac:dyDescent="0.35">
      <c r="B4403" s="458" t="str">
        <f t="shared" si="69"/>
        <v>07/02/2019 09:00:00 PM</v>
      </c>
      <c r="C4403" s="458">
        <v>43648</v>
      </c>
      <c r="D4403" s="459">
        <v>0.87500000000000011</v>
      </c>
      <c r="E4403" s="2">
        <f>Electricity!F4428</f>
        <v>0</v>
      </c>
      <c r="F4403" s="2">
        <f>Electricity!G4428</f>
        <v>0</v>
      </c>
      <c r="G4403" s="2">
        <f>Electricity!H4428</f>
        <v>0</v>
      </c>
      <c r="H4403" s="2">
        <f>Electricity!I4428</f>
        <v>0</v>
      </c>
      <c r="I4403" s="2">
        <f>Electricity!J4428</f>
        <v>0</v>
      </c>
    </row>
    <row r="4404" spans="2:9" x14ac:dyDescent="0.35">
      <c r="B4404" s="458" t="str">
        <f t="shared" si="69"/>
        <v>07/02/2019 10:00:00 PM</v>
      </c>
      <c r="C4404" s="458">
        <v>43648</v>
      </c>
      <c r="D4404" s="459">
        <v>0.91666666666666674</v>
      </c>
      <c r="E4404" s="2">
        <f>Electricity!F4429</f>
        <v>0</v>
      </c>
      <c r="F4404" s="2">
        <f>Electricity!G4429</f>
        <v>0</v>
      </c>
      <c r="G4404" s="2">
        <f>Electricity!H4429</f>
        <v>0</v>
      </c>
      <c r="H4404" s="2">
        <f>Electricity!I4429</f>
        <v>0</v>
      </c>
      <c r="I4404" s="2">
        <f>Electricity!J4429</f>
        <v>0</v>
      </c>
    </row>
    <row r="4405" spans="2:9" x14ac:dyDescent="0.35">
      <c r="B4405" s="458" t="str">
        <f t="shared" si="69"/>
        <v>07/02/2019 11:00:00 PM</v>
      </c>
      <c r="C4405" s="458">
        <v>43648</v>
      </c>
      <c r="D4405" s="459">
        <v>0.95833333333333337</v>
      </c>
      <c r="E4405" s="2">
        <f>Electricity!F4430</f>
        <v>0</v>
      </c>
      <c r="F4405" s="2">
        <f>Electricity!G4430</f>
        <v>0</v>
      </c>
      <c r="G4405" s="2">
        <f>Electricity!H4430</f>
        <v>0</v>
      </c>
      <c r="H4405" s="2">
        <f>Electricity!I4430</f>
        <v>0</v>
      </c>
      <c r="I4405" s="2">
        <f>Electricity!J4430</f>
        <v>0</v>
      </c>
    </row>
    <row r="4406" spans="2:9" x14ac:dyDescent="0.35">
      <c r="B4406" s="458" t="str">
        <f t="shared" si="69"/>
        <v>07/03/2019 12:00:00 AM</v>
      </c>
      <c r="C4406" s="458">
        <v>43649</v>
      </c>
      <c r="D4406" s="459">
        <v>3.1225022567582528E-17</v>
      </c>
      <c r="E4406" s="2">
        <f>Electricity!F4431</f>
        <v>0</v>
      </c>
      <c r="F4406" s="2">
        <f>Electricity!G4431</f>
        <v>0</v>
      </c>
      <c r="G4406" s="2">
        <f>Electricity!H4431</f>
        <v>0</v>
      </c>
      <c r="H4406" s="2">
        <f>Electricity!I4431</f>
        <v>0</v>
      </c>
      <c r="I4406" s="2">
        <f>Electricity!J4431</f>
        <v>0</v>
      </c>
    </row>
    <row r="4407" spans="2:9" x14ac:dyDescent="0.35">
      <c r="B4407" s="458" t="str">
        <f t="shared" si="69"/>
        <v>07/03/2019 01:00:00 AM</v>
      </c>
      <c r="C4407" s="458">
        <v>43649</v>
      </c>
      <c r="D4407" s="459">
        <v>4.1666666666666699E-2</v>
      </c>
      <c r="E4407" s="2">
        <f>Electricity!F4432</f>
        <v>0</v>
      </c>
      <c r="F4407" s="2">
        <f>Electricity!G4432</f>
        <v>0</v>
      </c>
      <c r="G4407" s="2">
        <f>Electricity!H4432</f>
        <v>0</v>
      </c>
      <c r="H4407" s="2">
        <f>Electricity!I4432</f>
        <v>0</v>
      </c>
      <c r="I4407" s="2">
        <f>Electricity!J4432</f>
        <v>0</v>
      </c>
    </row>
    <row r="4408" spans="2:9" x14ac:dyDescent="0.35">
      <c r="B4408" s="458" t="str">
        <f t="shared" si="69"/>
        <v>07/03/2019 02:00:00 AM</v>
      </c>
      <c r="C4408" s="458">
        <v>43649</v>
      </c>
      <c r="D4408" s="459">
        <v>8.333333333333337E-2</v>
      </c>
      <c r="E4408" s="2">
        <f>Electricity!F4433</f>
        <v>0</v>
      </c>
      <c r="F4408" s="2">
        <f>Electricity!G4433</f>
        <v>0</v>
      </c>
      <c r="G4408" s="2">
        <f>Electricity!H4433</f>
        <v>0</v>
      </c>
      <c r="H4408" s="2">
        <f>Electricity!I4433</f>
        <v>0</v>
      </c>
      <c r="I4408" s="2">
        <f>Electricity!J4433</f>
        <v>0</v>
      </c>
    </row>
    <row r="4409" spans="2:9" x14ac:dyDescent="0.35">
      <c r="B4409" s="458" t="str">
        <f t="shared" si="69"/>
        <v>07/03/2019 03:00:00 AM</v>
      </c>
      <c r="C4409" s="458">
        <v>43649</v>
      </c>
      <c r="D4409" s="459">
        <v>0.12500000000000006</v>
      </c>
      <c r="E4409" s="2">
        <f>Electricity!F4434</f>
        <v>0</v>
      </c>
      <c r="F4409" s="2">
        <f>Electricity!G4434</f>
        <v>0</v>
      </c>
      <c r="G4409" s="2">
        <f>Electricity!H4434</f>
        <v>0</v>
      </c>
      <c r="H4409" s="2">
        <f>Electricity!I4434</f>
        <v>0</v>
      </c>
      <c r="I4409" s="2">
        <f>Electricity!J4434</f>
        <v>0</v>
      </c>
    </row>
    <row r="4410" spans="2:9" x14ac:dyDescent="0.35">
      <c r="B4410" s="458" t="str">
        <f t="shared" si="69"/>
        <v>07/03/2019 04:00:00 AM</v>
      </c>
      <c r="C4410" s="458">
        <v>43649</v>
      </c>
      <c r="D4410" s="459">
        <v>0.16666666666666669</v>
      </c>
      <c r="E4410" s="2">
        <f>Electricity!F4435</f>
        <v>0</v>
      </c>
      <c r="F4410" s="2">
        <f>Electricity!G4435</f>
        <v>0</v>
      </c>
      <c r="G4410" s="2">
        <f>Electricity!H4435</f>
        <v>0</v>
      </c>
      <c r="H4410" s="2">
        <f>Electricity!I4435</f>
        <v>0</v>
      </c>
      <c r="I4410" s="2">
        <f>Electricity!J4435</f>
        <v>0</v>
      </c>
    </row>
    <row r="4411" spans="2:9" x14ac:dyDescent="0.35">
      <c r="B4411" s="458" t="str">
        <f t="shared" si="69"/>
        <v>07/03/2019 05:00:00 AM</v>
      </c>
      <c r="C4411" s="458">
        <v>43649</v>
      </c>
      <c r="D4411" s="459">
        <v>0.20833333333333337</v>
      </c>
      <c r="E4411" s="2">
        <f>Electricity!F4436</f>
        <v>0</v>
      </c>
      <c r="F4411" s="2">
        <f>Electricity!G4436</f>
        <v>0</v>
      </c>
      <c r="G4411" s="2">
        <f>Electricity!H4436</f>
        <v>0</v>
      </c>
      <c r="H4411" s="2">
        <f>Electricity!I4436</f>
        <v>0</v>
      </c>
      <c r="I4411" s="2">
        <f>Electricity!J4436</f>
        <v>0</v>
      </c>
    </row>
    <row r="4412" spans="2:9" x14ac:dyDescent="0.35">
      <c r="B4412" s="458" t="str">
        <f t="shared" si="69"/>
        <v>07/03/2019 06:00:00 AM</v>
      </c>
      <c r="C4412" s="458">
        <v>43649</v>
      </c>
      <c r="D4412" s="459">
        <v>0.25</v>
      </c>
      <c r="E4412" s="2">
        <f>Electricity!F4437</f>
        <v>0</v>
      </c>
      <c r="F4412" s="2">
        <f>Electricity!G4437</f>
        <v>0</v>
      </c>
      <c r="G4412" s="2">
        <f>Electricity!H4437</f>
        <v>0</v>
      </c>
      <c r="H4412" s="2">
        <f>Electricity!I4437</f>
        <v>0</v>
      </c>
      <c r="I4412" s="2">
        <f>Electricity!J4437</f>
        <v>0</v>
      </c>
    </row>
    <row r="4413" spans="2:9" x14ac:dyDescent="0.35">
      <c r="B4413" s="458" t="str">
        <f t="shared" si="69"/>
        <v>07/03/2019 07:00:00 AM</v>
      </c>
      <c r="C4413" s="458">
        <v>43649</v>
      </c>
      <c r="D4413" s="459">
        <v>0.29166666666666669</v>
      </c>
      <c r="E4413" s="2">
        <f>Electricity!F4438</f>
        <v>0</v>
      </c>
      <c r="F4413" s="2">
        <f>Electricity!G4438</f>
        <v>0</v>
      </c>
      <c r="G4413" s="2">
        <f>Electricity!H4438</f>
        <v>0</v>
      </c>
      <c r="H4413" s="2">
        <f>Electricity!I4438</f>
        <v>0</v>
      </c>
      <c r="I4413" s="2">
        <f>Electricity!J4438</f>
        <v>0</v>
      </c>
    </row>
    <row r="4414" spans="2:9" x14ac:dyDescent="0.35">
      <c r="B4414" s="458" t="str">
        <f t="shared" si="69"/>
        <v>07/03/2019 08:00:00 AM</v>
      </c>
      <c r="C4414" s="458">
        <v>43649</v>
      </c>
      <c r="D4414" s="459">
        <v>0.33333333333333337</v>
      </c>
      <c r="E4414" s="2">
        <f>Electricity!F4439</f>
        <v>0</v>
      </c>
      <c r="F4414" s="2">
        <f>Electricity!G4439</f>
        <v>0</v>
      </c>
      <c r="G4414" s="2">
        <f>Electricity!H4439</f>
        <v>0</v>
      </c>
      <c r="H4414" s="2">
        <f>Electricity!I4439</f>
        <v>0</v>
      </c>
      <c r="I4414" s="2">
        <f>Electricity!J4439</f>
        <v>0</v>
      </c>
    </row>
    <row r="4415" spans="2:9" x14ac:dyDescent="0.35">
      <c r="B4415" s="458" t="str">
        <f t="shared" si="69"/>
        <v>07/03/2019 09:00:00 AM</v>
      </c>
      <c r="C4415" s="458">
        <v>43649</v>
      </c>
      <c r="D4415" s="459">
        <v>0.375</v>
      </c>
      <c r="E4415" s="2">
        <f>Electricity!F4440</f>
        <v>0</v>
      </c>
      <c r="F4415" s="2">
        <f>Electricity!G4440</f>
        <v>0</v>
      </c>
      <c r="G4415" s="2">
        <f>Electricity!H4440</f>
        <v>0</v>
      </c>
      <c r="H4415" s="2">
        <f>Electricity!I4440</f>
        <v>0</v>
      </c>
      <c r="I4415" s="2">
        <f>Electricity!J4440</f>
        <v>0</v>
      </c>
    </row>
    <row r="4416" spans="2:9" x14ac:dyDescent="0.35">
      <c r="B4416" s="458" t="str">
        <f t="shared" si="69"/>
        <v>07/03/2019 10:00:00 AM</v>
      </c>
      <c r="C4416" s="458">
        <v>43649</v>
      </c>
      <c r="D4416" s="459">
        <v>0.41666666666666669</v>
      </c>
      <c r="E4416" s="2">
        <f>Electricity!F4441</f>
        <v>0</v>
      </c>
      <c r="F4416" s="2">
        <f>Electricity!G4441</f>
        <v>0</v>
      </c>
      <c r="G4416" s="2">
        <f>Electricity!H4441</f>
        <v>0</v>
      </c>
      <c r="H4416" s="2">
        <f>Electricity!I4441</f>
        <v>0</v>
      </c>
      <c r="I4416" s="2">
        <f>Electricity!J4441</f>
        <v>0</v>
      </c>
    </row>
    <row r="4417" spans="2:9" x14ac:dyDescent="0.35">
      <c r="B4417" s="458" t="str">
        <f t="shared" si="69"/>
        <v>07/03/2019 11:00:00 AM</v>
      </c>
      <c r="C4417" s="458">
        <v>43649</v>
      </c>
      <c r="D4417" s="459">
        <v>0.45833333333333337</v>
      </c>
      <c r="E4417" s="2">
        <f>Electricity!F4442</f>
        <v>0</v>
      </c>
      <c r="F4417" s="2">
        <f>Electricity!G4442</f>
        <v>0</v>
      </c>
      <c r="G4417" s="2">
        <f>Electricity!H4442</f>
        <v>0</v>
      </c>
      <c r="H4417" s="2">
        <f>Electricity!I4442</f>
        <v>0</v>
      </c>
      <c r="I4417" s="2">
        <f>Electricity!J4442</f>
        <v>0</v>
      </c>
    </row>
    <row r="4418" spans="2:9" x14ac:dyDescent="0.35">
      <c r="B4418" s="458" t="str">
        <f t="shared" si="69"/>
        <v>07/03/2019 12:00:00 PM</v>
      </c>
      <c r="C4418" s="458">
        <v>43649</v>
      </c>
      <c r="D4418" s="459">
        <v>0.50000000000000011</v>
      </c>
      <c r="E4418" s="2">
        <f>Electricity!F4443</f>
        <v>0</v>
      </c>
      <c r="F4418" s="2">
        <f>Electricity!G4443</f>
        <v>0</v>
      </c>
      <c r="G4418" s="2">
        <f>Electricity!H4443</f>
        <v>0</v>
      </c>
      <c r="H4418" s="2">
        <f>Electricity!I4443</f>
        <v>0</v>
      </c>
      <c r="I4418" s="2">
        <f>Electricity!J4443</f>
        <v>0</v>
      </c>
    </row>
    <row r="4419" spans="2:9" x14ac:dyDescent="0.35">
      <c r="B4419" s="458" t="str">
        <f t="shared" si="69"/>
        <v>07/03/2019 01:00:00 PM</v>
      </c>
      <c r="C4419" s="458">
        <v>43649</v>
      </c>
      <c r="D4419" s="459">
        <v>0.54166666666666674</v>
      </c>
      <c r="E4419" s="2">
        <f>Electricity!F4444</f>
        <v>0</v>
      </c>
      <c r="F4419" s="2">
        <f>Electricity!G4444</f>
        <v>0</v>
      </c>
      <c r="G4419" s="2">
        <f>Electricity!H4444</f>
        <v>0</v>
      </c>
      <c r="H4419" s="2">
        <f>Electricity!I4444</f>
        <v>0</v>
      </c>
      <c r="I4419" s="2">
        <f>Electricity!J4444</f>
        <v>0</v>
      </c>
    </row>
    <row r="4420" spans="2:9" x14ac:dyDescent="0.35">
      <c r="B4420" s="458" t="str">
        <f t="shared" si="69"/>
        <v>07/03/2019 02:00:00 PM</v>
      </c>
      <c r="C4420" s="458">
        <v>43649</v>
      </c>
      <c r="D4420" s="459">
        <v>0.58333333333333337</v>
      </c>
      <c r="E4420" s="2">
        <f>Electricity!F4445</f>
        <v>0</v>
      </c>
      <c r="F4420" s="2">
        <f>Electricity!G4445</f>
        <v>0</v>
      </c>
      <c r="G4420" s="2">
        <f>Electricity!H4445</f>
        <v>0</v>
      </c>
      <c r="H4420" s="2">
        <f>Electricity!I4445</f>
        <v>0</v>
      </c>
      <c r="I4420" s="2">
        <f>Electricity!J4445</f>
        <v>0</v>
      </c>
    </row>
    <row r="4421" spans="2:9" x14ac:dyDescent="0.35">
      <c r="B4421" s="458" t="str">
        <f t="shared" si="69"/>
        <v>07/03/2019 03:00:00 PM</v>
      </c>
      <c r="C4421" s="458">
        <v>43649</v>
      </c>
      <c r="D4421" s="459">
        <v>0.62500000000000011</v>
      </c>
      <c r="E4421" s="2">
        <f>Electricity!F4446</f>
        <v>0</v>
      </c>
      <c r="F4421" s="2">
        <f>Electricity!G4446</f>
        <v>0</v>
      </c>
      <c r="G4421" s="2">
        <f>Electricity!H4446</f>
        <v>0</v>
      </c>
      <c r="H4421" s="2">
        <f>Electricity!I4446</f>
        <v>0</v>
      </c>
      <c r="I4421" s="2">
        <f>Electricity!J4446</f>
        <v>0</v>
      </c>
    </row>
    <row r="4422" spans="2:9" x14ac:dyDescent="0.35">
      <c r="B4422" s="458" t="str">
        <f t="shared" si="69"/>
        <v>07/03/2019 04:00:00 PM</v>
      </c>
      <c r="C4422" s="458">
        <v>43649</v>
      </c>
      <c r="D4422" s="459">
        <v>0.66666666666666674</v>
      </c>
      <c r="E4422" s="2">
        <f>Electricity!F4447</f>
        <v>0</v>
      </c>
      <c r="F4422" s="2">
        <f>Electricity!G4447</f>
        <v>0</v>
      </c>
      <c r="G4422" s="2">
        <f>Electricity!H4447</f>
        <v>0</v>
      </c>
      <c r="H4422" s="2">
        <f>Electricity!I4447</f>
        <v>0</v>
      </c>
      <c r="I4422" s="2">
        <f>Electricity!J4447</f>
        <v>0</v>
      </c>
    </row>
    <row r="4423" spans="2:9" x14ac:dyDescent="0.35">
      <c r="B4423" s="458" t="str">
        <f t="shared" si="69"/>
        <v>07/03/2019 05:00:00 PM</v>
      </c>
      <c r="C4423" s="458">
        <v>43649</v>
      </c>
      <c r="D4423" s="459">
        <v>0.70833333333333337</v>
      </c>
      <c r="E4423" s="2">
        <f>Electricity!F4448</f>
        <v>0</v>
      </c>
      <c r="F4423" s="2">
        <f>Electricity!G4448</f>
        <v>0</v>
      </c>
      <c r="G4423" s="2">
        <f>Electricity!H4448</f>
        <v>0</v>
      </c>
      <c r="H4423" s="2">
        <f>Electricity!I4448</f>
        <v>0</v>
      </c>
      <c r="I4423" s="2">
        <f>Electricity!J4448</f>
        <v>0</v>
      </c>
    </row>
    <row r="4424" spans="2:9" x14ac:dyDescent="0.35">
      <c r="B4424" s="458" t="str">
        <f t="shared" si="69"/>
        <v>07/03/2019 06:00:00 PM</v>
      </c>
      <c r="C4424" s="458">
        <v>43649</v>
      </c>
      <c r="D4424" s="459">
        <v>0.75000000000000011</v>
      </c>
      <c r="E4424" s="2">
        <f>Electricity!F4449</f>
        <v>0</v>
      </c>
      <c r="F4424" s="2">
        <f>Electricity!G4449</f>
        <v>0</v>
      </c>
      <c r="G4424" s="2">
        <f>Electricity!H4449</f>
        <v>0</v>
      </c>
      <c r="H4424" s="2">
        <f>Electricity!I4449</f>
        <v>0</v>
      </c>
      <c r="I4424" s="2">
        <f>Electricity!J4449</f>
        <v>0</v>
      </c>
    </row>
    <row r="4425" spans="2:9" x14ac:dyDescent="0.35">
      <c r="B4425" s="458" t="str">
        <f t="shared" si="69"/>
        <v>07/03/2019 07:00:00 PM</v>
      </c>
      <c r="C4425" s="458">
        <v>43649</v>
      </c>
      <c r="D4425" s="459">
        <v>0.79166666666666674</v>
      </c>
      <c r="E4425" s="2">
        <f>Electricity!F4450</f>
        <v>0</v>
      </c>
      <c r="F4425" s="2">
        <f>Electricity!G4450</f>
        <v>0</v>
      </c>
      <c r="G4425" s="2">
        <f>Electricity!H4450</f>
        <v>0</v>
      </c>
      <c r="H4425" s="2">
        <f>Electricity!I4450</f>
        <v>0</v>
      </c>
      <c r="I4425" s="2">
        <f>Electricity!J4450</f>
        <v>0</v>
      </c>
    </row>
    <row r="4426" spans="2:9" x14ac:dyDescent="0.35">
      <c r="B4426" s="458" t="str">
        <f t="shared" si="69"/>
        <v>07/03/2019 08:00:00 PM</v>
      </c>
      <c r="C4426" s="458">
        <v>43649</v>
      </c>
      <c r="D4426" s="459">
        <v>0.83333333333333337</v>
      </c>
      <c r="E4426" s="2">
        <f>Electricity!F4451</f>
        <v>0</v>
      </c>
      <c r="F4426" s="2">
        <f>Electricity!G4451</f>
        <v>0</v>
      </c>
      <c r="G4426" s="2">
        <f>Electricity!H4451</f>
        <v>0</v>
      </c>
      <c r="H4426" s="2">
        <f>Electricity!I4451</f>
        <v>0</v>
      </c>
      <c r="I4426" s="2">
        <f>Electricity!J4451</f>
        <v>0</v>
      </c>
    </row>
    <row r="4427" spans="2:9" x14ac:dyDescent="0.35">
      <c r="B4427" s="458" t="str">
        <f t="shared" si="69"/>
        <v>07/03/2019 09:00:00 PM</v>
      </c>
      <c r="C4427" s="458">
        <v>43649</v>
      </c>
      <c r="D4427" s="459">
        <v>0.87500000000000011</v>
      </c>
      <c r="E4427" s="2">
        <f>Electricity!F4452</f>
        <v>0</v>
      </c>
      <c r="F4427" s="2">
        <f>Electricity!G4452</f>
        <v>0</v>
      </c>
      <c r="G4427" s="2">
        <f>Electricity!H4452</f>
        <v>0</v>
      </c>
      <c r="H4427" s="2">
        <f>Electricity!I4452</f>
        <v>0</v>
      </c>
      <c r="I4427" s="2">
        <f>Electricity!J4452</f>
        <v>0</v>
      </c>
    </row>
    <row r="4428" spans="2:9" x14ac:dyDescent="0.35">
      <c r="B4428" s="458" t="str">
        <f t="shared" si="69"/>
        <v>07/03/2019 10:00:00 PM</v>
      </c>
      <c r="C4428" s="458">
        <v>43649</v>
      </c>
      <c r="D4428" s="459">
        <v>0.91666666666666674</v>
      </c>
      <c r="E4428" s="2">
        <f>Electricity!F4453</f>
        <v>0</v>
      </c>
      <c r="F4428" s="2">
        <f>Electricity!G4453</f>
        <v>0</v>
      </c>
      <c r="G4428" s="2">
        <f>Electricity!H4453</f>
        <v>0</v>
      </c>
      <c r="H4428" s="2">
        <f>Electricity!I4453</f>
        <v>0</v>
      </c>
      <c r="I4428" s="2">
        <f>Electricity!J4453</f>
        <v>0</v>
      </c>
    </row>
    <row r="4429" spans="2:9" x14ac:dyDescent="0.35">
      <c r="B4429" s="458" t="str">
        <f t="shared" si="69"/>
        <v>07/03/2019 11:00:00 PM</v>
      </c>
      <c r="C4429" s="458">
        <v>43649</v>
      </c>
      <c r="D4429" s="459">
        <v>0.95833333333333337</v>
      </c>
      <c r="E4429" s="2">
        <f>Electricity!F4454</f>
        <v>0</v>
      </c>
      <c r="F4429" s="2">
        <f>Electricity!G4454</f>
        <v>0</v>
      </c>
      <c r="G4429" s="2">
        <f>Electricity!H4454</f>
        <v>0</v>
      </c>
      <c r="H4429" s="2">
        <f>Electricity!I4454</f>
        <v>0</v>
      </c>
      <c r="I4429" s="2">
        <f>Electricity!J4454</f>
        <v>0</v>
      </c>
    </row>
    <row r="4430" spans="2:9" x14ac:dyDescent="0.35">
      <c r="B4430" s="458" t="str">
        <f t="shared" si="69"/>
        <v>07/04/2019 12:00:00 AM</v>
      </c>
      <c r="C4430" s="458">
        <v>43650</v>
      </c>
      <c r="D4430" s="459">
        <v>3.1225022567582528E-17</v>
      </c>
      <c r="E4430" s="2">
        <f>Electricity!F4455</f>
        <v>0</v>
      </c>
      <c r="F4430" s="2">
        <f>Electricity!G4455</f>
        <v>0</v>
      </c>
      <c r="G4430" s="2">
        <f>Electricity!H4455</f>
        <v>0</v>
      </c>
      <c r="H4430" s="2">
        <f>Electricity!I4455</f>
        <v>0</v>
      </c>
      <c r="I4430" s="2">
        <f>Electricity!J4455</f>
        <v>0</v>
      </c>
    </row>
    <row r="4431" spans="2:9" x14ac:dyDescent="0.35">
      <c r="B4431" s="458" t="str">
        <f t="shared" ref="B4431:B4494" si="70">CONCATENATE(TEXT(C4431,"mm/dd/yyyy")," ",TEXT(D4431,"hh:mm:ss AM/PM"))</f>
        <v>07/04/2019 01:00:00 AM</v>
      </c>
      <c r="C4431" s="458">
        <v>43650</v>
      </c>
      <c r="D4431" s="459">
        <v>4.1666666666666699E-2</v>
      </c>
      <c r="E4431" s="2">
        <f>Electricity!F4456</f>
        <v>0</v>
      </c>
      <c r="F4431" s="2">
        <f>Electricity!G4456</f>
        <v>0</v>
      </c>
      <c r="G4431" s="2">
        <f>Electricity!H4456</f>
        <v>0</v>
      </c>
      <c r="H4431" s="2">
        <f>Electricity!I4456</f>
        <v>0</v>
      </c>
      <c r="I4431" s="2">
        <f>Electricity!J4456</f>
        <v>0</v>
      </c>
    </row>
    <row r="4432" spans="2:9" x14ac:dyDescent="0.35">
      <c r="B4432" s="458" t="str">
        <f t="shared" si="70"/>
        <v>07/04/2019 02:00:00 AM</v>
      </c>
      <c r="C4432" s="458">
        <v>43650</v>
      </c>
      <c r="D4432" s="459">
        <v>8.333333333333337E-2</v>
      </c>
      <c r="E4432" s="2">
        <f>Electricity!F4457</f>
        <v>0</v>
      </c>
      <c r="F4432" s="2">
        <f>Electricity!G4457</f>
        <v>0</v>
      </c>
      <c r="G4432" s="2">
        <f>Electricity!H4457</f>
        <v>0</v>
      </c>
      <c r="H4432" s="2">
        <f>Electricity!I4457</f>
        <v>0</v>
      </c>
      <c r="I4432" s="2">
        <f>Electricity!J4457</f>
        <v>0</v>
      </c>
    </row>
    <row r="4433" spans="2:9" x14ac:dyDescent="0.35">
      <c r="B4433" s="458" t="str">
        <f t="shared" si="70"/>
        <v>07/04/2019 03:00:00 AM</v>
      </c>
      <c r="C4433" s="458">
        <v>43650</v>
      </c>
      <c r="D4433" s="459">
        <v>0.12500000000000006</v>
      </c>
      <c r="E4433" s="2">
        <f>Electricity!F4458</f>
        <v>0</v>
      </c>
      <c r="F4433" s="2">
        <f>Electricity!G4458</f>
        <v>0</v>
      </c>
      <c r="G4433" s="2">
        <f>Electricity!H4458</f>
        <v>0</v>
      </c>
      <c r="H4433" s="2">
        <f>Electricity!I4458</f>
        <v>0</v>
      </c>
      <c r="I4433" s="2">
        <f>Electricity!J4458</f>
        <v>0</v>
      </c>
    </row>
    <row r="4434" spans="2:9" x14ac:dyDescent="0.35">
      <c r="B4434" s="458" t="str">
        <f t="shared" si="70"/>
        <v>07/04/2019 04:00:00 AM</v>
      </c>
      <c r="C4434" s="458">
        <v>43650</v>
      </c>
      <c r="D4434" s="459">
        <v>0.16666666666666669</v>
      </c>
      <c r="E4434" s="2">
        <f>Electricity!F4459</f>
        <v>0</v>
      </c>
      <c r="F4434" s="2">
        <f>Electricity!G4459</f>
        <v>0</v>
      </c>
      <c r="G4434" s="2">
        <f>Electricity!H4459</f>
        <v>0</v>
      </c>
      <c r="H4434" s="2">
        <f>Electricity!I4459</f>
        <v>0</v>
      </c>
      <c r="I4434" s="2">
        <f>Electricity!J4459</f>
        <v>0</v>
      </c>
    </row>
    <row r="4435" spans="2:9" x14ac:dyDescent="0.35">
      <c r="B4435" s="458" t="str">
        <f t="shared" si="70"/>
        <v>07/04/2019 05:00:00 AM</v>
      </c>
      <c r="C4435" s="458">
        <v>43650</v>
      </c>
      <c r="D4435" s="459">
        <v>0.20833333333333337</v>
      </c>
      <c r="E4435" s="2">
        <f>Electricity!F4460</f>
        <v>0</v>
      </c>
      <c r="F4435" s="2">
        <f>Electricity!G4460</f>
        <v>0</v>
      </c>
      <c r="G4435" s="2">
        <f>Electricity!H4460</f>
        <v>0</v>
      </c>
      <c r="H4435" s="2">
        <f>Electricity!I4460</f>
        <v>0</v>
      </c>
      <c r="I4435" s="2">
        <f>Electricity!J4460</f>
        <v>0</v>
      </c>
    </row>
    <row r="4436" spans="2:9" x14ac:dyDescent="0.35">
      <c r="B4436" s="458" t="str">
        <f t="shared" si="70"/>
        <v>07/04/2019 06:00:00 AM</v>
      </c>
      <c r="C4436" s="458">
        <v>43650</v>
      </c>
      <c r="D4436" s="459">
        <v>0.25</v>
      </c>
      <c r="E4436" s="2">
        <f>Electricity!F4461</f>
        <v>0</v>
      </c>
      <c r="F4436" s="2">
        <f>Electricity!G4461</f>
        <v>0</v>
      </c>
      <c r="G4436" s="2">
        <f>Electricity!H4461</f>
        <v>0</v>
      </c>
      <c r="H4436" s="2">
        <f>Electricity!I4461</f>
        <v>0</v>
      </c>
      <c r="I4436" s="2">
        <f>Electricity!J4461</f>
        <v>0</v>
      </c>
    </row>
    <row r="4437" spans="2:9" x14ac:dyDescent="0.35">
      <c r="B4437" s="458" t="str">
        <f t="shared" si="70"/>
        <v>07/04/2019 07:00:00 AM</v>
      </c>
      <c r="C4437" s="458">
        <v>43650</v>
      </c>
      <c r="D4437" s="459">
        <v>0.29166666666666669</v>
      </c>
      <c r="E4437" s="2">
        <f>Electricity!F4462</f>
        <v>0</v>
      </c>
      <c r="F4437" s="2">
        <f>Electricity!G4462</f>
        <v>0</v>
      </c>
      <c r="G4437" s="2">
        <f>Electricity!H4462</f>
        <v>0</v>
      </c>
      <c r="H4437" s="2">
        <f>Electricity!I4462</f>
        <v>0</v>
      </c>
      <c r="I4437" s="2">
        <f>Electricity!J4462</f>
        <v>0</v>
      </c>
    </row>
    <row r="4438" spans="2:9" x14ac:dyDescent="0.35">
      <c r="B4438" s="458" t="str">
        <f t="shared" si="70"/>
        <v>07/04/2019 08:00:00 AM</v>
      </c>
      <c r="C4438" s="458">
        <v>43650</v>
      </c>
      <c r="D4438" s="459">
        <v>0.33333333333333337</v>
      </c>
      <c r="E4438" s="2">
        <f>Electricity!F4463</f>
        <v>0</v>
      </c>
      <c r="F4438" s="2">
        <f>Electricity!G4463</f>
        <v>0</v>
      </c>
      <c r="G4438" s="2">
        <f>Electricity!H4463</f>
        <v>0</v>
      </c>
      <c r="H4438" s="2">
        <f>Electricity!I4463</f>
        <v>0</v>
      </c>
      <c r="I4438" s="2">
        <f>Electricity!J4463</f>
        <v>0</v>
      </c>
    </row>
    <row r="4439" spans="2:9" x14ac:dyDescent="0.35">
      <c r="B4439" s="458" t="str">
        <f t="shared" si="70"/>
        <v>07/04/2019 09:00:00 AM</v>
      </c>
      <c r="C4439" s="458">
        <v>43650</v>
      </c>
      <c r="D4439" s="459">
        <v>0.375</v>
      </c>
      <c r="E4439" s="2">
        <f>Electricity!F4464</f>
        <v>0</v>
      </c>
      <c r="F4439" s="2">
        <f>Electricity!G4464</f>
        <v>0</v>
      </c>
      <c r="G4439" s="2">
        <f>Electricity!H4464</f>
        <v>0</v>
      </c>
      <c r="H4439" s="2">
        <f>Electricity!I4464</f>
        <v>0</v>
      </c>
      <c r="I4439" s="2">
        <f>Electricity!J4464</f>
        <v>0</v>
      </c>
    </row>
    <row r="4440" spans="2:9" x14ac:dyDescent="0.35">
      <c r="B4440" s="458" t="str">
        <f t="shared" si="70"/>
        <v>07/04/2019 10:00:00 AM</v>
      </c>
      <c r="C4440" s="458">
        <v>43650</v>
      </c>
      <c r="D4440" s="459">
        <v>0.41666666666666669</v>
      </c>
      <c r="E4440" s="2">
        <f>Electricity!F4465</f>
        <v>0</v>
      </c>
      <c r="F4440" s="2">
        <f>Electricity!G4465</f>
        <v>0</v>
      </c>
      <c r="G4440" s="2">
        <f>Electricity!H4465</f>
        <v>0</v>
      </c>
      <c r="H4440" s="2">
        <f>Electricity!I4465</f>
        <v>0</v>
      </c>
      <c r="I4440" s="2">
        <f>Electricity!J4465</f>
        <v>0</v>
      </c>
    </row>
    <row r="4441" spans="2:9" x14ac:dyDescent="0.35">
      <c r="B4441" s="458" t="str">
        <f t="shared" si="70"/>
        <v>07/04/2019 11:00:00 AM</v>
      </c>
      <c r="C4441" s="458">
        <v>43650</v>
      </c>
      <c r="D4441" s="459">
        <v>0.45833333333333337</v>
      </c>
      <c r="E4441" s="2">
        <f>Electricity!F4466</f>
        <v>0</v>
      </c>
      <c r="F4441" s="2">
        <f>Electricity!G4466</f>
        <v>0</v>
      </c>
      <c r="G4441" s="2">
        <f>Electricity!H4466</f>
        <v>0</v>
      </c>
      <c r="H4441" s="2">
        <f>Electricity!I4466</f>
        <v>0</v>
      </c>
      <c r="I4441" s="2">
        <f>Electricity!J4466</f>
        <v>0</v>
      </c>
    </row>
    <row r="4442" spans="2:9" x14ac:dyDescent="0.35">
      <c r="B4442" s="458" t="str">
        <f t="shared" si="70"/>
        <v>07/04/2019 12:00:00 PM</v>
      </c>
      <c r="C4442" s="458">
        <v>43650</v>
      </c>
      <c r="D4442" s="459">
        <v>0.50000000000000011</v>
      </c>
      <c r="E4442" s="2">
        <f>Electricity!F4467</f>
        <v>0</v>
      </c>
      <c r="F4442" s="2">
        <f>Electricity!G4467</f>
        <v>0</v>
      </c>
      <c r="G4442" s="2">
        <f>Electricity!H4467</f>
        <v>0</v>
      </c>
      <c r="H4442" s="2">
        <f>Electricity!I4467</f>
        <v>0</v>
      </c>
      <c r="I4442" s="2">
        <f>Electricity!J4467</f>
        <v>0</v>
      </c>
    </row>
    <row r="4443" spans="2:9" x14ac:dyDescent="0.35">
      <c r="B4443" s="458" t="str">
        <f t="shared" si="70"/>
        <v>07/04/2019 01:00:00 PM</v>
      </c>
      <c r="C4443" s="458">
        <v>43650</v>
      </c>
      <c r="D4443" s="459">
        <v>0.54166666666666674</v>
      </c>
      <c r="E4443" s="2">
        <f>Electricity!F4468</f>
        <v>0</v>
      </c>
      <c r="F4443" s="2">
        <f>Electricity!G4468</f>
        <v>0</v>
      </c>
      <c r="G4443" s="2">
        <f>Electricity!H4468</f>
        <v>0</v>
      </c>
      <c r="H4443" s="2">
        <f>Electricity!I4468</f>
        <v>0</v>
      </c>
      <c r="I4443" s="2">
        <f>Electricity!J4468</f>
        <v>0</v>
      </c>
    </row>
    <row r="4444" spans="2:9" x14ac:dyDescent="0.35">
      <c r="B4444" s="458" t="str">
        <f t="shared" si="70"/>
        <v>07/04/2019 02:00:00 PM</v>
      </c>
      <c r="C4444" s="458">
        <v>43650</v>
      </c>
      <c r="D4444" s="459">
        <v>0.58333333333333337</v>
      </c>
      <c r="E4444" s="2">
        <f>Electricity!F4469</f>
        <v>0</v>
      </c>
      <c r="F4444" s="2">
        <f>Electricity!G4469</f>
        <v>0</v>
      </c>
      <c r="G4444" s="2">
        <f>Electricity!H4469</f>
        <v>0</v>
      </c>
      <c r="H4444" s="2">
        <f>Electricity!I4469</f>
        <v>0</v>
      </c>
      <c r="I4444" s="2">
        <f>Electricity!J4469</f>
        <v>0</v>
      </c>
    </row>
    <row r="4445" spans="2:9" x14ac:dyDescent="0.35">
      <c r="B4445" s="458" t="str">
        <f t="shared" si="70"/>
        <v>07/04/2019 03:00:00 PM</v>
      </c>
      <c r="C4445" s="458">
        <v>43650</v>
      </c>
      <c r="D4445" s="459">
        <v>0.62500000000000011</v>
      </c>
      <c r="E4445" s="2">
        <f>Electricity!F4470</f>
        <v>0</v>
      </c>
      <c r="F4445" s="2">
        <f>Electricity!G4470</f>
        <v>0</v>
      </c>
      <c r="G4445" s="2">
        <f>Electricity!H4470</f>
        <v>0</v>
      </c>
      <c r="H4445" s="2">
        <f>Electricity!I4470</f>
        <v>0</v>
      </c>
      <c r="I4445" s="2">
        <f>Electricity!J4470</f>
        <v>0</v>
      </c>
    </row>
    <row r="4446" spans="2:9" x14ac:dyDescent="0.35">
      <c r="B4446" s="458" t="str">
        <f t="shared" si="70"/>
        <v>07/04/2019 04:00:00 PM</v>
      </c>
      <c r="C4446" s="458">
        <v>43650</v>
      </c>
      <c r="D4446" s="459">
        <v>0.66666666666666674</v>
      </c>
      <c r="E4446" s="2">
        <f>Electricity!F4471</f>
        <v>0</v>
      </c>
      <c r="F4446" s="2">
        <f>Electricity!G4471</f>
        <v>0</v>
      </c>
      <c r="G4446" s="2">
        <f>Electricity!H4471</f>
        <v>0</v>
      </c>
      <c r="H4446" s="2">
        <f>Electricity!I4471</f>
        <v>0</v>
      </c>
      <c r="I4446" s="2">
        <f>Electricity!J4471</f>
        <v>0</v>
      </c>
    </row>
    <row r="4447" spans="2:9" x14ac:dyDescent="0.35">
      <c r="B4447" s="458" t="str">
        <f t="shared" si="70"/>
        <v>07/04/2019 05:00:00 PM</v>
      </c>
      <c r="C4447" s="458">
        <v>43650</v>
      </c>
      <c r="D4447" s="459">
        <v>0.70833333333333337</v>
      </c>
      <c r="E4447" s="2">
        <f>Electricity!F4472</f>
        <v>0</v>
      </c>
      <c r="F4447" s="2">
        <f>Electricity!G4472</f>
        <v>0</v>
      </c>
      <c r="G4447" s="2">
        <f>Electricity!H4472</f>
        <v>0</v>
      </c>
      <c r="H4447" s="2">
        <f>Electricity!I4472</f>
        <v>0</v>
      </c>
      <c r="I4447" s="2">
        <f>Electricity!J4472</f>
        <v>0</v>
      </c>
    </row>
    <row r="4448" spans="2:9" x14ac:dyDescent="0.35">
      <c r="B4448" s="458" t="str">
        <f t="shared" si="70"/>
        <v>07/04/2019 06:00:00 PM</v>
      </c>
      <c r="C4448" s="458">
        <v>43650</v>
      </c>
      <c r="D4448" s="459">
        <v>0.75000000000000011</v>
      </c>
      <c r="E4448" s="2">
        <f>Electricity!F4473</f>
        <v>0</v>
      </c>
      <c r="F4448" s="2">
        <f>Electricity!G4473</f>
        <v>0</v>
      </c>
      <c r="G4448" s="2">
        <f>Electricity!H4473</f>
        <v>0</v>
      </c>
      <c r="H4448" s="2">
        <f>Electricity!I4473</f>
        <v>0</v>
      </c>
      <c r="I4448" s="2">
        <f>Electricity!J4473</f>
        <v>0</v>
      </c>
    </row>
    <row r="4449" spans="2:9" x14ac:dyDescent="0.35">
      <c r="B4449" s="458" t="str">
        <f t="shared" si="70"/>
        <v>07/04/2019 07:00:00 PM</v>
      </c>
      <c r="C4449" s="458">
        <v>43650</v>
      </c>
      <c r="D4449" s="459">
        <v>0.79166666666666674</v>
      </c>
      <c r="E4449" s="2">
        <f>Electricity!F4474</f>
        <v>0</v>
      </c>
      <c r="F4449" s="2">
        <f>Electricity!G4474</f>
        <v>0</v>
      </c>
      <c r="G4449" s="2">
        <f>Electricity!H4474</f>
        <v>0</v>
      </c>
      <c r="H4449" s="2">
        <f>Electricity!I4474</f>
        <v>0</v>
      </c>
      <c r="I4449" s="2">
        <f>Electricity!J4474</f>
        <v>0</v>
      </c>
    </row>
    <row r="4450" spans="2:9" x14ac:dyDescent="0.35">
      <c r="B4450" s="458" t="str">
        <f t="shared" si="70"/>
        <v>07/04/2019 08:00:00 PM</v>
      </c>
      <c r="C4450" s="458">
        <v>43650</v>
      </c>
      <c r="D4450" s="459">
        <v>0.83333333333333337</v>
      </c>
      <c r="E4450" s="2">
        <f>Electricity!F4475</f>
        <v>0</v>
      </c>
      <c r="F4450" s="2">
        <f>Electricity!G4475</f>
        <v>0</v>
      </c>
      <c r="G4450" s="2">
        <f>Electricity!H4475</f>
        <v>0</v>
      </c>
      <c r="H4450" s="2">
        <f>Electricity!I4475</f>
        <v>0</v>
      </c>
      <c r="I4450" s="2">
        <f>Electricity!J4475</f>
        <v>0</v>
      </c>
    </row>
    <row r="4451" spans="2:9" x14ac:dyDescent="0.35">
      <c r="B4451" s="458" t="str">
        <f t="shared" si="70"/>
        <v>07/04/2019 09:00:00 PM</v>
      </c>
      <c r="C4451" s="458">
        <v>43650</v>
      </c>
      <c r="D4451" s="459">
        <v>0.87500000000000011</v>
      </c>
      <c r="E4451" s="2">
        <f>Electricity!F4476</f>
        <v>0</v>
      </c>
      <c r="F4451" s="2">
        <f>Electricity!G4476</f>
        <v>0</v>
      </c>
      <c r="G4451" s="2">
        <f>Electricity!H4476</f>
        <v>0</v>
      </c>
      <c r="H4451" s="2">
        <f>Electricity!I4476</f>
        <v>0</v>
      </c>
      <c r="I4451" s="2">
        <f>Electricity!J4476</f>
        <v>0</v>
      </c>
    </row>
    <row r="4452" spans="2:9" x14ac:dyDescent="0.35">
      <c r="B4452" s="458" t="str">
        <f t="shared" si="70"/>
        <v>07/04/2019 10:00:00 PM</v>
      </c>
      <c r="C4452" s="458">
        <v>43650</v>
      </c>
      <c r="D4452" s="459">
        <v>0.91666666666666674</v>
      </c>
      <c r="E4452" s="2">
        <f>Electricity!F4477</f>
        <v>0</v>
      </c>
      <c r="F4452" s="2">
        <f>Electricity!G4477</f>
        <v>0</v>
      </c>
      <c r="G4452" s="2">
        <f>Electricity!H4477</f>
        <v>0</v>
      </c>
      <c r="H4452" s="2">
        <f>Electricity!I4477</f>
        <v>0</v>
      </c>
      <c r="I4452" s="2">
        <f>Electricity!J4477</f>
        <v>0</v>
      </c>
    </row>
    <row r="4453" spans="2:9" x14ac:dyDescent="0.35">
      <c r="B4453" s="458" t="str">
        <f t="shared" si="70"/>
        <v>07/04/2019 11:00:00 PM</v>
      </c>
      <c r="C4453" s="458">
        <v>43650</v>
      </c>
      <c r="D4453" s="459">
        <v>0.95833333333333337</v>
      </c>
      <c r="E4453" s="2">
        <f>Electricity!F4478</f>
        <v>0</v>
      </c>
      <c r="F4453" s="2">
        <f>Electricity!G4478</f>
        <v>0</v>
      </c>
      <c r="G4453" s="2">
        <f>Electricity!H4478</f>
        <v>0</v>
      </c>
      <c r="H4453" s="2">
        <f>Electricity!I4478</f>
        <v>0</v>
      </c>
      <c r="I4453" s="2">
        <f>Electricity!J4478</f>
        <v>0</v>
      </c>
    </row>
    <row r="4454" spans="2:9" x14ac:dyDescent="0.35">
      <c r="B4454" s="458" t="str">
        <f t="shared" si="70"/>
        <v>07/05/2019 12:00:00 AM</v>
      </c>
      <c r="C4454" s="458">
        <v>43651</v>
      </c>
      <c r="D4454" s="459">
        <v>3.1225022567582528E-17</v>
      </c>
      <c r="E4454" s="2">
        <f>Electricity!F4479</f>
        <v>0</v>
      </c>
      <c r="F4454" s="2">
        <f>Electricity!G4479</f>
        <v>0</v>
      </c>
      <c r="G4454" s="2">
        <f>Electricity!H4479</f>
        <v>0</v>
      </c>
      <c r="H4454" s="2">
        <f>Electricity!I4479</f>
        <v>0</v>
      </c>
      <c r="I4454" s="2">
        <f>Electricity!J4479</f>
        <v>0</v>
      </c>
    </row>
    <row r="4455" spans="2:9" x14ac:dyDescent="0.35">
      <c r="B4455" s="458" t="str">
        <f t="shared" si="70"/>
        <v>07/05/2019 01:00:00 AM</v>
      </c>
      <c r="C4455" s="458">
        <v>43651</v>
      </c>
      <c r="D4455" s="459">
        <v>4.1666666666666699E-2</v>
      </c>
      <c r="E4455" s="2">
        <f>Electricity!F4480</f>
        <v>0</v>
      </c>
      <c r="F4455" s="2">
        <f>Electricity!G4480</f>
        <v>0</v>
      </c>
      <c r="G4455" s="2">
        <f>Electricity!H4480</f>
        <v>0</v>
      </c>
      <c r="H4455" s="2">
        <f>Electricity!I4480</f>
        <v>0</v>
      </c>
      <c r="I4455" s="2">
        <f>Electricity!J4480</f>
        <v>0</v>
      </c>
    </row>
    <row r="4456" spans="2:9" x14ac:dyDescent="0.35">
      <c r="B4456" s="458" t="str">
        <f t="shared" si="70"/>
        <v>07/05/2019 02:00:00 AM</v>
      </c>
      <c r="C4456" s="458">
        <v>43651</v>
      </c>
      <c r="D4456" s="459">
        <v>8.333333333333337E-2</v>
      </c>
      <c r="E4456" s="2">
        <f>Electricity!F4481</f>
        <v>0</v>
      </c>
      <c r="F4456" s="2">
        <f>Electricity!G4481</f>
        <v>0</v>
      </c>
      <c r="G4456" s="2">
        <f>Electricity!H4481</f>
        <v>0</v>
      </c>
      <c r="H4456" s="2">
        <f>Electricity!I4481</f>
        <v>0</v>
      </c>
      <c r="I4456" s="2">
        <f>Electricity!J4481</f>
        <v>0</v>
      </c>
    </row>
    <row r="4457" spans="2:9" x14ac:dyDescent="0.35">
      <c r="B4457" s="458" t="str">
        <f t="shared" si="70"/>
        <v>07/05/2019 03:00:00 AM</v>
      </c>
      <c r="C4457" s="458">
        <v>43651</v>
      </c>
      <c r="D4457" s="459">
        <v>0.12500000000000006</v>
      </c>
      <c r="E4457" s="2">
        <f>Electricity!F4482</f>
        <v>0</v>
      </c>
      <c r="F4457" s="2">
        <f>Electricity!G4482</f>
        <v>0</v>
      </c>
      <c r="G4457" s="2">
        <f>Electricity!H4482</f>
        <v>0</v>
      </c>
      <c r="H4457" s="2">
        <f>Electricity!I4482</f>
        <v>0</v>
      </c>
      <c r="I4457" s="2">
        <f>Electricity!J4482</f>
        <v>0</v>
      </c>
    </row>
    <row r="4458" spans="2:9" x14ac:dyDescent="0.35">
      <c r="B4458" s="458" t="str">
        <f t="shared" si="70"/>
        <v>07/05/2019 04:00:00 AM</v>
      </c>
      <c r="C4458" s="458">
        <v>43651</v>
      </c>
      <c r="D4458" s="459">
        <v>0.16666666666666669</v>
      </c>
      <c r="E4458" s="2">
        <f>Electricity!F4483</f>
        <v>0</v>
      </c>
      <c r="F4458" s="2">
        <f>Electricity!G4483</f>
        <v>0</v>
      </c>
      <c r="G4458" s="2">
        <f>Electricity!H4483</f>
        <v>0</v>
      </c>
      <c r="H4458" s="2">
        <f>Electricity!I4483</f>
        <v>0</v>
      </c>
      <c r="I4458" s="2">
        <f>Electricity!J4483</f>
        <v>0</v>
      </c>
    </row>
    <row r="4459" spans="2:9" x14ac:dyDescent="0.35">
      <c r="B4459" s="458" t="str">
        <f t="shared" si="70"/>
        <v>07/05/2019 05:00:00 AM</v>
      </c>
      <c r="C4459" s="458">
        <v>43651</v>
      </c>
      <c r="D4459" s="459">
        <v>0.20833333333333337</v>
      </c>
      <c r="E4459" s="2">
        <f>Electricity!F4484</f>
        <v>0</v>
      </c>
      <c r="F4459" s="2">
        <f>Electricity!G4484</f>
        <v>0</v>
      </c>
      <c r="G4459" s="2">
        <f>Electricity!H4484</f>
        <v>0</v>
      </c>
      <c r="H4459" s="2">
        <f>Electricity!I4484</f>
        <v>0</v>
      </c>
      <c r="I4459" s="2">
        <f>Electricity!J4484</f>
        <v>0</v>
      </c>
    </row>
    <row r="4460" spans="2:9" x14ac:dyDescent="0.35">
      <c r="B4460" s="458" t="str">
        <f t="shared" si="70"/>
        <v>07/05/2019 06:00:00 AM</v>
      </c>
      <c r="C4460" s="458">
        <v>43651</v>
      </c>
      <c r="D4460" s="459">
        <v>0.25</v>
      </c>
      <c r="E4460" s="2">
        <f>Electricity!F4485</f>
        <v>0</v>
      </c>
      <c r="F4460" s="2">
        <f>Electricity!G4485</f>
        <v>0</v>
      </c>
      <c r="G4460" s="2">
        <f>Electricity!H4485</f>
        <v>0</v>
      </c>
      <c r="H4460" s="2">
        <f>Electricity!I4485</f>
        <v>0</v>
      </c>
      <c r="I4460" s="2">
        <f>Electricity!J4485</f>
        <v>0</v>
      </c>
    </row>
    <row r="4461" spans="2:9" x14ac:dyDescent="0.35">
      <c r="B4461" s="458" t="str">
        <f t="shared" si="70"/>
        <v>07/05/2019 07:00:00 AM</v>
      </c>
      <c r="C4461" s="458">
        <v>43651</v>
      </c>
      <c r="D4461" s="459">
        <v>0.29166666666666669</v>
      </c>
      <c r="E4461" s="2">
        <f>Electricity!F4486</f>
        <v>0</v>
      </c>
      <c r="F4461" s="2">
        <f>Electricity!G4486</f>
        <v>0</v>
      </c>
      <c r="G4461" s="2">
        <f>Electricity!H4486</f>
        <v>0</v>
      </c>
      <c r="H4461" s="2">
        <f>Electricity!I4486</f>
        <v>0</v>
      </c>
      <c r="I4461" s="2">
        <f>Electricity!J4486</f>
        <v>0</v>
      </c>
    </row>
    <row r="4462" spans="2:9" x14ac:dyDescent="0.35">
      <c r="B4462" s="458" t="str">
        <f t="shared" si="70"/>
        <v>07/05/2019 08:00:00 AM</v>
      </c>
      <c r="C4462" s="458">
        <v>43651</v>
      </c>
      <c r="D4462" s="459">
        <v>0.33333333333333337</v>
      </c>
      <c r="E4462" s="2">
        <f>Electricity!F4487</f>
        <v>0</v>
      </c>
      <c r="F4462" s="2">
        <f>Electricity!G4487</f>
        <v>0</v>
      </c>
      <c r="G4462" s="2">
        <f>Electricity!H4487</f>
        <v>0</v>
      </c>
      <c r="H4462" s="2">
        <f>Electricity!I4487</f>
        <v>0</v>
      </c>
      <c r="I4462" s="2">
        <f>Electricity!J4487</f>
        <v>0</v>
      </c>
    </row>
    <row r="4463" spans="2:9" x14ac:dyDescent="0.35">
      <c r="B4463" s="458" t="str">
        <f t="shared" si="70"/>
        <v>07/05/2019 09:00:00 AM</v>
      </c>
      <c r="C4463" s="458">
        <v>43651</v>
      </c>
      <c r="D4463" s="459">
        <v>0.375</v>
      </c>
      <c r="E4463" s="2">
        <f>Electricity!F4488</f>
        <v>0</v>
      </c>
      <c r="F4463" s="2">
        <f>Electricity!G4488</f>
        <v>0</v>
      </c>
      <c r="G4463" s="2">
        <f>Electricity!H4488</f>
        <v>0</v>
      </c>
      <c r="H4463" s="2">
        <f>Electricity!I4488</f>
        <v>0</v>
      </c>
      <c r="I4463" s="2">
        <f>Electricity!J4488</f>
        <v>0</v>
      </c>
    </row>
    <row r="4464" spans="2:9" x14ac:dyDescent="0.35">
      <c r="B4464" s="458" t="str">
        <f t="shared" si="70"/>
        <v>07/05/2019 10:00:00 AM</v>
      </c>
      <c r="C4464" s="458">
        <v>43651</v>
      </c>
      <c r="D4464" s="459">
        <v>0.41666666666666669</v>
      </c>
      <c r="E4464" s="2">
        <f>Electricity!F4489</f>
        <v>0</v>
      </c>
      <c r="F4464" s="2">
        <f>Electricity!G4489</f>
        <v>0</v>
      </c>
      <c r="G4464" s="2">
        <f>Electricity!H4489</f>
        <v>0</v>
      </c>
      <c r="H4464" s="2">
        <f>Electricity!I4489</f>
        <v>0</v>
      </c>
      <c r="I4464" s="2">
        <f>Electricity!J4489</f>
        <v>0</v>
      </c>
    </row>
    <row r="4465" spans="2:9" x14ac:dyDescent="0.35">
      <c r="B4465" s="458" t="str">
        <f t="shared" si="70"/>
        <v>07/05/2019 11:00:00 AM</v>
      </c>
      <c r="C4465" s="458">
        <v>43651</v>
      </c>
      <c r="D4465" s="459">
        <v>0.45833333333333337</v>
      </c>
      <c r="E4465" s="2">
        <f>Electricity!F4490</f>
        <v>0</v>
      </c>
      <c r="F4465" s="2">
        <f>Electricity!G4490</f>
        <v>0</v>
      </c>
      <c r="G4465" s="2">
        <f>Electricity!H4490</f>
        <v>0</v>
      </c>
      <c r="H4465" s="2">
        <f>Electricity!I4490</f>
        <v>0</v>
      </c>
      <c r="I4465" s="2">
        <f>Electricity!J4490</f>
        <v>0</v>
      </c>
    </row>
    <row r="4466" spans="2:9" x14ac:dyDescent="0.35">
      <c r="B4466" s="458" t="str">
        <f t="shared" si="70"/>
        <v>07/05/2019 12:00:00 PM</v>
      </c>
      <c r="C4466" s="458">
        <v>43651</v>
      </c>
      <c r="D4466" s="459">
        <v>0.50000000000000011</v>
      </c>
      <c r="E4466" s="2">
        <f>Electricity!F4491</f>
        <v>0</v>
      </c>
      <c r="F4466" s="2">
        <f>Electricity!G4491</f>
        <v>0</v>
      </c>
      <c r="G4466" s="2">
        <f>Electricity!H4491</f>
        <v>0</v>
      </c>
      <c r="H4466" s="2">
        <f>Electricity!I4491</f>
        <v>0</v>
      </c>
      <c r="I4466" s="2">
        <f>Electricity!J4491</f>
        <v>0</v>
      </c>
    </row>
    <row r="4467" spans="2:9" x14ac:dyDescent="0.35">
      <c r="B4467" s="458" t="str">
        <f t="shared" si="70"/>
        <v>07/05/2019 01:00:00 PM</v>
      </c>
      <c r="C4467" s="458">
        <v>43651</v>
      </c>
      <c r="D4467" s="459">
        <v>0.54166666666666674</v>
      </c>
      <c r="E4467" s="2">
        <f>Electricity!F4492</f>
        <v>0</v>
      </c>
      <c r="F4467" s="2">
        <f>Electricity!G4492</f>
        <v>0</v>
      </c>
      <c r="G4467" s="2">
        <f>Electricity!H4492</f>
        <v>0</v>
      </c>
      <c r="H4467" s="2">
        <f>Electricity!I4492</f>
        <v>0</v>
      </c>
      <c r="I4467" s="2">
        <f>Electricity!J4492</f>
        <v>0</v>
      </c>
    </row>
    <row r="4468" spans="2:9" x14ac:dyDescent="0.35">
      <c r="B4468" s="458" t="str">
        <f t="shared" si="70"/>
        <v>07/05/2019 02:00:00 PM</v>
      </c>
      <c r="C4468" s="458">
        <v>43651</v>
      </c>
      <c r="D4468" s="459">
        <v>0.58333333333333337</v>
      </c>
      <c r="E4468" s="2">
        <f>Electricity!F4493</f>
        <v>0</v>
      </c>
      <c r="F4468" s="2">
        <f>Electricity!G4493</f>
        <v>0</v>
      </c>
      <c r="G4468" s="2">
        <f>Electricity!H4493</f>
        <v>0</v>
      </c>
      <c r="H4468" s="2">
        <f>Electricity!I4493</f>
        <v>0</v>
      </c>
      <c r="I4468" s="2">
        <f>Electricity!J4493</f>
        <v>0</v>
      </c>
    </row>
    <row r="4469" spans="2:9" x14ac:dyDescent="0.35">
      <c r="B4469" s="458" t="str">
        <f t="shared" si="70"/>
        <v>07/05/2019 03:00:00 PM</v>
      </c>
      <c r="C4469" s="458">
        <v>43651</v>
      </c>
      <c r="D4469" s="459">
        <v>0.62500000000000011</v>
      </c>
      <c r="E4469" s="2">
        <f>Electricity!F4494</f>
        <v>0</v>
      </c>
      <c r="F4469" s="2">
        <f>Electricity!G4494</f>
        <v>0</v>
      </c>
      <c r="G4469" s="2">
        <f>Electricity!H4494</f>
        <v>0</v>
      </c>
      <c r="H4469" s="2">
        <f>Electricity!I4494</f>
        <v>0</v>
      </c>
      <c r="I4469" s="2">
        <f>Electricity!J4494</f>
        <v>0</v>
      </c>
    </row>
    <row r="4470" spans="2:9" x14ac:dyDescent="0.35">
      <c r="B4470" s="458" t="str">
        <f t="shared" si="70"/>
        <v>07/05/2019 04:00:00 PM</v>
      </c>
      <c r="C4470" s="458">
        <v>43651</v>
      </c>
      <c r="D4470" s="459">
        <v>0.66666666666666674</v>
      </c>
      <c r="E4470" s="2">
        <f>Electricity!F4495</f>
        <v>0</v>
      </c>
      <c r="F4470" s="2">
        <f>Electricity!G4495</f>
        <v>0</v>
      </c>
      <c r="G4470" s="2">
        <f>Electricity!H4495</f>
        <v>0</v>
      </c>
      <c r="H4470" s="2">
        <f>Electricity!I4495</f>
        <v>0</v>
      </c>
      <c r="I4470" s="2">
        <f>Electricity!J4495</f>
        <v>0</v>
      </c>
    </row>
    <row r="4471" spans="2:9" x14ac:dyDescent="0.35">
      <c r="B4471" s="458" t="str">
        <f t="shared" si="70"/>
        <v>07/05/2019 05:00:00 PM</v>
      </c>
      <c r="C4471" s="458">
        <v>43651</v>
      </c>
      <c r="D4471" s="459">
        <v>0.70833333333333337</v>
      </c>
      <c r="E4471" s="2">
        <f>Electricity!F4496</f>
        <v>0</v>
      </c>
      <c r="F4471" s="2">
        <f>Electricity!G4496</f>
        <v>0</v>
      </c>
      <c r="G4471" s="2">
        <f>Electricity!H4496</f>
        <v>0</v>
      </c>
      <c r="H4471" s="2">
        <f>Electricity!I4496</f>
        <v>0</v>
      </c>
      <c r="I4471" s="2">
        <f>Electricity!J4496</f>
        <v>0</v>
      </c>
    </row>
    <row r="4472" spans="2:9" x14ac:dyDescent="0.35">
      <c r="B4472" s="458" t="str">
        <f t="shared" si="70"/>
        <v>07/05/2019 06:00:00 PM</v>
      </c>
      <c r="C4472" s="458">
        <v>43651</v>
      </c>
      <c r="D4472" s="459">
        <v>0.75000000000000011</v>
      </c>
      <c r="E4472" s="2">
        <f>Electricity!F4497</f>
        <v>0</v>
      </c>
      <c r="F4472" s="2">
        <f>Electricity!G4497</f>
        <v>0</v>
      </c>
      <c r="G4472" s="2">
        <f>Electricity!H4497</f>
        <v>0</v>
      </c>
      <c r="H4472" s="2">
        <f>Electricity!I4497</f>
        <v>0</v>
      </c>
      <c r="I4472" s="2">
        <f>Electricity!J4497</f>
        <v>0</v>
      </c>
    </row>
    <row r="4473" spans="2:9" x14ac:dyDescent="0.35">
      <c r="B4473" s="458" t="str">
        <f t="shared" si="70"/>
        <v>07/05/2019 07:00:00 PM</v>
      </c>
      <c r="C4473" s="458">
        <v>43651</v>
      </c>
      <c r="D4473" s="459">
        <v>0.79166666666666674</v>
      </c>
      <c r="E4473" s="2">
        <f>Electricity!F4498</f>
        <v>0</v>
      </c>
      <c r="F4473" s="2">
        <f>Electricity!G4498</f>
        <v>0</v>
      </c>
      <c r="G4473" s="2">
        <f>Electricity!H4498</f>
        <v>0</v>
      </c>
      <c r="H4473" s="2">
        <f>Electricity!I4498</f>
        <v>0</v>
      </c>
      <c r="I4473" s="2">
        <f>Electricity!J4498</f>
        <v>0</v>
      </c>
    </row>
    <row r="4474" spans="2:9" x14ac:dyDescent="0.35">
      <c r="B4474" s="458" t="str">
        <f t="shared" si="70"/>
        <v>07/05/2019 08:00:00 PM</v>
      </c>
      <c r="C4474" s="458">
        <v>43651</v>
      </c>
      <c r="D4474" s="459">
        <v>0.83333333333333337</v>
      </c>
      <c r="E4474" s="2">
        <f>Electricity!F4499</f>
        <v>0</v>
      </c>
      <c r="F4474" s="2">
        <f>Electricity!G4499</f>
        <v>0</v>
      </c>
      <c r="G4474" s="2">
        <f>Electricity!H4499</f>
        <v>0</v>
      </c>
      <c r="H4474" s="2">
        <f>Electricity!I4499</f>
        <v>0</v>
      </c>
      <c r="I4474" s="2">
        <f>Electricity!J4499</f>
        <v>0</v>
      </c>
    </row>
    <row r="4475" spans="2:9" x14ac:dyDescent="0.35">
      <c r="B4475" s="458" t="str">
        <f t="shared" si="70"/>
        <v>07/05/2019 09:00:00 PM</v>
      </c>
      <c r="C4475" s="458">
        <v>43651</v>
      </c>
      <c r="D4475" s="459">
        <v>0.87500000000000011</v>
      </c>
      <c r="E4475" s="2">
        <f>Electricity!F4500</f>
        <v>0</v>
      </c>
      <c r="F4475" s="2">
        <f>Electricity!G4500</f>
        <v>0</v>
      </c>
      <c r="G4475" s="2">
        <f>Electricity!H4500</f>
        <v>0</v>
      </c>
      <c r="H4475" s="2">
        <f>Electricity!I4500</f>
        <v>0</v>
      </c>
      <c r="I4475" s="2">
        <f>Electricity!J4500</f>
        <v>0</v>
      </c>
    </row>
    <row r="4476" spans="2:9" x14ac:dyDescent="0.35">
      <c r="B4476" s="458" t="str">
        <f t="shared" si="70"/>
        <v>07/05/2019 10:00:00 PM</v>
      </c>
      <c r="C4476" s="458">
        <v>43651</v>
      </c>
      <c r="D4476" s="459">
        <v>0.91666666666666674</v>
      </c>
      <c r="E4476" s="2">
        <f>Electricity!F4501</f>
        <v>0</v>
      </c>
      <c r="F4476" s="2">
        <f>Electricity!G4501</f>
        <v>0</v>
      </c>
      <c r="G4476" s="2">
        <f>Electricity!H4501</f>
        <v>0</v>
      </c>
      <c r="H4476" s="2">
        <f>Electricity!I4501</f>
        <v>0</v>
      </c>
      <c r="I4476" s="2">
        <f>Electricity!J4501</f>
        <v>0</v>
      </c>
    </row>
    <row r="4477" spans="2:9" x14ac:dyDescent="0.35">
      <c r="B4477" s="458" t="str">
        <f t="shared" si="70"/>
        <v>07/05/2019 11:00:00 PM</v>
      </c>
      <c r="C4477" s="458">
        <v>43651</v>
      </c>
      <c r="D4477" s="459">
        <v>0.95833333333333337</v>
      </c>
      <c r="E4477" s="2">
        <f>Electricity!F4502</f>
        <v>0</v>
      </c>
      <c r="F4477" s="2">
        <f>Electricity!G4502</f>
        <v>0</v>
      </c>
      <c r="G4477" s="2">
        <f>Electricity!H4502</f>
        <v>0</v>
      </c>
      <c r="H4477" s="2">
        <f>Electricity!I4502</f>
        <v>0</v>
      </c>
      <c r="I4477" s="2">
        <f>Electricity!J4502</f>
        <v>0</v>
      </c>
    </row>
    <row r="4478" spans="2:9" x14ac:dyDescent="0.35">
      <c r="B4478" s="458" t="str">
        <f t="shared" si="70"/>
        <v>07/06/2019 12:00:00 AM</v>
      </c>
      <c r="C4478" s="458">
        <v>43652</v>
      </c>
      <c r="D4478" s="459">
        <v>3.1225022567582528E-17</v>
      </c>
      <c r="E4478" s="2">
        <f>Electricity!F4503</f>
        <v>0</v>
      </c>
      <c r="F4478" s="2">
        <f>Electricity!G4503</f>
        <v>0</v>
      </c>
      <c r="G4478" s="2">
        <f>Electricity!H4503</f>
        <v>0</v>
      </c>
      <c r="H4478" s="2">
        <f>Electricity!I4503</f>
        <v>0</v>
      </c>
      <c r="I4478" s="2">
        <f>Electricity!J4503</f>
        <v>0</v>
      </c>
    </row>
    <row r="4479" spans="2:9" x14ac:dyDescent="0.35">
      <c r="B4479" s="458" t="str">
        <f t="shared" si="70"/>
        <v>07/06/2019 01:00:00 AM</v>
      </c>
      <c r="C4479" s="458">
        <v>43652</v>
      </c>
      <c r="D4479" s="459">
        <v>4.1666666666666699E-2</v>
      </c>
      <c r="E4479" s="2">
        <f>Electricity!F4504</f>
        <v>0</v>
      </c>
      <c r="F4479" s="2">
        <f>Electricity!G4504</f>
        <v>0</v>
      </c>
      <c r="G4479" s="2">
        <f>Electricity!H4504</f>
        <v>0</v>
      </c>
      <c r="H4479" s="2">
        <f>Electricity!I4504</f>
        <v>0</v>
      </c>
      <c r="I4479" s="2">
        <f>Electricity!J4504</f>
        <v>0</v>
      </c>
    </row>
    <row r="4480" spans="2:9" x14ac:dyDescent="0.35">
      <c r="B4480" s="458" t="str">
        <f t="shared" si="70"/>
        <v>07/06/2019 02:00:00 AM</v>
      </c>
      <c r="C4480" s="458">
        <v>43652</v>
      </c>
      <c r="D4480" s="459">
        <v>8.333333333333337E-2</v>
      </c>
      <c r="E4480" s="2">
        <f>Electricity!F4505</f>
        <v>0</v>
      </c>
      <c r="F4480" s="2">
        <f>Electricity!G4505</f>
        <v>0</v>
      </c>
      <c r="G4480" s="2">
        <f>Electricity!H4505</f>
        <v>0</v>
      </c>
      <c r="H4480" s="2">
        <f>Electricity!I4505</f>
        <v>0</v>
      </c>
      <c r="I4480" s="2">
        <f>Electricity!J4505</f>
        <v>0</v>
      </c>
    </row>
    <row r="4481" spans="2:9" x14ac:dyDescent="0.35">
      <c r="B4481" s="458" t="str">
        <f t="shared" si="70"/>
        <v>07/06/2019 03:00:00 AM</v>
      </c>
      <c r="C4481" s="458">
        <v>43652</v>
      </c>
      <c r="D4481" s="459">
        <v>0.12500000000000006</v>
      </c>
      <c r="E4481" s="2">
        <f>Electricity!F4506</f>
        <v>0</v>
      </c>
      <c r="F4481" s="2">
        <f>Electricity!G4506</f>
        <v>0</v>
      </c>
      <c r="G4481" s="2">
        <f>Electricity!H4506</f>
        <v>0</v>
      </c>
      <c r="H4481" s="2">
        <f>Electricity!I4506</f>
        <v>0</v>
      </c>
      <c r="I4481" s="2">
        <f>Electricity!J4506</f>
        <v>0</v>
      </c>
    </row>
    <row r="4482" spans="2:9" x14ac:dyDescent="0.35">
      <c r="B4482" s="458" t="str">
        <f t="shared" si="70"/>
        <v>07/06/2019 04:00:00 AM</v>
      </c>
      <c r="C4482" s="458">
        <v>43652</v>
      </c>
      <c r="D4482" s="459">
        <v>0.16666666666666669</v>
      </c>
      <c r="E4482" s="2">
        <f>Electricity!F4507</f>
        <v>0</v>
      </c>
      <c r="F4482" s="2">
        <f>Electricity!G4507</f>
        <v>0</v>
      </c>
      <c r="G4482" s="2">
        <f>Electricity!H4507</f>
        <v>0</v>
      </c>
      <c r="H4482" s="2">
        <f>Electricity!I4507</f>
        <v>0</v>
      </c>
      <c r="I4482" s="2">
        <f>Electricity!J4507</f>
        <v>0</v>
      </c>
    </row>
    <row r="4483" spans="2:9" x14ac:dyDescent="0.35">
      <c r="B4483" s="458" t="str">
        <f t="shared" si="70"/>
        <v>07/06/2019 05:00:00 AM</v>
      </c>
      <c r="C4483" s="458">
        <v>43652</v>
      </c>
      <c r="D4483" s="459">
        <v>0.20833333333333337</v>
      </c>
      <c r="E4483" s="2">
        <f>Electricity!F4508</f>
        <v>0</v>
      </c>
      <c r="F4483" s="2">
        <f>Electricity!G4508</f>
        <v>0</v>
      </c>
      <c r="G4483" s="2">
        <f>Electricity!H4508</f>
        <v>0</v>
      </c>
      <c r="H4483" s="2">
        <f>Electricity!I4508</f>
        <v>0</v>
      </c>
      <c r="I4483" s="2">
        <f>Electricity!J4508</f>
        <v>0</v>
      </c>
    </row>
    <row r="4484" spans="2:9" x14ac:dyDescent="0.35">
      <c r="B4484" s="458" t="str">
        <f t="shared" si="70"/>
        <v>07/06/2019 06:00:00 AM</v>
      </c>
      <c r="C4484" s="458">
        <v>43652</v>
      </c>
      <c r="D4484" s="459">
        <v>0.25</v>
      </c>
      <c r="E4484" s="2">
        <f>Electricity!F4509</f>
        <v>0</v>
      </c>
      <c r="F4484" s="2">
        <f>Electricity!G4509</f>
        <v>0</v>
      </c>
      <c r="G4484" s="2">
        <f>Electricity!H4509</f>
        <v>0</v>
      </c>
      <c r="H4484" s="2">
        <f>Electricity!I4509</f>
        <v>0</v>
      </c>
      <c r="I4484" s="2">
        <f>Electricity!J4509</f>
        <v>0</v>
      </c>
    </row>
    <row r="4485" spans="2:9" x14ac:dyDescent="0.35">
      <c r="B4485" s="458" t="str">
        <f t="shared" si="70"/>
        <v>07/06/2019 07:00:00 AM</v>
      </c>
      <c r="C4485" s="458">
        <v>43652</v>
      </c>
      <c r="D4485" s="459">
        <v>0.29166666666666669</v>
      </c>
      <c r="E4485" s="2">
        <f>Electricity!F4510</f>
        <v>0</v>
      </c>
      <c r="F4485" s="2">
        <f>Electricity!G4510</f>
        <v>0</v>
      </c>
      <c r="G4485" s="2">
        <f>Electricity!H4510</f>
        <v>0</v>
      </c>
      <c r="H4485" s="2">
        <f>Electricity!I4510</f>
        <v>0</v>
      </c>
      <c r="I4485" s="2">
        <f>Electricity!J4510</f>
        <v>0</v>
      </c>
    </row>
    <row r="4486" spans="2:9" x14ac:dyDescent="0.35">
      <c r="B4486" s="458" t="str">
        <f t="shared" si="70"/>
        <v>07/06/2019 08:00:00 AM</v>
      </c>
      <c r="C4486" s="458">
        <v>43652</v>
      </c>
      <c r="D4486" s="459">
        <v>0.33333333333333337</v>
      </c>
      <c r="E4486" s="2">
        <f>Electricity!F4511</f>
        <v>0</v>
      </c>
      <c r="F4486" s="2">
        <f>Electricity!G4511</f>
        <v>0</v>
      </c>
      <c r="G4486" s="2">
        <f>Electricity!H4511</f>
        <v>0</v>
      </c>
      <c r="H4486" s="2">
        <f>Electricity!I4511</f>
        <v>0</v>
      </c>
      <c r="I4486" s="2">
        <f>Electricity!J4511</f>
        <v>0</v>
      </c>
    </row>
    <row r="4487" spans="2:9" x14ac:dyDescent="0.35">
      <c r="B4487" s="458" t="str">
        <f t="shared" si="70"/>
        <v>07/06/2019 09:00:00 AM</v>
      </c>
      <c r="C4487" s="458">
        <v>43652</v>
      </c>
      <c r="D4487" s="459">
        <v>0.375</v>
      </c>
      <c r="E4487" s="2">
        <f>Electricity!F4512</f>
        <v>0</v>
      </c>
      <c r="F4487" s="2">
        <f>Electricity!G4512</f>
        <v>0</v>
      </c>
      <c r="G4487" s="2">
        <f>Electricity!H4512</f>
        <v>0</v>
      </c>
      <c r="H4487" s="2">
        <f>Electricity!I4512</f>
        <v>0</v>
      </c>
      <c r="I4487" s="2">
        <f>Electricity!J4512</f>
        <v>0</v>
      </c>
    </row>
    <row r="4488" spans="2:9" x14ac:dyDescent="0.35">
      <c r="B4488" s="458" t="str">
        <f t="shared" si="70"/>
        <v>07/06/2019 10:00:00 AM</v>
      </c>
      <c r="C4488" s="458">
        <v>43652</v>
      </c>
      <c r="D4488" s="459">
        <v>0.41666666666666669</v>
      </c>
      <c r="E4488" s="2">
        <f>Electricity!F4513</f>
        <v>0</v>
      </c>
      <c r="F4488" s="2">
        <f>Electricity!G4513</f>
        <v>0</v>
      </c>
      <c r="G4488" s="2">
        <f>Electricity!H4513</f>
        <v>0</v>
      </c>
      <c r="H4488" s="2">
        <f>Electricity!I4513</f>
        <v>0</v>
      </c>
      <c r="I4488" s="2">
        <f>Electricity!J4513</f>
        <v>0</v>
      </c>
    </row>
    <row r="4489" spans="2:9" x14ac:dyDescent="0.35">
      <c r="B4489" s="458" t="str">
        <f t="shared" si="70"/>
        <v>07/06/2019 11:00:00 AM</v>
      </c>
      <c r="C4489" s="458">
        <v>43652</v>
      </c>
      <c r="D4489" s="459">
        <v>0.45833333333333337</v>
      </c>
      <c r="E4489" s="2">
        <f>Electricity!F4514</f>
        <v>0</v>
      </c>
      <c r="F4489" s="2">
        <f>Electricity!G4514</f>
        <v>0</v>
      </c>
      <c r="G4489" s="2">
        <f>Electricity!H4514</f>
        <v>0</v>
      </c>
      <c r="H4489" s="2">
        <f>Electricity!I4514</f>
        <v>0</v>
      </c>
      <c r="I4489" s="2">
        <f>Electricity!J4514</f>
        <v>0</v>
      </c>
    </row>
    <row r="4490" spans="2:9" x14ac:dyDescent="0.35">
      <c r="B4490" s="458" t="str">
        <f t="shared" si="70"/>
        <v>07/06/2019 12:00:00 PM</v>
      </c>
      <c r="C4490" s="458">
        <v>43652</v>
      </c>
      <c r="D4490" s="459">
        <v>0.50000000000000011</v>
      </c>
      <c r="E4490" s="2">
        <f>Electricity!F4515</f>
        <v>0</v>
      </c>
      <c r="F4490" s="2">
        <f>Electricity!G4515</f>
        <v>0</v>
      </c>
      <c r="G4490" s="2">
        <f>Electricity!H4515</f>
        <v>0</v>
      </c>
      <c r="H4490" s="2">
        <f>Electricity!I4515</f>
        <v>0</v>
      </c>
      <c r="I4490" s="2">
        <f>Electricity!J4515</f>
        <v>0</v>
      </c>
    </row>
    <row r="4491" spans="2:9" x14ac:dyDescent="0.35">
      <c r="B4491" s="458" t="str">
        <f t="shared" si="70"/>
        <v>07/06/2019 01:00:00 PM</v>
      </c>
      <c r="C4491" s="458">
        <v>43652</v>
      </c>
      <c r="D4491" s="459">
        <v>0.54166666666666674</v>
      </c>
      <c r="E4491" s="2">
        <f>Electricity!F4516</f>
        <v>0</v>
      </c>
      <c r="F4491" s="2">
        <f>Electricity!G4516</f>
        <v>0</v>
      </c>
      <c r="G4491" s="2">
        <f>Electricity!H4516</f>
        <v>0</v>
      </c>
      <c r="H4491" s="2">
        <f>Electricity!I4516</f>
        <v>0</v>
      </c>
      <c r="I4491" s="2">
        <f>Electricity!J4516</f>
        <v>0</v>
      </c>
    </row>
    <row r="4492" spans="2:9" x14ac:dyDescent="0.35">
      <c r="B4492" s="458" t="str">
        <f t="shared" si="70"/>
        <v>07/06/2019 02:00:00 PM</v>
      </c>
      <c r="C4492" s="458">
        <v>43652</v>
      </c>
      <c r="D4492" s="459">
        <v>0.58333333333333337</v>
      </c>
      <c r="E4492" s="2">
        <f>Electricity!F4517</f>
        <v>0</v>
      </c>
      <c r="F4492" s="2">
        <f>Electricity!G4517</f>
        <v>0</v>
      </c>
      <c r="G4492" s="2">
        <f>Electricity!H4517</f>
        <v>0</v>
      </c>
      <c r="H4492" s="2">
        <f>Electricity!I4517</f>
        <v>0</v>
      </c>
      <c r="I4492" s="2">
        <f>Electricity!J4517</f>
        <v>0</v>
      </c>
    </row>
    <row r="4493" spans="2:9" x14ac:dyDescent="0.35">
      <c r="B4493" s="458" t="str">
        <f t="shared" si="70"/>
        <v>07/06/2019 03:00:00 PM</v>
      </c>
      <c r="C4493" s="458">
        <v>43652</v>
      </c>
      <c r="D4493" s="459">
        <v>0.62500000000000011</v>
      </c>
      <c r="E4493" s="2">
        <f>Electricity!F4518</f>
        <v>0</v>
      </c>
      <c r="F4493" s="2">
        <f>Electricity!G4518</f>
        <v>0</v>
      </c>
      <c r="G4493" s="2">
        <f>Electricity!H4518</f>
        <v>0</v>
      </c>
      <c r="H4493" s="2">
        <f>Electricity!I4518</f>
        <v>0</v>
      </c>
      <c r="I4493" s="2">
        <f>Electricity!J4518</f>
        <v>0</v>
      </c>
    </row>
    <row r="4494" spans="2:9" x14ac:dyDescent="0.35">
      <c r="B4494" s="458" t="str">
        <f t="shared" si="70"/>
        <v>07/06/2019 04:00:00 PM</v>
      </c>
      <c r="C4494" s="458">
        <v>43652</v>
      </c>
      <c r="D4494" s="459">
        <v>0.66666666666666674</v>
      </c>
      <c r="E4494" s="2">
        <f>Electricity!F4519</f>
        <v>0</v>
      </c>
      <c r="F4494" s="2">
        <f>Electricity!G4519</f>
        <v>0</v>
      </c>
      <c r="G4494" s="2">
        <f>Electricity!H4519</f>
        <v>0</v>
      </c>
      <c r="H4494" s="2">
        <f>Electricity!I4519</f>
        <v>0</v>
      </c>
      <c r="I4494" s="2">
        <f>Electricity!J4519</f>
        <v>0</v>
      </c>
    </row>
    <row r="4495" spans="2:9" x14ac:dyDescent="0.35">
      <c r="B4495" s="458" t="str">
        <f t="shared" ref="B4495:B4558" si="71">CONCATENATE(TEXT(C4495,"mm/dd/yyyy")," ",TEXT(D4495,"hh:mm:ss AM/PM"))</f>
        <v>07/06/2019 05:00:00 PM</v>
      </c>
      <c r="C4495" s="458">
        <v>43652</v>
      </c>
      <c r="D4495" s="459">
        <v>0.70833333333333337</v>
      </c>
      <c r="E4495" s="2">
        <f>Electricity!F4520</f>
        <v>0</v>
      </c>
      <c r="F4495" s="2">
        <f>Electricity!G4520</f>
        <v>0</v>
      </c>
      <c r="G4495" s="2">
        <f>Electricity!H4520</f>
        <v>0</v>
      </c>
      <c r="H4495" s="2">
        <f>Electricity!I4520</f>
        <v>0</v>
      </c>
      <c r="I4495" s="2">
        <f>Electricity!J4520</f>
        <v>0</v>
      </c>
    </row>
    <row r="4496" spans="2:9" x14ac:dyDescent="0.35">
      <c r="B4496" s="458" t="str">
        <f t="shared" si="71"/>
        <v>07/06/2019 06:00:00 PM</v>
      </c>
      <c r="C4496" s="458">
        <v>43652</v>
      </c>
      <c r="D4496" s="459">
        <v>0.75000000000000011</v>
      </c>
      <c r="E4496" s="2">
        <f>Electricity!F4521</f>
        <v>0</v>
      </c>
      <c r="F4496" s="2">
        <f>Electricity!G4521</f>
        <v>0</v>
      </c>
      <c r="G4496" s="2">
        <f>Electricity!H4521</f>
        <v>0</v>
      </c>
      <c r="H4496" s="2">
        <f>Electricity!I4521</f>
        <v>0</v>
      </c>
      <c r="I4496" s="2">
        <f>Electricity!J4521</f>
        <v>0</v>
      </c>
    </row>
    <row r="4497" spans="2:9" x14ac:dyDescent="0.35">
      <c r="B4497" s="458" t="str">
        <f t="shared" si="71"/>
        <v>07/06/2019 07:00:00 PM</v>
      </c>
      <c r="C4497" s="458">
        <v>43652</v>
      </c>
      <c r="D4497" s="459">
        <v>0.79166666666666674</v>
      </c>
      <c r="E4497" s="2">
        <f>Electricity!F4522</f>
        <v>0</v>
      </c>
      <c r="F4497" s="2">
        <f>Electricity!G4522</f>
        <v>0</v>
      </c>
      <c r="G4497" s="2">
        <f>Electricity!H4522</f>
        <v>0</v>
      </c>
      <c r="H4497" s="2">
        <f>Electricity!I4522</f>
        <v>0</v>
      </c>
      <c r="I4497" s="2">
        <f>Electricity!J4522</f>
        <v>0</v>
      </c>
    </row>
    <row r="4498" spans="2:9" x14ac:dyDescent="0.35">
      <c r="B4498" s="458" t="str">
        <f t="shared" si="71"/>
        <v>07/06/2019 08:00:00 PM</v>
      </c>
      <c r="C4498" s="458">
        <v>43652</v>
      </c>
      <c r="D4498" s="459">
        <v>0.83333333333333337</v>
      </c>
      <c r="E4498" s="2">
        <f>Electricity!F4523</f>
        <v>0</v>
      </c>
      <c r="F4498" s="2">
        <f>Electricity!G4523</f>
        <v>0</v>
      </c>
      <c r="G4498" s="2">
        <f>Electricity!H4523</f>
        <v>0</v>
      </c>
      <c r="H4498" s="2">
        <f>Electricity!I4523</f>
        <v>0</v>
      </c>
      <c r="I4498" s="2">
        <f>Electricity!J4523</f>
        <v>0</v>
      </c>
    </row>
    <row r="4499" spans="2:9" x14ac:dyDescent="0.35">
      <c r="B4499" s="458" t="str">
        <f t="shared" si="71"/>
        <v>07/06/2019 09:00:00 PM</v>
      </c>
      <c r="C4499" s="458">
        <v>43652</v>
      </c>
      <c r="D4499" s="459">
        <v>0.87500000000000011</v>
      </c>
      <c r="E4499" s="2">
        <f>Electricity!F4524</f>
        <v>0</v>
      </c>
      <c r="F4499" s="2">
        <f>Electricity!G4524</f>
        <v>0</v>
      </c>
      <c r="G4499" s="2">
        <f>Electricity!H4524</f>
        <v>0</v>
      </c>
      <c r="H4499" s="2">
        <f>Electricity!I4524</f>
        <v>0</v>
      </c>
      <c r="I4499" s="2">
        <f>Electricity!J4524</f>
        <v>0</v>
      </c>
    </row>
    <row r="4500" spans="2:9" x14ac:dyDescent="0.35">
      <c r="B4500" s="458" t="str">
        <f t="shared" si="71"/>
        <v>07/06/2019 10:00:00 PM</v>
      </c>
      <c r="C4500" s="458">
        <v>43652</v>
      </c>
      <c r="D4500" s="459">
        <v>0.91666666666666674</v>
      </c>
      <c r="E4500" s="2">
        <f>Electricity!F4525</f>
        <v>0</v>
      </c>
      <c r="F4500" s="2">
        <f>Electricity!G4525</f>
        <v>0</v>
      </c>
      <c r="G4500" s="2">
        <f>Electricity!H4525</f>
        <v>0</v>
      </c>
      <c r="H4500" s="2">
        <f>Electricity!I4525</f>
        <v>0</v>
      </c>
      <c r="I4500" s="2">
        <f>Electricity!J4525</f>
        <v>0</v>
      </c>
    </row>
    <row r="4501" spans="2:9" x14ac:dyDescent="0.35">
      <c r="B4501" s="458" t="str">
        <f t="shared" si="71"/>
        <v>07/06/2019 11:00:00 PM</v>
      </c>
      <c r="C4501" s="458">
        <v>43652</v>
      </c>
      <c r="D4501" s="459">
        <v>0.95833333333333337</v>
      </c>
      <c r="E4501" s="2">
        <f>Electricity!F4526</f>
        <v>0</v>
      </c>
      <c r="F4501" s="2">
        <f>Electricity!G4526</f>
        <v>0</v>
      </c>
      <c r="G4501" s="2">
        <f>Electricity!H4526</f>
        <v>0</v>
      </c>
      <c r="H4501" s="2">
        <f>Electricity!I4526</f>
        <v>0</v>
      </c>
      <c r="I4501" s="2">
        <f>Electricity!J4526</f>
        <v>0</v>
      </c>
    </row>
    <row r="4502" spans="2:9" x14ac:dyDescent="0.35">
      <c r="B4502" s="458" t="str">
        <f t="shared" si="71"/>
        <v>07/07/2019 12:00:00 AM</v>
      </c>
      <c r="C4502" s="458">
        <v>43653</v>
      </c>
      <c r="D4502" s="459">
        <v>3.1225022567582528E-17</v>
      </c>
      <c r="E4502" s="2">
        <f>Electricity!F4527</f>
        <v>0</v>
      </c>
      <c r="F4502" s="2">
        <f>Electricity!G4527</f>
        <v>0</v>
      </c>
      <c r="G4502" s="2">
        <f>Electricity!H4527</f>
        <v>0</v>
      </c>
      <c r="H4502" s="2">
        <f>Electricity!I4527</f>
        <v>0</v>
      </c>
      <c r="I4502" s="2">
        <f>Electricity!J4527</f>
        <v>0</v>
      </c>
    </row>
    <row r="4503" spans="2:9" x14ac:dyDescent="0.35">
      <c r="B4503" s="458" t="str">
        <f t="shared" si="71"/>
        <v>07/07/2019 01:00:00 AM</v>
      </c>
      <c r="C4503" s="458">
        <v>43653</v>
      </c>
      <c r="D4503" s="459">
        <v>4.1666666666666699E-2</v>
      </c>
      <c r="E4503" s="2">
        <f>Electricity!F4528</f>
        <v>0</v>
      </c>
      <c r="F4503" s="2">
        <f>Electricity!G4528</f>
        <v>0</v>
      </c>
      <c r="G4503" s="2">
        <f>Electricity!H4528</f>
        <v>0</v>
      </c>
      <c r="H4503" s="2">
        <f>Electricity!I4528</f>
        <v>0</v>
      </c>
      <c r="I4503" s="2">
        <f>Electricity!J4528</f>
        <v>0</v>
      </c>
    </row>
    <row r="4504" spans="2:9" x14ac:dyDescent="0.35">
      <c r="B4504" s="458" t="str">
        <f t="shared" si="71"/>
        <v>07/07/2019 02:00:00 AM</v>
      </c>
      <c r="C4504" s="458">
        <v>43653</v>
      </c>
      <c r="D4504" s="459">
        <v>8.333333333333337E-2</v>
      </c>
      <c r="E4504" s="2">
        <f>Electricity!F4529</f>
        <v>0</v>
      </c>
      <c r="F4504" s="2">
        <f>Electricity!G4529</f>
        <v>0</v>
      </c>
      <c r="G4504" s="2">
        <f>Electricity!H4529</f>
        <v>0</v>
      </c>
      <c r="H4504" s="2">
        <f>Electricity!I4529</f>
        <v>0</v>
      </c>
      <c r="I4504" s="2">
        <f>Electricity!J4529</f>
        <v>0</v>
      </c>
    </row>
    <row r="4505" spans="2:9" x14ac:dyDescent="0.35">
      <c r="B4505" s="458" t="str">
        <f t="shared" si="71"/>
        <v>07/07/2019 03:00:00 AM</v>
      </c>
      <c r="C4505" s="458">
        <v>43653</v>
      </c>
      <c r="D4505" s="459">
        <v>0.12500000000000006</v>
      </c>
      <c r="E4505" s="2">
        <f>Electricity!F4530</f>
        <v>0</v>
      </c>
      <c r="F4505" s="2">
        <f>Electricity!G4530</f>
        <v>0</v>
      </c>
      <c r="G4505" s="2">
        <f>Electricity!H4530</f>
        <v>0</v>
      </c>
      <c r="H4505" s="2">
        <f>Electricity!I4530</f>
        <v>0</v>
      </c>
      <c r="I4505" s="2">
        <f>Electricity!J4530</f>
        <v>0</v>
      </c>
    </row>
    <row r="4506" spans="2:9" x14ac:dyDescent="0.35">
      <c r="B4506" s="458" t="str">
        <f t="shared" si="71"/>
        <v>07/07/2019 04:00:00 AM</v>
      </c>
      <c r="C4506" s="458">
        <v>43653</v>
      </c>
      <c r="D4506" s="459">
        <v>0.16666666666666669</v>
      </c>
      <c r="E4506" s="2">
        <f>Electricity!F4531</f>
        <v>0</v>
      </c>
      <c r="F4506" s="2">
        <f>Electricity!G4531</f>
        <v>0</v>
      </c>
      <c r="G4506" s="2">
        <f>Electricity!H4531</f>
        <v>0</v>
      </c>
      <c r="H4506" s="2">
        <f>Electricity!I4531</f>
        <v>0</v>
      </c>
      <c r="I4506" s="2">
        <f>Electricity!J4531</f>
        <v>0</v>
      </c>
    </row>
    <row r="4507" spans="2:9" x14ac:dyDescent="0.35">
      <c r="B4507" s="458" t="str">
        <f t="shared" si="71"/>
        <v>07/07/2019 05:00:00 AM</v>
      </c>
      <c r="C4507" s="458">
        <v>43653</v>
      </c>
      <c r="D4507" s="459">
        <v>0.20833333333333337</v>
      </c>
      <c r="E4507" s="2">
        <f>Electricity!F4532</f>
        <v>0</v>
      </c>
      <c r="F4507" s="2">
        <f>Electricity!G4532</f>
        <v>0</v>
      </c>
      <c r="G4507" s="2">
        <f>Electricity!H4532</f>
        <v>0</v>
      </c>
      <c r="H4507" s="2">
        <f>Electricity!I4532</f>
        <v>0</v>
      </c>
      <c r="I4507" s="2">
        <f>Electricity!J4532</f>
        <v>0</v>
      </c>
    </row>
    <row r="4508" spans="2:9" x14ac:dyDescent="0.35">
      <c r="B4508" s="458" t="str">
        <f t="shared" si="71"/>
        <v>07/07/2019 06:00:00 AM</v>
      </c>
      <c r="C4508" s="458">
        <v>43653</v>
      </c>
      <c r="D4508" s="459">
        <v>0.25</v>
      </c>
      <c r="E4508" s="2">
        <f>Electricity!F4533</f>
        <v>0</v>
      </c>
      <c r="F4508" s="2">
        <f>Electricity!G4533</f>
        <v>0</v>
      </c>
      <c r="G4508" s="2">
        <f>Electricity!H4533</f>
        <v>0</v>
      </c>
      <c r="H4508" s="2">
        <f>Electricity!I4533</f>
        <v>0</v>
      </c>
      <c r="I4508" s="2">
        <f>Electricity!J4533</f>
        <v>0</v>
      </c>
    </row>
    <row r="4509" spans="2:9" x14ac:dyDescent="0.35">
      <c r="B4509" s="458" t="str">
        <f t="shared" si="71"/>
        <v>07/07/2019 07:00:00 AM</v>
      </c>
      <c r="C4509" s="458">
        <v>43653</v>
      </c>
      <c r="D4509" s="459">
        <v>0.29166666666666669</v>
      </c>
      <c r="E4509" s="2">
        <f>Electricity!F4534</f>
        <v>0</v>
      </c>
      <c r="F4509" s="2">
        <f>Electricity!G4534</f>
        <v>0</v>
      </c>
      <c r="G4509" s="2">
        <f>Electricity!H4534</f>
        <v>0</v>
      </c>
      <c r="H4509" s="2">
        <f>Electricity!I4534</f>
        <v>0</v>
      </c>
      <c r="I4509" s="2">
        <f>Electricity!J4534</f>
        <v>0</v>
      </c>
    </row>
    <row r="4510" spans="2:9" x14ac:dyDescent="0.35">
      <c r="B4510" s="458" t="str">
        <f t="shared" si="71"/>
        <v>07/07/2019 08:00:00 AM</v>
      </c>
      <c r="C4510" s="458">
        <v>43653</v>
      </c>
      <c r="D4510" s="459">
        <v>0.33333333333333337</v>
      </c>
      <c r="E4510" s="2">
        <f>Electricity!F4535</f>
        <v>0</v>
      </c>
      <c r="F4510" s="2">
        <f>Electricity!G4535</f>
        <v>0</v>
      </c>
      <c r="G4510" s="2">
        <f>Electricity!H4535</f>
        <v>0</v>
      </c>
      <c r="H4510" s="2">
        <f>Electricity!I4535</f>
        <v>0</v>
      </c>
      <c r="I4510" s="2">
        <f>Electricity!J4535</f>
        <v>0</v>
      </c>
    </row>
    <row r="4511" spans="2:9" x14ac:dyDescent="0.35">
      <c r="B4511" s="458" t="str">
        <f t="shared" si="71"/>
        <v>07/07/2019 09:00:00 AM</v>
      </c>
      <c r="C4511" s="458">
        <v>43653</v>
      </c>
      <c r="D4511" s="459">
        <v>0.375</v>
      </c>
      <c r="E4511" s="2">
        <f>Electricity!F4536</f>
        <v>0</v>
      </c>
      <c r="F4511" s="2">
        <f>Electricity!G4536</f>
        <v>0</v>
      </c>
      <c r="G4511" s="2">
        <f>Electricity!H4536</f>
        <v>0</v>
      </c>
      <c r="H4511" s="2">
        <f>Electricity!I4536</f>
        <v>0</v>
      </c>
      <c r="I4511" s="2">
        <f>Electricity!J4536</f>
        <v>0</v>
      </c>
    </row>
    <row r="4512" spans="2:9" x14ac:dyDescent="0.35">
      <c r="B4512" s="458" t="str">
        <f t="shared" si="71"/>
        <v>07/07/2019 10:00:00 AM</v>
      </c>
      <c r="C4512" s="458">
        <v>43653</v>
      </c>
      <c r="D4512" s="459">
        <v>0.41666666666666669</v>
      </c>
      <c r="E4512" s="2">
        <f>Electricity!F4537</f>
        <v>0</v>
      </c>
      <c r="F4512" s="2">
        <f>Electricity!G4537</f>
        <v>0</v>
      </c>
      <c r="G4512" s="2">
        <f>Electricity!H4537</f>
        <v>0</v>
      </c>
      <c r="H4512" s="2">
        <f>Electricity!I4537</f>
        <v>0</v>
      </c>
      <c r="I4512" s="2">
        <f>Electricity!J4537</f>
        <v>0</v>
      </c>
    </row>
    <row r="4513" spans="2:9" x14ac:dyDescent="0.35">
      <c r="B4513" s="458" t="str">
        <f t="shared" si="71"/>
        <v>07/07/2019 11:00:00 AM</v>
      </c>
      <c r="C4513" s="458">
        <v>43653</v>
      </c>
      <c r="D4513" s="459">
        <v>0.45833333333333337</v>
      </c>
      <c r="E4513" s="2">
        <f>Electricity!F4538</f>
        <v>0</v>
      </c>
      <c r="F4513" s="2">
        <f>Electricity!G4538</f>
        <v>0</v>
      </c>
      <c r="G4513" s="2">
        <f>Electricity!H4538</f>
        <v>0</v>
      </c>
      <c r="H4513" s="2">
        <f>Electricity!I4538</f>
        <v>0</v>
      </c>
      <c r="I4513" s="2">
        <f>Electricity!J4538</f>
        <v>0</v>
      </c>
    </row>
    <row r="4514" spans="2:9" x14ac:dyDescent="0.35">
      <c r="B4514" s="458" t="str">
        <f t="shared" si="71"/>
        <v>07/07/2019 12:00:00 PM</v>
      </c>
      <c r="C4514" s="458">
        <v>43653</v>
      </c>
      <c r="D4514" s="459">
        <v>0.50000000000000011</v>
      </c>
      <c r="E4514" s="2">
        <f>Electricity!F4539</f>
        <v>0</v>
      </c>
      <c r="F4514" s="2">
        <f>Electricity!G4539</f>
        <v>0</v>
      </c>
      <c r="G4514" s="2">
        <f>Electricity!H4539</f>
        <v>0</v>
      </c>
      <c r="H4514" s="2">
        <f>Electricity!I4539</f>
        <v>0</v>
      </c>
      <c r="I4514" s="2">
        <f>Electricity!J4539</f>
        <v>0</v>
      </c>
    </row>
    <row r="4515" spans="2:9" x14ac:dyDescent="0.35">
      <c r="B4515" s="458" t="str">
        <f t="shared" si="71"/>
        <v>07/07/2019 01:00:00 PM</v>
      </c>
      <c r="C4515" s="458">
        <v>43653</v>
      </c>
      <c r="D4515" s="459">
        <v>0.54166666666666674</v>
      </c>
      <c r="E4515" s="2">
        <f>Electricity!F4540</f>
        <v>0</v>
      </c>
      <c r="F4515" s="2">
        <f>Electricity!G4540</f>
        <v>0</v>
      </c>
      <c r="G4515" s="2">
        <f>Electricity!H4540</f>
        <v>0</v>
      </c>
      <c r="H4515" s="2">
        <f>Electricity!I4540</f>
        <v>0</v>
      </c>
      <c r="I4515" s="2">
        <f>Electricity!J4540</f>
        <v>0</v>
      </c>
    </row>
    <row r="4516" spans="2:9" x14ac:dyDescent="0.35">
      <c r="B4516" s="458" t="str">
        <f t="shared" si="71"/>
        <v>07/07/2019 02:00:00 PM</v>
      </c>
      <c r="C4516" s="458">
        <v>43653</v>
      </c>
      <c r="D4516" s="459">
        <v>0.58333333333333337</v>
      </c>
      <c r="E4516" s="2">
        <f>Electricity!F4541</f>
        <v>0</v>
      </c>
      <c r="F4516" s="2">
        <f>Electricity!G4541</f>
        <v>0</v>
      </c>
      <c r="G4516" s="2">
        <f>Electricity!H4541</f>
        <v>0</v>
      </c>
      <c r="H4516" s="2">
        <f>Electricity!I4541</f>
        <v>0</v>
      </c>
      <c r="I4516" s="2">
        <f>Electricity!J4541</f>
        <v>0</v>
      </c>
    </row>
    <row r="4517" spans="2:9" x14ac:dyDescent="0.35">
      <c r="B4517" s="458" t="str">
        <f t="shared" si="71"/>
        <v>07/07/2019 03:00:00 PM</v>
      </c>
      <c r="C4517" s="458">
        <v>43653</v>
      </c>
      <c r="D4517" s="459">
        <v>0.62500000000000011</v>
      </c>
      <c r="E4517" s="2">
        <f>Electricity!F4542</f>
        <v>0</v>
      </c>
      <c r="F4517" s="2">
        <f>Electricity!G4542</f>
        <v>0</v>
      </c>
      <c r="G4517" s="2">
        <f>Electricity!H4542</f>
        <v>0</v>
      </c>
      <c r="H4517" s="2">
        <f>Electricity!I4542</f>
        <v>0</v>
      </c>
      <c r="I4517" s="2">
        <f>Electricity!J4542</f>
        <v>0</v>
      </c>
    </row>
    <row r="4518" spans="2:9" x14ac:dyDescent="0.35">
      <c r="B4518" s="458" t="str">
        <f t="shared" si="71"/>
        <v>07/07/2019 04:00:00 PM</v>
      </c>
      <c r="C4518" s="458">
        <v>43653</v>
      </c>
      <c r="D4518" s="459">
        <v>0.66666666666666674</v>
      </c>
      <c r="E4518" s="2">
        <f>Electricity!F4543</f>
        <v>0</v>
      </c>
      <c r="F4518" s="2">
        <f>Electricity!G4543</f>
        <v>0</v>
      </c>
      <c r="G4518" s="2">
        <f>Electricity!H4543</f>
        <v>0</v>
      </c>
      <c r="H4518" s="2">
        <f>Electricity!I4543</f>
        <v>0</v>
      </c>
      <c r="I4518" s="2">
        <f>Electricity!J4543</f>
        <v>0</v>
      </c>
    </row>
    <row r="4519" spans="2:9" x14ac:dyDescent="0.35">
      <c r="B4519" s="458" t="str">
        <f t="shared" si="71"/>
        <v>07/07/2019 05:00:00 PM</v>
      </c>
      <c r="C4519" s="458">
        <v>43653</v>
      </c>
      <c r="D4519" s="459">
        <v>0.70833333333333337</v>
      </c>
      <c r="E4519" s="2">
        <f>Electricity!F4544</f>
        <v>0</v>
      </c>
      <c r="F4519" s="2">
        <f>Electricity!G4544</f>
        <v>0</v>
      </c>
      <c r="G4519" s="2">
        <f>Electricity!H4544</f>
        <v>0</v>
      </c>
      <c r="H4519" s="2">
        <f>Electricity!I4544</f>
        <v>0</v>
      </c>
      <c r="I4519" s="2">
        <f>Electricity!J4544</f>
        <v>0</v>
      </c>
    </row>
    <row r="4520" spans="2:9" x14ac:dyDescent="0.35">
      <c r="B4520" s="458" t="str">
        <f t="shared" si="71"/>
        <v>07/07/2019 06:00:00 PM</v>
      </c>
      <c r="C4520" s="458">
        <v>43653</v>
      </c>
      <c r="D4520" s="459">
        <v>0.75000000000000011</v>
      </c>
      <c r="E4520" s="2">
        <f>Electricity!F4545</f>
        <v>0</v>
      </c>
      <c r="F4520" s="2">
        <f>Electricity!G4545</f>
        <v>0</v>
      </c>
      <c r="G4520" s="2">
        <f>Electricity!H4545</f>
        <v>0</v>
      </c>
      <c r="H4520" s="2">
        <f>Electricity!I4545</f>
        <v>0</v>
      </c>
      <c r="I4520" s="2">
        <f>Electricity!J4545</f>
        <v>0</v>
      </c>
    </row>
    <row r="4521" spans="2:9" x14ac:dyDescent="0.35">
      <c r="B4521" s="458" t="str">
        <f t="shared" si="71"/>
        <v>07/07/2019 07:00:00 PM</v>
      </c>
      <c r="C4521" s="458">
        <v>43653</v>
      </c>
      <c r="D4521" s="459">
        <v>0.79166666666666674</v>
      </c>
      <c r="E4521" s="2">
        <f>Electricity!F4546</f>
        <v>0</v>
      </c>
      <c r="F4521" s="2">
        <f>Electricity!G4546</f>
        <v>0</v>
      </c>
      <c r="G4521" s="2">
        <f>Electricity!H4546</f>
        <v>0</v>
      </c>
      <c r="H4521" s="2">
        <f>Electricity!I4546</f>
        <v>0</v>
      </c>
      <c r="I4521" s="2">
        <f>Electricity!J4546</f>
        <v>0</v>
      </c>
    </row>
    <row r="4522" spans="2:9" x14ac:dyDescent="0.35">
      <c r="B4522" s="458" t="str">
        <f t="shared" si="71"/>
        <v>07/07/2019 08:00:00 PM</v>
      </c>
      <c r="C4522" s="458">
        <v>43653</v>
      </c>
      <c r="D4522" s="459">
        <v>0.83333333333333337</v>
      </c>
      <c r="E4522" s="2">
        <f>Electricity!F4547</f>
        <v>0</v>
      </c>
      <c r="F4522" s="2">
        <f>Electricity!G4547</f>
        <v>0</v>
      </c>
      <c r="G4522" s="2">
        <f>Electricity!H4547</f>
        <v>0</v>
      </c>
      <c r="H4522" s="2">
        <f>Electricity!I4547</f>
        <v>0</v>
      </c>
      <c r="I4522" s="2">
        <f>Electricity!J4547</f>
        <v>0</v>
      </c>
    </row>
    <row r="4523" spans="2:9" x14ac:dyDescent="0.35">
      <c r="B4523" s="458" t="str">
        <f t="shared" si="71"/>
        <v>07/07/2019 09:00:00 PM</v>
      </c>
      <c r="C4523" s="458">
        <v>43653</v>
      </c>
      <c r="D4523" s="459">
        <v>0.87500000000000011</v>
      </c>
      <c r="E4523" s="2">
        <f>Electricity!F4548</f>
        <v>0</v>
      </c>
      <c r="F4523" s="2">
        <f>Electricity!G4548</f>
        <v>0</v>
      </c>
      <c r="G4523" s="2">
        <f>Electricity!H4548</f>
        <v>0</v>
      </c>
      <c r="H4523" s="2">
        <f>Electricity!I4548</f>
        <v>0</v>
      </c>
      <c r="I4523" s="2">
        <f>Electricity!J4548</f>
        <v>0</v>
      </c>
    </row>
    <row r="4524" spans="2:9" x14ac:dyDescent="0.35">
      <c r="B4524" s="458" t="str">
        <f t="shared" si="71"/>
        <v>07/07/2019 10:00:00 PM</v>
      </c>
      <c r="C4524" s="458">
        <v>43653</v>
      </c>
      <c r="D4524" s="459">
        <v>0.91666666666666674</v>
      </c>
      <c r="E4524" s="2">
        <f>Electricity!F4549</f>
        <v>0</v>
      </c>
      <c r="F4524" s="2">
        <f>Electricity!G4549</f>
        <v>0</v>
      </c>
      <c r="G4524" s="2">
        <f>Electricity!H4549</f>
        <v>0</v>
      </c>
      <c r="H4524" s="2">
        <f>Electricity!I4549</f>
        <v>0</v>
      </c>
      <c r="I4524" s="2">
        <f>Electricity!J4549</f>
        <v>0</v>
      </c>
    </row>
    <row r="4525" spans="2:9" x14ac:dyDescent="0.35">
      <c r="B4525" s="458" t="str">
        <f t="shared" si="71"/>
        <v>07/07/2019 11:00:00 PM</v>
      </c>
      <c r="C4525" s="458">
        <v>43653</v>
      </c>
      <c r="D4525" s="459">
        <v>0.95833333333333337</v>
      </c>
      <c r="E4525" s="2">
        <f>Electricity!F4550</f>
        <v>0</v>
      </c>
      <c r="F4525" s="2">
        <f>Electricity!G4550</f>
        <v>0</v>
      </c>
      <c r="G4525" s="2">
        <f>Electricity!H4550</f>
        <v>0</v>
      </c>
      <c r="H4525" s="2">
        <f>Electricity!I4550</f>
        <v>0</v>
      </c>
      <c r="I4525" s="2">
        <f>Electricity!J4550</f>
        <v>0</v>
      </c>
    </row>
    <row r="4526" spans="2:9" x14ac:dyDescent="0.35">
      <c r="B4526" s="458" t="str">
        <f t="shared" si="71"/>
        <v>07/08/2019 12:00:00 AM</v>
      </c>
      <c r="C4526" s="458">
        <v>43654</v>
      </c>
      <c r="D4526" s="459">
        <v>3.1225022567582528E-17</v>
      </c>
      <c r="E4526" s="2">
        <f>Electricity!F4551</f>
        <v>0</v>
      </c>
      <c r="F4526" s="2">
        <f>Electricity!G4551</f>
        <v>0</v>
      </c>
      <c r="G4526" s="2">
        <f>Electricity!H4551</f>
        <v>0</v>
      </c>
      <c r="H4526" s="2">
        <f>Electricity!I4551</f>
        <v>0</v>
      </c>
      <c r="I4526" s="2">
        <f>Electricity!J4551</f>
        <v>0</v>
      </c>
    </row>
    <row r="4527" spans="2:9" x14ac:dyDescent="0.35">
      <c r="B4527" s="458" t="str">
        <f t="shared" si="71"/>
        <v>07/08/2019 01:00:00 AM</v>
      </c>
      <c r="C4527" s="458">
        <v>43654</v>
      </c>
      <c r="D4527" s="459">
        <v>4.1666666666666699E-2</v>
      </c>
      <c r="E4527" s="2">
        <f>Electricity!F4552</f>
        <v>0</v>
      </c>
      <c r="F4527" s="2">
        <f>Electricity!G4552</f>
        <v>0</v>
      </c>
      <c r="G4527" s="2">
        <f>Electricity!H4552</f>
        <v>0</v>
      </c>
      <c r="H4527" s="2">
        <f>Electricity!I4552</f>
        <v>0</v>
      </c>
      <c r="I4527" s="2">
        <f>Electricity!J4552</f>
        <v>0</v>
      </c>
    </row>
    <row r="4528" spans="2:9" x14ac:dyDescent="0.35">
      <c r="B4528" s="458" t="str">
        <f t="shared" si="71"/>
        <v>07/08/2019 02:00:00 AM</v>
      </c>
      <c r="C4528" s="458">
        <v>43654</v>
      </c>
      <c r="D4528" s="459">
        <v>8.333333333333337E-2</v>
      </c>
      <c r="E4528" s="2">
        <f>Electricity!F4553</f>
        <v>0</v>
      </c>
      <c r="F4528" s="2">
        <f>Electricity!G4553</f>
        <v>0</v>
      </c>
      <c r="G4528" s="2">
        <f>Electricity!H4553</f>
        <v>0</v>
      </c>
      <c r="H4528" s="2">
        <f>Electricity!I4553</f>
        <v>0</v>
      </c>
      <c r="I4528" s="2">
        <f>Electricity!J4553</f>
        <v>0</v>
      </c>
    </row>
    <row r="4529" spans="2:9" x14ac:dyDescent="0.35">
      <c r="B4529" s="458" t="str">
        <f t="shared" si="71"/>
        <v>07/08/2019 03:00:00 AM</v>
      </c>
      <c r="C4529" s="458">
        <v>43654</v>
      </c>
      <c r="D4529" s="459">
        <v>0.12500000000000006</v>
      </c>
      <c r="E4529" s="2">
        <f>Electricity!F4554</f>
        <v>0</v>
      </c>
      <c r="F4529" s="2">
        <f>Electricity!G4554</f>
        <v>0</v>
      </c>
      <c r="G4529" s="2">
        <f>Electricity!H4554</f>
        <v>0</v>
      </c>
      <c r="H4529" s="2">
        <f>Electricity!I4554</f>
        <v>0</v>
      </c>
      <c r="I4529" s="2">
        <f>Electricity!J4554</f>
        <v>0</v>
      </c>
    </row>
    <row r="4530" spans="2:9" x14ac:dyDescent="0.35">
      <c r="B4530" s="458" t="str">
        <f t="shared" si="71"/>
        <v>07/08/2019 04:00:00 AM</v>
      </c>
      <c r="C4530" s="458">
        <v>43654</v>
      </c>
      <c r="D4530" s="459">
        <v>0.16666666666666669</v>
      </c>
      <c r="E4530" s="2">
        <f>Electricity!F4555</f>
        <v>0</v>
      </c>
      <c r="F4530" s="2">
        <f>Electricity!G4555</f>
        <v>0</v>
      </c>
      <c r="G4530" s="2">
        <f>Electricity!H4555</f>
        <v>0</v>
      </c>
      <c r="H4530" s="2">
        <f>Electricity!I4555</f>
        <v>0</v>
      </c>
      <c r="I4530" s="2">
        <f>Electricity!J4555</f>
        <v>0</v>
      </c>
    </row>
    <row r="4531" spans="2:9" x14ac:dyDescent="0.35">
      <c r="B4531" s="458" t="str">
        <f t="shared" si="71"/>
        <v>07/08/2019 05:00:00 AM</v>
      </c>
      <c r="C4531" s="458">
        <v>43654</v>
      </c>
      <c r="D4531" s="459">
        <v>0.20833333333333337</v>
      </c>
      <c r="E4531" s="2">
        <f>Electricity!F4556</f>
        <v>0</v>
      </c>
      <c r="F4531" s="2">
        <f>Electricity!G4556</f>
        <v>0</v>
      </c>
      <c r="G4531" s="2">
        <f>Electricity!H4556</f>
        <v>0</v>
      </c>
      <c r="H4531" s="2">
        <f>Electricity!I4556</f>
        <v>0</v>
      </c>
      <c r="I4531" s="2">
        <f>Electricity!J4556</f>
        <v>0</v>
      </c>
    </row>
    <row r="4532" spans="2:9" x14ac:dyDescent="0.35">
      <c r="B4532" s="458" t="str">
        <f t="shared" si="71"/>
        <v>07/08/2019 06:00:00 AM</v>
      </c>
      <c r="C4532" s="458">
        <v>43654</v>
      </c>
      <c r="D4532" s="459">
        <v>0.25</v>
      </c>
      <c r="E4532" s="2">
        <f>Electricity!F4557</f>
        <v>0</v>
      </c>
      <c r="F4532" s="2">
        <f>Electricity!G4557</f>
        <v>0</v>
      </c>
      <c r="G4532" s="2">
        <f>Electricity!H4557</f>
        <v>0</v>
      </c>
      <c r="H4532" s="2">
        <f>Electricity!I4557</f>
        <v>0</v>
      </c>
      <c r="I4532" s="2">
        <f>Electricity!J4557</f>
        <v>0</v>
      </c>
    </row>
    <row r="4533" spans="2:9" x14ac:dyDescent="0.35">
      <c r="B4533" s="458" t="str">
        <f t="shared" si="71"/>
        <v>07/08/2019 07:00:00 AM</v>
      </c>
      <c r="C4533" s="458">
        <v>43654</v>
      </c>
      <c r="D4533" s="459">
        <v>0.29166666666666669</v>
      </c>
      <c r="E4533" s="2">
        <f>Electricity!F4558</f>
        <v>0</v>
      </c>
      <c r="F4533" s="2">
        <f>Electricity!G4558</f>
        <v>0</v>
      </c>
      <c r="G4533" s="2">
        <f>Electricity!H4558</f>
        <v>0</v>
      </c>
      <c r="H4533" s="2">
        <f>Electricity!I4558</f>
        <v>0</v>
      </c>
      <c r="I4533" s="2">
        <f>Electricity!J4558</f>
        <v>0</v>
      </c>
    </row>
    <row r="4534" spans="2:9" x14ac:dyDescent="0.35">
      <c r="B4534" s="458" t="str">
        <f t="shared" si="71"/>
        <v>07/08/2019 08:00:00 AM</v>
      </c>
      <c r="C4534" s="458">
        <v>43654</v>
      </c>
      <c r="D4534" s="459">
        <v>0.33333333333333337</v>
      </c>
      <c r="E4534" s="2">
        <f>Electricity!F4559</f>
        <v>0</v>
      </c>
      <c r="F4534" s="2">
        <f>Electricity!G4559</f>
        <v>0</v>
      </c>
      <c r="G4534" s="2">
        <f>Electricity!H4559</f>
        <v>0</v>
      </c>
      <c r="H4534" s="2">
        <f>Electricity!I4559</f>
        <v>0</v>
      </c>
      <c r="I4534" s="2">
        <f>Electricity!J4559</f>
        <v>0</v>
      </c>
    </row>
    <row r="4535" spans="2:9" x14ac:dyDescent="0.35">
      <c r="B4535" s="458" t="str">
        <f t="shared" si="71"/>
        <v>07/08/2019 09:00:00 AM</v>
      </c>
      <c r="C4535" s="458">
        <v>43654</v>
      </c>
      <c r="D4535" s="459">
        <v>0.375</v>
      </c>
      <c r="E4535" s="2">
        <f>Electricity!F4560</f>
        <v>0</v>
      </c>
      <c r="F4535" s="2">
        <f>Electricity!G4560</f>
        <v>0</v>
      </c>
      <c r="G4535" s="2">
        <f>Electricity!H4560</f>
        <v>0</v>
      </c>
      <c r="H4535" s="2">
        <f>Electricity!I4560</f>
        <v>0</v>
      </c>
      <c r="I4535" s="2">
        <f>Electricity!J4560</f>
        <v>0</v>
      </c>
    </row>
    <row r="4536" spans="2:9" x14ac:dyDescent="0.35">
      <c r="B4536" s="458" t="str">
        <f t="shared" si="71"/>
        <v>07/08/2019 10:00:00 AM</v>
      </c>
      <c r="C4536" s="458">
        <v>43654</v>
      </c>
      <c r="D4536" s="459">
        <v>0.41666666666666669</v>
      </c>
      <c r="E4536" s="2">
        <f>Electricity!F4561</f>
        <v>0</v>
      </c>
      <c r="F4536" s="2">
        <f>Electricity!G4561</f>
        <v>0</v>
      </c>
      <c r="G4536" s="2">
        <f>Electricity!H4561</f>
        <v>0</v>
      </c>
      <c r="H4536" s="2">
        <f>Electricity!I4561</f>
        <v>0</v>
      </c>
      <c r="I4536" s="2">
        <f>Electricity!J4561</f>
        <v>0</v>
      </c>
    </row>
    <row r="4537" spans="2:9" x14ac:dyDescent="0.35">
      <c r="B4537" s="458" t="str">
        <f t="shared" si="71"/>
        <v>07/08/2019 11:00:00 AM</v>
      </c>
      <c r="C4537" s="458">
        <v>43654</v>
      </c>
      <c r="D4537" s="459">
        <v>0.45833333333333337</v>
      </c>
      <c r="E4537" s="2">
        <f>Electricity!F4562</f>
        <v>0</v>
      </c>
      <c r="F4537" s="2">
        <f>Electricity!G4562</f>
        <v>0</v>
      </c>
      <c r="G4537" s="2">
        <f>Electricity!H4562</f>
        <v>0</v>
      </c>
      <c r="H4537" s="2">
        <f>Electricity!I4562</f>
        <v>0</v>
      </c>
      <c r="I4537" s="2">
        <f>Electricity!J4562</f>
        <v>0</v>
      </c>
    </row>
    <row r="4538" spans="2:9" x14ac:dyDescent="0.35">
      <c r="B4538" s="458" t="str">
        <f t="shared" si="71"/>
        <v>07/08/2019 12:00:00 PM</v>
      </c>
      <c r="C4538" s="458">
        <v>43654</v>
      </c>
      <c r="D4538" s="459">
        <v>0.50000000000000011</v>
      </c>
      <c r="E4538" s="2">
        <f>Electricity!F4563</f>
        <v>0</v>
      </c>
      <c r="F4538" s="2">
        <f>Electricity!G4563</f>
        <v>0</v>
      </c>
      <c r="G4538" s="2">
        <f>Electricity!H4563</f>
        <v>0</v>
      </c>
      <c r="H4538" s="2">
        <f>Electricity!I4563</f>
        <v>0</v>
      </c>
      <c r="I4538" s="2">
        <f>Electricity!J4563</f>
        <v>0</v>
      </c>
    </row>
    <row r="4539" spans="2:9" x14ac:dyDescent="0.35">
      <c r="B4539" s="458" t="str">
        <f t="shared" si="71"/>
        <v>07/08/2019 01:00:00 PM</v>
      </c>
      <c r="C4539" s="458">
        <v>43654</v>
      </c>
      <c r="D4539" s="459">
        <v>0.54166666666666674</v>
      </c>
      <c r="E4539" s="2">
        <f>Electricity!F4564</f>
        <v>0</v>
      </c>
      <c r="F4539" s="2">
        <f>Electricity!G4564</f>
        <v>0</v>
      </c>
      <c r="G4539" s="2">
        <f>Electricity!H4564</f>
        <v>0</v>
      </c>
      <c r="H4539" s="2">
        <f>Electricity!I4564</f>
        <v>0</v>
      </c>
      <c r="I4539" s="2">
        <f>Electricity!J4564</f>
        <v>0</v>
      </c>
    </row>
    <row r="4540" spans="2:9" x14ac:dyDescent="0.35">
      <c r="B4540" s="458" t="str">
        <f t="shared" si="71"/>
        <v>07/08/2019 02:00:00 PM</v>
      </c>
      <c r="C4540" s="458">
        <v>43654</v>
      </c>
      <c r="D4540" s="459">
        <v>0.58333333333333337</v>
      </c>
      <c r="E4540" s="2">
        <f>Electricity!F4565</f>
        <v>0</v>
      </c>
      <c r="F4540" s="2">
        <f>Electricity!G4565</f>
        <v>0</v>
      </c>
      <c r="G4540" s="2">
        <f>Electricity!H4565</f>
        <v>0</v>
      </c>
      <c r="H4540" s="2">
        <f>Electricity!I4565</f>
        <v>0</v>
      </c>
      <c r="I4540" s="2">
        <f>Electricity!J4565</f>
        <v>0</v>
      </c>
    </row>
    <row r="4541" spans="2:9" x14ac:dyDescent="0.35">
      <c r="B4541" s="458" t="str">
        <f t="shared" si="71"/>
        <v>07/08/2019 03:00:00 PM</v>
      </c>
      <c r="C4541" s="458">
        <v>43654</v>
      </c>
      <c r="D4541" s="459">
        <v>0.62500000000000011</v>
      </c>
      <c r="E4541" s="2">
        <f>Electricity!F4566</f>
        <v>0</v>
      </c>
      <c r="F4541" s="2">
        <f>Electricity!G4566</f>
        <v>0</v>
      </c>
      <c r="G4541" s="2">
        <f>Electricity!H4566</f>
        <v>0</v>
      </c>
      <c r="H4541" s="2">
        <f>Electricity!I4566</f>
        <v>0</v>
      </c>
      <c r="I4541" s="2">
        <f>Electricity!J4566</f>
        <v>0</v>
      </c>
    </row>
    <row r="4542" spans="2:9" x14ac:dyDescent="0.35">
      <c r="B4542" s="458" t="str">
        <f t="shared" si="71"/>
        <v>07/08/2019 04:00:00 PM</v>
      </c>
      <c r="C4542" s="458">
        <v>43654</v>
      </c>
      <c r="D4542" s="459">
        <v>0.66666666666666674</v>
      </c>
      <c r="E4542" s="2">
        <f>Electricity!F4567</f>
        <v>0</v>
      </c>
      <c r="F4542" s="2">
        <f>Electricity!G4567</f>
        <v>0</v>
      </c>
      <c r="G4542" s="2">
        <f>Electricity!H4567</f>
        <v>0</v>
      </c>
      <c r="H4542" s="2">
        <f>Electricity!I4567</f>
        <v>0</v>
      </c>
      <c r="I4542" s="2">
        <f>Electricity!J4567</f>
        <v>0</v>
      </c>
    </row>
    <row r="4543" spans="2:9" x14ac:dyDescent="0.35">
      <c r="B4543" s="458" t="str">
        <f t="shared" si="71"/>
        <v>07/08/2019 05:00:00 PM</v>
      </c>
      <c r="C4543" s="458">
        <v>43654</v>
      </c>
      <c r="D4543" s="459">
        <v>0.70833333333333337</v>
      </c>
      <c r="E4543" s="2">
        <f>Electricity!F4568</f>
        <v>0</v>
      </c>
      <c r="F4543" s="2">
        <f>Electricity!G4568</f>
        <v>0</v>
      </c>
      <c r="G4543" s="2">
        <f>Electricity!H4568</f>
        <v>0</v>
      </c>
      <c r="H4543" s="2">
        <f>Electricity!I4568</f>
        <v>0</v>
      </c>
      <c r="I4543" s="2">
        <f>Electricity!J4568</f>
        <v>0</v>
      </c>
    </row>
    <row r="4544" spans="2:9" x14ac:dyDescent="0.35">
      <c r="B4544" s="458" t="str">
        <f t="shared" si="71"/>
        <v>07/08/2019 06:00:00 PM</v>
      </c>
      <c r="C4544" s="458">
        <v>43654</v>
      </c>
      <c r="D4544" s="459">
        <v>0.75000000000000011</v>
      </c>
      <c r="E4544" s="2">
        <f>Electricity!F4569</f>
        <v>0</v>
      </c>
      <c r="F4544" s="2">
        <f>Electricity!G4569</f>
        <v>0</v>
      </c>
      <c r="G4544" s="2">
        <f>Electricity!H4569</f>
        <v>0</v>
      </c>
      <c r="H4544" s="2">
        <f>Electricity!I4569</f>
        <v>0</v>
      </c>
      <c r="I4544" s="2">
        <f>Electricity!J4569</f>
        <v>0</v>
      </c>
    </row>
    <row r="4545" spans="2:9" x14ac:dyDescent="0.35">
      <c r="B4545" s="458" t="str">
        <f t="shared" si="71"/>
        <v>07/08/2019 07:00:00 PM</v>
      </c>
      <c r="C4545" s="458">
        <v>43654</v>
      </c>
      <c r="D4545" s="459">
        <v>0.79166666666666674</v>
      </c>
      <c r="E4545" s="2">
        <f>Electricity!F4570</f>
        <v>0</v>
      </c>
      <c r="F4545" s="2">
        <f>Electricity!G4570</f>
        <v>0</v>
      </c>
      <c r="G4545" s="2">
        <f>Electricity!H4570</f>
        <v>0</v>
      </c>
      <c r="H4545" s="2">
        <f>Electricity!I4570</f>
        <v>0</v>
      </c>
      <c r="I4545" s="2">
        <f>Electricity!J4570</f>
        <v>0</v>
      </c>
    </row>
    <row r="4546" spans="2:9" x14ac:dyDescent="0.35">
      <c r="B4546" s="458" t="str">
        <f t="shared" si="71"/>
        <v>07/08/2019 08:00:00 PM</v>
      </c>
      <c r="C4546" s="458">
        <v>43654</v>
      </c>
      <c r="D4546" s="459">
        <v>0.83333333333333337</v>
      </c>
      <c r="E4546" s="2">
        <f>Electricity!F4571</f>
        <v>0</v>
      </c>
      <c r="F4546" s="2">
        <f>Electricity!G4571</f>
        <v>0</v>
      </c>
      <c r="G4546" s="2">
        <f>Electricity!H4571</f>
        <v>0</v>
      </c>
      <c r="H4546" s="2">
        <f>Electricity!I4571</f>
        <v>0</v>
      </c>
      <c r="I4546" s="2">
        <f>Electricity!J4571</f>
        <v>0</v>
      </c>
    </row>
    <row r="4547" spans="2:9" x14ac:dyDescent="0.35">
      <c r="B4547" s="458" t="str">
        <f t="shared" si="71"/>
        <v>07/08/2019 09:00:00 PM</v>
      </c>
      <c r="C4547" s="458">
        <v>43654</v>
      </c>
      <c r="D4547" s="459">
        <v>0.87500000000000011</v>
      </c>
      <c r="E4547" s="2">
        <f>Electricity!F4572</f>
        <v>0</v>
      </c>
      <c r="F4547" s="2">
        <f>Electricity!G4572</f>
        <v>0</v>
      </c>
      <c r="G4547" s="2">
        <f>Electricity!H4572</f>
        <v>0</v>
      </c>
      <c r="H4547" s="2">
        <f>Electricity!I4572</f>
        <v>0</v>
      </c>
      <c r="I4547" s="2">
        <f>Electricity!J4572</f>
        <v>0</v>
      </c>
    </row>
    <row r="4548" spans="2:9" x14ac:dyDescent="0.35">
      <c r="B4548" s="458" t="str">
        <f t="shared" si="71"/>
        <v>07/08/2019 10:00:00 PM</v>
      </c>
      <c r="C4548" s="458">
        <v>43654</v>
      </c>
      <c r="D4548" s="459">
        <v>0.91666666666666674</v>
      </c>
      <c r="E4548" s="2">
        <f>Electricity!F4573</f>
        <v>0</v>
      </c>
      <c r="F4548" s="2">
        <f>Electricity!G4573</f>
        <v>0</v>
      </c>
      <c r="G4548" s="2">
        <f>Electricity!H4573</f>
        <v>0</v>
      </c>
      <c r="H4548" s="2">
        <f>Electricity!I4573</f>
        <v>0</v>
      </c>
      <c r="I4548" s="2">
        <f>Electricity!J4573</f>
        <v>0</v>
      </c>
    </row>
    <row r="4549" spans="2:9" x14ac:dyDescent="0.35">
      <c r="B4549" s="458" t="str">
        <f t="shared" si="71"/>
        <v>07/08/2019 11:00:00 PM</v>
      </c>
      <c r="C4549" s="458">
        <v>43654</v>
      </c>
      <c r="D4549" s="459">
        <v>0.95833333333333337</v>
      </c>
      <c r="E4549" s="2">
        <f>Electricity!F4574</f>
        <v>0</v>
      </c>
      <c r="F4549" s="2">
        <f>Electricity!G4574</f>
        <v>0</v>
      </c>
      <c r="G4549" s="2">
        <f>Electricity!H4574</f>
        <v>0</v>
      </c>
      <c r="H4549" s="2">
        <f>Electricity!I4574</f>
        <v>0</v>
      </c>
      <c r="I4549" s="2">
        <f>Electricity!J4574</f>
        <v>0</v>
      </c>
    </row>
    <row r="4550" spans="2:9" x14ac:dyDescent="0.35">
      <c r="B4550" s="458" t="str">
        <f t="shared" si="71"/>
        <v>07/09/2019 12:00:00 AM</v>
      </c>
      <c r="C4550" s="458">
        <v>43655</v>
      </c>
      <c r="D4550" s="459">
        <v>3.1225022567582528E-17</v>
      </c>
      <c r="E4550" s="2">
        <f>Electricity!F4575</f>
        <v>0</v>
      </c>
      <c r="F4550" s="2">
        <f>Electricity!G4575</f>
        <v>0</v>
      </c>
      <c r="G4550" s="2">
        <f>Electricity!H4575</f>
        <v>0</v>
      </c>
      <c r="H4550" s="2">
        <f>Electricity!I4575</f>
        <v>0</v>
      </c>
      <c r="I4550" s="2">
        <f>Electricity!J4575</f>
        <v>0</v>
      </c>
    </row>
    <row r="4551" spans="2:9" x14ac:dyDescent="0.35">
      <c r="B4551" s="458" t="str">
        <f t="shared" si="71"/>
        <v>07/09/2019 01:00:00 AM</v>
      </c>
      <c r="C4551" s="458">
        <v>43655</v>
      </c>
      <c r="D4551" s="459">
        <v>4.1666666666666699E-2</v>
      </c>
      <c r="E4551" s="2">
        <f>Electricity!F4576</f>
        <v>0</v>
      </c>
      <c r="F4551" s="2">
        <f>Electricity!G4576</f>
        <v>0</v>
      </c>
      <c r="G4551" s="2">
        <f>Electricity!H4576</f>
        <v>0</v>
      </c>
      <c r="H4551" s="2">
        <f>Electricity!I4576</f>
        <v>0</v>
      </c>
      <c r="I4551" s="2">
        <f>Electricity!J4576</f>
        <v>0</v>
      </c>
    </row>
    <row r="4552" spans="2:9" x14ac:dyDescent="0.35">
      <c r="B4552" s="458" t="str">
        <f t="shared" si="71"/>
        <v>07/09/2019 02:00:00 AM</v>
      </c>
      <c r="C4552" s="458">
        <v>43655</v>
      </c>
      <c r="D4552" s="459">
        <v>8.333333333333337E-2</v>
      </c>
      <c r="E4552" s="2">
        <f>Electricity!F4577</f>
        <v>0</v>
      </c>
      <c r="F4552" s="2">
        <f>Electricity!G4577</f>
        <v>0</v>
      </c>
      <c r="G4552" s="2">
        <f>Electricity!H4577</f>
        <v>0</v>
      </c>
      <c r="H4552" s="2">
        <f>Electricity!I4577</f>
        <v>0</v>
      </c>
      <c r="I4552" s="2">
        <f>Electricity!J4577</f>
        <v>0</v>
      </c>
    </row>
    <row r="4553" spans="2:9" x14ac:dyDescent="0.35">
      <c r="B4553" s="458" t="str">
        <f t="shared" si="71"/>
        <v>07/09/2019 03:00:00 AM</v>
      </c>
      <c r="C4553" s="458">
        <v>43655</v>
      </c>
      <c r="D4553" s="459">
        <v>0.12500000000000006</v>
      </c>
      <c r="E4553" s="2">
        <f>Electricity!F4578</f>
        <v>0</v>
      </c>
      <c r="F4553" s="2">
        <f>Electricity!G4578</f>
        <v>0</v>
      </c>
      <c r="G4553" s="2">
        <f>Electricity!H4578</f>
        <v>0</v>
      </c>
      <c r="H4553" s="2">
        <f>Electricity!I4578</f>
        <v>0</v>
      </c>
      <c r="I4553" s="2">
        <f>Electricity!J4578</f>
        <v>0</v>
      </c>
    </row>
    <row r="4554" spans="2:9" x14ac:dyDescent="0.35">
      <c r="B4554" s="458" t="str">
        <f t="shared" si="71"/>
        <v>07/09/2019 04:00:00 AM</v>
      </c>
      <c r="C4554" s="458">
        <v>43655</v>
      </c>
      <c r="D4554" s="459">
        <v>0.16666666666666669</v>
      </c>
      <c r="E4554" s="2">
        <f>Electricity!F4579</f>
        <v>0</v>
      </c>
      <c r="F4554" s="2">
        <f>Electricity!G4579</f>
        <v>0</v>
      </c>
      <c r="G4554" s="2">
        <f>Electricity!H4579</f>
        <v>0</v>
      </c>
      <c r="H4554" s="2">
        <f>Electricity!I4579</f>
        <v>0</v>
      </c>
      <c r="I4554" s="2">
        <f>Electricity!J4579</f>
        <v>0</v>
      </c>
    </row>
    <row r="4555" spans="2:9" x14ac:dyDescent="0.35">
      <c r="B4555" s="458" t="str">
        <f t="shared" si="71"/>
        <v>07/09/2019 05:00:00 AM</v>
      </c>
      <c r="C4555" s="458">
        <v>43655</v>
      </c>
      <c r="D4555" s="459">
        <v>0.20833333333333337</v>
      </c>
      <c r="E4555" s="2">
        <f>Electricity!F4580</f>
        <v>0</v>
      </c>
      <c r="F4555" s="2">
        <f>Electricity!G4580</f>
        <v>0</v>
      </c>
      <c r="G4555" s="2">
        <f>Electricity!H4580</f>
        <v>0</v>
      </c>
      <c r="H4555" s="2">
        <f>Electricity!I4580</f>
        <v>0</v>
      </c>
      <c r="I4555" s="2">
        <f>Electricity!J4580</f>
        <v>0</v>
      </c>
    </row>
    <row r="4556" spans="2:9" x14ac:dyDescent="0.35">
      <c r="B4556" s="458" t="str">
        <f t="shared" si="71"/>
        <v>07/09/2019 06:00:00 AM</v>
      </c>
      <c r="C4556" s="458">
        <v>43655</v>
      </c>
      <c r="D4556" s="459">
        <v>0.25</v>
      </c>
      <c r="E4556" s="2">
        <f>Electricity!F4581</f>
        <v>0</v>
      </c>
      <c r="F4556" s="2">
        <f>Electricity!G4581</f>
        <v>0</v>
      </c>
      <c r="G4556" s="2">
        <f>Electricity!H4581</f>
        <v>0</v>
      </c>
      <c r="H4556" s="2">
        <f>Electricity!I4581</f>
        <v>0</v>
      </c>
      <c r="I4556" s="2">
        <f>Electricity!J4581</f>
        <v>0</v>
      </c>
    </row>
    <row r="4557" spans="2:9" x14ac:dyDescent="0.35">
      <c r="B4557" s="458" t="str">
        <f t="shared" si="71"/>
        <v>07/09/2019 07:00:00 AM</v>
      </c>
      <c r="C4557" s="458">
        <v>43655</v>
      </c>
      <c r="D4557" s="459">
        <v>0.29166666666666669</v>
      </c>
      <c r="E4557" s="2">
        <f>Electricity!F4582</f>
        <v>0</v>
      </c>
      <c r="F4557" s="2">
        <f>Electricity!G4582</f>
        <v>0</v>
      </c>
      <c r="G4557" s="2">
        <f>Electricity!H4582</f>
        <v>0</v>
      </c>
      <c r="H4557" s="2">
        <f>Electricity!I4582</f>
        <v>0</v>
      </c>
      <c r="I4557" s="2">
        <f>Electricity!J4582</f>
        <v>0</v>
      </c>
    </row>
    <row r="4558" spans="2:9" x14ac:dyDescent="0.35">
      <c r="B4558" s="458" t="str">
        <f t="shared" si="71"/>
        <v>07/09/2019 08:00:00 AM</v>
      </c>
      <c r="C4558" s="458">
        <v>43655</v>
      </c>
      <c r="D4558" s="459">
        <v>0.33333333333333337</v>
      </c>
      <c r="E4558" s="2">
        <f>Electricity!F4583</f>
        <v>0</v>
      </c>
      <c r="F4558" s="2">
        <f>Electricity!G4583</f>
        <v>0</v>
      </c>
      <c r="G4558" s="2">
        <f>Electricity!H4583</f>
        <v>0</v>
      </c>
      <c r="H4558" s="2">
        <f>Electricity!I4583</f>
        <v>0</v>
      </c>
      <c r="I4558" s="2">
        <f>Electricity!J4583</f>
        <v>0</v>
      </c>
    </row>
    <row r="4559" spans="2:9" x14ac:dyDescent="0.35">
      <c r="B4559" s="458" t="str">
        <f t="shared" ref="B4559:B4622" si="72">CONCATENATE(TEXT(C4559,"mm/dd/yyyy")," ",TEXT(D4559,"hh:mm:ss AM/PM"))</f>
        <v>07/09/2019 09:00:00 AM</v>
      </c>
      <c r="C4559" s="458">
        <v>43655</v>
      </c>
      <c r="D4559" s="459">
        <v>0.375</v>
      </c>
      <c r="E4559" s="2">
        <f>Electricity!F4584</f>
        <v>0</v>
      </c>
      <c r="F4559" s="2">
        <f>Electricity!G4584</f>
        <v>0</v>
      </c>
      <c r="G4559" s="2">
        <f>Electricity!H4584</f>
        <v>0</v>
      </c>
      <c r="H4559" s="2">
        <f>Electricity!I4584</f>
        <v>0</v>
      </c>
      <c r="I4559" s="2">
        <f>Electricity!J4584</f>
        <v>0</v>
      </c>
    </row>
    <row r="4560" spans="2:9" x14ac:dyDescent="0.35">
      <c r="B4560" s="458" t="str">
        <f t="shared" si="72"/>
        <v>07/09/2019 10:00:00 AM</v>
      </c>
      <c r="C4560" s="458">
        <v>43655</v>
      </c>
      <c r="D4560" s="459">
        <v>0.41666666666666669</v>
      </c>
      <c r="E4560" s="2">
        <f>Electricity!F4585</f>
        <v>0</v>
      </c>
      <c r="F4560" s="2">
        <f>Electricity!G4585</f>
        <v>0</v>
      </c>
      <c r="G4560" s="2">
        <f>Electricity!H4585</f>
        <v>0</v>
      </c>
      <c r="H4560" s="2">
        <f>Electricity!I4585</f>
        <v>0</v>
      </c>
      <c r="I4560" s="2">
        <f>Electricity!J4585</f>
        <v>0</v>
      </c>
    </row>
    <row r="4561" spans="2:9" x14ac:dyDescent="0.35">
      <c r="B4561" s="458" t="str">
        <f t="shared" si="72"/>
        <v>07/09/2019 11:00:00 AM</v>
      </c>
      <c r="C4561" s="458">
        <v>43655</v>
      </c>
      <c r="D4561" s="459">
        <v>0.45833333333333337</v>
      </c>
      <c r="E4561" s="2">
        <f>Electricity!F4586</f>
        <v>0</v>
      </c>
      <c r="F4561" s="2">
        <f>Electricity!G4586</f>
        <v>0</v>
      </c>
      <c r="G4561" s="2">
        <f>Electricity!H4586</f>
        <v>0</v>
      </c>
      <c r="H4561" s="2">
        <f>Electricity!I4586</f>
        <v>0</v>
      </c>
      <c r="I4561" s="2">
        <f>Electricity!J4586</f>
        <v>0</v>
      </c>
    </row>
    <row r="4562" spans="2:9" x14ac:dyDescent="0.35">
      <c r="B4562" s="458" t="str">
        <f t="shared" si="72"/>
        <v>07/09/2019 12:00:00 PM</v>
      </c>
      <c r="C4562" s="458">
        <v>43655</v>
      </c>
      <c r="D4562" s="459">
        <v>0.50000000000000011</v>
      </c>
      <c r="E4562" s="2">
        <f>Electricity!F4587</f>
        <v>0</v>
      </c>
      <c r="F4562" s="2">
        <f>Electricity!G4587</f>
        <v>0</v>
      </c>
      <c r="G4562" s="2">
        <f>Electricity!H4587</f>
        <v>0</v>
      </c>
      <c r="H4562" s="2">
        <f>Electricity!I4587</f>
        <v>0</v>
      </c>
      <c r="I4562" s="2">
        <f>Electricity!J4587</f>
        <v>0</v>
      </c>
    </row>
    <row r="4563" spans="2:9" x14ac:dyDescent="0.35">
      <c r="B4563" s="458" t="str">
        <f t="shared" si="72"/>
        <v>07/09/2019 01:00:00 PM</v>
      </c>
      <c r="C4563" s="458">
        <v>43655</v>
      </c>
      <c r="D4563" s="459">
        <v>0.54166666666666674</v>
      </c>
      <c r="E4563" s="2">
        <f>Electricity!F4588</f>
        <v>0</v>
      </c>
      <c r="F4563" s="2">
        <f>Electricity!G4588</f>
        <v>0</v>
      </c>
      <c r="G4563" s="2">
        <f>Electricity!H4588</f>
        <v>0</v>
      </c>
      <c r="H4563" s="2">
        <f>Electricity!I4588</f>
        <v>0</v>
      </c>
      <c r="I4563" s="2">
        <f>Electricity!J4588</f>
        <v>0</v>
      </c>
    </row>
    <row r="4564" spans="2:9" x14ac:dyDescent="0.35">
      <c r="B4564" s="458" t="str">
        <f t="shared" si="72"/>
        <v>07/09/2019 02:00:00 PM</v>
      </c>
      <c r="C4564" s="458">
        <v>43655</v>
      </c>
      <c r="D4564" s="459">
        <v>0.58333333333333337</v>
      </c>
      <c r="E4564" s="2">
        <f>Electricity!F4589</f>
        <v>0</v>
      </c>
      <c r="F4564" s="2">
        <f>Electricity!G4589</f>
        <v>0</v>
      </c>
      <c r="G4564" s="2">
        <f>Electricity!H4589</f>
        <v>0</v>
      </c>
      <c r="H4564" s="2">
        <f>Electricity!I4589</f>
        <v>0</v>
      </c>
      <c r="I4564" s="2">
        <f>Electricity!J4589</f>
        <v>0</v>
      </c>
    </row>
    <row r="4565" spans="2:9" x14ac:dyDescent="0.35">
      <c r="B4565" s="458" t="str">
        <f t="shared" si="72"/>
        <v>07/09/2019 03:00:00 PM</v>
      </c>
      <c r="C4565" s="458">
        <v>43655</v>
      </c>
      <c r="D4565" s="459">
        <v>0.62500000000000011</v>
      </c>
      <c r="E4565" s="2">
        <f>Electricity!F4590</f>
        <v>0</v>
      </c>
      <c r="F4565" s="2">
        <f>Electricity!G4590</f>
        <v>0</v>
      </c>
      <c r="G4565" s="2">
        <f>Electricity!H4590</f>
        <v>0</v>
      </c>
      <c r="H4565" s="2">
        <f>Electricity!I4590</f>
        <v>0</v>
      </c>
      <c r="I4565" s="2">
        <f>Electricity!J4590</f>
        <v>0</v>
      </c>
    </row>
    <row r="4566" spans="2:9" x14ac:dyDescent="0.35">
      <c r="B4566" s="458" t="str">
        <f t="shared" si="72"/>
        <v>07/09/2019 04:00:00 PM</v>
      </c>
      <c r="C4566" s="458">
        <v>43655</v>
      </c>
      <c r="D4566" s="459">
        <v>0.66666666666666674</v>
      </c>
      <c r="E4566" s="2">
        <f>Electricity!F4591</f>
        <v>0</v>
      </c>
      <c r="F4566" s="2">
        <f>Electricity!G4591</f>
        <v>0</v>
      </c>
      <c r="G4566" s="2">
        <f>Electricity!H4591</f>
        <v>0</v>
      </c>
      <c r="H4566" s="2">
        <f>Electricity!I4591</f>
        <v>0</v>
      </c>
      <c r="I4566" s="2">
        <f>Electricity!J4591</f>
        <v>0</v>
      </c>
    </row>
    <row r="4567" spans="2:9" x14ac:dyDescent="0.35">
      <c r="B4567" s="458" t="str">
        <f t="shared" si="72"/>
        <v>07/09/2019 05:00:00 PM</v>
      </c>
      <c r="C4567" s="458">
        <v>43655</v>
      </c>
      <c r="D4567" s="459">
        <v>0.70833333333333337</v>
      </c>
      <c r="E4567" s="2">
        <f>Electricity!F4592</f>
        <v>0</v>
      </c>
      <c r="F4567" s="2">
        <f>Electricity!G4592</f>
        <v>0</v>
      </c>
      <c r="G4567" s="2">
        <f>Electricity!H4592</f>
        <v>0</v>
      </c>
      <c r="H4567" s="2">
        <f>Electricity!I4592</f>
        <v>0</v>
      </c>
      <c r="I4567" s="2">
        <f>Electricity!J4592</f>
        <v>0</v>
      </c>
    </row>
    <row r="4568" spans="2:9" x14ac:dyDescent="0.35">
      <c r="B4568" s="458" t="str">
        <f t="shared" si="72"/>
        <v>07/09/2019 06:00:00 PM</v>
      </c>
      <c r="C4568" s="458">
        <v>43655</v>
      </c>
      <c r="D4568" s="459">
        <v>0.75000000000000011</v>
      </c>
      <c r="E4568" s="2">
        <f>Electricity!F4593</f>
        <v>0</v>
      </c>
      <c r="F4568" s="2">
        <f>Electricity!G4593</f>
        <v>0</v>
      </c>
      <c r="G4568" s="2">
        <f>Electricity!H4593</f>
        <v>0</v>
      </c>
      <c r="H4568" s="2">
        <f>Electricity!I4593</f>
        <v>0</v>
      </c>
      <c r="I4568" s="2">
        <f>Electricity!J4593</f>
        <v>0</v>
      </c>
    </row>
    <row r="4569" spans="2:9" x14ac:dyDescent="0.35">
      <c r="B4569" s="458" t="str">
        <f t="shared" si="72"/>
        <v>07/09/2019 07:00:00 PM</v>
      </c>
      <c r="C4569" s="458">
        <v>43655</v>
      </c>
      <c r="D4569" s="459">
        <v>0.79166666666666674</v>
      </c>
      <c r="E4569" s="2">
        <f>Electricity!F4594</f>
        <v>0</v>
      </c>
      <c r="F4569" s="2">
        <f>Electricity!G4594</f>
        <v>0</v>
      </c>
      <c r="G4569" s="2">
        <f>Electricity!H4594</f>
        <v>0</v>
      </c>
      <c r="H4569" s="2">
        <f>Electricity!I4594</f>
        <v>0</v>
      </c>
      <c r="I4569" s="2">
        <f>Electricity!J4594</f>
        <v>0</v>
      </c>
    </row>
    <row r="4570" spans="2:9" x14ac:dyDescent="0.35">
      <c r="B4570" s="458" t="str">
        <f t="shared" si="72"/>
        <v>07/09/2019 08:00:00 PM</v>
      </c>
      <c r="C4570" s="458">
        <v>43655</v>
      </c>
      <c r="D4570" s="459">
        <v>0.83333333333333337</v>
      </c>
      <c r="E4570" s="2">
        <f>Electricity!F4595</f>
        <v>0</v>
      </c>
      <c r="F4570" s="2">
        <f>Electricity!G4595</f>
        <v>0</v>
      </c>
      <c r="G4570" s="2">
        <f>Electricity!H4595</f>
        <v>0</v>
      </c>
      <c r="H4570" s="2">
        <f>Electricity!I4595</f>
        <v>0</v>
      </c>
      <c r="I4570" s="2">
        <f>Electricity!J4595</f>
        <v>0</v>
      </c>
    </row>
    <row r="4571" spans="2:9" x14ac:dyDescent="0.35">
      <c r="B4571" s="458" t="str">
        <f t="shared" si="72"/>
        <v>07/09/2019 09:00:00 PM</v>
      </c>
      <c r="C4571" s="458">
        <v>43655</v>
      </c>
      <c r="D4571" s="459">
        <v>0.87500000000000011</v>
      </c>
      <c r="E4571" s="2">
        <f>Electricity!F4596</f>
        <v>0</v>
      </c>
      <c r="F4571" s="2">
        <f>Electricity!G4596</f>
        <v>0</v>
      </c>
      <c r="G4571" s="2">
        <f>Electricity!H4596</f>
        <v>0</v>
      </c>
      <c r="H4571" s="2">
        <f>Electricity!I4596</f>
        <v>0</v>
      </c>
      <c r="I4571" s="2">
        <f>Electricity!J4596</f>
        <v>0</v>
      </c>
    </row>
    <row r="4572" spans="2:9" x14ac:dyDescent="0.35">
      <c r="B4572" s="458" t="str">
        <f t="shared" si="72"/>
        <v>07/09/2019 10:00:00 PM</v>
      </c>
      <c r="C4572" s="458">
        <v>43655</v>
      </c>
      <c r="D4572" s="459">
        <v>0.91666666666666674</v>
      </c>
      <c r="E4572" s="2">
        <f>Electricity!F4597</f>
        <v>0</v>
      </c>
      <c r="F4572" s="2">
        <f>Electricity!G4597</f>
        <v>0</v>
      </c>
      <c r="G4572" s="2">
        <f>Electricity!H4597</f>
        <v>0</v>
      </c>
      <c r="H4572" s="2">
        <f>Electricity!I4597</f>
        <v>0</v>
      </c>
      <c r="I4572" s="2">
        <f>Electricity!J4597</f>
        <v>0</v>
      </c>
    </row>
    <row r="4573" spans="2:9" x14ac:dyDescent="0.35">
      <c r="B4573" s="458" t="str">
        <f t="shared" si="72"/>
        <v>07/09/2019 11:00:00 PM</v>
      </c>
      <c r="C4573" s="458">
        <v>43655</v>
      </c>
      <c r="D4573" s="459">
        <v>0.95833333333333337</v>
      </c>
      <c r="E4573" s="2">
        <f>Electricity!F4598</f>
        <v>0</v>
      </c>
      <c r="F4573" s="2">
        <f>Electricity!G4598</f>
        <v>0</v>
      </c>
      <c r="G4573" s="2">
        <f>Electricity!H4598</f>
        <v>0</v>
      </c>
      <c r="H4573" s="2">
        <f>Electricity!I4598</f>
        <v>0</v>
      </c>
      <c r="I4573" s="2">
        <f>Electricity!J4598</f>
        <v>0</v>
      </c>
    </row>
    <row r="4574" spans="2:9" x14ac:dyDescent="0.35">
      <c r="B4574" s="458" t="str">
        <f t="shared" si="72"/>
        <v>07/10/2019 12:00:00 AM</v>
      </c>
      <c r="C4574" s="458">
        <v>43656</v>
      </c>
      <c r="D4574" s="459">
        <v>3.1225022567582528E-17</v>
      </c>
      <c r="E4574" s="2">
        <f>Electricity!F4599</f>
        <v>0</v>
      </c>
      <c r="F4574" s="2">
        <f>Electricity!G4599</f>
        <v>0</v>
      </c>
      <c r="G4574" s="2">
        <f>Electricity!H4599</f>
        <v>0</v>
      </c>
      <c r="H4574" s="2">
        <f>Electricity!I4599</f>
        <v>0</v>
      </c>
      <c r="I4574" s="2">
        <f>Electricity!J4599</f>
        <v>0</v>
      </c>
    </row>
    <row r="4575" spans="2:9" x14ac:dyDescent="0.35">
      <c r="B4575" s="458" t="str">
        <f t="shared" si="72"/>
        <v>07/10/2019 01:00:00 AM</v>
      </c>
      <c r="C4575" s="458">
        <v>43656</v>
      </c>
      <c r="D4575" s="459">
        <v>4.1666666666666699E-2</v>
      </c>
      <c r="E4575" s="2">
        <f>Electricity!F4600</f>
        <v>0</v>
      </c>
      <c r="F4575" s="2">
        <f>Electricity!G4600</f>
        <v>0</v>
      </c>
      <c r="G4575" s="2">
        <f>Electricity!H4600</f>
        <v>0</v>
      </c>
      <c r="H4575" s="2">
        <f>Electricity!I4600</f>
        <v>0</v>
      </c>
      <c r="I4575" s="2">
        <f>Electricity!J4600</f>
        <v>0</v>
      </c>
    </row>
    <row r="4576" spans="2:9" x14ac:dyDescent="0.35">
      <c r="B4576" s="458" t="str">
        <f t="shared" si="72"/>
        <v>07/10/2019 02:00:00 AM</v>
      </c>
      <c r="C4576" s="458">
        <v>43656</v>
      </c>
      <c r="D4576" s="459">
        <v>8.333333333333337E-2</v>
      </c>
      <c r="E4576" s="2">
        <f>Electricity!F4601</f>
        <v>0</v>
      </c>
      <c r="F4576" s="2">
        <f>Electricity!G4601</f>
        <v>0</v>
      </c>
      <c r="G4576" s="2">
        <f>Electricity!H4601</f>
        <v>0</v>
      </c>
      <c r="H4576" s="2">
        <f>Electricity!I4601</f>
        <v>0</v>
      </c>
      <c r="I4576" s="2">
        <f>Electricity!J4601</f>
        <v>0</v>
      </c>
    </row>
    <row r="4577" spans="2:9" x14ac:dyDescent="0.35">
      <c r="B4577" s="458" t="str">
        <f t="shared" si="72"/>
        <v>07/10/2019 03:00:00 AM</v>
      </c>
      <c r="C4577" s="458">
        <v>43656</v>
      </c>
      <c r="D4577" s="459">
        <v>0.12500000000000006</v>
      </c>
      <c r="E4577" s="2">
        <f>Electricity!F4602</f>
        <v>0</v>
      </c>
      <c r="F4577" s="2">
        <f>Electricity!G4602</f>
        <v>0</v>
      </c>
      <c r="G4577" s="2">
        <f>Electricity!H4602</f>
        <v>0</v>
      </c>
      <c r="H4577" s="2">
        <f>Electricity!I4602</f>
        <v>0</v>
      </c>
      <c r="I4577" s="2">
        <f>Electricity!J4602</f>
        <v>0</v>
      </c>
    </row>
    <row r="4578" spans="2:9" x14ac:dyDescent="0.35">
      <c r="B4578" s="458" t="str">
        <f t="shared" si="72"/>
        <v>07/10/2019 04:00:00 AM</v>
      </c>
      <c r="C4578" s="458">
        <v>43656</v>
      </c>
      <c r="D4578" s="459">
        <v>0.16666666666666669</v>
      </c>
      <c r="E4578" s="2">
        <f>Electricity!F4603</f>
        <v>0</v>
      </c>
      <c r="F4578" s="2">
        <f>Electricity!G4603</f>
        <v>0</v>
      </c>
      <c r="G4578" s="2">
        <f>Electricity!H4603</f>
        <v>0</v>
      </c>
      <c r="H4578" s="2">
        <f>Electricity!I4603</f>
        <v>0</v>
      </c>
      <c r="I4578" s="2">
        <f>Electricity!J4603</f>
        <v>0</v>
      </c>
    </row>
    <row r="4579" spans="2:9" x14ac:dyDescent="0.35">
      <c r="B4579" s="458" t="str">
        <f t="shared" si="72"/>
        <v>07/10/2019 05:00:00 AM</v>
      </c>
      <c r="C4579" s="458">
        <v>43656</v>
      </c>
      <c r="D4579" s="459">
        <v>0.20833333333333337</v>
      </c>
      <c r="E4579" s="2">
        <f>Electricity!F4604</f>
        <v>0</v>
      </c>
      <c r="F4579" s="2">
        <f>Electricity!G4604</f>
        <v>0</v>
      </c>
      <c r="G4579" s="2">
        <f>Electricity!H4604</f>
        <v>0</v>
      </c>
      <c r="H4579" s="2">
        <f>Electricity!I4604</f>
        <v>0</v>
      </c>
      <c r="I4579" s="2">
        <f>Electricity!J4604</f>
        <v>0</v>
      </c>
    </row>
    <row r="4580" spans="2:9" x14ac:dyDescent="0.35">
      <c r="B4580" s="458" t="str">
        <f t="shared" si="72"/>
        <v>07/10/2019 06:00:00 AM</v>
      </c>
      <c r="C4580" s="458">
        <v>43656</v>
      </c>
      <c r="D4580" s="459">
        <v>0.25</v>
      </c>
      <c r="E4580" s="2">
        <f>Electricity!F4605</f>
        <v>0</v>
      </c>
      <c r="F4580" s="2">
        <f>Electricity!G4605</f>
        <v>0</v>
      </c>
      <c r="G4580" s="2">
        <f>Electricity!H4605</f>
        <v>0</v>
      </c>
      <c r="H4580" s="2">
        <f>Electricity!I4605</f>
        <v>0</v>
      </c>
      <c r="I4580" s="2">
        <f>Electricity!J4605</f>
        <v>0</v>
      </c>
    </row>
    <row r="4581" spans="2:9" x14ac:dyDescent="0.35">
      <c r="B4581" s="458" t="str">
        <f t="shared" si="72"/>
        <v>07/10/2019 07:00:00 AM</v>
      </c>
      <c r="C4581" s="458">
        <v>43656</v>
      </c>
      <c r="D4581" s="459">
        <v>0.29166666666666669</v>
      </c>
      <c r="E4581" s="2">
        <f>Electricity!F4606</f>
        <v>0</v>
      </c>
      <c r="F4581" s="2">
        <f>Electricity!G4606</f>
        <v>0</v>
      </c>
      <c r="G4581" s="2">
        <f>Electricity!H4606</f>
        <v>0</v>
      </c>
      <c r="H4581" s="2">
        <f>Electricity!I4606</f>
        <v>0</v>
      </c>
      <c r="I4581" s="2">
        <f>Electricity!J4606</f>
        <v>0</v>
      </c>
    </row>
    <row r="4582" spans="2:9" x14ac:dyDescent="0.35">
      <c r="B4582" s="458" t="str">
        <f t="shared" si="72"/>
        <v>07/10/2019 08:00:00 AM</v>
      </c>
      <c r="C4582" s="458">
        <v>43656</v>
      </c>
      <c r="D4582" s="459">
        <v>0.33333333333333337</v>
      </c>
      <c r="E4582" s="2">
        <f>Electricity!F4607</f>
        <v>0</v>
      </c>
      <c r="F4582" s="2">
        <f>Electricity!G4607</f>
        <v>0</v>
      </c>
      <c r="G4582" s="2">
        <f>Electricity!H4607</f>
        <v>0</v>
      </c>
      <c r="H4582" s="2">
        <f>Electricity!I4607</f>
        <v>0</v>
      </c>
      <c r="I4582" s="2">
        <f>Electricity!J4607</f>
        <v>0</v>
      </c>
    </row>
    <row r="4583" spans="2:9" x14ac:dyDescent="0.35">
      <c r="B4583" s="458" t="str">
        <f t="shared" si="72"/>
        <v>07/10/2019 09:00:00 AM</v>
      </c>
      <c r="C4583" s="458">
        <v>43656</v>
      </c>
      <c r="D4583" s="459">
        <v>0.375</v>
      </c>
      <c r="E4583" s="2">
        <f>Electricity!F4608</f>
        <v>0</v>
      </c>
      <c r="F4583" s="2">
        <f>Electricity!G4608</f>
        <v>0</v>
      </c>
      <c r="G4583" s="2">
        <f>Electricity!H4608</f>
        <v>0</v>
      </c>
      <c r="H4583" s="2">
        <f>Electricity!I4608</f>
        <v>0</v>
      </c>
      <c r="I4583" s="2">
        <f>Electricity!J4608</f>
        <v>0</v>
      </c>
    </row>
    <row r="4584" spans="2:9" x14ac:dyDescent="0.35">
      <c r="B4584" s="458" t="str">
        <f t="shared" si="72"/>
        <v>07/10/2019 10:00:00 AM</v>
      </c>
      <c r="C4584" s="458">
        <v>43656</v>
      </c>
      <c r="D4584" s="459">
        <v>0.41666666666666669</v>
      </c>
      <c r="E4584" s="2">
        <f>Electricity!F4609</f>
        <v>0</v>
      </c>
      <c r="F4584" s="2">
        <f>Electricity!G4609</f>
        <v>0</v>
      </c>
      <c r="G4584" s="2">
        <f>Electricity!H4609</f>
        <v>0</v>
      </c>
      <c r="H4584" s="2">
        <f>Electricity!I4609</f>
        <v>0</v>
      </c>
      <c r="I4584" s="2">
        <f>Electricity!J4609</f>
        <v>0</v>
      </c>
    </row>
    <row r="4585" spans="2:9" x14ac:dyDescent="0.35">
      <c r="B4585" s="458" t="str">
        <f t="shared" si="72"/>
        <v>07/10/2019 11:00:00 AM</v>
      </c>
      <c r="C4585" s="458">
        <v>43656</v>
      </c>
      <c r="D4585" s="459">
        <v>0.45833333333333337</v>
      </c>
      <c r="E4585" s="2">
        <f>Electricity!F4610</f>
        <v>0</v>
      </c>
      <c r="F4585" s="2">
        <f>Electricity!G4610</f>
        <v>0</v>
      </c>
      <c r="G4585" s="2">
        <f>Electricity!H4610</f>
        <v>0</v>
      </c>
      <c r="H4585" s="2">
        <f>Electricity!I4610</f>
        <v>0</v>
      </c>
      <c r="I4585" s="2">
        <f>Electricity!J4610</f>
        <v>0</v>
      </c>
    </row>
    <row r="4586" spans="2:9" x14ac:dyDescent="0.35">
      <c r="B4586" s="458" t="str">
        <f t="shared" si="72"/>
        <v>07/10/2019 12:00:00 PM</v>
      </c>
      <c r="C4586" s="458">
        <v>43656</v>
      </c>
      <c r="D4586" s="459">
        <v>0.50000000000000011</v>
      </c>
      <c r="E4586" s="2">
        <f>Electricity!F4611</f>
        <v>0</v>
      </c>
      <c r="F4586" s="2">
        <f>Electricity!G4611</f>
        <v>0</v>
      </c>
      <c r="G4586" s="2">
        <f>Electricity!H4611</f>
        <v>0</v>
      </c>
      <c r="H4586" s="2">
        <f>Electricity!I4611</f>
        <v>0</v>
      </c>
      <c r="I4586" s="2">
        <f>Electricity!J4611</f>
        <v>0</v>
      </c>
    </row>
    <row r="4587" spans="2:9" x14ac:dyDescent="0.35">
      <c r="B4587" s="458" t="str">
        <f t="shared" si="72"/>
        <v>07/10/2019 01:00:00 PM</v>
      </c>
      <c r="C4587" s="458">
        <v>43656</v>
      </c>
      <c r="D4587" s="459">
        <v>0.54166666666666674</v>
      </c>
      <c r="E4587" s="2">
        <f>Electricity!F4612</f>
        <v>0</v>
      </c>
      <c r="F4587" s="2">
        <f>Electricity!G4612</f>
        <v>0</v>
      </c>
      <c r="G4587" s="2">
        <f>Electricity!H4612</f>
        <v>0</v>
      </c>
      <c r="H4587" s="2">
        <f>Electricity!I4612</f>
        <v>0</v>
      </c>
      <c r="I4587" s="2">
        <f>Electricity!J4612</f>
        <v>0</v>
      </c>
    </row>
    <row r="4588" spans="2:9" x14ac:dyDescent="0.35">
      <c r="B4588" s="458" t="str">
        <f t="shared" si="72"/>
        <v>07/10/2019 02:00:00 PM</v>
      </c>
      <c r="C4588" s="458">
        <v>43656</v>
      </c>
      <c r="D4588" s="459">
        <v>0.58333333333333337</v>
      </c>
      <c r="E4588" s="2">
        <f>Electricity!F4613</f>
        <v>0</v>
      </c>
      <c r="F4588" s="2">
        <f>Electricity!G4613</f>
        <v>0</v>
      </c>
      <c r="G4588" s="2">
        <f>Electricity!H4613</f>
        <v>0</v>
      </c>
      <c r="H4588" s="2">
        <f>Electricity!I4613</f>
        <v>0</v>
      </c>
      <c r="I4588" s="2">
        <f>Electricity!J4613</f>
        <v>0</v>
      </c>
    </row>
    <row r="4589" spans="2:9" x14ac:dyDescent="0.35">
      <c r="B4589" s="458" t="str">
        <f t="shared" si="72"/>
        <v>07/10/2019 03:00:00 PM</v>
      </c>
      <c r="C4589" s="458">
        <v>43656</v>
      </c>
      <c r="D4589" s="459">
        <v>0.62500000000000011</v>
      </c>
      <c r="E4589" s="2">
        <f>Electricity!F4614</f>
        <v>0</v>
      </c>
      <c r="F4589" s="2">
        <f>Electricity!G4614</f>
        <v>0</v>
      </c>
      <c r="G4589" s="2">
        <f>Electricity!H4614</f>
        <v>0</v>
      </c>
      <c r="H4589" s="2">
        <f>Electricity!I4614</f>
        <v>0</v>
      </c>
      <c r="I4589" s="2">
        <f>Electricity!J4614</f>
        <v>0</v>
      </c>
    </row>
    <row r="4590" spans="2:9" x14ac:dyDescent="0.35">
      <c r="B4590" s="458" t="str">
        <f t="shared" si="72"/>
        <v>07/10/2019 04:00:00 PM</v>
      </c>
      <c r="C4590" s="458">
        <v>43656</v>
      </c>
      <c r="D4590" s="459">
        <v>0.66666666666666674</v>
      </c>
      <c r="E4590" s="2">
        <f>Electricity!F4615</f>
        <v>0</v>
      </c>
      <c r="F4590" s="2">
        <f>Electricity!G4615</f>
        <v>0</v>
      </c>
      <c r="G4590" s="2">
        <f>Electricity!H4615</f>
        <v>0</v>
      </c>
      <c r="H4590" s="2">
        <f>Electricity!I4615</f>
        <v>0</v>
      </c>
      <c r="I4590" s="2">
        <f>Electricity!J4615</f>
        <v>0</v>
      </c>
    </row>
    <row r="4591" spans="2:9" x14ac:dyDescent="0.35">
      <c r="B4591" s="458" t="str">
        <f t="shared" si="72"/>
        <v>07/10/2019 05:00:00 PM</v>
      </c>
      <c r="C4591" s="458">
        <v>43656</v>
      </c>
      <c r="D4591" s="459">
        <v>0.70833333333333337</v>
      </c>
      <c r="E4591" s="2">
        <f>Electricity!F4616</f>
        <v>0</v>
      </c>
      <c r="F4591" s="2">
        <f>Electricity!G4616</f>
        <v>0</v>
      </c>
      <c r="G4591" s="2">
        <f>Electricity!H4616</f>
        <v>0</v>
      </c>
      <c r="H4591" s="2">
        <f>Electricity!I4616</f>
        <v>0</v>
      </c>
      <c r="I4591" s="2">
        <f>Electricity!J4616</f>
        <v>0</v>
      </c>
    </row>
    <row r="4592" spans="2:9" x14ac:dyDescent="0.35">
      <c r="B4592" s="458" t="str">
        <f t="shared" si="72"/>
        <v>07/10/2019 06:00:00 PM</v>
      </c>
      <c r="C4592" s="458">
        <v>43656</v>
      </c>
      <c r="D4592" s="459">
        <v>0.75000000000000011</v>
      </c>
      <c r="E4592" s="2">
        <f>Electricity!F4617</f>
        <v>0</v>
      </c>
      <c r="F4592" s="2">
        <f>Electricity!G4617</f>
        <v>0</v>
      </c>
      <c r="G4592" s="2">
        <f>Electricity!H4617</f>
        <v>0</v>
      </c>
      <c r="H4592" s="2">
        <f>Electricity!I4617</f>
        <v>0</v>
      </c>
      <c r="I4592" s="2">
        <f>Electricity!J4617</f>
        <v>0</v>
      </c>
    </row>
    <row r="4593" spans="2:9" x14ac:dyDescent="0.35">
      <c r="B4593" s="458" t="str">
        <f t="shared" si="72"/>
        <v>07/10/2019 07:00:00 PM</v>
      </c>
      <c r="C4593" s="458">
        <v>43656</v>
      </c>
      <c r="D4593" s="459">
        <v>0.79166666666666674</v>
      </c>
      <c r="E4593" s="2">
        <f>Electricity!F4618</f>
        <v>0</v>
      </c>
      <c r="F4593" s="2">
        <f>Electricity!G4618</f>
        <v>0</v>
      </c>
      <c r="G4593" s="2">
        <f>Electricity!H4618</f>
        <v>0</v>
      </c>
      <c r="H4593" s="2">
        <f>Electricity!I4618</f>
        <v>0</v>
      </c>
      <c r="I4593" s="2">
        <f>Electricity!J4618</f>
        <v>0</v>
      </c>
    </row>
    <row r="4594" spans="2:9" x14ac:dyDescent="0.35">
      <c r="B4594" s="458" t="str">
        <f t="shared" si="72"/>
        <v>07/10/2019 08:00:00 PM</v>
      </c>
      <c r="C4594" s="458">
        <v>43656</v>
      </c>
      <c r="D4594" s="459">
        <v>0.83333333333333337</v>
      </c>
      <c r="E4594" s="2">
        <f>Electricity!F4619</f>
        <v>0</v>
      </c>
      <c r="F4594" s="2">
        <f>Electricity!G4619</f>
        <v>0</v>
      </c>
      <c r="G4594" s="2">
        <f>Electricity!H4619</f>
        <v>0</v>
      </c>
      <c r="H4594" s="2">
        <f>Electricity!I4619</f>
        <v>0</v>
      </c>
      <c r="I4594" s="2">
        <f>Electricity!J4619</f>
        <v>0</v>
      </c>
    </row>
    <row r="4595" spans="2:9" x14ac:dyDescent="0.35">
      <c r="B4595" s="458" t="str">
        <f t="shared" si="72"/>
        <v>07/10/2019 09:00:00 PM</v>
      </c>
      <c r="C4595" s="458">
        <v>43656</v>
      </c>
      <c r="D4595" s="459">
        <v>0.87500000000000011</v>
      </c>
      <c r="E4595" s="2">
        <f>Electricity!F4620</f>
        <v>0</v>
      </c>
      <c r="F4595" s="2">
        <f>Electricity!G4620</f>
        <v>0</v>
      </c>
      <c r="G4595" s="2">
        <f>Electricity!H4620</f>
        <v>0</v>
      </c>
      <c r="H4595" s="2">
        <f>Electricity!I4620</f>
        <v>0</v>
      </c>
      <c r="I4595" s="2">
        <f>Electricity!J4620</f>
        <v>0</v>
      </c>
    </row>
    <row r="4596" spans="2:9" x14ac:dyDescent="0.35">
      <c r="B4596" s="458" t="str">
        <f t="shared" si="72"/>
        <v>07/10/2019 10:00:00 PM</v>
      </c>
      <c r="C4596" s="458">
        <v>43656</v>
      </c>
      <c r="D4596" s="459">
        <v>0.91666666666666674</v>
      </c>
      <c r="E4596" s="2">
        <f>Electricity!F4621</f>
        <v>0</v>
      </c>
      <c r="F4596" s="2">
        <f>Electricity!G4621</f>
        <v>0</v>
      </c>
      <c r="G4596" s="2">
        <f>Electricity!H4621</f>
        <v>0</v>
      </c>
      <c r="H4596" s="2">
        <f>Electricity!I4621</f>
        <v>0</v>
      </c>
      <c r="I4596" s="2">
        <f>Electricity!J4621</f>
        <v>0</v>
      </c>
    </row>
    <row r="4597" spans="2:9" x14ac:dyDescent="0.35">
      <c r="B4597" s="458" t="str">
        <f t="shared" si="72"/>
        <v>07/10/2019 11:00:00 PM</v>
      </c>
      <c r="C4597" s="458">
        <v>43656</v>
      </c>
      <c r="D4597" s="459">
        <v>0.95833333333333337</v>
      </c>
      <c r="E4597" s="2">
        <f>Electricity!F4622</f>
        <v>0</v>
      </c>
      <c r="F4597" s="2">
        <f>Electricity!G4622</f>
        <v>0</v>
      </c>
      <c r="G4597" s="2">
        <f>Electricity!H4622</f>
        <v>0</v>
      </c>
      <c r="H4597" s="2">
        <f>Electricity!I4622</f>
        <v>0</v>
      </c>
      <c r="I4597" s="2">
        <f>Electricity!J4622</f>
        <v>0</v>
      </c>
    </row>
    <row r="4598" spans="2:9" x14ac:dyDescent="0.35">
      <c r="B4598" s="458" t="str">
        <f t="shared" si="72"/>
        <v>07/11/2019 12:00:00 AM</v>
      </c>
      <c r="C4598" s="458">
        <v>43657</v>
      </c>
      <c r="D4598" s="459">
        <v>3.1225022567582528E-17</v>
      </c>
      <c r="E4598" s="2">
        <f>Electricity!F4623</f>
        <v>0</v>
      </c>
      <c r="F4598" s="2">
        <f>Electricity!G4623</f>
        <v>0</v>
      </c>
      <c r="G4598" s="2">
        <f>Electricity!H4623</f>
        <v>0</v>
      </c>
      <c r="H4598" s="2">
        <f>Electricity!I4623</f>
        <v>0</v>
      </c>
      <c r="I4598" s="2">
        <f>Electricity!J4623</f>
        <v>0</v>
      </c>
    </row>
    <row r="4599" spans="2:9" x14ac:dyDescent="0.35">
      <c r="B4599" s="458" t="str">
        <f t="shared" si="72"/>
        <v>07/11/2019 01:00:00 AM</v>
      </c>
      <c r="C4599" s="458">
        <v>43657</v>
      </c>
      <c r="D4599" s="459">
        <v>4.1666666666666699E-2</v>
      </c>
      <c r="E4599" s="2">
        <f>Electricity!F4624</f>
        <v>0</v>
      </c>
      <c r="F4599" s="2">
        <f>Electricity!G4624</f>
        <v>0</v>
      </c>
      <c r="G4599" s="2">
        <f>Electricity!H4624</f>
        <v>0</v>
      </c>
      <c r="H4599" s="2">
        <f>Electricity!I4624</f>
        <v>0</v>
      </c>
      <c r="I4599" s="2">
        <f>Electricity!J4624</f>
        <v>0</v>
      </c>
    </row>
    <row r="4600" spans="2:9" x14ac:dyDescent="0.35">
      <c r="B4600" s="458" t="str">
        <f t="shared" si="72"/>
        <v>07/11/2019 02:00:00 AM</v>
      </c>
      <c r="C4600" s="458">
        <v>43657</v>
      </c>
      <c r="D4600" s="459">
        <v>8.333333333333337E-2</v>
      </c>
      <c r="E4600" s="2">
        <f>Electricity!F4625</f>
        <v>0</v>
      </c>
      <c r="F4600" s="2">
        <f>Electricity!G4625</f>
        <v>0</v>
      </c>
      <c r="G4600" s="2">
        <f>Electricity!H4625</f>
        <v>0</v>
      </c>
      <c r="H4600" s="2">
        <f>Electricity!I4625</f>
        <v>0</v>
      </c>
      <c r="I4600" s="2">
        <f>Electricity!J4625</f>
        <v>0</v>
      </c>
    </row>
    <row r="4601" spans="2:9" x14ac:dyDescent="0.35">
      <c r="B4601" s="458" t="str">
        <f t="shared" si="72"/>
        <v>07/11/2019 03:00:00 AM</v>
      </c>
      <c r="C4601" s="458">
        <v>43657</v>
      </c>
      <c r="D4601" s="459">
        <v>0.12500000000000006</v>
      </c>
      <c r="E4601" s="2">
        <f>Electricity!F4626</f>
        <v>0</v>
      </c>
      <c r="F4601" s="2">
        <f>Electricity!G4626</f>
        <v>0</v>
      </c>
      <c r="G4601" s="2">
        <f>Electricity!H4626</f>
        <v>0</v>
      </c>
      <c r="H4601" s="2">
        <f>Electricity!I4626</f>
        <v>0</v>
      </c>
      <c r="I4601" s="2">
        <f>Electricity!J4626</f>
        <v>0</v>
      </c>
    </row>
    <row r="4602" spans="2:9" x14ac:dyDescent="0.35">
      <c r="B4602" s="458" t="str">
        <f t="shared" si="72"/>
        <v>07/11/2019 04:00:00 AM</v>
      </c>
      <c r="C4602" s="458">
        <v>43657</v>
      </c>
      <c r="D4602" s="459">
        <v>0.16666666666666669</v>
      </c>
      <c r="E4602" s="2">
        <f>Electricity!F4627</f>
        <v>0</v>
      </c>
      <c r="F4602" s="2">
        <f>Electricity!G4627</f>
        <v>0</v>
      </c>
      <c r="G4602" s="2">
        <f>Electricity!H4627</f>
        <v>0</v>
      </c>
      <c r="H4602" s="2">
        <f>Electricity!I4627</f>
        <v>0</v>
      </c>
      <c r="I4602" s="2">
        <f>Electricity!J4627</f>
        <v>0</v>
      </c>
    </row>
    <row r="4603" spans="2:9" x14ac:dyDescent="0.35">
      <c r="B4603" s="458" t="str">
        <f t="shared" si="72"/>
        <v>07/11/2019 05:00:00 AM</v>
      </c>
      <c r="C4603" s="458">
        <v>43657</v>
      </c>
      <c r="D4603" s="459">
        <v>0.20833333333333337</v>
      </c>
      <c r="E4603" s="2">
        <f>Electricity!F4628</f>
        <v>0</v>
      </c>
      <c r="F4603" s="2">
        <f>Electricity!G4628</f>
        <v>0</v>
      </c>
      <c r="G4603" s="2">
        <f>Electricity!H4628</f>
        <v>0</v>
      </c>
      <c r="H4603" s="2">
        <f>Electricity!I4628</f>
        <v>0</v>
      </c>
      <c r="I4603" s="2">
        <f>Electricity!J4628</f>
        <v>0</v>
      </c>
    </row>
    <row r="4604" spans="2:9" x14ac:dyDescent="0.35">
      <c r="B4604" s="458" t="str">
        <f t="shared" si="72"/>
        <v>07/11/2019 06:00:00 AM</v>
      </c>
      <c r="C4604" s="458">
        <v>43657</v>
      </c>
      <c r="D4604" s="459">
        <v>0.25</v>
      </c>
      <c r="E4604" s="2">
        <f>Electricity!F4629</f>
        <v>0</v>
      </c>
      <c r="F4604" s="2">
        <f>Electricity!G4629</f>
        <v>0</v>
      </c>
      <c r="G4604" s="2">
        <f>Electricity!H4629</f>
        <v>0</v>
      </c>
      <c r="H4604" s="2">
        <f>Electricity!I4629</f>
        <v>0</v>
      </c>
      <c r="I4604" s="2">
        <f>Electricity!J4629</f>
        <v>0</v>
      </c>
    </row>
    <row r="4605" spans="2:9" x14ac:dyDescent="0.35">
      <c r="B4605" s="458" t="str">
        <f t="shared" si="72"/>
        <v>07/11/2019 07:00:00 AM</v>
      </c>
      <c r="C4605" s="458">
        <v>43657</v>
      </c>
      <c r="D4605" s="459">
        <v>0.29166666666666669</v>
      </c>
      <c r="E4605" s="2">
        <f>Electricity!F4630</f>
        <v>0</v>
      </c>
      <c r="F4605" s="2">
        <f>Electricity!G4630</f>
        <v>0</v>
      </c>
      <c r="G4605" s="2">
        <f>Electricity!H4630</f>
        <v>0</v>
      </c>
      <c r="H4605" s="2">
        <f>Electricity!I4630</f>
        <v>0</v>
      </c>
      <c r="I4605" s="2">
        <f>Electricity!J4630</f>
        <v>0</v>
      </c>
    </row>
    <row r="4606" spans="2:9" x14ac:dyDescent="0.35">
      <c r="B4606" s="458" t="str">
        <f t="shared" si="72"/>
        <v>07/11/2019 08:00:00 AM</v>
      </c>
      <c r="C4606" s="458">
        <v>43657</v>
      </c>
      <c r="D4606" s="459">
        <v>0.33333333333333337</v>
      </c>
      <c r="E4606" s="2">
        <f>Electricity!F4631</f>
        <v>0</v>
      </c>
      <c r="F4606" s="2">
        <f>Electricity!G4631</f>
        <v>0</v>
      </c>
      <c r="G4606" s="2">
        <f>Electricity!H4631</f>
        <v>0</v>
      </c>
      <c r="H4606" s="2">
        <f>Electricity!I4631</f>
        <v>0</v>
      </c>
      <c r="I4606" s="2">
        <f>Electricity!J4631</f>
        <v>0</v>
      </c>
    </row>
    <row r="4607" spans="2:9" x14ac:dyDescent="0.35">
      <c r="B4607" s="458" t="str">
        <f t="shared" si="72"/>
        <v>07/11/2019 09:00:00 AM</v>
      </c>
      <c r="C4607" s="458">
        <v>43657</v>
      </c>
      <c r="D4607" s="459">
        <v>0.375</v>
      </c>
      <c r="E4607" s="2">
        <f>Electricity!F4632</f>
        <v>0</v>
      </c>
      <c r="F4607" s="2">
        <f>Electricity!G4632</f>
        <v>0</v>
      </c>
      <c r="G4607" s="2">
        <f>Electricity!H4632</f>
        <v>0</v>
      </c>
      <c r="H4607" s="2">
        <f>Electricity!I4632</f>
        <v>0</v>
      </c>
      <c r="I4607" s="2">
        <f>Electricity!J4632</f>
        <v>0</v>
      </c>
    </row>
    <row r="4608" spans="2:9" x14ac:dyDescent="0.35">
      <c r="B4608" s="458" t="str">
        <f t="shared" si="72"/>
        <v>07/11/2019 10:00:00 AM</v>
      </c>
      <c r="C4608" s="458">
        <v>43657</v>
      </c>
      <c r="D4608" s="459">
        <v>0.41666666666666669</v>
      </c>
      <c r="E4608" s="2">
        <f>Electricity!F4633</f>
        <v>0</v>
      </c>
      <c r="F4608" s="2">
        <f>Electricity!G4633</f>
        <v>0</v>
      </c>
      <c r="G4608" s="2">
        <f>Electricity!H4633</f>
        <v>0</v>
      </c>
      <c r="H4608" s="2">
        <f>Electricity!I4633</f>
        <v>0</v>
      </c>
      <c r="I4608" s="2">
        <f>Electricity!J4633</f>
        <v>0</v>
      </c>
    </row>
    <row r="4609" spans="2:9" x14ac:dyDescent="0.35">
      <c r="B4609" s="458" t="str">
        <f t="shared" si="72"/>
        <v>07/11/2019 11:00:00 AM</v>
      </c>
      <c r="C4609" s="458">
        <v>43657</v>
      </c>
      <c r="D4609" s="459">
        <v>0.45833333333333337</v>
      </c>
      <c r="E4609" s="2">
        <f>Electricity!F4634</f>
        <v>0</v>
      </c>
      <c r="F4609" s="2">
        <f>Electricity!G4634</f>
        <v>0</v>
      </c>
      <c r="G4609" s="2">
        <f>Electricity!H4634</f>
        <v>0</v>
      </c>
      <c r="H4609" s="2">
        <f>Electricity!I4634</f>
        <v>0</v>
      </c>
      <c r="I4609" s="2">
        <f>Electricity!J4634</f>
        <v>0</v>
      </c>
    </row>
    <row r="4610" spans="2:9" x14ac:dyDescent="0.35">
      <c r="B4610" s="458" t="str">
        <f t="shared" si="72"/>
        <v>07/11/2019 12:00:00 PM</v>
      </c>
      <c r="C4610" s="458">
        <v>43657</v>
      </c>
      <c r="D4610" s="459">
        <v>0.50000000000000011</v>
      </c>
      <c r="E4610" s="2">
        <f>Electricity!F4635</f>
        <v>0</v>
      </c>
      <c r="F4610" s="2">
        <f>Electricity!G4635</f>
        <v>0</v>
      </c>
      <c r="G4610" s="2">
        <f>Electricity!H4635</f>
        <v>0</v>
      </c>
      <c r="H4610" s="2">
        <f>Electricity!I4635</f>
        <v>0</v>
      </c>
      <c r="I4610" s="2">
        <f>Electricity!J4635</f>
        <v>0</v>
      </c>
    </row>
    <row r="4611" spans="2:9" x14ac:dyDescent="0.35">
      <c r="B4611" s="458" t="str">
        <f t="shared" si="72"/>
        <v>07/11/2019 01:00:00 PM</v>
      </c>
      <c r="C4611" s="458">
        <v>43657</v>
      </c>
      <c r="D4611" s="459">
        <v>0.54166666666666674</v>
      </c>
      <c r="E4611" s="2">
        <f>Electricity!F4636</f>
        <v>0</v>
      </c>
      <c r="F4611" s="2">
        <f>Electricity!G4636</f>
        <v>0</v>
      </c>
      <c r="G4611" s="2">
        <f>Electricity!H4636</f>
        <v>0</v>
      </c>
      <c r="H4611" s="2">
        <f>Electricity!I4636</f>
        <v>0</v>
      </c>
      <c r="I4611" s="2">
        <f>Electricity!J4636</f>
        <v>0</v>
      </c>
    </row>
    <row r="4612" spans="2:9" x14ac:dyDescent="0.35">
      <c r="B4612" s="458" t="str">
        <f t="shared" si="72"/>
        <v>07/11/2019 02:00:00 PM</v>
      </c>
      <c r="C4612" s="458">
        <v>43657</v>
      </c>
      <c r="D4612" s="459">
        <v>0.58333333333333337</v>
      </c>
      <c r="E4612" s="2">
        <f>Electricity!F4637</f>
        <v>0</v>
      </c>
      <c r="F4612" s="2">
        <f>Electricity!G4637</f>
        <v>0</v>
      </c>
      <c r="G4612" s="2">
        <f>Electricity!H4637</f>
        <v>0</v>
      </c>
      <c r="H4612" s="2">
        <f>Electricity!I4637</f>
        <v>0</v>
      </c>
      <c r="I4612" s="2">
        <f>Electricity!J4637</f>
        <v>0</v>
      </c>
    </row>
    <row r="4613" spans="2:9" x14ac:dyDescent="0.35">
      <c r="B4613" s="458" t="str">
        <f t="shared" si="72"/>
        <v>07/11/2019 03:00:00 PM</v>
      </c>
      <c r="C4613" s="458">
        <v>43657</v>
      </c>
      <c r="D4613" s="459">
        <v>0.62500000000000011</v>
      </c>
      <c r="E4613" s="2">
        <f>Electricity!F4638</f>
        <v>0</v>
      </c>
      <c r="F4613" s="2">
        <f>Electricity!G4638</f>
        <v>0</v>
      </c>
      <c r="G4613" s="2">
        <f>Electricity!H4638</f>
        <v>0</v>
      </c>
      <c r="H4613" s="2">
        <f>Electricity!I4638</f>
        <v>0</v>
      </c>
      <c r="I4613" s="2">
        <f>Electricity!J4638</f>
        <v>0</v>
      </c>
    </row>
    <row r="4614" spans="2:9" x14ac:dyDescent="0.35">
      <c r="B4614" s="458" t="str">
        <f t="shared" si="72"/>
        <v>07/11/2019 04:00:00 PM</v>
      </c>
      <c r="C4614" s="458">
        <v>43657</v>
      </c>
      <c r="D4614" s="459">
        <v>0.66666666666666674</v>
      </c>
      <c r="E4614" s="2">
        <f>Electricity!F4639</f>
        <v>0</v>
      </c>
      <c r="F4614" s="2">
        <f>Electricity!G4639</f>
        <v>0</v>
      </c>
      <c r="G4614" s="2">
        <f>Electricity!H4639</f>
        <v>0</v>
      </c>
      <c r="H4614" s="2">
        <f>Electricity!I4639</f>
        <v>0</v>
      </c>
      <c r="I4614" s="2">
        <f>Electricity!J4639</f>
        <v>0</v>
      </c>
    </row>
    <row r="4615" spans="2:9" x14ac:dyDescent="0.35">
      <c r="B4615" s="458" t="str">
        <f t="shared" si="72"/>
        <v>07/11/2019 05:00:00 PM</v>
      </c>
      <c r="C4615" s="458">
        <v>43657</v>
      </c>
      <c r="D4615" s="459">
        <v>0.70833333333333337</v>
      </c>
      <c r="E4615" s="2">
        <f>Electricity!F4640</f>
        <v>0</v>
      </c>
      <c r="F4615" s="2">
        <f>Electricity!G4640</f>
        <v>0</v>
      </c>
      <c r="G4615" s="2">
        <f>Electricity!H4640</f>
        <v>0</v>
      </c>
      <c r="H4615" s="2">
        <f>Electricity!I4640</f>
        <v>0</v>
      </c>
      <c r="I4615" s="2">
        <f>Electricity!J4640</f>
        <v>0</v>
      </c>
    </row>
    <row r="4616" spans="2:9" x14ac:dyDescent="0.35">
      <c r="B4616" s="458" t="str">
        <f t="shared" si="72"/>
        <v>07/11/2019 06:00:00 PM</v>
      </c>
      <c r="C4616" s="458">
        <v>43657</v>
      </c>
      <c r="D4616" s="459">
        <v>0.75000000000000011</v>
      </c>
      <c r="E4616" s="2">
        <f>Electricity!F4641</f>
        <v>0</v>
      </c>
      <c r="F4616" s="2">
        <f>Electricity!G4641</f>
        <v>0</v>
      </c>
      <c r="G4616" s="2">
        <f>Electricity!H4641</f>
        <v>0</v>
      </c>
      <c r="H4616" s="2">
        <f>Electricity!I4641</f>
        <v>0</v>
      </c>
      <c r="I4616" s="2">
        <f>Electricity!J4641</f>
        <v>0</v>
      </c>
    </row>
    <row r="4617" spans="2:9" x14ac:dyDescent="0.35">
      <c r="B4617" s="458" t="str">
        <f t="shared" si="72"/>
        <v>07/11/2019 07:00:00 PM</v>
      </c>
      <c r="C4617" s="458">
        <v>43657</v>
      </c>
      <c r="D4617" s="459">
        <v>0.79166666666666674</v>
      </c>
      <c r="E4617" s="2">
        <f>Electricity!F4642</f>
        <v>0</v>
      </c>
      <c r="F4617" s="2">
        <f>Electricity!G4642</f>
        <v>0</v>
      </c>
      <c r="G4617" s="2">
        <f>Electricity!H4642</f>
        <v>0</v>
      </c>
      <c r="H4617" s="2">
        <f>Electricity!I4642</f>
        <v>0</v>
      </c>
      <c r="I4617" s="2">
        <f>Electricity!J4642</f>
        <v>0</v>
      </c>
    </row>
    <row r="4618" spans="2:9" x14ac:dyDescent="0.35">
      <c r="B4618" s="458" t="str">
        <f t="shared" si="72"/>
        <v>07/11/2019 08:00:00 PM</v>
      </c>
      <c r="C4618" s="458">
        <v>43657</v>
      </c>
      <c r="D4618" s="459">
        <v>0.83333333333333337</v>
      </c>
      <c r="E4618" s="2">
        <f>Electricity!F4643</f>
        <v>0</v>
      </c>
      <c r="F4618" s="2">
        <f>Electricity!G4643</f>
        <v>0</v>
      </c>
      <c r="G4618" s="2">
        <f>Electricity!H4643</f>
        <v>0</v>
      </c>
      <c r="H4618" s="2">
        <f>Electricity!I4643</f>
        <v>0</v>
      </c>
      <c r="I4618" s="2">
        <f>Electricity!J4643</f>
        <v>0</v>
      </c>
    </row>
    <row r="4619" spans="2:9" x14ac:dyDescent="0.35">
      <c r="B4619" s="458" t="str">
        <f t="shared" si="72"/>
        <v>07/11/2019 09:00:00 PM</v>
      </c>
      <c r="C4619" s="458">
        <v>43657</v>
      </c>
      <c r="D4619" s="459">
        <v>0.87500000000000011</v>
      </c>
      <c r="E4619" s="2">
        <f>Electricity!F4644</f>
        <v>0</v>
      </c>
      <c r="F4619" s="2">
        <f>Electricity!G4644</f>
        <v>0</v>
      </c>
      <c r="G4619" s="2">
        <f>Electricity!H4644</f>
        <v>0</v>
      </c>
      <c r="H4619" s="2">
        <f>Electricity!I4644</f>
        <v>0</v>
      </c>
      <c r="I4619" s="2">
        <f>Electricity!J4644</f>
        <v>0</v>
      </c>
    </row>
    <row r="4620" spans="2:9" x14ac:dyDescent="0.35">
      <c r="B4620" s="458" t="str">
        <f t="shared" si="72"/>
        <v>07/11/2019 10:00:00 PM</v>
      </c>
      <c r="C4620" s="458">
        <v>43657</v>
      </c>
      <c r="D4620" s="459">
        <v>0.91666666666666674</v>
      </c>
      <c r="E4620" s="2">
        <f>Electricity!F4645</f>
        <v>0</v>
      </c>
      <c r="F4620" s="2">
        <f>Electricity!G4645</f>
        <v>0</v>
      </c>
      <c r="G4620" s="2">
        <f>Electricity!H4645</f>
        <v>0</v>
      </c>
      <c r="H4620" s="2">
        <f>Electricity!I4645</f>
        <v>0</v>
      </c>
      <c r="I4620" s="2">
        <f>Electricity!J4645</f>
        <v>0</v>
      </c>
    </row>
    <row r="4621" spans="2:9" x14ac:dyDescent="0.35">
      <c r="B4621" s="458" t="str">
        <f t="shared" si="72"/>
        <v>07/11/2019 11:00:00 PM</v>
      </c>
      <c r="C4621" s="458">
        <v>43657</v>
      </c>
      <c r="D4621" s="459">
        <v>0.95833333333333337</v>
      </c>
      <c r="E4621" s="2">
        <f>Electricity!F4646</f>
        <v>0</v>
      </c>
      <c r="F4621" s="2">
        <f>Electricity!G4646</f>
        <v>0</v>
      </c>
      <c r="G4621" s="2">
        <f>Electricity!H4646</f>
        <v>0</v>
      </c>
      <c r="H4621" s="2">
        <f>Electricity!I4646</f>
        <v>0</v>
      </c>
      <c r="I4621" s="2">
        <f>Electricity!J4646</f>
        <v>0</v>
      </c>
    </row>
    <row r="4622" spans="2:9" x14ac:dyDescent="0.35">
      <c r="B4622" s="458" t="str">
        <f t="shared" si="72"/>
        <v>07/12/2019 12:00:00 AM</v>
      </c>
      <c r="C4622" s="458">
        <v>43658</v>
      </c>
      <c r="D4622" s="459">
        <v>3.1225022567582528E-17</v>
      </c>
      <c r="E4622" s="2">
        <f>Electricity!F4647</f>
        <v>0</v>
      </c>
      <c r="F4622" s="2">
        <f>Electricity!G4647</f>
        <v>0</v>
      </c>
      <c r="G4622" s="2">
        <f>Electricity!H4647</f>
        <v>0</v>
      </c>
      <c r="H4622" s="2">
        <f>Electricity!I4647</f>
        <v>0</v>
      </c>
      <c r="I4622" s="2">
        <f>Electricity!J4647</f>
        <v>0</v>
      </c>
    </row>
    <row r="4623" spans="2:9" x14ac:dyDescent="0.35">
      <c r="B4623" s="458" t="str">
        <f t="shared" ref="B4623:B4686" si="73">CONCATENATE(TEXT(C4623,"mm/dd/yyyy")," ",TEXT(D4623,"hh:mm:ss AM/PM"))</f>
        <v>07/12/2019 01:00:00 AM</v>
      </c>
      <c r="C4623" s="458">
        <v>43658</v>
      </c>
      <c r="D4623" s="459">
        <v>4.1666666666666699E-2</v>
      </c>
      <c r="E4623" s="2">
        <f>Electricity!F4648</f>
        <v>0</v>
      </c>
      <c r="F4623" s="2">
        <f>Electricity!G4648</f>
        <v>0</v>
      </c>
      <c r="G4623" s="2">
        <f>Electricity!H4648</f>
        <v>0</v>
      </c>
      <c r="H4623" s="2">
        <f>Electricity!I4648</f>
        <v>0</v>
      </c>
      <c r="I4623" s="2">
        <f>Electricity!J4648</f>
        <v>0</v>
      </c>
    </row>
    <row r="4624" spans="2:9" x14ac:dyDescent="0.35">
      <c r="B4624" s="458" t="str">
        <f t="shared" si="73"/>
        <v>07/12/2019 02:00:00 AM</v>
      </c>
      <c r="C4624" s="458">
        <v>43658</v>
      </c>
      <c r="D4624" s="459">
        <v>8.333333333333337E-2</v>
      </c>
      <c r="E4624" s="2">
        <f>Electricity!F4649</f>
        <v>0</v>
      </c>
      <c r="F4624" s="2">
        <f>Electricity!G4649</f>
        <v>0</v>
      </c>
      <c r="G4624" s="2">
        <f>Electricity!H4649</f>
        <v>0</v>
      </c>
      <c r="H4624" s="2">
        <f>Electricity!I4649</f>
        <v>0</v>
      </c>
      <c r="I4624" s="2">
        <f>Electricity!J4649</f>
        <v>0</v>
      </c>
    </row>
    <row r="4625" spans="2:9" x14ac:dyDescent="0.35">
      <c r="B4625" s="458" t="str">
        <f t="shared" si="73"/>
        <v>07/12/2019 03:00:00 AM</v>
      </c>
      <c r="C4625" s="458">
        <v>43658</v>
      </c>
      <c r="D4625" s="459">
        <v>0.12500000000000006</v>
      </c>
      <c r="E4625" s="2">
        <f>Electricity!F4650</f>
        <v>0</v>
      </c>
      <c r="F4625" s="2">
        <f>Electricity!G4650</f>
        <v>0</v>
      </c>
      <c r="G4625" s="2">
        <f>Electricity!H4650</f>
        <v>0</v>
      </c>
      <c r="H4625" s="2">
        <f>Electricity!I4650</f>
        <v>0</v>
      </c>
      <c r="I4625" s="2">
        <f>Electricity!J4650</f>
        <v>0</v>
      </c>
    </row>
    <row r="4626" spans="2:9" x14ac:dyDescent="0.35">
      <c r="B4626" s="458" t="str">
        <f t="shared" si="73"/>
        <v>07/12/2019 04:00:00 AM</v>
      </c>
      <c r="C4626" s="458">
        <v>43658</v>
      </c>
      <c r="D4626" s="459">
        <v>0.16666666666666669</v>
      </c>
      <c r="E4626" s="2">
        <f>Electricity!F4651</f>
        <v>0</v>
      </c>
      <c r="F4626" s="2">
        <f>Electricity!G4651</f>
        <v>0</v>
      </c>
      <c r="G4626" s="2">
        <f>Electricity!H4651</f>
        <v>0</v>
      </c>
      <c r="H4626" s="2">
        <f>Electricity!I4651</f>
        <v>0</v>
      </c>
      <c r="I4626" s="2">
        <f>Electricity!J4651</f>
        <v>0</v>
      </c>
    </row>
    <row r="4627" spans="2:9" x14ac:dyDescent="0.35">
      <c r="B4627" s="458" t="str">
        <f t="shared" si="73"/>
        <v>07/12/2019 05:00:00 AM</v>
      </c>
      <c r="C4627" s="458">
        <v>43658</v>
      </c>
      <c r="D4627" s="459">
        <v>0.20833333333333337</v>
      </c>
      <c r="E4627" s="2">
        <f>Electricity!F4652</f>
        <v>0</v>
      </c>
      <c r="F4627" s="2">
        <f>Electricity!G4652</f>
        <v>0</v>
      </c>
      <c r="G4627" s="2">
        <f>Electricity!H4652</f>
        <v>0</v>
      </c>
      <c r="H4627" s="2">
        <f>Electricity!I4652</f>
        <v>0</v>
      </c>
      <c r="I4627" s="2">
        <f>Electricity!J4652</f>
        <v>0</v>
      </c>
    </row>
    <row r="4628" spans="2:9" x14ac:dyDescent="0.35">
      <c r="B4628" s="458" t="str">
        <f t="shared" si="73"/>
        <v>07/12/2019 06:00:00 AM</v>
      </c>
      <c r="C4628" s="458">
        <v>43658</v>
      </c>
      <c r="D4628" s="459">
        <v>0.25</v>
      </c>
      <c r="E4628" s="2">
        <f>Electricity!F4653</f>
        <v>0</v>
      </c>
      <c r="F4628" s="2">
        <f>Electricity!G4653</f>
        <v>0</v>
      </c>
      <c r="G4628" s="2">
        <f>Electricity!H4653</f>
        <v>0</v>
      </c>
      <c r="H4628" s="2">
        <f>Electricity!I4653</f>
        <v>0</v>
      </c>
      <c r="I4628" s="2">
        <f>Electricity!J4653</f>
        <v>0</v>
      </c>
    </row>
    <row r="4629" spans="2:9" x14ac:dyDescent="0.35">
      <c r="B4629" s="458" t="str">
        <f t="shared" si="73"/>
        <v>07/12/2019 07:00:00 AM</v>
      </c>
      <c r="C4629" s="458">
        <v>43658</v>
      </c>
      <c r="D4629" s="459">
        <v>0.29166666666666669</v>
      </c>
      <c r="E4629" s="2">
        <f>Electricity!F4654</f>
        <v>0</v>
      </c>
      <c r="F4629" s="2">
        <f>Electricity!G4654</f>
        <v>0</v>
      </c>
      <c r="G4629" s="2">
        <f>Electricity!H4654</f>
        <v>0</v>
      </c>
      <c r="H4629" s="2">
        <f>Electricity!I4654</f>
        <v>0</v>
      </c>
      <c r="I4629" s="2">
        <f>Electricity!J4654</f>
        <v>0</v>
      </c>
    </row>
    <row r="4630" spans="2:9" x14ac:dyDescent="0.35">
      <c r="B4630" s="458" t="str">
        <f t="shared" si="73"/>
        <v>07/12/2019 08:00:00 AM</v>
      </c>
      <c r="C4630" s="458">
        <v>43658</v>
      </c>
      <c r="D4630" s="459">
        <v>0.33333333333333337</v>
      </c>
      <c r="E4630" s="2">
        <f>Electricity!F4655</f>
        <v>0</v>
      </c>
      <c r="F4630" s="2">
        <f>Electricity!G4655</f>
        <v>0</v>
      </c>
      <c r="G4630" s="2">
        <f>Electricity!H4655</f>
        <v>0</v>
      </c>
      <c r="H4630" s="2">
        <f>Electricity!I4655</f>
        <v>0</v>
      </c>
      <c r="I4630" s="2">
        <f>Electricity!J4655</f>
        <v>0</v>
      </c>
    </row>
    <row r="4631" spans="2:9" x14ac:dyDescent="0.35">
      <c r="B4631" s="458" t="str">
        <f t="shared" si="73"/>
        <v>07/12/2019 09:00:00 AM</v>
      </c>
      <c r="C4631" s="458">
        <v>43658</v>
      </c>
      <c r="D4631" s="459">
        <v>0.375</v>
      </c>
      <c r="E4631" s="2">
        <f>Electricity!F4656</f>
        <v>0</v>
      </c>
      <c r="F4631" s="2">
        <f>Electricity!G4656</f>
        <v>0</v>
      </c>
      <c r="G4631" s="2">
        <f>Electricity!H4656</f>
        <v>0</v>
      </c>
      <c r="H4631" s="2">
        <f>Electricity!I4656</f>
        <v>0</v>
      </c>
      <c r="I4631" s="2">
        <f>Electricity!J4656</f>
        <v>0</v>
      </c>
    </row>
    <row r="4632" spans="2:9" x14ac:dyDescent="0.35">
      <c r="B4632" s="458" t="str">
        <f t="shared" si="73"/>
        <v>07/12/2019 10:00:00 AM</v>
      </c>
      <c r="C4632" s="458">
        <v>43658</v>
      </c>
      <c r="D4632" s="459">
        <v>0.41666666666666669</v>
      </c>
      <c r="E4632" s="2">
        <f>Electricity!F4657</f>
        <v>0</v>
      </c>
      <c r="F4632" s="2">
        <f>Electricity!G4657</f>
        <v>0</v>
      </c>
      <c r="G4632" s="2">
        <f>Electricity!H4657</f>
        <v>0</v>
      </c>
      <c r="H4632" s="2">
        <f>Electricity!I4657</f>
        <v>0</v>
      </c>
      <c r="I4632" s="2">
        <f>Electricity!J4657</f>
        <v>0</v>
      </c>
    </row>
    <row r="4633" spans="2:9" x14ac:dyDescent="0.35">
      <c r="B4633" s="458" t="str">
        <f t="shared" si="73"/>
        <v>07/12/2019 11:00:00 AM</v>
      </c>
      <c r="C4633" s="458">
        <v>43658</v>
      </c>
      <c r="D4633" s="459">
        <v>0.45833333333333337</v>
      </c>
      <c r="E4633" s="2">
        <f>Electricity!F4658</f>
        <v>0</v>
      </c>
      <c r="F4633" s="2">
        <f>Electricity!G4658</f>
        <v>0</v>
      </c>
      <c r="G4633" s="2">
        <f>Electricity!H4658</f>
        <v>0</v>
      </c>
      <c r="H4633" s="2">
        <f>Electricity!I4658</f>
        <v>0</v>
      </c>
      <c r="I4633" s="2">
        <f>Electricity!J4658</f>
        <v>0</v>
      </c>
    </row>
    <row r="4634" spans="2:9" x14ac:dyDescent="0.35">
      <c r="B4634" s="458" t="str">
        <f t="shared" si="73"/>
        <v>07/12/2019 12:00:00 PM</v>
      </c>
      <c r="C4634" s="458">
        <v>43658</v>
      </c>
      <c r="D4634" s="459">
        <v>0.50000000000000011</v>
      </c>
      <c r="E4634" s="2">
        <f>Electricity!F4659</f>
        <v>0</v>
      </c>
      <c r="F4634" s="2">
        <f>Electricity!G4659</f>
        <v>0</v>
      </c>
      <c r="G4634" s="2">
        <f>Electricity!H4659</f>
        <v>0</v>
      </c>
      <c r="H4634" s="2">
        <f>Electricity!I4659</f>
        <v>0</v>
      </c>
      <c r="I4634" s="2">
        <f>Electricity!J4659</f>
        <v>0</v>
      </c>
    </row>
    <row r="4635" spans="2:9" x14ac:dyDescent="0.35">
      <c r="B4635" s="458" t="str">
        <f t="shared" si="73"/>
        <v>07/12/2019 01:00:00 PM</v>
      </c>
      <c r="C4635" s="458">
        <v>43658</v>
      </c>
      <c r="D4635" s="459">
        <v>0.54166666666666674</v>
      </c>
      <c r="E4635" s="2">
        <f>Electricity!F4660</f>
        <v>0</v>
      </c>
      <c r="F4635" s="2">
        <f>Electricity!G4660</f>
        <v>0</v>
      </c>
      <c r="G4635" s="2">
        <f>Electricity!H4660</f>
        <v>0</v>
      </c>
      <c r="H4635" s="2">
        <f>Electricity!I4660</f>
        <v>0</v>
      </c>
      <c r="I4635" s="2">
        <f>Electricity!J4660</f>
        <v>0</v>
      </c>
    </row>
    <row r="4636" spans="2:9" x14ac:dyDescent="0.35">
      <c r="B4636" s="458" t="str">
        <f t="shared" si="73"/>
        <v>07/12/2019 02:00:00 PM</v>
      </c>
      <c r="C4636" s="458">
        <v>43658</v>
      </c>
      <c r="D4636" s="459">
        <v>0.58333333333333337</v>
      </c>
      <c r="E4636" s="2">
        <f>Electricity!F4661</f>
        <v>0</v>
      </c>
      <c r="F4636" s="2">
        <f>Electricity!G4661</f>
        <v>0</v>
      </c>
      <c r="G4636" s="2">
        <f>Electricity!H4661</f>
        <v>0</v>
      </c>
      <c r="H4636" s="2">
        <f>Electricity!I4661</f>
        <v>0</v>
      </c>
      <c r="I4636" s="2">
        <f>Electricity!J4661</f>
        <v>0</v>
      </c>
    </row>
    <row r="4637" spans="2:9" x14ac:dyDescent="0.35">
      <c r="B4637" s="458" t="str">
        <f t="shared" si="73"/>
        <v>07/12/2019 03:00:00 PM</v>
      </c>
      <c r="C4637" s="458">
        <v>43658</v>
      </c>
      <c r="D4637" s="459">
        <v>0.62500000000000011</v>
      </c>
      <c r="E4637" s="2">
        <f>Electricity!F4662</f>
        <v>0</v>
      </c>
      <c r="F4637" s="2">
        <f>Electricity!G4662</f>
        <v>0</v>
      </c>
      <c r="G4637" s="2">
        <f>Electricity!H4662</f>
        <v>0</v>
      </c>
      <c r="H4637" s="2">
        <f>Electricity!I4662</f>
        <v>0</v>
      </c>
      <c r="I4637" s="2">
        <f>Electricity!J4662</f>
        <v>0</v>
      </c>
    </row>
    <row r="4638" spans="2:9" x14ac:dyDescent="0.35">
      <c r="B4638" s="458" t="str">
        <f t="shared" si="73"/>
        <v>07/12/2019 04:00:00 PM</v>
      </c>
      <c r="C4638" s="458">
        <v>43658</v>
      </c>
      <c r="D4638" s="459">
        <v>0.66666666666666674</v>
      </c>
      <c r="E4638" s="2">
        <f>Electricity!F4663</f>
        <v>0</v>
      </c>
      <c r="F4638" s="2">
        <f>Electricity!G4663</f>
        <v>0</v>
      </c>
      <c r="G4638" s="2">
        <f>Electricity!H4663</f>
        <v>0</v>
      </c>
      <c r="H4638" s="2">
        <f>Electricity!I4663</f>
        <v>0</v>
      </c>
      <c r="I4638" s="2">
        <f>Electricity!J4663</f>
        <v>0</v>
      </c>
    </row>
    <row r="4639" spans="2:9" x14ac:dyDescent="0.35">
      <c r="B4639" s="458" t="str">
        <f t="shared" si="73"/>
        <v>07/12/2019 05:00:00 PM</v>
      </c>
      <c r="C4639" s="458">
        <v>43658</v>
      </c>
      <c r="D4639" s="459">
        <v>0.70833333333333337</v>
      </c>
      <c r="E4639" s="2">
        <f>Electricity!F4664</f>
        <v>0</v>
      </c>
      <c r="F4639" s="2">
        <f>Electricity!G4664</f>
        <v>0</v>
      </c>
      <c r="G4639" s="2">
        <f>Electricity!H4664</f>
        <v>0</v>
      </c>
      <c r="H4639" s="2">
        <f>Electricity!I4664</f>
        <v>0</v>
      </c>
      <c r="I4639" s="2">
        <f>Electricity!J4664</f>
        <v>0</v>
      </c>
    </row>
    <row r="4640" spans="2:9" x14ac:dyDescent="0.35">
      <c r="B4640" s="458" t="str">
        <f t="shared" si="73"/>
        <v>07/12/2019 06:00:00 PM</v>
      </c>
      <c r="C4640" s="458">
        <v>43658</v>
      </c>
      <c r="D4640" s="459">
        <v>0.75000000000000011</v>
      </c>
      <c r="E4640" s="2">
        <f>Electricity!F4665</f>
        <v>0</v>
      </c>
      <c r="F4640" s="2">
        <f>Electricity!G4665</f>
        <v>0</v>
      </c>
      <c r="G4640" s="2">
        <f>Electricity!H4665</f>
        <v>0</v>
      </c>
      <c r="H4640" s="2">
        <f>Electricity!I4665</f>
        <v>0</v>
      </c>
      <c r="I4640" s="2">
        <f>Electricity!J4665</f>
        <v>0</v>
      </c>
    </row>
    <row r="4641" spans="2:9" x14ac:dyDescent="0.35">
      <c r="B4641" s="458" t="str">
        <f t="shared" si="73"/>
        <v>07/12/2019 07:00:00 PM</v>
      </c>
      <c r="C4641" s="458">
        <v>43658</v>
      </c>
      <c r="D4641" s="459">
        <v>0.79166666666666674</v>
      </c>
      <c r="E4641" s="2">
        <f>Electricity!F4666</f>
        <v>0</v>
      </c>
      <c r="F4641" s="2">
        <f>Electricity!G4666</f>
        <v>0</v>
      </c>
      <c r="G4641" s="2">
        <f>Electricity!H4666</f>
        <v>0</v>
      </c>
      <c r="H4641" s="2">
        <f>Electricity!I4666</f>
        <v>0</v>
      </c>
      <c r="I4641" s="2">
        <f>Electricity!J4666</f>
        <v>0</v>
      </c>
    </row>
    <row r="4642" spans="2:9" x14ac:dyDescent="0.35">
      <c r="B4642" s="458" t="str">
        <f t="shared" si="73"/>
        <v>07/12/2019 08:00:00 PM</v>
      </c>
      <c r="C4642" s="458">
        <v>43658</v>
      </c>
      <c r="D4642" s="459">
        <v>0.83333333333333337</v>
      </c>
      <c r="E4642" s="2">
        <f>Electricity!F4667</f>
        <v>0</v>
      </c>
      <c r="F4642" s="2">
        <f>Electricity!G4667</f>
        <v>0</v>
      </c>
      <c r="G4642" s="2">
        <f>Electricity!H4667</f>
        <v>0</v>
      </c>
      <c r="H4642" s="2">
        <f>Electricity!I4667</f>
        <v>0</v>
      </c>
      <c r="I4642" s="2">
        <f>Electricity!J4667</f>
        <v>0</v>
      </c>
    </row>
    <row r="4643" spans="2:9" x14ac:dyDescent="0.35">
      <c r="B4643" s="458" t="str">
        <f t="shared" si="73"/>
        <v>07/12/2019 09:00:00 PM</v>
      </c>
      <c r="C4643" s="458">
        <v>43658</v>
      </c>
      <c r="D4643" s="459">
        <v>0.87500000000000011</v>
      </c>
      <c r="E4643" s="2">
        <f>Electricity!F4668</f>
        <v>0</v>
      </c>
      <c r="F4643" s="2">
        <f>Electricity!G4668</f>
        <v>0</v>
      </c>
      <c r="G4643" s="2">
        <f>Electricity!H4668</f>
        <v>0</v>
      </c>
      <c r="H4643" s="2">
        <f>Electricity!I4668</f>
        <v>0</v>
      </c>
      <c r="I4643" s="2">
        <f>Electricity!J4668</f>
        <v>0</v>
      </c>
    </row>
    <row r="4644" spans="2:9" x14ac:dyDescent="0.35">
      <c r="B4644" s="458" t="str">
        <f t="shared" si="73"/>
        <v>07/12/2019 10:00:00 PM</v>
      </c>
      <c r="C4644" s="458">
        <v>43658</v>
      </c>
      <c r="D4644" s="459">
        <v>0.91666666666666674</v>
      </c>
      <c r="E4644" s="2">
        <f>Electricity!F4669</f>
        <v>0</v>
      </c>
      <c r="F4644" s="2">
        <f>Electricity!G4669</f>
        <v>0</v>
      </c>
      <c r="G4644" s="2">
        <f>Electricity!H4669</f>
        <v>0</v>
      </c>
      <c r="H4644" s="2">
        <f>Electricity!I4669</f>
        <v>0</v>
      </c>
      <c r="I4644" s="2">
        <f>Electricity!J4669</f>
        <v>0</v>
      </c>
    </row>
    <row r="4645" spans="2:9" x14ac:dyDescent="0.35">
      <c r="B4645" s="458" t="str">
        <f t="shared" si="73"/>
        <v>07/12/2019 11:00:00 PM</v>
      </c>
      <c r="C4645" s="458">
        <v>43658</v>
      </c>
      <c r="D4645" s="459">
        <v>0.95833333333333337</v>
      </c>
      <c r="E4645" s="2">
        <f>Electricity!F4670</f>
        <v>0</v>
      </c>
      <c r="F4645" s="2">
        <f>Electricity!G4670</f>
        <v>0</v>
      </c>
      <c r="G4645" s="2">
        <f>Electricity!H4670</f>
        <v>0</v>
      </c>
      <c r="H4645" s="2">
        <f>Electricity!I4670</f>
        <v>0</v>
      </c>
      <c r="I4645" s="2">
        <f>Electricity!J4670</f>
        <v>0</v>
      </c>
    </row>
    <row r="4646" spans="2:9" x14ac:dyDescent="0.35">
      <c r="B4646" s="458" t="str">
        <f t="shared" si="73"/>
        <v>07/13/2019 12:00:00 AM</v>
      </c>
      <c r="C4646" s="458">
        <v>43659</v>
      </c>
      <c r="D4646" s="459">
        <v>3.1225022567582528E-17</v>
      </c>
      <c r="E4646" s="2">
        <f>Electricity!F4671</f>
        <v>0</v>
      </c>
      <c r="F4646" s="2">
        <f>Electricity!G4671</f>
        <v>0</v>
      </c>
      <c r="G4646" s="2">
        <f>Electricity!H4671</f>
        <v>0</v>
      </c>
      <c r="H4646" s="2">
        <f>Electricity!I4671</f>
        <v>0</v>
      </c>
      <c r="I4646" s="2">
        <f>Electricity!J4671</f>
        <v>0</v>
      </c>
    </row>
    <row r="4647" spans="2:9" x14ac:dyDescent="0.35">
      <c r="B4647" s="458" t="str">
        <f t="shared" si="73"/>
        <v>07/13/2019 01:00:00 AM</v>
      </c>
      <c r="C4647" s="458">
        <v>43659</v>
      </c>
      <c r="D4647" s="459">
        <v>4.1666666666666699E-2</v>
      </c>
      <c r="E4647" s="2">
        <f>Electricity!F4672</f>
        <v>0</v>
      </c>
      <c r="F4647" s="2">
        <f>Electricity!G4672</f>
        <v>0</v>
      </c>
      <c r="G4647" s="2">
        <f>Electricity!H4672</f>
        <v>0</v>
      </c>
      <c r="H4647" s="2">
        <f>Electricity!I4672</f>
        <v>0</v>
      </c>
      <c r="I4647" s="2">
        <f>Electricity!J4672</f>
        <v>0</v>
      </c>
    </row>
    <row r="4648" spans="2:9" x14ac:dyDescent="0.35">
      <c r="B4648" s="458" t="str">
        <f t="shared" si="73"/>
        <v>07/13/2019 02:00:00 AM</v>
      </c>
      <c r="C4648" s="458">
        <v>43659</v>
      </c>
      <c r="D4648" s="459">
        <v>8.333333333333337E-2</v>
      </c>
      <c r="E4648" s="2">
        <f>Electricity!F4673</f>
        <v>0</v>
      </c>
      <c r="F4648" s="2">
        <f>Electricity!G4673</f>
        <v>0</v>
      </c>
      <c r="G4648" s="2">
        <f>Electricity!H4673</f>
        <v>0</v>
      </c>
      <c r="H4648" s="2">
        <f>Electricity!I4673</f>
        <v>0</v>
      </c>
      <c r="I4648" s="2">
        <f>Electricity!J4673</f>
        <v>0</v>
      </c>
    </row>
    <row r="4649" spans="2:9" x14ac:dyDescent="0.35">
      <c r="B4649" s="458" t="str">
        <f t="shared" si="73"/>
        <v>07/13/2019 03:00:00 AM</v>
      </c>
      <c r="C4649" s="458">
        <v>43659</v>
      </c>
      <c r="D4649" s="459">
        <v>0.12500000000000006</v>
      </c>
      <c r="E4649" s="2">
        <f>Electricity!F4674</f>
        <v>0</v>
      </c>
      <c r="F4649" s="2">
        <f>Electricity!G4674</f>
        <v>0</v>
      </c>
      <c r="G4649" s="2">
        <f>Electricity!H4674</f>
        <v>0</v>
      </c>
      <c r="H4649" s="2">
        <f>Electricity!I4674</f>
        <v>0</v>
      </c>
      <c r="I4649" s="2">
        <f>Electricity!J4674</f>
        <v>0</v>
      </c>
    </row>
    <row r="4650" spans="2:9" x14ac:dyDescent="0.35">
      <c r="B4650" s="458" t="str">
        <f t="shared" si="73"/>
        <v>07/13/2019 04:00:00 AM</v>
      </c>
      <c r="C4650" s="458">
        <v>43659</v>
      </c>
      <c r="D4650" s="459">
        <v>0.16666666666666669</v>
      </c>
      <c r="E4650" s="2">
        <f>Electricity!F4675</f>
        <v>0</v>
      </c>
      <c r="F4650" s="2">
        <f>Electricity!G4675</f>
        <v>0</v>
      </c>
      <c r="G4650" s="2">
        <f>Electricity!H4675</f>
        <v>0</v>
      </c>
      <c r="H4650" s="2">
        <f>Electricity!I4675</f>
        <v>0</v>
      </c>
      <c r="I4650" s="2">
        <f>Electricity!J4675</f>
        <v>0</v>
      </c>
    </row>
    <row r="4651" spans="2:9" x14ac:dyDescent="0.35">
      <c r="B4651" s="458" t="str">
        <f t="shared" si="73"/>
        <v>07/13/2019 05:00:00 AM</v>
      </c>
      <c r="C4651" s="458">
        <v>43659</v>
      </c>
      <c r="D4651" s="459">
        <v>0.20833333333333337</v>
      </c>
      <c r="E4651" s="2">
        <f>Electricity!F4676</f>
        <v>0</v>
      </c>
      <c r="F4651" s="2">
        <f>Electricity!G4676</f>
        <v>0</v>
      </c>
      <c r="G4651" s="2">
        <f>Electricity!H4676</f>
        <v>0</v>
      </c>
      <c r="H4651" s="2">
        <f>Electricity!I4676</f>
        <v>0</v>
      </c>
      <c r="I4651" s="2">
        <f>Electricity!J4676</f>
        <v>0</v>
      </c>
    </row>
    <row r="4652" spans="2:9" x14ac:dyDescent="0.35">
      <c r="B4652" s="458" t="str">
        <f t="shared" si="73"/>
        <v>07/13/2019 06:00:00 AM</v>
      </c>
      <c r="C4652" s="458">
        <v>43659</v>
      </c>
      <c r="D4652" s="459">
        <v>0.25</v>
      </c>
      <c r="E4652" s="2">
        <f>Electricity!F4677</f>
        <v>0</v>
      </c>
      <c r="F4652" s="2">
        <f>Electricity!G4677</f>
        <v>0</v>
      </c>
      <c r="G4652" s="2">
        <f>Electricity!H4677</f>
        <v>0</v>
      </c>
      <c r="H4652" s="2">
        <f>Electricity!I4677</f>
        <v>0</v>
      </c>
      <c r="I4652" s="2">
        <f>Electricity!J4677</f>
        <v>0</v>
      </c>
    </row>
    <row r="4653" spans="2:9" x14ac:dyDescent="0.35">
      <c r="B4653" s="458" t="str">
        <f t="shared" si="73"/>
        <v>07/13/2019 07:00:00 AM</v>
      </c>
      <c r="C4653" s="458">
        <v>43659</v>
      </c>
      <c r="D4653" s="459">
        <v>0.29166666666666669</v>
      </c>
      <c r="E4653" s="2">
        <f>Electricity!F4678</f>
        <v>0</v>
      </c>
      <c r="F4653" s="2">
        <f>Electricity!G4678</f>
        <v>0</v>
      </c>
      <c r="G4653" s="2">
        <f>Electricity!H4678</f>
        <v>0</v>
      </c>
      <c r="H4653" s="2">
        <f>Electricity!I4678</f>
        <v>0</v>
      </c>
      <c r="I4653" s="2">
        <f>Electricity!J4678</f>
        <v>0</v>
      </c>
    </row>
    <row r="4654" spans="2:9" x14ac:dyDescent="0.35">
      <c r="B4654" s="458" t="str">
        <f t="shared" si="73"/>
        <v>07/13/2019 08:00:00 AM</v>
      </c>
      <c r="C4654" s="458">
        <v>43659</v>
      </c>
      <c r="D4654" s="459">
        <v>0.33333333333333337</v>
      </c>
      <c r="E4654" s="2">
        <f>Electricity!F4679</f>
        <v>0</v>
      </c>
      <c r="F4654" s="2">
        <f>Electricity!G4679</f>
        <v>0</v>
      </c>
      <c r="G4654" s="2">
        <f>Electricity!H4679</f>
        <v>0</v>
      </c>
      <c r="H4654" s="2">
        <f>Electricity!I4679</f>
        <v>0</v>
      </c>
      <c r="I4654" s="2">
        <f>Electricity!J4679</f>
        <v>0</v>
      </c>
    </row>
    <row r="4655" spans="2:9" x14ac:dyDescent="0.35">
      <c r="B4655" s="458" t="str">
        <f t="shared" si="73"/>
        <v>07/13/2019 09:00:00 AM</v>
      </c>
      <c r="C4655" s="458">
        <v>43659</v>
      </c>
      <c r="D4655" s="459">
        <v>0.375</v>
      </c>
      <c r="E4655" s="2">
        <f>Electricity!F4680</f>
        <v>0</v>
      </c>
      <c r="F4655" s="2">
        <f>Electricity!G4680</f>
        <v>0</v>
      </c>
      <c r="G4655" s="2">
        <f>Electricity!H4680</f>
        <v>0</v>
      </c>
      <c r="H4655" s="2">
        <f>Electricity!I4680</f>
        <v>0</v>
      </c>
      <c r="I4655" s="2">
        <f>Electricity!J4680</f>
        <v>0</v>
      </c>
    </row>
    <row r="4656" spans="2:9" x14ac:dyDescent="0.35">
      <c r="B4656" s="458" t="str">
        <f t="shared" si="73"/>
        <v>07/13/2019 10:00:00 AM</v>
      </c>
      <c r="C4656" s="458">
        <v>43659</v>
      </c>
      <c r="D4656" s="459">
        <v>0.41666666666666669</v>
      </c>
      <c r="E4656" s="2">
        <f>Electricity!F4681</f>
        <v>0</v>
      </c>
      <c r="F4656" s="2">
        <f>Electricity!G4681</f>
        <v>0</v>
      </c>
      <c r="G4656" s="2">
        <f>Electricity!H4681</f>
        <v>0</v>
      </c>
      <c r="H4656" s="2">
        <f>Electricity!I4681</f>
        <v>0</v>
      </c>
      <c r="I4656" s="2">
        <f>Electricity!J4681</f>
        <v>0</v>
      </c>
    </row>
    <row r="4657" spans="2:9" x14ac:dyDescent="0.35">
      <c r="B4657" s="458" t="str">
        <f t="shared" si="73"/>
        <v>07/13/2019 11:00:00 AM</v>
      </c>
      <c r="C4657" s="458">
        <v>43659</v>
      </c>
      <c r="D4657" s="459">
        <v>0.45833333333333337</v>
      </c>
      <c r="E4657" s="2">
        <f>Electricity!F4682</f>
        <v>0</v>
      </c>
      <c r="F4657" s="2">
        <f>Electricity!G4682</f>
        <v>0</v>
      </c>
      <c r="G4657" s="2">
        <f>Electricity!H4682</f>
        <v>0</v>
      </c>
      <c r="H4657" s="2">
        <f>Electricity!I4682</f>
        <v>0</v>
      </c>
      <c r="I4657" s="2">
        <f>Electricity!J4682</f>
        <v>0</v>
      </c>
    </row>
    <row r="4658" spans="2:9" x14ac:dyDescent="0.35">
      <c r="B4658" s="458" t="str">
        <f t="shared" si="73"/>
        <v>07/13/2019 12:00:00 PM</v>
      </c>
      <c r="C4658" s="458">
        <v>43659</v>
      </c>
      <c r="D4658" s="459">
        <v>0.50000000000000011</v>
      </c>
      <c r="E4658" s="2">
        <f>Electricity!F4683</f>
        <v>0</v>
      </c>
      <c r="F4658" s="2">
        <f>Electricity!G4683</f>
        <v>0</v>
      </c>
      <c r="G4658" s="2">
        <f>Electricity!H4683</f>
        <v>0</v>
      </c>
      <c r="H4658" s="2">
        <f>Electricity!I4683</f>
        <v>0</v>
      </c>
      <c r="I4658" s="2">
        <f>Electricity!J4683</f>
        <v>0</v>
      </c>
    </row>
    <row r="4659" spans="2:9" x14ac:dyDescent="0.35">
      <c r="B4659" s="458" t="str">
        <f t="shared" si="73"/>
        <v>07/13/2019 01:00:00 PM</v>
      </c>
      <c r="C4659" s="458">
        <v>43659</v>
      </c>
      <c r="D4659" s="459">
        <v>0.54166666666666674</v>
      </c>
      <c r="E4659" s="2">
        <f>Electricity!F4684</f>
        <v>0</v>
      </c>
      <c r="F4659" s="2">
        <f>Electricity!G4684</f>
        <v>0</v>
      </c>
      <c r="G4659" s="2">
        <f>Electricity!H4684</f>
        <v>0</v>
      </c>
      <c r="H4659" s="2">
        <f>Electricity!I4684</f>
        <v>0</v>
      </c>
      <c r="I4659" s="2">
        <f>Electricity!J4684</f>
        <v>0</v>
      </c>
    </row>
    <row r="4660" spans="2:9" x14ac:dyDescent="0.35">
      <c r="B4660" s="458" t="str">
        <f t="shared" si="73"/>
        <v>07/13/2019 02:00:00 PM</v>
      </c>
      <c r="C4660" s="458">
        <v>43659</v>
      </c>
      <c r="D4660" s="459">
        <v>0.58333333333333337</v>
      </c>
      <c r="E4660" s="2">
        <f>Electricity!F4685</f>
        <v>0</v>
      </c>
      <c r="F4660" s="2">
        <f>Electricity!G4685</f>
        <v>0</v>
      </c>
      <c r="G4660" s="2">
        <f>Electricity!H4685</f>
        <v>0</v>
      </c>
      <c r="H4660" s="2">
        <f>Electricity!I4685</f>
        <v>0</v>
      </c>
      <c r="I4660" s="2">
        <f>Electricity!J4685</f>
        <v>0</v>
      </c>
    </row>
    <row r="4661" spans="2:9" x14ac:dyDescent="0.35">
      <c r="B4661" s="458" t="str">
        <f t="shared" si="73"/>
        <v>07/13/2019 03:00:00 PM</v>
      </c>
      <c r="C4661" s="458">
        <v>43659</v>
      </c>
      <c r="D4661" s="459">
        <v>0.62500000000000011</v>
      </c>
      <c r="E4661" s="2">
        <f>Electricity!F4686</f>
        <v>0</v>
      </c>
      <c r="F4661" s="2">
        <f>Electricity!G4686</f>
        <v>0</v>
      </c>
      <c r="G4661" s="2">
        <f>Electricity!H4686</f>
        <v>0</v>
      </c>
      <c r="H4661" s="2">
        <f>Electricity!I4686</f>
        <v>0</v>
      </c>
      <c r="I4661" s="2">
        <f>Electricity!J4686</f>
        <v>0</v>
      </c>
    </row>
    <row r="4662" spans="2:9" x14ac:dyDescent="0.35">
      <c r="B4662" s="458" t="str">
        <f t="shared" si="73"/>
        <v>07/13/2019 04:00:00 PM</v>
      </c>
      <c r="C4662" s="458">
        <v>43659</v>
      </c>
      <c r="D4662" s="459">
        <v>0.66666666666666674</v>
      </c>
      <c r="E4662" s="2">
        <f>Electricity!F4687</f>
        <v>0</v>
      </c>
      <c r="F4662" s="2">
        <f>Electricity!G4687</f>
        <v>0</v>
      </c>
      <c r="G4662" s="2">
        <f>Electricity!H4687</f>
        <v>0</v>
      </c>
      <c r="H4662" s="2">
        <f>Electricity!I4687</f>
        <v>0</v>
      </c>
      <c r="I4662" s="2">
        <f>Electricity!J4687</f>
        <v>0</v>
      </c>
    </row>
    <row r="4663" spans="2:9" x14ac:dyDescent="0.35">
      <c r="B4663" s="458" t="str">
        <f t="shared" si="73"/>
        <v>07/13/2019 05:00:00 PM</v>
      </c>
      <c r="C4663" s="458">
        <v>43659</v>
      </c>
      <c r="D4663" s="459">
        <v>0.70833333333333337</v>
      </c>
      <c r="E4663" s="2">
        <f>Electricity!F4688</f>
        <v>0</v>
      </c>
      <c r="F4663" s="2">
        <f>Electricity!G4688</f>
        <v>0</v>
      </c>
      <c r="G4663" s="2">
        <f>Electricity!H4688</f>
        <v>0</v>
      </c>
      <c r="H4663" s="2">
        <f>Electricity!I4688</f>
        <v>0</v>
      </c>
      <c r="I4663" s="2">
        <f>Electricity!J4688</f>
        <v>0</v>
      </c>
    </row>
    <row r="4664" spans="2:9" x14ac:dyDescent="0.35">
      <c r="B4664" s="458" t="str">
        <f t="shared" si="73"/>
        <v>07/13/2019 06:00:00 PM</v>
      </c>
      <c r="C4664" s="458">
        <v>43659</v>
      </c>
      <c r="D4664" s="459">
        <v>0.75000000000000011</v>
      </c>
      <c r="E4664" s="2">
        <f>Electricity!F4689</f>
        <v>0</v>
      </c>
      <c r="F4664" s="2">
        <f>Electricity!G4689</f>
        <v>0</v>
      </c>
      <c r="G4664" s="2">
        <f>Electricity!H4689</f>
        <v>0</v>
      </c>
      <c r="H4664" s="2">
        <f>Electricity!I4689</f>
        <v>0</v>
      </c>
      <c r="I4664" s="2">
        <f>Electricity!J4689</f>
        <v>0</v>
      </c>
    </row>
    <row r="4665" spans="2:9" x14ac:dyDescent="0.35">
      <c r="B4665" s="458" t="str">
        <f t="shared" si="73"/>
        <v>07/13/2019 07:00:00 PM</v>
      </c>
      <c r="C4665" s="458">
        <v>43659</v>
      </c>
      <c r="D4665" s="459">
        <v>0.79166666666666674</v>
      </c>
      <c r="E4665" s="2">
        <f>Electricity!F4690</f>
        <v>0</v>
      </c>
      <c r="F4665" s="2">
        <f>Electricity!G4690</f>
        <v>0</v>
      </c>
      <c r="G4665" s="2">
        <f>Electricity!H4690</f>
        <v>0</v>
      </c>
      <c r="H4665" s="2">
        <f>Electricity!I4690</f>
        <v>0</v>
      </c>
      <c r="I4665" s="2">
        <f>Electricity!J4690</f>
        <v>0</v>
      </c>
    </row>
    <row r="4666" spans="2:9" x14ac:dyDescent="0.35">
      <c r="B4666" s="458" t="str">
        <f t="shared" si="73"/>
        <v>07/13/2019 08:00:00 PM</v>
      </c>
      <c r="C4666" s="458">
        <v>43659</v>
      </c>
      <c r="D4666" s="459">
        <v>0.83333333333333337</v>
      </c>
      <c r="E4666" s="2">
        <f>Electricity!F4691</f>
        <v>0</v>
      </c>
      <c r="F4666" s="2">
        <f>Electricity!G4691</f>
        <v>0</v>
      </c>
      <c r="G4666" s="2">
        <f>Electricity!H4691</f>
        <v>0</v>
      </c>
      <c r="H4666" s="2">
        <f>Electricity!I4691</f>
        <v>0</v>
      </c>
      <c r="I4666" s="2">
        <f>Electricity!J4691</f>
        <v>0</v>
      </c>
    </row>
    <row r="4667" spans="2:9" x14ac:dyDescent="0.35">
      <c r="B4667" s="458" t="str">
        <f t="shared" si="73"/>
        <v>07/13/2019 09:00:00 PM</v>
      </c>
      <c r="C4667" s="458">
        <v>43659</v>
      </c>
      <c r="D4667" s="459">
        <v>0.87500000000000011</v>
      </c>
      <c r="E4667" s="2">
        <f>Electricity!F4692</f>
        <v>0</v>
      </c>
      <c r="F4667" s="2">
        <f>Electricity!G4692</f>
        <v>0</v>
      </c>
      <c r="G4667" s="2">
        <f>Electricity!H4692</f>
        <v>0</v>
      </c>
      <c r="H4667" s="2">
        <f>Electricity!I4692</f>
        <v>0</v>
      </c>
      <c r="I4667" s="2">
        <f>Electricity!J4692</f>
        <v>0</v>
      </c>
    </row>
    <row r="4668" spans="2:9" x14ac:dyDescent="0.35">
      <c r="B4668" s="458" t="str">
        <f t="shared" si="73"/>
        <v>07/13/2019 10:00:00 PM</v>
      </c>
      <c r="C4668" s="458">
        <v>43659</v>
      </c>
      <c r="D4668" s="459">
        <v>0.91666666666666674</v>
      </c>
      <c r="E4668" s="2">
        <f>Electricity!F4693</f>
        <v>0</v>
      </c>
      <c r="F4668" s="2">
        <f>Electricity!G4693</f>
        <v>0</v>
      </c>
      <c r="G4668" s="2">
        <f>Electricity!H4693</f>
        <v>0</v>
      </c>
      <c r="H4668" s="2">
        <f>Electricity!I4693</f>
        <v>0</v>
      </c>
      <c r="I4668" s="2">
        <f>Electricity!J4693</f>
        <v>0</v>
      </c>
    </row>
    <row r="4669" spans="2:9" x14ac:dyDescent="0.35">
      <c r="B4669" s="458" t="str">
        <f t="shared" si="73"/>
        <v>07/13/2019 11:00:00 PM</v>
      </c>
      <c r="C4669" s="458">
        <v>43659</v>
      </c>
      <c r="D4669" s="459">
        <v>0.95833333333333337</v>
      </c>
      <c r="E4669" s="2">
        <f>Electricity!F4694</f>
        <v>0</v>
      </c>
      <c r="F4669" s="2">
        <f>Electricity!G4694</f>
        <v>0</v>
      </c>
      <c r="G4669" s="2">
        <f>Electricity!H4694</f>
        <v>0</v>
      </c>
      <c r="H4669" s="2">
        <f>Electricity!I4694</f>
        <v>0</v>
      </c>
      <c r="I4669" s="2">
        <f>Electricity!J4694</f>
        <v>0</v>
      </c>
    </row>
    <row r="4670" spans="2:9" x14ac:dyDescent="0.35">
      <c r="B4670" s="458" t="str">
        <f t="shared" si="73"/>
        <v>07/14/2019 12:00:00 AM</v>
      </c>
      <c r="C4670" s="458">
        <v>43660</v>
      </c>
      <c r="D4670" s="459">
        <v>3.1225022567582528E-17</v>
      </c>
      <c r="E4670" s="2">
        <f>Electricity!F4695</f>
        <v>0</v>
      </c>
      <c r="F4670" s="2">
        <f>Electricity!G4695</f>
        <v>0</v>
      </c>
      <c r="G4670" s="2">
        <f>Electricity!H4695</f>
        <v>0</v>
      </c>
      <c r="H4670" s="2">
        <f>Electricity!I4695</f>
        <v>0</v>
      </c>
      <c r="I4670" s="2">
        <f>Electricity!J4695</f>
        <v>0</v>
      </c>
    </row>
    <row r="4671" spans="2:9" x14ac:dyDescent="0.35">
      <c r="B4671" s="458" t="str">
        <f t="shared" si="73"/>
        <v>07/14/2019 01:00:00 AM</v>
      </c>
      <c r="C4671" s="458">
        <v>43660</v>
      </c>
      <c r="D4671" s="459">
        <v>4.1666666666666699E-2</v>
      </c>
      <c r="E4671" s="2">
        <f>Electricity!F4696</f>
        <v>0</v>
      </c>
      <c r="F4671" s="2">
        <f>Electricity!G4696</f>
        <v>0</v>
      </c>
      <c r="G4671" s="2">
        <f>Electricity!H4696</f>
        <v>0</v>
      </c>
      <c r="H4671" s="2">
        <f>Electricity!I4696</f>
        <v>0</v>
      </c>
      <c r="I4671" s="2">
        <f>Electricity!J4696</f>
        <v>0</v>
      </c>
    </row>
    <row r="4672" spans="2:9" x14ac:dyDescent="0.35">
      <c r="B4672" s="458" t="str">
        <f t="shared" si="73"/>
        <v>07/14/2019 02:00:00 AM</v>
      </c>
      <c r="C4672" s="458">
        <v>43660</v>
      </c>
      <c r="D4672" s="459">
        <v>8.333333333333337E-2</v>
      </c>
      <c r="E4672" s="2">
        <f>Electricity!F4697</f>
        <v>0</v>
      </c>
      <c r="F4672" s="2">
        <f>Electricity!G4697</f>
        <v>0</v>
      </c>
      <c r="G4672" s="2">
        <f>Electricity!H4697</f>
        <v>0</v>
      </c>
      <c r="H4672" s="2">
        <f>Electricity!I4697</f>
        <v>0</v>
      </c>
      <c r="I4672" s="2">
        <f>Electricity!J4697</f>
        <v>0</v>
      </c>
    </row>
    <row r="4673" spans="2:9" x14ac:dyDescent="0.35">
      <c r="B4673" s="458" t="str">
        <f t="shared" si="73"/>
        <v>07/14/2019 03:00:00 AM</v>
      </c>
      <c r="C4673" s="458">
        <v>43660</v>
      </c>
      <c r="D4673" s="459">
        <v>0.12500000000000006</v>
      </c>
      <c r="E4673" s="2">
        <f>Electricity!F4698</f>
        <v>0</v>
      </c>
      <c r="F4673" s="2">
        <f>Electricity!G4698</f>
        <v>0</v>
      </c>
      <c r="G4673" s="2">
        <f>Electricity!H4698</f>
        <v>0</v>
      </c>
      <c r="H4673" s="2">
        <f>Electricity!I4698</f>
        <v>0</v>
      </c>
      <c r="I4673" s="2">
        <f>Electricity!J4698</f>
        <v>0</v>
      </c>
    </row>
    <row r="4674" spans="2:9" x14ac:dyDescent="0.35">
      <c r="B4674" s="458" t="str">
        <f t="shared" si="73"/>
        <v>07/14/2019 04:00:00 AM</v>
      </c>
      <c r="C4674" s="458">
        <v>43660</v>
      </c>
      <c r="D4674" s="459">
        <v>0.16666666666666669</v>
      </c>
      <c r="E4674" s="2">
        <f>Electricity!F4699</f>
        <v>0</v>
      </c>
      <c r="F4674" s="2">
        <f>Electricity!G4699</f>
        <v>0</v>
      </c>
      <c r="G4674" s="2">
        <f>Electricity!H4699</f>
        <v>0</v>
      </c>
      <c r="H4674" s="2">
        <f>Electricity!I4699</f>
        <v>0</v>
      </c>
      <c r="I4674" s="2">
        <f>Electricity!J4699</f>
        <v>0</v>
      </c>
    </row>
    <row r="4675" spans="2:9" x14ac:dyDescent="0.35">
      <c r="B4675" s="458" t="str">
        <f t="shared" si="73"/>
        <v>07/14/2019 05:00:00 AM</v>
      </c>
      <c r="C4675" s="458">
        <v>43660</v>
      </c>
      <c r="D4675" s="459">
        <v>0.20833333333333337</v>
      </c>
      <c r="E4675" s="2">
        <f>Electricity!F4700</f>
        <v>0</v>
      </c>
      <c r="F4675" s="2">
        <f>Electricity!G4700</f>
        <v>0</v>
      </c>
      <c r="G4675" s="2">
        <f>Electricity!H4700</f>
        <v>0</v>
      </c>
      <c r="H4675" s="2">
        <f>Electricity!I4700</f>
        <v>0</v>
      </c>
      <c r="I4675" s="2">
        <f>Electricity!J4700</f>
        <v>0</v>
      </c>
    </row>
    <row r="4676" spans="2:9" x14ac:dyDescent="0.35">
      <c r="B4676" s="458" t="str">
        <f t="shared" si="73"/>
        <v>07/14/2019 06:00:00 AM</v>
      </c>
      <c r="C4676" s="458">
        <v>43660</v>
      </c>
      <c r="D4676" s="459">
        <v>0.25</v>
      </c>
      <c r="E4676" s="2">
        <f>Electricity!F4701</f>
        <v>0</v>
      </c>
      <c r="F4676" s="2">
        <f>Electricity!G4701</f>
        <v>0</v>
      </c>
      <c r="G4676" s="2">
        <f>Electricity!H4701</f>
        <v>0</v>
      </c>
      <c r="H4676" s="2">
        <f>Electricity!I4701</f>
        <v>0</v>
      </c>
      <c r="I4676" s="2">
        <f>Electricity!J4701</f>
        <v>0</v>
      </c>
    </row>
    <row r="4677" spans="2:9" x14ac:dyDescent="0.35">
      <c r="B4677" s="458" t="str">
        <f t="shared" si="73"/>
        <v>07/14/2019 07:00:00 AM</v>
      </c>
      <c r="C4677" s="458">
        <v>43660</v>
      </c>
      <c r="D4677" s="459">
        <v>0.29166666666666669</v>
      </c>
      <c r="E4677" s="2">
        <f>Electricity!F4702</f>
        <v>0</v>
      </c>
      <c r="F4677" s="2">
        <f>Electricity!G4702</f>
        <v>0</v>
      </c>
      <c r="G4677" s="2">
        <f>Electricity!H4702</f>
        <v>0</v>
      </c>
      <c r="H4677" s="2">
        <f>Electricity!I4702</f>
        <v>0</v>
      </c>
      <c r="I4677" s="2">
        <f>Electricity!J4702</f>
        <v>0</v>
      </c>
    </row>
    <row r="4678" spans="2:9" x14ac:dyDescent="0.35">
      <c r="B4678" s="458" t="str">
        <f t="shared" si="73"/>
        <v>07/14/2019 08:00:00 AM</v>
      </c>
      <c r="C4678" s="458">
        <v>43660</v>
      </c>
      <c r="D4678" s="459">
        <v>0.33333333333333337</v>
      </c>
      <c r="E4678" s="2">
        <f>Electricity!F4703</f>
        <v>0</v>
      </c>
      <c r="F4678" s="2">
        <f>Electricity!G4703</f>
        <v>0</v>
      </c>
      <c r="G4678" s="2">
        <f>Electricity!H4703</f>
        <v>0</v>
      </c>
      <c r="H4678" s="2">
        <f>Electricity!I4703</f>
        <v>0</v>
      </c>
      <c r="I4678" s="2">
        <f>Electricity!J4703</f>
        <v>0</v>
      </c>
    </row>
    <row r="4679" spans="2:9" x14ac:dyDescent="0.35">
      <c r="B4679" s="458" t="str">
        <f t="shared" si="73"/>
        <v>07/14/2019 09:00:00 AM</v>
      </c>
      <c r="C4679" s="458">
        <v>43660</v>
      </c>
      <c r="D4679" s="459">
        <v>0.375</v>
      </c>
      <c r="E4679" s="2">
        <f>Electricity!F4704</f>
        <v>0</v>
      </c>
      <c r="F4679" s="2">
        <f>Electricity!G4704</f>
        <v>0</v>
      </c>
      <c r="G4679" s="2">
        <f>Electricity!H4704</f>
        <v>0</v>
      </c>
      <c r="H4679" s="2">
        <f>Electricity!I4704</f>
        <v>0</v>
      </c>
      <c r="I4679" s="2">
        <f>Electricity!J4704</f>
        <v>0</v>
      </c>
    </row>
    <row r="4680" spans="2:9" x14ac:dyDescent="0.35">
      <c r="B4680" s="458" t="str">
        <f t="shared" si="73"/>
        <v>07/14/2019 10:00:00 AM</v>
      </c>
      <c r="C4680" s="458">
        <v>43660</v>
      </c>
      <c r="D4680" s="459">
        <v>0.41666666666666669</v>
      </c>
      <c r="E4680" s="2">
        <f>Electricity!F4705</f>
        <v>0</v>
      </c>
      <c r="F4680" s="2">
        <f>Electricity!G4705</f>
        <v>0</v>
      </c>
      <c r="G4680" s="2">
        <f>Electricity!H4705</f>
        <v>0</v>
      </c>
      <c r="H4680" s="2">
        <f>Electricity!I4705</f>
        <v>0</v>
      </c>
      <c r="I4680" s="2">
        <f>Electricity!J4705</f>
        <v>0</v>
      </c>
    </row>
    <row r="4681" spans="2:9" x14ac:dyDescent="0.35">
      <c r="B4681" s="458" t="str">
        <f t="shared" si="73"/>
        <v>07/14/2019 11:00:00 AM</v>
      </c>
      <c r="C4681" s="458">
        <v>43660</v>
      </c>
      <c r="D4681" s="459">
        <v>0.45833333333333337</v>
      </c>
      <c r="E4681" s="2">
        <f>Electricity!F4706</f>
        <v>0</v>
      </c>
      <c r="F4681" s="2">
        <f>Electricity!G4706</f>
        <v>0</v>
      </c>
      <c r="G4681" s="2">
        <f>Electricity!H4706</f>
        <v>0</v>
      </c>
      <c r="H4681" s="2">
        <f>Electricity!I4706</f>
        <v>0</v>
      </c>
      <c r="I4681" s="2">
        <f>Electricity!J4706</f>
        <v>0</v>
      </c>
    </row>
    <row r="4682" spans="2:9" x14ac:dyDescent="0.35">
      <c r="B4682" s="458" t="str">
        <f t="shared" si="73"/>
        <v>07/14/2019 12:00:00 PM</v>
      </c>
      <c r="C4682" s="458">
        <v>43660</v>
      </c>
      <c r="D4682" s="459">
        <v>0.50000000000000011</v>
      </c>
      <c r="E4682" s="2">
        <f>Electricity!F4707</f>
        <v>0</v>
      </c>
      <c r="F4682" s="2">
        <f>Electricity!G4707</f>
        <v>0</v>
      </c>
      <c r="G4682" s="2">
        <f>Electricity!H4707</f>
        <v>0</v>
      </c>
      <c r="H4682" s="2">
        <f>Electricity!I4707</f>
        <v>0</v>
      </c>
      <c r="I4682" s="2">
        <f>Electricity!J4707</f>
        <v>0</v>
      </c>
    </row>
    <row r="4683" spans="2:9" x14ac:dyDescent="0.35">
      <c r="B4683" s="458" t="str">
        <f t="shared" si="73"/>
        <v>07/14/2019 01:00:00 PM</v>
      </c>
      <c r="C4683" s="458">
        <v>43660</v>
      </c>
      <c r="D4683" s="459">
        <v>0.54166666666666674</v>
      </c>
      <c r="E4683" s="2">
        <f>Electricity!F4708</f>
        <v>0</v>
      </c>
      <c r="F4683" s="2">
        <f>Electricity!G4708</f>
        <v>0</v>
      </c>
      <c r="G4683" s="2">
        <f>Electricity!H4708</f>
        <v>0</v>
      </c>
      <c r="H4683" s="2">
        <f>Electricity!I4708</f>
        <v>0</v>
      </c>
      <c r="I4683" s="2">
        <f>Electricity!J4708</f>
        <v>0</v>
      </c>
    </row>
    <row r="4684" spans="2:9" x14ac:dyDescent="0.35">
      <c r="B4684" s="458" t="str">
        <f t="shared" si="73"/>
        <v>07/14/2019 02:00:00 PM</v>
      </c>
      <c r="C4684" s="458">
        <v>43660</v>
      </c>
      <c r="D4684" s="459">
        <v>0.58333333333333337</v>
      </c>
      <c r="E4684" s="2">
        <f>Electricity!F4709</f>
        <v>0</v>
      </c>
      <c r="F4684" s="2">
        <f>Electricity!G4709</f>
        <v>0</v>
      </c>
      <c r="G4684" s="2">
        <f>Electricity!H4709</f>
        <v>0</v>
      </c>
      <c r="H4684" s="2">
        <f>Electricity!I4709</f>
        <v>0</v>
      </c>
      <c r="I4684" s="2">
        <f>Electricity!J4709</f>
        <v>0</v>
      </c>
    </row>
    <row r="4685" spans="2:9" x14ac:dyDescent="0.35">
      <c r="B4685" s="458" t="str">
        <f t="shared" si="73"/>
        <v>07/14/2019 03:00:00 PM</v>
      </c>
      <c r="C4685" s="458">
        <v>43660</v>
      </c>
      <c r="D4685" s="459">
        <v>0.62500000000000011</v>
      </c>
      <c r="E4685" s="2">
        <f>Electricity!F4710</f>
        <v>0</v>
      </c>
      <c r="F4685" s="2">
        <f>Electricity!G4710</f>
        <v>0</v>
      </c>
      <c r="G4685" s="2">
        <f>Electricity!H4710</f>
        <v>0</v>
      </c>
      <c r="H4685" s="2">
        <f>Electricity!I4710</f>
        <v>0</v>
      </c>
      <c r="I4685" s="2">
        <f>Electricity!J4710</f>
        <v>0</v>
      </c>
    </row>
    <row r="4686" spans="2:9" x14ac:dyDescent="0.35">
      <c r="B4686" s="458" t="str">
        <f t="shared" si="73"/>
        <v>07/14/2019 04:00:00 PM</v>
      </c>
      <c r="C4686" s="458">
        <v>43660</v>
      </c>
      <c r="D4686" s="459">
        <v>0.66666666666666674</v>
      </c>
      <c r="E4686" s="2">
        <f>Electricity!F4711</f>
        <v>0</v>
      </c>
      <c r="F4686" s="2">
        <f>Electricity!G4711</f>
        <v>0</v>
      </c>
      <c r="G4686" s="2">
        <f>Electricity!H4711</f>
        <v>0</v>
      </c>
      <c r="H4686" s="2">
        <f>Electricity!I4711</f>
        <v>0</v>
      </c>
      <c r="I4686" s="2">
        <f>Electricity!J4711</f>
        <v>0</v>
      </c>
    </row>
    <row r="4687" spans="2:9" x14ac:dyDescent="0.35">
      <c r="B4687" s="458" t="str">
        <f t="shared" ref="B4687:B4750" si="74">CONCATENATE(TEXT(C4687,"mm/dd/yyyy")," ",TEXT(D4687,"hh:mm:ss AM/PM"))</f>
        <v>07/14/2019 05:00:00 PM</v>
      </c>
      <c r="C4687" s="458">
        <v>43660</v>
      </c>
      <c r="D4687" s="459">
        <v>0.70833333333333337</v>
      </c>
      <c r="E4687" s="2">
        <f>Electricity!F4712</f>
        <v>0</v>
      </c>
      <c r="F4687" s="2">
        <f>Electricity!G4712</f>
        <v>0</v>
      </c>
      <c r="G4687" s="2">
        <f>Electricity!H4712</f>
        <v>0</v>
      </c>
      <c r="H4687" s="2">
        <f>Electricity!I4712</f>
        <v>0</v>
      </c>
      <c r="I4687" s="2">
        <f>Electricity!J4712</f>
        <v>0</v>
      </c>
    </row>
    <row r="4688" spans="2:9" x14ac:dyDescent="0.35">
      <c r="B4688" s="458" t="str">
        <f t="shared" si="74"/>
        <v>07/14/2019 06:00:00 PM</v>
      </c>
      <c r="C4688" s="458">
        <v>43660</v>
      </c>
      <c r="D4688" s="459">
        <v>0.75000000000000011</v>
      </c>
      <c r="E4688" s="2">
        <f>Electricity!F4713</f>
        <v>0</v>
      </c>
      <c r="F4688" s="2">
        <f>Electricity!G4713</f>
        <v>0</v>
      </c>
      <c r="G4688" s="2">
        <f>Electricity!H4713</f>
        <v>0</v>
      </c>
      <c r="H4688" s="2">
        <f>Electricity!I4713</f>
        <v>0</v>
      </c>
      <c r="I4688" s="2">
        <f>Electricity!J4713</f>
        <v>0</v>
      </c>
    </row>
    <row r="4689" spans="2:9" x14ac:dyDescent="0.35">
      <c r="B4689" s="458" t="str">
        <f t="shared" si="74"/>
        <v>07/14/2019 07:00:00 PM</v>
      </c>
      <c r="C4689" s="458">
        <v>43660</v>
      </c>
      <c r="D4689" s="459">
        <v>0.79166666666666674</v>
      </c>
      <c r="E4689" s="2">
        <f>Electricity!F4714</f>
        <v>0</v>
      </c>
      <c r="F4689" s="2">
        <f>Electricity!G4714</f>
        <v>0</v>
      </c>
      <c r="G4689" s="2">
        <f>Electricity!H4714</f>
        <v>0</v>
      </c>
      <c r="H4689" s="2">
        <f>Electricity!I4714</f>
        <v>0</v>
      </c>
      <c r="I4689" s="2">
        <f>Electricity!J4714</f>
        <v>0</v>
      </c>
    </row>
    <row r="4690" spans="2:9" x14ac:dyDescent="0.35">
      <c r="B4690" s="458" t="str">
        <f t="shared" si="74"/>
        <v>07/14/2019 08:00:00 PM</v>
      </c>
      <c r="C4690" s="458">
        <v>43660</v>
      </c>
      <c r="D4690" s="459">
        <v>0.83333333333333337</v>
      </c>
      <c r="E4690" s="2">
        <f>Electricity!F4715</f>
        <v>0</v>
      </c>
      <c r="F4690" s="2">
        <f>Electricity!G4715</f>
        <v>0</v>
      </c>
      <c r="G4690" s="2">
        <f>Electricity!H4715</f>
        <v>0</v>
      </c>
      <c r="H4690" s="2">
        <f>Electricity!I4715</f>
        <v>0</v>
      </c>
      <c r="I4690" s="2">
        <f>Electricity!J4715</f>
        <v>0</v>
      </c>
    </row>
    <row r="4691" spans="2:9" x14ac:dyDescent="0.35">
      <c r="B4691" s="458" t="str">
        <f t="shared" si="74"/>
        <v>07/14/2019 09:00:00 PM</v>
      </c>
      <c r="C4691" s="458">
        <v>43660</v>
      </c>
      <c r="D4691" s="459">
        <v>0.87500000000000011</v>
      </c>
      <c r="E4691" s="2">
        <f>Electricity!F4716</f>
        <v>0</v>
      </c>
      <c r="F4691" s="2">
        <f>Electricity!G4716</f>
        <v>0</v>
      </c>
      <c r="G4691" s="2">
        <f>Electricity!H4716</f>
        <v>0</v>
      </c>
      <c r="H4691" s="2">
        <f>Electricity!I4716</f>
        <v>0</v>
      </c>
      <c r="I4691" s="2">
        <f>Electricity!J4716</f>
        <v>0</v>
      </c>
    </row>
    <row r="4692" spans="2:9" x14ac:dyDescent="0.35">
      <c r="B4692" s="458" t="str">
        <f t="shared" si="74"/>
        <v>07/14/2019 10:00:00 PM</v>
      </c>
      <c r="C4692" s="458">
        <v>43660</v>
      </c>
      <c r="D4692" s="459">
        <v>0.91666666666666674</v>
      </c>
      <c r="E4692" s="2">
        <f>Electricity!F4717</f>
        <v>0</v>
      </c>
      <c r="F4692" s="2">
        <f>Electricity!G4717</f>
        <v>0</v>
      </c>
      <c r="G4692" s="2">
        <f>Electricity!H4717</f>
        <v>0</v>
      </c>
      <c r="H4692" s="2">
        <f>Electricity!I4717</f>
        <v>0</v>
      </c>
      <c r="I4692" s="2">
        <f>Electricity!J4717</f>
        <v>0</v>
      </c>
    </row>
    <row r="4693" spans="2:9" x14ac:dyDescent="0.35">
      <c r="B4693" s="458" t="str">
        <f t="shared" si="74"/>
        <v>07/14/2019 11:00:00 PM</v>
      </c>
      <c r="C4693" s="458">
        <v>43660</v>
      </c>
      <c r="D4693" s="459">
        <v>0.95833333333333337</v>
      </c>
      <c r="E4693" s="2">
        <f>Electricity!F4718</f>
        <v>0</v>
      </c>
      <c r="F4693" s="2">
        <f>Electricity!G4718</f>
        <v>0</v>
      </c>
      <c r="G4693" s="2">
        <f>Electricity!H4718</f>
        <v>0</v>
      </c>
      <c r="H4693" s="2">
        <f>Electricity!I4718</f>
        <v>0</v>
      </c>
      <c r="I4693" s="2">
        <f>Electricity!J4718</f>
        <v>0</v>
      </c>
    </row>
    <row r="4694" spans="2:9" x14ac:dyDescent="0.35">
      <c r="B4694" s="458" t="str">
        <f t="shared" si="74"/>
        <v>07/15/2019 12:00:00 AM</v>
      </c>
      <c r="C4694" s="458">
        <v>43661</v>
      </c>
      <c r="D4694" s="459">
        <v>3.1225022567582528E-17</v>
      </c>
      <c r="E4694" s="2">
        <f>Electricity!F4719</f>
        <v>0</v>
      </c>
      <c r="F4694" s="2">
        <f>Electricity!G4719</f>
        <v>0</v>
      </c>
      <c r="G4694" s="2">
        <f>Electricity!H4719</f>
        <v>0</v>
      </c>
      <c r="H4694" s="2">
        <f>Electricity!I4719</f>
        <v>0</v>
      </c>
      <c r="I4694" s="2">
        <f>Electricity!J4719</f>
        <v>0</v>
      </c>
    </row>
    <row r="4695" spans="2:9" x14ac:dyDescent="0.35">
      <c r="B4695" s="458" t="str">
        <f t="shared" si="74"/>
        <v>07/15/2019 01:00:00 AM</v>
      </c>
      <c r="C4695" s="458">
        <v>43661</v>
      </c>
      <c r="D4695" s="459">
        <v>4.1666666666666699E-2</v>
      </c>
      <c r="E4695" s="2">
        <f>Electricity!F4720</f>
        <v>0</v>
      </c>
      <c r="F4695" s="2">
        <f>Electricity!G4720</f>
        <v>0</v>
      </c>
      <c r="G4695" s="2">
        <f>Electricity!H4720</f>
        <v>0</v>
      </c>
      <c r="H4695" s="2">
        <f>Electricity!I4720</f>
        <v>0</v>
      </c>
      <c r="I4695" s="2">
        <f>Electricity!J4720</f>
        <v>0</v>
      </c>
    </row>
    <row r="4696" spans="2:9" x14ac:dyDescent="0.35">
      <c r="B4696" s="458" t="str">
        <f t="shared" si="74"/>
        <v>07/15/2019 02:00:00 AM</v>
      </c>
      <c r="C4696" s="458">
        <v>43661</v>
      </c>
      <c r="D4696" s="459">
        <v>8.333333333333337E-2</v>
      </c>
      <c r="E4696" s="2">
        <f>Electricity!F4721</f>
        <v>0</v>
      </c>
      <c r="F4696" s="2">
        <f>Electricity!G4721</f>
        <v>0</v>
      </c>
      <c r="G4696" s="2">
        <f>Electricity!H4721</f>
        <v>0</v>
      </c>
      <c r="H4696" s="2">
        <f>Electricity!I4721</f>
        <v>0</v>
      </c>
      <c r="I4696" s="2">
        <f>Electricity!J4721</f>
        <v>0</v>
      </c>
    </row>
    <row r="4697" spans="2:9" x14ac:dyDescent="0.35">
      <c r="B4697" s="458" t="str">
        <f t="shared" si="74"/>
        <v>07/15/2019 03:00:00 AM</v>
      </c>
      <c r="C4697" s="458">
        <v>43661</v>
      </c>
      <c r="D4697" s="459">
        <v>0.12500000000000006</v>
      </c>
      <c r="E4697" s="2">
        <f>Electricity!F4722</f>
        <v>0</v>
      </c>
      <c r="F4697" s="2">
        <f>Electricity!G4722</f>
        <v>0</v>
      </c>
      <c r="G4697" s="2">
        <f>Electricity!H4722</f>
        <v>0</v>
      </c>
      <c r="H4697" s="2">
        <f>Electricity!I4722</f>
        <v>0</v>
      </c>
      <c r="I4697" s="2">
        <f>Electricity!J4722</f>
        <v>0</v>
      </c>
    </row>
    <row r="4698" spans="2:9" x14ac:dyDescent="0.35">
      <c r="B4698" s="458" t="str">
        <f t="shared" si="74"/>
        <v>07/15/2019 04:00:00 AM</v>
      </c>
      <c r="C4698" s="458">
        <v>43661</v>
      </c>
      <c r="D4698" s="459">
        <v>0.16666666666666669</v>
      </c>
      <c r="E4698" s="2">
        <f>Electricity!F4723</f>
        <v>0</v>
      </c>
      <c r="F4698" s="2">
        <f>Electricity!G4723</f>
        <v>0</v>
      </c>
      <c r="G4698" s="2">
        <f>Electricity!H4723</f>
        <v>0</v>
      </c>
      <c r="H4698" s="2">
        <f>Electricity!I4723</f>
        <v>0</v>
      </c>
      <c r="I4698" s="2">
        <f>Electricity!J4723</f>
        <v>0</v>
      </c>
    </row>
    <row r="4699" spans="2:9" x14ac:dyDescent="0.35">
      <c r="B4699" s="458" t="str">
        <f t="shared" si="74"/>
        <v>07/15/2019 05:00:00 AM</v>
      </c>
      <c r="C4699" s="458">
        <v>43661</v>
      </c>
      <c r="D4699" s="459">
        <v>0.20833333333333337</v>
      </c>
      <c r="E4699" s="2">
        <f>Electricity!F4724</f>
        <v>0</v>
      </c>
      <c r="F4699" s="2">
        <f>Electricity!G4724</f>
        <v>0</v>
      </c>
      <c r="G4699" s="2">
        <f>Electricity!H4724</f>
        <v>0</v>
      </c>
      <c r="H4699" s="2">
        <f>Electricity!I4724</f>
        <v>0</v>
      </c>
      <c r="I4699" s="2">
        <f>Electricity!J4724</f>
        <v>0</v>
      </c>
    </row>
    <row r="4700" spans="2:9" x14ac:dyDescent="0.35">
      <c r="B4700" s="458" t="str">
        <f t="shared" si="74"/>
        <v>07/15/2019 06:00:00 AM</v>
      </c>
      <c r="C4700" s="458">
        <v>43661</v>
      </c>
      <c r="D4700" s="459">
        <v>0.25</v>
      </c>
      <c r="E4700" s="2">
        <f>Electricity!F4725</f>
        <v>0</v>
      </c>
      <c r="F4700" s="2">
        <f>Electricity!G4725</f>
        <v>0</v>
      </c>
      <c r="G4700" s="2">
        <f>Electricity!H4725</f>
        <v>0</v>
      </c>
      <c r="H4700" s="2">
        <f>Electricity!I4725</f>
        <v>0</v>
      </c>
      <c r="I4700" s="2">
        <f>Electricity!J4725</f>
        <v>0</v>
      </c>
    </row>
    <row r="4701" spans="2:9" x14ac:dyDescent="0.35">
      <c r="B4701" s="458" t="str">
        <f t="shared" si="74"/>
        <v>07/15/2019 07:00:00 AM</v>
      </c>
      <c r="C4701" s="458">
        <v>43661</v>
      </c>
      <c r="D4701" s="459">
        <v>0.29166666666666669</v>
      </c>
      <c r="E4701" s="2">
        <f>Electricity!F4726</f>
        <v>0</v>
      </c>
      <c r="F4701" s="2">
        <f>Electricity!G4726</f>
        <v>0</v>
      </c>
      <c r="G4701" s="2">
        <f>Electricity!H4726</f>
        <v>0</v>
      </c>
      <c r="H4701" s="2">
        <f>Electricity!I4726</f>
        <v>0</v>
      </c>
      <c r="I4701" s="2">
        <f>Electricity!J4726</f>
        <v>0</v>
      </c>
    </row>
    <row r="4702" spans="2:9" x14ac:dyDescent="0.35">
      <c r="B4702" s="458" t="str">
        <f t="shared" si="74"/>
        <v>07/15/2019 08:00:00 AM</v>
      </c>
      <c r="C4702" s="458">
        <v>43661</v>
      </c>
      <c r="D4702" s="459">
        <v>0.33333333333333337</v>
      </c>
      <c r="E4702" s="2">
        <f>Electricity!F4727</f>
        <v>0</v>
      </c>
      <c r="F4702" s="2">
        <f>Electricity!G4727</f>
        <v>0</v>
      </c>
      <c r="G4702" s="2">
        <f>Electricity!H4727</f>
        <v>0</v>
      </c>
      <c r="H4702" s="2">
        <f>Electricity!I4727</f>
        <v>0</v>
      </c>
      <c r="I4702" s="2">
        <f>Electricity!J4727</f>
        <v>0</v>
      </c>
    </row>
    <row r="4703" spans="2:9" x14ac:dyDescent="0.35">
      <c r="B4703" s="458" t="str">
        <f t="shared" si="74"/>
        <v>07/15/2019 09:00:00 AM</v>
      </c>
      <c r="C4703" s="458">
        <v>43661</v>
      </c>
      <c r="D4703" s="459">
        <v>0.375</v>
      </c>
      <c r="E4703" s="2">
        <f>Electricity!F4728</f>
        <v>0</v>
      </c>
      <c r="F4703" s="2">
        <f>Electricity!G4728</f>
        <v>0</v>
      </c>
      <c r="G4703" s="2">
        <f>Electricity!H4728</f>
        <v>0</v>
      </c>
      <c r="H4703" s="2">
        <f>Electricity!I4728</f>
        <v>0</v>
      </c>
      <c r="I4703" s="2">
        <f>Electricity!J4728</f>
        <v>0</v>
      </c>
    </row>
    <row r="4704" spans="2:9" x14ac:dyDescent="0.35">
      <c r="B4704" s="458" t="str">
        <f t="shared" si="74"/>
        <v>07/15/2019 10:00:00 AM</v>
      </c>
      <c r="C4704" s="458">
        <v>43661</v>
      </c>
      <c r="D4704" s="459">
        <v>0.41666666666666669</v>
      </c>
      <c r="E4704" s="2">
        <f>Electricity!F4729</f>
        <v>0</v>
      </c>
      <c r="F4704" s="2">
        <f>Electricity!G4729</f>
        <v>0</v>
      </c>
      <c r="G4704" s="2">
        <f>Electricity!H4729</f>
        <v>0</v>
      </c>
      <c r="H4704" s="2">
        <f>Electricity!I4729</f>
        <v>0</v>
      </c>
      <c r="I4704" s="2">
        <f>Electricity!J4729</f>
        <v>0</v>
      </c>
    </row>
    <row r="4705" spans="2:9" x14ac:dyDescent="0.35">
      <c r="B4705" s="458" t="str">
        <f t="shared" si="74"/>
        <v>07/15/2019 11:00:00 AM</v>
      </c>
      <c r="C4705" s="458">
        <v>43661</v>
      </c>
      <c r="D4705" s="459">
        <v>0.45833333333333337</v>
      </c>
      <c r="E4705" s="2">
        <f>Electricity!F4730</f>
        <v>0</v>
      </c>
      <c r="F4705" s="2">
        <f>Electricity!G4730</f>
        <v>0</v>
      </c>
      <c r="G4705" s="2">
        <f>Electricity!H4730</f>
        <v>0</v>
      </c>
      <c r="H4705" s="2">
        <f>Electricity!I4730</f>
        <v>0</v>
      </c>
      <c r="I4705" s="2">
        <f>Electricity!J4730</f>
        <v>0</v>
      </c>
    </row>
    <row r="4706" spans="2:9" x14ac:dyDescent="0.35">
      <c r="B4706" s="458" t="str">
        <f t="shared" si="74"/>
        <v>07/15/2019 12:00:00 PM</v>
      </c>
      <c r="C4706" s="458">
        <v>43661</v>
      </c>
      <c r="D4706" s="459">
        <v>0.50000000000000011</v>
      </c>
      <c r="E4706" s="2">
        <f>Electricity!F4731</f>
        <v>0</v>
      </c>
      <c r="F4706" s="2">
        <f>Electricity!G4731</f>
        <v>0</v>
      </c>
      <c r="G4706" s="2">
        <f>Electricity!H4731</f>
        <v>0</v>
      </c>
      <c r="H4706" s="2">
        <f>Electricity!I4731</f>
        <v>0</v>
      </c>
      <c r="I4706" s="2">
        <f>Electricity!J4731</f>
        <v>0</v>
      </c>
    </row>
    <row r="4707" spans="2:9" x14ac:dyDescent="0.35">
      <c r="B4707" s="458" t="str">
        <f t="shared" si="74"/>
        <v>07/15/2019 01:00:00 PM</v>
      </c>
      <c r="C4707" s="458">
        <v>43661</v>
      </c>
      <c r="D4707" s="459">
        <v>0.54166666666666674</v>
      </c>
      <c r="E4707" s="2">
        <f>Electricity!F4732</f>
        <v>0</v>
      </c>
      <c r="F4707" s="2">
        <f>Electricity!G4732</f>
        <v>0</v>
      </c>
      <c r="G4707" s="2">
        <f>Electricity!H4732</f>
        <v>0</v>
      </c>
      <c r="H4707" s="2">
        <f>Electricity!I4732</f>
        <v>0</v>
      </c>
      <c r="I4707" s="2">
        <f>Electricity!J4732</f>
        <v>0</v>
      </c>
    </row>
    <row r="4708" spans="2:9" x14ac:dyDescent="0.35">
      <c r="B4708" s="458" t="str">
        <f t="shared" si="74"/>
        <v>07/15/2019 02:00:00 PM</v>
      </c>
      <c r="C4708" s="458">
        <v>43661</v>
      </c>
      <c r="D4708" s="459">
        <v>0.58333333333333337</v>
      </c>
      <c r="E4708" s="2">
        <f>Electricity!F4733</f>
        <v>0</v>
      </c>
      <c r="F4708" s="2">
        <f>Electricity!G4733</f>
        <v>0</v>
      </c>
      <c r="G4708" s="2">
        <f>Electricity!H4733</f>
        <v>0</v>
      </c>
      <c r="H4708" s="2">
        <f>Electricity!I4733</f>
        <v>0</v>
      </c>
      <c r="I4708" s="2">
        <f>Electricity!J4733</f>
        <v>0</v>
      </c>
    </row>
    <row r="4709" spans="2:9" x14ac:dyDescent="0.35">
      <c r="B4709" s="458" t="str">
        <f t="shared" si="74"/>
        <v>07/15/2019 03:00:00 PM</v>
      </c>
      <c r="C4709" s="458">
        <v>43661</v>
      </c>
      <c r="D4709" s="459">
        <v>0.62500000000000011</v>
      </c>
      <c r="E4709" s="2">
        <f>Electricity!F4734</f>
        <v>0</v>
      </c>
      <c r="F4709" s="2">
        <f>Electricity!G4734</f>
        <v>0</v>
      </c>
      <c r="G4709" s="2">
        <f>Electricity!H4734</f>
        <v>0</v>
      </c>
      <c r="H4709" s="2">
        <f>Electricity!I4734</f>
        <v>0</v>
      </c>
      <c r="I4709" s="2">
        <f>Electricity!J4734</f>
        <v>0</v>
      </c>
    </row>
    <row r="4710" spans="2:9" x14ac:dyDescent="0.35">
      <c r="B4710" s="458" t="str">
        <f t="shared" si="74"/>
        <v>07/15/2019 04:00:00 PM</v>
      </c>
      <c r="C4710" s="458">
        <v>43661</v>
      </c>
      <c r="D4710" s="459">
        <v>0.66666666666666674</v>
      </c>
      <c r="E4710" s="2">
        <f>Electricity!F4735</f>
        <v>0</v>
      </c>
      <c r="F4710" s="2">
        <f>Electricity!G4735</f>
        <v>0</v>
      </c>
      <c r="G4710" s="2">
        <f>Electricity!H4735</f>
        <v>0</v>
      </c>
      <c r="H4710" s="2">
        <f>Electricity!I4735</f>
        <v>0</v>
      </c>
      <c r="I4710" s="2">
        <f>Electricity!J4735</f>
        <v>0</v>
      </c>
    </row>
    <row r="4711" spans="2:9" x14ac:dyDescent="0.35">
      <c r="B4711" s="458" t="str">
        <f t="shared" si="74"/>
        <v>07/15/2019 05:00:00 PM</v>
      </c>
      <c r="C4711" s="458">
        <v>43661</v>
      </c>
      <c r="D4711" s="459">
        <v>0.70833333333333337</v>
      </c>
      <c r="E4711" s="2">
        <f>Electricity!F4736</f>
        <v>0</v>
      </c>
      <c r="F4711" s="2">
        <f>Electricity!G4736</f>
        <v>0</v>
      </c>
      <c r="G4711" s="2">
        <f>Electricity!H4736</f>
        <v>0</v>
      </c>
      <c r="H4711" s="2">
        <f>Electricity!I4736</f>
        <v>0</v>
      </c>
      <c r="I4711" s="2">
        <f>Electricity!J4736</f>
        <v>0</v>
      </c>
    </row>
    <row r="4712" spans="2:9" x14ac:dyDescent="0.35">
      <c r="B4712" s="458" t="str">
        <f t="shared" si="74"/>
        <v>07/15/2019 06:00:00 PM</v>
      </c>
      <c r="C4712" s="458">
        <v>43661</v>
      </c>
      <c r="D4712" s="459">
        <v>0.75000000000000011</v>
      </c>
      <c r="E4712" s="2">
        <f>Electricity!F4737</f>
        <v>0</v>
      </c>
      <c r="F4712" s="2">
        <f>Electricity!G4737</f>
        <v>0</v>
      </c>
      <c r="G4712" s="2">
        <f>Electricity!H4737</f>
        <v>0</v>
      </c>
      <c r="H4712" s="2">
        <f>Electricity!I4737</f>
        <v>0</v>
      </c>
      <c r="I4712" s="2">
        <f>Electricity!J4737</f>
        <v>0</v>
      </c>
    </row>
    <row r="4713" spans="2:9" x14ac:dyDescent="0.35">
      <c r="B4713" s="458" t="str">
        <f t="shared" si="74"/>
        <v>07/15/2019 07:00:00 PM</v>
      </c>
      <c r="C4713" s="458">
        <v>43661</v>
      </c>
      <c r="D4713" s="459">
        <v>0.79166666666666674</v>
      </c>
      <c r="E4713" s="2">
        <f>Electricity!F4738</f>
        <v>0</v>
      </c>
      <c r="F4713" s="2">
        <f>Electricity!G4738</f>
        <v>0</v>
      </c>
      <c r="G4713" s="2">
        <f>Electricity!H4738</f>
        <v>0</v>
      </c>
      <c r="H4713" s="2">
        <f>Electricity!I4738</f>
        <v>0</v>
      </c>
      <c r="I4713" s="2">
        <f>Electricity!J4738</f>
        <v>0</v>
      </c>
    </row>
    <row r="4714" spans="2:9" x14ac:dyDescent="0.35">
      <c r="B4714" s="458" t="str">
        <f t="shared" si="74"/>
        <v>07/15/2019 08:00:00 PM</v>
      </c>
      <c r="C4714" s="458">
        <v>43661</v>
      </c>
      <c r="D4714" s="459">
        <v>0.83333333333333337</v>
      </c>
      <c r="E4714" s="2">
        <f>Electricity!F4739</f>
        <v>0</v>
      </c>
      <c r="F4714" s="2">
        <f>Electricity!G4739</f>
        <v>0</v>
      </c>
      <c r="G4714" s="2">
        <f>Electricity!H4739</f>
        <v>0</v>
      </c>
      <c r="H4714" s="2">
        <f>Electricity!I4739</f>
        <v>0</v>
      </c>
      <c r="I4714" s="2">
        <f>Electricity!J4739</f>
        <v>0</v>
      </c>
    </row>
    <row r="4715" spans="2:9" x14ac:dyDescent="0.35">
      <c r="B4715" s="458" t="str">
        <f t="shared" si="74"/>
        <v>07/15/2019 09:00:00 PM</v>
      </c>
      <c r="C4715" s="458">
        <v>43661</v>
      </c>
      <c r="D4715" s="459">
        <v>0.87500000000000011</v>
      </c>
      <c r="E4715" s="2">
        <f>Electricity!F4740</f>
        <v>0</v>
      </c>
      <c r="F4715" s="2">
        <f>Electricity!G4740</f>
        <v>0</v>
      </c>
      <c r="G4715" s="2">
        <f>Electricity!H4740</f>
        <v>0</v>
      </c>
      <c r="H4715" s="2">
        <f>Electricity!I4740</f>
        <v>0</v>
      </c>
      <c r="I4715" s="2">
        <f>Electricity!J4740</f>
        <v>0</v>
      </c>
    </row>
    <row r="4716" spans="2:9" x14ac:dyDescent="0.35">
      <c r="B4716" s="458" t="str">
        <f t="shared" si="74"/>
        <v>07/15/2019 10:00:00 PM</v>
      </c>
      <c r="C4716" s="458">
        <v>43661</v>
      </c>
      <c r="D4716" s="459">
        <v>0.91666666666666674</v>
      </c>
      <c r="E4716" s="2">
        <f>Electricity!F4741</f>
        <v>0</v>
      </c>
      <c r="F4716" s="2">
        <f>Electricity!G4741</f>
        <v>0</v>
      </c>
      <c r="G4716" s="2">
        <f>Electricity!H4741</f>
        <v>0</v>
      </c>
      <c r="H4716" s="2">
        <f>Electricity!I4741</f>
        <v>0</v>
      </c>
      <c r="I4716" s="2">
        <f>Electricity!J4741</f>
        <v>0</v>
      </c>
    </row>
    <row r="4717" spans="2:9" x14ac:dyDescent="0.35">
      <c r="B4717" s="458" t="str">
        <f t="shared" si="74"/>
        <v>07/15/2019 11:00:00 PM</v>
      </c>
      <c r="C4717" s="458">
        <v>43661</v>
      </c>
      <c r="D4717" s="459">
        <v>0.95833333333333337</v>
      </c>
      <c r="E4717" s="2">
        <f>Electricity!F4742</f>
        <v>0</v>
      </c>
      <c r="F4717" s="2">
        <f>Electricity!G4742</f>
        <v>0</v>
      </c>
      <c r="G4717" s="2">
        <f>Electricity!H4742</f>
        <v>0</v>
      </c>
      <c r="H4717" s="2">
        <f>Electricity!I4742</f>
        <v>0</v>
      </c>
      <c r="I4717" s="2">
        <f>Electricity!J4742</f>
        <v>0</v>
      </c>
    </row>
    <row r="4718" spans="2:9" x14ac:dyDescent="0.35">
      <c r="B4718" s="458" t="str">
        <f t="shared" si="74"/>
        <v>07/16/2019 12:00:00 AM</v>
      </c>
      <c r="C4718" s="458">
        <v>43662</v>
      </c>
      <c r="D4718" s="459">
        <v>3.1225022567582528E-17</v>
      </c>
      <c r="E4718" s="2">
        <f>Electricity!F4743</f>
        <v>0</v>
      </c>
      <c r="F4718" s="2">
        <f>Electricity!G4743</f>
        <v>0</v>
      </c>
      <c r="G4718" s="2">
        <f>Electricity!H4743</f>
        <v>0</v>
      </c>
      <c r="H4718" s="2">
        <f>Electricity!I4743</f>
        <v>0</v>
      </c>
      <c r="I4718" s="2">
        <f>Electricity!J4743</f>
        <v>0</v>
      </c>
    </row>
    <row r="4719" spans="2:9" x14ac:dyDescent="0.35">
      <c r="B4719" s="458" t="str">
        <f t="shared" si="74"/>
        <v>07/16/2019 01:00:00 AM</v>
      </c>
      <c r="C4719" s="458">
        <v>43662</v>
      </c>
      <c r="D4719" s="459">
        <v>4.1666666666666699E-2</v>
      </c>
      <c r="E4719" s="2">
        <f>Electricity!F4744</f>
        <v>0</v>
      </c>
      <c r="F4719" s="2">
        <f>Electricity!G4744</f>
        <v>0</v>
      </c>
      <c r="G4719" s="2">
        <f>Electricity!H4744</f>
        <v>0</v>
      </c>
      <c r="H4719" s="2">
        <f>Electricity!I4744</f>
        <v>0</v>
      </c>
      <c r="I4719" s="2">
        <f>Electricity!J4744</f>
        <v>0</v>
      </c>
    </row>
    <row r="4720" spans="2:9" x14ac:dyDescent="0.35">
      <c r="B4720" s="458" t="str">
        <f t="shared" si="74"/>
        <v>07/16/2019 02:00:00 AM</v>
      </c>
      <c r="C4720" s="458">
        <v>43662</v>
      </c>
      <c r="D4720" s="459">
        <v>8.333333333333337E-2</v>
      </c>
      <c r="E4720" s="2">
        <f>Electricity!F4745</f>
        <v>0</v>
      </c>
      <c r="F4720" s="2">
        <f>Electricity!G4745</f>
        <v>0</v>
      </c>
      <c r="G4720" s="2">
        <f>Electricity!H4745</f>
        <v>0</v>
      </c>
      <c r="H4720" s="2">
        <f>Electricity!I4745</f>
        <v>0</v>
      </c>
      <c r="I4720" s="2">
        <f>Electricity!J4745</f>
        <v>0</v>
      </c>
    </row>
    <row r="4721" spans="2:9" x14ac:dyDescent="0.35">
      <c r="B4721" s="458" t="str">
        <f t="shared" si="74"/>
        <v>07/16/2019 03:00:00 AM</v>
      </c>
      <c r="C4721" s="458">
        <v>43662</v>
      </c>
      <c r="D4721" s="459">
        <v>0.12500000000000006</v>
      </c>
      <c r="E4721" s="2">
        <f>Electricity!F4746</f>
        <v>0</v>
      </c>
      <c r="F4721" s="2">
        <f>Electricity!G4746</f>
        <v>0</v>
      </c>
      <c r="G4721" s="2">
        <f>Electricity!H4746</f>
        <v>0</v>
      </c>
      <c r="H4721" s="2">
        <f>Electricity!I4746</f>
        <v>0</v>
      </c>
      <c r="I4721" s="2">
        <f>Electricity!J4746</f>
        <v>0</v>
      </c>
    </row>
    <row r="4722" spans="2:9" x14ac:dyDescent="0.35">
      <c r="B4722" s="458" t="str">
        <f t="shared" si="74"/>
        <v>07/16/2019 04:00:00 AM</v>
      </c>
      <c r="C4722" s="458">
        <v>43662</v>
      </c>
      <c r="D4722" s="459">
        <v>0.16666666666666669</v>
      </c>
      <c r="E4722" s="2">
        <f>Electricity!F4747</f>
        <v>0</v>
      </c>
      <c r="F4722" s="2">
        <f>Electricity!G4747</f>
        <v>0</v>
      </c>
      <c r="G4722" s="2">
        <f>Electricity!H4747</f>
        <v>0</v>
      </c>
      <c r="H4722" s="2">
        <f>Electricity!I4747</f>
        <v>0</v>
      </c>
      <c r="I4722" s="2">
        <f>Electricity!J4747</f>
        <v>0</v>
      </c>
    </row>
    <row r="4723" spans="2:9" x14ac:dyDescent="0.35">
      <c r="B4723" s="458" t="str">
        <f t="shared" si="74"/>
        <v>07/16/2019 05:00:00 AM</v>
      </c>
      <c r="C4723" s="458">
        <v>43662</v>
      </c>
      <c r="D4723" s="459">
        <v>0.20833333333333337</v>
      </c>
      <c r="E4723" s="2">
        <f>Electricity!F4748</f>
        <v>0</v>
      </c>
      <c r="F4723" s="2">
        <f>Electricity!G4748</f>
        <v>0</v>
      </c>
      <c r="G4723" s="2">
        <f>Electricity!H4748</f>
        <v>0</v>
      </c>
      <c r="H4723" s="2">
        <f>Electricity!I4748</f>
        <v>0</v>
      </c>
      <c r="I4723" s="2">
        <f>Electricity!J4748</f>
        <v>0</v>
      </c>
    </row>
    <row r="4724" spans="2:9" x14ac:dyDescent="0.35">
      <c r="B4724" s="458" t="str">
        <f t="shared" si="74"/>
        <v>07/16/2019 06:00:00 AM</v>
      </c>
      <c r="C4724" s="458">
        <v>43662</v>
      </c>
      <c r="D4724" s="459">
        <v>0.25</v>
      </c>
      <c r="E4724" s="2">
        <f>Electricity!F4749</f>
        <v>0</v>
      </c>
      <c r="F4724" s="2">
        <f>Electricity!G4749</f>
        <v>0</v>
      </c>
      <c r="G4724" s="2">
        <f>Electricity!H4749</f>
        <v>0</v>
      </c>
      <c r="H4724" s="2">
        <f>Electricity!I4749</f>
        <v>0</v>
      </c>
      <c r="I4724" s="2">
        <f>Electricity!J4749</f>
        <v>0</v>
      </c>
    </row>
    <row r="4725" spans="2:9" x14ac:dyDescent="0.35">
      <c r="B4725" s="458" t="str">
        <f t="shared" si="74"/>
        <v>07/16/2019 07:00:00 AM</v>
      </c>
      <c r="C4725" s="458">
        <v>43662</v>
      </c>
      <c r="D4725" s="459">
        <v>0.29166666666666669</v>
      </c>
      <c r="E4725" s="2">
        <f>Electricity!F4750</f>
        <v>0</v>
      </c>
      <c r="F4725" s="2">
        <f>Electricity!G4750</f>
        <v>0</v>
      </c>
      <c r="G4725" s="2">
        <f>Electricity!H4750</f>
        <v>0</v>
      </c>
      <c r="H4725" s="2">
        <f>Electricity!I4750</f>
        <v>0</v>
      </c>
      <c r="I4725" s="2">
        <f>Electricity!J4750</f>
        <v>0</v>
      </c>
    </row>
    <row r="4726" spans="2:9" x14ac:dyDescent="0.35">
      <c r="B4726" s="458" t="str">
        <f t="shared" si="74"/>
        <v>07/16/2019 08:00:00 AM</v>
      </c>
      <c r="C4726" s="458">
        <v>43662</v>
      </c>
      <c r="D4726" s="459">
        <v>0.33333333333333337</v>
      </c>
      <c r="E4726" s="2">
        <f>Electricity!F4751</f>
        <v>0</v>
      </c>
      <c r="F4726" s="2">
        <f>Electricity!G4751</f>
        <v>0</v>
      </c>
      <c r="G4726" s="2">
        <f>Electricity!H4751</f>
        <v>0</v>
      </c>
      <c r="H4726" s="2">
        <f>Electricity!I4751</f>
        <v>0</v>
      </c>
      <c r="I4726" s="2">
        <f>Electricity!J4751</f>
        <v>0</v>
      </c>
    </row>
    <row r="4727" spans="2:9" x14ac:dyDescent="0.35">
      <c r="B4727" s="458" t="str">
        <f t="shared" si="74"/>
        <v>07/16/2019 09:00:00 AM</v>
      </c>
      <c r="C4727" s="458">
        <v>43662</v>
      </c>
      <c r="D4727" s="459">
        <v>0.375</v>
      </c>
      <c r="E4727" s="2">
        <f>Electricity!F4752</f>
        <v>0</v>
      </c>
      <c r="F4727" s="2">
        <f>Electricity!G4752</f>
        <v>0</v>
      </c>
      <c r="G4727" s="2">
        <f>Electricity!H4752</f>
        <v>0</v>
      </c>
      <c r="H4727" s="2">
        <f>Electricity!I4752</f>
        <v>0</v>
      </c>
      <c r="I4727" s="2">
        <f>Electricity!J4752</f>
        <v>0</v>
      </c>
    </row>
    <row r="4728" spans="2:9" x14ac:dyDescent="0.35">
      <c r="B4728" s="458" t="str">
        <f t="shared" si="74"/>
        <v>07/16/2019 10:00:00 AM</v>
      </c>
      <c r="C4728" s="458">
        <v>43662</v>
      </c>
      <c r="D4728" s="459">
        <v>0.41666666666666669</v>
      </c>
      <c r="E4728" s="2">
        <f>Electricity!F4753</f>
        <v>0</v>
      </c>
      <c r="F4728" s="2">
        <f>Electricity!G4753</f>
        <v>0</v>
      </c>
      <c r="G4728" s="2">
        <f>Electricity!H4753</f>
        <v>0</v>
      </c>
      <c r="H4728" s="2">
        <f>Electricity!I4753</f>
        <v>0</v>
      </c>
      <c r="I4728" s="2">
        <f>Electricity!J4753</f>
        <v>0</v>
      </c>
    </row>
    <row r="4729" spans="2:9" x14ac:dyDescent="0.35">
      <c r="B4729" s="458" t="str">
        <f t="shared" si="74"/>
        <v>07/16/2019 11:00:00 AM</v>
      </c>
      <c r="C4729" s="458">
        <v>43662</v>
      </c>
      <c r="D4729" s="459">
        <v>0.45833333333333337</v>
      </c>
      <c r="E4729" s="2">
        <f>Electricity!F4754</f>
        <v>0</v>
      </c>
      <c r="F4729" s="2">
        <f>Electricity!G4754</f>
        <v>0</v>
      </c>
      <c r="G4729" s="2">
        <f>Electricity!H4754</f>
        <v>0</v>
      </c>
      <c r="H4729" s="2">
        <f>Electricity!I4754</f>
        <v>0</v>
      </c>
      <c r="I4729" s="2">
        <f>Electricity!J4754</f>
        <v>0</v>
      </c>
    </row>
    <row r="4730" spans="2:9" x14ac:dyDescent="0.35">
      <c r="B4730" s="458" t="str">
        <f t="shared" si="74"/>
        <v>07/16/2019 12:00:00 PM</v>
      </c>
      <c r="C4730" s="458">
        <v>43662</v>
      </c>
      <c r="D4730" s="459">
        <v>0.50000000000000011</v>
      </c>
      <c r="E4730" s="2">
        <f>Electricity!F4755</f>
        <v>0</v>
      </c>
      <c r="F4730" s="2">
        <f>Electricity!G4755</f>
        <v>0</v>
      </c>
      <c r="G4730" s="2">
        <f>Electricity!H4755</f>
        <v>0</v>
      </c>
      <c r="H4730" s="2">
        <f>Electricity!I4755</f>
        <v>0</v>
      </c>
      <c r="I4730" s="2">
        <f>Electricity!J4755</f>
        <v>0</v>
      </c>
    </row>
    <row r="4731" spans="2:9" x14ac:dyDescent="0.35">
      <c r="B4731" s="458" t="str">
        <f t="shared" si="74"/>
        <v>07/16/2019 01:00:00 PM</v>
      </c>
      <c r="C4731" s="458">
        <v>43662</v>
      </c>
      <c r="D4731" s="459">
        <v>0.54166666666666674</v>
      </c>
      <c r="E4731" s="2">
        <f>Electricity!F4756</f>
        <v>0</v>
      </c>
      <c r="F4731" s="2">
        <f>Electricity!G4756</f>
        <v>0</v>
      </c>
      <c r="G4731" s="2">
        <f>Electricity!H4756</f>
        <v>0</v>
      </c>
      <c r="H4731" s="2">
        <f>Electricity!I4756</f>
        <v>0</v>
      </c>
      <c r="I4731" s="2">
        <f>Electricity!J4756</f>
        <v>0</v>
      </c>
    </row>
    <row r="4732" spans="2:9" x14ac:dyDescent="0.35">
      <c r="B4732" s="458" t="str">
        <f t="shared" si="74"/>
        <v>07/16/2019 02:00:00 PM</v>
      </c>
      <c r="C4732" s="458">
        <v>43662</v>
      </c>
      <c r="D4732" s="459">
        <v>0.58333333333333337</v>
      </c>
      <c r="E4732" s="2">
        <f>Electricity!F4757</f>
        <v>0</v>
      </c>
      <c r="F4732" s="2">
        <f>Electricity!G4757</f>
        <v>0</v>
      </c>
      <c r="G4732" s="2">
        <f>Electricity!H4757</f>
        <v>0</v>
      </c>
      <c r="H4732" s="2">
        <f>Electricity!I4757</f>
        <v>0</v>
      </c>
      <c r="I4732" s="2">
        <f>Electricity!J4757</f>
        <v>0</v>
      </c>
    </row>
    <row r="4733" spans="2:9" x14ac:dyDescent="0.35">
      <c r="B4733" s="458" t="str">
        <f t="shared" si="74"/>
        <v>07/16/2019 03:00:00 PM</v>
      </c>
      <c r="C4733" s="458">
        <v>43662</v>
      </c>
      <c r="D4733" s="459">
        <v>0.62500000000000011</v>
      </c>
      <c r="E4733" s="2">
        <f>Electricity!F4758</f>
        <v>0</v>
      </c>
      <c r="F4733" s="2">
        <f>Electricity!G4758</f>
        <v>0</v>
      </c>
      <c r="G4733" s="2">
        <f>Electricity!H4758</f>
        <v>0</v>
      </c>
      <c r="H4733" s="2">
        <f>Electricity!I4758</f>
        <v>0</v>
      </c>
      <c r="I4733" s="2">
        <f>Electricity!J4758</f>
        <v>0</v>
      </c>
    </row>
    <row r="4734" spans="2:9" x14ac:dyDescent="0.35">
      <c r="B4734" s="458" t="str">
        <f t="shared" si="74"/>
        <v>07/16/2019 04:00:00 PM</v>
      </c>
      <c r="C4734" s="458">
        <v>43662</v>
      </c>
      <c r="D4734" s="459">
        <v>0.66666666666666674</v>
      </c>
      <c r="E4734" s="2">
        <f>Electricity!F4759</f>
        <v>0</v>
      </c>
      <c r="F4734" s="2">
        <f>Electricity!G4759</f>
        <v>0</v>
      </c>
      <c r="G4734" s="2">
        <f>Electricity!H4759</f>
        <v>0</v>
      </c>
      <c r="H4734" s="2">
        <f>Electricity!I4759</f>
        <v>0</v>
      </c>
      <c r="I4734" s="2">
        <f>Electricity!J4759</f>
        <v>0</v>
      </c>
    </row>
    <row r="4735" spans="2:9" x14ac:dyDescent="0.35">
      <c r="B4735" s="458" t="str">
        <f t="shared" si="74"/>
        <v>07/16/2019 05:00:00 PM</v>
      </c>
      <c r="C4735" s="458">
        <v>43662</v>
      </c>
      <c r="D4735" s="459">
        <v>0.70833333333333337</v>
      </c>
      <c r="E4735" s="2">
        <f>Electricity!F4760</f>
        <v>0</v>
      </c>
      <c r="F4735" s="2">
        <f>Electricity!G4760</f>
        <v>0</v>
      </c>
      <c r="G4735" s="2">
        <f>Electricity!H4760</f>
        <v>0</v>
      </c>
      <c r="H4735" s="2">
        <f>Electricity!I4760</f>
        <v>0</v>
      </c>
      <c r="I4735" s="2">
        <f>Electricity!J4760</f>
        <v>0</v>
      </c>
    </row>
    <row r="4736" spans="2:9" x14ac:dyDescent="0.35">
      <c r="B4736" s="458" t="str">
        <f t="shared" si="74"/>
        <v>07/16/2019 06:00:00 PM</v>
      </c>
      <c r="C4736" s="458">
        <v>43662</v>
      </c>
      <c r="D4736" s="459">
        <v>0.75000000000000011</v>
      </c>
      <c r="E4736" s="2">
        <f>Electricity!F4761</f>
        <v>0</v>
      </c>
      <c r="F4736" s="2">
        <f>Electricity!G4761</f>
        <v>0</v>
      </c>
      <c r="G4736" s="2">
        <f>Electricity!H4761</f>
        <v>0</v>
      </c>
      <c r="H4736" s="2">
        <f>Electricity!I4761</f>
        <v>0</v>
      </c>
      <c r="I4736" s="2">
        <f>Electricity!J4761</f>
        <v>0</v>
      </c>
    </row>
    <row r="4737" spans="2:9" x14ac:dyDescent="0.35">
      <c r="B4737" s="458" t="str">
        <f t="shared" si="74"/>
        <v>07/16/2019 07:00:00 PM</v>
      </c>
      <c r="C4737" s="458">
        <v>43662</v>
      </c>
      <c r="D4737" s="459">
        <v>0.79166666666666674</v>
      </c>
      <c r="E4737" s="2">
        <f>Electricity!F4762</f>
        <v>0</v>
      </c>
      <c r="F4737" s="2">
        <f>Electricity!G4762</f>
        <v>0</v>
      </c>
      <c r="G4737" s="2">
        <f>Electricity!H4762</f>
        <v>0</v>
      </c>
      <c r="H4737" s="2">
        <f>Electricity!I4762</f>
        <v>0</v>
      </c>
      <c r="I4737" s="2">
        <f>Electricity!J4762</f>
        <v>0</v>
      </c>
    </row>
    <row r="4738" spans="2:9" x14ac:dyDescent="0.35">
      <c r="B4738" s="458" t="str">
        <f t="shared" si="74"/>
        <v>07/16/2019 08:00:00 PM</v>
      </c>
      <c r="C4738" s="458">
        <v>43662</v>
      </c>
      <c r="D4738" s="459">
        <v>0.83333333333333337</v>
      </c>
      <c r="E4738" s="2">
        <f>Electricity!F4763</f>
        <v>0</v>
      </c>
      <c r="F4738" s="2">
        <f>Electricity!G4763</f>
        <v>0</v>
      </c>
      <c r="G4738" s="2">
        <f>Electricity!H4763</f>
        <v>0</v>
      </c>
      <c r="H4738" s="2">
        <f>Electricity!I4763</f>
        <v>0</v>
      </c>
      <c r="I4738" s="2">
        <f>Electricity!J4763</f>
        <v>0</v>
      </c>
    </row>
    <row r="4739" spans="2:9" x14ac:dyDescent="0.35">
      <c r="B4739" s="458" t="str">
        <f t="shared" si="74"/>
        <v>07/16/2019 09:00:00 PM</v>
      </c>
      <c r="C4739" s="458">
        <v>43662</v>
      </c>
      <c r="D4739" s="459">
        <v>0.87500000000000011</v>
      </c>
      <c r="E4739" s="2">
        <f>Electricity!F4764</f>
        <v>0</v>
      </c>
      <c r="F4739" s="2">
        <f>Electricity!G4764</f>
        <v>0</v>
      </c>
      <c r="G4739" s="2">
        <f>Electricity!H4764</f>
        <v>0</v>
      </c>
      <c r="H4739" s="2">
        <f>Electricity!I4764</f>
        <v>0</v>
      </c>
      <c r="I4739" s="2">
        <f>Electricity!J4764</f>
        <v>0</v>
      </c>
    </row>
    <row r="4740" spans="2:9" x14ac:dyDescent="0.35">
      <c r="B4740" s="458" t="str">
        <f t="shared" si="74"/>
        <v>07/16/2019 10:00:00 PM</v>
      </c>
      <c r="C4740" s="458">
        <v>43662</v>
      </c>
      <c r="D4740" s="459">
        <v>0.91666666666666674</v>
      </c>
      <c r="E4740" s="2">
        <f>Electricity!F4765</f>
        <v>0</v>
      </c>
      <c r="F4740" s="2">
        <f>Electricity!G4765</f>
        <v>0</v>
      </c>
      <c r="G4740" s="2">
        <f>Electricity!H4765</f>
        <v>0</v>
      </c>
      <c r="H4740" s="2">
        <f>Electricity!I4765</f>
        <v>0</v>
      </c>
      <c r="I4740" s="2">
        <f>Electricity!J4765</f>
        <v>0</v>
      </c>
    </row>
    <row r="4741" spans="2:9" x14ac:dyDescent="0.35">
      <c r="B4741" s="458" t="str">
        <f t="shared" si="74"/>
        <v>07/16/2019 11:00:00 PM</v>
      </c>
      <c r="C4741" s="458">
        <v>43662</v>
      </c>
      <c r="D4741" s="459">
        <v>0.95833333333333337</v>
      </c>
      <c r="E4741" s="2">
        <f>Electricity!F4766</f>
        <v>0</v>
      </c>
      <c r="F4741" s="2">
        <f>Electricity!G4766</f>
        <v>0</v>
      </c>
      <c r="G4741" s="2">
        <f>Electricity!H4766</f>
        <v>0</v>
      </c>
      <c r="H4741" s="2">
        <f>Electricity!I4766</f>
        <v>0</v>
      </c>
      <c r="I4741" s="2">
        <f>Electricity!J4766</f>
        <v>0</v>
      </c>
    </row>
    <row r="4742" spans="2:9" x14ac:dyDescent="0.35">
      <c r="B4742" s="458" t="str">
        <f t="shared" si="74"/>
        <v>07/17/2019 12:00:00 AM</v>
      </c>
      <c r="C4742" s="458">
        <v>43663</v>
      </c>
      <c r="D4742" s="459">
        <v>3.1225022567582528E-17</v>
      </c>
      <c r="E4742" s="2">
        <f>Electricity!F4767</f>
        <v>0</v>
      </c>
      <c r="F4742" s="2">
        <f>Electricity!G4767</f>
        <v>0</v>
      </c>
      <c r="G4742" s="2">
        <f>Electricity!H4767</f>
        <v>0</v>
      </c>
      <c r="H4742" s="2">
        <f>Electricity!I4767</f>
        <v>0</v>
      </c>
      <c r="I4742" s="2">
        <f>Electricity!J4767</f>
        <v>0</v>
      </c>
    </row>
    <row r="4743" spans="2:9" x14ac:dyDescent="0.35">
      <c r="B4743" s="458" t="str">
        <f t="shared" si="74"/>
        <v>07/17/2019 01:00:00 AM</v>
      </c>
      <c r="C4743" s="458">
        <v>43663</v>
      </c>
      <c r="D4743" s="459">
        <v>4.1666666666666699E-2</v>
      </c>
      <c r="E4743" s="2">
        <f>Electricity!F4768</f>
        <v>0</v>
      </c>
      <c r="F4743" s="2">
        <f>Electricity!G4768</f>
        <v>0</v>
      </c>
      <c r="G4743" s="2">
        <f>Electricity!H4768</f>
        <v>0</v>
      </c>
      <c r="H4743" s="2">
        <f>Electricity!I4768</f>
        <v>0</v>
      </c>
      <c r="I4743" s="2">
        <f>Electricity!J4768</f>
        <v>0</v>
      </c>
    </row>
    <row r="4744" spans="2:9" x14ac:dyDescent="0.35">
      <c r="B4744" s="458" t="str">
        <f t="shared" si="74"/>
        <v>07/17/2019 02:00:00 AM</v>
      </c>
      <c r="C4744" s="458">
        <v>43663</v>
      </c>
      <c r="D4744" s="459">
        <v>8.333333333333337E-2</v>
      </c>
      <c r="E4744" s="2">
        <f>Electricity!F4769</f>
        <v>0</v>
      </c>
      <c r="F4744" s="2">
        <f>Electricity!G4769</f>
        <v>0</v>
      </c>
      <c r="G4744" s="2">
        <f>Electricity!H4769</f>
        <v>0</v>
      </c>
      <c r="H4744" s="2">
        <f>Electricity!I4769</f>
        <v>0</v>
      </c>
      <c r="I4744" s="2">
        <f>Electricity!J4769</f>
        <v>0</v>
      </c>
    </row>
    <row r="4745" spans="2:9" x14ac:dyDescent="0.35">
      <c r="B4745" s="458" t="str">
        <f t="shared" si="74"/>
        <v>07/17/2019 03:00:00 AM</v>
      </c>
      <c r="C4745" s="458">
        <v>43663</v>
      </c>
      <c r="D4745" s="459">
        <v>0.12500000000000006</v>
      </c>
      <c r="E4745" s="2">
        <f>Electricity!F4770</f>
        <v>0</v>
      </c>
      <c r="F4745" s="2">
        <f>Electricity!G4770</f>
        <v>0</v>
      </c>
      <c r="G4745" s="2">
        <f>Electricity!H4770</f>
        <v>0</v>
      </c>
      <c r="H4745" s="2">
        <f>Electricity!I4770</f>
        <v>0</v>
      </c>
      <c r="I4745" s="2">
        <f>Electricity!J4770</f>
        <v>0</v>
      </c>
    </row>
    <row r="4746" spans="2:9" x14ac:dyDescent="0.35">
      <c r="B4746" s="458" t="str">
        <f t="shared" si="74"/>
        <v>07/17/2019 04:00:00 AM</v>
      </c>
      <c r="C4746" s="458">
        <v>43663</v>
      </c>
      <c r="D4746" s="459">
        <v>0.16666666666666669</v>
      </c>
      <c r="E4746" s="2">
        <f>Electricity!F4771</f>
        <v>0</v>
      </c>
      <c r="F4746" s="2">
        <f>Electricity!G4771</f>
        <v>0</v>
      </c>
      <c r="G4746" s="2">
        <f>Electricity!H4771</f>
        <v>0</v>
      </c>
      <c r="H4746" s="2">
        <f>Electricity!I4771</f>
        <v>0</v>
      </c>
      <c r="I4746" s="2">
        <f>Electricity!J4771</f>
        <v>0</v>
      </c>
    </row>
    <row r="4747" spans="2:9" x14ac:dyDescent="0.35">
      <c r="B4747" s="458" t="str">
        <f t="shared" si="74"/>
        <v>07/17/2019 05:00:00 AM</v>
      </c>
      <c r="C4747" s="458">
        <v>43663</v>
      </c>
      <c r="D4747" s="459">
        <v>0.20833333333333337</v>
      </c>
      <c r="E4747" s="2">
        <f>Electricity!F4772</f>
        <v>0</v>
      </c>
      <c r="F4747" s="2">
        <f>Electricity!G4772</f>
        <v>0</v>
      </c>
      <c r="G4747" s="2">
        <f>Electricity!H4772</f>
        <v>0</v>
      </c>
      <c r="H4747" s="2">
        <f>Electricity!I4772</f>
        <v>0</v>
      </c>
      <c r="I4747" s="2">
        <f>Electricity!J4772</f>
        <v>0</v>
      </c>
    </row>
    <row r="4748" spans="2:9" x14ac:dyDescent="0.35">
      <c r="B4748" s="458" t="str">
        <f t="shared" si="74"/>
        <v>07/17/2019 06:00:00 AM</v>
      </c>
      <c r="C4748" s="458">
        <v>43663</v>
      </c>
      <c r="D4748" s="459">
        <v>0.25</v>
      </c>
      <c r="E4748" s="2">
        <f>Electricity!F4773</f>
        <v>0</v>
      </c>
      <c r="F4748" s="2">
        <f>Electricity!G4773</f>
        <v>0</v>
      </c>
      <c r="G4748" s="2">
        <f>Electricity!H4773</f>
        <v>0</v>
      </c>
      <c r="H4748" s="2">
        <f>Electricity!I4773</f>
        <v>0</v>
      </c>
      <c r="I4748" s="2">
        <f>Electricity!J4773</f>
        <v>0</v>
      </c>
    </row>
    <row r="4749" spans="2:9" x14ac:dyDescent="0.35">
      <c r="B4749" s="458" t="str">
        <f t="shared" si="74"/>
        <v>07/17/2019 07:00:00 AM</v>
      </c>
      <c r="C4749" s="458">
        <v>43663</v>
      </c>
      <c r="D4749" s="459">
        <v>0.29166666666666669</v>
      </c>
      <c r="E4749" s="2">
        <f>Electricity!F4774</f>
        <v>0</v>
      </c>
      <c r="F4749" s="2">
        <f>Electricity!G4774</f>
        <v>0</v>
      </c>
      <c r="G4749" s="2">
        <f>Electricity!H4774</f>
        <v>0</v>
      </c>
      <c r="H4749" s="2">
        <f>Electricity!I4774</f>
        <v>0</v>
      </c>
      <c r="I4749" s="2">
        <f>Electricity!J4774</f>
        <v>0</v>
      </c>
    </row>
    <row r="4750" spans="2:9" x14ac:dyDescent="0.35">
      <c r="B4750" s="458" t="str">
        <f t="shared" si="74"/>
        <v>07/17/2019 08:00:00 AM</v>
      </c>
      <c r="C4750" s="458">
        <v>43663</v>
      </c>
      <c r="D4750" s="459">
        <v>0.33333333333333337</v>
      </c>
      <c r="E4750" s="2">
        <f>Electricity!F4775</f>
        <v>0</v>
      </c>
      <c r="F4750" s="2">
        <f>Electricity!G4775</f>
        <v>0</v>
      </c>
      <c r="G4750" s="2">
        <f>Electricity!H4775</f>
        <v>0</v>
      </c>
      <c r="H4750" s="2">
        <f>Electricity!I4775</f>
        <v>0</v>
      </c>
      <c r="I4750" s="2">
        <f>Electricity!J4775</f>
        <v>0</v>
      </c>
    </row>
    <row r="4751" spans="2:9" x14ac:dyDescent="0.35">
      <c r="B4751" s="458" t="str">
        <f t="shared" ref="B4751:B4814" si="75">CONCATENATE(TEXT(C4751,"mm/dd/yyyy")," ",TEXT(D4751,"hh:mm:ss AM/PM"))</f>
        <v>07/17/2019 09:00:00 AM</v>
      </c>
      <c r="C4751" s="458">
        <v>43663</v>
      </c>
      <c r="D4751" s="459">
        <v>0.375</v>
      </c>
      <c r="E4751" s="2">
        <f>Electricity!F4776</f>
        <v>0</v>
      </c>
      <c r="F4751" s="2">
        <f>Electricity!G4776</f>
        <v>0</v>
      </c>
      <c r="G4751" s="2">
        <f>Electricity!H4776</f>
        <v>0</v>
      </c>
      <c r="H4751" s="2">
        <f>Electricity!I4776</f>
        <v>0</v>
      </c>
      <c r="I4751" s="2">
        <f>Electricity!J4776</f>
        <v>0</v>
      </c>
    </row>
    <row r="4752" spans="2:9" x14ac:dyDescent="0.35">
      <c r="B4752" s="458" t="str">
        <f t="shared" si="75"/>
        <v>07/17/2019 10:00:00 AM</v>
      </c>
      <c r="C4752" s="458">
        <v>43663</v>
      </c>
      <c r="D4752" s="459">
        <v>0.41666666666666669</v>
      </c>
      <c r="E4752" s="2">
        <f>Electricity!F4777</f>
        <v>0</v>
      </c>
      <c r="F4752" s="2">
        <f>Electricity!G4777</f>
        <v>0</v>
      </c>
      <c r="G4752" s="2">
        <f>Electricity!H4777</f>
        <v>0</v>
      </c>
      <c r="H4752" s="2">
        <f>Electricity!I4777</f>
        <v>0</v>
      </c>
      <c r="I4752" s="2">
        <f>Electricity!J4777</f>
        <v>0</v>
      </c>
    </row>
    <row r="4753" spans="2:9" x14ac:dyDescent="0.35">
      <c r="B4753" s="458" t="str">
        <f t="shared" si="75"/>
        <v>07/17/2019 11:00:00 AM</v>
      </c>
      <c r="C4753" s="458">
        <v>43663</v>
      </c>
      <c r="D4753" s="459">
        <v>0.45833333333333337</v>
      </c>
      <c r="E4753" s="2">
        <f>Electricity!F4778</f>
        <v>0</v>
      </c>
      <c r="F4753" s="2">
        <f>Electricity!G4778</f>
        <v>0</v>
      </c>
      <c r="G4753" s="2">
        <f>Electricity!H4778</f>
        <v>0</v>
      </c>
      <c r="H4753" s="2">
        <f>Electricity!I4778</f>
        <v>0</v>
      </c>
      <c r="I4753" s="2">
        <f>Electricity!J4778</f>
        <v>0</v>
      </c>
    </row>
    <row r="4754" spans="2:9" x14ac:dyDescent="0.35">
      <c r="B4754" s="458" t="str">
        <f t="shared" si="75"/>
        <v>07/17/2019 12:00:00 PM</v>
      </c>
      <c r="C4754" s="458">
        <v>43663</v>
      </c>
      <c r="D4754" s="459">
        <v>0.50000000000000011</v>
      </c>
      <c r="E4754" s="2">
        <f>Electricity!F4779</f>
        <v>0</v>
      </c>
      <c r="F4754" s="2">
        <f>Electricity!G4779</f>
        <v>0</v>
      </c>
      <c r="G4754" s="2">
        <f>Electricity!H4779</f>
        <v>0</v>
      </c>
      <c r="H4754" s="2">
        <f>Electricity!I4779</f>
        <v>0</v>
      </c>
      <c r="I4754" s="2">
        <f>Electricity!J4779</f>
        <v>0</v>
      </c>
    </row>
    <row r="4755" spans="2:9" x14ac:dyDescent="0.35">
      <c r="B4755" s="458" t="str">
        <f t="shared" si="75"/>
        <v>07/17/2019 01:00:00 PM</v>
      </c>
      <c r="C4755" s="458">
        <v>43663</v>
      </c>
      <c r="D4755" s="459">
        <v>0.54166666666666674</v>
      </c>
      <c r="E4755" s="2">
        <f>Electricity!F4780</f>
        <v>0</v>
      </c>
      <c r="F4755" s="2">
        <f>Electricity!G4780</f>
        <v>0</v>
      </c>
      <c r="G4755" s="2">
        <f>Electricity!H4780</f>
        <v>0</v>
      </c>
      <c r="H4755" s="2">
        <f>Electricity!I4780</f>
        <v>0</v>
      </c>
      <c r="I4755" s="2">
        <f>Electricity!J4780</f>
        <v>0</v>
      </c>
    </row>
    <row r="4756" spans="2:9" x14ac:dyDescent="0.35">
      <c r="B4756" s="458" t="str">
        <f t="shared" si="75"/>
        <v>07/17/2019 02:00:00 PM</v>
      </c>
      <c r="C4756" s="458">
        <v>43663</v>
      </c>
      <c r="D4756" s="459">
        <v>0.58333333333333337</v>
      </c>
      <c r="E4756" s="2">
        <f>Electricity!F4781</f>
        <v>0</v>
      </c>
      <c r="F4756" s="2">
        <f>Electricity!G4781</f>
        <v>0</v>
      </c>
      <c r="G4756" s="2">
        <f>Electricity!H4781</f>
        <v>0</v>
      </c>
      <c r="H4756" s="2">
        <f>Electricity!I4781</f>
        <v>0</v>
      </c>
      <c r="I4756" s="2">
        <f>Electricity!J4781</f>
        <v>0</v>
      </c>
    </row>
    <row r="4757" spans="2:9" x14ac:dyDescent="0.35">
      <c r="B4757" s="458" t="str">
        <f t="shared" si="75"/>
        <v>07/17/2019 03:00:00 PM</v>
      </c>
      <c r="C4757" s="458">
        <v>43663</v>
      </c>
      <c r="D4757" s="459">
        <v>0.62500000000000011</v>
      </c>
      <c r="E4757" s="2">
        <f>Electricity!F4782</f>
        <v>0</v>
      </c>
      <c r="F4757" s="2">
        <f>Electricity!G4782</f>
        <v>0</v>
      </c>
      <c r="G4757" s="2">
        <f>Electricity!H4782</f>
        <v>0</v>
      </c>
      <c r="H4757" s="2">
        <f>Electricity!I4782</f>
        <v>0</v>
      </c>
      <c r="I4757" s="2">
        <f>Electricity!J4782</f>
        <v>0</v>
      </c>
    </row>
    <row r="4758" spans="2:9" x14ac:dyDescent="0.35">
      <c r="B4758" s="458" t="str">
        <f t="shared" si="75"/>
        <v>07/17/2019 04:00:00 PM</v>
      </c>
      <c r="C4758" s="458">
        <v>43663</v>
      </c>
      <c r="D4758" s="459">
        <v>0.66666666666666674</v>
      </c>
      <c r="E4758" s="2">
        <f>Electricity!F4783</f>
        <v>0</v>
      </c>
      <c r="F4758" s="2">
        <f>Electricity!G4783</f>
        <v>0</v>
      </c>
      <c r="G4758" s="2">
        <f>Electricity!H4783</f>
        <v>0</v>
      </c>
      <c r="H4758" s="2">
        <f>Electricity!I4783</f>
        <v>0</v>
      </c>
      <c r="I4758" s="2">
        <f>Electricity!J4783</f>
        <v>0</v>
      </c>
    </row>
    <row r="4759" spans="2:9" x14ac:dyDescent="0.35">
      <c r="B4759" s="458" t="str">
        <f t="shared" si="75"/>
        <v>07/17/2019 05:00:00 PM</v>
      </c>
      <c r="C4759" s="458">
        <v>43663</v>
      </c>
      <c r="D4759" s="459">
        <v>0.70833333333333337</v>
      </c>
      <c r="E4759" s="2">
        <f>Electricity!F4784</f>
        <v>0</v>
      </c>
      <c r="F4759" s="2">
        <f>Electricity!G4784</f>
        <v>0</v>
      </c>
      <c r="G4759" s="2">
        <f>Electricity!H4784</f>
        <v>0</v>
      </c>
      <c r="H4759" s="2">
        <f>Electricity!I4784</f>
        <v>0</v>
      </c>
      <c r="I4759" s="2">
        <f>Electricity!J4784</f>
        <v>0</v>
      </c>
    </row>
    <row r="4760" spans="2:9" x14ac:dyDescent="0.35">
      <c r="B4760" s="458" t="str">
        <f t="shared" si="75"/>
        <v>07/17/2019 06:00:00 PM</v>
      </c>
      <c r="C4760" s="458">
        <v>43663</v>
      </c>
      <c r="D4760" s="459">
        <v>0.75000000000000011</v>
      </c>
      <c r="E4760" s="2">
        <f>Electricity!F4785</f>
        <v>0</v>
      </c>
      <c r="F4760" s="2">
        <f>Electricity!G4785</f>
        <v>0</v>
      </c>
      <c r="G4760" s="2">
        <f>Electricity!H4785</f>
        <v>0</v>
      </c>
      <c r="H4760" s="2">
        <f>Electricity!I4785</f>
        <v>0</v>
      </c>
      <c r="I4760" s="2">
        <f>Electricity!J4785</f>
        <v>0</v>
      </c>
    </row>
    <row r="4761" spans="2:9" x14ac:dyDescent="0.35">
      <c r="B4761" s="458" t="str">
        <f t="shared" si="75"/>
        <v>07/17/2019 07:00:00 PM</v>
      </c>
      <c r="C4761" s="458">
        <v>43663</v>
      </c>
      <c r="D4761" s="459">
        <v>0.79166666666666674</v>
      </c>
      <c r="E4761" s="2">
        <f>Electricity!F4786</f>
        <v>0</v>
      </c>
      <c r="F4761" s="2">
        <f>Electricity!G4786</f>
        <v>0</v>
      </c>
      <c r="G4761" s="2">
        <f>Electricity!H4786</f>
        <v>0</v>
      </c>
      <c r="H4761" s="2">
        <f>Electricity!I4786</f>
        <v>0</v>
      </c>
      <c r="I4761" s="2">
        <f>Electricity!J4786</f>
        <v>0</v>
      </c>
    </row>
    <row r="4762" spans="2:9" x14ac:dyDescent="0.35">
      <c r="B4762" s="458" t="str">
        <f t="shared" si="75"/>
        <v>07/17/2019 08:00:00 PM</v>
      </c>
      <c r="C4762" s="458">
        <v>43663</v>
      </c>
      <c r="D4762" s="459">
        <v>0.83333333333333337</v>
      </c>
      <c r="E4762" s="2">
        <f>Electricity!F4787</f>
        <v>0</v>
      </c>
      <c r="F4762" s="2">
        <f>Electricity!G4787</f>
        <v>0</v>
      </c>
      <c r="G4762" s="2">
        <f>Electricity!H4787</f>
        <v>0</v>
      </c>
      <c r="H4762" s="2">
        <f>Electricity!I4787</f>
        <v>0</v>
      </c>
      <c r="I4762" s="2">
        <f>Electricity!J4787</f>
        <v>0</v>
      </c>
    </row>
    <row r="4763" spans="2:9" x14ac:dyDescent="0.35">
      <c r="B4763" s="458" t="str">
        <f t="shared" si="75"/>
        <v>07/17/2019 09:00:00 PM</v>
      </c>
      <c r="C4763" s="458">
        <v>43663</v>
      </c>
      <c r="D4763" s="459">
        <v>0.87500000000000011</v>
      </c>
      <c r="E4763" s="2">
        <f>Electricity!F4788</f>
        <v>0</v>
      </c>
      <c r="F4763" s="2">
        <f>Electricity!G4788</f>
        <v>0</v>
      </c>
      <c r="G4763" s="2">
        <f>Electricity!H4788</f>
        <v>0</v>
      </c>
      <c r="H4763" s="2">
        <f>Electricity!I4788</f>
        <v>0</v>
      </c>
      <c r="I4763" s="2">
        <f>Electricity!J4788</f>
        <v>0</v>
      </c>
    </row>
    <row r="4764" spans="2:9" x14ac:dyDescent="0.35">
      <c r="B4764" s="458" t="str">
        <f t="shared" si="75"/>
        <v>07/17/2019 10:00:00 PM</v>
      </c>
      <c r="C4764" s="458">
        <v>43663</v>
      </c>
      <c r="D4764" s="459">
        <v>0.91666666666666674</v>
      </c>
      <c r="E4764" s="2">
        <f>Electricity!F4789</f>
        <v>0</v>
      </c>
      <c r="F4764" s="2">
        <f>Electricity!G4789</f>
        <v>0</v>
      </c>
      <c r="G4764" s="2">
        <f>Electricity!H4789</f>
        <v>0</v>
      </c>
      <c r="H4764" s="2">
        <f>Electricity!I4789</f>
        <v>0</v>
      </c>
      <c r="I4764" s="2">
        <f>Electricity!J4789</f>
        <v>0</v>
      </c>
    </row>
    <row r="4765" spans="2:9" x14ac:dyDescent="0.35">
      <c r="B4765" s="458" t="str">
        <f t="shared" si="75"/>
        <v>07/17/2019 11:00:00 PM</v>
      </c>
      <c r="C4765" s="458">
        <v>43663</v>
      </c>
      <c r="D4765" s="459">
        <v>0.95833333333333337</v>
      </c>
      <c r="E4765" s="2">
        <f>Electricity!F4790</f>
        <v>0</v>
      </c>
      <c r="F4765" s="2">
        <f>Electricity!G4790</f>
        <v>0</v>
      </c>
      <c r="G4765" s="2">
        <f>Electricity!H4790</f>
        <v>0</v>
      </c>
      <c r="H4765" s="2">
        <f>Electricity!I4790</f>
        <v>0</v>
      </c>
      <c r="I4765" s="2">
        <f>Electricity!J4790</f>
        <v>0</v>
      </c>
    </row>
    <row r="4766" spans="2:9" x14ac:dyDescent="0.35">
      <c r="B4766" s="458" t="str">
        <f t="shared" si="75"/>
        <v>07/18/2019 12:00:00 AM</v>
      </c>
      <c r="C4766" s="458">
        <v>43664</v>
      </c>
      <c r="D4766" s="459">
        <v>3.1225022567582528E-17</v>
      </c>
      <c r="E4766" s="2">
        <f>Electricity!F4791</f>
        <v>0</v>
      </c>
      <c r="F4766" s="2">
        <f>Electricity!G4791</f>
        <v>0</v>
      </c>
      <c r="G4766" s="2">
        <f>Electricity!H4791</f>
        <v>0</v>
      </c>
      <c r="H4766" s="2">
        <f>Electricity!I4791</f>
        <v>0</v>
      </c>
      <c r="I4766" s="2">
        <f>Electricity!J4791</f>
        <v>0</v>
      </c>
    </row>
    <row r="4767" spans="2:9" x14ac:dyDescent="0.35">
      <c r="B4767" s="458" t="str">
        <f t="shared" si="75"/>
        <v>07/18/2019 01:00:00 AM</v>
      </c>
      <c r="C4767" s="458">
        <v>43664</v>
      </c>
      <c r="D4767" s="459">
        <v>4.1666666666666699E-2</v>
      </c>
      <c r="E4767" s="2">
        <f>Electricity!F4792</f>
        <v>0</v>
      </c>
      <c r="F4767" s="2">
        <f>Electricity!G4792</f>
        <v>0</v>
      </c>
      <c r="G4767" s="2">
        <f>Electricity!H4792</f>
        <v>0</v>
      </c>
      <c r="H4767" s="2">
        <f>Electricity!I4792</f>
        <v>0</v>
      </c>
      <c r="I4767" s="2">
        <f>Electricity!J4792</f>
        <v>0</v>
      </c>
    </row>
    <row r="4768" spans="2:9" x14ac:dyDescent="0.35">
      <c r="B4768" s="458" t="str">
        <f t="shared" si="75"/>
        <v>07/18/2019 02:00:00 AM</v>
      </c>
      <c r="C4768" s="458">
        <v>43664</v>
      </c>
      <c r="D4768" s="459">
        <v>8.333333333333337E-2</v>
      </c>
      <c r="E4768" s="2">
        <f>Electricity!F4793</f>
        <v>0</v>
      </c>
      <c r="F4768" s="2">
        <f>Electricity!G4793</f>
        <v>0</v>
      </c>
      <c r="G4768" s="2">
        <f>Electricity!H4793</f>
        <v>0</v>
      </c>
      <c r="H4768" s="2">
        <f>Electricity!I4793</f>
        <v>0</v>
      </c>
      <c r="I4768" s="2">
        <f>Electricity!J4793</f>
        <v>0</v>
      </c>
    </row>
    <row r="4769" spans="2:9" x14ac:dyDescent="0.35">
      <c r="B4769" s="458" t="str">
        <f t="shared" si="75"/>
        <v>07/18/2019 03:00:00 AM</v>
      </c>
      <c r="C4769" s="458">
        <v>43664</v>
      </c>
      <c r="D4769" s="459">
        <v>0.12500000000000006</v>
      </c>
      <c r="E4769" s="2">
        <f>Electricity!F4794</f>
        <v>0</v>
      </c>
      <c r="F4769" s="2">
        <f>Electricity!G4794</f>
        <v>0</v>
      </c>
      <c r="G4769" s="2">
        <f>Electricity!H4794</f>
        <v>0</v>
      </c>
      <c r="H4769" s="2">
        <f>Electricity!I4794</f>
        <v>0</v>
      </c>
      <c r="I4769" s="2">
        <f>Electricity!J4794</f>
        <v>0</v>
      </c>
    </row>
    <row r="4770" spans="2:9" x14ac:dyDescent="0.35">
      <c r="B4770" s="458" t="str">
        <f t="shared" si="75"/>
        <v>07/18/2019 04:00:00 AM</v>
      </c>
      <c r="C4770" s="458">
        <v>43664</v>
      </c>
      <c r="D4770" s="459">
        <v>0.16666666666666669</v>
      </c>
      <c r="E4770" s="2">
        <f>Electricity!F4795</f>
        <v>0</v>
      </c>
      <c r="F4770" s="2">
        <f>Electricity!G4795</f>
        <v>0</v>
      </c>
      <c r="G4770" s="2">
        <f>Electricity!H4795</f>
        <v>0</v>
      </c>
      <c r="H4770" s="2">
        <f>Electricity!I4795</f>
        <v>0</v>
      </c>
      <c r="I4770" s="2">
        <f>Electricity!J4795</f>
        <v>0</v>
      </c>
    </row>
    <row r="4771" spans="2:9" x14ac:dyDescent="0.35">
      <c r="B4771" s="458" t="str">
        <f t="shared" si="75"/>
        <v>07/18/2019 05:00:00 AM</v>
      </c>
      <c r="C4771" s="458">
        <v>43664</v>
      </c>
      <c r="D4771" s="459">
        <v>0.20833333333333337</v>
      </c>
      <c r="E4771" s="2">
        <f>Electricity!F4796</f>
        <v>0</v>
      </c>
      <c r="F4771" s="2">
        <f>Electricity!G4796</f>
        <v>0</v>
      </c>
      <c r="G4771" s="2">
        <f>Electricity!H4796</f>
        <v>0</v>
      </c>
      <c r="H4771" s="2">
        <f>Electricity!I4796</f>
        <v>0</v>
      </c>
      <c r="I4771" s="2">
        <f>Electricity!J4796</f>
        <v>0</v>
      </c>
    </row>
    <row r="4772" spans="2:9" x14ac:dyDescent="0.35">
      <c r="B4772" s="458" t="str">
        <f t="shared" si="75"/>
        <v>07/18/2019 06:00:00 AM</v>
      </c>
      <c r="C4772" s="458">
        <v>43664</v>
      </c>
      <c r="D4772" s="459">
        <v>0.25</v>
      </c>
      <c r="E4772" s="2">
        <f>Electricity!F4797</f>
        <v>0</v>
      </c>
      <c r="F4772" s="2">
        <f>Electricity!G4797</f>
        <v>0</v>
      </c>
      <c r="G4772" s="2">
        <f>Electricity!H4797</f>
        <v>0</v>
      </c>
      <c r="H4772" s="2">
        <f>Electricity!I4797</f>
        <v>0</v>
      </c>
      <c r="I4772" s="2">
        <f>Electricity!J4797</f>
        <v>0</v>
      </c>
    </row>
    <row r="4773" spans="2:9" x14ac:dyDescent="0.35">
      <c r="B4773" s="458" t="str">
        <f t="shared" si="75"/>
        <v>07/18/2019 07:00:00 AM</v>
      </c>
      <c r="C4773" s="458">
        <v>43664</v>
      </c>
      <c r="D4773" s="459">
        <v>0.29166666666666669</v>
      </c>
      <c r="E4773" s="2">
        <f>Electricity!F4798</f>
        <v>0</v>
      </c>
      <c r="F4773" s="2">
        <f>Electricity!G4798</f>
        <v>0</v>
      </c>
      <c r="G4773" s="2">
        <f>Electricity!H4798</f>
        <v>0</v>
      </c>
      <c r="H4773" s="2">
        <f>Electricity!I4798</f>
        <v>0</v>
      </c>
      <c r="I4773" s="2">
        <f>Electricity!J4798</f>
        <v>0</v>
      </c>
    </row>
    <row r="4774" spans="2:9" x14ac:dyDescent="0.35">
      <c r="B4774" s="458" t="str">
        <f t="shared" si="75"/>
        <v>07/18/2019 08:00:00 AM</v>
      </c>
      <c r="C4774" s="458">
        <v>43664</v>
      </c>
      <c r="D4774" s="459">
        <v>0.33333333333333337</v>
      </c>
      <c r="E4774" s="2">
        <f>Electricity!F4799</f>
        <v>0</v>
      </c>
      <c r="F4774" s="2">
        <f>Electricity!G4799</f>
        <v>0</v>
      </c>
      <c r="G4774" s="2">
        <f>Electricity!H4799</f>
        <v>0</v>
      </c>
      <c r="H4774" s="2">
        <f>Electricity!I4799</f>
        <v>0</v>
      </c>
      <c r="I4774" s="2">
        <f>Electricity!J4799</f>
        <v>0</v>
      </c>
    </row>
    <row r="4775" spans="2:9" x14ac:dyDescent="0.35">
      <c r="B4775" s="458" t="str">
        <f t="shared" si="75"/>
        <v>07/18/2019 09:00:00 AM</v>
      </c>
      <c r="C4775" s="458">
        <v>43664</v>
      </c>
      <c r="D4775" s="459">
        <v>0.375</v>
      </c>
      <c r="E4775" s="2">
        <f>Electricity!F4800</f>
        <v>0</v>
      </c>
      <c r="F4775" s="2">
        <f>Electricity!G4800</f>
        <v>0</v>
      </c>
      <c r="G4775" s="2">
        <f>Electricity!H4800</f>
        <v>0</v>
      </c>
      <c r="H4775" s="2">
        <f>Electricity!I4800</f>
        <v>0</v>
      </c>
      <c r="I4775" s="2">
        <f>Electricity!J4800</f>
        <v>0</v>
      </c>
    </row>
    <row r="4776" spans="2:9" x14ac:dyDescent="0.35">
      <c r="B4776" s="458" t="str">
        <f t="shared" si="75"/>
        <v>07/18/2019 10:00:00 AM</v>
      </c>
      <c r="C4776" s="458">
        <v>43664</v>
      </c>
      <c r="D4776" s="459">
        <v>0.41666666666666669</v>
      </c>
      <c r="E4776" s="2">
        <f>Electricity!F4801</f>
        <v>0</v>
      </c>
      <c r="F4776" s="2">
        <f>Electricity!G4801</f>
        <v>0</v>
      </c>
      <c r="G4776" s="2">
        <f>Electricity!H4801</f>
        <v>0</v>
      </c>
      <c r="H4776" s="2">
        <f>Electricity!I4801</f>
        <v>0</v>
      </c>
      <c r="I4776" s="2">
        <f>Electricity!J4801</f>
        <v>0</v>
      </c>
    </row>
    <row r="4777" spans="2:9" x14ac:dyDescent="0.35">
      <c r="B4777" s="458" t="str">
        <f t="shared" si="75"/>
        <v>07/18/2019 11:00:00 AM</v>
      </c>
      <c r="C4777" s="458">
        <v>43664</v>
      </c>
      <c r="D4777" s="459">
        <v>0.45833333333333337</v>
      </c>
      <c r="E4777" s="2">
        <f>Electricity!F4802</f>
        <v>0</v>
      </c>
      <c r="F4777" s="2">
        <f>Electricity!G4802</f>
        <v>0</v>
      </c>
      <c r="G4777" s="2">
        <f>Electricity!H4802</f>
        <v>0</v>
      </c>
      <c r="H4777" s="2">
        <f>Electricity!I4802</f>
        <v>0</v>
      </c>
      <c r="I4777" s="2">
        <f>Electricity!J4802</f>
        <v>0</v>
      </c>
    </row>
    <row r="4778" spans="2:9" x14ac:dyDescent="0.35">
      <c r="B4778" s="458" t="str">
        <f t="shared" si="75"/>
        <v>07/18/2019 12:00:00 PM</v>
      </c>
      <c r="C4778" s="458">
        <v>43664</v>
      </c>
      <c r="D4778" s="459">
        <v>0.50000000000000011</v>
      </c>
      <c r="E4778" s="2">
        <f>Electricity!F4803</f>
        <v>0</v>
      </c>
      <c r="F4778" s="2">
        <f>Electricity!G4803</f>
        <v>0</v>
      </c>
      <c r="G4778" s="2">
        <f>Electricity!H4803</f>
        <v>0</v>
      </c>
      <c r="H4778" s="2">
        <f>Electricity!I4803</f>
        <v>0</v>
      </c>
      <c r="I4778" s="2">
        <f>Electricity!J4803</f>
        <v>0</v>
      </c>
    </row>
    <row r="4779" spans="2:9" x14ac:dyDescent="0.35">
      <c r="B4779" s="458" t="str">
        <f t="shared" si="75"/>
        <v>07/18/2019 01:00:00 PM</v>
      </c>
      <c r="C4779" s="458">
        <v>43664</v>
      </c>
      <c r="D4779" s="459">
        <v>0.54166666666666674</v>
      </c>
      <c r="E4779" s="2">
        <f>Electricity!F4804</f>
        <v>0</v>
      </c>
      <c r="F4779" s="2">
        <f>Electricity!G4804</f>
        <v>0</v>
      </c>
      <c r="G4779" s="2">
        <f>Electricity!H4804</f>
        <v>0</v>
      </c>
      <c r="H4779" s="2">
        <f>Electricity!I4804</f>
        <v>0</v>
      </c>
      <c r="I4779" s="2">
        <f>Electricity!J4804</f>
        <v>0</v>
      </c>
    </row>
    <row r="4780" spans="2:9" x14ac:dyDescent="0.35">
      <c r="B4780" s="458" t="str">
        <f t="shared" si="75"/>
        <v>07/18/2019 02:00:00 PM</v>
      </c>
      <c r="C4780" s="458">
        <v>43664</v>
      </c>
      <c r="D4780" s="459">
        <v>0.58333333333333337</v>
      </c>
      <c r="E4780" s="2">
        <f>Electricity!F4805</f>
        <v>0</v>
      </c>
      <c r="F4780" s="2">
        <f>Electricity!G4805</f>
        <v>0</v>
      </c>
      <c r="G4780" s="2">
        <f>Electricity!H4805</f>
        <v>0</v>
      </c>
      <c r="H4780" s="2">
        <f>Electricity!I4805</f>
        <v>0</v>
      </c>
      <c r="I4780" s="2">
        <f>Electricity!J4805</f>
        <v>0</v>
      </c>
    </row>
    <row r="4781" spans="2:9" x14ac:dyDescent="0.35">
      <c r="B4781" s="458" t="str">
        <f t="shared" si="75"/>
        <v>07/18/2019 03:00:00 PM</v>
      </c>
      <c r="C4781" s="458">
        <v>43664</v>
      </c>
      <c r="D4781" s="459">
        <v>0.62500000000000011</v>
      </c>
      <c r="E4781" s="2">
        <f>Electricity!F4806</f>
        <v>0</v>
      </c>
      <c r="F4781" s="2">
        <f>Electricity!G4806</f>
        <v>0</v>
      </c>
      <c r="G4781" s="2">
        <f>Electricity!H4806</f>
        <v>0</v>
      </c>
      <c r="H4781" s="2">
        <f>Electricity!I4806</f>
        <v>0</v>
      </c>
      <c r="I4781" s="2">
        <f>Electricity!J4806</f>
        <v>0</v>
      </c>
    </row>
    <row r="4782" spans="2:9" x14ac:dyDescent="0.35">
      <c r="B4782" s="458" t="str">
        <f t="shared" si="75"/>
        <v>07/18/2019 04:00:00 PM</v>
      </c>
      <c r="C4782" s="458">
        <v>43664</v>
      </c>
      <c r="D4782" s="459">
        <v>0.66666666666666674</v>
      </c>
      <c r="E4782" s="2">
        <f>Electricity!F4807</f>
        <v>0</v>
      </c>
      <c r="F4782" s="2">
        <f>Electricity!G4807</f>
        <v>0</v>
      </c>
      <c r="G4782" s="2">
        <f>Electricity!H4807</f>
        <v>0</v>
      </c>
      <c r="H4782" s="2">
        <f>Electricity!I4807</f>
        <v>0</v>
      </c>
      <c r="I4782" s="2">
        <f>Electricity!J4807</f>
        <v>0</v>
      </c>
    </row>
    <row r="4783" spans="2:9" x14ac:dyDescent="0.35">
      <c r="B4783" s="458" t="str">
        <f t="shared" si="75"/>
        <v>07/18/2019 05:00:00 PM</v>
      </c>
      <c r="C4783" s="458">
        <v>43664</v>
      </c>
      <c r="D4783" s="459">
        <v>0.70833333333333337</v>
      </c>
      <c r="E4783" s="2">
        <f>Electricity!F4808</f>
        <v>0</v>
      </c>
      <c r="F4783" s="2">
        <f>Electricity!G4808</f>
        <v>0</v>
      </c>
      <c r="G4783" s="2">
        <f>Electricity!H4808</f>
        <v>0</v>
      </c>
      <c r="H4783" s="2">
        <f>Electricity!I4808</f>
        <v>0</v>
      </c>
      <c r="I4783" s="2">
        <f>Electricity!J4808</f>
        <v>0</v>
      </c>
    </row>
    <row r="4784" spans="2:9" x14ac:dyDescent="0.35">
      <c r="B4784" s="458" t="str">
        <f t="shared" si="75"/>
        <v>07/18/2019 06:00:00 PM</v>
      </c>
      <c r="C4784" s="458">
        <v>43664</v>
      </c>
      <c r="D4784" s="459">
        <v>0.75000000000000011</v>
      </c>
      <c r="E4784" s="2">
        <f>Electricity!F4809</f>
        <v>0</v>
      </c>
      <c r="F4784" s="2">
        <f>Electricity!G4809</f>
        <v>0</v>
      </c>
      <c r="G4784" s="2">
        <f>Electricity!H4809</f>
        <v>0</v>
      </c>
      <c r="H4784" s="2">
        <f>Electricity!I4809</f>
        <v>0</v>
      </c>
      <c r="I4784" s="2">
        <f>Electricity!J4809</f>
        <v>0</v>
      </c>
    </row>
    <row r="4785" spans="2:9" x14ac:dyDescent="0.35">
      <c r="B4785" s="458" t="str">
        <f t="shared" si="75"/>
        <v>07/18/2019 07:00:00 PM</v>
      </c>
      <c r="C4785" s="458">
        <v>43664</v>
      </c>
      <c r="D4785" s="459">
        <v>0.79166666666666674</v>
      </c>
      <c r="E4785" s="2">
        <f>Electricity!F4810</f>
        <v>0</v>
      </c>
      <c r="F4785" s="2">
        <f>Electricity!G4810</f>
        <v>0</v>
      </c>
      <c r="G4785" s="2">
        <f>Electricity!H4810</f>
        <v>0</v>
      </c>
      <c r="H4785" s="2">
        <f>Electricity!I4810</f>
        <v>0</v>
      </c>
      <c r="I4785" s="2">
        <f>Electricity!J4810</f>
        <v>0</v>
      </c>
    </row>
    <row r="4786" spans="2:9" x14ac:dyDescent="0.35">
      <c r="B4786" s="458" t="str">
        <f t="shared" si="75"/>
        <v>07/18/2019 08:00:00 PM</v>
      </c>
      <c r="C4786" s="458">
        <v>43664</v>
      </c>
      <c r="D4786" s="459">
        <v>0.83333333333333337</v>
      </c>
      <c r="E4786" s="2">
        <f>Electricity!F4811</f>
        <v>0</v>
      </c>
      <c r="F4786" s="2">
        <f>Electricity!G4811</f>
        <v>0</v>
      </c>
      <c r="G4786" s="2">
        <f>Electricity!H4811</f>
        <v>0</v>
      </c>
      <c r="H4786" s="2">
        <f>Electricity!I4811</f>
        <v>0</v>
      </c>
      <c r="I4786" s="2">
        <f>Electricity!J4811</f>
        <v>0</v>
      </c>
    </row>
    <row r="4787" spans="2:9" x14ac:dyDescent="0.35">
      <c r="B4787" s="458" t="str">
        <f t="shared" si="75"/>
        <v>07/18/2019 09:00:00 PM</v>
      </c>
      <c r="C4787" s="458">
        <v>43664</v>
      </c>
      <c r="D4787" s="459">
        <v>0.87500000000000011</v>
      </c>
      <c r="E4787" s="2">
        <f>Electricity!F4812</f>
        <v>0</v>
      </c>
      <c r="F4787" s="2">
        <f>Electricity!G4812</f>
        <v>0</v>
      </c>
      <c r="G4787" s="2">
        <f>Electricity!H4812</f>
        <v>0</v>
      </c>
      <c r="H4787" s="2">
        <f>Electricity!I4812</f>
        <v>0</v>
      </c>
      <c r="I4787" s="2">
        <f>Electricity!J4812</f>
        <v>0</v>
      </c>
    </row>
    <row r="4788" spans="2:9" x14ac:dyDescent="0.35">
      <c r="B4788" s="458" t="str">
        <f t="shared" si="75"/>
        <v>07/18/2019 10:00:00 PM</v>
      </c>
      <c r="C4788" s="458">
        <v>43664</v>
      </c>
      <c r="D4788" s="459">
        <v>0.91666666666666674</v>
      </c>
      <c r="E4788" s="2">
        <f>Electricity!F4813</f>
        <v>0</v>
      </c>
      <c r="F4788" s="2">
        <f>Electricity!G4813</f>
        <v>0</v>
      </c>
      <c r="G4788" s="2">
        <f>Electricity!H4813</f>
        <v>0</v>
      </c>
      <c r="H4788" s="2">
        <f>Electricity!I4813</f>
        <v>0</v>
      </c>
      <c r="I4788" s="2">
        <f>Electricity!J4813</f>
        <v>0</v>
      </c>
    </row>
    <row r="4789" spans="2:9" x14ac:dyDescent="0.35">
      <c r="B4789" s="458" t="str">
        <f t="shared" si="75"/>
        <v>07/18/2019 11:00:00 PM</v>
      </c>
      <c r="C4789" s="458">
        <v>43664</v>
      </c>
      <c r="D4789" s="459">
        <v>0.95833333333333337</v>
      </c>
      <c r="E4789" s="2">
        <f>Electricity!F4814</f>
        <v>0</v>
      </c>
      <c r="F4789" s="2">
        <f>Electricity!G4814</f>
        <v>0</v>
      </c>
      <c r="G4789" s="2">
        <f>Electricity!H4814</f>
        <v>0</v>
      </c>
      <c r="H4789" s="2">
        <f>Electricity!I4814</f>
        <v>0</v>
      </c>
      <c r="I4789" s="2">
        <f>Electricity!J4814</f>
        <v>0</v>
      </c>
    </row>
    <row r="4790" spans="2:9" x14ac:dyDescent="0.35">
      <c r="B4790" s="458" t="str">
        <f t="shared" si="75"/>
        <v>07/19/2019 12:00:00 AM</v>
      </c>
      <c r="C4790" s="458">
        <v>43665</v>
      </c>
      <c r="D4790" s="459">
        <v>3.1225022567582528E-17</v>
      </c>
      <c r="E4790" s="2">
        <f>Electricity!F4815</f>
        <v>0</v>
      </c>
      <c r="F4790" s="2">
        <f>Electricity!G4815</f>
        <v>0</v>
      </c>
      <c r="G4790" s="2">
        <f>Electricity!H4815</f>
        <v>0</v>
      </c>
      <c r="H4790" s="2">
        <f>Electricity!I4815</f>
        <v>0</v>
      </c>
      <c r="I4790" s="2">
        <f>Electricity!J4815</f>
        <v>0</v>
      </c>
    </row>
    <row r="4791" spans="2:9" x14ac:dyDescent="0.35">
      <c r="B4791" s="458" t="str">
        <f t="shared" si="75"/>
        <v>07/19/2019 01:00:00 AM</v>
      </c>
      <c r="C4791" s="458">
        <v>43665</v>
      </c>
      <c r="D4791" s="459">
        <v>4.1666666666666699E-2</v>
      </c>
      <c r="E4791" s="2">
        <f>Electricity!F4816</f>
        <v>0</v>
      </c>
      <c r="F4791" s="2">
        <f>Electricity!G4816</f>
        <v>0</v>
      </c>
      <c r="G4791" s="2">
        <f>Electricity!H4816</f>
        <v>0</v>
      </c>
      <c r="H4791" s="2">
        <f>Electricity!I4816</f>
        <v>0</v>
      </c>
      <c r="I4791" s="2">
        <f>Electricity!J4816</f>
        <v>0</v>
      </c>
    </row>
    <row r="4792" spans="2:9" x14ac:dyDescent="0.35">
      <c r="B4792" s="458" t="str">
        <f t="shared" si="75"/>
        <v>07/19/2019 02:00:00 AM</v>
      </c>
      <c r="C4792" s="458">
        <v>43665</v>
      </c>
      <c r="D4792" s="459">
        <v>8.333333333333337E-2</v>
      </c>
      <c r="E4792" s="2">
        <f>Electricity!F4817</f>
        <v>0</v>
      </c>
      <c r="F4792" s="2">
        <f>Electricity!G4817</f>
        <v>0</v>
      </c>
      <c r="G4792" s="2">
        <f>Electricity!H4817</f>
        <v>0</v>
      </c>
      <c r="H4792" s="2">
        <f>Electricity!I4817</f>
        <v>0</v>
      </c>
      <c r="I4792" s="2">
        <f>Electricity!J4817</f>
        <v>0</v>
      </c>
    </row>
    <row r="4793" spans="2:9" x14ac:dyDescent="0.35">
      <c r="B4793" s="458" t="str">
        <f t="shared" si="75"/>
        <v>07/19/2019 03:00:00 AM</v>
      </c>
      <c r="C4793" s="458">
        <v>43665</v>
      </c>
      <c r="D4793" s="459">
        <v>0.12500000000000006</v>
      </c>
      <c r="E4793" s="2">
        <f>Electricity!F4818</f>
        <v>0</v>
      </c>
      <c r="F4793" s="2">
        <f>Electricity!G4818</f>
        <v>0</v>
      </c>
      <c r="G4793" s="2">
        <f>Electricity!H4818</f>
        <v>0</v>
      </c>
      <c r="H4793" s="2">
        <f>Electricity!I4818</f>
        <v>0</v>
      </c>
      <c r="I4793" s="2">
        <f>Electricity!J4818</f>
        <v>0</v>
      </c>
    </row>
    <row r="4794" spans="2:9" x14ac:dyDescent="0.35">
      <c r="B4794" s="458" t="str">
        <f t="shared" si="75"/>
        <v>07/19/2019 04:00:00 AM</v>
      </c>
      <c r="C4794" s="458">
        <v>43665</v>
      </c>
      <c r="D4794" s="459">
        <v>0.16666666666666669</v>
      </c>
      <c r="E4794" s="2">
        <f>Electricity!F4819</f>
        <v>0</v>
      </c>
      <c r="F4794" s="2">
        <f>Electricity!G4819</f>
        <v>0</v>
      </c>
      <c r="G4794" s="2">
        <f>Electricity!H4819</f>
        <v>0</v>
      </c>
      <c r="H4794" s="2">
        <f>Electricity!I4819</f>
        <v>0</v>
      </c>
      <c r="I4794" s="2">
        <f>Electricity!J4819</f>
        <v>0</v>
      </c>
    </row>
    <row r="4795" spans="2:9" x14ac:dyDescent="0.35">
      <c r="B4795" s="458" t="str">
        <f t="shared" si="75"/>
        <v>07/19/2019 05:00:00 AM</v>
      </c>
      <c r="C4795" s="458">
        <v>43665</v>
      </c>
      <c r="D4795" s="459">
        <v>0.20833333333333337</v>
      </c>
      <c r="E4795" s="2">
        <f>Electricity!F4820</f>
        <v>0</v>
      </c>
      <c r="F4795" s="2">
        <f>Electricity!G4820</f>
        <v>0</v>
      </c>
      <c r="G4795" s="2">
        <f>Electricity!H4820</f>
        <v>0</v>
      </c>
      <c r="H4795" s="2">
        <f>Electricity!I4820</f>
        <v>0</v>
      </c>
      <c r="I4795" s="2">
        <f>Electricity!J4820</f>
        <v>0</v>
      </c>
    </row>
    <row r="4796" spans="2:9" x14ac:dyDescent="0.35">
      <c r="B4796" s="458" t="str">
        <f t="shared" si="75"/>
        <v>07/19/2019 06:00:00 AM</v>
      </c>
      <c r="C4796" s="458">
        <v>43665</v>
      </c>
      <c r="D4796" s="459">
        <v>0.25</v>
      </c>
      <c r="E4796" s="2">
        <f>Electricity!F4821</f>
        <v>0</v>
      </c>
      <c r="F4796" s="2">
        <f>Electricity!G4821</f>
        <v>0</v>
      </c>
      <c r="G4796" s="2">
        <f>Electricity!H4821</f>
        <v>0</v>
      </c>
      <c r="H4796" s="2">
        <f>Electricity!I4821</f>
        <v>0</v>
      </c>
      <c r="I4796" s="2">
        <f>Electricity!J4821</f>
        <v>0</v>
      </c>
    </row>
    <row r="4797" spans="2:9" x14ac:dyDescent="0.35">
      <c r="B4797" s="458" t="str">
        <f t="shared" si="75"/>
        <v>07/19/2019 07:00:00 AM</v>
      </c>
      <c r="C4797" s="458">
        <v>43665</v>
      </c>
      <c r="D4797" s="459">
        <v>0.29166666666666669</v>
      </c>
      <c r="E4797" s="2">
        <f>Electricity!F4822</f>
        <v>0</v>
      </c>
      <c r="F4797" s="2">
        <f>Electricity!G4822</f>
        <v>0</v>
      </c>
      <c r="G4797" s="2">
        <f>Electricity!H4822</f>
        <v>0</v>
      </c>
      <c r="H4797" s="2">
        <f>Electricity!I4822</f>
        <v>0</v>
      </c>
      <c r="I4797" s="2">
        <f>Electricity!J4822</f>
        <v>0</v>
      </c>
    </row>
    <row r="4798" spans="2:9" x14ac:dyDescent="0.35">
      <c r="B4798" s="458" t="str">
        <f t="shared" si="75"/>
        <v>07/19/2019 08:00:00 AM</v>
      </c>
      <c r="C4798" s="458">
        <v>43665</v>
      </c>
      <c r="D4798" s="459">
        <v>0.33333333333333337</v>
      </c>
      <c r="E4798" s="2">
        <f>Electricity!F4823</f>
        <v>0</v>
      </c>
      <c r="F4798" s="2">
        <f>Electricity!G4823</f>
        <v>0</v>
      </c>
      <c r="G4798" s="2">
        <f>Electricity!H4823</f>
        <v>0</v>
      </c>
      <c r="H4798" s="2">
        <f>Electricity!I4823</f>
        <v>0</v>
      </c>
      <c r="I4798" s="2">
        <f>Electricity!J4823</f>
        <v>0</v>
      </c>
    </row>
    <row r="4799" spans="2:9" x14ac:dyDescent="0.35">
      <c r="B4799" s="458" t="str">
        <f t="shared" si="75"/>
        <v>07/19/2019 09:00:00 AM</v>
      </c>
      <c r="C4799" s="458">
        <v>43665</v>
      </c>
      <c r="D4799" s="459">
        <v>0.375</v>
      </c>
      <c r="E4799" s="2">
        <f>Electricity!F4824</f>
        <v>0</v>
      </c>
      <c r="F4799" s="2">
        <f>Electricity!G4824</f>
        <v>0</v>
      </c>
      <c r="G4799" s="2">
        <f>Electricity!H4824</f>
        <v>0</v>
      </c>
      <c r="H4799" s="2">
        <f>Electricity!I4824</f>
        <v>0</v>
      </c>
      <c r="I4799" s="2">
        <f>Electricity!J4824</f>
        <v>0</v>
      </c>
    </row>
    <row r="4800" spans="2:9" x14ac:dyDescent="0.35">
      <c r="B4800" s="458" t="str">
        <f t="shared" si="75"/>
        <v>07/19/2019 10:00:00 AM</v>
      </c>
      <c r="C4800" s="458">
        <v>43665</v>
      </c>
      <c r="D4800" s="459">
        <v>0.41666666666666669</v>
      </c>
      <c r="E4800" s="2">
        <f>Electricity!F4825</f>
        <v>0</v>
      </c>
      <c r="F4800" s="2">
        <f>Electricity!G4825</f>
        <v>0</v>
      </c>
      <c r="G4800" s="2">
        <f>Electricity!H4825</f>
        <v>0</v>
      </c>
      <c r="H4800" s="2">
        <f>Electricity!I4825</f>
        <v>0</v>
      </c>
      <c r="I4800" s="2">
        <f>Electricity!J4825</f>
        <v>0</v>
      </c>
    </row>
    <row r="4801" spans="2:9" x14ac:dyDescent="0.35">
      <c r="B4801" s="458" t="str">
        <f t="shared" si="75"/>
        <v>07/19/2019 11:00:00 AM</v>
      </c>
      <c r="C4801" s="458">
        <v>43665</v>
      </c>
      <c r="D4801" s="459">
        <v>0.45833333333333337</v>
      </c>
      <c r="E4801" s="2">
        <f>Electricity!F4826</f>
        <v>0</v>
      </c>
      <c r="F4801" s="2">
        <f>Electricity!G4826</f>
        <v>0</v>
      </c>
      <c r="G4801" s="2">
        <f>Electricity!H4826</f>
        <v>0</v>
      </c>
      <c r="H4801" s="2">
        <f>Electricity!I4826</f>
        <v>0</v>
      </c>
      <c r="I4801" s="2">
        <f>Electricity!J4826</f>
        <v>0</v>
      </c>
    </row>
    <row r="4802" spans="2:9" x14ac:dyDescent="0.35">
      <c r="B4802" s="458" t="str">
        <f t="shared" si="75"/>
        <v>07/19/2019 12:00:00 PM</v>
      </c>
      <c r="C4802" s="458">
        <v>43665</v>
      </c>
      <c r="D4802" s="459">
        <v>0.50000000000000011</v>
      </c>
      <c r="E4802" s="2">
        <f>Electricity!F4827</f>
        <v>0</v>
      </c>
      <c r="F4802" s="2">
        <f>Electricity!G4827</f>
        <v>0</v>
      </c>
      <c r="G4802" s="2">
        <f>Electricity!H4827</f>
        <v>0</v>
      </c>
      <c r="H4802" s="2">
        <f>Electricity!I4827</f>
        <v>0</v>
      </c>
      <c r="I4802" s="2">
        <f>Electricity!J4827</f>
        <v>0</v>
      </c>
    </row>
    <row r="4803" spans="2:9" x14ac:dyDescent="0.35">
      <c r="B4803" s="458" t="str">
        <f t="shared" si="75"/>
        <v>07/19/2019 01:00:00 PM</v>
      </c>
      <c r="C4803" s="458">
        <v>43665</v>
      </c>
      <c r="D4803" s="459">
        <v>0.54166666666666674</v>
      </c>
      <c r="E4803" s="2">
        <f>Electricity!F4828</f>
        <v>0</v>
      </c>
      <c r="F4803" s="2">
        <f>Electricity!G4828</f>
        <v>0</v>
      </c>
      <c r="G4803" s="2">
        <f>Electricity!H4828</f>
        <v>0</v>
      </c>
      <c r="H4803" s="2">
        <f>Electricity!I4828</f>
        <v>0</v>
      </c>
      <c r="I4803" s="2">
        <f>Electricity!J4828</f>
        <v>0</v>
      </c>
    </row>
    <row r="4804" spans="2:9" x14ac:dyDescent="0.35">
      <c r="B4804" s="458" t="str">
        <f t="shared" si="75"/>
        <v>07/19/2019 02:00:00 PM</v>
      </c>
      <c r="C4804" s="458">
        <v>43665</v>
      </c>
      <c r="D4804" s="459">
        <v>0.58333333333333337</v>
      </c>
      <c r="E4804" s="2">
        <f>Electricity!F4829</f>
        <v>0</v>
      </c>
      <c r="F4804" s="2">
        <f>Electricity!G4829</f>
        <v>0</v>
      </c>
      <c r="G4804" s="2">
        <f>Electricity!H4829</f>
        <v>0</v>
      </c>
      <c r="H4804" s="2">
        <f>Electricity!I4829</f>
        <v>0</v>
      </c>
      <c r="I4804" s="2">
        <f>Electricity!J4829</f>
        <v>0</v>
      </c>
    </row>
    <row r="4805" spans="2:9" x14ac:dyDescent="0.35">
      <c r="B4805" s="458" t="str">
        <f t="shared" si="75"/>
        <v>07/19/2019 03:00:00 PM</v>
      </c>
      <c r="C4805" s="458">
        <v>43665</v>
      </c>
      <c r="D4805" s="459">
        <v>0.62500000000000011</v>
      </c>
      <c r="E4805" s="2">
        <f>Electricity!F4830</f>
        <v>0</v>
      </c>
      <c r="F4805" s="2">
        <f>Electricity!G4830</f>
        <v>0</v>
      </c>
      <c r="G4805" s="2">
        <f>Electricity!H4830</f>
        <v>0</v>
      </c>
      <c r="H4805" s="2">
        <f>Electricity!I4830</f>
        <v>0</v>
      </c>
      <c r="I4805" s="2">
        <f>Electricity!J4830</f>
        <v>0</v>
      </c>
    </row>
    <row r="4806" spans="2:9" x14ac:dyDescent="0.35">
      <c r="B4806" s="458" t="str">
        <f t="shared" si="75"/>
        <v>07/19/2019 04:00:00 PM</v>
      </c>
      <c r="C4806" s="458">
        <v>43665</v>
      </c>
      <c r="D4806" s="459">
        <v>0.66666666666666674</v>
      </c>
      <c r="E4806" s="2">
        <f>Electricity!F4831</f>
        <v>0</v>
      </c>
      <c r="F4806" s="2">
        <f>Electricity!G4831</f>
        <v>0</v>
      </c>
      <c r="G4806" s="2">
        <f>Electricity!H4831</f>
        <v>0</v>
      </c>
      <c r="H4806" s="2">
        <f>Electricity!I4831</f>
        <v>0</v>
      </c>
      <c r="I4806" s="2">
        <f>Electricity!J4831</f>
        <v>0</v>
      </c>
    </row>
    <row r="4807" spans="2:9" x14ac:dyDescent="0.35">
      <c r="B4807" s="458" t="str">
        <f t="shared" si="75"/>
        <v>07/19/2019 05:00:00 PM</v>
      </c>
      <c r="C4807" s="458">
        <v>43665</v>
      </c>
      <c r="D4807" s="459">
        <v>0.70833333333333337</v>
      </c>
      <c r="E4807" s="2">
        <f>Electricity!F4832</f>
        <v>0</v>
      </c>
      <c r="F4807" s="2">
        <f>Electricity!G4832</f>
        <v>0</v>
      </c>
      <c r="G4807" s="2">
        <f>Electricity!H4832</f>
        <v>0</v>
      </c>
      <c r="H4807" s="2">
        <f>Electricity!I4832</f>
        <v>0</v>
      </c>
      <c r="I4807" s="2">
        <f>Electricity!J4832</f>
        <v>0</v>
      </c>
    </row>
    <row r="4808" spans="2:9" x14ac:dyDescent="0.35">
      <c r="B4808" s="458" t="str">
        <f t="shared" si="75"/>
        <v>07/19/2019 06:00:00 PM</v>
      </c>
      <c r="C4808" s="458">
        <v>43665</v>
      </c>
      <c r="D4808" s="459">
        <v>0.75000000000000011</v>
      </c>
      <c r="E4808" s="2">
        <f>Electricity!F4833</f>
        <v>0</v>
      </c>
      <c r="F4808" s="2">
        <f>Electricity!G4833</f>
        <v>0</v>
      </c>
      <c r="G4808" s="2">
        <f>Electricity!H4833</f>
        <v>0</v>
      </c>
      <c r="H4808" s="2">
        <f>Electricity!I4833</f>
        <v>0</v>
      </c>
      <c r="I4808" s="2">
        <f>Electricity!J4833</f>
        <v>0</v>
      </c>
    </row>
    <row r="4809" spans="2:9" x14ac:dyDescent="0.35">
      <c r="B4809" s="458" t="str">
        <f t="shared" si="75"/>
        <v>07/19/2019 07:00:00 PM</v>
      </c>
      <c r="C4809" s="458">
        <v>43665</v>
      </c>
      <c r="D4809" s="459">
        <v>0.79166666666666674</v>
      </c>
      <c r="E4809" s="2">
        <f>Electricity!F4834</f>
        <v>0</v>
      </c>
      <c r="F4809" s="2">
        <f>Electricity!G4834</f>
        <v>0</v>
      </c>
      <c r="G4809" s="2">
        <f>Electricity!H4834</f>
        <v>0</v>
      </c>
      <c r="H4809" s="2">
        <f>Electricity!I4834</f>
        <v>0</v>
      </c>
      <c r="I4809" s="2">
        <f>Electricity!J4834</f>
        <v>0</v>
      </c>
    </row>
    <row r="4810" spans="2:9" x14ac:dyDescent="0.35">
      <c r="B4810" s="458" t="str">
        <f t="shared" si="75"/>
        <v>07/19/2019 08:00:00 PM</v>
      </c>
      <c r="C4810" s="458">
        <v>43665</v>
      </c>
      <c r="D4810" s="459">
        <v>0.83333333333333337</v>
      </c>
      <c r="E4810" s="2">
        <f>Electricity!F4835</f>
        <v>0</v>
      </c>
      <c r="F4810" s="2">
        <f>Electricity!G4835</f>
        <v>0</v>
      </c>
      <c r="G4810" s="2">
        <f>Electricity!H4835</f>
        <v>0</v>
      </c>
      <c r="H4810" s="2">
        <f>Electricity!I4835</f>
        <v>0</v>
      </c>
      <c r="I4810" s="2">
        <f>Electricity!J4835</f>
        <v>0</v>
      </c>
    </row>
    <row r="4811" spans="2:9" x14ac:dyDescent="0.35">
      <c r="B4811" s="458" t="str">
        <f t="shared" si="75"/>
        <v>07/19/2019 09:00:00 PM</v>
      </c>
      <c r="C4811" s="458">
        <v>43665</v>
      </c>
      <c r="D4811" s="459">
        <v>0.87500000000000011</v>
      </c>
      <c r="E4811" s="2">
        <f>Electricity!F4836</f>
        <v>0</v>
      </c>
      <c r="F4811" s="2">
        <f>Electricity!G4836</f>
        <v>0</v>
      </c>
      <c r="G4811" s="2">
        <f>Electricity!H4836</f>
        <v>0</v>
      </c>
      <c r="H4811" s="2">
        <f>Electricity!I4836</f>
        <v>0</v>
      </c>
      <c r="I4811" s="2">
        <f>Electricity!J4836</f>
        <v>0</v>
      </c>
    </row>
    <row r="4812" spans="2:9" x14ac:dyDescent="0.35">
      <c r="B4812" s="458" t="str">
        <f t="shared" si="75"/>
        <v>07/19/2019 10:00:00 PM</v>
      </c>
      <c r="C4812" s="458">
        <v>43665</v>
      </c>
      <c r="D4812" s="459">
        <v>0.91666666666666674</v>
      </c>
      <c r="E4812" s="2">
        <f>Electricity!F4837</f>
        <v>0</v>
      </c>
      <c r="F4812" s="2">
        <f>Electricity!G4837</f>
        <v>0</v>
      </c>
      <c r="G4812" s="2">
        <f>Electricity!H4837</f>
        <v>0</v>
      </c>
      <c r="H4812" s="2">
        <f>Electricity!I4837</f>
        <v>0</v>
      </c>
      <c r="I4812" s="2">
        <f>Electricity!J4837</f>
        <v>0</v>
      </c>
    </row>
    <row r="4813" spans="2:9" x14ac:dyDescent="0.35">
      <c r="B4813" s="458" t="str">
        <f t="shared" si="75"/>
        <v>07/19/2019 11:00:00 PM</v>
      </c>
      <c r="C4813" s="458">
        <v>43665</v>
      </c>
      <c r="D4813" s="459">
        <v>0.95833333333333337</v>
      </c>
      <c r="E4813" s="2">
        <f>Electricity!F4838</f>
        <v>0</v>
      </c>
      <c r="F4813" s="2">
        <f>Electricity!G4838</f>
        <v>0</v>
      </c>
      <c r="G4813" s="2">
        <f>Electricity!H4838</f>
        <v>0</v>
      </c>
      <c r="H4813" s="2">
        <f>Electricity!I4838</f>
        <v>0</v>
      </c>
      <c r="I4813" s="2">
        <f>Electricity!J4838</f>
        <v>0</v>
      </c>
    </row>
    <row r="4814" spans="2:9" x14ac:dyDescent="0.35">
      <c r="B4814" s="458" t="str">
        <f t="shared" si="75"/>
        <v>07/20/2019 12:00:00 AM</v>
      </c>
      <c r="C4814" s="458">
        <v>43666</v>
      </c>
      <c r="D4814" s="459">
        <v>3.1225022567582528E-17</v>
      </c>
      <c r="E4814" s="2">
        <f>Electricity!F4839</f>
        <v>0</v>
      </c>
      <c r="F4814" s="2">
        <f>Electricity!G4839</f>
        <v>0</v>
      </c>
      <c r="G4814" s="2">
        <f>Electricity!H4839</f>
        <v>0</v>
      </c>
      <c r="H4814" s="2">
        <f>Electricity!I4839</f>
        <v>0</v>
      </c>
      <c r="I4814" s="2">
        <f>Electricity!J4839</f>
        <v>0</v>
      </c>
    </row>
    <row r="4815" spans="2:9" x14ac:dyDescent="0.35">
      <c r="B4815" s="458" t="str">
        <f t="shared" ref="B4815:B4878" si="76">CONCATENATE(TEXT(C4815,"mm/dd/yyyy")," ",TEXT(D4815,"hh:mm:ss AM/PM"))</f>
        <v>07/20/2019 01:00:00 AM</v>
      </c>
      <c r="C4815" s="458">
        <v>43666</v>
      </c>
      <c r="D4815" s="459">
        <v>4.1666666666666699E-2</v>
      </c>
      <c r="E4815" s="2">
        <f>Electricity!F4840</f>
        <v>0</v>
      </c>
      <c r="F4815" s="2">
        <f>Electricity!G4840</f>
        <v>0</v>
      </c>
      <c r="G4815" s="2">
        <f>Electricity!H4840</f>
        <v>0</v>
      </c>
      <c r="H4815" s="2">
        <f>Electricity!I4840</f>
        <v>0</v>
      </c>
      <c r="I4815" s="2">
        <f>Electricity!J4840</f>
        <v>0</v>
      </c>
    </row>
    <row r="4816" spans="2:9" x14ac:dyDescent="0.35">
      <c r="B4816" s="458" t="str">
        <f t="shared" si="76"/>
        <v>07/20/2019 02:00:00 AM</v>
      </c>
      <c r="C4816" s="458">
        <v>43666</v>
      </c>
      <c r="D4816" s="459">
        <v>8.333333333333337E-2</v>
      </c>
      <c r="E4816" s="2">
        <f>Electricity!F4841</f>
        <v>0</v>
      </c>
      <c r="F4816" s="2">
        <f>Electricity!G4841</f>
        <v>0</v>
      </c>
      <c r="G4816" s="2">
        <f>Electricity!H4841</f>
        <v>0</v>
      </c>
      <c r="H4816" s="2">
        <f>Electricity!I4841</f>
        <v>0</v>
      </c>
      <c r="I4816" s="2">
        <f>Electricity!J4841</f>
        <v>0</v>
      </c>
    </row>
    <row r="4817" spans="2:9" x14ac:dyDescent="0.35">
      <c r="B4817" s="458" t="str">
        <f t="shared" si="76"/>
        <v>07/20/2019 03:00:00 AM</v>
      </c>
      <c r="C4817" s="458">
        <v>43666</v>
      </c>
      <c r="D4817" s="459">
        <v>0.12500000000000006</v>
      </c>
      <c r="E4817" s="2">
        <f>Electricity!F4842</f>
        <v>0</v>
      </c>
      <c r="F4817" s="2">
        <f>Electricity!G4842</f>
        <v>0</v>
      </c>
      <c r="G4817" s="2">
        <f>Electricity!H4842</f>
        <v>0</v>
      </c>
      <c r="H4817" s="2">
        <f>Electricity!I4842</f>
        <v>0</v>
      </c>
      <c r="I4817" s="2">
        <f>Electricity!J4842</f>
        <v>0</v>
      </c>
    </row>
    <row r="4818" spans="2:9" x14ac:dyDescent="0.35">
      <c r="B4818" s="458" t="str">
        <f t="shared" si="76"/>
        <v>07/20/2019 04:00:00 AM</v>
      </c>
      <c r="C4818" s="458">
        <v>43666</v>
      </c>
      <c r="D4818" s="459">
        <v>0.16666666666666669</v>
      </c>
      <c r="E4818" s="2">
        <f>Electricity!F4843</f>
        <v>0</v>
      </c>
      <c r="F4818" s="2">
        <f>Electricity!G4843</f>
        <v>0</v>
      </c>
      <c r="G4818" s="2">
        <f>Electricity!H4843</f>
        <v>0</v>
      </c>
      <c r="H4818" s="2">
        <f>Electricity!I4843</f>
        <v>0</v>
      </c>
      <c r="I4818" s="2">
        <f>Electricity!J4843</f>
        <v>0</v>
      </c>
    </row>
    <row r="4819" spans="2:9" x14ac:dyDescent="0.35">
      <c r="B4819" s="458" t="str">
        <f t="shared" si="76"/>
        <v>07/20/2019 05:00:00 AM</v>
      </c>
      <c r="C4819" s="458">
        <v>43666</v>
      </c>
      <c r="D4819" s="459">
        <v>0.20833333333333337</v>
      </c>
      <c r="E4819" s="2">
        <f>Electricity!F4844</f>
        <v>0</v>
      </c>
      <c r="F4819" s="2">
        <f>Electricity!G4844</f>
        <v>0</v>
      </c>
      <c r="G4819" s="2">
        <f>Electricity!H4844</f>
        <v>0</v>
      </c>
      <c r="H4819" s="2">
        <f>Electricity!I4844</f>
        <v>0</v>
      </c>
      <c r="I4819" s="2">
        <f>Electricity!J4844</f>
        <v>0</v>
      </c>
    </row>
    <row r="4820" spans="2:9" x14ac:dyDescent="0.35">
      <c r="B4820" s="458" t="str">
        <f t="shared" si="76"/>
        <v>07/20/2019 06:00:00 AM</v>
      </c>
      <c r="C4820" s="458">
        <v>43666</v>
      </c>
      <c r="D4820" s="459">
        <v>0.25</v>
      </c>
      <c r="E4820" s="2">
        <f>Electricity!F4845</f>
        <v>0</v>
      </c>
      <c r="F4820" s="2">
        <f>Electricity!G4845</f>
        <v>0</v>
      </c>
      <c r="G4820" s="2">
        <f>Electricity!H4845</f>
        <v>0</v>
      </c>
      <c r="H4820" s="2">
        <f>Electricity!I4845</f>
        <v>0</v>
      </c>
      <c r="I4820" s="2">
        <f>Electricity!J4845</f>
        <v>0</v>
      </c>
    </row>
    <row r="4821" spans="2:9" x14ac:dyDescent="0.35">
      <c r="B4821" s="458" t="str">
        <f t="shared" si="76"/>
        <v>07/20/2019 07:00:00 AM</v>
      </c>
      <c r="C4821" s="458">
        <v>43666</v>
      </c>
      <c r="D4821" s="459">
        <v>0.29166666666666669</v>
      </c>
      <c r="E4821" s="2">
        <f>Electricity!F4846</f>
        <v>0</v>
      </c>
      <c r="F4821" s="2">
        <f>Electricity!G4846</f>
        <v>0</v>
      </c>
      <c r="G4821" s="2">
        <f>Electricity!H4846</f>
        <v>0</v>
      </c>
      <c r="H4821" s="2">
        <f>Electricity!I4846</f>
        <v>0</v>
      </c>
      <c r="I4821" s="2">
        <f>Electricity!J4846</f>
        <v>0</v>
      </c>
    </row>
    <row r="4822" spans="2:9" x14ac:dyDescent="0.35">
      <c r="B4822" s="458" t="str">
        <f t="shared" si="76"/>
        <v>07/20/2019 08:00:00 AM</v>
      </c>
      <c r="C4822" s="458">
        <v>43666</v>
      </c>
      <c r="D4822" s="459">
        <v>0.33333333333333337</v>
      </c>
      <c r="E4822" s="2">
        <f>Electricity!F4847</f>
        <v>0</v>
      </c>
      <c r="F4822" s="2">
        <f>Electricity!G4847</f>
        <v>0</v>
      </c>
      <c r="G4822" s="2">
        <f>Electricity!H4847</f>
        <v>0</v>
      </c>
      <c r="H4822" s="2">
        <f>Electricity!I4847</f>
        <v>0</v>
      </c>
      <c r="I4822" s="2">
        <f>Electricity!J4847</f>
        <v>0</v>
      </c>
    </row>
    <row r="4823" spans="2:9" x14ac:dyDescent="0.35">
      <c r="B4823" s="458" t="str">
        <f t="shared" si="76"/>
        <v>07/20/2019 09:00:00 AM</v>
      </c>
      <c r="C4823" s="458">
        <v>43666</v>
      </c>
      <c r="D4823" s="459">
        <v>0.375</v>
      </c>
      <c r="E4823" s="2">
        <f>Electricity!F4848</f>
        <v>0</v>
      </c>
      <c r="F4823" s="2">
        <f>Electricity!G4848</f>
        <v>0</v>
      </c>
      <c r="G4823" s="2">
        <f>Electricity!H4848</f>
        <v>0</v>
      </c>
      <c r="H4823" s="2">
        <f>Electricity!I4848</f>
        <v>0</v>
      </c>
      <c r="I4823" s="2">
        <f>Electricity!J4848</f>
        <v>0</v>
      </c>
    </row>
    <row r="4824" spans="2:9" x14ac:dyDescent="0.35">
      <c r="B4824" s="458" t="str">
        <f t="shared" si="76"/>
        <v>07/20/2019 10:00:00 AM</v>
      </c>
      <c r="C4824" s="458">
        <v>43666</v>
      </c>
      <c r="D4824" s="459">
        <v>0.41666666666666669</v>
      </c>
      <c r="E4824" s="2">
        <f>Electricity!F4849</f>
        <v>0</v>
      </c>
      <c r="F4824" s="2">
        <f>Electricity!G4849</f>
        <v>0</v>
      </c>
      <c r="G4824" s="2">
        <f>Electricity!H4849</f>
        <v>0</v>
      </c>
      <c r="H4824" s="2">
        <f>Electricity!I4849</f>
        <v>0</v>
      </c>
      <c r="I4824" s="2">
        <f>Electricity!J4849</f>
        <v>0</v>
      </c>
    </row>
    <row r="4825" spans="2:9" x14ac:dyDescent="0.35">
      <c r="B4825" s="458" t="str">
        <f t="shared" si="76"/>
        <v>07/20/2019 11:00:00 AM</v>
      </c>
      <c r="C4825" s="458">
        <v>43666</v>
      </c>
      <c r="D4825" s="459">
        <v>0.45833333333333337</v>
      </c>
      <c r="E4825" s="2">
        <f>Electricity!F4850</f>
        <v>0</v>
      </c>
      <c r="F4825" s="2">
        <f>Electricity!G4850</f>
        <v>0</v>
      </c>
      <c r="G4825" s="2">
        <f>Electricity!H4850</f>
        <v>0</v>
      </c>
      <c r="H4825" s="2">
        <f>Electricity!I4850</f>
        <v>0</v>
      </c>
      <c r="I4825" s="2">
        <f>Electricity!J4850</f>
        <v>0</v>
      </c>
    </row>
    <row r="4826" spans="2:9" x14ac:dyDescent="0.35">
      <c r="B4826" s="458" t="str">
        <f t="shared" si="76"/>
        <v>07/20/2019 12:00:00 PM</v>
      </c>
      <c r="C4826" s="458">
        <v>43666</v>
      </c>
      <c r="D4826" s="459">
        <v>0.50000000000000011</v>
      </c>
      <c r="E4826" s="2">
        <f>Electricity!F4851</f>
        <v>0</v>
      </c>
      <c r="F4826" s="2">
        <f>Electricity!G4851</f>
        <v>0</v>
      </c>
      <c r="G4826" s="2">
        <f>Electricity!H4851</f>
        <v>0</v>
      </c>
      <c r="H4826" s="2">
        <f>Electricity!I4851</f>
        <v>0</v>
      </c>
      <c r="I4826" s="2">
        <f>Electricity!J4851</f>
        <v>0</v>
      </c>
    </row>
    <row r="4827" spans="2:9" x14ac:dyDescent="0.35">
      <c r="B4827" s="458" t="str">
        <f t="shared" si="76"/>
        <v>07/20/2019 01:00:00 PM</v>
      </c>
      <c r="C4827" s="458">
        <v>43666</v>
      </c>
      <c r="D4827" s="459">
        <v>0.54166666666666674</v>
      </c>
      <c r="E4827" s="2">
        <f>Electricity!F4852</f>
        <v>0</v>
      </c>
      <c r="F4827" s="2">
        <f>Electricity!G4852</f>
        <v>0</v>
      </c>
      <c r="G4827" s="2">
        <f>Electricity!H4852</f>
        <v>0</v>
      </c>
      <c r="H4827" s="2">
        <f>Electricity!I4852</f>
        <v>0</v>
      </c>
      <c r="I4827" s="2">
        <f>Electricity!J4852</f>
        <v>0</v>
      </c>
    </row>
    <row r="4828" spans="2:9" x14ac:dyDescent="0.35">
      <c r="B4828" s="458" t="str">
        <f t="shared" si="76"/>
        <v>07/20/2019 02:00:00 PM</v>
      </c>
      <c r="C4828" s="458">
        <v>43666</v>
      </c>
      <c r="D4828" s="459">
        <v>0.58333333333333337</v>
      </c>
      <c r="E4828" s="2">
        <f>Electricity!F4853</f>
        <v>0</v>
      </c>
      <c r="F4828" s="2">
        <f>Electricity!G4853</f>
        <v>0</v>
      </c>
      <c r="G4828" s="2">
        <f>Electricity!H4853</f>
        <v>0</v>
      </c>
      <c r="H4828" s="2">
        <f>Electricity!I4853</f>
        <v>0</v>
      </c>
      <c r="I4828" s="2">
        <f>Electricity!J4853</f>
        <v>0</v>
      </c>
    </row>
    <row r="4829" spans="2:9" x14ac:dyDescent="0.35">
      <c r="B4829" s="458" t="str">
        <f t="shared" si="76"/>
        <v>07/20/2019 03:00:00 PM</v>
      </c>
      <c r="C4829" s="458">
        <v>43666</v>
      </c>
      <c r="D4829" s="459">
        <v>0.62500000000000011</v>
      </c>
      <c r="E4829" s="2">
        <f>Electricity!F4854</f>
        <v>0</v>
      </c>
      <c r="F4829" s="2">
        <f>Electricity!G4854</f>
        <v>0</v>
      </c>
      <c r="G4829" s="2">
        <f>Electricity!H4854</f>
        <v>0</v>
      </c>
      <c r="H4829" s="2">
        <f>Electricity!I4854</f>
        <v>0</v>
      </c>
      <c r="I4829" s="2">
        <f>Electricity!J4854</f>
        <v>0</v>
      </c>
    </row>
    <row r="4830" spans="2:9" x14ac:dyDescent="0.35">
      <c r="B4830" s="458" t="str">
        <f t="shared" si="76"/>
        <v>07/20/2019 04:00:00 PM</v>
      </c>
      <c r="C4830" s="458">
        <v>43666</v>
      </c>
      <c r="D4830" s="459">
        <v>0.66666666666666674</v>
      </c>
      <c r="E4830" s="2">
        <f>Electricity!F4855</f>
        <v>0</v>
      </c>
      <c r="F4830" s="2">
        <f>Electricity!G4855</f>
        <v>0</v>
      </c>
      <c r="G4830" s="2">
        <f>Electricity!H4855</f>
        <v>0</v>
      </c>
      <c r="H4830" s="2">
        <f>Electricity!I4855</f>
        <v>0</v>
      </c>
      <c r="I4830" s="2">
        <f>Electricity!J4855</f>
        <v>0</v>
      </c>
    </row>
    <row r="4831" spans="2:9" x14ac:dyDescent="0.35">
      <c r="B4831" s="458" t="str">
        <f t="shared" si="76"/>
        <v>07/20/2019 05:00:00 PM</v>
      </c>
      <c r="C4831" s="458">
        <v>43666</v>
      </c>
      <c r="D4831" s="459">
        <v>0.70833333333333337</v>
      </c>
      <c r="E4831" s="2">
        <f>Electricity!F4856</f>
        <v>0</v>
      </c>
      <c r="F4831" s="2">
        <f>Electricity!G4856</f>
        <v>0</v>
      </c>
      <c r="G4831" s="2">
        <f>Electricity!H4856</f>
        <v>0</v>
      </c>
      <c r="H4831" s="2">
        <f>Electricity!I4856</f>
        <v>0</v>
      </c>
      <c r="I4831" s="2">
        <f>Electricity!J4856</f>
        <v>0</v>
      </c>
    </row>
    <row r="4832" spans="2:9" x14ac:dyDescent="0.35">
      <c r="B4832" s="458" t="str">
        <f t="shared" si="76"/>
        <v>07/20/2019 06:00:00 PM</v>
      </c>
      <c r="C4832" s="458">
        <v>43666</v>
      </c>
      <c r="D4832" s="459">
        <v>0.75000000000000011</v>
      </c>
      <c r="E4832" s="2">
        <f>Electricity!F4857</f>
        <v>0</v>
      </c>
      <c r="F4832" s="2">
        <f>Electricity!G4857</f>
        <v>0</v>
      </c>
      <c r="G4832" s="2">
        <f>Electricity!H4857</f>
        <v>0</v>
      </c>
      <c r="H4832" s="2">
        <f>Electricity!I4857</f>
        <v>0</v>
      </c>
      <c r="I4832" s="2">
        <f>Electricity!J4857</f>
        <v>0</v>
      </c>
    </row>
    <row r="4833" spans="2:9" x14ac:dyDescent="0.35">
      <c r="B4833" s="458" t="str">
        <f t="shared" si="76"/>
        <v>07/20/2019 07:00:00 PM</v>
      </c>
      <c r="C4833" s="458">
        <v>43666</v>
      </c>
      <c r="D4833" s="459">
        <v>0.79166666666666674</v>
      </c>
      <c r="E4833" s="2">
        <f>Electricity!F4858</f>
        <v>0</v>
      </c>
      <c r="F4833" s="2">
        <f>Electricity!G4858</f>
        <v>0</v>
      </c>
      <c r="G4833" s="2">
        <f>Electricity!H4858</f>
        <v>0</v>
      </c>
      <c r="H4833" s="2">
        <f>Electricity!I4858</f>
        <v>0</v>
      </c>
      <c r="I4833" s="2">
        <f>Electricity!J4858</f>
        <v>0</v>
      </c>
    </row>
    <row r="4834" spans="2:9" x14ac:dyDescent="0.35">
      <c r="B4834" s="458" t="str">
        <f t="shared" si="76"/>
        <v>07/20/2019 08:00:00 PM</v>
      </c>
      <c r="C4834" s="458">
        <v>43666</v>
      </c>
      <c r="D4834" s="459">
        <v>0.83333333333333337</v>
      </c>
      <c r="E4834" s="2">
        <f>Electricity!F4859</f>
        <v>0</v>
      </c>
      <c r="F4834" s="2">
        <f>Electricity!G4859</f>
        <v>0</v>
      </c>
      <c r="G4834" s="2">
        <f>Electricity!H4859</f>
        <v>0</v>
      </c>
      <c r="H4834" s="2">
        <f>Electricity!I4859</f>
        <v>0</v>
      </c>
      <c r="I4834" s="2">
        <f>Electricity!J4859</f>
        <v>0</v>
      </c>
    </row>
    <row r="4835" spans="2:9" x14ac:dyDescent="0.35">
      <c r="B4835" s="458" t="str">
        <f t="shared" si="76"/>
        <v>07/20/2019 09:00:00 PM</v>
      </c>
      <c r="C4835" s="458">
        <v>43666</v>
      </c>
      <c r="D4835" s="459">
        <v>0.87500000000000011</v>
      </c>
      <c r="E4835" s="2">
        <f>Electricity!F4860</f>
        <v>0</v>
      </c>
      <c r="F4835" s="2">
        <f>Electricity!G4860</f>
        <v>0</v>
      </c>
      <c r="G4835" s="2">
        <f>Electricity!H4860</f>
        <v>0</v>
      </c>
      <c r="H4835" s="2">
        <f>Electricity!I4860</f>
        <v>0</v>
      </c>
      <c r="I4835" s="2">
        <f>Electricity!J4860</f>
        <v>0</v>
      </c>
    </row>
    <row r="4836" spans="2:9" x14ac:dyDescent="0.35">
      <c r="B4836" s="458" t="str">
        <f t="shared" si="76"/>
        <v>07/20/2019 10:00:00 PM</v>
      </c>
      <c r="C4836" s="458">
        <v>43666</v>
      </c>
      <c r="D4836" s="459">
        <v>0.91666666666666674</v>
      </c>
      <c r="E4836" s="2">
        <f>Electricity!F4861</f>
        <v>0</v>
      </c>
      <c r="F4836" s="2">
        <f>Electricity!G4861</f>
        <v>0</v>
      </c>
      <c r="G4836" s="2">
        <f>Electricity!H4861</f>
        <v>0</v>
      </c>
      <c r="H4836" s="2">
        <f>Electricity!I4861</f>
        <v>0</v>
      </c>
      <c r="I4836" s="2">
        <f>Electricity!J4861</f>
        <v>0</v>
      </c>
    </row>
    <row r="4837" spans="2:9" x14ac:dyDescent="0.35">
      <c r="B4837" s="458" t="str">
        <f t="shared" si="76"/>
        <v>07/20/2019 11:00:00 PM</v>
      </c>
      <c r="C4837" s="458">
        <v>43666</v>
      </c>
      <c r="D4837" s="459">
        <v>0.95833333333333337</v>
      </c>
      <c r="E4837" s="2">
        <f>Electricity!F4862</f>
        <v>0</v>
      </c>
      <c r="F4837" s="2">
        <f>Electricity!G4862</f>
        <v>0</v>
      </c>
      <c r="G4837" s="2">
        <f>Electricity!H4862</f>
        <v>0</v>
      </c>
      <c r="H4837" s="2">
        <f>Electricity!I4862</f>
        <v>0</v>
      </c>
      <c r="I4837" s="2">
        <f>Electricity!J4862</f>
        <v>0</v>
      </c>
    </row>
    <row r="4838" spans="2:9" x14ac:dyDescent="0.35">
      <c r="B4838" s="458" t="str">
        <f t="shared" si="76"/>
        <v>07/21/2019 12:00:00 AM</v>
      </c>
      <c r="C4838" s="458">
        <v>43667</v>
      </c>
      <c r="D4838" s="459">
        <v>3.1225022567582528E-17</v>
      </c>
      <c r="E4838" s="2">
        <f>Electricity!F4863</f>
        <v>0</v>
      </c>
      <c r="F4838" s="2">
        <f>Electricity!G4863</f>
        <v>0</v>
      </c>
      <c r="G4838" s="2">
        <f>Electricity!H4863</f>
        <v>0</v>
      </c>
      <c r="H4838" s="2">
        <f>Electricity!I4863</f>
        <v>0</v>
      </c>
      <c r="I4838" s="2">
        <f>Electricity!J4863</f>
        <v>0</v>
      </c>
    </row>
    <row r="4839" spans="2:9" x14ac:dyDescent="0.35">
      <c r="B4839" s="458" t="str">
        <f t="shared" si="76"/>
        <v>07/21/2019 01:00:00 AM</v>
      </c>
      <c r="C4839" s="458">
        <v>43667</v>
      </c>
      <c r="D4839" s="459">
        <v>4.1666666666666699E-2</v>
      </c>
      <c r="E4839" s="2">
        <f>Electricity!F4864</f>
        <v>0</v>
      </c>
      <c r="F4839" s="2">
        <f>Electricity!G4864</f>
        <v>0</v>
      </c>
      <c r="G4839" s="2">
        <f>Electricity!H4864</f>
        <v>0</v>
      </c>
      <c r="H4839" s="2">
        <f>Electricity!I4864</f>
        <v>0</v>
      </c>
      <c r="I4839" s="2">
        <f>Electricity!J4864</f>
        <v>0</v>
      </c>
    </row>
    <row r="4840" spans="2:9" x14ac:dyDescent="0.35">
      <c r="B4840" s="458" t="str">
        <f t="shared" si="76"/>
        <v>07/21/2019 02:00:00 AM</v>
      </c>
      <c r="C4840" s="458">
        <v>43667</v>
      </c>
      <c r="D4840" s="459">
        <v>8.333333333333337E-2</v>
      </c>
      <c r="E4840" s="2">
        <f>Electricity!F4865</f>
        <v>0</v>
      </c>
      <c r="F4840" s="2">
        <f>Electricity!G4865</f>
        <v>0</v>
      </c>
      <c r="G4840" s="2">
        <f>Electricity!H4865</f>
        <v>0</v>
      </c>
      <c r="H4840" s="2">
        <f>Electricity!I4865</f>
        <v>0</v>
      </c>
      <c r="I4840" s="2">
        <f>Electricity!J4865</f>
        <v>0</v>
      </c>
    </row>
    <row r="4841" spans="2:9" x14ac:dyDescent="0.35">
      <c r="B4841" s="458" t="str">
        <f t="shared" si="76"/>
        <v>07/21/2019 03:00:00 AM</v>
      </c>
      <c r="C4841" s="458">
        <v>43667</v>
      </c>
      <c r="D4841" s="459">
        <v>0.12500000000000006</v>
      </c>
      <c r="E4841" s="2">
        <f>Electricity!F4866</f>
        <v>0</v>
      </c>
      <c r="F4841" s="2">
        <f>Electricity!G4866</f>
        <v>0</v>
      </c>
      <c r="G4841" s="2">
        <f>Electricity!H4866</f>
        <v>0</v>
      </c>
      <c r="H4841" s="2">
        <f>Electricity!I4866</f>
        <v>0</v>
      </c>
      <c r="I4841" s="2">
        <f>Electricity!J4866</f>
        <v>0</v>
      </c>
    </row>
    <row r="4842" spans="2:9" x14ac:dyDescent="0.35">
      <c r="B4842" s="458" t="str">
        <f t="shared" si="76"/>
        <v>07/21/2019 04:00:00 AM</v>
      </c>
      <c r="C4842" s="458">
        <v>43667</v>
      </c>
      <c r="D4842" s="459">
        <v>0.16666666666666669</v>
      </c>
      <c r="E4842" s="2">
        <f>Electricity!F4867</f>
        <v>0</v>
      </c>
      <c r="F4842" s="2">
        <f>Electricity!G4867</f>
        <v>0</v>
      </c>
      <c r="G4842" s="2">
        <f>Electricity!H4867</f>
        <v>0</v>
      </c>
      <c r="H4842" s="2">
        <f>Electricity!I4867</f>
        <v>0</v>
      </c>
      <c r="I4842" s="2">
        <f>Electricity!J4867</f>
        <v>0</v>
      </c>
    </row>
    <row r="4843" spans="2:9" x14ac:dyDescent="0.35">
      <c r="B4843" s="458" t="str">
        <f t="shared" si="76"/>
        <v>07/21/2019 05:00:00 AM</v>
      </c>
      <c r="C4843" s="458">
        <v>43667</v>
      </c>
      <c r="D4843" s="459">
        <v>0.20833333333333337</v>
      </c>
      <c r="E4843" s="2">
        <f>Electricity!F4868</f>
        <v>0</v>
      </c>
      <c r="F4843" s="2">
        <f>Electricity!G4868</f>
        <v>0</v>
      </c>
      <c r="G4843" s="2">
        <f>Electricity!H4868</f>
        <v>0</v>
      </c>
      <c r="H4843" s="2">
        <f>Electricity!I4868</f>
        <v>0</v>
      </c>
      <c r="I4843" s="2">
        <f>Electricity!J4868</f>
        <v>0</v>
      </c>
    </row>
    <row r="4844" spans="2:9" x14ac:dyDescent="0.35">
      <c r="B4844" s="458" t="str">
        <f t="shared" si="76"/>
        <v>07/21/2019 06:00:00 AM</v>
      </c>
      <c r="C4844" s="458">
        <v>43667</v>
      </c>
      <c r="D4844" s="459">
        <v>0.25</v>
      </c>
      <c r="E4844" s="2">
        <f>Electricity!F4869</f>
        <v>0</v>
      </c>
      <c r="F4844" s="2">
        <f>Electricity!G4869</f>
        <v>0</v>
      </c>
      <c r="G4844" s="2">
        <f>Electricity!H4869</f>
        <v>0</v>
      </c>
      <c r="H4844" s="2">
        <f>Electricity!I4869</f>
        <v>0</v>
      </c>
      <c r="I4844" s="2">
        <f>Electricity!J4869</f>
        <v>0</v>
      </c>
    </row>
    <row r="4845" spans="2:9" x14ac:dyDescent="0.35">
      <c r="B4845" s="458" t="str">
        <f t="shared" si="76"/>
        <v>07/21/2019 07:00:00 AM</v>
      </c>
      <c r="C4845" s="458">
        <v>43667</v>
      </c>
      <c r="D4845" s="459">
        <v>0.29166666666666669</v>
      </c>
      <c r="E4845" s="2">
        <f>Electricity!F4870</f>
        <v>0</v>
      </c>
      <c r="F4845" s="2">
        <f>Electricity!G4870</f>
        <v>0</v>
      </c>
      <c r="G4845" s="2">
        <f>Electricity!H4870</f>
        <v>0</v>
      </c>
      <c r="H4845" s="2">
        <f>Electricity!I4870</f>
        <v>0</v>
      </c>
      <c r="I4845" s="2">
        <f>Electricity!J4870</f>
        <v>0</v>
      </c>
    </row>
    <row r="4846" spans="2:9" x14ac:dyDescent="0.35">
      <c r="B4846" s="458" t="str">
        <f t="shared" si="76"/>
        <v>07/21/2019 08:00:00 AM</v>
      </c>
      <c r="C4846" s="458">
        <v>43667</v>
      </c>
      <c r="D4846" s="459">
        <v>0.33333333333333337</v>
      </c>
      <c r="E4846" s="2">
        <f>Electricity!F4871</f>
        <v>0</v>
      </c>
      <c r="F4846" s="2">
        <f>Electricity!G4871</f>
        <v>0</v>
      </c>
      <c r="G4846" s="2">
        <f>Electricity!H4871</f>
        <v>0</v>
      </c>
      <c r="H4846" s="2">
        <f>Electricity!I4871</f>
        <v>0</v>
      </c>
      <c r="I4846" s="2">
        <f>Electricity!J4871</f>
        <v>0</v>
      </c>
    </row>
    <row r="4847" spans="2:9" x14ac:dyDescent="0.35">
      <c r="B4847" s="458" t="str">
        <f t="shared" si="76"/>
        <v>07/21/2019 09:00:00 AM</v>
      </c>
      <c r="C4847" s="458">
        <v>43667</v>
      </c>
      <c r="D4847" s="459">
        <v>0.375</v>
      </c>
      <c r="E4847" s="2">
        <f>Electricity!F4872</f>
        <v>0</v>
      </c>
      <c r="F4847" s="2">
        <f>Electricity!G4872</f>
        <v>0</v>
      </c>
      <c r="G4847" s="2">
        <f>Electricity!H4872</f>
        <v>0</v>
      </c>
      <c r="H4847" s="2">
        <f>Electricity!I4872</f>
        <v>0</v>
      </c>
      <c r="I4847" s="2">
        <f>Electricity!J4872</f>
        <v>0</v>
      </c>
    </row>
    <row r="4848" spans="2:9" x14ac:dyDescent="0.35">
      <c r="B4848" s="458" t="str">
        <f t="shared" si="76"/>
        <v>07/21/2019 10:00:00 AM</v>
      </c>
      <c r="C4848" s="458">
        <v>43667</v>
      </c>
      <c r="D4848" s="459">
        <v>0.41666666666666669</v>
      </c>
      <c r="E4848" s="2">
        <f>Electricity!F4873</f>
        <v>0</v>
      </c>
      <c r="F4848" s="2">
        <f>Electricity!G4873</f>
        <v>0</v>
      </c>
      <c r="G4848" s="2">
        <f>Electricity!H4873</f>
        <v>0</v>
      </c>
      <c r="H4848" s="2">
        <f>Electricity!I4873</f>
        <v>0</v>
      </c>
      <c r="I4848" s="2">
        <f>Electricity!J4873</f>
        <v>0</v>
      </c>
    </row>
    <row r="4849" spans="2:9" x14ac:dyDescent="0.35">
      <c r="B4849" s="458" t="str">
        <f t="shared" si="76"/>
        <v>07/21/2019 11:00:00 AM</v>
      </c>
      <c r="C4849" s="458">
        <v>43667</v>
      </c>
      <c r="D4849" s="459">
        <v>0.45833333333333337</v>
      </c>
      <c r="E4849" s="2">
        <f>Electricity!F4874</f>
        <v>0</v>
      </c>
      <c r="F4849" s="2">
        <f>Electricity!G4874</f>
        <v>0</v>
      </c>
      <c r="G4849" s="2">
        <f>Electricity!H4874</f>
        <v>0</v>
      </c>
      <c r="H4849" s="2">
        <f>Electricity!I4874</f>
        <v>0</v>
      </c>
      <c r="I4849" s="2">
        <f>Electricity!J4874</f>
        <v>0</v>
      </c>
    </row>
    <row r="4850" spans="2:9" x14ac:dyDescent="0.35">
      <c r="B4850" s="458" t="str">
        <f t="shared" si="76"/>
        <v>07/21/2019 12:00:00 PM</v>
      </c>
      <c r="C4850" s="458">
        <v>43667</v>
      </c>
      <c r="D4850" s="459">
        <v>0.50000000000000011</v>
      </c>
      <c r="E4850" s="2">
        <f>Electricity!F4875</f>
        <v>0</v>
      </c>
      <c r="F4850" s="2">
        <f>Electricity!G4875</f>
        <v>0</v>
      </c>
      <c r="G4850" s="2">
        <f>Electricity!H4875</f>
        <v>0</v>
      </c>
      <c r="H4850" s="2">
        <f>Electricity!I4875</f>
        <v>0</v>
      </c>
      <c r="I4850" s="2">
        <f>Electricity!J4875</f>
        <v>0</v>
      </c>
    </row>
    <row r="4851" spans="2:9" x14ac:dyDescent="0.35">
      <c r="B4851" s="458" t="str">
        <f t="shared" si="76"/>
        <v>07/21/2019 01:00:00 PM</v>
      </c>
      <c r="C4851" s="458">
        <v>43667</v>
      </c>
      <c r="D4851" s="459">
        <v>0.54166666666666674</v>
      </c>
      <c r="E4851" s="2">
        <f>Electricity!F4876</f>
        <v>0</v>
      </c>
      <c r="F4851" s="2">
        <f>Electricity!G4876</f>
        <v>0</v>
      </c>
      <c r="G4851" s="2">
        <f>Electricity!H4876</f>
        <v>0</v>
      </c>
      <c r="H4851" s="2">
        <f>Electricity!I4876</f>
        <v>0</v>
      </c>
      <c r="I4851" s="2">
        <f>Electricity!J4876</f>
        <v>0</v>
      </c>
    </row>
    <row r="4852" spans="2:9" x14ac:dyDescent="0.35">
      <c r="B4852" s="458" t="str">
        <f t="shared" si="76"/>
        <v>07/21/2019 02:00:00 PM</v>
      </c>
      <c r="C4852" s="458">
        <v>43667</v>
      </c>
      <c r="D4852" s="459">
        <v>0.58333333333333337</v>
      </c>
      <c r="E4852" s="2">
        <f>Electricity!F4877</f>
        <v>0</v>
      </c>
      <c r="F4852" s="2">
        <f>Electricity!G4877</f>
        <v>0</v>
      </c>
      <c r="G4852" s="2">
        <f>Electricity!H4877</f>
        <v>0</v>
      </c>
      <c r="H4852" s="2">
        <f>Electricity!I4877</f>
        <v>0</v>
      </c>
      <c r="I4852" s="2">
        <f>Electricity!J4877</f>
        <v>0</v>
      </c>
    </row>
    <row r="4853" spans="2:9" x14ac:dyDescent="0.35">
      <c r="B4853" s="458" t="str">
        <f t="shared" si="76"/>
        <v>07/21/2019 03:00:00 PM</v>
      </c>
      <c r="C4853" s="458">
        <v>43667</v>
      </c>
      <c r="D4853" s="459">
        <v>0.62500000000000011</v>
      </c>
      <c r="E4853" s="2">
        <f>Electricity!F4878</f>
        <v>0</v>
      </c>
      <c r="F4853" s="2">
        <f>Electricity!G4878</f>
        <v>0</v>
      </c>
      <c r="G4853" s="2">
        <f>Electricity!H4878</f>
        <v>0</v>
      </c>
      <c r="H4853" s="2">
        <f>Electricity!I4878</f>
        <v>0</v>
      </c>
      <c r="I4853" s="2">
        <f>Electricity!J4878</f>
        <v>0</v>
      </c>
    </row>
    <row r="4854" spans="2:9" x14ac:dyDescent="0.35">
      <c r="B4854" s="458" t="str">
        <f t="shared" si="76"/>
        <v>07/21/2019 04:00:00 PM</v>
      </c>
      <c r="C4854" s="458">
        <v>43667</v>
      </c>
      <c r="D4854" s="459">
        <v>0.66666666666666674</v>
      </c>
      <c r="E4854" s="2">
        <f>Electricity!F4879</f>
        <v>0</v>
      </c>
      <c r="F4854" s="2">
        <f>Electricity!G4879</f>
        <v>0</v>
      </c>
      <c r="G4854" s="2">
        <f>Electricity!H4879</f>
        <v>0</v>
      </c>
      <c r="H4854" s="2">
        <f>Electricity!I4879</f>
        <v>0</v>
      </c>
      <c r="I4854" s="2">
        <f>Electricity!J4879</f>
        <v>0</v>
      </c>
    </row>
    <row r="4855" spans="2:9" x14ac:dyDescent="0.35">
      <c r="B4855" s="458" t="str">
        <f t="shared" si="76"/>
        <v>07/21/2019 05:00:00 PM</v>
      </c>
      <c r="C4855" s="458">
        <v>43667</v>
      </c>
      <c r="D4855" s="459">
        <v>0.70833333333333337</v>
      </c>
      <c r="E4855" s="2">
        <f>Electricity!F4880</f>
        <v>0</v>
      </c>
      <c r="F4855" s="2">
        <f>Electricity!G4880</f>
        <v>0</v>
      </c>
      <c r="G4855" s="2">
        <f>Electricity!H4880</f>
        <v>0</v>
      </c>
      <c r="H4855" s="2">
        <f>Electricity!I4880</f>
        <v>0</v>
      </c>
      <c r="I4855" s="2">
        <f>Electricity!J4880</f>
        <v>0</v>
      </c>
    </row>
    <row r="4856" spans="2:9" x14ac:dyDescent="0.35">
      <c r="B4856" s="458" t="str">
        <f t="shared" si="76"/>
        <v>07/21/2019 06:00:00 PM</v>
      </c>
      <c r="C4856" s="458">
        <v>43667</v>
      </c>
      <c r="D4856" s="459">
        <v>0.75000000000000011</v>
      </c>
      <c r="E4856" s="2">
        <f>Electricity!F4881</f>
        <v>0</v>
      </c>
      <c r="F4856" s="2">
        <f>Electricity!G4881</f>
        <v>0</v>
      </c>
      <c r="G4856" s="2">
        <f>Electricity!H4881</f>
        <v>0</v>
      </c>
      <c r="H4856" s="2">
        <f>Electricity!I4881</f>
        <v>0</v>
      </c>
      <c r="I4856" s="2">
        <f>Electricity!J4881</f>
        <v>0</v>
      </c>
    </row>
    <row r="4857" spans="2:9" x14ac:dyDescent="0.35">
      <c r="B4857" s="458" t="str">
        <f t="shared" si="76"/>
        <v>07/21/2019 07:00:00 PM</v>
      </c>
      <c r="C4857" s="458">
        <v>43667</v>
      </c>
      <c r="D4857" s="459">
        <v>0.79166666666666674</v>
      </c>
      <c r="E4857" s="2">
        <f>Electricity!F4882</f>
        <v>0</v>
      </c>
      <c r="F4857" s="2">
        <f>Electricity!G4882</f>
        <v>0</v>
      </c>
      <c r="G4857" s="2">
        <f>Electricity!H4882</f>
        <v>0</v>
      </c>
      <c r="H4857" s="2">
        <f>Electricity!I4882</f>
        <v>0</v>
      </c>
      <c r="I4857" s="2">
        <f>Electricity!J4882</f>
        <v>0</v>
      </c>
    </row>
    <row r="4858" spans="2:9" x14ac:dyDescent="0.35">
      <c r="B4858" s="458" t="str">
        <f t="shared" si="76"/>
        <v>07/21/2019 08:00:00 PM</v>
      </c>
      <c r="C4858" s="458">
        <v>43667</v>
      </c>
      <c r="D4858" s="459">
        <v>0.83333333333333337</v>
      </c>
      <c r="E4858" s="2">
        <f>Electricity!F4883</f>
        <v>0</v>
      </c>
      <c r="F4858" s="2">
        <f>Electricity!G4883</f>
        <v>0</v>
      </c>
      <c r="G4858" s="2">
        <f>Electricity!H4883</f>
        <v>0</v>
      </c>
      <c r="H4858" s="2">
        <f>Electricity!I4883</f>
        <v>0</v>
      </c>
      <c r="I4858" s="2">
        <f>Electricity!J4883</f>
        <v>0</v>
      </c>
    </row>
    <row r="4859" spans="2:9" x14ac:dyDescent="0.35">
      <c r="B4859" s="458" t="str">
        <f t="shared" si="76"/>
        <v>07/21/2019 09:00:00 PM</v>
      </c>
      <c r="C4859" s="458">
        <v>43667</v>
      </c>
      <c r="D4859" s="459">
        <v>0.87500000000000011</v>
      </c>
      <c r="E4859" s="2">
        <f>Electricity!F4884</f>
        <v>0</v>
      </c>
      <c r="F4859" s="2">
        <f>Electricity!G4884</f>
        <v>0</v>
      </c>
      <c r="G4859" s="2">
        <f>Electricity!H4884</f>
        <v>0</v>
      </c>
      <c r="H4859" s="2">
        <f>Electricity!I4884</f>
        <v>0</v>
      </c>
      <c r="I4859" s="2">
        <f>Electricity!J4884</f>
        <v>0</v>
      </c>
    </row>
    <row r="4860" spans="2:9" x14ac:dyDescent="0.35">
      <c r="B4860" s="458" t="str">
        <f t="shared" si="76"/>
        <v>07/21/2019 10:00:00 PM</v>
      </c>
      <c r="C4860" s="458">
        <v>43667</v>
      </c>
      <c r="D4860" s="459">
        <v>0.91666666666666674</v>
      </c>
      <c r="E4860" s="2">
        <f>Electricity!F4885</f>
        <v>0</v>
      </c>
      <c r="F4860" s="2">
        <f>Electricity!G4885</f>
        <v>0</v>
      </c>
      <c r="G4860" s="2">
        <f>Electricity!H4885</f>
        <v>0</v>
      </c>
      <c r="H4860" s="2">
        <f>Electricity!I4885</f>
        <v>0</v>
      </c>
      <c r="I4860" s="2">
        <f>Electricity!J4885</f>
        <v>0</v>
      </c>
    </row>
    <row r="4861" spans="2:9" x14ac:dyDescent="0.35">
      <c r="B4861" s="458" t="str">
        <f t="shared" si="76"/>
        <v>07/21/2019 11:00:00 PM</v>
      </c>
      <c r="C4861" s="458">
        <v>43667</v>
      </c>
      <c r="D4861" s="459">
        <v>0.95833333333333337</v>
      </c>
      <c r="E4861" s="2">
        <f>Electricity!F4886</f>
        <v>0</v>
      </c>
      <c r="F4861" s="2">
        <f>Electricity!G4886</f>
        <v>0</v>
      </c>
      <c r="G4861" s="2">
        <f>Electricity!H4886</f>
        <v>0</v>
      </c>
      <c r="H4861" s="2">
        <f>Electricity!I4886</f>
        <v>0</v>
      </c>
      <c r="I4861" s="2">
        <f>Electricity!J4886</f>
        <v>0</v>
      </c>
    </row>
    <row r="4862" spans="2:9" x14ac:dyDescent="0.35">
      <c r="B4862" s="458" t="str">
        <f t="shared" si="76"/>
        <v>07/22/2019 12:00:00 AM</v>
      </c>
      <c r="C4862" s="458">
        <v>43668</v>
      </c>
      <c r="D4862" s="459">
        <v>3.1225022567582528E-17</v>
      </c>
      <c r="E4862" s="2">
        <f>Electricity!F4887</f>
        <v>0</v>
      </c>
      <c r="F4862" s="2">
        <f>Electricity!G4887</f>
        <v>0</v>
      </c>
      <c r="G4862" s="2">
        <f>Electricity!H4887</f>
        <v>0</v>
      </c>
      <c r="H4862" s="2">
        <f>Electricity!I4887</f>
        <v>0</v>
      </c>
      <c r="I4862" s="2">
        <f>Electricity!J4887</f>
        <v>0</v>
      </c>
    </row>
    <row r="4863" spans="2:9" x14ac:dyDescent="0.35">
      <c r="B4863" s="458" t="str">
        <f t="shared" si="76"/>
        <v>07/22/2019 01:00:00 AM</v>
      </c>
      <c r="C4863" s="458">
        <v>43668</v>
      </c>
      <c r="D4863" s="459">
        <v>4.1666666666666699E-2</v>
      </c>
      <c r="E4863" s="2">
        <f>Electricity!F4888</f>
        <v>0</v>
      </c>
      <c r="F4863" s="2">
        <f>Electricity!G4888</f>
        <v>0</v>
      </c>
      <c r="G4863" s="2">
        <f>Electricity!H4888</f>
        <v>0</v>
      </c>
      <c r="H4863" s="2">
        <f>Electricity!I4888</f>
        <v>0</v>
      </c>
      <c r="I4863" s="2">
        <f>Electricity!J4888</f>
        <v>0</v>
      </c>
    </row>
    <row r="4864" spans="2:9" x14ac:dyDescent="0.35">
      <c r="B4864" s="458" t="str">
        <f t="shared" si="76"/>
        <v>07/22/2019 02:00:00 AM</v>
      </c>
      <c r="C4864" s="458">
        <v>43668</v>
      </c>
      <c r="D4864" s="459">
        <v>8.333333333333337E-2</v>
      </c>
      <c r="E4864" s="2">
        <f>Electricity!F4889</f>
        <v>0</v>
      </c>
      <c r="F4864" s="2">
        <f>Electricity!G4889</f>
        <v>0</v>
      </c>
      <c r="G4864" s="2">
        <f>Electricity!H4889</f>
        <v>0</v>
      </c>
      <c r="H4864" s="2">
        <f>Electricity!I4889</f>
        <v>0</v>
      </c>
      <c r="I4864" s="2">
        <f>Electricity!J4889</f>
        <v>0</v>
      </c>
    </row>
    <row r="4865" spans="2:9" x14ac:dyDescent="0.35">
      <c r="B4865" s="458" t="str">
        <f t="shared" si="76"/>
        <v>07/22/2019 03:00:00 AM</v>
      </c>
      <c r="C4865" s="458">
        <v>43668</v>
      </c>
      <c r="D4865" s="459">
        <v>0.12500000000000006</v>
      </c>
      <c r="E4865" s="2">
        <f>Electricity!F4890</f>
        <v>0</v>
      </c>
      <c r="F4865" s="2">
        <f>Electricity!G4890</f>
        <v>0</v>
      </c>
      <c r="G4865" s="2">
        <f>Electricity!H4890</f>
        <v>0</v>
      </c>
      <c r="H4865" s="2">
        <f>Electricity!I4890</f>
        <v>0</v>
      </c>
      <c r="I4865" s="2">
        <f>Electricity!J4890</f>
        <v>0</v>
      </c>
    </row>
    <row r="4866" spans="2:9" x14ac:dyDescent="0.35">
      <c r="B4866" s="458" t="str">
        <f t="shared" si="76"/>
        <v>07/22/2019 04:00:00 AM</v>
      </c>
      <c r="C4866" s="458">
        <v>43668</v>
      </c>
      <c r="D4866" s="459">
        <v>0.16666666666666669</v>
      </c>
      <c r="E4866" s="2">
        <f>Electricity!F4891</f>
        <v>0</v>
      </c>
      <c r="F4866" s="2">
        <f>Electricity!G4891</f>
        <v>0</v>
      </c>
      <c r="G4866" s="2">
        <f>Electricity!H4891</f>
        <v>0</v>
      </c>
      <c r="H4866" s="2">
        <f>Electricity!I4891</f>
        <v>0</v>
      </c>
      <c r="I4866" s="2">
        <f>Electricity!J4891</f>
        <v>0</v>
      </c>
    </row>
    <row r="4867" spans="2:9" x14ac:dyDescent="0.35">
      <c r="B4867" s="458" t="str">
        <f t="shared" si="76"/>
        <v>07/22/2019 05:00:00 AM</v>
      </c>
      <c r="C4867" s="458">
        <v>43668</v>
      </c>
      <c r="D4867" s="459">
        <v>0.20833333333333337</v>
      </c>
      <c r="E4867" s="2">
        <f>Electricity!F4892</f>
        <v>0</v>
      </c>
      <c r="F4867" s="2">
        <f>Electricity!G4892</f>
        <v>0</v>
      </c>
      <c r="G4867" s="2">
        <f>Electricity!H4892</f>
        <v>0</v>
      </c>
      <c r="H4867" s="2">
        <f>Electricity!I4892</f>
        <v>0</v>
      </c>
      <c r="I4867" s="2">
        <f>Electricity!J4892</f>
        <v>0</v>
      </c>
    </row>
    <row r="4868" spans="2:9" x14ac:dyDescent="0.35">
      <c r="B4868" s="458" t="str">
        <f t="shared" si="76"/>
        <v>07/22/2019 06:00:00 AM</v>
      </c>
      <c r="C4868" s="458">
        <v>43668</v>
      </c>
      <c r="D4868" s="459">
        <v>0.25</v>
      </c>
      <c r="E4868" s="2">
        <f>Electricity!F4893</f>
        <v>0</v>
      </c>
      <c r="F4868" s="2">
        <f>Electricity!G4893</f>
        <v>0</v>
      </c>
      <c r="G4868" s="2">
        <f>Electricity!H4893</f>
        <v>0</v>
      </c>
      <c r="H4868" s="2">
        <f>Electricity!I4893</f>
        <v>0</v>
      </c>
      <c r="I4868" s="2">
        <f>Electricity!J4893</f>
        <v>0</v>
      </c>
    </row>
    <row r="4869" spans="2:9" x14ac:dyDescent="0.35">
      <c r="B4869" s="458" t="str">
        <f t="shared" si="76"/>
        <v>07/22/2019 07:00:00 AM</v>
      </c>
      <c r="C4869" s="458">
        <v>43668</v>
      </c>
      <c r="D4869" s="459">
        <v>0.29166666666666669</v>
      </c>
      <c r="E4869" s="2">
        <f>Electricity!F4894</f>
        <v>0</v>
      </c>
      <c r="F4869" s="2">
        <f>Electricity!G4894</f>
        <v>0</v>
      </c>
      <c r="G4869" s="2">
        <f>Electricity!H4894</f>
        <v>0</v>
      </c>
      <c r="H4869" s="2">
        <f>Electricity!I4894</f>
        <v>0</v>
      </c>
      <c r="I4869" s="2">
        <f>Electricity!J4894</f>
        <v>0</v>
      </c>
    </row>
    <row r="4870" spans="2:9" x14ac:dyDescent="0.35">
      <c r="B4870" s="458" t="str">
        <f t="shared" si="76"/>
        <v>07/22/2019 08:00:00 AM</v>
      </c>
      <c r="C4870" s="458">
        <v>43668</v>
      </c>
      <c r="D4870" s="459">
        <v>0.33333333333333337</v>
      </c>
      <c r="E4870" s="2">
        <f>Electricity!F4895</f>
        <v>0</v>
      </c>
      <c r="F4870" s="2">
        <f>Electricity!G4895</f>
        <v>0</v>
      </c>
      <c r="G4870" s="2">
        <f>Electricity!H4895</f>
        <v>0</v>
      </c>
      <c r="H4870" s="2">
        <f>Electricity!I4895</f>
        <v>0</v>
      </c>
      <c r="I4870" s="2">
        <f>Electricity!J4895</f>
        <v>0</v>
      </c>
    </row>
    <row r="4871" spans="2:9" x14ac:dyDescent="0.35">
      <c r="B4871" s="458" t="str">
        <f t="shared" si="76"/>
        <v>07/22/2019 09:00:00 AM</v>
      </c>
      <c r="C4871" s="458">
        <v>43668</v>
      </c>
      <c r="D4871" s="459">
        <v>0.375</v>
      </c>
      <c r="E4871" s="2">
        <f>Electricity!F4896</f>
        <v>0</v>
      </c>
      <c r="F4871" s="2">
        <f>Electricity!G4896</f>
        <v>0</v>
      </c>
      <c r="G4871" s="2">
        <f>Electricity!H4896</f>
        <v>0</v>
      </c>
      <c r="H4871" s="2">
        <f>Electricity!I4896</f>
        <v>0</v>
      </c>
      <c r="I4871" s="2">
        <f>Electricity!J4896</f>
        <v>0</v>
      </c>
    </row>
    <row r="4872" spans="2:9" x14ac:dyDescent="0.35">
      <c r="B4872" s="458" t="str">
        <f t="shared" si="76"/>
        <v>07/22/2019 10:00:00 AM</v>
      </c>
      <c r="C4872" s="458">
        <v>43668</v>
      </c>
      <c r="D4872" s="459">
        <v>0.41666666666666669</v>
      </c>
      <c r="E4872" s="2">
        <f>Electricity!F4897</f>
        <v>0</v>
      </c>
      <c r="F4872" s="2">
        <f>Electricity!G4897</f>
        <v>0</v>
      </c>
      <c r="G4872" s="2">
        <f>Electricity!H4897</f>
        <v>0</v>
      </c>
      <c r="H4872" s="2">
        <f>Electricity!I4897</f>
        <v>0</v>
      </c>
      <c r="I4872" s="2">
        <f>Electricity!J4897</f>
        <v>0</v>
      </c>
    </row>
    <row r="4873" spans="2:9" x14ac:dyDescent="0.35">
      <c r="B4873" s="458" t="str">
        <f t="shared" si="76"/>
        <v>07/22/2019 11:00:00 AM</v>
      </c>
      <c r="C4873" s="458">
        <v>43668</v>
      </c>
      <c r="D4873" s="459">
        <v>0.45833333333333337</v>
      </c>
      <c r="E4873" s="2">
        <f>Electricity!F4898</f>
        <v>0</v>
      </c>
      <c r="F4873" s="2">
        <f>Electricity!G4898</f>
        <v>0</v>
      </c>
      <c r="G4873" s="2">
        <f>Electricity!H4898</f>
        <v>0</v>
      </c>
      <c r="H4873" s="2">
        <f>Electricity!I4898</f>
        <v>0</v>
      </c>
      <c r="I4873" s="2">
        <f>Electricity!J4898</f>
        <v>0</v>
      </c>
    </row>
    <row r="4874" spans="2:9" x14ac:dyDescent="0.35">
      <c r="B4874" s="458" t="str">
        <f t="shared" si="76"/>
        <v>07/22/2019 12:00:00 PM</v>
      </c>
      <c r="C4874" s="458">
        <v>43668</v>
      </c>
      <c r="D4874" s="459">
        <v>0.50000000000000011</v>
      </c>
      <c r="E4874" s="2">
        <f>Electricity!F4899</f>
        <v>0</v>
      </c>
      <c r="F4874" s="2">
        <f>Electricity!G4899</f>
        <v>0</v>
      </c>
      <c r="G4874" s="2">
        <f>Electricity!H4899</f>
        <v>0</v>
      </c>
      <c r="H4874" s="2">
        <f>Electricity!I4899</f>
        <v>0</v>
      </c>
      <c r="I4874" s="2">
        <f>Electricity!J4899</f>
        <v>0</v>
      </c>
    </row>
    <row r="4875" spans="2:9" x14ac:dyDescent="0.35">
      <c r="B4875" s="458" t="str">
        <f t="shared" si="76"/>
        <v>07/22/2019 01:00:00 PM</v>
      </c>
      <c r="C4875" s="458">
        <v>43668</v>
      </c>
      <c r="D4875" s="459">
        <v>0.54166666666666674</v>
      </c>
      <c r="E4875" s="2">
        <f>Electricity!F4900</f>
        <v>0</v>
      </c>
      <c r="F4875" s="2">
        <f>Electricity!G4900</f>
        <v>0</v>
      </c>
      <c r="G4875" s="2">
        <f>Electricity!H4900</f>
        <v>0</v>
      </c>
      <c r="H4875" s="2">
        <f>Electricity!I4900</f>
        <v>0</v>
      </c>
      <c r="I4875" s="2">
        <f>Electricity!J4900</f>
        <v>0</v>
      </c>
    </row>
    <row r="4876" spans="2:9" x14ac:dyDescent="0.35">
      <c r="B4876" s="458" t="str">
        <f t="shared" si="76"/>
        <v>07/22/2019 02:00:00 PM</v>
      </c>
      <c r="C4876" s="458">
        <v>43668</v>
      </c>
      <c r="D4876" s="459">
        <v>0.58333333333333337</v>
      </c>
      <c r="E4876" s="2">
        <f>Electricity!F4901</f>
        <v>0</v>
      </c>
      <c r="F4876" s="2">
        <f>Electricity!G4901</f>
        <v>0</v>
      </c>
      <c r="G4876" s="2">
        <f>Electricity!H4901</f>
        <v>0</v>
      </c>
      <c r="H4876" s="2">
        <f>Electricity!I4901</f>
        <v>0</v>
      </c>
      <c r="I4876" s="2">
        <f>Electricity!J4901</f>
        <v>0</v>
      </c>
    </row>
    <row r="4877" spans="2:9" x14ac:dyDescent="0.35">
      <c r="B4877" s="458" t="str">
        <f t="shared" si="76"/>
        <v>07/22/2019 03:00:00 PM</v>
      </c>
      <c r="C4877" s="458">
        <v>43668</v>
      </c>
      <c r="D4877" s="459">
        <v>0.62500000000000011</v>
      </c>
      <c r="E4877" s="2">
        <f>Electricity!F4902</f>
        <v>0</v>
      </c>
      <c r="F4877" s="2">
        <f>Electricity!G4902</f>
        <v>0</v>
      </c>
      <c r="G4877" s="2">
        <f>Electricity!H4902</f>
        <v>0</v>
      </c>
      <c r="H4877" s="2">
        <f>Electricity!I4902</f>
        <v>0</v>
      </c>
      <c r="I4877" s="2">
        <f>Electricity!J4902</f>
        <v>0</v>
      </c>
    </row>
    <row r="4878" spans="2:9" x14ac:dyDescent="0.35">
      <c r="B4878" s="458" t="str">
        <f t="shared" si="76"/>
        <v>07/22/2019 04:00:00 PM</v>
      </c>
      <c r="C4878" s="458">
        <v>43668</v>
      </c>
      <c r="D4878" s="459">
        <v>0.66666666666666674</v>
      </c>
      <c r="E4878" s="2">
        <f>Electricity!F4903</f>
        <v>0</v>
      </c>
      <c r="F4878" s="2">
        <f>Electricity!G4903</f>
        <v>0</v>
      </c>
      <c r="G4878" s="2">
        <f>Electricity!H4903</f>
        <v>0</v>
      </c>
      <c r="H4878" s="2">
        <f>Electricity!I4903</f>
        <v>0</v>
      </c>
      <c r="I4878" s="2">
        <f>Electricity!J4903</f>
        <v>0</v>
      </c>
    </row>
    <row r="4879" spans="2:9" x14ac:dyDescent="0.35">
      <c r="B4879" s="458" t="str">
        <f t="shared" ref="B4879:B4942" si="77">CONCATENATE(TEXT(C4879,"mm/dd/yyyy")," ",TEXT(D4879,"hh:mm:ss AM/PM"))</f>
        <v>07/22/2019 05:00:00 PM</v>
      </c>
      <c r="C4879" s="458">
        <v>43668</v>
      </c>
      <c r="D4879" s="459">
        <v>0.70833333333333337</v>
      </c>
      <c r="E4879" s="2">
        <f>Electricity!F4904</f>
        <v>0</v>
      </c>
      <c r="F4879" s="2">
        <f>Electricity!G4904</f>
        <v>0</v>
      </c>
      <c r="G4879" s="2">
        <f>Electricity!H4904</f>
        <v>0</v>
      </c>
      <c r="H4879" s="2">
        <f>Electricity!I4904</f>
        <v>0</v>
      </c>
      <c r="I4879" s="2">
        <f>Electricity!J4904</f>
        <v>0</v>
      </c>
    </row>
    <row r="4880" spans="2:9" x14ac:dyDescent="0.35">
      <c r="B4880" s="458" t="str">
        <f t="shared" si="77"/>
        <v>07/22/2019 06:00:00 PM</v>
      </c>
      <c r="C4880" s="458">
        <v>43668</v>
      </c>
      <c r="D4880" s="459">
        <v>0.75000000000000011</v>
      </c>
      <c r="E4880" s="2">
        <f>Electricity!F4905</f>
        <v>0</v>
      </c>
      <c r="F4880" s="2">
        <f>Electricity!G4905</f>
        <v>0</v>
      </c>
      <c r="G4880" s="2">
        <f>Electricity!H4905</f>
        <v>0</v>
      </c>
      <c r="H4880" s="2">
        <f>Electricity!I4905</f>
        <v>0</v>
      </c>
      <c r="I4880" s="2">
        <f>Electricity!J4905</f>
        <v>0</v>
      </c>
    </row>
    <row r="4881" spans="2:9" x14ac:dyDescent="0.35">
      <c r="B4881" s="458" t="str">
        <f t="shared" si="77"/>
        <v>07/22/2019 07:00:00 PM</v>
      </c>
      <c r="C4881" s="458">
        <v>43668</v>
      </c>
      <c r="D4881" s="459">
        <v>0.79166666666666674</v>
      </c>
      <c r="E4881" s="2">
        <f>Electricity!F4906</f>
        <v>0</v>
      </c>
      <c r="F4881" s="2">
        <f>Electricity!G4906</f>
        <v>0</v>
      </c>
      <c r="G4881" s="2">
        <f>Electricity!H4906</f>
        <v>0</v>
      </c>
      <c r="H4881" s="2">
        <f>Electricity!I4906</f>
        <v>0</v>
      </c>
      <c r="I4881" s="2">
        <f>Electricity!J4906</f>
        <v>0</v>
      </c>
    </row>
    <row r="4882" spans="2:9" x14ac:dyDescent="0.35">
      <c r="B4882" s="458" t="str">
        <f t="shared" si="77"/>
        <v>07/22/2019 08:00:00 PM</v>
      </c>
      <c r="C4882" s="458">
        <v>43668</v>
      </c>
      <c r="D4882" s="459">
        <v>0.83333333333333337</v>
      </c>
      <c r="E4882" s="2">
        <f>Electricity!F4907</f>
        <v>0</v>
      </c>
      <c r="F4882" s="2">
        <f>Electricity!G4907</f>
        <v>0</v>
      </c>
      <c r="G4882" s="2">
        <f>Electricity!H4907</f>
        <v>0</v>
      </c>
      <c r="H4882" s="2">
        <f>Electricity!I4907</f>
        <v>0</v>
      </c>
      <c r="I4882" s="2">
        <f>Electricity!J4907</f>
        <v>0</v>
      </c>
    </row>
    <row r="4883" spans="2:9" x14ac:dyDescent="0.35">
      <c r="B4883" s="458" t="str">
        <f t="shared" si="77"/>
        <v>07/22/2019 09:00:00 PM</v>
      </c>
      <c r="C4883" s="458">
        <v>43668</v>
      </c>
      <c r="D4883" s="459">
        <v>0.87500000000000011</v>
      </c>
      <c r="E4883" s="2">
        <f>Electricity!F4908</f>
        <v>0</v>
      </c>
      <c r="F4883" s="2">
        <f>Electricity!G4908</f>
        <v>0</v>
      </c>
      <c r="G4883" s="2">
        <f>Electricity!H4908</f>
        <v>0</v>
      </c>
      <c r="H4883" s="2">
        <f>Electricity!I4908</f>
        <v>0</v>
      </c>
      <c r="I4883" s="2">
        <f>Electricity!J4908</f>
        <v>0</v>
      </c>
    </row>
    <row r="4884" spans="2:9" x14ac:dyDescent="0.35">
      <c r="B4884" s="458" t="str">
        <f t="shared" si="77"/>
        <v>07/22/2019 10:00:00 PM</v>
      </c>
      <c r="C4884" s="458">
        <v>43668</v>
      </c>
      <c r="D4884" s="459">
        <v>0.91666666666666674</v>
      </c>
      <c r="E4884" s="2">
        <f>Electricity!F4909</f>
        <v>0</v>
      </c>
      <c r="F4884" s="2">
        <f>Electricity!G4909</f>
        <v>0</v>
      </c>
      <c r="G4884" s="2">
        <f>Electricity!H4909</f>
        <v>0</v>
      </c>
      <c r="H4884" s="2">
        <f>Electricity!I4909</f>
        <v>0</v>
      </c>
      <c r="I4884" s="2">
        <f>Electricity!J4909</f>
        <v>0</v>
      </c>
    </row>
    <row r="4885" spans="2:9" x14ac:dyDescent="0.35">
      <c r="B4885" s="458" t="str">
        <f t="shared" si="77"/>
        <v>07/22/2019 11:00:00 PM</v>
      </c>
      <c r="C4885" s="458">
        <v>43668</v>
      </c>
      <c r="D4885" s="459">
        <v>0.95833333333333337</v>
      </c>
      <c r="E4885" s="2">
        <f>Electricity!F4910</f>
        <v>0</v>
      </c>
      <c r="F4885" s="2">
        <f>Electricity!G4910</f>
        <v>0</v>
      </c>
      <c r="G4885" s="2">
        <f>Electricity!H4910</f>
        <v>0</v>
      </c>
      <c r="H4885" s="2">
        <f>Electricity!I4910</f>
        <v>0</v>
      </c>
      <c r="I4885" s="2">
        <f>Electricity!J4910</f>
        <v>0</v>
      </c>
    </row>
    <row r="4886" spans="2:9" x14ac:dyDescent="0.35">
      <c r="B4886" s="458" t="str">
        <f t="shared" si="77"/>
        <v>07/23/2019 12:00:00 AM</v>
      </c>
      <c r="C4886" s="458">
        <v>43669</v>
      </c>
      <c r="D4886" s="459">
        <v>3.1225022567582528E-17</v>
      </c>
      <c r="E4886" s="2">
        <f>Electricity!F4911</f>
        <v>0</v>
      </c>
      <c r="F4886" s="2">
        <f>Electricity!G4911</f>
        <v>0</v>
      </c>
      <c r="G4886" s="2">
        <f>Electricity!H4911</f>
        <v>0</v>
      </c>
      <c r="H4886" s="2">
        <f>Electricity!I4911</f>
        <v>0</v>
      </c>
      <c r="I4886" s="2">
        <f>Electricity!J4911</f>
        <v>0</v>
      </c>
    </row>
    <row r="4887" spans="2:9" x14ac:dyDescent="0.35">
      <c r="B4887" s="458" t="str">
        <f t="shared" si="77"/>
        <v>07/23/2019 01:00:00 AM</v>
      </c>
      <c r="C4887" s="458">
        <v>43669</v>
      </c>
      <c r="D4887" s="459">
        <v>4.1666666666666699E-2</v>
      </c>
      <c r="E4887" s="2">
        <f>Electricity!F4912</f>
        <v>0</v>
      </c>
      <c r="F4887" s="2">
        <f>Electricity!G4912</f>
        <v>0</v>
      </c>
      <c r="G4887" s="2">
        <f>Electricity!H4912</f>
        <v>0</v>
      </c>
      <c r="H4887" s="2">
        <f>Electricity!I4912</f>
        <v>0</v>
      </c>
      <c r="I4887" s="2">
        <f>Electricity!J4912</f>
        <v>0</v>
      </c>
    </row>
    <row r="4888" spans="2:9" x14ac:dyDescent="0.35">
      <c r="B4888" s="458" t="str">
        <f t="shared" si="77"/>
        <v>07/23/2019 02:00:00 AM</v>
      </c>
      <c r="C4888" s="458">
        <v>43669</v>
      </c>
      <c r="D4888" s="459">
        <v>8.333333333333337E-2</v>
      </c>
      <c r="E4888" s="2">
        <f>Electricity!F4913</f>
        <v>0</v>
      </c>
      <c r="F4888" s="2">
        <f>Electricity!G4913</f>
        <v>0</v>
      </c>
      <c r="G4888" s="2">
        <f>Electricity!H4913</f>
        <v>0</v>
      </c>
      <c r="H4888" s="2">
        <f>Electricity!I4913</f>
        <v>0</v>
      </c>
      <c r="I4888" s="2">
        <f>Electricity!J4913</f>
        <v>0</v>
      </c>
    </row>
    <row r="4889" spans="2:9" x14ac:dyDescent="0.35">
      <c r="B4889" s="458" t="str">
        <f t="shared" si="77"/>
        <v>07/23/2019 03:00:00 AM</v>
      </c>
      <c r="C4889" s="458">
        <v>43669</v>
      </c>
      <c r="D4889" s="459">
        <v>0.12500000000000006</v>
      </c>
      <c r="E4889" s="2">
        <f>Electricity!F4914</f>
        <v>0</v>
      </c>
      <c r="F4889" s="2">
        <f>Electricity!G4914</f>
        <v>0</v>
      </c>
      <c r="G4889" s="2">
        <f>Electricity!H4914</f>
        <v>0</v>
      </c>
      <c r="H4889" s="2">
        <f>Electricity!I4914</f>
        <v>0</v>
      </c>
      <c r="I4889" s="2">
        <f>Electricity!J4914</f>
        <v>0</v>
      </c>
    </row>
    <row r="4890" spans="2:9" x14ac:dyDescent="0.35">
      <c r="B4890" s="458" t="str">
        <f t="shared" si="77"/>
        <v>07/23/2019 04:00:00 AM</v>
      </c>
      <c r="C4890" s="458">
        <v>43669</v>
      </c>
      <c r="D4890" s="459">
        <v>0.16666666666666669</v>
      </c>
      <c r="E4890" s="2">
        <f>Electricity!F4915</f>
        <v>0</v>
      </c>
      <c r="F4890" s="2">
        <f>Electricity!G4915</f>
        <v>0</v>
      </c>
      <c r="G4890" s="2">
        <f>Electricity!H4915</f>
        <v>0</v>
      </c>
      <c r="H4890" s="2">
        <f>Electricity!I4915</f>
        <v>0</v>
      </c>
      <c r="I4890" s="2">
        <f>Electricity!J4915</f>
        <v>0</v>
      </c>
    </row>
    <row r="4891" spans="2:9" x14ac:dyDescent="0.35">
      <c r="B4891" s="458" t="str">
        <f t="shared" si="77"/>
        <v>07/23/2019 05:00:00 AM</v>
      </c>
      <c r="C4891" s="458">
        <v>43669</v>
      </c>
      <c r="D4891" s="459">
        <v>0.20833333333333337</v>
      </c>
      <c r="E4891" s="2">
        <f>Electricity!F4916</f>
        <v>0</v>
      </c>
      <c r="F4891" s="2">
        <f>Electricity!G4916</f>
        <v>0</v>
      </c>
      <c r="G4891" s="2">
        <f>Electricity!H4916</f>
        <v>0</v>
      </c>
      <c r="H4891" s="2">
        <f>Electricity!I4916</f>
        <v>0</v>
      </c>
      <c r="I4891" s="2">
        <f>Electricity!J4916</f>
        <v>0</v>
      </c>
    </row>
    <row r="4892" spans="2:9" x14ac:dyDescent="0.35">
      <c r="B4892" s="458" t="str">
        <f t="shared" si="77"/>
        <v>07/23/2019 06:00:00 AM</v>
      </c>
      <c r="C4892" s="458">
        <v>43669</v>
      </c>
      <c r="D4892" s="459">
        <v>0.25</v>
      </c>
      <c r="E4892" s="2">
        <f>Electricity!F4917</f>
        <v>0</v>
      </c>
      <c r="F4892" s="2">
        <f>Electricity!G4917</f>
        <v>0</v>
      </c>
      <c r="G4892" s="2">
        <f>Electricity!H4917</f>
        <v>0</v>
      </c>
      <c r="H4892" s="2">
        <f>Electricity!I4917</f>
        <v>0</v>
      </c>
      <c r="I4892" s="2">
        <f>Electricity!J4917</f>
        <v>0</v>
      </c>
    </row>
    <row r="4893" spans="2:9" x14ac:dyDescent="0.35">
      <c r="B4893" s="458" t="str">
        <f t="shared" si="77"/>
        <v>07/23/2019 07:00:00 AM</v>
      </c>
      <c r="C4893" s="458">
        <v>43669</v>
      </c>
      <c r="D4893" s="459">
        <v>0.29166666666666669</v>
      </c>
      <c r="E4893" s="2">
        <f>Electricity!F4918</f>
        <v>0</v>
      </c>
      <c r="F4893" s="2">
        <f>Electricity!G4918</f>
        <v>0</v>
      </c>
      <c r="G4893" s="2">
        <f>Electricity!H4918</f>
        <v>0</v>
      </c>
      <c r="H4893" s="2">
        <f>Electricity!I4918</f>
        <v>0</v>
      </c>
      <c r="I4893" s="2">
        <f>Electricity!J4918</f>
        <v>0</v>
      </c>
    </row>
    <row r="4894" spans="2:9" x14ac:dyDescent="0.35">
      <c r="B4894" s="458" t="str">
        <f t="shared" si="77"/>
        <v>07/23/2019 08:00:00 AM</v>
      </c>
      <c r="C4894" s="458">
        <v>43669</v>
      </c>
      <c r="D4894" s="459">
        <v>0.33333333333333337</v>
      </c>
      <c r="E4894" s="2">
        <f>Electricity!F4919</f>
        <v>0</v>
      </c>
      <c r="F4894" s="2">
        <f>Electricity!G4919</f>
        <v>0</v>
      </c>
      <c r="G4894" s="2">
        <f>Electricity!H4919</f>
        <v>0</v>
      </c>
      <c r="H4894" s="2">
        <f>Electricity!I4919</f>
        <v>0</v>
      </c>
      <c r="I4894" s="2">
        <f>Electricity!J4919</f>
        <v>0</v>
      </c>
    </row>
    <row r="4895" spans="2:9" x14ac:dyDescent="0.35">
      <c r="B4895" s="458" t="str">
        <f t="shared" si="77"/>
        <v>07/23/2019 09:00:00 AM</v>
      </c>
      <c r="C4895" s="458">
        <v>43669</v>
      </c>
      <c r="D4895" s="459">
        <v>0.375</v>
      </c>
      <c r="E4895" s="2">
        <f>Electricity!F4920</f>
        <v>0</v>
      </c>
      <c r="F4895" s="2">
        <f>Electricity!G4920</f>
        <v>0</v>
      </c>
      <c r="G4895" s="2">
        <f>Electricity!H4920</f>
        <v>0</v>
      </c>
      <c r="H4895" s="2">
        <f>Electricity!I4920</f>
        <v>0</v>
      </c>
      <c r="I4895" s="2">
        <f>Electricity!J4920</f>
        <v>0</v>
      </c>
    </row>
    <row r="4896" spans="2:9" x14ac:dyDescent="0.35">
      <c r="B4896" s="458" t="str">
        <f t="shared" si="77"/>
        <v>07/23/2019 10:00:00 AM</v>
      </c>
      <c r="C4896" s="458">
        <v>43669</v>
      </c>
      <c r="D4896" s="459">
        <v>0.41666666666666669</v>
      </c>
      <c r="E4896" s="2">
        <f>Electricity!F4921</f>
        <v>0</v>
      </c>
      <c r="F4896" s="2">
        <f>Electricity!G4921</f>
        <v>0</v>
      </c>
      <c r="G4896" s="2">
        <f>Electricity!H4921</f>
        <v>0</v>
      </c>
      <c r="H4896" s="2">
        <f>Electricity!I4921</f>
        <v>0</v>
      </c>
      <c r="I4896" s="2">
        <f>Electricity!J4921</f>
        <v>0</v>
      </c>
    </row>
    <row r="4897" spans="2:9" x14ac:dyDescent="0.35">
      <c r="B4897" s="458" t="str">
        <f t="shared" si="77"/>
        <v>07/23/2019 11:00:00 AM</v>
      </c>
      <c r="C4897" s="458">
        <v>43669</v>
      </c>
      <c r="D4897" s="459">
        <v>0.45833333333333337</v>
      </c>
      <c r="E4897" s="2">
        <f>Electricity!F4922</f>
        <v>0</v>
      </c>
      <c r="F4897" s="2">
        <f>Electricity!G4922</f>
        <v>0</v>
      </c>
      <c r="G4897" s="2">
        <f>Electricity!H4922</f>
        <v>0</v>
      </c>
      <c r="H4897" s="2">
        <f>Electricity!I4922</f>
        <v>0</v>
      </c>
      <c r="I4897" s="2">
        <f>Electricity!J4922</f>
        <v>0</v>
      </c>
    </row>
    <row r="4898" spans="2:9" x14ac:dyDescent="0.35">
      <c r="B4898" s="458" t="str">
        <f t="shared" si="77"/>
        <v>07/23/2019 12:00:00 PM</v>
      </c>
      <c r="C4898" s="458">
        <v>43669</v>
      </c>
      <c r="D4898" s="459">
        <v>0.50000000000000011</v>
      </c>
      <c r="E4898" s="2">
        <f>Electricity!F4923</f>
        <v>0</v>
      </c>
      <c r="F4898" s="2">
        <f>Electricity!G4923</f>
        <v>0</v>
      </c>
      <c r="G4898" s="2">
        <f>Electricity!H4923</f>
        <v>0</v>
      </c>
      <c r="H4898" s="2">
        <f>Electricity!I4923</f>
        <v>0</v>
      </c>
      <c r="I4898" s="2">
        <f>Electricity!J4923</f>
        <v>0</v>
      </c>
    </row>
    <row r="4899" spans="2:9" x14ac:dyDescent="0.35">
      <c r="B4899" s="458" t="str">
        <f t="shared" si="77"/>
        <v>07/23/2019 01:00:00 PM</v>
      </c>
      <c r="C4899" s="458">
        <v>43669</v>
      </c>
      <c r="D4899" s="459">
        <v>0.54166666666666674</v>
      </c>
      <c r="E4899" s="2">
        <f>Electricity!F4924</f>
        <v>0</v>
      </c>
      <c r="F4899" s="2">
        <f>Electricity!G4924</f>
        <v>0</v>
      </c>
      <c r="G4899" s="2">
        <f>Electricity!H4924</f>
        <v>0</v>
      </c>
      <c r="H4899" s="2">
        <f>Electricity!I4924</f>
        <v>0</v>
      </c>
      <c r="I4899" s="2">
        <f>Electricity!J4924</f>
        <v>0</v>
      </c>
    </row>
    <row r="4900" spans="2:9" x14ac:dyDescent="0.35">
      <c r="B4900" s="458" t="str">
        <f t="shared" si="77"/>
        <v>07/23/2019 02:00:00 PM</v>
      </c>
      <c r="C4900" s="458">
        <v>43669</v>
      </c>
      <c r="D4900" s="459">
        <v>0.58333333333333337</v>
      </c>
      <c r="E4900" s="2">
        <f>Electricity!F4925</f>
        <v>0</v>
      </c>
      <c r="F4900" s="2">
        <f>Electricity!G4925</f>
        <v>0</v>
      </c>
      <c r="G4900" s="2">
        <f>Electricity!H4925</f>
        <v>0</v>
      </c>
      <c r="H4900" s="2">
        <f>Electricity!I4925</f>
        <v>0</v>
      </c>
      <c r="I4900" s="2">
        <f>Electricity!J4925</f>
        <v>0</v>
      </c>
    </row>
    <row r="4901" spans="2:9" x14ac:dyDescent="0.35">
      <c r="B4901" s="458" t="str">
        <f t="shared" si="77"/>
        <v>07/23/2019 03:00:00 PM</v>
      </c>
      <c r="C4901" s="458">
        <v>43669</v>
      </c>
      <c r="D4901" s="459">
        <v>0.62500000000000011</v>
      </c>
      <c r="E4901" s="2">
        <f>Electricity!F4926</f>
        <v>0</v>
      </c>
      <c r="F4901" s="2">
        <f>Electricity!G4926</f>
        <v>0</v>
      </c>
      <c r="G4901" s="2">
        <f>Electricity!H4926</f>
        <v>0</v>
      </c>
      <c r="H4901" s="2">
        <f>Electricity!I4926</f>
        <v>0</v>
      </c>
      <c r="I4901" s="2">
        <f>Electricity!J4926</f>
        <v>0</v>
      </c>
    </row>
    <row r="4902" spans="2:9" x14ac:dyDescent="0.35">
      <c r="B4902" s="458" t="str">
        <f t="shared" si="77"/>
        <v>07/23/2019 04:00:00 PM</v>
      </c>
      <c r="C4902" s="458">
        <v>43669</v>
      </c>
      <c r="D4902" s="459">
        <v>0.66666666666666674</v>
      </c>
      <c r="E4902" s="2">
        <f>Electricity!F4927</f>
        <v>0</v>
      </c>
      <c r="F4902" s="2">
        <f>Electricity!G4927</f>
        <v>0</v>
      </c>
      <c r="G4902" s="2">
        <f>Electricity!H4927</f>
        <v>0</v>
      </c>
      <c r="H4902" s="2">
        <f>Electricity!I4927</f>
        <v>0</v>
      </c>
      <c r="I4902" s="2">
        <f>Electricity!J4927</f>
        <v>0</v>
      </c>
    </row>
    <row r="4903" spans="2:9" x14ac:dyDescent="0.35">
      <c r="B4903" s="458" t="str">
        <f t="shared" si="77"/>
        <v>07/23/2019 05:00:00 PM</v>
      </c>
      <c r="C4903" s="458">
        <v>43669</v>
      </c>
      <c r="D4903" s="459">
        <v>0.70833333333333337</v>
      </c>
      <c r="E4903" s="2">
        <f>Electricity!F4928</f>
        <v>0</v>
      </c>
      <c r="F4903" s="2">
        <f>Electricity!G4928</f>
        <v>0</v>
      </c>
      <c r="G4903" s="2">
        <f>Electricity!H4928</f>
        <v>0</v>
      </c>
      <c r="H4903" s="2">
        <f>Electricity!I4928</f>
        <v>0</v>
      </c>
      <c r="I4903" s="2">
        <f>Electricity!J4928</f>
        <v>0</v>
      </c>
    </row>
    <row r="4904" spans="2:9" x14ac:dyDescent="0.35">
      <c r="B4904" s="458" t="str">
        <f t="shared" si="77"/>
        <v>07/23/2019 06:00:00 PM</v>
      </c>
      <c r="C4904" s="458">
        <v>43669</v>
      </c>
      <c r="D4904" s="459">
        <v>0.75000000000000011</v>
      </c>
      <c r="E4904" s="2">
        <f>Electricity!F4929</f>
        <v>0</v>
      </c>
      <c r="F4904" s="2">
        <f>Electricity!G4929</f>
        <v>0</v>
      </c>
      <c r="G4904" s="2">
        <f>Electricity!H4929</f>
        <v>0</v>
      </c>
      <c r="H4904" s="2">
        <f>Electricity!I4929</f>
        <v>0</v>
      </c>
      <c r="I4904" s="2">
        <f>Electricity!J4929</f>
        <v>0</v>
      </c>
    </row>
    <row r="4905" spans="2:9" x14ac:dyDescent="0.35">
      <c r="B4905" s="458" t="str">
        <f t="shared" si="77"/>
        <v>07/23/2019 07:00:00 PM</v>
      </c>
      <c r="C4905" s="458">
        <v>43669</v>
      </c>
      <c r="D4905" s="459">
        <v>0.79166666666666674</v>
      </c>
      <c r="E4905" s="2">
        <f>Electricity!F4930</f>
        <v>0</v>
      </c>
      <c r="F4905" s="2">
        <f>Electricity!G4930</f>
        <v>0</v>
      </c>
      <c r="G4905" s="2">
        <f>Electricity!H4930</f>
        <v>0</v>
      </c>
      <c r="H4905" s="2">
        <f>Electricity!I4930</f>
        <v>0</v>
      </c>
      <c r="I4905" s="2">
        <f>Electricity!J4930</f>
        <v>0</v>
      </c>
    </row>
    <row r="4906" spans="2:9" x14ac:dyDescent="0.35">
      <c r="B4906" s="458" t="str">
        <f t="shared" si="77"/>
        <v>07/23/2019 08:00:00 PM</v>
      </c>
      <c r="C4906" s="458">
        <v>43669</v>
      </c>
      <c r="D4906" s="459">
        <v>0.83333333333333337</v>
      </c>
      <c r="E4906" s="2">
        <f>Electricity!F4931</f>
        <v>0</v>
      </c>
      <c r="F4906" s="2">
        <f>Electricity!G4931</f>
        <v>0</v>
      </c>
      <c r="G4906" s="2">
        <f>Electricity!H4931</f>
        <v>0</v>
      </c>
      <c r="H4906" s="2">
        <f>Electricity!I4931</f>
        <v>0</v>
      </c>
      <c r="I4906" s="2">
        <f>Electricity!J4931</f>
        <v>0</v>
      </c>
    </row>
    <row r="4907" spans="2:9" x14ac:dyDescent="0.35">
      <c r="B4907" s="458" t="str">
        <f t="shared" si="77"/>
        <v>07/23/2019 09:00:00 PM</v>
      </c>
      <c r="C4907" s="458">
        <v>43669</v>
      </c>
      <c r="D4907" s="459">
        <v>0.87500000000000011</v>
      </c>
      <c r="E4907" s="2">
        <f>Electricity!F4932</f>
        <v>0</v>
      </c>
      <c r="F4907" s="2">
        <f>Electricity!G4932</f>
        <v>0</v>
      </c>
      <c r="G4907" s="2">
        <f>Electricity!H4932</f>
        <v>0</v>
      </c>
      <c r="H4907" s="2">
        <f>Electricity!I4932</f>
        <v>0</v>
      </c>
      <c r="I4907" s="2">
        <f>Electricity!J4932</f>
        <v>0</v>
      </c>
    </row>
    <row r="4908" spans="2:9" x14ac:dyDescent="0.35">
      <c r="B4908" s="458" t="str">
        <f t="shared" si="77"/>
        <v>07/23/2019 10:00:00 PM</v>
      </c>
      <c r="C4908" s="458">
        <v>43669</v>
      </c>
      <c r="D4908" s="459">
        <v>0.91666666666666674</v>
      </c>
      <c r="E4908" s="2">
        <f>Electricity!F4933</f>
        <v>0</v>
      </c>
      <c r="F4908" s="2">
        <f>Electricity!G4933</f>
        <v>0</v>
      </c>
      <c r="G4908" s="2">
        <f>Electricity!H4933</f>
        <v>0</v>
      </c>
      <c r="H4908" s="2">
        <f>Electricity!I4933</f>
        <v>0</v>
      </c>
      <c r="I4908" s="2">
        <f>Electricity!J4933</f>
        <v>0</v>
      </c>
    </row>
    <row r="4909" spans="2:9" x14ac:dyDescent="0.35">
      <c r="B4909" s="458" t="str">
        <f t="shared" si="77"/>
        <v>07/23/2019 11:00:00 PM</v>
      </c>
      <c r="C4909" s="458">
        <v>43669</v>
      </c>
      <c r="D4909" s="459">
        <v>0.95833333333333337</v>
      </c>
      <c r="E4909" s="2">
        <f>Electricity!F4934</f>
        <v>0</v>
      </c>
      <c r="F4909" s="2">
        <f>Electricity!G4934</f>
        <v>0</v>
      </c>
      <c r="G4909" s="2">
        <f>Electricity!H4934</f>
        <v>0</v>
      </c>
      <c r="H4909" s="2">
        <f>Electricity!I4934</f>
        <v>0</v>
      </c>
      <c r="I4909" s="2">
        <f>Electricity!J4934</f>
        <v>0</v>
      </c>
    </row>
    <row r="4910" spans="2:9" x14ac:dyDescent="0.35">
      <c r="B4910" s="458" t="str">
        <f t="shared" si="77"/>
        <v>07/24/2019 12:00:00 AM</v>
      </c>
      <c r="C4910" s="458">
        <v>43670</v>
      </c>
      <c r="D4910" s="459">
        <v>3.1225022567582528E-17</v>
      </c>
      <c r="E4910" s="2">
        <f>Electricity!F4935</f>
        <v>0</v>
      </c>
      <c r="F4910" s="2">
        <f>Electricity!G4935</f>
        <v>0</v>
      </c>
      <c r="G4910" s="2">
        <f>Electricity!H4935</f>
        <v>0</v>
      </c>
      <c r="H4910" s="2">
        <f>Electricity!I4935</f>
        <v>0</v>
      </c>
      <c r="I4910" s="2">
        <f>Electricity!J4935</f>
        <v>0</v>
      </c>
    </row>
    <row r="4911" spans="2:9" x14ac:dyDescent="0.35">
      <c r="B4911" s="458" t="str">
        <f t="shared" si="77"/>
        <v>07/24/2019 01:00:00 AM</v>
      </c>
      <c r="C4911" s="458">
        <v>43670</v>
      </c>
      <c r="D4911" s="459">
        <v>4.1666666666666699E-2</v>
      </c>
      <c r="E4911" s="2">
        <f>Electricity!F4936</f>
        <v>0</v>
      </c>
      <c r="F4911" s="2">
        <f>Electricity!G4936</f>
        <v>0</v>
      </c>
      <c r="G4911" s="2">
        <f>Electricity!H4936</f>
        <v>0</v>
      </c>
      <c r="H4911" s="2">
        <f>Electricity!I4936</f>
        <v>0</v>
      </c>
      <c r="I4911" s="2">
        <f>Electricity!J4936</f>
        <v>0</v>
      </c>
    </row>
    <row r="4912" spans="2:9" x14ac:dyDescent="0.35">
      <c r="B4912" s="458" t="str">
        <f t="shared" si="77"/>
        <v>07/24/2019 02:00:00 AM</v>
      </c>
      <c r="C4912" s="458">
        <v>43670</v>
      </c>
      <c r="D4912" s="459">
        <v>8.333333333333337E-2</v>
      </c>
      <c r="E4912" s="2">
        <f>Electricity!F4937</f>
        <v>0</v>
      </c>
      <c r="F4912" s="2">
        <f>Electricity!G4937</f>
        <v>0</v>
      </c>
      <c r="G4912" s="2">
        <f>Electricity!H4937</f>
        <v>0</v>
      </c>
      <c r="H4912" s="2">
        <f>Electricity!I4937</f>
        <v>0</v>
      </c>
      <c r="I4912" s="2">
        <f>Electricity!J4937</f>
        <v>0</v>
      </c>
    </row>
    <row r="4913" spans="2:9" x14ac:dyDescent="0.35">
      <c r="B4913" s="458" t="str">
        <f t="shared" si="77"/>
        <v>07/24/2019 03:00:00 AM</v>
      </c>
      <c r="C4913" s="458">
        <v>43670</v>
      </c>
      <c r="D4913" s="459">
        <v>0.12500000000000006</v>
      </c>
      <c r="E4913" s="2">
        <f>Electricity!F4938</f>
        <v>0</v>
      </c>
      <c r="F4913" s="2">
        <f>Electricity!G4938</f>
        <v>0</v>
      </c>
      <c r="G4913" s="2">
        <f>Electricity!H4938</f>
        <v>0</v>
      </c>
      <c r="H4913" s="2">
        <f>Electricity!I4938</f>
        <v>0</v>
      </c>
      <c r="I4913" s="2">
        <f>Electricity!J4938</f>
        <v>0</v>
      </c>
    </row>
    <row r="4914" spans="2:9" x14ac:dyDescent="0.35">
      <c r="B4914" s="458" t="str">
        <f t="shared" si="77"/>
        <v>07/24/2019 04:00:00 AM</v>
      </c>
      <c r="C4914" s="458">
        <v>43670</v>
      </c>
      <c r="D4914" s="459">
        <v>0.16666666666666669</v>
      </c>
      <c r="E4914" s="2">
        <f>Electricity!F4939</f>
        <v>0</v>
      </c>
      <c r="F4914" s="2">
        <f>Electricity!G4939</f>
        <v>0</v>
      </c>
      <c r="G4914" s="2">
        <f>Electricity!H4939</f>
        <v>0</v>
      </c>
      <c r="H4914" s="2">
        <f>Electricity!I4939</f>
        <v>0</v>
      </c>
      <c r="I4914" s="2">
        <f>Electricity!J4939</f>
        <v>0</v>
      </c>
    </row>
    <row r="4915" spans="2:9" x14ac:dyDescent="0.35">
      <c r="B4915" s="458" t="str">
        <f t="shared" si="77"/>
        <v>07/24/2019 05:00:00 AM</v>
      </c>
      <c r="C4915" s="458">
        <v>43670</v>
      </c>
      <c r="D4915" s="459">
        <v>0.20833333333333337</v>
      </c>
      <c r="E4915" s="2">
        <f>Electricity!F4940</f>
        <v>0</v>
      </c>
      <c r="F4915" s="2">
        <f>Electricity!G4940</f>
        <v>0</v>
      </c>
      <c r="G4915" s="2">
        <f>Electricity!H4940</f>
        <v>0</v>
      </c>
      <c r="H4915" s="2">
        <f>Electricity!I4940</f>
        <v>0</v>
      </c>
      <c r="I4915" s="2">
        <f>Electricity!J4940</f>
        <v>0</v>
      </c>
    </row>
    <row r="4916" spans="2:9" x14ac:dyDescent="0.35">
      <c r="B4916" s="458" t="str">
        <f t="shared" si="77"/>
        <v>07/24/2019 06:00:00 AM</v>
      </c>
      <c r="C4916" s="458">
        <v>43670</v>
      </c>
      <c r="D4916" s="459">
        <v>0.25</v>
      </c>
      <c r="E4916" s="2">
        <f>Electricity!F4941</f>
        <v>0</v>
      </c>
      <c r="F4916" s="2">
        <f>Electricity!G4941</f>
        <v>0</v>
      </c>
      <c r="G4916" s="2">
        <f>Electricity!H4941</f>
        <v>0</v>
      </c>
      <c r="H4916" s="2">
        <f>Electricity!I4941</f>
        <v>0</v>
      </c>
      <c r="I4916" s="2">
        <f>Electricity!J4941</f>
        <v>0</v>
      </c>
    </row>
    <row r="4917" spans="2:9" x14ac:dyDescent="0.35">
      <c r="B4917" s="458" t="str">
        <f t="shared" si="77"/>
        <v>07/24/2019 07:00:00 AM</v>
      </c>
      <c r="C4917" s="458">
        <v>43670</v>
      </c>
      <c r="D4917" s="459">
        <v>0.29166666666666669</v>
      </c>
      <c r="E4917" s="2">
        <f>Electricity!F4942</f>
        <v>0</v>
      </c>
      <c r="F4917" s="2">
        <f>Electricity!G4942</f>
        <v>0</v>
      </c>
      <c r="G4917" s="2">
        <f>Electricity!H4942</f>
        <v>0</v>
      </c>
      <c r="H4917" s="2">
        <f>Electricity!I4942</f>
        <v>0</v>
      </c>
      <c r="I4917" s="2">
        <f>Electricity!J4942</f>
        <v>0</v>
      </c>
    </row>
    <row r="4918" spans="2:9" x14ac:dyDescent="0.35">
      <c r="B4918" s="458" t="str">
        <f t="shared" si="77"/>
        <v>07/24/2019 08:00:00 AM</v>
      </c>
      <c r="C4918" s="458">
        <v>43670</v>
      </c>
      <c r="D4918" s="459">
        <v>0.33333333333333337</v>
      </c>
      <c r="E4918" s="2">
        <f>Electricity!F4943</f>
        <v>0</v>
      </c>
      <c r="F4918" s="2">
        <f>Electricity!G4943</f>
        <v>0</v>
      </c>
      <c r="G4918" s="2">
        <f>Electricity!H4943</f>
        <v>0</v>
      </c>
      <c r="H4918" s="2">
        <f>Electricity!I4943</f>
        <v>0</v>
      </c>
      <c r="I4918" s="2">
        <f>Electricity!J4943</f>
        <v>0</v>
      </c>
    </row>
    <row r="4919" spans="2:9" x14ac:dyDescent="0.35">
      <c r="B4919" s="458" t="str">
        <f t="shared" si="77"/>
        <v>07/24/2019 09:00:00 AM</v>
      </c>
      <c r="C4919" s="458">
        <v>43670</v>
      </c>
      <c r="D4919" s="459">
        <v>0.375</v>
      </c>
      <c r="E4919" s="2">
        <f>Electricity!F4944</f>
        <v>0</v>
      </c>
      <c r="F4919" s="2">
        <f>Electricity!G4944</f>
        <v>0</v>
      </c>
      <c r="G4919" s="2">
        <f>Electricity!H4944</f>
        <v>0</v>
      </c>
      <c r="H4919" s="2">
        <f>Electricity!I4944</f>
        <v>0</v>
      </c>
      <c r="I4919" s="2">
        <f>Electricity!J4944</f>
        <v>0</v>
      </c>
    </row>
    <row r="4920" spans="2:9" x14ac:dyDescent="0.35">
      <c r="B4920" s="458" t="str">
        <f t="shared" si="77"/>
        <v>07/24/2019 10:00:00 AM</v>
      </c>
      <c r="C4920" s="458">
        <v>43670</v>
      </c>
      <c r="D4920" s="459">
        <v>0.41666666666666669</v>
      </c>
      <c r="E4920" s="2">
        <f>Electricity!F4945</f>
        <v>0</v>
      </c>
      <c r="F4920" s="2">
        <f>Electricity!G4945</f>
        <v>0</v>
      </c>
      <c r="G4920" s="2">
        <f>Electricity!H4945</f>
        <v>0</v>
      </c>
      <c r="H4920" s="2">
        <f>Electricity!I4945</f>
        <v>0</v>
      </c>
      <c r="I4920" s="2">
        <f>Electricity!J4945</f>
        <v>0</v>
      </c>
    </row>
    <row r="4921" spans="2:9" x14ac:dyDescent="0.35">
      <c r="B4921" s="458" t="str">
        <f t="shared" si="77"/>
        <v>07/24/2019 11:00:00 AM</v>
      </c>
      <c r="C4921" s="458">
        <v>43670</v>
      </c>
      <c r="D4921" s="459">
        <v>0.45833333333333337</v>
      </c>
      <c r="E4921" s="2">
        <f>Electricity!F4946</f>
        <v>0</v>
      </c>
      <c r="F4921" s="2">
        <f>Electricity!G4946</f>
        <v>0</v>
      </c>
      <c r="G4921" s="2">
        <f>Electricity!H4946</f>
        <v>0</v>
      </c>
      <c r="H4921" s="2">
        <f>Electricity!I4946</f>
        <v>0</v>
      </c>
      <c r="I4921" s="2">
        <f>Electricity!J4946</f>
        <v>0</v>
      </c>
    </row>
    <row r="4922" spans="2:9" x14ac:dyDescent="0.35">
      <c r="B4922" s="458" t="str">
        <f t="shared" si="77"/>
        <v>07/24/2019 12:00:00 PM</v>
      </c>
      <c r="C4922" s="458">
        <v>43670</v>
      </c>
      <c r="D4922" s="459">
        <v>0.50000000000000011</v>
      </c>
      <c r="E4922" s="2">
        <f>Electricity!F4947</f>
        <v>0</v>
      </c>
      <c r="F4922" s="2">
        <f>Electricity!G4947</f>
        <v>0</v>
      </c>
      <c r="G4922" s="2">
        <f>Electricity!H4947</f>
        <v>0</v>
      </c>
      <c r="H4922" s="2">
        <f>Electricity!I4947</f>
        <v>0</v>
      </c>
      <c r="I4922" s="2">
        <f>Electricity!J4947</f>
        <v>0</v>
      </c>
    </row>
    <row r="4923" spans="2:9" x14ac:dyDescent="0.35">
      <c r="B4923" s="458" t="str">
        <f t="shared" si="77"/>
        <v>07/24/2019 01:00:00 PM</v>
      </c>
      <c r="C4923" s="458">
        <v>43670</v>
      </c>
      <c r="D4923" s="459">
        <v>0.54166666666666674</v>
      </c>
      <c r="E4923" s="2">
        <f>Electricity!F4948</f>
        <v>0</v>
      </c>
      <c r="F4923" s="2">
        <f>Electricity!G4948</f>
        <v>0</v>
      </c>
      <c r="G4923" s="2">
        <f>Electricity!H4948</f>
        <v>0</v>
      </c>
      <c r="H4923" s="2">
        <f>Electricity!I4948</f>
        <v>0</v>
      </c>
      <c r="I4923" s="2">
        <f>Electricity!J4948</f>
        <v>0</v>
      </c>
    </row>
    <row r="4924" spans="2:9" x14ac:dyDescent="0.35">
      <c r="B4924" s="458" t="str">
        <f t="shared" si="77"/>
        <v>07/24/2019 02:00:00 PM</v>
      </c>
      <c r="C4924" s="458">
        <v>43670</v>
      </c>
      <c r="D4924" s="459">
        <v>0.58333333333333337</v>
      </c>
      <c r="E4924" s="2">
        <f>Electricity!F4949</f>
        <v>0</v>
      </c>
      <c r="F4924" s="2">
        <f>Electricity!G4949</f>
        <v>0</v>
      </c>
      <c r="G4924" s="2">
        <f>Electricity!H4949</f>
        <v>0</v>
      </c>
      <c r="H4924" s="2">
        <f>Electricity!I4949</f>
        <v>0</v>
      </c>
      <c r="I4924" s="2">
        <f>Electricity!J4949</f>
        <v>0</v>
      </c>
    </row>
    <row r="4925" spans="2:9" x14ac:dyDescent="0.35">
      <c r="B4925" s="458" t="str">
        <f t="shared" si="77"/>
        <v>07/24/2019 03:00:00 PM</v>
      </c>
      <c r="C4925" s="458">
        <v>43670</v>
      </c>
      <c r="D4925" s="459">
        <v>0.62500000000000011</v>
      </c>
      <c r="E4925" s="2">
        <f>Electricity!F4950</f>
        <v>0</v>
      </c>
      <c r="F4925" s="2">
        <f>Electricity!G4950</f>
        <v>0</v>
      </c>
      <c r="G4925" s="2">
        <f>Electricity!H4950</f>
        <v>0</v>
      </c>
      <c r="H4925" s="2">
        <f>Electricity!I4950</f>
        <v>0</v>
      </c>
      <c r="I4925" s="2">
        <f>Electricity!J4950</f>
        <v>0</v>
      </c>
    </row>
    <row r="4926" spans="2:9" x14ac:dyDescent="0.35">
      <c r="B4926" s="458" t="str">
        <f t="shared" si="77"/>
        <v>07/24/2019 04:00:00 PM</v>
      </c>
      <c r="C4926" s="458">
        <v>43670</v>
      </c>
      <c r="D4926" s="459">
        <v>0.66666666666666674</v>
      </c>
      <c r="E4926" s="2">
        <f>Electricity!F4951</f>
        <v>0</v>
      </c>
      <c r="F4926" s="2">
        <f>Electricity!G4951</f>
        <v>0</v>
      </c>
      <c r="G4926" s="2">
        <f>Electricity!H4951</f>
        <v>0</v>
      </c>
      <c r="H4926" s="2">
        <f>Electricity!I4951</f>
        <v>0</v>
      </c>
      <c r="I4926" s="2">
        <f>Electricity!J4951</f>
        <v>0</v>
      </c>
    </row>
    <row r="4927" spans="2:9" x14ac:dyDescent="0.35">
      <c r="B4927" s="458" t="str">
        <f t="shared" si="77"/>
        <v>07/24/2019 05:00:00 PM</v>
      </c>
      <c r="C4927" s="458">
        <v>43670</v>
      </c>
      <c r="D4927" s="459">
        <v>0.70833333333333337</v>
      </c>
      <c r="E4927" s="2">
        <f>Electricity!F4952</f>
        <v>0</v>
      </c>
      <c r="F4927" s="2">
        <f>Electricity!G4952</f>
        <v>0</v>
      </c>
      <c r="G4927" s="2">
        <f>Electricity!H4952</f>
        <v>0</v>
      </c>
      <c r="H4927" s="2">
        <f>Electricity!I4952</f>
        <v>0</v>
      </c>
      <c r="I4927" s="2">
        <f>Electricity!J4952</f>
        <v>0</v>
      </c>
    </row>
    <row r="4928" spans="2:9" x14ac:dyDescent="0.35">
      <c r="B4928" s="458" t="str">
        <f t="shared" si="77"/>
        <v>07/24/2019 06:00:00 PM</v>
      </c>
      <c r="C4928" s="458">
        <v>43670</v>
      </c>
      <c r="D4928" s="459">
        <v>0.75000000000000011</v>
      </c>
      <c r="E4928" s="2">
        <f>Electricity!F4953</f>
        <v>0</v>
      </c>
      <c r="F4928" s="2">
        <f>Electricity!G4953</f>
        <v>0</v>
      </c>
      <c r="G4928" s="2">
        <f>Electricity!H4953</f>
        <v>0</v>
      </c>
      <c r="H4928" s="2">
        <f>Electricity!I4953</f>
        <v>0</v>
      </c>
      <c r="I4928" s="2">
        <f>Electricity!J4953</f>
        <v>0</v>
      </c>
    </row>
    <row r="4929" spans="2:9" x14ac:dyDescent="0.35">
      <c r="B4929" s="458" t="str">
        <f t="shared" si="77"/>
        <v>07/24/2019 07:00:00 PM</v>
      </c>
      <c r="C4929" s="458">
        <v>43670</v>
      </c>
      <c r="D4929" s="459">
        <v>0.79166666666666674</v>
      </c>
      <c r="E4929" s="2">
        <f>Electricity!F4954</f>
        <v>0</v>
      </c>
      <c r="F4929" s="2">
        <f>Electricity!G4954</f>
        <v>0</v>
      </c>
      <c r="G4929" s="2">
        <f>Electricity!H4954</f>
        <v>0</v>
      </c>
      <c r="H4929" s="2">
        <f>Electricity!I4954</f>
        <v>0</v>
      </c>
      <c r="I4929" s="2">
        <f>Electricity!J4954</f>
        <v>0</v>
      </c>
    </row>
    <row r="4930" spans="2:9" x14ac:dyDescent="0.35">
      <c r="B4930" s="458" t="str">
        <f t="shared" si="77"/>
        <v>07/24/2019 08:00:00 PM</v>
      </c>
      <c r="C4930" s="458">
        <v>43670</v>
      </c>
      <c r="D4930" s="459">
        <v>0.83333333333333337</v>
      </c>
      <c r="E4930" s="2">
        <f>Electricity!F4955</f>
        <v>0</v>
      </c>
      <c r="F4930" s="2">
        <f>Electricity!G4955</f>
        <v>0</v>
      </c>
      <c r="G4930" s="2">
        <f>Electricity!H4955</f>
        <v>0</v>
      </c>
      <c r="H4930" s="2">
        <f>Electricity!I4955</f>
        <v>0</v>
      </c>
      <c r="I4930" s="2">
        <f>Electricity!J4955</f>
        <v>0</v>
      </c>
    </row>
    <row r="4931" spans="2:9" x14ac:dyDescent="0.35">
      <c r="B4931" s="458" t="str">
        <f t="shared" si="77"/>
        <v>07/24/2019 09:00:00 PM</v>
      </c>
      <c r="C4931" s="458">
        <v>43670</v>
      </c>
      <c r="D4931" s="459">
        <v>0.87500000000000011</v>
      </c>
      <c r="E4931" s="2">
        <f>Electricity!F4956</f>
        <v>0</v>
      </c>
      <c r="F4931" s="2">
        <f>Electricity!G4956</f>
        <v>0</v>
      </c>
      <c r="G4931" s="2">
        <f>Electricity!H4956</f>
        <v>0</v>
      </c>
      <c r="H4931" s="2">
        <f>Electricity!I4956</f>
        <v>0</v>
      </c>
      <c r="I4931" s="2">
        <f>Electricity!J4956</f>
        <v>0</v>
      </c>
    </row>
    <row r="4932" spans="2:9" x14ac:dyDescent="0.35">
      <c r="B4932" s="458" t="str">
        <f t="shared" si="77"/>
        <v>07/24/2019 10:00:00 PM</v>
      </c>
      <c r="C4932" s="458">
        <v>43670</v>
      </c>
      <c r="D4932" s="459">
        <v>0.91666666666666674</v>
      </c>
      <c r="E4932" s="2">
        <f>Electricity!F4957</f>
        <v>0</v>
      </c>
      <c r="F4932" s="2">
        <f>Electricity!G4957</f>
        <v>0</v>
      </c>
      <c r="G4932" s="2">
        <f>Electricity!H4957</f>
        <v>0</v>
      </c>
      <c r="H4932" s="2">
        <f>Electricity!I4957</f>
        <v>0</v>
      </c>
      <c r="I4932" s="2">
        <f>Electricity!J4957</f>
        <v>0</v>
      </c>
    </row>
    <row r="4933" spans="2:9" x14ac:dyDescent="0.35">
      <c r="B4933" s="458" t="str">
        <f t="shared" si="77"/>
        <v>07/24/2019 11:00:00 PM</v>
      </c>
      <c r="C4933" s="458">
        <v>43670</v>
      </c>
      <c r="D4933" s="459">
        <v>0.95833333333333337</v>
      </c>
      <c r="E4933" s="2">
        <f>Electricity!F4958</f>
        <v>0</v>
      </c>
      <c r="F4933" s="2">
        <f>Electricity!G4958</f>
        <v>0</v>
      </c>
      <c r="G4933" s="2">
        <f>Electricity!H4958</f>
        <v>0</v>
      </c>
      <c r="H4933" s="2">
        <f>Electricity!I4958</f>
        <v>0</v>
      </c>
      <c r="I4933" s="2">
        <f>Electricity!J4958</f>
        <v>0</v>
      </c>
    </row>
    <row r="4934" spans="2:9" x14ac:dyDescent="0.35">
      <c r="B4934" s="458" t="str">
        <f t="shared" si="77"/>
        <v>07/25/2019 12:00:00 AM</v>
      </c>
      <c r="C4934" s="458">
        <v>43671</v>
      </c>
      <c r="D4934" s="459">
        <v>3.1225022567582528E-17</v>
      </c>
      <c r="E4934" s="2">
        <f>Electricity!F4959</f>
        <v>0</v>
      </c>
      <c r="F4934" s="2">
        <f>Electricity!G4959</f>
        <v>0</v>
      </c>
      <c r="G4934" s="2">
        <f>Electricity!H4959</f>
        <v>0</v>
      </c>
      <c r="H4934" s="2">
        <f>Electricity!I4959</f>
        <v>0</v>
      </c>
      <c r="I4934" s="2">
        <f>Electricity!J4959</f>
        <v>0</v>
      </c>
    </row>
    <row r="4935" spans="2:9" x14ac:dyDescent="0.35">
      <c r="B4935" s="458" t="str">
        <f t="shared" si="77"/>
        <v>07/25/2019 01:00:00 AM</v>
      </c>
      <c r="C4935" s="458">
        <v>43671</v>
      </c>
      <c r="D4935" s="459">
        <v>4.1666666666666699E-2</v>
      </c>
      <c r="E4935" s="2">
        <f>Electricity!F4960</f>
        <v>0</v>
      </c>
      <c r="F4935" s="2">
        <f>Electricity!G4960</f>
        <v>0</v>
      </c>
      <c r="G4935" s="2">
        <f>Electricity!H4960</f>
        <v>0</v>
      </c>
      <c r="H4935" s="2">
        <f>Electricity!I4960</f>
        <v>0</v>
      </c>
      <c r="I4935" s="2">
        <f>Electricity!J4960</f>
        <v>0</v>
      </c>
    </row>
    <row r="4936" spans="2:9" x14ac:dyDescent="0.35">
      <c r="B4936" s="458" t="str">
        <f t="shared" si="77"/>
        <v>07/25/2019 02:00:00 AM</v>
      </c>
      <c r="C4936" s="458">
        <v>43671</v>
      </c>
      <c r="D4936" s="459">
        <v>8.333333333333337E-2</v>
      </c>
      <c r="E4936" s="2">
        <f>Electricity!F4961</f>
        <v>0</v>
      </c>
      <c r="F4936" s="2">
        <f>Electricity!G4961</f>
        <v>0</v>
      </c>
      <c r="G4936" s="2">
        <f>Electricity!H4961</f>
        <v>0</v>
      </c>
      <c r="H4936" s="2">
        <f>Electricity!I4961</f>
        <v>0</v>
      </c>
      <c r="I4936" s="2">
        <f>Electricity!J4961</f>
        <v>0</v>
      </c>
    </row>
    <row r="4937" spans="2:9" x14ac:dyDescent="0.35">
      <c r="B4937" s="458" t="str">
        <f t="shared" si="77"/>
        <v>07/25/2019 03:00:00 AM</v>
      </c>
      <c r="C4937" s="458">
        <v>43671</v>
      </c>
      <c r="D4937" s="459">
        <v>0.12500000000000006</v>
      </c>
      <c r="E4937" s="2">
        <f>Electricity!F4962</f>
        <v>0</v>
      </c>
      <c r="F4937" s="2">
        <f>Electricity!G4962</f>
        <v>0</v>
      </c>
      <c r="G4937" s="2">
        <f>Electricity!H4962</f>
        <v>0</v>
      </c>
      <c r="H4937" s="2">
        <f>Electricity!I4962</f>
        <v>0</v>
      </c>
      <c r="I4937" s="2">
        <f>Electricity!J4962</f>
        <v>0</v>
      </c>
    </row>
    <row r="4938" spans="2:9" x14ac:dyDescent="0.35">
      <c r="B4938" s="458" t="str">
        <f t="shared" si="77"/>
        <v>07/25/2019 04:00:00 AM</v>
      </c>
      <c r="C4938" s="458">
        <v>43671</v>
      </c>
      <c r="D4938" s="459">
        <v>0.16666666666666669</v>
      </c>
      <c r="E4938" s="2">
        <f>Electricity!F4963</f>
        <v>0</v>
      </c>
      <c r="F4938" s="2">
        <f>Electricity!G4963</f>
        <v>0</v>
      </c>
      <c r="G4938" s="2">
        <f>Electricity!H4963</f>
        <v>0</v>
      </c>
      <c r="H4938" s="2">
        <f>Electricity!I4963</f>
        <v>0</v>
      </c>
      <c r="I4938" s="2">
        <f>Electricity!J4963</f>
        <v>0</v>
      </c>
    </row>
    <row r="4939" spans="2:9" x14ac:dyDescent="0.35">
      <c r="B4939" s="458" t="str">
        <f t="shared" si="77"/>
        <v>07/25/2019 05:00:00 AM</v>
      </c>
      <c r="C4939" s="458">
        <v>43671</v>
      </c>
      <c r="D4939" s="459">
        <v>0.20833333333333337</v>
      </c>
      <c r="E4939" s="2">
        <f>Electricity!F4964</f>
        <v>0</v>
      </c>
      <c r="F4939" s="2">
        <f>Electricity!G4964</f>
        <v>0</v>
      </c>
      <c r="G4939" s="2">
        <f>Electricity!H4964</f>
        <v>0</v>
      </c>
      <c r="H4939" s="2">
        <f>Electricity!I4964</f>
        <v>0</v>
      </c>
      <c r="I4939" s="2">
        <f>Electricity!J4964</f>
        <v>0</v>
      </c>
    </row>
    <row r="4940" spans="2:9" x14ac:dyDescent="0.35">
      <c r="B4940" s="458" t="str">
        <f t="shared" si="77"/>
        <v>07/25/2019 06:00:00 AM</v>
      </c>
      <c r="C4940" s="458">
        <v>43671</v>
      </c>
      <c r="D4940" s="459">
        <v>0.25</v>
      </c>
      <c r="E4940" s="2">
        <f>Electricity!F4965</f>
        <v>0</v>
      </c>
      <c r="F4940" s="2">
        <f>Electricity!G4965</f>
        <v>0</v>
      </c>
      <c r="G4940" s="2">
        <f>Electricity!H4965</f>
        <v>0</v>
      </c>
      <c r="H4940" s="2">
        <f>Electricity!I4965</f>
        <v>0</v>
      </c>
      <c r="I4940" s="2">
        <f>Electricity!J4965</f>
        <v>0</v>
      </c>
    </row>
    <row r="4941" spans="2:9" x14ac:dyDescent="0.35">
      <c r="B4941" s="458" t="str">
        <f t="shared" si="77"/>
        <v>07/25/2019 07:00:00 AM</v>
      </c>
      <c r="C4941" s="458">
        <v>43671</v>
      </c>
      <c r="D4941" s="459">
        <v>0.29166666666666669</v>
      </c>
      <c r="E4941" s="2">
        <f>Electricity!F4966</f>
        <v>0</v>
      </c>
      <c r="F4941" s="2">
        <f>Electricity!G4966</f>
        <v>0</v>
      </c>
      <c r="G4941" s="2">
        <f>Electricity!H4966</f>
        <v>0</v>
      </c>
      <c r="H4941" s="2">
        <f>Electricity!I4966</f>
        <v>0</v>
      </c>
      <c r="I4941" s="2">
        <f>Electricity!J4966</f>
        <v>0</v>
      </c>
    </row>
    <row r="4942" spans="2:9" x14ac:dyDescent="0.35">
      <c r="B4942" s="458" t="str">
        <f t="shared" si="77"/>
        <v>07/25/2019 08:00:00 AM</v>
      </c>
      <c r="C4942" s="458">
        <v>43671</v>
      </c>
      <c r="D4942" s="459">
        <v>0.33333333333333337</v>
      </c>
      <c r="E4942" s="2">
        <f>Electricity!F4967</f>
        <v>0</v>
      </c>
      <c r="F4942" s="2">
        <f>Electricity!G4967</f>
        <v>0</v>
      </c>
      <c r="G4942" s="2">
        <f>Electricity!H4967</f>
        <v>0</v>
      </c>
      <c r="H4942" s="2">
        <f>Electricity!I4967</f>
        <v>0</v>
      </c>
      <c r="I4942" s="2">
        <f>Electricity!J4967</f>
        <v>0</v>
      </c>
    </row>
    <row r="4943" spans="2:9" x14ac:dyDescent="0.35">
      <c r="B4943" s="458" t="str">
        <f t="shared" ref="B4943:B5006" si="78">CONCATENATE(TEXT(C4943,"mm/dd/yyyy")," ",TEXT(D4943,"hh:mm:ss AM/PM"))</f>
        <v>07/25/2019 09:00:00 AM</v>
      </c>
      <c r="C4943" s="458">
        <v>43671</v>
      </c>
      <c r="D4943" s="459">
        <v>0.375</v>
      </c>
      <c r="E4943" s="2">
        <f>Electricity!F4968</f>
        <v>0</v>
      </c>
      <c r="F4943" s="2">
        <f>Electricity!G4968</f>
        <v>0</v>
      </c>
      <c r="G4943" s="2">
        <f>Electricity!H4968</f>
        <v>0</v>
      </c>
      <c r="H4943" s="2">
        <f>Electricity!I4968</f>
        <v>0</v>
      </c>
      <c r="I4943" s="2">
        <f>Electricity!J4968</f>
        <v>0</v>
      </c>
    </row>
    <row r="4944" spans="2:9" x14ac:dyDescent="0.35">
      <c r="B4944" s="458" t="str">
        <f t="shared" si="78"/>
        <v>07/25/2019 10:00:00 AM</v>
      </c>
      <c r="C4944" s="458">
        <v>43671</v>
      </c>
      <c r="D4944" s="459">
        <v>0.41666666666666669</v>
      </c>
      <c r="E4944" s="2">
        <f>Electricity!F4969</f>
        <v>0</v>
      </c>
      <c r="F4944" s="2">
        <f>Electricity!G4969</f>
        <v>0</v>
      </c>
      <c r="G4944" s="2">
        <f>Electricity!H4969</f>
        <v>0</v>
      </c>
      <c r="H4944" s="2">
        <f>Electricity!I4969</f>
        <v>0</v>
      </c>
      <c r="I4944" s="2">
        <f>Electricity!J4969</f>
        <v>0</v>
      </c>
    </row>
    <row r="4945" spans="2:9" x14ac:dyDescent="0.35">
      <c r="B4945" s="458" t="str">
        <f t="shared" si="78"/>
        <v>07/25/2019 11:00:00 AM</v>
      </c>
      <c r="C4945" s="458">
        <v>43671</v>
      </c>
      <c r="D4945" s="459">
        <v>0.45833333333333337</v>
      </c>
      <c r="E4945" s="2">
        <f>Electricity!F4970</f>
        <v>0</v>
      </c>
      <c r="F4945" s="2">
        <f>Electricity!G4970</f>
        <v>0</v>
      </c>
      <c r="G4945" s="2">
        <f>Electricity!H4970</f>
        <v>0</v>
      </c>
      <c r="H4945" s="2">
        <f>Electricity!I4970</f>
        <v>0</v>
      </c>
      <c r="I4945" s="2">
        <f>Electricity!J4970</f>
        <v>0</v>
      </c>
    </row>
    <row r="4946" spans="2:9" x14ac:dyDescent="0.35">
      <c r="B4946" s="458" t="str">
        <f t="shared" si="78"/>
        <v>07/25/2019 12:00:00 PM</v>
      </c>
      <c r="C4946" s="458">
        <v>43671</v>
      </c>
      <c r="D4946" s="459">
        <v>0.50000000000000011</v>
      </c>
      <c r="E4946" s="2">
        <f>Electricity!F4971</f>
        <v>0</v>
      </c>
      <c r="F4946" s="2">
        <f>Electricity!G4971</f>
        <v>0</v>
      </c>
      <c r="G4946" s="2">
        <f>Electricity!H4971</f>
        <v>0</v>
      </c>
      <c r="H4946" s="2">
        <f>Electricity!I4971</f>
        <v>0</v>
      </c>
      <c r="I4946" s="2">
        <f>Electricity!J4971</f>
        <v>0</v>
      </c>
    </row>
    <row r="4947" spans="2:9" x14ac:dyDescent="0.35">
      <c r="B4947" s="458" t="str">
        <f t="shared" si="78"/>
        <v>07/25/2019 01:00:00 PM</v>
      </c>
      <c r="C4947" s="458">
        <v>43671</v>
      </c>
      <c r="D4947" s="459">
        <v>0.54166666666666674</v>
      </c>
      <c r="E4947" s="2">
        <f>Electricity!F4972</f>
        <v>0</v>
      </c>
      <c r="F4947" s="2">
        <f>Electricity!G4972</f>
        <v>0</v>
      </c>
      <c r="G4947" s="2">
        <f>Electricity!H4972</f>
        <v>0</v>
      </c>
      <c r="H4947" s="2">
        <f>Electricity!I4972</f>
        <v>0</v>
      </c>
      <c r="I4947" s="2">
        <f>Electricity!J4972</f>
        <v>0</v>
      </c>
    </row>
    <row r="4948" spans="2:9" x14ac:dyDescent="0.35">
      <c r="B4948" s="458" t="str">
        <f t="shared" si="78"/>
        <v>07/25/2019 02:00:00 PM</v>
      </c>
      <c r="C4948" s="458">
        <v>43671</v>
      </c>
      <c r="D4948" s="459">
        <v>0.58333333333333337</v>
      </c>
      <c r="E4948" s="2">
        <f>Electricity!F4973</f>
        <v>0</v>
      </c>
      <c r="F4948" s="2">
        <f>Electricity!G4973</f>
        <v>0</v>
      </c>
      <c r="G4948" s="2">
        <f>Electricity!H4973</f>
        <v>0</v>
      </c>
      <c r="H4948" s="2">
        <f>Electricity!I4973</f>
        <v>0</v>
      </c>
      <c r="I4948" s="2">
        <f>Electricity!J4973</f>
        <v>0</v>
      </c>
    </row>
    <row r="4949" spans="2:9" x14ac:dyDescent="0.35">
      <c r="B4949" s="458" t="str">
        <f t="shared" si="78"/>
        <v>07/25/2019 03:00:00 PM</v>
      </c>
      <c r="C4949" s="458">
        <v>43671</v>
      </c>
      <c r="D4949" s="459">
        <v>0.62500000000000011</v>
      </c>
      <c r="E4949" s="2">
        <f>Electricity!F4974</f>
        <v>0</v>
      </c>
      <c r="F4949" s="2">
        <f>Electricity!G4974</f>
        <v>0</v>
      </c>
      <c r="G4949" s="2">
        <f>Electricity!H4974</f>
        <v>0</v>
      </c>
      <c r="H4949" s="2">
        <f>Electricity!I4974</f>
        <v>0</v>
      </c>
      <c r="I4949" s="2">
        <f>Electricity!J4974</f>
        <v>0</v>
      </c>
    </row>
    <row r="4950" spans="2:9" x14ac:dyDescent="0.35">
      <c r="B4950" s="458" t="str">
        <f t="shared" si="78"/>
        <v>07/25/2019 04:00:00 PM</v>
      </c>
      <c r="C4950" s="458">
        <v>43671</v>
      </c>
      <c r="D4950" s="459">
        <v>0.66666666666666674</v>
      </c>
      <c r="E4950" s="2">
        <f>Electricity!F4975</f>
        <v>0</v>
      </c>
      <c r="F4950" s="2">
        <f>Electricity!G4975</f>
        <v>0</v>
      </c>
      <c r="G4950" s="2">
        <f>Electricity!H4975</f>
        <v>0</v>
      </c>
      <c r="H4950" s="2">
        <f>Electricity!I4975</f>
        <v>0</v>
      </c>
      <c r="I4950" s="2">
        <f>Electricity!J4975</f>
        <v>0</v>
      </c>
    </row>
    <row r="4951" spans="2:9" x14ac:dyDescent="0.35">
      <c r="B4951" s="458" t="str">
        <f t="shared" si="78"/>
        <v>07/25/2019 05:00:00 PM</v>
      </c>
      <c r="C4951" s="458">
        <v>43671</v>
      </c>
      <c r="D4951" s="459">
        <v>0.70833333333333337</v>
      </c>
      <c r="E4951" s="2">
        <f>Electricity!F4976</f>
        <v>0</v>
      </c>
      <c r="F4951" s="2">
        <f>Electricity!G4976</f>
        <v>0</v>
      </c>
      <c r="G4951" s="2">
        <f>Electricity!H4976</f>
        <v>0</v>
      </c>
      <c r="H4951" s="2">
        <f>Electricity!I4976</f>
        <v>0</v>
      </c>
      <c r="I4951" s="2">
        <f>Electricity!J4976</f>
        <v>0</v>
      </c>
    </row>
    <row r="4952" spans="2:9" x14ac:dyDescent="0.35">
      <c r="B4952" s="458" t="str">
        <f t="shared" si="78"/>
        <v>07/25/2019 06:00:00 PM</v>
      </c>
      <c r="C4952" s="458">
        <v>43671</v>
      </c>
      <c r="D4952" s="459">
        <v>0.75000000000000011</v>
      </c>
      <c r="E4952" s="2">
        <f>Electricity!F4977</f>
        <v>0</v>
      </c>
      <c r="F4952" s="2">
        <f>Electricity!G4977</f>
        <v>0</v>
      </c>
      <c r="G4952" s="2">
        <f>Electricity!H4977</f>
        <v>0</v>
      </c>
      <c r="H4952" s="2">
        <f>Electricity!I4977</f>
        <v>0</v>
      </c>
      <c r="I4952" s="2">
        <f>Electricity!J4977</f>
        <v>0</v>
      </c>
    </row>
    <row r="4953" spans="2:9" x14ac:dyDescent="0.35">
      <c r="B4953" s="458" t="str">
        <f t="shared" si="78"/>
        <v>07/25/2019 07:00:00 PM</v>
      </c>
      <c r="C4953" s="458">
        <v>43671</v>
      </c>
      <c r="D4953" s="459">
        <v>0.79166666666666674</v>
      </c>
      <c r="E4953" s="2">
        <f>Electricity!F4978</f>
        <v>0</v>
      </c>
      <c r="F4953" s="2">
        <f>Electricity!G4978</f>
        <v>0</v>
      </c>
      <c r="G4953" s="2">
        <f>Electricity!H4978</f>
        <v>0</v>
      </c>
      <c r="H4953" s="2">
        <f>Electricity!I4978</f>
        <v>0</v>
      </c>
      <c r="I4953" s="2">
        <f>Electricity!J4978</f>
        <v>0</v>
      </c>
    </row>
    <row r="4954" spans="2:9" x14ac:dyDescent="0.35">
      <c r="B4954" s="458" t="str">
        <f t="shared" si="78"/>
        <v>07/25/2019 08:00:00 PM</v>
      </c>
      <c r="C4954" s="458">
        <v>43671</v>
      </c>
      <c r="D4954" s="459">
        <v>0.83333333333333337</v>
      </c>
      <c r="E4954" s="2">
        <f>Electricity!F4979</f>
        <v>0</v>
      </c>
      <c r="F4954" s="2">
        <f>Electricity!G4979</f>
        <v>0</v>
      </c>
      <c r="G4954" s="2">
        <f>Electricity!H4979</f>
        <v>0</v>
      </c>
      <c r="H4954" s="2">
        <f>Electricity!I4979</f>
        <v>0</v>
      </c>
      <c r="I4954" s="2">
        <f>Electricity!J4979</f>
        <v>0</v>
      </c>
    </row>
    <row r="4955" spans="2:9" x14ac:dyDescent="0.35">
      <c r="B4955" s="458" t="str">
        <f t="shared" si="78"/>
        <v>07/25/2019 09:00:00 PM</v>
      </c>
      <c r="C4955" s="458">
        <v>43671</v>
      </c>
      <c r="D4955" s="459">
        <v>0.87500000000000011</v>
      </c>
      <c r="E4955" s="2">
        <f>Electricity!F4980</f>
        <v>0</v>
      </c>
      <c r="F4955" s="2">
        <f>Electricity!G4980</f>
        <v>0</v>
      </c>
      <c r="G4955" s="2">
        <f>Electricity!H4980</f>
        <v>0</v>
      </c>
      <c r="H4955" s="2">
        <f>Electricity!I4980</f>
        <v>0</v>
      </c>
      <c r="I4955" s="2">
        <f>Electricity!J4980</f>
        <v>0</v>
      </c>
    </row>
    <row r="4956" spans="2:9" x14ac:dyDescent="0.35">
      <c r="B4956" s="458" t="str">
        <f t="shared" si="78"/>
        <v>07/25/2019 10:00:00 PM</v>
      </c>
      <c r="C4956" s="458">
        <v>43671</v>
      </c>
      <c r="D4956" s="459">
        <v>0.91666666666666674</v>
      </c>
      <c r="E4956" s="2">
        <f>Electricity!F4981</f>
        <v>0</v>
      </c>
      <c r="F4956" s="2">
        <f>Electricity!G4981</f>
        <v>0</v>
      </c>
      <c r="G4956" s="2">
        <f>Electricity!H4981</f>
        <v>0</v>
      </c>
      <c r="H4956" s="2">
        <f>Electricity!I4981</f>
        <v>0</v>
      </c>
      <c r="I4956" s="2">
        <f>Electricity!J4981</f>
        <v>0</v>
      </c>
    </row>
    <row r="4957" spans="2:9" x14ac:dyDescent="0.35">
      <c r="B4957" s="458" t="str">
        <f t="shared" si="78"/>
        <v>07/25/2019 11:00:00 PM</v>
      </c>
      <c r="C4957" s="458">
        <v>43671</v>
      </c>
      <c r="D4957" s="459">
        <v>0.95833333333333337</v>
      </c>
      <c r="E4957" s="2">
        <f>Electricity!F4982</f>
        <v>0</v>
      </c>
      <c r="F4957" s="2">
        <f>Electricity!G4982</f>
        <v>0</v>
      </c>
      <c r="G4957" s="2">
        <f>Electricity!H4982</f>
        <v>0</v>
      </c>
      <c r="H4957" s="2">
        <f>Electricity!I4982</f>
        <v>0</v>
      </c>
      <c r="I4957" s="2">
        <f>Electricity!J4982</f>
        <v>0</v>
      </c>
    </row>
    <row r="4958" spans="2:9" x14ac:dyDescent="0.35">
      <c r="B4958" s="458" t="str">
        <f t="shared" si="78"/>
        <v>07/26/2019 12:00:00 AM</v>
      </c>
      <c r="C4958" s="458">
        <v>43672</v>
      </c>
      <c r="D4958" s="459">
        <v>3.1225022567582528E-17</v>
      </c>
      <c r="E4958" s="2">
        <f>Electricity!F4983</f>
        <v>0</v>
      </c>
      <c r="F4958" s="2">
        <f>Electricity!G4983</f>
        <v>0</v>
      </c>
      <c r="G4958" s="2">
        <f>Electricity!H4983</f>
        <v>0</v>
      </c>
      <c r="H4958" s="2">
        <f>Electricity!I4983</f>
        <v>0</v>
      </c>
      <c r="I4958" s="2">
        <f>Electricity!J4983</f>
        <v>0</v>
      </c>
    </row>
    <row r="4959" spans="2:9" x14ac:dyDescent="0.35">
      <c r="B4959" s="458" t="str">
        <f t="shared" si="78"/>
        <v>07/26/2019 01:00:00 AM</v>
      </c>
      <c r="C4959" s="458">
        <v>43672</v>
      </c>
      <c r="D4959" s="459">
        <v>4.1666666666666699E-2</v>
      </c>
      <c r="E4959" s="2">
        <f>Electricity!F4984</f>
        <v>0</v>
      </c>
      <c r="F4959" s="2">
        <f>Electricity!G4984</f>
        <v>0</v>
      </c>
      <c r="G4959" s="2">
        <f>Electricity!H4984</f>
        <v>0</v>
      </c>
      <c r="H4959" s="2">
        <f>Electricity!I4984</f>
        <v>0</v>
      </c>
      <c r="I4959" s="2">
        <f>Electricity!J4984</f>
        <v>0</v>
      </c>
    </row>
    <row r="4960" spans="2:9" x14ac:dyDescent="0.35">
      <c r="B4960" s="458" t="str">
        <f t="shared" si="78"/>
        <v>07/26/2019 02:00:00 AM</v>
      </c>
      <c r="C4960" s="458">
        <v>43672</v>
      </c>
      <c r="D4960" s="459">
        <v>8.333333333333337E-2</v>
      </c>
      <c r="E4960" s="2">
        <f>Electricity!F4985</f>
        <v>0</v>
      </c>
      <c r="F4960" s="2">
        <f>Electricity!G4985</f>
        <v>0</v>
      </c>
      <c r="G4960" s="2">
        <f>Electricity!H4985</f>
        <v>0</v>
      </c>
      <c r="H4960" s="2">
        <f>Electricity!I4985</f>
        <v>0</v>
      </c>
      <c r="I4960" s="2">
        <f>Electricity!J4985</f>
        <v>0</v>
      </c>
    </row>
    <row r="4961" spans="2:9" x14ac:dyDescent="0.35">
      <c r="B4961" s="458" t="str">
        <f t="shared" si="78"/>
        <v>07/26/2019 03:00:00 AM</v>
      </c>
      <c r="C4961" s="458">
        <v>43672</v>
      </c>
      <c r="D4961" s="459">
        <v>0.12500000000000006</v>
      </c>
      <c r="E4961" s="2">
        <f>Electricity!F4986</f>
        <v>0</v>
      </c>
      <c r="F4961" s="2">
        <f>Electricity!G4986</f>
        <v>0</v>
      </c>
      <c r="G4961" s="2">
        <f>Electricity!H4986</f>
        <v>0</v>
      </c>
      <c r="H4961" s="2">
        <f>Electricity!I4986</f>
        <v>0</v>
      </c>
      <c r="I4961" s="2">
        <f>Electricity!J4986</f>
        <v>0</v>
      </c>
    </row>
    <row r="4962" spans="2:9" x14ac:dyDescent="0.35">
      <c r="B4962" s="458" t="str">
        <f t="shared" si="78"/>
        <v>07/26/2019 04:00:00 AM</v>
      </c>
      <c r="C4962" s="458">
        <v>43672</v>
      </c>
      <c r="D4962" s="459">
        <v>0.16666666666666669</v>
      </c>
      <c r="E4962" s="2">
        <f>Electricity!F4987</f>
        <v>0</v>
      </c>
      <c r="F4962" s="2">
        <f>Electricity!G4987</f>
        <v>0</v>
      </c>
      <c r="G4962" s="2">
        <f>Electricity!H4987</f>
        <v>0</v>
      </c>
      <c r="H4962" s="2">
        <f>Electricity!I4987</f>
        <v>0</v>
      </c>
      <c r="I4962" s="2">
        <f>Electricity!J4987</f>
        <v>0</v>
      </c>
    </row>
    <row r="4963" spans="2:9" x14ac:dyDescent="0.35">
      <c r="B4963" s="458" t="str">
        <f t="shared" si="78"/>
        <v>07/26/2019 05:00:00 AM</v>
      </c>
      <c r="C4963" s="458">
        <v>43672</v>
      </c>
      <c r="D4963" s="459">
        <v>0.20833333333333337</v>
      </c>
      <c r="E4963" s="2">
        <f>Electricity!F4988</f>
        <v>0</v>
      </c>
      <c r="F4963" s="2">
        <f>Electricity!G4988</f>
        <v>0</v>
      </c>
      <c r="G4963" s="2">
        <f>Electricity!H4988</f>
        <v>0</v>
      </c>
      <c r="H4963" s="2">
        <f>Electricity!I4988</f>
        <v>0</v>
      </c>
      <c r="I4963" s="2">
        <f>Electricity!J4988</f>
        <v>0</v>
      </c>
    </row>
    <row r="4964" spans="2:9" x14ac:dyDescent="0.35">
      <c r="B4964" s="458" t="str">
        <f t="shared" si="78"/>
        <v>07/26/2019 06:00:00 AM</v>
      </c>
      <c r="C4964" s="458">
        <v>43672</v>
      </c>
      <c r="D4964" s="459">
        <v>0.25</v>
      </c>
      <c r="E4964" s="2">
        <f>Electricity!F4989</f>
        <v>0</v>
      </c>
      <c r="F4964" s="2">
        <f>Electricity!G4989</f>
        <v>0</v>
      </c>
      <c r="G4964" s="2">
        <f>Electricity!H4989</f>
        <v>0</v>
      </c>
      <c r="H4964" s="2">
        <f>Electricity!I4989</f>
        <v>0</v>
      </c>
      <c r="I4964" s="2">
        <f>Electricity!J4989</f>
        <v>0</v>
      </c>
    </row>
    <row r="4965" spans="2:9" x14ac:dyDescent="0.35">
      <c r="B4965" s="458" t="str">
        <f t="shared" si="78"/>
        <v>07/26/2019 07:00:00 AM</v>
      </c>
      <c r="C4965" s="458">
        <v>43672</v>
      </c>
      <c r="D4965" s="459">
        <v>0.29166666666666669</v>
      </c>
      <c r="E4965" s="2">
        <f>Electricity!F4990</f>
        <v>0</v>
      </c>
      <c r="F4965" s="2">
        <f>Electricity!G4990</f>
        <v>0</v>
      </c>
      <c r="G4965" s="2">
        <f>Electricity!H4990</f>
        <v>0</v>
      </c>
      <c r="H4965" s="2">
        <f>Electricity!I4990</f>
        <v>0</v>
      </c>
      <c r="I4965" s="2">
        <f>Electricity!J4990</f>
        <v>0</v>
      </c>
    </row>
    <row r="4966" spans="2:9" x14ac:dyDescent="0.35">
      <c r="B4966" s="458" t="str">
        <f t="shared" si="78"/>
        <v>07/26/2019 08:00:00 AM</v>
      </c>
      <c r="C4966" s="458">
        <v>43672</v>
      </c>
      <c r="D4966" s="459">
        <v>0.33333333333333337</v>
      </c>
      <c r="E4966" s="2">
        <f>Electricity!F4991</f>
        <v>0</v>
      </c>
      <c r="F4966" s="2">
        <f>Electricity!G4991</f>
        <v>0</v>
      </c>
      <c r="G4966" s="2">
        <f>Electricity!H4991</f>
        <v>0</v>
      </c>
      <c r="H4966" s="2">
        <f>Electricity!I4991</f>
        <v>0</v>
      </c>
      <c r="I4966" s="2">
        <f>Electricity!J4991</f>
        <v>0</v>
      </c>
    </row>
    <row r="4967" spans="2:9" x14ac:dyDescent="0.35">
      <c r="B4967" s="458" t="str">
        <f t="shared" si="78"/>
        <v>07/26/2019 09:00:00 AM</v>
      </c>
      <c r="C4967" s="458">
        <v>43672</v>
      </c>
      <c r="D4967" s="459">
        <v>0.375</v>
      </c>
      <c r="E4967" s="2">
        <f>Electricity!F4992</f>
        <v>0</v>
      </c>
      <c r="F4967" s="2">
        <f>Electricity!G4992</f>
        <v>0</v>
      </c>
      <c r="G4967" s="2">
        <f>Electricity!H4992</f>
        <v>0</v>
      </c>
      <c r="H4967" s="2">
        <f>Electricity!I4992</f>
        <v>0</v>
      </c>
      <c r="I4967" s="2">
        <f>Electricity!J4992</f>
        <v>0</v>
      </c>
    </row>
    <row r="4968" spans="2:9" x14ac:dyDescent="0.35">
      <c r="B4968" s="458" t="str">
        <f t="shared" si="78"/>
        <v>07/26/2019 10:00:00 AM</v>
      </c>
      <c r="C4968" s="458">
        <v>43672</v>
      </c>
      <c r="D4968" s="459">
        <v>0.41666666666666669</v>
      </c>
      <c r="E4968" s="2">
        <f>Electricity!F4993</f>
        <v>0</v>
      </c>
      <c r="F4968" s="2">
        <f>Electricity!G4993</f>
        <v>0</v>
      </c>
      <c r="G4968" s="2">
        <f>Electricity!H4993</f>
        <v>0</v>
      </c>
      <c r="H4968" s="2">
        <f>Electricity!I4993</f>
        <v>0</v>
      </c>
      <c r="I4968" s="2">
        <f>Electricity!J4993</f>
        <v>0</v>
      </c>
    </row>
    <row r="4969" spans="2:9" x14ac:dyDescent="0.35">
      <c r="B4969" s="458" t="str">
        <f t="shared" si="78"/>
        <v>07/26/2019 11:00:00 AM</v>
      </c>
      <c r="C4969" s="458">
        <v>43672</v>
      </c>
      <c r="D4969" s="459">
        <v>0.45833333333333337</v>
      </c>
      <c r="E4969" s="2">
        <f>Electricity!F4994</f>
        <v>0</v>
      </c>
      <c r="F4969" s="2">
        <f>Electricity!G4994</f>
        <v>0</v>
      </c>
      <c r="G4969" s="2">
        <f>Electricity!H4994</f>
        <v>0</v>
      </c>
      <c r="H4969" s="2">
        <f>Electricity!I4994</f>
        <v>0</v>
      </c>
      <c r="I4969" s="2">
        <f>Electricity!J4994</f>
        <v>0</v>
      </c>
    </row>
    <row r="4970" spans="2:9" x14ac:dyDescent="0.35">
      <c r="B4970" s="458" t="str">
        <f t="shared" si="78"/>
        <v>07/26/2019 12:00:00 PM</v>
      </c>
      <c r="C4970" s="458">
        <v>43672</v>
      </c>
      <c r="D4970" s="459">
        <v>0.50000000000000011</v>
      </c>
      <c r="E4970" s="2">
        <f>Electricity!F4995</f>
        <v>0</v>
      </c>
      <c r="F4970" s="2">
        <f>Electricity!G4995</f>
        <v>0</v>
      </c>
      <c r="G4970" s="2">
        <f>Electricity!H4995</f>
        <v>0</v>
      </c>
      <c r="H4970" s="2">
        <f>Electricity!I4995</f>
        <v>0</v>
      </c>
      <c r="I4970" s="2">
        <f>Electricity!J4995</f>
        <v>0</v>
      </c>
    </row>
    <row r="4971" spans="2:9" x14ac:dyDescent="0.35">
      <c r="B4971" s="458" t="str">
        <f t="shared" si="78"/>
        <v>07/26/2019 01:00:00 PM</v>
      </c>
      <c r="C4971" s="458">
        <v>43672</v>
      </c>
      <c r="D4971" s="459">
        <v>0.54166666666666674</v>
      </c>
      <c r="E4971" s="2">
        <f>Electricity!F4996</f>
        <v>0</v>
      </c>
      <c r="F4971" s="2">
        <f>Electricity!G4996</f>
        <v>0</v>
      </c>
      <c r="G4971" s="2">
        <f>Electricity!H4996</f>
        <v>0</v>
      </c>
      <c r="H4971" s="2">
        <f>Electricity!I4996</f>
        <v>0</v>
      </c>
      <c r="I4971" s="2">
        <f>Electricity!J4996</f>
        <v>0</v>
      </c>
    </row>
    <row r="4972" spans="2:9" x14ac:dyDescent="0.35">
      <c r="B4972" s="458" t="str">
        <f t="shared" si="78"/>
        <v>07/26/2019 02:00:00 PM</v>
      </c>
      <c r="C4972" s="458">
        <v>43672</v>
      </c>
      <c r="D4972" s="459">
        <v>0.58333333333333337</v>
      </c>
      <c r="E4972" s="2">
        <f>Electricity!F4997</f>
        <v>0</v>
      </c>
      <c r="F4972" s="2">
        <f>Electricity!G4997</f>
        <v>0</v>
      </c>
      <c r="G4972" s="2">
        <f>Electricity!H4997</f>
        <v>0</v>
      </c>
      <c r="H4972" s="2">
        <f>Electricity!I4997</f>
        <v>0</v>
      </c>
      <c r="I4972" s="2">
        <f>Electricity!J4997</f>
        <v>0</v>
      </c>
    </row>
    <row r="4973" spans="2:9" x14ac:dyDescent="0.35">
      <c r="B4973" s="458" t="str">
        <f t="shared" si="78"/>
        <v>07/26/2019 03:00:00 PM</v>
      </c>
      <c r="C4973" s="458">
        <v>43672</v>
      </c>
      <c r="D4973" s="459">
        <v>0.62500000000000011</v>
      </c>
      <c r="E4973" s="2">
        <f>Electricity!F4998</f>
        <v>0</v>
      </c>
      <c r="F4973" s="2">
        <f>Electricity!G4998</f>
        <v>0</v>
      </c>
      <c r="G4973" s="2">
        <f>Electricity!H4998</f>
        <v>0</v>
      </c>
      <c r="H4973" s="2">
        <f>Electricity!I4998</f>
        <v>0</v>
      </c>
      <c r="I4973" s="2">
        <f>Electricity!J4998</f>
        <v>0</v>
      </c>
    </row>
    <row r="4974" spans="2:9" x14ac:dyDescent="0.35">
      <c r="B4974" s="458" t="str">
        <f t="shared" si="78"/>
        <v>07/26/2019 04:00:00 PM</v>
      </c>
      <c r="C4974" s="458">
        <v>43672</v>
      </c>
      <c r="D4974" s="459">
        <v>0.66666666666666674</v>
      </c>
      <c r="E4974" s="2">
        <f>Electricity!F4999</f>
        <v>0</v>
      </c>
      <c r="F4974" s="2">
        <f>Electricity!G4999</f>
        <v>0</v>
      </c>
      <c r="G4974" s="2">
        <f>Electricity!H4999</f>
        <v>0</v>
      </c>
      <c r="H4974" s="2">
        <f>Electricity!I4999</f>
        <v>0</v>
      </c>
      <c r="I4974" s="2">
        <f>Electricity!J4999</f>
        <v>0</v>
      </c>
    </row>
    <row r="4975" spans="2:9" x14ac:dyDescent="0.35">
      <c r="B4975" s="458" t="str">
        <f t="shared" si="78"/>
        <v>07/26/2019 05:00:00 PM</v>
      </c>
      <c r="C4975" s="458">
        <v>43672</v>
      </c>
      <c r="D4975" s="459">
        <v>0.70833333333333337</v>
      </c>
      <c r="E4975" s="2">
        <f>Electricity!F5000</f>
        <v>0</v>
      </c>
      <c r="F4975" s="2">
        <f>Electricity!G5000</f>
        <v>0</v>
      </c>
      <c r="G4975" s="2">
        <f>Electricity!H5000</f>
        <v>0</v>
      </c>
      <c r="H4975" s="2">
        <f>Electricity!I5000</f>
        <v>0</v>
      </c>
      <c r="I4975" s="2">
        <f>Electricity!J5000</f>
        <v>0</v>
      </c>
    </row>
    <row r="4976" spans="2:9" x14ac:dyDescent="0.35">
      <c r="B4976" s="458" t="str">
        <f t="shared" si="78"/>
        <v>07/26/2019 06:00:00 PM</v>
      </c>
      <c r="C4976" s="458">
        <v>43672</v>
      </c>
      <c r="D4976" s="459">
        <v>0.75000000000000011</v>
      </c>
      <c r="E4976" s="2">
        <f>Electricity!F5001</f>
        <v>0</v>
      </c>
      <c r="F4976" s="2">
        <f>Electricity!G5001</f>
        <v>0</v>
      </c>
      <c r="G4976" s="2">
        <f>Electricity!H5001</f>
        <v>0</v>
      </c>
      <c r="H4976" s="2">
        <f>Electricity!I5001</f>
        <v>0</v>
      </c>
      <c r="I4976" s="2">
        <f>Electricity!J5001</f>
        <v>0</v>
      </c>
    </row>
    <row r="4977" spans="2:9" x14ac:dyDescent="0.35">
      <c r="B4977" s="458" t="str">
        <f t="shared" si="78"/>
        <v>07/26/2019 07:00:00 PM</v>
      </c>
      <c r="C4977" s="458">
        <v>43672</v>
      </c>
      <c r="D4977" s="459">
        <v>0.79166666666666674</v>
      </c>
      <c r="E4977" s="2">
        <f>Electricity!F5002</f>
        <v>0</v>
      </c>
      <c r="F4977" s="2">
        <f>Electricity!G5002</f>
        <v>0</v>
      </c>
      <c r="G4977" s="2">
        <f>Electricity!H5002</f>
        <v>0</v>
      </c>
      <c r="H4977" s="2">
        <f>Electricity!I5002</f>
        <v>0</v>
      </c>
      <c r="I4977" s="2">
        <f>Electricity!J5002</f>
        <v>0</v>
      </c>
    </row>
    <row r="4978" spans="2:9" x14ac:dyDescent="0.35">
      <c r="B4978" s="458" t="str">
        <f t="shared" si="78"/>
        <v>07/26/2019 08:00:00 PM</v>
      </c>
      <c r="C4978" s="458">
        <v>43672</v>
      </c>
      <c r="D4978" s="459">
        <v>0.83333333333333337</v>
      </c>
      <c r="E4978" s="2">
        <f>Electricity!F5003</f>
        <v>0</v>
      </c>
      <c r="F4978" s="2">
        <f>Electricity!G5003</f>
        <v>0</v>
      </c>
      <c r="G4978" s="2">
        <f>Electricity!H5003</f>
        <v>0</v>
      </c>
      <c r="H4978" s="2">
        <f>Electricity!I5003</f>
        <v>0</v>
      </c>
      <c r="I4978" s="2">
        <f>Electricity!J5003</f>
        <v>0</v>
      </c>
    </row>
    <row r="4979" spans="2:9" x14ac:dyDescent="0.35">
      <c r="B4979" s="458" t="str">
        <f t="shared" si="78"/>
        <v>07/26/2019 09:00:00 PM</v>
      </c>
      <c r="C4979" s="458">
        <v>43672</v>
      </c>
      <c r="D4979" s="459">
        <v>0.87500000000000011</v>
      </c>
      <c r="E4979" s="2">
        <f>Electricity!F5004</f>
        <v>0</v>
      </c>
      <c r="F4979" s="2">
        <f>Electricity!G5004</f>
        <v>0</v>
      </c>
      <c r="G4979" s="2">
        <f>Electricity!H5004</f>
        <v>0</v>
      </c>
      <c r="H4979" s="2">
        <f>Electricity!I5004</f>
        <v>0</v>
      </c>
      <c r="I4979" s="2">
        <f>Electricity!J5004</f>
        <v>0</v>
      </c>
    </row>
    <row r="4980" spans="2:9" x14ac:dyDescent="0.35">
      <c r="B4980" s="458" t="str">
        <f t="shared" si="78"/>
        <v>07/26/2019 10:00:00 PM</v>
      </c>
      <c r="C4980" s="458">
        <v>43672</v>
      </c>
      <c r="D4980" s="459">
        <v>0.91666666666666674</v>
      </c>
      <c r="E4980" s="2">
        <f>Electricity!F5005</f>
        <v>0</v>
      </c>
      <c r="F4980" s="2">
        <f>Electricity!G5005</f>
        <v>0</v>
      </c>
      <c r="G4980" s="2">
        <f>Electricity!H5005</f>
        <v>0</v>
      </c>
      <c r="H4980" s="2">
        <f>Electricity!I5005</f>
        <v>0</v>
      </c>
      <c r="I4980" s="2">
        <f>Electricity!J5005</f>
        <v>0</v>
      </c>
    </row>
    <row r="4981" spans="2:9" x14ac:dyDescent="0.35">
      <c r="B4981" s="458" t="str">
        <f t="shared" si="78"/>
        <v>07/26/2019 11:00:00 PM</v>
      </c>
      <c r="C4981" s="458">
        <v>43672</v>
      </c>
      <c r="D4981" s="459">
        <v>0.95833333333333337</v>
      </c>
      <c r="E4981" s="2">
        <f>Electricity!F5006</f>
        <v>0</v>
      </c>
      <c r="F4981" s="2">
        <f>Electricity!G5006</f>
        <v>0</v>
      </c>
      <c r="G4981" s="2">
        <f>Electricity!H5006</f>
        <v>0</v>
      </c>
      <c r="H4981" s="2">
        <f>Electricity!I5006</f>
        <v>0</v>
      </c>
      <c r="I4981" s="2">
        <f>Electricity!J5006</f>
        <v>0</v>
      </c>
    </row>
    <row r="4982" spans="2:9" x14ac:dyDescent="0.35">
      <c r="B4982" s="458" t="str">
        <f t="shared" si="78"/>
        <v>07/27/2019 12:00:00 AM</v>
      </c>
      <c r="C4982" s="458">
        <v>43673</v>
      </c>
      <c r="D4982" s="459">
        <v>3.1225022567582528E-17</v>
      </c>
      <c r="E4982" s="2">
        <f>Electricity!F5007</f>
        <v>0</v>
      </c>
      <c r="F4982" s="2">
        <f>Electricity!G5007</f>
        <v>0</v>
      </c>
      <c r="G4982" s="2">
        <f>Electricity!H5007</f>
        <v>0</v>
      </c>
      <c r="H4982" s="2">
        <f>Electricity!I5007</f>
        <v>0</v>
      </c>
      <c r="I4982" s="2">
        <f>Electricity!J5007</f>
        <v>0</v>
      </c>
    </row>
    <row r="4983" spans="2:9" x14ac:dyDescent="0.35">
      <c r="B4983" s="458" t="str">
        <f t="shared" si="78"/>
        <v>07/27/2019 01:00:00 AM</v>
      </c>
      <c r="C4983" s="458">
        <v>43673</v>
      </c>
      <c r="D4983" s="459">
        <v>4.1666666666666699E-2</v>
      </c>
      <c r="E4983" s="2">
        <f>Electricity!F5008</f>
        <v>0</v>
      </c>
      <c r="F4983" s="2">
        <f>Electricity!G5008</f>
        <v>0</v>
      </c>
      <c r="G4983" s="2">
        <f>Electricity!H5008</f>
        <v>0</v>
      </c>
      <c r="H4983" s="2">
        <f>Electricity!I5008</f>
        <v>0</v>
      </c>
      <c r="I4983" s="2">
        <f>Electricity!J5008</f>
        <v>0</v>
      </c>
    </row>
    <row r="4984" spans="2:9" x14ac:dyDescent="0.35">
      <c r="B4984" s="458" t="str">
        <f t="shared" si="78"/>
        <v>07/27/2019 02:00:00 AM</v>
      </c>
      <c r="C4984" s="458">
        <v>43673</v>
      </c>
      <c r="D4984" s="459">
        <v>8.333333333333337E-2</v>
      </c>
      <c r="E4984" s="2">
        <f>Electricity!F5009</f>
        <v>0</v>
      </c>
      <c r="F4984" s="2">
        <f>Electricity!G5009</f>
        <v>0</v>
      </c>
      <c r="G4984" s="2">
        <f>Electricity!H5009</f>
        <v>0</v>
      </c>
      <c r="H4984" s="2">
        <f>Electricity!I5009</f>
        <v>0</v>
      </c>
      <c r="I4984" s="2">
        <f>Electricity!J5009</f>
        <v>0</v>
      </c>
    </row>
    <row r="4985" spans="2:9" x14ac:dyDescent="0.35">
      <c r="B4985" s="458" t="str">
        <f t="shared" si="78"/>
        <v>07/27/2019 03:00:00 AM</v>
      </c>
      <c r="C4985" s="458">
        <v>43673</v>
      </c>
      <c r="D4985" s="459">
        <v>0.12500000000000006</v>
      </c>
      <c r="E4985" s="2">
        <f>Electricity!F5010</f>
        <v>0</v>
      </c>
      <c r="F4985" s="2">
        <f>Electricity!G5010</f>
        <v>0</v>
      </c>
      <c r="G4985" s="2">
        <f>Electricity!H5010</f>
        <v>0</v>
      </c>
      <c r="H4985" s="2">
        <f>Electricity!I5010</f>
        <v>0</v>
      </c>
      <c r="I4985" s="2">
        <f>Electricity!J5010</f>
        <v>0</v>
      </c>
    </row>
    <row r="4986" spans="2:9" x14ac:dyDescent="0.35">
      <c r="B4986" s="458" t="str">
        <f t="shared" si="78"/>
        <v>07/27/2019 04:00:00 AM</v>
      </c>
      <c r="C4986" s="458">
        <v>43673</v>
      </c>
      <c r="D4986" s="459">
        <v>0.16666666666666669</v>
      </c>
      <c r="E4986" s="2">
        <f>Electricity!F5011</f>
        <v>0</v>
      </c>
      <c r="F4986" s="2">
        <f>Electricity!G5011</f>
        <v>0</v>
      </c>
      <c r="G4986" s="2">
        <f>Electricity!H5011</f>
        <v>0</v>
      </c>
      <c r="H4986" s="2">
        <f>Electricity!I5011</f>
        <v>0</v>
      </c>
      <c r="I4986" s="2">
        <f>Electricity!J5011</f>
        <v>0</v>
      </c>
    </row>
    <row r="4987" spans="2:9" x14ac:dyDescent="0.35">
      <c r="B4987" s="458" t="str">
        <f t="shared" si="78"/>
        <v>07/27/2019 05:00:00 AM</v>
      </c>
      <c r="C4987" s="458">
        <v>43673</v>
      </c>
      <c r="D4987" s="459">
        <v>0.20833333333333337</v>
      </c>
      <c r="E4987" s="2">
        <f>Electricity!F5012</f>
        <v>0</v>
      </c>
      <c r="F4987" s="2">
        <f>Electricity!G5012</f>
        <v>0</v>
      </c>
      <c r="G4987" s="2">
        <f>Electricity!H5012</f>
        <v>0</v>
      </c>
      <c r="H4987" s="2">
        <f>Electricity!I5012</f>
        <v>0</v>
      </c>
      <c r="I4987" s="2">
        <f>Electricity!J5012</f>
        <v>0</v>
      </c>
    </row>
    <row r="4988" spans="2:9" x14ac:dyDescent="0.35">
      <c r="B4988" s="458" t="str">
        <f t="shared" si="78"/>
        <v>07/27/2019 06:00:00 AM</v>
      </c>
      <c r="C4988" s="458">
        <v>43673</v>
      </c>
      <c r="D4988" s="459">
        <v>0.25</v>
      </c>
      <c r="E4988" s="2">
        <f>Electricity!F5013</f>
        <v>0</v>
      </c>
      <c r="F4988" s="2">
        <f>Electricity!G5013</f>
        <v>0</v>
      </c>
      <c r="G4988" s="2">
        <f>Electricity!H5013</f>
        <v>0</v>
      </c>
      <c r="H4988" s="2">
        <f>Electricity!I5013</f>
        <v>0</v>
      </c>
      <c r="I4988" s="2">
        <f>Electricity!J5013</f>
        <v>0</v>
      </c>
    </row>
    <row r="4989" spans="2:9" x14ac:dyDescent="0.35">
      <c r="B4989" s="458" t="str">
        <f t="shared" si="78"/>
        <v>07/27/2019 07:00:00 AM</v>
      </c>
      <c r="C4989" s="458">
        <v>43673</v>
      </c>
      <c r="D4989" s="459">
        <v>0.29166666666666669</v>
      </c>
      <c r="E4989" s="2">
        <f>Electricity!F5014</f>
        <v>0</v>
      </c>
      <c r="F4989" s="2">
        <f>Electricity!G5014</f>
        <v>0</v>
      </c>
      <c r="G4989" s="2">
        <f>Electricity!H5014</f>
        <v>0</v>
      </c>
      <c r="H4989" s="2">
        <f>Electricity!I5014</f>
        <v>0</v>
      </c>
      <c r="I4989" s="2">
        <f>Electricity!J5014</f>
        <v>0</v>
      </c>
    </row>
    <row r="4990" spans="2:9" x14ac:dyDescent="0.35">
      <c r="B4990" s="458" t="str">
        <f t="shared" si="78"/>
        <v>07/27/2019 08:00:00 AM</v>
      </c>
      <c r="C4990" s="458">
        <v>43673</v>
      </c>
      <c r="D4990" s="459">
        <v>0.33333333333333337</v>
      </c>
      <c r="E4990" s="2">
        <f>Electricity!F5015</f>
        <v>0</v>
      </c>
      <c r="F4990" s="2">
        <f>Electricity!G5015</f>
        <v>0</v>
      </c>
      <c r="G4990" s="2">
        <f>Electricity!H5015</f>
        <v>0</v>
      </c>
      <c r="H4990" s="2">
        <f>Electricity!I5015</f>
        <v>0</v>
      </c>
      <c r="I4990" s="2">
        <f>Electricity!J5015</f>
        <v>0</v>
      </c>
    </row>
    <row r="4991" spans="2:9" x14ac:dyDescent="0.35">
      <c r="B4991" s="458" t="str">
        <f t="shared" si="78"/>
        <v>07/27/2019 09:00:00 AM</v>
      </c>
      <c r="C4991" s="458">
        <v>43673</v>
      </c>
      <c r="D4991" s="459">
        <v>0.375</v>
      </c>
      <c r="E4991" s="2">
        <f>Electricity!F5016</f>
        <v>0</v>
      </c>
      <c r="F4991" s="2">
        <f>Electricity!G5016</f>
        <v>0</v>
      </c>
      <c r="G4991" s="2">
        <f>Electricity!H5016</f>
        <v>0</v>
      </c>
      <c r="H4991" s="2">
        <f>Electricity!I5016</f>
        <v>0</v>
      </c>
      <c r="I4991" s="2">
        <f>Electricity!J5016</f>
        <v>0</v>
      </c>
    </row>
    <row r="4992" spans="2:9" x14ac:dyDescent="0.35">
      <c r="B4992" s="458" t="str">
        <f t="shared" si="78"/>
        <v>07/27/2019 10:00:00 AM</v>
      </c>
      <c r="C4992" s="458">
        <v>43673</v>
      </c>
      <c r="D4992" s="459">
        <v>0.41666666666666669</v>
      </c>
      <c r="E4992" s="2">
        <f>Electricity!F5017</f>
        <v>0</v>
      </c>
      <c r="F4992" s="2">
        <f>Electricity!G5017</f>
        <v>0</v>
      </c>
      <c r="G4992" s="2">
        <f>Electricity!H5017</f>
        <v>0</v>
      </c>
      <c r="H4992" s="2">
        <f>Electricity!I5017</f>
        <v>0</v>
      </c>
      <c r="I4992" s="2">
        <f>Electricity!J5017</f>
        <v>0</v>
      </c>
    </row>
    <row r="4993" spans="2:9" x14ac:dyDescent="0.35">
      <c r="B4993" s="458" t="str">
        <f t="shared" si="78"/>
        <v>07/27/2019 11:00:00 AM</v>
      </c>
      <c r="C4993" s="458">
        <v>43673</v>
      </c>
      <c r="D4993" s="459">
        <v>0.45833333333333337</v>
      </c>
      <c r="E4993" s="2">
        <f>Electricity!F5018</f>
        <v>0</v>
      </c>
      <c r="F4993" s="2">
        <f>Electricity!G5018</f>
        <v>0</v>
      </c>
      <c r="G4993" s="2">
        <f>Electricity!H5018</f>
        <v>0</v>
      </c>
      <c r="H4993" s="2">
        <f>Electricity!I5018</f>
        <v>0</v>
      </c>
      <c r="I4993" s="2">
        <f>Electricity!J5018</f>
        <v>0</v>
      </c>
    </row>
    <row r="4994" spans="2:9" x14ac:dyDescent="0.35">
      <c r="B4994" s="458" t="str">
        <f t="shared" si="78"/>
        <v>07/27/2019 12:00:00 PM</v>
      </c>
      <c r="C4994" s="458">
        <v>43673</v>
      </c>
      <c r="D4994" s="459">
        <v>0.50000000000000011</v>
      </c>
      <c r="E4994" s="2">
        <f>Electricity!F5019</f>
        <v>0</v>
      </c>
      <c r="F4994" s="2">
        <f>Electricity!G5019</f>
        <v>0</v>
      </c>
      <c r="G4994" s="2">
        <f>Electricity!H5019</f>
        <v>0</v>
      </c>
      <c r="H4994" s="2">
        <f>Electricity!I5019</f>
        <v>0</v>
      </c>
      <c r="I4994" s="2">
        <f>Electricity!J5019</f>
        <v>0</v>
      </c>
    </row>
    <row r="4995" spans="2:9" x14ac:dyDescent="0.35">
      <c r="B4995" s="458" t="str">
        <f t="shared" si="78"/>
        <v>07/27/2019 01:00:00 PM</v>
      </c>
      <c r="C4995" s="458">
        <v>43673</v>
      </c>
      <c r="D4995" s="459">
        <v>0.54166666666666674</v>
      </c>
      <c r="E4995" s="2">
        <f>Electricity!F5020</f>
        <v>0</v>
      </c>
      <c r="F4995" s="2">
        <f>Electricity!G5020</f>
        <v>0</v>
      </c>
      <c r="G4995" s="2">
        <f>Electricity!H5020</f>
        <v>0</v>
      </c>
      <c r="H4995" s="2">
        <f>Electricity!I5020</f>
        <v>0</v>
      </c>
      <c r="I4995" s="2">
        <f>Electricity!J5020</f>
        <v>0</v>
      </c>
    </row>
    <row r="4996" spans="2:9" x14ac:dyDescent="0.35">
      <c r="B4996" s="458" t="str">
        <f t="shared" si="78"/>
        <v>07/27/2019 02:00:00 PM</v>
      </c>
      <c r="C4996" s="458">
        <v>43673</v>
      </c>
      <c r="D4996" s="459">
        <v>0.58333333333333337</v>
      </c>
      <c r="E4996" s="2">
        <f>Electricity!F5021</f>
        <v>0</v>
      </c>
      <c r="F4996" s="2">
        <f>Electricity!G5021</f>
        <v>0</v>
      </c>
      <c r="G4996" s="2">
        <f>Electricity!H5021</f>
        <v>0</v>
      </c>
      <c r="H4996" s="2">
        <f>Electricity!I5021</f>
        <v>0</v>
      </c>
      <c r="I4996" s="2">
        <f>Electricity!J5021</f>
        <v>0</v>
      </c>
    </row>
    <row r="4997" spans="2:9" x14ac:dyDescent="0.35">
      <c r="B4997" s="458" t="str">
        <f t="shared" si="78"/>
        <v>07/27/2019 03:00:00 PM</v>
      </c>
      <c r="C4997" s="458">
        <v>43673</v>
      </c>
      <c r="D4997" s="459">
        <v>0.62500000000000011</v>
      </c>
      <c r="E4997" s="2">
        <f>Electricity!F5022</f>
        <v>0</v>
      </c>
      <c r="F4997" s="2">
        <f>Electricity!G5022</f>
        <v>0</v>
      </c>
      <c r="G4997" s="2">
        <f>Electricity!H5022</f>
        <v>0</v>
      </c>
      <c r="H4997" s="2">
        <f>Electricity!I5022</f>
        <v>0</v>
      </c>
      <c r="I4997" s="2">
        <f>Electricity!J5022</f>
        <v>0</v>
      </c>
    </row>
    <row r="4998" spans="2:9" x14ac:dyDescent="0.35">
      <c r="B4998" s="458" t="str">
        <f t="shared" si="78"/>
        <v>07/27/2019 04:00:00 PM</v>
      </c>
      <c r="C4998" s="458">
        <v>43673</v>
      </c>
      <c r="D4998" s="459">
        <v>0.66666666666666674</v>
      </c>
      <c r="E4998" s="2">
        <f>Electricity!F5023</f>
        <v>0</v>
      </c>
      <c r="F4998" s="2">
        <f>Electricity!G5023</f>
        <v>0</v>
      </c>
      <c r="G4998" s="2">
        <f>Electricity!H5023</f>
        <v>0</v>
      </c>
      <c r="H4998" s="2">
        <f>Electricity!I5023</f>
        <v>0</v>
      </c>
      <c r="I4998" s="2">
        <f>Electricity!J5023</f>
        <v>0</v>
      </c>
    </row>
    <row r="4999" spans="2:9" x14ac:dyDescent="0.35">
      <c r="B4999" s="458" t="str">
        <f t="shared" si="78"/>
        <v>07/27/2019 05:00:00 PM</v>
      </c>
      <c r="C4999" s="458">
        <v>43673</v>
      </c>
      <c r="D4999" s="459">
        <v>0.70833333333333337</v>
      </c>
      <c r="E4999" s="2">
        <f>Electricity!F5024</f>
        <v>0</v>
      </c>
      <c r="F4999" s="2">
        <f>Electricity!G5024</f>
        <v>0</v>
      </c>
      <c r="G4999" s="2">
        <f>Electricity!H5024</f>
        <v>0</v>
      </c>
      <c r="H4999" s="2">
        <f>Electricity!I5024</f>
        <v>0</v>
      </c>
      <c r="I4999" s="2">
        <f>Electricity!J5024</f>
        <v>0</v>
      </c>
    </row>
    <row r="5000" spans="2:9" x14ac:dyDescent="0.35">
      <c r="B5000" s="458" t="str">
        <f t="shared" si="78"/>
        <v>07/27/2019 06:00:00 PM</v>
      </c>
      <c r="C5000" s="458">
        <v>43673</v>
      </c>
      <c r="D5000" s="459">
        <v>0.75000000000000011</v>
      </c>
      <c r="E5000" s="2">
        <f>Electricity!F5025</f>
        <v>0</v>
      </c>
      <c r="F5000" s="2">
        <f>Electricity!G5025</f>
        <v>0</v>
      </c>
      <c r="G5000" s="2">
        <f>Electricity!H5025</f>
        <v>0</v>
      </c>
      <c r="H5000" s="2">
        <f>Electricity!I5025</f>
        <v>0</v>
      </c>
      <c r="I5000" s="2">
        <f>Electricity!J5025</f>
        <v>0</v>
      </c>
    </row>
    <row r="5001" spans="2:9" x14ac:dyDescent="0.35">
      <c r="B5001" s="458" t="str">
        <f t="shared" si="78"/>
        <v>07/27/2019 07:00:00 PM</v>
      </c>
      <c r="C5001" s="458">
        <v>43673</v>
      </c>
      <c r="D5001" s="459">
        <v>0.79166666666666674</v>
      </c>
      <c r="E5001" s="2">
        <f>Electricity!F5026</f>
        <v>0</v>
      </c>
      <c r="F5001" s="2">
        <f>Electricity!G5026</f>
        <v>0</v>
      </c>
      <c r="G5001" s="2">
        <f>Electricity!H5026</f>
        <v>0</v>
      </c>
      <c r="H5001" s="2">
        <f>Electricity!I5026</f>
        <v>0</v>
      </c>
      <c r="I5001" s="2">
        <f>Electricity!J5026</f>
        <v>0</v>
      </c>
    </row>
    <row r="5002" spans="2:9" x14ac:dyDescent="0.35">
      <c r="B5002" s="458" t="str">
        <f t="shared" si="78"/>
        <v>07/27/2019 08:00:00 PM</v>
      </c>
      <c r="C5002" s="458">
        <v>43673</v>
      </c>
      <c r="D5002" s="459">
        <v>0.83333333333333337</v>
      </c>
      <c r="E5002" s="2">
        <f>Electricity!F5027</f>
        <v>0</v>
      </c>
      <c r="F5002" s="2">
        <f>Electricity!G5027</f>
        <v>0</v>
      </c>
      <c r="G5002" s="2">
        <f>Electricity!H5027</f>
        <v>0</v>
      </c>
      <c r="H5002" s="2">
        <f>Electricity!I5027</f>
        <v>0</v>
      </c>
      <c r="I5002" s="2">
        <f>Electricity!J5027</f>
        <v>0</v>
      </c>
    </row>
    <row r="5003" spans="2:9" x14ac:dyDescent="0.35">
      <c r="B5003" s="458" t="str">
        <f t="shared" si="78"/>
        <v>07/27/2019 09:00:00 PM</v>
      </c>
      <c r="C5003" s="458">
        <v>43673</v>
      </c>
      <c r="D5003" s="459">
        <v>0.87500000000000011</v>
      </c>
      <c r="E5003" s="2">
        <f>Electricity!F5028</f>
        <v>0</v>
      </c>
      <c r="F5003" s="2">
        <f>Electricity!G5028</f>
        <v>0</v>
      </c>
      <c r="G5003" s="2">
        <f>Electricity!H5028</f>
        <v>0</v>
      </c>
      <c r="H5003" s="2">
        <f>Electricity!I5028</f>
        <v>0</v>
      </c>
      <c r="I5003" s="2">
        <f>Electricity!J5028</f>
        <v>0</v>
      </c>
    </row>
    <row r="5004" spans="2:9" x14ac:dyDescent="0.35">
      <c r="B5004" s="458" t="str">
        <f t="shared" si="78"/>
        <v>07/27/2019 10:00:00 PM</v>
      </c>
      <c r="C5004" s="458">
        <v>43673</v>
      </c>
      <c r="D5004" s="459">
        <v>0.91666666666666674</v>
      </c>
      <c r="E5004" s="2">
        <f>Electricity!F5029</f>
        <v>0</v>
      </c>
      <c r="F5004" s="2">
        <f>Electricity!G5029</f>
        <v>0</v>
      </c>
      <c r="G5004" s="2">
        <f>Electricity!H5029</f>
        <v>0</v>
      </c>
      <c r="H5004" s="2">
        <f>Electricity!I5029</f>
        <v>0</v>
      </c>
      <c r="I5004" s="2">
        <f>Electricity!J5029</f>
        <v>0</v>
      </c>
    </row>
    <row r="5005" spans="2:9" x14ac:dyDescent="0.35">
      <c r="B5005" s="458" t="str">
        <f t="shared" si="78"/>
        <v>07/27/2019 11:00:00 PM</v>
      </c>
      <c r="C5005" s="458">
        <v>43673</v>
      </c>
      <c r="D5005" s="459">
        <v>0.95833333333333337</v>
      </c>
      <c r="E5005" s="2">
        <f>Electricity!F5030</f>
        <v>0</v>
      </c>
      <c r="F5005" s="2">
        <f>Electricity!G5030</f>
        <v>0</v>
      </c>
      <c r="G5005" s="2">
        <f>Electricity!H5030</f>
        <v>0</v>
      </c>
      <c r="H5005" s="2">
        <f>Electricity!I5030</f>
        <v>0</v>
      </c>
      <c r="I5005" s="2">
        <f>Electricity!J5030</f>
        <v>0</v>
      </c>
    </row>
    <row r="5006" spans="2:9" x14ac:dyDescent="0.35">
      <c r="B5006" s="458" t="str">
        <f t="shared" si="78"/>
        <v>07/28/2019 12:00:00 AM</v>
      </c>
      <c r="C5006" s="458">
        <v>43674</v>
      </c>
      <c r="D5006" s="459">
        <v>3.1225022567582528E-17</v>
      </c>
      <c r="E5006" s="2">
        <f>Electricity!F5031</f>
        <v>0</v>
      </c>
      <c r="F5006" s="2">
        <f>Electricity!G5031</f>
        <v>0</v>
      </c>
      <c r="G5006" s="2">
        <f>Electricity!H5031</f>
        <v>0</v>
      </c>
      <c r="H5006" s="2">
        <f>Electricity!I5031</f>
        <v>0</v>
      </c>
      <c r="I5006" s="2">
        <f>Electricity!J5031</f>
        <v>0</v>
      </c>
    </row>
    <row r="5007" spans="2:9" x14ac:dyDescent="0.35">
      <c r="B5007" s="458" t="str">
        <f t="shared" ref="B5007:B5070" si="79">CONCATENATE(TEXT(C5007,"mm/dd/yyyy")," ",TEXT(D5007,"hh:mm:ss AM/PM"))</f>
        <v>07/28/2019 01:00:00 AM</v>
      </c>
      <c r="C5007" s="458">
        <v>43674</v>
      </c>
      <c r="D5007" s="459">
        <v>4.1666666666666699E-2</v>
      </c>
      <c r="E5007" s="2">
        <f>Electricity!F5032</f>
        <v>0</v>
      </c>
      <c r="F5007" s="2">
        <f>Electricity!G5032</f>
        <v>0</v>
      </c>
      <c r="G5007" s="2">
        <f>Electricity!H5032</f>
        <v>0</v>
      </c>
      <c r="H5007" s="2">
        <f>Electricity!I5032</f>
        <v>0</v>
      </c>
      <c r="I5007" s="2">
        <f>Electricity!J5032</f>
        <v>0</v>
      </c>
    </row>
    <row r="5008" spans="2:9" x14ac:dyDescent="0.35">
      <c r="B5008" s="458" t="str">
        <f t="shared" si="79"/>
        <v>07/28/2019 02:00:00 AM</v>
      </c>
      <c r="C5008" s="458">
        <v>43674</v>
      </c>
      <c r="D5008" s="459">
        <v>8.333333333333337E-2</v>
      </c>
      <c r="E5008" s="2">
        <f>Electricity!F5033</f>
        <v>0</v>
      </c>
      <c r="F5008" s="2">
        <f>Electricity!G5033</f>
        <v>0</v>
      </c>
      <c r="G5008" s="2">
        <f>Electricity!H5033</f>
        <v>0</v>
      </c>
      <c r="H5008" s="2">
        <f>Electricity!I5033</f>
        <v>0</v>
      </c>
      <c r="I5008" s="2">
        <f>Electricity!J5033</f>
        <v>0</v>
      </c>
    </row>
    <row r="5009" spans="2:9" x14ac:dyDescent="0.35">
      <c r="B5009" s="458" t="str">
        <f t="shared" si="79"/>
        <v>07/28/2019 03:00:00 AM</v>
      </c>
      <c r="C5009" s="458">
        <v>43674</v>
      </c>
      <c r="D5009" s="459">
        <v>0.12500000000000006</v>
      </c>
      <c r="E5009" s="2">
        <f>Electricity!F5034</f>
        <v>0</v>
      </c>
      <c r="F5009" s="2">
        <f>Electricity!G5034</f>
        <v>0</v>
      </c>
      <c r="G5009" s="2">
        <f>Electricity!H5034</f>
        <v>0</v>
      </c>
      <c r="H5009" s="2">
        <f>Electricity!I5034</f>
        <v>0</v>
      </c>
      <c r="I5009" s="2">
        <f>Electricity!J5034</f>
        <v>0</v>
      </c>
    </row>
    <row r="5010" spans="2:9" x14ac:dyDescent="0.35">
      <c r="B5010" s="458" t="str">
        <f t="shared" si="79"/>
        <v>07/28/2019 04:00:00 AM</v>
      </c>
      <c r="C5010" s="458">
        <v>43674</v>
      </c>
      <c r="D5010" s="459">
        <v>0.16666666666666669</v>
      </c>
      <c r="E5010" s="2">
        <f>Electricity!F5035</f>
        <v>0</v>
      </c>
      <c r="F5010" s="2">
        <f>Electricity!G5035</f>
        <v>0</v>
      </c>
      <c r="G5010" s="2">
        <f>Electricity!H5035</f>
        <v>0</v>
      </c>
      <c r="H5010" s="2">
        <f>Electricity!I5035</f>
        <v>0</v>
      </c>
      <c r="I5010" s="2">
        <f>Electricity!J5035</f>
        <v>0</v>
      </c>
    </row>
    <row r="5011" spans="2:9" x14ac:dyDescent="0.35">
      <c r="B5011" s="458" t="str">
        <f t="shared" si="79"/>
        <v>07/28/2019 05:00:00 AM</v>
      </c>
      <c r="C5011" s="458">
        <v>43674</v>
      </c>
      <c r="D5011" s="459">
        <v>0.20833333333333337</v>
      </c>
      <c r="E5011" s="2">
        <f>Electricity!F5036</f>
        <v>0</v>
      </c>
      <c r="F5011" s="2">
        <f>Electricity!G5036</f>
        <v>0</v>
      </c>
      <c r="G5011" s="2">
        <f>Electricity!H5036</f>
        <v>0</v>
      </c>
      <c r="H5011" s="2">
        <f>Electricity!I5036</f>
        <v>0</v>
      </c>
      <c r="I5011" s="2">
        <f>Electricity!J5036</f>
        <v>0</v>
      </c>
    </row>
    <row r="5012" spans="2:9" x14ac:dyDescent="0.35">
      <c r="B5012" s="458" t="str">
        <f t="shared" si="79"/>
        <v>07/28/2019 06:00:00 AM</v>
      </c>
      <c r="C5012" s="458">
        <v>43674</v>
      </c>
      <c r="D5012" s="459">
        <v>0.25</v>
      </c>
      <c r="E5012" s="2">
        <f>Electricity!F5037</f>
        <v>0</v>
      </c>
      <c r="F5012" s="2">
        <f>Electricity!G5037</f>
        <v>0</v>
      </c>
      <c r="G5012" s="2">
        <f>Electricity!H5037</f>
        <v>0</v>
      </c>
      <c r="H5012" s="2">
        <f>Electricity!I5037</f>
        <v>0</v>
      </c>
      <c r="I5012" s="2">
        <f>Electricity!J5037</f>
        <v>0</v>
      </c>
    </row>
    <row r="5013" spans="2:9" x14ac:dyDescent="0.35">
      <c r="B5013" s="458" t="str">
        <f t="shared" si="79"/>
        <v>07/28/2019 07:00:00 AM</v>
      </c>
      <c r="C5013" s="458">
        <v>43674</v>
      </c>
      <c r="D5013" s="459">
        <v>0.29166666666666669</v>
      </c>
      <c r="E5013" s="2">
        <f>Electricity!F5038</f>
        <v>0</v>
      </c>
      <c r="F5013" s="2">
        <f>Electricity!G5038</f>
        <v>0</v>
      </c>
      <c r="G5013" s="2">
        <f>Electricity!H5038</f>
        <v>0</v>
      </c>
      <c r="H5013" s="2">
        <f>Electricity!I5038</f>
        <v>0</v>
      </c>
      <c r="I5013" s="2">
        <f>Electricity!J5038</f>
        <v>0</v>
      </c>
    </row>
    <row r="5014" spans="2:9" x14ac:dyDescent="0.35">
      <c r="B5014" s="458" t="str">
        <f t="shared" si="79"/>
        <v>07/28/2019 08:00:00 AM</v>
      </c>
      <c r="C5014" s="458">
        <v>43674</v>
      </c>
      <c r="D5014" s="459">
        <v>0.33333333333333337</v>
      </c>
      <c r="E5014" s="2">
        <f>Electricity!F5039</f>
        <v>0</v>
      </c>
      <c r="F5014" s="2">
        <f>Electricity!G5039</f>
        <v>0</v>
      </c>
      <c r="G5014" s="2">
        <f>Electricity!H5039</f>
        <v>0</v>
      </c>
      <c r="H5014" s="2">
        <f>Electricity!I5039</f>
        <v>0</v>
      </c>
      <c r="I5014" s="2">
        <f>Electricity!J5039</f>
        <v>0</v>
      </c>
    </row>
    <row r="5015" spans="2:9" x14ac:dyDescent="0.35">
      <c r="B5015" s="458" t="str">
        <f t="shared" si="79"/>
        <v>07/28/2019 09:00:00 AM</v>
      </c>
      <c r="C5015" s="458">
        <v>43674</v>
      </c>
      <c r="D5015" s="459">
        <v>0.375</v>
      </c>
      <c r="E5015" s="2">
        <f>Electricity!F5040</f>
        <v>0</v>
      </c>
      <c r="F5015" s="2">
        <f>Electricity!G5040</f>
        <v>0</v>
      </c>
      <c r="G5015" s="2">
        <f>Electricity!H5040</f>
        <v>0</v>
      </c>
      <c r="H5015" s="2">
        <f>Electricity!I5040</f>
        <v>0</v>
      </c>
      <c r="I5015" s="2">
        <f>Electricity!J5040</f>
        <v>0</v>
      </c>
    </row>
    <row r="5016" spans="2:9" x14ac:dyDescent="0.35">
      <c r="B5016" s="458" t="str">
        <f t="shared" si="79"/>
        <v>07/28/2019 10:00:00 AM</v>
      </c>
      <c r="C5016" s="458">
        <v>43674</v>
      </c>
      <c r="D5016" s="459">
        <v>0.41666666666666669</v>
      </c>
      <c r="E5016" s="2">
        <f>Electricity!F5041</f>
        <v>0</v>
      </c>
      <c r="F5016" s="2">
        <f>Electricity!G5041</f>
        <v>0</v>
      </c>
      <c r="G5016" s="2">
        <f>Electricity!H5041</f>
        <v>0</v>
      </c>
      <c r="H5016" s="2">
        <f>Electricity!I5041</f>
        <v>0</v>
      </c>
      <c r="I5016" s="2">
        <f>Electricity!J5041</f>
        <v>0</v>
      </c>
    </row>
    <row r="5017" spans="2:9" x14ac:dyDescent="0.35">
      <c r="B5017" s="458" t="str">
        <f t="shared" si="79"/>
        <v>07/28/2019 11:00:00 AM</v>
      </c>
      <c r="C5017" s="458">
        <v>43674</v>
      </c>
      <c r="D5017" s="459">
        <v>0.45833333333333337</v>
      </c>
      <c r="E5017" s="2">
        <f>Electricity!F5042</f>
        <v>0</v>
      </c>
      <c r="F5017" s="2">
        <f>Electricity!G5042</f>
        <v>0</v>
      </c>
      <c r="G5017" s="2">
        <f>Electricity!H5042</f>
        <v>0</v>
      </c>
      <c r="H5017" s="2">
        <f>Electricity!I5042</f>
        <v>0</v>
      </c>
      <c r="I5017" s="2">
        <f>Electricity!J5042</f>
        <v>0</v>
      </c>
    </row>
    <row r="5018" spans="2:9" x14ac:dyDescent="0.35">
      <c r="B5018" s="458" t="str">
        <f t="shared" si="79"/>
        <v>07/28/2019 12:00:00 PM</v>
      </c>
      <c r="C5018" s="458">
        <v>43674</v>
      </c>
      <c r="D5018" s="459">
        <v>0.50000000000000011</v>
      </c>
      <c r="E5018" s="2">
        <f>Electricity!F5043</f>
        <v>0</v>
      </c>
      <c r="F5018" s="2">
        <f>Electricity!G5043</f>
        <v>0</v>
      </c>
      <c r="G5018" s="2">
        <f>Electricity!H5043</f>
        <v>0</v>
      </c>
      <c r="H5018" s="2">
        <f>Electricity!I5043</f>
        <v>0</v>
      </c>
      <c r="I5018" s="2">
        <f>Electricity!J5043</f>
        <v>0</v>
      </c>
    </row>
    <row r="5019" spans="2:9" x14ac:dyDescent="0.35">
      <c r="B5019" s="458" t="str">
        <f t="shared" si="79"/>
        <v>07/28/2019 01:00:00 PM</v>
      </c>
      <c r="C5019" s="458">
        <v>43674</v>
      </c>
      <c r="D5019" s="459">
        <v>0.54166666666666674</v>
      </c>
      <c r="E5019" s="2">
        <f>Electricity!F5044</f>
        <v>0</v>
      </c>
      <c r="F5019" s="2">
        <f>Electricity!G5044</f>
        <v>0</v>
      </c>
      <c r="G5019" s="2">
        <f>Electricity!H5044</f>
        <v>0</v>
      </c>
      <c r="H5019" s="2">
        <f>Electricity!I5044</f>
        <v>0</v>
      </c>
      <c r="I5019" s="2">
        <f>Electricity!J5044</f>
        <v>0</v>
      </c>
    </row>
    <row r="5020" spans="2:9" x14ac:dyDescent="0.35">
      <c r="B5020" s="458" t="str">
        <f t="shared" si="79"/>
        <v>07/28/2019 02:00:00 PM</v>
      </c>
      <c r="C5020" s="458">
        <v>43674</v>
      </c>
      <c r="D5020" s="459">
        <v>0.58333333333333337</v>
      </c>
      <c r="E5020" s="2">
        <f>Electricity!F5045</f>
        <v>0</v>
      </c>
      <c r="F5020" s="2">
        <f>Electricity!G5045</f>
        <v>0</v>
      </c>
      <c r="G5020" s="2">
        <f>Electricity!H5045</f>
        <v>0</v>
      </c>
      <c r="H5020" s="2">
        <f>Electricity!I5045</f>
        <v>0</v>
      </c>
      <c r="I5020" s="2">
        <f>Electricity!J5045</f>
        <v>0</v>
      </c>
    </row>
    <row r="5021" spans="2:9" x14ac:dyDescent="0.35">
      <c r="B5021" s="458" t="str">
        <f t="shared" si="79"/>
        <v>07/28/2019 03:00:00 PM</v>
      </c>
      <c r="C5021" s="458">
        <v>43674</v>
      </c>
      <c r="D5021" s="459">
        <v>0.62500000000000011</v>
      </c>
      <c r="E5021" s="2">
        <f>Electricity!F5046</f>
        <v>0</v>
      </c>
      <c r="F5021" s="2">
        <f>Electricity!G5046</f>
        <v>0</v>
      </c>
      <c r="G5021" s="2">
        <f>Electricity!H5046</f>
        <v>0</v>
      </c>
      <c r="H5021" s="2">
        <f>Electricity!I5046</f>
        <v>0</v>
      </c>
      <c r="I5021" s="2">
        <f>Electricity!J5046</f>
        <v>0</v>
      </c>
    </row>
    <row r="5022" spans="2:9" x14ac:dyDescent="0.35">
      <c r="B5022" s="458" t="str">
        <f t="shared" si="79"/>
        <v>07/28/2019 04:00:00 PM</v>
      </c>
      <c r="C5022" s="458">
        <v>43674</v>
      </c>
      <c r="D5022" s="459">
        <v>0.66666666666666674</v>
      </c>
      <c r="E5022" s="2">
        <f>Electricity!F5047</f>
        <v>0</v>
      </c>
      <c r="F5022" s="2">
        <f>Electricity!G5047</f>
        <v>0</v>
      </c>
      <c r="G5022" s="2">
        <f>Electricity!H5047</f>
        <v>0</v>
      </c>
      <c r="H5022" s="2">
        <f>Electricity!I5047</f>
        <v>0</v>
      </c>
      <c r="I5022" s="2">
        <f>Electricity!J5047</f>
        <v>0</v>
      </c>
    </row>
    <row r="5023" spans="2:9" x14ac:dyDescent="0.35">
      <c r="B5023" s="458" t="str">
        <f t="shared" si="79"/>
        <v>07/28/2019 05:00:00 PM</v>
      </c>
      <c r="C5023" s="458">
        <v>43674</v>
      </c>
      <c r="D5023" s="459">
        <v>0.70833333333333337</v>
      </c>
      <c r="E5023" s="2">
        <f>Electricity!F5048</f>
        <v>0</v>
      </c>
      <c r="F5023" s="2">
        <f>Electricity!G5048</f>
        <v>0</v>
      </c>
      <c r="G5023" s="2">
        <f>Electricity!H5048</f>
        <v>0</v>
      </c>
      <c r="H5023" s="2">
        <f>Electricity!I5048</f>
        <v>0</v>
      </c>
      <c r="I5023" s="2">
        <f>Electricity!J5048</f>
        <v>0</v>
      </c>
    </row>
    <row r="5024" spans="2:9" x14ac:dyDescent="0.35">
      <c r="B5024" s="458" t="str">
        <f t="shared" si="79"/>
        <v>07/28/2019 06:00:00 PM</v>
      </c>
      <c r="C5024" s="458">
        <v>43674</v>
      </c>
      <c r="D5024" s="459">
        <v>0.75000000000000011</v>
      </c>
      <c r="E5024" s="2">
        <f>Electricity!F5049</f>
        <v>0</v>
      </c>
      <c r="F5024" s="2">
        <f>Electricity!G5049</f>
        <v>0</v>
      </c>
      <c r="G5024" s="2">
        <f>Electricity!H5049</f>
        <v>0</v>
      </c>
      <c r="H5024" s="2">
        <f>Electricity!I5049</f>
        <v>0</v>
      </c>
      <c r="I5024" s="2">
        <f>Electricity!J5049</f>
        <v>0</v>
      </c>
    </row>
    <row r="5025" spans="2:9" x14ac:dyDescent="0.35">
      <c r="B5025" s="458" t="str">
        <f t="shared" si="79"/>
        <v>07/28/2019 07:00:00 PM</v>
      </c>
      <c r="C5025" s="458">
        <v>43674</v>
      </c>
      <c r="D5025" s="459">
        <v>0.79166666666666674</v>
      </c>
      <c r="E5025" s="2">
        <f>Electricity!F5050</f>
        <v>0</v>
      </c>
      <c r="F5025" s="2">
        <f>Electricity!G5050</f>
        <v>0</v>
      </c>
      <c r="G5025" s="2">
        <f>Electricity!H5050</f>
        <v>0</v>
      </c>
      <c r="H5025" s="2">
        <f>Electricity!I5050</f>
        <v>0</v>
      </c>
      <c r="I5025" s="2">
        <f>Electricity!J5050</f>
        <v>0</v>
      </c>
    </row>
    <row r="5026" spans="2:9" x14ac:dyDescent="0.35">
      <c r="B5026" s="458" t="str">
        <f t="shared" si="79"/>
        <v>07/28/2019 08:00:00 PM</v>
      </c>
      <c r="C5026" s="458">
        <v>43674</v>
      </c>
      <c r="D5026" s="459">
        <v>0.83333333333333337</v>
      </c>
      <c r="E5026" s="2">
        <f>Electricity!F5051</f>
        <v>0</v>
      </c>
      <c r="F5026" s="2">
        <f>Electricity!G5051</f>
        <v>0</v>
      </c>
      <c r="G5026" s="2">
        <f>Electricity!H5051</f>
        <v>0</v>
      </c>
      <c r="H5026" s="2">
        <f>Electricity!I5051</f>
        <v>0</v>
      </c>
      <c r="I5026" s="2">
        <f>Electricity!J5051</f>
        <v>0</v>
      </c>
    </row>
    <row r="5027" spans="2:9" x14ac:dyDescent="0.35">
      <c r="B5027" s="458" t="str">
        <f t="shared" si="79"/>
        <v>07/28/2019 09:00:00 PM</v>
      </c>
      <c r="C5027" s="458">
        <v>43674</v>
      </c>
      <c r="D5027" s="459">
        <v>0.87500000000000011</v>
      </c>
      <c r="E5027" s="2">
        <f>Electricity!F5052</f>
        <v>0</v>
      </c>
      <c r="F5027" s="2">
        <f>Electricity!G5052</f>
        <v>0</v>
      </c>
      <c r="G5027" s="2">
        <f>Electricity!H5052</f>
        <v>0</v>
      </c>
      <c r="H5027" s="2">
        <f>Electricity!I5052</f>
        <v>0</v>
      </c>
      <c r="I5027" s="2">
        <f>Electricity!J5052</f>
        <v>0</v>
      </c>
    </row>
    <row r="5028" spans="2:9" x14ac:dyDescent="0.35">
      <c r="B5028" s="458" t="str">
        <f t="shared" si="79"/>
        <v>07/28/2019 10:00:00 PM</v>
      </c>
      <c r="C5028" s="458">
        <v>43674</v>
      </c>
      <c r="D5028" s="459">
        <v>0.91666666666666674</v>
      </c>
      <c r="E5028" s="2">
        <f>Electricity!F5053</f>
        <v>0</v>
      </c>
      <c r="F5028" s="2">
        <f>Electricity!G5053</f>
        <v>0</v>
      </c>
      <c r="G5028" s="2">
        <f>Electricity!H5053</f>
        <v>0</v>
      </c>
      <c r="H5028" s="2">
        <f>Electricity!I5053</f>
        <v>0</v>
      </c>
      <c r="I5028" s="2">
        <f>Electricity!J5053</f>
        <v>0</v>
      </c>
    </row>
    <row r="5029" spans="2:9" x14ac:dyDescent="0.35">
      <c r="B5029" s="458" t="str">
        <f t="shared" si="79"/>
        <v>07/28/2019 11:00:00 PM</v>
      </c>
      <c r="C5029" s="458">
        <v>43674</v>
      </c>
      <c r="D5029" s="459">
        <v>0.95833333333333337</v>
      </c>
      <c r="E5029" s="2">
        <f>Electricity!F5054</f>
        <v>0</v>
      </c>
      <c r="F5029" s="2">
        <f>Electricity!G5054</f>
        <v>0</v>
      </c>
      <c r="G5029" s="2">
        <f>Electricity!H5054</f>
        <v>0</v>
      </c>
      <c r="H5029" s="2">
        <f>Electricity!I5054</f>
        <v>0</v>
      </c>
      <c r="I5029" s="2">
        <f>Electricity!J5054</f>
        <v>0</v>
      </c>
    </row>
    <row r="5030" spans="2:9" x14ac:dyDescent="0.35">
      <c r="B5030" s="458" t="str">
        <f t="shared" si="79"/>
        <v>07/29/2019 12:00:00 AM</v>
      </c>
      <c r="C5030" s="458">
        <v>43675</v>
      </c>
      <c r="D5030" s="459">
        <v>3.1225022567582528E-17</v>
      </c>
      <c r="E5030" s="2">
        <f>Electricity!F5055</f>
        <v>0</v>
      </c>
      <c r="F5030" s="2">
        <f>Electricity!G5055</f>
        <v>0</v>
      </c>
      <c r="G5030" s="2">
        <f>Electricity!H5055</f>
        <v>0</v>
      </c>
      <c r="H5030" s="2">
        <f>Electricity!I5055</f>
        <v>0</v>
      </c>
      <c r="I5030" s="2">
        <f>Electricity!J5055</f>
        <v>0</v>
      </c>
    </row>
    <row r="5031" spans="2:9" x14ac:dyDescent="0.35">
      <c r="B5031" s="458" t="str">
        <f t="shared" si="79"/>
        <v>07/29/2019 01:00:00 AM</v>
      </c>
      <c r="C5031" s="458">
        <v>43675</v>
      </c>
      <c r="D5031" s="459">
        <v>4.1666666666666699E-2</v>
      </c>
      <c r="E5031" s="2">
        <f>Electricity!F5056</f>
        <v>0</v>
      </c>
      <c r="F5031" s="2">
        <f>Electricity!G5056</f>
        <v>0</v>
      </c>
      <c r="G5031" s="2">
        <f>Electricity!H5056</f>
        <v>0</v>
      </c>
      <c r="H5031" s="2">
        <f>Electricity!I5056</f>
        <v>0</v>
      </c>
      <c r="I5031" s="2">
        <f>Electricity!J5056</f>
        <v>0</v>
      </c>
    </row>
    <row r="5032" spans="2:9" x14ac:dyDescent="0.35">
      <c r="B5032" s="458" t="str">
        <f t="shared" si="79"/>
        <v>07/29/2019 02:00:00 AM</v>
      </c>
      <c r="C5032" s="458">
        <v>43675</v>
      </c>
      <c r="D5032" s="459">
        <v>8.333333333333337E-2</v>
      </c>
      <c r="E5032" s="2">
        <f>Electricity!F5057</f>
        <v>0</v>
      </c>
      <c r="F5032" s="2">
        <f>Electricity!G5057</f>
        <v>0</v>
      </c>
      <c r="G5032" s="2">
        <f>Electricity!H5057</f>
        <v>0</v>
      </c>
      <c r="H5032" s="2">
        <f>Electricity!I5057</f>
        <v>0</v>
      </c>
      <c r="I5032" s="2">
        <f>Electricity!J5057</f>
        <v>0</v>
      </c>
    </row>
    <row r="5033" spans="2:9" x14ac:dyDescent="0.35">
      <c r="B5033" s="458" t="str">
        <f t="shared" si="79"/>
        <v>07/29/2019 03:00:00 AM</v>
      </c>
      <c r="C5033" s="458">
        <v>43675</v>
      </c>
      <c r="D5033" s="459">
        <v>0.12500000000000006</v>
      </c>
      <c r="E5033" s="2">
        <f>Electricity!F5058</f>
        <v>0</v>
      </c>
      <c r="F5033" s="2">
        <f>Electricity!G5058</f>
        <v>0</v>
      </c>
      <c r="G5033" s="2">
        <f>Electricity!H5058</f>
        <v>0</v>
      </c>
      <c r="H5033" s="2">
        <f>Electricity!I5058</f>
        <v>0</v>
      </c>
      <c r="I5033" s="2">
        <f>Electricity!J5058</f>
        <v>0</v>
      </c>
    </row>
    <row r="5034" spans="2:9" x14ac:dyDescent="0.35">
      <c r="B5034" s="458" t="str">
        <f t="shared" si="79"/>
        <v>07/29/2019 04:00:00 AM</v>
      </c>
      <c r="C5034" s="458">
        <v>43675</v>
      </c>
      <c r="D5034" s="459">
        <v>0.16666666666666669</v>
      </c>
      <c r="E5034" s="2">
        <f>Electricity!F5059</f>
        <v>0</v>
      </c>
      <c r="F5034" s="2">
        <f>Electricity!G5059</f>
        <v>0</v>
      </c>
      <c r="G5034" s="2">
        <f>Electricity!H5059</f>
        <v>0</v>
      </c>
      <c r="H5034" s="2">
        <f>Electricity!I5059</f>
        <v>0</v>
      </c>
      <c r="I5034" s="2">
        <f>Electricity!J5059</f>
        <v>0</v>
      </c>
    </row>
    <row r="5035" spans="2:9" x14ac:dyDescent="0.35">
      <c r="B5035" s="458" t="str">
        <f t="shared" si="79"/>
        <v>07/29/2019 05:00:00 AM</v>
      </c>
      <c r="C5035" s="458">
        <v>43675</v>
      </c>
      <c r="D5035" s="459">
        <v>0.20833333333333337</v>
      </c>
      <c r="E5035" s="2">
        <f>Electricity!F5060</f>
        <v>0</v>
      </c>
      <c r="F5035" s="2">
        <f>Electricity!G5060</f>
        <v>0</v>
      </c>
      <c r="G5035" s="2">
        <f>Electricity!H5060</f>
        <v>0</v>
      </c>
      <c r="H5035" s="2">
        <f>Electricity!I5060</f>
        <v>0</v>
      </c>
      <c r="I5035" s="2">
        <f>Electricity!J5060</f>
        <v>0</v>
      </c>
    </row>
    <row r="5036" spans="2:9" x14ac:dyDescent="0.35">
      <c r="B5036" s="458" t="str">
        <f t="shared" si="79"/>
        <v>07/29/2019 06:00:00 AM</v>
      </c>
      <c r="C5036" s="458">
        <v>43675</v>
      </c>
      <c r="D5036" s="459">
        <v>0.25</v>
      </c>
      <c r="E5036" s="2">
        <f>Electricity!F5061</f>
        <v>0</v>
      </c>
      <c r="F5036" s="2">
        <f>Electricity!G5061</f>
        <v>0</v>
      </c>
      <c r="G5036" s="2">
        <f>Electricity!H5061</f>
        <v>0</v>
      </c>
      <c r="H5036" s="2">
        <f>Electricity!I5061</f>
        <v>0</v>
      </c>
      <c r="I5036" s="2">
        <f>Electricity!J5061</f>
        <v>0</v>
      </c>
    </row>
    <row r="5037" spans="2:9" x14ac:dyDescent="0.35">
      <c r="B5037" s="458" t="str">
        <f t="shared" si="79"/>
        <v>07/29/2019 07:00:00 AM</v>
      </c>
      <c r="C5037" s="458">
        <v>43675</v>
      </c>
      <c r="D5037" s="459">
        <v>0.29166666666666669</v>
      </c>
      <c r="E5037" s="2">
        <f>Electricity!F5062</f>
        <v>0</v>
      </c>
      <c r="F5037" s="2">
        <f>Electricity!G5062</f>
        <v>0</v>
      </c>
      <c r="G5037" s="2">
        <f>Electricity!H5062</f>
        <v>0</v>
      </c>
      <c r="H5037" s="2">
        <f>Electricity!I5062</f>
        <v>0</v>
      </c>
      <c r="I5037" s="2">
        <f>Electricity!J5062</f>
        <v>0</v>
      </c>
    </row>
    <row r="5038" spans="2:9" x14ac:dyDescent="0.35">
      <c r="B5038" s="458" t="str">
        <f t="shared" si="79"/>
        <v>07/29/2019 08:00:00 AM</v>
      </c>
      <c r="C5038" s="458">
        <v>43675</v>
      </c>
      <c r="D5038" s="459">
        <v>0.33333333333333337</v>
      </c>
      <c r="E5038" s="2">
        <f>Electricity!F5063</f>
        <v>0</v>
      </c>
      <c r="F5038" s="2">
        <f>Electricity!G5063</f>
        <v>0</v>
      </c>
      <c r="G5038" s="2">
        <f>Electricity!H5063</f>
        <v>0</v>
      </c>
      <c r="H5038" s="2">
        <f>Electricity!I5063</f>
        <v>0</v>
      </c>
      <c r="I5038" s="2">
        <f>Electricity!J5063</f>
        <v>0</v>
      </c>
    </row>
    <row r="5039" spans="2:9" x14ac:dyDescent="0.35">
      <c r="B5039" s="458" t="str">
        <f t="shared" si="79"/>
        <v>07/29/2019 09:00:00 AM</v>
      </c>
      <c r="C5039" s="458">
        <v>43675</v>
      </c>
      <c r="D5039" s="459">
        <v>0.375</v>
      </c>
      <c r="E5039" s="2">
        <f>Electricity!F5064</f>
        <v>0</v>
      </c>
      <c r="F5039" s="2">
        <f>Electricity!G5064</f>
        <v>0</v>
      </c>
      <c r="G5039" s="2">
        <f>Electricity!H5064</f>
        <v>0</v>
      </c>
      <c r="H5039" s="2">
        <f>Electricity!I5064</f>
        <v>0</v>
      </c>
      <c r="I5039" s="2">
        <f>Electricity!J5064</f>
        <v>0</v>
      </c>
    </row>
    <row r="5040" spans="2:9" x14ac:dyDescent="0.35">
      <c r="B5040" s="458" t="str">
        <f t="shared" si="79"/>
        <v>07/29/2019 10:00:00 AM</v>
      </c>
      <c r="C5040" s="458">
        <v>43675</v>
      </c>
      <c r="D5040" s="459">
        <v>0.41666666666666669</v>
      </c>
      <c r="E5040" s="2">
        <f>Electricity!F5065</f>
        <v>0</v>
      </c>
      <c r="F5040" s="2">
        <f>Electricity!G5065</f>
        <v>0</v>
      </c>
      <c r="G5040" s="2">
        <f>Electricity!H5065</f>
        <v>0</v>
      </c>
      <c r="H5040" s="2">
        <f>Electricity!I5065</f>
        <v>0</v>
      </c>
      <c r="I5040" s="2">
        <f>Electricity!J5065</f>
        <v>0</v>
      </c>
    </row>
    <row r="5041" spans="2:9" x14ac:dyDescent="0.35">
      <c r="B5041" s="458" t="str">
        <f t="shared" si="79"/>
        <v>07/29/2019 11:00:00 AM</v>
      </c>
      <c r="C5041" s="458">
        <v>43675</v>
      </c>
      <c r="D5041" s="459">
        <v>0.45833333333333337</v>
      </c>
      <c r="E5041" s="2">
        <f>Electricity!F5066</f>
        <v>0</v>
      </c>
      <c r="F5041" s="2">
        <f>Electricity!G5066</f>
        <v>0</v>
      </c>
      <c r="G5041" s="2">
        <f>Electricity!H5066</f>
        <v>0</v>
      </c>
      <c r="H5041" s="2">
        <f>Electricity!I5066</f>
        <v>0</v>
      </c>
      <c r="I5041" s="2">
        <f>Electricity!J5066</f>
        <v>0</v>
      </c>
    </row>
    <row r="5042" spans="2:9" x14ac:dyDescent="0.35">
      <c r="B5042" s="458" t="str">
        <f t="shared" si="79"/>
        <v>07/29/2019 12:00:00 PM</v>
      </c>
      <c r="C5042" s="458">
        <v>43675</v>
      </c>
      <c r="D5042" s="459">
        <v>0.50000000000000011</v>
      </c>
      <c r="E5042" s="2">
        <f>Electricity!F5067</f>
        <v>0</v>
      </c>
      <c r="F5042" s="2">
        <f>Electricity!G5067</f>
        <v>0</v>
      </c>
      <c r="G5042" s="2">
        <f>Electricity!H5067</f>
        <v>0</v>
      </c>
      <c r="H5042" s="2">
        <f>Electricity!I5067</f>
        <v>0</v>
      </c>
      <c r="I5042" s="2">
        <f>Electricity!J5067</f>
        <v>0</v>
      </c>
    </row>
    <row r="5043" spans="2:9" x14ac:dyDescent="0.35">
      <c r="B5043" s="458" t="str">
        <f t="shared" si="79"/>
        <v>07/29/2019 01:00:00 PM</v>
      </c>
      <c r="C5043" s="458">
        <v>43675</v>
      </c>
      <c r="D5043" s="459">
        <v>0.54166666666666674</v>
      </c>
      <c r="E5043" s="2">
        <f>Electricity!F5068</f>
        <v>0</v>
      </c>
      <c r="F5043" s="2">
        <f>Electricity!G5068</f>
        <v>0</v>
      </c>
      <c r="G5043" s="2">
        <f>Electricity!H5068</f>
        <v>0</v>
      </c>
      <c r="H5043" s="2">
        <f>Electricity!I5068</f>
        <v>0</v>
      </c>
      <c r="I5043" s="2">
        <f>Electricity!J5068</f>
        <v>0</v>
      </c>
    </row>
    <row r="5044" spans="2:9" x14ac:dyDescent="0.35">
      <c r="B5044" s="458" t="str">
        <f t="shared" si="79"/>
        <v>07/29/2019 02:00:00 PM</v>
      </c>
      <c r="C5044" s="458">
        <v>43675</v>
      </c>
      <c r="D5044" s="459">
        <v>0.58333333333333337</v>
      </c>
      <c r="E5044" s="2">
        <f>Electricity!F5069</f>
        <v>0</v>
      </c>
      <c r="F5044" s="2">
        <f>Electricity!G5069</f>
        <v>0</v>
      </c>
      <c r="G5044" s="2">
        <f>Electricity!H5069</f>
        <v>0</v>
      </c>
      <c r="H5044" s="2">
        <f>Electricity!I5069</f>
        <v>0</v>
      </c>
      <c r="I5044" s="2">
        <f>Electricity!J5069</f>
        <v>0</v>
      </c>
    </row>
    <row r="5045" spans="2:9" x14ac:dyDescent="0.35">
      <c r="B5045" s="458" t="str">
        <f t="shared" si="79"/>
        <v>07/29/2019 03:00:00 PM</v>
      </c>
      <c r="C5045" s="458">
        <v>43675</v>
      </c>
      <c r="D5045" s="459">
        <v>0.62500000000000011</v>
      </c>
      <c r="E5045" s="2">
        <f>Electricity!F5070</f>
        <v>0</v>
      </c>
      <c r="F5045" s="2">
        <f>Electricity!G5070</f>
        <v>0</v>
      </c>
      <c r="G5045" s="2">
        <f>Electricity!H5070</f>
        <v>0</v>
      </c>
      <c r="H5045" s="2">
        <f>Electricity!I5070</f>
        <v>0</v>
      </c>
      <c r="I5045" s="2">
        <f>Electricity!J5070</f>
        <v>0</v>
      </c>
    </row>
    <row r="5046" spans="2:9" x14ac:dyDescent="0.35">
      <c r="B5046" s="458" t="str">
        <f t="shared" si="79"/>
        <v>07/29/2019 04:00:00 PM</v>
      </c>
      <c r="C5046" s="458">
        <v>43675</v>
      </c>
      <c r="D5046" s="459">
        <v>0.66666666666666674</v>
      </c>
      <c r="E5046" s="2">
        <f>Electricity!F5071</f>
        <v>0</v>
      </c>
      <c r="F5046" s="2">
        <f>Electricity!G5071</f>
        <v>0</v>
      </c>
      <c r="G5046" s="2">
        <f>Electricity!H5071</f>
        <v>0</v>
      </c>
      <c r="H5046" s="2">
        <f>Electricity!I5071</f>
        <v>0</v>
      </c>
      <c r="I5046" s="2">
        <f>Electricity!J5071</f>
        <v>0</v>
      </c>
    </row>
    <row r="5047" spans="2:9" x14ac:dyDescent="0.35">
      <c r="B5047" s="458" t="str">
        <f t="shared" si="79"/>
        <v>07/29/2019 05:00:00 PM</v>
      </c>
      <c r="C5047" s="458">
        <v>43675</v>
      </c>
      <c r="D5047" s="459">
        <v>0.70833333333333337</v>
      </c>
      <c r="E5047" s="2">
        <f>Electricity!F5072</f>
        <v>0</v>
      </c>
      <c r="F5047" s="2">
        <f>Electricity!G5072</f>
        <v>0</v>
      </c>
      <c r="G5047" s="2">
        <f>Electricity!H5072</f>
        <v>0</v>
      </c>
      <c r="H5047" s="2">
        <f>Electricity!I5072</f>
        <v>0</v>
      </c>
      <c r="I5047" s="2">
        <f>Electricity!J5072</f>
        <v>0</v>
      </c>
    </row>
    <row r="5048" spans="2:9" x14ac:dyDescent="0.35">
      <c r="B5048" s="458" t="str">
        <f t="shared" si="79"/>
        <v>07/29/2019 06:00:00 PM</v>
      </c>
      <c r="C5048" s="458">
        <v>43675</v>
      </c>
      <c r="D5048" s="459">
        <v>0.75000000000000011</v>
      </c>
      <c r="E5048" s="2">
        <f>Electricity!F5073</f>
        <v>0</v>
      </c>
      <c r="F5048" s="2">
        <f>Electricity!G5073</f>
        <v>0</v>
      </c>
      <c r="G5048" s="2">
        <f>Electricity!H5073</f>
        <v>0</v>
      </c>
      <c r="H5048" s="2">
        <f>Electricity!I5073</f>
        <v>0</v>
      </c>
      <c r="I5048" s="2">
        <f>Electricity!J5073</f>
        <v>0</v>
      </c>
    </row>
    <row r="5049" spans="2:9" x14ac:dyDescent="0.35">
      <c r="B5049" s="458" t="str">
        <f t="shared" si="79"/>
        <v>07/29/2019 07:00:00 PM</v>
      </c>
      <c r="C5049" s="458">
        <v>43675</v>
      </c>
      <c r="D5049" s="459">
        <v>0.79166666666666674</v>
      </c>
      <c r="E5049" s="2">
        <f>Electricity!F5074</f>
        <v>0</v>
      </c>
      <c r="F5049" s="2">
        <f>Electricity!G5074</f>
        <v>0</v>
      </c>
      <c r="G5049" s="2">
        <f>Electricity!H5074</f>
        <v>0</v>
      </c>
      <c r="H5049" s="2">
        <f>Electricity!I5074</f>
        <v>0</v>
      </c>
      <c r="I5049" s="2">
        <f>Electricity!J5074</f>
        <v>0</v>
      </c>
    </row>
    <row r="5050" spans="2:9" x14ac:dyDescent="0.35">
      <c r="B5050" s="458" t="str">
        <f t="shared" si="79"/>
        <v>07/29/2019 08:00:00 PM</v>
      </c>
      <c r="C5050" s="458">
        <v>43675</v>
      </c>
      <c r="D5050" s="459">
        <v>0.83333333333333337</v>
      </c>
      <c r="E5050" s="2">
        <f>Electricity!F5075</f>
        <v>0</v>
      </c>
      <c r="F5050" s="2">
        <f>Electricity!G5075</f>
        <v>0</v>
      </c>
      <c r="G5050" s="2">
        <f>Electricity!H5075</f>
        <v>0</v>
      </c>
      <c r="H5050" s="2">
        <f>Electricity!I5075</f>
        <v>0</v>
      </c>
      <c r="I5050" s="2">
        <f>Electricity!J5075</f>
        <v>0</v>
      </c>
    </row>
    <row r="5051" spans="2:9" x14ac:dyDescent="0.35">
      <c r="B5051" s="458" t="str">
        <f t="shared" si="79"/>
        <v>07/29/2019 09:00:00 PM</v>
      </c>
      <c r="C5051" s="458">
        <v>43675</v>
      </c>
      <c r="D5051" s="459">
        <v>0.87500000000000011</v>
      </c>
      <c r="E5051" s="2">
        <f>Electricity!F5076</f>
        <v>0</v>
      </c>
      <c r="F5051" s="2">
        <f>Electricity!G5076</f>
        <v>0</v>
      </c>
      <c r="G5051" s="2">
        <f>Electricity!H5076</f>
        <v>0</v>
      </c>
      <c r="H5051" s="2">
        <f>Electricity!I5076</f>
        <v>0</v>
      </c>
      <c r="I5051" s="2">
        <f>Electricity!J5076</f>
        <v>0</v>
      </c>
    </row>
    <row r="5052" spans="2:9" x14ac:dyDescent="0.35">
      <c r="B5052" s="458" t="str">
        <f t="shared" si="79"/>
        <v>07/29/2019 10:00:00 PM</v>
      </c>
      <c r="C5052" s="458">
        <v>43675</v>
      </c>
      <c r="D5052" s="459">
        <v>0.91666666666666674</v>
      </c>
      <c r="E5052" s="2">
        <f>Electricity!F5077</f>
        <v>0</v>
      </c>
      <c r="F5052" s="2">
        <f>Electricity!G5077</f>
        <v>0</v>
      </c>
      <c r="G5052" s="2">
        <f>Electricity!H5077</f>
        <v>0</v>
      </c>
      <c r="H5052" s="2">
        <f>Electricity!I5077</f>
        <v>0</v>
      </c>
      <c r="I5052" s="2">
        <f>Electricity!J5077</f>
        <v>0</v>
      </c>
    </row>
    <row r="5053" spans="2:9" x14ac:dyDescent="0.35">
      <c r="B5053" s="458" t="str">
        <f t="shared" si="79"/>
        <v>07/29/2019 11:00:00 PM</v>
      </c>
      <c r="C5053" s="458">
        <v>43675</v>
      </c>
      <c r="D5053" s="459">
        <v>0.95833333333333337</v>
      </c>
      <c r="E5053" s="2">
        <f>Electricity!F5078</f>
        <v>0</v>
      </c>
      <c r="F5053" s="2">
        <f>Electricity!G5078</f>
        <v>0</v>
      </c>
      <c r="G5053" s="2">
        <f>Electricity!H5078</f>
        <v>0</v>
      </c>
      <c r="H5053" s="2">
        <f>Electricity!I5078</f>
        <v>0</v>
      </c>
      <c r="I5053" s="2">
        <f>Electricity!J5078</f>
        <v>0</v>
      </c>
    </row>
    <row r="5054" spans="2:9" x14ac:dyDescent="0.35">
      <c r="B5054" s="458" t="str">
        <f t="shared" si="79"/>
        <v>07/30/2019 12:00:00 AM</v>
      </c>
      <c r="C5054" s="458">
        <v>43676</v>
      </c>
      <c r="D5054" s="459">
        <v>3.1225022567582528E-17</v>
      </c>
      <c r="E5054" s="2">
        <f>Electricity!F5079</f>
        <v>0</v>
      </c>
      <c r="F5054" s="2">
        <f>Electricity!G5079</f>
        <v>0</v>
      </c>
      <c r="G5054" s="2">
        <f>Electricity!H5079</f>
        <v>0</v>
      </c>
      <c r="H5054" s="2">
        <f>Electricity!I5079</f>
        <v>0</v>
      </c>
      <c r="I5054" s="2">
        <f>Electricity!J5079</f>
        <v>0</v>
      </c>
    </row>
    <row r="5055" spans="2:9" x14ac:dyDescent="0.35">
      <c r="B5055" s="458" t="str">
        <f t="shared" si="79"/>
        <v>07/30/2019 01:00:00 AM</v>
      </c>
      <c r="C5055" s="458">
        <v>43676</v>
      </c>
      <c r="D5055" s="459">
        <v>4.1666666666666699E-2</v>
      </c>
      <c r="E5055" s="2">
        <f>Electricity!F5080</f>
        <v>0</v>
      </c>
      <c r="F5055" s="2">
        <f>Electricity!G5080</f>
        <v>0</v>
      </c>
      <c r="G5055" s="2">
        <f>Electricity!H5080</f>
        <v>0</v>
      </c>
      <c r="H5055" s="2">
        <f>Electricity!I5080</f>
        <v>0</v>
      </c>
      <c r="I5055" s="2">
        <f>Electricity!J5080</f>
        <v>0</v>
      </c>
    </row>
    <row r="5056" spans="2:9" x14ac:dyDescent="0.35">
      <c r="B5056" s="458" t="str">
        <f t="shared" si="79"/>
        <v>07/30/2019 02:00:00 AM</v>
      </c>
      <c r="C5056" s="458">
        <v>43676</v>
      </c>
      <c r="D5056" s="459">
        <v>8.333333333333337E-2</v>
      </c>
      <c r="E5056" s="2">
        <f>Electricity!F5081</f>
        <v>0</v>
      </c>
      <c r="F5056" s="2">
        <f>Electricity!G5081</f>
        <v>0</v>
      </c>
      <c r="G5056" s="2">
        <f>Electricity!H5081</f>
        <v>0</v>
      </c>
      <c r="H5056" s="2">
        <f>Electricity!I5081</f>
        <v>0</v>
      </c>
      <c r="I5056" s="2">
        <f>Electricity!J5081</f>
        <v>0</v>
      </c>
    </row>
    <row r="5057" spans="2:9" x14ac:dyDescent="0.35">
      <c r="B5057" s="458" t="str">
        <f t="shared" si="79"/>
        <v>07/30/2019 03:00:00 AM</v>
      </c>
      <c r="C5057" s="458">
        <v>43676</v>
      </c>
      <c r="D5057" s="459">
        <v>0.12500000000000006</v>
      </c>
      <c r="E5057" s="2">
        <f>Electricity!F5082</f>
        <v>0</v>
      </c>
      <c r="F5057" s="2">
        <f>Electricity!G5082</f>
        <v>0</v>
      </c>
      <c r="G5057" s="2">
        <f>Electricity!H5082</f>
        <v>0</v>
      </c>
      <c r="H5057" s="2">
        <f>Electricity!I5082</f>
        <v>0</v>
      </c>
      <c r="I5057" s="2">
        <f>Electricity!J5082</f>
        <v>0</v>
      </c>
    </row>
    <row r="5058" spans="2:9" x14ac:dyDescent="0.35">
      <c r="B5058" s="458" t="str">
        <f t="shared" si="79"/>
        <v>07/30/2019 04:00:00 AM</v>
      </c>
      <c r="C5058" s="458">
        <v>43676</v>
      </c>
      <c r="D5058" s="459">
        <v>0.16666666666666669</v>
      </c>
      <c r="E5058" s="2">
        <f>Electricity!F5083</f>
        <v>0</v>
      </c>
      <c r="F5058" s="2">
        <f>Electricity!G5083</f>
        <v>0</v>
      </c>
      <c r="G5058" s="2">
        <f>Electricity!H5083</f>
        <v>0</v>
      </c>
      <c r="H5058" s="2">
        <f>Electricity!I5083</f>
        <v>0</v>
      </c>
      <c r="I5058" s="2">
        <f>Electricity!J5083</f>
        <v>0</v>
      </c>
    </row>
    <row r="5059" spans="2:9" x14ac:dyDescent="0.35">
      <c r="B5059" s="458" t="str">
        <f t="shared" si="79"/>
        <v>07/30/2019 05:00:00 AM</v>
      </c>
      <c r="C5059" s="458">
        <v>43676</v>
      </c>
      <c r="D5059" s="459">
        <v>0.20833333333333337</v>
      </c>
      <c r="E5059" s="2">
        <f>Electricity!F5084</f>
        <v>0</v>
      </c>
      <c r="F5059" s="2">
        <f>Electricity!G5084</f>
        <v>0</v>
      </c>
      <c r="G5059" s="2">
        <f>Electricity!H5084</f>
        <v>0</v>
      </c>
      <c r="H5059" s="2">
        <f>Electricity!I5084</f>
        <v>0</v>
      </c>
      <c r="I5059" s="2">
        <f>Electricity!J5084</f>
        <v>0</v>
      </c>
    </row>
    <row r="5060" spans="2:9" x14ac:dyDescent="0.35">
      <c r="B5060" s="458" t="str">
        <f t="shared" si="79"/>
        <v>07/30/2019 06:00:00 AM</v>
      </c>
      <c r="C5060" s="458">
        <v>43676</v>
      </c>
      <c r="D5060" s="459">
        <v>0.25</v>
      </c>
      <c r="E5060" s="2">
        <f>Electricity!F5085</f>
        <v>0</v>
      </c>
      <c r="F5060" s="2">
        <f>Electricity!G5085</f>
        <v>0</v>
      </c>
      <c r="G5060" s="2">
        <f>Electricity!H5085</f>
        <v>0</v>
      </c>
      <c r="H5060" s="2">
        <f>Electricity!I5085</f>
        <v>0</v>
      </c>
      <c r="I5060" s="2">
        <f>Electricity!J5085</f>
        <v>0</v>
      </c>
    </row>
    <row r="5061" spans="2:9" x14ac:dyDescent="0.35">
      <c r="B5061" s="458" t="str">
        <f t="shared" si="79"/>
        <v>07/30/2019 07:00:00 AM</v>
      </c>
      <c r="C5061" s="458">
        <v>43676</v>
      </c>
      <c r="D5061" s="459">
        <v>0.29166666666666669</v>
      </c>
      <c r="E5061" s="2">
        <f>Electricity!F5086</f>
        <v>0</v>
      </c>
      <c r="F5061" s="2">
        <f>Electricity!G5086</f>
        <v>0</v>
      </c>
      <c r="G5061" s="2">
        <f>Electricity!H5086</f>
        <v>0</v>
      </c>
      <c r="H5061" s="2">
        <f>Electricity!I5086</f>
        <v>0</v>
      </c>
      <c r="I5061" s="2">
        <f>Electricity!J5086</f>
        <v>0</v>
      </c>
    </row>
    <row r="5062" spans="2:9" x14ac:dyDescent="0.35">
      <c r="B5062" s="458" t="str">
        <f t="shared" si="79"/>
        <v>07/30/2019 08:00:00 AM</v>
      </c>
      <c r="C5062" s="458">
        <v>43676</v>
      </c>
      <c r="D5062" s="459">
        <v>0.33333333333333337</v>
      </c>
      <c r="E5062" s="2">
        <f>Electricity!F5087</f>
        <v>0</v>
      </c>
      <c r="F5062" s="2">
        <f>Electricity!G5087</f>
        <v>0</v>
      </c>
      <c r="G5062" s="2">
        <f>Electricity!H5087</f>
        <v>0</v>
      </c>
      <c r="H5062" s="2">
        <f>Electricity!I5087</f>
        <v>0</v>
      </c>
      <c r="I5062" s="2">
        <f>Electricity!J5087</f>
        <v>0</v>
      </c>
    </row>
    <row r="5063" spans="2:9" x14ac:dyDescent="0.35">
      <c r="B5063" s="458" t="str">
        <f t="shared" si="79"/>
        <v>07/30/2019 09:00:00 AM</v>
      </c>
      <c r="C5063" s="458">
        <v>43676</v>
      </c>
      <c r="D5063" s="459">
        <v>0.375</v>
      </c>
      <c r="E5063" s="2">
        <f>Electricity!F5088</f>
        <v>0</v>
      </c>
      <c r="F5063" s="2">
        <f>Electricity!G5088</f>
        <v>0</v>
      </c>
      <c r="G5063" s="2">
        <f>Electricity!H5088</f>
        <v>0</v>
      </c>
      <c r="H5063" s="2">
        <f>Electricity!I5088</f>
        <v>0</v>
      </c>
      <c r="I5063" s="2">
        <f>Electricity!J5088</f>
        <v>0</v>
      </c>
    </row>
    <row r="5064" spans="2:9" x14ac:dyDescent="0.35">
      <c r="B5064" s="458" t="str">
        <f t="shared" si="79"/>
        <v>07/30/2019 10:00:00 AM</v>
      </c>
      <c r="C5064" s="458">
        <v>43676</v>
      </c>
      <c r="D5064" s="459">
        <v>0.41666666666666669</v>
      </c>
      <c r="E5064" s="2">
        <f>Electricity!F5089</f>
        <v>0</v>
      </c>
      <c r="F5064" s="2">
        <f>Electricity!G5089</f>
        <v>0</v>
      </c>
      <c r="G5064" s="2">
        <f>Electricity!H5089</f>
        <v>0</v>
      </c>
      <c r="H5064" s="2">
        <f>Electricity!I5089</f>
        <v>0</v>
      </c>
      <c r="I5064" s="2">
        <f>Electricity!J5089</f>
        <v>0</v>
      </c>
    </row>
    <row r="5065" spans="2:9" x14ac:dyDescent="0.35">
      <c r="B5065" s="458" t="str">
        <f t="shared" si="79"/>
        <v>07/30/2019 11:00:00 AM</v>
      </c>
      <c r="C5065" s="458">
        <v>43676</v>
      </c>
      <c r="D5065" s="459">
        <v>0.45833333333333337</v>
      </c>
      <c r="E5065" s="2">
        <f>Electricity!F5090</f>
        <v>0</v>
      </c>
      <c r="F5065" s="2">
        <f>Electricity!G5090</f>
        <v>0</v>
      </c>
      <c r="G5065" s="2">
        <f>Electricity!H5090</f>
        <v>0</v>
      </c>
      <c r="H5065" s="2">
        <f>Electricity!I5090</f>
        <v>0</v>
      </c>
      <c r="I5065" s="2">
        <f>Electricity!J5090</f>
        <v>0</v>
      </c>
    </row>
    <row r="5066" spans="2:9" x14ac:dyDescent="0.35">
      <c r="B5066" s="458" t="str">
        <f t="shared" si="79"/>
        <v>07/30/2019 12:00:00 PM</v>
      </c>
      <c r="C5066" s="458">
        <v>43676</v>
      </c>
      <c r="D5066" s="459">
        <v>0.50000000000000011</v>
      </c>
      <c r="E5066" s="2">
        <f>Electricity!F5091</f>
        <v>0</v>
      </c>
      <c r="F5066" s="2">
        <f>Electricity!G5091</f>
        <v>0</v>
      </c>
      <c r="G5066" s="2">
        <f>Electricity!H5091</f>
        <v>0</v>
      </c>
      <c r="H5066" s="2">
        <f>Electricity!I5091</f>
        <v>0</v>
      </c>
      <c r="I5066" s="2">
        <f>Electricity!J5091</f>
        <v>0</v>
      </c>
    </row>
    <row r="5067" spans="2:9" x14ac:dyDescent="0.35">
      <c r="B5067" s="458" t="str">
        <f t="shared" si="79"/>
        <v>07/30/2019 01:00:00 PM</v>
      </c>
      <c r="C5067" s="458">
        <v>43676</v>
      </c>
      <c r="D5067" s="459">
        <v>0.54166666666666674</v>
      </c>
      <c r="E5067" s="2">
        <f>Electricity!F5092</f>
        <v>0</v>
      </c>
      <c r="F5067" s="2">
        <f>Electricity!G5092</f>
        <v>0</v>
      </c>
      <c r="G5067" s="2">
        <f>Electricity!H5092</f>
        <v>0</v>
      </c>
      <c r="H5067" s="2">
        <f>Electricity!I5092</f>
        <v>0</v>
      </c>
      <c r="I5067" s="2">
        <f>Electricity!J5092</f>
        <v>0</v>
      </c>
    </row>
    <row r="5068" spans="2:9" x14ac:dyDescent="0.35">
      <c r="B5068" s="458" t="str">
        <f t="shared" si="79"/>
        <v>07/30/2019 02:00:00 PM</v>
      </c>
      <c r="C5068" s="458">
        <v>43676</v>
      </c>
      <c r="D5068" s="459">
        <v>0.58333333333333337</v>
      </c>
      <c r="E5068" s="2">
        <f>Electricity!F5093</f>
        <v>0</v>
      </c>
      <c r="F5068" s="2">
        <f>Electricity!G5093</f>
        <v>0</v>
      </c>
      <c r="G5068" s="2">
        <f>Electricity!H5093</f>
        <v>0</v>
      </c>
      <c r="H5068" s="2">
        <f>Electricity!I5093</f>
        <v>0</v>
      </c>
      <c r="I5068" s="2">
        <f>Electricity!J5093</f>
        <v>0</v>
      </c>
    </row>
    <row r="5069" spans="2:9" x14ac:dyDescent="0.35">
      <c r="B5069" s="458" t="str">
        <f t="shared" si="79"/>
        <v>07/30/2019 03:00:00 PM</v>
      </c>
      <c r="C5069" s="458">
        <v>43676</v>
      </c>
      <c r="D5069" s="459">
        <v>0.62500000000000011</v>
      </c>
      <c r="E5069" s="2">
        <f>Electricity!F5094</f>
        <v>0</v>
      </c>
      <c r="F5069" s="2">
        <f>Electricity!G5094</f>
        <v>0</v>
      </c>
      <c r="G5069" s="2">
        <f>Electricity!H5094</f>
        <v>0</v>
      </c>
      <c r="H5069" s="2">
        <f>Electricity!I5094</f>
        <v>0</v>
      </c>
      <c r="I5069" s="2">
        <f>Electricity!J5094</f>
        <v>0</v>
      </c>
    </row>
    <row r="5070" spans="2:9" x14ac:dyDescent="0.35">
      <c r="B5070" s="458" t="str">
        <f t="shared" si="79"/>
        <v>07/30/2019 04:00:00 PM</v>
      </c>
      <c r="C5070" s="458">
        <v>43676</v>
      </c>
      <c r="D5070" s="459">
        <v>0.66666666666666674</v>
      </c>
      <c r="E5070" s="2">
        <f>Electricity!F5095</f>
        <v>0</v>
      </c>
      <c r="F5070" s="2">
        <f>Electricity!G5095</f>
        <v>0</v>
      </c>
      <c r="G5070" s="2">
        <f>Electricity!H5095</f>
        <v>0</v>
      </c>
      <c r="H5070" s="2">
        <f>Electricity!I5095</f>
        <v>0</v>
      </c>
      <c r="I5070" s="2">
        <f>Electricity!J5095</f>
        <v>0</v>
      </c>
    </row>
    <row r="5071" spans="2:9" x14ac:dyDescent="0.35">
      <c r="B5071" s="458" t="str">
        <f t="shared" ref="B5071:B5134" si="80">CONCATENATE(TEXT(C5071,"mm/dd/yyyy")," ",TEXT(D5071,"hh:mm:ss AM/PM"))</f>
        <v>07/30/2019 05:00:00 PM</v>
      </c>
      <c r="C5071" s="458">
        <v>43676</v>
      </c>
      <c r="D5071" s="459">
        <v>0.70833333333333337</v>
      </c>
      <c r="E5071" s="2">
        <f>Electricity!F5096</f>
        <v>0</v>
      </c>
      <c r="F5071" s="2">
        <f>Electricity!G5096</f>
        <v>0</v>
      </c>
      <c r="G5071" s="2">
        <f>Electricity!H5096</f>
        <v>0</v>
      </c>
      <c r="H5071" s="2">
        <f>Electricity!I5096</f>
        <v>0</v>
      </c>
      <c r="I5071" s="2">
        <f>Electricity!J5096</f>
        <v>0</v>
      </c>
    </row>
    <row r="5072" spans="2:9" x14ac:dyDescent="0.35">
      <c r="B5072" s="458" t="str">
        <f t="shared" si="80"/>
        <v>07/30/2019 06:00:00 PM</v>
      </c>
      <c r="C5072" s="458">
        <v>43676</v>
      </c>
      <c r="D5072" s="459">
        <v>0.75000000000000011</v>
      </c>
      <c r="E5072" s="2">
        <f>Electricity!F5097</f>
        <v>0</v>
      </c>
      <c r="F5072" s="2">
        <f>Electricity!G5097</f>
        <v>0</v>
      </c>
      <c r="G5072" s="2">
        <f>Electricity!H5097</f>
        <v>0</v>
      </c>
      <c r="H5072" s="2">
        <f>Electricity!I5097</f>
        <v>0</v>
      </c>
      <c r="I5072" s="2">
        <f>Electricity!J5097</f>
        <v>0</v>
      </c>
    </row>
    <row r="5073" spans="2:9" x14ac:dyDescent="0.35">
      <c r="B5073" s="458" t="str">
        <f t="shared" si="80"/>
        <v>07/30/2019 07:00:00 PM</v>
      </c>
      <c r="C5073" s="458">
        <v>43676</v>
      </c>
      <c r="D5073" s="459">
        <v>0.79166666666666674</v>
      </c>
      <c r="E5073" s="2">
        <f>Electricity!F5098</f>
        <v>0</v>
      </c>
      <c r="F5073" s="2">
        <f>Electricity!G5098</f>
        <v>0</v>
      </c>
      <c r="G5073" s="2">
        <f>Electricity!H5098</f>
        <v>0</v>
      </c>
      <c r="H5073" s="2">
        <f>Electricity!I5098</f>
        <v>0</v>
      </c>
      <c r="I5073" s="2">
        <f>Electricity!J5098</f>
        <v>0</v>
      </c>
    </row>
    <row r="5074" spans="2:9" x14ac:dyDescent="0.35">
      <c r="B5074" s="458" t="str">
        <f t="shared" si="80"/>
        <v>07/30/2019 08:00:00 PM</v>
      </c>
      <c r="C5074" s="458">
        <v>43676</v>
      </c>
      <c r="D5074" s="459">
        <v>0.83333333333333337</v>
      </c>
      <c r="E5074" s="2">
        <f>Electricity!F5099</f>
        <v>0</v>
      </c>
      <c r="F5074" s="2">
        <f>Electricity!G5099</f>
        <v>0</v>
      </c>
      <c r="G5074" s="2">
        <f>Electricity!H5099</f>
        <v>0</v>
      </c>
      <c r="H5074" s="2">
        <f>Electricity!I5099</f>
        <v>0</v>
      </c>
      <c r="I5074" s="2">
        <f>Electricity!J5099</f>
        <v>0</v>
      </c>
    </row>
    <row r="5075" spans="2:9" x14ac:dyDescent="0.35">
      <c r="B5075" s="458" t="str">
        <f t="shared" si="80"/>
        <v>07/30/2019 09:00:00 PM</v>
      </c>
      <c r="C5075" s="458">
        <v>43676</v>
      </c>
      <c r="D5075" s="459">
        <v>0.87500000000000011</v>
      </c>
      <c r="E5075" s="2">
        <f>Electricity!F5100</f>
        <v>0</v>
      </c>
      <c r="F5075" s="2">
        <f>Electricity!G5100</f>
        <v>0</v>
      </c>
      <c r="G5075" s="2">
        <f>Electricity!H5100</f>
        <v>0</v>
      </c>
      <c r="H5075" s="2">
        <f>Electricity!I5100</f>
        <v>0</v>
      </c>
      <c r="I5075" s="2">
        <f>Electricity!J5100</f>
        <v>0</v>
      </c>
    </row>
    <row r="5076" spans="2:9" x14ac:dyDescent="0.35">
      <c r="B5076" s="458" t="str">
        <f t="shared" si="80"/>
        <v>07/30/2019 10:00:00 PM</v>
      </c>
      <c r="C5076" s="458">
        <v>43676</v>
      </c>
      <c r="D5076" s="459">
        <v>0.91666666666666674</v>
      </c>
      <c r="E5076" s="2">
        <f>Electricity!F5101</f>
        <v>0</v>
      </c>
      <c r="F5076" s="2">
        <f>Electricity!G5101</f>
        <v>0</v>
      </c>
      <c r="G5076" s="2">
        <f>Electricity!H5101</f>
        <v>0</v>
      </c>
      <c r="H5076" s="2">
        <f>Electricity!I5101</f>
        <v>0</v>
      </c>
      <c r="I5076" s="2">
        <f>Electricity!J5101</f>
        <v>0</v>
      </c>
    </row>
    <row r="5077" spans="2:9" x14ac:dyDescent="0.35">
      <c r="B5077" s="458" t="str">
        <f t="shared" si="80"/>
        <v>07/30/2019 11:00:00 PM</v>
      </c>
      <c r="C5077" s="458">
        <v>43676</v>
      </c>
      <c r="D5077" s="459">
        <v>0.95833333333333337</v>
      </c>
      <c r="E5077" s="2">
        <f>Electricity!F5102</f>
        <v>0</v>
      </c>
      <c r="F5077" s="2">
        <f>Electricity!G5102</f>
        <v>0</v>
      </c>
      <c r="G5077" s="2">
        <f>Electricity!H5102</f>
        <v>0</v>
      </c>
      <c r="H5077" s="2">
        <f>Electricity!I5102</f>
        <v>0</v>
      </c>
      <c r="I5077" s="2">
        <f>Electricity!J5102</f>
        <v>0</v>
      </c>
    </row>
    <row r="5078" spans="2:9" x14ac:dyDescent="0.35">
      <c r="B5078" s="458" t="str">
        <f t="shared" si="80"/>
        <v>07/31/2019 12:00:00 AM</v>
      </c>
      <c r="C5078" s="458">
        <v>43677</v>
      </c>
      <c r="D5078" s="459">
        <v>3.1225022567582528E-17</v>
      </c>
      <c r="E5078" s="2">
        <f>Electricity!F5103</f>
        <v>0</v>
      </c>
      <c r="F5078" s="2">
        <f>Electricity!G5103</f>
        <v>0</v>
      </c>
      <c r="G5078" s="2">
        <f>Electricity!H5103</f>
        <v>0</v>
      </c>
      <c r="H5078" s="2">
        <f>Electricity!I5103</f>
        <v>0</v>
      </c>
      <c r="I5078" s="2">
        <f>Electricity!J5103</f>
        <v>0</v>
      </c>
    </row>
    <row r="5079" spans="2:9" x14ac:dyDescent="0.35">
      <c r="B5079" s="458" t="str">
        <f t="shared" si="80"/>
        <v>07/31/2019 01:00:00 AM</v>
      </c>
      <c r="C5079" s="458">
        <v>43677</v>
      </c>
      <c r="D5079" s="459">
        <v>4.1666666666666699E-2</v>
      </c>
      <c r="E5079" s="2">
        <f>Electricity!F5104</f>
        <v>0</v>
      </c>
      <c r="F5079" s="2">
        <f>Electricity!G5104</f>
        <v>0</v>
      </c>
      <c r="G5079" s="2">
        <f>Electricity!H5104</f>
        <v>0</v>
      </c>
      <c r="H5079" s="2">
        <f>Electricity!I5104</f>
        <v>0</v>
      </c>
      <c r="I5079" s="2">
        <f>Electricity!J5104</f>
        <v>0</v>
      </c>
    </row>
    <row r="5080" spans="2:9" x14ac:dyDescent="0.35">
      <c r="B5080" s="458" t="str">
        <f t="shared" si="80"/>
        <v>07/31/2019 02:00:00 AM</v>
      </c>
      <c r="C5080" s="458">
        <v>43677</v>
      </c>
      <c r="D5080" s="459">
        <v>8.333333333333337E-2</v>
      </c>
      <c r="E5080" s="2">
        <f>Electricity!F5105</f>
        <v>0</v>
      </c>
      <c r="F5080" s="2">
        <f>Electricity!G5105</f>
        <v>0</v>
      </c>
      <c r="G5080" s="2">
        <f>Electricity!H5105</f>
        <v>0</v>
      </c>
      <c r="H5080" s="2">
        <f>Electricity!I5105</f>
        <v>0</v>
      </c>
      <c r="I5080" s="2">
        <f>Electricity!J5105</f>
        <v>0</v>
      </c>
    </row>
    <row r="5081" spans="2:9" x14ac:dyDescent="0.35">
      <c r="B5081" s="458" t="str">
        <f t="shared" si="80"/>
        <v>07/31/2019 03:00:00 AM</v>
      </c>
      <c r="C5081" s="458">
        <v>43677</v>
      </c>
      <c r="D5081" s="459">
        <v>0.12500000000000006</v>
      </c>
      <c r="E5081" s="2">
        <f>Electricity!F5106</f>
        <v>0</v>
      </c>
      <c r="F5081" s="2">
        <f>Electricity!G5106</f>
        <v>0</v>
      </c>
      <c r="G5081" s="2">
        <f>Electricity!H5106</f>
        <v>0</v>
      </c>
      <c r="H5081" s="2">
        <f>Electricity!I5106</f>
        <v>0</v>
      </c>
      <c r="I5081" s="2">
        <f>Electricity!J5106</f>
        <v>0</v>
      </c>
    </row>
    <row r="5082" spans="2:9" x14ac:dyDescent="0.35">
      <c r="B5082" s="458" t="str">
        <f t="shared" si="80"/>
        <v>07/31/2019 04:00:00 AM</v>
      </c>
      <c r="C5082" s="458">
        <v>43677</v>
      </c>
      <c r="D5082" s="459">
        <v>0.16666666666666669</v>
      </c>
      <c r="E5082" s="2">
        <f>Electricity!F5107</f>
        <v>0</v>
      </c>
      <c r="F5082" s="2">
        <f>Electricity!G5107</f>
        <v>0</v>
      </c>
      <c r="G5082" s="2">
        <f>Electricity!H5107</f>
        <v>0</v>
      </c>
      <c r="H5082" s="2">
        <f>Electricity!I5107</f>
        <v>0</v>
      </c>
      <c r="I5082" s="2">
        <f>Electricity!J5107</f>
        <v>0</v>
      </c>
    </row>
    <row r="5083" spans="2:9" x14ac:dyDescent="0.35">
      <c r="B5083" s="458" t="str">
        <f t="shared" si="80"/>
        <v>07/31/2019 05:00:00 AM</v>
      </c>
      <c r="C5083" s="458">
        <v>43677</v>
      </c>
      <c r="D5083" s="459">
        <v>0.20833333333333337</v>
      </c>
      <c r="E5083" s="2">
        <f>Electricity!F5108</f>
        <v>0</v>
      </c>
      <c r="F5083" s="2">
        <f>Electricity!G5108</f>
        <v>0</v>
      </c>
      <c r="G5083" s="2">
        <f>Electricity!H5108</f>
        <v>0</v>
      </c>
      <c r="H5083" s="2">
        <f>Electricity!I5108</f>
        <v>0</v>
      </c>
      <c r="I5083" s="2">
        <f>Electricity!J5108</f>
        <v>0</v>
      </c>
    </row>
    <row r="5084" spans="2:9" x14ac:dyDescent="0.35">
      <c r="B5084" s="458" t="str">
        <f t="shared" si="80"/>
        <v>07/31/2019 06:00:00 AM</v>
      </c>
      <c r="C5084" s="458">
        <v>43677</v>
      </c>
      <c r="D5084" s="459">
        <v>0.25</v>
      </c>
      <c r="E5084" s="2">
        <f>Electricity!F5109</f>
        <v>0</v>
      </c>
      <c r="F5084" s="2">
        <f>Electricity!G5109</f>
        <v>0</v>
      </c>
      <c r="G5084" s="2">
        <f>Electricity!H5109</f>
        <v>0</v>
      </c>
      <c r="H5084" s="2">
        <f>Electricity!I5109</f>
        <v>0</v>
      </c>
      <c r="I5084" s="2">
        <f>Electricity!J5109</f>
        <v>0</v>
      </c>
    </row>
    <row r="5085" spans="2:9" x14ac:dyDescent="0.35">
      <c r="B5085" s="458" t="str">
        <f t="shared" si="80"/>
        <v>07/31/2019 07:00:00 AM</v>
      </c>
      <c r="C5085" s="458">
        <v>43677</v>
      </c>
      <c r="D5085" s="459">
        <v>0.29166666666666669</v>
      </c>
      <c r="E5085" s="2">
        <f>Electricity!F5110</f>
        <v>0</v>
      </c>
      <c r="F5085" s="2">
        <f>Electricity!G5110</f>
        <v>0</v>
      </c>
      <c r="G5085" s="2">
        <f>Electricity!H5110</f>
        <v>0</v>
      </c>
      <c r="H5085" s="2">
        <f>Electricity!I5110</f>
        <v>0</v>
      </c>
      <c r="I5085" s="2">
        <f>Electricity!J5110</f>
        <v>0</v>
      </c>
    </row>
    <row r="5086" spans="2:9" x14ac:dyDescent="0.35">
      <c r="B5086" s="458" t="str">
        <f t="shared" si="80"/>
        <v>07/31/2019 08:00:00 AM</v>
      </c>
      <c r="C5086" s="458">
        <v>43677</v>
      </c>
      <c r="D5086" s="459">
        <v>0.33333333333333337</v>
      </c>
      <c r="E5086" s="2">
        <f>Electricity!F5111</f>
        <v>0</v>
      </c>
      <c r="F5086" s="2">
        <f>Electricity!G5111</f>
        <v>0</v>
      </c>
      <c r="G5086" s="2">
        <f>Electricity!H5111</f>
        <v>0</v>
      </c>
      <c r="H5086" s="2">
        <f>Electricity!I5111</f>
        <v>0</v>
      </c>
      <c r="I5086" s="2">
        <f>Electricity!J5111</f>
        <v>0</v>
      </c>
    </row>
    <row r="5087" spans="2:9" x14ac:dyDescent="0.35">
      <c r="B5087" s="458" t="str">
        <f t="shared" si="80"/>
        <v>07/31/2019 09:00:00 AM</v>
      </c>
      <c r="C5087" s="458">
        <v>43677</v>
      </c>
      <c r="D5087" s="459">
        <v>0.375</v>
      </c>
      <c r="E5087" s="2">
        <f>Electricity!F5112</f>
        <v>0</v>
      </c>
      <c r="F5087" s="2">
        <f>Electricity!G5112</f>
        <v>0</v>
      </c>
      <c r="G5087" s="2">
        <f>Electricity!H5112</f>
        <v>0</v>
      </c>
      <c r="H5087" s="2">
        <f>Electricity!I5112</f>
        <v>0</v>
      </c>
      <c r="I5087" s="2">
        <f>Electricity!J5112</f>
        <v>0</v>
      </c>
    </row>
    <row r="5088" spans="2:9" x14ac:dyDescent="0.35">
      <c r="B5088" s="458" t="str">
        <f t="shared" si="80"/>
        <v>07/31/2019 10:00:00 AM</v>
      </c>
      <c r="C5088" s="458">
        <v>43677</v>
      </c>
      <c r="D5088" s="459">
        <v>0.41666666666666669</v>
      </c>
      <c r="E5088" s="2">
        <f>Electricity!F5113</f>
        <v>0</v>
      </c>
      <c r="F5088" s="2">
        <f>Electricity!G5113</f>
        <v>0</v>
      </c>
      <c r="G5088" s="2">
        <f>Electricity!H5113</f>
        <v>0</v>
      </c>
      <c r="H5088" s="2">
        <f>Electricity!I5113</f>
        <v>0</v>
      </c>
      <c r="I5088" s="2">
        <f>Electricity!J5113</f>
        <v>0</v>
      </c>
    </row>
    <row r="5089" spans="2:9" x14ac:dyDescent="0.35">
      <c r="B5089" s="458" t="str">
        <f t="shared" si="80"/>
        <v>07/31/2019 11:00:00 AM</v>
      </c>
      <c r="C5089" s="458">
        <v>43677</v>
      </c>
      <c r="D5089" s="459">
        <v>0.45833333333333337</v>
      </c>
      <c r="E5089" s="2">
        <f>Electricity!F5114</f>
        <v>0</v>
      </c>
      <c r="F5089" s="2">
        <f>Electricity!G5114</f>
        <v>0</v>
      </c>
      <c r="G5089" s="2">
        <f>Electricity!H5114</f>
        <v>0</v>
      </c>
      <c r="H5089" s="2">
        <f>Electricity!I5114</f>
        <v>0</v>
      </c>
      <c r="I5089" s="2">
        <f>Electricity!J5114</f>
        <v>0</v>
      </c>
    </row>
    <row r="5090" spans="2:9" x14ac:dyDescent="0.35">
      <c r="B5090" s="458" t="str">
        <f t="shared" si="80"/>
        <v>07/31/2019 12:00:00 PM</v>
      </c>
      <c r="C5090" s="458">
        <v>43677</v>
      </c>
      <c r="D5090" s="459">
        <v>0.50000000000000011</v>
      </c>
      <c r="E5090" s="2">
        <f>Electricity!F5115</f>
        <v>0</v>
      </c>
      <c r="F5090" s="2">
        <f>Electricity!G5115</f>
        <v>0</v>
      </c>
      <c r="G5090" s="2">
        <f>Electricity!H5115</f>
        <v>0</v>
      </c>
      <c r="H5090" s="2">
        <f>Electricity!I5115</f>
        <v>0</v>
      </c>
      <c r="I5090" s="2">
        <f>Electricity!J5115</f>
        <v>0</v>
      </c>
    </row>
    <row r="5091" spans="2:9" x14ac:dyDescent="0.35">
      <c r="B5091" s="458" t="str">
        <f t="shared" si="80"/>
        <v>07/31/2019 01:00:00 PM</v>
      </c>
      <c r="C5091" s="458">
        <v>43677</v>
      </c>
      <c r="D5091" s="459">
        <v>0.54166666666666674</v>
      </c>
      <c r="E5091" s="2">
        <f>Electricity!F5116</f>
        <v>0</v>
      </c>
      <c r="F5091" s="2">
        <f>Electricity!G5116</f>
        <v>0</v>
      </c>
      <c r="G5091" s="2">
        <f>Electricity!H5116</f>
        <v>0</v>
      </c>
      <c r="H5091" s="2">
        <f>Electricity!I5116</f>
        <v>0</v>
      </c>
      <c r="I5091" s="2">
        <f>Electricity!J5116</f>
        <v>0</v>
      </c>
    </row>
    <row r="5092" spans="2:9" x14ac:dyDescent="0.35">
      <c r="B5092" s="458" t="str">
        <f t="shared" si="80"/>
        <v>07/31/2019 02:00:00 PM</v>
      </c>
      <c r="C5092" s="458">
        <v>43677</v>
      </c>
      <c r="D5092" s="459">
        <v>0.58333333333333337</v>
      </c>
      <c r="E5092" s="2">
        <f>Electricity!F5117</f>
        <v>0</v>
      </c>
      <c r="F5092" s="2">
        <f>Electricity!G5117</f>
        <v>0</v>
      </c>
      <c r="G5092" s="2">
        <f>Electricity!H5117</f>
        <v>0</v>
      </c>
      <c r="H5092" s="2">
        <f>Electricity!I5117</f>
        <v>0</v>
      </c>
      <c r="I5092" s="2">
        <f>Electricity!J5117</f>
        <v>0</v>
      </c>
    </row>
    <row r="5093" spans="2:9" x14ac:dyDescent="0.35">
      <c r="B5093" s="458" t="str">
        <f t="shared" si="80"/>
        <v>07/31/2019 03:00:00 PM</v>
      </c>
      <c r="C5093" s="458">
        <v>43677</v>
      </c>
      <c r="D5093" s="459">
        <v>0.62500000000000011</v>
      </c>
      <c r="E5093" s="2">
        <f>Electricity!F5118</f>
        <v>0</v>
      </c>
      <c r="F5093" s="2">
        <f>Electricity!G5118</f>
        <v>0</v>
      </c>
      <c r="G5093" s="2">
        <f>Electricity!H5118</f>
        <v>0</v>
      </c>
      <c r="H5093" s="2">
        <f>Electricity!I5118</f>
        <v>0</v>
      </c>
      <c r="I5093" s="2">
        <f>Electricity!J5118</f>
        <v>0</v>
      </c>
    </row>
    <row r="5094" spans="2:9" x14ac:dyDescent="0.35">
      <c r="B5094" s="458" t="str">
        <f t="shared" si="80"/>
        <v>07/31/2019 04:00:00 PM</v>
      </c>
      <c r="C5094" s="458">
        <v>43677</v>
      </c>
      <c r="D5094" s="459">
        <v>0.66666666666666674</v>
      </c>
      <c r="E5094" s="2">
        <f>Electricity!F5119</f>
        <v>0</v>
      </c>
      <c r="F5094" s="2">
        <f>Electricity!G5119</f>
        <v>0</v>
      </c>
      <c r="G5094" s="2">
        <f>Electricity!H5119</f>
        <v>0</v>
      </c>
      <c r="H5094" s="2">
        <f>Electricity!I5119</f>
        <v>0</v>
      </c>
      <c r="I5094" s="2">
        <f>Electricity!J5119</f>
        <v>0</v>
      </c>
    </row>
    <row r="5095" spans="2:9" x14ac:dyDescent="0.35">
      <c r="B5095" s="458" t="str">
        <f t="shared" si="80"/>
        <v>07/31/2019 05:00:00 PM</v>
      </c>
      <c r="C5095" s="458">
        <v>43677</v>
      </c>
      <c r="D5095" s="459">
        <v>0.70833333333333337</v>
      </c>
      <c r="E5095" s="2">
        <f>Electricity!F5120</f>
        <v>0</v>
      </c>
      <c r="F5095" s="2">
        <f>Electricity!G5120</f>
        <v>0</v>
      </c>
      <c r="G5095" s="2">
        <f>Electricity!H5120</f>
        <v>0</v>
      </c>
      <c r="H5095" s="2">
        <f>Electricity!I5120</f>
        <v>0</v>
      </c>
      <c r="I5095" s="2">
        <f>Electricity!J5120</f>
        <v>0</v>
      </c>
    </row>
    <row r="5096" spans="2:9" x14ac:dyDescent="0.35">
      <c r="B5096" s="458" t="str">
        <f t="shared" si="80"/>
        <v>07/31/2019 06:00:00 PM</v>
      </c>
      <c r="C5096" s="458">
        <v>43677</v>
      </c>
      <c r="D5096" s="459">
        <v>0.75000000000000011</v>
      </c>
      <c r="E5096" s="2">
        <f>Electricity!F5121</f>
        <v>0</v>
      </c>
      <c r="F5096" s="2">
        <f>Electricity!G5121</f>
        <v>0</v>
      </c>
      <c r="G5096" s="2">
        <f>Electricity!H5121</f>
        <v>0</v>
      </c>
      <c r="H5096" s="2">
        <f>Electricity!I5121</f>
        <v>0</v>
      </c>
      <c r="I5096" s="2">
        <f>Electricity!J5121</f>
        <v>0</v>
      </c>
    </row>
    <row r="5097" spans="2:9" x14ac:dyDescent="0.35">
      <c r="B5097" s="458" t="str">
        <f t="shared" si="80"/>
        <v>07/31/2019 07:00:00 PM</v>
      </c>
      <c r="C5097" s="458">
        <v>43677</v>
      </c>
      <c r="D5097" s="459">
        <v>0.79166666666666674</v>
      </c>
      <c r="E5097" s="2">
        <f>Electricity!F5122</f>
        <v>0</v>
      </c>
      <c r="F5097" s="2">
        <f>Electricity!G5122</f>
        <v>0</v>
      </c>
      <c r="G5097" s="2">
        <f>Electricity!H5122</f>
        <v>0</v>
      </c>
      <c r="H5097" s="2">
        <f>Electricity!I5122</f>
        <v>0</v>
      </c>
      <c r="I5097" s="2">
        <f>Electricity!J5122</f>
        <v>0</v>
      </c>
    </row>
    <row r="5098" spans="2:9" x14ac:dyDescent="0.35">
      <c r="B5098" s="458" t="str">
        <f t="shared" si="80"/>
        <v>07/31/2019 08:00:00 PM</v>
      </c>
      <c r="C5098" s="458">
        <v>43677</v>
      </c>
      <c r="D5098" s="459">
        <v>0.83333333333333337</v>
      </c>
      <c r="E5098" s="2">
        <f>Electricity!F5123</f>
        <v>0</v>
      </c>
      <c r="F5098" s="2">
        <f>Electricity!G5123</f>
        <v>0</v>
      </c>
      <c r="G5098" s="2">
        <f>Electricity!H5123</f>
        <v>0</v>
      </c>
      <c r="H5098" s="2">
        <f>Electricity!I5123</f>
        <v>0</v>
      </c>
      <c r="I5098" s="2">
        <f>Electricity!J5123</f>
        <v>0</v>
      </c>
    </row>
    <row r="5099" spans="2:9" x14ac:dyDescent="0.35">
      <c r="B5099" s="458" t="str">
        <f t="shared" si="80"/>
        <v>07/31/2019 09:00:00 PM</v>
      </c>
      <c r="C5099" s="458">
        <v>43677</v>
      </c>
      <c r="D5099" s="459">
        <v>0.87500000000000011</v>
      </c>
      <c r="E5099" s="2">
        <f>Electricity!F5124</f>
        <v>0</v>
      </c>
      <c r="F5099" s="2">
        <f>Electricity!G5124</f>
        <v>0</v>
      </c>
      <c r="G5099" s="2">
        <f>Electricity!H5124</f>
        <v>0</v>
      </c>
      <c r="H5099" s="2">
        <f>Electricity!I5124</f>
        <v>0</v>
      </c>
      <c r="I5099" s="2">
        <f>Electricity!J5124</f>
        <v>0</v>
      </c>
    </row>
    <row r="5100" spans="2:9" x14ac:dyDescent="0.35">
      <c r="B5100" s="458" t="str">
        <f t="shared" si="80"/>
        <v>07/31/2019 10:00:00 PM</v>
      </c>
      <c r="C5100" s="458">
        <v>43677</v>
      </c>
      <c r="D5100" s="459">
        <v>0.91666666666666674</v>
      </c>
      <c r="E5100" s="2">
        <f>Electricity!F5125</f>
        <v>0</v>
      </c>
      <c r="F5100" s="2">
        <f>Electricity!G5125</f>
        <v>0</v>
      </c>
      <c r="G5100" s="2">
        <f>Electricity!H5125</f>
        <v>0</v>
      </c>
      <c r="H5100" s="2">
        <f>Electricity!I5125</f>
        <v>0</v>
      </c>
      <c r="I5100" s="2">
        <f>Electricity!J5125</f>
        <v>0</v>
      </c>
    </row>
    <row r="5101" spans="2:9" x14ac:dyDescent="0.35">
      <c r="B5101" s="458" t="str">
        <f t="shared" si="80"/>
        <v>07/31/2019 11:00:00 PM</v>
      </c>
      <c r="C5101" s="458">
        <v>43677</v>
      </c>
      <c r="D5101" s="459">
        <v>0.95833333333333337</v>
      </c>
      <c r="E5101" s="2">
        <f>Electricity!F5126</f>
        <v>0</v>
      </c>
      <c r="F5101" s="2">
        <f>Electricity!G5126</f>
        <v>0</v>
      </c>
      <c r="G5101" s="2">
        <f>Electricity!H5126</f>
        <v>0</v>
      </c>
      <c r="H5101" s="2">
        <f>Electricity!I5126</f>
        <v>0</v>
      </c>
      <c r="I5101" s="2">
        <f>Electricity!J5126</f>
        <v>0</v>
      </c>
    </row>
    <row r="5102" spans="2:9" x14ac:dyDescent="0.35">
      <c r="B5102" s="458" t="str">
        <f t="shared" si="80"/>
        <v>08/01/2019 12:00:00 AM</v>
      </c>
      <c r="C5102" s="458">
        <v>43678</v>
      </c>
      <c r="D5102" s="459">
        <v>3.1225022567582528E-17</v>
      </c>
      <c r="E5102" s="2">
        <f>Electricity!F5127</f>
        <v>0</v>
      </c>
      <c r="F5102" s="2">
        <f>Electricity!G5127</f>
        <v>0</v>
      </c>
      <c r="G5102" s="2">
        <f>Electricity!H5127</f>
        <v>0</v>
      </c>
      <c r="H5102" s="2">
        <f>Electricity!I5127</f>
        <v>0</v>
      </c>
      <c r="I5102" s="2">
        <f>Electricity!J5127</f>
        <v>0</v>
      </c>
    </row>
    <row r="5103" spans="2:9" x14ac:dyDescent="0.35">
      <c r="B5103" s="458" t="str">
        <f t="shared" si="80"/>
        <v>08/01/2019 01:00:00 AM</v>
      </c>
      <c r="C5103" s="458">
        <v>43678</v>
      </c>
      <c r="D5103" s="459">
        <v>4.1666666666666699E-2</v>
      </c>
      <c r="E5103" s="2">
        <f>Electricity!F5128</f>
        <v>0</v>
      </c>
      <c r="F5103" s="2">
        <f>Electricity!G5128</f>
        <v>0</v>
      </c>
      <c r="G5103" s="2">
        <f>Electricity!H5128</f>
        <v>0</v>
      </c>
      <c r="H5103" s="2">
        <f>Electricity!I5128</f>
        <v>0</v>
      </c>
      <c r="I5103" s="2">
        <f>Electricity!J5128</f>
        <v>0</v>
      </c>
    </row>
    <row r="5104" spans="2:9" x14ac:dyDescent="0.35">
      <c r="B5104" s="458" t="str">
        <f t="shared" si="80"/>
        <v>08/01/2019 02:00:00 AM</v>
      </c>
      <c r="C5104" s="458">
        <v>43678</v>
      </c>
      <c r="D5104" s="459">
        <v>8.333333333333337E-2</v>
      </c>
      <c r="E5104" s="2">
        <f>Electricity!F5129</f>
        <v>0</v>
      </c>
      <c r="F5104" s="2">
        <f>Electricity!G5129</f>
        <v>0</v>
      </c>
      <c r="G5104" s="2">
        <f>Electricity!H5129</f>
        <v>0</v>
      </c>
      <c r="H5104" s="2">
        <f>Electricity!I5129</f>
        <v>0</v>
      </c>
      <c r="I5104" s="2">
        <f>Electricity!J5129</f>
        <v>0</v>
      </c>
    </row>
    <row r="5105" spans="2:9" x14ac:dyDescent="0.35">
      <c r="B5105" s="458" t="str">
        <f t="shared" si="80"/>
        <v>08/01/2019 03:00:00 AM</v>
      </c>
      <c r="C5105" s="458">
        <v>43678</v>
      </c>
      <c r="D5105" s="459">
        <v>0.12500000000000006</v>
      </c>
      <c r="E5105" s="2">
        <f>Electricity!F5130</f>
        <v>0</v>
      </c>
      <c r="F5105" s="2">
        <f>Electricity!G5130</f>
        <v>0</v>
      </c>
      <c r="G5105" s="2">
        <f>Electricity!H5130</f>
        <v>0</v>
      </c>
      <c r="H5105" s="2">
        <f>Electricity!I5130</f>
        <v>0</v>
      </c>
      <c r="I5105" s="2">
        <f>Electricity!J5130</f>
        <v>0</v>
      </c>
    </row>
    <row r="5106" spans="2:9" x14ac:dyDescent="0.35">
      <c r="B5106" s="458" t="str">
        <f t="shared" si="80"/>
        <v>08/01/2019 04:00:00 AM</v>
      </c>
      <c r="C5106" s="458">
        <v>43678</v>
      </c>
      <c r="D5106" s="459">
        <v>0.16666666666666669</v>
      </c>
      <c r="E5106" s="2">
        <f>Electricity!F5131</f>
        <v>0</v>
      </c>
      <c r="F5106" s="2">
        <f>Electricity!G5131</f>
        <v>0</v>
      </c>
      <c r="G5106" s="2">
        <f>Electricity!H5131</f>
        <v>0</v>
      </c>
      <c r="H5106" s="2">
        <f>Electricity!I5131</f>
        <v>0</v>
      </c>
      <c r="I5106" s="2">
        <f>Electricity!J5131</f>
        <v>0</v>
      </c>
    </row>
    <row r="5107" spans="2:9" x14ac:dyDescent="0.35">
      <c r="B5107" s="458" t="str">
        <f t="shared" si="80"/>
        <v>08/01/2019 05:00:00 AM</v>
      </c>
      <c r="C5107" s="458">
        <v>43678</v>
      </c>
      <c r="D5107" s="459">
        <v>0.20833333333333337</v>
      </c>
      <c r="E5107" s="2">
        <f>Electricity!F5132</f>
        <v>0</v>
      </c>
      <c r="F5107" s="2">
        <f>Electricity!G5132</f>
        <v>0</v>
      </c>
      <c r="G5107" s="2">
        <f>Electricity!H5132</f>
        <v>0</v>
      </c>
      <c r="H5107" s="2">
        <f>Electricity!I5132</f>
        <v>0</v>
      </c>
      <c r="I5107" s="2">
        <f>Electricity!J5132</f>
        <v>0</v>
      </c>
    </row>
    <row r="5108" spans="2:9" x14ac:dyDescent="0.35">
      <c r="B5108" s="458" t="str">
        <f t="shared" si="80"/>
        <v>08/01/2019 06:00:00 AM</v>
      </c>
      <c r="C5108" s="458">
        <v>43678</v>
      </c>
      <c r="D5108" s="459">
        <v>0.25</v>
      </c>
      <c r="E5108" s="2">
        <f>Electricity!F5133</f>
        <v>0</v>
      </c>
      <c r="F5108" s="2">
        <f>Electricity!G5133</f>
        <v>0</v>
      </c>
      <c r="G5108" s="2">
        <f>Electricity!H5133</f>
        <v>0</v>
      </c>
      <c r="H5108" s="2">
        <f>Electricity!I5133</f>
        <v>0</v>
      </c>
      <c r="I5108" s="2">
        <f>Electricity!J5133</f>
        <v>0</v>
      </c>
    </row>
    <row r="5109" spans="2:9" x14ac:dyDescent="0.35">
      <c r="B5109" s="458" t="str">
        <f t="shared" si="80"/>
        <v>08/01/2019 07:00:00 AM</v>
      </c>
      <c r="C5109" s="458">
        <v>43678</v>
      </c>
      <c r="D5109" s="459">
        <v>0.29166666666666669</v>
      </c>
      <c r="E5109" s="2">
        <f>Electricity!F5134</f>
        <v>0</v>
      </c>
      <c r="F5109" s="2">
        <f>Electricity!G5134</f>
        <v>0</v>
      </c>
      <c r="G5109" s="2">
        <f>Electricity!H5134</f>
        <v>0</v>
      </c>
      <c r="H5109" s="2">
        <f>Electricity!I5134</f>
        <v>0</v>
      </c>
      <c r="I5109" s="2">
        <f>Electricity!J5134</f>
        <v>0</v>
      </c>
    </row>
    <row r="5110" spans="2:9" x14ac:dyDescent="0.35">
      <c r="B5110" s="458" t="str">
        <f t="shared" si="80"/>
        <v>08/01/2019 08:00:00 AM</v>
      </c>
      <c r="C5110" s="458">
        <v>43678</v>
      </c>
      <c r="D5110" s="459">
        <v>0.33333333333333337</v>
      </c>
      <c r="E5110" s="2">
        <f>Electricity!F5135</f>
        <v>0</v>
      </c>
      <c r="F5110" s="2">
        <f>Electricity!G5135</f>
        <v>0</v>
      </c>
      <c r="G5110" s="2">
        <f>Electricity!H5135</f>
        <v>0</v>
      </c>
      <c r="H5110" s="2">
        <f>Electricity!I5135</f>
        <v>0</v>
      </c>
      <c r="I5110" s="2">
        <f>Electricity!J5135</f>
        <v>0</v>
      </c>
    </row>
    <row r="5111" spans="2:9" x14ac:dyDescent="0.35">
      <c r="B5111" s="458" t="str">
        <f t="shared" si="80"/>
        <v>08/01/2019 09:00:00 AM</v>
      </c>
      <c r="C5111" s="458">
        <v>43678</v>
      </c>
      <c r="D5111" s="459">
        <v>0.375</v>
      </c>
      <c r="E5111" s="2">
        <f>Electricity!F5136</f>
        <v>0</v>
      </c>
      <c r="F5111" s="2">
        <f>Electricity!G5136</f>
        <v>0</v>
      </c>
      <c r="G5111" s="2">
        <f>Electricity!H5136</f>
        <v>0</v>
      </c>
      <c r="H5111" s="2">
        <f>Electricity!I5136</f>
        <v>0</v>
      </c>
      <c r="I5111" s="2">
        <f>Electricity!J5136</f>
        <v>0</v>
      </c>
    </row>
    <row r="5112" spans="2:9" x14ac:dyDescent="0.35">
      <c r="B5112" s="458" t="str">
        <f t="shared" si="80"/>
        <v>08/01/2019 10:00:00 AM</v>
      </c>
      <c r="C5112" s="458">
        <v>43678</v>
      </c>
      <c r="D5112" s="459">
        <v>0.41666666666666669</v>
      </c>
      <c r="E5112" s="2">
        <f>Electricity!F5137</f>
        <v>0</v>
      </c>
      <c r="F5112" s="2">
        <f>Electricity!G5137</f>
        <v>0</v>
      </c>
      <c r="G5112" s="2">
        <f>Electricity!H5137</f>
        <v>0</v>
      </c>
      <c r="H5112" s="2">
        <f>Electricity!I5137</f>
        <v>0</v>
      </c>
      <c r="I5112" s="2">
        <f>Electricity!J5137</f>
        <v>0</v>
      </c>
    </row>
    <row r="5113" spans="2:9" x14ac:dyDescent="0.35">
      <c r="B5113" s="458" t="str">
        <f t="shared" si="80"/>
        <v>08/01/2019 11:00:00 AM</v>
      </c>
      <c r="C5113" s="458">
        <v>43678</v>
      </c>
      <c r="D5113" s="459">
        <v>0.45833333333333337</v>
      </c>
      <c r="E5113" s="2">
        <f>Electricity!F5138</f>
        <v>0</v>
      </c>
      <c r="F5113" s="2">
        <f>Electricity!G5138</f>
        <v>0</v>
      </c>
      <c r="G5113" s="2">
        <f>Electricity!H5138</f>
        <v>0</v>
      </c>
      <c r="H5113" s="2">
        <f>Electricity!I5138</f>
        <v>0</v>
      </c>
      <c r="I5113" s="2">
        <f>Electricity!J5138</f>
        <v>0</v>
      </c>
    </row>
    <row r="5114" spans="2:9" x14ac:dyDescent="0.35">
      <c r="B5114" s="458" t="str">
        <f t="shared" si="80"/>
        <v>08/01/2019 12:00:00 PM</v>
      </c>
      <c r="C5114" s="458">
        <v>43678</v>
      </c>
      <c r="D5114" s="459">
        <v>0.50000000000000011</v>
      </c>
      <c r="E5114" s="2">
        <f>Electricity!F5139</f>
        <v>0</v>
      </c>
      <c r="F5114" s="2">
        <f>Electricity!G5139</f>
        <v>0</v>
      </c>
      <c r="G5114" s="2">
        <f>Electricity!H5139</f>
        <v>0</v>
      </c>
      <c r="H5114" s="2">
        <f>Electricity!I5139</f>
        <v>0</v>
      </c>
      <c r="I5114" s="2">
        <f>Electricity!J5139</f>
        <v>0</v>
      </c>
    </row>
    <row r="5115" spans="2:9" x14ac:dyDescent="0.35">
      <c r="B5115" s="458" t="str">
        <f t="shared" si="80"/>
        <v>08/01/2019 01:00:00 PM</v>
      </c>
      <c r="C5115" s="458">
        <v>43678</v>
      </c>
      <c r="D5115" s="459">
        <v>0.54166666666666674</v>
      </c>
      <c r="E5115" s="2">
        <f>Electricity!F5140</f>
        <v>0</v>
      </c>
      <c r="F5115" s="2">
        <f>Electricity!G5140</f>
        <v>0</v>
      </c>
      <c r="G5115" s="2">
        <f>Electricity!H5140</f>
        <v>0</v>
      </c>
      <c r="H5115" s="2">
        <f>Electricity!I5140</f>
        <v>0</v>
      </c>
      <c r="I5115" s="2">
        <f>Electricity!J5140</f>
        <v>0</v>
      </c>
    </row>
    <row r="5116" spans="2:9" x14ac:dyDescent="0.35">
      <c r="B5116" s="458" t="str">
        <f t="shared" si="80"/>
        <v>08/01/2019 02:00:00 PM</v>
      </c>
      <c r="C5116" s="458">
        <v>43678</v>
      </c>
      <c r="D5116" s="459">
        <v>0.58333333333333337</v>
      </c>
      <c r="E5116" s="2">
        <f>Electricity!F5141</f>
        <v>0</v>
      </c>
      <c r="F5116" s="2">
        <f>Electricity!G5141</f>
        <v>0</v>
      </c>
      <c r="G5116" s="2">
        <f>Electricity!H5141</f>
        <v>0</v>
      </c>
      <c r="H5116" s="2">
        <f>Electricity!I5141</f>
        <v>0</v>
      </c>
      <c r="I5116" s="2">
        <f>Electricity!J5141</f>
        <v>0</v>
      </c>
    </row>
    <row r="5117" spans="2:9" x14ac:dyDescent="0.35">
      <c r="B5117" s="458" t="str">
        <f t="shared" si="80"/>
        <v>08/01/2019 03:00:00 PM</v>
      </c>
      <c r="C5117" s="458">
        <v>43678</v>
      </c>
      <c r="D5117" s="459">
        <v>0.62500000000000011</v>
      </c>
      <c r="E5117" s="2">
        <f>Electricity!F5142</f>
        <v>0</v>
      </c>
      <c r="F5117" s="2">
        <f>Electricity!G5142</f>
        <v>0</v>
      </c>
      <c r="G5117" s="2">
        <f>Electricity!H5142</f>
        <v>0</v>
      </c>
      <c r="H5117" s="2">
        <f>Electricity!I5142</f>
        <v>0</v>
      </c>
      <c r="I5117" s="2">
        <f>Electricity!J5142</f>
        <v>0</v>
      </c>
    </row>
    <row r="5118" spans="2:9" x14ac:dyDescent="0.35">
      <c r="B5118" s="458" t="str">
        <f t="shared" si="80"/>
        <v>08/01/2019 04:00:00 PM</v>
      </c>
      <c r="C5118" s="458">
        <v>43678</v>
      </c>
      <c r="D5118" s="459">
        <v>0.66666666666666674</v>
      </c>
      <c r="E5118" s="2">
        <f>Electricity!F5143</f>
        <v>0</v>
      </c>
      <c r="F5118" s="2">
        <f>Electricity!G5143</f>
        <v>0</v>
      </c>
      <c r="G5118" s="2">
        <f>Electricity!H5143</f>
        <v>0</v>
      </c>
      <c r="H5118" s="2">
        <f>Electricity!I5143</f>
        <v>0</v>
      </c>
      <c r="I5118" s="2">
        <f>Electricity!J5143</f>
        <v>0</v>
      </c>
    </row>
    <row r="5119" spans="2:9" x14ac:dyDescent="0.35">
      <c r="B5119" s="458" t="str">
        <f t="shared" si="80"/>
        <v>08/01/2019 05:00:00 PM</v>
      </c>
      <c r="C5119" s="458">
        <v>43678</v>
      </c>
      <c r="D5119" s="459">
        <v>0.70833333333333337</v>
      </c>
      <c r="E5119" s="2">
        <f>Electricity!F5144</f>
        <v>0</v>
      </c>
      <c r="F5119" s="2">
        <f>Electricity!G5144</f>
        <v>0</v>
      </c>
      <c r="G5119" s="2">
        <f>Electricity!H5144</f>
        <v>0</v>
      </c>
      <c r="H5119" s="2">
        <f>Electricity!I5144</f>
        <v>0</v>
      </c>
      <c r="I5119" s="2">
        <f>Electricity!J5144</f>
        <v>0</v>
      </c>
    </row>
    <row r="5120" spans="2:9" x14ac:dyDescent="0.35">
      <c r="B5120" s="458" t="str">
        <f t="shared" si="80"/>
        <v>08/01/2019 06:00:00 PM</v>
      </c>
      <c r="C5120" s="458">
        <v>43678</v>
      </c>
      <c r="D5120" s="459">
        <v>0.75000000000000011</v>
      </c>
      <c r="E5120" s="2">
        <f>Electricity!F5145</f>
        <v>0</v>
      </c>
      <c r="F5120" s="2">
        <f>Electricity!G5145</f>
        <v>0</v>
      </c>
      <c r="G5120" s="2">
        <f>Electricity!H5145</f>
        <v>0</v>
      </c>
      <c r="H5120" s="2">
        <f>Electricity!I5145</f>
        <v>0</v>
      </c>
      <c r="I5120" s="2">
        <f>Electricity!J5145</f>
        <v>0</v>
      </c>
    </row>
    <row r="5121" spans="2:9" x14ac:dyDescent="0.35">
      <c r="B5121" s="458" t="str">
        <f t="shared" si="80"/>
        <v>08/01/2019 07:00:00 PM</v>
      </c>
      <c r="C5121" s="458">
        <v>43678</v>
      </c>
      <c r="D5121" s="459">
        <v>0.79166666666666674</v>
      </c>
      <c r="E5121" s="2">
        <f>Electricity!F5146</f>
        <v>0</v>
      </c>
      <c r="F5121" s="2">
        <f>Electricity!G5146</f>
        <v>0</v>
      </c>
      <c r="G5121" s="2">
        <f>Electricity!H5146</f>
        <v>0</v>
      </c>
      <c r="H5121" s="2">
        <f>Electricity!I5146</f>
        <v>0</v>
      </c>
      <c r="I5121" s="2">
        <f>Electricity!J5146</f>
        <v>0</v>
      </c>
    </row>
    <row r="5122" spans="2:9" x14ac:dyDescent="0.35">
      <c r="B5122" s="458" t="str">
        <f t="shared" si="80"/>
        <v>08/01/2019 08:00:00 PM</v>
      </c>
      <c r="C5122" s="458">
        <v>43678</v>
      </c>
      <c r="D5122" s="459">
        <v>0.83333333333333337</v>
      </c>
      <c r="E5122" s="2">
        <f>Electricity!F5147</f>
        <v>0</v>
      </c>
      <c r="F5122" s="2">
        <f>Electricity!G5147</f>
        <v>0</v>
      </c>
      <c r="G5122" s="2">
        <f>Electricity!H5147</f>
        <v>0</v>
      </c>
      <c r="H5122" s="2">
        <f>Electricity!I5147</f>
        <v>0</v>
      </c>
      <c r="I5122" s="2">
        <f>Electricity!J5147</f>
        <v>0</v>
      </c>
    </row>
    <row r="5123" spans="2:9" x14ac:dyDescent="0.35">
      <c r="B5123" s="458" t="str">
        <f t="shared" si="80"/>
        <v>08/01/2019 09:00:00 PM</v>
      </c>
      <c r="C5123" s="458">
        <v>43678</v>
      </c>
      <c r="D5123" s="459">
        <v>0.87500000000000011</v>
      </c>
      <c r="E5123" s="2">
        <f>Electricity!F5148</f>
        <v>0</v>
      </c>
      <c r="F5123" s="2">
        <f>Electricity!G5148</f>
        <v>0</v>
      </c>
      <c r="G5123" s="2">
        <f>Electricity!H5148</f>
        <v>0</v>
      </c>
      <c r="H5123" s="2">
        <f>Electricity!I5148</f>
        <v>0</v>
      </c>
      <c r="I5123" s="2">
        <f>Electricity!J5148</f>
        <v>0</v>
      </c>
    </row>
    <row r="5124" spans="2:9" x14ac:dyDescent="0.35">
      <c r="B5124" s="458" t="str">
        <f t="shared" si="80"/>
        <v>08/01/2019 10:00:00 PM</v>
      </c>
      <c r="C5124" s="458">
        <v>43678</v>
      </c>
      <c r="D5124" s="459">
        <v>0.91666666666666674</v>
      </c>
      <c r="E5124" s="2">
        <f>Electricity!F5149</f>
        <v>0</v>
      </c>
      <c r="F5124" s="2">
        <f>Electricity!G5149</f>
        <v>0</v>
      </c>
      <c r="G5124" s="2">
        <f>Electricity!H5149</f>
        <v>0</v>
      </c>
      <c r="H5124" s="2">
        <f>Electricity!I5149</f>
        <v>0</v>
      </c>
      <c r="I5124" s="2">
        <f>Electricity!J5149</f>
        <v>0</v>
      </c>
    </row>
    <row r="5125" spans="2:9" x14ac:dyDescent="0.35">
      <c r="B5125" s="458" t="str">
        <f t="shared" si="80"/>
        <v>08/01/2019 11:00:00 PM</v>
      </c>
      <c r="C5125" s="458">
        <v>43678</v>
      </c>
      <c r="D5125" s="459">
        <v>0.95833333333333337</v>
      </c>
      <c r="E5125" s="2">
        <f>Electricity!F5150</f>
        <v>0</v>
      </c>
      <c r="F5125" s="2">
        <f>Electricity!G5150</f>
        <v>0</v>
      </c>
      <c r="G5125" s="2">
        <f>Electricity!H5150</f>
        <v>0</v>
      </c>
      <c r="H5125" s="2">
        <f>Electricity!I5150</f>
        <v>0</v>
      </c>
      <c r="I5125" s="2">
        <f>Electricity!J5150</f>
        <v>0</v>
      </c>
    </row>
    <row r="5126" spans="2:9" x14ac:dyDescent="0.35">
      <c r="B5126" s="458" t="str">
        <f t="shared" si="80"/>
        <v>08/02/2019 12:00:00 AM</v>
      </c>
      <c r="C5126" s="458">
        <v>43679</v>
      </c>
      <c r="D5126" s="459">
        <v>3.1225022567582528E-17</v>
      </c>
      <c r="E5126" s="2">
        <f>Electricity!F5151</f>
        <v>0</v>
      </c>
      <c r="F5126" s="2">
        <f>Electricity!G5151</f>
        <v>0</v>
      </c>
      <c r="G5126" s="2">
        <f>Electricity!H5151</f>
        <v>0</v>
      </c>
      <c r="H5126" s="2">
        <f>Electricity!I5151</f>
        <v>0</v>
      </c>
      <c r="I5126" s="2">
        <f>Electricity!J5151</f>
        <v>0</v>
      </c>
    </row>
    <row r="5127" spans="2:9" x14ac:dyDescent="0.35">
      <c r="B5127" s="458" t="str">
        <f t="shared" si="80"/>
        <v>08/02/2019 01:00:00 AM</v>
      </c>
      <c r="C5127" s="458">
        <v>43679</v>
      </c>
      <c r="D5127" s="459">
        <v>4.1666666666666699E-2</v>
      </c>
      <c r="E5127" s="2">
        <f>Electricity!F5152</f>
        <v>0</v>
      </c>
      <c r="F5127" s="2">
        <f>Electricity!G5152</f>
        <v>0</v>
      </c>
      <c r="G5127" s="2">
        <f>Electricity!H5152</f>
        <v>0</v>
      </c>
      <c r="H5127" s="2">
        <f>Electricity!I5152</f>
        <v>0</v>
      </c>
      <c r="I5127" s="2">
        <f>Electricity!J5152</f>
        <v>0</v>
      </c>
    </row>
    <row r="5128" spans="2:9" x14ac:dyDescent="0.35">
      <c r="B5128" s="458" t="str">
        <f t="shared" si="80"/>
        <v>08/02/2019 02:00:00 AM</v>
      </c>
      <c r="C5128" s="458">
        <v>43679</v>
      </c>
      <c r="D5128" s="459">
        <v>8.333333333333337E-2</v>
      </c>
      <c r="E5128" s="2">
        <f>Electricity!F5153</f>
        <v>0</v>
      </c>
      <c r="F5128" s="2">
        <f>Electricity!G5153</f>
        <v>0</v>
      </c>
      <c r="G5128" s="2">
        <f>Electricity!H5153</f>
        <v>0</v>
      </c>
      <c r="H5128" s="2">
        <f>Electricity!I5153</f>
        <v>0</v>
      </c>
      <c r="I5128" s="2">
        <f>Electricity!J5153</f>
        <v>0</v>
      </c>
    </row>
    <row r="5129" spans="2:9" x14ac:dyDescent="0.35">
      <c r="B5129" s="458" t="str">
        <f t="shared" si="80"/>
        <v>08/02/2019 03:00:00 AM</v>
      </c>
      <c r="C5129" s="458">
        <v>43679</v>
      </c>
      <c r="D5129" s="459">
        <v>0.12500000000000006</v>
      </c>
      <c r="E5129" s="2">
        <f>Electricity!F5154</f>
        <v>0</v>
      </c>
      <c r="F5129" s="2">
        <f>Electricity!G5154</f>
        <v>0</v>
      </c>
      <c r="G5129" s="2">
        <f>Electricity!H5154</f>
        <v>0</v>
      </c>
      <c r="H5129" s="2">
        <f>Electricity!I5154</f>
        <v>0</v>
      </c>
      <c r="I5129" s="2">
        <f>Electricity!J5154</f>
        <v>0</v>
      </c>
    </row>
    <row r="5130" spans="2:9" x14ac:dyDescent="0.35">
      <c r="B5130" s="458" t="str">
        <f t="shared" si="80"/>
        <v>08/02/2019 04:00:00 AM</v>
      </c>
      <c r="C5130" s="458">
        <v>43679</v>
      </c>
      <c r="D5130" s="459">
        <v>0.16666666666666669</v>
      </c>
      <c r="E5130" s="2">
        <f>Electricity!F5155</f>
        <v>0</v>
      </c>
      <c r="F5130" s="2">
        <f>Electricity!G5155</f>
        <v>0</v>
      </c>
      <c r="G5130" s="2">
        <f>Electricity!H5155</f>
        <v>0</v>
      </c>
      <c r="H5130" s="2">
        <f>Electricity!I5155</f>
        <v>0</v>
      </c>
      <c r="I5130" s="2">
        <f>Electricity!J5155</f>
        <v>0</v>
      </c>
    </row>
    <row r="5131" spans="2:9" x14ac:dyDescent="0.35">
      <c r="B5131" s="458" t="str">
        <f t="shared" si="80"/>
        <v>08/02/2019 05:00:00 AM</v>
      </c>
      <c r="C5131" s="458">
        <v>43679</v>
      </c>
      <c r="D5131" s="459">
        <v>0.20833333333333337</v>
      </c>
      <c r="E5131" s="2">
        <f>Electricity!F5156</f>
        <v>0</v>
      </c>
      <c r="F5131" s="2">
        <f>Electricity!G5156</f>
        <v>0</v>
      </c>
      <c r="G5131" s="2">
        <f>Electricity!H5156</f>
        <v>0</v>
      </c>
      <c r="H5131" s="2">
        <f>Electricity!I5156</f>
        <v>0</v>
      </c>
      <c r="I5131" s="2">
        <f>Electricity!J5156</f>
        <v>0</v>
      </c>
    </row>
    <row r="5132" spans="2:9" x14ac:dyDescent="0.35">
      <c r="B5132" s="458" t="str">
        <f t="shared" si="80"/>
        <v>08/02/2019 06:00:00 AM</v>
      </c>
      <c r="C5132" s="458">
        <v>43679</v>
      </c>
      <c r="D5132" s="459">
        <v>0.25</v>
      </c>
      <c r="E5132" s="2">
        <f>Electricity!F5157</f>
        <v>0</v>
      </c>
      <c r="F5132" s="2">
        <f>Electricity!G5157</f>
        <v>0</v>
      </c>
      <c r="G5132" s="2">
        <f>Electricity!H5157</f>
        <v>0</v>
      </c>
      <c r="H5132" s="2">
        <f>Electricity!I5157</f>
        <v>0</v>
      </c>
      <c r="I5132" s="2">
        <f>Electricity!J5157</f>
        <v>0</v>
      </c>
    </row>
    <row r="5133" spans="2:9" x14ac:dyDescent="0.35">
      <c r="B5133" s="458" t="str">
        <f t="shared" si="80"/>
        <v>08/02/2019 07:00:00 AM</v>
      </c>
      <c r="C5133" s="458">
        <v>43679</v>
      </c>
      <c r="D5133" s="459">
        <v>0.29166666666666669</v>
      </c>
      <c r="E5133" s="2">
        <f>Electricity!F5158</f>
        <v>0</v>
      </c>
      <c r="F5133" s="2">
        <f>Electricity!G5158</f>
        <v>0</v>
      </c>
      <c r="G5133" s="2">
        <f>Electricity!H5158</f>
        <v>0</v>
      </c>
      <c r="H5133" s="2">
        <f>Electricity!I5158</f>
        <v>0</v>
      </c>
      <c r="I5133" s="2">
        <f>Electricity!J5158</f>
        <v>0</v>
      </c>
    </row>
    <row r="5134" spans="2:9" x14ac:dyDescent="0.35">
      <c r="B5134" s="458" t="str">
        <f t="shared" si="80"/>
        <v>08/02/2019 08:00:00 AM</v>
      </c>
      <c r="C5134" s="458">
        <v>43679</v>
      </c>
      <c r="D5134" s="459">
        <v>0.33333333333333337</v>
      </c>
      <c r="E5134" s="2">
        <f>Electricity!F5159</f>
        <v>0</v>
      </c>
      <c r="F5134" s="2">
        <f>Electricity!G5159</f>
        <v>0</v>
      </c>
      <c r="G5134" s="2">
        <f>Electricity!H5159</f>
        <v>0</v>
      </c>
      <c r="H5134" s="2">
        <f>Electricity!I5159</f>
        <v>0</v>
      </c>
      <c r="I5134" s="2">
        <f>Electricity!J5159</f>
        <v>0</v>
      </c>
    </row>
    <row r="5135" spans="2:9" x14ac:dyDescent="0.35">
      <c r="B5135" s="458" t="str">
        <f t="shared" ref="B5135:B5198" si="81">CONCATENATE(TEXT(C5135,"mm/dd/yyyy")," ",TEXT(D5135,"hh:mm:ss AM/PM"))</f>
        <v>08/02/2019 09:00:00 AM</v>
      </c>
      <c r="C5135" s="458">
        <v>43679</v>
      </c>
      <c r="D5135" s="459">
        <v>0.375</v>
      </c>
      <c r="E5135" s="2">
        <f>Electricity!F5160</f>
        <v>0</v>
      </c>
      <c r="F5135" s="2">
        <f>Electricity!G5160</f>
        <v>0</v>
      </c>
      <c r="G5135" s="2">
        <f>Electricity!H5160</f>
        <v>0</v>
      </c>
      <c r="H5135" s="2">
        <f>Electricity!I5160</f>
        <v>0</v>
      </c>
      <c r="I5135" s="2">
        <f>Electricity!J5160</f>
        <v>0</v>
      </c>
    </row>
    <row r="5136" spans="2:9" x14ac:dyDescent="0.35">
      <c r="B5136" s="458" t="str">
        <f t="shared" si="81"/>
        <v>08/02/2019 10:00:00 AM</v>
      </c>
      <c r="C5136" s="458">
        <v>43679</v>
      </c>
      <c r="D5136" s="459">
        <v>0.41666666666666669</v>
      </c>
      <c r="E5136" s="2">
        <f>Electricity!F5161</f>
        <v>0</v>
      </c>
      <c r="F5136" s="2">
        <f>Electricity!G5161</f>
        <v>0</v>
      </c>
      <c r="G5136" s="2">
        <f>Electricity!H5161</f>
        <v>0</v>
      </c>
      <c r="H5136" s="2">
        <f>Electricity!I5161</f>
        <v>0</v>
      </c>
      <c r="I5136" s="2">
        <f>Electricity!J5161</f>
        <v>0</v>
      </c>
    </row>
    <row r="5137" spans="2:9" x14ac:dyDescent="0.35">
      <c r="B5137" s="458" t="str">
        <f t="shared" si="81"/>
        <v>08/02/2019 11:00:00 AM</v>
      </c>
      <c r="C5137" s="458">
        <v>43679</v>
      </c>
      <c r="D5137" s="459">
        <v>0.45833333333333337</v>
      </c>
      <c r="E5137" s="2">
        <f>Electricity!F5162</f>
        <v>0</v>
      </c>
      <c r="F5137" s="2">
        <f>Electricity!G5162</f>
        <v>0</v>
      </c>
      <c r="G5137" s="2">
        <f>Electricity!H5162</f>
        <v>0</v>
      </c>
      <c r="H5137" s="2">
        <f>Electricity!I5162</f>
        <v>0</v>
      </c>
      <c r="I5137" s="2">
        <f>Electricity!J5162</f>
        <v>0</v>
      </c>
    </row>
    <row r="5138" spans="2:9" x14ac:dyDescent="0.35">
      <c r="B5138" s="458" t="str">
        <f t="shared" si="81"/>
        <v>08/02/2019 12:00:00 PM</v>
      </c>
      <c r="C5138" s="458">
        <v>43679</v>
      </c>
      <c r="D5138" s="459">
        <v>0.50000000000000011</v>
      </c>
      <c r="E5138" s="2">
        <f>Electricity!F5163</f>
        <v>0</v>
      </c>
      <c r="F5138" s="2">
        <f>Electricity!G5163</f>
        <v>0</v>
      </c>
      <c r="G5138" s="2">
        <f>Electricity!H5163</f>
        <v>0</v>
      </c>
      <c r="H5138" s="2">
        <f>Electricity!I5163</f>
        <v>0</v>
      </c>
      <c r="I5138" s="2">
        <f>Electricity!J5163</f>
        <v>0</v>
      </c>
    </row>
    <row r="5139" spans="2:9" x14ac:dyDescent="0.35">
      <c r="B5139" s="458" t="str">
        <f t="shared" si="81"/>
        <v>08/02/2019 01:00:00 PM</v>
      </c>
      <c r="C5139" s="458">
        <v>43679</v>
      </c>
      <c r="D5139" s="459">
        <v>0.54166666666666674</v>
      </c>
      <c r="E5139" s="2">
        <f>Electricity!F5164</f>
        <v>0</v>
      </c>
      <c r="F5139" s="2">
        <f>Electricity!G5164</f>
        <v>0</v>
      </c>
      <c r="G5139" s="2">
        <f>Electricity!H5164</f>
        <v>0</v>
      </c>
      <c r="H5139" s="2">
        <f>Electricity!I5164</f>
        <v>0</v>
      </c>
      <c r="I5139" s="2">
        <f>Electricity!J5164</f>
        <v>0</v>
      </c>
    </row>
    <row r="5140" spans="2:9" x14ac:dyDescent="0.35">
      <c r="B5140" s="458" t="str">
        <f t="shared" si="81"/>
        <v>08/02/2019 02:00:00 PM</v>
      </c>
      <c r="C5140" s="458">
        <v>43679</v>
      </c>
      <c r="D5140" s="459">
        <v>0.58333333333333337</v>
      </c>
      <c r="E5140" s="2">
        <f>Electricity!F5165</f>
        <v>0</v>
      </c>
      <c r="F5140" s="2">
        <f>Electricity!G5165</f>
        <v>0</v>
      </c>
      <c r="G5140" s="2">
        <f>Electricity!H5165</f>
        <v>0</v>
      </c>
      <c r="H5140" s="2">
        <f>Electricity!I5165</f>
        <v>0</v>
      </c>
      <c r="I5140" s="2">
        <f>Electricity!J5165</f>
        <v>0</v>
      </c>
    </row>
    <row r="5141" spans="2:9" x14ac:dyDescent="0.35">
      <c r="B5141" s="458" t="str">
        <f t="shared" si="81"/>
        <v>08/02/2019 03:00:00 PM</v>
      </c>
      <c r="C5141" s="458">
        <v>43679</v>
      </c>
      <c r="D5141" s="459">
        <v>0.62500000000000011</v>
      </c>
      <c r="E5141" s="2">
        <f>Electricity!F5166</f>
        <v>0</v>
      </c>
      <c r="F5141" s="2">
        <f>Electricity!G5166</f>
        <v>0</v>
      </c>
      <c r="G5141" s="2">
        <f>Electricity!H5166</f>
        <v>0</v>
      </c>
      <c r="H5141" s="2">
        <f>Electricity!I5166</f>
        <v>0</v>
      </c>
      <c r="I5141" s="2">
        <f>Electricity!J5166</f>
        <v>0</v>
      </c>
    </row>
    <row r="5142" spans="2:9" x14ac:dyDescent="0.35">
      <c r="B5142" s="458" t="str">
        <f t="shared" si="81"/>
        <v>08/02/2019 04:00:00 PM</v>
      </c>
      <c r="C5142" s="458">
        <v>43679</v>
      </c>
      <c r="D5142" s="459">
        <v>0.66666666666666674</v>
      </c>
      <c r="E5142" s="2">
        <f>Electricity!F5167</f>
        <v>0</v>
      </c>
      <c r="F5142" s="2">
        <f>Electricity!G5167</f>
        <v>0</v>
      </c>
      <c r="G5142" s="2">
        <f>Electricity!H5167</f>
        <v>0</v>
      </c>
      <c r="H5142" s="2">
        <f>Electricity!I5167</f>
        <v>0</v>
      </c>
      <c r="I5142" s="2">
        <f>Electricity!J5167</f>
        <v>0</v>
      </c>
    </row>
    <row r="5143" spans="2:9" x14ac:dyDescent="0.35">
      <c r="B5143" s="458" t="str">
        <f t="shared" si="81"/>
        <v>08/02/2019 05:00:00 PM</v>
      </c>
      <c r="C5143" s="458">
        <v>43679</v>
      </c>
      <c r="D5143" s="459">
        <v>0.70833333333333337</v>
      </c>
      <c r="E5143" s="2">
        <f>Electricity!F5168</f>
        <v>0</v>
      </c>
      <c r="F5143" s="2">
        <f>Electricity!G5168</f>
        <v>0</v>
      </c>
      <c r="G5143" s="2">
        <f>Electricity!H5168</f>
        <v>0</v>
      </c>
      <c r="H5143" s="2">
        <f>Electricity!I5168</f>
        <v>0</v>
      </c>
      <c r="I5143" s="2">
        <f>Electricity!J5168</f>
        <v>0</v>
      </c>
    </row>
    <row r="5144" spans="2:9" x14ac:dyDescent="0.35">
      <c r="B5144" s="458" t="str">
        <f t="shared" si="81"/>
        <v>08/02/2019 06:00:00 PM</v>
      </c>
      <c r="C5144" s="458">
        <v>43679</v>
      </c>
      <c r="D5144" s="459">
        <v>0.75000000000000011</v>
      </c>
      <c r="E5144" s="2">
        <f>Electricity!F5169</f>
        <v>0</v>
      </c>
      <c r="F5144" s="2">
        <f>Electricity!G5169</f>
        <v>0</v>
      </c>
      <c r="G5144" s="2">
        <f>Electricity!H5169</f>
        <v>0</v>
      </c>
      <c r="H5144" s="2">
        <f>Electricity!I5169</f>
        <v>0</v>
      </c>
      <c r="I5144" s="2">
        <f>Electricity!J5169</f>
        <v>0</v>
      </c>
    </row>
    <row r="5145" spans="2:9" x14ac:dyDescent="0.35">
      <c r="B5145" s="458" t="str">
        <f t="shared" si="81"/>
        <v>08/02/2019 07:00:00 PM</v>
      </c>
      <c r="C5145" s="458">
        <v>43679</v>
      </c>
      <c r="D5145" s="459">
        <v>0.79166666666666674</v>
      </c>
      <c r="E5145" s="2">
        <f>Electricity!F5170</f>
        <v>0</v>
      </c>
      <c r="F5145" s="2">
        <f>Electricity!G5170</f>
        <v>0</v>
      </c>
      <c r="G5145" s="2">
        <f>Electricity!H5170</f>
        <v>0</v>
      </c>
      <c r="H5145" s="2">
        <f>Electricity!I5170</f>
        <v>0</v>
      </c>
      <c r="I5145" s="2">
        <f>Electricity!J5170</f>
        <v>0</v>
      </c>
    </row>
    <row r="5146" spans="2:9" x14ac:dyDescent="0.35">
      <c r="B5146" s="458" t="str">
        <f t="shared" si="81"/>
        <v>08/02/2019 08:00:00 PM</v>
      </c>
      <c r="C5146" s="458">
        <v>43679</v>
      </c>
      <c r="D5146" s="459">
        <v>0.83333333333333337</v>
      </c>
      <c r="E5146" s="2">
        <f>Electricity!F5171</f>
        <v>0</v>
      </c>
      <c r="F5146" s="2">
        <f>Electricity!G5171</f>
        <v>0</v>
      </c>
      <c r="G5146" s="2">
        <f>Electricity!H5171</f>
        <v>0</v>
      </c>
      <c r="H5146" s="2">
        <f>Electricity!I5171</f>
        <v>0</v>
      </c>
      <c r="I5146" s="2">
        <f>Electricity!J5171</f>
        <v>0</v>
      </c>
    </row>
    <row r="5147" spans="2:9" x14ac:dyDescent="0.35">
      <c r="B5147" s="458" t="str">
        <f t="shared" si="81"/>
        <v>08/02/2019 09:00:00 PM</v>
      </c>
      <c r="C5147" s="458">
        <v>43679</v>
      </c>
      <c r="D5147" s="459">
        <v>0.87500000000000011</v>
      </c>
      <c r="E5147" s="2">
        <f>Electricity!F5172</f>
        <v>0</v>
      </c>
      <c r="F5147" s="2">
        <f>Electricity!G5172</f>
        <v>0</v>
      </c>
      <c r="G5147" s="2">
        <f>Electricity!H5172</f>
        <v>0</v>
      </c>
      <c r="H5147" s="2">
        <f>Electricity!I5172</f>
        <v>0</v>
      </c>
      <c r="I5147" s="2">
        <f>Electricity!J5172</f>
        <v>0</v>
      </c>
    </row>
    <row r="5148" spans="2:9" x14ac:dyDescent="0.35">
      <c r="B5148" s="458" t="str">
        <f t="shared" si="81"/>
        <v>08/02/2019 10:00:00 PM</v>
      </c>
      <c r="C5148" s="458">
        <v>43679</v>
      </c>
      <c r="D5148" s="459">
        <v>0.91666666666666674</v>
      </c>
      <c r="E5148" s="2">
        <f>Electricity!F5173</f>
        <v>0</v>
      </c>
      <c r="F5148" s="2">
        <f>Electricity!G5173</f>
        <v>0</v>
      </c>
      <c r="G5148" s="2">
        <f>Electricity!H5173</f>
        <v>0</v>
      </c>
      <c r="H5148" s="2">
        <f>Electricity!I5173</f>
        <v>0</v>
      </c>
      <c r="I5148" s="2">
        <f>Electricity!J5173</f>
        <v>0</v>
      </c>
    </row>
    <row r="5149" spans="2:9" x14ac:dyDescent="0.35">
      <c r="B5149" s="458" t="str">
        <f t="shared" si="81"/>
        <v>08/02/2019 11:00:00 PM</v>
      </c>
      <c r="C5149" s="458">
        <v>43679</v>
      </c>
      <c r="D5149" s="459">
        <v>0.95833333333333337</v>
      </c>
      <c r="E5149" s="2">
        <f>Electricity!F5174</f>
        <v>0</v>
      </c>
      <c r="F5149" s="2">
        <f>Electricity!G5174</f>
        <v>0</v>
      </c>
      <c r="G5149" s="2">
        <f>Electricity!H5174</f>
        <v>0</v>
      </c>
      <c r="H5149" s="2">
        <f>Electricity!I5174</f>
        <v>0</v>
      </c>
      <c r="I5149" s="2">
        <f>Electricity!J5174</f>
        <v>0</v>
      </c>
    </row>
    <row r="5150" spans="2:9" x14ac:dyDescent="0.35">
      <c r="B5150" s="458" t="str">
        <f t="shared" si="81"/>
        <v>08/03/2019 12:00:00 AM</v>
      </c>
      <c r="C5150" s="458">
        <v>43680</v>
      </c>
      <c r="D5150" s="459">
        <v>3.1225022567582528E-17</v>
      </c>
      <c r="E5150" s="2">
        <f>Electricity!F5175</f>
        <v>0</v>
      </c>
      <c r="F5150" s="2">
        <f>Electricity!G5175</f>
        <v>0</v>
      </c>
      <c r="G5150" s="2">
        <f>Electricity!H5175</f>
        <v>0</v>
      </c>
      <c r="H5150" s="2">
        <f>Electricity!I5175</f>
        <v>0</v>
      </c>
      <c r="I5150" s="2">
        <f>Electricity!J5175</f>
        <v>0</v>
      </c>
    </row>
    <row r="5151" spans="2:9" x14ac:dyDescent="0.35">
      <c r="B5151" s="458" t="str">
        <f t="shared" si="81"/>
        <v>08/03/2019 01:00:00 AM</v>
      </c>
      <c r="C5151" s="458">
        <v>43680</v>
      </c>
      <c r="D5151" s="459">
        <v>4.1666666666666699E-2</v>
      </c>
      <c r="E5151" s="2">
        <f>Electricity!F5176</f>
        <v>0</v>
      </c>
      <c r="F5151" s="2">
        <f>Electricity!G5176</f>
        <v>0</v>
      </c>
      <c r="G5151" s="2">
        <f>Electricity!H5176</f>
        <v>0</v>
      </c>
      <c r="H5151" s="2">
        <f>Electricity!I5176</f>
        <v>0</v>
      </c>
      <c r="I5151" s="2">
        <f>Electricity!J5176</f>
        <v>0</v>
      </c>
    </row>
    <row r="5152" spans="2:9" x14ac:dyDescent="0.35">
      <c r="B5152" s="458" t="str">
        <f t="shared" si="81"/>
        <v>08/03/2019 02:00:00 AM</v>
      </c>
      <c r="C5152" s="458">
        <v>43680</v>
      </c>
      <c r="D5152" s="459">
        <v>8.333333333333337E-2</v>
      </c>
      <c r="E5152" s="2">
        <f>Electricity!F5177</f>
        <v>0</v>
      </c>
      <c r="F5152" s="2">
        <f>Electricity!G5177</f>
        <v>0</v>
      </c>
      <c r="G5152" s="2">
        <f>Electricity!H5177</f>
        <v>0</v>
      </c>
      <c r="H5152" s="2">
        <f>Electricity!I5177</f>
        <v>0</v>
      </c>
      <c r="I5152" s="2">
        <f>Electricity!J5177</f>
        <v>0</v>
      </c>
    </row>
    <row r="5153" spans="2:9" x14ac:dyDescent="0.35">
      <c r="B5153" s="458" t="str">
        <f t="shared" si="81"/>
        <v>08/03/2019 03:00:00 AM</v>
      </c>
      <c r="C5153" s="458">
        <v>43680</v>
      </c>
      <c r="D5153" s="459">
        <v>0.12500000000000006</v>
      </c>
      <c r="E5153" s="2">
        <f>Electricity!F5178</f>
        <v>0</v>
      </c>
      <c r="F5153" s="2">
        <f>Electricity!G5178</f>
        <v>0</v>
      </c>
      <c r="G5153" s="2">
        <f>Electricity!H5178</f>
        <v>0</v>
      </c>
      <c r="H5153" s="2">
        <f>Electricity!I5178</f>
        <v>0</v>
      </c>
      <c r="I5153" s="2">
        <f>Electricity!J5178</f>
        <v>0</v>
      </c>
    </row>
    <row r="5154" spans="2:9" x14ac:dyDescent="0.35">
      <c r="B5154" s="458" t="str">
        <f t="shared" si="81"/>
        <v>08/03/2019 04:00:00 AM</v>
      </c>
      <c r="C5154" s="458">
        <v>43680</v>
      </c>
      <c r="D5154" s="459">
        <v>0.16666666666666669</v>
      </c>
      <c r="E5154" s="2">
        <f>Electricity!F5179</f>
        <v>0</v>
      </c>
      <c r="F5154" s="2">
        <f>Electricity!G5179</f>
        <v>0</v>
      </c>
      <c r="G5154" s="2">
        <f>Electricity!H5179</f>
        <v>0</v>
      </c>
      <c r="H5154" s="2">
        <f>Electricity!I5179</f>
        <v>0</v>
      </c>
      <c r="I5154" s="2">
        <f>Electricity!J5179</f>
        <v>0</v>
      </c>
    </row>
    <row r="5155" spans="2:9" x14ac:dyDescent="0.35">
      <c r="B5155" s="458" t="str">
        <f t="shared" si="81"/>
        <v>08/03/2019 05:00:00 AM</v>
      </c>
      <c r="C5155" s="458">
        <v>43680</v>
      </c>
      <c r="D5155" s="459">
        <v>0.20833333333333337</v>
      </c>
      <c r="E5155" s="2">
        <f>Electricity!F5180</f>
        <v>0</v>
      </c>
      <c r="F5155" s="2">
        <f>Electricity!G5180</f>
        <v>0</v>
      </c>
      <c r="G5155" s="2">
        <f>Electricity!H5180</f>
        <v>0</v>
      </c>
      <c r="H5155" s="2">
        <f>Electricity!I5180</f>
        <v>0</v>
      </c>
      <c r="I5155" s="2">
        <f>Electricity!J5180</f>
        <v>0</v>
      </c>
    </row>
    <row r="5156" spans="2:9" x14ac:dyDescent="0.35">
      <c r="B5156" s="458" t="str">
        <f t="shared" si="81"/>
        <v>08/03/2019 06:00:00 AM</v>
      </c>
      <c r="C5156" s="458">
        <v>43680</v>
      </c>
      <c r="D5156" s="459">
        <v>0.25</v>
      </c>
      <c r="E5156" s="2">
        <f>Electricity!F5181</f>
        <v>0</v>
      </c>
      <c r="F5156" s="2">
        <f>Electricity!G5181</f>
        <v>0</v>
      </c>
      <c r="G5156" s="2">
        <f>Electricity!H5181</f>
        <v>0</v>
      </c>
      <c r="H5156" s="2">
        <f>Electricity!I5181</f>
        <v>0</v>
      </c>
      <c r="I5156" s="2">
        <f>Electricity!J5181</f>
        <v>0</v>
      </c>
    </row>
    <row r="5157" spans="2:9" x14ac:dyDescent="0.35">
      <c r="B5157" s="458" t="str">
        <f t="shared" si="81"/>
        <v>08/03/2019 07:00:00 AM</v>
      </c>
      <c r="C5157" s="458">
        <v>43680</v>
      </c>
      <c r="D5157" s="459">
        <v>0.29166666666666669</v>
      </c>
      <c r="E5157" s="2">
        <f>Electricity!F5182</f>
        <v>0</v>
      </c>
      <c r="F5157" s="2">
        <f>Electricity!G5182</f>
        <v>0</v>
      </c>
      <c r="G5157" s="2">
        <f>Electricity!H5182</f>
        <v>0</v>
      </c>
      <c r="H5157" s="2">
        <f>Electricity!I5182</f>
        <v>0</v>
      </c>
      <c r="I5157" s="2">
        <f>Electricity!J5182</f>
        <v>0</v>
      </c>
    </row>
    <row r="5158" spans="2:9" x14ac:dyDescent="0.35">
      <c r="B5158" s="458" t="str">
        <f t="shared" si="81"/>
        <v>08/03/2019 08:00:00 AM</v>
      </c>
      <c r="C5158" s="458">
        <v>43680</v>
      </c>
      <c r="D5158" s="459">
        <v>0.33333333333333337</v>
      </c>
      <c r="E5158" s="2">
        <f>Electricity!F5183</f>
        <v>0</v>
      </c>
      <c r="F5158" s="2">
        <f>Electricity!G5183</f>
        <v>0</v>
      </c>
      <c r="G5158" s="2">
        <f>Electricity!H5183</f>
        <v>0</v>
      </c>
      <c r="H5158" s="2">
        <f>Electricity!I5183</f>
        <v>0</v>
      </c>
      <c r="I5158" s="2">
        <f>Electricity!J5183</f>
        <v>0</v>
      </c>
    </row>
    <row r="5159" spans="2:9" x14ac:dyDescent="0.35">
      <c r="B5159" s="458" t="str">
        <f t="shared" si="81"/>
        <v>08/03/2019 09:00:00 AM</v>
      </c>
      <c r="C5159" s="458">
        <v>43680</v>
      </c>
      <c r="D5159" s="459">
        <v>0.375</v>
      </c>
      <c r="E5159" s="2">
        <f>Electricity!F5184</f>
        <v>0</v>
      </c>
      <c r="F5159" s="2">
        <f>Electricity!G5184</f>
        <v>0</v>
      </c>
      <c r="G5159" s="2">
        <f>Electricity!H5184</f>
        <v>0</v>
      </c>
      <c r="H5159" s="2">
        <f>Electricity!I5184</f>
        <v>0</v>
      </c>
      <c r="I5159" s="2">
        <f>Electricity!J5184</f>
        <v>0</v>
      </c>
    </row>
    <row r="5160" spans="2:9" x14ac:dyDescent="0.35">
      <c r="B5160" s="458" t="str">
        <f t="shared" si="81"/>
        <v>08/03/2019 10:00:00 AM</v>
      </c>
      <c r="C5160" s="458">
        <v>43680</v>
      </c>
      <c r="D5160" s="459">
        <v>0.41666666666666669</v>
      </c>
      <c r="E5160" s="2">
        <f>Electricity!F5185</f>
        <v>0</v>
      </c>
      <c r="F5160" s="2">
        <f>Electricity!G5185</f>
        <v>0</v>
      </c>
      <c r="G5160" s="2">
        <f>Electricity!H5185</f>
        <v>0</v>
      </c>
      <c r="H5160" s="2">
        <f>Electricity!I5185</f>
        <v>0</v>
      </c>
      <c r="I5160" s="2">
        <f>Electricity!J5185</f>
        <v>0</v>
      </c>
    </row>
    <row r="5161" spans="2:9" x14ac:dyDescent="0.35">
      <c r="B5161" s="458" t="str">
        <f t="shared" si="81"/>
        <v>08/03/2019 11:00:00 AM</v>
      </c>
      <c r="C5161" s="458">
        <v>43680</v>
      </c>
      <c r="D5161" s="459">
        <v>0.45833333333333337</v>
      </c>
      <c r="E5161" s="2">
        <f>Electricity!F5186</f>
        <v>0</v>
      </c>
      <c r="F5161" s="2">
        <f>Electricity!G5186</f>
        <v>0</v>
      </c>
      <c r="G5161" s="2">
        <f>Electricity!H5186</f>
        <v>0</v>
      </c>
      <c r="H5161" s="2">
        <f>Electricity!I5186</f>
        <v>0</v>
      </c>
      <c r="I5161" s="2">
        <f>Electricity!J5186</f>
        <v>0</v>
      </c>
    </row>
    <row r="5162" spans="2:9" x14ac:dyDescent="0.35">
      <c r="B5162" s="458" t="str">
        <f t="shared" si="81"/>
        <v>08/03/2019 12:00:00 PM</v>
      </c>
      <c r="C5162" s="458">
        <v>43680</v>
      </c>
      <c r="D5162" s="459">
        <v>0.50000000000000011</v>
      </c>
      <c r="E5162" s="2">
        <f>Electricity!F5187</f>
        <v>0</v>
      </c>
      <c r="F5162" s="2">
        <f>Electricity!G5187</f>
        <v>0</v>
      </c>
      <c r="G5162" s="2">
        <f>Electricity!H5187</f>
        <v>0</v>
      </c>
      <c r="H5162" s="2">
        <f>Electricity!I5187</f>
        <v>0</v>
      </c>
      <c r="I5162" s="2">
        <f>Electricity!J5187</f>
        <v>0</v>
      </c>
    </row>
    <row r="5163" spans="2:9" x14ac:dyDescent="0.35">
      <c r="B5163" s="458" t="str">
        <f t="shared" si="81"/>
        <v>08/03/2019 01:00:00 PM</v>
      </c>
      <c r="C5163" s="458">
        <v>43680</v>
      </c>
      <c r="D5163" s="459">
        <v>0.54166666666666674</v>
      </c>
      <c r="E5163" s="2">
        <f>Electricity!F5188</f>
        <v>0</v>
      </c>
      <c r="F5163" s="2">
        <f>Electricity!G5188</f>
        <v>0</v>
      </c>
      <c r="G5163" s="2">
        <f>Electricity!H5188</f>
        <v>0</v>
      </c>
      <c r="H5163" s="2">
        <f>Electricity!I5188</f>
        <v>0</v>
      </c>
      <c r="I5163" s="2">
        <f>Electricity!J5188</f>
        <v>0</v>
      </c>
    </row>
    <row r="5164" spans="2:9" x14ac:dyDescent="0.35">
      <c r="B5164" s="458" t="str">
        <f t="shared" si="81"/>
        <v>08/03/2019 02:00:00 PM</v>
      </c>
      <c r="C5164" s="458">
        <v>43680</v>
      </c>
      <c r="D5164" s="459">
        <v>0.58333333333333337</v>
      </c>
      <c r="E5164" s="2">
        <f>Electricity!F5189</f>
        <v>0</v>
      </c>
      <c r="F5164" s="2">
        <f>Electricity!G5189</f>
        <v>0</v>
      </c>
      <c r="G5164" s="2">
        <f>Electricity!H5189</f>
        <v>0</v>
      </c>
      <c r="H5164" s="2">
        <f>Electricity!I5189</f>
        <v>0</v>
      </c>
      <c r="I5164" s="2">
        <f>Electricity!J5189</f>
        <v>0</v>
      </c>
    </row>
    <row r="5165" spans="2:9" x14ac:dyDescent="0.35">
      <c r="B5165" s="458" t="str">
        <f t="shared" si="81"/>
        <v>08/03/2019 03:00:00 PM</v>
      </c>
      <c r="C5165" s="458">
        <v>43680</v>
      </c>
      <c r="D5165" s="459">
        <v>0.62500000000000011</v>
      </c>
      <c r="E5165" s="2">
        <f>Electricity!F5190</f>
        <v>0</v>
      </c>
      <c r="F5165" s="2">
        <f>Electricity!G5190</f>
        <v>0</v>
      </c>
      <c r="G5165" s="2">
        <f>Electricity!H5190</f>
        <v>0</v>
      </c>
      <c r="H5165" s="2">
        <f>Electricity!I5190</f>
        <v>0</v>
      </c>
      <c r="I5165" s="2">
        <f>Electricity!J5190</f>
        <v>0</v>
      </c>
    </row>
    <row r="5166" spans="2:9" x14ac:dyDescent="0.35">
      <c r="B5166" s="458" t="str">
        <f t="shared" si="81"/>
        <v>08/03/2019 04:00:00 PM</v>
      </c>
      <c r="C5166" s="458">
        <v>43680</v>
      </c>
      <c r="D5166" s="459">
        <v>0.66666666666666674</v>
      </c>
      <c r="E5166" s="2">
        <f>Electricity!F5191</f>
        <v>0</v>
      </c>
      <c r="F5166" s="2">
        <f>Electricity!G5191</f>
        <v>0</v>
      </c>
      <c r="G5166" s="2">
        <f>Electricity!H5191</f>
        <v>0</v>
      </c>
      <c r="H5166" s="2">
        <f>Electricity!I5191</f>
        <v>0</v>
      </c>
      <c r="I5166" s="2">
        <f>Electricity!J5191</f>
        <v>0</v>
      </c>
    </row>
    <row r="5167" spans="2:9" x14ac:dyDescent="0.35">
      <c r="B5167" s="458" t="str">
        <f t="shared" si="81"/>
        <v>08/03/2019 05:00:00 PM</v>
      </c>
      <c r="C5167" s="458">
        <v>43680</v>
      </c>
      <c r="D5167" s="459">
        <v>0.70833333333333337</v>
      </c>
      <c r="E5167" s="2">
        <f>Electricity!F5192</f>
        <v>0</v>
      </c>
      <c r="F5167" s="2">
        <f>Electricity!G5192</f>
        <v>0</v>
      </c>
      <c r="G5167" s="2">
        <f>Electricity!H5192</f>
        <v>0</v>
      </c>
      <c r="H5167" s="2">
        <f>Electricity!I5192</f>
        <v>0</v>
      </c>
      <c r="I5167" s="2">
        <f>Electricity!J5192</f>
        <v>0</v>
      </c>
    </row>
    <row r="5168" spans="2:9" x14ac:dyDescent="0.35">
      <c r="B5168" s="458" t="str">
        <f t="shared" si="81"/>
        <v>08/03/2019 06:00:00 PM</v>
      </c>
      <c r="C5168" s="458">
        <v>43680</v>
      </c>
      <c r="D5168" s="459">
        <v>0.75000000000000011</v>
      </c>
      <c r="E5168" s="2">
        <f>Electricity!F5193</f>
        <v>0</v>
      </c>
      <c r="F5168" s="2">
        <f>Electricity!G5193</f>
        <v>0</v>
      </c>
      <c r="G5168" s="2">
        <f>Electricity!H5193</f>
        <v>0</v>
      </c>
      <c r="H5168" s="2">
        <f>Electricity!I5193</f>
        <v>0</v>
      </c>
      <c r="I5168" s="2">
        <f>Electricity!J5193</f>
        <v>0</v>
      </c>
    </row>
    <row r="5169" spans="2:9" x14ac:dyDescent="0.35">
      <c r="B5169" s="458" t="str">
        <f t="shared" si="81"/>
        <v>08/03/2019 07:00:00 PM</v>
      </c>
      <c r="C5169" s="458">
        <v>43680</v>
      </c>
      <c r="D5169" s="459">
        <v>0.79166666666666674</v>
      </c>
      <c r="E5169" s="2">
        <f>Electricity!F5194</f>
        <v>0</v>
      </c>
      <c r="F5169" s="2">
        <f>Electricity!G5194</f>
        <v>0</v>
      </c>
      <c r="G5169" s="2">
        <f>Electricity!H5194</f>
        <v>0</v>
      </c>
      <c r="H5169" s="2">
        <f>Electricity!I5194</f>
        <v>0</v>
      </c>
      <c r="I5169" s="2">
        <f>Electricity!J5194</f>
        <v>0</v>
      </c>
    </row>
    <row r="5170" spans="2:9" x14ac:dyDescent="0.35">
      <c r="B5170" s="458" t="str">
        <f t="shared" si="81"/>
        <v>08/03/2019 08:00:00 PM</v>
      </c>
      <c r="C5170" s="458">
        <v>43680</v>
      </c>
      <c r="D5170" s="459">
        <v>0.83333333333333337</v>
      </c>
      <c r="E5170" s="2">
        <f>Electricity!F5195</f>
        <v>0</v>
      </c>
      <c r="F5170" s="2">
        <f>Electricity!G5195</f>
        <v>0</v>
      </c>
      <c r="G5170" s="2">
        <f>Electricity!H5195</f>
        <v>0</v>
      </c>
      <c r="H5170" s="2">
        <f>Electricity!I5195</f>
        <v>0</v>
      </c>
      <c r="I5170" s="2">
        <f>Electricity!J5195</f>
        <v>0</v>
      </c>
    </row>
    <row r="5171" spans="2:9" x14ac:dyDescent="0.35">
      <c r="B5171" s="458" t="str">
        <f t="shared" si="81"/>
        <v>08/03/2019 09:00:00 PM</v>
      </c>
      <c r="C5171" s="458">
        <v>43680</v>
      </c>
      <c r="D5171" s="459">
        <v>0.87500000000000011</v>
      </c>
      <c r="E5171" s="2">
        <f>Electricity!F5196</f>
        <v>0</v>
      </c>
      <c r="F5171" s="2">
        <f>Electricity!G5196</f>
        <v>0</v>
      </c>
      <c r="G5171" s="2">
        <f>Electricity!H5196</f>
        <v>0</v>
      </c>
      <c r="H5171" s="2">
        <f>Electricity!I5196</f>
        <v>0</v>
      </c>
      <c r="I5171" s="2">
        <f>Electricity!J5196</f>
        <v>0</v>
      </c>
    </row>
    <row r="5172" spans="2:9" x14ac:dyDescent="0.35">
      <c r="B5172" s="458" t="str">
        <f t="shared" si="81"/>
        <v>08/03/2019 10:00:00 PM</v>
      </c>
      <c r="C5172" s="458">
        <v>43680</v>
      </c>
      <c r="D5172" s="459">
        <v>0.91666666666666674</v>
      </c>
      <c r="E5172" s="2">
        <f>Electricity!F5197</f>
        <v>0</v>
      </c>
      <c r="F5172" s="2">
        <f>Electricity!G5197</f>
        <v>0</v>
      </c>
      <c r="G5172" s="2">
        <f>Electricity!H5197</f>
        <v>0</v>
      </c>
      <c r="H5172" s="2">
        <f>Electricity!I5197</f>
        <v>0</v>
      </c>
      <c r="I5172" s="2">
        <f>Electricity!J5197</f>
        <v>0</v>
      </c>
    </row>
    <row r="5173" spans="2:9" x14ac:dyDescent="0.35">
      <c r="B5173" s="458" t="str">
        <f t="shared" si="81"/>
        <v>08/03/2019 11:00:00 PM</v>
      </c>
      <c r="C5173" s="458">
        <v>43680</v>
      </c>
      <c r="D5173" s="459">
        <v>0.95833333333333337</v>
      </c>
      <c r="E5173" s="2">
        <f>Electricity!F5198</f>
        <v>0</v>
      </c>
      <c r="F5173" s="2">
        <f>Electricity!G5198</f>
        <v>0</v>
      </c>
      <c r="G5173" s="2">
        <f>Electricity!H5198</f>
        <v>0</v>
      </c>
      <c r="H5173" s="2">
        <f>Electricity!I5198</f>
        <v>0</v>
      </c>
      <c r="I5173" s="2">
        <f>Electricity!J5198</f>
        <v>0</v>
      </c>
    </row>
    <row r="5174" spans="2:9" x14ac:dyDescent="0.35">
      <c r="B5174" s="458" t="str">
        <f t="shared" si="81"/>
        <v>08/04/2019 12:00:00 AM</v>
      </c>
      <c r="C5174" s="458">
        <v>43681</v>
      </c>
      <c r="D5174" s="459">
        <v>3.1225022567582528E-17</v>
      </c>
      <c r="E5174" s="2">
        <f>Electricity!F5199</f>
        <v>0</v>
      </c>
      <c r="F5174" s="2">
        <f>Electricity!G5199</f>
        <v>0</v>
      </c>
      <c r="G5174" s="2">
        <f>Electricity!H5199</f>
        <v>0</v>
      </c>
      <c r="H5174" s="2">
        <f>Electricity!I5199</f>
        <v>0</v>
      </c>
      <c r="I5174" s="2">
        <f>Electricity!J5199</f>
        <v>0</v>
      </c>
    </row>
    <row r="5175" spans="2:9" x14ac:dyDescent="0.35">
      <c r="B5175" s="458" t="str">
        <f t="shared" si="81"/>
        <v>08/04/2019 01:00:00 AM</v>
      </c>
      <c r="C5175" s="458">
        <v>43681</v>
      </c>
      <c r="D5175" s="459">
        <v>4.1666666666666699E-2</v>
      </c>
      <c r="E5175" s="2">
        <f>Electricity!F5200</f>
        <v>0</v>
      </c>
      <c r="F5175" s="2">
        <f>Electricity!G5200</f>
        <v>0</v>
      </c>
      <c r="G5175" s="2">
        <f>Electricity!H5200</f>
        <v>0</v>
      </c>
      <c r="H5175" s="2">
        <f>Electricity!I5200</f>
        <v>0</v>
      </c>
      <c r="I5175" s="2">
        <f>Electricity!J5200</f>
        <v>0</v>
      </c>
    </row>
    <row r="5176" spans="2:9" x14ac:dyDescent="0.35">
      <c r="B5176" s="458" t="str">
        <f t="shared" si="81"/>
        <v>08/04/2019 02:00:00 AM</v>
      </c>
      <c r="C5176" s="458">
        <v>43681</v>
      </c>
      <c r="D5176" s="459">
        <v>8.333333333333337E-2</v>
      </c>
      <c r="E5176" s="2">
        <f>Electricity!F5201</f>
        <v>0</v>
      </c>
      <c r="F5176" s="2">
        <f>Electricity!G5201</f>
        <v>0</v>
      </c>
      <c r="G5176" s="2">
        <f>Electricity!H5201</f>
        <v>0</v>
      </c>
      <c r="H5176" s="2">
        <f>Electricity!I5201</f>
        <v>0</v>
      </c>
      <c r="I5176" s="2">
        <f>Electricity!J5201</f>
        <v>0</v>
      </c>
    </row>
    <row r="5177" spans="2:9" x14ac:dyDescent="0.35">
      <c r="B5177" s="458" t="str">
        <f t="shared" si="81"/>
        <v>08/04/2019 03:00:00 AM</v>
      </c>
      <c r="C5177" s="458">
        <v>43681</v>
      </c>
      <c r="D5177" s="459">
        <v>0.12500000000000006</v>
      </c>
      <c r="E5177" s="2">
        <f>Electricity!F5202</f>
        <v>0</v>
      </c>
      <c r="F5177" s="2">
        <f>Electricity!G5202</f>
        <v>0</v>
      </c>
      <c r="G5177" s="2">
        <f>Electricity!H5202</f>
        <v>0</v>
      </c>
      <c r="H5177" s="2">
        <f>Electricity!I5202</f>
        <v>0</v>
      </c>
      <c r="I5177" s="2">
        <f>Electricity!J5202</f>
        <v>0</v>
      </c>
    </row>
    <row r="5178" spans="2:9" x14ac:dyDescent="0.35">
      <c r="B5178" s="458" t="str">
        <f t="shared" si="81"/>
        <v>08/04/2019 04:00:00 AM</v>
      </c>
      <c r="C5178" s="458">
        <v>43681</v>
      </c>
      <c r="D5178" s="459">
        <v>0.16666666666666669</v>
      </c>
      <c r="E5178" s="2">
        <f>Electricity!F5203</f>
        <v>0</v>
      </c>
      <c r="F5178" s="2">
        <f>Electricity!G5203</f>
        <v>0</v>
      </c>
      <c r="G5178" s="2">
        <f>Electricity!H5203</f>
        <v>0</v>
      </c>
      <c r="H5178" s="2">
        <f>Electricity!I5203</f>
        <v>0</v>
      </c>
      <c r="I5178" s="2">
        <f>Electricity!J5203</f>
        <v>0</v>
      </c>
    </row>
    <row r="5179" spans="2:9" x14ac:dyDescent="0.35">
      <c r="B5179" s="458" t="str">
        <f t="shared" si="81"/>
        <v>08/04/2019 05:00:00 AM</v>
      </c>
      <c r="C5179" s="458">
        <v>43681</v>
      </c>
      <c r="D5179" s="459">
        <v>0.20833333333333337</v>
      </c>
      <c r="E5179" s="2">
        <f>Electricity!F5204</f>
        <v>0</v>
      </c>
      <c r="F5179" s="2">
        <f>Electricity!G5204</f>
        <v>0</v>
      </c>
      <c r="G5179" s="2">
        <f>Electricity!H5204</f>
        <v>0</v>
      </c>
      <c r="H5179" s="2">
        <f>Electricity!I5204</f>
        <v>0</v>
      </c>
      <c r="I5179" s="2">
        <f>Electricity!J5204</f>
        <v>0</v>
      </c>
    </row>
    <row r="5180" spans="2:9" x14ac:dyDescent="0.35">
      <c r="B5180" s="458" t="str">
        <f t="shared" si="81"/>
        <v>08/04/2019 06:00:00 AM</v>
      </c>
      <c r="C5180" s="458">
        <v>43681</v>
      </c>
      <c r="D5180" s="459">
        <v>0.25</v>
      </c>
      <c r="E5180" s="2">
        <f>Electricity!F5205</f>
        <v>0</v>
      </c>
      <c r="F5180" s="2">
        <f>Electricity!G5205</f>
        <v>0</v>
      </c>
      <c r="G5180" s="2">
        <f>Electricity!H5205</f>
        <v>0</v>
      </c>
      <c r="H5180" s="2">
        <f>Electricity!I5205</f>
        <v>0</v>
      </c>
      <c r="I5180" s="2">
        <f>Electricity!J5205</f>
        <v>0</v>
      </c>
    </row>
    <row r="5181" spans="2:9" x14ac:dyDescent="0.35">
      <c r="B5181" s="458" t="str">
        <f t="shared" si="81"/>
        <v>08/04/2019 07:00:00 AM</v>
      </c>
      <c r="C5181" s="458">
        <v>43681</v>
      </c>
      <c r="D5181" s="459">
        <v>0.29166666666666669</v>
      </c>
      <c r="E5181" s="2">
        <f>Electricity!F5206</f>
        <v>0</v>
      </c>
      <c r="F5181" s="2">
        <f>Electricity!G5206</f>
        <v>0</v>
      </c>
      <c r="G5181" s="2">
        <f>Electricity!H5206</f>
        <v>0</v>
      </c>
      <c r="H5181" s="2">
        <f>Electricity!I5206</f>
        <v>0</v>
      </c>
      <c r="I5181" s="2">
        <f>Electricity!J5206</f>
        <v>0</v>
      </c>
    </row>
    <row r="5182" spans="2:9" x14ac:dyDescent="0.35">
      <c r="B5182" s="458" t="str">
        <f t="shared" si="81"/>
        <v>08/04/2019 08:00:00 AM</v>
      </c>
      <c r="C5182" s="458">
        <v>43681</v>
      </c>
      <c r="D5182" s="459">
        <v>0.33333333333333337</v>
      </c>
      <c r="E5182" s="2">
        <f>Electricity!F5207</f>
        <v>0</v>
      </c>
      <c r="F5182" s="2">
        <f>Electricity!G5207</f>
        <v>0</v>
      </c>
      <c r="G5182" s="2">
        <f>Electricity!H5207</f>
        <v>0</v>
      </c>
      <c r="H5182" s="2">
        <f>Electricity!I5207</f>
        <v>0</v>
      </c>
      <c r="I5182" s="2">
        <f>Electricity!J5207</f>
        <v>0</v>
      </c>
    </row>
    <row r="5183" spans="2:9" x14ac:dyDescent="0.35">
      <c r="B5183" s="458" t="str">
        <f t="shared" si="81"/>
        <v>08/04/2019 09:00:00 AM</v>
      </c>
      <c r="C5183" s="458">
        <v>43681</v>
      </c>
      <c r="D5183" s="459">
        <v>0.375</v>
      </c>
      <c r="E5183" s="2">
        <f>Electricity!F5208</f>
        <v>0</v>
      </c>
      <c r="F5183" s="2">
        <f>Electricity!G5208</f>
        <v>0</v>
      </c>
      <c r="G5183" s="2">
        <f>Electricity!H5208</f>
        <v>0</v>
      </c>
      <c r="H5183" s="2">
        <f>Electricity!I5208</f>
        <v>0</v>
      </c>
      <c r="I5183" s="2">
        <f>Electricity!J5208</f>
        <v>0</v>
      </c>
    </row>
    <row r="5184" spans="2:9" x14ac:dyDescent="0.35">
      <c r="B5184" s="458" t="str">
        <f t="shared" si="81"/>
        <v>08/04/2019 10:00:00 AM</v>
      </c>
      <c r="C5184" s="458">
        <v>43681</v>
      </c>
      <c r="D5184" s="459">
        <v>0.41666666666666669</v>
      </c>
      <c r="E5184" s="2">
        <f>Electricity!F5209</f>
        <v>0</v>
      </c>
      <c r="F5184" s="2">
        <f>Electricity!G5209</f>
        <v>0</v>
      </c>
      <c r="G5184" s="2">
        <f>Electricity!H5209</f>
        <v>0</v>
      </c>
      <c r="H5184" s="2">
        <f>Electricity!I5209</f>
        <v>0</v>
      </c>
      <c r="I5184" s="2">
        <f>Electricity!J5209</f>
        <v>0</v>
      </c>
    </row>
    <row r="5185" spans="2:9" x14ac:dyDescent="0.35">
      <c r="B5185" s="458" t="str">
        <f t="shared" si="81"/>
        <v>08/04/2019 11:00:00 AM</v>
      </c>
      <c r="C5185" s="458">
        <v>43681</v>
      </c>
      <c r="D5185" s="459">
        <v>0.45833333333333337</v>
      </c>
      <c r="E5185" s="2">
        <f>Electricity!F5210</f>
        <v>0</v>
      </c>
      <c r="F5185" s="2">
        <f>Electricity!G5210</f>
        <v>0</v>
      </c>
      <c r="G5185" s="2">
        <f>Electricity!H5210</f>
        <v>0</v>
      </c>
      <c r="H5185" s="2">
        <f>Electricity!I5210</f>
        <v>0</v>
      </c>
      <c r="I5185" s="2">
        <f>Electricity!J5210</f>
        <v>0</v>
      </c>
    </row>
    <row r="5186" spans="2:9" x14ac:dyDescent="0.35">
      <c r="B5186" s="458" t="str">
        <f t="shared" si="81"/>
        <v>08/04/2019 12:00:00 PM</v>
      </c>
      <c r="C5186" s="458">
        <v>43681</v>
      </c>
      <c r="D5186" s="459">
        <v>0.50000000000000011</v>
      </c>
      <c r="E5186" s="2">
        <f>Electricity!F5211</f>
        <v>0</v>
      </c>
      <c r="F5186" s="2">
        <f>Electricity!G5211</f>
        <v>0</v>
      </c>
      <c r="G5186" s="2">
        <f>Electricity!H5211</f>
        <v>0</v>
      </c>
      <c r="H5186" s="2">
        <f>Electricity!I5211</f>
        <v>0</v>
      </c>
      <c r="I5186" s="2">
        <f>Electricity!J5211</f>
        <v>0</v>
      </c>
    </row>
    <row r="5187" spans="2:9" x14ac:dyDescent="0.35">
      <c r="B5187" s="458" t="str">
        <f t="shared" si="81"/>
        <v>08/04/2019 01:00:00 PM</v>
      </c>
      <c r="C5187" s="458">
        <v>43681</v>
      </c>
      <c r="D5187" s="459">
        <v>0.54166666666666674</v>
      </c>
      <c r="E5187" s="2">
        <f>Electricity!F5212</f>
        <v>0</v>
      </c>
      <c r="F5187" s="2">
        <f>Electricity!G5212</f>
        <v>0</v>
      </c>
      <c r="G5187" s="2">
        <f>Electricity!H5212</f>
        <v>0</v>
      </c>
      <c r="H5187" s="2">
        <f>Electricity!I5212</f>
        <v>0</v>
      </c>
      <c r="I5187" s="2">
        <f>Electricity!J5212</f>
        <v>0</v>
      </c>
    </row>
    <row r="5188" spans="2:9" x14ac:dyDescent="0.35">
      <c r="B5188" s="458" t="str">
        <f t="shared" si="81"/>
        <v>08/04/2019 02:00:00 PM</v>
      </c>
      <c r="C5188" s="458">
        <v>43681</v>
      </c>
      <c r="D5188" s="459">
        <v>0.58333333333333337</v>
      </c>
      <c r="E5188" s="2">
        <f>Electricity!F5213</f>
        <v>0</v>
      </c>
      <c r="F5188" s="2">
        <f>Electricity!G5213</f>
        <v>0</v>
      </c>
      <c r="G5188" s="2">
        <f>Electricity!H5213</f>
        <v>0</v>
      </c>
      <c r="H5188" s="2">
        <f>Electricity!I5213</f>
        <v>0</v>
      </c>
      <c r="I5188" s="2">
        <f>Electricity!J5213</f>
        <v>0</v>
      </c>
    </row>
    <row r="5189" spans="2:9" x14ac:dyDescent="0.35">
      <c r="B5189" s="458" t="str">
        <f t="shared" si="81"/>
        <v>08/04/2019 03:00:00 PM</v>
      </c>
      <c r="C5189" s="458">
        <v>43681</v>
      </c>
      <c r="D5189" s="459">
        <v>0.62500000000000011</v>
      </c>
      <c r="E5189" s="2">
        <f>Electricity!F5214</f>
        <v>0</v>
      </c>
      <c r="F5189" s="2">
        <f>Electricity!G5214</f>
        <v>0</v>
      </c>
      <c r="G5189" s="2">
        <f>Electricity!H5214</f>
        <v>0</v>
      </c>
      <c r="H5189" s="2">
        <f>Electricity!I5214</f>
        <v>0</v>
      </c>
      <c r="I5189" s="2">
        <f>Electricity!J5214</f>
        <v>0</v>
      </c>
    </row>
    <row r="5190" spans="2:9" x14ac:dyDescent="0.35">
      <c r="B5190" s="458" t="str">
        <f t="shared" si="81"/>
        <v>08/04/2019 04:00:00 PM</v>
      </c>
      <c r="C5190" s="458">
        <v>43681</v>
      </c>
      <c r="D5190" s="459">
        <v>0.66666666666666674</v>
      </c>
      <c r="E5190" s="2">
        <f>Electricity!F5215</f>
        <v>0</v>
      </c>
      <c r="F5190" s="2">
        <f>Electricity!G5215</f>
        <v>0</v>
      </c>
      <c r="G5190" s="2">
        <f>Electricity!H5215</f>
        <v>0</v>
      </c>
      <c r="H5190" s="2">
        <f>Electricity!I5215</f>
        <v>0</v>
      </c>
      <c r="I5190" s="2">
        <f>Electricity!J5215</f>
        <v>0</v>
      </c>
    </row>
    <row r="5191" spans="2:9" x14ac:dyDescent="0.35">
      <c r="B5191" s="458" t="str">
        <f t="shared" si="81"/>
        <v>08/04/2019 05:00:00 PM</v>
      </c>
      <c r="C5191" s="458">
        <v>43681</v>
      </c>
      <c r="D5191" s="459">
        <v>0.70833333333333337</v>
      </c>
      <c r="E5191" s="2">
        <f>Electricity!F5216</f>
        <v>0</v>
      </c>
      <c r="F5191" s="2">
        <f>Electricity!G5216</f>
        <v>0</v>
      </c>
      <c r="G5191" s="2">
        <f>Electricity!H5216</f>
        <v>0</v>
      </c>
      <c r="H5191" s="2">
        <f>Electricity!I5216</f>
        <v>0</v>
      </c>
      <c r="I5191" s="2">
        <f>Electricity!J5216</f>
        <v>0</v>
      </c>
    </row>
    <row r="5192" spans="2:9" x14ac:dyDescent="0.35">
      <c r="B5192" s="458" t="str">
        <f t="shared" si="81"/>
        <v>08/04/2019 06:00:00 PM</v>
      </c>
      <c r="C5192" s="458">
        <v>43681</v>
      </c>
      <c r="D5192" s="459">
        <v>0.75000000000000011</v>
      </c>
      <c r="E5192" s="2">
        <f>Electricity!F5217</f>
        <v>0</v>
      </c>
      <c r="F5192" s="2">
        <f>Electricity!G5217</f>
        <v>0</v>
      </c>
      <c r="G5192" s="2">
        <f>Electricity!H5217</f>
        <v>0</v>
      </c>
      <c r="H5192" s="2">
        <f>Electricity!I5217</f>
        <v>0</v>
      </c>
      <c r="I5192" s="2">
        <f>Electricity!J5217</f>
        <v>0</v>
      </c>
    </row>
    <row r="5193" spans="2:9" x14ac:dyDescent="0.35">
      <c r="B5193" s="458" t="str">
        <f t="shared" si="81"/>
        <v>08/04/2019 07:00:00 PM</v>
      </c>
      <c r="C5193" s="458">
        <v>43681</v>
      </c>
      <c r="D5193" s="459">
        <v>0.79166666666666674</v>
      </c>
      <c r="E5193" s="2">
        <f>Electricity!F5218</f>
        <v>0</v>
      </c>
      <c r="F5193" s="2">
        <f>Electricity!G5218</f>
        <v>0</v>
      </c>
      <c r="G5193" s="2">
        <f>Electricity!H5218</f>
        <v>0</v>
      </c>
      <c r="H5193" s="2">
        <f>Electricity!I5218</f>
        <v>0</v>
      </c>
      <c r="I5193" s="2">
        <f>Electricity!J5218</f>
        <v>0</v>
      </c>
    </row>
    <row r="5194" spans="2:9" x14ac:dyDescent="0.35">
      <c r="B5194" s="458" t="str">
        <f t="shared" si="81"/>
        <v>08/04/2019 08:00:00 PM</v>
      </c>
      <c r="C5194" s="458">
        <v>43681</v>
      </c>
      <c r="D5194" s="459">
        <v>0.83333333333333337</v>
      </c>
      <c r="E5194" s="2">
        <f>Electricity!F5219</f>
        <v>0</v>
      </c>
      <c r="F5194" s="2">
        <f>Electricity!G5219</f>
        <v>0</v>
      </c>
      <c r="G5194" s="2">
        <f>Electricity!H5219</f>
        <v>0</v>
      </c>
      <c r="H5194" s="2">
        <f>Electricity!I5219</f>
        <v>0</v>
      </c>
      <c r="I5194" s="2">
        <f>Electricity!J5219</f>
        <v>0</v>
      </c>
    </row>
    <row r="5195" spans="2:9" x14ac:dyDescent="0.35">
      <c r="B5195" s="458" t="str">
        <f t="shared" si="81"/>
        <v>08/04/2019 09:00:00 PM</v>
      </c>
      <c r="C5195" s="458">
        <v>43681</v>
      </c>
      <c r="D5195" s="459">
        <v>0.87500000000000011</v>
      </c>
      <c r="E5195" s="2">
        <f>Electricity!F5220</f>
        <v>0</v>
      </c>
      <c r="F5195" s="2">
        <f>Electricity!G5220</f>
        <v>0</v>
      </c>
      <c r="G5195" s="2">
        <f>Electricity!H5220</f>
        <v>0</v>
      </c>
      <c r="H5195" s="2">
        <f>Electricity!I5220</f>
        <v>0</v>
      </c>
      <c r="I5195" s="2">
        <f>Electricity!J5220</f>
        <v>0</v>
      </c>
    </row>
    <row r="5196" spans="2:9" x14ac:dyDescent="0.35">
      <c r="B5196" s="458" t="str">
        <f t="shared" si="81"/>
        <v>08/04/2019 10:00:00 PM</v>
      </c>
      <c r="C5196" s="458">
        <v>43681</v>
      </c>
      <c r="D5196" s="459">
        <v>0.91666666666666674</v>
      </c>
      <c r="E5196" s="2">
        <f>Electricity!F5221</f>
        <v>0</v>
      </c>
      <c r="F5196" s="2">
        <f>Electricity!G5221</f>
        <v>0</v>
      </c>
      <c r="G5196" s="2">
        <f>Electricity!H5221</f>
        <v>0</v>
      </c>
      <c r="H5196" s="2">
        <f>Electricity!I5221</f>
        <v>0</v>
      </c>
      <c r="I5196" s="2">
        <f>Electricity!J5221</f>
        <v>0</v>
      </c>
    </row>
    <row r="5197" spans="2:9" x14ac:dyDescent="0.35">
      <c r="B5197" s="458" t="str">
        <f t="shared" si="81"/>
        <v>08/04/2019 11:00:00 PM</v>
      </c>
      <c r="C5197" s="458">
        <v>43681</v>
      </c>
      <c r="D5197" s="459">
        <v>0.95833333333333337</v>
      </c>
      <c r="E5197" s="2">
        <f>Electricity!F5222</f>
        <v>0</v>
      </c>
      <c r="F5197" s="2">
        <f>Electricity!G5222</f>
        <v>0</v>
      </c>
      <c r="G5197" s="2">
        <f>Electricity!H5222</f>
        <v>0</v>
      </c>
      <c r="H5197" s="2">
        <f>Electricity!I5222</f>
        <v>0</v>
      </c>
      <c r="I5197" s="2">
        <f>Electricity!J5222</f>
        <v>0</v>
      </c>
    </row>
    <row r="5198" spans="2:9" x14ac:dyDescent="0.35">
      <c r="B5198" s="458" t="str">
        <f t="shared" si="81"/>
        <v>08/05/2019 12:00:00 AM</v>
      </c>
      <c r="C5198" s="458">
        <v>43682</v>
      </c>
      <c r="D5198" s="459">
        <v>3.1225022567582528E-17</v>
      </c>
      <c r="E5198" s="2">
        <f>Electricity!F5223</f>
        <v>0</v>
      </c>
      <c r="F5198" s="2">
        <f>Electricity!G5223</f>
        <v>0</v>
      </c>
      <c r="G5198" s="2">
        <f>Electricity!H5223</f>
        <v>0</v>
      </c>
      <c r="H5198" s="2">
        <f>Electricity!I5223</f>
        <v>0</v>
      </c>
      <c r="I5198" s="2">
        <f>Electricity!J5223</f>
        <v>0</v>
      </c>
    </row>
    <row r="5199" spans="2:9" x14ac:dyDescent="0.35">
      <c r="B5199" s="458" t="str">
        <f t="shared" ref="B5199:B5262" si="82">CONCATENATE(TEXT(C5199,"mm/dd/yyyy")," ",TEXT(D5199,"hh:mm:ss AM/PM"))</f>
        <v>08/05/2019 01:00:00 AM</v>
      </c>
      <c r="C5199" s="458">
        <v>43682</v>
      </c>
      <c r="D5199" s="459">
        <v>4.1666666666666699E-2</v>
      </c>
      <c r="E5199" s="2">
        <f>Electricity!F5224</f>
        <v>0</v>
      </c>
      <c r="F5199" s="2">
        <f>Electricity!G5224</f>
        <v>0</v>
      </c>
      <c r="G5199" s="2">
        <f>Electricity!H5224</f>
        <v>0</v>
      </c>
      <c r="H5199" s="2">
        <f>Electricity!I5224</f>
        <v>0</v>
      </c>
      <c r="I5199" s="2">
        <f>Electricity!J5224</f>
        <v>0</v>
      </c>
    </row>
    <row r="5200" spans="2:9" x14ac:dyDescent="0.35">
      <c r="B5200" s="458" t="str">
        <f t="shared" si="82"/>
        <v>08/05/2019 02:00:00 AM</v>
      </c>
      <c r="C5200" s="458">
        <v>43682</v>
      </c>
      <c r="D5200" s="459">
        <v>8.333333333333337E-2</v>
      </c>
      <c r="E5200" s="2">
        <f>Electricity!F5225</f>
        <v>0</v>
      </c>
      <c r="F5200" s="2">
        <f>Electricity!G5225</f>
        <v>0</v>
      </c>
      <c r="G5200" s="2">
        <f>Electricity!H5225</f>
        <v>0</v>
      </c>
      <c r="H5200" s="2">
        <f>Electricity!I5225</f>
        <v>0</v>
      </c>
      <c r="I5200" s="2">
        <f>Electricity!J5225</f>
        <v>0</v>
      </c>
    </row>
    <row r="5201" spans="2:9" x14ac:dyDescent="0.35">
      <c r="B5201" s="458" t="str">
        <f t="shared" si="82"/>
        <v>08/05/2019 03:00:00 AM</v>
      </c>
      <c r="C5201" s="458">
        <v>43682</v>
      </c>
      <c r="D5201" s="459">
        <v>0.12500000000000006</v>
      </c>
      <c r="E5201" s="2">
        <f>Electricity!F5226</f>
        <v>0</v>
      </c>
      <c r="F5201" s="2">
        <f>Electricity!G5226</f>
        <v>0</v>
      </c>
      <c r="G5201" s="2">
        <f>Electricity!H5226</f>
        <v>0</v>
      </c>
      <c r="H5201" s="2">
        <f>Electricity!I5226</f>
        <v>0</v>
      </c>
      <c r="I5201" s="2">
        <f>Electricity!J5226</f>
        <v>0</v>
      </c>
    </row>
    <row r="5202" spans="2:9" x14ac:dyDescent="0.35">
      <c r="B5202" s="458" t="str">
        <f t="shared" si="82"/>
        <v>08/05/2019 04:00:00 AM</v>
      </c>
      <c r="C5202" s="458">
        <v>43682</v>
      </c>
      <c r="D5202" s="459">
        <v>0.16666666666666669</v>
      </c>
      <c r="E5202" s="2">
        <f>Electricity!F5227</f>
        <v>0</v>
      </c>
      <c r="F5202" s="2">
        <f>Electricity!G5227</f>
        <v>0</v>
      </c>
      <c r="G5202" s="2">
        <f>Electricity!H5227</f>
        <v>0</v>
      </c>
      <c r="H5202" s="2">
        <f>Electricity!I5227</f>
        <v>0</v>
      </c>
      <c r="I5202" s="2">
        <f>Electricity!J5227</f>
        <v>0</v>
      </c>
    </row>
    <row r="5203" spans="2:9" x14ac:dyDescent="0.35">
      <c r="B5203" s="458" t="str">
        <f t="shared" si="82"/>
        <v>08/05/2019 05:00:00 AM</v>
      </c>
      <c r="C5203" s="458">
        <v>43682</v>
      </c>
      <c r="D5203" s="459">
        <v>0.20833333333333337</v>
      </c>
      <c r="E5203" s="2">
        <f>Electricity!F5228</f>
        <v>0</v>
      </c>
      <c r="F5203" s="2">
        <f>Electricity!G5228</f>
        <v>0</v>
      </c>
      <c r="G5203" s="2">
        <f>Electricity!H5228</f>
        <v>0</v>
      </c>
      <c r="H5203" s="2">
        <f>Electricity!I5228</f>
        <v>0</v>
      </c>
      <c r="I5203" s="2">
        <f>Electricity!J5228</f>
        <v>0</v>
      </c>
    </row>
    <row r="5204" spans="2:9" x14ac:dyDescent="0.35">
      <c r="B5204" s="458" t="str">
        <f t="shared" si="82"/>
        <v>08/05/2019 06:00:00 AM</v>
      </c>
      <c r="C5204" s="458">
        <v>43682</v>
      </c>
      <c r="D5204" s="459">
        <v>0.25</v>
      </c>
      <c r="E5204" s="2">
        <f>Electricity!F5229</f>
        <v>0</v>
      </c>
      <c r="F5204" s="2">
        <f>Electricity!G5229</f>
        <v>0</v>
      </c>
      <c r="G5204" s="2">
        <f>Electricity!H5229</f>
        <v>0</v>
      </c>
      <c r="H5204" s="2">
        <f>Electricity!I5229</f>
        <v>0</v>
      </c>
      <c r="I5204" s="2">
        <f>Electricity!J5229</f>
        <v>0</v>
      </c>
    </row>
    <row r="5205" spans="2:9" x14ac:dyDescent="0.35">
      <c r="B5205" s="458" t="str">
        <f t="shared" si="82"/>
        <v>08/05/2019 07:00:00 AM</v>
      </c>
      <c r="C5205" s="458">
        <v>43682</v>
      </c>
      <c r="D5205" s="459">
        <v>0.29166666666666669</v>
      </c>
      <c r="E5205" s="2">
        <f>Electricity!F5230</f>
        <v>0</v>
      </c>
      <c r="F5205" s="2">
        <f>Electricity!G5230</f>
        <v>0</v>
      </c>
      <c r="G5205" s="2">
        <f>Electricity!H5230</f>
        <v>0</v>
      </c>
      <c r="H5205" s="2">
        <f>Electricity!I5230</f>
        <v>0</v>
      </c>
      <c r="I5205" s="2">
        <f>Electricity!J5230</f>
        <v>0</v>
      </c>
    </row>
    <row r="5206" spans="2:9" x14ac:dyDescent="0.35">
      <c r="B5206" s="458" t="str">
        <f t="shared" si="82"/>
        <v>08/05/2019 08:00:00 AM</v>
      </c>
      <c r="C5206" s="458">
        <v>43682</v>
      </c>
      <c r="D5206" s="459">
        <v>0.33333333333333337</v>
      </c>
      <c r="E5206" s="2">
        <f>Electricity!F5231</f>
        <v>0</v>
      </c>
      <c r="F5206" s="2">
        <f>Electricity!G5231</f>
        <v>0</v>
      </c>
      <c r="G5206" s="2">
        <f>Electricity!H5231</f>
        <v>0</v>
      </c>
      <c r="H5206" s="2">
        <f>Electricity!I5231</f>
        <v>0</v>
      </c>
      <c r="I5206" s="2">
        <f>Electricity!J5231</f>
        <v>0</v>
      </c>
    </row>
    <row r="5207" spans="2:9" x14ac:dyDescent="0.35">
      <c r="B5207" s="458" t="str">
        <f t="shared" si="82"/>
        <v>08/05/2019 09:00:00 AM</v>
      </c>
      <c r="C5207" s="458">
        <v>43682</v>
      </c>
      <c r="D5207" s="459">
        <v>0.375</v>
      </c>
      <c r="E5207" s="2">
        <f>Electricity!F5232</f>
        <v>0</v>
      </c>
      <c r="F5207" s="2">
        <f>Electricity!G5232</f>
        <v>0</v>
      </c>
      <c r="G5207" s="2">
        <f>Electricity!H5232</f>
        <v>0</v>
      </c>
      <c r="H5207" s="2">
        <f>Electricity!I5232</f>
        <v>0</v>
      </c>
      <c r="I5207" s="2">
        <f>Electricity!J5232</f>
        <v>0</v>
      </c>
    </row>
    <row r="5208" spans="2:9" x14ac:dyDescent="0.35">
      <c r="B5208" s="458" t="str">
        <f t="shared" si="82"/>
        <v>08/05/2019 10:00:00 AM</v>
      </c>
      <c r="C5208" s="458">
        <v>43682</v>
      </c>
      <c r="D5208" s="459">
        <v>0.41666666666666669</v>
      </c>
      <c r="E5208" s="2">
        <f>Electricity!F5233</f>
        <v>0</v>
      </c>
      <c r="F5208" s="2">
        <f>Electricity!G5233</f>
        <v>0</v>
      </c>
      <c r="G5208" s="2">
        <f>Electricity!H5233</f>
        <v>0</v>
      </c>
      <c r="H5208" s="2">
        <f>Electricity!I5233</f>
        <v>0</v>
      </c>
      <c r="I5208" s="2">
        <f>Electricity!J5233</f>
        <v>0</v>
      </c>
    </row>
    <row r="5209" spans="2:9" x14ac:dyDescent="0.35">
      <c r="B5209" s="458" t="str">
        <f t="shared" si="82"/>
        <v>08/05/2019 11:00:00 AM</v>
      </c>
      <c r="C5209" s="458">
        <v>43682</v>
      </c>
      <c r="D5209" s="459">
        <v>0.45833333333333337</v>
      </c>
      <c r="E5209" s="2">
        <f>Electricity!F5234</f>
        <v>0</v>
      </c>
      <c r="F5209" s="2">
        <f>Electricity!G5234</f>
        <v>0</v>
      </c>
      <c r="G5209" s="2">
        <f>Electricity!H5234</f>
        <v>0</v>
      </c>
      <c r="H5209" s="2">
        <f>Electricity!I5234</f>
        <v>0</v>
      </c>
      <c r="I5209" s="2">
        <f>Electricity!J5234</f>
        <v>0</v>
      </c>
    </row>
    <row r="5210" spans="2:9" x14ac:dyDescent="0.35">
      <c r="B5210" s="458" t="str">
        <f t="shared" si="82"/>
        <v>08/05/2019 12:00:00 PM</v>
      </c>
      <c r="C5210" s="458">
        <v>43682</v>
      </c>
      <c r="D5210" s="459">
        <v>0.50000000000000011</v>
      </c>
      <c r="E5210" s="2">
        <f>Electricity!F5235</f>
        <v>0</v>
      </c>
      <c r="F5210" s="2">
        <f>Electricity!G5235</f>
        <v>0</v>
      </c>
      <c r="G5210" s="2">
        <f>Electricity!H5235</f>
        <v>0</v>
      </c>
      <c r="H5210" s="2">
        <f>Electricity!I5235</f>
        <v>0</v>
      </c>
      <c r="I5210" s="2">
        <f>Electricity!J5235</f>
        <v>0</v>
      </c>
    </row>
    <row r="5211" spans="2:9" x14ac:dyDescent="0.35">
      <c r="B5211" s="458" t="str">
        <f t="shared" si="82"/>
        <v>08/05/2019 01:00:00 PM</v>
      </c>
      <c r="C5211" s="458">
        <v>43682</v>
      </c>
      <c r="D5211" s="459">
        <v>0.54166666666666674</v>
      </c>
      <c r="E5211" s="2">
        <f>Electricity!F5236</f>
        <v>0</v>
      </c>
      <c r="F5211" s="2">
        <f>Electricity!G5236</f>
        <v>0</v>
      </c>
      <c r="G5211" s="2">
        <f>Electricity!H5236</f>
        <v>0</v>
      </c>
      <c r="H5211" s="2">
        <f>Electricity!I5236</f>
        <v>0</v>
      </c>
      <c r="I5211" s="2">
        <f>Electricity!J5236</f>
        <v>0</v>
      </c>
    </row>
    <row r="5212" spans="2:9" x14ac:dyDescent="0.35">
      <c r="B5212" s="458" t="str">
        <f t="shared" si="82"/>
        <v>08/05/2019 02:00:00 PM</v>
      </c>
      <c r="C5212" s="458">
        <v>43682</v>
      </c>
      <c r="D5212" s="459">
        <v>0.58333333333333337</v>
      </c>
      <c r="E5212" s="2">
        <f>Electricity!F5237</f>
        <v>0</v>
      </c>
      <c r="F5212" s="2">
        <f>Electricity!G5237</f>
        <v>0</v>
      </c>
      <c r="G5212" s="2">
        <f>Electricity!H5237</f>
        <v>0</v>
      </c>
      <c r="H5212" s="2">
        <f>Electricity!I5237</f>
        <v>0</v>
      </c>
      <c r="I5212" s="2">
        <f>Electricity!J5237</f>
        <v>0</v>
      </c>
    </row>
    <row r="5213" spans="2:9" x14ac:dyDescent="0.35">
      <c r="B5213" s="458" t="str">
        <f t="shared" si="82"/>
        <v>08/05/2019 03:00:00 PM</v>
      </c>
      <c r="C5213" s="458">
        <v>43682</v>
      </c>
      <c r="D5213" s="459">
        <v>0.62500000000000011</v>
      </c>
      <c r="E5213" s="2">
        <f>Electricity!F5238</f>
        <v>0</v>
      </c>
      <c r="F5213" s="2">
        <f>Electricity!G5238</f>
        <v>0</v>
      </c>
      <c r="G5213" s="2">
        <f>Electricity!H5238</f>
        <v>0</v>
      </c>
      <c r="H5213" s="2">
        <f>Electricity!I5238</f>
        <v>0</v>
      </c>
      <c r="I5213" s="2">
        <f>Electricity!J5238</f>
        <v>0</v>
      </c>
    </row>
    <row r="5214" spans="2:9" x14ac:dyDescent="0.35">
      <c r="B5214" s="458" t="str">
        <f t="shared" si="82"/>
        <v>08/05/2019 04:00:00 PM</v>
      </c>
      <c r="C5214" s="458">
        <v>43682</v>
      </c>
      <c r="D5214" s="459">
        <v>0.66666666666666674</v>
      </c>
      <c r="E5214" s="2">
        <f>Electricity!F5239</f>
        <v>0</v>
      </c>
      <c r="F5214" s="2">
        <f>Electricity!G5239</f>
        <v>0</v>
      </c>
      <c r="G5214" s="2">
        <f>Electricity!H5239</f>
        <v>0</v>
      </c>
      <c r="H5214" s="2">
        <f>Electricity!I5239</f>
        <v>0</v>
      </c>
      <c r="I5214" s="2">
        <f>Electricity!J5239</f>
        <v>0</v>
      </c>
    </row>
    <row r="5215" spans="2:9" x14ac:dyDescent="0.35">
      <c r="B5215" s="458" t="str">
        <f t="shared" si="82"/>
        <v>08/05/2019 05:00:00 PM</v>
      </c>
      <c r="C5215" s="458">
        <v>43682</v>
      </c>
      <c r="D5215" s="459">
        <v>0.70833333333333337</v>
      </c>
      <c r="E5215" s="2">
        <f>Electricity!F5240</f>
        <v>0</v>
      </c>
      <c r="F5215" s="2">
        <f>Electricity!G5240</f>
        <v>0</v>
      </c>
      <c r="G5215" s="2">
        <f>Electricity!H5240</f>
        <v>0</v>
      </c>
      <c r="H5215" s="2">
        <f>Electricity!I5240</f>
        <v>0</v>
      </c>
      <c r="I5215" s="2">
        <f>Electricity!J5240</f>
        <v>0</v>
      </c>
    </row>
    <row r="5216" spans="2:9" x14ac:dyDescent="0.35">
      <c r="B5216" s="458" t="str">
        <f t="shared" si="82"/>
        <v>08/05/2019 06:00:00 PM</v>
      </c>
      <c r="C5216" s="458">
        <v>43682</v>
      </c>
      <c r="D5216" s="459">
        <v>0.75000000000000011</v>
      </c>
      <c r="E5216" s="2">
        <f>Electricity!F5241</f>
        <v>0</v>
      </c>
      <c r="F5216" s="2">
        <f>Electricity!G5241</f>
        <v>0</v>
      </c>
      <c r="G5216" s="2">
        <f>Electricity!H5241</f>
        <v>0</v>
      </c>
      <c r="H5216" s="2">
        <f>Electricity!I5241</f>
        <v>0</v>
      </c>
      <c r="I5216" s="2">
        <f>Electricity!J5241</f>
        <v>0</v>
      </c>
    </row>
    <row r="5217" spans="2:9" x14ac:dyDescent="0.35">
      <c r="B5217" s="458" t="str">
        <f t="shared" si="82"/>
        <v>08/05/2019 07:00:00 PM</v>
      </c>
      <c r="C5217" s="458">
        <v>43682</v>
      </c>
      <c r="D5217" s="459">
        <v>0.79166666666666674</v>
      </c>
      <c r="E5217" s="2">
        <f>Electricity!F5242</f>
        <v>0</v>
      </c>
      <c r="F5217" s="2">
        <f>Electricity!G5242</f>
        <v>0</v>
      </c>
      <c r="G5217" s="2">
        <f>Electricity!H5242</f>
        <v>0</v>
      </c>
      <c r="H5217" s="2">
        <f>Electricity!I5242</f>
        <v>0</v>
      </c>
      <c r="I5217" s="2">
        <f>Electricity!J5242</f>
        <v>0</v>
      </c>
    </row>
    <row r="5218" spans="2:9" x14ac:dyDescent="0.35">
      <c r="B5218" s="458" t="str">
        <f t="shared" si="82"/>
        <v>08/05/2019 08:00:00 PM</v>
      </c>
      <c r="C5218" s="458">
        <v>43682</v>
      </c>
      <c r="D5218" s="459">
        <v>0.83333333333333337</v>
      </c>
      <c r="E5218" s="2">
        <f>Electricity!F5243</f>
        <v>0</v>
      </c>
      <c r="F5218" s="2">
        <f>Electricity!G5243</f>
        <v>0</v>
      </c>
      <c r="G5218" s="2">
        <f>Electricity!H5243</f>
        <v>0</v>
      </c>
      <c r="H5218" s="2">
        <f>Electricity!I5243</f>
        <v>0</v>
      </c>
      <c r="I5218" s="2">
        <f>Electricity!J5243</f>
        <v>0</v>
      </c>
    </row>
    <row r="5219" spans="2:9" x14ac:dyDescent="0.35">
      <c r="B5219" s="458" t="str">
        <f t="shared" si="82"/>
        <v>08/05/2019 09:00:00 PM</v>
      </c>
      <c r="C5219" s="458">
        <v>43682</v>
      </c>
      <c r="D5219" s="459">
        <v>0.87500000000000011</v>
      </c>
      <c r="E5219" s="2">
        <f>Electricity!F5244</f>
        <v>0</v>
      </c>
      <c r="F5219" s="2">
        <f>Electricity!G5244</f>
        <v>0</v>
      </c>
      <c r="G5219" s="2">
        <f>Electricity!H5244</f>
        <v>0</v>
      </c>
      <c r="H5219" s="2">
        <f>Electricity!I5244</f>
        <v>0</v>
      </c>
      <c r="I5219" s="2">
        <f>Electricity!J5244</f>
        <v>0</v>
      </c>
    </row>
    <row r="5220" spans="2:9" x14ac:dyDescent="0.35">
      <c r="B5220" s="458" t="str">
        <f t="shared" si="82"/>
        <v>08/05/2019 10:00:00 PM</v>
      </c>
      <c r="C5220" s="458">
        <v>43682</v>
      </c>
      <c r="D5220" s="459">
        <v>0.91666666666666674</v>
      </c>
      <c r="E5220" s="2">
        <f>Electricity!F5245</f>
        <v>0</v>
      </c>
      <c r="F5220" s="2">
        <f>Electricity!G5245</f>
        <v>0</v>
      </c>
      <c r="G5220" s="2">
        <f>Electricity!H5245</f>
        <v>0</v>
      </c>
      <c r="H5220" s="2">
        <f>Electricity!I5245</f>
        <v>0</v>
      </c>
      <c r="I5220" s="2">
        <f>Electricity!J5245</f>
        <v>0</v>
      </c>
    </row>
    <row r="5221" spans="2:9" x14ac:dyDescent="0.35">
      <c r="B5221" s="458" t="str">
        <f t="shared" si="82"/>
        <v>08/05/2019 11:00:00 PM</v>
      </c>
      <c r="C5221" s="458">
        <v>43682</v>
      </c>
      <c r="D5221" s="459">
        <v>0.95833333333333337</v>
      </c>
      <c r="E5221" s="2">
        <f>Electricity!F5246</f>
        <v>0</v>
      </c>
      <c r="F5221" s="2">
        <f>Electricity!G5246</f>
        <v>0</v>
      </c>
      <c r="G5221" s="2">
        <f>Electricity!H5246</f>
        <v>0</v>
      </c>
      <c r="H5221" s="2">
        <f>Electricity!I5246</f>
        <v>0</v>
      </c>
      <c r="I5221" s="2">
        <f>Electricity!J5246</f>
        <v>0</v>
      </c>
    </row>
    <row r="5222" spans="2:9" x14ac:dyDescent="0.35">
      <c r="B5222" s="458" t="str">
        <f t="shared" si="82"/>
        <v>08/06/2019 12:00:00 AM</v>
      </c>
      <c r="C5222" s="458">
        <v>43683</v>
      </c>
      <c r="D5222" s="459">
        <v>3.1225022567582528E-17</v>
      </c>
      <c r="E5222" s="2">
        <f>Electricity!F5247</f>
        <v>0</v>
      </c>
      <c r="F5222" s="2">
        <f>Electricity!G5247</f>
        <v>0</v>
      </c>
      <c r="G5222" s="2">
        <f>Electricity!H5247</f>
        <v>0</v>
      </c>
      <c r="H5222" s="2">
        <f>Electricity!I5247</f>
        <v>0</v>
      </c>
      <c r="I5222" s="2">
        <f>Electricity!J5247</f>
        <v>0</v>
      </c>
    </row>
    <row r="5223" spans="2:9" x14ac:dyDescent="0.35">
      <c r="B5223" s="458" t="str">
        <f t="shared" si="82"/>
        <v>08/06/2019 01:00:00 AM</v>
      </c>
      <c r="C5223" s="458">
        <v>43683</v>
      </c>
      <c r="D5223" s="459">
        <v>4.1666666666666699E-2</v>
      </c>
      <c r="E5223" s="2">
        <f>Electricity!F5248</f>
        <v>0</v>
      </c>
      <c r="F5223" s="2">
        <f>Electricity!G5248</f>
        <v>0</v>
      </c>
      <c r="G5223" s="2">
        <f>Electricity!H5248</f>
        <v>0</v>
      </c>
      <c r="H5223" s="2">
        <f>Electricity!I5248</f>
        <v>0</v>
      </c>
      <c r="I5223" s="2">
        <f>Electricity!J5248</f>
        <v>0</v>
      </c>
    </row>
    <row r="5224" spans="2:9" x14ac:dyDescent="0.35">
      <c r="B5224" s="458" t="str">
        <f t="shared" si="82"/>
        <v>08/06/2019 02:00:00 AM</v>
      </c>
      <c r="C5224" s="458">
        <v>43683</v>
      </c>
      <c r="D5224" s="459">
        <v>8.333333333333337E-2</v>
      </c>
      <c r="E5224" s="2">
        <f>Electricity!F5249</f>
        <v>0</v>
      </c>
      <c r="F5224" s="2">
        <f>Electricity!G5249</f>
        <v>0</v>
      </c>
      <c r="G5224" s="2">
        <f>Electricity!H5249</f>
        <v>0</v>
      </c>
      <c r="H5224" s="2">
        <f>Electricity!I5249</f>
        <v>0</v>
      </c>
      <c r="I5224" s="2">
        <f>Electricity!J5249</f>
        <v>0</v>
      </c>
    </row>
    <row r="5225" spans="2:9" x14ac:dyDescent="0.35">
      <c r="B5225" s="458" t="str">
        <f t="shared" si="82"/>
        <v>08/06/2019 03:00:00 AM</v>
      </c>
      <c r="C5225" s="458">
        <v>43683</v>
      </c>
      <c r="D5225" s="459">
        <v>0.12500000000000006</v>
      </c>
      <c r="E5225" s="2">
        <f>Electricity!F5250</f>
        <v>0</v>
      </c>
      <c r="F5225" s="2">
        <f>Electricity!G5250</f>
        <v>0</v>
      </c>
      <c r="G5225" s="2">
        <f>Electricity!H5250</f>
        <v>0</v>
      </c>
      <c r="H5225" s="2">
        <f>Electricity!I5250</f>
        <v>0</v>
      </c>
      <c r="I5225" s="2">
        <f>Electricity!J5250</f>
        <v>0</v>
      </c>
    </row>
    <row r="5226" spans="2:9" x14ac:dyDescent="0.35">
      <c r="B5226" s="458" t="str">
        <f t="shared" si="82"/>
        <v>08/06/2019 04:00:00 AM</v>
      </c>
      <c r="C5226" s="458">
        <v>43683</v>
      </c>
      <c r="D5226" s="459">
        <v>0.16666666666666669</v>
      </c>
      <c r="E5226" s="2">
        <f>Electricity!F5251</f>
        <v>0</v>
      </c>
      <c r="F5226" s="2">
        <f>Electricity!G5251</f>
        <v>0</v>
      </c>
      <c r="G5226" s="2">
        <f>Electricity!H5251</f>
        <v>0</v>
      </c>
      <c r="H5226" s="2">
        <f>Electricity!I5251</f>
        <v>0</v>
      </c>
      <c r="I5226" s="2">
        <f>Electricity!J5251</f>
        <v>0</v>
      </c>
    </row>
    <row r="5227" spans="2:9" x14ac:dyDescent="0.35">
      <c r="B5227" s="458" t="str">
        <f t="shared" si="82"/>
        <v>08/06/2019 05:00:00 AM</v>
      </c>
      <c r="C5227" s="458">
        <v>43683</v>
      </c>
      <c r="D5227" s="459">
        <v>0.20833333333333337</v>
      </c>
      <c r="E5227" s="2">
        <f>Electricity!F5252</f>
        <v>0</v>
      </c>
      <c r="F5227" s="2">
        <f>Electricity!G5252</f>
        <v>0</v>
      </c>
      <c r="G5227" s="2">
        <f>Electricity!H5252</f>
        <v>0</v>
      </c>
      <c r="H5227" s="2">
        <f>Electricity!I5252</f>
        <v>0</v>
      </c>
      <c r="I5227" s="2">
        <f>Electricity!J5252</f>
        <v>0</v>
      </c>
    </row>
    <row r="5228" spans="2:9" x14ac:dyDescent="0.35">
      <c r="B5228" s="458" t="str">
        <f t="shared" si="82"/>
        <v>08/06/2019 06:00:00 AM</v>
      </c>
      <c r="C5228" s="458">
        <v>43683</v>
      </c>
      <c r="D5228" s="459">
        <v>0.25</v>
      </c>
      <c r="E5228" s="2">
        <f>Electricity!F5253</f>
        <v>0</v>
      </c>
      <c r="F5228" s="2">
        <f>Electricity!G5253</f>
        <v>0</v>
      </c>
      <c r="G5228" s="2">
        <f>Electricity!H5253</f>
        <v>0</v>
      </c>
      <c r="H5228" s="2">
        <f>Electricity!I5253</f>
        <v>0</v>
      </c>
      <c r="I5228" s="2">
        <f>Electricity!J5253</f>
        <v>0</v>
      </c>
    </row>
    <row r="5229" spans="2:9" x14ac:dyDescent="0.35">
      <c r="B5229" s="458" t="str">
        <f t="shared" si="82"/>
        <v>08/06/2019 07:00:00 AM</v>
      </c>
      <c r="C5229" s="458">
        <v>43683</v>
      </c>
      <c r="D5229" s="459">
        <v>0.29166666666666669</v>
      </c>
      <c r="E5229" s="2">
        <f>Electricity!F5254</f>
        <v>0</v>
      </c>
      <c r="F5229" s="2">
        <f>Electricity!G5254</f>
        <v>0</v>
      </c>
      <c r="G5229" s="2">
        <f>Electricity!H5254</f>
        <v>0</v>
      </c>
      <c r="H5229" s="2">
        <f>Electricity!I5254</f>
        <v>0</v>
      </c>
      <c r="I5229" s="2">
        <f>Electricity!J5254</f>
        <v>0</v>
      </c>
    </row>
    <row r="5230" spans="2:9" x14ac:dyDescent="0.35">
      <c r="B5230" s="458" t="str">
        <f t="shared" si="82"/>
        <v>08/06/2019 08:00:00 AM</v>
      </c>
      <c r="C5230" s="458">
        <v>43683</v>
      </c>
      <c r="D5230" s="459">
        <v>0.33333333333333337</v>
      </c>
      <c r="E5230" s="2">
        <f>Electricity!F5255</f>
        <v>0</v>
      </c>
      <c r="F5230" s="2">
        <f>Electricity!G5255</f>
        <v>0</v>
      </c>
      <c r="G5230" s="2">
        <f>Electricity!H5255</f>
        <v>0</v>
      </c>
      <c r="H5230" s="2">
        <f>Electricity!I5255</f>
        <v>0</v>
      </c>
      <c r="I5230" s="2">
        <f>Electricity!J5255</f>
        <v>0</v>
      </c>
    </row>
    <row r="5231" spans="2:9" x14ac:dyDescent="0.35">
      <c r="B5231" s="458" t="str">
        <f t="shared" si="82"/>
        <v>08/06/2019 09:00:00 AM</v>
      </c>
      <c r="C5231" s="458">
        <v>43683</v>
      </c>
      <c r="D5231" s="459">
        <v>0.375</v>
      </c>
      <c r="E5231" s="2">
        <f>Electricity!F5256</f>
        <v>0</v>
      </c>
      <c r="F5231" s="2">
        <f>Electricity!G5256</f>
        <v>0</v>
      </c>
      <c r="G5231" s="2">
        <f>Electricity!H5256</f>
        <v>0</v>
      </c>
      <c r="H5231" s="2">
        <f>Electricity!I5256</f>
        <v>0</v>
      </c>
      <c r="I5231" s="2">
        <f>Electricity!J5256</f>
        <v>0</v>
      </c>
    </row>
    <row r="5232" spans="2:9" x14ac:dyDescent="0.35">
      <c r="B5232" s="458" t="str">
        <f t="shared" si="82"/>
        <v>08/06/2019 10:00:00 AM</v>
      </c>
      <c r="C5232" s="458">
        <v>43683</v>
      </c>
      <c r="D5232" s="459">
        <v>0.41666666666666669</v>
      </c>
      <c r="E5232" s="2">
        <f>Electricity!F5257</f>
        <v>0</v>
      </c>
      <c r="F5232" s="2">
        <f>Electricity!G5257</f>
        <v>0</v>
      </c>
      <c r="G5232" s="2">
        <f>Electricity!H5257</f>
        <v>0</v>
      </c>
      <c r="H5232" s="2">
        <f>Electricity!I5257</f>
        <v>0</v>
      </c>
      <c r="I5232" s="2">
        <f>Electricity!J5257</f>
        <v>0</v>
      </c>
    </row>
    <row r="5233" spans="2:9" x14ac:dyDescent="0.35">
      <c r="B5233" s="458" t="str">
        <f t="shared" si="82"/>
        <v>08/06/2019 11:00:00 AM</v>
      </c>
      <c r="C5233" s="458">
        <v>43683</v>
      </c>
      <c r="D5233" s="459">
        <v>0.45833333333333337</v>
      </c>
      <c r="E5233" s="2">
        <f>Electricity!F5258</f>
        <v>0</v>
      </c>
      <c r="F5233" s="2">
        <f>Electricity!G5258</f>
        <v>0</v>
      </c>
      <c r="G5233" s="2">
        <f>Electricity!H5258</f>
        <v>0</v>
      </c>
      <c r="H5233" s="2">
        <f>Electricity!I5258</f>
        <v>0</v>
      </c>
      <c r="I5233" s="2">
        <f>Electricity!J5258</f>
        <v>0</v>
      </c>
    </row>
    <row r="5234" spans="2:9" x14ac:dyDescent="0.35">
      <c r="B5234" s="458" t="str">
        <f t="shared" si="82"/>
        <v>08/06/2019 12:00:00 PM</v>
      </c>
      <c r="C5234" s="458">
        <v>43683</v>
      </c>
      <c r="D5234" s="459">
        <v>0.50000000000000011</v>
      </c>
      <c r="E5234" s="2">
        <f>Electricity!F5259</f>
        <v>0</v>
      </c>
      <c r="F5234" s="2">
        <f>Electricity!G5259</f>
        <v>0</v>
      </c>
      <c r="G5234" s="2">
        <f>Electricity!H5259</f>
        <v>0</v>
      </c>
      <c r="H5234" s="2">
        <f>Electricity!I5259</f>
        <v>0</v>
      </c>
      <c r="I5234" s="2">
        <f>Electricity!J5259</f>
        <v>0</v>
      </c>
    </row>
    <row r="5235" spans="2:9" x14ac:dyDescent="0.35">
      <c r="B5235" s="458" t="str">
        <f t="shared" si="82"/>
        <v>08/06/2019 01:00:00 PM</v>
      </c>
      <c r="C5235" s="458">
        <v>43683</v>
      </c>
      <c r="D5235" s="459">
        <v>0.54166666666666674</v>
      </c>
      <c r="E5235" s="2">
        <f>Electricity!F5260</f>
        <v>0</v>
      </c>
      <c r="F5235" s="2">
        <f>Electricity!G5260</f>
        <v>0</v>
      </c>
      <c r="G5235" s="2">
        <f>Electricity!H5260</f>
        <v>0</v>
      </c>
      <c r="H5235" s="2">
        <f>Electricity!I5260</f>
        <v>0</v>
      </c>
      <c r="I5235" s="2">
        <f>Electricity!J5260</f>
        <v>0</v>
      </c>
    </row>
    <row r="5236" spans="2:9" x14ac:dyDescent="0.35">
      <c r="B5236" s="458" t="str">
        <f t="shared" si="82"/>
        <v>08/06/2019 02:00:00 PM</v>
      </c>
      <c r="C5236" s="458">
        <v>43683</v>
      </c>
      <c r="D5236" s="459">
        <v>0.58333333333333337</v>
      </c>
      <c r="E5236" s="2">
        <f>Electricity!F5261</f>
        <v>0</v>
      </c>
      <c r="F5236" s="2">
        <f>Electricity!G5261</f>
        <v>0</v>
      </c>
      <c r="G5236" s="2">
        <f>Electricity!H5261</f>
        <v>0</v>
      </c>
      <c r="H5236" s="2">
        <f>Electricity!I5261</f>
        <v>0</v>
      </c>
      <c r="I5236" s="2">
        <f>Electricity!J5261</f>
        <v>0</v>
      </c>
    </row>
    <row r="5237" spans="2:9" x14ac:dyDescent="0.35">
      <c r="B5237" s="458" t="str">
        <f t="shared" si="82"/>
        <v>08/06/2019 03:00:00 PM</v>
      </c>
      <c r="C5237" s="458">
        <v>43683</v>
      </c>
      <c r="D5237" s="459">
        <v>0.62500000000000011</v>
      </c>
      <c r="E5237" s="2">
        <f>Electricity!F5262</f>
        <v>0</v>
      </c>
      <c r="F5237" s="2">
        <f>Electricity!G5262</f>
        <v>0</v>
      </c>
      <c r="G5237" s="2">
        <f>Electricity!H5262</f>
        <v>0</v>
      </c>
      <c r="H5237" s="2">
        <f>Electricity!I5262</f>
        <v>0</v>
      </c>
      <c r="I5237" s="2">
        <f>Electricity!J5262</f>
        <v>0</v>
      </c>
    </row>
    <row r="5238" spans="2:9" x14ac:dyDescent="0.35">
      <c r="B5238" s="458" t="str">
        <f t="shared" si="82"/>
        <v>08/06/2019 04:00:00 PM</v>
      </c>
      <c r="C5238" s="458">
        <v>43683</v>
      </c>
      <c r="D5238" s="459">
        <v>0.66666666666666674</v>
      </c>
      <c r="E5238" s="2">
        <f>Electricity!F5263</f>
        <v>0</v>
      </c>
      <c r="F5238" s="2">
        <f>Electricity!G5263</f>
        <v>0</v>
      </c>
      <c r="G5238" s="2">
        <f>Electricity!H5263</f>
        <v>0</v>
      </c>
      <c r="H5238" s="2">
        <f>Electricity!I5263</f>
        <v>0</v>
      </c>
      <c r="I5238" s="2">
        <f>Electricity!J5263</f>
        <v>0</v>
      </c>
    </row>
    <row r="5239" spans="2:9" x14ac:dyDescent="0.35">
      <c r="B5239" s="458" t="str">
        <f t="shared" si="82"/>
        <v>08/06/2019 05:00:00 PM</v>
      </c>
      <c r="C5239" s="458">
        <v>43683</v>
      </c>
      <c r="D5239" s="459">
        <v>0.70833333333333337</v>
      </c>
      <c r="E5239" s="2">
        <f>Electricity!F5264</f>
        <v>0</v>
      </c>
      <c r="F5239" s="2">
        <f>Electricity!G5264</f>
        <v>0</v>
      </c>
      <c r="G5239" s="2">
        <f>Electricity!H5264</f>
        <v>0</v>
      </c>
      <c r="H5239" s="2">
        <f>Electricity!I5264</f>
        <v>0</v>
      </c>
      <c r="I5239" s="2">
        <f>Electricity!J5264</f>
        <v>0</v>
      </c>
    </row>
    <row r="5240" spans="2:9" x14ac:dyDescent="0.35">
      <c r="B5240" s="458" t="str">
        <f t="shared" si="82"/>
        <v>08/06/2019 06:00:00 PM</v>
      </c>
      <c r="C5240" s="458">
        <v>43683</v>
      </c>
      <c r="D5240" s="459">
        <v>0.75000000000000011</v>
      </c>
      <c r="E5240" s="2">
        <f>Electricity!F5265</f>
        <v>0</v>
      </c>
      <c r="F5240" s="2">
        <f>Electricity!G5265</f>
        <v>0</v>
      </c>
      <c r="G5240" s="2">
        <f>Electricity!H5265</f>
        <v>0</v>
      </c>
      <c r="H5240" s="2">
        <f>Electricity!I5265</f>
        <v>0</v>
      </c>
      <c r="I5240" s="2">
        <f>Electricity!J5265</f>
        <v>0</v>
      </c>
    </row>
    <row r="5241" spans="2:9" x14ac:dyDescent="0.35">
      <c r="B5241" s="458" t="str">
        <f t="shared" si="82"/>
        <v>08/06/2019 07:00:00 PM</v>
      </c>
      <c r="C5241" s="458">
        <v>43683</v>
      </c>
      <c r="D5241" s="459">
        <v>0.79166666666666674</v>
      </c>
      <c r="E5241" s="2">
        <f>Electricity!F5266</f>
        <v>0</v>
      </c>
      <c r="F5241" s="2">
        <f>Electricity!G5266</f>
        <v>0</v>
      </c>
      <c r="G5241" s="2">
        <f>Electricity!H5266</f>
        <v>0</v>
      </c>
      <c r="H5241" s="2">
        <f>Electricity!I5266</f>
        <v>0</v>
      </c>
      <c r="I5241" s="2">
        <f>Electricity!J5266</f>
        <v>0</v>
      </c>
    </row>
    <row r="5242" spans="2:9" x14ac:dyDescent="0.35">
      <c r="B5242" s="458" t="str">
        <f t="shared" si="82"/>
        <v>08/06/2019 08:00:00 PM</v>
      </c>
      <c r="C5242" s="458">
        <v>43683</v>
      </c>
      <c r="D5242" s="459">
        <v>0.83333333333333337</v>
      </c>
      <c r="E5242" s="2">
        <f>Electricity!F5267</f>
        <v>0</v>
      </c>
      <c r="F5242" s="2">
        <f>Electricity!G5267</f>
        <v>0</v>
      </c>
      <c r="G5242" s="2">
        <f>Electricity!H5267</f>
        <v>0</v>
      </c>
      <c r="H5242" s="2">
        <f>Electricity!I5267</f>
        <v>0</v>
      </c>
      <c r="I5242" s="2">
        <f>Electricity!J5267</f>
        <v>0</v>
      </c>
    </row>
    <row r="5243" spans="2:9" x14ac:dyDescent="0.35">
      <c r="B5243" s="458" t="str">
        <f t="shared" si="82"/>
        <v>08/06/2019 09:00:00 PM</v>
      </c>
      <c r="C5243" s="458">
        <v>43683</v>
      </c>
      <c r="D5243" s="459">
        <v>0.87500000000000011</v>
      </c>
      <c r="E5243" s="2">
        <f>Electricity!F5268</f>
        <v>0</v>
      </c>
      <c r="F5243" s="2">
        <f>Electricity!G5268</f>
        <v>0</v>
      </c>
      <c r="G5243" s="2">
        <f>Electricity!H5268</f>
        <v>0</v>
      </c>
      <c r="H5243" s="2">
        <f>Electricity!I5268</f>
        <v>0</v>
      </c>
      <c r="I5243" s="2">
        <f>Electricity!J5268</f>
        <v>0</v>
      </c>
    </row>
    <row r="5244" spans="2:9" x14ac:dyDescent="0.35">
      <c r="B5244" s="458" t="str">
        <f t="shared" si="82"/>
        <v>08/06/2019 10:00:00 PM</v>
      </c>
      <c r="C5244" s="458">
        <v>43683</v>
      </c>
      <c r="D5244" s="459">
        <v>0.91666666666666674</v>
      </c>
      <c r="E5244" s="2">
        <f>Electricity!F5269</f>
        <v>0</v>
      </c>
      <c r="F5244" s="2">
        <f>Electricity!G5269</f>
        <v>0</v>
      </c>
      <c r="G5244" s="2">
        <f>Electricity!H5269</f>
        <v>0</v>
      </c>
      <c r="H5244" s="2">
        <f>Electricity!I5269</f>
        <v>0</v>
      </c>
      <c r="I5244" s="2">
        <f>Electricity!J5269</f>
        <v>0</v>
      </c>
    </row>
    <row r="5245" spans="2:9" x14ac:dyDescent="0.35">
      <c r="B5245" s="458" t="str">
        <f t="shared" si="82"/>
        <v>08/06/2019 11:00:00 PM</v>
      </c>
      <c r="C5245" s="458">
        <v>43683</v>
      </c>
      <c r="D5245" s="459">
        <v>0.95833333333333337</v>
      </c>
      <c r="E5245" s="2">
        <f>Electricity!F5270</f>
        <v>0</v>
      </c>
      <c r="F5245" s="2">
        <f>Electricity!G5270</f>
        <v>0</v>
      </c>
      <c r="G5245" s="2">
        <f>Electricity!H5270</f>
        <v>0</v>
      </c>
      <c r="H5245" s="2">
        <f>Electricity!I5270</f>
        <v>0</v>
      </c>
      <c r="I5245" s="2">
        <f>Electricity!J5270</f>
        <v>0</v>
      </c>
    </row>
    <row r="5246" spans="2:9" x14ac:dyDescent="0.35">
      <c r="B5246" s="458" t="str">
        <f t="shared" si="82"/>
        <v>08/07/2019 12:00:00 AM</v>
      </c>
      <c r="C5246" s="458">
        <v>43684</v>
      </c>
      <c r="D5246" s="459">
        <v>3.1225022567582528E-17</v>
      </c>
      <c r="E5246" s="2">
        <f>Electricity!F5271</f>
        <v>0</v>
      </c>
      <c r="F5246" s="2">
        <f>Electricity!G5271</f>
        <v>0</v>
      </c>
      <c r="G5246" s="2">
        <f>Electricity!H5271</f>
        <v>0</v>
      </c>
      <c r="H5246" s="2">
        <f>Electricity!I5271</f>
        <v>0</v>
      </c>
      <c r="I5246" s="2">
        <f>Electricity!J5271</f>
        <v>0</v>
      </c>
    </row>
    <row r="5247" spans="2:9" x14ac:dyDescent="0.35">
      <c r="B5247" s="458" t="str">
        <f t="shared" si="82"/>
        <v>08/07/2019 01:00:00 AM</v>
      </c>
      <c r="C5247" s="458">
        <v>43684</v>
      </c>
      <c r="D5247" s="459">
        <v>4.1666666666666699E-2</v>
      </c>
      <c r="E5247" s="2">
        <f>Electricity!F5272</f>
        <v>0</v>
      </c>
      <c r="F5247" s="2">
        <f>Electricity!G5272</f>
        <v>0</v>
      </c>
      <c r="G5247" s="2">
        <f>Electricity!H5272</f>
        <v>0</v>
      </c>
      <c r="H5247" s="2">
        <f>Electricity!I5272</f>
        <v>0</v>
      </c>
      <c r="I5247" s="2">
        <f>Electricity!J5272</f>
        <v>0</v>
      </c>
    </row>
    <row r="5248" spans="2:9" x14ac:dyDescent="0.35">
      <c r="B5248" s="458" t="str">
        <f t="shared" si="82"/>
        <v>08/07/2019 02:00:00 AM</v>
      </c>
      <c r="C5248" s="458">
        <v>43684</v>
      </c>
      <c r="D5248" s="459">
        <v>8.333333333333337E-2</v>
      </c>
      <c r="E5248" s="2">
        <f>Electricity!F5273</f>
        <v>0</v>
      </c>
      <c r="F5248" s="2">
        <f>Electricity!G5273</f>
        <v>0</v>
      </c>
      <c r="G5248" s="2">
        <f>Electricity!H5273</f>
        <v>0</v>
      </c>
      <c r="H5248" s="2">
        <f>Electricity!I5273</f>
        <v>0</v>
      </c>
      <c r="I5248" s="2">
        <f>Electricity!J5273</f>
        <v>0</v>
      </c>
    </row>
    <row r="5249" spans="2:9" x14ac:dyDescent="0.35">
      <c r="B5249" s="458" t="str">
        <f t="shared" si="82"/>
        <v>08/07/2019 03:00:00 AM</v>
      </c>
      <c r="C5249" s="458">
        <v>43684</v>
      </c>
      <c r="D5249" s="459">
        <v>0.12500000000000006</v>
      </c>
      <c r="E5249" s="2">
        <f>Electricity!F5274</f>
        <v>0</v>
      </c>
      <c r="F5249" s="2">
        <f>Electricity!G5274</f>
        <v>0</v>
      </c>
      <c r="G5249" s="2">
        <f>Electricity!H5274</f>
        <v>0</v>
      </c>
      <c r="H5249" s="2">
        <f>Electricity!I5274</f>
        <v>0</v>
      </c>
      <c r="I5249" s="2">
        <f>Electricity!J5274</f>
        <v>0</v>
      </c>
    </row>
    <row r="5250" spans="2:9" x14ac:dyDescent="0.35">
      <c r="B5250" s="458" t="str">
        <f t="shared" si="82"/>
        <v>08/07/2019 04:00:00 AM</v>
      </c>
      <c r="C5250" s="458">
        <v>43684</v>
      </c>
      <c r="D5250" s="459">
        <v>0.16666666666666669</v>
      </c>
      <c r="E5250" s="2">
        <f>Electricity!F5275</f>
        <v>0</v>
      </c>
      <c r="F5250" s="2">
        <f>Electricity!G5275</f>
        <v>0</v>
      </c>
      <c r="G5250" s="2">
        <f>Electricity!H5275</f>
        <v>0</v>
      </c>
      <c r="H5250" s="2">
        <f>Electricity!I5275</f>
        <v>0</v>
      </c>
      <c r="I5250" s="2">
        <f>Electricity!J5275</f>
        <v>0</v>
      </c>
    </row>
    <row r="5251" spans="2:9" x14ac:dyDescent="0.35">
      <c r="B5251" s="458" t="str">
        <f t="shared" si="82"/>
        <v>08/07/2019 05:00:00 AM</v>
      </c>
      <c r="C5251" s="458">
        <v>43684</v>
      </c>
      <c r="D5251" s="459">
        <v>0.20833333333333337</v>
      </c>
      <c r="E5251" s="2">
        <f>Electricity!F5276</f>
        <v>0</v>
      </c>
      <c r="F5251" s="2">
        <f>Electricity!G5276</f>
        <v>0</v>
      </c>
      <c r="G5251" s="2">
        <f>Electricity!H5276</f>
        <v>0</v>
      </c>
      <c r="H5251" s="2">
        <f>Electricity!I5276</f>
        <v>0</v>
      </c>
      <c r="I5251" s="2">
        <f>Electricity!J5276</f>
        <v>0</v>
      </c>
    </row>
    <row r="5252" spans="2:9" x14ac:dyDescent="0.35">
      <c r="B5252" s="458" t="str">
        <f t="shared" si="82"/>
        <v>08/07/2019 06:00:00 AM</v>
      </c>
      <c r="C5252" s="458">
        <v>43684</v>
      </c>
      <c r="D5252" s="459">
        <v>0.25</v>
      </c>
      <c r="E5252" s="2">
        <f>Electricity!F5277</f>
        <v>0</v>
      </c>
      <c r="F5252" s="2">
        <f>Electricity!G5277</f>
        <v>0</v>
      </c>
      <c r="G5252" s="2">
        <f>Electricity!H5277</f>
        <v>0</v>
      </c>
      <c r="H5252" s="2">
        <f>Electricity!I5277</f>
        <v>0</v>
      </c>
      <c r="I5252" s="2">
        <f>Electricity!J5277</f>
        <v>0</v>
      </c>
    </row>
    <row r="5253" spans="2:9" x14ac:dyDescent="0.35">
      <c r="B5253" s="458" t="str">
        <f t="shared" si="82"/>
        <v>08/07/2019 07:00:00 AM</v>
      </c>
      <c r="C5253" s="458">
        <v>43684</v>
      </c>
      <c r="D5253" s="459">
        <v>0.29166666666666669</v>
      </c>
      <c r="E5253" s="2">
        <f>Electricity!F5278</f>
        <v>0</v>
      </c>
      <c r="F5253" s="2">
        <f>Electricity!G5278</f>
        <v>0</v>
      </c>
      <c r="G5253" s="2">
        <f>Electricity!H5278</f>
        <v>0</v>
      </c>
      <c r="H5253" s="2">
        <f>Electricity!I5278</f>
        <v>0</v>
      </c>
      <c r="I5253" s="2">
        <f>Electricity!J5278</f>
        <v>0</v>
      </c>
    </row>
    <row r="5254" spans="2:9" x14ac:dyDescent="0.35">
      <c r="B5254" s="458" t="str">
        <f t="shared" si="82"/>
        <v>08/07/2019 08:00:00 AM</v>
      </c>
      <c r="C5254" s="458">
        <v>43684</v>
      </c>
      <c r="D5254" s="459">
        <v>0.33333333333333337</v>
      </c>
      <c r="E5254" s="2">
        <f>Electricity!F5279</f>
        <v>0</v>
      </c>
      <c r="F5254" s="2">
        <f>Electricity!G5279</f>
        <v>0</v>
      </c>
      <c r="G5254" s="2">
        <f>Electricity!H5279</f>
        <v>0</v>
      </c>
      <c r="H5254" s="2">
        <f>Electricity!I5279</f>
        <v>0</v>
      </c>
      <c r="I5254" s="2">
        <f>Electricity!J5279</f>
        <v>0</v>
      </c>
    </row>
    <row r="5255" spans="2:9" x14ac:dyDescent="0.35">
      <c r="B5255" s="458" t="str">
        <f t="shared" si="82"/>
        <v>08/07/2019 09:00:00 AM</v>
      </c>
      <c r="C5255" s="458">
        <v>43684</v>
      </c>
      <c r="D5255" s="459">
        <v>0.375</v>
      </c>
      <c r="E5255" s="2">
        <f>Electricity!F5280</f>
        <v>0</v>
      </c>
      <c r="F5255" s="2">
        <f>Electricity!G5280</f>
        <v>0</v>
      </c>
      <c r="G5255" s="2">
        <f>Electricity!H5280</f>
        <v>0</v>
      </c>
      <c r="H5255" s="2">
        <f>Electricity!I5280</f>
        <v>0</v>
      </c>
      <c r="I5255" s="2">
        <f>Electricity!J5280</f>
        <v>0</v>
      </c>
    </row>
    <row r="5256" spans="2:9" x14ac:dyDescent="0.35">
      <c r="B5256" s="458" t="str">
        <f t="shared" si="82"/>
        <v>08/07/2019 10:00:00 AM</v>
      </c>
      <c r="C5256" s="458">
        <v>43684</v>
      </c>
      <c r="D5256" s="459">
        <v>0.41666666666666669</v>
      </c>
      <c r="E5256" s="2">
        <f>Electricity!F5281</f>
        <v>0</v>
      </c>
      <c r="F5256" s="2">
        <f>Electricity!G5281</f>
        <v>0</v>
      </c>
      <c r="G5256" s="2">
        <f>Electricity!H5281</f>
        <v>0</v>
      </c>
      <c r="H5256" s="2">
        <f>Electricity!I5281</f>
        <v>0</v>
      </c>
      <c r="I5256" s="2">
        <f>Electricity!J5281</f>
        <v>0</v>
      </c>
    </row>
    <row r="5257" spans="2:9" x14ac:dyDescent="0.35">
      <c r="B5257" s="458" t="str">
        <f t="shared" si="82"/>
        <v>08/07/2019 11:00:00 AM</v>
      </c>
      <c r="C5257" s="458">
        <v>43684</v>
      </c>
      <c r="D5257" s="459">
        <v>0.45833333333333337</v>
      </c>
      <c r="E5257" s="2">
        <f>Electricity!F5282</f>
        <v>0</v>
      </c>
      <c r="F5257" s="2">
        <f>Electricity!G5282</f>
        <v>0</v>
      </c>
      <c r="G5257" s="2">
        <f>Electricity!H5282</f>
        <v>0</v>
      </c>
      <c r="H5257" s="2">
        <f>Electricity!I5282</f>
        <v>0</v>
      </c>
      <c r="I5257" s="2">
        <f>Electricity!J5282</f>
        <v>0</v>
      </c>
    </row>
    <row r="5258" spans="2:9" x14ac:dyDescent="0.35">
      <c r="B5258" s="458" t="str">
        <f t="shared" si="82"/>
        <v>08/07/2019 12:00:00 PM</v>
      </c>
      <c r="C5258" s="458">
        <v>43684</v>
      </c>
      <c r="D5258" s="459">
        <v>0.50000000000000011</v>
      </c>
      <c r="E5258" s="2">
        <f>Electricity!F5283</f>
        <v>0</v>
      </c>
      <c r="F5258" s="2">
        <f>Electricity!G5283</f>
        <v>0</v>
      </c>
      <c r="G5258" s="2">
        <f>Electricity!H5283</f>
        <v>0</v>
      </c>
      <c r="H5258" s="2">
        <f>Electricity!I5283</f>
        <v>0</v>
      </c>
      <c r="I5258" s="2">
        <f>Electricity!J5283</f>
        <v>0</v>
      </c>
    </row>
    <row r="5259" spans="2:9" x14ac:dyDescent="0.35">
      <c r="B5259" s="458" t="str">
        <f t="shared" si="82"/>
        <v>08/07/2019 01:00:00 PM</v>
      </c>
      <c r="C5259" s="458">
        <v>43684</v>
      </c>
      <c r="D5259" s="459">
        <v>0.54166666666666674</v>
      </c>
      <c r="E5259" s="2">
        <f>Electricity!F5284</f>
        <v>0</v>
      </c>
      <c r="F5259" s="2">
        <f>Electricity!G5284</f>
        <v>0</v>
      </c>
      <c r="G5259" s="2">
        <f>Electricity!H5284</f>
        <v>0</v>
      </c>
      <c r="H5259" s="2">
        <f>Electricity!I5284</f>
        <v>0</v>
      </c>
      <c r="I5259" s="2">
        <f>Electricity!J5284</f>
        <v>0</v>
      </c>
    </row>
    <row r="5260" spans="2:9" x14ac:dyDescent="0.35">
      <c r="B5260" s="458" t="str">
        <f t="shared" si="82"/>
        <v>08/07/2019 02:00:00 PM</v>
      </c>
      <c r="C5260" s="458">
        <v>43684</v>
      </c>
      <c r="D5260" s="459">
        <v>0.58333333333333337</v>
      </c>
      <c r="E5260" s="2">
        <f>Electricity!F5285</f>
        <v>0</v>
      </c>
      <c r="F5260" s="2">
        <f>Electricity!G5285</f>
        <v>0</v>
      </c>
      <c r="G5260" s="2">
        <f>Electricity!H5285</f>
        <v>0</v>
      </c>
      <c r="H5260" s="2">
        <f>Electricity!I5285</f>
        <v>0</v>
      </c>
      <c r="I5260" s="2">
        <f>Electricity!J5285</f>
        <v>0</v>
      </c>
    </row>
    <row r="5261" spans="2:9" x14ac:dyDescent="0.35">
      <c r="B5261" s="458" t="str">
        <f t="shared" si="82"/>
        <v>08/07/2019 03:00:00 PM</v>
      </c>
      <c r="C5261" s="458">
        <v>43684</v>
      </c>
      <c r="D5261" s="459">
        <v>0.62500000000000011</v>
      </c>
      <c r="E5261" s="2">
        <f>Electricity!F5286</f>
        <v>0</v>
      </c>
      <c r="F5261" s="2">
        <f>Electricity!G5286</f>
        <v>0</v>
      </c>
      <c r="G5261" s="2">
        <f>Electricity!H5286</f>
        <v>0</v>
      </c>
      <c r="H5261" s="2">
        <f>Electricity!I5286</f>
        <v>0</v>
      </c>
      <c r="I5261" s="2">
        <f>Electricity!J5286</f>
        <v>0</v>
      </c>
    </row>
    <row r="5262" spans="2:9" x14ac:dyDescent="0.35">
      <c r="B5262" s="458" t="str">
        <f t="shared" si="82"/>
        <v>08/07/2019 04:00:00 PM</v>
      </c>
      <c r="C5262" s="458">
        <v>43684</v>
      </c>
      <c r="D5262" s="459">
        <v>0.66666666666666674</v>
      </c>
      <c r="E5262" s="2">
        <f>Electricity!F5287</f>
        <v>0</v>
      </c>
      <c r="F5262" s="2">
        <f>Electricity!G5287</f>
        <v>0</v>
      </c>
      <c r="G5262" s="2">
        <f>Electricity!H5287</f>
        <v>0</v>
      </c>
      <c r="H5262" s="2">
        <f>Electricity!I5287</f>
        <v>0</v>
      </c>
      <c r="I5262" s="2">
        <f>Electricity!J5287</f>
        <v>0</v>
      </c>
    </row>
    <row r="5263" spans="2:9" x14ac:dyDescent="0.35">
      <c r="B5263" s="458" t="str">
        <f t="shared" ref="B5263:B5326" si="83">CONCATENATE(TEXT(C5263,"mm/dd/yyyy")," ",TEXT(D5263,"hh:mm:ss AM/PM"))</f>
        <v>08/07/2019 05:00:00 PM</v>
      </c>
      <c r="C5263" s="458">
        <v>43684</v>
      </c>
      <c r="D5263" s="459">
        <v>0.70833333333333337</v>
      </c>
      <c r="E5263" s="2">
        <f>Electricity!F5288</f>
        <v>0</v>
      </c>
      <c r="F5263" s="2">
        <f>Electricity!G5288</f>
        <v>0</v>
      </c>
      <c r="G5263" s="2">
        <f>Electricity!H5288</f>
        <v>0</v>
      </c>
      <c r="H5263" s="2">
        <f>Electricity!I5288</f>
        <v>0</v>
      </c>
      <c r="I5263" s="2">
        <f>Electricity!J5288</f>
        <v>0</v>
      </c>
    </row>
    <row r="5264" spans="2:9" x14ac:dyDescent="0.35">
      <c r="B5264" s="458" t="str">
        <f t="shared" si="83"/>
        <v>08/07/2019 06:00:00 PM</v>
      </c>
      <c r="C5264" s="458">
        <v>43684</v>
      </c>
      <c r="D5264" s="459">
        <v>0.75000000000000011</v>
      </c>
      <c r="E5264" s="2">
        <f>Electricity!F5289</f>
        <v>0</v>
      </c>
      <c r="F5264" s="2">
        <f>Electricity!G5289</f>
        <v>0</v>
      </c>
      <c r="G5264" s="2">
        <f>Electricity!H5289</f>
        <v>0</v>
      </c>
      <c r="H5264" s="2">
        <f>Electricity!I5289</f>
        <v>0</v>
      </c>
      <c r="I5264" s="2">
        <f>Electricity!J5289</f>
        <v>0</v>
      </c>
    </row>
    <row r="5265" spans="2:9" x14ac:dyDescent="0.35">
      <c r="B5265" s="458" t="str">
        <f t="shared" si="83"/>
        <v>08/07/2019 07:00:00 PM</v>
      </c>
      <c r="C5265" s="458">
        <v>43684</v>
      </c>
      <c r="D5265" s="459">
        <v>0.79166666666666674</v>
      </c>
      <c r="E5265" s="2">
        <f>Electricity!F5290</f>
        <v>0</v>
      </c>
      <c r="F5265" s="2">
        <f>Electricity!G5290</f>
        <v>0</v>
      </c>
      <c r="G5265" s="2">
        <f>Electricity!H5290</f>
        <v>0</v>
      </c>
      <c r="H5265" s="2">
        <f>Electricity!I5290</f>
        <v>0</v>
      </c>
      <c r="I5265" s="2">
        <f>Electricity!J5290</f>
        <v>0</v>
      </c>
    </row>
    <row r="5266" spans="2:9" x14ac:dyDescent="0.35">
      <c r="B5266" s="458" t="str">
        <f t="shared" si="83"/>
        <v>08/07/2019 08:00:00 PM</v>
      </c>
      <c r="C5266" s="458">
        <v>43684</v>
      </c>
      <c r="D5266" s="459">
        <v>0.83333333333333337</v>
      </c>
      <c r="E5266" s="2">
        <f>Electricity!F5291</f>
        <v>0</v>
      </c>
      <c r="F5266" s="2">
        <f>Electricity!G5291</f>
        <v>0</v>
      </c>
      <c r="G5266" s="2">
        <f>Electricity!H5291</f>
        <v>0</v>
      </c>
      <c r="H5266" s="2">
        <f>Electricity!I5291</f>
        <v>0</v>
      </c>
      <c r="I5266" s="2">
        <f>Electricity!J5291</f>
        <v>0</v>
      </c>
    </row>
    <row r="5267" spans="2:9" x14ac:dyDescent="0.35">
      <c r="B5267" s="458" t="str">
        <f t="shared" si="83"/>
        <v>08/07/2019 09:00:00 PM</v>
      </c>
      <c r="C5267" s="458">
        <v>43684</v>
      </c>
      <c r="D5267" s="459">
        <v>0.87500000000000011</v>
      </c>
      <c r="E5267" s="2">
        <f>Electricity!F5292</f>
        <v>0</v>
      </c>
      <c r="F5267" s="2">
        <f>Electricity!G5292</f>
        <v>0</v>
      </c>
      <c r="G5267" s="2">
        <f>Electricity!H5292</f>
        <v>0</v>
      </c>
      <c r="H5267" s="2">
        <f>Electricity!I5292</f>
        <v>0</v>
      </c>
      <c r="I5267" s="2">
        <f>Electricity!J5292</f>
        <v>0</v>
      </c>
    </row>
    <row r="5268" spans="2:9" x14ac:dyDescent="0.35">
      <c r="B5268" s="458" t="str">
        <f t="shared" si="83"/>
        <v>08/07/2019 10:00:00 PM</v>
      </c>
      <c r="C5268" s="458">
        <v>43684</v>
      </c>
      <c r="D5268" s="459">
        <v>0.91666666666666674</v>
      </c>
      <c r="E5268" s="2">
        <f>Electricity!F5293</f>
        <v>0</v>
      </c>
      <c r="F5268" s="2">
        <f>Electricity!G5293</f>
        <v>0</v>
      </c>
      <c r="G5268" s="2">
        <f>Electricity!H5293</f>
        <v>0</v>
      </c>
      <c r="H5268" s="2">
        <f>Electricity!I5293</f>
        <v>0</v>
      </c>
      <c r="I5268" s="2">
        <f>Electricity!J5293</f>
        <v>0</v>
      </c>
    </row>
    <row r="5269" spans="2:9" x14ac:dyDescent="0.35">
      <c r="B5269" s="458" t="str">
        <f t="shared" si="83"/>
        <v>08/07/2019 11:00:00 PM</v>
      </c>
      <c r="C5269" s="458">
        <v>43684</v>
      </c>
      <c r="D5269" s="459">
        <v>0.95833333333333337</v>
      </c>
      <c r="E5269" s="2">
        <f>Electricity!F5294</f>
        <v>0</v>
      </c>
      <c r="F5269" s="2">
        <f>Electricity!G5294</f>
        <v>0</v>
      </c>
      <c r="G5269" s="2">
        <f>Electricity!H5294</f>
        <v>0</v>
      </c>
      <c r="H5269" s="2">
        <f>Electricity!I5294</f>
        <v>0</v>
      </c>
      <c r="I5269" s="2">
        <f>Electricity!J5294</f>
        <v>0</v>
      </c>
    </row>
    <row r="5270" spans="2:9" x14ac:dyDescent="0.35">
      <c r="B5270" s="458" t="str">
        <f t="shared" si="83"/>
        <v>08/08/2019 12:00:00 AM</v>
      </c>
      <c r="C5270" s="458">
        <v>43685</v>
      </c>
      <c r="D5270" s="459">
        <v>3.1225022567582528E-17</v>
      </c>
      <c r="E5270" s="2">
        <f>Electricity!F5295</f>
        <v>0</v>
      </c>
      <c r="F5270" s="2">
        <f>Electricity!G5295</f>
        <v>0</v>
      </c>
      <c r="G5270" s="2">
        <f>Electricity!H5295</f>
        <v>0</v>
      </c>
      <c r="H5270" s="2">
        <f>Electricity!I5295</f>
        <v>0</v>
      </c>
      <c r="I5270" s="2">
        <f>Electricity!J5295</f>
        <v>0</v>
      </c>
    </row>
    <row r="5271" spans="2:9" x14ac:dyDescent="0.35">
      <c r="B5271" s="458" t="str">
        <f t="shared" si="83"/>
        <v>08/08/2019 01:00:00 AM</v>
      </c>
      <c r="C5271" s="458">
        <v>43685</v>
      </c>
      <c r="D5271" s="459">
        <v>4.1666666666666699E-2</v>
      </c>
      <c r="E5271" s="2">
        <f>Electricity!F5296</f>
        <v>0</v>
      </c>
      <c r="F5271" s="2">
        <f>Electricity!G5296</f>
        <v>0</v>
      </c>
      <c r="G5271" s="2">
        <f>Electricity!H5296</f>
        <v>0</v>
      </c>
      <c r="H5271" s="2">
        <f>Electricity!I5296</f>
        <v>0</v>
      </c>
      <c r="I5271" s="2">
        <f>Electricity!J5296</f>
        <v>0</v>
      </c>
    </row>
    <row r="5272" spans="2:9" x14ac:dyDescent="0.35">
      <c r="B5272" s="458" t="str">
        <f t="shared" si="83"/>
        <v>08/08/2019 02:00:00 AM</v>
      </c>
      <c r="C5272" s="458">
        <v>43685</v>
      </c>
      <c r="D5272" s="459">
        <v>8.333333333333337E-2</v>
      </c>
      <c r="E5272" s="2">
        <f>Electricity!F5297</f>
        <v>0</v>
      </c>
      <c r="F5272" s="2">
        <f>Electricity!G5297</f>
        <v>0</v>
      </c>
      <c r="G5272" s="2">
        <f>Electricity!H5297</f>
        <v>0</v>
      </c>
      <c r="H5272" s="2">
        <f>Electricity!I5297</f>
        <v>0</v>
      </c>
      <c r="I5272" s="2">
        <f>Electricity!J5297</f>
        <v>0</v>
      </c>
    </row>
    <row r="5273" spans="2:9" x14ac:dyDescent="0.35">
      <c r="B5273" s="458" t="str">
        <f t="shared" si="83"/>
        <v>08/08/2019 03:00:00 AM</v>
      </c>
      <c r="C5273" s="458">
        <v>43685</v>
      </c>
      <c r="D5273" s="459">
        <v>0.12500000000000006</v>
      </c>
      <c r="E5273" s="2">
        <f>Electricity!F5298</f>
        <v>0</v>
      </c>
      <c r="F5273" s="2">
        <f>Electricity!G5298</f>
        <v>0</v>
      </c>
      <c r="G5273" s="2">
        <f>Electricity!H5298</f>
        <v>0</v>
      </c>
      <c r="H5273" s="2">
        <f>Electricity!I5298</f>
        <v>0</v>
      </c>
      <c r="I5273" s="2">
        <f>Electricity!J5298</f>
        <v>0</v>
      </c>
    </row>
    <row r="5274" spans="2:9" x14ac:dyDescent="0.35">
      <c r="B5274" s="458" t="str">
        <f t="shared" si="83"/>
        <v>08/08/2019 04:00:00 AM</v>
      </c>
      <c r="C5274" s="458">
        <v>43685</v>
      </c>
      <c r="D5274" s="459">
        <v>0.16666666666666669</v>
      </c>
      <c r="E5274" s="2">
        <f>Electricity!F5299</f>
        <v>0</v>
      </c>
      <c r="F5274" s="2">
        <f>Electricity!G5299</f>
        <v>0</v>
      </c>
      <c r="G5274" s="2">
        <f>Electricity!H5299</f>
        <v>0</v>
      </c>
      <c r="H5274" s="2">
        <f>Electricity!I5299</f>
        <v>0</v>
      </c>
      <c r="I5274" s="2">
        <f>Electricity!J5299</f>
        <v>0</v>
      </c>
    </row>
    <row r="5275" spans="2:9" x14ac:dyDescent="0.35">
      <c r="B5275" s="458" t="str">
        <f t="shared" si="83"/>
        <v>08/08/2019 05:00:00 AM</v>
      </c>
      <c r="C5275" s="458">
        <v>43685</v>
      </c>
      <c r="D5275" s="459">
        <v>0.20833333333333337</v>
      </c>
      <c r="E5275" s="2">
        <f>Electricity!F5300</f>
        <v>0</v>
      </c>
      <c r="F5275" s="2">
        <f>Electricity!G5300</f>
        <v>0</v>
      </c>
      <c r="G5275" s="2">
        <f>Electricity!H5300</f>
        <v>0</v>
      </c>
      <c r="H5275" s="2">
        <f>Electricity!I5300</f>
        <v>0</v>
      </c>
      <c r="I5275" s="2">
        <f>Electricity!J5300</f>
        <v>0</v>
      </c>
    </row>
    <row r="5276" spans="2:9" x14ac:dyDescent="0.35">
      <c r="B5276" s="458" t="str">
        <f t="shared" si="83"/>
        <v>08/08/2019 06:00:00 AM</v>
      </c>
      <c r="C5276" s="458">
        <v>43685</v>
      </c>
      <c r="D5276" s="459">
        <v>0.25</v>
      </c>
      <c r="E5276" s="2">
        <f>Electricity!F5301</f>
        <v>0</v>
      </c>
      <c r="F5276" s="2">
        <f>Electricity!G5301</f>
        <v>0</v>
      </c>
      <c r="G5276" s="2">
        <f>Electricity!H5301</f>
        <v>0</v>
      </c>
      <c r="H5276" s="2">
        <f>Electricity!I5301</f>
        <v>0</v>
      </c>
      <c r="I5276" s="2">
        <f>Electricity!J5301</f>
        <v>0</v>
      </c>
    </row>
    <row r="5277" spans="2:9" x14ac:dyDescent="0.35">
      <c r="B5277" s="458" t="str">
        <f t="shared" si="83"/>
        <v>08/08/2019 07:00:00 AM</v>
      </c>
      <c r="C5277" s="458">
        <v>43685</v>
      </c>
      <c r="D5277" s="459">
        <v>0.29166666666666669</v>
      </c>
      <c r="E5277" s="2">
        <f>Electricity!F5302</f>
        <v>0</v>
      </c>
      <c r="F5277" s="2">
        <f>Electricity!G5302</f>
        <v>0</v>
      </c>
      <c r="G5277" s="2">
        <f>Electricity!H5302</f>
        <v>0</v>
      </c>
      <c r="H5277" s="2">
        <f>Electricity!I5302</f>
        <v>0</v>
      </c>
      <c r="I5277" s="2">
        <f>Electricity!J5302</f>
        <v>0</v>
      </c>
    </row>
    <row r="5278" spans="2:9" x14ac:dyDescent="0.35">
      <c r="B5278" s="458" t="str">
        <f t="shared" si="83"/>
        <v>08/08/2019 08:00:00 AM</v>
      </c>
      <c r="C5278" s="458">
        <v>43685</v>
      </c>
      <c r="D5278" s="459">
        <v>0.33333333333333337</v>
      </c>
      <c r="E5278" s="2">
        <f>Electricity!F5303</f>
        <v>0</v>
      </c>
      <c r="F5278" s="2">
        <f>Electricity!G5303</f>
        <v>0</v>
      </c>
      <c r="G5278" s="2">
        <f>Electricity!H5303</f>
        <v>0</v>
      </c>
      <c r="H5278" s="2">
        <f>Electricity!I5303</f>
        <v>0</v>
      </c>
      <c r="I5278" s="2">
        <f>Electricity!J5303</f>
        <v>0</v>
      </c>
    </row>
    <row r="5279" spans="2:9" x14ac:dyDescent="0.35">
      <c r="B5279" s="458" t="str">
        <f t="shared" si="83"/>
        <v>08/08/2019 09:00:00 AM</v>
      </c>
      <c r="C5279" s="458">
        <v>43685</v>
      </c>
      <c r="D5279" s="459">
        <v>0.375</v>
      </c>
      <c r="E5279" s="2">
        <f>Electricity!F5304</f>
        <v>0</v>
      </c>
      <c r="F5279" s="2">
        <f>Electricity!G5304</f>
        <v>0</v>
      </c>
      <c r="G5279" s="2">
        <f>Electricity!H5304</f>
        <v>0</v>
      </c>
      <c r="H5279" s="2">
        <f>Electricity!I5304</f>
        <v>0</v>
      </c>
      <c r="I5279" s="2">
        <f>Electricity!J5304</f>
        <v>0</v>
      </c>
    </row>
    <row r="5280" spans="2:9" x14ac:dyDescent="0.35">
      <c r="B5280" s="458" t="str">
        <f t="shared" si="83"/>
        <v>08/08/2019 10:00:00 AM</v>
      </c>
      <c r="C5280" s="458">
        <v>43685</v>
      </c>
      <c r="D5280" s="459">
        <v>0.41666666666666669</v>
      </c>
      <c r="E5280" s="2">
        <f>Electricity!F5305</f>
        <v>0</v>
      </c>
      <c r="F5280" s="2">
        <f>Electricity!G5305</f>
        <v>0</v>
      </c>
      <c r="G5280" s="2">
        <f>Electricity!H5305</f>
        <v>0</v>
      </c>
      <c r="H5280" s="2">
        <f>Electricity!I5305</f>
        <v>0</v>
      </c>
      <c r="I5280" s="2">
        <f>Electricity!J5305</f>
        <v>0</v>
      </c>
    </row>
    <row r="5281" spans="2:9" x14ac:dyDescent="0.35">
      <c r="B5281" s="458" t="str">
        <f t="shared" si="83"/>
        <v>08/08/2019 11:00:00 AM</v>
      </c>
      <c r="C5281" s="458">
        <v>43685</v>
      </c>
      <c r="D5281" s="459">
        <v>0.45833333333333337</v>
      </c>
      <c r="E5281" s="2">
        <f>Electricity!F5306</f>
        <v>0</v>
      </c>
      <c r="F5281" s="2">
        <f>Electricity!G5306</f>
        <v>0</v>
      </c>
      <c r="G5281" s="2">
        <f>Electricity!H5306</f>
        <v>0</v>
      </c>
      <c r="H5281" s="2">
        <f>Electricity!I5306</f>
        <v>0</v>
      </c>
      <c r="I5281" s="2">
        <f>Electricity!J5306</f>
        <v>0</v>
      </c>
    </row>
    <row r="5282" spans="2:9" x14ac:dyDescent="0.35">
      <c r="B5282" s="458" t="str">
        <f t="shared" si="83"/>
        <v>08/08/2019 12:00:00 PM</v>
      </c>
      <c r="C5282" s="458">
        <v>43685</v>
      </c>
      <c r="D5282" s="459">
        <v>0.50000000000000011</v>
      </c>
      <c r="E5282" s="2">
        <f>Electricity!F5307</f>
        <v>0</v>
      </c>
      <c r="F5282" s="2">
        <f>Electricity!G5307</f>
        <v>0</v>
      </c>
      <c r="G5282" s="2">
        <f>Electricity!H5307</f>
        <v>0</v>
      </c>
      <c r="H5282" s="2">
        <f>Electricity!I5307</f>
        <v>0</v>
      </c>
      <c r="I5282" s="2">
        <f>Electricity!J5307</f>
        <v>0</v>
      </c>
    </row>
    <row r="5283" spans="2:9" x14ac:dyDescent="0.35">
      <c r="B5283" s="458" t="str">
        <f t="shared" si="83"/>
        <v>08/08/2019 01:00:00 PM</v>
      </c>
      <c r="C5283" s="458">
        <v>43685</v>
      </c>
      <c r="D5283" s="459">
        <v>0.54166666666666674</v>
      </c>
      <c r="E5283" s="2">
        <f>Electricity!F5308</f>
        <v>0</v>
      </c>
      <c r="F5283" s="2">
        <f>Electricity!G5308</f>
        <v>0</v>
      </c>
      <c r="G5283" s="2">
        <f>Electricity!H5308</f>
        <v>0</v>
      </c>
      <c r="H5283" s="2">
        <f>Electricity!I5308</f>
        <v>0</v>
      </c>
      <c r="I5283" s="2">
        <f>Electricity!J5308</f>
        <v>0</v>
      </c>
    </row>
    <row r="5284" spans="2:9" x14ac:dyDescent="0.35">
      <c r="B5284" s="458" t="str">
        <f t="shared" si="83"/>
        <v>08/08/2019 02:00:00 PM</v>
      </c>
      <c r="C5284" s="458">
        <v>43685</v>
      </c>
      <c r="D5284" s="459">
        <v>0.58333333333333337</v>
      </c>
      <c r="E5284" s="2">
        <f>Electricity!F5309</f>
        <v>0</v>
      </c>
      <c r="F5284" s="2">
        <f>Electricity!G5309</f>
        <v>0</v>
      </c>
      <c r="G5284" s="2">
        <f>Electricity!H5309</f>
        <v>0</v>
      </c>
      <c r="H5284" s="2">
        <f>Electricity!I5309</f>
        <v>0</v>
      </c>
      <c r="I5284" s="2">
        <f>Electricity!J5309</f>
        <v>0</v>
      </c>
    </row>
    <row r="5285" spans="2:9" x14ac:dyDescent="0.35">
      <c r="B5285" s="458" t="str">
        <f t="shared" si="83"/>
        <v>08/08/2019 03:00:00 PM</v>
      </c>
      <c r="C5285" s="458">
        <v>43685</v>
      </c>
      <c r="D5285" s="459">
        <v>0.62500000000000011</v>
      </c>
      <c r="E5285" s="2">
        <f>Electricity!F5310</f>
        <v>0</v>
      </c>
      <c r="F5285" s="2">
        <f>Electricity!G5310</f>
        <v>0</v>
      </c>
      <c r="G5285" s="2">
        <f>Electricity!H5310</f>
        <v>0</v>
      </c>
      <c r="H5285" s="2">
        <f>Electricity!I5310</f>
        <v>0</v>
      </c>
      <c r="I5285" s="2">
        <f>Electricity!J5310</f>
        <v>0</v>
      </c>
    </row>
    <row r="5286" spans="2:9" x14ac:dyDescent="0.35">
      <c r="B5286" s="458" t="str">
        <f t="shared" si="83"/>
        <v>08/08/2019 04:00:00 PM</v>
      </c>
      <c r="C5286" s="458">
        <v>43685</v>
      </c>
      <c r="D5286" s="459">
        <v>0.66666666666666674</v>
      </c>
      <c r="E5286" s="2">
        <f>Electricity!F5311</f>
        <v>0</v>
      </c>
      <c r="F5286" s="2">
        <f>Electricity!G5311</f>
        <v>0</v>
      </c>
      <c r="G5286" s="2">
        <f>Electricity!H5311</f>
        <v>0</v>
      </c>
      <c r="H5286" s="2">
        <f>Electricity!I5311</f>
        <v>0</v>
      </c>
      <c r="I5286" s="2">
        <f>Electricity!J5311</f>
        <v>0</v>
      </c>
    </row>
    <row r="5287" spans="2:9" x14ac:dyDescent="0.35">
      <c r="B5287" s="458" t="str">
        <f t="shared" si="83"/>
        <v>08/08/2019 05:00:00 PM</v>
      </c>
      <c r="C5287" s="458">
        <v>43685</v>
      </c>
      <c r="D5287" s="459">
        <v>0.70833333333333337</v>
      </c>
      <c r="E5287" s="2">
        <f>Electricity!F5312</f>
        <v>0</v>
      </c>
      <c r="F5287" s="2">
        <f>Electricity!G5312</f>
        <v>0</v>
      </c>
      <c r="G5287" s="2">
        <f>Electricity!H5312</f>
        <v>0</v>
      </c>
      <c r="H5287" s="2">
        <f>Electricity!I5312</f>
        <v>0</v>
      </c>
      <c r="I5287" s="2">
        <f>Electricity!J5312</f>
        <v>0</v>
      </c>
    </row>
    <row r="5288" spans="2:9" x14ac:dyDescent="0.35">
      <c r="B5288" s="458" t="str">
        <f t="shared" si="83"/>
        <v>08/08/2019 06:00:00 PM</v>
      </c>
      <c r="C5288" s="458">
        <v>43685</v>
      </c>
      <c r="D5288" s="459">
        <v>0.75000000000000011</v>
      </c>
      <c r="E5288" s="2">
        <f>Electricity!F5313</f>
        <v>0</v>
      </c>
      <c r="F5288" s="2">
        <f>Electricity!G5313</f>
        <v>0</v>
      </c>
      <c r="G5288" s="2">
        <f>Electricity!H5313</f>
        <v>0</v>
      </c>
      <c r="H5288" s="2">
        <f>Electricity!I5313</f>
        <v>0</v>
      </c>
      <c r="I5288" s="2">
        <f>Electricity!J5313</f>
        <v>0</v>
      </c>
    </row>
    <row r="5289" spans="2:9" x14ac:dyDescent="0.35">
      <c r="B5289" s="458" t="str">
        <f t="shared" si="83"/>
        <v>08/08/2019 07:00:00 PM</v>
      </c>
      <c r="C5289" s="458">
        <v>43685</v>
      </c>
      <c r="D5289" s="459">
        <v>0.79166666666666674</v>
      </c>
      <c r="E5289" s="2">
        <f>Electricity!F5314</f>
        <v>0</v>
      </c>
      <c r="F5289" s="2">
        <f>Electricity!G5314</f>
        <v>0</v>
      </c>
      <c r="G5289" s="2">
        <f>Electricity!H5314</f>
        <v>0</v>
      </c>
      <c r="H5289" s="2">
        <f>Electricity!I5314</f>
        <v>0</v>
      </c>
      <c r="I5289" s="2">
        <f>Electricity!J5314</f>
        <v>0</v>
      </c>
    </row>
    <row r="5290" spans="2:9" x14ac:dyDescent="0.35">
      <c r="B5290" s="458" t="str">
        <f t="shared" si="83"/>
        <v>08/08/2019 08:00:00 PM</v>
      </c>
      <c r="C5290" s="458">
        <v>43685</v>
      </c>
      <c r="D5290" s="459">
        <v>0.83333333333333337</v>
      </c>
      <c r="E5290" s="2">
        <f>Electricity!F5315</f>
        <v>0</v>
      </c>
      <c r="F5290" s="2">
        <f>Electricity!G5315</f>
        <v>0</v>
      </c>
      <c r="G5290" s="2">
        <f>Electricity!H5315</f>
        <v>0</v>
      </c>
      <c r="H5290" s="2">
        <f>Electricity!I5315</f>
        <v>0</v>
      </c>
      <c r="I5290" s="2">
        <f>Electricity!J5315</f>
        <v>0</v>
      </c>
    </row>
    <row r="5291" spans="2:9" x14ac:dyDescent="0.35">
      <c r="B5291" s="458" t="str">
        <f t="shared" si="83"/>
        <v>08/08/2019 09:00:00 PM</v>
      </c>
      <c r="C5291" s="458">
        <v>43685</v>
      </c>
      <c r="D5291" s="459">
        <v>0.87500000000000011</v>
      </c>
      <c r="E5291" s="2">
        <f>Electricity!F5316</f>
        <v>0</v>
      </c>
      <c r="F5291" s="2">
        <f>Electricity!G5316</f>
        <v>0</v>
      </c>
      <c r="G5291" s="2">
        <f>Electricity!H5316</f>
        <v>0</v>
      </c>
      <c r="H5291" s="2">
        <f>Electricity!I5316</f>
        <v>0</v>
      </c>
      <c r="I5291" s="2">
        <f>Electricity!J5316</f>
        <v>0</v>
      </c>
    </row>
    <row r="5292" spans="2:9" x14ac:dyDescent="0.35">
      <c r="B5292" s="458" t="str">
        <f t="shared" si="83"/>
        <v>08/08/2019 10:00:00 PM</v>
      </c>
      <c r="C5292" s="458">
        <v>43685</v>
      </c>
      <c r="D5292" s="459">
        <v>0.91666666666666674</v>
      </c>
      <c r="E5292" s="2">
        <f>Electricity!F5317</f>
        <v>0</v>
      </c>
      <c r="F5292" s="2">
        <f>Electricity!G5317</f>
        <v>0</v>
      </c>
      <c r="G5292" s="2">
        <f>Electricity!H5317</f>
        <v>0</v>
      </c>
      <c r="H5292" s="2">
        <f>Electricity!I5317</f>
        <v>0</v>
      </c>
      <c r="I5292" s="2">
        <f>Electricity!J5317</f>
        <v>0</v>
      </c>
    </row>
    <row r="5293" spans="2:9" x14ac:dyDescent="0.35">
      <c r="B5293" s="458" t="str">
        <f t="shared" si="83"/>
        <v>08/08/2019 11:00:00 PM</v>
      </c>
      <c r="C5293" s="458">
        <v>43685</v>
      </c>
      <c r="D5293" s="459">
        <v>0.95833333333333337</v>
      </c>
      <c r="E5293" s="2">
        <f>Electricity!F5318</f>
        <v>0</v>
      </c>
      <c r="F5293" s="2">
        <f>Electricity!G5318</f>
        <v>0</v>
      </c>
      <c r="G5293" s="2">
        <f>Electricity!H5318</f>
        <v>0</v>
      </c>
      <c r="H5293" s="2">
        <f>Electricity!I5318</f>
        <v>0</v>
      </c>
      <c r="I5293" s="2">
        <f>Electricity!J5318</f>
        <v>0</v>
      </c>
    </row>
    <row r="5294" spans="2:9" x14ac:dyDescent="0.35">
      <c r="B5294" s="458" t="str">
        <f t="shared" si="83"/>
        <v>08/09/2019 12:00:00 AM</v>
      </c>
      <c r="C5294" s="458">
        <v>43686</v>
      </c>
      <c r="D5294" s="459">
        <v>3.1225022567582528E-17</v>
      </c>
      <c r="E5294" s="2">
        <f>Electricity!F5319</f>
        <v>0</v>
      </c>
      <c r="F5294" s="2">
        <f>Electricity!G5319</f>
        <v>0</v>
      </c>
      <c r="G5294" s="2">
        <f>Electricity!H5319</f>
        <v>0</v>
      </c>
      <c r="H5294" s="2">
        <f>Electricity!I5319</f>
        <v>0</v>
      </c>
      <c r="I5294" s="2">
        <f>Electricity!J5319</f>
        <v>0</v>
      </c>
    </row>
    <row r="5295" spans="2:9" x14ac:dyDescent="0.35">
      <c r="B5295" s="458" t="str">
        <f t="shared" si="83"/>
        <v>08/09/2019 01:00:00 AM</v>
      </c>
      <c r="C5295" s="458">
        <v>43686</v>
      </c>
      <c r="D5295" s="459">
        <v>4.1666666666666699E-2</v>
      </c>
      <c r="E5295" s="2">
        <f>Electricity!F5320</f>
        <v>0</v>
      </c>
      <c r="F5295" s="2">
        <f>Electricity!G5320</f>
        <v>0</v>
      </c>
      <c r="G5295" s="2">
        <f>Electricity!H5320</f>
        <v>0</v>
      </c>
      <c r="H5295" s="2">
        <f>Electricity!I5320</f>
        <v>0</v>
      </c>
      <c r="I5295" s="2">
        <f>Electricity!J5320</f>
        <v>0</v>
      </c>
    </row>
    <row r="5296" spans="2:9" x14ac:dyDescent="0.35">
      <c r="B5296" s="458" t="str">
        <f t="shared" si="83"/>
        <v>08/09/2019 02:00:00 AM</v>
      </c>
      <c r="C5296" s="458">
        <v>43686</v>
      </c>
      <c r="D5296" s="459">
        <v>8.333333333333337E-2</v>
      </c>
      <c r="E5296" s="2">
        <f>Electricity!F5321</f>
        <v>0</v>
      </c>
      <c r="F5296" s="2">
        <f>Electricity!G5321</f>
        <v>0</v>
      </c>
      <c r="G5296" s="2">
        <f>Electricity!H5321</f>
        <v>0</v>
      </c>
      <c r="H5296" s="2">
        <f>Electricity!I5321</f>
        <v>0</v>
      </c>
      <c r="I5296" s="2">
        <f>Electricity!J5321</f>
        <v>0</v>
      </c>
    </row>
    <row r="5297" spans="2:9" x14ac:dyDescent="0.35">
      <c r="B5297" s="458" t="str">
        <f t="shared" si="83"/>
        <v>08/09/2019 03:00:00 AM</v>
      </c>
      <c r="C5297" s="458">
        <v>43686</v>
      </c>
      <c r="D5297" s="459">
        <v>0.12500000000000006</v>
      </c>
      <c r="E5297" s="2">
        <f>Electricity!F5322</f>
        <v>0</v>
      </c>
      <c r="F5297" s="2">
        <f>Electricity!G5322</f>
        <v>0</v>
      </c>
      <c r="G5297" s="2">
        <f>Electricity!H5322</f>
        <v>0</v>
      </c>
      <c r="H5297" s="2">
        <f>Electricity!I5322</f>
        <v>0</v>
      </c>
      <c r="I5297" s="2">
        <f>Electricity!J5322</f>
        <v>0</v>
      </c>
    </row>
    <row r="5298" spans="2:9" x14ac:dyDescent="0.35">
      <c r="B5298" s="458" t="str">
        <f t="shared" si="83"/>
        <v>08/09/2019 04:00:00 AM</v>
      </c>
      <c r="C5298" s="458">
        <v>43686</v>
      </c>
      <c r="D5298" s="459">
        <v>0.16666666666666669</v>
      </c>
      <c r="E5298" s="2">
        <f>Electricity!F5323</f>
        <v>0</v>
      </c>
      <c r="F5298" s="2">
        <f>Electricity!G5323</f>
        <v>0</v>
      </c>
      <c r="G5298" s="2">
        <f>Electricity!H5323</f>
        <v>0</v>
      </c>
      <c r="H5298" s="2">
        <f>Electricity!I5323</f>
        <v>0</v>
      </c>
      <c r="I5298" s="2">
        <f>Electricity!J5323</f>
        <v>0</v>
      </c>
    </row>
    <row r="5299" spans="2:9" x14ac:dyDescent="0.35">
      <c r="B5299" s="458" t="str">
        <f t="shared" si="83"/>
        <v>08/09/2019 05:00:00 AM</v>
      </c>
      <c r="C5299" s="458">
        <v>43686</v>
      </c>
      <c r="D5299" s="459">
        <v>0.20833333333333337</v>
      </c>
      <c r="E5299" s="2">
        <f>Electricity!F5324</f>
        <v>0</v>
      </c>
      <c r="F5299" s="2">
        <f>Electricity!G5324</f>
        <v>0</v>
      </c>
      <c r="G5299" s="2">
        <f>Electricity!H5324</f>
        <v>0</v>
      </c>
      <c r="H5299" s="2">
        <f>Electricity!I5324</f>
        <v>0</v>
      </c>
      <c r="I5299" s="2">
        <f>Electricity!J5324</f>
        <v>0</v>
      </c>
    </row>
    <row r="5300" spans="2:9" x14ac:dyDescent="0.35">
      <c r="B5300" s="458" t="str">
        <f t="shared" si="83"/>
        <v>08/09/2019 06:00:00 AM</v>
      </c>
      <c r="C5300" s="458">
        <v>43686</v>
      </c>
      <c r="D5300" s="459">
        <v>0.25</v>
      </c>
      <c r="E5300" s="2">
        <f>Electricity!F5325</f>
        <v>0</v>
      </c>
      <c r="F5300" s="2">
        <f>Electricity!G5325</f>
        <v>0</v>
      </c>
      <c r="G5300" s="2">
        <f>Electricity!H5325</f>
        <v>0</v>
      </c>
      <c r="H5300" s="2">
        <f>Electricity!I5325</f>
        <v>0</v>
      </c>
      <c r="I5300" s="2">
        <f>Electricity!J5325</f>
        <v>0</v>
      </c>
    </row>
    <row r="5301" spans="2:9" x14ac:dyDescent="0.35">
      <c r="B5301" s="458" t="str">
        <f t="shared" si="83"/>
        <v>08/09/2019 07:00:00 AM</v>
      </c>
      <c r="C5301" s="458">
        <v>43686</v>
      </c>
      <c r="D5301" s="459">
        <v>0.29166666666666669</v>
      </c>
      <c r="E5301" s="2">
        <f>Electricity!F5326</f>
        <v>0</v>
      </c>
      <c r="F5301" s="2">
        <f>Electricity!G5326</f>
        <v>0</v>
      </c>
      <c r="G5301" s="2">
        <f>Electricity!H5326</f>
        <v>0</v>
      </c>
      <c r="H5301" s="2">
        <f>Electricity!I5326</f>
        <v>0</v>
      </c>
      <c r="I5301" s="2">
        <f>Electricity!J5326</f>
        <v>0</v>
      </c>
    </row>
    <row r="5302" spans="2:9" x14ac:dyDescent="0.35">
      <c r="B5302" s="458" t="str">
        <f t="shared" si="83"/>
        <v>08/09/2019 08:00:00 AM</v>
      </c>
      <c r="C5302" s="458">
        <v>43686</v>
      </c>
      <c r="D5302" s="459">
        <v>0.33333333333333337</v>
      </c>
      <c r="E5302" s="2">
        <f>Electricity!F5327</f>
        <v>0</v>
      </c>
      <c r="F5302" s="2">
        <f>Electricity!G5327</f>
        <v>0</v>
      </c>
      <c r="G5302" s="2">
        <f>Electricity!H5327</f>
        <v>0</v>
      </c>
      <c r="H5302" s="2">
        <f>Electricity!I5327</f>
        <v>0</v>
      </c>
      <c r="I5302" s="2">
        <f>Electricity!J5327</f>
        <v>0</v>
      </c>
    </row>
    <row r="5303" spans="2:9" x14ac:dyDescent="0.35">
      <c r="B5303" s="458" t="str">
        <f t="shared" si="83"/>
        <v>08/09/2019 09:00:00 AM</v>
      </c>
      <c r="C5303" s="458">
        <v>43686</v>
      </c>
      <c r="D5303" s="459">
        <v>0.375</v>
      </c>
      <c r="E5303" s="2">
        <f>Electricity!F5328</f>
        <v>0</v>
      </c>
      <c r="F5303" s="2">
        <f>Electricity!G5328</f>
        <v>0</v>
      </c>
      <c r="G5303" s="2">
        <f>Electricity!H5328</f>
        <v>0</v>
      </c>
      <c r="H5303" s="2">
        <f>Electricity!I5328</f>
        <v>0</v>
      </c>
      <c r="I5303" s="2">
        <f>Electricity!J5328</f>
        <v>0</v>
      </c>
    </row>
    <row r="5304" spans="2:9" x14ac:dyDescent="0.35">
      <c r="B5304" s="458" t="str">
        <f t="shared" si="83"/>
        <v>08/09/2019 10:00:00 AM</v>
      </c>
      <c r="C5304" s="458">
        <v>43686</v>
      </c>
      <c r="D5304" s="459">
        <v>0.41666666666666669</v>
      </c>
      <c r="E5304" s="2">
        <f>Electricity!F5329</f>
        <v>0</v>
      </c>
      <c r="F5304" s="2">
        <f>Electricity!G5329</f>
        <v>0</v>
      </c>
      <c r="G5304" s="2">
        <f>Electricity!H5329</f>
        <v>0</v>
      </c>
      <c r="H5304" s="2">
        <f>Electricity!I5329</f>
        <v>0</v>
      </c>
      <c r="I5304" s="2">
        <f>Electricity!J5329</f>
        <v>0</v>
      </c>
    </row>
    <row r="5305" spans="2:9" x14ac:dyDescent="0.35">
      <c r="B5305" s="458" t="str">
        <f t="shared" si="83"/>
        <v>08/09/2019 11:00:00 AM</v>
      </c>
      <c r="C5305" s="458">
        <v>43686</v>
      </c>
      <c r="D5305" s="459">
        <v>0.45833333333333337</v>
      </c>
      <c r="E5305" s="2">
        <f>Electricity!F5330</f>
        <v>0</v>
      </c>
      <c r="F5305" s="2">
        <f>Electricity!G5330</f>
        <v>0</v>
      </c>
      <c r="G5305" s="2">
        <f>Electricity!H5330</f>
        <v>0</v>
      </c>
      <c r="H5305" s="2">
        <f>Electricity!I5330</f>
        <v>0</v>
      </c>
      <c r="I5305" s="2">
        <f>Electricity!J5330</f>
        <v>0</v>
      </c>
    </row>
    <row r="5306" spans="2:9" x14ac:dyDescent="0.35">
      <c r="B5306" s="458" t="str">
        <f t="shared" si="83"/>
        <v>08/09/2019 12:00:00 PM</v>
      </c>
      <c r="C5306" s="458">
        <v>43686</v>
      </c>
      <c r="D5306" s="459">
        <v>0.50000000000000011</v>
      </c>
      <c r="E5306" s="2">
        <f>Electricity!F5331</f>
        <v>0</v>
      </c>
      <c r="F5306" s="2">
        <f>Electricity!G5331</f>
        <v>0</v>
      </c>
      <c r="G5306" s="2">
        <f>Electricity!H5331</f>
        <v>0</v>
      </c>
      <c r="H5306" s="2">
        <f>Electricity!I5331</f>
        <v>0</v>
      </c>
      <c r="I5306" s="2">
        <f>Electricity!J5331</f>
        <v>0</v>
      </c>
    </row>
    <row r="5307" spans="2:9" x14ac:dyDescent="0.35">
      <c r="B5307" s="458" t="str">
        <f t="shared" si="83"/>
        <v>08/09/2019 01:00:00 PM</v>
      </c>
      <c r="C5307" s="458">
        <v>43686</v>
      </c>
      <c r="D5307" s="459">
        <v>0.54166666666666674</v>
      </c>
      <c r="E5307" s="2">
        <f>Electricity!F5332</f>
        <v>0</v>
      </c>
      <c r="F5307" s="2">
        <f>Electricity!G5332</f>
        <v>0</v>
      </c>
      <c r="G5307" s="2">
        <f>Electricity!H5332</f>
        <v>0</v>
      </c>
      <c r="H5307" s="2">
        <f>Electricity!I5332</f>
        <v>0</v>
      </c>
      <c r="I5307" s="2">
        <f>Electricity!J5332</f>
        <v>0</v>
      </c>
    </row>
    <row r="5308" spans="2:9" x14ac:dyDescent="0.35">
      <c r="B5308" s="458" t="str">
        <f t="shared" si="83"/>
        <v>08/09/2019 02:00:00 PM</v>
      </c>
      <c r="C5308" s="458">
        <v>43686</v>
      </c>
      <c r="D5308" s="459">
        <v>0.58333333333333337</v>
      </c>
      <c r="E5308" s="2">
        <f>Electricity!F5333</f>
        <v>0</v>
      </c>
      <c r="F5308" s="2">
        <f>Electricity!G5333</f>
        <v>0</v>
      </c>
      <c r="G5308" s="2">
        <f>Electricity!H5333</f>
        <v>0</v>
      </c>
      <c r="H5308" s="2">
        <f>Electricity!I5333</f>
        <v>0</v>
      </c>
      <c r="I5308" s="2">
        <f>Electricity!J5333</f>
        <v>0</v>
      </c>
    </row>
    <row r="5309" spans="2:9" x14ac:dyDescent="0.35">
      <c r="B5309" s="458" t="str">
        <f t="shared" si="83"/>
        <v>08/09/2019 03:00:00 PM</v>
      </c>
      <c r="C5309" s="458">
        <v>43686</v>
      </c>
      <c r="D5309" s="459">
        <v>0.62500000000000011</v>
      </c>
      <c r="E5309" s="2">
        <f>Electricity!F5334</f>
        <v>0</v>
      </c>
      <c r="F5309" s="2">
        <f>Electricity!G5334</f>
        <v>0</v>
      </c>
      <c r="G5309" s="2">
        <f>Electricity!H5334</f>
        <v>0</v>
      </c>
      <c r="H5309" s="2">
        <f>Electricity!I5334</f>
        <v>0</v>
      </c>
      <c r="I5309" s="2">
        <f>Electricity!J5334</f>
        <v>0</v>
      </c>
    </row>
    <row r="5310" spans="2:9" x14ac:dyDescent="0.35">
      <c r="B5310" s="458" t="str">
        <f t="shared" si="83"/>
        <v>08/09/2019 04:00:00 PM</v>
      </c>
      <c r="C5310" s="458">
        <v>43686</v>
      </c>
      <c r="D5310" s="459">
        <v>0.66666666666666674</v>
      </c>
      <c r="E5310" s="2">
        <f>Electricity!F5335</f>
        <v>0</v>
      </c>
      <c r="F5310" s="2">
        <f>Electricity!G5335</f>
        <v>0</v>
      </c>
      <c r="G5310" s="2">
        <f>Electricity!H5335</f>
        <v>0</v>
      </c>
      <c r="H5310" s="2">
        <f>Electricity!I5335</f>
        <v>0</v>
      </c>
      <c r="I5310" s="2">
        <f>Electricity!J5335</f>
        <v>0</v>
      </c>
    </row>
    <row r="5311" spans="2:9" x14ac:dyDescent="0.35">
      <c r="B5311" s="458" t="str">
        <f t="shared" si="83"/>
        <v>08/09/2019 05:00:00 PM</v>
      </c>
      <c r="C5311" s="458">
        <v>43686</v>
      </c>
      <c r="D5311" s="459">
        <v>0.70833333333333337</v>
      </c>
      <c r="E5311" s="2">
        <f>Electricity!F5336</f>
        <v>0</v>
      </c>
      <c r="F5311" s="2">
        <f>Electricity!G5336</f>
        <v>0</v>
      </c>
      <c r="G5311" s="2">
        <f>Electricity!H5336</f>
        <v>0</v>
      </c>
      <c r="H5311" s="2">
        <f>Electricity!I5336</f>
        <v>0</v>
      </c>
      <c r="I5311" s="2">
        <f>Electricity!J5336</f>
        <v>0</v>
      </c>
    </row>
    <row r="5312" spans="2:9" x14ac:dyDescent="0.35">
      <c r="B5312" s="458" t="str">
        <f t="shared" si="83"/>
        <v>08/09/2019 06:00:00 PM</v>
      </c>
      <c r="C5312" s="458">
        <v>43686</v>
      </c>
      <c r="D5312" s="459">
        <v>0.75000000000000011</v>
      </c>
      <c r="E5312" s="2">
        <f>Electricity!F5337</f>
        <v>0</v>
      </c>
      <c r="F5312" s="2">
        <f>Electricity!G5337</f>
        <v>0</v>
      </c>
      <c r="G5312" s="2">
        <f>Electricity!H5337</f>
        <v>0</v>
      </c>
      <c r="H5312" s="2">
        <f>Electricity!I5337</f>
        <v>0</v>
      </c>
      <c r="I5312" s="2">
        <f>Electricity!J5337</f>
        <v>0</v>
      </c>
    </row>
    <row r="5313" spans="2:9" x14ac:dyDescent="0.35">
      <c r="B5313" s="458" t="str">
        <f t="shared" si="83"/>
        <v>08/09/2019 07:00:00 PM</v>
      </c>
      <c r="C5313" s="458">
        <v>43686</v>
      </c>
      <c r="D5313" s="459">
        <v>0.79166666666666674</v>
      </c>
      <c r="E5313" s="2">
        <f>Electricity!F5338</f>
        <v>0</v>
      </c>
      <c r="F5313" s="2">
        <f>Electricity!G5338</f>
        <v>0</v>
      </c>
      <c r="G5313" s="2">
        <f>Electricity!H5338</f>
        <v>0</v>
      </c>
      <c r="H5313" s="2">
        <f>Electricity!I5338</f>
        <v>0</v>
      </c>
      <c r="I5313" s="2">
        <f>Electricity!J5338</f>
        <v>0</v>
      </c>
    </row>
    <row r="5314" spans="2:9" x14ac:dyDescent="0.35">
      <c r="B5314" s="458" t="str">
        <f t="shared" si="83"/>
        <v>08/09/2019 08:00:00 PM</v>
      </c>
      <c r="C5314" s="458">
        <v>43686</v>
      </c>
      <c r="D5314" s="459">
        <v>0.83333333333333337</v>
      </c>
      <c r="E5314" s="2">
        <f>Electricity!F5339</f>
        <v>0</v>
      </c>
      <c r="F5314" s="2">
        <f>Electricity!G5339</f>
        <v>0</v>
      </c>
      <c r="G5314" s="2">
        <f>Electricity!H5339</f>
        <v>0</v>
      </c>
      <c r="H5314" s="2">
        <f>Electricity!I5339</f>
        <v>0</v>
      </c>
      <c r="I5314" s="2">
        <f>Electricity!J5339</f>
        <v>0</v>
      </c>
    </row>
    <row r="5315" spans="2:9" x14ac:dyDescent="0.35">
      <c r="B5315" s="458" t="str">
        <f t="shared" si="83"/>
        <v>08/09/2019 09:00:00 PM</v>
      </c>
      <c r="C5315" s="458">
        <v>43686</v>
      </c>
      <c r="D5315" s="459">
        <v>0.87500000000000011</v>
      </c>
      <c r="E5315" s="2">
        <f>Electricity!F5340</f>
        <v>0</v>
      </c>
      <c r="F5315" s="2">
        <f>Electricity!G5340</f>
        <v>0</v>
      </c>
      <c r="G5315" s="2">
        <f>Electricity!H5340</f>
        <v>0</v>
      </c>
      <c r="H5315" s="2">
        <f>Electricity!I5340</f>
        <v>0</v>
      </c>
      <c r="I5315" s="2">
        <f>Electricity!J5340</f>
        <v>0</v>
      </c>
    </row>
    <row r="5316" spans="2:9" x14ac:dyDescent="0.35">
      <c r="B5316" s="458" t="str">
        <f t="shared" si="83"/>
        <v>08/09/2019 10:00:00 PM</v>
      </c>
      <c r="C5316" s="458">
        <v>43686</v>
      </c>
      <c r="D5316" s="459">
        <v>0.91666666666666674</v>
      </c>
      <c r="E5316" s="2">
        <f>Electricity!F5341</f>
        <v>0</v>
      </c>
      <c r="F5316" s="2">
        <f>Electricity!G5341</f>
        <v>0</v>
      </c>
      <c r="G5316" s="2">
        <f>Electricity!H5341</f>
        <v>0</v>
      </c>
      <c r="H5316" s="2">
        <f>Electricity!I5341</f>
        <v>0</v>
      </c>
      <c r="I5316" s="2">
        <f>Electricity!J5341</f>
        <v>0</v>
      </c>
    </row>
    <row r="5317" spans="2:9" x14ac:dyDescent="0.35">
      <c r="B5317" s="458" t="str">
        <f t="shared" si="83"/>
        <v>08/09/2019 11:00:00 PM</v>
      </c>
      <c r="C5317" s="458">
        <v>43686</v>
      </c>
      <c r="D5317" s="459">
        <v>0.95833333333333337</v>
      </c>
      <c r="E5317" s="2">
        <f>Electricity!F5342</f>
        <v>0</v>
      </c>
      <c r="F5317" s="2">
        <f>Electricity!G5342</f>
        <v>0</v>
      </c>
      <c r="G5317" s="2">
        <f>Electricity!H5342</f>
        <v>0</v>
      </c>
      <c r="H5317" s="2">
        <f>Electricity!I5342</f>
        <v>0</v>
      </c>
      <c r="I5317" s="2">
        <f>Electricity!J5342</f>
        <v>0</v>
      </c>
    </row>
    <row r="5318" spans="2:9" x14ac:dyDescent="0.35">
      <c r="B5318" s="458" t="str">
        <f t="shared" si="83"/>
        <v>08/10/2019 12:00:00 AM</v>
      </c>
      <c r="C5318" s="458">
        <v>43687</v>
      </c>
      <c r="D5318" s="459">
        <v>3.1225022567582528E-17</v>
      </c>
      <c r="E5318" s="2">
        <f>Electricity!F5343</f>
        <v>0</v>
      </c>
      <c r="F5318" s="2">
        <f>Electricity!G5343</f>
        <v>0</v>
      </c>
      <c r="G5318" s="2">
        <f>Electricity!H5343</f>
        <v>0</v>
      </c>
      <c r="H5318" s="2">
        <f>Electricity!I5343</f>
        <v>0</v>
      </c>
      <c r="I5318" s="2">
        <f>Electricity!J5343</f>
        <v>0</v>
      </c>
    </row>
    <row r="5319" spans="2:9" x14ac:dyDescent="0.35">
      <c r="B5319" s="458" t="str">
        <f t="shared" si="83"/>
        <v>08/10/2019 01:00:00 AM</v>
      </c>
      <c r="C5319" s="458">
        <v>43687</v>
      </c>
      <c r="D5319" s="459">
        <v>4.1666666666666699E-2</v>
      </c>
      <c r="E5319" s="2">
        <f>Electricity!F5344</f>
        <v>0</v>
      </c>
      <c r="F5319" s="2">
        <f>Electricity!G5344</f>
        <v>0</v>
      </c>
      <c r="G5319" s="2">
        <f>Electricity!H5344</f>
        <v>0</v>
      </c>
      <c r="H5319" s="2">
        <f>Electricity!I5344</f>
        <v>0</v>
      </c>
      <c r="I5319" s="2">
        <f>Electricity!J5344</f>
        <v>0</v>
      </c>
    </row>
    <row r="5320" spans="2:9" x14ac:dyDescent="0.35">
      <c r="B5320" s="458" t="str">
        <f t="shared" si="83"/>
        <v>08/10/2019 02:00:00 AM</v>
      </c>
      <c r="C5320" s="458">
        <v>43687</v>
      </c>
      <c r="D5320" s="459">
        <v>8.333333333333337E-2</v>
      </c>
      <c r="E5320" s="2">
        <f>Electricity!F5345</f>
        <v>0</v>
      </c>
      <c r="F5320" s="2">
        <f>Electricity!G5345</f>
        <v>0</v>
      </c>
      <c r="G5320" s="2">
        <f>Electricity!H5345</f>
        <v>0</v>
      </c>
      <c r="H5320" s="2">
        <f>Electricity!I5345</f>
        <v>0</v>
      </c>
      <c r="I5320" s="2">
        <f>Electricity!J5345</f>
        <v>0</v>
      </c>
    </row>
    <row r="5321" spans="2:9" x14ac:dyDescent="0.35">
      <c r="B5321" s="458" t="str">
        <f t="shared" si="83"/>
        <v>08/10/2019 03:00:00 AM</v>
      </c>
      <c r="C5321" s="458">
        <v>43687</v>
      </c>
      <c r="D5321" s="459">
        <v>0.12500000000000006</v>
      </c>
      <c r="E5321" s="2">
        <f>Electricity!F5346</f>
        <v>0</v>
      </c>
      <c r="F5321" s="2">
        <f>Electricity!G5346</f>
        <v>0</v>
      </c>
      <c r="G5321" s="2">
        <f>Electricity!H5346</f>
        <v>0</v>
      </c>
      <c r="H5321" s="2">
        <f>Electricity!I5346</f>
        <v>0</v>
      </c>
      <c r="I5321" s="2">
        <f>Electricity!J5346</f>
        <v>0</v>
      </c>
    </row>
    <row r="5322" spans="2:9" x14ac:dyDescent="0.35">
      <c r="B5322" s="458" t="str">
        <f t="shared" si="83"/>
        <v>08/10/2019 04:00:00 AM</v>
      </c>
      <c r="C5322" s="458">
        <v>43687</v>
      </c>
      <c r="D5322" s="459">
        <v>0.16666666666666669</v>
      </c>
      <c r="E5322" s="2">
        <f>Electricity!F5347</f>
        <v>0</v>
      </c>
      <c r="F5322" s="2">
        <f>Electricity!G5347</f>
        <v>0</v>
      </c>
      <c r="G5322" s="2">
        <f>Electricity!H5347</f>
        <v>0</v>
      </c>
      <c r="H5322" s="2">
        <f>Electricity!I5347</f>
        <v>0</v>
      </c>
      <c r="I5322" s="2">
        <f>Electricity!J5347</f>
        <v>0</v>
      </c>
    </row>
    <row r="5323" spans="2:9" x14ac:dyDescent="0.35">
      <c r="B5323" s="458" t="str">
        <f t="shared" si="83"/>
        <v>08/10/2019 05:00:00 AM</v>
      </c>
      <c r="C5323" s="458">
        <v>43687</v>
      </c>
      <c r="D5323" s="459">
        <v>0.20833333333333337</v>
      </c>
      <c r="E5323" s="2">
        <f>Electricity!F5348</f>
        <v>0</v>
      </c>
      <c r="F5323" s="2">
        <f>Electricity!G5348</f>
        <v>0</v>
      </c>
      <c r="G5323" s="2">
        <f>Electricity!H5348</f>
        <v>0</v>
      </c>
      <c r="H5323" s="2">
        <f>Electricity!I5348</f>
        <v>0</v>
      </c>
      <c r="I5323" s="2">
        <f>Electricity!J5348</f>
        <v>0</v>
      </c>
    </row>
    <row r="5324" spans="2:9" x14ac:dyDescent="0.35">
      <c r="B5324" s="458" t="str">
        <f t="shared" si="83"/>
        <v>08/10/2019 06:00:00 AM</v>
      </c>
      <c r="C5324" s="458">
        <v>43687</v>
      </c>
      <c r="D5324" s="459">
        <v>0.25</v>
      </c>
      <c r="E5324" s="2">
        <f>Electricity!F5349</f>
        <v>0</v>
      </c>
      <c r="F5324" s="2">
        <f>Electricity!G5349</f>
        <v>0</v>
      </c>
      <c r="G5324" s="2">
        <f>Electricity!H5349</f>
        <v>0</v>
      </c>
      <c r="H5324" s="2">
        <f>Electricity!I5349</f>
        <v>0</v>
      </c>
      <c r="I5324" s="2">
        <f>Electricity!J5349</f>
        <v>0</v>
      </c>
    </row>
    <row r="5325" spans="2:9" x14ac:dyDescent="0.35">
      <c r="B5325" s="458" t="str">
        <f t="shared" si="83"/>
        <v>08/10/2019 07:00:00 AM</v>
      </c>
      <c r="C5325" s="458">
        <v>43687</v>
      </c>
      <c r="D5325" s="459">
        <v>0.29166666666666669</v>
      </c>
      <c r="E5325" s="2">
        <f>Electricity!F5350</f>
        <v>0</v>
      </c>
      <c r="F5325" s="2">
        <f>Electricity!G5350</f>
        <v>0</v>
      </c>
      <c r="G5325" s="2">
        <f>Electricity!H5350</f>
        <v>0</v>
      </c>
      <c r="H5325" s="2">
        <f>Electricity!I5350</f>
        <v>0</v>
      </c>
      <c r="I5325" s="2">
        <f>Electricity!J5350</f>
        <v>0</v>
      </c>
    </row>
    <row r="5326" spans="2:9" x14ac:dyDescent="0.35">
      <c r="B5326" s="458" t="str">
        <f t="shared" si="83"/>
        <v>08/10/2019 08:00:00 AM</v>
      </c>
      <c r="C5326" s="458">
        <v>43687</v>
      </c>
      <c r="D5326" s="459">
        <v>0.33333333333333337</v>
      </c>
      <c r="E5326" s="2">
        <f>Electricity!F5351</f>
        <v>0</v>
      </c>
      <c r="F5326" s="2">
        <f>Electricity!G5351</f>
        <v>0</v>
      </c>
      <c r="G5326" s="2">
        <f>Electricity!H5351</f>
        <v>0</v>
      </c>
      <c r="H5326" s="2">
        <f>Electricity!I5351</f>
        <v>0</v>
      </c>
      <c r="I5326" s="2">
        <f>Electricity!J5351</f>
        <v>0</v>
      </c>
    </row>
    <row r="5327" spans="2:9" x14ac:dyDescent="0.35">
      <c r="B5327" s="458" t="str">
        <f t="shared" ref="B5327:B5390" si="84">CONCATENATE(TEXT(C5327,"mm/dd/yyyy")," ",TEXT(D5327,"hh:mm:ss AM/PM"))</f>
        <v>08/10/2019 09:00:00 AM</v>
      </c>
      <c r="C5327" s="458">
        <v>43687</v>
      </c>
      <c r="D5327" s="459">
        <v>0.375</v>
      </c>
      <c r="E5327" s="2">
        <f>Electricity!F5352</f>
        <v>0</v>
      </c>
      <c r="F5327" s="2">
        <f>Electricity!G5352</f>
        <v>0</v>
      </c>
      <c r="G5327" s="2">
        <f>Electricity!H5352</f>
        <v>0</v>
      </c>
      <c r="H5327" s="2">
        <f>Electricity!I5352</f>
        <v>0</v>
      </c>
      <c r="I5327" s="2">
        <f>Electricity!J5352</f>
        <v>0</v>
      </c>
    </row>
    <row r="5328" spans="2:9" x14ac:dyDescent="0.35">
      <c r="B5328" s="458" t="str">
        <f t="shared" si="84"/>
        <v>08/10/2019 10:00:00 AM</v>
      </c>
      <c r="C5328" s="458">
        <v>43687</v>
      </c>
      <c r="D5328" s="459">
        <v>0.41666666666666669</v>
      </c>
      <c r="E5328" s="2">
        <f>Electricity!F5353</f>
        <v>0</v>
      </c>
      <c r="F5328" s="2">
        <f>Electricity!G5353</f>
        <v>0</v>
      </c>
      <c r="G5328" s="2">
        <f>Electricity!H5353</f>
        <v>0</v>
      </c>
      <c r="H5328" s="2">
        <f>Electricity!I5353</f>
        <v>0</v>
      </c>
      <c r="I5328" s="2">
        <f>Electricity!J5353</f>
        <v>0</v>
      </c>
    </row>
    <row r="5329" spans="2:9" x14ac:dyDescent="0.35">
      <c r="B5329" s="458" t="str">
        <f t="shared" si="84"/>
        <v>08/10/2019 11:00:00 AM</v>
      </c>
      <c r="C5329" s="458">
        <v>43687</v>
      </c>
      <c r="D5329" s="459">
        <v>0.45833333333333337</v>
      </c>
      <c r="E5329" s="2">
        <f>Electricity!F5354</f>
        <v>0</v>
      </c>
      <c r="F5329" s="2">
        <f>Electricity!G5354</f>
        <v>0</v>
      </c>
      <c r="G5329" s="2">
        <f>Electricity!H5354</f>
        <v>0</v>
      </c>
      <c r="H5329" s="2">
        <f>Electricity!I5354</f>
        <v>0</v>
      </c>
      <c r="I5329" s="2">
        <f>Electricity!J5354</f>
        <v>0</v>
      </c>
    </row>
    <row r="5330" spans="2:9" x14ac:dyDescent="0.35">
      <c r="B5330" s="458" t="str">
        <f t="shared" si="84"/>
        <v>08/10/2019 12:00:00 PM</v>
      </c>
      <c r="C5330" s="458">
        <v>43687</v>
      </c>
      <c r="D5330" s="459">
        <v>0.50000000000000011</v>
      </c>
      <c r="E5330" s="2">
        <f>Electricity!F5355</f>
        <v>0</v>
      </c>
      <c r="F5330" s="2">
        <f>Electricity!G5355</f>
        <v>0</v>
      </c>
      <c r="G5330" s="2">
        <f>Electricity!H5355</f>
        <v>0</v>
      </c>
      <c r="H5330" s="2">
        <f>Electricity!I5355</f>
        <v>0</v>
      </c>
      <c r="I5330" s="2">
        <f>Electricity!J5355</f>
        <v>0</v>
      </c>
    </row>
    <row r="5331" spans="2:9" x14ac:dyDescent="0.35">
      <c r="B5331" s="458" t="str">
        <f t="shared" si="84"/>
        <v>08/10/2019 01:00:00 PM</v>
      </c>
      <c r="C5331" s="458">
        <v>43687</v>
      </c>
      <c r="D5331" s="459">
        <v>0.54166666666666674</v>
      </c>
      <c r="E5331" s="2">
        <f>Electricity!F5356</f>
        <v>0</v>
      </c>
      <c r="F5331" s="2">
        <f>Electricity!G5356</f>
        <v>0</v>
      </c>
      <c r="G5331" s="2">
        <f>Electricity!H5356</f>
        <v>0</v>
      </c>
      <c r="H5331" s="2">
        <f>Electricity!I5356</f>
        <v>0</v>
      </c>
      <c r="I5331" s="2">
        <f>Electricity!J5356</f>
        <v>0</v>
      </c>
    </row>
    <row r="5332" spans="2:9" x14ac:dyDescent="0.35">
      <c r="B5332" s="458" t="str">
        <f t="shared" si="84"/>
        <v>08/10/2019 02:00:00 PM</v>
      </c>
      <c r="C5332" s="458">
        <v>43687</v>
      </c>
      <c r="D5332" s="459">
        <v>0.58333333333333337</v>
      </c>
      <c r="E5332" s="2">
        <f>Electricity!F5357</f>
        <v>0</v>
      </c>
      <c r="F5332" s="2">
        <f>Electricity!G5357</f>
        <v>0</v>
      </c>
      <c r="G5332" s="2">
        <f>Electricity!H5357</f>
        <v>0</v>
      </c>
      <c r="H5332" s="2">
        <f>Electricity!I5357</f>
        <v>0</v>
      </c>
      <c r="I5332" s="2">
        <f>Electricity!J5357</f>
        <v>0</v>
      </c>
    </row>
    <row r="5333" spans="2:9" x14ac:dyDescent="0.35">
      <c r="B5333" s="458" t="str">
        <f t="shared" si="84"/>
        <v>08/10/2019 03:00:00 PM</v>
      </c>
      <c r="C5333" s="458">
        <v>43687</v>
      </c>
      <c r="D5333" s="459">
        <v>0.62500000000000011</v>
      </c>
      <c r="E5333" s="2">
        <f>Electricity!F5358</f>
        <v>0</v>
      </c>
      <c r="F5333" s="2">
        <f>Electricity!G5358</f>
        <v>0</v>
      </c>
      <c r="G5333" s="2">
        <f>Electricity!H5358</f>
        <v>0</v>
      </c>
      <c r="H5333" s="2">
        <f>Electricity!I5358</f>
        <v>0</v>
      </c>
      <c r="I5333" s="2">
        <f>Electricity!J5358</f>
        <v>0</v>
      </c>
    </row>
    <row r="5334" spans="2:9" x14ac:dyDescent="0.35">
      <c r="B5334" s="458" t="str">
        <f t="shared" si="84"/>
        <v>08/10/2019 04:00:00 PM</v>
      </c>
      <c r="C5334" s="458">
        <v>43687</v>
      </c>
      <c r="D5334" s="459">
        <v>0.66666666666666674</v>
      </c>
      <c r="E5334" s="2">
        <f>Electricity!F5359</f>
        <v>0</v>
      </c>
      <c r="F5334" s="2">
        <f>Electricity!G5359</f>
        <v>0</v>
      </c>
      <c r="G5334" s="2">
        <f>Electricity!H5359</f>
        <v>0</v>
      </c>
      <c r="H5334" s="2">
        <f>Electricity!I5359</f>
        <v>0</v>
      </c>
      <c r="I5334" s="2">
        <f>Electricity!J5359</f>
        <v>0</v>
      </c>
    </row>
    <row r="5335" spans="2:9" x14ac:dyDescent="0.35">
      <c r="B5335" s="458" t="str">
        <f t="shared" si="84"/>
        <v>08/10/2019 05:00:00 PM</v>
      </c>
      <c r="C5335" s="458">
        <v>43687</v>
      </c>
      <c r="D5335" s="459">
        <v>0.70833333333333337</v>
      </c>
      <c r="E5335" s="2">
        <f>Electricity!F5360</f>
        <v>0</v>
      </c>
      <c r="F5335" s="2">
        <f>Electricity!G5360</f>
        <v>0</v>
      </c>
      <c r="G5335" s="2">
        <f>Electricity!H5360</f>
        <v>0</v>
      </c>
      <c r="H5335" s="2">
        <f>Electricity!I5360</f>
        <v>0</v>
      </c>
      <c r="I5335" s="2">
        <f>Electricity!J5360</f>
        <v>0</v>
      </c>
    </row>
    <row r="5336" spans="2:9" x14ac:dyDescent="0.35">
      <c r="B5336" s="458" t="str">
        <f t="shared" si="84"/>
        <v>08/10/2019 06:00:00 PM</v>
      </c>
      <c r="C5336" s="458">
        <v>43687</v>
      </c>
      <c r="D5336" s="459">
        <v>0.75000000000000011</v>
      </c>
      <c r="E5336" s="2">
        <f>Electricity!F5361</f>
        <v>0</v>
      </c>
      <c r="F5336" s="2">
        <f>Electricity!G5361</f>
        <v>0</v>
      </c>
      <c r="G5336" s="2">
        <f>Electricity!H5361</f>
        <v>0</v>
      </c>
      <c r="H5336" s="2">
        <f>Electricity!I5361</f>
        <v>0</v>
      </c>
      <c r="I5336" s="2">
        <f>Electricity!J5361</f>
        <v>0</v>
      </c>
    </row>
    <row r="5337" spans="2:9" x14ac:dyDescent="0.35">
      <c r="B5337" s="458" t="str">
        <f t="shared" si="84"/>
        <v>08/10/2019 07:00:00 PM</v>
      </c>
      <c r="C5337" s="458">
        <v>43687</v>
      </c>
      <c r="D5337" s="459">
        <v>0.79166666666666674</v>
      </c>
      <c r="E5337" s="2">
        <f>Electricity!F5362</f>
        <v>0</v>
      </c>
      <c r="F5337" s="2">
        <f>Electricity!G5362</f>
        <v>0</v>
      </c>
      <c r="G5337" s="2">
        <f>Electricity!H5362</f>
        <v>0</v>
      </c>
      <c r="H5337" s="2">
        <f>Electricity!I5362</f>
        <v>0</v>
      </c>
      <c r="I5337" s="2">
        <f>Electricity!J5362</f>
        <v>0</v>
      </c>
    </row>
    <row r="5338" spans="2:9" x14ac:dyDescent="0.35">
      <c r="B5338" s="458" t="str">
        <f t="shared" si="84"/>
        <v>08/10/2019 08:00:00 PM</v>
      </c>
      <c r="C5338" s="458">
        <v>43687</v>
      </c>
      <c r="D5338" s="459">
        <v>0.83333333333333337</v>
      </c>
      <c r="E5338" s="2">
        <f>Electricity!F5363</f>
        <v>0</v>
      </c>
      <c r="F5338" s="2">
        <f>Electricity!G5363</f>
        <v>0</v>
      </c>
      <c r="G5338" s="2">
        <f>Electricity!H5363</f>
        <v>0</v>
      </c>
      <c r="H5338" s="2">
        <f>Electricity!I5363</f>
        <v>0</v>
      </c>
      <c r="I5338" s="2">
        <f>Electricity!J5363</f>
        <v>0</v>
      </c>
    </row>
    <row r="5339" spans="2:9" x14ac:dyDescent="0.35">
      <c r="B5339" s="458" t="str">
        <f t="shared" si="84"/>
        <v>08/10/2019 09:00:00 PM</v>
      </c>
      <c r="C5339" s="458">
        <v>43687</v>
      </c>
      <c r="D5339" s="459">
        <v>0.87500000000000011</v>
      </c>
      <c r="E5339" s="2">
        <f>Electricity!F5364</f>
        <v>0</v>
      </c>
      <c r="F5339" s="2">
        <f>Electricity!G5364</f>
        <v>0</v>
      </c>
      <c r="G5339" s="2">
        <f>Electricity!H5364</f>
        <v>0</v>
      </c>
      <c r="H5339" s="2">
        <f>Electricity!I5364</f>
        <v>0</v>
      </c>
      <c r="I5339" s="2">
        <f>Electricity!J5364</f>
        <v>0</v>
      </c>
    </row>
    <row r="5340" spans="2:9" x14ac:dyDescent="0.35">
      <c r="B5340" s="458" t="str">
        <f t="shared" si="84"/>
        <v>08/10/2019 10:00:00 PM</v>
      </c>
      <c r="C5340" s="458">
        <v>43687</v>
      </c>
      <c r="D5340" s="459">
        <v>0.91666666666666674</v>
      </c>
      <c r="E5340" s="2">
        <f>Electricity!F5365</f>
        <v>0</v>
      </c>
      <c r="F5340" s="2">
        <f>Electricity!G5365</f>
        <v>0</v>
      </c>
      <c r="G5340" s="2">
        <f>Electricity!H5365</f>
        <v>0</v>
      </c>
      <c r="H5340" s="2">
        <f>Electricity!I5365</f>
        <v>0</v>
      </c>
      <c r="I5340" s="2">
        <f>Electricity!J5365</f>
        <v>0</v>
      </c>
    </row>
    <row r="5341" spans="2:9" x14ac:dyDescent="0.35">
      <c r="B5341" s="458" t="str">
        <f t="shared" si="84"/>
        <v>08/10/2019 11:00:00 PM</v>
      </c>
      <c r="C5341" s="458">
        <v>43687</v>
      </c>
      <c r="D5341" s="459">
        <v>0.95833333333333337</v>
      </c>
      <c r="E5341" s="2">
        <f>Electricity!F5366</f>
        <v>0</v>
      </c>
      <c r="F5341" s="2">
        <f>Electricity!G5366</f>
        <v>0</v>
      </c>
      <c r="G5341" s="2">
        <f>Electricity!H5366</f>
        <v>0</v>
      </c>
      <c r="H5341" s="2">
        <f>Electricity!I5366</f>
        <v>0</v>
      </c>
      <c r="I5341" s="2">
        <f>Electricity!J5366</f>
        <v>0</v>
      </c>
    </row>
    <row r="5342" spans="2:9" x14ac:dyDescent="0.35">
      <c r="B5342" s="458" t="str">
        <f t="shared" si="84"/>
        <v>08/11/2019 12:00:00 AM</v>
      </c>
      <c r="C5342" s="458">
        <v>43688</v>
      </c>
      <c r="D5342" s="459">
        <v>3.1225022567582528E-17</v>
      </c>
      <c r="E5342" s="2">
        <f>Electricity!F5367</f>
        <v>0</v>
      </c>
      <c r="F5342" s="2">
        <f>Electricity!G5367</f>
        <v>0</v>
      </c>
      <c r="G5342" s="2">
        <f>Electricity!H5367</f>
        <v>0</v>
      </c>
      <c r="H5342" s="2">
        <f>Electricity!I5367</f>
        <v>0</v>
      </c>
      <c r="I5342" s="2">
        <f>Electricity!J5367</f>
        <v>0</v>
      </c>
    </row>
    <row r="5343" spans="2:9" x14ac:dyDescent="0.35">
      <c r="B5343" s="458" t="str">
        <f t="shared" si="84"/>
        <v>08/11/2019 01:00:00 AM</v>
      </c>
      <c r="C5343" s="458">
        <v>43688</v>
      </c>
      <c r="D5343" s="459">
        <v>4.1666666666666699E-2</v>
      </c>
      <c r="E5343" s="2">
        <f>Electricity!F5368</f>
        <v>0</v>
      </c>
      <c r="F5343" s="2">
        <f>Electricity!G5368</f>
        <v>0</v>
      </c>
      <c r="G5343" s="2">
        <f>Electricity!H5368</f>
        <v>0</v>
      </c>
      <c r="H5343" s="2">
        <f>Electricity!I5368</f>
        <v>0</v>
      </c>
      <c r="I5343" s="2">
        <f>Electricity!J5368</f>
        <v>0</v>
      </c>
    </row>
    <row r="5344" spans="2:9" x14ac:dyDescent="0.35">
      <c r="B5344" s="458" t="str">
        <f t="shared" si="84"/>
        <v>08/11/2019 02:00:00 AM</v>
      </c>
      <c r="C5344" s="458">
        <v>43688</v>
      </c>
      <c r="D5344" s="459">
        <v>8.333333333333337E-2</v>
      </c>
      <c r="E5344" s="2">
        <f>Electricity!F5369</f>
        <v>0</v>
      </c>
      <c r="F5344" s="2">
        <f>Electricity!G5369</f>
        <v>0</v>
      </c>
      <c r="G5344" s="2">
        <f>Electricity!H5369</f>
        <v>0</v>
      </c>
      <c r="H5344" s="2">
        <f>Electricity!I5369</f>
        <v>0</v>
      </c>
      <c r="I5344" s="2">
        <f>Electricity!J5369</f>
        <v>0</v>
      </c>
    </row>
    <row r="5345" spans="2:9" x14ac:dyDescent="0.35">
      <c r="B5345" s="458" t="str">
        <f t="shared" si="84"/>
        <v>08/11/2019 03:00:00 AM</v>
      </c>
      <c r="C5345" s="458">
        <v>43688</v>
      </c>
      <c r="D5345" s="459">
        <v>0.12500000000000006</v>
      </c>
      <c r="E5345" s="2">
        <f>Electricity!F5370</f>
        <v>0</v>
      </c>
      <c r="F5345" s="2">
        <f>Electricity!G5370</f>
        <v>0</v>
      </c>
      <c r="G5345" s="2">
        <f>Electricity!H5370</f>
        <v>0</v>
      </c>
      <c r="H5345" s="2">
        <f>Electricity!I5370</f>
        <v>0</v>
      </c>
      <c r="I5345" s="2">
        <f>Electricity!J5370</f>
        <v>0</v>
      </c>
    </row>
    <row r="5346" spans="2:9" x14ac:dyDescent="0.35">
      <c r="B5346" s="458" t="str">
        <f t="shared" si="84"/>
        <v>08/11/2019 04:00:00 AM</v>
      </c>
      <c r="C5346" s="458">
        <v>43688</v>
      </c>
      <c r="D5346" s="459">
        <v>0.16666666666666669</v>
      </c>
      <c r="E5346" s="2">
        <f>Electricity!F5371</f>
        <v>0</v>
      </c>
      <c r="F5346" s="2">
        <f>Electricity!G5371</f>
        <v>0</v>
      </c>
      <c r="G5346" s="2">
        <f>Electricity!H5371</f>
        <v>0</v>
      </c>
      <c r="H5346" s="2">
        <f>Electricity!I5371</f>
        <v>0</v>
      </c>
      <c r="I5346" s="2">
        <f>Electricity!J5371</f>
        <v>0</v>
      </c>
    </row>
    <row r="5347" spans="2:9" x14ac:dyDescent="0.35">
      <c r="B5347" s="458" t="str">
        <f t="shared" si="84"/>
        <v>08/11/2019 05:00:00 AM</v>
      </c>
      <c r="C5347" s="458">
        <v>43688</v>
      </c>
      <c r="D5347" s="459">
        <v>0.20833333333333337</v>
      </c>
      <c r="E5347" s="2">
        <f>Electricity!F5372</f>
        <v>0</v>
      </c>
      <c r="F5347" s="2">
        <f>Electricity!G5372</f>
        <v>0</v>
      </c>
      <c r="G5347" s="2">
        <f>Electricity!H5372</f>
        <v>0</v>
      </c>
      <c r="H5347" s="2">
        <f>Electricity!I5372</f>
        <v>0</v>
      </c>
      <c r="I5347" s="2">
        <f>Electricity!J5372</f>
        <v>0</v>
      </c>
    </row>
    <row r="5348" spans="2:9" x14ac:dyDescent="0.35">
      <c r="B5348" s="458" t="str">
        <f t="shared" si="84"/>
        <v>08/11/2019 06:00:00 AM</v>
      </c>
      <c r="C5348" s="458">
        <v>43688</v>
      </c>
      <c r="D5348" s="459">
        <v>0.25</v>
      </c>
      <c r="E5348" s="2">
        <f>Electricity!F5373</f>
        <v>0</v>
      </c>
      <c r="F5348" s="2">
        <f>Electricity!G5373</f>
        <v>0</v>
      </c>
      <c r="G5348" s="2">
        <f>Electricity!H5373</f>
        <v>0</v>
      </c>
      <c r="H5348" s="2">
        <f>Electricity!I5373</f>
        <v>0</v>
      </c>
      <c r="I5348" s="2">
        <f>Electricity!J5373</f>
        <v>0</v>
      </c>
    </row>
    <row r="5349" spans="2:9" x14ac:dyDescent="0.35">
      <c r="B5349" s="458" t="str">
        <f t="shared" si="84"/>
        <v>08/11/2019 07:00:00 AM</v>
      </c>
      <c r="C5349" s="458">
        <v>43688</v>
      </c>
      <c r="D5349" s="459">
        <v>0.29166666666666669</v>
      </c>
      <c r="E5349" s="2">
        <f>Electricity!F5374</f>
        <v>0</v>
      </c>
      <c r="F5349" s="2">
        <f>Electricity!G5374</f>
        <v>0</v>
      </c>
      <c r="G5349" s="2">
        <f>Electricity!H5374</f>
        <v>0</v>
      </c>
      <c r="H5349" s="2">
        <f>Electricity!I5374</f>
        <v>0</v>
      </c>
      <c r="I5349" s="2">
        <f>Electricity!J5374</f>
        <v>0</v>
      </c>
    </row>
    <row r="5350" spans="2:9" x14ac:dyDescent="0.35">
      <c r="B5350" s="458" t="str">
        <f t="shared" si="84"/>
        <v>08/11/2019 08:00:00 AM</v>
      </c>
      <c r="C5350" s="458">
        <v>43688</v>
      </c>
      <c r="D5350" s="459">
        <v>0.33333333333333337</v>
      </c>
      <c r="E5350" s="2">
        <f>Electricity!F5375</f>
        <v>0</v>
      </c>
      <c r="F5350" s="2">
        <f>Electricity!G5375</f>
        <v>0</v>
      </c>
      <c r="G5350" s="2">
        <f>Electricity!H5375</f>
        <v>0</v>
      </c>
      <c r="H5350" s="2">
        <f>Electricity!I5375</f>
        <v>0</v>
      </c>
      <c r="I5350" s="2">
        <f>Electricity!J5375</f>
        <v>0</v>
      </c>
    </row>
    <row r="5351" spans="2:9" x14ac:dyDescent="0.35">
      <c r="B5351" s="458" t="str">
        <f t="shared" si="84"/>
        <v>08/11/2019 09:00:00 AM</v>
      </c>
      <c r="C5351" s="458">
        <v>43688</v>
      </c>
      <c r="D5351" s="459">
        <v>0.375</v>
      </c>
      <c r="E5351" s="2">
        <f>Electricity!F5376</f>
        <v>0</v>
      </c>
      <c r="F5351" s="2">
        <f>Electricity!G5376</f>
        <v>0</v>
      </c>
      <c r="G5351" s="2">
        <f>Electricity!H5376</f>
        <v>0</v>
      </c>
      <c r="H5351" s="2">
        <f>Electricity!I5376</f>
        <v>0</v>
      </c>
      <c r="I5351" s="2">
        <f>Electricity!J5376</f>
        <v>0</v>
      </c>
    </row>
    <row r="5352" spans="2:9" x14ac:dyDescent="0.35">
      <c r="B5352" s="458" t="str">
        <f t="shared" si="84"/>
        <v>08/11/2019 10:00:00 AM</v>
      </c>
      <c r="C5352" s="458">
        <v>43688</v>
      </c>
      <c r="D5352" s="459">
        <v>0.41666666666666669</v>
      </c>
      <c r="E5352" s="2">
        <f>Electricity!F5377</f>
        <v>0</v>
      </c>
      <c r="F5352" s="2">
        <f>Electricity!G5377</f>
        <v>0</v>
      </c>
      <c r="G5352" s="2">
        <f>Electricity!H5377</f>
        <v>0</v>
      </c>
      <c r="H5352" s="2">
        <f>Electricity!I5377</f>
        <v>0</v>
      </c>
      <c r="I5352" s="2">
        <f>Electricity!J5377</f>
        <v>0</v>
      </c>
    </row>
    <row r="5353" spans="2:9" x14ac:dyDescent="0.35">
      <c r="B5353" s="458" t="str">
        <f t="shared" si="84"/>
        <v>08/11/2019 11:00:00 AM</v>
      </c>
      <c r="C5353" s="458">
        <v>43688</v>
      </c>
      <c r="D5353" s="459">
        <v>0.45833333333333337</v>
      </c>
      <c r="E5353" s="2">
        <f>Electricity!F5378</f>
        <v>0</v>
      </c>
      <c r="F5353" s="2">
        <f>Electricity!G5378</f>
        <v>0</v>
      </c>
      <c r="G5353" s="2">
        <f>Electricity!H5378</f>
        <v>0</v>
      </c>
      <c r="H5353" s="2">
        <f>Electricity!I5378</f>
        <v>0</v>
      </c>
      <c r="I5353" s="2">
        <f>Electricity!J5378</f>
        <v>0</v>
      </c>
    </row>
    <row r="5354" spans="2:9" x14ac:dyDescent="0.35">
      <c r="B5354" s="458" t="str">
        <f t="shared" si="84"/>
        <v>08/11/2019 12:00:00 PM</v>
      </c>
      <c r="C5354" s="458">
        <v>43688</v>
      </c>
      <c r="D5354" s="459">
        <v>0.50000000000000011</v>
      </c>
      <c r="E5354" s="2">
        <f>Electricity!F5379</f>
        <v>0</v>
      </c>
      <c r="F5354" s="2">
        <f>Electricity!G5379</f>
        <v>0</v>
      </c>
      <c r="G5354" s="2">
        <f>Electricity!H5379</f>
        <v>0</v>
      </c>
      <c r="H5354" s="2">
        <f>Electricity!I5379</f>
        <v>0</v>
      </c>
      <c r="I5354" s="2">
        <f>Electricity!J5379</f>
        <v>0</v>
      </c>
    </row>
    <row r="5355" spans="2:9" x14ac:dyDescent="0.35">
      <c r="B5355" s="458" t="str">
        <f t="shared" si="84"/>
        <v>08/11/2019 01:00:00 PM</v>
      </c>
      <c r="C5355" s="458">
        <v>43688</v>
      </c>
      <c r="D5355" s="459">
        <v>0.54166666666666674</v>
      </c>
      <c r="E5355" s="2">
        <f>Electricity!F5380</f>
        <v>0</v>
      </c>
      <c r="F5355" s="2">
        <f>Electricity!G5380</f>
        <v>0</v>
      </c>
      <c r="G5355" s="2">
        <f>Electricity!H5380</f>
        <v>0</v>
      </c>
      <c r="H5355" s="2">
        <f>Electricity!I5380</f>
        <v>0</v>
      </c>
      <c r="I5355" s="2">
        <f>Electricity!J5380</f>
        <v>0</v>
      </c>
    </row>
    <row r="5356" spans="2:9" x14ac:dyDescent="0.35">
      <c r="B5356" s="458" t="str">
        <f t="shared" si="84"/>
        <v>08/11/2019 02:00:00 PM</v>
      </c>
      <c r="C5356" s="458">
        <v>43688</v>
      </c>
      <c r="D5356" s="459">
        <v>0.58333333333333337</v>
      </c>
      <c r="E5356" s="2">
        <f>Electricity!F5381</f>
        <v>0</v>
      </c>
      <c r="F5356" s="2">
        <f>Electricity!G5381</f>
        <v>0</v>
      </c>
      <c r="G5356" s="2">
        <f>Electricity!H5381</f>
        <v>0</v>
      </c>
      <c r="H5356" s="2">
        <f>Electricity!I5381</f>
        <v>0</v>
      </c>
      <c r="I5356" s="2">
        <f>Electricity!J5381</f>
        <v>0</v>
      </c>
    </row>
    <row r="5357" spans="2:9" x14ac:dyDescent="0.35">
      <c r="B5357" s="458" t="str">
        <f t="shared" si="84"/>
        <v>08/11/2019 03:00:00 PM</v>
      </c>
      <c r="C5357" s="458">
        <v>43688</v>
      </c>
      <c r="D5357" s="459">
        <v>0.62500000000000011</v>
      </c>
      <c r="E5357" s="2">
        <f>Electricity!F5382</f>
        <v>0</v>
      </c>
      <c r="F5357" s="2">
        <f>Electricity!G5382</f>
        <v>0</v>
      </c>
      <c r="G5357" s="2">
        <f>Electricity!H5382</f>
        <v>0</v>
      </c>
      <c r="H5357" s="2">
        <f>Electricity!I5382</f>
        <v>0</v>
      </c>
      <c r="I5357" s="2">
        <f>Electricity!J5382</f>
        <v>0</v>
      </c>
    </row>
    <row r="5358" spans="2:9" x14ac:dyDescent="0.35">
      <c r="B5358" s="458" t="str">
        <f t="shared" si="84"/>
        <v>08/11/2019 04:00:00 PM</v>
      </c>
      <c r="C5358" s="458">
        <v>43688</v>
      </c>
      <c r="D5358" s="459">
        <v>0.66666666666666674</v>
      </c>
      <c r="E5358" s="2">
        <f>Electricity!F5383</f>
        <v>0</v>
      </c>
      <c r="F5358" s="2">
        <f>Electricity!G5383</f>
        <v>0</v>
      </c>
      <c r="G5358" s="2">
        <f>Electricity!H5383</f>
        <v>0</v>
      </c>
      <c r="H5358" s="2">
        <f>Electricity!I5383</f>
        <v>0</v>
      </c>
      <c r="I5358" s="2">
        <f>Electricity!J5383</f>
        <v>0</v>
      </c>
    </row>
    <row r="5359" spans="2:9" x14ac:dyDescent="0.35">
      <c r="B5359" s="458" t="str">
        <f t="shared" si="84"/>
        <v>08/11/2019 05:00:00 PM</v>
      </c>
      <c r="C5359" s="458">
        <v>43688</v>
      </c>
      <c r="D5359" s="459">
        <v>0.70833333333333337</v>
      </c>
      <c r="E5359" s="2">
        <f>Electricity!F5384</f>
        <v>0</v>
      </c>
      <c r="F5359" s="2">
        <f>Electricity!G5384</f>
        <v>0</v>
      </c>
      <c r="G5359" s="2">
        <f>Electricity!H5384</f>
        <v>0</v>
      </c>
      <c r="H5359" s="2">
        <f>Electricity!I5384</f>
        <v>0</v>
      </c>
      <c r="I5359" s="2">
        <f>Electricity!J5384</f>
        <v>0</v>
      </c>
    </row>
    <row r="5360" spans="2:9" x14ac:dyDescent="0.35">
      <c r="B5360" s="458" t="str">
        <f t="shared" si="84"/>
        <v>08/11/2019 06:00:00 PM</v>
      </c>
      <c r="C5360" s="458">
        <v>43688</v>
      </c>
      <c r="D5360" s="459">
        <v>0.75000000000000011</v>
      </c>
      <c r="E5360" s="2">
        <f>Electricity!F5385</f>
        <v>0</v>
      </c>
      <c r="F5360" s="2">
        <f>Electricity!G5385</f>
        <v>0</v>
      </c>
      <c r="G5360" s="2">
        <f>Electricity!H5385</f>
        <v>0</v>
      </c>
      <c r="H5360" s="2">
        <f>Electricity!I5385</f>
        <v>0</v>
      </c>
      <c r="I5360" s="2">
        <f>Electricity!J5385</f>
        <v>0</v>
      </c>
    </row>
    <row r="5361" spans="2:9" x14ac:dyDescent="0.35">
      <c r="B5361" s="458" t="str">
        <f t="shared" si="84"/>
        <v>08/11/2019 07:00:00 PM</v>
      </c>
      <c r="C5361" s="458">
        <v>43688</v>
      </c>
      <c r="D5361" s="459">
        <v>0.79166666666666674</v>
      </c>
      <c r="E5361" s="2">
        <f>Electricity!F5386</f>
        <v>0</v>
      </c>
      <c r="F5361" s="2">
        <f>Electricity!G5386</f>
        <v>0</v>
      </c>
      <c r="G5361" s="2">
        <f>Electricity!H5386</f>
        <v>0</v>
      </c>
      <c r="H5361" s="2">
        <f>Electricity!I5386</f>
        <v>0</v>
      </c>
      <c r="I5361" s="2">
        <f>Electricity!J5386</f>
        <v>0</v>
      </c>
    </row>
    <row r="5362" spans="2:9" x14ac:dyDescent="0.35">
      <c r="B5362" s="458" t="str">
        <f t="shared" si="84"/>
        <v>08/11/2019 08:00:00 PM</v>
      </c>
      <c r="C5362" s="458">
        <v>43688</v>
      </c>
      <c r="D5362" s="459">
        <v>0.83333333333333337</v>
      </c>
      <c r="E5362" s="2">
        <f>Electricity!F5387</f>
        <v>0</v>
      </c>
      <c r="F5362" s="2">
        <f>Electricity!G5387</f>
        <v>0</v>
      </c>
      <c r="G5362" s="2">
        <f>Electricity!H5387</f>
        <v>0</v>
      </c>
      <c r="H5362" s="2">
        <f>Electricity!I5387</f>
        <v>0</v>
      </c>
      <c r="I5362" s="2">
        <f>Electricity!J5387</f>
        <v>0</v>
      </c>
    </row>
    <row r="5363" spans="2:9" x14ac:dyDescent="0.35">
      <c r="B5363" s="458" t="str">
        <f t="shared" si="84"/>
        <v>08/11/2019 09:00:00 PM</v>
      </c>
      <c r="C5363" s="458">
        <v>43688</v>
      </c>
      <c r="D5363" s="459">
        <v>0.87500000000000011</v>
      </c>
      <c r="E5363" s="2">
        <f>Electricity!F5388</f>
        <v>0</v>
      </c>
      <c r="F5363" s="2">
        <f>Electricity!G5388</f>
        <v>0</v>
      </c>
      <c r="G5363" s="2">
        <f>Electricity!H5388</f>
        <v>0</v>
      </c>
      <c r="H5363" s="2">
        <f>Electricity!I5388</f>
        <v>0</v>
      </c>
      <c r="I5363" s="2">
        <f>Electricity!J5388</f>
        <v>0</v>
      </c>
    </row>
    <row r="5364" spans="2:9" x14ac:dyDescent="0.35">
      <c r="B5364" s="458" t="str">
        <f t="shared" si="84"/>
        <v>08/11/2019 10:00:00 PM</v>
      </c>
      <c r="C5364" s="458">
        <v>43688</v>
      </c>
      <c r="D5364" s="459">
        <v>0.91666666666666674</v>
      </c>
      <c r="E5364" s="2">
        <f>Electricity!F5389</f>
        <v>0</v>
      </c>
      <c r="F5364" s="2">
        <f>Electricity!G5389</f>
        <v>0</v>
      </c>
      <c r="G5364" s="2">
        <f>Electricity!H5389</f>
        <v>0</v>
      </c>
      <c r="H5364" s="2">
        <f>Electricity!I5389</f>
        <v>0</v>
      </c>
      <c r="I5364" s="2">
        <f>Electricity!J5389</f>
        <v>0</v>
      </c>
    </row>
    <row r="5365" spans="2:9" x14ac:dyDescent="0.35">
      <c r="B5365" s="458" t="str">
        <f t="shared" si="84"/>
        <v>08/11/2019 11:00:00 PM</v>
      </c>
      <c r="C5365" s="458">
        <v>43688</v>
      </c>
      <c r="D5365" s="459">
        <v>0.95833333333333337</v>
      </c>
      <c r="E5365" s="2">
        <f>Electricity!F5390</f>
        <v>0</v>
      </c>
      <c r="F5365" s="2">
        <f>Electricity!G5390</f>
        <v>0</v>
      </c>
      <c r="G5365" s="2">
        <f>Electricity!H5390</f>
        <v>0</v>
      </c>
      <c r="H5365" s="2">
        <f>Electricity!I5390</f>
        <v>0</v>
      </c>
      <c r="I5365" s="2">
        <f>Electricity!J5390</f>
        <v>0</v>
      </c>
    </row>
    <row r="5366" spans="2:9" x14ac:dyDescent="0.35">
      <c r="B5366" s="458" t="str">
        <f t="shared" si="84"/>
        <v>08/12/2019 12:00:00 AM</v>
      </c>
      <c r="C5366" s="458">
        <v>43689</v>
      </c>
      <c r="D5366" s="459">
        <v>3.1225022567582528E-17</v>
      </c>
      <c r="E5366" s="2">
        <f>Electricity!F5391</f>
        <v>0</v>
      </c>
      <c r="F5366" s="2">
        <f>Electricity!G5391</f>
        <v>0</v>
      </c>
      <c r="G5366" s="2">
        <f>Electricity!H5391</f>
        <v>0</v>
      </c>
      <c r="H5366" s="2">
        <f>Electricity!I5391</f>
        <v>0</v>
      </c>
      <c r="I5366" s="2">
        <f>Electricity!J5391</f>
        <v>0</v>
      </c>
    </row>
    <row r="5367" spans="2:9" x14ac:dyDescent="0.35">
      <c r="B5367" s="458" t="str">
        <f t="shared" si="84"/>
        <v>08/12/2019 01:00:00 AM</v>
      </c>
      <c r="C5367" s="458">
        <v>43689</v>
      </c>
      <c r="D5367" s="459">
        <v>4.1666666666666699E-2</v>
      </c>
      <c r="E5367" s="2">
        <f>Electricity!F5392</f>
        <v>0</v>
      </c>
      <c r="F5367" s="2">
        <f>Electricity!G5392</f>
        <v>0</v>
      </c>
      <c r="G5367" s="2">
        <f>Electricity!H5392</f>
        <v>0</v>
      </c>
      <c r="H5367" s="2">
        <f>Electricity!I5392</f>
        <v>0</v>
      </c>
      <c r="I5367" s="2">
        <f>Electricity!J5392</f>
        <v>0</v>
      </c>
    </row>
    <row r="5368" spans="2:9" x14ac:dyDescent="0.35">
      <c r="B5368" s="458" t="str">
        <f t="shared" si="84"/>
        <v>08/12/2019 02:00:00 AM</v>
      </c>
      <c r="C5368" s="458">
        <v>43689</v>
      </c>
      <c r="D5368" s="459">
        <v>8.333333333333337E-2</v>
      </c>
      <c r="E5368" s="2">
        <f>Electricity!F5393</f>
        <v>0</v>
      </c>
      <c r="F5368" s="2">
        <f>Electricity!G5393</f>
        <v>0</v>
      </c>
      <c r="G5368" s="2">
        <f>Electricity!H5393</f>
        <v>0</v>
      </c>
      <c r="H5368" s="2">
        <f>Electricity!I5393</f>
        <v>0</v>
      </c>
      <c r="I5368" s="2">
        <f>Electricity!J5393</f>
        <v>0</v>
      </c>
    </row>
    <row r="5369" spans="2:9" x14ac:dyDescent="0.35">
      <c r="B5369" s="458" t="str">
        <f t="shared" si="84"/>
        <v>08/12/2019 03:00:00 AM</v>
      </c>
      <c r="C5369" s="458">
        <v>43689</v>
      </c>
      <c r="D5369" s="459">
        <v>0.12500000000000006</v>
      </c>
      <c r="E5369" s="2">
        <f>Electricity!F5394</f>
        <v>0</v>
      </c>
      <c r="F5369" s="2">
        <f>Electricity!G5394</f>
        <v>0</v>
      </c>
      <c r="G5369" s="2">
        <f>Electricity!H5394</f>
        <v>0</v>
      </c>
      <c r="H5369" s="2">
        <f>Electricity!I5394</f>
        <v>0</v>
      </c>
      <c r="I5369" s="2">
        <f>Electricity!J5394</f>
        <v>0</v>
      </c>
    </row>
    <row r="5370" spans="2:9" x14ac:dyDescent="0.35">
      <c r="B5370" s="458" t="str">
        <f t="shared" si="84"/>
        <v>08/12/2019 04:00:00 AM</v>
      </c>
      <c r="C5370" s="458">
        <v>43689</v>
      </c>
      <c r="D5370" s="459">
        <v>0.16666666666666669</v>
      </c>
      <c r="E5370" s="2">
        <f>Electricity!F5395</f>
        <v>0</v>
      </c>
      <c r="F5370" s="2">
        <f>Electricity!G5395</f>
        <v>0</v>
      </c>
      <c r="G5370" s="2">
        <f>Electricity!H5395</f>
        <v>0</v>
      </c>
      <c r="H5370" s="2">
        <f>Electricity!I5395</f>
        <v>0</v>
      </c>
      <c r="I5370" s="2">
        <f>Electricity!J5395</f>
        <v>0</v>
      </c>
    </row>
    <row r="5371" spans="2:9" x14ac:dyDescent="0.35">
      <c r="B5371" s="458" t="str">
        <f t="shared" si="84"/>
        <v>08/12/2019 05:00:00 AM</v>
      </c>
      <c r="C5371" s="458">
        <v>43689</v>
      </c>
      <c r="D5371" s="459">
        <v>0.20833333333333337</v>
      </c>
      <c r="E5371" s="2">
        <f>Electricity!F5396</f>
        <v>0</v>
      </c>
      <c r="F5371" s="2">
        <f>Electricity!G5396</f>
        <v>0</v>
      </c>
      <c r="G5371" s="2">
        <f>Electricity!H5396</f>
        <v>0</v>
      </c>
      <c r="H5371" s="2">
        <f>Electricity!I5396</f>
        <v>0</v>
      </c>
      <c r="I5371" s="2">
        <f>Electricity!J5396</f>
        <v>0</v>
      </c>
    </row>
    <row r="5372" spans="2:9" x14ac:dyDescent="0.35">
      <c r="B5372" s="458" t="str">
        <f t="shared" si="84"/>
        <v>08/12/2019 06:00:00 AM</v>
      </c>
      <c r="C5372" s="458">
        <v>43689</v>
      </c>
      <c r="D5372" s="459">
        <v>0.25</v>
      </c>
      <c r="E5372" s="2">
        <f>Electricity!F5397</f>
        <v>0</v>
      </c>
      <c r="F5372" s="2">
        <f>Electricity!G5397</f>
        <v>0</v>
      </c>
      <c r="G5372" s="2">
        <f>Electricity!H5397</f>
        <v>0</v>
      </c>
      <c r="H5372" s="2">
        <f>Electricity!I5397</f>
        <v>0</v>
      </c>
      <c r="I5372" s="2">
        <f>Electricity!J5397</f>
        <v>0</v>
      </c>
    </row>
    <row r="5373" spans="2:9" x14ac:dyDescent="0.35">
      <c r="B5373" s="458" t="str">
        <f t="shared" si="84"/>
        <v>08/12/2019 07:00:00 AM</v>
      </c>
      <c r="C5373" s="458">
        <v>43689</v>
      </c>
      <c r="D5373" s="459">
        <v>0.29166666666666669</v>
      </c>
      <c r="E5373" s="2">
        <f>Electricity!F5398</f>
        <v>0</v>
      </c>
      <c r="F5373" s="2">
        <f>Electricity!G5398</f>
        <v>0</v>
      </c>
      <c r="G5373" s="2">
        <f>Electricity!H5398</f>
        <v>0</v>
      </c>
      <c r="H5373" s="2">
        <f>Electricity!I5398</f>
        <v>0</v>
      </c>
      <c r="I5373" s="2">
        <f>Electricity!J5398</f>
        <v>0</v>
      </c>
    </row>
    <row r="5374" spans="2:9" x14ac:dyDescent="0.35">
      <c r="B5374" s="458" t="str">
        <f t="shared" si="84"/>
        <v>08/12/2019 08:00:00 AM</v>
      </c>
      <c r="C5374" s="458">
        <v>43689</v>
      </c>
      <c r="D5374" s="459">
        <v>0.33333333333333337</v>
      </c>
      <c r="E5374" s="2">
        <f>Electricity!F5399</f>
        <v>0</v>
      </c>
      <c r="F5374" s="2">
        <f>Electricity!G5399</f>
        <v>0</v>
      </c>
      <c r="G5374" s="2">
        <f>Electricity!H5399</f>
        <v>0</v>
      </c>
      <c r="H5374" s="2">
        <f>Electricity!I5399</f>
        <v>0</v>
      </c>
      <c r="I5374" s="2">
        <f>Electricity!J5399</f>
        <v>0</v>
      </c>
    </row>
    <row r="5375" spans="2:9" x14ac:dyDescent="0.35">
      <c r="B5375" s="458" t="str">
        <f t="shared" si="84"/>
        <v>08/12/2019 09:00:00 AM</v>
      </c>
      <c r="C5375" s="458">
        <v>43689</v>
      </c>
      <c r="D5375" s="459">
        <v>0.375</v>
      </c>
      <c r="E5375" s="2">
        <f>Electricity!F5400</f>
        <v>0</v>
      </c>
      <c r="F5375" s="2">
        <f>Electricity!G5400</f>
        <v>0</v>
      </c>
      <c r="G5375" s="2">
        <f>Electricity!H5400</f>
        <v>0</v>
      </c>
      <c r="H5375" s="2">
        <f>Electricity!I5400</f>
        <v>0</v>
      </c>
      <c r="I5375" s="2">
        <f>Electricity!J5400</f>
        <v>0</v>
      </c>
    </row>
    <row r="5376" spans="2:9" x14ac:dyDescent="0.35">
      <c r="B5376" s="458" t="str">
        <f t="shared" si="84"/>
        <v>08/12/2019 10:00:00 AM</v>
      </c>
      <c r="C5376" s="458">
        <v>43689</v>
      </c>
      <c r="D5376" s="459">
        <v>0.41666666666666669</v>
      </c>
      <c r="E5376" s="2">
        <f>Electricity!F5401</f>
        <v>0</v>
      </c>
      <c r="F5376" s="2">
        <f>Electricity!G5401</f>
        <v>0</v>
      </c>
      <c r="G5376" s="2">
        <f>Electricity!H5401</f>
        <v>0</v>
      </c>
      <c r="H5376" s="2">
        <f>Electricity!I5401</f>
        <v>0</v>
      </c>
      <c r="I5376" s="2">
        <f>Electricity!J5401</f>
        <v>0</v>
      </c>
    </row>
    <row r="5377" spans="2:9" x14ac:dyDescent="0.35">
      <c r="B5377" s="458" t="str">
        <f t="shared" si="84"/>
        <v>08/12/2019 11:00:00 AM</v>
      </c>
      <c r="C5377" s="458">
        <v>43689</v>
      </c>
      <c r="D5377" s="459">
        <v>0.45833333333333337</v>
      </c>
      <c r="E5377" s="2">
        <f>Electricity!F5402</f>
        <v>0</v>
      </c>
      <c r="F5377" s="2">
        <f>Electricity!G5402</f>
        <v>0</v>
      </c>
      <c r="G5377" s="2">
        <f>Electricity!H5402</f>
        <v>0</v>
      </c>
      <c r="H5377" s="2">
        <f>Electricity!I5402</f>
        <v>0</v>
      </c>
      <c r="I5377" s="2">
        <f>Electricity!J5402</f>
        <v>0</v>
      </c>
    </row>
    <row r="5378" spans="2:9" x14ac:dyDescent="0.35">
      <c r="B5378" s="458" t="str">
        <f t="shared" si="84"/>
        <v>08/12/2019 12:00:00 PM</v>
      </c>
      <c r="C5378" s="458">
        <v>43689</v>
      </c>
      <c r="D5378" s="459">
        <v>0.50000000000000011</v>
      </c>
      <c r="E5378" s="2">
        <f>Electricity!F5403</f>
        <v>0</v>
      </c>
      <c r="F5378" s="2">
        <f>Electricity!G5403</f>
        <v>0</v>
      </c>
      <c r="G5378" s="2">
        <f>Electricity!H5403</f>
        <v>0</v>
      </c>
      <c r="H5378" s="2">
        <f>Electricity!I5403</f>
        <v>0</v>
      </c>
      <c r="I5378" s="2">
        <f>Electricity!J5403</f>
        <v>0</v>
      </c>
    </row>
    <row r="5379" spans="2:9" x14ac:dyDescent="0.35">
      <c r="B5379" s="458" t="str">
        <f t="shared" si="84"/>
        <v>08/12/2019 01:00:00 PM</v>
      </c>
      <c r="C5379" s="458">
        <v>43689</v>
      </c>
      <c r="D5379" s="459">
        <v>0.54166666666666674</v>
      </c>
      <c r="E5379" s="2">
        <f>Electricity!F5404</f>
        <v>0</v>
      </c>
      <c r="F5379" s="2">
        <f>Electricity!G5404</f>
        <v>0</v>
      </c>
      <c r="G5379" s="2">
        <f>Electricity!H5404</f>
        <v>0</v>
      </c>
      <c r="H5379" s="2">
        <f>Electricity!I5404</f>
        <v>0</v>
      </c>
      <c r="I5379" s="2">
        <f>Electricity!J5404</f>
        <v>0</v>
      </c>
    </row>
    <row r="5380" spans="2:9" x14ac:dyDescent="0.35">
      <c r="B5380" s="458" t="str">
        <f t="shared" si="84"/>
        <v>08/12/2019 02:00:00 PM</v>
      </c>
      <c r="C5380" s="458">
        <v>43689</v>
      </c>
      <c r="D5380" s="459">
        <v>0.58333333333333337</v>
      </c>
      <c r="E5380" s="2">
        <f>Electricity!F5405</f>
        <v>0</v>
      </c>
      <c r="F5380" s="2">
        <f>Electricity!G5405</f>
        <v>0</v>
      </c>
      <c r="G5380" s="2">
        <f>Electricity!H5405</f>
        <v>0</v>
      </c>
      <c r="H5380" s="2">
        <f>Electricity!I5405</f>
        <v>0</v>
      </c>
      <c r="I5380" s="2">
        <f>Electricity!J5405</f>
        <v>0</v>
      </c>
    </row>
    <row r="5381" spans="2:9" x14ac:dyDescent="0.35">
      <c r="B5381" s="458" t="str">
        <f t="shared" si="84"/>
        <v>08/12/2019 03:00:00 PM</v>
      </c>
      <c r="C5381" s="458">
        <v>43689</v>
      </c>
      <c r="D5381" s="459">
        <v>0.62500000000000011</v>
      </c>
      <c r="E5381" s="2">
        <f>Electricity!F5406</f>
        <v>0</v>
      </c>
      <c r="F5381" s="2">
        <f>Electricity!G5406</f>
        <v>0</v>
      </c>
      <c r="G5381" s="2">
        <f>Electricity!H5406</f>
        <v>0</v>
      </c>
      <c r="H5381" s="2">
        <f>Electricity!I5406</f>
        <v>0</v>
      </c>
      <c r="I5381" s="2">
        <f>Electricity!J5406</f>
        <v>0</v>
      </c>
    </row>
    <row r="5382" spans="2:9" x14ac:dyDescent="0.35">
      <c r="B5382" s="458" t="str">
        <f t="shared" si="84"/>
        <v>08/12/2019 04:00:00 PM</v>
      </c>
      <c r="C5382" s="458">
        <v>43689</v>
      </c>
      <c r="D5382" s="459">
        <v>0.66666666666666674</v>
      </c>
      <c r="E5382" s="2">
        <f>Electricity!F5407</f>
        <v>0</v>
      </c>
      <c r="F5382" s="2">
        <f>Electricity!G5407</f>
        <v>0</v>
      </c>
      <c r="G5382" s="2">
        <f>Electricity!H5407</f>
        <v>0</v>
      </c>
      <c r="H5382" s="2">
        <f>Electricity!I5407</f>
        <v>0</v>
      </c>
      <c r="I5382" s="2">
        <f>Electricity!J5407</f>
        <v>0</v>
      </c>
    </row>
    <row r="5383" spans="2:9" x14ac:dyDescent="0.35">
      <c r="B5383" s="458" t="str">
        <f t="shared" si="84"/>
        <v>08/12/2019 05:00:00 PM</v>
      </c>
      <c r="C5383" s="458">
        <v>43689</v>
      </c>
      <c r="D5383" s="459">
        <v>0.70833333333333337</v>
      </c>
      <c r="E5383" s="2">
        <f>Electricity!F5408</f>
        <v>0</v>
      </c>
      <c r="F5383" s="2">
        <f>Electricity!G5408</f>
        <v>0</v>
      </c>
      <c r="G5383" s="2">
        <f>Electricity!H5408</f>
        <v>0</v>
      </c>
      <c r="H5383" s="2">
        <f>Electricity!I5408</f>
        <v>0</v>
      </c>
      <c r="I5383" s="2">
        <f>Electricity!J5408</f>
        <v>0</v>
      </c>
    </row>
    <row r="5384" spans="2:9" x14ac:dyDescent="0.35">
      <c r="B5384" s="458" t="str">
        <f t="shared" si="84"/>
        <v>08/12/2019 06:00:00 PM</v>
      </c>
      <c r="C5384" s="458">
        <v>43689</v>
      </c>
      <c r="D5384" s="459">
        <v>0.75000000000000011</v>
      </c>
      <c r="E5384" s="2">
        <f>Electricity!F5409</f>
        <v>0</v>
      </c>
      <c r="F5384" s="2">
        <f>Electricity!G5409</f>
        <v>0</v>
      </c>
      <c r="G5384" s="2">
        <f>Electricity!H5409</f>
        <v>0</v>
      </c>
      <c r="H5384" s="2">
        <f>Electricity!I5409</f>
        <v>0</v>
      </c>
      <c r="I5384" s="2">
        <f>Electricity!J5409</f>
        <v>0</v>
      </c>
    </row>
    <row r="5385" spans="2:9" x14ac:dyDescent="0.35">
      <c r="B5385" s="458" t="str">
        <f t="shared" si="84"/>
        <v>08/12/2019 07:00:00 PM</v>
      </c>
      <c r="C5385" s="458">
        <v>43689</v>
      </c>
      <c r="D5385" s="459">
        <v>0.79166666666666674</v>
      </c>
      <c r="E5385" s="2">
        <f>Electricity!F5410</f>
        <v>0</v>
      </c>
      <c r="F5385" s="2">
        <f>Electricity!G5410</f>
        <v>0</v>
      </c>
      <c r="G5385" s="2">
        <f>Electricity!H5410</f>
        <v>0</v>
      </c>
      <c r="H5385" s="2">
        <f>Electricity!I5410</f>
        <v>0</v>
      </c>
      <c r="I5385" s="2">
        <f>Electricity!J5410</f>
        <v>0</v>
      </c>
    </row>
    <row r="5386" spans="2:9" x14ac:dyDescent="0.35">
      <c r="B5386" s="458" t="str">
        <f t="shared" si="84"/>
        <v>08/12/2019 08:00:00 PM</v>
      </c>
      <c r="C5386" s="458">
        <v>43689</v>
      </c>
      <c r="D5386" s="459">
        <v>0.83333333333333337</v>
      </c>
      <c r="E5386" s="2">
        <f>Electricity!F5411</f>
        <v>0</v>
      </c>
      <c r="F5386" s="2">
        <f>Electricity!G5411</f>
        <v>0</v>
      </c>
      <c r="G5386" s="2">
        <f>Electricity!H5411</f>
        <v>0</v>
      </c>
      <c r="H5386" s="2">
        <f>Electricity!I5411</f>
        <v>0</v>
      </c>
      <c r="I5386" s="2">
        <f>Electricity!J5411</f>
        <v>0</v>
      </c>
    </row>
    <row r="5387" spans="2:9" x14ac:dyDescent="0.35">
      <c r="B5387" s="458" t="str">
        <f t="shared" si="84"/>
        <v>08/12/2019 09:00:00 PM</v>
      </c>
      <c r="C5387" s="458">
        <v>43689</v>
      </c>
      <c r="D5387" s="459">
        <v>0.87500000000000011</v>
      </c>
      <c r="E5387" s="2">
        <f>Electricity!F5412</f>
        <v>0</v>
      </c>
      <c r="F5387" s="2">
        <f>Electricity!G5412</f>
        <v>0</v>
      </c>
      <c r="G5387" s="2">
        <f>Electricity!H5412</f>
        <v>0</v>
      </c>
      <c r="H5387" s="2">
        <f>Electricity!I5412</f>
        <v>0</v>
      </c>
      <c r="I5387" s="2">
        <f>Electricity!J5412</f>
        <v>0</v>
      </c>
    </row>
    <row r="5388" spans="2:9" x14ac:dyDescent="0.35">
      <c r="B5388" s="458" t="str">
        <f t="shared" si="84"/>
        <v>08/12/2019 10:00:00 PM</v>
      </c>
      <c r="C5388" s="458">
        <v>43689</v>
      </c>
      <c r="D5388" s="459">
        <v>0.91666666666666674</v>
      </c>
      <c r="E5388" s="2">
        <f>Electricity!F5413</f>
        <v>0</v>
      </c>
      <c r="F5388" s="2">
        <f>Electricity!G5413</f>
        <v>0</v>
      </c>
      <c r="G5388" s="2">
        <f>Electricity!H5413</f>
        <v>0</v>
      </c>
      <c r="H5388" s="2">
        <f>Electricity!I5413</f>
        <v>0</v>
      </c>
      <c r="I5388" s="2">
        <f>Electricity!J5413</f>
        <v>0</v>
      </c>
    </row>
    <row r="5389" spans="2:9" x14ac:dyDescent="0.35">
      <c r="B5389" s="458" t="str">
        <f t="shared" si="84"/>
        <v>08/12/2019 11:00:00 PM</v>
      </c>
      <c r="C5389" s="458">
        <v>43689</v>
      </c>
      <c r="D5389" s="459">
        <v>0.95833333333333337</v>
      </c>
      <c r="E5389" s="2">
        <f>Electricity!F5414</f>
        <v>0</v>
      </c>
      <c r="F5389" s="2">
        <f>Electricity!G5414</f>
        <v>0</v>
      </c>
      <c r="G5389" s="2">
        <f>Electricity!H5414</f>
        <v>0</v>
      </c>
      <c r="H5389" s="2">
        <f>Electricity!I5414</f>
        <v>0</v>
      </c>
      <c r="I5389" s="2">
        <f>Electricity!J5414</f>
        <v>0</v>
      </c>
    </row>
    <row r="5390" spans="2:9" x14ac:dyDescent="0.35">
      <c r="B5390" s="458" t="str">
        <f t="shared" si="84"/>
        <v>08/13/2019 12:00:00 AM</v>
      </c>
      <c r="C5390" s="458">
        <v>43690</v>
      </c>
      <c r="D5390" s="459">
        <v>3.1225022567582528E-17</v>
      </c>
      <c r="E5390" s="2">
        <f>Electricity!F5415</f>
        <v>0</v>
      </c>
      <c r="F5390" s="2">
        <f>Electricity!G5415</f>
        <v>0</v>
      </c>
      <c r="G5390" s="2">
        <f>Electricity!H5415</f>
        <v>0</v>
      </c>
      <c r="H5390" s="2">
        <f>Electricity!I5415</f>
        <v>0</v>
      </c>
      <c r="I5390" s="2">
        <f>Electricity!J5415</f>
        <v>0</v>
      </c>
    </row>
    <row r="5391" spans="2:9" x14ac:dyDescent="0.35">
      <c r="B5391" s="458" t="str">
        <f t="shared" ref="B5391:B5454" si="85">CONCATENATE(TEXT(C5391,"mm/dd/yyyy")," ",TEXT(D5391,"hh:mm:ss AM/PM"))</f>
        <v>08/13/2019 01:00:00 AM</v>
      </c>
      <c r="C5391" s="458">
        <v>43690</v>
      </c>
      <c r="D5391" s="459">
        <v>4.1666666666666699E-2</v>
      </c>
      <c r="E5391" s="2">
        <f>Electricity!F5416</f>
        <v>0</v>
      </c>
      <c r="F5391" s="2">
        <f>Electricity!G5416</f>
        <v>0</v>
      </c>
      <c r="G5391" s="2">
        <f>Electricity!H5416</f>
        <v>0</v>
      </c>
      <c r="H5391" s="2">
        <f>Electricity!I5416</f>
        <v>0</v>
      </c>
      <c r="I5391" s="2">
        <f>Electricity!J5416</f>
        <v>0</v>
      </c>
    </row>
    <row r="5392" spans="2:9" x14ac:dyDescent="0.35">
      <c r="B5392" s="458" t="str">
        <f t="shared" si="85"/>
        <v>08/13/2019 02:00:00 AM</v>
      </c>
      <c r="C5392" s="458">
        <v>43690</v>
      </c>
      <c r="D5392" s="459">
        <v>8.333333333333337E-2</v>
      </c>
      <c r="E5392" s="2">
        <f>Electricity!F5417</f>
        <v>0</v>
      </c>
      <c r="F5392" s="2">
        <f>Electricity!G5417</f>
        <v>0</v>
      </c>
      <c r="G5392" s="2">
        <f>Electricity!H5417</f>
        <v>0</v>
      </c>
      <c r="H5392" s="2">
        <f>Electricity!I5417</f>
        <v>0</v>
      </c>
      <c r="I5392" s="2">
        <f>Electricity!J5417</f>
        <v>0</v>
      </c>
    </row>
    <row r="5393" spans="2:9" x14ac:dyDescent="0.35">
      <c r="B5393" s="458" t="str">
        <f t="shared" si="85"/>
        <v>08/13/2019 03:00:00 AM</v>
      </c>
      <c r="C5393" s="458">
        <v>43690</v>
      </c>
      <c r="D5393" s="459">
        <v>0.12500000000000006</v>
      </c>
      <c r="E5393" s="2">
        <f>Electricity!F5418</f>
        <v>0</v>
      </c>
      <c r="F5393" s="2">
        <f>Electricity!G5418</f>
        <v>0</v>
      </c>
      <c r="G5393" s="2">
        <f>Electricity!H5418</f>
        <v>0</v>
      </c>
      <c r="H5393" s="2">
        <f>Electricity!I5418</f>
        <v>0</v>
      </c>
      <c r="I5393" s="2">
        <f>Electricity!J5418</f>
        <v>0</v>
      </c>
    </row>
    <row r="5394" spans="2:9" x14ac:dyDescent="0.35">
      <c r="B5394" s="458" t="str">
        <f t="shared" si="85"/>
        <v>08/13/2019 04:00:00 AM</v>
      </c>
      <c r="C5394" s="458">
        <v>43690</v>
      </c>
      <c r="D5394" s="459">
        <v>0.16666666666666669</v>
      </c>
      <c r="E5394" s="2">
        <f>Electricity!F5419</f>
        <v>0</v>
      </c>
      <c r="F5394" s="2">
        <f>Electricity!G5419</f>
        <v>0</v>
      </c>
      <c r="G5394" s="2">
        <f>Electricity!H5419</f>
        <v>0</v>
      </c>
      <c r="H5394" s="2">
        <f>Electricity!I5419</f>
        <v>0</v>
      </c>
      <c r="I5394" s="2">
        <f>Electricity!J5419</f>
        <v>0</v>
      </c>
    </row>
    <row r="5395" spans="2:9" x14ac:dyDescent="0.35">
      <c r="B5395" s="458" t="str">
        <f t="shared" si="85"/>
        <v>08/13/2019 05:00:00 AM</v>
      </c>
      <c r="C5395" s="458">
        <v>43690</v>
      </c>
      <c r="D5395" s="459">
        <v>0.20833333333333337</v>
      </c>
      <c r="E5395" s="2">
        <f>Electricity!F5420</f>
        <v>0</v>
      </c>
      <c r="F5395" s="2">
        <f>Electricity!G5420</f>
        <v>0</v>
      </c>
      <c r="G5395" s="2">
        <f>Electricity!H5420</f>
        <v>0</v>
      </c>
      <c r="H5395" s="2">
        <f>Electricity!I5420</f>
        <v>0</v>
      </c>
      <c r="I5395" s="2">
        <f>Electricity!J5420</f>
        <v>0</v>
      </c>
    </row>
    <row r="5396" spans="2:9" x14ac:dyDescent="0.35">
      <c r="B5396" s="458" t="str">
        <f t="shared" si="85"/>
        <v>08/13/2019 06:00:00 AM</v>
      </c>
      <c r="C5396" s="458">
        <v>43690</v>
      </c>
      <c r="D5396" s="459">
        <v>0.25</v>
      </c>
      <c r="E5396" s="2">
        <f>Electricity!F5421</f>
        <v>0</v>
      </c>
      <c r="F5396" s="2">
        <f>Electricity!G5421</f>
        <v>0</v>
      </c>
      <c r="G5396" s="2">
        <f>Electricity!H5421</f>
        <v>0</v>
      </c>
      <c r="H5396" s="2">
        <f>Electricity!I5421</f>
        <v>0</v>
      </c>
      <c r="I5396" s="2">
        <f>Electricity!J5421</f>
        <v>0</v>
      </c>
    </row>
    <row r="5397" spans="2:9" x14ac:dyDescent="0.35">
      <c r="B5397" s="458" t="str">
        <f t="shared" si="85"/>
        <v>08/13/2019 07:00:00 AM</v>
      </c>
      <c r="C5397" s="458">
        <v>43690</v>
      </c>
      <c r="D5397" s="459">
        <v>0.29166666666666669</v>
      </c>
      <c r="E5397" s="2">
        <f>Electricity!F5422</f>
        <v>0</v>
      </c>
      <c r="F5397" s="2">
        <f>Electricity!G5422</f>
        <v>0</v>
      </c>
      <c r="G5397" s="2">
        <f>Electricity!H5422</f>
        <v>0</v>
      </c>
      <c r="H5397" s="2">
        <f>Electricity!I5422</f>
        <v>0</v>
      </c>
      <c r="I5397" s="2">
        <f>Electricity!J5422</f>
        <v>0</v>
      </c>
    </row>
    <row r="5398" spans="2:9" x14ac:dyDescent="0.35">
      <c r="B5398" s="458" t="str">
        <f t="shared" si="85"/>
        <v>08/13/2019 08:00:00 AM</v>
      </c>
      <c r="C5398" s="458">
        <v>43690</v>
      </c>
      <c r="D5398" s="459">
        <v>0.33333333333333337</v>
      </c>
      <c r="E5398" s="2">
        <f>Electricity!F5423</f>
        <v>0</v>
      </c>
      <c r="F5398" s="2">
        <f>Electricity!G5423</f>
        <v>0</v>
      </c>
      <c r="G5398" s="2">
        <f>Electricity!H5423</f>
        <v>0</v>
      </c>
      <c r="H5398" s="2">
        <f>Electricity!I5423</f>
        <v>0</v>
      </c>
      <c r="I5398" s="2">
        <f>Electricity!J5423</f>
        <v>0</v>
      </c>
    </row>
    <row r="5399" spans="2:9" x14ac:dyDescent="0.35">
      <c r="B5399" s="458" t="str">
        <f t="shared" si="85"/>
        <v>08/13/2019 09:00:00 AM</v>
      </c>
      <c r="C5399" s="458">
        <v>43690</v>
      </c>
      <c r="D5399" s="459">
        <v>0.375</v>
      </c>
      <c r="E5399" s="2">
        <f>Electricity!F5424</f>
        <v>0</v>
      </c>
      <c r="F5399" s="2">
        <f>Electricity!G5424</f>
        <v>0</v>
      </c>
      <c r="G5399" s="2">
        <f>Electricity!H5424</f>
        <v>0</v>
      </c>
      <c r="H5399" s="2">
        <f>Electricity!I5424</f>
        <v>0</v>
      </c>
      <c r="I5399" s="2">
        <f>Electricity!J5424</f>
        <v>0</v>
      </c>
    </row>
    <row r="5400" spans="2:9" x14ac:dyDescent="0.35">
      <c r="B5400" s="458" t="str">
        <f t="shared" si="85"/>
        <v>08/13/2019 10:00:00 AM</v>
      </c>
      <c r="C5400" s="458">
        <v>43690</v>
      </c>
      <c r="D5400" s="459">
        <v>0.41666666666666669</v>
      </c>
      <c r="E5400" s="2">
        <f>Electricity!F5425</f>
        <v>0</v>
      </c>
      <c r="F5400" s="2">
        <f>Electricity!G5425</f>
        <v>0</v>
      </c>
      <c r="G5400" s="2">
        <f>Electricity!H5425</f>
        <v>0</v>
      </c>
      <c r="H5400" s="2">
        <f>Electricity!I5425</f>
        <v>0</v>
      </c>
      <c r="I5400" s="2">
        <f>Electricity!J5425</f>
        <v>0</v>
      </c>
    </row>
    <row r="5401" spans="2:9" x14ac:dyDescent="0.35">
      <c r="B5401" s="458" t="str">
        <f t="shared" si="85"/>
        <v>08/13/2019 11:00:00 AM</v>
      </c>
      <c r="C5401" s="458">
        <v>43690</v>
      </c>
      <c r="D5401" s="459">
        <v>0.45833333333333337</v>
      </c>
      <c r="E5401" s="2">
        <f>Electricity!F5426</f>
        <v>0</v>
      </c>
      <c r="F5401" s="2">
        <f>Electricity!G5426</f>
        <v>0</v>
      </c>
      <c r="G5401" s="2">
        <f>Electricity!H5426</f>
        <v>0</v>
      </c>
      <c r="H5401" s="2">
        <f>Electricity!I5426</f>
        <v>0</v>
      </c>
      <c r="I5401" s="2">
        <f>Electricity!J5426</f>
        <v>0</v>
      </c>
    </row>
    <row r="5402" spans="2:9" x14ac:dyDescent="0.35">
      <c r="B5402" s="458" t="str">
        <f t="shared" si="85"/>
        <v>08/13/2019 12:00:00 PM</v>
      </c>
      <c r="C5402" s="458">
        <v>43690</v>
      </c>
      <c r="D5402" s="459">
        <v>0.50000000000000011</v>
      </c>
      <c r="E5402" s="2">
        <f>Electricity!F5427</f>
        <v>0</v>
      </c>
      <c r="F5402" s="2">
        <f>Electricity!G5427</f>
        <v>0</v>
      </c>
      <c r="G5402" s="2">
        <f>Electricity!H5427</f>
        <v>0</v>
      </c>
      <c r="H5402" s="2">
        <f>Electricity!I5427</f>
        <v>0</v>
      </c>
      <c r="I5402" s="2">
        <f>Electricity!J5427</f>
        <v>0</v>
      </c>
    </row>
    <row r="5403" spans="2:9" x14ac:dyDescent="0.35">
      <c r="B5403" s="458" t="str">
        <f t="shared" si="85"/>
        <v>08/13/2019 01:00:00 PM</v>
      </c>
      <c r="C5403" s="458">
        <v>43690</v>
      </c>
      <c r="D5403" s="459">
        <v>0.54166666666666674</v>
      </c>
      <c r="E5403" s="2">
        <f>Electricity!F5428</f>
        <v>0</v>
      </c>
      <c r="F5403" s="2">
        <f>Electricity!G5428</f>
        <v>0</v>
      </c>
      <c r="G5403" s="2">
        <f>Electricity!H5428</f>
        <v>0</v>
      </c>
      <c r="H5403" s="2">
        <f>Electricity!I5428</f>
        <v>0</v>
      </c>
      <c r="I5403" s="2">
        <f>Electricity!J5428</f>
        <v>0</v>
      </c>
    </row>
    <row r="5404" spans="2:9" x14ac:dyDescent="0.35">
      <c r="B5404" s="458" t="str">
        <f t="shared" si="85"/>
        <v>08/13/2019 02:00:00 PM</v>
      </c>
      <c r="C5404" s="458">
        <v>43690</v>
      </c>
      <c r="D5404" s="459">
        <v>0.58333333333333337</v>
      </c>
      <c r="E5404" s="2">
        <f>Electricity!F5429</f>
        <v>0</v>
      </c>
      <c r="F5404" s="2">
        <f>Electricity!G5429</f>
        <v>0</v>
      </c>
      <c r="G5404" s="2">
        <f>Electricity!H5429</f>
        <v>0</v>
      </c>
      <c r="H5404" s="2">
        <f>Electricity!I5429</f>
        <v>0</v>
      </c>
      <c r="I5404" s="2">
        <f>Electricity!J5429</f>
        <v>0</v>
      </c>
    </row>
    <row r="5405" spans="2:9" x14ac:dyDescent="0.35">
      <c r="B5405" s="458" t="str">
        <f t="shared" si="85"/>
        <v>08/13/2019 03:00:00 PM</v>
      </c>
      <c r="C5405" s="458">
        <v>43690</v>
      </c>
      <c r="D5405" s="459">
        <v>0.62500000000000011</v>
      </c>
      <c r="E5405" s="2">
        <f>Electricity!F5430</f>
        <v>0</v>
      </c>
      <c r="F5405" s="2">
        <f>Electricity!G5430</f>
        <v>0</v>
      </c>
      <c r="G5405" s="2">
        <f>Electricity!H5430</f>
        <v>0</v>
      </c>
      <c r="H5405" s="2">
        <f>Electricity!I5430</f>
        <v>0</v>
      </c>
      <c r="I5405" s="2">
        <f>Electricity!J5430</f>
        <v>0</v>
      </c>
    </row>
    <row r="5406" spans="2:9" x14ac:dyDescent="0.35">
      <c r="B5406" s="458" t="str">
        <f t="shared" si="85"/>
        <v>08/13/2019 04:00:00 PM</v>
      </c>
      <c r="C5406" s="458">
        <v>43690</v>
      </c>
      <c r="D5406" s="459">
        <v>0.66666666666666674</v>
      </c>
      <c r="E5406" s="2">
        <f>Electricity!F5431</f>
        <v>0</v>
      </c>
      <c r="F5406" s="2">
        <f>Electricity!G5431</f>
        <v>0</v>
      </c>
      <c r="G5406" s="2">
        <f>Electricity!H5431</f>
        <v>0</v>
      </c>
      <c r="H5406" s="2">
        <f>Electricity!I5431</f>
        <v>0</v>
      </c>
      <c r="I5406" s="2">
        <f>Electricity!J5431</f>
        <v>0</v>
      </c>
    </row>
    <row r="5407" spans="2:9" x14ac:dyDescent="0.35">
      <c r="B5407" s="458" t="str">
        <f t="shared" si="85"/>
        <v>08/13/2019 05:00:00 PM</v>
      </c>
      <c r="C5407" s="458">
        <v>43690</v>
      </c>
      <c r="D5407" s="459">
        <v>0.70833333333333337</v>
      </c>
      <c r="E5407" s="2">
        <f>Electricity!F5432</f>
        <v>0</v>
      </c>
      <c r="F5407" s="2">
        <f>Electricity!G5432</f>
        <v>0</v>
      </c>
      <c r="G5407" s="2">
        <f>Electricity!H5432</f>
        <v>0</v>
      </c>
      <c r="H5407" s="2">
        <f>Electricity!I5432</f>
        <v>0</v>
      </c>
      <c r="I5407" s="2">
        <f>Electricity!J5432</f>
        <v>0</v>
      </c>
    </row>
    <row r="5408" spans="2:9" x14ac:dyDescent="0.35">
      <c r="B5408" s="458" t="str">
        <f t="shared" si="85"/>
        <v>08/13/2019 06:00:00 PM</v>
      </c>
      <c r="C5408" s="458">
        <v>43690</v>
      </c>
      <c r="D5408" s="459">
        <v>0.75000000000000011</v>
      </c>
      <c r="E5408" s="2">
        <f>Electricity!F5433</f>
        <v>0</v>
      </c>
      <c r="F5408" s="2">
        <f>Electricity!G5433</f>
        <v>0</v>
      </c>
      <c r="G5408" s="2">
        <f>Electricity!H5433</f>
        <v>0</v>
      </c>
      <c r="H5408" s="2">
        <f>Electricity!I5433</f>
        <v>0</v>
      </c>
      <c r="I5408" s="2">
        <f>Electricity!J5433</f>
        <v>0</v>
      </c>
    </row>
    <row r="5409" spans="2:9" x14ac:dyDescent="0.35">
      <c r="B5409" s="458" t="str">
        <f t="shared" si="85"/>
        <v>08/13/2019 07:00:00 PM</v>
      </c>
      <c r="C5409" s="458">
        <v>43690</v>
      </c>
      <c r="D5409" s="459">
        <v>0.79166666666666674</v>
      </c>
      <c r="E5409" s="2">
        <f>Electricity!F5434</f>
        <v>0</v>
      </c>
      <c r="F5409" s="2">
        <f>Electricity!G5434</f>
        <v>0</v>
      </c>
      <c r="G5409" s="2">
        <f>Electricity!H5434</f>
        <v>0</v>
      </c>
      <c r="H5409" s="2">
        <f>Electricity!I5434</f>
        <v>0</v>
      </c>
      <c r="I5409" s="2">
        <f>Electricity!J5434</f>
        <v>0</v>
      </c>
    </row>
    <row r="5410" spans="2:9" x14ac:dyDescent="0.35">
      <c r="B5410" s="458" t="str">
        <f t="shared" si="85"/>
        <v>08/13/2019 08:00:00 PM</v>
      </c>
      <c r="C5410" s="458">
        <v>43690</v>
      </c>
      <c r="D5410" s="459">
        <v>0.83333333333333337</v>
      </c>
      <c r="E5410" s="2">
        <f>Electricity!F5435</f>
        <v>0</v>
      </c>
      <c r="F5410" s="2">
        <f>Electricity!G5435</f>
        <v>0</v>
      </c>
      <c r="G5410" s="2">
        <f>Electricity!H5435</f>
        <v>0</v>
      </c>
      <c r="H5410" s="2">
        <f>Electricity!I5435</f>
        <v>0</v>
      </c>
      <c r="I5410" s="2">
        <f>Electricity!J5435</f>
        <v>0</v>
      </c>
    </row>
    <row r="5411" spans="2:9" x14ac:dyDescent="0.35">
      <c r="B5411" s="458" t="str">
        <f t="shared" si="85"/>
        <v>08/13/2019 09:00:00 PM</v>
      </c>
      <c r="C5411" s="458">
        <v>43690</v>
      </c>
      <c r="D5411" s="459">
        <v>0.87500000000000011</v>
      </c>
      <c r="E5411" s="2">
        <f>Electricity!F5436</f>
        <v>0</v>
      </c>
      <c r="F5411" s="2">
        <f>Electricity!G5436</f>
        <v>0</v>
      </c>
      <c r="G5411" s="2">
        <f>Electricity!H5436</f>
        <v>0</v>
      </c>
      <c r="H5411" s="2">
        <f>Electricity!I5436</f>
        <v>0</v>
      </c>
      <c r="I5411" s="2">
        <f>Electricity!J5436</f>
        <v>0</v>
      </c>
    </row>
    <row r="5412" spans="2:9" x14ac:dyDescent="0.35">
      <c r="B5412" s="458" t="str">
        <f t="shared" si="85"/>
        <v>08/13/2019 10:00:00 PM</v>
      </c>
      <c r="C5412" s="458">
        <v>43690</v>
      </c>
      <c r="D5412" s="459">
        <v>0.91666666666666674</v>
      </c>
      <c r="E5412" s="2">
        <f>Electricity!F5437</f>
        <v>0</v>
      </c>
      <c r="F5412" s="2">
        <f>Electricity!G5437</f>
        <v>0</v>
      </c>
      <c r="G5412" s="2">
        <f>Electricity!H5437</f>
        <v>0</v>
      </c>
      <c r="H5412" s="2">
        <f>Electricity!I5437</f>
        <v>0</v>
      </c>
      <c r="I5412" s="2">
        <f>Electricity!J5437</f>
        <v>0</v>
      </c>
    </row>
    <row r="5413" spans="2:9" x14ac:dyDescent="0.35">
      <c r="B5413" s="458" t="str">
        <f t="shared" si="85"/>
        <v>08/13/2019 11:00:00 PM</v>
      </c>
      <c r="C5413" s="458">
        <v>43690</v>
      </c>
      <c r="D5413" s="459">
        <v>0.95833333333333337</v>
      </c>
      <c r="E5413" s="2">
        <f>Electricity!F5438</f>
        <v>0</v>
      </c>
      <c r="F5413" s="2">
        <f>Electricity!G5438</f>
        <v>0</v>
      </c>
      <c r="G5413" s="2">
        <f>Electricity!H5438</f>
        <v>0</v>
      </c>
      <c r="H5413" s="2">
        <f>Electricity!I5438</f>
        <v>0</v>
      </c>
      <c r="I5413" s="2">
        <f>Electricity!J5438</f>
        <v>0</v>
      </c>
    </row>
    <row r="5414" spans="2:9" x14ac:dyDescent="0.35">
      <c r="B5414" s="458" t="str">
        <f t="shared" si="85"/>
        <v>08/14/2019 12:00:00 AM</v>
      </c>
      <c r="C5414" s="458">
        <v>43691</v>
      </c>
      <c r="D5414" s="459">
        <v>3.1225022567582528E-17</v>
      </c>
      <c r="E5414" s="2">
        <f>Electricity!F5439</f>
        <v>0</v>
      </c>
      <c r="F5414" s="2">
        <f>Electricity!G5439</f>
        <v>0</v>
      </c>
      <c r="G5414" s="2">
        <f>Electricity!H5439</f>
        <v>0</v>
      </c>
      <c r="H5414" s="2">
        <f>Electricity!I5439</f>
        <v>0</v>
      </c>
      <c r="I5414" s="2">
        <f>Electricity!J5439</f>
        <v>0</v>
      </c>
    </row>
    <row r="5415" spans="2:9" x14ac:dyDescent="0.35">
      <c r="B5415" s="458" t="str">
        <f t="shared" si="85"/>
        <v>08/14/2019 01:00:00 AM</v>
      </c>
      <c r="C5415" s="458">
        <v>43691</v>
      </c>
      <c r="D5415" s="459">
        <v>4.1666666666666699E-2</v>
      </c>
      <c r="E5415" s="2">
        <f>Electricity!F5440</f>
        <v>0</v>
      </c>
      <c r="F5415" s="2">
        <f>Electricity!G5440</f>
        <v>0</v>
      </c>
      <c r="G5415" s="2">
        <f>Electricity!H5440</f>
        <v>0</v>
      </c>
      <c r="H5415" s="2">
        <f>Electricity!I5440</f>
        <v>0</v>
      </c>
      <c r="I5415" s="2">
        <f>Electricity!J5440</f>
        <v>0</v>
      </c>
    </row>
    <row r="5416" spans="2:9" x14ac:dyDescent="0.35">
      <c r="B5416" s="458" t="str">
        <f t="shared" si="85"/>
        <v>08/14/2019 02:00:00 AM</v>
      </c>
      <c r="C5416" s="458">
        <v>43691</v>
      </c>
      <c r="D5416" s="459">
        <v>8.333333333333337E-2</v>
      </c>
      <c r="E5416" s="2">
        <f>Electricity!F5441</f>
        <v>0</v>
      </c>
      <c r="F5416" s="2">
        <f>Electricity!G5441</f>
        <v>0</v>
      </c>
      <c r="G5416" s="2">
        <f>Electricity!H5441</f>
        <v>0</v>
      </c>
      <c r="H5416" s="2">
        <f>Electricity!I5441</f>
        <v>0</v>
      </c>
      <c r="I5416" s="2">
        <f>Electricity!J5441</f>
        <v>0</v>
      </c>
    </row>
    <row r="5417" spans="2:9" x14ac:dyDescent="0.35">
      <c r="B5417" s="458" t="str">
        <f t="shared" si="85"/>
        <v>08/14/2019 03:00:00 AM</v>
      </c>
      <c r="C5417" s="458">
        <v>43691</v>
      </c>
      <c r="D5417" s="459">
        <v>0.12500000000000006</v>
      </c>
      <c r="E5417" s="2">
        <f>Electricity!F5442</f>
        <v>0</v>
      </c>
      <c r="F5417" s="2">
        <f>Electricity!G5442</f>
        <v>0</v>
      </c>
      <c r="G5417" s="2">
        <f>Electricity!H5442</f>
        <v>0</v>
      </c>
      <c r="H5417" s="2">
        <f>Electricity!I5442</f>
        <v>0</v>
      </c>
      <c r="I5417" s="2">
        <f>Electricity!J5442</f>
        <v>0</v>
      </c>
    </row>
    <row r="5418" spans="2:9" x14ac:dyDescent="0.35">
      <c r="B5418" s="458" t="str">
        <f t="shared" si="85"/>
        <v>08/14/2019 04:00:00 AM</v>
      </c>
      <c r="C5418" s="458">
        <v>43691</v>
      </c>
      <c r="D5418" s="459">
        <v>0.16666666666666669</v>
      </c>
      <c r="E5418" s="2">
        <f>Electricity!F5443</f>
        <v>0</v>
      </c>
      <c r="F5418" s="2">
        <f>Electricity!G5443</f>
        <v>0</v>
      </c>
      <c r="G5418" s="2">
        <f>Electricity!H5443</f>
        <v>0</v>
      </c>
      <c r="H5418" s="2">
        <f>Electricity!I5443</f>
        <v>0</v>
      </c>
      <c r="I5418" s="2">
        <f>Electricity!J5443</f>
        <v>0</v>
      </c>
    </row>
    <row r="5419" spans="2:9" x14ac:dyDescent="0.35">
      <c r="B5419" s="458" t="str">
        <f t="shared" si="85"/>
        <v>08/14/2019 05:00:00 AM</v>
      </c>
      <c r="C5419" s="458">
        <v>43691</v>
      </c>
      <c r="D5419" s="459">
        <v>0.20833333333333337</v>
      </c>
      <c r="E5419" s="2">
        <f>Electricity!F5444</f>
        <v>0</v>
      </c>
      <c r="F5419" s="2">
        <f>Electricity!G5444</f>
        <v>0</v>
      </c>
      <c r="G5419" s="2">
        <f>Electricity!H5444</f>
        <v>0</v>
      </c>
      <c r="H5419" s="2">
        <f>Electricity!I5444</f>
        <v>0</v>
      </c>
      <c r="I5419" s="2">
        <f>Electricity!J5444</f>
        <v>0</v>
      </c>
    </row>
    <row r="5420" spans="2:9" x14ac:dyDescent="0.35">
      <c r="B5420" s="458" t="str">
        <f t="shared" si="85"/>
        <v>08/14/2019 06:00:00 AM</v>
      </c>
      <c r="C5420" s="458">
        <v>43691</v>
      </c>
      <c r="D5420" s="459">
        <v>0.25</v>
      </c>
      <c r="E5420" s="2">
        <f>Electricity!F5445</f>
        <v>0</v>
      </c>
      <c r="F5420" s="2">
        <f>Electricity!G5445</f>
        <v>0</v>
      </c>
      <c r="G5420" s="2">
        <f>Electricity!H5445</f>
        <v>0</v>
      </c>
      <c r="H5420" s="2">
        <f>Electricity!I5445</f>
        <v>0</v>
      </c>
      <c r="I5420" s="2">
        <f>Electricity!J5445</f>
        <v>0</v>
      </c>
    </row>
    <row r="5421" spans="2:9" x14ac:dyDescent="0.35">
      <c r="B5421" s="458" t="str">
        <f t="shared" si="85"/>
        <v>08/14/2019 07:00:00 AM</v>
      </c>
      <c r="C5421" s="458">
        <v>43691</v>
      </c>
      <c r="D5421" s="459">
        <v>0.29166666666666669</v>
      </c>
      <c r="E5421" s="2">
        <f>Electricity!F5446</f>
        <v>0</v>
      </c>
      <c r="F5421" s="2">
        <f>Electricity!G5446</f>
        <v>0</v>
      </c>
      <c r="G5421" s="2">
        <f>Electricity!H5446</f>
        <v>0</v>
      </c>
      <c r="H5421" s="2">
        <f>Electricity!I5446</f>
        <v>0</v>
      </c>
      <c r="I5421" s="2">
        <f>Electricity!J5446</f>
        <v>0</v>
      </c>
    </row>
    <row r="5422" spans="2:9" x14ac:dyDescent="0.35">
      <c r="B5422" s="458" t="str">
        <f t="shared" si="85"/>
        <v>08/14/2019 08:00:00 AM</v>
      </c>
      <c r="C5422" s="458">
        <v>43691</v>
      </c>
      <c r="D5422" s="459">
        <v>0.33333333333333337</v>
      </c>
      <c r="E5422" s="2">
        <f>Electricity!F5447</f>
        <v>0</v>
      </c>
      <c r="F5422" s="2">
        <f>Electricity!G5447</f>
        <v>0</v>
      </c>
      <c r="G5422" s="2">
        <f>Electricity!H5447</f>
        <v>0</v>
      </c>
      <c r="H5422" s="2">
        <f>Electricity!I5447</f>
        <v>0</v>
      </c>
      <c r="I5422" s="2">
        <f>Electricity!J5447</f>
        <v>0</v>
      </c>
    </row>
    <row r="5423" spans="2:9" x14ac:dyDescent="0.35">
      <c r="B5423" s="458" t="str">
        <f t="shared" si="85"/>
        <v>08/14/2019 09:00:00 AM</v>
      </c>
      <c r="C5423" s="458">
        <v>43691</v>
      </c>
      <c r="D5423" s="459">
        <v>0.375</v>
      </c>
      <c r="E5423" s="2">
        <f>Electricity!F5448</f>
        <v>0</v>
      </c>
      <c r="F5423" s="2">
        <f>Electricity!G5448</f>
        <v>0</v>
      </c>
      <c r="G5423" s="2">
        <f>Electricity!H5448</f>
        <v>0</v>
      </c>
      <c r="H5423" s="2">
        <f>Electricity!I5448</f>
        <v>0</v>
      </c>
      <c r="I5423" s="2">
        <f>Electricity!J5448</f>
        <v>0</v>
      </c>
    </row>
    <row r="5424" spans="2:9" x14ac:dyDescent="0.35">
      <c r="B5424" s="458" t="str">
        <f t="shared" si="85"/>
        <v>08/14/2019 10:00:00 AM</v>
      </c>
      <c r="C5424" s="458">
        <v>43691</v>
      </c>
      <c r="D5424" s="459">
        <v>0.41666666666666669</v>
      </c>
      <c r="E5424" s="2">
        <f>Electricity!F5449</f>
        <v>0</v>
      </c>
      <c r="F5424" s="2">
        <f>Electricity!G5449</f>
        <v>0</v>
      </c>
      <c r="G5424" s="2">
        <f>Electricity!H5449</f>
        <v>0</v>
      </c>
      <c r="H5424" s="2">
        <f>Electricity!I5449</f>
        <v>0</v>
      </c>
      <c r="I5424" s="2">
        <f>Electricity!J5449</f>
        <v>0</v>
      </c>
    </row>
    <row r="5425" spans="2:9" x14ac:dyDescent="0.35">
      <c r="B5425" s="458" t="str">
        <f t="shared" si="85"/>
        <v>08/14/2019 11:00:00 AM</v>
      </c>
      <c r="C5425" s="458">
        <v>43691</v>
      </c>
      <c r="D5425" s="459">
        <v>0.45833333333333337</v>
      </c>
      <c r="E5425" s="2">
        <f>Electricity!F5450</f>
        <v>0</v>
      </c>
      <c r="F5425" s="2">
        <f>Electricity!G5450</f>
        <v>0</v>
      </c>
      <c r="G5425" s="2">
        <f>Electricity!H5450</f>
        <v>0</v>
      </c>
      <c r="H5425" s="2">
        <f>Electricity!I5450</f>
        <v>0</v>
      </c>
      <c r="I5425" s="2">
        <f>Electricity!J5450</f>
        <v>0</v>
      </c>
    </row>
    <row r="5426" spans="2:9" x14ac:dyDescent="0.35">
      <c r="B5426" s="458" t="str">
        <f t="shared" si="85"/>
        <v>08/14/2019 12:00:00 PM</v>
      </c>
      <c r="C5426" s="458">
        <v>43691</v>
      </c>
      <c r="D5426" s="459">
        <v>0.50000000000000011</v>
      </c>
      <c r="E5426" s="2">
        <f>Electricity!F5451</f>
        <v>0</v>
      </c>
      <c r="F5426" s="2">
        <f>Electricity!G5451</f>
        <v>0</v>
      </c>
      <c r="G5426" s="2">
        <f>Electricity!H5451</f>
        <v>0</v>
      </c>
      <c r="H5426" s="2">
        <f>Electricity!I5451</f>
        <v>0</v>
      </c>
      <c r="I5426" s="2">
        <f>Electricity!J5451</f>
        <v>0</v>
      </c>
    </row>
    <row r="5427" spans="2:9" x14ac:dyDescent="0.35">
      <c r="B5427" s="458" t="str">
        <f t="shared" si="85"/>
        <v>08/14/2019 01:00:00 PM</v>
      </c>
      <c r="C5427" s="458">
        <v>43691</v>
      </c>
      <c r="D5427" s="459">
        <v>0.54166666666666674</v>
      </c>
      <c r="E5427" s="2">
        <f>Electricity!F5452</f>
        <v>0</v>
      </c>
      <c r="F5427" s="2">
        <f>Electricity!G5452</f>
        <v>0</v>
      </c>
      <c r="G5427" s="2">
        <f>Electricity!H5452</f>
        <v>0</v>
      </c>
      <c r="H5427" s="2">
        <f>Electricity!I5452</f>
        <v>0</v>
      </c>
      <c r="I5427" s="2">
        <f>Electricity!J5452</f>
        <v>0</v>
      </c>
    </row>
    <row r="5428" spans="2:9" x14ac:dyDescent="0.35">
      <c r="B5428" s="458" t="str">
        <f t="shared" si="85"/>
        <v>08/14/2019 02:00:00 PM</v>
      </c>
      <c r="C5428" s="458">
        <v>43691</v>
      </c>
      <c r="D5428" s="459">
        <v>0.58333333333333337</v>
      </c>
      <c r="E5428" s="2">
        <f>Electricity!F5453</f>
        <v>0</v>
      </c>
      <c r="F5428" s="2">
        <f>Electricity!G5453</f>
        <v>0</v>
      </c>
      <c r="G5428" s="2">
        <f>Electricity!H5453</f>
        <v>0</v>
      </c>
      <c r="H5428" s="2">
        <f>Electricity!I5453</f>
        <v>0</v>
      </c>
      <c r="I5428" s="2">
        <f>Electricity!J5453</f>
        <v>0</v>
      </c>
    </row>
    <row r="5429" spans="2:9" x14ac:dyDescent="0.35">
      <c r="B5429" s="458" t="str">
        <f t="shared" si="85"/>
        <v>08/14/2019 03:00:00 PM</v>
      </c>
      <c r="C5429" s="458">
        <v>43691</v>
      </c>
      <c r="D5429" s="459">
        <v>0.62500000000000011</v>
      </c>
      <c r="E5429" s="2">
        <f>Electricity!F5454</f>
        <v>0</v>
      </c>
      <c r="F5429" s="2">
        <f>Electricity!G5454</f>
        <v>0</v>
      </c>
      <c r="G5429" s="2">
        <f>Electricity!H5454</f>
        <v>0</v>
      </c>
      <c r="H5429" s="2">
        <f>Electricity!I5454</f>
        <v>0</v>
      </c>
      <c r="I5429" s="2">
        <f>Electricity!J5454</f>
        <v>0</v>
      </c>
    </row>
    <row r="5430" spans="2:9" x14ac:dyDescent="0.35">
      <c r="B5430" s="458" t="str">
        <f t="shared" si="85"/>
        <v>08/14/2019 04:00:00 PM</v>
      </c>
      <c r="C5430" s="458">
        <v>43691</v>
      </c>
      <c r="D5430" s="459">
        <v>0.66666666666666674</v>
      </c>
      <c r="E5430" s="2">
        <f>Electricity!F5455</f>
        <v>0</v>
      </c>
      <c r="F5430" s="2">
        <f>Electricity!G5455</f>
        <v>0</v>
      </c>
      <c r="G5430" s="2">
        <f>Electricity!H5455</f>
        <v>0</v>
      </c>
      <c r="H5430" s="2">
        <f>Electricity!I5455</f>
        <v>0</v>
      </c>
      <c r="I5430" s="2">
        <f>Electricity!J5455</f>
        <v>0</v>
      </c>
    </row>
    <row r="5431" spans="2:9" x14ac:dyDescent="0.35">
      <c r="B5431" s="458" t="str">
        <f t="shared" si="85"/>
        <v>08/14/2019 05:00:00 PM</v>
      </c>
      <c r="C5431" s="458">
        <v>43691</v>
      </c>
      <c r="D5431" s="459">
        <v>0.70833333333333337</v>
      </c>
      <c r="E5431" s="2">
        <f>Electricity!F5456</f>
        <v>0</v>
      </c>
      <c r="F5431" s="2">
        <f>Electricity!G5456</f>
        <v>0</v>
      </c>
      <c r="G5431" s="2">
        <f>Electricity!H5456</f>
        <v>0</v>
      </c>
      <c r="H5431" s="2">
        <f>Electricity!I5456</f>
        <v>0</v>
      </c>
      <c r="I5431" s="2">
        <f>Electricity!J5456</f>
        <v>0</v>
      </c>
    </row>
    <row r="5432" spans="2:9" x14ac:dyDescent="0.35">
      <c r="B5432" s="458" t="str">
        <f t="shared" si="85"/>
        <v>08/14/2019 06:00:00 PM</v>
      </c>
      <c r="C5432" s="458">
        <v>43691</v>
      </c>
      <c r="D5432" s="459">
        <v>0.75000000000000011</v>
      </c>
      <c r="E5432" s="2">
        <f>Electricity!F5457</f>
        <v>0</v>
      </c>
      <c r="F5432" s="2">
        <f>Electricity!G5457</f>
        <v>0</v>
      </c>
      <c r="G5432" s="2">
        <f>Electricity!H5457</f>
        <v>0</v>
      </c>
      <c r="H5432" s="2">
        <f>Electricity!I5457</f>
        <v>0</v>
      </c>
      <c r="I5432" s="2">
        <f>Electricity!J5457</f>
        <v>0</v>
      </c>
    </row>
    <row r="5433" spans="2:9" x14ac:dyDescent="0.35">
      <c r="B5433" s="458" t="str">
        <f t="shared" si="85"/>
        <v>08/14/2019 07:00:00 PM</v>
      </c>
      <c r="C5433" s="458">
        <v>43691</v>
      </c>
      <c r="D5433" s="459">
        <v>0.79166666666666674</v>
      </c>
      <c r="E5433" s="2">
        <f>Electricity!F5458</f>
        <v>0</v>
      </c>
      <c r="F5433" s="2">
        <f>Electricity!G5458</f>
        <v>0</v>
      </c>
      <c r="G5433" s="2">
        <f>Electricity!H5458</f>
        <v>0</v>
      </c>
      <c r="H5433" s="2">
        <f>Electricity!I5458</f>
        <v>0</v>
      </c>
      <c r="I5433" s="2">
        <f>Electricity!J5458</f>
        <v>0</v>
      </c>
    </row>
    <row r="5434" spans="2:9" x14ac:dyDescent="0.35">
      <c r="B5434" s="458" t="str">
        <f t="shared" si="85"/>
        <v>08/14/2019 08:00:00 PM</v>
      </c>
      <c r="C5434" s="458">
        <v>43691</v>
      </c>
      <c r="D5434" s="459">
        <v>0.83333333333333337</v>
      </c>
      <c r="E5434" s="2">
        <f>Electricity!F5459</f>
        <v>0</v>
      </c>
      <c r="F5434" s="2">
        <f>Electricity!G5459</f>
        <v>0</v>
      </c>
      <c r="G5434" s="2">
        <f>Electricity!H5459</f>
        <v>0</v>
      </c>
      <c r="H5434" s="2">
        <f>Electricity!I5459</f>
        <v>0</v>
      </c>
      <c r="I5434" s="2">
        <f>Electricity!J5459</f>
        <v>0</v>
      </c>
    </row>
    <row r="5435" spans="2:9" x14ac:dyDescent="0.35">
      <c r="B5435" s="458" t="str">
        <f t="shared" si="85"/>
        <v>08/14/2019 09:00:00 PM</v>
      </c>
      <c r="C5435" s="458">
        <v>43691</v>
      </c>
      <c r="D5435" s="459">
        <v>0.87500000000000011</v>
      </c>
      <c r="E5435" s="2">
        <f>Electricity!F5460</f>
        <v>0</v>
      </c>
      <c r="F5435" s="2">
        <f>Electricity!G5460</f>
        <v>0</v>
      </c>
      <c r="G5435" s="2">
        <f>Electricity!H5460</f>
        <v>0</v>
      </c>
      <c r="H5435" s="2">
        <f>Electricity!I5460</f>
        <v>0</v>
      </c>
      <c r="I5435" s="2">
        <f>Electricity!J5460</f>
        <v>0</v>
      </c>
    </row>
    <row r="5436" spans="2:9" x14ac:dyDescent="0.35">
      <c r="B5436" s="458" t="str">
        <f t="shared" si="85"/>
        <v>08/14/2019 10:00:00 PM</v>
      </c>
      <c r="C5436" s="458">
        <v>43691</v>
      </c>
      <c r="D5436" s="459">
        <v>0.91666666666666674</v>
      </c>
      <c r="E5436" s="2">
        <f>Electricity!F5461</f>
        <v>0</v>
      </c>
      <c r="F5436" s="2">
        <f>Electricity!G5461</f>
        <v>0</v>
      </c>
      <c r="G5436" s="2">
        <f>Electricity!H5461</f>
        <v>0</v>
      </c>
      <c r="H5436" s="2">
        <f>Electricity!I5461</f>
        <v>0</v>
      </c>
      <c r="I5436" s="2">
        <f>Electricity!J5461</f>
        <v>0</v>
      </c>
    </row>
    <row r="5437" spans="2:9" x14ac:dyDescent="0.35">
      <c r="B5437" s="458" t="str">
        <f t="shared" si="85"/>
        <v>08/14/2019 11:00:00 PM</v>
      </c>
      <c r="C5437" s="458">
        <v>43691</v>
      </c>
      <c r="D5437" s="459">
        <v>0.95833333333333337</v>
      </c>
      <c r="E5437" s="2">
        <f>Electricity!F5462</f>
        <v>0</v>
      </c>
      <c r="F5437" s="2">
        <f>Electricity!G5462</f>
        <v>0</v>
      </c>
      <c r="G5437" s="2">
        <f>Electricity!H5462</f>
        <v>0</v>
      </c>
      <c r="H5437" s="2">
        <f>Electricity!I5462</f>
        <v>0</v>
      </c>
      <c r="I5437" s="2">
        <f>Electricity!J5462</f>
        <v>0</v>
      </c>
    </row>
    <row r="5438" spans="2:9" x14ac:dyDescent="0.35">
      <c r="B5438" s="458" t="str">
        <f t="shared" si="85"/>
        <v>08/15/2019 12:00:00 AM</v>
      </c>
      <c r="C5438" s="458">
        <v>43692</v>
      </c>
      <c r="D5438" s="459">
        <v>3.1225022567582528E-17</v>
      </c>
      <c r="E5438" s="2">
        <f>Electricity!F5463</f>
        <v>0</v>
      </c>
      <c r="F5438" s="2">
        <f>Electricity!G5463</f>
        <v>0</v>
      </c>
      <c r="G5438" s="2">
        <f>Electricity!H5463</f>
        <v>0</v>
      </c>
      <c r="H5438" s="2">
        <f>Electricity!I5463</f>
        <v>0</v>
      </c>
      <c r="I5438" s="2">
        <f>Electricity!J5463</f>
        <v>0</v>
      </c>
    </row>
    <row r="5439" spans="2:9" x14ac:dyDescent="0.35">
      <c r="B5439" s="458" t="str">
        <f t="shared" si="85"/>
        <v>08/15/2019 01:00:00 AM</v>
      </c>
      <c r="C5439" s="458">
        <v>43692</v>
      </c>
      <c r="D5439" s="459">
        <v>4.1666666666666699E-2</v>
      </c>
      <c r="E5439" s="2">
        <f>Electricity!F5464</f>
        <v>0</v>
      </c>
      <c r="F5439" s="2">
        <f>Electricity!G5464</f>
        <v>0</v>
      </c>
      <c r="G5439" s="2">
        <f>Electricity!H5464</f>
        <v>0</v>
      </c>
      <c r="H5439" s="2">
        <f>Electricity!I5464</f>
        <v>0</v>
      </c>
      <c r="I5439" s="2">
        <f>Electricity!J5464</f>
        <v>0</v>
      </c>
    </row>
    <row r="5440" spans="2:9" x14ac:dyDescent="0.35">
      <c r="B5440" s="458" t="str">
        <f t="shared" si="85"/>
        <v>08/15/2019 02:00:00 AM</v>
      </c>
      <c r="C5440" s="458">
        <v>43692</v>
      </c>
      <c r="D5440" s="459">
        <v>8.333333333333337E-2</v>
      </c>
      <c r="E5440" s="2">
        <f>Electricity!F5465</f>
        <v>0</v>
      </c>
      <c r="F5440" s="2">
        <f>Electricity!G5465</f>
        <v>0</v>
      </c>
      <c r="G5440" s="2">
        <f>Electricity!H5465</f>
        <v>0</v>
      </c>
      <c r="H5440" s="2">
        <f>Electricity!I5465</f>
        <v>0</v>
      </c>
      <c r="I5440" s="2">
        <f>Electricity!J5465</f>
        <v>0</v>
      </c>
    </row>
    <row r="5441" spans="2:9" x14ac:dyDescent="0.35">
      <c r="B5441" s="458" t="str">
        <f t="shared" si="85"/>
        <v>08/15/2019 03:00:00 AM</v>
      </c>
      <c r="C5441" s="458">
        <v>43692</v>
      </c>
      <c r="D5441" s="459">
        <v>0.12500000000000006</v>
      </c>
      <c r="E5441" s="2">
        <f>Electricity!F5466</f>
        <v>0</v>
      </c>
      <c r="F5441" s="2">
        <f>Electricity!G5466</f>
        <v>0</v>
      </c>
      <c r="G5441" s="2">
        <f>Electricity!H5466</f>
        <v>0</v>
      </c>
      <c r="H5441" s="2">
        <f>Electricity!I5466</f>
        <v>0</v>
      </c>
      <c r="I5441" s="2">
        <f>Electricity!J5466</f>
        <v>0</v>
      </c>
    </row>
    <row r="5442" spans="2:9" x14ac:dyDescent="0.35">
      <c r="B5442" s="458" t="str">
        <f t="shared" si="85"/>
        <v>08/15/2019 04:00:00 AM</v>
      </c>
      <c r="C5442" s="458">
        <v>43692</v>
      </c>
      <c r="D5442" s="459">
        <v>0.16666666666666669</v>
      </c>
      <c r="E5442" s="2">
        <f>Electricity!F5467</f>
        <v>0</v>
      </c>
      <c r="F5442" s="2">
        <f>Electricity!G5467</f>
        <v>0</v>
      </c>
      <c r="G5442" s="2">
        <f>Electricity!H5467</f>
        <v>0</v>
      </c>
      <c r="H5442" s="2">
        <f>Electricity!I5467</f>
        <v>0</v>
      </c>
      <c r="I5442" s="2">
        <f>Electricity!J5467</f>
        <v>0</v>
      </c>
    </row>
    <row r="5443" spans="2:9" x14ac:dyDescent="0.35">
      <c r="B5443" s="458" t="str">
        <f t="shared" si="85"/>
        <v>08/15/2019 05:00:00 AM</v>
      </c>
      <c r="C5443" s="458">
        <v>43692</v>
      </c>
      <c r="D5443" s="459">
        <v>0.20833333333333337</v>
      </c>
      <c r="E5443" s="2">
        <f>Electricity!F5468</f>
        <v>0</v>
      </c>
      <c r="F5443" s="2">
        <f>Electricity!G5468</f>
        <v>0</v>
      </c>
      <c r="G5443" s="2">
        <f>Electricity!H5468</f>
        <v>0</v>
      </c>
      <c r="H5443" s="2">
        <f>Electricity!I5468</f>
        <v>0</v>
      </c>
      <c r="I5443" s="2">
        <f>Electricity!J5468</f>
        <v>0</v>
      </c>
    </row>
    <row r="5444" spans="2:9" x14ac:dyDescent="0.35">
      <c r="B5444" s="458" t="str">
        <f t="shared" si="85"/>
        <v>08/15/2019 06:00:00 AM</v>
      </c>
      <c r="C5444" s="458">
        <v>43692</v>
      </c>
      <c r="D5444" s="459">
        <v>0.25</v>
      </c>
      <c r="E5444" s="2">
        <f>Electricity!F5469</f>
        <v>0</v>
      </c>
      <c r="F5444" s="2">
        <f>Electricity!G5469</f>
        <v>0</v>
      </c>
      <c r="G5444" s="2">
        <f>Electricity!H5469</f>
        <v>0</v>
      </c>
      <c r="H5444" s="2">
        <f>Electricity!I5469</f>
        <v>0</v>
      </c>
      <c r="I5444" s="2">
        <f>Electricity!J5469</f>
        <v>0</v>
      </c>
    </row>
    <row r="5445" spans="2:9" x14ac:dyDescent="0.35">
      <c r="B5445" s="458" t="str">
        <f t="shared" si="85"/>
        <v>08/15/2019 07:00:00 AM</v>
      </c>
      <c r="C5445" s="458">
        <v>43692</v>
      </c>
      <c r="D5445" s="459">
        <v>0.29166666666666669</v>
      </c>
      <c r="E5445" s="2">
        <f>Electricity!F5470</f>
        <v>0</v>
      </c>
      <c r="F5445" s="2">
        <f>Electricity!G5470</f>
        <v>0</v>
      </c>
      <c r="G5445" s="2">
        <f>Electricity!H5470</f>
        <v>0</v>
      </c>
      <c r="H5445" s="2">
        <f>Electricity!I5470</f>
        <v>0</v>
      </c>
      <c r="I5445" s="2">
        <f>Electricity!J5470</f>
        <v>0</v>
      </c>
    </row>
    <row r="5446" spans="2:9" x14ac:dyDescent="0.35">
      <c r="B5446" s="458" t="str">
        <f t="shared" si="85"/>
        <v>08/15/2019 08:00:00 AM</v>
      </c>
      <c r="C5446" s="458">
        <v>43692</v>
      </c>
      <c r="D5446" s="459">
        <v>0.33333333333333337</v>
      </c>
      <c r="E5446" s="2">
        <f>Electricity!F5471</f>
        <v>0</v>
      </c>
      <c r="F5446" s="2">
        <f>Electricity!G5471</f>
        <v>0</v>
      </c>
      <c r="G5446" s="2">
        <f>Electricity!H5471</f>
        <v>0</v>
      </c>
      <c r="H5446" s="2">
        <f>Electricity!I5471</f>
        <v>0</v>
      </c>
      <c r="I5446" s="2">
        <f>Electricity!J5471</f>
        <v>0</v>
      </c>
    </row>
    <row r="5447" spans="2:9" x14ac:dyDescent="0.35">
      <c r="B5447" s="458" t="str">
        <f t="shared" si="85"/>
        <v>08/15/2019 09:00:00 AM</v>
      </c>
      <c r="C5447" s="458">
        <v>43692</v>
      </c>
      <c r="D5447" s="459">
        <v>0.375</v>
      </c>
      <c r="E5447" s="2">
        <f>Electricity!F5472</f>
        <v>0</v>
      </c>
      <c r="F5447" s="2">
        <f>Electricity!G5472</f>
        <v>0</v>
      </c>
      <c r="G5447" s="2">
        <f>Electricity!H5472</f>
        <v>0</v>
      </c>
      <c r="H5447" s="2">
        <f>Electricity!I5472</f>
        <v>0</v>
      </c>
      <c r="I5447" s="2">
        <f>Electricity!J5472</f>
        <v>0</v>
      </c>
    </row>
    <row r="5448" spans="2:9" x14ac:dyDescent="0.35">
      <c r="B5448" s="458" t="str">
        <f t="shared" si="85"/>
        <v>08/15/2019 10:00:00 AM</v>
      </c>
      <c r="C5448" s="458">
        <v>43692</v>
      </c>
      <c r="D5448" s="459">
        <v>0.41666666666666669</v>
      </c>
      <c r="E5448" s="2">
        <f>Electricity!F5473</f>
        <v>0</v>
      </c>
      <c r="F5448" s="2">
        <f>Electricity!G5473</f>
        <v>0</v>
      </c>
      <c r="G5448" s="2">
        <f>Electricity!H5473</f>
        <v>0</v>
      </c>
      <c r="H5448" s="2">
        <f>Electricity!I5473</f>
        <v>0</v>
      </c>
      <c r="I5448" s="2">
        <f>Electricity!J5473</f>
        <v>0</v>
      </c>
    </row>
    <row r="5449" spans="2:9" x14ac:dyDescent="0.35">
      <c r="B5449" s="458" t="str">
        <f t="shared" si="85"/>
        <v>08/15/2019 11:00:00 AM</v>
      </c>
      <c r="C5449" s="458">
        <v>43692</v>
      </c>
      <c r="D5449" s="459">
        <v>0.45833333333333337</v>
      </c>
      <c r="E5449" s="2">
        <f>Electricity!F5474</f>
        <v>0</v>
      </c>
      <c r="F5449" s="2">
        <f>Electricity!G5474</f>
        <v>0</v>
      </c>
      <c r="G5449" s="2">
        <f>Electricity!H5474</f>
        <v>0</v>
      </c>
      <c r="H5449" s="2">
        <f>Electricity!I5474</f>
        <v>0</v>
      </c>
      <c r="I5449" s="2">
        <f>Electricity!J5474</f>
        <v>0</v>
      </c>
    </row>
    <row r="5450" spans="2:9" x14ac:dyDescent="0.35">
      <c r="B5450" s="458" t="str">
        <f t="shared" si="85"/>
        <v>08/15/2019 12:00:00 PM</v>
      </c>
      <c r="C5450" s="458">
        <v>43692</v>
      </c>
      <c r="D5450" s="459">
        <v>0.50000000000000011</v>
      </c>
      <c r="E5450" s="2">
        <f>Electricity!F5475</f>
        <v>0</v>
      </c>
      <c r="F5450" s="2">
        <f>Electricity!G5475</f>
        <v>0</v>
      </c>
      <c r="G5450" s="2">
        <f>Electricity!H5475</f>
        <v>0</v>
      </c>
      <c r="H5450" s="2">
        <f>Electricity!I5475</f>
        <v>0</v>
      </c>
      <c r="I5450" s="2">
        <f>Electricity!J5475</f>
        <v>0</v>
      </c>
    </row>
    <row r="5451" spans="2:9" x14ac:dyDescent="0.35">
      <c r="B5451" s="458" t="str">
        <f t="shared" si="85"/>
        <v>08/15/2019 01:00:00 PM</v>
      </c>
      <c r="C5451" s="458">
        <v>43692</v>
      </c>
      <c r="D5451" s="459">
        <v>0.54166666666666674</v>
      </c>
      <c r="E5451" s="2">
        <f>Electricity!F5476</f>
        <v>0</v>
      </c>
      <c r="F5451" s="2">
        <f>Electricity!G5476</f>
        <v>0</v>
      </c>
      <c r="G5451" s="2">
        <f>Electricity!H5476</f>
        <v>0</v>
      </c>
      <c r="H5451" s="2">
        <f>Electricity!I5476</f>
        <v>0</v>
      </c>
      <c r="I5451" s="2">
        <f>Electricity!J5476</f>
        <v>0</v>
      </c>
    </row>
    <row r="5452" spans="2:9" x14ac:dyDescent="0.35">
      <c r="B5452" s="458" t="str">
        <f t="shared" si="85"/>
        <v>08/15/2019 02:00:00 PM</v>
      </c>
      <c r="C5452" s="458">
        <v>43692</v>
      </c>
      <c r="D5452" s="459">
        <v>0.58333333333333337</v>
      </c>
      <c r="E5452" s="2">
        <f>Electricity!F5477</f>
        <v>0</v>
      </c>
      <c r="F5452" s="2">
        <f>Electricity!G5477</f>
        <v>0</v>
      </c>
      <c r="G5452" s="2">
        <f>Electricity!H5477</f>
        <v>0</v>
      </c>
      <c r="H5452" s="2">
        <f>Electricity!I5477</f>
        <v>0</v>
      </c>
      <c r="I5452" s="2">
        <f>Electricity!J5477</f>
        <v>0</v>
      </c>
    </row>
    <row r="5453" spans="2:9" x14ac:dyDescent="0.35">
      <c r="B5453" s="458" t="str">
        <f t="shared" si="85"/>
        <v>08/15/2019 03:00:00 PM</v>
      </c>
      <c r="C5453" s="458">
        <v>43692</v>
      </c>
      <c r="D5453" s="459">
        <v>0.62500000000000011</v>
      </c>
      <c r="E5453" s="2">
        <f>Electricity!F5478</f>
        <v>0</v>
      </c>
      <c r="F5453" s="2">
        <f>Electricity!G5478</f>
        <v>0</v>
      </c>
      <c r="G5453" s="2">
        <f>Electricity!H5478</f>
        <v>0</v>
      </c>
      <c r="H5453" s="2">
        <f>Electricity!I5478</f>
        <v>0</v>
      </c>
      <c r="I5453" s="2">
        <f>Electricity!J5478</f>
        <v>0</v>
      </c>
    </row>
    <row r="5454" spans="2:9" x14ac:dyDescent="0.35">
      <c r="B5454" s="458" t="str">
        <f t="shared" si="85"/>
        <v>08/15/2019 04:00:00 PM</v>
      </c>
      <c r="C5454" s="458">
        <v>43692</v>
      </c>
      <c r="D5454" s="459">
        <v>0.66666666666666674</v>
      </c>
      <c r="E5454" s="2">
        <f>Electricity!F5479</f>
        <v>0</v>
      </c>
      <c r="F5454" s="2">
        <f>Electricity!G5479</f>
        <v>0</v>
      </c>
      <c r="G5454" s="2">
        <f>Electricity!H5479</f>
        <v>0</v>
      </c>
      <c r="H5454" s="2">
        <f>Electricity!I5479</f>
        <v>0</v>
      </c>
      <c r="I5454" s="2">
        <f>Electricity!J5479</f>
        <v>0</v>
      </c>
    </row>
    <row r="5455" spans="2:9" x14ac:dyDescent="0.35">
      <c r="B5455" s="458" t="str">
        <f t="shared" ref="B5455:B5518" si="86">CONCATENATE(TEXT(C5455,"mm/dd/yyyy")," ",TEXT(D5455,"hh:mm:ss AM/PM"))</f>
        <v>08/15/2019 05:00:00 PM</v>
      </c>
      <c r="C5455" s="458">
        <v>43692</v>
      </c>
      <c r="D5455" s="459">
        <v>0.70833333333333337</v>
      </c>
      <c r="E5455" s="2">
        <f>Electricity!F5480</f>
        <v>0</v>
      </c>
      <c r="F5455" s="2">
        <f>Electricity!G5480</f>
        <v>0</v>
      </c>
      <c r="G5455" s="2">
        <f>Electricity!H5480</f>
        <v>0</v>
      </c>
      <c r="H5455" s="2">
        <f>Electricity!I5480</f>
        <v>0</v>
      </c>
      <c r="I5455" s="2">
        <f>Electricity!J5480</f>
        <v>0</v>
      </c>
    </row>
    <row r="5456" spans="2:9" x14ac:dyDescent="0.35">
      <c r="B5456" s="458" t="str">
        <f t="shared" si="86"/>
        <v>08/15/2019 06:00:00 PM</v>
      </c>
      <c r="C5456" s="458">
        <v>43692</v>
      </c>
      <c r="D5456" s="459">
        <v>0.75000000000000011</v>
      </c>
      <c r="E5456" s="2">
        <f>Electricity!F5481</f>
        <v>0</v>
      </c>
      <c r="F5456" s="2">
        <f>Electricity!G5481</f>
        <v>0</v>
      </c>
      <c r="G5456" s="2">
        <f>Electricity!H5481</f>
        <v>0</v>
      </c>
      <c r="H5456" s="2">
        <f>Electricity!I5481</f>
        <v>0</v>
      </c>
      <c r="I5456" s="2">
        <f>Electricity!J5481</f>
        <v>0</v>
      </c>
    </row>
    <row r="5457" spans="2:9" x14ac:dyDescent="0.35">
      <c r="B5457" s="458" t="str">
        <f t="shared" si="86"/>
        <v>08/15/2019 07:00:00 PM</v>
      </c>
      <c r="C5457" s="458">
        <v>43692</v>
      </c>
      <c r="D5457" s="459">
        <v>0.79166666666666674</v>
      </c>
      <c r="E5457" s="2">
        <f>Electricity!F5482</f>
        <v>0</v>
      </c>
      <c r="F5457" s="2">
        <f>Electricity!G5482</f>
        <v>0</v>
      </c>
      <c r="G5457" s="2">
        <f>Electricity!H5482</f>
        <v>0</v>
      </c>
      <c r="H5457" s="2">
        <f>Electricity!I5482</f>
        <v>0</v>
      </c>
      <c r="I5457" s="2">
        <f>Electricity!J5482</f>
        <v>0</v>
      </c>
    </row>
    <row r="5458" spans="2:9" x14ac:dyDescent="0.35">
      <c r="B5458" s="458" t="str">
        <f t="shared" si="86"/>
        <v>08/15/2019 08:00:00 PM</v>
      </c>
      <c r="C5458" s="458">
        <v>43692</v>
      </c>
      <c r="D5458" s="459">
        <v>0.83333333333333337</v>
      </c>
      <c r="E5458" s="2">
        <f>Electricity!F5483</f>
        <v>0</v>
      </c>
      <c r="F5458" s="2">
        <f>Electricity!G5483</f>
        <v>0</v>
      </c>
      <c r="G5458" s="2">
        <f>Electricity!H5483</f>
        <v>0</v>
      </c>
      <c r="H5458" s="2">
        <f>Electricity!I5483</f>
        <v>0</v>
      </c>
      <c r="I5458" s="2">
        <f>Electricity!J5483</f>
        <v>0</v>
      </c>
    </row>
    <row r="5459" spans="2:9" x14ac:dyDescent="0.35">
      <c r="B5459" s="458" t="str">
        <f t="shared" si="86"/>
        <v>08/15/2019 09:00:00 PM</v>
      </c>
      <c r="C5459" s="458">
        <v>43692</v>
      </c>
      <c r="D5459" s="459">
        <v>0.87500000000000011</v>
      </c>
      <c r="E5459" s="2">
        <f>Electricity!F5484</f>
        <v>0</v>
      </c>
      <c r="F5459" s="2">
        <f>Electricity!G5484</f>
        <v>0</v>
      </c>
      <c r="G5459" s="2">
        <f>Electricity!H5484</f>
        <v>0</v>
      </c>
      <c r="H5459" s="2">
        <f>Electricity!I5484</f>
        <v>0</v>
      </c>
      <c r="I5459" s="2">
        <f>Electricity!J5484</f>
        <v>0</v>
      </c>
    </row>
    <row r="5460" spans="2:9" x14ac:dyDescent="0.35">
      <c r="B5460" s="458" t="str">
        <f t="shared" si="86"/>
        <v>08/15/2019 10:00:00 PM</v>
      </c>
      <c r="C5460" s="458">
        <v>43692</v>
      </c>
      <c r="D5460" s="459">
        <v>0.91666666666666674</v>
      </c>
      <c r="E5460" s="2">
        <f>Electricity!F5485</f>
        <v>0</v>
      </c>
      <c r="F5460" s="2">
        <f>Electricity!G5485</f>
        <v>0</v>
      </c>
      <c r="G5460" s="2">
        <f>Electricity!H5485</f>
        <v>0</v>
      </c>
      <c r="H5460" s="2">
        <f>Electricity!I5485</f>
        <v>0</v>
      </c>
      <c r="I5460" s="2">
        <f>Electricity!J5485</f>
        <v>0</v>
      </c>
    </row>
    <row r="5461" spans="2:9" x14ac:dyDescent="0.35">
      <c r="B5461" s="458" t="str">
        <f t="shared" si="86"/>
        <v>08/15/2019 11:00:00 PM</v>
      </c>
      <c r="C5461" s="458">
        <v>43692</v>
      </c>
      <c r="D5461" s="459">
        <v>0.95833333333333337</v>
      </c>
      <c r="E5461" s="2">
        <f>Electricity!F5486</f>
        <v>0</v>
      </c>
      <c r="F5461" s="2">
        <f>Electricity!G5486</f>
        <v>0</v>
      </c>
      <c r="G5461" s="2">
        <f>Electricity!H5486</f>
        <v>0</v>
      </c>
      <c r="H5461" s="2">
        <f>Electricity!I5486</f>
        <v>0</v>
      </c>
      <c r="I5461" s="2">
        <f>Electricity!J5486</f>
        <v>0</v>
      </c>
    </row>
    <row r="5462" spans="2:9" x14ac:dyDescent="0.35">
      <c r="B5462" s="458" t="str">
        <f t="shared" si="86"/>
        <v>08/16/2019 12:00:00 AM</v>
      </c>
      <c r="C5462" s="458">
        <v>43693</v>
      </c>
      <c r="D5462" s="459">
        <v>3.1225022567582528E-17</v>
      </c>
      <c r="E5462" s="2">
        <f>Electricity!F5487</f>
        <v>0</v>
      </c>
      <c r="F5462" s="2">
        <f>Electricity!G5487</f>
        <v>0</v>
      </c>
      <c r="G5462" s="2">
        <f>Electricity!H5487</f>
        <v>0</v>
      </c>
      <c r="H5462" s="2">
        <f>Electricity!I5487</f>
        <v>0</v>
      </c>
      <c r="I5462" s="2">
        <f>Electricity!J5487</f>
        <v>0</v>
      </c>
    </row>
    <row r="5463" spans="2:9" x14ac:dyDescent="0.35">
      <c r="B5463" s="458" t="str">
        <f t="shared" si="86"/>
        <v>08/16/2019 01:00:00 AM</v>
      </c>
      <c r="C5463" s="458">
        <v>43693</v>
      </c>
      <c r="D5463" s="459">
        <v>4.1666666666666699E-2</v>
      </c>
      <c r="E5463" s="2">
        <f>Electricity!F5488</f>
        <v>0</v>
      </c>
      <c r="F5463" s="2">
        <f>Electricity!G5488</f>
        <v>0</v>
      </c>
      <c r="G5463" s="2">
        <f>Electricity!H5488</f>
        <v>0</v>
      </c>
      <c r="H5463" s="2">
        <f>Electricity!I5488</f>
        <v>0</v>
      </c>
      <c r="I5463" s="2">
        <f>Electricity!J5488</f>
        <v>0</v>
      </c>
    </row>
    <row r="5464" spans="2:9" x14ac:dyDescent="0.35">
      <c r="B5464" s="458" t="str">
        <f t="shared" si="86"/>
        <v>08/16/2019 02:00:00 AM</v>
      </c>
      <c r="C5464" s="458">
        <v>43693</v>
      </c>
      <c r="D5464" s="459">
        <v>8.333333333333337E-2</v>
      </c>
      <c r="E5464" s="2">
        <f>Electricity!F5489</f>
        <v>0</v>
      </c>
      <c r="F5464" s="2">
        <f>Electricity!G5489</f>
        <v>0</v>
      </c>
      <c r="G5464" s="2">
        <f>Electricity!H5489</f>
        <v>0</v>
      </c>
      <c r="H5464" s="2">
        <f>Electricity!I5489</f>
        <v>0</v>
      </c>
      <c r="I5464" s="2">
        <f>Electricity!J5489</f>
        <v>0</v>
      </c>
    </row>
    <row r="5465" spans="2:9" x14ac:dyDescent="0.35">
      <c r="B5465" s="458" t="str">
        <f t="shared" si="86"/>
        <v>08/16/2019 03:00:00 AM</v>
      </c>
      <c r="C5465" s="458">
        <v>43693</v>
      </c>
      <c r="D5465" s="459">
        <v>0.12500000000000006</v>
      </c>
      <c r="E5465" s="2">
        <f>Electricity!F5490</f>
        <v>0</v>
      </c>
      <c r="F5465" s="2">
        <f>Electricity!G5490</f>
        <v>0</v>
      </c>
      <c r="G5465" s="2">
        <f>Electricity!H5490</f>
        <v>0</v>
      </c>
      <c r="H5465" s="2">
        <f>Electricity!I5490</f>
        <v>0</v>
      </c>
      <c r="I5465" s="2">
        <f>Electricity!J5490</f>
        <v>0</v>
      </c>
    </row>
    <row r="5466" spans="2:9" x14ac:dyDescent="0.35">
      <c r="B5466" s="458" t="str">
        <f t="shared" si="86"/>
        <v>08/16/2019 04:00:00 AM</v>
      </c>
      <c r="C5466" s="458">
        <v>43693</v>
      </c>
      <c r="D5466" s="459">
        <v>0.16666666666666669</v>
      </c>
      <c r="E5466" s="2">
        <f>Electricity!F5491</f>
        <v>0</v>
      </c>
      <c r="F5466" s="2">
        <f>Electricity!G5491</f>
        <v>0</v>
      </c>
      <c r="G5466" s="2">
        <f>Electricity!H5491</f>
        <v>0</v>
      </c>
      <c r="H5466" s="2">
        <f>Electricity!I5491</f>
        <v>0</v>
      </c>
      <c r="I5466" s="2">
        <f>Electricity!J5491</f>
        <v>0</v>
      </c>
    </row>
    <row r="5467" spans="2:9" x14ac:dyDescent="0.35">
      <c r="B5467" s="458" t="str">
        <f t="shared" si="86"/>
        <v>08/16/2019 05:00:00 AM</v>
      </c>
      <c r="C5467" s="458">
        <v>43693</v>
      </c>
      <c r="D5467" s="459">
        <v>0.20833333333333337</v>
      </c>
      <c r="E5467" s="2">
        <f>Electricity!F5492</f>
        <v>0</v>
      </c>
      <c r="F5467" s="2">
        <f>Electricity!G5492</f>
        <v>0</v>
      </c>
      <c r="G5467" s="2">
        <f>Electricity!H5492</f>
        <v>0</v>
      </c>
      <c r="H5467" s="2">
        <f>Electricity!I5492</f>
        <v>0</v>
      </c>
      <c r="I5467" s="2">
        <f>Electricity!J5492</f>
        <v>0</v>
      </c>
    </row>
    <row r="5468" spans="2:9" x14ac:dyDescent="0.35">
      <c r="B5468" s="458" t="str">
        <f t="shared" si="86"/>
        <v>08/16/2019 06:00:00 AM</v>
      </c>
      <c r="C5468" s="458">
        <v>43693</v>
      </c>
      <c r="D5468" s="459">
        <v>0.25</v>
      </c>
      <c r="E5468" s="2">
        <f>Electricity!F5493</f>
        <v>0</v>
      </c>
      <c r="F5468" s="2">
        <f>Electricity!G5493</f>
        <v>0</v>
      </c>
      <c r="G5468" s="2">
        <f>Electricity!H5493</f>
        <v>0</v>
      </c>
      <c r="H5468" s="2">
        <f>Electricity!I5493</f>
        <v>0</v>
      </c>
      <c r="I5468" s="2">
        <f>Electricity!J5493</f>
        <v>0</v>
      </c>
    </row>
    <row r="5469" spans="2:9" x14ac:dyDescent="0.35">
      <c r="B5469" s="458" t="str">
        <f t="shared" si="86"/>
        <v>08/16/2019 07:00:00 AM</v>
      </c>
      <c r="C5469" s="458">
        <v>43693</v>
      </c>
      <c r="D5469" s="459">
        <v>0.29166666666666669</v>
      </c>
      <c r="E5469" s="2">
        <f>Electricity!F5494</f>
        <v>0</v>
      </c>
      <c r="F5469" s="2">
        <f>Electricity!G5494</f>
        <v>0</v>
      </c>
      <c r="G5469" s="2">
        <f>Electricity!H5494</f>
        <v>0</v>
      </c>
      <c r="H5469" s="2">
        <f>Electricity!I5494</f>
        <v>0</v>
      </c>
      <c r="I5469" s="2">
        <f>Electricity!J5494</f>
        <v>0</v>
      </c>
    </row>
    <row r="5470" spans="2:9" x14ac:dyDescent="0.35">
      <c r="B5470" s="458" t="str">
        <f t="shared" si="86"/>
        <v>08/16/2019 08:00:00 AM</v>
      </c>
      <c r="C5470" s="458">
        <v>43693</v>
      </c>
      <c r="D5470" s="459">
        <v>0.33333333333333337</v>
      </c>
      <c r="E5470" s="2">
        <f>Electricity!F5495</f>
        <v>0</v>
      </c>
      <c r="F5470" s="2">
        <f>Electricity!G5495</f>
        <v>0</v>
      </c>
      <c r="G5470" s="2">
        <f>Electricity!H5495</f>
        <v>0</v>
      </c>
      <c r="H5470" s="2">
        <f>Electricity!I5495</f>
        <v>0</v>
      </c>
      <c r="I5470" s="2">
        <f>Electricity!J5495</f>
        <v>0</v>
      </c>
    </row>
    <row r="5471" spans="2:9" x14ac:dyDescent="0.35">
      <c r="B5471" s="458" t="str">
        <f t="shared" si="86"/>
        <v>08/16/2019 09:00:00 AM</v>
      </c>
      <c r="C5471" s="458">
        <v>43693</v>
      </c>
      <c r="D5471" s="459">
        <v>0.375</v>
      </c>
      <c r="E5471" s="2">
        <f>Electricity!F5496</f>
        <v>0</v>
      </c>
      <c r="F5471" s="2">
        <f>Electricity!G5496</f>
        <v>0</v>
      </c>
      <c r="G5471" s="2">
        <f>Electricity!H5496</f>
        <v>0</v>
      </c>
      <c r="H5471" s="2">
        <f>Electricity!I5496</f>
        <v>0</v>
      </c>
      <c r="I5471" s="2">
        <f>Electricity!J5496</f>
        <v>0</v>
      </c>
    </row>
    <row r="5472" spans="2:9" x14ac:dyDescent="0.35">
      <c r="B5472" s="458" t="str">
        <f t="shared" si="86"/>
        <v>08/16/2019 10:00:00 AM</v>
      </c>
      <c r="C5472" s="458">
        <v>43693</v>
      </c>
      <c r="D5472" s="459">
        <v>0.41666666666666669</v>
      </c>
      <c r="E5472" s="2">
        <f>Electricity!F5497</f>
        <v>0</v>
      </c>
      <c r="F5472" s="2">
        <f>Electricity!G5497</f>
        <v>0</v>
      </c>
      <c r="G5472" s="2">
        <f>Electricity!H5497</f>
        <v>0</v>
      </c>
      <c r="H5472" s="2">
        <f>Electricity!I5497</f>
        <v>0</v>
      </c>
      <c r="I5472" s="2">
        <f>Electricity!J5497</f>
        <v>0</v>
      </c>
    </row>
    <row r="5473" spans="2:9" x14ac:dyDescent="0.35">
      <c r="B5473" s="458" t="str">
        <f t="shared" si="86"/>
        <v>08/16/2019 11:00:00 AM</v>
      </c>
      <c r="C5473" s="458">
        <v>43693</v>
      </c>
      <c r="D5473" s="459">
        <v>0.45833333333333337</v>
      </c>
      <c r="E5473" s="2">
        <f>Electricity!F5498</f>
        <v>0</v>
      </c>
      <c r="F5473" s="2">
        <f>Electricity!G5498</f>
        <v>0</v>
      </c>
      <c r="G5473" s="2">
        <f>Electricity!H5498</f>
        <v>0</v>
      </c>
      <c r="H5473" s="2">
        <f>Electricity!I5498</f>
        <v>0</v>
      </c>
      <c r="I5473" s="2">
        <f>Electricity!J5498</f>
        <v>0</v>
      </c>
    </row>
    <row r="5474" spans="2:9" x14ac:dyDescent="0.35">
      <c r="B5474" s="458" t="str">
        <f t="shared" si="86"/>
        <v>08/16/2019 12:00:00 PM</v>
      </c>
      <c r="C5474" s="458">
        <v>43693</v>
      </c>
      <c r="D5474" s="459">
        <v>0.50000000000000011</v>
      </c>
      <c r="E5474" s="2">
        <f>Electricity!F5499</f>
        <v>0</v>
      </c>
      <c r="F5474" s="2">
        <f>Electricity!G5499</f>
        <v>0</v>
      </c>
      <c r="G5474" s="2">
        <f>Electricity!H5499</f>
        <v>0</v>
      </c>
      <c r="H5474" s="2">
        <f>Electricity!I5499</f>
        <v>0</v>
      </c>
      <c r="I5474" s="2">
        <f>Electricity!J5499</f>
        <v>0</v>
      </c>
    </row>
    <row r="5475" spans="2:9" x14ac:dyDescent="0.35">
      <c r="B5475" s="458" t="str">
        <f t="shared" si="86"/>
        <v>08/16/2019 01:00:00 PM</v>
      </c>
      <c r="C5475" s="458">
        <v>43693</v>
      </c>
      <c r="D5475" s="459">
        <v>0.54166666666666674</v>
      </c>
      <c r="E5475" s="2">
        <f>Electricity!F5500</f>
        <v>0</v>
      </c>
      <c r="F5475" s="2">
        <f>Electricity!G5500</f>
        <v>0</v>
      </c>
      <c r="G5475" s="2">
        <f>Electricity!H5500</f>
        <v>0</v>
      </c>
      <c r="H5475" s="2">
        <f>Electricity!I5500</f>
        <v>0</v>
      </c>
      <c r="I5475" s="2">
        <f>Electricity!J5500</f>
        <v>0</v>
      </c>
    </row>
    <row r="5476" spans="2:9" x14ac:dyDescent="0.35">
      <c r="B5476" s="458" t="str">
        <f t="shared" si="86"/>
        <v>08/16/2019 02:00:00 PM</v>
      </c>
      <c r="C5476" s="458">
        <v>43693</v>
      </c>
      <c r="D5476" s="459">
        <v>0.58333333333333337</v>
      </c>
      <c r="E5476" s="2">
        <f>Electricity!F5501</f>
        <v>0</v>
      </c>
      <c r="F5476" s="2">
        <f>Electricity!G5501</f>
        <v>0</v>
      </c>
      <c r="G5476" s="2">
        <f>Electricity!H5501</f>
        <v>0</v>
      </c>
      <c r="H5476" s="2">
        <f>Electricity!I5501</f>
        <v>0</v>
      </c>
      <c r="I5476" s="2">
        <f>Electricity!J5501</f>
        <v>0</v>
      </c>
    </row>
    <row r="5477" spans="2:9" x14ac:dyDescent="0.35">
      <c r="B5477" s="458" t="str">
        <f t="shared" si="86"/>
        <v>08/16/2019 03:00:00 PM</v>
      </c>
      <c r="C5477" s="458">
        <v>43693</v>
      </c>
      <c r="D5477" s="459">
        <v>0.62500000000000011</v>
      </c>
      <c r="E5477" s="2">
        <f>Electricity!F5502</f>
        <v>0</v>
      </c>
      <c r="F5477" s="2">
        <f>Electricity!G5502</f>
        <v>0</v>
      </c>
      <c r="G5477" s="2">
        <f>Electricity!H5502</f>
        <v>0</v>
      </c>
      <c r="H5477" s="2">
        <f>Electricity!I5502</f>
        <v>0</v>
      </c>
      <c r="I5477" s="2">
        <f>Electricity!J5502</f>
        <v>0</v>
      </c>
    </row>
    <row r="5478" spans="2:9" x14ac:dyDescent="0.35">
      <c r="B5478" s="458" t="str">
        <f t="shared" si="86"/>
        <v>08/16/2019 04:00:00 PM</v>
      </c>
      <c r="C5478" s="458">
        <v>43693</v>
      </c>
      <c r="D5478" s="459">
        <v>0.66666666666666674</v>
      </c>
      <c r="E5478" s="2">
        <f>Electricity!F5503</f>
        <v>0</v>
      </c>
      <c r="F5478" s="2">
        <f>Electricity!G5503</f>
        <v>0</v>
      </c>
      <c r="G5478" s="2">
        <f>Electricity!H5503</f>
        <v>0</v>
      </c>
      <c r="H5478" s="2">
        <f>Electricity!I5503</f>
        <v>0</v>
      </c>
      <c r="I5478" s="2">
        <f>Electricity!J5503</f>
        <v>0</v>
      </c>
    </row>
    <row r="5479" spans="2:9" x14ac:dyDescent="0.35">
      <c r="B5479" s="458" t="str">
        <f t="shared" si="86"/>
        <v>08/16/2019 05:00:00 PM</v>
      </c>
      <c r="C5479" s="458">
        <v>43693</v>
      </c>
      <c r="D5479" s="459">
        <v>0.70833333333333337</v>
      </c>
      <c r="E5479" s="2">
        <f>Electricity!F5504</f>
        <v>0</v>
      </c>
      <c r="F5479" s="2">
        <f>Electricity!G5504</f>
        <v>0</v>
      </c>
      <c r="G5479" s="2">
        <f>Electricity!H5504</f>
        <v>0</v>
      </c>
      <c r="H5479" s="2">
        <f>Electricity!I5504</f>
        <v>0</v>
      </c>
      <c r="I5479" s="2">
        <f>Electricity!J5504</f>
        <v>0</v>
      </c>
    </row>
    <row r="5480" spans="2:9" x14ac:dyDescent="0.35">
      <c r="B5480" s="458" t="str">
        <f t="shared" si="86"/>
        <v>08/16/2019 06:00:00 PM</v>
      </c>
      <c r="C5480" s="458">
        <v>43693</v>
      </c>
      <c r="D5480" s="459">
        <v>0.75000000000000011</v>
      </c>
      <c r="E5480" s="2">
        <f>Electricity!F5505</f>
        <v>0</v>
      </c>
      <c r="F5480" s="2">
        <f>Electricity!G5505</f>
        <v>0</v>
      </c>
      <c r="G5480" s="2">
        <f>Electricity!H5505</f>
        <v>0</v>
      </c>
      <c r="H5480" s="2">
        <f>Electricity!I5505</f>
        <v>0</v>
      </c>
      <c r="I5480" s="2">
        <f>Electricity!J5505</f>
        <v>0</v>
      </c>
    </row>
    <row r="5481" spans="2:9" x14ac:dyDescent="0.35">
      <c r="B5481" s="458" t="str">
        <f t="shared" si="86"/>
        <v>08/16/2019 07:00:00 PM</v>
      </c>
      <c r="C5481" s="458">
        <v>43693</v>
      </c>
      <c r="D5481" s="459">
        <v>0.79166666666666674</v>
      </c>
      <c r="E5481" s="2">
        <f>Electricity!F5506</f>
        <v>0</v>
      </c>
      <c r="F5481" s="2">
        <f>Electricity!G5506</f>
        <v>0</v>
      </c>
      <c r="G5481" s="2">
        <f>Electricity!H5506</f>
        <v>0</v>
      </c>
      <c r="H5481" s="2">
        <f>Electricity!I5506</f>
        <v>0</v>
      </c>
      <c r="I5481" s="2">
        <f>Electricity!J5506</f>
        <v>0</v>
      </c>
    </row>
    <row r="5482" spans="2:9" x14ac:dyDescent="0.35">
      <c r="B5482" s="458" t="str">
        <f t="shared" si="86"/>
        <v>08/16/2019 08:00:00 PM</v>
      </c>
      <c r="C5482" s="458">
        <v>43693</v>
      </c>
      <c r="D5482" s="459">
        <v>0.83333333333333337</v>
      </c>
      <c r="E5482" s="2">
        <f>Electricity!F5507</f>
        <v>0</v>
      </c>
      <c r="F5482" s="2">
        <f>Electricity!G5507</f>
        <v>0</v>
      </c>
      <c r="G5482" s="2">
        <f>Electricity!H5507</f>
        <v>0</v>
      </c>
      <c r="H5482" s="2">
        <f>Electricity!I5507</f>
        <v>0</v>
      </c>
      <c r="I5482" s="2">
        <f>Electricity!J5507</f>
        <v>0</v>
      </c>
    </row>
    <row r="5483" spans="2:9" x14ac:dyDescent="0.35">
      <c r="B5483" s="458" t="str">
        <f t="shared" si="86"/>
        <v>08/16/2019 09:00:00 PM</v>
      </c>
      <c r="C5483" s="458">
        <v>43693</v>
      </c>
      <c r="D5483" s="459">
        <v>0.87500000000000011</v>
      </c>
      <c r="E5483" s="2">
        <f>Electricity!F5508</f>
        <v>0</v>
      </c>
      <c r="F5483" s="2">
        <f>Electricity!G5508</f>
        <v>0</v>
      </c>
      <c r="G5483" s="2">
        <f>Electricity!H5508</f>
        <v>0</v>
      </c>
      <c r="H5483" s="2">
        <f>Electricity!I5508</f>
        <v>0</v>
      </c>
      <c r="I5483" s="2">
        <f>Electricity!J5508</f>
        <v>0</v>
      </c>
    </row>
    <row r="5484" spans="2:9" x14ac:dyDescent="0.35">
      <c r="B5484" s="458" t="str">
        <f t="shared" si="86"/>
        <v>08/16/2019 10:00:00 PM</v>
      </c>
      <c r="C5484" s="458">
        <v>43693</v>
      </c>
      <c r="D5484" s="459">
        <v>0.91666666666666674</v>
      </c>
      <c r="E5484" s="2">
        <f>Electricity!F5509</f>
        <v>0</v>
      </c>
      <c r="F5484" s="2">
        <f>Electricity!G5509</f>
        <v>0</v>
      </c>
      <c r="G5484" s="2">
        <f>Electricity!H5509</f>
        <v>0</v>
      </c>
      <c r="H5484" s="2">
        <f>Electricity!I5509</f>
        <v>0</v>
      </c>
      <c r="I5484" s="2">
        <f>Electricity!J5509</f>
        <v>0</v>
      </c>
    </row>
    <row r="5485" spans="2:9" x14ac:dyDescent="0.35">
      <c r="B5485" s="458" t="str">
        <f t="shared" si="86"/>
        <v>08/16/2019 11:00:00 PM</v>
      </c>
      <c r="C5485" s="458">
        <v>43693</v>
      </c>
      <c r="D5485" s="459">
        <v>0.95833333333333337</v>
      </c>
      <c r="E5485" s="2">
        <f>Electricity!F5510</f>
        <v>0</v>
      </c>
      <c r="F5485" s="2">
        <f>Electricity!G5510</f>
        <v>0</v>
      </c>
      <c r="G5485" s="2">
        <f>Electricity!H5510</f>
        <v>0</v>
      </c>
      <c r="H5485" s="2">
        <f>Electricity!I5510</f>
        <v>0</v>
      </c>
      <c r="I5485" s="2">
        <f>Electricity!J5510</f>
        <v>0</v>
      </c>
    </row>
    <row r="5486" spans="2:9" x14ac:dyDescent="0.35">
      <c r="B5486" s="458" t="str">
        <f t="shared" si="86"/>
        <v>08/17/2019 12:00:00 AM</v>
      </c>
      <c r="C5486" s="458">
        <v>43694</v>
      </c>
      <c r="D5486" s="459">
        <v>3.1225022567582528E-17</v>
      </c>
      <c r="E5486" s="2">
        <f>Electricity!F5511</f>
        <v>0</v>
      </c>
      <c r="F5486" s="2">
        <f>Electricity!G5511</f>
        <v>0</v>
      </c>
      <c r="G5486" s="2">
        <f>Electricity!H5511</f>
        <v>0</v>
      </c>
      <c r="H5486" s="2">
        <f>Electricity!I5511</f>
        <v>0</v>
      </c>
      <c r="I5486" s="2">
        <f>Electricity!J5511</f>
        <v>0</v>
      </c>
    </row>
    <row r="5487" spans="2:9" x14ac:dyDescent="0.35">
      <c r="B5487" s="458" t="str">
        <f t="shared" si="86"/>
        <v>08/17/2019 01:00:00 AM</v>
      </c>
      <c r="C5487" s="458">
        <v>43694</v>
      </c>
      <c r="D5487" s="459">
        <v>4.1666666666666699E-2</v>
      </c>
      <c r="E5487" s="2">
        <f>Electricity!F5512</f>
        <v>0</v>
      </c>
      <c r="F5487" s="2">
        <f>Electricity!G5512</f>
        <v>0</v>
      </c>
      <c r="G5487" s="2">
        <f>Electricity!H5512</f>
        <v>0</v>
      </c>
      <c r="H5487" s="2">
        <f>Electricity!I5512</f>
        <v>0</v>
      </c>
      <c r="I5487" s="2">
        <f>Electricity!J5512</f>
        <v>0</v>
      </c>
    </row>
    <row r="5488" spans="2:9" x14ac:dyDescent="0.35">
      <c r="B5488" s="458" t="str">
        <f t="shared" si="86"/>
        <v>08/17/2019 02:00:00 AM</v>
      </c>
      <c r="C5488" s="458">
        <v>43694</v>
      </c>
      <c r="D5488" s="459">
        <v>8.333333333333337E-2</v>
      </c>
      <c r="E5488" s="2">
        <f>Electricity!F5513</f>
        <v>0</v>
      </c>
      <c r="F5488" s="2">
        <f>Electricity!G5513</f>
        <v>0</v>
      </c>
      <c r="G5488" s="2">
        <f>Electricity!H5513</f>
        <v>0</v>
      </c>
      <c r="H5488" s="2">
        <f>Electricity!I5513</f>
        <v>0</v>
      </c>
      <c r="I5488" s="2">
        <f>Electricity!J5513</f>
        <v>0</v>
      </c>
    </row>
    <row r="5489" spans="2:9" x14ac:dyDescent="0.35">
      <c r="B5489" s="458" t="str">
        <f t="shared" si="86"/>
        <v>08/17/2019 03:00:00 AM</v>
      </c>
      <c r="C5489" s="458">
        <v>43694</v>
      </c>
      <c r="D5489" s="459">
        <v>0.12500000000000006</v>
      </c>
      <c r="E5489" s="2">
        <f>Electricity!F5514</f>
        <v>0</v>
      </c>
      <c r="F5489" s="2">
        <f>Electricity!G5514</f>
        <v>0</v>
      </c>
      <c r="G5489" s="2">
        <f>Electricity!H5514</f>
        <v>0</v>
      </c>
      <c r="H5489" s="2">
        <f>Electricity!I5514</f>
        <v>0</v>
      </c>
      <c r="I5489" s="2">
        <f>Electricity!J5514</f>
        <v>0</v>
      </c>
    </row>
    <row r="5490" spans="2:9" x14ac:dyDescent="0.35">
      <c r="B5490" s="458" t="str">
        <f t="shared" si="86"/>
        <v>08/17/2019 04:00:00 AM</v>
      </c>
      <c r="C5490" s="458">
        <v>43694</v>
      </c>
      <c r="D5490" s="459">
        <v>0.16666666666666669</v>
      </c>
      <c r="E5490" s="2">
        <f>Electricity!F5515</f>
        <v>0</v>
      </c>
      <c r="F5490" s="2">
        <f>Electricity!G5515</f>
        <v>0</v>
      </c>
      <c r="G5490" s="2">
        <f>Electricity!H5515</f>
        <v>0</v>
      </c>
      <c r="H5490" s="2">
        <f>Electricity!I5515</f>
        <v>0</v>
      </c>
      <c r="I5490" s="2">
        <f>Electricity!J5515</f>
        <v>0</v>
      </c>
    </row>
    <row r="5491" spans="2:9" x14ac:dyDescent="0.35">
      <c r="B5491" s="458" t="str">
        <f t="shared" si="86"/>
        <v>08/17/2019 05:00:00 AM</v>
      </c>
      <c r="C5491" s="458">
        <v>43694</v>
      </c>
      <c r="D5491" s="459">
        <v>0.20833333333333337</v>
      </c>
      <c r="E5491" s="2">
        <f>Electricity!F5516</f>
        <v>0</v>
      </c>
      <c r="F5491" s="2">
        <f>Electricity!G5516</f>
        <v>0</v>
      </c>
      <c r="G5491" s="2">
        <f>Electricity!H5516</f>
        <v>0</v>
      </c>
      <c r="H5491" s="2">
        <f>Electricity!I5516</f>
        <v>0</v>
      </c>
      <c r="I5491" s="2">
        <f>Electricity!J5516</f>
        <v>0</v>
      </c>
    </row>
    <row r="5492" spans="2:9" x14ac:dyDescent="0.35">
      <c r="B5492" s="458" t="str">
        <f t="shared" si="86"/>
        <v>08/17/2019 06:00:00 AM</v>
      </c>
      <c r="C5492" s="458">
        <v>43694</v>
      </c>
      <c r="D5492" s="459">
        <v>0.25</v>
      </c>
      <c r="E5492" s="2">
        <f>Electricity!F5517</f>
        <v>0</v>
      </c>
      <c r="F5492" s="2">
        <f>Electricity!G5517</f>
        <v>0</v>
      </c>
      <c r="G5492" s="2">
        <f>Electricity!H5517</f>
        <v>0</v>
      </c>
      <c r="H5492" s="2">
        <f>Electricity!I5517</f>
        <v>0</v>
      </c>
      <c r="I5492" s="2">
        <f>Electricity!J5517</f>
        <v>0</v>
      </c>
    </row>
    <row r="5493" spans="2:9" x14ac:dyDescent="0.35">
      <c r="B5493" s="458" t="str">
        <f t="shared" si="86"/>
        <v>08/17/2019 07:00:00 AM</v>
      </c>
      <c r="C5493" s="458">
        <v>43694</v>
      </c>
      <c r="D5493" s="459">
        <v>0.29166666666666669</v>
      </c>
      <c r="E5493" s="2">
        <f>Electricity!F5518</f>
        <v>0</v>
      </c>
      <c r="F5493" s="2">
        <f>Electricity!G5518</f>
        <v>0</v>
      </c>
      <c r="G5493" s="2">
        <f>Electricity!H5518</f>
        <v>0</v>
      </c>
      <c r="H5493" s="2">
        <f>Electricity!I5518</f>
        <v>0</v>
      </c>
      <c r="I5493" s="2">
        <f>Electricity!J5518</f>
        <v>0</v>
      </c>
    </row>
    <row r="5494" spans="2:9" x14ac:dyDescent="0.35">
      <c r="B5494" s="458" t="str">
        <f t="shared" si="86"/>
        <v>08/17/2019 08:00:00 AM</v>
      </c>
      <c r="C5494" s="458">
        <v>43694</v>
      </c>
      <c r="D5494" s="459">
        <v>0.33333333333333337</v>
      </c>
      <c r="E5494" s="2">
        <f>Electricity!F5519</f>
        <v>0</v>
      </c>
      <c r="F5494" s="2">
        <f>Electricity!G5519</f>
        <v>0</v>
      </c>
      <c r="G5494" s="2">
        <f>Electricity!H5519</f>
        <v>0</v>
      </c>
      <c r="H5494" s="2">
        <f>Electricity!I5519</f>
        <v>0</v>
      </c>
      <c r="I5494" s="2">
        <f>Electricity!J5519</f>
        <v>0</v>
      </c>
    </row>
    <row r="5495" spans="2:9" x14ac:dyDescent="0.35">
      <c r="B5495" s="458" t="str">
        <f t="shared" si="86"/>
        <v>08/17/2019 09:00:00 AM</v>
      </c>
      <c r="C5495" s="458">
        <v>43694</v>
      </c>
      <c r="D5495" s="459">
        <v>0.375</v>
      </c>
      <c r="E5495" s="2">
        <f>Electricity!F5520</f>
        <v>0</v>
      </c>
      <c r="F5495" s="2">
        <f>Electricity!G5520</f>
        <v>0</v>
      </c>
      <c r="G5495" s="2">
        <f>Electricity!H5520</f>
        <v>0</v>
      </c>
      <c r="H5495" s="2">
        <f>Electricity!I5520</f>
        <v>0</v>
      </c>
      <c r="I5495" s="2">
        <f>Electricity!J5520</f>
        <v>0</v>
      </c>
    </row>
    <row r="5496" spans="2:9" x14ac:dyDescent="0.35">
      <c r="B5496" s="458" t="str">
        <f t="shared" si="86"/>
        <v>08/17/2019 10:00:00 AM</v>
      </c>
      <c r="C5496" s="458">
        <v>43694</v>
      </c>
      <c r="D5496" s="459">
        <v>0.41666666666666669</v>
      </c>
      <c r="E5496" s="2">
        <f>Electricity!F5521</f>
        <v>0</v>
      </c>
      <c r="F5496" s="2">
        <f>Electricity!G5521</f>
        <v>0</v>
      </c>
      <c r="G5496" s="2">
        <f>Electricity!H5521</f>
        <v>0</v>
      </c>
      <c r="H5496" s="2">
        <f>Electricity!I5521</f>
        <v>0</v>
      </c>
      <c r="I5496" s="2">
        <f>Electricity!J5521</f>
        <v>0</v>
      </c>
    </row>
    <row r="5497" spans="2:9" x14ac:dyDescent="0.35">
      <c r="B5497" s="458" t="str">
        <f t="shared" si="86"/>
        <v>08/17/2019 11:00:00 AM</v>
      </c>
      <c r="C5497" s="458">
        <v>43694</v>
      </c>
      <c r="D5497" s="459">
        <v>0.45833333333333337</v>
      </c>
      <c r="E5497" s="2">
        <f>Electricity!F5522</f>
        <v>0</v>
      </c>
      <c r="F5497" s="2">
        <f>Electricity!G5522</f>
        <v>0</v>
      </c>
      <c r="G5497" s="2">
        <f>Electricity!H5522</f>
        <v>0</v>
      </c>
      <c r="H5497" s="2">
        <f>Electricity!I5522</f>
        <v>0</v>
      </c>
      <c r="I5497" s="2">
        <f>Electricity!J5522</f>
        <v>0</v>
      </c>
    </row>
    <row r="5498" spans="2:9" x14ac:dyDescent="0.35">
      <c r="B5498" s="458" t="str">
        <f t="shared" si="86"/>
        <v>08/17/2019 12:00:00 PM</v>
      </c>
      <c r="C5498" s="458">
        <v>43694</v>
      </c>
      <c r="D5498" s="459">
        <v>0.50000000000000011</v>
      </c>
      <c r="E5498" s="2">
        <f>Electricity!F5523</f>
        <v>0</v>
      </c>
      <c r="F5498" s="2">
        <f>Electricity!G5523</f>
        <v>0</v>
      </c>
      <c r="G5498" s="2">
        <f>Electricity!H5523</f>
        <v>0</v>
      </c>
      <c r="H5498" s="2">
        <f>Electricity!I5523</f>
        <v>0</v>
      </c>
      <c r="I5498" s="2">
        <f>Electricity!J5523</f>
        <v>0</v>
      </c>
    </row>
    <row r="5499" spans="2:9" x14ac:dyDescent="0.35">
      <c r="B5499" s="458" t="str">
        <f t="shared" si="86"/>
        <v>08/17/2019 01:00:00 PM</v>
      </c>
      <c r="C5499" s="458">
        <v>43694</v>
      </c>
      <c r="D5499" s="459">
        <v>0.54166666666666674</v>
      </c>
      <c r="E5499" s="2">
        <f>Electricity!F5524</f>
        <v>0</v>
      </c>
      <c r="F5499" s="2">
        <f>Electricity!G5524</f>
        <v>0</v>
      </c>
      <c r="G5499" s="2">
        <f>Electricity!H5524</f>
        <v>0</v>
      </c>
      <c r="H5499" s="2">
        <f>Electricity!I5524</f>
        <v>0</v>
      </c>
      <c r="I5499" s="2">
        <f>Electricity!J5524</f>
        <v>0</v>
      </c>
    </row>
    <row r="5500" spans="2:9" x14ac:dyDescent="0.35">
      <c r="B5500" s="458" t="str">
        <f t="shared" si="86"/>
        <v>08/17/2019 02:00:00 PM</v>
      </c>
      <c r="C5500" s="458">
        <v>43694</v>
      </c>
      <c r="D5500" s="459">
        <v>0.58333333333333337</v>
      </c>
      <c r="E5500" s="2">
        <f>Electricity!F5525</f>
        <v>0</v>
      </c>
      <c r="F5500" s="2">
        <f>Electricity!G5525</f>
        <v>0</v>
      </c>
      <c r="G5500" s="2">
        <f>Electricity!H5525</f>
        <v>0</v>
      </c>
      <c r="H5500" s="2">
        <f>Electricity!I5525</f>
        <v>0</v>
      </c>
      <c r="I5500" s="2">
        <f>Electricity!J5525</f>
        <v>0</v>
      </c>
    </row>
    <row r="5501" spans="2:9" x14ac:dyDescent="0.35">
      <c r="B5501" s="458" t="str">
        <f t="shared" si="86"/>
        <v>08/17/2019 03:00:00 PM</v>
      </c>
      <c r="C5501" s="458">
        <v>43694</v>
      </c>
      <c r="D5501" s="459">
        <v>0.62500000000000011</v>
      </c>
      <c r="E5501" s="2">
        <f>Electricity!F5526</f>
        <v>0</v>
      </c>
      <c r="F5501" s="2">
        <f>Electricity!G5526</f>
        <v>0</v>
      </c>
      <c r="G5501" s="2">
        <f>Electricity!H5526</f>
        <v>0</v>
      </c>
      <c r="H5501" s="2">
        <f>Electricity!I5526</f>
        <v>0</v>
      </c>
      <c r="I5501" s="2">
        <f>Electricity!J5526</f>
        <v>0</v>
      </c>
    </row>
    <row r="5502" spans="2:9" x14ac:dyDescent="0.35">
      <c r="B5502" s="458" t="str">
        <f t="shared" si="86"/>
        <v>08/17/2019 04:00:00 PM</v>
      </c>
      <c r="C5502" s="458">
        <v>43694</v>
      </c>
      <c r="D5502" s="459">
        <v>0.66666666666666674</v>
      </c>
      <c r="E5502" s="2">
        <f>Electricity!F5527</f>
        <v>0</v>
      </c>
      <c r="F5502" s="2">
        <f>Electricity!G5527</f>
        <v>0</v>
      </c>
      <c r="G5502" s="2">
        <f>Electricity!H5527</f>
        <v>0</v>
      </c>
      <c r="H5502" s="2">
        <f>Electricity!I5527</f>
        <v>0</v>
      </c>
      <c r="I5502" s="2">
        <f>Electricity!J5527</f>
        <v>0</v>
      </c>
    </row>
    <row r="5503" spans="2:9" x14ac:dyDescent="0.35">
      <c r="B5503" s="458" t="str">
        <f t="shared" si="86"/>
        <v>08/17/2019 05:00:00 PM</v>
      </c>
      <c r="C5503" s="458">
        <v>43694</v>
      </c>
      <c r="D5503" s="459">
        <v>0.70833333333333337</v>
      </c>
      <c r="E5503" s="2">
        <f>Electricity!F5528</f>
        <v>0</v>
      </c>
      <c r="F5503" s="2">
        <f>Electricity!G5528</f>
        <v>0</v>
      </c>
      <c r="G5503" s="2">
        <f>Electricity!H5528</f>
        <v>0</v>
      </c>
      <c r="H5503" s="2">
        <f>Electricity!I5528</f>
        <v>0</v>
      </c>
      <c r="I5503" s="2">
        <f>Electricity!J5528</f>
        <v>0</v>
      </c>
    </row>
    <row r="5504" spans="2:9" x14ac:dyDescent="0.35">
      <c r="B5504" s="458" t="str">
        <f t="shared" si="86"/>
        <v>08/17/2019 06:00:00 PM</v>
      </c>
      <c r="C5504" s="458">
        <v>43694</v>
      </c>
      <c r="D5504" s="459">
        <v>0.75000000000000011</v>
      </c>
      <c r="E5504" s="2">
        <f>Electricity!F5529</f>
        <v>0</v>
      </c>
      <c r="F5504" s="2">
        <f>Electricity!G5529</f>
        <v>0</v>
      </c>
      <c r="G5504" s="2">
        <f>Electricity!H5529</f>
        <v>0</v>
      </c>
      <c r="H5504" s="2">
        <f>Electricity!I5529</f>
        <v>0</v>
      </c>
      <c r="I5504" s="2">
        <f>Electricity!J5529</f>
        <v>0</v>
      </c>
    </row>
    <row r="5505" spans="2:9" x14ac:dyDescent="0.35">
      <c r="B5505" s="458" t="str">
        <f t="shared" si="86"/>
        <v>08/17/2019 07:00:00 PM</v>
      </c>
      <c r="C5505" s="458">
        <v>43694</v>
      </c>
      <c r="D5505" s="459">
        <v>0.79166666666666674</v>
      </c>
      <c r="E5505" s="2">
        <f>Electricity!F5530</f>
        <v>0</v>
      </c>
      <c r="F5505" s="2">
        <f>Electricity!G5530</f>
        <v>0</v>
      </c>
      <c r="G5505" s="2">
        <f>Electricity!H5530</f>
        <v>0</v>
      </c>
      <c r="H5505" s="2">
        <f>Electricity!I5530</f>
        <v>0</v>
      </c>
      <c r="I5505" s="2">
        <f>Electricity!J5530</f>
        <v>0</v>
      </c>
    </row>
    <row r="5506" spans="2:9" x14ac:dyDescent="0.35">
      <c r="B5506" s="458" t="str">
        <f t="shared" si="86"/>
        <v>08/17/2019 08:00:00 PM</v>
      </c>
      <c r="C5506" s="458">
        <v>43694</v>
      </c>
      <c r="D5506" s="459">
        <v>0.83333333333333337</v>
      </c>
      <c r="E5506" s="2">
        <f>Electricity!F5531</f>
        <v>0</v>
      </c>
      <c r="F5506" s="2">
        <f>Electricity!G5531</f>
        <v>0</v>
      </c>
      <c r="G5506" s="2">
        <f>Electricity!H5531</f>
        <v>0</v>
      </c>
      <c r="H5506" s="2">
        <f>Electricity!I5531</f>
        <v>0</v>
      </c>
      <c r="I5506" s="2">
        <f>Electricity!J5531</f>
        <v>0</v>
      </c>
    </row>
    <row r="5507" spans="2:9" x14ac:dyDescent="0.35">
      <c r="B5507" s="458" t="str">
        <f t="shared" si="86"/>
        <v>08/17/2019 09:00:00 PM</v>
      </c>
      <c r="C5507" s="458">
        <v>43694</v>
      </c>
      <c r="D5507" s="459">
        <v>0.87500000000000011</v>
      </c>
      <c r="E5507" s="2">
        <f>Electricity!F5532</f>
        <v>0</v>
      </c>
      <c r="F5507" s="2">
        <f>Electricity!G5532</f>
        <v>0</v>
      </c>
      <c r="G5507" s="2">
        <f>Electricity!H5532</f>
        <v>0</v>
      </c>
      <c r="H5507" s="2">
        <f>Electricity!I5532</f>
        <v>0</v>
      </c>
      <c r="I5507" s="2">
        <f>Electricity!J5532</f>
        <v>0</v>
      </c>
    </row>
    <row r="5508" spans="2:9" x14ac:dyDescent="0.35">
      <c r="B5508" s="458" t="str">
        <f t="shared" si="86"/>
        <v>08/17/2019 10:00:00 PM</v>
      </c>
      <c r="C5508" s="458">
        <v>43694</v>
      </c>
      <c r="D5508" s="459">
        <v>0.91666666666666674</v>
      </c>
      <c r="E5508" s="2">
        <f>Electricity!F5533</f>
        <v>0</v>
      </c>
      <c r="F5508" s="2">
        <f>Electricity!G5533</f>
        <v>0</v>
      </c>
      <c r="G5508" s="2">
        <f>Electricity!H5533</f>
        <v>0</v>
      </c>
      <c r="H5508" s="2">
        <f>Electricity!I5533</f>
        <v>0</v>
      </c>
      <c r="I5508" s="2">
        <f>Electricity!J5533</f>
        <v>0</v>
      </c>
    </row>
    <row r="5509" spans="2:9" x14ac:dyDescent="0.35">
      <c r="B5509" s="458" t="str">
        <f t="shared" si="86"/>
        <v>08/17/2019 11:00:00 PM</v>
      </c>
      <c r="C5509" s="458">
        <v>43694</v>
      </c>
      <c r="D5509" s="459">
        <v>0.95833333333333337</v>
      </c>
      <c r="E5509" s="2">
        <f>Electricity!F5534</f>
        <v>0</v>
      </c>
      <c r="F5509" s="2">
        <f>Electricity!G5534</f>
        <v>0</v>
      </c>
      <c r="G5509" s="2">
        <f>Electricity!H5534</f>
        <v>0</v>
      </c>
      <c r="H5509" s="2">
        <f>Electricity!I5534</f>
        <v>0</v>
      </c>
      <c r="I5509" s="2">
        <f>Electricity!J5534</f>
        <v>0</v>
      </c>
    </row>
    <row r="5510" spans="2:9" x14ac:dyDescent="0.35">
      <c r="B5510" s="458" t="str">
        <f t="shared" si="86"/>
        <v>08/18/2019 12:00:00 AM</v>
      </c>
      <c r="C5510" s="458">
        <v>43695</v>
      </c>
      <c r="D5510" s="459">
        <v>3.1225022567582528E-17</v>
      </c>
      <c r="E5510" s="2">
        <f>Electricity!F5535</f>
        <v>0</v>
      </c>
      <c r="F5510" s="2">
        <f>Electricity!G5535</f>
        <v>0</v>
      </c>
      <c r="G5510" s="2">
        <f>Electricity!H5535</f>
        <v>0</v>
      </c>
      <c r="H5510" s="2">
        <f>Electricity!I5535</f>
        <v>0</v>
      </c>
      <c r="I5510" s="2">
        <f>Electricity!J5535</f>
        <v>0</v>
      </c>
    </row>
    <row r="5511" spans="2:9" x14ac:dyDescent="0.35">
      <c r="B5511" s="458" t="str">
        <f t="shared" si="86"/>
        <v>08/18/2019 01:00:00 AM</v>
      </c>
      <c r="C5511" s="458">
        <v>43695</v>
      </c>
      <c r="D5511" s="459">
        <v>4.1666666666666699E-2</v>
      </c>
      <c r="E5511" s="2">
        <f>Electricity!F5536</f>
        <v>0</v>
      </c>
      <c r="F5511" s="2">
        <f>Electricity!G5536</f>
        <v>0</v>
      </c>
      <c r="G5511" s="2">
        <f>Electricity!H5536</f>
        <v>0</v>
      </c>
      <c r="H5511" s="2">
        <f>Electricity!I5536</f>
        <v>0</v>
      </c>
      <c r="I5511" s="2">
        <f>Electricity!J5536</f>
        <v>0</v>
      </c>
    </row>
    <row r="5512" spans="2:9" x14ac:dyDescent="0.35">
      <c r="B5512" s="458" t="str">
        <f t="shared" si="86"/>
        <v>08/18/2019 02:00:00 AM</v>
      </c>
      <c r="C5512" s="458">
        <v>43695</v>
      </c>
      <c r="D5512" s="459">
        <v>8.333333333333337E-2</v>
      </c>
      <c r="E5512" s="2">
        <f>Electricity!F5537</f>
        <v>0</v>
      </c>
      <c r="F5512" s="2">
        <f>Electricity!G5537</f>
        <v>0</v>
      </c>
      <c r="G5512" s="2">
        <f>Electricity!H5537</f>
        <v>0</v>
      </c>
      <c r="H5512" s="2">
        <f>Electricity!I5537</f>
        <v>0</v>
      </c>
      <c r="I5512" s="2">
        <f>Electricity!J5537</f>
        <v>0</v>
      </c>
    </row>
    <row r="5513" spans="2:9" x14ac:dyDescent="0.35">
      <c r="B5513" s="458" t="str">
        <f t="shared" si="86"/>
        <v>08/18/2019 03:00:00 AM</v>
      </c>
      <c r="C5513" s="458">
        <v>43695</v>
      </c>
      <c r="D5513" s="459">
        <v>0.12500000000000006</v>
      </c>
      <c r="E5513" s="2">
        <f>Electricity!F5538</f>
        <v>0</v>
      </c>
      <c r="F5513" s="2">
        <f>Electricity!G5538</f>
        <v>0</v>
      </c>
      <c r="G5513" s="2">
        <f>Electricity!H5538</f>
        <v>0</v>
      </c>
      <c r="H5513" s="2">
        <f>Electricity!I5538</f>
        <v>0</v>
      </c>
      <c r="I5513" s="2">
        <f>Electricity!J5538</f>
        <v>0</v>
      </c>
    </row>
    <row r="5514" spans="2:9" x14ac:dyDescent="0.35">
      <c r="B5514" s="458" t="str">
        <f t="shared" si="86"/>
        <v>08/18/2019 04:00:00 AM</v>
      </c>
      <c r="C5514" s="458">
        <v>43695</v>
      </c>
      <c r="D5514" s="459">
        <v>0.16666666666666669</v>
      </c>
      <c r="E5514" s="2">
        <f>Electricity!F5539</f>
        <v>0</v>
      </c>
      <c r="F5514" s="2">
        <f>Electricity!G5539</f>
        <v>0</v>
      </c>
      <c r="G5514" s="2">
        <f>Electricity!H5539</f>
        <v>0</v>
      </c>
      <c r="H5514" s="2">
        <f>Electricity!I5539</f>
        <v>0</v>
      </c>
      <c r="I5514" s="2">
        <f>Electricity!J5539</f>
        <v>0</v>
      </c>
    </row>
    <row r="5515" spans="2:9" x14ac:dyDescent="0.35">
      <c r="B5515" s="458" t="str">
        <f t="shared" si="86"/>
        <v>08/18/2019 05:00:00 AM</v>
      </c>
      <c r="C5515" s="458">
        <v>43695</v>
      </c>
      <c r="D5515" s="459">
        <v>0.20833333333333337</v>
      </c>
      <c r="E5515" s="2">
        <f>Electricity!F5540</f>
        <v>0</v>
      </c>
      <c r="F5515" s="2">
        <f>Electricity!G5540</f>
        <v>0</v>
      </c>
      <c r="G5515" s="2">
        <f>Electricity!H5540</f>
        <v>0</v>
      </c>
      <c r="H5515" s="2">
        <f>Electricity!I5540</f>
        <v>0</v>
      </c>
      <c r="I5515" s="2">
        <f>Electricity!J5540</f>
        <v>0</v>
      </c>
    </row>
    <row r="5516" spans="2:9" x14ac:dyDescent="0.35">
      <c r="B5516" s="458" t="str">
        <f t="shared" si="86"/>
        <v>08/18/2019 06:00:00 AM</v>
      </c>
      <c r="C5516" s="458">
        <v>43695</v>
      </c>
      <c r="D5516" s="459">
        <v>0.25</v>
      </c>
      <c r="E5516" s="2">
        <f>Electricity!F5541</f>
        <v>0</v>
      </c>
      <c r="F5516" s="2">
        <f>Electricity!G5541</f>
        <v>0</v>
      </c>
      <c r="G5516" s="2">
        <f>Electricity!H5541</f>
        <v>0</v>
      </c>
      <c r="H5516" s="2">
        <f>Electricity!I5541</f>
        <v>0</v>
      </c>
      <c r="I5516" s="2">
        <f>Electricity!J5541</f>
        <v>0</v>
      </c>
    </row>
    <row r="5517" spans="2:9" x14ac:dyDescent="0.35">
      <c r="B5517" s="458" t="str">
        <f t="shared" si="86"/>
        <v>08/18/2019 07:00:00 AM</v>
      </c>
      <c r="C5517" s="458">
        <v>43695</v>
      </c>
      <c r="D5517" s="459">
        <v>0.29166666666666669</v>
      </c>
      <c r="E5517" s="2">
        <f>Electricity!F5542</f>
        <v>0</v>
      </c>
      <c r="F5517" s="2">
        <f>Electricity!G5542</f>
        <v>0</v>
      </c>
      <c r="G5517" s="2">
        <f>Electricity!H5542</f>
        <v>0</v>
      </c>
      <c r="H5517" s="2">
        <f>Electricity!I5542</f>
        <v>0</v>
      </c>
      <c r="I5517" s="2">
        <f>Electricity!J5542</f>
        <v>0</v>
      </c>
    </row>
    <row r="5518" spans="2:9" x14ac:dyDescent="0.35">
      <c r="B5518" s="458" t="str">
        <f t="shared" si="86"/>
        <v>08/18/2019 08:00:00 AM</v>
      </c>
      <c r="C5518" s="458">
        <v>43695</v>
      </c>
      <c r="D5518" s="459">
        <v>0.33333333333333337</v>
      </c>
      <c r="E5518" s="2">
        <f>Electricity!F5543</f>
        <v>0</v>
      </c>
      <c r="F5518" s="2">
        <f>Electricity!G5543</f>
        <v>0</v>
      </c>
      <c r="G5518" s="2">
        <f>Electricity!H5543</f>
        <v>0</v>
      </c>
      <c r="H5518" s="2">
        <f>Electricity!I5543</f>
        <v>0</v>
      </c>
      <c r="I5518" s="2">
        <f>Electricity!J5543</f>
        <v>0</v>
      </c>
    </row>
    <row r="5519" spans="2:9" x14ac:dyDescent="0.35">
      <c r="B5519" s="458" t="str">
        <f t="shared" ref="B5519:B5582" si="87">CONCATENATE(TEXT(C5519,"mm/dd/yyyy")," ",TEXT(D5519,"hh:mm:ss AM/PM"))</f>
        <v>08/18/2019 09:00:00 AM</v>
      </c>
      <c r="C5519" s="458">
        <v>43695</v>
      </c>
      <c r="D5519" s="459">
        <v>0.375</v>
      </c>
      <c r="E5519" s="2">
        <f>Electricity!F5544</f>
        <v>0</v>
      </c>
      <c r="F5519" s="2">
        <f>Electricity!G5544</f>
        <v>0</v>
      </c>
      <c r="G5519" s="2">
        <f>Electricity!H5544</f>
        <v>0</v>
      </c>
      <c r="H5519" s="2">
        <f>Electricity!I5544</f>
        <v>0</v>
      </c>
      <c r="I5519" s="2">
        <f>Electricity!J5544</f>
        <v>0</v>
      </c>
    </row>
    <row r="5520" spans="2:9" x14ac:dyDescent="0.35">
      <c r="B5520" s="458" t="str">
        <f t="shared" si="87"/>
        <v>08/18/2019 10:00:00 AM</v>
      </c>
      <c r="C5520" s="458">
        <v>43695</v>
      </c>
      <c r="D5520" s="459">
        <v>0.41666666666666669</v>
      </c>
      <c r="E5520" s="2">
        <f>Electricity!F5545</f>
        <v>0</v>
      </c>
      <c r="F5520" s="2">
        <f>Electricity!G5545</f>
        <v>0</v>
      </c>
      <c r="G5520" s="2">
        <f>Electricity!H5545</f>
        <v>0</v>
      </c>
      <c r="H5520" s="2">
        <f>Electricity!I5545</f>
        <v>0</v>
      </c>
      <c r="I5520" s="2">
        <f>Electricity!J5545</f>
        <v>0</v>
      </c>
    </row>
    <row r="5521" spans="2:9" x14ac:dyDescent="0.35">
      <c r="B5521" s="458" t="str">
        <f t="shared" si="87"/>
        <v>08/18/2019 11:00:00 AM</v>
      </c>
      <c r="C5521" s="458">
        <v>43695</v>
      </c>
      <c r="D5521" s="459">
        <v>0.45833333333333337</v>
      </c>
      <c r="E5521" s="2">
        <f>Electricity!F5546</f>
        <v>0</v>
      </c>
      <c r="F5521" s="2">
        <f>Electricity!G5546</f>
        <v>0</v>
      </c>
      <c r="G5521" s="2">
        <f>Electricity!H5546</f>
        <v>0</v>
      </c>
      <c r="H5521" s="2">
        <f>Electricity!I5546</f>
        <v>0</v>
      </c>
      <c r="I5521" s="2">
        <f>Electricity!J5546</f>
        <v>0</v>
      </c>
    </row>
    <row r="5522" spans="2:9" x14ac:dyDescent="0.35">
      <c r="B5522" s="458" t="str">
        <f t="shared" si="87"/>
        <v>08/18/2019 12:00:00 PM</v>
      </c>
      <c r="C5522" s="458">
        <v>43695</v>
      </c>
      <c r="D5522" s="459">
        <v>0.50000000000000011</v>
      </c>
      <c r="E5522" s="2">
        <f>Electricity!F5547</f>
        <v>0</v>
      </c>
      <c r="F5522" s="2">
        <f>Electricity!G5547</f>
        <v>0</v>
      </c>
      <c r="G5522" s="2">
        <f>Electricity!H5547</f>
        <v>0</v>
      </c>
      <c r="H5522" s="2">
        <f>Electricity!I5547</f>
        <v>0</v>
      </c>
      <c r="I5522" s="2">
        <f>Electricity!J5547</f>
        <v>0</v>
      </c>
    </row>
    <row r="5523" spans="2:9" x14ac:dyDescent="0.35">
      <c r="B5523" s="458" t="str">
        <f t="shared" si="87"/>
        <v>08/18/2019 01:00:00 PM</v>
      </c>
      <c r="C5523" s="458">
        <v>43695</v>
      </c>
      <c r="D5523" s="459">
        <v>0.54166666666666674</v>
      </c>
      <c r="E5523" s="2">
        <f>Electricity!F5548</f>
        <v>0</v>
      </c>
      <c r="F5523" s="2">
        <f>Electricity!G5548</f>
        <v>0</v>
      </c>
      <c r="G5523" s="2">
        <f>Electricity!H5548</f>
        <v>0</v>
      </c>
      <c r="H5523" s="2">
        <f>Electricity!I5548</f>
        <v>0</v>
      </c>
      <c r="I5523" s="2">
        <f>Electricity!J5548</f>
        <v>0</v>
      </c>
    </row>
    <row r="5524" spans="2:9" x14ac:dyDescent="0.35">
      <c r="B5524" s="458" t="str">
        <f t="shared" si="87"/>
        <v>08/18/2019 02:00:00 PM</v>
      </c>
      <c r="C5524" s="458">
        <v>43695</v>
      </c>
      <c r="D5524" s="459">
        <v>0.58333333333333337</v>
      </c>
      <c r="E5524" s="2">
        <f>Electricity!F5549</f>
        <v>0</v>
      </c>
      <c r="F5524" s="2">
        <f>Electricity!G5549</f>
        <v>0</v>
      </c>
      <c r="G5524" s="2">
        <f>Electricity!H5549</f>
        <v>0</v>
      </c>
      <c r="H5524" s="2">
        <f>Electricity!I5549</f>
        <v>0</v>
      </c>
      <c r="I5524" s="2">
        <f>Electricity!J5549</f>
        <v>0</v>
      </c>
    </row>
    <row r="5525" spans="2:9" x14ac:dyDescent="0.35">
      <c r="B5525" s="458" t="str">
        <f t="shared" si="87"/>
        <v>08/18/2019 03:00:00 PM</v>
      </c>
      <c r="C5525" s="458">
        <v>43695</v>
      </c>
      <c r="D5525" s="459">
        <v>0.62500000000000011</v>
      </c>
      <c r="E5525" s="2">
        <f>Electricity!F5550</f>
        <v>0</v>
      </c>
      <c r="F5525" s="2">
        <f>Electricity!G5550</f>
        <v>0</v>
      </c>
      <c r="G5525" s="2">
        <f>Electricity!H5550</f>
        <v>0</v>
      </c>
      <c r="H5525" s="2">
        <f>Electricity!I5550</f>
        <v>0</v>
      </c>
      <c r="I5525" s="2">
        <f>Electricity!J5550</f>
        <v>0</v>
      </c>
    </row>
    <row r="5526" spans="2:9" x14ac:dyDescent="0.35">
      <c r="B5526" s="458" t="str">
        <f t="shared" si="87"/>
        <v>08/18/2019 04:00:00 PM</v>
      </c>
      <c r="C5526" s="458">
        <v>43695</v>
      </c>
      <c r="D5526" s="459">
        <v>0.66666666666666674</v>
      </c>
      <c r="E5526" s="2">
        <f>Electricity!F5551</f>
        <v>0</v>
      </c>
      <c r="F5526" s="2">
        <f>Electricity!G5551</f>
        <v>0</v>
      </c>
      <c r="G5526" s="2">
        <f>Electricity!H5551</f>
        <v>0</v>
      </c>
      <c r="H5526" s="2">
        <f>Electricity!I5551</f>
        <v>0</v>
      </c>
      <c r="I5526" s="2">
        <f>Electricity!J5551</f>
        <v>0</v>
      </c>
    </row>
    <row r="5527" spans="2:9" x14ac:dyDescent="0.35">
      <c r="B5527" s="458" t="str">
        <f t="shared" si="87"/>
        <v>08/18/2019 05:00:00 PM</v>
      </c>
      <c r="C5527" s="458">
        <v>43695</v>
      </c>
      <c r="D5527" s="459">
        <v>0.70833333333333337</v>
      </c>
      <c r="E5527" s="2">
        <f>Electricity!F5552</f>
        <v>0</v>
      </c>
      <c r="F5527" s="2">
        <f>Electricity!G5552</f>
        <v>0</v>
      </c>
      <c r="G5527" s="2">
        <f>Electricity!H5552</f>
        <v>0</v>
      </c>
      <c r="H5527" s="2">
        <f>Electricity!I5552</f>
        <v>0</v>
      </c>
      <c r="I5527" s="2">
        <f>Electricity!J5552</f>
        <v>0</v>
      </c>
    </row>
    <row r="5528" spans="2:9" x14ac:dyDescent="0.35">
      <c r="B5528" s="458" t="str">
        <f t="shared" si="87"/>
        <v>08/18/2019 06:00:00 PM</v>
      </c>
      <c r="C5528" s="458">
        <v>43695</v>
      </c>
      <c r="D5528" s="459">
        <v>0.75000000000000011</v>
      </c>
      <c r="E5528" s="2">
        <f>Electricity!F5553</f>
        <v>0</v>
      </c>
      <c r="F5528" s="2">
        <f>Electricity!G5553</f>
        <v>0</v>
      </c>
      <c r="G5528" s="2">
        <f>Electricity!H5553</f>
        <v>0</v>
      </c>
      <c r="H5528" s="2">
        <f>Electricity!I5553</f>
        <v>0</v>
      </c>
      <c r="I5528" s="2">
        <f>Electricity!J5553</f>
        <v>0</v>
      </c>
    </row>
    <row r="5529" spans="2:9" x14ac:dyDescent="0.35">
      <c r="B5529" s="458" t="str">
        <f t="shared" si="87"/>
        <v>08/18/2019 07:00:00 PM</v>
      </c>
      <c r="C5529" s="458">
        <v>43695</v>
      </c>
      <c r="D5529" s="459">
        <v>0.79166666666666674</v>
      </c>
      <c r="E5529" s="2">
        <f>Electricity!F5554</f>
        <v>0</v>
      </c>
      <c r="F5529" s="2">
        <f>Electricity!G5554</f>
        <v>0</v>
      </c>
      <c r="G5529" s="2">
        <f>Electricity!H5554</f>
        <v>0</v>
      </c>
      <c r="H5529" s="2">
        <f>Electricity!I5554</f>
        <v>0</v>
      </c>
      <c r="I5529" s="2">
        <f>Electricity!J5554</f>
        <v>0</v>
      </c>
    </row>
    <row r="5530" spans="2:9" x14ac:dyDescent="0.35">
      <c r="B5530" s="458" t="str">
        <f t="shared" si="87"/>
        <v>08/18/2019 08:00:00 PM</v>
      </c>
      <c r="C5530" s="458">
        <v>43695</v>
      </c>
      <c r="D5530" s="459">
        <v>0.83333333333333337</v>
      </c>
      <c r="E5530" s="2">
        <f>Electricity!F5555</f>
        <v>0</v>
      </c>
      <c r="F5530" s="2">
        <f>Electricity!G5555</f>
        <v>0</v>
      </c>
      <c r="G5530" s="2">
        <f>Electricity!H5555</f>
        <v>0</v>
      </c>
      <c r="H5530" s="2">
        <f>Electricity!I5555</f>
        <v>0</v>
      </c>
      <c r="I5530" s="2">
        <f>Electricity!J5555</f>
        <v>0</v>
      </c>
    </row>
    <row r="5531" spans="2:9" x14ac:dyDescent="0.35">
      <c r="B5531" s="458" t="str">
        <f t="shared" si="87"/>
        <v>08/18/2019 09:00:00 PM</v>
      </c>
      <c r="C5531" s="458">
        <v>43695</v>
      </c>
      <c r="D5531" s="459">
        <v>0.87500000000000011</v>
      </c>
      <c r="E5531" s="2">
        <f>Electricity!F5556</f>
        <v>0</v>
      </c>
      <c r="F5531" s="2">
        <f>Electricity!G5556</f>
        <v>0</v>
      </c>
      <c r="G5531" s="2">
        <f>Electricity!H5556</f>
        <v>0</v>
      </c>
      <c r="H5531" s="2">
        <f>Electricity!I5556</f>
        <v>0</v>
      </c>
      <c r="I5531" s="2">
        <f>Electricity!J5556</f>
        <v>0</v>
      </c>
    </row>
    <row r="5532" spans="2:9" x14ac:dyDescent="0.35">
      <c r="B5532" s="458" t="str">
        <f t="shared" si="87"/>
        <v>08/18/2019 10:00:00 PM</v>
      </c>
      <c r="C5532" s="458">
        <v>43695</v>
      </c>
      <c r="D5532" s="459">
        <v>0.91666666666666674</v>
      </c>
      <c r="E5532" s="2">
        <f>Electricity!F5557</f>
        <v>0</v>
      </c>
      <c r="F5532" s="2">
        <f>Electricity!G5557</f>
        <v>0</v>
      </c>
      <c r="G5532" s="2">
        <f>Electricity!H5557</f>
        <v>0</v>
      </c>
      <c r="H5532" s="2">
        <f>Electricity!I5557</f>
        <v>0</v>
      </c>
      <c r="I5532" s="2">
        <f>Electricity!J5557</f>
        <v>0</v>
      </c>
    </row>
    <row r="5533" spans="2:9" x14ac:dyDescent="0.35">
      <c r="B5533" s="458" t="str">
        <f t="shared" si="87"/>
        <v>08/18/2019 11:00:00 PM</v>
      </c>
      <c r="C5533" s="458">
        <v>43695</v>
      </c>
      <c r="D5533" s="459">
        <v>0.95833333333333337</v>
      </c>
      <c r="E5533" s="2">
        <f>Electricity!F5558</f>
        <v>0</v>
      </c>
      <c r="F5533" s="2">
        <f>Electricity!G5558</f>
        <v>0</v>
      </c>
      <c r="G5533" s="2">
        <f>Electricity!H5558</f>
        <v>0</v>
      </c>
      <c r="H5533" s="2">
        <f>Electricity!I5558</f>
        <v>0</v>
      </c>
      <c r="I5533" s="2">
        <f>Electricity!J5558</f>
        <v>0</v>
      </c>
    </row>
    <row r="5534" spans="2:9" x14ac:dyDescent="0.35">
      <c r="B5534" s="458" t="str">
        <f t="shared" si="87"/>
        <v>08/19/2019 12:00:00 AM</v>
      </c>
      <c r="C5534" s="458">
        <v>43696</v>
      </c>
      <c r="D5534" s="459">
        <v>3.1225022567582528E-17</v>
      </c>
      <c r="E5534" s="2">
        <f>Electricity!F5559</f>
        <v>0</v>
      </c>
      <c r="F5534" s="2">
        <f>Electricity!G5559</f>
        <v>0</v>
      </c>
      <c r="G5534" s="2">
        <f>Electricity!H5559</f>
        <v>0</v>
      </c>
      <c r="H5534" s="2">
        <f>Electricity!I5559</f>
        <v>0</v>
      </c>
      <c r="I5534" s="2">
        <f>Electricity!J5559</f>
        <v>0</v>
      </c>
    </row>
    <row r="5535" spans="2:9" x14ac:dyDescent="0.35">
      <c r="B5535" s="458" t="str">
        <f t="shared" si="87"/>
        <v>08/19/2019 01:00:00 AM</v>
      </c>
      <c r="C5535" s="458">
        <v>43696</v>
      </c>
      <c r="D5535" s="459">
        <v>4.1666666666666699E-2</v>
      </c>
      <c r="E5535" s="2">
        <f>Electricity!F5560</f>
        <v>0</v>
      </c>
      <c r="F5535" s="2">
        <f>Electricity!G5560</f>
        <v>0</v>
      </c>
      <c r="G5535" s="2">
        <f>Electricity!H5560</f>
        <v>0</v>
      </c>
      <c r="H5535" s="2">
        <f>Electricity!I5560</f>
        <v>0</v>
      </c>
      <c r="I5535" s="2">
        <f>Electricity!J5560</f>
        <v>0</v>
      </c>
    </row>
    <row r="5536" spans="2:9" x14ac:dyDescent="0.35">
      <c r="B5536" s="458" t="str">
        <f t="shared" si="87"/>
        <v>08/19/2019 02:00:00 AM</v>
      </c>
      <c r="C5536" s="458">
        <v>43696</v>
      </c>
      <c r="D5536" s="459">
        <v>8.333333333333337E-2</v>
      </c>
      <c r="E5536" s="2">
        <f>Electricity!F5561</f>
        <v>0</v>
      </c>
      <c r="F5536" s="2">
        <f>Electricity!G5561</f>
        <v>0</v>
      </c>
      <c r="G5536" s="2">
        <f>Electricity!H5561</f>
        <v>0</v>
      </c>
      <c r="H5536" s="2">
        <f>Electricity!I5561</f>
        <v>0</v>
      </c>
      <c r="I5536" s="2">
        <f>Electricity!J5561</f>
        <v>0</v>
      </c>
    </row>
    <row r="5537" spans="2:9" x14ac:dyDescent="0.35">
      <c r="B5537" s="458" t="str">
        <f t="shared" si="87"/>
        <v>08/19/2019 03:00:00 AM</v>
      </c>
      <c r="C5537" s="458">
        <v>43696</v>
      </c>
      <c r="D5537" s="459">
        <v>0.12500000000000006</v>
      </c>
      <c r="E5537" s="2">
        <f>Electricity!F5562</f>
        <v>0</v>
      </c>
      <c r="F5537" s="2">
        <f>Electricity!G5562</f>
        <v>0</v>
      </c>
      <c r="G5537" s="2">
        <f>Electricity!H5562</f>
        <v>0</v>
      </c>
      <c r="H5537" s="2">
        <f>Electricity!I5562</f>
        <v>0</v>
      </c>
      <c r="I5537" s="2">
        <f>Electricity!J5562</f>
        <v>0</v>
      </c>
    </row>
    <row r="5538" spans="2:9" x14ac:dyDescent="0.35">
      <c r="B5538" s="458" t="str">
        <f t="shared" si="87"/>
        <v>08/19/2019 04:00:00 AM</v>
      </c>
      <c r="C5538" s="458">
        <v>43696</v>
      </c>
      <c r="D5538" s="459">
        <v>0.16666666666666669</v>
      </c>
      <c r="E5538" s="2">
        <f>Electricity!F5563</f>
        <v>0</v>
      </c>
      <c r="F5538" s="2">
        <f>Electricity!G5563</f>
        <v>0</v>
      </c>
      <c r="G5538" s="2">
        <f>Electricity!H5563</f>
        <v>0</v>
      </c>
      <c r="H5538" s="2">
        <f>Electricity!I5563</f>
        <v>0</v>
      </c>
      <c r="I5538" s="2">
        <f>Electricity!J5563</f>
        <v>0</v>
      </c>
    </row>
    <row r="5539" spans="2:9" x14ac:dyDescent="0.35">
      <c r="B5539" s="458" t="str">
        <f t="shared" si="87"/>
        <v>08/19/2019 05:00:00 AM</v>
      </c>
      <c r="C5539" s="458">
        <v>43696</v>
      </c>
      <c r="D5539" s="459">
        <v>0.20833333333333337</v>
      </c>
      <c r="E5539" s="2">
        <f>Electricity!F5564</f>
        <v>0</v>
      </c>
      <c r="F5539" s="2">
        <f>Electricity!G5564</f>
        <v>0</v>
      </c>
      <c r="G5539" s="2">
        <f>Electricity!H5564</f>
        <v>0</v>
      </c>
      <c r="H5539" s="2">
        <f>Electricity!I5564</f>
        <v>0</v>
      </c>
      <c r="I5539" s="2">
        <f>Electricity!J5564</f>
        <v>0</v>
      </c>
    </row>
    <row r="5540" spans="2:9" x14ac:dyDescent="0.35">
      <c r="B5540" s="458" t="str">
        <f t="shared" si="87"/>
        <v>08/19/2019 06:00:00 AM</v>
      </c>
      <c r="C5540" s="458">
        <v>43696</v>
      </c>
      <c r="D5540" s="459">
        <v>0.25</v>
      </c>
      <c r="E5540" s="2">
        <f>Electricity!F5565</f>
        <v>0</v>
      </c>
      <c r="F5540" s="2">
        <f>Electricity!G5565</f>
        <v>0</v>
      </c>
      <c r="G5540" s="2">
        <f>Electricity!H5565</f>
        <v>0</v>
      </c>
      <c r="H5540" s="2">
        <f>Electricity!I5565</f>
        <v>0</v>
      </c>
      <c r="I5540" s="2">
        <f>Electricity!J5565</f>
        <v>0</v>
      </c>
    </row>
    <row r="5541" spans="2:9" x14ac:dyDescent="0.35">
      <c r="B5541" s="458" t="str">
        <f t="shared" si="87"/>
        <v>08/19/2019 07:00:00 AM</v>
      </c>
      <c r="C5541" s="458">
        <v>43696</v>
      </c>
      <c r="D5541" s="459">
        <v>0.29166666666666669</v>
      </c>
      <c r="E5541" s="2">
        <f>Electricity!F5566</f>
        <v>0</v>
      </c>
      <c r="F5541" s="2">
        <f>Electricity!G5566</f>
        <v>0</v>
      </c>
      <c r="G5541" s="2">
        <f>Electricity!H5566</f>
        <v>0</v>
      </c>
      <c r="H5541" s="2">
        <f>Electricity!I5566</f>
        <v>0</v>
      </c>
      <c r="I5541" s="2">
        <f>Electricity!J5566</f>
        <v>0</v>
      </c>
    </row>
    <row r="5542" spans="2:9" x14ac:dyDescent="0.35">
      <c r="B5542" s="458" t="str">
        <f t="shared" si="87"/>
        <v>08/19/2019 08:00:00 AM</v>
      </c>
      <c r="C5542" s="458">
        <v>43696</v>
      </c>
      <c r="D5542" s="459">
        <v>0.33333333333333337</v>
      </c>
      <c r="E5542" s="2">
        <f>Electricity!F5567</f>
        <v>0</v>
      </c>
      <c r="F5542" s="2">
        <f>Electricity!G5567</f>
        <v>0</v>
      </c>
      <c r="G5542" s="2">
        <f>Electricity!H5567</f>
        <v>0</v>
      </c>
      <c r="H5542" s="2">
        <f>Electricity!I5567</f>
        <v>0</v>
      </c>
      <c r="I5542" s="2">
        <f>Electricity!J5567</f>
        <v>0</v>
      </c>
    </row>
    <row r="5543" spans="2:9" x14ac:dyDescent="0.35">
      <c r="B5543" s="458" t="str">
        <f t="shared" si="87"/>
        <v>08/19/2019 09:00:00 AM</v>
      </c>
      <c r="C5543" s="458">
        <v>43696</v>
      </c>
      <c r="D5543" s="459">
        <v>0.375</v>
      </c>
      <c r="E5543" s="2">
        <f>Electricity!F5568</f>
        <v>0</v>
      </c>
      <c r="F5543" s="2">
        <f>Electricity!G5568</f>
        <v>0</v>
      </c>
      <c r="G5543" s="2">
        <f>Electricity!H5568</f>
        <v>0</v>
      </c>
      <c r="H5543" s="2">
        <f>Electricity!I5568</f>
        <v>0</v>
      </c>
      <c r="I5543" s="2">
        <f>Electricity!J5568</f>
        <v>0</v>
      </c>
    </row>
    <row r="5544" spans="2:9" x14ac:dyDescent="0.35">
      <c r="B5544" s="458" t="str">
        <f t="shared" si="87"/>
        <v>08/19/2019 10:00:00 AM</v>
      </c>
      <c r="C5544" s="458">
        <v>43696</v>
      </c>
      <c r="D5544" s="459">
        <v>0.41666666666666669</v>
      </c>
      <c r="E5544" s="2">
        <f>Electricity!F5569</f>
        <v>0</v>
      </c>
      <c r="F5544" s="2">
        <f>Electricity!G5569</f>
        <v>0</v>
      </c>
      <c r="G5544" s="2">
        <f>Electricity!H5569</f>
        <v>0</v>
      </c>
      <c r="H5544" s="2">
        <f>Electricity!I5569</f>
        <v>0</v>
      </c>
      <c r="I5544" s="2">
        <f>Electricity!J5569</f>
        <v>0</v>
      </c>
    </row>
    <row r="5545" spans="2:9" x14ac:dyDescent="0.35">
      <c r="B5545" s="458" t="str">
        <f t="shared" si="87"/>
        <v>08/19/2019 11:00:00 AM</v>
      </c>
      <c r="C5545" s="458">
        <v>43696</v>
      </c>
      <c r="D5545" s="459">
        <v>0.45833333333333337</v>
      </c>
      <c r="E5545" s="2">
        <f>Electricity!F5570</f>
        <v>0</v>
      </c>
      <c r="F5545" s="2">
        <f>Electricity!G5570</f>
        <v>0</v>
      </c>
      <c r="G5545" s="2">
        <f>Electricity!H5570</f>
        <v>0</v>
      </c>
      <c r="H5545" s="2">
        <f>Electricity!I5570</f>
        <v>0</v>
      </c>
      <c r="I5545" s="2">
        <f>Electricity!J5570</f>
        <v>0</v>
      </c>
    </row>
    <row r="5546" spans="2:9" x14ac:dyDescent="0.35">
      <c r="B5546" s="458" t="str">
        <f t="shared" si="87"/>
        <v>08/19/2019 12:00:00 PM</v>
      </c>
      <c r="C5546" s="458">
        <v>43696</v>
      </c>
      <c r="D5546" s="459">
        <v>0.50000000000000011</v>
      </c>
      <c r="E5546" s="2">
        <f>Electricity!F5571</f>
        <v>0</v>
      </c>
      <c r="F5546" s="2">
        <f>Electricity!G5571</f>
        <v>0</v>
      </c>
      <c r="G5546" s="2">
        <f>Electricity!H5571</f>
        <v>0</v>
      </c>
      <c r="H5546" s="2">
        <f>Electricity!I5571</f>
        <v>0</v>
      </c>
      <c r="I5546" s="2">
        <f>Electricity!J5571</f>
        <v>0</v>
      </c>
    </row>
    <row r="5547" spans="2:9" x14ac:dyDescent="0.35">
      <c r="B5547" s="458" t="str">
        <f t="shared" si="87"/>
        <v>08/19/2019 01:00:00 PM</v>
      </c>
      <c r="C5547" s="458">
        <v>43696</v>
      </c>
      <c r="D5547" s="459">
        <v>0.54166666666666674</v>
      </c>
      <c r="E5547" s="2">
        <f>Electricity!F5572</f>
        <v>0</v>
      </c>
      <c r="F5547" s="2">
        <f>Electricity!G5572</f>
        <v>0</v>
      </c>
      <c r="G5547" s="2">
        <f>Electricity!H5572</f>
        <v>0</v>
      </c>
      <c r="H5547" s="2">
        <f>Electricity!I5572</f>
        <v>0</v>
      </c>
      <c r="I5547" s="2">
        <f>Electricity!J5572</f>
        <v>0</v>
      </c>
    </row>
    <row r="5548" spans="2:9" x14ac:dyDescent="0.35">
      <c r="B5548" s="458" t="str">
        <f t="shared" si="87"/>
        <v>08/19/2019 02:00:00 PM</v>
      </c>
      <c r="C5548" s="458">
        <v>43696</v>
      </c>
      <c r="D5548" s="459">
        <v>0.58333333333333337</v>
      </c>
      <c r="E5548" s="2">
        <f>Electricity!F5573</f>
        <v>0</v>
      </c>
      <c r="F5548" s="2">
        <f>Electricity!G5573</f>
        <v>0</v>
      </c>
      <c r="G5548" s="2">
        <f>Electricity!H5573</f>
        <v>0</v>
      </c>
      <c r="H5548" s="2">
        <f>Electricity!I5573</f>
        <v>0</v>
      </c>
      <c r="I5548" s="2">
        <f>Electricity!J5573</f>
        <v>0</v>
      </c>
    </row>
    <row r="5549" spans="2:9" x14ac:dyDescent="0.35">
      <c r="B5549" s="458" t="str">
        <f t="shared" si="87"/>
        <v>08/19/2019 03:00:00 PM</v>
      </c>
      <c r="C5549" s="458">
        <v>43696</v>
      </c>
      <c r="D5549" s="459">
        <v>0.62500000000000011</v>
      </c>
      <c r="E5549" s="2">
        <f>Electricity!F5574</f>
        <v>0</v>
      </c>
      <c r="F5549" s="2">
        <f>Electricity!G5574</f>
        <v>0</v>
      </c>
      <c r="G5549" s="2">
        <f>Electricity!H5574</f>
        <v>0</v>
      </c>
      <c r="H5549" s="2">
        <f>Electricity!I5574</f>
        <v>0</v>
      </c>
      <c r="I5549" s="2">
        <f>Electricity!J5574</f>
        <v>0</v>
      </c>
    </row>
    <row r="5550" spans="2:9" x14ac:dyDescent="0.35">
      <c r="B5550" s="458" t="str">
        <f t="shared" si="87"/>
        <v>08/19/2019 04:00:00 PM</v>
      </c>
      <c r="C5550" s="458">
        <v>43696</v>
      </c>
      <c r="D5550" s="459">
        <v>0.66666666666666674</v>
      </c>
      <c r="E5550" s="2">
        <f>Electricity!F5575</f>
        <v>0</v>
      </c>
      <c r="F5550" s="2">
        <f>Electricity!G5575</f>
        <v>0</v>
      </c>
      <c r="G5550" s="2">
        <f>Electricity!H5575</f>
        <v>0</v>
      </c>
      <c r="H5550" s="2">
        <f>Electricity!I5575</f>
        <v>0</v>
      </c>
      <c r="I5550" s="2">
        <f>Electricity!J5575</f>
        <v>0</v>
      </c>
    </row>
    <row r="5551" spans="2:9" x14ac:dyDescent="0.35">
      <c r="B5551" s="458" t="str">
        <f t="shared" si="87"/>
        <v>08/19/2019 05:00:00 PM</v>
      </c>
      <c r="C5551" s="458">
        <v>43696</v>
      </c>
      <c r="D5551" s="459">
        <v>0.70833333333333337</v>
      </c>
      <c r="E5551" s="2">
        <f>Electricity!F5576</f>
        <v>0</v>
      </c>
      <c r="F5551" s="2">
        <f>Electricity!G5576</f>
        <v>0</v>
      </c>
      <c r="G5551" s="2">
        <f>Electricity!H5576</f>
        <v>0</v>
      </c>
      <c r="H5551" s="2">
        <f>Electricity!I5576</f>
        <v>0</v>
      </c>
      <c r="I5551" s="2">
        <f>Electricity!J5576</f>
        <v>0</v>
      </c>
    </row>
    <row r="5552" spans="2:9" x14ac:dyDescent="0.35">
      <c r="B5552" s="458" t="str">
        <f t="shared" si="87"/>
        <v>08/19/2019 06:00:00 PM</v>
      </c>
      <c r="C5552" s="458">
        <v>43696</v>
      </c>
      <c r="D5552" s="459">
        <v>0.75000000000000011</v>
      </c>
      <c r="E5552" s="2">
        <f>Electricity!F5577</f>
        <v>0</v>
      </c>
      <c r="F5552" s="2">
        <f>Electricity!G5577</f>
        <v>0</v>
      </c>
      <c r="G5552" s="2">
        <f>Electricity!H5577</f>
        <v>0</v>
      </c>
      <c r="H5552" s="2">
        <f>Electricity!I5577</f>
        <v>0</v>
      </c>
      <c r="I5552" s="2">
        <f>Electricity!J5577</f>
        <v>0</v>
      </c>
    </row>
    <row r="5553" spans="2:9" x14ac:dyDescent="0.35">
      <c r="B5553" s="458" t="str">
        <f t="shared" si="87"/>
        <v>08/19/2019 07:00:00 PM</v>
      </c>
      <c r="C5553" s="458">
        <v>43696</v>
      </c>
      <c r="D5553" s="459">
        <v>0.79166666666666674</v>
      </c>
      <c r="E5553" s="2">
        <f>Electricity!F5578</f>
        <v>0</v>
      </c>
      <c r="F5553" s="2">
        <f>Electricity!G5578</f>
        <v>0</v>
      </c>
      <c r="G5553" s="2">
        <f>Electricity!H5578</f>
        <v>0</v>
      </c>
      <c r="H5553" s="2">
        <f>Electricity!I5578</f>
        <v>0</v>
      </c>
      <c r="I5553" s="2">
        <f>Electricity!J5578</f>
        <v>0</v>
      </c>
    </row>
    <row r="5554" spans="2:9" x14ac:dyDescent="0.35">
      <c r="B5554" s="458" t="str">
        <f t="shared" si="87"/>
        <v>08/19/2019 08:00:00 PM</v>
      </c>
      <c r="C5554" s="458">
        <v>43696</v>
      </c>
      <c r="D5554" s="459">
        <v>0.83333333333333337</v>
      </c>
      <c r="E5554" s="2">
        <f>Electricity!F5579</f>
        <v>0</v>
      </c>
      <c r="F5554" s="2">
        <f>Electricity!G5579</f>
        <v>0</v>
      </c>
      <c r="G5554" s="2">
        <f>Electricity!H5579</f>
        <v>0</v>
      </c>
      <c r="H5554" s="2">
        <f>Electricity!I5579</f>
        <v>0</v>
      </c>
      <c r="I5554" s="2">
        <f>Electricity!J5579</f>
        <v>0</v>
      </c>
    </row>
    <row r="5555" spans="2:9" x14ac:dyDescent="0.35">
      <c r="B5555" s="458" t="str">
        <f t="shared" si="87"/>
        <v>08/19/2019 09:00:00 PM</v>
      </c>
      <c r="C5555" s="458">
        <v>43696</v>
      </c>
      <c r="D5555" s="459">
        <v>0.87500000000000011</v>
      </c>
      <c r="E5555" s="2">
        <f>Electricity!F5580</f>
        <v>0</v>
      </c>
      <c r="F5555" s="2">
        <f>Electricity!G5580</f>
        <v>0</v>
      </c>
      <c r="G5555" s="2">
        <f>Electricity!H5580</f>
        <v>0</v>
      </c>
      <c r="H5555" s="2">
        <f>Electricity!I5580</f>
        <v>0</v>
      </c>
      <c r="I5555" s="2">
        <f>Electricity!J5580</f>
        <v>0</v>
      </c>
    </row>
    <row r="5556" spans="2:9" x14ac:dyDescent="0.35">
      <c r="B5556" s="458" t="str">
        <f t="shared" si="87"/>
        <v>08/19/2019 10:00:00 PM</v>
      </c>
      <c r="C5556" s="458">
        <v>43696</v>
      </c>
      <c r="D5556" s="459">
        <v>0.91666666666666674</v>
      </c>
      <c r="E5556" s="2">
        <f>Electricity!F5581</f>
        <v>0</v>
      </c>
      <c r="F5556" s="2">
        <f>Electricity!G5581</f>
        <v>0</v>
      </c>
      <c r="G5556" s="2">
        <f>Electricity!H5581</f>
        <v>0</v>
      </c>
      <c r="H5556" s="2">
        <f>Electricity!I5581</f>
        <v>0</v>
      </c>
      <c r="I5556" s="2">
        <f>Electricity!J5581</f>
        <v>0</v>
      </c>
    </row>
    <row r="5557" spans="2:9" x14ac:dyDescent="0.35">
      <c r="B5557" s="458" t="str">
        <f t="shared" si="87"/>
        <v>08/19/2019 11:00:00 PM</v>
      </c>
      <c r="C5557" s="458">
        <v>43696</v>
      </c>
      <c r="D5557" s="459">
        <v>0.95833333333333337</v>
      </c>
      <c r="E5557" s="2">
        <f>Electricity!F5582</f>
        <v>0</v>
      </c>
      <c r="F5557" s="2">
        <f>Electricity!G5582</f>
        <v>0</v>
      </c>
      <c r="G5557" s="2">
        <f>Electricity!H5582</f>
        <v>0</v>
      </c>
      <c r="H5557" s="2">
        <f>Electricity!I5582</f>
        <v>0</v>
      </c>
      <c r="I5557" s="2">
        <f>Electricity!J5582</f>
        <v>0</v>
      </c>
    </row>
    <row r="5558" spans="2:9" x14ac:dyDescent="0.35">
      <c r="B5558" s="458" t="str">
        <f t="shared" si="87"/>
        <v>08/20/2019 12:00:00 AM</v>
      </c>
      <c r="C5558" s="458">
        <v>43697</v>
      </c>
      <c r="D5558" s="459">
        <v>3.1225022567582528E-17</v>
      </c>
      <c r="E5558" s="2">
        <f>Electricity!F5583</f>
        <v>0</v>
      </c>
      <c r="F5558" s="2">
        <f>Electricity!G5583</f>
        <v>0</v>
      </c>
      <c r="G5558" s="2">
        <f>Electricity!H5583</f>
        <v>0</v>
      </c>
      <c r="H5558" s="2">
        <f>Electricity!I5583</f>
        <v>0</v>
      </c>
      <c r="I5558" s="2">
        <f>Electricity!J5583</f>
        <v>0</v>
      </c>
    </row>
    <row r="5559" spans="2:9" x14ac:dyDescent="0.35">
      <c r="B5559" s="458" t="str">
        <f t="shared" si="87"/>
        <v>08/20/2019 01:00:00 AM</v>
      </c>
      <c r="C5559" s="458">
        <v>43697</v>
      </c>
      <c r="D5559" s="459">
        <v>4.1666666666666699E-2</v>
      </c>
      <c r="E5559" s="2">
        <f>Electricity!F5584</f>
        <v>0</v>
      </c>
      <c r="F5559" s="2">
        <f>Electricity!G5584</f>
        <v>0</v>
      </c>
      <c r="G5559" s="2">
        <f>Electricity!H5584</f>
        <v>0</v>
      </c>
      <c r="H5559" s="2">
        <f>Electricity!I5584</f>
        <v>0</v>
      </c>
      <c r="I5559" s="2">
        <f>Electricity!J5584</f>
        <v>0</v>
      </c>
    </row>
    <row r="5560" spans="2:9" x14ac:dyDescent="0.35">
      <c r="B5560" s="458" t="str">
        <f t="shared" si="87"/>
        <v>08/20/2019 02:00:00 AM</v>
      </c>
      <c r="C5560" s="458">
        <v>43697</v>
      </c>
      <c r="D5560" s="459">
        <v>8.333333333333337E-2</v>
      </c>
      <c r="E5560" s="2">
        <f>Electricity!F5585</f>
        <v>0</v>
      </c>
      <c r="F5560" s="2">
        <f>Electricity!G5585</f>
        <v>0</v>
      </c>
      <c r="G5560" s="2">
        <f>Electricity!H5585</f>
        <v>0</v>
      </c>
      <c r="H5560" s="2">
        <f>Electricity!I5585</f>
        <v>0</v>
      </c>
      <c r="I5560" s="2">
        <f>Electricity!J5585</f>
        <v>0</v>
      </c>
    </row>
    <row r="5561" spans="2:9" x14ac:dyDescent="0.35">
      <c r="B5561" s="458" t="str">
        <f t="shared" si="87"/>
        <v>08/20/2019 03:00:00 AM</v>
      </c>
      <c r="C5561" s="458">
        <v>43697</v>
      </c>
      <c r="D5561" s="459">
        <v>0.12500000000000006</v>
      </c>
      <c r="E5561" s="2">
        <f>Electricity!F5586</f>
        <v>0</v>
      </c>
      <c r="F5561" s="2">
        <f>Electricity!G5586</f>
        <v>0</v>
      </c>
      <c r="G5561" s="2">
        <f>Electricity!H5586</f>
        <v>0</v>
      </c>
      <c r="H5561" s="2">
        <f>Electricity!I5586</f>
        <v>0</v>
      </c>
      <c r="I5561" s="2">
        <f>Electricity!J5586</f>
        <v>0</v>
      </c>
    </row>
    <row r="5562" spans="2:9" x14ac:dyDescent="0.35">
      <c r="B5562" s="458" t="str">
        <f t="shared" si="87"/>
        <v>08/20/2019 04:00:00 AM</v>
      </c>
      <c r="C5562" s="458">
        <v>43697</v>
      </c>
      <c r="D5562" s="459">
        <v>0.16666666666666669</v>
      </c>
      <c r="E5562" s="2">
        <f>Electricity!F5587</f>
        <v>0</v>
      </c>
      <c r="F5562" s="2">
        <f>Electricity!G5587</f>
        <v>0</v>
      </c>
      <c r="G5562" s="2">
        <f>Electricity!H5587</f>
        <v>0</v>
      </c>
      <c r="H5562" s="2">
        <f>Electricity!I5587</f>
        <v>0</v>
      </c>
      <c r="I5562" s="2">
        <f>Electricity!J5587</f>
        <v>0</v>
      </c>
    </row>
    <row r="5563" spans="2:9" x14ac:dyDescent="0.35">
      <c r="B5563" s="458" t="str">
        <f t="shared" si="87"/>
        <v>08/20/2019 05:00:00 AM</v>
      </c>
      <c r="C5563" s="458">
        <v>43697</v>
      </c>
      <c r="D5563" s="459">
        <v>0.20833333333333337</v>
      </c>
      <c r="E5563" s="2">
        <f>Electricity!F5588</f>
        <v>0</v>
      </c>
      <c r="F5563" s="2">
        <f>Electricity!G5588</f>
        <v>0</v>
      </c>
      <c r="G5563" s="2">
        <f>Electricity!H5588</f>
        <v>0</v>
      </c>
      <c r="H5563" s="2">
        <f>Electricity!I5588</f>
        <v>0</v>
      </c>
      <c r="I5563" s="2">
        <f>Electricity!J5588</f>
        <v>0</v>
      </c>
    </row>
    <row r="5564" spans="2:9" x14ac:dyDescent="0.35">
      <c r="B5564" s="458" t="str">
        <f t="shared" si="87"/>
        <v>08/20/2019 06:00:00 AM</v>
      </c>
      <c r="C5564" s="458">
        <v>43697</v>
      </c>
      <c r="D5564" s="459">
        <v>0.25</v>
      </c>
      <c r="E5564" s="2">
        <f>Electricity!F5589</f>
        <v>0</v>
      </c>
      <c r="F5564" s="2">
        <f>Electricity!G5589</f>
        <v>0</v>
      </c>
      <c r="G5564" s="2">
        <f>Electricity!H5589</f>
        <v>0</v>
      </c>
      <c r="H5564" s="2">
        <f>Electricity!I5589</f>
        <v>0</v>
      </c>
      <c r="I5564" s="2">
        <f>Electricity!J5589</f>
        <v>0</v>
      </c>
    </row>
    <row r="5565" spans="2:9" x14ac:dyDescent="0.35">
      <c r="B5565" s="458" t="str">
        <f t="shared" si="87"/>
        <v>08/20/2019 07:00:00 AM</v>
      </c>
      <c r="C5565" s="458">
        <v>43697</v>
      </c>
      <c r="D5565" s="459">
        <v>0.29166666666666669</v>
      </c>
      <c r="E5565" s="2">
        <f>Electricity!F5590</f>
        <v>0</v>
      </c>
      <c r="F5565" s="2">
        <f>Electricity!G5590</f>
        <v>0</v>
      </c>
      <c r="G5565" s="2">
        <f>Electricity!H5590</f>
        <v>0</v>
      </c>
      <c r="H5565" s="2">
        <f>Electricity!I5590</f>
        <v>0</v>
      </c>
      <c r="I5565" s="2">
        <f>Electricity!J5590</f>
        <v>0</v>
      </c>
    </row>
    <row r="5566" spans="2:9" x14ac:dyDescent="0.35">
      <c r="B5566" s="458" t="str">
        <f t="shared" si="87"/>
        <v>08/20/2019 08:00:00 AM</v>
      </c>
      <c r="C5566" s="458">
        <v>43697</v>
      </c>
      <c r="D5566" s="459">
        <v>0.33333333333333337</v>
      </c>
      <c r="E5566" s="2">
        <f>Electricity!F5591</f>
        <v>0</v>
      </c>
      <c r="F5566" s="2">
        <f>Electricity!G5591</f>
        <v>0</v>
      </c>
      <c r="G5566" s="2">
        <f>Electricity!H5591</f>
        <v>0</v>
      </c>
      <c r="H5566" s="2">
        <f>Electricity!I5591</f>
        <v>0</v>
      </c>
      <c r="I5566" s="2">
        <f>Electricity!J5591</f>
        <v>0</v>
      </c>
    </row>
    <row r="5567" spans="2:9" x14ac:dyDescent="0.35">
      <c r="B5567" s="458" t="str">
        <f t="shared" si="87"/>
        <v>08/20/2019 09:00:00 AM</v>
      </c>
      <c r="C5567" s="458">
        <v>43697</v>
      </c>
      <c r="D5567" s="459">
        <v>0.375</v>
      </c>
      <c r="E5567" s="2">
        <f>Electricity!F5592</f>
        <v>0</v>
      </c>
      <c r="F5567" s="2">
        <f>Electricity!G5592</f>
        <v>0</v>
      </c>
      <c r="G5567" s="2">
        <f>Electricity!H5592</f>
        <v>0</v>
      </c>
      <c r="H5567" s="2">
        <f>Electricity!I5592</f>
        <v>0</v>
      </c>
      <c r="I5567" s="2">
        <f>Electricity!J5592</f>
        <v>0</v>
      </c>
    </row>
    <row r="5568" spans="2:9" x14ac:dyDescent="0.35">
      <c r="B5568" s="458" t="str">
        <f t="shared" si="87"/>
        <v>08/20/2019 10:00:00 AM</v>
      </c>
      <c r="C5568" s="458">
        <v>43697</v>
      </c>
      <c r="D5568" s="459">
        <v>0.41666666666666669</v>
      </c>
      <c r="E5568" s="2">
        <f>Electricity!F5593</f>
        <v>0</v>
      </c>
      <c r="F5568" s="2">
        <f>Electricity!G5593</f>
        <v>0</v>
      </c>
      <c r="G5568" s="2">
        <f>Electricity!H5593</f>
        <v>0</v>
      </c>
      <c r="H5568" s="2">
        <f>Electricity!I5593</f>
        <v>0</v>
      </c>
      <c r="I5568" s="2">
        <f>Electricity!J5593</f>
        <v>0</v>
      </c>
    </row>
    <row r="5569" spans="2:9" x14ac:dyDescent="0.35">
      <c r="B5569" s="458" t="str">
        <f t="shared" si="87"/>
        <v>08/20/2019 11:00:00 AM</v>
      </c>
      <c r="C5569" s="458">
        <v>43697</v>
      </c>
      <c r="D5569" s="459">
        <v>0.45833333333333337</v>
      </c>
      <c r="E5569" s="2">
        <f>Electricity!F5594</f>
        <v>0</v>
      </c>
      <c r="F5569" s="2">
        <f>Electricity!G5594</f>
        <v>0</v>
      </c>
      <c r="G5569" s="2">
        <f>Electricity!H5594</f>
        <v>0</v>
      </c>
      <c r="H5569" s="2">
        <f>Electricity!I5594</f>
        <v>0</v>
      </c>
      <c r="I5569" s="2">
        <f>Electricity!J5594</f>
        <v>0</v>
      </c>
    </row>
    <row r="5570" spans="2:9" x14ac:dyDescent="0.35">
      <c r="B5570" s="458" t="str">
        <f t="shared" si="87"/>
        <v>08/20/2019 12:00:00 PM</v>
      </c>
      <c r="C5570" s="458">
        <v>43697</v>
      </c>
      <c r="D5570" s="459">
        <v>0.50000000000000011</v>
      </c>
      <c r="E5570" s="2">
        <f>Electricity!F5595</f>
        <v>0</v>
      </c>
      <c r="F5570" s="2">
        <f>Electricity!G5595</f>
        <v>0</v>
      </c>
      <c r="G5570" s="2">
        <f>Electricity!H5595</f>
        <v>0</v>
      </c>
      <c r="H5570" s="2">
        <f>Electricity!I5595</f>
        <v>0</v>
      </c>
      <c r="I5570" s="2">
        <f>Electricity!J5595</f>
        <v>0</v>
      </c>
    </row>
    <row r="5571" spans="2:9" x14ac:dyDescent="0.35">
      <c r="B5571" s="458" t="str">
        <f t="shared" si="87"/>
        <v>08/20/2019 01:00:00 PM</v>
      </c>
      <c r="C5571" s="458">
        <v>43697</v>
      </c>
      <c r="D5571" s="459">
        <v>0.54166666666666674</v>
      </c>
      <c r="E5571" s="2">
        <f>Electricity!F5596</f>
        <v>0</v>
      </c>
      <c r="F5571" s="2">
        <f>Electricity!G5596</f>
        <v>0</v>
      </c>
      <c r="G5571" s="2">
        <f>Electricity!H5596</f>
        <v>0</v>
      </c>
      <c r="H5571" s="2">
        <f>Electricity!I5596</f>
        <v>0</v>
      </c>
      <c r="I5571" s="2">
        <f>Electricity!J5596</f>
        <v>0</v>
      </c>
    </row>
    <row r="5572" spans="2:9" x14ac:dyDescent="0.35">
      <c r="B5572" s="458" t="str">
        <f t="shared" si="87"/>
        <v>08/20/2019 02:00:00 PM</v>
      </c>
      <c r="C5572" s="458">
        <v>43697</v>
      </c>
      <c r="D5572" s="459">
        <v>0.58333333333333337</v>
      </c>
      <c r="E5572" s="2">
        <f>Electricity!F5597</f>
        <v>0</v>
      </c>
      <c r="F5572" s="2">
        <f>Electricity!G5597</f>
        <v>0</v>
      </c>
      <c r="G5572" s="2">
        <f>Electricity!H5597</f>
        <v>0</v>
      </c>
      <c r="H5572" s="2">
        <f>Electricity!I5597</f>
        <v>0</v>
      </c>
      <c r="I5572" s="2">
        <f>Electricity!J5597</f>
        <v>0</v>
      </c>
    </row>
    <row r="5573" spans="2:9" x14ac:dyDescent="0.35">
      <c r="B5573" s="458" t="str">
        <f t="shared" si="87"/>
        <v>08/20/2019 03:00:00 PM</v>
      </c>
      <c r="C5573" s="458">
        <v>43697</v>
      </c>
      <c r="D5573" s="459">
        <v>0.62500000000000011</v>
      </c>
      <c r="E5573" s="2">
        <f>Electricity!F5598</f>
        <v>0</v>
      </c>
      <c r="F5573" s="2">
        <f>Electricity!G5598</f>
        <v>0</v>
      </c>
      <c r="G5573" s="2">
        <f>Electricity!H5598</f>
        <v>0</v>
      </c>
      <c r="H5573" s="2">
        <f>Electricity!I5598</f>
        <v>0</v>
      </c>
      <c r="I5573" s="2">
        <f>Electricity!J5598</f>
        <v>0</v>
      </c>
    </row>
    <row r="5574" spans="2:9" x14ac:dyDescent="0.35">
      <c r="B5574" s="458" t="str">
        <f t="shared" si="87"/>
        <v>08/20/2019 04:00:00 PM</v>
      </c>
      <c r="C5574" s="458">
        <v>43697</v>
      </c>
      <c r="D5574" s="459">
        <v>0.66666666666666674</v>
      </c>
      <c r="E5574" s="2">
        <f>Electricity!F5599</f>
        <v>0</v>
      </c>
      <c r="F5574" s="2">
        <f>Electricity!G5599</f>
        <v>0</v>
      </c>
      <c r="G5574" s="2">
        <f>Electricity!H5599</f>
        <v>0</v>
      </c>
      <c r="H5574" s="2">
        <f>Electricity!I5599</f>
        <v>0</v>
      </c>
      <c r="I5574" s="2">
        <f>Electricity!J5599</f>
        <v>0</v>
      </c>
    </row>
    <row r="5575" spans="2:9" x14ac:dyDescent="0.35">
      <c r="B5575" s="458" t="str">
        <f t="shared" si="87"/>
        <v>08/20/2019 05:00:00 PM</v>
      </c>
      <c r="C5575" s="458">
        <v>43697</v>
      </c>
      <c r="D5575" s="459">
        <v>0.70833333333333337</v>
      </c>
      <c r="E5575" s="2">
        <f>Electricity!F5600</f>
        <v>0</v>
      </c>
      <c r="F5575" s="2">
        <f>Electricity!G5600</f>
        <v>0</v>
      </c>
      <c r="G5575" s="2">
        <f>Electricity!H5600</f>
        <v>0</v>
      </c>
      <c r="H5575" s="2">
        <f>Electricity!I5600</f>
        <v>0</v>
      </c>
      <c r="I5575" s="2">
        <f>Electricity!J5600</f>
        <v>0</v>
      </c>
    </row>
    <row r="5576" spans="2:9" x14ac:dyDescent="0.35">
      <c r="B5576" s="458" t="str">
        <f t="shared" si="87"/>
        <v>08/20/2019 06:00:00 PM</v>
      </c>
      <c r="C5576" s="458">
        <v>43697</v>
      </c>
      <c r="D5576" s="459">
        <v>0.75000000000000011</v>
      </c>
      <c r="E5576" s="2">
        <f>Electricity!F5601</f>
        <v>0</v>
      </c>
      <c r="F5576" s="2">
        <f>Electricity!G5601</f>
        <v>0</v>
      </c>
      <c r="G5576" s="2">
        <f>Electricity!H5601</f>
        <v>0</v>
      </c>
      <c r="H5576" s="2">
        <f>Electricity!I5601</f>
        <v>0</v>
      </c>
      <c r="I5576" s="2">
        <f>Electricity!J5601</f>
        <v>0</v>
      </c>
    </row>
    <row r="5577" spans="2:9" x14ac:dyDescent="0.35">
      <c r="B5577" s="458" t="str">
        <f t="shared" si="87"/>
        <v>08/20/2019 07:00:00 PM</v>
      </c>
      <c r="C5577" s="458">
        <v>43697</v>
      </c>
      <c r="D5577" s="459">
        <v>0.79166666666666674</v>
      </c>
      <c r="E5577" s="2">
        <f>Electricity!F5602</f>
        <v>0</v>
      </c>
      <c r="F5577" s="2">
        <f>Electricity!G5602</f>
        <v>0</v>
      </c>
      <c r="G5577" s="2">
        <f>Electricity!H5602</f>
        <v>0</v>
      </c>
      <c r="H5577" s="2">
        <f>Electricity!I5602</f>
        <v>0</v>
      </c>
      <c r="I5577" s="2">
        <f>Electricity!J5602</f>
        <v>0</v>
      </c>
    </row>
    <row r="5578" spans="2:9" x14ac:dyDescent="0.35">
      <c r="B5578" s="458" t="str">
        <f t="shared" si="87"/>
        <v>08/20/2019 08:00:00 PM</v>
      </c>
      <c r="C5578" s="458">
        <v>43697</v>
      </c>
      <c r="D5578" s="459">
        <v>0.83333333333333337</v>
      </c>
      <c r="E5578" s="2">
        <f>Electricity!F5603</f>
        <v>0</v>
      </c>
      <c r="F5578" s="2">
        <f>Electricity!G5603</f>
        <v>0</v>
      </c>
      <c r="G5578" s="2">
        <f>Electricity!H5603</f>
        <v>0</v>
      </c>
      <c r="H5578" s="2">
        <f>Electricity!I5603</f>
        <v>0</v>
      </c>
      <c r="I5578" s="2">
        <f>Electricity!J5603</f>
        <v>0</v>
      </c>
    </row>
    <row r="5579" spans="2:9" x14ac:dyDescent="0.35">
      <c r="B5579" s="458" t="str">
        <f t="shared" si="87"/>
        <v>08/20/2019 09:00:00 PM</v>
      </c>
      <c r="C5579" s="458">
        <v>43697</v>
      </c>
      <c r="D5579" s="459">
        <v>0.87500000000000011</v>
      </c>
      <c r="E5579" s="2">
        <f>Electricity!F5604</f>
        <v>0</v>
      </c>
      <c r="F5579" s="2">
        <f>Electricity!G5604</f>
        <v>0</v>
      </c>
      <c r="G5579" s="2">
        <f>Electricity!H5604</f>
        <v>0</v>
      </c>
      <c r="H5579" s="2">
        <f>Electricity!I5604</f>
        <v>0</v>
      </c>
      <c r="I5579" s="2">
        <f>Electricity!J5604</f>
        <v>0</v>
      </c>
    </row>
    <row r="5580" spans="2:9" x14ac:dyDescent="0.35">
      <c r="B5580" s="458" t="str">
        <f t="shared" si="87"/>
        <v>08/20/2019 10:00:00 PM</v>
      </c>
      <c r="C5580" s="458">
        <v>43697</v>
      </c>
      <c r="D5580" s="459">
        <v>0.91666666666666674</v>
      </c>
      <c r="E5580" s="2">
        <f>Electricity!F5605</f>
        <v>0</v>
      </c>
      <c r="F5580" s="2">
        <f>Electricity!G5605</f>
        <v>0</v>
      </c>
      <c r="G5580" s="2">
        <f>Electricity!H5605</f>
        <v>0</v>
      </c>
      <c r="H5580" s="2">
        <f>Electricity!I5605</f>
        <v>0</v>
      </c>
      <c r="I5580" s="2">
        <f>Electricity!J5605</f>
        <v>0</v>
      </c>
    </row>
    <row r="5581" spans="2:9" x14ac:dyDescent="0.35">
      <c r="B5581" s="458" t="str">
        <f t="shared" si="87"/>
        <v>08/20/2019 11:00:00 PM</v>
      </c>
      <c r="C5581" s="458">
        <v>43697</v>
      </c>
      <c r="D5581" s="459">
        <v>0.95833333333333337</v>
      </c>
      <c r="E5581" s="2">
        <f>Electricity!F5606</f>
        <v>0</v>
      </c>
      <c r="F5581" s="2">
        <f>Electricity!G5606</f>
        <v>0</v>
      </c>
      <c r="G5581" s="2">
        <f>Electricity!H5606</f>
        <v>0</v>
      </c>
      <c r="H5581" s="2">
        <f>Electricity!I5606</f>
        <v>0</v>
      </c>
      <c r="I5581" s="2">
        <f>Electricity!J5606</f>
        <v>0</v>
      </c>
    </row>
    <row r="5582" spans="2:9" x14ac:dyDescent="0.35">
      <c r="B5582" s="458" t="str">
        <f t="shared" si="87"/>
        <v>08/21/2019 12:00:00 AM</v>
      </c>
      <c r="C5582" s="458">
        <v>43698</v>
      </c>
      <c r="D5582" s="459">
        <v>3.1225022567582528E-17</v>
      </c>
      <c r="E5582" s="2">
        <f>Electricity!F5607</f>
        <v>0</v>
      </c>
      <c r="F5582" s="2">
        <f>Electricity!G5607</f>
        <v>0</v>
      </c>
      <c r="G5582" s="2">
        <f>Electricity!H5607</f>
        <v>0</v>
      </c>
      <c r="H5582" s="2">
        <f>Electricity!I5607</f>
        <v>0</v>
      </c>
      <c r="I5582" s="2">
        <f>Electricity!J5607</f>
        <v>0</v>
      </c>
    </row>
    <row r="5583" spans="2:9" x14ac:dyDescent="0.35">
      <c r="B5583" s="458" t="str">
        <f t="shared" ref="B5583:B5646" si="88">CONCATENATE(TEXT(C5583,"mm/dd/yyyy")," ",TEXT(D5583,"hh:mm:ss AM/PM"))</f>
        <v>08/21/2019 01:00:00 AM</v>
      </c>
      <c r="C5583" s="458">
        <v>43698</v>
      </c>
      <c r="D5583" s="459">
        <v>4.1666666666666699E-2</v>
      </c>
      <c r="E5583" s="2">
        <f>Electricity!F5608</f>
        <v>0</v>
      </c>
      <c r="F5583" s="2">
        <f>Electricity!G5608</f>
        <v>0</v>
      </c>
      <c r="G5583" s="2">
        <f>Electricity!H5608</f>
        <v>0</v>
      </c>
      <c r="H5583" s="2">
        <f>Electricity!I5608</f>
        <v>0</v>
      </c>
      <c r="I5583" s="2">
        <f>Electricity!J5608</f>
        <v>0</v>
      </c>
    </row>
    <row r="5584" spans="2:9" x14ac:dyDescent="0.35">
      <c r="B5584" s="458" t="str">
        <f t="shared" si="88"/>
        <v>08/21/2019 02:00:00 AM</v>
      </c>
      <c r="C5584" s="458">
        <v>43698</v>
      </c>
      <c r="D5584" s="459">
        <v>8.333333333333337E-2</v>
      </c>
      <c r="E5584" s="2">
        <f>Electricity!F5609</f>
        <v>0</v>
      </c>
      <c r="F5584" s="2">
        <f>Electricity!G5609</f>
        <v>0</v>
      </c>
      <c r="G5584" s="2">
        <f>Electricity!H5609</f>
        <v>0</v>
      </c>
      <c r="H5584" s="2">
        <f>Electricity!I5609</f>
        <v>0</v>
      </c>
      <c r="I5584" s="2">
        <f>Electricity!J5609</f>
        <v>0</v>
      </c>
    </row>
    <row r="5585" spans="2:9" x14ac:dyDescent="0.35">
      <c r="B5585" s="458" t="str">
        <f t="shared" si="88"/>
        <v>08/21/2019 03:00:00 AM</v>
      </c>
      <c r="C5585" s="458">
        <v>43698</v>
      </c>
      <c r="D5585" s="459">
        <v>0.12500000000000006</v>
      </c>
      <c r="E5585" s="2">
        <f>Electricity!F5610</f>
        <v>0</v>
      </c>
      <c r="F5585" s="2">
        <f>Electricity!G5610</f>
        <v>0</v>
      </c>
      <c r="G5585" s="2">
        <f>Electricity!H5610</f>
        <v>0</v>
      </c>
      <c r="H5585" s="2">
        <f>Electricity!I5610</f>
        <v>0</v>
      </c>
      <c r="I5585" s="2">
        <f>Electricity!J5610</f>
        <v>0</v>
      </c>
    </row>
    <row r="5586" spans="2:9" x14ac:dyDescent="0.35">
      <c r="B5586" s="458" t="str">
        <f t="shared" si="88"/>
        <v>08/21/2019 04:00:00 AM</v>
      </c>
      <c r="C5586" s="458">
        <v>43698</v>
      </c>
      <c r="D5586" s="459">
        <v>0.16666666666666669</v>
      </c>
      <c r="E5586" s="2">
        <f>Electricity!F5611</f>
        <v>0</v>
      </c>
      <c r="F5586" s="2">
        <f>Electricity!G5611</f>
        <v>0</v>
      </c>
      <c r="G5586" s="2">
        <f>Electricity!H5611</f>
        <v>0</v>
      </c>
      <c r="H5586" s="2">
        <f>Electricity!I5611</f>
        <v>0</v>
      </c>
      <c r="I5586" s="2">
        <f>Electricity!J5611</f>
        <v>0</v>
      </c>
    </row>
    <row r="5587" spans="2:9" x14ac:dyDescent="0.35">
      <c r="B5587" s="458" t="str">
        <f t="shared" si="88"/>
        <v>08/21/2019 05:00:00 AM</v>
      </c>
      <c r="C5587" s="458">
        <v>43698</v>
      </c>
      <c r="D5587" s="459">
        <v>0.20833333333333337</v>
      </c>
      <c r="E5587" s="2">
        <f>Electricity!F5612</f>
        <v>0</v>
      </c>
      <c r="F5587" s="2">
        <f>Electricity!G5612</f>
        <v>0</v>
      </c>
      <c r="G5587" s="2">
        <f>Electricity!H5612</f>
        <v>0</v>
      </c>
      <c r="H5587" s="2">
        <f>Electricity!I5612</f>
        <v>0</v>
      </c>
      <c r="I5587" s="2">
        <f>Electricity!J5612</f>
        <v>0</v>
      </c>
    </row>
    <row r="5588" spans="2:9" x14ac:dyDescent="0.35">
      <c r="B5588" s="458" t="str">
        <f t="shared" si="88"/>
        <v>08/21/2019 06:00:00 AM</v>
      </c>
      <c r="C5588" s="458">
        <v>43698</v>
      </c>
      <c r="D5588" s="459">
        <v>0.25</v>
      </c>
      <c r="E5588" s="2">
        <f>Electricity!F5613</f>
        <v>0</v>
      </c>
      <c r="F5588" s="2">
        <f>Electricity!G5613</f>
        <v>0</v>
      </c>
      <c r="G5588" s="2">
        <f>Electricity!H5613</f>
        <v>0</v>
      </c>
      <c r="H5588" s="2">
        <f>Electricity!I5613</f>
        <v>0</v>
      </c>
      <c r="I5588" s="2">
        <f>Electricity!J5613</f>
        <v>0</v>
      </c>
    </row>
    <row r="5589" spans="2:9" x14ac:dyDescent="0.35">
      <c r="B5589" s="458" t="str">
        <f t="shared" si="88"/>
        <v>08/21/2019 07:00:00 AM</v>
      </c>
      <c r="C5589" s="458">
        <v>43698</v>
      </c>
      <c r="D5589" s="459">
        <v>0.29166666666666669</v>
      </c>
      <c r="E5589" s="2">
        <f>Electricity!F5614</f>
        <v>0</v>
      </c>
      <c r="F5589" s="2">
        <f>Electricity!G5614</f>
        <v>0</v>
      </c>
      <c r="G5589" s="2">
        <f>Electricity!H5614</f>
        <v>0</v>
      </c>
      <c r="H5589" s="2">
        <f>Electricity!I5614</f>
        <v>0</v>
      </c>
      <c r="I5589" s="2">
        <f>Electricity!J5614</f>
        <v>0</v>
      </c>
    </row>
    <row r="5590" spans="2:9" x14ac:dyDescent="0.35">
      <c r="B5590" s="458" t="str">
        <f t="shared" si="88"/>
        <v>08/21/2019 08:00:00 AM</v>
      </c>
      <c r="C5590" s="458">
        <v>43698</v>
      </c>
      <c r="D5590" s="459">
        <v>0.33333333333333337</v>
      </c>
      <c r="E5590" s="2">
        <f>Electricity!F5615</f>
        <v>0</v>
      </c>
      <c r="F5590" s="2">
        <f>Electricity!G5615</f>
        <v>0</v>
      </c>
      <c r="G5590" s="2">
        <f>Electricity!H5615</f>
        <v>0</v>
      </c>
      <c r="H5590" s="2">
        <f>Electricity!I5615</f>
        <v>0</v>
      </c>
      <c r="I5590" s="2">
        <f>Electricity!J5615</f>
        <v>0</v>
      </c>
    </row>
    <row r="5591" spans="2:9" x14ac:dyDescent="0.35">
      <c r="B5591" s="458" t="str">
        <f t="shared" si="88"/>
        <v>08/21/2019 09:00:00 AM</v>
      </c>
      <c r="C5591" s="458">
        <v>43698</v>
      </c>
      <c r="D5591" s="459">
        <v>0.375</v>
      </c>
      <c r="E5591" s="2">
        <f>Electricity!F5616</f>
        <v>0</v>
      </c>
      <c r="F5591" s="2">
        <f>Electricity!G5616</f>
        <v>0</v>
      </c>
      <c r="G5591" s="2">
        <f>Electricity!H5616</f>
        <v>0</v>
      </c>
      <c r="H5591" s="2">
        <f>Electricity!I5616</f>
        <v>0</v>
      </c>
      <c r="I5591" s="2">
        <f>Electricity!J5616</f>
        <v>0</v>
      </c>
    </row>
    <row r="5592" spans="2:9" x14ac:dyDescent="0.35">
      <c r="B5592" s="458" t="str">
        <f t="shared" si="88"/>
        <v>08/21/2019 10:00:00 AM</v>
      </c>
      <c r="C5592" s="458">
        <v>43698</v>
      </c>
      <c r="D5592" s="459">
        <v>0.41666666666666669</v>
      </c>
      <c r="E5592" s="2">
        <f>Electricity!F5617</f>
        <v>0</v>
      </c>
      <c r="F5592" s="2">
        <f>Electricity!G5617</f>
        <v>0</v>
      </c>
      <c r="G5592" s="2">
        <f>Electricity!H5617</f>
        <v>0</v>
      </c>
      <c r="H5592" s="2">
        <f>Electricity!I5617</f>
        <v>0</v>
      </c>
      <c r="I5592" s="2">
        <f>Electricity!J5617</f>
        <v>0</v>
      </c>
    </row>
    <row r="5593" spans="2:9" x14ac:dyDescent="0.35">
      <c r="B5593" s="458" t="str">
        <f t="shared" si="88"/>
        <v>08/21/2019 11:00:00 AM</v>
      </c>
      <c r="C5593" s="458">
        <v>43698</v>
      </c>
      <c r="D5593" s="459">
        <v>0.45833333333333337</v>
      </c>
      <c r="E5593" s="2">
        <f>Electricity!F5618</f>
        <v>0</v>
      </c>
      <c r="F5593" s="2">
        <f>Electricity!G5618</f>
        <v>0</v>
      </c>
      <c r="G5593" s="2">
        <f>Electricity!H5618</f>
        <v>0</v>
      </c>
      <c r="H5593" s="2">
        <f>Electricity!I5618</f>
        <v>0</v>
      </c>
      <c r="I5593" s="2">
        <f>Electricity!J5618</f>
        <v>0</v>
      </c>
    </row>
    <row r="5594" spans="2:9" x14ac:dyDescent="0.35">
      <c r="B5594" s="458" t="str">
        <f t="shared" si="88"/>
        <v>08/21/2019 12:00:00 PM</v>
      </c>
      <c r="C5594" s="458">
        <v>43698</v>
      </c>
      <c r="D5594" s="459">
        <v>0.50000000000000011</v>
      </c>
      <c r="E5594" s="2">
        <f>Electricity!F5619</f>
        <v>0</v>
      </c>
      <c r="F5594" s="2">
        <f>Electricity!G5619</f>
        <v>0</v>
      </c>
      <c r="G5594" s="2">
        <f>Electricity!H5619</f>
        <v>0</v>
      </c>
      <c r="H5594" s="2">
        <f>Electricity!I5619</f>
        <v>0</v>
      </c>
      <c r="I5594" s="2">
        <f>Electricity!J5619</f>
        <v>0</v>
      </c>
    </row>
    <row r="5595" spans="2:9" x14ac:dyDescent="0.35">
      <c r="B5595" s="458" t="str">
        <f t="shared" si="88"/>
        <v>08/21/2019 01:00:00 PM</v>
      </c>
      <c r="C5595" s="458">
        <v>43698</v>
      </c>
      <c r="D5595" s="459">
        <v>0.54166666666666674</v>
      </c>
      <c r="E5595" s="2">
        <f>Electricity!F5620</f>
        <v>0</v>
      </c>
      <c r="F5595" s="2">
        <f>Electricity!G5620</f>
        <v>0</v>
      </c>
      <c r="G5595" s="2">
        <f>Electricity!H5620</f>
        <v>0</v>
      </c>
      <c r="H5595" s="2">
        <f>Electricity!I5620</f>
        <v>0</v>
      </c>
      <c r="I5595" s="2">
        <f>Electricity!J5620</f>
        <v>0</v>
      </c>
    </row>
    <row r="5596" spans="2:9" x14ac:dyDescent="0.35">
      <c r="B5596" s="458" t="str">
        <f t="shared" si="88"/>
        <v>08/21/2019 02:00:00 PM</v>
      </c>
      <c r="C5596" s="458">
        <v>43698</v>
      </c>
      <c r="D5596" s="459">
        <v>0.58333333333333337</v>
      </c>
      <c r="E5596" s="2">
        <f>Electricity!F5621</f>
        <v>0</v>
      </c>
      <c r="F5596" s="2">
        <f>Electricity!G5621</f>
        <v>0</v>
      </c>
      <c r="G5596" s="2">
        <f>Electricity!H5621</f>
        <v>0</v>
      </c>
      <c r="H5596" s="2">
        <f>Electricity!I5621</f>
        <v>0</v>
      </c>
      <c r="I5596" s="2">
        <f>Electricity!J5621</f>
        <v>0</v>
      </c>
    </row>
    <row r="5597" spans="2:9" x14ac:dyDescent="0.35">
      <c r="B5597" s="458" t="str">
        <f t="shared" si="88"/>
        <v>08/21/2019 03:00:00 PM</v>
      </c>
      <c r="C5597" s="458">
        <v>43698</v>
      </c>
      <c r="D5597" s="459">
        <v>0.62500000000000011</v>
      </c>
      <c r="E5597" s="2">
        <f>Electricity!F5622</f>
        <v>0</v>
      </c>
      <c r="F5597" s="2">
        <f>Electricity!G5622</f>
        <v>0</v>
      </c>
      <c r="G5597" s="2">
        <f>Electricity!H5622</f>
        <v>0</v>
      </c>
      <c r="H5597" s="2">
        <f>Electricity!I5622</f>
        <v>0</v>
      </c>
      <c r="I5597" s="2">
        <f>Electricity!J5622</f>
        <v>0</v>
      </c>
    </row>
    <row r="5598" spans="2:9" x14ac:dyDescent="0.35">
      <c r="B5598" s="458" t="str">
        <f t="shared" si="88"/>
        <v>08/21/2019 04:00:00 PM</v>
      </c>
      <c r="C5598" s="458">
        <v>43698</v>
      </c>
      <c r="D5598" s="459">
        <v>0.66666666666666674</v>
      </c>
      <c r="E5598" s="2">
        <f>Electricity!F5623</f>
        <v>0</v>
      </c>
      <c r="F5598" s="2">
        <f>Electricity!G5623</f>
        <v>0</v>
      </c>
      <c r="G5598" s="2">
        <f>Electricity!H5623</f>
        <v>0</v>
      </c>
      <c r="H5598" s="2">
        <f>Electricity!I5623</f>
        <v>0</v>
      </c>
      <c r="I5598" s="2">
        <f>Electricity!J5623</f>
        <v>0</v>
      </c>
    </row>
    <row r="5599" spans="2:9" x14ac:dyDescent="0.35">
      <c r="B5599" s="458" t="str">
        <f t="shared" si="88"/>
        <v>08/21/2019 05:00:00 PM</v>
      </c>
      <c r="C5599" s="458">
        <v>43698</v>
      </c>
      <c r="D5599" s="459">
        <v>0.70833333333333337</v>
      </c>
      <c r="E5599" s="2">
        <f>Electricity!F5624</f>
        <v>0</v>
      </c>
      <c r="F5599" s="2">
        <f>Electricity!G5624</f>
        <v>0</v>
      </c>
      <c r="G5599" s="2">
        <f>Electricity!H5624</f>
        <v>0</v>
      </c>
      <c r="H5599" s="2">
        <f>Electricity!I5624</f>
        <v>0</v>
      </c>
      <c r="I5599" s="2">
        <f>Electricity!J5624</f>
        <v>0</v>
      </c>
    </row>
    <row r="5600" spans="2:9" x14ac:dyDescent="0.35">
      <c r="B5600" s="458" t="str">
        <f t="shared" si="88"/>
        <v>08/21/2019 06:00:00 PM</v>
      </c>
      <c r="C5600" s="458">
        <v>43698</v>
      </c>
      <c r="D5600" s="459">
        <v>0.75000000000000011</v>
      </c>
      <c r="E5600" s="2">
        <f>Electricity!F5625</f>
        <v>0</v>
      </c>
      <c r="F5600" s="2">
        <f>Electricity!G5625</f>
        <v>0</v>
      </c>
      <c r="G5600" s="2">
        <f>Electricity!H5625</f>
        <v>0</v>
      </c>
      <c r="H5600" s="2">
        <f>Electricity!I5625</f>
        <v>0</v>
      </c>
      <c r="I5600" s="2">
        <f>Electricity!J5625</f>
        <v>0</v>
      </c>
    </row>
    <row r="5601" spans="2:9" x14ac:dyDescent="0.35">
      <c r="B5601" s="458" t="str">
        <f t="shared" si="88"/>
        <v>08/21/2019 07:00:00 PM</v>
      </c>
      <c r="C5601" s="458">
        <v>43698</v>
      </c>
      <c r="D5601" s="459">
        <v>0.79166666666666674</v>
      </c>
      <c r="E5601" s="2">
        <f>Electricity!F5626</f>
        <v>0</v>
      </c>
      <c r="F5601" s="2">
        <f>Electricity!G5626</f>
        <v>0</v>
      </c>
      <c r="G5601" s="2">
        <f>Electricity!H5626</f>
        <v>0</v>
      </c>
      <c r="H5601" s="2">
        <f>Electricity!I5626</f>
        <v>0</v>
      </c>
      <c r="I5601" s="2">
        <f>Electricity!J5626</f>
        <v>0</v>
      </c>
    </row>
    <row r="5602" spans="2:9" x14ac:dyDescent="0.35">
      <c r="B5602" s="458" t="str">
        <f t="shared" si="88"/>
        <v>08/21/2019 08:00:00 PM</v>
      </c>
      <c r="C5602" s="458">
        <v>43698</v>
      </c>
      <c r="D5602" s="459">
        <v>0.83333333333333337</v>
      </c>
      <c r="E5602" s="2">
        <f>Electricity!F5627</f>
        <v>0</v>
      </c>
      <c r="F5602" s="2">
        <f>Electricity!G5627</f>
        <v>0</v>
      </c>
      <c r="G5602" s="2">
        <f>Electricity!H5627</f>
        <v>0</v>
      </c>
      <c r="H5602" s="2">
        <f>Electricity!I5627</f>
        <v>0</v>
      </c>
      <c r="I5602" s="2">
        <f>Electricity!J5627</f>
        <v>0</v>
      </c>
    </row>
    <row r="5603" spans="2:9" x14ac:dyDescent="0.35">
      <c r="B5603" s="458" t="str">
        <f t="shared" si="88"/>
        <v>08/21/2019 09:00:00 PM</v>
      </c>
      <c r="C5603" s="458">
        <v>43698</v>
      </c>
      <c r="D5603" s="459">
        <v>0.87500000000000011</v>
      </c>
      <c r="E5603" s="2">
        <f>Electricity!F5628</f>
        <v>0</v>
      </c>
      <c r="F5603" s="2">
        <f>Electricity!G5628</f>
        <v>0</v>
      </c>
      <c r="G5603" s="2">
        <f>Electricity!H5628</f>
        <v>0</v>
      </c>
      <c r="H5603" s="2">
        <f>Electricity!I5628</f>
        <v>0</v>
      </c>
      <c r="I5603" s="2">
        <f>Electricity!J5628</f>
        <v>0</v>
      </c>
    </row>
    <row r="5604" spans="2:9" x14ac:dyDescent="0.35">
      <c r="B5604" s="458" t="str">
        <f t="shared" si="88"/>
        <v>08/21/2019 10:00:00 PM</v>
      </c>
      <c r="C5604" s="458">
        <v>43698</v>
      </c>
      <c r="D5604" s="459">
        <v>0.91666666666666674</v>
      </c>
      <c r="E5604" s="2">
        <f>Electricity!F5629</f>
        <v>0</v>
      </c>
      <c r="F5604" s="2">
        <f>Electricity!G5629</f>
        <v>0</v>
      </c>
      <c r="G5604" s="2">
        <f>Electricity!H5629</f>
        <v>0</v>
      </c>
      <c r="H5604" s="2">
        <f>Electricity!I5629</f>
        <v>0</v>
      </c>
      <c r="I5604" s="2">
        <f>Electricity!J5629</f>
        <v>0</v>
      </c>
    </row>
    <row r="5605" spans="2:9" x14ac:dyDescent="0.35">
      <c r="B5605" s="458" t="str">
        <f t="shared" si="88"/>
        <v>08/21/2019 11:00:00 PM</v>
      </c>
      <c r="C5605" s="458">
        <v>43698</v>
      </c>
      <c r="D5605" s="459">
        <v>0.95833333333333337</v>
      </c>
      <c r="E5605" s="2">
        <f>Electricity!F5630</f>
        <v>0</v>
      </c>
      <c r="F5605" s="2">
        <f>Electricity!G5630</f>
        <v>0</v>
      </c>
      <c r="G5605" s="2">
        <f>Electricity!H5630</f>
        <v>0</v>
      </c>
      <c r="H5605" s="2">
        <f>Electricity!I5630</f>
        <v>0</v>
      </c>
      <c r="I5605" s="2">
        <f>Electricity!J5630</f>
        <v>0</v>
      </c>
    </row>
    <row r="5606" spans="2:9" x14ac:dyDescent="0.35">
      <c r="B5606" s="458" t="str">
        <f t="shared" si="88"/>
        <v>08/22/2019 12:00:00 AM</v>
      </c>
      <c r="C5606" s="458">
        <v>43699</v>
      </c>
      <c r="D5606" s="459">
        <v>3.1225022567582528E-17</v>
      </c>
      <c r="E5606" s="2">
        <f>Electricity!F5631</f>
        <v>0</v>
      </c>
      <c r="F5606" s="2">
        <f>Electricity!G5631</f>
        <v>0</v>
      </c>
      <c r="G5606" s="2">
        <f>Electricity!H5631</f>
        <v>0</v>
      </c>
      <c r="H5606" s="2">
        <f>Electricity!I5631</f>
        <v>0</v>
      </c>
      <c r="I5606" s="2">
        <f>Electricity!J5631</f>
        <v>0</v>
      </c>
    </row>
    <row r="5607" spans="2:9" x14ac:dyDescent="0.35">
      <c r="B5607" s="458" t="str">
        <f t="shared" si="88"/>
        <v>08/22/2019 01:00:00 AM</v>
      </c>
      <c r="C5607" s="458">
        <v>43699</v>
      </c>
      <c r="D5607" s="459">
        <v>4.1666666666666699E-2</v>
      </c>
      <c r="E5607" s="2">
        <f>Electricity!F5632</f>
        <v>0</v>
      </c>
      <c r="F5607" s="2">
        <f>Electricity!G5632</f>
        <v>0</v>
      </c>
      <c r="G5607" s="2">
        <f>Electricity!H5632</f>
        <v>0</v>
      </c>
      <c r="H5607" s="2">
        <f>Electricity!I5632</f>
        <v>0</v>
      </c>
      <c r="I5607" s="2">
        <f>Electricity!J5632</f>
        <v>0</v>
      </c>
    </row>
    <row r="5608" spans="2:9" x14ac:dyDescent="0.35">
      <c r="B5608" s="458" t="str">
        <f t="shared" si="88"/>
        <v>08/22/2019 02:00:00 AM</v>
      </c>
      <c r="C5608" s="458">
        <v>43699</v>
      </c>
      <c r="D5608" s="459">
        <v>8.333333333333337E-2</v>
      </c>
      <c r="E5608" s="2">
        <f>Electricity!F5633</f>
        <v>0</v>
      </c>
      <c r="F5608" s="2">
        <f>Electricity!G5633</f>
        <v>0</v>
      </c>
      <c r="G5608" s="2">
        <f>Electricity!H5633</f>
        <v>0</v>
      </c>
      <c r="H5608" s="2">
        <f>Electricity!I5633</f>
        <v>0</v>
      </c>
      <c r="I5608" s="2">
        <f>Electricity!J5633</f>
        <v>0</v>
      </c>
    </row>
    <row r="5609" spans="2:9" x14ac:dyDescent="0.35">
      <c r="B5609" s="458" t="str">
        <f t="shared" si="88"/>
        <v>08/22/2019 03:00:00 AM</v>
      </c>
      <c r="C5609" s="458">
        <v>43699</v>
      </c>
      <c r="D5609" s="459">
        <v>0.12500000000000006</v>
      </c>
      <c r="E5609" s="2">
        <f>Electricity!F5634</f>
        <v>0</v>
      </c>
      <c r="F5609" s="2">
        <f>Electricity!G5634</f>
        <v>0</v>
      </c>
      <c r="G5609" s="2">
        <f>Electricity!H5634</f>
        <v>0</v>
      </c>
      <c r="H5609" s="2">
        <f>Electricity!I5634</f>
        <v>0</v>
      </c>
      <c r="I5609" s="2">
        <f>Electricity!J5634</f>
        <v>0</v>
      </c>
    </row>
    <row r="5610" spans="2:9" x14ac:dyDescent="0.35">
      <c r="B5610" s="458" t="str">
        <f t="shared" si="88"/>
        <v>08/22/2019 04:00:00 AM</v>
      </c>
      <c r="C5610" s="458">
        <v>43699</v>
      </c>
      <c r="D5610" s="459">
        <v>0.16666666666666669</v>
      </c>
      <c r="E5610" s="2">
        <f>Electricity!F5635</f>
        <v>0</v>
      </c>
      <c r="F5610" s="2">
        <f>Electricity!G5635</f>
        <v>0</v>
      </c>
      <c r="G5610" s="2">
        <f>Electricity!H5635</f>
        <v>0</v>
      </c>
      <c r="H5610" s="2">
        <f>Electricity!I5635</f>
        <v>0</v>
      </c>
      <c r="I5610" s="2">
        <f>Electricity!J5635</f>
        <v>0</v>
      </c>
    </row>
    <row r="5611" spans="2:9" x14ac:dyDescent="0.35">
      <c r="B5611" s="458" t="str">
        <f t="shared" si="88"/>
        <v>08/22/2019 05:00:00 AM</v>
      </c>
      <c r="C5611" s="458">
        <v>43699</v>
      </c>
      <c r="D5611" s="459">
        <v>0.20833333333333337</v>
      </c>
      <c r="E5611" s="2">
        <f>Electricity!F5636</f>
        <v>0</v>
      </c>
      <c r="F5611" s="2">
        <f>Electricity!G5636</f>
        <v>0</v>
      </c>
      <c r="G5611" s="2">
        <f>Electricity!H5636</f>
        <v>0</v>
      </c>
      <c r="H5611" s="2">
        <f>Electricity!I5636</f>
        <v>0</v>
      </c>
      <c r="I5611" s="2">
        <f>Electricity!J5636</f>
        <v>0</v>
      </c>
    </row>
    <row r="5612" spans="2:9" x14ac:dyDescent="0.35">
      <c r="B5612" s="458" t="str">
        <f t="shared" si="88"/>
        <v>08/22/2019 06:00:00 AM</v>
      </c>
      <c r="C5612" s="458">
        <v>43699</v>
      </c>
      <c r="D5612" s="459">
        <v>0.25</v>
      </c>
      <c r="E5612" s="2">
        <f>Electricity!F5637</f>
        <v>0</v>
      </c>
      <c r="F5612" s="2">
        <f>Electricity!G5637</f>
        <v>0</v>
      </c>
      <c r="G5612" s="2">
        <f>Electricity!H5637</f>
        <v>0</v>
      </c>
      <c r="H5612" s="2">
        <f>Electricity!I5637</f>
        <v>0</v>
      </c>
      <c r="I5612" s="2">
        <f>Electricity!J5637</f>
        <v>0</v>
      </c>
    </row>
    <row r="5613" spans="2:9" x14ac:dyDescent="0.35">
      <c r="B5613" s="458" t="str">
        <f t="shared" si="88"/>
        <v>08/22/2019 07:00:00 AM</v>
      </c>
      <c r="C5613" s="458">
        <v>43699</v>
      </c>
      <c r="D5613" s="459">
        <v>0.29166666666666669</v>
      </c>
      <c r="E5613" s="2">
        <f>Electricity!F5638</f>
        <v>0</v>
      </c>
      <c r="F5613" s="2">
        <f>Electricity!G5638</f>
        <v>0</v>
      </c>
      <c r="G5613" s="2">
        <f>Electricity!H5638</f>
        <v>0</v>
      </c>
      <c r="H5613" s="2">
        <f>Electricity!I5638</f>
        <v>0</v>
      </c>
      <c r="I5613" s="2">
        <f>Electricity!J5638</f>
        <v>0</v>
      </c>
    </row>
    <row r="5614" spans="2:9" x14ac:dyDescent="0.35">
      <c r="B5614" s="458" t="str">
        <f t="shared" si="88"/>
        <v>08/22/2019 08:00:00 AM</v>
      </c>
      <c r="C5614" s="458">
        <v>43699</v>
      </c>
      <c r="D5614" s="459">
        <v>0.33333333333333337</v>
      </c>
      <c r="E5614" s="2">
        <f>Electricity!F5639</f>
        <v>0</v>
      </c>
      <c r="F5614" s="2">
        <f>Electricity!G5639</f>
        <v>0</v>
      </c>
      <c r="G5614" s="2">
        <f>Electricity!H5639</f>
        <v>0</v>
      </c>
      <c r="H5614" s="2">
        <f>Electricity!I5639</f>
        <v>0</v>
      </c>
      <c r="I5614" s="2">
        <f>Electricity!J5639</f>
        <v>0</v>
      </c>
    </row>
    <row r="5615" spans="2:9" x14ac:dyDescent="0.35">
      <c r="B5615" s="458" t="str">
        <f t="shared" si="88"/>
        <v>08/22/2019 09:00:00 AM</v>
      </c>
      <c r="C5615" s="458">
        <v>43699</v>
      </c>
      <c r="D5615" s="459">
        <v>0.375</v>
      </c>
      <c r="E5615" s="2">
        <f>Electricity!F5640</f>
        <v>0</v>
      </c>
      <c r="F5615" s="2">
        <f>Electricity!G5640</f>
        <v>0</v>
      </c>
      <c r="G5615" s="2">
        <f>Electricity!H5640</f>
        <v>0</v>
      </c>
      <c r="H5615" s="2">
        <f>Electricity!I5640</f>
        <v>0</v>
      </c>
      <c r="I5615" s="2">
        <f>Electricity!J5640</f>
        <v>0</v>
      </c>
    </row>
    <row r="5616" spans="2:9" x14ac:dyDescent="0.35">
      <c r="B5616" s="458" t="str">
        <f t="shared" si="88"/>
        <v>08/22/2019 10:00:00 AM</v>
      </c>
      <c r="C5616" s="458">
        <v>43699</v>
      </c>
      <c r="D5616" s="459">
        <v>0.41666666666666669</v>
      </c>
      <c r="E5616" s="2">
        <f>Electricity!F5641</f>
        <v>0</v>
      </c>
      <c r="F5616" s="2">
        <f>Electricity!G5641</f>
        <v>0</v>
      </c>
      <c r="G5616" s="2">
        <f>Electricity!H5641</f>
        <v>0</v>
      </c>
      <c r="H5616" s="2">
        <f>Electricity!I5641</f>
        <v>0</v>
      </c>
      <c r="I5616" s="2">
        <f>Electricity!J5641</f>
        <v>0</v>
      </c>
    </row>
    <row r="5617" spans="2:9" x14ac:dyDescent="0.35">
      <c r="B5617" s="458" t="str">
        <f t="shared" si="88"/>
        <v>08/22/2019 11:00:00 AM</v>
      </c>
      <c r="C5617" s="458">
        <v>43699</v>
      </c>
      <c r="D5617" s="459">
        <v>0.45833333333333337</v>
      </c>
      <c r="E5617" s="2">
        <f>Electricity!F5642</f>
        <v>0</v>
      </c>
      <c r="F5617" s="2">
        <f>Electricity!G5642</f>
        <v>0</v>
      </c>
      <c r="G5617" s="2">
        <f>Electricity!H5642</f>
        <v>0</v>
      </c>
      <c r="H5617" s="2">
        <f>Electricity!I5642</f>
        <v>0</v>
      </c>
      <c r="I5617" s="2">
        <f>Electricity!J5642</f>
        <v>0</v>
      </c>
    </row>
    <row r="5618" spans="2:9" x14ac:dyDescent="0.35">
      <c r="B5618" s="458" t="str">
        <f t="shared" si="88"/>
        <v>08/22/2019 12:00:00 PM</v>
      </c>
      <c r="C5618" s="458">
        <v>43699</v>
      </c>
      <c r="D5618" s="459">
        <v>0.50000000000000011</v>
      </c>
      <c r="E5618" s="2">
        <f>Electricity!F5643</f>
        <v>0</v>
      </c>
      <c r="F5618" s="2">
        <f>Electricity!G5643</f>
        <v>0</v>
      </c>
      <c r="G5618" s="2">
        <f>Electricity!H5643</f>
        <v>0</v>
      </c>
      <c r="H5618" s="2">
        <f>Electricity!I5643</f>
        <v>0</v>
      </c>
      <c r="I5618" s="2">
        <f>Electricity!J5643</f>
        <v>0</v>
      </c>
    </row>
    <row r="5619" spans="2:9" x14ac:dyDescent="0.35">
      <c r="B5619" s="458" t="str">
        <f t="shared" si="88"/>
        <v>08/22/2019 01:00:00 PM</v>
      </c>
      <c r="C5619" s="458">
        <v>43699</v>
      </c>
      <c r="D5619" s="459">
        <v>0.54166666666666674</v>
      </c>
      <c r="E5619" s="2">
        <f>Electricity!F5644</f>
        <v>0</v>
      </c>
      <c r="F5619" s="2">
        <f>Electricity!G5644</f>
        <v>0</v>
      </c>
      <c r="G5619" s="2">
        <f>Electricity!H5644</f>
        <v>0</v>
      </c>
      <c r="H5619" s="2">
        <f>Electricity!I5644</f>
        <v>0</v>
      </c>
      <c r="I5619" s="2">
        <f>Electricity!J5644</f>
        <v>0</v>
      </c>
    </row>
    <row r="5620" spans="2:9" x14ac:dyDescent="0.35">
      <c r="B5620" s="458" t="str">
        <f t="shared" si="88"/>
        <v>08/22/2019 02:00:00 PM</v>
      </c>
      <c r="C5620" s="458">
        <v>43699</v>
      </c>
      <c r="D5620" s="459">
        <v>0.58333333333333337</v>
      </c>
      <c r="E5620" s="2">
        <f>Electricity!F5645</f>
        <v>0</v>
      </c>
      <c r="F5620" s="2">
        <f>Electricity!G5645</f>
        <v>0</v>
      </c>
      <c r="G5620" s="2">
        <f>Electricity!H5645</f>
        <v>0</v>
      </c>
      <c r="H5620" s="2">
        <f>Electricity!I5645</f>
        <v>0</v>
      </c>
      <c r="I5620" s="2">
        <f>Electricity!J5645</f>
        <v>0</v>
      </c>
    </row>
    <row r="5621" spans="2:9" x14ac:dyDescent="0.35">
      <c r="B5621" s="458" t="str">
        <f t="shared" si="88"/>
        <v>08/22/2019 03:00:00 PM</v>
      </c>
      <c r="C5621" s="458">
        <v>43699</v>
      </c>
      <c r="D5621" s="459">
        <v>0.62500000000000011</v>
      </c>
      <c r="E5621" s="2">
        <f>Electricity!F5646</f>
        <v>0</v>
      </c>
      <c r="F5621" s="2">
        <f>Electricity!G5646</f>
        <v>0</v>
      </c>
      <c r="G5621" s="2">
        <f>Electricity!H5646</f>
        <v>0</v>
      </c>
      <c r="H5621" s="2">
        <f>Electricity!I5646</f>
        <v>0</v>
      </c>
      <c r="I5621" s="2">
        <f>Electricity!J5646</f>
        <v>0</v>
      </c>
    </row>
    <row r="5622" spans="2:9" x14ac:dyDescent="0.35">
      <c r="B5622" s="458" t="str">
        <f t="shared" si="88"/>
        <v>08/22/2019 04:00:00 PM</v>
      </c>
      <c r="C5622" s="458">
        <v>43699</v>
      </c>
      <c r="D5622" s="459">
        <v>0.66666666666666674</v>
      </c>
      <c r="E5622" s="2">
        <f>Electricity!F5647</f>
        <v>0</v>
      </c>
      <c r="F5622" s="2">
        <f>Electricity!G5647</f>
        <v>0</v>
      </c>
      <c r="G5622" s="2">
        <f>Electricity!H5647</f>
        <v>0</v>
      </c>
      <c r="H5622" s="2">
        <f>Electricity!I5647</f>
        <v>0</v>
      </c>
      <c r="I5622" s="2">
        <f>Electricity!J5647</f>
        <v>0</v>
      </c>
    </row>
    <row r="5623" spans="2:9" x14ac:dyDescent="0.35">
      <c r="B5623" s="458" t="str">
        <f t="shared" si="88"/>
        <v>08/22/2019 05:00:00 PM</v>
      </c>
      <c r="C5623" s="458">
        <v>43699</v>
      </c>
      <c r="D5623" s="459">
        <v>0.70833333333333337</v>
      </c>
      <c r="E5623" s="2">
        <f>Electricity!F5648</f>
        <v>0</v>
      </c>
      <c r="F5623" s="2">
        <f>Electricity!G5648</f>
        <v>0</v>
      </c>
      <c r="G5623" s="2">
        <f>Electricity!H5648</f>
        <v>0</v>
      </c>
      <c r="H5623" s="2">
        <f>Electricity!I5648</f>
        <v>0</v>
      </c>
      <c r="I5623" s="2">
        <f>Electricity!J5648</f>
        <v>0</v>
      </c>
    </row>
    <row r="5624" spans="2:9" x14ac:dyDescent="0.35">
      <c r="B5624" s="458" t="str">
        <f t="shared" si="88"/>
        <v>08/22/2019 06:00:00 PM</v>
      </c>
      <c r="C5624" s="458">
        <v>43699</v>
      </c>
      <c r="D5624" s="459">
        <v>0.75000000000000011</v>
      </c>
      <c r="E5624" s="2">
        <f>Electricity!F5649</f>
        <v>0</v>
      </c>
      <c r="F5624" s="2">
        <f>Electricity!G5649</f>
        <v>0</v>
      </c>
      <c r="G5624" s="2">
        <f>Electricity!H5649</f>
        <v>0</v>
      </c>
      <c r="H5624" s="2">
        <f>Electricity!I5649</f>
        <v>0</v>
      </c>
      <c r="I5624" s="2">
        <f>Electricity!J5649</f>
        <v>0</v>
      </c>
    </row>
    <row r="5625" spans="2:9" x14ac:dyDescent="0.35">
      <c r="B5625" s="458" t="str">
        <f t="shared" si="88"/>
        <v>08/22/2019 07:00:00 PM</v>
      </c>
      <c r="C5625" s="458">
        <v>43699</v>
      </c>
      <c r="D5625" s="459">
        <v>0.79166666666666674</v>
      </c>
      <c r="E5625" s="2">
        <f>Electricity!F5650</f>
        <v>0</v>
      </c>
      <c r="F5625" s="2">
        <f>Electricity!G5650</f>
        <v>0</v>
      </c>
      <c r="G5625" s="2">
        <f>Electricity!H5650</f>
        <v>0</v>
      </c>
      <c r="H5625" s="2">
        <f>Electricity!I5650</f>
        <v>0</v>
      </c>
      <c r="I5625" s="2">
        <f>Electricity!J5650</f>
        <v>0</v>
      </c>
    </row>
    <row r="5626" spans="2:9" x14ac:dyDescent="0.35">
      <c r="B5626" s="458" t="str">
        <f t="shared" si="88"/>
        <v>08/22/2019 08:00:00 PM</v>
      </c>
      <c r="C5626" s="458">
        <v>43699</v>
      </c>
      <c r="D5626" s="459">
        <v>0.83333333333333337</v>
      </c>
      <c r="E5626" s="2">
        <f>Electricity!F5651</f>
        <v>0</v>
      </c>
      <c r="F5626" s="2">
        <f>Electricity!G5651</f>
        <v>0</v>
      </c>
      <c r="G5626" s="2">
        <f>Electricity!H5651</f>
        <v>0</v>
      </c>
      <c r="H5626" s="2">
        <f>Electricity!I5651</f>
        <v>0</v>
      </c>
      <c r="I5626" s="2">
        <f>Electricity!J5651</f>
        <v>0</v>
      </c>
    </row>
    <row r="5627" spans="2:9" x14ac:dyDescent="0.35">
      <c r="B5627" s="458" t="str">
        <f t="shared" si="88"/>
        <v>08/22/2019 09:00:00 PM</v>
      </c>
      <c r="C5627" s="458">
        <v>43699</v>
      </c>
      <c r="D5627" s="459">
        <v>0.87500000000000011</v>
      </c>
      <c r="E5627" s="2">
        <f>Electricity!F5652</f>
        <v>0</v>
      </c>
      <c r="F5627" s="2">
        <f>Electricity!G5652</f>
        <v>0</v>
      </c>
      <c r="G5627" s="2">
        <f>Electricity!H5652</f>
        <v>0</v>
      </c>
      <c r="H5627" s="2">
        <f>Electricity!I5652</f>
        <v>0</v>
      </c>
      <c r="I5627" s="2">
        <f>Electricity!J5652</f>
        <v>0</v>
      </c>
    </row>
    <row r="5628" spans="2:9" x14ac:dyDescent="0.35">
      <c r="B5628" s="458" t="str">
        <f t="shared" si="88"/>
        <v>08/22/2019 10:00:00 PM</v>
      </c>
      <c r="C5628" s="458">
        <v>43699</v>
      </c>
      <c r="D5628" s="459">
        <v>0.91666666666666674</v>
      </c>
      <c r="E5628" s="2">
        <f>Electricity!F5653</f>
        <v>0</v>
      </c>
      <c r="F5628" s="2">
        <f>Electricity!G5653</f>
        <v>0</v>
      </c>
      <c r="G5628" s="2">
        <f>Electricity!H5653</f>
        <v>0</v>
      </c>
      <c r="H5628" s="2">
        <f>Electricity!I5653</f>
        <v>0</v>
      </c>
      <c r="I5628" s="2">
        <f>Electricity!J5653</f>
        <v>0</v>
      </c>
    </row>
    <row r="5629" spans="2:9" x14ac:dyDescent="0.35">
      <c r="B5629" s="458" t="str">
        <f t="shared" si="88"/>
        <v>08/22/2019 11:00:00 PM</v>
      </c>
      <c r="C5629" s="458">
        <v>43699</v>
      </c>
      <c r="D5629" s="459">
        <v>0.95833333333333337</v>
      </c>
      <c r="E5629" s="2">
        <f>Electricity!F5654</f>
        <v>0</v>
      </c>
      <c r="F5629" s="2">
        <f>Electricity!G5654</f>
        <v>0</v>
      </c>
      <c r="G5629" s="2">
        <f>Electricity!H5654</f>
        <v>0</v>
      </c>
      <c r="H5629" s="2">
        <f>Electricity!I5654</f>
        <v>0</v>
      </c>
      <c r="I5629" s="2">
        <f>Electricity!J5654</f>
        <v>0</v>
      </c>
    </row>
    <row r="5630" spans="2:9" x14ac:dyDescent="0.35">
      <c r="B5630" s="458" t="str">
        <f t="shared" si="88"/>
        <v>08/23/2019 12:00:00 AM</v>
      </c>
      <c r="C5630" s="458">
        <v>43700</v>
      </c>
      <c r="D5630" s="459">
        <v>3.1225022567582528E-17</v>
      </c>
      <c r="E5630" s="2">
        <f>Electricity!F5655</f>
        <v>0</v>
      </c>
      <c r="F5630" s="2">
        <f>Electricity!G5655</f>
        <v>0</v>
      </c>
      <c r="G5630" s="2">
        <f>Electricity!H5655</f>
        <v>0</v>
      </c>
      <c r="H5630" s="2">
        <f>Electricity!I5655</f>
        <v>0</v>
      </c>
      <c r="I5630" s="2">
        <f>Electricity!J5655</f>
        <v>0</v>
      </c>
    </row>
    <row r="5631" spans="2:9" x14ac:dyDescent="0.35">
      <c r="B5631" s="458" t="str">
        <f t="shared" si="88"/>
        <v>08/23/2019 01:00:00 AM</v>
      </c>
      <c r="C5631" s="458">
        <v>43700</v>
      </c>
      <c r="D5631" s="459">
        <v>4.1666666666666699E-2</v>
      </c>
      <c r="E5631" s="2">
        <f>Electricity!F5656</f>
        <v>0</v>
      </c>
      <c r="F5631" s="2">
        <f>Electricity!G5656</f>
        <v>0</v>
      </c>
      <c r="G5631" s="2">
        <f>Electricity!H5656</f>
        <v>0</v>
      </c>
      <c r="H5631" s="2">
        <f>Electricity!I5656</f>
        <v>0</v>
      </c>
      <c r="I5631" s="2">
        <f>Electricity!J5656</f>
        <v>0</v>
      </c>
    </row>
    <row r="5632" spans="2:9" x14ac:dyDescent="0.35">
      <c r="B5632" s="458" t="str">
        <f t="shared" si="88"/>
        <v>08/23/2019 02:00:00 AM</v>
      </c>
      <c r="C5632" s="458">
        <v>43700</v>
      </c>
      <c r="D5632" s="459">
        <v>8.333333333333337E-2</v>
      </c>
      <c r="E5632" s="2">
        <f>Electricity!F5657</f>
        <v>0</v>
      </c>
      <c r="F5632" s="2">
        <f>Electricity!G5657</f>
        <v>0</v>
      </c>
      <c r="G5632" s="2">
        <f>Electricity!H5657</f>
        <v>0</v>
      </c>
      <c r="H5632" s="2">
        <f>Electricity!I5657</f>
        <v>0</v>
      </c>
      <c r="I5632" s="2">
        <f>Electricity!J5657</f>
        <v>0</v>
      </c>
    </row>
    <row r="5633" spans="2:9" x14ac:dyDescent="0.35">
      <c r="B5633" s="458" t="str">
        <f t="shared" si="88"/>
        <v>08/23/2019 03:00:00 AM</v>
      </c>
      <c r="C5633" s="458">
        <v>43700</v>
      </c>
      <c r="D5633" s="459">
        <v>0.12500000000000006</v>
      </c>
      <c r="E5633" s="2">
        <f>Electricity!F5658</f>
        <v>0</v>
      </c>
      <c r="F5633" s="2">
        <f>Electricity!G5658</f>
        <v>0</v>
      </c>
      <c r="G5633" s="2">
        <f>Electricity!H5658</f>
        <v>0</v>
      </c>
      <c r="H5633" s="2">
        <f>Electricity!I5658</f>
        <v>0</v>
      </c>
      <c r="I5633" s="2">
        <f>Electricity!J5658</f>
        <v>0</v>
      </c>
    </row>
    <row r="5634" spans="2:9" x14ac:dyDescent="0.35">
      <c r="B5634" s="458" t="str">
        <f t="shared" si="88"/>
        <v>08/23/2019 04:00:00 AM</v>
      </c>
      <c r="C5634" s="458">
        <v>43700</v>
      </c>
      <c r="D5634" s="459">
        <v>0.16666666666666669</v>
      </c>
      <c r="E5634" s="2">
        <f>Electricity!F5659</f>
        <v>0</v>
      </c>
      <c r="F5634" s="2">
        <f>Electricity!G5659</f>
        <v>0</v>
      </c>
      <c r="G5634" s="2">
        <f>Electricity!H5659</f>
        <v>0</v>
      </c>
      <c r="H5634" s="2">
        <f>Electricity!I5659</f>
        <v>0</v>
      </c>
      <c r="I5634" s="2">
        <f>Electricity!J5659</f>
        <v>0</v>
      </c>
    </row>
    <row r="5635" spans="2:9" x14ac:dyDescent="0.35">
      <c r="B5635" s="458" t="str">
        <f t="shared" si="88"/>
        <v>08/23/2019 05:00:00 AM</v>
      </c>
      <c r="C5635" s="458">
        <v>43700</v>
      </c>
      <c r="D5635" s="459">
        <v>0.20833333333333337</v>
      </c>
      <c r="E5635" s="2">
        <f>Electricity!F5660</f>
        <v>0</v>
      </c>
      <c r="F5635" s="2">
        <f>Electricity!G5660</f>
        <v>0</v>
      </c>
      <c r="G5635" s="2">
        <f>Electricity!H5660</f>
        <v>0</v>
      </c>
      <c r="H5635" s="2">
        <f>Electricity!I5660</f>
        <v>0</v>
      </c>
      <c r="I5635" s="2">
        <f>Electricity!J5660</f>
        <v>0</v>
      </c>
    </row>
    <row r="5636" spans="2:9" x14ac:dyDescent="0.35">
      <c r="B5636" s="458" t="str">
        <f t="shared" si="88"/>
        <v>08/23/2019 06:00:00 AM</v>
      </c>
      <c r="C5636" s="458">
        <v>43700</v>
      </c>
      <c r="D5636" s="459">
        <v>0.25</v>
      </c>
      <c r="E5636" s="2">
        <f>Electricity!F5661</f>
        <v>0</v>
      </c>
      <c r="F5636" s="2">
        <f>Electricity!G5661</f>
        <v>0</v>
      </c>
      <c r="G5636" s="2">
        <f>Electricity!H5661</f>
        <v>0</v>
      </c>
      <c r="H5636" s="2">
        <f>Electricity!I5661</f>
        <v>0</v>
      </c>
      <c r="I5636" s="2">
        <f>Electricity!J5661</f>
        <v>0</v>
      </c>
    </row>
    <row r="5637" spans="2:9" x14ac:dyDescent="0.35">
      <c r="B5637" s="458" t="str">
        <f t="shared" si="88"/>
        <v>08/23/2019 07:00:00 AM</v>
      </c>
      <c r="C5637" s="458">
        <v>43700</v>
      </c>
      <c r="D5637" s="459">
        <v>0.29166666666666669</v>
      </c>
      <c r="E5637" s="2">
        <f>Electricity!F5662</f>
        <v>0</v>
      </c>
      <c r="F5637" s="2">
        <f>Electricity!G5662</f>
        <v>0</v>
      </c>
      <c r="G5637" s="2">
        <f>Electricity!H5662</f>
        <v>0</v>
      </c>
      <c r="H5637" s="2">
        <f>Electricity!I5662</f>
        <v>0</v>
      </c>
      <c r="I5637" s="2">
        <f>Electricity!J5662</f>
        <v>0</v>
      </c>
    </row>
    <row r="5638" spans="2:9" x14ac:dyDescent="0.35">
      <c r="B5638" s="458" t="str">
        <f t="shared" si="88"/>
        <v>08/23/2019 08:00:00 AM</v>
      </c>
      <c r="C5638" s="458">
        <v>43700</v>
      </c>
      <c r="D5638" s="459">
        <v>0.33333333333333337</v>
      </c>
      <c r="E5638" s="2">
        <f>Electricity!F5663</f>
        <v>0</v>
      </c>
      <c r="F5638" s="2">
        <f>Electricity!G5663</f>
        <v>0</v>
      </c>
      <c r="G5638" s="2">
        <f>Electricity!H5663</f>
        <v>0</v>
      </c>
      <c r="H5638" s="2">
        <f>Electricity!I5663</f>
        <v>0</v>
      </c>
      <c r="I5638" s="2">
        <f>Electricity!J5663</f>
        <v>0</v>
      </c>
    </row>
    <row r="5639" spans="2:9" x14ac:dyDescent="0.35">
      <c r="B5639" s="458" t="str">
        <f t="shared" si="88"/>
        <v>08/23/2019 09:00:00 AM</v>
      </c>
      <c r="C5639" s="458">
        <v>43700</v>
      </c>
      <c r="D5639" s="459">
        <v>0.375</v>
      </c>
      <c r="E5639" s="2">
        <f>Electricity!F5664</f>
        <v>0</v>
      </c>
      <c r="F5639" s="2">
        <f>Electricity!G5664</f>
        <v>0</v>
      </c>
      <c r="G5639" s="2">
        <f>Electricity!H5664</f>
        <v>0</v>
      </c>
      <c r="H5639" s="2">
        <f>Electricity!I5664</f>
        <v>0</v>
      </c>
      <c r="I5639" s="2">
        <f>Electricity!J5664</f>
        <v>0</v>
      </c>
    </row>
    <row r="5640" spans="2:9" x14ac:dyDescent="0.35">
      <c r="B5640" s="458" t="str">
        <f t="shared" si="88"/>
        <v>08/23/2019 10:00:00 AM</v>
      </c>
      <c r="C5640" s="458">
        <v>43700</v>
      </c>
      <c r="D5640" s="459">
        <v>0.41666666666666669</v>
      </c>
      <c r="E5640" s="2">
        <f>Electricity!F5665</f>
        <v>0</v>
      </c>
      <c r="F5640" s="2">
        <f>Electricity!G5665</f>
        <v>0</v>
      </c>
      <c r="G5640" s="2">
        <f>Electricity!H5665</f>
        <v>0</v>
      </c>
      <c r="H5640" s="2">
        <f>Electricity!I5665</f>
        <v>0</v>
      </c>
      <c r="I5640" s="2">
        <f>Electricity!J5665</f>
        <v>0</v>
      </c>
    </row>
    <row r="5641" spans="2:9" x14ac:dyDescent="0.35">
      <c r="B5641" s="458" t="str">
        <f t="shared" si="88"/>
        <v>08/23/2019 11:00:00 AM</v>
      </c>
      <c r="C5641" s="458">
        <v>43700</v>
      </c>
      <c r="D5641" s="459">
        <v>0.45833333333333337</v>
      </c>
      <c r="E5641" s="2">
        <f>Electricity!F5666</f>
        <v>0</v>
      </c>
      <c r="F5641" s="2">
        <f>Electricity!G5666</f>
        <v>0</v>
      </c>
      <c r="G5641" s="2">
        <f>Electricity!H5666</f>
        <v>0</v>
      </c>
      <c r="H5641" s="2">
        <f>Electricity!I5666</f>
        <v>0</v>
      </c>
      <c r="I5641" s="2">
        <f>Electricity!J5666</f>
        <v>0</v>
      </c>
    </row>
    <row r="5642" spans="2:9" x14ac:dyDescent="0.35">
      <c r="B5642" s="458" t="str">
        <f t="shared" si="88"/>
        <v>08/23/2019 12:00:00 PM</v>
      </c>
      <c r="C5642" s="458">
        <v>43700</v>
      </c>
      <c r="D5642" s="459">
        <v>0.50000000000000011</v>
      </c>
      <c r="E5642" s="2">
        <f>Electricity!F5667</f>
        <v>0</v>
      </c>
      <c r="F5642" s="2">
        <f>Electricity!G5667</f>
        <v>0</v>
      </c>
      <c r="G5642" s="2">
        <f>Electricity!H5667</f>
        <v>0</v>
      </c>
      <c r="H5642" s="2">
        <f>Electricity!I5667</f>
        <v>0</v>
      </c>
      <c r="I5642" s="2">
        <f>Electricity!J5667</f>
        <v>0</v>
      </c>
    </row>
    <row r="5643" spans="2:9" x14ac:dyDescent="0.35">
      <c r="B5643" s="458" t="str">
        <f t="shared" si="88"/>
        <v>08/23/2019 01:00:00 PM</v>
      </c>
      <c r="C5643" s="458">
        <v>43700</v>
      </c>
      <c r="D5643" s="459">
        <v>0.54166666666666674</v>
      </c>
      <c r="E5643" s="2">
        <f>Electricity!F5668</f>
        <v>0</v>
      </c>
      <c r="F5643" s="2">
        <f>Electricity!G5668</f>
        <v>0</v>
      </c>
      <c r="G5643" s="2">
        <f>Electricity!H5668</f>
        <v>0</v>
      </c>
      <c r="H5643" s="2">
        <f>Electricity!I5668</f>
        <v>0</v>
      </c>
      <c r="I5643" s="2">
        <f>Electricity!J5668</f>
        <v>0</v>
      </c>
    </row>
    <row r="5644" spans="2:9" x14ac:dyDescent="0.35">
      <c r="B5644" s="458" t="str">
        <f t="shared" si="88"/>
        <v>08/23/2019 02:00:00 PM</v>
      </c>
      <c r="C5644" s="458">
        <v>43700</v>
      </c>
      <c r="D5644" s="459">
        <v>0.58333333333333337</v>
      </c>
      <c r="E5644" s="2">
        <f>Electricity!F5669</f>
        <v>0</v>
      </c>
      <c r="F5644" s="2">
        <f>Electricity!G5669</f>
        <v>0</v>
      </c>
      <c r="G5644" s="2">
        <f>Electricity!H5669</f>
        <v>0</v>
      </c>
      <c r="H5644" s="2">
        <f>Electricity!I5669</f>
        <v>0</v>
      </c>
      <c r="I5644" s="2">
        <f>Electricity!J5669</f>
        <v>0</v>
      </c>
    </row>
    <row r="5645" spans="2:9" x14ac:dyDescent="0.35">
      <c r="B5645" s="458" t="str">
        <f t="shared" si="88"/>
        <v>08/23/2019 03:00:00 PM</v>
      </c>
      <c r="C5645" s="458">
        <v>43700</v>
      </c>
      <c r="D5645" s="459">
        <v>0.62500000000000011</v>
      </c>
      <c r="E5645" s="2">
        <f>Electricity!F5670</f>
        <v>0</v>
      </c>
      <c r="F5645" s="2">
        <f>Electricity!G5670</f>
        <v>0</v>
      </c>
      <c r="G5645" s="2">
        <f>Electricity!H5670</f>
        <v>0</v>
      </c>
      <c r="H5645" s="2">
        <f>Electricity!I5670</f>
        <v>0</v>
      </c>
      <c r="I5645" s="2">
        <f>Electricity!J5670</f>
        <v>0</v>
      </c>
    </row>
    <row r="5646" spans="2:9" x14ac:dyDescent="0.35">
      <c r="B5646" s="458" t="str">
        <f t="shared" si="88"/>
        <v>08/23/2019 04:00:00 PM</v>
      </c>
      <c r="C5646" s="458">
        <v>43700</v>
      </c>
      <c r="D5646" s="459">
        <v>0.66666666666666674</v>
      </c>
      <c r="E5646" s="2">
        <f>Electricity!F5671</f>
        <v>0</v>
      </c>
      <c r="F5646" s="2">
        <f>Electricity!G5671</f>
        <v>0</v>
      </c>
      <c r="G5646" s="2">
        <f>Electricity!H5671</f>
        <v>0</v>
      </c>
      <c r="H5646" s="2">
        <f>Electricity!I5671</f>
        <v>0</v>
      </c>
      <c r="I5646" s="2">
        <f>Electricity!J5671</f>
        <v>0</v>
      </c>
    </row>
    <row r="5647" spans="2:9" x14ac:dyDescent="0.35">
      <c r="B5647" s="458" t="str">
        <f t="shared" ref="B5647:B5710" si="89">CONCATENATE(TEXT(C5647,"mm/dd/yyyy")," ",TEXT(D5647,"hh:mm:ss AM/PM"))</f>
        <v>08/23/2019 05:00:00 PM</v>
      </c>
      <c r="C5647" s="458">
        <v>43700</v>
      </c>
      <c r="D5647" s="459">
        <v>0.70833333333333337</v>
      </c>
      <c r="E5647" s="2">
        <f>Electricity!F5672</f>
        <v>0</v>
      </c>
      <c r="F5647" s="2">
        <f>Electricity!G5672</f>
        <v>0</v>
      </c>
      <c r="G5647" s="2">
        <f>Electricity!H5672</f>
        <v>0</v>
      </c>
      <c r="H5647" s="2">
        <f>Electricity!I5672</f>
        <v>0</v>
      </c>
      <c r="I5647" s="2">
        <f>Electricity!J5672</f>
        <v>0</v>
      </c>
    </row>
    <row r="5648" spans="2:9" x14ac:dyDescent="0.35">
      <c r="B5648" s="458" t="str">
        <f t="shared" si="89"/>
        <v>08/23/2019 06:00:00 PM</v>
      </c>
      <c r="C5648" s="458">
        <v>43700</v>
      </c>
      <c r="D5648" s="459">
        <v>0.75000000000000011</v>
      </c>
      <c r="E5648" s="2">
        <f>Electricity!F5673</f>
        <v>0</v>
      </c>
      <c r="F5648" s="2">
        <f>Electricity!G5673</f>
        <v>0</v>
      </c>
      <c r="G5648" s="2">
        <f>Electricity!H5673</f>
        <v>0</v>
      </c>
      <c r="H5648" s="2">
        <f>Electricity!I5673</f>
        <v>0</v>
      </c>
      <c r="I5648" s="2">
        <f>Electricity!J5673</f>
        <v>0</v>
      </c>
    </row>
    <row r="5649" spans="2:9" x14ac:dyDescent="0.35">
      <c r="B5649" s="458" t="str">
        <f t="shared" si="89"/>
        <v>08/23/2019 07:00:00 PM</v>
      </c>
      <c r="C5649" s="458">
        <v>43700</v>
      </c>
      <c r="D5649" s="459">
        <v>0.79166666666666674</v>
      </c>
      <c r="E5649" s="2">
        <f>Electricity!F5674</f>
        <v>0</v>
      </c>
      <c r="F5649" s="2">
        <f>Electricity!G5674</f>
        <v>0</v>
      </c>
      <c r="G5649" s="2">
        <f>Electricity!H5674</f>
        <v>0</v>
      </c>
      <c r="H5649" s="2">
        <f>Electricity!I5674</f>
        <v>0</v>
      </c>
      <c r="I5649" s="2">
        <f>Electricity!J5674</f>
        <v>0</v>
      </c>
    </row>
    <row r="5650" spans="2:9" x14ac:dyDescent="0.35">
      <c r="B5650" s="458" t="str">
        <f t="shared" si="89"/>
        <v>08/23/2019 08:00:00 PM</v>
      </c>
      <c r="C5650" s="458">
        <v>43700</v>
      </c>
      <c r="D5650" s="459">
        <v>0.83333333333333337</v>
      </c>
      <c r="E5650" s="2">
        <f>Electricity!F5675</f>
        <v>0</v>
      </c>
      <c r="F5650" s="2">
        <f>Electricity!G5675</f>
        <v>0</v>
      </c>
      <c r="G5650" s="2">
        <f>Electricity!H5675</f>
        <v>0</v>
      </c>
      <c r="H5650" s="2">
        <f>Electricity!I5675</f>
        <v>0</v>
      </c>
      <c r="I5650" s="2">
        <f>Electricity!J5675</f>
        <v>0</v>
      </c>
    </row>
    <row r="5651" spans="2:9" x14ac:dyDescent="0.35">
      <c r="B5651" s="458" t="str">
        <f t="shared" si="89"/>
        <v>08/23/2019 09:00:00 PM</v>
      </c>
      <c r="C5651" s="458">
        <v>43700</v>
      </c>
      <c r="D5651" s="459">
        <v>0.87500000000000011</v>
      </c>
      <c r="E5651" s="2">
        <f>Electricity!F5676</f>
        <v>0</v>
      </c>
      <c r="F5651" s="2">
        <f>Electricity!G5676</f>
        <v>0</v>
      </c>
      <c r="G5651" s="2">
        <f>Electricity!H5676</f>
        <v>0</v>
      </c>
      <c r="H5651" s="2">
        <f>Electricity!I5676</f>
        <v>0</v>
      </c>
      <c r="I5651" s="2">
        <f>Electricity!J5676</f>
        <v>0</v>
      </c>
    </row>
    <row r="5652" spans="2:9" x14ac:dyDescent="0.35">
      <c r="B5652" s="458" t="str">
        <f t="shared" si="89"/>
        <v>08/23/2019 10:00:00 PM</v>
      </c>
      <c r="C5652" s="458">
        <v>43700</v>
      </c>
      <c r="D5652" s="459">
        <v>0.91666666666666674</v>
      </c>
      <c r="E5652" s="2">
        <f>Electricity!F5677</f>
        <v>0</v>
      </c>
      <c r="F5652" s="2">
        <f>Electricity!G5677</f>
        <v>0</v>
      </c>
      <c r="G5652" s="2">
        <f>Electricity!H5677</f>
        <v>0</v>
      </c>
      <c r="H5652" s="2">
        <f>Electricity!I5677</f>
        <v>0</v>
      </c>
      <c r="I5652" s="2">
        <f>Electricity!J5677</f>
        <v>0</v>
      </c>
    </row>
    <row r="5653" spans="2:9" x14ac:dyDescent="0.35">
      <c r="B5653" s="458" t="str">
        <f t="shared" si="89"/>
        <v>08/23/2019 11:00:00 PM</v>
      </c>
      <c r="C5653" s="458">
        <v>43700</v>
      </c>
      <c r="D5653" s="459">
        <v>0.95833333333333337</v>
      </c>
      <c r="E5653" s="2">
        <f>Electricity!F5678</f>
        <v>0</v>
      </c>
      <c r="F5653" s="2">
        <f>Electricity!G5678</f>
        <v>0</v>
      </c>
      <c r="G5653" s="2">
        <f>Electricity!H5678</f>
        <v>0</v>
      </c>
      <c r="H5653" s="2">
        <f>Electricity!I5678</f>
        <v>0</v>
      </c>
      <c r="I5653" s="2">
        <f>Electricity!J5678</f>
        <v>0</v>
      </c>
    </row>
    <row r="5654" spans="2:9" x14ac:dyDescent="0.35">
      <c r="B5654" s="458" t="str">
        <f t="shared" si="89"/>
        <v>08/24/2019 12:00:00 AM</v>
      </c>
      <c r="C5654" s="458">
        <v>43701</v>
      </c>
      <c r="D5654" s="459">
        <v>3.1225022567582528E-17</v>
      </c>
      <c r="E5654" s="2">
        <f>Electricity!F5679</f>
        <v>0</v>
      </c>
      <c r="F5654" s="2">
        <f>Electricity!G5679</f>
        <v>0</v>
      </c>
      <c r="G5654" s="2">
        <f>Electricity!H5679</f>
        <v>0</v>
      </c>
      <c r="H5654" s="2">
        <f>Electricity!I5679</f>
        <v>0</v>
      </c>
      <c r="I5654" s="2">
        <f>Electricity!J5679</f>
        <v>0</v>
      </c>
    </row>
    <row r="5655" spans="2:9" x14ac:dyDescent="0.35">
      <c r="B5655" s="458" t="str">
        <f t="shared" si="89"/>
        <v>08/24/2019 01:00:00 AM</v>
      </c>
      <c r="C5655" s="458">
        <v>43701</v>
      </c>
      <c r="D5655" s="459">
        <v>4.1666666666666699E-2</v>
      </c>
      <c r="E5655" s="2">
        <f>Electricity!F5680</f>
        <v>0</v>
      </c>
      <c r="F5655" s="2">
        <f>Electricity!G5680</f>
        <v>0</v>
      </c>
      <c r="G5655" s="2">
        <f>Electricity!H5680</f>
        <v>0</v>
      </c>
      <c r="H5655" s="2">
        <f>Electricity!I5680</f>
        <v>0</v>
      </c>
      <c r="I5655" s="2">
        <f>Electricity!J5680</f>
        <v>0</v>
      </c>
    </row>
    <row r="5656" spans="2:9" x14ac:dyDescent="0.35">
      <c r="B5656" s="458" t="str">
        <f t="shared" si="89"/>
        <v>08/24/2019 02:00:00 AM</v>
      </c>
      <c r="C5656" s="458">
        <v>43701</v>
      </c>
      <c r="D5656" s="459">
        <v>8.333333333333337E-2</v>
      </c>
      <c r="E5656" s="2">
        <f>Electricity!F5681</f>
        <v>0</v>
      </c>
      <c r="F5656" s="2">
        <f>Electricity!G5681</f>
        <v>0</v>
      </c>
      <c r="G5656" s="2">
        <f>Electricity!H5681</f>
        <v>0</v>
      </c>
      <c r="H5656" s="2">
        <f>Electricity!I5681</f>
        <v>0</v>
      </c>
      <c r="I5656" s="2">
        <f>Electricity!J5681</f>
        <v>0</v>
      </c>
    </row>
    <row r="5657" spans="2:9" x14ac:dyDescent="0.35">
      <c r="B5657" s="458" t="str">
        <f t="shared" si="89"/>
        <v>08/24/2019 03:00:00 AM</v>
      </c>
      <c r="C5657" s="458">
        <v>43701</v>
      </c>
      <c r="D5657" s="459">
        <v>0.12500000000000006</v>
      </c>
      <c r="E5657" s="2">
        <f>Electricity!F5682</f>
        <v>0</v>
      </c>
      <c r="F5657" s="2">
        <f>Electricity!G5682</f>
        <v>0</v>
      </c>
      <c r="G5657" s="2">
        <f>Electricity!H5682</f>
        <v>0</v>
      </c>
      <c r="H5657" s="2">
        <f>Electricity!I5682</f>
        <v>0</v>
      </c>
      <c r="I5657" s="2">
        <f>Electricity!J5682</f>
        <v>0</v>
      </c>
    </row>
    <row r="5658" spans="2:9" x14ac:dyDescent="0.35">
      <c r="B5658" s="458" t="str">
        <f t="shared" si="89"/>
        <v>08/24/2019 04:00:00 AM</v>
      </c>
      <c r="C5658" s="458">
        <v>43701</v>
      </c>
      <c r="D5658" s="459">
        <v>0.16666666666666669</v>
      </c>
      <c r="E5658" s="2">
        <f>Electricity!F5683</f>
        <v>0</v>
      </c>
      <c r="F5658" s="2">
        <f>Electricity!G5683</f>
        <v>0</v>
      </c>
      <c r="G5658" s="2">
        <f>Electricity!H5683</f>
        <v>0</v>
      </c>
      <c r="H5658" s="2">
        <f>Electricity!I5683</f>
        <v>0</v>
      </c>
      <c r="I5658" s="2">
        <f>Electricity!J5683</f>
        <v>0</v>
      </c>
    </row>
    <row r="5659" spans="2:9" x14ac:dyDescent="0.35">
      <c r="B5659" s="458" t="str">
        <f t="shared" si="89"/>
        <v>08/24/2019 05:00:00 AM</v>
      </c>
      <c r="C5659" s="458">
        <v>43701</v>
      </c>
      <c r="D5659" s="459">
        <v>0.20833333333333337</v>
      </c>
      <c r="E5659" s="2">
        <f>Electricity!F5684</f>
        <v>0</v>
      </c>
      <c r="F5659" s="2">
        <f>Electricity!G5684</f>
        <v>0</v>
      </c>
      <c r="G5659" s="2">
        <f>Electricity!H5684</f>
        <v>0</v>
      </c>
      <c r="H5659" s="2">
        <f>Electricity!I5684</f>
        <v>0</v>
      </c>
      <c r="I5659" s="2">
        <f>Electricity!J5684</f>
        <v>0</v>
      </c>
    </row>
    <row r="5660" spans="2:9" x14ac:dyDescent="0.35">
      <c r="B5660" s="458" t="str">
        <f t="shared" si="89"/>
        <v>08/24/2019 06:00:00 AM</v>
      </c>
      <c r="C5660" s="458">
        <v>43701</v>
      </c>
      <c r="D5660" s="459">
        <v>0.25</v>
      </c>
      <c r="E5660" s="2">
        <f>Electricity!F5685</f>
        <v>0</v>
      </c>
      <c r="F5660" s="2">
        <f>Electricity!G5685</f>
        <v>0</v>
      </c>
      <c r="G5660" s="2">
        <f>Electricity!H5685</f>
        <v>0</v>
      </c>
      <c r="H5660" s="2">
        <f>Electricity!I5685</f>
        <v>0</v>
      </c>
      <c r="I5660" s="2">
        <f>Electricity!J5685</f>
        <v>0</v>
      </c>
    </row>
    <row r="5661" spans="2:9" x14ac:dyDescent="0.35">
      <c r="B5661" s="458" t="str">
        <f t="shared" si="89"/>
        <v>08/24/2019 07:00:00 AM</v>
      </c>
      <c r="C5661" s="458">
        <v>43701</v>
      </c>
      <c r="D5661" s="459">
        <v>0.29166666666666669</v>
      </c>
      <c r="E5661" s="2">
        <f>Electricity!F5686</f>
        <v>0</v>
      </c>
      <c r="F5661" s="2">
        <f>Electricity!G5686</f>
        <v>0</v>
      </c>
      <c r="G5661" s="2">
        <f>Electricity!H5686</f>
        <v>0</v>
      </c>
      <c r="H5661" s="2">
        <f>Electricity!I5686</f>
        <v>0</v>
      </c>
      <c r="I5661" s="2">
        <f>Electricity!J5686</f>
        <v>0</v>
      </c>
    </row>
    <row r="5662" spans="2:9" x14ac:dyDescent="0.35">
      <c r="B5662" s="458" t="str">
        <f t="shared" si="89"/>
        <v>08/24/2019 08:00:00 AM</v>
      </c>
      <c r="C5662" s="458">
        <v>43701</v>
      </c>
      <c r="D5662" s="459">
        <v>0.33333333333333337</v>
      </c>
      <c r="E5662" s="2">
        <f>Electricity!F5687</f>
        <v>0</v>
      </c>
      <c r="F5662" s="2">
        <f>Electricity!G5687</f>
        <v>0</v>
      </c>
      <c r="G5662" s="2">
        <f>Electricity!H5687</f>
        <v>0</v>
      </c>
      <c r="H5662" s="2">
        <f>Electricity!I5687</f>
        <v>0</v>
      </c>
      <c r="I5662" s="2">
        <f>Electricity!J5687</f>
        <v>0</v>
      </c>
    </row>
    <row r="5663" spans="2:9" x14ac:dyDescent="0.35">
      <c r="B5663" s="458" t="str">
        <f t="shared" si="89"/>
        <v>08/24/2019 09:00:00 AM</v>
      </c>
      <c r="C5663" s="458">
        <v>43701</v>
      </c>
      <c r="D5663" s="459">
        <v>0.375</v>
      </c>
      <c r="E5663" s="2">
        <f>Electricity!F5688</f>
        <v>0</v>
      </c>
      <c r="F5663" s="2">
        <f>Electricity!G5688</f>
        <v>0</v>
      </c>
      <c r="G5663" s="2">
        <f>Electricity!H5688</f>
        <v>0</v>
      </c>
      <c r="H5663" s="2">
        <f>Electricity!I5688</f>
        <v>0</v>
      </c>
      <c r="I5663" s="2">
        <f>Electricity!J5688</f>
        <v>0</v>
      </c>
    </row>
    <row r="5664" spans="2:9" x14ac:dyDescent="0.35">
      <c r="B5664" s="458" t="str">
        <f t="shared" si="89"/>
        <v>08/24/2019 10:00:00 AM</v>
      </c>
      <c r="C5664" s="458">
        <v>43701</v>
      </c>
      <c r="D5664" s="459">
        <v>0.41666666666666669</v>
      </c>
      <c r="E5664" s="2">
        <f>Electricity!F5689</f>
        <v>0</v>
      </c>
      <c r="F5664" s="2">
        <f>Electricity!G5689</f>
        <v>0</v>
      </c>
      <c r="G5664" s="2">
        <f>Electricity!H5689</f>
        <v>0</v>
      </c>
      <c r="H5664" s="2">
        <f>Electricity!I5689</f>
        <v>0</v>
      </c>
      <c r="I5664" s="2">
        <f>Electricity!J5689</f>
        <v>0</v>
      </c>
    </row>
    <row r="5665" spans="2:9" x14ac:dyDescent="0.35">
      <c r="B5665" s="458" t="str">
        <f t="shared" si="89"/>
        <v>08/24/2019 11:00:00 AM</v>
      </c>
      <c r="C5665" s="458">
        <v>43701</v>
      </c>
      <c r="D5665" s="459">
        <v>0.45833333333333337</v>
      </c>
      <c r="E5665" s="2">
        <f>Electricity!F5690</f>
        <v>0</v>
      </c>
      <c r="F5665" s="2">
        <f>Electricity!G5690</f>
        <v>0</v>
      </c>
      <c r="G5665" s="2">
        <f>Electricity!H5690</f>
        <v>0</v>
      </c>
      <c r="H5665" s="2">
        <f>Electricity!I5690</f>
        <v>0</v>
      </c>
      <c r="I5665" s="2">
        <f>Electricity!J5690</f>
        <v>0</v>
      </c>
    </row>
    <row r="5666" spans="2:9" x14ac:dyDescent="0.35">
      <c r="B5666" s="458" t="str">
        <f t="shared" si="89"/>
        <v>08/24/2019 12:00:00 PM</v>
      </c>
      <c r="C5666" s="458">
        <v>43701</v>
      </c>
      <c r="D5666" s="459">
        <v>0.50000000000000011</v>
      </c>
      <c r="E5666" s="2">
        <f>Electricity!F5691</f>
        <v>0</v>
      </c>
      <c r="F5666" s="2">
        <f>Electricity!G5691</f>
        <v>0</v>
      </c>
      <c r="G5666" s="2">
        <f>Electricity!H5691</f>
        <v>0</v>
      </c>
      <c r="H5666" s="2">
        <f>Electricity!I5691</f>
        <v>0</v>
      </c>
      <c r="I5666" s="2">
        <f>Electricity!J5691</f>
        <v>0</v>
      </c>
    </row>
    <row r="5667" spans="2:9" x14ac:dyDescent="0.35">
      <c r="B5667" s="458" t="str">
        <f t="shared" si="89"/>
        <v>08/24/2019 01:00:00 PM</v>
      </c>
      <c r="C5667" s="458">
        <v>43701</v>
      </c>
      <c r="D5667" s="459">
        <v>0.54166666666666674</v>
      </c>
      <c r="E5667" s="2">
        <f>Electricity!F5692</f>
        <v>0</v>
      </c>
      <c r="F5667" s="2">
        <f>Electricity!G5692</f>
        <v>0</v>
      </c>
      <c r="G5667" s="2">
        <f>Electricity!H5692</f>
        <v>0</v>
      </c>
      <c r="H5667" s="2">
        <f>Electricity!I5692</f>
        <v>0</v>
      </c>
      <c r="I5667" s="2">
        <f>Electricity!J5692</f>
        <v>0</v>
      </c>
    </row>
    <row r="5668" spans="2:9" x14ac:dyDescent="0.35">
      <c r="B5668" s="458" t="str">
        <f t="shared" si="89"/>
        <v>08/24/2019 02:00:00 PM</v>
      </c>
      <c r="C5668" s="458">
        <v>43701</v>
      </c>
      <c r="D5668" s="459">
        <v>0.58333333333333337</v>
      </c>
      <c r="E5668" s="2">
        <f>Electricity!F5693</f>
        <v>0</v>
      </c>
      <c r="F5668" s="2">
        <f>Electricity!G5693</f>
        <v>0</v>
      </c>
      <c r="G5668" s="2">
        <f>Electricity!H5693</f>
        <v>0</v>
      </c>
      <c r="H5668" s="2">
        <f>Electricity!I5693</f>
        <v>0</v>
      </c>
      <c r="I5668" s="2">
        <f>Electricity!J5693</f>
        <v>0</v>
      </c>
    </row>
    <row r="5669" spans="2:9" x14ac:dyDescent="0.35">
      <c r="B5669" s="458" t="str">
        <f t="shared" si="89"/>
        <v>08/24/2019 03:00:00 PM</v>
      </c>
      <c r="C5669" s="458">
        <v>43701</v>
      </c>
      <c r="D5669" s="459">
        <v>0.62500000000000011</v>
      </c>
      <c r="E5669" s="2">
        <f>Electricity!F5694</f>
        <v>0</v>
      </c>
      <c r="F5669" s="2">
        <f>Electricity!G5694</f>
        <v>0</v>
      </c>
      <c r="G5669" s="2">
        <f>Electricity!H5694</f>
        <v>0</v>
      </c>
      <c r="H5669" s="2">
        <f>Electricity!I5694</f>
        <v>0</v>
      </c>
      <c r="I5669" s="2">
        <f>Electricity!J5694</f>
        <v>0</v>
      </c>
    </row>
    <row r="5670" spans="2:9" x14ac:dyDescent="0.35">
      <c r="B5670" s="458" t="str">
        <f t="shared" si="89"/>
        <v>08/24/2019 04:00:00 PM</v>
      </c>
      <c r="C5670" s="458">
        <v>43701</v>
      </c>
      <c r="D5670" s="459">
        <v>0.66666666666666674</v>
      </c>
      <c r="E5670" s="2">
        <f>Electricity!F5695</f>
        <v>0</v>
      </c>
      <c r="F5670" s="2">
        <f>Electricity!G5695</f>
        <v>0</v>
      </c>
      <c r="G5670" s="2">
        <f>Electricity!H5695</f>
        <v>0</v>
      </c>
      <c r="H5670" s="2">
        <f>Electricity!I5695</f>
        <v>0</v>
      </c>
      <c r="I5670" s="2">
        <f>Electricity!J5695</f>
        <v>0</v>
      </c>
    </row>
    <row r="5671" spans="2:9" x14ac:dyDescent="0.35">
      <c r="B5671" s="458" t="str">
        <f t="shared" si="89"/>
        <v>08/24/2019 05:00:00 PM</v>
      </c>
      <c r="C5671" s="458">
        <v>43701</v>
      </c>
      <c r="D5671" s="459">
        <v>0.70833333333333337</v>
      </c>
      <c r="E5671" s="2">
        <f>Electricity!F5696</f>
        <v>0</v>
      </c>
      <c r="F5671" s="2">
        <f>Electricity!G5696</f>
        <v>0</v>
      </c>
      <c r="G5671" s="2">
        <f>Electricity!H5696</f>
        <v>0</v>
      </c>
      <c r="H5671" s="2">
        <f>Electricity!I5696</f>
        <v>0</v>
      </c>
      <c r="I5671" s="2">
        <f>Electricity!J5696</f>
        <v>0</v>
      </c>
    </row>
    <row r="5672" spans="2:9" x14ac:dyDescent="0.35">
      <c r="B5672" s="458" t="str">
        <f t="shared" si="89"/>
        <v>08/24/2019 06:00:00 PM</v>
      </c>
      <c r="C5672" s="458">
        <v>43701</v>
      </c>
      <c r="D5672" s="459">
        <v>0.75000000000000011</v>
      </c>
      <c r="E5672" s="2">
        <f>Electricity!F5697</f>
        <v>0</v>
      </c>
      <c r="F5672" s="2">
        <f>Electricity!G5697</f>
        <v>0</v>
      </c>
      <c r="G5672" s="2">
        <f>Electricity!H5697</f>
        <v>0</v>
      </c>
      <c r="H5672" s="2">
        <f>Electricity!I5697</f>
        <v>0</v>
      </c>
      <c r="I5672" s="2">
        <f>Electricity!J5697</f>
        <v>0</v>
      </c>
    </row>
    <row r="5673" spans="2:9" x14ac:dyDescent="0.35">
      <c r="B5673" s="458" t="str">
        <f t="shared" si="89"/>
        <v>08/24/2019 07:00:00 PM</v>
      </c>
      <c r="C5673" s="458">
        <v>43701</v>
      </c>
      <c r="D5673" s="459">
        <v>0.79166666666666674</v>
      </c>
      <c r="E5673" s="2">
        <f>Electricity!F5698</f>
        <v>0</v>
      </c>
      <c r="F5673" s="2">
        <f>Electricity!G5698</f>
        <v>0</v>
      </c>
      <c r="G5673" s="2">
        <f>Electricity!H5698</f>
        <v>0</v>
      </c>
      <c r="H5673" s="2">
        <f>Electricity!I5698</f>
        <v>0</v>
      </c>
      <c r="I5673" s="2">
        <f>Electricity!J5698</f>
        <v>0</v>
      </c>
    </row>
    <row r="5674" spans="2:9" x14ac:dyDescent="0.35">
      <c r="B5674" s="458" t="str">
        <f t="shared" si="89"/>
        <v>08/24/2019 08:00:00 PM</v>
      </c>
      <c r="C5674" s="458">
        <v>43701</v>
      </c>
      <c r="D5674" s="459">
        <v>0.83333333333333337</v>
      </c>
      <c r="E5674" s="2">
        <f>Electricity!F5699</f>
        <v>0</v>
      </c>
      <c r="F5674" s="2">
        <f>Electricity!G5699</f>
        <v>0</v>
      </c>
      <c r="G5674" s="2">
        <f>Electricity!H5699</f>
        <v>0</v>
      </c>
      <c r="H5674" s="2">
        <f>Electricity!I5699</f>
        <v>0</v>
      </c>
      <c r="I5674" s="2">
        <f>Electricity!J5699</f>
        <v>0</v>
      </c>
    </row>
    <row r="5675" spans="2:9" x14ac:dyDescent="0.35">
      <c r="B5675" s="458" t="str">
        <f t="shared" si="89"/>
        <v>08/24/2019 09:00:00 PM</v>
      </c>
      <c r="C5675" s="458">
        <v>43701</v>
      </c>
      <c r="D5675" s="459">
        <v>0.87500000000000011</v>
      </c>
      <c r="E5675" s="2">
        <f>Electricity!F5700</f>
        <v>0</v>
      </c>
      <c r="F5675" s="2">
        <f>Electricity!G5700</f>
        <v>0</v>
      </c>
      <c r="G5675" s="2">
        <f>Electricity!H5700</f>
        <v>0</v>
      </c>
      <c r="H5675" s="2">
        <f>Electricity!I5700</f>
        <v>0</v>
      </c>
      <c r="I5675" s="2">
        <f>Electricity!J5700</f>
        <v>0</v>
      </c>
    </row>
    <row r="5676" spans="2:9" x14ac:dyDescent="0.35">
      <c r="B5676" s="458" t="str">
        <f t="shared" si="89"/>
        <v>08/24/2019 10:00:00 PM</v>
      </c>
      <c r="C5676" s="458">
        <v>43701</v>
      </c>
      <c r="D5676" s="459">
        <v>0.91666666666666674</v>
      </c>
      <c r="E5676" s="2">
        <f>Electricity!F5701</f>
        <v>0</v>
      </c>
      <c r="F5676" s="2">
        <f>Electricity!G5701</f>
        <v>0</v>
      </c>
      <c r="G5676" s="2">
        <f>Electricity!H5701</f>
        <v>0</v>
      </c>
      <c r="H5676" s="2">
        <f>Electricity!I5701</f>
        <v>0</v>
      </c>
      <c r="I5676" s="2">
        <f>Electricity!J5701</f>
        <v>0</v>
      </c>
    </row>
    <row r="5677" spans="2:9" x14ac:dyDescent="0.35">
      <c r="B5677" s="458" t="str">
        <f t="shared" si="89"/>
        <v>08/24/2019 11:00:00 PM</v>
      </c>
      <c r="C5677" s="458">
        <v>43701</v>
      </c>
      <c r="D5677" s="459">
        <v>0.95833333333333337</v>
      </c>
      <c r="E5677" s="2">
        <f>Electricity!F5702</f>
        <v>0</v>
      </c>
      <c r="F5677" s="2">
        <f>Electricity!G5702</f>
        <v>0</v>
      </c>
      <c r="G5677" s="2">
        <f>Electricity!H5702</f>
        <v>0</v>
      </c>
      <c r="H5677" s="2">
        <f>Electricity!I5702</f>
        <v>0</v>
      </c>
      <c r="I5677" s="2">
        <f>Electricity!J5702</f>
        <v>0</v>
      </c>
    </row>
    <row r="5678" spans="2:9" x14ac:dyDescent="0.35">
      <c r="B5678" s="458" t="str">
        <f t="shared" si="89"/>
        <v>08/25/2019 12:00:00 AM</v>
      </c>
      <c r="C5678" s="458">
        <v>43702</v>
      </c>
      <c r="D5678" s="459">
        <v>3.1225022567582528E-17</v>
      </c>
      <c r="E5678" s="2">
        <f>Electricity!F5703</f>
        <v>0</v>
      </c>
      <c r="F5678" s="2">
        <f>Electricity!G5703</f>
        <v>0</v>
      </c>
      <c r="G5678" s="2">
        <f>Electricity!H5703</f>
        <v>0</v>
      </c>
      <c r="H5678" s="2">
        <f>Electricity!I5703</f>
        <v>0</v>
      </c>
      <c r="I5678" s="2">
        <f>Electricity!J5703</f>
        <v>0</v>
      </c>
    </row>
    <row r="5679" spans="2:9" x14ac:dyDescent="0.35">
      <c r="B5679" s="458" t="str">
        <f t="shared" si="89"/>
        <v>08/25/2019 01:00:00 AM</v>
      </c>
      <c r="C5679" s="458">
        <v>43702</v>
      </c>
      <c r="D5679" s="459">
        <v>4.1666666666666699E-2</v>
      </c>
      <c r="E5679" s="2">
        <f>Electricity!F5704</f>
        <v>0</v>
      </c>
      <c r="F5679" s="2">
        <f>Electricity!G5704</f>
        <v>0</v>
      </c>
      <c r="G5679" s="2">
        <f>Electricity!H5704</f>
        <v>0</v>
      </c>
      <c r="H5679" s="2">
        <f>Electricity!I5704</f>
        <v>0</v>
      </c>
      <c r="I5679" s="2">
        <f>Electricity!J5704</f>
        <v>0</v>
      </c>
    </row>
    <row r="5680" spans="2:9" x14ac:dyDescent="0.35">
      <c r="B5680" s="458" t="str">
        <f t="shared" si="89"/>
        <v>08/25/2019 02:00:00 AM</v>
      </c>
      <c r="C5680" s="458">
        <v>43702</v>
      </c>
      <c r="D5680" s="459">
        <v>8.333333333333337E-2</v>
      </c>
      <c r="E5680" s="2">
        <f>Electricity!F5705</f>
        <v>0</v>
      </c>
      <c r="F5680" s="2">
        <f>Electricity!G5705</f>
        <v>0</v>
      </c>
      <c r="G5680" s="2">
        <f>Electricity!H5705</f>
        <v>0</v>
      </c>
      <c r="H5680" s="2">
        <f>Electricity!I5705</f>
        <v>0</v>
      </c>
      <c r="I5680" s="2">
        <f>Electricity!J5705</f>
        <v>0</v>
      </c>
    </row>
    <row r="5681" spans="2:9" x14ac:dyDescent="0.35">
      <c r="B5681" s="458" t="str">
        <f t="shared" si="89"/>
        <v>08/25/2019 03:00:00 AM</v>
      </c>
      <c r="C5681" s="458">
        <v>43702</v>
      </c>
      <c r="D5681" s="459">
        <v>0.12500000000000006</v>
      </c>
      <c r="E5681" s="2">
        <f>Electricity!F5706</f>
        <v>0</v>
      </c>
      <c r="F5681" s="2">
        <f>Electricity!G5706</f>
        <v>0</v>
      </c>
      <c r="G5681" s="2">
        <f>Electricity!H5706</f>
        <v>0</v>
      </c>
      <c r="H5681" s="2">
        <f>Electricity!I5706</f>
        <v>0</v>
      </c>
      <c r="I5681" s="2">
        <f>Electricity!J5706</f>
        <v>0</v>
      </c>
    </row>
    <row r="5682" spans="2:9" x14ac:dyDescent="0.35">
      <c r="B5682" s="458" t="str">
        <f t="shared" si="89"/>
        <v>08/25/2019 04:00:00 AM</v>
      </c>
      <c r="C5682" s="458">
        <v>43702</v>
      </c>
      <c r="D5682" s="459">
        <v>0.16666666666666669</v>
      </c>
      <c r="E5682" s="2">
        <f>Electricity!F5707</f>
        <v>0</v>
      </c>
      <c r="F5682" s="2">
        <f>Electricity!G5707</f>
        <v>0</v>
      </c>
      <c r="G5682" s="2">
        <f>Electricity!H5707</f>
        <v>0</v>
      </c>
      <c r="H5682" s="2">
        <f>Electricity!I5707</f>
        <v>0</v>
      </c>
      <c r="I5682" s="2">
        <f>Electricity!J5707</f>
        <v>0</v>
      </c>
    </row>
    <row r="5683" spans="2:9" x14ac:dyDescent="0.35">
      <c r="B5683" s="458" t="str">
        <f t="shared" si="89"/>
        <v>08/25/2019 05:00:00 AM</v>
      </c>
      <c r="C5683" s="458">
        <v>43702</v>
      </c>
      <c r="D5683" s="459">
        <v>0.20833333333333337</v>
      </c>
      <c r="E5683" s="2">
        <f>Electricity!F5708</f>
        <v>0</v>
      </c>
      <c r="F5683" s="2">
        <f>Electricity!G5708</f>
        <v>0</v>
      </c>
      <c r="G5683" s="2">
        <f>Electricity!H5708</f>
        <v>0</v>
      </c>
      <c r="H5683" s="2">
        <f>Electricity!I5708</f>
        <v>0</v>
      </c>
      <c r="I5683" s="2">
        <f>Electricity!J5708</f>
        <v>0</v>
      </c>
    </row>
    <row r="5684" spans="2:9" x14ac:dyDescent="0.35">
      <c r="B5684" s="458" t="str">
        <f t="shared" si="89"/>
        <v>08/25/2019 06:00:00 AM</v>
      </c>
      <c r="C5684" s="458">
        <v>43702</v>
      </c>
      <c r="D5684" s="459">
        <v>0.25</v>
      </c>
      <c r="E5684" s="2">
        <f>Electricity!F5709</f>
        <v>0</v>
      </c>
      <c r="F5684" s="2">
        <f>Electricity!G5709</f>
        <v>0</v>
      </c>
      <c r="G5684" s="2">
        <f>Electricity!H5709</f>
        <v>0</v>
      </c>
      <c r="H5684" s="2">
        <f>Electricity!I5709</f>
        <v>0</v>
      </c>
      <c r="I5684" s="2">
        <f>Electricity!J5709</f>
        <v>0</v>
      </c>
    </row>
    <row r="5685" spans="2:9" x14ac:dyDescent="0.35">
      <c r="B5685" s="458" t="str">
        <f t="shared" si="89"/>
        <v>08/25/2019 07:00:00 AM</v>
      </c>
      <c r="C5685" s="458">
        <v>43702</v>
      </c>
      <c r="D5685" s="459">
        <v>0.29166666666666669</v>
      </c>
      <c r="E5685" s="2">
        <f>Electricity!F5710</f>
        <v>0</v>
      </c>
      <c r="F5685" s="2">
        <f>Electricity!G5710</f>
        <v>0</v>
      </c>
      <c r="G5685" s="2">
        <f>Electricity!H5710</f>
        <v>0</v>
      </c>
      <c r="H5685" s="2">
        <f>Electricity!I5710</f>
        <v>0</v>
      </c>
      <c r="I5685" s="2">
        <f>Electricity!J5710</f>
        <v>0</v>
      </c>
    </row>
    <row r="5686" spans="2:9" x14ac:dyDescent="0.35">
      <c r="B5686" s="458" t="str">
        <f t="shared" si="89"/>
        <v>08/25/2019 08:00:00 AM</v>
      </c>
      <c r="C5686" s="458">
        <v>43702</v>
      </c>
      <c r="D5686" s="459">
        <v>0.33333333333333337</v>
      </c>
      <c r="E5686" s="2">
        <f>Electricity!F5711</f>
        <v>0</v>
      </c>
      <c r="F5686" s="2">
        <f>Electricity!G5711</f>
        <v>0</v>
      </c>
      <c r="G5686" s="2">
        <f>Electricity!H5711</f>
        <v>0</v>
      </c>
      <c r="H5686" s="2">
        <f>Electricity!I5711</f>
        <v>0</v>
      </c>
      <c r="I5686" s="2">
        <f>Electricity!J5711</f>
        <v>0</v>
      </c>
    </row>
    <row r="5687" spans="2:9" x14ac:dyDescent="0.35">
      <c r="B5687" s="458" t="str">
        <f t="shared" si="89"/>
        <v>08/25/2019 09:00:00 AM</v>
      </c>
      <c r="C5687" s="458">
        <v>43702</v>
      </c>
      <c r="D5687" s="459">
        <v>0.375</v>
      </c>
      <c r="E5687" s="2">
        <f>Electricity!F5712</f>
        <v>0</v>
      </c>
      <c r="F5687" s="2">
        <f>Electricity!G5712</f>
        <v>0</v>
      </c>
      <c r="G5687" s="2">
        <f>Electricity!H5712</f>
        <v>0</v>
      </c>
      <c r="H5687" s="2">
        <f>Electricity!I5712</f>
        <v>0</v>
      </c>
      <c r="I5687" s="2">
        <f>Electricity!J5712</f>
        <v>0</v>
      </c>
    </row>
    <row r="5688" spans="2:9" x14ac:dyDescent="0.35">
      <c r="B5688" s="458" t="str">
        <f t="shared" si="89"/>
        <v>08/25/2019 10:00:00 AM</v>
      </c>
      <c r="C5688" s="458">
        <v>43702</v>
      </c>
      <c r="D5688" s="459">
        <v>0.41666666666666669</v>
      </c>
      <c r="E5688" s="2">
        <f>Electricity!F5713</f>
        <v>0</v>
      </c>
      <c r="F5688" s="2">
        <f>Electricity!G5713</f>
        <v>0</v>
      </c>
      <c r="G5688" s="2">
        <f>Electricity!H5713</f>
        <v>0</v>
      </c>
      <c r="H5688" s="2">
        <f>Electricity!I5713</f>
        <v>0</v>
      </c>
      <c r="I5688" s="2">
        <f>Electricity!J5713</f>
        <v>0</v>
      </c>
    </row>
    <row r="5689" spans="2:9" x14ac:dyDescent="0.35">
      <c r="B5689" s="458" t="str">
        <f t="shared" si="89"/>
        <v>08/25/2019 11:00:00 AM</v>
      </c>
      <c r="C5689" s="458">
        <v>43702</v>
      </c>
      <c r="D5689" s="459">
        <v>0.45833333333333337</v>
      </c>
      <c r="E5689" s="2">
        <f>Electricity!F5714</f>
        <v>0</v>
      </c>
      <c r="F5689" s="2">
        <f>Electricity!G5714</f>
        <v>0</v>
      </c>
      <c r="G5689" s="2">
        <f>Electricity!H5714</f>
        <v>0</v>
      </c>
      <c r="H5689" s="2">
        <f>Electricity!I5714</f>
        <v>0</v>
      </c>
      <c r="I5689" s="2">
        <f>Electricity!J5714</f>
        <v>0</v>
      </c>
    </row>
    <row r="5690" spans="2:9" x14ac:dyDescent="0.35">
      <c r="B5690" s="458" t="str">
        <f t="shared" si="89"/>
        <v>08/25/2019 12:00:00 PM</v>
      </c>
      <c r="C5690" s="458">
        <v>43702</v>
      </c>
      <c r="D5690" s="459">
        <v>0.50000000000000011</v>
      </c>
      <c r="E5690" s="2">
        <f>Electricity!F5715</f>
        <v>0</v>
      </c>
      <c r="F5690" s="2">
        <f>Electricity!G5715</f>
        <v>0</v>
      </c>
      <c r="G5690" s="2">
        <f>Electricity!H5715</f>
        <v>0</v>
      </c>
      <c r="H5690" s="2">
        <f>Electricity!I5715</f>
        <v>0</v>
      </c>
      <c r="I5690" s="2">
        <f>Electricity!J5715</f>
        <v>0</v>
      </c>
    </row>
    <row r="5691" spans="2:9" x14ac:dyDescent="0.35">
      <c r="B5691" s="458" t="str">
        <f t="shared" si="89"/>
        <v>08/25/2019 01:00:00 PM</v>
      </c>
      <c r="C5691" s="458">
        <v>43702</v>
      </c>
      <c r="D5691" s="459">
        <v>0.54166666666666674</v>
      </c>
      <c r="E5691" s="2">
        <f>Electricity!F5716</f>
        <v>0</v>
      </c>
      <c r="F5691" s="2">
        <f>Electricity!G5716</f>
        <v>0</v>
      </c>
      <c r="G5691" s="2">
        <f>Electricity!H5716</f>
        <v>0</v>
      </c>
      <c r="H5691" s="2">
        <f>Electricity!I5716</f>
        <v>0</v>
      </c>
      <c r="I5691" s="2">
        <f>Electricity!J5716</f>
        <v>0</v>
      </c>
    </row>
    <row r="5692" spans="2:9" x14ac:dyDescent="0.35">
      <c r="B5692" s="458" t="str">
        <f t="shared" si="89"/>
        <v>08/25/2019 02:00:00 PM</v>
      </c>
      <c r="C5692" s="458">
        <v>43702</v>
      </c>
      <c r="D5692" s="459">
        <v>0.58333333333333337</v>
      </c>
      <c r="E5692" s="2">
        <f>Electricity!F5717</f>
        <v>0</v>
      </c>
      <c r="F5692" s="2">
        <f>Electricity!G5717</f>
        <v>0</v>
      </c>
      <c r="G5692" s="2">
        <f>Electricity!H5717</f>
        <v>0</v>
      </c>
      <c r="H5692" s="2">
        <f>Electricity!I5717</f>
        <v>0</v>
      </c>
      <c r="I5692" s="2">
        <f>Electricity!J5717</f>
        <v>0</v>
      </c>
    </row>
    <row r="5693" spans="2:9" x14ac:dyDescent="0.35">
      <c r="B5693" s="458" t="str">
        <f t="shared" si="89"/>
        <v>08/25/2019 03:00:00 PM</v>
      </c>
      <c r="C5693" s="458">
        <v>43702</v>
      </c>
      <c r="D5693" s="459">
        <v>0.62500000000000011</v>
      </c>
      <c r="E5693" s="2">
        <f>Electricity!F5718</f>
        <v>0</v>
      </c>
      <c r="F5693" s="2">
        <f>Electricity!G5718</f>
        <v>0</v>
      </c>
      <c r="G5693" s="2">
        <f>Electricity!H5718</f>
        <v>0</v>
      </c>
      <c r="H5693" s="2">
        <f>Electricity!I5718</f>
        <v>0</v>
      </c>
      <c r="I5693" s="2">
        <f>Electricity!J5718</f>
        <v>0</v>
      </c>
    </row>
    <row r="5694" spans="2:9" x14ac:dyDescent="0.35">
      <c r="B5694" s="458" t="str">
        <f t="shared" si="89"/>
        <v>08/25/2019 04:00:00 PM</v>
      </c>
      <c r="C5694" s="458">
        <v>43702</v>
      </c>
      <c r="D5694" s="459">
        <v>0.66666666666666674</v>
      </c>
      <c r="E5694" s="2">
        <f>Electricity!F5719</f>
        <v>0</v>
      </c>
      <c r="F5694" s="2">
        <f>Electricity!G5719</f>
        <v>0</v>
      </c>
      <c r="G5694" s="2">
        <f>Electricity!H5719</f>
        <v>0</v>
      </c>
      <c r="H5694" s="2">
        <f>Electricity!I5719</f>
        <v>0</v>
      </c>
      <c r="I5694" s="2">
        <f>Electricity!J5719</f>
        <v>0</v>
      </c>
    </row>
    <row r="5695" spans="2:9" x14ac:dyDescent="0.35">
      <c r="B5695" s="458" t="str">
        <f t="shared" si="89"/>
        <v>08/25/2019 05:00:00 PM</v>
      </c>
      <c r="C5695" s="458">
        <v>43702</v>
      </c>
      <c r="D5695" s="459">
        <v>0.70833333333333337</v>
      </c>
      <c r="E5695" s="2">
        <f>Electricity!F5720</f>
        <v>0</v>
      </c>
      <c r="F5695" s="2">
        <f>Electricity!G5720</f>
        <v>0</v>
      </c>
      <c r="G5695" s="2">
        <f>Electricity!H5720</f>
        <v>0</v>
      </c>
      <c r="H5695" s="2">
        <f>Electricity!I5720</f>
        <v>0</v>
      </c>
      <c r="I5695" s="2">
        <f>Electricity!J5720</f>
        <v>0</v>
      </c>
    </row>
    <row r="5696" spans="2:9" x14ac:dyDescent="0.35">
      <c r="B5696" s="458" t="str">
        <f t="shared" si="89"/>
        <v>08/25/2019 06:00:00 PM</v>
      </c>
      <c r="C5696" s="458">
        <v>43702</v>
      </c>
      <c r="D5696" s="459">
        <v>0.75000000000000011</v>
      </c>
      <c r="E5696" s="2">
        <f>Electricity!F5721</f>
        <v>0</v>
      </c>
      <c r="F5696" s="2">
        <f>Electricity!G5721</f>
        <v>0</v>
      </c>
      <c r="G5696" s="2">
        <f>Electricity!H5721</f>
        <v>0</v>
      </c>
      <c r="H5696" s="2">
        <f>Electricity!I5721</f>
        <v>0</v>
      </c>
      <c r="I5696" s="2">
        <f>Electricity!J5721</f>
        <v>0</v>
      </c>
    </row>
    <row r="5697" spans="2:9" x14ac:dyDescent="0.35">
      <c r="B5697" s="458" t="str">
        <f t="shared" si="89"/>
        <v>08/25/2019 07:00:00 PM</v>
      </c>
      <c r="C5697" s="458">
        <v>43702</v>
      </c>
      <c r="D5697" s="459">
        <v>0.79166666666666674</v>
      </c>
      <c r="E5697" s="2">
        <f>Electricity!F5722</f>
        <v>0</v>
      </c>
      <c r="F5697" s="2">
        <f>Electricity!G5722</f>
        <v>0</v>
      </c>
      <c r="G5697" s="2">
        <f>Electricity!H5722</f>
        <v>0</v>
      </c>
      <c r="H5697" s="2">
        <f>Electricity!I5722</f>
        <v>0</v>
      </c>
      <c r="I5697" s="2">
        <f>Electricity!J5722</f>
        <v>0</v>
      </c>
    </row>
    <row r="5698" spans="2:9" x14ac:dyDescent="0.35">
      <c r="B5698" s="458" t="str">
        <f t="shared" si="89"/>
        <v>08/25/2019 08:00:00 PM</v>
      </c>
      <c r="C5698" s="458">
        <v>43702</v>
      </c>
      <c r="D5698" s="459">
        <v>0.83333333333333337</v>
      </c>
      <c r="E5698" s="2">
        <f>Electricity!F5723</f>
        <v>0</v>
      </c>
      <c r="F5698" s="2">
        <f>Electricity!G5723</f>
        <v>0</v>
      </c>
      <c r="G5698" s="2">
        <f>Electricity!H5723</f>
        <v>0</v>
      </c>
      <c r="H5698" s="2">
        <f>Electricity!I5723</f>
        <v>0</v>
      </c>
      <c r="I5698" s="2">
        <f>Electricity!J5723</f>
        <v>0</v>
      </c>
    </row>
    <row r="5699" spans="2:9" x14ac:dyDescent="0.35">
      <c r="B5699" s="458" t="str">
        <f t="shared" si="89"/>
        <v>08/25/2019 09:00:00 PM</v>
      </c>
      <c r="C5699" s="458">
        <v>43702</v>
      </c>
      <c r="D5699" s="459">
        <v>0.87500000000000011</v>
      </c>
      <c r="E5699" s="2">
        <f>Electricity!F5724</f>
        <v>0</v>
      </c>
      <c r="F5699" s="2">
        <f>Electricity!G5724</f>
        <v>0</v>
      </c>
      <c r="G5699" s="2">
        <f>Electricity!H5724</f>
        <v>0</v>
      </c>
      <c r="H5699" s="2">
        <f>Electricity!I5724</f>
        <v>0</v>
      </c>
      <c r="I5699" s="2">
        <f>Electricity!J5724</f>
        <v>0</v>
      </c>
    </row>
    <row r="5700" spans="2:9" x14ac:dyDescent="0.35">
      <c r="B5700" s="458" t="str">
        <f t="shared" si="89"/>
        <v>08/25/2019 10:00:00 PM</v>
      </c>
      <c r="C5700" s="458">
        <v>43702</v>
      </c>
      <c r="D5700" s="459">
        <v>0.91666666666666674</v>
      </c>
      <c r="E5700" s="2">
        <f>Electricity!F5725</f>
        <v>0</v>
      </c>
      <c r="F5700" s="2">
        <f>Electricity!G5725</f>
        <v>0</v>
      </c>
      <c r="G5700" s="2">
        <f>Electricity!H5725</f>
        <v>0</v>
      </c>
      <c r="H5700" s="2">
        <f>Electricity!I5725</f>
        <v>0</v>
      </c>
      <c r="I5700" s="2">
        <f>Electricity!J5725</f>
        <v>0</v>
      </c>
    </row>
    <row r="5701" spans="2:9" x14ac:dyDescent="0.35">
      <c r="B5701" s="458" t="str">
        <f t="shared" si="89"/>
        <v>08/25/2019 11:00:00 PM</v>
      </c>
      <c r="C5701" s="458">
        <v>43702</v>
      </c>
      <c r="D5701" s="459">
        <v>0.95833333333333337</v>
      </c>
      <c r="E5701" s="2">
        <f>Electricity!F5726</f>
        <v>0</v>
      </c>
      <c r="F5701" s="2">
        <f>Electricity!G5726</f>
        <v>0</v>
      </c>
      <c r="G5701" s="2">
        <f>Electricity!H5726</f>
        <v>0</v>
      </c>
      <c r="H5701" s="2">
        <f>Electricity!I5726</f>
        <v>0</v>
      </c>
      <c r="I5701" s="2">
        <f>Electricity!J5726</f>
        <v>0</v>
      </c>
    </row>
    <row r="5702" spans="2:9" x14ac:dyDescent="0.35">
      <c r="B5702" s="458" t="str">
        <f t="shared" si="89"/>
        <v>08/26/2019 12:00:00 AM</v>
      </c>
      <c r="C5702" s="458">
        <v>43703</v>
      </c>
      <c r="D5702" s="459">
        <v>3.1225022567582528E-17</v>
      </c>
      <c r="E5702" s="2">
        <f>Electricity!F5727</f>
        <v>0</v>
      </c>
      <c r="F5702" s="2">
        <f>Electricity!G5727</f>
        <v>0</v>
      </c>
      <c r="G5702" s="2">
        <f>Electricity!H5727</f>
        <v>0</v>
      </c>
      <c r="H5702" s="2">
        <f>Electricity!I5727</f>
        <v>0</v>
      </c>
      <c r="I5702" s="2">
        <f>Electricity!J5727</f>
        <v>0</v>
      </c>
    </row>
    <row r="5703" spans="2:9" x14ac:dyDescent="0.35">
      <c r="B5703" s="458" t="str">
        <f t="shared" si="89"/>
        <v>08/26/2019 01:00:00 AM</v>
      </c>
      <c r="C5703" s="458">
        <v>43703</v>
      </c>
      <c r="D5703" s="459">
        <v>4.1666666666666699E-2</v>
      </c>
      <c r="E5703" s="2">
        <f>Electricity!F5728</f>
        <v>0</v>
      </c>
      <c r="F5703" s="2">
        <f>Electricity!G5728</f>
        <v>0</v>
      </c>
      <c r="G5703" s="2">
        <f>Electricity!H5728</f>
        <v>0</v>
      </c>
      <c r="H5703" s="2">
        <f>Electricity!I5728</f>
        <v>0</v>
      </c>
      <c r="I5703" s="2">
        <f>Electricity!J5728</f>
        <v>0</v>
      </c>
    </row>
    <row r="5704" spans="2:9" x14ac:dyDescent="0.35">
      <c r="B5704" s="458" t="str">
        <f t="shared" si="89"/>
        <v>08/26/2019 02:00:00 AM</v>
      </c>
      <c r="C5704" s="458">
        <v>43703</v>
      </c>
      <c r="D5704" s="459">
        <v>8.333333333333337E-2</v>
      </c>
      <c r="E5704" s="2">
        <f>Electricity!F5729</f>
        <v>0</v>
      </c>
      <c r="F5704" s="2">
        <f>Electricity!G5729</f>
        <v>0</v>
      </c>
      <c r="G5704" s="2">
        <f>Electricity!H5729</f>
        <v>0</v>
      </c>
      <c r="H5704" s="2">
        <f>Electricity!I5729</f>
        <v>0</v>
      </c>
      <c r="I5704" s="2">
        <f>Electricity!J5729</f>
        <v>0</v>
      </c>
    </row>
    <row r="5705" spans="2:9" x14ac:dyDescent="0.35">
      <c r="B5705" s="458" t="str">
        <f t="shared" si="89"/>
        <v>08/26/2019 03:00:00 AM</v>
      </c>
      <c r="C5705" s="458">
        <v>43703</v>
      </c>
      <c r="D5705" s="459">
        <v>0.12500000000000006</v>
      </c>
      <c r="E5705" s="2">
        <f>Electricity!F5730</f>
        <v>0</v>
      </c>
      <c r="F5705" s="2">
        <f>Electricity!G5730</f>
        <v>0</v>
      </c>
      <c r="G5705" s="2">
        <f>Electricity!H5730</f>
        <v>0</v>
      </c>
      <c r="H5705" s="2">
        <f>Electricity!I5730</f>
        <v>0</v>
      </c>
      <c r="I5705" s="2">
        <f>Electricity!J5730</f>
        <v>0</v>
      </c>
    </row>
    <row r="5706" spans="2:9" x14ac:dyDescent="0.35">
      <c r="B5706" s="458" t="str">
        <f t="shared" si="89"/>
        <v>08/26/2019 04:00:00 AM</v>
      </c>
      <c r="C5706" s="458">
        <v>43703</v>
      </c>
      <c r="D5706" s="459">
        <v>0.16666666666666669</v>
      </c>
      <c r="E5706" s="2">
        <f>Electricity!F5731</f>
        <v>0</v>
      </c>
      <c r="F5706" s="2">
        <f>Electricity!G5731</f>
        <v>0</v>
      </c>
      <c r="G5706" s="2">
        <f>Electricity!H5731</f>
        <v>0</v>
      </c>
      <c r="H5706" s="2">
        <f>Electricity!I5731</f>
        <v>0</v>
      </c>
      <c r="I5706" s="2">
        <f>Electricity!J5731</f>
        <v>0</v>
      </c>
    </row>
    <row r="5707" spans="2:9" x14ac:dyDescent="0.35">
      <c r="B5707" s="458" t="str">
        <f t="shared" si="89"/>
        <v>08/26/2019 05:00:00 AM</v>
      </c>
      <c r="C5707" s="458">
        <v>43703</v>
      </c>
      <c r="D5707" s="459">
        <v>0.20833333333333337</v>
      </c>
      <c r="E5707" s="2">
        <f>Electricity!F5732</f>
        <v>0</v>
      </c>
      <c r="F5707" s="2">
        <f>Electricity!G5732</f>
        <v>0</v>
      </c>
      <c r="G5707" s="2">
        <f>Electricity!H5732</f>
        <v>0</v>
      </c>
      <c r="H5707" s="2">
        <f>Electricity!I5732</f>
        <v>0</v>
      </c>
      <c r="I5707" s="2">
        <f>Electricity!J5732</f>
        <v>0</v>
      </c>
    </row>
    <row r="5708" spans="2:9" x14ac:dyDescent="0.35">
      <c r="B5708" s="458" t="str">
        <f t="shared" si="89"/>
        <v>08/26/2019 06:00:00 AM</v>
      </c>
      <c r="C5708" s="458">
        <v>43703</v>
      </c>
      <c r="D5708" s="459">
        <v>0.25</v>
      </c>
      <c r="E5708" s="2">
        <f>Electricity!F5733</f>
        <v>0</v>
      </c>
      <c r="F5708" s="2">
        <f>Electricity!G5733</f>
        <v>0</v>
      </c>
      <c r="G5708" s="2">
        <f>Electricity!H5733</f>
        <v>0</v>
      </c>
      <c r="H5708" s="2">
        <f>Electricity!I5733</f>
        <v>0</v>
      </c>
      <c r="I5708" s="2">
        <f>Electricity!J5733</f>
        <v>0</v>
      </c>
    </row>
    <row r="5709" spans="2:9" x14ac:dyDescent="0.35">
      <c r="B5709" s="458" t="str">
        <f t="shared" si="89"/>
        <v>08/26/2019 07:00:00 AM</v>
      </c>
      <c r="C5709" s="458">
        <v>43703</v>
      </c>
      <c r="D5709" s="459">
        <v>0.29166666666666669</v>
      </c>
      <c r="E5709" s="2">
        <f>Electricity!F5734</f>
        <v>0</v>
      </c>
      <c r="F5709" s="2">
        <f>Electricity!G5734</f>
        <v>0</v>
      </c>
      <c r="G5709" s="2">
        <f>Electricity!H5734</f>
        <v>0</v>
      </c>
      <c r="H5709" s="2">
        <f>Electricity!I5734</f>
        <v>0</v>
      </c>
      <c r="I5709" s="2">
        <f>Electricity!J5734</f>
        <v>0</v>
      </c>
    </row>
    <row r="5710" spans="2:9" x14ac:dyDescent="0.35">
      <c r="B5710" s="458" t="str">
        <f t="shared" si="89"/>
        <v>08/26/2019 08:00:00 AM</v>
      </c>
      <c r="C5710" s="458">
        <v>43703</v>
      </c>
      <c r="D5710" s="459">
        <v>0.33333333333333337</v>
      </c>
      <c r="E5710" s="2">
        <f>Electricity!F5735</f>
        <v>0</v>
      </c>
      <c r="F5710" s="2">
        <f>Electricity!G5735</f>
        <v>0</v>
      </c>
      <c r="G5710" s="2">
        <f>Electricity!H5735</f>
        <v>0</v>
      </c>
      <c r="H5710" s="2">
        <f>Electricity!I5735</f>
        <v>0</v>
      </c>
      <c r="I5710" s="2">
        <f>Electricity!J5735</f>
        <v>0</v>
      </c>
    </row>
    <row r="5711" spans="2:9" x14ac:dyDescent="0.35">
      <c r="B5711" s="458" t="str">
        <f t="shared" ref="B5711:B5774" si="90">CONCATENATE(TEXT(C5711,"mm/dd/yyyy")," ",TEXT(D5711,"hh:mm:ss AM/PM"))</f>
        <v>08/26/2019 09:00:00 AM</v>
      </c>
      <c r="C5711" s="458">
        <v>43703</v>
      </c>
      <c r="D5711" s="459">
        <v>0.375</v>
      </c>
      <c r="E5711" s="2">
        <f>Electricity!F5736</f>
        <v>0</v>
      </c>
      <c r="F5711" s="2">
        <f>Electricity!G5736</f>
        <v>0</v>
      </c>
      <c r="G5711" s="2">
        <f>Electricity!H5736</f>
        <v>0</v>
      </c>
      <c r="H5711" s="2">
        <f>Electricity!I5736</f>
        <v>0</v>
      </c>
      <c r="I5711" s="2">
        <f>Electricity!J5736</f>
        <v>0</v>
      </c>
    </row>
    <row r="5712" spans="2:9" x14ac:dyDescent="0.35">
      <c r="B5712" s="458" t="str">
        <f t="shared" si="90"/>
        <v>08/26/2019 10:00:00 AM</v>
      </c>
      <c r="C5712" s="458">
        <v>43703</v>
      </c>
      <c r="D5712" s="459">
        <v>0.41666666666666669</v>
      </c>
      <c r="E5712" s="2">
        <f>Electricity!F5737</f>
        <v>0</v>
      </c>
      <c r="F5712" s="2">
        <f>Electricity!G5737</f>
        <v>0</v>
      </c>
      <c r="G5712" s="2">
        <f>Electricity!H5737</f>
        <v>0</v>
      </c>
      <c r="H5712" s="2">
        <f>Electricity!I5737</f>
        <v>0</v>
      </c>
      <c r="I5712" s="2">
        <f>Electricity!J5737</f>
        <v>0</v>
      </c>
    </row>
    <row r="5713" spans="2:9" x14ac:dyDescent="0.35">
      <c r="B5713" s="458" t="str">
        <f t="shared" si="90"/>
        <v>08/26/2019 11:00:00 AM</v>
      </c>
      <c r="C5713" s="458">
        <v>43703</v>
      </c>
      <c r="D5713" s="459">
        <v>0.45833333333333337</v>
      </c>
      <c r="E5713" s="2">
        <f>Electricity!F5738</f>
        <v>0</v>
      </c>
      <c r="F5713" s="2">
        <f>Electricity!G5738</f>
        <v>0</v>
      </c>
      <c r="G5713" s="2">
        <f>Electricity!H5738</f>
        <v>0</v>
      </c>
      <c r="H5713" s="2">
        <f>Electricity!I5738</f>
        <v>0</v>
      </c>
      <c r="I5713" s="2">
        <f>Electricity!J5738</f>
        <v>0</v>
      </c>
    </row>
    <row r="5714" spans="2:9" x14ac:dyDescent="0.35">
      <c r="B5714" s="458" t="str">
        <f t="shared" si="90"/>
        <v>08/26/2019 12:00:00 PM</v>
      </c>
      <c r="C5714" s="458">
        <v>43703</v>
      </c>
      <c r="D5714" s="459">
        <v>0.50000000000000011</v>
      </c>
      <c r="E5714" s="2">
        <f>Electricity!F5739</f>
        <v>0</v>
      </c>
      <c r="F5714" s="2">
        <f>Electricity!G5739</f>
        <v>0</v>
      </c>
      <c r="G5714" s="2">
        <f>Electricity!H5739</f>
        <v>0</v>
      </c>
      <c r="H5714" s="2">
        <f>Electricity!I5739</f>
        <v>0</v>
      </c>
      <c r="I5714" s="2">
        <f>Electricity!J5739</f>
        <v>0</v>
      </c>
    </row>
    <row r="5715" spans="2:9" x14ac:dyDescent="0.35">
      <c r="B5715" s="458" t="str">
        <f t="shared" si="90"/>
        <v>08/26/2019 01:00:00 PM</v>
      </c>
      <c r="C5715" s="458">
        <v>43703</v>
      </c>
      <c r="D5715" s="459">
        <v>0.54166666666666674</v>
      </c>
      <c r="E5715" s="2">
        <f>Electricity!F5740</f>
        <v>0</v>
      </c>
      <c r="F5715" s="2">
        <f>Electricity!G5740</f>
        <v>0</v>
      </c>
      <c r="G5715" s="2">
        <f>Electricity!H5740</f>
        <v>0</v>
      </c>
      <c r="H5715" s="2">
        <f>Electricity!I5740</f>
        <v>0</v>
      </c>
      <c r="I5715" s="2">
        <f>Electricity!J5740</f>
        <v>0</v>
      </c>
    </row>
    <row r="5716" spans="2:9" x14ac:dyDescent="0.35">
      <c r="B5716" s="458" t="str">
        <f t="shared" si="90"/>
        <v>08/26/2019 02:00:00 PM</v>
      </c>
      <c r="C5716" s="458">
        <v>43703</v>
      </c>
      <c r="D5716" s="459">
        <v>0.58333333333333337</v>
      </c>
      <c r="E5716" s="2">
        <f>Electricity!F5741</f>
        <v>0</v>
      </c>
      <c r="F5716" s="2">
        <f>Electricity!G5741</f>
        <v>0</v>
      </c>
      <c r="G5716" s="2">
        <f>Electricity!H5741</f>
        <v>0</v>
      </c>
      <c r="H5716" s="2">
        <f>Electricity!I5741</f>
        <v>0</v>
      </c>
      <c r="I5716" s="2">
        <f>Electricity!J5741</f>
        <v>0</v>
      </c>
    </row>
    <row r="5717" spans="2:9" x14ac:dyDescent="0.35">
      <c r="B5717" s="458" t="str">
        <f t="shared" si="90"/>
        <v>08/26/2019 03:00:00 PM</v>
      </c>
      <c r="C5717" s="458">
        <v>43703</v>
      </c>
      <c r="D5717" s="459">
        <v>0.62500000000000011</v>
      </c>
      <c r="E5717" s="2">
        <f>Electricity!F5742</f>
        <v>0</v>
      </c>
      <c r="F5717" s="2">
        <f>Electricity!G5742</f>
        <v>0</v>
      </c>
      <c r="G5717" s="2">
        <f>Electricity!H5742</f>
        <v>0</v>
      </c>
      <c r="H5717" s="2">
        <f>Electricity!I5742</f>
        <v>0</v>
      </c>
      <c r="I5717" s="2">
        <f>Electricity!J5742</f>
        <v>0</v>
      </c>
    </row>
    <row r="5718" spans="2:9" x14ac:dyDescent="0.35">
      <c r="B5718" s="458" t="str">
        <f t="shared" si="90"/>
        <v>08/26/2019 04:00:00 PM</v>
      </c>
      <c r="C5718" s="458">
        <v>43703</v>
      </c>
      <c r="D5718" s="459">
        <v>0.66666666666666674</v>
      </c>
      <c r="E5718" s="2">
        <f>Electricity!F5743</f>
        <v>0</v>
      </c>
      <c r="F5718" s="2">
        <f>Electricity!G5743</f>
        <v>0</v>
      </c>
      <c r="G5718" s="2">
        <f>Electricity!H5743</f>
        <v>0</v>
      </c>
      <c r="H5718" s="2">
        <f>Electricity!I5743</f>
        <v>0</v>
      </c>
      <c r="I5718" s="2">
        <f>Electricity!J5743</f>
        <v>0</v>
      </c>
    </row>
    <row r="5719" spans="2:9" x14ac:dyDescent="0.35">
      <c r="B5719" s="458" t="str">
        <f t="shared" si="90"/>
        <v>08/26/2019 05:00:00 PM</v>
      </c>
      <c r="C5719" s="458">
        <v>43703</v>
      </c>
      <c r="D5719" s="459">
        <v>0.70833333333333337</v>
      </c>
      <c r="E5719" s="2">
        <f>Electricity!F5744</f>
        <v>0</v>
      </c>
      <c r="F5719" s="2">
        <f>Electricity!G5744</f>
        <v>0</v>
      </c>
      <c r="G5719" s="2">
        <f>Electricity!H5744</f>
        <v>0</v>
      </c>
      <c r="H5719" s="2">
        <f>Electricity!I5744</f>
        <v>0</v>
      </c>
      <c r="I5719" s="2">
        <f>Electricity!J5744</f>
        <v>0</v>
      </c>
    </row>
    <row r="5720" spans="2:9" x14ac:dyDescent="0.35">
      <c r="B5720" s="458" t="str">
        <f t="shared" si="90"/>
        <v>08/26/2019 06:00:00 PM</v>
      </c>
      <c r="C5720" s="458">
        <v>43703</v>
      </c>
      <c r="D5720" s="459">
        <v>0.75000000000000011</v>
      </c>
      <c r="E5720" s="2">
        <f>Electricity!F5745</f>
        <v>0</v>
      </c>
      <c r="F5720" s="2">
        <f>Electricity!G5745</f>
        <v>0</v>
      </c>
      <c r="G5720" s="2">
        <f>Electricity!H5745</f>
        <v>0</v>
      </c>
      <c r="H5720" s="2">
        <f>Electricity!I5745</f>
        <v>0</v>
      </c>
      <c r="I5720" s="2">
        <f>Electricity!J5745</f>
        <v>0</v>
      </c>
    </row>
    <row r="5721" spans="2:9" x14ac:dyDescent="0.35">
      <c r="B5721" s="458" t="str">
        <f t="shared" si="90"/>
        <v>08/26/2019 07:00:00 PM</v>
      </c>
      <c r="C5721" s="458">
        <v>43703</v>
      </c>
      <c r="D5721" s="459">
        <v>0.79166666666666674</v>
      </c>
      <c r="E5721" s="2">
        <f>Electricity!F5746</f>
        <v>0</v>
      </c>
      <c r="F5721" s="2">
        <f>Electricity!G5746</f>
        <v>0</v>
      </c>
      <c r="G5721" s="2">
        <f>Electricity!H5746</f>
        <v>0</v>
      </c>
      <c r="H5721" s="2">
        <f>Electricity!I5746</f>
        <v>0</v>
      </c>
      <c r="I5721" s="2">
        <f>Electricity!J5746</f>
        <v>0</v>
      </c>
    </row>
    <row r="5722" spans="2:9" x14ac:dyDescent="0.35">
      <c r="B5722" s="458" t="str">
        <f t="shared" si="90"/>
        <v>08/26/2019 08:00:00 PM</v>
      </c>
      <c r="C5722" s="458">
        <v>43703</v>
      </c>
      <c r="D5722" s="459">
        <v>0.83333333333333337</v>
      </c>
      <c r="E5722" s="2">
        <f>Electricity!F5747</f>
        <v>0</v>
      </c>
      <c r="F5722" s="2">
        <f>Electricity!G5747</f>
        <v>0</v>
      </c>
      <c r="G5722" s="2">
        <f>Electricity!H5747</f>
        <v>0</v>
      </c>
      <c r="H5722" s="2">
        <f>Electricity!I5747</f>
        <v>0</v>
      </c>
      <c r="I5722" s="2">
        <f>Electricity!J5747</f>
        <v>0</v>
      </c>
    </row>
    <row r="5723" spans="2:9" x14ac:dyDescent="0.35">
      <c r="B5723" s="458" t="str">
        <f t="shared" si="90"/>
        <v>08/26/2019 09:00:00 PM</v>
      </c>
      <c r="C5723" s="458">
        <v>43703</v>
      </c>
      <c r="D5723" s="459">
        <v>0.87500000000000011</v>
      </c>
      <c r="E5723" s="2">
        <f>Electricity!F5748</f>
        <v>0</v>
      </c>
      <c r="F5723" s="2">
        <f>Electricity!G5748</f>
        <v>0</v>
      </c>
      <c r="G5723" s="2">
        <f>Electricity!H5748</f>
        <v>0</v>
      </c>
      <c r="H5723" s="2">
        <f>Electricity!I5748</f>
        <v>0</v>
      </c>
      <c r="I5723" s="2">
        <f>Electricity!J5748</f>
        <v>0</v>
      </c>
    </row>
    <row r="5724" spans="2:9" x14ac:dyDescent="0.35">
      <c r="B5724" s="458" t="str">
        <f t="shared" si="90"/>
        <v>08/26/2019 10:00:00 PM</v>
      </c>
      <c r="C5724" s="458">
        <v>43703</v>
      </c>
      <c r="D5724" s="459">
        <v>0.91666666666666674</v>
      </c>
      <c r="E5724" s="2">
        <f>Electricity!F5749</f>
        <v>0</v>
      </c>
      <c r="F5724" s="2">
        <f>Electricity!G5749</f>
        <v>0</v>
      </c>
      <c r="G5724" s="2">
        <f>Electricity!H5749</f>
        <v>0</v>
      </c>
      <c r="H5724" s="2">
        <f>Electricity!I5749</f>
        <v>0</v>
      </c>
      <c r="I5724" s="2">
        <f>Electricity!J5749</f>
        <v>0</v>
      </c>
    </row>
    <row r="5725" spans="2:9" x14ac:dyDescent="0.35">
      <c r="B5725" s="458" t="str">
        <f t="shared" si="90"/>
        <v>08/26/2019 11:00:00 PM</v>
      </c>
      <c r="C5725" s="458">
        <v>43703</v>
      </c>
      <c r="D5725" s="459">
        <v>0.95833333333333337</v>
      </c>
      <c r="E5725" s="2">
        <f>Electricity!F5750</f>
        <v>0</v>
      </c>
      <c r="F5725" s="2">
        <f>Electricity!G5750</f>
        <v>0</v>
      </c>
      <c r="G5725" s="2">
        <f>Electricity!H5750</f>
        <v>0</v>
      </c>
      <c r="H5725" s="2">
        <f>Electricity!I5750</f>
        <v>0</v>
      </c>
      <c r="I5725" s="2">
        <f>Electricity!J5750</f>
        <v>0</v>
      </c>
    </row>
    <row r="5726" spans="2:9" x14ac:dyDescent="0.35">
      <c r="B5726" s="458" t="str">
        <f t="shared" si="90"/>
        <v>08/27/2019 12:00:00 AM</v>
      </c>
      <c r="C5726" s="458">
        <v>43704</v>
      </c>
      <c r="D5726" s="459">
        <v>3.1225022567582528E-17</v>
      </c>
      <c r="E5726" s="2">
        <f>Electricity!F5751</f>
        <v>0</v>
      </c>
      <c r="F5726" s="2">
        <f>Electricity!G5751</f>
        <v>0</v>
      </c>
      <c r="G5726" s="2">
        <f>Electricity!H5751</f>
        <v>0</v>
      </c>
      <c r="H5726" s="2">
        <f>Electricity!I5751</f>
        <v>0</v>
      </c>
      <c r="I5726" s="2">
        <f>Electricity!J5751</f>
        <v>0</v>
      </c>
    </row>
    <row r="5727" spans="2:9" x14ac:dyDescent="0.35">
      <c r="B5727" s="458" t="str">
        <f t="shared" si="90"/>
        <v>08/27/2019 01:00:00 AM</v>
      </c>
      <c r="C5727" s="458">
        <v>43704</v>
      </c>
      <c r="D5727" s="459">
        <v>4.1666666666666699E-2</v>
      </c>
      <c r="E5727" s="2">
        <f>Electricity!F5752</f>
        <v>0</v>
      </c>
      <c r="F5727" s="2">
        <f>Electricity!G5752</f>
        <v>0</v>
      </c>
      <c r="G5727" s="2">
        <f>Electricity!H5752</f>
        <v>0</v>
      </c>
      <c r="H5727" s="2">
        <f>Electricity!I5752</f>
        <v>0</v>
      </c>
      <c r="I5727" s="2">
        <f>Electricity!J5752</f>
        <v>0</v>
      </c>
    </row>
    <row r="5728" spans="2:9" x14ac:dyDescent="0.35">
      <c r="B5728" s="458" t="str">
        <f t="shared" si="90"/>
        <v>08/27/2019 02:00:00 AM</v>
      </c>
      <c r="C5728" s="458">
        <v>43704</v>
      </c>
      <c r="D5728" s="459">
        <v>8.333333333333337E-2</v>
      </c>
      <c r="E5728" s="2">
        <f>Electricity!F5753</f>
        <v>0</v>
      </c>
      <c r="F5728" s="2">
        <f>Electricity!G5753</f>
        <v>0</v>
      </c>
      <c r="G5728" s="2">
        <f>Electricity!H5753</f>
        <v>0</v>
      </c>
      <c r="H5728" s="2">
        <f>Electricity!I5753</f>
        <v>0</v>
      </c>
      <c r="I5728" s="2">
        <f>Electricity!J5753</f>
        <v>0</v>
      </c>
    </row>
    <row r="5729" spans="2:9" x14ac:dyDescent="0.35">
      <c r="B5729" s="458" t="str">
        <f t="shared" si="90"/>
        <v>08/27/2019 03:00:00 AM</v>
      </c>
      <c r="C5729" s="458">
        <v>43704</v>
      </c>
      <c r="D5729" s="459">
        <v>0.12500000000000006</v>
      </c>
      <c r="E5729" s="2">
        <f>Electricity!F5754</f>
        <v>0</v>
      </c>
      <c r="F5729" s="2">
        <f>Electricity!G5754</f>
        <v>0</v>
      </c>
      <c r="G5729" s="2">
        <f>Electricity!H5754</f>
        <v>0</v>
      </c>
      <c r="H5729" s="2">
        <f>Electricity!I5754</f>
        <v>0</v>
      </c>
      <c r="I5729" s="2">
        <f>Electricity!J5754</f>
        <v>0</v>
      </c>
    </row>
    <row r="5730" spans="2:9" x14ac:dyDescent="0.35">
      <c r="B5730" s="458" t="str">
        <f t="shared" si="90"/>
        <v>08/27/2019 04:00:00 AM</v>
      </c>
      <c r="C5730" s="458">
        <v>43704</v>
      </c>
      <c r="D5730" s="459">
        <v>0.16666666666666669</v>
      </c>
      <c r="E5730" s="2">
        <f>Electricity!F5755</f>
        <v>0</v>
      </c>
      <c r="F5730" s="2">
        <f>Electricity!G5755</f>
        <v>0</v>
      </c>
      <c r="G5730" s="2">
        <f>Electricity!H5755</f>
        <v>0</v>
      </c>
      <c r="H5730" s="2">
        <f>Electricity!I5755</f>
        <v>0</v>
      </c>
      <c r="I5730" s="2">
        <f>Electricity!J5755</f>
        <v>0</v>
      </c>
    </row>
    <row r="5731" spans="2:9" x14ac:dyDescent="0.35">
      <c r="B5731" s="458" t="str">
        <f t="shared" si="90"/>
        <v>08/27/2019 05:00:00 AM</v>
      </c>
      <c r="C5731" s="458">
        <v>43704</v>
      </c>
      <c r="D5731" s="459">
        <v>0.20833333333333337</v>
      </c>
      <c r="E5731" s="2">
        <f>Electricity!F5756</f>
        <v>0</v>
      </c>
      <c r="F5731" s="2">
        <f>Electricity!G5756</f>
        <v>0</v>
      </c>
      <c r="G5731" s="2">
        <f>Electricity!H5756</f>
        <v>0</v>
      </c>
      <c r="H5731" s="2">
        <f>Electricity!I5756</f>
        <v>0</v>
      </c>
      <c r="I5731" s="2">
        <f>Electricity!J5756</f>
        <v>0</v>
      </c>
    </row>
    <row r="5732" spans="2:9" x14ac:dyDescent="0.35">
      <c r="B5732" s="458" t="str">
        <f t="shared" si="90"/>
        <v>08/27/2019 06:00:00 AM</v>
      </c>
      <c r="C5732" s="458">
        <v>43704</v>
      </c>
      <c r="D5732" s="459">
        <v>0.25</v>
      </c>
      <c r="E5732" s="2">
        <f>Electricity!F5757</f>
        <v>0</v>
      </c>
      <c r="F5732" s="2">
        <f>Electricity!G5757</f>
        <v>0</v>
      </c>
      <c r="G5732" s="2">
        <f>Electricity!H5757</f>
        <v>0</v>
      </c>
      <c r="H5732" s="2">
        <f>Electricity!I5757</f>
        <v>0</v>
      </c>
      <c r="I5732" s="2">
        <f>Electricity!J5757</f>
        <v>0</v>
      </c>
    </row>
    <row r="5733" spans="2:9" x14ac:dyDescent="0.35">
      <c r="B5733" s="458" t="str">
        <f t="shared" si="90"/>
        <v>08/27/2019 07:00:00 AM</v>
      </c>
      <c r="C5733" s="458">
        <v>43704</v>
      </c>
      <c r="D5733" s="459">
        <v>0.29166666666666669</v>
      </c>
      <c r="E5733" s="2">
        <f>Electricity!F5758</f>
        <v>0</v>
      </c>
      <c r="F5733" s="2">
        <f>Electricity!G5758</f>
        <v>0</v>
      </c>
      <c r="G5733" s="2">
        <f>Electricity!H5758</f>
        <v>0</v>
      </c>
      <c r="H5733" s="2">
        <f>Electricity!I5758</f>
        <v>0</v>
      </c>
      <c r="I5733" s="2">
        <f>Electricity!J5758</f>
        <v>0</v>
      </c>
    </row>
    <row r="5734" spans="2:9" x14ac:dyDescent="0.35">
      <c r="B5734" s="458" t="str">
        <f t="shared" si="90"/>
        <v>08/27/2019 08:00:00 AM</v>
      </c>
      <c r="C5734" s="458">
        <v>43704</v>
      </c>
      <c r="D5734" s="459">
        <v>0.33333333333333337</v>
      </c>
      <c r="E5734" s="2">
        <f>Electricity!F5759</f>
        <v>0</v>
      </c>
      <c r="F5734" s="2">
        <f>Electricity!G5759</f>
        <v>0</v>
      </c>
      <c r="G5734" s="2">
        <f>Electricity!H5759</f>
        <v>0</v>
      </c>
      <c r="H5734" s="2">
        <f>Electricity!I5759</f>
        <v>0</v>
      </c>
      <c r="I5734" s="2">
        <f>Electricity!J5759</f>
        <v>0</v>
      </c>
    </row>
    <row r="5735" spans="2:9" x14ac:dyDescent="0.35">
      <c r="B5735" s="458" t="str">
        <f t="shared" si="90"/>
        <v>08/27/2019 09:00:00 AM</v>
      </c>
      <c r="C5735" s="458">
        <v>43704</v>
      </c>
      <c r="D5735" s="459">
        <v>0.375</v>
      </c>
      <c r="E5735" s="2">
        <f>Electricity!F5760</f>
        <v>0</v>
      </c>
      <c r="F5735" s="2">
        <f>Electricity!G5760</f>
        <v>0</v>
      </c>
      <c r="G5735" s="2">
        <f>Electricity!H5760</f>
        <v>0</v>
      </c>
      <c r="H5735" s="2">
        <f>Electricity!I5760</f>
        <v>0</v>
      </c>
      <c r="I5735" s="2">
        <f>Electricity!J5760</f>
        <v>0</v>
      </c>
    </row>
    <row r="5736" spans="2:9" x14ac:dyDescent="0.35">
      <c r="B5736" s="458" t="str">
        <f t="shared" si="90"/>
        <v>08/27/2019 10:00:00 AM</v>
      </c>
      <c r="C5736" s="458">
        <v>43704</v>
      </c>
      <c r="D5736" s="459">
        <v>0.41666666666666669</v>
      </c>
      <c r="E5736" s="2">
        <f>Electricity!F5761</f>
        <v>0</v>
      </c>
      <c r="F5736" s="2">
        <f>Electricity!G5761</f>
        <v>0</v>
      </c>
      <c r="G5736" s="2">
        <f>Electricity!H5761</f>
        <v>0</v>
      </c>
      <c r="H5736" s="2">
        <f>Electricity!I5761</f>
        <v>0</v>
      </c>
      <c r="I5736" s="2">
        <f>Electricity!J5761</f>
        <v>0</v>
      </c>
    </row>
    <row r="5737" spans="2:9" x14ac:dyDescent="0.35">
      <c r="B5737" s="458" t="str">
        <f t="shared" si="90"/>
        <v>08/27/2019 11:00:00 AM</v>
      </c>
      <c r="C5737" s="458">
        <v>43704</v>
      </c>
      <c r="D5737" s="459">
        <v>0.45833333333333337</v>
      </c>
      <c r="E5737" s="2">
        <f>Electricity!F5762</f>
        <v>0</v>
      </c>
      <c r="F5737" s="2">
        <f>Electricity!G5762</f>
        <v>0</v>
      </c>
      <c r="G5737" s="2">
        <f>Electricity!H5762</f>
        <v>0</v>
      </c>
      <c r="H5737" s="2">
        <f>Electricity!I5762</f>
        <v>0</v>
      </c>
      <c r="I5737" s="2">
        <f>Electricity!J5762</f>
        <v>0</v>
      </c>
    </row>
    <row r="5738" spans="2:9" x14ac:dyDescent="0.35">
      <c r="B5738" s="458" t="str">
        <f t="shared" si="90"/>
        <v>08/27/2019 12:00:00 PM</v>
      </c>
      <c r="C5738" s="458">
        <v>43704</v>
      </c>
      <c r="D5738" s="459">
        <v>0.50000000000000011</v>
      </c>
      <c r="E5738" s="2">
        <f>Electricity!F5763</f>
        <v>0</v>
      </c>
      <c r="F5738" s="2">
        <f>Electricity!G5763</f>
        <v>0</v>
      </c>
      <c r="G5738" s="2">
        <f>Electricity!H5763</f>
        <v>0</v>
      </c>
      <c r="H5738" s="2">
        <f>Electricity!I5763</f>
        <v>0</v>
      </c>
      <c r="I5738" s="2">
        <f>Electricity!J5763</f>
        <v>0</v>
      </c>
    </row>
    <row r="5739" spans="2:9" x14ac:dyDescent="0.35">
      <c r="B5739" s="458" t="str">
        <f t="shared" si="90"/>
        <v>08/27/2019 01:00:00 PM</v>
      </c>
      <c r="C5739" s="458">
        <v>43704</v>
      </c>
      <c r="D5739" s="459">
        <v>0.54166666666666674</v>
      </c>
      <c r="E5739" s="2">
        <f>Electricity!F5764</f>
        <v>0</v>
      </c>
      <c r="F5739" s="2">
        <f>Electricity!G5764</f>
        <v>0</v>
      </c>
      <c r="G5739" s="2">
        <f>Electricity!H5764</f>
        <v>0</v>
      </c>
      <c r="H5739" s="2">
        <f>Electricity!I5764</f>
        <v>0</v>
      </c>
      <c r="I5739" s="2">
        <f>Electricity!J5764</f>
        <v>0</v>
      </c>
    </row>
    <row r="5740" spans="2:9" x14ac:dyDescent="0.35">
      <c r="B5740" s="458" t="str">
        <f t="shared" si="90"/>
        <v>08/27/2019 02:00:00 PM</v>
      </c>
      <c r="C5740" s="458">
        <v>43704</v>
      </c>
      <c r="D5740" s="459">
        <v>0.58333333333333337</v>
      </c>
      <c r="E5740" s="2">
        <f>Electricity!F5765</f>
        <v>0</v>
      </c>
      <c r="F5740" s="2">
        <f>Electricity!G5765</f>
        <v>0</v>
      </c>
      <c r="G5740" s="2">
        <f>Electricity!H5765</f>
        <v>0</v>
      </c>
      <c r="H5740" s="2">
        <f>Electricity!I5765</f>
        <v>0</v>
      </c>
      <c r="I5740" s="2">
        <f>Electricity!J5765</f>
        <v>0</v>
      </c>
    </row>
    <row r="5741" spans="2:9" x14ac:dyDescent="0.35">
      <c r="B5741" s="458" t="str">
        <f t="shared" si="90"/>
        <v>08/27/2019 03:00:00 PM</v>
      </c>
      <c r="C5741" s="458">
        <v>43704</v>
      </c>
      <c r="D5741" s="459">
        <v>0.62500000000000011</v>
      </c>
      <c r="E5741" s="2">
        <f>Electricity!F5766</f>
        <v>0</v>
      </c>
      <c r="F5741" s="2">
        <f>Electricity!G5766</f>
        <v>0</v>
      </c>
      <c r="G5741" s="2">
        <f>Electricity!H5766</f>
        <v>0</v>
      </c>
      <c r="H5741" s="2">
        <f>Electricity!I5766</f>
        <v>0</v>
      </c>
      <c r="I5741" s="2">
        <f>Electricity!J5766</f>
        <v>0</v>
      </c>
    </row>
    <row r="5742" spans="2:9" x14ac:dyDescent="0.35">
      <c r="B5742" s="458" t="str">
        <f t="shared" si="90"/>
        <v>08/27/2019 04:00:00 PM</v>
      </c>
      <c r="C5742" s="458">
        <v>43704</v>
      </c>
      <c r="D5742" s="459">
        <v>0.66666666666666674</v>
      </c>
      <c r="E5742" s="2">
        <f>Electricity!F5767</f>
        <v>0</v>
      </c>
      <c r="F5742" s="2">
        <f>Electricity!G5767</f>
        <v>0</v>
      </c>
      <c r="G5742" s="2">
        <f>Electricity!H5767</f>
        <v>0</v>
      </c>
      <c r="H5742" s="2">
        <f>Electricity!I5767</f>
        <v>0</v>
      </c>
      <c r="I5742" s="2">
        <f>Electricity!J5767</f>
        <v>0</v>
      </c>
    </row>
    <row r="5743" spans="2:9" x14ac:dyDescent="0.35">
      <c r="B5743" s="458" t="str">
        <f t="shared" si="90"/>
        <v>08/27/2019 05:00:00 PM</v>
      </c>
      <c r="C5743" s="458">
        <v>43704</v>
      </c>
      <c r="D5743" s="459">
        <v>0.70833333333333337</v>
      </c>
      <c r="E5743" s="2">
        <f>Electricity!F5768</f>
        <v>0</v>
      </c>
      <c r="F5743" s="2">
        <f>Electricity!G5768</f>
        <v>0</v>
      </c>
      <c r="G5743" s="2">
        <f>Electricity!H5768</f>
        <v>0</v>
      </c>
      <c r="H5743" s="2">
        <f>Electricity!I5768</f>
        <v>0</v>
      </c>
      <c r="I5743" s="2">
        <f>Electricity!J5768</f>
        <v>0</v>
      </c>
    </row>
    <row r="5744" spans="2:9" x14ac:dyDescent="0.35">
      <c r="B5744" s="458" t="str">
        <f t="shared" si="90"/>
        <v>08/27/2019 06:00:00 PM</v>
      </c>
      <c r="C5744" s="458">
        <v>43704</v>
      </c>
      <c r="D5744" s="459">
        <v>0.75000000000000011</v>
      </c>
      <c r="E5744" s="2">
        <f>Electricity!F5769</f>
        <v>0</v>
      </c>
      <c r="F5744" s="2">
        <f>Electricity!G5769</f>
        <v>0</v>
      </c>
      <c r="G5744" s="2">
        <f>Electricity!H5769</f>
        <v>0</v>
      </c>
      <c r="H5744" s="2">
        <f>Electricity!I5769</f>
        <v>0</v>
      </c>
      <c r="I5744" s="2">
        <f>Electricity!J5769</f>
        <v>0</v>
      </c>
    </row>
    <row r="5745" spans="2:9" x14ac:dyDescent="0.35">
      <c r="B5745" s="458" t="str">
        <f t="shared" si="90"/>
        <v>08/27/2019 07:00:00 PM</v>
      </c>
      <c r="C5745" s="458">
        <v>43704</v>
      </c>
      <c r="D5745" s="459">
        <v>0.79166666666666674</v>
      </c>
      <c r="E5745" s="2">
        <f>Electricity!F5770</f>
        <v>0</v>
      </c>
      <c r="F5745" s="2">
        <f>Electricity!G5770</f>
        <v>0</v>
      </c>
      <c r="G5745" s="2">
        <f>Electricity!H5770</f>
        <v>0</v>
      </c>
      <c r="H5745" s="2">
        <f>Electricity!I5770</f>
        <v>0</v>
      </c>
      <c r="I5745" s="2">
        <f>Electricity!J5770</f>
        <v>0</v>
      </c>
    </row>
    <row r="5746" spans="2:9" x14ac:dyDescent="0.35">
      <c r="B5746" s="458" t="str">
        <f t="shared" si="90"/>
        <v>08/27/2019 08:00:00 PM</v>
      </c>
      <c r="C5746" s="458">
        <v>43704</v>
      </c>
      <c r="D5746" s="459">
        <v>0.83333333333333337</v>
      </c>
      <c r="E5746" s="2">
        <f>Electricity!F5771</f>
        <v>0</v>
      </c>
      <c r="F5746" s="2">
        <f>Electricity!G5771</f>
        <v>0</v>
      </c>
      <c r="G5746" s="2">
        <f>Electricity!H5771</f>
        <v>0</v>
      </c>
      <c r="H5746" s="2">
        <f>Electricity!I5771</f>
        <v>0</v>
      </c>
      <c r="I5746" s="2">
        <f>Electricity!J5771</f>
        <v>0</v>
      </c>
    </row>
    <row r="5747" spans="2:9" x14ac:dyDescent="0.35">
      <c r="B5747" s="458" t="str">
        <f t="shared" si="90"/>
        <v>08/27/2019 09:00:00 PM</v>
      </c>
      <c r="C5747" s="458">
        <v>43704</v>
      </c>
      <c r="D5747" s="459">
        <v>0.87500000000000011</v>
      </c>
      <c r="E5747" s="2">
        <f>Electricity!F5772</f>
        <v>0</v>
      </c>
      <c r="F5747" s="2">
        <f>Electricity!G5772</f>
        <v>0</v>
      </c>
      <c r="G5747" s="2">
        <f>Electricity!H5772</f>
        <v>0</v>
      </c>
      <c r="H5747" s="2">
        <f>Electricity!I5772</f>
        <v>0</v>
      </c>
      <c r="I5747" s="2">
        <f>Electricity!J5772</f>
        <v>0</v>
      </c>
    </row>
    <row r="5748" spans="2:9" x14ac:dyDescent="0.35">
      <c r="B5748" s="458" t="str">
        <f t="shared" si="90"/>
        <v>08/27/2019 10:00:00 PM</v>
      </c>
      <c r="C5748" s="458">
        <v>43704</v>
      </c>
      <c r="D5748" s="459">
        <v>0.91666666666666674</v>
      </c>
      <c r="E5748" s="2">
        <f>Electricity!F5773</f>
        <v>0</v>
      </c>
      <c r="F5748" s="2">
        <f>Electricity!G5773</f>
        <v>0</v>
      </c>
      <c r="G5748" s="2">
        <f>Electricity!H5773</f>
        <v>0</v>
      </c>
      <c r="H5748" s="2">
        <f>Electricity!I5773</f>
        <v>0</v>
      </c>
      <c r="I5748" s="2">
        <f>Electricity!J5773</f>
        <v>0</v>
      </c>
    </row>
    <row r="5749" spans="2:9" x14ac:dyDescent="0.35">
      <c r="B5749" s="458" t="str">
        <f t="shared" si="90"/>
        <v>08/27/2019 11:00:00 PM</v>
      </c>
      <c r="C5749" s="458">
        <v>43704</v>
      </c>
      <c r="D5749" s="459">
        <v>0.95833333333333337</v>
      </c>
      <c r="E5749" s="2">
        <f>Electricity!F5774</f>
        <v>0</v>
      </c>
      <c r="F5749" s="2">
        <f>Electricity!G5774</f>
        <v>0</v>
      </c>
      <c r="G5749" s="2">
        <f>Electricity!H5774</f>
        <v>0</v>
      </c>
      <c r="H5749" s="2">
        <f>Electricity!I5774</f>
        <v>0</v>
      </c>
      <c r="I5749" s="2">
        <f>Electricity!J5774</f>
        <v>0</v>
      </c>
    </row>
    <row r="5750" spans="2:9" x14ac:dyDescent="0.35">
      <c r="B5750" s="458" t="str">
        <f t="shared" si="90"/>
        <v>08/28/2019 12:00:00 AM</v>
      </c>
      <c r="C5750" s="458">
        <v>43705</v>
      </c>
      <c r="D5750" s="459">
        <v>3.1225022567582528E-17</v>
      </c>
      <c r="E5750" s="2">
        <f>Electricity!F5775</f>
        <v>0</v>
      </c>
      <c r="F5750" s="2">
        <f>Electricity!G5775</f>
        <v>0</v>
      </c>
      <c r="G5750" s="2">
        <f>Electricity!H5775</f>
        <v>0</v>
      </c>
      <c r="H5750" s="2">
        <f>Electricity!I5775</f>
        <v>0</v>
      </c>
      <c r="I5750" s="2">
        <f>Electricity!J5775</f>
        <v>0</v>
      </c>
    </row>
    <row r="5751" spans="2:9" x14ac:dyDescent="0.35">
      <c r="B5751" s="458" t="str">
        <f t="shared" si="90"/>
        <v>08/28/2019 01:00:00 AM</v>
      </c>
      <c r="C5751" s="458">
        <v>43705</v>
      </c>
      <c r="D5751" s="459">
        <v>4.1666666666666699E-2</v>
      </c>
      <c r="E5751" s="2">
        <f>Electricity!F5776</f>
        <v>0</v>
      </c>
      <c r="F5751" s="2">
        <f>Electricity!G5776</f>
        <v>0</v>
      </c>
      <c r="G5751" s="2">
        <f>Electricity!H5776</f>
        <v>0</v>
      </c>
      <c r="H5751" s="2">
        <f>Electricity!I5776</f>
        <v>0</v>
      </c>
      <c r="I5751" s="2">
        <f>Electricity!J5776</f>
        <v>0</v>
      </c>
    </row>
    <row r="5752" spans="2:9" x14ac:dyDescent="0.35">
      <c r="B5752" s="458" t="str">
        <f t="shared" si="90"/>
        <v>08/28/2019 02:00:00 AM</v>
      </c>
      <c r="C5752" s="458">
        <v>43705</v>
      </c>
      <c r="D5752" s="459">
        <v>8.333333333333337E-2</v>
      </c>
      <c r="E5752" s="2">
        <f>Electricity!F5777</f>
        <v>0</v>
      </c>
      <c r="F5752" s="2">
        <f>Electricity!G5777</f>
        <v>0</v>
      </c>
      <c r="G5752" s="2">
        <f>Electricity!H5777</f>
        <v>0</v>
      </c>
      <c r="H5752" s="2">
        <f>Electricity!I5777</f>
        <v>0</v>
      </c>
      <c r="I5752" s="2">
        <f>Electricity!J5777</f>
        <v>0</v>
      </c>
    </row>
    <row r="5753" spans="2:9" x14ac:dyDescent="0.35">
      <c r="B5753" s="458" t="str">
        <f t="shared" si="90"/>
        <v>08/28/2019 03:00:00 AM</v>
      </c>
      <c r="C5753" s="458">
        <v>43705</v>
      </c>
      <c r="D5753" s="459">
        <v>0.12500000000000006</v>
      </c>
      <c r="E5753" s="2">
        <f>Electricity!F5778</f>
        <v>0</v>
      </c>
      <c r="F5753" s="2">
        <f>Electricity!G5778</f>
        <v>0</v>
      </c>
      <c r="G5753" s="2">
        <f>Electricity!H5778</f>
        <v>0</v>
      </c>
      <c r="H5753" s="2">
        <f>Electricity!I5778</f>
        <v>0</v>
      </c>
      <c r="I5753" s="2">
        <f>Electricity!J5778</f>
        <v>0</v>
      </c>
    </row>
    <row r="5754" spans="2:9" x14ac:dyDescent="0.35">
      <c r="B5754" s="458" t="str">
        <f t="shared" si="90"/>
        <v>08/28/2019 04:00:00 AM</v>
      </c>
      <c r="C5754" s="458">
        <v>43705</v>
      </c>
      <c r="D5754" s="459">
        <v>0.16666666666666669</v>
      </c>
      <c r="E5754" s="2">
        <f>Electricity!F5779</f>
        <v>0</v>
      </c>
      <c r="F5754" s="2">
        <f>Electricity!G5779</f>
        <v>0</v>
      </c>
      <c r="G5754" s="2">
        <f>Electricity!H5779</f>
        <v>0</v>
      </c>
      <c r="H5754" s="2">
        <f>Electricity!I5779</f>
        <v>0</v>
      </c>
      <c r="I5754" s="2">
        <f>Electricity!J5779</f>
        <v>0</v>
      </c>
    </row>
    <row r="5755" spans="2:9" x14ac:dyDescent="0.35">
      <c r="B5755" s="458" t="str">
        <f t="shared" si="90"/>
        <v>08/28/2019 05:00:00 AM</v>
      </c>
      <c r="C5755" s="458">
        <v>43705</v>
      </c>
      <c r="D5755" s="459">
        <v>0.20833333333333337</v>
      </c>
      <c r="E5755" s="2">
        <f>Electricity!F5780</f>
        <v>0</v>
      </c>
      <c r="F5755" s="2">
        <f>Electricity!G5780</f>
        <v>0</v>
      </c>
      <c r="G5755" s="2">
        <f>Electricity!H5780</f>
        <v>0</v>
      </c>
      <c r="H5755" s="2">
        <f>Electricity!I5780</f>
        <v>0</v>
      </c>
      <c r="I5755" s="2">
        <f>Electricity!J5780</f>
        <v>0</v>
      </c>
    </row>
    <row r="5756" spans="2:9" x14ac:dyDescent="0.35">
      <c r="B5756" s="458" t="str">
        <f t="shared" si="90"/>
        <v>08/28/2019 06:00:00 AM</v>
      </c>
      <c r="C5756" s="458">
        <v>43705</v>
      </c>
      <c r="D5756" s="459">
        <v>0.25</v>
      </c>
      <c r="E5756" s="2">
        <f>Electricity!F5781</f>
        <v>0</v>
      </c>
      <c r="F5756" s="2">
        <f>Electricity!G5781</f>
        <v>0</v>
      </c>
      <c r="G5756" s="2">
        <f>Electricity!H5781</f>
        <v>0</v>
      </c>
      <c r="H5756" s="2">
        <f>Electricity!I5781</f>
        <v>0</v>
      </c>
      <c r="I5756" s="2">
        <f>Electricity!J5781</f>
        <v>0</v>
      </c>
    </row>
    <row r="5757" spans="2:9" x14ac:dyDescent="0.35">
      <c r="B5757" s="458" t="str">
        <f t="shared" si="90"/>
        <v>08/28/2019 07:00:00 AM</v>
      </c>
      <c r="C5757" s="458">
        <v>43705</v>
      </c>
      <c r="D5757" s="459">
        <v>0.29166666666666669</v>
      </c>
      <c r="E5757" s="2">
        <f>Electricity!F5782</f>
        <v>0</v>
      </c>
      <c r="F5757" s="2">
        <f>Electricity!G5782</f>
        <v>0</v>
      </c>
      <c r="G5757" s="2">
        <f>Electricity!H5782</f>
        <v>0</v>
      </c>
      <c r="H5757" s="2">
        <f>Electricity!I5782</f>
        <v>0</v>
      </c>
      <c r="I5757" s="2">
        <f>Electricity!J5782</f>
        <v>0</v>
      </c>
    </row>
    <row r="5758" spans="2:9" x14ac:dyDescent="0.35">
      <c r="B5758" s="458" t="str">
        <f t="shared" si="90"/>
        <v>08/28/2019 08:00:00 AM</v>
      </c>
      <c r="C5758" s="458">
        <v>43705</v>
      </c>
      <c r="D5758" s="459">
        <v>0.33333333333333337</v>
      </c>
      <c r="E5758" s="2">
        <f>Electricity!F5783</f>
        <v>0</v>
      </c>
      <c r="F5758" s="2">
        <f>Electricity!G5783</f>
        <v>0</v>
      </c>
      <c r="G5758" s="2">
        <f>Electricity!H5783</f>
        <v>0</v>
      </c>
      <c r="H5758" s="2">
        <f>Electricity!I5783</f>
        <v>0</v>
      </c>
      <c r="I5758" s="2">
        <f>Electricity!J5783</f>
        <v>0</v>
      </c>
    </row>
    <row r="5759" spans="2:9" x14ac:dyDescent="0.35">
      <c r="B5759" s="458" t="str">
        <f t="shared" si="90"/>
        <v>08/28/2019 09:00:00 AM</v>
      </c>
      <c r="C5759" s="458">
        <v>43705</v>
      </c>
      <c r="D5759" s="459">
        <v>0.375</v>
      </c>
      <c r="E5759" s="2">
        <f>Electricity!F5784</f>
        <v>0</v>
      </c>
      <c r="F5759" s="2">
        <f>Electricity!G5784</f>
        <v>0</v>
      </c>
      <c r="G5759" s="2">
        <f>Electricity!H5784</f>
        <v>0</v>
      </c>
      <c r="H5759" s="2">
        <f>Electricity!I5784</f>
        <v>0</v>
      </c>
      <c r="I5759" s="2">
        <f>Electricity!J5784</f>
        <v>0</v>
      </c>
    </row>
    <row r="5760" spans="2:9" x14ac:dyDescent="0.35">
      <c r="B5760" s="458" t="str">
        <f t="shared" si="90"/>
        <v>08/28/2019 10:00:00 AM</v>
      </c>
      <c r="C5760" s="458">
        <v>43705</v>
      </c>
      <c r="D5760" s="459">
        <v>0.41666666666666669</v>
      </c>
      <c r="E5760" s="2">
        <f>Electricity!F5785</f>
        <v>0</v>
      </c>
      <c r="F5760" s="2">
        <f>Electricity!G5785</f>
        <v>0</v>
      </c>
      <c r="G5760" s="2">
        <f>Electricity!H5785</f>
        <v>0</v>
      </c>
      <c r="H5760" s="2">
        <f>Electricity!I5785</f>
        <v>0</v>
      </c>
      <c r="I5760" s="2">
        <f>Electricity!J5785</f>
        <v>0</v>
      </c>
    </row>
    <row r="5761" spans="2:9" x14ac:dyDescent="0.35">
      <c r="B5761" s="458" t="str">
        <f t="shared" si="90"/>
        <v>08/28/2019 11:00:00 AM</v>
      </c>
      <c r="C5761" s="458">
        <v>43705</v>
      </c>
      <c r="D5761" s="459">
        <v>0.45833333333333337</v>
      </c>
      <c r="E5761" s="2">
        <f>Electricity!F5786</f>
        <v>0</v>
      </c>
      <c r="F5761" s="2">
        <f>Electricity!G5786</f>
        <v>0</v>
      </c>
      <c r="G5761" s="2">
        <f>Electricity!H5786</f>
        <v>0</v>
      </c>
      <c r="H5761" s="2">
        <f>Electricity!I5786</f>
        <v>0</v>
      </c>
      <c r="I5761" s="2">
        <f>Electricity!J5786</f>
        <v>0</v>
      </c>
    </row>
    <row r="5762" spans="2:9" x14ac:dyDescent="0.35">
      <c r="B5762" s="458" t="str">
        <f t="shared" si="90"/>
        <v>08/28/2019 12:00:00 PM</v>
      </c>
      <c r="C5762" s="458">
        <v>43705</v>
      </c>
      <c r="D5762" s="459">
        <v>0.50000000000000011</v>
      </c>
      <c r="E5762" s="2">
        <f>Electricity!F5787</f>
        <v>0</v>
      </c>
      <c r="F5762" s="2">
        <f>Electricity!G5787</f>
        <v>0</v>
      </c>
      <c r="G5762" s="2">
        <f>Electricity!H5787</f>
        <v>0</v>
      </c>
      <c r="H5762" s="2">
        <f>Electricity!I5787</f>
        <v>0</v>
      </c>
      <c r="I5762" s="2">
        <f>Electricity!J5787</f>
        <v>0</v>
      </c>
    </row>
    <row r="5763" spans="2:9" x14ac:dyDescent="0.35">
      <c r="B5763" s="458" t="str">
        <f t="shared" si="90"/>
        <v>08/28/2019 01:00:00 PM</v>
      </c>
      <c r="C5763" s="458">
        <v>43705</v>
      </c>
      <c r="D5763" s="459">
        <v>0.54166666666666674</v>
      </c>
      <c r="E5763" s="2">
        <f>Electricity!F5788</f>
        <v>0</v>
      </c>
      <c r="F5763" s="2">
        <f>Electricity!G5788</f>
        <v>0</v>
      </c>
      <c r="G5763" s="2">
        <f>Electricity!H5788</f>
        <v>0</v>
      </c>
      <c r="H5763" s="2">
        <f>Electricity!I5788</f>
        <v>0</v>
      </c>
      <c r="I5763" s="2">
        <f>Electricity!J5788</f>
        <v>0</v>
      </c>
    </row>
    <row r="5764" spans="2:9" x14ac:dyDescent="0.35">
      <c r="B5764" s="458" t="str">
        <f t="shared" si="90"/>
        <v>08/28/2019 02:00:00 PM</v>
      </c>
      <c r="C5764" s="458">
        <v>43705</v>
      </c>
      <c r="D5764" s="459">
        <v>0.58333333333333337</v>
      </c>
      <c r="E5764" s="2">
        <f>Electricity!F5789</f>
        <v>0</v>
      </c>
      <c r="F5764" s="2">
        <f>Electricity!G5789</f>
        <v>0</v>
      </c>
      <c r="G5764" s="2">
        <f>Electricity!H5789</f>
        <v>0</v>
      </c>
      <c r="H5764" s="2">
        <f>Electricity!I5789</f>
        <v>0</v>
      </c>
      <c r="I5764" s="2">
        <f>Electricity!J5789</f>
        <v>0</v>
      </c>
    </row>
    <row r="5765" spans="2:9" x14ac:dyDescent="0.35">
      <c r="B5765" s="458" t="str">
        <f t="shared" si="90"/>
        <v>08/28/2019 03:00:00 PM</v>
      </c>
      <c r="C5765" s="458">
        <v>43705</v>
      </c>
      <c r="D5765" s="459">
        <v>0.62500000000000011</v>
      </c>
      <c r="E5765" s="2">
        <f>Electricity!F5790</f>
        <v>0</v>
      </c>
      <c r="F5765" s="2">
        <f>Electricity!G5790</f>
        <v>0</v>
      </c>
      <c r="G5765" s="2">
        <f>Electricity!H5790</f>
        <v>0</v>
      </c>
      <c r="H5765" s="2">
        <f>Electricity!I5790</f>
        <v>0</v>
      </c>
      <c r="I5765" s="2">
        <f>Electricity!J5790</f>
        <v>0</v>
      </c>
    </row>
    <row r="5766" spans="2:9" x14ac:dyDescent="0.35">
      <c r="B5766" s="458" t="str">
        <f t="shared" si="90"/>
        <v>08/28/2019 04:00:00 PM</v>
      </c>
      <c r="C5766" s="458">
        <v>43705</v>
      </c>
      <c r="D5766" s="459">
        <v>0.66666666666666674</v>
      </c>
      <c r="E5766" s="2">
        <f>Electricity!F5791</f>
        <v>0</v>
      </c>
      <c r="F5766" s="2">
        <f>Electricity!G5791</f>
        <v>0</v>
      </c>
      <c r="G5766" s="2">
        <f>Electricity!H5791</f>
        <v>0</v>
      </c>
      <c r="H5766" s="2">
        <f>Electricity!I5791</f>
        <v>0</v>
      </c>
      <c r="I5766" s="2">
        <f>Electricity!J5791</f>
        <v>0</v>
      </c>
    </row>
    <row r="5767" spans="2:9" x14ac:dyDescent="0.35">
      <c r="B5767" s="458" t="str">
        <f t="shared" si="90"/>
        <v>08/28/2019 05:00:00 PM</v>
      </c>
      <c r="C5767" s="458">
        <v>43705</v>
      </c>
      <c r="D5767" s="459">
        <v>0.70833333333333337</v>
      </c>
      <c r="E5767" s="2">
        <f>Electricity!F5792</f>
        <v>0</v>
      </c>
      <c r="F5767" s="2">
        <f>Electricity!G5792</f>
        <v>0</v>
      </c>
      <c r="G5767" s="2">
        <f>Electricity!H5792</f>
        <v>0</v>
      </c>
      <c r="H5767" s="2">
        <f>Electricity!I5792</f>
        <v>0</v>
      </c>
      <c r="I5767" s="2">
        <f>Electricity!J5792</f>
        <v>0</v>
      </c>
    </row>
    <row r="5768" spans="2:9" x14ac:dyDescent="0.35">
      <c r="B5768" s="458" t="str">
        <f t="shared" si="90"/>
        <v>08/28/2019 06:00:00 PM</v>
      </c>
      <c r="C5768" s="458">
        <v>43705</v>
      </c>
      <c r="D5768" s="459">
        <v>0.75000000000000011</v>
      </c>
      <c r="E5768" s="2">
        <f>Electricity!F5793</f>
        <v>0</v>
      </c>
      <c r="F5768" s="2">
        <f>Electricity!G5793</f>
        <v>0</v>
      </c>
      <c r="G5768" s="2">
        <f>Electricity!H5793</f>
        <v>0</v>
      </c>
      <c r="H5768" s="2">
        <f>Electricity!I5793</f>
        <v>0</v>
      </c>
      <c r="I5768" s="2">
        <f>Electricity!J5793</f>
        <v>0</v>
      </c>
    </row>
    <row r="5769" spans="2:9" x14ac:dyDescent="0.35">
      <c r="B5769" s="458" t="str">
        <f t="shared" si="90"/>
        <v>08/28/2019 07:00:00 PM</v>
      </c>
      <c r="C5769" s="458">
        <v>43705</v>
      </c>
      <c r="D5769" s="459">
        <v>0.79166666666666674</v>
      </c>
      <c r="E5769" s="2">
        <f>Electricity!F5794</f>
        <v>0</v>
      </c>
      <c r="F5769" s="2">
        <f>Electricity!G5794</f>
        <v>0</v>
      </c>
      <c r="G5769" s="2">
        <f>Electricity!H5794</f>
        <v>0</v>
      </c>
      <c r="H5769" s="2">
        <f>Electricity!I5794</f>
        <v>0</v>
      </c>
      <c r="I5769" s="2">
        <f>Electricity!J5794</f>
        <v>0</v>
      </c>
    </row>
    <row r="5770" spans="2:9" x14ac:dyDescent="0.35">
      <c r="B5770" s="458" t="str">
        <f t="shared" si="90"/>
        <v>08/28/2019 08:00:00 PM</v>
      </c>
      <c r="C5770" s="458">
        <v>43705</v>
      </c>
      <c r="D5770" s="459">
        <v>0.83333333333333337</v>
      </c>
      <c r="E5770" s="2">
        <f>Electricity!F5795</f>
        <v>0</v>
      </c>
      <c r="F5770" s="2">
        <f>Electricity!G5795</f>
        <v>0</v>
      </c>
      <c r="G5770" s="2">
        <f>Electricity!H5795</f>
        <v>0</v>
      </c>
      <c r="H5770" s="2">
        <f>Electricity!I5795</f>
        <v>0</v>
      </c>
      <c r="I5770" s="2">
        <f>Electricity!J5795</f>
        <v>0</v>
      </c>
    </row>
    <row r="5771" spans="2:9" x14ac:dyDescent="0.35">
      <c r="B5771" s="458" t="str">
        <f t="shared" si="90"/>
        <v>08/28/2019 09:00:00 PM</v>
      </c>
      <c r="C5771" s="458">
        <v>43705</v>
      </c>
      <c r="D5771" s="459">
        <v>0.87500000000000011</v>
      </c>
      <c r="E5771" s="2">
        <f>Electricity!F5796</f>
        <v>0</v>
      </c>
      <c r="F5771" s="2">
        <f>Electricity!G5796</f>
        <v>0</v>
      </c>
      <c r="G5771" s="2">
        <f>Electricity!H5796</f>
        <v>0</v>
      </c>
      <c r="H5771" s="2">
        <f>Electricity!I5796</f>
        <v>0</v>
      </c>
      <c r="I5771" s="2">
        <f>Electricity!J5796</f>
        <v>0</v>
      </c>
    </row>
    <row r="5772" spans="2:9" x14ac:dyDescent="0.35">
      <c r="B5772" s="458" t="str">
        <f t="shared" si="90"/>
        <v>08/28/2019 10:00:00 PM</v>
      </c>
      <c r="C5772" s="458">
        <v>43705</v>
      </c>
      <c r="D5772" s="459">
        <v>0.91666666666666674</v>
      </c>
      <c r="E5772" s="2">
        <f>Electricity!F5797</f>
        <v>0</v>
      </c>
      <c r="F5772" s="2">
        <f>Electricity!G5797</f>
        <v>0</v>
      </c>
      <c r="G5772" s="2">
        <f>Electricity!H5797</f>
        <v>0</v>
      </c>
      <c r="H5772" s="2">
        <f>Electricity!I5797</f>
        <v>0</v>
      </c>
      <c r="I5772" s="2">
        <f>Electricity!J5797</f>
        <v>0</v>
      </c>
    </row>
    <row r="5773" spans="2:9" x14ac:dyDescent="0.35">
      <c r="B5773" s="458" t="str">
        <f t="shared" si="90"/>
        <v>08/28/2019 11:00:00 PM</v>
      </c>
      <c r="C5773" s="458">
        <v>43705</v>
      </c>
      <c r="D5773" s="459">
        <v>0.95833333333333337</v>
      </c>
      <c r="E5773" s="2">
        <f>Electricity!F5798</f>
        <v>0</v>
      </c>
      <c r="F5773" s="2">
        <f>Electricity!G5798</f>
        <v>0</v>
      </c>
      <c r="G5773" s="2">
        <f>Electricity!H5798</f>
        <v>0</v>
      </c>
      <c r="H5773" s="2">
        <f>Electricity!I5798</f>
        <v>0</v>
      </c>
      <c r="I5773" s="2">
        <f>Electricity!J5798</f>
        <v>0</v>
      </c>
    </row>
    <row r="5774" spans="2:9" x14ac:dyDescent="0.35">
      <c r="B5774" s="458" t="str">
        <f t="shared" si="90"/>
        <v>08/29/2019 12:00:00 AM</v>
      </c>
      <c r="C5774" s="458">
        <v>43706</v>
      </c>
      <c r="D5774" s="459">
        <v>3.1225022567582528E-17</v>
      </c>
      <c r="E5774" s="2">
        <f>Electricity!F5799</f>
        <v>0</v>
      </c>
      <c r="F5774" s="2">
        <f>Electricity!G5799</f>
        <v>0</v>
      </c>
      <c r="G5774" s="2">
        <f>Electricity!H5799</f>
        <v>0</v>
      </c>
      <c r="H5774" s="2">
        <f>Electricity!I5799</f>
        <v>0</v>
      </c>
      <c r="I5774" s="2">
        <f>Electricity!J5799</f>
        <v>0</v>
      </c>
    </row>
    <row r="5775" spans="2:9" x14ac:dyDescent="0.35">
      <c r="B5775" s="458" t="str">
        <f t="shared" ref="B5775:B5838" si="91">CONCATENATE(TEXT(C5775,"mm/dd/yyyy")," ",TEXT(D5775,"hh:mm:ss AM/PM"))</f>
        <v>08/29/2019 01:00:00 AM</v>
      </c>
      <c r="C5775" s="458">
        <v>43706</v>
      </c>
      <c r="D5775" s="459">
        <v>4.1666666666666699E-2</v>
      </c>
      <c r="E5775" s="2">
        <f>Electricity!F5800</f>
        <v>0</v>
      </c>
      <c r="F5775" s="2">
        <f>Electricity!G5800</f>
        <v>0</v>
      </c>
      <c r="G5775" s="2">
        <f>Electricity!H5800</f>
        <v>0</v>
      </c>
      <c r="H5775" s="2">
        <f>Electricity!I5800</f>
        <v>0</v>
      </c>
      <c r="I5775" s="2">
        <f>Electricity!J5800</f>
        <v>0</v>
      </c>
    </row>
    <row r="5776" spans="2:9" x14ac:dyDescent="0.35">
      <c r="B5776" s="458" t="str">
        <f t="shared" si="91"/>
        <v>08/29/2019 02:00:00 AM</v>
      </c>
      <c r="C5776" s="458">
        <v>43706</v>
      </c>
      <c r="D5776" s="459">
        <v>8.333333333333337E-2</v>
      </c>
      <c r="E5776" s="2">
        <f>Electricity!F5801</f>
        <v>0</v>
      </c>
      <c r="F5776" s="2">
        <f>Electricity!G5801</f>
        <v>0</v>
      </c>
      <c r="G5776" s="2">
        <f>Electricity!H5801</f>
        <v>0</v>
      </c>
      <c r="H5776" s="2">
        <f>Electricity!I5801</f>
        <v>0</v>
      </c>
      <c r="I5776" s="2">
        <f>Electricity!J5801</f>
        <v>0</v>
      </c>
    </row>
    <row r="5777" spans="2:9" x14ac:dyDescent="0.35">
      <c r="B5777" s="458" t="str">
        <f t="shared" si="91"/>
        <v>08/29/2019 03:00:00 AM</v>
      </c>
      <c r="C5777" s="458">
        <v>43706</v>
      </c>
      <c r="D5777" s="459">
        <v>0.12500000000000006</v>
      </c>
      <c r="E5777" s="2">
        <f>Electricity!F5802</f>
        <v>0</v>
      </c>
      <c r="F5777" s="2">
        <f>Electricity!G5802</f>
        <v>0</v>
      </c>
      <c r="G5777" s="2">
        <f>Electricity!H5802</f>
        <v>0</v>
      </c>
      <c r="H5777" s="2">
        <f>Electricity!I5802</f>
        <v>0</v>
      </c>
      <c r="I5777" s="2">
        <f>Electricity!J5802</f>
        <v>0</v>
      </c>
    </row>
    <row r="5778" spans="2:9" x14ac:dyDescent="0.35">
      <c r="B5778" s="458" t="str">
        <f t="shared" si="91"/>
        <v>08/29/2019 04:00:00 AM</v>
      </c>
      <c r="C5778" s="458">
        <v>43706</v>
      </c>
      <c r="D5778" s="459">
        <v>0.16666666666666669</v>
      </c>
      <c r="E5778" s="2">
        <f>Electricity!F5803</f>
        <v>0</v>
      </c>
      <c r="F5778" s="2">
        <f>Electricity!G5803</f>
        <v>0</v>
      </c>
      <c r="G5778" s="2">
        <f>Electricity!H5803</f>
        <v>0</v>
      </c>
      <c r="H5778" s="2">
        <f>Electricity!I5803</f>
        <v>0</v>
      </c>
      <c r="I5778" s="2">
        <f>Electricity!J5803</f>
        <v>0</v>
      </c>
    </row>
    <row r="5779" spans="2:9" x14ac:dyDescent="0.35">
      <c r="B5779" s="458" t="str">
        <f t="shared" si="91"/>
        <v>08/29/2019 05:00:00 AM</v>
      </c>
      <c r="C5779" s="458">
        <v>43706</v>
      </c>
      <c r="D5779" s="459">
        <v>0.20833333333333337</v>
      </c>
      <c r="E5779" s="2">
        <f>Electricity!F5804</f>
        <v>0</v>
      </c>
      <c r="F5779" s="2">
        <f>Electricity!G5804</f>
        <v>0</v>
      </c>
      <c r="G5779" s="2">
        <f>Electricity!H5804</f>
        <v>0</v>
      </c>
      <c r="H5779" s="2">
        <f>Electricity!I5804</f>
        <v>0</v>
      </c>
      <c r="I5779" s="2">
        <f>Electricity!J5804</f>
        <v>0</v>
      </c>
    </row>
    <row r="5780" spans="2:9" x14ac:dyDescent="0.35">
      <c r="B5780" s="458" t="str">
        <f t="shared" si="91"/>
        <v>08/29/2019 06:00:00 AM</v>
      </c>
      <c r="C5780" s="458">
        <v>43706</v>
      </c>
      <c r="D5780" s="459">
        <v>0.25</v>
      </c>
      <c r="E5780" s="2">
        <f>Electricity!F5805</f>
        <v>0</v>
      </c>
      <c r="F5780" s="2">
        <f>Electricity!G5805</f>
        <v>0</v>
      </c>
      <c r="G5780" s="2">
        <f>Electricity!H5805</f>
        <v>0</v>
      </c>
      <c r="H5780" s="2">
        <f>Electricity!I5805</f>
        <v>0</v>
      </c>
      <c r="I5780" s="2">
        <f>Electricity!J5805</f>
        <v>0</v>
      </c>
    </row>
    <row r="5781" spans="2:9" x14ac:dyDescent="0.35">
      <c r="B5781" s="458" t="str">
        <f t="shared" si="91"/>
        <v>08/29/2019 07:00:00 AM</v>
      </c>
      <c r="C5781" s="458">
        <v>43706</v>
      </c>
      <c r="D5781" s="459">
        <v>0.29166666666666669</v>
      </c>
      <c r="E5781" s="2">
        <f>Electricity!F5806</f>
        <v>0</v>
      </c>
      <c r="F5781" s="2">
        <f>Electricity!G5806</f>
        <v>0</v>
      </c>
      <c r="G5781" s="2">
        <f>Electricity!H5806</f>
        <v>0</v>
      </c>
      <c r="H5781" s="2">
        <f>Electricity!I5806</f>
        <v>0</v>
      </c>
      <c r="I5781" s="2">
        <f>Electricity!J5806</f>
        <v>0</v>
      </c>
    </row>
    <row r="5782" spans="2:9" x14ac:dyDescent="0.35">
      <c r="B5782" s="458" t="str">
        <f t="shared" si="91"/>
        <v>08/29/2019 08:00:00 AM</v>
      </c>
      <c r="C5782" s="458">
        <v>43706</v>
      </c>
      <c r="D5782" s="459">
        <v>0.33333333333333337</v>
      </c>
      <c r="E5782" s="2">
        <f>Electricity!F5807</f>
        <v>0</v>
      </c>
      <c r="F5782" s="2">
        <f>Electricity!G5807</f>
        <v>0</v>
      </c>
      <c r="G5782" s="2">
        <f>Electricity!H5807</f>
        <v>0</v>
      </c>
      <c r="H5782" s="2">
        <f>Electricity!I5807</f>
        <v>0</v>
      </c>
      <c r="I5782" s="2">
        <f>Electricity!J5807</f>
        <v>0</v>
      </c>
    </row>
    <row r="5783" spans="2:9" x14ac:dyDescent="0.35">
      <c r="B5783" s="458" t="str">
        <f t="shared" si="91"/>
        <v>08/29/2019 09:00:00 AM</v>
      </c>
      <c r="C5783" s="458">
        <v>43706</v>
      </c>
      <c r="D5783" s="459">
        <v>0.375</v>
      </c>
      <c r="E5783" s="2">
        <f>Electricity!F5808</f>
        <v>0</v>
      </c>
      <c r="F5783" s="2">
        <f>Electricity!G5808</f>
        <v>0</v>
      </c>
      <c r="G5783" s="2">
        <f>Electricity!H5808</f>
        <v>0</v>
      </c>
      <c r="H5783" s="2">
        <f>Electricity!I5808</f>
        <v>0</v>
      </c>
      <c r="I5783" s="2">
        <f>Electricity!J5808</f>
        <v>0</v>
      </c>
    </row>
    <row r="5784" spans="2:9" x14ac:dyDescent="0.35">
      <c r="B5784" s="458" t="str">
        <f t="shared" si="91"/>
        <v>08/29/2019 10:00:00 AM</v>
      </c>
      <c r="C5784" s="458">
        <v>43706</v>
      </c>
      <c r="D5784" s="459">
        <v>0.41666666666666669</v>
      </c>
      <c r="E5784" s="2">
        <f>Electricity!F5809</f>
        <v>0</v>
      </c>
      <c r="F5784" s="2">
        <f>Electricity!G5809</f>
        <v>0</v>
      </c>
      <c r="G5784" s="2">
        <f>Electricity!H5809</f>
        <v>0</v>
      </c>
      <c r="H5784" s="2">
        <f>Electricity!I5809</f>
        <v>0</v>
      </c>
      <c r="I5784" s="2">
        <f>Electricity!J5809</f>
        <v>0</v>
      </c>
    </row>
    <row r="5785" spans="2:9" x14ac:dyDescent="0.35">
      <c r="B5785" s="458" t="str">
        <f t="shared" si="91"/>
        <v>08/29/2019 11:00:00 AM</v>
      </c>
      <c r="C5785" s="458">
        <v>43706</v>
      </c>
      <c r="D5785" s="459">
        <v>0.45833333333333337</v>
      </c>
      <c r="E5785" s="2">
        <f>Electricity!F5810</f>
        <v>0</v>
      </c>
      <c r="F5785" s="2">
        <f>Electricity!G5810</f>
        <v>0</v>
      </c>
      <c r="G5785" s="2">
        <f>Electricity!H5810</f>
        <v>0</v>
      </c>
      <c r="H5785" s="2">
        <f>Electricity!I5810</f>
        <v>0</v>
      </c>
      <c r="I5785" s="2">
        <f>Electricity!J5810</f>
        <v>0</v>
      </c>
    </row>
    <row r="5786" spans="2:9" x14ac:dyDescent="0.35">
      <c r="B5786" s="458" t="str">
        <f t="shared" si="91"/>
        <v>08/29/2019 12:00:00 PM</v>
      </c>
      <c r="C5786" s="458">
        <v>43706</v>
      </c>
      <c r="D5786" s="459">
        <v>0.50000000000000011</v>
      </c>
      <c r="E5786" s="2">
        <f>Electricity!F5811</f>
        <v>0</v>
      </c>
      <c r="F5786" s="2">
        <f>Electricity!G5811</f>
        <v>0</v>
      </c>
      <c r="G5786" s="2">
        <f>Electricity!H5811</f>
        <v>0</v>
      </c>
      <c r="H5786" s="2">
        <f>Electricity!I5811</f>
        <v>0</v>
      </c>
      <c r="I5786" s="2">
        <f>Electricity!J5811</f>
        <v>0</v>
      </c>
    </row>
    <row r="5787" spans="2:9" x14ac:dyDescent="0.35">
      <c r="B5787" s="458" t="str">
        <f t="shared" si="91"/>
        <v>08/29/2019 01:00:00 PM</v>
      </c>
      <c r="C5787" s="458">
        <v>43706</v>
      </c>
      <c r="D5787" s="459">
        <v>0.54166666666666674</v>
      </c>
      <c r="E5787" s="2">
        <f>Electricity!F5812</f>
        <v>0</v>
      </c>
      <c r="F5787" s="2">
        <f>Electricity!G5812</f>
        <v>0</v>
      </c>
      <c r="G5787" s="2">
        <f>Electricity!H5812</f>
        <v>0</v>
      </c>
      <c r="H5787" s="2">
        <f>Electricity!I5812</f>
        <v>0</v>
      </c>
      <c r="I5787" s="2">
        <f>Electricity!J5812</f>
        <v>0</v>
      </c>
    </row>
    <row r="5788" spans="2:9" x14ac:dyDescent="0.35">
      <c r="B5788" s="458" t="str">
        <f t="shared" si="91"/>
        <v>08/29/2019 02:00:00 PM</v>
      </c>
      <c r="C5788" s="458">
        <v>43706</v>
      </c>
      <c r="D5788" s="459">
        <v>0.58333333333333337</v>
      </c>
      <c r="E5788" s="2">
        <f>Electricity!F5813</f>
        <v>0</v>
      </c>
      <c r="F5788" s="2">
        <f>Electricity!G5813</f>
        <v>0</v>
      </c>
      <c r="G5788" s="2">
        <f>Electricity!H5813</f>
        <v>0</v>
      </c>
      <c r="H5788" s="2">
        <f>Electricity!I5813</f>
        <v>0</v>
      </c>
      <c r="I5788" s="2">
        <f>Electricity!J5813</f>
        <v>0</v>
      </c>
    </row>
    <row r="5789" spans="2:9" x14ac:dyDescent="0.35">
      <c r="B5789" s="458" t="str">
        <f t="shared" si="91"/>
        <v>08/29/2019 03:00:00 PM</v>
      </c>
      <c r="C5789" s="458">
        <v>43706</v>
      </c>
      <c r="D5789" s="459">
        <v>0.62500000000000011</v>
      </c>
      <c r="E5789" s="2">
        <f>Electricity!F5814</f>
        <v>0</v>
      </c>
      <c r="F5789" s="2">
        <f>Electricity!G5814</f>
        <v>0</v>
      </c>
      <c r="G5789" s="2">
        <f>Electricity!H5814</f>
        <v>0</v>
      </c>
      <c r="H5789" s="2">
        <f>Electricity!I5814</f>
        <v>0</v>
      </c>
      <c r="I5789" s="2">
        <f>Electricity!J5814</f>
        <v>0</v>
      </c>
    </row>
    <row r="5790" spans="2:9" x14ac:dyDescent="0.35">
      <c r="B5790" s="458" t="str">
        <f t="shared" si="91"/>
        <v>08/29/2019 04:00:00 PM</v>
      </c>
      <c r="C5790" s="458">
        <v>43706</v>
      </c>
      <c r="D5790" s="459">
        <v>0.66666666666666674</v>
      </c>
      <c r="E5790" s="2">
        <f>Electricity!F5815</f>
        <v>0</v>
      </c>
      <c r="F5790" s="2">
        <f>Electricity!G5815</f>
        <v>0</v>
      </c>
      <c r="G5790" s="2">
        <f>Electricity!H5815</f>
        <v>0</v>
      </c>
      <c r="H5790" s="2">
        <f>Electricity!I5815</f>
        <v>0</v>
      </c>
      <c r="I5790" s="2">
        <f>Electricity!J5815</f>
        <v>0</v>
      </c>
    </row>
    <row r="5791" spans="2:9" x14ac:dyDescent="0.35">
      <c r="B5791" s="458" t="str">
        <f t="shared" si="91"/>
        <v>08/29/2019 05:00:00 PM</v>
      </c>
      <c r="C5791" s="458">
        <v>43706</v>
      </c>
      <c r="D5791" s="459">
        <v>0.70833333333333337</v>
      </c>
      <c r="E5791" s="2">
        <f>Electricity!F5816</f>
        <v>0</v>
      </c>
      <c r="F5791" s="2">
        <f>Electricity!G5816</f>
        <v>0</v>
      </c>
      <c r="G5791" s="2">
        <f>Electricity!H5816</f>
        <v>0</v>
      </c>
      <c r="H5791" s="2">
        <f>Electricity!I5816</f>
        <v>0</v>
      </c>
      <c r="I5791" s="2">
        <f>Electricity!J5816</f>
        <v>0</v>
      </c>
    </row>
    <row r="5792" spans="2:9" x14ac:dyDescent="0.35">
      <c r="B5792" s="458" t="str">
        <f t="shared" si="91"/>
        <v>08/29/2019 06:00:00 PM</v>
      </c>
      <c r="C5792" s="458">
        <v>43706</v>
      </c>
      <c r="D5792" s="459">
        <v>0.75000000000000011</v>
      </c>
      <c r="E5792" s="2">
        <f>Electricity!F5817</f>
        <v>0</v>
      </c>
      <c r="F5792" s="2">
        <f>Electricity!G5817</f>
        <v>0</v>
      </c>
      <c r="G5792" s="2">
        <f>Electricity!H5817</f>
        <v>0</v>
      </c>
      <c r="H5792" s="2">
        <f>Electricity!I5817</f>
        <v>0</v>
      </c>
      <c r="I5792" s="2">
        <f>Electricity!J5817</f>
        <v>0</v>
      </c>
    </row>
    <row r="5793" spans="2:9" x14ac:dyDescent="0.35">
      <c r="B5793" s="458" t="str">
        <f t="shared" si="91"/>
        <v>08/29/2019 07:00:00 PM</v>
      </c>
      <c r="C5793" s="458">
        <v>43706</v>
      </c>
      <c r="D5793" s="459">
        <v>0.79166666666666674</v>
      </c>
      <c r="E5793" s="2">
        <f>Electricity!F5818</f>
        <v>0</v>
      </c>
      <c r="F5793" s="2">
        <f>Electricity!G5818</f>
        <v>0</v>
      </c>
      <c r="G5793" s="2">
        <f>Electricity!H5818</f>
        <v>0</v>
      </c>
      <c r="H5793" s="2">
        <f>Electricity!I5818</f>
        <v>0</v>
      </c>
      <c r="I5793" s="2">
        <f>Electricity!J5818</f>
        <v>0</v>
      </c>
    </row>
    <row r="5794" spans="2:9" x14ac:dyDescent="0.35">
      <c r="B5794" s="458" t="str">
        <f t="shared" si="91"/>
        <v>08/29/2019 08:00:00 PM</v>
      </c>
      <c r="C5794" s="458">
        <v>43706</v>
      </c>
      <c r="D5794" s="459">
        <v>0.83333333333333337</v>
      </c>
      <c r="E5794" s="2">
        <f>Electricity!F5819</f>
        <v>0</v>
      </c>
      <c r="F5794" s="2">
        <f>Electricity!G5819</f>
        <v>0</v>
      </c>
      <c r="G5794" s="2">
        <f>Electricity!H5819</f>
        <v>0</v>
      </c>
      <c r="H5794" s="2">
        <f>Electricity!I5819</f>
        <v>0</v>
      </c>
      <c r="I5794" s="2">
        <f>Electricity!J5819</f>
        <v>0</v>
      </c>
    </row>
    <row r="5795" spans="2:9" x14ac:dyDescent="0.35">
      <c r="B5795" s="458" t="str">
        <f t="shared" si="91"/>
        <v>08/29/2019 09:00:00 PM</v>
      </c>
      <c r="C5795" s="458">
        <v>43706</v>
      </c>
      <c r="D5795" s="459">
        <v>0.87500000000000011</v>
      </c>
      <c r="E5795" s="2">
        <f>Electricity!F5820</f>
        <v>0</v>
      </c>
      <c r="F5795" s="2">
        <f>Electricity!G5820</f>
        <v>0</v>
      </c>
      <c r="G5795" s="2">
        <f>Electricity!H5820</f>
        <v>0</v>
      </c>
      <c r="H5795" s="2">
        <f>Electricity!I5820</f>
        <v>0</v>
      </c>
      <c r="I5795" s="2">
        <f>Electricity!J5820</f>
        <v>0</v>
      </c>
    </row>
    <row r="5796" spans="2:9" x14ac:dyDescent="0.35">
      <c r="B5796" s="458" t="str">
        <f t="shared" si="91"/>
        <v>08/29/2019 10:00:00 PM</v>
      </c>
      <c r="C5796" s="458">
        <v>43706</v>
      </c>
      <c r="D5796" s="459">
        <v>0.91666666666666674</v>
      </c>
      <c r="E5796" s="2">
        <f>Electricity!F5821</f>
        <v>0</v>
      </c>
      <c r="F5796" s="2">
        <f>Electricity!G5821</f>
        <v>0</v>
      </c>
      <c r="G5796" s="2">
        <f>Electricity!H5821</f>
        <v>0</v>
      </c>
      <c r="H5796" s="2">
        <f>Electricity!I5821</f>
        <v>0</v>
      </c>
      <c r="I5796" s="2">
        <f>Electricity!J5821</f>
        <v>0</v>
      </c>
    </row>
    <row r="5797" spans="2:9" x14ac:dyDescent="0.35">
      <c r="B5797" s="458" t="str">
        <f t="shared" si="91"/>
        <v>08/29/2019 11:00:00 PM</v>
      </c>
      <c r="C5797" s="458">
        <v>43706</v>
      </c>
      <c r="D5797" s="459">
        <v>0.95833333333333337</v>
      </c>
      <c r="E5797" s="2">
        <f>Electricity!F5822</f>
        <v>0</v>
      </c>
      <c r="F5797" s="2">
        <f>Electricity!G5822</f>
        <v>0</v>
      </c>
      <c r="G5797" s="2">
        <f>Electricity!H5822</f>
        <v>0</v>
      </c>
      <c r="H5797" s="2">
        <f>Electricity!I5822</f>
        <v>0</v>
      </c>
      <c r="I5797" s="2">
        <f>Electricity!J5822</f>
        <v>0</v>
      </c>
    </row>
    <row r="5798" spans="2:9" x14ac:dyDescent="0.35">
      <c r="B5798" s="458" t="str">
        <f t="shared" si="91"/>
        <v>08/30/2019 12:00:00 AM</v>
      </c>
      <c r="C5798" s="458">
        <v>43707</v>
      </c>
      <c r="D5798" s="459">
        <v>3.1225022567582528E-17</v>
      </c>
      <c r="E5798" s="2">
        <f>Electricity!F5823</f>
        <v>0</v>
      </c>
      <c r="F5798" s="2">
        <f>Electricity!G5823</f>
        <v>0</v>
      </c>
      <c r="G5798" s="2">
        <f>Electricity!H5823</f>
        <v>0</v>
      </c>
      <c r="H5798" s="2">
        <f>Electricity!I5823</f>
        <v>0</v>
      </c>
      <c r="I5798" s="2">
        <f>Electricity!J5823</f>
        <v>0</v>
      </c>
    </row>
    <row r="5799" spans="2:9" x14ac:dyDescent="0.35">
      <c r="B5799" s="458" t="str">
        <f t="shared" si="91"/>
        <v>08/30/2019 01:00:00 AM</v>
      </c>
      <c r="C5799" s="458">
        <v>43707</v>
      </c>
      <c r="D5799" s="459">
        <v>4.1666666666666699E-2</v>
      </c>
      <c r="E5799" s="2">
        <f>Electricity!F5824</f>
        <v>0</v>
      </c>
      <c r="F5799" s="2">
        <f>Electricity!G5824</f>
        <v>0</v>
      </c>
      <c r="G5799" s="2">
        <f>Electricity!H5824</f>
        <v>0</v>
      </c>
      <c r="H5799" s="2">
        <f>Electricity!I5824</f>
        <v>0</v>
      </c>
      <c r="I5799" s="2">
        <f>Electricity!J5824</f>
        <v>0</v>
      </c>
    </row>
    <row r="5800" spans="2:9" x14ac:dyDescent="0.35">
      <c r="B5800" s="458" t="str">
        <f t="shared" si="91"/>
        <v>08/30/2019 02:00:00 AM</v>
      </c>
      <c r="C5800" s="458">
        <v>43707</v>
      </c>
      <c r="D5800" s="459">
        <v>8.333333333333337E-2</v>
      </c>
      <c r="E5800" s="2">
        <f>Electricity!F5825</f>
        <v>0</v>
      </c>
      <c r="F5800" s="2">
        <f>Electricity!G5825</f>
        <v>0</v>
      </c>
      <c r="G5800" s="2">
        <f>Electricity!H5825</f>
        <v>0</v>
      </c>
      <c r="H5800" s="2">
        <f>Electricity!I5825</f>
        <v>0</v>
      </c>
      <c r="I5800" s="2">
        <f>Electricity!J5825</f>
        <v>0</v>
      </c>
    </row>
    <row r="5801" spans="2:9" x14ac:dyDescent="0.35">
      <c r="B5801" s="458" t="str">
        <f t="shared" si="91"/>
        <v>08/30/2019 03:00:00 AM</v>
      </c>
      <c r="C5801" s="458">
        <v>43707</v>
      </c>
      <c r="D5801" s="459">
        <v>0.12500000000000006</v>
      </c>
      <c r="E5801" s="2">
        <f>Electricity!F5826</f>
        <v>0</v>
      </c>
      <c r="F5801" s="2">
        <f>Electricity!G5826</f>
        <v>0</v>
      </c>
      <c r="G5801" s="2">
        <f>Electricity!H5826</f>
        <v>0</v>
      </c>
      <c r="H5801" s="2">
        <f>Electricity!I5826</f>
        <v>0</v>
      </c>
      <c r="I5801" s="2">
        <f>Electricity!J5826</f>
        <v>0</v>
      </c>
    </row>
    <row r="5802" spans="2:9" x14ac:dyDescent="0.35">
      <c r="B5802" s="458" t="str">
        <f t="shared" si="91"/>
        <v>08/30/2019 04:00:00 AM</v>
      </c>
      <c r="C5802" s="458">
        <v>43707</v>
      </c>
      <c r="D5802" s="459">
        <v>0.16666666666666669</v>
      </c>
      <c r="E5802" s="2">
        <f>Electricity!F5827</f>
        <v>0</v>
      </c>
      <c r="F5802" s="2">
        <f>Electricity!G5827</f>
        <v>0</v>
      </c>
      <c r="G5802" s="2">
        <f>Electricity!H5827</f>
        <v>0</v>
      </c>
      <c r="H5802" s="2">
        <f>Electricity!I5827</f>
        <v>0</v>
      </c>
      <c r="I5802" s="2">
        <f>Electricity!J5827</f>
        <v>0</v>
      </c>
    </row>
    <row r="5803" spans="2:9" x14ac:dyDescent="0.35">
      <c r="B5803" s="458" t="str">
        <f t="shared" si="91"/>
        <v>08/30/2019 05:00:00 AM</v>
      </c>
      <c r="C5803" s="458">
        <v>43707</v>
      </c>
      <c r="D5803" s="459">
        <v>0.20833333333333337</v>
      </c>
      <c r="E5803" s="2">
        <f>Electricity!F5828</f>
        <v>0</v>
      </c>
      <c r="F5803" s="2">
        <f>Electricity!G5828</f>
        <v>0</v>
      </c>
      <c r="G5803" s="2">
        <f>Electricity!H5828</f>
        <v>0</v>
      </c>
      <c r="H5803" s="2">
        <f>Electricity!I5828</f>
        <v>0</v>
      </c>
      <c r="I5803" s="2">
        <f>Electricity!J5828</f>
        <v>0</v>
      </c>
    </row>
    <row r="5804" spans="2:9" x14ac:dyDescent="0.35">
      <c r="B5804" s="458" t="str">
        <f t="shared" si="91"/>
        <v>08/30/2019 06:00:00 AM</v>
      </c>
      <c r="C5804" s="458">
        <v>43707</v>
      </c>
      <c r="D5804" s="459">
        <v>0.25</v>
      </c>
      <c r="E5804" s="2">
        <f>Electricity!F5829</f>
        <v>0</v>
      </c>
      <c r="F5804" s="2">
        <f>Electricity!G5829</f>
        <v>0</v>
      </c>
      <c r="G5804" s="2">
        <f>Electricity!H5829</f>
        <v>0</v>
      </c>
      <c r="H5804" s="2">
        <f>Electricity!I5829</f>
        <v>0</v>
      </c>
      <c r="I5804" s="2">
        <f>Electricity!J5829</f>
        <v>0</v>
      </c>
    </row>
    <row r="5805" spans="2:9" x14ac:dyDescent="0.35">
      <c r="B5805" s="458" t="str">
        <f t="shared" si="91"/>
        <v>08/30/2019 07:00:00 AM</v>
      </c>
      <c r="C5805" s="458">
        <v>43707</v>
      </c>
      <c r="D5805" s="459">
        <v>0.29166666666666669</v>
      </c>
      <c r="E5805" s="2">
        <f>Electricity!F5830</f>
        <v>0</v>
      </c>
      <c r="F5805" s="2">
        <f>Electricity!G5830</f>
        <v>0</v>
      </c>
      <c r="G5805" s="2">
        <f>Electricity!H5830</f>
        <v>0</v>
      </c>
      <c r="H5805" s="2">
        <f>Electricity!I5830</f>
        <v>0</v>
      </c>
      <c r="I5805" s="2">
        <f>Electricity!J5830</f>
        <v>0</v>
      </c>
    </row>
    <row r="5806" spans="2:9" x14ac:dyDescent="0.35">
      <c r="B5806" s="458" t="str">
        <f t="shared" si="91"/>
        <v>08/30/2019 08:00:00 AM</v>
      </c>
      <c r="C5806" s="458">
        <v>43707</v>
      </c>
      <c r="D5806" s="459">
        <v>0.33333333333333337</v>
      </c>
      <c r="E5806" s="2">
        <f>Electricity!F5831</f>
        <v>0</v>
      </c>
      <c r="F5806" s="2">
        <f>Electricity!G5831</f>
        <v>0</v>
      </c>
      <c r="G5806" s="2">
        <f>Electricity!H5831</f>
        <v>0</v>
      </c>
      <c r="H5806" s="2">
        <f>Electricity!I5831</f>
        <v>0</v>
      </c>
      <c r="I5806" s="2">
        <f>Electricity!J5831</f>
        <v>0</v>
      </c>
    </row>
    <row r="5807" spans="2:9" x14ac:dyDescent="0.35">
      <c r="B5807" s="458" t="str">
        <f t="shared" si="91"/>
        <v>08/30/2019 09:00:00 AM</v>
      </c>
      <c r="C5807" s="458">
        <v>43707</v>
      </c>
      <c r="D5807" s="459">
        <v>0.375</v>
      </c>
      <c r="E5807" s="2">
        <f>Electricity!F5832</f>
        <v>0</v>
      </c>
      <c r="F5807" s="2">
        <f>Electricity!G5832</f>
        <v>0</v>
      </c>
      <c r="G5807" s="2">
        <f>Electricity!H5832</f>
        <v>0</v>
      </c>
      <c r="H5807" s="2">
        <f>Electricity!I5832</f>
        <v>0</v>
      </c>
      <c r="I5807" s="2">
        <f>Electricity!J5832</f>
        <v>0</v>
      </c>
    </row>
    <row r="5808" spans="2:9" x14ac:dyDescent="0.35">
      <c r="B5808" s="458" t="str">
        <f t="shared" si="91"/>
        <v>08/30/2019 10:00:00 AM</v>
      </c>
      <c r="C5808" s="458">
        <v>43707</v>
      </c>
      <c r="D5808" s="459">
        <v>0.41666666666666669</v>
      </c>
      <c r="E5808" s="2">
        <f>Electricity!F5833</f>
        <v>0</v>
      </c>
      <c r="F5808" s="2">
        <f>Electricity!G5833</f>
        <v>0</v>
      </c>
      <c r="G5808" s="2">
        <f>Electricity!H5833</f>
        <v>0</v>
      </c>
      <c r="H5808" s="2">
        <f>Electricity!I5833</f>
        <v>0</v>
      </c>
      <c r="I5808" s="2">
        <f>Electricity!J5833</f>
        <v>0</v>
      </c>
    </row>
    <row r="5809" spans="2:9" x14ac:dyDescent="0.35">
      <c r="B5809" s="458" t="str">
        <f t="shared" si="91"/>
        <v>08/30/2019 11:00:00 AM</v>
      </c>
      <c r="C5809" s="458">
        <v>43707</v>
      </c>
      <c r="D5809" s="459">
        <v>0.45833333333333337</v>
      </c>
      <c r="E5809" s="2">
        <f>Electricity!F5834</f>
        <v>0</v>
      </c>
      <c r="F5809" s="2">
        <f>Electricity!G5834</f>
        <v>0</v>
      </c>
      <c r="G5809" s="2">
        <f>Electricity!H5834</f>
        <v>0</v>
      </c>
      <c r="H5809" s="2">
        <f>Electricity!I5834</f>
        <v>0</v>
      </c>
      <c r="I5809" s="2">
        <f>Electricity!J5834</f>
        <v>0</v>
      </c>
    </row>
    <row r="5810" spans="2:9" x14ac:dyDescent="0.35">
      <c r="B5810" s="458" t="str">
        <f t="shared" si="91"/>
        <v>08/30/2019 12:00:00 PM</v>
      </c>
      <c r="C5810" s="458">
        <v>43707</v>
      </c>
      <c r="D5810" s="459">
        <v>0.50000000000000011</v>
      </c>
      <c r="E5810" s="2">
        <f>Electricity!F5835</f>
        <v>0</v>
      </c>
      <c r="F5810" s="2">
        <f>Electricity!G5835</f>
        <v>0</v>
      </c>
      <c r="G5810" s="2">
        <f>Electricity!H5835</f>
        <v>0</v>
      </c>
      <c r="H5810" s="2">
        <f>Electricity!I5835</f>
        <v>0</v>
      </c>
      <c r="I5810" s="2">
        <f>Electricity!J5835</f>
        <v>0</v>
      </c>
    </row>
    <row r="5811" spans="2:9" x14ac:dyDescent="0.35">
      <c r="B5811" s="458" t="str">
        <f t="shared" si="91"/>
        <v>08/30/2019 01:00:00 PM</v>
      </c>
      <c r="C5811" s="458">
        <v>43707</v>
      </c>
      <c r="D5811" s="459">
        <v>0.54166666666666674</v>
      </c>
      <c r="E5811" s="2">
        <f>Electricity!F5836</f>
        <v>0</v>
      </c>
      <c r="F5811" s="2">
        <f>Electricity!G5836</f>
        <v>0</v>
      </c>
      <c r="G5811" s="2">
        <f>Electricity!H5836</f>
        <v>0</v>
      </c>
      <c r="H5811" s="2">
        <f>Electricity!I5836</f>
        <v>0</v>
      </c>
      <c r="I5811" s="2">
        <f>Electricity!J5836</f>
        <v>0</v>
      </c>
    </row>
    <row r="5812" spans="2:9" x14ac:dyDescent="0.35">
      <c r="B5812" s="458" t="str">
        <f t="shared" si="91"/>
        <v>08/30/2019 02:00:00 PM</v>
      </c>
      <c r="C5812" s="458">
        <v>43707</v>
      </c>
      <c r="D5812" s="459">
        <v>0.58333333333333337</v>
      </c>
      <c r="E5812" s="2">
        <f>Electricity!F5837</f>
        <v>0</v>
      </c>
      <c r="F5812" s="2">
        <f>Electricity!G5837</f>
        <v>0</v>
      </c>
      <c r="G5812" s="2">
        <f>Electricity!H5837</f>
        <v>0</v>
      </c>
      <c r="H5812" s="2">
        <f>Electricity!I5837</f>
        <v>0</v>
      </c>
      <c r="I5812" s="2">
        <f>Electricity!J5837</f>
        <v>0</v>
      </c>
    </row>
    <row r="5813" spans="2:9" x14ac:dyDescent="0.35">
      <c r="B5813" s="458" t="str">
        <f t="shared" si="91"/>
        <v>08/30/2019 03:00:00 PM</v>
      </c>
      <c r="C5813" s="458">
        <v>43707</v>
      </c>
      <c r="D5813" s="459">
        <v>0.62500000000000011</v>
      </c>
      <c r="E5813" s="2">
        <f>Electricity!F5838</f>
        <v>0</v>
      </c>
      <c r="F5813" s="2">
        <f>Electricity!G5838</f>
        <v>0</v>
      </c>
      <c r="G5813" s="2">
        <f>Electricity!H5838</f>
        <v>0</v>
      </c>
      <c r="H5813" s="2">
        <f>Electricity!I5838</f>
        <v>0</v>
      </c>
      <c r="I5813" s="2">
        <f>Electricity!J5838</f>
        <v>0</v>
      </c>
    </row>
    <row r="5814" spans="2:9" x14ac:dyDescent="0.35">
      <c r="B5814" s="458" t="str">
        <f t="shared" si="91"/>
        <v>08/30/2019 04:00:00 PM</v>
      </c>
      <c r="C5814" s="458">
        <v>43707</v>
      </c>
      <c r="D5814" s="459">
        <v>0.66666666666666674</v>
      </c>
      <c r="E5814" s="2">
        <f>Electricity!F5839</f>
        <v>0</v>
      </c>
      <c r="F5814" s="2">
        <f>Electricity!G5839</f>
        <v>0</v>
      </c>
      <c r="G5814" s="2">
        <f>Electricity!H5839</f>
        <v>0</v>
      </c>
      <c r="H5814" s="2">
        <f>Electricity!I5839</f>
        <v>0</v>
      </c>
      <c r="I5814" s="2">
        <f>Electricity!J5839</f>
        <v>0</v>
      </c>
    </row>
    <row r="5815" spans="2:9" x14ac:dyDescent="0.35">
      <c r="B5815" s="458" t="str">
        <f t="shared" si="91"/>
        <v>08/30/2019 05:00:00 PM</v>
      </c>
      <c r="C5815" s="458">
        <v>43707</v>
      </c>
      <c r="D5815" s="459">
        <v>0.70833333333333337</v>
      </c>
      <c r="E5815" s="2">
        <f>Electricity!F5840</f>
        <v>0</v>
      </c>
      <c r="F5815" s="2">
        <f>Electricity!G5840</f>
        <v>0</v>
      </c>
      <c r="G5815" s="2">
        <f>Electricity!H5840</f>
        <v>0</v>
      </c>
      <c r="H5815" s="2">
        <f>Electricity!I5840</f>
        <v>0</v>
      </c>
      <c r="I5815" s="2">
        <f>Electricity!J5840</f>
        <v>0</v>
      </c>
    </row>
    <row r="5816" spans="2:9" x14ac:dyDescent="0.35">
      <c r="B5816" s="458" t="str">
        <f t="shared" si="91"/>
        <v>08/30/2019 06:00:00 PM</v>
      </c>
      <c r="C5816" s="458">
        <v>43707</v>
      </c>
      <c r="D5816" s="459">
        <v>0.75000000000000011</v>
      </c>
      <c r="E5816" s="2">
        <f>Electricity!F5841</f>
        <v>0</v>
      </c>
      <c r="F5816" s="2">
        <f>Electricity!G5841</f>
        <v>0</v>
      </c>
      <c r="G5816" s="2">
        <f>Electricity!H5841</f>
        <v>0</v>
      </c>
      <c r="H5816" s="2">
        <f>Electricity!I5841</f>
        <v>0</v>
      </c>
      <c r="I5816" s="2">
        <f>Electricity!J5841</f>
        <v>0</v>
      </c>
    </row>
    <row r="5817" spans="2:9" x14ac:dyDescent="0.35">
      <c r="B5817" s="458" t="str">
        <f t="shared" si="91"/>
        <v>08/30/2019 07:00:00 PM</v>
      </c>
      <c r="C5817" s="458">
        <v>43707</v>
      </c>
      <c r="D5817" s="459">
        <v>0.79166666666666674</v>
      </c>
      <c r="E5817" s="2">
        <f>Electricity!F5842</f>
        <v>0</v>
      </c>
      <c r="F5817" s="2">
        <f>Electricity!G5842</f>
        <v>0</v>
      </c>
      <c r="G5817" s="2">
        <f>Electricity!H5842</f>
        <v>0</v>
      </c>
      <c r="H5817" s="2">
        <f>Electricity!I5842</f>
        <v>0</v>
      </c>
      <c r="I5817" s="2">
        <f>Electricity!J5842</f>
        <v>0</v>
      </c>
    </row>
    <row r="5818" spans="2:9" x14ac:dyDescent="0.35">
      <c r="B5818" s="458" t="str">
        <f t="shared" si="91"/>
        <v>08/30/2019 08:00:00 PM</v>
      </c>
      <c r="C5818" s="458">
        <v>43707</v>
      </c>
      <c r="D5818" s="459">
        <v>0.83333333333333337</v>
      </c>
      <c r="E5818" s="2">
        <f>Electricity!F5843</f>
        <v>0</v>
      </c>
      <c r="F5818" s="2">
        <f>Electricity!G5843</f>
        <v>0</v>
      </c>
      <c r="G5818" s="2">
        <f>Electricity!H5843</f>
        <v>0</v>
      </c>
      <c r="H5818" s="2">
        <f>Electricity!I5843</f>
        <v>0</v>
      </c>
      <c r="I5818" s="2">
        <f>Electricity!J5843</f>
        <v>0</v>
      </c>
    </row>
    <row r="5819" spans="2:9" x14ac:dyDescent="0.35">
      <c r="B5819" s="458" t="str">
        <f t="shared" si="91"/>
        <v>08/30/2019 09:00:00 PM</v>
      </c>
      <c r="C5819" s="458">
        <v>43707</v>
      </c>
      <c r="D5819" s="459">
        <v>0.87500000000000011</v>
      </c>
      <c r="E5819" s="2">
        <f>Electricity!F5844</f>
        <v>0</v>
      </c>
      <c r="F5819" s="2">
        <f>Electricity!G5844</f>
        <v>0</v>
      </c>
      <c r="G5819" s="2">
        <f>Electricity!H5844</f>
        <v>0</v>
      </c>
      <c r="H5819" s="2">
        <f>Electricity!I5844</f>
        <v>0</v>
      </c>
      <c r="I5819" s="2">
        <f>Electricity!J5844</f>
        <v>0</v>
      </c>
    </row>
    <row r="5820" spans="2:9" x14ac:dyDescent="0.35">
      <c r="B5820" s="458" t="str">
        <f t="shared" si="91"/>
        <v>08/30/2019 10:00:00 PM</v>
      </c>
      <c r="C5820" s="458">
        <v>43707</v>
      </c>
      <c r="D5820" s="459">
        <v>0.91666666666666674</v>
      </c>
      <c r="E5820" s="2">
        <f>Electricity!F5845</f>
        <v>0</v>
      </c>
      <c r="F5820" s="2">
        <f>Electricity!G5845</f>
        <v>0</v>
      </c>
      <c r="G5820" s="2">
        <f>Electricity!H5845</f>
        <v>0</v>
      </c>
      <c r="H5820" s="2">
        <f>Electricity!I5845</f>
        <v>0</v>
      </c>
      <c r="I5820" s="2">
        <f>Electricity!J5845</f>
        <v>0</v>
      </c>
    </row>
    <row r="5821" spans="2:9" x14ac:dyDescent="0.35">
      <c r="B5821" s="458" t="str">
        <f t="shared" si="91"/>
        <v>08/30/2019 11:00:00 PM</v>
      </c>
      <c r="C5821" s="458">
        <v>43707</v>
      </c>
      <c r="D5821" s="459">
        <v>0.95833333333333337</v>
      </c>
      <c r="E5821" s="2">
        <f>Electricity!F5846</f>
        <v>0</v>
      </c>
      <c r="F5821" s="2">
        <f>Electricity!G5846</f>
        <v>0</v>
      </c>
      <c r="G5821" s="2">
        <f>Electricity!H5846</f>
        <v>0</v>
      </c>
      <c r="H5821" s="2">
        <f>Electricity!I5846</f>
        <v>0</v>
      </c>
      <c r="I5821" s="2">
        <f>Electricity!J5846</f>
        <v>0</v>
      </c>
    </row>
    <row r="5822" spans="2:9" x14ac:dyDescent="0.35">
      <c r="B5822" s="458" t="str">
        <f t="shared" si="91"/>
        <v>08/31/2019 12:00:00 AM</v>
      </c>
      <c r="C5822" s="458">
        <v>43708</v>
      </c>
      <c r="D5822" s="459">
        <v>3.1225022567582528E-17</v>
      </c>
      <c r="E5822" s="2">
        <f>Electricity!F5847</f>
        <v>0</v>
      </c>
      <c r="F5822" s="2">
        <f>Electricity!G5847</f>
        <v>0</v>
      </c>
      <c r="G5822" s="2">
        <f>Electricity!H5847</f>
        <v>0</v>
      </c>
      <c r="H5822" s="2">
        <f>Electricity!I5847</f>
        <v>0</v>
      </c>
      <c r="I5822" s="2">
        <f>Electricity!J5847</f>
        <v>0</v>
      </c>
    </row>
    <row r="5823" spans="2:9" x14ac:dyDescent="0.35">
      <c r="B5823" s="458" t="str">
        <f t="shared" si="91"/>
        <v>08/31/2019 01:00:00 AM</v>
      </c>
      <c r="C5823" s="458">
        <v>43708</v>
      </c>
      <c r="D5823" s="459">
        <v>4.1666666666666699E-2</v>
      </c>
      <c r="E5823" s="2">
        <f>Electricity!F5848</f>
        <v>0</v>
      </c>
      <c r="F5823" s="2">
        <f>Electricity!G5848</f>
        <v>0</v>
      </c>
      <c r="G5823" s="2">
        <f>Electricity!H5848</f>
        <v>0</v>
      </c>
      <c r="H5823" s="2">
        <f>Electricity!I5848</f>
        <v>0</v>
      </c>
      <c r="I5823" s="2">
        <f>Electricity!J5848</f>
        <v>0</v>
      </c>
    </row>
    <row r="5824" spans="2:9" x14ac:dyDescent="0.35">
      <c r="B5824" s="458" t="str">
        <f t="shared" si="91"/>
        <v>08/31/2019 02:00:00 AM</v>
      </c>
      <c r="C5824" s="458">
        <v>43708</v>
      </c>
      <c r="D5824" s="459">
        <v>8.333333333333337E-2</v>
      </c>
      <c r="E5824" s="2">
        <f>Electricity!F5849</f>
        <v>0</v>
      </c>
      <c r="F5824" s="2">
        <f>Electricity!G5849</f>
        <v>0</v>
      </c>
      <c r="G5824" s="2">
        <f>Electricity!H5849</f>
        <v>0</v>
      </c>
      <c r="H5824" s="2">
        <f>Electricity!I5849</f>
        <v>0</v>
      </c>
      <c r="I5824" s="2">
        <f>Electricity!J5849</f>
        <v>0</v>
      </c>
    </row>
    <row r="5825" spans="2:9" x14ac:dyDescent="0.35">
      <c r="B5825" s="458" t="str">
        <f t="shared" si="91"/>
        <v>08/31/2019 03:00:00 AM</v>
      </c>
      <c r="C5825" s="458">
        <v>43708</v>
      </c>
      <c r="D5825" s="459">
        <v>0.12500000000000006</v>
      </c>
      <c r="E5825" s="2">
        <f>Electricity!F5850</f>
        <v>0</v>
      </c>
      <c r="F5825" s="2">
        <f>Electricity!G5850</f>
        <v>0</v>
      </c>
      <c r="G5825" s="2">
        <f>Electricity!H5850</f>
        <v>0</v>
      </c>
      <c r="H5825" s="2">
        <f>Electricity!I5850</f>
        <v>0</v>
      </c>
      <c r="I5825" s="2">
        <f>Electricity!J5850</f>
        <v>0</v>
      </c>
    </row>
    <row r="5826" spans="2:9" x14ac:dyDescent="0.35">
      <c r="B5826" s="458" t="str">
        <f t="shared" si="91"/>
        <v>08/31/2019 04:00:00 AM</v>
      </c>
      <c r="C5826" s="458">
        <v>43708</v>
      </c>
      <c r="D5826" s="459">
        <v>0.16666666666666669</v>
      </c>
      <c r="E5826" s="2">
        <f>Electricity!F5851</f>
        <v>0</v>
      </c>
      <c r="F5826" s="2">
        <f>Electricity!G5851</f>
        <v>0</v>
      </c>
      <c r="G5826" s="2">
        <f>Electricity!H5851</f>
        <v>0</v>
      </c>
      <c r="H5826" s="2">
        <f>Electricity!I5851</f>
        <v>0</v>
      </c>
      <c r="I5826" s="2">
        <f>Electricity!J5851</f>
        <v>0</v>
      </c>
    </row>
    <row r="5827" spans="2:9" x14ac:dyDescent="0.35">
      <c r="B5827" s="458" t="str">
        <f t="shared" si="91"/>
        <v>08/31/2019 05:00:00 AM</v>
      </c>
      <c r="C5827" s="458">
        <v>43708</v>
      </c>
      <c r="D5827" s="459">
        <v>0.20833333333333337</v>
      </c>
      <c r="E5827" s="2">
        <f>Electricity!F5852</f>
        <v>0</v>
      </c>
      <c r="F5827" s="2">
        <f>Electricity!G5852</f>
        <v>0</v>
      </c>
      <c r="G5827" s="2">
        <f>Electricity!H5852</f>
        <v>0</v>
      </c>
      <c r="H5827" s="2">
        <f>Electricity!I5852</f>
        <v>0</v>
      </c>
      <c r="I5827" s="2">
        <f>Electricity!J5852</f>
        <v>0</v>
      </c>
    </row>
    <row r="5828" spans="2:9" x14ac:dyDescent="0.35">
      <c r="B5828" s="458" t="str">
        <f t="shared" si="91"/>
        <v>08/31/2019 06:00:00 AM</v>
      </c>
      <c r="C5828" s="458">
        <v>43708</v>
      </c>
      <c r="D5828" s="459">
        <v>0.25</v>
      </c>
      <c r="E5828" s="2">
        <f>Electricity!F5853</f>
        <v>0</v>
      </c>
      <c r="F5828" s="2">
        <f>Electricity!G5853</f>
        <v>0</v>
      </c>
      <c r="G5828" s="2">
        <f>Electricity!H5853</f>
        <v>0</v>
      </c>
      <c r="H5828" s="2">
        <f>Electricity!I5853</f>
        <v>0</v>
      </c>
      <c r="I5828" s="2">
        <f>Electricity!J5853</f>
        <v>0</v>
      </c>
    </row>
    <row r="5829" spans="2:9" x14ac:dyDescent="0.35">
      <c r="B5829" s="458" t="str">
        <f t="shared" si="91"/>
        <v>08/31/2019 07:00:00 AM</v>
      </c>
      <c r="C5829" s="458">
        <v>43708</v>
      </c>
      <c r="D5829" s="459">
        <v>0.29166666666666669</v>
      </c>
      <c r="E5829" s="2">
        <f>Electricity!F5854</f>
        <v>0</v>
      </c>
      <c r="F5829" s="2">
        <f>Electricity!G5854</f>
        <v>0</v>
      </c>
      <c r="G5829" s="2">
        <f>Electricity!H5854</f>
        <v>0</v>
      </c>
      <c r="H5829" s="2">
        <f>Electricity!I5854</f>
        <v>0</v>
      </c>
      <c r="I5829" s="2">
        <f>Electricity!J5854</f>
        <v>0</v>
      </c>
    </row>
    <row r="5830" spans="2:9" x14ac:dyDescent="0.35">
      <c r="B5830" s="458" t="str">
        <f t="shared" si="91"/>
        <v>08/31/2019 08:00:00 AM</v>
      </c>
      <c r="C5830" s="458">
        <v>43708</v>
      </c>
      <c r="D5830" s="459">
        <v>0.33333333333333337</v>
      </c>
      <c r="E5830" s="2">
        <f>Electricity!F5855</f>
        <v>0</v>
      </c>
      <c r="F5830" s="2">
        <f>Electricity!G5855</f>
        <v>0</v>
      </c>
      <c r="G5830" s="2">
        <f>Electricity!H5855</f>
        <v>0</v>
      </c>
      <c r="H5830" s="2">
        <f>Electricity!I5855</f>
        <v>0</v>
      </c>
      <c r="I5830" s="2">
        <f>Electricity!J5855</f>
        <v>0</v>
      </c>
    </row>
    <row r="5831" spans="2:9" x14ac:dyDescent="0.35">
      <c r="B5831" s="458" t="str">
        <f t="shared" si="91"/>
        <v>08/31/2019 09:00:00 AM</v>
      </c>
      <c r="C5831" s="458">
        <v>43708</v>
      </c>
      <c r="D5831" s="459">
        <v>0.375</v>
      </c>
      <c r="E5831" s="2">
        <f>Electricity!F5856</f>
        <v>0</v>
      </c>
      <c r="F5831" s="2">
        <f>Electricity!G5856</f>
        <v>0</v>
      </c>
      <c r="G5831" s="2">
        <f>Electricity!H5856</f>
        <v>0</v>
      </c>
      <c r="H5831" s="2">
        <f>Electricity!I5856</f>
        <v>0</v>
      </c>
      <c r="I5831" s="2">
        <f>Electricity!J5856</f>
        <v>0</v>
      </c>
    </row>
    <row r="5832" spans="2:9" x14ac:dyDescent="0.35">
      <c r="B5832" s="458" t="str">
        <f t="shared" si="91"/>
        <v>08/31/2019 10:00:00 AM</v>
      </c>
      <c r="C5832" s="458">
        <v>43708</v>
      </c>
      <c r="D5832" s="459">
        <v>0.41666666666666669</v>
      </c>
      <c r="E5832" s="2">
        <f>Electricity!F5857</f>
        <v>0</v>
      </c>
      <c r="F5832" s="2">
        <f>Electricity!G5857</f>
        <v>0</v>
      </c>
      <c r="G5832" s="2">
        <f>Electricity!H5857</f>
        <v>0</v>
      </c>
      <c r="H5832" s="2">
        <f>Electricity!I5857</f>
        <v>0</v>
      </c>
      <c r="I5832" s="2">
        <f>Electricity!J5857</f>
        <v>0</v>
      </c>
    </row>
    <row r="5833" spans="2:9" x14ac:dyDescent="0.35">
      <c r="B5833" s="458" t="str">
        <f t="shared" si="91"/>
        <v>08/31/2019 11:00:00 AM</v>
      </c>
      <c r="C5833" s="458">
        <v>43708</v>
      </c>
      <c r="D5833" s="459">
        <v>0.45833333333333337</v>
      </c>
      <c r="E5833" s="2">
        <f>Electricity!F5858</f>
        <v>0</v>
      </c>
      <c r="F5833" s="2">
        <f>Electricity!G5858</f>
        <v>0</v>
      </c>
      <c r="G5833" s="2">
        <f>Electricity!H5858</f>
        <v>0</v>
      </c>
      <c r="H5833" s="2">
        <f>Electricity!I5858</f>
        <v>0</v>
      </c>
      <c r="I5833" s="2">
        <f>Electricity!J5858</f>
        <v>0</v>
      </c>
    </row>
    <row r="5834" spans="2:9" x14ac:dyDescent="0.35">
      <c r="B5834" s="458" t="str">
        <f t="shared" si="91"/>
        <v>08/31/2019 12:00:00 PM</v>
      </c>
      <c r="C5834" s="458">
        <v>43708</v>
      </c>
      <c r="D5834" s="459">
        <v>0.50000000000000011</v>
      </c>
      <c r="E5834" s="2">
        <f>Electricity!F5859</f>
        <v>0</v>
      </c>
      <c r="F5834" s="2">
        <f>Electricity!G5859</f>
        <v>0</v>
      </c>
      <c r="G5834" s="2">
        <f>Electricity!H5859</f>
        <v>0</v>
      </c>
      <c r="H5834" s="2">
        <f>Electricity!I5859</f>
        <v>0</v>
      </c>
      <c r="I5834" s="2">
        <f>Electricity!J5859</f>
        <v>0</v>
      </c>
    </row>
    <row r="5835" spans="2:9" x14ac:dyDescent="0.35">
      <c r="B5835" s="458" t="str">
        <f t="shared" si="91"/>
        <v>08/31/2019 01:00:00 PM</v>
      </c>
      <c r="C5835" s="458">
        <v>43708</v>
      </c>
      <c r="D5835" s="459">
        <v>0.54166666666666674</v>
      </c>
      <c r="E5835" s="2">
        <f>Electricity!F5860</f>
        <v>0</v>
      </c>
      <c r="F5835" s="2">
        <f>Electricity!G5860</f>
        <v>0</v>
      </c>
      <c r="G5835" s="2">
        <f>Electricity!H5860</f>
        <v>0</v>
      </c>
      <c r="H5835" s="2">
        <f>Electricity!I5860</f>
        <v>0</v>
      </c>
      <c r="I5835" s="2">
        <f>Electricity!J5860</f>
        <v>0</v>
      </c>
    </row>
    <row r="5836" spans="2:9" x14ac:dyDescent="0.35">
      <c r="B5836" s="458" t="str">
        <f t="shared" si="91"/>
        <v>08/31/2019 02:00:00 PM</v>
      </c>
      <c r="C5836" s="458">
        <v>43708</v>
      </c>
      <c r="D5836" s="459">
        <v>0.58333333333333337</v>
      </c>
      <c r="E5836" s="2">
        <f>Electricity!F5861</f>
        <v>0</v>
      </c>
      <c r="F5836" s="2">
        <f>Electricity!G5861</f>
        <v>0</v>
      </c>
      <c r="G5836" s="2">
        <f>Electricity!H5861</f>
        <v>0</v>
      </c>
      <c r="H5836" s="2">
        <f>Electricity!I5861</f>
        <v>0</v>
      </c>
      <c r="I5836" s="2">
        <f>Electricity!J5861</f>
        <v>0</v>
      </c>
    </row>
    <row r="5837" spans="2:9" x14ac:dyDescent="0.35">
      <c r="B5837" s="458" t="str">
        <f t="shared" si="91"/>
        <v>08/31/2019 03:00:00 PM</v>
      </c>
      <c r="C5837" s="458">
        <v>43708</v>
      </c>
      <c r="D5837" s="459">
        <v>0.62500000000000011</v>
      </c>
      <c r="E5837" s="2">
        <f>Electricity!F5862</f>
        <v>0</v>
      </c>
      <c r="F5837" s="2">
        <f>Electricity!G5862</f>
        <v>0</v>
      </c>
      <c r="G5837" s="2">
        <f>Electricity!H5862</f>
        <v>0</v>
      </c>
      <c r="H5837" s="2">
        <f>Electricity!I5862</f>
        <v>0</v>
      </c>
      <c r="I5837" s="2">
        <f>Electricity!J5862</f>
        <v>0</v>
      </c>
    </row>
    <row r="5838" spans="2:9" x14ac:dyDescent="0.35">
      <c r="B5838" s="458" t="str">
        <f t="shared" si="91"/>
        <v>08/31/2019 04:00:00 PM</v>
      </c>
      <c r="C5838" s="458">
        <v>43708</v>
      </c>
      <c r="D5838" s="459">
        <v>0.66666666666666674</v>
      </c>
      <c r="E5838" s="2">
        <f>Electricity!F5863</f>
        <v>0</v>
      </c>
      <c r="F5838" s="2">
        <f>Electricity!G5863</f>
        <v>0</v>
      </c>
      <c r="G5838" s="2">
        <f>Electricity!H5863</f>
        <v>0</v>
      </c>
      <c r="H5838" s="2">
        <f>Electricity!I5863</f>
        <v>0</v>
      </c>
      <c r="I5838" s="2">
        <f>Electricity!J5863</f>
        <v>0</v>
      </c>
    </row>
    <row r="5839" spans="2:9" x14ac:dyDescent="0.35">
      <c r="B5839" s="458" t="str">
        <f t="shared" ref="B5839:B5902" si="92">CONCATENATE(TEXT(C5839,"mm/dd/yyyy")," ",TEXT(D5839,"hh:mm:ss AM/PM"))</f>
        <v>08/31/2019 05:00:00 PM</v>
      </c>
      <c r="C5839" s="458">
        <v>43708</v>
      </c>
      <c r="D5839" s="459">
        <v>0.70833333333333337</v>
      </c>
      <c r="E5839" s="2">
        <f>Electricity!F5864</f>
        <v>0</v>
      </c>
      <c r="F5839" s="2">
        <f>Electricity!G5864</f>
        <v>0</v>
      </c>
      <c r="G5839" s="2">
        <f>Electricity!H5864</f>
        <v>0</v>
      </c>
      <c r="H5839" s="2">
        <f>Electricity!I5864</f>
        <v>0</v>
      </c>
      <c r="I5839" s="2">
        <f>Electricity!J5864</f>
        <v>0</v>
      </c>
    </row>
    <row r="5840" spans="2:9" x14ac:dyDescent="0.35">
      <c r="B5840" s="458" t="str">
        <f t="shared" si="92"/>
        <v>08/31/2019 06:00:00 PM</v>
      </c>
      <c r="C5840" s="458">
        <v>43708</v>
      </c>
      <c r="D5840" s="459">
        <v>0.75000000000000011</v>
      </c>
      <c r="E5840" s="2">
        <f>Electricity!F5865</f>
        <v>0</v>
      </c>
      <c r="F5840" s="2">
        <f>Electricity!G5865</f>
        <v>0</v>
      </c>
      <c r="G5840" s="2">
        <f>Electricity!H5865</f>
        <v>0</v>
      </c>
      <c r="H5840" s="2">
        <f>Electricity!I5865</f>
        <v>0</v>
      </c>
      <c r="I5840" s="2">
        <f>Electricity!J5865</f>
        <v>0</v>
      </c>
    </row>
    <row r="5841" spans="2:9" x14ac:dyDescent="0.35">
      <c r="B5841" s="458" t="str">
        <f t="shared" si="92"/>
        <v>08/31/2019 07:00:00 PM</v>
      </c>
      <c r="C5841" s="458">
        <v>43708</v>
      </c>
      <c r="D5841" s="459">
        <v>0.79166666666666674</v>
      </c>
      <c r="E5841" s="2">
        <f>Electricity!F5866</f>
        <v>0</v>
      </c>
      <c r="F5841" s="2">
        <f>Electricity!G5866</f>
        <v>0</v>
      </c>
      <c r="G5841" s="2">
        <f>Electricity!H5866</f>
        <v>0</v>
      </c>
      <c r="H5841" s="2">
        <f>Electricity!I5866</f>
        <v>0</v>
      </c>
      <c r="I5841" s="2">
        <f>Electricity!J5866</f>
        <v>0</v>
      </c>
    </row>
    <row r="5842" spans="2:9" x14ac:dyDescent="0.35">
      <c r="B5842" s="458" t="str">
        <f t="shared" si="92"/>
        <v>08/31/2019 08:00:00 PM</v>
      </c>
      <c r="C5842" s="458">
        <v>43708</v>
      </c>
      <c r="D5842" s="459">
        <v>0.83333333333333337</v>
      </c>
      <c r="E5842" s="2">
        <f>Electricity!F5867</f>
        <v>0</v>
      </c>
      <c r="F5842" s="2">
        <f>Electricity!G5867</f>
        <v>0</v>
      </c>
      <c r="G5842" s="2">
        <f>Electricity!H5867</f>
        <v>0</v>
      </c>
      <c r="H5842" s="2">
        <f>Electricity!I5867</f>
        <v>0</v>
      </c>
      <c r="I5842" s="2">
        <f>Electricity!J5867</f>
        <v>0</v>
      </c>
    </row>
    <row r="5843" spans="2:9" x14ac:dyDescent="0.35">
      <c r="B5843" s="458" t="str">
        <f t="shared" si="92"/>
        <v>08/31/2019 09:00:00 PM</v>
      </c>
      <c r="C5843" s="458">
        <v>43708</v>
      </c>
      <c r="D5843" s="459">
        <v>0.87500000000000011</v>
      </c>
      <c r="E5843" s="2">
        <f>Electricity!F5868</f>
        <v>0</v>
      </c>
      <c r="F5843" s="2">
        <f>Electricity!G5868</f>
        <v>0</v>
      </c>
      <c r="G5843" s="2">
        <f>Electricity!H5868</f>
        <v>0</v>
      </c>
      <c r="H5843" s="2">
        <f>Electricity!I5868</f>
        <v>0</v>
      </c>
      <c r="I5843" s="2">
        <f>Electricity!J5868</f>
        <v>0</v>
      </c>
    </row>
    <row r="5844" spans="2:9" x14ac:dyDescent="0.35">
      <c r="B5844" s="458" t="str">
        <f t="shared" si="92"/>
        <v>08/31/2019 10:00:00 PM</v>
      </c>
      <c r="C5844" s="458">
        <v>43708</v>
      </c>
      <c r="D5844" s="459">
        <v>0.91666666666666674</v>
      </c>
      <c r="E5844" s="2">
        <f>Electricity!F5869</f>
        <v>0</v>
      </c>
      <c r="F5844" s="2">
        <f>Electricity!G5869</f>
        <v>0</v>
      </c>
      <c r="G5844" s="2">
        <f>Electricity!H5869</f>
        <v>0</v>
      </c>
      <c r="H5844" s="2">
        <f>Electricity!I5869</f>
        <v>0</v>
      </c>
      <c r="I5844" s="2">
        <f>Electricity!J5869</f>
        <v>0</v>
      </c>
    </row>
    <row r="5845" spans="2:9" x14ac:dyDescent="0.35">
      <c r="B5845" s="458" t="str">
        <f t="shared" si="92"/>
        <v>08/31/2019 11:00:00 PM</v>
      </c>
      <c r="C5845" s="458">
        <v>43708</v>
      </c>
      <c r="D5845" s="459">
        <v>0.95833333333333337</v>
      </c>
      <c r="E5845" s="2">
        <f>Electricity!F5870</f>
        <v>0</v>
      </c>
      <c r="F5845" s="2">
        <f>Electricity!G5870</f>
        <v>0</v>
      </c>
      <c r="G5845" s="2">
        <f>Electricity!H5870</f>
        <v>0</v>
      </c>
      <c r="H5845" s="2">
        <f>Electricity!I5870</f>
        <v>0</v>
      </c>
      <c r="I5845" s="2">
        <f>Electricity!J5870</f>
        <v>0</v>
      </c>
    </row>
    <row r="5846" spans="2:9" x14ac:dyDescent="0.35">
      <c r="B5846" s="458" t="str">
        <f t="shared" si="92"/>
        <v>09/01/2019 12:00:00 AM</v>
      </c>
      <c r="C5846" s="458">
        <v>43709</v>
      </c>
      <c r="D5846" s="459">
        <v>3.1225022567582528E-17</v>
      </c>
      <c r="E5846" s="2">
        <f>Electricity!F5871</f>
        <v>0</v>
      </c>
      <c r="F5846" s="2">
        <f>Electricity!G5871</f>
        <v>0</v>
      </c>
      <c r="G5846" s="2">
        <f>Electricity!H5871</f>
        <v>0</v>
      </c>
      <c r="H5846" s="2">
        <f>Electricity!I5871</f>
        <v>0</v>
      </c>
      <c r="I5846" s="2">
        <f>Electricity!J5871</f>
        <v>0</v>
      </c>
    </row>
    <row r="5847" spans="2:9" x14ac:dyDescent="0.35">
      <c r="B5847" s="458" t="str">
        <f t="shared" si="92"/>
        <v>09/01/2019 01:00:00 AM</v>
      </c>
      <c r="C5847" s="458">
        <v>43709</v>
      </c>
      <c r="D5847" s="459">
        <v>4.1666666666666699E-2</v>
      </c>
      <c r="E5847" s="2">
        <f>Electricity!F5872</f>
        <v>0</v>
      </c>
      <c r="F5847" s="2">
        <f>Electricity!G5872</f>
        <v>0</v>
      </c>
      <c r="G5847" s="2">
        <f>Electricity!H5872</f>
        <v>0</v>
      </c>
      <c r="H5847" s="2">
        <f>Electricity!I5872</f>
        <v>0</v>
      </c>
      <c r="I5847" s="2">
        <f>Electricity!J5872</f>
        <v>0</v>
      </c>
    </row>
    <row r="5848" spans="2:9" x14ac:dyDescent="0.35">
      <c r="B5848" s="458" t="str">
        <f t="shared" si="92"/>
        <v>09/01/2019 02:00:00 AM</v>
      </c>
      <c r="C5848" s="458">
        <v>43709</v>
      </c>
      <c r="D5848" s="459">
        <v>8.333333333333337E-2</v>
      </c>
      <c r="E5848" s="2">
        <f>Electricity!F5873</f>
        <v>0</v>
      </c>
      <c r="F5848" s="2">
        <f>Electricity!G5873</f>
        <v>0</v>
      </c>
      <c r="G5848" s="2">
        <f>Electricity!H5873</f>
        <v>0</v>
      </c>
      <c r="H5848" s="2">
        <f>Electricity!I5873</f>
        <v>0</v>
      </c>
      <c r="I5848" s="2">
        <f>Electricity!J5873</f>
        <v>0</v>
      </c>
    </row>
    <row r="5849" spans="2:9" x14ac:dyDescent="0.35">
      <c r="B5849" s="458" t="str">
        <f t="shared" si="92"/>
        <v>09/01/2019 03:00:00 AM</v>
      </c>
      <c r="C5849" s="458">
        <v>43709</v>
      </c>
      <c r="D5849" s="459">
        <v>0.12500000000000006</v>
      </c>
      <c r="E5849" s="2">
        <f>Electricity!F5874</f>
        <v>0</v>
      </c>
      <c r="F5849" s="2">
        <f>Electricity!G5874</f>
        <v>0</v>
      </c>
      <c r="G5849" s="2">
        <f>Electricity!H5874</f>
        <v>0</v>
      </c>
      <c r="H5849" s="2">
        <f>Electricity!I5874</f>
        <v>0</v>
      </c>
      <c r="I5849" s="2">
        <f>Electricity!J5874</f>
        <v>0</v>
      </c>
    </row>
    <row r="5850" spans="2:9" x14ac:dyDescent="0.35">
      <c r="B5850" s="458" t="str">
        <f t="shared" si="92"/>
        <v>09/01/2019 04:00:00 AM</v>
      </c>
      <c r="C5850" s="458">
        <v>43709</v>
      </c>
      <c r="D5850" s="459">
        <v>0.16666666666666669</v>
      </c>
      <c r="E5850" s="2">
        <f>Electricity!F5875</f>
        <v>0</v>
      </c>
      <c r="F5850" s="2">
        <f>Electricity!G5875</f>
        <v>0</v>
      </c>
      <c r="G5850" s="2">
        <f>Electricity!H5875</f>
        <v>0</v>
      </c>
      <c r="H5850" s="2">
        <f>Electricity!I5875</f>
        <v>0</v>
      </c>
      <c r="I5850" s="2">
        <f>Electricity!J5875</f>
        <v>0</v>
      </c>
    </row>
    <row r="5851" spans="2:9" x14ac:dyDescent="0.35">
      <c r="B5851" s="458" t="str">
        <f t="shared" si="92"/>
        <v>09/01/2019 05:00:00 AM</v>
      </c>
      <c r="C5851" s="458">
        <v>43709</v>
      </c>
      <c r="D5851" s="459">
        <v>0.20833333333333337</v>
      </c>
      <c r="E5851" s="2">
        <f>Electricity!F5876</f>
        <v>0</v>
      </c>
      <c r="F5851" s="2">
        <f>Electricity!G5876</f>
        <v>0</v>
      </c>
      <c r="G5851" s="2">
        <f>Electricity!H5876</f>
        <v>0</v>
      </c>
      <c r="H5851" s="2">
        <f>Electricity!I5876</f>
        <v>0</v>
      </c>
      <c r="I5851" s="2">
        <f>Electricity!J5876</f>
        <v>0</v>
      </c>
    </row>
    <row r="5852" spans="2:9" x14ac:dyDescent="0.35">
      <c r="B5852" s="458" t="str">
        <f t="shared" si="92"/>
        <v>09/01/2019 06:00:00 AM</v>
      </c>
      <c r="C5852" s="458">
        <v>43709</v>
      </c>
      <c r="D5852" s="459">
        <v>0.25</v>
      </c>
      <c r="E5852" s="2">
        <f>Electricity!F5877</f>
        <v>0</v>
      </c>
      <c r="F5852" s="2">
        <f>Electricity!G5877</f>
        <v>0</v>
      </c>
      <c r="G5852" s="2">
        <f>Electricity!H5877</f>
        <v>0</v>
      </c>
      <c r="H5852" s="2">
        <f>Electricity!I5877</f>
        <v>0</v>
      </c>
      <c r="I5852" s="2">
        <f>Electricity!J5877</f>
        <v>0</v>
      </c>
    </row>
    <row r="5853" spans="2:9" x14ac:dyDescent="0.35">
      <c r="B5853" s="458" t="str">
        <f t="shared" si="92"/>
        <v>09/01/2019 07:00:00 AM</v>
      </c>
      <c r="C5853" s="458">
        <v>43709</v>
      </c>
      <c r="D5853" s="459">
        <v>0.29166666666666669</v>
      </c>
      <c r="E5853" s="2">
        <f>Electricity!F5878</f>
        <v>0</v>
      </c>
      <c r="F5853" s="2">
        <f>Electricity!G5878</f>
        <v>0</v>
      </c>
      <c r="G5853" s="2">
        <f>Electricity!H5878</f>
        <v>0</v>
      </c>
      <c r="H5853" s="2">
        <f>Electricity!I5878</f>
        <v>0</v>
      </c>
      <c r="I5853" s="2">
        <f>Electricity!J5878</f>
        <v>0</v>
      </c>
    </row>
    <row r="5854" spans="2:9" x14ac:dyDescent="0.35">
      <c r="B5854" s="458" t="str">
        <f t="shared" si="92"/>
        <v>09/01/2019 08:00:00 AM</v>
      </c>
      <c r="C5854" s="458">
        <v>43709</v>
      </c>
      <c r="D5854" s="459">
        <v>0.33333333333333337</v>
      </c>
      <c r="E5854" s="2">
        <f>Electricity!F5879</f>
        <v>0</v>
      </c>
      <c r="F5854" s="2">
        <f>Electricity!G5879</f>
        <v>0</v>
      </c>
      <c r="G5854" s="2">
        <f>Electricity!H5879</f>
        <v>0</v>
      </c>
      <c r="H5854" s="2">
        <f>Electricity!I5879</f>
        <v>0</v>
      </c>
      <c r="I5854" s="2">
        <f>Electricity!J5879</f>
        <v>0</v>
      </c>
    </row>
    <row r="5855" spans="2:9" x14ac:dyDescent="0.35">
      <c r="B5855" s="458" t="str">
        <f t="shared" si="92"/>
        <v>09/01/2019 09:00:00 AM</v>
      </c>
      <c r="C5855" s="458">
        <v>43709</v>
      </c>
      <c r="D5855" s="459">
        <v>0.375</v>
      </c>
      <c r="E5855" s="2">
        <f>Electricity!F5880</f>
        <v>0</v>
      </c>
      <c r="F5855" s="2">
        <f>Electricity!G5880</f>
        <v>0</v>
      </c>
      <c r="G5855" s="2">
        <f>Electricity!H5880</f>
        <v>0</v>
      </c>
      <c r="H5855" s="2">
        <f>Electricity!I5880</f>
        <v>0</v>
      </c>
      <c r="I5855" s="2">
        <f>Electricity!J5880</f>
        <v>0</v>
      </c>
    </row>
    <row r="5856" spans="2:9" x14ac:dyDescent="0.35">
      <c r="B5856" s="458" t="str">
        <f t="shared" si="92"/>
        <v>09/01/2019 10:00:00 AM</v>
      </c>
      <c r="C5856" s="458">
        <v>43709</v>
      </c>
      <c r="D5856" s="459">
        <v>0.41666666666666669</v>
      </c>
      <c r="E5856" s="2">
        <f>Electricity!F5881</f>
        <v>0</v>
      </c>
      <c r="F5856" s="2">
        <f>Electricity!G5881</f>
        <v>0</v>
      </c>
      <c r="G5856" s="2">
        <f>Electricity!H5881</f>
        <v>0</v>
      </c>
      <c r="H5856" s="2">
        <f>Electricity!I5881</f>
        <v>0</v>
      </c>
      <c r="I5856" s="2">
        <f>Electricity!J5881</f>
        <v>0</v>
      </c>
    </row>
    <row r="5857" spans="2:9" x14ac:dyDescent="0.35">
      <c r="B5857" s="458" t="str">
        <f t="shared" si="92"/>
        <v>09/01/2019 11:00:00 AM</v>
      </c>
      <c r="C5857" s="458">
        <v>43709</v>
      </c>
      <c r="D5857" s="459">
        <v>0.45833333333333337</v>
      </c>
      <c r="E5857" s="2">
        <f>Electricity!F5882</f>
        <v>0</v>
      </c>
      <c r="F5857" s="2">
        <f>Electricity!G5882</f>
        <v>0</v>
      </c>
      <c r="G5857" s="2">
        <f>Electricity!H5882</f>
        <v>0</v>
      </c>
      <c r="H5857" s="2">
        <f>Electricity!I5882</f>
        <v>0</v>
      </c>
      <c r="I5857" s="2">
        <f>Electricity!J5882</f>
        <v>0</v>
      </c>
    </row>
    <row r="5858" spans="2:9" x14ac:dyDescent="0.35">
      <c r="B5858" s="458" t="str">
        <f t="shared" si="92"/>
        <v>09/01/2019 12:00:00 PM</v>
      </c>
      <c r="C5858" s="458">
        <v>43709</v>
      </c>
      <c r="D5858" s="459">
        <v>0.50000000000000011</v>
      </c>
      <c r="E5858" s="2">
        <f>Electricity!F5883</f>
        <v>0</v>
      </c>
      <c r="F5858" s="2">
        <f>Electricity!G5883</f>
        <v>0</v>
      </c>
      <c r="G5858" s="2">
        <f>Electricity!H5883</f>
        <v>0</v>
      </c>
      <c r="H5858" s="2">
        <f>Electricity!I5883</f>
        <v>0</v>
      </c>
      <c r="I5858" s="2">
        <f>Electricity!J5883</f>
        <v>0</v>
      </c>
    </row>
    <row r="5859" spans="2:9" x14ac:dyDescent="0.35">
      <c r="B5859" s="458" t="str">
        <f t="shared" si="92"/>
        <v>09/01/2019 01:00:00 PM</v>
      </c>
      <c r="C5859" s="458">
        <v>43709</v>
      </c>
      <c r="D5859" s="459">
        <v>0.54166666666666674</v>
      </c>
      <c r="E5859" s="2">
        <f>Electricity!F5884</f>
        <v>0</v>
      </c>
      <c r="F5859" s="2">
        <f>Electricity!G5884</f>
        <v>0</v>
      </c>
      <c r="G5859" s="2">
        <f>Electricity!H5884</f>
        <v>0</v>
      </c>
      <c r="H5859" s="2">
        <f>Electricity!I5884</f>
        <v>0</v>
      </c>
      <c r="I5859" s="2">
        <f>Electricity!J5884</f>
        <v>0</v>
      </c>
    </row>
    <row r="5860" spans="2:9" x14ac:dyDescent="0.35">
      <c r="B5860" s="458" t="str">
        <f t="shared" si="92"/>
        <v>09/01/2019 02:00:00 PM</v>
      </c>
      <c r="C5860" s="458">
        <v>43709</v>
      </c>
      <c r="D5860" s="459">
        <v>0.58333333333333337</v>
      </c>
      <c r="E5860" s="2">
        <f>Electricity!F5885</f>
        <v>0</v>
      </c>
      <c r="F5860" s="2">
        <f>Electricity!G5885</f>
        <v>0</v>
      </c>
      <c r="G5860" s="2">
        <f>Electricity!H5885</f>
        <v>0</v>
      </c>
      <c r="H5860" s="2">
        <f>Electricity!I5885</f>
        <v>0</v>
      </c>
      <c r="I5860" s="2">
        <f>Electricity!J5885</f>
        <v>0</v>
      </c>
    </row>
    <row r="5861" spans="2:9" x14ac:dyDescent="0.35">
      <c r="B5861" s="458" t="str">
        <f t="shared" si="92"/>
        <v>09/01/2019 03:00:00 PM</v>
      </c>
      <c r="C5861" s="458">
        <v>43709</v>
      </c>
      <c r="D5861" s="459">
        <v>0.62500000000000011</v>
      </c>
      <c r="E5861" s="2">
        <f>Electricity!F5886</f>
        <v>0</v>
      </c>
      <c r="F5861" s="2">
        <f>Electricity!G5886</f>
        <v>0</v>
      </c>
      <c r="G5861" s="2">
        <f>Electricity!H5886</f>
        <v>0</v>
      </c>
      <c r="H5861" s="2">
        <f>Electricity!I5886</f>
        <v>0</v>
      </c>
      <c r="I5861" s="2">
        <f>Electricity!J5886</f>
        <v>0</v>
      </c>
    </row>
    <row r="5862" spans="2:9" x14ac:dyDescent="0.35">
      <c r="B5862" s="458" t="str">
        <f t="shared" si="92"/>
        <v>09/01/2019 04:00:00 PM</v>
      </c>
      <c r="C5862" s="458">
        <v>43709</v>
      </c>
      <c r="D5862" s="459">
        <v>0.66666666666666674</v>
      </c>
      <c r="E5862" s="2">
        <f>Electricity!F5887</f>
        <v>0</v>
      </c>
      <c r="F5862" s="2">
        <f>Electricity!G5887</f>
        <v>0</v>
      </c>
      <c r="G5862" s="2">
        <f>Electricity!H5887</f>
        <v>0</v>
      </c>
      <c r="H5862" s="2">
        <f>Electricity!I5887</f>
        <v>0</v>
      </c>
      <c r="I5862" s="2">
        <f>Electricity!J5887</f>
        <v>0</v>
      </c>
    </row>
    <row r="5863" spans="2:9" x14ac:dyDescent="0.35">
      <c r="B5863" s="458" t="str">
        <f t="shared" si="92"/>
        <v>09/01/2019 05:00:00 PM</v>
      </c>
      <c r="C5863" s="458">
        <v>43709</v>
      </c>
      <c r="D5863" s="459">
        <v>0.70833333333333337</v>
      </c>
      <c r="E5863" s="2">
        <f>Electricity!F5888</f>
        <v>0</v>
      </c>
      <c r="F5863" s="2">
        <f>Electricity!G5888</f>
        <v>0</v>
      </c>
      <c r="G5863" s="2">
        <f>Electricity!H5888</f>
        <v>0</v>
      </c>
      <c r="H5863" s="2">
        <f>Electricity!I5888</f>
        <v>0</v>
      </c>
      <c r="I5863" s="2">
        <f>Electricity!J5888</f>
        <v>0</v>
      </c>
    </row>
    <row r="5864" spans="2:9" x14ac:dyDescent="0.35">
      <c r="B5864" s="458" t="str">
        <f t="shared" si="92"/>
        <v>09/01/2019 06:00:00 PM</v>
      </c>
      <c r="C5864" s="458">
        <v>43709</v>
      </c>
      <c r="D5864" s="459">
        <v>0.75000000000000011</v>
      </c>
      <c r="E5864" s="2">
        <f>Electricity!F5889</f>
        <v>0</v>
      </c>
      <c r="F5864" s="2">
        <f>Electricity!G5889</f>
        <v>0</v>
      </c>
      <c r="G5864" s="2">
        <f>Electricity!H5889</f>
        <v>0</v>
      </c>
      <c r="H5864" s="2">
        <f>Electricity!I5889</f>
        <v>0</v>
      </c>
      <c r="I5864" s="2">
        <f>Electricity!J5889</f>
        <v>0</v>
      </c>
    </row>
    <row r="5865" spans="2:9" x14ac:dyDescent="0.35">
      <c r="B5865" s="458" t="str">
        <f t="shared" si="92"/>
        <v>09/01/2019 07:00:00 PM</v>
      </c>
      <c r="C5865" s="458">
        <v>43709</v>
      </c>
      <c r="D5865" s="459">
        <v>0.79166666666666674</v>
      </c>
      <c r="E5865" s="2">
        <f>Electricity!F5890</f>
        <v>0</v>
      </c>
      <c r="F5865" s="2">
        <f>Electricity!G5890</f>
        <v>0</v>
      </c>
      <c r="G5865" s="2">
        <f>Electricity!H5890</f>
        <v>0</v>
      </c>
      <c r="H5865" s="2">
        <f>Electricity!I5890</f>
        <v>0</v>
      </c>
      <c r="I5865" s="2">
        <f>Electricity!J5890</f>
        <v>0</v>
      </c>
    </row>
    <row r="5866" spans="2:9" x14ac:dyDescent="0.35">
      <c r="B5866" s="458" t="str">
        <f t="shared" si="92"/>
        <v>09/01/2019 08:00:00 PM</v>
      </c>
      <c r="C5866" s="458">
        <v>43709</v>
      </c>
      <c r="D5866" s="459">
        <v>0.83333333333333337</v>
      </c>
      <c r="E5866" s="2">
        <f>Electricity!F5891</f>
        <v>0</v>
      </c>
      <c r="F5866" s="2">
        <f>Electricity!G5891</f>
        <v>0</v>
      </c>
      <c r="G5866" s="2">
        <f>Electricity!H5891</f>
        <v>0</v>
      </c>
      <c r="H5866" s="2">
        <f>Electricity!I5891</f>
        <v>0</v>
      </c>
      <c r="I5866" s="2">
        <f>Electricity!J5891</f>
        <v>0</v>
      </c>
    </row>
    <row r="5867" spans="2:9" x14ac:dyDescent="0.35">
      <c r="B5867" s="458" t="str">
        <f t="shared" si="92"/>
        <v>09/01/2019 09:00:00 PM</v>
      </c>
      <c r="C5867" s="458">
        <v>43709</v>
      </c>
      <c r="D5867" s="459">
        <v>0.87500000000000011</v>
      </c>
      <c r="E5867" s="2">
        <f>Electricity!F5892</f>
        <v>0</v>
      </c>
      <c r="F5867" s="2">
        <f>Electricity!G5892</f>
        <v>0</v>
      </c>
      <c r="G5867" s="2">
        <f>Electricity!H5892</f>
        <v>0</v>
      </c>
      <c r="H5867" s="2">
        <f>Electricity!I5892</f>
        <v>0</v>
      </c>
      <c r="I5867" s="2">
        <f>Electricity!J5892</f>
        <v>0</v>
      </c>
    </row>
    <row r="5868" spans="2:9" x14ac:dyDescent="0.35">
      <c r="B5868" s="458" t="str">
        <f t="shared" si="92"/>
        <v>09/01/2019 10:00:00 PM</v>
      </c>
      <c r="C5868" s="458">
        <v>43709</v>
      </c>
      <c r="D5868" s="459">
        <v>0.91666666666666674</v>
      </c>
      <c r="E5868" s="2">
        <f>Electricity!F5893</f>
        <v>0</v>
      </c>
      <c r="F5868" s="2">
        <f>Electricity!G5893</f>
        <v>0</v>
      </c>
      <c r="G5868" s="2">
        <f>Electricity!H5893</f>
        <v>0</v>
      </c>
      <c r="H5868" s="2">
        <f>Electricity!I5893</f>
        <v>0</v>
      </c>
      <c r="I5868" s="2">
        <f>Electricity!J5893</f>
        <v>0</v>
      </c>
    </row>
    <row r="5869" spans="2:9" x14ac:dyDescent="0.35">
      <c r="B5869" s="458" t="str">
        <f t="shared" si="92"/>
        <v>09/01/2019 11:00:00 PM</v>
      </c>
      <c r="C5869" s="458">
        <v>43709</v>
      </c>
      <c r="D5869" s="459">
        <v>0.95833333333333337</v>
      </c>
      <c r="E5869" s="2">
        <f>Electricity!F5894</f>
        <v>0</v>
      </c>
      <c r="F5869" s="2">
        <f>Electricity!G5894</f>
        <v>0</v>
      </c>
      <c r="G5869" s="2">
        <f>Electricity!H5894</f>
        <v>0</v>
      </c>
      <c r="H5869" s="2">
        <f>Electricity!I5894</f>
        <v>0</v>
      </c>
      <c r="I5869" s="2">
        <f>Electricity!J5894</f>
        <v>0</v>
      </c>
    </row>
    <row r="5870" spans="2:9" x14ac:dyDescent="0.35">
      <c r="B5870" s="458" t="str">
        <f t="shared" si="92"/>
        <v>09/02/2019 12:00:00 AM</v>
      </c>
      <c r="C5870" s="458">
        <v>43710</v>
      </c>
      <c r="D5870" s="459">
        <v>3.1225022567582528E-17</v>
      </c>
      <c r="E5870" s="2">
        <f>Electricity!F5895</f>
        <v>0</v>
      </c>
      <c r="F5870" s="2">
        <f>Electricity!G5895</f>
        <v>0</v>
      </c>
      <c r="G5870" s="2">
        <f>Electricity!H5895</f>
        <v>0</v>
      </c>
      <c r="H5870" s="2">
        <f>Electricity!I5895</f>
        <v>0</v>
      </c>
      <c r="I5870" s="2">
        <f>Electricity!J5895</f>
        <v>0</v>
      </c>
    </row>
    <row r="5871" spans="2:9" x14ac:dyDescent="0.35">
      <c r="B5871" s="458" t="str">
        <f t="shared" si="92"/>
        <v>09/02/2019 01:00:00 AM</v>
      </c>
      <c r="C5871" s="458">
        <v>43710</v>
      </c>
      <c r="D5871" s="459">
        <v>4.1666666666666699E-2</v>
      </c>
      <c r="E5871" s="2">
        <f>Electricity!F5896</f>
        <v>0</v>
      </c>
      <c r="F5871" s="2">
        <f>Electricity!G5896</f>
        <v>0</v>
      </c>
      <c r="G5871" s="2">
        <f>Electricity!H5896</f>
        <v>0</v>
      </c>
      <c r="H5871" s="2">
        <f>Electricity!I5896</f>
        <v>0</v>
      </c>
      <c r="I5871" s="2">
        <f>Electricity!J5896</f>
        <v>0</v>
      </c>
    </row>
    <row r="5872" spans="2:9" x14ac:dyDescent="0.35">
      <c r="B5872" s="458" t="str">
        <f t="shared" si="92"/>
        <v>09/02/2019 02:00:00 AM</v>
      </c>
      <c r="C5872" s="458">
        <v>43710</v>
      </c>
      <c r="D5872" s="459">
        <v>8.333333333333337E-2</v>
      </c>
      <c r="E5872" s="2">
        <f>Electricity!F5897</f>
        <v>0</v>
      </c>
      <c r="F5872" s="2">
        <f>Electricity!G5897</f>
        <v>0</v>
      </c>
      <c r="G5872" s="2">
        <f>Electricity!H5897</f>
        <v>0</v>
      </c>
      <c r="H5872" s="2">
        <f>Electricity!I5897</f>
        <v>0</v>
      </c>
      <c r="I5872" s="2">
        <f>Electricity!J5897</f>
        <v>0</v>
      </c>
    </row>
    <row r="5873" spans="2:9" x14ac:dyDescent="0.35">
      <c r="B5873" s="458" t="str">
        <f t="shared" si="92"/>
        <v>09/02/2019 03:00:00 AM</v>
      </c>
      <c r="C5873" s="458">
        <v>43710</v>
      </c>
      <c r="D5873" s="459">
        <v>0.12500000000000006</v>
      </c>
      <c r="E5873" s="2">
        <f>Electricity!F5898</f>
        <v>0</v>
      </c>
      <c r="F5873" s="2">
        <f>Electricity!G5898</f>
        <v>0</v>
      </c>
      <c r="G5873" s="2">
        <f>Electricity!H5898</f>
        <v>0</v>
      </c>
      <c r="H5873" s="2">
        <f>Electricity!I5898</f>
        <v>0</v>
      </c>
      <c r="I5873" s="2">
        <f>Electricity!J5898</f>
        <v>0</v>
      </c>
    </row>
    <row r="5874" spans="2:9" x14ac:dyDescent="0.35">
      <c r="B5874" s="458" t="str">
        <f t="shared" si="92"/>
        <v>09/02/2019 04:00:00 AM</v>
      </c>
      <c r="C5874" s="458">
        <v>43710</v>
      </c>
      <c r="D5874" s="459">
        <v>0.16666666666666669</v>
      </c>
      <c r="E5874" s="2">
        <f>Electricity!F5899</f>
        <v>0</v>
      </c>
      <c r="F5874" s="2">
        <f>Electricity!G5899</f>
        <v>0</v>
      </c>
      <c r="G5874" s="2">
        <f>Electricity!H5899</f>
        <v>0</v>
      </c>
      <c r="H5874" s="2">
        <f>Electricity!I5899</f>
        <v>0</v>
      </c>
      <c r="I5874" s="2">
        <f>Electricity!J5899</f>
        <v>0</v>
      </c>
    </row>
    <row r="5875" spans="2:9" x14ac:dyDescent="0.35">
      <c r="B5875" s="458" t="str">
        <f t="shared" si="92"/>
        <v>09/02/2019 05:00:00 AM</v>
      </c>
      <c r="C5875" s="458">
        <v>43710</v>
      </c>
      <c r="D5875" s="459">
        <v>0.20833333333333337</v>
      </c>
      <c r="E5875" s="2">
        <f>Electricity!F5900</f>
        <v>0</v>
      </c>
      <c r="F5875" s="2">
        <f>Electricity!G5900</f>
        <v>0</v>
      </c>
      <c r="G5875" s="2">
        <f>Electricity!H5900</f>
        <v>0</v>
      </c>
      <c r="H5875" s="2">
        <f>Electricity!I5900</f>
        <v>0</v>
      </c>
      <c r="I5875" s="2">
        <f>Electricity!J5900</f>
        <v>0</v>
      </c>
    </row>
    <row r="5876" spans="2:9" x14ac:dyDescent="0.35">
      <c r="B5876" s="458" t="str">
        <f t="shared" si="92"/>
        <v>09/02/2019 06:00:00 AM</v>
      </c>
      <c r="C5876" s="458">
        <v>43710</v>
      </c>
      <c r="D5876" s="459">
        <v>0.25</v>
      </c>
      <c r="E5876" s="2">
        <f>Electricity!F5901</f>
        <v>0</v>
      </c>
      <c r="F5876" s="2">
        <f>Electricity!G5901</f>
        <v>0</v>
      </c>
      <c r="G5876" s="2">
        <f>Electricity!H5901</f>
        <v>0</v>
      </c>
      <c r="H5876" s="2">
        <f>Electricity!I5901</f>
        <v>0</v>
      </c>
      <c r="I5876" s="2">
        <f>Electricity!J5901</f>
        <v>0</v>
      </c>
    </row>
    <row r="5877" spans="2:9" x14ac:dyDescent="0.35">
      <c r="B5877" s="458" t="str">
        <f t="shared" si="92"/>
        <v>09/02/2019 07:00:00 AM</v>
      </c>
      <c r="C5877" s="458">
        <v>43710</v>
      </c>
      <c r="D5877" s="459">
        <v>0.29166666666666669</v>
      </c>
      <c r="E5877" s="2">
        <f>Electricity!F5902</f>
        <v>0</v>
      </c>
      <c r="F5877" s="2">
        <f>Electricity!G5902</f>
        <v>0</v>
      </c>
      <c r="G5877" s="2">
        <f>Electricity!H5902</f>
        <v>0</v>
      </c>
      <c r="H5877" s="2">
        <f>Electricity!I5902</f>
        <v>0</v>
      </c>
      <c r="I5877" s="2">
        <f>Electricity!J5902</f>
        <v>0</v>
      </c>
    </row>
    <row r="5878" spans="2:9" x14ac:dyDescent="0.35">
      <c r="B5878" s="458" t="str">
        <f t="shared" si="92"/>
        <v>09/02/2019 08:00:00 AM</v>
      </c>
      <c r="C5878" s="458">
        <v>43710</v>
      </c>
      <c r="D5878" s="459">
        <v>0.33333333333333337</v>
      </c>
      <c r="E5878" s="2">
        <f>Electricity!F5903</f>
        <v>0</v>
      </c>
      <c r="F5878" s="2">
        <f>Electricity!G5903</f>
        <v>0</v>
      </c>
      <c r="G5878" s="2">
        <f>Electricity!H5903</f>
        <v>0</v>
      </c>
      <c r="H5878" s="2">
        <f>Electricity!I5903</f>
        <v>0</v>
      </c>
      <c r="I5878" s="2">
        <f>Electricity!J5903</f>
        <v>0</v>
      </c>
    </row>
    <row r="5879" spans="2:9" x14ac:dyDescent="0.35">
      <c r="B5879" s="458" t="str">
        <f t="shared" si="92"/>
        <v>09/02/2019 09:00:00 AM</v>
      </c>
      <c r="C5879" s="458">
        <v>43710</v>
      </c>
      <c r="D5879" s="459">
        <v>0.375</v>
      </c>
      <c r="E5879" s="2">
        <f>Electricity!F5904</f>
        <v>0</v>
      </c>
      <c r="F5879" s="2">
        <f>Electricity!G5904</f>
        <v>0</v>
      </c>
      <c r="G5879" s="2">
        <f>Electricity!H5904</f>
        <v>0</v>
      </c>
      <c r="H5879" s="2">
        <f>Electricity!I5904</f>
        <v>0</v>
      </c>
      <c r="I5879" s="2">
        <f>Electricity!J5904</f>
        <v>0</v>
      </c>
    </row>
    <row r="5880" spans="2:9" x14ac:dyDescent="0.35">
      <c r="B5880" s="458" t="str">
        <f t="shared" si="92"/>
        <v>09/02/2019 10:00:00 AM</v>
      </c>
      <c r="C5880" s="458">
        <v>43710</v>
      </c>
      <c r="D5880" s="459">
        <v>0.41666666666666669</v>
      </c>
      <c r="E5880" s="2">
        <f>Electricity!F5905</f>
        <v>0</v>
      </c>
      <c r="F5880" s="2">
        <f>Electricity!G5905</f>
        <v>0</v>
      </c>
      <c r="G5880" s="2">
        <f>Electricity!H5905</f>
        <v>0</v>
      </c>
      <c r="H5880" s="2">
        <f>Electricity!I5905</f>
        <v>0</v>
      </c>
      <c r="I5880" s="2">
        <f>Electricity!J5905</f>
        <v>0</v>
      </c>
    </row>
    <row r="5881" spans="2:9" x14ac:dyDescent="0.35">
      <c r="B5881" s="458" t="str">
        <f t="shared" si="92"/>
        <v>09/02/2019 11:00:00 AM</v>
      </c>
      <c r="C5881" s="458">
        <v>43710</v>
      </c>
      <c r="D5881" s="459">
        <v>0.45833333333333337</v>
      </c>
      <c r="E5881" s="2">
        <f>Electricity!F5906</f>
        <v>0</v>
      </c>
      <c r="F5881" s="2">
        <f>Electricity!G5906</f>
        <v>0</v>
      </c>
      <c r="G5881" s="2">
        <f>Electricity!H5906</f>
        <v>0</v>
      </c>
      <c r="H5881" s="2">
        <f>Electricity!I5906</f>
        <v>0</v>
      </c>
      <c r="I5881" s="2">
        <f>Electricity!J5906</f>
        <v>0</v>
      </c>
    </row>
    <row r="5882" spans="2:9" x14ac:dyDescent="0.35">
      <c r="B5882" s="458" t="str">
        <f t="shared" si="92"/>
        <v>09/02/2019 12:00:00 PM</v>
      </c>
      <c r="C5882" s="458">
        <v>43710</v>
      </c>
      <c r="D5882" s="459">
        <v>0.50000000000000011</v>
      </c>
      <c r="E5882" s="2">
        <f>Electricity!F5907</f>
        <v>0</v>
      </c>
      <c r="F5882" s="2">
        <f>Electricity!G5907</f>
        <v>0</v>
      </c>
      <c r="G5882" s="2">
        <f>Electricity!H5907</f>
        <v>0</v>
      </c>
      <c r="H5882" s="2">
        <f>Electricity!I5907</f>
        <v>0</v>
      </c>
      <c r="I5882" s="2">
        <f>Electricity!J5907</f>
        <v>0</v>
      </c>
    </row>
    <row r="5883" spans="2:9" x14ac:dyDescent="0.35">
      <c r="B5883" s="458" t="str">
        <f t="shared" si="92"/>
        <v>09/02/2019 01:00:00 PM</v>
      </c>
      <c r="C5883" s="458">
        <v>43710</v>
      </c>
      <c r="D5883" s="459">
        <v>0.54166666666666674</v>
      </c>
      <c r="E5883" s="2">
        <f>Electricity!F5908</f>
        <v>0</v>
      </c>
      <c r="F5883" s="2">
        <f>Electricity!G5908</f>
        <v>0</v>
      </c>
      <c r="G5883" s="2">
        <f>Electricity!H5908</f>
        <v>0</v>
      </c>
      <c r="H5883" s="2">
        <f>Electricity!I5908</f>
        <v>0</v>
      </c>
      <c r="I5883" s="2">
        <f>Electricity!J5908</f>
        <v>0</v>
      </c>
    </row>
    <row r="5884" spans="2:9" x14ac:dyDescent="0.35">
      <c r="B5884" s="458" t="str">
        <f t="shared" si="92"/>
        <v>09/02/2019 02:00:00 PM</v>
      </c>
      <c r="C5884" s="458">
        <v>43710</v>
      </c>
      <c r="D5884" s="459">
        <v>0.58333333333333337</v>
      </c>
      <c r="E5884" s="2">
        <f>Electricity!F5909</f>
        <v>0</v>
      </c>
      <c r="F5884" s="2">
        <f>Electricity!G5909</f>
        <v>0</v>
      </c>
      <c r="G5884" s="2">
        <f>Electricity!H5909</f>
        <v>0</v>
      </c>
      <c r="H5884" s="2">
        <f>Electricity!I5909</f>
        <v>0</v>
      </c>
      <c r="I5884" s="2">
        <f>Electricity!J5909</f>
        <v>0</v>
      </c>
    </row>
    <row r="5885" spans="2:9" x14ac:dyDescent="0.35">
      <c r="B5885" s="458" t="str">
        <f t="shared" si="92"/>
        <v>09/02/2019 03:00:00 PM</v>
      </c>
      <c r="C5885" s="458">
        <v>43710</v>
      </c>
      <c r="D5885" s="459">
        <v>0.62500000000000011</v>
      </c>
      <c r="E5885" s="2">
        <f>Electricity!F5910</f>
        <v>0</v>
      </c>
      <c r="F5885" s="2">
        <f>Electricity!G5910</f>
        <v>0</v>
      </c>
      <c r="G5885" s="2">
        <f>Electricity!H5910</f>
        <v>0</v>
      </c>
      <c r="H5885" s="2">
        <f>Electricity!I5910</f>
        <v>0</v>
      </c>
      <c r="I5885" s="2">
        <f>Electricity!J5910</f>
        <v>0</v>
      </c>
    </row>
    <row r="5886" spans="2:9" x14ac:dyDescent="0.35">
      <c r="B5886" s="458" t="str">
        <f t="shared" si="92"/>
        <v>09/02/2019 04:00:00 PM</v>
      </c>
      <c r="C5886" s="458">
        <v>43710</v>
      </c>
      <c r="D5886" s="459">
        <v>0.66666666666666674</v>
      </c>
      <c r="E5886" s="2">
        <f>Electricity!F5911</f>
        <v>0</v>
      </c>
      <c r="F5886" s="2">
        <f>Electricity!G5911</f>
        <v>0</v>
      </c>
      <c r="G5886" s="2">
        <f>Electricity!H5911</f>
        <v>0</v>
      </c>
      <c r="H5886" s="2">
        <f>Electricity!I5911</f>
        <v>0</v>
      </c>
      <c r="I5886" s="2">
        <f>Electricity!J5911</f>
        <v>0</v>
      </c>
    </row>
    <row r="5887" spans="2:9" x14ac:dyDescent="0.35">
      <c r="B5887" s="458" t="str">
        <f t="shared" si="92"/>
        <v>09/02/2019 05:00:00 PM</v>
      </c>
      <c r="C5887" s="458">
        <v>43710</v>
      </c>
      <c r="D5887" s="459">
        <v>0.70833333333333337</v>
      </c>
      <c r="E5887" s="2">
        <f>Electricity!F5912</f>
        <v>0</v>
      </c>
      <c r="F5887" s="2">
        <f>Electricity!G5912</f>
        <v>0</v>
      </c>
      <c r="G5887" s="2">
        <f>Electricity!H5912</f>
        <v>0</v>
      </c>
      <c r="H5887" s="2">
        <f>Electricity!I5912</f>
        <v>0</v>
      </c>
      <c r="I5887" s="2">
        <f>Electricity!J5912</f>
        <v>0</v>
      </c>
    </row>
    <row r="5888" spans="2:9" x14ac:dyDescent="0.35">
      <c r="B5888" s="458" t="str">
        <f t="shared" si="92"/>
        <v>09/02/2019 06:00:00 PM</v>
      </c>
      <c r="C5888" s="458">
        <v>43710</v>
      </c>
      <c r="D5888" s="459">
        <v>0.75000000000000011</v>
      </c>
      <c r="E5888" s="2">
        <f>Electricity!F5913</f>
        <v>0</v>
      </c>
      <c r="F5888" s="2">
        <f>Electricity!G5913</f>
        <v>0</v>
      </c>
      <c r="G5888" s="2">
        <f>Electricity!H5913</f>
        <v>0</v>
      </c>
      <c r="H5888" s="2">
        <f>Electricity!I5913</f>
        <v>0</v>
      </c>
      <c r="I5888" s="2">
        <f>Electricity!J5913</f>
        <v>0</v>
      </c>
    </row>
    <row r="5889" spans="2:9" x14ac:dyDescent="0.35">
      <c r="B5889" s="458" t="str">
        <f t="shared" si="92"/>
        <v>09/02/2019 07:00:00 PM</v>
      </c>
      <c r="C5889" s="458">
        <v>43710</v>
      </c>
      <c r="D5889" s="459">
        <v>0.79166666666666674</v>
      </c>
      <c r="E5889" s="2">
        <f>Electricity!F5914</f>
        <v>0</v>
      </c>
      <c r="F5889" s="2">
        <f>Electricity!G5914</f>
        <v>0</v>
      </c>
      <c r="G5889" s="2">
        <f>Electricity!H5914</f>
        <v>0</v>
      </c>
      <c r="H5889" s="2">
        <f>Electricity!I5914</f>
        <v>0</v>
      </c>
      <c r="I5889" s="2">
        <f>Electricity!J5914</f>
        <v>0</v>
      </c>
    </row>
    <row r="5890" spans="2:9" x14ac:dyDescent="0.35">
      <c r="B5890" s="458" t="str">
        <f t="shared" si="92"/>
        <v>09/02/2019 08:00:00 PM</v>
      </c>
      <c r="C5890" s="458">
        <v>43710</v>
      </c>
      <c r="D5890" s="459">
        <v>0.83333333333333337</v>
      </c>
      <c r="E5890" s="2">
        <f>Electricity!F5915</f>
        <v>0</v>
      </c>
      <c r="F5890" s="2">
        <f>Electricity!G5915</f>
        <v>0</v>
      </c>
      <c r="G5890" s="2">
        <f>Electricity!H5915</f>
        <v>0</v>
      </c>
      <c r="H5890" s="2">
        <f>Electricity!I5915</f>
        <v>0</v>
      </c>
      <c r="I5890" s="2">
        <f>Electricity!J5915</f>
        <v>0</v>
      </c>
    </row>
    <row r="5891" spans="2:9" x14ac:dyDescent="0.35">
      <c r="B5891" s="458" t="str">
        <f t="shared" si="92"/>
        <v>09/02/2019 09:00:00 PM</v>
      </c>
      <c r="C5891" s="458">
        <v>43710</v>
      </c>
      <c r="D5891" s="459">
        <v>0.87500000000000011</v>
      </c>
      <c r="E5891" s="2">
        <f>Electricity!F5916</f>
        <v>0</v>
      </c>
      <c r="F5891" s="2">
        <f>Electricity!G5916</f>
        <v>0</v>
      </c>
      <c r="G5891" s="2">
        <f>Electricity!H5916</f>
        <v>0</v>
      </c>
      <c r="H5891" s="2">
        <f>Electricity!I5916</f>
        <v>0</v>
      </c>
      <c r="I5891" s="2">
        <f>Electricity!J5916</f>
        <v>0</v>
      </c>
    </row>
    <row r="5892" spans="2:9" x14ac:dyDescent="0.35">
      <c r="B5892" s="458" t="str">
        <f t="shared" si="92"/>
        <v>09/02/2019 10:00:00 PM</v>
      </c>
      <c r="C5892" s="458">
        <v>43710</v>
      </c>
      <c r="D5892" s="459">
        <v>0.91666666666666674</v>
      </c>
      <c r="E5892" s="2">
        <f>Electricity!F5917</f>
        <v>0</v>
      </c>
      <c r="F5892" s="2">
        <f>Electricity!G5917</f>
        <v>0</v>
      </c>
      <c r="G5892" s="2">
        <f>Electricity!H5917</f>
        <v>0</v>
      </c>
      <c r="H5892" s="2">
        <f>Electricity!I5917</f>
        <v>0</v>
      </c>
      <c r="I5892" s="2">
        <f>Electricity!J5917</f>
        <v>0</v>
      </c>
    </row>
    <row r="5893" spans="2:9" x14ac:dyDescent="0.35">
      <c r="B5893" s="458" t="str">
        <f t="shared" si="92"/>
        <v>09/02/2019 11:00:00 PM</v>
      </c>
      <c r="C5893" s="458">
        <v>43710</v>
      </c>
      <c r="D5893" s="459">
        <v>0.95833333333333337</v>
      </c>
      <c r="E5893" s="2">
        <f>Electricity!F5918</f>
        <v>0</v>
      </c>
      <c r="F5893" s="2">
        <f>Electricity!G5918</f>
        <v>0</v>
      </c>
      <c r="G5893" s="2">
        <f>Electricity!H5918</f>
        <v>0</v>
      </c>
      <c r="H5893" s="2">
        <f>Electricity!I5918</f>
        <v>0</v>
      </c>
      <c r="I5893" s="2">
        <f>Electricity!J5918</f>
        <v>0</v>
      </c>
    </row>
    <row r="5894" spans="2:9" x14ac:dyDescent="0.35">
      <c r="B5894" s="458" t="str">
        <f t="shared" si="92"/>
        <v>09/03/2019 12:00:00 AM</v>
      </c>
      <c r="C5894" s="458">
        <v>43711</v>
      </c>
      <c r="D5894" s="459">
        <v>3.1225022567582528E-17</v>
      </c>
      <c r="E5894" s="2">
        <f>Electricity!F5919</f>
        <v>0</v>
      </c>
      <c r="F5894" s="2">
        <f>Electricity!G5919</f>
        <v>0</v>
      </c>
      <c r="G5894" s="2">
        <f>Electricity!H5919</f>
        <v>0</v>
      </c>
      <c r="H5894" s="2">
        <f>Electricity!I5919</f>
        <v>0</v>
      </c>
      <c r="I5894" s="2">
        <f>Electricity!J5919</f>
        <v>0</v>
      </c>
    </row>
    <row r="5895" spans="2:9" x14ac:dyDescent="0.35">
      <c r="B5895" s="458" t="str">
        <f t="shared" si="92"/>
        <v>09/03/2019 01:00:00 AM</v>
      </c>
      <c r="C5895" s="458">
        <v>43711</v>
      </c>
      <c r="D5895" s="459">
        <v>4.1666666666666699E-2</v>
      </c>
      <c r="E5895" s="2">
        <f>Electricity!F5920</f>
        <v>0</v>
      </c>
      <c r="F5895" s="2">
        <f>Electricity!G5920</f>
        <v>0</v>
      </c>
      <c r="G5895" s="2">
        <f>Electricity!H5920</f>
        <v>0</v>
      </c>
      <c r="H5895" s="2">
        <f>Electricity!I5920</f>
        <v>0</v>
      </c>
      <c r="I5895" s="2">
        <f>Electricity!J5920</f>
        <v>0</v>
      </c>
    </row>
    <row r="5896" spans="2:9" x14ac:dyDescent="0.35">
      <c r="B5896" s="458" t="str">
        <f t="shared" si="92"/>
        <v>09/03/2019 02:00:00 AM</v>
      </c>
      <c r="C5896" s="458">
        <v>43711</v>
      </c>
      <c r="D5896" s="459">
        <v>8.333333333333337E-2</v>
      </c>
      <c r="E5896" s="2">
        <f>Electricity!F5921</f>
        <v>0</v>
      </c>
      <c r="F5896" s="2">
        <f>Electricity!G5921</f>
        <v>0</v>
      </c>
      <c r="G5896" s="2">
        <f>Electricity!H5921</f>
        <v>0</v>
      </c>
      <c r="H5896" s="2">
        <f>Electricity!I5921</f>
        <v>0</v>
      </c>
      <c r="I5896" s="2">
        <f>Electricity!J5921</f>
        <v>0</v>
      </c>
    </row>
    <row r="5897" spans="2:9" x14ac:dyDescent="0.35">
      <c r="B5897" s="458" t="str">
        <f t="shared" si="92"/>
        <v>09/03/2019 03:00:00 AM</v>
      </c>
      <c r="C5897" s="458">
        <v>43711</v>
      </c>
      <c r="D5897" s="459">
        <v>0.12500000000000006</v>
      </c>
      <c r="E5897" s="2">
        <f>Electricity!F5922</f>
        <v>0</v>
      </c>
      <c r="F5897" s="2">
        <f>Electricity!G5922</f>
        <v>0</v>
      </c>
      <c r="G5897" s="2">
        <f>Electricity!H5922</f>
        <v>0</v>
      </c>
      <c r="H5897" s="2">
        <f>Electricity!I5922</f>
        <v>0</v>
      </c>
      <c r="I5897" s="2">
        <f>Electricity!J5922</f>
        <v>0</v>
      </c>
    </row>
    <row r="5898" spans="2:9" x14ac:dyDescent="0.35">
      <c r="B5898" s="458" t="str">
        <f t="shared" si="92"/>
        <v>09/03/2019 04:00:00 AM</v>
      </c>
      <c r="C5898" s="458">
        <v>43711</v>
      </c>
      <c r="D5898" s="459">
        <v>0.16666666666666669</v>
      </c>
      <c r="E5898" s="2">
        <f>Electricity!F5923</f>
        <v>0</v>
      </c>
      <c r="F5898" s="2">
        <f>Electricity!G5923</f>
        <v>0</v>
      </c>
      <c r="G5898" s="2">
        <f>Electricity!H5923</f>
        <v>0</v>
      </c>
      <c r="H5898" s="2">
        <f>Electricity!I5923</f>
        <v>0</v>
      </c>
      <c r="I5898" s="2">
        <f>Electricity!J5923</f>
        <v>0</v>
      </c>
    </row>
    <row r="5899" spans="2:9" x14ac:dyDescent="0.35">
      <c r="B5899" s="458" t="str">
        <f t="shared" si="92"/>
        <v>09/03/2019 05:00:00 AM</v>
      </c>
      <c r="C5899" s="458">
        <v>43711</v>
      </c>
      <c r="D5899" s="459">
        <v>0.20833333333333337</v>
      </c>
      <c r="E5899" s="2">
        <f>Electricity!F5924</f>
        <v>0</v>
      </c>
      <c r="F5899" s="2">
        <f>Electricity!G5924</f>
        <v>0</v>
      </c>
      <c r="G5899" s="2">
        <f>Electricity!H5924</f>
        <v>0</v>
      </c>
      <c r="H5899" s="2">
        <f>Electricity!I5924</f>
        <v>0</v>
      </c>
      <c r="I5899" s="2">
        <f>Electricity!J5924</f>
        <v>0</v>
      </c>
    </row>
    <row r="5900" spans="2:9" x14ac:dyDescent="0.35">
      <c r="B5900" s="458" t="str">
        <f t="shared" si="92"/>
        <v>09/03/2019 06:00:00 AM</v>
      </c>
      <c r="C5900" s="458">
        <v>43711</v>
      </c>
      <c r="D5900" s="459">
        <v>0.25</v>
      </c>
      <c r="E5900" s="2">
        <f>Electricity!F5925</f>
        <v>0</v>
      </c>
      <c r="F5900" s="2">
        <f>Electricity!G5925</f>
        <v>0</v>
      </c>
      <c r="G5900" s="2">
        <f>Electricity!H5925</f>
        <v>0</v>
      </c>
      <c r="H5900" s="2">
        <f>Electricity!I5925</f>
        <v>0</v>
      </c>
      <c r="I5900" s="2">
        <f>Electricity!J5925</f>
        <v>0</v>
      </c>
    </row>
    <row r="5901" spans="2:9" x14ac:dyDescent="0.35">
      <c r="B5901" s="458" t="str">
        <f t="shared" si="92"/>
        <v>09/03/2019 07:00:00 AM</v>
      </c>
      <c r="C5901" s="458">
        <v>43711</v>
      </c>
      <c r="D5901" s="459">
        <v>0.29166666666666669</v>
      </c>
      <c r="E5901" s="2">
        <f>Electricity!F5926</f>
        <v>0</v>
      </c>
      <c r="F5901" s="2">
        <f>Electricity!G5926</f>
        <v>0</v>
      </c>
      <c r="G5901" s="2">
        <f>Electricity!H5926</f>
        <v>0</v>
      </c>
      <c r="H5901" s="2">
        <f>Electricity!I5926</f>
        <v>0</v>
      </c>
      <c r="I5901" s="2">
        <f>Electricity!J5926</f>
        <v>0</v>
      </c>
    </row>
    <row r="5902" spans="2:9" x14ac:dyDescent="0.35">
      <c r="B5902" s="458" t="str">
        <f t="shared" si="92"/>
        <v>09/03/2019 08:00:00 AM</v>
      </c>
      <c r="C5902" s="458">
        <v>43711</v>
      </c>
      <c r="D5902" s="459">
        <v>0.33333333333333337</v>
      </c>
      <c r="E5902" s="2">
        <f>Electricity!F5927</f>
        <v>0</v>
      </c>
      <c r="F5902" s="2">
        <f>Electricity!G5927</f>
        <v>0</v>
      </c>
      <c r="G5902" s="2">
        <f>Electricity!H5927</f>
        <v>0</v>
      </c>
      <c r="H5902" s="2">
        <f>Electricity!I5927</f>
        <v>0</v>
      </c>
      <c r="I5902" s="2">
        <f>Electricity!J5927</f>
        <v>0</v>
      </c>
    </row>
    <row r="5903" spans="2:9" x14ac:dyDescent="0.35">
      <c r="B5903" s="458" t="str">
        <f t="shared" ref="B5903:B5966" si="93">CONCATENATE(TEXT(C5903,"mm/dd/yyyy")," ",TEXT(D5903,"hh:mm:ss AM/PM"))</f>
        <v>09/03/2019 09:00:00 AM</v>
      </c>
      <c r="C5903" s="458">
        <v>43711</v>
      </c>
      <c r="D5903" s="459">
        <v>0.375</v>
      </c>
      <c r="E5903" s="2">
        <f>Electricity!F5928</f>
        <v>0</v>
      </c>
      <c r="F5903" s="2">
        <f>Electricity!G5928</f>
        <v>0</v>
      </c>
      <c r="G5903" s="2">
        <f>Electricity!H5928</f>
        <v>0</v>
      </c>
      <c r="H5903" s="2">
        <f>Electricity!I5928</f>
        <v>0</v>
      </c>
      <c r="I5903" s="2">
        <f>Electricity!J5928</f>
        <v>0</v>
      </c>
    </row>
    <row r="5904" spans="2:9" x14ac:dyDescent="0.35">
      <c r="B5904" s="458" t="str">
        <f t="shared" si="93"/>
        <v>09/03/2019 10:00:00 AM</v>
      </c>
      <c r="C5904" s="458">
        <v>43711</v>
      </c>
      <c r="D5904" s="459">
        <v>0.41666666666666669</v>
      </c>
      <c r="E5904" s="2">
        <f>Electricity!F5929</f>
        <v>0</v>
      </c>
      <c r="F5904" s="2">
        <f>Electricity!G5929</f>
        <v>0</v>
      </c>
      <c r="G5904" s="2">
        <f>Electricity!H5929</f>
        <v>0</v>
      </c>
      <c r="H5904" s="2">
        <f>Electricity!I5929</f>
        <v>0</v>
      </c>
      <c r="I5904" s="2">
        <f>Electricity!J5929</f>
        <v>0</v>
      </c>
    </row>
    <row r="5905" spans="2:9" x14ac:dyDescent="0.35">
      <c r="B5905" s="458" t="str">
        <f t="shared" si="93"/>
        <v>09/03/2019 11:00:00 AM</v>
      </c>
      <c r="C5905" s="458">
        <v>43711</v>
      </c>
      <c r="D5905" s="459">
        <v>0.45833333333333337</v>
      </c>
      <c r="E5905" s="2">
        <f>Electricity!F5930</f>
        <v>0</v>
      </c>
      <c r="F5905" s="2">
        <f>Electricity!G5930</f>
        <v>0</v>
      </c>
      <c r="G5905" s="2">
        <f>Electricity!H5930</f>
        <v>0</v>
      </c>
      <c r="H5905" s="2">
        <f>Electricity!I5930</f>
        <v>0</v>
      </c>
      <c r="I5905" s="2">
        <f>Electricity!J5930</f>
        <v>0</v>
      </c>
    </row>
    <row r="5906" spans="2:9" x14ac:dyDescent="0.35">
      <c r="B5906" s="458" t="str">
        <f t="shared" si="93"/>
        <v>09/03/2019 12:00:00 PM</v>
      </c>
      <c r="C5906" s="458">
        <v>43711</v>
      </c>
      <c r="D5906" s="459">
        <v>0.50000000000000011</v>
      </c>
      <c r="E5906" s="2">
        <f>Electricity!F5931</f>
        <v>0</v>
      </c>
      <c r="F5906" s="2">
        <f>Electricity!G5931</f>
        <v>0</v>
      </c>
      <c r="G5906" s="2">
        <f>Electricity!H5931</f>
        <v>0</v>
      </c>
      <c r="H5906" s="2">
        <f>Electricity!I5931</f>
        <v>0</v>
      </c>
      <c r="I5906" s="2">
        <f>Electricity!J5931</f>
        <v>0</v>
      </c>
    </row>
    <row r="5907" spans="2:9" x14ac:dyDescent="0.35">
      <c r="B5907" s="458" t="str">
        <f t="shared" si="93"/>
        <v>09/03/2019 01:00:00 PM</v>
      </c>
      <c r="C5907" s="458">
        <v>43711</v>
      </c>
      <c r="D5907" s="459">
        <v>0.54166666666666674</v>
      </c>
      <c r="E5907" s="2">
        <f>Electricity!F5932</f>
        <v>0</v>
      </c>
      <c r="F5907" s="2">
        <f>Electricity!G5932</f>
        <v>0</v>
      </c>
      <c r="G5907" s="2">
        <f>Electricity!H5932</f>
        <v>0</v>
      </c>
      <c r="H5907" s="2">
        <f>Electricity!I5932</f>
        <v>0</v>
      </c>
      <c r="I5907" s="2">
        <f>Electricity!J5932</f>
        <v>0</v>
      </c>
    </row>
    <row r="5908" spans="2:9" x14ac:dyDescent="0.35">
      <c r="B5908" s="458" t="str">
        <f t="shared" si="93"/>
        <v>09/03/2019 02:00:00 PM</v>
      </c>
      <c r="C5908" s="458">
        <v>43711</v>
      </c>
      <c r="D5908" s="459">
        <v>0.58333333333333337</v>
      </c>
      <c r="E5908" s="2">
        <f>Electricity!F5933</f>
        <v>0</v>
      </c>
      <c r="F5908" s="2">
        <f>Electricity!G5933</f>
        <v>0</v>
      </c>
      <c r="G5908" s="2">
        <f>Electricity!H5933</f>
        <v>0</v>
      </c>
      <c r="H5908" s="2">
        <f>Electricity!I5933</f>
        <v>0</v>
      </c>
      <c r="I5908" s="2">
        <f>Electricity!J5933</f>
        <v>0</v>
      </c>
    </row>
    <row r="5909" spans="2:9" x14ac:dyDescent="0.35">
      <c r="B5909" s="458" t="str">
        <f t="shared" si="93"/>
        <v>09/03/2019 03:00:00 PM</v>
      </c>
      <c r="C5909" s="458">
        <v>43711</v>
      </c>
      <c r="D5909" s="459">
        <v>0.62500000000000011</v>
      </c>
      <c r="E5909" s="2">
        <f>Electricity!F5934</f>
        <v>0</v>
      </c>
      <c r="F5909" s="2">
        <f>Electricity!G5934</f>
        <v>0</v>
      </c>
      <c r="G5909" s="2">
        <f>Electricity!H5934</f>
        <v>0</v>
      </c>
      <c r="H5909" s="2">
        <f>Electricity!I5934</f>
        <v>0</v>
      </c>
      <c r="I5909" s="2">
        <f>Electricity!J5934</f>
        <v>0</v>
      </c>
    </row>
    <row r="5910" spans="2:9" x14ac:dyDescent="0.35">
      <c r="B5910" s="458" t="str">
        <f t="shared" si="93"/>
        <v>09/03/2019 04:00:00 PM</v>
      </c>
      <c r="C5910" s="458">
        <v>43711</v>
      </c>
      <c r="D5910" s="459">
        <v>0.66666666666666674</v>
      </c>
      <c r="E5910" s="2">
        <f>Electricity!F5935</f>
        <v>0</v>
      </c>
      <c r="F5910" s="2">
        <f>Electricity!G5935</f>
        <v>0</v>
      </c>
      <c r="G5910" s="2">
        <f>Electricity!H5935</f>
        <v>0</v>
      </c>
      <c r="H5910" s="2">
        <f>Electricity!I5935</f>
        <v>0</v>
      </c>
      <c r="I5910" s="2">
        <f>Electricity!J5935</f>
        <v>0</v>
      </c>
    </row>
    <row r="5911" spans="2:9" x14ac:dyDescent="0.35">
      <c r="B5911" s="458" t="str">
        <f t="shared" si="93"/>
        <v>09/03/2019 05:00:00 PM</v>
      </c>
      <c r="C5911" s="458">
        <v>43711</v>
      </c>
      <c r="D5911" s="459">
        <v>0.70833333333333337</v>
      </c>
      <c r="E5911" s="2">
        <f>Electricity!F5936</f>
        <v>0</v>
      </c>
      <c r="F5911" s="2">
        <f>Electricity!G5936</f>
        <v>0</v>
      </c>
      <c r="G5911" s="2">
        <f>Electricity!H5936</f>
        <v>0</v>
      </c>
      <c r="H5911" s="2">
        <f>Electricity!I5936</f>
        <v>0</v>
      </c>
      <c r="I5911" s="2">
        <f>Electricity!J5936</f>
        <v>0</v>
      </c>
    </row>
    <row r="5912" spans="2:9" x14ac:dyDescent="0.35">
      <c r="B5912" s="458" t="str">
        <f t="shared" si="93"/>
        <v>09/03/2019 06:00:00 PM</v>
      </c>
      <c r="C5912" s="458">
        <v>43711</v>
      </c>
      <c r="D5912" s="459">
        <v>0.75000000000000011</v>
      </c>
      <c r="E5912" s="2">
        <f>Electricity!F5937</f>
        <v>0</v>
      </c>
      <c r="F5912" s="2">
        <f>Electricity!G5937</f>
        <v>0</v>
      </c>
      <c r="G5912" s="2">
        <f>Electricity!H5937</f>
        <v>0</v>
      </c>
      <c r="H5912" s="2">
        <f>Electricity!I5937</f>
        <v>0</v>
      </c>
      <c r="I5912" s="2">
        <f>Electricity!J5937</f>
        <v>0</v>
      </c>
    </row>
    <row r="5913" spans="2:9" x14ac:dyDescent="0.35">
      <c r="B5913" s="458" t="str">
        <f t="shared" si="93"/>
        <v>09/03/2019 07:00:00 PM</v>
      </c>
      <c r="C5913" s="458">
        <v>43711</v>
      </c>
      <c r="D5913" s="459">
        <v>0.79166666666666674</v>
      </c>
      <c r="E5913" s="2">
        <f>Electricity!F5938</f>
        <v>0</v>
      </c>
      <c r="F5913" s="2">
        <f>Electricity!G5938</f>
        <v>0</v>
      </c>
      <c r="G5913" s="2">
        <f>Electricity!H5938</f>
        <v>0</v>
      </c>
      <c r="H5913" s="2">
        <f>Electricity!I5938</f>
        <v>0</v>
      </c>
      <c r="I5913" s="2">
        <f>Electricity!J5938</f>
        <v>0</v>
      </c>
    </row>
    <row r="5914" spans="2:9" x14ac:dyDescent="0.35">
      <c r="B5914" s="458" t="str">
        <f t="shared" si="93"/>
        <v>09/03/2019 08:00:00 PM</v>
      </c>
      <c r="C5914" s="458">
        <v>43711</v>
      </c>
      <c r="D5914" s="459">
        <v>0.83333333333333337</v>
      </c>
      <c r="E5914" s="2">
        <f>Electricity!F5939</f>
        <v>0</v>
      </c>
      <c r="F5914" s="2">
        <f>Electricity!G5939</f>
        <v>0</v>
      </c>
      <c r="G5914" s="2">
        <f>Electricity!H5939</f>
        <v>0</v>
      </c>
      <c r="H5914" s="2">
        <f>Electricity!I5939</f>
        <v>0</v>
      </c>
      <c r="I5914" s="2">
        <f>Electricity!J5939</f>
        <v>0</v>
      </c>
    </row>
    <row r="5915" spans="2:9" x14ac:dyDescent="0.35">
      <c r="B5915" s="458" t="str">
        <f t="shared" si="93"/>
        <v>09/03/2019 09:00:00 PM</v>
      </c>
      <c r="C5915" s="458">
        <v>43711</v>
      </c>
      <c r="D5915" s="459">
        <v>0.87500000000000011</v>
      </c>
      <c r="E5915" s="2">
        <f>Electricity!F5940</f>
        <v>0</v>
      </c>
      <c r="F5915" s="2">
        <f>Electricity!G5940</f>
        <v>0</v>
      </c>
      <c r="G5915" s="2">
        <f>Electricity!H5940</f>
        <v>0</v>
      </c>
      <c r="H5915" s="2">
        <f>Electricity!I5940</f>
        <v>0</v>
      </c>
      <c r="I5915" s="2">
        <f>Electricity!J5940</f>
        <v>0</v>
      </c>
    </row>
    <row r="5916" spans="2:9" x14ac:dyDescent="0.35">
      <c r="B5916" s="458" t="str">
        <f t="shared" si="93"/>
        <v>09/03/2019 10:00:00 PM</v>
      </c>
      <c r="C5916" s="458">
        <v>43711</v>
      </c>
      <c r="D5916" s="459">
        <v>0.91666666666666674</v>
      </c>
      <c r="E5916" s="2">
        <f>Electricity!F5941</f>
        <v>0</v>
      </c>
      <c r="F5916" s="2">
        <f>Electricity!G5941</f>
        <v>0</v>
      </c>
      <c r="G5916" s="2">
        <f>Electricity!H5941</f>
        <v>0</v>
      </c>
      <c r="H5916" s="2">
        <f>Electricity!I5941</f>
        <v>0</v>
      </c>
      <c r="I5916" s="2">
        <f>Electricity!J5941</f>
        <v>0</v>
      </c>
    </row>
    <row r="5917" spans="2:9" x14ac:dyDescent="0.35">
      <c r="B5917" s="458" t="str">
        <f t="shared" si="93"/>
        <v>09/03/2019 11:00:00 PM</v>
      </c>
      <c r="C5917" s="458">
        <v>43711</v>
      </c>
      <c r="D5917" s="459">
        <v>0.95833333333333337</v>
      </c>
      <c r="E5917" s="2">
        <f>Electricity!F5942</f>
        <v>0</v>
      </c>
      <c r="F5917" s="2">
        <f>Electricity!G5942</f>
        <v>0</v>
      </c>
      <c r="G5917" s="2">
        <f>Electricity!H5942</f>
        <v>0</v>
      </c>
      <c r="H5917" s="2">
        <f>Electricity!I5942</f>
        <v>0</v>
      </c>
      <c r="I5917" s="2">
        <f>Electricity!J5942</f>
        <v>0</v>
      </c>
    </row>
    <row r="5918" spans="2:9" x14ac:dyDescent="0.35">
      <c r="B5918" s="458" t="str">
        <f t="shared" si="93"/>
        <v>09/04/2019 12:00:00 AM</v>
      </c>
      <c r="C5918" s="458">
        <v>43712</v>
      </c>
      <c r="D5918" s="459">
        <v>3.1225022567582528E-17</v>
      </c>
      <c r="E5918" s="2">
        <f>Electricity!F5943</f>
        <v>0</v>
      </c>
      <c r="F5918" s="2">
        <f>Electricity!G5943</f>
        <v>0</v>
      </c>
      <c r="G5918" s="2">
        <f>Electricity!H5943</f>
        <v>0</v>
      </c>
      <c r="H5918" s="2">
        <f>Electricity!I5943</f>
        <v>0</v>
      </c>
      <c r="I5918" s="2">
        <f>Electricity!J5943</f>
        <v>0</v>
      </c>
    </row>
    <row r="5919" spans="2:9" x14ac:dyDescent="0.35">
      <c r="B5919" s="458" t="str">
        <f t="shared" si="93"/>
        <v>09/04/2019 01:00:00 AM</v>
      </c>
      <c r="C5919" s="458">
        <v>43712</v>
      </c>
      <c r="D5919" s="459">
        <v>4.1666666666666699E-2</v>
      </c>
      <c r="E5919" s="2">
        <f>Electricity!F5944</f>
        <v>0</v>
      </c>
      <c r="F5919" s="2">
        <f>Electricity!G5944</f>
        <v>0</v>
      </c>
      <c r="G5919" s="2">
        <f>Electricity!H5944</f>
        <v>0</v>
      </c>
      <c r="H5919" s="2">
        <f>Electricity!I5944</f>
        <v>0</v>
      </c>
      <c r="I5919" s="2">
        <f>Electricity!J5944</f>
        <v>0</v>
      </c>
    </row>
    <row r="5920" spans="2:9" x14ac:dyDescent="0.35">
      <c r="B5920" s="458" t="str">
        <f t="shared" si="93"/>
        <v>09/04/2019 02:00:00 AM</v>
      </c>
      <c r="C5920" s="458">
        <v>43712</v>
      </c>
      <c r="D5920" s="459">
        <v>8.333333333333337E-2</v>
      </c>
      <c r="E5920" s="2">
        <f>Electricity!F5945</f>
        <v>0</v>
      </c>
      <c r="F5920" s="2">
        <f>Electricity!G5945</f>
        <v>0</v>
      </c>
      <c r="G5920" s="2">
        <f>Electricity!H5945</f>
        <v>0</v>
      </c>
      <c r="H5920" s="2">
        <f>Electricity!I5945</f>
        <v>0</v>
      </c>
      <c r="I5920" s="2">
        <f>Electricity!J5945</f>
        <v>0</v>
      </c>
    </row>
    <row r="5921" spans="2:9" x14ac:dyDescent="0.35">
      <c r="B5921" s="458" t="str">
        <f t="shared" si="93"/>
        <v>09/04/2019 03:00:00 AM</v>
      </c>
      <c r="C5921" s="458">
        <v>43712</v>
      </c>
      <c r="D5921" s="459">
        <v>0.12500000000000006</v>
      </c>
      <c r="E5921" s="2">
        <f>Electricity!F5946</f>
        <v>0</v>
      </c>
      <c r="F5921" s="2">
        <f>Electricity!G5946</f>
        <v>0</v>
      </c>
      <c r="G5921" s="2">
        <f>Electricity!H5946</f>
        <v>0</v>
      </c>
      <c r="H5921" s="2">
        <f>Electricity!I5946</f>
        <v>0</v>
      </c>
      <c r="I5921" s="2">
        <f>Electricity!J5946</f>
        <v>0</v>
      </c>
    </row>
    <row r="5922" spans="2:9" x14ac:dyDescent="0.35">
      <c r="B5922" s="458" t="str">
        <f t="shared" si="93"/>
        <v>09/04/2019 04:00:00 AM</v>
      </c>
      <c r="C5922" s="458">
        <v>43712</v>
      </c>
      <c r="D5922" s="459">
        <v>0.16666666666666669</v>
      </c>
      <c r="E5922" s="2">
        <f>Electricity!F5947</f>
        <v>0</v>
      </c>
      <c r="F5922" s="2">
        <f>Electricity!G5947</f>
        <v>0</v>
      </c>
      <c r="G5922" s="2">
        <f>Electricity!H5947</f>
        <v>0</v>
      </c>
      <c r="H5922" s="2">
        <f>Electricity!I5947</f>
        <v>0</v>
      </c>
      <c r="I5922" s="2">
        <f>Electricity!J5947</f>
        <v>0</v>
      </c>
    </row>
    <row r="5923" spans="2:9" x14ac:dyDescent="0.35">
      <c r="B5923" s="458" t="str">
        <f t="shared" si="93"/>
        <v>09/04/2019 05:00:00 AM</v>
      </c>
      <c r="C5923" s="458">
        <v>43712</v>
      </c>
      <c r="D5923" s="459">
        <v>0.20833333333333337</v>
      </c>
      <c r="E5923" s="2">
        <f>Electricity!F5948</f>
        <v>0</v>
      </c>
      <c r="F5923" s="2">
        <f>Electricity!G5948</f>
        <v>0</v>
      </c>
      <c r="G5923" s="2">
        <f>Electricity!H5948</f>
        <v>0</v>
      </c>
      <c r="H5923" s="2">
        <f>Electricity!I5948</f>
        <v>0</v>
      </c>
      <c r="I5923" s="2">
        <f>Electricity!J5948</f>
        <v>0</v>
      </c>
    </row>
    <row r="5924" spans="2:9" x14ac:dyDescent="0.35">
      <c r="B5924" s="458" t="str">
        <f t="shared" si="93"/>
        <v>09/04/2019 06:00:00 AM</v>
      </c>
      <c r="C5924" s="458">
        <v>43712</v>
      </c>
      <c r="D5924" s="459">
        <v>0.25</v>
      </c>
      <c r="E5924" s="2">
        <f>Electricity!F5949</f>
        <v>0</v>
      </c>
      <c r="F5924" s="2">
        <f>Electricity!G5949</f>
        <v>0</v>
      </c>
      <c r="G5924" s="2">
        <f>Electricity!H5949</f>
        <v>0</v>
      </c>
      <c r="H5924" s="2">
        <f>Electricity!I5949</f>
        <v>0</v>
      </c>
      <c r="I5924" s="2">
        <f>Electricity!J5949</f>
        <v>0</v>
      </c>
    </row>
    <row r="5925" spans="2:9" x14ac:dyDescent="0.35">
      <c r="B5925" s="458" t="str">
        <f t="shared" si="93"/>
        <v>09/04/2019 07:00:00 AM</v>
      </c>
      <c r="C5925" s="458">
        <v>43712</v>
      </c>
      <c r="D5925" s="459">
        <v>0.29166666666666669</v>
      </c>
      <c r="E5925" s="2">
        <f>Electricity!F5950</f>
        <v>0</v>
      </c>
      <c r="F5925" s="2">
        <f>Electricity!G5950</f>
        <v>0</v>
      </c>
      <c r="G5925" s="2">
        <f>Electricity!H5950</f>
        <v>0</v>
      </c>
      <c r="H5925" s="2">
        <f>Electricity!I5950</f>
        <v>0</v>
      </c>
      <c r="I5925" s="2">
        <f>Electricity!J5950</f>
        <v>0</v>
      </c>
    </row>
    <row r="5926" spans="2:9" x14ac:dyDescent="0.35">
      <c r="B5926" s="458" t="str">
        <f t="shared" si="93"/>
        <v>09/04/2019 08:00:00 AM</v>
      </c>
      <c r="C5926" s="458">
        <v>43712</v>
      </c>
      <c r="D5926" s="459">
        <v>0.33333333333333337</v>
      </c>
      <c r="E5926" s="2">
        <f>Electricity!F5951</f>
        <v>0</v>
      </c>
      <c r="F5926" s="2">
        <f>Electricity!G5951</f>
        <v>0</v>
      </c>
      <c r="G5926" s="2">
        <f>Electricity!H5951</f>
        <v>0</v>
      </c>
      <c r="H5926" s="2">
        <f>Electricity!I5951</f>
        <v>0</v>
      </c>
      <c r="I5926" s="2">
        <f>Electricity!J5951</f>
        <v>0</v>
      </c>
    </row>
    <row r="5927" spans="2:9" x14ac:dyDescent="0.35">
      <c r="B5927" s="458" t="str">
        <f t="shared" si="93"/>
        <v>09/04/2019 09:00:00 AM</v>
      </c>
      <c r="C5927" s="458">
        <v>43712</v>
      </c>
      <c r="D5927" s="459">
        <v>0.375</v>
      </c>
      <c r="E5927" s="2">
        <f>Electricity!F5952</f>
        <v>0</v>
      </c>
      <c r="F5927" s="2">
        <f>Electricity!G5952</f>
        <v>0</v>
      </c>
      <c r="G5927" s="2">
        <f>Electricity!H5952</f>
        <v>0</v>
      </c>
      <c r="H5927" s="2">
        <f>Electricity!I5952</f>
        <v>0</v>
      </c>
      <c r="I5927" s="2">
        <f>Electricity!J5952</f>
        <v>0</v>
      </c>
    </row>
    <row r="5928" spans="2:9" x14ac:dyDescent="0.35">
      <c r="B5928" s="458" t="str">
        <f t="shared" si="93"/>
        <v>09/04/2019 10:00:00 AM</v>
      </c>
      <c r="C5928" s="458">
        <v>43712</v>
      </c>
      <c r="D5928" s="459">
        <v>0.41666666666666669</v>
      </c>
      <c r="E5928" s="2">
        <f>Electricity!F5953</f>
        <v>0</v>
      </c>
      <c r="F5928" s="2">
        <f>Electricity!G5953</f>
        <v>0</v>
      </c>
      <c r="G5928" s="2">
        <f>Electricity!H5953</f>
        <v>0</v>
      </c>
      <c r="H5928" s="2">
        <f>Electricity!I5953</f>
        <v>0</v>
      </c>
      <c r="I5928" s="2">
        <f>Electricity!J5953</f>
        <v>0</v>
      </c>
    </row>
    <row r="5929" spans="2:9" x14ac:dyDescent="0.35">
      <c r="B5929" s="458" t="str">
        <f t="shared" si="93"/>
        <v>09/04/2019 11:00:00 AM</v>
      </c>
      <c r="C5929" s="458">
        <v>43712</v>
      </c>
      <c r="D5929" s="459">
        <v>0.45833333333333337</v>
      </c>
      <c r="E5929" s="2">
        <f>Electricity!F5954</f>
        <v>0</v>
      </c>
      <c r="F5929" s="2">
        <f>Electricity!G5954</f>
        <v>0</v>
      </c>
      <c r="G5929" s="2">
        <f>Electricity!H5954</f>
        <v>0</v>
      </c>
      <c r="H5929" s="2">
        <f>Electricity!I5954</f>
        <v>0</v>
      </c>
      <c r="I5929" s="2">
        <f>Electricity!J5954</f>
        <v>0</v>
      </c>
    </row>
    <row r="5930" spans="2:9" x14ac:dyDescent="0.35">
      <c r="B5930" s="458" t="str">
        <f t="shared" si="93"/>
        <v>09/04/2019 12:00:00 PM</v>
      </c>
      <c r="C5930" s="458">
        <v>43712</v>
      </c>
      <c r="D5930" s="459">
        <v>0.50000000000000011</v>
      </c>
      <c r="E5930" s="2">
        <f>Electricity!F5955</f>
        <v>0</v>
      </c>
      <c r="F5930" s="2">
        <f>Electricity!G5955</f>
        <v>0</v>
      </c>
      <c r="G5930" s="2">
        <f>Electricity!H5955</f>
        <v>0</v>
      </c>
      <c r="H5930" s="2">
        <f>Electricity!I5955</f>
        <v>0</v>
      </c>
      <c r="I5930" s="2">
        <f>Electricity!J5955</f>
        <v>0</v>
      </c>
    </row>
    <row r="5931" spans="2:9" x14ac:dyDescent="0.35">
      <c r="B5931" s="458" t="str">
        <f t="shared" si="93"/>
        <v>09/04/2019 01:00:00 PM</v>
      </c>
      <c r="C5931" s="458">
        <v>43712</v>
      </c>
      <c r="D5931" s="459">
        <v>0.54166666666666674</v>
      </c>
      <c r="E5931" s="2">
        <f>Electricity!F5956</f>
        <v>0</v>
      </c>
      <c r="F5931" s="2">
        <f>Electricity!G5956</f>
        <v>0</v>
      </c>
      <c r="G5931" s="2">
        <f>Electricity!H5956</f>
        <v>0</v>
      </c>
      <c r="H5931" s="2">
        <f>Electricity!I5956</f>
        <v>0</v>
      </c>
      <c r="I5931" s="2">
        <f>Electricity!J5956</f>
        <v>0</v>
      </c>
    </row>
    <row r="5932" spans="2:9" x14ac:dyDescent="0.35">
      <c r="B5932" s="458" t="str">
        <f t="shared" si="93"/>
        <v>09/04/2019 02:00:00 PM</v>
      </c>
      <c r="C5932" s="458">
        <v>43712</v>
      </c>
      <c r="D5932" s="459">
        <v>0.58333333333333337</v>
      </c>
      <c r="E5932" s="2">
        <f>Electricity!F5957</f>
        <v>0</v>
      </c>
      <c r="F5932" s="2">
        <f>Electricity!G5957</f>
        <v>0</v>
      </c>
      <c r="G5932" s="2">
        <f>Electricity!H5957</f>
        <v>0</v>
      </c>
      <c r="H5932" s="2">
        <f>Electricity!I5957</f>
        <v>0</v>
      </c>
      <c r="I5932" s="2">
        <f>Electricity!J5957</f>
        <v>0</v>
      </c>
    </row>
    <row r="5933" spans="2:9" x14ac:dyDescent="0.35">
      <c r="B5933" s="458" t="str">
        <f t="shared" si="93"/>
        <v>09/04/2019 03:00:00 PM</v>
      </c>
      <c r="C5933" s="458">
        <v>43712</v>
      </c>
      <c r="D5933" s="459">
        <v>0.62500000000000011</v>
      </c>
      <c r="E5933" s="2">
        <f>Electricity!F5958</f>
        <v>0</v>
      </c>
      <c r="F5933" s="2">
        <f>Electricity!G5958</f>
        <v>0</v>
      </c>
      <c r="G5933" s="2">
        <f>Electricity!H5958</f>
        <v>0</v>
      </c>
      <c r="H5933" s="2">
        <f>Electricity!I5958</f>
        <v>0</v>
      </c>
      <c r="I5933" s="2">
        <f>Electricity!J5958</f>
        <v>0</v>
      </c>
    </row>
    <row r="5934" spans="2:9" x14ac:dyDescent="0.35">
      <c r="B5934" s="458" t="str">
        <f t="shared" si="93"/>
        <v>09/04/2019 04:00:00 PM</v>
      </c>
      <c r="C5934" s="458">
        <v>43712</v>
      </c>
      <c r="D5934" s="459">
        <v>0.66666666666666674</v>
      </c>
      <c r="E5934" s="2">
        <f>Electricity!F5959</f>
        <v>0</v>
      </c>
      <c r="F5934" s="2">
        <f>Electricity!G5959</f>
        <v>0</v>
      </c>
      <c r="G5934" s="2">
        <f>Electricity!H5959</f>
        <v>0</v>
      </c>
      <c r="H5934" s="2">
        <f>Electricity!I5959</f>
        <v>0</v>
      </c>
      <c r="I5934" s="2">
        <f>Electricity!J5959</f>
        <v>0</v>
      </c>
    </row>
    <row r="5935" spans="2:9" x14ac:dyDescent="0.35">
      <c r="B5935" s="458" t="str">
        <f t="shared" si="93"/>
        <v>09/04/2019 05:00:00 PM</v>
      </c>
      <c r="C5935" s="458">
        <v>43712</v>
      </c>
      <c r="D5935" s="459">
        <v>0.70833333333333337</v>
      </c>
      <c r="E5935" s="2">
        <f>Electricity!F5960</f>
        <v>0</v>
      </c>
      <c r="F5935" s="2">
        <f>Electricity!G5960</f>
        <v>0</v>
      </c>
      <c r="G5935" s="2">
        <f>Electricity!H5960</f>
        <v>0</v>
      </c>
      <c r="H5935" s="2">
        <f>Electricity!I5960</f>
        <v>0</v>
      </c>
      <c r="I5935" s="2">
        <f>Electricity!J5960</f>
        <v>0</v>
      </c>
    </row>
    <row r="5936" spans="2:9" x14ac:dyDescent="0.35">
      <c r="B5936" s="458" t="str">
        <f t="shared" si="93"/>
        <v>09/04/2019 06:00:00 PM</v>
      </c>
      <c r="C5936" s="458">
        <v>43712</v>
      </c>
      <c r="D5936" s="459">
        <v>0.75000000000000011</v>
      </c>
      <c r="E5936" s="2">
        <f>Electricity!F5961</f>
        <v>0</v>
      </c>
      <c r="F5936" s="2">
        <f>Electricity!G5961</f>
        <v>0</v>
      </c>
      <c r="G5936" s="2">
        <f>Electricity!H5961</f>
        <v>0</v>
      </c>
      <c r="H5936" s="2">
        <f>Electricity!I5961</f>
        <v>0</v>
      </c>
      <c r="I5936" s="2">
        <f>Electricity!J5961</f>
        <v>0</v>
      </c>
    </row>
    <row r="5937" spans="2:9" x14ac:dyDescent="0.35">
      <c r="B5937" s="458" t="str">
        <f t="shared" si="93"/>
        <v>09/04/2019 07:00:00 PM</v>
      </c>
      <c r="C5937" s="458">
        <v>43712</v>
      </c>
      <c r="D5937" s="459">
        <v>0.79166666666666674</v>
      </c>
      <c r="E5937" s="2">
        <f>Electricity!F5962</f>
        <v>0</v>
      </c>
      <c r="F5937" s="2">
        <f>Electricity!G5962</f>
        <v>0</v>
      </c>
      <c r="G5937" s="2">
        <f>Electricity!H5962</f>
        <v>0</v>
      </c>
      <c r="H5937" s="2">
        <f>Electricity!I5962</f>
        <v>0</v>
      </c>
      <c r="I5937" s="2">
        <f>Electricity!J5962</f>
        <v>0</v>
      </c>
    </row>
    <row r="5938" spans="2:9" x14ac:dyDescent="0.35">
      <c r="B5938" s="458" t="str">
        <f t="shared" si="93"/>
        <v>09/04/2019 08:00:00 PM</v>
      </c>
      <c r="C5938" s="458">
        <v>43712</v>
      </c>
      <c r="D5938" s="459">
        <v>0.83333333333333337</v>
      </c>
      <c r="E5938" s="2">
        <f>Electricity!F5963</f>
        <v>0</v>
      </c>
      <c r="F5938" s="2">
        <f>Electricity!G5963</f>
        <v>0</v>
      </c>
      <c r="G5938" s="2">
        <f>Electricity!H5963</f>
        <v>0</v>
      </c>
      <c r="H5938" s="2">
        <f>Electricity!I5963</f>
        <v>0</v>
      </c>
      <c r="I5938" s="2">
        <f>Electricity!J5963</f>
        <v>0</v>
      </c>
    </row>
    <row r="5939" spans="2:9" x14ac:dyDescent="0.35">
      <c r="B5939" s="458" t="str">
        <f t="shared" si="93"/>
        <v>09/04/2019 09:00:00 PM</v>
      </c>
      <c r="C5939" s="458">
        <v>43712</v>
      </c>
      <c r="D5939" s="459">
        <v>0.87500000000000011</v>
      </c>
      <c r="E5939" s="2">
        <f>Electricity!F5964</f>
        <v>0</v>
      </c>
      <c r="F5939" s="2">
        <f>Electricity!G5964</f>
        <v>0</v>
      </c>
      <c r="G5939" s="2">
        <f>Electricity!H5964</f>
        <v>0</v>
      </c>
      <c r="H5939" s="2">
        <f>Electricity!I5964</f>
        <v>0</v>
      </c>
      <c r="I5939" s="2">
        <f>Electricity!J5964</f>
        <v>0</v>
      </c>
    </row>
    <row r="5940" spans="2:9" x14ac:dyDescent="0.35">
      <c r="B5940" s="458" t="str">
        <f t="shared" si="93"/>
        <v>09/04/2019 10:00:00 PM</v>
      </c>
      <c r="C5940" s="458">
        <v>43712</v>
      </c>
      <c r="D5940" s="459">
        <v>0.91666666666666674</v>
      </c>
      <c r="E5940" s="2">
        <f>Electricity!F5965</f>
        <v>0</v>
      </c>
      <c r="F5940" s="2">
        <f>Electricity!G5965</f>
        <v>0</v>
      </c>
      <c r="G5940" s="2">
        <f>Electricity!H5965</f>
        <v>0</v>
      </c>
      <c r="H5940" s="2">
        <f>Electricity!I5965</f>
        <v>0</v>
      </c>
      <c r="I5940" s="2">
        <f>Electricity!J5965</f>
        <v>0</v>
      </c>
    </row>
    <row r="5941" spans="2:9" x14ac:dyDescent="0.35">
      <c r="B5941" s="458" t="str">
        <f t="shared" si="93"/>
        <v>09/04/2019 11:00:00 PM</v>
      </c>
      <c r="C5941" s="458">
        <v>43712</v>
      </c>
      <c r="D5941" s="459">
        <v>0.95833333333333337</v>
      </c>
      <c r="E5941" s="2">
        <f>Electricity!F5966</f>
        <v>0</v>
      </c>
      <c r="F5941" s="2">
        <f>Electricity!G5966</f>
        <v>0</v>
      </c>
      <c r="G5941" s="2">
        <f>Electricity!H5966</f>
        <v>0</v>
      </c>
      <c r="H5941" s="2">
        <f>Electricity!I5966</f>
        <v>0</v>
      </c>
      <c r="I5941" s="2">
        <f>Electricity!J5966</f>
        <v>0</v>
      </c>
    </row>
    <row r="5942" spans="2:9" x14ac:dyDescent="0.35">
      <c r="B5942" s="458" t="str">
        <f t="shared" si="93"/>
        <v>09/05/2019 12:00:00 AM</v>
      </c>
      <c r="C5942" s="458">
        <v>43713</v>
      </c>
      <c r="D5942" s="459">
        <v>3.1225022567582528E-17</v>
      </c>
      <c r="E5942" s="2">
        <f>Electricity!F5967</f>
        <v>0</v>
      </c>
      <c r="F5942" s="2">
        <f>Electricity!G5967</f>
        <v>0</v>
      </c>
      <c r="G5942" s="2">
        <f>Electricity!H5967</f>
        <v>0</v>
      </c>
      <c r="H5942" s="2">
        <f>Electricity!I5967</f>
        <v>0</v>
      </c>
      <c r="I5942" s="2">
        <f>Electricity!J5967</f>
        <v>0</v>
      </c>
    </row>
    <row r="5943" spans="2:9" x14ac:dyDescent="0.35">
      <c r="B5943" s="458" t="str">
        <f t="shared" si="93"/>
        <v>09/05/2019 01:00:00 AM</v>
      </c>
      <c r="C5943" s="458">
        <v>43713</v>
      </c>
      <c r="D5943" s="459">
        <v>4.1666666666666699E-2</v>
      </c>
      <c r="E5943" s="2">
        <f>Electricity!F5968</f>
        <v>0</v>
      </c>
      <c r="F5943" s="2">
        <f>Electricity!G5968</f>
        <v>0</v>
      </c>
      <c r="G5943" s="2">
        <f>Electricity!H5968</f>
        <v>0</v>
      </c>
      <c r="H5943" s="2">
        <f>Electricity!I5968</f>
        <v>0</v>
      </c>
      <c r="I5943" s="2">
        <f>Electricity!J5968</f>
        <v>0</v>
      </c>
    </row>
    <row r="5944" spans="2:9" x14ac:dyDescent="0.35">
      <c r="B5944" s="458" t="str">
        <f t="shared" si="93"/>
        <v>09/05/2019 02:00:00 AM</v>
      </c>
      <c r="C5944" s="458">
        <v>43713</v>
      </c>
      <c r="D5944" s="459">
        <v>8.333333333333337E-2</v>
      </c>
      <c r="E5944" s="2">
        <f>Electricity!F5969</f>
        <v>0</v>
      </c>
      <c r="F5944" s="2">
        <f>Electricity!G5969</f>
        <v>0</v>
      </c>
      <c r="G5944" s="2">
        <f>Electricity!H5969</f>
        <v>0</v>
      </c>
      <c r="H5944" s="2">
        <f>Electricity!I5969</f>
        <v>0</v>
      </c>
      <c r="I5944" s="2">
        <f>Electricity!J5969</f>
        <v>0</v>
      </c>
    </row>
    <row r="5945" spans="2:9" x14ac:dyDescent="0.35">
      <c r="B5945" s="458" t="str">
        <f t="shared" si="93"/>
        <v>09/05/2019 03:00:00 AM</v>
      </c>
      <c r="C5945" s="458">
        <v>43713</v>
      </c>
      <c r="D5945" s="459">
        <v>0.12500000000000006</v>
      </c>
      <c r="E5945" s="2">
        <f>Electricity!F5970</f>
        <v>0</v>
      </c>
      <c r="F5945" s="2">
        <f>Electricity!G5970</f>
        <v>0</v>
      </c>
      <c r="G5945" s="2">
        <f>Electricity!H5970</f>
        <v>0</v>
      </c>
      <c r="H5945" s="2">
        <f>Electricity!I5970</f>
        <v>0</v>
      </c>
      <c r="I5945" s="2">
        <f>Electricity!J5970</f>
        <v>0</v>
      </c>
    </row>
    <row r="5946" spans="2:9" x14ac:dyDescent="0.35">
      <c r="B5946" s="458" t="str">
        <f t="shared" si="93"/>
        <v>09/05/2019 04:00:00 AM</v>
      </c>
      <c r="C5946" s="458">
        <v>43713</v>
      </c>
      <c r="D5946" s="459">
        <v>0.16666666666666669</v>
      </c>
      <c r="E5946" s="2">
        <f>Electricity!F5971</f>
        <v>0</v>
      </c>
      <c r="F5946" s="2">
        <f>Electricity!G5971</f>
        <v>0</v>
      </c>
      <c r="G5946" s="2">
        <f>Electricity!H5971</f>
        <v>0</v>
      </c>
      <c r="H5946" s="2">
        <f>Electricity!I5971</f>
        <v>0</v>
      </c>
      <c r="I5946" s="2">
        <f>Electricity!J5971</f>
        <v>0</v>
      </c>
    </row>
    <row r="5947" spans="2:9" x14ac:dyDescent="0.35">
      <c r="B5947" s="458" t="str">
        <f t="shared" si="93"/>
        <v>09/05/2019 05:00:00 AM</v>
      </c>
      <c r="C5947" s="458">
        <v>43713</v>
      </c>
      <c r="D5947" s="459">
        <v>0.20833333333333337</v>
      </c>
      <c r="E5947" s="2">
        <f>Electricity!F5972</f>
        <v>0</v>
      </c>
      <c r="F5947" s="2">
        <f>Electricity!G5972</f>
        <v>0</v>
      </c>
      <c r="G5947" s="2">
        <f>Electricity!H5972</f>
        <v>0</v>
      </c>
      <c r="H5947" s="2">
        <f>Electricity!I5972</f>
        <v>0</v>
      </c>
      <c r="I5947" s="2">
        <f>Electricity!J5972</f>
        <v>0</v>
      </c>
    </row>
    <row r="5948" spans="2:9" x14ac:dyDescent="0.35">
      <c r="B5948" s="458" t="str">
        <f t="shared" si="93"/>
        <v>09/05/2019 06:00:00 AM</v>
      </c>
      <c r="C5948" s="458">
        <v>43713</v>
      </c>
      <c r="D5948" s="459">
        <v>0.25</v>
      </c>
      <c r="E5948" s="2">
        <f>Electricity!F5973</f>
        <v>0</v>
      </c>
      <c r="F5948" s="2">
        <f>Electricity!G5973</f>
        <v>0</v>
      </c>
      <c r="G5948" s="2">
        <f>Electricity!H5973</f>
        <v>0</v>
      </c>
      <c r="H5948" s="2">
        <f>Electricity!I5973</f>
        <v>0</v>
      </c>
      <c r="I5948" s="2">
        <f>Electricity!J5973</f>
        <v>0</v>
      </c>
    </row>
    <row r="5949" spans="2:9" x14ac:dyDescent="0.35">
      <c r="B5949" s="458" t="str">
        <f t="shared" si="93"/>
        <v>09/05/2019 07:00:00 AM</v>
      </c>
      <c r="C5949" s="458">
        <v>43713</v>
      </c>
      <c r="D5949" s="459">
        <v>0.29166666666666669</v>
      </c>
      <c r="E5949" s="2">
        <f>Electricity!F5974</f>
        <v>0</v>
      </c>
      <c r="F5949" s="2">
        <f>Electricity!G5974</f>
        <v>0</v>
      </c>
      <c r="G5949" s="2">
        <f>Electricity!H5974</f>
        <v>0</v>
      </c>
      <c r="H5949" s="2">
        <f>Electricity!I5974</f>
        <v>0</v>
      </c>
      <c r="I5949" s="2">
        <f>Electricity!J5974</f>
        <v>0</v>
      </c>
    </row>
    <row r="5950" spans="2:9" x14ac:dyDescent="0.35">
      <c r="B5950" s="458" t="str">
        <f t="shared" si="93"/>
        <v>09/05/2019 08:00:00 AM</v>
      </c>
      <c r="C5950" s="458">
        <v>43713</v>
      </c>
      <c r="D5950" s="459">
        <v>0.33333333333333337</v>
      </c>
      <c r="E5950" s="2">
        <f>Electricity!F5975</f>
        <v>0</v>
      </c>
      <c r="F5950" s="2">
        <f>Electricity!G5975</f>
        <v>0</v>
      </c>
      <c r="G5950" s="2">
        <f>Electricity!H5975</f>
        <v>0</v>
      </c>
      <c r="H5950" s="2">
        <f>Electricity!I5975</f>
        <v>0</v>
      </c>
      <c r="I5950" s="2">
        <f>Electricity!J5975</f>
        <v>0</v>
      </c>
    </row>
    <row r="5951" spans="2:9" x14ac:dyDescent="0.35">
      <c r="B5951" s="458" t="str">
        <f t="shared" si="93"/>
        <v>09/05/2019 09:00:00 AM</v>
      </c>
      <c r="C5951" s="458">
        <v>43713</v>
      </c>
      <c r="D5951" s="459">
        <v>0.375</v>
      </c>
      <c r="E5951" s="2">
        <f>Electricity!F5976</f>
        <v>0</v>
      </c>
      <c r="F5951" s="2">
        <f>Electricity!G5976</f>
        <v>0</v>
      </c>
      <c r="G5951" s="2">
        <f>Electricity!H5976</f>
        <v>0</v>
      </c>
      <c r="H5951" s="2">
        <f>Electricity!I5976</f>
        <v>0</v>
      </c>
      <c r="I5951" s="2">
        <f>Electricity!J5976</f>
        <v>0</v>
      </c>
    </row>
    <row r="5952" spans="2:9" x14ac:dyDescent="0.35">
      <c r="B5952" s="458" t="str">
        <f t="shared" si="93"/>
        <v>09/05/2019 10:00:00 AM</v>
      </c>
      <c r="C5952" s="458">
        <v>43713</v>
      </c>
      <c r="D5952" s="459">
        <v>0.41666666666666669</v>
      </c>
      <c r="E5952" s="2">
        <f>Electricity!F5977</f>
        <v>0</v>
      </c>
      <c r="F5952" s="2">
        <f>Electricity!G5977</f>
        <v>0</v>
      </c>
      <c r="G5952" s="2">
        <f>Electricity!H5977</f>
        <v>0</v>
      </c>
      <c r="H5952" s="2">
        <f>Electricity!I5977</f>
        <v>0</v>
      </c>
      <c r="I5952" s="2">
        <f>Electricity!J5977</f>
        <v>0</v>
      </c>
    </row>
    <row r="5953" spans="2:9" x14ac:dyDescent="0.35">
      <c r="B5953" s="458" t="str">
        <f t="shared" si="93"/>
        <v>09/05/2019 11:00:00 AM</v>
      </c>
      <c r="C5953" s="458">
        <v>43713</v>
      </c>
      <c r="D5953" s="459">
        <v>0.45833333333333337</v>
      </c>
      <c r="E5953" s="2">
        <f>Electricity!F5978</f>
        <v>0</v>
      </c>
      <c r="F5953" s="2">
        <f>Electricity!G5978</f>
        <v>0</v>
      </c>
      <c r="G5953" s="2">
        <f>Electricity!H5978</f>
        <v>0</v>
      </c>
      <c r="H5953" s="2">
        <f>Electricity!I5978</f>
        <v>0</v>
      </c>
      <c r="I5953" s="2">
        <f>Electricity!J5978</f>
        <v>0</v>
      </c>
    </row>
    <row r="5954" spans="2:9" x14ac:dyDescent="0.35">
      <c r="B5954" s="458" t="str">
        <f t="shared" si="93"/>
        <v>09/05/2019 12:00:00 PM</v>
      </c>
      <c r="C5954" s="458">
        <v>43713</v>
      </c>
      <c r="D5954" s="459">
        <v>0.50000000000000011</v>
      </c>
      <c r="E5954" s="2">
        <f>Electricity!F5979</f>
        <v>0</v>
      </c>
      <c r="F5954" s="2">
        <f>Electricity!G5979</f>
        <v>0</v>
      </c>
      <c r="G5954" s="2">
        <f>Electricity!H5979</f>
        <v>0</v>
      </c>
      <c r="H5954" s="2">
        <f>Electricity!I5979</f>
        <v>0</v>
      </c>
      <c r="I5954" s="2">
        <f>Electricity!J5979</f>
        <v>0</v>
      </c>
    </row>
    <row r="5955" spans="2:9" x14ac:dyDescent="0.35">
      <c r="B5955" s="458" t="str">
        <f t="shared" si="93"/>
        <v>09/05/2019 01:00:00 PM</v>
      </c>
      <c r="C5955" s="458">
        <v>43713</v>
      </c>
      <c r="D5955" s="459">
        <v>0.54166666666666674</v>
      </c>
      <c r="E5955" s="2">
        <f>Electricity!F5980</f>
        <v>0</v>
      </c>
      <c r="F5955" s="2">
        <f>Electricity!G5980</f>
        <v>0</v>
      </c>
      <c r="G5955" s="2">
        <f>Electricity!H5980</f>
        <v>0</v>
      </c>
      <c r="H5955" s="2">
        <f>Electricity!I5980</f>
        <v>0</v>
      </c>
      <c r="I5955" s="2">
        <f>Electricity!J5980</f>
        <v>0</v>
      </c>
    </row>
    <row r="5956" spans="2:9" x14ac:dyDescent="0.35">
      <c r="B5956" s="458" t="str">
        <f t="shared" si="93"/>
        <v>09/05/2019 02:00:00 PM</v>
      </c>
      <c r="C5956" s="458">
        <v>43713</v>
      </c>
      <c r="D5956" s="459">
        <v>0.58333333333333337</v>
      </c>
      <c r="E5956" s="2">
        <f>Electricity!F5981</f>
        <v>0</v>
      </c>
      <c r="F5956" s="2">
        <f>Electricity!G5981</f>
        <v>0</v>
      </c>
      <c r="G5956" s="2">
        <f>Electricity!H5981</f>
        <v>0</v>
      </c>
      <c r="H5956" s="2">
        <f>Electricity!I5981</f>
        <v>0</v>
      </c>
      <c r="I5956" s="2">
        <f>Electricity!J5981</f>
        <v>0</v>
      </c>
    </row>
    <row r="5957" spans="2:9" x14ac:dyDescent="0.35">
      <c r="B5957" s="458" t="str">
        <f t="shared" si="93"/>
        <v>09/05/2019 03:00:00 PM</v>
      </c>
      <c r="C5957" s="458">
        <v>43713</v>
      </c>
      <c r="D5957" s="459">
        <v>0.62500000000000011</v>
      </c>
      <c r="E5957" s="2">
        <f>Electricity!F5982</f>
        <v>0</v>
      </c>
      <c r="F5957" s="2">
        <f>Electricity!G5982</f>
        <v>0</v>
      </c>
      <c r="G5957" s="2">
        <f>Electricity!H5982</f>
        <v>0</v>
      </c>
      <c r="H5957" s="2">
        <f>Electricity!I5982</f>
        <v>0</v>
      </c>
      <c r="I5957" s="2">
        <f>Electricity!J5982</f>
        <v>0</v>
      </c>
    </row>
    <row r="5958" spans="2:9" x14ac:dyDescent="0.35">
      <c r="B5958" s="458" t="str">
        <f t="shared" si="93"/>
        <v>09/05/2019 04:00:00 PM</v>
      </c>
      <c r="C5958" s="458">
        <v>43713</v>
      </c>
      <c r="D5958" s="459">
        <v>0.66666666666666674</v>
      </c>
      <c r="E5958" s="2">
        <f>Electricity!F5983</f>
        <v>0</v>
      </c>
      <c r="F5958" s="2">
        <f>Electricity!G5983</f>
        <v>0</v>
      </c>
      <c r="G5958" s="2">
        <f>Electricity!H5983</f>
        <v>0</v>
      </c>
      <c r="H5958" s="2">
        <f>Electricity!I5983</f>
        <v>0</v>
      </c>
      <c r="I5958" s="2">
        <f>Electricity!J5983</f>
        <v>0</v>
      </c>
    </row>
    <row r="5959" spans="2:9" x14ac:dyDescent="0.35">
      <c r="B5959" s="458" t="str">
        <f t="shared" si="93"/>
        <v>09/05/2019 05:00:00 PM</v>
      </c>
      <c r="C5959" s="458">
        <v>43713</v>
      </c>
      <c r="D5959" s="459">
        <v>0.70833333333333337</v>
      </c>
      <c r="E5959" s="2">
        <f>Electricity!F5984</f>
        <v>0</v>
      </c>
      <c r="F5959" s="2">
        <f>Electricity!G5984</f>
        <v>0</v>
      </c>
      <c r="G5959" s="2">
        <f>Electricity!H5984</f>
        <v>0</v>
      </c>
      <c r="H5959" s="2">
        <f>Electricity!I5984</f>
        <v>0</v>
      </c>
      <c r="I5959" s="2">
        <f>Electricity!J5984</f>
        <v>0</v>
      </c>
    </row>
    <row r="5960" spans="2:9" x14ac:dyDescent="0.35">
      <c r="B5960" s="458" t="str">
        <f t="shared" si="93"/>
        <v>09/05/2019 06:00:00 PM</v>
      </c>
      <c r="C5960" s="458">
        <v>43713</v>
      </c>
      <c r="D5960" s="459">
        <v>0.75000000000000011</v>
      </c>
      <c r="E5960" s="2">
        <f>Electricity!F5985</f>
        <v>0</v>
      </c>
      <c r="F5960" s="2">
        <f>Electricity!G5985</f>
        <v>0</v>
      </c>
      <c r="G5960" s="2">
        <f>Electricity!H5985</f>
        <v>0</v>
      </c>
      <c r="H5960" s="2">
        <f>Electricity!I5985</f>
        <v>0</v>
      </c>
      <c r="I5960" s="2">
        <f>Electricity!J5985</f>
        <v>0</v>
      </c>
    </row>
    <row r="5961" spans="2:9" x14ac:dyDescent="0.35">
      <c r="B5961" s="458" t="str">
        <f t="shared" si="93"/>
        <v>09/05/2019 07:00:00 PM</v>
      </c>
      <c r="C5961" s="458">
        <v>43713</v>
      </c>
      <c r="D5961" s="459">
        <v>0.79166666666666674</v>
      </c>
      <c r="E5961" s="2">
        <f>Electricity!F5986</f>
        <v>0</v>
      </c>
      <c r="F5961" s="2">
        <f>Electricity!G5986</f>
        <v>0</v>
      </c>
      <c r="G5961" s="2">
        <f>Electricity!H5986</f>
        <v>0</v>
      </c>
      <c r="H5961" s="2">
        <f>Electricity!I5986</f>
        <v>0</v>
      </c>
      <c r="I5961" s="2">
        <f>Electricity!J5986</f>
        <v>0</v>
      </c>
    </row>
    <row r="5962" spans="2:9" x14ac:dyDescent="0.35">
      <c r="B5962" s="458" t="str">
        <f t="shared" si="93"/>
        <v>09/05/2019 08:00:00 PM</v>
      </c>
      <c r="C5962" s="458">
        <v>43713</v>
      </c>
      <c r="D5962" s="459">
        <v>0.83333333333333337</v>
      </c>
      <c r="E5962" s="2">
        <f>Electricity!F5987</f>
        <v>0</v>
      </c>
      <c r="F5962" s="2">
        <f>Electricity!G5987</f>
        <v>0</v>
      </c>
      <c r="G5962" s="2">
        <f>Electricity!H5987</f>
        <v>0</v>
      </c>
      <c r="H5962" s="2">
        <f>Electricity!I5987</f>
        <v>0</v>
      </c>
      <c r="I5962" s="2">
        <f>Electricity!J5987</f>
        <v>0</v>
      </c>
    </row>
    <row r="5963" spans="2:9" x14ac:dyDescent="0.35">
      <c r="B5963" s="458" t="str">
        <f t="shared" si="93"/>
        <v>09/05/2019 09:00:00 PM</v>
      </c>
      <c r="C5963" s="458">
        <v>43713</v>
      </c>
      <c r="D5963" s="459">
        <v>0.87500000000000011</v>
      </c>
      <c r="E5963" s="2">
        <f>Electricity!F5988</f>
        <v>0</v>
      </c>
      <c r="F5963" s="2">
        <f>Electricity!G5988</f>
        <v>0</v>
      </c>
      <c r="G5963" s="2">
        <f>Electricity!H5988</f>
        <v>0</v>
      </c>
      <c r="H5963" s="2">
        <f>Electricity!I5988</f>
        <v>0</v>
      </c>
      <c r="I5963" s="2">
        <f>Electricity!J5988</f>
        <v>0</v>
      </c>
    </row>
    <row r="5964" spans="2:9" x14ac:dyDescent="0.35">
      <c r="B5964" s="458" t="str">
        <f t="shared" si="93"/>
        <v>09/05/2019 10:00:00 PM</v>
      </c>
      <c r="C5964" s="458">
        <v>43713</v>
      </c>
      <c r="D5964" s="459">
        <v>0.91666666666666674</v>
      </c>
      <c r="E5964" s="2">
        <f>Electricity!F5989</f>
        <v>0</v>
      </c>
      <c r="F5964" s="2">
        <f>Electricity!G5989</f>
        <v>0</v>
      </c>
      <c r="G5964" s="2">
        <f>Electricity!H5989</f>
        <v>0</v>
      </c>
      <c r="H5964" s="2">
        <f>Electricity!I5989</f>
        <v>0</v>
      </c>
      <c r="I5964" s="2">
        <f>Electricity!J5989</f>
        <v>0</v>
      </c>
    </row>
    <row r="5965" spans="2:9" x14ac:dyDescent="0.35">
      <c r="B5965" s="458" t="str">
        <f t="shared" si="93"/>
        <v>09/05/2019 11:00:00 PM</v>
      </c>
      <c r="C5965" s="458">
        <v>43713</v>
      </c>
      <c r="D5965" s="459">
        <v>0.95833333333333337</v>
      </c>
      <c r="E5965" s="2">
        <f>Electricity!F5990</f>
        <v>0</v>
      </c>
      <c r="F5965" s="2">
        <f>Electricity!G5990</f>
        <v>0</v>
      </c>
      <c r="G5965" s="2">
        <f>Electricity!H5990</f>
        <v>0</v>
      </c>
      <c r="H5965" s="2">
        <f>Electricity!I5990</f>
        <v>0</v>
      </c>
      <c r="I5965" s="2">
        <f>Electricity!J5990</f>
        <v>0</v>
      </c>
    </row>
    <row r="5966" spans="2:9" x14ac:dyDescent="0.35">
      <c r="B5966" s="458" t="str">
        <f t="shared" si="93"/>
        <v>09/06/2019 12:00:00 AM</v>
      </c>
      <c r="C5966" s="458">
        <v>43714</v>
      </c>
      <c r="D5966" s="459">
        <v>3.1225022567582528E-17</v>
      </c>
      <c r="E5966" s="2">
        <f>Electricity!F5991</f>
        <v>0</v>
      </c>
      <c r="F5966" s="2">
        <f>Electricity!G5991</f>
        <v>0</v>
      </c>
      <c r="G5966" s="2">
        <f>Electricity!H5991</f>
        <v>0</v>
      </c>
      <c r="H5966" s="2">
        <f>Electricity!I5991</f>
        <v>0</v>
      </c>
      <c r="I5966" s="2">
        <f>Electricity!J5991</f>
        <v>0</v>
      </c>
    </row>
    <row r="5967" spans="2:9" x14ac:dyDescent="0.35">
      <c r="B5967" s="458" t="str">
        <f t="shared" ref="B5967:B6030" si="94">CONCATENATE(TEXT(C5967,"mm/dd/yyyy")," ",TEXT(D5967,"hh:mm:ss AM/PM"))</f>
        <v>09/06/2019 01:00:00 AM</v>
      </c>
      <c r="C5967" s="458">
        <v>43714</v>
      </c>
      <c r="D5967" s="459">
        <v>4.1666666666666699E-2</v>
      </c>
      <c r="E5967" s="2">
        <f>Electricity!F5992</f>
        <v>0</v>
      </c>
      <c r="F5967" s="2">
        <f>Electricity!G5992</f>
        <v>0</v>
      </c>
      <c r="G5967" s="2">
        <f>Electricity!H5992</f>
        <v>0</v>
      </c>
      <c r="H5967" s="2">
        <f>Electricity!I5992</f>
        <v>0</v>
      </c>
      <c r="I5967" s="2">
        <f>Electricity!J5992</f>
        <v>0</v>
      </c>
    </row>
    <row r="5968" spans="2:9" x14ac:dyDescent="0.35">
      <c r="B5968" s="458" t="str">
        <f t="shared" si="94"/>
        <v>09/06/2019 02:00:00 AM</v>
      </c>
      <c r="C5968" s="458">
        <v>43714</v>
      </c>
      <c r="D5968" s="459">
        <v>8.333333333333337E-2</v>
      </c>
      <c r="E5968" s="2">
        <f>Electricity!F5993</f>
        <v>0</v>
      </c>
      <c r="F5968" s="2">
        <f>Electricity!G5993</f>
        <v>0</v>
      </c>
      <c r="G5968" s="2">
        <f>Electricity!H5993</f>
        <v>0</v>
      </c>
      <c r="H5968" s="2">
        <f>Electricity!I5993</f>
        <v>0</v>
      </c>
      <c r="I5968" s="2">
        <f>Electricity!J5993</f>
        <v>0</v>
      </c>
    </row>
    <row r="5969" spans="2:9" x14ac:dyDescent="0.35">
      <c r="B5969" s="458" t="str">
        <f t="shared" si="94"/>
        <v>09/06/2019 03:00:00 AM</v>
      </c>
      <c r="C5969" s="458">
        <v>43714</v>
      </c>
      <c r="D5969" s="459">
        <v>0.12500000000000006</v>
      </c>
      <c r="E5969" s="2">
        <f>Electricity!F5994</f>
        <v>0</v>
      </c>
      <c r="F5969" s="2">
        <f>Electricity!G5994</f>
        <v>0</v>
      </c>
      <c r="G5969" s="2">
        <f>Electricity!H5994</f>
        <v>0</v>
      </c>
      <c r="H5969" s="2">
        <f>Electricity!I5994</f>
        <v>0</v>
      </c>
      <c r="I5969" s="2">
        <f>Electricity!J5994</f>
        <v>0</v>
      </c>
    </row>
    <row r="5970" spans="2:9" x14ac:dyDescent="0.35">
      <c r="B5970" s="458" t="str">
        <f t="shared" si="94"/>
        <v>09/06/2019 04:00:00 AM</v>
      </c>
      <c r="C5970" s="458">
        <v>43714</v>
      </c>
      <c r="D5970" s="459">
        <v>0.16666666666666669</v>
      </c>
      <c r="E5970" s="2">
        <f>Electricity!F5995</f>
        <v>0</v>
      </c>
      <c r="F5970" s="2">
        <f>Electricity!G5995</f>
        <v>0</v>
      </c>
      <c r="G5970" s="2">
        <f>Electricity!H5995</f>
        <v>0</v>
      </c>
      <c r="H5970" s="2">
        <f>Electricity!I5995</f>
        <v>0</v>
      </c>
      <c r="I5970" s="2">
        <f>Electricity!J5995</f>
        <v>0</v>
      </c>
    </row>
    <row r="5971" spans="2:9" x14ac:dyDescent="0.35">
      <c r="B5971" s="458" t="str">
        <f t="shared" si="94"/>
        <v>09/06/2019 05:00:00 AM</v>
      </c>
      <c r="C5971" s="458">
        <v>43714</v>
      </c>
      <c r="D5971" s="459">
        <v>0.20833333333333337</v>
      </c>
      <c r="E5971" s="2">
        <f>Electricity!F5996</f>
        <v>0</v>
      </c>
      <c r="F5971" s="2">
        <f>Electricity!G5996</f>
        <v>0</v>
      </c>
      <c r="G5971" s="2">
        <f>Electricity!H5996</f>
        <v>0</v>
      </c>
      <c r="H5971" s="2">
        <f>Electricity!I5996</f>
        <v>0</v>
      </c>
      <c r="I5971" s="2">
        <f>Electricity!J5996</f>
        <v>0</v>
      </c>
    </row>
    <row r="5972" spans="2:9" x14ac:dyDescent="0.35">
      <c r="B5972" s="458" t="str">
        <f t="shared" si="94"/>
        <v>09/06/2019 06:00:00 AM</v>
      </c>
      <c r="C5972" s="458">
        <v>43714</v>
      </c>
      <c r="D5972" s="459">
        <v>0.25</v>
      </c>
      <c r="E5972" s="2">
        <f>Electricity!F5997</f>
        <v>0</v>
      </c>
      <c r="F5972" s="2">
        <f>Electricity!G5997</f>
        <v>0</v>
      </c>
      <c r="G5972" s="2">
        <f>Electricity!H5997</f>
        <v>0</v>
      </c>
      <c r="H5972" s="2">
        <f>Electricity!I5997</f>
        <v>0</v>
      </c>
      <c r="I5972" s="2">
        <f>Electricity!J5997</f>
        <v>0</v>
      </c>
    </row>
    <row r="5973" spans="2:9" x14ac:dyDescent="0.35">
      <c r="B5973" s="458" t="str">
        <f t="shared" si="94"/>
        <v>09/06/2019 07:00:00 AM</v>
      </c>
      <c r="C5973" s="458">
        <v>43714</v>
      </c>
      <c r="D5973" s="459">
        <v>0.29166666666666669</v>
      </c>
      <c r="E5973" s="2">
        <f>Electricity!F5998</f>
        <v>0</v>
      </c>
      <c r="F5973" s="2">
        <f>Electricity!G5998</f>
        <v>0</v>
      </c>
      <c r="G5973" s="2">
        <f>Electricity!H5998</f>
        <v>0</v>
      </c>
      <c r="H5973" s="2">
        <f>Electricity!I5998</f>
        <v>0</v>
      </c>
      <c r="I5973" s="2">
        <f>Electricity!J5998</f>
        <v>0</v>
      </c>
    </row>
    <row r="5974" spans="2:9" x14ac:dyDescent="0.35">
      <c r="B5974" s="458" t="str">
        <f t="shared" si="94"/>
        <v>09/06/2019 08:00:00 AM</v>
      </c>
      <c r="C5974" s="458">
        <v>43714</v>
      </c>
      <c r="D5974" s="459">
        <v>0.33333333333333337</v>
      </c>
      <c r="E5974" s="2">
        <f>Electricity!F5999</f>
        <v>0</v>
      </c>
      <c r="F5974" s="2">
        <f>Electricity!G5999</f>
        <v>0</v>
      </c>
      <c r="G5974" s="2">
        <f>Electricity!H5999</f>
        <v>0</v>
      </c>
      <c r="H5974" s="2">
        <f>Electricity!I5999</f>
        <v>0</v>
      </c>
      <c r="I5974" s="2">
        <f>Electricity!J5999</f>
        <v>0</v>
      </c>
    </row>
    <row r="5975" spans="2:9" x14ac:dyDescent="0.35">
      <c r="B5975" s="458" t="str">
        <f t="shared" si="94"/>
        <v>09/06/2019 09:00:00 AM</v>
      </c>
      <c r="C5975" s="458">
        <v>43714</v>
      </c>
      <c r="D5975" s="459">
        <v>0.375</v>
      </c>
      <c r="E5975" s="2">
        <f>Electricity!F6000</f>
        <v>0</v>
      </c>
      <c r="F5975" s="2">
        <f>Electricity!G6000</f>
        <v>0</v>
      </c>
      <c r="G5975" s="2">
        <f>Electricity!H6000</f>
        <v>0</v>
      </c>
      <c r="H5975" s="2">
        <f>Electricity!I6000</f>
        <v>0</v>
      </c>
      <c r="I5975" s="2">
        <f>Electricity!J6000</f>
        <v>0</v>
      </c>
    </row>
    <row r="5976" spans="2:9" x14ac:dyDescent="0.35">
      <c r="B5976" s="458" t="str">
        <f t="shared" si="94"/>
        <v>09/06/2019 10:00:00 AM</v>
      </c>
      <c r="C5976" s="458">
        <v>43714</v>
      </c>
      <c r="D5976" s="459">
        <v>0.41666666666666669</v>
      </c>
      <c r="E5976" s="2">
        <f>Electricity!F6001</f>
        <v>0</v>
      </c>
      <c r="F5976" s="2">
        <f>Electricity!G6001</f>
        <v>0</v>
      </c>
      <c r="G5976" s="2">
        <f>Electricity!H6001</f>
        <v>0</v>
      </c>
      <c r="H5976" s="2">
        <f>Electricity!I6001</f>
        <v>0</v>
      </c>
      <c r="I5976" s="2">
        <f>Electricity!J6001</f>
        <v>0</v>
      </c>
    </row>
    <row r="5977" spans="2:9" x14ac:dyDescent="0.35">
      <c r="B5977" s="458" t="str">
        <f t="shared" si="94"/>
        <v>09/06/2019 11:00:00 AM</v>
      </c>
      <c r="C5977" s="458">
        <v>43714</v>
      </c>
      <c r="D5977" s="459">
        <v>0.45833333333333337</v>
      </c>
      <c r="E5977" s="2">
        <f>Electricity!F6002</f>
        <v>0</v>
      </c>
      <c r="F5977" s="2">
        <f>Electricity!G6002</f>
        <v>0</v>
      </c>
      <c r="G5977" s="2">
        <f>Electricity!H6002</f>
        <v>0</v>
      </c>
      <c r="H5977" s="2">
        <f>Electricity!I6002</f>
        <v>0</v>
      </c>
      <c r="I5977" s="2">
        <f>Electricity!J6002</f>
        <v>0</v>
      </c>
    </row>
    <row r="5978" spans="2:9" x14ac:dyDescent="0.35">
      <c r="B5978" s="458" t="str">
        <f t="shared" si="94"/>
        <v>09/06/2019 12:00:00 PM</v>
      </c>
      <c r="C5978" s="458">
        <v>43714</v>
      </c>
      <c r="D5978" s="459">
        <v>0.50000000000000011</v>
      </c>
      <c r="E5978" s="2">
        <f>Electricity!F6003</f>
        <v>0</v>
      </c>
      <c r="F5978" s="2">
        <f>Electricity!G6003</f>
        <v>0</v>
      </c>
      <c r="G5978" s="2">
        <f>Electricity!H6003</f>
        <v>0</v>
      </c>
      <c r="H5978" s="2">
        <f>Electricity!I6003</f>
        <v>0</v>
      </c>
      <c r="I5978" s="2">
        <f>Electricity!J6003</f>
        <v>0</v>
      </c>
    </row>
    <row r="5979" spans="2:9" x14ac:dyDescent="0.35">
      <c r="B5979" s="458" t="str">
        <f t="shared" si="94"/>
        <v>09/06/2019 01:00:00 PM</v>
      </c>
      <c r="C5979" s="458">
        <v>43714</v>
      </c>
      <c r="D5979" s="459">
        <v>0.54166666666666674</v>
      </c>
      <c r="E5979" s="2">
        <f>Electricity!F6004</f>
        <v>0</v>
      </c>
      <c r="F5979" s="2">
        <f>Electricity!G6004</f>
        <v>0</v>
      </c>
      <c r="G5979" s="2">
        <f>Electricity!H6004</f>
        <v>0</v>
      </c>
      <c r="H5979" s="2">
        <f>Electricity!I6004</f>
        <v>0</v>
      </c>
      <c r="I5979" s="2">
        <f>Electricity!J6004</f>
        <v>0</v>
      </c>
    </row>
    <row r="5980" spans="2:9" x14ac:dyDescent="0.35">
      <c r="B5980" s="458" t="str">
        <f t="shared" si="94"/>
        <v>09/06/2019 02:00:00 PM</v>
      </c>
      <c r="C5980" s="458">
        <v>43714</v>
      </c>
      <c r="D5980" s="459">
        <v>0.58333333333333337</v>
      </c>
      <c r="E5980" s="2">
        <f>Electricity!F6005</f>
        <v>0</v>
      </c>
      <c r="F5980" s="2">
        <f>Electricity!G6005</f>
        <v>0</v>
      </c>
      <c r="G5980" s="2">
        <f>Electricity!H6005</f>
        <v>0</v>
      </c>
      <c r="H5980" s="2">
        <f>Electricity!I6005</f>
        <v>0</v>
      </c>
      <c r="I5980" s="2">
        <f>Electricity!J6005</f>
        <v>0</v>
      </c>
    </row>
    <row r="5981" spans="2:9" x14ac:dyDescent="0.35">
      <c r="B5981" s="458" t="str">
        <f t="shared" si="94"/>
        <v>09/06/2019 03:00:00 PM</v>
      </c>
      <c r="C5981" s="458">
        <v>43714</v>
      </c>
      <c r="D5981" s="459">
        <v>0.62500000000000011</v>
      </c>
      <c r="E5981" s="2">
        <f>Electricity!F6006</f>
        <v>0</v>
      </c>
      <c r="F5981" s="2">
        <f>Electricity!G6006</f>
        <v>0</v>
      </c>
      <c r="G5981" s="2">
        <f>Electricity!H6006</f>
        <v>0</v>
      </c>
      <c r="H5981" s="2">
        <f>Electricity!I6006</f>
        <v>0</v>
      </c>
      <c r="I5981" s="2">
        <f>Electricity!J6006</f>
        <v>0</v>
      </c>
    </row>
    <row r="5982" spans="2:9" x14ac:dyDescent="0.35">
      <c r="B5982" s="458" t="str">
        <f t="shared" si="94"/>
        <v>09/06/2019 04:00:00 PM</v>
      </c>
      <c r="C5982" s="458">
        <v>43714</v>
      </c>
      <c r="D5982" s="459">
        <v>0.66666666666666674</v>
      </c>
      <c r="E5982" s="2">
        <f>Electricity!F6007</f>
        <v>0</v>
      </c>
      <c r="F5982" s="2">
        <f>Electricity!G6007</f>
        <v>0</v>
      </c>
      <c r="G5982" s="2">
        <f>Electricity!H6007</f>
        <v>0</v>
      </c>
      <c r="H5982" s="2">
        <f>Electricity!I6007</f>
        <v>0</v>
      </c>
      <c r="I5982" s="2">
        <f>Electricity!J6007</f>
        <v>0</v>
      </c>
    </row>
    <row r="5983" spans="2:9" x14ac:dyDescent="0.35">
      <c r="B5983" s="458" t="str">
        <f t="shared" si="94"/>
        <v>09/06/2019 05:00:00 PM</v>
      </c>
      <c r="C5983" s="458">
        <v>43714</v>
      </c>
      <c r="D5983" s="459">
        <v>0.70833333333333337</v>
      </c>
      <c r="E5983" s="2">
        <f>Electricity!F6008</f>
        <v>0</v>
      </c>
      <c r="F5983" s="2">
        <f>Electricity!G6008</f>
        <v>0</v>
      </c>
      <c r="G5983" s="2">
        <f>Electricity!H6008</f>
        <v>0</v>
      </c>
      <c r="H5983" s="2">
        <f>Electricity!I6008</f>
        <v>0</v>
      </c>
      <c r="I5983" s="2">
        <f>Electricity!J6008</f>
        <v>0</v>
      </c>
    </row>
    <row r="5984" spans="2:9" x14ac:dyDescent="0.35">
      <c r="B5984" s="458" t="str">
        <f t="shared" si="94"/>
        <v>09/06/2019 06:00:00 PM</v>
      </c>
      <c r="C5984" s="458">
        <v>43714</v>
      </c>
      <c r="D5984" s="459">
        <v>0.75000000000000011</v>
      </c>
      <c r="E5984" s="2">
        <f>Electricity!F6009</f>
        <v>0</v>
      </c>
      <c r="F5984" s="2">
        <f>Electricity!G6009</f>
        <v>0</v>
      </c>
      <c r="G5984" s="2">
        <f>Electricity!H6009</f>
        <v>0</v>
      </c>
      <c r="H5984" s="2">
        <f>Electricity!I6009</f>
        <v>0</v>
      </c>
      <c r="I5984" s="2">
        <f>Electricity!J6009</f>
        <v>0</v>
      </c>
    </row>
    <row r="5985" spans="2:9" x14ac:dyDescent="0.35">
      <c r="B5985" s="458" t="str">
        <f t="shared" si="94"/>
        <v>09/06/2019 07:00:00 PM</v>
      </c>
      <c r="C5985" s="458">
        <v>43714</v>
      </c>
      <c r="D5985" s="459">
        <v>0.79166666666666674</v>
      </c>
      <c r="E5985" s="2">
        <f>Electricity!F6010</f>
        <v>0</v>
      </c>
      <c r="F5985" s="2">
        <f>Electricity!G6010</f>
        <v>0</v>
      </c>
      <c r="G5985" s="2">
        <f>Electricity!H6010</f>
        <v>0</v>
      </c>
      <c r="H5985" s="2">
        <f>Electricity!I6010</f>
        <v>0</v>
      </c>
      <c r="I5985" s="2">
        <f>Electricity!J6010</f>
        <v>0</v>
      </c>
    </row>
    <row r="5986" spans="2:9" x14ac:dyDescent="0.35">
      <c r="B5986" s="458" t="str">
        <f t="shared" si="94"/>
        <v>09/06/2019 08:00:00 PM</v>
      </c>
      <c r="C5986" s="458">
        <v>43714</v>
      </c>
      <c r="D5986" s="459">
        <v>0.83333333333333337</v>
      </c>
      <c r="E5986" s="2">
        <f>Electricity!F6011</f>
        <v>0</v>
      </c>
      <c r="F5986" s="2">
        <f>Electricity!G6011</f>
        <v>0</v>
      </c>
      <c r="G5986" s="2">
        <f>Electricity!H6011</f>
        <v>0</v>
      </c>
      <c r="H5986" s="2">
        <f>Electricity!I6011</f>
        <v>0</v>
      </c>
      <c r="I5986" s="2">
        <f>Electricity!J6011</f>
        <v>0</v>
      </c>
    </row>
    <row r="5987" spans="2:9" x14ac:dyDescent="0.35">
      <c r="B5987" s="458" t="str">
        <f t="shared" si="94"/>
        <v>09/06/2019 09:00:00 PM</v>
      </c>
      <c r="C5987" s="458">
        <v>43714</v>
      </c>
      <c r="D5987" s="459">
        <v>0.87500000000000011</v>
      </c>
      <c r="E5987" s="2">
        <f>Electricity!F6012</f>
        <v>0</v>
      </c>
      <c r="F5987" s="2">
        <f>Electricity!G6012</f>
        <v>0</v>
      </c>
      <c r="G5987" s="2">
        <f>Electricity!H6012</f>
        <v>0</v>
      </c>
      <c r="H5987" s="2">
        <f>Electricity!I6012</f>
        <v>0</v>
      </c>
      <c r="I5987" s="2">
        <f>Electricity!J6012</f>
        <v>0</v>
      </c>
    </row>
    <row r="5988" spans="2:9" x14ac:dyDescent="0.35">
      <c r="B5988" s="458" t="str">
        <f t="shared" si="94"/>
        <v>09/06/2019 10:00:00 PM</v>
      </c>
      <c r="C5988" s="458">
        <v>43714</v>
      </c>
      <c r="D5988" s="459">
        <v>0.91666666666666674</v>
      </c>
      <c r="E5988" s="2">
        <f>Electricity!F6013</f>
        <v>0</v>
      </c>
      <c r="F5988" s="2">
        <f>Electricity!G6013</f>
        <v>0</v>
      </c>
      <c r="G5988" s="2">
        <f>Electricity!H6013</f>
        <v>0</v>
      </c>
      <c r="H5988" s="2">
        <f>Electricity!I6013</f>
        <v>0</v>
      </c>
      <c r="I5988" s="2">
        <f>Electricity!J6013</f>
        <v>0</v>
      </c>
    </row>
    <row r="5989" spans="2:9" x14ac:dyDescent="0.35">
      <c r="B5989" s="458" t="str">
        <f t="shared" si="94"/>
        <v>09/06/2019 11:00:00 PM</v>
      </c>
      <c r="C5989" s="458">
        <v>43714</v>
      </c>
      <c r="D5989" s="459">
        <v>0.95833333333333337</v>
      </c>
      <c r="E5989" s="2">
        <f>Electricity!F6014</f>
        <v>0</v>
      </c>
      <c r="F5989" s="2">
        <f>Electricity!G6014</f>
        <v>0</v>
      </c>
      <c r="G5989" s="2">
        <f>Electricity!H6014</f>
        <v>0</v>
      </c>
      <c r="H5989" s="2">
        <f>Electricity!I6014</f>
        <v>0</v>
      </c>
      <c r="I5989" s="2">
        <f>Electricity!J6014</f>
        <v>0</v>
      </c>
    </row>
    <row r="5990" spans="2:9" x14ac:dyDescent="0.35">
      <c r="B5990" s="458" t="str">
        <f t="shared" si="94"/>
        <v>09/07/2019 12:00:00 AM</v>
      </c>
      <c r="C5990" s="458">
        <v>43715</v>
      </c>
      <c r="D5990" s="459">
        <v>3.1225022567582528E-17</v>
      </c>
      <c r="E5990" s="2">
        <f>Electricity!F6015</f>
        <v>0</v>
      </c>
      <c r="F5990" s="2">
        <f>Electricity!G6015</f>
        <v>0</v>
      </c>
      <c r="G5990" s="2">
        <f>Electricity!H6015</f>
        <v>0</v>
      </c>
      <c r="H5990" s="2">
        <f>Electricity!I6015</f>
        <v>0</v>
      </c>
      <c r="I5990" s="2">
        <f>Electricity!J6015</f>
        <v>0</v>
      </c>
    </row>
    <row r="5991" spans="2:9" x14ac:dyDescent="0.35">
      <c r="B5991" s="458" t="str">
        <f t="shared" si="94"/>
        <v>09/07/2019 01:00:00 AM</v>
      </c>
      <c r="C5991" s="458">
        <v>43715</v>
      </c>
      <c r="D5991" s="459">
        <v>4.1666666666666699E-2</v>
      </c>
      <c r="E5991" s="2">
        <f>Electricity!F6016</f>
        <v>0</v>
      </c>
      <c r="F5991" s="2">
        <f>Electricity!G6016</f>
        <v>0</v>
      </c>
      <c r="G5991" s="2">
        <f>Electricity!H6016</f>
        <v>0</v>
      </c>
      <c r="H5991" s="2">
        <f>Electricity!I6016</f>
        <v>0</v>
      </c>
      <c r="I5991" s="2">
        <f>Electricity!J6016</f>
        <v>0</v>
      </c>
    </row>
    <row r="5992" spans="2:9" x14ac:dyDescent="0.35">
      <c r="B5992" s="458" t="str">
        <f t="shared" si="94"/>
        <v>09/07/2019 02:00:00 AM</v>
      </c>
      <c r="C5992" s="458">
        <v>43715</v>
      </c>
      <c r="D5992" s="459">
        <v>8.333333333333337E-2</v>
      </c>
      <c r="E5992" s="2">
        <f>Electricity!F6017</f>
        <v>0</v>
      </c>
      <c r="F5992" s="2">
        <f>Electricity!G6017</f>
        <v>0</v>
      </c>
      <c r="G5992" s="2">
        <f>Electricity!H6017</f>
        <v>0</v>
      </c>
      <c r="H5992" s="2">
        <f>Electricity!I6017</f>
        <v>0</v>
      </c>
      <c r="I5992" s="2">
        <f>Electricity!J6017</f>
        <v>0</v>
      </c>
    </row>
    <row r="5993" spans="2:9" x14ac:dyDescent="0.35">
      <c r="B5993" s="458" t="str">
        <f t="shared" si="94"/>
        <v>09/07/2019 03:00:00 AM</v>
      </c>
      <c r="C5993" s="458">
        <v>43715</v>
      </c>
      <c r="D5993" s="459">
        <v>0.12500000000000006</v>
      </c>
      <c r="E5993" s="2">
        <f>Electricity!F6018</f>
        <v>0</v>
      </c>
      <c r="F5993" s="2">
        <f>Electricity!G6018</f>
        <v>0</v>
      </c>
      <c r="G5993" s="2">
        <f>Electricity!H6018</f>
        <v>0</v>
      </c>
      <c r="H5993" s="2">
        <f>Electricity!I6018</f>
        <v>0</v>
      </c>
      <c r="I5993" s="2">
        <f>Electricity!J6018</f>
        <v>0</v>
      </c>
    </row>
    <row r="5994" spans="2:9" x14ac:dyDescent="0.35">
      <c r="B5994" s="458" t="str">
        <f t="shared" si="94"/>
        <v>09/07/2019 04:00:00 AM</v>
      </c>
      <c r="C5994" s="458">
        <v>43715</v>
      </c>
      <c r="D5994" s="459">
        <v>0.16666666666666669</v>
      </c>
      <c r="E5994" s="2">
        <f>Electricity!F6019</f>
        <v>0</v>
      </c>
      <c r="F5994" s="2">
        <f>Electricity!G6019</f>
        <v>0</v>
      </c>
      <c r="G5994" s="2">
        <f>Electricity!H6019</f>
        <v>0</v>
      </c>
      <c r="H5994" s="2">
        <f>Electricity!I6019</f>
        <v>0</v>
      </c>
      <c r="I5994" s="2">
        <f>Electricity!J6019</f>
        <v>0</v>
      </c>
    </row>
    <row r="5995" spans="2:9" x14ac:dyDescent="0.35">
      <c r="B5995" s="458" t="str">
        <f t="shared" si="94"/>
        <v>09/07/2019 05:00:00 AM</v>
      </c>
      <c r="C5995" s="458">
        <v>43715</v>
      </c>
      <c r="D5995" s="459">
        <v>0.20833333333333337</v>
      </c>
      <c r="E5995" s="2">
        <f>Electricity!F6020</f>
        <v>0</v>
      </c>
      <c r="F5995" s="2">
        <f>Electricity!G6020</f>
        <v>0</v>
      </c>
      <c r="G5995" s="2">
        <f>Electricity!H6020</f>
        <v>0</v>
      </c>
      <c r="H5995" s="2">
        <f>Electricity!I6020</f>
        <v>0</v>
      </c>
      <c r="I5995" s="2">
        <f>Electricity!J6020</f>
        <v>0</v>
      </c>
    </row>
    <row r="5996" spans="2:9" x14ac:dyDescent="0.35">
      <c r="B5996" s="458" t="str">
        <f t="shared" si="94"/>
        <v>09/07/2019 06:00:00 AM</v>
      </c>
      <c r="C5996" s="458">
        <v>43715</v>
      </c>
      <c r="D5996" s="459">
        <v>0.25</v>
      </c>
      <c r="E5996" s="2">
        <f>Electricity!F6021</f>
        <v>0</v>
      </c>
      <c r="F5996" s="2">
        <f>Electricity!G6021</f>
        <v>0</v>
      </c>
      <c r="G5996" s="2">
        <f>Electricity!H6021</f>
        <v>0</v>
      </c>
      <c r="H5996" s="2">
        <f>Electricity!I6021</f>
        <v>0</v>
      </c>
      <c r="I5996" s="2">
        <f>Electricity!J6021</f>
        <v>0</v>
      </c>
    </row>
    <row r="5997" spans="2:9" x14ac:dyDescent="0.35">
      <c r="B5997" s="458" t="str">
        <f t="shared" si="94"/>
        <v>09/07/2019 07:00:00 AM</v>
      </c>
      <c r="C5997" s="458">
        <v>43715</v>
      </c>
      <c r="D5997" s="459">
        <v>0.29166666666666669</v>
      </c>
      <c r="E5997" s="2">
        <f>Electricity!F6022</f>
        <v>0</v>
      </c>
      <c r="F5997" s="2">
        <f>Electricity!G6022</f>
        <v>0</v>
      </c>
      <c r="G5997" s="2">
        <f>Electricity!H6022</f>
        <v>0</v>
      </c>
      <c r="H5997" s="2">
        <f>Electricity!I6022</f>
        <v>0</v>
      </c>
      <c r="I5997" s="2">
        <f>Electricity!J6022</f>
        <v>0</v>
      </c>
    </row>
    <row r="5998" spans="2:9" x14ac:dyDescent="0.35">
      <c r="B5998" s="458" t="str">
        <f t="shared" si="94"/>
        <v>09/07/2019 08:00:00 AM</v>
      </c>
      <c r="C5998" s="458">
        <v>43715</v>
      </c>
      <c r="D5998" s="459">
        <v>0.33333333333333337</v>
      </c>
      <c r="E5998" s="2">
        <f>Electricity!F6023</f>
        <v>0</v>
      </c>
      <c r="F5998" s="2">
        <f>Electricity!G6023</f>
        <v>0</v>
      </c>
      <c r="G5998" s="2">
        <f>Electricity!H6023</f>
        <v>0</v>
      </c>
      <c r="H5998" s="2">
        <f>Electricity!I6023</f>
        <v>0</v>
      </c>
      <c r="I5998" s="2">
        <f>Electricity!J6023</f>
        <v>0</v>
      </c>
    </row>
    <row r="5999" spans="2:9" x14ac:dyDescent="0.35">
      <c r="B5999" s="458" t="str">
        <f t="shared" si="94"/>
        <v>09/07/2019 09:00:00 AM</v>
      </c>
      <c r="C5999" s="458">
        <v>43715</v>
      </c>
      <c r="D5999" s="459">
        <v>0.375</v>
      </c>
      <c r="E5999" s="2">
        <f>Electricity!F6024</f>
        <v>0</v>
      </c>
      <c r="F5999" s="2">
        <f>Electricity!G6024</f>
        <v>0</v>
      </c>
      <c r="G5999" s="2">
        <f>Electricity!H6024</f>
        <v>0</v>
      </c>
      <c r="H5999" s="2">
        <f>Electricity!I6024</f>
        <v>0</v>
      </c>
      <c r="I5999" s="2">
        <f>Electricity!J6024</f>
        <v>0</v>
      </c>
    </row>
    <row r="6000" spans="2:9" x14ac:dyDescent="0.35">
      <c r="B6000" s="458" t="str">
        <f t="shared" si="94"/>
        <v>09/07/2019 10:00:00 AM</v>
      </c>
      <c r="C6000" s="458">
        <v>43715</v>
      </c>
      <c r="D6000" s="459">
        <v>0.41666666666666669</v>
      </c>
      <c r="E6000" s="2">
        <f>Electricity!F6025</f>
        <v>0</v>
      </c>
      <c r="F6000" s="2">
        <f>Electricity!G6025</f>
        <v>0</v>
      </c>
      <c r="G6000" s="2">
        <f>Electricity!H6025</f>
        <v>0</v>
      </c>
      <c r="H6000" s="2">
        <f>Electricity!I6025</f>
        <v>0</v>
      </c>
      <c r="I6000" s="2">
        <f>Electricity!J6025</f>
        <v>0</v>
      </c>
    </row>
    <row r="6001" spans="2:9" x14ac:dyDescent="0.35">
      <c r="B6001" s="458" t="str">
        <f t="shared" si="94"/>
        <v>09/07/2019 11:00:00 AM</v>
      </c>
      <c r="C6001" s="458">
        <v>43715</v>
      </c>
      <c r="D6001" s="459">
        <v>0.45833333333333337</v>
      </c>
      <c r="E6001" s="2">
        <f>Electricity!F6026</f>
        <v>0</v>
      </c>
      <c r="F6001" s="2">
        <f>Electricity!G6026</f>
        <v>0</v>
      </c>
      <c r="G6001" s="2">
        <f>Electricity!H6026</f>
        <v>0</v>
      </c>
      <c r="H6001" s="2">
        <f>Electricity!I6026</f>
        <v>0</v>
      </c>
      <c r="I6001" s="2">
        <f>Electricity!J6026</f>
        <v>0</v>
      </c>
    </row>
    <row r="6002" spans="2:9" x14ac:dyDescent="0.35">
      <c r="B6002" s="458" t="str">
        <f t="shared" si="94"/>
        <v>09/07/2019 12:00:00 PM</v>
      </c>
      <c r="C6002" s="458">
        <v>43715</v>
      </c>
      <c r="D6002" s="459">
        <v>0.50000000000000011</v>
      </c>
      <c r="E6002" s="2">
        <f>Electricity!F6027</f>
        <v>0</v>
      </c>
      <c r="F6002" s="2">
        <f>Electricity!G6027</f>
        <v>0</v>
      </c>
      <c r="G6002" s="2">
        <f>Electricity!H6027</f>
        <v>0</v>
      </c>
      <c r="H6002" s="2">
        <f>Electricity!I6027</f>
        <v>0</v>
      </c>
      <c r="I6002" s="2">
        <f>Electricity!J6027</f>
        <v>0</v>
      </c>
    </row>
    <row r="6003" spans="2:9" x14ac:dyDescent="0.35">
      <c r="B6003" s="458" t="str">
        <f t="shared" si="94"/>
        <v>09/07/2019 01:00:00 PM</v>
      </c>
      <c r="C6003" s="458">
        <v>43715</v>
      </c>
      <c r="D6003" s="459">
        <v>0.54166666666666674</v>
      </c>
      <c r="E6003" s="2">
        <f>Electricity!F6028</f>
        <v>0</v>
      </c>
      <c r="F6003" s="2">
        <f>Electricity!G6028</f>
        <v>0</v>
      </c>
      <c r="G6003" s="2">
        <f>Electricity!H6028</f>
        <v>0</v>
      </c>
      <c r="H6003" s="2">
        <f>Electricity!I6028</f>
        <v>0</v>
      </c>
      <c r="I6003" s="2">
        <f>Electricity!J6028</f>
        <v>0</v>
      </c>
    </row>
    <row r="6004" spans="2:9" x14ac:dyDescent="0.35">
      <c r="B6004" s="458" t="str">
        <f t="shared" si="94"/>
        <v>09/07/2019 02:00:00 PM</v>
      </c>
      <c r="C6004" s="458">
        <v>43715</v>
      </c>
      <c r="D6004" s="459">
        <v>0.58333333333333337</v>
      </c>
      <c r="E6004" s="2">
        <f>Electricity!F6029</f>
        <v>0</v>
      </c>
      <c r="F6004" s="2">
        <f>Electricity!G6029</f>
        <v>0</v>
      </c>
      <c r="G6004" s="2">
        <f>Electricity!H6029</f>
        <v>0</v>
      </c>
      <c r="H6004" s="2">
        <f>Electricity!I6029</f>
        <v>0</v>
      </c>
      <c r="I6004" s="2">
        <f>Electricity!J6029</f>
        <v>0</v>
      </c>
    </row>
    <row r="6005" spans="2:9" x14ac:dyDescent="0.35">
      <c r="B6005" s="458" t="str">
        <f t="shared" si="94"/>
        <v>09/07/2019 03:00:00 PM</v>
      </c>
      <c r="C6005" s="458">
        <v>43715</v>
      </c>
      <c r="D6005" s="459">
        <v>0.62500000000000011</v>
      </c>
      <c r="E6005" s="2">
        <f>Electricity!F6030</f>
        <v>0</v>
      </c>
      <c r="F6005" s="2">
        <f>Electricity!G6030</f>
        <v>0</v>
      </c>
      <c r="G6005" s="2">
        <f>Electricity!H6030</f>
        <v>0</v>
      </c>
      <c r="H6005" s="2">
        <f>Electricity!I6030</f>
        <v>0</v>
      </c>
      <c r="I6005" s="2">
        <f>Electricity!J6030</f>
        <v>0</v>
      </c>
    </row>
    <row r="6006" spans="2:9" x14ac:dyDescent="0.35">
      <c r="B6006" s="458" t="str">
        <f t="shared" si="94"/>
        <v>09/07/2019 04:00:00 PM</v>
      </c>
      <c r="C6006" s="458">
        <v>43715</v>
      </c>
      <c r="D6006" s="459">
        <v>0.66666666666666674</v>
      </c>
      <c r="E6006" s="2">
        <f>Electricity!F6031</f>
        <v>0</v>
      </c>
      <c r="F6006" s="2">
        <f>Electricity!G6031</f>
        <v>0</v>
      </c>
      <c r="G6006" s="2">
        <f>Electricity!H6031</f>
        <v>0</v>
      </c>
      <c r="H6006" s="2">
        <f>Electricity!I6031</f>
        <v>0</v>
      </c>
      <c r="I6006" s="2">
        <f>Electricity!J6031</f>
        <v>0</v>
      </c>
    </row>
    <row r="6007" spans="2:9" x14ac:dyDescent="0.35">
      <c r="B6007" s="458" t="str">
        <f t="shared" si="94"/>
        <v>09/07/2019 05:00:00 PM</v>
      </c>
      <c r="C6007" s="458">
        <v>43715</v>
      </c>
      <c r="D6007" s="459">
        <v>0.70833333333333337</v>
      </c>
      <c r="E6007" s="2">
        <f>Electricity!F6032</f>
        <v>0</v>
      </c>
      <c r="F6007" s="2">
        <f>Electricity!G6032</f>
        <v>0</v>
      </c>
      <c r="G6007" s="2">
        <f>Electricity!H6032</f>
        <v>0</v>
      </c>
      <c r="H6007" s="2">
        <f>Electricity!I6032</f>
        <v>0</v>
      </c>
      <c r="I6007" s="2">
        <f>Electricity!J6032</f>
        <v>0</v>
      </c>
    </row>
    <row r="6008" spans="2:9" x14ac:dyDescent="0.35">
      <c r="B6008" s="458" t="str">
        <f t="shared" si="94"/>
        <v>09/07/2019 06:00:00 PM</v>
      </c>
      <c r="C6008" s="458">
        <v>43715</v>
      </c>
      <c r="D6008" s="459">
        <v>0.75000000000000011</v>
      </c>
      <c r="E6008" s="2">
        <f>Electricity!F6033</f>
        <v>0</v>
      </c>
      <c r="F6008" s="2">
        <f>Electricity!G6033</f>
        <v>0</v>
      </c>
      <c r="G6008" s="2">
        <f>Electricity!H6033</f>
        <v>0</v>
      </c>
      <c r="H6008" s="2">
        <f>Electricity!I6033</f>
        <v>0</v>
      </c>
      <c r="I6008" s="2">
        <f>Electricity!J6033</f>
        <v>0</v>
      </c>
    </row>
    <row r="6009" spans="2:9" x14ac:dyDescent="0.35">
      <c r="B6009" s="458" t="str">
        <f t="shared" si="94"/>
        <v>09/07/2019 07:00:00 PM</v>
      </c>
      <c r="C6009" s="458">
        <v>43715</v>
      </c>
      <c r="D6009" s="459">
        <v>0.79166666666666674</v>
      </c>
      <c r="E6009" s="2">
        <f>Electricity!F6034</f>
        <v>0</v>
      </c>
      <c r="F6009" s="2">
        <f>Electricity!G6034</f>
        <v>0</v>
      </c>
      <c r="G6009" s="2">
        <f>Electricity!H6034</f>
        <v>0</v>
      </c>
      <c r="H6009" s="2">
        <f>Electricity!I6034</f>
        <v>0</v>
      </c>
      <c r="I6009" s="2">
        <f>Electricity!J6034</f>
        <v>0</v>
      </c>
    </row>
    <row r="6010" spans="2:9" x14ac:dyDescent="0.35">
      <c r="B6010" s="458" t="str">
        <f t="shared" si="94"/>
        <v>09/07/2019 08:00:00 PM</v>
      </c>
      <c r="C6010" s="458">
        <v>43715</v>
      </c>
      <c r="D6010" s="459">
        <v>0.83333333333333337</v>
      </c>
      <c r="E6010" s="2">
        <f>Electricity!F6035</f>
        <v>0</v>
      </c>
      <c r="F6010" s="2">
        <f>Electricity!G6035</f>
        <v>0</v>
      </c>
      <c r="G6010" s="2">
        <f>Electricity!H6035</f>
        <v>0</v>
      </c>
      <c r="H6010" s="2">
        <f>Electricity!I6035</f>
        <v>0</v>
      </c>
      <c r="I6010" s="2">
        <f>Electricity!J6035</f>
        <v>0</v>
      </c>
    </row>
    <row r="6011" spans="2:9" x14ac:dyDescent="0.35">
      <c r="B6011" s="458" t="str">
        <f t="shared" si="94"/>
        <v>09/07/2019 09:00:00 PM</v>
      </c>
      <c r="C6011" s="458">
        <v>43715</v>
      </c>
      <c r="D6011" s="459">
        <v>0.87500000000000011</v>
      </c>
      <c r="E6011" s="2">
        <f>Electricity!F6036</f>
        <v>0</v>
      </c>
      <c r="F6011" s="2">
        <f>Electricity!G6036</f>
        <v>0</v>
      </c>
      <c r="G6011" s="2">
        <f>Electricity!H6036</f>
        <v>0</v>
      </c>
      <c r="H6011" s="2">
        <f>Electricity!I6036</f>
        <v>0</v>
      </c>
      <c r="I6011" s="2">
        <f>Electricity!J6036</f>
        <v>0</v>
      </c>
    </row>
    <row r="6012" spans="2:9" x14ac:dyDescent="0.35">
      <c r="B6012" s="458" t="str">
        <f t="shared" si="94"/>
        <v>09/07/2019 10:00:00 PM</v>
      </c>
      <c r="C6012" s="458">
        <v>43715</v>
      </c>
      <c r="D6012" s="459">
        <v>0.91666666666666674</v>
      </c>
      <c r="E6012" s="2">
        <f>Electricity!F6037</f>
        <v>0</v>
      </c>
      <c r="F6012" s="2">
        <f>Electricity!G6037</f>
        <v>0</v>
      </c>
      <c r="G6012" s="2">
        <f>Electricity!H6037</f>
        <v>0</v>
      </c>
      <c r="H6012" s="2">
        <f>Electricity!I6037</f>
        <v>0</v>
      </c>
      <c r="I6012" s="2">
        <f>Electricity!J6037</f>
        <v>0</v>
      </c>
    </row>
    <row r="6013" spans="2:9" x14ac:dyDescent="0.35">
      <c r="B6013" s="458" t="str">
        <f t="shared" si="94"/>
        <v>09/07/2019 11:00:00 PM</v>
      </c>
      <c r="C6013" s="458">
        <v>43715</v>
      </c>
      <c r="D6013" s="459">
        <v>0.95833333333333337</v>
      </c>
      <c r="E6013" s="2">
        <f>Electricity!F6038</f>
        <v>0</v>
      </c>
      <c r="F6013" s="2">
        <f>Electricity!G6038</f>
        <v>0</v>
      </c>
      <c r="G6013" s="2">
        <f>Electricity!H6038</f>
        <v>0</v>
      </c>
      <c r="H6013" s="2">
        <f>Electricity!I6038</f>
        <v>0</v>
      </c>
      <c r="I6013" s="2">
        <f>Electricity!J6038</f>
        <v>0</v>
      </c>
    </row>
    <row r="6014" spans="2:9" x14ac:dyDescent="0.35">
      <c r="B6014" s="458" t="str">
        <f t="shared" si="94"/>
        <v>09/08/2019 12:00:00 AM</v>
      </c>
      <c r="C6014" s="458">
        <v>43716</v>
      </c>
      <c r="D6014" s="459">
        <v>3.1225022567582528E-17</v>
      </c>
      <c r="E6014" s="2">
        <f>Electricity!F6039</f>
        <v>0</v>
      </c>
      <c r="F6014" s="2">
        <f>Electricity!G6039</f>
        <v>0</v>
      </c>
      <c r="G6014" s="2">
        <f>Electricity!H6039</f>
        <v>0</v>
      </c>
      <c r="H6014" s="2">
        <f>Electricity!I6039</f>
        <v>0</v>
      </c>
      <c r="I6014" s="2">
        <f>Electricity!J6039</f>
        <v>0</v>
      </c>
    </row>
    <row r="6015" spans="2:9" x14ac:dyDescent="0.35">
      <c r="B6015" s="458" t="str">
        <f t="shared" si="94"/>
        <v>09/08/2019 01:00:00 AM</v>
      </c>
      <c r="C6015" s="458">
        <v>43716</v>
      </c>
      <c r="D6015" s="459">
        <v>4.1666666666666699E-2</v>
      </c>
      <c r="E6015" s="2">
        <f>Electricity!F6040</f>
        <v>0</v>
      </c>
      <c r="F6015" s="2">
        <f>Electricity!G6040</f>
        <v>0</v>
      </c>
      <c r="G6015" s="2">
        <f>Electricity!H6040</f>
        <v>0</v>
      </c>
      <c r="H6015" s="2">
        <f>Electricity!I6040</f>
        <v>0</v>
      </c>
      <c r="I6015" s="2">
        <f>Electricity!J6040</f>
        <v>0</v>
      </c>
    </row>
    <row r="6016" spans="2:9" x14ac:dyDescent="0.35">
      <c r="B6016" s="458" t="str">
        <f t="shared" si="94"/>
        <v>09/08/2019 02:00:00 AM</v>
      </c>
      <c r="C6016" s="458">
        <v>43716</v>
      </c>
      <c r="D6016" s="459">
        <v>8.333333333333337E-2</v>
      </c>
      <c r="E6016" s="2">
        <f>Electricity!F6041</f>
        <v>0</v>
      </c>
      <c r="F6016" s="2">
        <f>Electricity!G6041</f>
        <v>0</v>
      </c>
      <c r="G6016" s="2">
        <f>Electricity!H6041</f>
        <v>0</v>
      </c>
      <c r="H6016" s="2">
        <f>Electricity!I6041</f>
        <v>0</v>
      </c>
      <c r="I6016" s="2">
        <f>Electricity!J6041</f>
        <v>0</v>
      </c>
    </row>
    <row r="6017" spans="2:9" x14ac:dyDescent="0.35">
      <c r="B6017" s="458" t="str">
        <f t="shared" si="94"/>
        <v>09/08/2019 03:00:00 AM</v>
      </c>
      <c r="C6017" s="458">
        <v>43716</v>
      </c>
      <c r="D6017" s="459">
        <v>0.12500000000000006</v>
      </c>
      <c r="E6017" s="2">
        <f>Electricity!F6042</f>
        <v>0</v>
      </c>
      <c r="F6017" s="2">
        <f>Electricity!G6042</f>
        <v>0</v>
      </c>
      <c r="G6017" s="2">
        <f>Electricity!H6042</f>
        <v>0</v>
      </c>
      <c r="H6017" s="2">
        <f>Electricity!I6042</f>
        <v>0</v>
      </c>
      <c r="I6017" s="2">
        <f>Electricity!J6042</f>
        <v>0</v>
      </c>
    </row>
    <row r="6018" spans="2:9" x14ac:dyDescent="0.35">
      <c r="B6018" s="458" t="str">
        <f t="shared" si="94"/>
        <v>09/08/2019 04:00:00 AM</v>
      </c>
      <c r="C6018" s="458">
        <v>43716</v>
      </c>
      <c r="D6018" s="459">
        <v>0.16666666666666669</v>
      </c>
      <c r="E6018" s="2">
        <f>Electricity!F6043</f>
        <v>0</v>
      </c>
      <c r="F6018" s="2">
        <f>Electricity!G6043</f>
        <v>0</v>
      </c>
      <c r="G6018" s="2">
        <f>Electricity!H6043</f>
        <v>0</v>
      </c>
      <c r="H6018" s="2">
        <f>Electricity!I6043</f>
        <v>0</v>
      </c>
      <c r="I6018" s="2">
        <f>Electricity!J6043</f>
        <v>0</v>
      </c>
    </row>
    <row r="6019" spans="2:9" x14ac:dyDescent="0.35">
      <c r="B6019" s="458" t="str">
        <f t="shared" si="94"/>
        <v>09/08/2019 05:00:00 AM</v>
      </c>
      <c r="C6019" s="458">
        <v>43716</v>
      </c>
      <c r="D6019" s="459">
        <v>0.20833333333333337</v>
      </c>
      <c r="E6019" s="2">
        <f>Electricity!F6044</f>
        <v>0</v>
      </c>
      <c r="F6019" s="2">
        <f>Electricity!G6044</f>
        <v>0</v>
      </c>
      <c r="G6019" s="2">
        <f>Electricity!H6044</f>
        <v>0</v>
      </c>
      <c r="H6019" s="2">
        <f>Electricity!I6044</f>
        <v>0</v>
      </c>
      <c r="I6019" s="2">
        <f>Electricity!J6044</f>
        <v>0</v>
      </c>
    </row>
    <row r="6020" spans="2:9" x14ac:dyDescent="0.35">
      <c r="B6020" s="458" t="str">
        <f t="shared" si="94"/>
        <v>09/08/2019 06:00:00 AM</v>
      </c>
      <c r="C6020" s="458">
        <v>43716</v>
      </c>
      <c r="D6020" s="459">
        <v>0.25</v>
      </c>
      <c r="E6020" s="2">
        <f>Electricity!F6045</f>
        <v>0</v>
      </c>
      <c r="F6020" s="2">
        <f>Electricity!G6045</f>
        <v>0</v>
      </c>
      <c r="G6020" s="2">
        <f>Electricity!H6045</f>
        <v>0</v>
      </c>
      <c r="H6020" s="2">
        <f>Electricity!I6045</f>
        <v>0</v>
      </c>
      <c r="I6020" s="2">
        <f>Electricity!J6045</f>
        <v>0</v>
      </c>
    </row>
    <row r="6021" spans="2:9" x14ac:dyDescent="0.35">
      <c r="B6021" s="458" t="str">
        <f t="shared" si="94"/>
        <v>09/08/2019 07:00:00 AM</v>
      </c>
      <c r="C6021" s="458">
        <v>43716</v>
      </c>
      <c r="D6021" s="459">
        <v>0.29166666666666669</v>
      </c>
      <c r="E6021" s="2">
        <f>Electricity!F6046</f>
        <v>0</v>
      </c>
      <c r="F6021" s="2">
        <f>Electricity!G6046</f>
        <v>0</v>
      </c>
      <c r="G6021" s="2">
        <f>Electricity!H6046</f>
        <v>0</v>
      </c>
      <c r="H6021" s="2">
        <f>Electricity!I6046</f>
        <v>0</v>
      </c>
      <c r="I6021" s="2">
        <f>Electricity!J6046</f>
        <v>0</v>
      </c>
    </row>
    <row r="6022" spans="2:9" x14ac:dyDescent="0.35">
      <c r="B6022" s="458" t="str">
        <f t="shared" si="94"/>
        <v>09/08/2019 08:00:00 AM</v>
      </c>
      <c r="C6022" s="458">
        <v>43716</v>
      </c>
      <c r="D6022" s="459">
        <v>0.33333333333333337</v>
      </c>
      <c r="E6022" s="2">
        <f>Electricity!F6047</f>
        <v>0</v>
      </c>
      <c r="F6022" s="2">
        <f>Electricity!G6047</f>
        <v>0</v>
      </c>
      <c r="G6022" s="2">
        <f>Electricity!H6047</f>
        <v>0</v>
      </c>
      <c r="H6022" s="2">
        <f>Electricity!I6047</f>
        <v>0</v>
      </c>
      <c r="I6022" s="2">
        <f>Electricity!J6047</f>
        <v>0</v>
      </c>
    </row>
    <row r="6023" spans="2:9" x14ac:dyDescent="0.35">
      <c r="B6023" s="458" t="str">
        <f t="shared" si="94"/>
        <v>09/08/2019 09:00:00 AM</v>
      </c>
      <c r="C6023" s="458">
        <v>43716</v>
      </c>
      <c r="D6023" s="459">
        <v>0.375</v>
      </c>
      <c r="E6023" s="2">
        <f>Electricity!F6048</f>
        <v>0</v>
      </c>
      <c r="F6023" s="2">
        <f>Electricity!G6048</f>
        <v>0</v>
      </c>
      <c r="G6023" s="2">
        <f>Electricity!H6048</f>
        <v>0</v>
      </c>
      <c r="H6023" s="2">
        <f>Electricity!I6048</f>
        <v>0</v>
      </c>
      <c r="I6023" s="2">
        <f>Electricity!J6048</f>
        <v>0</v>
      </c>
    </row>
    <row r="6024" spans="2:9" x14ac:dyDescent="0.35">
      <c r="B6024" s="458" t="str">
        <f t="shared" si="94"/>
        <v>09/08/2019 10:00:00 AM</v>
      </c>
      <c r="C6024" s="458">
        <v>43716</v>
      </c>
      <c r="D6024" s="459">
        <v>0.41666666666666669</v>
      </c>
      <c r="E6024" s="2">
        <f>Electricity!F6049</f>
        <v>0</v>
      </c>
      <c r="F6024" s="2">
        <f>Electricity!G6049</f>
        <v>0</v>
      </c>
      <c r="G6024" s="2">
        <f>Electricity!H6049</f>
        <v>0</v>
      </c>
      <c r="H6024" s="2">
        <f>Electricity!I6049</f>
        <v>0</v>
      </c>
      <c r="I6024" s="2">
        <f>Electricity!J6049</f>
        <v>0</v>
      </c>
    </row>
    <row r="6025" spans="2:9" x14ac:dyDescent="0.35">
      <c r="B6025" s="458" t="str">
        <f t="shared" si="94"/>
        <v>09/08/2019 11:00:00 AM</v>
      </c>
      <c r="C6025" s="458">
        <v>43716</v>
      </c>
      <c r="D6025" s="459">
        <v>0.45833333333333337</v>
      </c>
      <c r="E6025" s="2">
        <f>Electricity!F6050</f>
        <v>0</v>
      </c>
      <c r="F6025" s="2">
        <f>Electricity!G6050</f>
        <v>0</v>
      </c>
      <c r="G6025" s="2">
        <f>Electricity!H6050</f>
        <v>0</v>
      </c>
      <c r="H6025" s="2">
        <f>Electricity!I6050</f>
        <v>0</v>
      </c>
      <c r="I6025" s="2">
        <f>Electricity!J6050</f>
        <v>0</v>
      </c>
    </row>
    <row r="6026" spans="2:9" x14ac:dyDescent="0.35">
      <c r="B6026" s="458" t="str">
        <f t="shared" si="94"/>
        <v>09/08/2019 12:00:00 PM</v>
      </c>
      <c r="C6026" s="458">
        <v>43716</v>
      </c>
      <c r="D6026" s="459">
        <v>0.50000000000000011</v>
      </c>
      <c r="E6026" s="2">
        <f>Electricity!F6051</f>
        <v>0</v>
      </c>
      <c r="F6026" s="2">
        <f>Electricity!G6051</f>
        <v>0</v>
      </c>
      <c r="G6026" s="2">
        <f>Electricity!H6051</f>
        <v>0</v>
      </c>
      <c r="H6026" s="2">
        <f>Electricity!I6051</f>
        <v>0</v>
      </c>
      <c r="I6026" s="2">
        <f>Electricity!J6051</f>
        <v>0</v>
      </c>
    </row>
    <row r="6027" spans="2:9" x14ac:dyDescent="0.35">
      <c r="B6027" s="458" t="str">
        <f t="shared" si="94"/>
        <v>09/08/2019 01:00:00 PM</v>
      </c>
      <c r="C6027" s="458">
        <v>43716</v>
      </c>
      <c r="D6027" s="459">
        <v>0.54166666666666674</v>
      </c>
      <c r="E6027" s="2">
        <f>Electricity!F6052</f>
        <v>0</v>
      </c>
      <c r="F6027" s="2">
        <f>Electricity!G6052</f>
        <v>0</v>
      </c>
      <c r="G6027" s="2">
        <f>Electricity!H6052</f>
        <v>0</v>
      </c>
      <c r="H6027" s="2">
        <f>Electricity!I6052</f>
        <v>0</v>
      </c>
      <c r="I6027" s="2">
        <f>Electricity!J6052</f>
        <v>0</v>
      </c>
    </row>
    <row r="6028" spans="2:9" x14ac:dyDescent="0.35">
      <c r="B6028" s="458" t="str">
        <f t="shared" si="94"/>
        <v>09/08/2019 02:00:00 PM</v>
      </c>
      <c r="C6028" s="458">
        <v>43716</v>
      </c>
      <c r="D6028" s="459">
        <v>0.58333333333333337</v>
      </c>
      <c r="E6028" s="2">
        <f>Electricity!F6053</f>
        <v>0</v>
      </c>
      <c r="F6028" s="2">
        <f>Electricity!G6053</f>
        <v>0</v>
      </c>
      <c r="G6028" s="2">
        <f>Electricity!H6053</f>
        <v>0</v>
      </c>
      <c r="H6028" s="2">
        <f>Electricity!I6053</f>
        <v>0</v>
      </c>
      <c r="I6028" s="2">
        <f>Electricity!J6053</f>
        <v>0</v>
      </c>
    </row>
    <row r="6029" spans="2:9" x14ac:dyDescent="0.35">
      <c r="B6029" s="458" t="str">
        <f t="shared" si="94"/>
        <v>09/08/2019 03:00:00 PM</v>
      </c>
      <c r="C6029" s="458">
        <v>43716</v>
      </c>
      <c r="D6029" s="459">
        <v>0.62500000000000011</v>
      </c>
      <c r="E6029" s="2">
        <f>Electricity!F6054</f>
        <v>0</v>
      </c>
      <c r="F6029" s="2">
        <f>Electricity!G6054</f>
        <v>0</v>
      </c>
      <c r="G6029" s="2">
        <f>Electricity!H6054</f>
        <v>0</v>
      </c>
      <c r="H6029" s="2">
        <f>Electricity!I6054</f>
        <v>0</v>
      </c>
      <c r="I6029" s="2">
        <f>Electricity!J6054</f>
        <v>0</v>
      </c>
    </row>
    <row r="6030" spans="2:9" x14ac:dyDescent="0.35">
      <c r="B6030" s="458" t="str">
        <f t="shared" si="94"/>
        <v>09/08/2019 04:00:00 PM</v>
      </c>
      <c r="C6030" s="458">
        <v>43716</v>
      </c>
      <c r="D6030" s="459">
        <v>0.66666666666666674</v>
      </c>
      <c r="E6030" s="2">
        <f>Electricity!F6055</f>
        <v>0</v>
      </c>
      <c r="F6030" s="2">
        <f>Electricity!G6055</f>
        <v>0</v>
      </c>
      <c r="G6030" s="2">
        <f>Electricity!H6055</f>
        <v>0</v>
      </c>
      <c r="H6030" s="2">
        <f>Electricity!I6055</f>
        <v>0</v>
      </c>
      <c r="I6030" s="2">
        <f>Electricity!J6055</f>
        <v>0</v>
      </c>
    </row>
    <row r="6031" spans="2:9" x14ac:dyDescent="0.35">
      <c r="B6031" s="458" t="str">
        <f t="shared" ref="B6031:B6094" si="95">CONCATENATE(TEXT(C6031,"mm/dd/yyyy")," ",TEXT(D6031,"hh:mm:ss AM/PM"))</f>
        <v>09/08/2019 05:00:00 PM</v>
      </c>
      <c r="C6031" s="458">
        <v>43716</v>
      </c>
      <c r="D6031" s="459">
        <v>0.70833333333333337</v>
      </c>
      <c r="E6031" s="2">
        <f>Electricity!F6056</f>
        <v>0</v>
      </c>
      <c r="F6031" s="2">
        <f>Electricity!G6056</f>
        <v>0</v>
      </c>
      <c r="G6031" s="2">
        <f>Electricity!H6056</f>
        <v>0</v>
      </c>
      <c r="H6031" s="2">
        <f>Electricity!I6056</f>
        <v>0</v>
      </c>
      <c r="I6031" s="2">
        <f>Electricity!J6056</f>
        <v>0</v>
      </c>
    </row>
    <row r="6032" spans="2:9" x14ac:dyDescent="0.35">
      <c r="B6032" s="458" t="str">
        <f t="shared" si="95"/>
        <v>09/08/2019 06:00:00 PM</v>
      </c>
      <c r="C6032" s="458">
        <v>43716</v>
      </c>
      <c r="D6032" s="459">
        <v>0.75000000000000011</v>
      </c>
      <c r="E6032" s="2">
        <f>Electricity!F6057</f>
        <v>0</v>
      </c>
      <c r="F6032" s="2">
        <f>Electricity!G6057</f>
        <v>0</v>
      </c>
      <c r="G6032" s="2">
        <f>Electricity!H6057</f>
        <v>0</v>
      </c>
      <c r="H6032" s="2">
        <f>Electricity!I6057</f>
        <v>0</v>
      </c>
      <c r="I6032" s="2">
        <f>Electricity!J6057</f>
        <v>0</v>
      </c>
    </row>
    <row r="6033" spans="2:9" x14ac:dyDescent="0.35">
      <c r="B6033" s="458" t="str">
        <f t="shared" si="95"/>
        <v>09/08/2019 07:00:00 PM</v>
      </c>
      <c r="C6033" s="458">
        <v>43716</v>
      </c>
      <c r="D6033" s="459">
        <v>0.79166666666666674</v>
      </c>
      <c r="E6033" s="2">
        <f>Electricity!F6058</f>
        <v>0</v>
      </c>
      <c r="F6033" s="2">
        <f>Electricity!G6058</f>
        <v>0</v>
      </c>
      <c r="G6033" s="2">
        <f>Electricity!H6058</f>
        <v>0</v>
      </c>
      <c r="H6033" s="2">
        <f>Electricity!I6058</f>
        <v>0</v>
      </c>
      <c r="I6033" s="2">
        <f>Electricity!J6058</f>
        <v>0</v>
      </c>
    </row>
    <row r="6034" spans="2:9" x14ac:dyDescent="0.35">
      <c r="B6034" s="458" t="str">
        <f t="shared" si="95"/>
        <v>09/08/2019 08:00:00 PM</v>
      </c>
      <c r="C6034" s="458">
        <v>43716</v>
      </c>
      <c r="D6034" s="459">
        <v>0.83333333333333337</v>
      </c>
      <c r="E6034" s="2">
        <f>Electricity!F6059</f>
        <v>0</v>
      </c>
      <c r="F6034" s="2">
        <f>Electricity!G6059</f>
        <v>0</v>
      </c>
      <c r="G6034" s="2">
        <f>Electricity!H6059</f>
        <v>0</v>
      </c>
      <c r="H6034" s="2">
        <f>Electricity!I6059</f>
        <v>0</v>
      </c>
      <c r="I6034" s="2">
        <f>Electricity!J6059</f>
        <v>0</v>
      </c>
    </row>
    <row r="6035" spans="2:9" x14ac:dyDescent="0.35">
      <c r="B6035" s="458" t="str">
        <f t="shared" si="95"/>
        <v>09/08/2019 09:00:00 PM</v>
      </c>
      <c r="C6035" s="458">
        <v>43716</v>
      </c>
      <c r="D6035" s="459">
        <v>0.87500000000000011</v>
      </c>
      <c r="E6035" s="2">
        <f>Electricity!F6060</f>
        <v>0</v>
      </c>
      <c r="F6035" s="2">
        <f>Electricity!G6060</f>
        <v>0</v>
      </c>
      <c r="G6035" s="2">
        <f>Electricity!H6060</f>
        <v>0</v>
      </c>
      <c r="H6035" s="2">
        <f>Electricity!I6060</f>
        <v>0</v>
      </c>
      <c r="I6035" s="2">
        <f>Electricity!J6060</f>
        <v>0</v>
      </c>
    </row>
    <row r="6036" spans="2:9" x14ac:dyDescent="0.35">
      <c r="B6036" s="458" t="str">
        <f t="shared" si="95"/>
        <v>09/08/2019 10:00:00 PM</v>
      </c>
      <c r="C6036" s="458">
        <v>43716</v>
      </c>
      <c r="D6036" s="459">
        <v>0.91666666666666674</v>
      </c>
      <c r="E6036" s="2">
        <f>Electricity!F6061</f>
        <v>0</v>
      </c>
      <c r="F6036" s="2">
        <f>Electricity!G6061</f>
        <v>0</v>
      </c>
      <c r="G6036" s="2">
        <f>Electricity!H6061</f>
        <v>0</v>
      </c>
      <c r="H6036" s="2">
        <f>Electricity!I6061</f>
        <v>0</v>
      </c>
      <c r="I6036" s="2">
        <f>Electricity!J6061</f>
        <v>0</v>
      </c>
    </row>
    <row r="6037" spans="2:9" x14ac:dyDescent="0.35">
      <c r="B6037" s="458" t="str">
        <f t="shared" si="95"/>
        <v>09/08/2019 11:00:00 PM</v>
      </c>
      <c r="C6037" s="458">
        <v>43716</v>
      </c>
      <c r="D6037" s="459">
        <v>0.95833333333333337</v>
      </c>
      <c r="E6037" s="2">
        <f>Electricity!F6062</f>
        <v>0</v>
      </c>
      <c r="F6037" s="2">
        <f>Electricity!G6062</f>
        <v>0</v>
      </c>
      <c r="G6037" s="2">
        <f>Electricity!H6062</f>
        <v>0</v>
      </c>
      <c r="H6037" s="2">
        <f>Electricity!I6062</f>
        <v>0</v>
      </c>
      <c r="I6037" s="2">
        <f>Electricity!J6062</f>
        <v>0</v>
      </c>
    </row>
    <row r="6038" spans="2:9" x14ac:dyDescent="0.35">
      <c r="B6038" s="458" t="str">
        <f t="shared" si="95"/>
        <v>09/09/2019 12:00:00 AM</v>
      </c>
      <c r="C6038" s="458">
        <v>43717</v>
      </c>
      <c r="D6038" s="459">
        <v>3.1225022567582528E-17</v>
      </c>
      <c r="E6038" s="2">
        <f>Electricity!F6063</f>
        <v>0</v>
      </c>
      <c r="F6038" s="2">
        <f>Electricity!G6063</f>
        <v>0</v>
      </c>
      <c r="G6038" s="2">
        <f>Electricity!H6063</f>
        <v>0</v>
      </c>
      <c r="H6038" s="2">
        <f>Electricity!I6063</f>
        <v>0</v>
      </c>
      <c r="I6038" s="2">
        <f>Electricity!J6063</f>
        <v>0</v>
      </c>
    </row>
    <row r="6039" spans="2:9" x14ac:dyDescent="0.35">
      <c r="B6039" s="458" t="str">
        <f t="shared" si="95"/>
        <v>09/09/2019 01:00:00 AM</v>
      </c>
      <c r="C6039" s="458">
        <v>43717</v>
      </c>
      <c r="D6039" s="459">
        <v>4.1666666666666699E-2</v>
      </c>
      <c r="E6039" s="2">
        <f>Electricity!F6064</f>
        <v>0</v>
      </c>
      <c r="F6039" s="2">
        <f>Electricity!G6064</f>
        <v>0</v>
      </c>
      <c r="G6039" s="2">
        <f>Electricity!H6064</f>
        <v>0</v>
      </c>
      <c r="H6039" s="2">
        <f>Electricity!I6064</f>
        <v>0</v>
      </c>
      <c r="I6039" s="2">
        <f>Electricity!J6064</f>
        <v>0</v>
      </c>
    </row>
    <row r="6040" spans="2:9" x14ac:dyDescent="0.35">
      <c r="B6040" s="458" t="str">
        <f t="shared" si="95"/>
        <v>09/09/2019 02:00:00 AM</v>
      </c>
      <c r="C6040" s="458">
        <v>43717</v>
      </c>
      <c r="D6040" s="459">
        <v>8.333333333333337E-2</v>
      </c>
      <c r="E6040" s="2">
        <f>Electricity!F6065</f>
        <v>0</v>
      </c>
      <c r="F6040" s="2">
        <f>Electricity!G6065</f>
        <v>0</v>
      </c>
      <c r="G6040" s="2">
        <f>Electricity!H6065</f>
        <v>0</v>
      </c>
      <c r="H6040" s="2">
        <f>Electricity!I6065</f>
        <v>0</v>
      </c>
      <c r="I6040" s="2">
        <f>Electricity!J6065</f>
        <v>0</v>
      </c>
    </row>
    <row r="6041" spans="2:9" x14ac:dyDescent="0.35">
      <c r="B6041" s="458" t="str">
        <f t="shared" si="95"/>
        <v>09/09/2019 03:00:00 AM</v>
      </c>
      <c r="C6041" s="458">
        <v>43717</v>
      </c>
      <c r="D6041" s="459">
        <v>0.12500000000000006</v>
      </c>
      <c r="E6041" s="2">
        <f>Electricity!F6066</f>
        <v>0</v>
      </c>
      <c r="F6041" s="2">
        <f>Electricity!G6066</f>
        <v>0</v>
      </c>
      <c r="G6041" s="2">
        <f>Electricity!H6066</f>
        <v>0</v>
      </c>
      <c r="H6041" s="2">
        <f>Electricity!I6066</f>
        <v>0</v>
      </c>
      <c r="I6041" s="2">
        <f>Electricity!J6066</f>
        <v>0</v>
      </c>
    </row>
    <row r="6042" spans="2:9" x14ac:dyDescent="0.35">
      <c r="B6042" s="458" t="str">
        <f t="shared" si="95"/>
        <v>09/09/2019 04:00:00 AM</v>
      </c>
      <c r="C6042" s="458">
        <v>43717</v>
      </c>
      <c r="D6042" s="459">
        <v>0.16666666666666669</v>
      </c>
      <c r="E6042" s="2">
        <f>Electricity!F6067</f>
        <v>0</v>
      </c>
      <c r="F6042" s="2">
        <f>Electricity!G6067</f>
        <v>0</v>
      </c>
      <c r="G6042" s="2">
        <f>Electricity!H6067</f>
        <v>0</v>
      </c>
      <c r="H6042" s="2">
        <f>Electricity!I6067</f>
        <v>0</v>
      </c>
      <c r="I6042" s="2">
        <f>Electricity!J6067</f>
        <v>0</v>
      </c>
    </row>
    <row r="6043" spans="2:9" x14ac:dyDescent="0.35">
      <c r="B6043" s="458" t="str">
        <f t="shared" si="95"/>
        <v>09/09/2019 05:00:00 AM</v>
      </c>
      <c r="C6043" s="458">
        <v>43717</v>
      </c>
      <c r="D6043" s="459">
        <v>0.20833333333333337</v>
      </c>
      <c r="E6043" s="2">
        <f>Electricity!F6068</f>
        <v>0</v>
      </c>
      <c r="F6043" s="2">
        <f>Electricity!G6068</f>
        <v>0</v>
      </c>
      <c r="G6043" s="2">
        <f>Electricity!H6068</f>
        <v>0</v>
      </c>
      <c r="H6043" s="2">
        <f>Electricity!I6068</f>
        <v>0</v>
      </c>
      <c r="I6043" s="2">
        <f>Electricity!J6068</f>
        <v>0</v>
      </c>
    </row>
    <row r="6044" spans="2:9" x14ac:dyDescent="0.35">
      <c r="B6044" s="458" t="str">
        <f t="shared" si="95"/>
        <v>09/09/2019 06:00:00 AM</v>
      </c>
      <c r="C6044" s="458">
        <v>43717</v>
      </c>
      <c r="D6044" s="459">
        <v>0.25</v>
      </c>
      <c r="E6044" s="2">
        <f>Electricity!F6069</f>
        <v>0</v>
      </c>
      <c r="F6044" s="2">
        <f>Electricity!G6069</f>
        <v>0</v>
      </c>
      <c r="G6044" s="2">
        <f>Electricity!H6069</f>
        <v>0</v>
      </c>
      <c r="H6044" s="2">
        <f>Electricity!I6069</f>
        <v>0</v>
      </c>
      <c r="I6044" s="2">
        <f>Electricity!J6069</f>
        <v>0</v>
      </c>
    </row>
    <row r="6045" spans="2:9" x14ac:dyDescent="0.35">
      <c r="B6045" s="458" t="str">
        <f t="shared" si="95"/>
        <v>09/09/2019 07:00:00 AM</v>
      </c>
      <c r="C6045" s="458">
        <v>43717</v>
      </c>
      <c r="D6045" s="459">
        <v>0.29166666666666669</v>
      </c>
      <c r="E6045" s="2">
        <f>Electricity!F6070</f>
        <v>0</v>
      </c>
      <c r="F6045" s="2">
        <f>Electricity!G6070</f>
        <v>0</v>
      </c>
      <c r="G6045" s="2">
        <f>Electricity!H6070</f>
        <v>0</v>
      </c>
      <c r="H6045" s="2">
        <f>Electricity!I6070</f>
        <v>0</v>
      </c>
      <c r="I6045" s="2">
        <f>Electricity!J6070</f>
        <v>0</v>
      </c>
    </row>
    <row r="6046" spans="2:9" x14ac:dyDescent="0.35">
      <c r="B6046" s="458" t="str">
        <f t="shared" si="95"/>
        <v>09/09/2019 08:00:00 AM</v>
      </c>
      <c r="C6046" s="458">
        <v>43717</v>
      </c>
      <c r="D6046" s="459">
        <v>0.33333333333333337</v>
      </c>
      <c r="E6046" s="2">
        <f>Electricity!F6071</f>
        <v>0</v>
      </c>
      <c r="F6046" s="2">
        <f>Electricity!G6071</f>
        <v>0</v>
      </c>
      <c r="G6046" s="2">
        <f>Electricity!H6071</f>
        <v>0</v>
      </c>
      <c r="H6046" s="2">
        <f>Electricity!I6071</f>
        <v>0</v>
      </c>
      <c r="I6046" s="2">
        <f>Electricity!J6071</f>
        <v>0</v>
      </c>
    </row>
    <row r="6047" spans="2:9" x14ac:dyDescent="0.35">
      <c r="B6047" s="458" t="str">
        <f t="shared" si="95"/>
        <v>09/09/2019 09:00:00 AM</v>
      </c>
      <c r="C6047" s="458">
        <v>43717</v>
      </c>
      <c r="D6047" s="459">
        <v>0.375</v>
      </c>
      <c r="E6047" s="2">
        <f>Electricity!F6072</f>
        <v>0</v>
      </c>
      <c r="F6047" s="2">
        <f>Electricity!G6072</f>
        <v>0</v>
      </c>
      <c r="G6047" s="2">
        <f>Electricity!H6072</f>
        <v>0</v>
      </c>
      <c r="H6047" s="2">
        <f>Electricity!I6072</f>
        <v>0</v>
      </c>
      <c r="I6047" s="2">
        <f>Electricity!J6072</f>
        <v>0</v>
      </c>
    </row>
    <row r="6048" spans="2:9" x14ac:dyDescent="0.35">
      <c r="B6048" s="458" t="str">
        <f t="shared" si="95"/>
        <v>09/09/2019 10:00:00 AM</v>
      </c>
      <c r="C6048" s="458">
        <v>43717</v>
      </c>
      <c r="D6048" s="459">
        <v>0.41666666666666669</v>
      </c>
      <c r="E6048" s="2">
        <f>Electricity!F6073</f>
        <v>0</v>
      </c>
      <c r="F6048" s="2">
        <f>Electricity!G6073</f>
        <v>0</v>
      </c>
      <c r="G6048" s="2">
        <f>Electricity!H6073</f>
        <v>0</v>
      </c>
      <c r="H6048" s="2">
        <f>Electricity!I6073</f>
        <v>0</v>
      </c>
      <c r="I6048" s="2">
        <f>Electricity!J6073</f>
        <v>0</v>
      </c>
    </row>
    <row r="6049" spans="2:9" x14ac:dyDescent="0.35">
      <c r="B6049" s="458" t="str">
        <f t="shared" si="95"/>
        <v>09/09/2019 11:00:00 AM</v>
      </c>
      <c r="C6049" s="458">
        <v>43717</v>
      </c>
      <c r="D6049" s="459">
        <v>0.45833333333333337</v>
      </c>
      <c r="E6049" s="2">
        <f>Electricity!F6074</f>
        <v>0</v>
      </c>
      <c r="F6049" s="2">
        <f>Electricity!G6074</f>
        <v>0</v>
      </c>
      <c r="G6049" s="2">
        <f>Electricity!H6074</f>
        <v>0</v>
      </c>
      <c r="H6049" s="2">
        <f>Electricity!I6074</f>
        <v>0</v>
      </c>
      <c r="I6049" s="2">
        <f>Electricity!J6074</f>
        <v>0</v>
      </c>
    </row>
    <row r="6050" spans="2:9" x14ac:dyDescent="0.35">
      <c r="B6050" s="458" t="str">
        <f t="shared" si="95"/>
        <v>09/09/2019 12:00:00 PM</v>
      </c>
      <c r="C6050" s="458">
        <v>43717</v>
      </c>
      <c r="D6050" s="459">
        <v>0.50000000000000011</v>
      </c>
      <c r="E6050" s="2">
        <f>Electricity!F6075</f>
        <v>0</v>
      </c>
      <c r="F6050" s="2">
        <f>Electricity!G6075</f>
        <v>0</v>
      </c>
      <c r="G6050" s="2">
        <f>Electricity!H6075</f>
        <v>0</v>
      </c>
      <c r="H6050" s="2">
        <f>Electricity!I6075</f>
        <v>0</v>
      </c>
      <c r="I6050" s="2">
        <f>Electricity!J6075</f>
        <v>0</v>
      </c>
    </row>
    <row r="6051" spans="2:9" x14ac:dyDescent="0.35">
      <c r="B6051" s="458" t="str">
        <f t="shared" si="95"/>
        <v>09/09/2019 01:00:00 PM</v>
      </c>
      <c r="C6051" s="458">
        <v>43717</v>
      </c>
      <c r="D6051" s="459">
        <v>0.54166666666666674</v>
      </c>
      <c r="E6051" s="2">
        <f>Electricity!F6076</f>
        <v>0</v>
      </c>
      <c r="F6051" s="2">
        <f>Electricity!G6076</f>
        <v>0</v>
      </c>
      <c r="G6051" s="2">
        <f>Electricity!H6076</f>
        <v>0</v>
      </c>
      <c r="H6051" s="2">
        <f>Electricity!I6076</f>
        <v>0</v>
      </c>
      <c r="I6051" s="2">
        <f>Electricity!J6076</f>
        <v>0</v>
      </c>
    </row>
    <row r="6052" spans="2:9" x14ac:dyDescent="0.35">
      <c r="B6052" s="458" t="str">
        <f t="shared" si="95"/>
        <v>09/09/2019 02:00:00 PM</v>
      </c>
      <c r="C6052" s="458">
        <v>43717</v>
      </c>
      <c r="D6052" s="459">
        <v>0.58333333333333337</v>
      </c>
      <c r="E6052" s="2">
        <f>Electricity!F6077</f>
        <v>0</v>
      </c>
      <c r="F6052" s="2">
        <f>Electricity!G6077</f>
        <v>0</v>
      </c>
      <c r="G6052" s="2">
        <f>Electricity!H6077</f>
        <v>0</v>
      </c>
      <c r="H6052" s="2">
        <f>Electricity!I6077</f>
        <v>0</v>
      </c>
      <c r="I6052" s="2">
        <f>Electricity!J6077</f>
        <v>0</v>
      </c>
    </row>
    <row r="6053" spans="2:9" x14ac:dyDescent="0.35">
      <c r="B6053" s="458" t="str">
        <f t="shared" si="95"/>
        <v>09/09/2019 03:00:00 PM</v>
      </c>
      <c r="C6053" s="458">
        <v>43717</v>
      </c>
      <c r="D6053" s="459">
        <v>0.62500000000000011</v>
      </c>
      <c r="E6053" s="2">
        <f>Electricity!F6078</f>
        <v>0</v>
      </c>
      <c r="F6053" s="2">
        <f>Electricity!G6078</f>
        <v>0</v>
      </c>
      <c r="G6053" s="2">
        <f>Electricity!H6078</f>
        <v>0</v>
      </c>
      <c r="H6053" s="2">
        <f>Electricity!I6078</f>
        <v>0</v>
      </c>
      <c r="I6053" s="2">
        <f>Electricity!J6078</f>
        <v>0</v>
      </c>
    </row>
    <row r="6054" spans="2:9" x14ac:dyDescent="0.35">
      <c r="B6054" s="458" t="str">
        <f t="shared" si="95"/>
        <v>09/09/2019 04:00:00 PM</v>
      </c>
      <c r="C6054" s="458">
        <v>43717</v>
      </c>
      <c r="D6054" s="459">
        <v>0.66666666666666674</v>
      </c>
      <c r="E6054" s="2">
        <f>Electricity!F6079</f>
        <v>0</v>
      </c>
      <c r="F6054" s="2">
        <f>Electricity!G6079</f>
        <v>0</v>
      </c>
      <c r="G6054" s="2">
        <f>Electricity!H6079</f>
        <v>0</v>
      </c>
      <c r="H6054" s="2">
        <f>Electricity!I6079</f>
        <v>0</v>
      </c>
      <c r="I6054" s="2">
        <f>Electricity!J6079</f>
        <v>0</v>
      </c>
    </row>
    <row r="6055" spans="2:9" x14ac:dyDescent="0.35">
      <c r="B6055" s="458" t="str">
        <f t="shared" si="95"/>
        <v>09/09/2019 05:00:00 PM</v>
      </c>
      <c r="C6055" s="458">
        <v>43717</v>
      </c>
      <c r="D6055" s="459">
        <v>0.70833333333333337</v>
      </c>
      <c r="E6055" s="2">
        <f>Electricity!F6080</f>
        <v>0</v>
      </c>
      <c r="F6055" s="2">
        <f>Electricity!G6080</f>
        <v>0</v>
      </c>
      <c r="G6055" s="2">
        <f>Electricity!H6080</f>
        <v>0</v>
      </c>
      <c r="H6055" s="2">
        <f>Electricity!I6080</f>
        <v>0</v>
      </c>
      <c r="I6055" s="2">
        <f>Electricity!J6080</f>
        <v>0</v>
      </c>
    </row>
    <row r="6056" spans="2:9" x14ac:dyDescent="0.35">
      <c r="B6056" s="458" t="str">
        <f t="shared" si="95"/>
        <v>09/09/2019 06:00:00 PM</v>
      </c>
      <c r="C6056" s="458">
        <v>43717</v>
      </c>
      <c r="D6056" s="459">
        <v>0.75000000000000011</v>
      </c>
      <c r="E6056" s="2">
        <f>Electricity!F6081</f>
        <v>0</v>
      </c>
      <c r="F6056" s="2">
        <f>Electricity!G6081</f>
        <v>0</v>
      </c>
      <c r="G6056" s="2">
        <f>Electricity!H6081</f>
        <v>0</v>
      </c>
      <c r="H6056" s="2">
        <f>Electricity!I6081</f>
        <v>0</v>
      </c>
      <c r="I6056" s="2">
        <f>Electricity!J6081</f>
        <v>0</v>
      </c>
    </row>
    <row r="6057" spans="2:9" x14ac:dyDescent="0.35">
      <c r="B6057" s="458" t="str">
        <f t="shared" si="95"/>
        <v>09/09/2019 07:00:00 PM</v>
      </c>
      <c r="C6057" s="458">
        <v>43717</v>
      </c>
      <c r="D6057" s="459">
        <v>0.79166666666666674</v>
      </c>
      <c r="E6057" s="2">
        <f>Electricity!F6082</f>
        <v>0</v>
      </c>
      <c r="F6057" s="2">
        <f>Electricity!G6082</f>
        <v>0</v>
      </c>
      <c r="G6057" s="2">
        <f>Electricity!H6082</f>
        <v>0</v>
      </c>
      <c r="H6057" s="2">
        <f>Electricity!I6082</f>
        <v>0</v>
      </c>
      <c r="I6057" s="2">
        <f>Electricity!J6082</f>
        <v>0</v>
      </c>
    </row>
    <row r="6058" spans="2:9" x14ac:dyDescent="0.35">
      <c r="B6058" s="458" t="str">
        <f t="shared" si="95"/>
        <v>09/09/2019 08:00:00 PM</v>
      </c>
      <c r="C6058" s="458">
        <v>43717</v>
      </c>
      <c r="D6058" s="459">
        <v>0.83333333333333337</v>
      </c>
      <c r="E6058" s="2">
        <f>Electricity!F6083</f>
        <v>0</v>
      </c>
      <c r="F6058" s="2">
        <f>Electricity!G6083</f>
        <v>0</v>
      </c>
      <c r="G6058" s="2">
        <f>Electricity!H6083</f>
        <v>0</v>
      </c>
      <c r="H6058" s="2">
        <f>Electricity!I6083</f>
        <v>0</v>
      </c>
      <c r="I6058" s="2">
        <f>Electricity!J6083</f>
        <v>0</v>
      </c>
    </row>
    <row r="6059" spans="2:9" x14ac:dyDescent="0.35">
      <c r="B6059" s="458" t="str">
        <f t="shared" si="95"/>
        <v>09/09/2019 09:00:00 PM</v>
      </c>
      <c r="C6059" s="458">
        <v>43717</v>
      </c>
      <c r="D6059" s="459">
        <v>0.87500000000000011</v>
      </c>
      <c r="E6059" s="2">
        <f>Electricity!F6084</f>
        <v>0</v>
      </c>
      <c r="F6059" s="2">
        <f>Electricity!G6084</f>
        <v>0</v>
      </c>
      <c r="G6059" s="2">
        <f>Electricity!H6084</f>
        <v>0</v>
      </c>
      <c r="H6059" s="2">
        <f>Electricity!I6084</f>
        <v>0</v>
      </c>
      <c r="I6059" s="2">
        <f>Electricity!J6084</f>
        <v>0</v>
      </c>
    </row>
    <row r="6060" spans="2:9" x14ac:dyDescent="0.35">
      <c r="B6060" s="458" t="str">
        <f t="shared" si="95"/>
        <v>09/09/2019 10:00:00 PM</v>
      </c>
      <c r="C6060" s="458">
        <v>43717</v>
      </c>
      <c r="D6060" s="459">
        <v>0.91666666666666674</v>
      </c>
      <c r="E6060" s="2">
        <f>Electricity!F6085</f>
        <v>0</v>
      </c>
      <c r="F6060" s="2">
        <f>Electricity!G6085</f>
        <v>0</v>
      </c>
      <c r="G6060" s="2">
        <f>Electricity!H6085</f>
        <v>0</v>
      </c>
      <c r="H6060" s="2">
        <f>Electricity!I6085</f>
        <v>0</v>
      </c>
      <c r="I6060" s="2">
        <f>Electricity!J6085</f>
        <v>0</v>
      </c>
    </row>
    <row r="6061" spans="2:9" x14ac:dyDescent="0.35">
      <c r="B6061" s="458" t="str">
        <f t="shared" si="95"/>
        <v>09/09/2019 11:00:00 PM</v>
      </c>
      <c r="C6061" s="458">
        <v>43717</v>
      </c>
      <c r="D6061" s="459">
        <v>0.95833333333333337</v>
      </c>
      <c r="E6061" s="2">
        <f>Electricity!F6086</f>
        <v>0</v>
      </c>
      <c r="F6061" s="2">
        <f>Electricity!G6086</f>
        <v>0</v>
      </c>
      <c r="G6061" s="2">
        <f>Electricity!H6086</f>
        <v>0</v>
      </c>
      <c r="H6061" s="2">
        <f>Electricity!I6086</f>
        <v>0</v>
      </c>
      <c r="I6061" s="2">
        <f>Electricity!J6086</f>
        <v>0</v>
      </c>
    </row>
    <row r="6062" spans="2:9" x14ac:dyDescent="0.35">
      <c r="B6062" s="458" t="str">
        <f t="shared" si="95"/>
        <v>09/10/2019 12:00:00 AM</v>
      </c>
      <c r="C6062" s="458">
        <v>43718</v>
      </c>
      <c r="D6062" s="459">
        <v>3.1225022567582528E-17</v>
      </c>
      <c r="E6062" s="2">
        <f>Electricity!F6087</f>
        <v>0</v>
      </c>
      <c r="F6062" s="2">
        <f>Electricity!G6087</f>
        <v>0</v>
      </c>
      <c r="G6062" s="2">
        <f>Electricity!H6087</f>
        <v>0</v>
      </c>
      <c r="H6062" s="2">
        <f>Electricity!I6087</f>
        <v>0</v>
      </c>
      <c r="I6062" s="2">
        <f>Electricity!J6087</f>
        <v>0</v>
      </c>
    </row>
    <row r="6063" spans="2:9" x14ac:dyDescent="0.35">
      <c r="B6063" s="458" t="str">
        <f t="shared" si="95"/>
        <v>09/10/2019 01:00:00 AM</v>
      </c>
      <c r="C6063" s="458">
        <v>43718</v>
      </c>
      <c r="D6063" s="459">
        <v>4.1666666666666699E-2</v>
      </c>
      <c r="E6063" s="2">
        <f>Electricity!F6088</f>
        <v>0</v>
      </c>
      <c r="F6063" s="2">
        <f>Electricity!G6088</f>
        <v>0</v>
      </c>
      <c r="G6063" s="2">
        <f>Electricity!H6088</f>
        <v>0</v>
      </c>
      <c r="H6063" s="2">
        <f>Electricity!I6088</f>
        <v>0</v>
      </c>
      <c r="I6063" s="2">
        <f>Electricity!J6088</f>
        <v>0</v>
      </c>
    </row>
    <row r="6064" spans="2:9" x14ac:dyDescent="0.35">
      <c r="B6064" s="458" t="str">
        <f t="shared" si="95"/>
        <v>09/10/2019 02:00:00 AM</v>
      </c>
      <c r="C6064" s="458">
        <v>43718</v>
      </c>
      <c r="D6064" s="459">
        <v>8.333333333333337E-2</v>
      </c>
      <c r="E6064" s="2">
        <f>Electricity!F6089</f>
        <v>0</v>
      </c>
      <c r="F6064" s="2">
        <f>Electricity!G6089</f>
        <v>0</v>
      </c>
      <c r="G6064" s="2">
        <f>Electricity!H6089</f>
        <v>0</v>
      </c>
      <c r="H6064" s="2">
        <f>Electricity!I6089</f>
        <v>0</v>
      </c>
      <c r="I6064" s="2">
        <f>Electricity!J6089</f>
        <v>0</v>
      </c>
    </row>
    <row r="6065" spans="2:9" x14ac:dyDescent="0.35">
      <c r="B6065" s="458" t="str">
        <f t="shared" si="95"/>
        <v>09/10/2019 03:00:00 AM</v>
      </c>
      <c r="C6065" s="458">
        <v>43718</v>
      </c>
      <c r="D6065" s="459">
        <v>0.12500000000000006</v>
      </c>
      <c r="E6065" s="2">
        <f>Electricity!F6090</f>
        <v>0</v>
      </c>
      <c r="F6065" s="2">
        <f>Electricity!G6090</f>
        <v>0</v>
      </c>
      <c r="G6065" s="2">
        <f>Electricity!H6090</f>
        <v>0</v>
      </c>
      <c r="H6065" s="2">
        <f>Electricity!I6090</f>
        <v>0</v>
      </c>
      <c r="I6065" s="2">
        <f>Electricity!J6090</f>
        <v>0</v>
      </c>
    </row>
    <row r="6066" spans="2:9" x14ac:dyDescent="0.35">
      <c r="B6066" s="458" t="str">
        <f t="shared" si="95"/>
        <v>09/10/2019 04:00:00 AM</v>
      </c>
      <c r="C6066" s="458">
        <v>43718</v>
      </c>
      <c r="D6066" s="459">
        <v>0.16666666666666669</v>
      </c>
      <c r="E6066" s="2">
        <f>Electricity!F6091</f>
        <v>0</v>
      </c>
      <c r="F6066" s="2">
        <f>Electricity!G6091</f>
        <v>0</v>
      </c>
      <c r="G6066" s="2">
        <f>Electricity!H6091</f>
        <v>0</v>
      </c>
      <c r="H6066" s="2">
        <f>Electricity!I6091</f>
        <v>0</v>
      </c>
      <c r="I6066" s="2">
        <f>Electricity!J6091</f>
        <v>0</v>
      </c>
    </row>
    <row r="6067" spans="2:9" x14ac:dyDescent="0.35">
      <c r="B6067" s="458" t="str">
        <f t="shared" si="95"/>
        <v>09/10/2019 05:00:00 AM</v>
      </c>
      <c r="C6067" s="458">
        <v>43718</v>
      </c>
      <c r="D6067" s="459">
        <v>0.20833333333333337</v>
      </c>
      <c r="E6067" s="2">
        <f>Electricity!F6092</f>
        <v>0</v>
      </c>
      <c r="F6067" s="2">
        <f>Electricity!G6092</f>
        <v>0</v>
      </c>
      <c r="G6067" s="2">
        <f>Electricity!H6092</f>
        <v>0</v>
      </c>
      <c r="H6067" s="2">
        <f>Electricity!I6092</f>
        <v>0</v>
      </c>
      <c r="I6067" s="2">
        <f>Electricity!J6092</f>
        <v>0</v>
      </c>
    </row>
    <row r="6068" spans="2:9" x14ac:dyDescent="0.35">
      <c r="B6068" s="458" t="str">
        <f t="shared" si="95"/>
        <v>09/10/2019 06:00:00 AM</v>
      </c>
      <c r="C6068" s="458">
        <v>43718</v>
      </c>
      <c r="D6068" s="459">
        <v>0.25</v>
      </c>
      <c r="E6068" s="2">
        <f>Electricity!F6093</f>
        <v>0</v>
      </c>
      <c r="F6068" s="2">
        <f>Electricity!G6093</f>
        <v>0</v>
      </c>
      <c r="G6068" s="2">
        <f>Electricity!H6093</f>
        <v>0</v>
      </c>
      <c r="H6068" s="2">
        <f>Electricity!I6093</f>
        <v>0</v>
      </c>
      <c r="I6068" s="2">
        <f>Electricity!J6093</f>
        <v>0</v>
      </c>
    </row>
    <row r="6069" spans="2:9" x14ac:dyDescent="0.35">
      <c r="B6069" s="458" t="str">
        <f t="shared" si="95"/>
        <v>09/10/2019 07:00:00 AM</v>
      </c>
      <c r="C6069" s="458">
        <v>43718</v>
      </c>
      <c r="D6069" s="459">
        <v>0.29166666666666669</v>
      </c>
      <c r="E6069" s="2">
        <f>Electricity!F6094</f>
        <v>0</v>
      </c>
      <c r="F6069" s="2">
        <f>Electricity!G6094</f>
        <v>0</v>
      </c>
      <c r="G6069" s="2">
        <f>Electricity!H6094</f>
        <v>0</v>
      </c>
      <c r="H6069" s="2">
        <f>Electricity!I6094</f>
        <v>0</v>
      </c>
      <c r="I6069" s="2">
        <f>Electricity!J6094</f>
        <v>0</v>
      </c>
    </row>
    <row r="6070" spans="2:9" x14ac:dyDescent="0.35">
      <c r="B6070" s="458" t="str">
        <f t="shared" si="95"/>
        <v>09/10/2019 08:00:00 AM</v>
      </c>
      <c r="C6070" s="458">
        <v>43718</v>
      </c>
      <c r="D6070" s="459">
        <v>0.33333333333333337</v>
      </c>
      <c r="E6070" s="2">
        <f>Electricity!F6095</f>
        <v>0</v>
      </c>
      <c r="F6070" s="2">
        <f>Electricity!G6095</f>
        <v>0</v>
      </c>
      <c r="G6070" s="2">
        <f>Electricity!H6095</f>
        <v>0</v>
      </c>
      <c r="H6070" s="2">
        <f>Electricity!I6095</f>
        <v>0</v>
      </c>
      <c r="I6070" s="2">
        <f>Electricity!J6095</f>
        <v>0</v>
      </c>
    </row>
    <row r="6071" spans="2:9" x14ac:dyDescent="0.35">
      <c r="B6071" s="458" t="str">
        <f t="shared" si="95"/>
        <v>09/10/2019 09:00:00 AM</v>
      </c>
      <c r="C6071" s="458">
        <v>43718</v>
      </c>
      <c r="D6071" s="459">
        <v>0.375</v>
      </c>
      <c r="E6071" s="2">
        <f>Electricity!F6096</f>
        <v>0</v>
      </c>
      <c r="F6071" s="2">
        <f>Electricity!G6096</f>
        <v>0</v>
      </c>
      <c r="G6071" s="2">
        <f>Electricity!H6096</f>
        <v>0</v>
      </c>
      <c r="H6071" s="2">
        <f>Electricity!I6096</f>
        <v>0</v>
      </c>
      <c r="I6071" s="2">
        <f>Electricity!J6096</f>
        <v>0</v>
      </c>
    </row>
    <row r="6072" spans="2:9" x14ac:dyDescent="0.35">
      <c r="B6072" s="458" t="str">
        <f t="shared" si="95"/>
        <v>09/10/2019 10:00:00 AM</v>
      </c>
      <c r="C6072" s="458">
        <v>43718</v>
      </c>
      <c r="D6072" s="459">
        <v>0.41666666666666669</v>
      </c>
      <c r="E6072" s="2">
        <f>Electricity!F6097</f>
        <v>0</v>
      </c>
      <c r="F6072" s="2">
        <f>Electricity!G6097</f>
        <v>0</v>
      </c>
      <c r="G6072" s="2">
        <f>Electricity!H6097</f>
        <v>0</v>
      </c>
      <c r="H6072" s="2">
        <f>Electricity!I6097</f>
        <v>0</v>
      </c>
      <c r="I6072" s="2">
        <f>Electricity!J6097</f>
        <v>0</v>
      </c>
    </row>
    <row r="6073" spans="2:9" x14ac:dyDescent="0.35">
      <c r="B6073" s="458" t="str">
        <f t="shared" si="95"/>
        <v>09/10/2019 11:00:00 AM</v>
      </c>
      <c r="C6073" s="458">
        <v>43718</v>
      </c>
      <c r="D6073" s="459">
        <v>0.45833333333333337</v>
      </c>
      <c r="E6073" s="2">
        <f>Electricity!F6098</f>
        <v>0</v>
      </c>
      <c r="F6073" s="2">
        <f>Electricity!G6098</f>
        <v>0</v>
      </c>
      <c r="G6073" s="2">
        <f>Electricity!H6098</f>
        <v>0</v>
      </c>
      <c r="H6073" s="2">
        <f>Electricity!I6098</f>
        <v>0</v>
      </c>
      <c r="I6073" s="2">
        <f>Electricity!J6098</f>
        <v>0</v>
      </c>
    </row>
    <row r="6074" spans="2:9" x14ac:dyDescent="0.35">
      <c r="B6074" s="458" t="str">
        <f t="shared" si="95"/>
        <v>09/10/2019 12:00:00 PM</v>
      </c>
      <c r="C6074" s="458">
        <v>43718</v>
      </c>
      <c r="D6074" s="459">
        <v>0.50000000000000011</v>
      </c>
      <c r="E6074" s="2">
        <f>Electricity!F6099</f>
        <v>0</v>
      </c>
      <c r="F6074" s="2">
        <f>Electricity!G6099</f>
        <v>0</v>
      </c>
      <c r="G6074" s="2">
        <f>Electricity!H6099</f>
        <v>0</v>
      </c>
      <c r="H6074" s="2">
        <f>Electricity!I6099</f>
        <v>0</v>
      </c>
      <c r="I6074" s="2">
        <f>Electricity!J6099</f>
        <v>0</v>
      </c>
    </row>
    <row r="6075" spans="2:9" x14ac:dyDescent="0.35">
      <c r="B6075" s="458" t="str">
        <f t="shared" si="95"/>
        <v>09/10/2019 01:00:00 PM</v>
      </c>
      <c r="C6075" s="458">
        <v>43718</v>
      </c>
      <c r="D6075" s="459">
        <v>0.54166666666666674</v>
      </c>
      <c r="E6075" s="2">
        <f>Electricity!F6100</f>
        <v>0</v>
      </c>
      <c r="F6075" s="2">
        <f>Electricity!G6100</f>
        <v>0</v>
      </c>
      <c r="G6075" s="2">
        <f>Electricity!H6100</f>
        <v>0</v>
      </c>
      <c r="H6075" s="2">
        <f>Electricity!I6100</f>
        <v>0</v>
      </c>
      <c r="I6075" s="2">
        <f>Electricity!J6100</f>
        <v>0</v>
      </c>
    </row>
    <row r="6076" spans="2:9" x14ac:dyDescent="0.35">
      <c r="B6076" s="458" t="str">
        <f t="shared" si="95"/>
        <v>09/10/2019 02:00:00 PM</v>
      </c>
      <c r="C6076" s="458">
        <v>43718</v>
      </c>
      <c r="D6076" s="459">
        <v>0.58333333333333337</v>
      </c>
      <c r="E6076" s="2">
        <f>Electricity!F6101</f>
        <v>0</v>
      </c>
      <c r="F6076" s="2">
        <f>Electricity!G6101</f>
        <v>0</v>
      </c>
      <c r="G6076" s="2">
        <f>Electricity!H6101</f>
        <v>0</v>
      </c>
      <c r="H6076" s="2">
        <f>Electricity!I6101</f>
        <v>0</v>
      </c>
      <c r="I6076" s="2">
        <f>Electricity!J6101</f>
        <v>0</v>
      </c>
    </row>
    <row r="6077" spans="2:9" x14ac:dyDescent="0.35">
      <c r="B6077" s="458" t="str">
        <f t="shared" si="95"/>
        <v>09/10/2019 03:00:00 PM</v>
      </c>
      <c r="C6077" s="458">
        <v>43718</v>
      </c>
      <c r="D6077" s="459">
        <v>0.62500000000000011</v>
      </c>
      <c r="E6077" s="2">
        <f>Electricity!F6102</f>
        <v>0</v>
      </c>
      <c r="F6077" s="2">
        <f>Electricity!G6102</f>
        <v>0</v>
      </c>
      <c r="G6077" s="2">
        <f>Electricity!H6102</f>
        <v>0</v>
      </c>
      <c r="H6077" s="2">
        <f>Electricity!I6102</f>
        <v>0</v>
      </c>
      <c r="I6077" s="2">
        <f>Electricity!J6102</f>
        <v>0</v>
      </c>
    </row>
    <row r="6078" spans="2:9" x14ac:dyDescent="0.35">
      <c r="B6078" s="458" t="str">
        <f t="shared" si="95"/>
        <v>09/10/2019 04:00:00 PM</v>
      </c>
      <c r="C6078" s="458">
        <v>43718</v>
      </c>
      <c r="D6078" s="459">
        <v>0.66666666666666674</v>
      </c>
      <c r="E6078" s="2">
        <f>Electricity!F6103</f>
        <v>0</v>
      </c>
      <c r="F6078" s="2">
        <f>Electricity!G6103</f>
        <v>0</v>
      </c>
      <c r="G6078" s="2">
        <f>Electricity!H6103</f>
        <v>0</v>
      </c>
      <c r="H6078" s="2">
        <f>Electricity!I6103</f>
        <v>0</v>
      </c>
      <c r="I6078" s="2">
        <f>Electricity!J6103</f>
        <v>0</v>
      </c>
    </row>
    <row r="6079" spans="2:9" x14ac:dyDescent="0.35">
      <c r="B6079" s="458" t="str">
        <f t="shared" si="95"/>
        <v>09/10/2019 05:00:00 PM</v>
      </c>
      <c r="C6079" s="458">
        <v>43718</v>
      </c>
      <c r="D6079" s="459">
        <v>0.70833333333333337</v>
      </c>
      <c r="E6079" s="2">
        <f>Electricity!F6104</f>
        <v>0</v>
      </c>
      <c r="F6079" s="2">
        <f>Electricity!G6104</f>
        <v>0</v>
      </c>
      <c r="G6079" s="2">
        <f>Electricity!H6104</f>
        <v>0</v>
      </c>
      <c r="H6079" s="2">
        <f>Electricity!I6104</f>
        <v>0</v>
      </c>
      <c r="I6079" s="2">
        <f>Electricity!J6104</f>
        <v>0</v>
      </c>
    </row>
    <row r="6080" spans="2:9" x14ac:dyDescent="0.35">
      <c r="B6080" s="458" t="str">
        <f t="shared" si="95"/>
        <v>09/10/2019 06:00:00 PM</v>
      </c>
      <c r="C6080" s="458">
        <v>43718</v>
      </c>
      <c r="D6080" s="459">
        <v>0.75000000000000011</v>
      </c>
      <c r="E6080" s="2">
        <f>Electricity!F6105</f>
        <v>0</v>
      </c>
      <c r="F6080" s="2">
        <f>Electricity!G6105</f>
        <v>0</v>
      </c>
      <c r="G6080" s="2">
        <f>Electricity!H6105</f>
        <v>0</v>
      </c>
      <c r="H6080" s="2">
        <f>Electricity!I6105</f>
        <v>0</v>
      </c>
      <c r="I6080" s="2">
        <f>Electricity!J6105</f>
        <v>0</v>
      </c>
    </row>
    <row r="6081" spans="2:9" x14ac:dyDescent="0.35">
      <c r="B6081" s="458" t="str">
        <f t="shared" si="95"/>
        <v>09/10/2019 07:00:00 PM</v>
      </c>
      <c r="C6081" s="458">
        <v>43718</v>
      </c>
      <c r="D6081" s="459">
        <v>0.79166666666666674</v>
      </c>
      <c r="E6081" s="2">
        <f>Electricity!F6106</f>
        <v>0</v>
      </c>
      <c r="F6081" s="2">
        <f>Electricity!G6106</f>
        <v>0</v>
      </c>
      <c r="G6081" s="2">
        <f>Electricity!H6106</f>
        <v>0</v>
      </c>
      <c r="H6081" s="2">
        <f>Electricity!I6106</f>
        <v>0</v>
      </c>
      <c r="I6081" s="2">
        <f>Electricity!J6106</f>
        <v>0</v>
      </c>
    </row>
    <row r="6082" spans="2:9" x14ac:dyDescent="0.35">
      <c r="B6082" s="458" t="str">
        <f t="shared" si="95"/>
        <v>09/10/2019 08:00:00 PM</v>
      </c>
      <c r="C6082" s="458">
        <v>43718</v>
      </c>
      <c r="D6082" s="459">
        <v>0.83333333333333337</v>
      </c>
      <c r="E6082" s="2">
        <f>Electricity!F6107</f>
        <v>0</v>
      </c>
      <c r="F6082" s="2">
        <f>Electricity!G6107</f>
        <v>0</v>
      </c>
      <c r="G6082" s="2">
        <f>Electricity!H6107</f>
        <v>0</v>
      </c>
      <c r="H6082" s="2">
        <f>Electricity!I6107</f>
        <v>0</v>
      </c>
      <c r="I6082" s="2">
        <f>Electricity!J6107</f>
        <v>0</v>
      </c>
    </row>
    <row r="6083" spans="2:9" x14ac:dyDescent="0.35">
      <c r="B6083" s="458" t="str">
        <f t="shared" si="95"/>
        <v>09/10/2019 09:00:00 PM</v>
      </c>
      <c r="C6083" s="458">
        <v>43718</v>
      </c>
      <c r="D6083" s="459">
        <v>0.87500000000000011</v>
      </c>
      <c r="E6083" s="2">
        <f>Electricity!F6108</f>
        <v>0</v>
      </c>
      <c r="F6083" s="2">
        <f>Electricity!G6108</f>
        <v>0</v>
      </c>
      <c r="G6083" s="2">
        <f>Electricity!H6108</f>
        <v>0</v>
      </c>
      <c r="H6083" s="2">
        <f>Electricity!I6108</f>
        <v>0</v>
      </c>
      <c r="I6083" s="2">
        <f>Electricity!J6108</f>
        <v>0</v>
      </c>
    </row>
    <row r="6084" spans="2:9" x14ac:dyDescent="0.35">
      <c r="B6084" s="458" t="str">
        <f t="shared" si="95"/>
        <v>09/10/2019 10:00:00 PM</v>
      </c>
      <c r="C6084" s="458">
        <v>43718</v>
      </c>
      <c r="D6084" s="459">
        <v>0.91666666666666674</v>
      </c>
      <c r="E6084" s="2">
        <f>Electricity!F6109</f>
        <v>0</v>
      </c>
      <c r="F6084" s="2">
        <f>Electricity!G6109</f>
        <v>0</v>
      </c>
      <c r="G6084" s="2">
        <f>Electricity!H6109</f>
        <v>0</v>
      </c>
      <c r="H6084" s="2">
        <f>Electricity!I6109</f>
        <v>0</v>
      </c>
      <c r="I6084" s="2">
        <f>Electricity!J6109</f>
        <v>0</v>
      </c>
    </row>
    <row r="6085" spans="2:9" x14ac:dyDescent="0.35">
      <c r="B6085" s="458" t="str">
        <f t="shared" si="95"/>
        <v>09/10/2019 11:00:00 PM</v>
      </c>
      <c r="C6085" s="458">
        <v>43718</v>
      </c>
      <c r="D6085" s="459">
        <v>0.95833333333333337</v>
      </c>
      <c r="E6085" s="2">
        <f>Electricity!F6110</f>
        <v>0</v>
      </c>
      <c r="F6085" s="2">
        <f>Electricity!G6110</f>
        <v>0</v>
      </c>
      <c r="G6085" s="2">
        <f>Electricity!H6110</f>
        <v>0</v>
      </c>
      <c r="H6085" s="2">
        <f>Electricity!I6110</f>
        <v>0</v>
      </c>
      <c r="I6085" s="2">
        <f>Electricity!J6110</f>
        <v>0</v>
      </c>
    </row>
    <row r="6086" spans="2:9" x14ac:dyDescent="0.35">
      <c r="B6086" s="458" t="str">
        <f t="shared" si="95"/>
        <v>09/11/2019 12:00:00 AM</v>
      </c>
      <c r="C6086" s="458">
        <v>43719</v>
      </c>
      <c r="D6086" s="459">
        <v>3.1225022567582528E-17</v>
      </c>
      <c r="E6086" s="2">
        <f>Electricity!F6111</f>
        <v>0</v>
      </c>
      <c r="F6086" s="2">
        <f>Electricity!G6111</f>
        <v>0</v>
      </c>
      <c r="G6086" s="2">
        <f>Electricity!H6111</f>
        <v>0</v>
      </c>
      <c r="H6086" s="2">
        <f>Electricity!I6111</f>
        <v>0</v>
      </c>
      <c r="I6086" s="2">
        <f>Electricity!J6111</f>
        <v>0</v>
      </c>
    </row>
    <row r="6087" spans="2:9" x14ac:dyDescent="0.35">
      <c r="B6087" s="458" t="str">
        <f t="shared" si="95"/>
        <v>09/11/2019 01:00:00 AM</v>
      </c>
      <c r="C6087" s="458">
        <v>43719</v>
      </c>
      <c r="D6087" s="459">
        <v>4.1666666666666699E-2</v>
      </c>
      <c r="E6087" s="2">
        <f>Electricity!F6112</f>
        <v>0</v>
      </c>
      <c r="F6087" s="2">
        <f>Electricity!G6112</f>
        <v>0</v>
      </c>
      <c r="G6087" s="2">
        <f>Electricity!H6112</f>
        <v>0</v>
      </c>
      <c r="H6087" s="2">
        <f>Electricity!I6112</f>
        <v>0</v>
      </c>
      <c r="I6087" s="2">
        <f>Electricity!J6112</f>
        <v>0</v>
      </c>
    </row>
    <row r="6088" spans="2:9" x14ac:dyDescent="0.35">
      <c r="B6088" s="458" t="str">
        <f t="shared" si="95"/>
        <v>09/11/2019 02:00:00 AM</v>
      </c>
      <c r="C6088" s="458">
        <v>43719</v>
      </c>
      <c r="D6088" s="459">
        <v>8.333333333333337E-2</v>
      </c>
      <c r="E6088" s="2">
        <f>Electricity!F6113</f>
        <v>0</v>
      </c>
      <c r="F6088" s="2">
        <f>Electricity!G6113</f>
        <v>0</v>
      </c>
      <c r="G6088" s="2">
        <f>Electricity!H6113</f>
        <v>0</v>
      </c>
      <c r="H6088" s="2">
        <f>Electricity!I6113</f>
        <v>0</v>
      </c>
      <c r="I6088" s="2">
        <f>Electricity!J6113</f>
        <v>0</v>
      </c>
    </row>
    <row r="6089" spans="2:9" x14ac:dyDescent="0.35">
      <c r="B6089" s="458" t="str">
        <f t="shared" si="95"/>
        <v>09/11/2019 03:00:00 AM</v>
      </c>
      <c r="C6089" s="458">
        <v>43719</v>
      </c>
      <c r="D6089" s="459">
        <v>0.12500000000000006</v>
      </c>
      <c r="E6089" s="2">
        <f>Electricity!F6114</f>
        <v>0</v>
      </c>
      <c r="F6089" s="2">
        <f>Electricity!G6114</f>
        <v>0</v>
      </c>
      <c r="G6089" s="2">
        <f>Electricity!H6114</f>
        <v>0</v>
      </c>
      <c r="H6089" s="2">
        <f>Electricity!I6114</f>
        <v>0</v>
      </c>
      <c r="I6089" s="2">
        <f>Electricity!J6114</f>
        <v>0</v>
      </c>
    </row>
    <row r="6090" spans="2:9" x14ac:dyDescent="0.35">
      <c r="B6090" s="458" t="str">
        <f t="shared" si="95"/>
        <v>09/11/2019 04:00:00 AM</v>
      </c>
      <c r="C6090" s="458">
        <v>43719</v>
      </c>
      <c r="D6090" s="459">
        <v>0.16666666666666669</v>
      </c>
      <c r="E6090" s="2">
        <f>Electricity!F6115</f>
        <v>0</v>
      </c>
      <c r="F6090" s="2">
        <f>Electricity!G6115</f>
        <v>0</v>
      </c>
      <c r="G6090" s="2">
        <f>Electricity!H6115</f>
        <v>0</v>
      </c>
      <c r="H6090" s="2">
        <f>Electricity!I6115</f>
        <v>0</v>
      </c>
      <c r="I6090" s="2">
        <f>Electricity!J6115</f>
        <v>0</v>
      </c>
    </row>
    <row r="6091" spans="2:9" x14ac:dyDescent="0.35">
      <c r="B6091" s="458" t="str">
        <f t="shared" si="95"/>
        <v>09/11/2019 05:00:00 AM</v>
      </c>
      <c r="C6091" s="458">
        <v>43719</v>
      </c>
      <c r="D6091" s="459">
        <v>0.20833333333333337</v>
      </c>
      <c r="E6091" s="2">
        <f>Electricity!F6116</f>
        <v>0</v>
      </c>
      <c r="F6091" s="2">
        <f>Electricity!G6116</f>
        <v>0</v>
      </c>
      <c r="G6091" s="2">
        <f>Electricity!H6116</f>
        <v>0</v>
      </c>
      <c r="H6091" s="2">
        <f>Electricity!I6116</f>
        <v>0</v>
      </c>
      <c r="I6091" s="2">
        <f>Electricity!J6116</f>
        <v>0</v>
      </c>
    </row>
    <row r="6092" spans="2:9" x14ac:dyDescent="0.35">
      <c r="B6092" s="458" t="str">
        <f t="shared" si="95"/>
        <v>09/11/2019 06:00:00 AM</v>
      </c>
      <c r="C6092" s="458">
        <v>43719</v>
      </c>
      <c r="D6092" s="459">
        <v>0.25</v>
      </c>
      <c r="E6092" s="2">
        <f>Electricity!F6117</f>
        <v>0</v>
      </c>
      <c r="F6092" s="2">
        <f>Electricity!G6117</f>
        <v>0</v>
      </c>
      <c r="G6092" s="2">
        <f>Electricity!H6117</f>
        <v>0</v>
      </c>
      <c r="H6092" s="2">
        <f>Electricity!I6117</f>
        <v>0</v>
      </c>
      <c r="I6092" s="2">
        <f>Electricity!J6117</f>
        <v>0</v>
      </c>
    </row>
    <row r="6093" spans="2:9" x14ac:dyDescent="0.35">
      <c r="B6093" s="458" t="str">
        <f t="shared" si="95"/>
        <v>09/11/2019 07:00:00 AM</v>
      </c>
      <c r="C6093" s="458">
        <v>43719</v>
      </c>
      <c r="D6093" s="459">
        <v>0.29166666666666669</v>
      </c>
      <c r="E6093" s="2">
        <f>Electricity!F6118</f>
        <v>0</v>
      </c>
      <c r="F6093" s="2">
        <f>Electricity!G6118</f>
        <v>0</v>
      </c>
      <c r="G6093" s="2">
        <f>Electricity!H6118</f>
        <v>0</v>
      </c>
      <c r="H6093" s="2">
        <f>Electricity!I6118</f>
        <v>0</v>
      </c>
      <c r="I6093" s="2">
        <f>Electricity!J6118</f>
        <v>0</v>
      </c>
    </row>
    <row r="6094" spans="2:9" x14ac:dyDescent="0.35">
      <c r="B6094" s="458" t="str">
        <f t="shared" si="95"/>
        <v>09/11/2019 08:00:00 AM</v>
      </c>
      <c r="C6094" s="458">
        <v>43719</v>
      </c>
      <c r="D6094" s="459">
        <v>0.33333333333333337</v>
      </c>
      <c r="E6094" s="2">
        <f>Electricity!F6119</f>
        <v>0</v>
      </c>
      <c r="F6094" s="2">
        <f>Electricity!G6119</f>
        <v>0</v>
      </c>
      <c r="G6094" s="2">
        <f>Electricity!H6119</f>
        <v>0</v>
      </c>
      <c r="H6094" s="2">
        <f>Electricity!I6119</f>
        <v>0</v>
      </c>
      <c r="I6094" s="2">
        <f>Electricity!J6119</f>
        <v>0</v>
      </c>
    </row>
    <row r="6095" spans="2:9" x14ac:dyDescent="0.35">
      <c r="B6095" s="458" t="str">
        <f t="shared" ref="B6095:B6158" si="96">CONCATENATE(TEXT(C6095,"mm/dd/yyyy")," ",TEXT(D6095,"hh:mm:ss AM/PM"))</f>
        <v>09/11/2019 09:00:00 AM</v>
      </c>
      <c r="C6095" s="458">
        <v>43719</v>
      </c>
      <c r="D6095" s="459">
        <v>0.375</v>
      </c>
      <c r="E6095" s="2">
        <f>Electricity!F6120</f>
        <v>0</v>
      </c>
      <c r="F6095" s="2">
        <f>Electricity!G6120</f>
        <v>0</v>
      </c>
      <c r="G6095" s="2">
        <f>Electricity!H6120</f>
        <v>0</v>
      </c>
      <c r="H6095" s="2">
        <f>Electricity!I6120</f>
        <v>0</v>
      </c>
      <c r="I6095" s="2">
        <f>Electricity!J6120</f>
        <v>0</v>
      </c>
    </row>
    <row r="6096" spans="2:9" x14ac:dyDescent="0.35">
      <c r="B6096" s="458" t="str">
        <f t="shared" si="96"/>
        <v>09/11/2019 10:00:00 AM</v>
      </c>
      <c r="C6096" s="458">
        <v>43719</v>
      </c>
      <c r="D6096" s="459">
        <v>0.41666666666666669</v>
      </c>
      <c r="E6096" s="2">
        <f>Electricity!F6121</f>
        <v>0</v>
      </c>
      <c r="F6096" s="2">
        <f>Electricity!G6121</f>
        <v>0</v>
      </c>
      <c r="G6096" s="2">
        <f>Electricity!H6121</f>
        <v>0</v>
      </c>
      <c r="H6096" s="2">
        <f>Electricity!I6121</f>
        <v>0</v>
      </c>
      <c r="I6096" s="2">
        <f>Electricity!J6121</f>
        <v>0</v>
      </c>
    </row>
    <row r="6097" spans="2:9" x14ac:dyDescent="0.35">
      <c r="B6097" s="458" t="str">
        <f t="shared" si="96"/>
        <v>09/11/2019 11:00:00 AM</v>
      </c>
      <c r="C6097" s="458">
        <v>43719</v>
      </c>
      <c r="D6097" s="459">
        <v>0.45833333333333337</v>
      </c>
      <c r="E6097" s="2">
        <f>Electricity!F6122</f>
        <v>0</v>
      </c>
      <c r="F6097" s="2">
        <f>Electricity!G6122</f>
        <v>0</v>
      </c>
      <c r="G6097" s="2">
        <f>Electricity!H6122</f>
        <v>0</v>
      </c>
      <c r="H6097" s="2">
        <f>Electricity!I6122</f>
        <v>0</v>
      </c>
      <c r="I6097" s="2">
        <f>Electricity!J6122</f>
        <v>0</v>
      </c>
    </row>
    <row r="6098" spans="2:9" x14ac:dyDescent="0.35">
      <c r="B6098" s="458" t="str">
        <f t="shared" si="96"/>
        <v>09/11/2019 12:00:00 PM</v>
      </c>
      <c r="C6098" s="458">
        <v>43719</v>
      </c>
      <c r="D6098" s="459">
        <v>0.50000000000000011</v>
      </c>
      <c r="E6098" s="2">
        <f>Electricity!F6123</f>
        <v>0</v>
      </c>
      <c r="F6098" s="2">
        <f>Electricity!G6123</f>
        <v>0</v>
      </c>
      <c r="G6098" s="2">
        <f>Electricity!H6123</f>
        <v>0</v>
      </c>
      <c r="H6098" s="2">
        <f>Electricity!I6123</f>
        <v>0</v>
      </c>
      <c r="I6098" s="2">
        <f>Electricity!J6123</f>
        <v>0</v>
      </c>
    </row>
    <row r="6099" spans="2:9" x14ac:dyDescent="0.35">
      <c r="B6099" s="458" t="str">
        <f t="shared" si="96"/>
        <v>09/11/2019 01:00:00 PM</v>
      </c>
      <c r="C6099" s="458">
        <v>43719</v>
      </c>
      <c r="D6099" s="459">
        <v>0.54166666666666674</v>
      </c>
      <c r="E6099" s="2">
        <f>Electricity!F6124</f>
        <v>0</v>
      </c>
      <c r="F6099" s="2">
        <f>Electricity!G6124</f>
        <v>0</v>
      </c>
      <c r="G6099" s="2">
        <f>Electricity!H6124</f>
        <v>0</v>
      </c>
      <c r="H6099" s="2">
        <f>Electricity!I6124</f>
        <v>0</v>
      </c>
      <c r="I6099" s="2">
        <f>Electricity!J6124</f>
        <v>0</v>
      </c>
    </row>
    <row r="6100" spans="2:9" x14ac:dyDescent="0.35">
      <c r="B6100" s="458" t="str">
        <f t="shared" si="96"/>
        <v>09/11/2019 02:00:00 PM</v>
      </c>
      <c r="C6100" s="458">
        <v>43719</v>
      </c>
      <c r="D6100" s="459">
        <v>0.58333333333333337</v>
      </c>
      <c r="E6100" s="2">
        <f>Electricity!F6125</f>
        <v>0</v>
      </c>
      <c r="F6100" s="2">
        <f>Electricity!G6125</f>
        <v>0</v>
      </c>
      <c r="G6100" s="2">
        <f>Electricity!H6125</f>
        <v>0</v>
      </c>
      <c r="H6100" s="2">
        <f>Electricity!I6125</f>
        <v>0</v>
      </c>
      <c r="I6100" s="2">
        <f>Electricity!J6125</f>
        <v>0</v>
      </c>
    </row>
    <row r="6101" spans="2:9" x14ac:dyDescent="0.35">
      <c r="B6101" s="458" t="str">
        <f t="shared" si="96"/>
        <v>09/11/2019 03:00:00 PM</v>
      </c>
      <c r="C6101" s="458">
        <v>43719</v>
      </c>
      <c r="D6101" s="459">
        <v>0.62500000000000011</v>
      </c>
      <c r="E6101" s="2">
        <f>Electricity!F6126</f>
        <v>0</v>
      </c>
      <c r="F6101" s="2">
        <f>Electricity!G6126</f>
        <v>0</v>
      </c>
      <c r="G6101" s="2">
        <f>Electricity!H6126</f>
        <v>0</v>
      </c>
      <c r="H6101" s="2">
        <f>Electricity!I6126</f>
        <v>0</v>
      </c>
      <c r="I6101" s="2">
        <f>Electricity!J6126</f>
        <v>0</v>
      </c>
    </row>
    <row r="6102" spans="2:9" x14ac:dyDescent="0.35">
      <c r="B6102" s="458" t="str">
        <f t="shared" si="96"/>
        <v>09/11/2019 04:00:00 PM</v>
      </c>
      <c r="C6102" s="458">
        <v>43719</v>
      </c>
      <c r="D6102" s="459">
        <v>0.66666666666666674</v>
      </c>
      <c r="E6102" s="2">
        <f>Electricity!F6127</f>
        <v>0</v>
      </c>
      <c r="F6102" s="2">
        <f>Electricity!G6127</f>
        <v>0</v>
      </c>
      <c r="G6102" s="2">
        <f>Electricity!H6127</f>
        <v>0</v>
      </c>
      <c r="H6102" s="2">
        <f>Electricity!I6127</f>
        <v>0</v>
      </c>
      <c r="I6102" s="2">
        <f>Electricity!J6127</f>
        <v>0</v>
      </c>
    </row>
    <row r="6103" spans="2:9" x14ac:dyDescent="0.35">
      <c r="B6103" s="458" t="str">
        <f t="shared" si="96"/>
        <v>09/11/2019 05:00:00 PM</v>
      </c>
      <c r="C6103" s="458">
        <v>43719</v>
      </c>
      <c r="D6103" s="459">
        <v>0.70833333333333337</v>
      </c>
      <c r="E6103" s="2">
        <f>Electricity!F6128</f>
        <v>0</v>
      </c>
      <c r="F6103" s="2">
        <f>Electricity!G6128</f>
        <v>0</v>
      </c>
      <c r="G6103" s="2">
        <f>Electricity!H6128</f>
        <v>0</v>
      </c>
      <c r="H6103" s="2">
        <f>Electricity!I6128</f>
        <v>0</v>
      </c>
      <c r="I6103" s="2">
        <f>Electricity!J6128</f>
        <v>0</v>
      </c>
    </row>
    <row r="6104" spans="2:9" x14ac:dyDescent="0.35">
      <c r="B6104" s="458" t="str">
        <f t="shared" si="96"/>
        <v>09/11/2019 06:00:00 PM</v>
      </c>
      <c r="C6104" s="458">
        <v>43719</v>
      </c>
      <c r="D6104" s="459">
        <v>0.75000000000000011</v>
      </c>
      <c r="E6104" s="2">
        <f>Electricity!F6129</f>
        <v>0</v>
      </c>
      <c r="F6104" s="2">
        <f>Electricity!G6129</f>
        <v>0</v>
      </c>
      <c r="G6104" s="2">
        <f>Electricity!H6129</f>
        <v>0</v>
      </c>
      <c r="H6104" s="2">
        <f>Electricity!I6129</f>
        <v>0</v>
      </c>
      <c r="I6104" s="2">
        <f>Electricity!J6129</f>
        <v>0</v>
      </c>
    </row>
    <row r="6105" spans="2:9" x14ac:dyDescent="0.35">
      <c r="B6105" s="458" t="str">
        <f t="shared" si="96"/>
        <v>09/11/2019 07:00:00 PM</v>
      </c>
      <c r="C6105" s="458">
        <v>43719</v>
      </c>
      <c r="D6105" s="459">
        <v>0.79166666666666674</v>
      </c>
      <c r="E6105" s="2">
        <f>Electricity!F6130</f>
        <v>0</v>
      </c>
      <c r="F6105" s="2">
        <f>Electricity!G6130</f>
        <v>0</v>
      </c>
      <c r="G6105" s="2">
        <f>Electricity!H6130</f>
        <v>0</v>
      </c>
      <c r="H6105" s="2">
        <f>Electricity!I6130</f>
        <v>0</v>
      </c>
      <c r="I6105" s="2">
        <f>Electricity!J6130</f>
        <v>0</v>
      </c>
    </row>
    <row r="6106" spans="2:9" x14ac:dyDescent="0.35">
      <c r="B6106" s="458" t="str">
        <f t="shared" si="96"/>
        <v>09/11/2019 08:00:00 PM</v>
      </c>
      <c r="C6106" s="458">
        <v>43719</v>
      </c>
      <c r="D6106" s="459">
        <v>0.83333333333333337</v>
      </c>
      <c r="E6106" s="2">
        <f>Electricity!F6131</f>
        <v>0</v>
      </c>
      <c r="F6106" s="2">
        <f>Electricity!G6131</f>
        <v>0</v>
      </c>
      <c r="G6106" s="2">
        <f>Electricity!H6131</f>
        <v>0</v>
      </c>
      <c r="H6106" s="2">
        <f>Electricity!I6131</f>
        <v>0</v>
      </c>
      <c r="I6106" s="2">
        <f>Electricity!J6131</f>
        <v>0</v>
      </c>
    </row>
    <row r="6107" spans="2:9" x14ac:dyDescent="0.35">
      <c r="B6107" s="458" t="str">
        <f t="shared" si="96"/>
        <v>09/11/2019 09:00:00 PM</v>
      </c>
      <c r="C6107" s="458">
        <v>43719</v>
      </c>
      <c r="D6107" s="459">
        <v>0.87500000000000011</v>
      </c>
      <c r="E6107" s="2">
        <f>Electricity!F6132</f>
        <v>0</v>
      </c>
      <c r="F6107" s="2">
        <f>Electricity!G6132</f>
        <v>0</v>
      </c>
      <c r="G6107" s="2">
        <f>Electricity!H6132</f>
        <v>0</v>
      </c>
      <c r="H6107" s="2">
        <f>Electricity!I6132</f>
        <v>0</v>
      </c>
      <c r="I6107" s="2">
        <f>Electricity!J6132</f>
        <v>0</v>
      </c>
    </row>
    <row r="6108" spans="2:9" x14ac:dyDescent="0.35">
      <c r="B6108" s="458" t="str">
        <f t="shared" si="96"/>
        <v>09/11/2019 10:00:00 PM</v>
      </c>
      <c r="C6108" s="458">
        <v>43719</v>
      </c>
      <c r="D6108" s="459">
        <v>0.91666666666666674</v>
      </c>
      <c r="E6108" s="2">
        <f>Electricity!F6133</f>
        <v>0</v>
      </c>
      <c r="F6108" s="2">
        <f>Electricity!G6133</f>
        <v>0</v>
      </c>
      <c r="G6108" s="2">
        <f>Electricity!H6133</f>
        <v>0</v>
      </c>
      <c r="H6108" s="2">
        <f>Electricity!I6133</f>
        <v>0</v>
      </c>
      <c r="I6108" s="2">
        <f>Electricity!J6133</f>
        <v>0</v>
      </c>
    </row>
    <row r="6109" spans="2:9" x14ac:dyDescent="0.35">
      <c r="B6109" s="458" t="str">
        <f t="shared" si="96"/>
        <v>09/11/2019 11:00:00 PM</v>
      </c>
      <c r="C6109" s="458">
        <v>43719</v>
      </c>
      <c r="D6109" s="459">
        <v>0.95833333333333337</v>
      </c>
      <c r="E6109" s="2">
        <f>Electricity!F6134</f>
        <v>0</v>
      </c>
      <c r="F6109" s="2">
        <f>Electricity!G6134</f>
        <v>0</v>
      </c>
      <c r="G6109" s="2">
        <f>Electricity!H6134</f>
        <v>0</v>
      </c>
      <c r="H6109" s="2">
        <f>Electricity!I6134</f>
        <v>0</v>
      </c>
      <c r="I6109" s="2">
        <f>Electricity!J6134</f>
        <v>0</v>
      </c>
    </row>
    <row r="6110" spans="2:9" x14ac:dyDescent="0.35">
      <c r="B6110" s="458" t="str">
        <f t="shared" si="96"/>
        <v>09/12/2019 12:00:00 AM</v>
      </c>
      <c r="C6110" s="458">
        <v>43720</v>
      </c>
      <c r="D6110" s="459">
        <v>3.1225022567582528E-17</v>
      </c>
      <c r="E6110" s="2">
        <f>Electricity!F6135</f>
        <v>0</v>
      </c>
      <c r="F6110" s="2">
        <f>Electricity!G6135</f>
        <v>0</v>
      </c>
      <c r="G6110" s="2">
        <f>Electricity!H6135</f>
        <v>0</v>
      </c>
      <c r="H6110" s="2">
        <f>Electricity!I6135</f>
        <v>0</v>
      </c>
      <c r="I6110" s="2">
        <f>Electricity!J6135</f>
        <v>0</v>
      </c>
    </row>
    <row r="6111" spans="2:9" x14ac:dyDescent="0.35">
      <c r="B6111" s="458" t="str">
        <f t="shared" si="96"/>
        <v>09/12/2019 01:00:00 AM</v>
      </c>
      <c r="C6111" s="458">
        <v>43720</v>
      </c>
      <c r="D6111" s="459">
        <v>4.1666666666666699E-2</v>
      </c>
      <c r="E6111" s="2">
        <f>Electricity!F6136</f>
        <v>0</v>
      </c>
      <c r="F6111" s="2">
        <f>Electricity!G6136</f>
        <v>0</v>
      </c>
      <c r="G6111" s="2">
        <f>Electricity!H6136</f>
        <v>0</v>
      </c>
      <c r="H6111" s="2">
        <f>Electricity!I6136</f>
        <v>0</v>
      </c>
      <c r="I6111" s="2">
        <f>Electricity!J6136</f>
        <v>0</v>
      </c>
    </row>
    <row r="6112" spans="2:9" x14ac:dyDescent="0.35">
      <c r="B6112" s="458" t="str">
        <f t="shared" si="96"/>
        <v>09/12/2019 02:00:00 AM</v>
      </c>
      <c r="C6112" s="458">
        <v>43720</v>
      </c>
      <c r="D6112" s="459">
        <v>8.333333333333337E-2</v>
      </c>
      <c r="E6112" s="2">
        <f>Electricity!F6137</f>
        <v>0</v>
      </c>
      <c r="F6112" s="2">
        <f>Electricity!G6137</f>
        <v>0</v>
      </c>
      <c r="G6112" s="2">
        <f>Electricity!H6137</f>
        <v>0</v>
      </c>
      <c r="H6112" s="2">
        <f>Electricity!I6137</f>
        <v>0</v>
      </c>
      <c r="I6112" s="2">
        <f>Electricity!J6137</f>
        <v>0</v>
      </c>
    </row>
    <row r="6113" spans="2:9" x14ac:dyDescent="0.35">
      <c r="B6113" s="458" t="str">
        <f t="shared" si="96"/>
        <v>09/12/2019 03:00:00 AM</v>
      </c>
      <c r="C6113" s="458">
        <v>43720</v>
      </c>
      <c r="D6113" s="459">
        <v>0.12500000000000006</v>
      </c>
      <c r="E6113" s="2">
        <f>Electricity!F6138</f>
        <v>0</v>
      </c>
      <c r="F6113" s="2">
        <f>Electricity!G6138</f>
        <v>0</v>
      </c>
      <c r="G6113" s="2">
        <f>Electricity!H6138</f>
        <v>0</v>
      </c>
      <c r="H6113" s="2">
        <f>Electricity!I6138</f>
        <v>0</v>
      </c>
      <c r="I6113" s="2">
        <f>Electricity!J6138</f>
        <v>0</v>
      </c>
    </row>
    <row r="6114" spans="2:9" x14ac:dyDescent="0.35">
      <c r="B6114" s="458" t="str">
        <f t="shared" si="96"/>
        <v>09/12/2019 04:00:00 AM</v>
      </c>
      <c r="C6114" s="458">
        <v>43720</v>
      </c>
      <c r="D6114" s="459">
        <v>0.16666666666666669</v>
      </c>
      <c r="E6114" s="2">
        <f>Electricity!F6139</f>
        <v>0</v>
      </c>
      <c r="F6114" s="2">
        <f>Electricity!G6139</f>
        <v>0</v>
      </c>
      <c r="G6114" s="2">
        <f>Electricity!H6139</f>
        <v>0</v>
      </c>
      <c r="H6114" s="2">
        <f>Electricity!I6139</f>
        <v>0</v>
      </c>
      <c r="I6114" s="2">
        <f>Electricity!J6139</f>
        <v>0</v>
      </c>
    </row>
    <row r="6115" spans="2:9" x14ac:dyDescent="0.35">
      <c r="B6115" s="458" t="str">
        <f t="shared" si="96"/>
        <v>09/12/2019 05:00:00 AM</v>
      </c>
      <c r="C6115" s="458">
        <v>43720</v>
      </c>
      <c r="D6115" s="459">
        <v>0.20833333333333337</v>
      </c>
      <c r="E6115" s="2">
        <f>Electricity!F6140</f>
        <v>0</v>
      </c>
      <c r="F6115" s="2">
        <f>Electricity!G6140</f>
        <v>0</v>
      </c>
      <c r="G6115" s="2">
        <f>Electricity!H6140</f>
        <v>0</v>
      </c>
      <c r="H6115" s="2">
        <f>Electricity!I6140</f>
        <v>0</v>
      </c>
      <c r="I6115" s="2">
        <f>Electricity!J6140</f>
        <v>0</v>
      </c>
    </row>
    <row r="6116" spans="2:9" x14ac:dyDescent="0.35">
      <c r="B6116" s="458" t="str">
        <f t="shared" si="96"/>
        <v>09/12/2019 06:00:00 AM</v>
      </c>
      <c r="C6116" s="458">
        <v>43720</v>
      </c>
      <c r="D6116" s="459">
        <v>0.25</v>
      </c>
      <c r="E6116" s="2">
        <f>Electricity!F6141</f>
        <v>0</v>
      </c>
      <c r="F6116" s="2">
        <f>Electricity!G6141</f>
        <v>0</v>
      </c>
      <c r="G6116" s="2">
        <f>Electricity!H6141</f>
        <v>0</v>
      </c>
      <c r="H6116" s="2">
        <f>Electricity!I6141</f>
        <v>0</v>
      </c>
      <c r="I6116" s="2">
        <f>Electricity!J6141</f>
        <v>0</v>
      </c>
    </row>
    <row r="6117" spans="2:9" x14ac:dyDescent="0.35">
      <c r="B6117" s="458" t="str">
        <f t="shared" si="96"/>
        <v>09/12/2019 07:00:00 AM</v>
      </c>
      <c r="C6117" s="458">
        <v>43720</v>
      </c>
      <c r="D6117" s="459">
        <v>0.29166666666666669</v>
      </c>
      <c r="E6117" s="2">
        <f>Electricity!F6142</f>
        <v>0</v>
      </c>
      <c r="F6117" s="2">
        <f>Electricity!G6142</f>
        <v>0</v>
      </c>
      <c r="G6117" s="2">
        <f>Electricity!H6142</f>
        <v>0</v>
      </c>
      <c r="H6117" s="2">
        <f>Electricity!I6142</f>
        <v>0</v>
      </c>
      <c r="I6117" s="2">
        <f>Electricity!J6142</f>
        <v>0</v>
      </c>
    </row>
    <row r="6118" spans="2:9" x14ac:dyDescent="0.35">
      <c r="B6118" s="458" t="str">
        <f t="shared" si="96"/>
        <v>09/12/2019 08:00:00 AM</v>
      </c>
      <c r="C6118" s="458">
        <v>43720</v>
      </c>
      <c r="D6118" s="459">
        <v>0.33333333333333337</v>
      </c>
      <c r="E6118" s="2">
        <f>Electricity!F6143</f>
        <v>0</v>
      </c>
      <c r="F6118" s="2">
        <f>Electricity!G6143</f>
        <v>0</v>
      </c>
      <c r="G6118" s="2">
        <f>Electricity!H6143</f>
        <v>0</v>
      </c>
      <c r="H6118" s="2">
        <f>Electricity!I6143</f>
        <v>0</v>
      </c>
      <c r="I6118" s="2">
        <f>Electricity!J6143</f>
        <v>0</v>
      </c>
    </row>
    <row r="6119" spans="2:9" x14ac:dyDescent="0.35">
      <c r="B6119" s="458" t="str">
        <f t="shared" si="96"/>
        <v>09/12/2019 09:00:00 AM</v>
      </c>
      <c r="C6119" s="458">
        <v>43720</v>
      </c>
      <c r="D6119" s="459">
        <v>0.375</v>
      </c>
      <c r="E6119" s="2">
        <f>Electricity!F6144</f>
        <v>0</v>
      </c>
      <c r="F6119" s="2">
        <f>Electricity!G6144</f>
        <v>0</v>
      </c>
      <c r="G6119" s="2">
        <f>Electricity!H6144</f>
        <v>0</v>
      </c>
      <c r="H6119" s="2">
        <f>Electricity!I6144</f>
        <v>0</v>
      </c>
      <c r="I6119" s="2">
        <f>Electricity!J6144</f>
        <v>0</v>
      </c>
    </row>
    <row r="6120" spans="2:9" x14ac:dyDescent="0.35">
      <c r="B6120" s="458" t="str">
        <f t="shared" si="96"/>
        <v>09/12/2019 10:00:00 AM</v>
      </c>
      <c r="C6120" s="458">
        <v>43720</v>
      </c>
      <c r="D6120" s="459">
        <v>0.41666666666666669</v>
      </c>
      <c r="E6120" s="2">
        <f>Electricity!F6145</f>
        <v>0</v>
      </c>
      <c r="F6120" s="2">
        <f>Electricity!G6145</f>
        <v>0</v>
      </c>
      <c r="G6120" s="2">
        <f>Electricity!H6145</f>
        <v>0</v>
      </c>
      <c r="H6120" s="2">
        <f>Electricity!I6145</f>
        <v>0</v>
      </c>
      <c r="I6120" s="2">
        <f>Electricity!J6145</f>
        <v>0</v>
      </c>
    </row>
    <row r="6121" spans="2:9" x14ac:dyDescent="0.35">
      <c r="B6121" s="458" t="str">
        <f t="shared" si="96"/>
        <v>09/12/2019 11:00:00 AM</v>
      </c>
      <c r="C6121" s="458">
        <v>43720</v>
      </c>
      <c r="D6121" s="459">
        <v>0.45833333333333337</v>
      </c>
      <c r="E6121" s="2">
        <f>Electricity!F6146</f>
        <v>0</v>
      </c>
      <c r="F6121" s="2">
        <f>Electricity!G6146</f>
        <v>0</v>
      </c>
      <c r="G6121" s="2">
        <f>Electricity!H6146</f>
        <v>0</v>
      </c>
      <c r="H6121" s="2">
        <f>Electricity!I6146</f>
        <v>0</v>
      </c>
      <c r="I6121" s="2">
        <f>Electricity!J6146</f>
        <v>0</v>
      </c>
    </row>
    <row r="6122" spans="2:9" x14ac:dyDescent="0.35">
      <c r="B6122" s="458" t="str">
        <f t="shared" si="96"/>
        <v>09/12/2019 12:00:00 PM</v>
      </c>
      <c r="C6122" s="458">
        <v>43720</v>
      </c>
      <c r="D6122" s="459">
        <v>0.50000000000000011</v>
      </c>
      <c r="E6122" s="2">
        <f>Electricity!F6147</f>
        <v>0</v>
      </c>
      <c r="F6122" s="2">
        <f>Electricity!G6147</f>
        <v>0</v>
      </c>
      <c r="G6122" s="2">
        <f>Electricity!H6147</f>
        <v>0</v>
      </c>
      <c r="H6122" s="2">
        <f>Electricity!I6147</f>
        <v>0</v>
      </c>
      <c r="I6122" s="2">
        <f>Electricity!J6147</f>
        <v>0</v>
      </c>
    </row>
    <row r="6123" spans="2:9" x14ac:dyDescent="0.35">
      <c r="B6123" s="458" t="str">
        <f t="shared" si="96"/>
        <v>09/12/2019 01:00:00 PM</v>
      </c>
      <c r="C6123" s="458">
        <v>43720</v>
      </c>
      <c r="D6123" s="459">
        <v>0.54166666666666674</v>
      </c>
      <c r="E6123" s="2">
        <f>Electricity!F6148</f>
        <v>0</v>
      </c>
      <c r="F6123" s="2">
        <f>Electricity!G6148</f>
        <v>0</v>
      </c>
      <c r="G6123" s="2">
        <f>Electricity!H6148</f>
        <v>0</v>
      </c>
      <c r="H6123" s="2">
        <f>Electricity!I6148</f>
        <v>0</v>
      </c>
      <c r="I6123" s="2">
        <f>Electricity!J6148</f>
        <v>0</v>
      </c>
    </row>
    <row r="6124" spans="2:9" x14ac:dyDescent="0.35">
      <c r="B6124" s="458" t="str">
        <f t="shared" si="96"/>
        <v>09/12/2019 02:00:00 PM</v>
      </c>
      <c r="C6124" s="458">
        <v>43720</v>
      </c>
      <c r="D6124" s="459">
        <v>0.58333333333333337</v>
      </c>
      <c r="E6124" s="2">
        <f>Electricity!F6149</f>
        <v>0</v>
      </c>
      <c r="F6124" s="2">
        <f>Electricity!G6149</f>
        <v>0</v>
      </c>
      <c r="G6124" s="2">
        <f>Electricity!H6149</f>
        <v>0</v>
      </c>
      <c r="H6124" s="2">
        <f>Electricity!I6149</f>
        <v>0</v>
      </c>
      <c r="I6124" s="2">
        <f>Electricity!J6149</f>
        <v>0</v>
      </c>
    </row>
    <row r="6125" spans="2:9" x14ac:dyDescent="0.35">
      <c r="B6125" s="458" t="str">
        <f t="shared" si="96"/>
        <v>09/12/2019 03:00:00 PM</v>
      </c>
      <c r="C6125" s="458">
        <v>43720</v>
      </c>
      <c r="D6125" s="459">
        <v>0.62500000000000011</v>
      </c>
      <c r="E6125" s="2">
        <f>Electricity!F6150</f>
        <v>0</v>
      </c>
      <c r="F6125" s="2">
        <f>Electricity!G6150</f>
        <v>0</v>
      </c>
      <c r="G6125" s="2">
        <f>Electricity!H6150</f>
        <v>0</v>
      </c>
      <c r="H6125" s="2">
        <f>Electricity!I6150</f>
        <v>0</v>
      </c>
      <c r="I6125" s="2">
        <f>Electricity!J6150</f>
        <v>0</v>
      </c>
    </row>
    <row r="6126" spans="2:9" x14ac:dyDescent="0.35">
      <c r="B6126" s="458" t="str">
        <f t="shared" si="96"/>
        <v>09/12/2019 04:00:00 PM</v>
      </c>
      <c r="C6126" s="458">
        <v>43720</v>
      </c>
      <c r="D6126" s="459">
        <v>0.66666666666666674</v>
      </c>
      <c r="E6126" s="2">
        <f>Electricity!F6151</f>
        <v>0</v>
      </c>
      <c r="F6126" s="2">
        <f>Electricity!G6151</f>
        <v>0</v>
      </c>
      <c r="G6126" s="2">
        <f>Electricity!H6151</f>
        <v>0</v>
      </c>
      <c r="H6126" s="2">
        <f>Electricity!I6151</f>
        <v>0</v>
      </c>
      <c r="I6126" s="2">
        <f>Electricity!J6151</f>
        <v>0</v>
      </c>
    </row>
    <row r="6127" spans="2:9" x14ac:dyDescent="0.35">
      <c r="B6127" s="458" t="str">
        <f t="shared" si="96"/>
        <v>09/12/2019 05:00:00 PM</v>
      </c>
      <c r="C6127" s="458">
        <v>43720</v>
      </c>
      <c r="D6127" s="459">
        <v>0.70833333333333337</v>
      </c>
      <c r="E6127" s="2">
        <f>Electricity!F6152</f>
        <v>0</v>
      </c>
      <c r="F6127" s="2">
        <f>Electricity!G6152</f>
        <v>0</v>
      </c>
      <c r="G6127" s="2">
        <f>Electricity!H6152</f>
        <v>0</v>
      </c>
      <c r="H6127" s="2">
        <f>Electricity!I6152</f>
        <v>0</v>
      </c>
      <c r="I6127" s="2">
        <f>Electricity!J6152</f>
        <v>0</v>
      </c>
    </row>
    <row r="6128" spans="2:9" x14ac:dyDescent="0.35">
      <c r="B6128" s="458" t="str">
        <f t="shared" si="96"/>
        <v>09/12/2019 06:00:00 PM</v>
      </c>
      <c r="C6128" s="458">
        <v>43720</v>
      </c>
      <c r="D6128" s="459">
        <v>0.75000000000000011</v>
      </c>
      <c r="E6128" s="2">
        <f>Electricity!F6153</f>
        <v>0</v>
      </c>
      <c r="F6128" s="2">
        <f>Electricity!G6153</f>
        <v>0</v>
      </c>
      <c r="G6128" s="2">
        <f>Electricity!H6153</f>
        <v>0</v>
      </c>
      <c r="H6128" s="2">
        <f>Electricity!I6153</f>
        <v>0</v>
      </c>
      <c r="I6128" s="2">
        <f>Electricity!J6153</f>
        <v>0</v>
      </c>
    </row>
    <row r="6129" spans="2:9" x14ac:dyDescent="0.35">
      <c r="B6129" s="458" t="str">
        <f t="shared" si="96"/>
        <v>09/12/2019 07:00:00 PM</v>
      </c>
      <c r="C6129" s="458">
        <v>43720</v>
      </c>
      <c r="D6129" s="459">
        <v>0.79166666666666674</v>
      </c>
      <c r="E6129" s="2">
        <f>Electricity!F6154</f>
        <v>0</v>
      </c>
      <c r="F6129" s="2">
        <f>Electricity!G6154</f>
        <v>0</v>
      </c>
      <c r="G6129" s="2">
        <f>Electricity!H6154</f>
        <v>0</v>
      </c>
      <c r="H6129" s="2">
        <f>Electricity!I6154</f>
        <v>0</v>
      </c>
      <c r="I6129" s="2">
        <f>Electricity!J6154</f>
        <v>0</v>
      </c>
    </row>
    <row r="6130" spans="2:9" x14ac:dyDescent="0.35">
      <c r="B6130" s="458" t="str">
        <f t="shared" si="96"/>
        <v>09/12/2019 08:00:00 PM</v>
      </c>
      <c r="C6130" s="458">
        <v>43720</v>
      </c>
      <c r="D6130" s="459">
        <v>0.83333333333333337</v>
      </c>
      <c r="E6130" s="2">
        <f>Electricity!F6155</f>
        <v>0</v>
      </c>
      <c r="F6130" s="2">
        <f>Electricity!G6155</f>
        <v>0</v>
      </c>
      <c r="G6130" s="2">
        <f>Electricity!H6155</f>
        <v>0</v>
      </c>
      <c r="H6130" s="2">
        <f>Electricity!I6155</f>
        <v>0</v>
      </c>
      <c r="I6130" s="2">
        <f>Electricity!J6155</f>
        <v>0</v>
      </c>
    </row>
    <row r="6131" spans="2:9" x14ac:dyDescent="0.35">
      <c r="B6131" s="458" t="str">
        <f t="shared" si="96"/>
        <v>09/12/2019 09:00:00 PM</v>
      </c>
      <c r="C6131" s="458">
        <v>43720</v>
      </c>
      <c r="D6131" s="459">
        <v>0.87500000000000011</v>
      </c>
      <c r="E6131" s="2">
        <f>Electricity!F6156</f>
        <v>0</v>
      </c>
      <c r="F6131" s="2">
        <f>Electricity!G6156</f>
        <v>0</v>
      </c>
      <c r="G6131" s="2">
        <f>Electricity!H6156</f>
        <v>0</v>
      </c>
      <c r="H6131" s="2">
        <f>Electricity!I6156</f>
        <v>0</v>
      </c>
      <c r="I6131" s="2">
        <f>Electricity!J6156</f>
        <v>0</v>
      </c>
    </row>
    <row r="6132" spans="2:9" x14ac:dyDescent="0.35">
      <c r="B6132" s="458" t="str">
        <f t="shared" si="96"/>
        <v>09/12/2019 10:00:00 PM</v>
      </c>
      <c r="C6132" s="458">
        <v>43720</v>
      </c>
      <c r="D6132" s="459">
        <v>0.91666666666666674</v>
      </c>
      <c r="E6132" s="2">
        <f>Electricity!F6157</f>
        <v>0</v>
      </c>
      <c r="F6132" s="2">
        <f>Electricity!G6157</f>
        <v>0</v>
      </c>
      <c r="G6132" s="2">
        <f>Electricity!H6157</f>
        <v>0</v>
      </c>
      <c r="H6132" s="2">
        <f>Electricity!I6157</f>
        <v>0</v>
      </c>
      <c r="I6132" s="2">
        <f>Electricity!J6157</f>
        <v>0</v>
      </c>
    </row>
    <row r="6133" spans="2:9" x14ac:dyDescent="0.35">
      <c r="B6133" s="458" t="str">
        <f t="shared" si="96"/>
        <v>09/12/2019 11:00:00 PM</v>
      </c>
      <c r="C6133" s="458">
        <v>43720</v>
      </c>
      <c r="D6133" s="459">
        <v>0.95833333333333337</v>
      </c>
      <c r="E6133" s="2">
        <f>Electricity!F6158</f>
        <v>0</v>
      </c>
      <c r="F6133" s="2">
        <f>Electricity!G6158</f>
        <v>0</v>
      </c>
      <c r="G6133" s="2">
        <f>Electricity!H6158</f>
        <v>0</v>
      </c>
      <c r="H6133" s="2">
        <f>Electricity!I6158</f>
        <v>0</v>
      </c>
      <c r="I6133" s="2">
        <f>Electricity!J6158</f>
        <v>0</v>
      </c>
    </row>
    <row r="6134" spans="2:9" x14ac:dyDescent="0.35">
      <c r="B6134" s="458" t="str">
        <f t="shared" si="96"/>
        <v>09/13/2019 12:00:00 AM</v>
      </c>
      <c r="C6134" s="458">
        <v>43721</v>
      </c>
      <c r="D6134" s="459">
        <v>3.1225022567582528E-17</v>
      </c>
      <c r="E6134" s="2">
        <f>Electricity!F6159</f>
        <v>0</v>
      </c>
      <c r="F6134" s="2">
        <f>Electricity!G6159</f>
        <v>0</v>
      </c>
      <c r="G6134" s="2">
        <f>Electricity!H6159</f>
        <v>0</v>
      </c>
      <c r="H6134" s="2">
        <f>Electricity!I6159</f>
        <v>0</v>
      </c>
      <c r="I6134" s="2">
        <f>Electricity!J6159</f>
        <v>0</v>
      </c>
    </row>
    <row r="6135" spans="2:9" x14ac:dyDescent="0.35">
      <c r="B6135" s="458" t="str">
        <f t="shared" si="96"/>
        <v>09/13/2019 01:00:00 AM</v>
      </c>
      <c r="C6135" s="458">
        <v>43721</v>
      </c>
      <c r="D6135" s="459">
        <v>4.1666666666666699E-2</v>
      </c>
      <c r="E6135" s="2">
        <f>Electricity!F6160</f>
        <v>0</v>
      </c>
      <c r="F6135" s="2">
        <f>Electricity!G6160</f>
        <v>0</v>
      </c>
      <c r="G6135" s="2">
        <f>Electricity!H6160</f>
        <v>0</v>
      </c>
      <c r="H6135" s="2">
        <f>Electricity!I6160</f>
        <v>0</v>
      </c>
      <c r="I6135" s="2">
        <f>Electricity!J6160</f>
        <v>0</v>
      </c>
    </row>
    <row r="6136" spans="2:9" x14ac:dyDescent="0.35">
      <c r="B6136" s="458" t="str">
        <f t="shared" si="96"/>
        <v>09/13/2019 02:00:00 AM</v>
      </c>
      <c r="C6136" s="458">
        <v>43721</v>
      </c>
      <c r="D6136" s="459">
        <v>8.333333333333337E-2</v>
      </c>
      <c r="E6136" s="2">
        <f>Electricity!F6161</f>
        <v>0</v>
      </c>
      <c r="F6136" s="2">
        <f>Electricity!G6161</f>
        <v>0</v>
      </c>
      <c r="G6136" s="2">
        <f>Electricity!H6161</f>
        <v>0</v>
      </c>
      <c r="H6136" s="2">
        <f>Electricity!I6161</f>
        <v>0</v>
      </c>
      <c r="I6136" s="2">
        <f>Electricity!J6161</f>
        <v>0</v>
      </c>
    </row>
    <row r="6137" spans="2:9" x14ac:dyDescent="0.35">
      <c r="B6137" s="458" t="str">
        <f t="shared" si="96"/>
        <v>09/13/2019 03:00:00 AM</v>
      </c>
      <c r="C6137" s="458">
        <v>43721</v>
      </c>
      <c r="D6137" s="459">
        <v>0.12500000000000006</v>
      </c>
      <c r="E6137" s="2">
        <f>Electricity!F6162</f>
        <v>0</v>
      </c>
      <c r="F6137" s="2">
        <f>Electricity!G6162</f>
        <v>0</v>
      </c>
      <c r="G6137" s="2">
        <f>Electricity!H6162</f>
        <v>0</v>
      </c>
      <c r="H6137" s="2">
        <f>Electricity!I6162</f>
        <v>0</v>
      </c>
      <c r="I6137" s="2">
        <f>Electricity!J6162</f>
        <v>0</v>
      </c>
    </row>
    <row r="6138" spans="2:9" x14ac:dyDescent="0.35">
      <c r="B6138" s="458" t="str">
        <f t="shared" si="96"/>
        <v>09/13/2019 04:00:00 AM</v>
      </c>
      <c r="C6138" s="458">
        <v>43721</v>
      </c>
      <c r="D6138" s="459">
        <v>0.16666666666666669</v>
      </c>
      <c r="E6138" s="2">
        <f>Electricity!F6163</f>
        <v>0</v>
      </c>
      <c r="F6138" s="2">
        <f>Electricity!G6163</f>
        <v>0</v>
      </c>
      <c r="G6138" s="2">
        <f>Electricity!H6163</f>
        <v>0</v>
      </c>
      <c r="H6138" s="2">
        <f>Electricity!I6163</f>
        <v>0</v>
      </c>
      <c r="I6138" s="2">
        <f>Electricity!J6163</f>
        <v>0</v>
      </c>
    </row>
    <row r="6139" spans="2:9" x14ac:dyDescent="0.35">
      <c r="B6139" s="458" t="str">
        <f t="shared" si="96"/>
        <v>09/13/2019 05:00:00 AM</v>
      </c>
      <c r="C6139" s="458">
        <v>43721</v>
      </c>
      <c r="D6139" s="459">
        <v>0.20833333333333337</v>
      </c>
      <c r="E6139" s="2">
        <f>Electricity!F6164</f>
        <v>0</v>
      </c>
      <c r="F6139" s="2">
        <f>Electricity!G6164</f>
        <v>0</v>
      </c>
      <c r="G6139" s="2">
        <f>Electricity!H6164</f>
        <v>0</v>
      </c>
      <c r="H6139" s="2">
        <f>Electricity!I6164</f>
        <v>0</v>
      </c>
      <c r="I6139" s="2">
        <f>Electricity!J6164</f>
        <v>0</v>
      </c>
    </row>
    <row r="6140" spans="2:9" x14ac:dyDescent="0.35">
      <c r="B6140" s="458" t="str">
        <f t="shared" si="96"/>
        <v>09/13/2019 06:00:00 AM</v>
      </c>
      <c r="C6140" s="458">
        <v>43721</v>
      </c>
      <c r="D6140" s="459">
        <v>0.25</v>
      </c>
      <c r="E6140" s="2">
        <f>Electricity!F6165</f>
        <v>0</v>
      </c>
      <c r="F6140" s="2">
        <f>Electricity!G6165</f>
        <v>0</v>
      </c>
      <c r="G6140" s="2">
        <f>Electricity!H6165</f>
        <v>0</v>
      </c>
      <c r="H6140" s="2">
        <f>Electricity!I6165</f>
        <v>0</v>
      </c>
      <c r="I6140" s="2">
        <f>Electricity!J6165</f>
        <v>0</v>
      </c>
    </row>
    <row r="6141" spans="2:9" x14ac:dyDescent="0.35">
      <c r="B6141" s="458" t="str">
        <f t="shared" si="96"/>
        <v>09/13/2019 07:00:00 AM</v>
      </c>
      <c r="C6141" s="458">
        <v>43721</v>
      </c>
      <c r="D6141" s="459">
        <v>0.29166666666666669</v>
      </c>
      <c r="E6141" s="2">
        <f>Electricity!F6166</f>
        <v>0</v>
      </c>
      <c r="F6141" s="2">
        <f>Electricity!G6166</f>
        <v>0</v>
      </c>
      <c r="G6141" s="2">
        <f>Electricity!H6166</f>
        <v>0</v>
      </c>
      <c r="H6141" s="2">
        <f>Electricity!I6166</f>
        <v>0</v>
      </c>
      <c r="I6141" s="2">
        <f>Electricity!J6166</f>
        <v>0</v>
      </c>
    </row>
    <row r="6142" spans="2:9" x14ac:dyDescent="0.35">
      <c r="B6142" s="458" t="str">
        <f t="shared" si="96"/>
        <v>09/13/2019 08:00:00 AM</v>
      </c>
      <c r="C6142" s="458">
        <v>43721</v>
      </c>
      <c r="D6142" s="459">
        <v>0.33333333333333337</v>
      </c>
      <c r="E6142" s="2">
        <f>Electricity!F6167</f>
        <v>0</v>
      </c>
      <c r="F6142" s="2">
        <f>Electricity!G6167</f>
        <v>0</v>
      </c>
      <c r="G6142" s="2">
        <f>Electricity!H6167</f>
        <v>0</v>
      </c>
      <c r="H6142" s="2">
        <f>Electricity!I6167</f>
        <v>0</v>
      </c>
      <c r="I6142" s="2">
        <f>Electricity!J6167</f>
        <v>0</v>
      </c>
    </row>
    <row r="6143" spans="2:9" x14ac:dyDescent="0.35">
      <c r="B6143" s="458" t="str">
        <f t="shared" si="96"/>
        <v>09/13/2019 09:00:00 AM</v>
      </c>
      <c r="C6143" s="458">
        <v>43721</v>
      </c>
      <c r="D6143" s="459">
        <v>0.375</v>
      </c>
      <c r="E6143" s="2">
        <f>Electricity!F6168</f>
        <v>0</v>
      </c>
      <c r="F6143" s="2">
        <f>Electricity!G6168</f>
        <v>0</v>
      </c>
      <c r="G6143" s="2">
        <f>Electricity!H6168</f>
        <v>0</v>
      </c>
      <c r="H6143" s="2">
        <f>Electricity!I6168</f>
        <v>0</v>
      </c>
      <c r="I6143" s="2">
        <f>Electricity!J6168</f>
        <v>0</v>
      </c>
    </row>
    <row r="6144" spans="2:9" x14ac:dyDescent="0.35">
      <c r="B6144" s="458" t="str">
        <f t="shared" si="96"/>
        <v>09/13/2019 10:00:00 AM</v>
      </c>
      <c r="C6144" s="458">
        <v>43721</v>
      </c>
      <c r="D6144" s="459">
        <v>0.41666666666666669</v>
      </c>
      <c r="E6144" s="2">
        <f>Electricity!F6169</f>
        <v>0</v>
      </c>
      <c r="F6144" s="2">
        <f>Electricity!G6169</f>
        <v>0</v>
      </c>
      <c r="G6144" s="2">
        <f>Electricity!H6169</f>
        <v>0</v>
      </c>
      <c r="H6144" s="2">
        <f>Electricity!I6169</f>
        <v>0</v>
      </c>
      <c r="I6144" s="2">
        <f>Electricity!J6169</f>
        <v>0</v>
      </c>
    </row>
    <row r="6145" spans="2:9" x14ac:dyDescent="0.35">
      <c r="B6145" s="458" t="str">
        <f t="shared" si="96"/>
        <v>09/13/2019 11:00:00 AM</v>
      </c>
      <c r="C6145" s="458">
        <v>43721</v>
      </c>
      <c r="D6145" s="459">
        <v>0.45833333333333337</v>
      </c>
      <c r="E6145" s="2">
        <f>Electricity!F6170</f>
        <v>0</v>
      </c>
      <c r="F6145" s="2">
        <f>Electricity!G6170</f>
        <v>0</v>
      </c>
      <c r="G6145" s="2">
        <f>Electricity!H6170</f>
        <v>0</v>
      </c>
      <c r="H6145" s="2">
        <f>Electricity!I6170</f>
        <v>0</v>
      </c>
      <c r="I6145" s="2">
        <f>Electricity!J6170</f>
        <v>0</v>
      </c>
    </row>
    <row r="6146" spans="2:9" x14ac:dyDescent="0.35">
      <c r="B6146" s="458" t="str">
        <f t="shared" si="96"/>
        <v>09/13/2019 12:00:00 PM</v>
      </c>
      <c r="C6146" s="458">
        <v>43721</v>
      </c>
      <c r="D6146" s="459">
        <v>0.50000000000000011</v>
      </c>
      <c r="E6146" s="2">
        <f>Electricity!F6171</f>
        <v>0</v>
      </c>
      <c r="F6146" s="2">
        <f>Electricity!G6171</f>
        <v>0</v>
      </c>
      <c r="G6146" s="2">
        <f>Electricity!H6171</f>
        <v>0</v>
      </c>
      <c r="H6146" s="2">
        <f>Electricity!I6171</f>
        <v>0</v>
      </c>
      <c r="I6146" s="2">
        <f>Electricity!J6171</f>
        <v>0</v>
      </c>
    </row>
    <row r="6147" spans="2:9" x14ac:dyDescent="0.35">
      <c r="B6147" s="458" t="str">
        <f t="shared" si="96"/>
        <v>09/13/2019 01:00:00 PM</v>
      </c>
      <c r="C6147" s="458">
        <v>43721</v>
      </c>
      <c r="D6147" s="459">
        <v>0.54166666666666674</v>
      </c>
      <c r="E6147" s="2">
        <f>Electricity!F6172</f>
        <v>0</v>
      </c>
      <c r="F6147" s="2">
        <f>Electricity!G6172</f>
        <v>0</v>
      </c>
      <c r="G6147" s="2">
        <f>Electricity!H6172</f>
        <v>0</v>
      </c>
      <c r="H6147" s="2">
        <f>Electricity!I6172</f>
        <v>0</v>
      </c>
      <c r="I6147" s="2">
        <f>Electricity!J6172</f>
        <v>0</v>
      </c>
    </row>
    <row r="6148" spans="2:9" x14ac:dyDescent="0.35">
      <c r="B6148" s="458" t="str">
        <f t="shared" si="96"/>
        <v>09/13/2019 02:00:00 PM</v>
      </c>
      <c r="C6148" s="458">
        <v>43721</v>
      </c>
      <c r="D6148" s="459">
        <v>0.58333333333333337</v>
      </c>
      <c r="E6148" s="2">
        <f>Electricity!F6173</f>
        <v>0</v>
      </c>
      <c r="F6148" s="2">
        <f>Electricity!G6173</f>
        <v>0</v>
      </c>
      <c r="G6148" s="2">
        <f>Electricity!H6173</f>
        <v>0</v>
      </c>
      <c r="H6148" s="2">
        <f>Electricity!I6173</f>
        <v>0</v>
      </c>
      <c r="I6148" s="2">
        <f>Electricity!J6173</f>
        <v>0</v>
      </c>
    </row>
    <row r="6149" spans="2:9" x14ac:dyDescent="0.35">
      <c r="B6149" s="458" t="str">
        <f t="shared" si="96"/>
        <v>09/13/2019 03:00:00 PM</v>
      </c>
      <c r="C6149" s="458">
        <v>43721</v>
      </c>
      <c r="D6149" s="459">
        <v>0.62500000000000011</v>
      </c>
      <c r="E6149" s="2">
        <f>Electricity!F6174</f>
        <v>0</v>
      </c>
      <c r="F6149" s="2">
        <f>Electricity!G6174</f>
        <v>0</v>
      </c>
      <c r="G6149" s="2">
        <f>Electricity!H6174</f>
        <v>0</v>
      </c>
      <c r="H6149" s="2">
        <f>Electricity!I6174</f>
        <v>0</v>
      </c>
      <c r="I6149" s="2">
        <f>Electricity!J6174</f>
        <v>0</v>
      </c>
    </row>
    <row r="6150" spans="2:9" x14ac:dyDescent="0.35">
      <c r="B6150" s="458" t="str">
        <f t="shared" si="96"/>
        <v>09/13/2019 04:00:00 PM</v>
      </c>
      <c r="C6150" s="458">
        <v>43721</v>
      </c>
      <c r="D6150" s="459">
        <v>0.66666666666666674</v>
      </c>
      <c r="E6150" s="2">
        <f>Electricity!F6175</f>
        <v>0</v>
      </c>
      <c r="F6150" s="2">
        <f>Electricity!G6175</f>
        <v>0</v>
      </c>
      <c r="G6150" s="2">
        <f>Electricity!H6175</f>
        <v>0</v>
      </c>
      <c r="H6150" s="2">
        <f>Electricity!I6175</f>
        <v>0</v>
      </c>
      <c r="I6150" s="2">
        <f>Electricity!J6175</f>
        <v>0</v>
      </c>
    </row>
    <row r="6151" spans="2:9" x14ac:dyDescent="0.35">
      <c r="B6151" s="458" t="str">
        <f t="shared" si="96"/>
        <v>09/13/2019 05:00:00 PM</v>
      </c>
      <c r="C6151" s="458">
        <v>43721</v>
      </c>
      <c r="D6151" s="459">
        <v>0.70833333333333337</v>
      </c>
      <c r="E6151" s="2">
        <f>Electricity!F6176</f>
        <v>0</v>
      </c>
      <c r="F6151" s="2">
        <f>Electricity!G6176</f>
        <v>0</v>
      </c>
      <c r="G6151" s="2">
        <f>Electricity!H6176</f>
        <v>0</v>
      </c>
      <c r="H6151" s="2">
        <f>Electricity!I6176</f>
        <v>0</v>
      </c>
      <c r="I6151" s="2">
        <f>Electricity!J6176</f>
        <v>0</v>
      </c>
    </row>
    <row r="6152" spans="2:9" x14ac:dyDescent="0.35">
      <c r="B6152" s="458" t="str">
        <f t="shared" si="96"/>
        <v>09/13/2019 06:00:00 PM</v>
      </c>
      <c r="C6152" s="458">
        <v>43721</v>
      </c>
      <c r="D6152" s="459">
        <v>0.75000000000000011</v>
      </c>
      <c r="E6152" s="2">
        <f>Electricity!F6177</f>
        <v>0</v>
      </c>
      <c r="F6152" s="2">
        <f>Electricity!G6177</f>
        <v>0</v>
      </c>
      <c r="G6152" s="2">
        <f>Electricity!H6177</f>
        <v>0</v>
      </c>
      <c r="H6152" s="2">
        <f>Electricity!I6177</f>
        <v>0</v>
      </c>
      <c r="I6152" s="2">
        <f>Electricity!J6177</f>
        <v>0</v>
      </c>
    </row>
    <row r="6153" spans="2:9" x14ac:dyDescent="0.35">
      <c r="B6153" s="458" t="str">
        <f t="shared" si="96"/>
        <v>09/13/2019 07:00:00 PM</v>
      </c>
      <c r="C6153" s="458">
        <v>43721</v>
      </c>
      <c r="D6153" s="459">
        <v>0.79166666666666674</v>
      </c>
      <c r="E6153" s="2">
        <f>Electricity!F6178</f>
        <v>0</v>
      </c>
      <c r="F6153" s="2">
        <f>Electricity!G6178</f>
        <v>0</v>
      </c>
      <c r="G6153" s="2">
        <f>Electricity!H6178</f>
        <v>0</v>
      </c>
      <c r="H6153" s="2">
        <f>Electricity!I6178</f>
        <v>0</v>
      </c>
      <c r="I6153" s="2">
        <f>Electricity!J6178</f>
        <v>0</v>
      </c>
    </row>
    <row r="6154" spans="2:9" x14ac:dyDescent="0.35">
      <c r="B6154" s="458" t="str">
        <f t="shared" si="96"/>
        <v>09/13/2019 08:00:00 PM</v>
      </c>
      <c r="C6154" s="458">
        <v>43721</v>
      </c>
      <c r="D6154" s="459">
        <v>0.83333333333333337</v>
      </c>
      <c r="E6154" s="2">
        <f>Electricity!F6179</f>
        <v>0</v>
      </c>
      <c r="F6154" s="2">
        <f>Electricity!G6179</f>
        <v>0</v>
      </c>
      <c r="G6154" s="2">
        <f>Electricity!H6179</f>
        <v>0</v>
      </c>
      <c r="H6154" s="2">
        <f>Electricity!I6179</f>
        <v>0</v>
      </c>
      <c r="I6154" s="2">
        <f>Electricity!J6179</f>
        <v>0</v>
      </c>
    </row>
    <row r="6155" spans="2:9" x14ac:dyDescent="0.35">
      <c r="B6155" s="458" t="str">
        <f t="shared" si="96"/>
        <v>09/13/2019 09:00:00 PM</v>
      </c>
      <c r="C6155" s="458">
        <v>43721</v>
      </c>
      <c r="D6155" s="459">
        <v>0.87500000000000011</v>
      </c>
      <c r="E6155" s="2">
        <f>Electricity!F6180</f>
        <v>0</v>
      </c>
      <c r="F6155" s="2">
        <f>Electricity!G6180</f>
        <v>0</v>
      </c>
      <c r="G6155" s="2">
        <f>Electricity!H6180</f>
        <v>0</v>
      </c>
      <c r="H6155" s="2">
        <f>Electricity!I6180</f>
        <v>0</v>
      </c>
      <c r="I6155" s="2">
        <f>Electricity!J6180</f>
        <v>0</v>
      </c>
    </row>
    <row r="6156" spans="2:9" x14ac:dyDescent="0.35">
      <c r="B6156" s="458" t="str">
        <f t="shared" si="96"/>
        <v>09/13/2019 10:00:00 PM</v>
      </c>
      <c r="C6156" s="458">
        <v>43721</v>
      </c>
      <c r="D6156" s="459">
        <v>0.91666666666666674</v>
      </c>
      <c r="E6156" s="2">
        <f>Electricity!F6181</f>
        <v>0</v>
      </c>
      <c r="F6156" s="2">
        <f>Electricity!G6181</f>
        <v>0</v>
      </c>
      <c r="G6156" s="2">
        <f>Electricity!H6181</f>
        <v>0</v>
      </c>
      <c r="H6156" s="2">
        <f>Electricity!I6181</f>
        <v>0</v>
      </c>
      <c r="I6156" s="2">
        <f>Electricity!J6181</f>
        <v>0</v>
      </c>
    </row>
    <row r="6157" spans="2:9" x14ac:dyDescent="0.35">
      <c r="B6157" s="458" t="str">
        <f t="shared" si="96"/>
        <v>09/13/2019 11:00:00 PM</v>
      </c>
      <c r="C6157" s="458">
        <v>43721</v>
      </c>
      <c r="D6157" s="459">
        <v>0.95833333333333337</v>
      </c>
      <c r="E6157" s="2">
        <f>Electricity!F6182</f>
        <v>0</v>
      </c>
      <c r="F6157" s="2">
        <f>Electricity!G6182</f>
        <v>0</v>
      </c>
      <c r="G6157" s="2">
        <f>Electricity!H6182</f>
        <v>0</v>
      </c>
      <c r="H6157" s="2">
        <f>Electricity!I6182</f>
        <v>0</v>
      </c>
      <c r="I6157" s="2">
        <f>Electricity!J6182</f>
        <v>0</v>
      </c>
    </row>
    <row r="6158" spans="2:9" x14ac:dyDescent="0.35">
      <c r="B6158" s="458" t="str">
        <f t="shared" si="96"/>
        <v>09/14/2019 12:00:00 AM</v>
      </c>
      <c r="C6158" s="458">
        <v>43722</v>
      </c>
      <c r="D6158" s="459">
        <v>3.1225022567582528E-17</v>
      </c>
      <c r="E6158" s="2">
        <f>Electricity!F6183</f>
        <v>0</v>
      </c>
      <c r="F6158" s="2">
        <f>Electricity!G6183</f>
        <v>0</v>
      </c>
      <c r="G6158" s="2">
        <f>Electricity!H6183</f>
        <v>0</v>
      </c>
      <c r="H6158" s="2">
        <f>Electricity!I6183</f>
        <v>0</v>
      </c>
      <c r="I6158" s="2">
        <f>Electricity!J6183</f>
        <v>0</v>
      </c>
    </row>
    <row r="6159" spans="2:9" x14ac:dyDescent="0.35">
      <c r="B6159" s="458" t="str">
        <f t="shared" ref="B6159:B6222" si="97">CONCATENATE(TEXT(C6159,"mm/dd/yyyy")," ",TEXT(D6159,"hh:mm:ss AM/PM"))</f>
        <v>09/14/2019 01:00:00 AM</v>
      </c>
      <c r="C6159" s="458">
        <v>43722</v>
      </c>
      <c r="D6159" s="459">
        <v>4.1666666666666699E-2</v>
      </c>
      <c r="E6159" s="2">
        <f>Electricity!F6184</f>
        <v>0</v>
      </c>
      <c r="F6159" s="2">
        <f>Electricity!G6184</f>
        <v>0</v>
      </c>
      <c r="G6159" s="2">
        <f>Electricity!H6184</f>
        <v>0</v>
      </c>
      <c r="H6159" s="2">
        <f>Electricity!I6184</f>
        <v>0</v>
      </c>
      <c r="I6159" s="2">
        <f>Electricity!J6184</f>
        <v>0</v>
      </c>
    </row>
    <row r="6160" spans="2:9" x14ac:dyDescent="0.35">
      <c r="B6160" s="458" t="str">
        <f t="shared" si="97"/>
        <v>09/14/2019 02:00:00 AM</v>
      </c>
      <c r="C6160" s="458">
        <v>43722</v>
      </c>
      <c r="D6160" s="459">
        <v>8.333333333333337E-2</v>
      </c>
      <c r="E6160" s="2">
        <f>Electricity!F6185</f>
        <v>0</v>
      </c>
      <c r="F6160" s="2">
        <f>Electricity!G6185</f>
        <v>0</v>
      </c>
      <c r="G6160" s="2">
        <f>Electricity!H6185</f>
        <v>0</v>
      </c>
      <c r="H6160" s="2">
        <f>Electricity!I6185</f>
        <v>0</v>
      </c>
      <c r="I6160" s="2">
        <f>Electricity!J6185</f>
        <v>0</v>
      </c>
    </row>
    <row r="6161" spans="2:9" x14ac:dyDescent="0.35">
      <c r="B6161" s="458" t="str">
        <f t="shared" si="97"/>
        <v>09/14/2019 03:00:00 AM</v>
      </c>
      <c r="C6161" s="458">
        <v>43722</v>
      </c>
      <c r="D6161" s="459">
        <v>0.12500000000000006</v>
      </c>
      <c r="E6161" s="2">
        <f>Electricity!F6186</f>
        <v>0</v>
      </c>
      <c r="F6161" s="2">
        <f>Electricity!G6186</f>
        <v>0</v>
      </c>
      <c r="G6161" s="2">
        <f>Electricity!H6186</f>
        <v>0</v>
      </c>
      <c r="H6161" s="2">
        <f>Electricity!I6186</f>
        <v>0</v>
      </c>
      <c r="I6161" s="2">
        <f>Electricity!J6186</f>
        <v>0</v>
      </c>
    </row>
    <row r="6162" spans="2:9" x14ac:dyDescent="0.35">
      <c r="B6162" s="458" t="str">
        <f t="shared" si="97"/>
        <v>09/14/2019 04:00:00 AM</v>
      </c>
      <c r="C6162" s="458">
        <v>43722</v>
      </c>
      <c r="D6162" s="459">
        <v>0.16666666666666669</v>
      </c>
      <c r="E6162" s="2">
        <f>Electricity!F6187</f>
        <v>0</v>
      </c>
      <c r="F6162" s="2">
        <f>Electricity!G6187</f>
        <v>0</v>
      </c>
      <c r="G6162" s="2">
        <f>Electricity!H6187</f>
        <v>0</v>
      </c>
      <c r="H6162" s="2">
        <f>Electricity!I6187</f>
        <v>0</v>
      </c>
      <c r="I6162" s="2">
        <f>Electricity!J6187</f>
        <v>0</v>
      </c>
    </row>
    <row r="6163" spans="2:9" x14ac:dyDescent="0.35">
      <c r="B6163" s="458" t="str">
        <f t="shared" si="97"/>
        <v>09/14/2019 05:00:00 AM</v>
      </c>
      <c r="C6163" s="458">
        <v>43722</v>
      </c>
      <c r="D6163" s="459">
        <v>0.20833333333333337</v>
      </c>
      <c r="E6163" s="2">
        <f>Electricity!F6188</f>
        <v>0</v>
      </c>
      <c r="F6163" s="2">
        <f>Electricity!G6188</f>
        <v>0</v>
      </c>
      <c r="G6163" s="2">
        <f>Electricity!H6188</f>
        <v>0</v>
      </c>
      <c r="H6163" s="2">
        <f>Electricity!I6188</f>
        <v>0</v>
      </c>
      <c r="I6163" s="2">
        <f>Electricity!J6188</f>
        <v>0</v>
      </c>
    </row>
    <row r="6164" spans="2:9" x14ac:dyDescent="0.35">
      <c r="B6164" s="458" t="str">
        <f t="shared" si="97"/>
        <v>09/14/2019 06:00:00 AM</v>
      </c>
      <c r="C6164" s="458">
        <v>43722</v>
      </c>
      <c r="D6164" s="459">
        <v>0.25</v>
      </c>
      <c r="E6164" s="2">
        <f>Electricity!F6189</f>
        <v>0</v>
      </c>
      <c r="F6164" s="2">
        <f>Electricity!G6189</f>
        <v>0</v>
      </c>
      <c r="G6164" s="2">
        <f>Electricity!H6189</f>
        <v>0</v>
      </c>
      <c r="H6164" s="2">
        <f>Electricity!I6189</f>
        <v>0</v>
      </c>
      <c r="I6164" s="2">
        <f>Electricity!J6189</f>
        <v>0</v>
      </c>
    </row>
    <row r="6165" spans="2:9" x14ac:dyDescent="0.35">
      <c r="B6165" s="458" t="str">
        <f t="shared" si="97"/>
        <v>09/14/2019 07:00:00 AM</v>
      </c>
      <c r="C6165" s="458">
        <v>43722</v>
      </c>
      <c r="D6165" s="459">
        <v>0.29166666666666669</v>
      </c>
      <c r="E6165" s="2">
        <f>Electricity!F6190</f>
        <v>0</v>
      </c>
      <c r="F6165" s="2">
        <f>Electricity!G6190</f>
        <v>0</v>
      </c>
      <c r="G6165" s="2">
        <f>Electricity!H6190</f>
        <v>0</v>
      </c>
      <c r="H6165" s="2">
        <f>Electricity!I6190</f>
        <v>0</v>
      </c>
      <c r="I6165" s="2">
        <f>Electricity!J6190</f>
        <v>0</v>
      </c>
    </row>
    <row r="6166" spans="2:9" x14ac:dyDescent="0.35">
      <c r="B6166" s="458" t="str">
        <f t="shared" si="97"/>
        <v>09/14/2019 08:00:00 AM</v>
      </c>
      <c r="C6166" s="458">
        <v>43722</v>
      </c>
      <c r="D6166" s="459">
        <v>0.33333333333333337</v>
      </c>
      <c r="E6166" s="2">
        <f>Electricity!F6191</f>
        <v>0</v>
      </c>
      <c r="F6166" s="2">
        <f>Electricity!G6191</f>
        <v>0</v>
      </c>
      <c r="G6166" s="2">
        <f>Electricity!H6191</f>
        <v>0</v>
      </c>
      <c r="H6166" s="2">
        <f>Electricity!I6191</f>
        <v>0</v>
      </c>
      <c r="I6166" s="2">
        <f>Electricity!J6191</f>
        <v>0</v>
      </c>
    </row>
    <row r="6167" spans="2:9" x14ac:dyDescent="0.35">
      <c r="B6167" s="458" t="str">
        <f t="shared" si="97"/>
        <v>09/14/2019 09:00:00 AM</v>
      </c>
      <c r="C6167" s="458">
        <v>43722</v>
      </c>
      <c r="D6167" s="459">
        <v>0.375</v>
      </c>
      <c r="E6167" s="2">
        <f>Electricity!F6192</f>
        <v>0</v>
      </c>
      <c r="F6167" s="2">
        <f>Electricity!G6192</f>
        <v>0</v>
      </c>
      <c r="G6167" s="2">
        <f>Electricity!H6192</f>
        <v>0</v>
      </c>
      <c r="H6167" s="2">
        <f>Electricity!I6192</f>
        <v>0</v>
      </c>
      <c r="I6167" s="2">
        <f>Electricity!J6192</f>
        <v>0</v>
      </c>
    </row>
    <row r="6168" spans="2:9" x14ac:dyDescent="0.35">
      <c r="B6168" s="458" t="str">
        <f t="shared" si="97"/>
        <v>09/14/2019 10:00:00 AM</v>
      </c>
      <c r="C6168" s="458">
        <v>43722</v>
      </c>
      <c r="D6168" s="459">
        <v>0.41666666666666669</v>
      </c>
      <c r="E6168" s="2">
        <f>Electricity!F6193</f>
        <v>0</v>
      </c>
      <c r="F6168" s="2">
        <f>Electricity!G6193</f>
        <v>0</v>
      </c>
      <c r="G6168" s="2">
        <f>Electricity!H6193</f>
        <v>0</v>
      </c>
      <c r="H6168" s="2">
        <f>Electricity!I6193</f>
        <v>0</v>
      </c>
      <c r="I6168" s="2">
        <f>Electricity!J6193</f>
        <v>0</v>
      </c>
    </row>
    <row r="6169" spans="2:9" x14ac:dyDescent="0.35">
      <c r="B6169" s="458" t="str">
        <f t="shared" si="97"/>
        <v>09/14/2019 11:00:00 AM</v>
      </c>
      <c r="C6169" s="458">
        <v>43722</v>
      </c>
      <c r="D6169" s="459">
        <v>0.45833333333333337</v>
      </c>
      <c r="E6169" s="2">
        <f>Electricity!F6194</f>
        <v>0</v>
      </c>
      <c r="F6169" s="2">
        <f>Electricity!G6194</f>
        <v>0</v>
      </c>
      <c r="G6169" s="2">
        <f>Electricity!H6194</f>
        <v>0</v>
      </c>
      <c r="H6169" s="2">
        <f>Electricity!I6194</f>
        <v>0</v>
      </c>
      <c r="I6169" s="2">
        <f>Electricity!J6194</f>
        <v>0</v>
      </c>
    </row>
    <row r="6170" spans="2:9" x14ac:dyDescent="0.35">
      <c r="B6170" s="458" t="str">
        <f t="shared" si="97"/>
        <v>09/14/2019 12:00:00 PM</v>
      </c>
      <c r="C6170" s="458">
        <v>43722</v>
      </c>
      <c r="D6170" s="459">
        <v>0.50000000000000011</v>
      </c>
      <c r="E6170" s="2">
        <f>Electricity!F6195</f>
        <v>0</v>
      </c>
      <c r="F6170" s="2">
        <f>Electricity!G6195</f>
        <v>0</v>
      </c>
      <c r="G6170" s="2">
        <f>Electricity!H6195</f>
        <v>0</v>
      </c>
      <c r="H6170" s="2">
        <f>Electricity!I6195</f>
        <v>0</v>
      </c>
      <c r="I6170" s="2">
        <f>Electricity!J6195</f>
        <v>0</v>
      </c>
    </row>
    <row r="6171" spans="2:9" x14ac:dyDescent="0.35">
      <c r="B6171" s="458" t="str">
        <f t="shared" si="97"/>
        <v>09/14/2019 01:00:00 PM</v>
      </c>
      <c r="C6171" s="458">
        <v>43722</v>
      </c>
      <c r="D6171" s="459">
        <v>0.54166666666666674</v>
      </c>
      <c r="E6171" s="2">
        <f>Electricity!F6196</f>
        <v>0</v>
      </c>
      <c r="F6171" s="2">
        <f>Electricity!G6196</f>
        <v>0</v>
      </c>
      <c r="G6171" s="2">
        <f>Electricity!H6196</f>
        <v>0</v>
      </c>
      <c r="H6171" s="2">
        <f>Electricity!I6196</f>
        <v>0</v>
      </c>
      <c r="I6171" s="2">
        <f>Electricity!J6196</f>
        <v>0</v>
      </c>
    </row>
    <row r="6172" spans="2:9" x14ac:dyDescent="0.35">
      <c r="B6172" s="458" t="str">
        <f t="shared" si="97"/>
        <v>09/14/2019 02:00:00 PM</v>
      </c>
      <c r="C6172" s="458">
        <v>43722</v>
      </c>
      <c r="D6172" s="459">
        <v>0.58333333333333337</v>
      </c>
      <c r="E6172" s="2">
        <f>Electricity!F6197</f>
        <v>0</v>
      </c>
      <c r="F6172" s="2">
        <f>Electricity!G6197</f>
        <v>0</v>
      </c>
      <c r="G6172" s="2">
        <f>Electricity!H6197</f>
        <v>0</v>
      </c>
      <c r="H6172" s="2">
        <f>Electricity!I6197</f>
        <v>0</v>
      </c>
      <c r="I6172" s="2">
        <f>Electricity!J6197</f>
        <v>0</v>
      </c>
    </row>
    <row r="6173" spans="2:9" x14ac:dyDescent="0.35">
      <c r="B6173" s="458" t="str">
        <f t="shared" si="97"/>
        <v>09/14/2019 03:00:00 PM</v>
      </c>
      <c r="C6173" s="458">
        <v>43722</v>
      </c>
      <c r="D6173" s="459">
        <v>0.62500000000000011</v>
      </c>
      <c r="E6173" s="2">
        <f>Electricity!F6198</f>
        <v>0</v>
      </c>
      <c r="F6173" s="2">
        <f>Electricity!G6198</f>
        <v>0</v>
      </c>
      <c r="G6173" s="2">
        <f>Electricity!H6198</f>
        <v>0</v>
      </c>
      <c r="H6173" s="2">
        <f>Electricity!I6198</f>
        <v>0</v>
      </c>
      <c r="I6173" s="2">
        <f>Electricity!J6198</f>
        <v>0</v>
      </c>
    </row>
    <row r="6174" spans="2:9" x14ac:dyDescent="0.35">
      <c r="B6174" s="458" t="str">
        <f t="shared" si="97"/>
        <v>09/14/2019 04:00:00 PM</v>
      </c>
      <c r="C6174" s="458">
        <v>43722</v>
      </c>
      <c r="D6174" s="459">
        <v>0.66666666666666674</v>
      </c>
      <c r="E6174" s="2">
        <f>Electricity!F6199</f>
        <v>0</v>
      </c>
      <c r="F6174" s="2">
        <f>Electricity!G6199</f>
        <v>0</v>
      </c>
      <c r="G6174" s="2">
        <f>Electricity!H6199</f>
        <v>0</v>
      </c>
      <c r="H6174" s="2">
        <f>Electricity!I6199</f>
        <v>0</v>
      </c>
      <c r="I6174" s="2">
        <f>Electricity!J6199</f>
        <v>0</v>
      </c>
    </row>
    <row r="6175" spans="2:9" x14ac:dyDescent="0.35">
      <c r="B6175" s="458" t="str">
        <f t="shared" si="97"/>
        <v>09/14/2019 05:00:00 PM</v>
      </c>
      <c r="C6175" s="458">
        <v>43722</v>
      </c>
      <c r="D6175" s="459">
        <v>0.70833333333333337</v>
      </c>
      <c r="E6175" s="2">
        <f>Electricity!F6200</f>
        <v>0</v>
      </c>
      <c r="F6175" s="2">
        <f>Electricity!G6200</f>
        <v>0</v>
      </c>
      <c r="G6175" s="2">
        <f>Electricity!H6200</f>
        <v>0</v>
      </c>
      <c r="H6175" s="2">
        <f>Electricity!I6200</f>
        <v>0</v>
      </c>
      <c r="I6175" s="2">
        <f>Electricity!J6200</f>
        <v>0</v>
      </c>
    </row>
    <row r="6176" spans="2:9" x14ac:dyDescent="0.35">
      <c r="B6176" s="458" t="str">
        <f t="shared" si="97"/>
        <v>09/14/2019 06:00:00 PM</v>
      </c>
      <c r="C6176" s="458">
        <v>43722</v>
      </c>
      <c r="D6176" s="459">
        <v>0.75000000000000011</v>
      </c>
      <c r="E6176" s="2">
        <f>Electricity!F6201</f>
        <v>0</v>
      </c>
      <c r="F6176" s="2">
        <f>Electricity!G6201</f>
        <v>0</v>
      </c>
      <c r="G6176" s="2">
        <f>Electricity!H6201</f>
        <v>0</v>
      </c>
      <c r="H6176" s="2">
        <f>Electricity!I6201</f>
        <v>0</v>
      </c>
      <c r="I6176" s="2">
        <f>Electricity!J6201</f>
        <v>0</v>
      </c>
    </row>
    <row r="6177" spans="2:9" x14ac:dyDescent="0.35">
      <c r="B6177" s="458" t="str">
        <f t="shared" si="97"/>
        <v>09/14/2019 07:00:00 PM</v>
      </c>
      <c r="C6177" s="458">
        <v>43722</v>
      </c>
      <c r="D6177" s="459">
        <v>0.79166666666666674</v>
      </c>
      <c r="E6177" s="2">
        <f>Electricity!F6202</f>
        <v>0</v>
      </c>
      <c r="F6177" s="2">
        <f>Electricity!G6202</f>
        <v>0</v>
      </c>
      <c r="G6177" s="2">
        <f>Electricity!H6202</f>
        <v>0</v>
      </c>
      <c r="H6177" s="2">
        <f>Electricity!I6202</f>
        <v>0</v>
      </c>
      <c r="I6177" s="2">
        <f>Electricity!J6202</f>
        <v>0</v>
      </c>
    </row>
    <row r="6178" spans="2:9" x14ac:dyDescent="0.35">
      <c r="B6178" s="458" t="str">
        <f t="shared" si="97"/>
        <v>09/14/2019 08:00:00 PM</v>
      </c>
      <c r="C6178" s="458">
        <v>43722</v>
      </c>
      <c r="D6178" s="459">
        <v>0.83333333333333337</v>
      </c>
      <c r="E6178" s="2">
        <f>Electricity!F6203</f>
        <v>0</v>
      </c>
      <c r="F6178" s="2">
        <f>Electricity!G6203</f>
        <v>0</v>
      </c>
      <c r="G6178" s="2">
        <f>Electricity!H6203</f>
        <v>0</v>
      </c>
      <c r="H6178" s="2">
        <f>Electricity!I6203</f>
        <v>0</v>
      </c>
      <c r="I6178" s="2">
        <f>Electricity!J6203</f>
        <v>0</v>
      </c>
    </row>
    <row r="6179" spans="2:9" x14ac:dyDescent="0.35">
      <c r="B6179" s="458" t="str">
        <f t="shared" si="97"/>
        <v>09/14/2019 09:00:00 PM</v>
      </c>
      <c r="C6179" s="458">
        <v>43722</v>
      </c>
      <c r="D6179" s="459">
        <v>0.87500000000000011</v>
      </c>
      <c r="E6179" s="2">
        <f>Electricity!F6204</f>
        <v>0</v>
      </c>
      <c r="F6179" s="2">
        <f>Electricity!G6204</f>
        <v>0</v>
      </c>
      <c r="G6179" s="2">
        <f>Electricity!H6204</f>
        <v>0</v>
      </c>
      <c r="H6179" s="2">
        <f>Electricity!I6204</f>
        <v>0</v>
      </c>
      <c r="I6179" s="2">
        <f>Electricity!J6204</f>
        <v>0</v>
      </c>
    </row>
    <row r="6180" spans="2:9" x14ac:dyDescent="0.35">
      <c r="B6180" s="458" t="str">
        <f t="shared" si="97"/>
        <v>09/14/2019 10:00:00 PM</v>
      </c>
      <c r="C6180" s="458">
        <v>43722</v>
      </c>
      <c r="D6180" s="459">
        <v>0.91666666666666674</v>
      </c>
      <c r="E6180" s="2">
        <f>Electricity!F6205</f>
        <v>0</v>
      </c>
      <c r="F6180" s="2">
        <f>Electricity!G6205</f>
        <v>0</v>
      </c>
      <c r="G6180" s="2">
        <f>Electricity!H6205</f>
        <v>0</v>
      </c>
      <c r="H6180" s="2">
        <f>Electricity!I6205</f>
        <v>0</v>
      </c>
      <c r="I6180" s="2">
        <f>Electricity!J6205</f>
        <v>0</v>
      </c>
    </row>
    <row r="6181" spans="2:9" x14ac:dyDescent="0.35">
      <c r="B6181" s="458" t="str">
        <f t="shared" si="97"/>
        <v>09/14/2019 11:00:00 PM</v>
      </c>
      <c r="C6181" s="458">
        <v>43722</v>
      </c>
      <c r="D6181" s="459">
        <v>0.95833333333333337</v>
      </c>
      <c r="E6181" s="2">
        <f>Electricity!F6206</f>
        <v>0</v>
      </c>
      <c r="F6181" s="2">
        <f>Electricity!G6206</f>
        <v>0</v>
      </c>
      <c r="G6181" s="2">
        <f>Electricity!H6206</f>
        <v>0</v>
      </c>
      <c r="H6181" s="2">
        <f>Electricity!I6206</f>
        <v>0</v>
      </c>
      <c r="I6181" s="2">
        <f>Electricity!J6206</f>
        <v>0</v>
      </c>
    </row>
    <row r="6182" spans="2:9" x14ac:dyDescent="0.35">
      <c r="B6182" s="458" t="str">
        <f t="shared" si="97"/>
        <v>09/15/2019 12:00:00 AM</v>
      </c>
      <c r="C6182" s="458">
        <v>43723</v>
      </c>
      <c r="D6182" s="459">
        <v>3.1225022567582528E-17</v>
      </c>
      <c r="E6182" s="2">
        <f>Electricity!F6207</f>
        <v>0</v>
      </c>
      <c r="F6182" s="2">
        <f>Electricity!G6207</f>
        <v>0</v>
      </c>
      <c r="G6182" s="2">
        <f>Electricity!H6207</f>
        <v>0</v>
      </c>
      <c r="H6182" s="2">
        <f>Electricity!I6207</f>
        <v>0</v>
      </c>
      <c r="I6182" s="2">
        <f>Electricity!J6207</f>
        <v>0</v>
      </c>
    </row>
    <row r="6183" spans="2:9" x14ac:dyDescent="0.35">
      <c r="B6183" s="458" t="str">
        <f t="shared" si="97"/>
        <v>09/15/2019 01:00:00 AM</v>
      </c>
      <c r="C6183" s="458">
        <v>43723</v>
      </c>
      <c r="D6183" s="459">
        <v>4.1666666666666699E-2</v>
      </c>
      <c r="E6183" s="2">
        <f>Electricity!F6208</f>
        <v>0</v>
      </c>
      <c r="F6183" s="2">
        <f>Electricity!G6208</f>
        <v>0</v>
      </c>
      <c r="G6183" s="2">
        <f>Electricity!H6208</f>
        <v>0</v>
      </c>
      <c r="H6183" s="2">
        <f>Electricity!I6208</f>
        <v>0</v>
      </c>
      <c r="I6183" s="2">
        <f>Electricity!J6208</f>
        <v>0</v>
      </c>
    </row>
    <row r="6184" spans="2:9" x14ac:dyDescent="0.35">
      <c r="B6184" s="458" t="str">
        <f t="shared" si="97"/>
        <v>09/15/2019 02:00:00 AM</v>
      </c>
      <c r="C6184" s="458">
        <v>43723</v>
      </c>
      <c r="D6184" s="459">
        <v>8.333333333333337E-2</v>
      </c>
      <c r="E6184" s="2">
        <f>Electricity!F6209</f>
        <v>0</v>
      </c>
      <c r="F6184" s="2">
        <f>Electricity!G6209</f>
        <v>0</v>
      </c>
      <c r="G6184" s="2">
        <f>Electricity!H6209</f>
        <v>0</v>
      </c>
      <c r="H6184" s="2">
        <f>Electricity!I6209</f>
        <v>0</v>
      </c>
      <c r="I6184" s="2">
        <f>Electricity!J6209</f>
        <v>0</v>
      </c>
    </row>
    <row r="6185" spans="2:9" x14ac:dyDescent="0.35">
      <c r="B6185" s="458" t="str">
        <f t="shared" si="97"/>
        <v>09/15/2019 03:00:00 AM</v>
      </c>
      <c r="C6185" s="458">
        <v>43723</v>
      </c>
      <c r="D6185" s="459">
        <v>0.12500000000000006</v>
      </c>
      <c r="E6185" s="2">
        <f>Electricity!F6210</f>
        <v>0</v>
      </c>
      <c r="F6185" s="2">
        <f>Electricity!G6210</f>
        <v>0</v>
      </c>
      <c r="G6185" s="2">
        <f>Electricity!H6210</f>
        <v>0</v>
      </c>
      <c r="H6185" s="2">
        <f>Electricity!I6210</f>
        <v>0</v>
      </c>
      <c r="I6185" s="2">
        <f>Electricity!J6210</f>
        <v>0</v>
      </c>
    </row>
    <row r="6186" spans="2:9" x14ac:dyDescent="0.35">
      <c r="B6186" s="458" t="str">
        <f t="shared" si="97"/>
        <v>09/15/2019 04:00:00 AM</v>
      </c>
      <c r="C6186" s="458">
        <v>43723</v>
      </c>
      <c r="D6186" s="459">
        <v>0.16666666666666669</v>
      </c>
      <c r="E6186" s="2">
        <f>Electricity!F6211</f>
        <v>0</v>
      </c>
      <c r="F6186" s="2">
        <f>Electricity!G6211</f>
        <v>0</v>
      </c>
      <c r="G6186" s="2">
        <f>Electricity!H6211</f>
        <v>0</v>
      </c>
      <c r="H6186" s="2">
        <f>Electricity!I6211</f>
        <v>0</v>
      </c>
      <c r="I6186" s="2">
        <f>Electricity!J6211</f>
        <v>0</v>
      </c>
    </row>
    <row r="6187" spans="2:9" x14ac:dyDescent="0.35">
      <c r="B6187" s="458" t="str">
        <f t="shared" si="97"/>
        <v>09/15/2019 05:00:00 AM</v>
      </c>
      <c r="C6187" s="458">
        <v>43723</v>
      </c>
      <c r="D6187" s="459">
        <v>0.20833333333333337</v>
      </c>
      <c r="E6187" s="2">
        <f>Electricity!F6212</f>
        <v>0</v>
      </c>
      <c r="F6187" s="2">
        <f>Electricity!G6212</f>
        <v>0</v>
      </c>
      <c r="G6187" s="2">
        <f>Electricity!H6212</f>
        <v>0</v>
      </c>
      <c r="H6187" s="2">
        <f>Electricity!I6212</f>
        <v>0</v>
      </c>
      <c r="I6187" s="2">
        <f>Electricity!J6212</f>
        <v>0</v>
      </c>
    </row>
    <row r="6188" spans="2:9" x14ac:dyDescent="0.35">
      <c r="B6188" s="458" t="str">
        <f t="shared" si="97"/>
        <v>09/15/2019 06:00:00 AM</v>
      </c>
      <c r="C6188" s="458">
        <v>43723</v>
      </c>
      <c r="D6188" s="459">
        <v>0.25</v>
      </c>
      <c r="E6188" s="2">
        <f>Electricity!F6213</f>
        <v>0</v>
      </c>
      <c r="F6188" s="2">
        <f>Electricity!G6213</f>
        <v>0</v>
      </c>
      <c r="G6188" s="2">
        <f>Electricity!H6213</f>
        <v>0</v>
      </c>
      <c r="H6188" s="2">
        <f>Electricity!I6213</f>
        <v>0</v>
      </c>
      <c r="I6188" s="2">
        <f>Electricity!J6213</f>
        <v>0</v>
      </c>
    </row>
    <row r="6189" spans="2:9" x14ac:dyDescent="0.35">
      <c r="B6189" s="458" t="str">
        <f t="shared" si="97"/>
        <v>09/15/2019 07:00:00 AM</v>
      </c>
      <c r="C6189" s="458">
        <v>43723</v>
      </c>
      <c r="D6189" s="459">
        <v>0.29166666666666669</v>
      </c>
      <c r="E6189" s="2">
        <f>Electricity!F6214</f>
        <v>0</v>
      </c>
      <c r="F6189" s="2">
        <f>Electricity!G6214</f>
        <v>0</v>
      </c>
      <c r="G6189" s="2">
        <f>Electricity!H6214</f>
        <v>0</v>
      </c>
      <c r="H6189" s="2">
        <f>Electricity!I6214</f>
        <v>0</v>
      </c>
      <c r="I6189" s="2">
        <f>Electricity!J6214</f>
        <v>0</v>
      </c>
    </row>
    <row r="6190" spans="2:9" x14ac:dyDescent="0.35">
      <c r="B6190" s="458" t="str">
        <f t="shared" si="97"/>
        <v>09/15/2019 08:00:00 AM</v>
      </c>
      <c r="C6190" s="458">
        <v>43723</v>
      </c>
      <c r="D6190" s="459">
        <v>0.33333333333333337</v>
      </c>
      <c r="E6190" s="2">
        <f>Electricity!F6215</f>
        <v>0</v>
      </c>
      <c r="F6190" s="2">
        <f>Electricity!G6215</f>
        <v>0</v>
      </c>
      <c r="G6190" s="2">
        <f>Electricity!H6215</f>
        <v>0</v>
      </c>
      <c r="H6190" s="2">
        <f>Electricity!I6215</f>
        <v>0</v>
      </c>
      <c r="I6190" s="2">
        <f>Electricity!J6215</f>
        <v>0</v>
      </c>
    </row>
    <row r="6191" spans="2:9" x14ac:dyDescent="0.35">
      <c r="B6191" s="458" t="str">
        <f t="shared" si="97"/>
        <v>09/15/2019 09:00:00 AM</v>
      </c>
      <c r="C6191" s="458">
        <v>43723</v>
      </c>
      <c r="D6191" s="459">
        <v>0.375</v>
      </c>
      <c r="E6191" s="2">
        <f>Electricity!F6216</f>
        <v>0</v>
      </c>
      <c r="F6191" s="2">
        <f>Electricity!G6216</f>
        <v>0</v>
      </c>
      <c r="G6191" s="2">
        <f>Electricity!H6216</f>
        <v>0</v>
      </c>
      <c r="H6191" s="2">
        <f>Electricity!I6216</f>
        <v>0</v>
      </c>
      <c r="I6191" s="2">
        <f>Electricity!J6216</f>
        <v>0</v>
      </c>
    </row>
    <row r="6192" spans="2:9" x14ac:dyDescent="0.35">
      <c r="B6192" s="458" t="str">
        <f t="shared" si="97"/>
        <v>09/15/2019 10:00:00 AM</v>
      </c>
      <c r="C6192" s="458">
        <v>43723</v>
      </c>
      <c r="D6192" s="459">
        <v>0.41666666666666669</v>
      </c>
      <c r="E6192" s="2">
        <f>Electricity!F6217</f>
        <v>0</v>
      </c>
      <c r="F6192" s="2">
        <f>Electricity!G6217</f>
        <v>0</v>
      </c>
      <c r="G6192" s="2">
        <f>Electricity!H6217</f>
        <v>0</v>
      </c>
      <c r="H6192" s="2">
        <f>Electricity!I6217</f>
        <v>0</v>
      </c>
      <c r="I6192" s="2">
        <f>Electricity!J6217</f>
        <v>0</v>
      </c>
    </row>
    <row r="6193" spans="2:9" x14ac:dyDescent="0.35">
      <c r="B6193" s="458" t="str">
        <f t="shared" si="97"/>
        <v>09/15/2019 11:00:00 AM</v>
      </c>
      <c r="C6193" s="458">
        <v>43723</v>
      </c>
      <c r="D6193" s="459">
        <v>0.45833333333333337</v>
      </c>
      <c r="E6193" s="2">
        <f>Electricity!F6218</f>
        <v>0</v>
      </c>
      <c r="F6193" s="2">
        <f>Electricity!G6218</f>
        <v>0</v>
      </c>
      <c r="G6193" s="2">
        <f>Electricity!H6218</f>
        <v>0</v>
      </c>
      <c r="H6193" s="2">
        <f>Electricity!I6218</f>
        <v>0</v>
      </c>
      <c r="I6193" s="2">
        <f>Electricity!J6218</f>
        <v>0</v>
      </c>
    </row>
    <row r="6194" spans="2:9" x14ac:dyDescent="0.35">
      <c r="B6194" s="458" t="str">
        <f t="shared" si="97"/>
        <v>09/15/2019 12:00:00 PM</v>
      </c>
      <c r="C6194" s="458">
        <v>43723</v>
      </c>
      <c r="D6194" s="459">
        <v>0.50000000000000011</v>
      </c>
      <c r="E6194" s="2">
        <f>Electricity!F6219</f>
        <v>0</v>
      </c>
      <c r="F6194" s="2">
        <f>Electricity!G6219</f>
        <v>0</v>
      </c>
      <c r="G6194" s="2">
        <f>Electricity!H6219</f>
        <v>0</v>
      </c>
      <c r="H6194" s="2">
        <f>Electricity!I6219</f>
        <v>0</v>
      </c>
      <c r="I6194" s="2">
        <f>Electricity!J6219</f>
        <v>0</v>
      </c>
    </row>
    <row r="6195" spans="2:9" x14ac:dyDescent="0.35">
      <c r="B6195" s="458" t="str">
        <f t="shared" si="97"/>
        <v>09/15/2019 01:00:00 PM</v>
      </c>
      <c r="C6195" s="458">
        <v>43723</v>
      </c>
      <c r="D6195" s="459">
        <v>0.54166666666666674</v>
      </c>
      <c r="E6195" s="2">
        <f>Electricity!F6220</f>
        <v>0</v>
      </c>
      <c r="F6195" s="2">
        <f>Electricity!G6220</f>
        <v>0</v>
      </c>
      <c r="G6195" s="2">
        <f>Electricity!H6220</f>
        <v>0</v>
      </c>
      <c r="H6195" s="2">
        <f>Electricity!I6220</f>
        <v>0</v>
      </c>
      <c r="I6195" s="2">
        <f>Electricity!J6220</f>
        <v>0</v>
      </c>
    </row>
    <row r="6196" spans="2:9" x14ac:dyDescent="0.35">
      <c r="B6196" s="458" t="str">
        <f t="shared" si="97"/>
        <v>09/15/2019 02:00:00 PM</v>
      </c>
      <c r="C6196" s="458">
        <v>43723</v>
      </c>
      <c r="D6196" s="459">
        <v>0.58333333333333337</v>
      </c>
      <c r="E6196" s="2">
        <f>Electricity!F6221</f>
        <v>0</v>
      </c>
      <c r="F6196" s="2">
        <f>Electricity!G6221</f>
        <v>0</v>
      </c>
      <c r="G6196" s="2">
        <f>Electricity!H6221</f>
        <v>0</v>
      </c>
      <c r="H6196" s="2">
        <f>Electricity!I6221</f>
        <v>0</v>
      </c>
      <c r="I6196" s="2">
        <f>Electricity!J6221</f>
        <v>0</v>
      </c>
    </row>
    <row r="6197" spans="2:9" x14ac:dyDescent="0.35">
      <c r="B6197" s="458" t="str">
        <f t="shared" si="97"/>
        <v>09/15/2019 03:00:00 PM</v>
      </c>
      <c r="C6197" s="458">
        <v>43723</v>
      </c>
      <c r="D6197" s="459">
        <v>0.62500000000000011</v>
      </c>
      <c r="E6197" s="2">
        <f>Electricity!F6222</f>
        <v>0</v>
      </c>
      <c r="F6197" s="2">
        <f>Electricity!G6222</f>
        <v>0</v>
      </c>
      <c r="G6197" s="2">
        <f>Electricity!H6222</f>
        <v>0</v>
      </c>
      <c r="H6197" s="2">
        <f>Electricity!I6222</f>
        <v>0</v>
      </c>
      <c r="I6197" s="2">
        <f>Electricity!J6222</f>
        <v>0</v>
      </c>
    </row>
    <row r="6198" spans="2:9" x14ac:dyDescent="0.35">
      <c r="B6198" s="458" t="str">
        <f t="shared" si="97"/>
        <v>09/15/2019 04:00:00 PM</v>
      </c>
      <c r="C6198" s="458">
        <v>43723</v>
      </c>
      <c r="D6198" s="459">
        <v>0.66666666666666674</v>
      </c>
      <c r="E6198" s="2">
        <f>Electricity!F6223</f>
        <v>0</v>
      </c>
      <c r="F6198" s="2">
        <f>Electricity!G6223</f>
        <v>0</v>
      </c>
      <c r="G6198" s="2">
        <f>Electricity!H6223</f>
        <v>0</v>
      </c>
      <c r="H6198" s="2">
        <f>Electricity!I6223</f>
        <v>0</v>
      </c>
      <c r="I6198" s="2">
        <f>Electricity!J6223</f>
        <v>0</v>
      </c>
    </row>
    <row r="6199" spans="2:9" x14ac:dyDescent="0.35">
      <c r="B6199" s="458" t="str">
        <f t="shared" si="97"/>
        <v>09/15/2019 05:00:00 PM</v>
      </c>
      <c r="C6199" s="458">
        <v>43723</v>
      </c>
      <c r="D6199" s="459">
        <v>0.70833333333333337</v>
      </c>
      <c r="E6199" s="2">
        <f>Electricity!F6224</f>
        <v>0</v>
      </c>
      <c r="F6199" s="2">
        <f>Electricity!G6224</f>
        <v>0</v>
      </c>
      <c r="G6199" s="2">
        <f>Electricity!H6224</f>
        <v>0</v>
      </c>
      <c r="H6199" s="2">
        <f>Electricity!I6224</f>
        <v>0</v>
      </c>
      <c r="I6199" s="2">
        <f>Electricity!J6224</f>
        <v>0</v>
      </c>
    </row>
    <row r="6200" spans="2:9" x14ac:dyDescent="0.35">
      <c r="B6200" s="458" t="str">
        <f t="shared" si="97"/>
        <v>09/15/2019 06:00:00 PM</v>
      </c>
      <c r="C6200" s="458">
        <v>43723</v>
      </c>
      <c r="D6200" s="459">
        <v>0.75000000000000011</v>
      </c>
      <c r="E6200" s="2">
        <f>Electricity!F6225</f>
        <v>0</v>
      </c>
      <c r="F6200" s="2">
        <f>Electricity!G6225</f>
        <v>0</v>
      </c>
      <c r="G6200" s="2">
        <f>Electricity!H6225</f>
        <v>0</v>
      </c>
      <c r="H6200" s="2">
        <f>Electricity!I6225</f>
        <v>0</v>
      </c>
      <c r="I6200" s="2">
        <f>Electricity!J6225</f>
        <v>0</v>
      </c>
    </row>
    <row r="6201" spans="2:9" x14ac:dyDescent="0.35">
      <c r="B6201" s="458" t="str">
        <f t="shared" si="97"/>
        <v>09/15/2019 07:00:00 PM</v>
      </c>
      <c r="C6201" s="458">
        <v>43723</v>
      </c>
      <c r="D6201" s="459">
        <v>0.79166666666666674</v>
      </c>
      <c r="E6201" s="2">
        <f>Electricity!F6226</f>
        <v>0</v>
      </c>
      <c r="F6201" s="2">
        <f>Electricity!G6226</f>
        <v>0</v>
      </c>
      <c r="G6201" s="2">
        <f>Electricity!H6226</f>
        <v>0</v>
      </c>
      <c r="H6201" s="2">
        <f>Electricity!I6226</f>
        <v>0</v>
      </c>
      <c r="I6201" s="2">
        <f>Electricity!J6226</f>
        <v>0</v>
      </c>
    </row>
    <row r="6202" spans="2:9" x14ac:dyDescent="0.35">
      <c r="B6202" s="458" t="str">
        <f t="shared" si="97"/>
        <v>09/15/2019 08:00:00 PM</v>
      </c>
      <c r="C6202" s="458">
        <v>43723</v>
      </c>
      <c r="D6202" s="459">
        <v>0.83333333333333337</v>
      </c>
      <c r="E6202" s="2">
        <f>Electricity!F6227</f>
        <v>0</v>
      </c>
      <c r="F6202" s="2">
        <f>Electricity!G6227</f>
        <v>0</v>
      </c>
      <c r="G6202" s="2">
        <f>Electricity!H6227</f>
        <v>0</v>
      </c>
      <c r="H6202" s="2">
        <f>Electricity!I6227</f>
        <v>0</v>
      </c>
      <c r="I6202" s="2">
        <f>Electricity!J6227</f>
        <v>0</v>
      </c>
    </row>
    <row r="6203" spans="2:9" x14ac:dyDescent="0.35">
      <c r="B6203" s="458" t="str">
        <f t="shared" si="97"/>
        <v>09/15/2019 09:00:00 PM</v>
      </c>
      <c r="C6203" s="458">
        <v>43723</v>
      </c>
      <c r="D6203" s="459">
        <v>0.87500000000000011</v>
      </c>
      <c r="E6203" s="2">
        <f>Electricity!F6228</f>
        <v>0</v>
      </c>
      <c r="F6203" s="2">
        <f>Electricity!G6228</f>
        <v>0</v>
      </c>
      <c r="G6203" s="2">
        <f>Electricity!H6228</f>
        <v>0</v>
      </c>
      <c r="H6203" s="2">
        <f>Electricity!I6228</f>
        <v>0</v>
      </c>
      <c r="I6203" s="2">
        <f>Electricity!J6228</f>
        <v>0</v>
      </c>
    </row>
    <row r="6204" spans="2:9" x14ac:dyDescent="0.35">
      <c r="B6204" s="458" t="str">
        <f t="shared" si="97"/>
        <v>09/15/2019 10:00:00 PM</v>
      </c>
      <c r="C6204" s="458">
        <v>43723</v>
      </c>
      <c r="D6204" s="459">
        <v>0.91666666666666674</v>
      </c>
      <c r="E6204" s="2">
        <f>Electricity!F6229</f>
        <v>0</v>
      </c>
      <c r="F6204" s="2">
        <f>Electricity!G6229</f>
        <v>0</v>
      </c>
      <c r="G6204" s="2">
        <f>Electricity!H6229</f>
        <v>0</v>
      </c>
      <c r="H6204" s="2">
        <f>Electricity!I6229</f>
        <v>0</v>
      </c>
      <c r="I6204" s="2">
        <f>Electricity!J6229</f>
        <v>0</v>
      </c>
    </row>
    <row r="6205" spans="2:9" x14ac:dyDescent="0.35">
      <c r="B6205" s="458" t="str">
        <f t="shared" si="97"/>
        <v>09/15/2019 11:00:00 PM</v>
      </c>
      <c r="C6205" s="458">
        <v>43723</v>
      </c>
      <c r="D6205" s="459">
        <v>0.95833333333333337</v>
      </c>
      <c r="E6205" s="2">
        <f>Electricity!F6230</f>
        <v>0</v>
      </c>
      <c r="F6205" s="2">
        <f>Electricity!G6230</f>
        <v>0</v>
      </c>
      <c r="G6205" s="2">
        <f>Electricity!H6230</f>
        <v>0</v>
      </c>
      <c r="H6205" s="2">
        <f>Electricity!I6230</f>
        <v>0</v>
      </c>
      <c r="I6205" s="2">
        <f>Electricity!J6230</f>
        <v>0</v>
      </c>
    </row>
    <row r="6206" spans="2:9" x14ac:dyDescent="0.35">
      <c r="B6206" s="458" t="str">
        <f t="shared" si="97"/>
        <v>09/16/2019 12:00:00 AM</v>
      </c>
      <c r="C6206" s="458">
        <v>43724</v>
      </c>
      <c r="D6206" s="459">
        <v>3.1225022567582528E-17</v>
      </c>
      <c r="E6206" s="2">
        <f>Electricity!F6231</f>
        <v>0</v>
      </c>
      <c r="F6206" s="2">
        <f>Electricity!G6231</f>
        <v>0</v>
      </c>
      <c r="G6206" s="2">
        <f>Electricity!H6231</f>
        <v>0</v>
      </c>
      <c r="H6206" s="2">
        <f>Electricity!I6231</f>
        <v>0</v>
      </c>
      <c r="I6206" s="2">
        <f>Electricity!J6231</f>
        <v>0</v>
      </c>
    </row>
    <row r="6207" spans="2:9" x14ac:dyDescent="0.35">
      <c r="B6207" s="458" t="str">
        <f t="shared" si="97"/>
        <v>09/16/2019 01:00:00 AM</v>
      </c>
      <c r="C6207" s="458">
        <v>43724</v>
      </c>
      <c r="D6207" s="459">
        <v>4.1666666666666699E-2</v>
      </c>
      <c r="E6207" s="2">
        <f>Electricity!F6232</f>
        <v>0</v>
      </c>
      <c r="F6207" s="2">
        <f>Electricity!G6232</f>
        <v>0</v>
      </c>
      <c r="G6207" s="2">
        <f>Electricity!H6232</f>
        <v>0</v>
      </c>
      <c r="H6207" s="2">
        <f>Electricity!I6232</f>
        <v>0</v>
      </c>
      <c r="I6207" s="2">
        <f>Electricity!J6232</f>
        <v>0</v>
      </c>
    </row>
    <row r="6208" spans="2:9" x14ac:dyDescent="0.35">
      <c r="B6208" s="458" t="str">
        <f t="shared" si="97"/>
        <v>09/16/2019 02:00:00 AM</v>
      </c>
      <c r="C6208" s="458">
        <v>43724</v>
      </c>
      <c r="D6208" s="459">
        <v>8.333333333333337E-2</v>
      </c>
      <c r="E6208" s="2">
        <f>Electricity!F6233</f>
        <v>0</v>
      </c>
      <c r="F6208" s="2">
        <f>Electricity!G6233</f>
        <v>0</v>
      </c>
      <c r="G6208" s="2">
        <f>Electricity!H6233</f>
        <v>0</v>
      </c>
      <c r="H6208" s="2">
        <f>Electricity!I6233</f>
        <v>0</v>
      </c>
      <c r="I6208" s="2">
        <f>Electricity!J6233</f>
        <v>0</v>
      </c>
    </row>
    <row r="6209" spans="2:9" x14ac:dyDescent="0.35">
      <c r="B6209" s="458" t="str">
        <f t="shared" si="97"/>
        <v>09/16/2019 03:00:00 AM</v>
      </c>
      <c r="C6209" s="458">
        <v>43724</v>
      </c>
      <c r="D6209" s="459">
        <v>0.12500000000000006</v>
      </c>
      <c r="E6209" s="2">
        <f>Electricity!F6234</f>
        <v>0</v>
      </c>
      <c r="F6209" s="2">
        <f>Electricity!G6234</f>
        <v>0</v>
      </c>
      <c r="G6209" s="2">
        <f>Electricity!H6234</f>
        <v>0</v>
      </c>
      <c r="H6209" s="2">
        <f>Electricity!I6234</f>
        <v>0</v>
      </c>
      <c r="I6209" s="2">
        <f>Electricity!J6234</f>
        <v>0</v>
      </c>
    </row>
    <row r="6210" spans="2:9" x14ac:dyDescent="0.35">
      <c r="B6210" s="458" t="str">
        <f t="shared" si="97"/>
        <v>09/16/2019 04:00:00 AM</v>
      </c>
      <c r="C6210" s="458">
        <v>43724</v>
      </c>
      <c r="D6210" s="459">
        <v>0.16666666666666669</v>
      </c>
      <c r="E6210" s="2">
        <f>Electricity!F6235</f>
        <v>0</v>
      </c>
      <c r="F6210" s="2">
        <f>Electricity!G6235</f>
        <v>0</v>
      </c>
      <c r="G6210" s="2">
        <f>Electricity!H6235</f>
        <v>0</v>
      </c>
      <c r="H6210" s="2">
        <f>Electricity!I6235</f>
        <v>0</v>
      </c>
      <c r="I6210" s="2">
        <f>Electricity!J6235</f>
        <v>0</v>
      </c>
    </row>
    <row r="6211" spans="2:9" x14ac:dyDescent="0.35">
      <c r="B6211" s="458" t="str">
        <f t="shared" si="97"/>
        <v>09/16/2019 05:00:00 AM</v>
      </c>
      <c r="C6211" s="458">
        <v>43724</v>
      </c>
      <c r="D6211" s="459">
        <v>0.20833333333333337</v>
      </c>
      <c r="E6211" s="2">
        <f>Electricity!F6236</f>
        <v>0</v>
      </c>
      <c r="F6211" s="2">
        <f>Electricity!G6236</f>
        <v>0</v>
      </c>
      <c r="G6211" s="2">
        <f>Electricity!H6236</f>
        <v>0</v>
      </c>
      <c r="H6211" s="2">
        <f>Electricity!I6236</f>
        <v>0</v>
      </c>
      <c r="I6211" s="2">
        <f>Electricity!J6236</f>
        <v>0</v>
      </c>
    </row>
    <row r="6212" spans="2:9" x14ac:dyDescent="0.35">
      <c r="B6212" s="458" t="str">
        <f t="shared" si="97"/>
        <v>09/16/2019 06:00:00 AM</v>
      </c>
      <c r="C6212" s="458">
        <v>43724</v>
      </c>
      <c r="D6212" s="459">
        <v>0.25</v>
      </c>
      <c r="E6212" s="2">
        <f>Electricity!F6237</f>
        <v>0</v>
      </c>
      <c r="F6212" s="2">
        <f>Electricity!G6237</f>
        <v>0</v>
      </c>
      <c r="G6212" s="2">
        <f>Electricity!H6237</f>
        <v>0</v>
      </c>
      <c r="H6212" s="2">
        <f>Electricity!I6237</f>
        <v>0</v>
      </c>
      <c r="I6212" s="2">
        <f>Electricity!J6237</f>
        <v>0</v>
      </c>
    </row>
    <row r="6213" spans="2:9" x14ac:dyDescent="0.35">
      <c r="B6213" s="458" t="str">
        <f t="shared" si="97"/>
        <v>09/16/2019 07:00:00 AM</v>
      </c>
      <c r="C6213" s="458">
        <v>43724</v>
      </c>
      <c r="D6213" s="459">
        <v>0.29166666666666669</v>
      </c>
      <c r="E6213" s="2">
        <f>Electricity!F6238</f>
        <v>0</v>
      </c>
      <c r="F6213" s="2">
        <f>Electricity!G6238</f>
        <v>0</v>
      </c>
      <c r="G6213" s="2">
        <f>Electricity!H6238</f>
        <v>0</v>
      </c>
      <c r="H6213" s="2">
        <f>Electricity!I6238</f>
        <v>0</v>
      </c>
      <c r="I6213" s="2">
        <f>Electricity!J6238</f>
        <v>0</v>
      </c>
    </row>
    <row r="6214" spans="2:9" x14ac:dyDescent="0.35">
      <c r="B6214" s="458" t="str">
        <f t="shared" si="97"/>
        <v>09/16/2019 08:00:00 AM</v>
      </c>
      <c r="C6214" s="458">
        <v>43724</v>
      </c>
      <c r="D6214" s="459">
        <v>0.33333333333333337</v>
      </c>
      <c r="E6214" s="2">
        <f>Electricity!F6239</f>
        <v>0</v>
      </c>
      <c r="F6214" s="2">
        <f>Electricity!G6239</f>
        <v>0</v>
      </c>
      <c r="G6214" s="2">
        <f>Electricity!H6239</f>
        <v>0</v>
      </c>
      <c r="H6214" s="2">
        <f>Electricity!I6239</f>
        <v>0</v>
      </c>
      <c r="I6214" s="2">
        <f>Electricity!J6239</f>
        <v>0</v>
      </c>
    </row>
    <row r="6215" spans="2:9" x14ac:dyDescent="0.35">
      <c r="B6215" s="458" t="str">
        <f t="shared" si="97"/>
        <v>09/16/2019 09:00:00 AM</v>
      </c>
      <c r="C6215" s="458">
        <v>43724</v>
      </c>
      <c r="D6215" s="459">
        <v>0.375</v>
      </c>
      <c r="E6215" s="2">
        <f>Electricity!F6240</f>
        <v>0</v>
      </c>
      <c r="F6215" s="2">
        <f>Electricity!G6240</f>
        <v>0</v>
      </c>
      <c r="G6215" s="2">
        <f>Electricity!H6240</f>
        <v>0</v>
      </c>
      <c r="H6215" s="2">
        <f>Electricity!I6240</f>
        <v>0</v>
      </c>
      <c r="I6215" s="2">
        <f>Electricity!J6240</f>
        <v>0</v>
      </c>
    </row>
    <row r="6216" spans="2:9" x14ac:dyDescent="0.35">
      <c r="B6216" s="458" t="str">
        <f t="shared" si="97"/>
        <v>09/16/2019 10:00:00 AM</v>
      </c>
      <c r="C6216" s="458">
        <v>43724</v>
      </c>
      <c r="D6216" s="459">
        <v>0.41666666666666669</v>
      </c>
      <c r="E6216" s="2">
        <f>Electricity!F6241</f>
        <v>0</v>
      </c>
      <c r="F6216" s="2">
        <f>Electricity!G6241</f>
        <v>0</v>
      </c>
      <c r="G6216" s="2">
        <f>Electricity!H6241</f>
        <v>0</v>
      </c>
      <c r="H6216" s="2">
        <f>Electricity!I6241</f>
        <v>0</v>
      </c>
      <c r="I6216" s="2">
        <f>Electricity!J6241</f>
        <v>0</v>
      </c>
    </row>
    <row r="6217" spans="2:9" x14ac:dyDescent="0.35">
      <c r="B6217" s="458" t="str">
        <f t="shared" si="97"/>
        <v>09/16/2019 11:00:00 AM</v>
      </c>
      <c r="C6217" s="458">
        <v>43724</v>
      </c>
      <c r="D6217" s="459">
        <v>0.45833333333333337</v>
      </c>
      <c r="E6217" s="2">
        <f>Electricity!F6242</f>
        <v>0</v>
      </c>
      <c r="F6217" s="2">
        <f>Electricity!G6242</f>
        <v>0</v>
      </c>
      <c r="G6217" s="2">
        <f>Electricity!H6242</f>
        <v>0</v>
      </c>
      <c r="H6217" s="2">
        <f>Electricity!I6242</f>
        <v>0</v>
      </c>
      <c r="I6217" s="2">
        <f>Electricity!J6242</f>
        <v>0</v>
      </c>
    </row>
    <row r="6218" spans="2:9" x14ac:dyDescent="0.35">
      <c r="B6218" s="458" t="str">
        <f t="shared" si="97"/>
        <v>09/16/2019 12:00:00 PM</v>
      </c>
      <c r="C6218" s="458">
        <v>43724</v>
      </c>
      <c r="D6218" s="459">
        <v>0.50000000000000011</v>
      </c>
      <c r="E6218" s="2">
        <f>Electricity!F6243</f>
        <v>0</v>
      </c>
      <c r="F6218" s="2">
        <f>Electricity!G6243</f>
        <v>0</v>
      </c>
      <c r="G6218" s="2">
        <f>Electricity!H6243</f>
        <v>0</v>
      </c>
      <c r="H6218" s="2">
        <f>Electricity!I6243</f>
        <v>0</v>
      </c>
      <c r="I6218" s="2">
        <f>Electricity!J6243</f>
        <v>0</v>
      </c>
    </row>
    <row r="6219" spans="2:9" x14ac:dyDescent="0.35">
      <c r="B6219" s="458" t="str">
        <f t="shared" si="97"/>
        <v>09/16/2019 01:00:00 PM</v>
      </c>
      <c r="C6219" s="458">
        <v>43724</v>
      </c>
      <c r="D6219" s="459">
        <v>0.54166666666666674</v>
      </c>
      <c r="E6219" s="2">
        <f>Electricity!F6244</f>
        <v>0</v>
      </c>
      <c r="F6219" s="2">
        <f>Electricity!G6244</f>
        <v>0</v>
      </c>
      <c r="G6219" s="2">
        <f>Electricity!H6244</f>
        <v>0</v>
      </c>
      <c r="H6219" s="2">
        <f>Electricity!I6244</f>
        <v>0</v>
      </c>
      <c r="I6219" s="2">
        <f>Electricity!J6244</f>
        <v>0</v>
      </c>
    </row>
    <row r="6220" spans="2:9" x14ac:dyDescent="0.35">
      <c r="B6220" s="458" t="str">
        <f t="shared" si="97"/>
        <v>09/16/2019 02:00:00 PM</v>
      </c>
      <c r="C6220" s="458">
        <v>43724</v>
      </c>
      <c r="D6220" s="459">
        <v>0.58333333333333337</v>
      </c>
      <c r="E6220" s="2">
        <f>Electricity!F6245</f>
        <v>0</v>
      </c>
      <c r="F6220" s="2">
        <f>Electricity!G6245</f>
        <v>0</v>
      </c>
      <c r="G6220" s="2">
        <f>Electricity!H6245</f>
        <v>0</v>
      </c>
      <c r="H6220" s="2">
        <f>Electricity!I6245</f>
        <v>0</v>
      </c>
      <c r="I6220" s="2">
        <f>Electricity!J6245</f>
        <v>0</v>
      </c>
    </row>
    <row r="6221" spans="2:9" x14ac:dyDescent="0.35">
      <c r="B6221" s="458" t="str">
        <f t="shared" si="97"/>
        <v>09/16/2019 03:00:00 PM</v>
      </c>
      <c r="C6221" s="458">
        <v>43724</v>
      </c>
      <c r="D6221" s="459">
        <v>0.62500000000000011</v>
      </c>
      <c r="E6221" s="2">
        <f>Electricity!F6246</f>
        <v>0</v>
      </c>
      <c r="F6221" s="2">
        <f>Electricity!G6246</f>
        <v>0</v>
      </c>
      <c r="G6221" s="2">
        <f>Electricity!H6246</f>
        <v>0</v>
      </c>
      <c r="H6221" s="2">
        <f>Electricity!I6246</f>
        <v>0</v>
      </c>
      <c r="I6221" s="2">
        <f>Electricity!J6246</f>
        <v>0</v>
      </c>
    </row>
    <row r="6222" spans="2:9" x14ac:dyDescent="0.35">
      <c r="B6222" s="458" t="str">
        <f t="shared" si="97"/>
        <v>09/16/2019 04:00:00 PM</v>
      </c>
      <c r="C6222" s="458">
        <v>43724</v>
      </c>
      <c r="D6222" s="459">
        <v>0.66666666666666674</v>
      </c>
      <c r="E6222" s="2">
        <f>Electricity!F6247</f>
        <v>0</v>
      </c>
      <c r="F6222" s="2">
        <f>Electricity!G6247</f>
        <v>0</v>
      </c>
      <c r="G6222" s="2">
        <f>Electricity!H6247</f>
        <v>0</v>
      </c>
      <c r="H6222" s="2">
        <f>Electricity!I6247</f>
        <v>0</v>
      </c>
      <c r="I6222" s="2">
        <f>Electricity!J6247</f>
        <v>0</v>
      </c>
    </row>
    <row r="6223" spans="2:9" x14ac:dyDescent="0.35">
      <c r="B6223" s="458" t="str">
        <f t="shared" ref="B6223:B6286" si="98">CONCATENATE(TEXT(C6223,"mm/dd/yyyy")," ",TEXT(D6223,"hh:mm:ss AM/PM"))</f>
        <v>09/16/2019 05:00:00 PM</v>
      </c>
      <c r="C6223" s="458">
        <v>43724</v>
      </c>
      <c r="D6223" s="459">
        <v>0.70833333333333337</v>
      </c>
      <c r="E6223" s="2">
        <f>Electricity!F6248</f>
        <v>0</v>
      </c>
      <c r="F6223" s="2">
        <f>Electricity!G6248</f>
        <v>0</v>
      </c>
      <c r="G6223" s="2">
        <f>Electricity!H6248</f>
        <v>0</v>
      </c>
      <c r="H6223" s="2">
        <f>Electricity!I6248</f>
        <v>0</v>
      </c>
      <c r="I6223" s="2">
        <f>Electricity!J6248</f>
        <v>0</v>
      </c>
    </row>
    <row r="6224" spans="2:9" x14ac:dyDescent="0.35">
      <c r="B6224" s="458" t="str">
        <f t="shared" si="98"/>
        <v>09/16/2019 06:00:00 PM</v>
      </c>
      <c r="C6224" s="458">
        <v>43724</v>
      </c>
      <c r="D6224" s="459">
        <v>0.75000000000000011</v>
      </c>
      <c r="E6224" s="2">
        <f>Electricity!F6249</f>
        <v>0</v>
      </c>
      <c r="F6224" s="2">
        <f>Electricity!G6249</f>
        <v>0</v>
      </c>
      <c r="G6224" s="2">
        <f>Electricity!H6249</f>
        <v>0</v>
      </c>
      <c r="H6224" s="2">
        <f>Electricity!I6249</f>
        <v>0</v>
      </c>
      <c r="I6224" s="2">
        <f>Electricity!J6249</f>
        <v>0</v>
      </c>
    </row>
    <row r="6225" spans="2:9" x14ac:dyDescent="0.35">
      <c r="B6225" s="458" t="str">
        <f t="shared" si="98"/>
        <v>09/16/2019 07:00:00 PM</v>
      </c>
      <c r="C6225" s="458">
        <v>43724</v>
      </c>
      <c r="D6225" s="459">
        <v>0.79166666666666674</v>
      </c>
      <c r="E6225" s="2">
        <f>Electricity!F6250</f>
        <v>0</v>
      </c>
      <c r="F6225" s="2">
        <f>Electricity!G6250</f>
        <v>0</v>
      </c>
      <c r="G6225" s="2">
        <f>Electricity!H6250</f>
        <v>0</v>
      </c>
      <c r="H6225" s="2">
        <f>Electricity!I6250</f>
        <v>0</v>
      </c>
      <c r="I6225" s="2">
        <f>Electricity!J6250</f>
        <v>0</v>
      </c>
    </row>
    <row r="6226" spans="2:9" x14ac:dyDescent="0.35">
      <c r="B6226" s="458" t="str">
        <f t="shared" si="98"/>
        <v>09/16/2019 08:00:00 PM</v>
      </c>
      <c r="C6226" s="458">
        <v>43724</v>
      </c>
      <c r="D6226" s="459">
        <v>0.83333333333333337</v>
      </c>
      <c r="E6226" s="2">
        <f>Electricity!F6251</f>
        <v>0</v>
      </c>
      <c r="F6226" s="2">
        <f>Electricity!G6251</f>
        <v>0</v>
      </c>
      <c r="G6226" s="2">
        <f>Electricity!H6251</f>
        <v>0</v>
      </c>
      <c r="H6226" s="2">
        <f>Electricity!I6251</f>
        <v>0</v>
      </c>
      <c r="I6226" s="2">
        <f>Electricity!J6251</f>
        <v>0</v>
      </c>
    </row>
    <row r="6227" spans="2:9" x14ac:dyDescent="0.35">
      <c r="B6227" s="458" t="str">
        <f t="shared" si="98"/>
        <v>09/16/2019 09:00:00 PM</v>
      </c>
      <c r="C6227" s="458">
        <v>43724</v>
      </c>
      <c r="D6227" s="459">
        <v>0.87500000000000011</v>
      </c>
      <c r="E6227" s="2">
        <f>Electricity!F6252</f>
        <v>0</v>
      </c>
      <c r="F6227" s="2">
        <f>Electricity!G6252</f>
        <v>0</v>
      </c>
      <c r="G6227" s="2">
        <f>Electricity!H6252</f>
        <v>0</v>
      </c>
      <c r="H6227" s="2">
        <f>Electricity!I6252</f>
        <v>0</v>
      </c>
      <c r="I6227" s="2">
        <f>Electricity!J6252</f>
        <v>0</v>
      </c>
    </row>
    <row r="6228" spans="2:9" x14ac:dyDescent="0.35">
      <c r="B6228" s="458" t="str">
        <f t="shared" si="98"/>
        <v>09/16/2019 10:00:00 PM</v>
      </c>
      <c r="C6228" s="458">
        <v>43724</v>
      </c>
      <c r="D6228" s="459">
        <v>0.91666666666666674</v>
      </c>
      <c r="E6228" s="2">
        <f>Electricity!F6253</f>
        <v>0</v>
      </c>
      <c r="F6228" s="2">
        <f>Electricity!G6253</f>
        <v>0</v>
      </c>
      <c r="G6228" s="2">
        <f>Electricity!H6253</f>
        <v>0</v>
      </c>
      <c r="H6228" s="2">
        <f>Electricity!I6253</f>
        <v>0</v>
      </c>
      <c r="I6228" s="2">
        <f>Electricity!J6253</f>
        <v>0</v>
      </c>
    </row>
    <row r="6229" spans="2:9" x14ac:dyDescent="0.35">
      <c r="B6229" s="458" t="str">
        <f t="shared" si="98"/>
        <v>09/16/2019 11:00:00 PM</v>
      </c>
      <c r="C6229" s="458">
        <v>43724</v>
      </c>
      <c r="D6229" s="459">
        <v>0.95833333333333337</v>
      </c>
      <c r="E6229" s="2">
        <f>Electricity!F6254</f>
        <v>0</v>
      </c>
      <c r="F6229" s="2">
        <f>Electricity!G6254</f>
        <v>0</v>
      </c>
      <c r="G6229" s="2">
        <f>Electricity!H6254</f>
        <v>0</v>
      </c>
      <c r="H6229" s="2">
        <f>Electricity!I6254</f>
        <v>0</v>
      </c>
      <c r="I6229" s="2">
        <f>Electricity!J6254</f>
        <v>0</v>
      </c>
    </row>
    <row r="6230" spans="2:9" x14ac:dyDescent="0.35">
      <c r="B6230" s="458" t="str">
        <f t="shared" si="98"/>
        <v>09/17/2019 12:00:00 AM</v>
      </c>
      <c r="C6230" s="458">
        <v>43725</v>
      </c>
      <c r="D6230" s="459">
        <v>3.1225022567582528E-17</v>
      </c>
      <c r="E6230" s="2">
        <f>Electricity!F6255</f>
        <v>0</v>
      </c>
      <c r="F6230" s="2">
        <f>Electricity!G6255</f>
        <v>0</v>
      </c>
      <c r="G6230" s="2">
        <f>Electricity!H6255</f>
        <v>0</v>
      </c>
      <c r="H6230" s="2">
        <f>Electricity!I6255</f>
        <v>0</v>
      </c>
      <c r="I6230" s="2">
        <f>Electricity!J6255</f>
        <v>0</v>
      </c>
    </row>
    <row r="6231" spans="2:9" x14ac:dyDescent="0.35">
      <c r="B6231" s="458" t="str">
        <f t="shared" si="98"/>
        <v>09/17/2019 01:00:00 AM</v>
      </c>
      <c r="C6231" s="458">
        <v>43725</v>
      </c>
      <c r="D6231" s="459">
        <v>4.1666666666666699E-2</v>
      </c>
      <c r="E6231" s="2">
        <f>Electricity!F6256</f>
        <v>0</v>
      </c>
      <c r="F6231" s="2">
        <f>Electricity!G6256</f>
        <v>0</v>
      </c>
      <c r="G6231" s="2">
        <f>Electricity!H6256</f>
        <v>0</v>
      </c>
      <c r="H6231" s="2">
        <f>Electricity!I6256</f>
        <v>0</v>
      </c>
      <c r="I6231" s="2">
        <f>Electricity!J6256</f>
        <v>0</v>
      </c>
    </row>
    <row r="6232" spans="2:9" x14ac:dyDescent="0.35">
      <c r="B6232" s="458" t="str">
        <f t="shared" si="98"/>
        <v>09/17/2019 02:00:00 AM</v>
      </c>
      <c r="C6232" s="458">
        <v>43725</v>
      </c>
      <c r="D6232" s="459">
        <v>8.333333333333337E-2</v>
      </c>
      <c r="E6232" s="2">
        <f>Electricity!F6257</f>
        <v>0</v>
      </c>
      <c r="F6232" s="2">
        <f>Electricity!G6257</f>
        <v>0</v>
      </c>
      <c r="G6232" s="2">
        <f>Electricity!H6257</f>
        <v>0</v>
      </c>
      <c r="H6232" s="2">
        <f>Electricity!I6257</f>
        <v>0</v>
      </c>
      <c r="I6232" s="2">
        <f>Electricity!J6257</f>
        <v>0</v>
      </c>
    </row>
    <row r="6233" spans="2:9" x14ac:dyDescent="0.35">
      <c r="B6233" s="458" t="str">
        <f t="shared" si="98"/>
        <v>09/17/2019 03:00:00 AM</v>
      </c>
      <c r="C6233" s="458">
        <v>43725</v>
      </c>
      <c r="D6233" s="459">
        <v>0.12500000000000006</v>
      </c>
      <c r="E6233" s="2">
        <f>Electricity!F6258</f>
        <v>0</v>
      </c>
      <c r="F6233" s="2">
        <f>Electricity!G6258</f>
        <v>0</v>
      </c>
      <c r="G6233" s="2">
        <f>Electricity!H6258</f>
        <v>0</v>
      </c>
      <c r="H6233" s="2">
        <f>Electricity!I6258</f>
        <v>0</v>
      </c>
      <c r="I6233" s="2">
        <f>Electricity!J6258</f>
        <v>0</v>
      </c>
    </row>
    <row r="6234" spans="2:9" x14ac:dyDescent="0.35">
      <c r="B6234" s="458" t="str">
        <f t="shared" si="98"/>
        <v>09/17/2019 04:00:00 AM</v>
      </c>
      <c r="C6234" s="458">
        <v>43725</v>
      </c>
      <c r="D6234" s="459">
        <v>0.16666666666666669</v>
      </c>
      <c r="E6234" s="2">
        <f>Electricity!F6259</f>
        <v>0</v>
      </c>
      <c r="F6234" s="2">
        <f>Electricity!G6259</f>
        <v>0</v>
      </c>
      <c r="G6234" s="2">
        <f>Electricity!H6259</f>
        <v>0</v>
      </c>
      <c r="H6234" s="2">
        <f>Electricity!I6259</f>
        <v>0</v>
      </c>
      <c r="I6234" s="2">
        <f>Electricity!J6259</f>
        <v>0</v>
      </c>
    </row>
    <row r="6235" spans="2:9" x14ac:dyDescent="0.35">
      <c r="B6235" s="458" t="str">
        <f t="shared" si="98"/>
        <v>09/17/2019 05:00:00 AM</v>
      </c>
      <c r="C6235" s="458">
        <v>43725</v>
      </c>
      <c r="D6235" s="459">
        <v>0.20833333333333337</v>
      </c>
      <c r="E6235" s="2">
        <f>Electricity!F6260</f>
        <v>0</v>
      </c>
      <c r="F6235" s="2">
        <f>Electricity!G6260</f>
        <v>0</v>
      </c>
      <c r="G6235" s="2">
        <f>Electricity!H6260</f>
        <v>0</v>
      </c>
      <c r="H6235" s="2">
        <f>Electricity!I6260</f>
        <v>0</v>
      </c>
      <c r="I6235" s="2">
        <f>Electricity!J6260</f>
        <v>0</v>
      </c>
    </row>
    <row r="6236" spans="2:9" x14ac:dyDescent="0.35">
      <c r="B6236" s="458" t="str">
        <f t="shared" si="98"/>
        <v>09/17/2019 06:00:00 AM</v>
      </c>
      <c r="C6236" s="458">
        <v>43725</v>
      </c>
      <c r="D6236" s="459">
        <v>0.25</v>
      </c>
      <c r="E6236" s="2">
        <f>Electricity!F6261</f>
        <v>0</v>
      </c>
      <c r="F6236" s="2">
        <f>Electricity!G6261</f>
        <v>0</v>
      </c>
      <c r="G6236" s="2">
        <f>Electricity!H6261</f>
        <v>0</v>
      </c>
      <c r="H6236" s="2">
        <f>Electricity!I6261</f>
        <v>0</v>
      </c>
      <c r="I6236" s="2">
        <f>Electricity!J6261</f>
        <v>0</v>
      </c>
    </row>
    <row r="6237" spans="2:9" x14ac:dyDescent="0.35">
      <c r="B6237" s="458" t="str">
        <f t="shared" si="98"/>
        <v>09/17/2019 07:00:00 AM</v>
      </c>
      <c r="C6237" s="458">
        <v>43725</v>
      </c>
      <c r="D6237" s="459">
        <v>0.29166666666666669</v>
      </c>
      <c r="E6237" s="2">
        <f>Electricity!F6262</f>
        <v>0</v>
      </c>
      <c r="F6237" s="2">
        <f>Electricity!G6262</f>
        <v>0</v>
      </c>
      <c r="G6237" s="2">
        <f>Electricity!H6262</f>
        <v>0</v>
      </c>
      <c r="H6237" s="2">
        <f>Electricity!I6262</f>
        <v>0</v>
      </c>
      <c r="I6237" s="2">
        <f>Electricity!J6262</f>
        <v>0</v>
      </c>
    </row>
    <row r="6238" spans="2:9" x14ac:dyDescent="0.35">
      <c r="B6238" s="458" t="str">
        <f t="shared" si="98"/>
        <v>09/17/2019 08:00:00 AM</v>
      </c>
      <c r="C6238" s="458">
        <v>43725</v>
      </c>
      <c r="D6238" s="459">
        <v>0.33333333333333337</v>
      </c>
      <c r="E6238" s="2">
        <f>Electricity!F6263</f>
        <v>0</v>
      </c>
      <c r="F6238" s="2">
        <f>Electricity!G6263</f>
        <v>0</v>
      </c>
      <c r="G6238" s="2">
        <f>Electricity!H6263</f>
        <v>0</v>
      </c>
      <c r="H6238" s="2">
        <f>Electricity!I6263</f>
        <v>0</v>
      </c>
      <c r="I6238" s="2">
        <f>Electricity!J6263</f>
        <v>0</v>
      </c>
    </row>
    <row r="6239" spans="2:9" x14ac:dyDescent="0.35">
      <c r="B6239" s="458" t="str">
        <f t="shared" si="98"/>
        <v>09/17/2019 09:00:00 AM</v>
      </c>
      <c r="C6239" s="458">
        <v>43725</v>
      </c>
      <c r="D6239" s="459">
        <v>0.375</v>
      </c>
      <c r="E6239" s="2">
        <f>Electricity!F6264</f>
        <v>0</v>
      </c>
      <c r="F6239" s="2">
        <f>Electricity!G6264</f>
        <v>0</v>
      </c>
      <c r="G6239" s="2">
        <f>Electricity!H6264</f>
        <v>0</v>
      </c>
      <c r="H6239" s="2">
        <f>Electricity!I6264</f>
        <v>0</v>
      </c>
      <c r="I6239" s="2">
        <f>Electricity!J6264</f>
        <v>0</v>
      </c>
    </row>
    <row r="6240" spans="2:9" x14ac:dyDescent="0.35">
      <c r="B6240" s="458" t="str">
        <f t="shared" si="98"/>
        <v>09/17/2019 10:00:00 AM</v>
      </c>
      <c r="C6240" s="458">
        <v>43725</v>
      </c>
      <c r="D6240" s="459">
        <v>0.41666666666666669</v>
      </c>
      <c r="E6240" s="2">
        <f>Electricity!F6265</f>
        <v>0</v>
      </c>
      <c r="F6240" s="2">
        <f>Electricity!G6265</f>
        <v>0</v>
      </c>
      <c r="G6240" s="2">
        <f>Electricity!H6265</f>
        <v>0</v>
      </c>
      <c r="H6240" s="2">
        <f>Electricity!I6265</f>
        <v>0</v>
      </c>
      <c r="I6240" s="2">
        <f>Electricity!J6265</f>
        <v>0</v>
      </c>
    </row>
    <row r="6241" spans="2:9" x14ac:dyDescent="0.35">
      <c r="B6241" s="458" t="str">
        <f t="shared" si="98"/>
        <v>09/17/2019 11:00:00 AM</v>
      </c>
      <c r="C6241" s="458">
        <v>43725</v>
      </c>
      <c r="D6241" s="459">
        <v>0.45833333333333337</v>
      </c>
      <c r="E6241" s="2">
        <f>Electricity!F6266</f>
        <v>0</v>
      </c>
      <c r="F6241" s="2">
        <f>Electricity!G6266</f>
        <v>0</v>
      </c>
      <c r="G6241" s="2">
        <f>Electricity!H6266</f>
        <v>0</v>
      </c>
      <c r="H6241" s="2">
        <f>Electricity!I6266</f>
        <v>0</v>
      </c>
      <c r="I6241" s="2">
        <f>Electricity!J6266</f>
        <v>0</v>
      </c>
    </row>
    <row r="6242" spans="2:9" x14ac:dyDescent="0.35">
      <c r="B6242" s="458" t="str">
        <f t="shared" si="98"/>
        <v>09/17/2019 12:00:00 PM</v>
      </c>
      <c r="C6242" s="458">
        <v>43725</v>
      </c>
      <c r="D6242" s="459">
        <v>0.50000000000000011</v>
      </c>
      <c r="E6242" s="2">
        <f>Electricity!F6267</f>
        <v>0</v>
      </c>
      <c r="F6242" s="2">
        <f>Electricity!G6267</f>
        <v>0</v>
      </c>
      <c r="G6242" s="2">
        <f>Electricity!H6267</f>
        <v>0</v>
      </c>
      <c r="H6242" s="2">
        <f>Electricity!I6267</f>
        <v>0</v>
      </c>
      <c r="I6242" s="2">
        <f>Electricity!J6267</f>
        <v>0</v>
      </c>
    </row>
    <row r="6243" spans="2:9" x14ac:dyDescent="0.35">
      <c r="B6243" s="458" t="str">
        <f t="shared" si="98"/>
        <v>09/17/2019 01:00:00 PM</v>
      </c>
      <c r="C6243" s="458">
        <v>43725</v>
      </c>
      <c r="D6243" s="459">
        <v>0.54166666666666674</v>
      </c>
      <c r="E6243" s="2">
        <f>Electricity!F6268</f>
        <v>0</v>
      </c>
      <c r="F6243" s="2">
        <f>Electricity!G6268</f>
        <v>0</v>
      </c>
      <c r="G6243" s="2">
        <f>Electricity!H6268</f>
        <v>0</v>
      </c>
      <c r="H6243" s="2">
        <f>Electricity!I6268</f>
        <v>0</v>
      </c>
      <c r="I6243" s="2">
        <f>Electricity!J6268</f>
        <v>0</v>
      </c>
    </row>
    <row r="6244" spans="2:9" x14ac:dyDescent="0.35">
      <c r="B6244" s="458" t="str">
        <f t="shared" si="98"/>
        <v>09/17/2019 02:00:00 PM</v>
      </c>
      <c r="C6244" s="458">
        <v>43725</v>
      </c>
      <c r="D6244" s="459">
        <v>0.58333333333333337</v>
      </c>
      <c r="E6244" s="2">
        <f>Electricity!F6269</f>
        <v>0</v>
      </c>
      <c r="F6244" s="2">
        <f>Electricity!G6269</f>
        <v>0</v>
      </c>
      <c r="G6244" s="2">
        <f>Electricity!H6269</f>
        <v>0</v>
      </c>
      <c r="H6244" s="2">
        <f>Electricity!I6269</f>
        <v>0</v>
      </c>
      <c r="I6244" s="2">
        <f>Electricity!J6269</f>
        <v>0</v>
      </c>
    </row>
    <row r="6245" spans="2:9" x14ac:dyDescent="0.35">
      <c r="B6245" s="458" t="str">
        <f t="shared" si="98"/>
        <v>09/17/2019 03:00:00 PM</v>
      </c>
      <c r="C6245" s="458">
        <v>43725</v>
      </c>
      <c r="D6245" s="459">
        <v>0.62500000000000011</v>
      </c>
      <c r="E6245" s="2">
        <f>Electricity!F6270</f>
        <v>0</v>
      </c>
      <c r="F6245" s="2">
        <f>Electricity!G6270</f>
        <v>0</v>
      </c>
      <c r="G6245" s="2">
        <f>Electricity!H6270</f>
        <v>0</v>
      </c>
      <c r="H6245" s="2">
        <f>Electricity!I6270</f>
        <v>0</v>
      </c>
      <c r="I6245" s="2">
        <f>Electricity!J6270</f>
        <v>0</v>
      </c>
    </row>
    <row r="6246" spans="2:9" x14ac:dyDescent="0.35">
      <c r="B6246" s="458" t="str">
        <f t="shared" si="98"/>
        <v>09/17/2019 04:00:00 PM</v>
      </c>
      <c r="C6246" s="458">
        <v>43725</v>
      </c>
      <c r="D6246" s="459">
        <v>0.66666666666666674</v>
      </c>
      <c r="E6246" s="2">
        <f>Electricity!F6271</f>
        <v>0</v>
      </c>
      <c r="F6246" s="2">
        <f>Electricity!G6271</f>
        <v>0</v>
      </c>
      <c r="G6246" s="2">
        <f>Electricity!H6271</f>
        <v>0</v>
      </c>
      <c r="H6246" s="2">
        <f>Electricity!I6271</f>
        <v>0</v>
      </c>
      <c r="I6246" s="2">
        <f>Electricity!J6271</f>
        <v>0</v>
      </c>
    </row>
    <row r="6247" spans="2:9" x14ac:dyDescent="0.35">
      <c r="B6247" s="458" t="str">
        <f t="shared" si="98"/>
        <v>09/17/2019 05:00:00 PM</v>
      </c>
      <c r="C6247" s="458">
        <v>43725</v>
      </c>
      <c r="D6247" s="459">
        <v>0.70833333333333337</v>
      </c>
      <c r="E6247" s="2">
        <f>Electricity!F6272</f>
        <v>0</v>
      </c>
      <c r="F6247" s="2">
        <f>Electricity!G6272</f>
        <v>0</v>
      </c>
      <c r="G6247" s="2">
        <f>Electricity!H6272</f>
        <v>0</v>
      </c>
      <c r="H6247" s="2">
        <f>Electricity!I6272</f>
        <v>0</v>
      </c>
      <c r="I6247" s="2">
        <f>Electricity!J6272</f>
        <v>0</v>
      </c>
    </row>
    <row r="6248" spans="2:9" x14ac:dyDescent="0.35">
      <c r="B6248" s="458" t="str">
        <f t="shared" si="98"/>
        <v>09/17/2019 06:00:00 PM</v>
      </c>
      <c r="C6248" s="458">
        <v>43725</v>
      </c>
      <c r="D6248" s="459">
        <v>0.75000000000000011</v>
      </c>
      <c r="E6248" s="2">
        <f>Electricity!F6273</f>
        <v>0</v>
      </c>
      <c r="F6248" s="2">
        <f>Electricity!G6273</f>
        <v>0</v>
      </c>
      <c r="G6248" s="2">
        <f>Electricity!H6273</f>
        <v>0</v>
      </c>
      <c r="H6248" s="2">
        <f>Electricity!I6273</f>
        <v>0</v>
      </c>
      <c r="I6248" s="2">
        <f>Electricity!J6273</f>
        <v>0</v>
      </c>
    </row>
    <row r="6249" spans="2:9" x14ac:dyDescent="0.35">
      <c r="B6249" s="458" t="str">
        <f t="shared" si="98"/>
        <v>09/17/2019 07:00:00 PM</v>
      </c>
      <c r="C6249" s="458">
        <v>43725</v>
      </c>
      <c r="D6249" s="459">
        <v>0.79166666666666674</v>
      </c>
      <c r="E6249" s="2">
        <f>Electricity!F6274</f>
        <v>0</v>
      </c>
      <c r="F6249" s="2">
        <f>Electricity!G6274</f>
        <v>0</v>
      </c>
      <c r="G6249" s="2">
        <f>Electricity!H6274</f>
        <v>0</v>
      </c>
      <c r="H6249" s="2">
        <f>Electricity!I6274</f>
        <v>0</v>
      </c>
      <c r="I6249" s="2">
        <f>Electricity!J6274</f>
        <v>0</v>
      </c>
    </row>
    <row r="6250" spans="2:9" x14ac:dyDescent="0.35">
      <c r="B6250" s="458" t="str">
        <f t="shared" si="98"/>
        <v>09/17/2019 08:00:00 PM</v>
      </c>
      <c r="C6250" s="458">
        <v>43725</v>
      </c>
      <c r="D6250" s="459">
        <v>0.83333333333333337</v>
      </c>
      <c r="E6250" s="2">
        <f>Electricity!F6275</f>
        <v>0</v>
      </c>
      <c r="F6250" s="2">
        <f>Electricity!G6275</f>
        <v>0</v>
      </c>
      <c r="G6250" s="2">
        <f>Electricity!H6275</f>
        <v>0</v>
      </c>
      <c r="H6250" s="2">
        <f>Electricity!I6275</f>
        <v>0</v>
      </c>
      <c r="I6250" s="2">
        <f>Electricity!J6275</f>
        <v>0</v>
      </c>
    </row>
    <row r="6251" spans="2:9" x14ac:dyDescent="0.35">
      <c r="B6251" s="458" t="str">
        <f t="shared" si="98"/>
        <v>09/17/2019 09:00:00 PM</v>
      </c>
      <c r="C6251" s="458">
        <v>43725</v>
      </c>
      <c r="D6251" s="459">
        <v>0.87500000000000011</v>
      </c>
      <c r="E6251" s="2">
        <f>Electricity!F6276</f>
        <v>0</v>
      </c>
      <c r="F6251" s="2">
        <f>Electricity!G6276</f>
        <v>0</v>
      </c>
      <c r="G6251" s="2">
        <f>Electricity!H6276</f>
        <v>0</v>
      </c>
      <c r="H6251" s="2">
        <f>Electricity!I6276</f>
        <v>0</v>
      </c>
      <c r="I6251" s="2">
        <f>Electricity!J6276</f>
        <v>0</v>
      </c>
    </row>
    <row r="6252" spans="2:9" x14ac:dyDescent="0.35">
      <c r="B6252" s="458" t="str">
        <f t="shared" si="98"/>
        <v>09/17/2019 10:00:00 PM</v>
      </c>
      <c r="C6252" s="458">
        <v>43725</v>
      </c>
      <c r="D6252" s="459">
        <v>0.91666666666666674</v>
      </c>
      <c r="E6252" s="2">
        <f>Electricity!F6277</f>
        <v>0</v>
      </c>
      <c r="F6252" s="2">
        <f>Electricity!G6277</f>
        <v>0</v>
      </c>
      <c r="G6252" s="2">
        <f>Electricity!H6277</f>
        <v>0</v>
      </c>
      <c r="H6252" s="2">
        <f>Electricity!I6277</f>
        <v>0</v>
      </c>
      <c r="I6252" s="2">
        <f>Electricity!J6277</f>
        <v>0</v>
      </c>
    </row>
    <row r="6253" spans="2:9" x14ac:dyDescent="0.35">
      <c r="B6253" s="458" t="str">
        <f t="shared" si="98"/>
        <v>09/17/2019 11:00:00 PM</v>
      </c>
      <c r="C6253" s="458">
        <v>43725</v>
      </c>
      <c r="D6253" s="459">
        <v>0.95833333333333337</v>
      </c>
      <c r="E6253" s="2">
        <f>Electricity!F6278</f>
        <v>0</v>
      </c>
      <c r="F6253" s="2">
        <f>Electricity!G6278</f>
        <v>0</v>
      </c>
      <c r="G6253" s="2">
        <f>Electricity!H6278</f>
        <v>0</v>
      </c>
      <c r="H6253" s="2">
        <f>Electricity!I6278</f>
        <v>0</v>
      </c>
      <c r="I6253" s="2">
        <f>Electricity!J6278</f>
        <v>0</v>
      </c>
    </row>
    <row r="6254" spans="2:9" x14ac:dyDescent="0.35">
      <c r="B6254" s="458" t="str">
        <f t="shared" si="98"/>
        <v>09/18/2019 12:00:00 AM</v>
      </c>
      <c r="C6254" s="458">
        <v>43726</v>
      </c>
      <c r="D6254" s="459">
        <v>3.1225022567582528E-17</v>
      </c>
      <c r="E6254" s="2">
        <f>Electricity!F6279</f>
        <v>0</v>
      </c>
      <c r="F6254" s="2">
        <f>Electricity!G6279</f>
        <v>0</v>
      </c>
      <c r="G6254" s="2">
        <f>Electricity!H6279</f>
        <v>0</v>
      </c>
      <c r="H6254" s="2">
        <f>Electricity!I6279</f>
        <v>0</v>
      </c>
      <c r="I6254" s="2">
        <f>Electricity!J6279</f>
        <v>0</v>
      </c>
    </row>
    <row r="6255" spans="2:9" x14ac:dyDescent="0.35">
      <c r="B6255" s="458" t="str">
        <f t="shared" si="98"/>
        <v>09/18/2019 01:00:00 AM</v>
      </c>
      <c r="C6255" s="458">
        <v>43726</v>
      </c>
      <c r="D6255" s="459">
        <v>4.1666666666666699E-2</v>
      </c>
      <c r="E6255" s="2">
        <f>Electricity!F6280</f>
        <v>0</v>
      </c>
      <c r="F6255" s="2">
        <f>Electricity!G6280</f>
        <v>0</v>
      </c>
      <c r="G6255" s="2">
        <f>Electricity!H6280</f>
        <v>0</v>
      </c>
      <c r="H6255" s="2">
        <f>Electricity!I6280</f>
        <v>0</v>
      </c>
      <c r="I6255" s="2">
        <f>Electricity!J6280</f>
        <v>0</v>
      </c>
    </row>
    <row r="6256" spans="2:9" x14ac:dyDescent="0.35">
      <c r="B6256" s="458" t="str">
        <f t="shared" si="98"/>
        <v>09/18/2019 02:00:00 AM</v>
      </c>
      <c r="C6256" s="458">
        <v>43726</v>
      </c>
      <c r="D6256" s="459">
        <v>8.333333333333337E-2</v>
      </c>
      <c r="E6256" s="2">
        <f>Electricity!F6281</f>
        <v>0</v>
      </c>
      <c r="F6256" s="2">
        <f>Electricity!G6281</f>
        <v>0</v>
      </c>
      <c r="G6256" s="2">
        <f>Electricity!H6281</f>
        <v>0</v>
      </c>
      <c r="H6256" s="2">
        <f>Electricity!I6281</f>
        <v>0</v>
      </c>
      <c r="I6256" s="2">
        <f>Electricity!J6281</f>
        <v>0</v>
      </c>
    </row>
    <row r="6257" spans="2:9" x14ac:dyDescent="0.35">
      <c r="B6257" s="458" t="str">
        <f t="shared" si="98"/>
        <v>09/18/2019 03:00:00 AM</v>
      </c>
      <c r="C6257" s="458">
        <v>43726</v>
      </c>
      <c r="D6257" s="459">
        <v>0.12500000000000006</v>
      </c>
      <c r="E6257" s="2">
        <f>Electricity!F6282</f>
        <v>0</v>
      </c>
      <c r="F6257" s="2">
        <f>Electricity!G6282</f>
        <v>0</v>
      </c>
      <c r="G6257" s="2">
        <f>Electricity!H6282</f>
        <v>0</v>
      </c>
      <c r="H6257" s="2">
        <f>Electricity!I6282</f>
        <v>0</v>
      </c>
      <c r="I6257" s="2">
        <f>Electricity!J6282</f>
        <v>0</v>
      </c>
    </row>
    <row r="6258" spans="2:9" x14ac:dyDescent="0.35">
      <c r="B6258" s="458" t="str">
        <f t="shared" si="98"/>
        <v>09/18/2019 04:00:00 AM</v>
      </c>
      <c r="C6258" s="458">
        <v>43726</v>
      </c>
      <c r="D6258" s="459">
        <v>0.16666666666666669</v>
      </c>
      <c r="E6258" s="2">
        <f>Electricity!F6283</f>
        <v>0</v>
      </c>
      <c r="F6258" s="2">
        <f>Electricity!G6283</f>
        <v>0</v>
      </c>
      <c r="G6258" s="2">
        <f>Electricity!H6283</f>
        <v>0</v>
      </c>
      <c r="H6258" s="2">
        <f>Electricity!I6283</f>
        <v>0</v>
      </c>
      <c r="I6258" s="2">
        <f>Electricity!J6283</f>
        <v>0</v>
      </c>
    </row>
    <row r="6259" spans="2:9" x14ac:dyDescent="0.35">
      <c r="B6259" s="458" t="str">
        <f t="shared" si="98"/>
        <v>09/18/2019 05:00:00 AM</v>
      </c>
      <c r="C6259" s="458">
        <v>43726</v>
      </c>
      <c r="D6259" s="459">
        <v>0.20833333333333337</v>
      </c>
      <c r="E6259" s="2">
        <f>Electricity!F6284</f>
        <v>0</v>
      </c>
      <c r="F6259" s="2">
        <f>Electricity!G6284</f>
        <v>0</v>
      </c>
      <c r="G6259" s="2">
        <f>Electricity!H6284</f>
        <v>0</v>
      </c>
      <c r="H6259" s="2">
        <f>Electricity!I6284</f>
        <v>0</v>
      </c>
      <c r="I6259" s="2">
        <f>Electricity!J6284</f>
        <v>0</v>
      </c>
    </row>
    <row r="6260" spans="2:9" x14ac:dyDescent="0.35">
      <c r="B6260" s="458" t="str">
        <f t="shared" si="98"/>
        <v>09/18/2019 06:00:00 AM</v>
      </c>
      <c r="C6260" s="458">
        <v>43726</v>
      </c>
      <c r="D6260" s="459">
        <v>0.25</v>
      </c>
      <c r="E6260" s="2">
        <f>Electricity!F6285</f>
        <v>0</v>
      </c>
      <c r="F6260" s="2">
        <f>Electricity!G6285</f>
        <v>0</v>
      </c>
      <c r="G6260" s="2">
        <f>Electricity!H6285</f>
        <v>0</v>
      </c>
      <c r="H6260" s="2">
        <f>Electricity!I6285</f>
        <v>0</v>
      </c>
      <c r="I6260" s="2">
        <f>Electricity!J6285</f>
        <v>0</v>
      </c>
    </row>
    <row r="6261" spans="2:9" x14ac:dyDescent="0.35">
      <c r="B6261" s="458" t="str">
        <f t="shared" si="98"/>
        <v>09/18/2019 07:00:00 AM</v>
      </c>
      <c r="C6261" s="458">
        <v>43726</v>
      </c>
      <c r="D6261" s="459">
        <v>0.29166666666666669</v>
      </c>
      <c r="E6261" s="2">
        <f>Electricity!F6286</f>
        <v>0</v>
      </c>
      <c r="F6261" s="2">
        <f>Electricity!G6286</f>
        <v>0</v>
      </c>
      <c r="G6261" s="2">
        <f>Electricity!H6286</f>
        <v>0</v>
      </c>
      <c r="H6261" s="2">
        <f>Electricity!I6286</f>
        <v>0</v>
      </c>
      <c r="I6261" s="2">
        <f>Electricity!J6286</f>
        <v>0</v>
      </c>
    </row>
    <row r="6262" spans="2:9" x14ac:dyDescent="0.35">
      <c r="B6262" s="458" t="str">
        <f t="shared" si="98"/>
        <v>09/18/2019 08:00:00 AM</v>
      </c>
      <c r="C6262" s="458">
        <v>43726</v>
      </c>
      <c r="D6262" s="459">
        <v>0.33333333333333337</v>
      </c>
      <c r="E6262" s="2">
        <f>Electricity!F6287</f>
        <v>0</v>
      </c>
      <c r="F6262" s="2">
        <f>Electricity!G6287</f>
        <v>0</v>
      </c>
      <c r="G6262" s="2">
        <f>Electricity!H6287</f>
        <v>0</v>
      </c>
      <c r="H6262" s="2">
        <f>Electricity!I6287</f>
        <v>0</v>
      </c>
      <c r="I6262" s="2">
        <f>Electricity!J6287</f>
        <v>0</v>
      </c>
    </row>
    <row r="6263" spans="2:9" x14ac:dyDescent="0.35">
      <c r="B6263" s="458" t="str">
        <f t="shared" si="98"/>
        <v>09/18/2019 09:00:00 AM</v>
      </c>
      <c r="C6263" s="458">
        <v>43726</v>
      </c>
      <c r="D6263" s="459">
        <v>0.375</v>
      </c>
      <c r="E6263" s="2">
        <f>Electricity!F6288</f>
        <v>0</v>
      </c>
      <c r="F6263" s="2">
        <f>Electricity!G6288</f>
        <v>0</v>
      </c>
      <c r="G6263" s="2">
        <f>Electricity!H6288</f>
        <v>0</v>
      </c>
      <c r="H6263" s="2">
        <f>Electricity!I6288</f>
        <v>0</v>
      </c>
      <c r="I6263" s="2">
        <f>Electricity!J6288</f>
        <v>0</v>
      </c>
    </row>
    <row r="6264" spans="2:9" x14ac:dyDescent="0.35">
      <c r="B6264" s="458" t="str">
        <f t="shared" si="98"/>
        <v>09/18/2019 10:00:00 AM</v>
      </c>
      <c r="C6264" s="458">
        <v>43726</v>
      </c>
      <c r="D6264" s="459">
        <v>0.41666666666666669</v>
      </c>
      <c r="E6264" s="2">
        <f>Electricity!F6289</f>
        <v>0</v>
      </c>
      <c r="F6264" s="2">
        <f>Electricity!G6289</f>
        <v>0</v>
      </c>
      <c r="G6264" s="2">
        <f>Electricity!H6289</f>
        <v>0</v>
      </c>
      <c r="H6264" s="2">
        <f>Electricity!I6289</f>
        <v>0</v>
      </c>
      <c r="I6264" s="2">
        <f>Electricity!J6289</f>
        <v>0</v>
      </c>
    </row>
    <row r="6265" spans="2:9" x14ac:dyDescent="0.35">
      <c r="B6265" s="458" t="str">
        <f t="shared" si="98"/>
        <v>09/18/2019 11:00:00 AM</v>
      </c>
      <c r="C6265" s="458">
        <v>43726</v>
      </c>
      <c r="D6265" s="459">
        <v>0.45833333333333337</v>
      </c>
      <c r="E6265" s="2">
        <f>Electricity!F6290</f>
        <v>0</v>
      </c>
      <c r="F6265" s="2">
        <f>Electricity!G6290</f>
        <v>0</v>
      </c>
      <c r="G6265" s="2">
        <f>Electricity!H6290</f>
        <v>0</v>
      </c>
      <c r="H6265" s="2">
        <f>Electricity!I6290</f>
        <v>0</v>
      </c>
      <c r="I6265" s="2">
        <f>Electricity!J6290</f>
        <v>0</v>
      </c>
    </row>
    <row r="6266" spans="2:9" x14ac:dyDescent="0.35">
      <c r="B6266" s="458" t="str">
        <f t="shared" si="98"/>
        <v>09/18/2019 12:00:00 PM</v>
      </c>
      <c r="C6266" s="458">
        <v>43726</v>
      </c>
      <c r="D6266" s="459">
        <v>0.50000000000000011</v>
      </c>
      <c r="E6266" s="2">
        <f>Electricity!F6291</f>
        <v>0</v>
      </c>
      <c r="F6266" s="2">
        <f>Electricity!G6291</f>
        <v>0</v>
      </c>
      <c r="G6266" s="2">
        <f>Electricity!H6291</f>
        <v>0</v>
      </c>
      <c r="H6266" s="2">
        <f>Electricity!I6291</f>
        <v>0</v>
      </c>
      <c r="I6266" s="2">
        <f>Electricity!J6291</f>
        <v>0</v>
      </c>
    </row>
    <row r="6267" spans="2:9" x14ac:dyDescent="0.35">
      <c r="B6267" s="458" t="str">
        <f t="shared" si="98"/>
        <v>09/18/2019 01:00:00 PM</v>
      </c>
      <c r="C6267" s="458">
        <v>43726</v>
      </c>
      <c r="D6267" s="459">
        <v>0.54166666666666674</v>
      </c>
      <c r="E6267" s="2">
        <f>Electricity!F6292</f>
        <v>0</v>
      </c>
      <c r="F6267" s="2">
        <f>Electricity!G6292</f>
        <v>0</v>
      </c>
      <c r="G6267" s="2">
        <f>Electricity!H6292</f>
        <v>0</v>
      </c>
      <c r="H6267" s="2">
        <f>Electricity!I6292</f>
        <v>0</v>
      </c>
      <c r="I6267" s="2">
        <f>Electricity!J6292</f>
        <v>0</v>
      </c>
    </row>
    <row r="6268" spans="2:9" x14ac:dyDescent="0.35">
      <c r="B6268" s="458" t="str">
        <f t="shared" si="98"/>
        <v>09/18/2019 02:00:00 PM</v>
      </c>
      <c r="C6268" s="458">
        <v>43726</v>
      </c>
      <c r="D6268" s="459">
        <v>0.58333333333333337</v>
      </c>
      <c r="E6268" s="2">
        <f>Electricity!F6293</f>
        <v>0</v>
      </c>
      <c r="F6268" s="2">
        <f>Electricity!G6293</f>
        <v>0</v>
      </c>
      <c r="G6268" s="2">
        <f>Electricity!H6293</f>
        <v>0</v>
      </c>
      <c r="H6268" s="2">
        <f>Electricity!I6293</f>
        <v>0</v>
      </c>
      <c r="I6268" s="2">
        <f>Electricity!J6293</f>
        <v>0</v>
      </c>
    </row>
    <row r="6269" spans="2:9" x14ac:dyDescent="0.35">
      <c r="B6269" s="458" t="str">
        <f t="shared" si="98"/>
        <v>09/18/2019 03:00:00 PM</v>
      </c>
      <c r="C6269" s="458">
        <v>43726</v>
      </c>
      <c r="D6269" s="459">
        <v>0.62500000000000011</v>
      </c>
      <c r="E6269" s="2">
        <f>Electricity!F6294</f>
        <v>0</v>
      </c>
      <c r="F6269" s="2">
        <f>Electricity!G6294</f>
        <v>0</v>
      </c>
      <c r="G6269" s="2">
        <f>Electricity!H6294</f>
        <v>0</v>
      </c>
      <c r="H6269" s="2">
        <f>Electricity!I6294</f>
        <v>0</v>
      </c>
      <c r="I6269" s="2">
        <f>Electricity!J6294</f>
        <v>0</v>
      </c>
    </row>
    <row r="6270" spans="2:9" x14ac:dyDescent="0.35">
      <c r="B6270" s="458" t="str">
        <f t="shared" si="98"/>
        <v>09/18/2019 04:00:00 PM</v>
      </c>
      <c r="C6270" s="458">
        <v>43726</v>
      </c>
      <c r="D6270" s="459">
        <v>0.66666666666666674</v>
      </c>
      <c r="E6270" s="2">
        <f>Electricity!F6295</f>
        <v>0</v>
      </c>
      <c r="F6270" s="2">
        <f>Electricity!G6295</f>
        <v>0</v>
      </c>
      <c r="G6270" s="2">
        <f>Electricity!H6295</f>
        <v>0</v>
      </c>
      <c r="H6270" s="2">
        <f>Electricity!I6295</f>
        <v>0</v>
      </c>
      <c r="I6270" s="2">
        <f>Electricity!J6295</f>
        <v>0</v>
      </c>
    </row>
    <row r="6271" spans="2:9" x14ac:dyDescent="0.35">
      <c r="B6271" s="458" t="str">
        <f t="shared" si="98"/>
        <v>09/18/2019 05:00:00 PM</v>
      </c>
      <c r="C6271" s="458">
        <v>43726</v>
      </c>
      <c r="D6271" s="459">
        <v>0.70833333333333337</v>
      </c>
      <c r="E6271" s="2">
        <f>Electricity!F6296</f>
        <v>0</v>
      </c>
      <c r="F6271" s="2">
        <f>Electricity!G6296</f>
        <v>0</v>
      </c>
      <c r="G6271" s="2">
        <f>Electricity!H6296</f>
        <v>0</v>
      </c>
      <c r="H6271" s="2">
        <f>Electricity!I6296</f>
        <v>0</v>
      </c>
      <c r="I6271" s="2">
        <f>Electricity!J6296</f>
        <v>0</v>
      </c>
    </row>
    <row r="6272" spans="2:9" x14ac:dyDescent="0.35">
      <c r="B6272" s="458" t="str">
        <f t="shared" si="98"/>
        <v>09/18/2019 06:00:00 PM</v>
      </c>
      <c r="C6272" s="458">
        <v>43726</v>
      </c>
      <c r="D6272" s="459">
        <v>0.75000000000000011</v>
      </c>
      <c r="E6272" s="2">
        <f>Electricity!F6297</f>
        <v>0</v>
      </c>
      <c r="F6272" s="2">
        <f>Electricity!G6297</f>
        <v>0</v>
      </c>
      <c r="G6272" s="2">
        <f>Electricity!H6297</f>
        <v>0</v>
      </c>
      <c r="H6272" s="2">
        <f>Electricity!I6297</f>
        <v>0</v>
      </c>
      <c r="I6272" s="2">
        <f>Electricity!J6297</f>
        <v>0</v>
      </c>
    </row>
    <row r="6273" spans="2:9" x14ac:dyDescent="0.35">
      <c r="B6273" s="458" t="str">
        <f t="shared" si="98"/>
        <v>09/18/2019 07:00:00 PM</v>
      </c>
      <c r="C6273" s="458">
        <v>43726</v>
      </c>
      <c r="D6273" s="459">
        <v>0.79166666666666674</v>
      </c>
      <c r="E6273" s="2">
        <f>Electricity!F6298</f>
        <v>0</v>
      </c>
      <c r="F6273" s="2">
        <f>Electricity!G6298</f>
        <v>0</v>
      </c>
      <c r="G6273" s="2">
        <f>Electricity!H6298</f>
        <v>0</v>
      </c>
      <c r="H6273" s="2">
        <f>Electricity!I6298</f>
        <v>0</v>
      </c>
      <c r="I6273" s="2">
        <f>Electricity!J6298</f>
        <v>0</v>
      </c>
    </row>
    <row r="6274" spans="2:9" x14ac:dyDescent="0.35">
      <c r="B6274" s="458" t="str">
        <f t="shared" si="98"/>
        <v>09/18/2019 08:00:00 PM</v>
      </c>
      <c r="C6274" s="458">
        <v>43726</v>
      </c>
      <c r="D6274" s="459">
        <v>0.83333333333333337</v>
      </c>
      <c r="E6274" s="2">
        <f>Electricity!F6299</f>
        <v>0</v>
      </c>
      <c r="F6274" s="2">
        <f>Electricity!G6299</f>
        <v>0</v>
      </c>
      <c r="G6274" s="2">
        <f>Electricity!H6299</f>
        <v>0</v>
      </c>
      <c r="H6274" s="2">
        <f>Electricity!I6299</f>
        <v>0</v>
      </c>
      <c r="I6274" s="2">
        <f>Electricity!J6299</f>
        <v>0</v>
      </c>
    </row>
    <row r="6275" spans="2:9" x14ac:dyDescent="0.35">
      <c r="B6275" s="458" t="str">
        <f t="shared" si="98"/>
        <v>09/18/2019 09:00:00 PM</v>
      </c>
      <c r="C6275" s="458">
        <v>43726</v>
      </c>
      <c r="D6275" s="459">
        <v>0.87500000000000011</v>
      </c>
      <c r="E6275" s="2">
        <f>Electricity!F6300</f>
        <v>0</v>
      </c>
      <c r="F6275" s="2">
        <f>Electricity!G6300</f>
        <v>0</v>
      </c>
      <c r="G6275" s="2">
        <f>Electricity!H6300</f>
        <v>0</v>
      </c>
      <c r="H6275" s="2">
        <f>Electricity!I6300</f>
        <v>0</v>
      </c>
      <c r="I6275" s="2">
        <f>Electricity!J6300</f>
        <v>0</v>
      </c>
    </row>
    <row r="6276" spans="2:9" x14ac:dyDescent="0.35">
      <c r="B6276" s="458" t="str">
        <f t="shared" si="98"/>
        <v>09/18/2019 10:00:00 PM</v>
      </c>
      <c r="C6276" s="458">
        <v>43726</v>
      </c>
      <c r="D6276" s="459">
        <v>0.91666666666666674</v>
      </c>
      <c r="E6276" s="2">
        <f>Electricity!F6301</f>
        <v>0</v>
      </c>
      <c r="F6276" s="2">
        <f>Electricity!G6301</f>
        <v>0</v>
      </c>
      <c r="G6276" s="2">
        <f>Electricity!H6301</f>
        <v>0</v>
      </c>
      <c r="H6276" s="2">
        <f>Electricity!I6301</f>
        <v>0</v>
      </c>
      <c r="I6276" s="2">
        <f>Electricity!J6301</f>
        <v>0</v>
      </c>
    </row>
    <row r="6277" spans="2:9" x14ac:dyDescent="0.35">
      <c r="B6277" s="458" t="str">
        <f t="shared" si="98"/>
        <v>09/18/2019 11:00:00 PM</v>
      </c>
      <c r="C6277" s="458">
        <v>43726</v>
      </c>
      <c r="D6277" s="459">
        <v>0.95833333333333337</v>
      </c>
      <c r="E6277" s="2">
        <f>Electricity!F6302</f>
        <v>0</v>
      </c>
      <c r="F6277" s="2">
        <f>Electricity!G6302</f>
        <v>0</v>
      </c>
      <c r="G6277" s="2">
        <f>Electricity!H6302</f>
        <v>0</v>
      </c>
      <c r="H6277" s="2">
        <f>Electricity!I6302</f>
        <v>0</v>
      </c>
      <c r="I6277" s="2">
        <f>Electricity!J6302</f>
        <v>0</v>
      </c>
    </row>
    <row r="6278" spans="2:9" x14ac:dyDescent="0.35">
      <c r="B6278" s="458" t="str">
        <f t="shared" si="98"/>
        <v>09/19/2019 12:00:00 AM</v>
      </c>
      <c r="C6278" s="458">
        <v>43727</v>
      </c>
      <c r="D6278" s="459">
        <v>3.1225022567582528E-17</v>
      </c>
      <c r="E6278" s="2">
        <f>Electricity!F6303</f>
        <v>0</v>
      </c>
      <c r="F6278" s="2">
        <f>Electricity!G6303</f>
        <v>0</v>
      </c>
      <c r="G6278" s="2">
        <f>Electricity!H6303</f>
        <v>0</v>
      </c>
      <c r="H6278" s="2">
        <f>Electricity!I6303</f>
        <v>0</v>
      </c>
      <c r="I6278" s="2">
        <f>Electricity!J6303</f>
        <v>0</v>
      </c>
    </row>
    <row r="6279" spans="2:9" x14ac:dyDescent="0.35">
      <c r="B6279" s="458" t="str">
        <f t="shared" si="98"/>
        <v>09/19/2019 01:00:00 AM</v>
      </c>
      <c r="C6279" s="458">
        <v>43727</v>
      </c>
      <c r="D6279" s="459">
        <v>4.1666666666666699E-2</v>
      </c>
      <c r="E6279" s="2">
        <f>Electricity!F6304</f>
        <v>0</v>
      </c>
      <c r="F6279" s="2">
        <f>Electricity!G6304</f>
        <v>0</v>
      </c>
      <c r="G6279" s="2">
        <f>Electricity!H6304</f>
        <v>0</v>
      </c>
      <c r="H6279" s="2">
        <f>Electricity!I6304</f>
        <v>0</v>
      </c>
      <c r="I6279" s="2">
        <f>Electricity!J6304</f>
        <v>0</v>
      </c>
    </row>
    <row r="6280" spans="2:9" x14ac:dyDescent="0.35">
      <c r="B6280" s="458" t="str">
        <f t="shared" si="98"/>
        <v>09/19/2019 02:00:00 AM</v>
      </c>
      <c r="C6280" s="458">
        <v>43727</v>
      </c>
      <c r="D6280" s="459">
        <v>8.333333333333337E-2</v>
      </c>
      <c r="E6280" s="2">
        <f>Electricity!F6305</f>
        <v>0</v>
      </c>
      <c r="F6280" s="2">
        <f>Electricity!G6305</f>
        <v>0</v>
      </c>
      <c r="G6280" s="2">
        <f>Electricity!H6305</f>
        <v>0</v>
      </c>
      <c r="H6280" s="2">
        <f>Electricity!I6305</f>
        <v>0</v>
      </c>
      <c r="I6280" s="2">
        <f>Electricity!J6305</f>
        <v>0</v>
      </c>
    </row>
    <row r="6281" spans="2:9" x14ac:dyDescent="0.35">
      <c r="B6281" s="458" t="str">
        <f t="shared" si="98"/>
        <v>09/19/2019 03:00:00 AM</v>
      </c>
      <c r="C6281" s="458">
        <v>43727</v>
      </c>
      <c r="D6281" s="459">
        <v>0.12500000000000006</v>
      </c>
      <c r="E6281" s="2">
        <f>Electricity!F6306</f>
        <v>0</v>
      </c>
      <c r="F6281" s="2">
        <f>Electricity!G6306</f>
        <v>0</v>
      </c>
      <c r="G6281" s="2">
        <f>Electricity!H6306</f>
        <v>0</v>
      </c>
      <c r="H6281" s="2">
        <f>Electricity!I6306</f>
        <v>0</v>
      </c>
      <c r="I6281" s="2">
        <f>Electricity!J6306</f>
        <v>0</v>
      </c>
    </row>
    <row r="6282" spans="2:9" x14ac:dyDescent="0.35">
      <c r="B6282" s="458" t="str">
        <f t="shared" si="98"/>
        <v>09/19/2019 04:00:00 AM</v>
      </c>
      <c r="C6282" s="458">
        <v>43727</v>
      </c>
      <c r="D6282" s="459">
        <v>0.16666666666666669</v>
      </c>
      <c r="E6282" s="2">
        <f>Electricity!F6307</f>
        <v>0</v>
      </c>
      <c r="F6282" s="2">
        <f>Electricity!G6307</f>
        <v>0</v>
      </c>
      <c r="G6282" s="2">
        <f>Electricity!H6307</f>
        <v>0</v>
      </c>
      <c r="H6282" s="2">
        <f>Electricity!I6307</f>
        <v>0</v>
      </c>
      <c r="I6282" s="2">
        <f>Electricity!J6307</f>
        <v>0</v>
      </c>
    </row>
    <row r="6283" spans="2:9" x14ac:dyDescent="0.35">
      <c r="B6283" s="458" t="str">
        <f t="shared" si="98"/>
        <v>09/19/2019 05:00:00 AM</v>
      </c>
      <c r="C6283" s="458">
        <v>43727</v>
      </c>
      <c r="D6283" s="459">
        <v>0.20833333333333337</v>
      </c>
      <c r="E6283" s="2">
        <f>Electricity!F6308</f>
        <v>0</v>
      </c>
      <c r="F6283" s="2">
        <f>Electricity!G6308</f>
        <v>0</v>
      </c>
      <c r="G6283" s="2">
        <f>Electricity!H6308</f>
        <v>0</v>
      </c>
      <c r="H6283" s="2">
        <f>Electricity!I6308</f>
        <v>0</v>
      </c>
      <c r="I6283" s="2">
        <f>Electricity!J6308</f>
        <v>0</v>
      </c>
    </row>
    <row r="6284" spans="2:9" x14ac:dyDescent="0.35">
      <c r="B6284" s="458" t="str">
        <f t="shared" si="98"/>
        <v>09/19/2019 06:00:00 AM</v>
      </c>
      <c r="C6284" s="458">
        <v>43727</v>
      </c>
      <c r="D6284" s="459">
        <v>0.25</v>
      </c>
      <c r="E6284" s="2">
        <f>Electricity!F6309</f>
        <v>0</v>
      </c>
      <c r="F6284" s="2">
        <f>Electricity!G6309</f>
        <v>0</v>
      </c>
      <c r="G6284" s="2">
        <f>Electricity!H6309</f>
        <v>0</v>
      </c>
      <c r="H6284" s="2">
        <f>Electricity!I6309</f>
        <v>0</v>
      </c>
      <c r="I6284" s="2">
        <f>Electricity!J6309</f>
        <v>0</v>
      </c>
    </row>
    <row r="6285" spans="2:9" x14ac:dyDescent="0.35">
      <c r="B6285" s="458" t="str">
        <f t="shared" si="98"/>
        <v>09/19/2019 07:00:00 AM</v>
      </c>
      <c r="C6285" s="458">
        <v>43727</v>
      </c>
      <c r="D6285" s="459">
        <v>0.29166666666666669</v>
      </c>
      <c r="E6285" s="2">
        <f>Electricity!F6310</f>
        <v>0</v>
      </c>
      <c r="F6285" s="2">
        <f>Electricity!G6310</f>
        <v>0</v>
      </c>
      <c r="G6285" s="2">
        <f>Electricity!H6310</f>
        <v>0</v>
      </c>
      <c r="H6285" s="2">
        <f>Electricity!I6310</f>
        <v>0</v>
      </c>
      <c r="I6285" s="2">
        <f>Electricity!J6310</f>
        <v>0</v>
      </c>
    </row>
    <row r="6286" spans="2:9" x14ac:dyDescent="0.35">
      <c r="B6286" s="458" t="str">
        <f t="shared" si="98"/>
        <v>09/19/2019 08:00:00 AM</v>
      </c>
      <c r="C6286" s="458">
        <v>43727</v>
      </c>
      <c r="D6286" s="459">
        <v>0.33333333333333337</v>
      </c>
      <c r="E6286" s="2">
        <f>Electricity!F6311</f>
        <v>0</v>
      </c>
      <c r="F6286" s="2">
        <f>Electricity!G6311</f>
        <v>0</v>
      </c>
      <c r="G6286" s="2">
        <f>Electricity!H6311</f>
        <v>0</v>
      </c>
      <c r="H6286" s="2">
        <f>Electricity!I6311</f>
        <v>0</v>
      </c>
      <c r="I6286" s="2">
        <f>Electricity!J6311</f>
        <v>0</v>
      </c>
    </row>
    <row r="6287" spans="2:9" x14ac:dyDescent="0.35">
      <c r="B6287" s="458" t="str">
        <f t="shared" ref="B6287:B6350" si="99">CONCATENATE(TEXT(C6287,"mm/dd/yyyy")," ",TEXT(D6287,"hh:mm:ss AM/PM"))</f>
        <v>09/19/2019 09:00:00 AM</v>
      </c>
      <c r="C6287" s="458">
        <v>43727</v>
      </c>
      <c r="D6287" s="459">
        <v>0.375</v>
      </c>
      <c r="E6287" s="2">
        <f>Electricity!F6312</f>
        <v>0</v>
      </c>
      <c r="F6287" s="2">
        <f>Electricity!G6312</f>
        <v>0</v>
      </c>
      <c r="G6287" s="2">
        <f>Electricity!H6312</f>
        <v>0</v>
      </c>
      <c r="H6287" s="2">
        <f>Electricity!I6312</f>
        <v>0</v>
      </c>
      <c r="I6287" s="2">
        <f>Electricity!J6312</f>
        <v>0</v>
      </c>
    </row>
    <row r="6288" spans="2:9" x14ac:dyDescent="0.35">
      <c r="B6288" s="458" t="str">
        <f t="shared" si="99"/>
        <v>09/19/2019 10:00:00 AM</v>
      </c>
      <c r="C6288" s="458">
        <v>43727</v>
      </c>
      <c r="D6288" s="459">
        <v>0.41666666666666669</v>
      </c>
      <c r="E6288" s="2">
        <f>Electricity!F6313</f>
        <v>0</v>
      </c>
      <c r="F6288" s="2">
        <f>Electricity!G6313</f>
        <v>0</v>
      </c>
      <c r="G6288" s="2">
        <f>Electricity!H6313</f>
        <v>0</v>
      </c>
      <c r="H6288" s="2">
        <f>Electricity!I6313</f>
        <v>0</v>
      </c>
      <c r="I6288" s="2">
        <f>Electricity!J6313</f>
        <v>0</v>
      </c>
    </row>
    <row r="6289" spans="2:9" x14ac:dyDescent="0.35">
      <c r="B6289" s="458" t="str">
        <f t="shared" si="99"/>
        <v>09/19/2019 11:00:00 AM</v>
      </c>
      <c r="C6289" s="458">
        <v>43727</v>
      </c>
      <c r="D6289" s="459">
        <v>0.45833333333333337</v>
      </c>
      <c r="E6289" s="2">
        <f>Electricity!F6314</f>
        <v>0</v>
      </c>
      <c r="F6289" s="2">
        <f>Electricity!G6314</f>
        <v>0</v>
      </c>
      <c r="G6289" s="2">
        <f>Electricity!H6314</f>
        <v>0</v>
      </c>
      <c r="H6289" s="2">
        <f>Electricity!I6314</f>
        <v>0</v>
      </c>
      <c r="I6289" s="2">
        <f>Electricity!J6314</f>
        <v>0</v>
      </c>
    </row>
    <row r="6290" spans="2:9" x14ac:dyDescent="0.35">
      <c r="B6290" s="458" t="str">
        <f t="shared" si="99"/>
        <v>09/19/2019 12:00:00 PM</v>
      </c>
      <c r="C6290" s="458">
        <v>43727</v>
      </c>
      <c r="D6290" s="459">
        <v>0.50000000000000011</v>
      </c>
      <c r="E6290" s="2">
        <f>Electricity!F6315</f>
        <v>0</v>
      </c>
      <c r="F6290" s="2">
        <f>Electricity!G6315</f>
        <v>0</v>
      </c>
      <c r="G6290" s="2">
        <f>Electricity!H6315</f>
        <v>0</v>
      </c>
      <c r="H6290" s="2">
        <f>Electricity!I6315</f>
        <v>0</v>
      </c>
      <c r="I6290" s="2">
        <f>Electricity!J6315</f>
        <v>0</v>
      </c>
    </row>
    <row r="6291" spans="2:9" x14ac:dyDescent="0.35">
      <c r="B6291" s="458" t="str">
        <f t="shared" si="99"/>
        <v>09/19/2019 01:00:00 PM</v>
      </c>
      <c r="C6291" s="458">
        <v>43727</v>
      </c>
      <c r="D6291" s="459">
        <v>0.54166666666666674</v>
      </c>
      <c r="E6291" s="2">
        <f>Electricity!F6316</f>
        <v>0</v>
      </c>
      <c r="F6291" s="2">
        <f>Electricity!G6316</f>
        <v>0</v>
      </c>
      <c r="G6291" s="2">
        <f>Electricity!H6316</f>
        <v>0</v>
      </c>
      <c r="H6291" s="2">
        <f>Electricity!I6316</f>
        <v>0</v>
      </c>
      <c r="I6291" s="2">
        <f>Electricity!J6316</f>
        <v>0</v>
      </c>
    </row>
    <row r="6292" spans="2:9" x14ac:dyDescent="0.35">
      <c r="B6292" s="458" t="str">
        <f t="shared" si="99"/>
        <v>09/19/2019 02:00:00 PM</v>
      </c>
      <c r="C6292" s="458">
        <v>43727</v>
      </c>
      <c r="D6292" s="459">
        <v>0.58333333333333337</v>
      </c>
      <c r="E6292" s="2">
        <f>Electricity!F6317</f>
        <v>0</v>
      </c>
      <c r="F6292" s="2">
        <f>Electricity!G6317</f>
        <v>0</v>
      </c>
      <c r="G6292" s="2">
        <f>Electricity!H6317</f>
        <v>0</v>
      </c>
      <c r="H6292" s="2">
        <f>Electricity!I6317</f>
        <v>0</v>
      </c>
      <c r="I6292" s="2">
        <f>Electricity!J6317</f>
        <v>0</v>
      </c>
    </row>
    <row r="6293" spans="2:9" x14ac:dyDescent="0.35">
      <c r="B6293" s="458" t="str">
        <f t="shared" si="99"/>
        <v>09/19/2019 03:00:00 PM</v>
      </c>
      <c r="C6293" s="458">
        <v>43727</v>
      </c>
      <c r="D6293" s="459">
        <v>0.62500000000000011</v>
      </c>
      <c r="E6293" s="2">
        <f>Electricity!F6318</f>
        <v>0</v>
      </c>
      <c r="F6293" s="2">
        <f>Electricity!G6318</f>
        <v>0</v>
      </c>
      <c r="G6293" s="2">
        <f>Electricity!H6318</f>
        <v>0</v>
      </c>
      <c r="H6293" s="2">
        <f>Electricity!I6318</f>
        <v>0</v>
      </c>
      <c r="I6293" s="2">
        <f>Electricity!J6318</f>
        <v>0</v>
      </c>
    </row>
    <row r="6294" spans="2:9" x14ac:dyDescent="0.35">
      <c r="B6294" s="458" t="str">
        <f t="shared" si="99"/>
        <v>09/19/2019 04:00:00 PM</v>
      </c>
      <c r="C6294" s="458">
        <v>43727</v>
      </c>
      <c r="D6294" s="459">
        <v>0.66666666666666674</v>
      </c>
      <c r="E6294" s="2">
        <f>Electricity!F6319</f>
        <v>0</v>
      </c>
      <c r="F6294" s="2">
        <f>Electricity!G6319</f>
        <v>0</v>
      </c>
      <c r="G6294" s="2">
        <f>Electricity!H6319</f>
        <v>0</v>
      </c>
      <c r="H6294" s="2">
        <f>Electricity!I6319</f>
        <v>0</v>
      </c>
      <c r="I6294" s="2">
        <f>Electricity!J6319</f>
        <v>0</v>
      </c>
    </row>
    <row r="6295" spans="2:9" x14ac:dyDescent="0.35">
      <c r="B6295" s="458" t="str">
        <f t="shared" si="99"/>
        <v>09/19/2019 05:00:00 PM</v>
      </c>
      <c r="C6295" s="458">
        <v>43727</v>
      </c>
      <c r="D6295" s="459">
        <v>0.70833333333333337</v>
      </c>
      <c r="E6295" s="2">
        <f>Electricity!F6320</f>
        <v>0</v>
      </c>
      <c r="F6295" s="2">
        <f>Electricity!G6320</f>
        <v>0</v>
      </c>
      <c r="G6295" s="2">
        <f>Electricity!H6320</f>
        <v>0</v>
      </c>
      <c r="H6295" s="2">
        <f>Electricity!I6320</f>
        <v>0</v>
      </c>
      <c r="I6295" s="2">
        <f>Electricity!J6320</f>
        <v>0</v>
      </c>
    </row>
    <row r="6296" spans="2:9" x14ac:dyDescent="0.35">
      <c r="B6296" s="458" t="str">
        <f t="shared" si="99"/>
        <v>09/19/2019 06:00:00 PM</v>
      </c>
      <c r="C6296" s="458">
        <v>43727</v>
      </c>
      <c r="D6296" s="459">
        <v>0.75000000000000011</v>
      </c>
      <c r="E6296" s="2">
        <f>Electricity!F6321</f>
        <v>0</v>
      </c>
      <c r="F6296" s="2">
        <f>Electricity!G6321</f>
        <v>0</v>
      </c>
      <c r="G6296" s="2">
        <f>Electricity!H6321</f>
        <v>0</v>
      </c>
      <c r="H6296" s="2">
        <f>Electricity!I6321</f>
        <v>0</v>
      </c>
      <c r="I6296" s="2">
        <f>Electricity!J6321</f>
        <v>0</v>
      </c>
    </row>
    <row r="6297" spans="2:9" x14ac:dyDescent="0.35">
      <c r="B6297" s="458" t="str">
        <f t="shared" si="99"/>
        <v>09/19/2019 07:00:00 PM</v>
      </c>
      <c r="C6297" s="458">
        <v>43727</v>
      </c>
      <c r="D6297" s="459">
        <v>0.79166666666666674</v>
      </c>
      <c r="E6297" s="2">
        <f>Electricity!F6322</f>
        <v>0</v>
      </c>
      <c r="F6297" s="2">
        <f>Electricity!G6322</f>
        <v>0</v>
      </c>
      <c r="G6297" s="2">
        <f>Electricity!H6322</f>
        <v>0</v>
      </c>
      <c r="H6297" s="2">
        <f>Electricity!I6322</f>
        <v>0</v>
      </c>
      <c r="I6297" s="2">
        <f>Electricity!J6322</f>
        <v>0</v>
      </c>
    </row>
    <row r="6298" spans="2:9" x14ac:dyDescent="0.35">
      <c r="B6298" s="458" t="str">
        <f t="shared" si="99"/>
        <v>09/19/2019 08:00:00 PM</v>
      </c>
      <c r="C6298" s="458">
        <v>43727</v>
      </c>
      <c r="D6298" s="459">
        <v>0.83333333333333337</v>
      </c>
      <c r="E6298" s="2">
        <f>Electricity!F6323</f>
        <v>0</v>
      </c>
      <c r="F6298" s="2">
        <f>Electricity!G6323</f>
        <v>0</v>
      </c>
      <c r="G6298" s="2">
        <f>Electricity!H6323</f>
        <v>0</v>
      </c>
      <c r="H6298" s="2">
        <f>Electricity!I6323</f>
        <v>0</v>
      </c>
      <c r="I6298" s="2">
        <f>Electricity!J6323</f>
        <v>0</v>
      </c>
    </row>
    <row r="6299" spans="2:9" x14ac:dyDescent="0.35">
      <c r="B6299" s="458" t="str">
        <f t="shared" si="99"/>
        <v>09/19/2019 09:00:00 PM</v>
      </c>
      <c r="C6299" s="458">
        <v>43727</v>
      </c>
      <c r="D6299" s="459">
        <v>0.87500000000000011</v>
      </c>
      <c r="E6299" s="2">
        <f>Electricity!F6324</f>
        <v>0</v>
      </c>
      <c r="F6299" s="2">
        <f>Electricity!G6324</f>
        <v>0</v>
      </c>
      <c r="G6299" s="2">
        <f>Electricity!H6324</f>
        <v>0</v>
      </c>
      <c r="H6299" s="2">
        <f>Electricity!I6324</f>
        <v>0</v>
      </c>
      <c r="I6299" s="2">
        <f>Electricity!J6324</f>
        <v>0</v>
      </c>
    </row>
    <row r="6300" spans="2:9" x14ac:dyDescent="0.35">
      <c r="B6300" s="458" t="str">
        <f t="shared" si="99"/>
        <v>09/19/2019 10:00:00 PM</v>
      </c>
      <c r="C6300" s="458">
        <v>43727</v>
      </c>
      <c r="D6300" s="459">
        <v>0.91666666666666674</v>
      </c>
      <c r="E6300" s="2">
        <f>Electricity!F6325</f>
        <v>0</v>
      </c>
      <c r="F6300" s="2">
        <f>Electricity!G6325</f>
        <v>0</v>
      </c>
      <c r="G6300" s="2">
        <f>Electricity!H6325</f>
        <v>0</v>
      </c>
      <c r="H6300" s="2">
        <f>Electricity!I6325</f>
        <v>0</v>
      </c>
      <c r="I6300" s="2">
        <f>Electricity!J6325</f>
        <v>0</v>
      </c>
    </row>
    <row r="6301" spans="2:9" x14ac:dyDescent="0.35">
      <c r="B6301" s="458" t="str">
        <f t="shared" si="99"/>
        <v>09/19/2019 11:00:00 PM</v>
      </c>
      <c r="C6301" s="458">
        <v>43727</v>
      </c>
      <c r="D6301" s="459">
        <v>0.95833333333333337</v>
      </c>
      <c r="E6301" s="2">
        <f>Electricity!F6326</f>
        <v>0</v>
      </c>
      <c r="F6301" s="2">
        <f>Electricity!G6326</f>
        <v>0</v>
      </c>
      <c r="G6301" s="2">
        <f>Electricity!H6326</f>
        <v>0</v>
      </c>
      <c r="H6301" s="2">
        <f>Electricity!I6326</f>
        <v>0</v>
      </c>
      <c r="I6301" s="2">
        <f>Electricity!J6326</f>
        <v>0</v>
      </c>
    </row>
    <row r="6302" spans="2:9" x14ac:dyDescent="0.35">
      <c r="B6302" s="458" t="str">
        <f t="shared" si="99"/>
        <v>09/20/2019 12:00:00 AM</v>
      </c>
      <c r="C6302" s="458">
        <v>43728</v>
      </c>
      <c r="D6302" s="459">
        <v>3.1225022567582528E-17</v>
      </c>
      <c r="E6302" s="2">
        <f>Electricity!F6327</f>
        <v>0</v>
      </c>
      <c r="F6302" s="2">
        <f>Electricity!G6327</f>
        <v>0</v>
      </c>
      <c r="G6302" s="2">
        <f>Electricity!H6327</f>
        <v>0</v>
      </c>
      <c r="H6302" s="2">
        <f>Electricity!I6327</f>
        <v>0</v>
      </c>
      <c r="I6302" s="2">
        <f>Electricity!J6327</f>
        <v>0</v>
      </c>
    </row>
    <row r="6303" spans="2:9" x14ac:dyDescent="0.35">
      <c r="B6303" s="458" t="str">
        <f t="shared" si="99"/>
        <v>09/20/2019 01:00:00 AM</v>
      </c>
      <c r="C6303" s="458">
        <v>43728</v>
      </c>
      <c r="D6303" s="459">
        <v>4.1666666666666699E-2</v>
      </c>
      <c r="E6303" s="2">
        <f>Electricity!F6328</f>
        <v>0</v>
      </c>
      <c r="F6303" s="2">
        <f>Electricity!G6328</f>
        <v>0</v>
      </c>
      <c r="G6303" s="2">
        <f>Electricity!H6328</f>
        <v>0</v>
      </c>
      <c r="H6303" s="2">
        <f>Electricity!I6328</f>
        <v>0</v>
      </c>
      <c r="I6303" s="2">
        <f>Electricity!J6328</f>
        <v>0</v>
      </c>
    </row>
    <row r="6304" spans="2:9" x14ac:dyDescent="0.35">
      <c r="B6304" s="458" t="str">
        <f t="shared" si="99"/>
        <v>09/20/2019 02:00:00 AM</v>
      </c>
      <c r="C6304" s="458">
        <v>43728</v>
      </c>
      <c r="D6304" s="459">
        <v>8.333333333333337E-2</v>
      </c>
      <c r="E6304" s="2">
        <f>Electricity!F6329</f>
        <v>0</v>
      </c>
      <c r="F6304" s="2">
        <f>Electricity!G6329</f>
        <v>0</v>
      </c>
      <c r="G6304" s="2">
        <f>Electricity!H6329</f>
        <v>0</v>
      </c>
      <c r="H6304" s="2">
        <f>Electricity!I6329</f>
        <v>0</v>
      </c>
      <c r="I6304" s="2">
        <f>Electricity!J6329</f>
        <v>0</v>
      </c>
    </row>
    <row r="6305" spans="2:9" x14ac:dyDescent="0.35">
      <c r="B6305" s="458" t="str">
        <f t="shared" si="99"/>
        <v>09/20/2019 03:00:00 AM</v>
      </c>
      <c r="C6305" s="458">
        <v>43728</v>
      </c>
      <c r="D6305" s="459">
        <v>0.12500000000000006</v>
      </c>
      <c r="E6305" s="2">
        <f>Electricity!F6330</f>
        <v>0</v>
      </c>
      <c r="F6305" s="2">
        <f>Electricity!G6330</f>
        <v>0</v>
      </c>
      <c r="G6305" s="2">
        <f>Electricity!H6330</f>
        <v>0</v>
      </c>
      <c r="H6305" s="2">
        <f>Electricity!I6330</f>
        <v>0</v>
      </c>
      <c r="I6305" s="2">
        <f>Electricity!J6330</f>
        <v>0</v>
      </c>
    </row>
    <row r="6306" spans="2:9" x14ac:dyDescent="0.35">
      <c r="B6306" s="458" t="str">
        <f t="shared" si="99"/>
        <v>09/20/2019 04:00:00 AM</v>
      </c>
      <c r="C6306" s="458">
        <v>43728</v>
      </c>
      <c r="D6306" s="459">
        <v>0.16666666666666669</v>
      </c>
      <c r="E6306" s="2">
        <f>Electricity!F6331</f>
        <v>0</v>
      </c>
      <c r="F6306" s="2">
        <f>Electricity!G6331</f>
        <v>0</v>
      </c>
      <c r="G6306" s="2">
        <f>Electricity!H6331</f>
        <v>0</v>
      </c>
      <c r="H6306" s="2">
        <f>Electricity!I6331</f>
        <v>0</v>
      </c>
      <c r="I6306" s="2">
        <f>Electricity!J6331</f>
        <v>0</v>
      </c>
    </row>
    <row r="6307" spans="2:9" x14ac:dyDescent="0.35">
      <c r="B6307" s="458" t="str">
        <f t="shared" si="99"/>
        <v>09/20/2019 05:00:00 AM</v>
      </c>
      <c r="C6307" s="458">
        <v>43728</v>
      </c>
      <c r="D6307" s="459">
        <v>0.20833333333333337</v>
      </c>
      <c r="E6307" s="2">
        <f>Electricity!F6332</f>
        <v>0</v>
      </c>
      <c r="F6307" s="2">
        <f>Electricity!G6332</f>
        <v>0</v>
      </c>
      <c r="G6307" s="2">
        <f>Electricity!H6332</f>
        <v>0</v>
      </c>
      <c r="H6307" s="2">
        <f>Electricity!I6332</f>
        <v>0</v>
      </c>
      <c r="I6307" s="2">
        <f>Electricity!J6332</f>
        <v>0</v>
      </c>
    </row>
    <row r="6308" spans="2:9" x14ac:dyDescent="0.35">
      <c r="B6308" s="458" t="str">
        <f t="shared" si="99"/>
        <v>09/20/2019 06:00:00 AM</v>
      </c>
      <c r="C6308" s="458">
        <v>43728</v>
      </c>
      <c r="D6308" s="459">
        <v>0.25</v>
      </c>
      <c r="E6308" s="2">
        <f>Electricity!F6333</f>
        <v>0</v>
      </c>
      <c r="F6308" s="2">
        <f>Electricity!G6333</f>
        <v>0</v>
      </c>
      <c r="G6308" s="2">
        <f>Electricity!H6333</f>
        <v>0</v>
      </c>
      <c r="H6308" s="2">
        <f>Electricity!I6333</f>
        <v>0</v>
      </c>
      <c r="I6308" s="2">
        <f>Electricity!J6333</f>
        <v>0</v>
      </c>
    </row>
    <row r="6309" spans="2:9" x14ac:dyDescent="0.35">
      <c r="B6309" s="458" t="str">
        <f t="shared" si="99"/>
        <v>09/20/2019 07:00:00 AM</v>
      </c>
      <c r="C6309" s="458">
        <v>43728</v>
      </c>
      <c r="D6309" s="459">
        <v>0.29166666666666669</v>
      </c>
      <c r="E6309" s="2">
        <f>Electricity!F6334</f>
        <v>0</v>
      </c>
      <c r="F6309" s="2">
        <f>Electricity!G6334</f>
        <v>0</v>
      </c>
      <c r="G6309" s="2">
        <f>Electricity!H6334</f>
        <v>0</v>
      </c>
      <c r="H6309" s="2">
        <f>Electricity!I6334</f>
        <v>0</v>
      </c>
      <c r="I6309" s="2">
        <f>Electricity!J6334</f>
        <v>0</v>
      </c>
    </row>
    <row r="6310" spans="2:9" x14ac:dyDescent="0.35">
      <c r="B6310" s="458" t="str">
        <f t="shared" si="99"/>
        <v>09/20/2019 08:00:00 AM</v>
      </c>
      <c r="C6310" s="458">
        <v>43728</v>
      </c>
      <c r="D6310" s="459">
        <v>0.33333333333333337</v>
      </c>
      <c r="E6310" s="2">
        <f>Electricity!F6335</f>
        <v>0</v>
      </c>
      <c r="F6310" s="2">
        <f>Electricity!G6335</f>
        <v>0</v>
      </c>
      <c r="G6310" s="2">
        <f>Electricity!H6335</f>
        <v>0</v>
      </c>
      <c r="H6310" s="2">
        <f>Electricity!I6335</f>
        <v>0</v>
      </c>
      <c r="I6310" s="2">
        <f>Electricity!J6335</f>
        <v>0</v>
      </c>
    </row>
    <row r="6311" spans="2:9" x14ac:dyDescent="0.35">
      <c r="B6311" s="458" t="str">
        <f t="shared" si="99"/>
        <v>09/20/2019 09:00:00 AM</v>
      </c>
      <c r="C6311" s="458">
        <v>43728</v>
      </c>
      <c r="D6311" s="459">
        <v>0.375</v>
      </c>
      <c r="E6311" s="2">
        <f>Electricity!F6336</f>
        <v>0</v>
      </c>
      <c r="F6311" s="2">
        <f>Electricity!G6336</f>
        <v>0</v>
      </c>
      <c r="G6311" s="2">
        <f>Electricity!H6336</f>
        <v>0</v>
      </c>
      <c r="H6311" s="2">
        <f>Electricity!I6336</f>
        <v>0</v>
      </c>
      <c r="I6311" s="2">
        <f>Electricity!J6336</f>
        <v>0</v>
      </c>
    </row>
    <row r="6312" spans="2:9" x14ac:dyDescent="0.35">
      <c r="B6312" s="458" t="str">
        <f t="shared" si="99"/>
        <v>09/20/2019 10:00:00 AM</v>
      </c>
      <c r="C6312" s="458">
        <v>43728</v>
      </c>
      <c r="D6312" s="459">
        <v>0.41666666666666669</v>
      </c>
      <c r="E6312" s="2">
        <f>Electricity!F6337</f>
        <v>0</v>
      </c>
      <c r="F6312" s="2">
        <f>Electricity!G6337</f>
        <v>0</v>
      </c>
      <c r="G6312" s="2">
        <f>Electricity!H6337</f>
        <v>0</v>
      </c>
      <c r="H6312" s="2">
        <f>Electricity!I6337</f>
        <v>0</v>
      </c>
      <c r="I6312" s="2">
        <f>Electricity!J6337</f>
        <v>0</v>
      </c>
    </row>
    <row r="6313" spans="2:9" x14ac:dyDescent="0.35">
      <c r="B6313" s="458" t="str">
        <f t="shared" si="99"/>
        <v>09/20/2019 11:00:00 AM</v>
      </c>
      <c r="C6313" s="458">
        <v>43728</v>
      </c>
      <c r="D6313" s="459">
        <v>0.45833333333333337</v>
      </c>
      <c r="E6313" s="2">
        <f>Electricity!F6338</f>
        <v>0</v>
      </c>
      <c r="F6313" s="2">
        <f>Electricity!G6338</f>
        <v>0</v>
      </c>
      <c r="G6313" s="2">
        <f>Electricity!H6338</f>
        <v>0</v>
      </c>
      <c r="H6313" s="2">
        <f>Electricity!I6338</f>
        <v>0</v>
      </c>
      <c r="I6313" s="2">
        <f>Electricity!J6338</f>
        <v>0</v>
      </c>
    </row>
    <row r="6314" spans="2:9" x14ac:dyDescent="0.35">
      <c r="B6314" s="458" t="str">
        <f t="shared" si="99"/>
        <v>09/20/2019 12:00:00 PM</v>
      </c>
      <c r="C6314" s="458">
        <v>43728</v>
      </c>
      <c r="D6314" s="459">
        <v>0.50000000000000011</v>
      </c>
      <c r="E6314" s="2">
        <f>Electricity!F6339</f>
        <v>0</v>
      </c>
      <c r="F6314" s="2">
        <f>Electricity!G6339</f>
        <v>0</v>
      </c>
      <c r="G6314" s="2">
        <f>Electricity!H6339</f>
        <v>0</v>
      </c>
      <c r="H6314" s="2">
        <f>Electricity!I6339</f>
        <v>0</v>
      </c>
      <c r="I6314" s="2">
        <f>Electricity!J6339</f>
        <v>0</v>
      </c>
    </row>
    <row r="6315" spans="2:9" x14ac:dyDescent="0.35">
      <c r="B6315" s="458" t="str">
        <f t="shared" si="99"/>
        <v>09/20/2019 01:00:00 PM</v>
      </c>
      <c r="C6315" s="458">
        <v>43728</v>
      </c>
      <c r="D6315" s="459">
        <v>0.54166666666666674</v>
      </c>
      <c r="E6315" s="2">
        <f>Electricity!F6340</f>
        <v>0</v>
      </c>
      <c r="F6315" s="2">
        <f>Electricity!G6340</f>
        <v>0</v>
      </c>
      <c r="G6315" s="2">
        <f>Electricity!H6340</f>
        <v>0</v>
      </c>
      <c r="H6315" s="2">
        <f>Electricity!I6340</f>
        <v>0</v>
      </c>
      <c r="I6315" s="2">
        <f>Electricity!J6340</f>
        <v>0</v>
      </c>
    </row>
    <row r="6316" spans="2:9" x14ac:dyDescent="0.35">
      <c r="B6316" s="458" t="str">
        <f t="shared" si="99"/>
        <v>09/20/2019 02:00:00 PM</v>
      </c>
      <c r="C6316" s="458">
        <v>43728</v>
      </c>
      <c r="D6316" s="459">
        <v>0.58333333333333337</v>
      </c>
      <c r="E6316" s="2">
        <f>Electricity!F6341</f>
        <v>0</v>
      </c>
      <c r="F6316" s="2">
        <f>Electricity!G6341</f>
        <v>0</v>
      </c>
      <c r="G6316" s="2">
        <f>Electricity!H6341</f>
        <v>0</v>
      </c>
      <c r="H6316" s="2">
        <f>Electricity!I6341</f>
        <v>0</v>
      </c>
      <c r="I6316" s="2">
        <f>Electricity!J6341</f>
        <v>0</v>
      </c>
    </row>
    <row r="6317" spans="2:9" x14ac:dyDescent="0.35">
      <c r="B6317" s="458" t="str">
        <f t="shared" si="99"/>
        <v>09/20/2019 03:00:00 PM</v>
      </c>
      <c r="C6317" s="458">
        <v>43728</v>
      </c>
      <c r="D6317" s="459">
        <v>0.62500000000000011</v>
      </c>
      <c r="E6317" s="2">
        <f>Electricity!F6342</f>
        <v>0</v>
      </c>
      <c r="F6317" s="2">
        <f>Electricity!G6342</f>
        <v>0</v>
      </c>
      <c r="G6317" s="2">
        <f>Electricity!H6342</f>
        <v>0</v>
      </c>
      <c r="H6317" s="2">
        <f>Electricity!I6342</f>
        <v>0</v>
      </c>
      <c r="I6317" s="2">
        <f>Electricity!J6342</f>
        <v>0</v>
      </c>
    </row>
    <row r="6318" spans="2:9" x14ac:dyDescent="0.35">
      <c r="B6318" s="458" t="str">
        <f t="shared" si="99"/>
        <v>09/20/2019 04:00:00 PM</v>
      </c>
      <c r="C6318" s="458">
        <v>43728</v>
      </c>
      <c r="D6318" s="459">
        <v>0.66666666666666674</v>
      </c>
      <c r="E6318" s="2">
        <f>Electricity!F6343</f>
        <v>0</v>
      </c>
      <c r="F6318" s="2">
        <f>Electricity!G6343</f>
        <v>0</v>
      </c>
      <c r="G6318" s="2">
        <f>Electricity!H6343</f>
        <v>0</v>
      </c>
      <c r="H6318" s="2">
        <f>Electricity!I6343</f>
        <v>0</v>
      </c>
      <c r="I6318" s="2">
        <f>Electricity!J6343</f>
        <v>0</v>
      </c>
    </row>
    <row r="6319" spans="2:9" x14ac:dyDescent="0.35">
      <c r="B6319" s="458" t="str">
        <f t="shared" si="99"/>
        <v>09/20/2019 05:00:00 PM</v>
      </c>
      <c r="C6319" s="458">
        <v>43728</v>
      </c>
      <c r="D6319" s="459">
        <v>0.70833333333333337</v>
      </c>
      <c r="E6319" s="2">
        <f>Electricity!F6344</f>
        <v>0</v>
      </c>
      <c r="F6319" s="2">
        <f>Electricity!G6344</f>
        <v>0</v>
      </c>
      <c r="G6319" s="2">
        <f>Electricity!H6344</f>
        <v>0</v>
      </c>
      <c r="H6319" s="2">
        <f>Electricity!I6344</f>
        <v>0</v>
      </c>
      <c r="I6319" s="2">
        <f>Electricity!J6344</f>
        <v>0</v>
      </c>
    </row>
    <row r="6320" spans="2:9" x14ac:dyDescent="0.35">
      <c r="B6320" s="458" t="str">
        <f t="shared" si="99"/>
        <v>09/20/2019 06:00:00 PM</v>
      </c>
      <c r="C6320" s="458">
        <v>43728</v>
      </c>
      <c r="D6320" s="459">
        <v>0.75000000000000011</v>
      </c>
      <c r="E6320" s="2">
        <f>Electricity!F6345</f>
        <v>0</v>
      </c>
      <c r="F6320" s="2">
        <f>Electricity!G6345</f>
        <v>0</v>
      </c>
      <c r="G6320" s="2">
        <f>Electricity!H6345</f>
        <v>0</v>
      </c>
      <c r="H6320" s="2">
        <f>Electricity!I6345</f>
        <v>0</v>
      </c>
      <c r="I6320" s="2">
        <f>Electricity!J6345</f>
        <v>0</v>
      </c>
    </row>
    <row r="6321" spans="2:9" x14ac:dyDescent="0.35">
      <c r="B6321" s="458" t="str">
        <f t="shared" si="99"/>
        <v>09/20/2019 07:00:00 PM</v>
      </c>
      <c r="C6321" s="458">
        <v>43728</v>
      </c>
      <c r="D6321" s="459">
        <v>0.79166666666666674</v>
      </c>
      <c r="E6321" s="2">
        <f>Electricity!F6346</f>
        <v>0</v>
      </c>
      <c r="F6321" s="2">
        <f>Electricity!G6346</f>
        <v>0</v>
      </c>
      <c r="G6321" s="2">
        <f>Electricity!H6346</f>
        <v>0</v>
      </c>
      <c r="H6321" s="2">
        <f>Electricity!I6346</f>
        <v>0</v>
      </c>
      <c r="I6321" s="2">
        <f>Electricity!J6346</f>
        <v>0</v>
      </c>
    </row>
    <row r="6322" spans="2:9" x14ac:dyDescent="0.35">
      <c r="B6322" s="458" t="str">
        <f t="shared" si="99"/>
        <v>09/20/2019 08:00:00 PM</v>
      </c>
      <c r="C6322" s="458">
        <v>43728</v>
      </c>
      <c r="D6322" s="459">
        <v>0.83333333333333337</v>
      </c>
      <c r="E6322" s="2">
        <f>Electricity!F6347</f>
        <v>0</v>
      </c>
      <c r="F6322" s="2">
        <f>Electricity!G6347</f>
        <v>0</v>
      </c>
      <c r="G6322" s="2">
        <f>Electricity!H6347</f>
        <v>0</v>
      </c>
      <c r="H6322" s="2">
        <f>Electricity!I6347</f>
        <v>0</v>
      </c>
      <c r="I6322" s="2">
        <f>Electricity!J6347</f>
        <v>0</v>
      </c>
    </row>
    <row r="6323" spans="2:9" x14ac:dyDescent="0.35">
      <c r="B6323" s="458" t="str">
        <f t="shared" si="99"/>
        <v>09/20/2019 09:00:00 PM</v>
      </c>
      <c r="C6323" s="458">
        <v>43728</v>
      </c>
      <c r="D6323" s="459">
        <v>0.87500000000000011</v>
      </c>
      <c r="E6323" s="2">
        <f>Electricity!F6348</f>
        <v>0</v>
      </c>
      <c r="F6323" s="2">
        <f>Electricity!G6348</f>
        <v>0</v>
      </c>
      <c r="G6323" s="2">
        <f>Electricity!H6348</f>
        <v>0</v>
      </c>
      <c r="H6323" s="2">
        <f>Electricity!I6348</f>
        <v>0</v>
      </c>
      <c r="I6323" s="2">
        <f>Electricity!J6348</f>
        <v>0</v>
      </c>
    </row>
    <row r="6324" spans="2:9" x14ac:dyDescent="0.35">
      <c r="B6324" s="458" t="str">
        <f t="shared" si="99"/>
        <v>09/20/2019 10:00:00 PM</v>
      </c>
      <c r="C6324" s="458">
        <v>43728</v>
      </c>
      <c r="D6324" s="459">
        <v>0.91666666666666674</v>
      </c>
      <c r="E6324" s="2">
        <f>Electricity!F6349</f>
        <v>0</v>
      </c>
      <c r="F6324" s="2">
        <f>Electricity!G6349</f>
        <v>0</v>
      </c>
      <c r="G6324" s="2">
        <f>Electricity!H6349</f>
        <v>0</v>
      </c>
      <c r="H6324" s="2">
        <f>Electricity!I6349</f>
        <v>0</v>
      </c>
      <c r="I6324" s="2">
        <f>Electricity!J6349</f>
        <v>0</v>
      </c>
    </row>
    <row r="6325" spans="2:9" x14ac:dyDescent="0.35">
      <c r="B6325" s="458" t="str">
        <f t="shared" si="99"/>
        <v>09/20/2019 11:00:00 PM</v>
      </c>
      <c r="C6325" s="458">
        <v>43728</v>
      </c>
      <c r="D6325" s="459">
        <v>0.95833333333333337</v>
      </c>
      <c r="E6325" s="2">
        <f>Electricity!F6350</f>
        <v>0</v>
      </c>
      <c r="F6325" s="2">
        <f>Electricity!G6350</f>
        <v>0</v>
      </c>
      <c r="G6325" s="2">
        <f>Electricity!H6350</f>
        <v>0</v>
      </c>
      <c r="H6325" s="2">
        <f>Electricity!I6350</f>
        <v>0</v>
      </c>
      <c r="I6325" s="2">
        <f>Electricity!J6350</f>
        <v>0</v>
      </c>
    </row>
    <row r="6326" spans="2:9" x14ac:dyDescent="0.35">
      <c r="B6326" s="458" t="str">
        <f t="shared" si="99"/>
        <v>09/21/2019 12:00:00 AM</v>
      </c>
      <c r="C6326" s="458">
        <v>43729</v>
      </c>
      <c r="D6326" s="459">
        <v>3.1225022567582528E-17</v>
      </c>
      <c r="E6326" s="2">
        <f>Electricity!F6351</f>
        <v>0</v>
      </c>
      <c r="F6326" s="2">
        <f>Electricity!G6351</f>
        <v>0</v>
      </c>
      <c r="G6326" s="2">
        <f>Electricity!H6351</f>
        <v>0</v>
      </c>
      <c r="H6326" s="2">
        <f>Electricity!I6351</f>
        <v>0</v>
      </c>
      <c r="I6326" s="2">
        <f>Electricity!J6351</f>
        <v>0</v>
      </c>
    </row>
    <row r="6327" spans="2:9" x14ac:dyDescent="0.35">
      <c r="B6327" s="458" t="str">
        <f t="shared" si="99"/>
        <v>09/21/2019 01:00:00 AM</v>
      </c>
      <c r="C6327" s="458">
        <v>43729</v>
      </c>
      <c r="D6327" s="459">
        <v>4.1666666666666699E-2</v>
      </c>
      <c r="E6327" s="2">
        <f>Electricity!F6352</f>
        <v>0</v>
      </c>
      <c r="F6327" s="2">
        <f>Electricity!G6352</f>
        <v>0</v>
      </c>
      <c r="G6327" s="2">
        <f>Electricity!H6352</f>
        <v>0</v>
      </c>
      <c r="H6327" s="2">
        <f>Electricity!I6352</f>
        <v>0</v>
      </c>
      <c r="I6327" s="2">
        <f>Electricity!J6352</f>
        <v>0</v>
      </c>
    </row>
    <row r="6328" spans="2:9" x14ac:dyDescent="0.35">
      <c r="B6328" s="458" t="str">
        <f t="shared" si="99"/>
        <v>09/21/2019 02:00:00 AM</v>
      </c>
      <c r="C6328" s="458">
        <v>43729</v>
      </c>
      <c r="D6328" s="459">
        <v>8.333333333333337E-2</v>
      </c>
      <c r="E6328" s="2">
        <f>Electricity!F6353</f>
        <v>0</v>
      </c>
      <c r="F6328" s="2">
        <f>Electricity!G6353</f>
        <v>0</v>
      </c>
      <c r="G6328" s="2">
        <f>Electricity!H6353</f>
        <v>0</v>
      </c>
      <c r="H6328" s="2">
        <f>Electricity!I6353</f>
        <v>0</v>
      </c>
      <c r="I6328" s="2">
        <f>Electricity!J6353</f>
        <v>0</v>
      </c>
    </row>
    <row r="6329" spans="2:9" x14ac:dyDescent="0.35">
      <c r="B6329" s="458" t="str">
        <f t="shared" si="99"/>
        <v>09/21/2019 03:00:00 AM</v>
      </c>
      <c r="C6329" s="458">
        <v>43729</v>
      </c>
      <c r="D6329" s="459">
        <v>0.12500000000000006</v>
      </c>
      <c r="E6329" s="2">
        <f>Electricity!F6354</f>
        <v>0</v>
      </c>
      <c r="F6329" s="2">
        <f>Electricity!G6354</f>
        <v>0</v>
      </c>
      <c r="G6329" s="2">
        <f>Electricity!H6354</f>
        <v>0</v>
      </c>
      <c r="H6329" s="2">
        <f>Electricity!I6354</f>
        <v>0</v>
      </c>
      <c r="I6329" s="2">
        <f>Electricity!J6354</f>
        <v>0</v>
      </c>
    </row>
    <row r="6330" spans="2:9" x14ac:dyDescent="0.35">
      <c r="B6330" s="458" t="str">
        <f t="shared" si="99"/>
        <v>09/21/2019 04:00:00 AM</v>
      </c>
      <c r="C6330" s="458">
        <v>43729</v>
      </c>
      <c r="D6330" s="459">
        <v>0.16666666666666669</v>
      </c>
      <c r="E6330" s="2">
        <f>Electricity!F6355</f>
        <v>0</v>
      </c>
      <c r="F6330" s="2">
        <f>Electricity!G6355</f>
        <v>0</v>
      </c>
      <c r="G6330" s="2">
        <f>Electricity!H6355</f>
        <v>0</v>
      </c>
      <c r="H6330" s="2">
        <f>Electricity!I6355</f>
        <v>0</v>
      </c>
      <c r="I6330" s="2">
        <f>Electricity!J6355</f>
        <v>0</v>
      </c>
    </row>
    <row r="6331" spans="2:9" x14ac:dyDescent="0.35">
      <c r="B6331" s="458" t="str">
        <f t="shared" si="99"/>
        <v>09/21/2019 05:00:00 AM</v>
      </c>
      <c r="C6331" s="458">
        <v>43729</v>
      </c>
      <c r="D6331" s="459">
        <v>0.20833333333333337</v>
      </c>
      <c r="E6331" s="2">
        <f>Electricity!F6356</f>
        <v>0</v>
      </c>
      <c r="F6331" s="2">
        <f>Electricity!G6356</f>
        <v>0</v>
      </c>
      <c r="G6331" s="2">
        <f>Electricity!H6356</f>
        <v>0</v>
      </c>
      <c r="H6331" s="2">
        <f>Electricity!I6356</f>
        <v>0</v>
      </c>
      <c r="I6331" s="2">
        <f>Electricity!J6356</f>
        <v>0</v>
      </c>
    </row>
    <row r="6332" spans="2:9" x14ac:dyDescent="0.35">
      <c r="B6332" s="458" t="str">
        <f t="shared" si="99"/>
        <v>09/21/2019 06:00:00 AM</v>
      </c>
      <c r="C6332" s="458">
        <v>43729</v>
      </c>
      <c r="D6332" s="459">
        <v>0.25</v>
      </c>
      <c r="E6332" s="2">
        <f>Electricity!F6357</f>
        <v>0</v>
      </c>
      <c r="F6332" s="2">
        <f>Electricity!G6357</f>
        <v>0</v>
      </c>
      <c r="G6332" s="2">
        <f>Electricity!H6357</f>
        <v>0</v>
      </c>
      <c r="H6332" s="2">
        <f>Electricity!I6357</f>
        <v>0</v>
      </c>
      <c r="I6332" s="2">
        <f>Electricity!J6357</f>
        <v>0</v>
      </c>
    </row>
    <row r="6333" spans="2:9" x14ac:dyDescent="0.35">
      <c r="B6333" s="458" t="str">
        <f t="shared" si="99"/>
        <v>09/21/2019 07:00:00 AM</v>
      </c>
      <c r="C6333" s="458">
        <v>43729</v>
      </c>
      <c r="D6333" s="459">
        <v>0.29166666666666669</v>
      </c>
      <c r="E6333" s="2">
        <f>Electricity!F6358</f>
        <v>0</v>
      </c>
      <c r="F6333" s="2">
        <f>Electricity!G6358</f>
        <v>0</v>
      </c>
      <c r="G6333" s="2">
        <f>Electricity!H6358</f>
        <v>0</v>
      </c>
      <c r="H6333" s="2">
        <f>Electricity!I6358</f>
        <v>0</v>
      </c>
      <c r="I6333" s="2">
        <f>Electricity!J6358</f>
        <v>0</v>
      </c>
    </row>
    <row r="6334" spans="2:9" x14ac:dyDescent="0.35">
      <c r="B6334" s="458" t="str">
        <f t="shared" si="99"/>
        <v>09/21/2019 08:00:00 AM</v>
      </c>
      <c r="C6334" s="458">
        <v>43729</v>
      </c>
      <c r="D6334" s="459">
        <v>0.33333333333333337</v>
      </c>
      <c r="E6334" s="2">
        <f>Electricity!F6359</f>
        <v>0</v>
      </c>
      <c r="F6334" s="2">
        <f>Electricity!G6359</f>
        <v>0</v>
      </c>
      <c r="G6334" s="2">
        <f>Electricity!H6359</f>
        <v>0</v>
      </c>
      <c r="H6334" s="2">
        <f>Electricity!I6359</f>
        <v>0</v>
      </c>
      <c r="I6334" s="2">
        <f>Electricity!J6359</f>
        <v>0</v>
      </c>
    </row>
    <row r="6335" spans="2:9" x14ac:dyDescent="0.35">
      <c r="B6335" s="458" t="str">
        <f t="shared" si="99"/>
        <v>09/21/2019 09:00:00 AM</v>
      </c>
      <c r="C6335" s="458">
        <v>43729</v>
      </c>
      <c r="D6335" s="459">
        <v>0.375</v>
      </c>
      <c r="E6335" s="2">
        <f>Electricity!F6360</f>
        <v>0</v>
      </c>
      <c r="F6335" s="2">
        <f>Electricity!G6360</f>
        <v>0</v>
      </c>
      <c r="G6335" s="2">
        <f>Electricity!H6360</f>
        <v>0</v>
      </c>
      <c r="H6335" s="2">
        <f>Electricity!I6360</f>
        <v>0</v>
      </c>
      <c r="I6335" s="2">
        <f>Electricity!J6360</f>
        <v>0</v>
      </c>
    </row>
    <row r="6336" spans="2:9" x14ac:dyDescent="0.35">
      <c r="B6336" s="458" t="str">
        <f t="shared" si="99"/>
        <v>09/21/2019 10:00:00 AM</v>
      </c>
      <c r="C6336" s="458">
        <v>43729</v>
      </c>
      <c r="D6336" s="459">
        <v>0.41666666666666669</v>
      </c>
      <c r="E6336" s="2">
        <f>Electricity!F6361</f>
        <v>0</v>
      </c>
      <c r="F6336" s="2">
        <f>Electricity!G6361</f>
        <v>0</v>
      </c>
      <c r="G6336" s="2">
        <f>Electricity!H6361</f>
        <v>0</v>
      </c>
      <c r="H6336" s="2">
        <f>Electricity!I6361</f>
        <v>0</v>
      </c>
      <c r="I6336" s="2">
        <f>Electricity!J6361</f>
        <v>0</v>
      </c>
    </row>
    <row r="6337" spans="2:9" x14ac:dyDescent="0.35">
      <c r="B6337" s="458" t="str">
        <f t="shared" si="99"/>
        <v>09/21/2019 11:00:00 AM</v>
      </c>
      <c r="C6337" s="458">
        <v>43729</v>
      </c>
      <c r="D6337" s="459">
        <v>0.45833333333333337</v>
      </c>
      <c r="E6337" s="2">
        <f>Electricity!F6362</f>
        <v>0</v>
      </c>
      <c r="F6337" s="2">
        <f>Electricity!G6362</f>
        <v>0</v>
      </c>
      <c r="G6337" s="2">
        <f>Electricity!H6362</f>
        <v>0</v>
      </c>
      <c r="H6337" s="2">
        <f>Electricity!I6362</f>
        <v>0</v>
      </c>
      <c r="I6337" s="2">
        <f>Electricity!J6362</f>
        <v>0</v>
      </c>
    </row>
    <row r="6338" spans="2:9" x14ac:dyDescent="0.35">
      <c r="B6338" s="458" t="str">
        <f t="shared" si="99"/>
        <v>09/21/2019 12:00:00 PM</v>
      </c>
      <c r="C6338" s="458">
        <v>43729</v>
      </c>
      <c r="D6338" s="459">
        <v>0.50000000000000011</v>
      </c>
      <c r="E6338" s="2">
        <f>Electricity!F6363</f>
        <v>0</v>
      </c>
      <c r="F6338" s="2">
        <f>Electricity!G6363</f>
        <v>0</v>
      </c>
      <c r="G6338" s="2">
        <f>Electricity!H6363</f>
        <v>0</v>
      </c>
      <c r="H6338" s="2">
        <f>Electricity!I6363</f>
        <v>0</v>
      </c>
      <c r="I6338" s="2">
        <f>Electricity!J6363</f>
        <v>0</v>
      </c>
    </row>
    <row r="6339" spans="2:9" x14ac:dyDescent="0.35">
      <c r="B6339" s="458" t="str">
        <f t="shared" si="99"/>
        <v>09/21/2019 01:00:00 PM</v>
      </c>
      <c r="C6339" s="458">
        <v>43729</v>
      </c>
      <c r="D6339" s="459">
        <v>0.54166666666666674</v>
      </c>
      <c r="E6339" s="2">
        <f>Electricity!F6364</f>
        <v>0</v>
      </c>
      <c r="F6339" s="2">
        <f>Electricity!G6364</f>
        <v>0</v>
      </c>
      <c r="G6339" s="2">
        <f>Electricity!H6364</f>
        <v>0</v>
      </c>
      <c r="H6339" s="2">
        <f>Electricity!I6364</f>
        <v>0</v>
      </c>
      <c r="I6339" s="2">
        <f>Electricity!J6364</f>
        <v>0</v>
      </c>
    </row>
    <row r="6340" spans="2:9" x14ac:dyDescent="0.35">
      <c r="B6340" s="458" t="str">
        <f t="shared" si="99"/>
        <v>09/21/2019 02:00:00 PM</v>
      </c>
      <c r="C6340" s="458">
        <v>43729</v>
      </c>
      <c r="D6340" s="459">
        <v>0.58333333333333337</v>
      </c>
      <c r="E6340" s="2">
        <f>Electricity!F6365</f>
        <v>0</v>
      </c>
      <c r="F6340" s="2">
        <f>Electricity!G6365</f>
        <v>0</v>
      </c>
      <c r="G6340" s="2">
        <f>Electricity!H6365</f>
        <v>0</v>
      </c>
      <c r="H6340" s="2">
        <f>Electricity!I6365</f>
        <v>0</v>
      </c>
      <c r="I6340" s="2">
        <f>Electricity!J6365</f>
        <v>0</v>
      </c>
    </row>
    <row r="6341" spans="2:9" x14ac:dyDescent="0.35">
      <c r="B6341" s="458" t="str">
        <f t="shared" si="99"/>
        <v>09/21/2019 03:00:00 PM</v>
      </c>
      <c r="C6341" s="458">
        <v>43729</v>
      </c>
      <c r="D6341" s="459">
        <v>0.62500000000000011</v>
      </c>
      <c r="E6341" s="2">
        <f>Electricity!F6366</f>
        <v>0</v>
      </c>
      <c r="F6341" s="2">
        <f>Electricity!G6366</f>
        <v>0</v>
      </c>
      <c r="G6341" s="2">
        <f>Electricity!H6366</f>
        <v>0</v>
      </c>
      <c r="H6341" s="2">
        <f>Electricity!I6366</f>
        <v>0</v>
      </c>
      <c r="I6341" s="2">
        <f>Electricity!J6366</f>
        <v>0</v>
      </c>
    </row>
    <row r="6342" spans="2:9" x14ac:dyDescent="0.35">
      <c r="B6342" s="458" t="str">
        <f t="shared" si="99"/>
        <v>09/21/2019 04:00:00 PM</v>
      </c>
      <c r="C6342" s="458">
        <v>43729</v>
      </c>
      <c r="D6342" s="459">
        <v>0.66666666666666674</v>
      </c>
      <c r="E6342" s="2">
        <f>Electricity!F6367</f>
        <v>0</v>
      </c>
      <c r="F6342" s="2">
        <f>Electricity!G6367</f>
        <v>0</v>
      </c>
      <c r="G6342" s="2">
        <f>Electricity!H6367</f>
        <v>0</v>
      </c>
      <c r="H6342" s="2">
        <f>Electricity!I6367</f>
        <v>0</v>
      </c>
      <c r="I6342" s="2">
        <f>Electricity!J6367</f>
        <v>0</v>
      </c>
    </row>
    <row r="6343" spans="2:9" x14ac:dyDescent="0.35">
      <c r="B6343" s="458" t="str">
        <f t="shared" si="99"/>
        <v>09/21/2019 05:00:00 PM</v>
      </c>
      <c r="C6343" s="458">
        <v>43729</v>
      </c>
      <c r="D6343" s="459">
        <v>0.70833333333333337</v>
      </c>
      <c r="E6343" s="2">
        <f>Electricity!F6368</f>
        <v>0</v>
      </c>
      <c r="F6343" s="2">
        <f>Electricity!G6368</f>
        <v>0</v>
      </c>
      <c r="G6343" s="2">
        <f>Electricity!H6368</f>
        <v>0</v>
      </c>
      <c r="H6343" s="2">
        <f>Electricity!I6368</f>
        <v>0</v>
      </c>
      <c r="I6343" s="2">
        <f>Electricity!J6368</f>
        <v>0</v>
      </c>
    </row>
    <row r="6344" spans="2:9" x14ac:dyDescent="0.35">
      <c r="B6344" s="458" t="str">
        <f t="shared" si="99"/>
        <v>09/21/2019 06:00:00 PM</v>
      </c>
      <c r="C6344" s="458">
        <v>43729</v>
      </c>
      <c r="D6344" s="459">
        <v>0.75000000000000011</v>
      </c>
      <c r="E6344" s="2">
        <f>Electricity!F6369</f>
        <v>0</v>
      </c>
      <c r="F6344" s="2">
        <f>Electricity!G6369</f>
        <v>0</v>
      </c>
      <c r="G6344" s="2">
        <f>Electricity!H6369</f>
        <v>0</v>
      </c>
      <c r="H6344" s="2">
        <f>Electricity!I6369</f>
        <v>0</v>
      </c>
      <c r="I6344" s="2">
        <f>Electricity!J6369</f>
        <v>0</v>
      </c>
    </row>
    <row r="6345" spans="2:9" x14ac:dyDescent="0.35">
      <c r="B6345" s="458" t="str">
        <f t="shared" si="99"/>
        <v>09/21/2019 07:00:00 PM</v>
      </c>
      <c r="C6345" s="458">
        <v>43729</v>
      </c>
      <c r="D6345" s="459">
        <v>0.79166666666666674</v>
      </c>
      <c r="E6345" s="2">
        <f>Electricity!F6370</f>
        <v>0</v>
      </c>
      <c r="F6345" s="2">
        <f>Electricity!G6370</f>
        <v>0</v>
      </c>
      <c r="G6345" s="2">
        <f>Electricity!H6370</f>
        <v>0</v>
      </c>
      <c r="H6345" s="2">
        <f>Electricity!I6370</f>
        <v>0</v>
      </c>
      <c r="I6345" s="2">
        <f>Electricity!J6370</f>
        <v>0</v>
      </c>
    </row>
    <row r="6346" spans="2:9" x14ac:dyDescent="0.35">
      <c r="B6346" s="458" t="str">
        <f t="shared" si="99"/>
        <v>09/21/2019 08:00:00 PM</v>
      </c>
      <c r="C6346" s="458">
        <v>43729</v>
      </c>
      <c r="D6346" s="459">
        <v>0.83333333333333337</v>
      </c>
      <c r="E6346" s="2">
        <f>Electricity!F6371</f>
        <v>0</v>
      </c>
      <c r="F6346" s="2">
        <f>Electricity!G6371</f>
        <v>0</v>
      </c>
      <c r="G6346" s="2">
        <f>Electricity!H6371</f>
        <v>0</v>
      </c>
      <c r="H6346" s="2">
        <f>Electricity!I6371</f>
        <v>0</v>
      </c>
      <c r="I6346" s="2">
        <f>Electricity!J6371</f>
        <v>0</v>
      </c>
    </row>
    <row r="6347" spans="2:9" x14ac:dyDescent="0.35">
      <c r="B6347" s="458" t="str">
        <f t="shared" si="99"/>
        <v>09/21/2019 09:00:00 PM</v>
      </c>
      <c r="C6347" s="458">
        <v>43729</v>
      </c>
      <c r="D6347" s="459">
        <v>0.87500000000000011</v>
      </c>
      <c r="E6347" s="2">
        <f>Electricity!F6372</f>
        <v>0</v>
      </c>
      <c r="F6347" s="2">
        <f>Electricity!G6372</f>
        <v>0</v>
      </c>
      <c r="G6347" s="2">
        <f>Electricity!H6372</f>
        <v>0</v>
      </c>
      <c r="H6347" s="2">
        <f>Electricity!I6372</f>
        <v>0</v>
      </c>
      <c r="I6347" s="2">
        <f>Electricity!J6372</f>
        <v>0</v>
      </c>
    </row>
    <row r="6348" spans="2:9" x14ac:dyDescent="0.35">
      <c r="B6348" s="458" t="str">
        <f t="shared" si="99"/>
        <v>09/21/2019 10:00:00 PM</v>
      </c>
      <c r="C6348" s="458">
        <v>43729</v>
      </c>
      <c r="D6348" s="459">
        <v>0.91666666666666674</v>
      </c>
      <c r="E6348" s="2">
        <f>Electricity!F6373</f>
        <v>0</v>
      </c>
      <c r="F6348" s="2">
        <f>Electricity!G6373</f>
        <v>0</v>
      </c>
      <c r="G6348" s="2">
        <f>Electricity!H6373</f>
        <v>0</v>
      </c>
      <c r="H6348" s="2">
        <f>Electricity!I6373</f>
        <v>0</v>
      </c>
      <c r="I6348" s="2">
        <f>Electricity!J6373</f>
        <v>0</v>
      </c>
    </row>
    <row r="6349" spans="2:9" x14ac:dyDescent="0.35">
      <c r="B6349" s="458" t="str">
        <f t="shared" si="99"/>
        <v>09/21/2019 11:00:00 PM</v>
      </c>
      <c r="C6349" s="458">
        <v>43729</v>
      </c>
      <c r="D6349" s="459">
        <v>0.95833333333333337</v>
      </c>
      <c r="E6349" s="2">
        <f>Electricity!F6374</f>
        <v>0</v>
      </c>
      <c r="F6349" s="2">
        <f>Electricity!G6374</f>
        <v>0</v>
      </c>
      <c r="G6349" s="2">
        <f>Electricity!H6374</f>
        <v>0</v>
      </c>
      <c r="H6349" s="2">
        <f>Electricity!I6374</f>
        <v>0</v>
      </c>
      <c r="I6349" s="2">
        <f>Electricity!J6374</f>
        <v>0</v>
      </c>
    </row>
    <row r="6350" spans="2:9" x14ac:dyDescent="0.35">
      <c r="B6350" s="458" t="str">
        <f t="shared" si="99"/>
        <v>09/22/2019 12:00:00 AM</v>
      </c>
      <c r="C6350" s="458">
        <v>43730</v>
      </c>
      <c r="D6350" s="459">
        <v>3.1225022567582528E-17</v>
      </c>
      <c r="E6350" s="2">
        <f>Electricity!F6375</f>
        <v>0</v>
      </c>
      <c r="F6350" s="2">
        <f>Electricity!G6375</f>
        <v>0</v>
      </c>
      <c r="G6350" s="2">
        <f>Electricity!H6375</f>
        <v>0</v>
      </c>
      <c r="H6350" s="2">
        <f>Electricity!I6375</f>
        <v>0</v>
      </c>
      <c r="I6350" s="2">
        <f>Electricity!J6375</f>
        <v>0</v>
      </c>
    </row>
    <row r="6351" spans="2:9" x14ac:dyDescent="0.35">
      <c r="B6351" s="458" t="str">
        <f t="shared" ref="B6351:B6414" si="100">CONCATENATE(TEXT(C6351,"mm/dd/yyyy")," ",TEXT(D6351,"hh:mm:ss AM/PM"))</f>
        <v>09/22/2019 01:00:00 AM</v>
      </c>
      <c r="C6351" s="458">
        <v>43730</v>
      </c>
      <c r="D6351" s="459">
        <v>4.1666666666666699E-2</v>
      </c>
      <c r="E6351" s="2">
        <f>Electricity!F6376</f>
        <v>0</v>
      </c>
      <c r="F6351" s="2">
        <f>Electricity!G6376</f>
        <v>0</v>
      </c>
      <c r="G6351" s="2">
        <f>Electricity!H6376</f>
        <v>0</v>
      </c>
      <c r="H6351" s="2">
        <f>Electricity!I6376</f>
        <v>0</v>
      </c>
      <c r="I6351" s="2">
        <f>Electricity!J6376</f>
        <v>0</v>
      </c>
    </row>
    <row r="6352" spans="2:9" x14ac:dyDescent="0.35">
      <c r="B6352" s="458" t="str">
        <f t="shared" si="100"/>
        <v>09/22/2019 02:00:00 AM</v>
      </c>
      <c r="C6352" s="458">
        <v>43730</v>
      </c>
      <c r="D6352" s="459">
        <v>8.333333333333337E-2</v>
      </c>
      <c r="E6352" s="2">
        <f>Electricity!F6377</f>
        <v>0</v>
      </c>
      <c r="F6352" s="2">
        <f>Electricity!G6377</f>
        <v>0</v>
      </c>
      <c r="G6352" s="2">
        <f>Electricity!H6377</f>
        <v>0</v>
      </c>
      <c r="H6352" s="2">
        <f>Electricity!I6377</f>
        <v>0</v>
      </c>
      <c r="I6352" s="2">
        <f>Electricity!J6377</f>
        <v>0</v>
      </c>
    </row>
    <row r="6353" spans="2:9" x14ac:dyDescent="0.35">
      <c r="B6353" s="458" t="str">
        <f t="shared" si="100"/>
        <v>09/22/2019 03:00:00 AM</v>
      </c>
      <c r="C6353" s="458">
        <v>43730</v>
      </c>
      <c r="D6353" s="459">
        <v>0.12500000000000006</v>
      </c>
      <c r="E6353" s="2">
        <f>Electricity!F6378</f>
        <v>0</v>
      </c>
      <c r="F6353" s="2">
        <f>Electricity!G6378</f>
        <v>0</v>
      </c>
      <c r="G6353" s="2">
        <f>Electricity!H6378</f>
        <v>0</v>
      </c>
      <c r="H6353" s="2">
        <f>Electricity!I6378</f>
        <v>0</v>
      </c>
      <c r="I6353" s="2">
        <f>Electricity!J6378</f>
        <v>0</v>
      </c>
    </row>
    <row r="6354" spans="2:9" x14ac:dyDescent="0.35">
      <c r="B6354" s="458" t="str">
        <f t="shared" si="100"/>
        <v>09/22/2019 04:00:00 AM</v>
      </c>
      <c r="C6354" s="458">
        <v>43730</v>
      </c>
      <c r="D6354" s="459">
        <v>0.16666666666666669</v>
      </c>
      <c r="E6354" s="2">
        <f>Electricity!F6379</f>
        <v>0</v>
      </c>
      <c r="F6354" s="2">
        <f>Electricity!G6379</f>
        <v>0</v>
      </c>
      <c r="G6354" s="2">
        <f>Electricity!H6379</f>
        <v>0</v>
      </c>
      <c r="H6354" s="2">
        <f>Electricity!I6379</f>
        <v>0</v>
      </c>
      <c r="I6354" s="2">
        <f>Electricity!J6379</f>
        <v>0</v>
      </c>
    </row>
    <row r="6355" spans="2:9" x14ac:dyDescent="0.35">
      <c r="B6355" s="458" t="str">
        <f t="shared" si="100"/>
        <v>09/22/2019 05:00:00 AM</v>
      </c>
      <c r="C6355" s="458">
        <v>43730</v>
      </c>
      <c r="D6355" s="459">
        <v>0.20833333333333337</v>
      </c>
      <c r="E6355" s="2">
        <f>Electricity!F6380</f>
        <v>0</v>
      </c>
      <c r="F6355" s="2">
        <f>Electricity!G6380</f>
        <v>0</v>
      </c>
      <c r="G6355" s="2">
        <f>Electricity!H6380</f>
        <v>0</v>
      </c>
      <c r="H6355" s="2">
        <f>Electricity!I6380</f>
        <v>0</v>
      </c>
      <c r="I6355" s="2">
        <f>Electricity!J6380</f>
        <v>0</v>
      </c>
    </row>
    <row r="6356" spans="2:9" x14ac:dyDescent="0.35">
      <c r="B6356" s="458" t="str">
        <f t="shared" si="100"/>
        <v>09/22/2019 06:00:00 AM</v>
      </c>
      <c r="C6356" s="458">
        <v>43730</v>
      </c>
      <c r="D6356" s="459">
        <v>0.25</v>
      </c>
      <c r="E6356" s="2">
        <f>Electricity!F6381</f>
        <v>0</v>
      </c>
      <c r="F6356" s="2">
        <f>Electricity!G6381</f>
        <v>0</v>
      </c>
      <c r="G6356" s="2">
        <f>Electricity!H6381</f>
        <v>0</v>
      </c>
      <c r="H6356" s="2">
        <f>Electricity!I6381</f>
        <v>0</v>
      </c>
      <c r="I6356" s="2">
        <f>Electricity!J6381</f>
        <v>0</v>
      </c>
    </row>
    <row r="6357" spans="2:9" x14ac:dyDescent="0.35">
      <c r="B6357" s="458" t="str">
        <f t="shared" si="100"/>
        <v>09/22/2019 07:00:00 AM</v>
      </c>
      <c r="C6357" s="458">
        <v>43730</v>
      </c>
      <c r="D6357" s="459">
        <v>0.29166666666666669</v>
      </c>
      <c r="E6357" s="2">
        <f>Electricity!F6382</f>
        <v>0</v>
      </c>
      <c r="F6357" s="2">
        <f>Electricity!G6382</f>
        <v>0</v>
      </c>
      <c r="G6357" s="2">
        <f>Electricity!H6382</f>
        <v>0</v>
      </c>
      <c r="H6357" s="2">
        <f>Electricity!I6382</f>
        <v>0</v>
      </c>
      <c r="I6357" s="2">
        <f>Electricity!J6382</f>
        <v>0</v>
      </c>
    </row>
    <row r="6358" spans="2:9" x14ac:dyDescent="0.35">
      <c r="B6358" s="458" t="str">
        <f t="shared" si="100"/>
        <v>09/22/2019 08:00:00 AM</v>
      </c>
      <c r="C6358" s="458">
        <v>43730</v>
      </c>
      <c r="D6358" s="459">
        <v>0.33333333333333337</v>
      </c>
      <c r="E6358" s="2">
        <f>Electricity!F6383</f>
        <v>0</v>
      </c>
      <c r="F6358" s="2">
        <f>Electricity!G6383</f>
        <v>0</v>
      </c>
      <c r="G6358" s="2">
        <f>Electricity!H6383</f>
        <v>0</v>
      </c>
      <c r="H6358" s="2">
        <f>Electricity!I6383</f>
        <v>0</v>
      </c>
      <c r="I6358" s="2">
        <f>Electricity!J6383</f>
        <v>0</v>
      </c>
    </row>
    <row r="6359" spans="2:9" x14ac:dyDescent="0.35">
      <c r="B6359" s="458" t="str">
        <f t="shared" si="100"/>
        <v>09/22/2019 09:00:00 AM</v>
      </c>
      <c r="C6359" s="458">
        <v>43730</v>
      </c>
      <c r="D6359" s="459">
        <v>0.375</v>
      </c>
      <c r="E6359" s="2">
        <f>Electricity!F6384</f>
        <v>0</v>
      </c>
      <c r="F6359" s="2">
        <f>Electricity!G6384</f>
        <v>0</v>
      </c>
      <c r="G6359" s="2">
        <f>Electricity!H6384</f>
        <v>0</v>
      </c>
      <c r="H6359" s="2">
        <f>Electricity!I6384</f>
        <v>0</v>
      </c>
      <c r="I6359" s="2">
        <f>Electricity!J6384</f>
        <v>0</v>
      </c>
    </row>
    <row r="6360" spans="2:9" x14ac:dyDescent="0.35">
      <c r="B6360" s="458" t="str">
        <f t="shared" si="100"/>
        <v>09/22/2019 10:00:00 AM</v>
      </c>
      <c r="C6360" s="458">
        <v>43730</v>
      </c>
      <c r="D6360" s="459">
        <v>0.41666666666666669</v>
      </c>
      <c r="E6360" s="2">
        <f>Electricity!F6385</f>
        <v>0</v>
      </c>
      <c r="F6360" s="2">
        <f>Electricity!G6385</f>
        <v>0</v>
      </c>
      <c r="G6360" s="2">
        <f>Electricity!H6385</f>
        <v>0</v>
      </c>
      <c r="H6360" s="2">
        <f>Electricity!I6385</f>
        <v>0</v>
      </c>
      <c r="I6360" s="2">
        <f>Electricity!J6385</f>
        <v>0</v>
      </c>
    </row>
    <row r="6361" spans="2:9" x14ac:dyDescent="0.35">
      <c r="B6361" s="458" t="str">
        <f t="shared" si="100"/>
        <v>09/22/2019 11:00:00 AM</v>
      </c>
      <c r="C6361" s="458">
        <v>43730</v>
      </c>
      <c r="D6361" s="459">
        <v>0.45833333333333337</v>
      </c>
      <c r="E6361" s="2">
        <f>Electricity!F6386</f>
        <v>0</v>
      </c>
      <c r="F6361" s="2">
        <f>Electricity!G6386</f>
        <v>0</v>
      </c>
      <c r="G6361" s="2">
        <f>Electricity!H6386</f>
        <v>0</v>
      </c>
      <c r="H6361" s="2">
        <f>Electricity!I6386</f>
        <v>0</v>
      </c>
      <c r="I6361" s="2">
        <f>Electricity!J6386</f>
        <v>0</v>
      </c>
    </row>
    <row r="6362" spans="2:9" x14ac:dyDescent="0.35">
      <c r="B6362" s="458" t="str">
        <f t="shared" si="100"/>
        <v>09/22/2019 12:00:00 PM</v>
      </c>
      <c r="C6362" s="458">
        <v>43730</v>
      </c>
      <c r="D6362" s="459">
        <v>0.50000000000000011</v>
      </c>
      <c r="E6362" s="2">
        <f>Electricity!F6387</f>
        <v>0</v>
      </c>
      <c r="F6362" s="2">
        <f>Electricity!G6387</f>
        <v>0</v>
      </c>
      <c r="G6362" s="2">
        <f>Electricity!H6387</f>
        <v>0</v>
      </c>
      <c r="H6362" s="2">
        <f>Electricity!I6387</f>
        <v>0</v>
      </c>
      <c r="I6362" s="2">
        <f>Electricity!J6387</f>
        <v>0</v>
      </c>
    </row>
    <row r="6363" spans="2:9" x14ac:dyDescent="0.35">
      <c r="B6363" s="458" t="str">
        <f t="shared" si="100"/>
        <v>09/22/2019 01:00:00 PM</v>
      </c>
      <c r="C6363" s="458">
        <v>43730</v>
      </c>
      <c r="D6363" s="459">
        <v>0.54166666666666674</v>
      </c>
      <c r="E6363" s="2">
        <f>Electricity!F6388</f>
        <v>0</v>
      </c>
      <c r="F6363" s="2">
        <f>Electricity!G6388</f>
        <v>0</v>
      </c>
      <c r="G6363" s="2">
        <f>Electricity!H6388</f>
        <v>0</v>
      </c>
      <c r="H6363" s="2">
        <f>Electricity!I6388</f>
        <v>0</v>
      </c>
      <c r="I6363" s="2">
        <f>Electricity!J6388</f>
        <v>0</v>
      </c>
    </row>
    <row r="6364" spans="2:9" x14ac:dyDescent="0.35">
      <c r="B6364" s="458" t="str">
        <f t="shared" si="100"/>
        <v>09/22/2019 02:00:00 PM</v>
      </c>
      <c r="C6364" s="458">
        <v>43730</v>
      </c>
      <c r="D6364" s="459">
        <v>0.58333333333333337</v>
      </c>
      <c r="E6364" s="2">
        <f>Electricity!F6389</f>
        <v>0</v>
      </c>
      <c r="F6364" s="2">
        <f>Electricity!G6389</f>
        <v>0</v>
      </c>
      <c r="G6364" s="2">
        <f>Electricity!H6389</f>
        <v>0</v>
      </c>
      <c r="H6364" s="2">
        <f>Electricity!I6389</f>
        <v>0</v>
      </c>
      <c r="I6364" s="2">
        <f>Electricity!J6389</f>
        <v>0</v>
      </c>
    </row>
    <row r="6365" spans="2:9" x14ac:dyDescent="0.35">
      <c r="B6365" s="458" t="str">
        <f t="shared" si="100"/>
        <v>09/22/2019 03:00:00 PM</v>
      </c>
      <c r="C6365" s="458">
        <v>43730</v>
      </c>
      <c r="D6365" s="459">
        <v>0.62500000000000011</v>
      </c>
      <c r="E6365" s="2">
        <f>Electricity!F6390</f>
        <v>0</v>
      </c>
      <c r="F6365" s="2">
        <f>Electricity!G6390</f>
        <v>0</v>
      </c>
      <c r="G6365" s="2">
        <f>Electricity!H6390</f>
        <v>0</v>
      </c>
      <c r="H6365" s="2">
        <f>Electricity!I6390</f>
        <v>0</v>
      </c>
      <c r="I6365" s="2">
        <f>Electricity!J6390</f>
        <v>0</v>
      </c>
    </row>
    <row r="6366" spans="2:9" x14ac:dyDescent="0.35">
      <c r="B6366" s="458" t="str">
        <f t="shared" si="100"/>
        <v>09/22/2019 04:00:00 PM</v>
      </c>
      <c r="C6366" s="458">
        <v>43730</v>
      </c>
      <c r="D6366" s="459">
        <v>0.66666666666666674</v>
      </c>
      <c r="E6366" s="2">
        <f>Electricity!F6391</f>
        <v>0</v>
      </c>
      <c r="F6366" s="2">
        <f>Electricity!G6391</f>
        <v>0</v>
      </c>
      <c r="G6366" s="2">
        <f>Electricity!H6391</f>
        <v>0</v>
      </c>
      <c r="H6366" s="2">
        <f>Electricity!I6391</f>
        <v>0</v>
      </c>
      <c r="I6366" s="2">
        <f>Electricity!J6391</f>
        <v>0</v>
      </c>
    </row>
    <row r="6367" spans="2:9" x14ac:dyDescent="0.35">
      <c r="B6367" s="458" t="str">
        <f t="shared" si="100"/>
        <v>09/22/2019 05:00:00 PM</v>
      </c>
      <c r="C6367" s="458">
        <v>43730</v>
      </c>
      <c r="D6367" s="459">
        <v>0.70833333333333337</v>
      </c>
      <c r="E6367" s="2">
        <f>Electricity!F6392</f>
        <v>0</v>
      </c>
      <c r="F6367" s="2">
        <f>Electricity!G6392</f>
        <v>0</v>
      </c>
      <c r="G6367" s="2">
        <f>Electricity!H6392</f>
        <v>0</v>
      </c>
      <c r="H6367" s="2">
        <f>Electricity!I6392</f>
        <v>0</v>
      </c>
      <c r="I6367" s="2">
        <f>Electricity!J6392</f>
        <v>0</v>
      </c>
    </row>
    <row r="6368" spans="2:9" x14ac:dyDescent="0.35">
      <c r="B6368" s="458" t="str">
        <f t="shared" si="100"/>
        <v>09/22/2019 06:00:00 PM</v>
      </c>
      <c r="C6368" s="458">
        <v>43730</v>
      </c>
      <c r="D6368" s="459">
        <v>0.75000000000000011</v>
      </c>
      <c r="E6368" s="2">
        <f>Electricity!F6393</f>
        <v>0</v>
      </c>
      <c r="F6368" s="2">
        <f>Electricity!G6393</f>
        <v>0</v>
      </c>
      <c r="G6368" s="2">
        <f>Electricity!H6393</f>
        <v>0</v>
      </c>
      <c r="H6368" s="2">
        <f>Electricity!I6393</f>
        <v>0</v>
      </c>
      <c r="I6368" s="2">
        <f>Electricity!J6393</f>
        <v>0</v>
      </c>
    </row>
    <row r="6369" spans="2:9" x14ac:dyDescent="0.35">
      <c r="B6369" s="458" t="str">
        <f t="shared" si="100"/>
        <v>09/22/2019 07:00:00 PM</v>
      </c>
      <c r="C6369" s="458">
        <v>43730</v>
      </c>
      <c r="D6369" s="459">
        <v>0.79166666666666674</v>
      </c>
      <c r="E6369" s="2">
        <f>Electricity!F6394</f>
        <v>0</v>
      </c>
      <c r="F6369" s="2">
        <f>Electricity!G6394</f>
        <v>0</v>
      </c>
      <c r="G6369" s="2">
        <f>Electricity!H6394</f>
        <v>0</v>
      </c>
      <c r="H6369" s="2">
        <f>Electricity!I6394</f>
        <v>0</v>
      </c>
      <c r="I6369" s="2">
        <f>Electricity!J6394</f>
        <v>0</v>
      </c>
    </row>
    <row r="6370" spans="2:9" x14ac:dyDescent="0.35">
      <c r="B6370" s="458" t="str">
        <f t="shared" si="100"/>
        <v>09/22/2019 08:00:00 PM</v>
      </c>
      <c r="C6370" s="458">
        <v>43730</v>
      </c>
      <c r="D6370" s="459">
        <v>0.83333333333333337</v>
      </c>
      <c r="E6370" s="2">
        <f>Electricity!F6395</f>
        <v>0</v>
      </c>
      <c r="F6370" s="2">
        <f>Electricity!G6395</f>
        <v>0</v>
      </c>
      <c r="G6370" s="2">
        <f>Electricity!H6395</f>
        <v>0</v>
      </c>
      <c r="H6370" s="2">
        <f>Electricity!I6395</f>
        <v>0</v>
      </c>
      <c r="I6370" s="2">
        <f>Electricity!J6395</f>
        <v>0</v>
      </c>
    </row>
    <row r="6371" spans="2:9" x14ac:dyDescent="0.35">
      <c r="B6371" s="458" t="str">
        <f t="shared" si="100"/>
        <v>09/22/2019 09:00:00 PM</v>
      </c>
      <c r="C6371" s="458">
        <v>43730</v>
      </c>
      <c r="D6371" s="459">
        <v>0.87500000000000011</v>
      </c>
      <c r="E6371" s="2">
        <f>Electricity!F6396</f>
        <v>0</v>
      </c>
      <c r="F6371" s="2">
        <f>Electricity!G6396</f>
        <v>0</v>
      </c>
      <c r="G6371" s="2">
        <f>Electricity!H6396</f>
        <v>0</v>
      </c>
      <c r="H6371" s="2">
        <f>Electricity!I6396</f>
        <v>0</v>
      </c>
      <c r="I6371" s="2">
        <f>Electricity!J6396</f>
        <v>0</v>
      </c>
    </row>
    <row r="6372" spans="2:9" x14ac:dyDescent="0.35">
      <c r="B6372" s="458" t="str">
        <f t="shared" si="100"/>
        <v>09/22/2019 10:00:00 PM</v>
      </c>
      <c r="C6372" s="458">
        <v>43730</v>
      </c>
      <c r="D6372" s="459">
        <v>0.91666666666666674</v>
      </c>
      <c r="E6372" s="2">
        <f>Electricity!F6397</f>
        <v>0</v>
      </c>
      <c r="F6372" s="2">
        <f>Electricity!G6397</f>
        <v>0</v>
      </c>
      <c r="G6372" s="2">
        <f>Electricity!H6397</f>
        <v>0</v>
      </c>
      <c r="H6372" s="2">
        <f>Electricity!I6397</f>
        <v>0</v>
      </c>
      <c r="I6372" s="2">
        <f>Electricity!J6397</f>
        <v>0</v>
      </c>
    </row>
    <row r="6373" spans="2:9" x14ac:dyDescent="0.35">
      <c r="B6373" s="458" t="str">
        <f t="shared" si="100"/>
        <v>09/22/2019 11:00:00 PM</v>
      </c>
      <c r="C6373" s="458">
        <v>43730</v>
      </c>
      <c r="D6373" s="459">
        <v>0.95833333333333337</v>
      </c>
      <c r="E6373" s="2">
        <f>Electricity!F6398</f>
        <v>0</v>
      </c>
      <c r="F6373" s="2">
        <f>Electricity!G6398</f>
        <v>0</v>
      </c>
      <c r="G6373" s="2">
        <f>Electricity!H6398</f>
        <v>0</v>
      </c>
      <c r="H6373" s="2">
        <f>Electricity!I6398</f>
        <v>0</v>
      </c>
      <c r="I6373" s="2">
        <f>Electricity!J6398</f>
        <v>0</v>
      </c>
    </row>
    <row r="6374" spans="2:9" x14ac:dyDescent="0.35">
      <c r="B6374" s="458" t="str">
        <f t="shared" si="100"/>
        <v>09/23/2019 12:00:00 AM</v>
      </c>
      <c r="C6374" s="458">
        <v>43731</v>
      </c>
      <c r="D6374" s="459">
        <v>3.1225022567582528E-17</v>
      </c>
      <c r="E6374" s="2">
        <f>Electricity!F6399</f>
        <v>0</v>
      </c>
      <c r="F6374" s="2">
        <f>Electricity!G6399</f>
        <v>0</v>
      </c>
      <c r="G6374" s="2">
        <f>Electricity!H6399</f>
        <v>0</v>
      </c>
      <c r="H6374" s="2">
        <f>Electricity!I6399</f>
        <v>0</v>
      </c>
      <c r="I6374" s="2">
        <f>Electricity!J6399</f>
        <v>0</v>
      </c>
    </row>
    <row r="6375" spans="2:9" x14ac:dyDescent="0.35">
      <c r="B6375" s="458" t="str">
        <f t="shared" si="100"/>
        <v>09/23/2019 01:00:00 AM</v>
      </c>
      <c r="C6375" s="458">
        <v>43731</v>
      </c>
      <c r="D6375" s="459">
        <v>4.1666666666666699E-2</v>
      </c>
      <c r="E6375" s="2">
        <f>Electricity!F6400</f>
        <v>0</v>
      </c>
      <c r="F6375" s="2">
        <f>Electricity!G6400</f>
        <v>0</v>
      </c>
      <c r="G6375" s="2">
        <f>Electricity!H6400</f>
        <v>0</v>
      </c>
      <c r="H6375" s="2">
        <f>Electricity!I6400</f>
        <v>0</v>
      </c>
      <c r="I6375" s="2">
        <f>Electricity!J6400</f>
        <v>0</v>
      </c>
    </row>
    <row r="6376" spans="2:9" x14ac:dyDescent="0.35">
      <c r="B6376" s="458" t="str">
        <f t="shared" si="100"/>
        <v>09/23/2019 02:00:00 AM</v>
      </c>
      <c r="C6376" s="458">
        <v>43731</v>
      </c>
      <c r="D6376" s="459">
        <v>8.333333333333337E-2</v>
      </c>
      <c r="E6376" s="2">
        <f>Electricity!F6401</f>
        <v>0</v>
      </c>
      <c r="F6376" s="2">
        <f>Electricity!G6401</f>
        <v>0</v>
      </c>
      <c r="G6376" s="2">
        <f>Electricity!H6401</f>
        <v>0</v>
      </c>
      <c r="H6376" s="2">
        <f>Electricity!I6401</f>
        <v>0</v>
      </c>
      <c r="I6376" s="2">
        <f>Electricity!J6401</f>
        <v>0</v>
      </c>
    </row>
    <row r="6377" spans="2:9" x14ac:dyDescent="0.35">
      <c r="B6377" s="458" t="str">
        <f t="shared" si="100"/>
        <v>09/23/2019 03:00:00 AM</v>
      </c>
      <c r="C6377" s="458">
        <v>43731</v>
      </c>
      <c r="D6377" s="459">
        <v>0.12500000000000006</v>
      </c>
      <c r="E6377" s="2">
        <f>Electricity!F6402</f>
        <v>0</v>
      </c>
      <c r="F6377" s="2">
        <f>Electricity!G6402</f>
        <v>0</v>
      </c>
      <c r="G6377" s="2">
        <f>Electricity!H6402</f>
        <v>0</v>
      </c>
      <c r="H6377" s="2">
        <f>Electricity!I6402</f>
        <v>0</v>
      </c>
      <c r="I6377" s="2">
        <f>Electricity!J6402</f>
        <v>0</v>
      </c>
    </row>
    <row r="6378" spans="2:9" x14ac:dyDescent="0.35">
      <c r="B6378" s="458" t="str">
        <f t="shared" si="100"/>
        <v>09/23/2019 04:00:00 AM</v>
      </c>
      <c r="C6378" s="458">
        <v>43731</v>
      </c>
      <c r="D6378" s="459">
        <v>0.16666666666666669</v>
      </c>
      <c r="E6378" s="2">
        <f>Electricity!F6403</f>
        <v>0</v>
      </c>
      <c r="F6378" s="2">
        <f>Electricity!G6403</f>
        <v>0</v>
      </c>
      <c r="G6378" s="2">
        <f>Electricity!H6403</f>
        <v>0</v>
      </c>
      <c r="H6378" s="2">
        <f>Electricity!I6403</f>
        <v>0</v>
      </c>
      <c r="I6378" s="2">
        <f>Electricity!J6403</f>
        <v>0</v>
      </c>
    </row>
    <row r="6379" spans="2:9" x14ac:dyDescent="0.35">
      <c r="B6379" s="458" t="str">
        <f t="shared" si="100"/>
        <v>09/23/2019 05:00:00 AM</v>
      </c>
      <c r="C6379" s="458">
        <v>43731</v>
      </c>
      <c r="D6379" s="459">
        <v>0.20833333333333337</v>
      </c>
      <c r="E6379" s="2">
        <f>Electricity!F6404</f>
        <v>0</v>
      </c>
      <c r="F6379" s="2">
        <f>Electricity!G6404</f>
        <v>0</v>
      </c>
      <c r="G6379" s="2">
        <f>Electricity!H6404</f>
        <v>0</v>
      </c>
      <c r="H6379" s="2">
        <f>Electricity!I6404</f>
        <v>0</v>
      </c>
      <c r="I6379" s="2">
        <f>Electricity!J6404</f>
        <v>0</v>
      </c>
    </row>
    <row r="6380" spans="2:9" x14ac:dyDescent="0.35">
      <c r="B6380" s="458" t="str">
        <f t="shared" si="100"/>
        <v>09/23/2019 06:00:00 AM</v>
      </c>
      <c r="C6380" s="458">
        <v>43731</v>
      </c>
      <c r="D6380" s="459">
        <v>0.25</v>
      </c>
      <c r="E6380" s="2">
        <f>Electricity!F6405</f>
        <v>0</v>
      </c>
      <c r="F6380" s="2">
        <f>Electricity!G6405</f>
        <v>0</v>
      </c>
      <c r="G6380" s="2">
        <f>Electricity!H6405</f>
        <v>0</v>
      </c>
      <c r="H6380" s="2">
        <f>Electricity!I6405</f>
        <v>0</v>
      </c>
      <c r="I6380" s="2">
        <f>Electricity!J6405</f>
        <v>0</v>
      </c>
    </row>
    <row r="6381" spans="2:9" x14ac:dyDescent="0.35">
      <c r="B6381" s="458" t="str">
        <f t="shared" si="100"/>
        <v>09/23/2019 07:00:00 AM</v>
      </c>
      <c r="C6381" s="458">
        <v>43731</v>
      </c>
      <c r="D6381" s="459">
        <v>0.29166666666666669</v>
      </c>
      <c r="E6381" s="2">
        <f>Electricity!F6406</f>
        <v>0</v>
      </c>
      <c r="F6381" s="2">
        <f>Electricity!G6406</f>
        <v>0</v>
      </c>
      <c r="G6381" s="2">
        <f>Electricity!H6406</f>
        <v>0</v>
      </c>
      <c r="H6381" s="2">
        <f>Electricity!I6406</f>
        <v>0</v>
      </c>
      <c r="I6381" s="2">
        <f>Electricity!J6406</f>
        <v>0</v>
      </c>
    </row>
    <row r="6382" spans="2:9" x14ac:dyDescent="0.35">
      <c r="B6382" s="458" t="str">
        <f t="shared" si="100"/>
        <v>09/23/2019 08:00:00 AM</v>
      </c>
      <c r="C6382" s="458">
        <v>43731</v>
      </c>
      <c r="D6382" s="459">
        <v>0.33333333333333337</v>
      </c>
      <c r="E6382" s="2">
        <f>Electricity!F6407</f>
        <v>0</v>
      </c>
      <c r="F6382" s="2">
        <f>Electricity!G6407</f>
        <v>0</v>
      </c>
      <c r="G6382" s="2">
        <f>Electricity!H6407</f>
        <v>0</v>
      </c>
      <c r="H6382" s="2">
        <f>Electricity!I6407</f>
        <v>0</v>
      </c>
      <c r="I6382" s="2">
        <f>Electricity!J6407</f>
        <v>0</v>
      </c>
    </row>
    <row r="6383" spans="2:9" x14ac:dyDescent="0.35">
      <c r="B6383" s="458" t="str">
        <f t="shared" si="100"/>
        <v>09/23/2019 09:00:00 AM</v>
      </c>
      <c r="C6383" s="458">
        <v>43731</v>
      </c>
      <c r="D6383" s="459">
        <v>0.375</v>
      </c>
      <c r="E6383" s="2">
        <f>Electricity!F6408</f>
        <v>0</v>
      </c>
      <c r="F6383" s="2">
        <f>Electricity!G6408</f>
        <v>0</v>
      </c>
      <c r="G6383" s="2">
        <f>Electricity!H6408</f>
        <v>0</v>
      </c>
      <c r="H6383" s="2">
        <f>Electricity!I6408</f>
        <v>0</v>
      </c>
      <c r="I6383" s="2">
        <f>Electricity!J6408</f>
        <v>0</v>
      </c>
    </row>
    <row r="6384" spans="2:9" x14ac:dyDescent="0.35">
      <c r="B6384" s="458" t="str">
        <f t="shared" si="100"/>
        <v>09/23/2019 10:00:00 AM</v>
      </c>
      <c r="C6384" s="458">
        <v>43731</v>
      </c>
      <c r="D6384" s="459">
        <v>0.41666666666666669</v>
      </c>
      <c r="E6384" s="2">
        <f>Electricity!F6409</f>
        <v>0</v>
      </c>
      <c r="F6384" s="2">
        <f>Electricity!G6409</f>
        <v>0</v>
      </c>
      <c r="G6384" s="2">
        <f>Electricity!H6409</f>
        <v>0</v>
      </c>
      <c r="H6384" s="2">
        <f>Electricity!I6409</f>
        <v>0</v>
      </c>
      <c r="I6384" s="2">
        <f>Electricity!J6409</f>
        <v>0</v>
      </c>
    </row>
    <row r="6385" spans="2:9" x14ac:dyDescent="0.35">
      <c r="B6385" s="458" t="str">
        <f t="shared" si="100"/>
        <v>09/23/2019 11:00:00 AM</v>
      </c>
      <c r="C6385" s="458">
        <v>43731</v>
      </c>
      <c r="D6385" s="459">
        <v>0.45833333333333337</v>
      </c>
      <c r="E6385" s="2">
        <f>Electricity!F6410</f>
        <v>0</v>
      </c>
      <c r="F6385" s="2">
        <f>Electricity!G6410</f>
        <v>0</v>
      </c>
      <c r="G6385" s="2">
        <f>Electricity!H6410</f>
        <v>0</v>
      </c>
      <c r="H6385" s="2">
        <f>Electricity!I6410</f>
        <v>0</v>
      </c>
      <c r="I6385" s="2">
        <f>Electricity!J6410</f>
        <v>0</v>
      </c>
    </row>
    <row r="6386" spans="2:9" x14ac:dyDescent="0.35">
      <c r="B6386" s="458" t="str">
        <f t="shared" si="100"/>
        <v>09/23/2019 12:00:00 PM</v>
      </c>
      <c r="C6386" s="458">
        <v>43731</v>
      </c>
      <c r="D6386" s="459">
        <v>0.50000000000000011</v>
      </c>
      <c r="E6386" s="2">
        <f>Electricity!F6411</f>
        <v>0</v>
      </c>
      <c r="F6386" s="2">
        <f>Electricity!G6411</f>
        <v>0</v>
      </c>
      <c r="G6386" s="2">
        <f>Electricity!H6411</f>
        <v>0</v>
      </c>
      <c r="H6386" s="2">
        <f>Electricity!I6411</f>
        <v>0</v>
      </c>
      <c r="I6386" s="2">
        <f>Electricity!J6411</f>
        <v>0</v>
      </c>
    </row>
    <row r="6387" spans="2:9" x14ac:dyDescent="0.35">
      <c r="B6387" s="458" t="str">
        <f t="shared" si="100"/>
        <v>09/23/2019 01:00:00 PM</v>
      </c>
      <c r="C6387" s="458">
        <v>43731</v>
      </c>
      <c r="D6387" s="459">
        <v>0.54166666666666674</v>
      </c>
      <c r="E6387" s="2">
        <f>Electricity!F6412</f>
        <v>0</v>
      </c>
      <c r="F6387" s="2">
        <f>Electricity!G6412</f>
        <v>0</v>
      </c>
      <c r="G6387" s="2">
        <f>Electricity!H6412</f>
        <v>0</v>
      </c>
      <c r="H6387" s="2">
        <f>Electricity!I6412</f>
        <v>0</v>
      </c>
      <c r="I6387" s="2">
        <f>Electricity!J6412</f>
        <v>0</v>
      </c>
    </row>
    <row r="6388" spans="2:9" x14ac:dyDescent="0.35">
      <c r="B6388" s="458" t="str">
        <f t="shared" si="100"/>
        <v>09/23/2019 02:00:00 PM</v>
      </c>
      <c r="C6388" s="458">
        <v>43731</v>
      </c>
      <c r="D6388" s="459">
        <v>0.58333333333333337</v>
      </c>
      <c r="E6388" s="2">
        <f>Electricity!F6413</f>
        <v>0</v>
      </c>
      <c r="F6388" s="2">
        <f>Electricity!G6413</f>
        <v>0</v>
      </c>
      <c r="G6388" s="2">
        <f>Electricity!H6413</f>
        <v>0</v>
      </c>
      <c r="H6388" s="2">
        <f>Electricity!I6413</f>
        <v>0</v>
      </c>
      <c r="I6388" s="2">
        <f>Electricity!J6413</f>
        <v>0</v>
      </c>
    </row>
    <row r="6389" spans="2:9" x14ac:dyDescent="0.35">
      <c r="B6389" s="458" t="str">
        <f t="shared" si="100"/>
        <v>09/23/2019 03:00:00 PM</v>
      </c>
      <c r="C6389" s="458">
        <v>43731</v>
      </c>
      <c r="D6389" s="459">
        <v>0.62500000000000011</v>
      </c>
      <c r="E6389" s="2">
        <f>Electricity!F6414</f>
        <v>0</v>
      </c>
      <c r="F6389" s="2">
        <f>Electricity!G6414</f>
        <v>0</v>
      </c>
      <c r="G6389" s="2">
        <f>Electricity!H6414</f>
        <v>0</v>
      </c>
      <c r="H6389" s="2">
        <f>Electricity!I6414</f>
        <v>0</v>
      </c>
      <c r="I6389" s="2">
        <f>Electricity!J6414</f>
        <v>0</v>
      </c>
    </row>
    <row r="6390" spans="2:9" x14ac:dyDescent="0.35">
      <c r="B6390" s="458" t="str">
        <f t="shared" si="100"/>
        <v>09/23/2019 04:00:00 PM</v>
      </c>
      <c r="C6390" s="458">
        <v>43731</v>
      </c>
      <c r="D6390" s="459">
        <v>0.66666666666666674</v>
      </c>
      <c r="E6390" s="2">
        <f>Electricity!F6415</f>
        <v>0</v>
      </c>
      <c r="F6390" s="2">
        <f>Electricity!G6415</f>
        <v>0</v>
      </c>
      <c r="G6390" s="2">
        <f>Electricity!H6415</f>
        <v>0</v>
      </c>
      <c r="H6390" s="2">
        <f>Electricity!I6415</f>
        <v>0</v>
      </c>
      <c r="I6390" s="2">
        <f>Electricity!J6415</f>
        <v>0</v>
      </c>
    </row>
    <row r="6391" spans="2:9" x14ac:dyDescent="0.35">
      <c r="B6391" s="458" t="str">
        <f t="shared" si="100"/>
        <v>09/23/2019 05:00:00 PM</v>
      </c>
      <c r="C6391" s="458">
        <v>43731</v>
      </c>
      <c r="D6391" s="459">
        <v>0.70833333333333337</v>
      </c>
      <c r="E6391" s="2">
        <f>Electricity!F6416</f>
        <v>0</v>
      </c>
      <c r="F6391" s="2">
        <f>Electricity!G6416</f>
        <v>0</v>
      </c>
      <c r="G6391" s="2">
        <f>Electricity!H6416</f>
        <v>0</v>
      </c>
      <c r="H6391" s="2">
        <f>Electricity!I6416</f>
        <v>0</v>
      </c>
      <c r="I6391" s="2">
        <f>Electricity!J6416</f>
        <v>0</v>
      </c>
    </row>
    <row r="6392" spans="2:9" x14ac:dyDescent="0.35">
      <c r="B6392" s="458" t="str">
        <f t="shared" si="100"/>
        <v>09/23/2019 06:00:00 PM</v>
      </c>
      <c r="C6392" s="458">
        <v>43731</v>
      </c>
      <c r="D6392" s="459">
        <v>0.75000000000000011</v>
      </c>
      <c r="E6392" s="2">
        <f>Electricity!F6417</f>
        <v>0</v>
      </c>
      <c r="F6392" s="2">
        <f>Electricity!G6417</f>
        <v>0</v>
      </c>
      <c r="G6392" s="2">
        <f>Electricity!H6417</f>
        <v>0</v>
      </c>
      <c r="H6392" s="2">
        <f>Electricity!I6417</f>
        <v>0</v>
      </c>
      <c r="I6392" s="2">
        <f>Electricity!J6417</f>
        <v>0</v>
      </c>
    </row>
    <row r="6393" spans="2:9" x14ac:dyDescent="0.35">
      <c r="B6393" s="458" t="str">
        <f t="shared" si="100"/>
        <v>09/23/2019 07:00:00 PM</v>
      </c>
      <c r="C6393" s="458">
        <v>43731</v>
      </c>
      <c r="D6393" s="459">
        <v>0.79166666666666674</v>
      </c>
      <c r="E6393" s="2">
        <f>Electricity!F6418</f>
        <v>0</v>
      </c>
      <c r="F6393" s="2">
        <f>Electricity!G6418</f>
        <v>0</v>
      </c>
      <c r="G6393" s="2">
        <f>Electricity!H6418</f>
        <v>0</v>
      </c>
      <c r="H6393" s="2">
        <f>Electricity!I6418</f>
        <v>0</v>
      </c>
      <c r="I6393" s="2">
        <f>Electricity!J6418</f>
        <v>0</v>
      </c>
    </row>
    <row r="6394" spans="2:9" x14ac:dyDescent="0.35">
      <c r="B6394" s="458" t="str">
        <f t="shared" si="100"/>
        <v>09/23/2019 08:00:00 PM</v>
      </c>
      <c r="C6394" s="458">
        <v>43731</v>
      </c>
      <c r="D6394" s="459">
        <v>0.83333333333333337</v>
      </c>
      <c r="E6394" s="2">
        <f>Electricity!F6419</f>
        <v>0</v>
      </c>
      <c r="F6394" s="2">
        <f>Electricity!G6419</f>
        <v>0</v>
      </c>
      <c r="G6394" s="2">
        <f>Electricity!H6419</f>
        <v>0</v>
      </c>
      <c r="H6394" s="2">
        <f>Electricity!I6419</f>
        <v>0</v>
      </c>
      <c r="I6394" s="2">
        <f>Electricity!J6419</f>
        <v>0</v>
      </c>
    </row>
    <row r="6395" spans="2:9" x14ac:dyDescent="0.35">
      <c r="B6395" s="458" t="str">
        <f t="shared" si="100"/>
        <v>09/23/2019 09:00:00 PM</v>
      </c>
      <c r="C6395" s="458">
        <v>43731</v>
      </c>
      <c r="D6395" s="459">
        <v>0.87500000000000011</v>
      </c>
      <c r="E6395" s="2">
        <f>Electricity!F6420</f>
        <v>0</v>
      </c>
      <c r="F6395" s="2">
        <f>Electricity!G6420</f>
        <v>0</v>
      </c>
      <c r="G6395" s="2">
        <f>Electricity!H6420</f>
        <v>0</v>
      </c>
      <c r="H6395" s="2">
        <f>Electricity!I6420</f>
        <v>0</v>
      </c>
      <c r="I6395" s="2">
        <f>Electricity!J6420</f>
        <v>0</v>
      </c>
    </row>
    <row r="6396" spans="2:9" x14ac:dyDescent="0.35">
      <c r="B6396" s="458" t="str">
        <f t="shared" si="100"/>
        <v>09/23/2019 10:00:00 PM</v>
      </c>
      <c r="C6396" s="458">
        <v>43731</v>
      </c>
      <c r="D6396" s="459">
        <v>0.91666666666666674</v>
      </c>
      <c r="E6396" s="2">
        <f>Electricity!F6421</f>
        <v>0</v>
      </c>
      <c r="F6396" s="2">
        <f>Electricity!G6421</f>
        <v>0</v>
      </c>
      <c r="G6396" s="2">
        <f>Electricity!H6421</f>
        <v>0</v>
      </c>
      <c r="H6396" s="2">
        <f>Electricity!I6421</f>
        <v>0</v>
      </c>
      <c r="I6396" s="2">
        <f>Electricity!J6421</f>
        <v>0</v>
      </c>
    </row>
    <row r="6397" spans="2:9" x14ac:dyDescent="0.35">
      <c r="B6397" s="458" t="str">
        <f t="shared" si="100"/>
        <v>09/23/2019 11:00:00 PM</v>
      </c>
      <c r="C6397" s="458">
        <v>43731</v>
      </c>
      <c r="D6397" s="459">
        <v>0.95833333333333337</v>
      </c>
      <c r="E6397" s="2">
        <f>Electricity!F6422</f>
        <v>0</v>
      </c>
      <c r="F6397" s="2">
        <f>Electricity!G6422</f>
        <v>0</v>
      </c>
      <c r="G6397" s="2">
        <f>Electricity!H6422</f>
        <v>0</v>
      </c>
      <c r="H6397" s="2">
        <f>Electricity!I6422</f>
        <v>0</v>
      </c>
      <c r="I6397" s="2">
        <f>Electricity!J6422</f>
        <v>0</v>
      </c>
    </row>
    <row r="6398" spans="2:9" x14ac:dyDescent="0.35">
      <c r="B6398" s="458" t="str">
        <f t="shared" si="100"/>
        <v>09/24/2019 12:00:00 AM</v>
      </c>
      <c r="C6398" s="458">
        <v>43732</v>
      </c>
      <c r="D6398" s="459">
        <v>3.1225022567582528E-17</v>
      </c>
      <c r="E6398" s="2">
        <f>Electricity!F6423</f>
        <v>0</v>
      </c>
      <c r="F6398" s="2">
        <f>Electricity!G6423</f>
        <v>0</v>
      </c>
      <c r="G6398" s="2">
        <f>Electricity!H6423</f>
        <v>0</v>
      </c>
      <c r="H6398" s="2">
        <f>Electricity!I6423</f>
        <v>0</v>
      </c>
      <c r="I6398" s="2">
        <f>Electricity!J6423</f>
        <v>0</v>
      </c>
    </row>
    <row r="6399" spans="2:9" x14ac:dyDescent="0.35">
      <c r="B6399" s="458" t="str">
        <f t="shared" si="100"/>
        <v>09/24/2019 01:00:00 AM</v>
      </c>
      <c r="C6399" s="458">
        <v>43732</v>
      </c>
      <c r="D6399" s="459">
        <v>4.1666666666666699E-2</v>
      </c>
      <c r="E6399" s="2">
        <f>Electricity!F6424</f>
        <v>0</v>
      </c>
      <c r="F6399" s="2">
        <f>Electricity!G6424</f>
        <v>0</v>
      </c>
      <c r="G6399" s="2">
        <f>Electricity!H6424</f>
        <v>0</v>
      </c>
      <c r="H6399" s="2">
        <f>Electricity!I6424</f>
        <v>0</v>
      </c>
      <c r="I6399" s="2">
        <f>Electricity!J6424</f>
        <v>0</v>
      </c>
    </row>
    <row r="6400" spans="2:9" x14ac:dyDescent="0.35">
      <c r="B6400" s="458" t="str">
        <f t="shared" si="100"/>
        <v>09/24/2019 02:00:00 AM</v>
      </c>
      <c r="C6400" s="458">
        <v>43732</v>
      </c>
      <c r="D6400" s="459">
        <v>8.333333333333337E-2</v>
      </c>
      <c r="E6400" s="2">
        <f>Electricity!F6425</f>
        <v>0</v>
      </c>
      <c r="F6400" s="2">
        <f>Electricity!G6425</f>
        <v>0</v>
      </c>
      <c r="G6400" s="2">
        <f>Electricity!H6425</f>
        <v>0</v>
      </c>
      <c r="H6400" s="2">
        <f>Electricity!I6425</f>
        <v>0</v>
      </c>
      <c r="I6400" s="2">
        <f>Electricity!J6425</f>
        <v>0</v>
      </c>
    </row>
    <row r="6401" spans="2:9" x14ac:dyDescent="0.35">
      <c r="B6401" s="458" t="str">
        <f t="shared" si="100"/>
        <v>09/24/2019 03:00:00 AM</v>
      </c>
      <c r="C6401" s="458">
        <v>43732</v>
      </c>
      <c r="D6401" s="459">
        <v>0.12500000000000006</v>
      </c>
      <c r="E6401" s="2">
        <f>Electricity!F6426</f>
        <v>0</v>
      </c>
      <c r="F6401" s="2">
        <f>Electricity!G6426</f>
        <v>0</v>
      </c>
      <c r="G6401" s="2">
        <f>Electricity!H6426</f>
        <v>0</v>
      </c>
      <c r="H6401" s="2">
        <f>Electricity!I6426</f>
        <v>0</v>
      </c>
      <c r="I6401" s="2">
        <f>Electricity!J6426</f>
        <v>0</v>
      </c>
    </row>
    <row r="6402" spans="2:9" x14ac:dyDescent="0.35">
      <c r="B6402" s="458" t="str">
        <f t="shared" si="100"/>
        <v>09/24/2019 04:00:00 AM</v>
      </c>
      <c r="C6402" s="458">
        <v>43732</v>
      </c>
      <c r="D6402" s="459">
        <v>0.16666666666666669</v>
      </c>
      <c r="E6402" s="2">
        <f>Electricity!F6427</f>
        <v>0</v>
      </c>
      <c r="F6402" s="2">
        <f>Electricity!G6427</f>
        <v>0</v>
      </c>
      <c r="G6402" s="2">
        <f>Electricity!H6427</f>
        <v>0</v>
      </c>
      <c r="H6402" s="2">
        <f>Electricity!I6427</f>
        <v>0</v>
      </c>
      <c r="I6402" s="2">
        <f>Electricity!J6427</f>
        <v>0</v>
      </c>
    </row>
    <row r="6403" spans="2:9" x14ac:dyDescent="0.35">
      <c r="B6403" s="458" t="str">
        <f t="shared" si="100"/>
        <v>09/24/2019 05:00:00 AM</v>
      </c>
      <c r="C6403" s="458">
        <v>43732</v>
      </c>
      <c r="D6403" s="459">
        <v>0.20833333333333337</v>
      </c>
      <c r="E6403" s="2">
        <f>Electricity!F6428</f>
        <v>0</v>
      </c>
      <c r="F6403" s="2">
        <f>Electricity!G6428</f>
        <v>0</v>
      </c>
      <c r="G6403" s="2">
        <f>Electricity!H6428</f>
        <v>0</v>
      </c>
      <c r="H6403" s="2">
        <f>Electricity!I6428</f>
        <v>0</v>
      </c>
      <c r="I6403" s="2">
        <f>Electricity!J6428</f>
        <v>0</v>
      </c>
    </row>
    <row r="6404" spans="2:9" x14ac:dyDescent="0.35">
      <c r="B6404" s="458" t="str">
        <f t="shared" si="100"/>
        <v>09/24/2019 06:00:00 AM</v>
      </c>
      <c r="C6404" s="458">
        <v>43732</v>
      </c>
      <c r="D6404" s="459">
        <v>0.25</v>
      </c>
      <c r="E6404" s="2">
        <f>Electricity!F6429</f>
        <v>0</v>
      </c>
      <c r="F6404" s="2">
        <f>Electricity!G6429</f>
        <v>0</v>
      </c>
      <c r="G6404" s="2">
        <f>Electricity!H6429</f>
        <v>0</v>
      </c>
      <c r="H6404" s="2">
        <f>Electricity!I6429</f>
        <v>0</v>
      </c>
      <c r="I6404" s="2">
        <f>Electricity!J6429</f>
        <v>0</v>
      </c>
    </row>
    <row r="6405" spans="2:9" x14ac:dyDescent="0.35">
      <c r="B6405" s="458" t="str">
        <f t="shared" si="100"/>
        <v>09/24/2019 07:00:00 AM</v>
      </c>
      <c r="C6405" s="458">
        <v>43732</v>
      </c>
      <c r="D6405" s="459">
        <v>0.29166666666666669</v>
      </c>
      <c r="E6405" s="2">
        <f>Electricity!F6430</f>
        <v>0</v>
      </c>
      <c r="F6405" s="2">
        <f>Electricity!G6430</f>
        <v>0</v>
      </c>
      <c r="G6405" s="2">
        <f>Electricity!H6430</f>
        <v>0</v>
      </c>
      <c r="H6405" s="2">
        <f>Electricity!I6430</f>
        <v>0</v>
      </c>
      <c r="I6405" s="2">
        <f>Electricity!J6430</f>
        <v>0</v>
      </c>
    </row>
    <row r="6406" spans="2:9" x14ac:dyDescent="0.35">
      <c r="B6406" s="458" t="str">
        <f t="shared" si="100"/>
        <v>09/24/2019 08:00:00 AM</v>
      </c>
      <c r="C6406" s="458">
        <v>43732</v>
      </c>
      <c r="D6406" s="459">
        <v>0.33333333333333337</v>
      </c>
      <c r="E6406" s="2">
        <f>Electricity!F6431</f>
        <v>0</v>
      </c>
      <c r="F6406" s="2">
        <f>Electricity!G6431</f>
        <v>0</v>
      </c>
      <c r="G6406" s="2">
        <f>Electricity!H6431</f>
        <v>0</v>
      </c>
      <c r="H6406" s="2">
        <f>Electricity!I6431</f>
        <v>0</v>
      </c>
      <c r="I6406" s="2">
        <f>Electricity!J6431</f>
        <v>0</v>
      </c>
    </row>
    <row r="6407" spans="2:9" x14ac:dyDescent="0.35">
      <c r="B6407" s="458" t="str">
        <f t="shared" si="100"/>
        <v>09/24/2019 09:00:00 AM</v>
      </c>
      <c r="C6407" s="458">
        <v>43732</v>
      </c>
      <c r="D6407" s="459">
        <v>0.375</v>
      </c>
      <c r="E6407" s="2">
        <f>Electricity!F6432</f>
        <v>0</v>
      </c>
      <c r="F6407" s="2">
        <f>Electricity!G6432</f>
        <v>0</v>
      </c>
      <c r="G6407" s="2">
        <f>Electricity!H6432</f>
        <v>0</v>
      </c>
      <c r="H6407" s="2">
        <f>Electricity!I6432</f>
        <v>0</v>
      </c>
      <c r="I6407" s="2">
        <f>Electricity!J6432</f>
        <v>0</v>
      </c>
    </row>
    <row r="6408" spans="2:9" x14ac:dyDescent="0.35">
      <c r="B6408" s="458" t="str">
        <f t="shared" si="100"/>
        <v>09/24/2019 10:00:00 AM</v>
      </c>
      <c r="C6408" s="458">
        <v>43732</v>
      </c>
      <c r="D6408" s="459">
        <v>0.41666666666666669</v>
      </c>
      <c r="E6408" s="2">
        <f>Electricity!F6433</f>
        <v>0</v>
      </c>
      <c r="F6408" s="2">
        <f>Electricity!G6433</f>
        <v>0</v>
      </c>
      <c r="G6408" s="2">
        <f>Electricity!H6433</f>
        <v>0</v>
      </c>
      <c r="H6408" s="2">
        <f>Electricity!I6433</f>
        <v>0</v>
      </c>
      <c r="I6408" s="2">
        <f>Electricity!J6433</f>
        <v>0</v>
      </c>
    </row>
    <row r="6409" spans="2:9" x14ac:dyDescent="0.35">
      <c r="B6409" s="458" t="str">
        <f t="shared" si="100"/>
        <v>09/24/2019 11:00:00 AM</v>
      </c>
      <c r="C6409" s="458">
        <v>43732</v>
      </c>
      <c r="D6409" s="459">
        <v>0.45833333333333337</v>
      </c>
      <c r="E6409" s="2">
        <f>Electricity!F6434</f>
        <v>0</v>
      </c>
      <c r="F6409" s="2">
        <f>Electricity!G6434</f>
        <v>0</v>
      </c>
      <c r="G6409" s="2">
        <f>Electricity!H6434</f>
        <v>0</v>
      </c>
      <c r="H6409" s="2">
        <f>Electricity!I6434</f>
        <v>0</v>
      </c>
      <c r="I6409" s="2">
        <f>Electricity!J6434</f>
        <v>0</v>
      </c>
    </row>
    <row r="6410" spans="2:9" x14ac:dyDescent="0.35">
      <c r="B6410" s="458" t="str">
        <f t="shared" si="100"/>
        <v>09/24/2019 12:00:00 PM</v>
      </c>
      <c r="C6410" s="458">
        <v>43732</v>
      </c>
      <c r="D6410" s="459">
        <v>0.50000000000000011</v>
      </c>
      <c r="E6410" s="2">
        <f>Electricity!F6435</f>
        <v>0</v>
      </c>
      <c r="F6410" s="2">
        <f>Electricity!G6435</f>
        <v>0</v>
      </c>
      <c r="G6410" s="2">
        <f>Electricity!H6435</f>
        <v>0</v>
      </c>
      <c r="H6410" s="2">
        <f>Electricity!I6435</f>
        <v>0</v>
      </c>
      <c r="I6410" s="2">
        <f>Electricity!J6435</f>
        <v>0</v>
      </c>
    </row>
    <row r="6411" spans="2:9" x14ac:dyDescent="0.35">
      <c r="B6411" s="458" t="str">
        <f t="shared" si="100"/>
        <v>09/24/2019 01:00:00 PM</v>
      </c>
      <c r="C6411" s="458">
        <v>43732</v>
      </c>
      <c r="D6411" s="459">
        <v>0.54166666666666674</v>
      </c>
      <c r="E6411" s="2">
        <f>Electricity!F6436</f>
        <v>0</v>
      </c>
      <c r="F6411" s="2">
        <f>Electricity!G6436</f>
        <v>0</v>
      </c>
      <c r="G6411" s="2">
        <f>Electricity!H6436</f>
        <v>0</v>
      </c>
      <c r="H6411" s="2">
        <f>Electricity!I6436</f>
        <v>0</v>
      </c>
      <c r="I6411" s="2">
        <f>Electricity!J6436</f>
        <v>0</v>
      </c>
    </row>
    <row r="6412" spans="2:9" x14ac:dyDescent="0.35">
      <c r="B6412" s="458" t="str">
        <f t="shared" si="100"/>
        <v>09/24/2019 02:00:00 PM</v>
      </c>
      <c r="C6412" s="458">
        <v>43732</v>
      </c>
      <c r="D6412" s="459">
        <v>0.58333333333333337</v>
      </c>
      <c r="E6412" s="2">
        <f>Electricity!F6437</f>
        <v>0</v>
      </c>
      <c r="F6412" s="2">
        <f>Electricity!G6437</f>
        <v>0</v>
      </c>
      <c r="G6412" s="2">
        <f>Electricity!H6437</f>
        <v>0</v>
      </c>
      <c r="H6412" s="2">
        <f>Electricity!I6437</f>
        <v>0</v>
      </c>
      <c r="I6412" s="2">
        <f>Electricity!J6437</f>
        <v>0</v>
      </c>
    </row>
    <row r="6413" spans="2:9" x14ac:dyDescent="0.35">
      <c r="B6413" s="458" t="str">
        <f t="shared" si="100"/>
        <v>09/24/2019 03:00:00 PM</v>
      </c>
      <c r="C6413" s="458">
        <v>43732</v>
      </c>
      <c r="D6413" s="459">
        <v>0.62500000000000011</v>
      </c>
      <c r="E6413" s="2">
        <f>Electricity!F6438</f>
        <v>0</v>
      </c>
      <c r="F6413" s="2">
        <f>Electricity!G6438</f>
        <v>0</v>
      </c>
      <c r="G6413" s="2">
        <f>Electricity!H6438</f>
        <v>0</v>
      </c>
      <c r="H6413" s="2">
        <f>Electricity!I6438</f>
        <v>0</v>
      </c>
      <c r="I6413" s="2">
        <f>Electricity!J6438</f>
        <v>0</v>
      </c>
    </row>
    <row r="6414" spans="2:9" x14ac:dyDescent="0.35">
      <c r="B6414" s="458" t="str">
        <f t="shared" si="100"/>
        <v>09/24/2019 04:00:00 PM</v>
      </c>
      <c r="C6414" s="458">
        <v>43732</v>
      </c>
      <c r="D6414" s="459">
        <v>0.66666666666666674</v>
      </c>
      <c r="E6414" s="2">
        <f>Electricity!F6439</f>
        <v>0</v>
      </c>
      <c r="F6414" s="2">
        <f>Electricity!G6439</f>
        <v>0</v>
      </c>
      <c r="G6414" s="2">
        <f>Electricity!H6439</f>
        <v>0</v>
      </c>
      <c r="H6414" s="2">
        <f>Electricity!I6439</f>
        <v>0</v>
      </c>
      <c r="I6414" s="2">
        <f>Electricity!J6439</f>
        <v>0</v>
      </c>
    </row>
    <row r="6415" spans="2:9" x14ac:dyDescent="0.35">
      <c r="B6415" s="458" t="str">
        <f t="shared" ref="B6415:B6478" si="101">CONCATENATE(TEXT(C6415,"mm/dd/yyyy")," ",TEXT(D6415,"hh:mm:ss AM/PM"))</f>
        <v>09/24/2019 05:00:00 PM</v>
      </c>
      <c r="C6415" s="458">
        <v>43732</v>
      </c>
      <c r="D6415" s="459">
        <v>0.70833333333333337</v>
      </c>
      <c r="E6415" s="2">
        <f>Electricity!F6440</f>
        <v>0</v>
      </c>
      <c r="F6415" s="2">
        <f>Electricity!G6440</f>
        <v>0</v>
      </c>
      <c r="G6415" s="2">
        <f>Electricity!H6440</f>
        <v>0</v>
      </c>
      <c r="H6415" s="2">
        <f>Electricity!I6440</f>
        <v>0</v>
      </c>
      <c r="I6415" s="2">
        <f>Electricity!J6440</f>
        <v>0</v>
      </c>
    </row>
    <row r="6416" spans="2:9" x14ac:dyDescent="0.35">
      <c r="B6416" s="458" t="str">
        <f t="shared" si="101"/>
        <v>09/24/2019 06:00:00 PM</v>
      </c>
      <c r="C6416" s="458">
        <v>43732</v>
      </c>
      <c r="D6416" s="459">
        <v>0.75000000000000011</v>
      </c>
      <c r="E6416" s="2">
        <f>Electricity!F6441</f>
        <v>0</v>
      </c>
      <c r="F6416" s="2">
        <f>Electricity!G6441</f>
        <v>0</v>
      </c>
      <c r="G6416" s="2">
        <f>Electricity!H6441</f>
        <v>0</v>
      </c>
      <c r="H6416" s="2">
        <f>Electricity!I6441</f>
        <v>0</v>
      </c>
      <c r="I6416" s="2">
        <f>Electricity!J6441</f>
        <v>0</v>
      </c>
    </row>
    <row r="6417" spans="2:9" x14ac:dyDescent="0.35">
      <c r="B6417" s="458" t="str">
        <f t="shared" si="101"/>
        <v>09/24/2019 07:00:00 PM</v>
      </c>
      <c r="C6417" s="458">
        <v>43732</v>
      </c>
      <c r="D6417" s="459">
        <v>0.79166666666666674</v>
      </c>
      <c r="E6417" s="2">
        <f>Electricity!F6442</f>
        <v>0</v>
      </c>
      <c r="F6417" s="2">
        <f>Electricity!G6442</f>
        <v>0</v>
      </c>
      <c r="G6417" s="2">
        <f>Electricity!H6442</f>
        <v>0</v>
      </c>
      <c r="H6417" s="2">
        <f>Electricity!I6442</f>
        <v>0</v>
      </c>
      <c r="I6417" s="2">
        <f>Electricity!J6442</f>
        <v>0</v>
      </c>
    </row>
    <row r="6418" spans="2:9" x14ac:dyDescent="0.35">
      <c r="B6418" s="458" t="str">
        <f t="shared" si="101"/>
        <v>09/24/2019 08:00:00 PM</v>
      </c>
      <c r="C6418" s="458">
        <v>43732</v>
      </c>
      <c r="D6418" s="459">
        <v>0.83333333333333337</v>
      </c>
      <c r="E6418" s="2">
        <f>Electricity!F6443</f>
        <v>0</v>
      </c>
      <c r="F6418" s="2">
        <f>Electricity!G6443</f>
        <v>0</v>
      </c>
      <c r="G6418" s="2">
        <f>Electricity!H6443</f>
        <v>0</v>
      </c>
      <c r="H6418" s="2">
        <f>Electricity!I6443</f>
        <v>0</v>
      </c>
      <c r="I6418" s="2">
        <f>Electricity!J6443</f>
        <v>0</v>
      </c>
    </row>
    <row r="6419" spans="2:9" x14ac:dyDescent="0.35">
      <c r="B6419" s="458" t="str">
        <f t="shared" si="101"/>
        <v>09/24/2019 09:00:00 PM</v>
      </c>
      <c r="C6419" s="458">
        <v>43732</v>
      </c>
      <c r="D6419" s="459">
        <v>0.87500000000000011</v>
      </c>
      <c r="E6419" s="2">
        <f>Electricity!F6444</f>
        <v>0</v>
      </c>
      <c r="F6419" s="2">
        <f>Electricity!G6444</f>
        <v>0</v>
      </c>
      <c r="G6419" s="2">
        <f>Electricity!H6444</f>
        <v>0</v>
      </c>
      <c r="H6419" s="2">
        <f>Electricity!I6444</f>
        <v>0</v>
      </c>
      <c r="I6419" s="2">
        <f>Electricity!J6444</f>
        <v>0</v>
      </c>
    </row>
    <row r="6420" spans="2:9" x14ac:dyDescent="0.35">
      <c r="B6420" s="458" t="str">
        <f t="shared" si="101"/>
        <v>09/24/2019 10:00:00 PM</v>
      </c>
      <c r="C6420" s="458">
        <v>43732</v>
      </c>
      <c r="D6420" s="459">
        <v>0.91666666666666674</v>
      </c>
      <c r="E6420" s="2">
        <f>Electricity!F6445</f>
        <v>0</v>
      </c>
      <c r="F6420" s="2">
        <f>Electricity!G6445</f>
        <v>0</v>
      </c>
      <c r="G6420" s="2">
        <f>Electricity!H6445</f>
        <v>0</v>
      </c>
      <c r="H6420" s="2">
        <f>Electricity!I6445</f>
        <v>0</v>
      </c>
      <c r="I6420" s="2">
        <f>Electricity!J6445</f>
        <v>0</v>
      </c>
    </row>
    <row r="6421" spans="2:9" x14ac:dyDescent="0.35">
      <c r="B6421" s="458" t="str">
        <f t="shared" si="101"/>
        <v>09/24/2019 11:00:00 PM</v>
      </c>
      <c r="C6421" s="458">
        <v>43732</v>
      </c>
      <c r="D6421" s="459">
        <v>0.95833333333333337</v>
      </c>
      <c r="E6421" s="2">
        <f>Electricity!F6446</f>
        <v>0</v>
      </c>
      <c r="F6421" s="2">
        <f>Electricity!G6446</f>
        <v>0</v>
      </c>
      <c r="G6421" s="2">
        <f>Electricity!H6446</f>
        <v>0</v>
      </c>
      <c r="H6421" s="2">
        <f>Electricity!I6446</f>
        <v>0</v>
      </c>
      <c r="I6421" s="2">
        <f>Electricity!J6446</f>
        <v>0</v>
      </c>
    </row>
    <row r="6422" spans="2:9" x14ac:dyDescent="0.35">
      <c r="B6422" s="458" t="str">
        <f t="shared" si="101"/>
        <v>09/25/2019 12:00:00 AM</v>
      </c>
      <c r="C6422" s="458">
        <v>43733</v>
      </c>
      <c r="D6422" s="459">
        <v>3.1225022567582528E-17</v>
      </c>
      <c r="E6422" s="2">
        <f>Electricity!F6447</f>
        <v>0</v>
      </c>
      <c r="F6422" s="2">
        <f>Electricity!G6447</f>
        <v>0</v>
      </c>
      <c r="G6422" s="2">
        <f>Electricity!H6447</f>
        <v>0</v>
      </c>
      <c r="H6422" s="2">
        <f>Electricity!I6447</f>
        <v>0</v>
      </c>
      <c r="I6422" s="2">
        <f>Electricity!J6447</f>
        <v>0</v>
      </c>
    </row>
    <row r="6423" spans="2:9" x14ac:dyDescent="0.35">
      <c r="B6423" s="458" t="str">
        <f t="shared" si="101"/>
        <v>09/25/2019 01:00:00 AM</v>
      </c>
      <c r="C6423" s="458">
        <v>43733</v>
      </c>
      <c r="D6423" s="459">
        <v>4.1666666666666699E-2</v>
      </c>
      <c r="E6423" s="2">
        <f>Electricity!F6448</f>
        <v>0</v>
      </c>
      <c r="F6423" s="2">
        <f>Electricity!G6448</f>
        <v>0</v>
      </c>
      <c r="G6423" s="2">
        <f>Electricity!H6448</f>
        <v>0</v>
      </c>
      <c r="H6423" s="2">
        <f>Electricity!I6448</f>
        <v>0</v>
      </c>
      <c r="I6423" s="2">
        <f>Electricity!J6448</f>
        <v>0</v>
      </c>
    </row>
    <row r="6424" spans="2:9" x14ac:dyDescent="0.35">
      <c r="B6424" s="458" t="str">
        <f t="shared" si="101"/>
        <v>09/25/2019 02:00:00 AM</v>
      </c>
      <c r="C6424" s="458">
        <v>43733</v>
      </c>
      <c r="D6424" s="459">
        <v>8.333333333333337E-2</v>
      </c>
      <c r="E6424" s="2">
        <f>Electricity!F6449</f>
        <v>0</v>
      </c>
      <c r="F6424" s="2">
        <f>Electricity!G6449</f>
        <v>0</v>
      </c>
      <c r="G6424" s="2">
        <f>Electricity!H6449</f>
        <v>0</v>
      </c>
      <c r="H6424" s="2">
        <f>Electricity!I6449</f>
        <v>0</v>
      </c>
      <c r="I6424" s="2">
        <f>Electricity!J6449</f>
        <v>0</v>
      </c>
    </row>
    <row r="6425" spans="2:9" x14ac:dyDescent="0.35">
      <c r="B6425" s="458" t="str">
        <f t="shared" si="101"/>
        <v>09/25/2019 03:00:00 AM</v>
      </c>
      <c r="C6425" s="458">
        <v>43733</v>
      </c>
      <c r="D6425" s="459">
        <v>0.12500000000000006</v>
      </c>
      <c r="E6425" s="2">
        <f>Electricity!F6450</f>
        <v>0</v>
      </c>
      <c r="F6425" s="2">
        <f>Electricity!G6450</f>
        <v>0</v>
      </c>
      <c r="G6425" s="2">
        <f>Electricity!H6450</f>
        <v>0</v>
      </c>
      <c r="H6425" s="2">
        <f>Electricity!I6450</f>
        <v>0</v>
      </c>
      <c r="I6425" s="2">
        <f>Electricity!J6450</f>
        <v>0</v>
      </c>
    </row>
    <row r="6426" spans="2:9" x14ac:dyDescent="0.35">
      <c r="B6426" s="458" t="str">
        <f t="shared" si="101"/>
        <v>09/25/2019 04:00:00 AM</v>
      </c>
      <c r="C6426" s="458">
        <v>43733</v>
      </c>
      <c r="D6426" s="459">
        <v>0.16666666666666669</v>
      </c>
      <c r="E6426" s="2">
        <f>Electricity!F6451</f>
        <v>0</v>
      </c>
      <c r="F6426" s="2">
        <f>Electricity!G6451</f>
        <v>0</v>
      </c>
      <c r="G6426" s="2">
        <f>Electricity!H6451</f>
        <v>0</v>
      </c>
      <c r="H6426" s="2">
        <f>Electricity!I6451</f>
        <v>0</v>
      </c>
      <c r="I6426" s="2">
        <f>Electricity!J6451</f>
        <v>0</v>
      </c>
    </row>
    <row r="6427" spans="2:9" x14ac:dyDescent="0.35">
      <c r="B6427" s="458" t="str">
        <f t="shared" si="101"/>
        <v>09/25/2019 05:00:00 AM</v>
      </c>
      <c r="C6427" s="458">
        <v>43733</v>
      </c>
      <c r="D6427" s="459">
        <v>0.20833333333333337</v>
      </c>
      <c r="E6427" s="2">
        <f>Electricity!F6452</f>
        <v>0</v>
      </c>
      <c r="F6427" s="2">
        <f>Electricity!G6452</f>
        <v>0</v>
      </c>
      <c r="G6427" s="2">
        <f>Electricity!H6452</f>
        <v>0</v>
      </c>
      <c r="H6427" s="2">
        <f>Electricity!I6452</f>
        <v>0</v>
      </c>
      <c r="I6427" s="2">
        <f>Electricity!J6452</f>
        <v>0</v>
      </c>
    </row>
    <row r="6428" spans="2:9" x14ac:dyDescent="0.35">
      <c r="B6428" s="458" t="str">
        <f t="shared" si="101"/>
        <v>09/25/2019 06:00:00 AM</v>
      </c>
      <c r="C6428" s="458">
        <v>43733</v>
      </c>
      <c r="D6428" s="459">
        <v>0.25</v>
      </c>
      <c r="E6428" s="2">
        <f>Electricity!F6453</f>
        <v>0</v>
      </c>
      <c r="F6428" s="2">
        <f>Electricity!G6453</f>
        <v>0</v>
      </c>
      <c r="G6428" s="2">
        <f>Electricity!H6453</f>
        <v>0</v>
      </c>
      <c r="H6428" s="2">
        <f>Electricity!I6453</f>
        <v>0</v>
      </c>
      <c r="I6428" s="2">
        <f>Electricity!J6453</f>
        <v>0</v>
      </c>
    </row>
    <row r="6429" spans="2:9" x14ac:dyDescent="0.35">
      <c r="B6429" s="458" t="str">
        <f t="shared" si="101"/>
        <v>09/25/2019 07:00:00 AM</v>
      </c>
      <c r="C6429" s="458">
        <v>43733</v>
      </c>
      <c r="D6429" s="459">
        <v>0.29166666666666669</v>
      </c>
      <c r="E6429" s="2">
        <f>Electricity!F6454</f>
        <v>0</v>
      </c>
      <c r="F6429" s="2">
        <f>Electricity!G6454</f>
        <v>0</v>
      </c>
      <c r="G6429" s="2">
        <f>Electricity!H6454</f>
        <v>0</v>
      </c>
      <c r="H6429" s="2">
        <f>Electricity!I6454</f>
        <v>0</v>
      </c>
      <c r="I6429" s="2">
        <f>Electricity!J6454</f>
        <v>0</v>
      </c>
    </row>
    <row r="6430" spans="2:9" x14ac:dyDescent="0.35">
      <c r="B6430" s="458" t="str">
        <f t="shared" si="101"/>
        <v>09/25/2019 08:00:00 AM</v>
      </c>
      <c r="C6430" s="458">
        <v>43733</v>
      </c>
      <c r="D6430" s="459">
        <v>0.33333333333333337</v>
      </c>
      <c r="E6430" s="2">
        <f>Electricity!F6455</f>
        <v>0</v>
      </c>
      <c r="F6430" s="2">
        <f>Electricity!G6455</f>
        <v>0</v>
      </c>
      <c r="G6430" s="2">
        <f>Electricity!H6455</f>
        <v>0</v>
      </c>
      <c r="H6430" s="2">
        <f>Electricity!I6455</f>
        <v>0</v>
      </c>
      <c r="I6430" s="2">
        <f>Electricity!J6455</f>
        <v>0</v>
      </c>
    </row>
    <row r="6431" spans="2:9" x14ac:dyDescent="0.35">
      <c r="B6431" s="458" t="str">
        <f t="shared" si="101"/>
        <v>09/25/2019 09:00:00 AM</v>
      </c>
      <c r="C6431" s="458">
        <v>43733</v>
      </c>
      <c r="D6431" s="459">
        <v>0.375</v>
      </c>
      <c r="E6431" s="2">
        <f>Electricity!F6456</f>
        <v>0</v>
      </c>
      <c r="F6431" s="2">
        <f>Electricity!G6456</f>
        <v>0</v>
      </c>
      <c r="G6431" s="2">
        <f>Electricity!H6456</f>
        <v>0</v>
      </c>
      <c r="H6431" s="2">
        <f>Electricity!I6456</f>
        <v>0</v>
      </c>
      <c r="I6431" s="2">
        <f>Electricity!J6456</f>
        <v>0</v>
      </c>
    </row>
    <row r="6432" spans="2:9" x14ac:dyDescent="0.35">
      <c r="B6432" s="458" t="str">
        <f t="shared" si="101"/>
        <v>09/25/2019 10:00:00 AM</v>
      </c>
      <c r="C6432" s="458">
        <v>43733</v>
      </c>
      <c r="D6432" s="459">
        <v>0.41666666666666669</v>
      </c>
      <c r="E6432" s="2">
        <f>Electricity!F6457</f>
        <v>0</v>
      </c>
      <c r="F6432" s="2">
        <f>Electricity!G6457</f>
        <v>0</v>
      </c>
      <c r="G6432" s="2">
        <f>Electricity!H6457</f>
        <v>0</v>
      </c>
      <c r="H6432" s="2">
        <f>Electricity!I6457</f>
        <v>0</v>
      </c>
      <c r="I6432" s="2">
        <f>Electricity!J6457</f>
        <v>0</v>
      </c>
    </row>
    <row r="6433" spans="2:9" x14ac:dyDescent="0.35">
      <c r="B6433" s="458" t="str">
        <f t="shared" si="101"/>
        <v>09/25/2019 11:00:00 AM</v>
      </c>
      <c r="C6433" s="458">
        <v>43733</v>
      </c>
      <c r="D6433" s="459">
        <v>0.45833333333333337</v>
      </c>
      <c r="E6433" s="2">
        <f>Electricity!F6458</f>
        <v>0</v>
      </c>
      <c r="F6433" s="2">
        <f>Electricity!G6458</f>
        <v>0</v>
      </c>
      <c r="G6433" s="2">
        <f>Electricity!H6458</f>
        <v>0</v>
      </c>
      <c r="H6433" s="2">
        <f>Electricity!I6458</f>
        <v>0</v>
      </c>
      <c r="I6433" s="2">
        <f>Electricity!J6458</f>
        <v>0</v>
      </c>
    </row>
    <row r="6434" spans="2:9" x14ac:dyDescent="0.35">
      <c r="B6434" s="458" t="str">
        <f t="shared" si="101"/>
        <v>09/25/2019 12:00:00 PM</v>
      </c>
      <c r="C6434" s="458">
        <v>43733</v>
      </c>
      <c r="D6434" s="459">
        <v>0.50000000000000011</v>
      </c>
      <c r="E6434" s="2">
        <f>Electricity!F6459</f>
        <v>0</v>
      </c>
      <c r="F6434" s="2">
        <f>Electricity!G6459</f>
        <v>0</v>
      </c>
      <c r="G6434" s="2">
        <f>Electricity!H6459</f>
        <v>0</v>
      </c>
      <c r="H6434" s="2">
        <f>Electricity!I6459</f>
        <v>0</v>
      </c>
      <c r="I6434" s="2">
        <f>Electricity!J6459</f>
        <v>0</v>
      </c>
    </row>
    <row r="6435" spans="2:9" x14ac:dyDescent="0.35">
      <c r="B6435" s="458" t="str">
        <f t="shared" si="101"/>
        <v>09/25/2019 01:00:00 PM</v>
      </c>
      <c r="C6435" s="458">
        <v>43733</v>
      </c>
      <c r="D6435" s="459">
        <v>0.54166666666666674</v>
      </c>
      <c r="E6435" s="2">
        <f>Electricity!F6460</f>
        <v>0</v>
      </c>
      <c r="F6435" s="2">
        <f>Electricity!G6460</f>
        <v>0</v>
      </c>
      <c r="G6435" s="2">
        <f>Electricity!H6460</f>
        <v>0</v>
      </c>
      <c r="H6435" s="2">
        <f>Electricity!I6460</f>
        <v>0</v>
      </c>
      <c r="I6435" s="2">
        <f>Electricity!J6460</f>
        <v>0</v>
      </c>
    </row>
    <row r="6436" spans="2:9" x14ac:dyDescent="0.35">
      <c r="B6436" s="458" t="str">
        <f t="shared" si="101"/>
        <v>09/25/2019 02:00:00 PM</v>
      </c>
      <c r="C6436" s="458">
        <v>43733</v>
      </c>
      <c r="D6436" s="459">
        <v>0.58333333333333337</v>
      </c>
      <c r="E6436" s="2">
        <f>Electricity!F6461</f>
        <v>0</v>
      </c>
      <c r="F6436" s="2">
        <f>Electricity!G6461</f>
        <v>0</v>
      </c>
      <c r="G6436" s="2">
        <f>Electricity!H6461</f>
        <v>0</v>
      </c>
      <c r="H6436" s="2">
        <f>Electricity!I6461</f>
        <v>0</v>
      </c>
      <c r="I6436" s="2">
        <f>Electricity!J6461</f>
        <v>0</v>
      </c>
    </row>
    <row r="6437" spans="2:9" x14ac:dyDescent="0.35">
      <c r="B6437" s="458" t="str">
        <f t="shared" si="101"/>
        <v>09/25/2019 03:00:00 PM</v>
      </c>
      <c r="C6437" s="458">
        <v>43733</v>
      </c>
      <c r="D6437" s="459">
        <v>0.62500000000000011</v>
      </c>
      <c r="E6437" s="2">
        <f>Electricity!F6462</f>
        <v>0</v>
      </c>
      <c r="F6437" s="2">
        <f>Electricity!G6462</f>
        <v>0</v>
      </c>
      <c r="G6437" s="2">
        <f>Electricity!H6462</f>
        <v>0</v>
      </c>
      <c r="H6437" s="2">
        <f>Electricity!I6462</f>
        <v>0</v>
      </c>
      <c r="I6437" s="2">
        <f>Electricity!J6462</f>
        <v>0</v>
      </c>
    </row>
    <row r="6438" spans="2:9" x14ac:dyDescent="0.35">
      <c r="B6438" s="458" t="str">
        <f t="shared" si="101"/>
        <v>09/25/2019 04:00:00 PM</v>
      </c>
      <c r="C6438" s="458">
        <v>43733</v>
      </c>
      <c r="D6438" s="459">
        <v>0.66666666666666674</v>
      </c>
      <c r="E6438" s="2">
        <f>Electricity!F6463</f>
        <v>0</v>
      </c>
      <c r="F6438" s="2">
        <f>Electricity!G6463</f>
        <v>0</v>
      </c>
      <c r="G6438" s="2">
        <f>Electricity!H6463</f>
        <v>0</v>
      </c>
      <c r="H6438" s="2">
        <f>Electricity!I6463</f>
        <v>0</v>
      </c>
      <c r="I6438" s="2">
        <f>Electricity!J6463</f>
        <v>0</v>
      </c>
    </row>
    <row r="6439" spans="2:9" x14ac:dyDescent="0.35">
      <c r="B6439" s="458" t="str">
        <f t="shared" si="101"/>
        <v>09/25/2019 05:00:00 PM</v>
      </c>
      <c r="C6439" s="458">
        <v>43733</v>
      </c>
      <c r="D6439" s="459">
        <v>0.70833333333333337</v>
      </c>
      <c r="E6439" s="2">
        <f>Electricity!F6464</f>
        <v>0</v>
      </c>
      <c r="F6439" s="2">
        <f>Electricity!G6464</f>
        <v>0</v>
      </c>
      <c r="G6439" s="2">
        <f>Electricity!H6464</f>
        <v>0</v>
      </c>
      <c r="H6439" s="2">
        <f>Electricity!I6464</f>
        <v>0</v>
      </c>
      <c r="I6439" s="2">
        <f>Electricity!J6464</f>
        <v>0</v>
      </c>
    </row>
    <row r="6440" spans="2:9" x14ac:dyDescent="0.35">
      <c r="B6440" s="458" t="str">
        <f t="shared" si="101"/>
        <v>09/25/2019 06:00:00 PM</v>
      </c>
      <c r="C6440" s="458">
        <v>43733</v>
      </c>
      <c r="D6440" s="459">
        <v>0.75000000000000011</v>
      </c>
      <c r="E6440" s="2">
        <f>Electricity!F6465</f>
        <v>0</v>
      </c>
      <c r="F6440" s="2">
        <f>Electricity!G6465</f>
        <v>0</v>
      </c>
      <c r="G6440" s="2">
        <f>Electricity!H6465</f>
        <v>0</v>
      </c>
      <c r="H6440" s="2">
        <f>Electricity!I6465</f>
        <v>0</v>
      </c>
      <c r="I6440" s="2">
        <f>Electricity!J6465</f>
        <v>0</v>
      </c>
    </row>
    <row r="6441" spans="2:9" x14ac:dyDescent="0.35">
      <c r="B6441" s="458" t="str">
        <f t="shared" si="101"/>
        <v>09/25/2019 07:00:00 PM</v>
      </c>
      <c r="C6441" s="458">
        <v>43733</v>
      </c>
      <c r="D6441" s="459">
        <v>0.79166666666666674</v>
      </c>
      <c r="E6441" s="2">
        <f>Electricity!F6466</f>
        <v>0</v>
      </c>
      <c r="F6441" s="2">
        <f>Electricity!G6466</f>
        <v>0</v>
      </c>
      <c r="G6441" s="2">
        <f>Electricity!H6466</f>
        <v>0</v>
      </c>
      <c r="H6441" s="2">
        <f>Electricity!I6466</f>
        <v>0</v>
      </c>
      <c r="I6441" s="2">
        <f>Electricity!J6466</f>
        <v>0</v>
      </c>
    </row>
    <row r="6442" spans="2:9" x14ac:dyDescent="0.35">
      <c r="B6442" s="458" t="str">
        <f t="shared" si="101"/>
        <v>09/25/2019 08:00:00 PM</v>
      </c>
      <c r="C6442" s="458">
        <v>43733</v>
      </c>
      <c r="D6442" s="459">
        <v>0.83333333333333337</v>
      </c>
      <c r="E6442" s="2">
        <f>Electricity!F6467</f>
        <v>0</v>
      </c>
      <c r="F6442" s="2">
        <f>Electricity!G6467</f>
        <v>0</v>
      </c>
      <c r="G6442" s="2">
        <f>Electricity!H6467</f>
        <v>0</v>
      </c>
      <c r="H6442" s="2">
        <f>Electricity!I6467</f>
        <v>0</v>
      </c>
      <c r="I6442" s="2">
        <f>Electricity!J6467</f>
        <v>0</v>
      </c>
    </row>
    <row r="6443" spans="2:9" x14ac:dyDescent="0.35">
      <c r="B6443" s="458" t="str">
        <f t="shared" si="101"/>
        <v>09/25/2019 09:00:00 PM</v>
      </c>
      <c r="C6443" s="458">
        <v>43733</v>
      </c>
      <c r="D6443" s="459">
        <v>0.87500000000000011</v>
      </c>
      <c r="E6443" s="2">
        <f>Electricity!F6468</f>
        <v>0</v>
      </c>
      <c r="F6443" s="2">
        <f>Electricity!G6468</f>
        <v>0</v>
      </c>
      <c r="G6443" s="2">
        <f>Electricity!H6468</f>
        <v>0</v>
      </c>
      <c r="H6443" s="2">
        <f>Electricity!I6468</f>
        <v>0</v>
      </c>
      <c r="I6443" s="2">
        <f>Electricity!J6468</f>
        <v>0</v>
      </c>
    </row>
    <row r="6444" spans="2:9" x14ac:dyDescent="0.35">
      <c r="B6444" s="458" t="str">
        <f t="shared" si="101"/>
        <v>09/25/2019 10:00:00 PM</v>
      </c>
      <c r="C6444" s="458">
        <v>43733</v>
      </c>
      <c r="D6444" s="459">
        <v>0.91666666666666674</v>
      </c>
      <c r="E6444" s="2">
        <f>Electricity!F6469</f>
        <v>0</v>
      </c>
      <c r="F6444" s="2">
        <f>Electricity!G6469</f>
        <v>0</v>
      </c>
      <c r="G6444" s="2">
        <f>Electricity!H6469</f>
        <v>0</v>
      </c>
      <c r="H6444" s="2">
        <f>Electricity!I6469</f>
        <v>0</v>
      </c>
      <c r="I6444" s="2">
        <f>Electricity!J6469</f>
        <v>0</v>
      </c>
    </row>
    <row r="6445" spans="2:9" x14ac:dyDescent="0.35">
      <c r="B6445" s="458" t="str">
        <f t="shared" si="101"/>
        <v>09/25/2019 11:00:00 PM</v>
      </c>
      <c r="C6445" s="458">
        <v>43733</v>
      </c>
      <c r="D6445" s="459">
        <v>0.95833333333333337</v>
      </c>
      <c r="E6445" s="2">
        <f>Electricity!F6470</f>
        <v>0</v>
      </c>
      <c r="F6445" s="2">
        <f>Electricity!G6470</f>
        <v>0</v>
      </c>
      <c r="G6445" s="2">
        <f>Electricity!H6470</f>
        <v>0</v>
      </c>
      <c r="H6445" s="2">
        <f>Electricity!I6470</f>
        <v>0</v>
      </c>
      <c r="I6445" s="2">
        <f>Electricity!J6470</f>
        <v>0</v>
      </c>
    </row>
    <row r="6446" spans="2:9" x14ac:dyDescent="0.35">
      <c r="B6446" s="458" t="str">
        <f t="shared" si="101"/>
        <v>09/26/2019 12:00:00 AM</v>
      </c>
      <c r="C6446" s="458">
        <v>43734</v>
      </c>
      <c r="D6446" s="459">
        <v>3.1225022567582528E-17</v>
      </c>
      <c r="E6446" s="2">
        <f>Electricity!F6471</f>
        <v>0</v>
      </c>
      <c r="F6446" s="2">
        <f>Electricity!G6471</f>
        <v>0</v>
      </c>
      <c r="G6446" s="2">
        <f>Electricity!H6471</f>
        <v>0</v>
      </c>
      <c r="H6446" s="2">
        <f>Electricity!I6471</f>
        <v>0</v>
      </c>
      <c r="I6446" s="2">
        <f>Electricity!J6471</f>
        <v>0</v>
      </c>
    </row>
    <row r="6447" spans="2:9" x14ac:dyDescent="0.35">
      <c r="B6447" s="458" t="str">
        <f t="shared" si="101"/>
        <v>09/26/2019 01:00:00 AM</v>
      </c>
      <c r="C6447" s="458">
        <v>43734</v>
      </c>
      <c r="D6447" s="459">
        <v>4.1666666666666699E-2</v>
      </c>
      <c r="E6447" s="2">
        <f>Electricity!F6472</f>
        <v>0</v>
      </c>
      <c r="F6447" s="2">
        <f>Electricity!G6472</f>
        <v>0</v>
      </c>
      <c r="G6447" s="2">
        <f>Electricity!H6472</f>
        <v>0</v>
      </c>
      <c r="H6447" s="2">
        <f>Electricity!I6472</f>
        <v>0</v>
      </c>
      <c r="I6447" s="2">
        <f>Electricity!J6472</f>
        <v>0</v>
      </c>
    </row>
    <row r="6448" spans="2:9" x14ac:dyDescent="0.35">
      <c r="B6448" s="458" t="str">
        <f t="shared" si="101"/>
        <v>09/26/2019 02:00:00 AM</v>
      </c>
      <c r="C6448" s="458">
        <v>43734</v>
      </c>
      <c r="D6448" s="459">
        <v>8.333333333333337E-2</v>
      </c>
      <c r="E6448" s="2">
        <f>Electricity!F6473</f>
        <v>0</v>
      </c>
      <c r="F6448" s="2">
        <f>Electricity!G6473</f>
        <v>0</v>
      </c>
      <c r="G6448" s="2">
        <f>Electricity!H6473</f>
        <v>0</v>
      </c>
      <c r="H6448" s="2">
        <f>Electricity!I6473</f>
        <v>0</v>
      </c>
      <c r="I6448" s="2">
        <f>Electricity!J6473</f>
        <v>0</v>
      </c>
    </row>
    <row r="6449" spans="2:9" x14ac:dyDescent="0.35">
      <c r="B6449" s="458" t="str">
        <f t="shared" si="101"/>
        <v>09/26/2019 03:00:00 AM</v>
      </c>
      <c r="C6449" s="458">
        <v>43734</v>
      </c>
      <c r="D6449" s="459">
        <v>0.12500000000000006</v>
      </c>
      <c r="E6449" s="2">
        <f>Electricity!F6474</f>
        <v>0</v>
      </c>
      <c r="F6449" s="2">
        <f>Electricity!G6474</f>
        <v>0</v>
      </c>
      <c r="G6449" s="2">
        <f>Electricity!H6474</f>
        <v>0</v>
      </c>
      <c r="H6449" s="2">
        <f>Electricity!I6474</f>
        <v>0</v>
      </c>
      <c r="I6449" s="2">
        <f>Electricity!J6474</f>
        <v>0</v>
      </c>
    </row>
    <row r="6450" spans="2:9" x14ac:dyDescent="0.35">
      <c r="B6450" s="458" t="str">
        <f t="shared" si="101"/>
        <v>09/26/2019 04:00:00 AM</v>
      </c>
      <c r="C6450" s="458">
        <v>43734</v>
      </c>
      <c r="D6450" s="459">
        <v>0.16666666666666669</v>
      </c>
      <c r="E6450" s="2">
        <f>Electricity!F6475</f>
        <v>0</v>
      </c>
      <c r="F6450" s="2">
        <f>Electricity!G6475</f>
        <v>0</v>
      </c>
      <c r="G6450" s="2">
        <f>Electricity!H6475</f>
        <v>0</v>
      </c>
      <c r="H6450" s="2">
        <f>Electricity!I6475</f>
        <v>0</v>
      </c>
      <c r="I6450" s="2">
        <f>Electricity!J6475</f>
        <v>0</v>
      </c>
    </row>
    <row r="6451" spans="2:9" x14ac:dyDescent="0.35">
      <c r="B6451" s="458" t="str">
        <f t="shared" si="101"/>
        <v>09/26/2019 05:00:00 AM</v>
      </c>
      <c r="C6451" s="458">
        <v>43734</v>
      </c>
      <c r="D6451" s="459">
        <v>0.20833333333333337</v>
      </c>
      <c r="E6451" s="2">
        <f>Electricity!F6476</f>
        <v>0</v>
      </c>
      <c r="F6451" s="2">
        <f>Electricity!G6476</f>
        <v>0</v>
      </c>
      <c r="G6451" s="2">
        <f>Electricity!H6476</f>
        <v>0</v>
      </c>
      <c r="H6451" s="2">
        <f>Electricity!I6476</f>
        <v>0</v>
      </c>
      <c r="I6451" s="2">
        <f>Electricity!J6476</f>
        <v>0</v>
      </c>
    </row>
    <row r="6452" spans="2:9" x14ac:dyDescent="0.35">
      <c r="B6452" s="458" t="str">
        <f t="shared" si="101"/>
        <v>09/26/2019 06:00:00 AM</v>
      </c>
      <c r="C6452" s="458">
        <v>43734</v>
      </c>
      <c r="D6452" s="459">
        <v>0.25</v>
      </c>
      <c r="E6452" s="2">
        <f>Electricity!F6477</f>
        <v>0</v>
      </c>
      <c r="F6452" s="2">
        <f>Electricity!G6477</f>
        <v>0</v>
      </c>
      <c r="G6452" s="2">
        <f>Electricity!H6477</f>
        <v>0</v>
      </c>
      <c r="H6452" s="2">
        <f>Electricity!I6477</f>
        <v>0</v>
      </c>
      <c r="I6452" s="2">
        <f>Electricity!J6477</f>
        <v>0</v>
      </c>
    </row>
    <row r="6453" spans="2:9" x14ac:dyDescent="0.35">
      <c r="B6453" s="458" t="str">
        <f t="shared" si="101"/>
        <v>09/26/2019 07:00:00 AM</v>
      </c>
      <c r="C6453" s="458">
        <v>43734</v>
      </c>
      <c r="D6453" s="459">
        <v>0.29166666666666669</v>
      </c>
      <c r="E6453" s="2">
        <f>Electricity!F6478</f>
        <v>0</v>
      </c>
      <c r="F6453" s="2">
        <f>Electricity!G6478</f>
        <v>0</v>
      </c>
      <c r="G6453" s="2">
        <f>Electricity!H6478</f>
        <v>0</v>
      </c>
      <c r="H6453" s="2">
        <f>Electricity!I6478</f>
        <v>0</v>
      </c>
      <c r="I6453" s="2">
        <f>Electricity!J6478</f>
        <v>0</v>
      </c>
    </row>
    <row r="6454" spans="2:9" x14ac:dyDescent="0.35">
      <c r="B6454" s="458" t="str">
        <f t="shared" si="101"/>
        <v>09/26/2019 08:00:00 AM</v>
      </c>
      <c r="C6454" s="458">
        <v>43734</v>
      </c>
      <c r="D6454" s="459">
        <v>0.33333333333333337</v>
      </c>
      <c r="E6454" s="2">
        <f>Electricity!F6479</f>
        <v>0</v>
      </c>
      <c r="F6454" s="2">
        <f>Electricity!G6479</f>
        <v>0</v>
      </c>
      <c r="G6454" s="2">
        <f>Electricity!H6479</f>
        <v>0</v>
      </c>
      <c r="H6454" s="2">
        <f>Electricity!I6479</f>
        <v>0</v>
      </c>
      <c r="I6454" s="2">
        <f>Electricity!J6479</f>
        <v>0</v>
      </c>
    </row>
    <row r="6455" spans="2:9" x14ac:dyDescent="0.35">
      <c r="B6455" s="458" t="str">
        <f t="shared" si="101"/>
        <v>09/26/2019 09:00:00 AM</v>
      </c>
      <c r="C6455" s="458">
        <v>43734</v>
      </c>
      <c r="D6455" s="459">
        <v>0.375</v>
      </c>
      <c r="E6455" s="2">
        <f>Electricity!F6480</f>
        <v>0</v>
      </c>
      <c r="F6455" s="2">
        <f>Electricity!G6480</f>
        <v>0</v>
      </c>
      <c r="G6455" s="2">
        <f>Electricity!H6480</f>
        <v>0</v>
      </c>
      <c r="H6455" s="2">
        <f>Electricity!I6480</f>
        <v>0</v>
      </c>
      <c r="I6455" s="2">
        <f>Electricity!J6480</f>
        <v>0</v>
      </c>
    </row>
    <row r="6456" spans="2:9" x14ac:dyDescent="0.35">
      <c r="B6456" s="458" t="str">
        <f t="shared" si="101"/>
        <v>09/26/2019 10:00:00 AM</v>
      </c>
      <c r="C6456" s="458">
        <v>43734</v>
      </c>
      <c r="D6456" s="459">
        <v>0.41666666666666669</v>
      </c>
      <c r="E6456" s="2">
        <f>Electricity!F6481</f>
        <v>0</v>
      </c>
      <c r="F6456" s="2">
        <f>Electricity!G6481</f>
        <v>0</v>
      </c>
      <c r="G6456" s="2">
        <f>Electricity!H6481</f>
        <v>0</v>
      </c>
      <c r="H6456" s="2">
        <f>Electricity!I6481</f>
        <v>0</v>
      </c>
      <c r="I6456" s="2">
        <f>Electricity!J6481</f>
        <v>0</v>
      </c>
    </row>
    <row r="6457" spans="2:9" x14ac:dyDescent="0.35">
      <c r="B6457" s="458" t="str">
        <f t="shared" si="101"/>
        <v>09/26/2019 11:00:00 AM</v>
      </c>
      <c r="C6457" s="458">
        <v>43734</v>
      </c>
      <c r="D6457" s="459">
        <v>0.45833333333333337</v>
      </c>
      <c r="E6457" s="2">
        <f>Electricity!F6482</f>
        <v>0</v>
      </c>
      <c r="F6457" s="2">
        <f>Electricity!G6482</f>
        <v>0</v>
      </c>
      <c r="G6457" s="2">
        <f>Electricity!H6482</f>
        <v>0</v>
      </c>
      <c r="H6457" s="2">
        <f>Electricity!I6482</f>
        <v>0</v>
      </c>
      <c r="I6457" s="2">
        <f>Electricity!J6482</f>
        <v>0</v>
      </c>
    </row>
    <row r="6458" spans="2:9" x14ac:dyDescent="0.35">
      <c r="B6458" s="458" t="str">
        <f t="shared" si="101"/>
        <v>09/26/2019 12:00:00 PM</v>
      </c>
      <c r="C6458" s="458">
        <v>43734</v>
      </c>
      <c r="D6458" s="459">
        <v>0.50000000000000011</v>
      </c>
      <c r="E6458" s="2">
        <f>Electricity!F6483</f>
        <v>0</v>
      </c>
      <c r="F6458" s="2">
        <f>Electricity!G6483</f>
        <v>0</v>
      </c>
      <c r="G6458" s="2">
        <f>Electricity!H6483</f>
        <v>0</v>
      </c>
      <c r="H6458" s="2">
        <f>Electricity!I6483</f>
        <v>0</v>
      </c>
      <c r="I6458" s="2">
        <f>Electricity!J6483</f>
        <v>0</v>
      </c>
    </row>
    <row r="6459" spans="2:9" x14ac:dyDescent="0.35">
      <c r="B6459" s="458" t="str">
        <f t="shared" si="101"/>
        <v>09/26/2019 01:00:00 PM</v>
      </c>
      <c r="C6459" s="458">
        <v>43734</v>
      </c>
      <c r="D6459" s="459">
        <v>0.54166666666666674</v>
      </c>
      <c r="E6459" s="2">
        <f>Electricity!F6484</f>
        <v>0</v>
      </c>
      <c r="F6459" s="2">
        <f>Electricity!G6484</f>
        <v>0</v>
      </c>
      <c r="G6459" s="2">
        <f>Electricity!H6484</f>
        <v>0</v>
      </c>
      <c r="H6459" s="2">
        <f>Electricity!I6484</f>
        <v>0</v>
      </c>
      <c r="I6459" s="2">
        <f>Electricity!J6484</f>
        <v>0</v>
      </c>
    </row>
    <row r="6460" spans="2:9" x14ac:dyDescent="0.35">
      <c r="B6460" s="458" t="str">
        <f t="shared" si="101"/>
        <v>09/26/2019 02:00:00 PM</v>
      </c>
      <c r="C6460" s="458">
        <v>43734</v>
      </c>
      <c r="D6460" s="459">
        <v>0.58333333333333337</v>
      </c>
      <c r="E6460" s="2">
        <f>Electricity!F6485</f>
        <v>0</v>
      </c>
      <c r="F6460" s="2">
        <f>Electricity!G6485</f>
        <v>0</v>
      </c>
      <c r="G6460" s="2">
        <f>Electricity!H6485</f>
        <v>0</v>
      </c>
      <c r="H6460" s="2">
        <f>Electricity!I6485</f>
        <v>0</v>
      </c>
      <c r="I6460" s="2">
        <f>Electricity!J6485</f>
        <v>0</v>
      </c>
    </row>
    <row r="6461" spans="2:9" x14ac:dyDescent="0.35">
      <c r="B6461" s="458" t="str">
        <f t="shared" si="101"/>
        <v>09/26/2019 03:00:00 PM</v>
      </c>
      <c r="C6461" s="458">
        <v>43734</v>
      </c>
      <c r="D6461" s="459">
        <v>0.62500000000000011</v>
      </c>
      <c r="E6461" s="2">
        <f>Electricity!F6486</f>
        <v>0</v>
      </c>
      <c r="F6461" s="2">
        <f>Electricity!G6486</f>
        <v>0</v>
      </c>
      <c r="G6461" s="2">
        <f>Electricity!H6486</f>
        <v>0</v>
      </c>
      <c r="H6461" s="2">
        <f>Electricity!I6486</f>
        <v>0</v>
      </c>
      <c r="I6461" s="2">
        <f>Electricity!J6486</f>
        <v>0</v>
      </c>
    </row>
    <row r="6462" spans="2:9" x14ac:dyDescent="0.35">
      <c r="B6462" s="458" t="str">
        <f t="shared" si="101"/>
        <v>09/26/2019 04:00:00 PM</v>
      </c>
      <c r="C6462" s="458">
        <v>43734</v>
      </c>
      <c r="D6462" s="459">
        <v>0.66666666666666674</v>
      </c>
      <c r="E6462" s="2">
        <f>Electricity!F6487</f>
        <v>0</v>
      </c>
      <c r="F6462" s="2">
        <f>Electricity!G6487</f>
        <v>0</v>
      </c>
      <c r="G6462" s="2">
        <f>Electricity!H6487</f>
        <v>0</v>
      </c>
      <c r="H6462" s="2">
        <f>Electricity!I6487</f>
        <v>0</v>
      </c>
      <c r="I6462" s="2">
        <f>Electricity!J6487</f>
        <v>0</v>
      </c>
    </row>
    <row r="6463" spans="2:9" x14ac:dyDescent="0.35">
      <c r="B6463" s="458" t="str">
        <f t="shared" si="101"/>
        <v>09/26/2019 05:00:00 PM</v>
      </c>
      <c r="C6463" s="458">
        <v>43734</v>
      </c>
      <c r="D6463" s="459">
        <v>0.70833333333333337</v>
      </c>
      <c r="E6463" s="2">
        <f>Electricity!F6488</f>
        <v>0</v>
      </c>
      <c r="F6463" s="2">
        <f>Electricity!G6488</f>
        <v>0</v>
      </c>
      <c r="G6463" s="2">
        <f>Electricity!H6488</f>
        <v>0</v>
      </c>
      <c r="H6463" s="2">
        <f>Electricity!I6488</f>
        <v>0</v>
      </c>
      <c r="I6463" s="2">
        <f>Electricity!J6488</f>
        <v>0</v>
      </c>
    </row>
    <row r="6464" spans="2:9" x14ac:dyDescent="0.35">
      <c r="B6464" s="458" t="str">
        <f t="shared" si="101"/>
        <v>09/26/2019 06:00:00 PM</v>
      </c>
      <c r="C6464" s="458">
        <v>43734</v>
      </c>
      <c r="D6464" s="459">
        <v>0.75000000000000011</v>
      </c>
      <c r="E6464" s="2">
        <f>Electricity!F6489</f>
        <v>0</v>
      </c>
      <c r="F6464" s="2">
        <f>Electricity!G6489</f>
        <v>0</v>
      </c>
      <c r="G6464" s="2">
        <f>Electricity!H6489</f>
        <v>0</v>
      </c>
      <c r="H6464" s="2">
        <f>Electricity!I6489</f>
        <v>0</v>
      </c>
      <c r="I6464" s="2">
        <f>Electricity!J6489</f>
        <v>0</v>
      </c>
    </row>
    <row r="6465" spans="2:9" x14ac:dyDescent="0.35">
      <c r="B6465" s="458" t="str">
        <f t="shared" si="101"/>
        <v>09/26/2019 07:00:00 PM</v>
      </c>
      <c r="C6465" s="458">
        <v>43734</v>
      </c>
      <c r="D6465" s="459">
        <v>0.79166666666666674</v>
      </c>
      <c r="E6465" s="2">
        <f>Electricity!F6490</f>
        <v>0</v>
      </c>
      <c r="F6465" s="2">
        <f>Electricity!G6490</f>
        <v>0</v>
      </c>
      <c r="G6465" s="2">
        <f>Electricity!H6490</f>
        <v>0</v>
      </c>
      <c r="H6465" s="2">
        <f>Electricity!I6490</f>
        <v>0</v>
      </c>
      <c r="I6465" s="2">
        <f>Electricity!J6490</f>
        <v>0</v>
      </c>
    </row>
    <row r="6466" spans="2:9" x14ac:dyDescent="0.35">
      <c r="B6466" s="458" t="str">
        <f t="shared" si="101"/>
        <v>09/26/2019 08:00:00 PM</v>
      </c>
      <c r="C6466" s="458">
        <v>43734</v>
      </c>
      <c r="D6466" s="459">
        <v>0.83333333333333337</v>
      </c>
      <c r="E6466" s="2">
        <f>Electricity!F6491</f>
        <v>0</v>
      </c>
      <c r="F6466" s="2">
        <f>Electricity!G6491</f>
        <v>0</v>
      </c>
      <c r="G6466" s="2">
        <f>Electricity!H6491</f>
        <v>0</v>
      </c>
      <c r="H6466" s="2">
        <f>Electricity!I6491</f>
        <v>0</v>
      </c>
      <c r="I6466" s="2">
        <f>Electricity!J6491</f>
        <v>0</v>
      </c>
    </row>
    <row r="6467" spans="2:9" x14ac:dyDescent="0.35">
      <c r="B6467" s="458" t="str">
        <f t="shared" si="101"/>
        <v>09/26/2019 09:00:00 PM</v>
      </c>
      <c r="C6467" s="458">
        <v>43734</v>
      </c>
      <c r="D6467" s="459">
        <v>0.87500000000000011</v>
      </c>
      <c r="E6467" s="2">
        <f>Electricity!F6492</f>
        <v>0</v>
      </c>
      <c r="F6467" s="2">
        <f>Electricity!G6492</f>
        <v>0</v>
      </c>
      <c r="G6467" s="2">
        <f>Electricity!H6492</f>
        <v>0</v>
      </c>
      <c r="H6467" s="2">
        <f>Electricity!I6492</f>
        <v>0</v>
      </c>
      <c r="I6467" s="2">
        <f>Electricity!J6492</f>
        <v>0</v>
      </c>
    </row>
    <row r="6468" spans="2:9" x14ac:dyDescent="0.35">
      <c r="B6468" s="458" t="str">
        <f t="shared" si="101"/>
        <v>09/26/2019 10:00:00 PM</v>
      </c>
      <c r="C6468" s="458">
        <v>43734</v>
      </c>
      <c r="D6468" s="459">
        <v>0.91666666666666674</v>
      </c>
      <c r="E6468" s="2">
        <f>Electricity!F6493</f>
        <v>0</v>
      </c>
      <c r="F6468" s="2">
        <f>Electricity!G6493</f>
        <v>0</v>
      </c>
      <c r="G6468" s="2">
        <f>Electricity!H6493</f>
        <v>0</v>
      </c>
      <c r="H6468" s="2">
        <f>Electricity!I6493</f>
        <v>0</v>
      </c>
      <c r="I6468" s="2">
        <f>Electricity!J6493</f>
        <v>0</v>
      </c>
    </row>
    <row r="6469" spans="2:9" x14ac:dyDescent="0.35">
      <c r="B6469" s="458" t="str">
        <f t="shared" si="101"/>
        <v>09/26/2019 11:00:00 PM</v>
      </c>
      <c r="C6469" s="458">
        <v>43734</v>
      </c>
      <c r="D6469" s="459">
        <v>0.95833333333333337</v>
      </c>
      <c r="E6469" s="2">
        <f>Electricity!F6494</f>
        <v>0</v>
      </c>
      <c r="F6469" s="2">
        <f>Electricity!G6494</f>
        <v>0</v>
      </c>
      <c r="G6469" s="2">
        <f>Electricity!H6494</f>
        <v>0</v>
      </c>
      <c r="H6469" s="2">
        <f>Electricity!I6494</f>
        <v>0</v>
      </c>
      <c r="I6469" s="2">
        <f>Electricity!J6494</f>
        <v>0</v>
      </c>
    </row>
    <row r="6470" spans="2:9" x14ac:dyDescent="0.35">
      <c r="B6470" s="458" t="str">
        <f t="shared" si="101"/>
        <v>09/27/2019 12:00:00 AM</v>
      </c>
      <c r="C6470" s="458">
        <v>43735</v>
      </c>
      <c r="D6470" s="459">
        <v>3.1225022567582528E-17</v>
      </c>
      <c r="E6470" s="2">
        <f>Electricity!F6495</f>
        <v>0</v>
      </c>
      <c r="F6470" s="2">
        <f>Electricity!G6495</f>
        <v>0</v>
      </c>
      <c r="G6470" s="2">
        <f>Electricity!H6495</f>
        <v>0</v>
      </c>
      <c r="H6470" s="2">
        <f>Electricity!I6495</f>
        <v>0</v>
      </c>
      <c r="I6470" s="2">
        <f>Electricity!J6495</f>
        <v>0</v>
      </c>
    </row>
    <row r="6471" spans="2:9" x14ac:dyDescent="0.35">
      <c r="B6471" s="458" t="str">
        <f t="shared" si="101"/>
        <v>09/27/2019 01:00:00 AM</v>
      </c>
      <c r="C6471" s="458">
        <v>43735</v>
      </c>
      <c r="D6471" s="459">
        <v>4.1666666666666699E-2</v>
      </c>
      <c r="E6471" s="2">
        <f>Electricity!F6496</f>
        <v>0</v>
      </c>
      <c r="F6471" s="2">
        <f>Electricity!G6496</f>
        <v>0</v>
      </c>
      <c r="G6471" s="2">
        <f>Electricity!H6496</f>
        <v>0</v>
      </c>
      <c r="H6471" s="2">
        <f>Electricity!I6496</f>
        <v>0</v>
      </c>
      <c r="I6471" s="2">
        <f>Electricity!J6496</f>
        <v>0</v>
      </c>
    </row>
    <row r="6472" spans="2:9" x14ac:dyDescent="0.35">
      <c r="B6472" s="458" t="str">
        <f t="shared" si="101"/>
        <v>09/27/2019 02:00:00 AM</v>
      </c>
      <c r="C6472" s="458">
        <v>43735</v>
      </c>
      <c r="D6472" s="459">
        <v>8.333333333333337E-2</v>
      </c>
      <c r="E6472" s="2">
        <f>Electricity!F6497</f>
        <v>0</v>
      </c>
      <c r="F6472" s="2">
        <f>Electricity!G6497</f>
        <v>0</v>
      </c>
      <c r="G6472" s="2">
        <f>Electricity!H6497</f>
        <v>0</v>
      </c>
      <c r="H6472" s="2">
        <f>Electricity!I6497</f>
        <v>0</v>
      </c>
      <c r="I6472" s="2">
        <f>Electricity!J6497</f>
        <v>0</v>
      </c>
    </row>
    <row r="6473" spans="2:9" x14ac:dyDescent="0.35">
      <c r="B6473" s="458" t="str">
        <f t="shared" si="101"/>
        <v>09/27/2019 03:00:00 AM</v>
      </c>
      <c r="C6473" s="458">
        <v>43735</v>
      </c>
      <c r="D6473" s="459">
        <v>0.12500000000000006</v>
      </c>
      <c r="E6473" s="2">
        <f>Electricity!F6498</f>
        <v>0</v>
      </c>
      <c r="F6473" s="2">
        <f>Electricity!G6498</f>
        <v>0</v>
      </c>
      <c r="G6473" s="2">
        <f>Electricity!H6498</f>
        <v>0</v>
      </c>
      <c r="H6473" s="2">
        <f>Electricity!I6498</f>
        <v>0</v>
      </c>
      <c r="I6473" s="2">
        <f>Electricity!J6498</f>
        <v>0</v>
      </c>
    </row>
    <row r="6474" spans="2:9" x14ac:dyDescent="0.35">
      <c r="B6474" s="458" t="str">
        <f t="shared" si="101"/>
        <v>09/27/2019 04:00:00 AM</v>
      </c>
      <c r="C6474" s="458">
        <v>43735</v>
      </c>
      <c r="D6474" s="459">
        <v>0.16666666666666669</v>
      </c>
      <c r="E6474" s="2">
        <f>Electricity!F6499</f>
        <v>0</v>
      </c>
      <c r="F6474" s="2">
        <f>Electricity!G6499</f>
        <v>0</v>
      </c>
      <c r="G6474" s="2">
        <f>Electricity!H6499</f>
        <v>0</v>
      </c>
      <c r="H6474" s="2">
        <f>Electricity!I6499</f>
        <v>0</v>
      </c>
      <c r="I6474" s="2">
        <f>Electricity!J6499</f>
        <v>0</v>
      </c>
    </row>
    <row r="6475" spans="2:9" x14ac:dyDescent="0.35">
      <c r="B6475" s="458" t="str">
        <f t="shared" si="101"/>
        <v>09/27/2019 05:00:00 AM</v>
      </c>
      <c r="C6475" s="458">
        <v>43735</v>
      </c>
      <c r="D6475" s="459">
        <v>0.20833333333333337</v>
      </c>
      <c r="E6475" s="2">
        <f>Electricity!F6500</f>
        <v>0</v>
      </c>
      <c r="F6475" s="2">
        <f>Electricity!G6500</f>
        <v>0</v>
      </c>
      <c r="G6475" s="2">
        <f>Electricity!H6500</f>
        <v>0</v>
      </c>
      <c r="H6475" s="2">
        <f>Electricity!I6500</f>
        <v>0</v>
      </c>
      <c r="I6475" s="2">
        <f>Electricity!J6500</f>
        <v>0</v>
      </c>
    </row>
    <row r="6476" spans="2:9" x14ac:dyDescent="0.35">
      <c r="B6476" s="458" t="str">
        <f t="shared" si="101"/>
        <v>09/27/2019 06:00:00 AM</v>
      </c>
      <c r="C6476" s="458">
        <v>43735</v>
      </c>
      <c r="D6476" s="459">
        <v>0.25</v>
      </c>
      <c r="E6476" s="2">
        <f>Electricity!F6501</f>
        <v>0</v>
      </c>
      <c r="F6476" s="2">
        <f>Electricity!G6501</f>
        <v>0</v>
      </c>
      <c r="G6476" s="2">
        <f>Electricity!H6501</f>
        <v>0</v>
      </c>
      <c r="H6476" s="2">
        <f>Electricity!I6501</f>
        <v>0</v>
      </c>
      <c r="I6476" s="2">
        <f>Electricity!J6501</f>
        <v>0</v>
      </c>
    </row>
    <row r="6477" spans="2:9" x14ac:dyDescent="0.35">
      <c r="B6477" s="458" t="str">
        <f t="shared" si="101"/>
        <v>09/27/2019 07:00:00 AM</v>
      </c>
      <c r="C6477" s="458">
        <v>43735</v>
      </c>
      <c r="D6477" s="459">
        <v>0.29166666666666669</v>
      </c>
      <c r="E6477" s="2">
        <f>Electricity!F6502</f>
        <v>0</v>
      </c>
      <c r="F6477" s="2">
        <f>Electricity!G6502</f>
        <v>0</v>
      </c>
      <c r="G6477" s="2">
        <f>Electricity!H6502</f>
        <v>0</v>
      </c>
      <c r="H6477" s="2">
        <f>Electricity!I6502</f>
        <v>0</v>
      </c>
      <c r="I6477" s="2">
        <f>Electricity!J6502</f>
        <v>0</v>
      </c>
    </row>
    <row r="6478" spans="2:9" x14ac:dyDescent="0.35">
      <c r="B6478" s="458" t="str">
        <f t="shared" si="101"/>
        <v>09/27/2019 08:00:00 AM</v>
      </c>
      <c r="C6478" s="458">
        <v>43735</v>
      </c>
      <c r="D6478" s="459">
        <v>0.33333333333333337</v>
      </c>
      <c r="E6478" s="2">
        <f>Electricity!F6503</f>
        <v>0</v>
      </c>
      <c r="F6478" s="2">
        <f>Electricity!G6503</f>
        <v>0</v>
      </c>
      <c r="G6478" s="2">
        <f>Electricity!H6503</f>
        <v>0</v>
      </c>
      <c r="H6478" s="2">
        <f>Electricity!I6503</f>
        <v>0</v>
      </c>
      <c r="I6478" s="2">
        <f>Electricity!J6503</f>
        <v>0</v>
      </c>
    </row>
    <row r="6479" spans="2:9" x14ac:dyDescent="0.35">
      <c r="B6479" s="458" t="str">
        <f t="shared" ref="B6479:B6542" si="102">CONCATENATE(TEXT(C6479,"mm/dd/yyyy")," ",TEXT(D6479,"hh:mm:ss AM/PM"))</f>
        <v>09/27/2019 09:00:00 AM</v>
      </c>
      <c r="C6479" s="458">
        <v>43735</v>
      </c>
      <c r="D6479" s="459">
        <v>0.375</v>
      </c>
      <c r="E6479" s="2">
        <f>Electricity!F6504</f>
        <v>0</v>
      </c>
      <c r="F6479" s="2">
        <f>Electricity!G6504</f>
        <v>0</v>
      </c>
      <c r="G6479" s="2">
        <f>Electricity!H6504</f>
        <v>0</v>
      </c>
      <c r="H6479" s="2">
        <f>Electricity!I6504</f>
        <v>0</v>
      </c>
      <c r="I6479" s="2">
        <f>Electricity!J6504</f>
        <v>0</v>
      </c>
    </row>
    <row r="6480" spans="2:9" x14ac:dyDescent="0.35">
      <c r="B6480" s="458" t="str">
        <f t="shared" si="102"/>
        <v>09/27/2019 10:00:00 AM</v>
      </c>
      <c r="C6480" s="458">
        <v>43735</v>
      </c>
      <c r="D6480" s="459">
        <v>0.41666666666666669</v>
      </c>
      <c r="E6480" s="2">
        <f>Electricity!F6505</f>
        <v>0</v>
      </c>
      <c r="F6480" s="2">
        <f>Electricity!G6505</f>
        <v>0</v>
      </c>
      <c r="G6480" s="2">
        <f>Electricity!H6505</f>
        <v>0</v>
      </c>
      <c r="H6480" s="2">
        <f>Electricity!I6505</f>
        <v>0</v>
      </c>
      <c r="I6480" s="2">
        <f>Electricity!J6505</f>
        <v>0</v>
      </c>
    </row>
    <row r="6481" spans="2:9" x14ac:dyDescent="0.35">
      <c r="B6481" s="458" t="str">
        <f t="shared" si="102"/>
        <v>09/27/2019 11:00:00 AM</v>
      </c>
      <c r="C6481" s="458">
        <v>43735</v>
      </c>
      <c r="D6481" s="459">
        <v>0.45833333333333337</v>
      </c>
      <c r="E6481" s="2">
        <f>Electricity!F6506</f>
        <v>0</v>
      </c>
      <c r="F6481" s="2">
        <f>Electricity!G6506</f>
        <v>0</v>
      </c>
      <c r="G6481" s="2">
        <f>Electricity!H6506</f>
        <v>0</v>
      </c>
      <c r="H6481" s="2">
        <f>Electricity!I6506</f>
        <v>0</v>
      </c>
      <c r="I6481" s="2">
        <f>Electricity!J6506</f>
        <v>0</v>
      </c>
    </row>
    <row r="6482" spans="2:9" x14ac:dyDescent="0.35">
      <c r="B6482" s="458" t="str">
        <f t="shared" si="102"/>
        <v>09/27/2019 12:00:00 PM</v>
      </c>
      <c r="C6482" s="458">
        <v>43735</v>
      </c>
      <c r="D6482" s="459">
        <v>0.50000000000000011</v>
      </c>
      <c r="E6482" s="2">
        <f>Electricity!F6507</f>
        <v>0</v>
      </c>
      <c r="F6482" s="2">
        <f>Electricity!G6507</f>
        <v>0</v>
      </c>
      <c r="G6482" s="2">
        <f>Electricity!H6507</f>
        <v>0</v>
      </c>
      <c r="H6482" s="2">
        <f>Electricity!I6507</f>
        <v>0</v>
      </c>
      <c r="I6482" s="2">
        <f>Electricity!J6507</f>
        <v>0</v>
      </c>
    </row>
    <row r="6483" spans="2:9" x14ac:dyDescent="0.35">
      <c r="B6483" s="458" t="str">
        <f t="shared" si="102"/>
        <v>09/27/2019 01:00:00 PM</v>
      </c>
      <c r="C6483" s="458">
        <v>43735</v>
      </c>
      <c r="D6483" s="459">
        <v>0.54166666666666674</v>
      </c>
      <c r="E6483" s="2">
        <f>Electricity!F6508</f>
        <v>0</v>
      </c>
      <c r="F6483" s="2">
        <f>Electricity!G6508</f>
        <v>0</v>
      </c>
      <c r="G6483" s="2">
        <f>Electricity!H6508</f>
        <v>0</v>
      </c>
      <c r="H6483" s="2">
        <f>Electricity!I6508</f>
        <v>0</v>
      </c>
      <c r="I6483" s="2">
        <f>Electricity!J6508</f>
        <v>0</v>
      </c>
    </row>
    <row r="6484" spans="2:9" x14ac:dyDescent="0.35">
      <c r="B6484" s="458" t="str">
        <f t="shared" si="102"/>
        <v>09/27/2019 02:00:00 PM</v>
      </c>
      <c r="C6484" s="458">
        <v>43735</v>
      </c>
      <c r="D6484" s="459">
        <v>0.58333333333333337</v>
      </c>
      <c r="E6484" s="2">
        <f>Electricity!F6509</f>
        <v>0</v>
      </c>
      <c r="F6484" s="2">
        <f>Electricity!G6509</f>
        <v>0</v>
      </c>
      <c r="G6484" s="2">
        <f>Electricity!H6509</f>
        <v>0</v>
      </c>
      <c r="H6484" s="2">
        <f>Electricity!I6509</f>
        <v>0</v>
      </c>
      <c r="I6484" s="2">
        <f>Electricity!J6509</f>
        <v>0</v>
      </c>
    </row>
    <row r="6485" spans="2:9" x14ac:dyDescent="0.35">
      <c r="B6485" s="458" t="str">
        <f t="shared" si="102"/>
        <v>09/27/2019 03:00:00 PM</v>
      </c>
      <c r="C6485" s="458">
        <v>43735</v>
      </c>
      <c r="D6485" s="459">
        <v>0.62500000000000011</v>
      </c>
      <c r="E6485" s="2">
        <f>Electricity!F6510</f>
        <v>0</v>
      </c>
      <c r="F6485" s="2">
        <f>Electricity!G6510</f>
        <v>0</v>
      </c>
      <c r="G6485" s="2">
        <f>Electricity!H6510</f>
        <v>0</v>
      </c>
      <c r="H6485" s="2">
        <f>Electricity!I6510</f>
        <v>0</v>
      </c>
      <c r="I6485" s="2">
        <f>Electricity!J6510</f>
        <v>0</v>
      </c>
    </row>
    <row r="6486" spans="2:9" x14ac:dyDescent="0.35">
      <c r="B6486" s="458" t="str">
        <f t="shared" si="102"/>
        <v>09/27/2019 04:00:00 PM</v>
      </c>
      <c r="C6486" s="458">
        <v>43735</v>
      </c>
      <c r="D6486" s="459">
        <v>0.66666666666666674</v>
      </c>
      <c r="E6486" s="2">
        <f>Electricity!F6511</f>
        <v>0</v>
      </c>
      <c r="F6486" s="2">
        <f>Electricity!G6511</f>
        <v>0</v>
      </c>
      <c r="G6486" s="2">
        <f>Electricity!H6511</f>
        <v>0</v>
      </c>
      <c r="H6486" s="2">
        <f>Electricity!I6511</f>
        <v>0</v>
      </c>
      <c r="I6486" s="2">
        <f>Electricity!J6511</f>
        <v>0</v>
      </c>
    </row>
    <row r="6487" spans="2:9" x14ac:dyDescent="0.35">
      <c r="B6487" s="458" t="str">
        <f t="shared" si="102"/>
        <v>09/27/2019 05:00:00 PM</v>
      </c>
      <c r="C6487" s="458">
        <v>43735</v>
      </c>
      <c r="D6487" s="459">
        <v>0.70833333333333337</v>
      </c>
      <c r="E6487" s="2">
        <f>Electricity!F6512</f>
        <v>0</v>
      </c>
      <c r="F6487" s="2">
        <f>Electricity!G6512</f>
        <v>0</v>
      </c>
      <c r="G6487" s="2">
        <f>Electricity!H6512</f>
        <v>0</v>
      </c>
      <c r="H6487" s="2">
        <f>Electricity!I6512</f>
        <v>0</v>
      </c>
      <c r="I6487" s="2">
        <f>Electricity!J6512</f>
        <v>0</v>
      </c>
    </row>
    <row r="6488" spans="2:9" x14ac:dyDescent="0.35">
      <c r="B6488" s="458" t="str">
        <f t="shared" si="102"/>
        <v>09/27/2019 06:00:00 PM</v>
      </c>
      <c r="C6488" s="458">
        <v>43735</v>
      </c>
      <c r="D6488" s="459">
        <v>0.75000000000000011</v>
      </c>
      <c r="E6488" s="2">
        <f>Electricity!F6513</f>
        <v>0</v>
      </c>
      <c r="F6488" s="2">
        <f>Electricity!G6513</f>
        <v>0</v>
      </c>
      <c r="G6488" s="2">
        <f>Electricity!H6513</f>
        <v>0</v>
      </c>
      <c r="H6488" s="2">
        <f>Electricity!I6513</f>
        <v>0</v>
      </c>
      <c r="I6488" s="2">
        <f>Electricity!J6513</f>
        <v>0</v>
      </c>
    </row>
    <row r="6489" spans="2:9" x14ac:dyDescent="0.35">
      <c r="B6489" s="458" t="str">
        <f t="shared" si="102"/>
        <v>09/27/2019 07:00:00 PM</v>
      </c>
      <c r="C6489" s="458">
        <v>43735</v>
      </c>
      <c r="D6489" s="459">
        <v>0.79166666666666674</v>
      </c>
      <c r="E6489" s="2">
        <f>Electricity!F6514</f>
        <v>0</v>
      </c>
      <c r="F6489" s="2">
        <f>Electricity!G6514</f>
        <v>0</v>
      </c>
      <c r="G6489" s="2">
        <f>Electricity!H6514</f>
        <v>0</v>
      </c>
      <c r="H6489" s="2">
        <f>Electricity!I6514</f>
        <v>0</v>
      </c>
      <c r="I6489" s="2">
        <f>Electricity!J6514</f>
        <v>0</v>
      </c>
    </row>
    <row r="6490" spans="2:9" x14ac:dyDescent="0.35">
      <c r="B6490" s="458" t="str">
        <f t="shared" si="102"/>
        <v>09/27/2019 08:00:00 PM</v>
      </c>
      <c r="C6490" s="458">
        <v>43735</v>
      </c>
      <c r="D6490" s="459">
        <v>0.83333333333333337</v>
      </c>
      <c r="E6490" s="2">
        <f>Electricity!F6515</f>
        <v>0</v>
      </c>
      <c r="F6490" s="2">
        <f>Electricity!G6515</f>
        <v>0</v>
      </c>
      <c r="G6490" s="2">
        <f>Electricity!H6515</f>
        <v>0</v>
      </c>
      <c r="H6490" s="2">
        <f>Electricity!I6515</f>
        <v>0</v>
      </c>
      <c r="I6490" s="2">
        <f>Electricity!J6515</f>
        <v>0</v>
      </c>
    </row>
    <row r="6491" spans="2:9" x14ac:dyDescent="0.35">
      <c r="B6491" s="458" t="str">
        <f t="shared" si="102"/>
        <v>09/27/2019 09:00:00 PM</v>
      </c>
      <c r="C6491" s="458">
        <v>43735</v>
      </c>
      <c r="D6491" s="459">
        <v>0.87500000000000011</v>
      </c>
      <c r="E6491" s="2">
        <f>Electricity!F6516</f>
        <v>0</v>
      </c>
      <c r="F6491" s="2">
        <f>Electricity!G6516</f>
        <v>0</v>
      </c>
      <c r="G6491" s="2">
        <f>Electricity!H6516</f>
        <v>0</v>
      </c>
      <c r="H6491" s="2">
        <f>Electricity!I6516</f>
        <v>0</v>
      </c>
      <c r="I6491" s="2">
        <f>Electricity!J6516</f>
        <v>0</v>
      </c>
    </row>
    <row r="6492" spans="2:9" x14ac:dyDescent="0.35">
      <c r="B6492" s="458" t="str">
        <f t="shared" si="102"/>
        <v>09/27/2019 10:00:00 PM</v>
      </c>
      <c r="C6492" s="458">
        <v>43735</v>
      </c>
      <c r="D6492" s="459">
        <v>0.91666666666666674</v>
      </c>
      <c r="E6492" s="2">
        <f>Electricity!F6517</f>
        <v>0</v>
      </c>
      <c r="F6492" s="2">
        <f>Electricity!G6517</f>
        <v>0</v>
      </c>
      <c r="G6492" s="2">
        <f>Electricity!H6517</f>
        <v>0</v>
      </c>
      <c r="H6492" s="2">
        <f>Electricity!I6517</f>
        <v>0</v>
      </c>
      <c r="I6492" s="2">
        <f>Electricity!J6517</f>
        <v>0</v>
      </c>
    </row>
    <row r="6493" spans="2:9" x14ac:dyDescent="0.35">
      <c r="B6493" s="458" t="str">
        <f t="shared" si="102"/>
        <v>09/27/2019 11:00:00 PM</v>
      </c>
      <c r="C6493" s="458">
        <v>43735</v>
      </c>
      <c r="D6493" s="459">
        <v>0.95833333333333337</v>
      </c>
      <c r="E6493" s="2">
        <f>Electricity!F6518</f>
        <v>0</v>
      </c>
      <c r="F6493" s="2">
        <f>Electricity!G6518</f>
        <v>0</v>
      </c>
      <c r="G6493" s="2">
        <f>Electricity!H6518</f>
        <v>0</v>
      </c>
      <c r="H6493" s="2">
        <f>Electricity!I6518</f>
        <v>0</v>
      </c>
      <c r="I6493" s="2">
        <f>Electricity!J6518</f>
        <v>0</v>
      </c>
    </row>
    <row r="6494" spans="2:9" x14ac:dyDescent="0.35">
      <c r="B6494" s="458" t="str">
        <f t="shared" si="102"/>
        <v>09/28/2019 12:00:00 AM</v>
      </c>
      <c r="C6494" s="458">
        <v>43736</v>
      </c>
      <c r="D6494" s="459">
        <v>3.1225022567582528E-17</v>
      </c>
      <c r="E6494" s="2">
        <f>Electricity!F6519</f>
        <v>0</v>
      </c>
      <c r="F6494" s="2">
        <f>Electricity!G6519</f>
        <v>0</v>
      </c>
      <c r="G6494" s="2">
        <f>Electricity!H6519</f>
        <v>0</v>
      </c>
      <c r="H6494" s="2">
        <f>Electricity!I6519</f>
        <v>0</v>
      </c>
      <c r="I6494" s="2">
        <f>Electricity!J6519</f>
        <v>0</v>
      </c>
    </row>
    <row r="6495" spans="2:9" x14ac:dyDescent="0.35">
      <c r="B6495" s="458" t="str">
        <f t="shared" si="102"/>
        <v>09/28/2019 01:00:00 AM</v>
      </c>
      <c r="C6495" s="458">
        <v>43736</v>
      </c>
      <c r="D6495" s="459">
        <v>4.1666666666666699E-2</v>
      </c>
      <c r="E6495" s="2">
        <f>Electricity!F6520</f>
        <v>0</v>
      </c>
      <c r="F6495" s="2">
        <f>Electricity!G6520</f>
        <v>0</v>
      </c>
      <c r="G6495" s="2">
        <f>Electricity!H6520</f>
        <v>0</v>
      </c>
      <c r="H6495" s="2">
        <f>Electricity!I6520</f>
        <v>0</v>
      </c>
      <c r="I6495" s="2">
        <f>Electricity!J6520</f>
        <v>0</v>
      </c>
    </row>
    <row r="6496" spans="2:9" x14ac:dyDescent="0.35">
      <c r="B6496" s="458" t="str">
        <f t="shared" si="102"/>
        <v>09/28/2019 02:00:00 AM</v>
      </c>
      <c r="C6496" s="458">
        <v>43736</v>
      </c>
      <c r="D6496" s="459">
        <v>8.333333333333337E-2</v>
      </c>
      <c r="E6496" s="2">
        <f>Electricity!F6521</f>
        <v>0</v>
      </c>
      <c r="F6496" s="2">
        <f>Electricity!G6521</f>
        <v>0</v>
      </c>
      <c r="G6496" s="2">
        <f>Electricity!H6521</f>
        <v>0</v>
      </c>
      <c r="H6496" s="2">
        <f>Electricity!I6521</f>
        <v>0</v>
      </c>
      <c r="I6496" s="2">
        <f>Electricity!J6521</f>
        <v>0</v>
      </c>
    </row>
    <row r="6497" spans="2:9" x14ac:dyDescent="0.35">
      <c r="B6497" s="458" t="str">
        <f t="shared" si="102"/>
        <v>09/28/2019 03:00:00 AM</v>
      </c>
      <c r="C6497" s="458">
        <v>43736</v>
      </c>
      <c r="D6497" s="459">
        <v>0.12500000000000006</v>
      </c>
      <c r="E6497" s="2">
        <f>Electricity!F6522</f>
        <v>0</v>
      </c>
      <c r="F6497" s="2">
        <f>Electricity!G6522</f>
        <v>0</v>
      </c>
      <c r="G6497" s="2">
        <f>Electricity!H6522</f>
        <v>0</v>
      </c>
      <c r="H6497" s="2">
        <f>Electricity!I6522</f>
        <v>0</v>
      </c>
      <c r="I6497" s="2">
        <f>Electricity!J6522</f>
        <v>0</v>
      </c>
    </row>
    <row r="6498" spans="2:9" x14ac:dyDescent="0.35">
      <c r="B6498" s="458" t="str">
        <f t="shared" si="102"/>
        <v>09/28/2019 04:00:00 AM</v>
      </c>
      <c r="C6498" s="458">
        <v>43736</v>
      </c>
      <c r="D6498" s="459">
        <v>0.16666666666666669</v>
      </c>
      <c r="E6498" s="2">
        <f>Electricity!F6523</f>
        <v>0</v>
      </c>
      <c r="F6498" s="2">
        <f>Electricity!G6523</f>
        <v>0</v>
      </c>
      <c r="G6498" s="2">
        <f>Electricity!H6523</f>
        <v>0</v>
      </c>
      <c r="H6498" s="2">
        <f>Electricity!I6523</f>
        <v>0</v>
      </c>
      <c r="I6498" s="2">
        <f>Electricity!J6523</f>
        <v>0</v>
      </c>
    </row>
    <row r="6499" spans="2:9" x14ac:dyDescent="0.35">
      <c r="B6499" s="458" t="str">
        <f t="shared" si="102"/>
        <v>09/28/2019 05:00:00 AM</v>
      </c>
      <c r="C6499" s="458">
        <v>43736</v>
      </c>
      <c r="D6499" s="459">
        <v>0.20833333333333337</v>
      </c>
      <c r="E6499" s="2">
        <f>Electricity!F6524</f>
        <v>0</v>
      </c>
      <c r="F6499" s="2">
        <f>Electricity!G6524</f>
        <v>0</v>
      </c>
      <c r="G6499" s="2">
        <f>Electricity!H6524</f>
        <v>0</v>
      </c>
      <c r="H6499" s="2">
        <f>Electricity!I6524</f>
        <v>0</v>
      </c>
      <c r="I6499" s="2">
        <f>Electricity!J6524</f>
        <v>0</v>
      </c>
    </row>
    <row r="6500" spans="2:9" x14ac:dyDescent="0.35">
      <c r="B6500" s="458" t="str">
        <f t="shared" si="102"/>
        <v>09/28/2019 06:00:00 AM</v>
      </c>
      <c r="C6500" s="458">
        <v>43736</v>
      </c>
      <c r="D6500" s="459">
        <v>0.25</v>
      </c>
      <c r="E6500" s="2">
        <f>Electricity!F6525</f>
        <v>0</v>
      </c>
      <c r="F6500" s="2">
        <f>Electricity!G6525</f>
        <v>0</v>
      </c>
      <c r="G6500" s="2">
        <f>Electricity!H6525</f>
        <v>0</v>
      </c>
      <c r="H6500" s="2">
        <f>Electricity!I6525</f>
        <v>0</v>
      </c>
      <c r="I6500" s="2">
        <f>Electricity!J6525</f>
        <v>0</v>
      </c>
    </row>
    <row r="6501" spans="2:9" x14ac:dyDescent="0.35">
      <c r="B6501" s="458" t="str">
        <f t="shared" si="102"/>
        <v>09/28/2019 07:00:00 AM</v>
      </c>
      <c r="C6501" s="458">
        <v>43736</v>
      </c>
      <c r="D6501" s="459">
        <v>0.29166666666666669</v>
      </c>
      <c r="E6501" s="2">
        <f>Electricity!F6526</f>
        <v>0</v>
      </c>
      <c r="F6501" s="2">
        <f>Electricity!G6526</f>
        <v>0</v>
      </c>
      <c r="G6501" s="2">
        <f>Electricity!H6526</f>
        <v>0</v>
      </c>
      <c r="H6501" s="2">
        <f>Electricity!I6526</f>
        <v>0</v>
      </c>
      <c r="I6501" s="2">
        <f>Electricity!J6526</f>
        <v>0</v>
      </c>
    </row>
    <row r="6502" spans="2:9" x14ac:dyDescent="0.35">
      <c r="B6502" s="458" t="str">
        <f t="shared" si="102"/>
        <v>09/28/2019 08:00:00 AM</v>
      </c>
      <c r="C6502" s="458">
        <v>43736</v>
      </c>
      <c r="D6502" s="459">
        <v>0.33333333333333337</v>
      </c>
      <c r="E6502" s="2">
        <f>Electricity!F6527</f>
        <v>0</v>
      </c>
      <c r="F6502" s="2">
        <f>Electricity!G6527</f>
        <v>0</v>
      </c>
      <c r="G6502" s="2">
        <f>Electricity!H6527</f>
        <v>0</v>
      </c>
      <c r="H6502" s="2">
        <f>Electricity!I6527</f>
        <v>0</v>
      </c>
      <c r="I6502" s="2">
        <f>Electricity!J6527</f>
        <v>0</v>
      </c>
    </row>
    <row r="6503" spans="2:9" x14ac:dyDescent="0.35">
      <c r="B6503" s="458" t="str">
        <f t="shared" si="102"/>
        <v>09/28/2019 09:00:00 AM</v>
      </c>
      <c r="C6503" s="458">
        <v>43736</v>
      </c>
      <c r="D6503" s="459">
        <v>0.375</v>
      </c>
      <c r="E6503" s="2">
        <f>Electricity!F6528</f>
        <v>0</v>
      </c>
      <c r="F6503" s="2">
        <f>Electricity!G6528</f>
        <v>0</v>
      </c>
      <c r="G6503" s="2">
        <f>Electricity!H6528</f>
        <v>0</v>
      </c>
      <c r="H6503" s="2">
        <f>Electricity!I6528</f>
        <v>0</v>
      </c>
      <c r="I6503" s="2">
        <f>Electricity!J6528</f>
        <v>0</v>
      </c>
    </row>
    <row r="6504" spans="2:9" x14ac:dyDescent="0.35">
      <c r="B6504" s="458" t="str">
        <f t="shared" si="102"/>
        <v>09/28/2019 10:00:00 AM</v>
      </c>
      <c r="C6504" s="458">
        <v>43736</v>
      </c>
      <c r="D6504" s="459">
        <v>0.41666666666666669</v>
      </c>
      <c r="E6504" s="2">
        <f>Electricity!F6529</f>
        <v>0</v>
      </c>
      <c r="F6504" s="2">
        <f>Electricity!G6529</f>
        <v>0</v>
      </c>
      <c r="G6504" s="2">
        <f>Electricity!H6529</f>
        <v>0</v>
      </c>
      <c r="H6504" s="2">
        <f>Electricity!I6529</f>
        <v>0</v>
      </c>
      <c r="I6504" s="2">
        <f>Electricity!J6529</f>
        <v>0</v>
      </c>
    </row>
    <row r="6505" spans="2:9" x14ac:dyDescent="0.35">
      <c r="B6505" s="458" t="str">
        <f t="shared" si="102"/>
        <v>09/28/2019 11:00:00 AM</v>
      </c>
      <c r="C6505" s="458">
        <v>43736</v>
      </c>
      <c r="D6505" s="459">
        <v>0.45833333333333337</v>
      </c>
      <c r="E6505" s="2">
        <f>Electricity!F6530</f>
        <v>0</v>
      </c>
      <c r="F6505" s="2">
        <f>Electricity!G6530</f>
        <v>0</v>
      </c>
      <c r="G6505" s="2">
        <f>Electricity!H6530</f>
        <v>0</v>
      </c>
      <c r="H6505" s="2">
        <f>Electricity!I6530</f>
        <v>0</v>
      </c>
      <c r="I6505" s="2">
        <f>Electricity!J6530</f>
        <v>0</v>
      </c>
    </row>
    <row r="6506" spans="2:9" x14ac:dyDescent="0.35">
      <c r="B6506" s="458" t="str">
        <f t="shared" si="102"/>
        <v>09/28/2019 12:00:00 PM</v>
      </c>
      <c r="C6506" s="458">
        <v>43736</v>
      </c>
      <c r="D6506" s="459">
        <v>0.50000000000000011</v>
      </c>
      <c r="E6506" s="2">
        <f>Electricity!F6531</f>
        <v>0</v>
      </c>
      <c r="F6506" s="2">
        <f>Electricity!G6531</f>
        <v>0</v>
      </c>
      <c r="G6506" s="2">
        <f>Electricity!H6531</f>
        <v>0</v>
      </c>
      <c r="H6506" s="2">
        <f>Electricity!I6531</f>
        <v>0</v>
      </c>
      <c r="I6506" s="2">
        <f>Electricity!J6531</f>
        <v>0</v>
      </c>
    </row>
    <row r="6507" spans="2:9" x14ac:dyDescent="0.35">
      <c r="B6507" s="458" t="str">
        <f t="shared" si="102"/>
        <v>09/28/2019 01:00:00 PM</v>
      </c>
      <c r="C6507" s="458">
        <v>43736</v>
      </c>
      <c r="D6507" s="459">
        <v>0.54166666666666674</v>
      </c>
      <c r="E6507" s="2">
        <f>Electricity!F6532</f>
        <v>0</v>
      </c>
      <c r="F6507" s="2">
        <f>Electricity!G6532</f>
        <v>0</v>
      </c>
      <c r="G6507" s="2">
        <f>Electricity!H6532</f>
        <v>0</v>
      </c>
      <c r="H6507" s="2">
        <f>Electricity!I6532</f>
        <v>0</v>
      </c>
      <c r="I6507" s="2">
        <f>Electricity!J6532</f>
        <v>0</v>
      </c>
    </row>
    <row r="6508" spans="2:9" x14ac:dyDescent="0.35">
      <c r="B6508" s="458" t="str">
        <f t="shared" si="102"/>
        <v>09/28/2019 02:00:00 PM</v>
      </c>
      <c r="C6508" s="458">
        <v>43736</v>
      </c>
      <c r="D6508" s="459">
        <v>0.58333333333333337</v>
      </c>
      <c r="E6508" s="2">
        <f>Electricity!F6533</f>
        <v>0</v>
      </c>
      <c r="F6508" s="2">
        <f>Electricity!G6533</f>
        <v>0</v>
      </c>
      <c r="G6508" s="2">
        <f>Electricity!H6533</f>
        <v>0</v>
      </c>
      <c r="H6508" s="2">
        <f>Electricity!I6533</f>
        <v>0</v>
      </c>
      <c r="I6508" s="2">
        <f>Electricity!J6533</f>
        <v>0</v>
      </c>
    </row>
    <row r="6509" spans="2:9" x14ac:dyDescent="0.35">
      <c r="B6509" s="458" t="str">
        <f t="shared" si="102"/>
        <v>09/28/2019 03:00:00 PM</v>
      </c>
      <c r="C6509" s="458">
        <v>43736</v>
      </c>
      <c r="D6509" s="459">
        <v>0.62500000000000011</v>
      </c>
      <c r="E6509" s="2">
        <f>Electricity!F6534</f>
        <v>0</v>
      </c>
      <c r="F6509" s="2">
        <f>Electricity!G6534</f>
        <v>0</v>
      </c>
      <c r="G6509" s="2">
        <f>Electricity!H6534</f>
        <v>0</v>
      </c>
      <c r="H6509" s="2">
        <f>Electricity!I6534</f>
        <v>0</v>
      </c>
      <c r="I6509" s="2">
        <f>Electricity!J6534</f>
        <v>0</v>
      </c>
    </row>
    <row r="6510" spans="2:9" x14ac:dyDescent="0.35">
      <c r="B6510" s="458" t="str">
        <f t="shared" si="102"/>
        <v>09/28/2019 04:00:00 PM</v>
      </c>
      <c r="C6510" s="458">
        <v>43736</v>
      </c>
      <c r="D6510" s="459">
        <v>0.66666666666666674</v>
      </c>
      <c r="E6510" s="2">
        <f>Electricity!F6535</f>
        <v>0</v>
      </c>
      <c r="F6510" s="2">
        <f>Electricity!G6535</f>
        <v>0</v>
      </c>
      <c r="G6510" s="2">
        <f>Electricity!H6535</f>
        <v>0</v>
      </c>
      <c r="H6510" s="2">
        <f>Electricity!I6535</f>
        <v>0</v>
      </c>
      <c r="I6510" s="2">
        <f>Electricity!J6535</f>
        <v>0</v>
      </c>
    </row>
    <row r="6511" spans="2:9" x14ac:dyDescent="0.35">
      <c r="B6511" s="458" t="str">
        <f t="shared" si="102"/>
        <v>09/28/2019 05:00:00 PM</v>
      </c>
      <c r="C6511" s="458">
        <v>43736</v>
      </c>
      <c r="D6511" s="459">
        <v>0.70833333333333337</v>
      </c>
      <c r="E6511" s="2">
        <f>Electricity!F6536</f>
        <v>0</v>
      </c>
      <c r="F6511" s="2">
        <f>Electricity!G6536</f>
        <v>0</v>
      </c>
      <c r="G6511" s="2">
        <f>Electricity!H6536</f>
        <v>0</v>
      </c>
      <c r="H6511" s="2">
        <f>Electricity!I6536</f>
        <v>0</v>
      </c>
      <c r="I6511" s="2">
        <f>Electricity!J6536</f>
        <v>0</v>
      </c>
    </row>
    <row r="6512" spans="2:9" x14ac:dyDescent="0.35">
      <c r="B6512" s="458" t="str">
        <f t="shared" si="102"/>
        <v>09/28/2019 06:00:00 PM</v>
      </c>
      <c r="C6512" s="458">
        <v>43736</v>
      </c>
      <c r="D6512" s="459">
        <v>0.75000000000000011</v>
      </c>
      <c r="E6512" s="2">
        <f>Electricity!F6537</f>
        <v>0</v>
      </c>
      <c r="F6512" s="2">
        <f>Electricity!G6537</f>
        <v>0</v>
      </c>
      <c r="G6512" s="2">
        <f>Electricity!H6537</f>
        <v>0</v>
      </c>
      <c r="H6512" s="2">
        <f>Electricity!I6537</f>
        <v>0</v>
      </c>
      <c r="I6512" s="2">
        <f>Electricity!J6537</f>
        <v>0</v>
      </c>
    </row>
    <row r="6513" spans="2:9" x14ac:dyDescent="0.35">
      <c r="B6513" s="458" t="str">
        <f t="shared" si="102"/>
        <v>09/28/2019 07:00:00 PM</v>
      </c>
      <c r="C6513" s="458">
        <v>43736</v>
      </c>
      <c r="D6513" s="459">
        <v>0.79166666666666674</v>
      </c>
      <c r="E6513" s="2">
        <f>Electricity!F6538</f>
        <v>0</v>
      </c>
      <c r="F6513" s="2">
        <f>Electricity!G6538</f>
        <v>0</v>
      </c>
      <c r="G6513" s="2">
        <f>Electricity!H6538</f>
        <v>0</v>
      </c>
      <c r="H6513" s="2">
        <f>Electricity!I6538</f>
        <v>0</v>
      </c>
      <c r="I6513" s="2">
        <f>Electricity!J6538</f>
        <v>0</v>
      </c>
    </row>
    <row r="6514" spans="2:9" x14ac:dyDescent="0.35">
      <c r="B6514" s="458" t="str">
        <f t="shared" si="102"/>
        <v>09/28/2019 08:00:00 PM</v>
      </c>
      <c r="C6514" s="458">
        <v>43736</v>
      </c>
      <c r="D6514" s="459">
        <v>0.83333333333333337</v>
      </c>
      <c r="E6514" s="2">
        <f>Electricity!F6539</f>
        <v>0</v>
      </c>
      <c r="F6514" s="2">
        <f>Electricity!G6539</f>
        <v>0</v>
      </c>
      <c r="G6514" s="2">
        <f>Electricity!H6539</f>
        <v>0</v>
      </c>
      <c r="H6514" s="2">
        <f>Electricity!I6539</f>
        <v>0</v>
      </c>
      <c r="I6514" s="2">
        <f>Electricity!J6539</f>
        <v>0</v>
      </c>
    </row>
    <row r="6515" spans="2:9" x14ac:dyDescent="0.35">
      <c r="B6515" s="458" t="str">
        <f t="shared" si="102"/>
        <v>09/28/2019 09:00:00 PM</v>
      </c>
      <c r="C6515" s="458">
        <v>43736</v>
      </c>
      <c r="D6515" s="459">
        <v>0.87500000000000011</v>
      </c>
      <c r="E6515" s="2">
        <f>Electricity!F6540</f>
        <v>0</v>
      </c>
      <c r="F6515" s="2">
        <f>Electricity!G6540</f>
        <v>0</v>
      </c>
      <c r="G6515" s="2">
        <f>Electricity!H6540</f>
        <v>0</v>
      </c>
      <c r="H6515" s="2">
        <f>Electricity!I6540</f>
        <v>0</v>
      </c>
      <c r="I6515" s="2">
        <f>Electricity!J6540</f>
        <v>0</v>
      </c>
    </row>
    <row r="6516" spans="2:9" x14ac:dyDescent="0.35">
      <c r="B6516" s="458" t="str">
        <f t="shared" si="102"/>
        <v>09/28/2019 10:00:00 PM</v>
      </c>
      <c r="C6516" s="458">
        <v>43736</v>
      </c>
      <c r="D6516" s="459">
        <v>0.91666666666666674</v>
      </c>
      <c r="E6516" s="2">
        <f>Electricity!F6541</f>
        <v>0</v>
      </c>
      <c r="F6516" s="2">
        <f>Electricity!G6541</f>
        <v>0</v>
      </c>
      <c r="G6516" s="2">
        <f>Electricity!H6541</f>
        <v>0</v>
      </c>
      <c r="H6516" s="2">
        <f>Electricity!I6541</f>
        <v>0</v>
      </c>
      <c r="I6516" s="2">
        <f>Electricity!J6541</f>
        <v>0</v>
      </c>
    </row>
    <row r="6517" spans="2:9" x14ac:dyDescent="0.35">
      <c r="B6517" s="458" t="str">
        <f t="shared" si="102"/>
        <v>09/28/2019 11:00:00 PM</v>
      </c>
      <c r="C6517" s="458">
        <v>43736</v>
      </c>
      <c r="D6517" s="459">
        <v>0.95833333333333337</v>
      </c>
      <c r="E6517" s="2">
        <f>Electricity!F6542</f>
        <v>0</v>
      </c>
      <c r="F6517" s="2">
        <f>Electricity!G6542</f>
        <v>0</v>
      </c>
      <c r="G6517" s="2">
        <f>Electricity!H6542</f>
        <v>0</v>
      </c>
      <c r="H6517" s="2">
        <f>Electricity!I6542</f>
        <v>0</v>
      </c>
      <c r="I6517" s="2">
        <f>Electricity!J6542</f>
        <v>0</v>
      </c>
    </row>
    <row r="6518" spans="2:9" x14ac:dyDescent="0.35">
      <c r="B6518" s="458" t="str">
        <f t="shared" si="102"/>
        <v>09/29/2019 12:00:00 AM</v>
      </c>
      <c r="C6518" s="458">
        <v>43737</v>
      </c>
      <c r="D6518" s="459">
        <v>3.1225022567582528E-17</v>
      </c>
      <c r="E6518" s="2">
        <f>Electricity!F6543</f>
        <v>0</v>
      </c>
      <c r="F6518" s="2">
        <f>Electricity!G6543</f>
        <v>0</v>
      </c>
      <c r="G6518" s="2">
        <f>Electricity!H6543</f>
        <v>0</v>
      </c>
      <c r="H6518" s="2">
        <f>Electricity!I6543</f>
        <v>0</v>
      </c>
      <c r="I6518" s="2">
        <f>Electricity!J6543</f>
        <v>0</v>
      </c>
    </row>
    <row r="6519" spans="2:9" x14ac:dyDescent="0.35">
      <c r="B6519" s="458" t="str">
        <f t="shared" si="102"/>
        <v>09/29/2019 01:00:00 AM</v>
      </c>
      <c r="C6519" s="458">
        <v>43737</v>
      </c>
      <c r="D6519" s="459">
        <v>4.1666666666666699E-2</v>
      </c>
      <c r="E6519" s="2">
        <f>Electricity!F6544</f>
        <v>0</v>
      </c>
      <c r="F6519" s="2">
        <f>Electricity!G6544</f>
        <v>0</v>
      </c>
      <c r="G6519" s="2">
        <f>Electricity!H6544</f>
        <v>0</v>
      </c>
      <c r="H6519" s="2">
        <f>Electricity!I6544</f>
        <v>0</v>
      </c>
      <c r="I6519" s="2">
        <f>Electricity!J6544</f>
        <v>0</v>
      </c>
    </row>
    <row r="6520" spans="2:9" x14ac:dyDescent="0.35">
      <c r="B6520" s="458" t="str">
        <f t="shared" si="102"/>
        <v>09/29/2019 02:00:00 AM</v>
      </c>
      <c r="C6520" s="458">
        <v>43737</v>
      </c>
      <c r="D6520" s="459">
        <v>8.333333333333337E-2</v>
      </c>
      <c r="E6520" s="2">
        <f>Electricity!F6545</f>
        <v>0</v>
      </c>
      <c r="F6520" s="2">
        <f>Electricity!G6545</f>
        <v>0</v>
      </c>
      <c r="G6520" s="2">
        <f>Electricity!H6545</f>
        <v>0</v>
      </c>
      <c r="H6520" s="2">
        <f>Electricity!I6545</f>
        <v>0</v>
      </c>
      <c r="I6520" s="2">
        <f>Electricity!J6545</f>
        <v>0</v>
      </c>
    </row>
    <row r="6521" spans="2:9" x14ac:dyDescent="0.35">
      <c r="B6521" s="458" t="str">
        <f t="shared" si="102"/>
        <v>09/29/2019 03:00:00 AM</v>
      </c>
      <c r="C6521" s="458">
        <v>43737</v>
      </c>
      <c r="D6521" s="459">
        <v>0.12500000000000006</v>
      </c>
      <c r="E6521" s="2">
        <f>Electricity!F6546</f>
        <v>0</v>
      </c>
      <c r="F6521" s="2">
        <f>Electricity!G6546</f>
        <v>0</v>
      </c>
      <c r="G6521" s="2">
        <f>Electricity!H6546</f>
        <v>0</v>
      </c>
      <c r="H6521" s="2">
        <f>Electricity!I6546</f>
        <v>0</v>
      </c>
      <c r="I6521" s="2">
        <f>Electricity!J6546</f>
        <v>0</v>
      </c>
    </row>
    <row r="6522" spans="2:9" x14ac:dyDescent="0.35">
      <c r="B6522" s="458" t="str">
        <f t="shared" si="102"/>
        <v>09/29/2019 04:00:00 AM</v>
      </c>
      <c r="C6522" s="458">
        <v>43737</v>
      </c>
      <c r="D6522" s="459">
        <v>0.16666666666666669</v>
      </c>
      <c r="E6522" s="2">
        <f>Electricity!F6547</f>
        <v>0</v>
      </c>
      <c r="F6522" s="2">
        <f>Electricity!G6547</f>
        <v>0</v>
      </c>
      <c r="G6522" s="2">
        <f>Electricity!H6547</f>
        <v>0</v>
      </c>
      <c r="H6522" s="2">
        <f>Electricity!I6547</f>
        <v>0</v>
      </c>
      <c r="I6522" s="2">
        <f>Electricity!J6547</f>
        <v>0</v>
      </c>
    </row>
    <row r="6523" spans="2:9" x14ac:dyDescent="0.35">
      <c r="B6523" s="458" t="str">
        <f t="shared" si="102"/>
        <v>09/29/2019 05:00:00 AM</v>
      </c>
      <c r="C6523" s="458">
        <v>43737</v>
      </c>
      <c r="D6523" s="459">
        <v>0.20833333333333337</v>
      </c>
      <c r="E6523" s="2">
        <f>Electricity!F6548</f>
        <v>0</v>
      </c>
      <c r="F6523" s="2">
        <f>Electricity!G6548</f>
        <v>0</v>
      </c>
      <c r="G6523" s="2">
        <f>Electricity!H6548</f>
        <v>0</v>
      </c>
      <c r="H6523" s="2">
        <f>Electricity!I6548</f>
        <v>0</v>
      </c>
      <c r="I6523" s="2">
        <f>Electricity!J6548</f>
        <v>0</v>
      </c>
    </row>
    <row r="6524" spans="2:9" x14ac:dyDescent="0.35">
      <c r="B6524" s="458" t="str">
        <f t="shared" si="102"/>
        <v>09/29/2019 06:00:00 AM</v>
      </c>
      <c r="C6524" s="458">
        <v>43737</v>
      </c>
      <c r="D6524" s="459">
        <v>0.25</v>
      </c>
      <c r="E6524" s="2">
        <f>Electricity!F6549</f>
        <v>0</v>
      </c>
      <c r="F6524" s="2">
        <f>Electricity!G6549</f>
        <v>0</v>
      </c>
      <c r="G6524" s="2">
        <f>Electricity!H6549</f>
        <v>0</v>
      </c>
      <c r="H6524" s="2">
        <f>Electricity!I6549</f>
        <v>0</v>
      </c>
      <c r="I6524" s="2">
        <f>Electricity!J6549</f>
        <v>0</v>
      </c>
    </row>
    <row r="6525" spans="2:9" x14ac:dyDescent="0.35">
      <c r="B6525" s="458" t="str">
        <f t="shared" si="102"/>
        <v>09/29/2019 07:00:00 AM</v>
      </c>
      <c r="C6525" s="458">
        <v>43737</v>
      </c>
      <c r="D6525" s="459">
        <v>0.29166666666666669</v>
      </c>
      <c r="E6525" s="2">
        <f>Electricity!F6550</f>
        <v>0</v>
      </c>
      <c r="F6525" s="2">
        <f>Electricity!G6550</f>
        <v>0</v>
      </c>
      <c r="G6525" s="2">
        <f>Electricity!H6550</f>
        <v>0</v>
      </c>
      <c r="H6525" s="2">
        <f>Electricity!I6550</f>
        <v>0</v>
      </c>
      <c r="I6525" s="2">
        <f>Electricity!J6550</f>
        <v>0</v>
      </c>
    </row>
    <row r="6526" spans="2:9" x14ac:dyDescent="0.35">
      <c r="B6526" s="458" t="str">
        <f t="shared" si="102"/>
        <v>09/29/2019 08:00:00 AM</v>
      </c>
      <c r="C6526" s="458">
        <v>43737</v>
      </c>
      <c r="D6526" s="459">
        <v>0.33333333333333337</v>
      </c>
      <c r="E6526" s="2">
        <f>Electricity!F6551</f>
        <v>0</v>
      </c>
      <c r="F6526" s="2">
        <f>Electricity!G6551</f>
        <v>0</v>
      </c>
      <c r="G6526" s="2">
        <f>Electricity!H6551</f>
        <v>0</v>
      </c>
      <c r="H6526" s="2">
        <f>Electricity!I6551</f>
        <v>0</v>
      </c>
      <c r="I6526" s="2">
        <f>Electricity!J6551</f>
        <v>0</v>
      </c>
    </row>
    <row r="6527" spans="2:9" x14ac:dyDescent="0.35">
      <c r="B6527" s="458" t="str">
        <f t="shared" si="102"/>
        <v>09/29/2019 09:00:00 AM</v>
      </c>
      <c r="C6527" s="458">
        <v>43737</v>
      </c>
      <c r="D6527" s="459">
        <v>0.375</v>
      </c>
      <c r="E6527" s="2">
        <f>Electricity!F6552</f>
        <v>0</v>
      </c>
      <c r="F6527" s="2">
        <f>Electricity!G6552</f>
        <v>0</v>
      </c>
      <c r="G6527" s="2">
        <f>Electricity!H6552</f>
        <v>0</v>
      </c>
      <c r="H6527" s="2">
        <f>Electricity!I6552</f>
        <v>0</v>
      </c>
      <c r="I6527" s="2">
        <f>Electricity!J6552</f>
        <v>0</v>
      </c>
    </row>
    <row r="6528" spans="2:9" x14ac:dyDescent="0.35">
      <c r="B6528" s="458" t="str">
        <f t="shared" si="102"/>
        <v>09/29/2019 10:00:00 AM</v>
      </c>
      <c r="C6528" s="458">
        <v>43737</v>
      </c>
      <c r="D6528" s="459">
        <v>0.41666666666666669</v>
      </c>
      <c r="E6528" s="2">
        <f>Electricity!F6553</f>
        <v>0</v>
      </c>
      <c r="F6528" s="2">
        <f>Electricity!G6553</f>
        <v>0</v>
      </c>
      <c r="G6528" s="2">
        <f>Electricity!H6553</f>
        <v>0</v>
      </c>
      <c r="H6528" s="2">
        <f>Electricity!I6553</f>
        <v>0</v>
      </c>
      <c r="I6528" s="2">
        <f>Electricity!J6553</f>
        <v>0</v>
      </c>
    </row>
    <row r="6529" spans="2:9" x14ac:dyDescent="0.35">
      <c r="B6529" s="458" t="str">
        <f t="shared" si="102"/>
        <v>09/29/2019 11:00:00 AM</v>
      </c>
      <c r="C6529" s="458">
        <v>43737</v>
      </c>
      <c r="D6529" s="459">
        <v>0.45833333333333337</v>
      </c>
      <c r="E6529" s="2">
        <f>Electricity!F6554</f>
        <v>0</v>
      </c>
      <c r="F6529" s="2">
        <f>Electricity!G6554</f>
        <v>0</v>
      </c>
      <c r="G6529" s="2">
        <f>Electricity!H6554</f>
        <v>0</v>
      </c>
      <c r="H6529" s="2">
        <f>Electricity!I6554</f>
        <v>0</v>
      </c>
      <c r="I6529" s="2">
        <f>Electricity!J6554</f>
        <v>0</v>
      </c>
    </row>
    <row r="6530" spans="2:9" x14ac:dyDescent="0.35">
      <c r="B6530" s="458" t="str">
        <f t="shared" si="102"/>
        <v>09/29/2019 12:00:00 PM</v>
      </c>
      <c r="C6530" s="458">
        <v>43737</v>
      </c>
      <c r="D6530" s="459">
        <v>0.50000000000000011</v>
      </c>
      <c r="E6530" s="2">
        <f>Electricity!F6555</f>
        <v>0</v>
      </c>
      <c r="F6530" s="2">
        <f>Electricity!G6555</f>
        <v>0</v>
      </c>
      <c r="G6530" s="2">
        <f>Electricity!H6555</f>
        <v>0</v>
      </c>
      <c r="H6530" s="2">
        <f>Electricity!I6555</f>
        <v>0</v>
      </c>
      <c r="I6530" s="2">
        <f>Electricity!J6555</f>
        <v>0</v>
      </c>
    </row>
    <row r="6531" spans="2:9" x14ac:dyDescent="0.35">
      <c r="B6531" s="458" t="str">
        <f t="shared" si="102"/>
        <v>09/29/2019 01:00:00 PM</v>
      </c>
      <c r="C6531" s="458">
        <v>43737</v>
      </c>
      <c r="D6531" s="459">
        <v>0.54166666666666674</v>
      </c>
      <c r="E6531" s="2">
        <f>Electricity!F6556</f>
        <v>0</v>
      </c>
      <c r="F6531" s="2">
        <f>Electricity!G6556</f>
        <v>0</v>
      </c>
      <c r="G6531" s="2">
        <f>Electricity!H6556</f>
        <v>0</v>
      </c>
      <c r="H6531" s="2">
        <f>Electricity!I6556</f>
        <v>0</v>
      </c>
      <c r="I6531" s="2">
        <f>Electricity!J6556</f>
        <v>0</v>
      </c>
    </row>
    <row r="6532" spans="2:9" x14ac:dyDescent="0.35">
      <c r="B6532" s="458" t="str">
        <f t="shared" si="102"/>
        <v>09/29/2019 02:00:00 PM</v>
      </c>
      <c r="C6532" s="458">
        <v>43737</v>
      </c>
      <c r="D6532" s="459">
        <v>0.58333333333333337</v>
      </c>
      <c r="E6532" s="2">
        <f>Electricity!F6557</f>
        <v>0</v>
      </c>
      <c r="F6532" s="2">
        <f>Electricity!G6557</f>
        <v>0</v>
      </c>
      <c r="G6532" s="2">
        <f>Electricity!H6557</f>
        <v>0</v>
      </c>
      <c r="H6532" s="2">
        <f>Electricity!I6557</f>
        <v>0</v>
      </c>
      <c r="I6532" s="2">
        <f>Electricity!J6557</f>
        <v>0</v>
      </c>
    </row>
    <row r="6533" spans="2:9" x14ac:dyDescent="0.35">
      <c r="B6533" s="458" t="str">
        <f t="shared" si="102"/>
        <v>09/29/2019 03:00:00 PM</v>
      </c>
      <c r="C6533" s="458">
        <v>43737</v>
      </c>
      <c r="D6533" s="459">
        <v>0.62500000000000011</v>
      </c>
      <c r="E6533" s="2">
        <f>Electricity!F6558</f>
        <v>0</v>
      </c>
      <c r="F6533" s="2">
        <f>Electricity!G6558</f>
        <v>0</v>
      </c>
      <c r="G6533" s="2">
        <f>Electricity!H6558</f>
        <v>0</v>
      </c>
      <c r="H6533" s="2">
        <f>Electricity!I6558</f>
        <v>0</v>
      </c>
      <c r="I6533" s="2">
        <f>Electricity!J6558</f>
        <v>0</v>
      </c>
    </row>
    <row r="6534" spans="2:9" x14ac:dyDescent="0.35">
      <c r="B6534" s="458" t="str">
        <f t="shared" si="102"/>
        <v>09/29/2019 04:00:00 PM</v>
      </c>
      <c r="C6534" s="458">
        <v>43737</v>
      </c>
      <c r="D6534" s="459">
        <v>0.66666666666666674</v>
      </c>
      <c r="E6534" s="2">
        <f>Electricity!F6559</f>
        <v>0</v>
      </c>
      <c r="F6534" s="2">
        <f>Electricity!G6559</f>
        <v>0</v>
      </c>
      <c r="G6534" s="2">
        <f>Electricity!H6559</f>
        <v>0</v>
      </c>
      <c r="H6534" s="2">
        <f>Electricity!I6559</f>
        <v>0</v>
      </c>
      <c r="I6534" s="2">
        <f>Electricity!J6559</f>
        <v>0</v>
      </c>
    </row>
    <row r="6535" spans="2:9" x14ac:dyDescent="0.35">
      <c r="B6535" s="458" t="str">
        <f t="shared" si="102"/>
        <v>09/29/2019 05:00:00 PM</v>
      </c>
      <c r="C6535" s="458">
        <v>43737</v>
      </c>
      <c r="D6535" s="459">
        <v>0.70833333333333337</v>
      </c>
      <c r="E6535" s="2">
        <f>Electricity!F6560</f>
        <v>0</v>
      </c>
      <c r="F6535" s="2">
        <f>Electricity!G6560</f>
        <v>0</v>
      </c>
      <c r="G6535" s="2">
        <f>Electricity!H6560</f>
        <v>0</v>
      </c>
      <c r="H6535" s="2">
        <f>Electricity!I6560</f>
        <v>0</v>
      </c>
      <c r="I6535" s="2">
        <f>Electricity!J6560</f>
        <v>0</v>
      </c>
    </row>
    <row r="6536" spans="2:9" x14ac:dyDescent="0.35">
      <c r="B6536" s="458" t="str">
        <f t="shared" si="102"/>
        <v>09/29/2019 06:00:00 PM</v>
      </c>
      <c r="C6536" s="458">
        <v>43737</v>
      </c>
      <c r="D6536" s="459">
        <v>0.75000000000000011</v>
      </c>
      <c r="E6536" s="2">
        <f>Electricity!F6561</f>
        <v>0</v>
      </c>
      <c r="F6536" s="2">
        <f>Electricity!G6561</f>
        <v>0</v>
      </c>
      <c r="G6536" s="2">
        <f>Electricity!H6561</f>
        <v>0</v>
      </c>
      <c r="H6536" s="2">
        <f>Electricity!I6561</f>
        <v>0</v>
      </c>
      <c r="I6536" s="2">
        <f>Electricity!J6561</f>
        <v>0</v>
      </c>
    </row>
    <row r="6537" spans="2:9" x14ac:dyDescent="0.35">
      <c r="B6537" s="458" t="str">
        <f t="shared" si="102"/>
        <v>09/29/2019 07:00:00 PM</v>
      </c>
      <c r="C6537" s="458">
        <v>43737</v>
      </c>
      <c r="D6537" s="459">
        <v>0.79166666666666674</v>
      </c>
      <c r="E6537" s="2">
        <f>Electricity!F6562</f>
        <v>0</v>
      </c>
      <c r="F6537" s="2">
        <f>Electricity!G6562</f>
        <v>0</v>
      </c>
      <c r="G6537" s="2">
        <f>Electricity!H6562</f>
        <v>0</v>
      </c>
      <c r="H6537" s="2">
        <f>Electricity!I6562</f>
        <v>0</v>
      </c>
      <c r="I6537" s="2">
        <f>Electricity!J6562</f>
        <v>0</v>
      </c>
    </row>
    <row r="6538" spans="2:9" x14ac:dyDescent="0.35">
      <c r="B6538" s="458" t="str">
        <f t="shared" si="102"/>
        <v>09/29/2019 08:00:00 PM</v>
      </c>
      <c r="C6538" s="458">
        <v>43737</v>
      </c>
      <c r="D6538" s="459">
        <v>0.83333333333333337</v>
      </c>
      <c r="E6538" s="2">
        <f>Electricity!F6563</f>
        <v>0</v>
      </c>
      <c r="F6538" s="2">
        <f>Electricity!G6563</f>
        <v>0</v>
      </c>
      <c r="G6538" s="2">
        <f>Electricity!H6563</f>
        <v>0</v>
      </c>
      <c r="H6538" s="2">
        <f>Electricity!I6563</f>
        <v>0</v>
      </c>
      <c r="I6538" s="2">
        <f>Electricity!J6563</f>
        <v>0</v>
      </c>
    </row>
    <row r="6539" spans="2:9" x14ac:dyDescent="0.35">
      <c r="B6539" s="458" t="str">
        <f t="shared" si="102"/>
        <v>09/29/2019 09:00:00 PM</v>
      </c>
      <c r="C6539" s="458">
        <v>43737</v>
      </c>
      <c r="D6539" s="459">
        <v>0.87500000000000011</v>
      </c>
      <c r="E6539" s="2">
        <f>Electricity!F6564</f>
        <v>0</v>
      </c>
      <c r="F6539" s="2">
        <f>Electricity!G6564</f>
        <v>0</v>
      </c>
      <c r="G6539" s="2">
        <f>Electricity!H6564</f>
        <v>0</v>
      </c>
      <c r="H6539" s="2">
        <f>Electricity!I6564</f>
        <v>0</v>
      </c>
      <c r="I6539" s="2">
        <f>Electricity!J6564</f>
        <v>0</v>
      </c>
    </row>
    <row r="6540" spans="2:9" x14ac:dyDescent="0.35">
      <c r="B6540" s="458" t="str">
        <f t="shared" si="102"/>
        <v>09/29/2019 10:00:00 PM</v>
      </c>
      <c r="C6540" s="458">
        <v>43737</v>
      </c>
      <c r="D6540" s="459">
        <v>0.91666666666666674</v>
      </c>
      <c r="E6540" s="2">
        <f>Electricity!F6565</f>
        <v>0</v>
      </c>
      <c r="F6540" s="2">
        <f>Electricity!G6565</f>
        <v>0</v>
      </c>
      <c r="G6540" s="2">
        <f>Electricity!H6565</f>
        <v>0</v>
      </c>
      <c r="H6540" s="2">
        <f>Electricity!I6565</f>
        <v>0</v>
      </c>
      <c r="I6540" s="2">
        <f>Electricity!J6565</f>
        <v>0</v>
      </c>
    </row>
    <row r="6541" spans="2:9" x14ac:dyDescent="0.35">
      <c r="B6541" s="458" t="str">
        <f t="shared" si="102"/>
        <v>09/29/2019 11:00:00 PM</v>
      </c>
      <c r="C6541" s="458">
        <v>43737</v>
      </c>
      <c r="D6541" s="459">
        <v>0.95833333333333337</v>
      </c>
      <c r="E6541" s="2">
        <f>Electricity!F6566</f>
        <v>0</v>
      </c>
      <c r="F6541" s="2">
        <f>Electricity!G6566</f>
        <v>0</v>
      </c>
      <c r="G6541" s="2">
        <f>Electricity!H6566</f>
        <v>0</v>
      </c>
      <c r="H6541" s="2">
        <f>Electricity!I6566</f>
        <v>0</v>
      </c>
      <c r="I6541" s="2">
        <f>Electricity!J6566</f>
        <v>0</v>
      </c>
    </row>
    <row r="6542" spans="2:9" x14ac:dyDescent="0.35">
      <c r="B6542" s="458" t="str">
        <f t="shared" si="102"/>
        <v>09/30/2019 12:00:00 AM</v>
      </c>
      <c r="C6542" s="458">
        <v>43738</v>
      </c>
      <c r="D6542" s="459">
        <v>3.1225022567582528E-17</v>
      </c>
      <c r="E6542" s="2">
        <f>Electricity!F6567</f>
        <v>0</v>
      </c>
      <c r="F6542" s="2">
        <f>Electricity!G6567</f>
        <v>0</v>
      </c>
      <c r="G6542" s="2">
        <f>Electricity!H6567</f>
        <v>0</v>
      </c>
      <c r="H6542" s="2">
        <f>Electricity!I6567</f>
        <v>0</v>
      </c>
      <c r="I6542" s="2">
        <f>Electricity!J6567</f>
        <v>0</v>
      </c>
    </row>
    <row r="6543" spans="2:9" x14ac:dyDescent="0.35">
      <c r="B6543" s="458" t="str">
        <f t="shared" ref="B6543:B6606" si="103">CONCATENATE(TEXT(C6543,"mm/dd/yyyy")," ",TEXT(D6543,"hh:mm:ss AM/PM"))</f>
        <v>09/30/2019 01:00:00 AM</v>
      </c>
      <c r="C6543" s="458">
        <v>43738</v>
      </c>
      <c r="D6543" s="459">
        <v>4.1666666666666699E-2</v>
      </c>
      <c r="E6543" s="2">
        <f>Electricity!F6568</f>
        <v>0</v>
      </c>
      <c r="F6543" s="2">
        <f>Electricity!G6568</f>
        <v>0</v>
      </c>
      <c r="G6543" s="2">
        <f>Electricity!H6568</f>
        <v>0</v>
      </c>
      <c r="H6543" s="2">
        <f>Electricity!I6568</f>
        <v>0</v>
      </c>
      <c r="I6543" s="2">
        <f>Electricity!J6568</f>
        <v>0</v>
      </c>
    </row>
    <row r="6544" spans="2:9" x14ac:dyDescent="0.35">
      <c r="B6544" s="458" t="str">
        <f t="shared" si="103"/>
        <v>09/30/2019 02:00:00 AM</v>
      </c>
      <c r="C6544" s="458">
        <v>43738</v>
      </c>
      <c r="D6544" s="459">
        <v>8.333333333333337E-2</v>
      </c>
      <c r="E6544" s="2">
        <f>Electricity!F6569</f>
        <v>0</v>
      </c>
      <c r="F6544" s="2">
        <f>Electricity!G6569</f>
        <v>0</v>
      </c>
      <c r="G6544" s="2">
        <f>Electricity!H6569</f>
        <v>0</v>
      </c>
      <c r="H6544" s="2">
        <f>Electricity!I6569</f>
        <v>0</v>
      </c>
      <c r="I6544" s="2">
        <f>Electricity!J6569</f>
        <v>0</v>
      </c>
    </row>
    <row r="6545" spans="2:9" x14ac:dyDescent="0.35">
      <c r="B6545" s="458" t="str">
        <f t="shared" si="103"/>
        <v>09/30/2019 03:00:00 AM</v>
      </c>
      <c r="C6545" s="458">
        <v>43738</v>
      </c>
      <c r="D6545" s="459">
        <v>0.12500000000000006</v>
      </c>
      <c r="E6545" s="2">
        <f>Electricity!F6570</f>
        <v>0</v>
      </c>
      <c r="F6545" s="2">
        <f>Electricity!G6570</f>
        <v>0</v>
      </c>
      <c r="G6545" s="2">
        <f>Electricity!H6570</f>
        <v>0</v>
      </c>
      <c r="H6545" s="2">
        <f>Electricity!I6570</f>
        <v>0</v>
      </c>
      <c r="I6545" s="2">
        <f>Electricity!J6570</f>
        <v>0</v>
      </c>
    </row>
    <row r="6546" spans="2:9" x14ac:dyDescent="0.35">
      <c r="B6546" s="458" t="str">
        <f t="shared" si="103"/>
        <v>09/30/2019 04:00:00 AM</v>
      </c>
      <c r="C6546" s="458">
        <v>43738</v>
      </c>
      <c r="D6546" s="459">
        <v>0.16666666666666669</v>
      </c>
      <c r="E6546" s="2">
        <f>Electricity!F6571</f>
        <v>0</v>
      </c>
      <c r="F6546" s="2">
        <f>Electricity!G6571</f>
        <v>0</v>
      </c>
      <c r="G6546" s="2">
        <f>Electricity!H6571</f>
        <v>0</v>
      </c>
      <c r="H6546" s="2">
        <f>Electricity!I6571</f>
        <v>0</v>
      </c>
      <c r="I6546" s="2">
        <f>Electricity!J6571</f>
        <v>0</v>
      </c>
    </row>
    <row r="6547" spans="2:9" x14ac:dyDescent="0.35">
      <c r="B6547" s="458" t="str">
        <f t="shared" si="103"/>
        <v>09/30/2019 05:00:00 AM</v>
      </c>
      <c r="C6547" s="458">
        <v>43738</v>
      </c>
      <c r="D6547" s="459">
        <v>0.20833333333333337</v>
      </c>
      <c r="E6547" s="2">
        <f>Electricity!F6572</f>
        <v>0</v>
      </c>
      <c r="F6547" s="2">
        <f>Electricity!G6572</f>
        <v>0</v>
      </c>
      <c r="G6547" s="2">
        <f>Electricity!H6572</f>
        <v>0</v>
      </c>
      <c r="H6547" s="2">
        <f>Electricity!I6572</f>
        <v>0</v>
      </c>
      <c r="I6547" s="2">
        <f>Electricity!J6572</f>
        <v>0</v>
      </c>
    </row>
    <row r="6548" spans="2:9" x14ac:dyDescent="0.35">
      <c r="B6548" s="458" t="str">
        <f t="shared" si="103"/>
        <v>09/30/2019 06:00:00 AM</v>
      </c>
      <c r="C6548" s="458">
        <v>43738</v>
      </c>
      <c r="D6548" s="459">
        <v>0.25</v>
      </c>
      <c r="E6548" s="2">
        <f>Electricity!F6573</f>
        <v>0</v>
      </c>
      <c r="F6548" s="2">
        <f>Electricity!G6573</f>
        <v>0</v>
      </c>
      <c r="G6548" s="2">
        <f>Electricity!H6573</f>
        <v>0</v>
      </c>
      <c r="H6548" s="2">
        <f>Electricity!I6573</f>
        <v>0</v>
      </c>
      <c r="I6548" s="2">
        <f>Electricity!J6573</f>
        <v>0</v>
      </c>
    </row>
    <row r="6549" spans="2:9" x14ac:dyDescent="0.35">
      <c r="B6549" s="458" t="str">
        <f t="shared" si="103"/>
        <v>09/30/2019 07:00:00 AM</v>
      </c>
      <c r="C6549" s="458">
        <v>43738</v>
      </c>
      <c r="D6549" s="459">
        <v>0.29166666666666669</v>
      </c>
      <c r="E6549" s="2">
        <f>Electricity!F6574</f>
        <v>0</v>
      </c>
      <c r="F6549" s="2">
        <f>Electricity!G6574</f>
        <v>0</v>
      </c>
      <c r="G6549" s="2">
        <f>Electricity!H6574</f>
        <v>0</v>
      </c>
      <c r="H6549" s="2">
        <f>Electricity!I6574</f>
        <v>0</v>
      </c>
      <c r="I6549" s="2">
        <f>Electricity!J6574</f>
        <v>0</v>
      </c>
    </row>
    <row r="6550" spans="2:9" x14ac:dyDescent="0.35">
      <c r="B6550" s="458" t="str">
        <f t="shared" si="103"/>
        <v>09/30/2019 08:00:00 AM</v>
      </c>
      <c r="C6550" s="458">
        <v>43738</v>
      </c>
      <c r="D6550" s="459">
        <v>0.33333333333333337</v>
      </c>
      <c r="E6550" s="2">
        <f>Electricity!F6575</f>
        <v>0</v>
      </c>
      <c r="F6550" s="2">
        <f>Electricity!G6575</f>
        <v>0</v>
      </c>
      <c r="G6550" s="2">
        <f>Electricity!H6575</f>
        <v>0</v>
      </c>
      <c r="H6550" s="2">
        <f>Electricity!I6575</f>
        <v>0</v>
      </c>
      <c r="I6550" s="2">
        <f>Electricity!J6575</f>
        <v>0</v>
      </c>
    </row>
    <row r="6551" spans="2:9" x14ac:dyDescent="0.35">
      <c r="B6551" s="458" t="str">
        <f t="shared" si="103"/>
        <v>09/30/2019 09:00:00 AM</v>
      </c>
      <c r="C6551" s="458">
        <v>43738</v>
      </c>
      <c r="D6551" s="459">
        <v>0.375</v>
      </c>
      <c r="E6551" s="2">
        <f>Electricity!F6576</f>
        <v>0</v>
      </c>
      <c r="F6551" s="2">
        <f>Electricity!G6576</f>
        <v>0</v>
      </c>
      <c r="G6551" s="2">
        <f>Electricity!H6576</f>
        <v>0</v>
      </c>
      <c r="H6551" s="2">
        <f>Electricity!I6576</f>
        <v>0</v>
      </c>
      <c r="I6551" s="2">
        <f>Electricity!J6576</f>
        <v>0</v>
      </c>
    </row>
    <row r="6552" spans="2:9" x14ac:dyDescent="0.35">
      <c r="B6552" s="458" t="str">
        <f t="shared" si="103"/>
        <v>09/30/2019 10:00:00 AM</v>
      </c>
      <c r="C6552" s="458">
        <v>43738</v>
      </c>
      <c r="D6552" s="459">
        <v>0.41666666666666669</v>
      </c>
      <c r="E6552" s="2">
        <f>Electricity!F6577</f>
        <v>0</v>
      </c>
      <c r="F6552" s="2">
        <f>Electricity!G6577</f>
        <v>0</v>
      </c>
      <c r="G6552" s="2">
        <f>Electricity!H6577</f>
        <v>0</v>
      </c>
      <c r="H6552" s="2">
        <f>Electricity!I6577</f>
        <v>0</v>
      </c>
      <c r="I6552" s="2">
        <f>Electricity!J6577</f>
        <v>0</v>
      </c>
    </row>
    <row r="6553" spans="2:9" x14ac:dyDescent="0.35">
      <c r="B6553" s="458" t="str">
        <f t="shared" si="103"/>
        <v>09/30/2019 11:00:00 AM</v>
      </c>
      <c r="C6553" s="458">
        <v>43738</v>
      </c>
      <c r="D6553" s="459">
        <v>0.45833333333333337</v>
      </c>
      <c r="E6553" s="2">
        <f>Electricity!F6578</f>
        <v>0</v>
      </c>
      <c r="F6553" s="2">
        <f>Electricity!G6578</f>
        <v>0</v>
      </c>
      <c r="G6553" s="2">
        <f>Electricity!H6578</f>
        <v>0</v>
      </c>
      <c r="H6553" s="2">
        <f>Electricity!I6578</f>
        <v>0</v>
      </c>
      <c r="I6553" s="2">
        <f>Electricity!J6578</f>
        <v>0</v>
      </c>
    </row>
    <row r="6554" spans="2:9" x14ac:dyDescent="0.35">
      <c r="B6554" s="458" t="str">
        <f t="shared" si="103"/>
        <v>09/30/2019 12:00:00 PM</v>
      </c>
      <c r="C6554" s="458">
        <v>43738</v>
      </c>
      <c r="D6554" s="459">
        <v>0.50000000000000011</v>
      </c>
      <c r="E6554" s="2">
        <f>Electricity!F6579</f>
        <v>0</v>
      </c>
      <c r="F6554" s="2">
        <f>Electricity!G6579</f>
        <v>0</v>
      </c>
      <c r="G6554" s="2">
        <f>Electricity!H6579</f>
        <v>0</v>
      </c>
      <c r="H6554" s="2">
        <f>Electricity!I6579</f>
        <v>0</v>
      </c>
      <c r="I6554" s="2">
        <f>Electricity!J6579</f>
        <v>0</v>
      </c>
    </row>
    <row r="6555" spans="2:9" x14ac:dyDescent="0.35">
      <c r="B6555" s="458" t="str">
        <f t="shared" si="103"/>
        <v>09/30/2019 01:00:00 PM</v>
      </c>
      <c r="C6555" s="458">
        <v>43738</v>
      </c>
      <c r="D6555" s="459">
        <v>0.54166666666666674</v>
      </c>
      <c r="E6555" s="2">
        <f>Electricity!F6580</f>
        <v>0</v>
      </c>
      <c r="F6555" s="2">
        <f>Electricity!G6580</f>
        <v>0</v>
      </c>
      <c r="G6555" s="2">
        <f>Electricity!H6580</f>
        <v>0</v>
      </c>
      <c r="H6555" s="2">
        <f>Electricity!I6580</f>
        <v>0</v>
      </c>
      <c r="I6555" s="2">
        <f>Electricity!J6580</f>
        <v>0</v>
      </c>
    </row>
    <row r="6556" spans="2:9" x14ac:dyDescent="0.35">
      <c r="B6556" s="458" t="str">
        <f t="shared" si="103"/>
        <v>09/30/2019 02:00:00 PM</v>
      </c>
      <c r="C6556" s="458">
        <v>43738</v>
      </c>
      <c r="D6556" s="459">
        <v>0.58333333333333337</v>
      </c>
      <c r="E6556" s="2">
        <f>Electricity!F6581</f>
        <v>0</v>
      </c>
      <c r="F6556" s="2">
        <f>Electricity!G6581</f>
        <v>0</v>
      </c>
      <c r="G6556" s="2">
        <f>Electricity!H6581</f>
        <v>0</v>
      </c>
      <c r="H6556" s="2">
        <f>Electricity!I6581</f>
        <v>0</v>
      </c>
      <c r="I6556" s="2">
        <f>Electricity!J6581</f>
        <v>0</v>
      </c>
    </row>
    <row r="6557" spans="2:9" x14ac:dyDescent="0.35">
      <c r="B6557" s="458" t="str">
        <f t="shared" si="103"/>
        <v>09/30/2019 03:00:00 PM</v>
      </c>
      <c r="C6557" s="458">
        <v>43738</v>
      </c>
      <c r="D6557" s="459">
        <v>0.62500000000000011</v>
      </c>
      <c r="E6557" s="2">
        <f>Electricity!F6582</f>
        <v>0</v>
      </c>
      <c r="F6557" s="2">
        <f>Electricity!G6582</f>
        <v>0</v>
      </c>
      <c r="G6557" s="2">
        <f>Electricity!H6582</f>
        <v>0</v>
      </c>
      <c r="H6557" s="2">
        <f>Electricity!I6582</f>
        <v>0</v>
      </c>
      <c r="I6557" s="2">
        <f>Electricity!J6582</f>
        <v>0</v>
      </c>
    </row>
    <row r="6558" spans="2:9" x14ac:dyDescent="0.35">
      <c r="B6558" s="458" t="str">
        <f t="shared" si="103"/>
        <v>09/30/2019 04:00:00 PM</v>
      </c>
      <c r="C6558" s="458">
        <v>43738</v>
      </c>
      <c r="D6558" s="459">
        <v>0.66666666666666674</v>
      </c>
      <c r="E6558" s="2">
        <f>Electricity!F6583</f>
        <v>0</v>
      </c>
      <c r="F6558" s="2">
        <f>Electricity!G6583</f>
        <v>0</v>
      </c>
      <c r="G6558" s="2">
        <f>Electricity!H6583</f>
        <v>0</v>
      </c>
      <c r="H6558" s="2">
        <f>Electricity!I6583</f>
        <v>0</v>
      </c>
      <c r="I6558" s="2">
        <f>Electricity!J6583</f>
        <v>0</v>
      </c>
    </row>
    <row r="6559" spans="2:9" x14ac:dyDescent="0.35">
      <c r="B6559" s="458" t="str">
        <f t="shared" si="103"/>
        <v>09/30/2019 05:00:00 PM</v>
      </c>
      <c r="C6559" s="458">
        <v>43738</v>
      </c>
      <c r="D6559" s="459">
        <v>0.70833333333333337</v>
      </c>
      <c r="E6559" s="2">
        <f>Electricity!F6584</f>
        <v>0</v>
      </c>
      <c r="F6559" s="2">
        <f>Electricity!G6584</f>
        <v>0</v>
      </c>
      <c r="G6559" s="2">
        <f>Electricity!H6584</f>
        <v>0</v>
      </c>
      <c r="H6559" s="2">
        <f>Electricity!I6584</f>
        <v>0</v>
      </c>
      <c r="I6559" s="2">
        <f>Electricity!J6584</f>
        <v>0</v>
      </c>
    </row>
    <row r="6560" spans="2:9" x14ac:dyDescent="0.35">
      <c r="B6560" s="458" t="str">
        <f t="shared" si="103"/>
        <v>09/30/2019 06:00:00 PM</v>
      </c>
      <c r="C6560" s="458">
        <v>43738</v>
      </c>
      <c r="D6560" s="459">
        <v>0.75000000000000011</v>
      </c>
      <c r="E6560" s="2">
        <f>Electricity!F6585</f>
        <v>0</v>
      </c>
      <c r="F6560" s="2">
        <f>Electricity!G6585</f>
        <v>0</v>
      </c>
      <c r="G6560" s="2">
        <f>Electricity!H6585</f>
        <v>0</v>
      </c>
      <c r="H6560" s="2">
        <f>Electricity!I6585</f>
        <v>0</v>
      </c>
      <c r="I6560" s="2">
        <f>Electricity!J6585</f>
        <v>0</v>
      </c>
    </row>
    <row r="6561" spans="2:9" x14ac:dyDescent="0.35">
      <c r="B6561" s="458" t="str">
        <f t="shared" si="103"/>
        <v>09/30/2019 07:00:00 PM</v>
      </c>
      <c r="C6561" s="458">
        <v>43738</v>
      </c>
      <c r="D6561" s="459">
        <v>0.79166666666666674</v>
      </c>
      <c r="E6561" s="2">
        <f>Electricity!F6586</f>
        <v>0</v>
      </c>
      <c r="F6561" s="2">
        <f>Electricity!G6586</f>
        <v>0</v>
      </c>
      <c r="G6561" s="2">
        <f>Electricity!H6586</f>
        <v>0</v>
      </c>
      <c r="H6561" s="2">
        <f>Electricity!I6586</f>
        <v>0</v>
      </c>
      <c r="I6561" s="2">
        <f>Electricity!J6586</f>
        <v>0</v>
      </c>
    </row>
    <row r="6562" spans="2:9" x14ac:dyDescent="0.35">
      <c r="B6562" s="458" t="str">
        <f t="shared" si="103"/>
        <v>09/30/2019 08:00:00 PM</v>
      </c>
      <c r="C6562" s="458">
        <v>43738</v>
      </c>
      <c r="D6562" s="459">
        <v>0.83333333333333337</v>
      </c>
      <c r="E6562" s="2">
        <f>Electricity!F6587</f>
        <v>0</v>
      </c>
      <c r="F6562" s="2">
        <f>Electricity!G6587</f>
        <v>0</v>
      </c>
      <c r="G6562" s="2">
        <f>Electricity!H6587</f>
        <v>0</v>
      </c>
      <c r="H6562" s="2">
        <f>Electricity!I6587</f>
        <v>0</v>
      </c>
      <c r="I6562" s="2">
        <f>Electricity!J6587</f>
        <v>0</v>
      </c>
    </row>
    <row r="6563" spans="2:9" x14ac:dyDescent="0.35">
      <c r="B6563" s="458" t="str">
        <f t="shared" si="103"/>
        <v>09/30/2019 09:00:00 PM</v>
      </c>
      <c r="C6563" s="458">
        <v>43738</v>
      </c>
      <c r="D6563" s="459">
        <v>0.87500000000000011</v>
      </c>
      <c r="E6563" s="2">
        <f>Electricity!F6588</f>
        <v>0</v>
      </c>
      <c r="F6563" s="2">
        <f>Electricity!G6588</f>
        <v>0</v>
      </c>
      <c r="G6563" s="2">
        <f>Electricity!H6588</f>
        <v>0</v>
      </c>
      <c r="H6563" s="2">
        <f>Electricity!I6588</f>
        <v>0</v>
      </c>
      <c r="I6563" s="2">
        <f>Electricity!J6588</f>
        <v>0</v>
      </c>
    </row>
    <row r="6564" spans="2:9" x14ac:dyDescent="0.35">
      <c r="B6564" s="458" t="str">
        <f t="shared" si="103"/>
        <v>09/30/2019 10:00:00 PM</v>
      </c>
      <c r="C6564" s="458">
        <v>43738</v>
      </c>
      <c r="D6564" s="459">
        <v>0.91666666666666674</v>
      </c>
      <c r="E6564" s="2">
        <f>Electricity!F6589</f>
        <v>0</v>
      </c>
      <c r="F6564" s="2">
        <f>Electricity!G6589</f>
        <v>0</v>
      </c>
      <c r="G6564" s="2">
        <f>Electricity!H6589</f>
        <v>0</v>
      </c>
      <c r="H6564" s="2">
        <f>Electricity!I6589</f>
        <v>0</v>
      </c>
      <c r="I6564" s="2">
        <f>Electricity!J6589</f>
        <v>0</v>
      </c>
    </row>
    <row r="6565" spans="2:9" x14ac:dyDescent="0.35">
      <c r="B6565" s="458" t="str">
        <f t="shared" si="103"/>
        <v>09/30/2019 11:00:00 PM</v>
      </c>
      <c r="C6565" s="458">
        <v>43738</v>
      </c>
      <c r="D6565" s="459">
        <v>0.95833333333333337</v>
      </c>
      <c r="E6565" s="2">
        <f>Electricity!F6590</f>
        <v>0</v>
      </c>
      <c r="F6565" s="2">
        <f>Electricity!G6590</f>
        <v>0</v>
      </c>
      <c r="G6565" s="2">
        <f>Electricity!H6590</f>
        <v>0</v>
      </c>
      <c r="H6565" s="2">
        <f>Electricity!I6590</f>
        <v>0</v>
      </c>
      <c r="I6565" s="2">
        <f>Electricity!J6590</f>
        <v>0</v>
      </c>
    </row>
    <row r="6566" spans="2:9" x14ac:dyDescent="0.35">
      <c r="B6566" s="458" t="str">
        <f t="shared" si="103"/>
        <v>10/01/2019 12:00:00 AM</v>
      </c>
      <c r="C6566" s="458">
        <v>43739</v>
      </c>
      <c r="D6566" s="459">
        <v>3.1225022567582528E-17</v>
      </c>
      <c r="E6566" s="2">
        <f>Electricity!F6591</f>
        <v>0</v>
      </c>
      <c r="F6566" s="2">
        <f>Electricity!G6591</f>
        <v>0</v>
      </c>
      <c r="G6566" s="2">
        <f>Electricity!H6591</f>
        <v>0</v>
      </c>
      <c r="H6566" s="2">
        <f>Electricity!I6591</f>
        <v>0</v>
      </c>
      <c r="I6566" s="2">
        <f>Electricity!J6591</f>
        <v>0</v>
      </c>
    </row>
    <row r="6567" spans="2:9" x14ac:dyDescent="0.35">
      <c r="B6567" s="458" t="str">
        <f t="shared" si="103"/>
        <v>10/01/2019 01:00:00 AM</v>
      </c>
      <c r="C6567" s="458">
        <v>43739</v>
      </c>
      <c r="D6567" s="459">
        <v>4.1666666666666699E-2</v>
      </c>
      <c r="E6567" s="2">
        <f>Electricity!F6592</f>
        <v>0</v>
      </c>
      <c r="F6567" s="2">
        <f>Electricity!G6592</f>
        <v>0</v>
      </c>
      <c r="G6567" s="2">
        <f>Electricity!H6592</f>
        <v>0</v>
      </c>
      <c r="H6567" s="2">
        <f>Electricity!I6592</f>
        <v>0</v>
      </c>
      <c r="I6567" s="2">
        <f>Electricity!J6592</f>
        <v>0</v>
      </c>
    </row>
    <row r="6568" spans="2:9" x14ac:dyDescent="0.35">
      <c r="B6568" s="458" t="str">
        <f t="shared" si="103"/>
        <v>10/01/2019 02:00:00 AM</v>
      </c>
      <c r="C6568" s="458">
        <v>43739</v>
      </c>
      <c r="D6568" s="459">
        <v>8.333333333333337E-2</v>
      </c>
      <c r="E6568" s="2">
        <f>Electricity!F6593</f>
        <v>0</v>
      </c>
      <c r="F6568" s="2">
        <f>Electricity!G6593</f>
        <v>0</v>
      </c>
      <c r="G6568" s="2">
        <f>Electricity!H6593</f>
        <v>0</v>
      </c>
      <c r="H6568" s="2">
        <f>Electricity!I6593</f>
        <v>0</v>
      </c>
      <c r="I6568" s="2">
        <f>Electricity!J6593</f>
        <v>0</v>
      </c>
    </row>
    <row r="6569" spans="2:9" x14ac:dyDescent="0.35">
      <c r="B6569" s="458" t="str">
        <f t="shared" si="103"/>
        <v>10/01/2019 03:00:00 AM</v>
      </c>
      <c r="C6569" s="458">
        <v>43739</v>
      </c>
      <c r="D6569" s="459">
        <v>0.12500000000000006</v>
      </c>
      <c r="E6569" s="2">
        <f>Electricity!F6594</f>
        <v>0</v>
      </c>
      <c r="F6569" s="2">
        <f>Electricity!G6594</f>
        <v>0</v>
      </c>
      <c r="G6569" s="2">
        <f>Electricity!H6594</f>
        <v>0</v>
      </c>
      <c r="H6569" s="2">
        <f>Electricity!I6594</f>
        <v>0</v>
      </c>
      <c r="I6569" s="2">
        <f>Electricity!J6594</f>
        <v>0</v>
      </c>
    </row>
    <row r="6570" spans="2:9" x14ac:dyDescent="0.35">
      <c r="B6570" s="458" t="str">
        <f t="shared" si="103"/>
        <v>10/01/2019 04:00:00 AM</v>
      </c>
      <c r="C6570" s="458">
        <v>43739</v>
      </c>
      <c r="D6570" s="459">
        <v>0.16666666666666669</v>
      </c>
      <c r="E6570" s="2">
        <f>Electricity!F6595</f>
        <v>0</v>
      </c>
      <c r="F6570" s="2">
        <f>Electricity!G6595</f>
        <v>0</v>
      </c>
      <c r="G6570" s="2">
        <f>Electricity!H6595</f>
        <v>0</v>
      </c>
      <c r="H6570" s="2">
        <f>Electricity!I6595</f>
        <v>0</v>
      </c>
      <c r="I6570" s="2">
        <f>Electricity!J6595</f>
        <v>0</v>
      </c>
    </row>
    <row r="6571" spans="2:9" x14ac:dyDescent="0.35">
      <c r="B6571" s="458" t="str">
        <f t="shared" si="103"/>
        <v>10/01/2019 05:00:00 AM</v>
      </c>
      <c r="C6571" s="458">
        <v>43739</v>
      </c>
      <c r="D6571" s="459">
        <v>0.20833333333333337</v>
      </c>
      <c r="E6571" s="2">
        <f>Electricity!F6596</f>
        <v>0</v>
      </c>
      <c r="F6571" s="2">
        <f>Electricity!G6596</f>
        <v>0</v>
      </c>
      <c r="G6571" s="2">
        <f>Electricity!H6596</f>
        <v>0</v>
      </c>
      <c r="H6571" s="2">
        <f>Electricity!I6596</f>
        <v>0</v>
      </c>
      <c r="I6571" s="2">
        <f>Electricity!J6596</f>
        <v>0</v>
      </c>
    </row>
    <row r="6572" spans="2:9" x14ac:dyDescent="0.35">
      <c r="B6572" s="458" t="str">
        <f t="shared" si="103"/>
        <v>10/01/2019 06:00:00 AM</v>
      </c>
      <c r="C6572" s="458">
        <v>43739</v>
      </c>
      <c r="D6572" s="459">
        <v>0.25</v>
      </c>
      <c r="E6572" s="2">
        <f>Electricity!F6597</f>
        <v>0</v>
      </c>
      <c r="F6572" s="2">
        <f>Electricity!G6597</f>
        <v>0</v>
      </c>
      <c r="G6572" s="2">
        <f>Electricity!H6597</f>
        <v>0</v>
      </c>
      <c r="H6572" s="2">
        <f>Electricity!I6597</f>
        <v>0</v>
      </c>
      <c r="I6572" s="2">
        <f>Electricity!J6597</f>
        <v>0</v>
      </c>
    </row>
    <row r="6573" spans="2:9" x14ac:dyDescent="0.35">
      <c r="B6573" s="458" t="str">
        <f t="shared" si="103"/>
        <v>10/01/2019 07:00:00 AM</v>
      </c>
      <c r="C6573" s="458">
        <v>43739</v>
      </c>
      <c r="D6573" s="459">
        <v>0.29166666666666669</v>
      </c>
      <c r="E6573" s="2">
        <f>Electricity!F6598</f>
        <v>0</v>
      </c>
      <c r="F6573" s="2">
        <f>Electricity!G6598</f>
        <v>0</v>
      </c>
      <c r="G6573" s="2">
        <f>Electricity!H6598</f>
        <v>0</v>
      </c>
      <c r="H6573" s="2">
        <f>Electricity!I6598</f>
        <v>0</v>
      </c>
      <c r="I6573" s="2">
        <f>Electricity!J6598</f>
        <v>0</v>
      </c>
    </row>
    <row r="6574" spans="2:9" x14ac:dyDescent="0.35">
      <c r="B6574" s="458" t="str">
        <f t="shared" si="103"/>
        <v>10/01/2019 08:00:00 AM</v>
      </c>
      <c r="C6574" s="458">
        <v>43739</v>
      </c>
      <c r="D6574" s="459">
        <v>0.33333333333333337</v>
      </c>
      <c r="E6574" s="2">
        <f>Electricity!F6599</f>
        <v>0</v>
      </c>
      <c r="F6574" s="2">
        <f>Electricity!G6599</f>
        <v>0</v>
      </c>
      <c r="G6574" s="2">
        <f>Electricity!H6599</f>
        <v>0</v>
      </c>
      <c r="H6574" s="2">
        <f>Electricity!I6599</f>
        <v>0</v>
      </c>
      <c r="I6574" s="2">
        <f>Electricity!J6599</f>
        <v>0</v>
      </c>
    </row>
    <row r="6575" spans="2:9" x14ac:dyDescent="0.35">
      <c r="B6575" s="458" t="str">
        <f t="shared" si="103"/>
        <v>10/01/2019 09:00:00 AM</v>
      </c>
      <c r="C6575" s="458">
        <v>43739</v>
      </c>
      <c r="D6575" s="459">
        <v>0.375</v>
      </c>
      <c r="E6575" s="2">
        <f>Electricity!F6600</f>
        <v>0</v>
      </c>
      <c r="F6575" s="2">
        <f>Electricity!G6600</f>
        <v>0</v>
      </c>
      <c r="G6575" s="2">
        <f>Electricity!H6600</f>
        <v>0</v>
      </c>
      <c r="H6575" s="2">
        <f>Electricity!I6600</f>
        <v>0</v>
      </c>
      <c r="I6575" s="2">
        <f>Electricity!J6600</f>
        <v>0</v>
      </c>
    </row>
    <row r="6576" spans="2:9" x14ac:dyDescent="0.35">
      <c r="B6576" s="458" t="str">
        <f t="shared" si="103"/>
        <v>10/01/2019 10:00:00 AM</v>
      </c>
      <c r="C6576" s="458">
        <v>43739</v>
      </c>
      <c r="D6576" s="459">
        <v>0.41666666666666669</v>
      </c>
      <c r="E6576" s="2">
        <f>Electricity!F6601</f>
        <v>0</v>
      </c>
      <c r="F6576" s="2">
        <f>Electricity!G6601</f>
        <v>0</v>
      </c>
      <c r="G6576" s="2">
        <f>Electricity!H6601</f>
        <v>0</v>
      </c>
      <c r="H6576" s="2">
        <f>Electricity!I6601</f>
        <v>0</v>
      </c>
      <c r="I6576" s="2">
        <f>Electricity!J6601</f>
        <v>0</v>
      </c>
    </row>
    <row r="6577" spans="2:9" x14ac:dyDescent="0.35">
      <c r="B6577" s="458" t="str">
        <f t="shared" si="103"/>
        <v>10/01/2019 11:00:00 AM</v>
      </c>
      <c r="C6577" s="458">
        <v>43739</v>
      </c>
      <c r="D6577" s="459">
        <v>0.45833333333333337</v>
      </c>
      <c r="E6577" s="2">
        <f>Electricity!F6602</f>
        <v>0</v>
      </c>
      <c r="F6577" s="2">
        <f>Electricity!G6602</f>
        <v>0</v>
      </c>
      <c r="G6577" s="2">
        <f>Electricity!H6602</f>
        <v>0</v>
      </c>
      <c r="H6577" s="2">
        <f>Electricity!I6602</f>
        <v>0</v>
      </c>
      <c r="I6577" s="2">
        <f>Electricity!J6602</f>
        <v>0</v>
      </c>
    </row>
    <row r="6578" spans="2:9" x14ac:dyDescent="0.35">
      <c r="B6578" s="458" t="str">
        <f t="shared" si="103"/>
        <v>10/01/2019 12:00:00 PM</v>
      </c>
      <c r="C6578" s="458">
        <v>43739</v>
      </c>
      <c r="D6578" s="459">
        <v>0.50000000000000011</v>
      </c>
      <c r="E6578" s="2">
        <f>Electricity!F6603</f>
        <v>0</v>
      </c>
      <c r="F6578" s="2">
        <f>Electricity!G6603</f>
        <v>0</v>
      </c>
      <c r="G6578" s="2">
        <f>Electricity!H6603</f>
        <v>0</v>
      </c>
      <c r="H6578" s="2">
        <f>Electricity!I6603</f>
        <v>0</v>
      </c>
      <c r="I6578" s="2">
        <f>Electricity!J6603</f>
        <v>0</v>
      </c>
    </row>
    <row r="6579" spans="2:9" x14ac:dyDescent="0.35">
      <c r="B6579" s="458" t="str">
        <f t="shared" si="103"/>
        <v>10/01/2019 01:00:00 PM</v>
      </c>
      <c r="C6579" s="458">
        <v>43739</v>
      </c>
      <c r="D6579" s="459">
        <v>0.54166666666666674</v>
      </c>
      <c r="E6579" s="2">
        <f>Electricity!F6604</f>
        <v>0</v>
      </c>
      <c r="F6579" s="2">
        <f>Electricity!G6604</f>
        <v>0</v>
      </c>
      <c r="G6579" s="2">
        <f>Electricity!H6604</f>
        <v>0</v>
      </c>
      <c r="H6579" s="2">
        <f>Electricity!I6604</f>
        <v>0</v>
      </c>
      <c r="I6579" s="2">
        <f>Electricity!J6604</f>
        <v>0</v>
      </c>
    </row>
    <row r="6580" spans="2:9" x14ac:dyDescent="0.35">
      <c r="B6580" s="458" t="str">
        <f t="shared" si="103"/>
        <v>10/01/2019 02:00:00 PM</v>
      </c>
      <c r="C6580" s="458">
        <v>43739</v>
      </c>
      <c r="D6580" s="459">
        <v>0.58333333333333337</v>
      </c>
      <c r="E6580" s="2">
        <f>Electricity!F6605</f>
        <v>0</v>
      </c>
      <c r="F6580" s="2">
        <f>Electricity!G6605</f>
        <v>0</v>
      </c>
      <c r="G6580" s="2">
        <f>Electricity!H6605</f>
        <v>0</v>
      </c>
      <c r="H6580" s="2">
        <f>Electricity!I6605</f>
        <v>0</v>
      </c>
      <c r="I6580" s="2">
        <f>Electricity!J6605</f>
        <v>0</v>
      </c>
    </row>
    <row r="6581" spans="2:9" x14ac:dyDescent="0.35">
      <c r="B6581" s="458" t="str">
        <f t="shared" si="103"/>
        <v>10/01/2019 03:00:00 PM</v>
      </c>
      <c r="C6581" s="458">
        <v>43739</v>
      </c>
      <c r="D6581" s="459">
        <v>0.62500000000000011</v>
      </c>
      <c r="E6581" s="2">
        <f>Electricity!F6606</f>
        <v>0</v>
      </c>
      <c r="F6581" s="2">
        <f>Electricity!G6606</f>
        <v>0</v>
      </c>
      <c r="G6581" s="2">
        <f>Electricity!H6606</f>
        <v>0</v>
      </c>
      <c r="H6581" s="2">
        <f>Electricity!I6606</f>
        <v>0</v>
      </c>
      <c r="I6581" s="2">
        <f>Electricity!J6606</f>
        <v>0</v>
      </c>
    </row>
    <row r="6582" spans="2:9" x14ac:dyDescent="0.35">
      <c r="B6582" s="458" t="str">
        <f t="shared" si="103"/>
        <v>10/01/2019 04:00:00 PM</v>
      </c>
      <c r="C6582" s="458">
        <v>43739</v>
      </c>
      <c r="D6582" s="459">
        <v>0.66666666666666674</v>
      </c>
      <c r="E6582" s="2">
        <f>Electricity!F6607</f>
        <v>0</v>
      </c>
      <c r="F6582" s="2">
        <f>Electricity!G6607</f>
        <v>0</v>
      </c>
      <c r="G6582" s="2">
        <f>Electricity!H6607</f>
        <v>0</v>
      </c>
      <c r="H6582" s="2">
        <f>Electricity!I6607</f>
        <v>0</v>
      </c>
      <c r="I6582" s="2">
        <f>Electricity!J6607</f>
        <v>0</v>
      </c>
    </row>
    <row r="6583" spans="2:9" x14ac:dyDescent="0.35">
      <c r="B6583" s="458" t="str">
        <f t="shared" si="103"/>
        <v>10/01/2019 05:00:00 PM</v>
      </c>
      <c r="C6583" s="458">
        <v>43739</v>
      </c>
      <c r="D6583" s="459">
        <v>0.70833333333333337</v>
      </c>
      <c r="E6583" s="2">
        <f>Electricity!F6608</f>
        <v>0</v>
      </c>
      <c r="F6583" s="2">
        <f>Electricity!G6608</f>
        <v>0</v>
      </c>
      <c r="G6583" s="2">
        <f>Electricity!H6608</f>
        <v>0</v>
      </c>
      <c r="H6583" s="2">
        <f>Electricity!I6608</f>
        <v>0</v>
      </c>
      <c r="I6583" s="2">
        <f>Electricity!J6608</f>
        <v>0</v>
      </c>
    </row>
    <row r="6584" spans="2:9" x14ac:dyDescent="0.35">
      <c r="B6584" s="458" t="str">
        <f t="shared" si="103"/>
        <v>10/01/2019 06:00:00 PM</v>
      </c>
      <c r="C6584" s="458">
        <v>43739</v>
      </c>
      <c r="D6584" s="459">
        <v>0.75000000000000011</v>
      </c>
      <c r="E6584" s="2">
        <f>Electricity!F6609</f>
        <v>0</v>
      </c>
      <c r="F6584" s="2">
        <f>Electricity!G6609</f>
        <v>0</v>
      </c>
      <c r="G6584" s="2">
        <f>Electricity!H6609</f>
        <v>0</v>
      </c>
      <c r="H6584" s="2">
        <f>Electricity!I6609</f>
        <v>0</v>
      </c>
      <c r="I6584" s="2">
        <f>Electricity!J6609</f>
        <v>0</v>
      </c>
    </row>
    <row r="6585" spans="2:9" x14ac:dyDescent="0.35">
      <c r="B6585" s="458" t="str">
        <f t="shared" si="103"/>
        <v>10/01/2019 07:00:00 PM</v>
      </c>
      <c r="C6585" s="458">
        <v>43739</v>
      </c>
      <c r="D6585" s="459">
        <v>0.79166666666666674</v>
      </c>
      <c r="E6585" s="2">
        <f>Electricity!F6610</f>
        <v>0</v>
      </c>
      <c r="F6585" s="2">
        <f>Electricity!G6610</f>
        <v>0</v>
      </c>
      <c r="G6585" s="2">
        <f>Electricity!H6610</f>
        <v>0</v>
      </c>
      <c r="H6585" s="2">
        <f>Electricity!I6610</f>
        <v>0</v>
      </c>
      <c r="I6585" s="2">
        <f>Electricity!J6610</f>
        <v>0</v>
      </c>
    </row>
    <row r="6586" spans="2:9" x14ac:dyDescent="0.35">
      <c r="B6586" s="458" t="str">
        <f t="shared" si="103"/>
        <v>10/01/2019 08:00:00 PM</v>
      </c>
      <c r="C6586" s="458">
        <v>43739</v>
      </c>
      <c r="D6586" s="459">
        <v>0.83333333333333337</v>
      </c>
      <c r="E6586" s="2">
        <f>Electricity!F6611</f>
        <v>0</v>
      </c>
      <c r="F6586" s="2">
        <f>Electricity!G6611</f>
        <v>0</v>
      </c>
      <c r="G6586" s="2">
        <f>Electricity!H6611</f>
        <v>0</v>
      </c>
      <c r="H6586" s="2">
        <f>Electricity!I6611</f>
        <v>0</v>
      </c>
      <c r="I6586" s="2">
        <f>Electricity!J6611</f>
        <v>0</v>
      </c>
    </row>
    <row r="6587" spans="2:9" x14ac:dyDescent="0.35">
      <c r="B6587" s="458" t="str">
        <f t="shared" si="103"/>
        <v>10/01/2019 09:00:00 PM</v>
      </c>
      <c r="C6587" s="458">
        <v>43739</v>
      </c>
      <c r="D6587" s="459">
        <v>0.87500000000000011</v>
      </c>
      <c r="E6587" s="2">
        <f>Electricity!F6612</f>
        <v>0</v>
      </c>
      <c r="F6587" s="2">
        <f>Electricity!G6612</f>
        <v>0</v>
      </c>
      <c r="G6587" s="2">
        <f>Electricity!H6612</f>
        <v>0</v>
      </c>
      <c r="H6587" s="2">
        <f>Electricity!I6612</f>
        <v>0</v>
      </c>
      <c r="I6587" s="2">
        <f>Electricity!J6612</f>
        <v>0</v>
      </c>
    </row>
    <row r="6588" spans="2:9" x14ac:dyDescent="0.35">
      <c r="B6588" s="458" t="str">
        <f t="shared" si="103"/>
        <v>10/01/2019 10:00:00 PM</v>
      </c>
      <c r="C6588" s="458">
        <v>43739</v>
      </c>
      <c r="D6588" s="459">
        <v>0.91666666666666674</v>
      </c>
      <c r="E6588" s="2">
        <f>Electricity!F6613</f>
        <v>0</v>
      </c>
      <c r="F6588" s="2">
        <f>Electricity!G6613</f>
        <v>0</v>
      </c>
      <c r="G6588" s="2">
        <f>Electricity!H6613</f>
        <v>0</v>
      </c>
      <c r="H6588" s="2">
        <f>Electricity!I6613</f>
        <v>0</v>
      </c>
      <c r="I6588" s="2">
        <f>Electricity!J6613</f>
        <v>0</v>
      </c>
    </row>
    <row r="6589" spans="2:9" x14ac:dyDescent="0.35">
      <c r="B6589" s="458" t="str">
        <f t="shared" si="103"/>
        <v>10/01/2019 11:00:00 PM</v>
      </c>
      <c r="C6589" s="458">
        <v>43739</v>
      </c>
      <c r="D6589" s="459">
        <v>0.95833333333333337</v>
      </c>
      <c r="E6589" s="2">
        <f>Electricity!F6614</f>
        <v>0</v>
      </c>
      <c r="F6589" s="2">
        <f>Electricity!G6614</f>
        <v>0</v>
      </c>
      <c r="G6589" s="2">
        <f>Electricity!H6614</f>
        <v>0</v>
      </c>
      <c r="H6589" s="2">
        <f>Electricity!I6614</f>
        <v>0</v>
      </c>
      <c r="I6589" s="2">
        <f>Electricity!J6614</f>
        <v>0</v>
      </c>
    </row>
    <row r="6590" spans="2:9" x14ac:dyDescent="0.35">
      <c r="B6590" s="458" t="str">
        <f t="shared" si="103"/>
        <v>10/02/2019 12:00:00 AM</v>
      </c>
      <c r="C6590" s="458">
        <v>43740</v>
      </c>
      <c r="D6590" s="459">
        <v>3.1225022567582528E-17</v>
      </c>
      <c r="E6590" s="2">
        <f>Electricity!F6615</f>
        <v>0</v>
      </c>
      <c r="F6590" s="2">
        <f>Electricity!G6615</f>
        <v>0</v>
      </c>
      <c r="G6590" s="2">
        <f>Electricity!H6615</f>
        <v>0</v>
      </c>
      <c r="H6590" s="2">
        <f>Electricity!I6615</f>
        <v>0</v>
      </c>
      <c r="I6590" s="2">
        <f>Electricity!J6615</f>
        <v>0</v>
      </c>
    </row>
    <row r="6591" spans="2:9" x14ac:dyDescent="0.35">
      <c r="B6591" s="458" t="str">
        <f t="shared" si="103"/>
        <v>10/02/2019 01:00:00 AM</v>
      </c>
      <c r="C6591" s="458">
        <v>43740</v>
      </c>
      <c r="D6591" s="459">
        <v>4.1666666666666699E-2</v>
      </c>
      <c r="E6591" s="2">
        <f>Electricity!F6616</f>
        <v>0</v>
      </c>
      <c r="F6591" s="2">
        <f>Electricity!G6616</f>
        <v>0</v>
      </c>
      <c r="G6591" s="2">
        <f>Electricity!H6616</f>
        <v>0</v>
      </c>
      <c r="H6591" s="2">
        <f>Electricity!I6616</f>
        <v>0</v>
      </c>
      <c r="I6591" s="2">
        <f>Electricity!J6616</f>
        <v>0</v>
      </c>
    </row>
    <row r="6592" spans="2:9" x14ac:dyDescent="0.35">
      <c r="B6592" s="458" t="str">
        <f t="shared" si="103"/>
        <v>10/02/2019 02:00:00 AM</v>
      </c>
      <c r="C6592" s="458">
        <v>43740</v>
      </c>
      <c r="D6592" s="459">
        <v>8.333333333333337E-2</v>
      </c>
      <c r="E6592" s="2">
        <f>Electricity!F6617</f>
        <v>0</v>
      </c>
      <c r="F6592" s="2">
        <f>Electricity!G6617</f>
        <v>0</v>
      </c>
      <c r="G6592" s="2">
        <f>Electricity!H6617</f>
        <v>0</v>
      </c>
      <c r="H6592" s="2">
        <f>Electricity!I6617</f>
        <v>0</v>
      </c>
      <c r="I6592" s="2">
        <f>Electricity!J6617</f>
        <v>0</v>
      </c>
    </row>
    <row r="6593" spans="2:9" x14ac:dyDescent="0.35">
      <c r="B6593" s="458" t="str">
        <f t="shared" si="103"/>
        <v>10/02/2019 03:00:00 AM</v>
      </c>
      <c r="C6593" s="458">
        <v>43740</v>
      </c>
      <c r="D6593" s="459">
        <v>0.12500000000000006</v>
      </c>
      <c r="E6593" s="2">
        <f>Electricity!F6618</f>
        <v>0</v>
      </c>
      <c r="F6593" s="2">
        <f>Electricity!G6618</f>
        <v>0</v>
      </c>
      <c r="G6593" s="2">
        <f>Electricity!H6618</f>
        <v>0</v>
      </c>
      <c r="H6593" s="2">
        <f>Electricity!I6618</f>
        <v>0</v>
      </c>
      <c r="I6593" s="2">
        <f>Electricity!J6618</f>
        <v>0</v>
      </c>
    </row>
    <row r="6594" spans="2:9" x14ac:dyDescent="0.35">
      <c r="B6594" s="458" t="str">
        <f t="shared" si="103"/>
        <v>10/02/2019 04:00:00 AM</v>
      </c>
      <c r="C6594" s="458">
        <v>43740</v>
      </c>
      <c r="D6594" s="459">
        <v>0.16666666666666669</v>
      </c>
      <c r="E6594" s="2">
        <f>Electricity!F6619</f>
        <v>0</v>
      </c>
      <c r="F6594" s="2">
        <f>Electricity!G6619</f>
        <v>0</v>
      </c>
      <c r="G6594" s="2">
        <f>Electricity!H6619</f>
        <v>0</v>
      </c>
      <c r="H6594" s="2">
        <f>Electricity!I6619</f>
        <v>0</v>
      </c>
      <c r="I6594" s="2">
        <f>Electricity!J6619</f>
        <v>0</v>
      </c>
    </row>
    <row r="6595" spans="2:9" x14ac:dyDescent="0.35">
      <c r="B6595" s="458" t="str">
        <f t="shared" si="103"/>
        <v>10/02/2019 05:00:00 AM</v>
      </c>
      <c r="C6595" s="458">
        <v>43740</v>
      </c>
      <c r="D6595" s="459">
        <v>0.20833333333333337</v>
      </c>
      <c r="E6595" s="2">
        <f>Electricity!F6620</f>
        <v>0</v>
      </c>
      <c r="F6595" s="2">
        <f>Electricity!G6620</f>
        <v>0</v>
      </c>
      <c r="G6595" s="2">
        <f>Electricity!H6620</f>
        <v>0</v>
      </c>
      <c r="H6595" s="2">
        <f>Electricity!I6620</f>
        <v>0</v>
      </c>
      <c r="I6595" s="2">
        <f>Electricity!J6620</f>
        <v>0</v>
      </c>
    </row>
    <row r="6596" spans="2:9" x14ac:dyDescent="0.35">
      <c r="B6596" s="458" t="str">
        <f t="shared" si="103"/>
        <v>10/02/2019 06:00:00 AM</v>
      </c>
      <c r="C6596" s="458">
        <v>43740</v>
      </c>
      <c r="D6596" s="459">
        <v>0.25</v>
      </c>
      <c r="E6596" s="2">
        <f>Electricity!F6621</f>
        <v>0</v>
      </c>
      <c r="F6596" s="2">
        <f>Electricity!G6621</f>
        <v>0</v>
      </c>
      <c r="G6596" s="2">
        <f>Electricity!H6621</f>
        <v>0</v>
      </c>
      <c r="H6596" s="2">
        <f>Electricity!I6621</f>
        <v>0</v>
      </c>
      <c r="I6596" s="2">
        <f>Electricity!J6621</f>
        <v>0</v>
      </c>
    </row>
    <row r="6597" spans="2:9" x14ac:dyDescent="0.35">
      <c r="B6597" s="458" t="str">
        <f t="shared" si="103"/>
        <v>10/02/2019 07:00:00 AM</v>
      </c>
      <c r="C6597" s="458">
        <v>43740</v>
      </c>
      <c r="D6597" s="459">
        <v>0.29166666666666669</v>
      </c>
      <c r="E6597" s="2">
        <f>Electricity!F6622</f>
        <v>0</v>
      </c>
      <c r="F6597" s="2">
        <f>Electricity!G6622</f>
        <v>0</v>
      </c>
      <c r="G6597" s="2">
        <f>Electricity!H6622</f>
        <v>0</v>
      </c>
      <c r="H6597" s="2">
        <f>Electricity!I6622</f>
        <v>0</v>
      </c>
      <c r="I6597" s="2">
        <f>Electricity!J6622</f>
        <v>0</v>
      </c>
    </row>
    <row r="6598" spans="2:9" x14ac:dyDescent="0.35">
      <c r="B6598" s="458" t="str">
        <f t="shared" si="103"/>
        <v>10/02/2019 08:00:00 AM</v>
      </c>
      <c r="C6598" s="458">
        <v>43740</v>
      </c>
      <c r="D6598" s="459">
        <v>0.33333333333333337</v>
      </c>
      <c r="E6598" s="2">
        <f>Electricity!F6623</f>
        <v>0</v>
      </c>
      <c r="F6598" s="2">
        <f>Electricity!G6623</f>
        <v>0</v>
      </c>
      <c r="G6598" s="2">
        <f>Electricity!H6623</f>
        <v>0</v>
      </c>
      <c r="H6598" s="2">
        <f>Electricity!I6623</f>
        <v>0</v>
      </c>
      <c r="I6598" s="2">
        <f>Electricity!J6623</f>
        <v>0</v>
      </c>
    </row>
    <row r="6599" spans="2:9" x14ac:dyDescent="0.35">
      <c r="B6599" s="458" t="str">
        <f t="shared" si="103"/>
        <v>10/02/2019 09:00:00 AM</v>
      </c>
      <c r="C6599" s="458">
        <v>43740</v>
      </c>
      <c r="D6599" s="459">
        <v>0.375</v>
      </c>
      <c r="E6599" s="2">
        <f>Electricity!F6624</f>
        <v>0</v>
      </c>
      <c r="F6599" s="2">
        <f>Electricity!G6624</f>
        <v>0</v>
      </c>
      <c r="G6599" s="2">
        <f>Electricity!H6624</f>
        <v>0</v>
      </c>
      <c r="H6599" s="2">
        <f>Electricity!I6624</f>
        <v>0</v>
      </c>
      <c r="I6599" s="2">
        <f>Electricity!J6624</f>
        <v>0</v>
      </c>
    </row>
    <row r="6600" spans="2:9" x14ac:dyDescent="0.35">
      <c r="B6600" s="458" t="str">
        <f t="shared" si="103"/>
        <v>10/02/2019 10:00:00 AM</v>
      </c>
      <c r="C6600" s="458">
        <v>43740</v>
      </c>
      <c r="D6600" s="459">
        <v>0.41666666666666669</v>
      </c>
      <c r="E6600" s="2">
        <f>Electricity!F6625</f>
        <v>0</v>
      </c>
      <c r="F6600" s="2">
        <f>Electricity!G6625</f>
        <v>0</v>
      </c>
      <c r="G6600" s="2">
        <f>Electricity!H6625</f>
        <v>0</v>
      </c>
      <c r="H6600" s="2">
        <f>Electricity!I6625</f>
        <v>0</v>
      </c>
      <c r="I6600" s="2">
        <f>Electricity!J6625</f>
        <v>0</v>
      </c>
    </row>
    <row r="6601" spans="2:9" x14ac:dyDescent="0.35">
      <c r="B6601" s="458" t="str">
        <f t="shared" si="103"/>
        <v>10/02/2019 11:00:00 AM</v>
      </c>
      <c r="C6601" s="458">
        <v>43740</v>
      </c>
      <c r="D6601" s="459">
        <v>0.45833333333333337</v>
      </c>
      <c r="E6601" s="2">
        <f>Electricity!F6626</f>
        <v>0</v>
      </c>
      <c r="F6601" s="2">
        <f>Electricity!G6626</f>
        <v>0</v>
      </c>
      <c r="G6601" s="2">
        <f>Electricity!H6626</f>
        <v>0</v>
      </c>
      <c r="H6601" s="2">
        <f>Electricity!I6626</f>
        <v>0</v>
      </c>
      <c r="I6601" s="2">
        <f>Electricity!J6626</f>
        <v>0</v>
      </c>
    </row>
    <row r="6602" spans="2:9" x14ac:dyDescent="0.35">
      <c r="B6602" s="458" t="str">
        <f t="shared" si="103"/>
        <v>10/02/2019 12:00:00 PM</v>
      </c>
      <c r="C6602" s="458">
        <v>43740</v>
      </c>
      <c r="D6602" s="459">
        <v>0.50000000000000011</v>
      </c>
      <c r="E6602" s="2">
        <f>Electricity!F6627</f>
        <v>0</v>
      </c>
      <c r="F6602" s="2">
        <f>Electricity!G6627</f>
        <v>0</v>
      </c>
      <c r="G6602" s="2">
        <f>Electricity!H6627</f>
        <v>0</v>
      </c>
      <c r="H6602" s="2">
        <f>Electricity!I6627</f>
        <v>0</v>
      </c>
      <c r="I6602" s="2">
        <f>Electricity!J6627</f>
        <v>0</v>
      </c>
    </row>
    <row r="6603" spans="2:9" x14ac:dyDescent="0.35">
      <c r="B6603" s="458" t="str">
        <f t="shared" si="103"/>
        <v>10/02/2019 01:00:00 PM</v>
      </c>
      <c r="C6603" s="458">
        <v>43740</v>
      </c>
      <c r="D6603" s="459">
        <v>0.54166666666666674</v>
      </c>
      <c r="E6603" s="2">
        <f>Electricity!F6628</f>
        <v>0</v>
      </c>
      <c r="F6603" s="2">
        <f>Electricity!G6628</f>
        <v>0</v>
      </c>
      <c r="G6603" s="2">
        <f>Electricity!H6628</f>
        <v>0</v>
      </c>
      <c r="H6603" s="2">
        <f>Electricity!I6628</f>
        <v>0</v>
      </c>
      <c r="I6603" s="2">
        <f>Electricity!J6628</f>
        <v>0</v>
      </c>
    </row>
    <row r="6604" spans="2:9" x14ac:dyDescent="0.35">
      <c r="B6604" s="458" t="str">
        <f t="shared" si="103"/>
        <v>10/02/2019 02:00:00 PM</v>
      </c>
      <c r="C6604" s="458">
        <v>43740</v>
      </c>
      <c r="D6604" s="459">
        <v>0.58333333333333337</v>
      </c>
      <c r="E6604" s="2">
        <f>Electricity!F6629</f>
        <v>0</v>
      </c>
      <c r="F6604" s="2">
        <f>Electricity!G6629</f>
        <v>0</v>
      </c>
      <c r="G6604" s="2">
        <f>Electricity!H6629</f>
        <v>0</v>
      </c>
      <c r="H6604" s="2">
        <f>Electricity!I6629</f>
        <v>0</v>
      </c>
      <c r="I6604" s="2">
        <f>Electricity!J6629</f>
        <v>0</v>
      </c>
    </row>
    <row r="6605" spans="2:9" x14ac:dyDescent="0.35">
      <c r="B6605" s="458" t="str">
        <f t="shared" si="103"/>
        <v>10/02/2019 03:00:00 PM</v>
      </c>
      <c r="C6605" s="458">
        <v>43740</v>
      </c>
      <c r="D6605" s="459">
        <v>0.62500000000000011</v>
      </c>
      <c r="E6605" s="2">
        <f>Electricity!F6630</f>
        <v>0</v>
      </c>
      <c r="F6605" s="2">
        <f>Electricity!G6630</f>
        <v>0</v>
      </c>
      <c r="G6605" s="2">
        <f>Electricity!H6630</f>
        <v>0</v>
      </c>
      <c r="H6605" s="2">
        <f>Electricity!I6630</f>
        <v>0</v>
      </c>
      <c r="I6605" s="2">
        <f>Electricity!J6630</f>
        <v>0</v>
      </c>
    </row>
    <row r="6606" spans="2:9" x14ac:dyDescent="0.35">
      <c r="B6606" s="458" t="str">
        <f t="shared" si="103"/>
        <v>10/02/2019 04:00:00 PM</v>
      </c>
      <c r="C6606" s="458">
        <v>43740</v>
      </c>
      <c r="D6606" s="459">
        <v>0.66666666666666674</v>
      </c>
      <c r="E6606" s="2">
        <f>Electricity!F6631</f>
        <v>0</v>
      </c>
      <c r="F6606" s="2">
        <f>Electricity!G6631</f>
        <v>0</v>
      </c>
      <c r="G6606" s="2">
        <f>Electricity!H6631</f>
        <v>0</v>
      </c>
      <c r="H6606" s="2">
        <f>Electricity!I6631</f>
        <v>0</v>
      </c>
      <c r="I6606" s="2">
        <f>Electricity!J6631</f>
        <v>0</v>
      </c>
    </row>
    <row r="6607" spans="2:9" x14ac:dyDescent="0.35">
      <c r="B6607" s="458" t="str">
        <f t="shared" ref="B6607:B6670" si="104">CONCATENATE(TEXT(C6607,"mm/dd/yyyy")," ",TEXT(D6607,"hh:mm:ss AM/PM"))</f>
        <v>10/02/2019 05:00:00 PM</v>
      </c>
      <c r="C6607" s="458">
        <v>43740</v>
      </c>
      <c r="D6607" s="459">
        <v>0.70833333333333337</v>
      </c>
      <c r="E6607" s="2">
        <f>Electricity!F6632</f>
        <v>0</v>
      </c>
      <c r="F6607" s="2">
        <f>Electricity!G6632</f>
        <v>0</v>
      </c>
      <c r="G6607" s="2">
        <f>Electricity!H6632</f>
        <v>0</v>
      </c>
      <c r="H6607" s="2">
        <f>Electricity!I6632</f>
        <v>0</v>
      </c>
      <c r="I6607" s="2">
        <f>Electricity!J6632</f>
        <v>0</v>
      </c>
    </row>
    <row r="6608" spans="2:9" x14ac:dyDescent="0.35">
      <c r="B6608" s="458" t="str">
        <f t="shared" si="104"/>
        <v>10/02/2019 06:00:00 PM</v>
      </c>
      <c r="C6608" s="458">
        <v>43740</v>
      </c>
      <c r="D6608" s="459">
        <v>0.75000000000000011</v>
      </c>
      <c r="E6608" s="2">
        <f>Electricity!F6633</f>
        <v>0</v>
      </c>
      <c r="F6608" s="2">
        <f>Electricity!G6633</f>
        <v>0</v>
      </c>
      <c r="G6608" s="2">
        <f>Electricity!H6633</f>
        <v>0</v>
      </c>
      <c r="H6608" s="2">
        <f>Electricity!I6633</f>
        <v>0</v>
      </c>
      <c r="I6608" s="2">
        <f>Electricity!J6633</f>
        <v>0</v>
      </c>
    </row>
    <row r="6609" spans="2:9" x14ac:dyDescent="0.35">
      <c r="B6609" s="458" t="str">
        <f t="shared" si="104"/>
        <v>10/02/2019 07:00:00 PM</v>
      </c>
      <c r="C6609" s="458">
        <v>43740</v>
      </c>
      <c r="D6609" s="459">
        <v>0.79166666666666674</v>
      </c>
      <c r="E6609" s="2">
        <f>Electricity!F6634</f>
        <v>0</v>
      </c>
      <c r="F6609" s="2">
        <f>Electricity!G6634</f>
        <v>0</v>
      </c>
      <c r="G6609" s="2">
        <f>Electricity!H6634</f>
        <v>0</v>
      </c>
      <c r="H6609" s="2">
        <f>Electricity!I6634</f>
        <v>0</v>
      </c>
      <c r="I6609" s="2">
        <f>Electricity!J6634</f>
        <v>0</v>
      </c>
    </row>
    <row r="6610" spans="2:9" x14ac:dyDescent="0.35">
      <c r="B6610" s="458" t="str">
        <f t="shared" si="104"/>
        <v>10/02/2019 08:00:00 PM</v>
      </c>
      <c r="C6610" s="458">
        <v>43740</v>
      </c>
      <c r="D6610" s="459">
        <v>0.83333333333333337</v>
      </c>
      <c r="E6610" s="2">
        <f>Electricity!F6635</f>
        <v>0</v>
      </c>
      <c r="F6610" s="2">
        <f>Electricity!G6635</f>
        <v>0</v>
      </c>
      <c r="G6610" s="2">
        <f>Electricity!H6635</f>
        <v>0</v>
      </c>
      <c r="H6610" s="2">
        <f>Electricity!I6635</f>
        <v>0</v>
      </c>
      <c r="I6610" s="2">
        <f>Electricity!J6635</f>
        <v>0</v>
      </c>
    </row>
    <row r="6611" spans="2:9" x14ac:dyDescent="0.35">
      <c r="B6611" s="458" t="str">
        <f t="shared" si="104"/>
        <v>10/02/2019 09:00:00 PM</v>
      </c>
      <c r="C6611" s="458">
        <v>43740</v>
      </c>
      <c r="D6611" s="459">
        <v>0.87500000000000011</v>
      </c>
      <c r="E6611" s="2">
        <f>Electricity!F6636</f>
        <v>0</v>
      </c>
      <c r="F6611" s="2">
        <f>Electricity!G6636</f>
        <v>0</v>
      </c>
      <c r="G6611" s="2">
        <f>Electricity!H6636</f>
        <v>0</v>
      </c>
      <c r="H6611" s="2">
        <f>Electricity!I6636</f>
        <v>0</v>
      </c>
      <c r="I6611" s="2">
        <f>Electricity!J6636</f>
        <v>0</v>
      </c>
    </row>
    <row r="6612" spans="2:9" x14ac:dyDescent="0.35">
      <c r="B6612" s="458" t="str">
        <f t="shared" si="104"/>
        <v>10/02/2019 10:00:00 PM</v>
      </c>
      <c r="C6612" s="458">
        <v>43740</v>
      </c>
      <c r="D6612" s="459">
        <v>0.91666666666666674</v>
      </c>
      <c r="E6612" s="2">
        <f>Electricity!F6637</f>
        <v>0</v>
      </c>
      <c r="F6612" s="2">
        <f>Electricity!G6637</f>
        <v>0</v>
      </c>
      <c r="G6612" s="2">
        <f>Electricity!H6637</f>
        <v>0</v>
      </c>
      <c r="H6612" s="2">
        <f>Electricity!I6637</f>
        <v>0</v>
      </c>
      <c r="I6612" s="2">
        <f>Electricity!J6637</f>
        <v>0</v>
      </c>
    </row>
    <row r="6613" spans="2:9" x14ac:dyDescent="0.35">
      <c r="B6613" s="458" t="str">
        <f t="shared" si="104"/>
        <v>10/02/2019 11:00:00 PM</v>
      </c>
      <c r="C6613" s="458">
        <v>43740</v>
      </c>
      <c r="D6613" s="459">
        <v>0.95833333333333337</v>
      </c>
      <c r="E6613" s="2">
        <f>Electricity!F6638</f>
        <v>0</v>
      </c>
      <c r="F6613" s="2">
        <f>Electricity!G6638</f>
        <v>0</v>
      </c>
      <c r="G6613" s="2">
        <f>Electricity!H6638</f>
        <v>0</v>
      </c>
      <c r="H6613" s="2">
        <f>Electricity!I6638</f>
        <v>0</v>
      </c>
      <c r="I6613" s="2">
        <f>Electricity!J6638</f>
        <v>0</v>
      </c>
    </row>
    <row r="6614" spans="2:9" x14ac:dyDescent="0.35">
      <c r="B6614" s="458" t="str">
        <f t="shared" si="104"/>
        <v>10/03/2019 12:00:00 AM</v>
      </c>
      <c r="C6614" s="458">
        <v>43741</v>
      </c>
      <c r="D6614" s="459">
        <v>3.1225022567582528E-17</v>
      </c>
      <c r="E6614" s="2">
        <f>Electricity!F6639</f>
        <v>0</v>
      </c>
      <c r="F6614" s="2">
        <f>Electricity!G6639</f>
        <v>0</v>
      </c>
      <c r="G6614" s="2">
        <f>Electricity!H6639</f>
        <v>0</v>
      </c>
      <c r="H6614" s="2">
        <f>Electricity!I6639</f>
        <v>0</v>
      </c>
      <c r="I6614" s="2">
        <f>Electricity!J6639</f>
        <v>0</v>
      </c>
    </row>
    <row r="6615" spans="2:9" x14ac:dyDescent="0.35">
      <c r="B6615" s="458" t="str">
        <f t="shared" si="104"/>
        <v>10/03/2019 01:00:00 AM</v>
      </c>
      <c r="C6615" s="458">
        <v>43741</v>
      </c>
      <c r="D6615" s="459">
        <v>4.1666666666666699E-2</v>
      </c>
      <c r="E6615" s="2">
        <f>Electricity!F6640</f>
        <v>0</v>
      </c>
      <c r="F6615" s="2">
        <f>Electricity!G6640</f>
        <v>0</v>
      </c>
      <c r="G6615" s="2">
        <f>Electricity!H6640</f>
        <v>0</v>
      </c>
      <c r="H6615" s="2">
        <f>Electricity!I6640</f>
        <v>0</v>
      </c>
      <c r="I6615" s="2">
        <f>Electricity!J6640</f>
        <v>0</v>
      </c>
    </row>
    <row r="6616" spans="2:9" x14ac:dyDescent="0.35">
      <c r="B6616" s="458" t="str">
        <f t="shared" si="104"/>
        <v>10/03/2019 02:00:00 AM</v>
      </c>
      <c r="C6616" s="458">
        <v>43741</v>
      </c>
      <c r="D6616" s="459">
        <v>8.333333333333337E-2</v>
      </c>
      <c r="E6616" s="2">
        <f>Electricity!F6641</f>
        <v>0</v>
      </c>
      <c r="F6616" s="2">
        <f>Electricity!G6641</f>
        <v>0</v>
      </c>
      <c r="G6616" s="2">
        <f>Electricity!H6641</f>
        <v>0</v>
      </c>
      <c r="H6616" s="2">
        <f>Electricity!I6641</f>
        <v>0</v>
      </c>
      <c r="I6616" s="2">
        <f>Electricity!J6641</f>
        <v>0</v>
      </c>
    </row>
    <row r="6617" spans="2:9" x14ac:dyDescent="0.35">
      <c r="B6617" s="458" t="str">
        <f t="shared" si="104"/>
        <v>10/03/2019 03:00:00 AM</v>
      </c>
      <c r="C6617" s="458">
        <v>43741</v>
      </c>
      <c r="D6617" s="459">
        <v>0.12500000000000006</v>
      </c>
      <c r="E6617" s="2">
        <f>Electricity!F6642</f>
        <v>0</v>
      </c>
      <c r="F6617" s="2">
        <f>Electricity!G6642</f>
        <v>0</v>
      </c>
      <c r="G6617" s="2">
        <f>Electricity!H6642</f>
        <v>0</v>
      </c>
      <c r="H6617" s="2">
        <f>Electricity!I6642</f>
        <v>0</v>
      </c>
      <c r="I6617" s="2">
        <f>Electricity!J6642</f>
        <v>0</v>
      </c>
    </row>
    <row r="6618" spans="2:9" x14ac:dyDescent="0.35">
      <c r="B6618" s="458" t="str">
        <f t="shared" si="104"/>
        <v>10/03/2019 04:00:00 AM</v>
      </c>
      <c r="C6618" s="458">
        <v>43741</v>
      </c>
      <c r="D6618" s="459">
        <v>0.16666666666666669</v>
      </c>
      <c r="E6618" s="2">
        <f>Electricity!F6643</f>
        <v>0</v>
      </c>
      <c r="F6618" s="2">
        <f>Electricity!G6643</f>
        <v>0</v>
      </c>
      <c r="G6618" s="2">
        <f>Electricity!H6643</f>
        <v>0</v>
      </c>
      <c r="H6618" s="2">
        <f>Electricity!I6643</f>
        <v>0</v>
      </c>
      <c r="I6618" s="2">
        <f>Electricity!J6643</f>
        <v>0</v>
      </c>
    </row>
    <row r="6619" spans="2:9" x14ac:dyDescent="0.35">
      <c r="B6619" s="458" t="str">
        <f t="shared" si="104"/>
        <v>10/03/2019 05:00:00 AM</v>
      </c>
      <c r="C6619" s="458">
        <v>43741</v>
      </c>
      <c r="D6619" s="459">
        <v>0.20833333333333337</v>
      </c>
      <c r="E6619" s="2">
        <f>Electricity!F6644</f>
        <v>0</v>
      </c>
      <c r="F6619" s="2">
        <f>Electricity!G6644</f>
        <v>0</v>
      </c>
      <c r="G6619" s="2">
        <f>Electricity!H6644</f>
        <v>0</v>
      </c>
      <c r="H6619" s="2">
        <f>Electricity!I6644</f>
        <v>0</v>
      </c>
      <c r="I6619" s="2">
        <f>Electricity!J6644</f>
        <v>0</v>
      </c>
    </row>
    <row r="6620" spans="2:9" x14ac:dyDescent="0.35">
      <c r="B6620" s="458" t="str">
        <f t="shared" si="104"/>
        <v>10/03/2019 06:00:00 AM</v>
      </c>
      <c r="C6620" s="458">
        <v>43741</v>
      </c>
      <c r="D6620" s="459">
        <v>0.25</v>
      </c>
      <c r="E6620" s="2">
        <f>Electricity!F6645</f>
        <v>0</v>
      </c>
      <c r="F6620" s="2">
        <f>Electricity!G6645</f>
        <v>0</v>
      </c>
      <c r="G6620" s="2">
        <f>Electricity!H6645</f>
        <v>0</v>
      </c>
      <c r="H6620" s="2">
        <f>Electricity!I6645</f>
        <v>0</v>
      </c>
      <c r="I6620" s="2">
        <f>Electricity!J6645</f>
        <v>0</v>
      </c>
    </row>
    <row r="6621" spans="2:9" x14ac:dyDescent="0.35">
      <c r="B6621" s="458" t="str">
        <f t="shared" si="104"/>
        <v>10/03/2019 07:00:00 AM</v>
      </c>
      <c r="C6621" s="458">
        <v>43741</v>
      </c>
      <c r="D6621" s="459">
        <v>0.29166666666666669</v>
      </c>
      <c r="E6621" s="2">
        <f>Electricity!F6646</f>
        <v>0</v>
      </c>
      <c r="F6621" s="2">
        <f>Electricity!G6646</f>
        <v>0</v>
      </c>
      <c r="G6621" s="2">
        <f>Electricity!H6646</f>
        <v>0</v>
      </c>
      <c r="H6621" s="2">
        <f>Electricity!I6646</f>
        <v>0</v>
      </c>
      <c r="I6621" s="2">
        <f>Electricity!J6646</f>
        <v>0</v>
      </c>
    </row>
    <row r="6622" spans="2:9" x14ac:dyDescent="0.35">
      <c r="B6622" s="458" t="str">
        <f t="shared" si="104"/>
        <v>10/03/2019 08:00:00 AM</v>
      </c>
      <c r="C6622" s="458">
        <v>43741</v>
      </c>
      <c r="D6622" s="459">
        <v>0.33333333333333337</v>
      </c>
      <c r="E6622" s="2">
        <f>Electricity!F6647</f>
        <v>0</v>
      </c>
      <c r="F6622" s="2">
        <f>Electricity!G6647</f>
        <v>0</v>
      </c>
      <c r="G6622" s="2">
        <f>Electricity!H6647</f>
        <v>0</v>
      </c>
      <c r="H6622" s="2">
        <f>Electricity!I6647</f>
        <v>0</v>
      </c>
      <c r="I6622" s="2">
        <f>Electricity!J6647</f>
        <v>0</v>
      </c>
    </row>
    <row r="6623" spans="2:9" x14ac:dyDescent="0.35">
      <c r="B6623" s="458" t="str">
        <f t="shared" si="104"/>
        <v>10/03/2019 09:00:00 AM</v>
      </c>
      <c r="C6623" s="458">
        <v>43741</v>
      </c>
      <c r="D6623" s="459">
        <v>0.375</v>
      </c>
      <c r="E6623" s="2">
        <f>Electricity!F6648</f>
        <v>0</v>
      </c>
      <c r="F6623" s="2">
        <f>Electricity!G6648</f>
        <v>0</v>
      </c>
      <c r="G6623" s="2">
        <f>Electricity!H6648</f>
        <v>0</v>
      </c>
      <c r="H6623" s="2">
        <f>Electricity!I6648</f>
        <v>0</v>
      </c>
      <c r="I6623" s="2">
        <f>Electricity!J6648</f>
        <v>0</v>
      </c>
    </row>
    <row r="6624" spans="2:9" x14ac:dyDescent="0.35">
      <c r="B6624" s="458" t="str">
        <f t="shared" si="104"/>
        <v>10/03/2019 10:00:00 AM</v>
      </c>
      <c r="C6624" s="458">
        <v>43741</v>
      </c>
      <c r="D6624" s="459">
        <v>0.41666666666666669</v>
      </c>
      <c r="E6624" s="2">
        <f>Electricity!F6649</f>
        <v>0</v>
      </c>
      <c r="F6624" s="2">
        <f>Electricity!G6649</f>
        <v>0</v>
      </c>
      <c r="G6624" s="2">
        <f>Electricity!H6649</f>
        <v>0</v>
      </c>
      <c r="H6624" s="2">
        <f>Electricity!I6649</f>
        <v>0</v>
      </c>
      <c r="I6624" s="2">
        <f>Electricity!J6649</f>
        <v>0</v>
      </c>
    </row>
    <row r="6625" spans="2:9" x14ac:dyDescent="0.35">
      <c r="B6625" s="458" t="str">
        <f t="shared" si="104"/>
        <v>10/03/2019 11:00:00 AM</v>
      </c>
      <c r="C6625" s="458">
        <v>43741</v>
      </c>
      <c r="D6625" s="459">
        <v>0.45833333333333337</v>
      </c>
      <c r="E6625" s="2">
        <f>Electricity!F6650</f>
        <v>0</v>
      </c>
      <c r="F6625" s="2">
        <f>Electricity!G6650</f>
        <v>0</v>
      </c>
      <c r="G6625" s="2">
        <f>Electricity!H6650</f>
        <v>0</v>
      </c>
      <c r="H6625" s="2">
        <f>Electricity!I6650</f>
        <v>0</v>
      </c>
      <c r="I6625" s="2">
        <f>Electricity!J6650</f>
        <v>0</v>
      </c>
    </row>
    <row r="6626" spans="2:9" x14ac:dyDescent="0.35">
      <c r="B6626" s="458" t="str">
        <f t="shared" si="104"/>
        <v>10/03/2019 12:00:00 PM</v>
      </c>
      <c r="C6626" s="458">
        <v>43741</v>
      </c>
      <c r="D6626" s="459">
        <v>0.50000000000000011</v>
      </c>
      <c r="E6626" s="2">
        <f>Electricity!F6651</f>
        <v>0</v>
      </c>
      <c r="F6626" s="2">
        <f>Electricity!G6651</f>
        <v>0</v>
      </c>
      <c r="G6626" s="2">
        <f>Electricity!H6651</f>
        <v>0</v>
      </c>
      <c r="H6626" s="2">
        <f>Electricity!I6651</f>
        <v>0</v>
      </c>
      <c r="I6626" s="2">
        <f>Electricity!J6651</f>
        <v>0</v>
      </c>
    </row>
    <row r="6627" spans="2:9" x14ac:dyDescent="0.35">
      <c r="B6627" s="458" t="str">
        <f t="shared" si="104"/>
        <v>10/03/2019 01:00:00 PM</v>
      </c>
      <c r="C6627" s="458">
        <v>43741</v>
      </c>
      <c r="D6627" s="459">
        <v>0.54166666666666674</v>
      </c>
      <c r="E6627" s="2">
        <f>Electricity!F6652</f>
        <v>0</v>
      </c>
      <c r="F6627" s="2">
        <f>Electricity!G6652</f>
        <v>0</v>
      </c>
      <c r="G6627" s="2">
        <f>Electricity!H6652</f>
        <v>0</v>
      </c>
      <c r="H6627" s="2">
        <f>Electricity!I6652</f>
        <v>0</v>
      </c>
      <c r="I6627" s="2">
        <f>Electricity!J6652</f>
        <v>0</v>
      </c>
    </row>
    <row r="6628" spans="2:9" x14ac:dyDescent="0.35">
      <c r="B6628" s="458" t="str">
        <f t="shared" si="104"/>
        <v>10/03/2019 02:00:00 PM</v>
      </c>
      <c r="C6628" s="458">
        <v>43741</v>
      </c>
      <c r="D6628" s="459">
        <v>0.58333333333333337</v>
      </c>
      <c r="E6628" s="2">
        <f>Electricity!F6653</f>
        <v>0</v>
      </c>
      <c r="F6628" s="2">
        <f>Electricity!G6653</f>
        <v>0</v>
      </c>
      <c r="G6628" s="2">
        <f>Electricity!H6653</f>
        <v>0</v>
      </c>
      <c r="H6628" s="2">
        <f>Electricity!I6653</f>
        <v>0</v>
      </c>
      <c r="I6628" s="2">
        <f>Electricity!J6653</f>
        <v>0</v>
      </c>
    </row>
    <row r="6629" spans="2:9" x14ac:dyDescent="0.35">
      <c r="B6629" s="458" t="str">
        <f t="shared" si="104"/>
        <v>10/03/2019 03:00:00 PM</v>
      </c>
      <c r="C6629" s="458">
        <v>43741</v>
      </c>
      <c r="D6629" s="459">
        <v>0.62500000000000011</v>
      </c>
      <c r="E6629" s="2">
        <f>Electricity!F6654</f>
        <v>0</v>
      </c>
      <c r="F6629" s="2">
        <f>Electricity!G6654</f>
        <v>0</v>
      </c>
      <c r="G6629" s="2">
        <f>Electricity!H6654</f>
        <v>0</v>
      </c>
      <c r="H6629" s="2">
        <f>Electricity!I6654</f>
        <v>0</v>
      </c>
      <c r="I6629" s="2">
        <f>Electricity!J6654</f>
        <v>0</v>
      </c>
    </row>
    <row r="6630" spans="2:9" x14ac:dyDescent="0.35">
      <c r="B6630" s="458" t="str">
        <f t="shared" si="104"/>
        <v>10/03/2019 04:00:00 PM</v>
      </c>
      <c r="C6630" s="458">
        <v>43741</v>
      </c>
      <c r="D6630" s="459">
        <v>0.66666666666666674</v>
      </c>
      <c r="E6630" s="2">
        <f>Electricity!F6655</f>
        <v>0</v>
      </c>
      <c r="F6630" s="2">
        <f>Electricity!G6655</f>
        <v>0</v>
      </c>
      <c r="G6630" s="2">
        <f>Electricity!H6655</f>
        <v>0</v>
      </c>
      <c r="H6630" s="2">
        <f>Electricity!I6655</f>
        <v>0</v>
      </c>
      <c r="I6630" s="2">
        <f>Electricity!J6655</f>
        <v>0</v>
      </c>
    </row>
    <row r="6631" spans="2:9" x14ac:dyDescent="0.35">
      <c r="B6631" s="458" t="str">
        <f t="shared" si="104"/>
        <v>10/03/2019 05:00:00 PM</v>
      </c>
      <c r="C6631" s="458">
        <v>43741</v>
      </c>
      <c r="D6631" s="459">
        <v>0.70833333333333337</v>
      </c>
      <c r="E6631" s="2">
        <f>Electricity!F6656</f>
        <v>0</v>
      </c>
      <c r="F6631" s="2">
        <f>Electricity!G6656</f>
        <v>0</v>
      </c>
      <c r="G6631" s="2">
        <f>Electricity!H6656</f>
        <v>0</v>
      </c>
      <c r="H6631" s="2">
        <f>Electricity!I6656</f>
        <v>0</v>
      </c>
      <c r="I6631" s="2">
        <f>Electricity!J6656</f>
        <v>0</v>
      </c>
    </row>
    <row r="6632" spans="2:9" x14ac:dyDescent="0.35">
      <c r="B6632" s="458" t="str">
        <f t="shared" si="104"/>
        <v>10/03/2019 06:00:00 PM</v>
      </c>
      <c r="C6632" s="458">
        <v>43741</v>
      </c>
      <c r="D6632" s="459">
        <v>0.75000000000000011</v>
      </c>
      <c r="E6632" s="2">
        <f>Electricity!F6657</f>
        <v>0</v>
      </c>
      <c r="F6632" s="2">
        <f>Electricity!G6657</f>
        <v>0</v>
      </c>
      <c r="G6632" s="2">
        <f>Electricity!H6657</f>
        <v>0</v>
      </c>
      <c r="H6632" s="2">
        <f>Electricity!I6657</f>
        <v>0</v>
      </c>
      <c r="I6632" s="2">
        <f>Electricity!J6657</f>
        <v>0</v>
      </c>
    </row>
    <row r="6633" spans="2:9" x14ac:dyDescent="0.35">
      <c r="B6633" s="458" t="str">
        <f t="shared" si="104"/>
        <v>10/03/2019 07:00:00 PM</v>
      </c>
      <c r="C6633" s="458">
        <v>43741</v>
      </c>
      <c r="D6633" s="459">
        <v>0.79166666666666674</v>
      </c>
      <c r="E6633" s="2">
        <f>Electricity!F6658</f>
        <v>0</v>
      </c>
      <c r="F6633" s="2">
        <f>Electricity!G6658</f>
        <v>0</v>
      </c>
      <c r="G6633" s="2">
        <f>Electricity!H6658</f>
        <v>0</v>
      </c>
      <c r="H6633" s="2">
        <f>Electricity!I6658</f>
        <v>0</v>
      </c>
      <c r="I6633" s="2">
        <f>Electricity!J6658</f>
        <v>0</v>
      </c>
    </row>
    <row r="6634" spans="2:9" x14ac:dyDescent="0.35">
      <c r="B6634" s="458" t="str">
        <f t="shared" si="104"/>
        <v>10/03/2019 08:00:00 PM</v>
      </c>
      <c r="C6634" s="458">
        <v>43741</v>
      </c>
      <c r="D6634" s="459">
        <v>0.83333333333333337</v>
      </c>
      <c r="E6634" s="2">
        <f>Electricity!F6659</f>
        <v>0</v>
      </c>
      <c r="F6634" s="2">
        <f>Electricity!G6659</f>
        <v>0</v>
      </c>
      <c r="G6634" s="2">
        <f>Electricity!H6659</f>
        <v>0</v>
      </c>
      <c r="H6634" s="2">
        <f>Electricity!I6659</f>
        <v>0</v>
      </c>
      <c r="I6634" s="2">
        <f>Electricity!J6659</f>
        <v>0</v>
      </c>
    </row>
    <row r="6635" spans="2:9" x14ac:dyDescent="0.35">
      <c r="B6635" s="458" t="str">
        <f t="shared" si="104"/>
        <v>10/03/2019 09:00:00 PM</v>
      </c>
      <c r="C6635" s="458">
        <v>43741</v>
      </c>
      <c r="D6635" s="459">
        <v>0.87500000000000011</v>
      </c>
      <c r="E6635" s="2">
        <f>Electricity!F6660</f>
        <v>0</v>
      </c>
      <c r="F6635" s="2">
        <f>Electricity!G6660</f>
        <v>0</v>
      </c>
      <c r="G6635" s="2">
        <f>Electricity!H6660</f>
        <v>0</v>
      </c>
      <c r="H6635" s="2">
        <f>Electricity!I6660</f>
        <v>0</v>
      </c>
      <c r="I6635" s="2">
        <f>Electricity!J6660</f>
        <v>0</v>
      </c>
    </row>
    <row r="6636" spans="2:9" x14ac:dyDescent="0.35">
      <c r="B6636" s="458" t="str">
        <f t="shared" si="104"/>
        <v>10/03/2019 10:00:00 PM</v>
      </c>
      <c r="C6636" s="458">
        <v>43741</v>
      </c>
      <c r="D6636" s="459">
        <v>0.91666666666666674</v>
      </c>
      <c r="E6636" s="2">
        <f>Electricity!F6661</f>
        <v>0</v>
      </c>
      <c r="F6636" s="2">
        <f>Electricity!G6661</f>
        <v>0</v>
      </c>
      <c r="G6636" s="2">
        <f>Electricity!H6661</f>
        <v>0</v>
      </c>
      <c r="H6636" s="2">
        <f>Electricity!I6661</f>
        <v>0</v>
      </c>
      <c r="I6636" s="2">
        <f>Electricity!J6661</f>
        <v>0</v>
      </c>
    </row>
    <row r="6637" spans="2:9" x14ac:dyDescent="0.35">
      <c r="B6637" s="458" t="str">
        <f t="shared" si="104"/>
        <v>10/03/2019 11:00:00 PM</v>
      </c>
      <c r="C6637" s="458">
        <v>43741</v>
      </c>
      <c r="D6637" s="459">
        <v>0.95833333333333337</v>
      </c>
      <c r="E6637" s="2">
        <f>Electricity!F6662</f>
        <v>0</v>
      </c>
      <c r="F6637" s="2">
        <f>Electricity!G6662</f>
        <v>0</v>
      </c>
      <c r="G6637" s="2">
        <f>Electricity!H6662</f>
        <v>0</v>
      </c>
      <c r="H6637" s="2">
        <f>Electricity!I6662</f>
        <v>0</v>
      </c>
      <c r="I6637" s="2">
        <f>Electricity!J6662</f>
        <v>0</v>
      </c>
    </row>
    <row r="6638" spans="2:9" x14ac:dyDescent="0.35">
      <c r="B6638" s="458" t="str">
        <f t="shared" si="104"/>
        <v>10/04/2019 12:00:00 AM</v>
      </c>
      <c r="C6638" s="458">
        <v>43742</v>
      </c>
      <c r="D6638" s="459">
        <v>3.1225022567582528E-17</v>
      </c>
      <c r="E6638" s="2">
        <f>Electricity!F6663</f>
        <v>0</v>
      </c>
      <c r="F6638" s="2">
        <f>Electricity!G6663</f>
        <v>0</v>
      </c>
      <c r="G6638" s="2">
        <f>Electricity!H6663</f>
        <v>0</v>
      </c>
      <c r="H6638" s="2">
        <f>Electricity!I6663</f>
        <v>0</v>
      </c>
      <c r="I6638" s="2">
        <f>Electricity!J6663</f>
        <v>0</v>
      </c>
    </row>
    <row r="6639" spans="2:9" x14ac:dyDescent="0.35">
      <c r="B6639" s="458" t="str">
        <f t="shared" si="104"/>
        <v>10/04/2019 01:00:00 AM</v>
      </c>
      <c r="C6639" s="458">
        <v>43742</v>
      </c>
      <c r="D6639" s="459">
        <v>4.1666666666666699E-2</v>
      </c>
      <c r="E6639" s="2">
        <f>Electricity!F6664</f>
        <v>0</v>
      </c>
      <c r="F6639" s="2">
        <f>Electricity!G6664</f>
        <v>0</v>
      </c>
      <c r="G6639" s="2">
        <f>Electricity!H6664</f>
        <v>0</v>
      </c>
      <c r="H6639" s="2">
        <f>Electricity!I6664</f>
        <v>0</v>
      </c>
      <c r="I6639" s="2">
        <f>Electricity!J6664</f>
        <v>0</v>
      </c>
    </row>
    <row r="6640" spans="2:9" x14ac:dyDescent="0.35">
      <c r="B6640" s="458" t="str">
        <f t="shared" si="104"/>
        <v>10/04/2019 02:00:00 AM</v>
      </c>
      <c r="C6640" s="458">
        <v>43742</v>
      </c>
      <c r="D6640" s="459">
        <v>8.333333333333337E-2</v>
      </c>
      <c r="E6640" s="2">
        <f>Electricity!F6665</f>
        <v>0</v>
      </c>
      <c r="F6640" s="2">
        <f>Electricity!G6665</f>
        <v>0</v>
      </c>
      <c r="G6640" s="2">
        <f>Electricity!H6665</f>
        <v>0</v>
      </c>
      <c r="H6640" s="2">
        <f>Electricity!I6665</f>
        <v>0</v>
      </c>
      <c r="I6640" s="2">
        <f>Electricity!J6665</f>
        <v>0</v>
      </c>
    </row>
    <row r="6641" spans="2:9" x14ac:dyDescent="0.35">
      <c r="B6641" s="458" t="str">
        <f t="shared" si="104"/>
        <v>10/04/2019 03:00:00 AM</v>
      </c>
      <c r="C6641" s="458">
        <v>43742</v>
      </c>
      <c r="D6641" s="459">
        <v>0.12500000000000006</v>
      </c>
      <c r="E6641" s="2">
        <f>Electricity!F6666</f>
        <v>0</v>
      </c>
      <c r="F6641" s="2">
        <f>Electricity!G6666</f>
        <v>0</v>
      </c>
      <c r="G6641" s="2">
        <f>Electricity!H6666</f>
        <v>0</v>
      </c>
      <c r="H6641" s="2">
        <f>Electricity!I6666</f>
        <v>0</v>
      </c>
      <c r="I6641" s="2">
        <f>Electricity!J6666</f>
        <v>0</v>
      </c>
    </row>
    <row r="6642" spans="2:9" x14ac:dyDescent="0.35">
      <c r="B6642" s="458" t="str">
        <f t="shared" si="104"/>
        <v>10/04/2019 04:00:00 AM</v>
      </c>
      <c r="C6642" s="458">
        <v>43742</v>
      </c>
      <c r="D6642" s="459">
        <v>0.16666666666666669</v>
      </c>
      <c r="E6642" s="2">
        <f>Electricity!F6667</f>
        <v>0</v>
      </c>
      <c r="F6642" s="2">
        <f>Electricity!G6667</f>
        <v>0</v>
      </c>
      <c r="G6642" s="2">
        <f>Electricity!H6667</f>
        <v>0</v>
      </c>
      <c r="H6642" s="2">
        <f>Electricity!I6667</f>
        <v>0</v>
      </c>
      <c r="I6642" s="2">
        <f>Electricity!J6667</f>
        <v>0</v>
      </c>
    </row>
    <row r="6643" spans="2:9" x14ac:dyDescent="0.35">
      <c r="B6643" s="458" t="str">
        <f t="shared" si="104"/>
        <v>10/04/2019 05:00:00 AM</v>
      </c>
      <c r="C6643" s="458">
        <v>43742</v>
      </c>
      <c r="D6643" s="459">
        <v>0.20833333333333337</v>
      </c>
      <c r="E6643" s="2">
        <f>Electricity!F6668</f>
        <v>0</v>
      </c>
      <c r="F6643" s="2">
        <f>Electricity!G6668</f>
        <v>0</v>
      </c>
      <c r="G6643" s="2">
        <f>Electricity!H6668</f>
        <v>0</v>
      </c>
      <c r="H6643" s="2">
        <f>Electricity!I6668</f>
        <v>0</v>
      </c>
      <c r="I6643" s="2">
        <f>Electricity!J6668</f>
        <v>0</v>
      </c>
    </row>
    <row r="6644" spans="2:9" x14ac:dyDescent="0.35">
      <c r="B6644" s="458" t="str">
        <f t="shared" si="104"/>
        <v>10/04/2019 06:00:00 AM</v>
      </c>
      <c r="C6644" s="458">
        <v>43742</v>
      </c>
      <c r="D6644" s="459">
        <v>0.25</v>
      </c>
      <c r="E6644" s="2">
        <f>Electricity!F6669</f>
        <v>0</v>
      </c>
      <c r="F6644" s="2">
        <f>Electricity!G6669</f>
        <v>0</v>
      </c>
      <c r="G6644" s="2">
        <f>Electricity!H6669</f>
        <v>0</v>
      </c>
      <c r="H6644" s="2">
        <f>Electricity!I6669</f>
        <v>0</v>
      </c>
      <c r="I6644" s="2">
        <f>Electricity!J6669</f>
        <v>0</v>
      </c>
    </row>
    <row r="6645" spans="2:9" x14ac:dyDescent="0.35">
      <c r="B6645" s="458" t="str">
        <f t="shared" si="104"/>
        <v>10/04/2019 07:00:00 AM</v>
      </c>
      <c r="C6645" s="458">
        <v>43742</v>
      </c>
      <c r="D6645" s="459">
        <v>0.29166666666666669</v>
      </c>
      <c r="E6645" s="2">
        <f>Electricity!F6670</f>
        <v>0</v>
      </c>
      <c r="F6645" s="2">
        <f>Electricity!G6670</f>
        <v>0</v>
      </c>
      <c r="G6645" s="2">
        <f>Electricity!H6670</f>
        <v>0</v>
      </c>
      <c r="H6645" s="2">
        <f>Electricity!I6670</f>
        <v>0</v>
      </c>
      <c r="I6645" s="2">
        <f>Electricity!J6670</f>
        <v>0</v>
      </c>
    </row>
    <row r="6646" spans="2:9" x14ac:dyDescent="0.35">
      <c r="B6646" s="458" t="str">
        <f t="shared" si="104"/>
        <v>10/04/2019 08:00:00 AM</v>
      </c>
      <c r="C6646" s="458">
        <v>43742</v>
      </c>
      <c r="D6646" s="459">
        <v>0.33333333333333337</v>
      </c>
      <c r="E6646" s="2">
        <f>Electricity!F6671</f>
        <v>0</v>
      </c>
      <c r="F6646" s="2">
        <f>Electricity!G6671</f>
        <v>0</v>
      </c>
      <c r="G6646" s="2">
        <f>Electricity!H6671</f>
        <v>0</v>
      </c>
      <c r="H6646" s="2">
        <f>Electricity!I6671</f>
        <v>0</v>
      </c>
      <c r="I6646" s="2">
        <f>Electricity!J6671</f>
        <v>0</v>
      </c>
    </row>
    <row r="6647" spans="2:9" x14ac:dyDescent="0.35">
      <c r="B6647" s="458" t="str">
        <f t="shared" si="104"/>
        <v>10/04/2019 09:00:00 AM</v>
      </c>
      <c r="C6647" s="458">
        <v>43742</v>
      </c>
      <c r="D6647" s="459">
        <v>0.375</v>
      </c>
      <c r="E6647" s="2">
        <f>Electricity!F6672</f>
        <v>0</v>
      </c>
      <c r="F6647" s="2">
        <f>Electricity!G6672</f>
        <v>0</v>
      </c>
      <c r="G6647" s="2">
        <f>Electricity!H6672</f>
        <v>0</v>
      </c>
      <c r="H6647" s="2">
        <f>Electricity!I6672</f>
        <v>0</v>
      </c>
      <c r="I6647" s="2">
        <f>Electricity!J6672</f>
        <v>0</v>
      </c>
    </row>
    <row r="6648" spans="2:9" x14ac:dyDescent="0.35">
      <c r="B6648" s="458" t="str">
        <f t="shared" si="104"/>
        <v>10/04/2019 10:00:00 AM</v>
      </c>
      <c r="C6648" s="458">
        <v>43742</v>
      </c>
      <c r="D6648" s="459">
        <v>0.41666666666666669</v>
      </c>
      <c r="E6648" s="2">
        <f>Electricity!F6673</f>
        <v>0</v>
      </c>
      <c r="F6648" s="2">
        <f>Electricity!G6673</f>
        <v>0</v>
      </c>
      <c r="G6648" s="2">
        <f>Electricity!H6673</f>
        <v>0</v>
      </c>
      <c r="H6648" s="2">
        <f>Electricity!I6673</f>
        <v>0</v>
      </c>
      <c r="I6648" s="2">
        <f>Electricity!J6673</f>
        <v>0</v>
      </c>
    </row>
    <row r="6649" spans="2:9" x14ac:dyDescent="0.35">
      <c r="B6649" s="458" t="str">
        <f t="shared" si="104"/>
        <v>10/04/2019 11:00:00 AM</v>
      </c>
      <c r="C6649" s="458">
        <v>43742</v>
      </c>
      <c r="D6649" s="459">
        <v>0.45833333333333337</v>
      </c>
      <c r="E6649" s="2">
        <f>Electricity!F6674</f>
        <v>0</v>
      </c>
      <c r="F6649" s="2">
        <f>Electricity!G6674</f>
        <v>0</v>
      </c>
      <c r="G6649" s="2">
        <f>Electricity!H6674</f>
        <v>0</v>
      </c>
      <c r="H6649" s="2">
        <f>Electricity!I6674</f>
        <v>0</v>
      </c>
      <c r="I6649" s="2">
        <f>Electricity!J6674</f>
        <v>0</v>
      </c>
    </row>
    <row r="6650" spans="2:9" x14ac:dyDescent="0.35">
      <c r="B6650" s="458" t="str">
        <f t="shared" si="104"/>
        <v>10/04/2019 12:00:00 PM</v>
      </c>
      <c r="C6650" s="458">
        <v>43742</v>
      </c>
      <c r="D6650" s="459">
        <v>0.50000000000000011</v>
      </c>
      <c r="E6650" s="2">
        <f>Electricity!F6675</f>
        <v>0</v>
      </c>
      <c r="F6650" s="2">
        <f>Electricity!G6675</f>
        <v>0</v>
      </c>
      <c r="G6650" s="2">
        <f>Electricity!H6675</f>
        <v>0</v>
      </c>
      <c r="H6650" s="2">
        <f>Electricity!I6675</f>
        <v>0</v>
      </c>
      <c r="I6650" s="2">
        <f>Electricity!J6675</f>
        <v>0</v>
      </c>
    </row>
    <row r="6651" spans="2:9" x14ac:dyDescent="0.35">
      <c r="B6651" s="458" t="str">
        <f t="shared" si="104"/>
        <v>10/04/2019 01:00:00 PM</v>
      </c>
      <c r="C6651" s="458">
        <v>43742</v>
      </c>
      <c r="D6651" s="459">
        <v>0.54166666666666674</v>
      </c>
      <c r="E6651" s="2">
        <f>Electricity!F6676</f>
        <v>0</v>
      </c>
      <c r="F6651" s="2">
        <f>Electricity!G6676</f>
        <v>0</v>
      </c>
      <c r="G6651" s="2">
        <f>Electricity!H6676</f>
        <v>0</v>
      </c>
      <c r="H6651" s="2">
        <f>Electricity!I6676</f>
        <v>0</v>
      </c>
      <c r="I6651" s="2">
        <f>Electricity!J6676</f>
        <v>0</v>
      </c>
    </row>
    <row r="6652" spans="2:9" x14ac:dyDescent="0.35">
      <c r="B6652" s="458" t="str">
        <f t="shared" si="104"/>
        <v>10/04/2019 02:00:00 PM</v>
      </c>
      <c r="C6652" s="458">
        <v>43742</v>
      </c>
      <c r="D6652" s="459">
        <v>0.58333333333333337</v>
      </c>
      <c r="E6652" s="2">
        <f>Electricity!F6677</f>
        <v>0</v>
      </c>
      <c r="F6652" s="2">
        <f>Electricity!G6677</f>
        <v>0</v>
      </c>
      <c r="G6652" s="2">
        <f>Electricity!H6677</f>
        <v>0</v>
      </c>
      <c r="H6652" s="2">
        <f>Electricity!I6677</f>
        <v>0</v>
      </c>
      <c r="I6652" s="2">
        <f>Electricity!J6677</f>
        <v>0</v>
      </c>
    </row>
    <row r="6653" spans="2:9" x14ac:dyDescent="0.35">
      <c r="B6653" s="458" t="str">
        <f t="shared" si="104"/>
        <v>10/04/2019 03:00:00 PM</v>
      </c>
      <c r="C6653" s="458">
        <v>43742</v>
      </c>
      <c r="D6653" s="459">
        <v>0.62500000000000011</v>
      </c>
      <c r="E6653" s="2">
        <f>Electricity!F6678</f>
        <v>0</v>
      </c>
      <c r="F6653" s="2">
        <f>Electricity!G6678</f>
        <v>0</v>
      </c>
      <c r="G6653" s="2">
        <f>Electricity!H6678</f>
        <v>0</v>
      </c>
      <c r="H6653" s="2">
        <f>Electricity!I6678</f>
        <v>0</v>
      </c>
      <c r="I6653" s="2">
        <f>Electricity!J6678</f>
        <v>0</v>
      </c>
    </row>
    <row r="6654" spans="2:9" x14ac:dyDescent="0.35">
      <c r="B6654" s="458" t="str">
        <f t="shared" si="104"/>
        <v>10/04/2019 04:00:00 PM</v>
      </c>
      <c r="C6654" s="458">
        <v>43742</v>
      </c>
      <c r="D6654" s="459">
        <v>0.66666666666666674</v>
      </c>
      <c r="E6654" s="2">
        <f>Electricity!F6679</f>
        <v>0</v>
      </c>
      <c r="F6654" s="2">
        <f>Electricity!G6679</f>
        <v>0</v>
      </c>
      <c r="G6654" s="2">
        <f>Electricity!H6679</f>
        <v>0</v>
      </c>
      <c r="H6654" s="2">
        <f>Electricity!I6679</f>
        <v>0</v>
      </c>
      <c r="I6654" s="2">
        <f>Electricity!J6679</f>
        <v>0</v>
      </c>
    </row>
    <row r="6655" spans="2:9" x14ac:dyDescent="0.35">
      <c r="B6655" s="458" t="str">
        <f t="shared" si="104"/>
        <v>10/04/2019 05:00:00 PM</v>
      </c>
      <c r="C6655" s="458">
        <v>43742</v>
      </c>
      <c r="D6655" s="459">
        <v>0.70833333333333337</v>
      </c>
      <c r="E6655" s="2">
        <f>Electricity!F6680</f>
        <v>0</v>
      </c>
      <c r="F6655" s="2">
        <f>Electricity!G6680</f>
        <v>0</v>
      </c>
      <c r="G6655" s="2">
        <f>Electricity!H6680</f>
        <v>0</v>
      </c>
      <c r="H6655" s="2">
        <f>Electricity!I6680</f>
        <v>0</v>
      </c>
      <c r="I6655" s="2">
        <f>Electricity!J6680</f>
        <v>0</v>
      </c>
    </row>
    <row r="6656" spans="2:9" x14ac:dyDescent="0.35">
      <c r="B6656" s="458" t="str">
        <f t="shared" si="104"/>
        <v>10/04/2019 06:00:00 PM</v>
      </c>
      <c r="C6656" s="458">
        <v>43742</v>
      </c>
      <c r="D6656" s="459">
        <v>0.75000000000000011</v>
      </c>
      <c r="E6656" s="2">
        <f>Electricity!F6681</f>
        <v>0</v>
      </c>
      <c r="F6656" s="2">
        <f>Electricity!G6681</f>
        <v>0</v>
      </c>
      <c r="G6656" s="2">
        <f>Electricity!H6681</f>
        <v>0</v>
      </c>
      <c r="H6656" s="2">
        <f>Electricity!I6681</f>
        <v>0</v>
      </c>
      <c r="I6656" s="2">
        <f>Electricity!J6681</f>
        <v>0</v>
      </c>
    </row>
    <row r="6657" spans="2:9" x14ac:dyDescent="0.35">
      <c r="B6657" s="458" t="str">
        <f t="shared" si="104"/>
        <v>10/04/2019 07:00:00 PM</v>
      </c>
      <c r="C6657" s="458">
        <v>43742</v>
      </c>
      <c r="D6657" s="459">
        <v>0.79166666666666674</v>
      </c>
      <c r="E6657" s="2">
        <f>Electricity!F6682</f>
        <v>0</v>
      </c>
      <c r="F6657" s="2">
        <f>Electricity!G6682</f>
        <v>0</v>
      </c>
      <c r="G6657" s="2">
        <f>Electricity!H6682</f>
        <v>0</v>
      </c>
      <c r="H6657" s="2">
        <f>Electricity!I6682</f>
        <v>0</v>
      </c>
      <c r="I6657" s="2">
        <f>Electricity!J6682</f>
        <v>0</v>
      </c>
    </row>
    <row r="6658" spans="2:9" x14ac:dyDescent="0.35">
      <c r="B6658" s="458" t="str">
        <f t="shared" si="104"/>
        <v>10/04/2019 08:00:00 PM</v>
      </c>
      <c r="C6658" s="458">
        <v>43742</v>
      </c>
      <c r="D6658" s="459">
        <v>0.83333333333333337</v>
      </c>
      <c r="E6658" s="2">
        <f>Electricity!F6683</f>
        <v>0</v>
      </c>
      <c r="F6658" s="2">
        <f>Electricity!G6683</f>
        <v>0</v>
      </c>
      <c r="G6658" s="2">
        <f>Electricity!H6683</f>
        <v>0</v>
      </c>
      <c r="H6658" s="2">
        <f>Electricity!I6683</f>
        <v>0</v>
      </c>
      <c r="I6658" s="2">
        <f>Electricity!J6683</f>
        <v>0</v>
      </c>
    </row>
    <row r="6659" spans="2:9" x14ac:dyDescent="0.35">
      <c r="B6659" s="458" t="str">
        <f t="shared" si="104"/>
        <v>10/04/2019 09:00:00 PM</v>
      </c>
      <c r="C6659" s="458">
        <v>43742</v>
      </c>
      <c r="D6659" s="459">
        <v>0.87500000000000011</v>
      </c>
      <c r="E6659" s="2">
        <f>Electricity!F6684</f>
        <v>0</v>
      </c>
      <c r="F6659" s="2">
        <f>Electricity!G6684</f>
        <v>0</v>
      </c>
      <c r="G6659" s="2">
        <f>Electricity!H6684</f>
        <v>0</v>
      </c>
      <c r="H6659" s="2">
        <f>Electricity!I6684</f>
        <v>0</v>
      </c>
      <c r="I6659" s="2">
        <f>Electricity!J6684</f>
        <v>0</v>
      </c>
    </row>
    <row r="6660" spans="2:9" x14ac:dyDescent="0.35">
      <c r="B6660" s="458" t="str">
        <f t="shared" si="104"/>
        <v>10/04/2019 10:00:00 PM</v>
      </c>
      <c r="C6660" s="458">
        <v>43742</v>
      </c>
      <c r="D6660" s="459">
        <v>0.91666666666666674</v>
      </c>
      <c r="E6660" s="2">
        <f>Electricity!F6685</f>
        <v>0</v>
      </c>
      <c r="F6660" s="2">
        <f>Electricity!G6685</f>
        <v>0</v>
      </c>
      <c r="G6660" s="2">
        <f>Electricity!H6685</f>
        <v>0</v>
      </c>
      <c r="H6660" s="2">
        <f>Electricity!I6685</f>
        <v>0</v>
      </c>
      <c r="I6660" s="2">
        <f>Electricity!J6685</f>
        <v>0</v>
      </c>
    </row>
    <row r="6661" spans="2:9" x14ac:dyDescent="0.35">
      <c r="B6661" s="458" t="str">
        <f t="shared" si="104"/>
        <v>10/04/2019 11:00:00 PM</v>
      </c>
      <c r="C6661" s="458">
        <v>43742</v>
      </c>
      <c r="D6661" s="459">
        <v>0.95833333333333337</v>
      </c>
      <c r="E6661" s="2">
        <f>Electricity!F6686</f>
        <v>0</v>
      </c>
      <c r="F6661" s="2">
        <f>Electricity!G6686</f>
        <v>0</v>
      </c>
      <c r="G6661" s="2">
        <f>Electricity!H6686</f>
        <v>0</v>
      </c>
      <c r="H6661" s="2">
        <f>Electricity!I6686</f>
        <v>0</v>
      </c>
      <c r="I6661" s="2">
        <f>Electricity!J6686</f>
        <v>0</v>
      </c>
    </row>
    <row r="6662" spans="2:9" x14ac:dyDescent="0.35">
      <c r="B6662" s="458" t="str">
        <f t="shared" si="104"/>
        <v>10/05/2019 12:00:00 AM</v>
      </c>
      <c r="C6662" s="458">
        <v>43743</v>
      </c>
      <c r="D6662" s="459">
        <v>3.1225022567582528E-17</v>
      </c>
      <c r="E6662" s="2">
        <f>Electricity!F6687</f>
        <v>0</v>
      </c>
      <c r="F6662" s="2">
        <f>Electricity!G6687</f>
        <v>0</v>
      </c>
      <c r="G6662" s="2">
        <f>Electricity!H6687</f>
        <v>0</v>
      </c>
      <c r="H6662" s="2">
        <f>Electricity!I6687</f>
        <v>0</v>
      </c>
      <c r="I6662" s="2">
        <f>Electricity!J6687</f>
        <v>0</v>
      </c>
    </row>
    <row r="6663" spans="2:9" x14ac:dyDescent="0.35">
      <c r="B6663" s="458" t="str">
        <f t="shared" si="104"/>
        <v>10/05/2019 01:00:00 AM</v>
      </c>
      <c r="C6663" s="458">
        <v>43743</v>
      </c>
      <c r="D6663" s="459">
        <v>4.1666666666666699E-2</v>
      </c>
      <c r="E6663" s="2">
        <f>Electricity!F6688</f>
        <v>0</v>
      </c>
      <c r="F6663" s="2">
        <f>Electricity!G6688</f>
        <v>0</v>
      </c>
      <c r="G6663" s="2">
        <f>Electricity!H6688</f>
        <v>0</v>
      </c>
      <c r="H6663" s="2">
        <f>Electricity!I6688</f>
        <v>0</v>
      </c>
      <c r="I6663" s="2">
        <f>Electricity!J6688</f>
        <v>0</v>
      </c>
    </row>
    <row r="6664" spans="2:9" x14ac:dyDescent="0.35">
      <c r="B6664" s="458" t="str">
        <f t="shared" si="104"/>
        <v>10/05/2019 02:00:00 AM</v>
      </c>
      <c r="C6664" s="458">
        <v>43743</v>
      </c>
      <c r="D6664" s="459">
        <v>8.333333333333337E-2</v>
      </c>
      <c r="E6664" s="2">
        <f>Electricity!F6689</f>
        <v>0</v>
      </c>
      <c r="F6664" s="2">
        <f>Electricity!G6689</f>
        <v>0</v>
      </c>
      <c r="G6664" s="2">
        <f>Electricity!H6689</f>
        <v>0</v>
      </c>
      <c r="H6664" s="2">
        <f>Electricity!I6689</f>
        <v>0</v>
      </c>
      <c r="I6664" s="2">
        <f>Electricity!J6689</f>
        <v>0</v>
      </c>
    </row>
    <row r="6665" spans="2:9" x14ac:dyDescent="0.35">
      <c r="B6665" s="458" t="str">
        <f t="shared" si="104"/>
        <v>10/05/2019 03:00:00 AM</v>
      </c>
      <c r="C6665" s="458">
        <v>43743</v>
      </c>
      <c r="D6665" s="459">
        <v>0.12500000000000006</v>
      </c>
      <c r="E6665" s="2">
        <f>Electricity!F6690</f>
        <v>0</v>
      </c>
      <c r="F6665" s="2">
        <f>Electricity!G6690</f>
        <v>0</v>
      </c>
      <c r="G6665" s="2">
        <f>Electricity!H6690</f>
        <v>0</v>
      </c>
      <c r="H6665" s="2">
        <f>Electricity!I6690</f>
        <v>0</v>
      </c>
      <c r="I6665" s="2">
        <f>Electricity!J6690</f>
        <v>0</v>
      </c>
    </row>
    <row r="6666" spans="2:9" x14ac:dyDescent="0.35">
      <c r="B6666" s="458" t="str">
        <f t="shared" si="104"/>
        <v>10/05/2019 04:00:00 AM</v>
      </c>
      <c r="C6666" s="458">
        <v>43743</v>
      </c>
      <c r="D6666" s="459">
        <v>0.16666666666666669</v>
      </c>
      <c r="E6666" s="2">
        <f>Electricity!F6691</f>
        <v>0</v>
      </c>
      <c r="F6666" s="2">
        <f>Electricity!G6691</f>
        <v>0</v>
      </c>
      <c r="G6666" s="2">
        <f>Electricity!H6691</f>
        <v>0</v>
      </c>
      <c r="H6666" s="2">
        <f>Electricity!I6691</f>
        <v>0</v>
      </c>
      <c r="I6666" s="2">
        <f>Electricity!J6691</f>
        <v>0</v>
      </c>
    </row>
    <row r="6667" spans="2:9" x14ac:dyDescent="0.35">
      <c r="B6667" s="458" t="str">
        <f t="shared" si="104"/>
        <v>10/05/2019 05:00:00 AM</v>
      </c>
      <c r="C6667" s="458">
        <v>43743</v>
      </c>
      <c r="D6667" s="459">
        <v>0.20833333333333337</v>
      </c>
      <c r="E6667" s="2">
        <f>Electricity!F6692</f>
        <v>0</v>
      </c>
      <c r="F6667" s="2">
        <f>Electricity!G6692</f>
        <v>0</v>
      </c>
      <c r="G6667" s="2">
        <f>Electricity!H6692</f>
        <v>0</v>
      </c>
      <c r="H6667" s="2">
        <f>Electricity!I6692</f>
        <v>0</v>
      </c>
      <c r="I6667" s="2">
        <f>Electricity!J6692</f>
        <v>0</v>
      </c>
    </row>
    <row r="6668" spans="2:9" x14ac:dyDescent="0.35">
      <c r="B6668" s="458" t="str">
        <f t="shared" si="104"/>
        <v>10/05/2019 06:00:00 AM</v>
      </c>
      <c r="C6668" s="458">
        <v>43743</v>
      </c>
      <c r="D6668" s="459">
        <v>0.25</v>
      </c>
      <c r="E6668" s="2">
        <f>Electricity!F6693</f>
        <v>0</v>
      </c>
      <c r="F6668" s="2">
        <f>Electricity!G6693</f>
        <v>0</v>
      </c>
      <c r="G6668" s="2">
        <f>Electricity!H6693</f>
        <v>0</v>
      </c>
      <c r="H6668" s="2">
        <f>Electricity!I6693</f>
        <v>0</v>
      </c>
      <c r="I6668" s="2">
        <f>Electricity!J6693</f>
        <v>0</v>
      </c>
    </row>
    <row r="6669" spans="2:9" x14ac:dyDescent="0.35">
      <c r="B6669" s="458" t="str">
        <f t="shared" si="104"/>
        <v>10/05/2019 07:00:00 AM</v>
      </c>
      <c r="C6669" s="458">
        <v>43743</v>
      </c>
      <c r="D6669" s="459">
        <v>0.29166666666666669</v>
      </c>
      <c r="E6669" s="2">
        <f>Electricity!F6694</f>
        <v>0</v>
      </c>
      <c r="F6669" s="2">
        <f>Electricity!G6694</f>
        <v>0</v>
      </c>
      <c r="G6669" s="2">
        <f>Electricity!H6694</f>
        <v>0</v>
      </c>
      <c r="H6669" s="2">
        <f>Electricity!I6694</f>
        <v>0</v>
      </c>
      <c r="I6669" s="2">
        <f>Electricity!J6694</f>
        <v>0</v>
      </c>
    </row>
    <row r="6670" spans="2:9" x14ac:dyDescent="0.35">
      <c r="B6670" s="458" t="str">
        <f t="shared" si="104"/>
        <v>10/05/2019 08:00:00 AM</v>
      </c>
      <c r="C6670" s="458">
        <v>43743</v>
      </c>
      <c r="D6670" s="459">
        <v>0.33333333333333337</v>
      </c>
      <c r="E6670" s="2">
        <f>Electricity!F6695</f>
        <v>0</v>
      </c>
      <c r="F6670" s="2">
        <f>Electricity!G6695</f>
        <v>0</v>
      </c>
      <c r="G6670" s="2">
        <f>Electricity!H6695</f>
        <v>0</v>
      </c>
      <c r="H6670" s="2">
        <f>Electricity!I6695</f>
        <v>0</v>
      </c>
      <c r="I6670" s="2">
        <f>Electricity!J6695</f>
        <v>0</v>
      </c>
    </row>
    <row r="6671" spans="2:9" x14ac:dyDescent="0.35">
      <c r="B6671" s="458" t="str">
        <f t="shared" ref="B6671:B6734" si="105">CONCATENATE(TEXT(C6671,"mm/dd/yyyy")," ",TEXT(D6671,"hh:mm:ss AM/PM"))</f>
        <v>10/05/2019 09:00:00 AM</v>
      </c>
      <c r="C6671" s="458">
        <v>43743</v>
      </c>
      <c r="D6671" s="459">
        <v>0.375</v>
      </c>
      <c r="E6671" s="2">
        <f>Electricity!F6696</f>
        <v>0</v>
      </c>
      <c r="F6671" s="2">
        <f>Electricity!G6696</f>
        <v>0</v>
      </c>
      <c r="G6671" s="2">
        <f>Electricity!H6696</f>
        <v>0</v>
      </c>
      <c r="H6671" s="2">
        <f>Electricity!I6696</f>
        <v>0</v>
      </c>
      <c r="I6671" s="2">
        <f>Electricity!J6696</f>
        <v>0</v>
      </c>
    </row>
    <row r="6672" spans="2:9" x14ac:dyDescent="0.35">
      <c r="B6672" s="458" t="str">
        <f t="shared" si="105"/>
        <v>10/05/2019 10:00:00 AM</v>
      </c>
      <c r="C6672" s="458">
        <v>43743</v>
      </c>
      <c r="D6672" s="459">
        <v>0.41666666666666669</v>
      </c>
      <c r="E6672" s="2">
        <f>Electricity!F6697</f>
        <v>0</v>
      </c>
      <c r="F6672" s="2">
        <f>Electricity!G6697</f>
        <v>0</v>
      </c>
      <c r="G6672" s="2">
        <f>Electricity!H6697</f>
        <v>0</v>
      </c>
      <c r="H6672" s="2">
        <f>Electricity!I6697</f>
        <v>0</v>
      </c>
      <c r="I6672" s="2">
        <f>Electricity!J6697</f>
        <v>0</v>
      </c>
    </row>
    <row r="6673" spans="2:9" x14ac:dyDescent="0.35">
      <c r="B6673" s="458" t="str">
        <f t="shared" si="105"/>
        <v>10/05/2019 11:00:00 AM</v>
      </c>
      <c r="C6673" s="458">
        <v>43743</v>
      </c>
      <c r="D6673" s="459">
        <v>0.45833333333333337</v>
      </c>
      <c r="E6673" s="2">
        <f>Electricity!F6698</f>
        <v>0</v>
      </c>
      <c r="F6673" s="2">
        <f>Electricity!G6698</f>
        <v>0</v>
      </c>
      <c r="G6673" s="2">
        <f>Electricity!H6698</f>
        <v>0</v>
      </c>
      <c r="H6673" s="2">
        <f>Electricity!I6698</f>
        <v>0</v>
      </c>
      <c r="I6673" s="2">
        <f>Electricity!J6698</f>
        <v>0</v>
      </c>
    </row>
    <row r="6674" spans="2:9" x14ac:dyDescent="0.35">
      <c r="B6674" s="458" t="str">
        <f t="shared" si="105"/>
        <v>10/05/2019 12:00:00 PM</v>
      </c>
      <c r="C6674" s="458">
        <v>43743</v>
      </c>
      <c r="D6674" s="459">
        <v>0.50000000000000011</v>
      </c>
      <c r="E6674" s="2">
        <f>Electricity!F6699</f>
        <v>0</v>
      </c>
      <c r="F6674" s="2">
        <f>Electricity!G6699</f>
        <v>0</v>
      </c>
      <c r="G6674" s="2">
        <f>Electricity!H6699</f>
        <v>0</v>
      </c>
      <c r="H6674" s="2">
        <f>Electricity!I6699</f>
        <v>0</v>
      </c>
      <c r="I6674" s="2">
        <f>Electricity!J6699</f>
        <v>0</v>
      </c>
    </row>
    <row r="6675" spans="2:9" x14ac:dyDescent="0.35">
      <c r="B6675" s="458" t="str">
        <f t="shared" si="105"/>
        <v>10/05/2019 01:00:00 PM</v>
      </c>
      <c r="C6675" s="458">
        <v>43743</v>
      </c>
      <c r="D6675" s="459">
        <v>0.54166666666666674</v>
      </c>
      <c r="E6675" s="2">
        <f>Electricity!F6700</f>
        <v>0</v>
      </c>
      <c r="F6675" s="2">
        <f>Electricity!G6700</f>
        <v>0</v>
      </c>
      <c r="G6675" s="2">
        <f>Electricity!H6700</f>
        <v>0</v>
      </c>
      <c r="H6675" s="2">
        <f>Electricity!I6700</f>
        <v>0</v>
      </c>
      <c r="I6675" s="2">
        <f>Electricity!J6700</f>
        <v>0</v>
      </c>
    </row>
    <row r="6676" spans="2:9" x14ac:dyDescent="0.35">
      <c r="B6676" s="458" t="str">
        <f t="shared" si="105"/>
        <v>10/05/2019 02:00:00 PM</v>
      </c>
      <c r="C6676" s="458">
        <v>43743</v>
      </c>
      <c r="D6676" s="459">
        <v>0.58333333333333337</v>
      </c>
      <c r="E6676" s="2">
        <f>Electricity!F6701</f>
        <v>0</v>
      </c>
      <c r="F6676" s="2">
        <f>Electricity!G6701</f>
        <v>0</v>
      </c>
      <c r="G6676" s="2">
        <f>Electricity!H6701</f>
        <v>0</v>
      </c>
      <c r="H6676" s="2">
        <f>Electricity!I6701</f>
        <v>0</v>
      </c>
      <c r="I6676" s="2">
        <f>Electricity!J6701</f>
        <v>0</v>
      </c>
    </row>
    <row r="6677" spans="2:9" x14ac:dyDescent="0.35">
      <c r="B6677" s="458" t="str">
        <f t="shared" si="105"/>
        <v>10/05/2019 03:00:00 PM</v>
      </c>
      <c r="C6677" s="458">
        <v>43743</v>
      </c>
      <c r="D6677" s="459">
        <v>0.62500000000000011</v>
      </c>
      <c r="E6677" s="2">
        <f>Electricity!F6702</f>
        <v>0</v>
      </c>
      <c r="F6677" s="2">
        <f>Electricity!G6702</f>
        <v>0</v>
      </c>
      <c r="G6677" s="2">
        <f>Electricity!H6702</f>
        <v>0</v>
      </c>
      <c r="H6677" s="2">
        <f>Electricity!I6702</f>
        <v>0</v>
      </c>
      <c r="I6677" s="2">
        <f>Electricity!J6702</f>
        <v>0</v>
      </c>
    </row>
    <row r="6678" spans="2:9" x14ac:dyDescent="0.35">
      <c r="B6678" s="458" t="str">
        <f t="shared" si="105"/>
        <v>10/05/2019 04:00:00 PM</v>
      </c>
      <c r="C6678" s="458">
        <v>43743</v>
      </c>
      <c r="D6678" s="459">
        <v>0.66666666666666674</v>
      </c>
      <c r="E6678" s="2">
        <f>Electricity!F6703</f>
        <v>0</v>
      </c>
      <c r="F6678" s="2">
        <f>Electricity!G6703</f>
        <v>0</v>
      </c>
      <c r="G6678" s="2">
        <f>Electricity!H6703</f>
        <v>0</v>
      </c>
      <c r="H6678" s="2">
        <f>Electricity!I6703</f>
        <v>0</v>
      </c>
      <c r="I6678" s="2">
        <f>Electricity!J6703</f>
        <v>0</v>
      </c>
    </row>
    <row r="6679" spans="2:9" x14ac:dyDescent="0.35">
      <c r="B6679" s="458" t="str">
        <f t="shared" si="105"/>
        <v>10/05/2019 05:00:00 PM</v>
      </c>
      <c r="C6679" s="458">
        <v>43743</v>
      </c>
      <c r="D6679" s="459">
        <v>0.70833333333333337</v>
      </c>
      <c r="E6679" s="2">
        <f>Electricity!F6704</f>
        <v>0</v>
      </c>
      <c r="F6679" s="2">
        <f>Electricity!G6704</f>
        <v>0</v>
      </c>
      <c r="G6679" s="2">
        <f>Electricity!H6704</f>
        <v>0</v>
      </c>
      <c r="H6679" s="2">
        <f>Electricity!I6704</f>
        <v>0</v>
      </c>
      <c r="I6679" s="2">
        <f>Electricity!J6704</f>
        <v>0</v>
      </c>
    </row>
    <row r="6680" spans="2:9" x14ac:dyDescent="0.35">
      <c r="B6680" s="458" t="str">
        <f t="shared" si="105"/>
        <v>10/05/2019 06:00:00 PM</v>
      </c>
      <c r="C6680" s="458">
        <v>43743</v>
      </c>
      <c r="D6680" s="459">
        <v>0.75000000000000011</v>
      </c>
      <c r="E6680" s="2">
        <f>Electricity!F6705</f>
        <v>0</v>
      </c>
      <c r="F6680" s="2">
        <f>Electricity!G6705</f>
        <v>0</v>
      </c>
      <c r="G6680" s="2">
        <f>Electricity!H6705</f>
        <v>0</v>
      </c>
      <c r="H6680" s="2">
        <f>Electricity!I6705</f>
        <v>0</v>
      </c>
      <c r="I6680" s="2">
        <f>Electricity!J6705</f>
        <v>0</v>
      </c>
    </row>
    <row r="6681" spans="2:9" x14ac:dyDescent="0.35">
      <c r="B6681" s="458" t="str">
        <f t="shared" si="105"/>
        <v>10/05/2019 07:00:00 PM</v>
      </c>
      <c r="C6681" s="458">
        <v>43743</v>
      </c>
      <c r="D6681" s="459">
        <v>0.79166666666666674</v>
      </c>
      <c r="E6681" s="2">
        <f>Electricity!F6706</f>
        <v>0</v>
      </c>
      <c r="F6681" s="2">
        <f>Electricity!G6706</f>
        <v>0</v>
      </c>
      <c r="G6681" s="2">
        <f>Electricity!H6706</f>
        <v>0</v>
      </c>
      <c r="H6681" s="2">
        <f>Electricity!I6706</f>
        <v>0</v>
      </c>
      <c r="I6681" s="2">
        <f>Electricity!J6706</f>
        <v>0</v>
      </c>
    </row>
    <row r="6682" spans="2:9" x14ac:dyDescent="0.35">
      <c r="B6682" s="458" t="str">
        <f t="shared" si="105"/>
        <v>10/05/2019 08:00:00 PM</v>
      </c>
      <c r="C6682" s="458">
        <v>43743</v>
      </c>
      <c r="D6682" s="459">
        <v>0.83333333333333337</v>
      </c>
      <c r="E6682" s="2">
        <f>Electricity!F6707</f>
        <v>0</v>
      </c>
      <c r="F6682" s="2">
        <f>Electricity!G6707</f>
        <v>0</v>
      </c>
      <c r="G6682" s="2">
        <f>Electricity!H6707</f>
        <v>0</v>
      </c>
      <c r="H6682" s="2">
        <f>Electricity!I6707</f>
        <v>0</v>
      </c>
      <c r="I6682" s="2">
        <f>Electricity!J6707</f>
        <v>0</v>
      </c>
    </row>
    <row r="6683" spans="2:9" x14ac:dyDescent="0.35">
      <c r="B6683" s="458" t="str">
        <f t="shared" si="105"/>
        <v>10/05/2019 09:00:00 PM</v>
      </c>
      <c r="C6683" s="458">
        <v>43743</v>
      </c>
      <c r="D6683" s="459">
        <v>0.87500000000000011</v>
      </c>
      <c r="E6683" s="2">
        <f>Electricity!F6708</f>
        <v>0</v>
      </c>
      <c r="F6683" s="2">
        <f>Electricity!G6708</f>
        <v>0</v>
      </c>
      <c r="G6683" s="2">
        <f>Electricity!H6708</f>
        <v>0</v>
      </c>
      <c r="H6683" s="2">
        <f>Electricity!I6708</f>
        <v>0</v>
      </c>
      <c r="I6683" s="2">
        <f>Electricity!J6708</f>
        <v>0</v>
      </c>
    </row>
    <row r="6684" spans="2:9" x14ac:dyDescent="0.35">
      <c r="B6684" s="458" t="str">
        <f t="shared" si="105"/>
        <v>10/05/2019 10:00:00 PM</v>
      </c>
      <c r="C6684" s="458">
        <v>43743</v>
      </c>
      <c r="D6684" s="459">
        <v>0.91666666666666674</v>
      </c>
      <c r="E6684" s="2">
        <f>Electricity!F6709</f>
        <v>0</v>
      </c>
      <c r="F6684" s="2">
        <f>Electricity!G6709</f>
        <v>0</v>
      </c>
      <c r="G6684" s="2">
        <f>Electricity!H6709</f>
        <v>0</v>
      </c>
      <c r="H6684" s="2">
        <f>Electricity!I6709</f>
        <v>0</v>
      </c>
      <c r="I6684" s="2">
        <f>Electricity!J6709</f>
        <v>0</v>
      </c>
    </row>
    <row r="6685" spans="2:9" x14ac:dyDescent="0.35">
      <c r="B6685" s="458" t="str">
        <f t="shared" si="105"/>
        <v>10/05/2019 11:00:00 PM</v>
      </c>
      <c r="C6685" s="458">
        <v>43743</v>
      </c>
      <c r="D6685" s="459">
        <v>0.95833333333333337</v>
      </c>
      <c r="E6685" s="2">
        <f>Electricity!F6710</f>
        <v>0</v>
      </c>
      <c r="F6685" s="2">
        <f>Electricity!G6710</f>
        <v>0</v>
      </c>
      <c r="G6685" s="2">
        <f>Electricity!H6710</f>
        <v>0</v>
      </c>
      <c r="H6685" s="2">
        <f>Electricity!I6710</f>
        <v>0</v>
      </c>
      <c r="I6685" s="2">
        <f>Electricity!J6710</f>
        <v>0</v>
      </c>
    </row>
    <row r="6686" spans="2:9" x14ac:dyDescent="0.35">
      <c r="B6686" s="458" t="str">
        <f t="shared" si="105"/>
        <v>10/06/2019 12:00:00 AM</v>
      </c>
      <c r="C6686" s="458">
        <v>43744</v>
      </c>
      <c r="D6686" s="459">
        <v>3.1225022567582528E-17</v>
      </c>
      <c r="E6686" s="2">
        <f>Electricity!F6711</f>
        <v>0</v>
      </c>
      <c r="F6686" s="2">
        <f>Electricity!G6711</f>
        <v>0</v>
      </c>
      <c r="G6686" s="2">
        <f>Electricity!H6711</f>
        <v>0</v>
      </c>
      <c r="H6686" s="2">
        <f>Electricity!I6711</f>
        <v>0</v>
      </c>
      <c r="I6686" s="2">
        <f>Electricity!J6711</f>
        <v>0</v>
      </c>
    </row>
    <row r="6687" spans="2:9" x14ac:dyDescent="0.35">
      <c r="B6687" s="458" t="str">
        <f t="shared" si="105"/>
        <v>10/06/2019 01:00:00 AM</v>
      </c>
      <c r="C6687" s="458">
        <v>43744</v>
      </c>
      <c r="D6687" s="459">
        <v>4.1666666666666699E-2</v>
      </c>
      <c r="E6687" s="2">
        <f>Electricity!F6712</f>
        <v>0</v>
      </c>
      <c r="F6687" s="2">
        <f>Electricity!G6712</f>
        <v>0</v>
      </c>
      <c r="G6687" s="2">
        <f>Electricity!H6712</f>
        <v>0</v>
      </c>
      <c r="H6687" s="2">
        <f>Electricity!I6712</f>
        <v>0</v>
      </c>
      <c r="I6687" s="2">
        <f>Electricity!J6712</f>
        <v>0</v>
      </c>
    </row>
    <row r="6688" spans="2:9" x14ac:dyDescent="0.35">
      <c r="B6688" s="458" t="str">
        <f t="shared" si="105"/>
        <v>10/06/2019 02:00:00 AM</v>
      </c>
      <c r="C6688" s="458">
        <v>43744</v>
      </c>
      <c r="D6688" s="459">
        <v>8.333333333333337E-2</v>
      </c>
      <c r="E6688" s="2">
        <f>Electricity!F6713</f>
        <v>0</v>
      </c>
      <c r="F6688" s="2">
        <f>Electricity!G6713</f>
        <v>0</v>
      </c>
      <c r="G6688" s="2">
        <f>Electricity!H6713</f>
        <v>0</v>
      </c>
      <c r="H6688" s="2">
        <f>Electricity!I6713</f>
        <v>0</v>
      </c>
      <c r="I6688" s="2">
        <f>Electricity!J6713</f>
        <v>0</v>
      </c>
    </row>
    <row r="6689" spans="2:9" x14ac:dyDescent="0.35">
      <c r="B6689" s="458" t="str">
        <f t="shared" si="105"/>
        <v>10/06/2019 03:00:00 AM</v>
      </c>
      <c r="C6689" s="458">
        <v>43744</v>
      </c>
      <c r="D6689" s="459">
        <v>0.12500000000000006</v>
      </c>
      <c r="E6689" s="2">
        <f>Electricity!F6714</f>
        <v>0</v>
      </c>
      <c r="F6689" s="2">
        <f>Electricity!G6714</f>
        <v>0</v>
      </c>
      <c r="G6689" s="2">
        <f>Electricity!H6714</f>
        <v>0</v>
      </c>
      <c r="H6689" s="2">
        <f>Electricity!I6714</f>
        <v>0</v>
      </c>
      <c r="I6689" s="2">
        <f>Electricity!J6714</f>
        <v>0</v>
      </c>
    </row>
    <row r="6690" spans="2:9" x14ac:dyDescent="0.35">
      <c r="B6690" s="458" t="str">
        <f t="shared" si="105"/>
        <v>10/06/2019 04:00:00 AM</v>
      </c>
      <c r="C6690" s="458">
        <v>43744</v>
      </c>
      <c r="D6690" s="459">
        <v>0.16666666666666669</v>
      </c>
      <c r="E6690" s="2">
        <f>Electricity!F6715</f>
        <v>0</v>
      </c>
      <c r="F6690" s="2">
        <f>Electricity!G6715</f>
        <v>0</v>
      </c>
      <c r="G6690" s="2">
        <f>Electricity!H6715</f>
        <v>0</v>
      </c>
      <c r="H6690" s="2">
        <f>Electricity!I6715</f>
        <v>0</v>
      </c>
      <c r="I6690" s="2">
        <f>Electricity!J6715</f>
        <v>0</v>
      </c>
    </row>
    <row r="6691" spans="2:9" x14ac:dyDescent="0.35">
      <c r="B6691" s="458" t="str">
        <f t="shared" si="105"/>
        <v>10/06/2019 05:00:00 AM</v>
      </c>
      <c r="C6691" s="458">
        <v>43744</v>
      </c>
      <c r="D6691" s="459">
        <v>0.20833333333333337</v>
      </c>
      <c r="E6691" s="2">
        <f>Electricity!F6716</f>
        <v>0</v>
      </c>
      <c r="F6691" s="2">
        <f>Electricity!G6716</f>
        <v>0</v>
      </c>
      <c r="G6691" s="2">
        <f>Electricity!H6716</f>
        <v>0</v>
      </c>
      <c r="H6691" s="2">
        <f>Electricity!I6716</f>
        <v>0</v>
      </c>
      <c r="I6691" s="2">
        <f>Electricity!J6716</f>
        <v>0</v>
      </c>
    </row>
    <row r="6692" spans="2:9" x14ac:dyDescent="0.35">
      <c r="B6692" s="458" t="str">
        <f t="shared" si="105"/>
        <v>10/06/2019 06:00:00 AM</v>
      </c>
      <c r="C6692" s="458">
        <v>43744</v>
      </c>
      <c r="D6692" s="459">
        <v>0.25</v>
      </c>
      <c r="E6692" s="2">
        <f>Electricity!F6717</f>
        <v>0</v>
      </c>
      <c r="F6692" s="2">
        <f>Electricity!G6717</f>
        <v>0</v>
      </c>
      <c r="G6692" s="2">
        <f>Electricity!H6717</f>
        <v>0</v>
      </c>
      <c r="H6692" s="2">
        <f>Electricity!I6717</f>
        <v>0</v>
      </c>
      <c r="I6692" s="2">
        <f>Electricity!J6717</f>
        <v>0</v>
      </c>
    </row>
    <row r="6693" spans="2:9" x14ac:dyDescent="0.35">
      <c r="B6693" s="458" t="str">
        <f t="shared" si="105"/>
        <v>10/06/2019 07:00:00 AM</v>
      </c>
      <c r="C6693" s="458">
        <v>43744</v>
      </c>
      <c r="D6693" s="459">
        <v>0.29166666666666669</v>
      </c>
      <c r="E6693" s="2">
        <f>Electricity!F6718</f>
        <v>0</v>
      </c>
      <c r="F6693" s="2">
        <f>Electricity!G6718</f>
        <v>0</v>
      </c>
      <c r="G6693" s="2">
        <f>Electricity!H6718</f>
        <v>0</v>
      </c>
      <c r="H6693" s="2">
        <f>Electricity!I6718</f>
        <v>0</v>
      </c>
      <c r="I6693" s="2">
        <f>Electricity!J6718</f>
        <v>0</v>
      </c>
    </row>
    <row r="6694" spans="2:9" x14ac:dyDescent="0.35">
      <c r="B6694" s="458" t="str">
        <f t="shared" si="105"/>
        <v>10/06/2019 08:00:00 AM</v>
      </c>
      <c r="C6694" s="458">
        <v>43744</v>
      </c>
      <c r="D6694" s="459">
        <v>0.33333333333333337</v>
      </c>
      <c r="E6694" s="2">
        <f>Electricity!F6719</f>
        <v>0</v>
      </c>
      <c r="F6694" s="2">
        <f>Electricity!G6719</f>
        <v>0</v>
      </c>
      <c r="G6694" s="2">
        <f>Electricity!H6719</f>
        <v>0</v>
      </c>
      <c r="H6694" s="2">
        <f>Electricity!I6719</f>
        <v>0</v>
      </c>
      <c r="I6694" s="2">
        <f>Electricity!J6719</f>
        <v>0</v>
      </c>
    </row>
    <row r="6695" spans="2:9" x14ac:dyDescent="0.35">
      <c r="B6695" s="458" t="str">
        <f t="shared" si="105"/>
        <v>10/06/2019 09:00:00 AM</v>
      </c>
      <c r="C6695" s="458">
        <v>43744</v>
      </c>
      <c r="D6695" s="459">
        <v>0.375</v>
      </c>
      <c r="E6695" s="2">
        <f>Electricity!F6720</f>
        <v>0</v>
      </c>
      <c r="F6695" s="2">
        <f>Electricity!G6720</f>
        <v>0</v>
      </c>
      <c r="G6695" s="2">
        <f>Electricity!H6720</f>
        <v>0</v>
      </c>
      <c r="H6695" s="2">
        <f>Electricity!I6720</f>
        <v>0</v>
      </c>
      <c r="I6695" s="2">
        <f>Electricity!J6720</f>
        <v>0</v>
      </c>
    </row>
    <row r="6696" spans="2:9" x14ac:dyDescent="0.35">
      <c r="B6696" s="458" t="str">
        <f t="shared" si="105"/>
        <v>10/06/2019 10:00:00 AM</v>
      </c>
      <c r="C6696" s="458">
        <v>43744</v>
      </c>
      <c r="D6696" s="459">
        <v>0.41666666666666669</v>
      </c>
      <c r="E6696" s="2">
        <f>Electricity!F6721</f>
        <v>0</v>
      </c>
      <c r="F6696" s="2">
        <f>Electricity!G6721</f>
        <v>0</v>
      </c>
      <c r="G6696" s="2">
        <f>Electricity!H6721</f>
        <v>0</v>
      </c>
      <c r="H6696" s="2">
        <f>Electricity!I6721</f>
        <v>0</v>
      </c>
      <c r="I6696" s="2">
        <f>Electricity!J6721</f>
        <v>0</v>
      </c>
    </row>
    <row r="6697" spans="2:9" x14ac:dyDescent="0.35">
      <c r="B6697" s="458" t="str">
        <f t="shared" si="105"/>
        <v>10/06/2019 11:00:00 AM</v>
      </c>
      <c r="C6697" s="458">
        <v>43744</v>
      </c>
      <c r="D6697" s="459">
        <v>0.45833333333333337</v>
      </c>
      <c r="E6697" s="2">
        <f>Electricity!F6722</f>
        <v>0</v>
      </c>
      <c r="F6697" s="2">
        <f>Electricity!G6722</f>
        <v>0</v>
      </c>
      <c r="G6697" s="2">
        <f>Electricity!H6722</f>
        <v>0</v>
      </c>
      <c r="H6697" s="2">
        <f>Electricity!I6722</f>
        <v>0</v>
      </c>
      <c r="I6697" s="2">
        <f>Electricity!J6722</f>
        <v>0</v>
      </c>
    </row>
    <row r="6698" spans="2:9" x14ac:dyDescent="0.35">
      <c r="B6698" s="458" t="str">
        <f t="shared" si="105"/>
        <v>10/06/2019 12:00:00 PM</v>
      </c>
      <c r="C6698" s="458">
        <v>43744</v>
      </c>
      <c r="D6698" s="459">
        <v>0.50000000000000011</v>
      </c>
      <c r="E6698" s="2">
        <f>Electricity!F6723</f>
        <v>0</v>
      </c>
      <c r="F6698" s="2">
        <f>Electricity!G6723</f>
        <v>0</v>
      </c>
      <c r="G6698" s="2">
        <f>Electricity!H6723</f>
        <v>0</v>
      </c>
      <c r="H6698" s="2">
        <f>Electricity!I6723</f>
        <v>0</v>
      </c>
      <c r="I6698" s="2">
        <f>Electricity!J6723</f>
        <v>0</v>
      </c>
    </row>
    <row r="6699" spans="2:9" x14ac:dyDescent="0.35">
      <c r="B6699" s="458" t="str">
        <f t="shared" si="105"/>
        <v>10/06/2019 01:00:00 PM</v>
      </c>
      <c r="C6699" s="458">
        <v>43744</v>
      </c>
      <c r="D6699" s="459">
        <v>0.54166666666666674</v>
      </c>
      <c r="E6699" s="2">
        <f>Electricity!F6724</f>
        <v>0</v>
      </c>
      <c r="F6699" s="2">
        <f>Electricity!G6724</f>
        <v>0</v>
      </c>
      <c r="G6699" s="2">
        <f>Electricity!H6724</f>
        <v>0</v>
      </c>
      <c r="H6699" s="2">
        <f>Electricity!I6724</f>
        <v>0</v>
      </c>
      <c r="I6699" s="2">
        <f>Electricity!J6724</f>
        <v>0</v>
      </c>
    </row>
    <row r="6700" spans="2:9" x14ac:dyDescent="0.35">
      <c r="B6700" s="458" t="str">
        <f t="shared" si="105"/>
        <v>10/06/2019 02:00:00 PM</v>
      </c>
      <c r="C6700" s="458">
        <v>43744</v>
      </c>
      <c r="D6700" s="459">
        <v>0.58333333333333337</v>
      </c>
      <c r="E6700" s="2">
        <f>Electricity!F6725</f>
        <v>0</v>
      </c>
      <c r="F6700" s="2">
        <f>Electricity!G6725</f>
        <v>0</v>
      </c>
      <c r="G6700" s="2">
        <f>Electricity!H6725</f>
        <v>0</v>
      </c>
      <c r="H6700" s="2">
        <f>Electricity!I6725</f>
        <v>0</v>
      </c>
      <c r="I6700" s="2">
        <f>Electricity!J6725</f>
        <v>0</v>
      </c>
    </row>
    <row r="6701" spans="2:9" x14ac:dyDescent="0.35">
      <c r="B6701" s="458" t="str">
        <f t="shared" si="105"/>
        <v>10/06/2019 03:00:00 PM</v>
      </c>
      <c r="C6701" s="458">
        <v>43744</v>
      </c>
      <c r="D6701" s="459">
        <v>0.62500000000000011</v>
      </c>
      <c r="E6701" s="2">
        <f>Electricity!F6726</f>
        <v>0</v>
      </c>
      <c r="F6701" s="2">
        <f>Electricity!G6726</f>
        <v>0</v>
      </c>
      <c r="G6701" s="2">
        <f>Electricity!H6726</f>
        <v>0</v>
      </c>
      <c r="H6701" s="2">
        <f>Electricity!I6726</f>
        <v>0</v>
      </c>
      <c r="I6701" s="2">
        <f>Electricity!J6726</f>
        <v>0</v>
      </c>
    </row>
    <row r="6702" spans="2:9" x14ac:dyDescent="0.35">
      <c r="B6702" s="458" t="str">
        <f t="shared" si="105"/>
        <v>10/06/2019 04:00:00 PM</v>
      </c>
      <c r="C6702" s="458">
        <v>43744</v>
      </c>
      <c r="D6702" s="459">
        <v>0.66666666666666674</v>
      </c>
      <c r="E6702" s="2">
        <f>Electricity!F6727</f>
        <v>0</v>
      </c>
      <c r="F6702" s="2">
        <f>Electricity!G6727</f>
        <v>0</v>
      </c>
      <c r="G6702" s="2">
        <f>Electricity!H6727</f>
        <v>0</v>
      </c>
      <c r="H6702" s="2">
        <f>Electricity!I6727</f>
        <v>0</v>
      </c>
      <c r="I6702" s="2">
        <f>Electricity!J6727</f>
        <v>0</v>
      </c>
    </row>
    <row r="6703" spans="2:9" x14ac:dyDescent="0.35">
      <c r="B6703" s="458" t="str">
        <f t="shared" si="105"/>
        <v>10/06/2019 05:00:00 PM</v>
      </c>
      <c r="C6703" s="458">
        <v>43744</v>
      </c>
      <c r="D6703" s="459">
        <v>0.70833333333333337</v>
      </c>
      <c r="E6703" s="2">
        <f>Electricity!F6728</f>
        <v>0</v>
      </c>
      <c r="F6703" s="2">
        <f>Electricity!G6728</f>
        <v>0</v>
      </c>
      <c r="G6703" s="2">
        <f>Electricity!H6728</f>
        <v>0</v>
      </c>
      <c r="H6703" s="2">
        <f>Electricity!I6728</f>
        <v>0</v>
      </c>
      <c r="I6703" s="2">
        <f>Electricity!J6728</f>
        <v>0</v>
      </c>
    </row>
    <row r="6704" spans="2:9" x14ac:dyDescent="0.35">
      <c r="B6704" s="458" t="str">
        <f t="shared" si="105"/>
        <v>10/06/2019 06:00:00 PM</v>
      </c>
      <c r="C6704" s="458">
        <v>43744</v>
      </c>
      <c r="D6704" s="459">
        <v>0.75000000000000011</v>
      </c>
      <c r="E6704" s="2">
        <f>Electricity!F6729</f>
        <v>0</v>
      </c>
      <c r="F6704" s="2">
        <f>Electricity!G6729</f>
        <v>0</v>
      </c>
      <c r="G6704" s="2">
        <f>Electricity!H6729</f>
        <v>0</v>
      </c>
      <c r="H6704" s="2">
        <f>Electricity!I6729</f>
        <v>0</v>
      </c>
      <c r="I6704" s="2">
        <f>Electricity!J6729</f>
        <v>0</v>
      </c>
    </row>
    <row r="6705" spans="2:9" x14ac:dyDescent="0.35">
      <c r="B6705" s="458" t="str">
        <f t="shared" si="105"/>
        <v>10/06/2019 07:00:00 PM</v>
      </c>
      <c r="C6705" s="458">
        <v>43744</v>
      </c>
      <c r="D6705" s="459">
        <v>0.79166666666666674</v>
      </c>
      <c r="E6705" s="2">
        <f>Electricity!F6730</f>
        <v>0</v>
      </c>
      <c r="F6705" s="2">
        <f>Electricity!G6730</f>
        <v>0</v>
      </c>
      <c r="G6705" s="2">
        <f>Electricity!H6730</f>
        <v>0</v>
      </c>
      <c r="H6705" s="2">
        <f>Electricity!I6730</f>
        <v>0</v>
      </c>
      <c r="I6705" s="2">
        <f>Electricity!J6730</f>
        <v>0</v>
      </c>
    </row>
    <row r="6706" spans="2:9" x14ac:dyDescent="0.35">
      <c r="B6706" s="458" t="str">
        <f t="shared" si="105"/>
        <v>10/06/2019 08:00:00 PM</v>
      </c>
      <c r="C6706" s="458">
        <v>43744</v>
      </c>
      <c r="D6706" s="459">
        <v>0.83333333333333337</v>
      </c>
      <c r="E6706" s="2">
        <f>Electricity!F6731</f>
        <v>0</v>
      </c>
      <c r="F6706" s="2">
        <f>Electricity!G6731</f>
        <v>0</v>
      </c>
      <c r="G6706" s="2">
        <f>Electricity!H6731</f>
        <v>0</v>
      </c>
      <c r="H6706" s="2">
        <f>Electricity!I6731</f>
        <v>0</v>
      </c>
      <c r="I6706" s="2">
        <f>Electricity!J6731</f>
        <v>0</v>
      </c>
    </row>
    <row r="6707" spans="2:9" x14ac:dyDescent="0.35">
      <c r="B6707" s="458" t="str">
        <f t="shared" si="105"/>
        <v>10/06/2019 09:00:00 PM</v>
      </c>
      <c r="C6707" s="458">
        <v>43744</v>
      </c>
      <c r="D6707" s="459">
        <v>0.87500000000000011</v>
      </c>
      <c r="E6707" s="2">
        <f>Electricity!F6732</f>
        <v>0</v>
      </c>
      <c r="F6707" s="2">
        <f>Electricity!G6732</f>
        <v>0</v>
      </c>
      <c r="G6707" s="2">
        <f>Electricity!H6732</f>
        <v>0</v>
      </c>
      <c r="H6707" s="2">
        <f>Electricity!I6732</f>
        <v>0</v>
      </c>
      <c r="I6707" s="2">
        <f>Electricity!J6732</f>
        <v>0</v>
      </c>
    </row>
    <row r="6708" spans="2:9" x14ac:dyDescent="0.35">
      <c r="B6708" s="458" t="str">
        <f t="shared" si="105"/>
        <v>10/06/2019 10:00:00 PM</v>
      </c>
      <c r="C6708" s="458">
        <v>43744</v>
      </c>
      <c r="D6708" s="459">
        <v>0.91666666666666674</v>
      </c>
      <c r="E6708" s="2">
        <f>Electricity!F6733</f>
        <v>0</v>
      </c>
      <c r="F6708" s="2">
        <f>Electricity!G6733</f>
        <v>0</v>
      </c>
      <c r="G6708" s="2">
        <f>Electricity!H6733</f>
        <v>0</v>
      </c>
      <c r="H6708" s="2">
        <f>Electricity!I6733</f>
        <v>0</v>
      </c>
      <c r="I6708" s="2">
        <f>Electricity!J6733</f>
        <v>0</v>
      </c>
    </row>
    <row r="6709" spans="2:9" x14ac:dyDescent="0.35">
      <c r="B6709" s="458" t="str">
        <f t="shared" si="105"/>
        <v>10/06/2019 11:00:00 PM</v>
      </c>
      <c r="C6709" s="458">
        <v>43744</v>
      </c>
      <c r="D6709" s="459">
        <v>0.95833333333333337</v>
      </c>
      <c r="E6709" s="2">
        <f>Electricity!F6734</f>
        <v>0</v>
      </c>
      <c r="F6709" s="2">
        <f>Electricity!G6734</f>
        <v>0</v>
      </c>
      <c r="G6709" s="2">
        <f>Electricity!H6734</f>
        <v>0</v>
      </c>
      <c r="H6709" s="2">
        <f>Electricity!I6734</f>
        <v>0</v>
      </c>
      <c r="I6709" s="2">
        <f>Electricity!J6734</f>
        <v>0</v>
      </c>
    </row>
    <row r="6710" spans="2:9" x14ac:dyDescent="0.35">
      <c r="B6710" s="458" t="str">
        <f t="shared" si="105"/>
        <v>10/07/2019 12:00:00 AM</v>
      </c>
      <c r="C6710" s="458">
        <v>43745</v>
      </c>
      <c r="D6710" s="459">
        <v>3.1225022567582528E-17</v>
      </c>
      <c r="E6710" s="2">
        <f>Electricity!F6735</f>
        <v>0</v>
      </c>
      <c r="F6710" s="2">
        <f>Electricity!G6735</f>
        <v>0</v>
      </c>
      <c r="G6710" s="2">
        <f>Electricity!H6735</f>
        <v>0</v>
      </c>
      <c r="H6710" s="2">
        <f>Electricity!I6735</f>
        <v>0</v>
      </c>
      <c r="I6710" s="2">
        <f>Electricity!J6735</f>
        <v>0</v>
      </c>
    </row>
    <row r="6711" spans="2:9" x14ac:dyDescent="0.35">
      <c r="B6711" s="458" t="str">
        <f t="shared" si="105"/>
        <v>10/07/2019 01:00:00 AM</v>
      </c>
      <c r="C6711" s="458">
        <v>43745</v>
      </c>
      <c r="D6711" s="459">
        <v>4.1666666666666699E-2</v>
      </c>
      <c r="E6711" s="2">
        <f>Electricity!F6736</f>
        <v>0</v>
      </c>
      <c r="F6711" s="2">
        <f>Electricity!G6736</f>
        <v>0</v>
      </c>
      <c r="G6711" s="2">
        <f>Electricity!H6736</f>
        <v>0</v>
      </c>
      <c r="H6711" s="2">
        <f>Electricity!I6736</f>
        <v>0</v>
      </c>
      <c r="I6711" s="2">
        <f>Electricity!J6736</f>
        <v>0</v>
      </c>
    </row>
    <row r="6712" spans="2:9" x14ac:dyDescent="0.35">
      <c r="B6712" s="458" t="str">
        <f t="shared" si="105"/>
        <v>10/07/2019 02:00:00 AM</v>
      </c>
      <c r="C6712" s="458">
        <v>43745</v>
      </c>
      <c r="D6712" s="459">
        <v>8.333333333333337E-2</v>
      </c>
      <c r="E6712" s="2">
        <f>Electricity!F6737</f>
        <v>0</v>
      </c>
      <c r="F6712" s="2">
        <f>Electricity!G6737</f>
        <v>0</v>
      </c>
      <c r="G6712" s="2">
        <f>Electricity!H6737</f>
        <v>0</v>
      </c>
      <c r="H6712" s="2">
        <f>Electricity!I6737</f>
        <v>0</v>
      </c>
      <c r="I6712" s="2">
        <f>Electricity!J6737</f>
        <v>0</v>
      </c>
    </row>
    <row r="6713" spans="2:9" x14ac:dyDescent="0.35">
      <c r="B6713" s="458" t="str">
        <f t="shared" si="105"/>
        <v>10/07/2019 03:00:00 AM</v>
      </c>
      <c r="C6713" s="458">
        <v>43745</v>
      </c>
      <c r="D6713" s="459">
        <v>0.12500000000000006</v>
      </c>
      <c r="E6713" s="2">
        <f>Electricity!F6738</f>
        <v>0</v>
      </c>
      <c r="F6713" s="2">
        <f>Electricity!G6738</f>
        <v>0</v>
      </c>
      <c r="G6713" s="2">
        <f>Electricity!H6738</f>
        <v>0</v>
      </c>
      <c r="H6713" s="2">
        <f>Electricity!I6738</f>
        <v>0</v>
      </c>
      <c r="I6713" s="2">
        <f>Electricity!J6738</f>
        <v>0</v>
      </c>
    </row>
    <row r="6714" spans="2:9" x14ac:dyDescent="0.35">
      <c r="B6714" s="458" t="str">
        <f t="shared" si="105"/>
        <v>10/07/2019 04:00:00 AM</v>
      </c>
      <c r="C6714" s="458">
        <v>43745</v>
      </c>
      <c r="D6714" s="459">
        <v>0.16666666666666669</v>
      </c>
      <c r="E6714" s="2">
        <f>Electricity!F6739</f>
        <v>0</v>
      </c>
      <c r="F6714" s="2">
        <f>Electricity!G6739</f>
        <v>0</v>
      </c>
      <c r="G6714" s="2">
        <f>Electricity!H6739</f>
        <v>0</v>
      </c>
      <c r="H6714" s="2">
        <f>Electricity!I6739</f>
        <v>0</v>
      </c>
      <c r="I6714" s="2">
        <f>Electricity!J6739</f>
        <v>0</v>
      </c>
    </row>
    <row r="6715" spans="2:9" x14ac:dyDescent="0.35">
      <c r="B6715" s="458" t="str">
        <f t="shared" si="105"/>
        <v>10/07/2019 05:00:00 AM</v>
      </c>
      <c r="C6715" s="458">
        <v>43745</v>
      </c>
      <c r="D6715" s="459">
        <v>0.20833333333333337</v>
      </c>
      <c r="E6715" s="2">
        <f>Electricity!F6740</f>
        <v>0</v>
      </c>
      <c r="F6715" s="2">
        <f>Electricity!G6740</f>
        <v>0</v>
      </c>
      <c r="G6715" s="2">
        <f>Electricity!H6740</f>
        <v>0</v>
      </c>
      <c r="H6715" s="2">
        <f>Electricity!I6740</f>
        <v>0</v>
      </c>
      <c r="I6715" s="2">
        <f>Electricity!J6740</f>
        <v>0</v>
      </c>
    </row>
    <row r="6716" spans="2:9" x14ac:dyDescent="0.35">
      <c r="B6716" s="458" t="str">
        <f t="shared" si="105"/>
        <v>10/07/2019 06:00:00 AM</v>
      </c>
      <c r="C6716" s="458">
        <v>43745</v>
      </c>
      <c r="D6716" s="459">
        <v>0.25</v>
      </c>
      <c r="E6716" s="2">
        <f>Electricity!F6741</f>
        <v>0</v>
      </c>
      <c r="F6716" s="2">
        <f>Electricity!G6741</f>
        <v>0</v>
      </c>
      <c r="G6716" s="2">
        <f>Electricity!H6741</f>
        <v>0</v>
      </c>
      <c r="H6716" s="2">
        <f>Electricity!I6741</f>
        <v>0</v>
      </c>
      <c r="I6716" s="2">
        <f>Electricity!J6741</f>
        <v>0</v>
      </c>
    </row>
    <row r="6717" spans="2:9" x14ac:dyDescent="0.35">
      <c r="B6717" s="458" t="str">
        <f t="shared" si="105"/>
        <v>10/07/2019 07:00:00 AM</v>
      </c>
      <c r="C6717" s="458">
        <v>43745</v>
      </c>
      <c r="D6717" s="459">
        <v>0.29166666666666669</v>
      </c>
      <c r="E6717" s="2">
        <f>Electricity!F6742</f>
        <v>0</v>
      </c>
      <c r="F6717" s="2">
        <f>Electricity!G6742</f>
        <v>0</v>
      </c>
      <c r="G6717" s="2">
        <f>Electricity!H6742</f>
        <v>0</v>
      </c>
      <c r="H6717" s="2">
        <f>Electricity!I6742</f>
        <v>0</v>
      </c>
      <c r="I6717" s="2">
        <f>Electricity!J6742</f>
        <v>0</v>
      </c>
    </row>
    <row r="6718" spans="2:9" x14ac:dyDescent="0.35">
      <c r="B6718" s="458" t="str">
        <f t="shared" si="105"/>
        <v>10/07/2019 08:00:00 AM</v>
      </c>
      <c r="C6718" s="458">
        <v>43745</v>
      </c>
      <c r="D6718" s="459">
        <v>0.33333333333333337</v>
      </c>
      <c r="E6718" s="2">
        <f>Electricity!F6743</f>
        <v>0</v>
      </c>
      <c r="F6718" s="2">
        <f>Electricity!G6743</f>
        <v>0</v>
      </c>
      <c r="G6718" s="2">
        <f>Electricity!H6743</f>
        <v>0</v>
      </c>
      <c r="H6718" s="2">
        <f>Electricity!I6743</f>
        <v>0</v>
      </c>
      <c r="I6718" s="2">
        <f>Electricity!J6743</f>
        <v>0</v>
      </c>
    </row>
    <row r="6719" spans="2:9" x14ac:dyDescent="0.35">
      <c r="B6719" s="458" t="str">
        <f t="shared" si="105"/>
        <v>10/07/2019 09:00:00 AM</v>
      </c>
      <c r="C6719" s="458">
        <v>43745</v>
      </c>
      <c r="D6719" s="459">
        <v>0.375</v>
      </c>
      <c r="E6719" s="2">
        <f>Electricity!F6744</f>
        <v>0</v>
      </c>
      <c r="F6719" s="2">
        <f>Electricity!G6744</f>
        <v>0</v>
      </c>
      <c r="G6719" s="2">
        <f>Electricity!H6744</f>
        <v>0</v>
      </c>
      <c r="H6719" s="2">
        <f>Electricity!I6744</f>
        <v>0</v>
      </c>
      <c r="I6719" s="2">
        <f>Electricity!J6744</f>
        <v>0</v>
      </c>
    </row>
    <row r="6720" spans="2:9" x14ac:dyDescent="0.35">
      <c r="B6720" s="458" t="str">
        <f t="shared" si="105"/>
        <v>10/07/2019 10:00:00 AM</v>
      </c>
      <c r="C6720" s="458">
        <v>43745</v>
      </c>
      <c r="D6720" s="459">
        <v>0.41666666666666669</v>
      </c>
      <c r="E6720" s="2">
        <f>Electricity!F6745</f>
        <v>0</v>
      </c>
      <c r="F6720" s="2">
        <f>Electricity!G6745</f>
        <v>0</v>
      </c>
      <c r="G6720" s="2">
        <f>Electricity!H6745</f>
        <v>0</v>
      </c>
      <c r="H6720" s="2">
        <f>Electricity!I6745</f>
        <v>0</v>
      </c>
      <c r="I6720" s="2">
        <f>Electricity!J6745</f>
        <v>0</v>
      </c>
    </row>
    <row r="6721" spans="2:9" x14ac:dyDescent="0.35">
      <c r="B6721" s="458" t="str">
        <f t="shared" si="105"/>
        <v>10/07/2019 11:00:00 AM</v>
      </c>
      <c r="C6721" s="458">
        <v>43745</v>
      </c>
      <c r="D6721" s="459">
        <v>0.45833333333333337</v>
      </c>
      <c r="E6721" s="2">
        <f>Electricity!F6746</f>
        <v>0</v>
      </c>
      <c r="F6721" s="2">
        <f>Electricity!G6746</f>
        <v>0</v>
      </c>
      <c r="G6721" s="2">
        <f>Electricity!H6746</f>
        <v>0</v>
      </c>
      <c r="H6721" s="2">
        <f>Electricity!I6746</f>
        <v>0</v>
      </c>
      <c r="I6721" s="2">
        <f>Electricity!J6746</f>
        <v>0</v>
      </c>
    </row>
    <row r="6722" spans="2:9" x14ac:dyDescent="0.35">
      <c r="B6722" s="458" t="str">
        <f t="shared" si="105"/>
        <v>10/07/2019 12:00:00 PM</v>
      </c>
      <c r="C6722" s="458">
        <v>43745</v>
      </c>
      <c r="D6722" s="459">
        <v>0.50000000000000011</v>
      </c>
      <c r="E6722" s="2">
        <f>Electricity!F6747</f>
        <v>0</v>
      </c>
      <c r="F6722" s="2">
        <f>Electricity!G6747</f>
        <v>0</v>
      </c>
      <c r="G6722" s="2">
        <f>Electricity!H6747</f>
        <v>0</v>
      </c>
      <c r="H6722" s="2">
        <f>Electricity!I6747</f>
        <v>0</v>
      </c>
      <c r="I6722" s="2">
        <f>Electricity!J6747</f>
        <v>0</v>
      </c>
    </row>
    <row r="6723" spans="2:9" x14ac:dyDescent="0.35">
      <c r="B6723" s="458" t="str">
        <f t="shared" si="105"/>
        <v>10/07/2019 01:00:00 PM</v>
      </c>
      <c r="C6723" s="458">
        <v>43745</v>
      </c>
      <c r="D6723" s="459">
        <v>0.54166666666666674</v>
      </c>
      <c r="E6723" s="2">
        <f>Electricity!F6748</f>
        <v>0</v>
      </c>
      <c r="F6723" s="2">
        <f>Electricity!G6748</f>
        <v>0</v>
      </c>
      <c r="G6723" s="2">
        <f>Electricity!H6748</f>
        <v>0</v>
      </c>
      <c r="H6723" s="2">
        <f>Electricity!I6748</f>
        <v>0</v>
      </c>
      <c r="I6723" s="2">
        <f>Electricity!J6748</f>
        <v>0</v>
      </c>
    </row>
    <row r="6724" spans="2:9" x14ac:dyDescent="0.35">
      <c r="B6724" s="458" t="str">
        <f t="shared" si="105"/>
        <v>10/07/2019 02:00:00 PM</v>
      </c>
      <c r="C6724" s="458">
        <v>43745</v>
      </c>
      <c r="D6724" s="459">
        <v>0.58333333333333337</v>
      </c>
      <c r="E6724" s="2">
        <f>Electricity!F6749</f>
        <v>0</v>
      </c>
      <c r="F6724" s="2">
        <f>Electricity!G6749</f>
        <v>0</v>
      </c>
      <c r="G6724" s="2">
        <f>Electricity!H6749</f>
        <v>0</v>
      </c>
      <c r="H6724" s="2">
        <f>Electricity!I6749</f>
        <v>0</v>
      </c>
      <c r="I6724" s="2">
        <f>Electricity!J6749</f>
        <v>0</v>
      </c>
    </row>
    <row r="6725" spans="2:9" x14ac:dyDescent="0.35">
      <c r="B6725" s="458" t="str">
        <f t="shared" si="105"/>
        <v>10/07/2019 03:00:00 PM</v>
      </c>
      <c r="C6725" s="458">
        <v>43745</v>
      </c>
      <c r="D6725" s="459">
        <v>0.62500000000000011</v>
      </c>
      <c r="E6725" s="2">
        <f>Electricity!F6750</f>
        <v>0</v>
      </c>
      <c r="F6725" s="2">
        <f>Electricity!G6750</f>
        <v>0</v>
      </c>
      <c r="G6725" s="2">
        <f>Electricity!H6750</f>
        <v>0</v>
      </c>
      <c r="H6725" s="2">
        <f>Electricity!I6750</f>
        <v>0</v>
      </c>
      <c r="I6725" s="2">
        <f>Electricity!J6750</f>
        <v>0</v>
      </c>
    </row>
    <row r="6726" spans="2:9" x14ac:dyDescent="0.35">
      <c r="B6726" s="458" t="str">
        <f t="shared" si="105"/>
        <v>10/07/2019 04:00:00 PM</v>
      </c>
      <c r="C6726" s="458">
        <v>43745</v>
      </c>
      <c r="D6726" s="459">
        <v>0.66666666666666674</v>
      </c>
      <c r="E6726" s="2">
        <f>Electricity!F6751</f>
        <v>0</v>
      </c>
      <c r="F6726" s="2">
        <f>Electricity!G6751</f>
        <v>0</v>
      </c>
      <c r="G6726" s="2">
        <f>Electricity!H6751</f>
        <v>0</v>
      </c>
      <c r="H6726" s="2">
        <f>Electricity!I6751</f>
        <v>0</v>
      </c>
      <c r="I6726" s="2">
        <f>Electricity!J6751</f>
        <v>0</v>
      </c>
    </row>
    <row r="6727" spans="2:9" x14ac:dyDescent="0.35">
      <c r="B6727" s="458" t="str">
        <f t="shared" si="105"/>
        <v>10/07/2019 05:00:00 PM</v>
      </c>
      <c r="C6727" s="458">
        <v>43745</v>
      </c>
      <c r="D6727" s="459">
        <v>0.70833333333333337</v>
      </c>
      <c r="E6727" s="2">
        <f>Electricity!F6752</f>
        <v>0</v>
      </c>
      <c r="F6727" s="2">
        <f>Electricity!G6752</f>
        <v>0</v>
      </c>
      <c r="G6727" s="2">
        <f>Electricity!H6752</f>
        <v>0</v>
      </c>
      <c r="H6727" s="2">
        <f>Electricity!I6752</f>
        <v>0</v>
      </c>
      <c r="I6727" s="2">
        <f>Electricity!J6752</f>
        <v>0</v>
      </c>
    </row>
    <row r="6728" spans="2:9" x14ac:dyDescent="0.35">
      <c r="B6728" s="458" t="str">
        <f t="shared" si="105"/>
        <v>10/07/2019 06:00:00 PM</v>
      </c>
      <c r="C6728" s="458">
        <v>43745</v>
      </c>
      <c r="D6728" s="459">
        <v>0.75000000000000011</v>
      </c>
      <c r="E6728" s="2">
        <f>Electricity!F6753</f>
        <v>0</v>
      </c>
      <c r="F6728" s="2">
        <f>Electricity!G6753</f>
        <v>0</v>
      </c>
      <c r="G6728" s="2">
        <f>Electricity!H6753</f>
        <v>0</v>
      </c>
      <c r="H6728" s="2">
        <f>Electricity!I6753</f>
        <v>0</v>
      </c>
      <c r="I6728" s="2">
        <f>Electricity!J6753</f>
        <v>0</v>
      </c>
    </row>
    <row r="6729" spans="2:9" x14ac:dyDescent="0.35">
      <c r="B6729" s="458" t="str">
        <f t="shared" si="105"/>
        <v>10/07/2019 07:00:00 PM</v>
      </c>
      <c r="C6729" s="458">
        <v>43745</v>
      </c>
      <c r="D6729" s="459">
        <v>0.79166666666666674</v>
      </c>
      <c r="E6729" s="2">
        <f>Electricity!F6754</f>
        <v>0</v>
      </c>
      <c r="F6729" s="2">
        <f>Electricity!G6754</f>
        <v>0</v>
      </c>
      <c r="G6729" s="2">
        <f>Electricity!H6754</f>
        <v>0</v>
      </c>
      <c r="H6729" s="2">
        <f>Electricity!I6754</f>
        <v>0</v>
      </c>
      <c r="I6729" s="2">
        <f>Electricity!J6754</f>
        <v>0</v>
      </c>
    </row>
    <row r="6730" spans="2:9" x14ac:dyDescent="0.35">
      <c r="B6730" s="458" t="str">
        <f t="shared" si="105"/>
        <v>10/07/2019 08:00:00 PM</v>
      </c>
      <c r="C6730" s="458">
        <v>43745</v>
      </c>
      <c r="D6730" s="459">
        <v>0.83333333333333337</v>
      </c>
      <c r="E6730" s="2">
        <f>Electricity!F6755</f>
        <v>0</v>
      </c>
      <c r="F6730" s="2">
        <f>Electricity!G6755</f>
        <v>0</v>
      </c>
      <c r="G6730" s="2">
        <f>Electricity!H6755</f>
        <v>0</v>
      </c>
      <c r="H6730" s="2">
        <f>Electricity!I6755</f>
        <v>0</v>
      </c>
      <c r="I6730" s="2">
        <f>Electricity!J6755</f>
        <v>0</v>
      </c>
    </row>
    <row r="6731" spans="2:9" x14ac:dyDescent="0.35">
      <c r="B6731" s="458" t="str">
        <f t="shared" si="105"/>
        <v>10/07/2019 09:00:00 PM</v>
      </c>
      <c r="C6731" s="458">
        <v>43745</v>
      </c>
      <c r="D6731" s="459">
        <v>0.87500000000000011</v>
      </c>
      <c r="E6731" s="2">
        <f>Electricity!F6756</f>
        <v>0</v>
      </c>
      <c r="F6731" s="2">
        <f>Electricity!G6756</f>
        <v>0</v>
      </c>
      <c r="G6731" s="2">
        <f>Electricity!H6756</f>
        <v>0</v>
      </c>
      <c r="H6731" s="2">
        <f>Electricity!I6756</f>
        <v>0</v>
      </c>
      <c r="I6731" s="2">
        <f>Electricity!J6756</f>
        <v>0</v>
      </c>
    </row>
    <row r="6732" spans="2:9" x14ac:dyDescent="0.35">
      <c r="B6732" s="458" t="str">
        <f t="shared" si="105"/>
        <v>10/07/2019 10:00:00 PM</v>
      </c>
      <c r="C6732" s="458">
        <v>43745</v>
      </c>
      <c r="D6732" s="459">
        <v>0.91666666666666674</v>
      </c>
      <c r="E6732" s="2">
        <f>Electricity!F6757</f>
        <v>0</v>
      </c>
      <c r="F6732" s="2">
        <f>Electricity!G6757</f>
        <v>0</v>
      </c>
      <c r="G6732" s="2">
        <f>Electricity!H6757</f>
        <v>0</v>
      </c>
      <c r="H6732" s="2">
        <f>Electricity!I6757</f>
        <v>0</v>
      </c>
      <c r="I6732" s="2">
        <f>Electricity!J6757</f>
        <v>0</v>
      </c>
    </row>
    <row r="6733" spans="2:9" x14ac:dyDescent="0.35">
      <c r="B6733" s="458" t="str">
        <f t="shared" si="105"/>
        <v>10/07/2019 11:00:00 PM</v>
      </c>
      <c r="C6733" s="458">
        <v>43745</v>
      </c>
      <c r="D6733" s="459">
        <v>0.95833333333333337</v>
      </c>
      <c r="E6733" s="2">
        <f>Electricity!F6758</f>
        <v>0</v>
      </c>
      <c r="F6733" s="2">
        <f>Electricity!G6758</f>
        <v>0</v>
      </c>
      <c r="G6733" s="2">
        <f>Electricity!H6758</f>
        <v>0</v>
      </c>
      <c r="H6733" s="2">
        <f>Electricity!I6758</f>
        <v>0</v>
      </c>
      <c r="I6733" s="2">
        <f>Electricity!J6758</f>
        <v>0</v>
      </c>
    </row>
    <row r="6734" spans="2:9" x14ac:dyDescent="0.35">
      <c r="B6734" s="458" t="str">
        <f t="shared" si="105"/>
        <v>10/08/2019 12:00:00 AM</v>
      </c>
      <c r="C6734" s="458">
        <v>43746</v>
      </c>
      <c r="D6734" s="459">
        <v>3.1225022567582528E-17</v>
      </c>
      <c r="E6734" s="2">
        <f>Electricity!F6759</f>
        <v>0</v>
      </c>
      <c r="F6734" s="2">
        <f>Electricity!G6759</f>
        <v>0</v>
      </c>
      <c r="G6734" s="2">
        <f>Electricity!H6759</f>
        <v>0</v>
      </c>
      <c r="H6734" s="2">
        <f>Electricity!I6759</f>
        <v>0</v>
      </c>
      <c r="I6734" s="2">
        <f>Electricity!J6759</f>
        <v>0</v>
      </c>
    </row>
    <row r="6735" spans="2:9" x14ac:dyDescent="0.35">
      <c r="B6735" s="458" t="str">
        <f t="shared" ref="B6735:B6798" si="106">CONCATENATE(TEXT(C6735,"mm/dd/yyyy")," ",TEXT(D6735,"hh:mm:ss AM/PM"))</f>
        <v>10/08/2019 01:00:00 AM</v>
      </c>
      <c r="C6735" s="458">
        <v>43746</v>
      </c>
      <c r="D6735" s="459">
        <v>4.1666666666666699E-2</v>
      </c>
      <c r="E6735" s="2">
        <f>Electricity!F6760</f>
        <v>0</v>
      </c>
      <c r="F6735" s="2">
        <f>Electricity!G6760</f>
        <v>0</v>
      </c>
      <c r="G6735" s="2">
        <f>Electricity!H6760</f>
        <v>0</v>
      </c>
      <c r="H6735" s="2">
        <f>Electricity!I6760</f>
        <v>0</v>
      </c>
      <c r="I6735" s="2">
        <f>Electricity!J6760</f>
        <v>0</v>
      </c>
    </row>
    <row r="6736" spans="2:9" x14ac:dyDescent="0.35">
      <c r="B6736" s="458" t="str">
        <f t="shared" si="106"/>
        <v>10/08/2019 02:00:00 AM</v>
      </c>
      <c r="C6736" s="458">
        <v>43746</v>
      </c>
      <c r="D6736" s="459">
        <v>8.333333333333337E-2</v>
      </c>
      <c r="E6736" s="2">
        <f>Electricity!F6761</f>
        <v>0</v>
      </c>
      <c r="F6736" s="2">
        <f>Electricity!G6761</f>
        <v>0</v>
      </c>
      <c r="G6736" s="2">
        <f>Electricity!H6761</f>
        <v>0</v>
      </c>
      <c r="H6736" s="2">
        <f>Electricity!I6761</f>
        <v>0</v>
      </c>
      <c r="I6736" s="2">
        <f>Electricity!J6761</f>
        <v>0</v>
      </c>
    </row>
    <row r="6737" spans="2:9" x14ac:dyDescent="0.35">
      <c r="B6737" s="458" t="str">
        <f t="shared" si="106"/>
        <v>10/08/2019 03:00:00 AM</v>
      </c>
      <c r="C6737" s="458">
        <v>43746</v>
      </c>
      <c r="D6737" s="459">
        <v>0.12500000000000006</v>
      </c>
      <c r="E6737" s="2">
        <f>Electricity!F6762</f>
        <v>0</v>
      </c>
      <c r="F6737" s="2">
        <f>Electricity!G6762</f>
        <v>0</v>
      </c>
      <c r="G6737" s="2">
        <f>Electricity!H6762</f>
        <v>0</v>
      </c>
      <c r="H6737" s="2">
        <f>Electricity!I6762</f>
        <v>0</v>
      </c>
      <c r="I6737" s="2">
        <f>Electricity!J6762</f>
        <v>0</v>
      </c>
    </row>
    <row r="6738" spans="2:9" x14ac:dyDescent="0.35">
      <c r="B6738" s="458" t="str">
        <f t="shared" si="106"/>
        <v>10/08/2019 04:00:00 AM</v>
      </c>
      <c r="C6738" s="458">
        <v>43746</v>
      </c>
      <c r="D6738" s="459">
        <v>0.16666666666666669</v>
      </c>
      <c r="E6738" s="2">
        <f>Electricity!F6763</f>
        <v>0</v>
      </c>
      <c r="F6738" s="2">
        <f>Electricity!G6763</f>
        <v>0</v>
      </c>
      <c r="G6738" s="2">
        <f>Electricity!H6763</f>
        <v>0</v>
      </c>
      <c r="H6738" s="2">
        <f>Electricity!I6763</f>
        <v>0</v>
      </c>
      <c r="I6738" s="2">
        <f>Electricity!J6763</f>
        <v>0</v>
      </c>
    </row>
    <row r="6739" spans="2:9" x14ac:dyDescent="0.35">
      <c r="B6739" s="458" t="str">
        <f t="shared" si="106"/>
        <v>10/08/2019 05:00:00 AM</v>
      </c>
      <c r="C6739" s="458">
        <v>43746</v>
      </c>
      <c r="D6739" s="459">
        <v>0.20833333333333337</v>
      </c>
      <c r="E6739" s="2">
        <f>Electricity!F6764</f>
        <v>0</v>
      </c>
      <c r="F6739" s="2">
        <f>Electricity!G6764</f>
        <v>0</v>
      </c>
      <c r="G6739" s="2">
        <f>Electricity!H6764</f>
        <v>0</v>
      </c>
      <c r="H6739" s="2">
        <f>Electricity!I6764</f>
        <v>0</v>
      </c>
      <c r="I6739" s="2">
        <f>Electricity!J6764</f>
        <v>0</v>
      </c>
    </row>
    <row r="6740" spans="2:9" x14ac:dyDescent="0.35">
      <c r="B6740" s="458" t="str">
        <f t="shared" si="106"/>
        <v>10/08/2019 06:00:00 AM</v>
      </c>
      <c r="C6740" s="458">
        <v>43746</v>
      </c>
      <c r="D6740" s="459">
        <v>0.25</v>
      </c>
      <c r="E6740" s="2">
        <f>Electricity!F6765</f>
        <v>0</v>
      </c>
      <c r="F6740" s="2">
        <f>Electricity!G6765</f>
        <v>0</v>
      </c>
      <c r="G6740" s="2">
        <f>Electricity!H6765</f>
        <v>0</v>
      </c>
      <c r="H6740" s="2">
        <f>Electricity!I6765</f>
        <v>0</v>
      </c>
      <c r="I6740" s="2">
        <f>Electricity!J6765</f>
        <v>0</v>
      </c>
    </row>
    <row r="6741" spans="2:9" x14ac:dyDescent="0.35">
      <c r="B6741" s="458" t="str">
        <f t="shared" si="106"/>
        <v>10/08/2019 07:00:00 AM</v>
      </c>
      <c r="C6741" s="458">
        <v>43746</v>
      </c>
      <c r="D6741" s="459">
        <v>0.29166666666666669</v>
      </c>
      <c r="E6741" s="2">
        <f>Electricity!F6766</f>
        <v>0</v>
      </c>
      <c r="F6741" s="2">
        <f>Electricity!G6766</f>
        <v>0</v>
      </c>
      <c r="G6741" s="2">
        <f>Electricity!H6766</f>
        <v>0</v>
      </c>
      <c r="H6741" s="2">
        <f>Electricity!I6766</f>
        <v>0</v>
      </c>
      <c r="I6741" s="2">
        <f>Electricity!J6766</f>
        <v>0</v>
      </c>
    </row>
    <row r="6742" spans="2:9" x14ac:dyDescent="0.35">
      <c r="B6742" s="458" t="str">
        <f t="shared" si="106"/>
        <v>10/08/2019 08:00:00 AM</v>
      </c>
      <c r="C6742" s="458">
        <v>43746</v>
      </c>
      <c r="D6742" s="459">
        <v>0.33333333333333337</v>
      </c>
      <c r="E6742" s="2">
        <f>Electricity!F6767</f>
        <v>0</v>
      </c>
      <c r="F6742" s="2">
        <f>Electricity!G6767</f>
        <v>0</v>
      </c>
      <c r="G6742" s="2">
        <f>Electricity!H6767</f>
        <v>0</v>
      </c>
      <c r="H6742" s="2">
        <f>Electricity!I6767</f>
        <v>0</v>
      </c>
      <c r="I6742" s="2">
        <f>Electricity!J6767</f>
        <v>0</v>
      </c>
    </row>
    <row r="6743" spans="2:9" x14ac:dyDescent="0.35">
      <c r="B6743" s="458" t="str">
        <f t="shared" si="106"/>
        <v>10/08/2019 09:00:00 AM</v>
      </c>
      <c r="C6743" s="458">
        <v>43746</v>
      </c>
      <c r="D6743" s="459">
        <v>0.375</v>
      </c>
      <c r="E6743" s="2">
        <f>Electricity!F6768</f>
        <v>0</v>
      </c>
      <c r="F6743" s="2">
        <f>Electricity!G6768</f>
        <v>0</v>
      </c>
      <c r="G6743" s="2">
        <f>Electricity!H6768</f>
        <v>0</v>
      </c>
      <c r="H6743" s="2">
        <f>Electricity!I6768</f>
        <v>0</v>
      </c>
      <c r="I6743" s="2">
        <f>Electricity!J6768</f>
        <v>0</v>
      </c>
    </row>
    <row r="6744" spans="2:9" x14ac:dyDescent="0.35">
      <c r="B6744" s="458" t="str">
        <f t="shared" si="106"/>
        <v>10/08/2019 10:00:00 AM</v>
      </c>
      <c r="C6744" s="458">
        <v>43746</v>
      </c>
      <c r="D6744" s="459">
        <v>0.41666666666666669</v>
      </c>
      <c r="E6744" s="2">
        <f>Electricity!F6769</f>
        <v>0</v>
      </c>
      <c r="F6744" s="2">
        <f>Electricity!G6769</f>
        <v>0</v>
      </c>
      <c r="G6744" s="2">
        <f>Electricity!H6769</f>
        <v>0</v>
      </c>
      <c r="H6744" s="2">
        <f>Electricity!I6769</f>
        <v>0</v>
      </c>
      <c r="I6744" s="2">
        <f>Electricity!J6769</f>
        <v>0</v>
      </c>
    </row>
    <row r="6745" spans="2:9" x14ac:dyDescent="0.35">
      <c r="B6745" s="458" t="str">
        <f t="shared" si="106"/>
        <v>10/08/2019 11:00:00 AM</v>
      </c>
      <c r="C6745" s="458">
        <v>43746</v>
      </c>
      <c r="D6745" s="459">
        <v>0.45833333333333337</v>
      </c>
      <c r="E6745" s="2">
        <f>Electricity!F6770</f>
        <v>0</v>
      </c>
      <c r="F6745" s="2">
        <f>Electricity!G6770</f>
        <v>0</v>
      </c>
      <c r="G6745" s="2">
        <f>Electricity!H6770</f>
        <v>0</v>
      </c>
      <c r="H6745" s="2">
        <f>Electricity!I6770</f>
        <v>0</v>
      </c>
      <c r="I6745" s="2">
        <f>Electricity!J6770</f>
        <v>0</v>
      </c>
    </row>
    <row r="6746" spans="2:9" x14ac:dyDescent="0.35">
      <c r="B6746" s="458" t="str">
        <f t="shared" si="106"/>
        <v>10/08/2019 12:00:00 PM</v>
      </c>
      <c r="C6746" s="458">
        <v>43746</v>
      </c>
      <c r="D6746" s="459">
        <v>0.50000000000000011</v>
      </c>
      <c r="E6746" s="2">
        <f>Electricity!F6771</f>
        <v>0</v>
      </c>
      <c r="F6746" s="2">
        <f>Electricity!G6771</f>
        <v>0</v>
      </c>
      <c r="G6746" s="2">
        <f>Electricity!H6771</f>
        <v>0</v>
      </c>
      <c r="H6746" s="2">
        <f>Electricity!I6771</f>
        <v>0</v>
      </c>
      <c r="I6746" s="2">
        <f>Electricity!J6771</f>
        <v>0</v>
      </c>
    </row>
    <row r="6747" spans="2:9" x14ac:dyDescent="0.35">
      <c r="B6747" s="458" t="str">
        <f t="shared" si="106"/>
        <v>10/08/2019 01:00:00 PM</v>
      </c>
      <c r="C6747" s="458">
        <v>43746</v>
      </c>
      <c r="D6747" s="459">
        <v>0.54166666666666674</v>
      </c>
      <c r="E6747" s="2">
        <f>Electricity!F6772</f>
        <v>0</v>
      </c>
      <c r="F6747" s="2">
        <f>Electricity!G6772</f>
        <v>0</v>
      </c>
      <c r="G6747" s="2">
        <f>Electricity!H6772</f>
        <v>0</v>
      </c>
      <c r="H6747" s="2">
        <f>Electricity!I6772</f>
        <v>0</v>
      </c>
      <c r="I6747" s="2">
        <f>Electricity!J6772</f>
        <v>0</v>
      </c>
    </row>
    <row r="6748" spans="2:9" x14ac:dyDescent="0.35">
      <c r="B6748" s="458" t="str">
        <f t="shared" si="106"/>
        <v>10/08/2019 02:00:00 PM</v>
      </c>
      <c r="C6748" s="458">
        <v>43746</v>
      </c>
      <c r="D6748" s="459">
        <v>0.58333333333333337</v>
      </c>
      <c r="E6748" s="2">
        <f>Electricity!F6773</f>
        <v>0</v>
      </c>
      <c r="F6748" s="2">
        <f>Electricity!G6773</f>
        <v>0</v>
      </c>
      <c r="G6748" s="2">
        <f>Electricity!H6773</f>
        <v>0</v>
      </c>
      <c r="H6748" s="2">
        <f>Electricity!I6773</f>
        <v>0</v>
      </c>
      <c r="I6748" s="2">
        <f>Electricity!J6773</f>
        <v>0</v>
      </c>
    </row>
    <row r="6749" spans="2:9" x14ac:dyDescent="0.35">
      <c r="B6749" s="458" t="str">
        <f t="shared" si="106"/>
        <v>10/08/2019 03:00:00 PM</v>
      </c>
      <c r="C6749" s="458">
        <v>43746</v>
      </c>
      <c r="D6749" s="459">
        <v>0.62500000000000011</v>
      </c>
      <c r="E6749" s="2">
        <f>Electricity!F6774</f>
        <v>0</v>
      </c>
      <c r="F6749" s="2">
        <f>Electricity!G6774</f>
        <v>0</v>
      </c>
      <c r="G6749" s="2">
        <f>Electricity!H6774</f>
        <v>0</v>
      </c>
      <c r="H6749" s="2">
        <f>Electricity!I6774</f>
        <v>0</v>
      </c>
      <c r="I6749" s="2">
        <f>Electricity!J6774</f>
        <v>0</v>
      </c>
    </row>
    <row r="6750" spans="2:9" x14ac:dyDescent="0.35">
      <c r="B6750" s="458" t="str">
        <f t="shared" si="106"/>
        <v>10/08/2019 04:00:00 PM</v>
      </c>
      <c r="C6750" s="458">
        <v>43746</v>
      </c>
      <c r="D6750" s="459">
        <v>0.66666666666666674</v>
      </c>
      <c r="E6750" s="2">
        <f>Electricity!F6775</f>
        <v>0</v>
      </c>
      <c r="F6750" s="2">
        <f>Electricity!G6775</f>
        <v>0</v>
      </c>
      <c r="G6750" s="2">
        <f>Electricity!H6775</f>
        <v>0</v>
      </c>
      <c r="H6750" s="2">
        <f>Electricity!I6775</f>
        <v>0</v>
      </c>
      <c r="I6750" s="2">
        <f>Electricity!J6775</f>
        <v>0</v>
      </c>
    </row>
    <row r="6751" spans="2:9" x14ac:dyDescent="0.35">
      <c r="B6751" s="458" t="str">
        <f t="shared" si="106"/>
        <v>10/08/2019 05:00:00 PM</v>
      </c>
      <c r="C6751" s="458">
        <v>43746</v>
      </c>
      <c r="D6751" s="459">
        <v>0.70833333333333337</v>
      </c>
      <c r="E6751" s="2">
        <f>Electricity!F6776</f>
        <v>0</v>
      </c>
      <c r="F6751" s="2">
        <f>Electricity!G6776</f>
        <v>0</v>
      </c>
      <c r="G6751" s="2">
        <f>Electricity!H6776</f>
        <v>0</v>
      </c>
      <c r="H6751" s="2">
        <f>Electricity!I6776</f>
        <v>0</v>
      </c>
      <c r="I6751" s="2">
        <f>Electricity!J6776</f>
        <v>0</v>
      </c>
    </row>
    <row r="6752" spans="2:9" x14ac:dyDescent="0.35">
      <c r="B6752" s="458" t="str">
        <f t="shared" si="106"/>
        <v>10/08/2019 06:00:00 PM</v>
      </c>
      <c r="C6752" s="458">
        <v>43746</v>
      </c>
      <c r="D6752" s="459">
        <v>0.75000000000000011</v>
      </c>
      <c r="E6752" s="2">
        <f>Electricity!F6777</f>
        <v>0</v>
      </c>
      <c r="F6752" s="2">
        <f>Electricity!G6777</f>
        <v>0</v>
      </c>
      <c r="G6752" s="2">
        <f>Electricity!H6777</f>
        <v>0</v>
      </c>
      <c r="H6752" s="2">
        <f>Electricity!I6777</f>
        <v>0</v>
      </c>
      <c r="I6752" s="2">
        <f>Electricity!J6777</f>
        <v>0</v>
      </c>
    </row>
    <row r="6753" spans="2:9" x14ac:dyDescent="0.35">
      <c r="B6753" s="458" t="str">
        <f t="shared" si="106"/>
        <v>10/08/2019 07:00:00 PM</v>
      </c>
      <c r="C6753" s="458">
        <v>43746</v>
      </c>
      <c r="D6753" s="459">
        <v>0.79166666666666674</v>
      </c>
      <c r="E6753" s="2">
        <f>Electricity!F6778</f>
        <v>0</v>
      </c>
      <c r="F6753" s="2">
        <f>Electricity!G6778</f>
        <v>0</v>
      </c>
      <c r="G6753" s="2">
        <f>Electricity!H6778</f>
        <v>0</v>
      </c>
      <c r="H6753" s="2">
        <f>Electricity!I6778</f>
        <v>0</v>
      </c>
      <c r="I6753" s="2">
        <f>Electricity!J6778</f>
        <v>0</v>
      </c>
    </row>
    <row r="6754" spans="2:9" x14ac:dyDescent="0.35">
      <c r="B6754" s="458" t="str">
        <f t="shared" si="106"/>
        <v>10/08/2019 08:00:00 PM</v>
      </c>
      <c r="C6754" s="458">
        <v>43746</v>
      </c>
      <c r="D6754" s="459">
        <v>0.83333333333333337</v>
      </c>
      <c r="E6754" s="2">
        <f>Electricity!F6779</f>
        <v>0</v>
      </c>
      <c r="F6754" s="2">
        <f>Electricity!G6779</f>
        <v>0</v>
      </c>
      <c r="G6754" s="2">
        <f>Electricity!H6779</f>
        <v>0</v>
      </c>
      <c r="H6754" s="2">
        <f>Electricity!I6779</f>
        <v>0</v>
      </c>
      <c r="I6754" s="2">
        <f>Electricity!J6779</f>
        <v>0</v>
      </c>
    </row>
    <row r="6755" spans="2:9" x14ac:dyDescent="0.35">
      <c r="B6755" s="458" t="str">
        <f t="shared" si="106"/>
        <v>10/08/2019 09:00:00 PM</v>
      </c>
      <c r="C6755" s="458">
        <v>43746</v>
      </c>
      <c r="D6755" s="459">
        <v>0.87500000000000011</v>
      </c>
      <c r="E6755" s="2">
        <f>Electricity!F6780</f>
        <v>0</v>
      </c>
      <c r="F6755" s="2">
        <f>Electricity!G6780</f>
        <v>0</v>
      </c>
      <c r="G6755" s="2">
        <f>Electricity!H6780</f>
        <v>0</v>
      </c>
      <c r="H6755" s="2">
        <f>Electricity!I6780</f>
        <v>0</v>
      </c>
      <c r="I6755" s="2">
        <f>Electricity!J6780</f>
        <v>0</v>
      </c>
    </row>
    <row r="6756" spans="2:9" x14ac:dyDescent="0.35">
      <c r="B6756" s="458" t="str">
        <f t="shared" si="106"/>
        <v>10/08/2019 10:00:00 PM</v>
      </c>
      <c r="C6756" s="458">
        <v>43746</v>
      </c>
      <c r="D6756" s="459">
        <v>0.91666666666666674</v>
      </c>
      <c r="E6756" s="2">
        <f>Electricity!F6781</f>
        <v>0</v>
      </c>
      <c r="F6756" s="2">
        <f>Electricity!G6781</f>
        <v>0</v>
      </c>
      <c r="G6756" s="2">
        <f>Electricity!H6781</f>
        <v>0</v>
      </c>
      <c r="H6756" s="2">
        <f>Electricity!I6781</f>
        <v>0</v>
      </c>
      <c r="I6756" s="2">
        <f>Electricity!J6781</f>
        <v>0</v>
      </c>
    </row>
    <row r="6757" spans="2:9" x14ac:dyDescent="0.35">
      <c r="B6757" s="458" t="str">
        <f t="shared" si="106"/>
        <v>10/08/2019 11:00:00 PM</v>
      </c>
      <c r="C6757" s="458">
        <v>43746</v>
      </c>
      <c r="D6757" s="459">
        <v>0.95833333333333337</v>
      </c>
      <c r="E6757" s="2">
        <f>Electricity!F6782</f>
        <v>0</v>
      </c>
      <c r="F6757" s="2">
        <f>Electricity!G6782</f>
        <v>0</v>
      </c>
      <c r="G6757" s="2">
        <f>Electricity!H6782</f>
        <v>0</v>
      </c>
      <c r="H6757" s="2">
        <f>Electricity!I6782</f>
        <v>0</v>
      </c>
      <c r="I6757" s="2">
        <f>Electricity!J6782</f>
        <v>0</v>
      </c>
    </row>
    <row r="6758" spans="2:9" x14ac:dyDescent="0.35">
      <c r="B6758" s="458" t="str">
        <f t="shared" si="106"/>
        <v>10/09/2019 12:00:00 AM</v>
      </c>
      <c r="C6758" s="458">
        <v>43747</v>
      </c>
      <c r="D6758" s="459">
        <v>3.1225022567582528E-17</v>
      </c>
      <c r="E6758" s="2">
        <f>Electricity!F6783</f>
        <v>0</v>
      </c>
      <c r="F6758" s="2">
        <f>Electricity!G6783</f>
        <v>0</v>
      </c>
      <c r="G6758" s="2">
        <f>Electricity!H6783</f>
        <v>0</v>
      </c>
      <c r="H6758" s="2">
        <f>Electricity!I6783</f>
        <v>0</v>
      </c>
      <c r="I6758" s="2">
        <f>Electricity!J6783</f>
        <v>0</v>
      </c>
    </row>
    <row r="6759" spans="2:9" x14ac:dyDescent="0.35">
      <c r="B6759" s="458" t="str">
        <f t="shared" si="106"/>
        <v>10/09/2019 01:00:00 AM</v>
      </c>
      <c r="C6759" s="458">
        <v>43747</v>
      </c>
      <c r="D6759" s="459">
        <v>4.1666666666666699E-2</v>
      </c>
      <c r="E6759" s="2">
        <f>Electricity!F6784</f>
        <v>0</v>
      </c>
      <c r="F6759" s="2">
        <f>Electricity!G6784</f>
        <v>0</v>
      </c>
      <c r="G6759" s="2">
        <f>Electricity!H6784</f>
        <v>0</v>
      </c>
      <c r="H6759" s="2">
        <f>Electricity!I6784</f>
        <v>0</v>
      </c>
      <c r="I6759" s="2">
        <f>Electricity!J6784</f>
        <v>0</v>
      </c>
    </row>
    <row r="6760" spans="2:9" x14ac:dyDescent="0.35">
      <c r="B6760" s="458" t="str">
        <f t="shared" si="106"/>
        <v>10/09/2019 02:00:00 AM</v>
      </c>
      <c r="C6760" s="458">
        <v>43747</v>
      </c>
      <c r="D6760" s="459">
        <v>8.333333333333337E-2</v>
      </c>
      <c r="E6760" s="2">
        <f>Electricity!F6785</f>
        <v>0</v>
      </c>
      <c r="F6760" s="2">
        <f>Electricity!G6785</f>
        <v>0</v>
      </c>
      <c r="G6760" s="2">
        <f>Electricity!H6785</f>
        <v>0</v>
      </c>
      <c r="H6760" s="2">
        <f>Electricity!I6785</f>
        <v>0</v>
      </c>
      <c r="I6760" s="2">
        <f>Electricity!J6785</f>
        <v>0</v>
      </c>
    </row>
    <row r="6761" spans="2:9" x14ac:dyDescent="0.35">
      <c r="B6761" s="458" t="str">
        <f t="shared" si="106"/>
        <v>10/09/2019 03:00:00 AM</v>
      </c>
      <c r="C6761" s="458">
        <v>43747</v>
      </c>
      <c r="D6761" s="459">
        <v>0.12500000000000006</v>
      </c>
      <c r="E6761" s="2">
        <f>Electricity!F6786</f>
        <v>0</v>
      </c>
      <c r="F6761" s="2">
        <f>Electricity!G6786</f>
        <v>0</v>
      </c>
      <c r="G6761" s="2">
        <f>Electricity!H6786</f>
        <v>0</v>
      </c>
      <c r="H6761" s="2">
        <f>Electricity!I6786</f>
        <v>0</v>
      </c>
      <c r="I6761" s="2">
        <f>Electricity!J6786</f>
        <v>0</v>
      </c>
    </row>
    <row r="6762" spans="2:9" x14ac:dyDescent="0.35">
      <c r="B6762" s="458" t="str">
        <f t="shared" si="106"/>
        <v>10/09/2019 04:00:00 AM</v>
      </c>
      <c r="C6762" s="458">
        <v>43747</v>
      </c>
      <c r="D6762" s="459">
        <v>0.16666666666666669</v>
      </c>
      <c r="E6762" s="2">
        <f>Electricity!F6787</f>
        <v>0</v>
      </c>
      <c r="F6762" s="2">
        <f>Electricity!G6787</f>
        <v>0</v>
      </c>
      <c r="G6762" s="2">
        <f>Electricity!H6787</f>
        <v>0</v>
      </c>
      <c r="H6762" s="2">
        <f>Electricity!I6787</f>
        <v>0</v>
      </c>
      <c r="I6762" s="2">
        <f>Electricity!J6787</f>
        <v>0</v>
      </c>
    </row>
    <row r="6763" spans="2:9" x14ac:dyDescent="0.35">
      <c r="B6763" s="458" t="str">
        <f t="shared" si="106"/>
        <v>10/09/2019 05:00:00 AM</v>
      </c>
      <c r="C6763" s="458">
        <v>43747</v>
      </c>
      <c r="D6763" s="459">
        <v>0.20833333333333337</v>
      </c>
      <c r="E6763" s="2">
        <f>Electricity!F6788</f>
        <v>0</v>
      </c>
      <c r="F6763" s="2">
        <f>Electricity!G6788</f>
        <v>0</v>
      </c>
      <c r="G6763" s="2">
        <f>Electricity!H6788</f>
        <v>0</v>
      </c>
      <c r="H6763" s="2">
        <f>Electricity!I6788</f>
        <v>0</v>
      </c>
      <c r="I6763" s="2">
        <f>Electricity!J6788</f>
        <v>0</v>
      </c>
    </row>
    <row r="6764" spans="2:9" x14ac:dyDescent="0.35">
      <c r="B6764" s="458" t="str">
        <f t="shared" si="106"/>
        <v>10/09/2019 06:00:00 AM</v>
      </c>
      <c r="C6764" s="458">
        <v>43747</v>
      </c>
      <c r="D6764" s="459">
        <v>0.25</v>
      </c>
      <c r="E6764" s="2">
        <f>Electricity!F6789</f>
        <v>0</v>
      </c>
      <c r="F6764" s="2">
        <f>Electricity!G6789</f>
        <v>0</v>
      </c>
      <c r="G6764" s="2">
        <f>Electricity!H6789</f>
        <v>0</v>
      </c>
      <c r="H6764" s="2">
        <f>Electricity!I6789</f>
        <v>0</v>
      </c>
      <c r="I6764" s="2">
        <f>Electricity!J6789</f>
        <v>0</v>
      </c>
    </row>
    <row r="6765" spans="2:9" x14ac:dyDescent="0.35">
      <c r="B6765" s="458" t="str">
        <f t="shared" si="106"/>
        <v>10/09/2019 07:00:00 AM</v>
      </c>
      <c r="C6765" s="458">
        <v>43747</v>
      </c>
      <c r="D6765" s="459">
        <v>0.29166666666666669</v>
      </c>
      <c r="E6765" s="2">
        <f>Electricity!F6790</f>
        <v>0</v>
      </c>
      <c r="F6765" s="2">
        <f>Electricity!G6790</f>
        <v>0</v>
      </c>
      <c r="G6765" s="2">
        <f>Electricity!H6790</f>
        <v>0</v>
      </c>
      <c r="H6765" s="2">
        <f>Electricity!I6790</f>
        <v>0</v>
      </c>
      <c r="I6765" s="2">
        <f>Electricity!J6790</f>
        <v>0</v>
      </c>
    </row>
    <row r="6766" spans="2:9" x14ac:dyDescent="0.35">
      <c r="B6766" s="458" t="str">
        <f t="shared" si="106"/>
        <v>10/09/2019 08:00:00 AM</v>
      </c>
      <c r="C6766" s="458">
        <v>43747</v>
      </c>
      <c r="D6766" s="459">
        <v>0.33333333333333337</v>
      </c>
      <c r="E6766" s="2">
        <f>Electricity!F6791</f>
        <v>0</v>
      </c>
      <c r="F6766" s="2">
        <f>Electricity!G6791</f>
        <v>0</v>
      </c>
      <c r="G6766" s="2">
        <f>Electricity!H6791</f>
        <v>0</v>
      </c>
      <c r="H6766" s="2">
        <f>Electricity!I6791</f>
        <v>0</v>
      </c>
      <c r="I6766" s="2">
        <f>Electricity!J6791</f>
        <v>0</v>
      </c>
    </row>
    <row r="6767" spans="2:9" x14ac:dyDescent="0.35">
      <c r="B6767" s="458" t="str">
        <f t="shared" si="106"/>
        <v>10/09/2019 09:00:00 AM</v>
      </c>
      <c r="C6767" s="458">
        <v>43747</v>
      </c>
      <c r="D6767" s="459">
        <v>0.375</v>
      </c>
      <c r="E6767" s="2">
        <f>Electricity!F6792</f>
        <v>0</v>
      </c>
      <c r="F6767" s="2">
        <f>Electricity!G6792</f>
        <v>0</v>
      </c>
      <c r="G6767" s="2">
        <f>Electricity!H6792</f>
        <v>0</v>
      </c>
      <c r="H6767" s="2">
        <f>Electricity!I6792</f>
        <v>0</v>
      </c>
      <c r="I6767" s="2">
        <f>Electricity!J6792</f>
        <v>0</v>
      </c>
    </row>
    <row r="6768" spans="2:9" x14ac:dyDescent="0.35">
      <c r="B6768" s="458" t="str">
        <f t="shared" si="106"/>
        <v>10/09/2019 10:00:00 AM</v>
      </c>
      <c r="C6768" s="458">
        <v>43747</v>
      </c>
      <c r="D6768" s="459">
        <v>0.41666666666666669</v>
      </c>
      <c r="E6768" s="2">
        <f>Electricity!F6793</f>
        <v>0</v>
      </c>
      <c r="F6768" s="2">
        <f>Electricity!G6793</f>
        <v>0</v>
      </c>
      <c r="G6768" s="2">
        <f>Electricity!H6793</f>
        <v>0</v>
      </c>
      <c r="H6768" s="2">
        <f>Electricity!I6793</f>
        <v>0</v>
      </c>
      <c r="I6768" s="2">
        <f>Electricity!J6793</f>
        <v>0</v>
      </c>
    </row>
    <row r="6769" spans="2:9" x14ac:dyDescent="0.35">
      <c r="B6769" s="458" t="str">
        <f t="shared" si="106"/>
        <v>10/09/2019 11:00:00 AM</v>
      </c>
      <c r="C6769" s="458">
        <v>43747</v>
      </c>
      <c r="D6769" s="459">
        <v>0.45833333333333337</v>
      </c>
      <c r="E6769" s="2">
        <f>Electricity!F6794</f>
        <v>0</v>
      </c>
      <c r="F6769" s="2">
        <f>Electricity!G6794</f>
        <v>0</v>
      </c>
      <c r="G6769" s="2">
        <f>Electricity!H6794</f>
        <v>0</v>
      </c>
      <c r="H6769" s="2">
        <f>Electricity!I6794</f>
        <v>0</v>
      </c>
      <c r="I6769" s="2">
        <f>Electricity!J6794</f>
        <v>0</v>
      </c>
    </row>
    <row r="6770" spans="2:9" x14ac:dyDescent="0.35">
      <c r="B6770" s="458" t="str">
        <f t="shared" si="106"/>
        <v>10/09/2019 12:00:00 PM</v>
      </c>
      <c r="C6770" s="458">
        <v>43747</v>
      </c>
      <c r="D6770" s="459">
        <v>0.50000000000000011</v>
      </c>
      <c r="E6770" s="2">
        <f>Electricity!F6795</f>
        <v>0</v>
      </c>
      <c r="F6770" s="2">
        <f>Electricity!G6795</f>
        <v>0</v>
      </c>
      <c r="G6770" s="2">
        <f>Electricity!H6795</f>
        <v>0</v>
      </c>
      <c r="H6770" s="2">
        <f>Electricity!I6795</f>
        <v>0</v>
      </c>
      <c r="I6770" s="2">
        <f>Electricity!J6795</f>
        <v>0</v>
      </c>
    </row>
    <row r="6771" spans="2:9" x14ac:dyDescent="0.35">
      <c r="B6771" s="458" t="str">
        <f t="shared" si="106"/>
        <v>10/09/2019 01:00:00 PM</v>
      </c>
      <c r="C6771" s="458">
        <v>43747</v>
      </c>
      <c r="D6771" s="459">
        <v>0.54166666666666674</v>
      </c>
      <c r="E6771" s="2">
        <f>Electricity!F6796</f>
        <v>0</v>
      </c>
      <c r="F6771" s="2">
        <f>Electricity!G6796</f>
        <v>0</v>
      </c>
      <c r="G6771" s="2">
        <f>Electricity!H6796</f>
        <v>0</v>
      </c>
      <c r="H6771" s="2">
        <f>Electricity!I6796</f>
        <v>0</v>
      </c>
      <c r="I6771" s="2">
        <f>Electricity!J6796</f>
        <v>0</v>
      </c>
    </row>
    <row r="6772" spans="2:9" x14ac:dyDescent="0.35">
      <c r="B6772" s="458" t="str">
        <f t="shared" si="106"/>
        <v>10/09/2019 02:00:00 PM</v>
      </c>
      <c r="C6772" s="458">
        <v>43747</v>
      </c>
      <c r="D6772" s="459">
        <v>0.58333333333333337</v>
      </c>
      <c r="E6772" s="2">
        <f>Electricity!F6797</f>
        <v>0</v>
      </c>
      <c r="F6772" s="2">
        <f>Electricity!G6797</f>
        <v>0</v>
      </c>
      <c r="G6772" s="2">
        <f>Electricity!H6797</f>
        <v>0</v>
      </c>
      <c r="H6772" s="2">
        <f>Electricity!I6797</f>
        <v>0</v>
      </c>
      <c r="I6772" s="2">
        <f>Electricity!J6797</f>
        <v>0</v>
      </c>
    </row>
    <row r="6773" spans="2:9" x14ac:dyDescent="0.35">
      <c r="B6773" s="458" t="str">
        <f t="shared" si="106"/>
        <v>10/09/2019 03:00:00 PM</v>
      </c>
      <c r="C6773" s="458">
        <v>43747</v>
      </c>
      <c r="D6773" s="459">
        <v>0.62500000000000011</v>
      </c>
      <c r="E6773" s="2">
        <f>Electricity!F6798</f>
        <v>0</v>
      </c>
      <c r="F6773" s="2">
        <f>Electricity!G6798</f>
        <v>0</v>
      </c>
      <c r="G6773" s="2">
        <f>Electricity!H6798</f>
        <v>0</v>
      </c>
      <c r="H6773" s="2">
        <f>Electricity!I6798</f>
        <v>0</v>
      </c>
      <c r="I6773" s="2">
        <f>Electricity!J6798</f>
        <v>0</v>
      </c>
    </row>
    <row r="6774" spans="2:9" x14ac:dyDescent="0.35">
      <c r="B6774" s="458" t="str">
        <f t="shared" si="106"/>
        <v>10/09/2019 04:00:00 PM</v>
      </c>
      <c r="C6774" s="458">
        <v>43747</v>
      </c>
      <c r="D6774" s="459">
        <v>0.66666666666666674</v>
      </c>
      <c r="E6774" s="2">
        <f>Electricity!F6799</f>
        <v>0</v>
      </c>
      <c r="F6774" s="2">
        <f>Electricity!G6799</f>
        <v>0</v>
      </c>
      <c r="G6774" s="2">
        <f>Electricity!H6799</f>
        <v>0</v>
      </c>
      <c r="H6774" s="2">
        <f>Electricity!I6799</f>
        <v>0</v>
      </c>
      <c r="I6774" s="2">
        <f>Electricity!J6799</f>
        <v>0</v>
      </c>
    </row>
    <row r="6775" spans="2:9" x14ac:dyDescent="0.35">
      <c r="B6775" s="458" t="str">
        <f t="shared" si="106"/>
        <v>10/09/2019 05:00:00 PM</v>
      </c>
      <c r="C6775" s="458">
        <v>43747</v>
      </c>
      <c r="D6775" s="459">
        <v>0.70833333333333337</v>
      </c>
      <c r="E6775" s="2">
        <f>Electricity!F6800</f>
        <v>0</v>
      </c>
      <c r="F6775" s="2">
        <f>Electricity!G6800</f>
        <v>0</v>
      </c>
      <c r="G6775" s="2">
        <f>Electricity!H6800</f>
        <v>0</v>
      </c>
      <c r="H6775" s="2">
        <f>Electricity!I6800</f>
        <v>0</v>
      </c>
      <c r="I6775" s="2">
        <f>Electricity!J6800</f>
        <v>0</v>
      </c>
    </row>
    <row r="6776" spans="2:9" x14ac:dyDescent="0.35">
      <c r="B6776" s="458" t="str">
        <f t="shared" si="106"/>
        <v>10/09/2019 06:00:00 PM</v>
      </c>
      <c r="C6776" s="458">
        <v>43747</v>
      </c>
      <c r="D6776" s="459">
        <v>0.75000000000000011</v>
      </c>
      <c r="E6776" s="2">
        <f>Electricity!F6801</f>
        <v>0</v>
      </c>
      <c r="F6776" s="2">
        <f>Electricity!G6801</f>
        <v>0</v>
      </c>
      <c r="G6776" s="2">
        <f>Electricity!H6801</f>
        <v>0</v>
      </c>
      <c r="H6776" s="2">
        <f>Electricity!I6801</f>
        <v>0</v>
      </c>
      <c r="I6776" s="2">
        <f>Electricity!J6801</f>
        <v>0</v>
      </c>
    </row>
    <row r="6777" spans="2:9" x14ac:dyDescent="0.35">
      <c r="B6777" s="458" t="str">
        <f t="shared" si="106"/>
        <v>10/09/2019 07:00:00 PM</v>
      </c>
      <c r="C6777" s="458">
        <v>43747</v>
      </c>
      <c r="D6777" s="459">
        <v>0.79166666666666674</v>
      </c>
      <c r="E6777" s="2">
        <f>Electricity!F6802</f>
        <v>0</v>
      </c>
      <c r="F6777" s="2">
        <f>Electricity!G6802</f>
        <v>0</v>
      </c>
      <c r="G6777" s="2">
        <f>Electricity!H6802</f>
        <v>0</v>
      </c>
      <c r="H6777" s="2">
        <f>Electricity!I6802</f>
        <v>0</v>
      </c>
      <c r="I6777" s="2">
        <f>Electricity!J6802</f>
        <v>0</v>
      </c>
    </row>
    <row r="6778" spans="2:9" x14ac:dyDescent="0.35">
      <c r="B6778" s="458" t="str">
        <f t="shared" si="106"/>
        <v>10/09/2019 08:00:00 PM</v>
      </c>
      <c r="C6778" s="458">
        <v>43747</v>
      </c>
      <c r="D6778" s="459">
        <v>0.83333333333333337</v>
      </c>
      <c r="E6778" s="2">
        <f>Electricity!F6803</f>
        <v>0</v>
      </c>
      <c r="F6778" s="2">
        <f>Electricity!G6803</f>
        <v>0</v>
      </c>
      <c r="G6778" s="2">
        <f>Electricity!H6803</f>
        <v>0</v>
      </c>
      <c r="H6778" s="2">
        <f>Electricity!I6803</f>
        <v>0</v>
      </c>
      <c r="I6778" s="2">
        <f>Electricity!J6803</f>
        <v>0</v>
      </c>
    </row>
    <row r="6779" spans="2:9" x14ac:dyDescent="0.35">
      <c r="B6779" s="458" t="str">
        <f t="shared" si="106"/>
        <v>10/09/2019 09:00:00 PM</v>
      </c>
      <c r="C6779" s="458">
        <v>43747</v>
      </c>
      <c r="D6779" s="459">
        <v>0.87500000000000011</v>
      </c>
      <c r="E6779" s="2">
        <f>Electricity!F6804</f>
        <v>0</v>
      </c>
      <c r="F6779" s="2">
        <f>Electricity!G6804</f>
        <v>0</v>
      </c>
      <c r="G6779" s="2">
        <f>Electricity!H6804</f>
        <v>0</v>
      </c>
      <c r="H6779" s="2">
        <f>Electricity!I6804</f>
        <v>0</v>
      </c>
      <c r="I6779" s="2">
        <f>Electricity!J6804</f>
        <v>0</v>
      </c>
    </row>
    <row r="6780" spans="2:9" x14ac:dyDescent="0.35">
      <c r="B6780" s="458" t="str">
        <f t="shared" si="106"/>
        <v>10/09/2019 10:00:00 PM</v>
      </c>
      <c r="C6780" s="458">
        <v>43747</v>
      </c>
      <c r="D6780" s="459">
        <v>0.91666666666666674</v>
      </c>
      <c r="E6780" s="2">
        <f>Electricity!F6805</f>
        <v>0</v>
      </c>
      <c r="F6780" s="2">
        <f>Electricity!G6805</f>
        <v>0</v>
      </c>
      <c r="G6780" s="2">
        <f>Electricity!H6805</f>
        <v>0</v>
      </c>
      <c r="H6780" s="2">
        <f>Electricity!I6805</f>
        <v>0</v>
      </c>
      <c r="I6780" s="2">
        <f>Electricity!J6805</f>
        <v>0</v>
      </c>
    </row>
    <row r="6781" spans="2:9" x14ac:dyDescent="0.35">
      <c r="B6781" s="458" t="str">
        <f t="shared" si="106"/>
        <v>10/09/2019 11:00:00 PM</v>
      </c>
      <c r="C6781" s="458">
        <v>43747</v>
      </c>
      <c r="D6781" s="459">
        <v>0.95833333333333337</v>
      </c>
      <c r="E6781" s="2">
        <f>Electricity!F6806</f>
        <v>0</v>
      </c>
      <c r="F6781" s="2">
        <f>Electricity!G6806</f>
        <v>0</v>
      </c>
      <c r="G6781" s="2">
        <f>Electricity!H6806</f>
        <v>0</v>
      </c>
      <c r="H6781" s="2">
        <f>Electricity!I6806</f>
        <v>0</v>
      </c>
      <c r="I6781" s="2">
        <f>Electricity!J6806</f>
        <v>0</v>
      </c>
    </row>
    <row r="6782" spans="2:9" x14ac:dyDescent="0.35">
      <c r="B6782" s="458" t="str">
        <f t="shared" si="106"/>
        <v>10/10/2019 12:00:00 AM</v>
      </c>
      <c r="C6782" s="458">
        <v>43748</v>
      </c>
      <c r="D6782" s="459">
        <v>3.1225022567582528E-17</v>
      </c>
      <c r="E6782" s="2">
        <f>Electricity!F6807</f>
        <v>0</v>
      </c>
      <c r="F6782" s="2">
        <f>Electricity!G6807</f>
        <v>0</v>
      </c>
      <c r="G6782" s="2">
        <f>Electricity!H6807</f>
        <v>0</v>
      </c>
      <c r="H6782" s="2">
        <f>Electricity!I6807</f>
        <v>0</v>
      </c>
      <c r="I6782" s="2">
        <f>Electricity!J6807</f>
        <v>0</v>
      </c>
    </row>
    <row r="6783" spans="2:9" x14ac:dyDescent="0.35">
      <c r="B6783" s="458" t="str">
        <f t="shared" si="106"/>
        <v>10/10/2019 01:00:00 AM</v>
      </c>
      <c r="C6783" s="458">
        <v>43748</v>
      </c>
      <c r="D6783" s="459">
        <v>4.1666666666666699E-2</v>
      </c>
      <c r="E6783" s="2">
        <f>Electricity!F6808</f>
        <v>0</v>
      </c>
      <c r="F6783" s="2">
        <f>Electricity!G6808</f>
        <v>0</v>
      </c>
      <c r="G6783" s="2">
        <f>Electricity!H6808</f>
        <v>0</v>
      </c>
      <c r="H6783" s="2">
        <f>Electricity!I6808</f>
        <v>0</v>
      </c>
      <c r="I6783" s="2">
        <f>Electricity!J6808</f>
        <v>0</v>
      </c>
    </row>
    <row r="6784" spans="2:9" x14ac:dyDescent="0.35">
      <c r="B6784" s="458" t="str">
        <f t="shared" si="106"/>
        <v>10/10/2019 02:00:00 AM</v>
      </c>
      <c r="C6784" s="458">
        <v>43748</v>
      </c>
      <c r="D6784" s="459">
        <v>8.333333333333337E-2</v>
      </c>
      <c r="E6784" s="2">
        <f>Electricity!F6809</f>
        <v>0</v>
      </c>
      <c r="F6784" s="2">
        <f>Electricity!G6809</f>
        <v>0</v>
      </c>
      <c r="G6784" s="2">
        <f>Electricity!H6809</f>
        <v>0</v>
      </c>
      <c r="H6784" s="2">
        <f>Electricity!I6809</f>
        <v>0</v>
      </c>
      <c r="I6784" s="2">
        <f>Electricity!J6809</f>
        <v>0</v>
      </c>
    </row>
    <row r="6785" spans="2:9" x14ac:dyDescent="0.35">
      <c r="B6785" s="458" t="str">
        <f t="shared" si="106"/>
        <v>10/10/2019 03:00:00 AM</v>
      </c>
      <c r="C6785" s="458">
        <v>43748</v>
      </c>
      <c r="D6785" s="459">
        <v>0.12500000000000006</v>
      </c>
      <c r="E6785" s="2">
        <f>Electricity!F6810</f>
        <v>0</v>
      </c>
      <c r="F6785" s="2">
        <f>Electricity!G6810</f>
        <v>0</v>
      </c>
      <c r="G6785" s="2">
        <f>Electricity!H6810</f>
        <v>0</v>
      </c>
      <c r="H6785" s="2">
        <f>Electricity!I6810</f>
        <v>0</v>
      </c>
      <c r="I6785" s="2">
        <f>Electricity!J6810</f>
        <v>0</v>
      </c>
    </row>
    <row r="6786" spans="2:9" x14ac:dyDescent="0.35">
      <c r="B6786" s="458" t="str">
        <f t="shared" si="106"/>
        <v>10/10/2019 04:00:00 AM</v>
      </c>
      <c r="C6786" s="458">
        <v>43748</v>
      </c>
      <c r="D6786" s="459">
        <v>0.16666666666666669</v>
      </c>
      <c r="E6786" s="2">
        <f>Electricity!F6811</f>
        <v>0</v>
      </c>
      <c r="F6786" s="2">
        <f>Electricity!G6811</f>
        <v>0</v>
      </c>
      <c r="G6786" s="2">
        <f>Electricity!H6811</f>
        <v>0</v>
      </c>
      <c r="H6786" s="2">
        <f>Electricity!I6811</f>
        <v>0</v>
      </c>
      <c r="I6786" s="2">
        <f>Electricity!J6811</f>
        <v>0</v>
      </c>
    </row>
    <row r="6787" spans="2:9" x14ac:dyDescent="0.35">
      <c r="B6787" s="458" t="str">
        <f t="shared" si="106"/>
        <v>10/10/2019 05:00:00 AM</v>
      </c>
      <c r="C6787" s="458">
        <v>43748</v>
      </c>
      <c r="D6787" s="459">
        <v>0.20833333333333337</v>
      </c>
      <c r="E6787" s="2">
        <f>Electricity!F6812</f>
        <v>0</v>
      </c>
      <c r="F6787" s="2">
        <f>Electricity!G6812</f>
        <v>0</v>
      </c>
      <c r="G6787" s="2">
        <f>Electricity!H6812</f>
        <v>0</v>
      </c>
      <c r="H6787" s="2">
        <f>Electricity!I6812</f>
        <v>0</v>
      </c>
      <c r="I6787" s="2">
        <f>Electricity!J6812</f>
        <v>0</v>
      </c>
    </row>
    <row r="6788" spans="2:9" x14ac:dyDescent="0.35">
      <c r="B6788" s="458" t="str">
        <f t="shared" si="106"/>
        <v>10/10/2019 06:00:00 AM</v>
      </c>
      <c r="C6788" s="458">
        <v>43748</v>
      </c>
      <c r="D6788" s="459">
        <v>0.25</v>
      </c>
      <c r="E6788" s="2">
        <f>Electricity!F6813</f>
        <v>0</v>
      </c>
      <c r="F6788" s="2">
        <f>Electricity!G6813</f>
        <v>0</v>
      </c>
      <c r="G6788" s="2">
        <f>Electricity!H6813</f>
        <v>0</v>
      </c>
      <c r="H6788" s="2">
        <f>Electricity!I6813</f>
        <v>0</v>
      </c>
      <c r="I6788" s="2">
        <f>Electricity!J6813</f>
        <v>0</v>
      </c>
    </row>
    <row r="6789" spans="2:9" x14ac:dyDescent="0.35">
      <c r="B6789" s="458" t="str">
        <f t="shared" si="106"/>
        <v>10/10/2019 07:00:00 AM</v>
      </c>
      <c r="C6789" s="458">
        <v>43748</v>
      </c>
      <c r="D6789" s="459">
        <v>0.29166666666666669</v>
      </c>
      <c r="E6789" s="2">
        <f>Electricity!F6814</f>
        <v>0</v>
      </c>
      <c r="F6789" s="2">
        <f>Electricity!G6814</f>
        <v>0</v>
      </c>
      <c r="G6789" s="2">
        <f>Electricity!H6814</f>
        <v>0</v>
      </c>
      <c r="H6789" s="2">
        <f>Electricity!I6814</f>
        <v>0</v>
      </c>
      <c r="I6789" s="2">
        <f>Electricity!J6814</f>
        <v>0</v>
      </c>
    </row>
    <row r="6790" spans="2:9" x14ac:dyDescent="0.35">
      <c r="B6790" s="458" t="str">
        <f t="shared" si="106"/>
        <v>10/10/2019 08:00:00 AM</v>
      </c>
      <c r="C6790" s="458">
        <v>43748</v>
      </c>
      <c r="D6790" s="459">
        <v>0.33333333333333337</v>
      </c>
      <c r="E6790" s="2">
        <f>Electricity!F6815</f>
        <v>0</v>
      </c>
      <c r="F6790" s="2">
        <f>Electricity!G6815</f>
        <v>0</v>
      </c>
      <c r="G6790" s="2">
        <f>Electricity!H6815</f>
        <v>0</v>
      </c>
      <c r="H6790" s="2">
        <f>Electricity!I6815</f>
        <v>0</v>
      </c>
      <c r="I6790" s="2">
        <f>Electricity!J6815</f>
        <v>0</v>
      </c>
    </row>
    <row r="6791" spans="2:9" x14ac:dyDescent="0.35">
      <c r="B6791" s="458" t="str">
        <f t="shared" si="106"/>
        <v>10/10/2019 09:00:00 AM</v>
      </c>
      <c r="C6791" s="458">
        <v>43748</v>
      </c>
      <c r="D6791" s="459">
        <v>0.375</v>
      </c>
      <c r="E6791" s="2">
        <f>Electricity!F6816</f>
        <v>0</v>
      </c>
      <c r="F6791" s="2">
        <f>Electricity!G6816</f>
        <v>0</v>
      </c>
      <c r="G6791" s="2">
        <f>Electricity!H6816</f>
        <v>0</v>
      </c>
      <c r="H6791" s="2">
        <f>Electricity!I6816</f>
        <v>0</v>
      </c>
      <c r="I6791" s="2">
        <f>Electricity!J6816</f>
        <v>0</v>
      </c>
    </row>
    <row r="6792" spans="2:9" x14ac:dyDescent="0.35">
      <c r="B6792" s="458" t="str">
        <f t="shared" si="106"/>
        <v>10/10/2019 10:00:00 AM</v>
      </c>
      <c r="C6792" s="458">
        <v>43748</v>
      </c>
      <c r="D6792" s="459">
        <v>0.41666666666666669</v>
      </c>
      <c r="E6792" s="2">
        <f>Electricity!F6817</f>
        <v>0</v>
      </c>
      <c r="F6792" s="2">
        <f>Electricity!G6817</f>
        <v>0</v>
      </c>
      <c r="G6792" s="2">
        <f>Electricity!H6817</f>
        <v>0</v>
      </c>
      <c r="H6792" s="2">
        <f>Electricity!I6817</f>
        <v>0</v>
      </c>
      <c r="I6792" s="2">
        <f>Electricity!J6817</f>
        <v>0</v>
      </c>
    </row>
    <row r="6793" spans="2:9" x14ac:dyDescent="0.35">
      <c r="B6793" s="458" t="str">
        <f t="shared" si="106"/>
        <v>10/10/2019 11:00:00 AM</v>
      </c>
      <c r="C6793" s="458">
        <v>43748</v>
      </c>
      <c r="D6793" s="459">
        <v>0.45833333333333337</v>
      </c>
      <c r="E6793" s="2">
        <f>Electricity!F6818</f>
        <v>0</v>
      </c>
      <c r="F6793" s="2">
        <f>Electricity!G6818</f>
        <v>0</v>
      </c>
      <c r="G6793" s="2">
        <f>Electricity!H6818</f>
        <v>0</v>
      </c>
      <c r="H6793" s="2">
        <f>Electricity!I6818</f>
        <v>0</v>
      </c>
      <c r="I6793" s="2">
        <f>Electricity!J6818</f>
        <v>0</v>
      </c>
    </row>
    <row r="6794" spans="2:9" x14ac:dyDescent="0.35">
      <c r="B6794" s="458" t="str">
        <f t="shared" si="106"/>
        <v>10/10/2019 12:00:00 PM</v>
      </c>
      <c r="C6794" s="458">
        <v>43748</v>
      </c>
      <c r="D6794" s="459">
        <v>0.50000000000000011</v>
      </c>
      <c r="E6794" s="2">
        <f>Electricity!F6819</f>
        <v>0</v>
      </c>
      <c r="F6794" s="2">
        <f>Electricity!G6819</f>
        <v>0</v>
      </c>
      <c r="G6794" s="2">
        <f>Electricity!H6819</f>
        <v>0</v>
      </c>
      <c r="H6794" s="2">
        <f>Electricity!I6819</f>
        <v>0</v>
      </c>
      <c r="I6794" s="2">
        <f>Electricity!J6819</f>
        <v>0</v>
      </c>
    </row>
    <row r="6795" spans="2:9" x14ac:dyDescent="0.35">
      <c r="B6795" s="458" t="str">
        <f t="shared" si="106"/>
        <v>10/10/2019 01:00:00 PM</v>
      </c>
      <c r="C6795" s="458">
        <v>43748</v>
      </c>
      <c r="D6795" s="459">
        <v>0.54166666666666674</v>
      </c>
      <c r="E6795" s="2">
        <f>Electricity!F6820</f>
        <v>0</v>
      </c>
      <c r="F6795" s="2">
        <f>Electricity!G6820</f>
        <v>0</v>
      </c>
      <c r="G6795" s="2">
        <f>Electricity!H6820</f>
        <v>0</v>
      </c>
      <c r="H6795" s="2">
        <f>Electricity!I6820</f>
        <v>0</v>
      </c>
      <c r="I6795" s="2">
        <f>Electricity!J6820</f>
        <v>0</v>
      </c>
    </row>
    <row r="6796" spans="2:9" x14ac:dyDescent="0.35">
      <c r="B6796" s="458" t="str">
        <f t="shared" si="106"/>
        <v>10/10/2019 02:00:00 PM</v>
      </c>
      <c r="C6796" s="458">
        <v>43748</v>
      </c>
      <c r="D6796" s="459">
        <v>0.58333333333333337</v>
      </c>
      <c r="E6796" s="2">
        <f>Electricity!F6821</f>
        <v>0</v>
      </c>
      <c r="F6796" s="2">
        <f>Electricity!G6821</f>
        <v>0</v>
      </c>
      <c r="G6796" s="2">
        <f>Electricity!H6821</f>
        <v>0</v>
      </c>
      <c r="H6796" s="2">
        <f>Electricity!I6821</f>
        <v>0</v>
      </c>
      <c r="I6796" s="2">
        <f>Electricity!J6821</f>
        <v>0</v>
      </c>
    </row>
    <row r="6797" spans="2:9" x14ac:dyDescent="0.35">
      <c r="B6797" s="458" t="str">
        <f t="shared" si="106"/>
        <v>10/10/2019 03:00:00 PM</v>
      </c>
      <c r="C6797" s="458">
        <v>43748</v>
      </c>
      <c r="D6797" s="459">
        <v>0.62500000000000011</v>
      </c>
      <c r="E6797" s="2">
        <f>Electricity!F6822</f>
        <v>0</v>
      </c>
      <c r="F6797" s="2">
        <f>Electricity!G6822</f>
        <v>0</v>
      </c>
      <c r="G6797" s="2">
        <f>Electricity!H6822</f>
        <v>0</v>
      </c>
      <c r="H6797" s="2">
        <f>Electricity!I6822</f>
        <v>0</v>
      </c>
      <c r="I6797" s="2">
        <f>Electricity!J6822</f>
        <v>0</v>
      </c>
    </row>
    <row r="6798" spans="2:9" x14ac:dyDescent="0.35">
      <c r="B6798" s="458" t="str">
        <f t="shared" si="106"/>
        <v>10/10/2019 04:00:00 PM</v>
      </c>
      <c r="C6798" s="458">
        <v>43748</v>
      </c>
      <c r="D6798" s="459">
        <v>0.66666666666666674</v>
      </c>
      <c r="E6798" s="2">
        <f>Electricity!F6823</f>
        <v>0</v>
      </c>
      <c r="F6798" s="2">
        <f>Electricity!G6823</f>
        <v>0</v>
      </c>
      <c r="G6798" s="2">
        <f>Electricity!H6823</f>
        <v>0</v>
      </c>
      <c r="H6798" s="2">
        <f>Electricity!I6823</f>
        <v>0</v>
      </c>
      <c r="I6798" s="2">
        <f>Electricity!J6823</f>
        <v>0</v>
      </c>
    </row>
    <row r="6799" spans="2:9" x14ac:dyDescent="0.35">
      <c r="B6799" s="458" t="str">
        <f t="shared" ref="B6799:B6862" si="107">CONCATENATE(TEXT(C6799,"mm/dd/yyyy")," ",TEXT(D6799,"hh:mm:ss AM/PM"))</f>
        <v>10/10/2019 05:00:00 PM</v>
      </c>
      <c r="C6799" s="458">
        <v>43748</v>
      </c>
      <c r="D6799" s="459">
        <v>0.70833333333333337</v>
      </c>
      <c r="E6799" s="2">
        <f>Electricity!F6824</f>
        <v>0</v>
      </c>
      <c r="F6799" s="2">
        <f>Electricity!G6824</f>
        <v>0</v>
      </c>
      <c r="G6799" s="2">
        <f>Electricity!H6824</f>
        <v>0</v>
      </c>
      <c r="H6799" s="2">
        <f>Electricity!I6824</f>
        <v>0</v>
      </c>
      <c r="I6799" s="2">
        <f>Electricity!J6824</f>
        <v>0</v>
      </c>
    </row>
    <row r="6800" spans="2:9" x14ac:dyDescent="0.35">
      <c r="B6800" s="458" t="str">
        <f t="shared" si="107"/>
        <v>10/10/2019 06:00:00 PM</v>
      </c>
      <c r="C6800" s="458">
        <v>43748</v>
      </c>
      <c r="D6800" s="459">
        <v>0.75000000000000011</v>
      </c>
      <c r="E6800" s="2">
        <f>Electricity!F6825</f>
        <v>0</v>
      </c>
      <c r="F6800" s="2">
        <f>Electricity!G6825</f>
        <v>0</v>
      </c>
      <c r="G6800" s="2">
        <f>Electricity!H6825</f>
        <v>0</v>
      </c>
      <c r="H6800" s="2">
        <f>Electricity!I6825</f>
        <v>0</v>
      </c>
      <c r="I6800" s="2">
        <f>Electricity!J6825</f>
        <v>0</v>
      </c>
    </row>
    <row r="6801" spans="2:9" x14ac:dyDescent="0.35">
      <c r="B6801" s="458" t="str">
        <f t="shared" si="107"/>
        <v>10/10/2019 07:00:00 PM</v>
      </c>
      <c r="C6801" s="458">
        <v>43748</v>
      </c>
      <c r="D6801" s="459">
        <v>0.79166666666666674</v>
      </c>
      <c r="E6801" s="2">
        <f>Electricity!F6826</f>
        <v>0</v>
      </c>
      <c r="F6801" s="2">
        <f>Electricity!G6826</f>
        <v>0</v>
      </c>
      <c r="G6801" s="2">
        <f>Electricity!H6826</f>
        <v>0</v>
      </c>
      <c r="H6801" s="2">
        <f>Electricity!I6826</f>
        <v>0</v>
      </c>
      <c r="I6801" s="2">
        <f>Electricity!J6826</f>
        <v>0</v>
      </c>
    </row>
    <row r="6802" spans="2:9" x14ac:dyDescent="0.35">
      <c r="B6802" s="458" t="str">
        <f t="shared" si="107"/>
        <v>10/10/2019 08:00:00 PM</v>
      </c>
      <c r="C6802" s="458">
        <v>43748</v>
      </c>
      <c r="D6802" s="459">
        <v>0.83333333333333337</v>
      </c>
      <c r="E6802" s="2">
        <f>Electricity!F6827</f>
        <v>0</v>
      </c>
      <c r="F6802" s="2">
        <f>Electricity!G6827</f>
        <v>0</v>
      </c>
      <c r="G6802" s="2">
        <f>Electricity!H6827</f>
        <v>0</v>
      </c>
      <c r="H6802" s="2">
        <f>Electricity!I6827</f>
        <v>0</v>
      </c>
      <c r="I6802" s="2">
        <f>Electricity!J6827</f>
        <v>0</v>
      </c>
    </row>
    <row r="6803" spans="2:9" x14ac:dyDescent="0.35">
      <c r="B6803" s="458" t="str">
        <f t="shared" si="107"/>
        <v>10/10/2019 09:00:00 PM</v>
      </c>
      <c r="C6803" s="458">
        <v>43748</v>
      </c>
      <c r="D6803" s="459">
        <v>0.87500000000000011</v>
      </c>
      <c r="E6803" s="2">
        <f>Electricity!F6828</f>
        <v>0</v>
      </c>
      <c r="F6803" s="2">
        <f>Electricity!G6828</f>
        <v>0</v>
      </c>
      <c r="G6803" s="2">
        <f>Electricity!H6828</f>
        <v>0</v>
      </c>
      <c r="H6803" s="2">
        <f>Electricity!I6828</f>
        <v>0</v>
      </c>
      <c r="I6803" s="2">
        <f>Electricity!J6828</f>
        <v>0</v>
      </c>
    </row>
    <row r="6804" spans="2:9" x14ac:dyDescent="0.35">
      <c r="B6804" s="458" t="str">
        <f t="shared" si="107"/>
        <v>10/10/2019 10:00:00 PM</v>
      </c>
      <c r="C6804" s="458">
        <v>43748</v>
      </c>
      <c r="D6804" s="459">
        <v>0.91666666666666674</v>
      </c>
      <c r="E6804" s="2">
        <f>Electricity!F6829</f>
        <v>0</v>
      </c>
      <c r="F6804" s="2">
        <f>Electricity!G6829</f>
        <v>0</v>
      </c>
      <c r="G6804" s="2">
        <f>Electricity!H6829</f>
        <v>0</v>
      </c>
      <c r="H6804" s="2">
        <f>Electricity!I6829</f>
        <v>0</v>
      </c>
      <c r="I6804" s="2">
        <f>Electricity!J6829</f>
        <v>0</v>
      </c>
    </row>
    <row r="6805" spans="2:9" x14ac:dyDescent="0.35">
      <c r="B6805" s="458" t="str">
        <f t="shared" si="107"/>
        <v>10/10/2019 11:00:00 PM</v>
      </c>
      <c r="C6805" s="458">
        <v>43748</v>
      </c>
      <c r="D6805" s="459">
        <v>0.95833333333333337</v>
      </c>
      <c r="E6805" s="2">
        <f>Electricity!F6830</f>
        <v>0</v>
      </c>
      <c r="F6805" s="2">
        <f>Electricity!G6830</f>
        <v>0</v>
      </c>
      <c r="G6805" s="2">
        <f>Electricity!H6830</f>
        <v>0</v>
      </c>
      <c r="H6805" s="2">
        <f>Electricity!I6830</f>
        <v>0</v>
      </c>
      <c r="I6805" s="2">
        <f>Electricity!J6830</f>
        <v>0</v>
      </c>
    </row>
    <row r="6806" spans="2:9" x14ac:dyDescent="0.35">
      <c r="B6806" s="458" t="str">
        <f t="shared" si="107"/>
        <v>10/11/2019 12:00:00 AM</v>
      </c>
      <c r="C6806" s="458">
        <v>43749</v>
      </c>
      <c r="D6806" s="459">
        <v>3.1225022567582528E-17</v>
      </c>
      <c r="E6806" s="2">
        <f>Electricity!F6831</f>
        <v>0</v>
      </c>
      <c r="F6806" s="2">
        <f>Electricity!G6831</f>
        <v>0</v>
      </c>
      <c r="G6806" s="2">
        <f>Electricity!H6831</f>
        <v>0</v>
      </c>
      <c r="H6806" s="2">
        <f>Electricity!I6831</f>
        <v>0</v>
      </c>
      <c r="I6806" s="2">
        <f>Electricity!J6831</f>
        <v>0</v>
      </c>
    </row>
    <row r="6807" spans="2:9" x14ac:dyDescent="0.35">
      <c r="B6807" s="458" t="str">
        <f t="shared" si="107"/>
        <v>10/11/2019 01:00:00 AM</v>
      </c>
      <c r="C6807" s="458">
        <v>43749</v>
      </c>
      <c r="D6807" s="459">
        <v>4.1666666666666699E-2</v>
      </c>
      <c r="E6807" s="2">
        <f>Electricity!F6832</f>
        <v>0</v>
      </c>
      <c r="F6807" s="2">
        <f>Electricity!G6832</f>
        <v>0</v>
      </c>
      <c r="G6807" s="2">
        <f>Electricity!H6832</f>
        <v>0</v>
      </c>
      <c r="H6807" s="2">
        <f>Electricity!I6832</f>
        <v>0</v>
      </c>
      <c r="I6807" s="2">
        <f>Electricity!J6832</f>
        <v>0</v>
      </c>
    </row>
    <row r="6808" spans="2:9" x14ac:dyDescent="0.35">
      <c r="B6808" s="458" t="str">
        <f t="shared" si="107"/>
        <v>10/11/2019 02:00:00 AM</v>
      </c>
      <c r="C6808" s="458">
        <v>43749</v>
      </c>
      <c r="D6808" s="459">
        <v>8.333333333333337E-2</v>
      </c>
      <c r="E6808" s="2">
        <f>Electricity!F6833</f>
        <v>0</v>
      </c>
      <c r="F6808" s="2">
        <f>Electricity!G6833</f>
        <v>0</v>
      </c>
      <c r="G6808" s="2">
        <f>Electricity!H6833</f>
        <v>0</v>
      </c>
      <c r="H6808" s="2">
        <f>Electricity!I6833</f>
        <v>0</v>
      </c>
      <c r="I6808" s="2">
        <f>Electricity!J6833</f>
        <v>0</v>
      </c>
    </row>
    <row r="6809" spans="2:9" x14ac:dyDescent="0.35">
      <c r="B6809" s="458" t="str">
        <f t="shared" si="107"/>
        <v>10/11/2019 03:00:00 AM</v>
      </c>
      <c r="C6809" s="458">
        <v>43749</v>
      </c>
      <c r="D6809" s="459">
        <v>0.12500000000000006</v>
      </c>
      <c r="E6809" s="2">
        <f>Electricity!F6834</f>
        <v>0</v>
      </c>
      <c r="F6809" s="2">
        <f>Electricity!G6834</f>
        <v>0</v>
      </c>
      <c r="G6809" s="2">
        <f>Electricity!H6834</f>
        <v>0</v>
      </c>
      <c r="H6809" s="2">
        <f>Electricity!I6834</f>
        <v>0</v>
      </c>
      <c r="I6809" s="2">
        <f>Electricity!J6834</f>
        <v>0</v>
      </c>
    </row>
    <row r="6810" spans="2:9" x14ac:dyDescent="0.35">
      <c r="B6810" s="458" t="str">
        <f t="shared" si="107"/>
        <v>10/11/2019 04:00:00 AM</v>
      </c>
      <c r="C6810" s="458">
        <v>43749</v>
      </c>
      <c r="D6810" s="459">
        <v>0.16666666666666669</v>
      </c>
      <c r="E6810" s="2">
        <f>Electricity!F6835</f>
        <v>0</v>
      </c>
      <c r="F6810" s="2">
        <f>Electricity!G6835</f>
        <v>0</v>
      </c>
      <c r="G6810" s="2">
        <f>Electricity!H6835</f>
        <v>0</v>
      </c>
      <c r="H6810" s="2">
        <f>Electricity!I6835</f>
        <v>0</v>
      </c>
      <c r="I6810" s="2">
        <f>Electricity!J6835</f>
        <v>0</v>
      </c>
    </row>
    <row r="6811" spans="2:9" x14ac:dyDescent="0.35">
      <c r="B6811" s="458" t="str">
        <f t="shared" si="107"/>
        <v>10/11/2019 05:00:00 AM</v>
      </c>
      <c r="C6811" s="458">
        <v>43749</v>
      </c>
      <c r="D6811" s="459">
        <v>0.20833333333333337</v>
      </c>
      <c r="E6811" s="2">
        <f>Electricity!F6836</f>
        <v>0</v>
      </c>
      <c r="F6811" s="2">
        <f>Electricity!G6836</f>
        <v>0</v>
      </c>
      <c r="G6811" s="2">
        <f>Electricity!H6836</f>
        <v>0</v>
      </c>
      <c r="H6811" s="2">
        <f>Electricity!I6836</f>
        <v>0</v>
      </c>
      <c r="I6811" s="2">
        <f>Electricity!J6836</f>
        <v>0</v>
      </c>
    </row>
    <row r="6812" spans="2:9" x14ac:dyDescent="0.35">
      <c r="B6812" s="458" t="str">
        <f t="shared" si="107"/>
        <v>10/11/2019 06:00:00 AM</v>
      </c>
      <c r="C6812" s="458">
        <v>43749</v>
      </c>
      <c r="D6812" s="459">
        <v>0.25</v>
      </c>
      <c r="E6812" s="2">
        <f>Electricity!F6837</f>
        <v>0</v>
      </c>
      <c r="F6812" s="2">
        <f>Electricity!G6837</f>
        <v>0</v>
      </c>
      <c r="G6812" s="2">
        <f>Electricity!H6837</f>
        <v>0</v>
      </c>
      <c r="H6812" s="2">
        <f>Electricity!I6837</f>
        <v>0</v>
      </c>
      <c r="I6812" s="2">
        <f>Electricity!J6837</f>
        <v>0</v>
      </c>
    </row>
    <row r="6813" spans="2:9" x14ac:dyDescent="0.35">
      <c r="B6813" s="458" t="str">
        <f t="shared" si="107"/>
        <v>10/11/2019 07:00:00 AM</v>
      </c>
      <c r="C6813" s="458">
        <v>43749</v>
      </c>
      <c r="D6813" s="459">
        <v>0.29166666666666669</v>
      </c>
      <c r="E6813" s="2">
        <f>Electricity!F6838</f>
        <v>0</v>
      </c>
      <c r="F6813" s="2">
        <f>Electricity!G6838</f>
        <v>0</v>
      </c>
      <c r="G6813" s="2">
        <f>Electricity!H6838</f>
        <v>0</v>
      </c>
      <c r="H6813" s="2">
        <f>Electricity!I6838</f>
        <v>0</v>
      </c>
      <c r="I6813" s="2">
        <f>Electricity!J6838</f>
        <v>0</v>
      </c>
    </row>
    <row r="6814" spans="2:9" x14ac:dyDescent="0.35">
      <c r="B6814" s="458" t="str">
        <f t="shared" si="107"/>
        <v>10/11/2019 08:00:00 AM</v>
      </c>
      <c r="C6814" s="458">
        <v>43749</v>
      </c>
      <c r="D6814" s="459">
        <v>0.33333333333333337</v>
      </c>
      <c r="E6814" s="2">
        <f>Electricity!F6839</f>
        <v>0</v>
      </c>
      <c r="F6814" s="2">
        <f>Electricity!G6839</f>
        <v>0</v>
      </c>
      <c r="G6814" s="2">
        <f>Electricity!H6839</f>
        <v>0</v>
      </c>
      <c r="H6814" s="2">
        <f>Electricity!I6839</f>
        <v>0</v>
      </c>
      <c r="I6814" s="2">
        <f>Electricity!J6839</f>
        <v>0</v>
      </c>
    </row>
    <row r="6815" spans="2:9" x14ac:dyDescent="0.35">
      <c r="B6815" s="458" t="str">
        <f t="shared" si="107"/>
        <v>10/11/2019 09:00:00 AM</v>
      </c>
      <c r="C6815" s="458">
        <v>43749</v>
      </c>
      <c r="D6815" s="459">
        <v>0.375</v>
      </c>
      <c r="E6815" s="2">
        <f>Electricity!F6840</f>
        <v>0</v>
      </c>
      <c r="F6815" s="2">
        <f>Electricity!G6840</f>
        <v>0</v>
      </c>
      <c r="G6815" s="2">
        <f>Electricity!H6840</f>
        <v>0</v>
      </c>
      <c r="H6815" s="2">
        <f>Electricity!I6840</f>
        <v>0</v>
      </c>
      <c r="I6815" s="2">
        <f>Electricity!J6840</f>
        <v>0</v>
      </c>
    </row>
    <row r="6816" spans="2:9" x14ac:dyDescent="0.35">
      <c r="B6816" s="458" t="str">
        <f t="shared" si="107"/>
        <v>10/11/2019 10:00:00 AM</v>
      </c>
      <c r="C6816" s="458">
        <v>43749</v>
      </c>
      <c r="D6816" s="459">
        <v>0.41666666666666669</v>
      </c>
      <c r="E6816" s="2">
        <f>Electricity!F6841</f>
        <v>0</v>
      </c>
      <c r="F6816" s="2">
        <f>Electricity!G6841</f>
        <v>0</v>
      </c>
      <c r="G6816" s="2">
        <f>Electricity!H6841</f>
        <v>0</v>
      </c>
      <c r="H6816" s="2">
        <f>Electricity!I6841</f>
        <v>0</v>
      </c>
      <c r="I6816" s="2">
        <f>Electricity!J6841</f>
        <v>0</v>
      </c>
    </row>
    <row r="6817" spans="2:9" x14ac:dyDescent="0.35">
      <c r="B6817" s="458" t="str">
        <f t="shared" si="107"/>
        <v>10/11/2019 11:00:00 AM</v>
      </c>
      <c r="C6817" s="458">
        <v>43749</v>
      </c>
      <c r="D6817" s="459">
        <v>0.45833333333333337</v>
      </c>
      <c r="E6817" s="2">
        <f>Electricity!F6842</f>
        <v>0</v>
      </c>
      <c r="F6817" s="2">
        <f>Electricity!G6842</f>
        <v>0</v>
      </c>
      <c r="G6817" s="2">
        <f>Electricity!H6842</f>
        <v>0</v>
      </c>
      <c r="H6817" s="2">
        <f>Electricity!I6842</f>
        <v>0</v>
      </c>
      <c r="I6817" s="2">
        <f>Electricity!J6842</f>
        <v>0</v>
      </c>
    </row>
    <row r="6818" spans="2:9" x14ac:dyDescent="0.35">
      <c r="B6818" s="458" t="str">
        <f t="shared" si="107"/>
        <v>10/11/2019 12:00:00 PM</v>
      </c>
      <c r="C6818" s="458">
        <v>43749</v>
      </c>
      <c r="D6818" s="459">
        <v>0.50000000000000011</v>
      </c>
      <c r="E6818" s="2">
        <f>Electricity!F6843</f>
        <v>0</v>
      </c>
      <c r="F6818" s="2">
        <f>Electricity!G6843</f>
        <v>0</v>
      </c>
      <c r="G6818" s="2">
        <f>Electricity!H6843</f>
        <v>0</v>
      </c>
      <c r="H6818" s="2">
        <f>Electricity!I6843</f>
        <v>0</v>
      </c>
      <c r="I6818" s="2">
        <f>Electricity!J6843</f>
        <v>0</v>
      </c>
    </row>
    <row r="6819" spans="2:9" x14ac:dyDescent="0.35">
      <c r="B6819" s="458" t="str">
        <f t="shared" si="107"/>
        <v>10/11/2019 01:00:00 PM</v>
      </c>
      <c r="C6819" s="458">
        <v>43749</v>
      </c>
      <c r="D6819" s="459">
        <v>0.54166666666666674</v>
      </c>
      <c r="E6819" s="2">
        <f>Electricity!F6844</f>
        <v>0</v>
      </c>
      <c r="F6819" s="2">
        <f>Electricity!G6844</f>
        <v>0</v>
      </c>
      <c r="G6819" s="2">
        <f>Electricity!H6844</f>
        <v>0</v>
      </c>
      <c r="H6819" s="2">
        <f>Electricity!I6844</f>
        <v>0</v>
      </c>
      <c r="I6819" s="2">
        <f>Electricity!J6844</f>
        <v>0</v>
      </c>
    </row>
    <row r="6820" spans="2:9" x14ac:dyDescent="0.35">
      <c r="B6820" s="458" t="str">
        <f t="shared" si="107"/>
        <v>10/11/2019 02:00:00 PM</v>
      </c>
      <c r="C6820" s="458">
        <v>43749</v>
      </c>
      <c r="D6820" s="459">
        <v>0.58333333333333337</v>
      </c>
      <c r="E6820" s="2">
        <f>Electricity!F6845</f>
        <v>0</v>
      </c>
      <c r="F6820" s="2">
        <f>Electricity!G6845</f>
        <v>0</v>
      </c>
      <c r="G6820" s="2">
        <f>Electricity!H6845</f>
        <v>0</v>
      </c>
      <c r="H6820" s="2">
        <f>Electricity!I6845</f>
        <v>0</v>
      </c>
      <c r="I6820" s="2">
        <f>Electricity!J6845</f>
        <v>0</v>
      </c>
    </row>
    <row r="6821" spans="2:9" x14ac:dyDescent="0.35">
      <c r="B6821" s="458" t="str">
        <f t="shared" si="107"/>
        <v>10/11/2019 03:00:00 PM</v>
      </c>
      <c r="C6821" s="458">
        <v>43749</v>
      </c>
      <c r="D6821" s="459">
        <v>0.62500000000000011</v>
      </c>
      <c r="E6821" s="2">
        <f>Electricity!F6846</f>
        <v>0</v>
      </c>
      <c r="F6821" s="2">
        <f>Electricity!G6846</f>
        <v>0</v>
      </c>
      <c r="G6821" s="2">
        <f>Electricity!H6846</f>
        <v>0</v>
      </c>
      <c r="H6821" s="2">
        <f>Electricity!I6846</f>
        <v>0</v>
      </c>
      <c r="I6821" s="2">
        <f>Electricity!J6846</f>
        <v>0</v>
      </c>
    </row>
    <row r="6822" spans="2:9" x14ac:dyDescent="0.35">
      <c r="B6822" s="458" t="str">
        <f t="shared" si="107"/>
        <v>10/11/2019 04:00:00 PM</v>
      </c>
      <c r="C6822" s="458">
        <v>43749</v>
      </c>
      <c r="D6822" s="459">
        <v>0.66666666666666674</v>
      </c>
      <c r="E6822" s="2">
        <f>Electricity!F6847</f>
        <v>0</v>
      </c>
      <c r="F6822" s="2">
        <f>Electricity!G6847</f>
        <v>0</v>
      </c>
      <c r="G6822" s="2">
        <f>Electricity!H6847</f>
        <v>0</v>
      </c>
      <c r="H6822" s="2">
        <f>Electricity!I6847</f>
        <v>0</v>
      </c>
      <c r="I6822" s="2">
        <f>Electricity!J6847</f>
        <v>0</v>
      </c>
    </row>
    <row r="6823" spans="2:9" x14ac:dyDescent="0.35">
      <c r="B6823" s="458" t="str">
        <f t="shared" si="107"/>
        <v>10/11/2019 05:00:00 PM</v>
      </c>
      <c r="C6823" s="458">
        <v>43749</v>
      </c>
      <c r="D6823" s="459">
        <v>0.70833333333333337</v>
      </c>
      <c r="E6823" s="2">
        <f>Electricity!F6848</f>
        <v>0</v>
      </c>
      <c r="F6823" s="2">
        <f>Electricity!G6848</f>
        <v>0</v>
      </c>
      <c r="G6823" s="2">
        <f>Electricity!H6848</f>
        <v>0</v>
      </c>
      <c r="H6823" s="2">
        <f>Electricity!I6848</f>
        <v>0</v>
      </c>
      <c r="I6823" s="2">
        <f>Electricity!J6848</f>
        <v>0</v>
      </c>
    </row>
    <row r="6824" spans="2:9" x14ac:dyDescent="0.35">
      <c r="B6824" s="458" t="str">
        <f t="shared" si="107"/>
        <v>10/11/2019 06:00:00 PM</v>
      </c>
      <c r="C6824" s="458">
        <v>43749</v>
      </c>
      <c r="D6824" s="459">
        <v>0.75000000000000011</v>
      </c>
      <c r="E6824" s="2">
        <f>Electricity!F6849</f>
        <v>0</v>
      </c>
      <c r="F6824" s="2">
        <f>Electricity!G6849</f>
        <v>0</v>
      </c>
      <c r="G6824" s="2">
        <f>Electricity!H6849</f>
        <v>0</v>
      </c>
      <c r="H6824" s="2">
        <f>Electricity!I6849</f>
        <v>0</v>
      </c>
      <c r="I6824" s="2">
        <f>Electricity!J6849</f>
        <v>0</v>
      </c>
    </row>
    <row r="6825" spans="2:9" x14ac:dyDescent="0.35">
      <c r="B6825" s="458" t="str">
        <f t="shared" si="107"/>
        <v>10/11/2019 07:00:00 PM</v>
      </c>
      <c r="C6825" s="458">
        <v>43749</v>
      </c>
      <c r="D6825" s="459">
        <v>0.79166666666666674</v>
      </c>
      <c r="E6825" s="2">
        <f>Electricity!F6850</f>
        <v>0</v>
      </c>
      <c r="F6825" s="2">
        <f>Electricity!G6850</f>
        <v>0</v>
      </c>
      <c r="G6825" s="2">
        <f>Electricity!H6850</f>
        <v>0</v>
      </c>
      <c r="H6825" s="2">
        <f>Electricity!I6850</f>
        <v>0</v>
      </c>
      <c r="I6825" s="2">
        <f>Electricity!J6850</f>
        <v>0</v>
      </c>
    </row>
    <row r="6826" spans="2:9" x14ac:dyDescent="0.35">
      <c r="B6826" s="458" t="str">
        <f t="shared" si="107"/>
        <v>10/11/2019 08:00:00 PM</v>
      </c>
      <c r="C6826" s="458">
        <v>43749</v>
      </c>
      <c r="D6826" s="459">
        <v>0.83333333333333337</v>
      </c>
      <c r="E6826" s="2">
        <f>Electricity!F6851</f>
        <v>0</v>
      </c>
      <c r="F6826" s="2">
        <f>Electricity!G6851</f>
        <v>0</v>
      </c>
      <c r="G6826" s="2">
        <f>Electricity!H6851</f>
        <v>0</v>
      </c>
      <c r="H6826" s="2">
        <f>Electricity!I6851</f>
        <v>0</v>
      </c>
      <c r="I6826" s="2">
        <f>Electricity!J6851</f>
        <v>0</v>
      </c>
    </row>
    <row r="6827" spans="2:9" x14ac:dyDescent="0.35">
      <c r="B6827" s="458" t="str">
        <f t="shared" si="107"/>
        <v>10/11/2019 09:00:00 PM</v>
      </c>
      <c r="C6827" s="458">
        <v>43749</v>
      </c>
      <c r="D6827" s="459">
        <v>0.87500000000000011</v>
      </c>
      <c r="E6827" s="2">
        <f>Electricity!F6852</f>
        <v>0</v>
      </c>
      <c r="F6827" s="2">
        <f>Electricity!G6852</f>
        <v>0</v>
      </c>
      <c r="G6827" s="2">
        <f>Electricity!H6852</f>
        <v>0</v>
      </c>
      <c r="H6827" s="2">
        <f>Electricity!I6852</f>
        <v>0</v>
      </c>
      <c r="I6827" s="2">
        <f>Electricity!J6852</f>
        <v>0</v>
      </c>
    </row>
    <row r="6828" spans="2:9" x14ac:dyDescent="0.35">
      <c r="B6828" s="458" t="str">
        <f t="shared" si="107"/>
        <v>10/11/2019 10:00:00 PM</v>
      </c>
      <c r="C6828" s="458">
        <v>43749</v>
      </c>
      <c r="D6828" s="459">
        <v>0.91666666666666674</v>
      </c>
      <c r="E6828" s="2">
        <f>Electricity!F6853</f>
        <v>0</v>
      </c>
      <c r="F6828" s="2">
        <f>Electricity!G6853</f>
        <v>0</v>
      </c>
      <c r="G6828" s="2">
        <f>Electricity!H6853</f>
        <v>0</v>
      </c>
      <c r="H6828" s="2">
        <f>Electricity!I6853</f>
        <v>0</v>
      </c>
      <c r="I6828" s="2">
        <f>Electricity!J6853</f>
        <v>0</v>
      </c>
    </row>
    <row r="6829" spans="2:9" x14ac:dyDescent="0.35">
      <c r="B6829" s="458" t="str">
        <f t="shared" si="107"/>
        <v>10/11/2019 11:00:00 PM</v>
      </c>
      <c r="C6829" s="458">
        <v>43749</v>
      </c>
      <c r="D6829" s="459">
        <v>0.95833333333333337</v>
      </c>
      <c r="E6829" s="2">
        <f>Electricity!F6854</f>
        <v>0</v>
      </c>
      <c r="F6829" s="2">
        <f>Electricity!G6854</f>
        <v>0</v>
      </c>
      <c r="G6829" s="2">
        <f>Electricity!H6854</f>
        <v>0</v>
      </c>
      <c r="H6829" s="2">
        <f>Electricity!I6854</f>
        <v>0</v>
      </c>
      <c r="I6829" s="2">
        <f>Electricity!J6854</f>
        <v>0</v>
      </c>
    </row>
    <row r="6830" spans="2:9" x14ac:dyDescent="0.35">
      <c r="B6830" s="458" t="str">
        <f t="shared" si="107"/>
        <v>10/12/2019 12:00:00 AM</v>
      </c>
      <c r="C6830" s="458">
        <v>43750</v>
      </c>
      <c r="D6830" s="459">
        <v>3.1225022567582528E-17</v>
      </c>
      <c r="E6830" s="2">
        <f>Electricity!F6855</f>
        <v>0</v>
      </c>
      <c r="F6830" s="2">
        <f>Electricity!G6855</f>
        <v>0</v>
      </c>
      <c r="G6830" s="2">
        <f>Electricity!H6855</f>
        <v>0</v>
      </c>
      <c r="H6830" s="2">
        <f>Electricity!I6855</f>
        <v>0</v>
      </c>
      <c r="I6830" s="2">
        <f>Electricity!J6855</f>
        <v>0</v>
      </c>
    </row>
    <row r="6831" spans="2:9" x14ac:dyDescent="0.35">
      <c r="B6831" s="458" t="str">
        <f t="shared" si="107"/>
        <v>10/12/2019 01:00:00 AM</v>
      </c>
      <c r="C6831" s="458">
        <v>43750</v>
      </c>
      <c r="D6831" s="459">
        <v>4.1666666666666699E-2</v>
      </c>
      <c r="E6831" s="2">
        <f>Electricity!F6856</f>
        <v>0</v>
      </c>
      <c r="F6831" s="2">
        <f>Electricity!G6856</f>
        <v>0</v>
      </c>
      <c r="G6831" s="2">
        <f>Electricity!H6856</f>
        <v>0</v>
      </c>
      <c r="H6831" s="2">
        <f>Electricity!I6856</f>
        <v>0</v>
      </c>
      <c r="I6831" s="2">
        <f>Electricity!J6856</f>
        <v>0</v>
      </c>
    </row>
    <row r="6832" spans="2:9" x14ac:dyDescent="0.35">
      <c r="B6832" s="458" t="str">
        <f t="shared" si="107"/>
        <v>10/12/2019 02:00:00 AM</v>
      </c>
      <c r="C6832" s="458">
        <v>43750</v>
      </c>
      <c r="D6832" s="459">
        <v>8.333333333333337E-2</v>
      </c>
      <c r="E6832" s="2">
        <f>Electricity!F6857</f>
        <v>0</v>
      </c>
      <c r="F6832" s="2">
        <f>Electricity!G6857</f>
        <v>0</v>
      </c>
      <c r="G6832" s="2">
        <f>Electricity!H6857</f>
        <v>0</v>
      </c>
      <c r="H6832" s="2">
        <f>Electricity!I6857</f>
        <v>0</v>
      </c>
      <c r="I6832" s="2">
        <f>Electricity!J6857</f>
        <v>0</v>
      </c>
    </row>
    <row r="6833" spans="2:9" x14ac:dyDescent="0.35">
      <c r="B6833" s="458" t="str">
        <f t="shared" si="107"/>
        <v>10/12/2019 03:00:00 AM</v>
      </c>
      <c r="C6833" s="458">
        <v>43750</v>
      </c>
      <c r="D6833" s="459">
        <v>0.12500000000000006</v>
      </c>
      <c r="E6833" s="2">
        <f>Electricity!F6858</f>
        <v>0</v>
      </c>
      <c r="F6833" s="2">
        <f>Electricity!G6858</f>
        <v>0</v>
      </c>
      <c r="G6833" s="2">
        <f>Electricity!H6858</f>
        <v>0</v>
      </c>
      <c r="H6833" s="2">
        <f>Electricity!I6858</f>
        <v>0</v>
      </c>
      <c r="I6833" s="2">
        <f>Electricity!J6858</f>
        <v>0</v>
      </c>
    </row>
    <row r="6834" spans="2:9" x14ac:dyDescent="0.35">
      <c r="B6834" s="458" t="str">
        <f t="shared" si="107"/>
        <v>10/12/2019 04:00:00 AM</v>
      </c>
      <c r="C6834" s="458">
        <v>43750</v>
      </c>
      <c r="D6834" s="459">
        <v>0.16666666666666669</v>
      </c>
      <c r="E6834" s="2">
        <f>Electricity!F6859</f>
        <v>0</v>
      </c>
      <c r="F6834" s="2">
        <f>Electricity!G6859</f>
        <v>0</v>
      </c>
      <c r="G6834" s="2">
        <f>Electricity!H6859</f>
        <v>0</v>
      </c>
      <c r="H6834" s="2">
        <f>Electricity!I6859</f>
        <v>0</v>
      </c>
      <c r="I6834" s="2">
        <f>Electricity!J6859</f>
        <v>0</v>
      </c>
    </row>
    <row r="6835" spans="2:9" x14ac:dyDescent="0.35">
      <c r="B6835" s="458" t="str">
        <f t="shared" si="107"/>
        <v>10/12/2019 05:00:00 AM</v>
      </c>
      <c r="C6835" s="458">
        <v>43750</v>
      </c>
      <c r="D6835" s="459">
        <v>0.20833333333333337</v>
      </c>
      <c r="E6835" s="2">
        <f>Electricity!F6860</f>
        <v>0</v>
      </c>
      <c r="F6835" s="2">
        <f>Electricity!G6860</f>
        <v>0</v>
      </c>
      <c r="G6835" s="2">
        <f>Electricity!H6860</f>
        <v>0</v>
      </c>
      <c r="H6835" s="2">
        <f>Electricity!I6860</f>
        <v>0</v>
      </c>
      <c r="I6835" s="2">
        <f>Electricity!J6860</f>
        <v>0</v>
      </c>
    </row>
    <row r="6836" spans="2:9" x14ac:dyDescent="0.35">
      <c r="B6836" s="458" t="str">
        <f t="shared" si="107"/>
        <v>10/12/2019 06:00:00 AM</v>
      </c>
      <c r="C6836" s="458">
        <v>43750</v>
      </c>
      <c r="D6836" s="459">
        <v>0.25</v>
      </c>
      <c r="E6836" s="2">
        <f>Electricity!F6861</f>
        <v>0</v>
      </c>
      <c r="F6836" s="2">
        <f>Electricity!G6861</f>
        <v>0</v>
      </c>
      <c r="G6836" s="2">
        <f>Electricity!H6861</f>
        <v>0</v>
      </c>
      <c r="H6836" s="2">
        <f>Electricity!I6861</f>
        <v>0</v>
      </c>
      <c r="I6836" s="2">
        <f>Electricity!J6861</f>
        <v>0</v>
      </c>
    </row>
    <row r="6837" spans="2:9" x14ac:dyDescent="0.35">
      <c r="B6837" s="458" t="str">
        <f t="shared" si="107"/>
        <v>10/12/2019 07:00:00 AM</v>
      </c>
      <c r="C6837" s="458">
        <v>43750</v>
      </c>
      <c r="D6837" s="459">
        <v>0.29166666666666669</v>
      </c>
      <c r="E6837" s="2">
        <f>Electricity!F6862</f>
        <v>0</v>
      </c>
      <c r="F6837" s="2">
        <f>Electricity!G6862</f>
        <v>0</v>
      </c>
      <c r="G6837" s="2">
        <f>Electricity!H6862</f>
        <v>0</v>
      </c>
      <c r="H6837" s="2">
        <f>Electricity!I6862</f>
        <v>0</v>
      </c>
      <c r="I6837" s="2">
        <f>Electricity!J6862</f>
        <v>0</v>
      </c>
    </row>
    <row r="6838" spans="2:9" x14ac:dyDescent="0.35">
      <c r="B6838" s="458" t="str">
        <f t="shared" si="107"/>
        <v>10/12/2019 08:00:00 AM</v>
      </c>
      <c r="C6838" s="458">
        <v>43750</v>
      </c>
      <c r="D6838" s="459">
        <v>0.33333333333333337</v>
      </c>
      <c r="E6838" s="2">
        <f>Electricity!F6863</f>
        <v>0</v>
      </c>
      <c r="F6838" s="2">
        <f>Electricity!G6863</f>
        <v>0</v>
      </c>
      <c r="G6838" s="2">
        <f>Electricity!H6863</f>
        <v>0</v>
      </c>
      <c r="H6838" s="2">
        <f>Electricity!I6863</f>
        <v>0</v>
      </c>
      <c r="I6838" s="2">
        <f>Electricity!J6863</f>
        <v>0</v>
      </c>
    </row>
    <row r="6839" spans="2:9" x14ac:dyDescent="0.35">
      <c r="B6839" s="458" t="str">
        <f t="shared" si="107"/>
        <v>10/12/2019 09:00:00 AM</v>
      </c>
      <c r="C6839" s="458">
        <v>43750</v>
      </c>
      <c r="D6839" s="459">
        <v>0.375</v>
      </c>
      <c r="E6839" s="2">
        <f>Electricity!F6864</f>
        <v>0</v>
      </c>
      <c r="F6839" s="2">
        <f>Electricity!G6864</f>
        <v>0</v>
      </c>
      <c r="G6839" s="2">
        <f>Electricity!H6864</f>
        <v>0</v>
      </c>
      <c r="H6839" s="2">
        <f>Electricity!I6864</f>
        <v>0</v>
      </c>
      <c r="I6839" s="2">
        <f>Electricity!J6864</f>
        <v>0</v>
      </c>
    </row>
    <row r="6840" spans="2:9" x14ac:dyDescent="0.35">
      <c r="B6840" s="458" t="str">
        <f t="shared" si="107"/>
        <v>10/12/2019 10:00:00 AM</v>
      </c>
      <c r="C6840" s="458">
        <v>43750</v>
      </c>
      <c r="D6840" s="459">
        <v>0.41666666666666669</v>
      </c>
      <c r="E6840" s="2">
        <f>Electricity!F6865</f>
        <v>0</v>
      </c>
      <c r="F6840" s="2">
        <f>Electricity!G6865</f>
        <v>0</v>
      </c>
      <c r="G6840" s="2">
        <f>Electricity!H6865</f>
        <v>0</v>
      </c>
      <c r="H6840" s="2">
        <f>Electricity!I6865</f>
        <v>0</v>
      </c>
      <c r="I6840" s="2">
        <f>Electricity!J6865</f>
        <v>0</v>
      </c>
    </row>
    <row r="6841" spans="2:9" x14ac:dyDescent="0.35">
      <c r="B6841" s="458" t="str">
        <f t="shared" si="107"/>
        <v>10/12/2019 11:00:00 AM</v>
      </c>
      <c r="C6841" s="458">
        <v>43750</v>
      </c>
      <c r="D6841" s="459">
        <v>0.45833333333333337</v>
      </c>
      <c r="E6841" s="2">
        <f>Electricity!F6866</f>
        <v>0</v>
      </c>
      <c r="F6841" s="2">
        <f>Electricity!G6866</f>
        <v>0</v>
      </c>
      <c r="G6841" s="2">
        <f>Electricity!H6866</f>
        <v>0</v>
      </c>
      <c r="H6841" s="2">
        <f>Electricity!I6866</f>
        <v>0</v>
      </c>
      <c r="I6841" s="2">
        <f>Electricity!J6866</f>
        <v>0</v>
      </c>
    </row>
    <row r="6842" spans="2:9" x14ac:dyDescent="0.35">
      <c r="B6842" s="458" t="str">
        <f t="shared" si="107"/>
        <v>10/12/2019 12:00:00 PM</v>
      </c>
      <c r="C6842" s="458">
        <v>43750</v>
      </c>
      <c r="D6842" s="459">
        <v>0.50000000000000011</v>
      </c>
      <c r="E6842" s="2">
        <f>Electricity!F6867</f>
        <v>0</v>
      </c>
      <c r="F6842" s="2">
        <f>Electricity!G6867</f>
        <v>0</v>
      </c>
      <c r="G6842" s="2">
        <f>Electricity!H6867</f>
        <v>0</v>
      </c>
      <c r="H6842" s="2">
        <f>Electricity!I6867</f>
        <v>0</v>
      </c>
      <c r="I6842" s="2">
        <f>Electricity!J6867</f>
        <v>0</v>
      </c>
    </row>
    <row r="6843" spans="2:9" x14ac:dyDescent="0.35">
      <c r="B6843" s="458" t="str">
        <f t="shared" si="107"/>
        <v>10/12/2019 01:00:00 PM</v>
      </c>
      <c r="C6843" s="458">
        <v>43750</v>
      </c>
      <c r="D6843" s="459">
        <v>0.54166666666666674</v>
      </c>
      <c r="E6843" s="2">
        <f>Electricity!F6868</f>
        <v>0</v>
      </c>
      <c r="F6843" s="2">
        <f>Electricity!G6868</f>
        <v>0</v>
      </c>
      <c r="G6843" s="2">
        <f>Electricity!H6868</f>
        <v>0</v>
      </c>
      <c r="H6843" s="2">
        <f>Electricity!I6868</f>
        <v>0</v>
      </c>
      <c r="I6843" s="2">
        <f>Electricity!J6868</f>
        <v>0</v>
      </c>
    </row>
    <row r="6844" spans="2:9" x14ac:dyDescent="0.35">
      <c r="B6844" s="458" t="str">
        <f t="shared" si="107"/>
        <v>10/12/2019 02:00:00 PM</v>
      </c>
      <c r="C6844" s="458">
        <v>43750</v>
      </c>
      <c r="D6844" s="459">
        <v>0.58333333333333337</v>
      </c>
      <c r="E6844" s="2">
        <f>Electricity!F6869</f>
        <v>0</v>
      </c>
      <c r="F6844" s="2">
        <f>Electricity!G6869</f>
        <v>0</v>
      </c>
      <c r="G6844" s="2">
        <f>Electricity!H6869</f>
        <v>0</v>
      </c>
      <c r="H6844" s="2">
        <f>Electricity!I6869</f>
        <v>0</v>
      </c>
      <c r="I6844" s="2">
        <f>Electricity!J6869</f>
        <v>0</v>
      </c>
    </row>
    <row r="6845" spans="2:9" x14ac:dyDescent="0.35">
      <c r="B6845" s="458" t="str">
        <f t="shared" si="107"/>
        <v>10/12/2019 03:00:00 PM</v>
      </c>
      <c r="C6845" s="458">
        <v>43750</v>
      </c>
      <c r="D6845" s="459">
        <v>0.62500000000000011</v>
      </c>
      <c r="E6845" s="2">
        <f>Electricity!F6870</f>
        <v>0</v>
      </c>
      <c r="F6845" s="2">
        <f>Electricity!G6870</f>
        <v>0</v>
      </c>
      <c r="G6845" s="2">
        <f>Electricity!H6870</f>
        <v>0</v>
      </c>
      <c r="H6845" s="2">
        <f>Electricity!I6870</f>
        <v>0</v>
      </c>
      <c r="I6845" s="2">
        <f>Electricity!J6870</f>
        <v>0</v>
      </c>
    </row>
    <row r="6846" spans="2:9" x14ac:dyDescent="0.35">
      <c r="B6846" s="458" t="str">
        <f t="shared" si="107"/>
        <v>10/12/2019 04:00:00 PM</v>
      </c>
      <c r="C6846" s="458">
        <v>43750</v>
      </c>
      <c r="D6846" s="459">
        <v>0.66666666666666674</v>
      </c>
      <c r="E6846" s="2">
        <f>Electricity!F6871</f>
        <v>0</v>
      </c>
      <c r="F6846" s="2">
        <f>Electricity!G6871</f>
        <v>0</v>
      </c>
      <c r="G6846" s="2">
        <f>Electricity!H6871</f>
        <v>0</v>
      </c>
      <c r="H6846" s="2">
        <f>Electricity!I6871</f>
        <v>0</v>
      </c>
      <c r="I6846" s="2">
        <f>Electricity!J6871</f>
        <v>0</v>
      </c>
    </row>
    <row r="6847" spans="2:9" x14ac:dyDescent="0.35">
      <c r="B6847" s="458" t="str">
        <f t="shared" si="107"/>
        <v>10/12/2019 05:00:00 PM</v>
      </c>
      <c r="C6847" s="458">
        <v>43750</v>
      </c>
      <c r="D6847" s="459">
        <v>0.70833333333333337</v>
      </c>
      <c r="E6847" s="2">
        <f>Electricity!F6872</f>
        <v>0</v>
      </c>
      <c r="F6847" s="2">
        <f>Electricity!G6872</f>
        <v>0</v>
      </c>
      <c r="G6847" s="2">
        <f>Electricity!H6872</f>
        <v>0</v>
      </c>
      <c r="H6847" s="2">
        <f>Electricity!I6872</f>
        <v>0</v>
      </c>
      <c r="I6847" s="2">
        <f>Electricity!J6872</f>
        <v>0</v>
      </c>
    </row>
    <row r="6848" spans="2:9" x14ac:dyDescent="0.35">
      <c r="B6848" s="458" t="str">
        <f t="shared" si="107"/>
        <v>10/12/2019 06:00:00 PM</v>
      </c>
      <c r="C6848" s="458">
        <v>43750</v>
      </c>
      <c r="D6848" s="459">
        <v>0.75000000000000011</v>
      </c>
      <c r="E6848" s="2">
        <f>Electricity!F6873</f>
        <v>0</v>
      </c>
      <c r="F6848" s="2">
        <f>Electricity!G6873</f>
        <v>0</v>
      </c>
      <c r="G6848" s="2">
        <f>Electricity!H6873</f>
        <v>0</v>
      </c>
      <c r="H6848" s="2">
        <f>Electricity!I6873</f>
        <v>0</v>
      </c>
      <c r="I6848" s="2">
        <f>Electricity!J6873</f>
        <v>0</v>
      </c>
    </row>
    <row r="6849" spans="2:9" x14ac:dyDescent="0.35">
      <c r="B6849" s="458" t="str">
        <f t="shared" si="107"/>
        <v>10/12/2019 07:00:00 PM</v>
      </c>
      <c r="C6849" s="458">
        <v>43750</v>
      </c>
      <c r="D6849" s="459">
        <v>0.79166666666666674</v>
      </c>
      <c r="E6849" s="2">
        <f>Electricity!F6874</f>
        <v>0</v>
      </c>
      <c r="F6849" s="2">
        <f>Electricity!G6874</f>
        <v>0</v>
      </c>
      <c r="G6849" s="2">
        <f>Electricity!H6874</f>
        <v>0</v>
      </c>
      <c r="H6849" s="2">
        <f>Electricity!I6874</f>
        <v>0</v>
      </c>
      <c r="I6849" s="2">
        <f>Electricity!J6874</f>
        <v>0</v>
      </c>
    </row>
    <row r="6850" spans="2:9" x14ac:dyDescent="0.35">
      <c r="B6850" s="458" t="str">
        <f t="shared" si="107"/>
        <v>10/12/2019 08:00:00 PM</v>
      </c>
      <c r="C6850" s="458">
        <v>43750</v>
      </c>
      <c r="D6850" s="459">
        <v>0.83333333333333337</v>
      </c>
      <c r="E6850" s="2">
        <f>Electricity!F6875</f>
        <v>0</v>
      </c>
      <c r="F6850" s="2">
        <f>Electricity!G6875</f>
        <v>0</v>
      </c>
      <c r="G6850" s="2">
        <f>Electricity!H6875</f>
        <v>0</v>
      </c>
      <c r="H6850" s="2">
        <f>Electricity!I6875</f>
        <v>0</v>
      </c>
      <c r="I6850" s="2">
        <f>Electricity!J6875</f>
        <v>0</v>
      </c>
    </row>
    <row r="6851" spans="2:9" x14ac:dyDescent="0.35">
      <c r="B6851" s="458" t="str">
        <f t="shared" si="107"/>
        <v>10/12/2019 09:00:00 PM</v>
      </c>
      <c r="C6851" s="458">
        <v>43750</v>
      </c>
      <c r="D6851" s="459">
        <v>0.87500000000000011</v>
      </c>
      <c r="E6851" s="2">
        <f>Electricity!F6876</f>
        <v>0</v>
      </c>
      <c r="F6851" s="2">
        <f>Electricity!G6876</f>
        <v>0</v>
      </c>
      <c r="G6851" s="2">
        <f>Electricity!H6876</f>
        <v>0</v>
      </c>
      <c r="H6851" s="2">
        <f>Electricity!I6876</f>
        <v>0</v>
      </c>
      <c r="I6851" s="2">
        <f>Electricity!J6876</f>
        <v>0</v>
      </c>
    </row>
    <row r="6852" spans="2:9" x14ac:dyDescent="0.35">
      <c r="B6852" s="458" t="str">
        <f t="shared" si="107"/>
        <v>10/12/2019 10:00:00 PM</v>
      </c>
      <c r="C6852" s="458">
        <v>43750</v>
      </c>
      <c r="D6852" s="459">
        <v>0.91666666666666674</v>
      </c>
      <c r="E6852" s="2">
        <f>Electricity!F6877</f>
        <v>0</v>
      </c>
      <c r="F6852" s="2">
        <f>Electricity!G6877</f>
        <v>0</v>
      </c>
      <c r="G6852" s="2">
        <f>Electricity!H6877</f>
        <v>0</v>
      </c>
      <c r="H6852" s="2">
        <f>Electricity!I6877</f>
        <v>0</v>
      </c>
      <c r="I6852" s="2">
        <f>Electricity!J6877</f>
        <v>0</v>
      </c>
    </row>
    <row r="6853" spans="2:9" x14ac:dyDescent="0.35">
      <c r="B6853" s="458" t="str">
        <f t="shared" si="107"/>
        <v>10/12/2019 11:00:00 PM</v>
      </c>
      <c r="C6853" s="458">
        <v>43750</v>
      </c>
      <c r="D6853" s="459">
        <v>0.95833333333333337</v>
      </c>
      <c r="E6853" s="2">
        <f>Electricity!F6878</f>
        <v>0</v>
      </c>
      <c r="F6853" s="2">
        <f>Electricity!G6878</f>
        <v>0</v>
      </c>
      <c r="G6853" s="2">
        <f>Electricity!H6878</f>
        <v>0</v>
      </c>
      <c r="H6853" s="2">
        <f>Electricity!I6878</f>
        <v>0</v>
      </c>
      <c r="I6853" s="2">
        <f>Electricity!J6878</f>
        <v>0</v>
      </c>
    </row>
    <row r="6854" spans="2:9" x14ac:dyDescent="0.35">
      <c r="B6854" s="458" t="str">
        <f t="shared" si="107"/>
        <v>10/13/2019 12:00:00 AM</v>
      </c>
      <c r="C6854" s="458">
        <v>43751</v>
      </c>
      <c r="D6854" s="459">
        <v>3.1225022567582528E-17</v>
      </c>
      <c r="E6854" s="2">
        <f>Electricity!F6879</f>
        <v>0</v>
      </c>
      <c r="F6854" s="2">
        <f>Electricity!G6879</f>
        <v>0</v>
      </c>
      <c r="G6854" s="2">
        <f>Electricity!H6879</f>
        <v>0</v>
      </c>
      <c r="H6854" s="2">
        <f>Electricity!I6879</f>
        <v>0</v>
      </c>
      <c r="I6854" s="2">
        <f>Electricity!J6879</f>
        <v>0</v>
      </c>
    </row>
    <row r="6855" spans="2:9" x14ac:dyDescent="0.35">
      <c r="B6855" s="458" t="str">
        <f t="shared" si="107"/>
        <v>10/13/2019 01:00:00 AM</v>
      </c>
      <c r="C6855" s="458">
        <v>43751</v>
      </c>
      <c r="D6855" s="459">
        <v>4.1666666666666699E-2</v>
      </c>
      <c r="E6855" s="2">
        <f>Electricity!F6880</f>
        <v>0</v>
      </c>
      <c r="F6855" s="2">
        <f>Electricity!G6880</f>
        <v>0</v>
      </c>
      <c r="G6855" s="2">
        <f>Electricity!H6880</f>
        <v>0</v>
      </c>
      <c r="H6855" s="2">
        <f>Electricity!I6880</f>
        <v>0</v>
      </c>
      <c r="I6855" s="2">
        <f>Electricity!J6880</f>
        <v>0</v>
      </c>
    </row>
    <row r="6856" spans="2:9" x14ac:dyDescent="0.35">
      <c r="B6856" s="458" t="str">
        <f t="shared" si="107"/>
        <v>10/13/2019 02:00:00 AM</v>
      </c>
      <c r="C6856" s="458">
        <v>43751</v>
      </c>
      <c r="D6856" s="459">
        <v>8.333333333333337E-2</v>
      </c>
      <c r="E6856" s="2">
        <f>Electricity!F6881</f>
        <v>0</v>
      </c>
      <c r="F6856" s="2">
        <f>Electricity!G6881</f>
        <v>0</v>
      </c>
      <c r="G6856" s="2">
        <f>Electricity!H6881</f>
        <v>0</v>
      </c>
      <c r="H6856" s="2">
        <f>Electricity!I6881</f>
        <v>0</v>
      </c>
      <c r="I6856" s="2">
        <f>Electricity!J6881</f>
        <v>0</v>
      </c>
    </row>
    <row r="6857" spans="2:9" x14ac:dyDescent="0.35">
      <c r="B6857" s="458" t="str">
        <f t="shared" si="107"/>
        <v>10/13/2019 03:00:00 AM</v>
      </c>
      <c r="C6857" s="458">
        <v>43751</v>
      </c>
      <c r="D6857" s="459">
        <v>0.12500000000000006</v>
      </c>
      <c r="E6857" s="2">
        <f>Electricity!F6882</f>
        <v>0</v>
      </c>
      <c r="F6857" s="2">
        <f>Electricity!G6882</f>
        <v>0</v>
      </c>
      <c r="G6857" s="2">
        <f>Electricity!H6882</f>
        <v>0</v>
      </c>
      <c r="H6857" s="2">
        <f>Electricity!I6882</f>
        <v>0</v>
      </c>
      <c r="I6857" s="2">
        <f>Electricity!J6882</f>
        <v>0</v>
      </c>
    </row>
    <row r="6858" spans="2:9" x14ac:dyDescent="0.35">
      <c r="B6858" s="458" t="str">
        <f t="shared" si="107"/>
        <v>10/13/2019 04:00:00 AM</v>
      </c>
      <c r="C6858" s="458">
        <v>43751</v>
      </c>
      <c r="D6858" s="459">
        <v>0.16666666666666669</v>
      </c>
      <c r="E6858" s="2">
        <f>Electricity!F6883</f>
        <v>0</v>
      </c>
      <c r="F6858" s="2">
        <f>Electricity!G6883</f>
        <v>0</v>
      </c>
      <c r="G6858" s="2">
        <f>Electricity!H6883</f>
        <v>0</v>
      </c>
      <c r="H6858" s="2">
        <f>Electricity!I6883</f>
        <v>0</v>
      </c>
      <c r="I6858" s="2">
        <f>Electricity!J6883</f>
        <v>0</v>
      </c>
    </row>
    <row r="6859" spans="2:9" x14ac:dyDescent="0.35">
      <c r="B6859" s="458" t="str">
        <f t="shared" si="107"/>
        <v>10/13/2019 05:00:00 AM</v>
      </c>
      <c r="C6859" s="458">
        <v>43751</v>
      </c>
      <c r="D6859" s="459">
        <v>0.20833333333333337</v>
      </c>
      <c r="E6859" s="2">
        <f>Electricity!F6884</f>
        <v>0</v>
      </c>
      <c r="F6859" s="2">
        <f>Electricity!G6884</f>
        <v>0</v>
      </c>
      <c r="G6859" s="2">
        <f>Electricity!H6884</f>
        <v>0</v>
      </c>
      <c r="H6859" s="2">
        <f>Electricity!I6884</f>
        <v>0</v>
      </c>
      <c r="I6859" s="2">
        <f>Electricity!J6884</f>
        <v>0</v>
      </c>
    </row>
    <row r="6860" spans="2:9" x14ac:dyDescent="0.35">
      <c r="B6860" s="458" t="str">
        <f t="shared" si="107"/>
        <v>10/13/2019 06:00:00 AM</v>
      </c>
      <c r="C6860" s="458">
        <v>43751</v>
      </c>
      <c r="D6860" s="459">
        <v>0.25</v>
      </c>
      <c r="E6860" s="2">
        <f>Electricity!F6885</f>
        <v>0</v>
      </c>
      <c r="F6860" s="2">
        <f>Electricity!G6885</f>
        <v>0</v>
      </c>
      <c r="G6860" s="2">
        <f>Electricity!H6885</f>
        <v>0</v>
      </c>
      <c r="H6860" s="2">
        <f>Electricity!I6885</f>
        <v>0</v>
      </c>
      <c r="I6860" s="2">
        <f>Electricity!J6885</f>
        <v>0</v>
      </c>
    </row>
    <row r="6861" spans="2:9" x14ac:dyDescent="0.35">
      <c r="B6861" s="458" t="str">
        <f t="shared" si="107"/>
        <v>10/13/2019 07:00:00 AM</v>
      </c>
      <c r="C6861" s="458">
        <v>43751</v>
      </c>
      <c r="D6861" s="459">
        <v>0.29166666666666669</v>
      </c>
      <c r="E6861" s="2">
        <f>Electricity!F6886</f>
        <v>0</v>
      </c>
      <c r="F6861" s="2">
        <f>Electricity!G6886</f>
        <v>0</v>
      </c>
      <c r="G6861" s="2">
        <f>Electricity!H6886</f>
        <v>0</v>
      </c>
      <c r="H6861" s="2">
        <f>Electricity!I6886</f>
        <v>0</v>
      </c>
      <c r="I6861" s="2">
        <f>Electricity!J6886</f>
        <v>0</v>
      </c>
    </row>
    <row r="6862" spans="2:9" x14ac:dyDescent="0.35">
      <c r="B6862" s="458" t="str">
        <f t="shared" si="107"/>
        <v>10/13/2019 08:00:00 AM</v>
      </c>
      <c r="C6862" s="458">
        <v>43751</v>
      </c>
      <c r="D6862" s="459">
        <v>0.33333333333333337</v>
      </c>
      <c r="E6862" s="2">
        <f>Electricity!F6887</f>
        <v>0</v>
      </c>
      <c r="F6862" s="2">
        <f>Electricity!G6887</f>
        <v>0</v>
      </c>
      <c r="G6862" s="2">
        <f>Electricity!H6887</f>
        <v>0</v>
      </c>
      <c r="H6862" s="2">
        <f>Electricity!I6887</f>
        <v>0</v>
      </c>
      <c r="I6862" s="2">
        <f>Electricity!J6887</f>
        <v>0</v>
      </c>
    </row>
    <row r="6863" spans="2:9" x14ac:dyDescent="0.35">
      <c r="B6863" s="458" t="str">
        <f t="shared" ref="B6863:B6926" si="108">CONCATENATE(TEXT(C6863,"mm/dd/yyyy")," ",TEXT(D6863,"hh:mm:ss AM/PM"))</f>
        <v>10/13/2019 09:00:00 AM</v>
      </c>
      <c r="C6863" s="458">
        <v>43751</v>
      </c>
      <c r="D6863" s="459">
        <v>0.375</v>
      </c>
      <c r="E6863" s="2">
        <f>Electricity!F6888</f>
        <v>0</v>
      </c>
      <c r="F6863" s="2">
        <f>Electricity!G6888</f>
        <v>0</v>
      </c>
      <c r="G6863" s="2">
        <f>Electricity!H6888</f>
        <v>0</v>
      </c>
      <c r="H6863" s="2">
        <f>Electricity!I6888</f>
        <v>0</v>
      </c>
      <c r="I6863" s="2">
        <f>Electricity!J6888</f>
        <v>0</v>
      </c>
    </row>
    <row r="6864" spans="2:9" x14ac:dyDescent="0.35">
      <c r="B6864" s="458" t="str">
        <f t="shared" si="108"/>
        <v>10/13/2019 10:00:00 AM</v>
      </c>
      <c r="C6864" s="458">
        <v>43751</v>
      </c>
      <c r="D6864" s="459">
        <v>0.41666666666666669</v>
      </c>
      <c r="E6864" s="2">
        <f>Electricity!F6889</f>
        <v>0</v>
      </c>
      <c r="F6864" s="2">
        <f>Electricity!G6889</f>
        <v>0</v>
      </c>
      <c r="G6864" s="2">
        <f>Electricity!H6889</f>
        <v>0</v>
      </c>
      <c r="H6864" s="2">
        <f>Electricity!I6889</f>
        <v>0</v>
      </c>
      <c r="I6864" s="2">
        <f>Electricity!J6889</f>
        <v>0</v>
      </c>
    </row>
    <row r="6865" spans="2:9" x14ac:dyDescent="0.35">
      <c r="B6865" s="458" t="str">
        <f t="shared" si="108"/>
        <v>10/13/2019 11:00:00 AM</v>
      </c>
      <c r="C6865" s="458">
        <v>43751</v>
      </c>
      <c r="D6865" s="459">
        <v>0.45833333333333337</v>
      </c>
      <c r="E6865" s="2">
        <f>Electricity!F6890</f>
        <v>0</v>
      </c>
      <c r="F6865" s="2">
        <f>Electricity!G6890</f>
        <v>0</v>
      </c>
      <c r="G6865" s="2">
        <f>Electricity!H6890</f>
        <v>0</v>
      </c>
      <c r="H6865" s="2">
        <f>Electricity!I6890</f>
        <v>0</v>
      </c>
      <c r="I6865" s="2">
        <f>Electricity!J6890</f>
        <v>0</v>
      </c>
    </row>
    <row r="6866" spans="2:9" x14ac:dyDescent="0.35">
      <c r="B6866" s="458" t="str">
        <f t="shared" si="108"/>
        <v>10/13/2019 12:00:00 PM</v>
      </c>
      <c r="C6866" s="458">
        <v>43751</v>
      </c>
      <c r="D6866" s="459">
        <v>0.50000000000000011</v>
      </c>
      <c r="E6866" s="2">
        <f>Electricity!F6891</f>
        <v>0</v>
      </c>
      <c r="F6866" s="2">
        <f>Electricity!G6891</f>
        <v>0</v>
      </c>
      <c r="G6866" s="2">
        <f>Electricity!H6891</f>
        <v>0</v>
      </c>
      <c r="H6866" s="2">
        <f>Electricity!I6891</f>
        <v>0</v>
      </c>
      <c r="I6866" s="2">
        <f>Electricity!J6891</f>
        <v>0</v>
      </c>
    </row>
    <row r="6867" spans="2:9" x14ac:dyDescent="0.35">
      <c r="B6867" s="458" t="str">
        <f t="shared" si="108"/>
        <v>10/13/2019 01:00:00 PM</v>
      </c>
      <c r="C6867" s="458">
        <v>43751</v>
      </c>
      <c r="D6867" s="459">
        <v>0.54166666666666674</v>
      </c>
      <c r="E6867" s="2">
        <f>Electricity!F6892</f>
        <v>0</v>
      </c>
      <c r="F6867" s="2">
        <f>Electricity!G6892</f>
        <v>0</v>
      </c>
      <c r="G6867" s="2">
        <f>Electricity!H6892</f>
        <v>0</v>
      </c>
      <c r="H6867" s="2">
        <f>Electricity!I6892</f>
        <v>0</v>
      </c>
      <c r="I6867" s="2">
        <f>Electricity!J6892</f>
        <v>0</v>
      </c>
    </row>
    <row r="6868" spans="2:9" x14ac:dyDescent="0.35">
      <c r="B6868" s="458" t="str">
        <f t="shared" si="108"/>
        <v>10/13/2019 02:00:00 PM</v>
      </c>
      <c r="C6868" s="458">
        <v>43751</v>
      </c>
      <c r="D6868" s="459">
        <v>0.58333333333333337</v>
      </c>
      <c r="E6868" s="2">
        <f>Electricity!F6893</f>
        <v>0</v>
      </c>
      <c r="F6868" s="2">
        <f>Electricity!G6893</f>
        <v>0</v>
      </c>
      <c r="G6868" s="2">
        <f>Electricity!H6893</f>
        <v>0</v>
      </c>
      <c r="H6868" s="2">
        <f>Electricity!I6893</f>
        <v>0</v>
      </c>
      <c r="I6868" s="2">
        <f>Electricity!J6893</f>
        <v>0</v>
      </c>
    </row>
    <row r="6869" spans="2:9" x14ac:dyDescent="0.35">
      <c r="B6869" s="458" t="str">
        <f t="shared" si="108"/>
        <v>10/13/2019 03:00:00 PM</v>
      </c>
      <c r="C6869" s="458">
        <v>43751</v>
      </c>
      <c r="D6869" s="459">
        <v>0.62500000000000011</v>
      </c>
      <c r="E6869" s="2">
        <f>Electricity!F6894</f>
        <v>0</v>
      </c>
      <c r="F6869" s="2">
        <f>Electricity!G6894</f>
        <v>0</v>
      </c>
      <c r="G6869" s="2">
        <f>Electricity!H6894</f>
        <v>0</v>
      </c>
      <c r="H6869" s="2">
        <f>Electricity!I6894</f>
        <v>0</v>
      </c>
      <c r="I6869" s="2">
        <f>Electricity!J6894</f>
        <v>0</v>
      </c>
    </row>
    <row r="6870" spans="2:9" x14ac:dyDescent="0.35">
      <c r="B6870" s="458" t="str">
        <f t="shared" si="108"/>
        <v>10/13/2019 04:00:00 PM</v>
      </c>
      <c r="C6870" s="458">
        <v>43751</v>
      </c>
      <c r="D6870" s="459">
        <v>0.66666666666666674</v>
      </c>
      <c r="E6870" s="2">
        <f>Electricity!F6895</f>
        <v>0</v>
      </c>
      <c r="F6870" s="2">
        <f>Electricity!G6895</f>
        <v>0</v>
      </c>
      <c r="G6870" s="2">
        <f>Electricity!H6895</f>
        <v>0</v>
      </c>
      <c r="H6870" s="2">
        <f>Electricity!I6895</f>
        <v>0</v>
      </c>
      <c r="I6870" s="2">
        <f>Electricity!J6895</f>
        <v>0</v>
      </c>
    </row>
    <row r="6871" spans="2:9" x14ac:dyDescent="0.35">
      <c r="B6871" s="458" t="str">
        <f t="shared" si="108"/>
        <v>10/13/2019 05:00:00 PM</v>
      </c>
      <c r="C6871" s="458">
        <v>43751</v>
      </c>
      <c r="D6871" s="459">
        <v>0.70833333333333337</v>
      </c>
      <c r="E6871" s="2">
        <f>Electricity!F6896</f>
        <v>0</v>
      </c>
      <c r="F6871" s="2">
        <f>Electricity!G6896</f>
        <v>0</v>
      </c>
      <c r="G6871" s="2">
        <f>Electricity!H6896</f>
        <v>0</v>
      </c>
      <c r="H6871" s="2">
        <f>Electricity!I6896</f>
        <v>0</v>
      </c>
      <c r="I6871" s="2">
        <f>Electricity!J6896</f>
        <v>0</v>
      </c>
    </row>
    <row r="6872" spans="2:9" x14ac:dyDescent="0.35">
      <c r="B6872" s="458" t="str">
        <f t="shared" si="108"/>
        <v>10/13/2019 06:00:00 PM</v>
      </c>
      <c r="C6872" s="458">
        <v>43751</v>
      </c>
      <c r="D6872" s="459">
        <v>0.75000000000000011</v>
      </c>
      <c r="E6872" s="2">
        <f>Electricity!F6897</f>
        <v>0</v>
      </c>
      <c r="F6872" s="2">
        <f>Electricity!G6897</f>
        <v>0</v>
      </c>
      <c r="G6872" s="2">
        <f>Electricity!H6897</f>
        <v>0</v>
      </c>
      <c r="H6872" s="2">
        <f>Electricity!I6897</f>
        <v>0</v>
      </c>
      <c r="I6872" s="2">
        <f>Electricity!J6897</f>
        <v>0</v>
      </c>
    </row>
    <row r="6873" spans="2:9" x14ac:dyDescent="0.35">
      <c r="B6873" s="458" t="str">
        <f t="shared" si="108"/>
        <v>10/13/2019 07:00:00 PM</v>
      </c>
      <c r="C6873" s="458">
        <v>43751</v>
      </c>
      <c r="D6873" s="459">
        <v>0.79166666666666674</v>
      </c>
      <c r="E6873" s="2">
        <f>Electricity!F6898</f>
        <v>0</v>
      </c>
      <c r="F6873" s="2">
        <f>Electricity!G6898</f>
        <v>0</v>
      </c>
      <c r="G6873" s="2">
        <f>Electricity!H6898</f>
        <v>0</v>
      </c>
      <c r="H6873" s="2">
        <f>Electricity!I6898</f>
        <v>0</v>
      </c>
      <c r="I6873" s="2">
        <f>Electricity!J6898</f>
        <v>0</v>
      </c>
    </row>
    <row r="6874" spans="2:9" x14ac:dyDescent="0.35">
      <c r="B6874" s="458" t="str">
        <f t="shared" si="108"/>
        <v>10/13/2019 08:00:00 PM</v>
      </c>
      <c r="C6874" s="458">
        <v>43751</v>
      </c>
      <c r="D6874" s="459">
        <v>0.83333333333333337</v>
      </c>
      <c r="E6874" s="2">
        <f>Electricity!F6899</f>
        <v>0</v>
      </c>
      <c r="F6874" s="2">
        <f>Electricity!G6899</f>
        <v>0</v>
      </c>
      <c r="G6874" s="2">
        <f>Electricity!H6899</f>
        <v>0</v>
      </c>
      <c r="H6874" s="2">
        <f>Electricity!I6899</f>
        <v>0</v>
      </c>
      <c r="I6874" s="2">
        <f>Electricity!J6899</f>
        <v>0</v>
      </c>
    </row>
    <row r="6875" spans="2:9" x14ac:dyDescent="0.35">
      <c r="B6875" s="458" t="str">
        <f t="shared" si="108"/>
        <v>10/13/2019 09:00:00 PM</v>
      </c>
      <c r="C6875" s="458">
        <v>43751</v>
      </c>
      <c r="D6875" s="459">
        <v>0.87500000000000011</v>
      </c>
      <c r="E6875" s="2">
        <f>Electricity!F6900</f>
        <v>0</v>
      </c>
      <c r="F6875" s="2">
        <f>Electricity!G6900</f>
        <v>0</v>
      </c>
      <c r="G6875" s="2">
        <f>Electricity!H6900</f>
        <v>0</v>
      </c>
      <c r="H6875" s="2">
        <f>Electricity!I6900</f>
        <v>0</v>
      </c>
      <c r="I6875" s="2">
        <f>Electricity!J6900</f>
        <v>0</v>
      </c>
    </row>
    <row r="6876" spans="2:9" x14ac:dyDescent="0.35">
      <c r="B6876" s="458" t="str">
        <f t="shared" si="108"/>
        <v>10/13/2019 10:00:00 PM</v>
      </c>
      <c r="C6876" s="458">
        <v>43751</v>
      </c>
      <c r="D6876" s="459">
        <v>0.91666666666666674</v>
      </c>
      <c r="E6876" s="2">
        <f>Electricity!F6901</f>
        <v>0</v>
      </c>
      <c r="F6876" s="2">
        <f>Electricity!G6901</f>
        <v>0</v>
      </c>
      <c r="G6876" s="2">
        <f>Electricity!H6901</f>
        <v>0</v>
      </c>
      <c r="H6876" s="2">
        <f>Electricity!I6901</f>
        <v>0</v>
      </c>
      <c r="I6876" s="2">
        <f>Electricity!J6901</f>
        <v>0</v>
      </c>
    </row>
    <row r="6877" spans="2:9" x14ac:dyDescent="0.35">
      <c r="B6877" s="458" t="str">
        <f t="shared" si="108"/>
        <v>10/13/2019 11:00:00 PM</v>
      </c>
      <c r="C6877" s="458">
        <v>43751</v>
      </c>
      <c r="D6877" s="459">
        <v>0.95833333333333337</v>
      </c>
      <c r="E6877" s="2">
        <f>Electricity!F6902</f>
        <v>0</v>
      </c>
      <c r="F6877" s="2">
        <f>Electricity!G6902</f>
        <v>0</v>
      </c>
      <c r="G6877" s="2">
        <f>Electricity!H6902</f>
        <v>0</v>
      </c>
      <c r="H6877" s="2">
        <f>Electricity!I6902</f>
        <v>0</v>
      </c>
      <c r="I6877" s="2">
        <f>Electricity!J6902</f>
        <v>0</v>
      </c>
    </row>
    <row r="6878" spans="2:9" x14ac:dyDescent="0.35">
      <c r="B6878" s="458" t="str">
        <f t="shared" si="108"/>
        <v>10/14/2019 12:00:00 AM</v>
      </c>
      <c r="C6878" s="458">
        <v>43752</v>
      </c>
      <c r="D6878" s="459">
        <v>3.1225022567582528E-17</v>
      </c>
      <c r="E6878" s="2">
        <f>Electricity!F6903</f>
        <v>0</v>
      </c>
      <c r="F6878" s="2">
        <f>Electricity!G6903</f>
        <v>0</v>
      </c>
      <c r="G6878" s="2">
        <f>Electricity!H6903</f>
        <v>0</v>
      </c>
      <c r="H6878" s="2">
        <f>Electricity!I6903</f>
        <v>0</v>
      </c>
      <c r="I6878" s="2">
        <f>Electricity!J6903</f>
        <v>0</v>
      </c>
    </row>
    <row r="6879" spans="2:9" x14ac:dyDescent="0.35">
      <c r="B6879" s="458" t="str">
        <f t="shared" si="108"/>
        <v>10/14/2019 01:00:00 AM</v>
      </c>
      <c r="C6879" s="458">
        <v>43752</v>
      </c>
      <c r="D6879" s="459">
        <v>4.1666666666666699E-2</v>
      </c>
      <c r="E6879" s="2">
        <f>Electricity!F6904</f>
        <v>0</v>
      </c>
      <c r="F6879" s="2">
        <f>Electricity!G6904</f>
        <v>0</v>
      </c>
      <c r="G6879" s="2">
        <f>Electricity!H6904</f>
        <v>0</v>
      </c>
      <c r="H6879" s="2">
        <f>Electricity!I6904</f>
        <v>0</v>
      </c>
      <c r="I6879" s="2">
        <f>Electricity!J6904</f>
        <v>0</v>
      </c>
    </row>
    <row r="6880" spans="2:9" x14ac:dyDescent="0.35">
      <c r="B6880" s="458" t="str">
        <f t="shared" si="108"/>
        <v>10/14/2019 02:00:00 AM</v>
      </c>
      <c r="C6880" s="458">
        <v>43752</v>
      </c>
      <c r="D6880" s="459">
        <v>8.333333333333337E-2</v>
      </c>
      <c r="E6880" s="2">
        <f>Electricity!F6905</f>
        <v>0</v>
      </c>
      <c r="F6880" s="2">
        <f>Electricity!G6905</f>
        <v>0</v>
      </c>
      <c r="G6880" s="2">
        <f>Electricity!H6905</f>
        <v>0</v>
      </c>
      <c r="H6880" s="2">
        <f>Electricity!I6905</f>
        <v>0</v>
      </c>
      <c r="I6880" s="2">
        <f>Electricity!J6905</f>
        <v>0</v>
      </c>
    </row>
    <row r="6881" spans="2:9" x14ac:dyDescent="0.35">
      <c r="B6881" s="458" t="str">
        <f t="shared" si="108"/>
        <v>10/14/2019 03:00:00 AM</v>
      </c>
      <c r="C6881" s="458">
        <v>43752</v>
      </c>
      <c r="D6881" s="459">
        <v>0.12500000000000006</v>
      </c>
      <c r="E6881" s="2">
        <f>Electricity!F6906</f>
        <v>0</v>
      </c>
      <c r="F6881" s="2">
        <f>Electricity!G6906</f>
        <v>0</v>
      </c>
      <c r="G6881" s="2">
        <f>Electricity!H6906</f>
        <v>0</v>
      </c>
      <c r="H6881" s="2">
        <f>Electricity!I6906</f>
        <v>0</v>
      </c>
      <c r="I6881" s="2">
        <f>Electricity!J6906</f>
        <v>0</v>
      </c>
    </row>
    <row r="6882" spans="2:9" x14ac:dyDescent="0.35">
      <c r="B6882" s="458" t="str">
        <f t="shared" si="108"/>
        <v>10/14/2019 04:00:00 AM</v>
      </c>
      <c r="C6882" s="458">
        <v>43752</v>
      </c>
      <c r="D6882" s="459">
        <v>0.16666666666666669</v>
      </c>
      <c r="E6882" s="2">
        <f>Electricity!F6907</f>
        <v>0</v>
      </c>
      <c r="F6882" s="2">
        <f>Electricity!G6907</f>
        <v>0</v>
      </c>
      <c r="G6882" s="2">
        <f>Electricity!H6907</f>
        <v>0</v>
      </c>
      <c r="H6882" s="2">
        <f>Electricity!I6907</f>
        <v>0</v>
      </c>
      <c r="I6882" s="2">
        <f>Electricity!J6907</f>
        <v>0</v>
      </c>
    </row>
    <row r="6883" spans="2:9" x14ac:dyDescent="0.35">
      <c r="B6883" s="458" t="str">
        <f t="shared" si="108"/>
        <v>10/14/2019 05:00:00 AM</v>
      </c>
      <c r="C6883" s="458">
        <v>43752</v>
      </c>
      <c r="D6883" s="459">
        <v>0.20833333333333337</v>
      </c>
      <c r="E6883" s="2">
        <f>Electricity!F6908</f>
        <v>0</v>
      </c>
      <c r="F6883" s="2">
        <f>Electricity!G6908</f>
        <v>0</v>
      </c>
      <c r="G6883" s="2">
        <f>Electricity!H6908</f>
        <v>0</v>
      </c>
      <c r="H6883" s="2">
        <f>Electricity!I6908</f>
        <v>0</v>
      </c>
      <c r="I6883" s="2">
        <f>Electricity!J6908</f>
        <v>0</v>
      </c>
    </row>
    <row r="6884" spans="2:9" x14ac:dyDescent="0.35">
      <c r="B6884" s="458" t="str">
        <f t="shared" si="108"/>
        <v>10/14/2019 06:00:00 AM</v>
      </c>
      <c r="C6884" s="458">
        <v>43752</v>
      </c>
      <c r="D6884" s="459">
        <v>0.25</v>
      </c>
      <c r="E6884" s="2">
        <f>Electricity!F6909</f>
        <v>0</v>
      </c>
      <c r="F6884" s="2">
        <f>Electricity!G6909</f>
        <v>0</v>
      </c>
      <c r="G6884" s="2">
        <f>Electricity!H6909</f>
        <v>0</v>
      </c>
      <c r="H6884" s="2">
        <f>Electricity!I6909</f>
        <v>0</v>
      </c>
      <c r="I6884" s="2">
        <f>Electricity!J6909</f>
        <v>0</v>
      </c>
    </row>
    <row r="6885" spans="2:9" x14ac:dyDescent="0.35">
      <c r="B6885" s="458" t="str">
        <f t="shared" si="108"/>
        <v>10/14/2019 07:00:00 AM</v>
      </c>
      <c r="C6885" s="458">
        <v>43752</v>
      </c>
      <c r="D6885" s="459">
        <v>0.29166666666666669</v>
      </c>
      <c r="E6885" s="2">
        <f>Electricity!F6910</f>
        <v>0</v>
      </c>
      <c r="F6885" s="2">
        <f>Electricity!G6910</f>
        <v>0</v>
      </c>
      <c r="G6885" s="2">
        <f>Electricity!H6910</f>
        <v>0</v>
      </c>
      <c r="H6885" s="2">
        <f>Electricity!I6910</f>
        <v>0</v>
      </c>
      <c r="I6885" s="2">
        <f>Electricity!J6910</f>
        <v>0</v>
      </c>
    </row>
    <row r="6886" spans="2:9" x14ac:dyDescent="0.35">
      <c r="B6886" s="458" t="str">
        <f t="shared" si="108"/>
        <v>10/14/2019 08:00:00 AM</v>
      </c>
      <c r="C6886" s="458">
        <v>43752</v>
      </c>
      <c r="D6886" s="459">
        <v>0.33333333333333337</v>
      </c>
      <c r="E6886" s="2">
        <f>Electricity!F6911</f>
        <v>0</v>
      </c>
      <c r="F6886" s="2">
        <f>Electricity!G6911</f>
        <v>0</v>
      </c>
      <c r="G6886" s="2">
        <f>Electricity!H6911</f>
        <v>0</v>
      </c>
      <c r="H6886" s="2">
        <f>Electricity!I6911</f>
        <v>0</v>
      </c>
      <c r="I6886" s="2">
        <f>Electricity!J6911</f>
        <v>0</v>
      </c>
    </row>
    <row r="6887" spans="2:9" x14ac:dyDescent="0.35">
      <c r="B6887" s="458" t="str">
        <f t="shared" si="108"/>
        <v>10/14/2019 09:00:00 AM</v>
      </c>
      <c r="C6887" s="458">
        <v>43752</v>
      </c>
      <c r="D6887" s="459">
        <v>0.375</v>
      </c>
      <c r="E6887" s="2">
        <f>Electricity!F6912</f>
        <v>0</v>
      </c>
      <c r="F6887" s="2">
        <f>Electricity!G6912</f>
        <v>0</v>
      </c>
      <c r="G6887" s="2">
        <f>Electricity!H6912</f>
        <v>0</v>
      </c>
      <c r="H6887" s="2">
        <f>Electricity!I6912</f>
        <v>0</v>
      </c>
      <c r="I6887" s="2">
        <f>Electricity!J6912</f>
        <v>0</v>
      </c>
    </row>
    <row r="6888" spans="2:9" x14ac:dyDescent="0.35">
      <c r="B6888" s="458" t="str">
        <f t="shared" si="108"/>
        <v>10/14/2019 10:00:00 AM</v>
      </c>
      <c r="C6888" s="458">
        <v>43752</v>
      </c>
      <c r="D6888" s="459">
        <v>0.41666666666666669</v>
      </c>
      <c r="E6888" s="2">
        <f>Electricity!F6913</f>
        <v>0</v>
      </c>
      <c r="F6888" s="2">
        <f>Electricity!G6913</f>
        <v>0</v>
      </c>
      <c r="G6888" s="2">
        <f>Electricity!H6913</f>
        <v>0</v>
      </c>
      <c r="H6888" s="2">
        <f>Electricity!I6913</f>
        <v>0</v>
      </c>
      <c r="I6888" s="2">
        <f>Electricity!J6913</f>
        <v>0</v>
      </c>
    </row>
    <row r="6889" spans="2:9" x14ac:dyDescent="0.35">
      <c r="B6889" s="458" t="str">
        <f t="shared" si="108"/>
        <v>10/14/2019 11:00:00 AM</v>
      </c>
      <c r="C6889" s="458">
        <v>43752</v>
      </c>
      <c r="D6889" s="459">
        <v>0.45833333333333337</v>
      </c>
      <c r="E6889" s="2">
        <f>Electricity!F6914</f>
        <v>0</v>
      </c>
      <c r="F6889" s="2">
        <f>Electricity!G6914</f>
        <v>0</v>
      </c>
      <c r="G6889" s="2">
        <f>Electricity!H6914</f>
        <v>0</v>
      </c>
      <c r="H6889" s="2">
        <f>Electricity!I6914</f>
        <v>0</v>
      </c>
      <c r="I6889" s="2">
        <f>Electricity!J6914</f>
        <v>0</v>
      </c>
    </row>
    <row r="6890" spans="2:9" x14ac:dyDescent="0.35">
      <c r="B6890" s="458" t="str">
        <f t="shared" si="108"/>
        <v>10/14/2019 12:00:00 PM</v>
      </c>
      <c r="C6890" s="458">
        <v>43752</v>
      </c>
      <c r="D6890" s="459">
        <v>0.50000000000000011</v>
      </c>
      <c r="E6890" s="2">
        <f>Electricity!F6915</f>
        <v>0</v>
      </c>
      <c r="F6890" s="2">
        <f>Electricity!G6915</f>
        <v>0</v>
      </c>
      <c r="G6890" s="2">
        <f>Electricity!H6915</f>
        <v>0</v>
      </c>
      <c r="H6890" s="2">
        <f>Electricity!I6915</f>
        <v>0</v>
      </c>
      <c r="I6890" s="2">
        <f>Electricity!J6915</f>
        <v>0</v>
      </c>
    </row>
    <row r="6891" spans="2:9" x14ac:dyDescent="0.35">
      <c r="B6891" s="458" t="str">
        <f t="shared" si="108"/>
        <v>10/14/2019 01:00:00 PM</v>
      </c>
      <c r="C6891" s="458">
        <v>43752</v>
      </c>
      <c r="D6891" s="459">
        <v>0.54166666666666674</v>
      </c>
      <c r="E6891" s="2">
        <f>Electricity!F6916</f>
        <v>0</v>
      </c>
      <c r="F6891" s="2">
        <f>Electricity!G6916</f>
        <v>0</v>
      </c>
      <c r="G6891" s="2">
        <f>Electricity!H6916</f>
        <v>0</v>
      </c>
      <c r="H6891" s="2">
        <f>Electricity!I6916</f>
        <v>0</v>
      </c>
      <c r="I6891" s="2">
        <f>Electricity!J6916</f>
        <v>0</v>
      </c>
    </row>
    <row r="6892" spans="2:9" x14ac:dyDescent="0.35">
      <c r="B6892" s="458" t="str">
        <f t="shared" si="108"/>
        <v>10/14/2019 02:00:00 PM</v>
      </c>
      <c r="C6892" s="458">
        <v>43752</v>
      </c>
      <c r="D6892" s="459">
        <v>0.58333333333333337</v>
      </c>
      <c r="E6892" s="2">
        <f>Electricity!F6917</f>
        <v>0</v>
      </c>
      <c r="F6892" s="2">
        <f>Electricity!G6917</f>
        <v>0</v>
      </c>
      <c r="G6892" s="2">
        <f>Electricity!H6917</f>
        <v>0</v>
      </c>
      <c r="H6892" s="2">
        <f>Electricity!I6917</f>
        <v>0</v>
      </c>
      <c r="I6892" s="2">
        <f>Electricity!J6917</f>
        <v>0</v>
      </c>
    </row>
    <row r="6893" spans="2:9" x14ac:dyDescent="0.35">
      <c r="B6893" s="458" t="str">
        <f t="shared" si="108"/>
        <v>10/14/2019 03:00:00 PM</v>
      </c>
      <c r="C6893" s="458">
        <v>43752</v>
      </c>
      <c r="D6893" s="459">
        <v>0.62500000000000011</v>
      </c>
      <c r="E6893" s="2">
        <f>Electricity!F6918</f>
        <v>0</v>
      </c>
      <c r="F6893" s="2">
        <f>Electricity!G6918</f>
        <v>0</v>
      </c>
      <c r="G6893" s="2">
        <f>Electricity!H6918</f>
        <v>0</v>
      </c>
      <c r="H6893" s="2">
        <f>Electricity!I6918</f>
        <v>0</v>
      </c>
      <c r="I6893" s="2">
        <f>Electricity!J6918</f>
        <v>0</v>
      </c>
    </row>
    <row r="6894" spans="2:9" x14ac:dyDescent="0.35">
      <c r="B6894" s="458" t="str">
        <f t="shared" si="108"/>
        <v>10/14/2019 04:00:00 PM</v>
      </c>
      <c r="C6894" s="458">
        <v>43752</v>
      </c>
      <c r="D6894" s="459">
        <v>0.66666666666666674</v>
      </c>
      <c r="E6894" s="2">
        <f>Electricity!F6919</f>
        <v>0</v>
      </c>
      <c r="F6894" s="2">
        <f>Electricity!G6919</f>
        <v>0</v>
      </c>
      <c r="G6894" s="2">
        <f>Electricity!H6919</f>
        <v>0</v>
      </c>
      <c r="H6894" s="2">
        <f>Electricity!I6919</f>
        <v>0</v>
      </c>
      <c r="I6894" s="2">
        <f>Electricity!J6919</f>
        <v>0</v>
      </c>
    </row>
    <row r="6895" spans="2:9" x14ac:dyDescent="0.35">
      <c r="B6895" s="458" t="str">
        <f t="shared" si="108"/>
        <v>10/14/2019 05:00:00 PM</v>
      </c>
      <c r="C6895" s="458">
        <v>43752</v>
      </c>
      <c r="D6895" s="459">
        <v>0.70833333333333337</v>
      </c>
      <c r="E6895" s="2">
        <f>Electricity!F6920</f>
        <v>0</v>
      </c>
      <c r="F6895" s="2">
        <f>Electricity!G6920</f>
        <v>0</v>
      </c>
      <c r="G6895" s="2">
        <f>Electricity!H6920</f>
        <v>0</v>
      </c>
      <c r="H6895" s="2">
        <f>Electricity!I6920</f>
        <v>0</v>
      </c>
      <c r="I6895" s="2">
        <f>Electricity!J6920</f>
        <v>0</v>
      </c>
    </row>
    <row r="6896" spans="2:9" x14ac:dyDescent="0.35">
      <c r="B6896" s="458" t="str">
        <f t="shared" si="108"/>
        <v>10/14/2019 06:00:00 PM</v>
      </c>
      <c r="C6896" s="458">
        <v>43752</v>
      </c>
      <c r="D6896" s="459">
        <v>0.75000000000000011</v>
      </c>
      <c r="E6896" s="2">
        <f>Electricity!F6921</f>
        <v>0</v>
      </c>
      <c r="F6896" s="2">
        <f>Electricity!G6921</f>
        <v>0</v>
      </c>
      <c r="G6896" s="2">
        <f>Electricity!H6921</f>
        <v>0</v>
      </c>
      <c r="H6896" s="2">
        <f>Electricity!I6921</f>
        <v>0</v>
      </c>
      <c r="I6896" s="2">
        <f>Electricity!J6921</f>
        <v>0</v>
      </c>
    </row>
    <row r="6897" spans="2:9" x14ac:dyDescent="0.35">
      <c r="B6897" s="458" t="str">
        <f t="shared" si="108"/>
        <v>10/14/2019 07:00:00 PM</v>
      </c>
      <c r="C6897" s="458">
        <v>43752</v>
      </c>
      <c r="D6897" s="459">
        <v>0.79166666666666674</v>
      </c>
      <c r="E6897" s="2">
        <f>Electricity!F6922</f>
        <v>0</v>
      </c>
      <c r="F6897" s="2">
        <f>Electricity!G6922</f>
        <v>0</v>
      </c>
      <c r="G6897" s="2">
        <f>Electricity!H6922</f>
        <v>0</v>
      </c>
      <c r="H6897" s="2">
        <f>Electricity!I6922</f>
        <v>0</v>
      </c>
      <c r="I6897" s="2">
        <f>Electricity!J6922</f>
        <v>0</v>
      </c>
    </row>
    <row r="6898" spans="2:9" x14ac:dyDescent="0.35">
      <c r="B6898" s="458" t="str">
        <f t="shared" si="108"/>
        <v>10/14/2019 08:00:00 PM</v>
      </c>
      <c r="C6898" s="458">
        <v>43752</v>
      </c>
      <c r="D6898" s="459">
        <v>0.83333333333333337</v>
      </c>
      <c r="E6898" s="2">
        <f>Electricity!F6923</f>
        <v>0</v>
      </c>
      <c r="F6898" s="2">
        <f>Electricity!G6923</f>
        <v>0</v>
      </c>
      <c r="G6898" s="2">
        <f>Electricity!H6923</f>
        <v>0</v>
      </c>
      <c r="H6898" s="2">
        <f>Electricity!I6923</f>
        <v>0</v>
      </c>
      <c r="I6898" s="2">
        <f>Electricity!J6923</f>
        <v>0</v>
      </c>
    </row>
    <row r="6899" spans="2:9" x14ac:dyDescent="0.35">
      <c r="B6899" s="458" t="str">
        <f t="shared" si="108"/>
        <v>10/14/2019 09:00:00 PM</v>
      </c>
      <c r="C6899" s="458">
        <v>43752</v>
      </c>
      <c r="D6899" s="459">
        <v>0.87500000000000011</v>
      </c>
      <c r="E6899" s="2">
        <f>Electricity!F6924</f>
        <v>0</v>
      </c>
      <c r="F6899" s="2">
        <f>Electricity!G6924</f>
        <v>0</v>
      </c>
      <c r="G6899" s="2">
        <f>Electricity!H6924</f>
        <v>0</v>
      </c>
      <c r="H6899" s="2">
        <f>Electricity!I6924</f>
        <v>0</v>
      </c>
      <c r="I6899" s="2">
        <f>Electricity!J6924</f>
        <v>0</v>
      </c>
    </row>
    <row r="6900" spans="2:9" x14ac:dyDescent="0.35">
      <c r="B6900" s="458" t="str">
        <f t="shared" si="108"/>
        <v>10/14/2019 10:00:00 PM</v>
      </c>
      <c r="C6900" s="458">
        <v>43752</v>
      </c>
      <c r="D6900" s="459">
        <v>0.91666666666666674</v>
      </c>
      <c r="E6900" s="2">
        <f>Electricity!F6925</f>
        <v>0</v>
      </c>
      <c r="F6900" s="2">
        <f>Electricity!G6925</f>
        <v>0</v>
      </c>
      <c r="G6900" s="2">
        <f>Electricity!H6925</f>
        <v>0</v>
      </c>
      <c r="H6900" s="2">
        <f>Electricity!I6925</f>
        <v>0</v>
      </c>
      <c r="I6900" s="2">
        <f>Electricity!J6925</f>
        <v>0</v>
      </c>
    </row>
    <row r="6901" spans="2:9" x14ac:dyDescent="0.35">
      <c r="B6901" s="458" t="str">
        <f t="shared" si="108"/>
        <v>10/14/2019 11:00:00 PM</v>
      </c>
      <c r="C6901" s="458">
        <v>43752</v>
      </c>
      <c r="D6901" s="459">
        <v>0.95833333333333337</v>
      </c>
      <c r="E6901" s="2">
        <f>Electricity!F6926</f>
        <v>0</v>
      </c>
      <c r="F6901" s="2">
        <f>Electricity!G6926</f>
        <v>0</v>
      </c>
      <c r="G6901" s="2">
        <f>Electricity!H6926</f>
        <v>0</v>
      </c>
      <c r="H6901" s="2">
        <f>Electricity!I6926</f>
        <v>0</v>
      </c>
      <c r="I6901" s="2">
        <f>Electricity!J6926</f>
        <v>0</v>
      </c>
    </row>
    <row r="6902" spans="2:9" x14ac:dyDescent="0.35">
      <c r="B6902" s="458" t="str">
        <f t="shared" si="108"/>
        <v>10/15/2019 12:00:00 AM</v>
      </c>
      <c r="C6902" s="458">
        <v>43753</v>
      </c>
      <c r="D6902" s="459">
        <v>3.1225022567582528E-17</v>
      </c>
      <c r="E6902" s="2">
        <f>Electricity!F6927</f>
        <v>0</v>
      </c>
      <c r="F6902" s="2">
        <f>Electricity!G6927</f>
        <v>0</v>
      </c>
      <c r="G6902" s="2">
        <f>Electricity!H6927</f>
        <v>0</v>
      </c>
      <c r="H6902" s="2">
        <f>Electricity!I6927</f>
        <v>0</v>
      </c>
      <c r="I6902" s="2">
        <f>Electricity!J6927</f>
        <v>0</v>
      </c>
    </row>
    <row r="6903" spans="2:9" x14ac:dyDescent="0.35">
      <c r="B6903" s="458" t="str">
        <f t="shared" si="108"/>
        <v>10/15/2019 01:00:00 AM</v>
      </c>
      <c r="C6903" s="458">
        <v>43753</v>
      </c>
      <c r="D6903" s="459">
        <v>4.1666666666666699E-2</v>
      </c>
      <c r="E6903" s="2">
        <f>Electricity!F6928</f>
        <v>0</v>
      </c>
      <c r="F6903" s="2">
        <f>Electricity!G6928</f>
        <v>0</v>
      </c>
      <c r="G6903" s="2">
        <f>Electricity!H6928</f>
        <v>0</v>
      </c>
      <c r="H6903" s="2">
        <f>Electricity!I6928</f>
        <v>0</v>
      </c>
      <c r="I6903" s="2">
        <f>Electricity!J6928</f>
        <v>0</v>
      </c>
    </row>
    <row r="6904" spans="2:9" x14ac:dyDescent="0.35">
      <c r="B6904" s="458" t="str">
        <f t="shared" si="108"/>
        <v>10/15/2019 02:00:00 AM</v>
      </c>
      <c r="C6904" s="458">
        <v>43753</v>
      </c>
      <c r="D6904" s="459">
        <v>8.333333333333337E-2</v>
      </c>
      <c r="E6904" s="2">
        <f>Electricity!F6929</f>
        <v>0</v>
      </c>
      <c r="F6904" s="2">
        <f>Electricity!G6929</f>
        <v>0</v>
      </c>
      <c r="G6904" s="2">
        <f>Electricity!H6929</f>
        <v>0</v>
      </c>
      <c r="H6904" s="2">
        <f>Electricity!I6929</f>
        <v>0</v>
      </c>
      <c r="I6904" s="2">
        <f>Electricity!J6929</f>
        <v>0</v>
      </c>
    </row>
    <row r="6905" spans="2:9" x14ac:dyDescent="0.35">
      <c r="B6905" s="458" t="str">
        <f t="shared" si="108"/>
        <v>10/15/2019 03:00:00 AM</v>
      </c>
      <c r="C6905" s="458">
        <v>43753</v>
      </c>
      <c r="D6905" s="459">
        <v>0.12500000000000006</v>
      </c>
      <c r="E6905" s="2">
        <f>Electricity!F6930</f>
        <v>0</v>
      </c>
      <c r="F6905" s="2">
        <f>Electricity!G6930</f>
        <v>0</v>
      </c>
      <c r="G6905" s="2">
        <f>Electricity!H6930</f>
        <v>0</v>
      </c>
      <c r="H6905" s="2">
        <f>Electricity!I6930</f>
        <v>0</v>
      </c>
      <c r="I6905" s="2">
        <f>Electricity!J6930</f>
        <v>0</v>
      </c>
    </row>
    <row r="6906" spans="2:9" x14ac:dyDescent="0.35">
      <c r="B6906" s="458" t="str">
        <f t="shared" si="108"/>
        <v>10/15/2019 04:00:00 AM</v>
      </c>
      <c r="C6906" s="458">
        <v>43753</v>
      </c>
      <c r="D6906" s="459">
        <v>0.16666666666666669</v>
      </c>
      <c r="E6906" s="2">
        <f>Electricity!F6931</f>
        <v>0</v>
      </c>
      <c r="F6906" s="2">
        <f>Electricity!G6931</f>
        <v>0</v>
      </c>
      <c r="G6906" s="2">
        <f>Electricity!H6931</f>
        <v>0</v>
      </c>
      <c r="H6906" s="2">
        <f>Electricity!I6931</f>
        <v>0</v>
      </c>
      <c r="I6906" s="2">
        <f>Electricity!J6931</f>
        <v>0</v>
      </c>
    </row>
    <row r="6907" spans="2:9" x14ac:dyDescent="0.35">
      <c r="B6907" s="458" t="str">
        <f t="shared" si="108"/>
        <v>10/15/2019 05:00:00 AM</v>
      </c>
      <c r="C6907" s="458">
        <v>43753</v>
      </c>
      <c r="D6907" s="459">
        <v>0.20833333333333337</v>
      </c>
      <c r="E6907" s="2">
        <f>Electricity!F6932</f>
        <v>0</v>
      </c>
      <c r="F6907" s="2">
        <f>Electricity!G6932</f>
        <v>0</v>
      </c>
      <c r="G6907" s="2">
        <f>Electricity!H6932</f>
        <v>0</v>
      </c>
      <c r="H6907" s="2">
        <f>Electricity!I6932</f>
        <v>0</v>
      </c>
      <c r="I6907" s="2">
        <f>Electricity!J6932</f>
        <v>0</v>
      </c>
    </row>
    <row r="6908" spans="2:9" x14ac:dyDescent="0.35">
      <c r="B6908" s="458" t="str">
        <f t="shared" si="108"/>
        <v>10/15/2019 06:00:00 AM</v>
      </c>
      <c r="C6908" s="458">
        <v>43753</v>
      </c>
      <c r="D6908" s="459">
        <v>0.25</v>
      </c>
      <c r="E6908" s="2">
        <f>Electricity!F6933</f>
        <v>0</v>
      </c>
      <c r="F6908" s="2">
        <f>Electricity!G6933</f>
        <v>0</v>
      </c>
      <c r="G6908" s="2">
        <f>Electricity!H6933</f>
        <v>0</v>
      </c>
      <c r="H6908" s="2">
        <f>Electricity!I6933</f>
        <v>0</v>
      </c>
      <c r="I6908" s="2">
        <f>Electricity!J6933</f>
        <v>0</v>
      </c>
    </row>
    <row r="6909" spans="2:9" x14ac:dyDescent="0.35">
      <c r="B6909" s="458" t="str">
        <f t="shared" si="108"/>
        <v>10/15/2019 07:00:00 AM</v>
      </c>
      <c r="C6909" s="458">
        <v>43753</v>
      </c>
      <c r="D6909" s="459">
        <v>0.29166666666666669</v>
      </c>
      <c r="E6909" s="2">
        <f>Electricity!F6934</f>
        <v>0</v>
      </c>
      <c r="F6909" s="2">
        <f>Electricity!G6934</f>
        <v>0</v>
      </c>
      <c r="G6909" s="2">
        <f>Electricity!H6934</f>
        <v>0</v>
      </c>
      <c r="H6909" s="2">
        <f>Electricity!I6934</f>
        <v>0</v>
      </c>
      <c r="I6909" s="2">
        <f>Electricity!J6934</f>
        <v>0</v>
      </c>
    </row>
    <row r="6910" spans="2:9" x14ac:dyDescent="0.35">
      <c r="B6910" s="458" t="str">
        <f t="shared" si="108"/>
        <v>10/15/2019 08:00:00 AM</v>
      </c>
      <c r="C6910" s="458">
        <v>43753</v>
      </c>
      <c r="D6910" s="459">
        <v>0.33333333333333337</v>
      </c>
      <c r="E6910" s="2">
        <f>Electricity!F6935</f>
        <v>0</v>
      </c>
      <c r="F6910" s="2">
        <f>Electricity!G6935</f>
        <v>0</v>
      </c>
      <c r="G6910" s="2">
        <f>Electricity!H6935</f>
        <v>0</v>
      </c>
      <c r="H6910" s="2">
        <f>Electricity!I6935</f>
        <v>0</v>
      </c>
      <c r="I6910" s="2">
        <f>Electricity!J6935</f>
        <v>0</v>
      </c>
    </row>
    <row r="6911" spans="2:9" x14ac:dyDescent="0.35">
      <c r="B6911" s="458" t="str">
        <f t="shared" si="108"/>
        <v>10/15/2019 09:00:00 AM</v>
      </c>
      <c r="C6911" s="458">
        <v>43753</v>
      </c>
      <c r="D6911" s="459">
        <v>0.375</v>
      </c>
      <c r="E6911" s="2">
        <f>Electricity!F6936</f>
        <v>0</v>
      </c>
      <c r="F6911" s="2">
        <f>Electricity!G6936</f>
        <v>0</v>
      </c>
      <c r="G6911" s="2">
        <f>Electricity!H6936</f>
        <v>0</v>
      </c>
      <c r="H6911" s="2">
        <f>Electricity!I6936</f>
        <v>0</v>
      </c>
      <c r="I6911" s="2">
        <f>Electricity!J6936</f>
        <v>0</v>
      </c>
    </row>
    <row r="6912" spans="2:9" x14ac:dyDescent="0.35">
      <c r="B6912" s="458" t="str">
        <f t="shared" si="108"/>
        <v>10/15/2019 10:00:00 AM</v>
      </c>
      <c r="C6912" s="458">
        <v>43753</v>
      </c>
      <c r="D6912" s="459">
        <v>0.41666666666666669</v>
      </c>
      <c r="E6912" s="2">
        <f>Electricity!F6937</f>
        <v>0</v>
      </c>
      <c r="F6912" s="2">
        <f>Electricity!G6937</f>
        <v>0</v>
      </c>
      <c r="G6912" s="2">
        <f>Electricity!H6937</f>
        <v>0</v>
      </c>
      <c r="H6912" s="2">
        <f>Electricity!I6937</f>
        <v>0</v>
      </c>
      <c r="I6912" s="2">
        <f>Electricity!J6937</f>
        <v>0</v>
      </c>
    </row>
    <row r="6913" spans="2:9" x14ac:dyDescent="0.35">
      <c r="B6913" s="458" t="str">
        <f t="shared" si="108"/>
        <v>10/15/2019 11:00:00 AM</v>
      </c>
      <c r="C6913" s="458">
        <v>43753</v>
      </c>
      <c r="D6913" s="459">
        <v>0.45833333333333337</v>
      </c>
      <c r="E6913" s="2">
        <f>Electricity!F6938</f>
        <v>0</v>
      </c>
      <c r="F6913" s="2">
        <f>Electricity!G6938</f>
        <v>0</v>
      </c>
      <c r="G6913" s="2">
        <f>Electricity!H6938</f>
        <v>0</v>
      </c>
      <c r="H6913" s="2">
        <f>Electricity!I6938</f>
        <v>0</v>
      </c>
      <c r="I6913" s="2">
        <f>Electricity!J6938</f>
        <v>0</v>
      </c>
    </row>
    <row r="6914" spans="2:9" x14ac:dyDescent="0.35">
      <c r="B6914" s="458" t="str">
        <f t="shared" si="108"/>
        <v>10/15/2019 12:00:00 PM</v>
      </c>
      <c r="C6914" s="458">
        <v>43753</v>
      </c>
      <c r="D6914" s="459">
        <v>0.50000000000000011</v>
      </c>
      <c r="E6914" s="2">
        <f>Electricity!F6939</f>
        <v>0</v>
      </c>
      <c r="F6914" s="2">
        <f>Electricity!G6939</f>
        <v>0</v>
      </c>
      <c r="G6914" s="2">
        <f>Electricity!H6939</f>
        <v>0</v>
      </c>
      <c r="H6914" s="2">
        <f>Electricity!I6939</f>
        <v>0</v>
      </c>
      <c r="I6914" s="2">
        <f>Electricity!J6939</f>
        <v>0</v>
      </c>
    </row>
    <row r="6915" spans="2:9" x14ac:dyDescent="0.35">
      <c r="B6915" s="458" t="str">
        <f t="shared" si="108"/>
        <v>10/15/2019 01:00:00 PM</v>
      </c>
      <c r="C6915" s="458">
        <v>43753</v>
      </c>
      <c r="D6915" s="459">
        <v>0.54166666666666674</v>
      </c>
      <c r="E6915" s="2">
        <f>Electricity!F6940</f>
        <v>0</v>
      </c>
      <c r="F6915" s="2">
        <f>Electricity!G6940</f>
        <v>0</v>
      </c>
      <c r="G6915" s="2">
        <f>Electricity!H6940</f>
        <v>0</v>
      </c>
      <c r="H6915" s="2">
        <f>Electricity!I6940</f>
        <v>0</v>
      </c>
      <c r="I6915" s="2">
        <f>Electricity!J6940</f>
        <v>0</v>
      </c>
    </row>
    <row r="6916" spans="2:9" x14ac:dyDescent="0.35">
      <c r="B6916" s="458" t="str">
        <f t="shared" si="108"/>
        <v>10/15/2019 02:00:00 PM</v>
      </c>
      <c r="C6916" s="458">
        <v>43753</v>
      </c>
      <c r="D6916" s="459">
        <v>0.58333333333333337</v>
      </c>
      <c r="E6916" s="2">
        <f>Electricity!F6941</f>
        <v>0</v>
      </c>
      <c r="F6916" s="2">
        <f>Electricity!G6941</f>
        <v>0</v>
      </c>
      <c r="G6916" s="2">
        <f>Electricity!H6941</f>
        <v>0</v>
      </c>
      <c r="H6916" s="2">
        <f>Electricity!I6941</f>
        <v>0</v>
      </c>
      <c r="I6916" s="2">
        <f>Electricity!J6941</f>
        <v>0</v>
      </c>
    </row>
    <row r="6917" spans="2:9" x14ac:dyDescent="0.35">
      <c r="B6917" s="458" t="str">
        <f t="shared" si="108"/>
        <v>10/15/2019 03:00:00 PM</v>
      </c>
      <c r="C6917" s="458">
        <v>43753</v>
      </c>
      <c r="D6917" s="459">
        <v>0.62500000000000011</v>
      </c>
      <c r="E6917" s="2">
        <f>Electricity!F6942</f>
        <v>0</v>
      </c>
      <c r="F6917" s="2">
        <f>Electricity!G6942</f>
        <v>0</v>
      </c>
      <c r="G6917" s="2">
        <f>Electricity!H6942</f>
        <v>0</v>
      </c>
      <c r="H6917" s="2">
        <f>Electricity!I6942</f>
        <v>0</v>
      </c>
      <c r="I6917" s="2">
        <f>Electricity!J6942</f>
        <v>0</v>
      </c>
    </row>
    <row r="6918" spans="2:9" x14ac:dyDescent="0.35">
      <c r="B6918" s="458" t="str">
        <f t="shared" si="108"/>
        <v>10/15/2019 04:00:00 PM</v>
      </c>
      <c r="C6918" s="458">
        <v>43753</v>
      </c>
      <c r="D6918" s="459">
        <v>0.66666666666666674</v>
      </c>
      <c r="E6918" s="2">
        <f>Electricity!F6943</f>
        <v>0</v>
      </c>
      <c r="F6918" s="2">
        <f>Electricity!G6943</f>
        <v>0</v>
      </c>
      <c r="G6918" s="2">
        <f>Electricity!H6943</f>
        <v>0</v>
      </c>
      <c r="H6918" s="2">
        <f>Electricity!I6943</f>
        <v>0</v>
      </c>
      <c r="I6918" s="2">
        <f>Electricity!J6943</f>
        <v>0</v>
      </c>
    </row>
    <row r="6919" spans="2:9" x14ac:dyDescent="0.35">
      <c r="B6919" s="458" t="str">
        <f t="shared" si="108"/>
        <v>10/15/2019 05:00:00 PM</v>
      </c>
      <c r="C6919" s="458">
        <v>43753</v>
      </c>
      <c r="D6919" s="459">
        <v>0.70833333333333337</v>
      </c>
      <c r="E6919" s="2">
        <f>Electricity!F6944</f>
        <v>0</v>
      </c>
      <c r="F6919" s="2">
        <f>Electricity!G6944</f>
        <v>0</v>
      </c>
      <c r="G6919" s="2">
        <f>Electricity!H6944</f>
        <v>0</v>
      </c>
      <c r="H6919" s="2">
        <f>Electricity!I6944</f>
        <v>0</v>
      </c>
      <c r="I6919" s="2">
        <f>Electricity!J6944</f>
        <v>0</v>
      </c>
    </row>
    <row r="6920" spans="2:9" x14ac:dyDescent="0.35">
      <c r="B6920" s="458" t="str">
        <f t="shared" si="108"/>
        <v>10/15/2019 06:00:00 PM</v>
      </c>
      <c r="C6920" s="458">
        <v>43753</v>
      </c>
      <c r="D6920" s="459">
        <v>0.75000000000000011</v>
      </c>
      <c r="E6920" s="2">
        <f>Electricity!F6945</f>
        <v>0</v>
      </c>
      <c r="F6920" s="2">
        <f>Electricity!G6945</f>
        <v>0</v>
      </c>
      <c r="G6920" s="2">
        <f>Electricity!H6945</f>
        <v>0</v>
      </c>
      <c r="H6920" s="2">
        <f>Electricity!I6945</f>
        <v>0</v>
      </c>
      <c r="I6920" s="2">
        <f>Electricity!J6945</f>
        <v>0</v>
      </c>
    </row>
    <row r="6921" spans="2:9" x14ac:dyDescent="0.35">
      <c r="B6921" s="458" t="str">
        <f t="shared" si="108"/>
        <v>10/15/2019 07:00:00 PM</v>
      </c>
      <c r="C6921" s="458">
        <v>43753</v>
      </c>
      <c r="D6921" s="459">
        <v>0.79166666666666674</v>
      </c>
      <c r="E6921" s="2">
        <f>Electricity!F6946</f>
        <v>0</v>
      </c>
      <c r="F6921" s="2">
        <f>Electricity!G6946</f>
        <v>0</v>
      </c>
      <c r="G6921" s="2">
        <f>Electricity!H6946</f>
        <v>0</v>
      </c>
      <c r="H6921" s="2">
        <f>Electricity!I6946</f>
        <v>0</v>
      </c>
      <c r="I6921" s="2">
        <f>Electricity!J6946</f>
        <v>0</v>
      </c>
    </row>
    <row r="6922" spans="2:9" x14ac:dyDescent="0.35">
      <c r="B6922" s="458" t="str">
        <f t="shared" si="108"/>
        <v>10/15/2019 08:00:00 PM</v>
      </c>
      <c r="C6922" s="458">
        <v>43753</v>
      </c>
      <c r="D6922" s="459">
        <v>0.83333333333333337</v>
      </c>
      <c r="E6922" s="2">
        <f>Electricity!F6947</f>
        <v>0</v>
      </c>
      <c r="F6922" s="2">
        <f>Electricity!G6947</f>
        <v>0</v>
      </c>
      <c r="G6922" s="2">
        <f>Electricity!H6947</f>
        <v>0</v>
      </c>
      <c r="H6922" s="2">
        <f>Electricity!I6947</f>
        <v>0</v>
      </c>
      <c r="I6922" s="2">
        <f>Electricity!J6947</f>
        <v>0</v>
      </c>
    </row>
    <row r="6923" spans="2:9" x14ac:dyDescent="0.35">
      <c r="B6923" s="458" t="str">
        <f t="shared" si="108"/>
        <v>10/15/2019 09:00:00 PM</v>
      </c>
      <c r="C6923" s="458">
        <v>43753</v>
      </c>
      <c r="D6923" s="459">
        <v>0.87500000000000011</v>
      </c>
      <c r="E6923" s="2">
        <f>Electricity!F6948</f>
        <v>0</v>
      </c>
      <c r="F6923" s="2">
        <f>Electricity!G6948</f>
        <v>0</v>
      </c>
      <c r="G6923" s="2">
        <f>Electricity!H6948</f>
        <v>0</v>
      </c>
      <c r="H6923" s="2">
        <f>Electricity!I6948</f>
        <v>0</v>
      </c>
      <c r="I6923" s="2">
        <f>Electricity!J6948</f>
        <v>0</v>
      </c>
    </row>
    <row r="6924" spans="2:9" x14ac:dyDescent="0.35">
      <c r="B6924" s="458" t="str">
        <f t="shared" si="108"/>
        <v>10/15/2019 10:00:00 PM</v>
      </c>
      <c r="C6924" s="458">
        <v>43753</v>
      </c>
      <c r="D6924" s="459">
        <v>0.91666666666666674</v>
      </c>
      <c r="E6924" s="2">
        <f>Electricity!F6949</f>
        <v>0</v>
      </c>
      <c r="F6924" s="2">
        <f>Electricity!G6949</f>
        <v>0</v>
      </c>
      <c r="G6924" s="2">
        <f>Electricity!H6949</f>
        <v>0</v>
      </c>
      <c r="H6924" s="2">
        <f>Electricity!I6949</f>
        <v>0</v>
      </c>
      <c r="I6924" s="2">
        <f>Electricity!J6949</f>
        <v>0</v>
      </c>
    </row>
    <row r="6925" spans="2:9" x14ac:dyDescent="0.35">
      <c r="B6925" s="458" t="str">
        <f t="shared" si="108"/>
        <v>10/15/2019 11:00:00 PM</v>
      </c>
      <c r="C6925" s="458">
        <v>43753</v>
      </c>
      <c r="D6925" s="459">
        <v>0.95833333333333337</v>
      </c>
      <c r="E6925" s="2">
        <f>Electricity!F6950</f>
        <v>0</v>
      </c>
      <c r="F6925" s="2">
        <f>Electricity!G6950</f>
        <v>0</v>
      </c>
      <c r="G6925" s="2">
        <f>Electricity!H6950</f>
        <v>0</v>
      </c>
      <c r="H6925" s="2">
        <f>Electricity!I6950</f>
        <v>0</v>
      </c>
      <c r="I6925" s="2">
        <f>Electricity!J6950</f>
        <v>0</v>
      </c>
    </row>
    <row r="6926" spans="2:9" x14ac:dyDescent="0.35">
      <c r="B6926" s="458" t="str">
        <f t="shared" si="108"/>
        <v>10/16/2019 12:00:00 AM</v>
      </c>
      <c r="C6926" s="458">
        <v>43754</v>
      </c>
      <c r="D6926" s="459">
        <v>3.1225022567582528E-17</v>
      </c>
      <c r="E6926" s="2">
        <f>Electricity!F6951</f>
        <v>0</v>
      </c>
      <c r="F6926" s="2">
        <f>Electricity!G6951</f>
        <v>0</v>
      </c>
      <c r="G6926" s="2">
        <f>Electricity!H6951</f>
        <v>0</v>
      </c>
      <c r="H6926" s="2">
        <f>Electricity!I6951</f>
        <v>0</v>
      </c>
      <c r="I6926" s="2">
        <f>Electricity!J6951</f>
        <v>0</v>
      </c>
    </row>
    <row r="6927" spans="2:9" x14ac:dyDescent="0.35">
      <c r="B6927" s="458" t="str">
        <f t="shared" ref="B6927:B6990" si="109">CONCATENATE(TEXT(C6927,"mm/dd/yyyy")," ",TEXT(D6927,"hh:mm:ss AM/PM"))</f>
        <v>10/16/2019 01:00:00 AM</v>
      </c>
      <c r="C6927" s="458">
        <v>43754</v>
      </c>
      <c r="D6927" s="459">
        <v>4.1666666666666699E-2</v>
      </c>
      <c r="E6927" s="2">
        <f>Electricity!F6952</f>
        <v>0</v>
      </c>
      <c r="F6927" s="2">
        <f>Electricity!G6952</f>
        <v>0</v>
      </c>
      <c r="G6927" s="2">
        <f>Electricity!H6952</f>
        <v>0</v>
      </c>
      <c r="H6927" s="2">
        <f>Electricity!I6952</f>
        <v>0</v>
      </c>
      <c r="I6927" s="2">
        <f>Electricity!J6952</f>
        <v>0</v>
      </c>
    </row>
    <row r="6928" spans="2:9" x14ac:dyDescent="0.35">
      <c r="B6928" s="458" t="str">
        <f t="shared" si="109"/>
        <v>10/16/2019 02:00:00 AM</v>
      </c>
      <c r="C6928" s="458">
        <v>43754</v>
      </c>
      <c r="D6928" s="459">
        <v>8.333333333333337E-2</v>
      </c>
      <c r="E6928" s="2">
        <f>Electricity!F6953</f>
        <v>0</v>
      </c>
      <c r="F6928" s="2">
        <f>Electricity!G6953</f>
        <v>0</v>
      </c>
      <c r="G6928" s="2">
        <f>Electricity!H6953</f>
        <v>0</v>
      </c>
      <c r="H6928" s="2">
        <f>Electricity!I6953</f>
        <v>0</v>
      </c>
      <c r="I6928" s="2">
        <f>Electricity!J6953</f>
        <v>0</v>
      </c>
    </row>
    <row r="6929" spans="2:9" x14ac:dyDescent="0.35">
      <c r="B6929" s="458" t="str">
        <f t="shared" si="109"/>
        <v>10/16/2019 03:00:00 AM</v>
      </c>
      <c r="C6929" s="458">
        <v>43754</v>
      </c>
      <c r="D6929" s="459">
        <v>0.12500000000000006</v>
      </c>
      <c r="E6929" s="2">
        <f>Electricity!F6954</f>
        <v>0</v>
      </c>
      <c r="F6929" s="2">
        <f>Electricity!G6954</f>
        <v>0</v>
      </c>
      <c r="G6929" s="2">
        <f>Electricity!H6954</f>
        <v>0</v>
      </c>
      <c r="H6929" s="2">
        <f>Electricity!I6954</f>
        <v>0</v>
      </c>
      <c r="I6929" s="2">
        <f>Electricity!J6954</f>
        <v>0</v>
      </c>
    </row>
    <row r="6930" spans="2:9" x14ac:dyDescent="0.35">
      <c r="B6930" s="458" t="str">
        <f t="shared" si="109"/>
        <v>10/16/2019 04:00:00 AM</v>
      </c>
      <c r="C6930" s="458">
        <v>43754</v>
      </c>
      <c r="D6930" s="459">
        <v>0.16666666666666669</v>
      </c>
      <c r="E6930" s="2">
        <f>Electricity!F6955</f>
        <v>0</v>
      </c>
      <c r="F6930" s="2">
        <f>Electricity!G6955</f>
        <v>0</v>
      </c>
      <c r="G6930" s="2">
        <f>Electricity!H6955</f>
        <v>0</v>
      </c>
      <c r="H6930" s="2">
        <f>Electricity!I6955</f>
        <v>0</v>
      </c>
      <c r="I6930" s="2">
        <f>Electricity!J6955</f>
        <v>0</v>
      </c>
    </row>
    <row r="6931" spans="2:9" x14ac:dyDescent="0.35">
      <c r="B6931" s="458" t="str">
        <f t="shared" si="109"/>
        <v>10/16/2019 05:00:00 AM</v>
      </c>
      <c r="C6931" s="458">
        <v>43754</v>
      </c>
      <c r="D6931" s="459">
        <v>0.20833333333333337</v>
      </c>
      <c r="E6931" s="2">
        <f>Electricity!F6956</f>
        <v>0</v>
      </c>
      <c r="F6931" s="2">
        <f>Electricity!G6956</f>
        <v>0</v>
      </c>
      <c r="G6931" s="2">
        <f>Electricity!H6956</f>
        <v>0</v>
      </c>
      <c r="H6931" s="2">
        <f>Electricity!I6956</f>
        <v>0</v>
      </c>
      <c r="I6931" s="2">
        <f>Electricity!J6956</f>
        <v>0</v>
      </c>
    </row>
    <row r="6932" spans="2:9" x14ac:dyDescent="0.35">
      <c r="B6932" s="458" t="str">
        <f t="shared" si="109"/>
        <v>10/16/2019 06:00:00 AM</v>
      </c>
      <c r="C6932" s="458">
        <v>43754</v>
      </c>
      <c r="D6932" s="459">
        <v>0.25</v>
      </c>
      <c r="E6932" s="2">
        <f>Electricity!F6957</f>
        <v>0</v>
      </c>
      <c r="F6932" s="2">
        <f>Electricity!G6957</f>
        <v>0</v>
      </c>
      <c r="G6932" s="2">
        <f>Electricity!H6957</f>
        <v>0</v>
      </c>
      <c r="H6932" s="2">
        <f>Electricity!I6957</f>
        <v>0</v>
      </c>
      <c r="I6932" s="2">
        <f>Electricity!J6957</f>
        <v>0</v>
      </c>
    </row>
    <row r="6933" spans="2:9" x14ac:dyDescent="0.35">
      <c r="B6933" s="458" t="str">
        <f t="shared" si="109"/>
        <v>10/16/2019 07:00:00 AM</v>
      </c>
      <c r="C6933" s="458">
        <v>43754</v>
      </c>
      <c r="D6933" s="459">
        <v>0.29166666666666669</v>
      </c>
      <c r="E6933" s="2">
        <f>Electricity!F6958</f>
        <v>0</v>
      </c>
      <c r="F6933" s="2">
        <f>Electricity!G6958</f>
        <v>0</v>
      </c>
      <c r="G6933" s="2">
        <f>Electricity!H6958</f>
        <v>0</v>
      </c>
      <c r="H6933" s="2">
        <f>Electricity!I6958</f>
        <v>0</v>
      </c>
      <c r="I6933" s="2">
        <f>Electricity!J6958</f>
        <v>0</v>
      </c>
    </row>
    <row r="6934" spans="2:9" x14ac:dyDescent="0.35">
      <c r="B6934" s="458" t="str">
        <f t="shared" si="109"/>
        <v>10/16/2019 08:00:00 AM</v>
      </c>
      <c r="C6934" s="458">
        <v>43754</v>
      </c>
      <c r="D6934" s="459">
        <v>0.33333333333333337</v>
      </c>
      <c r="E6934" s="2">
        <f>Electricity!F6959</f>
        <v>0</v>
      </c>
      <c r="F6934" s="2">
        <f>Electricity!G6959</f>
        <v>0</v>
      </c>
      <c r="G6934" s="2">
        <f>Electricity!H6959</f>
        <v>0</v>
      </c>
      <c r="H6934" s="2">
        <f>Electricity!I6959</f>
        <v>0</v>
      </c>
      <c r="I6934" s="2">
        <f>Electricity!J6959</f>
        <v>0</v>
      </c>
    </row>
    <row r="6935" spans="2:9" x14ac:dyDescent="0.35">
      <c r="B6935" s="458" t="str">
        <f t="shared" si="109"/>
        <v>10/16/2019 09:00:00 AM</v>
      </c>
      <c r="C6935" s="458">
        <v>43754</v>
      </c>
      <c r="D6935" s="459">
        <v>0.375</v>
      </c>
      <c r="E6935" s="2">
        <f>Electricity!F6960</f>
        <v>0</v>
      </c>
      <c r="F6935" s="2">
        <f>Electricity!G6960</f>
        <v>0</v>
      </c>
      <c r="G6935" s="2">
        <f>Electricity!H6960</f>
        <v>0</v>
      </c>
      <c r="H6935" s="2">
        <f>Electricity!I6960</f>
        <v>0</v>
      </c>
      <c r="I6935" s="2">
        <f>Electricity!J6960</f>
        <v>0</v>
      </c>
    </row>
    <row r="6936" spans="2:9" x14ac:dyDescent="0.35">
      <c r="B6936" s="458" t="str">
        <f t="shared" si="109"/>
        <v>10/16/2019 10:00:00 AM</v>
      </c>
      <c r="C6936" s="458">
        <v>43754</v>
      </c>
      <c r="D6936" s="459">
        <v>0.41666666666666669</v>
      </c>
      <c r="E6936" s="2">
        <f>Electricity!F6961</f>
        <v>0</v>
      </c>
      <c r="F6936" s="2">
        <f>Electricity!G6961</f>
        <v>0</v>
      </c>
      <c r="G6936" s="2">
        <f>Electricity!H6961</f>
        <v>0</v>
      </c>
      <c r="H6936" s="2">
        <f>Electricity!I6961</f>
        <v>0</v>
      </c>
      <c r="I6936" s="2">
        <f>Electricity!J6961</f>
        <v>0</v>
      </c>
    </row>
    <row r="6937" spans="2:9" x14ac:dyDescent="0.35">
      <c r="B6937" s="458" t="str">
        <f t="shared" si="109"/>
        <v>10/16/2019 11:00:00 AM</v>
      </c>
      <c r="C6937" s="458">
        <v>43754</v>
      </c>
      <c r="D6937" s="459">
        <v>0.45833333333333337</v>
      </c>
      <c r="E6937" s="2">
        <f>Electricity!F6962</f>
        <v>0</v>
      </c>
      <c r="F6937" s="2">
        <f>Electricity!G6962</f>
        <v>0</v>
      </c>
      <c r="G6937" s="2">
        <f>Electricity!H6962</f>
        <v>0</v>
      </c>
      <c r="H6937" s="2">
        <f>Electricity!I6962</f>
        <v>0</v>
      </c>
      <c r="I6937" s="2">
        <f>Electricity!J6962</f>
        <v>0</v>
      </c>
    </row>
    <row r="6938" spans="2:9" x14ac:dyDescent="0.35">
      <c r="B6938" s="458" t="str">
        <f t="shared" si="109"/>
        <v>10/16/2019 12:00:00 PM</v>
      </c>
      <c r="C6938" s="458">
        <v>43754</v>
      </c>
      <c r="D6938" s="459">
        <v>0.50000000000000011</v>
      </c>
      <c r="E6938" s="2">
        <f>Electricity!F6963</f>
        <v>0</v>
      </c>
      <c r="F6938" s="2">
        <f>Electricity!G6963</f>
        <v>0</v>
      </c>
      <c r="G6938" s="2">
        <f>Electricity!H6963</f>
        <v>0</v>
      </c>
      <c r="H6938" s="2">
        <f>Electricity!I6963</f>
        <v>0</v>
      </c>
      <c r="I6938" s="2">
        <f>Electricity!J6963</f>
        <v>0</v>
      </c>
    </row>
    <row r="6939" spans="2:9" x14ac:dyDescent="0.35">
      <c r="B6939" s="458" t="str">
        <f t="shared" si="109"/>
        <v>10/16/2019 01:00:00 PM</v>
      </c>
      <c r="C6939" s="458">
        <v>43754</v>
      </c>
      <c r="D6939" s="459">
        <v>0.54166666666666674</v>
      </c>
      <c r="E6939" s="2">
        <f>Electricity!F6964</f>
        <v>0</v>
      </c>
      <c r="F6939" s="2">
        <f>Electricity!G6964</f>
        <v>0</v>
      </c>
      <c r="G6939" s="2">
        <f>Electricity!H6964</f>
        <v>0</v>
      </c>
      <c r="H6939" s="2">
        <f>Electricity!I6964</f>
        <v>0</v>
      </c>
      <c r="I6939" s="2">
        <f>Electricity!J6964</f>
        <v>0</v>
      </c>
    </row>
    <row r="6940" spans="2:9" x14ac:dyDescent="0.35">
      <c r="B6940" s="458" t="str">
        <f t="shared" si="109"/>
        <v>10/16/2019 02:00:00 PM</v>
      </c>
      <c r="C6940" s="458">
        <v>43754</v>
      </c>
      <c r="D6940" s="459">
        <v>0.58333333333333337</v>
      </c>
      <c r="E6940" s="2">
        <f>Electricity!F6965</f>
        <v>0</v>
      </c>
      <c r="F6940" s="2">
        <f>Electricity!G6965</f>
        <v>0</v>
      </c>
      <c r="G6940" s="2">
        <f>Electricity!H6965</f>
        <v>0</v>
      </c>
      <c r="H6940" s="2">
        <f>Electricity!I6965</f>
        <v>0</v>
      </c>
      <c r="I6940" s="2">
        <f>Electricity!J6965</f>
        <v>0</v>
      </c>
    </row>
    <row r="6941" spans="2:9" x14ac:dyDescent="0.35">
      <c r="B6941" s="458" t="str">
        <f t="shared" si="109"/>
        <v>10/16/2019 03:00:00 PM</v>
      </c>
      <c r="C6941" s="458">
        <v>43754</v>
      </c>
      <c r="D6941" s="459">
        <v>0.62500000000000011</v>
      </c>
      <c r="E6941" s="2">
        <f>Electricity!F6966</f>
        <v>0</v>
      </c>
      <c r="F6941" s="2">
        <f>Electricity!G6966</f>
        <v>0</v>
      </c>
      <c r="G6941" s="2">
        <f>Electricity!H6966</f>
        <v>0</v>
      </c>
      <c r="H6941" s="2">
        <f>Electricity!I6966</f>
        <v>0</v>
      </c>
      <c r="I6941" s="2">
        <f>Electricity!J6966</f>
        <v>0</v>
      </c>
    </row>
    <row r="6942" spans="2:9" x14ac:dyDescent="0.35">
      <c r="B6942" s="458" t="str">
        <f t="shared" si="109"/>
        <v>10/16/2019 04:00:00 PM</v>
      </c>
      <c r="C6942" s="458">
        <v>43754</v>
      </c>
      <c r="D6942" s="459">
        <v>0.66666666666666674</v>
      </c>
      <c r="E6942" s="2">
        <f>Electricity!F6967</f>
        <v>0</v>
      </c>
      <c r="F6942" s="2">
        <f>Electricity!G6967</f>
        <v>0</v>
      </c>
      <c r="G6942" s="2">
        <f>Electricity!H6967</f>
        <v>0</v>
      </c>
      <c r="H6942" s="2">
        <f>Electricity!I6967</f>
        <v>0</v>
      </c>
      <c r="I6942" s="2">
        <f>Electricity!J6967</f>
        <v>0</v>
      </c>
    </row>
    <row r="6943" spans="2:9" x14ac:dyDescent="0.35">
      <c r="B6943" s="458" t="str">
        <f t="shared" si="109"/>
        <v>10/16/2019 05:00:00 PM</v>
      </c>
      <c r="C6943" s="458">
        <v>43754</v>
      </c>
      <c r="D6943" s="459">
        <v>0.70833333333333337</v>
      </c>
      <c r="E6943" s="2">
        <f>Electricity!F6968</f>
        <v>0</v>
      </c>
      <c r="F6943" s="2">
        <f>Electricity!G6968</f>
        <v>0</v>
      </c>
      <c r="G6943" s="2">
        <f>Electricity!H6968</f>
        <v>0</v>
      </c>
      <c r="H6943" s="2">
        <f>Electricity!I6968</f>
        <v>0</v>
      </c>
      <c r="I6943" s="2">
        <f>Electricity!J6968</f>
        <v>0</v>
      </c>
    </row>
    <row r="6944" spans="2:9" x14ac:dyDescent="0.35">
      <c r="B6944" s="458" t="str">
        <f t="shared" si="109"/>
        <v>10/16/2019 06:00:00 PM</v>
      </c>
      <c r="C6944" s="458">
        <v>43754</v>
      </c>
      <c r="D6944" s="459">
        <v>0.75000000000000011</v>
      </c>
      <c r="E6944" s="2">
        <f>Electricity!F6969</f>
        <v>0</v>
      </c>
      <c r="F6944" s="2">
        <f>Electricity!G6969</f>
        <v>0</v>
      </c>
      <c r="G6944" s="2">
        <f>Electricity!H6969</f>
        <v>0</v>
      </c>
      <c r="H6944" s="2">
        <f>Electricity!I6969</f>
        <v>0</v>
      </c>
      <c r="I6944" s="2">
        <f>Electricity!J6969</f>
        <v>0</v>
      </c>
    </row>
    <row r="6945" spans="2:9" x14ac:dyDescent="0.35">
      <c r="B6945" s="458" t="str">
        <f t="shared" si="109"/>
        <v>10/16/2019 07:00:00 PM</v>
      </c>
      <c r="C6945" s="458">
        <v>43754</v>
      </c>
      <c r="D6945" s="459">
        <v>0.79166666666666674</v>
      </c>
      <c r="E6945" s="2">
        <f>Electricity!F6970</f>
        <v>0</v>
      </c>
      <c r="F6945" s="2">
        <f>Electricity!G6970</f>
        <v>0</v>
      </c>
      <c r="G6945" s="2">
        <f>Electricity!H6970</f>
        <v>0</v>
      </c>
      <c r="H6945" s="2">
        <f>Electricity!I6970</f>
        <v>0</v>
      </c>
      <c r="I6945" s="2">
        <f>Electricity!J6970</f>
        <v>0</v>
      </c>
    </row>
    <row r="6946" spans="2:9" x14ac:dyDescent="0.35">
      <c r="B6946" s="458" t="str">
        <f t="shared" si="109"/>
        <v>10/16/2019 08:00:00 PM</v>
      </c>
      <c r="C6946" s="458">
        <v>43754</v>
      </c>
      <c r="D6946" s="459">
        <v>0.83333333333333337</v>
      </c>
      <c r="E6946" s="2">
        <f>Electricity!F6971</f>
        <v>0</v>
      </c>
      <c r="F6946" s="2">
        <f>Electricity!G6971</f>
        <v>0</v>
      </c>
      <c r="G6946" s="2">
        <f>Electricity!H6971</f>
        <v>0</v>
      </c>
      <c r="H6946" s="2">
        <f>Electricity!I6971</f>
        <v>0</v>
      </c>
      <c r="I6946" s="2">
        <f>Electricity!J6971</f>
        <v>0</v>
      </c>
    </row>
    <row r="6947" spans="2:9" x14ac:dyDescent="0.35">
      <c r="B6947" s="458" t="str">
        <f t="shared" si="109"/>
        <v>10/16/2019 09:00:00 PM</v>
      </c>
      <c r="C6947" s="458">
        <v>43754</v>
      </c>
      <c r="D6947" s="459">
        <v>0.87500000000000011</v>
      </c>
      <c r="E6947" s="2">
        <f>Electricity!F6972</f>
        <v>0</v>
      </c>
      <c r="F6947" s="2">
        <f>Electricity!G6972</f>
        <v>0</v>
      </c>
      <c r="G6947" s="2">
        <f>Electricity!H6972</f>
        <v>0</v>
      </c>
      <c r="H6947" s="2">
        <f>Electricity!I6972</f>
        <v>0</v>
      </c>
      <c r="I6947" s="2">
        <f>Electricity!J6972</f>
        <v>0</v>
      </c>
    </row>
    <row r="6948" spans="2:9" x14ac:dyDescent="0.35">
      <c r="B6948" s="458" t="str">
        <f t="shared" si="109"/>
        <v>10/16/2019 10:00:00 PM</v>
      </c>
      <c r="C6948" s="458">
        <v>43754</v>
      </c>
      <c r="D6948" s="459">
        <v>0.91666666666666674</v>
      </c>
      <c r="E6948" s="2">
        <f>Electricity!F6973</f>
        <v>0</v>
      </c>
      <c r="F6948" s="2">
        <f>Electricity!G6973</f>
        <v>0</v>
      </c>
      <c r="G6948" s="2">
        <f>Electricity!H6973</f>
        <v>0</v>
      </c>
      <c r="H6948" s="2">
        <f>Electricity!I6973</f>
        <v>0</v>
      </c>
      <c r="I6948" s="2">
        <f>Electricity!J6973</f>
        <v>0</v>
      </c>
    </row>
    <row r="6949" spans="2:9" x14ac:dyDescent="0.35">
      <c r="B6949" s="458" t="str">
        <f t="shared" si="109"/>
        <v>10/16/2019 11:00:00 PM</v>
      </c>
      <c r="C6949" s="458">
        <v>43754</v>
      </c>
      <c r="D6949" s="459">
        <v>0.95833333333333337</v>
      </c>
      <c r="E6949" s="2">
        <f>Electricity!F6974</f>
        <v>0</v>
      </c>
      <c r="F6949" s="2">
        <f>Electricity!G6974</f>
        <v>0</v>
      </c>
      <c r="G6949" s="2">
        <f>Electricity!H6974</f>
        <v>0</v>
      </c>
      <c r="H6949" s="2">
        <f>Electricity!I6974</f>
        <v>0</v>
      </c>
      <c r="I6949" s="2">
        <f>Electricity!J6974</f>
        <v>0</v>
      </c>
    </row>
    <row r="6950" spans="2:9" x14ac:dyDescent="0.35">
      <c r="B6950" s="458" t="str">
        <f t="shared" si="109"/>
        <v>10/17/2019 12:00:00 AM</v>
      </c>
      <c r="C6950" s="458">
        <v>43755</v>
      </c>
      <c r="D6950" s="459">
        <v>3.1225022567582528E-17</v>
      </c>
      <c r="E6950" s="2">
        <f>Electricity!F6975</f>
        <v>0</v>
      </c>
      <c r="F6950" s="2">
        <f>Electricity!G6975</f>
        <v>0</v>
      </c>
      <c r="G6950" s="2">
        <f>Electricity!H6975</f>
        <v>0</v>
      </c>
      <c r="H6950" s="2">
        <f>Electricity!I6975</f>
        <v>0</v>
      </c>
      <c r="I6950" s="2">
        <f>Electricity!J6975</f>
        <v>0</v>
      </c>
    </row>
    <row r="6951" spans="2:9" x14ac:dyDescent="0.35">
      <c r="B6951" s="458" t="str">
        <f t="shared" si="109"/>
        <v>10/17/2019 01:00:00 AM</v>
      </c>
      <c r="C6951" s="458">
        <v>43755</v>
      </c>
      <c r="D6951" s="459">
        <v>4.1666666666666699E-2</v>
      </c>
      <c r="E6951" s="2">
        <f>Electricity!F6976</f>
        <v>0</v>
      </c>
      <c r="F6951" s="2">
        <f>Electricity!G6976</f>
        <v>0</v>
      </c>
      <c r="G6951" s="2">
        <f>Electricity!H6976</f>
        <v>0</v>
      </c>
      <c r="H6951" s="2">
        <f>Electricity!I6976</f>
        <v>0</v>
      </c>
      <c r="I6951" s="2">
        <f>Electricity!J6976</f>
        <v>0</v>
      </c>
    </row>
    <row r="6952" spans="2:9" x14ac:dyDescent="0.35">
      <c r="B6952" s="458" t="str">
        <f t="shared" si="109"/>
        <v>10/17/2019 02:00:00 AM</v>
      </c>
      <c r="C6952" s="458">
        <v>43755</v>
      </c>
      <c r="D6952" s="459">
        <v>8.333333333333337E-2</v>
      </c>
      <c r="E6952" s="2">
        <f>Electricity!F6977</f>
        <v>0</v>
      </c>
      <c r="F6952" s="2">
        <f>Electricity!G6977</f>
        <v>0</v>
      </c>
      <c r="G6952" s="2">
        <f>Electricity!H6977</f>
        <v>0</v>
      </c>
      <c r="H6952" s="2">
        <f>Electricity!I6977</f>
        <v>0</v>
      </c>
      <c r="I6952" s="2">
        <f>Electricity!J6977</f>
        <v>0</v>
      </c>
    </row>
    <row r="6953" spans="2:9" x14ac:dyDescent="0.35">
      <c r="B6953" s="458" t="str">
        <f t="shared" si="109"/>
        <v>10/17/2019 03:00:00 AM</v>
      </c>
      <c r="C6953" s="458">
        <v>43755</v>
      </c>
      <c r="D6953" s="459">
        <v>0.12500000000000006</v>
      </c>
      <c r="E6953" s="2">
        <f>Electricity!F6978</f>
        <v>0</v>
      </c>
      <c r="F6953" s="2">
        <f>Electricity!G6978</f>
        <v>0</v>
      </c>
      <c r="G6953" s="2">
        <f>Electricity!H6978</f>
        <v>0</v>
      </c>
      <c r="H6953" s="2">
        <f>Electricity!I6978</f>
        <v>0</v>
      </c>
      <c r="I6953" s="2">
        <f>Electricity!J6978</f>
        <v>0</v>
      </c>
    </row>
    <row r="6954" spans="2:9" x14ac:dyDescent="0.35">
      <c r="B6954" s="458" t="str">
        <f t="shared" si="109"/>
        <v>10/17/2019 04:00:00 AM</v>
      </c>
      <c r="C6954" s="458">
        <v>43755</v>
      </c>
      <c r="D6954" s="459">
        <v>0.16666666666666669</v>
      </c>
      <c r="E6954" s="2">
        <f>Electricity!F6979</f>
        <v>0</v>
      </c>
      <c r="F6954" s="2">
        <f>Electricity!G6979</f>
        <v>0</v>
      </c>
      <c r="G6954" s="2">
        <f>Electricity!H6979</f>
        <v>0</v>
      </c>
      <c r="H6954" s="2">
        <f>Electricity!I6979</f>
        <v>0</v>
      </c>
      <c r="I6954" s="2">
        <f>Electricity!J6979</f>
        <v>0</v>
      </c>
    </row>
    <row r="6955" spans="2:9" x14ac:dyDescent="0.35">
      <c r="B6955" s="458" t="str">
        <f t="shared" si="109"/>
        <v>10/17/2019 05:00:00 AM</v>
      </c>
      <c r="C6955" s="458">
        <v>43755</v>
      </c>
      <c r="D6955" s="459">
        <v>0.20833333333333337</v>
      </c>
      <c r="E6955" s="2">
        <f>Electricity!F6980</f>
        <v>0</v>
      </c>
      <c r="F6955" s="2">
        <f>Electricity!G6980</f>
        <v>0</v>
      </c>
      <c r="G6955" s="2">
        <f>Electricity!H6980</f>
        <v>0</v>
      </c>
      <c r="H6955" s="2">
        <f>Electricity!I6980</f>
        <v>0</v>
      </c>
      <c r="I6955" s="2">
        <f>Electricity!J6980</f>
        <v>0</v>
      </c>
    </row>
    <row r="6956" spans="2:9" x14ac:dyDescent="0.35">
      <c r="B6956" s="458" t="str">
        <f t="shared" si="109"/>
        <v>10/17/2019 06:00:00 AM</v>
      </c>
      <c r="C6956" s="458">
        <v>43755</v>
      </c>
      <c r="D6956" s="459">
        <v>0.25</v>
      </c>
      <c r="E6956" s="2">
        <f>Electricity!F6981</f>
        <v>0</v>
      </c>
      <c r="F6956" s="2">
        <f>Electricity!G6981</f>
        <v>0</v>
      </c>
      <c r="G6956" s="2">
        <f>Electricity!H6981</f>
        <v>0</v>
      </c>
      <c r="H6956" s="2">
        <f>Electricity!I6981</f>
        <v>0</v>
      </c>
      <c r="I6956" s="2">
        <f>Electricity!J6981</f>
        <v>0</v>
      </c>
    </row>
    <row r="6957" spans="2:9" x14ac:dyDescent="0.35">
      <c r="B6957" s="458" t="str">
        <f t="shared" si="109"/>
        <v>10/17/2019 07:00:00 AM</v>
      </c>
      <c r="C6957" s="458">
        <v>43755</v>
      </c>
      <c r="D6957" s="459">
        <v>0.29166666666666669</v>
      </c>
      <c r="E6957" s="2">
        <f>Electricity!F6982</f>
        <v>0</v>
      </c>
      <c r="F6957" s="2">
        <f>Electricity!G6982</f>
        <v>0</v>
      </c>
      <c r="G6957" s="2">
        <f>Electricity!H6982</f>
        <v>0</v>
      </c>
      <c r="H6957" s="2">
        <f>Electricity!I6982</f>
        <v>0</v>
      </c>
      <c r="I6957" s="2">
        <f>Electricity!J6982</f>
        <v>0</v>
      </c>
    </row>
    <row r="6958" spans="2:9" x14ac:dyDescent="0.35">
      <c r="B6958" s="458" t="str">
        <f t="shared" si="109"/>
        <v>10/17/2019 08:00:00 AM</v>
      </c>
      <c r="C6958" s="458">
        <v>43755</v>
      </c>
      <c r="D6958" s="459">
        <v>0.33333333333333337</v>
      </c>
      <c r="E6958" s="2">
        <f>Electricity!F6983</f>
        <v>0</v>
      </c>
      <c r="F6958" s="2">
        <f>Electricity!G6983</f>
        <v>0</v>
      </c>
      <c r="G6958" s="2">
        <f>Electricity!H6983</f>
        <v>0</v>
      </c>
      <c r="H6958" s="2">
        <f>Electricity!I6983</f>
        <v>0</v>
      </c>
      <c r="I6958" s="2">
        <f>Electricity!J6983</f>
        <v>0</v>
      </c>
    </row>
    <row r="6959" spans="2:9" x14ac:dyDescent="0.35">
      <c r="B6959" s="458" t="str">
        <f t="shared" si="109"/>
        <v>10/17/2019 09:00:00 AM</v>
      </c>
      <c r="C6959" s="458">
        <v>43755</v>
      </c>
      <c r="D6959" s="459">
        <v>0.375</v>
      </c>
      <c r="E6959" s="2">
        <f>Electricity!F6984</f>
        <v>0</v>
      </c>
      <c r="F6959" s="2">
        <f>Electricity!G6984</f>
        <v>0</v>
      </c>
      <c r="G6959" s="2">
        <f>Electricity!H6984</f>
        <v>0</v>
      </c>
      <c r="H6959" s="2">
        <f>Electricity!I6984</f>
        <v>0</v>
      </c>
      <c r="I6959" s="2">
        <f>Electricity!J6984</f>
        <v>0</v>
      </c>
    </row>
    <row r="6960" spans="2:9" x14ac:dyDescent="0.35">
      <c r="B6960" s="458" t="str">
        <f t="shared" si="109"/>
        <v>10/17/2019 10:00:00 AM</v>
      </c>
      <c r="C6960" s="458">
        <v>43755</v>
      </c>
      <c r="D6960" s="459">
        <v>0.41666666666666669</v>
      </c>
      <c r="E6960" s="2">
        <f>Electricity!F6985</f>
        <v>0</v>
      </c>
      <c r="F6960" s="2">
        <f>Electricity!G6985</f>
        <v>0</v>
      </c>
      <c r="G6960" s="2">
        <f>Electricity!H6985</f>
        <v>0</v>
      </c>
      <c r="H6960" s="2">
        <f>Electricity!I6985</f>
        <v>0</v>
      </c>
      <c r="I6960" s="2">
        <f>Electricity!J6985</f>
        <v>0</v>
      </c>
    </row>
    <row r="6961" spans="2:9" x14ac:dyDescent="0.35">
      <c r="B6961" s="458" t="str">
        <f t="shared" si="109"/>
        <v>10/17/2019 11:00:00 AM</v>
      </c>
      <c r="C6961" s="458">
        <v>43755</v>
      </c>
      <c r="D6961" s="459">
        <v>0.45833333333333337</v>
      </c>
      <c r="E6961" s="2">
        <f>Electricity!F6986</f>
        <v>0</v>
      </c>
      <c r="F6961" s="2">
        <f>Electricity!G6986</f>
        <v>0</v>
      </c>
      <c r="G6961" s="2">
        <f>Electricity!H6986</f>
        <v>0</v>
      </c>
      <c r="H6961" s="2">
        <f>Electricity!I6986</f>
        <v>0</v>
      </c>
      <c r="I6961" s="2">
        <f>Electricity!J6986</f>
        <v>0</v>
      </c>
    </row>
    <row r="6962" spans="2:9" x14ac:dyDescent="0.35">
      <c r="B6962" s="458" t="str">
        <f t="shared" si="109"/>
        <v>10/17/2019 12:00:00 PM</v>
      </c>
      <c r="C6962" s="458">
        <v>43755</v>
      </c>
      <c r="D6962" s="459">
        <v>0.50000000000000011</v>
      </c>
      <c r="E6962" s="2">
        <f>Electricity!F6987</f>
        <v>0</v>
      </c>
      <c r="F6962" s="2">
        <f>Electricity!G6987</f>
        <v>0</v>
      </c>
      <c r="G6962" s="2">
        <f>Electricity!H6987</f>
        <v>0</v>
      </c>
      <c r="H6962" s="2">
        <f>Electricity!I6987</f>
        <v>0</v>
      </c>
      <c r="I6962" s="2">
        <f>Electricity!J6987</f>
        <v>0</v>
      </c>
    </row>
    <row r="6963" spans="2:9" x14ac:dyDescent="0.35">
      <c r="B6963" s="458" t="str">
        <f t="shared" si="109"/>
        <v>10/17/2019 01:00:00 PM</v>
      </c>
      <c r="C6963" s="458">
        <v>43755</v>
      </c>
      <c r="D6963" s="459">
        <v>0.54166666666666674</v>
      </c>
      <c r="E6963" s="2">
        <f>Electricity!F6988</f>
        <v>0</v>
      </c>
      <c r="F6963" s="2">
        <f>Electricity!G6988</f>
        <v>0</v>
      </c>
      <c r="G6963" s="2">
        <f>Electricity!H6988</f>
        <v>0</v>
      </c>
      <c r="H6963" s="2">
        <f>Electricity!I6988</f>
        <v>0</v>
      </c>
      <c r="I6963" s="2">
        <f>Electricity!J6988</f>
        <v>0</v>
      </c>
    </row>
    <row r="6964" spans="2:9" x14ac:dyDescent="0.35">
      <c r="B6964" s="458" t="str">
        <f t="shared" si="109"/>
        <v>10/17/2019 02:00:00 PM</v>
      </c>
      <c r="C6964" s="458">
        <v>43755</v>
      </c>
      <c r="D6964" s="459">
        <v>0.58333333333333337</v>
      </c>
      <c r="E6964" s="2">
        <f>Electricity!F6989</f>
        <v>0</v>
      </c>
      <c r="F6964" s="2">
        <f>Electricity!G6989</f>
        <v>0</v>
      </c>
      <c r="G6964" s="2">
        <f>Electricity!H6989</f>
        <v>0</v>
      </c>
      <c r="H6964" s="2">
        <f>Electricity!I6989</f>
        <v>0</v>
      </c>
      <c r="I6964" s="2">
        <f>Electricity!J6989</f>
        <v>0</v>
      </c>
    </row>
    <row r="6965" spans="2:9" x14ac:dyDescent="0.35">
      <c r="B6965" s="458" t="str">
        <f t="shared" si="109"/>
        <v>10/17/2019 03:00:00 PM</v>
      </c>
      <c r="C6965" s="458">
        <v>43755</v>
      </c>
      <c r="D6965" s="459">
        <v>0.62500000000000011</v>
      </c>
      <c r="E6965" s="2">
        <f>Electricity!F6990</f>
        <v>0</v>
      </c>
      <c r="F6965" s="2">
        <f>Electricity!G6990</f>
        <v>0</v>
      </c>
      <c r="G6965" s="2">
        <f>Electricity!H6990</f>
        <v>0</v>
      </c>
      <c r="H6965" s="2">
        <f>Electricity!I6990</f>
        <v>0</v>
      </c>
      <c r="I6965" s="2">
        <f>Electricity!J6990</f>
        <v>0</v>
      </c>
    </row>
    <row r="6966" spans="2:9" x14ac:dyDescent="0.35">
      <c r="B6966" s="458" t="str">
        <f t="shared" si="109"/>
        <v>10/17/2019 04:00:00 PM</v>
      </c>
      <c r="C6966" s="458">
        <v>43755</v>
      </c>
      <c r="D6966" s="459">
        <v>0.66666666666666674</v>
      </c>
      <c r="E6966" s="2">
        <f>Electricity!F6991</f>
        <v>0</v>
      </c>
      <c r="F6966" s="2">
        <f>Electricity!G6991</f>
        <v>0</v>
      </c>
      <c r="G6966" s="2">
        <f>Electricity!H6991</f>
        <v>0</v>
      </c>
      <c r="H6966" s="2">
        <f>Electricity!I6991</f>
        <v>0</v>
      </c>
      <c r="I6966" s="2">
        <f>Electricity!J6991</f>
        <v>0</v>
      </c>
    </row>
    <row r="6967" spans="2:9" x14ac:dyDescent="0.35">
      <c r="B6967" s="458" t="str">
        <f t="shared" si="109"/>
        <v>10/17/2019 05:00:00 PM</v>
      </c>
      <c r="C6967" s="458">
        <v>43755</v>
      </c>
      <c r="D6967" s="459">
        <v>0.70833333333333337</v>
      </c>
      <c r="E6967" s="2">
        <f>Electricity!F6992</f>
        <v>0</v>
      </c>
      <c r="F6967" s="2">
        <f>Electricity!G6992</f>
        <v>0</v>
      </c>
      <c r="G6967" s="2">
        <f>Electricity!H6992</f>
        <v>0</v>
      </c>
      <c r="H6967" s="2">
        <f>Electricity!I6992</f>
        <v>0</v>
      </c>
      <c r="I6967" s="2">
        <f>Electricity!J6992</f>
        <v>0</v>
      </c>
    </row>
    <row r="6968" spans="2:9" x14ac:dyDescent="0.35">
      <c r="B6968" s="458" t="str">
        <f t="shared" si="109"/>
        <v>10/17/2019 06:00:00 PM</v>
      </c>
      <c r="C6968" s="458">
        <v>43755</v>
      </c>
      <c r="D6968" s="459">
        <v>0.75000000000000011</v>
      </c>
      <c r="E6968" s="2">
        <f>Electricity!F6993</f>
        <v>0</v>
      </c>
      <c r="F6968" s="2">
        <f>Electricity!G6993</f>
        <v>0</v>
      </c>
      <c r="G6968" s="2">
        <f>Electricity!H6993</f>
        <v>0</v>
      </c>
      <c r="H6968" s="2">
        <f>Electricity!I6993</f>
        <v>0</v>
      </c>
      <c r="I6968" s="2">
        <f>Electricity!J6993</f>
        <v>0</v>
      </c>
    </row>
    <row r="6969" spans="2:9" x14ac:dyDescent="0.35">
      <c r="B6969" s="458" t="str">
        <f t="shared" si="109"/>
        <v>10/17/2019 07:00:00 PM</v>
      </c>
      <c r="C6969" s="458">
        <v>43755</v>
      </c>
      <c r="D6969" s="459">
        <v>0.79166666666666674</v>
      </c>
      <c r="E6969" s="2">
        <f>Electricity!F6994</f>
        <v>0</v>
      </c>
      <c r="F6969" s="2">
        <f>Electricity!G6994</f>
        <v>0</v>
      </c>
      <c r="G6969" s="2">
        <f>Electricity!H6994</f>
        <v>0</v>
      </c>
      <c r="H6969" s="2">
        <f>Electricity!I6994</f>
        <v>0</v>
      </c>
      <c r="I6969" s="2">
        <f>Electricity!J6994</f>
        <v>0</v>
      </c>
    </row>
    <row r="6970" spans="2:9" x14ac:dyDescent="0.35">
      <c r="B6970" s="458" t="str">
        <f t="shared" si="109"/>
        <v>10/17/2019 08:00:00 PM</v>
      </c>
      <c r="C6970" s="458">
        <v>43755</v>
      </c>
      <c r="D6970" s="459">
        <v>0.83333333333333337</v>
      </c>
      <c r="E6970" s="2">
        <f>Electricity!F6995</f>
        <v>0</v>
      </c>
      <c r="F6970" s="2">
        <f>Electricity!G6995</f>
        <v>0</v>
      </c>
      <c r="G6970" s="2">
        <f>Electricity!H6995</f>
        <v>0</v>
      </c>
      <c r="H6970" s="2">
        <f>Electricity!I6995</f>
        <v>0</v>
      </c>
      <c r="I6970" s="2">
        <f>Electricity!J6995</f>
        <v>0</v>
      </c>
    </row>
    <row r="6971" spans="2:9" x14ac:dyDescent="0.35">
      <c r="B6971" s="458" t="str">
        <f t="shared" si="109"/>
        <v>10/17/2019 09:00:00 PM</v>
      </c>
      <c r="C6971" s="458">
        <v>43755</v>
      </c>
      <c r="D6971" s="459">
        <v>0.87500000000000011</v>
      </c>
      <c r="E6971" s="2">
        <f>Electricity!F6996</f>
        <v>0</v>
      </c>
      <c r="F6971" s="2">
        <f>Electricity!G6996</f>
        <v>0</v>
      </c>
      <c r="G6971" s="2">
        <f>Electricity!H6996</f>
        <v>0</v>
      </c>
      <c r="H6971" s="2">
        <f>Electricity!I6996</f>
        <v>0</v>
      </c>
      <c r="I6971" s="2">
        <f>Electricity!J6996</f>
        <v>0</v>
      </c>
    </row>
    <row r="6972" spans="2:9" x14ac:dyDescent="0.35">
      <c r="B6972" s="458" t="str">
        <f t="shared" si="109"/>
        <v>10/17/2019 10:00:00 PM</v>
      </c>
      <c r="C6972" s="458">
        <v>43755</v>
      </c>
      <c r="D6972" s="459">
        <v>0.91666666666666674</v>
      </c>
      <c r="E6972" s="2">
        <f>Electricity!F6997</f>
        <v>0</v>
      </c>
      <c r="F6972" s="2">
        <f>Electricity!G6997</f>
        <v>0</v>
      </c>
      <c r="G6972" s="2">
        <f>Electricity!H6997</f>
        <v>0</v>
      </c>
      <c r="H6972" s="2">
        <f>Electricity!I6997</f>
        <v>0</v>
      </c>
      <c r="I6972" s="2">
        <f>Electricity!J6997</f>
        <v>0</v>
      </c>
    </row>
    <row r="6973" spans="2:9" x14ac:dyDescent="0.35">
      <c r="B6973" s="458" t="str">
        <f t="shared" si="109"/>
        <v>10/17/2019 11:00:00 PM</v>
      </c>
      <c r="C6973" s="458">
        <v>43755</v>
      </c>
      <c r="D6973" s="459">
        <v>0.95833333333333337</v>
      </c>
      <c r="E6973" s="2">
        <f>Electricity!F6998</f>
        <v>0</v>
      </c>
      <c r="F6973" s="2">
        <f>Electricity!G6998</f>
        <v>0</v>
      </c>
      <c r="G6973" s="2">
        <f>Electricity!H6998</f>
        <v>0</v>
      </c>
      <c r="H6973" s="2">
        <f>Electricity!I6998</f>
        <v>0</v>
      </c>
      <c r="I6973" s="2">
        <f>Electricity!J6998</f>
        <v>0</v>
      </c>
    </row>
    <row r="6974" spans="2:9" x14ac:dyDescent="0.35">
      <c r="B6974" s="458" t="str">
        <f t="shared" si="109"/>
        <v>10/18/2019 12:00:00 AM</v>
      </c>
      <c r="C6974" s="458">
        <v>43756</v>
      </c>
      <c r="D6974" s="459">
        <v>3.1225022567582528E-17</v>
      </c>
      <c r="E6974" s="2">
        <f>Electricity!F6999</f>
        <v>0</v>
      </c>
      <c r="F6974" s="2">
        <f>Electricity!G6999</f>
        <v>0</v>
      </c>
      <c r="G6974" s="2">
        <f>Electricity!H6999</f>
        <v>0</v>
      </c>
      <c r="H6974" s="2">
        <f>Electricity!I6999</f>
        <v>0</v>
      </c>
      <c r="I6974" s="2">
        <f>Electricity!J6999</f>
        <v>0</v>
      </c>
    </row>
    <row r="6975" spans="2:9" x14ac:dyDescent="0.35">
      <c r="B6975" s="458" t="str">
        <f t="shared" si="109"/>
        <v>10/18/2019 01:00:00 AM</v>
      </c>
      <c r="C6975" s="458">
        <v>43756</v>
      </c>
      <c r="D6975" s="459">
        <v>4.1666666666666699E-2</v>
      </c>
      <c r="E6975" s="2">
        <f>Electricity!F7000</f>
        <v>0</v>
      </c>
      <c r="F6975" s="2">
        <f>Electricity!G7000</f>
        <v>0</v>
      </c>
      <c r="G6975" s="2">
        <f>Electricity!H7000</f>
        <v>0</v>
      </c>
      <c r="H6975" s="2">
        <f>Electricity!I7000</f>
        <v>0</v>
      </c>
      <c r="I6975" s="2">
        <f>Electricity!J7000</f>
        <v>0</v>
      </c>
    </row>
    <row r="6976" spans="2:9" x14ac:dyDescent="0.35">
      <c r="B6976" s="458" t="str">
        <f t="shared" si="109"/>
        <v>10/18/2019 02:00:00 AM</v>
      </c>
      <c r="C6976" s="458">
        <v>43756</v>
      </c>
      <c r="D6976" s="459">
        <v>8.333333333333337E-2</v>
      </c>
      <c r="E6976" s="2">
        <f>Electricity!F7001</f>
        <v>0</v>
      </c>
      <c r="F6976" s="2">
        <f>Electricity!G7001</f>
        <v>0</v>
      </c>
      <c r="G6976" s="2">
        <f>Electricity!H7001</f>
        <v>0</v>
      </c>
      <c r="H6976" s="2">
        <f>Electricity!I7001</f>
        <v>0</v>
      </c>
      <c r="I6976" s="2">
        <f>Electricity!J7001</f>
        <v>0</v>
      </c>
    </row>
    <row r="6977" spans="2:9" x14ac:dyDescent="0.35">
      <c r="B6977" s="458" t="str">
        <f t="shared" si="109"/>
        <v>10/18/2019 03:00:00 AM</v>
      </c>
      <c r="C6977" s="458">
        <v>43756</v>
      </c>
      <c r="D6977" s="459">
        <v>0.12500000000000006</v>
      </c>
      <c r="E6977" s="2">
        <f>Electricity!F7002</f>
        <v>0</v>
      </c>
      <c r="F6977" s="2">
        <f>Electricity!G7002</f>
        <v>0</v>
      </c>
      <c r="G6977" s="2">
        <f>Electricity!H7002</f>
        <v>0</v>
      </c>
      <c r="H6977" s="2">
        <f>Electricity!I7002</f>
        <v>0</v>
      </c>
      <c r="I6977" s="2">
        <f>Electricity!J7002</f>
        <v>0</v>
      </c>
    </row>
    <row r="6978" spans="2:9" x14ac:dyDescent="0.35">
      <c r="B6978" s="458" t="str">
        <f t="shared" si="109"/>
        <v>10/18/2019 04:00:00 AM</v>
      </c>
      <c r="C6978" s="458">
        <v>43756</v>
      </c>
      <c r="D6978" s="459">
        <v>0.16666666666666669</v>
      </c>
      <c r="E6978" s="2">
        <f>Electricity!F7003</f>
        <v>0</v>
      </c>
      <c r="F6978" s="2">
        <f>Electricity!G7003</f>
        <v>0</v>
      </c>
      <c r="G6978" s="2">
        <f>Electricity!H7003</f>
        <v>0</v>
      </c>
      <c r="H6978" s="2">
        <f>Electricity!I7003</f>
        <v>0</v>
      </c>
      <c r="I6978" s="2">
        <f>Electricity!J7003</f>
        <v>0</v>
      </c>
    </row>
    <row r="6979" spans="2:9" x14ac:dyDescent="0.35">
      <c r="B6979" s="458" t="str">
        <f t="shared" si="109"/>
        <v>10/18/2019 05:00:00 AM</v>
      </c>
      <c r="C6979" s="458">
        <v>43756</v>
      </c>
      <c r="D6979" s="459">
        <v>0.20833333333333337</v>
      </c>
      <c r="E6979" s="2">
        <f>Electricity!F7004</f>
        <v>0</v>
      </c>
      <c r="F6979" s="2">
        <f>Electricity!G7004</f>
        <v>0</v>
      </c>
      <c r="G6979" s="2">
        <f>Electricity!H7004</f>
        <v>0</v>
      </c>
      <c r="H6979" s="2">
        <f>Electricity!I7004</f>
        <v>0</v>
      </c>
      <c r="I6979" s="2">
        <f>Electricity!J7004</f>
        <v>0</v>
      </c>
    </row>
    <row r="6980" spans="2:9" x14ac:dyDescent="0.35">
      <c r="B6980" s="458" t="str">
        <f t="shared" si="109"/>
        <v>10/18/2019 06:00:00 AM</v>
      </c>
      <c r="C6980" s="458">
        <v>43756</v>
      </c>
      <c r="D6980" s="459">
        <v>0.25</v>
      </c>
      <c r="E6980" s="2">
        <f>Electricity!F7005</f>
        <v>0</v>
      </c>
      <c r="F6980" s="2">
        <f>Electricity!G7005</f>
        <v>0</v>
      </c>
      <c r="G6980" s="2">
        <f>Electricity!H7005</f>
        <v>0</v>
      </c>
      <c r="H6980" s="2">
        <f>Electricity!I7005</f>
        <v>0</v>
      </c>
      <c r="I6980" s="2">
        <f>Electricity!J7005</f>
        <v>0</v>
      </c>
    </row>
    <row r="6981" spans="2:9" x14ac:dyDescent="0.35">
      <c r="B6981" s="458" t="str">
        <f t="shared" si="109"/>
        <v>10/18/2019 07:00:00 AM</v>
      </c>
      <c r="C6981" s="458">
        <v>43756</v>
      </c>
      <c r="D6981" s="459">
        <v>0.29166666666666669</v>
      </c>
      <c r="E6981" s="2">
        <f>Electricity!F7006</f>
        <v>0</v>
      </c>
      <c r="F6981" s="2">
        <f>Electricity!G7006</f>
        <v>0</v>
      </c>
      <c r="G6981" s="2">
        <f>Electricity!H7006</f>
        <v>0</v>
      </c>
      <c r="H6981" s="2">
        <f>Electricity!I7006</f>
        <v>0</v>
      </c>
      <c r="I6981" s="2">
        <f>Electricity!J7006</f>
        <v>0</v>
      </c>
    </row>
    <row r="6982" spans="2:9" x14ac:dyDescent="0.35">
      <c r="B6982" s="458" t="str">
        <f t="shared" si="109"/>
        <v>10/18/2019 08:00:00 AM</v>
      </c>
      <c r="C6982" s="458">
        <v>43756</v>
      </c>
      <c r="D6982" s="459">
        <v>0.33333333333333337</v>
      </c>
      <c r="E6982" s="2">
        <f>Electricity!F7007</f>
        <v>0</v>
      </c>
      <c r="F6982" s="2">
        <f>Electricity!G7007</f>
        <v>0</v>
      </c>
      <c r="G6982" s="2">
        <f>Electricity!H7007</f>
        <v>0</v>
      </c>
      <c r="H6982" s="2">
        <f>Electricity!I7007</f>
        <v>0</v>
      </c>
      <c r="I6982" s="2">
        <f>Electricity!J7007</f>
        <v>0</v>
      </c>
    </row>
    <row r="6983" spans="2:9" x14ac:dyDescent="0.35">
      <c r="B6983" s="458" t="str">
        <f t="shared" si="109"/>
        <v>10/18/2019 09:00:00 AM</v>
      </c>
      <c r="C6983" s="458">
        <v>43756</v>
      </c>
      <c r="D6983" s="459">
        <v>0.375</v>
      </c>
      <c r="E6983" s="2">
        <f>Electricity!F7008</f>
        <v>0</v>
      </c>
      <c r="F6983" s="2">
        <f>Electricity!G7008</f>
        <v>0</v>
      </c>
      <c r="G6983" s="2">
        <f>Electricity!H7008</f>
        <v>0</v>
      </c>
      <c r="H6983" s="2">
        <f>Electricity!I7008</f>
        <v>0</v>
      </c>
      <c r="I6983" s="2">
        <f>Electricity!J7008</f>
        <v>0</v>
      </c>
    </row>
    <row r="6984" spans="2:9" x14ac:dyDescent="0.35">
      <c r="B6984" s="458" t="str">
        <f t="shared" si="109"/>
        <v>10/18/2019 10:00:00 AM</v>
      </c>
      <c r="C6984" s="458">
        <v>43756</v>
      </c>
      <c r="D6984" s="459">
        <v>0.41666666666666669</v>
      </c>
      <c r="E6984" s="2">
        <f>Electricity!F7009</f>
        <v>0</v>
      </c>
      <c r="F6984" s="2">
        <f>Electricity!G7009</f>
        <v>0</v>
      </c>
      <c r="G6984" s="2">
        <f>Electricity!H7009</f>
        <v>0</v>
      </c>
      <c r="H6984" s="2">
        <f>Electricity!I7009</f>
        <v>0</v>
      </c>
      <c r="I6984" s="2">
        <f>Electricity!J7009</f>
        <v>0</v>
      </c>
    </row>
    <row r="6985" spans="2:9" x14ac:dyDescent="0.35">
      <c r="B6985" s="458" t="str">
        <f t="shared" si="109"/>
        <v>10/18/2019 11:00:00 AM</v>
      </c>
      <c r="C6985" s="458">
        <v>43756</v>
      </c>
      <c r="D6985" s="459">
        <v>0.45833333333333337</v>
      </c>
      <c r="E6985" s="2">
        <f>Electricity!F7010</f>
        <v>0</v>
      </c>
      <c r="F6985" s="2">
        <f>Electricity!G7010</f>
        <v>0</v>
      </c>
      <c r="G6985" s="2">
        <f>Electricity!H7010</f>
        <v>0</v>
      </c>
      <c r="H6985" s="2">
        <f>Electricity!I7010</f>
        <v>0</v>
      </c>
      <c r="I6985" s="2">
        <f>Electricity!J7010</f>
        <v>0</v>
      </c>
    </row>
    <row r="6986" spans="2:9" x14ac:dyDescent="0.35">
      <c r="B6986" s="458" t="str">
        <f t="shared" si="109"/>
        <v>10/18/2019 12:00:00 PM</v>
      </c>
      <c r="C6986" s="458">
        <v>43756</v>
      </c>
      <c r="D6986" s="459">
        <v>0.50000000000000011</v>
      </c>
      <c r="E6986" s="2">
        <f>Electricity!F7011</f>
        <v>0</v>
      </c>
      <c r="F6986" s="2">
        <f>Electricity!G7011</f>
        <v>0</v>
      </c>
      <c r="G6986" s="2">
        <f>Electricity!H7011</f>
        <v>0</v>
      </c>
      <c r="H6986" s="2">
        <f>Electricity!I7011</f>
        <v>0</v>
      </c>
      <c r="I6986" s="2">
        <f>Electricity!J7011</f>
        <v>0</v>
      </c>
    </row>
    <row r="6987" spans="2:9" x14ac:dyDescent="0.35">
      <c r="B6987" s="458" t="str">
        <f t="shared" si="109"/>
        <v>10/18/2019 01:00:00 PM</v>
      </c>
      <c r="C6987" s="458">
        <v>43756</v>
      </c>
      <c r="D6987" s="459">
        <v>0.54166666666666674</v>
      </c>
      <c r="E6987" s="2">
        <f>Electricity!F7012</f>
        <v>0</v>
      </c>
      <c r="F6987" s="2">
        <f>Electricity!G7012</f>
        <v>0</v>
      </c>
      <c r="G6987" s="2">
        <f>Electricity!H7012</f>
        <v>0</v>
      </c>
      <c r="H6987" s="2">
        <f>Electricity!I7012</f>
        <v>0</v>
      </c>
      <c r="I6987" s="2">
        <f>Electricity!J7012</f>
        <v>0</v>
      </c>
    </row>
    <row r="6988" spans="2:9" x14ac:dyDescent="0.35">
      <c r="B6988" s="458" t="str">
        <f t="shared" si="109"/>
        <v>10/18/2019 02:00:00 PM</v>
      </c>
      <c r="C6988" s="458">
        <v>43756</v>
      </c>
      <c r="D6988" s="459">
        <v>0.58333333333333337</v>
      </c>
      <c r="E6988" s="2">
        <f>Electricity!F7013</f>
        <v>0</v>
      </c>
      <c r="F6988" s="2">
        <f>Electricity!G7013</f>
        <v>0</v>
      </c>
      <c r="G6988" s="2">
        <f>Electricity!H7013</f>
        <v>0</v>
      </c>
      <c r="H6988" s="2">
        <f>Electricity!I7013</f>
        <v>0</v>
      </c>
      <c r="I6988" s="2">
        <f>Electricity!J7013</f>
        <v>0</v>
      </c>
    </row>
    <row r="6989" spans="2:9" x14ac:dyDescent="0.35">
      <c r="B6989" s="458" t="str">
        <f t="shared" si="109"/>
        <v>10/18/2019 03:00:00 PM</v>
      </c>
      <c r="C6989" s="458">
        <v>43756</v>
      </c>
      <c r="D6989" s="459">
        <v>0.62500000000000011</v>
      </c>
      <c r="E6989" s="2">
        <f>Electricity!F7014</f>
        <v>0</v>
      </c>
      <c r="F6989" s="2">
        <f>Electricity!G7014</f>
        <v>0</v>
      </c>
      <c r="G6989" s="2">
        <f>Electricity!H7014</f>
        <v>0</v>
      </c>
      <c r="H6989" s="2">
        <f>Electricity!I7014</f>
        <v>0</v>
      </c>
      <c r="I6989" s="2">
        <f>Electricity!J7014</f>
        <v>0</v>
      </c>
    </row>
    <row r="6990" spans="2:9" x14ac:dyDescent="0.35">
      <c r="B6990" s="458" t="str">
        <f t="shared" si="109"/>
        <v>10/18/2019 04:00:00 PM</v>
      </c>
      <c r="C6990" s="458">
        <v>43756</v>
      </c>
      <c r="D6990" s="459">
        <v>0.66666666666666674</v>
      </c>
      <c r="E6990" s="2">
        <f>Electricity!F7015</f>
        <v>0</v>
      </c>
      <c r="F6990" s="2">
        <f>Electricity!G7015</f>
        <v>0</v>
      </c>
      <c r="G6990" s="2">
        <f>Electricity!H7015</f>
        <v>0</v>
      </c>
      <c r="H6990" s="2">
        <f>Electricity!I7015</f>
        <v>0</v>
      </c>
      <c r="I6990" s="2">
        <f>Electricity!J7015</f>
        <v>0</v>
      </c>
    </row>
    <row r="6991" spans="2:9" x14ac:dyDescent="0.35">
      <c r="B6991" s="458" t="str">
        <f t="shared" ref="B6991:B7054" si="110">CONCATENATE(TEXT(C6991,"mm/dd/yyyy")," ",TEXT(D6991,"hh:mm:ss AM/PM"))</f>
        <v>10/18/2019 05:00:00 PM</v>
      </c>
      <c r="C6991" s="458">
        <v>43756</v>
      </c>
      <c r="D6991" s="459">
        <v>0.70833333333333337</v>
      </c>
      <c r="E6991" s="2">
        <f>Electricity!F7016</f>
        <v>0</v>
      </c>
      <c r="F6991" s="2">
        <f>Electricity!G7016</f>
        <v>0</v>
      </c>
      <c r="G6991" s="2">
        <f>Electricity!H7016</f>
        <v>0</v>
      </c>
      <c r="H6991" s="2">
        <f>Electricity!I7016</f>
        <v>0</v>
      </c>
      <c r="I6991" s="2">
        <f>Electricity!J7016</f>
        <v>0</v>
      </c>
    </row>
    <row r="6992" spans="2:9" x14ac:dyDescent="0.35">
      <c r="B6992" s="458" t="str">
        <f t="shared" si="110"/>
        <v>10/18/2019 06:00:00 PM</v>
      </c>
      <c r="C6992" s="458">
        <v>43756</v>
      </c>
      <c r="D6992" s="459">
        <v>0.75000000000000011</v>
      </c>
      <c r="E6992" s="2">
        <f>Electricity!F7017</f>
        <v>0</v>
      </c>
      <c r="F6992" s="2">
        <f>Electricity!G7017</f>
        <v>0</v>
      </c>
      <c r="G6992" s="2">
        <f>Electricity!H7017</f>
        <v>0</v>
      </c>
      <c r="H6992" s="2">
        <f>Electricity!I7017</f>
        <v>0</v>
      </c>
      <c r="I6992" s="2">
        <f>Electricity!J7017</f>
        <v>0</v>
      </c>
    </row>
    <row r="6993" spans="2:9" x14ac:dyDescent="0.35">
      <c r="B6993" s="458" t="str">
        <f t="shared" si="110"/>
        <v>10/18/2019 07:00:00 PM</v>
      </c>
      <c r="C6993" s="458">
        <v>43756</v>
      </c>
      <c r="D6993" s="459">
        <v>0.79166666666666674</v>
      </c>
      <c r="E6993" s="2">
        <f>Electricity!F7018</f>
        <v>0</v>
      </c>
      <c r="F6993" s="2">
        <f>Electricity!G7018</f>
        <v>0</v>
      </c>
      <c r="G6993" s="2">
        <f>Electricity!H7018</f>
        <v>0</v>
      </c>
      <c r="H6993" s="2">
        <f>Electricity!I7018</f>
        <v>0</v>
      </c>
      <c r="I6993" s="2">
        <f>Electricity!J7018</f>
        <v>0</v>
      </c>
    </row>
    <row r="6994" spans="2:9" x14ac:dyDescent="0.35">
      <c r="B6994" s="458" t="str">
        <f t="shared" si="110"/>
        <v>10/18/2019 08:00:00 PM</v>
      </c>
      <c r="C6994" s="458">
        <v>43756</v>
      </c>
      <c r="D6994" s="459">
        <v>0.83333333333333337</v>
      </c>
      <c r="E6994" s="2">
        <f>Electricity!F7019</f>
        <v>0</v>
      </c>
      <c r="F6994" s="2">
        <f>Electricity!G7019</f>
        <v>0</v>
      </c>
      <c r="G6994" s="2">
        <f>Electricity!H7019</f>
        <v>0</v>
      </c>
      <c r="H6994" s="2">
        <f>Electricity!I7019</f>
        <v>0</v>
      </c>
      <c r="I6994" s="2">
        <f>Electricity!J7019</f>
        <v>0</v>
      </c>
    </row>
    <row r="6995" spans="2:9" x14ac:dyDescent="0.35">
      <c r="B6995" s="458" t="str">
        <f t="shared" si="110"/>
        <v>10/18/2019 09:00:00 PM</v>
      </c>
      <c r="C6995" s="458">
        <v>43756</v>
      </c>
      <c r="D6995" s="459">
        <v>0.87500000000000011</v>
      </c>
      <c r="E6995" s="2">
        <f>Electricity!F7020</f>
        <v>0</v>
      </c>
      <c r="F6995" s="2">
        <f>Electricity!G7020</f>
        <v>0</v>
      </c>
      <c r="G6995" s="2">
        <f>Electricity!H7020</f>
        <v>0</v>
      </c>
      <c r="H6995" s="2">
        <f>Electricity!I7020</f>
        <v>0</v>
      </c>
      <c r="I6995" s="2">
        <f>Electricity!J7020</f>
        <v>0</v>
      </c>
    </row>
    <row r="6996" spans="2:9" x14ac:dyDescent="0.35">
      <c r="B6996" s="458" t="str">
        <f t="shared" si="110"/>
        <v>10/18/2019 10:00:00 PM</v>
      </c>
      <c r="C6996" s="458">
        <v>43756</v>
      </c>
      <c r="D6996" s="459">
        <v>0.91666666666666674</v>
      </c>
      <c r="E6996" s="2">
        <f>Electricity!F7021</f>
        <v>0</v>
      </c>
      <c r="F6996" s="2">
        <f>Electricity!G7021</f>
        <v>0</v>
      </c>
      <c r="G6996" s="2">
        <f>Electricity!H7021</f>
        <v>0</v>
      </c>
      <c r="H6996" s="2">
        <f>Electricity!I7021</f>
        <v>0</v>
      </c>
      <c r="I6996" s="2">
        <f>Electricity!J7021</f>
        <v>0</v>
      </c>
    </row>
    <row r="6997" spans="2:9" x14ac:dyDescent="0.35">
      <c r="B6997" s="458" t="str">
        <f t="shared" si="110"/>
        <v>10/18/2019 11:00:00 PM</v>
      </c>
      <c r="C6997" s="458">
        <v>43756</v>
      </c>
      <c r="D6997" s="459">
        <v>0.95833333333333337</v>
      </c>
      <c r="E6997" s="2">
        <f>Electricity!F7022</f>
        <v>0</v>
      </c>
      <c r="F6997" s="2">
        <f>Electricity!G7022</f>
        <v>0</v>
      </c>
      <c r="G6997" s="2">
        <f>Electricity!H7022</f>
        <v>0</v>
      </c>
      <c r="H6997" s="2">
        <f>Electricity!I7022</f>
        <v>0</v>
      </c>
      <c r="I6997" s="2">
        <f>Electricity!J7022</f>
        <v>0</v>
      </c>
    </row>
    <row r="6998" spans="2:9" x14ac:dyDescent="0.35">
      <c r="B6998" s="458" t="str">
        <f t="shared" si="110"/>
        <v>10/19/2019 12:00:00 AM</v>
      </c>
      <c r="C6998" s="458">
        <v>43757</v>
      </c>
      <c r="D6998" s="459">
        <v>3.1225022567582528E-17</v>
      </c>
      <c r="E6998" s="2">
        <f>Electricity!F7023</f>
        <v>0</v>
      </c>
      <c r="F6998" s="2">
        <f>Electricity!G7023</f>
        <v>0</v>
      </c>
      <c r="G6998" s="2">
        <f>Electricity!H7023</f>
        <v>0</v>
      </c>
      <c r="H6998" s="2">
        <f>Electricity!I7023</f>
        <v>0</v>
      </c>
      <c r="I6998" s="2">
        <f>Electricity!J7023</f>
        <v>0</v>
      </c>
    </row>
    <row r="6999" spans="2:9" x14ac:dyDescent="0.35">
      <c r="B6999" s="458" t="str">
        <f t="shared" si="110"/>
        <v>10/19/2019 01:00:00 AM</v>
      </c>
      <c r="C6999" s="458">
        <v>43757</v>
      </c>
      <c r="D6999" s="459">
        <v>4.1666666666666699E-2</v>
      </c>
      <c r="E6999" s="2">
        <f>Electricity!F7024</f>
        <v>0</v>
      </c>
      <c r="F6999" s="2">
        <f>Electricity!G7024</f>
        <v>0</v>
      </c>
      <c r="G6999" s="2">
        <f>Electricity!H7024</f>
        <v>0</v>
      </c>
      <c r="H6999" s="2">
        <f>Electricity!I7024</f>
        <v>0</v>
      </c>
      <c r="I6999" s="2">
        <f>Electricity!J7024</f>
        <v>0</v>
      </c>
    </row>
    <row r="7000" spans="2:9" x14ac:dyDescent="0.35">
      <c r="B7000" s="458" t="str">
        <f t="shared" si="110"/>
        <v>10/19/2019 02:00:00 AM</v>
      </c>
      <c r="C7000" s="458">
        <v>43757</v>
      </c>
      <c r="D7000" s="459">
        <v>8.333333333333337E-2</v>
      </c>
      <c r="E7000" s="2">
        <f>Electricity!F7025</f>
        <v>0</v>
      </c>
      <c r="F7000" s="2">
        <f>Electricity!G7025</f>
        <v>0</v>
      </c>
      <c r="G7000" s="2">
        <f>Electricity!H7025</f>
        <v>0</v>
      </c>
      <c r="H7000" s="2">
        <f>Electricity!I7025</f>
        <v>0</v>
      </c>
      <c r="I7000" s="2">
        <f>Electricity!J7025</f>
        <v>0</v>
      </c>
    </row>
    <row r="7001" spans="2:9" x14ac:dyDescent="0.35">
      <c r="B7001" s="458" t="str">
        <f t="shared" si="110"/>
        <v>10/19/2019 03:00:00 AM</v>
      </c>
      <c r="C7001" s="458">
        <v>43757</v>
      </c>
      <c r="D7001" s="459">
        <v>0.12500000000000006</v>
      </c>
      <c r="E7001" s="2">
        <f>Electricity!F7026</f>
        <v>0</v>
      </c>
      <c r="F7001" s="2">
        <f>Electricity!G7026</f>
        <v>0</v>
      </c>
      <c r="G7001" s="2">
        <f>Electricity!H7026</f>
        <v>0</v>
      </c>
      <c r="H7001" s="2">
        <f>Electricity!I7026</f>
        <v>0</v>
      </c>
      <c r="I7001" s="2">
        <f>Electricity!J7026</f>
        <v>0</v>
      </c>
    </row>
    <row r="7002" spans="2:9" x14ac:dyDescent="0.35">
      <c r="B7002" s="458" t="str">
        <f t="shared" si="110"/>
        <v>10/19/2019 04:00:00 AM</v>
      </c>
      <c r="C7002" s="458">
        <v>43757</v>
      </c>
      <c r="D7002" s="459">
        <v>0.16666666666666669</v>
      </c>
      <c r="E7002" s="2">
        <f>Electricity!F7027</f>
        <v>0</v>
      </c>
      <c r="F7002" s="2">
        <f>Electricity!G7027</f>
        <v>0</v>
      </c>
      <c r="G7002" s="2">
        <f>Electricity!H7027</f>
        <v>0</v>
      </c>
      <c r="H7002" s="2">
        <f>Electricity!I7027</f>
        <v>0</v>
      </c>
      <c r="I7002" s="2">
        <f>Electricity!J7027</f>
        <v>0</v>
      </c>
    </row>
    <row r="7003" spans="2:9" x14ac:dyDescent="0.35">
      <c r="B7003" s="458" t="str">
        <f t="shared" si="110"/>
        <v>10/19/2019 05:00:00 AM</v>
      </c>
      <c r="C7003" s="458">
        <v>43757</v>
      </c>
      <c r="D7003" s="459">
        <v>0.20833333333333337</v>
      </c>
      <c r="E7003" s="2">
        <f>Electricity!F7028</f>
        <v>0</v>
      </c>
      <c r="F7003" s="2">
        <f>Electricity!G7028</f>
        <v>0</v>
      </c>
      <c r="G7003" s="2">
        <f>Electricity!H7028</f>
        <v>0</v>
      </c>
      <c r="H7003" s="2">
        <f>Electricity!I7028</f>
        <v>0</v>
      </c>
      <c r="I7003" s="2">
        <f>Electricity!J7028</f>
        <v>0</v>
      </c>
    </row>
    <row r="7004" spans="2:9" x14ac:dyDescent="0.35">
      <c r="B7004" s="458" t="str">
        <f t="shared" si="110"/>
        <v>10/19/2019 06:00:00 AM</v>
      </c>
      <c r="C7004" s="458">
        <v>43757</v>
      </c>
      <c r="D7004" s="459">
        <v>0.25</v>
      </c>
      <c r="E7004" s="2">
        <f>Electricity!F7029</f>
        <v>0</v>
      </c>
      <c r="F7004" s="2">
        <f>Electricity!G7029</f>
        <v>0</v>
      </c>
      <c r="G7004" s="2">
        <f>Electricity!H7029</f>
        <v>0</v>
      </c>
      <c r="H7004" s="2">
        <f>Electricity!I7029</f>
        <v>0</v>
      </c>
      <c r="I7004" s="2">
        <f>Electricity!J7029</f>
        <v>0</v>
      </c>
    </row>
    <row r="7005" spans="2:9" x14ac:dyDescent="0.35">
      <c r="B7005" s="458" t="str">
        <f t="shared" si="110"/>
        <v>10/19/2019 07:00:00 AM</v>
      </c>
      <c r="C7005" s="458">
        <v>43757</v>
      </c>
      <c r="D7005" s="459">
        <v>0.29166666666666669</v>
      </c>
      <c r="E7005" s="2">
        <f>Electricity!F7030</f>
        <v>0</v>
      </c>
      <c r="F7005" s="2">
        <f>Electricity!G7030</f>
        <v>0</v>
      </c>
      <c r="G7005" s="2">
        <f>Electricity!H7030</f>
        <v>0</v>
      </c>
      <c r="H7005" s="2">
        <f>Electricity!I7030</f>
        <v>0</v>
      </c>
      <c r="I7005" s="2">
        <f>Electricity!J7030</f>
        <v>0</v>
      </c>
    </row>
    <row r="7006" spans="2:9" x14ac:dyDescent="0.35">
      <c r="B7006" s="458" t="str">
        <f t="shared" si="110"/>
        <v>10/19/2019 08:00:00 AM</v>
      </c>
      <c r="C7006" s="458">
        <v>43757</v>
      </c>
      <c r="D7006" s="459">
        <v>0.33333333333333337</v>
      </c>
      <c r="E7006" s="2">
        <f>Electricity!F7031</f>
        <v>0</v>
      </c>
      <c r="F7006" s="2">
        <f>Electricity!G7031</f>
        <v>0</v>
      </c>
      <c r="G7006" s="2">
        <f>Electricity!H7031</f>
        <v>0</v>
      </c>
      <c r="H7006" s="2">
        <f>Electricity!I7031</f>
        <v>0</v>
      </c>
      <c r="I7006" s="2">
        <f>Electricity!J7031</f>
        <v>0</v>
      </c>
    </row>
    <row r="7007" spans="2:9" x14ac:dyDescent="0.35">
      <c r="B7007" s="458" t="str">
        <f t="shared" si="110"/>
        <v>10/19/2019 09:00:00 AM</v>
      </c>
      <c r="C7007" s="458">
        <v>43757</v>
      </c>
      <c r="D7007" s="459">
        <v>0.375</v>
      </c>
      <c r="E7007" s="2">
        <f>Electricity!F7032</f>
        <v>0</v>
      </c>
      <c r="F7007" s="2">
        <f>Electricity!G7032</f>
        <v>0</v>
      </c>
      <c r="G7007" s="2">
        <f>Electricity!H7032</f>
        <v>0</v>
      </c>
      <c r="H7007" s="2">
        <f>Electricity!I7032</f>
        <v>0</v>
      </c>
      <c r="I7007" s="2">
        <f>Electricity!J7032</f>
        <v>0</v>
      </c>
    </row>
    <row r="7008" spans="2:9" x14ac:dyDescent="0.35">
      <c r="B7008" s="458" t="str">
        <f t="shared" si="110"/>
        <v>10/19/2019 10:00:00 AM</v>
      </c>
      <c r="C7008" s="458">
        <v>43757</v>
      </c>
      <c r="D7008" s="459">
        <v>0.41666666666666669</v>
      </c>
      <c r="E7008" s="2">
        <f>Electricity!F7033</f>
        <v>0</v>
      </c>
      <c r="F7008" s="2">
        <f>Electricity!G7033</f>
        <v>0</v>
      </c>
      <c r="G7008" s="2">
        <f>Electricity!H7033</f>
        <v>0</v>
      </c>
      <c r="H7008" s="2">
        <f>Electricity!I7033</f>
        <v>0</v>
      </c>
      <c r="I7008" s="2">
        <f>Electricity!J7033</f>
        <v>0</v>
      </c>
    </row>
    <row r="7009" spans="2:9" x14ac:dyDescent="0.35">
      <c r="B7009" s="458" t="str">
        <f t="shared" si="110"/>
        <v>10/19/2019 11:00:00 AM</v>
      </c>
      <c r="C7009" s="458">
        <v>43757</v>
      </c>
      <c r="D7009" s="459">
        <v>0.45833333333333337</v>
      </c>
      <c r="E7009" s="2">
        <f>Electricity!F7034</f>
        <v>0</v>
      </c>
      <c r="F7009" s="2">
        <f>Electricity!G7034</f>
        <v>0</v>
      </c>
      <c r="G7009" s="2">
        <f>Electricity!H7034</f>
        <v>0</v>
      </c>
      <c r="H7009" s="2">
        <f>Electricity!I7034</f>
        <v>0</v>
      </c>
      <c r="I7009" s="2">
        <f>Electricity!J7034</f>
        <v>0</v>
      </c>
    </row>
    <row r="7010" spans="2:9" x14ac:dyDescent="0.35">
      <c r="B7010" s="458" t="str">
        <f t="shared" si="110"/>
        <v>10/19/2019 12:00:00 PM</v>
      </c>
      <c r="C7010" s="458">
        <v>43757</v>
      </c>
      <c r="D7010" s="459">
        <v>0.50000000000000011</v>
      </c>
      <c r="E7010" s="2">
        <f>Electricity!F7035</f>
        <v>0</v>
      </c>
      <c r="F7010" s="2">
        <f>Electricity!G7035</f>
        <v>0</v>
      </c>
      <c r="G7010" s="2">
        <f>Electricity!H7035</f>
        <v>0</v>
      </c>
      <c r="H7010" s="2">
        <f>Electricity!I7035</f>
        <v>0</v>
      </c>
      <c r="I7010" s="2">
        <f>Electricity!J7035</f>
        <v>0</v>
      </c>
    </row>
    <row r="7011" spans="2:9" x14ac:dyDescent="0.35">
      <c r="B7011" s="458" t="str">
        <f t="shared" si="110"/>
        <v>10/19/2019 01:00:00 PM</v>
      </c>
      <c r="C7011" s="458">
        <v>43757</v>
      </c>
      <c r="D7011" s="459">
        <v>0.54166666666666674</v>
      </c>
      <c r="E7011" s="2">
        <f>Electricity!F7036</f>
        <v>0</v>
      </c>
      <c r="F7011" s="2">
        <f>Electricity!G7036</f>
        <v>0</v>
      </c>
      <c r="G7011" s="2">
        <f>Electricity!H7036</f>
        <v>0</v>
      </c>
      <c r="H7011" s="2">
        <f>Electricity!I7036</f>
        <v>0</v>
      </c>
      <c r="I7011" s="2">
        <f>Electricity!J7036</f>
        <v>0</v>
      </c>
    </row>
    <row r="7012" spans="2:9" x14ac:dyDescent="0.35">
      <c r="B7012" s="458" t="str">
        <f t="shared" si="110"/>
        <v>10/19/2019 02:00:00 PM</v>
      </c>
      <c r="C7012" s="458">
        <v>43757</v>
      </c>
      <c r="D7012" s="459">
        <v>0.58333333333333337</v>
      </c>
      <c r="E7012" s="2">
        <f>Electricity!F7037</f>
        <v>0</v>
      </c>
      <c r="F7012" s="2">
        <f>Electricity!G7037</f>
        <v>0</v>
      </c>
      <c r="G7012" s="2">
        <f>Electricity!H7037</f>
        <v>0</v>
      </c>
      <c r="H7012" s="2">
        <f>Electricity!I7037</f>
        <v>0</v>
      </c>
      <c r="I7012" s="2">
        <f>Electricity!J7037</f>
        <v>0</v>
      </c>
    </row>
    <row r="7013" spans="2:9" x14ac:dyDescent="0.35">
      <c r="B7013" s="458" t="str">
        <f t="shared" si="110"/>
        <v>10/19/2019 03:00:00 PM</v>
      </c>
      <c r="C7013" s="458">
        <v>43757</v>
      </c>
      <c r="D7013" s="459">
        <v>0.62500000000000011</v>
      </c>
      <c r="E7013" s="2">
        <f>Electricity!F7038</f>
        <v>0</v>
      </c>
      <c r="F7013" s="2">
        <f>Electricity!G7038</f>
        <v>0</v>
      </c>
      <c r="G7013" s="2">
        <f>Electricity!H7038</f>
        <v>0</v>
      </c>
      <c r="H7013" s="2">
        <f>Electricity!I7038</f>
        <v>0</v>
      </c>
      <c r="I7013" s="2">
        <f>Electricity!J7038</f>
        <v>0</v>
      </c>
    </row>
    <row r="7014" spans="2:9" x14ac:dyDescent="0.35">
      <c r="B7014" s="458" t="str">
        <f t="shared" si="110"/>
        <v>10/19/2019 04:00:00 PM</v>
      </c>
      <c r="C7014" s="458">
        <v>43757</v>
      </c>
      <c r="D7014" s="459">
        <v>0.66666666666666674</v>
      </c>
      <c r="E7014" s="2">
        <f>Electricity!F7039</f>
        <v>0</v>
      </c>
      <c r="F7014" s="2">
        <f>Electricity!G7039</f>
        <v>0</v>
      </c>
      <c r="G7014" s="2">
        <f>Electricity!H7039</f>
        <v>0</v>
      </c>
      <c r="H7014" s="2">
        <f>Electricity!I7039</f>
        <v>0</v>
      </c>
      <c r="I7014" s="2">
        <f>Electricity!J7039</f>
        <v>0</v>
      </c>
    </row>
    <row r="7015" spans="2:9" x14ac:dyDescent="0.35">
      <c r="B7015" s="458" t="str">
        <f t="shared" si="110"/>
        <v>10/19/2019 05:00:00 PM</v>
      </c>
      <c r="C7015" s="458">
        <v>43757</v>
      </c>
      <c r="D7015" s="459">
        <v>0.70833333333333337</v>
      </c>
      <c r="E7015" s="2">
        <f>Electricity!F7040</f>
        <v>0</v>
      </c>
      <c r="F7015" s="2">
        <f>Electricity!G7040</f>
        <v>0</v>
      </c>
      <c r="G7015" s="2">
        <f>Electricity!H7040</f>
        <v>0</v>
      </c>
      <c r="H7015" s="2">
        <f>Electricity!I7040</f>
        <v>0</v>
      </c>
      <c r="I7015" s="2">
        <f>Electricity!J7040</f>
        <v>0</v>
      </c>
    </row>
    <row r="7016" spans="2:9" x14ac:dyDescent="0.35">
      <c r="B7016" s="458" t="str">
        <f t="shared" si="110"/>
        <v>10/19/2019 06:00:00 PM</v>
      </c>
      <c r="C7016" s="458">
        <v>43757</v>
      </c>
      <c r="D7016" s="459">
        <v>0.75000000000000011</v>
      </c>
      <c r="E7016" s="2">
        <f>Electricity!F7041</f>
        <v>0</v>
      </c>
      <c r="F7016" s="2">
        <f>Electricity!G7041</f>
        <v>0</v>
      </c>
      <c r="G7016" s="2">
        <f>Electricity!H7041</f>
        <v>0</v>
      </c>
      <c r="H7016" s="2">
        <f>Electricity!I7041</f>
        <v>0</v>
      </c>
      <c r="I7016" s="2">
        <f>Electricity!J7041</f>
        <v>0</v>
      </c>
    </row>
    <row r="7017" spans="2:9" x14ac:dyDescent="0.35">
      <c r="B7017" s="458" t="str">
        <f t="shared" si="110"/>
        <v>10/19/2019 07:00:00 PM</v>
      </c>
      <c r="C7017" s="458">
        <v>43757</v>
      </c>
      <c r="D7017" s="459">
        <v>0.79166666666666674</v>
      </c>
      <c r="E7017" s="2">
        <f>Electricity!F7042</f>
        <v>0</v>
      </c>
      <c r="F7017" s="2">
        <f>Electricity!G7042</f>
        <v>0</v>
      </c>
      <c r="G7017" s="2">
        <f>Electricity!H7042</f>
        <v>0</v>
      </c>
      <c r="H7017" s="2">
        <f>Electricity!I7042</f>
        <v>0</v>
      </c>
      <c r="I7017" s="2">
        <f>Electricity!J7042</f>
        <v>0</v>
      </c>
    </row>
    <row r="7018" spans="2:9" x14ac:dyDescent="0.35">
      <c r="B7018" s="458" t="str">
        <f t="shared" si="110"/>
        <v>10/19/2019 08:00:00 PM</v>
      </c>
      <c r="C7018" s="458">
        <v>43757</v>
      </c>
      <c r="D7018" s="459">
        <v>0.83333333333333337</v>
      </c>
      <c r="E7018" s="2">
        <f>Electricity!F7043</f>
        <v>0</v>
      </c>
      <c r="F7018" s="2">
        <f>Electricity!G7043</f>
        <v>0</v>
      </c>
      <c r="G7018" s="2">
        <f>Electricity!H7043</f>
        <v>0</v>
      </c>
      <c r="H7018" s="2">
        <f>Electricity!I7043</f>
        <v>0</v>
      </c>
      <c r="I7018" s="2">
        <f>Electricity!J7043</f>
        <v>0</v>
      </c>
    </row>
    <row r="7019" spans="2:9" x14ac:dyDescent="0.35">
      <c r="B7019" s="458" t="str">
        <f t="shared" si="110"/>
        <v>10/19/2019 09:00:00 PM</v>
      </c>
      <c r="C7019" s="458">
        <v>43757</v>
      </c>
      <c r="D7019" s="459">
        <v>0.87500000000000011</v>
      </c>
      <c r="E7019" s="2">
        <f>Electricity!F7044</f>
        <v>0</v>
      </c>
      <c r="F7019" s="2">
        <f>Electricity!G7044</f>
        <v>0</v>
      </c>
      <c r="G7019" s="2">
        <f>Electricity!H7044</f>
        <v>0</v>
      </c>
      <c r="H7019" s="2">
        <f>Electricity!I7044</f>
        <v>0</v>
      </c>
      <c r="I7019" s="2">
        <f>Electricity!J7044</f>
        <v>0</v>
      </c>
    </row>
    <row r="7020" spans="2:9" x14ac:dyDescent="0.35">
      <c r="B7020" s="458" t="str">
        <f t="shared" si="110"/>
        <v>10/19/2019 10:00:00 PM</v>
      </c>
      <c r="C7020" s="458">
        <v>43757</v>
      </c>
      <c r="D7020" s="459">
        <v>0.91666666666666674</v>
      </c>
      <c r="E7020" s="2">
        <f>Electricity!F7045</f>
        <v>0</v>
      </c>
      <c r="F7020" s="2">
        <f>Electricity!G7045</f>
        <v>0</v>
      </c>
      <c r="G7020" s="2">
        <f>Electricity!H7045</f>
        <v>0</v>
      </c>
      <c r="H7020" s="2">
        <f>Electricity!I7045</f>
        <v>0</v>
      </c>
      <c r="I7020" s="2">
        <f>Electricity!J7045</f>
        <v>0</v>
      </c>
    </row>
    <row r="7021" spans="2:9" x14ac:dyDescent="0.35">
      <c r="B7021" s="458" t="str">
        <f t="shared" si="110"/>
        <v>10/19/2019 11:00:00 PM</v>
      </c>
      <c r="C7021" s="458">
        <v>43757</v>
      </c>
      <c r="D7021" s="459">
        <v>0.95833333333333337</v>
      </c>
      <c r="E7021" s="2">
        <f>Electricity!F7046</f>
        <v>0</v>
      </c>
      <c r="F7021" s="2">
        <f>Electricity!G7046</f>
        <v>0</v>
      </c>
      <c r="G7021" s="2">
        <f>Electricity!H7046</f>
        <v>0</v>
      </c>
      <c r="H7021" s="2">
        <f>Electricity!I7046</f>
        <v>0</v>
      </c>
      <c r="I7021" s="2">
        <f>Electricity!J7046</f>
        <v>0</v>
      </c>
    </row>
    <row r="7022" spans="2:9" x14ac:dyDescent="0.35">
      <c r="B7022" s="458" t="str">
        <f t="shared" si="110"/>
        <v>10/20/2019 12:00:00 AM</v>
      </c>
      <c r="C7022" s="458">
        <v>43758</v>
      </c>
      <c r="D7022" s="459">
        <v>3.1225022567582528E-17</v>
      </c>
      <c r="E7022" s="2">
        <f>Electricity!F7047</f>
        <v>0</v>
      </c>
      <c r="F7022" s="2">
        <f>Electricity!G7047</f>
        <v>0</v>
      </c>
      <c r="G7022" s="2">
        <f>Electricity!H7047</f>
        <v>0</v>
      </c>
      <c r="H7022" s="2">
        <f>Electricity!I7047</f>
        <v>0</v>
      </c>
      <c r="I7022" s="2">
        <f>Electricity!J7047</f>
        <v>0</v>
      </c>
    </row>
    <row r="7023" spans="2:9" x14ac:dyDescent="0.35">
      <c r="B7023" s="458" t="str">
        <f t="shared" si="110"/>
        <v>10/20/2019 01:00:00 AM</v>
      </c>
      <c r="C7023" s="458">
        <v>43758</v>
      </c>
      <c r="D7023" s="459">
        <v>4.1666666666666699E-2</v>
      </c>
      <c r="E7023" s="2">
        <f>Electricity!F7048</f>
        <v>0</v>
      </c>
      <c r="F7023" s="2">
        <f>Electricity!G7048</f>
        <v>0</v>
      </c>
      <c r="G7023" s="2">
        <f>Electricity!H7048</f>
        <v>0</v>
      </c>
      <c r="H7023" s="2">
        <f>Electricity!I7048</f>
        <v>0</v>
      </c>
      <c r="I7023" s="2">
        <f>Electricity!J7048</f>
        <v>0</v>
      </c>
    </row>
    <row r="7024" spans="2:9" x14ac:dyDescent="0.35">
      <c r="B7024" s="458" t="str">
        <f t="shared" si="110"/>
        <v>10/20/2019 02:00:00 AM</v>
      </c>
      <c r="C7024" s="458">
        <v>43758</v>
      </c>
      <c r="D7024" s="459">
        <v>8.333333333333337E-2</v>
      </c>
      <c r="E7024" s="2">
        <f>Electricity!F7049</f>
        <v>0</v>
      </c>
      <c r="F7024" s="2">
        <f>Electricity!G7049</f>
        <v>0</v>
      </c>
      <c r="G7024" s="2">
        <f>Electricity!H7049</f>
        <v>0</v>
      </c>
      <c r="H7024" s="2">
        <f>Electricity!I7049</f>
        <v>0</v>
      </c>
      <c r="I7024" s="2">
        <f>Electricity!J7049</f>
        <v>0</v>
      </c>
    </row>
    <row r="7025" spans="2:9" x14ac:dyDescent="0.35">
      <c r="B7025" s="458" t="str">
        <f t="shared" si="110"/>
        <v>10/20/2019 03:00:00 AM</v>
      </c>
      <c r="C7025" s="458">
        <v>43758</v>
      </c>
      <c r="D7025" s="459">
        <v>0.12500000000000006</v>
      </c>
      <c r="E7025" s="2">
        <f>Electricity!F7050</f>
        <v>0</v>
      </c>
      <c r="F7025" s="2">
        <f>Electricity!G7050</f>
        <v>0</v>
      </c>
      <c r="G7025" s="2">
        <f>Electricity!H7050</f>
        <v>0</v>
      </c>
      <c r="H7025" s="2">
        <f>Electricity!I7050</f>
        <v>0</v>
      </c>
      <c r="I7025" s="2">
        <f>Electricity!J7050</f>
        <v>0</v>
      </c>
    </row>
    <row r="7026" spans="2:9" x14ac:dyDescent="0.35">
      <c r="B7026" s="458" t="str">
        <f t="shared" si="110"/>
        <v>10/20/2019 04:00:00 AM</v>
      </c>
      <c r="C7026" s="458">
        <v>43758</v>
      </c>
      <c r="D7026" s="459">
        <v>0.16666666666666669</v>
      </c>
      <c r="E7026" s="2">
        <f>Electricity!F7051</f>
        <v>0</v>
      </c>
      <c r="F7026" s="2">
        <f>Electricity!G7051</f>
        <v>0</v>
      </c>
      <c r="G7026" s="2">
        <f>Electricity!H7051</f>
        <v>0</v>
      </c>
      <c r="H7026" s="2">
        <f>Electricity!I7051</f>
        <v>0</v>
      </c>
      <c r="I7026" s="2">
        <f>Electricity!J7051</f>
        <v>0</v>
      </c>
    </row>
    <row r="7027" spans="2:9" x14ac:dyDescent="0.35">
      <c r="B7027" s="458" t="str">
        <f t="shared" si="110"/>
        <v>10/20/2019 05:00:00 AM</v>
      </c>
      <c r="C7027" s="458">
        <v>43758</v>
      </c>
      <c r="D7027" s="459">
        <v>0.20833333333333337</v>
      </c>
      <c r="E7027" s="2">
        <f>Electricity!F7052</f>
        <v>0</v>
      </c>
      <c r="F7027" s="2">
        <f>Electricity!G7052</f>
        <v>0</v>
      </c>
      <c r="G7027" s="2">
        <f>Electricity!H7052</f>
        <v>0</v>
      </c>
      <c r="H7027" s="2">
        <f>Electricity!I7052</f>
        <v>0</v>
      </c>
      <c r="I7027" s="2">
        <f>Electricity!J7052</f>
        <v>0</v>
      </c>
    </row>
    <row r="7028" spans="2:9" x14ac:dyDescent="0.35">
      <c r="B7028" s="458" t="str">
        <f t="shared" si="110"/>
        <v>10/20/2019 06:00:00 AM</v>
      </c>
      <c r="C7028" s="458">
        <v>43758</v>
      </c>
      <c r="D7028" s="459">
        <v>0.25</v>
      </c>
      <c r="E7028" s="2">
        <f>Electricity!F7053</f>
        <v>0</v>
      </c>
      <c r="F7028" s="2">
        <f>Electricity!G7053</f>
        <v>0</v>
      </c>
      <c r="G7028" s="2">
        <f>Electricity!H7053</f>
        <v>0</v>
      </c>
      <c r="H7028" s="2">
        <f>Electricity!I7053</f>
        <v>0</v>
      </c>
      <c r="I7028" s="2">
        <f>Electricity!J7053</f>
        <v>0</v>
      </c>
    </row>
    <row r="7029" spans="2:9" x14ac:dyDescent="0.35">
      <c r="B7029" s="458" t="str">
        <f t="shared" si="110"/>
        <v>10/20/2019 07:00:00 AM</v>
      </c>
      <c r="C7029" s="458">
        <v>43758</v>
      </c>
      <c r="D7029" s="459">
        <v>0.29166666666666669</v>
      </c>
      <c r="E7029" s="2">
        <f>Electricity!F7054</f>
        <v>0</v>
      </c>
      <c r="F7029" s="2">
        <f>Electricity!G7054</f>
        <v>0</v>
      </c>
      <c r="G7029" s="2">
        <f>Electricity!H7054</f>
        <v>0</v>
      </c>
      <c r="H7029" s="2">
        <f>Electricity!I7054</f>
        <v>0</v>
      </c>
      <c r="I7029" s="2">
        <f>Electricity!J7054</f>
        <v>0</v>
      </c>
    </row>
    <row r="7030" spans="2:9" x14ac:dyDescent="0.35">
      <c r="B7030" s="458" t="str">
        <f t="shared" si="110"/>
        <v>10/20/2019 08:00:00 AM</v>
      </c>
      <c r="C7030" s="458">
        <v>43758</v>
      </c>
      <c r="D7030" s="459">
        <v>0.33333333333333337</v>
      </c>
      <c r="E7030" s="2">
        <f>Electricity!F7055</f>
        <v>0</v>
      </c>
      <c r="F7030" s="2">
        <f>Electricity!G7055</f>
        <v>0</v>
      </c>
      <c r="G7030" s="2">
        <f>Electricity!H7055</f>
        <v>0</v>
      </c>
      <c r="H7030" s="2">
        <f>Electricity!I7055</f>
        <v>0</v>
      </c>
      <c r="I7030" s="2">
        <f>Electricity!J7055</f>
        <v>0</v>
      </c>
    </row>
    <row r="7031" spans="2:9" x14ac:dyDescent="0.35">
      <c r="B7031" s="458" t="str">
        <f t="shared" si="110"/>
        <v>10/20/2019 09:00:00 AM</v>
      </c>
      <c r="C7031" s="458">
        <v>43758</v>
      </c>
      <c r="D7031" s="459">
        <v>0.375</v>
      </c>
      <c r="E7031" s="2">
        <f>Electricity!F7056</f>
        <v>0</v>
      </c>
      <c r="F7031" s="2">
        <f>Electricity!G7056</f>
        <v>0</v>
      </c>
      <c r="G7031" s="2">
        <f>Electricity!H7056</f>
        <v>0</v>
      </c>
      <c r="H7031" s="2">
        <f>Electricity!I7056</f>
        <v>0</v>
      </c>
      <c r="I7031" s="2">
        <f>Electricity!J7056</f>
        <v>0</v>
      </c>
    </row>
    <row r="7032" spans="2:9" x14ac:dyDescent="0.35">
      <c r="B7032" s="458" t="str">
        <f t="shared" si="110"/>
        <v>10/20/2019 10:00:00 AM</v>
      </c>
      <c r="C7032" s="458">
        <v>43758</v>
      </c>
      <c r="D7032" s="459">
        <v>0.41666666666666669</v>
      </c>
      <c r="E7032" s="2">
        <f>Electricity!F7057</f>
        <v>0</v>
      </c>
      <c r="F7032" s="2">
        <f>Electricity!G7057</f>
        <v>0</v>
      </c>
      <c r="G7032" s="2">
        <f>Electricity!H7057</f>
        <v>0</v>
      </c>
      <c r="H7032" s="2">
        <f>Electricity!I7057</f>
        <v>0</v>
      </c>
      <c r="I7032" s="2">
        <f>Electricity!J7057</f>
        <v>0</v>
      </c>
    </row>
    <row r="7033" spans="2:9" x14ac:dyDescent="0.35">
      <c r="B7033" s="458" t="str">
        <f t="shared" si="110"/>
        <v>10/20/2019 11:00:00 AM</v>
      </c>
      <c r="C7033" s="458">
        <v>43758</v>
      </c>
      <c r="D7033" s="459">
        <v>0.45833333333333337</v>
      </c>
      <c r="E7033" s="2">
        <f>Electricity!F7058</f>
        <v>0</v>
      </c>
      <c r="F7033" s="2">
        <f>Electricity!G7058</f>
        <v>0</v>
      </c>
      <c r="G7033" s="2">
        <f>Electricity!H7058</f>
        <v>0</v>
      </c>
      <c r="H7033" s="2">
        <f>Electricity!I7058</f>
        <v>0</v>
      </c>
      <c r="I7033" s="2">
        <f>Electricity!J7058</f>
        <v>0</v>
      </c>
    </row>
    <row r="7034" spans="2:9" x14ac:dyDescent="0.35">
      <c r="B7034" s="458" t="str">
        <f t="shared" si="110"/>
        <v>10/20/2019 12:00:00 PM</v>
      </c>
      <c r="C7034" s="458">
        <v>43758</v>
      </c>
      <c r="D7034" s="459">
        <v>0.50000000000000011</v>
      </c>
      <c r="E7034" s="2">
        <f>Electricity!F7059</f>
        <v>0</v>
      </c>
      <c r="F7034" s="2">
        <f>Electricity!G7059</f>
        <v>0</v>
      </c>
      <c r="G7034" s="2">
        <f>Electricity!H7059</f>
        <v>0</v>
      </c>
      <c r="H7034" s="2">
        <f>Electricity!I7059</f>
        <v>0</v>
      </c>
      <c r="I7034" s="2">
        <f>Electricity!J7059</f>
        <v>0</v>
      </c>
    </row>
    <row r="7035" spans="2:9" x14ac:dyDescent="0.35">
      <c r="B7035" s="458" t="str">
        <f t="shared" si="110"/>
        <v>10/20/2019 01:00:00 PM</v>
      </c>
      <c r="C7035" s="458">
        <v>43758</v>
      </c>
      <c r="D7035" s="459">
        <v>0.54166666666666674</v>
      </c>
      <c r="E7035" s="2">
        <f>Electricity!F7060</f>
        <v>0</v>
      </c>
      <c r="F7035" s="2">
        <f>Electricity!G7060</f>
        <v>0</v>
      </c>
      <c r="G7035" s="2">
        <f>Electricity!H7060</f>
        <v>0</v>
      </c>
      <c r="H7035" s="2">
        <f>Electricity!I7060</f>
        <v>0</v>
      </c>
      <c r="I7035" s="2">
        <f>Electricity!J7060</f>
        <v>0</v>
      </c>
    </row>
    <row r="7036" spans="2:9" x14ac:dyDescent="0.35">
      <c r="B7036" s="458" t="str">
        <f t="shared" si="110"/>
        <v>10/20/2019 02:00:00 PM</v>
      </c>
      <c r="C7036" s="458">
        <v>43758</v>
      </c>
      <c r="D7036" s="459">
        <v>0.58333333333333337</v>
      </c>
      <c r="E7036" s="2">
        <f>Electricity!F7061</f>
        <v>0</v>
      </c>
      <c r="F7036" s="2">
        <f>Electricity!G7061</f>
        <v>0</v>
      </c>
      <c r="G7036" s="2">
        <f>Electricity!H7061</f>
        <v>0</v>
      </c>
      <c r="H7036" s="2">
        <f>Electricity!I7061</f>
        <v>0</v>
      </c>
      <c r="I7036" s="2">
        <f>Electricity!J7061</f>
        <v>0</v>
      </c>
    </row>
    <row r="7037" spans="2:9" x14ac:dyDescent="0.35">
      <c r="B7037" s="458" t="str">
        <f t="shared" si="110"/>
        <v>10/20/2019 03:00:00 PM</v>
      </c>
      <c r="C7037" s="458">
        <v>43758</v>
      </c>
      <c r="D7037" s="459">
        <v>0.62500000000000011</v>
      </c>
      <c r="E7037" s="2">
        <f>Electricity!F7062</f>
        <v>0</v>
      </c>
      <c r="F7037" s="2">
        <f>Electricity!G7062</f>
        <v>0</v>
      </c>
      <c r="G7037" s="2">
        <f>Electricity!H7062</f>
        <v>0</v>
      </c>
      <c r="H7037" s="2">
        <f>Electricity!I7062</f>
        <v>0</v>
      </c>
      <c r="I7037" s="2">
        <f>Electricity!J7062</f>
        <v>0</v>
      </c>
    </row>
    <row r="7038" spans="2:9" x14ac:dyDescent="0.35">
      <c r="B7038" s="458" t="str">
        <f t="shared" si="110"/>
        <v>10/20/2019 04:00:00 PM</v>
      </c>
      <c r="C7038" s="458">
        <v>43758</v>
      </c>
      <c r="D7038" s="459">
        <v>0.66666666666666674</v>
      </c>
      <c r="E7038" s="2">
        <f>Electricity!F7063</f>
        <v>0</v>
      </c>
      <c r="F7038" s="2">
        <f>Electricity!G7063</f>
        <v>0</v>
      </c>
      <c r="G7038" s="2">
        <f>Electricity!H7063</f>
        <v>0</v>
      </c>
      <c r="H7038" s="2">
        <f>Electricity!I7063</f>
        <v>0</v>
      </c>
      <c r="I7038" s="2">
        <f>Electricity!J7063</f>
        <v>0</v>
      </c>
    </row>
    <row r="7039" spans="2:9" x14ac:dyDescent="0.35">
      <c r="B7039" s="458" t="str">
        <f t="shared" si="110"/>
        <v>10/20/2019 05:00:00 PM</v>
      </c>
      <c r="C7039" s="458">
        <v>43758</v>
      </c>
      <c r="D7039" s="459">
        <v>0.70833333333333337</v>
      </c>
      <c r="E7039" s="2">
        <f>Electricity!F7064</f>
        <v>0</v>
      </c>
      <c r="F7039" s="2">
        <f>Electricity!G7064</f>
        <v>0</v>
      </c>
      <c r="G7039" s="2">
        <f>Electricity!H7064</f>
        <v>0</v>
      </c>
      <c r="H7039" s="2">
        <f>Electricity!I7064</f>
        <v>0</v>
      </c>
      <c r="I7039" s="2">
        <f>Electricity!J7064</f>
        <v>0</v>
      </c>
    </row>
    <row r="7040" spans="2:9" x14ac:dyDescent="0.35">
      <c r="B7040" s="458" t="str">
        <f t="shared" si="110"/>
        <v>10/20/2019 06:00:00 PM</v>
      </c>
      <c r="C7040" s="458">
        <v>43758</v>
      </c>
      <c r="D7040" s="459">
        <v>0.75000000000000011</v>
      </c>
      <c r="E7040" s="2">
        <f>Electricity!F7065</f>
        <v>0</v>
      </c>
      <c r="F7040" s="2">
        <f>Electricity!G7065</f>
        <v>0</v>
      </c>
      <c r="G7040" s="2">
        <f>Electricity!H7065</f>
        <v>0</v>
      </c>
      <c r="H7040" s="2">
        <f>Electricity!I7065</f>
        <v>0</v>
      </c>
      <c r="I7040" s="2">
        <f>Electricity!J7065</f>
        <v>0</v>
      </c>
    </row>
    <row r="7041" spans="2:9" x14ac:dyDescent="0.35">
      <c r="B7041" s="458" t="str">
        <f t="shared" si="110"/>
        <v>10/20/2019 07:00:00 PM</v>
      </c>
      <c r="C7041" s="458">
        <v>43758</v>
      </c>
      <c r="D7041" s="459">
        <v>0.79166666666666674</v>
      </c>
      <c r="E7041" s="2">
        <f>Electricity!F7066</f>
        <v>0</v>
      </c>
      <c r="F7041" s="2">
        <f>Electricity!G7066</f>
        <v>0</v>
      </c>
      <c r="G7041" s="2">
        <f>Electricity!H7066</f>
        <v>0</v>
      </c>
      <c r="H7041" s="2">
        <f>Electricity!I7066</f>
        <v>0</v>
      </c>
      <c r="I7041" s="2">
        <f>Electricity!J7066</f>
        <v>0</v>
      </c>
    </row>
    <row r="7042" spans="2:9" x14ac:dyDescent="0.35">
      <c r="B7042" s="458" t="str">
        <f t="shared" si="110"/>
        <v>10/20/2019 08:00:00 PM</v>
      </c>
      <c r="C7042" s="458">
        <v>43758</v>
      </c>
      <c r="D7042" s="459">
        <v>0.83333333333333337</v>
      </c>
      <c r="E7042" s="2">
        <f>Electricity!F7067</f>
        <v>0</v>
      </c>
      <c r="F7042" s="2">
        <f>Electricity!G7067</f>
        <v>0</v>
      </c>
      <c r="G7042" s="2">
        <f>Electricity!H7067</f>
        <v>0</v>
      </c>
      <c r="H7042" s="2">
        <f>Electricity!I7067</f>
        <v>0</v>
      </c>
      <c r="I7042" s="2">
        <f>Electricity!J7067</f>
        <v>0</v>
      </c>
    </row>
    <row r="7043" spans="2:9" x14ac:dyDescent="0.35">
      <c r="B7043" s="458" t="str">
        <f t="shared" si="110"/>
        <v>10/20/2019 09:00:00 PM</v>
      </c>
      <c r="C7043" s="458">
        <v>43758</v>
      </c>
      <c r="D7043" s="459">
        <v>0.87500000000000011</v>
      </c>
      <c r="E7043" s="2">
        <f>Electricity!F7068</f>
        <v>0</v>
      </c>
      <c r="F7043" s="2">
        <f>Electricity!G7068</f>
        <v>0</v>
      </c>
      <c r="G7043" s="2">
        <f>Electricity!H7068</f>
        <v>0</v>
      </c>
      <c r="H7043" s="2">
        <f>Electricity!I7068</f>
        <v>0</v>
      </c>
      <c r="I7043" s="2">
        <f>Electricity!J7068</f>
        <v>0</v>
      </c>
    </row>
    <row r="7044" spans="2:9" x14ac:dyDescent="0.35">
      <c r="B7044" s="458" t="str">
        <f t="shared" si="110"/>
        <v>10/20/2019 10:00:00 PM</v>
      </c>
      <c r="C7044" s="458">
        <v>43758</v>
      </c>
      <c r="D7044" s="459">
        <v>0.91666666666666674</v>
      </c>
      <c r="E7044" s="2">
        <f>Electricity!F7069</f>
        <v>0</v>
      </c>
      <c r="F7044" s="2">
        <f>Electricity!G7069</f>
        <v>0</v>
      </c>
      <c r="G7044" s="2">
        <f>Electricity!H7069</f>
        <v>0</v>
      </c>
      <c r="H7044" s="2">
        <f>Electricity!I7069</f>
        <v>0</v>
      </c>
      <c r="I7044" s="2">
        <f>Electricity!J7069</f>
        <v>0</v>
      </c>
    </row>
    <row r="7045" spans="2:9" x14ac:dyDescent="0.35">
      <c r="B7045" s="458" t="str">
        <f t="shared" si="110"/>
        <v>10/20/2019 11:00:00 PM</v>
      </c>
      <c r="C7045" s="458">
        <v>43758</v>
      </c>
      <c r="D7045" s="459">
        <v>0.95833333333333337</v>
      </c>
      <c r="E7045" s="2">
        <f>Electricity!F7070</f>
        <v>0</v>
      </c>
      <c r="F7045" s="2">
        <f>Electricity!G7070</f>
        <v>0</v>
      </c>
      <c r="G7045" s="2">
        <f>Electricity!H7070</f>
        <v>0</v>
      </c>
      <c r="H7045" s="2">
        <f>Electricity!I7070</f>
        <v>0</v>
      </c>
      <c r="I7045" s="2">
        <f>Electricity!J7070</f>
        <v>0</v>
      </c>
    </row>
    <row r="7046" spans="2:9" x14ac:dyDescent="0.35">
      <c r="B7046" s="458" t="str">
        <f t="shared" si="110"/>
        <v>10/21/2019 12:00:00 AM</v>
      </c>
      <c r="C7046" s="458">
        <v>43759</v>
      </c>
      <c r="D7046" s="459">
        <v>3.1225022567582528E-17</v>
      </c>
      <c r="E7046" s="2">
        <f>Electricity!F7071</f>
        <v>0</v>
      </c>
      <c r="F7046" s="2">
        <f>Electricity!G7071</f>
        <v>0</v>
      </c>
      <c r="G7046" s="2">
        <f>Electricity!H7071</f>
        <v>0</v>
      </c>
      <c r="H7046" s="2">
        <f>Electricity!I7071</f>
        <v>0</v>
      </c>
      <c r="I7046" s="2">
        <f>Electricity!J7071</f>
        <v>0</v>
      </c>
    </row>
    <row r="7047" spans="2:9" x14ac:dyDescent="0.35">
      <c r="B7047" s="458" t="str">
        <f t="shared" si="110"/>
        <v>10/21/2019 01:00:00 AM</v>
      </c>
      <c r="C7047" s="458">
        <v>43759</v>
      </c>
      <c r="D7047" s="459">
        <v>4.1666666666666699E-2</v>
      </c>
      <c r="E7047" s="2">
        <f>Electricity!F7072</f>
        <v>0</v>
      </c>
      <c r="F7047" s="2">
        <f>Electricity!G7072</f>
        <v>0</v>
      </c>
      <c r="G7047" s="2">
        <f>Electricity!H7072</f>
        <v>0</v>
      </c>
      <c r="H7047" s="2">
        <f>Electricity!I7072</f>
        <v>0</v>
      </c>
      <c r="I7047" s="2">
        <f>Electricity!J7072</f>
        <v>0</v>
      </c>
    </row>
    <row r="7048" spans="2:9" x14ac:dyDescent="0.35">
      <c r="B7048" s="458" t="str">
        <f t="shared" si="110"/>
        <v>10/21/2019 02:00:00 AM</v>
      </c>
      <c r="C7048" s="458">
        <v>43759</v>
      </c>
      <c r="D7048" s="459">
        <v>8.333333333333337E-2</v>
      </c>
      <c r="E7048" s="2">
        <f>Electricity!F7073</f>
        <v>0</v>
      </c>
      <c r="F7048" s="2">
        <f>Electricity!G7073</f>
        <v>0</v>
      </c>
      <c r="G7048" s="2">
        <f>Electricity!H7073</f>
        <v>0</v>
      </c>
      <c r="H7048" s="2">
        <f>Electricity!I7073</f>
        <v>0</v>
      </c>
      <c r="I7048" s="2">
        <f>Electricity!J7073</f>
        <v>0</v>
      </c>
    </row>
    <row r="7049" spans="2:9" x14ac:dyDescent="0.35">
      <c r="B7049" s="458" t="str">
        <f t="shared" si="110"/>
        <v>10/21/2019 03:00:00 AM</v>
      </c>
      <c r="C7049" s="458">
        <v>43759</v>
      </c>
      <c r="D7049" s="459">
        <v>0.12500000000000006</v>
      </c>
      <c r="E7049" s="2">
        <f>Electricity!F7074</f>
        <v>0</v>
      </c>
      <c r="F7049" s="2">
        <f>Electricity!G7074</f>
        <v>0</v>
      </c>
      <c r="G7049" s="2">
        <f>Electricity!H7074</f>
        <v>0</v>
      </c>
      <c r="H7049" s="2">
        <f>Electricity!I7074</f>
        <v>0</v>
      </c>
      <c r="I7049" s="2">
        <f>Electricity!J7074</f>
        <v>0</v>
      </c>
    </row>
    <row r="7050" spans="2:9" x14ac:dyDescent="0.35">
      <c r="B7050" s="458" t="str">
        <f t="shared" si="110"/>
        <v>10/21/2019 04:00:00 AM</v>
      </c>
      <c r="C7050" s="458">
        <v>43759</v>
      </c>
      <c r="D7050" s="459">
        <v>0.16666666666666669</v>
      </c>
      <c r="E7050" s="2">
        <f>Electricity!F7075</f>
        <v>0</v>
      </c>
      <c r="F7050" s="2">
        <f>Electricity!G7075</f>
        <v>0</v>
      </c>
      <c r="G7050" s="2">
        <f>Electricity!H7075</f>
        <v>0</v>
      </c>
      <c r="H7050" s="2">
        <f>Electricity!I7075</f>
        <v>0</v>
      </c>
      <c r="I7050" s="2">
        <f>Electricity!J7075</f>
        <v>0</v>
      </c>
    </row>
    <row r="7051" spans="2:9" x14ac:dyDescent="0.35">
      <c r="B7051" s="458" t="str">
        <f t="shared" si="110"/>
        <v>10/21/2019 05:00:00 AM</v>
      </c>
      <c r="C7051" s="458">
        <v>43759</v>
      </c>
      <c r="D7051" s="459">
        <v>0.20833333333333337</v>
      </c>
      <c r="E7051" s="2">
        <f>Electricity!F7076</f>
        <v>0</v>
      </c>
      <c r="F7051" s="2">
        <f>Electricity!G7076</f>
        <v>0</v>
      </c>
      <c r="G7051" s="2">
        <f>Electricity!H7076</f>
        <v>0</v>
      </c>
      <c r="H7051" s="2">
        <f>Electricity!I7076</f>
        <v>0</v>
      </c>
      <c r="I7051" s="2">
        <f>Electricity!J7076</f>
        <v>0</v>
      </c>
    </row>
    <row r="7052" spans="2:9" x14ac:dyDescent="0.35">
      <c r="B7052" s="458" t="str">
        <f t="shared" si="110"/>
        <v>10/21/2019 06:00:00 AM</v>
      </c>
      <c r="C7052" s="458">
        <v>43759</v>
      </c>
      <c r="D7052" s="459">
        <v>0.25</v>
      </c>
      <c r="E7052" s="2">
        <f>Electricity!F7077</f>
        <v>0</v>
      </c>
      <c r="F7052" s="2">
        <f>Electricity!G7077</f>
        <v>0</v>
      </c>
      <c r="G7052" s="2">
        <f>Electricity!H7077</f>
        <v>0</v>
      </c>
      <c r="H7052" s="2">
        <f>Electricity!I7077</f>
        <v>0</v>
      </c>
      <c r="I7052" s="2">
        <f>Electricity!J7077</f>
        <v>0</v>
      </c>
    </row>
    <row r="7053" spans="2:9" x14ac:dyDescent="0.35">
      <c r="B7053" s="458" t="str">
        <f t="shared" si="110"/>
        <v>10/21/2019 07:00:00 AM</v>
      </c>
      <c r="C7053" s="458">
        <v>43759</v>
      </c>
      <c r="D7053" s="459">
        <v>0.29166666666666669</v>
      </c>
      <c r="E7053" s="2">
        <f>Electricity!F7078</f>
        <v>0</v>
      </c>
      <c r="F7053" s="2">
        <f>Electricity!G7078</f>
        <v>0</v>
      </c>
      <c r="G7053" s="2">
        <f>Electricity!H7078</f>
        <v>0</v>
      </c>
      <c r="H7053" s="2">
        <f>Electricity!I7078</f>
        <v>0</v>
      </c>
      <c r="I7053" s="2">
        <f>Electricity!J7078</f>
        <v>0</v>
      </c>
    </row>
    <row r="7054" spans="2:9" x14ac:dyDescent="0.35">
      <c r="B7054" s="458" t="str">
        <f t="shared" si="110"/>
        <v>10/21/2019 08:00:00 AM</v>
      </c>
      <c r="C7054" s="458">
        <v>43759</v>
      </c>
      <c r="D7054" s="459">
        <v>0.33333333333333337</v>
      </c>
      <c r="E7054" s="2">
        <f>Electricity!F7079</f>
        <v>0</v>
      </c>
      <c r="F7054" s="2">
        <f>Electricity!G7079</f>
        <v>0</v>
      </c>
      <c r="G7054" s="2">
        <f>Electricity!H7079</f>
        <v>0</v>
      </c>
      <c r="H7054" s="2">
        <f>Electricity!I7079</f>
        <v>0</v>
      </c>
      <c r="I7054" s="2">
        <f>Electricity!J7079</f>
        <v>0</v>
      </c>
    </row>
    <row r="7055" spans="2:9" x14ac:dyDescent="0.35">
      <c r="B7055" s="458" t="str">
        <f t="shared" ref="B7055:B7118" si="111">CONCATENATE(TEXT(C7055,"mm/dd/yyyy")," ",TEXT(D7055,"hh:mm:ss AM/PM"))</f>
        <v>10/21/2019 09:00:00 AM</v>
      </c>
      <c r="C7055" s="458">
        <v>43759</v>
      </c>
      <c r="D7055" s="459">
        <v>0.375</v>
      </c>
      <c r="E7055" s="2">
        <f>Electricity!F7080</f>
        <v>0</v>
      </c>
      <c r="F7055" s="2">
        <f>Electricity!G7080</f>
        <v>0</v>
      </c>
      <c r="G7055" s="2">
        <f>Electricity!H7080</f>
        <v>0</v>
      </c>
      <c r="H7055" s="2">
        <f>Electricity!I7080</f>
        <v>0</v>
      </c>
      <c r="I7055" s="2">
        <f>Electricity!J7080</f>
        <v>0</v>
      </c>
    </row>
    <row r="7056" spans="2:9" x14ac:dyDescent="0.35">
      <c r="B7056" s="458" t="str">
        <f t="shared" si="111"/>
        <v>10/21/2019 10:00:00 AM</v>
      </c>
      <c r="C7056" s="458">
        <v>43759</v>
      </c>
      <c r="D7056" s="459">
        <v>0.41666666666666669</v>
      </c>
      <c r="E7056" s="2">
        <f>Electricity!F7081</f>
        <v>0</v>
      </c>
      <c r="F7056" s="2">
        <f>Electricity!G7081</f>
        <v>0</v>
      </c>
      <c r="G7056" s="2">
        <f>Electricity!H7081</f>
        <v>0</v>
      </c>
      <c r="H7056" s="2">
        <f>Electricity!I7081</f>
        <v>0</v>
      </c>
      <c r="I7056" s="2">
        <f>Electricity!J7081</f>
        <v>0</v>
      </c>
    </row>
    <row r="7057" spans="2:9" x14ac:dyDescent="0.35">
      <c r="B7057" s="458" t="str">
        <f t="shared" si="111"/>
        <v>10/21/2019 11:00:00 AM</v>
      </c>
      <c r="C7057" s="458">
        <v>43759</v>
      </c>
      <c r="D7057" s="459">
        <v>0.45833333333333337</v>
      </c>
      <c r="E7057" s="2">
        <f>Electricity!F7082</f>
        <v>0</v>
      </c>
      <c r="F7057" s="2">
        <f>Electricity!G7082</f>
        <v>0</v>
      </c>
      <c r="G7057" s="2">
        <f>Electricity!H7082</f>
        <v>0</v>
      </c>
      <c r="H7057" s="2">
        <f>Electricity!I7082</f>
        <v>0</v>
      </c>
      <c r="I7057" s="2">
        <f>Electricity!J7082</f>
        <v>0</v>
      </c>
    </row>
    <row r="7058" spans="2:9" x14ac:dyDescent="0.35">
      <c r="B7058" s="458" t="str">
        <f t="shared" si="111"/>
        <v>10/21/2019 12:00:00 PM</v>
      </c>
      <c r="C7058" s="458">
        <v>43759</v>
      </c>
      <c r="D7058" s="459">
        <v>0.50000000000000011</v>
      </c>
      <c r="E7058" s="2">
        <f>Electricity!F7083</f>
        <v>0</v>
      </c>
      <c r="F7058" s="2">
        <f>Electricity!G7083</f>
        <v>0</v>
      </c>
      <c r="G7058" s="2">
        <f>Electricity!H7083</f>
        <v>0</v>
      </c>
      <c r="H7058" s="2">
        <f>Electricity!I7083</f>
        <v>0</v>
      </c>
      <c r="I7058" s="2">
        <f>Electricity!J7083</f>
        <v>0</v>
      </c>
    </row>
    <row r="7059" spans="2:9" x14ac:dyDescent="0.35">
      <c r="B7059" s="458" t="str">
        <f t="shared" si="111"/>
        <v>10/21/2019 01:00:00 PM</v>
      </c>
      <c r="C7059" s="458">
        <v>43759</v>
      </c>
      <c r="D7059" s="459">
        <v>0.54166666666666674</v>
      </c>
      <c r="E7059" s="2">
        <f>Electricity!F7084</f>
        <v>0</v>
      </c>
      <c r="F7059" s="2">
        <f>Electricity!G7084</f>
        <v>0</v>
      </c>
      <c r="G7059" s="2">
        <f>Electricity!H7084</f>
        <v>0</v>
      </c>
      <c r="H7059" s="2">
        <f>Electricity!I7084</f>
        <v>0</v>
      </c>
      <c r="I7059" s="2">
        <f>Electricity!J7084</f>
        <v>0</v>
      </c>
    </row>
    <row r="7060" spans="2:9" x14ac:dyDescent="0.35">
      <c r="B7060" s="458" t="str">
        <f t="shared" si="111"/>
        <v>10/21/2019 02:00:00 PM</v>
      </c>
      <c r="C7060" s="458">
        <v>43759</v>
      </c>
      <c r="D7060" s="459">
        <v>0.58333333333333337</v>
      </c>
      <c r="E7060" s="2">
        <f>Electricity!F7085</f>
        <v>0</v>
      </c>
      <c r="F7060" s="2">
        <f>Electricity!G7085</f>
        <v>0</v>
      </c>
      <c r="G7060" s="2">
        <f>Electricity!H7085</f>
        <v>0</v>
      </c>
      <c r="H7060" s="2">
        <f>Electricity!I7085</f>
        <v>0</v>
      </c>
      <c r="I7060" s="2">
        <f>Electricity!J7085</f>
        <v>0</v>
      </c>
    </row>
    <row r="7061" spans="2:9" x14ac:dyDescent="0.35">
      <c r="B7061" s="458" t="str">
        <f t="shared" si="111"/>
        <v>10/21/2019 03:00:00 PM</v>
      </c>
      <c r="C7061" s="458">
        <v>43759</v>
      </c>
      <c r="D7061" s="459">
        <v>0.62500000000000011</v>
      </c>
      <c r="E7061" s="2">
        <f>Electricity!F7086</f>
        <v>0</v>
      </c>
      <c r="F7061" s="2">
        <f>Electricity!G7086</f>
        <v>0</v>
      </c>
      <c r="G7061" s="2">
        <f>Electricity!H7086</f>
        <v>0</v>
      </c>
      <c r="H7061" s="2">
        <f>Electricity!I7086</f>
        <v>0</v>
      </c>
      <c r="I7061" s="2">
        <f>Electricity!J7086</f>
        <v>0</v>
      </c>
    </row>
    <row r="7062" spans="2:9" x14ac:dyDescent="0.35">
      <c r="B7062" s="458" t="str">
        <f t="shared" si="111"/>
        <v>10/21/2019 04:00:00 PM</v>
      </c>
      <c r="C7062" s="458">
        <v>43759</v>
      </c>
      <c r="D7062" s="459">
        <v>0.66666666666666674</v>
      </c>
      <c r="E7062" s="2">
        <f>Electricity!F7087</f>
        <v>0</v>
      </c>
      <c r="F7062" s="2">
        <f>Electricity!G7087</f>
        <v>0</v>
      </c>
      <c r="G7062" s="2">
        <f>Electricity!H7087</f>
        <v>0</v>
      </c>
      <c r="H7062" s="2">
        <f>Electricity!I7087</f>
        <v>0</v>
      </c>
      <c r="I7062" s="2">
        <f>Electricity!J7087</f>
        <v>0</v>
      </c>
    </row>
    <row r="7063" spans="2:9" x14ac:dyDescent="0.35">
      <c r="B7063" s="458" t="str">
        <f t="shared" si="111"/>
        <v>10/21/2019 05:00:00 PM</v>
      </c>
      <c r="C7063" s="458">
        <v>43759</v>
      </c>
      <c r="D7063" s="459">
        <v>0.70833333333333337</v>
      </c>
      <c r="E7063" s="2">
        <f>Electricity!F7088</f>
        <v>0</v>
      </c>
      <c r="F7063" s="2">
        <f>Electricity!G7088</f>
        <v>0</v>
      </c>
      <c r="G7063" s="2">
        <f>Electricity!H7088</f>
        <v>0</v>
      </c>
      <c r="H7063" s="2">
        <f>Electricity!I7088</f>
        <v>0</v>
      </c>
      <c r="I7063" s="2">
        <f>Electricity!J7088</f>
        <v>0</v>
      </c>
    </row>
    <row r="7064" spans="2:9" x14ac:dyDescent="0.35">
      <c r="B7064" s="458" t="str">
        <f t="shared" si="111"/>
        <v>10/21/2019 06:00:00 PM</v>
      </c>
      <c r="C7064" s="458">
        <v>43759</v>
      </c>
      <c r="D7064" s="459">
        <v>0.75000000000000011</v>
      </c>
      <c r="E7064" s="2">
        <f>Electricity!F7089</f>
        <v>0</v>
      </c>
      <c r="F7064" s="2">
        <f>Electricity!G7089</f>
        <v>0</v>
      </c>
      <c r="G7064" s="2">
        <f>Electricity!H7089</f>
        <v>0</v>
      </c>
      <c r="H7064" s="2">
        <f>Electricity!I7089</f>
        <v>0</v>
      </c>
      <c r="I7064" s="2">
        <f>Electricity!J7089</f>
        <v>0</v>
      </c>
    </row>
    <row r="7065" spans="2:9" x14ac:dyDescent="0.35">
      <c r="B7065" s="458" t="str">
        <f t="shared" si="111"/>
        <v>10/21/2019 07:00:00 PM</v>
      </c>
      <c r="C7065" s="458">
        <v>43759</v>
      </c>
      <c r="D7065" s="459">
        <v>0.79166666666666674</v>
      </c>
      <c r="E7065" s="2">
        <f>Electricity!F7090</f>
        <v>0</v>
      </c>
      <c r="F7065" s="2">
        <f>Electricity!G7090</f>
        <v>0</v>
      </c>
      <c r="G7065" s="2">
        <f>Electricity!H7090</f>
        <v>0</v>
      </c>
      <c r="H7065" s="2">
        <f>Electricity!I7090</f>
        <v>0</v>
      </c>
      <c r="I7065" s="2">
        <f>Electricity!J7090</f>
        <v>0</v>
      </c>
    </row>
    <row r="7066" spans="2:9" x14ac:dyDescent="0.35">
      <c r="B7066" s="458" t="str">
        <f t="shared" si="111"/>
        <v>10/21/2019 08:00:00 PM</v>
      </c>
      <c r="C7066" s="458">
        <v>43759</v>
      </c>
      <c r="D7066" s="459">
        <v>0.83333333333333337</v>
      </c>
      <c r="E7066" s="2">
        <f>Electricity!F7091</f>
        <v>0</v>
      </c>
      <c r="F7066" s="2">
        <f>Electricity!G7091</f>
        <v>0</v>
      </c>
      <c r="G7066" s="2">
        <f>Electricity!H7091</f>
        <v>0</v>
      </c>
      <c r="H7066" s="2">
        <f>Electricity!I7091</f>
        <v>0</v>
      </c>
      <c r="I7066" s="2">
        <f>Electricity!J7091</f>
        <v>0</v>
      </c>
    </row>
    <row r="7067" spans="2:9" x14ac:dyDescent="0.35">
      <c r="B7067" s="458" t="str">
        <f t="shared" si="111"/>
        <v>10/21/2019 09:00:00 PM</v>
      </c>
      <c r="C7067" s="458">
        <v>43759</v>
      </c>
      <c r="D7067" s="459">
        <v>0.87500000000000011</v>
      </c>
      <c r="E7067" s="2">
        <f>Electricity!F7092</f>
        <v>0</v>
      </c>
      <c r="F7067" s="2">
        <f>Electricity!G7092</f>
        <v>0</v>
      </c>
      <c r="G7067" s="2">
        <f>Electricity!H7092</f>
        <v>0</v>
      </c>
      <c r="H7067" s="2">
        <f>Electricity!I7092</f>
        <v>0</v>
      </c>
      <c r="I7067" s="2">
        <f>Electricity!J7092</f>
        <v>0</v>
      </c>
    </row>
    <row r="7068" spans="2:9" x14ac:dyDescent="0.35">
      <c r="B7068" s="458" t="str">
        <f t="shared" si="111"/>
        <v>10/21/2019 10:00:00 PM</v>
      </c>
      <c r="C7068" s="458">
        <v>43759</v>
      </c>
      <c r="D7068" s="459">
        <v>0.91666666666666674</v>
      </c>
      <c r="E7068" s="2">
        <f>Electricity!F7093</f>
        <v>0</v>
      </c>
      <c r="F7068" s="2">
        <f>Electricity!G7093</f>
        <v>0</v>
      </c>
      <c r="G7068" s="2">
        <f>Electricity!H7093</f>
        <v>0</v>
      </c>
      <c r="H7068" s="2">
        <f>Electricity!I7093</f>
        <v>0</v>
      </c>
      <c r="I7068" s="2">
        <f>Electricity!J7093</f>
        <v>0</v>
      </c>
    </row>
    <row r="7069" spans="2:9" x14ac:dyDescent="0.35">
      <c r="B7069" s="458" t="str">
        <f t="shared" si="111"/>
        <v>10/21/2019 11:00:00 PM</v>
      </c>
      <c r="C7069" s="458">
        <v>43759</v>
      </c>
      <c r="D7069" s="459">
        <v>0.95833333333333337</v>
      </c>
      <c r="E7069" s="2">
        <f>Electricity!F7094</f>
        <v>0</v>
      </c>
      <c r="F7069" s="2">
        <f>Electricity!G7094</f>
        <v>0</v>
      </c>
      <c r="G7069" s="2">
        <f>Electricity!H7094</f>
        <v>0</v>
      </c>
      <c r="H7069" s="2">
        <f>Electricity!I7094</f>
        <v>0</v>
      </c>
      <c r="I7069" s="2">
        <f>Electricity!J7094</f>
        <v>0</v>
      </c>
    </row>
    <row r="7070" spans="2:9" x14ac:dyDescent="0.35">
      <c r="B7070" s="458" t="str">
        <f t="shared" si="111"/>
        <v>10/22/2019 12:00:00 AM</v>
      </c>
      <c r="C7070" s="458">
        <v>43760</v>
      </c>
      <c r="D7070" s="459">
        <v>3.1225022567582528E-17</v>
      </c>
      <c r="E7070" s="2">
        <f>Electricity!F7095</f>
        <v>0</v>
      </c>
      <c r="F7070" s="2">
        <f>Electricity!G7095</f>
        <v>0</v>
      </c>
      <c r="G7070" s="2">
        <f>Electricity!H7095</f>
        <v>0</v>
      </c>
      <c r="H7070" s="2">
        <f>Electricity!I7095</f>
        <v>0</v>
      </c>
      <c r="I7070" s="2">
        <f>Electricity!J7095</f>
        <v>0</v>
      </c>
    </row>
    <row r="7071" spans="2:9" x14ac:dyDescent="0.35">
      <c r="B7071" s="458" t="str">
        <f t="shared" si="111"/>
        <v>10/22/2019 01:00:00 AM</v>
      </c>
      <c r="C7071" s="458">
        <v>43760</v>
      </c>
      <c r="D7071" s="459">
        <v>4.1666666666666699E-2</v>
      </c>
      <c r="E7071" s="2">
        <f>Electricity!F7096</f>
        <v>0</v>
      </c>
      <c r="F7071" s="2">
        <f>Electricity!G7096</f>
        <v>0</v>
      </c>
      <c r="G7071" s="2">
        <f>Electricity!H7096</f>
        <v>0</v>
      </c>
      <c r="H7071" s="2">
        <f>Electricity!I7096</f>
        <v>0</v>
      </c>
      <c r="I7071" s="2">
        <f>Electricity!J7096</f>
        <v>0</v>
      </c>
    </row>
    <row r="7072" spans="2:9" x14ac:dyDescent="0.35">
      <c r="B7072" s="458" t="str">
        <f t="shared" si="111"/>
        <v>10/22/2019 02:00:00 AM</v>
      </c>
      <c r="C7072" s="458">
        <v>43760</v>
      </c>
      <c r="D7072" s="459">
        <v>8.333333333333337E-2</v>
      </c>
      <c r="E7072" s="2">
        <f>Electricity!F7097</f>
        <v>0</v>
      </c>
      <c r="F7072" s="2">
        <f>Electricity!G7097</f>
        <v>0</v>
      </c>
      <c r="G7072" s="2">
        <f>Electricity!H7097</f>
        <v>0</v>
      </c>
      <c r="H7072" s="2">
        <f>Electricity!I7097</f>
        <v>0</v>
      </c>
      <c r="I7072" s="2">
        <f>Electricity!J7097</f>
        <v>0</v>
      </c>
    </row>
    <row r="7073" spans="2:9" x14ac:dyDescent="0.35">
      <c r="B7073" s="458" t="str">
        <f t="shared" si="111"/>
        <v>10/22/2019 03:00:00 AM</v>
      </c>
      <c r="C7073" s="458">
        <v>43760</v>
      </c>
      <c r="D7073" s="459">
        <v>0.12500000000000006</v>
      </c>
      <c r="E7073" s="2">
        <f>Electricity!F7098</f>
        <v>0</v>
      </c>
      <c r="F7073" s="2">
        <f>Electricity!G7098</f>
        <v>0</v>
      </c>
      <c r="G7073" s="2">
        <f>Electricity!H7098</f>
        <v>0</v>
      </c>
      <c r="H7073" s="2">
        <f>Electricity!I7098</f>
        <v>0</v>
      </c>
      <c r="I7073" s="2">
        <f>Electricity!J7098</f>
        <v>0</v>
      </c>
    </row>
    <row r="7074" spans="2:9" x14ac:dyDescent="0.35">
      <c r="B7074" s="458" t="str">
        <f t="shared" si="111"/>
        <v>10/22/2019 04:00:00 AM</v>
      </c>
      <c r="C7074" s="458">
        <v>43760</v>
      </c>
      <c r="D7074" s="459">
        <v>0.16666666666666669</v>
      </c>
      <c r="E7074" s="2">
        <f>Electricity!F7099</f>
        <v>0</v>
      </c>
      <c r="F7074" s="2">
        <f>Electricity!G7099</f>
        <v>0</v>
      </c>
      <c r="G7074" s="2">
        <f>Electricity!H7099</f>
        <v>0</v>
      </c>
      <c r="H7074" s="2">
        <f>Electricity!I7099</f>
        <v>0</v>
      </c>
      <c r="I7074" s="2">
        <f>Electricity!J7099</f>
        <v>0</v>
      </c>
    </row>
    <row r="7075" spans="2:9" x14ac:dyDescent="0.35">
      <c r="B7075" s="458" t="str">
        <f t="shared" si="111"/>
        <v>10/22/2019 05:00:00 AM</v>
      </c>
      <c r="C7075" s="458">
        <v>43760</v>
      </c>
      <c r="D7075" s="459">
        <v>0.20833333333333337</v>
      </c>
      <c r="E7075" s="2">
        <f>Electricity!F7100</f>
        <v>0</v>
      </c>
      <c r="F7075" s="2">
        <f>Electricity!G7100</f>
        <v>0</v>
      </c>
      <c r="G7075" s="2">
        <f>Electricity!H7100</f>
        <v>0</v>
      </c>
      <c r="H7075" s="2">
        <f>Electricity!I7100</f>
        <v>0</v>
      </c>
      <c r="I7075" s="2">
        <f>Electricity!J7100</f>
        <v>0</v>
      </c>
    </row>
    <row r="7076" spans="2:9" x14ac:dyDescent="0.35">
      <c r="B7076" s="458" t="str">
        <f t="shared" si="111"/>
        <v>10/22/2019 06:00:00 AM</v>
      </c>
      <c r="C7076" s="458">
        <v>43760</v>
      </c>
      <c r="D7076" s="459">
        <v>0.25</v>
      </c>
      <c r="E7076" s="2">
        <f>Electricity!F7101</f>
        <v>0</v>
      </c>
      <c r="F7076" s="2">
        <f>Electricity!G7101</f>
        <v>0</v>
      </c>
      <c r="G7076" s="2">
        <f>Electricity!H7101</f>
        <v>0</v>
      </c>
      <c r="H7076" s="2">
        <f>Electricity!I7101</f>
        <v>0</v>
      </c>
      <c r="I7076" s="2">
        <f>Electricity!J7101</f>
        <v>0</v>
      </c>
    </row>
    <row r="7077" spans="2:9" x14ac:dyDescent="0.35">
      <c r="B7077" s="458" t="str">
        <f t="shared" si="111"/>
        <v>10/22/2019 07:00:00 AM</v>
      </c>
      <c r="C7077" s="458">
        <v>43760</v>
      </c>
      <c r="D7077" s="459">
        <v>0.29166666666666669</v>
      </c>
      <c r="E7077" s="2">
        <f>Electricity!F7102</f>
        <v>0</v>
      </c>
      <c r="F7077" s="2">
        <f>Electricity!G7102</f>
        <v>0</v>
      </c>
      <c r="G7077" s="2">
        <f>Electricity!H7102</f>
        <v>0</v>
      </c>
      <c r="H7077" s="2">
        <f>Electricity!I7102</f>
        <v>0</v>
      </c>
      <c r="I7077" s="2">
        <f>Electricity!J7102</f>
        <v>0</v>
      </c>
    </row>
    <row r="7078" spans="2:9" x14ac:dyDescent="0.35">
      <c r="B7078" s="458" t="str">
        <f t="shared" si="111"/>
        <v>10/22/2019 08:00:00 AM</v>
      </c>
      <c r="C7078" s="458">
        <v>43760</v>
      </c>
      <c r="D7078" s="459">
        <v>0.33333333333333337</v>
      </c>
      <c r="E7078" s="2">
        <f>Electricity!F7103</f>
        <v>0</v>
      </c>
      <c r="F7078" s="2">
        <f>Electricity!G7103</f>
        <v>0</v>
      </c>
      <c r="G7078" s="2">
        <f>Electricity!H7103</f>
        <v>0</v>
      </c>
      <c r="H7078" s="2">
        <f>Electricity!I7103</f>
        <v>0</v>
      </c>
      <c r="I7078" s="2">
        <f>Electricity!J7103</f>
        <v>0</v>
      </c>
    </row>
    <row r="7079" spans="2:9" x14ac:dyDescent="0.35">
      <c r="B7079" s="458" t="str">
        <f t="shared" si="111"/>
        <v>10/22/2019 09:00:00 AM</v>
      </c>
      <c r="C7079" s="458">
        <v>43760</v>
      </c>
      <c r="D7079" s="459">
        <v>0.375</v>
      </c>
      <c r="E7079" s="2">
        <f>Electricity!F7104</f>
        <v>0</v>
      </c>
      <c r="F7079" s="2">
        <f>Electricity!G7104</f>
        <v>0</v>
      </c>
      <c r="G7079" s="2">
        <f>Electricity!H7104</f>
        <v>0</v>
      </c>
      <c r="H7079" s="2">
        <f>Electricity!I7104</f>
        <v>0</v>
      </c>
      <c r="I7079" s="2">
        <f>Electricity!J7104</f>
        <v>0</v>
      </c>
    </row>
    <row r="7080" spans="2:9" x14ac:dyDescent="0.35">
      <c r="B7080" s="458" t="str">
        <f t="shared" si="111"/>
        <v>10/22/2019 10:00:00 AM</v>
      </c>
      <c r="C7080" s="458">
        <v>43760</v>
      </c>
      <c r="D7080" s="459">
        <v>0.41666666666666669</v>
      </c>
      <c r="E7080" s="2">
        <f>Electricity!F7105</f>
        <v>0</v>
      </c>
      <c r="F7080" s="2">
        <f>Electricity!G7105</f>
        <v>0</v>
      </c>
      <c r="G7080" s="2">
        <f>Electricity!H7105</f>
        <v>0</v>
      </c>
      <c r="H7080" s="2">
        <f>Electricity!I7105</f>
        <v>0</v>
      </c>
      <c r="I7080" s="2">
        <f>Electricity!J7105</f>
        <v>0</v>
      </c>
    </row>
    <row r="7081" spans="2:9" x14ac:dyDescent="0.35">
      <c r="B7081" s="458" t="str">
        <f t="shared" si="111"/>
        <v>10/22/2019 11:00:00 AM</v>
      </c>
      <c r="C7081" s="458">
        <v>43760</v>
      </c>
      <c r="D7081" s="459">
        <v>0.45833333333333337</v>
      </c>
      <c r="E7081" s="2">
        <f>Electricity!F7106</f>
        <v>0</v>
      </c>
      <c r="F7081" s="2">
        <f>Electricity!G7106</f>
        <v>0</v>
      </c>
      <c r="G7081" s="2">
        <f>Electricity!H7106</f>
        <v>0</v>
      </c>
      <c r="H7081" s="2">
        <f>Electricity!I7106</f>
        <v>0</v>
      </c>
      <c r="I7081" s="2">
        <f>Electricity!J7106</f>
        <v>0</v>
      </c>
    </row>
    <row r="7082" spans="2:9" x14ac:dyDescent="0.35">
      <c r="B7082" s="458" t="str">
        <f t="shared" si="111"/>
        <v>10/22/2019 12:00:00 PM</v>
      </c>
      <c r="C7082" s="458">
        <v>43760</v>
      </c>
      <c r="D7082" s="459">
        <v>0.50000000000000011</v>
      </c>
      <c r="E7082" s="2">
        <f>Electricity!F7107</f>
        <v>0</v>
      </c>
      <c r="F7082" s="2">
        <f>Electricity!G7107</f>
        <v>0</v>
      </c>
      <c r="G7082" s="2">
        <f>Electricity!H7107</f>
        <v>0</v>
      </c>
      <c r="H7082" s="2">
        <f>Electricity!I7107</f>
        <v>0</v>
      </c>
      <c r="I7082" s="2">
        <f>Electricity!J7107</f>
        <v>0</v>
      </c>
    </row>
    <row r="7083" spans="2:9" x14ac:dyDescent="0.35">
      <c r="B7083" s="458" t="str">
        <f t="shared" si="111"/>
        <v>10/22/2019 01:00:00 PM</v>
      </c>
      <c r="C7083" s="458">
        <v>43760</v>
      </c>
      <c r="D7083" s="459">
        <v>0.54166666666666674</v>
      </c>
      <c r="E7083" s="2">
        <f>Electricity!F7108</f>
        <v>0</v>
      </c>
      <c r="F7083" s="2">
        <f>Electricity!G7108</f>
        <v>0</v>
      </c>
      <c r="G7083" s="2">
        <f>Electricity!H7108</f>
        <v>0</v>
      </c>
      <c r="H7083" s="2">
        <f>Electricity!I7108</f>
        <v>0</v>
      </c>
      <c r="I7083" s="2">
        <f>Electricity!J7108</f>
        <v>0</v>
      </c>
    </row>
    <row r="7084" spans="2:9" x14ac:dyDescent="0.35">
      <c r="B7084" s="458" t="str">
        <f t="shared" si="111"/>
        <v>10/22/2019 02:00:00 PM</v>
      </c>
      <c r="C7084" s="458">
        <v>43760</v>
      </c>
      <c r="D7084" s="459">
        <v>0.58333333333333337</v>
      </c>
      <c r="E7084" s="2">
        <f>Electricity!F7109</f>
        <v>0</v>
      </c>
      <c r="F7084" s="2">
        <f>Electricity!G7109</f>
        <v>0</v>
      </c>
      <c r="G7084" s="2">
        <f>Electricity!H7109</f>
        <v>0</v>
      </c>
      <c r="H7084" s="2">
        <f>Electricity!I7109</f>
        <v>0</v>
      </c>
      <c r="I7084" s="2">
        <f>Electricity!J7109</f>
        <v>0</v>
      </c>
    </row>
    <row r="7085" spans="2:9" x14ac:dyDescent="0.35">
      <c r="B7085" s="458" t="str">
        <f t="shared" si="111"/>
        <v>10/22/2019 03:00:00 PM</v>
      </c>
      <c r="C7085" s="458">
        <v>43760</v>
      </c>
      <c r="D7085" s="459">
        <v>0.62500000000000011</v>
      </c>
      <c r="E7085" s="2">
        <f>Electricity!F7110</f>
        <v>0</v>
      </c>
      <c r="F7085" s="2">
        <f>Electricity!G7110</f>
        <v>0</v>
      </c>
      <c r="G7085" s="2">
        <f>Electricity!H7110</f>
        <v>0</v>
      </c>
      <c r="H7085" s="2">
        <f>Electricity!I7110</f>
        <v>0</v>
      </c>
      <c r="I7085" s="2">
        <f>Electricity!J7110</f>
        <v>0</v>
      </c>
    </row>
    <row r="7086" spans="2:9" x14ac:dyDescent="0.35">
      <c r="B7086" s="458" t="str">
        <f t="shared" si="111"/>
        <v>10/22/2019 04:00:00 PM</v>
      </c>
      <c r="C7086" s="458">
        <v>43760</v>
      </c>
      <c r="D7086" s="459">
        <v>0.66666666666666674</v>
      </c>
      <c r="E7086" s="2">
        <f>Electricity!F7111</f>
        <v>0</v>
      </c>
      <c r="F7086" s="2">
        <f>Electricity!G7111</f>
        <v>0</v>
      </c>
      <c r="G7086" s="2">
        <f>Electricity!H7111</f>
        <v>0</v>
      </c>
      <c r="H7086" s="2">
        <f>Electricity!I7111</f>
        <v>0</v>
      </c>
      <c r="I7086" s="2">
        <f>Electricity!J7111</f>
        <v>0</v>
      </c>
    </row>
    <row r="7087" spans="2:9" x14ac:dyDescent="0.35">
      <c r="B7087" s="458" t="str">
        <f t="shared" si="111"/>
        <v>10/22/2019 05:00:00 PM</v>
      </c>
      <c r="C7087" s="458">
        <v>43760</v>
      </c>
      <c r="D7087" s="459">
        <v>0.70833333333333337</v>
      </c>
      <c r="E7087" s="2">
        <f>Electricity!F7112</f>
        <v>0</v>
      </c>
      <c r="F7087" s="2">
        <f>Electricity!G7112</f>
        <v>0</v>
      </c>
      <c r="G7087" s="2">
        <f>Electricity!H7112</f>
        <v>0</v>
      </c>
      <c r="H7087" s="2">
        <f>Electricity!I7112</f>
        <v>0</v>
      </c>
      <c r="I7087" s="2">
        <f>Electricity!J7112</f>
        <v>0</v>
      </c>
    </row>
    <row r="7088" spans="2:9" x14ac:dyDescent="0.35">
      <c r="B7088" s="458" t="str">
        <f t="shared" si="111"/>
        <v>10/22/2019 06:00:00 PM</v>
      </c>
      <c r="C7088" s="458">
        <v>43760</v>
      </c>
      <c r="D7088" s="459">
        <v>0.75000000000000011</v>
      </c>
      <c r="E7088" s="2">
        <f>Electricity!F7113</f>
        <v>0</v>
      </c>
      <c r="F7088" s="2">
        <f>Electricity!G7113</f>
        <v>0</v>
      </c>
      <c r="G7088" s="2">
        <f>Electricity!H7113</f>
        <v>0</v>
      </c>
      <c r="H7088" s="2">
        <f>Electricity!I7113</f>
        <v>0</v>
      </c>
      <c r="I7088" s="2">
        <f>Electricity!J7113</f>
        <v>0</v>
      </c>
    </row>
    <row r="7089" spans="2:9" x14ac:dyDescent="0.35">
      <c r="B7089" s="458" t="str">
        <f t="shared" si="111"/>
        <v>10/22/2019 07:00:00 PM</v>
      </c>
      <c r="C7089" s="458">
        <v>43760</v>
      </c>
      <c r="D7089" s="459">
        <v>0.79166666666666674</v>
      </c>
      <c r="E7089" s="2">
        <f>Electricity!F7114</f>
        <v>0</v>
      </c>
      <c r="F7089" s="2">
        <f>Electricity!G7114</f>
        <v>0</v>
      </c>
      <c r="G7089" s="2">
        <f>Electricity!H7114</f>
        <v>0</v>
      </c>
      <c r="H7089" s="2">
        <f>Electricity!I7114</f>
        <v>0</v>
      </c>
      <c r="I7089" s="2">
        <f>Electricity!J7114</f>
        <v>0</v>
      </c>
    </row>
    <row r="7090" spans="2:9" x14ac:dyDescent="0.35">
      <c r="B7090" s="458" t="str">
        <f t="shared" si="111"/>
        <v>10/22/2019 08:00:00 PM</v>
      </c>
      <c r="C7090" s="458">
        <v>43760</v>
      </c>
      <c r="D7090" s="459">
        <v>0.83333333333333337</v>
      </c>
      <c r="E7090" s="2">
        <f>Electricity!F7115</f>
        <v>0</v>
      </c>
      <c r="F7090" s="2">
        <f>Electricity!G7115</f>
        <v>0</v>
      </c>
      <c r="G7090" s="2">
        <f>Electricity!H7115</f>
        <v>0</v>
      </c>
      <c r="H7090" s="2">
        <f>Electricity!I7115</f>
        <v>0</v>
      </c>
      <c r="I7090" s="2">
        <f>Electricity!J7115</f>
        <v>0</v>
      </c>
    </row>
    <row r="7091" spans="2:9" x14ac:dyDescent="0.35">
      <c r="B7091" s="458" t="str">
        <f t="shared" si="111"/>
        <v>10/22/2019 09:00:00 PM</v>
      </c>
      <c r="C7091" s="458">
        <v>43760</v>
      </c>
      <c r="D7091" s="459">
        <v>0.87500000000000011</v>
      </c>
      <c r="E7091" s="2">
        <f>Electricity!F7116</f>
        <v>0</v>
      </c>
      <c r="F7091" s="2">
        <f>Electricity!G7116</f>
        <v>0</v>
      </c>
      <c r="G7091" s="2">
        <f>Electricity!H7116</f>
        <v>0</v>
      </c>
      <c r="H7091" s="2">
        <f>Electricity!I7116</f>
        <v>0</v>
      </c>
      <c r="I7091" s="2">
        <f>Electricity!J7116</f>
        <v>0</v>
      </c>
    </row>
    <row r="7092" spans="2:9" x14ac:dyDescent="0.35">
      <c r="B7092" s="458" t="str">
        <f t="shared" si="111"/>
        <v>10/22/2019 10:00:00 PM</v>
      </c>
      <c r="C7092" s="458">
        <v>43760</v>
      </c>
      <c r="D7092" s="459">
        <v>0.91666666666666674</v>
      </c>
      <c r="E7092" s="2">
        <f>Electricity!F7117</f>
        <v>0</v>
      </c>
      <c r="F7092" s="2">
        <f>Electricity!G7117</f>
        <v>0</v>
      </c>
      <c r="G7092" s="2">
        <f>Electricity!H7117</f>
        <v>0</v>
      </c>
      <c r="H7092" s="2">
        <f>Electricity!I7117</f>
        <v>0</v>
      </c>
      <c r="I7092" s="2">
        <f>Electricity!J7117</f>
        <v>0</v>
      </c>
    </row>
    <row r="7093" spans="2:9" x14ac:dyDescent="0.35">
      <c r="B7093" s="458" t="str">
        <f t="shared" si="111"/>
        <v>10/22/2019 11:00:00 PM</v>
      </c>
      <c r="C7093" s="458">
        <v>43760</v>
      </c>
      <c r="D7093" s="459">
        <v>0.95833333333333337</v>
      </c>
      <c r="E7093" s="2">
        <f>Electricity!F7118</f>
        <v>0</v>
      </c>
      <c r="F7093" s="2">
        <f>Electricity!G7118</f>
        <v>0</v>
      </c>
      <c r="G7093" s="2">
        <f>Electricity!H7118</f>
        <v>0</v>
      </c>
      <c r="H7093" s="2">
        <f>Electricity!I7118</f>
        <v>0</v>
      </c>
      <c r="I7093" s="2">
        <f>Electricity!J7118</f>
        <v>0</v>
      </c>
    </row>
    <row r="7094" spans="2:9" x14ac:dyDescent="0.35">
      <c r="B7094" s="458" t="str">
        <f t="shared" si="111"/>
        <v>10/23/2019 12:00:00 AM</v>
      </c>
      <c r="C7094" s="458">
        <v>43761</v>
      </c>
      <c r="D7094" s="459">
        <v>3.1225022567582528E-17</v>
      </c>
      <c r="E7094" s="2">
        <f>Electricity!F7119</f>
        <v>0</v>
      </c>
      <c r="F7094" s="2">
        <f>Electricity!G7119</f>
        <v>0</v>
      </c>
      <c r="G7094" s="2">
        <f>Electricity!H7119</f>
        <v>0</v>
      </c>
      <c r="H7094" s="2">
        <f>Electricity!I7119</f>
        <v>0</v>
      </c>
      <c r="I7094" s="2">
        <f>Electricity!J7119</f>
        <v>0</v>
      </c>
    </row>
    <row r="7095" spans="2:9" x14ac:dyDescent="0.35">
      <c r="B7095" s="458" t="str">
        <f t="shared" si="111"/>
        <v>10/23/2019 01:00:00 AM</v>
      </c>
      <c r="C7095" s="458">
        <v>43761</v>
      </c>
      <c r="D7095" s="459">
        <v>4.1666666666666699E-2</v>
      </c>
      <c r="E7095" s="2">
        <f>Electricity!F7120</f>
        <v>0</v>
      </c>
      <c r="F7095" s="2">
        <f>Electricity!G7120</f>
        <v>0</v>
      </c>
      <c r="G7095" s="2">
        <f>Electricity!H7120</f>
        <v>0</v>
      </c>
      <c r="H7095" s="2">
        <f>Electricity!I7120</f>
        <v>0</v>
      </c>
      <c r="I7095" s="2">
        <f>Electricity!J7120</f>
        <v>0</v>
      </c>
    </row>
    <row r="7096" spans="2:9" x14ac:dyDescent="0.35">
      <c r="B7096" s="458" t="str">
        <f t="shared" si="111"/>
        <v>10/23/2019 02:00:00 AM</v>
      </c>
      <c r="C7096" s="458">
        <v>43761</v>
      </c>
      <c r="D7096" s="459">
        <v>8.333333333333337E-2</v>
      </c>
      <c r="E7096" s="2">
        <f>Electricity!F7121</f>
        <v>0</v>
      </c>
      <c r="F7096" s="2">
        <f>Electricity!G7121</f>
        <v>0</v>
      </c>
      <c r="G7096" s="2">
        <f>Electricity!H7121</f>
        <v>0</v>
      </c>
      <c r="H7096" s="2">
        <f>Electricity!I7121</f>
        <v>0</v>
      </c>
      <c r="I7096" s="2">
        <f>Electricity!J7121</f>
        <v>0</v>
      </c>
    </row>
    <row r="7097" spans="2:9" x14ac:dyDescent="0.35">
      <c r="B7097" s="458" t="str">
        <f t="shared" si="111"/>
        <v>10/23/2019 03:00:00 AM</v>
      </c>
      <c r="C7097" s="458">
        <v>43761</v>
      </c>
      <c r="D7097" s="459">
        <v>0.12500000000000006</v>
      </c>
      <c r="E7097" s="2">
        <f>Electricity!F7122</f>
        <v>0</v>
      </c>
      <c r="F7097" s="2">
        <f>Electricity!G7122</f>
        <v>0</v>
      </c>
      <c r="G7097" s="2">
        <f>Electricity!H7122</f>
        <v>0</v>
      </c>
      <c r="H7097" s="2">
        <f>Electricity!I7122</f>
        <v>0</v>
      </c>
      <c r="I7097" s="2">
        <f>Electricity!J7122</f>
        <v>0</v>
      </c>
    </row>
    <row r="7098" spans="2:9" x14ac:dyDescent="0.35">
      <c r="B7098" s="458" t="str">
        <f t="shared" si="111"/>
        <v>10/23/2019 04:00:00 AM</v>
      </c>
      <c r="C7098" s="458">
        <v>43761</v>
      </c>
      <c r="D7098" s="459">
        <v>0.16666666666666669</v>
      </c>
      <c r="E7098" s="2">
        <f>Electricity!F7123</f>
        <v>0</v>
      </c>
      <c r="F7098" s="2">
        <f>Electricity!G7123</f>
        <v>0</v>
      </c>
      <c r="G7098" s="2">
        <f>Electricity!H7123</f>
        <v>0</v>
      </c>
      <c r="H7098" s="2">
        <f>Electricity!I7123</f>
        <v>0</v>
      </c>
      <c r="I7098" s="2">
        <f>Electricity!J7123</f>
        <v>0</v>
      </c>
    </row>
    <row r="7099" spans="2:9" x14ac:dyDescent="0.35">
      <c r="B7099" s="458" t="str">
        <f t="shared" si="111"/>
        <v>10/23/2019 05:00:00 AM</v>
      </c>
      <c r="C7099" s="458">
        <v>43761</v>
      </c>
      <c r="D7099" s="459">
        <v>0.20833333333333337</v>
      </c>
      <c r="E7099" s="2">
        <f>Electricity!F7124</f>
        <v>0</v>
      </c>
      <c r="F7099" s="2">
        <f>Electricity!G7124</f>
        <v>0</v>
      </c>
      <c r="G7099" s="2">
        <f>Electricity!H7124</f>
        <v>0</v>
      </c>
      <c r="H7099" s="2">
        <f>Electricity!I7124</f>
        <v>0</v>
      </c>
      <c r="I7099" s="2">
        <f>Electricity!J7124</f>
        <v>0</v>
      </c>
    </row>
    <row r="7100" spans="2:9" x14ac:dyDescent="0.35">
      <c r="B7100" s="458" t="str">
        <f t="shared" si="111"/>
        <v>10/23/2019 06:00:00 AM</v>
      </c>
      <c r="C7100" s="458">
        <v>43761</v>
      </c>
      <c r="D7100" s="459">
        <v>0.25</v>
      </c>
      <c r="E7100" s="2">
        <f>Electricity!F7125</f>
        <v>0</v>
      </c>
      <c r="F7100" s="2">
        <f>Electricity!G7125</f>
        <v>0</v>
      </c>
      <c r="G7100" s="2">
        <f>Electricity!H7125</f>
        <v>0</v>
      </c>
      <c r="H7100" s="2">
        <f>Electricity!I7125</f>
        <v>0</v>
      </c>
      <c r="I7100" s="2">
        <f>Electricity!J7125</f>
        <v>0</v>
      </c>
    </row>
    <row r="7101" spans="2:9" x14ac:dyDescent="0.35">
      <c r="B7101" s="458" t="str">
        <f t="shared" si="111"/>
        <v>10/23/2019 07:00:00 AM</v>
      </c>
      <c r="C7101" s="458">
        <v>43761</v>
      </c>
      <c r="D7101" s="459">
        <v>0.29166666666666669</v>
      </c>
      <c r="E7101" s="2">
        <f>Electricity!F7126</f>
        <v>0</v>
      </c>
      <c r="F7101" s="2">
        <f>Electricity!G7126</f>
        <v>0</v>
      </c>
      <c r="G7101" s="2">
        <f>Electricity!H7126</f>
        <v>0</v>
      </c>
      <c r="H7101" s="2">
        <f>Electricity!I7126</f>
        <v>0</v>
      </c>
      <c r="I7101" s="2">
        <f>Electricity!J7126</f>
        <v>0</v>
      </c>
    </row>
    <row r="7102" spans="2:9" x14ac:dyDescent="0.35">
      <c r="B7102" s="458" t="str">
        <f t="shared" si="111"/>
        <v>10/23/2019 08:00:00 AM</v>
      </c>
      <c r="C7102" s="458">
        <v>43761</v>
      </c>
      <c r="D7102" s="459">
        <v>0.33333333333333337</v>
      </c>
      <c r="E7102" s="2">
        <f>Electricity!F7127</f>
        <v>0</v>
      </c>
      <c r="F7102" s="2">
        <f>Electricity!G7127</f>
        <v>0</v>
      </c>
      <c r="G7102" s="2">
        <f>Electricity!H7127</f>
        <v>0</v>
      </c>
      <c r="H7102" s="2">
        <f>Electricity!I7127</f>
        <v>0</v>
      </c>
      <c r="I7102" s="2">
        <f>Electricity!J7127</f>
        <v>0</v>
      </c>
    </row>
    <row r="7103" spans="2:9" x14ac:dyDescent="0.35">
      <c r="B7103" s="458" t="str">
        <f t="shared" si="111"/>
        <v>10/23/2019 09:00:00 AM</v>
      </c>
      <c r="C7103" s="458">
        <v>43761</v>
      </c>
      <c r="D7103" s="459">
        <v>0.375</v>
      </c>
      <c r="E7103" s="2">
        <f>Electricity!F7128</f>
        <v>0</v>
      </c>
      <c r="F7103" s="2">
        <f>Electricity!G7128</f>
        <v>0</v>
      </c>
      <c r="G7103" s="2">
        <f>Electricity!H7128</f>
        <v>0</v>
      </c>
      <c r="H7103" s="2">
        <f>Electricity!I7128</f>
        <v>0</v>
      </c>
      <c r="I7103" s="2">
        <f>Electricity!J7128</f>
        <v>0</v>
      </c>
    </row>
    <row r="7104" spans="2:9" x14ac:dyDescent="0.35">
      <c r="B7104" s="458" t="str">
        <f t="shared" si="111"/>
        <v>10/23/2019 10:00:00 AM</v>
      </c>
      <c r="C7104" s="458">
        <v>43761</v>
      </c>
      <c r="D7104" s="459">
        <v>0.41666666666666669</v>
      </c>
      <c r="E7104" s="2">
        <f>Electricity!F7129</f>
        <v>0</v>
      </c>
      <c r="F7104" s="2">
        <f>Electricity!G7129</f>
        <v>0</v>
      </c>
      <c r="G7104" s="2">
        <f>Electricity!H7129</f>
        <v>0</v>
      </c>
      <c r="H7104" s="2">
        <f>Electricity!I7129</f>
        <v>0</v>
      </c>
      <c r="I7104" s="2">
        <f>Electricity!J7129</f>
        <v>0</v>
      </c>
    </row>
    <row r="7105" spans="2:9" x14ac:dyDescent="0.35">
      <c r="B7105" s="458" t="str">
        <f t="shared" si="111"/>
        <v>10/23/2019 11:00:00 AM</v>
      </c>
      <c r="C7105" s="458">
        <v>43761</v>
      </c>
      <c r="D7105" s="459">
        <v>0.45833333333333337</v>
      </c>
      <c r="E7105" s="2">
        <f>Electricity!F7130</f>
        <v>0</v>
      </c>
      <c r="F7105" s="2">
        <f>Electricity!G7130</f>
        <v>0</v>
      </c>
      <c r="G7105" s="2">
        <f>Electricity!H7130</f>
        <v>0</v>
      </c>
      <c r="H7105" s="2">
        <f>Electricity!I7130</f>
        <v>0</v>
      </c>
      <c r="I7105" s="2">
        <f>Electricity!J7130</f>
        <v>0</v>
      </c>
    </row>
    <row r="7106" spans="2:9" x14ac:dyDescent="0.35">
      <c r="B7106" s="458" t="str">
        <f t="shared" si="111"/>
        <v>10/23/2019 12:00:00 PM</v>
      </c>
      <c r="C7106" s="458">
        <v>43761</v>
      </c>
      <c r="D7106" s="459">
        <v>0.50000000000000011</v>
      </c>
      <c r="E7106" s="2">
        <f>Electricity!F7131</f>
        <v>0</v>
      </c>
      <c r="F7106" s="2">
        <f>Electricity!G7131</f>
        <v>0</v>
      </c>
      <c r="G7106" s="2">
        <f>Electricity!H7131</f>
        <v>0</v>
      </c>
      <c r="H7106" s="2">
        <f>Electricity!I7131</f>
        <v>0</v>
      </c>
      <c r="I7106" s="2">
        <f>Electricity!J7131</f>
        <v>0</v>
      </c>
    </row>
    <row r="7107" spans="2:9" x14ac:dyDescent="0.35">
      <c r="B7107" s="458" t="str">
        <f t="shared" si="111"/>
        <v>10/23/2019 01:00:00 PM</v>
      </c>
      <c r="C7107" s="458">
        <v>43761</v>
      </c>
      <c r="D7107" s="459">
        <v>0.54166666666666674</v>
      </c>
      <c r="E7107" s="2">
        <f>Electricity!F7132</f>
        <v>0</v>
      </c>
      <c r="F7107" s="2">
        <f>Electricity!G7132</f>
        <v>0</v>
      </c>
      <c r="G7107" s="2">
        <f>Electricity!H7132</f>
        <v>0</v>
      </c>
      <c r="H7107" s="2">
        <f>Electricity!I7132</f>
        <v>0</v>
      </c>
      <c r="I7107" s="2">
        <f>Electricity!J7132</f>
        <v>0</v>
      </c>
    </row>
    <row r="7108" spans="2:9" x14ac:dyDescent="0.35">
      <c r="B7108" s="458" t="str">
        <f t="shared" si="111"/>
        <v>10/23/2019 02:00:00 PM</v>
      </c>
      <c r="C7108" s="458">
        <v>43761</v>
      </c>
      <c r="D7108" s="459">
        <v>0.58333333333333337</v>
      </c>
      <c r="E7108" s="2">
        <f>Electricity!F7133</f>
        <v>0</v>
      </c>
      <c r="F7108" s="2">
        <f>Electricity!G7133</f>
        <v>0</v>
      </c>
      <c r="G7108" s="2">
        <f>Electricity!H7133</f>
        <v>0</v>
      </c>
      <c r="H7108" s="2">
        <f>Electricity!I7133</f>
        <v>0</v>
      </c>
      <c r="I7108" s="2">
        <f>Electricity!J7133</f>
        <v>0</v>
      </c>
    </row>
    <row r="7109" spans="2:9" x14ac:dyDescent="0.35">
      <c r="B7109" s="458" t="str">
        <f t="shared" si="111"/>
        <v>10/23/2019 03:00:00 PM</v>
      </c>
      <c r="C7109" s="458">
        <v>43761</v>
      </c>
      <c r="D7109" s="459">
        <v>0.62500000000000011</v>
      </c>
      <c r="E7109" s="2">
        <f>Electricity!F7134</f>
        <v>0</v>
      </c>
      <c r="F7109" s="2">
        <f>Electricity!G7134</f>
        <v>0</v>
      </c>
      <c r="G7109" s="2">
        <f>Electricity!H7134</f>
        <v>0</v>
      </c>
      <c r="H7109" s="2">
        <f>Electricity!I7134</f>
        <v>0</v>
      </c>
      <c r="I7109" s="2">
        <f>Electricity!J7134</f>
        <v>0</v>
      </c>
    </row>
    <row r="7110" spans="2:9" x14ac:dyDescent="0.35">
      <c r="B7110" s="458" t="str">
        <f t="shared" si="111"/>
        <v>10/23/2019 04:00:00 PM</v>
      </c>
      <c r="C7110" s="458">
        <v>43761</v>
      </c>
      <c r="D7110" s="459">
        <v>0.66666666666666674</v>
      </c>
      <c r="E7110" s="2">
        <f>Electricity!F7135</f>
        <v>0</v>
      </c>
      <c r="F7110" s="2">
        <f>Electricity!G7135</f>
        <v>0</v>
      </c>
      <c r="G7110" s="2">
        <f>Electricity!H7135</f>
        <v>0</v>
      </c>
      <c r="H7110" s="2">
        <f>Electricity!I7135</f>
        <v>0</v>
      </c>
      <c r="I7110" s="2">
        <f>Electricity!J7135</f>
        <v>0</v>
      </c>
    </row>
    <row r="7111" spans="2:9" x14ac:dyDescent="0.35">
      <c r="B7111" s="458" t="str">
        <f t="shared" si="111"/>
        <v>10/23/2019 05:00:00 PM</v>
      </c>
      <c r="C7111" s="458">
        <v>43761</v>
      </c>
      <c r="D7111" s="459">
        <v>0.70833333333333337</v>
      </c>
      <c r="E7111" s="2">
        <f>Electricity!F7136</f>
        <v>0</v>
      </c>
      <c r="F7111" s="2">
        <f>Electricity!G7136</f>
        <v>0</v>
      </c>
      <c r="G7111" s="2">
        <f>Electricity!H7136</f>
        <v>0</v>
      </c>
      <c r="H7111" s="2">
        <f>Electricity!I7136</f>
        <v>0</v>
      </c>
      <c r="I7111" s="2">
        <f>Electricity!J7136</f>
        <v>0</v>
      </c>
    </row>
    <row r="7112" spans="2:9" x14ac:dyDescent="0.35">
      <c r="B7112" s="458" t="str">
        <f t="shared" si="111"/>
        <v>10/23/2019 06:00:00 PM</v>
      </c>
      <c r="C7112" s="458">
        <v>43761</v>
      </c>
      <c r="D7112" s="459">
        <v>0.75000000000000011</v>
      </c>
      <c r="E7112" s="2">
        <f>Electricity!F7137</f>
        <v>0</v>
      </c>
      <c r="F7112" s="2">
        <f>Electricity!G7137</f>
        <v>0</v>
      </c>
      <c r="G7112" s="2">
        <f>Electricity!H7137</f>
        <v>0</v>
      </c>
      <c r="H7112" s="2">
        <f>Electricity!I7137</f>
        <v>0</v>
      </c>
      <c r="I7112" s="2">
        <f>Electricity!J7137</f>
        <v>0</v>
      </c>
    </row>
    <row r="7113" spans="2:9" x14ac:dyDescent="0.35">
      <c r="B7113" s="458" t="str">
        <f t="shared" si="111"/>
        <v>10/23/2019 07:00:00 PM</v>
      </c>
      <c r="C7113" s="458">
        <v>43761</v>
      </c>
      <c r="D7113" s="459">
        <v>0.79166666666666674</v>
      </c>
      <c r="E7113" s="2">
        <f>Electricity!F7138</f>
        <v>0</v>
      </c>
      <c r="F7113" s="2">
        <f>Electricity!G7138</f>
        <v>0</v>
      </c>
      <c r="G7113" s="2">
        <f>Electricity!H7138</f>
        <v>0</v>
      </c>
      <c r="H7113" s="2">
        <f>Electricity!I7138</f>
        <v>0</v>
      </c>
      <c r="I7113" s="2">
        <f>Electricity!J7138</f>
        <v>0</v>
      </c>
    </row>
    <row r="7114" spans="2:9" x14ac:dyDescent="0.35">
      <c r="B7114" s="458" t="str">
        <f t="shared" si="111"/>
        <v>10/23/2019 08:00:00 PM</v>
      </c>
      <c r="C7114" s="458">
        <v>43761</v>
      </c>
      <c r="D7114" s="459">
        <v>0.83333333333333337</v>
      </c>
      <c r="E7114" s="2">
        <f>Electricity!F7139</f>
        <v>0</v>
      </c>
      <c r="F7114" s="2">
        <f>Electricity!G7139</f>
        <v>0</v>
      </c>
      <c r="G7114" s="2">
        <f>Electricity!H7139</f>
        <v>0</v>
      </c>
      <c r="H7114" s="2">
        <f>Electricity!I7139</f>
        <v>0</v>
      </c>
      <c r="I7114" s="2">
        <f>Electricity!J7139</f>
        <v>0</v>
      </c>
    </row>
    <row r="7115" spans="2:9" x14ac:dyDescent="0.35">
      <c r="B7115" s="458" t="str">
        <f t="shared" si="111"/>
        <v>10/23/2019 09:00:00 PM</v>
      </c>
      <c r="C7115" s="458">
        <v>43761</v>
      </c>
      <c r="D7115" s="459">
        <v>0.87500000000000011</v>
      </c>
      <c r="E7115" s="2">
        <f>Electricity!F7140</f>
        <v>0</v>
      </c>
      <c r="F7115" s="2">
        <f>Electricity!G7140</f>
        <v>0</v>
      </c>
      <c r="G7115" s="2">
        <f>Electricity!H7140</f>
        <v>0</v>
      </c>
      <c r="H7115" s="2">
        <f>Electricity!I7140</f>
        <v>0</v>
      </c>
      <c r="I7115" s="2">
        <f>Electricity!J7140</f>
        <v>0</v>
      </c>
    </row>
    <row r="7116" spans="2:9" x14ac:dyDescent="0.35">
      <c r="B7116" s="458" t="str">
        <f t="shared" si="111"/>
        <v>10/23/2019 10:00:00 PM</v>
      </c>
      <c r="C7116" s="458">
        <v>43761</v>
      </c>
      <c r="D7116" s="459">
        <v>0.91666666666666674</v>
      </c>
      <c r="E7116" s="2">
        <f>Electricity!F7141</f>
        <v>0</v>
      </c>
      <c r="F7116" s="2">
        <f>Electricity!G7141</f>
        <v>0</v>
      </c>
      <c r="G7116" s="2">
        <f>Electricity!H7141</f>
        <v>0</v>
      </c>
      <c r="H7116" s="2">
        <f>Electricity!I7141</f>
        <v>0</v>
      </c>
      <c r="I7116" s="2">
        <f>Electricity!J7141</f>
        <v>0</v>
      </c>
    </row>
    <row r="7117" spans="2:9" x14ac:dyDescent="0.35">
      <c r="B7117" s="458" t="str">
        <f t="shared" si="111"/>
        <v>10/23/2019 11:00:00 PM</v>
      </c>
      <c r="C7117" s="458">
        <v>43761</v>
      </c>
      <c r="D7117" s="459">
        <v>0.95833333333333337</v>
      </c>
      <c r="E7117" s="2">
        <f>Electricity!F7142</f>
        <v>0</v>
      </c>
      <c r="F7117" s="2">
        <f>Electricity!G7142</f>
        <v>0</v>
      </c>
      <c r="G7117" s="2">
        <f>Electricity!H7142</f>
        <v>0</v>
      </c>
      <c r="H7117" s="2">
        <f>Electricity!I7142</f>
        <v>0</v>
      </c>
      <c r="I7117" s="2">
        <f>Electricity!J7142</f>
        <v>0</v>
      </c>
    </row>
    <row r="7118" spans="2:9" x14ac:dyDescent="0.35">
      <c r="B7118" s="458" t="str">
        <f t="shared" si="111"/>
        <v>10/24/2019 12:00:00 AM</v>
      </c>
      <c r="C7118" s="458">
        <v>43762</v>
      </c>
      <c r="D7118" s="459">
        <v>3.1225022567582528E-17</v>
      </c>
      <c r="E7118" s="2">
        <f>Electricity!F7143</f>
        <v>0</v>
      </c>
      <c r="F7118" s="2">
        <f>Electricity!G7143</f>
        <v>0</v>
      </c>
      <c r="G7118" s="2">
        <f>Electricity!H7143</f>
        <v>0</v>
      </c>
      <c r="H7118" s="2">
        <f>Electricity!I7143</f>
        <v>0</v>
      </c>
      <c r="I7118" s="2">
        <f>Electricity!J7143</f>
        <v>0</v>
      </c>
    </row>
    <row r="7119" spans="2:9" x14ac:dyDescent="0.35">
      <c r="B7119" s="458" t="str">
        <f t="shared" ref="B7119:B7182" si="112">CONCATENATE(TEXT(C7119,"mm/dd/yyyy")," ",TEXT(D7119,"hh:mm:ss AM/PM"))</f>
        <v>10/24/2019 01:00:00 AM</v>
      </c>
      <c r="C7119" s="458">
        <v>43762</v>
      </c>
      <c r="D7119" s="459">
        <v>4.1666666666666699E-2</v>
      </c>
      <c r="E7119" s="2">
        <f>Electricity!F7144</f>
        <v>0</v>
      </c>
      <c r="F7119" s="2">
        <f>Electricity!G7144</f>
        <v>0</v>
      </c>
      <c r="G7119" s="2">
        <f>Electricity!H7144</f>
        <v>0</v>
      </c>
      <c r="H7119" s="2">
        <f>Electricity!I7144</f>
        <v>0</v>
      </c>
      <c r="I7119" s="2">
        <f>Electricity!J7144</f>
        <v>0</v>
      </c>
    </row>
    <row r="7120" spans="2:9" x14ac:dyDescent="0.35">
      <c r="B7120" s="458" t="str">
        <f t="shared" si="112"/>
        <v>10/24/2019 02:00:00 AM</v>
      </c>
      <c r="C7120" s="458">
        <v>43762</v>
      </c>
      <c r="D7120" s="459">
        <v>8.333333333333337E-2</v>
      </c>
      <c r="E7120" s="2">
        <f>Electricity!F7145</f>
        <v>0</v>
      </c>
      <c r="F7120" s="2">
        <f>Electricity!G7145</f>
        <v>0</v>
      </c>
      <c r="G7120" s="2">
        <f>Electricity!H7145</f>
        <v>0</v>
      </c>
      <c r="H7120" s="2">
        <f>Electricity!I7145</f>
        <v>0</v>
      </c>
      <c r="I7120" s="2">
        <f>Electricity!J7145</f>
        <v>0</v>
      </c>
    </row>
    <row r="7121" spans="2:9" x14ac:dyDescent="0.35">
      <c r="B7121" s="458" t="str">
        <f t="shared" si="112"/>
        <v>10/24/2019 03:00:00 AM</v>
      </c>
      <c r="C7121" s="458">
        <v>43762</v>
      </c>
      <c r="D7121" s="459">
        <v>0.12500000000000006</v>
      </c>
      <c r="E7121" s="2">
        <f>Electricity!F7146</f>
        <v>0</v>
      </c>
      <c r="F7121" s="2">
        <f>Electricity!G7146</f>
        <v>0</v>
      </c>
      <c r="G7121" s="2">
        <f>Electricity!H7146</f>
        <v>0</v>
      </c>
      <c r="H7121" s="2">
        <f>Electricity!I7146</f>
        <v>0</v>
      </c>
      <c r="I7121" s="2">
        <f>Electricity!J7146</f>
        <v>0</v>
      </c>
    </row>
    <row r="7122" spans="2:9" x14ac:dyDescent="0.35">
      <c r="B7122" s="458" t="str">
        <f t="shared" si="112"/>
        <v>10/24/2019 04:00:00 AM</v>
      </c>
      <c r="C7122" s="458">
        <v>43762</v>
      </c>
      <c r="D7122" s="459">
        <v>0.16666666666666669</v>
      </c>
      <c r="E7122" s="2">
        <f>Electricity!F7147</f>
        <v>0</v>
      </c>
      <c r="F7122" s="2">
        <f>Electricity!G7147</f>
        <v>0</v>
      </c>
      <c r="G7122" s="2">
        <f>Electricity!H7147</f>
        <v>0</v>
      </c>
      <c r="H7122" s="2">
        <f>Electricity!I7147</f>
        <v>0</v>
      </c>
      <c r="I7122" s="2">
        <f>Electricity!J7147</f>
        <v>0</v>
      </c>
    </row>
    <row r="7123" spans="2:9" x14ac:dyDescent="0.35">
      <c r="B7123" s="458" t="str">
        <f t="shared" si="112"/>
        <v>10/24/2019 05:00:00 AM</v>
      </c>
      <c r="C7123" s="458">
        <v>43762</v>
      </c>
      <c r="D7123" s="459">
        <v>0.20833333333333337</v>
      </c>
      <c r="E7123" s="2">
        <f>Electricity!F7148</f>
        <v>0</v>
      </c>
      <c r="F7123" s="2">
        <f>Electricity!G7148</f>
        <v>0</v>
      </c>
      <c r="G7123" s="2">
        <f>Electricity!H7148</f>
        <v>0</v>
      </c>
      <c r="H7123" s="2">
        <f>Electricity!I7148</f>
        <v>0</v>
      </c>
      <c r="I7123" s="2">
        <f>Electricity!J7148</f>
        <v>0</v>
      </c>
    </row>
    <row r="7124" spans="2:9" x14ac:dyDescent="0.35">
      <c r="B7124" s="458" t="str">
        <f t="shared" si="112"/>
        <v>10/24/2019 06:00:00 AM</v>
      </c>
      <c r="C7124" s="458">
        <v>43762</v>
      </c>
      <c r="D7124" s="459">
        <v>0.25</v>
      </c>
      <c r="E7124" s="2">
        <f>Electricity!F7149</f>
        <v>0</v>
      </c>
      <c r="F7124" s="2">
        <f>Electricity!G7149</f>
        <v>0</v>
      </c>
      <c r="G7124" s="2">
        <f>Electricity!H7149</f>
        <v>0</v>
      </c>
      <c r="H7124" s="2">
        <f>Electricity!I7149</f>
        <v>0</v>
      </c>
      <c r="I7124" s="2">
        <f>Electricity!J7149</f>
        <v>0</v>
      </c>
    </row>
    <row r="7125" spans="2:9" x14ac:dyDescent="0.35">
      <c r="B7125" s="458" t="str">
        <f t="shared" si="112"/>
        <v>10/24/2019 07:00:00 AM</v>
      </c>
      <c r="C7125" s="458">
        <v>43762</v>
      </c>
      <c r="D7125" s="459">
        <v>0.29166666666666669</v>
      </c>
      <c r="E7125" s="2">
        <f>Electricity!F7150</f>
        <v>0</v>
      </c>
      <c r="F7125" s="2">
        <f>Electricity!G7150</f>
        <v>0</v>
      </c>
      <c r="G7125" s="2">
        <f>Electricity!H7150</f>
        <v>0</v>
      </c>
      <c r="H7125" s="2">
        <f>Electricity!I7150</f>
        <v>0</v>
      </c>
      <c r="I7125" s="2">
        <f>Electricity!J7150</f>
        <v>0</v>
      </c>
    </row>
    <row r="7126" spans="2:9" x14ac:dyDescent="0.35">
      <c r="B7126" s="458" t="str">
        <f t="shared" si="112"/>
        <v>10/24/2019 08:00:00 AM</v>
      </c>
      <c r="C7126" s="458">
        <v>43762</v>
      </c>
      <c r="D7126" s="459">
        <v>0.33333333333333337</v>
      </c>
      <c r="E7126" s="2">
        <f>Electricity!F7151</f>
        <v>0</v>
      </c>
      <c r="F7126" s="2">
        <f>Electricity!G7151</f>
        <v>0</v>
      </c>
      <c r="G7126" s="2">
        <f>Electricity!H7151</f>
        <v>0</v>
      </c>
      <c r="H7126" s="2">
        <f>Electricity!I7151</f>
        <v>0</v>
      </c>
      <c r="I7126" s="2">
        <f>Electricity!J7151</f>
        <v>0</v>
      </c>
    </row>
    <row r="7127" spans="2:9" x14ac:dyDescent="0.35">
      <c r="B7127" s="458" t="str">
        <f t="shared" si="112"/>
        <v>10/24/2019 09:00:00 AM</v>
      </c>
      <c r="C7127" s="458">
        <v>43762</v>
      </c>
      <c r="D7127" s="459">
        <v>0.375</v>
      </c>
      <c r="E7127" s="2">
        <f>Electricity!F7152</f>
        <v>0</v>
      </c>
      <c r="F7127" s="2">
        <f>Electricity!G7152</f>
        <v>0</v>
      </c>
      <c r="G7127" s="2">
        <f>Electricity!H7152</f>
        <v>0</v>
      </c>
      <c r="H7127" s="2">
        <f>Electricity!I7152</f>
        <v>0</v>
      </c>
      <c r="I7127" s="2">
        <f>Electricity!J7152</f>
        <v>0</v>
      </c>
    </row>
    <row r="7128" spans="2:9" x14ac:dyDescent="0.35">
      <c r="B7128" s="458" t="str">
        <f t="shared" si="112"/>
        <v>10/24/2019 10:00:00 AM</v>
      </c>
      <c r="C7128" s="458">
        <v>43762</v>
      </c>
      <c r="D7128" s="459">
        <v>0.41666666666666669</v>
      </c>
      <c r="E7128" s="2">
        <f>Electricity!F7153</f>
        <v>0</v>
      </c>
      <c r="F7128" s="2">
        <f>Electricity!G7153</f>
        <v>0</v>
      </c>
      <c r="G7128" s="2">
        <f>Electricity!H7153</f>
        <v>0</v>
      </c>
      <c r="H7128" s="2">
        <f>Electricity!I7153</f>
        <v>0</v>
      </c>
      <c r="I7128" s="2">
        <f>Electricity!J7153</f>
        <v>0</v>
      </c>
    </row>
    <row r="7129" spans="2:9" x14ac:dyDescent="0.35">
      <c r="B7129" s="458" t="str">
        <f t="shared" si="112"/>
        <v>10/24/2019 11:00:00 AM</v>
      </c>
      <c r="C7129" s="458">
        <v>43762</v>
      </c>
      <c r="D7129" s="459">
        <v>0.45833333333333337</v>
      </c>
      <c r="E7129" s="2">
        <f>Electricity!F7154</f>
        <v>0</v>
      </c>
      <c r="F7129" s="2">
        <f>Electricity!G7154</f>
        <v>0</v>
      </c>
      <c r="G7129" s="2">
        <f>Electricity!H7154</f>
        <v>0</v>
      </c>
      <c r="H7129" s="2">
        <f>Electricity!I7154</f>
        <v>0</v>
      </c>
      <c r="I7129" s="2">
        <f>Electricity!J7154</f>
        <v>0</v>
      </c>
    </row>
    <row r="7130" spans="2:9" x14ac:dyDescent="0.35">
      <c r="B7130" s="458" t="str">
        <f t="shared" si="112"/>
        <v>10/24/2019 12:00:00 PM</v>
      </c>
      <c r="C7130" s="458">
        <v>43762</v>
      </c>
      <c r="D7130" s="459">
        <v>0.50000000000000011</v>
      </c>
      <c r="E7130" s="2">
        <f>Electricity!F7155</f>
        <v>0</v>
      </c>
      <c r="F7130" s="2">
        <f>Electricity!G7155</f>
        <v>0</v>
      </c>
      <c r="G7130" s="2">
        <f>Electricity!H7155</f>
        <v>0</v>
      </c>
      <c r="H7130" s="2">
        <f>Electricity!I7155</f>
        <v>0</v>
      </c>
      <c r="I7130" s="2">
        <f>Electricity!J7155</f>
        <v>0</v>
      </c>
    </row>
    <row r="7131" spans="2:9" x14ac:dyDescent="0.35">
      <c r="B7131" s="458" t="str">
        <f t="shared" si="112"/>
        <v>10/24/2019 01:00:00 PM</v>
      </c>
      <c r="C7131" s="458">
        <v>43762</v>
      </c>
      <c r="D7131" s="459">
        <v>0.54166666666666674</v>
      </c>
      <c r="E7131" s="2">
        <f>Electricity!F7156</f>
        <v>0</v>
      </c>
      <c r="F7131" s="2">
        <f>Electricity!G7156</f>
        <v>0</v>
      </c>
      <c r="G7131" s="2">
        <f>Electricity!H7156</f>
        <v>0</v>
      </c>
      <c r="H7131" s="2">
        <f>Electricity!I7156</f>
        <v>0</v>
      </c>
      <c r="I7131" s="2">
        <f>Electricity!J7156</f>
        <v>0</v>
      </c>
    </row>
    <row r="7132" spans="2:9" x14ac:dyDescent="0.35">
      <c r="B7132" s="458" t="str">
        <f t="shared" si="112"/>
        <v>10/24/2019 02:00:00 PM</v>
      </c>
      <c r="C7132" s="458">
        <v>43762</v>
      </c>
      <c r="D7132" s="459">
        <v>0.58333333333333337</v>
      </c>
      <c r="E7132" s="2">
        <f>Electricity!F7157</f>
        <v>0</v>
      </c>
      <c r="F7132" s="2">
        <f>Electricity!G7157</f>
        <v>0</v>
      </c>
      <c r="G7132" s="2">
        <f>Electricity!H7157</f>
        <v>0</v>
      </c>
      <c r="H7132" s="2">
        <f>Electricity!I7157</f>
        <v>0</v>
      </c>
      <c r="I7132" s="2">
        <f>Electricity!J7157</f>
        <v>0</v>
      </c>
    </row>
    <row r="7133" spans="2:9" x14ac:dyDescent="0.35">
      <c r="B7133" s="458" t="str">
        <f t="shared" si="112"/>
        <v>10/24/2019 03:00:00 PM</v>
      </c>
      <c r="C7133" s="458">
        <v>43762</v>
      </c>
      <c r="D7133" s="459">
        <v>0.62500000000000011</v>
      </c>
      <c r="E7133" s="2">
        <f>Electricity!F7158</f>
        <v>0</v>
      </c>
      <c r="F7133" s="2">
        <f>Electricity!G7158</f>
        <v>0</v>
      </c>
      <c r="G7133" s="2">
        <f>Electricity!H7158</f>
        <v>0</v>
      </c>
      <c r="H7133" s="2">
        <f>Electricity!I7158</f>
        <v>0</v>
      </c>
      <c r="I7133" s="2">
        <f>Electricity!J7158</f>
        <v>0</v>
      </c>
    </row>
    <row r="7134" spans="2:9" x14ac:dyDescent="0.35">
      <c r="B7134" s="458" t="str">
        <f t="shared" si="112"/>
        <v>10/24/2019 04:00:00 PM</v>
      </c>
      <c r="C7134" s="458">
        <v>43762</v>
      </c>
      <c r="D7134" s="459">
        <v>0.66666666666666674</v>
      </c>
      <c r="E7134" s="2">
        <f>Electricity!F7159</f>
        <v>0</v>
      </c>
      <c r="F7134" s="2">
        <f>Electricity!G7159</f>
        <v>0</v>
      </c>
      <c r="G7134" s="2">
        <f>Electricity!H7159</f>
        <v>0</v>
      </c>
      <c r="H7134" s="2">
        <f>Electricity!I7159</f>
        <v>0</v>
      </c>
      <c r="I7134" s="2">
        <f>Electricity!J7159</f>
        <v>0</v>
      </c>
    </row>
    <row r="7135" spans="2:9" x14ac:dyDescent="0.35">
      <c r="B7135" s="458" t="str">
        <f t="shared" si="112"/>
        <v>10/24/2019 05:00:00 PM</v>
      </c>
      <c r="C7135" s="458">
        <v>43762</v>
      </c>
      <c r="D7135" s="459">
        <v>0.70833333333333337</v>
      </c>
      <c r="E7135" s="2">
        <f>Electricity!F7160</f>
        <v>0</v>
      </c>
      <c r="F7135" s="2">
        <f>Electricity!G7160</f>
        <v>0</v>
      </c>
      <c r="G7135" s="2">
        <f>Electricity!H7160</f>
        <v>0</v>
      </c>
      <c r="H7135" s="2">
        <f>Electricity!I7160</f>
        <v>0</v>
      </c>
      <c r="I7135" s="2">
        <f>Electricity!J7160</f>
        <v>0</v>
      </c>
    </row>
    <row r="7136" spans="2:9" x14ac:dyDescent="0.35">
      <c r="B7136" s="458" t="str">
        <f t="shared" si="112"/>
        <v>10/24/2019 06:00:00 PM</v>
      </c>
      <c r="C7136" s="458">
        <v>43762</v>
      </c>
      <c r="D7136" s="459">
        <v>0.75000000000000011</v>
      </c>
      <c r="E7136" s="2">
        <f>Electricity!F7161</f>
        <v>0</v>
      </c>
      <c r="F7136" s="2">
        <f>Electricity!G7161</f>
        <v>0</v>
      </c>
      <c r="G7136" s="2">
        <f>Electricity!H7161</f>
        <v>0</v>
      </c>
      <c r="H7136" s="2">
        <f>Electricity!I7161</f>
        <v>0</v>
      </c>
      <c r="I7136" s="2">
        <f>Electricity!J7161</f>
        <v>0</v>
      </c>
    </row>
    <row r="7137" spans="2:9" x14ac:dyDescent="0.35">
      <c r="B7137" s="458" t="str">
        <f t="shared" si="112"/>
        <v>10/24/2019 07:00:00 PM</v>
      </c>
      <c r="C7137" s="458">
        <v>43762</v>
      </c>
      <c r="D7137" s="459">
        <v>0.79166666666666674</v>
      </c>
      <c r="E7137" s="2">
        <f>Electricity!F7162</f>
        <v>0</v>
      </c>
      <c r="F7137" s="2">
        <f>Electricity!G7162</f>
        <v>0</v>
      </c>
      <c r="G7137" s="2">
        <f>Electricity!H7162</f>
        <v>0</v>
      </c>
      <c r="H7137" s="2">
        <f>Electricity!I7162</f>
        <v>0</v>
      </c>
      <c r="I7137" s="2">
        <f>Electricity!J7162</f>
        <v>0</v>
      </c>
    </row>
    <row r="7138" spans="2:9" x14ac:dyDescent="0.35">
      <c r="B7138" s="458" t="str">
        <f t="shared" si="112"/>
        <v>10/24/2019 08:00:00 PM</v>
      </c>
      <c r="C7138" s="458">
        <v>43762</v>
      </c>
      <c r="D7138" s="459">
        <v>0.83333333333333337</v>
      </c>
      <c r="E7138" s="2">
        <f>Electricity!F7163</f>
        <v>0</v>
      </c>
      <c r="F7138" s="2">
        <f>Electricity!G7163</f>
        <v>0</v>
      </c>
      <c r="G7138" s="2">
        <f>Electricity!H7163</f>
        <v>0</v>
      </c>
      <c r="H7138" s="2">
        <f>Electricity!I7163</f>
        <v>0</v>
      </c>
      <c r="I7138" s="2">
        <f>Electricity!J7163</f>
        <v>0</v>
      </c>
    </row>
    <row r="7139" spans="2:9" x14ac:dyDescent="0.35">
      <c r="B7139" s="458" t="str">
        <f t="shared" si="112"/>
        <v>10/24/2019 09:00:00 PM</v>
      </c>
      <c r="C7139" s="458">
        <v>43762</v>
      </c>
      <c r="D7139" s="459">
        <v>0.87500000000000011</v>
      </c>
      <c r="E7139" s="2">
        <f>Electricity!F7164</f>
        <v>0</v>
      </c>
      <c r="F7139" s="2">
        <f>Electricity!G7164</f>
        <v>0</v>
      </c>
      <c r="G7139" s="2">
        <f>Electricity!H7164</f>
        <v>0</v>
      </c>
      <c r="H7139" s="2">
        <f>Electricity!I7164</f>
        <v>0</v>
      </c>
      <c r="I7139" s="2">
        <f>Electricity!J7164</f>
        <v>0</v>
      </c>
    </row>
    <row r="7140" spans="2:9" x14ac:dyDescent="0.35">
      <c r="B7140" s="458" t="str">
        <f t="shared" si="112"/>
        <v>10/24/2019 10:00:00 PM</v>
      </c>
      <c r="C7140" s="458">
        <v>43762</v>
      </c>
      <c r="D7140" s="459">
        <v>0.91666666666666674</v>
      </c>
      <c r="E7140" s="2">
        <f>Electricity!F7165</f>
        <v>0</v>
      </c>
      <c r="F7140" s="2">
        <f>Electricity!G7165</f>
        <v>0</v>
      </c>
      <c r="G7140" s="2">
        <f>Electricity!H7165</f>
        <v>0</v>
      </c>
      <c r="H7140" s="2">
        <f>Electricity!I7165</f>
        <v>0</v>
      </c>
      <c r="I7140" s="2">
        <f>Electricity!J7165</f>
        <v>0</v>
      </c>
    </row>
    <row r="7141" spans="2:9" x14ac:dyDescent="0.35">
      <c r="B7141" s="458" t="str">
        <f t="shared" si="112"/>
        <v>10/24/2019 11:00:00 PM</v>
      </c>
      <c r="C7141" s="458">
        <v>43762</v>
      </c>
      <c r="D7141" s="459">
        <v>0.95833333333333337</v>
      </c>
      <c r="E7141" s="2">
        <f>Electricity!F7166</f>
        <v>0</v>
      </c>
      <c r="F7141" s="2">
        <f>Electricity!G7166</f>
        <v>0</v>
      </c>
      <c r="G7141" s="2">
        <f>Electricity!H7166</f>
        <v>0</v>
      </c>
      <c r="H7141" s="2">
        <f>Electricity!I7166</f>
        <v>0</v>
      </c>
      <c r="I7141" s="2">
        <f>Electricity!J7166</f>
        <v>0</v>
      </c>
    </row>
    <row r="7142" spans="2:9" x14ac:dyDescent="0.35">
      <c r="B7142" s="458" t="str">
        <f t="shared" si="112"/>
        <v>10/25/2019 12:00:00 AM</v>
      </c>
      <c r="C7142" s="458">
        <v>43763</v>
      </c>
      <c r="D7142" s="459">
        <v>3.1225022567582528E-17</v>
      </c>
      <c r="E7142" s="2">
        <f>Electricity!F7167</f>
        <v>0</v>
      </c>
      <c r="F7142" s="2">
        <f>Electricity!G7167</f>
        <v>0</v>
      </c>
      <c r="G7142" s="2">
        <f>Electricity!H7167</f>
        <v>0</v>
      </c>
      <c r="H7142" s="2">
        <f>Electricity!I7167</f>
        <v>0</v>
      </c>
      <c r="I7142" s="2">
        <f>Electricity!J7167</f>
        <v>0</v>
      </c>
    </row>
    <row r="7143" spans="2:9" x14ac:dyDescent="0.35">
      <c r="B7143" s="458" t="str">
        <f t="shared" si="112"/>
        <v>10/25/2019 01:00:00 AM</v>
      </c>
      <c r="C7143" s="458">
        <v>43763</v>
      </c>
      <c r="D7143" s="459">
        <v>4.1666666666666699E-2</v>
      </c>
      <c r="E7143" s="2">
        <f>Electricity!F7168</f>
        <v>0</v>
      </c>
      <c r="F7143" s="2">
        <f>Electricity!G7168</f>
        <v>0</v>
      </c>
      <c r="G7143" s="2">
        <f>Electricity!H7168</f>
        <v>0</v>
      </c>
      <c r="H7143" s="2">
        <f>Electricity!I7168</f>
        <v>0</v>
      </c>
      <c r="I7143" s="2">
        <f>Electricity!J7168</f>
        <v>0</v>
      </c>
    </row>
    <row r="7144" spans="2:9" x14ac:dyDescent="0.35">
      <c r="B7144" s="458" t="str">
        <f t="shared" si="112"/>
        <v>10/25/2019 02:00:00 AM</v>
      </c>
      <c r="C7144" s="458">
        <v>43763</v>
      </c>
      <c r="D7144" s="459">
        <v>8.333333333333337E-2</v>
      </c>
      <c r="E7144" s="2">
        <f>Electricity!F7169</f>
        <v>0</v>
      </c>
      <c r="F7144" s="2">
        <f>Electricity!G7169</f>
        <v>0</v>
      </c>
      <c r="G7144" s="2">
        <f>Electricity!H7169</f>
        <v>0</v>
      </c>
      <c r="H7144" s="2">
        <f>Electricity!I7169</f>
        <v>0</v>
      </c>
      <c r="I7144" s="2">
        <f>Electricity!J7169</f>
        <v>0</v>
      </c>
    </row>
    <row r="7145" spans="2:9" x14ac:dyDescent="0.35">
      <c r="B7145" s="458" t="str">
        <f t="shared" si="112"/>
        <v>10/25/2019 03:00:00 AM</v>
      </c>
      <c r="C7145" s="458">
        <v>43763</v>
      </c>
      <c r="D7145" s="459">
        <v>0.12500000000000006</v>
      </c>
      <c r="E7145" s="2">
        <f>Electricity!F7170</f>
        <v>0</v>
      </c>
      <c r="F7145" s="2">
        <f>Electricity!G7170</f>
        <v>0</v>
      </c>
      <c r="G7145" s="2">
        <f>Electricity!H7170</f>
        <v>0</v>
      </c>
      <c r="H7145" s="2">
        <f>Electricity!I7170</f>
        <v>0</v>
      </c>
      <c r="I7145" s="2">
        <f>Electricity!J7170</f>
        <v>0</v>
      </c>
    </row>
    <row r="7146" spans="2:9" x14ac:dyDescent="0.35">
      <c r="B7146" s="458" t="str">
        <f t="shared" si="112"/>
        <v>10/25/2019 04:00:00 AM</v>
      </c>
      <c r="C7146" s="458">
        <v>43763</v>
      </c>
      <c r="D7146" s="459">
        <v>0.16666666666666669</v>
      </c>
      <c r="E7146" s="2">
        <f>Electricity!F7171</f>
        <v>0</v>
      </c>
      <c r="F7146" s="2">
        <f>Electricity!G7171</f>
        <v>0</v>
      </c>
      <c r="G7146" s="2">
        <f>Electricity!H7171</f>
        <v>0</v>
      </c>
      <c r="H7146" s="2">
        <f>Electricity!I7171</f>
        <v>0</v>
      </c>
      <c r="I7146" s="2">
        <f>Electricity!J7171</f>
        <v>0</v>
      </c>
    </row>
    <row r="7147" spans="2:9" x14ac:dyDescent="0.35">
      <c r="B7147" s="458" t="str">
        <f t="shared" si="112"/>
        <v>10/25/2019 05:00:00 AM</v>
      </c>
      <c r="C7147" s="458">
        <v>43763</v>
      </c>
      <c r="D7147" s="459">
        <v>0.20833333333333337</v>
      </c>
      <c r="E7147" s="2">
        <f>Electricity!F7172</f>
        <v>0</v>
      </c>
      <c r="F7147" s="2">
        <f>Electricity!G7172</f>
        <v>0</v>
      </c>
      <c r="G7147" s="2">
        <f>Electricity!H7172</f>
        <v>0</v>
      </c>
      <c r="H7147" s="2">
        <f>Electricity!I7172</f>
        <v>0</v>
      </c>
      <c r="I7147" s="2">
        <f>Electricity!J7172</f>
        <v>0</v>
      </c>
    </row>
    <row r="7148" spans="2:9" x14ac:dyDescent="0.35">
      <c r="B7148" s="458" t="str">
        <f t="shared" si="112"/>
        <v>10/25/2019 06:00:00 AM</v>
      </c>
      <c r="C7148" s="458">
        <v>43763</v>
      </c>
      <c r="D7148" s="459">
        <v>0.25</v>
      </c>
      <c r="E7148" s="2">
        <f>Electricity!F7173</f>
        <v>0</v>
      </c>
      <c r="F7148" s="2">
        <f>Electricity!G7173</f>
        <v>0</v>
      </c>
      <c r="G7148" s="2">
        <f>Electricity!H7173</f>
        <v>0</v>
      </c>
      <c r="H7148" s="2">
        <f>Electricity!I7173</f>
        <v>0</v>
      </c>
      <c r="I7148" s="2">
        <f>Electricity!J7173</f>
        <v>0</v>
      </c>
    </row>
    <row r="7149" spans="2:9" x14ac:dyDescent="0.35">
      <c r="B7149" s="458" t="str">
        <f t="shared" si="112"/>
        <v>10/25/2019 07:00:00 AM</v>
      </c>
      <c r="C7149" s="458">
        <v>43763</v>
      </c>
      <c r="D7149" s="459">
        <v>0.29166666666666669</v>
      </c>
      <c r="E7149" s="2">
        <f>Electricity!F7174</f>
        <v>0</v>
      </c>
      <c r="F7149" s="2">
        <f>Electricity!G7174</f>
        <v>0</v>
      </c>
      <c r="G7149" s="2">
        <f>Electricity!H7174</f>
        <v>0</v>
      </c>
      <c r="H7149" s="2">
        <f>Electricity!I7174</f>
        <v>0</v>
      </c>
      <c r="I7149" s="2">
        <f>Electricity!J7174</f>
        <v>0</v>
      </c>
    </row>
    <row r="7150" spans="2:9" x14ac:dyDescent="0.35">
      <c r="B7150" s="458" t="str">
        <f t="shared" si="112"/>
        <v>10/25/2019 08:00:00 AM</v>
      </c>
      <c r="C7150" s="458">
        <v>43763</v>
      </c>
      <c r="D7150" s="459">
        <v>0.33333333333333337</v>
      </c>
      <c r="E7150" s="2">
        <f>Electricity!F7175</f>
        <v>0</v>
      </c>
      <c r="F7150" s="2">
        <f>Electricity!G7175</f>
        <v>0</v>
      </c>
      <c r="G7150" s="2">
        <f>Electricity!H7175</f>
        <v>0</v>
      </c>
      <c r="H7150" s="2">
        <f>Electricity!I7175</f>
        <v>0</v>
      </c>
      <c r="I7150" s="2">
        <f>Electricity!J7175</f>
        <v>0</v>
      </c>
    </row>
    <row r="7151" spans="2:9" x14ac:dyDescent="0.35">
      <c r="B7151" s="458" t="str">
        <f t="shared" si="112"/>
        <v>10/25/2019 09:00:00 AM</v>
      </c>
      <c r="C7151" s="458">
        <v>43763</v>
      </c>
      <c r="D7151" s="459">
        <v>0.375</v>
      </c>
      <c r="E7151" s="2">
        <f>Electricity!F7176</f>
        <v>0</v>
      </c>
      <c r="F7151" s="2">
        <f>Electricity!G7176</f>
        <v>0</v>
      </c>
      <c r="G7151" s="2">
        <f>Electricity!H7176</f>
        <v>0</v>
      </c>
      <c r="H7151" s="2">
        <f>Electricity!I7176</f>
        <v>0</v>
      </c>
      <c r="I7151" s="2">
        <f>Electricity!J7176</f>
        <v>0</v>
      </c>
    </row>
    <row r="7152" spans="2:9" x14ac:dyDescent="0.35">
      <c r="B7152" s="458" t="str">
        <f t="shared" si="112"/>
        <v>10/25/2019 10:00:00 AM</v>
      </c>
      <c r="C7152" s="458">
        <v>43763</v>
      </c>
      <c r="D7152" s="459">
        <v>0.41666666666666669</v>
      </c>
      <c r="E7152" s="2">
        <f>Electricity!F7177</f>
        <v>0</v>
      </c>
      <c r="F7152" s="2">
        <f>Electricity!G7177</f>
        <v>0</v>
      </c>
      <c r="G7152" s="2">
        <f>Electricity!H7177</f>
        <v>0</v>
      </c>
      <c r="H7152" s="2">
        <f>Electricity!I7177</f>
        <v>0</v>
      </c>
      <c r="I7152" s="2">
        <f>Electricity!J7177</f>
        <v>0</v>
      </c>
    </row>
    <row r="7153" spans="2:9" x14ac:dyDescent="0.35">
      <c r="B7153" s="458" t="str">
        <f t="shared" si="112"/>
        <v>10/25/2019 11:00:00 AM</v>
      </c>
      <c r="C7153" s="458">
        <v>43763</v>
      </c>
      <c r="D7153" s="459">
        <v>0.45833333333333337</v>
      </c>
      <c r="E7153" s="2">
        <f>Electricity!F7178</f>
        <v>0</v>
      </c>
      <c r="F7153" s="2">
        <f>Electricity!G7178</f>
        <v>0</v>
      </c>
      <c r="G7153" s="2">
        <f>Electricity!H7178</f>
        <v>0</v>
      </c>
      <c r="H7153" s="2">
        <f>Electricity!I7178</f>
        <v>0</v>
      </c>
      <c r="I7153" s="2">
        <f>Electricity!J7178</f>
        <v>0</v>
      </c>
    </row>
    <row r="7154" spans="2:9" x14ac:dyDescent="0.35">
      <c r="B7154" s="458" t="str">
        <f t="shared" si="112"/>
        <v>10/25/2019 12:00:00 PM</v>
      </c>
      <c r="C7154" s="458">
        <v>43763</v>
      </c>
      <c r="D7154" s="459">
        <v>0.50000000000000011</v>
      </c>
      <c r="E7154" s="2">
        <f>Electricity!F7179</f>
        <v>0</v>
      </c>
      <c r="F7154" s="2">
        <f>Electricity!G7179</f>
        <v>0</v>
      </c>
      <c r="G7154" s="2">
        <f>Electricity!H7179</f>
        <v>0</v>
      </c>
      <c r="H7154" s="2">
        <f>Electricity!I7179</f>
        <v>0</v>
      </c>
      <c r="I7154" s="2">
        <f>Electricity!J7179</f>
        <v>0</v>
      </c>
    </row>
    <row r="7155" spans="2:9" x14ac:dyDescent="0.35">
      <c r="B7155" s="458" t="str">
        <f t="shared" si="112"/>
        <v>10/25/2019 01:00:00 PM</v>
      </c>
      <c r="C7155" s="458">
        <v>43763</v>
      </c>
      <c r="D7155" s="459">
        <v>0.54166666666666674</v>
      </c>
      <c r="E7155" s="2">
        <f>Electricity!F7180</f>
        <v>0</v>
      </c>
      <c r="F7155" s="2">
        <f>Electricity!G7180</f>
        <v>0</v>
      </c>
      <c r="G7155" s="2">
        <f>Electricity!H7180</f>
        <v>0</v>
      </c>
      <c r="H7155" s="2">
        <f>Electricity!I7180</f>
        <v>0</v>
      </c>
      <c r="I7155" s="2">
        <f>Electricity!J7180</f>
        <v>0</v>
      </c>
    </row>
    <row r="7156" spans="2:9" x14ac:dyDescent="0.35">
      <c r="B7156" s="458" t="str">
        <f t="shared" si="112"/>
        <v>10/25/2019 02:00:00 PM</v>
      </c>
      <c r="C7156" s="458">
        <v>43763</v>
      </c>
      <c r="D7156" s="459">
        <v>0.58333333333333337</v>
      </c>
      <c r="E7156" s="2">
        <f>Electricity!F7181</f>
        <v>0</v>
      </c>
      <c r="F7156" s="2">
        <f>Electricity!G7181</f>
        <v>0</v>
      </c>
      <c r="G7156" s="2">
        <f>Electricity!H7181</f>
        <v>0</v>
      </c>
      <c r="H7156" s="2">
        <f>Electricity!I7181</f>
        <v>0</v>
      </c>
      <c r="I7156" s="2">
        <f>Electricity!J7181</f>
        <v>0</v>
      </c>
    </row>
    <row r="7157" spans="2:9" x14ac:dyDescent="0.35">
      <c r="B7157" s="458" t="str">
        <f t="shared" si="112"/>
        <v>10/25/2019 03:00:00 PM</v>
      </c>
      <c r="C7157" s="458">
        <v>43763</v>
      </c>
      <c r="D7157" s="459">
        <v>0.62500000000000011</v>
      </c>
      <c r="E7157" s="2">
        <f>Electricity!F7182</f>
        <v>0</v>
      </c>
      <c r="F7157" s="2">
        <f>Electricity!G7182</f>
        <v>0</v>
      </c>
      <c r="G7157" s="2">
        <f>Electricity!H7182</f>
        <v>0</v>
      </c>
      <c r="H7157" s="2">
        <f>Electricity!I7182</f>
        <v>0</v>
      </c>
      <c r="I7157" s="2">
        <f>Electricity!J7182</f>
        <v>0</v>
      </c>
    </row>
    <row r="7158" spans="2:9" x14ac:dyDescent="0.35">
      <c r="B7158" s="458" t="str">
        <f t="shared" si="112"/>
        <v>10/25/2019 04:00:00 PM</v>
      </c>
      <c r="C7158" s="458">
        <v>43763</v>
      </c>
      <c r="D7158" s="459">
        <v>0.66666666666666674</v>
      </c>
      <c r="E7158" s="2">
        <f>Electricity!F7183</f>
        <v>0</v>
      </c>
      <c r="F7158" s="2">
        <f>Electricity!G7183</f>
        <v>0</v>
      </c>
      <c r="G7158" s="2">
        <f>Electricity!H7183</f>
        <v>0</v>
      </c>
      <c r="H7158" s="2">
        <f>Electricity!I7183</f>
        <v>0</v>
      </c>
      <c r="I7158" s="2">
        <f>Electricity!J7183</f>
        <v>0</v>
      </c>
    </row>
    <row r="7159" spans="2:9" x14ac:dyDescent="0.35">
      <c r="B7159" s="458" t="str">
        <f t="shared" si="112"/>
        <v>10/25/2019 05:00:00 PM</v>
      </c>
      <c r="C7159" s="458">
        <v>43763</v>
      </c>
      <c r="D7159" s="459">
        <v>0.70833333333333337</v>
      </c>
      <c r="E7159" s="2">
        <f>Electricity!F7184</f>
        <v>0</v>
      </c>
      <c r="F7159" s="2">
        <f>Electricity!G7184</f>
        <v>0</v>
      </c>
      <c r="G7159" s="2">
        <f>Electricity!H7184</f>
        <v>0</v>
      </c>
      <c r="H7159" s="2">
        <f>Electricity!I7184</f>
        <v>0</v>
      </c>
      <c r="I7159" s="2">
        <f>Electricity!J7184</f>
        <v>0</v>
      </c>
    </row>
    <row r="7160" spans="2:9" x14ac:dyDescent="0.35">
      <c r="B7160" s="458" t="str">
        <f t="shared" si="112"/>
        <v>10/25/2019 06:00:00 PM</v>
      </c>
      <c r="C7160" s="458">
        <v>43763</v>
      </c>
      <c r="D7160" s="459">
        <v>0.75000000000000011</v>
      </c>
      <c r="E7160" s="2">
        <f>Electricity!F7185</f>
        <v>0</v>
      </c>
      <c r="F7160" s="2">
        <f>Electricity!G7185</f>
        <v>0</v>
      </c>
      <c r="G7160" s="2">
        <f>Electricity!H7185</f>
        <v>0</v>
      </c>
      <c r="H7160" s="2">
        <f>Electricity!I7185</f>
        <v>0</v>
      </c>
      <c r="I7160" s="2">
        <f>Electricity!J7185</f>
        <v>0</v>
      </c>
    </row>
    <row r="7161" spans="2:9" x14ac:dyDescent="0.35">
      <c r="B7161" s="458" t="str">
        <f t="shared" si="112"/>
        <v>10/25/2019 07:00:00 PM</v>
      </c>
      <c r="C7161" s="458">
        <v>43763</v>
      </c>
      <c r="D7161" s="459">
        <v>0.79166666666666674</v>
      </c>
      <c r="E7161" s="2">
        <f>Electricity!F7186</f>
        <v>0</v>
      </c>
      <c r="F7161" s="2">
        <f>Electricity!G7186</f>
        <v>0</v>
      </c>
      <c r="G7161" s="2">
        <f>Electricity!H7186</f>
        <v>0</v>
      </c>
      <c r="H7161" s="2">
        <f>Electricity!I7186</f>
        <v>0</v>
      </c>
      <c r="I7161" s="2">
        <f>Electricity!J7186</f>
        <v>0</v>
      </c>
    </row>
    <row r="7162" spans="2:9" x14ac:dyDescent="0.35">
      <c r="B7162" s="458" t="str">
        <f t="shared" si="112"/>
        <v>10/25/2019 08:00:00 PM</v>
      </c>
      <c r="C7162" s="458">
        <v>43763</v>
      </c>
      <c r="D7162" s="459">
        <v>0.83333333333333337</v>
      </c>
      <c r="E7162" s="2">
        <f>Electricity!F7187</f>
        <v>0</v>
      </c>
      <c r="F7162" s="2">
        <f>Electricity!G7187</f>
        <v>0</v>
      </c>
      <c r="G7162" s="2">
        <f>Electricity!H7187</f>
        <v>0</v>
      </c>
      <c r="H7162" s="2">
        <f>Electricity!I7187</f>
        <v>0</v>
      </c>
      <c r="I7162" s="2">
        <f>Electricity!J7187</f>
        <v>0</v>
      </c>
    </row>
    <row r="7163" spans="2:9" x14ac:dyDescent="0.35">
      <c r="B7163" s="458" t="str">
        <f t="shared" si="112"/>
        <v>10/25/2019 09:00:00 PM</v>
      </c>
      <c r="C7163" s="458">
        <v>43763</v>
      </c>
      <c r="D7163" s="459">
        <v>0.87500000000000011</v>
      </c>
      <c r="E7163" s="2">
        <f>Electricity!F7188</f>
        <v>0</v>
      </c>
      <c r="F7163" s="2">
        <f>Electricity!G7188</f>
        <v>0</v>
      </c>
      <c r="G7163" s="2">
        <f>Electricity!H7188</f>
        <v>0</v>
      </c>
      <c r="H7163" s="2">
        <f>Electricity!I7188</f>
        <v>0</v>
      </c>
      <c r="I7163" s="2">
        <f>Electricity!J7188</f>
        <v>0</v>
      </c>
    </row>
    <row r="7164" spans="2:9" x14ac:dyDescent="0.35">
      <c r="B7164" s="458" t="str">
        <f t="shared" si="112"/>
        <v>10/25/2019 10:00:00 PM</v>
      </c>
      <c r="C7164" s="458">
        <v>43763</v>
      </c>
      <c r="D7164" s="459">
        <v>0.91666666666666674</v>
      </c>
      <c r="E7164" s="2">
        <f>Electricity!F7189</f>
        <v>0</v>
      </c>
      <c r="F7164" s="2">
        <f>Electricity!G7189</f>
        <v>0</v>
      </c>
      <c r="G7164" s="2">
        <f>Electricity!H7189</f>
        <v>0</v>
      </c>
      <c r="H7164" s="2">
        <f>Electricity!I7189</f>
        <v>0</v>
      </c>
      <c r="I7164" s="2">
        <f>Electricity!J7189</f>
        <v>0</v>
      </c>
    </row>
    <row r="7165" spans="2:9" x14ac:dyDescent="0.35">
      <c r="B7165" s="458" t="str">
        <f t="shared" si="112"/>
        <v>10/25/2019 11:00:00 PM</v>
      </c>
      <c r="C7165" s="458">
        <v>43763</v>
      </c>
      <c r="D7165" s="459">
        <v>0.95833333333333337</v>
      </c>
      <c r="E7165" s="2">
        <f>Electricity!F7190</f>
        <v>0</v>
      </c>
      <c r="F7165" s="2">
        <f>Electricity!G7190</f>
        <v>0</v>
      </c>
      <c r="G7165" s="2">
        <f>Electricity!H7190</f>
        <v>0</v>
      </c>
      <c r="H7165" s="2">
        <f>Electricity!I7190</f>
        <v>0</v>
      </c>
      <c r="I7165" s="2">
        <f>Electricity!J7190</f>
        <v>0</v>
      </c>
    </row>
    <row r="7166" spans="2:9" x14ac:dyDescent="0.35">
      <c r="B7166" s="458" t="str">
        <f t="shared" si="112"/>
        <v>10/26/2019 12:00:00 AM</v>
      </c>
      <c r="C7166" s="458">
        <v>43764</v>
      </c>
      <c r="D7166" s="459">
        <v>3.1225022567582528E-17</v>
      </c>
      <c r="E7166" s="2">
        <f>Electricity!F7191</f>
        <v>0</v>
      </c>
      <c r="F7166" s="2">
        <f>Electricity!G7191</f>
        <v>0</v>
      </c>
      <c r="G7166" s="2">
        <f>Electricity!H7191</f>
        <v>0</v>
      </c>
      <c r="H7166" s="2">
        <f>Electricity!I7191</f>
        <v>0</v>
      </c>
      <c r="I7166" s="2">
        <f>Electricity!J7191</f>
        <v>0</v>
      </c>
    </row>
    <row r="7167" spans="2:9" x14ac:dyDescent="0.35">
      <c r="B7167" s="458" t="str">
        <f t="shared" si="112"/>
        <v>10/26/2019 01:00:00 AM</v>
      </c>
      <c r="C7167" s="458">
        <v>43764</v>
      </c>
      <c r="D7167" s="459">
        <v>4.1666666666666699E-2</v>
      </c>
      <c r="E7167" s="2">
        <f>Electricity!F7192</f>
        <v>0</v>
      </c>
      <c r="F7167" s="2">
        <f>Electricity!G7192</f>
        <v>0</v>
      </c>
      <c r="G7167" s="2">
        <f>Electricity!H7192</f>
        <v>0</v>
      </c>
      <c r="H7167" s="2">
        <f>Electricity!I7192</f>
        <v>0</v>
      </c>
      <c r="I7167" s="2">
        <f>Electricity!J7192</f>
        <v>0</v>
      </c>
    </row>
    <row r="7168" spans="2:9" x14ac:dyDescent="0.35">
      <c r="B7168" s="458" t="str">
        <f t="shared" si="112"/>
        <v>10/26/2019 02:00:00 AM</v>
      </c>
      <c r="C7168" s="458">
        <v>43764</v>
      </c>
      <c r="D7168" s="459">
        <v>8.333333333333337E-2</v>
      </c>
      <c r="E7168" s="2">
        <f>Electricity!F7193</f>
        <v>0</v>
      </c>
      <c r="F7168" s="2">
        <f>Electricity!G7193</f>
        <v>0</v>
      </c>
      <c r="G7168" s="2">
        <f>Electricity!H7193</f>
        <v>0</v>
      </c>
      <c r="H7168" s="2">
        <f>Electricity!I7193</f>
        <v>0</v>
      </c>
      <c r="I7168" s="2">
        <f>Electricity!J7193</f>
        <v>0</v>
      </c>
    </row>
    <row r="7169" spans="2:9" x14ac:dyDescent="0.35">
      <c r="B7169" s="458" t="str">
        <f t="shared" si="112"/>
        <v>10/26/2019 03:00:00 AM</v>
      </c>
      <c r="C7169" s="458">
        <v>43764</v>
      </c>
      <c r="D7169" s="459">
        <v>0.12500000000000006</v>
      </c>
      <c r="E7169" s="2">
        <f>Electricity!F7194</f>
        <v>0</v>
      </c>
      <c r="F7169" s="2">
        <f>Electricity!G7194</f>
        <v>0</v>
      </c>
      <c r="G7169" s="2">
        <f>Electricity!H7194</f>
        <v>0</v>
      </c>
      <c r="H7169" s="2">
        <f>Electricity!I7194</f>
        <v>0</v>
      </c>
      <c r="I7169" s="2">
        <f>Electricity!J7194</f>
        <v>0</v>
      </c>
    </row>
    <row r="7170" spans="2:9" x14ac:dyDescent="0.35">
      <c r="B7170" s="458" t="str">
        <f t="shared" si="112"/>
        <v>10/26/2019 04:00:00 AM</v>
      </c>
      <c r="C7170" s="458">
        <v>43764</v>
      </c>
      <c r="D7170" s="459">
        <v>0.16666666666666669</v>
      </c>
      <c r="E7170" s="2">
        <f>Electricity!F7195</f>
        <v>0</v>
      </c>
      <c r="F7170" s="2">
        <f>Electricity!G7195</f>
        <v>0</v>
      </c>
      <c r="G7170" s="2">
        <f>Electricity!H7195</f>
        <v>0</v>
      </c>
      <c r="H7170" s="2">
        <f>Electricity!I7195</f>
        <v>0</v>
      </c>
      <c r="I7170" s="2">
        <f>Electricity!J7195</f>
        <v>0</v>
      </c>
    </row>
    <row r="7171" spans="2:9" x14ac:dyDescent="0.35">
      <c r="B7171" s="458" t="str">
        <f t="shared" si="112"/>
        <v>10/26/2019 05:00:00 AM</v>
      </c>
      <c r="C7171" s="458">
        <v>43764</v>
      </c>
      <c r="D7171" s="459">
        <v>0.20833333333333337</v>
      </c>
      <c r="E7171" s="2">
        <f>Electricity!F7196</f>
        <v>0</v>
      </c>
      <c r="F7171" s="2">
        <f>Electricity!G7196</f>
        <v>0</v>
      </c>
      <c r="G7171" s="2">
        <f>Electricity!H7196</f>
        <v>0</v>
      </c>
      <c r="H7171" s="2">
        <f>Electricity!I7196</f>
        <v>0</v>
      </c>
      <c r="I7171" s="2">
        <f>Electricity!J7196</f>
        <v>0</v>
      </c>
    </row>
    <row r="7172" spans="2:9" x14ac:dyDescent="0.35">
      <c r="B7172" s="458" t="str">
        <f t="shared" si="112"/>
        <v>10/26/2019 06:00:00 AM</v>
      </c>
      <c r="C7172" s="458">
        <v>43764</v>
      </c>
      <c r="D7172" s="459">
        <v>0.25</v>
      </c>
      <c r="E7172" s="2">
        <f>Electricity!F7197</f>
        <v>0</v>
      </c>
      <c r="F7172" s="2">
        <f>Electricity!G7197</f>
        <v>0</v>
      </c>
      <c r="G7172" s="2">
        <f>Electricity!H7197</f>
        <v>0</v>
      </c>
      <c r="H7172" s="2">
        <f>Electricity!I7197</f>
        <v>0</v>
      </c>
      <c r="I7172" s="2">
        <f>Electricity!J7197</f>
        <v>0</v>
      </c>
    </row>
    <row r="7173" spans="2:9" x14ac:dyDescent="0.35">
      <c r="B7173" s="458" t="str">
        <f t="shared" si="112"/>
        <v>10/26/2019 07:00:00 AM</v>
      </c>
      <c r="C7173" s="458">
        <v>43764</v>
      </c>
      <c r="D7173" s="459">
        <v>0.29166666666666669</v>
      </c>
      <c r="E7173" s="2">
        <f>Electricity!F7198</f>
        <v>0</v>
      </c>
      <c r="F7173" s="2">
        <f>Electricity!G7198</f>
        <v>0</v>
      </c>
      <c r="G7173" s="2">
        <f>Electricity!H7198</f>
        <v>0</v>
      </c>
      <c r="H7173" s="2">
        <f>Electricity!I7198</f>
        <v>0</v>
      </c>
      <c r="I7173" s="2">
        <f>Electricity!J7198</f>
        <v>0</v>
      </c>
    </row>
    <row r="7174" spans="2:9" x14ac:dyDescent="0.35">
      <c r="B7174" s="458" t="str">
        <f t="shared" si="112"/>
        <v>10/26/2019 08:00:00 AM</v>
      </c>
      <c r="C7174" s="458">
        <v>43764</v>
      </c>
      <c r="D7174" s="459">
        <v>0.33333333333333337</v>
      </c>
      <c r="E7174" s="2">
        <f>Electricity!F7199</f>
        <v>0</v>
      </c>
      <c r="F7174" s="2">
        <f>Electricity!G7199</f>
        <v>0</v>
      </c>
      <c r="G7174" s="2">
        <f>Electricity!H7199</f>
        <v>0</v>
      </c>
      <c r="H7174" s="2">
        <f>Electricity!I7199</f>
        <v>0</v>
      </c>
      <c r="I7174" s="2">
        <f>Electricity!J7199</f>
        <v>0</v>
      </c>
    </row>
    <row r="7175" spans="2:9" x14ac:dyDescent="0.35">
      <c r="B7175" s="458" t="str">
        <f t="shared" si="112"/>
        <v>10/26/2019 09:00:00 AM</v>
      </c>
      <c r="C7175" s="458">
        <v>43764</v>
      </c>
      <c r="D7175" s="459">
        <v>0.375</v>
      </c>
      <c r="E7175" s="2">
        <f>Electricity!F7200</f>
        <v>0</v>
      </c>
      <c r="F7175" s="2">
        <f>Electricity!G7200</f>
        <v>0</v>
      </c>
      <c r="G7175" s="2">
        <f>Electricity!H7200</f>
        <v>0</v>
      </c>
      <c r="H7175" s="2">
        <f>Electricity!I7200</f>
        <v>0</v>
      </c>
      <c r="I7175" s="2">
        <f>Electricity!J7200</f>
        <v>0</v>
      </c>
    </row>
    <row r="7176" spans="2:9" x14ac:dyDescent="0.35">
      <c r="B7176" s="458" t="str">
        <f t="shared" si="112"/>
        <v>10/26/2019 10:00:00 AM</v>
      </c>
      <c r="C7176" s="458">
        <v>43764</v>
      </c>
      <c r="D7176" s="459">
        <v>0.41666666666666669</v>
      </c>
      <c r="E7176" s="2">
        <f>Electricity!F7201</f>
        <v>0</v>
      </c>
      <c r="F7176" s="2">
        <f>Electricity!G7201</f>
        <v>0</v>
      </c>
      <c r="G7176" s="2">
        <f>Electricity!H7201</f>
        <v>0</v>
      </c>
      <c r="H7176" s="2">
        <f>Electricity!I7201</f>
        <v>0</v>
      </c>
      <c r="I7176" s="2">
        <f>Electricity!J7201</f>
        <v>0</v>
      </c>
    </row>
    <row r="7177" spans="2:9" x14ac:dyDescent="0.35">
      <c r="B7177" s="458" t="str">
        <f t="shared" si="112"/>
        <v>10/26/2019 11:00:00 AM</v>
      </c>
      <c r="C7177" s="458">
        <v>43764</v>
      </c>
      <c r="D7177" s="459">
        <v>0.45833333333333337</v>
      </c>
      <c r="E7177" s="2">
        <f>Electricity!F7202</f>
        <v>0</v>
      </c>
      <c r="F7177" s="2">
        <f>Electricity!G7202</f>
        <v>0</v>
      </c>
      <c r="G7177" s="2">
        <f>Electricity!H7202</f>
        <v>0</v>
      </c>
      <c r="H7177" s="2">
        <f>Electricity!I7202</f>
        <v>0</v>
      </c>
      <c r="I7177" s="2">
        <f>Electricity!J7202</f>
        <v>0</v>
      </c>
    </row>
    <row r="7178" spans="2:9" x14ac:dyDescent="0.35">
      <c r="B7178" s="458" t="str">
        <f t="shared" si="112"/>
        <v>10/26/2019 12:00:00 PM</v>
      </c>
      <c r="C7178" s="458">
        <v>43764</v>
      </c>
      <c r="D7178" s="459">
        <v>0.50000000000000011</v>
      </c>
      <c r="E7178" s="2">
        <f>Electricity!F7203</f>
        <v>0</v>
      </c>
      <c r="F7178" s="2">
        <f>Electricity!G7203</f>
        <v>0</v>
      </c>
      <c r="G7178" s="2">
        <f>Electricity!H7203</f>
        <v>0</v>
      </c>
      <c r="H7178" s="2">
        <f>Electricity!I7203</f>
        <v>0</v>
      </c>
      <c r="I7178" s="2">
        <f>Electricity!J7203</f>
        <v>0</v>
      </c>
    </row>
    <row r="7179" spans="2:9" x14ac:dyDescent="0.35">
      <c r="B7179" s="458" t="str">
        <f t="shared" si="112"/>
        <v>10/26/2019 01:00:00 PM</v>
      </c>
      <c r="C7179" s="458">
        <v>43764</v>
      </c>
      <c r="D7179" s="459">
        <v>0.54166666666666674</v>
      </c>
      <c r="E7179" s="2">
        <f>Electricity!F7204</f>
        <v>0</v>
      </c>
      <c r="F7179" s="2">
        <f>Electricity!G7204</f>
        <v>0</v>
      </c>
      <c r="G7179" s="2">
        <f>Electricity!H7204</f>
        <v>0</v>
      </c>
      <c r="H7179" s="2">
        <f>Electricity!I7204</f>
        <v>0</v>
      </c>
      <c r="I7179" s="2">
        <f>Electricity!J7204</f>
        <v>0</v>
      </c>
    </row>
    <row r="7180" spans="2:9" x14ac:dyDescent="0.35">
      <c r="B7180" s="458" t="str">
        <f t="shared" si="112"/>
        <v>10/26/2019 02:00:00 PM</v>
      </c>
      <c r="C7180" s="458">
        <v>43764</v>
      </c>
      <c r="D7180" s="459">
        <v>0.58333333333333337</v>
      </c>
      <c r="E7180" s="2">
        <f>Electricity!F7205</f>
        <v>0</v>
      </c>
      <c r="F7180" s="2">
        <f>Electricity!G7205</f>
        <v>0</v>
      </c>
      <c r="G7180" s="2">
        <f>Electricity!H7205</f>
        <v>0</v>
      </c>
      <c r="H7180" s="2">
        <f>Electricity!I7205</f>
        <v>0</v>
      </c>
      <c r="I7180" s="2">
        <f>Electricity!J7205</f>
        <v>0</v>
      </c>
    </row>
    <row r="7181" spans="2:9" x14ac:dyDescent="0.35">
      <c r="B7181" s="458" t="str">
        <f t="shared" si="112"/>
        <v>10/26/2019 03:00:00 PM</v>
      </c>
      <c r="C7181" s="458">
        <v>43764</v>
      </c>
      <c r="D7181" s="459">
        <v>0.62500000000000011</v>
      </c>
      <c r="E7181" s="2">
        <f>Electricity!F7206</f>
        <v>0</v>
      </c>
      <c r="F7181" s="2">
        <f>Electricity!G7206</f>
        <v>0</v>
      </c>
      <c r="G7181" s="2">
        <f>Electricity!H7206</f>
        <v>0</v>
      </c>
      <c r="H7181" s="2">
        <f>Electricity!I7206</f>
        <v>0</v>
      </c>
      <c r="I7181" s="2">
        <f>Electricity!J7206</f>
        <v>0</v>
      </c>
    </row>
    <row r="7182" spans="2:9" x14ac:dyDescent="0.35">
      <c r="B7182" s="458" t="str">
        <f t="shared" si="112"/>
        <v>10/26/2019 04:00:00 PM</v>
      </c>
      <c r="C7182" s="458">
        <v>43764</v>
      </c>
      <c r="D7182" s="459">
        <v>0.66666666666666674</v>
      </c>
      <c r="E7182" s="2">
        <f>Electricity!F7207</f>
        <v>0</v>
      </c>
      <c r="F7182" s="2">
        <f>Electricity!G7207</f>
        <v>0</v>
      </c>
      <c r="G7182" s="2">
        <f>Electricity!H7207</f>
        <v>0</v>
      </c>
      <c r="H7182" s="2">
        <f>Electricity!I7207</f>
        <v>0</v>
      </c>
      <c r="I7182" s="2">
        <f>Electricity!J7207</f>
        <v>0</v>
      </c>
    </row>
    <row r="7183" spans="2:9" x14ac:dyDescent="0.35">
      <c r="B7183" s="458" t="str">
        <f t="shared" ref="B7183:B7246" si="113">CONCATENATE(TEXT(C7183,"mm/dd/yyyy")," ",TEXT(D7183,"hh:mm:ss AM/PM"))</f>
        <v>10/26/2019 05:00:00 PM</v>
      </c>
      <c r="C7183" s="458">
        <v>43764</v>
      </c>
      <c r="D7183" s="459">
        <v>0.70833333333333337</v>
      </c>
      <c r="E7183" s="2">
        <f>Electricity!F7208</f>
        <v>0</v>
      </c>
      <c r="F7183" s="2">
        <f>Electricity!G7208</f>
        <v>0</v>
      </c>
      <c r="G7183" s="2">
        <f>Electricity!H7208</f>
        <v>0</v>
      </c>
      <c r="H7183" s="2">
        <f>Electricity!I7208</f>
        <v>0</v>
      </c>
      <c r="I7183" s="2">
        <f>Electricity!J7208</f>
        <v>0</v>
      </c>
    </row>
    <row r="7184" spans="2:9" x14ac:dyDescent="0.35">
      <c r="B7184" s="458" t="str">
        <f t="shared" si="113"/>
        <v>10/26/2019 06:00:00 PM</v>
      </c>
      <c r="C7184" s="458">
        <v>43764</v>
      </c>
      <c r="D7184" s="459">
        <v>0.75000000000000011</v>
      </c>
      <c r="E7184" s="2">
        <f>Electricity!F7209</f>
        <v>0</v>
      </c>
      <c r="F7184" s="2">
        <f>Electricity!G7209</f>
        <v>0</v>
      </c>
      <c r="G7184" s="2">
        <f>Electricity!H7209</f>
        <v>0</v>
      </c>
      <c r="H7184" s="2">
        <f>Electricity!I7209</f>
        <v>0</v>
      </c>
      <c r="I7184" s="2">
        <f>Electricity!J7209</f>
        <v>0</v>
      </c>
    </row>
    <row r="7185" spans="2:9" x14ac:dyDescent="0.35">
      <c r="B7185" s="458" t="str">
        <f t="shared" si="113"/>
        <v>10/26/2019 07:00:00 PM</v>
      </c>
      <c r="C7185" s="458">
        <v>43764</v>
      </c>
      <c r="D7185" s="459">
        <v>0.79166666666666674</v>
      </c>
      <c r="E7185" s="2">
        <f>Electricity!F7210</f>
        <v>0</v>
      </c>
      <c r="F7185" s="2">
        <f>Electricity!G7210</f>
        <v>0</v>
      </c>
      <c r="G7185" s="2">
        <f>Electricity!H7210</f>
        <v>0</v>
      </c>
      <c r="H7185" s="2">
        <f>Electricity!I7210</f>
        <v>0</v>
      </c>
      <c r="I7185" s="2">
        <f>Electricity!J7210</f>
        <v>0</v>
      </c>
    </row>
    <row r="7186" spans="2:9" x14ac:dyDescent="0.35">
      <c r="B7186" s="458" t="str">
        <f t="shared" si="113"/>
        <v>10/26/2019 08:00:00 PM</v>
      </c>
      <c r="C7186" s="458">
        <v>43764</v>
      </c>
      <c r="D7186" s="459">
        <v>0.83333333333333337</v>
      </c>
      <c r="E7186" s="2">
        <f>Electricity!F7211</f>
        <v>0</v>
      </c>
      <c r="F7186" s="2">
        <f>Electricity!G7211</f>
        <v>0</v>
      </c>
      <c r="G7186" s="2">
        <f>Electricity!H7211</f>
        <v>0</v>
      </c>
      <c r="H7186" s="2">
        <f>Electricity!I7211</f>
        <v>0</v>
      </c>
      <c r="I7186" s="2">
        <f>Electricity!J7211</f>
        <v>0</v>
      </c>
    </row>
    <row r="7187" spans="2:9" x14ac:dyDescent="0.35">
      <c r="B7187" s="458" t="str">
        <f t="shared" si="113"/>
        <v>10/26/2019 09:00:00 PM</v>
      </c>
      <c r="C7187" s="458">
        <v>43764</v>
      </c>
      <c r="D7187" s="459">
        <v>0.87500000000000011</v>
      </c>
      <c r="E7187" s="2">
        <f>Electricity!F7212</f>
        <v>0</v>
      </c>
      <c r="F7187" s="2">
        <f>Electricity!G7212</f>
        <v>0</v>
      </c>
      <c r="G7187" s="2">
        <f>Electricity!H7212</f>
        <v>0</v>
      </c>
      <c r="H7187" s="2">
        <f>Electricity!I7212</f>
        <v>0</v>
      </c>
      <c r="I7187" s="2">
        <f>Electricity!J7212</f>
        <v>0</v>
      </c>
    </row>
    <row r="7188" spans="2:9" x14ac:dyDescent="0.35">
      <c r="B7188" s="458" t="str">
        <f t="shared" si="113"/>
        <v>10/26/2019 10:00:00 PM</v>
      </c>
      <c r="C7188" s="458">
        <v>43764</v>
      </c>
      <c r="D7188" s="459">
        <v>0.91666666666666674</v>
      </c>
      <c r="E7188" s="2">
        <f>Electricity!F7213</f>
        <v>0</v>
      </c>
      <c r="F7188" s="2">
        <f>Electricity!G7213</f>
        <v>0</v>
      </c>
      <c r="G7188" s="2">
        <f>Electricity!H7213</f>
        <v>0</v>
      </c>
      <c r="H7188" s="2">
        <f>Electricity!I7213</f>
        <v>0</v>
      </c>
      <c r="I7188" s="2">
        <f>Electricity!J7213</f>
        <v>0</v>
      </c>
    </row>
    <row r="7189" spans="2:9" x14ac:dyDescent="0.35">
      <c r="B7189" s="458" t="str">
        <f t="shared" si="113"/>
        <v>10/26/2019 11:00:00 PM</v>
      </c>
      <c r="C7189" s="458">
        <v>43764</v>
      </c>
      <c r="D7189" s="459">
        <v>0.95833333333333337</v>
      </c>
      <c r="E7189" s="2">
        <f>Electricity!F7214</f>
        <v>0</v>
      </c>
      <c r="F7189" s="2">
        <f>Electricity!G7214</f>
        <v>0</v>
      </c>
      <c r="G7189" s="2">
        <f>Electricity!H7214</f>
        <v>0</v>
      </c>
      <c r="H7189" s="2">
        <f>Electricity!I7214</f>
        <v>0</v>
      </c>
      <c r="I7189" s="2">
        <f>Electricity!J7214</f>
        <v>0</v>
      </c>
    </row>
    <row r="7190" spans="2:9" x14ac:dyDescent="0.35">
      <c r="B7190" s="458" t="str">
        <f t="shared" si="113"/>
        <v>10/27/2019 12:00:00 AM</v>
      </c>
      <c r="C7190" s="458">
        <v>43765</v>
      </c>
      <c r="D7190" s="459">
        <v>3.1225022567582528E-17</v>
      </c>
      <c r="E7190" s="2">
        <f>Electricity!F7215</f>
        <v>0</v>
      </c>
      <c r="F7190" s="2">
        <f>Electricity!G7215</f>
        <v>0</v>
      </c>
      <c r="G7190" s="2">
        <f>Electricity!H7215</f>
        <v>0</v>
      </c>
      <c r="H7190" s="2">
        <f>Electricity!I7215</f>
        <v>0</v>
      </c>
      <c r="I7190" s="2">
        <f>Electricity!J7215</f>
        <v>0</v>
      </c>
    </row>
    <row r="7191" spans="2:9" x14ac:dyDescent="0.35">
      <c r="B7191" s="458" t="str">
        <f t="shared" si="113"/>
        <v>10/27/2019 01:00:00 AM</v>
      </c>
      <c r="C7191" s="458">
        <v>43765</v>
      </c>
      <c r="D7191" s="459">
        <v>4.1666666666666699E-2</v>
      </c>
      <c r="E7191" s="2">
        <f>Electricity!F7216</f>
        <v>0</v>
      </c>
      <c r="F7191" s="2">
        <f>Electricity!G7216</f>
        <v>0</v>
      </c>
      <c r="G7191" s="2">
        <f>Electricity!H7216</f>
        <v>0</v>
      </c>
      <c r="H7191" s="2">
        <f>Electricity!I7216</f>
        <v>0</v>
      </c>
      <c r="I7191" s="2">
        <f>Electricity!J7216</f>
        <v>0</v>
      </c>
    </row>
    <row r="7192" spans="2:9" x14ac:dyDescent="0.35">
      <c r="B7192" s="458" t="str">
        <f t="shared" si="113"/>
        <v>10/27/2019 02:00:00 AM</v>
      </c>
      <c r="C7192" s="458">
        <v>43765</v>
      </c>
      <c r="D7192" s="459">
        <v>8.333333333333337E-2</v>
      </c>
      <c r="E7192" s="2">
        <f>Electricity!F7217</f>
        <v>0</v>
      </c>
      <c r="F7192" s="2">
        <f>Electricity!G7217</f>
        <v>0</v>
      </c>
      <c r="G7192" s="2">
        <f>Electricity!H7217</f>
        <v>0</v>
      </c>
      <c r="H7192" s="2">
        <f>Electricity!I7217</f>
        <v>0</v>
      </c>
      <c r="I7192" s="2">
        <f>Electricity!J7217</f>
        <v>0</v>
      </c>
    </row>
    <row r="7193" spans="2:9" x14ac:dyDescent="0.35">
      <c r="B7193" s="458" t="str">
        <f t="shared" si="113"/>
        <v>10/27/2019 03:00:00 AM</v>
      </c>
      <c r="C7193" s="458">
        <v>43765</v>
      </c>
      <c r="D7193" s="459">
        <v>0.12500000000000006</v>
      </c>
      <c r="E7193" s="2">
        <f>Electricity!F7218</f>
        <v>0</v>
      </c>
      <c r="F7193" s="2">
        <f>Electricity!G7218</f>
        <v>0</v>
      </c>
      <c r="G7193" s="2">
        <f>Electricity!H7218</f>
        <v>0</v>
      </c>
      <c r="H7193" s="2">
        <f>Electricity!I7218</f>
        <v>0</v>
      </c>
      <c r="I7193" s="2">
        <f>Electricity!J7218</f>
        <v>0</v>
      </c>
    </row>
    <row r="7194" spans="2:9" x14ac:dyDescent="0.35">
      <c r="B7194" s="458" t="str">
        <f t="shared" si="113"/>
        <v>10/27/2019 04:00:00 AM</v>
      </c>
      <c r="C7194" s="458">
        <v>43765</v>
      </c>
      <c r="D7194" s="459">
        <v>0.16666666666666669</v>
      </c>
      <c r="E7194" s="2">
        <f>Electricity!F7219</f>
        <v>0</v>
      </c>
      <c r="F7194" s="2">
        <f>Electricity!G7219</f>
        <v>0</v>
      </c>
      <c r="G7194" s="2">
        <f>Electricity!H7219</f>
        <v>0</v>
      </c>
      <c r="H7194" s="2">
        <f>Electricity!I7219</f>
        <v>0</v>
      </c>
      <c r="I7194" s="2">
        <f>Electricity!J7219</f>
        <v>0</v>
      </c>
    </row>
    <row r="7195" spans="2:9" x14ac:dyDescent="0.35">
      <c r="B7195" s="458" t="str">
        <f t="shared" si="113"/>
        <v>10/27/2019 05:00:00 AM</v>
      </c>
      <c r="C7195" s="458">
        <v>43765</v>
      </c>
      <c r="D7195" s="459">
        <v>0.20833333333333337</v>
      </c>
      <c r="E7195" s="2">
        <f>Electricity!F7220</f>
        <v>0</v>
      </c>
      <c r="F7195" s="2">
        <f>Electricity!G7220</f>
        <v>0</v>
      </c>
      <c r="G7195" s="2">
        <f>Electricity!H7220</f>
        <v>0</v>
      </c>
      <c r="H7195" s="2">
        <f>Electricity!I7220</f>
        <v>0</v>
      </c>
      <c r="I7195" s="2">
        <f>Electricity!J7220</f>
        <v>0</v>
      </c>
    </row>
    <row r="7196" spans="2:9" x14ac:dyDescent="0.35">
      <c r="B7196" s="458" t="str">
        <f t="shared" si="113"/>
        <v>10/27/2019 06:00:00 AM</v>
      </c>
      <c r="C7196" s="458">
        <v>43765</v>
      </c>
      <c r="D7196" s="459">
        <v>0.25</v>
      </c>
      <c r="E7196" s="2">
        <f>Electricity!F7221</f>
        <v>0</v>
      </c>
      <c r="F7196" s="2">
        <f>Electricity!G7221</f>
        <v>0</v>
      </c>
      <c r="G7196" s="2">
        <f>Electricity!H7221</f>
        <v>0</v>
      </c>
      <c r="H7196" s="2">
        <f>Electricity!I7221</f>
        <v>0</v>
      </c>
      <c r="I7196" s="2">
        <f>Electricity!J7221</f>
        <v>0</v>
      </c>
    </row>
    <row r="7197" spans="2:9" x14ac:dyDescent="0.35">
      <c r="B7197" s="458" t="str">
        <f t="shared" si="113"/>
        <v>10/27/2019 07:00:00 AM</v>
      </c>
      <c r="C7197" s="458">
        <v>43765</v>
      </c>
      <c r="D7197" s="459">
        <v>0.29166666666666669</v>
      </c>
      <c r="E7197" s="2">
        <f>Electricity!F7222</f>
        <v>0</v>
      </c>
      <c r="F7197" s="2">
        <f>Electricity!G7222</f>
        <v>0</v>
      </c>
      <c r="G7197" s="2">
        <f>Electricity!H7222</f>
        <v>0</v>
      </c>
      <c r="H7197" s="2">
        <f>Electricity!I7222</f>
        <v>0</v>
      </c>
      <c r="I7197" s="2">
        <f>Electricity!J7222</f>
        <v>0</v>
      </c>
    </row>
    <row r="7198" spans="2:9" x14ac:dyDescent="0.35">
      <c r="B7198" s="458" t="str">
        <f t="shared" si="113"/>
        <v>10/27/2019 08:00:00 AM</v>
      </c>
      <c r="C7198" s="458">
        <v>43765</v>
      </c>
      <c r="D7198" s="459">
        <v>0.33333333333333337</v>
      </c>
      <c r="E7198" s="2">
        <f>Electricity!F7223</f>
        <v>0</v>
      </c>
      <c r="F7198" s="2">
        <f>Electricity!G7223</f>
        <v>0</v>
      </c>
      <c r="G7198" s="2">
        <f>Electricity!H7223</f>
        <v>0</v>
      </c>
      <c r="H7198" s="2">
        <f>Electricity!I7223</f>
        <v>0</v>
      </c>
      <c r="I7198" s="2">
        <f>Electricity!J7223</f>
        <v>0</v>
      </c>
    </row>
    <row r="7199" spans="2:9" x14ac:dyDescent="0.35">
      <c r="B7199" s="458" t="str">
        <f t="shared" si="113"/>
        <v>10/27/2019 09:00:00 AM</v>
      </c>
      <c r="C7199" s="458">
        <v>43765</v>
      </c>
      <c r="D7199" s="459">
        <v>0.375</v>
      </c>
      <c r="E7199" s="2">
        <f>Electricity!F7224</f>
        <v>0</v>
      </c>
      <c r="F7199" s="2">
        <f>Electricity!G7224</f>
        <v>0</v>
      </c>
      <c r="G7199" s="2">
        <f>Electricity!H7224</f>
        <v>0</v>
      </c>
      <c r="H7199" s="2">
        <f>Electricity!I7224</f>
        <v>0</v>
      </c>
      <c r="I7199" s="2">
        <f>Electricity!J7224</f>
        <v>0</v>
      </c>
    </row>
    <row r="7200" spans="2:9" x14ac:dyDescent="0.35">
      <c r="B7200" s="458" t="str">
        <f t="shared" si="113"/>
        <v>10/27/2019 10:00:00 AM</v>
      </c>
      <c r="C7200" s="458">
        <v>43765</v>
      </c>
      <c r="D7200" s="459">
        <v>0.41666666666666669</v>
      </c>
      <c r="E7200" s="2">
        <f>Electricity!F7225</f>
        <v>0</v>
      </c>
      <c r="F7200" s="2">
        <f>Electricity!G7225</f>
        <v>0</v>
      </c>
      <c r="G7200" s="2">
        <f>Electricity!H7225</f>
        <v>0</v>
      </c>
      <c r="H7200" s="2">
        <f>Electricity!I7225</f>
        <v>0</v>
      </c>
      <c r="I7200" s="2">
        <f>Electricity!J7225</f>
        <v>0</v>
      </c>
    </row>
    <row r="7201" spans="2:9" x14ac:dyDescent="0.35">
      <c r="B7201" s="458" t="str">
        <f t="shared" si="113"/>
        <v>10/27/2019 11:00:00 AM</v>
      </c>
      <c r="C7201" s="458">
        <v>43765</v>
      </c>
      <c r="D7201" s="459">
        <v>0.45833333333333337</v>
      </c>
      <c r="E7201" s="2">
        <f>Electricity!F7226</f>
        <v>0</v>
      </c>
      <c r="F7201" s="2">
        <f>Electricity!G7226</f>
        <v>0</v>
      </c>
      <c r="G7201" s="2">
        <f>Electricity!H7226</f>
        <v>0</v>
      </c>
      <c r="H7201" s="2">
        <f>Electricity!I7226</f>
        <v>0</v>
      </c>
      <c r="I7201" s="2">
        <f>Electricity!J7226</f>
        <v>0</v>
      </c>
    </row>
    <row r="7202" spans="2:9" x14ac:dyDescent="0.35">
      <c r="B7202" s="458" t="str">
        <f t="shared" si="113"/>
        <v>10/27/2019 12:00:00 PM</v>
      </c>
      <c r="C7202" s="458">
        <v>43765</v>
      </c>
      <c r="D7202" s="459">
        <v>0.50000000000000011</v>
      </c>
      <c r="E7202" s="2">
        <f>Electricity!F7227</f>
        <v>0</v>
      </c>
      <c r="F7202" s="2">
        <f>Electricity!G7227</f>
        <v>0</v>
      </c>
      <c r="G7202" s="2">
        <f>Electricity!H7227</f>
        <v>0</v>
      </c>
      <c r="H7202" s="2">
        <f>Electricity!I7227</f>
        <v>0</v>
      </c>
      <c r="I7202" s="2">
        <f>Electricity!J7227</f>
        <v>0</v>
      </c>
    </row>
    <row r="7203" spans="2:9" x14ac:dyDescent="0.35">
      <c r="B7203" s="458" t="str">
        <f t="shared" si="113"/>
        <v>10/27/2019 01:00:00 PM</v>
      </c>
      <c r="C7203" s="458">
        <v>43765</v>
      </c>
      <c r="D7203" s="459">
        <v>0.54166666666666674</v>
      </c>
      <c r="E7203" s="2">
        <f>Electricity!F7228</f>
        <v>0</v>
      </c>
      <c r="F7203" s="2">
        <f>Electricity!G7228</f>
        <v>0</v>
      </c>
      <c r="G7203" s="2">
        <f>Electricity!H7228</f>
        <v>0</v>
      </c>
      <c r="H7203" s="2">
        <f>Electricity!I7228</f>
        <v>0</v>
      </c>
      <c r="I7203" s="2">
        <f>Electricity!J7228</f>
        <v>0</v>
      </c>
    </row>
    <row r="7204" spans="2:9" x14ac:dyDescent="0.35">
      <c r="B7204" s="458" t="str">
        <f t="shared" si="113"/>
        <v>10/27/2019 02:00:00 PM</v>
      </c>
      <c r="C7204" s="458">
        <v>43765</v>
      </c>
      <c r="D7204" s="459">
        <v>0.58333333333333337</v>
      </c>
      <c r="E7204" s="2">
        <f>Electricity!F7229</f>
        <v>0</v>
      </c>
      <c r="F7204" s="2">
        <f>Electricity!G7229</f>
        <v>0</v>
      </c>
      <c r="G7204" s="2">
        <f>Electricity!H7229</f>
        <v>0</v>
      </c>
      <c r="H7204" s="2">
        <f>Electricity!I7229</f>
        <v>0</v>
      </c>
      <c r="I7204" s="2">
        <f>Electricity!J7229</f>
        <v>0</v>
      </c>
    </row>
    <row r="7205" spans="2:9" x14ac:dyDescent="0.35">
      <c r="B7205" s="458" t="str">
        <f t="shared" si="113"/>
        <v>10/27/2019 03:00:00 PM</v>
      </c>
      <c r="C7205" s="458">
        <v>43765</v>
      </c>
      <c r="D7205" s="459">
        <v>0.62500000000000011</v>
      </c>
      <c r="E7205" s="2">
        <f>Electricity!F7230</f>
        <v>0</v>
      </c>
      <c r="F7205" s="2">
        <f>Electricity!G7230</f>
        <v>0</v>
      </c>
      <c r="G7205" s="2">
        <f>Electricity!H7230</f>
        <v>0</v>
      </c>
      <c r="H7205" s="2">
        <f>Electricity!I7230</f>
        <v>0</v>
      </c>
      <c r="I7205" s="2">
        <f>Electricity!J7230</f>
        <v>0</v>
      </c>
    </row>
    <row r="7206" spans="2:9" x14ac:dyDescent="0.35">
      <c r="B7206" s="458" t="str">
        <f t="shared" si="113"/>
        <v>10/27/2019 04:00:00 PM</v>
      </c>
      <c r="C7206" s="458">
        <v>43765</v>
      </c>
      <c r="D7206" s="459">
        <v>0.66666666666666674</v>
      </c>
      <c r="E7206" s="2">
        <f>Electricity!F7231</f>
        <v>0</v>
      </c>
      <c r="F7206" s="2">
        <f>Electricity!G7231</f>
        <v>0</v>
      </c>
      <c r="G7206" s="2">
        <f>Electricity!H7231</f>
        <v>0</v>
      </c>
      <c r="H7206" s="2">
        <f>Electricity!I7231</f>
        <v>0</v>
      </c>
      <c r="I7206" s="2">
        <f>Electricity!J7231</f>
        <v>0</v>
      </c>
    </row>
    <row r="7207" spans="2:9" x14ac:dyDescent="0.35">
      <c r="B7207" s="458" t="str">
        <f t="shared" si="113"/>
        <v>10/27/2019 05:00:00 PM</v>
      </c>
      <c r="C7207" s="458">
        <v>43765</v>
      </c>
      <c r="D7207" s="459">
        <v>0.70833333333333337</v>
      </c>
      <c r="E7207" s="2">
        <f>Electricity!F7232</f>
        <v>0</v>
      </c>
      <c r="F7207" s="2">
        <f>Electricity!G7232</f>
        <v>0</v>
      </c>
      <c r="G7207" s="2">
        <f>Electricity!H7232</f>
        <v>0</v>
      </c>
      <c r="H7207" s="2">
        <f>Electricity!I7232</f>
        <v>0</v>
      </c>
      <c r="I7207" s="2">
        <f>Electricity!J7232</f>
        <v>0</v>
      </c>
    </row>
    <row r="7208" spans="2:9" x14ac:dyDescent="0.35">
      <c r="B7208" s="458" t="str">
        <f t="shared" si="113"/>
        <v>10/27/2019 06:00:00 PM</v>
      </c>
      <c r="C7208" s="458">
        <v>43765</v>
      </c>
      <c r="D7208" s="459">
        <v>0.75000000000000011</v>
      </c>
      <c r="E7208" s="2">
        <f>Electricity!F7233</f>
        <v>0</v>
      </c>
      <c r="F7208" s="2">
        <f>Electricity!G7233</f>
        <v>0</v>
      </c>
      <c r="G7208" s="2">
        <f>Electricity!H7233</f>
        <v>0</v>
      </c>
      <c r="H7208" s="2">
        <f>Electricity!I7233</f>
        <v>0</v>
      </c>
      <c r="I7208" s="2">
        <f>Electricity!J7233</f>
        <v>0</v>
      </c>
    </row>
    <row r="7209" spans="2:9" x14ac:dyDescent="0.35">
      <c r="B7209" s="458" t="str">
        <f t="shared" si="113"/>
        <v>10/27/2019 07:00:00 PM</v>
      </c>
      <c r="C7209" s="458">
        <v>43765</v>
      </c>
      <c r="D7209" s="459">
        <v>0.79166666666666674</v>
      </c>
      <c r="E7209" s="2">
        <f>Electricity!F7234</f>
        <v>0</v>
      </c>
      <c r="F7209" s="2">
        <f>Electricity!G7234</f>
        <v>0</v>
      </c>
      <c r="G7209" s="2">
        <f>Electricity!H7234</f>
        <v>0</v>
      </c>
      <c r="H7209" s="2">
        <f>Electricity!I7234</f>
        <v>0</v>
      </c>
      <c r="I7209" s="2">
        <f>Electricity!J7234</f>
        <v>0</v>
      </c>
    </row>
    <row r="7210" spans="2:9" x14ac:dyDescent="0.35">
      <c r="B7210" s="458" t="str">
        <f t="shared" si="113"/>
        <v>10/27/2019 08:00:00 PM</v>
      </c>
      <c r="C7210" s="458">
        <v>43765</v>
      </c>
      <c r="D7210" s="459">
        <v>0.83333333333333337</v>
      </c>
      <c r="E7210" s="2">
        <f>Electricity!F7235</f>
        <v>0</v>
      </c>
      <c r="F7210" s="2">
        <f>Electricity!G7235</f>
        <v>0</v>
      </c>
      <c r="G7210" s="2">
        <f>Electricity!H7235</f>
        <v>0</v>
      </c>
      <c r="H7210" s="2">
        <f>Electricity!I7235</f>
        <v>0</v>
      </c>
      <c r="I7210" s="2">
        <f>Electricity!J7235</f>
        <v>0</v>
      </c>
    </row>
    <row r="7211" spans="2:9" x14ac:dyDescent="0.35">
      <c r="B7211" s="458" t="str">
        <f t="shared" si="113"/>
        <v>10/27/2019 09:00:00 PM</v>
      </c>
      <c r="C7211" s="458">
        <v>43765</v>
      </c>
      <c r="D7211" s="459">
        <v>0.87500000000000011</v>
      </c>
      <c r="E7211" s="2">
        <f>Electricity!F7236</f>
        <v>0</v>
      </c>
      <c r="F7211" s="2">
        <f>Electricity!G7236</f>
        <v>0</v>
      </c>
      <c r="G7211" s="2">
        <f>Electricity!H7236</f>
        <v>0</v>
      </c>
      <c r="H7211" s="2">
        <f>Electricity!I7236</f>
        <v>0</v>
      </c>
      <c r="I7211" s="2">
        <f>Electricity!J7236</f>
        <v>0</v>
      </c>
    </row>
    <row r="7212" spans="2:9" x14ac:dyDescent="0.35">
      <c r="B7212" s="458" t="str">
        <f t="shared" si="113"/>
        <v>10/27/2019 10:00:00 PM</v>
      </c>
      <c r="C7212" s="458">
        <v>43765</v>
      </c>
      <c r="D7212" s="459">
        <v>0.91666666666666674</v>
      </c>
      <c r="E7212" s="2">
        <f>Electricity!F7237</f>
        <v>0</v>
      </c>
      <c r="F7212" s="2">
        <f>Electricity!G7237</f>
        <v>0</v>
      </c>
      <c r="G7212" s="2">
        <f>Electricity!H7237</f>
        <v>0</v>
      </c>
      <c r="H7212" s="2">
        <f>Electricity!I7237</f>
        <v>0</v>
      </c>
      <c r="I7212" s="2">
        <f>Electricity!J7237</f>
        <v>0</v>
      </c>
    </row>
    <row r="7213" spans="2:9" x14ac:dyDescent="0.35">
      <c r="B7213" s="458" t="str">
        <f t="shared" si="113"/>
        <v>10/27/2019 11:00:00 PM</v>
      </c>
      <c r="C7213" s="458">
        <v>43765</v>
      </c>
      <c r="D7213" s="459">
        <v>0.95833333333333337</v>
      </c>
      <c r="E7213" s="2">
        <f>Electricity!F7238</f>
        <v>0</v>
      </c>
      <c r="F7213" s="2">
        <f>Electricity!G7238</f>
        <v>0</v>
      </c>
      <c r="G7213" s="2">
        <f>Electricity!H7238</f>
        <v>0</v>
      </c>
      <c r="H7213" s="2">
        <f>Electricity!I7238</f>
        <v>0</v>
      </c>
      <c r="I7213" s="2">
        <f>Electricity!J7238</f>
        <v>0</v>
      </c>
    </row>
    <row r="7214" spans="2:9" x14ac:dyDescent="0.35">
      <c r="B7214" s="458" t="str">
        <f t="shared" si="113"/>
        <v>10/28/2019 12:00:00 AM</v>
      </c>
      <c r="C7214" s="458">
        <v>43766</v>
      </c>
      <c r="D7214" s="459">
        <v>3.1225022567582528E-17</v>
      </c>
      <c r="E7214" s="2">
        <f>Electricity!F7239</f>
        <v>0</v>
      </c>
      <c r="F7214" s="2">
        <f>Electricity!G7239</f>
        <v>0</v>
      </c>
      <c r="G7214" s="2">
        <f>Electricity!H7239</f>
        <v>0</v>
      </c>
      <c r="H7214" s="2">
        <f>Electricity!I7239</f>
        <v>0</v>
      </c>
      <c r="I7214" s="2">
        <f>Electricity!J7239</f>
        <v>0</v>
      </c>
    </row>
    <row r="7215" spans="2:9" x14ac:dyDescent="0.35">
      <c r="B7215" s="458" t="str">
        <f t="shared" si="113"/>
        <v>10/28/2019 01:00:00 AM</v>
      </c>
      <c r="C7215" s="458">
        <v>43766</v>
      </c>
      <c r="D7215" s="459">
        <v>4.1666666666666699E-2</v>
      </c>
      <c r="E7215" s="2">
        <f>Electricity!F7240</f>
        <v>0</v>
      </c>
      <c r="F7215" s="2">
        <f>Electricity!G7240</f>
        <v>0</v>
      </c>
      <c r="G7215" s="2">
        <f>Electricity!H7240</f>
        <v>0</v>
      </c>
      <c r="H7215" s="2">
        <f>Electricity!I7240</f>
        <v>0</v>
      </c>
      <c r="I7215" s="2">
        <f>Electricity!J7240</f>
        <v>0</v>
      </c>
    </row>
    <row r="7216" spans="2:9" x14ac:dyDescent="0.35">
      <c r="B7216" s="458" t="str">
        <f t="shared" si="113"/>
        <v>10/28/2019 02:00:00 AM</v>
      </c>
      <c r="C7216" s="458">
        <v>43766</v>
      </c>
      <c r="D7216" s="459">
        <v>8.333333333333337E-2</v>
      </c>
      <c r="E7216" s="2">
        <f>Electricity!F7241</f>
        <v>0</v>
      </c>
      <c r="F7216" s="2">
        <f>Electricity!G7241</f>
        <v>0</v>
      </c>
      <c r="G7216" s="2">
        <f>Electricity!H7241</f>
        <v>0</v>
      </c>
      <c r="H7216" s="2">
        <f>Electricity!I7241</f>
        <v>0</v>
      </c>
      <c r="I7216" s="2">
        <f>Electricity!J7241</f>
        <v>0</v>
      </c>
    </row>
    <row r="7217" spans="2:9" x14ac:dyDescent="0.35">
      <c r="B7217" s="458" t="str">
        <f t="shared" si="113"/>
        <v>10/28/2019 03:00:00 AM</v>
      </c>
      <c r="C7217" s="458">
        <v>43766</v>
      </c>
      <c r="D7217" s="459">
        <v>0.12500000000000006</v>
      </c>
      <c r="E7217" s="2">
        <f>Electricity!F7242</f>
        <v>0</v>
      </c>
      <c r="F7217" s="2">
        <f>Electricity!G7242</f>
        <v>0</v>
      </c>
      <c r="G7217" s="2">
        <f>Electricity!H7242</f>
        <v>0</v>
      </c>
      <c r="H7217" s="2">
        <f>Electricity!I7242</f>
        <v>0</v>
      </c>
      <c r="I7217" s="2">
        <f>Electricity!J7242</f>
        <v>0</v>
      </c>
    </row>
    <row r="7218" spans="2:9" x14ac:dyDescent="0.35">
      <c r="B7218" s="458" t="str">
        <f t="shared" si="113"/>
        <v>10/28/2019 04:00:00 AM</v>
      </c>
      <c r="C7218" s="458">
        <v>43766</v>
      </c>
      <c r="D7218" s="459">
        <v>0.16666666666666669</v>
      </c>
      <c r="E7218" s="2">
        <f>Electricity!F7243</f>
        <v>0</v>
      </c>
      <c r="F7218" s="2">
        <f>Electricity!G7243</f>
        <v>0</v>
      </c>
      <c r="G7218" s="2">
        <f>Electricity!H7243</f>
        <v>0</v>
      </c>
      <c r="H7218" s="2">
        <f>Electricity!I7243</f>
        <v>0</v>
      </c>
      <c r="I7218" s="2">
        <f>Electricity!J7243</f>
        <v>0</v>
      </c>
    </row>
    <row r="7219" spans="2:9" x14ac:dyDescent="0.35">
      <c r="B7219" s="458" t="str">
        <f t="shared" si="113"/>
        <v>10/28/2019 05:00:00 AM</v>
      </c>
      <c r="C7219" s="458">
        <v>43766</v>
      </c>
      <c r="D7219" s="459">
        <v>0.20833333333333337</v>
      </c>
      <c r="E7219" s="2">
        <f>Electricity!F7244</f>
        <v>0</v>
      </c>
      <c r="F7219" s="2">
        <f>Electricity!G7244</f>
        <v>0</v>
      </c>
      <c r="G7219" s="2">
        <f>Electricity!H7244</f>
        <v>0</v>
      </c>
      <c r="H7219" s="2">
        <f>Electricity!I7244</f>
        <v>0</v>
      </c>
      <c r="I7219" s="2">
        <f>Electricity!J7244</f>
        <v>0</v>
      </c>
    </row>
    <row r="7220" spans="2:9" x14ac:dyDescent="0.35">
      <c r="B7220" s="458" t="str">
        <f t="shared" si="113"/>
        <v>10/28/2019 06:00:00 AM</v>
      </c>
      <c r="C7220" s="458">
        <v>43766</v>
      </c>
      <c r="D7220" s="459">
        <v>0.25</v>
      </c>
      <c r="E7220" s="2">
        <f>Electricity!F7245</f>
        <v>0</v>
      </c>
      <c r="F7220" s="2">
        <f>Electricity!G7245</f>
        <v>0</v>
      </c>
      <c r="G7220" s="2">
        <f>Electricity!H7245</f>
        <v>0</v>
      </c>
      <c r="H7220" s="2">
        <f>Electricity!I7245</f>
        <v>0</v>
      </c>
      <c r="I7220" s="2">
        <f>Electricity!J7245</f>
        <v>0</v>
      </c>
    </row>
    <row r="7221" spans="2:9" x14ac:dyDescent="0.35">
      <c r="B7221" s="458" t="str">
        <f t="shared" si="113"/>
        <v>10/28/2019 07:00:00 AM</v>
      </c>
      <c r="C7221" s="458">
        <v>43766</v>
      </c>
      <c r="D7221" s="459">
        <v>0.29166666666666669</v>
      </c>
      <c r="E7221" s="2">
        <f>Electricity!F7246</f>
        <v>0</v>
      </c>
      <c r="F7221" s="2">
        <f>Electricity!G7246</f>
        <v>0</v>
      </c>
      <c r="G7221" s="2">
        <f>Electricity!H7246</f>
        <v>0</v>
      </c>
      <c r="H7221" s="2">
        <f>Electricity!I7246</f>
        <v>0</v>
      </c>
      <c r="I7221" s="2">
        <f>Electricity!J7246</f>
        <v>0</v>
      </c>
    </row>
    <row r="7222" spans="2:9" x14ac:dyDescent="0.35">
      <c r="B7222" s="458" t="str">
        <f t="shared" si="113"/>
        <v>10/28/2019 08:00:00 AM</v>
      </c>
      <c r="C7222" s="458">
        <v>43766</v>
      </c>
      <c r="D7222" s="459">
        <v>0.33333333333333337</v>
      </c>
      <c r="E7222" s="2">
        <f>Electricity!F7247</f>
        <v>0</v>
      </c>
      <c r="F7222" s="2">
        <f>Electricity!G7247</f>
        <v>0</v>
      </c>
      <c r="G7222" s="2">
        <f>Electricity!H7247</f>
        <v>0</v>
      </c>
      <c r="H7222" s="2">
        <f>Electricity!I7247</f>
        <v>0</v>
      </c>
      <c r="I7222" s="2">
        <f>Electricity!J7247</f>
        <v>0</v>
      </c>
    </row>
    <row r="7223" spans="2:9" x14ac:dyDescent="0.35">
      <c r="B7223" s="458" t="str">
        <f t="shared" si="113"/>
        <v>10/28/2019 09:00:00 AM</v>
      </c>
      <c r="C7223" s="458">
        <v>43766</v>
      </c>
      <c r="D7223" s="459">
        <v>0.375</v>
      </c>
      <c r="E7223" s="2">
        <f>Electricity!F7248</f>
        <v>0</v>
      </c>
      <c r="F7223" s="2">
        <f>Electricity!G7248</f>
        <v>0</v>
      </c>
      <c r="G7223" s="2">
        <f>Electricity!H7248</f>
        <v>0</v>
      </c>
      <c r="H7223" s="2">
        <f>Electricity!I7248</f>
        <v>0</v>
      </c>
      <c r="I7223" s="2">
        <f>Electricity!J7248</f>
        <v>0</v>
      </c>
    </row>
    <row r="7224" spans="2:9" x14ac:dyDescent="0.35">
      <c r="B7224" s="458" t="str">
        <f t="shared" si="113"/>
        <v>10/28/2019 10:00:00 AM</v>
      </c>
      <c r="C7224" s="458">
        <v>43766</v>
      </c>
      <c r="D7224" s="459">
        <v>0.41666666666666669</v>
      </c>
      <c r="E7224" s="2">
        <f>Electricity!F7249</f>
        <v>0</v>
      </c>
      <c r="F7224" s="2">
        <f>Electricity!G7249</f>
        <v>0</v>
      </c>
      <c r="G7224" s="2">
        <f>Electricity!H7249</f>
        <v>0</v>
      </c>
      <c r="H7224" s="2">
        <f>Electricity!I7249</f>
        <v>0</v>
      </c>
      <c r="I7224" s="2">
        <f>Electricity!J7249</f>
        <v>0</v>
      </c>
    </row>
    <row r="7225" spans="2:9" x14ac:dyDescent="0.35">
      <c r="B7225" s="458" t="str">
        <f t="shared" si="113"/>
        <v>10/28/2019 11:00:00 AM</v>
      </c>
      <c r="C7225" s="458">
        <v>43766</v>
      </c>
      <c r="D7225" s="459">
        <v>0.45833333333333337</v>
      </c>
      <c r="E7225" s="2">
        <f>Electricity!F7250</f>
        <v>0</v>
      </c>
      <c r="F7225" s="2">
        <f>Electricity!G7250</f>
        <v>0</v>
      </c>
      <c r="G7225" s="2">
        <f>Electricity!H7250</f>
        <v>0</v>
      </c>
      <c r="H7225" s="2">
        <f>Electricity!I7250</f>
        <v>0</v>
      </c>
      <c r="I7225" s="2">
        <f>Electricity!J7250</f>
        <v>0</v>
      </c>
    </row>
    <row r="7226" spans="2:9" x14ac:dyDescent="0.35">
      <c r="B7226" s="458" t="str">
        <f t="shared" si="113"/>
        <v>10/28/2019 12:00:00 PM</v>
      </c>
      <c r="C7226" s="458">
        <v>43766</v>
      </c>
      <c r="D7226" s="459">
        <v>0.50000000000000011</v>
      </c>
      <c r="E7226" s="2">
        <f>Electricity!F7251</f>
        <v>0</v>
      </c>
      <c r="F7226" s="2">
        <f>Electricity!G7251</f>
        <v>0</v>
      </c>
      <c r="G7226" s="2">
        <f>Electricity!H7251</f>
        <v>0</v>
      </c>
      <c r="H7226" s="2">
        <f>Electricity!I7251</f>
        <v>0</v>
      </c>
      <c r="I7226" s="2">
        <f>Electricity!J7251</f>
        <v>0</v>
      </c>
    </row>
    <row r="7227" spans="2:9" x14ac:dyDescent="0.35">
      <c r="B7227" s="458" t="str">
        <f t="shared" si="113"/>
        <v>10/28/2019 01:00:00 PM</v>
      </c>
      <c r="C7227" s="458">
        <v>43766</v>
      </c>
      <c r="D7227" s="459">
        <v>0.54166666666666674</v>
      </c>
      <c r="E7227" s="2">
        <f>Electricity!F7252</f>
        <v>0</v>
      </c>
      <c r="F7227" s="2">
        <f>Electricity!G7252</f>
        <v>0</v>
      </c>
      <c r="G7227" s="2">
        <f>Electricity!H7252</f>
        <v>0</v>
      </c>
      <c r="H7227" s="2">
        <f>Electricity!I7252</f>
        <v>0</v>
      </c>
      <c r="I7227" s="2">
        <f>Electricity!J7252</f>
        <v>0</v>
      </c>
    </row>
    <row r="7228" spans="2:9" x14ac:dyDescent="0.35">
      <c r="B7228" s="458" t="str">
        <f t="shared" si="113"/>
        <v>10/28/2019 02:00:00 PM</v>
      </c>
      <c r="C7228" s="458">
        <v>43766</v>
      </c>
      <c r="D7228" s="459">
        <v>0.58333333333333337</v>
      </c>
      <c r="E7228" s="2">
        <f>Electricity!F7253</f>
        <v>0</v>
      </c>
      <c r="F7228" s="2">
        <f>Electricity!G7253</f>
        <v>0</v>
      </c>
      <c r="G7228" s="2">
        <f>Electricity!H7253</f>
        <v>0</v>
      </c>
      <c r="H7228" s="2">
        <f>Electricity!I7253</f>
        <v>0</v>
      </c>
      <c r="I7228" s="2">
        <f>Electricity!J7253</f>
        <v>0</v>
      </c>
    </row>
    <row r="7229" spans="2:9" x14ac:dyDescent="0.35">
      <c r="B7229" s="458" t="str">
        <f t="shared" si="113"/>
        <v>10/28/2019 03:00:00 PM</v>
      </c>
      <c r="C7229" s="458">
        <v>43766</v>
      </c>
      <c r="D7229" s="459">
        <v>0.62500000000000011</v>
      </c>
      <c r="E7229" s="2">
        <f>Electricity!F7254</f>
        <v>0</v>
      </c>
      <c r="F7229" s="2">
        <f>Electricity!G7254</f>
        <v>0</v>
      </c>
      <c r="G7229" s="2">
        <f>Electricity!H7254</f>
        <v>0</v>
      </c>
      <c r="H7229" s="2">
        <f>Electricity!I7254</f>
        <v>0</v>
      </c>
      <c r="I7229" s="2">
        <f>Electricity!J7254</f>
        <v>0</v>
      </c>
    </row>
    <row r="7230" spans="2:9" x14ac:dyDescent="0.35">
      <c r="B7230" s="458" t="str">
        <f t="shared" si="113"/>
        <v>10/28/2019 04:00:00 PM</v>
      </c>
      <c r="C7230" s="458">
        <v>43766</v>
      </c>
      <c r="D7230" s="459">
        <v>0.66666666666666674</v>
      </c>
      <c r="E7230" s="2">
        <f>Electricity!F7255</f>
        <v>0</v>
      </c>
      <c r="F7230" s="2">
        <f>Electricity!G7255</f>
        <v>0</v>
      </c>
      <c r="G7230" s="2">
        <f>Electricity!H7255</f>
        <v>0</v>
      </c>
      <c r="H7230" s="2">
        <f>Electricity!I7255</f>
        <v>0</v>
      </c>
      <c r="I7230" s="2">
        <f>Electricity!J7255</f>
        <v>0</v>
      </c>
    </row>
    <row r="7231" spans="2:9" x14ac:dyDescent="0.35">
      <c r="B7231" s="458" t="str">
        <f t="shared" si="113"/>
        <v>10/28/2019 05:00:00 PM</v>
      </c>
      <c r="C7231" s="458">
        <v>43766</v>
      </c>
      <c r="D7231" s="459">
        <v>0.70833333333333337</v>
      </c>
      <c r="E7231" s="2">
        <f>Electricity!F7256</f>
        <v>0</v>
      </c>
      <c r="F7231" s="2">
        <f>Electricity!G7256</f>
        <v>0</v>
      </c>
      <c r="G7231" s="2">
        <f>Electricity!H7256</f>
        <v>0</v>
      </c>
      <c r="H7231" s="2">
        <f>Electricity!I7256</f>
        <v>0</v>
      </c>
      <c r="I7231" s="2">
        <f>Electricity!J7256</f>
        <v>0</v>
      </c>
    </row>
    <row r="7232" spans="2:9" x14ac:dyDescent="0.35">
      <c r="B7232" s="458" t="str">
        <f t="shared" si="113"/>
        <v>10/28/2019 06:00:00 PM</v>
      </c>
      <c r="C7232" s="458">
        <v>43766</v>
      </c>
      <c r="D7232" s="459">
        <v>0.75000000000000011</v>
      </c>
      <c r="E7232" s="2">
        <f>Electricity!F7257</f>
        <v>0</v>
      </c>
      <c r="F7232" s="2">
        <f>Electricity!G7257</f>
        <v>0</v>
      </c>
      <c r="G7232" s="2">
        <f>Electricity!H7257</f>
        <v>0</v>
      </c>
      <c r="H7232" s="2">
        <f>Electricity!I7257</f>
        <v>0</v>
      </c>
      <c r="I7232" s="2">
        <f>Electricity!J7257</f>
        <v>0</v>
      </c>
    </row>
    <row r="7233" spans="2:9" x14ac:dyDescent="0.35">
      <c r="B7233" s="458" t="str">
        <f t="shared" si="113"/>
        <v>10/28/2019 07:00:00 PM</v>
      </c>
      <c r="C7233" s="458">
        <v>43766</v>
      </c>
      <c r="D7233" s="459">
        <v>0.79166666666666674</v>
      </c>
      <c r="E7233" s="2">
        <f>Electricity!F7258</f>
        <v>0</v>
      </c>
      <c r="F7233" s="2">
        <f>Electricity!G7258</f>
        <v>0</v>
      </c>
      <c r="G7233" s="2">
        <f>Electricity!H7258</f>
        <v>0</v>
      </c>
      <c r="H7233" s="2">
        <f>Electricity!I7258</f>
        <v>0</v>
      </c>
      <c r="I7233" s="2">
        <f>Electricity!J7258</f>
        <v>0</v>
      </c>
    </row>
    <row r="7234" spans="2:9" x14ac:dyDescent="0.35">
      <c r="B7234" s="458" t="str">
        <f t="shared" si="113"/>
        <v>10/28/2019 08:00:00 PM</v>
      </c>
      <c r="C7234" s="458">
        <v>43766</v>
      </c>
      <c r="D7234" s="459">
        <v>0.83333333333333337</v>
      </c>
      <c r="E7234" s="2">
        <f>Electricity!F7259</f>
        <v>0</v>
      </c>
      <c r="F7234" s="2">
        <f>Electricity!G7259</f>
        <v>0</v>
      </c>
      <c r="G7234" s="2">
        <f>Electricity!H7259</f>
        <v>0</v>
      </c>
      <c r="H7234" s="2">
        <f>Electricity!I7259</f>
        <v>0</v>
      </c>
      <c r="I7234" s="2">
        <f>Electricity!J7259</f>
        <v>0</v>
      </c>
    </row>
    <row r="7235" spans="2:9" x14ac:dyDescent="0.35">
      <c r="B7235" s="458" t="str">
        <f t="shared" si="113"/>
        <v>10/28/2019 09:00:00 PM</v>
      </c>
      <c r="C7235" s="458">
        <v>43766</v>
      </c>
      <c r="D7235" s="459">
        <v>0.87500000000000011</v>
      </c>
      <c r="E7235" s="2">
        <f>Electricity!F7260</f>
        <v>0</v>
      </c>
      <c r="F7235" s="2">
        <f>Electricity!G7260</f>
        <v>0</v>
      </c>
      <c r="G7235" s="2">
        <f>Electricity!H7260</f>
        <v>0</v>
      </c>
      <c r="H7235" s="2">
        <f>Electricity!I7260</f>
        <v>0</v>
      </c>
      <c r="I7235" s="2">
        <f>Electricity!J7260</f>
        <v>0</v>
      </c>
    </row>
    <row r="7236" spans="2:9" x14ac:dyDescent="0.35">
      <c r="B7236" s="458" t="str">
        <f t="shared" si="113"/>
        <v>10/28/2019 10:00:00 PM</v>
      </c>
      <c r="C7236" s="458">
        <v>43766</v>
      </c>
      <c r="D7236" s="459">
        <v>0.91666666666666674</v>
      </c>
      <c r="E7236" s="2">
        <f>Electricity!F7261</f>
        <v>0</v>
      </c>
      <c r="F7236" s="2">
        <f>Electricity!G7261</f>
        <v>0</v>
      </c>
      <c r="G7236" s="2">
        <f>Electricity!H7261</f>
        <v>0</v>
      </c>
      <c r="H7236" s="2">
        <f>Electricity!I7261</f>
        <v>0</v>
      </c>
      <c r="I7236" s="2">
        <f>Electricity!J7261</f>
        <v>0</v>
      </c>
    </row>
    <row r="7237" spans="2:9" x14ac:dyDescent="0.35">
      <c r="B7237" s="458" t="str">
        <f t="shared" si="113"/>
        <v>10/28/2019 11:00:00 PM</v>
      </c>
      <c r="C7237" s="458">
        <v>43766</v>
      </c>
      <c r="D7237" s="459">
        <v>0.95833333333333337</v>
      </c>
      <c r="E7237" s="2">
        <f>Electricity!F7262</f>
        <v>0</v>
      </c>
      <c r="F7237" s="2">
        <f>Electricity!G7262</f>
        <v>0</v>
      </c>
      <c r="G7237" s="2">
        <f>Electricity!H7262</f>
        <v>0</v>
      </c>
      <c r="H7237" s="2">
        <f>Electricity!I7262</f>
        <v>0</v>
      </c>
      <c r="I7237" s="2">
        <f>Electricity!J7262</f>
        <v>0</v>
      </c>
    </row>
    <row r="7238" spans="2:9" x14ac:dyDescent="0.35">
      <c r="B7238" s="458" t="str">
        <f t="shared" si="113"/>
        <v>10/29/2019 12:00:00 AM</v>
      </c>
      <c r="C7238" s="458">
        <v>43767</v>
      </c>
      <c r="D7238" s="459">
        <v>3.1225022567582528E-17</v>
      </c>
      <c r="E7238" s="2">
        <f>Electricity!F7263</f>
        <v>0</v>
      </c>
      <c r="F7238" s="2">
        <f>Electricity!G7263</f>
        <v>0</v>
      </c>
      <c r="G7238" s="2">
        <f>Electricity!H7263</f>
        <v>0</v>
      </c>
      <c r="H7238" s="2">
        <f>Electricity!I7263</f>
        <v>0</v>
      </c>
      <c r="I7238" s="2">
        <f>Electricity!J7263</f>
        <v>0</v>
      </c>
    </row>
    <row r="7239" spans="2:9" x14ac:dyDescent="0.35">
      <c r="B7239" s="458" t="str">
        <f t="shared" si="113"/>
        <v>10/29/2019 01:00:00 AM</v>
      </c>
      <c r="C7239" s="458">
        <v>43767</v>
      </c>
      <c r="D7239" s="459">
        <v>4.1666666666666699E-2</v>
      </c>
      <c r="E7239" s="2">
        <f>Electricity!F7264</f>
        <v>0</v>
      </c>
      <c r="F7239" s="2">
        <f>Electricity!G7264</f>
        <v>0</v>
      </c>
      <c r="G7239" s="2">
        <f>Electricity!H7264</f>
        <v>0</v>
      </c>
      <c r="H7239" s="2">
        <f>Electricity!I7264</f>
        <v>0</v>
      </c>
      <c r="I7239" s="2">
        <f>Electricity!J7264</f>
        <v>0</v>
      </c>
    </row>
    <row r="7240" spans="2:9" x14ac:dyDescent="0.35">
      <c r="B7240" s="458" t="str">
        <f t="shared" si="113"/>
        <v>10/29/2019 02:00:00 AM</v>
      </c>
      <c r="C7240" s="458">
        <v>43767</v>
      </c>
      <c r="D7240" s="459">
        <v>8.333333333333337E-2</v>
      </c>
      <c r="E7240" s="2">
        <f>Electricity!F7265</f>
        <v>0</v>
      </c>
      <c r="F7240" s="2">
        <f>Electricity!G7265</f>
        <v>0</v>
      </c>
      <c r="G7240" s="2">
        <f>Electricity!H7265</f>
        <v>0</v>
      </c>
      <c r="H7240" s="2">
        <f>Electricity!I7265</f>
        <v>0</v>
      </c>
      <c r="I7240" s="2">
        <f>Electricity!J7265</f>
        <v>0</v>
      </c>
    </row>
    <row r="7241" spans="2:9" x14ac:dyDescent="0.35">
      <c r="B7241" s="458" t="str">
        <f t="shared" si="113"/>
        <v>10/29/2019 03:00:00 AM</v>
      </c>
      <c r="C7241" s="458">
        <v>43767</v>
      </c>
      <c r="D7241" s="459">
        <v>0.12500000000000006</v>
      </c>
      <c r="E7241" s="2">
        <f>Electricity!F7266</f>
        <v>0</v>
      </c>
      <c r="F7241" s="2">
        <f>Electricity!G7266</f>
        <v>0</v>
      </c>
      <c r="G7241" s="2">
        <f>Electricity!H7266</f>
        <v>0</v>
      </c>
      <c r="H7241" s="2">
        <f>Electricity!I7266</f>
        <v>0</v>
      </c>
      <c r="I7241" s="2">
        <f>Electricity!J7266</f>
        <v>0</v>
      </c>
    </row>
    <row r="7242" spans="2:9" x14ac:dyDescent="0.35">
      <c r="B7242" s="458" t="str">
        <f t="shared" si="113"/>
        <v>10/29/2019 04:00:00 AM</v>
      </c>
      <c r="C7242" s="458">
        <v>43767</v>
      </c>
      <c r="D7242" s="459">
        <v>0.16666666666666669</v>
      </c>
      <c r="E7242" s="2">
        <f>Electricity!F7267</f>
        <v>0</v>
      </c>
      <c r="F7242" s="2">
        <f>Electricity!G7267</f>
        <v>0</v>
      </c>
      <c r="G7242" s="2">
        <f>Electricity!H7267</f>
        <v>0</v>
      </c>
      <c r="H7242" s="2">
        <f>Electricity!I7267</f>
        <v>0</v>
      </c>
      <c r="I7242" s="2">
        <f>Electricity!J7267</f>
        <v>0</v>
      </c>
    </row>
    <row r="7243" spans="2:9" x14ac:dyDescent="0.35">
      <c r="B7243" s="458" t="str">
        <f t="shared" si="113"/>
        <v>10/29/2019 05:00:00 AM</v>
      </c>
      <c r="C7243" s="458">
        <v>43767</v>
      </c>
      <c r="D7243" s="459">
        <v>0.20833333333333337</v>
      </c>
      <c r="E7243" s="2">
        <f>Electricity!F7268</f>
        <v>0</v>
      </c>
      <c r="F7243" s="2">
        <f>Electricity!G7268</f>
        <v>0</v>
      </c>
      <c r="G7243" s="2">
        <f>Electricity!H7268</f>
        <v>0</v>
      </c>
      <c r="H7243" s="2">
        <f>Electricity!I7268</f>
        <v>0</v>
      </c>
      <c r="I7243" s="2">
        <f>Electricity!J7268</f>
        <v>0</v>
      </c>
    </row>
    <row r="7244" spans="2:9" x14ac:dyDescent="0.35">
      <c r="B7244" s="458" t="str">
        <f t="shared" si="113"/>
        <v>10/29/2019 06:00:00 AM</v>
      </c>
      <c r="C7244" s="458">
        <v>43767</v>
      </c>
      <c r="D7244" s="459">
        <v>0.25</v>
      </c>
      <c r="E7244" s="2">
        <f>Electricity!F7269</f>
        <v>0</v>
      </c>
      <c r="F7244" s="2">
        <f>Electricity!G7269</f>
        <v>0</v>
      </c>
      <c r="G7244" s="2">
        <f>Electricity!H7269</f>
        <v>0</v>
      </c>
      <c r="H7244" s="2">
        <f>Electricity!I7269</f>
        <v>0</v>
      </c>
      <c r="I7244" s="2">
        <f>Electricity!J7269</f>
        <v>0</v>
      </c>
    </row>
    <row r="7245" spans="2:9" x14ac:dyDescent="0.35">
      <c r="B7245" s="458" t="str">
        <f t="shared" si="113"/>
        <v>10/29/2019 07:00:00 AM</v>
      </c>
      <c r="C7245" s="458">
        <v>43767</v>
      </c>
      <c r="D7245" s="459">
        <v>0.29166666666666669</v>
      </c>
      <c r="E7245" s="2">
        <f>Electricity!F7270</f>
        <v>0</v>
      </c>
      <c r="F7245" s="2">
        <f>Electricity!G7270</f>
        <v>0</v>
      </c>
      <c r="G7245" s="2">
        <f>Electricity!H7270</f>
        <v>0</v>
      </c>
      <c r="H7245" s="2">
        <f>Electricity!I7270</f>
        <v>0</v>
      </c>
      <c r="I7245" s="2">
        <f>Electricity!J7270</f>
        <v>0</v>
      </c>
    </row>
    <row r="7246" spans="2:9" x14ac:dyDescent="0.35">
      <c r="B7246" s="458" t="str">
        <f t="shared" si="113"/>
        <v>10/29/2019 08:00:00 AM</v>
      </c>
      <c r="C7246" s="458">
        <v>43767</v>
      </c>
      <c r="D7246" s="459">
        <v>0.33333333333333337</v>
      </c>
      <c r="E7246" s="2">
        <f>Electricity!F7271</f>
        <v>0</v>
      </c>
      <c r="F7246" s="2">
        <f>Electricity!G7271</f>
        <v>0</v>
      </c>
      <c r="G7246" s="2">
        <f>Electricity!H7271</f>
        <v>0</v>
      </c>
      <c r="H7246" s="2">
        <f>Electricity!I7271</f>
        <v>0</v>
      </c>
      <c r="I7246" s="2">
        <f>Electricity!J7271</f>
        <v>0</v>
      </c>
    </row>
    <row r="7247" spans="2:9" x14ac:dyDescent="0.35">
      <c r="B7247" s="458" t="str">
        <f t="shared" ref="B7247:B7310" si="114">CONCATENATE(TEXT(C7247,"mm/dd/yyyy")," ",TEXT(D7247,"hh:mm:ss AM/PM"))</f>
        <v>10/29/2019 09:00:00 AM</v>
      </c>
      <c r="C7247" s="458">
        <v>43767</v>
      </c>
      <c r="D7247" s="459">
        <v>0.375</v>
      </c>
      <c r="E7247" s="2">
        <f>Electricity!F7272</f>
        <v>0</v>
      </c>
      <c r="F7247" s="2">
        <f>Electricity!G7272</f>
        <v>0</v>
      </c>
      <c r="G7247" s="2">
        <f>Electricity!H7272</f>
        <v>0</v>
      </c>
      <c r="H7247" s="2">
        <f>Electricity!I7272</f>
        <v>0</v>
      </c>
      <c r="I7247" s="2">
        <f>Electricity!J7272</f>
        <v>0</v>
      </c>
    </row>
    <row r="7248" spans="2:9" x14ac:dyDescent="0.35">
      <c r="B7248" s="458" t="str">
        <f t="shared" si="114"/>
        <v>10/29/2019 10:00:00 AM</v>
      </c>
      <c r="C7248" s="458">
        <v>43767</v>
      </c>
      <c r="D7248" s="459">
        <v>0.41666666666666669</v>
      </c>
      <c r="E7248" s="2">
        <f>Electricity!F7273</f>
        <v>0</v>
      </c>
      <c r="F7248" s="2">
        <f>Electricity!G7273</f>
        <v>0</v>
      </c>
      <c r="G7248" s="2">
        <f>Electricity!H7273</f>
        <v>0</v>
      </c>
      <c r="H7248" s="2">
        <f>Electricity!I7273</f>
        <v>0</v>
      </c>
      <c r="I7248" s="2">
        <f>Electricity!J7273</f>
        <v>0</v>
      </c>
    </row>
    <row r="7249" spans="2:9" x14ac:dyDescent="0.35">
      <c r="B7249" s="458" t="str">
        <f t="shared" si="114"/>
        <v>10/29/2019 11:00:00 AM</v>
      </c>
      <c r="C7249" s="458">
        <v>43767</v>
      </c>
      <c r="D7249" s="459">
        <v>0.45833333333333337</v>
      </c>
      <c r="E7249" s="2">
        <f>Electricity!F7274</f>
        <v>0</v>
      </c>
      <c r="F7249" s="2">
        <f>Electricity!G7274</f>
        <v>0</v>
      </c>
      <c r="G7249" s="2">
        <f>Electricity!H7274</f>
        <v>0</v>
      </c>
      <c r="H7249" s="2">
        <f>Electricity!I7274</f>
        <v>0</v>
      </c>
      <c r="I7249" s="2">
        <f>Electricity!J7274</f>
        <v>0</v>
      </c>
    </row>
    <row r="7250" spans="2:9" x14ac:dyDescent="0.35">
      <c r="B7250" s="458" t="str">
        <f t="shared" si="114"/>
        <v>10/29/2019 12:00:00 PM</v>
      </c>
      <c r="C7250" s="458">
        <v>43767</v>
      </c>
      <c r="D7250" s="459">
        <v>0.50000000000000011</v>
      </c>
      <c r="E7250" s="2">
        <f>Electricity!F7275</f>
        <v>0</v>
      </c>
      <c r="F7250" s="2">
        <f>Electricity!G7275</f>
        <v>0</v>
      </c>
      <c r="G7250" s="2">
        <f>Electricity!H7275</f>
        <v>0</v>
      </c>
      <c r="H7250" s="2">
        <f>Electricity!I7275</f>
        <v>0</v>
      </c>
      <c r="I7250" s="2">
        <f>Electricity!J7275</f>
        <v>0</v>
      </c>
    </row>
    <row r="7251" spans="2:9" x14ac:dyDescent="0.35">
      <c r="B7251" s="458" t="str">
        <f t="shared" si="114"/>
        <v>10/29/2019 01:00:00 PM</v>
      </c>
      <c r="C7251" s="458">
        <v>43767</v>
      </c>
      <c r="D7251" s="459">
        <v>0.54166666666666674</v>
      </c>
      <c r="E7251" s="2">
        <f>Electricity!F7276</f>
        <v>0</v>
      </c>
      <c r="F7251" s="2">
        <f>Electricity!G7276</f>
        <v>0</v>
      </c>
      <c r="G7251" s="2">
        <f>Electricity!H7276</f>
        <v>0</v>
      </c>
      <c r="H7251" s="2">
        <f>Electricity!I7276</f>
        <v>0</v>
      </c>
      <c r="I7251" s="2">
        <f>Electricity!J7276</f>
        <v>0</v>
      </c>
    </row>
    <row r="7252" spans="2:9" x14ac:dyDescent="0.35">
      <c r="B7252" s="458" t="str">
        <f t="shared" si="114"/>
        <v>10/29/2019 02:00:00 PM</v>
      </c>
      <c r="C7252" s="458">
        <v>43767</v>
      </c>
      <c r="D7252" s="459">
        <v>0.58333333333333337</v>
      </c>
      <c r="E7252" s="2">
        <f>Electricity!F7277</f>
        <v>0</v>
      </c>
      <c r="F7252" s="2">
        <f>Electricity!G7277</f>
        <v>0</v>
      </c>
      <c r="G7252" s="2">
        <f>Electricity!H7277</f>
        <v>0</v>
      </c>
      <c r="H7252" s="2">
        <f>Electricity!I7277</f>
        <v>0</v>
      </c>
      <c r="I7252" s="2">
        <f>Electricity!J7277</f>
        <v>0</v>
      </c>
    </row>
    <row r="7253" spans="2:9" x14ac:dyDescent="0.35">
      <c r="B7253" s="458" t="str">
        <f t="shared" si="114"/>
        <v>10/29/2019 03:00:00 PM</v>
      </c>
      <c r="C7253" s="458">
        <v>43767</v>
      </c>
      <c r="D7253" s="459">
        <v>0.62500000000000011</v>
      </c>
      <c r="E7253" s="2">
        <f>Electricity!F7278</f>
        <v>0</v>
      </c>
      <c r="F7253" s="2">
        <f>Electricity!G7278</f>
        <v>0</v>
      </c>
      <c r="G7253" s="2">
        <f>Electricity!H7278</f>
        <v>0</v>
      </c>
      <c r="H7253" s="2">
        <f>Electricity!I7278</f>
        <v>0</v>
      </c>
      <c r="I7253" s="2">
        <f>Electricity!J7278</f>
        <v>0</v>
      </c>
    </row>
    <row r="7254" spans="2:9" x14ac:dyDescent="0.35">
      <c r="B7254" s="458" t="str">
        <f t="shared" si="114"/>
        <v>10/29/2019 04:00:00 PM</v>
      </c>
      <c r="C7254" s="458">
        <v>43767</v>
      </c>
      <c r="D7254" s="459">
        <v>0.66666666666666674</v>
      </c>
      <c r="E7254" s="2">
        <f>Electricity!F7279</f>
        <v>0</v>
      </c>
      <c r="F7254" s="2">
        <f>Electricity!G7279</f>
        <v>0</v>
      </c>
      <c r="G7254" s="2">
        <f>Electricity!H7279</f>
        <v>0</v>
      </c>
      <c r="H7254" s="2">
        <f>Electricity!I7279</f>
        <v>0</v>
      </c>
      <c r="I7254" s="2">
        <f>Electricity!J7279</f>
        <v>0</v>
      </c>
    </row>
    <row r="7255" spans="2:9" x14ac:dyDescent="0.35">
      <c r="B7255" s="458" t="str">
        <f t="shared" si="114"/>
        <v>10/29/2019 05:00:00 PM</v>
      </c>
      <c r="C7255" s="458">
        <v>43767</v>
      </c>
      <c r="D7255" s="459">
        <v>0.70833333333333337</v>
      </c>
      <c r="E7255" s="2">
        <f>Electricity!F7280</f>
        <v>0</v>
      </c>
      <c r="F7255" s="2">
        <f>Electricity!G7280</f>
        <v>0</v>
      </c>
      <c r="G7255" s="2">
        <f>Electricity!H7280</f>
        <v>0</v>
      </c>
      <c r="H7255" s="2">
        <f>Electricity!I7280</f>
        <v>0</v>
      </c>
      <c r="I7255" s="2">
        <f>Electricity!J7280</f>
        <v>0</v>
      </c>
    </row>
    <row r="7256" spans="2:9" x14ac:dyDescent="0.35">
      <c r="B7256" s="458" t="str">
        <f t="shared" si="114"/>
        <v>10/29/2019 06:00:00 PM</v>
      </c>
      <c r="C7256" s="458">
        <v>43767</v>
      </c>
      <c r="D7256" s="459">
        <v>0.75000000000000011</v>
      </c>
      <c r="E7256" s="2">
        <f>Electricity!F7281</f>
        <v>0</v>
      </c>
      <c r="F7256" s="2">
        <f>Electricity!G7281</f>
        <v>0</v>
      </c>
      <c r="G7256" s="2">
        <f>Electricity!H7281</f>
        <v>0</v>
      </c>
      <c r="H7256" s="2">
        <f>Electricity!I7281</f>
        <v>0</v>
      </c>
      <c r="I7256" s="2">
        <f>Electricity!J7281</f>
        <v>0</v>
      </c>
    </row>
    <row r="7257" spans="2:9" x14ac:dyDescent="0.35">
      <c r="B7257" s="458" t="str">
        <f t="shared" si="114"/>
        <v>10/29/2019 07:00:00 PM</v>
      </c>
      <c r="C7257" s="458">
        <v>43767</v>
      </c>
      <c r="D7257" s="459">
        <v>0.79166666666666674</v>
      </c>
      <c r="E7257" s="2">
        <f>Electricity!F7282</f>
        <v>0</v>
      </c>
      <c r="F7257" s="2">
        <f>Electricity!G7282</f>
        <v>0</v>
      </c>
      <c r="G7257" s="2">
        <f>Electricity!H7282</f>
        <v>0</v>
      </c>
      <c r="H7257" s="2">
        <f>Electricity!I7282</f>
        <v>0</v>
      </c>
      <c r="I7257" s="2">
        <f>Electricity!J7282</f>
        <v>0</v>
      </c>
    </row>
    <row r="7258" spans="2:9" x14ac:dyDescent="0.35">
      <c r="B7258" s="458" t="str">
        <f t="shared" si="114"/>
        <v>10/29/2019 08:00:00 PM</v>
      </c>
      <c r="C7258" s="458">
        <v>43767</v>
      </c>
      <c r="D7258" s="459">
        <v>0.83333333333333337</v>
      </c>
      <c r="E7258" s="2">
        <f>Electricity!F7283</f>
        <v>0</v>
      </c>
      <c r="F7258" s="2">
        <f>Electricity!G7283</f>
        <v>0</v>
      </c>
      <c r="G7258" s="2">
        <f>Electricity!H7283</f>
        <v>0</v>
      </c>
      <c r="H7258" s="2">
        <f>Electricity!I7283</f>
        <v>0</v>
      </c>
      <c r="I7258" s="2">
        <f>Electricity!J7283</f>
        <v>0</v>
      </c>
    </row>
    <row r="7259" spans="2:9" x14ac:dyDescent="0.35">
      <c r="B7259" s="458" t="str">
        <f t="shared" si="114"/>
        <v>10/29/2019 09:00:00 PM</v>
      </c>
      <c r="C7259" s="458">
        <v>43767</v>
      </c>
      <c r="D7259" s="459">
        <v>0.87500000000000011</v>
      </c>
      <c r="E7259" s="2">
        <f>Electricity!F7284</f>
        <v>0</v>
      </c>
      <c r="F7259" s="2">
        <f>Electricity!G7284</f>
        <v>0</v>
      </c>
      <c r="G7259" s="2">
        <f>Electricity!H7284</f>
        <v>0</v>
      </c>
      <c r="H7259" s="2">
        <f>Electricity!I7284</f>
        <v>0</v>
      </c>
      <c r="I7259" s="2">
        <f>Electricity!J7284</f>
        <v>0</v>
      </c>
    </row>
    <row r="7260" spans="2:9" x14ac:dyDescent="0.35">
      <c r="B7260" s="458" t="str">
        <f t="shared" si="114"/>
        <v>10/29/2019 10:00:00 PM</v>
      </c>
      <c r="C7260" s="458">
        <v>43767</v>
      </c>
      <c r="D7260" s="459">
        <v>0.91666666666666674</v>
      </c>
      <c r="E7260" s="2">
        <f>Electricity!F7285</f>
        <v>0</v>
      </c>
      <c r="F7260" s="2">
        <f>Electricity!G7285</f>
        <v>0</v>
      </c>
      <c r="G7260" s="2">
        <f>Electricity!H7285</f>
        <v>0</v>
      </c>
      <c r="H7260" s="2">
        <f>Electricity!I7285</f>
        <v>0</v>
      </c>
      <c r="I7260" s="2">
        <f>Electricity!J7285</f>
        <v>0</v>
      </c>
    </row>
    <row r="7261" spans="2:9" x14ac:dyDescent="0.35">
      <c r="B7261" s="458" t="str">
        <f t="shared" si="114"/>
        <v>10/29/2019 11:00:00 PM</v>
      </c>
      <c r="C7261" s="458">
        <v>43767</v>
      </c>
      <c r="D7261" s="459">
        <v>0.95833333333333337</v>
      </c>
      <c r="E7261" s="2">
        <f>Electricity!F7286</f>
        <v>0</v>
      </c>
      <c r="F7261" s="2">
        <f>Electricity!G7286</f>
        <v>0</v>
      </c>
      <c r="G7261" s="2">
        <f>Electricity!H7286</f>
        <v>0</v>
      </c>
      <c r="H7261" s="2">
        <f>Electricity!I7286</f>
        <v>0</v>
      </c>
      <c r="I7261" s="2">
        <f>Electricity!J7286</f>
        <v>0</v>
      </c>
    </row>
    <row r="7262" spans="2:9" x14ac:dyDescent="0.35">
      <c r="B7262" s="458" t="str">
        <f t="shared" si="114"/>
        <v>10/30/2019 12:00:00 AM</v>
      </c>
      <c r="C7262" s="458">
        <v>43768</v>
      </c>
      <c r="D7262" s="459">
        <v>3.1225022567582528E-17</v>
      </c>
      <c r="E7262" s="2">
        <f>Electricity!F7287</f>
        <v>0</v>
      </c>
      <c r="F7262" s="2">
        <f>Electricity!G7287</f>
        <v>0</v>
      </c>
      <c r="G7262" s="2">
        <f>Electricity!H7287</f>
        <v>0</v>
      </c>
      <c r="H7262" s="2">
        <f>Electricity!I7287</f>
        <v>0</v>
      </c>
      <c r="I7262" s="2">
        <f>Electricity!J7287</f>
        <v>0</v>
      </c>
    </row>
    <row r="7263" spans="2:9" x14ac:dyDescent="0.35">
      <c r="B7263" s="458" t="str">
        <f t="shared" si="114"/>
        <v>10/30/2019 01:00:00 AM</v>
      </c>
      <c r="C7263" s="458">
        <v>43768</v>
      </c>
      <c r="D7263" s="459">
        <v>4.1666666666666699E-2</v>
      </c>
      <c r="E7263" s="2">
        <f>Electricity!F7288</f>
        <v>0</v>
      </c>
      <c r="F7263" s="2">
        <f>Electricity!G7288</f>
        <v>0</v>
      </c>
      <c r="G7263" s="2">
        <f>Electricity!H7288</f>
        <v>0</v>
      </c>
      <c r="H7263" s="2">
        <f>Electricity!I7288</f>
        <v>0</v>
      </c>
      <c r="I7263" s="2">
        <f>Electricity!J7288</f>
        <v>0</v>
      </c>
    </row>
    <row r="7264" spans="2:9" x14ac:dyDescent="0.35">
      <c r="B7264" s="458" t="str">
        <f t="shared" si="114"/>
        <v>10/30/2019 02:00:00 AM</v>
      </c>
      <c r="C7264" s="458">
        <v>43768</v>
      </c>
      <c r="D7264" s="459">
        <v>8.333333333333337E-2</v>
      </c>
      <c r="E7264" s="2">
        <f>Electricity!F7289</f>
        <v>0</v>
      </c>
      <c r="F7264" s="2">
        <f>Electricity!G7289</f>
        <v>0</v>
      </c>
      <c r="G7264" s="2">
        <f>Electricity!H7289</f>
        <v>0</v>
      </c>
      <c r="H7264" s="2">
        <f>Electricity!I7289</f>
        <v>0</v>
      </c>
      <c r="I7264" s="2">
        <f>Electricity!J7289</f>
        <v>0</v>
      </c>
    </row>
    <row r="7265" spans="2:9" x14ac:dyDescent="0.35">
      <c r="B7265" s="458" t="str">
        <f t="shared" si="114"/>
        <v>10/30/2019 03:00:00 AM</v>
      </c>
      <c r="C7265" s="458">
        <v>43768</v>
      </c>
      <c r="D7265" s="459">
        <v>0.12500000000000006</v>
      </c>
      <c r="E7265" s="2">
        <f>Electricity!F7290</f>
        <v>0</v>
      </c>
      <c r="F7265" s="2">
        <f>Electricity!G7290</f>
        <v>0</v>
      </c>
      <c r="G7265" s="2">
        <f>Electricity!H7290</f>
        <v>0</v>
      </c>
      <c r="H7265" s="2">
        <f>Electricity!I7290</f>
        <v>0</v>
      </c>
      <c r="I7265" s="2">
        <f>Electricity!J7290</f>
        <v>0</v>
      </c>
    </row>
    <row r="7266" spans="2:9" x14ac:dyDescent="0.35">
      <c r="B7266" s="458" t="str">
        <f t="shared" si="114"/>
        <v>10/30/2019 04:00:00 AM</v>
      </c>
      <c r="C7266" s="458">
        <v>43768</v>
      </c>
      <c r="D7266" s="459">
        <v>0.16666666666666669</v>
      </c>
      <c r="E7266" s="2">
        <f>Electricity!F7291</f>
        <v>0</v>
      </c>
      <c r="F7266" s="2">
        <f>Electricity!G7291</f>
        <v>0</v>
      </c>
      <c r="G7266" s="2">
        <f>Electricity!H7291</f>
        <v>0</v>
      </c>
      <c r="H7266" s="2">
        <f>Electricity!I7291</f>
        <v>0</v>
      </c>
      <c r="I7266" s="2">
        <f>Electricity!J7291</f>
        <v>0</v>
      </c>
    </row>
    <row r="7267" spans="2:9" x14ac:dyDescent="0.35">
      <c r="B7267" s="458" t="str">
        <f t="shared" si="114"/>
        <v>10/30/2019 05:00:00 AM</v>
      </c>
      <c r="C7267" s="458">
        <v>43768</v>
      </c>
      <c r="D7267" s="459">
        <v>0.20833333333333337</v>
      </c>
      <c r="E7267" s="2">
        <f>Electricity!F7292</f>
        <v>0</v>
      </c>
      <c r="F7267" s="2">
        <f>Electricity!G7292</f>
        <v>0</v>
      </c>
      <c r="G7267" s="2">
        <f>Electricity!H7292</f>
        <v>0</v>
      </c>
      <c r="H7267" s="2">
        <f>Electricity!I7292</f>
        <v>0</v>
      </c>
      <c r="I7267" s="2">
        <f>Electricity!J7292</f>
        <v>0</v>
      </c>
    </row>
    <row r="7268" spans="2:9" x14ac:dyDescent="0.35">
      <c r="B7268" s="458" t="str">
        <f t="shared" si="114"/>
        <v>10/30/2019 06:00:00 AM</v>
      </c>
      <c r="C7268" s="458">
        <v>43768</v>
      </c>
      <c r="D7268" s="459">
        <v>0.25</v>
      </c>
      <c r="E7268" s="2">
        <f>Electricity!F7293</f>
        <v>0</v>
      </c>
      <c r="F7268" s="2">
        <f>Electricity!G7293</f>
        <v>0</v>
      </c>
      <c r="G7268" s="2">
        <f>Electricity!H7293</f>
        <v>0</v>
      </c>
      <c r="H7268" s="2">
        <f>Electricity!I7293</f>
        <v>0</v>
      </c>
      <c r="I7268" s="2">
        <f>Electricity!J7293</f>
        <v>0</v>
      </c>
    </row>
    <row r="7269" spans="2:9" x14ac:dyDescent="0.35">
      <c r="B7269" s="458" t="str">
        <f t="shared" si="114"/>
        <v>10/30/2019 07:00:00 AM</v>
      </c>
      <c r="C7269" s="458">
        <v>43768</v>
      </c>
      <c r="D7269" s="459">
        <v>0.29166666666666669</v>
      </c>
      <c r="E7269" s="2">
        <f>Electricity!F7294</f>
        <v>0</v>
      </c>
      <c r="F7269" s="2">
        <f>Electricity!G7294</f>
        <v>0</v>
      </c>
      <c r="G7269" s="2">
        <f>Electricity!H7294</f>
        <v>0</v>
      </c>
      <c r="H7269" s="2">
        <f>Electricity!I7294</f>
        <v>0</v>
      </c>
      <c r="I7269" s="2">
        <f>Electricity!J7294</f>
        <v>0</v>
      </c>
    </row>
    <row r="7270" spans="2:9" x14ac:dyDescent="0.35">
      <c r="B7270" s="458" t="str">
        <f t="shared" si="114"/>
        <v>10/30/2019 08:00:00 AM</v>
      </c>
      <c r="C7270" s="458">
        <v>43768</v>
      </c>
      <c r="D7270" s="459">
        <v>0.33333333333333337</v>
      </c>
      <c r="E7270" s="2">
        <f>Electricity!F7295</f>
        <v>0</v>
      </c>
      <c r="F7270" s="2">
        <f>Electricity!G7295</f>
        <v>0</v>
      </c>
      <c r="G7270" s="2">
        <f>Electricity!H7295</f>
        <v>0</v>
      </c>
      <c r="H7270" s="2">
        <f>Electricity!I7295</f>
        <v>0</v>
      </c>
      <c r="I7270" s="2">
        <f>Electricity!J7295</f>
        <v>0</v>
      </c>
    </row>
    <row r="7271" spans="2:9" x14ac:dyDescent="0.35">
      <c r="B7271" s="458" t="str">
        <f t="shared" si="114"/>
        <v>10/30/2019 09:00:00 AM</v>
      </c>
      <c r="C7271" s="458">
        <v>43768</v>
      </c>
      <c r="D7271" s="459">
        <v>0.375</v>
      </c>
      <c r="E7271" s="2">
        <f>Electricity!F7296</f>
        <v>0</v>
      </c>
      <c r="F7271" s="2">
        <f>Electricity!G7296</f>
        <v>0</v>
      </c>
      <c r="G7271" s="2">
        <f>Electricity!H7296</f>
        <v>0</v>
      </c>
      <c r="H7271" s="2">
        <f>Electricity!I7296</f>
        <v>0</v>
      </c>
      <c r="I7271" s="2">
        <f>Electricity!J7296</f>
        <v>0</v>
      </c>
    </row>
    <row r="7272" spans="2:9" x14ac:dyDescent="0.35">
      <c r="B7272" s="458" t="str">
        <f t="shared" si="114"/>
        <v>10/30/2019 10:00:00 AM</v>
      </c>
      <c r="C7272" s="458">
        <v>43768</v>
      </c>
      <c r="D7272" s="459">
        <v>0.41666666666666669</v>
      </c>
      <c r="E7272" s="2">
        <f>Electricity!F7297</f>
        <v>0</v>
      </c>
      <c r="F7272" s="2">
        <f>Electricity!G7297</f>
        <v>0</v>
      </c>
      <c r="G7272" s="2">
        <f>Electricity!H7297</f>
        <v>0</v>
      </c>
      <c r="H7272" s="2">
        <f>Electricity!I7297</f>
        <v>0</v>
      </c>
      <c r="I7272" s="2">
        <f>Electricity!J7297</f>
        <v>0</v>
      </c>
    </row>
    <row r="7273" spans="2:9" x14ac:dyDescent="0.35">
      <c r="B7273" s="458" t="str">
        <f t="shared" si="114"/>
        <v>10/30/2019 11:00:00 AM</v>
      </c>
      <c r="C7273" s="458">
        <v>43768</v>
      </c>
      <c r="D7273" s="459">
        <v>0.45833333333333337</v>
      </c>
      <c r="E7273" s="2">
        <f>Electricity!F7298</f>
        <v>0</v>
      </c>
      <c r="F7273" s="2">
        <f>Electricity!G7298</f>
        <v>0</v>
      </c>
      <c r="G7273" s="2">
        <f>Electricity!H7298</f>
        <v>0</v>
      </c>
      <c r="H7273" s="2">
        <f>Electricity!I7298</f>
        <v>0</v>
      </c>
      <c r="I7273" s="2">
        <f>Electricity!J7298</f>
        <v>0</v>
      </c>
    </row>
    <row r="7274" spans="2:9" x14ac:dyDescent="0.35">
      <c r="B7274" s="458" t="str">
        <f t="shared" si="114"/>
        <v>10/30/2019 12:00:00 PM</v>
      </c>
      <c r="C7274" s="458">
        <v>43768</v>
      </c>
      <c r="D7274" s="459">
        <v>0.50000000000000011</v>
      </c>
      <c r="E7274" s="2">
        <f>Electricity!F7299</f>
        <v>0</v>
      </c>
      <c r="F7274" s="2">
        <f>Electricity!G7299</f>
        <v>0</v>
      </c>
      <c r="G7274" s="2">
        <f>Electricity!H7299</f>
        <v>0</v>
      </c>
      <c r="H7274" s="2">
        <f>Electricity!I7299</f>
        <v>0</v>
      </c>
      <c r="I7274" s="2">
        <f>Electricity!J7299</f>
        <v>0</v>
      </c>
    </row>
    <row r="7275" spans="2:9" x14ac:dyDescent="0.35">
      <c r="B7275" s="458" t="str">
        <f t="shared" si="114"/>
        <v>10/30/2019 01:00:00 PM</v>
      </c>
      <c r="C7275" s="458">
        <v>43768</v>
      </c>
      <c r="D7275" s="459">
        <v>0.54166666666666674</v>
      </c>
      <c r="E7275" s="2">
        <f>Electricity!F7300</f>
        <v>0</v>
      </c>
      <c r="F7275" s="2">
        <f>Electricity!G7300</f>
        <v>0</v>
      </c>
      <c r="G7275" s="2">
        <f>Electricity!H7300</f>
        <v>0</v>
      </c>
      <c r="H7275" s="2">
        <f>Electricity!I7300</f>
        <v>0</v>
      </c>
      <c r="I7275" s="2">
        <f>Electricity!J7300</f>
        <v>0</v>
      </c>
    </row>
    <row r="7276" spans="2:9" x14ac:dyDescent="0.35">
      <c r="B7276" s="458" t="str">
        <f t="shared" si="114"/>
        <v>10/30/2019 02:00:00 PM</v>
      </c>
      <c r="C7276" s="458">
        <v>43768</v>
      </c>
      <c r="D7276" s="459">
        <v>0.58333333333333337</v>
      </c>
      <c r="E7276" s="2">
        <f>Electricity!F7301</f>
        <v>0</v>
      </c>
      <c r="F7276" s="2">
        <f>Electricity!G7301</f>
        <v>0</v>
      </c>
      <c r="G7276" s="2">
        <f>Electricity!H7301</f>
        <v>0</v>
      </c>
      <c r="H7276" s="2">
        <f>Electricity!I7301</f>
        <v>0</v>
      </c>
      <c r="I7276" s="2">
        <f>Electricity!J7301</f>
        <v>0</v>
      </c>
    </row>
    <row r="7277" spans="2:9" x14ac:dyDescent="0.35">
      <c r="B7277" s="458" t="str">
        <f t="shared" si="114"/>
        <v>10/30/2019 03:00:00 PM</v>
      </c>
      <c r="C7277" s="458">
        <v>43768</v>
      </c>
      <c r="D7277" s="459">
        <v>0.62500000000000011</v>
      </c>
      <c r="E7277" s="2">
        <f>Electricity!F7302</f>
        <v>0</v>
      </c>
      <c r="F7277" s="2">
        <f>Electricity!G7302</f>
        <v>0</v>
      </c>
      <c r="G7277" s="2">
        <f>Electricity!H7302</f>
        <v>0</v>
      </c>
      <c r="H7277" s="2">
        <f>Electricity!I7302</f>
        <v>0</v>
      </c>
      <c r="I7277" s="2">
        <f>Electricity!J7302</f>
        <v>0</v>
      </c>
    </row>
    <row r="7278" spans="2:9" x14ac:dyDescent="0.35">
      <c r="B7278" s="458" t="str">
        <f t="shared" si="114"/>
        <v>10/30/2019 04:00:00 PM</v>
      </c>
      <c r="C7278" s="458">
        <v>43768</v>
      </c>
      <c r="D7278" s="459">
        <v>0.66666666666666674</v>
      </c>
      <c r="E7278" s="2">
        <f>Electricity!F7303</f>
        <v>0</v>
      </c>
      <c r="F7278" s="2">
        <f>Electricity!G7303</f>
        <v>0</v>
      </c>
      <c r="G7278" s="2">
        <f>Electricity!H7303</f>
        <v>0</v>
      </c>
      <c r="H7278" s="2">
        <f>Electricity!I7303</f>
        <v>0</v>
      </c>
      <c r="I7278" s="2">
        <f>Electricity!J7303</f>
        <v>0</v>
      </c>
    </row>
    <row r="7279" spans="2:9" x14ac:dyDescent="0.35">
      <c r="B7279" s="458" t="str">
        <f t="shared" si="114"/>
        <v>10/30/2019 05:00:00 PM</v>
      </c>
      <c r="C7279" s="458">
        <v>43768</v>
      </c>
      <c r="D7279" s="459">
        <v>0.70833333333333337</v>
      </c>
      <c r="E7279" s="2">
        <f>Electricity!F7304</f>
        <v>0</v>
      </c>
      <c r="F7279" s="2">
        <f>Electricity!G7304</f>
        <v>0</v>
      </c>
      <c r="G7279" s="2">
        <f>Electricity!H7304</f>
        <v>0</v>
      </c>
      <c r="H7279" s="2">
        <f>Electricity!I7304</f>
        <v>0</v>
      </c>
      <c r="I7279" s="2">
        <f>Electricity!J7304</f>
        <v>0</v>
      </c>
    </row>
    <row r="7280" spans="2:9" x14ac:dyDescent="0.35">
      <c r="B7280" s="458" t="str">
        <f t="shared" si="114"/>
        <v>10/30/2019 06:00:00 PM</v>
      </c>
      <c r="C7280" s="458">
        <v>43768</v>
      </c>
      <c r="D7280" s="459">
        <v>0.75000000000000011</v>
      </c>
      <c r="E7280" s="2">
        <f>Electricity!F7305</f>
        <v>0</v>
      </c>
      <c r="F7280" s="2">
        <f>Electricity!G7305</f>
        <v>0</v>
      </c>
      <c r="G7280" s="2">
        <f>Electricity!H7305</f>
        <v>0</v>
      </c>
      <c r="H7280" s="2">
        <f>Electricity!I7305</f>
        <v>0</v>
      </c>
      <c r="I7280" s="2">
        <f>Electricity!J7305</f>
        <v>0</v>
      </c>
    </row>
    <row r="7281" spans="2:9" x14ac:dyDescent="0.35">
      <c r="B7281" s="458" t="str">
        <f t="shared" si="114"/>
        <v>10/30/2019 07:00:00 PM</v>
      </c>
      <c r="C7281" s="458">
        <v>43768</v>
      </c>
      <c r="D7281" s="459">
        <v>0.79166666666666674</v>
      </c>
      <c r="E7281" s="2">
        <f>Electricity!F7306</f>
        <v>0</v>
      </c>
      <c r="F7281" s="2">
        <f>Electricity!G7306</f>
        <v>0</v>
      </c>
      <c r="G7281" s="2">
        <f>Electricity!H7306</f>
        <v>0</v>
      </c>
      <c r="H7281" s="2">
        <f>Electricity!I7306</f>
        <v>0</v>
      </c>
      <c r="I7281" s="2">
        <f>Electricity!J7306</f>
        <v>0</v>
      </c>
    </row>
    <row r="7282" spans="2:9" x14ac:dyDescent="0.35">
      <c r="B7282" s="458" t="str">
        <f t="shared" si="114"/>
        <v>10/30/2019 08:00:00 PM</v>
      </c>
      <c r="C7282" s="458">
        <v>43768</v>
      </c>
      <c r="D7282" s="459">
        <v>0.83333333333333337</v>
      </c>
      <c r="E7282" s="2">
        <f>Electricity!F7307</f>
        <v>0</v>
      </c>
      <c r="F7282" s="2">
        <f>Electricity!G7307</f>
        <v>0</v>
      </c>
      <c r="G7282" s="2">
        <f>Electricity!H7307</f>
        <v>0</v>
      </c>
      <c r="H7282" s="2">
        <f>Electricity!I7307</f>
        <v>0</v>
      </c>
      <c r="I7282" s="2">
        <f>Electricity!J7307</f>
        <v>0</v>
      </c>
    </row>
    <row r="7283" spans="2:9" x14ac:dyDescent="0.35">
      <c r="B7283" s="458" t="str">
        <f t="shared" si="114"/>
        <v>10/30/2019 09:00:00 PM</v>
      </c>
      <c r="C7283" s="458">
        <v>43768</v>
      </c>
      <c r="D7283" s="459">
        <v>0.87500000000000011</v>
      </c>
      <c r="E7283" s="2">
        <f>Electricity!F7308</f>
        <v>0</v>
      </c>
      <c r="F7283" s="2">
        <f>Electricity!G7308</f>
        <v>0</v>
      </c>
      <c r="G7283" s="2">
        <f>Electricity!H7308</f>
        <v>0</v>
      </c>
      <c r="H7283" s="2">
        <f>Electricity!I7308</f>
        <v>0</v>
      </c>
      <c r="I7283" s="2">
        <f>Electricity!J7308</f>
        <v>0</v>
      </c>
    </row>
    <row r="7284" spans="2:9" x14ac:dyDescent="0.35">
      <c r="B7284" s="458" t="str">
        <f t="shared" si="114"/>
        <v>10/30/2019 10:00:00 PM</v>
      </c>
      <c r="C7284" s="458">
        <v>43768</v>
      </c>
      <c r="D7284" s="459">
        <v>0.91666666666666674</v>
      </c>
      <c r="E7284" s="2">
        <f>Electricity!F7309</f>
        <v>0</v>
      </c>
      <c r="F7284" s="2">
        <f>Electricity!G7309</f>
        <v>0</v>
      </c>
      <c r="G7284" s="2">
        <f>Electricity!H7309</f>
        <v>0</v>
      </c>
      <c r="H7284" s="2">
        <f>Electricity!I7309</f>
        <v>0</v>
      </c>
      <c r="I7284" s="2">
        <f>Electricity!J7309</f>
        <v>0</v>
      </c>
    </row>
    <row r="7285" spans="2:9" x14ac:dyDescent="0.35">
      <c r="B7285" s="458" t="str">
        <f t="shared" si="114"/>
        <v>10/30/2019 11:00:00 PM</v>
      </c>
      <c r="C7285" s="458">
        <v>43768</v>
      </c>
      <c r="D7285" s="459">
        <v>0.95833333333333337</v>
      </c>
      <c r="E7285" s="2">
        <f>Electricity!F7310</f>
        <v>0</v>
      </c>
      <c r="F7285" s="2">
        <f>Electricity!G7310</f>
        <v>0</v>
      </c>
      <c r="G7285" s="2">
        <f>Electricity!H7310</f>
        <v>0</v>
      </c>
      <c r="H7285" s="2">
        <f>Electricity!I7310</f>
        <v>0</v>
      </c>
      <c r="I7285" s="2">
        <f>Electricity!J7310</f>
        <v>0</v>
      </c>
    </row>
    <row r="7286" spans="2:9" x14ac:dyDescent="0.35">
      <c r="B7286" s="458" t="str">
        <f t="shared" si="114"/>
        <v>10/31/2019 12:00:00 AM</v>
      </c>
      <c r="C7286" s="458">
        <v>43769</v>
      </c>
      <c r="D7286" s="459">
        <v>3.1225022567582528E-17</v>
      </c>
      <c r="E7286" s="2">
        <f>Electricity!F7311</f>
        <v>0</v>
      </c>
      <c r="F7286" s="2">
        <f>Electricity!G7311</f>
        <v>0</v>
      </c>
      <c r="G7286" s="2">
        <f>Electricity!H7311</f>
        <v>0</v>
      </c>
      <c r="H7286" s="2">
        <f>Electricity!I7311</f>
        <v>0</v>
      </c>
      <c r="I7286" s="2">
        <f>Electricity!J7311</f>
        <v>0</v>
      </c>
    </row>
    <row r="7287" spans="2:9" x14ac:dyDescent="0.35">
      <c r="B7287" s="458" t="str">
        <f t="shared" si="114"/>
        <v>10/31/2019 01:00:00 AM</v>
      </c>
      <c r="C7287" s="458">
        <v>43769</v>
      </c>
      <c r="D7287" s="459">
        <v>4.1666666666666699E-2</v>
      </c>
      <c r="E7287" s="2">
        <f>Electricity!F7312</f>
        <v>0</v>
      </c>
      <c r="F7287" s="2">
        <f>Electricity!G7312</f>
        <v>0</v>
      </c>
      <c r="G7287" s="2">
        <f>Electricity!H7312</f>
        <v>0</v>
      </c>
      <c r="H7287" s="2">
        <f>Electricity!I7312</f>
        <v>0</v>
      </c>
      <c r="I7287" s="2">
        <f>Electricity!J7312</f>
        <v>0</v>
      </c>
    </row>
    <row r="7288" spans="2:9" x14ac:dyDescent="0.35">
      <c r="B7288" s="458" t="str">
        <f t="shared" si="114"/>
        <v>10/31/2019 02:00:00 AM</v>
      </c>
      <c r="C7288" s="458">
        <v>43769</v>
      </c>
      <c r="D7288" s="459">
        <v>8.333333333333337E-2</v>
      </c>
      <c r="E7288" s="2">
        <f>Electricity!F7313</f>
        <v>0</v>
      </c>
      <c r="F7288" s="2">
        <f>Electricity!G7313</f>
        <v>0</v>
      </c>
      <c r="G7288" s="2">
        <f>Electricity!H7313</f>
        <v>0</v>
      </c>
      <c r="H7288" s="2">
        <f>Electricity!I7313</f>
        <v>0</v>
      </c>
      <c r="I7288" s="2">
        <f>Electricity!J7313</f>
        <v>0</v>
      </c>
    </row>
    <row r="7289" spans="2:9" x14ac:dyDescent="0.35">
      <c r="B7289" s="458" t="str">
        <f t="shared" si="114"/>
        <v>10/31/2019 03:00:00 AM</v>
      </c>
      <c r="C7289" s="458">
        <v>43769</v>
      </c>
      <c r="D7289" s="459">
        <v>0.12500000000000006</v>
      </c>
      <c r="E7289" s="2">
        <f>Electricity!F7314</f>
        <v>0</v>
      </c>
      <c r="F7289" s="2">
        <f>Electricity!G7314</f>
        <v>0</v>
      </c>
      <c r="G7289" s="2">
        <f>Electricity!H7314</f>
        <v>0</v>
      </c>
      <c r="H7289" s="2">
        <f>Electricity!I7314</f>
        <v>0</v>
      </c>
      <c r="I7289" s="2">
        <f>Electricity!J7314</f>
        <v>0</v>
      </c>
    </row>
    <row r="7290" spans="2:9" x14ac:dyDescent="0.35">
      <c r="B7290" s="458" t="str">
        <f t="shared" si="114"/>
        <v>10/31/2019 04:00:00 AM</v>
      </c>
      <c r="C7290" s="458">
        <v>43769</v>
      </c>
      <c r="D7290" s="459">
        <v>0.16666666666666669</v>
      </c>
      <c r="E7290" s="2">
        <f>Electricity!F7315</f>
        <v>0</v>
      </c>
      <c r="F7290" s="2">
        <f>Electricity!G7315</f>
        <v>0</v>
      </c>
      <c r="G7290" s="2">
        <f>Electricity!H7315</f>
        <v>0</v>
      </c>
      <c r="H7290" s="2">
        <f>Electricity!I7315</f>
        <v>0</v>
      </c>
      <c r="I7290" s="2">
        <f>Electricity!J7315</f>
        <v>0</v>
      </c>
    </row>
    <row r="7291" spans="2:9" x14ac:dyDescent="0.35">
      <c r="B7291" s="458" t="str">
        <f t="shared" si="114"/>
        <v>10/31/2019 05:00:00 AM</v>
      </c>
      <c r="C7291" s="458">
        <v>43769</v>
      </c>
      <c r="D7291" s="459">
        <v>0.20833333333333337</v>
      </c>
      <c r="E7291" s="2">
        <f>Electricity!F7316</f>
        <v>0</v>
      </c>
      <c r="F7291" s="2">
        <f>Electricity!G7316</f>
        <v>0</v>
      </c>
      <c r="G7291" s="2">
        <f>Electricity!H7316</f>
        <v>0</v>
      </c>
      <c r="H7291" s="2">
        <f>Electricity!I7316</f>
        <v>0</v>
      </c>
      <c r="I7291" s="2">
        <f>Electricity!J7316</f>
        <v>0</v>
      </c>
    </row>
    <row r="7292" spans="2:9" x14ac:dyDescent="0.35">
      <c r="B7292" s="458" t="str">
        <f t="shared" si="114"/>
        <v>10/31/2019 06:00:00 AM</v>
      </c>
      <c r="C7292" s="458">
        <v>43769</v>
      </c>
      <c r="D7292" s="459">
        <v>0.25</v>
      </c>
      <c r="E7292" s="2">
        <f>Electricity!F7317</f>
        <v>0</v>
      </c>
      <c r="F7292" s="2">
        <f>Electricity!G7317</f>
        <v>0</v>
      </c>
      <c r="G7292" s="2">
        <f>Electricity!H7317</f>
        <v>0</v>
      </c>
      <c r="H7292" s="2">
        <f>Electricity!I7317</f>
        <v>0</v>
      </c>
      <c r="I7292" s="2">
        <f>Electricity!J7317</f>
        <v>0</v>
      </c>
    </row>
    <row r="7293" spans="2:9" x14ac:dyDescent="0.35">
      <c r="B7293" s="458" t="str">
        <f t="shared" si="114"/>
        <v>10/31/2019 07:00:00 AM</v>
      </c>
      <c r="C7293" s="458">
        <v>43769</v>
      </c>
      <c r="D7293" s="459">
        <v>0.29166666666666669</v>
      </c>
      <c r="E7293" s="2">
        <f>Electricity!F7318</f>
        <v>0</v>
      </c>
      <c r="F7293" s="2">
        <f>Electricity!G7318</f>
        <v>0</v>
      </c>
      <c r="G7293" s="2">
        <f>Electricity!H7318</f>
        <v>0</v>
      </c>
      <c r="H7293" s="2">
        <f>Electricity!I7318</f>
        <v>0</v>
      </c>
      <c r="I7293" s="2">
        <f>Electricity!J7318</f>
        <v>0</v>
      </c>
    </row>
    <row r="7294" spans="2:9" x14ac:dyDescent="0.35">
      <c r="B7294" s="458" t="str">
        <f t="shared" si="114"/>
        <v>10/31/2019 08:00:00 AM</v>
      </c>
      <c r="C7294" s="458">
        <v>43769</v>
      </c>
      <c r="D7294" s="459">
        <v>0.33333333333333337</v>
      </c>
      <c r="E7294" s="2">
        <f>Electricity!F7319</f>
        <v>0</v>
      </c>
      <c r="F7294" s="2">
        <f>Electricity!G7319</f>
        <v>0</v>
      </c>
      <c r="G7294" s="2">
        <f>Electricity!H7319</f>
        <v>0</v>
      </c>
      <c r="H7294" s="2">
        <f>Electricity!I7319</f>
        <v>0</v>
      </c>
      <c r="I7294" s="2">
        <f>Electricity!J7319</f>
        <v>0</v>
      </c>
    </row>
    <row r="7295" spans="2:9" x14ac:dyDescent="0.35">
      <c r="B7295" s="458" t="str">
        <f t="shared" si="114"/>
        <v>10/31/2019 09:00:00 AM</v>
      </c>
      <c r="C7295" s="458">
        <v>43769</v>
      </c>
      <c r="D7295" s="459">
        <v>0.375</v>
      </c>
      <c r="E7295" s="2">
        <f>Electricity!F7320</f>
        <v>0</v>
      </c>
      <c r="F7295" s="2">
        <f>Electricity!G7320</f>
        <v>0</v>
      </c>
      <c r="G7295" s="2">
        <f>Electricity!H7320</f>
        <v>0</v>
      </c>
      <c r="H7295" s="2">
        <f>Electricity!I7320</f>
        <v>0</v>
      </c>
      <c r="I7295" s="2">
        <f>Electricity!J7320</f>
        <v>0</v>
      </c>
    </row>
    <row r="7296" spans="2:9" x14ac:dyDescent="0.35">
      <c r="B7296" s="458" t="str">
        <f t="shared" si="114"/>
        <v>10/31/2019 10:00:00 AM</v>
      </c>
      <c r="C7296" s="458">
        <v>43769</v>
      </c>
      <c r="D7296" s="459">
        <v>0.41666666666666669</v>
      </c>
      <c r="E7296" s="2">
        <f>Electricity!F7321</f>
        <v>0</v>
      </c>
      <c r="F7296" s="2">
        <f>Electricity!G7321</f>
        <v>0</v>
      </c>
      <c r="G7296" s="2">
        <f>Electricity!H7321</f>
        <v>0</v>
      </c>
      <c r="H7296" s="2">
        <f>Electricity!I7321</f>
        <v>0</v>
      </c>
      <c r="I7296" s="2">
        <f>Electricity!J7321</f>
        <v>0</v>
      </c>
    </row>
    <row r="7297" spans="2:9" x14ac:dyDescent="0.35">
      <c r="B7297" s="458" t="str">
        <f t="shared" si="114"/>
        <v>10/31/2019 11:00:00 AM</v>
      </c>
      <c r="C7297" s="458">
        <v>43769</v>
      </c>
      <c r="D7297" s="459">
        <v>0.45833333333333337</v>
      </c>
      <c r="E7297" s="2">
        <f>Electricity!F7322</f>
        <v>0</v>
      </c>
      <c r="F7297" s="2">
        <f>Electricity!G7322</f>
        <v>0</v>
      </c>
      <c r="G7297" s="2">
        <f>Electricity!H7322</f>
        <v>0</v>
      </c>
      <c r="H7297" s="2">
        <f>Electricity!I7322</f>
        <v>0</v>
      </c>
      <c r="I7297" s="2">
        <f>Electricity!J7322</f>
        <v>0</v>
      </c>
    </row>
    <row r="7298" spans="2:9" x14ac:dyDescent="0.35">
      <c r="B7298" s="458" t="str">
        <f t="shared" si="114"/>
        <v>10/31/2019 12:00:00 PM</v>
      </c>
      <c r="C7298" s="458">
        <v>43769</v>
      </c>
      <c r="D7298" s="459">
        <v>0.50000000000000011</v>
      </c>
      <c r="E7298" s="2">
        <f>Electricity!F7323</f>
        <v>0</v>
      </c>
      <c r="F7298" s="2">
        <f>Electricity!G7323</f>
        <v>0</v>
      </c>
      <c r="G7298" s="2">
        <f>Electricity!H7323</f>
        <v>0</v>
      </c>
      <c r="H7298" s="2">
        <f>Electricity!I7323</f>
        <v>0</v>
      </c>
      <c r="I7298" s="2">
        <f>Electricity!J7323</f>
        <v>0</v>
      </c>
    </row>
    <row r="7299" spans="2:9" x14ac:dyDescent="0.35">
      <c r="B7299" s="458" t="str">
        <f t="shared" si="114"/>
        <v>10/31/2019 01:00:00 PM</v>
      </c>
      <c r="C7299" s="458">
        <v>43769</v>
      </c>
      <c r="D7299" s="459">
        <v>0.54166666666666674</v>
      </c>
      <c r="E7299" s="2">
        <f>Electricity!F7324</f>
        <v>0</v>
      </c>
      <c r="F7299" s="2">
        <f>Electricity!G7324</f>
        <v>0</v>
      </c>
      <c r="G7299" s="2">
        <f>Electricity!H7324</f>
        <v>0</v>
      </c>
      <c r="H7299" s="2">
        <f>Electricity!I7324</f>
        <v>0</v>
      </c>
      <c r="I7299" s="2">
        <f>Electricity!J7324</f>
        <v>0</v>
      </c>
    </row>
    <row r="7300" spans="2:9" x14ac:dyDescent="0.35">
      <c r="B7300" s="458" t="str">
        <f t="shared" si="114"/>
        <v>10/31/2019 02:00:00 PM</v>
      </c>
      <c r="C7300" s="458">
        <v>43769</v>
      </c>
      <c r="D7300" s="459">
        <v>0.58333333333333337</v>
      </c>
      <c r="E7300" s="2">
        <f>Electricity!F7325</f>
        <v>0</v>
      </c>
      <c r="F7300" s="2">
        <f>Electricity!G7325</f>
        <v>0</v>
      </c>
      <c r="G7300" s="2">
        <f>Electricity!H7325</f>
        <v>0</v>
      </c>
      <c r="H7300" s="2">
        <f>Electricity!I7325</f>
        <v>0</v>
      </c>
      <c r="I7300" s="2">
        <f>Electricity!J7325</f>
        <v>0</v>
      </c>
    </row>
    <row r="7301" spans="2:9" x14ac:dyDescent="0.35">
      <c r="B7301" s="458" t="str">
        <f t="shared" si="114"/>
        <v>10/31/2019 03:00:00 PM</v>
      </c>
      <c r="C7301" s="458">
        <v>43769</v>
      </c>
      <c r="D7301" s="459">
        <v>0.62500000000000011</v>
      </c>
      <c r="E7301" s="2">
        <f>Electricity!F7326</f>
        <v>0</v>
      </c>
      <c r="F7301" s="2">
        <f>Electricity!G7326</f>
        <v>0</v>
      </c>
      <c r="G7301" s="2">
        <f>Electricity!H7326</f>
        <v>0</v>
      </c>
      <c r="H7301" s="2">
        <f>Electricity!I7326</f>
        <v>0</v>
      </c>
      <c r="I7301" s="2">
        <f>Electricity!J7326</f>
        <v>0</v>
      </c>
    </row>
    <row r="7302" spans="2:9" x14ac:dyDescent="0.35">
      <c r="B7302" s="458" t="str">
        <f t="shared" si="114"/>
        <v>10/31/2019 04:00:00 PM</v>
      </c>
      <c r="C7302" s="458">
        <v>43769</v>
      </c>
      <c r="D7302" s="459">
        <v>0.66666666666666674</v>
      </c>
      <c r="E7302" s="2">
        <f>Electricity!F7327</f>
        <v>0</v>
      </c>
      <c r="F7302" s="2">
        <f>Electricity!G7327</f>
        <v>0</v>
      </c>
      <c r="G7302" s="2">
        <f>Electricity!H7327</f>
        <v>0</v>
      </c>
      <c r="H7302" s="2">
        <f>Electricity!I7327</f>
        <v>0</v>
      </c>
      <c r="I7302" s="2">
        <f>Electricity!J7327</f>
        <v>0</v>
      </c>
    </row>
    <row r="7303" spans="2:9" x14ac:dyDescent="0.35">
      <c r="B7303" s="458" t="str">
        <f t="shared" si="114"/>
        <v>10/31/2019 05:00:00 PM</v>
      </c>
      <c r="C7303" s="458">
        <v>43769</v>
      </c>
      <c r="D7303" s="459">
        <v>0.70833333333333337</v>
      </c>
      <c r="E7303" s="2">
        <f>Electricity!F7328</f>
        <v>0</v>
      </c>
      <c r="F7303" s="2">
        <f>Electricity!G7328</f>
        <v>0</v>
      </c>
      <c r="G7303" s="2">
        <f>Electricity!H7328</f>
        <v>0</v>
      </c>
      <c r="H7303" s="2">
        <f>Electricity!I7328</f>
        <v>0</v>
      </c>
      <c r="I7303" s="2">
        <f>Electricity!J7328</f>
        <v>0</v>
      </c>
    </row>
    <row r="7304" spans="2:9" x14ac:dyDescent="0.35">
      <c r="B7304" s="458" t="str">
        <f t="shared" si="114"/>
        <v>10/31/2019 06:00:00 PM</v>
      </c>
      <c r="C7304" s="458">
        <v>43769</v>
      </c>
      <c r="D7304" s="459">
        <v>0.75000000000000011</v>
      </c>
      <c r="E7304" s="2">
        <f>Electricity!F7329</f>
        <v>0</v>
      </c>
      <c r="F7304" s="2">
        <f>Electricity!G7329</f>
        <v>0</v>
      </c>
      <c r="G7304" s="2">
        <f>Electricity!H7329</f>
        <v>0</v>
      </c>
      <c r="H7304" s="2">
        <f>Electricity!I7329</f>
        <v>0</v>
      </c>
      <c r="I7304" s="2">
        <f>Electricity!J7329</f>
        <v>0</v>
      </c>
    </row>
    <row r="7305" spans="2:9" x14ac:dyDescent="0.35">
      <c r="B7305" s="458" t="str">
        <f t="shared" si="114"/>
        <v>10/31/2019 07:00:00 PM</v>
      </c>
      <c r="C7305" s="458">
        <v>43769</v>
      </c>
      <c r="D7305" s="459">
        <v>0.79166666666666674</v>
      </c>
      <c r="E7305" s="2">
        <f>Electricity!F7330</f>
        <v>0</v>
      </c>
      <c r="F7305" s="2">
        <f>Electricity!G7330</f>
        <v>0</v>
      </c>
      <c r="G7305" s="2">
        <f>Electricity!H7330</f>
        <v>0</v>
      </c>
      <c r="H7305" s="2">
        <f>Electricity!I7330</f>
        <v>0</v>
      </c>
      <c r="I7305" s="2">
        <f>Electricity!J7330</f>
        <v>0</v>
      </c>
    </row>
    <row r="7306" spans="2:9" x14ac:dyDescent="0.35">
      <c r="B7306" s="458" t="str">
        <f t="shared" si="114"/>
        <v>10/31/2019 08:00:00 PM</v>
      </c>
      <c r="C7306" s="458">
        <v>43769</v>
      </c>
      <c r="D7306" s="459">
        <v>0.83333333333333337</v>
      </c>
      <c r="E7306" s="2">
        <f>Electricity!F7331</f>
        <v>0</v>
      </c>
      <c r="F7306" s="2">
        <f>Electricity!G7331</f>
        <v>0</v>
      </c>
      <c r="G7306" s="2">
        <f>Electricity!H7331</f>
        <v>0</v>
      </c>
      <c r="H7306" s="2">
        <f>Electricity!I7331</f>
        <v>0</v>
      </c>
      <c r="I7306" s="2">
        <f>Electricity!J7331</f>
        <v>0</v>
      </c>
    </row>
    <row r="7307" spans="2:9" x14ac:dyDescent="0.35">
      <c r="B7307" s="458" t="str">
        <f t="shared" si="114"/>
        <v>10/31/2019 09:00:00 PM</v>
      </c>
      <c r="C7307" s="458">
        <v>43769</v>
      </c>
      <c r="D7307" s="459">
        <v>0.87500000000000011</v>
      </c>
      <c r="E7307" s="2">
        <f>Electricity!F7332</f>
        <v>0</v>
      </c>
      <c r="F7307" s="2">
        <f>Electricity!G7332</f>
        <v>0</v>
      </c>
      <c r="G7307" s="2">
        <f>Electricity!H7332</f>
        <v>0</v>
      </c>
      <c r="H7307" s="2">
        <f>Electricity!I7332</f>
        <v>0</v>
      </c>
      <c r="I7307" s="2">
        <f>Electricity!J7332</f>
        <v>0</v>
      </c>
    </row>
    <row r="7308" spans="2:9" x14ac:dyDescent="0.35">
      <c r="B7308" s="458" t="str">
        <f t="shared" si="114"/>
        <v>10/31/2019 10:00:00 PM</v>
      </c>
      <c r="C7308" s="458">
        <v>43769</v>
      </c>
      <c r="D7308" s="459">
        <v>0.91666666666666674</v>
      </c>
      <c r="E7308" s="2">
        <f>Electricity!F7333</f>
        <v>0</v>
      </c>
      <c r="F7308" s="2">
        <f>Electricity!G7333</f>
        <v>0</v>
      </c>
      <c r="G7308" s="2">
        <f>Electricity!H7333</f>
        <v>0</v>
      </c>
      <c r="H7308" s="2">
        <f>Electricity!I7333</f>
        <v>0</v>
      </c>
      <c r="I7308" s="2">
        <f>Electricity!J7333</f>
        <v>0</v>
      </c>
    </row>
    <row r="7309" spans="2:9" x14ac:dyDescent="0.35">
      <c r="B7309" s="458" t="str">
        <f t="shared" si="114"/>
        <v>10/31/2019 11:00:00 PM</v>
      </c>
      <c r="C7309" s="458">
        <v>43769</v>
      </c>
      <c r="D7309" s="459">
        <v>0.95833333333333337</v>
      </c>
      <c r="E7309" s="2">
        <f>Electricity!F7334</f>
        <v>0</v>
      </c>
      <c r="F7309" s="2">
        <f>Electricity!G7334</f>
        <v>0</v>
      </c>
      <c r="G7309" s="2">
        <f>Electricity!H7334</f>
        <v>0</v>
      </c>
      <c r="H7309" s="2">
        <f>Electricity!I7334</f>
        <v>0</v>
      </c>
      <c r="I7309" s="2">
        <f>Electricity!J7334</f>
        <v>0</v>
      </c>
    </row>
    <row r="7310" spans="2:9" x14ac:dyDescent="0.35">
      <c r="B7310" s="458" t="str">
        <f t="shared" si="114"/>
        <v>11/01/2019 12:00:00 AM</v>
      </c>
      <c r="C7310" s="458">
        <v>43770</v>
      </c>
      <c r="D7310" s="459">
        <v>3.1225022567582528E-17</v>
      </c>
      <c r="E7310" s="2">
        <f>Electricity!F7335</f>
        <v>0</v>
      </c>
      <c r="F7310" s="2">
        <f>Electricity!G7335</f>
        <v>0</v>
      </c>
      <c r="G7310" s="2">
        <f>Electricity!H7335</f>
        <v>0</v>
      </c>
      <c r="H7310" s="2">
        <f>Electricity!I7335</f>
        <v>0</v>
      </c>
      <c r="I7310" s="2">
        <f>Electricity!J7335</f>
        <v>0</v>
      </c>
    </row>
    <row r="7311" spans="2:9" x14ac:dyDescent="0.35">
      <c r="B7311" s="458" t="str">
        <f t="shared" ref="B7311:B7374" si="115">CONCATENATE(TEXT(C7311,"mm/dd/yyyy")," ",TEXT(D7311,"hh:mm:ss AM/PM"))</f>
        <v>11/01/2019 01:00:00 AM</v>
      </c>
      <c r="C7311" s="458">
        <v>43770</v>
      </c>
      <c r="D7311" s="459">
        <v>4.1666666666666699E-2</v>
      </c>
      <c r="E7311" s="2">
        <f>Electricity!F7336</f>
        <v>0</v>
      </c>
      <c r="F7311" s="2">
        <f>Electricity!G7336</f>
        <v>0</v>
      </c>
      <c r="G7311" s="2">
        <f>Electricity!H7336</f>
        <v>0</v>
      </c>
      <c r="H7311" s="2">
        <f>Electricity!I7336</f>
        <v>0</v>
      </c>
      <c r="I7311" s="2">
        <f>Electricity!J7336</f>
        <v>0</v>
      </c>
    </row>
    <row r="7312" spans="2:9" x14ac:dyDescent="0.35">
      <c r="B7312" s="458" t="str">
        <f t="shared" si="115"/>
        <v>11/01/2019 02:00:00 AM</v>
      </c>
      <c r="C7312" s="458">
        <v>43770</v>
      </c>
      <c r="D7312" s="459">
        <v>8.333333333333337E-2</v>
      </c>
      <c r="E7312" s="2">
        <f>Electricity!F7337</f>
        <v>0</v>
      </c>
      <c r="F7312" s="2">
        <f>Electricity!G7337</f>
        <v>0</v>
      </c>
      <c r="G7312" s="2">
        <f>Electricity!H7337</f>
        <v>0</v>
      </c>
      <c r="H7312" s="2">
        <f>Electricity!I7337</f>
        <v>0</v>
      </c>
      <c r="I7312" s="2">
        <f>Electricity!J7337</f>
        <v>0</v>
      </c>
    </row>
    <row r="7313" spans="2:9" x14ac:dyDescent="0.35">
      <c r="B7313" s="458" t="str">
        <f t="shared" si="115"/>
        <v>11/01/2019 03:00:00 AM</v>
      </c>
      <c r="C7313" s="458">
        <v>43770</v>
      </c>
      <c r="D7313" s="459">
        <v>0.12500000000000006</v>
      </c>
      <c r="E7313" s="2">
        <f>Electricity!F7338</f>
        <v>0</v>
      </c>
      <c r="F7313" s="2">
        <f>Electricity!G7338</f>
        <v>0</v>
      </c>
      <c r="G7313" s="2">
        <f>Electricity!H7338</f>
        <v>0</v>
      </c>
      <c r="H7313" s="2">
        <f>Electricity!I7338</f>
        <v>0</v>
      </c>
      <c r="I7313" s="2">
        <f>Electricity!J7338</f>
        <v>0</v>
      </c>
    </row>
    <row r="7314" spans="2:9" x14ac:dyDescent="0.35">
      <c r="B7314" s="458" t="str">
        <f t="shared" si="115"/>
        <v>11/01/2019 04:00:00 AM</v>
      </c>
      <c r="C7314" s="458">
        <v>43770</v>
      </c>
      <c r="D7314" s="459">
        <v>0.16666666666666669</v>
      </c>
      <c r="E7314" s="2">
        <f>Electricity!F7339</f>
        <v>0</v>
      </c>
      <c r="F7314" s="2">
        <f>Electricity!G7339</f>
        <v>0</v>
      </c>
      <c r="G7314" s="2">
        <f>Electricity!H7339</f>
        <v>0</v>
      </c>
      <c r="H7314" s="2">
        <f>Electricity!I7339</f>
        <v>0</v>
      </c>
      <c r="I7314" s="2">
        <f>Electricity!J7339</f>
        <v>0</v>
      </c>
    </row>
    <row r="7315" spans="2:9" x14ac:dyDescent="0.35">
      <c r="B7315" s="458" t="str">
        <f t="shared" si="115"/>
        <v>11/01/2019 05:00:00 AM</v>
      </c>
      <c r="C7315" s="458">
        <v>43770</v>
      </c>
      <c r="D7315" s="459">
        <v>0.20833333333333337</v>
      </c>
      <c r="E7315" s="2">
        <f>Electricity!F7340</f>
        <v>0</v>
      </c>
      <c r="F7315" s="2">
        <f>Electricity!G7340</f>
        <v>0</v>
      </c>
      <c r="G7315" s="2">
        <f>Electricity!H7340</f>
        <v>0</v>
      </c>
      <c r="H7315" s="2">
        <f>Electricity!I7340</f>
        <v>0</v>
      </c>
      <c r="I7315" s="2">
        <f>Electricity!J7340</f>
        <v>0</v>
      </c>
    </row>
    <row r="7316" spans="2:9" x14ac:dyDescent="0.35">
      <c r="B7316" s="458" t="str">
        <f t="shared" si="115"/>
        <v>11/01/2019 06:00:00 AM</v>
      </c>
      <c r="C7316" s="458">
        <v>43770</v>
      </c>
      <c r="D7316" s="459">
        <v>0.25</v>
      </c>
      <c r="E7316" s="2">
        <f>Electricity!F7341</f>
        <v>0</v>
      </c>
      <c r="F7316" s="2">
        <f>Electricity!G7341</f>
        <v>0</v>
      </c>
      <c r="G7316" s="2">
        <f>Electricity!H7341</f>
        <v>0</v>
      </c>
      <c r="H7316" s="2">
        <f>Electricity!I7341</f>
        <v>0</v>
      </c>
      <c r="I7316" s="2">
        <f>Electricity!J7341</f>
        <v>0</v>
      </c>
    </row>
    <row r="7317" spans="2:9" x14ac:dyDescent="0.35">
      <c r="B7317" s="458" t="str">
        <f t="shared" si="115"/>
        <v>11/01/2019 07:00:00 AM</v>
      </c>
      <c r="C7317" s="458">
        <v>43770</v>
      </c>
      <c r="D7317" s="459">
        <v>0.29166666666666669</v>
      </c>
      <c r="E7317" s="2">
        <f>Electricity!F7342</f>
        <v>0</v>
      </c>
      <c r="F7317" s="2">
        <f>Electricity!G7342</f>
        <v>0</v>
      </c>
      <c r="G7317" s="2">
        <f>Electricity!H7342</f>
        <v>0</v>
      </c>
      <c r="H7317" s="2">
        <f>Electricity!I7342</f>
        <v>0</v>
      </c>
      <c r="I7317" s="2">
        <f>Electricity!J7342</f>
        <v>0</v>
      </c>
    </row>
    <row r="7318" spans="2:9" x14ac:dyDescent="0.35">
      <c r="B7318" s="458" t="str">
        <f t="shared" si="115"/>
        <v>11/01/2019 08:00:00 AM</v>
      </c>
      <c r="C7318" s="458">
        <v>43770</v>
      </c>
      <c r="D7318" s="459">
        <v>0.33333333333333337</v>
      </c>
      <c r="E7318" s="2">
        <f>Electricity!F7343</f>
        <v>0</v>
      </c>
      <c r="F7318" s="2">
        <f>Electricity!G7343</f>
        <v>0</v>
      </c>
      <c r="G7318" s="2">
        <f>Electricity!H7343</f>
        <v>0</v>
      </c>
      <c r="H7318" s="2">
        <f>Electricity!I7343</f>
        <v>0</v>
      </c>
      <c r="I7318" s="2">
        <f>Electricity!J7343</f>
        <v>0</v>
      </c>
    </row>
    <row r="7319" spans="2:9" x14ac:dyDescent="0.35">
      <c r="B7319" s="458" t="str">
        <f t="shared" si="115"/>
        <v>11/01/2019 09:00:00 AM</v>
      </c>
      <c r="C7319" s="458">
        <v>43770</v>
      </c>
      <c r="D7319" s="459">
        <v>0.375</v>
      </c>
      <c r="E7319" s="2">
        <f>Electricity!F7344</f>
        <v>0</v>
      </c>
      <c r="F7319" s="2">
        <f>Electricity!G7344</f>
        <v>0</v>
      </c>
      <c r="G7319" s="2">
        <f>Electricity!H7344</f>
        <v>0</v>
      </c>
      <c r="H7319" s="2">
        <f>Electricity!I7344</f>
        <v>0</v>
      </c>
      <c r="I7319" s="2">
        <f>Electricity!J7344</f>
        <v>0</v>
      </c>
    </row>
    <row r="7320" spans="2:9" x14ac:dyDescent="0.35">
      <c r="B7320" s="458" t="str">
        <f t="shared" si="115"/>
        <v>11/01/2019 10:00:00 AM</v>
      </c>
      <c r="C7320" s="458">
        <v>43770</v>
      </c>
      <c r="D7320" s="459">
        <v>0.41666666666666669</v>
      </c>
      <c r="E7320" s="2">
        <f>Electricity!F7345</f>
        <v>0</v>
      </c>
      <c r="F7320" s="2">
        <f>Electricity!G7345</f>
        <v>0</v>
      </c>
      <c r="G7320" s="2">
        <f>Electricity!H7345</f>
        <v>0</v>
      </c>
      <c r="H7320" s="2">
        <f>Electricity!I7345</f>
        <v>0</v>
      </c>
      <c r="I7320" s="2">
        <f>Electricity!J7345</f>
        <v>0</v>
      </c>
    </row>
    <row r="7321" spans="2:9" x14ac:dyDescent="0.35">
      <c r="B7321" s="458" t="str">
        <f t="shared" si="115"/>
        <v>11/01/2019 11:00:00 AM</v>
      </c>
      <c r="C7321" s="458">
        <v>43770</v>
      </c>
      <c r="D7321" s="459">
        <v>0.45833333333333337</v>
      </c>
      <c r="E7321" s="2">
        <f>Electricity!F7346</f>
        <v>0</v>
      </c>
      <c r="F7321" s="2">
        <f>Electricity!G7346</f>
        <v>0</v>
      </c>
      <c r="G7321" s="2">
        <f>Electricity!H7346</f>
        <v>0</v>
      </c>
      <c r="H7321" s="2">
        <f>Electricity!I7346</f>
        <v>0</v>
      </c>
      <c r="I7321" s="2">
        <f>Electricity!J7346</f>
        <v>0</v>
      </c>
    </row>
    <row r="7322" spans="2:9" x14ac:dyDescent="0.35">
      <c r="B7322" s="458" t="str">
        <f t="shared" si="115"/>
        <v>11/01/2019 12:00:00 PM</v>
      </c>
      <c r="C7322" s="458">
        <v>43770</v>
      </c>
      <c r="D7322" s="459">
        <v>0.50000000000000011</v>
      </c>
      <c r="E7322" s="2">
        <f>Electricity!F7347</f>
        <v>0</v>
      </c>
      <c r="F7322" s="2">
        <f>Electricity!G7347</f>
        <v>0</v>
      </c>
      <c r="G7322" s="2">
        <f>Electricity!H7347</f>
        <v>0</v>
      </c>
      <c r="H7322" s="2">
        <f>Electricity!I7347</f>
        <v>0</v>
      </c>
      <c r="I7322" s="2">
        <f>Electricity!J7347</f>
        <v>0</v>
      </c>
    </row>
    <row r="7323" spans="2:9" x14ac:dyDescent="0.35">
      <c r="B7323" s="458" t="str">
        <f t="shared" si="115"/>
        <v>11/01/2019 01:00:00 PM</v>
      </c>
      <c r="C7323" s="458">
        <v>43770</v>
      </c>
      <c r="D7323" s="459">
        <v>0.54166666666666674</v>
      </c>
      <c r="E7323" s="2">
        <f>Electricity!F7348</f>
        <v>0</v>
      </c>
      <c r="F7323" s="2">
        <f>Electricity!G7348</f>
        <v>0</v>
      </c>
      <c r="G7323" s="2">
        <f>Electricity!H7348</f>
        <v>0</v>
      </c>
      <c r="H7323" s="2">
        <f>Electricity!I7348</f>
        <v>0</v>
      </c>
      <c r="I7323" s="2">
        <f>Electricity!J7348</f>
        <v>0</v>
      </c>
    </row>
    <row r="7324" spans="2:9" x14ac:dyDescent="0.35">
      <c r="B7324" s="458" t="str">
        <f t="shared" si="115"/>
        <v>11/01/2019 02:00:00 PM</v>
      </c>
      <c r="C7324" s="458">
        <v>43770</v>
      </c>
      <c r="D7324" s="459">
        <v>0.58333333333333337</v>
      </c>
      <c r="E7324" s="2">
        <f>Electricity!F7349</f>
        <v>0</v>
      </c>
      <c r="F7324" s="2">
        <f>Electricity!G7349</f>
        <v>0</v>
      </c>
      <c r="G7324" s="2">
        <f>Electricity!H7349</f>
        <v>0</v>
      </c>
      <c r="H7324" s="2">
        <f>Electricity!I7349</f>
        <v>0</v>
      </c>
      <c r="I7324" s="2">
        <f>Electricity!J7349</f>
        <v>0</v>
      </c>
    </row>
    <row r="7325" spans="2:9" x14ac:dyDescent="0.35">
      <c r="B7325" s="458" t="str">
        <f t="shared" si="115"/>
        <v>11/01/2019 03:00:00 PM</v>
      </c>
      <c r="C7325" s="458">
        <v>43770</v>
      </c>
      <c r="D7325" s="459">
        <v>0.62500000000000011</v>
      </c>
      <c r="E7325" s="2">
        <f>Electricity!F7350</f>
        <v>0</v>
      </c>
      <c r="F7325" s="2">
        <f>Electricity!G7350</f>
        <v>0</v>
      </c>
      <c r="G7325" s="2">
        <f>Electricity!H7350</f>
        <v>0</v>
      </c>
      <c r="H7325" s="2">
        <f>Electricity!I7350</f>
        <v>0</v>
      </c>
      <c r="I7325" s="2">
        <f>Electricity!J7350</f>
        <v>0</v>
      </c>
    </row>
    <row r="7326" spans="2:9" x14ac:dyDescent="0.35">
      <c r="B7326" s="458" t="str">
        <f t="shared" si="115"/>
        <v>11/01/2019 04:00:00 PM</v>
      </c>
      <c r="C7326" s="458">
        <v>43770</v>
      </c>
      <c r="D7326" s="459">
        <v>0.66666666666666674</v>
      </c>
      <c r="E7326" s="2">
        <f>Electricity!F7351</f>
        <v>0</v>
      </c>
      <c r="F7326" s="2">
        <f>Electricity!G7351</f>
        <v>0</v>
      </c>
      <c r="G7326" s="2">
        <f>Electricity!H7351</f>
        <v>0</v>
      </c>
      <c r="H7326" s="2">
        <f>Electricity!I7351</f>
        <v>0</v>
      </c>
      <c r="I7326" s="2">
        <f>Electricity!J7351</f>
        <v>0</v>
      </c>
    </row>
    <row r="7327" spans="2:9" x14ac:dyDescent="0.35">
      <c r="B7327" s="458" t="str">
        <f t="shared" si="115"/>
        <v>11/01/2019 05:00:00 PM</v>
      </c>
      <c r="C7327" s="458">
        <v>43770</v>
      </c>
      <c r="D7327" s="459">
        <v>0.70833333333333337</v>
      </c>
      <c r="E7327" s="2">
        <f>Electricity!F7352</f>
        <v>0</v>
      </c>
      <c r="F7327" s="2">
        <f>Electricity!G7352</f>
        <v>0</v>
      </c>
      <c r="G7327" s="2">
        <f>Electricity!H7352</f>
        <v>0</v>
      </c>
      <c r="H7327" s="2">
        <f>Electricity!I7352</f>
        <v>0</v>
      </c>
      <c r="I7327" s="2">
        <f>Electricity!J7352</f>
        <v>0</v>
      </c>
    </row>
    <row r="7328" spans="2:9" x14ac:dyDescent="0.35">
      <c r="B7328" s="458" t="str">
        <f t="shared" si="115"/>
        <v>11/01/2019 06:00:00 PM</v>
      </c>
      <c r="C7328" s="458">
        <v>43770</v>
      </c>
      <c r="D7328" s="459">
        <v>0.75000000000000011</v>
      </c>
      <c r="E7328" s="2">
        <f>Electricity!F7353</f>
        <v>0</v>
      </c>
      <c r="F7328" s="2">
        <f>Electricity!G7353</f>
        <v>0</v>
      </c>
      <c r="G7328" s="2">
        <f>Electricity!H7353</f>
        <v>0</v>
      </c>
      <c r="H7328" s="2">
        <f>Electricity!I7353</f>
        <v>0</v>
      </c>
      <c r="I7328" s="2">
        <f>Electricity!J7353</f>
        <v>0</v>
      </c>
    </row>
    <row r="7329" spans="2:9" x14ac:dyDescent="0.35">
      <c r="B7329" s="458" t="str">
        <f t="shared" si="115"/>
        <v>11/01/2019 07:00:00 PM</v>
      </c>
      <c r="C7329" s="458">
        <v>43770</v>
      </c>
      <c r="D7329" s="459">
        <v>0.79166666666666674</v>
      </c>
      <c r="E7329" s="2">
        <f>Electricity!F7354</f>
        <v>0</v>
      </c>
      <c r="F7329" s="2">
        <f>Electricity!G7354</f>
        <v>0</v>
      </c>
      <c r="G7329" s="2">
        <f>Electricity!H7354</f>
        <v>0</v>
      </c>
      <c r="H7329" s="2">
        <f>Electricity!I7354</f>
        <v>0</v>
      </c>
      <c r="I7329" s="2">
        <f>Electricity!J7354</f>
        <v>0</v>
      </c>
    </row>
    <row r="7330" spans="2:9" x14ac:dyDescent="0.35">
      <c r="B7330" s="458" t="str">
        <f t="shared" si="115"/>
        <v>11/01/2019 08:00:00 PM</v>
      </c>
      <c r="C7330" s="458">
        <v>43770</v>
      </c>
      <c r="D7330" s="459">
        <v>0.83333333333333337</v>
      </c>
      <c r="E7330" s="2">
        <f>Electricity!F7355</f>
        <v>0</v>
      </c>
      <c r="F7330" s="2">
        <f>Electricity!G7355</f>
        <v>0</v>
      </c>
      <c r="G7330" s="2">
        <f>Electricity!H7355</f>
        <v>0</v>
      </c>
      <c r="H7330" s="2">
        <f>Electricity!I7355</f>
        <v>0</v>
      </c>
      <c r="I7330" s="2">
        <f>Electricity!J7355</f>
        <v>0</v>
      </c>
    </row>
    <row r="7331" spans="2:9" x14ac:dyDescent="0.35">
      <c r="B7331" s="458" t="str">
        <f t="shared" si="115"/>
        <v>11/01/2019 09:00:00 PM</v>
      </c>
      <c r="C7331" s="458">
        <v>43770</v>
      </c>
      <c r="D7331" s="459">
        <v>0.87500000000000011</v>
      </c>
      <c r="E7331" s="2">
        <f>Electricity!F7356</f>
        <v>0</v>
      </c>
      <c r="F7331" s="2">
        <f>Electricity!G7356</f>
        <v>0</v>
      </c>
      <c r="G7331" s="2">
        <f>Electricity!H7356</f>
        <v>0</v>
      </c>
      <c r="H7331" s="2">
        <f>Electricity!I7356</f>
        <v>0</v>
      </c>
      <c r="I7331" s="2">
        <f>Electricity!J7356</f>
        <v>0</v>
      </c>
    </row>
    <row r="7332" spans="2:9" x14ac:dyDescent="0.35">
      <c r="B7332" s="458" t="str">
        <f t="shared" si="115"/>
        <v>11/01/2019 10:00:00 PM</v>
      </c>
      <c r="C7332" s="458">
        <v>43770</v>
      </c>
      <c r="D7332" s="459">
        <v>0.91666666666666674</v>
      </c>
      <c r="E7332" s="2">
        <f>Electricity!F7357</f>
        <v>0</v>
      </c>
      <c r="F7332" s="2">
        <f>Electricity!G7357</f>
        <v>0</v>
      </c>
      <c r="G7332" s="2">
        <f>Electricity!H7357</f>
        <v>0</v>
      </c>
      <c r="H7332" s="2">
        <f>Electricity!I7357</f>
        <v>0</v>
      </c>
      <c r="I7332" s="2">
        <f>Electricity!J7357</f>
        <v>0</v>
      </c>
    </row>
    <row r="7333" spans="2:9" x14ac:dyDescent="0.35">
      <c r="B7333" s="458" t="str">
        <f t="shared" si="115"/>
        <v>11/01/2019 11:00:00 PM</v>
      </c>
      <c r="C7333" s="458">
        <v>43770</v>
      </c>
      <c r="D7333" s="459">
        <v>0.95833333333333337</v>
      </c>
      <c r="E7333" s="2">
        <f>Electricity!F7358</f>
        <v>0</v>
      </c>
      <c r="F7333" s="2">
        <f>Electricity!G7358</f>
        <v>0</v>
      </c>
      <c r="G7333" s="2">
        <f>Electricity!H7358</f>
        <v>0</v>
      </c>
      <c r="H7333" s="2">
        <f>Electricity!I7358</f>
        <v>0</v>
      </c>
      <c r="I7333" s="2">
        <f>Electricity!J7358</f>
        <v>0</v>
      </c>
    </row>
    <row r="7334" spans="2:9" x14ac:dyDescent="0.35">
      <c r="B7334" s="458" t="str">
        <f t="shared" si="115"/>
        <v>11/02/2019 12:00:00 AM</v>
      </c>
      <c r="C7334" s="458">
        <v>43771</v>
      </c>
      <c r="D7334" s="459">
        <v>3.1225022567582528E-17</v>
      </c>
      <c r="E7334" s="2">
        <f>Electricity!F7359</f>
        <v>0</v>
      </c>
      <c r="F7334" s="2">
        <f>Electricity!G7359</f>
        <v>0</v>
      </c>
      <c r="G7334" s="2">
        <f>Electricity!H7359</f>
        <v>0</v>
      </c>
      <c r="H7334" s="2">
        <f>Electricity!I7359</f>
        <v>0</v>
      </c>
      <c r="I7334" s="2">
        <f>Electricity!J7359</f>
        <v>0</v>
      </c>
    </row>
    <row r="7335" spans="2:9" x14ac:dyDescent="0.35">
      <c r="B7335" s="458" t="str">
        <f t="shared" si="115"/>
        <v>11/02/2019 01:00:00 AM</v>
      </c>
      <c r="C7335" s="458">
        <v>43771</v>
      </c>
      <c r="D7335" s="459">
        <v>4.1666666666666699E-2</v>
      </c>
      <c r="E7335" s="2">
        <f>Electricity!F7360</f>
        <v>0</v>
      </c>
      <c r="F7335" s="2">
        <f>Electricity!G7360</f>
        <v>0</v>
      </c>
      <c r="G7335" s="2">
        <f>Electricity!H7360</f>
        <v>0</v>
      </c>
      <c r="H7335" s="2">
        <f>Electricity!I7360</f>
        <v>0</v>
      </c>
      <c r="I7335" s="2">
        <f>Electricity!J7360</f>
        <v>0</v>
      </c>
    </row>
    <row r="7336" spans="2:9" x14ac:dyDescent="0.35">
      <c r="B7336" s="458" t="str">
        <f t="shared" si="115"/>
        <v>11/02/2019 02:00:00 AM</v>
      </c>
      <c r="C7336" s="458">
        <v>43771</v>
      </c>
      <c r="D7336" s="459">
        <v>8.333333333333337E-2</v>
      </c>
      <c r="E7336" s="2">
        <f>Electricity!F7361</f>
        <v>0</v>
      </c>
      <c r="F7336" s="2">
        <f>Electricity!G7361</f>
        <v>0</v>
      </c>
      <c r="G7336" s="2">
        <f>Electricity!H7361</f>
        <v>0</v>
      </c>
      <c r="H7336" s="2">
        <f>Electricity!I7361</f>
        <v>0</v>
      </c>
      <c r="I7336" s="2">
        <f>Electricity!J7361</f>
        <v>0</v>
      </c>
    </row>
    <row r="7337" spans="2:9" x14ac:dyDescent="0.35">
      <c r="B7337" s="458" t="str">
        <f t="shared" si="115"/>
        <v>11/02/2019 03:00:00 AM</v>
      </c>
      <c r="C7337" s="458">
        <v>43771</v>
      </c>
      <c r="D7337" s="459">
        <v>0.12500000000000006</v>
      </c>
      <c r="E7337" s="2">
        <f>Electricity!F7362</f>
        <v>0</v>
      </c>
      <c r="F7337" s="2">
        <f>Electricity!G7362</f>
        <v>0</v>
      </c>
      <c r="G7337" s="2">
        <f>Electricity!H7362</f>
        <v>0</v>
      </c>
      <c r="H7337" s="2">
        <f>Electricity!I7362</f>
        <v>0</v>
      </c>
      <c r="I7337" s="2">
        <f>Electricity!J7362</f>
        <v>0</v>
      </c>
    </row>
    <row r="7338" spans="2:9" x14ac:dyDescent="0.35">
      <c r="B7338" s="458" t="str">
        <f t="shared" si="115"/>
        <v>11/02/2019 04:00:00 AM</v>
      </c>
      <c r="C7338" s="458">
        <v>43771</v>
      </c>
      <c r="D7338" s="459">
        <v>0.16666666666666669</v>
      </c>
      <c r="E7338" s="2">
        <f>Electricity!F7363</f>
        <v>0</v>
      </c>
      <c r="F7338" s="2">
        <f>Electricity!G7363</f>
        <v>0</v>
      </c>
      <c r="G7338" s="2">
        <f>Electricity!H7363</f>
        <v>0</v>
      </c>
      <c r="H7338" s="2">
        <f>Electricity!I7363</f>
        <v>0</v>
      </c>
      <c r="I7338" s="2">
        <f>Electricity!J7363</f>
        <v>0</v>
      </c>
    </row>
    <row r="7339" spans="2:9" x14ac:dyDescent="0.35">
      <c r="B7339" s="458" t="str">
        <f t="shared" si="115"/>
        <v>11/02/2019 05:00:00 AM</v>
      </c>
      <c r="C7339" s="458">
        <v>43771</v>
      </c>
      <c r="D7339" s="459">
        <v>0.20833333333333337</v>
      </c>
      <c r="E7339" s="2">
        <f>Electricity!F7364</f>
        <v>0</v>
      </c>
      <c r="F7339" s="2">
        <f>Electricity!G7364</f>
        <v>0</v>
      </c>
      <c r="G7339" s="2">
        <f>Electricity!H7364</f>
        <v>0</v>
      </c>
      <c r="H7339" s="2">
        <f>Electricity!I7364</f>
        <v>0</v>
      </c>
      <c r="I7339" s="2">
        <f>Electricity!J7364</f>
        <v>0</v>
      </c>
    </row>
    <row r="7340" spans="2:9" x14ac:dyDescent="0.35">
      <c r="B7340" s="458" t="str">
        <f t="shared" si="115"/>
        <v>11/02/2019 06:00:00 AM</v>
      </c>
      <c r="C7340" s="458">
        <v>43771</v>
      </c>
      <c r="D7340" s="459">
        <v>0.25</v>
      </c>
      <c r="E7340" s="2">
        <f>Electricity!F7365</f>
        <v>0</v>
      </c>
      <c r="F7340" s="2">
        <f>Electricity!G7365</f>
        <v>0</v>
      </c>
      <c r="G7340" s="2">
        <f>Electricity!H7365</f>
        <v>0</v>
      </c>
      <c r="H7340" s="2">
        <f>Electricity!I7365</f>
        <v>0</v>
      </c>
      <c r="I7340" s="2">
        <f>Electricity!J7365</f>
        <v>0</v>
      </c>
    </row>
    <row r="7341" spans="2:9" x14ac:dyDescent="0.35">
      <c r="B7341" s="458" t="str">
        <f t="shared" si="115"/>
        <v>11/02/2019 07:00:00 AM</v>
      </c>
      <c r="C7341" s="458">
        <v>43771</v>
      </c>
      <c r="D7341" s="459">
        <v>0.29166666666666669</v>
      </c>
      <c r="E7341" s="2">
        <f>Electricity!F7366</f>
        <v>0</v>
      </c>
      <c r="F7341" s="2">
        <f>Electricity!G7366</f>
        <v>0</v>
      </c>
      <c r="G7341" s="2">
        <f>Electricity!H7366</f>
        <v>0</v>
      </c>
      <c r="H7341" s="2">
        <f>Electricity!I7366</f>
        <v>0</v>
      </c>
      <c r="I7341" s="2">
        <f>Electricity!J7366</f>
        <v>0</v>
      </c>
    </row>
    <row r="7342" spans="2:9" x14ac:dyDescent="0.35">
      <c r="B7342" s="458" t="str">
        <f t="shared" si="115"/>
        <v>11/02/2019 08:00:00 AM</v>
      </c>
      <c r="C7342" s="458">
        <v>43771</v>
      </c>
      <c r="D7342" s="459">
        <v>0.33333333333333337</v>
      </c>
      <c r="E7342" s="2">
        <f>Electricity!F7367</f>
        <v>0</v>
      </c>
      <c r="F7342" s="2">
        <f>Electricity!G7367</f>
        <v>0</v>
      </c>
      <c r="G7342" s="2">
        <f>Electricity!H7367</f>
        <v>0</v>
      </c>
      <c r="H7342" s="2">
        <f>Electricity!I7367</f>
        <v>0</v>
      </c>
      <c r="I7342" s="2">
        <f>Electricity!J7367</f>
        <v>0</v>
      </c>
    </row>
    <row r="7343" spans="2:9" x14ac:dyDescent="0.35">
      <c r="B7343" s="458" t="str">
        <f t="shared" si="115"/>
        <v>11/02/2019 09:00:00 AM</v>
      </c>
      <c r="C7343" s="458">
        <v>43771</v>
      </c>
      <c r="D7343" s="459">
        <v>0.375</v>
      </c>
      <c r="E7343" s="2">
        <f>Electricity!F7368</f>
        <v>0</v>
      </c>
      <c r="F7343" s="2">
        <f>Electricity!G7368</f>
        <v>0</v>
      </c>
      <c r="G7343" s="2">
        <f>Electricity!H7368</f>
        <v>0</v>
      </c>
      <c r="H7343" s="2">
        <f>Electricity!I7368</f>
        <v>0</v>
      </c>
      <c r="I7343" s="2">
        <f>Electricity!J7368</f>
        <v>0</v>
      </c>
    </row>
    <row r="7344" spans="2:9" x14ac:dyDescent="0.35">
      <c r="B7344" s="458" t="str">
        <f t="shared" si="115"/>
        <v>11/02/2019 10:00:00 AM</v>
      </c>
      <c r="C7344" s="458">
        <v>43771</v>
      </c>
      <c r="D7344" s="459">
        <v>0.41666666666666669</v>
      </c>
      <c r="E7344" s="2">
        <f>Electricity!F7369</f>
        <v>0</v>
      </c>
      <c r="F7344" s="2">
        <f>Electricity!G7369</f>
        <v>0</v>
      </c>
      <c r="G7344" s="2">
        <f>Electricity!H7369</f>
        <v>0</v>
      </c>
      <c r="H7344" s="2">
        <f>Electricity!I7369</f>
        <v>0</v>
      </c>
      <c r="I7344" s="2">
        <f>Electricity!J7369</f>
        <v>0</v>
      </c>
    </row>
    <row r="7345" spans="2:9" x14ac:dyDescent="0.35">
      <c r="B7345" s="458" t="str">
        <f t="shared" si="115"/>
        <v>11/02/2019 11:00:00 AM</v>
      </c>
      <c r="C7345" s="458">
        <v>43771</v>
      </c>
      <c r="D7345" s="459">
        <v>0.45833333333333337</v>
      </c>
      <c r="E7345" s="2">
        <f>Electricity!F7370</f>
        <v>0</v>
      </c>
      <c r="F7345" s="2">
        <f>Electricity!G7370</f>
        <v>0</v>
      </c>
      <c r="G7345" s="2">
        <f>Electricity!H7370</f>
        <v>0</v>
      </c>
      <c r="H7345" s="2">
        <f>Electricity!I7370</f>
        <v>0</v>
      </c>
      <c r="I7345" s="2">
        <f>Electricity!J7370</f>
        <v>0</v>
      </c>
    </row>
    <row r="7346" spans="2:9" x14ac:dyDescent="0.35">
      <c r="B7346" s="458" t="str">
        <f t="shared" si="115"/>
        <v>11/02/2019 12:00:00 PM</v>
      </c>
      <c r="C7346" s="458">
        <v>43771</v>
      </c>
      <c r="D7346" s="459">
        <v>0.50000000000000011</v>
      </c>
      <c r="E7346" s="2">
        <f>Electricity!F7371</f>
        <v>0</v>
      </c>
      <c r="F7346" s="2">
        <f>Electricity!G7371</f>
        <v>0</v>
      </c>
      <c r="G7346" s="2">
        <f>Electricity!H7371</f>
        <v>0</v>
      </c>
      <c r="H7346" s="2">
        <f>Electricity!I7371</f>
        <v>0</v>
      </c>
      <c r="I7346" s="2">
        <f>Electricity!J7371</f>
        <v>0</v>
      </c>
    </row>
    <row r="7347" spans="2:9" x14ac:dyDescent="0.35">
      <c r="B7347" s="458" t="str">
        <f t="shared" si="115"/>
        <v>11/02/2019 01:00:00 PM</v>
      </c>
      <c r="C7347" s="458">
        <v>43771</v>
      </c>
      <c r="D7347" s="459">
        <v>0.54166666666666674</v>
      </c>
      <c r="E7347" s="2">
        <f>Electricity!F7372</f>
        <v>0</v>
      </c>
      <c r="F7347" s="2">
        <f>Electricity!G7372</f>
        <v>0</v>
      </c>
      <c r="G7347" s="2">
        <f>Electricity!H7372</f>
        <v>0</v>
      </c>
      <c r="H7347" s="2">
        <f>Electricity!I7372</f>
        <v>0</v>
      </c>
      <c r="I7347" s="2">
        <f>Electricity!J7372</f>
        <v>0</v>
      </c>
    </row>
    <row r="7348" spans="2:9" x14ac:dyDescent="0.35">
      <c r="B7348" s="458" t="str">
        <f t="shared" si="115"/>
        <v>11/02/2019 02:00:00 PM</v>
      </c>
      <c r="C7348" s="458">
        <v>43771</v>
      </c>
      <c r="D7348" s="459">
        <v>0.58333333333333337</v>
      </c>
      <c r="E7348" s="2">
        <f>Electricity!F7373</f>
        <v>0</v>
      </c>
      <c r="F7348" s="2">
        <f>Electricity!G7373</f>
        <v>0</v>
      </c>
      <c r="G7348" s="2">
        <f>Electricity!H7373</f>
        <v>0</v>
      </c>
      <c r="H7348" s="2">
        <f>Electricity!I7373</f>
        <v>0</v>
      </c>
      <c r="I7348" s="2">
        <f>Electricity!J7373</f>
        <v>0</v>
      </c>
    </row>
    <row r="7349" spans="2:9" x14ac:dyDescent="0.35">
      <c r="B7349" s="458" t="str">
        <f t="shared" si="115"/>
        <v>11/02/2019 03:00:00 PM</v>
      </c>
      <c r="C7349" s="458">
        <v>43771</v>
      </c>
      <c r="D7349" s="459">
        <v>0.62500000000000011</v>
      </c>
      <c r="E7349" s="2">
        <f>Electricity!F7374</f>
        <v>0</v>
      </c>
      <c r="F7349" s="2">
        <f>Electricity!G7374</f>
        <v>0</v>
      </c>
      <c r="G7349" s="2">
        <f>Electricity!H7374</f>
        <v>0</v>
      </c>
      <c r="H7349" s="2">
        <f>Electricity!I7374</f>
        <v>0</v>
      </c>
      <c r="I7349" s="2">
        <f>Electricity!J7374</f>
        <v>0</v>
      </c>
    </row>
    <row r="7350" spans="2:9" x14ac:dyDescent="0.35">
      <c r="B7350" s="458" t="str">
        <f t="shared" si="115"/>
        <v>11/02/2019 04:00:00 PM</v>
      </c>
      <c r="C7350" s="458">
        <v>43771</v>
      </c>
      <c r="D7350" s="459">
        <v>0.66666666666666674</v>
      </c>
      <c r="E7350" s="2">
        <f>Electricity!F7375</f>
        <v>0</v>
      </c>
      <c r="F7350" s="2">
        <f>Electricity!G7375</f>
        <v>0</v>
      </c>
      <c r="G7350" s="2">
        <f>Electricity!H7375</f>
        <v>0</v>
      </c>
      <c r="H7350" s="2">
        <f>Electricity!I7375</f>
        <v>0</v>
      </c>
      <c r="I7350" s="2">
        <f>Electricity!J7375</f>
        <v>0</v>
      </c>
    </row>
    <row r="7351" spans="2:9" x14ac:dyDescent="0.35">
      <c r="B7351" s="458" t="str">
        <f t="shared" si="115"/>
        <v>11/02/2019 05:00:00 PM</v>
      </c>
      <c r="C7351" s="458">
        <v>43771</v>
      </c>
      <c r="D7351" s="459">
        <v>0.70833333333333337</v>
      </c>
      <c r="E7351" s="2">
        <f>Electricity!F7376</f>
        <v>0</v>
      </c>
      <c r="F7351" s="2">
        <f>Electricity!G7376</f>
        <v>0</v>
      </c>
      <c r="G7351" s="2">
        <f>Electricity!H7376</f>
        <v>0</v>
      </c>
      <c r="H7351" s="2">
        <f>Electricity!I7376</f>
        <v>0</v>
      </c>
      <c r="I7351" s="2">
        <f>Electricity!J7376</f>
        <v>0</v>
      </c>
    </row>
    <row r="7352" spans="2:9" x14ac:dyDescent="0.35">
      <c r="B7352" s="458" t="str">
        <f t="shared" si="115"/>
        <v>11/02/2019 06:00:00 PM</v>
      </c>
      <c r="C7352" s="458">
        <v>43771</v>
      </c>
      <c r="D7352" s="459">
        <v>0.75000000000000011</v>
      </c>
      <c r="E7352" s="2">
        <f>Electricity!F7377</f>
        <v>0</v>
      </c>
      <c r="F7352" s="2">
        <f>Electricity!G7377</f>
        <v>0</v>
      </c>
      <c r="G7352" s="2">
        <f>Electricity!H7377</f>
        <v>0</v>
      </c>
      <c r="H7352" s="2">
        <f>Electricity!I7377</f>
        <v>0</v>
      </c>
      <c r="I7352" s="2">
        <f>Electricity!J7377</f>
        <v>0</v>
      </c>
    </row>
    <row r="7353" spans="2:9" x14ac:dyDescent="0.35">
      <c r="B7353" s="458" t="str">
        <f t="shared" si="115"/>
        <v>11/02/2019 07:00:00 PM</v>
      </c>
      <c r="C7353" s="458">
        <v>43771</v>
      </c>
      <c r="D7353" s="459">
        <v>0.79166666666666674</v>
      </c>
      <c r="E7353" s="2">
        <f>Electricity!F7378</f>
        <v>0</v>
      </c>
      <c r="F7353" s="2">
        <f>Electricity!G7378</f>
        <v>0</v>
      </c>
      <c r="G7353" s="2">
        <f>Electricity!H7378</f>
        <v>0</v>
      </c>
      <c r="H7353" s="2">
        <f>Electricity!I7378</f>
        <v>0</v>
      </c>
      <c r="I7353" s="2">
        <f>Electricity!J7378</f>
        <v>0</v>
      </c>
    </row>
    <row r="7354" spans="2:9" x14ac:dyDescent="0.35">
      <c r="B7354" s="458" t="str">
        <f t="shared" si="115"/>
        <v>11/02/2019 08:00:00 PM</v>
      </c>
      <c r="C7354" s="458">
        <v>43771</v>
      </c>
      <c r="D7354" s="459">
        <v>0.83333333333333337</v>
      </c>
      <c r="E7354" s="2">
        <f>Electricity!F7379</f>
        <v>0</v>
      </c>
      <c r="F7354" s="2">
        <f>Electricity!G7379</f>
        <v>0</v>
      </c>
      <c r="G7354" s="2">
        <f>Electricity!H7379</f>
        <v>0</v>
      </c>
      <c r="H7354" s="2">
        <f>Electricity!I7379</f>
        <v>0</v>
      </c>
      <c r="I7354" s="2">
        <f>Electricity!J7379</f>
        <v>0</v>
      </c>
    </row>
    <row r="7355" spans="2:9" x14ac:dyDescent="0.35">
      <c r="B7355" s="458" t="str">
        <f t="shared" si="115"/>
        <v>11/02/2019 09:00:00 PM</v>
      </c>
      <c r="C7355" s="458">
        <v>43771</v>
      </c>
      <c r="D7355" s="459">
        <v>0.87500000000000011</v>
      </c>
      <c r="E7355" s="2">
        <f>Electricity!F7380</f>
        <v>0</v>
      </c>
      <c r="F7355" s="2">
        <f>Electricity!G7380</f>
        <v>0</v>
      </c>
      <c r="G7355" s="2">
        <f>Electricity!H7380</f>
        <v>0</v>
      </c>
      <c r="H7355" s="2">
        <f>Electricity!I7380</f>
        <v>0</v>
      </c>
      <c r="I7355" s="2">
        <f>Electricity!J7380</f>
        <v>0</v>
      </c>
    </row>
    <row r="7356" spans="2:9" x14ac:dyDescent="0.35">
      <c r="B7356" s="458" t="str">
        <f t="shared" si="115"/>
        <v>11/02/2019 10:00:00 PM</v>
      </c>
      <c r="C7356" s="458">
        <v>43771</v>
      </c>
      <c r="D7356" s="459">
        <v>0.91666666666666674</v>
      </c>
      <c r="E7356" s="2">
        <f>Electricity!F7381</f>
        <v>0</v>
      </c>
      <c r="F7356" s="2">
        <f>Electricity!G7381</f>
        <v>0</v>
      </c>
      <c r="G7356" s="2">
        <f>Electricity!H7381</f>
        <v>0</v>
      </c>
      <c r="H7356" s="2">
        <f>Electricity!I7381</f>
        <v>0</v>
      </c>
      <c r="I7356" s="2">
        <f>Electricity!J7381</f>
        <v>0</v>
      </c>
    </row>
    <row r="7357" spans="2:9" x14ac:dyDescent="0.35">
      <c r="B7357" s="458" t="str">
        <f t="shared" si="115"/>
        <v>11/02/2019 11:00:00 PM</v>
      </c>
      <c r="C7357" s="458">
        <v>43771</v>
      </c>
      <c r="D7357" s="459">
        <v>0.95833333333333337</v>
      </c>
      <c r="E7357" s="2">
        <f>Electricity!F7382</f>
        <v>0</v>
      </c>
      <c r="F7357" s="2">
        <f>Electricity!G7382</f>
        <v>0</v>
      </c>
      <c r="G7357" s="2">
        <f>Electricity!H7382</f>
        <v>0</v>
      </c>
      <c r="H7357" s="2">
        <f>Electricity!I7382</f>
        <v>0</v>
      </c>
      <c r="I7357" s="2">
        <f>Electricity!J7382</f>
        <v>0</v>
      </c>
    </row>
    <row r="7358" spans="2:9" x14ac:dyDescent="0.35">
      <c r="B7358" s="458" t="str">
        <f t="shared" si="115"/>
        <v>11/03/2019 12:00:00 AM</v>
      </c>
      <c r="C7358" s="458">
        <v>43772</v>
      </c>
      <c r="D7358" s="459">
        <v>3.1225022567582528E-17</v>
      </c>
      <c r="E7358" s="2">
        <f>Electricity!F7383</f>
        <v>0</v>
      </c>
      <c r="F7358" s="2">
        <f>Electricity!G7383</f>
        <v>0</v>
      </c>
      <c r="G7358" s="2">
        <f>Electricity!H7383</f>
        <v>0</v>
      </c>
      <c r="H7358" s="2">
        <f>Electricity!I7383</f>
        <v>0</v>
      </c>
      <c r="I7358" s="2">
        <f>Electricity!J7383</f>
        <v>0</v>
      </c>
    </row>
    <row r="7359" spans="2:9" x14ac:dyDescent="0.35">
      <c r="B7359" s="458" t="str">
        <f t="shared" si="115"/>
        <v>11/03/2019 01:00:00 AM</v>
      </c>
      <c r="C7359" s="458">
        <v>43772</v>
      </c>
      <c r="D7359" s="459">
        <v>4.1666666666666699E-2</v>
      </c>
      <c r="E7359" s="2">
        <f>Electricity!F7384</f>
        <v>0</v>
      </c>
      <c r="F7359" s="2">
        <f>Electricity!G7384</f>
        <v>0</v>
      </c>
      <c r="G7359" s="2">
        <f>Electricity!H7384</f>
        <v>0</v>
      </c>
      <c r="H7359" s="2">
        <f>Electricity!I7384</f>
        <v>0</v>
      </c>
      <c r="I7359" s="2">
        <f>Electricity!J7384</f>
        <v>0</v>
      </c>
    </row>
    <row r="7360" spans="2:9" x14ac:dyDescent="0.35">
      <c r="B7360" s="458" t="str">
        <f t="shared" si="115"/>
        <v>11/03/2019 02:00:00 AM</v>
      </c>
      <c r="C7360" s="458">
        <v>43772</v>
      </c>
      <c r="D7360" s="459">
        <v>8.333333333333337E-2</v>
      </c>
      <c r="E7360" s="2">
        <f>Electricity!F7385</f>
        <v>0</v>
      </c>
      <c r="F7360" s="2">
        <f>Electricity!G7385</f>
        <v>0</v>
      </c>
      <c r="G7360" s="2">
        <f>Electricity!H7385</f>
        <v>0</v>
      </c>
      <c r="H7360" s="2">
        <f>Electricity!I7385</f>
        <v>0</v>
      </c>
      <c r="I7360" s="2">
        <f>Electricity!J7385</f>
        <v>0</v>
      </c>
    </row>
    <row r="7361" spans="2:9" x14ac:dyDescent="0.35">
      <c r="B7361" s="458" t="str">
        <f t="shared" si="115"/>
        <v>11/03/2019 03:00:00 AM</v>
      </c>
      <c r="C7361" s="458">
        <v>43772</v>
      </c>
      <c r="D7361" s="459">
        <v>0.12500000000000006</v>
      </c>
      <c r="E7361" s="2">
        <f>Electricity!F7386</f>
        <v>0</v>
      </c>
      <c r="F7361" s="2">
        <f>Electricity!G7386</f>
        <v>0</v>
      </c>
      <c r="G7361" s="2">
        <f>Electricity!H7386</f>
        <v>0</v>
      </c>
      <c r="H7361" s="2">
        <f>Electricity!I7386</f>
        <v>0</v>
      </c>
      <c r="I7361" s="2">
        <f>Electricity!J7386</f>
        <v>0</v>
      </c>
    </row>
    <row r="7362" spans="2:9" x14ac:dyDescent="0.35">
      <c r="B7362" s="458" t="str">
        <f t="shared" si="115"/>
        <v>11/03/2019 04:00:00 AM</v>
      </c>
      <c r="C7362" s="458">
        <v>43772</v>
      </c>
      <c r="D7362" s="459">
        <v>0.16666666666666669</v>
      </c>
      <c r="E7362" s="2">
        <f>Electricity!F7387</f>
        <v>0</v>
      </c>
      <c r="F7362" s="2">
        <f>Electricity!G7387</f>
        <v>0</v>
      </c>
      <c r="G7362" s="2">
        <f>Electricity!H7387</f>
        <v>0</v>
      </c>
      <c r="H7362" s="2">
        <f>Electricity!I7387</f>
        <v>0</v>
      </c>
      <c r="I7362" s="2">
        <f>Electricity!J7387</f>
        <v>0</v>
      </c>
    </row>
    <row r="7363" spans="2:9" x14ac:dyDescent="0.35">
      <c r="B7363" s="458" t="str">
        <f t="shared" si="115"/>
        <v>11/03/2019 05:00:00 AM</v>
      </c>
      <c r="C7363" s="458">
        <v>43772</v>
      </c>
      <c r="D7363" s="459">
        <v>0.20833333333333337</v>
      </c>
      <c r="E7363" s="2">
        <f>Electricity!F7388</f>
        <v>0</v>
      </c>
      <c r="F7363" s="2">
        <f>Electricity!G7388</f>
        <v>0</v>
      </c>
      <c r="G7363" s="2">
        <f>Electricity!H7388</f>
        <v>0</v>
      </c>
      <c r="H7363" s="2">
        <f>Electricity!I7388</f>
        <v>0</v>
      </c>
      <c r="I7363" s="2">
        <f>Electricity!J7388</f>
        <v>0</v>
      </c>
    </row>
    <row r="7364" spans="2:9" x14ac:dyDescent="0.35">
      <c r="B7364" s="458" t="str">
        <f t="shared" si="115"/>
        <v>11/03/2019 06:00:00 AM</v>
      </c>
      <c r="C7364" s="458">
        <v>43772</v>
      </c>
      <c r="D7364" s="459">
        <v>0.25</v>
      </c>
      <c r="E7364" s="2">
        <f>Electricity!F7389</f>
        <v>0</v>
      </c>
      <c r="F7364" s="2">
        <f>Electricity!G7389</f>
        <v>0</v>
      </c>
      <c r="G7364" s="2">
        <f>Electricity!H7389</f>
        <v>0</v>
      </c>
      <c r="H7364" s="2">
        <f>Electricity!I7389</f>
        <v>0</v>
      </c>
      <c r="I7364" s="2">
        <f>Electricity!J7389</f>
        <v>0</v>
      </c>
    </row>
    <row r="7365" spans="2:9" x14ac:dyDescent="0.35">
      <c r="B7365" s="458" t="str">
        <f t="shared" si="115"/>
        <v>11/03/2019 07:00:00 AM</v>
      </c>
      <c r="C7365" s="458">
        <v>43772</v>
      </c>
      <c r="D7365" s="459">
        <v>0.29166666666666669</v>
      </c>
      <c r="E7365" s="2">
        <f>Electricity!F7390</f>
        <v>0</v>
      </c>
      <c r="F7365" s="2">
        <f>Electricity!G7390</f>
        <v>0</v>
      </c>
      <c r="G7365" s="2">
        <f>Electricity!H7390</f>
        <v>0</v>
      </c>
      <c r="H7365" s="2">
        <f>Electricity!I7390</f>
        <v>0</v>
      </c>
      <c r="I7365" s="2">
        <f>Electricity!J7390</f>
        <v>0</v>
      </c>
    </row>
    <row r="7366" spans="2:9" x14ac:dyDescent="0.35">
      <c r="B7366" s="458" t="str">
        <f t="shared" si="115"/>
        <v>11/03/2019 08:00:00 AM</v>
      </c>
      <c r="C7366" s="458">
        <v>43772</v>
      </c>
      <c r="D7366" s="459">
        <v>0.33333333333333337</v>
      </c>
      <c r="E7366" s="2">
        <f>Electricity!F7391</f>
        <v>0</v>
      </c>
      <c r="F7366" s="2">
        <f>Electricity!G7391</f>
        <v>0</v>
      </c>
      <c r="G7366" s="2">
        <f>Electricity!H7391</f>
        <v>0</v>
      </c>
      <c r="H7366" s="2">
        <f>Electricity!I7391</f>
        <v>0</v>
      </c>
      <c r="I7366" s="2">
        <f>Electricity!J7391</f>
        <v>0</v>
      </c>
    </row>
    <row r="7367" spans="2:9" x14ac:dyDescent="0.35">
      <c r="B7367" s="458" t="str">
        <f t="shared" si="115"/>
        <v>11/03/2019 09:00:00 AM</v>
      </c>
      <c r="C7367" s="458">
        <v>43772</v>
      </c>
      <c r="D7367" s="459">
        <v>0.375</v>
      </c>
      <c r="E7367" s="2">
        <f>Electricity!F7392</f>
        <v>0</v>
      </c>
      <c r="F7367" s="2">
        <f>Electricity!G7392</f>
        <v>0</v>
      </c>
      <c r="G7367" s="2">
        <f>Electricity!H7392</f>
        <v>0</v>
      </c>
      <c r="H7367" s="2">
        <f>Electricity!I7392</f>
        <v>0</v>
      </c>
      <c r="I7367" s="2">
        <f>Electricity!J7392</f>
        <v>0</v>
      </c>
    </row>
    <row r="7368" spans="2:9" x14ac:dyDescent="0.35">
      <c r="B7368" s="458" t="str">
        <f t="shared" si="115"/>
        <v>11/03/2019 10:00:00 AM</v>
      </c>
      <c r="C7368" s="458">
        <v>43772</v>
      </c>
      <c r="D7368" s="459">
        <v>0.41666666666666669</v>
      </c>
      <c r="E7368" s="2">
        <f>Electricity!F7393</f>
        <v>0</v>
      </c>
      <c r="F7368" s="2">
        <f>Electricity!G7393</f>
        <v>0</v>
      </c>
      <c r="G7368" s="2">
        <f>Electricity!H7393</f>
        <v>0</v>
      </c>
      <c r="H7368" s="2">
        <f>Electricity!I7393</f>
        <v>0</v>
      </c>
      <c r="I7368" s="2">
        <f>Electricity!J7393</f>
        <v>0</v>
      </c>
    </row>
    <row r="7369" spans="2:9" x14ac:dyDescent="0.35">
      <c r="B7369" s="458" t="str">
        <f t="shared" si="115"/>
        <v>11/03/2019 11:00:00 AM</v>
      </c>
      <c r="C7369" s="458">
        <v>43772</v>
      </c>
      <c r="D7369" s="459">
        <v>0.45833333333333337</v>
      </c>
      <c r="E7369" s="2">
        <f>Electricity!F7394</f>
        <v>0</v>
      </c>
      <c r="F7369" s="2">
        <f>Electricity!G7394</f>
        <v>0</v>
      </c>
      <c r="G7369" s="2">
        <f>Electricity!H7394</f>
        <v>0</v>
      </c>
      <c r="H7369" s="2">
        <f>Electricity!I7394</f>
        <v>0</v>
      </c>
      <c r="I7369" s="2">
        <f>Electricity!J7394</f>
        <v>0</v>
      </c>
    </row>
    <row r="7370" spans="2:9" x14ac:dyDescent="0.35">
      <c r="B7370" s="458" t="str">
        <f t="shared" si="115"/>
        <v>11/03/2019 12:00:00 PM</v>
      </c>
      <c r="C7370" s="458">
        <v>43772</v>
      </c>
      <c r="D7370" s="459">
        <v>0.50000000000000011</v>
      </c>
      <c r="E7370" s="2">
        <f>Electricity!F7395</f>
        <v>0</v>
      </c>
      <c r="F7370" s="2">
        <f>Electricity!G7395</f>
        <v>0</v>
      </c>
      <c r="G7370" s="2">
        <f>Electricity!H7395</f>
        <v>0</v>
      </c>
      <c r="H7370" s="2">
        <f>Electricity!I7395</f>
        <v>0</v>
      </c>
      <c r="I7370" s="2">
        <f>Electricity!J7395</f>
        <v>0</v>
      </c>
    </row>
    <row r="7371" spans="2:9" x14ac:dyDescent="0.35">
      <c r="B7371" s="458" t="str">
        <f t="shared" si="115"/>
        <v>11/03/2019 01:00:00 PM</v>
      </c>
      <c r="C7371" s="458">
        <v>43772</v>
      </c>
      <c r="D7371" s="459">
        <v>0.54166666666666674</v>
      </c>
      <c r="E7371" s="2">
        <f>Electricity!F7396</f>
        <v>0</v>
      </c>
      <c r="F7371" s="2">
        <f>Electricity!G7396</f>
        <v>0</v>
      </c>
      <c r="G7371" s="2">
        <f>Electricity!H7396</f>
        <v>0</v>
      </c>
      <c r="H7371" s="2">
        <f>Electricity!I7396</f>
        <v>0</v>
      </c>
      <c r="I7371" s="2">
        <f>Electricity!J7396</f>
        <v>0</v>
      </c>
    </row>
    <row r="7372" spans="2:9" x14ac:dyDescent="0.35">
      <c r="B7372" s="458" t="str">
        <f t="shared" si="115"/>
        <v>11/03/2019 02:00:00 PM</v>
      </c>
      <c r="C7372" s="458">
        <v>43772</v>
      </c>
      <c r="D7372" s="459">
        <v>0.58333333333333337</v>
      </c>
      <c r="E7372" s="2">
        <f>Electricity!F7397</f>
        <v>0</v>
      </c>
      <c r="F7372" s="2">
        <f>Electricity!G7397</f>
        <v>0</v>
      </c>
      <c r="G7372" s="2">
        <f>Electricity!H7397</f>
        <v>0</v>
      </c>
      <c r="H7372" s="2">
        <f>Electricity!I7397</f>
        <v>0</v>
      </c>
      <c r="I7372" s="2">
        <f>Electricity!J7397</f>
        <v>0</v>
      </c>
    </row>
    <row r="7373" spans="2:9" x14ac:dyDescent="0.35">
      <c r="B7373" s="458" t="str">
        <f t="shared" si="115"/>
        <v>11/03/2019 03:00:00 PM</v>
      </c>
      <c r="C7373" s="458">
        <v>43772</v>
      </c>
      <c r="D7373" s="459">
        <v>0.62500000000000011</v>
      </c>
      <c r="E7373" s="2">
        <f>Electricity!F7398</f>
        <v>0</v>
      </c>
      <c r="F7373" s="2">
        <f>Electricity!G7398</f>
        <v>0</v>
      </c>
      <c r="G7373" s="2">
        <f>Electricity!H7398</f>
        <v>0</v>
      </c>
      <c r="H7373" s="2">
        <f>Electricity!I7398</f>
        <v>0</v>
      </c>
      <c r="I7373" s="2">
        <f>Electricity!J7398</f>
        <v>0</v>
      </c>
    </row>
    <row r="7374" spans="2:9" x14ac:dyDescent="0.35">
      <c r="B7374" s="458" t="str">
        <f t="shared" si="115"/>
        <v>11/03/2019 04:00:00 PM</v>
      </c>
      <c r="C7374" s="458">
        <v>43772</v>
      </c>
      <c r="D7374" s="459">
        <v>0.66666666666666674</v>
      </c>
      <c r="E7374" s="2">
        <f>Electricity!F7399</f>
        <v>0</v>
      </c>
      <c r="F7374" s="2">
        <f>Electricity!G7399</f>
        <v>0</v>
      </c>
      <c r="G7374" s="2">
        <f>Electricity!H7399</f>
        <v>0</v>
      </c>
      <c r="H7374" s="2">
        <f>Electricity!I7399</f>
        <v>0</v>
      </c>
      <c r="I7374" s="2">
        <f>Electricity!J7399</f>
        <v>0</v>
      </c>
    </row>
    <row r="7375" spans="2:9" x14ac:dyDescent="0.35">
      <c r="B7375" s="458" t="str">
        <f t="shared" ref="B7375:B7438" si="116">CONCATENATE(TEXT(C7375,"mm/dd/yyyy")," ",TEXT(D7375,"hh:mm:ss AM/PM"))</f>
        <v>11/03/2019 05:00:00 PM</v>
      </c>
      <c r="C7375" s="458">
        <v>43772</v>
      </c>
      <c r="D7375" s="459">
        <v>0.70833333333333337</v>
      </c>
      <c r="E7375" s="2">
        <f>Electricity!F7400</f>
        <v>0</v>
      </c>
      <c r="F7375" s="2">
        <f>Electricity!G7400</f>
        <v>0</v>
      </c>
      <c r="G7375" s="2">
        <f>Electricity!H7400</f>
        <v>0</v>
      </c>
      <c r="H7375" s="2">
        <f>Electricity!I7400</f>
        <v>0</v>
      </c>
      <c r="I7375" s="2">
        <f>Electricity!J7400</f>
        <v>0</v>
      </c>
    </row>
    <row r="7376" spans="2:9" x14ac:dyDescent="0.35">
      <c r="B7376" s="458" t="str">
        <f t="shared" si="116"/>
        <v>11/03/2019 06:00:00 PM</v>
      </c>
      <c r="C7376" s="458">
        <v>43772</v>
      </c>
      <c r="D7376" s="459">
        <v>0.75000000000000011</v>
      </c>
      <c r="E7376" s="2">
        <f>Electricity!F7401</f>
        <v>0</v>
      </c>
      <c r="F7376" s="2">
        <f>Electricity!G7401</f>
        <v>0</v>
      </c>
      <c r="G7376" s="2">
        <f>Electricity!H7401</f>
        <v>0</v>
      </c>
      <c r="H7376" s="2">
        <f>Electricity!I7401</f>
        <v>0</v>
      </c>
      <c r="I7376" s="2">
        <f>Electricity!J7401</f>
        <v>0</v>
      </c>
    </row>
    <row r="7377" spans="2:9" x14ac:dyDescent="0.35">
      <c r="B7377" s="458" t="str">
        <f t="shared" si="116"/>
        <v>11/03/2019 07:00:00 PM</v>
      </c>
      <c r="C7377" s="458">
        <v>43772</v>
      </c>
      <c r="D7377" s="459">
        <v>0.79166666666666674</v>
      </c>
      <c r="E7377" s="2">
        <f>Electricity!F7402</f>
        <v>0</v>
      </c>
      <c r="F7377" s="2">
        <f>Electricity!G7402</f>
        <v>0</v>
      </c>
      <c r="G7377" s="2">
        <f>Electricity!H7402</f>
        <v>0</v>
      </c>
      <c r="H7377" s="2">
        <f>Electricity!I7402</f>
        <v>0</v>
      </c>
      <c r="I7377" s="2">
        <f>Electricity!J7402</f>
        <v>0</v>
      </c>
    </row>
    <row r="7378" spans="2:9" x14ac:dyDescent="0.35">
      <c r="B7378" s="458" t="str">
        <f t="shared" si="116"/>
        <v>11/03/2019 08:00:00 PM</v>
      </c>
      <c r="C7378" s="458">
        <v>43772</v>
      </c>
      <c r="D7378" s="459">
        <v>0.83333333333333337</v>
      </c>
      <c r="E7378" s="2">
        <f>Electricity!F7403</f>
        <v>0</v>
      </c>
      <c r="F7378" s="2">
        <f>Electricity!G7403</f>
        <v>0</v>
      </c>
      <c r="G7378" s="2">
        <f>Electricity!H7403</f>
        <v>0</v>
      </c>
      <c r="H7378" s="2">
        <f>Electricity!I7403</f>
        <v>0</v>
      </c>
      <c r="I7378" s="2">
        <f>Electricity!J7403</f>
        <v>0</v>
      </c>
    </row>
    <row r="7379" spans="2:9" x14ac:dyDescent="0.35">
      <c r="B7379" s="458" t="str">
        <f t="shared" si="116"/>
        <v>11/03/2019 09:00:00 PM</v>
      </c>
      <c r="C7379" s="458">
        <v>43772</v>
      </c>
      <c r="D7379" s="459">
        <v>0.87500000000000011</v>
      </c>
      <c r="E7379" s="2">
        <f>Electricity!F7404</f>
        <v>0</v>
      </c>
      <c r="F7379" s="2">
        <f>Electricity!G7404</f>
        <v>0</v>
      </c>
      <c r="G7379" s="2">
        <f>Electricity!H7404</f>
        <v>0</v>
      </c>
      <c r="H7379" s="2">
        <f>Electricity!I7404</f>
        <v>0</v>
      </c>
      <c r="I7379" s="2">
        <f>Electricity!J7404</f>
        <v>0</v>
      </c>
    </row>
    <row r="7380" spans="2:9" x14ac:dyDescent="0.35">
      <c r="B7380" s="458" t="str">
        <f t="shared" si="116"/>
        <v>11/03/2019 10:00:00 PM</v>
      </c>
      <c r="C7380" s="458">
        <v>43772</v>
      </c>
      <c r="D7380" s="459">
        <v>0.91666666666666674</v>
      </c>
      <c r="E7380" s="2">
        <f>Electricity!F7405</f>
        <v>0</v>
      </c>
      <c r="F7380" s="2">
        <f>Electricity!G7405</f>
        <v>0</v>
      </c>
      <c r="G7380" s="2">
        <f>Electricity!H7405</f>
        <v>0</v>
      </c>
      <c r="H7380" s="2">
        <f>Electricity!I7405</f>
        <v>0</v>
      </c>
      <c r="I7380" s="2">
        <f>Electricity!J7405</f>
        <v>0</v>
      </c>
    </row>
    <row r="7381" spans="2:9" x14ac:dyDescent="0.35">
      <c r="B7381" s="458" t="str">
        <f t="shared" si="116"/>
        <v>11/03/2019 11:00:00 PM</v>
      </c>
      <c r="C7381" s="458">
        <v>43772</v>
      </c>
      <c r="D7381" s="459">
        <v>0.95833333333333337</v>
      </c>
      <c r="E7381" s="2">
        <f>Electricity!F7406</f>
        <v>0</v>
      </c>
      <c r="F7381" s="2">
        <f>Electricity!G7406</f>
        <v>0</v>
      </c>
      <c r="G7381" s="2">
        <f>Electricity!H7406</f>
        <v>0</v>
      </c>
      <c r="H7381" s="2">
        <f>Electricity!I7406</f>
        <v>0</v>
      </c>
      <c r="I7381" s="2">
        <f>Electricity!J7406</f>
        <v>0</v>
      </c>
    </row>
    <row r="7382" spans="2:9" x14ac:dyDescent="0.35">
      <c r="B7382" s="458" t="str">
        <f t="shared" si="116"/>
        <v>11/04/2019 12:00:00 AM</v>
      </c>
      <c r="C7382" s="458">
        <v>43773</v>
      </c>
      <c r="D7382" s="459">
        <v>3.1225022567582528E-17</v>
      </c>
      <c r="E7382" s="2">
        <f>Electricity!F7407</f>
        <v>0</v>
      </c>
      <c r="F7382" s="2">
        <f>Electricity!G7407</f>
        <v>0</v>
      </c>
      <c r="G7382" s="2">
        <f>Electricity!H7407</f>
        <v>0</v>
      </c>
      <c r="H7382" s="2">
        <f>Electricity!I7407</f>
        <v>0</v>
      </c>
      <c r="I7382" s="2">
        <f>Electricity!J7407</f>
        <v>0</v>
      </c>
    </row>
    <row r="7383" spans="2:9" x14ac:dyDescent="0.35">
      <c r="B7383" s="458" t="str">
        <f t="shared" si="116"/>
        <v>11/04/2019 01:00:00 AM</v>
      </c>
      <c r="C7383" s="458">
        <v>43773</v>
      </c>
      <c r="D7383" s="459">
        <v>4.1666666666666699E-2</v>
      </c>
      <c r="E7383" s="2">
        <f>Electricity!F7408</f>
        <v>0</v>
      </c>
      <c r="F7383" s="2">
        <f>Electricity!G7408</f>
        <v>0</v>
      </c>
      <c r="G7383" s="2">
        <f>Electricity!H7408</f>
        <v>0</v>
      </c>
      <c r="H7383" s="2">
        <f>Electricity!I7408</f>
        <v>0</v>
      </c>
      <c r="I7383" s="2">
        <f>Electricity!J7408</f>
        <v>0</v>
      </c>
    </row>
    <row r="7384" spans="2:9" x14ac:dyDescent="0.35">
      <c r="B7384" s="458" t="str">
        <f t="shared" si="116"/>
        <v>11/04/2019 02:00:00 AM</v>
      </c>
      <c r="C7384" s="458">
        <v>43773</v>
      </c>
      <c r="D7384" s="459">
        <v>8.333333333333337E-2</v>
      </c>
      <c r="E7384" s="2">
        <f>Electricity!F7409</f>
        <v>0</v>
      </c>
      <c r="F7384" s="2">
        <f>Electricity!G7409</f>
        <v>0</v>
      </c>
      <c r="G7384" s="2">
        <f>Electricity!H7409</f>
        <v>0</v>
      </c>
      <c r="H7384" s="2">
        <f>Electricity!I7409</f>
        <v>0</v>
      </c>
      <c r="I7384" s="2">
        <f>Electricity!J7409</f>
        <v>0</v>
      </c>
    </row>
    <row r="7385" spans="2:9" x14ac:dyDescent="0.35">
      <c r="B7385" s="458" t="str">
        <f t="shared" si="116"/>
        <v>11/04/2019 03:00:00 AM</v>
      </c>
      <c r="C7385" s="458">
        <v>43773</v>
      </c>
      <c r="D7385" s="459">
        <v>0.12500000000000006</v>
      </c>
      <c r="E7385" s="2">
        <f>Electricity!F7410</f>
        <v>0</v>
      </c>
      <c r="F7385" s="2">
        <f>Electricity!G7410</f>
        <v>0</v>
      </c>
      <c r="G7385" s="2">
        <f>Electricity!H7410</f>
        <v>0</v>
      </c>
      <c r="H7385" s="2">
        <f>Electricity!I7410</f>
        <v>0</v>
      </c>
      <c r="I7385" s="2">
        <f>Electricity!J7410</f>
        <v>0</v>
      </c>
    </row>
    <row r="7386" spans="2:9" x14ac:dyDescent="0.35">
      <c r="B7386" s="458" t="str">
        <f t="shared" si="116"/>
        <v>11/04/2019 04:00:00 AM</v>
      </c>
      <c r="C7386" s="458">
        <v>43773</v>
      </c>
      <c r="D7386" s="459">
        <v>0.16666666666666669</v>
      </c>
      <c r="E7386" s="2">
        <f>Electricity!F7411</f>
        <v>0</v>
      </c>
      <c r="F7386" s="2">
        <f>Electricity!G7411</f>
        <v>0</v>
      </c>
      <c r="G7386" s="2">
        <f>Electricity!H7411</f>
        <v>0</v>
      </c>
      <c r="H7386" s="2">
        <f>Electricity!I7411</f>
        <v>0</v>
      </c>
      <c r="I7386" s="2">
        <f>Electricity!J7411</f>
        <v>0</v>
      </c>
    </row>
    <row r="7387" spans="2:9" x14ac:dyDescent="0.35">
      <c r="B7387" s="458" t="str">
        <f t="shared" si="116"/>
        <v>11/04/2019 05:00:00 AM</v>
      </c>
      <c r="C7387" s="458">
        <v>43773</v>
      </c>
      <c r="D7387" s="459">
        <v>0.20833333333333337</v>
      </c>
      <c r="E7387" s="2">
        <f>Electricity!F7412</f>
        <v>0</v>
      </c>
      <c r="F7387" s="2">
        <f>Electricity!G7412</f>
        <v>0</v>
      </c>
      <c r="G7387" s="2">
        <f>Electricity!H7412</f>
        <v>0</v>
      </c>
      <c r="H7387" s="2">
        <f>Electricity!I7412</f>
        <v>0</v>
      </c>
      <c r="I7387" s="2">
        <f>Electricity!J7412</f>
        <v>0</v>
      </c>
    </row>
    <row r="7388" spans="2:9" x14ac:dyDescent="0.35">
      <c r="B7388" s="458" t="str">
        <f t="shared" si="116"/>
        <v>11/04/2019 06:00:00 AM</v>
      </c>
      <c r="C7388" s="458">
        <v>43773</v>
      </c>
      <c r="D7388" s="459">
        <v>0.25</v>
      </c>
      <c r="E7388" s="2">
        <f>Electricity!F7413</f>
        <v>0</v>
      </c>
      <c r="F7388" s="2">
        <f>Electricity!G7413</f>
        <v>0</v>
      </c>
      <c r="G7388" s="2">
        <f>Electricity!H7413</f>
        <v>0</v>
      </c>
      <c r="H7388" s="2">
        <f>Electricity!I7413</f>
        <v>0</v>
      </c>
      <c r="I7388" s="2">
        <f>Electricity!J7413</f>
        <v>0</v>
      </c>
    </row>
    <row r="7389" spans="2:9" x14ac:dyDescent="0.35">
      <c r="B7389" s="458" t="str">
        <f t="shared" si="116"/>
        <v>11/04/2019 07:00:00 AM</v>
      </c>
      <c r="C7389" s="458">
        <v>43773</v>
      </c>
      <c r="D7389" s="459">
        <v>0.29166666666666669</v>
      </c>
      <c r="E7389" s="2">
        <f>Electricity!F7414</f>
        <v>0</v>
      </c>
      <c r="F7389" s="2">
        <f>Electricity!G7414</f>
        <v>0</v>
      </c>
      <c r="G7389" s="2">
        <f>Electricity!H7414</f>
        <v>0</v>
      </c>
      <c r="H7389" s="2">
        <f>Electricity!I7414</f>
        <v>0</v>
      </c>
      <c r="I7389" s="2">
        <f>Electricity!J7414</f>
        <v>0</v>
      </c>
    </row>
    <row r="7390" spans="2:9" x14ac:dyDescent="0.35">
      <c r="B7390" s="458" t="str">
        <f t="shared" si="116"/>
        <v>11/04/2019 08:00:00 AM</v>
      </c>
      <c r="C7390" s="458">
        <v>43773</v>
      </c>
      <c r="D7390" s="459">
        <v>0.33333333333333337</v>
      </c>
      <c r="E7390" s="2">
        <f>Electricity!F7415</f>
        <v>0</v>
      </c>
      <c r="F7390" s="2">
        <f>Electricity!G7415</f>
        <v>0</v>
      </c>
      <c r="G7390" s="2">
        <f>Electricity!H7415</f>
        <v>0</v>
      </c>
      <c r="H7390" s="2">
        <f>Electricity!I7415</f>
        <v>0</v>
      </c>
      <c r="I7390" s="2">
        <f>Electricity!J7415</f>
        <v>0</v>
      </c>
    </row>
    <row r="7391" spans="2:9" x14ac:dyDescent="0.35">
      <c r="B7391" s="458" t="str">
        <f t="shared" si="116"/>
        <v>11/04/2019 09:00:00 AM</v>
      </c>
      <c r="C7391" s="458">
        <v>43773</v>
      </c>
      <c r="D7391" s="459">
        <v>0.375</v>
      </c>
      <c r="E7391" s="2">
        <f>Electricity!F7416</f>
        <v>0</v>
      </c>
      <c r="F7391" s="2">
        <f>Electricity!G7416</f>
        <v>0</v>
      </c>
      <c r="G7391" s="2">
        <f>Electricity!H7416</f>
        <v>0</v>
      </c>
      <c r="H7391" s="2">
        <f>Electricity!I7416</f>
        <v>0</v>
      </c>
      <c r="I7391" s="2">
        <f>Electricity!J7416</f>
        <v>0</v>
      </c>
    </row>
    <row r="7392" spans="2:9" x14ac:dyDescent="0.35">
      <c r="B7392" s="458" t="str">
        <f t="shared" si="116"/>
        <v>11/04/2019 10:00:00 AM</v>
      </c>
      <c r="C7392" s="458">
        <v>43773</v>
      </c>
      <c r="D7392" s="459">
        <v>0.41666666666666669</v>
      </c>
      <c r="E7392" s="2">
        <f>Electricity!F7417</f>
        <v>0</v>
      </c>
      <c r="F7392" s="2">
        <f>Electricity!G7417</f>
        <v>0</v>
      </c>
      <c r="G7392" s="2">
        <f>Electricity!H7417</f>
        <v>0</v>
      </c>
      <c r="H7392" s="2">
        <f>Electricity!I7417</f>
        <v>0</v>
      </c>
      <c r="I7392" s="2">
        <f>Electricity!J7417</f>
        <v>0</v>
      </c>
    </row>
    <row r="7393" spans="2:9" x14ac:dyDescent="0.35">
      <c r="B7393" s="458" t="str">
        <f t="shared" si="116"/>
        <v>11/04/2019 11:00:00 AM</v>
      </c>
      <c r="C7393" s="458">
        <v>43773</v>
      </c>
      <c r="D7393" s="459">
        <v>0.45833333333333337</v>
      </c>
      <c r="E7393" s="2">
        <f>Electricity!F7418</f>
        <v>0</v>
      </c>
      <c r="F7393" s="2">
        <f>Electricity!G7418</f>
        <v>0</v>
      </c>
      <c r="G7393" s="2">
        <f>Electricity!H7418</f>
        <v>0</v>
      </c>
      <c r="H7393" s="2">
        <f>Electricity!I7418</f>
        <v>0</v>
      </c>
      <c r="I7393" s="2">
        <f>Electricity!J7418</f>
        <v>0</v>
      </c>
    </row>
    <row r="7394" spans="2:9" x14ac:dyDescent="0.35">
      <c r="B7394" s="458" t="str">
        <f t="shared" si="116"/>
        <v>11/04/2019 12:00:00 PM</v>
      </c>
      <c r="C7394" s="458">
        <v>43773</v>
      </c>
      <c r="D7394" s="459">
        <v>0.50000000000000011</v>
      </c>
      <c r="E7394" s="2">
        <f>Electricity!F7419</f>
        <v>0</v>
      </c>
      <c r="F7394" s="2">
        <f>Electricity!G7419</f>
        <v>0</v>
      </c>
      <c r="G7394" s="2">
        <f>Electricity!H7419</f>
        <v>0</v>
      </c>
      <c r="H7394" s="2">
        <f>Electricity!I7419</f>
        <v>0</v>
      </c>
      <c r="I7394" s="2">
        <f>Electricity!J7419</f>
        <v>0</v>
      </c>
    </row>
    <row r="7395" spans="2:9" x14ac:dyDescent="0.35">
      <c r="B7395" s="458" t="str">
        <f t="shared" si="116"/>
        <v>11/04/2019 01:00:00 PM</v>
      </c>
      <c r="C7395" s="458">
        <v>43773</v>
      </c>
      <c r="D7395" s="459">
        <v>0.54166666666666674</v>
      </c>
      <c r="E7395" s="2">
        <f>Electricity!F7420</f>
        <v>0</v>
      </c>
      <c r="F7395" s="2">
        <f>Electricity!G7420</f>
        <v>0</v>
      </c>
      <c r="G7395" s="2">
        <f>Electricity!H7420</f>
        <v>0</v>
      </c>
      <c r="H7395" s="2">
        <f>Electricity!I7420</f>
        <v>0</v>
      </c>
      <c r="I7395" s="2">
        <f>Electricity!J7420</f>
        <v>0</v>
      </c>
    </row>
    <row r="7396" spans="2:9" x14ac:dyDescent="0.35">
      <c r="B7396" s="458" t="str">
        <f t="shared" si="116"/>
        <v>11/04/2019 02:00:00 PM</v>
      </c>
      <c r="C7396" s="458">
        <v>43773</v>
      </c>
      <c r="D7396" s="459">
        <v>0.58333333333333337</v>
      </c>
      <c r="E7396" s="2">
        <f>Electricity!F7421</f>
        <v>0</v>
      </c>
      <c r="F7396" s="2">
        <f>Electricity!G7421</f>
        <v>0</v>
      </c>
      <c r="G7396" s="2">
        <f>Electricity!H7421</f>
        <v>0</v>
      </c>
      <c r="H7396" s="2">
        <f>Electricity!I7421</f>
        <v>0</v>
      </c>
      <c r="I7396" s="2">
        <f>Electricity!J7421</f>
        <v>0</v>
      </c>
    </row>
    <row r="7397" spans="2:9" x14ac:dyDescent="0.35">
      <c r="B7397" s="458" t="str">
        <f t="shared" si="116"/>
        <v>11/04/2019 03:00:00 PM</v>
      </c>
      <c r="C7397" s="458">
        <v>43773</v>
      </c>
      <c r="D7397" s="459">
        <v>0.62500000000000011</v>
      </c>
      <c r="E7397" s="2">
        <f>Electricity!F7422</f>
        <v>0</v>
      </c>
      <c r="F7397" s="2">
        <f>Electricity!G7422</f>
        <v>0</v>
      </c>
      <c r="G7397" s="2">
        <f>Electricity!H7422</f>
        <v>0</v>
      </c>
      <c r="H7397" s="2">
        <f>Electricity!I7422</f>
        <v>0</v>
      </c>
      <c r="I7397" s="2">
        <f>Electricity!J7422</f>
        <v>0</v>
      </c>
    </row>
    <row r="7398" spans="2:9" x14ac:dyDescent="0.35">
      <c r="B7398" s="458" t="str">
        <f t="shared" si="116"/>
        <v>11/04/2019 04:00:00 PM</v>
      </c>
      <c r="C7398" s="458">
        <v>43773</v>
      </c>
      <c r="D7398" s="459">
        <v>0.66666666666666674</v>
      </c>
      <c r="E7398" s="2">
        <f>Electricity!F7423</f>
        <v>0</v>
      </c>
      <c r="F7398" s="2">
        <f>Electricity!G7423</f>
        <v>0</v>
      </c>
      <c r="G7398" s="2">
        <f>Electricity!H7423</f>
        <v>0</v>
      </c>
      <c r="H7398" s="2">
        <f>Electricity!I7423</f>
        <v>0</v>
      </c>
      <c r="I7398" s="2">
        <f>Electricity!J7423</f>
        <v>0</v>
      </c>
    </row>
    <row r="7399" spans="2:9" x14ac:dyDescent="0.35">
      <c r="B7399" s="458" t="str">
        <f t="shared" si="116"/>
        <v>11/04/2019 05:00:00 PM</v>
      </c>
      <c r="C7399" s="458">
        <v>43773</v>
      </c>
      <c r="D7399" s="459">
        <v>0.70833333333333337</v>
      </c>
      <c r="E7399" s="2">
        <f>Electricity!F7424</f>
        <v>0</v>
      </c>
      <c r="F7399" s="2">
        <f>Electricity!G7424</f>
        <v>0</v>
      </c>
      <c r="G7399" s="2">
        <f>Electricity!H7424</f>
        <v>0</v>
      </c>
      <c r="H7399" s="2">
        <f>Electricity!I7424</f>
        <v>0</v>
      </c>
      <c r="I7399" s="2">
        <f>Electricity!J7424</f>
        <v>0</v>
      </c>
    </row>
    <row r="7400" spans="2:9" x14ac:dyDescent="0.35">
      <c r="B7400" s="458" t="str">
        <f t="shared" si="116"/>
        <v>11/04/2019 06:00:00 PM</v>
      </c>
      <c r="C7400" s="458">
        <v>43773</v>
      </c>
      <c r="D7400" s="459">
        <v>0.75000000000000011</v>
      </c>
      <c r="E7400" s="2">
        <f>Electricity!F7425</f>
        <v>0</v>
      </c>
      <c r="F7400" s="2">
        <f>Electricity!G7425</f>
        <v>0</v>
      </c>
      <c r="G7400" s="2">
        <f>Electricity!H7425</f>
        <v>0</v>
      </c>
      <c r="H7400" s="2">
        <f>Electricity!I7425</f>
        <v>0</v>
      </c>
      <c r="I7400" s="2">
        <f>Electricity!J7425</f>
        <v>0</v>
      </c>
    </row>
    <row r="7401" spans="2:9" x14ac:dyDescent="0.35">
      <c r="B7401" s="458" t="str">
        <f t="shared" si="116"/>
        <v>11/04/2019 07:00:00 PM</v>
      </c>
      <c r="C7401" s="458">
        <v>43773</v>
      </c>
      <c r="D7401" s="459">
        <v>0.79166666666666674</v>
      </c>
      <c r="E7401" s="2">
        <f>Electricity!F7426</f>
        <v>0</v>
      </c>
      <c r="F7401" s="2">
        <f>Electricity!G7426</f>
        <v>0</v>
      </c>
      <c r="G7401" s="2">
        <f>Electricity!H7426</f>
        <v>0</v>
      </c>
      <c r="H7401" s="2">
        <f>Electricity!I7426</f>
        <v>0</v>
      </c>
      <c r="I7401" s="2">
        <f>Electricity!J7426</f>
        <v>0</v>
      </c>
    </row>
    <row r="7402" spans="2:9" x14ac:dyDescent="0.35">
      <c r="B7402" s="458" t="str">
        <f t="shared" si="116"/>
        <v>11/04/2019 08:00:00 PM</v>
      </c>
      <c r="C7402" s="458">
        <v>43773</v>
      </c>
      <c r="D7402" s="459">
        <v>0.83333333333333337</v>
      </c>
      <c r="E7402" s="2">
        <f>Electricity!F7427</f>
        <v>0</v>
      </c>
      <c r="F7402" s="2">
        <f>Electricity!G7427</f>
        <v>0</v>
      </c>
      <c r="G7402" s="2">
        <f>Electricity!H7427</f>
        <v>0</v>
      </c>
      <c r="H7402" s="2">
        <f>Electricity!I7427</f>
        <v>0</v>
      </c>
      <c r="I7402" s="2">
        <f>Electricity!J7427</f>
        <v>0</v>
      </c>
    </row>
    <row r="7403" spans="2:9" x14ac:dyDescent="0.35">
      <c r="B7403" s="458" t="str">
        <f t="shared" si="116"/>
        <v>11/04/2019 09:00:00 PM</v>
      </c>
      <c r="C7403" s="458">
        <v>43773</v>
      </c>
      <c r="D7403" s="459">
        <v>0.87500000000000011</v>
      </c>
      <c r="E7403" s="2">
        <f>Electricity!F7428</f>
        <v>0</v>
      </c>
      <c r="F7403" s="2">
        <f>Electricity!G7428</f>
        <v>0</v>
      </c>
      <c r="G7403" s="2">
        <f>Electricity!H7428</f>
        <v>0</v>
      </c>
      <c r="H7403" s="2">
        <f>Electricity!I7428</f>
        <v>0</v>
      </c>
      <c r="I7403" s="2">
        <f>Electricity!J7428</f>
        <v>0</v>
      </c>
    </row>
    <row r="7404" spans="2:9" x14ac:dyDescent="0.35">
      <c r="B7404" s="458" t="str">
        <f t="shared" si="116"/>
        <v>11/04/2019 10:00:00 PM</v>
      </c>
      <c r="C7404" s="458">
        <v>43773</v>
      </c>
      <c r="D7404" s="459">
        <v>0.91666666666666674</v>
      </c>
      <c r="E7404" s="2">
        <f>Electricity!F7429</f>
        <v>0</v>
      </c>
      <c r="F7404" s="2">
        <f>Electricity!G7429</f>
        <v>0</v>
      </c>
      <c r="G7404" s="2">
        <f>Electricity!H7429</f>
        <v>0</v>
      </c>
      <c r="H7404" s="2">
        <f>Electricity!I7429</f>
        <v>0</v>
      </c>
      <c r="I7404" s="2">
        <f>Electricity!J7429</f>
        <v>0</v>
      </c>
    </row>
    <row r="7405" spans="2:9" x14ac:dyDescent="0.35">
      <c r="B7405" s="458" t="str">
        <f t="shared" si="116"/>
        <v>11/04/2019 11:00:00 PM</v>
      </c>
      <c r="C7405" s="458">
        <v>43773</v>
      </c>
      <c r="D7405" s="459">
        <v>0.95833333333333337</v>
      </c>
      <c r="E7405" s="2">
        <f>Electricity!F7430</f>
        <v>0</v>
      </c>
      <c r="F7405" s="2">
        <f>Electricity!G7430</f>
        <v>0</v>
      </c>
      <c r="G7405" s="2">
        <f>Electricity!H7430</f>
        <v>0</v>
      </c>
      <c r="H7405" s="2">
        <f>Electricity!I7430</f>
        <v>0</v>
      </c>
      <c r="I7405" s="2">
        <f>Electricity!J7430</f>
        <v>0</v>
      </c>
    </row>
    <row r="7406" spans="2:9" x14ac:dyDescent="0.35">
      <c r="B7406" s="458" t="str">
        <f t="shared" si="116"/>
        <v>11/05/2019 12:00:00 AM</v>
      </c>
      <c r="C7406" s="458">
        <v>43774</v>
      </c>
      <c r="D7406" s="459">
        <v>3.1225022567582528E-17</v>
      </c>
      <c r="E7406" s="2">
        <f>Electricity!F7431</f>
        <v>0</v>
      </c>
      <c r="F7406" s="2">
        <f>Electricity!G7431</f>
        <v>0</v>
      </c>
      <c r="G7406" s="2">
        <f>Electricity!H7431</f>
        <v>0</v>
      </c>
      <c r="H7406" s="2">
        <f>Electricity!I7431</f>
        <v>0</v>
      </c>
      <c r="I7406" s="2">
        <f>Electricity!J7431</f>
        <v>0</v>
      </c>
    </row>
    <row r="7407" spans="2:9" x14ac:dyDescent="0.35">
      <c r="B7407" s="458" t="str">
        <f t="shared" si="116"/>
        <v>11/05/2019 01:00:00 AM</v>
      </c>
      <c r="C7407" s="458">
        <v>43774</v>
      </c>
      <c r="D7407" s="459">
        <v>4.1666666666666699E-2</v>
      </c>
      <c r="E7407" s="2">
        <f>Electricity!F7432</f>
        <v>0</v>
      </c>
      <c r="F7407" s="2">
        <f>Electricity!G7432</f>
        <v>0</v>
      </c>
      <c r="G7407" s="2">
        <f>Electricity!H7432</f>
        <v>0</v>
      </c>
      <c r="H7407" s="2">
        <f>Electricity!I7432</f>
        <v>0</v>
      </c>
      <c r="I7407" s="2">
        <f>Electricity!J7432</f>
        <v>0</v>
      </c>
    </row>
    <row r="7408" spans="2:9" x14ac:dyDescent="0.35">
      <c r="B7408" s="458" t="str">
        <f t="shared" si="116"/>
        <v>11/05/2019 02:00:00 AM</v>
      </c>
      <c r="C7408" s="458">
        <v>43774</v>
      </c>
      <c r="D7408" s="459">
        <v>8.333333333333337E-2</v>
      </c>
      <c r="E7408" s="2">
        <f>Electricity!F7433</f>
        <v>0</v>
      </c>
      <c r="F7408" s="2">
        <f>Electricity!G7433</f>
        <v>0</v>
      </c>
      <c r="G7408" s="2">
        <f>Electricity!H7433</f>
        <v>0</v>
      </c>
      <c r="H7408" s="2">
        <f>Electricity!I7433</f>
        <v>0</v>
      </c>
      <c r="I7408" s="2">
        <f>Electricity!J7433</f>
        <v>0</v>
      </c>
    </row>
    <row r="7409" spans="2:9" x14ac:dyDescent="0.35">
      <c r="B7409" s="458" t="str">
        <f t="shared" si="116"/>
        <v>11/05/2019 03:00:00 AM</v>
      </c>
      <c r="C7409" s="458">
        <v>43774</v>
      </c>
      <c r="D7409" s="459">
        <v>0.12500000000000006</v>
      </c>
      <c r="E7409" s="2">
        <f>Electricity!F7434</f>
        <v>0</v>
      </c>
      <c r="F7409" s="2">
        <f>Electricity!G7434</f>
        <v>0</v>
      </c>
      <c r="G7409" s="2">
        <f>Electricity!H7434</f>
        <v>0</v>
      </c>
      <c r="H7409" s="2">
        <f>Electricity!I7434</f>
        <v>0</v>
      </c>
      <c r="I7409" s="2">
        <f>Electricity!J7434</f>
        <v>0</v>
      </c>
    </row>
    <row r="7410" spans="2:9" x14ac:dyDescent="0.35">
      <c r="B7410" s="458" t="str">
        <f t="shared" si="116"/>
        <v>11/05/2019 04:00:00 AM</v>
      </c>
      <c r="C7410" s="458">
        <v>43774</v>
      </c>
      <c r="D7410" s="459">
        <v>0.16666666666666669</v>
      </c>
      <c r="E7410" s="2">
        <f>Electricity!F7435</f>
        <v>0</v>
      </c>
      <c r="F7410" s="2">
        <f>Electricity!G7435</f>
        <v>0</v>
      </c>
      <c r="G7410" s="2">
        <f>Electricity!H7435</f>
        <v>0</v>
      </c>
      <c r="H7410" s="2">
        <f>Electricity!I7435</f>
        <v>0</v>
      </c>
      <c r="I7410" s="2">
        <f>Electricity!J7435</f>
        <v>0</v>
      </c>
    </row>
    <row r="7411" spans="2:9" x14ac:dyDescent="0.35">
      <c r="B7411" s="458" t="str">
        <f t="shared" si="116"/>
        <v>11/05/2019 05:00:00 AM</v>
      </c>
      <c r="C7411" s="458">
        <v>43774</v>
      </c>
      <c r="D7411" s="459">
        <v>0.20833333333333337</v>
      </c>
      <c r="E7411" s="2">
        <f>Electricity!F7436</f>
        <v>0</v>
      </c>
      <c r="F7411" s="2">
        <f>Electricity!G7436</f>
        <v>0</v>
      </c>
      <c r="G7411" s="2">
        <f>Electricity!H7436</f>
        <v>0</v>
      </c>
      <c r="H7411" s="2">
        <f>Electricity!I7436</f>
        <v>0</v>
      </c>
      <c r="I7411" s="2">
        <f>Electricity!J7436</f>
        <v>0</v>
      </c>
    </row>
    <row r="7412" spans="2:9" x14ac:dyDescent="0.35">
      <c r="B7412" s="458" t="str">
        <f t="shared" si="116"/>
        <v>11/05/2019 06:00:00 AM</v>
      </c>
      <c r="C7412" s="458">
        <v>43774</v>
      </c>
      <c r="D7412" s="459">
        <v>0.25</v>
      </c>
      <c r="E7412" s="2">
        <f>Electricity!F7437</f>
        <v>0</v>
      </c>
      <c r="F7412" s="2">
        <f>Electricity!G7437</f>
        <v>0</v>
      </c>
      <c r="G7412" s="2">
        <f>Electricity!H7437</f>
        <v>0</v>
      </c>
      <c r="H7412" s="2">
        <f>Electricity!I7437</f>
        <v>0</v>
      </c>
      <c r="I7412" s="2">
        <f>Electricity!J7437</f>
        <v>0</v>
      </c>
    </row>
    <row r="7413" spans="2:9" x14ac:dyDescent="0.35">
      <c r="B7413" s="458" t="str">
        <f t="shared" si="116"/>
        <v>11/05/2019 07:00:00 AM</v>
      </c>
      <c r="C7413" s="458">
        <v>43774</v>
      </c>
      <c r="D7413" s="459">
        <v>0.29166666666666669</v>
      </c>
      <c r="E7413" s="2">
        <f>Electricity!F7438</f>
        <v>0</v>
      </c>
      <c r="F7413" s="2">
        <f>Electricity!G7438</f>
        <v>0</v>
      </c>
      <c r="G7413" s="2">
        <f>Electricity!H7438</f>
        <v>0</v>
      </c>
      <c r="H7413" s="2">
        <f>Electricity!I7438</f>
        <v>0</v>
      </c>
      <c r="I7413" s="2">
        <f>Electricity!J7438</f>
        <v>0</v>
      </c>
    </row>
    <row r="7414" spans="2:9" x14ac:dyDescent="0.35">
      <c r="B7414" s="458" t="str">
        <f t="shared" si="116"/>
        <v>11/05/2019 08:00:00 AM</v>
      </c>
      <c r="C7414" s="458">
        <v>43774</v>
      </c>
      <c r="D7414" s="459">
        <v>0.33333333333333337</v>
      </c>
      <c r="E7414" s="2">
        <f>Electricity!F7439</f>
        <v>0</v>
      </c>
      <c r="F7414" s="2">
        <f>Electricity!G7439</f>
        <v>0</v>
      </c>
      <c r="G7414" s="2">
        <f>Electricity!H7439</f>
        <v>0</v>
      </c>
      <c r="H7414" s="2">
        <f>Electricity!I7439</f>
        <v>0</v>
      </c>
      <c r="I7414" s="2">
        <f>Electricity!J7439</f>
        <v>0</v>
      </c>
    </row>
    <row r="7415" spans="2:9" x14ac:dyDescent="0.35">
      <c r="B7415" s="458" t="str">
        <f t="shared" si="116"/>
        <v>11/05/2019 09:00:00 AM</v>
      </c>
      <c r="C7415" s="458">
        <v>43774</v>
      </c>
      <c r="D7415" s="459">
        <v>0.375</v>
      </c>
      <c r="E7415" s="2">
        <f>Electricity!F7440</f>
        <v>0</v>
      </c>
      <c r="F7415" s="2">
        <f>Electricity!G7440</f>
        <v>0</v>
      </c>
      <c r="G7415" s="2">
        <f>Electricity!H7440</f>
        <v>0</v>
      </c>
      <c r="H7415" s="2">
        <f>Electricity!I7440</f>
        <v>0</v>
      </c>
      <c r="I7415" s="2">
        <f>Electricity!J7440</f>
        <v>0</v>
      </c>
    </row>
    <row r="7416" spans="2:9" x14ac:dyDescent="0.35">
      <c r="B7416" s="458" t="str">
        <f t="shared" si="116"/>
        <v>11/05/2019 10:00:00 AM</v>
      </c>
      <c r="C7416" s="458">
        <v>43774</v>
      </c>
      <c r="D7416" s="459">
        <v>0.41666666666666669</v>
      </c>
      <c r="E7416" s="2">
        <f>Electricity!F7441</f>
        <v>0</v>
      </c>
      <c r="F7416" s="2">
        <f>Electricity!G7441</f>
        <v>0</v>
      </c>
      <c r="G7416" s="2">
        <f>Electricity!H7441</f>
        <v>0</v>
      </c>
      <c r="H7416" s="2">
        <f>Electricity!I7441</f>
        <v>0</v>
      </c>
      <c r="I7416" s="2">
        <f>Electricity!J7441</f>
        <v>0</v>
      </c>
    </row>
    <row r="7417" spans="2:9" x14ac:dyDescent="0.35">
      <c r="B7417" s="458" t="str">
        <f t="shared" si="116"/>
        <v>11/05/2019 11:00:00 AM</v>
      </c>
      <c r="C7417" s="458">
        <v>43774</v>
      </c>
      <c r="D7417" s="459">
        <v>0.45833333333333337</v>
      </c>
      <c r="E7417" s="2">
        <f>Electricity!F7442</f>
        <v>0</v>
      </c>
      <c r="F7417" s="2">
        <f>Electricity!G7442</f>
        <v>0</v>
      </c>
      <c r="G7417" s="2">
        <f>Electricity!H7442</f>
        <v>0</v>
      </c>
      <c r="H7417" s="2">
        <f>Electricity!I7442</f>
        <v>0</v>
      </c>
      <c r="I7417" s="2">
        <f>Electricity!J7442</f>
        <v>0</v>
      </c>
    </row>
    <row r="7418" spans="2:9" x14ac:dyDescent="0.35">
      <c r="B7418" s="458" t="str">
        <f t="shared" si="116"/>
        <v>11/05/2019 12:00:00 PM</v>
      </c>
      <c r="C7418" s="458">
        <v>43774</v>
      </c>
      <c r="D7418" s="459">
        <v>0.50000000000000011</v>
      </c>
      <c r="E7418" s="2">
        <f>Electricity!F7443</f>
        <v>0</v>
      </c>
      <c r="F7418" s="2">
        <f>Electricity!G7443</f>
        <v>0</v>
      </c>
      <c r="G7418" s="2">
        <f>Electricity!H7443</f>
        <v>0</v>
      </c>
      <c r="H7418" s="2">
        <f>Electricity!I7443</f>
        <v>0</v>
      </c>
      <c r="I7418" s="2">
        <f>Electricity!J7443</f>
        <v>0</v>
      </c>
    </row>
    <row r="7419" spans="2:9" x14ac:dyDescent="0.35">
      <c r="B7419" s="458" t="str">
        <f t="shared" si="116"/>
        <v>11/05/2019 01:00:00 PM</v>
      </c>
      <c r="C7419" s="458">
        <v>43774</v>
      </c>
      <c r="D7419" s="459">
        <v>0.54166666666666674</v>
      </c>
      <c r="E7419" s="2">
        <f>Electricity!F7444</f>
        <v>0</v>
      </c>
      <c r="F7419" s="2">
        <f>Electricity!G7444</f>
        <v>0</v>
      </c>
      <c r="G7419" s="2">
        <f>Electricity!H7444</f>
        <v>0</v>
      </c>
      <c r="H7419" s="2">
        <f>Electricity!I7444</f>
        <v>0</v>
      </c>
      <c r="I7419" s="2">
        <f>Electricity!J7444</f>
        <v>0</v>
      </c>
    </row>
    <row r="7420" spans="2:9" x14ac:dyDescent="0.35">
      <c r="B7420" s="458" t="str">
        <f t="shared" si="116"/>
        <v>11/05/2019 02:00:00 PM</v>
      </c>
      <c r="C7420" s="458">
        <v>43774</v>
      </c>
      <c r="D7420" s="459">
        <v>0.58333333333333337</v>
      </c>
      <c r="E7420" s="2">
        <f>Electricity!F7445</f>
        <v>0</v>
      </c>
      <c r="F7420" s="2">
        <f>Electricity!G7445</f>
        <v>0</v>
      </c>
      <c r="G7420" s="2">
        <f>Electricity!H7445</f>
        <v>0</v>
      </c>
      <c r="H7420" s="2">
        <f>Electricity!I7445</f>
        <v>0</v>
      </c>
      <c r="I7420" s="2">
        <f>Electricity!J7445</f>
        <v>0</v>
      </c>
    </row>
    <row r="7421" spans="2:9" x14ac:dyDescent="0.35">
      <c r="B7421" s="458" t="str">
        <f t="shared" si="116"/>
        <v>11/05/2019 03:00:00 PM</v>
      </c>
      <c r="C7421" s="458">
        <v>43774</v>
      </c>
      <c r="D7421" s="459">
        <v>0.62500000000000011</v>
      </c>
      <c r="E7421" s="2">
        <f>Electricity!F7446</f>
        <v>0</v>
      </c>
      <c r="F7421" s="2">
        <f>Electricity!G7446</f>
        <v>0</v>
      </c>
      <c r="G7421" s="2">
        <f>Electricity!H7446</f>
        <v>0</v>
      </c>
      <c r="H7421" s="2">
        <f>Electricity!I7446</f>
        <v>0</v>
      </c>
      <c r="I7421" s="2">
        <f>Electricity!J7446</f>
        <v>0</v>
      </c>
    </row>
    <row r="7422" spans="2:9" x14ac:dyDescent="0.35">
      <c r="B7422" s="458" t="str">
        <f t="shared" si="116"/>
        <v>11/05/2019 04:00:00 PM</v>
      </c>
      <c r="C7422" s="458">
        <v>43774</v>
      </c>
      <c r="D7422" s="459">
        <v>0.66666666666666674</v>
      </c>
      <c r="E7422" s="2">
        <f>Electricity!F7447</f>
        <v>0</v>
      </c>
      <c r="F7422" s="2">
        <f>Electricity!G7447</f>
        <v>0</v>
      </c>
      <c r="G7422" s="2">
        <f>Electricity!H7447</f>
        <v>0</v>
      </c>
      <c r="H7422" s="2">
        <f>Electricity!I7447</f>
        <v>0</v>
      </c>
      <c r="I7422" s="2">
        <f>Electricity!J7447</f>
        <v>0</v>
      </c>
    </row>
    <row r="7423" spans="2:9" x14ac:dyDescent="0.35">
      <c r="B7423" s="458" t="str">
        <f t="shared" si="116"/>
        <v>11/05/2019 05:00:00 PM</v>
      </c>
      <c r="C7423" s="458">
        <v>43774</v>
      </c>
      <c r="D7423" s="459">
        <v>0.70833333333333337</v>
      </c>
      <c r="E7423" s="2">
        <f>Electricity!F7448</f>
        <v>0</v>
      </c>
      <c r="F7423" s="2">
        <f>Electricity!G7448</f>
        <v>0</v>
      </c>
      <c r="G7423" s="2">
        <f>Electricity!H7448</f>
        <v>0</v>
      </c>
      <c r="H7423" s="2">
        <f>Electricity!I7448</f>
        <v>0</v>
      </c>
      <c r="I7423" s="2">
        <f>Electricity!J7448</f>
        <v>0</v>
      </c>
    </row>
    <row r="7424" spans="2:9" x14ac:dyDescent="0.35">
      <c r="B7424" s="458" t="str">
        <f t="shared" si="116"/>
        <v>11/05/2019 06:00:00 PM</v>
      </c>
      <c r="C7424" s="458">
        <v>43774</v>
      </c>
      <c r="D7424" s="459">
        <v>0.75000000000000011</v>
      </c>
      <c r="E7424" s="2">
        <f>Electricity!F7449</f>
        <v>0</v>
      </c>
      <c r="F7424" s="2">
        <f>Electricity!G7449</f>
        <v>0</v>
      </c>
      <c r="G7424" s="2">
        <f>Electricity!H7449</f>
        <v>0</v>
      </c>
      <c r="H7424" s="2">
        <f>Electricity!I7449</f>
        <v>0</v>
      </c>
      <c r="I7424" s="2">
        <f>Electricity!J7449</f>
        <v>0</v>
      </c>
    </row>
    <row r="7425" spans="2:9" x14ac:dyDescent="0.35">
      <c r="B7425" s="458" t="str">
        <f t="shared" si="116"/>
        <v>11/05/2019 07:00:00 PM</v>
      </c>
      <c r="C7425" s="458">
        <v>43774</v>
      </c>
      <c r="D7425" s="459">
        <v>0.79166666666666674</v>
      </c>
      <c r="E7425" s="2">
        <f>Electricity!F7450</f>
        <v>0</v>
      </c>
      <c r="F7425" s="2">
        <f>Electricity!G7450</f>
        <v>0</v>
      </c>
      <c r="G7425" s="2">
        <f>Electricity!H7450</f>
        <v>0</v>
      </c>
      <c r="H7425" s="2">
        <f>Electricity!I7450</f>
        <v>0</v>
      </c>
      <c r="I7425" s="2">
        <f>Electricity!J7450</f>
        <v>0</v>
      </c>
    </row>
    <row r="7426" spans="2:9" x14ac:dyDescent="0.35">
      <c r="B7426" s="458" t="str">
        <f t="shared" si="116"/>
        <v>11/05/2019 08:00:00 PM</v>
      </c>
      <c r="C7426" s="458">
        <v>43774</v>
      </c>
      <c r="D7426" s="459">
        <v>0.83333333333333337</v>
      </c>
      <c r="E7426" s="2">
        <f>Electricity!F7451</f>
        <v>0</v>
      </c>
      <c r="F7426" s="2">
        <f>Electricity!G7451</f>
        <v>0</v>
      </c>
      <c r="G7426" s="2">
        <f>Electricity!H7451</f>
        <v>0</v>
      </c>
      <c r="H7426" s="2">
        <f>Electricity!I7451</f>
        <v>0</v>
      </c>
      <c r="I7426" s="2">
        <f>Electricity!J7451</f>
        <v>0</v>
      </c>
    </row>
    <row r="7427" spans="2:9" x14ac:dyDescent="0.35">
      <c r="B7427" s="458" t="str">
        <f t="shared" si="116"/>
        <v>11/05/2019 09:00:00 PM</v>
      </c>
      <c r="C7427" s="458">
        <v>43774</v>
      </c>
      <c r="D7427" s="459">
        <v>0.87500000000000011</v>
      </c>
      <c r="E7427" s="2">
        <f>Electricity!F7452</f>
        <v>0</v>
      </c>
      <c r="F7427" s="2">
        <f>Electricity!G7452</f>
        <v>0</v>
      </c>
      <c r="G7427" s="2">
        <f>Electricity!H7452</f>
        <v>0</v>
      </c>
      <c r="H7427" s="2">
        <f>Electricity!I7452</f>
        <v>0</v>
      </c>
      <c r="I7427" s="2">
        <f>Electricity!J7452</f>
        <v>0</v>
      </c>
    </row>
    <row r="7428" spans="2:9" x14ac:dyDescent="0.35">
      <c r="B7428" s="458" t="str">
        <f t="shared" si="116"/>
        <v>11/05/2019 10:00:00 PM</v>
      </c>
      <c r="C7428" s="458">
        <v>43774</v>
      </c>
      <c r="D7428" s="459">
        <v>0.91666666666666674</v>
      </c>
      <c r="E7428" s="2">
        <f>Electricity!F7453</f>
        <v>0</v>
      </c>
      <c r="F7428" s="2">
        <f>Electricity!G7453</f>
        <v>0</v>
      </c>
      <c r="G7428" s="2">
        <f>Electricity!H7453</f>
        <v>0</v>
      </c>
      <c r="H7428" s="2">
        <f>Electricity!I7453</f>
        <v>0</v>
      </c>
      <c r="I7428" s="2">
        <f>Electricity!J7453</f>
        <v>0</v>
      </c>
    </row>
    <row r="7429" spans="2:9" x14ac:dyDescent="0.35">
      <c r="B7429" s="458" t="str">
        <f t="shared" si="116"/>
        <v>11/05/2019 11:00:00 PM</v>
      </c>
      <c r="C7429" s="458">
        <v>43774</v>
      </c>
      <c r="D7429" s="459">
        <v>0.95833333333333337</v>
      </c>
      <c r="E7429" s="2">
        <f>Electricity!F7454</f>
        <v>0</v>
      </c>
      <c r="F7429" s="2">
        <f>Electricity!G7454</f>
        <v>0</v>
      </c>
      <c r="G7429" s="2">
        <f>Electricity!H7454</f>
        <v>0</v>
      </c>
      <c r="H7429" s="2">
        <f>Electricity!I7454</f>
        <v>0</v>
      </c>
      <c r="I7429" s="2">
        <f>Electricity!J7454</f>
        <v>0</v>
      </c>
    </row>
    <row r="7430" spans="2:9" x14ac:dyDescent="0.35">
      <c r="B7430" s="458" t="str">
        <f t="shared" si="116"/>
        <v>11/06/2019 12:00:00 AM</v>
      </c>
      <c r="C7430" s="458">
        <v>43775</v>
      </c>
      <c r="D7430" s="459">
        <v>3.1225022567582528E-17</v>
      </c>
      <c r="E7430" s="2">
        <f>Electricity!F7455</f>
        <v>0</v>
      </c>
      <c r="F7430" s="2">
        <f>Electricity!G7455</f>
        <v>0</v>
      </c>
      <c r="G7430" s="2">
        <f>Electricity!H7455</f>
        <v>0</v>
      </c>
      <c r="H7430" s="2">
        <f>Electricity!I7455</f>
        <v>0</v>
      </c>
      <c r="I7430" s="2">
        <f>Electricity!J7455</f>
        <v>0</v>
      </c>
    </row>
    <row r="7431" spans="2:9" x14ac:dyDescent="0.35">
      <c r="B7431" s="458" t="str">
        <f t="shared" si="116"/>
        <v>11/06/2019 01:00:00 AM</v>
      </c>
      <c r="C7431" s="458">
        <v>43775</v>
      </c>
      <c r="D7431" s="459">
        <v>4.1666666666666699E-2</v>
      </c>
      <c r="E7431" s="2">
        <f>Electricity!F7456</f>
        <v>0</v>
      </c>
      <c r="F7431" s="2">
        <f>Electricity!G7456</f>
        <v>0</v>
      </c>
      <c r="G7431" s="2">
        <f>Electricity!H7456</f>
        <v>0</v>
      </c>
      <c r="H7431" s="2">
        <f>Electricity!I7456</f>
        <v>0</v>
      </c>
      <c r="I7431" s="2">
        <f>Electricity!J7456</f>
        <v>0</v>
      </c>
    </row>
    <row r="7432" spans="2:9" x14ac:dyDescent="0.35">
      <c r="B7432" s="458" t="str">
        <f t="shared" si="116"/>
        <v>11/06/2019 02:00:00 AM</v>
      </c>
      <c r="C7432" s="458">
        <v>43775</v>
      </c>
      <c r="D7432" s="459">
        <v>8.333333333333337E-2</v>
      </c>
      <c r="E7432" s="2">
        <f>Electricity!F7457</f>
        <v>0</v>
      </c>
      <c r="F7432" s="2">
        <f>Electricity!G7457</f>
        <v>0</v>
      </c>
      <c r="G7432" s="2">
        <f>Electricity!H7457</f>
        <v>0</v>
      </c>
      <c r="H7432" s="2">
        <f>Electricity!I7457</f>
        <v>0</v>
      </c>
      <c r="I7432" s="2">
        <f>Electricity!J7457</f>
        <v>0</v>
      </c>
    </row>
    <row r="7433" spans="2:9" x14ac:dyDescent="0.35">
      <c r="B7433" s="458" t="str">
        <f t="shared" si="116"/>
        <v>11/06/2019 03:00:00 AM</v>
      </c>
      <c r="C7433" s="458">
        <v>43775</v>
      </c>
      <c r="D7433" s="459">
        <v>0.12500000000000006</v>
      </c>
      <c r="E7433" s="2">
        <f>Electricity!F7458</f>
        <v>0</v>
      </c>
      <c r="F7433" s="2">
        <f>Electricity!G7458</f>
        <v>0</v>
      </c>
      <c r="G7433" s="2">
        <f>Electricity!H7458</f>
        <v>0</v>
      </c>
      <c r="H7433" s="2">
        <f>Electricity!I7458</f>
        <v>0</v>
      </c>
      <c r="I7433" s="2">
        <f>Electricity!J7458</f>
        <v>0</v>
      </c>
    </row>
    <row r="7434" spans="2:9" x14ac:dyDescent="0.35">
      <c r="B7434" s="458" t="str">
        <f t="shared" si="116"/>
        <v>11/06/2019 04:00:00 AM</v>
      </c>
      <c r="C7434" s="458">
        <v>43775</v>
      </c>
      <c r="D7434" s="459">
        <v>0.16666666666666669</v>
      </c>
      <c r="E7434" s="2">
        <f>Electricity!F7459</f>
        <v>0</v>
      </c>
      <c r="F7434" s="2">
        <f>Electricity!G7459</f>
        <v>0</v>
      </c>
      <c r="G7434" s="2">
        <f>Electricity!H7459</f>
        <v>0</v>
      </c>
      <c r="H7434" s="2">
        <f>Electricity!I7459</f>
        <v>0</v>
      </c>
      <c r="I7434" s="2">
        <f>Electricity!J7459</f>
        <v>0</v>
      </c>
    </row>
    <row r="7435" spans="2:9" x14ac:dyDescent="0.35">
      <c r="B7435" s="458" t="str">
        <f t="shared" si="116"/>
        <v>11/06/2019 05:00:00 AM</v>
      </c>
      <c r="C7435" s="458">
        <v>43775</v>
      </c>
      <c r="D7435" s="459">
        <v>0.20833333333333337</v>
      </c>
      <c r="E7435" s="2">
        <f>Electricity!F7460</f>
        <v>0</v>
      </c>
      <c r="F7435" s="2">
        <f>Electricity!G7460</f>
        <v>0</v>
      </c>
      <c r="G7435" s="2">
        <f>Electricity!H7460</f>
        <v>0</v>
      </c>
      <c r="H7435" s="2">
        <f>Electricity!I7460</f>
        <v>0</v>
      </c>
      <c r="I7435" s="2">
        <f>Electricity!J7460</f>
        <v>0</v>
      </c>
    </row>
    <row r="7436" spans="2:9" x14ac:dyDescent="0.35">
      <c r="B7436" s="458" t="str">
        <f t="shared" si="116"/>
        <v>11/06/2019 06:00:00 AM</v>
      </c>
      <c r="C7436" s="458">
        <v>43775</v>
      </c>
      <c r="D7436" s="459">
        <v>0.25</v>
      </c>
      <c r="E7436" s="2">
        <f>Electricity!F7461</f>
        <v>0</v>
      </c>
      <c r="F7436" s="2">
        <f>Electricity!G7461</f>
        <v>0</v>
      </c>
      <c r="G7436" s="2">
        <f>Electricity!H7461</f>
        <v>0</v>
      </c>
      <c r="H7436" s="2">
        <f>Electricity!I7461</f>
        <v>0</v>
      </c>
      <c r="I7436" s="2">
        <f>Electricity!J7461</f>
        <v>0</v>
      </c>
    </row>
    <row r="7437" spans="2:9" x14ac:dyDescent="0.35">
      <c r="B7437" s="458" t="str">
        <f t="shared" si="116"/>
        <v>11/06/2019 07:00:00 AM</v>
      </c>
      <c r="C7437" s="458">
        <v>43775</v>
      </c>
      <c r="D7437" s="459">
        <v>0.29166666666666669</v>
      </c>
      <c r="E7437" s="2">
        <f>Electricity!F7462</f>
        <v>0</v>
      </c>
      <c r="F7437" s="2">
        <f>Electricity!G7462</f>
        <v>0</v>
      </c>
      <c r="G7437" s="2">
        <f>Electricity!H7462</f>
        <v>0</v>
      </c>
      <c r="H7437" s="2">
        <f>Electricity!I7462</f>
        <v>0</v>
      </c>
      <c r="I7437" s="2">
        <f>Electricity!J7462</f>
        <v>0</v>
      </c>
    </row>
    <row r="7438" spans="2:9" x14ac:dyDescent="0.35">
      <c r="B7438" s="458" t="str">
        <f t="shared" si="116"/>
        <v>11/06/2019 08:00:00 AM</v>
      </c>
      <c r="C7438" s="458">
        <v>43775</v>
      </c>
      <c r="D7438" s="459">
        <v>0.33333333333333337</v>
      </c>
      <c r="E7438" s="2">
        <f>Electricity!F7463</f>
        <v>0</v>
      </c>
      <c r="F7438" s="2">
        <f>Electricity!G7463</f>
        <v>0</v>
      </c>
      <c r="G7438" s="2">
        <f>Electricity!H7463</f>
        <v>0</v>
      </c>
      <c r="H7438" s="2">
        <f>Electricity!I7463</f>
        <v>0</v>
      </c>
      <c r="I7438" s="2">
        <f>Electricity!J7463</f>
        <v>0</v>
      </c>
    </row>
    <row r="7439" spans="2:9" x14ac:dyDescent="0.35">
      <c r="B7439" s="458" t="str">
        <f t="shared" ref="B7439:B7502" si="117">CONCATENATE(TEXT(C7439,"mm/dd/yyyy")," ",TEXT(D7439,"hh:mm:ss AM/PM"))</f>
        <v>11/06/2019 09:00:00 AM</v>
      </c>
      <c r="C7439" s="458">
        <v>43775</v>
      </c>
      <c r="D7439" s="459">
        <v>0.375</v>
      </c>
      <c r="E7439" s="2">
        <f>Electricity!F7464</f>
        <v>0</v>
      </c>
      <c r="F7439" s="2">
        <f>Electricity!G7464</f>
        <v>0</v>
      </c>
      <c r="G7439" s="2">
        <f>Electricity!H7464</f>
        <v>0</v>
      </c>
      <c r="H7439" s="2">
        <f>Electricity!I7464</f>
        <v>0</v>
      </c>
      <c r="I7439" s="2">
        <f>Electricity!J7464</f>
        <v>0</v>
      </c>
    </row>
    <row r="7440" spans="2:9" x14ac:dyDescent="0.35">
      <c r="B7440" s="458" t="str">
        <f t="shared" si="117"/>
        <v>11/06/2019 10:00:00 AM</v>
      </c>
      <c r="C7440" s="458">
        <v>43775</v>
      </c>
      <c r="D7440" s="459">
        <v>0.41666666666666669</v>
      </c>
      <c r="E7440" s="2">
        <f>Electricity!F7465</f>
        <v>0</v>
      </c>
      <c r="F7440" s="2">
        <f>Electricity!G7465</f>
        <v>0</v>
      </c>
      <c r="G7440" s="2">
        <f>Electricity!H7465</f>
        <v>0</v>
      </c>
      <c r="H7440" s="2">
        <f>Electricity!I7465</f>
        <v>0</v>
      </c>
      <c r="I7440" s="2">
        <f>Electricity!J7465</f>
        <v>0</v>
      </c>
    </row>
    <row r="7441" spans="2:9" x14ac:dyDescent="0.35">
      <c r="B7441" s="458" t="str">
        <f t="shared" si="117"/>
        <v>11/06/2019 11:00:00 AM</v>
      </c>
      <c r="C7441" s="458">
        <v>43775</v>
      </c>
      <c r="D7441" s="459">
        <v>0.45833333333333337</v>
      </c>
      <c r="E7441" s="2">
        <f>Electricity!F7466</f>
        <v>0</v>
      </c>
      <c r="F7441" s="2">
        <f>Electricity!G7466</f>
        <v>0</v>
      </c>
      <c r="G7441" s="2">
        <f>Electricity!H7466</f>
        <v>0</v>
      </c>
      <c r="H7441" s="2">
        <f>Electricity!I7466</f>
        <v>0</v>
      </c>
      <c r="I7441" s="2">
        <f>Electricity!J7466</f>
        <v>0</v>
      </c>
    </row>
    <row r="7442" spans="2:9" x14ac:dyDescent="0.35">
      <c r="B7442" s="458" t="str">
        <f t="shared" si="117"/>
        <v>11/06/2019 12:00:00 PM</v>
      </c>
      <c r="C7442" s="458">
        <v>43775</v>
      </c>
      <c r="D7442" s="459">
        <v>0.50000000000000011</v>
      </c>
      <c r="E7442" s="2">
        <f>Electricity!F7467</f>
        <v>0</v>
      </c>
      <c r="F7442" s="2">
        <f>Electricity!G7467</f>
        <v>0</v>
      </c>
      <c r="G7442" s="2">
        <f>Electricity!H7467</f>
        <v>0</v>
      </c>
      <c r="H7442" s="2">
        <f>Electricity!I7467</f>
        <v>0</v>
      </c>
      <c r="I7442" s="2">
        <f>Electricity!J7467</f>
        <v>0</v>
      </c>
    </row>
    <row r="7443" spans="2:9" x14ac:dyDescent="0.35">
      <c r="B7443" s="458" t="str">
        <f t="shared" si="117"/>
        <v>11/06/2019 01:00:00 PM</v>
      </c>
      <c r="C7443" s="458">
        <v>43775</v>
      </c>
      <c r="D7443" s="459">
        <v>0.54166666666666674</v>
      </c>
      <c r="E7443" s="2">
        <f>Electricity!F7468</f>
        <v>0</v>
      </c>
      <c r="F7443" s="2">
        <f>Electricity!G7468</f>
        <v>0</v>
      </c>
      <c r="G7443" s="2">
        <f>Electricity!H7468</f>
        <v>0</v>
      </c>
      <c r="H7443" s="2">
        <f>Electricity!I7468</f>
        <v>0</v>
      </c>
      <c r="I7443" s="2">
        <f>Electricity!J7468</f>
        <v>0</v>
      </c>
    </row>
    <row r="7444" spans="2:9" x14ac:dyDescent="0.35">
      <c r="B7444" s="458" t="str">
        <f t="shared" si="117"/>
        <v>11/06/2019 02:00:00 PM</v>
      </c>
      <c r="C7444" s="458">
        <v>43775</v>
      </c>
      <c r="D7444" s="459">
        <v>0.58333333333333337</v>
      </c>
      <c r="E7444" s="2">
        <f>Electricity!F7469</f>
        <v>0</v>
      </c>
      <c r="F7444" s="2">
        <f>Electricity!G7469</f>
        <v>0</v>
      </c>
      <c r="G7444" s="2">
        <f>Electricity!H7469</f>
        <v>0</v>
      </c>
      <c r="H7444" s="2">
        <f>Electricity!I7469</f>
        <v>0</v>
      </c>
      <c r="I7444" s="2">
        <f>Electricity!J7469</f>
        <v>0</v>
      </c>
    </row>
    <row r="7445" spans="2:9" x14ac:dyDescent="0.35">
      <c r="B7445" s="458" t="str">
        <f t="shared" si="117"/>
        <v>11/06/2019 03:00:00 PM</v>
      </c>
      <c r="C7445" s="458">
        <v>43775</v>
      </c>
      <c r="D7445" s="459">
        <v>0.62500000000000011</v>
      </c>
      <c r="E7445" s="2">
        <f>Electricity!F7470</f>
        <v>0</v>
      </c>
      <c r="F7445" s="2">
        <f>Electricity!G7470</f>
        <v>0</v>
      </c>
      <c r="G7445" s="2">
        <f>Electricity!H7470</f>
        <v>0</v>
      </c>
      <c r="H7445" s="2">
        <f>Electricity!I7470</f>
        <v>0</v>
      </c>
      <c r="I7445" s="2">
        <f>Electricity!J7470</f>
        <v>0</v>
      </c>
    </row>
    <row r="7446" spans="2:9" x14ac:dyDescent="0.35">
      <c r="B7446" s="458" t="str">
        <f t="shared" si="117"/>
        <v>11/06/2019 04:00:00 PM</v>
      </c>
      <c r="C7446" s="458">
        <v>43775</v>
      </c>
      <c r="D7446" s="459">
        <v>0.66666666666666674</v>
      </c>
      <c r="E7446" s="2">
        <f>Electricity!F7471</f>
        <v>0</v>
      </c>
      <c r="F7446" s="2">
        <f>Electricity!G7471</f>
        <v>0</v>
      </c>
      <c r="G7446" s="2">
        <f>Electricity!H7471</f>
        <v>0</v>
      </c>
      <c r="H7446" s="2">
        <f>Electricity!I7471</f>
        <v>0</v>
      </c>
      <c r="I7446" s="2">
        <f>Electricity!J7471</f>
        <v>0</v>
      </c>
    </row>
    <row r="7447" spans="2:9" x14ac:dyDescent="0.35">
      <c r="B7447" s="458" t="str">
        <f t="shared" si="117"/>
        <v>11/06/2019 05:00:00 PM</v>
      </c>
      <c r="C7447" s="458">
        <v>43775</v>
      </c>
      <c r="D7447" s="459">
        <v>0.70833333333333337</v>
      </c>
      <c r="E7447" s="2">
        <f>Electricity!F7472</f>
        <v>0</v>
      </c>
      <c r="F7447" s="2">
        <f>Electricity!G7472</f>
        <v>0</v>
      </c>
      <c r="G7447" s="2">
        <f>Electricity!H7472</f>
        <v>0</v>
      </c>
      <c r="H7447" s="2">
        <f>Electricity!I7472</f>
        <v>0</v>
      </c>
      <c r="I7447" s="2">
        <f>Electricity!J7472</f>
        <v>0</v>
      </c>
    </row>
    <row r="7448" spans="2:9" x14ac:dyDescent="0.35">
      <c r="B7448" s="458" t="str">
        <f t="shared" si="117"/>
        <v>11/06/2019 06:00:00 PM</v>
      </c>
      <c r="C7448" s="458">
        <v>43775</v>
      </c>
      <c r="D7448" s="459">
        <v>0.75000000000000011</v>
      </c>
      <c r="E7448" s="2">
        <f>Electricity!F7473</f>
        <v>0</v>
      </c>
      <c r="F7448" s="2">
        <f>Electricity!G7473</f>
        <v>0</v>
      </c>
      <c r="G7448" s="2">
        <f>Electricity!H7473</f>
        <v>0</v>
      </c>
      <c r="H7448" s="2">
        <f>Electricity!I7473</f>
        <v>0</v>
      </c>
      <c r="I7448" s="2">
        <f>Electricity!J7473</f>
        <v>0</v>
      </c>
    </row>
    <row r="7449" spans="2:9" x14ac:dyDescent="0.35">
      <c r="B7449" s="458" t="str">
        <f t="shared" si="117"/>
        <v>11/06/2019 07:00:00 PM</v>
      </c>
      <c r="C7449" s="458">
        <v>43775</v>
      </c>
      <c r="D7449" s="459">
        <v>0.79166666666666674</v>
      </c>
      <c r="E7449" s="2">
        <f>Electricity!F7474</f>
        <v>0</v>
      </c>
      <c r="F7449" s="2">
        <f>Electricity!G7474</f>
        <v>0</v>
      </c>
      <c r="G7449" s="2">
        <f>Electricity!H7474</f>
        <v>0</v>
      </c>
      <c r="H7449" s="2">
        <f>Electricity!I7474</f>
        <v>0</v>
      </c>
      <c r="I7449" s="2">
        <f>Electricity!J7474</f>
        <v>0</v>
      </c>
    </row>
    <row r="7450" spans="2:9" x14ac:dyDescent="0.35">
      <c r="B7450" s="458" t="str">
        <f t="shared" si="117"/>
        <v>11/06/2019 08:00:00 PM</v>
      </c>
      <c r="C7450" s="458">
        <v>43775</v>
      </c>
      <c r="D7450" s="459">
        <v>0.83333333333333337</v>
      </c>
      <c r="E7450" s="2">
        <f>Electricity!F7475</f>
        <v>0</v>
      </c>
      <c r="F7450" s="2">
        <f>Electricity!G7475</f>
        <v>0</v>
      </c>
      <c r="G7450" s="2">
        <f>Electricity!H7475</f>
        <v>0</v>
      </c>
      <c r="H7450" s="2">
        <f>Electricity!I7475</f>
        <v>0</v>
      </c>
      <c r="I7450" s="2">
        <f>Electricity!J7475</f>
        <v>0</v>
      </c>
    </row>
    <row r="7451" spans="2:9" x14ac:dyDescent="0.35">
      <c r="B7451" s="458" t="str">
        <f t="shared" si="117"/>
        <v>11/06/2019 09:00:00 PM</v>
      </c>
      <c r="C7451" s="458">
        <v>43775</v>
      </c>
      <c r="D7451" s="459">
        <v>0.87500000000000011</v>
      </c>
      <c r="E7451" s="2">
        <f>Electricity!F7476</f>
        <v>0</v>
      </c>
      <c r="F7451" s="2">
        <f>Electricity!G7476</f>
        <v>0</v>
      </c>
      <c r="G7451" s="2">
        <f>Electricity!H7476</f>
        <v>0</v>
      </c>
      <c r="H7451" s="2">
        <f>Electricity!I7476</f>
        <v>0</v>
      </c>
      <c r="I7451" s="2">
        <f>Electricity!J7476</f>
        <v>0</v>
      </c>
    </row>
    <row r="7452" spans="2:9" x14ac:dyDescent="0.35">
      <c r="B7452" s="458" t="str">
        <f t="shared" si="117"/>
        <v>11/06/2019 10:00:00 PM</v>
      </c>
      <c r="C7452" s="458">
        <v>43775</v>
      </c>
      <c r="D7452" s="459">
        <v>0.91666666666666674</v>
      </c>
      <c r="E7452" s="2">
        <f>Electricity!F7477</f>
        <v>0</v>
      </c>
      <c r="F7452" s="2">
        <f>Electricity!G7477</f>
        <v>0</v>
      </c>
      <c r="G7452" s="2">
        <f>Electricity!H7477</f>
        <v>0</v>
      </c>
      <c r="H7452" s="2">
        <f>Electricity!I7477</f>
        <v>0</v>
      </c>
      <c r="I7452" s="2">
        <f>Electricity!J7477</f>
        <v>0</v>
      </c>
    </row>
    <row r="7453" spans="2:9" x14ac:dyDescent="0.35">
      <c r="B7453" s="458" t="str">
        <f t="shared" si="117"/>
        <v>11/06/2019 11:00:00 PM</v>
      </c>
      <c r="C7453" s="458">
        <v>43775</v>
      </c>
      <c r="D7453" s="459">
        <v>0.95833333333333337</v>
      </c>
      <c r="E7453" s="2">
        <f>Electricity!F7478</f>
        <v>0</v>
      </c>
      <c r="F7453" s="2">
        <f>Electricity!G7478</f>
        <v>0</v>
      </c>
      <c r="G7453" s="2">
        <f>Electricity!H7478</f>
        <v>0</v>
      </c>
      <c r="H7453" s="2">
        <f>Electricity!I7478</f>
        <v>0</v>
      </c>
      <c r="I7453" s="2">
        <f>Electricity!J7478</f>
        <v>0</v>
      </c>
    </row>
    <row r="7454" spans="2:9" x14ac:dyDescent="0.35">
      <c r="B7454" s="458" t="str">
        <f t="shared" si="117"/>
        <v>11/07/2019 12:00:00 AM</v>
      </c>
      <c r="C7454" s="458">
        <v>43776</v>
      </c>
      <c r="D7454" s="459">
        <v>3.1225022567582528E-17</v>
      </c>
      <c r="E7454" s="2">
        <f>Electricity!F7479</f>
        <v>0</v>
      </c>
      <c r="F7454" s="2">
        <f>Electricity!G7479</f>
        <v>0</v>
      </c>
      <c r="G7454" s="2">
        <f>Electricity!H7479</f>
        <v>0</v>
      </c>
      <c r="H7454" s="2">
        <f>Electricity!I7479</f>
        <v>0</v>
      </c>
      <c r="I7454" s="2">
        <f>Electricity!J7479</f>
        <v>0</v>
      </c>
    </row>
    <row r="7455" spans="2:9" x14ac:dyDescent="0.35">
      <c r="B7455" s="458" t="str">
        <f t="shared" si="117"/>
        <v>11/07/2019 01:00:00 AM</v>
      </c>
      <c r="C7455" s="458">
        <v>43776</v>
      </c>
      <c r="D7455" s="459">
        <v>4.1666666666666699E-2</v>
      </c>
      <c r="E7455" s="2">
        <f>Electricity!F7480</f>
        <v>0</v>
      </c>
      <c r="F7455" s="2">
        <f>Electricity!G7480</f>
        <v>0</v>
      </c>
      <c r="G7455" s="2">
        <f>Electricity!H7480</f>
        <v>0</v>
      </c>
      <c r="H7455" s="2">
        <f>Electricity!I7480</f>
        <v>0</v>
      </c>
      <c r="I7455" s="2">
        <f>Electricity!J7480</f>
        <v>0</v>
      </c>
    </row>
    <row r="7456" spans="2:9" x14ac:dyDescent="0.35">
      <c r="B7456" s="458" t="str">
        <f t="shared" si="117"/>
        <v>11/07/2019 02:00:00 AM</v>
      </c>
      <c r="C7456" s="458">
        <v>43776</v>
      </c>
      <c r="D7456" s="459">
        <v>8.333333333333337E-2</v>
      </c>
      <c r="E7456" s="2">
        <f>Electricity!F7481</f>
        <v>0</v>
      </c>
      <c r="F7456" s="2">
        <f>Electricity!G7481</f>
        <v>0</v>
      </c>
      <c r="G7456" s="2">
        <f>Electricity!H7481</f>
        <v>0</v>
      </c>
      <c r="H7456" s="2">
        <f>Electricity!I7481</f>
        <v>0</v>
      </c>
      <c r="I7456" s="2">
        <f>Electricity!J7481</f>
        <v>0</v>
      </c>
    </row>
    <row r="7457" spans="2:9" x14ac:dyDescent="0.35">
      <c r="B7457" s="458" t="str">
        <f t="shared" si="117"/>
        <v>11/07/2019 03:00:00 AM</v>
      </c>
      <c r="C7457" s="458">
        <v>43776</v>
      </c>
      <c r="D7457" s="459">
        <v>0.12500000000000006</v>
      </c>
      <c r="E7457" s="2">
        <f>Electricity!F7482</f>
        <v>0</v>
      </c>
      <c r="F7457" s="2">
        <f>Electricity!G7482</f>
        <v>0</v>
      </c>
      <c r="G7457" s="2">
        <f>Electricity!H7482</f>
        <v>0</v>
      </c>
      <c r="H7457" s="2">
        <f>Electricity!I7482</f>
        <v>0</v>
      </c>
      <c r="I7457" s="2">
        <f>Electricity!J7482</f>
        <v>0</v>
      </c>
    </row>
    <row r="7458" spans="2:9" x14ac:dyDescent="0.35">
      <c r="B7458" s="458" t="str">
        <f t="shared" si="117"/>
        <v>11/07/2019 04:00:00 AM</v>
      </c>
      <c r="C7458" s="458">
        <v>43776</v>
      </c>
      <c r="D7458" s="459">
        <v>0.16666666666666669</v>
      </c>
      <c r="E7458" s="2">
        <f>Electricity!F7483</f>
        <v>0</v>
      </c>
      <c r="F7458" s="2">
        <f>Electricity!G7483</f>
        <v>0</v>
      </c>
      <c r="G7458" s="2">
        <f>Electricity!H7483</f>
        <v>0</v>
      </c>
      <c r="H7458" s="2">
        <f>Electricity!I7483</f>
        <v>0</v>
      </c>
      <c r="I7458" s="2">
        <f>Electricity!J7483</f>
        <v>0</v>
      </c>
    </row>
    <row r="7459" spans="2:9" x14ac:dyDescent="0.35">
      <c r="B7459" s="458" t="str">
        <f t="shared" si="117"/>
        <v>11/07/2019 05:00:00 AM</v>
      </c>
      <c r="C7459" s="458">
        <v>43776</v>
      </c>
      <c r="D7459" s="459">
        <v>0.20833333333333337</v>
      </c>
      <c r="E7459" s="2">
        <f>Electricity!F7484</f>
        <v>0</v>
      </c>
      <c r="F7459" s="2">
        <f>Electricity!G7484</f>
        <v>0</v>
      </c>
      <c r="G7459" s="2">
        <f>Electricity!H7484</f>
        <v>0</v>
      </c>
      <c r="H7459" s="2">
        <f>Electricity!I7484</f>
        <v>0</v>
      </c>
      <c r="I7459" s="2">
        <f>Electricity!J7484</f>
        <v>0</v>
      </c>
    </row>
    <row r="7460" spans="2:9" x14ac:dyDescent="0.35">
      <c r="B7460" s="458" t="str">
        <f t="shared" si="117"/>
        <v>11/07/2019 06:00:00 AM</v>
      </c>
      <c r="C7460" s="458">
        <v>43776</v>
      </c>
      <c r="D7460" s="459">
        <v>0.25</v>
      </c>
      <c r="E7460" s="2">
        <f>Electricity!F7485</f>
        <v>0</v>
      </c>
      <c r="F7460" s="2">
        <f>Electricity!G7485</f>
        <v>0</v>
      </c>
      <c r="G7460" s="2">
        <f>Electricity!H7485</f>
        <v>0</v>
      </c>
      <c r="H7460" s="2">
        <f>Electricity!I7485</f>
        <v>0</v>
      </c>
      <c r="I7460" s="2">
        <f>Electricity!J7485</f>
        <v>0</v>
      </c>
    </row>
    <row r="7461" spans="2:9" x14ac:dyDescent="0.35">
      <c r="B7461" s="458" t="str">
        <f t="shared" si="117"/>
        <v>11/07/2019 07:00:00 AM</v>
      </c>
      <c r="C7461" s="458">
        <v>43776</v>
      </c>
      <c r="D7461" s="459">
        <v>0.29166666666666669</v>
      </c>
      <c r="E7461" s="2">
        <f>Electricity!F7486</f>
        <v>0</v>
      </c>
      <c r="F7461" s="2">
        <f>Electricity!G7486</f>
        <v>0</v>
      </c>
      <c r="G7461" s="2">
        <f>Electricity!H7486</f>
        <v>0</v>
      </c>
      <c r="H7461" s="2">
        <f>Electricity!I7486</f>
        <v>0</v>
      </c>
      <c r="I7461" s="2">
        <f>Electricity!J7486</f>
        <v>0</v>
      </c>
    </row>
    <row r="7462" spans="2:9" x14ac:dyDescent="0.35">
      <c r="B7462" s="458" t="str">
        <f t="shared" si="117"/>
        <v>11/07/2019 08:00:00 AM</v>
      </c>
      <c r="C7462" s="458">
        <v>43776</v>
      </c>
      <c r="D7462" s="459">
        <v>0.33333333333333337</v>
      </c>
      <c r="E7462" s="2">
        <f>Electricity!F7487</f>
        <v>0</v>
      </c>
      <c r="F7462" s="2">
        <f>Electricity!G7487</f>
        <v>0</v>
      </c>
      <c r="G7462" s="2">
        <f>Electricity!H7487</f>
        <v>0</v>
      </c>
      <c r="H7462" s="2">
        <f>Electricity!I7487</f>
        <v>0</v>
      </c>
      <c r="I7462" s="2">
        <f>Electricity!J7487</f>
        <v>0</v>
      </c>
    </row>
    <row r="7463" spans="2:9" x14ac:dyDescent="0.35">
      <c r="B7463" s="458" t="str">
        <f t="shared" si="117"/>
        <v>11/07/2019 09:00:00 AM</v>
      </c>
      <c r="C7463" s="458">
        <v>43776</v>
      </c>
      <c r="D7463" s="459">
        <v>0.375</v>
      </c>
      <c r="E7463" s="2">
        <f>Electricity!F7488</f>
        <v>0</v>
      </c>
      <c r="F7463" s="2">
        <f>Electricity!G7488</f>
        <v>0</v>
      </c>
      <c r="G7463" s="2">
        <f>Electricity!H7488</f>
        <v>0</v>
      </c>
      <c r="H7463" s="2">
        <f>Electricity!I7488</f>
        <v>0</v>
      </c>
      <c r="I7463" s="2">
        <f>Electricity!J7488</f>
        <v>0</v>
      </c>
    </row>
    <row r="7464" spans="2:9" x14ac:dyDescent="0.35">
      <c r="B7464" s="458" t="str">
        <f t="shared" si="117"/>
        <v>11/07/2019 10:00:00 AM</v>
      </c>
      <c r="C7464" s="458">
        <v>43776</v>
      </c>
      <c r="D7464" s="459">
        <v>0.41666666666666669</v>
      </c>
      <c r="E7464" s="2">
        <f>Electricity!F7489</f>
        <v>0</v>
      </c>
      <c r="F7464" s="2">
        <f>Electricity!G7489</f>
        <v>0</v>
      </c>
      <c r="G7464" s="2">
        <f>Electricity!H7489</f>
        <v>0</v>
      </c>
      <c r="H7464" s="2">
        <f>Electricity!I7489</f>
        <v>0</v>
      </c>
      <c r="I7464" s="2">
        <f>Electricity!J7489</f>
        <v>0</v>
      </c>
    </row>
    <row r="7465" spans="2:9" x14ac:dyDescent="0.35">
      <c r="B7465" s="458" t="str">
        <f t="shared" si="117"/>
        <v>11/07/2019 11:00:00 AM</v>
      </c>
      <c r="C7465" s="458">
        <v>43776</v>
      </c>
      <c r="D7465" s="459">
        <v>0.45833333333333337</v>
      </c>
      <c r="E7465" s="2">
        <f>Electricity!F7490</f>
        <v>0</v>
      </c>
      <c r="F7465" s="2">
        <f>Electricity!G7490</f>
        <v>0</v>
      </c>
      <c r="G7465" s="2">
        <f>Electricity!H7490</f>
        <v>0</v>
      </c>
      <c r="H7465" s="2">
        <f>Electricity!I7490</f>
        <v>0</v>
      </c>
      <c r="I7465" s="2">
        <f>Electricity!J7490</f>
        <v>0</v>
      </c>
    </row>
    <row r="7466" spans="2:9" x14ac:dyDescent="0.35">
      <c r="B7466" s="458" t="str">
        <f t="shared" si="117"/>
        <v>11/07/2019 12:00:00 PM</v>
      </c>
      <c r="C7466" s="458">
        <v>43776</v>
      </c>
      <c r="D7466" s="459">
        <v>0.50000000000000011</v>
      </c>
      <c r="E7466" s="2">
        <f>Electricity!F7491</f>
        <v>0</v>
      </c>
      <c r="F7466" s="2">
        <f>Electricity!G7491</f>
        <v>0</v>
      </c>
      <c r="G7466" s="2">
        <f>Electricity!H7491</f>
        <v>0</v>
      </c>
      <c r="H7466" s="2">
        <f>Electricity!I7491</f>
        <v>0</v>
      </c>
      <c r="I7466" s="2">
        <f>Electricity!J7491</f>
        <v>0</v>
      </c>
    </row>
    <row r="7467" spans="2:9" x14ac:dyDescent="0.35">
      <c r="B7467" s="458" t="str">
        <f t="shared" si="117"/>
        <v>11/07/2019 01:00:00 PM</v>
      </c>
      <c r="C7467" s="458">
        <v>43776</v>
      </c>
      <c r="D7467" s="459">
        <v>0.54166666666666674</v>
      </c>
      <c r="E7467" s="2">
        <f>Electricity!F7492</f>
        <v>0</v>
      </c>
      <c r="F7467" s="2">
        <f>Electricity!G7492</f>
        <v>0</v>
      </c>
      <c r="G7467" s="2">
        <f>Electricity!H7492</f>
        <v>0</v>
      </c>
      <c r="H7467" s="2">
        <f>Electricity!I7492</f>
        <v>0</v>
      </c>
      <c r="I7467" s="2">
        <f>Electricity!J7492</f>
        <v>0</v>
      </c>
    </row>
    <row r="7468" spans="2:9" x14ac:dyDescent="0.35">
      <c r="B7468" s="458" t="str">
        <f t="shared" si="117"/>
        <v>11/07/2019 02:00:00 PM</v>
      </c>
      <c r="C7468" s="458">
        <v>43776</v>
      </c>
      <c r="D7468" s="459">
        <v>0.58333333333333337</v>
      </c>
      <c r="E7468" s="2">
        <f>Electricity!F7493</f>
        <v>0</v>
      </c>
      <c r="F7468" s="2">
        <f>Electricity!G7493</f>
        <v>0</v>
      </c>
      <c r="G7468" s="2">
        <f>Electricity!H7493</f>
        <v>0</v>
      </c>
      <c r="H7468" s="2">
        <f>Electricity!I7493</f>
        <v>0</v>
      </c>
      <c r="I7468" s="2">
        <f>Electricity!J7493</f>
        <v>0</v>
      </c>
    </row>
    <row r="7469" spans="2:9" x14ac:dyDescent="0.35">
      <c r="B7469" s="458" t="str">
        <f t="shared" si="117"/>
        <v>11/07/2019 03:00:00 PM</v>
      </c>
      <c r="C7469" s="458">
        <v>43776</v>
      </c>
      <c r="D7469" s="459">
        <v>0.62500000000000011</v>
      </c>
      <c r="E7469" s="2">
        <f>Electricity!F7494</f>
        <v>0</v>
      </c>
      <c r="F7469" s="2">
        <f>Electricity!G7494</f>
        <v>0</v>
      </c>
      <c r="G7469" s="2">
        <f>Electricity!H7494</f>
        <v>0</v>
      </c>
      <c r="H7469" s="2">
        <f>Electricity!I7494</f>
        <v>0</v>
      </c>
      <c r="I7469" s="2">
        <f>Electricity!J7494</f>
        <v>0</v>
      </c>
    </row>
    <row r="7470" spans="2:9" x14ac:dyDescent="0.35">
      <c r="B7470" s="458" t="str">
        <f t="shared" si="117"/>
        <v>11/07/2019 04:00:00 PM</v>
      </c>
      <c r="C7470" s="458">
        <v>43776</v>
      </c>
      <c r="D7470" s="459">
        <v>0.66666666666666674</v>
      </c>
      <c r="E7470" s="2">
        <f>Electricity!F7495</f>
        <v>0</v>
      </c>
      <c r="F7470" s="2">
        <f>Electricity!G7495</f>
        <v>0</v>
      </c>
      <c r="G7470" s="2">
        <f>Electricity!H7495</f>
        <v>0</v>
      </c>
      <c r="H7470" s="2">
        <f>Electricity!I7495</f>
        <v>0</v>
      </c>
      <c r="I7470" s="2">
        <f>Electricity!J7495</f>
        <v>0</v>
      </c>
    </row>
    <row r="7471" spans="2:9" x14ac:dyDescent="0.35">
      <c r="B7471" s="458" t="str">
        <f t="shared" si="117"/>
        <v>11/07/2019 05:00:00 PM</v>
      </c>
      <c r="C7471" s="458">
        <v>43776</v>
      </c>
      <c r="D7471" s="459">
        <v>0.70833333333333337</v>
      </c>
      <c r="E7471" s="2">
        <f>Electricity!F7496</f>
        <v>0</v>
      </c>
      <c r="F7471" s="2">
        <f>Electricity!G7496</f>
        <v>0</v>
      </c>
      <c r="G7471" s="2">
        <f>Electricity!H7496</f>
        <v>0</v>
      </c>
      <c r="H7471" s="2">
        <f>Electricity!I7496</f>
        <v>0</v>
      </c>
      <c r="I7471" s="2">
        <f>Electricity!J7496</f>
        <v>0</v>
      </c>
    </row>
    <row r="7472" spans="2:9" x14ac:dyDescent="0.35">
      <c r="B7472" s="458" t="str">
        <f t="shared" si="117"/>
        <v>11/07/2019 06:00:00 PM</v>
      </c>
      <c r="C7472" s="458">
        <v>43776</v>
      </c>
      <c r="D7472" s="459">
        <v>0.75000000000000011</v>
      </c>
      <c r="E7472" s="2">
        <f>Electricity!F7497</f>
        <v>0</v>
      </c>
      <c r="F7472" s="2">
        <f>Electricity!G7497</f>
        <v>0</v>
      </c>
      <c r="G7472" s="2">
        <f>Electricity!H7497</f>
        <v>0</v>
      </c>
      <c r="H7472" s="2">
        <f>Electricity!I7497</f>
        <v>0</v>
      </c>
      <c r="I7472" s="2">
        <f>Electricity!J7497</f>
        <v>0</v>
      </c>
    </row>
    <row r="7473" spans="2:9" x14ac:dyDescent="0.35">
      <c r="B7473" s="458" t="str">
        <f t="shared" si="117"/>
        <v>11/07/2019 07:00:00 PM</v>
      </c>
      <c r="C7473" s="458">
        <v>43776</v>
      </c>
      <c r="D7473" s="459">
        <v>0.79166666666666674</v>
      </c>
      <c r="E7473" s="2">
        <f>Electricity!F7498</f>
        <v>0</v>
      </c>
      <c r="F7473" s="2">
        <f>Electricity!G7498</f>
        <v>0</v>
      </c>
      <c r="G7473" s="2">
        <f>Electricity!H7498</f>
        <v>0</v>
      </c>
      <c r="H7473" s="2">
        <f>Electricity!I7498</f>
        <v>0</v>
      </c>
      <c r="I7473" s="2">
        <f>Electricity!J7498</f>
        <v>0</v>
      </c>
    </row>
    <row r="7474" spans="2:9" x14ac:dyDescent="0.35">
      <c r="B7474" s="458" t="str">
        <f t="shared" si="117"/>
        <v>11/07/2019 08:00:00 PM</v>
      </c>
      <c r="C7474" s="458">
        <v>43776</v>
      </c>
      <c r="D7474" s="459">
        <v>0.83333333333333337</v>
      </c>
      <c r="E7474" s="2">
        <f>Electricity!F7499</f>
        <v>0</v>
      </c>
      <c r="F7474" s="2">
        <f>Electricity!G7499</f>
        <v>0</v>
      </c>
      <c r="G7474" s="2">
        <f>Electricity!H7499</f>
        <v>0</v>
      </c>
      <c r="H7474" s="2">
        <f>Electricity!I7499</f>
        <v>0</v>
      </c>
      <c r="I7474" s="2">
        <f>Electricity!J7499</f>
        <v>0</v>
      </c>
    </row>
    <row r="7475" spans="2:9" x14ac:dyDescent="0.35">
      <c r="B7475" s="458" t="str">
        <f t="shared" si="117"/>
        <v>11/07/2019 09:00:00 PM</v>
      </c>
      <c r="C7475" s="458">
        <v>43776</v>
      </c>
      <c r="D7475" s="459">
        <v>0.87500000000000011</v>
      </c>
      <c r="E7475" s="2">
        <f>Electricity!F7500</f>
        <v>0</v>
      </c>
      <c r="F7475" s="2">
        <f>Electricity!G7500</f>
        <v>0</v>
      </c>
      <c r="G7475" s="2">
        <f>Electricity!H7500</f>
        <v>0</v>
      </c>
      <c r="H7475" s="2">
        <f>Electricity!I7500</f>
        <v>0</v>
      </c>
      <c r="I7475" s="2">
        <f>Electricity!J7500</f>
        <v>0</v>
      </c>
    </row>
    <row r="7476" spans="2:9" x14ac:dyDescent="0.35">
      <c r="B7476" s="458" t="str">
        <f t="shared" si="117"/>
        <v>11/07/2019 10:00:00 PM</v>
      </c>
      <c r="C7476" s="458">
        <v>43776</v>
      </c>
      <c r="D7476" s="459">
        <v>0.91666666666666674</v>
      </c>
      <c r="E7476" s="2">
        <f>Electricity!F7501</f>
        <v>0</v>
      </c>
      <c r="F7476" s="2">
        <f>Electricity!G7501</f>
        <v>0</v>
      </c>
      <c r="G7476" s="2">
        <f>Electricity!H7501</f>
        <v>0</v>
      </c>
      <c r="H7476" s="2">
        <f>Electricity!I7501</f>
        <v>0</v>
      </c>
      <c r="I7476" s="2">
        <f>Electricity!J7501</f>
        <v>0</v>
      </c>
    </row>
    <row r="7477" spans="2:9" x14ac:dyDescent="0.35">
      <c r="B7477" s="458" t="str">
        <f t="shared" si="117"/>
        <v>11/07/2019 11:00:00 PM</v>
      </c>
      <c r="C7477" s="458">
        <v>43776</v>
      </c>
      <c r="D7477" s="459">
        <v>0.95833333333333337</v>
      </c>
      <c r="E7477" s="2">
        <f>Electricity!F7502</f>
        <v>0</v>
      </c>
      <c r="F7477" s="2">
        <f>Electricity!G7502</f>
        <v>0</v>
      </c>
      <c r="G7477" s="2">
        <f>Electricity!H7502</f>
        <v>0</v>
      </c>
      <c r="H7477" s="2">
        <f>Electricity!I7502</f>
        <v>0</v>
      </c>
      <c r="I7477" s="2">
        <f>Electricity!J7502</f>
        <v>0</v>
      </c>
    </row>
    <row r="7478" spans="2:9" x14ac:dyDescent="0.35">
      <c r="B7478" s="458" t="str">
        <f t="shared" si="117"/>
        <v>11/08/2019 12:00:00 AM</v>
      </c>
      <c r="C7478" s="458">
        <v>43777</v>
      </c>
      <c r="D7478" s="459">
        <v>3.1225022567582528E-17</v>
      </c>
      <c r="E7478" s="2">
        <f>Electricity!F7503</f>
        <v>0</v>
      </c>
      <c r="F7478" s="2">
        <f>Electricity!G7503</f>
        <v>0</v>
      </c>
      <c r="G7478" s="2">
        <f>Electricity!H7503</f>
        <v>0</v>
      </c>
      <c r="H7478" s="2">
        <f>Electricity!I7503</f>
        <v>0</v>
      </c>
      <c r="I7478" s="2">
        <f>Electricity!J7503</f>
        <v>0</v>
      </c>
    </row>
    <row r="7479" spans="2:9" x14ac:dyDescent="0.35">
      <c r="B7479" s="458" t="str">
        <f t="shared" si="117"/>
        <v>11/08/2019 01:00:00 AM</v>
      </c>
      <c r="C7479" s="458">
        <v>43777</v>
      </c>
      <c r="D7479" s="459">
        <v>4.1666666666666699E-2</v>
      </c>
      <c r="E7479" s="2">
        <f>Electricity!F7504</f>
        <v>0</v>
      </c>
      <c r="F7479" s="2">
        <f>Electricity!G7504</f>
        <v>0</v>
      </c>
      <c r="G7479" s="2">
        <f>Electricity!H7504</f>
        <v>0</v>
      </c>
      <c r="H7479" s="2">
        <f>Electricity!I7504</f>
        <v>0</v>
      </c>
      <c r="I7479" s="2">
        <f>Electricity!J7504</f>
        <v>0</v>
      </c>
    </row>
    <row r="7480" spans="2:9" x14ac:dyDescent="0.35">
      <c r="B7480" s="458" t="str">
        <f t="shared" si="117"/>
        <v>11/08/2019 02:00:00 AM</v>
      </c>
      <c r="C7480" s="458">
        <v>43777</v>
      </c>
      <c r="D7480" s="459">
        <v>8.333333333333337E-2</v>
      </c>
      <c r="E7480" s="2">
        <f>Electricity!F7505</f>
        <v>0</v>
      </c>
      <c r="F7480" s="2">
        <f>Electricity!G7505</f>
        <v>0</v>
      </c>
      <c r="G7480" s="2">
        <f>Electricity!H7505</f>
        <v>0</v>
      </c>
      <c r="H7480" s="2">
        <f>Electricity!I7505</f>
        <v>0</v>
      </c>
      <c r="I7480" s="2">
        <f>Electricity!J7505</f>
        <v>0</v>
      </c>
    </row>
    <row r="7481" spans="2:9" x14ac:dyDescent="0.35">
      <c r="B7481" s="458" t="str">
        <f t="shared" si="117"/>
        <v>11/08/2019 03:00:00 AM</v>
      </c>
      <c r="C7481" s="458">
        <v>43777</v>
      </c>
      <c r="D7481" s="459">
        <v>0.12500000000000006</v>
      </c>
      <c r="E7481" s="2">
        <f>Electricity!F7506</f>
        <v>0</v>
      </c>
      <c r="F7481" s="2">
        <f>Electricity!G7506</f>
        <v>0</v>
      </c>
      <c r="G7481" s="2">
        <f>Electricity!H7506</f>
        <v>0</v>
      </c>
      <c r="H7481" s="2">
        <f>Electricity!I7506</f>
        <v>0</v>
      </c>
      <c r="I7481" s="2">
        <f>Electricity!J7506</f>
        <v>0</v>
      </c>
    </row>
    <row r="7482" spans="2:9" x14ac:dyDescent="0.35">
      <c r="B7482" s="458" t="str">
        <f t="shared" si="117"/>
        <v>11/08/2019 04:00:00 AM</v>
      </c>
      <c r="C7482" s="458">
        <v>43777</v>
      </c>
      <c r="D7482" s="459">
        <v>0.16666666666666669</v>
      </c>
      <c r="E7482" s="2">
        <f>Electricity!F7507</f>
        <v>0</v>
      </c>
      <c r="F7482" s="2">
        <f>Electricity!G7507</f>
        <v>0</v>
      </c>
      <c r="G7482" s="2">
        <f>Electricity!H7507</f>
        <v>0</v>
      </c>
      <c r="H7482" s="2">
        <f>Electricity!I7507</f>
        <v>0</v>
      </c>
      <c r="I7482" s="2">
        <f>Electricity!J7507</f>
        <v>0</v>
      </c>
    </row>
    <row r="7483" spans="2:9" x14ac:dyDescent="0.35">
      <c r="B7483" s="458" t="str">
        <f t="shared" si="117"/>
        <v>11/08/2019 05:00:00 AM</v>
      </c>
      <c r="C7483" s="458">
        <v>43777</v>
      </c>
      <c r="D7483" s="459">
        <v>0.20833333333333337</v>
      </c>
      <c r="E7483" s="2">
        <f>Electricity!F7508</f>
        <v>0</v>
      </c>
      <c r="F7483" s="2">
        <f>Electricity!G7508</f>
        <v>0</v>
      </c>
      <c r="G7483" s="2">
        <f>Electricity!H7508</f>
        <v>0</v>
      </c>
      <c r="H7483" s="2">
        <f>Electricity!I7508</f>
        <v>0</v>
      </c>
      <c r="I7483" s="2">
        <f>Electricity!J7508</f>
        <v>0</v>
      </c>
    </row>
    <row r="7484" spans="2:9" x14ac:dyDescent="0.35">
      <c r="B7484" s="458" t="str">
        <f t="shared" si="117"/>
        <v>11/08/2019 06:00:00 AM</v>
      </c>
      <c r="C7484" s="458">
        <v>43777</v>
      </c>
      <c r="D7484" s="459">
        <v>0.25</v>
      </c>
      <c r="E7484" s="2">
        <f>Electricity!F7509</f>
        <v>0</v>
      </c>
      <c r="F7484" s="2">
        <f>Electricity!G7509</f>
        <v>0</v>
      </c>
      <c r="G7484" s="2">
        <f>Electricity!H7509</f>
        <v>0</v>
      </c>
      <c r="H7484" s="2">
        <f>Electricity!I7509</f>
        <v>0</v>
      </c>
      <c r="I7484" s="2">
        <f>Electricity!J7509</f>
        <v>0</v>
      </c>
    </row>
    <row r="7485" spans="2:9" x14ac:dyDescent="0.35">
      <c r="B7485" s="458" t="str">
        <f t="shared" si="117"/>
        <v>11/08/2019 07:00:00 AM</v>
      </c>
      <c r="C7485" s="458">
        <v>43777</v>
      </c>
      <c r="D7485" s="459">
        <v>0.29166666666666669</v>
      </c>
      <c r="E7485" s="2">
        <f>Electricity!F7510</f>
        <v>0</v>
      </c>
      <c r="F7485" s="2">
        <f>Electricity!G7510</f>
        <v>0</v>
      </c>
      <c r="G7485" s="2">
        <f>Electricity!H7510</f>
        <v>0</v>
      </c>
      <c r="H7485" s="2">
        <f>Electricity!I7510</f>
        <v>0</v>
      </c>
      <c r="I7485" s="2">
        <f>Electricity!J7510</f>
        <v>0</v>
      </c>
    </row>
    <row r="7486" spans="2:9" x14ac:dyDescent="0.35">
      <c r="B7486" s="458" t="str">
        <f t="shared" si="117"/>
        <v>11/08/2019 08:00:00 AM</v>
      </c>
      <c r="C7486" s="458">
        <v>43777</v>
      </c>
      <c r="D7486" s="459">
        <v>0.33333333333333337</v>
      </c>
      <c r="E7486" s="2">
        <f>Electricity!F7511</f>
        <v>0</v>
      </c>
      <c r="F7486" s="2">
        <f>Electricity!G7511</f>
        <v>0</v>
      </c>
      <c r="G7486" s="2">
        <f>Electricity!H7511</f>
        <v>0</v>
      </c>
      <c r="H7486" s="2">
        <f>Electricity!I7511</f>
        <v>0</v>
      </c>
      <c r="I7486" s="2">
        <f>Electricity!J7511</f>
        <v>0</v>
      </c>
    </row>
    <row r="7487" spans="2:9" x14ac:dyDescent="0.35">
      <c r="B7487" s="458" t="str">
        <f t="shared" si="117"/>
        <v>11/08/2019 09:00:00 AM</v>
      </c>
      <c r="C7487" s="458">
        <v>43777</v>
      </c>
      <c r="D7487" s="459">
        <v>0.375</v>
      </c>
      <c r="E7487" s="2">
        <f>Electricity!F7512</f>
        <v>0</v>
      </c>
      <c r="F7487" s="2">
        <f>Electricity!G7512</f>
        <v>0</v>
      </c>
      <c r="G7487" s="2">
        <f>Electricity!H7512</f>
        <v>0</v>
      </c>
      <c r="H7487" s="2">
        <f>Electricity!I7512</f>
        <v>0</v>
      </c>
      <c r="I7487" s="2">
        <f>Electricity!J7512</f>
        <v>0</v>
      </c>
    </row>
    <row r="7488" spans="2:9" x14ac:dyDescent="0.35">
      <c r="B7488" s="458" t="str">
        <f t="shared" si="117"/>
        <v>11/08/2019 10:00:00 AM</v>
      </c>
      <c r="C7488" s="458">
        <v>43777</v>
      </c>
      <c r="D7488" s="459">
        <v>0.41666666666666669</v>
      </c>
      <c r="E7488" s="2">
        <f>Electricity!F7513</f>
        <v>0</v>
      </c>
      <c r="F7488" s="2">
        <f>Electricity!G7513</f>
        <v>0</v>
      </c>
      <c r="G7488" s="2">
        <f>Electricity!H7513</f>
        <v>0</v>
      </c>
      <c r="H7488" s="2">
        <f>Electricity!I7513</f>
        <v>0</v>
      </c>
      <c r="I7488" s="2">
        <f>Electricity!J7513</f>
        <v>0</v>
      </c>
    </row>
    <row r="7489" spans="2:9" x14ac:dyDescent="0.35">
      <c r="B7489" s="458" t="str">
        <f t="shared" si="117"/>
        <v>11/08/2019 11:00:00 AM</v>
      </c>
      <c r="C7489" s="458">
        <v>43777</v>
      </c>
      <c r="D7489" s="459">
        <v>0.45833333333333337</v>
      </c>
      <c r="E7489" s="2">
        <f>Electricity!F7514</f>
        <v>0</v>
      </c>
      <c r="F7489" s="2">
        <f>Electricity!G7514</f>
        <v>0</v>
      </c>
      <c r="G7489" s="2">
        <f>Electricity!H7514</f>
        <v>0</v>
      </c>
      <c r="H7489" s="2">
        <f>Electricity!I7514</f>
        <v>0</v>
      </c>
      <c r="I7489" s="2">
        <f>Electricity!J7514</f>
        <v>0</v>
      </c>
    </row>
    <row r="7490" spans="2:9" x14ac:dyDescent="0.35">
      <c r="B7490" s="458" t="str">
        <f t="shared" si="117"/>
        <v>11/08/2019 12:00:00 PM</v>
      </c>
      <c r="C7490" s="458">
        <v>43777</v>
      </c>
      <c r="D7490" s="459">
        <v>0.50000000000000011</v>
      </c>
      <c r="E7490" s="2">
        <f>Electricity!F7515</f>
        <v>0</v>
      </c>
      <c r="F7490" s="2">
        <f>Electricity!G7515</f>
        <v>0</v>
      </c>
      <c r="G7490" s="2">
        <f>Electricity!H7515</f>
        <v>0</v>
      </c>
      <c r="H7490" s="2">
        <f>Electricity!I7515</f>
        <v>0</v>
      </c>
      <c r="I7490" s="2">
        <f>Electricity!J7515</f>
        <v>0</v>
      </c>
    </row>
    <row r="7491" spans="2:9" x14ac:dyDescent="0.35">
      <c r="B7491" s="458" t="str">
        <f t="shared" si="117"/>
        <v>11/08/2019 01:00:00 PM</v>
      </c>
      <c r="C7491" s="458">
        <v>43777</v>
      </c>
      <c r="D7491" s="459">
        <v>0.54166666666666674</v>
      </c>
      <c r="E7491" s="2">
        <f>Electricity!F7516</f>
        <v>0</v>
      </c>
      <c r="F7491" s="2">
        <f>Electricity!G7516</f>
        <v>0</v>
      </c>
      <c r="G7491" s="2">
        <f>Electricity!H7516</f>
        <v>0</v>
      </c>
      <c r="H7491" s="2">
        <f>Electricity!I7516</f>
        <v>0</v>
      </c>
      <c r="I7491" s="2">
        <f>Electricity!J7516</f>
        <v>0</v>
      </c>
    </row>
    <row r="7492" spans="2:9" x14ac:dyDescent="0.35">
      <c r="B7492" s="458" t="str">
        <f t="shared" si="117"/>
        <v>11/08/2019 02:00:00 PM</v>
      </c>
      <c r="C7492" s="458">
        <v>43777</v>
      </c>
      <c r="D7492" s="459">
        <v>0.58333333333333337</v>
      </c>
      <c r="E7492" s="2">
        <f>Electricity!F7517</f>
        <v>0</v>
      </c>
      <c r="F7492" s="2">
        <f>Electricity!G7517</f>
        <v>0</v>
      </c>
      <c r="G7492" s="2">
        <f>Electricity!H7517</f>
        <v>0</v>
      </c>
      <c r="H7492" s="2">
        <f>Electricity!I7517</f>
        <v>0</v>
      </c>
      <c r="I7492" s="2">
        <f>Electricity!J7517</f>
        <v>0</v>
      </c>
    </row>
    <row r="7493" spans="2:9" x14ac:dyDescent="0.35">
      <c r="B7493" s="458" t="str">
        <f t="shared" si="117"/>
        <v>11/08/2019 03:00:00 PM</v>
      </c>
      <c r="C7493" s="458">
        <v>43777</v>
      </c>
      <c r="D7493" s="459">
        <v>0.62500000000000011</v>
      </c>
      <c r="E7493" s="2">
        <f>Electricity!F7518</f>
        <v>0</v>
      </c>
      <c r="F7493" s="2">
        <f>Electricity!G7518</f>
        <v>0</v>
      </c>
      <c r="G7493" s="2">
        <f>Electricity!H7518</f>
        <v>0</v>
      </c>
      <c r="H7493" s="2">
        <f>Electricity!I7518</f>
        <v>0</v>
      </c>
      <c r="I7493" s="2">
        <f>Electricity!J7518</f>
        <v>0</v>
      </c>
    </row>
    <row r="7494" spans="2:9" x14ac:dyDescent="0.35">
      <c r="B7494" s="458" t="str">
        <f t="shared" si="117"/>
        <v>11/08/2019 04:00:00 PM</v>
      </c>
      <c r="C7494" s="458">
        <v>43777</v>
      </c>
      <c r="D7494" s="459">
        <v>0.66666666666666674</v>
      </c>
      <c r="E7494" s="2">
        <f>Electricity!F7519</f>
        <v>0</v>
      </c>
      <c r="F7494" s="2">
        <f>Electricity!G7519</f>
        <v>0</v>
      </c>
      <c r="G7494" s="2">
        <f>Electricity!H7519</f>
        <v>0</v>
      </c>
      <c r="H7494" s="2">
        <f>Electricity!I7519</f>
        <v>0</v>
      </c>
      <c r="I7494" s="2">
        <f>Electricity!J7519</f>
        <v>0</v>
      </c>
    </row>
    <row r="7495" spans="2:9" x14ac:dyDescent="0.35">
      <c r="B7495" s="458" t="str">
        <f t="shared" si="117"/>
        <v>11/08/2019 05:00:00 PM</v>
      </c>
      <c r="C7495" s="458">
        <v>43777</v>
      </c>
      <c r="D7495" s="459">
        <v>0.70833333333333337</v>
      </c>
      <c r="E7495" s="2">
        <f>Electricity!F7520</f>
        <v>0</v>
      </c>
      <c r="F7495" s="2">
        <f>Electricity!G7520</f>
        <v>0</v>
      </c>
      <c r="G7495" s="2">
        <f>Electricity!H7520</f>
        <v>0</v>
      </c>
      <c r="H7495" s="2">
        <f>Electricity!I7520</f>
        <v>0</v>
      </c>
      <c r="I7495" s="2">
        <f>Electricity!J7520</f>
        <v>0</v>
      </c>
    </row>
    <row r="7496" spans="2:9" x14ac:dyDescent="0.35">
      <c r="B7496" s="458" t="str">
        <f t="shared" si="117"/>
        <v>11/08/2019 06:00:00 PM</v>
      </c>
      <c r="C7496" s="458">
        <v>43777</v>
      </c>
      <c r="D7496" s="459">
        <v>0.75000000000000011</v>
      </c>
      <c r="E7496" s="2">
        <f>Electricity!F7521</f>
        <v>0</v>
      </c>
      <c r="F7496" s="2">
        <f>Electricity!G7521</f>
        <v>0</v>
      </c>
      <c r="G7496" s="2">
        <f>Electricity!H7521</f>
        <v>0</v>
      </c>
      <c r="H7496" s="2">
        <f>Electricity!I7521</f>
        <v>0</v>
      </c>
      <c r="I7496" s="2">
        <f>Electricity!J7521</f>
        <v>0</v>
      </c>
    </row>
    <row r="7497" spans="2:9" x14ac:dyDescent="0.35">
      <c r="B7497" s="458" t="str">
        <f t="shared" si="117"/>
        <v>11/08/2019 07:00:00 PM</v>
      </c>
      <c r="C7497" s="458">
        <v>43777</v>
      </c>
      <c r="D7497" s="459">
        <v>0.79166666666666674</v>
      </c>
      <c r="E7497" s="2">
        <f>Electricity!F7522</f>
        <v>0</v>
      </c>
      <c r="F7497" s="2">
        <f>Electricity!G7522</f>
        <v>0</v>
      </c>
      <c r="G7497" s="2">
        <f>Electricity!H7522</f>
        <v>0</v>
      </c>
      <c r="H7497" s="2">
        <f>Electricity!I7522</f>
        <v>0</v>
      </c>
      <c r="I7497" s="2">
        <f>Electricity!J7522</f>
        <v>0</v>
      </c>
    </row>
    <row r="7498" spans="2:9" x14ac:dyDescent="0.35">
      <c r="B7498" s="458" t="str">
        <f t="shared" si="117"/>
        <v>11/08/2019 08:00:00 PM</v>
      </c>
      <c r="C7498" s="458">
        <v>43777</v>
      </c>
      <c r="D7498" s="459">
        <v>0.83333333333333337</v>
      </c>
      <c r="E7498" s="2">
        <f>Electricity!F7523</f>
        <v>0</v>
      </c>
      <c r="F7498" s="2">
        <f>Electricity!G7523</f>
        <v>0</v>
      </c>
      <c r="G7498" s="2">
        <f>Electricity!H7523</f>
        <v>0</v>
      </c>
      <c r="H7498" s="2">
        <f>Electricity!I7523</f>
        <v>0</v>
      </c>
      <c r="I7498" s="2">
        <f>Electricity!J7523</f>
        <v>0</v>
      </c>
    </row>
    <row r="7499" spans="2:9" x14ac:dyDescent="0.35">
      <c r="B7499" s="458" t="str">
        <f t="shared" si="117"/>
        <v>11/08/2019 09:00:00 PM</v>
      </c>
      <c r="C7499" s="458">
        <v>43777</v>
      </c>
      <c r="D7499" s="459">
        <v>0.87500000000000011</v>
      </c>
      <c r="E7499" s="2">
        <f>Electricity!F7524</f>
        <v>0</v>
      </c>
      <c r="F7499" s="2">
        <f>Electricity!G7524</f>
        <v>0</v>
      </c>
      <c r="G7499" s="2">
        <f>Electricity!H7524</f>
        <v>0</v>
      </c>
      <c r="H7499" s="2">
        <f>Electricity!I7524</f>
        <v>0</v>
      </c>
      <c r="I7499" s="2">
        <f>Electricity!J7524</f>
        <v>0</v>
      </c>
    </row>
    <row r="7500" spans="2:9" x14ac:dyDescent="0.35">
      <c r="B7500" s="458" t="str">
        <f t="shared" si="117"/>
        <v>11/08/2019 10:00:00 PM</v>
      </c>
      <c r="C7500" s="458">
        <v>43777</v>
      </c>
      <c r="D7500" s="459">
        <v>0.91666666666666674</v>
      </c>
      <c r="E7500" s="2">
        <f>Electricity!F7525</f>
        <v>0</v>
      </c>
      <c r="F7500" s="2">
        <f>Electricity!G7525</f>
        <v>0</v>
      </c>
      <c r="G7500" s="2">
        <f>Electricity!H7525</f>
        <v>0</v>
      </c>
      <c r="H7500" s="2">
        <f>Electricity!I7525</f>
        <v>0</v>
      </c>
      <c r="I7500" s="2">
        <f>Electricity!J7525</f>
        <v>0</v>
      </c>
    </row>
    <row r="7501" spans="2:9" x14ac:dyDescent="0.35">
      <c r="B7501" s="458" t="str">
        <f t="shared" si="117"/>
        <v>11/08/2019 11:00:00 PM</v>
      </c>
      <c r="C7501" s="458">
        <v>43777</v>
      </c>
      <c r="D7501" s="459">
        <v>0.95833333333333337</v>
      </c>
      <c r="E7501" s="2">
        <f>Electricity!F7526</f>
        <v>0</v>
      </c>
      <c r="F7501" s="2">
        <f>Electricity!G7526</f>
        <v>0</v>
      </c>
      <c r="G7501" s="2">
        <f>Electricity!H7526</f>
        <v>0</v>
      </c>
      <c r="H7501" s="2">
        <f>Electricity!I7526</f>
        <v>0</v>
      </c>
      <c r="I7501" s="2">
        <f>Electricity!J7526</f>
        <v>0</v>
      </c>
    </row>
    <row r="7502" spans="2:9" x14ac:dyDescent="0.35">
      <c r="B7502" s="458" t="str">
        <f t="shared" si="117"/>
        <v>11/09/2019 12:00:00 AM</v>
      </c>
      <c r="C7502" s="458">
        <v>43778</v>
      </c>
      <c r="D7502" s="459">
        <v>3.1225022567582528E-17</v>
      </c>
      <c r="E7502" s="2">
        <f>Electricity!F7527</f>
        <v>0</v>
      </c>
      <c r="F7502" s="2">
        <f>Electricity!G7527</f>
        <v>0</v>
      </c>
      <c r="G7502" s="2">
        <f>Electricity!H7527</f>
        <v>0</v>
      </c>
      <c r="H7502" s="2">
        <f>Electricity!I7527</f>
        <v>0</v>
      </c>
      <c r="I7502" s="2">
        <f>Electricity!J7527</f>
        <v>0</v>
      </c>
    </row>
    <row r="7503" spans="2:9" x14ac:dyDescent="0.35">
      <c r="B7503" s="458" t="str">
        <f t="shared" ref="B7503:B7566" si="118">CONCATENATE(TEXT(C7503,"mm/dd/yyyy")," ",TEXT(D7503,"hh:mm:ss AM/PM"))</f>
        <v>11/09/2019 01:00:00 AM</v>
      </c>
      <c r="C7503" s="458">
        <v>43778</v>
      </c>
      <c r="D7503" s="459">
        <v>4.1666666666666699E-2</v>
      </c>
      <c r="E7503" s="2">
        <f>Electricity!F7528</f>
        <v>0</v>
      </c>
      <c r="F7503" s="2">
        <f>Electricity!G7528</f>
        <v>0</v>
      </c>
      <c r="G7503" s="2">
        <f>Electricity!H7528</f>
        <v>0</v>
      </c>
      <c r="H7503" s="2">
        <f>Electricity!I7528</f>
        <v>0</v>
      </c>
      <c r="I7503" s="2">
        <f>Electricity!J7528</f>
        <v>0</v>
      </c>
    </row>
    <row r="7504" spans="2:9" x14ac:dyDescent="0.35">
      <c r="B7504" s="458" t="str">
        <f t="shared" si="118"/>
        <v>11/09/2019 02:00:00 AM</v>
      </c>
      <c r="C7504" s="458">
        <v>43778</v>
      </c>
      <c r="D7504" s="459">
        <v>8.333333333333337E-2</v>
      </c>
      <c r="E7504" s="2">
        <f>Electricity!F7529</f>
        <v>0</v>
      </c>
      <c r="F7504" s="2">
        <f>Electricity!G7529</f>
        <v>0</v>
      </c>
      <c r="G7504" s="2">
        <f>Electricity!H7529</f>
        <v>0</v>
      </c>
      <c r="H7504" s="2">
        <f>Electricity!I7529</f>
        <v>0</v>
      </c>
      <c r="I7504" s="2">
        <f>Electricity!J7529</f>
        <v>0</v>
      </c>
    </row>
    <row r="7505" spans="2:9" x14ac:dyDescent="0.35">
      <c r="B7505" s="458" t="str">
        <f t="shared" si="118"/>
        <v>11/09/2019 03:00:00 AM</v>
      </c>
      <c r="C7505" s="458">
        <v>43778</v>
      </c>
      <c r="D7505" s="459">
        <v>0.12500000000000006</v>
      </c>
      <c r="E7505" s="2">
        <f>Electricity!F7530</f>
        <v>0</v>
      </c>
      <c r="F7505" s="2">
        <f>Electricity!G7530</f>
        <v>0</v>
      </c>
      <c r="G7505" s="2">
        <f>Electricity!H7530</f>
        <v>0</v>
      </c>
      <c r="H7505" s="2">
        <f>Electricity!I7530</f>
        <v>0</v>
      </c>
      <c r="I7505" s="2">
        <f>Electricity!J7530</f>
        <v>0</v>
      </c>
    </row>
    <row r="7506" spans="2:9" x14ac:dyDescent="0.35">
      <c r="B7506" s="458" t="str">
        <f t="shared" si="118"/>
        <v>11/09/2019 04:00:00 AM</v>
      </c>
      <c r="C7506" s="458">
        <v>43778</v>
      </c>
      <c r="D7506" s="459">
        <v>0.16666666666666669</v>
      </c>
      <c r="E7506" s="2">
        <f>Electricity!F7531</f>
        <v>0</v>
      </c>
      <c r="F7506" s="2">
        <f>Electricity!G7531</f>
        <v>0</v>
      </c>
      <c r="G7506" s="2">
        <f>Electricity!H7531</f>
        <v>0</v>
      </c>
      <c r="H7506" s="2">
        <f>Electricity!I7531</f>
        <v>0</v>
      </c>
      <c r="I7506" s="2">
        <f>Electricity!J7531</f>
        <v>0</v>
      </c>
    </row>
    <row r="7507" spans="2:9" x14ac:dyDescent="0.35">
      <c r="B7507" s="458" t="str">
        <f t="shared" si="118"/>
        <v>11/09/2019 05:00:00 AM</v>
      </c>
      <c r="C7507" s="458">
        <v>43778</v>
      </c>
      <c r="D7507" s="459">
        <v>0.20833333333333337</v>
      </c>
      <c r="E7507" s="2">
        <f>Electricity!F7532</f>
        <v>0</v>
      </c>
      <c r="F7507" s="2">
        <f>Electricity!G7532</f>
        <v>0</v>
      </c>
      <c r="G7507" s="2">
        <f>Electricity!H7532</f>
        <v>0</v>
      </c>
      <c r="H7507" s="2">
        <f>Electricity!I7532</f>
        <v>0</v>
      </c>
      <c r="I7507" s="2">
        <f>Electricity!J7532</f>
        <v>0</v>
      </c>
    </row>
    <row r="7508" spans="2:9" x14ac:dyDescent="0.35">
      <c r="B7508" s="458" t="str">
        <f t="shared" si="118"/>
        <v>11/09/2019 06:00:00 AM</v>
      </c>
      <c r="C7508" s="458">
        <v>43778</v>
      </c>
      <c r="D7508" s="459">
        <v>0.25</v>
      </c>
      <c r="E7508" s="2">
        <f>Electricity!F7533</f>
        <v>0</v>
      </c>
      <c r="F7508" s="2">
        <f>Electricity!G7533</f>
        <v>0</v>
      </c>
      <c r="G7508" s="2">
        <f>Electricity!H7533</f>
        <v>0</v>
      </c>
      <c r="H7508" s="2">
        <f>Electricity!I7533</f>
        <v>0</v>
      </c>
      <c r="I7508" s="2">
        <f>Electricity!J7533</f>
        <v>0</v>
      </c>
    </row>
    <row r="7509" spans="2:9" x14ac:dyDescent="0.35">
      <c r="B7509" s="458" t="str">
        <f t="shared" si="118"/>
        <v>11/09/2019 07:00:00 AM</v>
      </c>
      <c r="C7509" s="458">
        <v>43778</v>
      </c>
      <c r="D7509" s="459">
        <v>0.29166666666666669</v>
      </c>
      <c r="E7509" s="2">
        <f>Electricity!F7534</f>
        <v>0</v>
      </c>
      <c r="F7509" s="2">
        <f>Electricity!G7534</f>
        <v>0</v>
      </c>
      <c r="G7509" s="2">
        <f>Electricity!H7534</f>
        <v>0</v>
      </c>
      <c r="H7509" s="2">
        <f>Electricity!I7534</f>
        <v>0</v>
      </c>
      <c r="I7509" s="2">
        <f>Electricity!J7534</f>
        <v>0</v>
      </c>
    </row>
    <row r="7510" spans="2:9" x14ac:dyDescent="0.35">
      <c r="B7510" s="458" t="str">
        <f t="shared" si="118"/>
        <v>11/09/2019 08:00:00 AM</v>
      </c>
      <c r="C7510" s="458">
        <v>43778</v>
      </c>
      <c r="D7510" s="459">
        <v>0.33333333333333337</v>
      </c>
      <c r="E7510" s="2">
        <f>Electricity!F7535</f>
        <v>0</v>
      </c>
      <c r="F7510" s="2">
        <f>Electricity!G7535</f>
        <v>0</v>
      </c>
      <c r="G7510" s="2">
        <f>Electricity!H7535</f>
        <v>0</v>
      </c>
      <c r="H7510" s="2">
        <f>Electricity!I7535</f>
        <v>0</v>
      </c>
      <c r="I7510" s="2">
        <f>Electricity!J7535</f>
        <v>0</v>
      </c>
    </row>
    <row r="7511" spans="2:9" x14ac:dyDescent="0.35">
      <c r="B7511" s="458" t="str">
        <f t="shared" si="118"/>
        <v>11/09/2019 09:00:00 AM</v>
      </c>
      <c r="C7511" s="458">
        <v>43778</v>
      </c>
      <c r="D7511" s="459">
        <v>0.375</v>
      </c>
      <c r="E7511" s="2">
        <f>Electricity!F7536</f>
        <v>0</v>
      </c>
      <c r="F7511" s="2">
        <f>Electricity!G7536</f>
        <v>0</v>
      </c>
      <c r="G7511" s="2">
        <f>Electricity!H7536</f>
        <v>0</v>
      </c>
      <c r="H7511" s="2">
        <f>Electricity!I7536</f>
        <v>0</v>
      </c>
      <c r="I7511" s="2">
        <f>Electricity!J7536</f>
        <v>0</v>
      </c>
    </row>
    <row r="7512" spans="2:9" x14ac:dyDescent="0.35">
      <c r="B7512" s="458" t="str">
        <f t="shared" si="118"/>
        <v>11/09/2019 10:00:00 AM</v>
      </c>
      <c r="C7512" s="458">
        <v>43778</v>
      </c>
      <c r="D7512" s="459">
        <v>0.41666666666666669</v>
      </c>
      <c r="E7512" s="2">
        <f>Electricity!F7537</f>
        <v>0</v>
      </c>
      <c r="F7512" s="2">
        <f>Electricity!G7537</f>
        <v>0</v>
      </c>
      <c r="G7512" s="2">
        <f>Electricity!H7537</f>
        <v>0</v>
      </c>
      <c r="H7512" s="2">
        <f>Electricity!I7537</f>
        <v>0</v>
      </c>
      <c r="I7512" s="2">
        <f>Electricity!J7537</f>
        <v>0</v>
      </c>
    </row>
    <row r="7513" spans="2:9" x14ac:dyDescent="0.35">
      <c r="B7513" s="458" t="str">
        <f t="shared" si="118"/>
        <v>11/09/2019 11:00:00 AM</v>
      </c>
      <c r="C7513" s="458">
        <v>43778</v>
      </c>
      <c r="D7513" s="459">
        <v>0.45833333333333337</v>
      </c>
      <c r="E7513" s="2">
        <f>Electricity!F7538</f>
        <v>0</v>
      </c>
      <c r="F7513" s="2">
        <f>Electricity!G7538</f>
        <v>0</v>
      </c>
      <c r="G7513" s="2">
        <f>Electricity!H7538</f>
        <v>0</v>
      </c>
      <c r="H7513" s="2">
        <f>Electricity!I7538</f>
        <v>0</v>
      </c>
      <c r="I7513" s="2">
        <f>Electricity!J7538</f>
        <v>0</v>
      </c>
    </row>
    <row r="7514" spans="2:9" x14ac:dyDescent="0.35">
      <c r="B7514" s="458" t="str">
        <f t="shared" si="118"/>
        <v>11/09/2019 12:00:00 PM</v>
      </c>
      <c r="C7514" s="458">
        <v>43778</v>
      </c>
      <c r="D7514" s="459">
        <v>0.50000000000000011</v>
      </c>
      <c r="E7514" s="2">
        <f>Electricity!F7539</f>
        <v>0</v>
      </c>
      <c r="F7514" s="2">
        <f>Electricity!G7539</f>
        <v>0</v>
      </c>
      <c r="G7514" s="2">
        <f>Electricity!H7539</f>
        <v>0</v>
      </c>
      <c r="H7514" s="2">
        <f>Electricity!I7539</f>
        <v>0</v>
      </c>
      <c r="I7514" s="2">
        <f>Electricity!J7539</f>
        <v>0</v>
      </c>
    </row>
    <row r="7515" spans="2:9" x14ac:dyDescent="0.35">
      <c r="B7515" s="458" t="str">
        <f t="shared" si="118"/>
        <v>11/09/2019 01:00:00 PM</v>
      </c>
      <c r="C7515" s="458">
        <v>43778</v>
      </c>
      <c r="D7515" s="459">
        <v>0.54166666666666674</v>
      </c>
      <c r="E7515" s="2">
        <f>Electricity!F7540</f>
        <v>0</v>
      </c>
      <c r="F7515" s="2">
        <f>Electricity!G7540</f>
        <v>0</v>
      </c>
      <c r="G7515" s="2">
        <f>Electricity!H7540</f>
        <v>0</v>
      </c>
      <c r="H7515" s="2">
        <f>Electricity!I7540</f>
        <v>0</v>
      </c>
      <c r="I7515" s="2">
        <f>Electricity!J7540</f>
        <v>0</v>
      </c>
    </row>
    <row r="7516" spans="2:9" x14ac:dyDescent="0.35">
      <c r="B7516" s="458" t="str">
        <f t="shared" si="118"/>
        <v>11/09/2019 02:00:00 PM</v>
      </c>
      <c r="C7516" s="458">
        <v>43778</v>
      </c>
      <c r="D7516" s="459">
        <v>0.58333333333333337</v>
      </c>
      <c r="E7516" s="2">
        <f>Electricity!F7541</f>
        <v>0</v>
      </c>
      <c r="F7516" s="2">
        <f>Electricity!G7541</f>
        <v>0</v>
      </c>
      <c r="G7516" s="2">
        <f>Electricity!H7541</f>
        <v>0</v>
      </c>
      <c r="H7516" s="2">
        <f>Electricity!I7541</f>
        <v>0</v>
      </c>
      <c r="I7516" s="2">
        <f>Electricity!J7541</f>
        <v>0</v>
      </c>
    </row>
    <row r="7517" spans="2:9" x14ac:dyDescent="0.35">
      <c r="B7517" s="458" t="str">
        <f t="shared" si="118"/>
        <v>11/09/2019 03:00:00 PM</v>
      </c>
      <c r="C7517" s="458">
        <v>43778</v>
      </c>
      <c r="D7517" s="459">
        <v>0.62500000000000011</v>
      </c>
      <c r="E7517" s="2">
        <f>Electricity!F7542</f>
        <v>0</v>
      </c>
      <c r="F7517" s="2">
        <f>Electricity!G7542</f>
        <v>0</v>
      </c>
      <c r="G7517" s="2">
        <f>Electricity!H7542</f>
        <v>0</v>
      </c>
      <c r="H7517" s="2">
        <f>Electricity!I7542</f>
        <v>0</v>
      </c>
      <c r="I7517" s="2">
        <f>Electricity!J7542</f>
        <v>0</v>
      </c>
    </row>
    <row r="7518" spans="2:9" x14ac:dyDescent="0.35">
      <c r="B7518" s="458" t="str">
        <f t="shared" si="118"/>
        <v>11/09/2019 04:00:00 PM</v>
      </c>
      <c r="C7518" s="458">
        <v>43778</v>
      </c>
      <c r="D7518" s="459">
        <v>0.66666666666666674</v>
      </c>
      <c r="E7518" s="2">
        <f>Electricity!F7543</f>
        <v>0</v>
      </c>
      <c r="F7518" s="2">
        <f>Electricity!G7543</f>
        <v>0</v>
      </c>
      <c r="G7518" s="2">
        <f>Electricity!H7543</f>
        <v>0</v>
      </c>
      <c r="H7518" s="2">
        <f>Electricity!I7543</f>
        <v>0</v>
      </c>
      <c r="I7518" s="2">
        <f>Electricity!J7543</f>
        <v>0</v>
      </c>
    </row>
    <row r="7519" spans="2:9" x14ac:dyDescent="0.35">
      <c r="B7519" s="458" t="str">
        <f t="shared" si="118"/>
        <v>11/09/2019 05:00:00 PM</v>
      </c>
      <c r="C7519" s="458">
        <v>43778</v>
      </c>
      <c r="D7519" s="459">
        <v>0.70833333333333337</v>
      </c>
      <c r="E7519" s="2">
        <f>Electricity!F7544</f>
        <v>0</v>
      </c>
      <c r="F7519" s="2">
        <f>Electricity!G7544</f>
        <v>0</v>
      </c>
      <c r="G7519" s="2">
        <f>Electricity!H7544</f>
        <v>0</v>
      </c>
      <c r="H7519" s="2">
        <f>Electricity!I7544</f>
        <v>0</v>
      </c>
      <c r="I7519" s="2">
        <f>Electricity!J7544</f>
        <v>0</v>
      </c>
    </row>
    <row r="7520" spans="2:9" x14ac:dyDescent="0.35">
      <c r="B7520" s="458" t="str">
        <f t="shared" si="118"/>
        <v>11/09/2019 06:00:00 PM</v>
      </c>
      <c r="C7520" s="458">
        <v>43778</v>
      </c>
      <c r="D7520" s="459">
        <v>0.75000000000000011</v>
      </c>
      <c r="E7520" s="2">
        <f>Electricity!F7545</f>
        <v>0</v>
      </c>
      <c r="F7520" s="2">
        <f>Electricity!G7545</f>
        <v>0</v>
      </c>
      <c r="G7520" s="2">
        <f>Electricity!H7545</f>
        <v>0</v>
      </c>
      <c r="H7520" s="2">
        <f>Electricity!I7545</f>
        <v>0</v>
      </c>
      <c r="I7520" s="2">
        <f>Electricity!J7545</f>
        <v>0</v>
      </c>
    </row>
    <row r="7521" spans="2:9" x14ac:dyDescent="0.35">
      <c r="B7521" s="458" t="str">
        <f t="shared" si="118"/>
        <v>11/09/2019 07:00:00 PM</v>
      </c>
      <c r="C7521" s="458">
        <v>43778</v>
      </c>
      <c r="D7521" s="459">
        <v>0.79166666666666674</v>
      </c>
      <c r="E7521" s="2">
        <f>Electricity!F7546</f>
        <v>0</v>
      </c>
      <c r="F7521" s="2">
        <f>Electricity!G7546</f>
        <v>0</v>
      </c>
      <c r="G7521" s="2">
        <f>Electricity!H7546</f>
        <v>0</v>
      </c>
      <c r="H7521" s="2">
        <f>Electricity!I7546</f>
        <v>0</v>
      </c>
      <c r="I7521" s="2">
        <f>Electricity!J7546</f>
        <v>0</v>
      </c>
    </row>
    <row r="7522" spans="2:9" x14ac:dyDescent="0.35">
      <c r="B7522" s="458" t="str">
        <f t="shared" si="118"/>
        <v>11/09/2019 08:00:00 PM</v>
      </c>
      <c r="C7522" s="458">
        <v>43778</v>
      </c>
      <c r="D7522" s="459">
        <v>0.83333333333333337</v>
      </c>
      <c r="E7522" s="2">
        <f>Electricity!F7547</f>
        <v>0</v>
      </c>
      <c r="F7522" s="2">
        <f>Electricity!G7547</f>
        <v>0</v>
      </c>
      <c r="G7522" s="2">
        <f>Electricity!H7547</f>
        <v>0</v>
      </c>
      <c r="H7522" s="2">
        <f>Electricity!I7547</f>
        <v>0</v>
      </c>
      <c r="I7522" s="2">
        <f>Electricity!J7547</f>
        <v>0</v>
      </c>
    </row>
    <row r="7523" spans="2:9" x14ac:dyDescent="0.35">
      <c r="B7523" s="458" t="str">
        <f t="shared" si="118"/>
        <v>11/09/2019 09:00:00 PM</v>
      </c>
      <c r="C7523" s="458">
        <v>43778</v>
      </c>
      <c r="D7523" s="459">
        <v>0.87500000000000011</v>
      </c>
      <c r="E7523" s="2">
        <f>Electricity!F7548</f>
        <v>0</v>
      </c>
      <c r="F7523" s="2">
        <f>Electricity!G7548</f>
        <v>0</v>
      </c>
      <c r="G7523" s="2">
        <f>Electricity!H7548</f>
        <v>0</v>
      </c>
      <c r="H7523" s="2">
        <f>Electricity!I7548</f>
        <v>0</v>
      </c>
      <c r="I7523" s="2">
        <f>Electricity!J7548</f>
        <v>0</v>
      </c>
    </row>
    <row r="7524" spans="2:9" x14ac:dyDescent="0.35">
      <c r="B7524" s="458" t="str">
        <f t="shared" si="118"/>
        <v>11/09/2019 10:00:00 PM</v>
      </c>
      <c r="C7524" s="458">
        <v>43778</v>
      </c>
      <c r="D7524" s="459">
        <v>0.91666666666666674</v>
      </c>
      <c r="E7524" s="2">
        <f>Electricity!F7549</f>
        <v>0</v>
      </c>
      <c r="F7524" s="2">
        <f>Electricity!G7549</f>
        <v>0</v>
      </c>
      <c r="G7524" s="2">
        <f>Electricity!H7549</f>
        <v>0</v>
      </c>
      <c r="H7524" s="2">
        <f>Electricity!I7549</f>
        <v>0</v>
      </c>
      <c r="I7524" s="2">
        <f>Electricity!J7549</f>
        <v>0</v>
      </c>
    </row>
    <row r="7525" spans="2:9" x14ac:dyDescent="0.35">
      <c r="B7525" s="458" t="str">
        <f t="shared" si="118"/>
        <v>11/09/2019 11:00:00 PM</v>
      </c>
      <c r="C7525" s="458">
        <v>43778</v>
      </c>
      <c r="D7525" s="459">
        <v>0.95833333333333337</v>
      </c>
      <c r="E7525" s="2">
        <f>Electricity!F7550</f>
        <v>0</v>
      </c>
      <c r="F7525" s="2">
        <f>Electricity!G7550</f>
        <v>0</v>
      </c>
      <c r="G7525" s="2">
        <f>Electricity!H7550</f>
        <v>0</v>
      </c>
      <c r="H7525" s="2">
        <f>Electricity!I7550</f>
        <v>0</v>
      </c>
      <c r="I7525" s="2">
        <f>Electricity!J7550</f>
        <v>0</v>
      </c>
    </row>
    <row r="7526" spans="2:9" x14ac:dyDescent="0.35">
      <c r="B7526" s="458" t="str">
        <f t="shared" si="118"/>
        <v>11/10/2019 12:00:00 AM</v>
      </c>
      <c r="C7526" s="458">
        <v>43779</v>
      </c>
      <c r="D7526" s="459">
        <v>3.1225022567582528E-17</v>
      </c>
      <c r="E7526" s="2">
        <f>Electricity!F7551</f>
        <v>0</v>
      </c>
      <c r="F7526" s="2">
        <f>Electricity!G7551</f>
        <v>0</v>
      </c>
      <c r="G7526" s="2">
        <f>Electricity!H7551</f>
        <v>0</v>
      </c>
      <c r="H7526" s="2">
        <f>Electricity!I7551</f>
        <v>0</v>
      </c>
      <c r="I7526" s="2">
        <f>Electricity!J7551</f>
        <v>0</v>
      </c>
    </row>
    <row r="7527" spans="2:9" x14ac:dyDescent="0.35">
      <c r="B7527" s="458" t="str">
        <f t="shared" si="118"/>
        <v>11/10/2019 01:00:00 AM</v>
      </c>
      <c r="C7527" s="458">
        <v>43779</v>
      </c>
      <c r="D7527" s="459">
        <v>4.1666666666666699E-2</v>
      </c>
      <c r="E7527" s="2">
        <f>Electricity!F7552</f>
        <v>0</v>
      </c>
      <c r="F7527" s="2">
        <f>Electricity!G7552</f>
        <v>0</v>
      </c>
      <c r="G7527" s="2">
        <f>Electricity!H7552</f>
        <v>0</v>
      </c>
      <c r="H7527" s="2">
        <f>Electricity!I7552</f>
        <v>0</v>
      </c>
      <c r="I7527" s="2">
        <f>Electricity!J7552</f>
        <v>0</v>
      </c>
    </row>
    <row r="7528" spans="2:9" x14ac:dyDescent="0.35">
      <c r="B7528" s="458" t="str">
        <f t="shared" si="118"/>
        <v>11/10/2019 02:00:00 AM</v>
      </c>
      <c r="C7528" s="458">
        <v>43779</v>
      </c>
      <c r="D7528" s="459">
        <v>8.333333333333337E-2</v>
      </c>
      <c r="E7528" s="2">
        <f>Electricity!F7553</f>
        <v>0</v>
      </c>
      <c r="F7528" s="2">
        <f>Electricity!G7553</f>
        <v>0</v>
      </c>
      <c r="G7528" s="2">
        <f>Electricity!H7553</f>
        <v>0</v>
      </c>
      <c r="H7528" s="2">
        <f>Electricity!I7553</f>
        <v>0</v>
      </c>
      <c r="I7528" s="2">
        <f>Electricity!J7553</f>
        <v>0</v>
      </c>
    </row>
    <row r="7529" spans="2:9" x14ac:dyDescent="0.35">
      <c r="B7529" s="458" t="str">
        <f t="shared" si="118"/>
        <v>11/10/2019 03:00:00 AM</v>
      </c>
      <c r="C7529" s="458">
        <v>43779</v>
      </c>
      <c r="D7529" s="459">
        <v>0.12500000000000006</v>
      </c>
      <c r="E7529" s="2">
        <f>Electricity!F7554</f>
        <v>0</v>
      </c>
      <c r="F7529" s="2">
        <f>Electricity!G7554</f>
        <v>0</v>
      </c>
      <c r="G7529" s="2">
        <f>Electricity!H7554</f>
        <v>0</v>
      </c>
      <c r="H7529" s="2">
        <f>Electricity!I7554</f>
        <v>0</v>
      </c>
      <c r="I7529" s="2">
        <f>Electricity!J7554</f>
        <v>0</v>
      </c>
    </row>
    <row r="7530" spans="2:9" x14ac:dyDescent="0.35">
      <c r="B7530" s="458" t="str">
        <f t="shared" si="118"/>
        <v>11/10/2019 04:00:00 AM</v>
      </c>
      <c r="C7530" s="458">
        <v>43779</v>
      </c>
      <c r="D7530" s="459">
        <v>0.16666666666666669</v>
      </c>
      <c r="E7530" s="2">
        <f>Electricity!F7555</f>
        <v>0</v>
      </c>
      <c r="F7530" s="2">
        <f>Electricity!G7555</f>
        <v>0</v>
      </c>
      <c r="G7530" s="2">
        <f>Electricity!H7555</f>
        <v>0</v>
      </c>
      <c r="H7530" s="2">
        <f>Electricity!I7555</f>
        <v>0</v>
      </c>
      <c r="I7530" s="2">
        <f>Electricity!J7555</f>
        <v>0</v>
      </c>
    </row>
    <row r="7531" spans="2:9" x14ac:dyDescent="0.35">
      <c r="B7531" s="458" t="str">
        <f t="shared" si="118"/>
        <v>11/10/2019 05:00:00 AM</v>
      </c>
      <c r="C7531" s="458">
        <v>43779</v>
      </c>
      <c r="D7531" s="459">
        <v>0.20833333333333337</v>
      </c>
      <c r="E7531" s="2">
        <f>Electricity!F7556</f>
        <v>0</v>
      </c>
      <c r="F7531" s="2">
        <f>Electricity!G7556</f>
        <v>0</v>
      </c>
      <c r="G7531" s="2">
        <f>Electricity!H7556</f>
        <v>0</v>
      </c>
      <c r="H7531" s="2">
        <f>Electricity!I7556</f>
        <v>0</v>
      </c>
      <c r="I7531" s="2">
        <f>Electricity!J7556</f>
        <v>0</v>
      </c>
    </row>
    <row r="7532" spans="2:9" x14ac:dyDescent="0.35">
      <c r="B7532" s="458" t="str">
        <f t="shared" si="118"/>
        <v>11/10/2019 06:00:00 AM</v>
      </c>
      <c r="C7532" s="458">
        <v>43779</v>
      </c>
      <c r="D7532" s="459">
        <v>0.25</v>
      </c>
      <c r="E7532" s="2">
        <f>Electricity!F7557</f>
        <v>0</v>
      </c>
      <c r="F7532" s="2">
        <f>Electricity!G7557</f>
        <v>0</v>
      </c>
      <c r="G7532" s="2">
        <f>Electricity!H7557</f>
        <v>0</v>
      </c>
      <c r="H7532" s="2">
        <f>Electricity!I7557</f>
        <v>0</v>
      </c>
      <c r="I7532" s="2">
        <f>Electricity!J7557</f>
        <v>0</v>
      </c>
    </row>
    <row r="7533" spans="2:9" x14ac:dyDescent="0.35">
      <c r="B7533" s="458" t="str">
        <f t="shared" si="118"/>
        <v>11/10/2019 07:00:00 AM</v>
      </c>
      <c r="C7533" s="458">
        <v>43779</v>
      </c>
      <c r="D7533" s="459">
        <v>0.29166666666666669</v>
      </c>
      <c r="E7533" s="2">
        <f>Electricity!F7558</f>
        <v>0</v>
      </c>
      <c r="F7533" s="2">
        <f>Electricity!G7558</f>
        <v>0</v>
      </c>
      <c r="G7533" s="2">
        <f>Electricity!H7558</f>
        <v>0</v>
      </c>
      <c r="H7533" s="2">
        <f>Electricity!I7558</f>
        <v>0</v>
      </c>
      <c r="I7533" s="2">
        <f>Electricity!J7558</f>
        <v>0</v>
      </c>
    </row>
    <row r="7534" spans="2:9" x14ac:dyDescent="0.35">
      <c r="B7534" s="458" t="str">
        <f t="shared" si="118"/>
        <v>11/10/2019 08:00:00 AM</v>
      </c>
      <c r="C7534" s="458">
        <v>43779</v>
      </c>
      <c r="D7534" s="459">
        <v>0.33333333333333337</v>
      </c>
      <c r="E7534" s="2">
        <f>Electricity!F7559</f>
        <v>0</v>
      </c>
      <c r="F7534" s="2">
        <f>Electricity!G7559</f>
        <v>0</v>
      </c>
      <c r="G7534" s="2">
        <f>Electricity!H7559</f>
        <v>0</v>
      </c>
      <c r="H7534" s="2">
        <f>Electricity!I7559</f>
        <v>0</v>
      </c>
      <c r="I7534" s="2">
        <f>Electricity!J7559</f>
        <v>0</v>
      </c>
    </row>
    <row r="7535" spans="2:9" x14ac:dyDescent="0.35">
      <c r="B7535" s="458" t="str">
        <f t="shared" si="118"/>
        <v>11/10/2019 09:00:00 AM</v>
      </c>
      <c r="C7535" s="458">
        <v>43779</v>
      </c>
      <c r="D7535" s="459">
        <v>0.375</v>
      </c>
      <c r="E7535" s="2">
        <f>Electricity!F7560</f>
        <v>0</v>
      </c>
      <c r="F7535" s="2">
        <f>Electricity!G7560</f>
        <v>0</v>
      </c>
      <c r="G7535" s="2">
        <f>Electricity!H7560</f>
        <v>0</v>
      </c>
      <c r="H7535" s="2">
        <f>Electricity!I7560</f>
        <v>0</v>
      </c>
      <c r="I7535" s="2">
        <f>Electricity!J7560</f>
        <v>0</v>
      </c>
    </row>
    <row r="7536" spans="2:9" x14ac:dyDescent="0.35">
      <c r="B7536" s="458" t="str">
        <f t="shared" si="118"/>
        <v>11/10/2019 10:00:00 AM</v>
      </c>
      <c r="C7536" s="458">
        <v>43779</v>
      </c>
      <c r="D7536" s="459">
        <v>0.41666666666666669</v>
      </c>
      <c r="E7536" s="2">
        <f>Electricity!F7561</f>
        <v>0</v>
      </c>
      <c r="F7536" s="2">
        <f>Electricity!G7561</f>
        <v>0</v>
      </c>
      <c r="G7536" s="2">
        <f>Electricity!H7561</f>
        <v>0</v>
      </c>
      <c r="H7536" s="2">
        <f>Electricity!I7561</f>
        <v>0</v>
      </c>
      <c r="I7536" s="2">
        <f>Electricity!J7561</f>
        <v>0</v>
      </c>
    </row>
    <row r="7537" spans="2:9" x14ac:dyDescent="0.35">
      <c r="B7537" s="458" t="str">
        <f t="shared" si="118"/>
        <v>11/10/2019 11:00:00 AM</v>
      </c>
      <c r="C7537" s="458">
        <v>43779</v>
      </c>
      <c r="D7537" s="459">
        <v>0.45833333333333337</v>
      </c>
      <c r="E7537" s="2">
        <f>Electricity!F7562</f>
        <v>0</v>
      </c>
      <c r="F7537" s="2">
        <f>Electricity!G7562</f>
        <v>0</v>
      </c>
      <c r="G7537" s="2">
        <f>Electricity!H7562</f>
        <v>0</v>
      </c>
      <c r="H7537" s="2">
        <f>Electricity!I7562</f>
        <v>0</v>
      </c>
      <c r="I7537" s="2">
        <f>Electricity!J7562</f>
        <v>0</v>
      </c>
    </row>
    <row r="7538" spans="2:9" x14ac:dyDescent="0.35">
      <c r="B7538" s="458" t="str">
        <f t="shared" si="118"/>
        <v>11/10/2019 12:00:00 PM</v>
      </c>
      <c r="C7538" s="458">
        <v>43779</v>
      </c>
      <c r="D7538" s="459">
        <v>0.50000000000000011</v>
      </c>
      <c r="E7538" s="2">
        <f>Electricity!F7563</f>
        <v>0</v>
      </c>
      <c r="F7538" s="2">
        <f>Electricity!G7563</f>
        <v>0</v>
      </c>
      <c r="G7538" s="2">
        <f>Electricity!H7563</f>
        <v>0</v>
      </c>
      <c r="H7538" s="2">
        <f>Electricity!I7563</f>
        <v>0</v>
      </c>
      <c r="I7538" s="2">
        <f>Electricity!J7563</f>
        <v>0</v>
      </c>
    </row>
    <row r="7539" spans="2:9" x14ac:dyDescent="0.35">
      <c r="B7539" s="458" t="str">
        <f t="shared" si="118"/>
        <v>11/10/2019 01:00:00 PM</v>
      </c>
      <c r="C7539" s="458">
        <v>43779</v>
      </c>
      <c r="D7539" s="459">
        <v>0.54166666666666674</v>
      </c>
      <c r="E7539" s="2">
        <f>Electricity!F7564</f>
        <v>0</v>
      </c>
      <c r="F7539" s="2">
        <f>Electricity!G7564</f>
        <v>0</v>
      </c>
      <c r="G7539" s="2">
        <f>Electricity!H7564</f>
        <v>0</v>
      </c>
      <c r="H7539" s="2">
        <f>Electricity!I7564</f>
        <v>0</v>
      </c>
      <c r="I7539" s="2">
        <f>Electricity!J7564</f>
        <v>0</v>
      </c>
    </row>
    <row r="7540" spans="2:9" x14ac:dyDescent="0.35">
      <c r="B7540" s="458" t="str">
        <f t="shared" si="118"/>
        <v>11/10/2019 02:00:00 PM</v>
      </c>
      <c r="C7540" s="458">
        <v>43779</v>
      </c>
      <c r="D7540" s="459">
        <v>0.58333333333333337</v>
      </c>
      <c r="E7540" s="2">
        <f>Electricity!F7565</f>
        <v>0</v>
      </c>
      <c r="F7540" s="2">
        <f>Electricity!G7565</f>
        <v>0</v>
      </c>
      <c r="G7540" s="2">
        <f>Electricity!H7565</f>
        <v>0</v>
      </c>
      <c r="H7540" s="2">
        <f>Electricity!I7565</f>
        <v>0</v>
      </c>
      <c r="I7540" s="2">
        <f>Electricity!J7565</f>
        <v>0</v>
      </c>
    </row>
    <row r="7541" spans="2:9" x14ac:dyDescent="0.35">
      <c r="B7541" s="458" t="str">
        <f t="shared" si="118"/>
        <v>11/10/2019 03:00:00 PM</v>
      </c>
      <c r="C7541" s="458">
        <v>43779</v>
      </c>
      <c r="D7541" s="459">
        <v>0.62500000000000011</v>
      </c>
      <c r="E7541" s="2">
        <f>Electricity!F7566</f>
        <v>0</v>
      </c>
      <c r="F7541" s="2">
        <f>Electricity!G7566</f>
        <v>0</v>
      </c>
      <c r="G7541" s="2">
        <f>Electricity!H7566</f>
        <v>0</v>
      </c>
      <c r="H7541" s="2">
        <f>Electricity!I7566</f>
        <v>0</v>
      </c>
      <c r="I7541" s="2">
        <f>Electricity!J7566</f>
        <v>0</v>
      </c>
    </row>
    <row r="7542" spans="2:9" x14ac:dyDescent="0.35">
      <c r="B7542" s="458" t="str">
        <f t="shared" si="118"/>
        <v>11/10/2019 04:00:00 PM</v>
      </c>
      <c r="C7542" s="458">
        <v>43779</v>
      </c>
      <c r="D7542" s="459">
        <v>0.66666666666666674</v>
      </c>
      <c r="E7542" s="2">
        <f>Electricity!F7567</f>
        <v>0</v>
      </c>
      <c r="F7542" s="2">
        <f>Electricity!G7567</f>
        <v>0</v>
      </c>
      <c r="G7542" s="2">
        <f>Electricity!H7567</f>
        <v>0</v>
      </c>
      <c r="H7542" s="2">
        <f>Electricity!I7567</f>
        <v>0</v>
      </c>
      <c r="I7542" s="2">
        <f>Electricity!J7567</f>
        <v>0</v>
      </c>
    </row>
    <row r="7543" spans="2:9" x14ac:dyDescent="0.35">
      <c r="B7543" s="458" t="str">
        <f t="shared" si="118"/>
        <v>11/10/2019 05:00:00 PM</v>
      </c>
      <c r="C7543" s="458">
        <v>43779</v>
      </c>
      <c r="D7543" s="459">
        <v>0.70833333333333337</v>
      </c>
      <c r="E7543" s="2">
        <f>Electricity!F7568</f>
        <v>0</v>
      </c>
      <c r="F7543" s="2">
        <f>Electricity!G7568</f>
        <v>0</v>
      </c>
      <c r="G7543" s="2">
        <f>Electricity!H7568</f>
        <v>0</v>
      </c>
      <c r="H7543" s="2">
        <f>Electricity!I7568</f>
        <v>0</v>
      </c>
      <c r="I7543" s="2">
        <f>Electricity!J7568</f>
        <v>0</v>
      </c>
    </row>
    <row r="7544" spans="2:9" x14ac:dyDescent="0.35">
      <c r="B7544" s="458" t="str">
        <f t="shared" si="118"/>
        <v>11/10/2019 06:00:00 PM</v>
      </c>
      <c r="C7544" s="458">
        <v>43779</v>
      </c>
      <c r="D7544" s="459">
        <v>0.75000000000000011</v>
      </c>
      <c r="E7544" s="2">
        <f>Electricity!F7569</f>
        <v>0</v>
      </c>
      <c r="F7544" s="2">
        <f>Electricity!G7569</f>
        <v>0</v>
      </c>
      <c r="G7544" s="2">
        <f>Electricity!H7569</f>
        <v>0</v>
      </c>
      <c r="H7544" s="2">
        <f>Electricity!I7569</f>
        <v>0</v>
      </c>
      <c r="I7544" s="2">
        <f>Electricity!J7569</f>
        <v>0</v>
      </c>
    </row>
    <row r="7545" spans="2:9" x14ac:dyDescent="0.35">
      <c r="B7545" s="458" t="str">
        <f t="shared" si="118"/>
        <v>11/10/2019 07:00:00 PM</v>
      </c>
      <c r="C7545" s="458">
        <v>43779</v>
      </c>
      <c r="D7545" s="459">
        <v>0.79166666666666674</v>
      </c>
      <c r="E7545" s="2">
        <f>Electricity!F7570</f>
        <v>0</v>
      </c>
      <c r="F7545" s="2">
        <f>Electricity!G7570</f>
        <v>0</v>
      </c>
      <c r="G7545" s="2">
        <f>Electricity!H7570</f>
        <v>0</v>
      </c>
      <c r="H7545" s="2">
        <f>Electricity!I7570</f>
        <v>0</v>
      </c>
      <c r="I7545" s="2">
        <f>Electricity!J7570</f>
        <v>0</v>
      </c>
    </row>
    <row r="7546" spans="2:9" x14ac:dyDescent="0.35">
      <c r="B7546" s="458" t="str">
        <f t="shared" si="118"/>
        <v>11/10/2019 08:00:00 PM</v>
      </c>
      <c r="C7546" s="458">
        <v>43779</v>
      </c>
      <c r="D7546" s="459">
        <v>0.83333333333333337</v>
      </c>
      <c r="E7546" s="2">
        <f>Electricity!F7571</f>
        <v>0</v>
      </c>
      <c r="F7546" s="2">
        <f>Electricity!G7571</f>
        <v>0</v>
      </c>
      <c r="G7546" s="2">
        <f>Electricity!H7571</f>
        <v>0</v>
      </c>
      <c r="H7546" s="2">
        <f>Electricity!I7571</f>
        <v>0</v>
      </c>
      <c r="I7546" s="2">
        <f>Electricity!J7571</f>
        <v>0</v>
      </c>
    </row>
    <row r="7547" spans="2:9" x14ac:dyDescent="0.35">
      <c r="B7547" s="458" t="str">
        <f t="shared" si="118"/>
        <v>11/10/2019 09:00:00 PM</v>
      </c>
      <c r="C7547" s="458">
        <v>43779</v>
      </c>
      <c r="D7547" s="459">
        <v>0.87500000000000011</v>
      </c>
      <c r="E7547" s="2">
        <f>Electricity!F7572</f>
        <v>0</v>
      </c>
      <c r="F7547" s="2">
        <f>Electricity!G7572</f>
        <v>0</v>
      </c>
      <c r="G7547" s="2">
        <f>Electricity!H7572</f>
        <v>0</v>
      </c>
      <c r="H7547" s="2">
        <f>Electricity!I7572</f>
        <v>0</v>
      </c>
      <c r="I7547" s="2">
        <f>Electricity!J7572</f>
        <v>0</v>
      </c>
    </row>
    <row r="7548" spans="2:9" x14ac:dyDescent="0.35">
      <c r="B7548" s="458" t="str">
        <f t="shared" si="118"/>
        <v>11/10/2019 10:00:00 PM</v>
      </c>
      <c r="C7548" s="458">
        <v>43779</v>
      </c>
      <c r="D7548" s="459">
        <v>0.91666666666666674</v>
      </c>
      <c r="E7548" s="2">
        <f>Electricity!F7573</f>
        <v>0</v>
      </c>
      <c r="F7548" s="2">
        <f>Electricity!G7573</f>
        <v>0</v>
      </c>
      <c r="G7548" s="2">
        <f>Electricity!H7573</f>
        <v>0</v>
      </c>
      <c r="H7548" s="2">
        <f>Electricity!I7573</f>
        <v>0</v>
      </c>
      <c r="I7548" s="2">
        <f>Electricity!J7573</f>
        <v>0</v>
      </c>
    </row>
    <row r="7549" spans="2:9" x14ac:dyDescent="0.35">
      <c r="B7549" s="458" t="str">
        <f t="shared" si="118"/>
        <v>11/10/2019 11:00:00 PM</v>
      </c>
      <c r="C7549" s="458">
        <v>43779</v>
      </c>
      <c r="D7549" s="459">
        <v>0.95833333333333337</v>
      </c>
      <c r="E7549" s="2">
        <f>Electricity!F7574</f>
        <v>0</v>
      </c>
      <c r="F7549" s="2">
        <f>Electricity!G7574</f>
        <v>0</v>
      </c>
      <c r="G7549" s="2">
        <f>Electricity!H7574</f>
        <v>0</v>
      </c>
      <c r="H7549" s="2">
        <f>Electricity!I7574</f>
        <v>0</v>
      </c>
      <c r="I7549" s="2">
        <f>Electricity!J7574</f>
        <v>0</v>
      </c>
    </row>
    <row r="7550" spans="2:9" x14ac:dyDescent="0.35">
      <c r="B7550" s="458" t="str">
        <f t="shared" si="118"/>
        <v>11/11/2019 12:00:00 AM</v>
      </c>
      <c r="C7550" s="458">
        <v>43780</v>
      </c>
      <c r="D7550" s="459">
        <v>3.1225022567582528E-17</v>
      </c>
      <c r="E7550" s="2">
        <f>Electricity!F7575</f>
        <v>0</v>
      </c>
      <c r="F7550" s="2">
        <f>Electricity!G7575</f>
        <v>0</v>
      </c>
      <c r="G7550" s="2">
        <f>Electricity!H7575</f>
        <v>0</v>
      </c>
      <c r="H7550" s="2">
        <f>Electricity!I7575</f>
        <v>0</v>
      </c>
      <c r="I7550" s="2">
        <f>Electricity!J7575</f>
        <v>0</v>
      </c>
    </row>
    <row r="7551" spans="2:9" x14ac:dyDescent="0.35">
      <c r="B7551" s="458" t="str">
        <f t="shared" si="118"/>
        <v>11/11/2019 01:00:00 AM</v>
      </c>
      <c r="C7551" s="458">
        <v>43780</v>
      </c>
      <c r="D7551" s="459">
        <v>4.1666666666666699E-2</v>
      </c>
      <c r="E7551" s="2">
        <f>Electricity!F7576</f>
        <v>0</v>
      </c>
      <c r="F7551" s="2">
        <f>Electricity!G7576</f>
        <v>0</v>
      </c>
      <c r="G7551" s="2">
        <f>Electricity!H7576</f>
        <v>0</v>
      </c>
      <c r="H7551" s="2">
        <f>Electricity!I7576</f>
        <v>0</v>
      </c>
      <c r="I7551" s="2">
        <f>Electricity!J7576</f>
        <v>0</v>
      </c>
    </row>
    <row r="7552" spans="2:9" x14ac:dyDescent="0.35">
      <c r="B7552" s="458" t="str">
        <f t="shared" si="118"/>
        <v>11/11/2019 02:00:00 AM</v>
      </c>
      <c r="C7552" s="458">
        <v>43780</v>
      </c>
      <c r="D7552" s="459">
        <v>8.333333333333337E-2</v>
      </c>
      <c r="E7552" s="2">
        <f>Electricity!F7577</f>
        <v>0</v>
      </c>
      <c r="F7552" s="2">
        <f>Electricity!G7577</f>
        <v>0</v>
      </c>
      <c r="G7552" s="2">
        <f>Electricity!H7577</f>
        <v>0</v>
      </c>
      <c r="H7552" s="2">
        <f>Electricity!I7577</f>
        <v>0</v>
      </c>
      <c r="I7552" s="2">
        <f>Electricity!J7577</f>
        <v>0</v>
      </c>
    </row>
    <row r="7553" spans="2:9" x14ac:dyDescent="0.35">
      <c r="B7553" s="458" t="str">
        <f t="shared" si="118"/>
        <v>11/11/2019 03:00:00 AM</v>
      </c>
      <c r="C7553" s="458">
        <v>43780</v>
      </c>
      <c r="D7553" s="459">
        <v>0.12500000000000006</v>
      </c>
      <c r="E7553" s="2">
        <f>Electricity!F7578</f>
        <v>0</v>
      </c>
      <c r="F7553" s="2">
        <f>Electricity!G7578</f>
        <v>0</v>
      </c>
      <c r="G7553" s="2">
        <f>Electricity!H7578</f>
        <v>0</v>
      </c>
      <c r="H7553" s="2">
        <f>Electricity!I7578</f>
        <v>0</v>
      </c>
      <c r="I7553" s="2">
        <f>Electricity!J7578</f>
        <v>0</v>
      </c>
    </row>
    <row r="7554" spans="2:9" x14ac:dyDescent="0.35">
      <c r="B7554" s="458" t="str">
        <f t="shared" si="118"/>
        <v>11/11/2019 04:00:00 AM</v>
      </c>
      <c r="C7554" s="458">
        <v>43780</v>
      </c>
      <c r="D7554" s="459">
        <v>0.16666666666666669</v>
      </c>
      <c r="E7554" s="2">
        <f>Electricity!F7579</f>
        <v>0</v>
      </c>
      <c r="F7554" s="2">
        <f>Electricity!G7579</f>
        <v>0</v>
      </c>
      <c r="G7554" s="2">
        <f>Electricity!H7579</f>
        <v>0</v>
      </c>
      <c r="H7554" s="2">
        <f>Electricity!I7579</f>
        <v>0</v>
      </c>
      <c r="I7554" s="2">
        <f>Electricity!J7579</f>
        <v>0</v>
      </c>
    </row>
    <row r="7555" spans="2:9" x14ac:dyDescent="0.35">
      <c r="B7555" s="458" t="str">
        <f t="shared" si="118"/>
        <v>11/11/2019 05:00:00 AM</v>
      </c>
      <c r="C7555" s="458">
        <v>43780</v>
      </c>
      <c r="D7555" s="459">
        <v>0.20833333333333337</v>
      </c>
      <c r="E7555" s="2">
        <f>Electricity!F7580</f>
        <v>0</v>
      </c>
      <c r="F7555" s="2">
        <f>Electricity!G7580</f>
        <v>0</v>
      </c>
      <c r="G7555" s="2">
        <f>Electricity!H7580</f>
        <v>0</v>
      </c>
      <c r="H7555" s="2">
        <f>Electricity!I7580</f>
        <v>0</v>
      </c>
      <c r="I7555" s="2">
        <f>Electricity!J7580</f>
        <v>0</v>
      </c>
    </row>
    <row r="7556" spans="2:9" x14ac:dyDescent="0.35">
      <c r="B7556" s="458" t="str">
        <f t="shared" si="118"/>
        <v>11/11/2019 06:00:00 AM</v>
      </c>
      <c r="C7556" s="458">
        <v>43780</v>
      </c>
      <c r="D7556" s="459">
        <v>0.25</v>
      </c>
      <c r="E7556" s="2">
        <f>Electricity!F7581</f>
        <v>0</v>
      </c>
      <c r="F7556" s="2">
        <f>Electricity!G7581</f>
        <v>0</v>
      </c>
      <c r="G7556" s="2">
        <f>Electricity!H7581</f>
        <v>0</v>
      </c>
      <c r="H7556" s="2">
        <f>Electricity!I7581</f>
        <v>0</v>
      </c>
      <c r="I7556" s="2">
        <f>Electricity!J7581</f>
        <v>0</v>
      </c>
    </row>
    <row r="7557" spans="2:9" x14ac:dyDescent="0.35">
      <c r="B7557" s="458" t="str">
        <f t="shared" si="118"/>
        <v>11/11/2019 07:00:00 AM</v>
      </c>
      <c r="C7557" s="458">
        <v>43780</v>
      </c>
      <c r="D7557" s="459">
        <v>0.29166666666666669</v>
      </c>
      <c r="E7557" s="2">
        <f>Electricity!F7582</f>
        <v>0</v>
      </c>
      <c r="F7557" s="2">
        <f>Electricity!G7582</f>
        <v>0</v>
      </c>
      <c r="G7557" s="2">
        <f>Electricity!H7582</f>
        <v>0</v>
      </c>
      <c r="H7557" s="2">
        <f>Electricity!I7582</f>
        <v>0</v>
      </c>
      <c r="I7557" s="2">
        <f>Electricity!J7582</f>
        <v>0</v>
      </c>
    </row>
    <row r="7558" spans="2:9" x14ac:dyDescent="0.35">
      <c r="B7558" s="458" t="str">
        <f t="shared" si="118"/>
        <v>11/11/2019 08:00:00 AM</v>
      </c>
      <c r="C7558" s="458">
        <v>43780</v>
      </c>
      <c r="D7558" s="459">
        <v>0.33333333333333337</v>
      </c>
      <c r="E7558" s="2">
        <f>Electricity!F7583</f>
        <v>0</v>
      </c>
      <c r="F7558" s="2">
        <f>Electricity!G7583</f>
        <v>0</v>
      </c>
      <c r="G7558" s="2">
        <f>Electricity!H7583</f>
        <v>0</v>
      </c>
      <c r="H7558" s="2">
        <f>Electricity!I7583</f>
        <v>0</v>
      </c>
      <c r="I7558" s="2">
        <f>Electricity!J7583</f>
        <v>0</v>
      </c>
    </row>
    <row r="7559" spans="2:9" x14ac:dyDescent="0.35">
      <c r="B7559" s="458" t="str">
        <f t="shared" si="118"/>
        <v>11/11/2019 09:00:00 AM</v>
      </c>
      <c r="C7559" s="458">
        <v>43780</v>
      </c>
      <c r="D7559" s="459">
        <v>0.375</v>
      </c>
      <c r="E7559" s="2">
        <f>Electricity!F7584</f>
        <v>0</v>
      </c>
      <c r="F7559" s="2">
        <f>Electricity!G7584</f>
        <v>0</v>
      </c>
      <c r="G7559" s="2">
        <f>Electricity!H7584</f>
        <v>0</v>
      </c>
      <c r="H7559" s="2">
        <f>Electricity!I7584</f>
        <v>0</v>
      </c>
      <c r="I7559" s="2">
        <f>Electricity!J7584</f>
        <v>0</v>
      </c>
    </row>
    <row r="7560" spans="2:9" x14ac:dyDescent="0.35">
      <c r="B7560" s="458" t="str">
        <f t="shared" si="118"/>
        <v>11/11/2019 10:00:00 AM</v>
      </c>
      <c r="C7560" s="458">
        <v>43780</v>
      </c>
      <c r="D7560" s="459">
        <v>0.41666666666666669</v>
      </c>
      <c r="E7560" s="2">
        <f>Electricity!F7585</f>
        <v>0</v>
      </c>
      <c r="F7560" s="2">
        <f>Electricity!G7585</f>
        <v>0</v>
      </c>
      <c r="G7560" s="2">
        <f>Electricity!H7585</f>
        <v>0</v>
      </c>
      <c r="H7560" s="2">
        <f>Electricity!I7585</f>
        <v>0</v>
      </c>
      <c r="I7560" s="2">
        <f>Electricity!J7585</f>
        <v>0</v>
      </c>
    </row>
    <row r="7561" spans="2:9" x14ac:dyDescent="0.35">
      <c r="B7561" s="458" t="str">
        <f t="shared" si="118"/>
        <v>11/11/2019 11:00:00 AM</v>
      </c>
      <c r="C7561" s="458">
        <v>43780</v>
      </c>
      <c r="D7561" s="459">
        <v>0.45833333333333337</v>
      </c>
      <c r="E7561" s="2">
        <f>Electricity!F7586</f>
        <v>0</v>
      </c>
      <c r="F7561" s="2">
        <f>Electricity!G7586</f>
        <v>0</v>
      </c>
      <c r="G7561" s="2">
        <f>Electricity!H7586</f>
        <v>0</v>
      </c>
      <c r="H7561" s="2">
        <f>Electricity!I7586</f>
        <v>0</v>
      </c>
      <c r="I7561" s="2">
        <f>Electricity!J7586</f>
        <v>0</v>
      </c>
    </row>
    <row r="7562" spans="2:9" x14ac:dyDescent="0.35">
      <c r="B7562" s="458" t="str">
        <f t="shared" si="118"/>
        <v>11/11/2019 12:00:00 PM</v>
      </c>
      <c r="C7562" s="458">
        <v>43780</v>
      </c>
      <c r="D7562" s="459">
        <v>0.50000000000000011</v>
      </c>
      <c r="E7562" s="2">
        <f>Electricity!F7587</f>
        <v>0</v>
      </c>
      <c r="F7562" s="2">
        <f>Electricity!G7587</f>
        <v>0</v>
      </c>
      <c r="G7562" s="2">
        <f>Electricity!H7587</f>
        <v>0</v>
      </c>
      <c r="H7562" s="2">
        <f>Electricity!I7587</f>
        <v>0</v>
      </c>
      <c r="I7562" s="2">
        <f>Electricity!J7587</f>
        <v>0</v>
      </c>
    </row>
    <row r="7563" spans="2:9" x14ac:dyDescent="0.35">
      <c r="B7563" s="458" t="str">
        <f t="shared" si="118"/>
        <v>11/11/2019 01:00:00 PM</v>
      </c>
      <c r="C7563" s="458">
        <v>43780</v>
      </c>
      <c r="D7563" s="459">
        <v>0.54166666666666674</v>
      </c>
      <c r="E7563" s="2">
        <f>Electricity!F7588</f>
        <v>0</v>
      </c>
      <c r="F7563" s="2">
        <f>Electricity!G7588</f>
        <v>0</v>
      </c>
      <c r="G7563" s="2">
        <f>Electricity!H7588</f>
        <v>0</v>
      </c>
      <c r="H7563" s="2">
        <f>Electricity!I7588</f>
        <v>0</v>
      </c>
      <c r="I7563" s="2">
        <f>Electricity!J7588</f>
        <v>0</v>
      </c>
    </row>
    <row r="7564" spans="2:9" x14ac:dyDescent="0.35">
      <c r="B7564" s="458" t="str">
        <f t="shared" si="118"/>
        <v>11/11/2019 02:00:00 PM</v>
      </c>
      <c r="C7564" s="458">
        <v>43780</v>
      </c>
      <c r="D7564" s="459">
        <v>0.58333333333333337</v>
      </c>
      <c r="E7564" s="2">
        <f>Electricity!F7589</f>
        <v>0</v>
      </c>
      <c r="F7564" s="2">
        <f>Electricity!G7589</f>
        <v>0</v>
      </c>
      <c r="G7564" s="2">
        <f>Electricity!H7589</f>
        <v>0</v>
      </c>
      <c r="H7564" s="2">
        <f>Electricity!I7589</f>
        <v>0</v>
      </c>
      <c r="I7564" s="2">
        <f>Electricity!J7589</f>
        <v>0</v>
      </c>
    </row>
    <row r="7565" spans="2:9" x14ac:dyDescent="0.35">
      <c r="B7565" s="458" t="str">
        <f t="shared" si="118"/>
        <v>11/11/2019 03:00:00 PM</v>
      </c>
      <c r="C7565" s="458">
        <v>43780</v>
      </c>
      <c r="D7565" s="459">
        <v>0.62500000000000011</v>
      </c>
      <c r="E7565" s="2">
        <f>Electricity!F7590</f>
        <v>0</v>
      </c>
      <c r="F7565" s="2">
        <f>Electricity!G7590</f>
        <v>0</v>
      </c>
      <c r="G7565" s="2">
        <f>Electricity!H7590</f>
        <v>0</v>
      </c>
      <c r="H7565" s="2">
        <f>Electricity!I7590</f>
        <v>0</v>
      </c>
      <c r="I7565" s="2">
        <f>Electricity!J7590</f>
        <v>0</v>
      </c>
    </row>
    <row r="7566" spans="2:9" x14ac:dyDescent="0.35">
      <c r="B7566" s="458" t="str">
        <f t="shared" si="118"/>
        <v>11/11/2019 04:00:00 PM</v>
      </c>
      <c r="C7566" s="458">
        <v>43780</v>
      </c>
      <c r="D7566" s="459">
        <v>0.66666666666666674</v>
      </c>
      <c r="E7566" s="2">
        <f>Electricity!F7591</f>
        <v>0</v>
      </c>
      <c r="F7566" s="2">
        <f>Electricity!G7591</f>
        <v>0</v>
      </c>
      <c r="G7566" s="2">
        <f>Electricity!H7591</f>
        <v>0</v>
      </c>
      <c r="H7566" s="2">
        <f>Electricity!I7591</f>
        <v>0</v>
      </c>
      <c r="I7566" s="2">
        <f>Electricity!J7591</f>
        <v>0</v>
      </c>
    </row>
    <row r="7567" spans="2:9" x14ac:dyDescent="0.35">
      <c r="B7567" s="458" t="str">
        <f t="shared" ref="B7567:B7630" si="119">CONCATENATE(TEXT(C7567,"mm/dd/yyyy")," ",TEXT(D7567,"hh:mm:ss AM/PM"))</f>
        <v>11/11/2019 05:00:00 PM</v>
      </c>
      <c r="C7567" s="458">
        <v>43780</v>
      </c>
      <c r="D7567" s="459">
        <v>0.70833333333333337</v>
      </c>
      <c r="E7567" s="2">
        <f>Electricity!F7592</f>
        <v>0</v>
      </c>
      <c r="F7567" s="2">
        <f>Electricity!G7592</f>
        <v>0</v>
      </c>
      <c r="G7567" s="2">
        <f>Electricity!H7592</f>
        <v>0</v>
      </c>
      <c r="H7567" s="2">
        <f>Electricity!I7592</f>
        <v>0</v>
      </c>
      <c r="I7567" s="2">
        <f>Electricity!J7592</f>
        <v>0</v>
      </c>
    </row>
    <row r="7568" spans="2:9" x14ac:dyDescent="0.35">
      <c r="B7568" s="458" t="str">
        <f t="shared" si="119"/>
        <v>11/11/2019 06:00:00 PM</v>
      </c>
      <c r="C7568" s="458">
        <v>43780</v>
      </c>
      <c r="D7568" s="459">
        <v>0.75000000000000011</v>
      </c>
      <c r="E7568" s="2">
        <f>Electricity!F7593</f>
        <v>0</v>
      </c>
      <c r="F7568" s="2">
        <f>Electricity!G7593</f>
        <v>0</v>
      </c>
      <c r="G7568" s="2">
        <f>Electricity!H7593</f>
        <v>0</v>
      </c>
      <c r="H7568" s="2">
        <f>Electricity!I7593</f>
        <v>0</v>
      </c>
      <c r="I7568" s="2">
        <f>Electricity!J7593</f>
        <v>0</v>
      </c>
    </row>
    <row r="7569" spans="2:9" x14ac:dyDescent="0.35">
      <c r="B7569" s="458" t="str">
        <f t="shared" si="119"/>
        <v>11/11/2019 07:00:00 PM</v>
      </c>
      <c r="C7569" s="458">
        <v>43780</v>
      </c>
      <c r="D7569" s="459">
        <v>0.79166666666666674</v>
      </c>
      <c r="E7569" s="2">
        <f>Electricity!F7594</f>
        <v>0</v>
      </c>
      <c r="F7569" s="2">
        <f>Electricity!G7594</f>
        <v>0</v>
      </c>
      <c r="G7569" s="2">
        <f>Electricity!H7594</f>
        <v>0</v>
      </c>
      <c r="H7569" s="2">
        <f>Electricity!I7594</f>
        <v>0</v>
      </c>
      <c r="I7569" s="2">
        <f>Electricity!J7594</f>
        <v>0</v>
      </c>
    </row>
    <row r="7570" spans="2:9" x14ac:dyDescent="0.35">
      <c r="B7570" s="458" t="str">
        <f t="shared" si="119"/>
        <v>11/11/2019 08:00:00 PM</v>
      </c>
      <c r="C7570" s="458">
        <v>43780</v>
      </c>
      <c r="D7570" s="459">
        <v>0.83333333333333337</v>
      </c>
      <c r="E7570" s="2">
        <f>Electricity!F7595</f>
        <v>0</v>
      </c>
      <c r="F7570" s="2">
        <f>Electricity!G7595</f>
        <v>0</v>
      </c>
      <c r="G7570" s="2">
        <f>Electricity!H7595</f>
        <v>0</v>
      </c>
      <c r="H7570" s="2">
        <f>Electricity!I7595</f>
        <v>0</v>
      </c>
      <c r="I7570" s="2">
        <f>Electricity!J7595</f>
        <v>0</v>
      </c>
    </row>
    <row r="7571" spans="2:9" x14ac:dyDescent="0.35">
      <c r="B7571" s="458" t="str">
        <f t="shared" si="119"/>
        <v>11/11/2019 09:00:00 PM</v>
      </c>
      <c r="C7571" s="458">
        <v>43780</v>
      </c>
      <c r="D7571" s="459">
        <v>0.87500000000000011</v>
      </c>
      <c r="E7571" s="2">
        <f>Electricity!F7596</f>
        <v>0</v>
      </c>
      <c r="F7571" s="2">
        <f>Electricity!G7596</f>
        <v>0</v>
      </c>
      <c r="G7571" s="2">
        <f>Electricity!H7596</f>
        <v>0</v>
      </c>
      <c r="H7571" s="2">
        <f>Electricity!I7596</f>
        <v>0</v>
      </c>
      <c r="I7571" s="2">
        <f>Electricity!J7596</f>
        <v>0</v>
      </c>
    </row>
    <row r="7572" spans="2:9" x14ac:dyDescent="0.35">
      <c r="B7572" s="458" t="str">
        <f t="shared" si="119"/>
        <v>11/11/2019 10:00:00 PM</v>
      </c>
      <c r="C7572" s="458">
        <v>43780</v>
      </c>
      <c r="D7572" s="459">
        <v>0.91666666666666674</v>
      </c>
      <c r="E7572" s="2">
        <f>Electricity!F7597</f>
        <v>0</v>
      </c>
      <c r="F7572" s="2">
        <f>Electricity!G7597</f>
        <v>0</v>
      </c>
      <c r="G7572" s="2">
        <f>Electricity!H7597</f>
        <v>0</v>
      </c>
      <c r="H7572" s="2">
        <f>Electricity!I7597</f>
        <v>0</v>
      </c>
      <c r="I7572" s="2">
        <f>Electricity!J7597</f>
        <v>0</v>
      </c>
    </row>
    <row r="7573" spans="2:9" x14ac:dyDescent="0.35">
      <c r="B7573" s="458" t="str">
        <f t="shared" si="119"/>
        <v>11/11/2019 11:00:00 PM</v>
      </c>
      <c r="C7573" s="458">
        <v>43780</v>
      </c>
      <c r="D7573" s="459">
        <v>0.95833333333333337</v>
      </c>
      <c r="E7573" s="2">
        <f>Electricity!F7598</f>
        <v>0</v>
      </c>
      <c r="F7573" s="2">
        <f>Electricity!G7598</f>
        <v>0</v>
      </c>
      <c r="G7573" s="2">
        <f>Electricity!H7598</f>
        <v>0</v>
      </c>
      <c r="H7573" s="2">
        <f>Electricity!I7598</f>
        <v>0</v>
      </c>
      <c r="I7573" s="2">
        <f>Electricity!J7598</f>
        <v>0</v>
      </c>
    </row>
    <row r="7574" spans="2:9" x14ac:dyDescent="0.35">
      <c r="B7574" s="458" t="str">
        <f t="shared" si="119"/>
        <v>11/12/2019 12:00:00 AM</v>
      </c>
      <c r="C7574" s="458">
        <v>43781</v>
      </c>
      <c r="D7574" s="459">
        <v>3.1225022567582528E-17</v>
      </c>
      <c r="E7574" s="2">
        <f>Electricity!F7599</f>
        <v>0</v>
      </c>
      <c r="F7574" s="2">
        <f>Electricity!G7599</f>
        <v>0</v>
      </c>
      <c r="G7574" s="2">
        <f>Electricity!H7599</f>
        <v>0</v>
      </c>
      <c r="H7574" s="2">
        <f>Electricity!I7599</f>
        <v>0</v>
      </c>
      <c r="I7574" s="2">
        <f>Electricity!J7599</f>
        <v>0</v>
      </c>
    </row>
    <row r="7575" spans="2:9" x14ac:dyDescent="0.35">
      <c r="B7575" s="458" t="str">
        <f t="shared" si="119"/>
        <v>11/12/2019 01:00:00 AM</v>
      </c>
      <c r="C7575" s="458">
        <v>43781</v>
      </c>
      <c r="D7575" s="459">
        <v>4.1666666666666699E-2</v>
      </c>
      <c r="E7575" s="2">
        <f>Electricity!F7600</f>
        <v>0</v>
      </c>
      <c r="F7575" s="2">
        <f>Electricity!G7600</f>
        <v>0</v>
      </c>
      <c r="G7575" s="2">
        <f>Electricity!H7600</f>
        <v>0</v>
      </c>
      <c r="H7575" s="2">
        <f>Electricity!I7600</f>
        <v>0</v>
      </c>
      <c r="I7575" s="2">
        <f>Electricity!J7600</f>
        <v>0</v>
      </c>
    </row>
    <row r="7576" spans="2:9" x14ac:dyDescent="0.35">
      <c r="B7576" s="458" t="str">
        <f t="shared" si="119"/>
        <v>11/12/2019 02:00:00 AM</v>
      </c>
      <c r="C7576" s="458">
        <v>43781</v>
      </c>
      <c r="D7576" s="459">
        <v>8.333333333333337E-2</v>
      </c>
      <c r="E7576" s="2">
        <f>Electricity!F7601</f>
        <v>0</v>
      </c>
      <c r="F7576" s="2">
        <f>Electricity!G7601</f>
        <v>0</v>
      </c>
      <c r="G7576" s="2">
        <f>Electricity!H7601</f>
        <v>0</v>
      </c>
      <c r="H7576" s="2">
        <f>Electricity!I7601</f>
        <v>0</v>
      </c>
      <c r="I7576" s="2">
        <f>Electricity!J7601</f>
        <v>0</v>
      </c>
    </row>
    <row r="7577" spans="2:9" x14ac:dyDescent="0.35">
      <c r="B7577" s="458" t="str">
        <f t="shared" si="119"/>
        <v>11/12/2019 03:00:00 AM</v>
      </c>
      <c r="C7577" s="458">
        <v>43781</v>
      </c>
      <c r="D7577" s="459">
        <v>0.12500000000000006</v>
      </c>
      <c r="E7577" s="2">
        <f>Electricity!F7602</f>
        <v>0</v>
      </c>
      <c r="F7577" s="2">
        <f>Electricity!G7602</f>
        <v>0</v>
      </c>
      <c r="G7577" s="2">
        <f>Electricity!H7602</f>
        <v>0</v>
      </c>
      <c r="H7577" s="2">
        <f>Electricity!I7602</f>
        <v>0</v>
      </c>
      <c r="I7577" s="2">
        <f>Electricity!J7602</f>
        <v>0</v>
      </c>
    </row>
    <row r="7578" spans="2:9" x14ac:dyDescent="0.35">
      <c r="B7578" s="458" t="str">
        <f t="shared" si="119"/>
        <v>11/12/2019 04:00:00 AM</v>
      </c>
      <c r="C7578" s="458">
        <v>43781</v>
      </c>
      <c r="D7578" s="459">
        <v>0.16666666666666669</v>
      </c>
      <c r="E7578" s="2">
        <f>Electricity!F7603</f>
        <v>0</v>
      </c>
      <c r="F7578" s="2">
        <f>Electricity!G7603</f>
        <v>0</v>
      </c>
      <c r="G7578" s="2">
        <f>Electricity!H7603</f>
        <v>0</v>
      </c>
      <c r="H7578" s="2">
        <f>Electricity!I7603</f>
        <v>0</v>
      </c>
      <c r="I7578" s="2">
        <f>Electricity!J7603</f>
        <v>0</v>
      </c>
    </row>
    <row r="7579" spans="2:9" x14ac:dyDescent="0.35">
      <c r="B7579" s="458" t="str">
        <f t="shared" si="119"/>
        <v>11/12/2019 05:00:00 AM</v>
      </c>
      <c r="C7579" s="458">
        <v>43781</v>
      </c>
      <c r="D7579" s="459">
        <v>0.20833333333333337</v>
      </c>
      <c r="E7579" s="2">
        <f>Electricity!F7604</f>
        <v>0</v>
      </c>
      <c r="F7579" s="2">
        <f>Electricity!G7604</f>
        <v>0</v>
      </c>
      <c r="G7579" s="2">
        <f>Electricity!H7604</f>
        <v>0</v>
      </c>
      <c r="H7579" s="2">
        <f>Electricity!I7604</f>
        <v>0</v>
      </c>
      <c r="I7579" s="2">
        <f>Electricity!J7604</f>
        <v>0</v>
      </c>
    </row>
    <row r="7580" spans="2:9" x14ac:dyDescent="0.35">
      <c r="B7580" s="458" t="str">
        <f t="shared" si="119"/>
        <v>11/12/2019 06:00:00 AM</v>
      </c>
      <c r="C7580" s="458">
        <v>43781</v>
      </c>
      <c r="D7580" s="459">
        <v>0.25</v>
      </c>
      <c r="E7580" s="2">
        <f>Electricity!F7605</f>
        <v>0</v>
      </c>
      <c r="F7580" s="2">
        <f>Electricity!G7605</f>
        <v>0</v>
      </c>
      <c r="G7580" s="2">
        <f>Electricity!H7605</f>
        <v>0</v>
      </c>
      <c r="H7580" s="2">
        <f>Electricity!I7605</f>
        <v>0</v>
      </c>
      <c r="I7580" s="2">
        <f>Electricity!J7605</f>
        <v>0</v>
      </c>
    </row>
    <row r="7581" spans="2:9" x14ac:dyDescent="0.35">
      <c r="B7581" s="458" t="str">
        <f t="shared" si="119"/>
        <v>11/12/2019 07:00:00 AM</v>
      </c>
      <c r="C7581" s="458">
        <v>43781</v>
      </c>
      <c r="D7581" s="459">
        <v>0.29166666666666669</v>
      </c>
      <c r="E7581" s="2">
        <f>Electricity!F7606</f>
        <v>0</v>
      </c>
      <c r="F7581" s="2">
        <f>Electricity!G7606</f>
        <v>0</v>
      </c>
      <c r="G7581" s="2">
        <f>Electricity!H7606</f>
        <v>0</v>
      </c>
      <c r="H7581" s="2">
        <f>Electricity!I7606</f>
        <v>0</v>
      </c>
      <c r="I7581" s="2">
        <f>Electricity!J7606</f>
        <v>0</v>
      </c>
    </row>
    <row r="7582" spans="2:9" x14ac:dyDescent="0.35">
      <c r="B7582" s="458" t="str">
        <f t="shared" si="119"/>
        <v>11/12/2019 08:00:00 AM</v>
      </c>
      <c r="C7582" s="458">
        <v>43781</v>
      </c>
      <c r="D7582" s="459">
        <v>0.33333333333333337</v>
      </c>
      <c r="E7582" s="2">
        <f>Electricity!F7607</f>
        <v>0</v>
      </c>
      <c r="F7582" s="2">
        <f>Electricity!G7607</f>
        <v>0</v>
      </c>
      <c r="G7582" s="2">
        <f>Electricity!H7607</f>
        <v>0</v>
      </c>
      <c r="H7582" s="2">
        <f>Electricity!I7607</f>
        <v>0</v>
      </c>
      <c r="I7582" s="2">
        <f>Electricity!J7607</f>
        <v>0</v>
      </c>
    </row>
    <row r="7583" spans="2:9" x14ac:dyDescent="0.35">
      <c r="B7583" s="458" t="str">
        <f t="shared" si="119"/>
        <v>11/12/2019 09:00:00 AM</v>
      </c>
      <c r="C7583" s="458">
        <v>43781</v>
      </c>
      <c r="D7583" s="459">
        <v>0.375</v>
      </c>
      <c r="E7583" s="2">
        <f>Electricity!F7608</f>
        <v>0</v>
      </c>
      <c r="F7583" s="2">
        <f>Electricity!G7608</f>
        <v>0</v>
      </c>
      <c r="G7583" s="2">
        <f>Electricity!H7608</f>
        <v>0</v>
      </c>
      <c r="H7583" s="2">
        <f>Electricity!I7608</f>
        <v>0</v>
      </c>
      <c r="I7583" s="2">
        <f>Electricity!J7608</f>
        <v>0</v>
      </c>
    </row>
    <row r="7584" spans="2:9" x14ac:dyDescent="0.35">
      <c r="B7584" s="458" t="str">
        <f t="shared" si="119"/>
        <v>11/12/2019 10:00:00 AM</v>
      </c>
      <c r="C7584" s="458">
        <v>43781</v>
      </c>
      <c r="D7584" s="459">
        <v>0.41666666666666669</v>
      </c>
      <c r="E7584" s="2">
        <f>Electricity!F7609</f>
        <v>0</v>
      </c>
      <c r="F7584" s="2">
        <f>Electricity!G7609</f>
        <v>0</v>
      </c>
      <c r="G7584" s="2">
        <f>Electricity!H7609</f>
        <v>0</v>
      </c>
      <c r="H7584" s="2">
        <f>Electricity!I7609</f>
        <v>0</v>
      </c>
      <c r="I7584" s="2">
        <f>Electricity!J7609</f>
        <v>0</v>
      </c>
    </row>
    <row r="7585" spans="2:9" x14ac:dyDescent="0.35">
      <c r="B7585" s="458" t="str">
        <f t="shared" si="119"/>
        <v>11/12/2019 11:00:00 AM</v>
      </c>
      <c r="C7585" s="458">
        <v>43781</v>
      </c>
      <c r="D7585" s="459">
        <v>0.45833333333333337</v>
      </c>
      <c r="E7585" s="2">
        <f>Electricity!F7610</f>
        <v>0</v>
      </c>
      <c r="F7585" s="2">
        <f>Electricity!G7610</f>
        <v>0</v>
      </c>
      <c r="G7585" s="2">
        <f>Electricity!H7610</f>
        <v>0</v>
      </c>
      <c r="H7585" s="2">
        <f>Electricity!I7610</f>
        <v>0</v>
      </c>
      <c r="I7585" s="2">
        <f>Electricity!J7610</f>
        <v>0</v>
      </c>
    </row>
    <row r="7586" spans="2:9" x14ac:dyDescent="0.35">
      <c r="B7586" s="458" t="str">
        <f t="shared" si="119"/>
        <v>11/12/2019 12:00:00 PM</v>
      </c>
      <c r="C7586" s="458">
        <v>43781</v>
      </c>
      <c r="D7586" s="459">
        <v>0.50000000000000011</v>
      </c>
      <c r="E7586" s="2">
        <f>Electricity!F7611</f>
        <v>0</v>
      </c>
      <c r="F7586" s="2">
        <f>Electricity!G7611</f>
        <v>0</v>
      </c>
      <c r="G7586" s="2">
        <f>Electricity!H7611</f>
        <v>0</v>
      </c>
      <c r="H7586" s="2">
        <f>Electricity!I7611</f>
        <v>0</v>
      </c>
      <c r="I7586" s="2">
        <f>Electricity!J7611</f>
        <v>0</v>
      </c>
    </row>
    <row r="7587" spans="2:9" x14ac:dyDescent="0.35">
      <c r="B7587" s="458" t="str">
        <f t="shared" si="119"/>
        <v>11/12/2019 01:00:00 PM</v>
      </c>
      <c r="C7587" s="458">
        <v>43781</v>
      </c>
      <c r="D7587" s="459">
        <v>0.54166666666666674</v>
      </c>
      <c r="E7587" s="2">
        <f>Electricity!F7612</f>
        <v>0</v>
      </c>
      <c r="F7587" s="2">
        <f>Electricity!G7612</f>
        <v>0</v>
      </c>
      <c r="G7587" s="2">
        <f>Electricity!H7612</f>
        <v>0</v>
      </c>
      <c r="H7587" s="2">
        <f>Electricity!I7612</f>
        <v>0</v>
      </c>
      <c r="I7587" s="2">
        <f>Electricity!J7612</f>
        <v>0</v>
      </c>
    </row>
    <row r="7588" spans="2:9" x14ac:dyDescent="0.35">
      <c r="B7588" s="458" t="str">
        <f t="shared" si="119"/>
        <v>11/12/2019 02:00:00 PM</v>
      </c>
      <c r="C7588" s="458">
        <v>43781</v>
      </c>
      <c r="D7588" s="459">
        <v>0.58333333333333337</v>
      </c>
      <c r="E7588" s="2">
        <f>Electricity!F7613</f>
        <v>0</v>
      </c>
      <c r="F7588" s="2">
        <f>Electricity!G7613</f>
        <v>0</v>
      </c>
      <c r="G7588" s="2">
        <f>Electricity!H7613</f>
        <v>0</v>
      </c>
      <c r="H7588" s="2">
        <f>Electricity!I7613</f>
        <v>0</v>
      </c>
      <c r="I7588" s="2">
        <f>Electricity!J7613</f>
        <v>0</v>
      </c>
    </row>
    <row r="7589" spans="2:9" x14ac:dyDescent="0.35">
      <c r="B7589" s="458" t="str">
        <f t="shared" si="119"/>
        <v>11/12/2019 03:00:00 PM</v>
      </c>
      <c r="C7589" s="458">
        <v>43781</v>
      </c>
      <c r="D7589" s="459">
        <v>0.62500000000000011</v>
      </c>
      <c r="E7589" s="2">
        <f>Electricity!F7614</f>
        <v>0</v>
      </c>
      <c r="F7589" s="2">
        <f>Electricity!G7614</f>
        <v>0</v>
      </c>
      <c r="G7589" s="2">
        <f>Electricity!H7614</f>
        <v>0</v>
      </c>
      <c r="H7589" s="2">
        <f>Electricity!I7614</f>
        <v>0</v>
      </c>
      <c r="I7589" s="2">
        <f>Electricity!J7614</f>
        <v>0</v>
      </c>
    </row>
    <row r="7590" spans="2:9" x14ac:dyDescent="0.35">
      <c r="B7590" s="458" t="str">
        <f t="shared" si="119"/>
        <v>11/12/2019 04:00:00 PM</v>
      </c>
      <c r="C7590" s="458">
        <v>43781</v>
      </c>
      <c r="D7590" s="459">
        <v>0.66666666666666674</v>
      </c>
      <c r="E7590" s="2">
        <f>Electricity!F7615</f>
        <v>0</v>
      </c>
      <c r="F7590" s="2">
        <f>Electricity!G7615</f>
        <v>0</v>
      </c>
      <c r="G7590" s="2">
        <f>Electricity!H7615</f>
        <v>0</v>
      </c>
      <c r="H7590" s="2">
        <f>Electricity!I7615</f>
        <v>0</v>
      </c>
      <c r="I7590" s="2">
        <f>Electricity!J7615</f>
        <v>0</v>
      </c>
    </row>
    <row r="7591" spans="2:9" x14ac:dyDescent="0.35">
      <c r="B7591" s="458" t="str">
        <f t="shared" si="119"/>
        <v>11/12/2019 05:00:00 PM</v>
      </c>
      <c r="C7591" s="458">
        <v>43781</v>
      </c>
      <c r="D7591" s="459">
        <v>0.70833333333333337</v>
      </c>
      <c r="E7591" s="2">
        <f>Electricity!F7616</f>
        <v>0</v>
      </c>
      <c r="F7591" s="2">
        <f>Electricity!G7616</f>
        <v>0</v>
      </c>
      <c r="G7591" s="2">
        <f>Electricity!H7616</f>
        <v>0</v>
      </c>
      <c r="H7591" s="2">
        <f>Electricity!I7616</f>
        <v>0</v>
      </c>
      <c r="I7591" s="2">
        <f>Electricity!J7616</f>
        <v>0</v>
      </c>
    </row>
    <row r="7592" spans="2:9" x14ac:dyDescent="0.35">
      <c r="B7592" s="458" t="str">
        <f t="shared" si="119"/>
        <v>11/12/2019 06:00:00 PM</v>
      </c>
      <c r="C7592" s="458">
        <v>43781</v>
      </c>
      <c r="D7592" s="459">
        <v>0.75000000000000011</v>
      </c>
      <c r="E7592" s="2">
        <f>Electricity!F7617</f>
        <v>0</v>
      </c>
      <c r="F7592" s="2">
        <f>Electricity!G7617</f>
        <v>0</v>
      </c>
      <c r="G7592" s="2">
        <f>Electricity!H7617</f>
        <v>0</v>
      </c>
      <c r="H7592" s="2">
        <f>Electricity!I7617</f>
        <v>0</v>
      </c>
      <c r="I7592" s="2">
        <f>Electricity!J7617</f>
        <v>0</v>
      </c>
    </row>
    <row r="7593" spans="2:9" x14ac:dyDescent="0.35">
      <c r="B7593" s="458" t="str">
        <f t="shared" si="119"/>
        <v>11/12/2019 07:00:00 PM</v>
      </c>
      <c r="C7593" s="458">
        <v>43781</v>
      </c>
      <c r="D7593" s="459">
        <v>0.79166666666666674</v>
      </c>
      <c r="E7593" s="2">
        <f>Electricity!F7618</f>
        <v>0</v>
      </c>
      <c r="F7593" s="2">
        <f>Electricity!G7618</f>
        <v>0</v>
      </c>
      <c r="G7593" s="2">
        <f>Electricity!H7618</f>
        <v>0</v>
      </c>
      <c r="H7593" s="2">
        <f>Electricity!I7618</f>
        <v>0</v>
      </c>
      <c r="I7593" s="2">
        <f>Electricity!J7618</f>
        <v>0</v>
      </c>
    </row>
    <row r="7594" spans="2:9" x14ac:dyDescent="0.35">
      <c r="B7594" s="458" t="str">
        <f t="shared" si="119"/>
        <v>11/12/2019 08:00:00 PM</v>
      </c>
      <c r="C7594" s="458">
        <v>43781</v>
      </c>
      <c r="D7594" s="459">
        <v>0.83333333333333337</v>
      </c>
      <c r="E7594" s="2">
        <f>Electricity!F7619</f>
        <v>0</v>
      </c>
      <c r="F7594" s="2">
        <f>Electricity!G7619</f>
        <v>0</v>
      </c>
      <c r="G7594" s="2">
        <f>Electricity!H7619</f>
        <v>0</v>
      </c>
      <c r="H7594" s="2">
        <f>Electricity!I7619</f>
        <v>0</v>
      </c>
      <c r="I7594" s="2">
        <f>Electricity!J7619</f>
        <v>0</v>
      </c>
    </row>
    <row r="7595" spans="2:9" x14ac:dyDescent="0.35">
      <c r="B7595" s="458" t="str">
        <f t="shared" si="119"/>
        <v>11/12/2019 09:00:00 PM</v>
      </c>
      <c r="C7595" s="458">
        <v>43781</v>
      </c>
      <c r="D7595" s="459">
        <v>0.87500000000000011</v>
      </c>
      <c r="E7595" s="2">
        <f>Electricity!F7620</f>
        <v>0</v>
      </c>
      <c r="F7595" s="2">
        <f>Electricity!G7620</f>
        <v>0</v>
      </c>
      <c r="G7595" s="2">
        <f>Electricity!H7620</f>
        <v>0</v>
      </c>
      <c r="H7595" s="2">
        <f>Electricity!I7620</f>
        <v>0</v>
      </c>
      <c r="I7595" s="2">
        <f>Electricity!J7620</f>
        <v>0</v>
      </c>
    </row>
    <row r="7596" spans="2:9" x14ac:dyDescent="0.35">
      <c r="B7596" s="458" t="str">
        <f t="shared" si="119"/>
        <v>11/12/2019 10:00:00 PM</v>
      </c>
      <c r="C7596" s="458">
        <v>43781</v>
      </c>
      <c r="D7596" s="459">
        <v>0.91666666666666674</v>
      </c>
      <c r="E7596" s="2">
        <f>Electricity!F7621</f>
        <v>0</v>
      </c>
      <c r="F7596" s="2">
        <f>Electricity!G7621</f>
        <v>0</v>
      </c>
      <c r="G7596" s="2">
        <f>Electricity!H7621</f>
        <v>0</v>
      </c>
      <c r="H7596" s="2">
        <f>Electricity!I7621</f>
        <v>0</v>
      </c>
      <c r="I7596" s="2">
        <f>Electricity!J7621</f>
        <v>0</v>
      </c>
    </row>
    <row r="7597" spans="2:9" x14ac:dyDescent="0.35">
      <c r="B7597" s="458" t="str">
        <f t="shared" si="119"/>
        <v>11/12/2019 11:00:00 PM</v>
      </c>
      <c r="C7597" s="458">
        <v>43781</v>
      </c>
      <c r="D7597" s="459">
        <v>0.95833333333333337</v>
      </c>
      <c r="E7597" s="2">
        <f>Electricity!F7622</f>
        <v>0</v>
      </c>
      <c r="F7597" s="2">
        <f>Electricity!G7622</f>
        <v>0</v>
      </c>
      <c r="G7597" s="2">
        <f>Electricity!H7622</f>
        <v>0</v>
      </c>
      <c r="H7597" s="2">
        <f>Electricity!I7622</f>
        <v>0</v>
      </c>
      <c r="I7597" s="2">
        <f>Electricity!J7622</f>
        <v>0</v>
      </c>
    </row>
    <row r="7598" spans="2:9" x14ac:dyDescent="0.35">
      <c r="B7598" s="458" t="str">
        <f t="shared" si="119"/>
        <v>11/13/2019 12:00:00 AM</v>
      </c>
      <c r="C7598" s="458">
        <v>43782</v>
      </c>
      <c r="D7598" s="459">
        <v>3.1225022567582528E-17</v>
      </c>
      <c r="E7598" s="2">
        <f>Electricity!F7623</f>
        <v>0</v>
      </c>
      <c r="F7598" s="2">
        <f>Electricity!G7623</f>
        <v>0</v>
      </c>
      <c r="G7598" s="2">
        <f>Electricity!H7623</f>
        <v>0</v>
      </c>
      <c r="H7598" s="2">
        <f>Electricity!I7623</f>
        <v>0</v>
      </c>
      <c r="I7598" s="2">
        <f>Electricity!J7623</f>
        <v>0</v>
      </c>
    </row>
    <row r="7599" spans="2:9" x14ac:dyDescent="0.35">
      <c r="B7599" s="458" t="str">
        <f t="shared" si="119"/>
        <v>11/13/2019 01:00:00 AM</v>
      </c>
      <c r="C7599" s="458">
        <v>43782</v>
      </c>
      <c r="D7599" s="459">
        <v>4.1666666666666699E-2</v>
      </c>
      <c r="E7599" s="2">
        <f>Electricity!F7624</f>
        <v>0</v>
      </c>
      <c r="F7599" s="2">
        <f>Electricity!G7624</f>
        <v>0</v>
      </c>
      <c r="G7599" s="2">
        <f>Electricity!H7624</f>
        <v>0</v>
      </c>
      <c r="H7599" s="2">
        <f>Electricity!I7624</f>
        <v>0</v>
      </c>
      <c r="I7599" s="2">
        <f>Electricity!J7624</f>
        <v>0</v>
      </c>
    </row>
    <row r="7600" spans="2:9" x14ac:dyDescent="0.35">
      <c r="B7600" s="458" t="str">
        <f t="shared" si="119"/>
        <v>11/13/2019 02:00:00 AM</v>
      </c>
      <c r="C7600" s="458">
        <v>43782</v>
      </c>
      <c r="D7600" s="459">
        <v>8.333333333333337E-2</v>
      </c>
      <c r="E7600" s="2">
        <f>Electricity!F7625</f>
        <v>0</v>
      </c>
      <c r="F7600" s="2">
        <f>Electricity!G7625</f>
        <v>0</v>
      </c>
      <c r="G7600" s="2">
        <f>Electricity!H7625</f>
        <v>0</v>
      </c>
      <c r="H7600" s="2">
        <f>Electricity!I7625</f>
        <v>0</v>
      </c>
      <c r="I7600" s="2">
        <f>Electricity!J7625</f>
        <v>0</v>
      </c>
    </row>
    <row r="7601" spans="2:9" x14ac:dyDescent="0.35">
      <c r="B7601" s="458" t="str">
        <f t="shared" si="119"/>
        <v>11/13/2019 03:00:00 AM</v>
      </c>
      <c r="C7601" s="458">
        <v>43782</v>
      </c>
      <c r="D7601" s="459">
        <v>0.12500000000000006</v>
      </c>
      <c r="E7601" s="2">
        <f>Electricity!F7626</f>
        <v>0</v>
      </c>
      <c r="F7601" s="2">
        <f>Electricity!G7626</f>
        <v>0</v>
      </c>
      <c r="G7601" s="2">
        <f>Electricity!H7626</f>
        <v>0</v>
      </c>
      <c r="H7601" s="2">
        <f>Electricity!I7626</f>
        <v>0</v>
      </c>
      <c r="I7601" s="2">
        <f>Electricity!J7626</f>
        <v>0</v>
      </c>
    </row>
    <row r="7602" spans="2:9" x14ac:dyDescent="0.35">
      <c r="B7602" s="458" t="str">
        <f t="shared" si="119"/>
        <v>11/13/2019 04:00:00 AM</v>
      </c>
      <c r="C7602" s="458">
        <v>43782</v>
      </c>
      <c r="D7602" s="459">
        <v>0.16666666666666669</v>
      </c>
      <c r="E7602" s="2">
        <f>Electricity!F7627</f>
        <v>0</v>
      </c>
      <c r="F7602" s="2">
        <f>Electricity!G7627</f>
        <v>0</v>
      </c>
      <c r="G7602" s="2">
        <f>Electricity!H7627</f>
        <v>0</v>
      </c>
      <c r="H7602" s="2">
        <f>Electricity!I7627</f>
        <v>0</v>
      </c>
      <c r="I7602" s="2">
        <f>Electricity!J7627</f>
        <v>0</v>
      </c>
    </row>
    <row r="7603" spans="2:9" x14ac:dyDescent="0.35">
      <c r="B7603" s="458" t="str">
        <f t="shared" si="119"/>
        <v>11/13/2019 05:00:00 AM</v>
      </c>
      <c r="C7603" s="458">
        <v>43782</v>
      </c>
      <c r="D7603" s="459">
        <v>0.20833333333333337</v>
      </c>
      <c r="E7603" s="2">
        <f>Electricity!F7628</f>
        <v>0</v>
      </c>
      <c r="F7603" s="2">
        <f>Electricity!G7628</f>
        <v>0</v>
      </c>
      <c r="G7603" s="2">
        <f>Electricity!H7628</f>
        <v>0</v>
      </c>
      <c r="H7603" s="2">
        <f>Electricity!I7628</f>
        <v>0</v>
      </c>
      <c r="I7603" s="2">
        <f>Electricity!J7628</f>
        <v>0</v>
      </c>
    </row>
    <row r="7604" spans="2:9" x14ac:dyDescent="0.35">
      <c r="B7604" s="458" t="str">
        <f t="shared" si="119"/>
        <v>11/13/2019 06:00:00 AM</v>
      </c>
      <c r="C7604" s="458">
        <v>43782</v>
      </c>
      <c r="D7604" s="459">
        <v>0.25</v>
      </c>
      <c r="E7604" s="2">
        <f>Electricity!F7629</f>
        <v>0</v>
      </c>
      <c r="F7604" s="2">
        <f>Electricity!G7629</f>
        <v>0</v>
      </c>
      <c r="G7604" s="2">
        <f>Electricity!H7629</f>
        <v>0</v>
      </c>
      <c r="H7604" s="2">
        <f>Electricity!I7629</f>
        <v>0</v>
      </c>
      <c r="I7604" s="2">
        <f>Electricity!J7629</f>
        <v>0</v>
      </c>
    </row>
    <row r="7605" spans="2:9" x14ac:dyDescent="0.35">
      <c r="B7605" s="458" t="str">
        <f t="shared" si="119"/>
        <v>11/13/2019 07:00:00 AM</v>
      </c>
      <c r="C7605" s="458">
        <v>43782</v>
      </c>
      <c r="D7605" s="459">
        <v>0.29166666666666669</v>
      </c>
      <c r="E7605" s="2">
        <f>Electricity!F7630</f>
        <v>0</v>
      </c>
      <c r="F7605" s="2">
        <f>Electricity!G7630</f>
        <v>0</v>
      </c>
      <c r="G7605" s="2">
        <f>Electricity!H7630</f>
        <v>0</v>
      </c>
      <c r="H7605" s="2">
        <f>Electricity!I7630</f>
        <v>0</v>
      </c>
      <c r="I7605" s="2">
        <f>Electricity!J7630</f>
        <v>0</v>
      </c>
    </row>
    <row r="7606" spans="2:9" x14ac:dyDescent="0.35">
      <c r="B7606" s="458" t="str">
        <f t="shared" si="119"/>
        <v>11/13/2019 08:00:00 AM</v>
      </c>
      <c r="C7606" s="458">
        <v>43782</v>
      </c>
      <c r="D7606" s="459">
        <v>0.33333333333333337</v>
      </c>
      <c r="E7606" s="2">
        <f>Electricity!F7631</f>
        <v>0</v>
      </c>
      <c r="F7606" s="2">
        <f>Electricity!G7631</f>
        <v>0</v>
      </c>
      <c r="G7606" s="2">
        <f>Electricity!H7631</f>
        <v>0</v>
      </c>
      <c r="H7606" s="2">
        <f>Electricity!I7631</f>
        <v>0</v>
      </c>
      <c r="I7606" s="2">
        <f>Electricity!J7631</f>
        <v>0</v>
      </c>
    </row>
    <row r="7607" spans="2:9" x14ac:dyDescent="0.35">
      <c r="B7607" s="458" t="str">
        <f t="shared" si="119"/>
        <v>11/13/2019 09:00:00 AM</v>
      </c>
      <c r="C7607" s="458">
        <v>43782</v>
      </c>
      <c r="D7607" s="459">
        <v>0.375</v>
      </c>
      <c r="E7607" s="2">
        <f>Electricity!F7632</f>
        <v>0</v>
      </c>
      <c r="F7607" s="2">
        <f>Electricity!G7632</f>
        <v>0</v>
      </c>
      <c r="G7607" s="2">
        <f>Electricity!H7632</f>
        <v>0</v>
      </c>
      <c r="H7607" s="2">
        <f>Electricity!I7632</f>
        <v>0</v>
      </c>
      <c r="I7607" s="2">
        <f>Electricity!J7632</f>
        <v>0</v>
      </c>
    </row>
    <row r="7608" spans="2:9" x14ac:dyDescent="0.35">
      <c r="B7608" s="458" t="str">
        <f t="shared" si="119"/>
        <v>11/13/2019 10:00:00 AM</v>
      </c>
      <c r="C7608" s="458">
        <v>43782</v>
      </c>
      <c r="D7608" s="459">
        <v>0.41666666666666669</v>
      </c>
      <c r="E7608" s="2">
        <f>Electricity!F7633</f>
        <v>0</v>
      </c>
      <c r="F7608" s="2">
        <f>Electricity!G7633</f>
        <v>0</v>
      </c>
      <c r="G7608" s="2">
        <f>Electricity!H7633</f>
        <v>0</v>
      </c>
      <c r="H7608" s="2">
        <f>Electricity!I7633</f>
        <v>0</v>
      </c>
      <c r="I7608" s="2">
        <f>Electricity!J7633</f>
        <v>0</v>
      </c>
    </row>
    <row r="7609" spans="2:9" x14ac:dyDescent="0.35">
      <c r="B7609" s="458" t="str">
        <f t="shared" si="119"/>
        <v>11/13/2019 11:00:00 AM</v>
      </c>
      <c r="C7609" s="458">
        <v>43782</v>
      </c>
      <c r="D7609" s="459">
        <v>0.45833333333333337</v>
      </c>
      <c r="E7609" s="2">
        <f>Electricity!F7634</f>
        <v>0</v>
      </c>
      <c r="F7609" s="2">
        <f>Electricity!G7634</f>
        <v>0</v>
      </c>
      <c r="G7609" s="2">
        <f>Electricity!H7634</f>
        <v>0</v>
      </c>
      <c r="H7609" s="2">
        <f>Electricity!I7634</f>
        <v>0</v>
      </c>
      <c r="I7609" s="2">
        <f>Electricity!J7634</f>
        <v>0</v>
      </c>
    </row>
    <row r="7610" spans="2:9" x14ac:dyDescent="0.35">
      <c r="B7610" s="458" t="str">
        <f t="shared" si="119"/>
        <v>11/13/2019 12:00:00 PM</v>
      </c>
      <c r="C7610" s="458">
        <v>43782</v>
      </c>
      <c r="D7610" s="459">
        <v>0.50000000000000011</v>
      </c>
      <c r="E7610" s="2">
        <f>Electricity!F7635</f>
        <v>0</v>
      </c>
      <c r="F7610" s="2">
        <f>Electricity!G7635</f>
        <v>0</v>
      </c>
      <c r="G7610" s="2">
        <f>Electricity!H7635</f>
        <v>0</v>
      </c>
      <c r="H7610" s="2">
        <f>Electricity!I7635</f>
        <v>0</v>
      </c>
      <c r="I7610" s="2">
        <f>Electricity!J7635</f>
        <v>0</v>
      </c>
    </row>
    <row r="7611" spans="2:9" x14ac:dyDescent="0.35">
      <c r="B7611" s="458" t="str">
        <f t="shared" si="119"/>
        <v>11/13/2019 01:00:00 PM</v>
      </c>
      <c r="C7611" s="458">
        <v>43782</v>
      </c>
      <c r="D7611" s="459">
        <v>0.54166666666666674</v>
      </c>
      <c r="E7611" s="2">
        <f>Electricity!F7636</f>
        <v>0</v>
      </c>
      <c r="F7611" s="2">
        <f>Electricity!G7636</f>
        <v>0</v>
      </c>
      <c r="G7611" s="2">
        <f>Electricity!H7636</f>
        <v>0</v>
      </c>
      <c r="H7611" s="2">
        <f>Electricity!I7636</f>
        <v>0</v>
      </c>
      <c r="I7611" s="2">
        <f>Electricity!J7636</f>
        <v>0</v>
      </c>
    </row>
    <row r="7612" spans="2:9" x14ac:dyDescent="0.35">
      <c r="B7612" s="458" t="str">
        <f t="shared" si="119"/>
        <v>11/13/2019 02:00:00 PM</v>
      </c>
      <c r="C7612" s="458">
        <v>43782</v>
      </c>
      <c r="D7612" s="459">
        <v>0.58333333333333337</v>
      </c>
      <c r="E7612" s="2">
        <f>Electricity!F7637</f>
        <v>0</v>
      </c>
      <c r="F7612" s="2">
        <f>Electricity!G7637</f>
        <v>0</v>
      </c>
      <c r="G7612" s="2">
        <f>Electricity!H7637</f>
        <v>0</v>
      </c>
      <c r="H7612" s="2">
        <f>Electricity!I7637</f>
        <v>0</v>
      </c>
      <c r="I7612" s="2">
        <f>Electricity!J7637</f>
        <v>0</v>
      </c>
    </row>
    <row r="7613" spans="2:9" x14ac:dyDescent="0.35">
      <c r="B7613" s="458" t="str">
        <f t="shared" si="119"/>
        <v>11/13/2019 03:00:00 PM</v>
      </c>
      <c r="C7613" s="458">
        <v>43782</v>
      </c>
      <c r="D7613" s="459">
        <v>0.62500000000000011</v>
      </c>
      <c r="E7613" s="2">
        <f>Electricity!F7638</f>
        <v>0</v>
      </c>
      <c r="F7613" s="2">
        <f>Electricity!G7638</f>
        <v>0</v>
      </c>
      <c r="G7613" s="2">
        <f>Electricity!H7638</f>
        <v>0</v>
      </c>
      <c r="H7613" s="2">
        <f>Electricity!I7638</f>
        <v>0</v>
      </c>
      <c r="I7613" s="2">
        <f>Electricity!J7638</f>
        <v>0</v>
      </c>
    </row>
    <row r="7614" spans="2:9" x14ac:dyDescent="0.35">
      <c r="B7614" s="458" t="str">
        <f t="shared" si="119"/>
        <v>11/13/2019 04:00:00 PM</v>
      </c>
      <c r="C7614" s="458">
        <v>43782</v>
      </c>
      <c r="D7614" s="459">
        <v>0.66666666666666674</v>
      </c>
      <c r="E7614" s="2">
        <f>Electricity!F7639</f>
        <v>0</v>
      </c>
      <c r="F7614" s="2">
        <f>Electricity!G7639</f>
        <v>0</v>
      </c>
      <c r="G7614" s="2">
        <f>Electricity!H7639</f>
        <v>0</v>
      </c>
      <c r="H7614" s="2">
        <f>Electricity!I7639</f>
        <v>0</v>
      </c>
      <c r="I7614" s="2">
        <f>Electricity!J7639</f>
        <v>0</v>
      </c>
    </row>
    <row r="7615" spans="2:9" x14ac:dyDescent="0.35">
      <c r="B7615" s="458" t="str">
        <f t="shared" si="119"/>
        <v>11/13/2019 05:00:00 PM</v>
      </c>
      <c r="C7615" s="458">
        <v>43782</v>
      </c>
      <c r="D7615" s="459">
        <v>0.70833333333333337</v>
      </c>
      <c r="E7615" s="2">
        <f>Electricity!F7640</f>
        <v>0</v>
      </c>
      <c r="F7615" s="2">
        <f>Electricity!G7640</f>
        <v>0</v>
      </c>
      <c r="G7615" s="2">
        <f>Electricity!H7640</f>
        <v>0</v>
      </c>
      <c r="H7615" s="2">
        <f>Electricity!I7640</f>
        <v>0</v>
      </c>
      <c r="I7615" s="2">
        <f>Electricity!J7640</f>
        <v>0</v>
      </c>
    </row>
    <row r="7616" spans="2:9" x14ac:dyDescent="0.35">
      <c r="B7616" s="458" t="str">
        <f t="shared" si="119"/>
        <v>11/13/2019 06:00:00 PM</v>
      </c>
      <c r="C7616" s="458">
        <v>43782</v>
      </c>
      <c r="D7616" s="459">
        <v>0.75000000000000011</v>
      </c>
      <c r="E7616" s="2">
        <f>Electricity!F7641</f>
        <v>0</v>
      </c>
      <c r="F7616" s="2">
        <f>Electricity!G7641</f>
        <v>0</v>
      </c>
      <c r="G7616" s="2">
        <f>Electricity!H7641</f>
        <v>0</v>
      </c>
      <c r="H7616" s="2">
        <f>Electricity!I7641</f>
        <v>0</v>
      </c>
      <c r="I7616" s="2">
        <f>Electricity!J7641</f>
        <v>0</v>
      </c>
    </row>
    <row r="7617" spans="2:9" x14ac:dyDescent="0.35">
      <c r="B7617" s="458" t="str">
        <f t="shared" si="119"/>
        <v>11/13/2019 07:00:00 PM</v>
      </c>
      <c r="C7617" s="458">
        <v>43782</v>
      </c>
      <c r="D7617" s="459">
        <v>0.79166666666666674</v>
      </c>
      <c r="E7617" s="2">
        <f>Electricity!F7642</f>
        <v>0</v>
      </c>
      <c r="F7617" s="2">
        <f>Electricity!G7642</f>
        <v>0</v>
      </c>
      <c r="G7617" s="2">
        <f>Electricity!H7642</f>
        <v>0</v>
      </c>
      <c r="H7617" s="2">
        <f>Electricity!I7642</f>
        <v>0</v>
      </c>
      <c r="I7617" s="2">
        <f>Electricity!J7642</f>
        <v>0</v>
      </c>
    </row>
    <row r="7618" spans="2:9" x14ac:dyDescent="0.35">
      <c r="B7618" s="458" t="str">
        <f t="shared" si="119"/>
        <v>11/13/2019 08:00:00 PM</v>
      </c>
      <c r="C7618" s="458">
        <v>43782</v>
      </c>
      <c r="D7618" s="459">
        <v>0.83333333333333337</v>
      </c>
      <c r="E7618" s="2">
        <f>Electricity!F7643</f>
        <v>0</v>
      </c>
      <c r="F7618" s="2">
        <f>Electricity!G7643</f>
        <v>0</v>
      </c>
      <c r="G7618" s="2">
        <f>Electricity!H7643</f>
        <v>0</v>
      </c>
      <c r="H7618" s="2">
        <f>Electricity!I7643</f>
        <v>0</v>
      </c>
      <c r="I7618" s="2">
        <f>Electricity!J7643</f>
        <v>0</v>
      </c>
    </row>
    <row r="7619" spans="2:9" x14ac:dyDescent="0.35">
      <c r="B7619" s="458" t="str">
        <f t="shared" si="119"/>
        <v>11/13/2019 09:00:00 PM</v>
      </c>
      <c r="C7619" s="458">
        <v>43782</v>
      </c>
      <c r="D7619" s="459">
        <v>0.87500000000000011</v>
      </c>
      <c r="E7619" s="2">
        <f>Electricity!F7644</f>
        <v>0</v>
      </c>
      <c r="F7619" s="2">
        <f>Electricity!G7644</f>
        <v>0</v>
      </c>
      <c r="G7619" s="2">
        <f>Electricity!H7644</f>
        <v>0</v>
      </c>
      <c r="H7619" s="2">
        <f>Electricity!I7644</f>
        <v>0</v>
      </c>
      <c r="I7619" s="2">
        <f>Electricity!J7644</f>
        <v>0</v>
      </c>
    </row>
    <row r="7620" spans="2:9" x14ac:dyDescent="0.35">
      <c r="B7620" s="458" t="str">
        <f t="shared" si="119"/>
        <v>11/13/2019 10:00:00 PM</v>
      </c>
      <c r="C7620" s="458">
        <v>43782</v>
      </c>
      <c r="D7620" s="459">
        <v>0.91666666666666674</v>
      </c>
      <c r="E7620" s="2">
        <f>Electricity!F7645</f>
        <v>0</v>
      </c>
      <c r="F7620" s="2">
        <f>Electricity!G7645</f>
        <v>0</v>
      </c>
      <c r="G7620" s="2">
        <f>Electricity!H7645</f>
        <v>0</v>
      </c>
      <c r="H7620" s="2">
        <f>Electricity!I7645</f>
        <v>0</v>
      </c>
      <c r="I7620" s="2">
        <f>Electricity!J7645</f>
        <v>0</v>
      </c>
    </row>
    <row r="7621" spans="2:9" x14ac:dyDescent="0.35">
      <c r="B7621" s="458" t="str">
        <f t="shared" si="119"/>
        <v>11/13/2019 11:00:00 PM</v>
      </c>
      <c r="C7621" s="458">
        <v>43782</v>
      </c>
      <c r="D7621" s="459">
        <v>0.95833333333333337</v>
      </c>
      <c r="E7621" s="2">
        <f>Electricity!F7646</f>
        <v>0</v>
      </c>
      <c r="F7621" s="2">
        <f>Electricity!G7646</f>
        <v>0</v>
      </c>
      <c r="G7621" s="2">
        <f>Electricity!H7646</f>
        <v>0</v>
      </c>
      <c r="H7621" s="2">
        <f>Electricity!I7646</f>
        <v>0</v>
      </c>
      <c r="I7621" s="2">
        <f>Electricity!J7646</f>
        <v>0</v>
      </c>
    </row>
    <row r="7622" spans="2:9" x14ac:dyDescent="0.35">
      <c r="B7622" s="458" t="str">
        <f t="shared" si="119"/>
        <v>11/14/2019 12:00:00 AM</v>
      </c>
      <c r="C7622" s="458">
        <v>43783</v>
      </c>
      <c r="D7622" s="459">
        <v>3.1225022567582528E-17</v>
      </c>
      <c r="E7622" s="2">
        <f>Electricity!F7647</f>
        <v>0</v>
      </c>
      <c r="F7622" s="2">
        <f>Electricity!G7647</f>
        <v>0</v>
      </c>
      <c r="G7622" s="2">
        <f>Electricity!H7647</f>
        <v>0</v>
      </c>
      <c r="H7622" s="2">
        <f>Electricity!I7647</f>
        <v>0</v>
      </c>
      <c r="I7622" s="2">
        <f>Electricity!J7647</f>
        <v>0</v>
      </c>
    </row>
    <row r="7623" spans="2:9" x14ac:dyDescent="0.35">
      <c r="B7623" s="458" t="str">
        <f t="shared" si="119"/>
        <v>11/14/2019 01:00:00 AM</v>
      </c>
      <c r="C7623" s="458">
        <v>43783</v>
      </c>
      <c r="D7623" s="459">
        <v>4.1666666666666699E-2</v>
      </c>
      <c r="E7623" s="2">
        <f>Electricity!F7648</f>
        <v>0</v>
      </c>
      <c r="F7623" s="2">
        <f>Electricity!G7648</f>
        <v>0</v>
      </c>
      <c r="G7623" s="2">
        <f>Electricity!H7648</f>
        <v>0</v>
      </c>
      <c r="H7623" s="2">
        <f>Electricity!I7648</f>
        <v>0</v>
      </c>
      <c r="I7623" s="2">
        <f>Electricity!J7648</f>
        <v>0</v>
      </c>
    </row>
    <row r="7624" spans="2:9" x14ac:dyDescent="0.35">
      <c r="B7624" s="458" t="str">
        <f t="shared" si="119"/>
        <v>11/14/2019 02:00:00 AM</v>
      </c>
      <c r="C7624" s="458">
        <v>43783</v>
      </c>
      <c r="D7624" s="459">
        <v>8.333333333333337E-2</v>
      </c>
      <c r="E7624" s="2">
        <f>Electricity!F7649</f>
        <v>0</v>
      </c>
      <c r="F7624" s="2">
        <f>Electricity!G7649</f>
        <v>0</v>
      </c>
      <c r="G7624" s="2">
        <f>Electricity!H7649</f>
        <v>0</v>
      </c>
      <c r="H7624" s="2">
        <f>Electricity!I7649</f>
        <v>0</v>
      </c>
      <c r="I7624" s="2">
        <f>Electricity!J7649</f>
        <v>0</v>
      </c>
    </row>
    <row r="7625" spans="2:9" x14ac:dyDescent="0.35">
      <c r="B7625" s="458" t="str">
        <f t="shared" si="119"/>
        <v>11/14/2019 03:00:00 AM</v>
      </c>
      <c r="C7625" s="458">
        <v>43783</v>
      </c>
      <c r="D7625" s="459">
        <v>0.12500000000000006</v>
      </c>
      <c r="E7625" s="2">
        <f>Electricity!F7650</f>
        <v>0</v>
      </c>
      <c r="F7625" s="2">
        <f>Electricity!G7650</f>
        <v>0</v>
      </c>
      <c r="G7625" s="2">
        <f>Electricity!H7650</f>
        <v>0</v>
      </c>
      <c r="H7625" s="2">
        <f>Electricity!I7650</f>
        <v>0</v>
      </c>
      <c r="I7625" s="2">
        <f>Electricity!J7650</f>
        <v>0</v>
      </c>
    </row>
    <row r="7626" spans="2:9" x14ac:dyDescent="0.35">
      <c r="B7626" s="458" t="str">
        <f t="shared" si="119"/>
        <v>11/14/2019 04:00:00 AM</v>
      </c>
      <c r="C7626" s="458">
        <v>43783</v>
      </c>
      <c r="D7626" s="459">
        <v>0.16666666666666669</v>
      </c>
      <c r="E7626" s="2">
        <f>Electricity!F7651</f>
        <v>0</v>
      </c>
      <c r="F7626" s="2">
        <f>Electricity!G7651</f>
        <v>0</v>
      </c>
      <c r="G7626" s="2">
        <f>Electricity!H7651</f>
        <v>0</v>
      </c>
      <c r="H7626" s="2">
        <f>Electricity!I7651</f>
        <v>0</v>
      </c>
      <c r="I7626" s="2">
        <f>Electricity!J7651</f>
        <v>0</v>
      </c>
    </row>
    <row r="7627" spans="2:9" x14ac:dyDescent="0.35">
      <c r="B7627" s="458" t="str">
        <f t="shared" si="119"/>
        <v>11/14/2019 05:00:00 AM</v>
      </c>
      <c r="C7627" s="458">
        <v>43783</v>
      </c>
      <c r="D7627" s="459">
        <v>0.20833333333333337</v>
      </c>
      <c r="E7627" s="2">
        <f>Electricity!F7652</f>
        <v>0</v>
      </c>
      <c r="F7627" s="2">
        <f>Electricity!G7652</f>
        <v>0</v>
      </c>
      <c r="G7627" s="2">
        <f>Electricity!H7652</f>
        <v>0</v>
      </c>
      <c r="H7627" s="2">
        <f>Electricity!I7652</f>
        <v>0</v>
      </c>
      <c r="I7627" s="2">
        <f>Electricity!J7652</f>
        <v>0</v>
      </c>
    </row>
    <row r="7628" spans="2:9" x14ac:dyDescent="0.35">
      <c r="B7628" s="458" t="str">
        <f t="shared" si="119"/>
        <v>11/14/2019 06:00:00 AM</v>
      </c>
      <c r="C7628" s="458">
        <v>43783</v>
      </c>
      <c r="D7628" s="459">
        <v>0.25</v>
      </c>
      <c r="E7628" s="2">
        <f>Electricity!F7653</f>
        <v>0</v>
      </c>
      <c r="F7628" s="2">
        <f>Electricity!G7653</f>
        <v>0</v>
      </c>
      <c r="G7628" s="2">
        <f>Electricity!H7653</f>
        <v>0</v>
      </c>
      <c r="H7628" s="2">
        <f>Electricity!I7653</f>
        <v>0</v>
      </c>
      <c r="I7628" s="2">
        <f>Electricity!J7653</f>
        <v>0</v>
      </c>
    </row>
    <row r="7629" spans="2:9" x14ac:dyDescent="0.35">
      <c r="B7629" s="458" t="str">
        <f t="shared" si="119"/>
        <v>11/14/2019 07:00:00 AM</v>
      </c>
      <c r="C7629" s="458">
        <v>43783</v>
      </c>
      <c r="D7629" s="459">
        <v>0.29166666666666669</v>
      </c>
      <c r="E7629" s="2">
        <f>Electricity!F7654</f>
        <v>0</v>
      </c>
      <c r="F7629" s="2">
        <f>Electricity!G7654</f>
        <v>0</v>
      </c>
      <c r="G7629" s="2">
        <f>Electricity!H7654</f>
        <v>0</v>
      </c>
      <c r="H7629" s="2">
        <f>Electricity!I7654</f>
        <v>0</v>
      </c>
      <c r="I7629" s="2">
        <f>Electricity!J7654</f>
        <v>0</v>
      </c>
    </row>
    <row r="7630" spans="2:9" x14ac:dyDescent="0.35">
      <c r="B7630" s="458" t="str">
        <f t="shared" si="119"/>
        <v>11/14/2019 08:00:00 AM</v>
      </c>
      <c r="C7630" s="458">
        <v>43783</v>
      </c>
      <c r="D7630" s="459">
        <v>0.33333333333333337</v>
      </c>
      <c r="E7630" s="2">
        <f>Electricity!F7655</f>
        <v>0</v>
      </c>
      <c r="F7630" s="2">
        <f>Electricity!G7655</f>
        <v>0</v>
      </c>
      <c r="G7630" s="2">
        <f>Electricity!H7655</f>
        <v>0</v>
      </c>
      <c r="H7630" s="2">
        <f>Electricity!I7655</f>
        <v>0</v>
      </c>
      <c r="I7630" s="2">
        <f>Electricity!J7655</f>
        <v>0</v>
      </c>
    </row>
    <row r="7631" spans="2:9" x14ac:dyDescent="0.35">
      <c r="B7631" s="458" t="str">
        <f t="shared" ref="B7631:B7694" si="120">CONCATENATE(TEXT(C7631,"mm/dd/yyyy")," ",TEXT(D7631,"hh:mm:ss AM/PM"))</f>
        <v>11/14/2019 09:00:00 AM</v>
      </c>
      <c r="C7631" s="458">
        <v>43783</v>
      </c>
      <c r="D7631" s="459">
        <v>0.375</v>
      </c>
      <c r="E7631" s="2">
        <f>Electricity!F7656</f>
        <v>0</v>
      </c>
      <c r="F7631" s="2">
        <f>Electricity!G7656</f>
        <v>0</v>
      </c>
      <c r="G7631" s="2">
        <f>Electricity!H7656</f>
        <v>0</v>
      </c>
      <c r="H7631" s="2">
        <f>Electricity!I7656</f>
        <v>0</v>
      </c>
      <c r="I7631" s="2">
        <f>Electricity!J7656</f>
        <v>0</v>
      </c>
    </row>
    <row r="7632" spans="2:9" x14ac:dyDescent="0.35">
      <c r="B7632" s="458" t="str">
        <f t="shared" si="120"/>
        <v>11/14/2019 10:00:00 AM</v>
      </c>
      <c r="C7632" s="458">
        <v>43783</v>
      </c>
      <c r="D7632" s="459">
        <v>0.41666666666666669</v>
      </c>
      <c r="E7632" s="2">
        <f>Electricity!F7657</f>
        <v>0</v>
      </c>
      <c r="F7632" s="2">
        <f>Electricity!G7657</f>
        <v>0</v>
      </c>
      <c r="G7632" s="2">
        <f>Electricity!H7657</f>
        <v>0</v>
      </c>
      <c r="H7632" s="2">
        <f>Electricity!I7657</f>
        <v>0</v>
      </c>
      <c r="I7632" s="2">
        <f>Electricity!J7657</f>
        <v>0</v>
      </c>
    </row>
    <row r="7633" spans="2:9" x14ac:dyDescent="0.35">
      <c r="B7633" s="458" t="str">
        <f t="shared" si="120"/>
        <v>11/14/2019 11:00:00 AM</v>
      </c>
      <c r="C7633" s="458">
        <v>43783</v>
      </c>
      <c r="D7633" s="459">
        <v>0.45833333333333337</v>
      </c>
      <c r="E7633" s="2">
        <f>Electricity!F7658</f>
        <v>0</v>
      </c>
      <c r="F7633" s="2">
        <f>Electricity!G7658</f>
        <v>0</v>
      </c>
      <c r="G7633" s="2">
        <f>Electricity!H7658</f>
        <v>0</v>
      </c>
      <c r="H7633" s="2">
        <f>Electricity!I7658</f>
        <v>0</v>
      </c>
      <c r="I7633" s="2">
        <f>Electricity!J7658</f>
        <v>0</v>
      </c>
    </row>
    <row r="7634" spans="2:9" x14ac:dyDescent="0.35">
      <c r="B7634" s="458" t="str">
        <f t="shared" si="120"/>
        <v>11/14/2019 12:00:00 PM</v>
      </c>
      <c r="C7634" s="458">
        <v>43783</v>
      </c>
      <c r="D7634" s="459">
        <v>0.50000000000000011</v>
      </c>
      <c r="E7634" s="2">
        <f>Electricity!F7659</f>
        <v>0</v>
      </c>
      <c r="F7634" s="2">
        <f>Electricity!G7659</f>
        <v>0</v>
      </c>
      <c r="G7634" s="2">
        <f>Electricity!H7659</f>
        <v>0</v>
      </c>
      <c r="H7634" s="2">
        <f>Electricity!I7659</f>
        <v>0</v>
      </c>
      <c r="I7634" s="2">
        <f>Electricity!J7659</f>
        <v>0</v>
      </c>
    </row>
    <row r="7635" spans="2:9" x14ac:dyDescent="0.35">
      <c r="B7635" s="458" t="str">
        <f t="shared" si="120"/>
        <v>11/14/2019 01:00:00 PM</v>
      </c>
      <c r="C7635" s="458">
        <v>43783</v>
      </c>
      <c r="D7635" s="459">
        <v>0.54166666666666674</v>
      </c>
      <c r="E7635" s="2">
        <f>Electricity!F7660</f>
        <v>0</v>
      </c>
      <c r="F7635" s="2">
        <f>Electricity!G7660</f>
        <v>0</v>
      </c>
      <c r="G7635" s="2">
        <f>Electricity!H7660</f>
        <v>0</v>
      </c>
      <c r="H7635" s="2">
        <f>Electricity!I7660</f>
        <v>0</v>
      </c>
      <c r="I7635" s="2">
        <f>Electricity!J7660</f>
        <v>0</v>
      </c>
    </row>
    <row r="7636" spans="2:9" x14ac:dyDescent="0.35">
      <c r="B7636" s="458" t="str">
        <f t="shared" si="120"/>
        <v>11/14/2019 02:00:00 PM</v>
      </c>
      <c r="C7636" s="458">
        <v>43783</v>
      </c>
      <c r="D7636" s="459">
        <v>0.58333333333333337</v>
      </c>
      <c r="E7636" s="2">
        <f>Electricity!F7661</f>
        <v>0</v>
      </c>
      <c r="F7636" s="2">
        <f>Electricity!G7661</f>
        <v>0</v>
      </c>
      <c r="G7636" s="2">
        <f>Electricity!H7661</f>
        <v>0</v>
      </c>
      <c r="H7636" s="2">
        <f>Electricity!I7661</f>
        <v>0</v>
      </c>
      <c r="I7636" s="2">
        <f>Electricity!J7661</f>
        <v>0</v>
      </c>
    </row>
    <row r="7637" spans="2:9" x14ac:dyDescent="0.35">
      <c r="B7637" s="458" t="str">
        <f t="shared" si="120"/>
        <v>11/14/2019 03:00:00 PM</v>
      </c>
      <c r="C7637" s="458">
        <v>43783</v>
      </c>
      <c r="D7637" s="459">
        <v>0.62500000000000011</v>
      </c>
      <c r="E7637" s="2">
        <f>Electricity!F7662</f>
        <v>0</v>
      </c>
      <c r="F7637" s="2">
        <f>Electricity!G7662</f>
        <v>0</v>
      </c>
      <c r="G7637" s="2">
        <f>Electricity!H7662</f>
        <v>0</v>
      </c>
      <c r="H7637" s="2">
        <f>Electricity!I7662</f>
        <v>0</v>
      </c>
      <c r="I7637" s="2">
        <f>Electricity!J7662</f>
        <v>0</v>
      </c>
    </row>
    <row r="7638" spans="2:9" x14ac:dyDescent="0.35">
      <c r="B7638" s="458" t="str">
        <f t="shared" si="120"/>
        <v>11/14/2019 04:00:00 PM</v>
      </c>
      <c r="C7638" s="458">
        <v>43783</v>
      </c>
      <c r="D7638" s="459">
        <v>0.66666666666666674</v>
      </c>
      <c r="E7638" s="2">
        <f>Electricity!F7663</f>
        <v>0</v>
      </c>
      <c r="F7638" s="2">
        <f>Electricity!G7663</f>
        <v>0</v>
      </c>
      <c r="G7638" s="2">
        <f>Electricity!H7663</f>
        <v>0</v>
      </c>
      <c r="H7638" s="2">
        <f>Electricity!I7663</f>
        <v>0</v>
      </c>
      <c r="I7638" s="2">
        <f>Electricity!J7663</f>
        <v>0</v>
      </c>
    </row>
    <row r="7639" spans="2:9" x14ac:dyDescent="0.35">
      <c r="B7639" s="458" t="str">
        <f t="shared" si="120"/>
        <v>11/14/2019 05:00:00 PM</v>
      </c>
      <c r="C7639" s="458">
        <v>43783</v>
      </c>
      <c r="D7639" s="459">
        <v>0.70833333333333337</v>
      </c>
      <c r="E7639" s="2">
        <f>Electricity!F7664</f>
        <v>0</v>
      </c>
      <c r="F7639" s="2">
        <f>Electricity!G7664</f>
        <v>0</v>
      </c>
      <c r="G7639" s="2">
        <f>Electricity!H7664</f>
        <v>0</v>
      </c>
      <c r="H7639" s="2">
        <f>Electricity!I7664</f>
        <v>0</v>
      </c>
      <c r="I7639" s="2">
        <f>Electricity!J7664</f>
        <v>0</v>
      </c>
    </row>
    <row r="7640" spans="2:9" x14ac:dyDescent="0.35">
      <c r="B7640" s="458" t="str">
        <f t="shared" si="120"/>
        <v>11/14/2019 06:00:00 PM</v>
      </c>
      <c r="C7640" s="458">
        <v>43783</v>
      </c>
      <c r="D7640" s="459">
        <v>0.75000000000000011</v>
      </c>
      <c r="E7640" s="2">
        <f>Electricity!F7665</f>
        <v>0</v>
      </c>
      <c r="F7640" s="2">
        <f>Electricity!G7665</f>
        <v>0</v>
      </c>
      <c r="G7640" s="2">
        <f>Electricity!H7665</f>
        <v>0</v>
      </c>
      <c r="H7640" s="2">
        <f>Electricity!I7665</f>
        <v>0</v>
      </c>
      <c r="I7640" s="2">
        <f>Electricity!J7665</f>
        <v>0</v>
      </c>
    </row>
    <row r="7641" spans="2:9" x14ac:dyDescent="0.35">
      <c r="B7641" s="458" t="str">
        <f t="shared" si="120"/>
        <v>11/14/2019 07:00:00 PM</v>
      </c>
      <c r="C7641" s="458">
        <v>43783</v>
      </c>
      <c r="D7641" s="459">
        <v>0.79166666666666674</v>
      </c>
      <c r="E7641" s="2">
        <f>Electricity!F7666</f>
        <v>0</v>
      </c>
      <c r="F7641" s="2">
        <f>Electricity!G7666</f>
        <v>0</v>
      </c>
      <c r="G7641" s="2">
        <f>Electricity!H7666</f>
        <v>0</v>
      </c>
      <c r="H7641" s="2">
        <f>Electricity!I7666</f>
        <v>0</v>
      </c>
      <c r="I7641" s="2">
        <f>Electricity!J7666</f>
        <v>0</v>
      </c>
    </row>
    <row r="7642" spans="2:9" x14ac:dyDescent="0.35">
      <c r="B7642" s="458" t="str">
        <f t="shared" si="120"/>
        <v>11/14/2019 08:00:00 PM</v>
      </c>
      <c r="C7642" s="458">
        <v>43783</v>
      </c>
      <c r="D7642" s="459">
        <v>0.83333333333333337</v>
      </c>
      <c r="E7642" s="2">
        <f>Electricity!F7667</f>
        <v>0</v>
      </c>
      <c r="F7642" s="2">
        <f>Electricity!G7667</f>
        <v>0</v>
      </c>
      <c r="G7642" s="2">
        <f>Electricity!H7667</f>
        <v>0</v>
      </c>
      <c r="H7642" s="2">
        <f>Electricity!I7667</f>
        <v>0</v>
      </c>
      <c r="I7642" s="2">
        <f>Electricity!J7667</f>
        <v>0</v>
      </c>
    </row>
    <row r="7643" spans="2:9" x14ac:dyDescent="0.35">
      <c r="B7643" s="458" t="str">
        <f t="shared" si="120"/>
        <v>11/14/2019 09:00:00 PM</v>
      </c>
      <c r="C7643" s="458">
        <v>43783</v>
      </c>
      <c r="D7643" s="459">
        <v>0.87500000000000011</v>
      </c>
      <c r="E7643" s="2">
        <f>Electricity!F7668</f>
        <v>0</v>
      </c>
      <c r="F7643" s="2">
        <f>Electricity!G7668</f>
        <v>0</v>
      </c>
      <c r="G7643" s="2">
        <f>Electricity!H7668</f>
        <v>0</v>
      </c>
      <c r="H7643" s="2">
        <f>Electricity!I7668</f>
        <v>0</v>
      </c>
      <c r="I7643" s="2">
        <f>Electricity!J7668</f>
        <v>0</v>
      </c>
    </row>
    <row r="7644" spans="2:9" x14ac:dyDescent="0.35">
      <c r="B7644" s="458" t="str">
        <f t="shared" si="120"/>
        <v>11/14/2019 10:00:00 PM</v>
      </c>
      <c r="C7644" s="458">
        <v>43783</v>
      </c>
      <c r="D7644" s="459">
        <v>0.91666666666666674</v>
      </c>
      <c r="E7644" s="2">
        <f>Electricity!F7669</f>
        <v>0</v>
      </c>
      <c r="F7644" s="2">
        <f>Electricity!G7669</f>
        <v>0</v>
      </c>
      <c r="G7644" s="2">
        <f>Electricity!H7669</f>
        <v>0</v>
      </c>
      <c r="H7644" s="2">
        <f>Electricity!I7669</f>
        <v>0</v>
      </c>
      <c r="I7644" s="2">
        <f>Electricity!J7669</f>
        <v>0</v>
      </c>
    </row>
    <row r="7645" spans="2:9" x14ac:dyDescent="0.35">
      <c r="B7645" s="458" t="str">
        <f t="shared" si="120"/>
        <v>11/14/2019 11:00:00 PM</v>
      </c>
      <c r="C7645" s="458">
        <v>43783</v>
      </c>
      <c r="D7645" s="459">
        <v>0.95833333333333337</v>
      </c>
      <c r="E7645" s="2">
        <f>Electricity!F7670</f>
        <v>0</v>
      </c>
      <c r="F7645" s="2">
        <f>Electricity!G7670</f>
        <v>0</v>
      </c>
      <c r="G7645" s="2">
        <f>Electricity!H7670</f>
        <v>0</v>
      </c>
      <c r="H7645" s="2">
        <f>Electricity!I7670</f>
        <v>0</v>
      </c>
      <c r="I7645" s="2">
        <f>Electricity!J7670</f>
        <v>0</v>
      </c>
    </row>
    <row r="7646" spans="2:9" x14ac:dyDescent="0.35">
      <c r="B7646" s="458" t="str">
        <f t="shared" si="120"/>
        <v>11/15/2019 12:00:00 AM</v>
      </c>
      <c r="C7646" s="458">
        <v>43784</v>
      </c>
      <c r="D7646" s="459">
        <v>3.1225022567582528E-17</v>
      </c>
      <c r="E7646" s="2">
        <f>Electricity!F7671</f>
        <v>0</v>
      </c>
      <c r="F7646" s="2">
        <f>Electricity!G7671</f>
        <v>0</v>
      </c>
      <c r="G7646" s="2">
        <f>Electricity!H7671</f>
        <v>0</v>
      </c>
      <c r="H7646" s="2">
        <f>Electricity!I7671</f>
        <v>0</v>
      </c>
      <c r="I7646" s="2">
        <f>Electricity!J7671</f>
        <v>0</v>
      </c>
    </row>
    <row r="7647" spans="2:9" x14ac:dyDescent="0.35">
      <c r="B7647" s="458" t="str">
        <f t="shared" si="120"/>
        <v>11/15/2019 01:00:00 AM</v>
      </c>
      <c r="C7647" s="458">
        <v>43784</v>
      </c>
      <c r="D7647" s="459">
        <v>4.1666666666666699E-2</v>
      </c>
      <c r="E7647" s="2">
        <f>Electricity!F7672</f>
        <v>0</v>
      </c>
      <c r="F7647" s="2">
        <f>Electricity!G7672</f>
        <v>0</v>
      </c>
      <c r="G7647" s="2">
        <f>Electricity!H7672</f>
        <v>0</v>
      </c>
      <c r="H7647" s="2">
        <f>Electricity!I7672</f>
        <v>0</v>
      </c>
      <c r="I7647" s="2">
        <f>Electricity!J7672</f>
        <v>0</v>
      </c>
    </row>
    <row r="7648" spans="2:9" x14ac:dyDescent="0.35">
      <c r="B7648" s="458" t="str">
        <f t="shared" si="120"/>
        <v>11/15/2019 02:00:00 AM</v>
      </c>
      <c r="C7648" s="458">
        <v>43784</v>
      </c>
      <c r="D7648" s="459">
        <v>8.333333333333337E-2</v>
      </c>
      <c r="E7648" s="2">
        <f>Electricity!F7673</f>
        <v>0</v>
      </c>
      <c r="F7648" s="2">
        <f>Electricity!G7673</f>
        <v>0</v>
      </c>
      <c r="G7648" s="2">
        <f>Electricity!H7673</f>
        <v>0</v>
      </c>
      <c r="H7648" s="2">
        <f>Electricity!I7673</f>
        <v>0</v>
      </c>
      <c r="I7648" s="2">
        <f>Electricity!J7673</f>
        <v>0</v>
      </c>
    </row>
    <row r="7649" spans="2:9" x14ac:dyDescent="0.35">
      <c r="B7649" s="458" t="str">
        <f t="shared" si="120"/>
        <v>11/15/2019 03:00:00 AM</v>
      </c>
      <c r="C7649" s="458">
        <v>43784</v>
      </c>
      <c r="D7649" s="459">
        <v>0.12500000000000006</v>
      </c>
      <c r="E7649" s="2">
        <f>Electricity!F7674</f>
        <v>0</v>
      </c>
      <c r="F7649" s="2">
        <f>Electricity!G7674</f>
        <v>0</v>
      </c>
      <c r="G7649" s="2">
        <f>Electricity!H7674</f>
        <v>0</v>
      </c>
      <c r="H7649" s="2">
        <f>Electricity!I7674</f>
        <v>0</v>
      </c>
      <c r="I7649" s="2">
        <f>Electricity!J7674</f>
        <v>0</v>
      </c>
    </row>
    <row r="7650" spans="2:9" x14ac:dyDescent="0.35">
      <c r="B7650" s="458" t="str">
        <f t="shared" si="120"/>
        <v>11/15/2019 04:00:00 AM</v>
      </c>
      <c r="C7650" s="458">
        <v>43784</v>
      </c>
      <c r="D7650" s="459">
        <v>0.16666666666666669</v>
      </c>
      <c r="E7650" s="2">
        <f>Electricity!F7675</f>
        <v>0</v>
      </c>
      <c r="F7650" s="2">
        <f>Electricity!G7675</f>
        <v>0</v>
      </c>
      <c r="G7650" s="2">
        <f>Electricity!H7675</f>
        <v>0</v>
      </c>
      <c r="H7650" s="2">
        <f>Electricity!I7675</f>
        <v>0</v>
      </c>
      <c r="I7650" s="2">
        <f>Electricity!J7675</f>
        <v>0</v>
      </c>
    </row>
    <row r="7651" spans="2:9" x14ac:dyDescent="0.35">
      <c r="B7651" s="458" t="str">
        <f t="shared" si="120"/>
        <v>11/15/2019 05:00:00 AM</v>
      </c>
      <c r="C7651" s="458">
        <v>43784</v>
      </c>
      <c r="D7651" s="459">
        <v>0.20833333333333337</v>
      </c>
      <c r="E7651" s="2">
        <f>Electricity!F7676</f>
        <v>0</v>
      </c>
      <c r="F7651" s="2">
        <f>Electricity!G7676</f>
        <v>0</v>
      </c>
      <c r="G7651" s="2">
        <f>Electricity!H7676</f>
        <v>0</v>
      </c>
      <c r="H7651" s="2">
        <f>Electricity!I7676</f>
        <v>0</v>
      </c>
      <c r="I7651" s="2">
        <f>Electricity!J7676</f>
        <v>0</v>
      </c>
    </row>
    <row r="7652" spans="2:9" x14ac:dyDescent="0.35">
      <c r="B7652" s="458" t="str">
        <f t="shared" si="120"/>
        <v>11/15/2019 06:00:00 AM</v>
      </c>
      <c r="C7652" s="458">
        <v>43784</v>
      </c>
      <c r="D7652" s="459">
        <v>0.25</v>
      </c>
      <c r="E7652" s="2">
        <f>Electricity!F7677</f>
        <v>0</v>
      </c>
      <c r="F7652" s="2">
        <f>Electricity!G7677</f>
        <v>0</v>
      </c>
      <c r="G7652" s="2">
        <f>Electricity!H7677</f>
        <v>0</v>
      </c>
      <c r="H7652" s="2">
        <f>Electricity!I7677</f>
        <v>0</v>
      </c>
      <c r="I7652" s="2">
        <f>Electricity!J7677</f>
        <v>0</v>
      </c>
    </row>
    <row r="7653" spans="2:9" x14ac:dyDescent="0.35">
      <c r="B7653" s="458" t="str">
        <f t="shared" si="120"/>
        <v>11/15/2019 07:00:00 AM</v>
      </c>
      <c r="C7653" s="458">
        <v>43784</v>
      </c>
      <c r="D7653" s="459">
        <v>0.29166666666666669</v>
      </c>
      <c r="E7653" s="2">
        <f>Electricity!F7678</f>
        <v>0</v>
      </c>
      <c r="F7653" s="2">
        <f>Electricity!G7678</f>
        <v>0</v>
      </c>
      <c r="G7653" s="2">
        <f>Electricity!H7678</f>
        <v>0</v>
      </c>
      <c r="H7653" s="2">
        <f>Electricity!I7678</f>
        <v>0</v>
      </c>
      <c r="I7653" s="2">
        <f>Electricity!J7678</f>
        <v>0</v>
      </c>
    </row>
    <row r="7654" spans="2:9" x14ac:dyDescent="0.35">
      <c r="B7654" s="458" t="str">
        <f t="shared" si="120"/>
        <v>11/15/2019 08:00:00 AM</v>
      </c>
      <c r="C7654" s="458">
        <v>43784</v>
      </c>
      <c r="D7654" s="459">
        <v>0.33333333333333337</v>
      </c>
      <c r="E7654" s="2">
        <f>Electricity!F7679</f>
        <v>0</v>
      </c>
      <c r="F7654" s="2">
        <f>Electricity!G7679</f>
        <v>0</v>
      </c>
      <c r="G7654" s="2">
        <f>Electricity!H7679</f>
        <v>0</v>
      </c>
      <c r="H7654" s="2">
        <f>Electricity!I7679</f>
        <v>0</v>
      </c>
      <c r="I7654" s="2">
        <f>Electricity!J7679</f>
        <v>0</v>
      </c>
    </row>
    <row r="7655" spans="2:9" x14ac:dyDescent="0.35">
      <c r="B7655" s="458" t="str">
        <f t="shared" si="120"/>
        <v>11/15/2019 09:00:00 AM</v>
      </c>
      <c r="C7655" s="458">
        <v>43784</v>
      </c>
      <c r="D7655" s="459">
        <v>0.375</v>
      </c>
      <c r="E7655" s="2">
        <f>Electricity!F7680</f>
        <v>0</v>
      </c>
      <c r="F7655" s="2">
        <f>Electricity!G7680</f>
        <v>0</v>
      </c>
      <c r="G7655" s="2">
        <f>Electricity!H7680</f>
        <v>0</v>
      </c>
      <c r="H7655" s="2">
        <f>Electricity!I7680</f>
        <v>0</v>
      </c>
      <c r="I7655" s="2">
        <f>Electricity!J7680</f>
        <v>0</v>
      </c>
    </row>
    <row r="7656" spans="2:9" x14ac:dyDescent="0.35">
      <c r="B7656" s="458" t="str">
        <f t="shared" si="120"/>
        <v>11/15/2019 10:00:00 AM</v>
      </c>
      <c r="C7656" s="458">
        <v>43784</v>
      </c>
      <c r="D7656" s="459">
        <v>0.41666666666666669</v>
      </c>
      <c r="E7656" s="2">
        <f>Electricity!F7681</f>
        <v>0</v>
      </c>
      <c r="F7656" s="2">
        <f>Electricity!G7681</f>
        <v>0</v>
      </c>
      <c r="G7656" s="2">
        <f>Electricity!H7681</f>
        <v>0</v>
      </c>
      <c r="H7656" s="2">
        <f>Electricity!I7681</f>
        <v>0</v>
      </c>
      <c r="I7656" s="2">
        <f>Electricity!J7681</f>
        <v>0</v>
      </c>
    </row>
    <row r="7657" spans="2:9" x14ac:dyDescent="0.35">
      <c r="B7657" s="458" t="str">
        <f t="shared" si="120"/>
        <v>11/15/2019 11:00:00 AM</v>
      </c>
      <c r="C7657" s="458">
        <v>43784</v>
      </c>
      <c r="D7657" s="459">
        <v>0.45833333333333337</v>
      </c>
      <c r="E7657" s="2">
        <f>Electricity!F7682</f>
        <v>0</v>
      </c>
      <c r="F7657" s="2">
        <f>Electricity!G7682</f>
        <v>0</v>
      </c>
      <c r="G7657" s="2">
        <f>Electricity!H7682</f>
        <v>0</v>
      </c>
      <c r="H7657" s="2">
        <f>Electricity!I7682</f>
        <v>0</v>
      </c>
      <c r="I7657" s="2">
        <f>Electricity!J7682</f>
        <v>0</v>
      </c>
    </row>
    <row r="7658" spans="2:9" x14ac:dyDescent="0.35">
      <c r="B7658" s="458" t="str">
        <f t="shared" si="120"/>
        <v>11/15/2019 12:00:00 PM</v>
      </c>
      <c r="C7658" s="458">
        <v>43784</v>
      </c>
      <c r="D7658" s="459">
        <v>0.50000000000000011</v>
      </c>
      <c r="E7658" s="2">
        <f>Electricity!F7683</f>
        <v>0</v>
      </c>
      <c r="F7658" s="2">
        <f>Electricity!G7683</f>
        <v>0</v>
      </c>
      <c r="G7658" s="2">
        <f>Electricity!H7683</f>
        <v>0</v>
      </c>
      <c r="H7658" s="2">
        <f>Electricity!I7683</f>
        <v>0</v>
      </c>
      <c r="I7658" s="2">
        <f>Electricity!J7683</f>
        <v>0</v>
      </c>
    </row>
    <row r="7659" spans="2:9" x14ac:dyDescent="0.35">
      <c r="B7659" s="458" t="str">
        <f t="shared" si="120"/>
        <v>11/15/2019 01:00:00 PM</v>
      </c>
      <c r="C7659" s="458">
        <v>43784</v>
      </c>
      <c r="D7659" s="459">
        <v>0.54166666666666674</v>
      </c>
      <c r="E7659" s="2">
        <f>Electricity!F7684</f>
        <v>0</v>
      </c>
      <c r="F7659" s="2">
        <f>Electricity!G7684</f>
        <v>0</v>
      </c>
      <c r="G7659" s="2">
        <f>Electricity!H7684</f>
        <v>0</v>
      </c>
      <c r="H7659" s="2">
        <f>Electricity!I7684</f>
        <v>0</v>
      </c>
      <c r="I7659" s="2">
        <f>Electricity!J7684</f>
        <v>0</v>
      </c>
    </row>
    <row r="7660" spans="2:9" x14ac:dyDescent="0.35">
      <c r="B7660" s="458" t="str">
        <f t="shared" si="120"/>
        <v>11/15/2019 02:00:00 PM</v>
      </c>
      <c r="C7660" s="458">
        <v>43784</v>
      </c>
      <c r="D7660" s="459">
        <v>0.58333333333333337</v>
      </c>
      <c r="E7660" s="2">
        <f>Electricity!F7685</f>
        <v>0</v>
      </c>
      <c r="F7660" s="2">
        <f>Electricity!G7685</f>
        <v>0</v>
      </c>
      <c r="G7660" s="2">
        <f>Electricity!H7685</f>
        <v>0</v>
      </c>
      <c r="H7660" s="2">
        <f>Electricity!I7685</f>
        <v>0</v>
      </c>
      <c r="I7660" s="2">
        <f>Electricity!J7685</f>
        <v>0</v>
      </c>
    </row>
    <row r="7661" spans="2:9" x14ac:dyDescent="0.35">
      <c r="B7661" s="458" t="str">
        <f t="shared" si="120"/>
        <v>11/15/2019 03:00:00 PM</v>
      </c>
      <c r="C7661" s="458">
        <v>43784</v>
      </c>
      <c r="D7661" s="459">
        <v>0.62500000000000011</v>
      </c>
      <c r="E7661" s="2">
        <f>Electricity!F7686</f>
        <v>0</v>
      </c>
      <c r="F7661" s="2">
        <f>Electricity!G7686</f>
        <v>0</v>
      </c>
      <c r="G7661" s="2">
        <f>Electricity!H7686</f>
        <v>0</v>
      </c>
      <c r="H7661" s="2">
        <f>Electricity!I7686</f>
        <v>0</v>
      </c>
      <c r="I7661" s="2">
        <f>Electricity!J7686</f>
        <v>0</v>
      </c>
    </row>
    <row r="7662" spans="2:9" x14ac:dyDescent="0.35">
      <c r="B7662" s="458" t="str">
        <f t="shared" si="120"/>
        <v>11/15/2019 04:00:00 PM</v>
      </c>
      <c r="C7662" s="458">
        <v>43784</v>
      </c>
      <c r="D7662" s="459">
        <v>0.66666666666666674</v>
      </c>
      <c r="E7662" s="2">
        <f>Electricity!F7687</f>
        <v>0</v>
      </c>
      <c r="F7662" s="2">
        <f>Electricity!G7687</f>
        <v>0</v>
      </c>
      <c r="G7662" s="2">
        <f>Electricity!H7687</f>
        <v>0</v>
      </c>
      <c r="H7662" s="2">
        <f>Electricity!I7687</f>
        <v>0</v>
      </c>
      <c r="I7662" s="2">
        <f>Electricity!J7687</f>
        <v>0</v>
      </c>
    </row>
    <row r="7663" spans="2:9" x14ac:dyDescent="0.35">
      <c r="B7663" s="458" t="str">
        <f t="shared" si="120"/>
        <v>11/15/2019 05:00:00 PM</v>
      </c>
      <c r="C7663" s="458">
        <v>43784</v>
      </c>
      <c r="D7663" s="459">
        <v>0.70833333333333337</v>
      </c>
      <c r="E7663" s="2">
        <f>Electricity!F7688</f>
        <v>0</v>
      </c>
      <c r="F7663" s="2">
        <f>Electricity!G7688</f>
        <v>0</v>
      </c>
      <c r="G7663" s="2">
        <f>Electricity!H7688</f>
        <v>0</v>
      </c>
      <c r="H7663" s="2">
        <f>Electricity!I7688</f>
        <v>0</v>
      </c>
      <c r="I7663" s="2">
        <f>Electricity!J7688</f>
        <v>0</v>
      </c>
    </row>
    <row r="7664" spans="2:9" x14ac:dyDescent="0.35">
      <c r="B7664" s="458" t="str">
        <f t="shared" si="120"/>
        <v>11/15/2019 06:00:00 PM</v>
      </c>
      <c r="C7664" s="458">
        <v>43784</v>
      </c>
      <c r="D7664" s="459">
        <v>0.75000000000000011</v>
      </c>
      <c r="E7664" s="2">
        <f>Electricity!F7689</f>
        <v>0</v>
      </c>
      <c r="F7664" s="2">
        <f>Electricity!G7689</f>
        <v>0</v>
      </c>
      <c r="G7664" s="2">
        <f>Electricity!H7689</f>
        <v>0</v>
      </c>
      <c r="H7664" s="2">
        <f>Electricity!I7689</f>
        <v>0</v>
      </c>
      <c r="I7664" s="2">
        <f>Electricity!J7689</f>
        <v>0</v>
      </c>
    </row>
    <row r="7665" spans="2:9" x14ac:dyDescent="0.35">
      <c r="B7665" s="458" t="str">
        <f t="shared" si="120"/>
        <v>11/15/2019 07:00:00 PM</v>
      </c>
      <c r="C7665" s="458">
        <v>43784</v>
      </c>
      <c r="D7665" s="459">
        <v>0.79166666666666674</v>
      </c>
      <c r="E7665" s="2">
        <f>Electricity!F7690</f>
        <v>0</v>
      </c>
      <c r="F7665" s="2">
        <f>Electricity!G7690</f>
        <v>0</v>
      </c>
      <c r="G7665" s="2">
        <f>Electricity!H7690</f>
        <v>0</v>
      </c>
      <c r="H7665" s="2">
        <f>Electricity!I7690</f>
        <v>0</v>
      </c>
      <c r="I7665" s="2">
        <f>Electricity!J7690</f>
        <v>0</v>
      </c>
    </row>
    <row r="7666" spans="2:9" x14ac:dyDescent="0.35">
      <c r="B7666" s="458" t="str">
        <f t="shared" si="120"/>
        <v>11/15/2019 08:00:00 PM</v>
      </c>
      <c r="C7666" s="458">
        <v>43784</v>
      </c>
      <c r="D7666" s="459">
        <v>0.83333333333333337</v>
      </c>
      <c r="E7666" s="2">
        <f>Electricity!F7691</f>
        <v>0</v>
      </c>
      <c r="F7666" s="2">
        <f>Electricity!G7691</f>
        <v>0</v>
      </c>
      <c r="G7666" s="2">
        <f>Electricity!H7691</f>
        <v>0</v>
      </c>
      <c r="H7666" s="2">
        <f>Electricity!I7691</f>
        <v>0</v>
      </c>
      <c r="I7666" s="2">
        <f>Electricity!J7691</f>
        <v>0</v>
      </c>
    </row>
    <row r="7667" spans="2:9" x14ac:dyDescent="0.35">
      <c r="B7667" s="458" t="str">
        <f t="shared" si="120"/>
        <v>11/15/2019 09:00:00 PM</v>
      </c>
      <c r="C7667" s="458">
        <v>43784</v>
      </c>
      <c r="D7667" s="459">
        <v>0.87500000000000011</v>
      </c>
      <c r="E7667" s="2">
        <f>Electricity!F7692</f>
        <v>0</v>
      </c>
      <c r="F7667" s="2">
        <f>Electricity!G7692</f>
        <v>0</v>
      </c>
      <c r="G7667" s="2">
        <f>Electricity!H7692</f>
        <v>0</v>
      </c>
      <c r="H7667" s="2">
        <f>Electricity!I7692</f>
        <v>0</v>
      </c>
      <c r="I7667" s="2">
        <f>Electricity!J7692</f>
        <v>0</v>
      </c>
    </row>
    <row r="7668" spans="2:9" x14ac:dyDescent="0.35">
      <c r="B7668" s="458" t="str">
        <f t="shared" si="120"/>
        <v>11/15/2019 10:00:00 PM</v>
      </c>
      <c r="C7668" s="458">
        <v>43784</v>
      </c>
      <c r="D7668" s="459">
        <v>0.91666666666666674</v>
      </c>
      <c r="E7668" s="2">
        <f>Electricity!F7693</f>
        <v>0</v>
      </c>
      <c r="F7668" s="2">
        <f>Electricity!G7693</f>
        <v>0</v>
      </c>
      <c r="G7668" s="2">
        <f>Electricity!H7693</f>
        <v>0</v>
      </c>
      <c r="H7668" s="2">
        <f>Electricity!I7693</f>
        <v>0</v>
      </c>
      <c r="I7668" s="2">
        <f>Electricity!J7693</f>
        <v>0</v>
      </c>
    </row>
    <row r="7669" spans="2:9" x14ac:dyDescent="0.35">
      <c r="B7669" s="458" t="str">
        <f t="shared" si="120"/>
        <v>11/15/2019 11:00:00 PM</v>
      </c>
      <c r="C7669" s="458">
        <v>43784</v>
      </c>
      <c r="D7669" s="459">
        <v>0.95833333333333337</v>
      </c>
      <c r="E7669" s="2">
        <f>Electricity!F7694</f>
        <v>0</v>
      </c>
      <c r="F7669" s="2">
        <f>Electricity!G7694</f>
        <v>0</v>
      </c>
      <c r="G7669" s="2">
        <f>Electricity!H7694</f>
        <v>0</v>
      </c>
      <c r="H7669" s="2">
        <f>Electricity!I7694</f>
        <v>0</v>
      </c>
      <c r="I7669" s="2">
        <f>Electricity!J7694</f>
        <v>0</v>
      </c>
    </row>
    <row r="7670" spans="2:9" x14ac:dyDescent="0.35">
      <c r="B7670" s="458" t="str">
        <f t="shared" si="120"/>
        <v>11/16/2019 12:00:00 AM</v>
      </c>
      <c r="C7670" s="458">
        <v>43785</v>
      </c>
      <c r="D7670" s="459">
        <v>3.1225022567582528E-17</v>
      </c>
      <c r="E7670" s="2">
        <f>Electricity!F7695</f>
        <v>0</v>
      </c>
      <c r="F7670" s="2">
        <f>Electricity!G7695</f>
        <v>0</v>
      </c>
      <c r="G7670" s="2">
        <f>Electricity!H7695</f>
        <v>0</v>
      </c>
      <c r="H7670" s="2">
        <f>Electricity!I7695</f>
        <v>0</v>
      </c>
      <c r="I7670" s="2">
        <f>Electricity!J7695</f>
        <v>0</v>
      </c>
    </row>
    <row r="7671" spans="2:9" x14ac:dyDescent="0.35">
      <c r="B7671" s="458" t="str">
        <f t="shared" si="120"/>
        <v>11/16/2019 01:00:00 AM</v>
      </c>
      <c r="C7671" s="458">
        <v>43785</v>
      </c>
      <c r="D7671" s="459">
        <v>4.1666666666666699E-2</v>
      </c>
      <c r="E7671" s="2">
        <f>Electricity!F7696</f>
        <v>0</v>
      </c>
      <c r="F7671" s="2">
        <f>Electricity!G7696</f>
        <v>0</v>
      </c>
      <c r="G7671" s="2">
        <f>Electricity!H7696</f>
        <v>0</v>
      </c>
      <c r="H7671" s="2">
        <f>Electricity!I7696</f>
        <v>0</v>
      </c>
      <c r="I7671" s="2">
        <f>Electricity!J7696</f>
        <v>0</v>
      </c>
    </row>
    <row r="7672" spans="2:9" x14ac:dyDescent="0.35">
      <c r="B7672" s="458" t="str">
        <f t="shared" si="120"/>
        <v>11/16/2019 02:00:00 AM</v>
      </c>
      <c r="C7672" s="458">
        <v>43785</v>
      </c>
      <c r="D7672" s="459">
        <v>8.333333333333337E-2</v>
      </c>
      <c r="E7672" s="2">
        <f>Electricity!F7697</f>
        <v>0</v>
      </c>
      <c r="F7672" s="2">
        <f>Electricity!G7697</f>
        <v>0</v>
      </c>
      <c r="G7672" s="2">
        <f>Electricity!H7697</f>
        <v>0</v>
      </c>
      <c r="H7672" s="2">
        <f>Electricity!I7697</f>
        <v>0</v>
      </c>
      <c r="I7672" s="2">
        <f>Electricity!J7697</f>
        <v>0</v>
      </c>
    </row>
    <row r="7673" spans="2:9" x14ac:dyDescent="0.35">
      <c r="B7673" s="458" t="str">
        <f t="shared" si="120"/>
        <v>11/16/2019 03:00:00 AM</v>
      </c>
      <c r="C7673" s="458">
        <v>43785</v>
      </c>
      <c r="D7673" s="459">
        <v>0.12500000000000006</v>
      </c>
      <c r="E7673" s="2">
        <f>Electricity!F7698</f>
        <v>0</v>
      </c>
      <c r="F7673" s="2">
        <f>Electricity!G7698</f>
        <v>0</v>
      </c>
      <c r="G7673" s="2">
        <f>Electricity!H7698</f>
        <v>0</v>
      </c>
      <c r="H7673" s="2">
        <f>Electricity!I7698</f>
        <v>0</v>
      </c>
      <c r="I7673" s="2">
        <f>Electricity!J7698</f>
        <v>0</v>
      </c>
    </row>
    <row r="7674" spans="2:9" x14ac:dyDescent="0.35">
      <c r="B7674" s="458" t="str">
        <f t="shared" si="120"/>
        <v>11/16/2019 04:00:00 AM</v>
      </c>
      <c r="C7674" s="458">
        <v>43785</v>
      </c>
      <c r="D7674" s="459">
        <v>0.16666666666666669</v>
      </c>
      <c r="E7674" s="2">
        <f>Electricity!F7699</f>
        <v>0</v>
      </c>
      <c r="F7674" s="2">
        <f>Electricity!G7699</f>
        <v>0</v>
      </c>
      <c r="G7674" s="2">
        <f>Electricity!H7699</f>
        <v>0</v>
      </c>
      <c r="H7674" s="2">
        <f>Electricity!I7699</f>
        <v>0</v>
      </c>
      <c r="I7674" s="2">
        <f>Electricity!J7699</f>
        <v>0</v>
      </c>
    </row>
    <row r="7675" spans="2:9" x14ac:dyDescent="0.35">
      <c r="B7675" s="458" t="str">
        <f t="shared" si="120"/>
        <v>11/16/2019 05:00:00 AM</v>
      </c>
      <c r="C7675" s="458">
        <v>43785</v>
      </c>
      <c r="D7675" s="459">
        <v>0.20833333333333337</v>
      </c>
      <c r="E7675" s="2">
        <f>Electricity!F7700</f>
        <v>0</v>
      </c>
      <c r="F7675" s="2">
        <f>Electricity!G7700</f>
        <v>0</v>
      </c>
      <c r="G7675" s="2">
        <f>Electricity!H7700</f>
        <v>0</v>
      </c>
      <c r="H7675" s="2">
        <f>Electricity!I7700</f>
        <v>0</v>
      </c>
      <c r="I7675" s="2">
        <f>Electricity!J7700</f>
        <v>0</v>
      </c>
    </row>
    <row r="7676" spans="2:9" x14ac:dyDescent="0.35">
      <c r="B7676" s="458" t="str">
        <f t="shared" si="120"/>
        <v>11/16/2019 06:00:00 AM</v>
      </c>
      <c r="C7676" s="458">
        <v>43785</v>
      </c>
      <c r="D7676" s="459">
        <v>0.25</v>
      </c>
      <c r="E7676" s="2">
        <f>Electricity!F7701</f>
        <v>0</v>
      </c>
      <c r="F7676" s="2">
        <f>Electricity!G7701</f>
        <v>0</v>
      </c>
      <c r="G7676" s="2">
        <f>Electricity!H7701</f>
        <v>0</v>
      </c>
      <c r="H7676" s="2">
        <f>Electricity!I7701</f>
        <v>0</v>
      </c>
      <c r="I7676" s="2">
        <f>Electricity!J7701</f>
        <v>0</v>
      </c>
    </row>
    <row r="7677" spans="2:9" x14ac:dyDescent="0.35">
      <c r="B7677" s="458" t="str">
        <f t="shared" si="120"/>
        <v>11/16/2019 07:00:00 AM</v>
      </c>
      <c r="C7677" s="458">
        <v>43785</v>
      </c>
      <c r="D7677" s="459">
        <v>0.29166666666666669</v>
      </c>
      <c r="E7677" s="2">
        <f>Electricity!F7702</f>
        <v>0</v>
      </c>
      <c r="F7677" s="2">
        <f>Electricity!G7702</f>
        <v>0</v>
      </c>
      <c r="G7677" s="2">
        <f>Electricity!H7702</f>
        <v>0</v>
      </c>
      <c r="H7677" s="2">
        <f>Electricity!I7702</f>
        <v>0</v>
      </c>
      <c r="I7677" s="2">
        <f>Electricity!J7702</f>
        <v>0</v>
      </c>
    </row>
    <row r="7678" spans="2:9" x14ac:dyDescent="0.35">
      <c r="B7678" s="458" t="str">
        <f t="shared" si="120"/>
        <v>11/16/2019 08:00:00 AM</v>
      </c>
      <c r="C7678" s="458">
        <v>43785</v>
      </c>
      <c r="D7678" s="459">
        <v>0.33333333333333337</v>
      </c>
      <c r="E7678" s="2">
        <f>Electricity!F7703</f>
        <v>0</v>
      </c>
      <c r="F7678" s="2">
        <f>Electricity!G7703</f>
        <v>0</v>
      </c>
      <c r="G7678" s="2">
        <f>Electricity!H7703</f>
        <v>0</v>
      </c>
      <c r="H7678" s="2">
        <f>Electricity!I7703</f>
        <v>0</v>
      </c>
      <c r="I7678" s="2">
        <f>Electricity!J7703</f>
        <v>0</v>
      </c>
    </row>
    <row r="7679" spans="2:9" x14ac:dyDescent="0.35">
      <c r="B7679" s="458" t="str">
        <f t="shared" si="120"/>
        <v>11/16/2019 09:00:00 AM</v>
      </c>
      <c r="C7679" s="458">
        <v>43785</v>
      </c>
      <c r="D7679" s="459">
        <v>0.375</v>
      </c>
      <c r="E7679" s="2">
        <f>Electricity!F7704</f>
        <v>0</v>
      </c>
      <c r="F7679" s="2">
        <f>Electricity!G7704</f>
        <v>0</v>
      </c>
      <c r="G7679" s="2">
        <f>Electricity!H7704</f>
        <v>0</v>
      </c>
      <c r="H7679" s="2">
        <f>Electricity!I7704</f>
        <v>0</v>
      </c>
      <c r="I7679" s="2">
        <f>Electricity!J7704</f>
        <v>0</v>
      </c>
    </row>
    <row r="7680" spans="2:9" x14ac:dyDescent="0.35">
      <c r="B7680" s="458" t="str">
        <f t="shared" si="120"/>
        <v>11/16/2019 10:00:00 AM</v>
      </c>
      <c r="C7680" s="458">
        <v>43785</v>
      </c>
      <c r="D7680" s="459">
        <v>0.41666666666666669</v>
      </c>
      <c r="E7680" s="2">
        <f>Electricity!F7705</f>
        <v>0</v>
      </c>
      <c r="F7680" s="2">
        <f>Electricity!G7705</f>
        <v>0</v>
      </c>
      <c r="G7680" s="2">
        <f>Electricity!H7705</f>
        <v>0</v>
      </c>
      <c r="H7680" s="2">
        <f>Electricity!I7705</f>
        <v>0</v>
      </c>
      <c r="I7680" s="2">
        <f>Electricity!J7705</f>
        <v>0</v>
      </c>
    </row>
    <row r="7681" spans="2:9" x14ac:dyDescent="0.35">
      <c r="B7681" s="458" t="str">
        <f t="shared" si="120"/>
        <v>11/16/2019 11:00:00 AM</v>
      </c>
      <c r="C7681" s="458">
        <v>43785</v>
      </c>
      <c r="D7681" s="459">
        <v>0.45833333333333337</v>
      </c>
      <c r="E7681" s="2">
        <f>Electricity!F7706</f>
        <v>0</v>
      </c>
      <c r="F7681" s="2">
        <f>Electricity!G7706</f>
        <v>0</v>
      </c>
      <c r="G7681" s="2">
        <f>Electricity!H7706</f>
        <v>0</v>
      </c>
      <c r="H7681" s="2">
        <f>Electricity!I7706</f>
        <v>0</v>
      </c>
      <c r="I7681" s="2">
        <f>Electricity!J7706</f>
        <v>0</v>
      </c>
    </row>
    <row r="7682" spans="2:9" x14ac:dyDescent="0.35">
      <c r="B7682" s="458" t="str">
        <f t="shared" si="120"/>
        <v>11/16/2019 12:00:00 PM</v>
      </c>
      <c r="C7682" s="458">
        <v>43785</v>
      </c>
      <c r="D7682" s="459">
        <v>0.50000000000000011</v>
      </c>
      <c r="E7682" s="2">
        <f>Electricity!F7707</f>
        <v>0</v>
      </c>
      <c r="F7682" s="2">
        <f>Electricity!G7707</f>
        <v>0</v>
      </c>
      <c r="G7682" s="2">
        <f>Electricity!H7707</f>
        <v>0</v>
      </c>
      <c r="H7682" s="2">
        <f>Electricity!I7707</f>
        <v>0</v>
      </c>
      <c r="I7682" s="2">
        <f>Electricity!J7707</f>
        <v>0</v>
      </c>
    </row>
    <row r="7683" spans="2:9" x14ac:dyDescent="0.35">
      <c r="B7683" s="458" t="str">
        <f t="shared" si="120"/>
        <v>11/16/2019 01:00:00 PM</v>
      </c>
      <c r="C7683" s="458">
        <v>43785</v>
      </c>
      <c r="D7683" s="459">
        <v>0.54166666666666674</v>
      </c>
      <c r="E7683" s="2">
        <f>Electricity!F7708</f>
        <v>0</v>
      </c>
      <c r="F7683" s="2">
        <f>Electricity!G7708</f>
        <v>0</v>
      </c>
      <c r="G7683" s="2">
        <f>Electricity!H7708</f>
        <v>0</v>
      </c>
      <c r="H7683" s="2">
        <f>Electricity!I7708</f>
        <v>0</v>
      </c>
      <c r="I7683" s="2">
        <f>Electricity!J7708</f>
        <v>0</v>
      </c>
    </row>
    <row r="7684" spans="2:9" x14ac:dyDescent="0.35">
      <c r="B7684" s="458" t="str">
        <f t="shared" si="120"/>
        <v>11/16/2019 02:00:00 PM</v>
      </c>
      <c r="C7684" s="458">
        <v>43785</v>
      </c>
      <c r="D7684" s="459">
        <v>0.58333333333333337</v>
      </c>
      <c r="E7684" s="2">
        <f>Electricity!F7709</f>
        <v>0</v>
      </c>
      <c r="F7684" s="2">
        <f>Electricity!G7709</f>
        <v>0</v>
      </c>
      <c r="G7684" s="2">
        <f>Electricity!H7709</f>
        <v>0</v>
      </c>
      <c r="H7684" s="2">
        <f>Electricity!I7709</f>
        <v>0</v>
      </c>
      <c r="I7684" s="2">
        <f>Electricity!J7709</f>
        <v>0</v>
      </c>
    </row>
    <row r="7685" spans="2:9" x14ac:dyDescent="0.35">
      <c r="B7685" s="458" t="str">
        <f t="shared" si="120"/>
        <v>11/16/2019 03:00:00 PM</v>
      </c>
      <c r="C7685" s="458">
        <v>43785</v>
      </c>
      <c r="D7685" s="459">
        <v>0.62500000000000011</v>
      </c>
      <c r="E7685" s="2">
        <f>Electricity!F7710</f>
        <v>0</v>
      </c>
      <c r="F7685" s="2">
        <f>Electricity!G7710</f>
        <v>0</v>
      </c>
      <c r="G7685" s="2">
        <f>Electricity!H7710</f>
        <v>0</v>
      </c>
      <c r="H7685" s="2">
        <f>Electricity!I7710</f>
        <v>0</v>
      </c>
      <c r="I7685" s="2">
        <f>Electricity!J7710</f>
        <v>0</v>
      </c>
    </row>
    <row r="7686" spans="2:9" x14ac:dyDescent="0.35">
      <c r="B7686" s="458" t="str">
        <f t="shared" si="120"/>
        <v>11/16/2019 04:00:00 PM</v>
      </c>
      <c r="C7686" s="458">
        <v>43785</v>
      </c>
      <c r="D7686" s="459">
        <v>0.66666666666666674</v>
      </c>
      <c r="E7686" s="2">
        <f>Electricity!F7711</f>
        <v>0</v>
      </c>
      <c r="F7686" s="2">
        <f>Electricity!G7711</f>
        <v>0</v>
      </c>
      <c r="G7686" s="2">
        <f>Electricity!H7711</f>
        <v>0</v>
      </c>
      <c r="H7686" s="2">
        <f>Electricity!I7711</f>
        <v>0</v>
      </c>
      <c r="I7686" s="2">
        <f>Electricity!J7711</f>
        <v>0</v>
      </c>
    </row>
    <row r="7687" spans="2:9" x14ac:dyDescent="0.35">
      <c r="B7687" s="458" t="str">
        <f t="shared" si="120"/>
        <v>11/16/2019 05:00:00 PM</v>
      </c>
      <c r="C7687" s="458">
        <v>43785</v>
      </c>
      <c r="D7687" s="459">
        <v>0.70833333333333337</v>
      </c>
      <c r="E7687" s="2">
        <f>Electricity!F7712</f>
        <v>0</v>
      </c>
      <c r="F7687" s="2">
        <f>Electricity!G7712</f>
        <v>0</v>
      </c>
      <c r="G7687" s="2">
        <f>Electricity!H7712</f>
        <v>0</v>
      </c>
      <c r="H7687" s="2">
        <f>Electricity!I7712</f>
        <v>0</v>
      </c>
      <c r="I7687" s="2">
        <f>Electricity!J7712</f>
        <v>0</v>
      </c>
    </row>
    <row r="7688" spans="2:9" x14ac:dyDescent="0.35">
      <c r="B7688" s="458" t="str">
        <f t="shared" si="120"/>
        <v>11/16/2019 06:00:00 PM</v>
      </c>
      <c r="C7688" s="458">
        <v>43785</v>
      </c>
      <c r="D7688" s="459">
        <v>0.75000000000000011</v>
      </c>
      <c r="E7688" s="2">
        <f>Electricity!F7713</f>
        <v>0</v>
      </c>
      <c r="F7688" s="2">
        <f>Electricity!G7713</f>
        <v>0</v>
      </c>
      <c r="G7688" s="2">
        <f>Electricity!H7713</f>
        <v>0</v>
      </c>
      <c r="H7688" s="2">
        <f>Electricity!I7713</f>
        <v>0</v>
      </c>
      <c r="I7688" s="2">
        <f>Electricity!J7713</f>
        <v>0</v>
      </c>
    </row>
    <row r="7689" spans="2:9" x14ac:dyDescent="0.35">
      <c r="B7689" s="458" t="str">
        <f t="shared" si="120"/>
        <v>11/16/2019 07:00:00 PM</v>
      </c>
      <c r="C7689" s="458">
        <v>43785</v>
      </c>
      <c r="D7689" s="459">
        <v>0.79166666666666674</v>
      </c>
      <c r="E7689" s="2">
        <f>Electricity!F7714</f>
        <v>0</v>
      </c>
      <c r="F7689" s="2">
        <f>Electricity!G7714</f>
        <v>0</v>
      </c>
      <c r="G7689" s="2">
        <f>Electricity!H7714</f>
        <v>0</v>
      </c>
      <c r="H7689" s="2">
        <f>Electricity!I7714</f>
        <v>0</v>
      </c>
      <c r="I7689" s="2">
        <f>Electricity!J7714</f>
        <v>0</v>
      </c>
    </row>
    <row r="7690" spans="2:9" x14ac:dyDescent="0.35">
      <c r="B7690" s="458" t="str">
        <f t="shared" si="120"/>
        <v>11/16/2019 08:00:00 PM</v>
      </c>
      <c r="C7690" s="458">
        <v>43785</v>
      </c>
      <c r="D7690" s="459">
        <v>0.83333333333333337</v>
      </c>
      <c r="E7690" s="2">
        <f>Electricity!F7715</f>
        <v>0</v>
      </c>
      <c r="F7690" s="2">
        <f>Electricity!G7715</f>
        <v>0</v>
      </c>
      <c r="G7690" s="2">
        <f>Electricity!H7715</f>
        <v>0</v>
      </c>
      <c r="H7690" s="2">
        <f>Electricity!I7715</f>
        <v>0</v>
      </c>
      <c r="I7690" s="2">
        <f>Electricity!J7715</f>
        <v>0</v>
      </c>
    </row>
    <row r="7691" spans="2:9" x14ac:dyDescent="0.35">
      <c r="B7691" s="458" t="str">
        <f t="shared" si="120"/>
        <v>11/16/2019 09:00:00 PM</v>
      </c>
      <c r="C7691" s="458">
        <v>43785</v>
      </c>
      <c r="D7691" s="459">
        <v>0.87500000000000011</v>
      </c>
      <c r="E7691" s="2">
        <f>Electricity!F7716</f>
        <v>0</v>
      </c>
      <c r="F7691" s="2">
        <f>Electricity!G7716</f>
        <v>0</v>
      </c>
      <c r="G7691" s="2">
        <f>Electricity!H7716</f>
        <v>0</v>
      </c>
      <c r="H7691" s="2">
        <f>Electricity!I7716</f>
        <v>0</v>
      </c>
      <c r="I7691" s="2">
        <f>Electricity!J7716</f>
        <v>0</v>
      </c>
    </row>
    <row r="7692" spans="2:9" x14ac:dyDescent="0.35">
      <c r="B7692" s="458" t="str">
        <f t="shared" si="120"/>
        <v>11/16/2019 10:00:00 PM</v>
      </c>
      <c r="C7692" s="458">
        <v>43785</v>
      </c>
      <c r="D7692" s="459">
        <v>0.91666666666666674</v>
      </c>
      <c r="E7692" s="2">
        <f>Electricity!F7717</f>
        <v>0</v>
      </c>
      <c r="F7692" s="2">
        <f>Electricity!G7717</f>
        <v>0</v>
      </c>
      <c r="G7692" s="2">
        <f>Electricity!H7717</f>
        <v>0</v>
      </c>
      <c r="H7692" s="2">
        <f>Electricity!I7717</f>
        <v>0</v>
      </c>
      <c r="I7692" s="2">
        <f>Electricity!J7717</f>
        <v>0</v>
      </c>
    </row>
    <row r="7693" spans="2:9" x14ac:dyDescent="0.35">
      <c r="B7693" s="458" t="str">
        <f t="shared" si="120"/>
        <v>11/16/2019 11:00:00 PM</v>
      </c>
      <c r="C7693" s="458">
        <v>43785</v>
      </c>
      <c r="D7693" s="459">
        <v>0.95833333333333337</v>
      </c>
      <c r="E7693" s="2">
        <f>Electricity!F7718</f>
        <v>0</v>
      </c>
      <c r="F7693" s="2">
        <f>Electricity!G7718</f>
        <v>0</v>
      </c>
      <c r="G7693" s="2">
        <f>Electricity!H7718</f>
        <v>0</v>
      </c>
      <c r="H7693" s="2">
        <f>Electricity!I7718</f>
        <v>0</v>
      </c>
      <c r="I7693" s="2">
        <f>Electricity!J7718</f>
        <v>0</v>
      </c>
    </row>
    <row r="7694" spans="2:9" x14ac:dyDescent="0.35">
      <c r="B7694" s="458" t="str">
        <f t="shared" si="120"/>
        <v>11/17/2019 12:00:00 AM</v>
      </c>
      <c r="C7694" s="458">
        <v>43786</v>
      </c>
      <c r="D7694" s="459">
        <v>3.1225022567582528E-17</v>
      </c>
      <c r="E7694" s="2">
        <f>Electricity!F7719</f>
        <v>0</v>
      </c>
      <c r="F7694" s="2">
        <f>Electricity!G7719</f>
        <v>0</v>
      </c>
      <c r="G7694" s="2">
        <f>Electricity!H7719</f>
        <v>0</v>
      </c>
      <c r="H7694" s="2">
        <f>Electricity!I7719</f>
        <v>0</v>
      </c>
      <c r="I7694" s="2">
        <f>Electricity!J7719</f>
        <v>0</v>
      </c>
    </row>
    <row r="7695" spans="2:9" x14ac:dyDescent="0.35">
      <c r="B7695" s="458" t="str">
        <f t="shared" ref="B7695:B7758" si="121">CONCATENATE(TEXT(C7695,"mm/dd/yyyy")," ",TEXT(D7695,"hh:mm:ss AM/PM"))</f>
        <v>11/17/2019 01:00:00 AM</v>
      </c>
      <c r="C7695" s="458">
        <v>43786</v>
      </c>
      <c r="D7695" s="459">
        <v>4.1666666666666699E-2</v>
      </c>
      <c r="E7695" s="2">
        <f>Electricity!F7720</f>
        <v>0</v>
      </c>
      <c r="F7695" s="2">
        <f>Electricity!G7720</f>
        <v>0</v>
      </c>
      <c r="G7695" s="2">
        <f>Electricity!H7720</f>
        <v>0</v>
      </c>
      <c r="H7695" s="2">
        <f>Electricity!I7720</f>
        <v>0</v>
      </c>
      <c r="I7695" s="2">
        <f>Electricity!J7720</f>
        <v>0</v>
      </c>
    </row>
    <row r="7696" spans="2:9" x14ac:dyDescent="0.35">
      <c r="B7696" s="458" t="str">
        <f t="shared" si="121"/>
        <v>11/17/2019 02:00:00 AM</v>
      </c>
      <c r="C7696" s="458">
        <v>43786</v>
      </c>
      <c r="D7696" s="459">
        <v>8.333333333333337E-2</v>
      </c>
      <c r="E7696" s="2">
        <f>Electricity!F7721</f>
        <v>0</v>
      </c>
      <c r="F7696" s="2">
        <f>Electricity!G7721</f>
        <v>0</v>
      </c>
      <c r="G7696" s="2">
        <f>Electricity!H7721</f>
        <v>0</v>
      </c>
      <c r="H7696" s="2">
        <f>Electricity!I7721</f>
        <v>0</v>
      </c>
      <c r="I7696" s="2">
        <f>Electricity!J7721</f>
        <v>0</v>
      </c>
    </row>
    <row r="7697" spans="2:9" x14ac:dyDescent="0.35">
      <c r="B7697" s="458" t="str">
        <f t="shared" si="121"/>
        <v>11/17/2019 03:00:00 AM</v>
      </c>
      <c r="C7697" s="458">
        <v>43786</v>
      </c>
      <c r="D7697" s="459">
        <v>0.12500000000000006</v>
      </c>
      <c r="E7697" s="2">
        <f>Electricity!F7722</f>
        <v>0</v>
      </c>
      <c r="F7697" s="2">
        <f>Electricity!G7722</f>
        <v>0</v>
      </c>
      <c r="G7697" s="2">
        <f>Electricity!H7722</f>
        <v>0</v>
      </c>
      <c r="H7697" s="2">
        <f>Electricity!I7722</f>
        <v>0</v>
      </c>
      <c r="I7697" s="2">
        <f>Electricity!J7722</f>
        <v>0</v>
      </c>
    </row>
    <row r="7698" spans="2:9" x14ac:dyDescent="0.35">
      <c r="B7698" s="458" t="str">
        <f t="shared" si="121"/>
        <v>11/17/2019 04:00:00 AM</v>
      </c>
      <c r="C7698" s="458">
        <v>43786</v>
      </c>
      <c r="D7698" s="459">
        <v>0.16666666666666669</v>
      </c>
      <c r="E7698" s="2">
        <f>Electricity!F7723</f>
        <v>0</v>
      </c>
      <c r="F7698" s="2">
        <f>Electricity!G7723</f>
        <v>0</v>
      </c>
      <c r="G7698" s="2">
        <f>Electricity!H7723</f>
        <v>0</v>
      </c>
      <c r="H7698" s="2">
        <f>Electricity!I7723</f>
        <v>0</v>
      </c>
      <c r="I7698" s="2">
        <f>Electricity!J7723</f>
        <v>0</v>
      </c>
    </row>
    <row r="7699" spans="2:9" x14ac:dyDescent="0.35">
      <c r="B7699" s="458" t="str">
        <f t="shared" si="121"/>
        <v>11/17/2019 05:00:00 AM</v>
      </c>
      <c r="C7699" s="458">
        <v>43786</v>
      </c>
      <c r="D7699" s="459">
        <v>0.20833333333333337</v>
      </c>
      <c r="E7699" s="2">
        <f>Electricity!F7724</f>
        <v>0</v>
      </c>
      <c r="F7699" s="2">
        <f>Electricity!G7724</f>
        <v>0</v>
      </c>
      <c r="G7699" s="2">
        <f>Electricity!H7724</f>
        <v>0</v>
      </c>
      <c r="H7699" s="2">
        <f>Electricity!I7724</f>
        <v>0</v>
      </c>
      <c r="I7699" s="2">
        <f>Electricity!J7724</f>
        <v>0</v>
      </c>
    </row>
    <row r="7700" spans="2:9" x14ac:dyDescent="0.35">
      <c r="B7700" s="458" t="str">
        <f t="shared" si="121"/>
        <v>11/17/2019 06:00:00 AM</v>
      </c>
      <c r="C7700" s="458">
        <v>43786</v>
      </c>
      <c r="D7700" s="459">
        <v>0.25</v>
      </c>
      <c r="E7700" s="2">
        <f>Electricity!F7725</f>
        <v>0</v>
      </c>
      <c r="F7700" s="2">
        <f>Electricity!G7725</f>
        <v>0</v>
      </c>
      <c r="G7700" s="2">
        <f>Electricity!H7725</f>
        <v>0</v>
      </c>
      <c r="H7700" s="2">
        <f>Electricity!I7725</f>
        <v>0</v>
      </c>
      <c r="I7700" s="2">
        <f>Electricity!J7725</f>
        <v>0</v>
      </c>
    </row>
    <row r="7701" spans="2:9" x14ac:dyDescent="0.35">
      <c r="B7701" s="458" t="str">
        <f t="shared" si="121"/>
        <v>11/17/2019 07:00:00 AM</v>
      </c>
      <c r="C7701" s="458">
        <v>43786</v>
      </c>
      <c r="D7701" s="459">
        <v>0.29166666666666669</v>
      </c>
      <c r="E7701" s="2">
        <f>Electricity!F7726</f>
        <v>0</v>
      </c>
      <c r="F7701" s="2">
        <f>Electricity!G7726</f>
        <v>0</v>
      </c>
      <c r="G7701" s="2">
        <f>Electricity!H7726</f>
        <v>0</v>
      </c>
      <c r="H7701" s="2">
        <f>Electricity!I7726</f>
        <v>0</v>
      </c>
      <c r="I7701" s="2">
        <f>Electricity!J7726</f>
        <v>0</v>
      </c>
    </row>
    <row r="7702" spans="2:9" x14ac:dyDescent="0.35">
      <c r="B7702" s="458" t="str">
        <f t="shared" si="121"/>
        <v>11/17/2019 08:00:00 AM</v>
      </c>
      <c r="C7702" s="458">
        <v>43786</v>
      </c>
      <c r="D7702" s="459">
        <v>0.33333333333333337</v>
      </c>
      <c r="E7702" s="2">
        <f>Electricity!F7727</f>
        <v>0</v>
      </c>
      <c r="F7702" s="2">
        <f>Electricity!G7727</f>
        <v>0</v>
      </c>
      <c r="G7702" s="2">
        <f>Electricity!H7727</f>
        <v>0</v>
      </c>
      <c r="H7702" s="2">
        <f>Electricity!I7727</f>
        <v>0</v>
      </c>
      <c r="I7702" s="2">
        <f>Electricity!J7727</f>
        <v>0</v>
      </c>
    </row>
    <row r="7703" spans="2:9" x14ac:dyDescent="0.35">
      <c r="B7703" s="458" t="str">
        <f t="shared" si="121"/>
        <v>11/17/2019 09:00:00 AM</v>
      </c>
      <c r="C7703" s="458">
        <v>43786</v>
      </c>
      <c r="D7703" s="459">
        <v>0.375</v>
      </c>
      <c r="E7703" s="2">
        <f>Electricity!F7728</f>
        <v>0</v>
      </c>
      <c r="F7703" s="2">
        <f>Electricity!G7728</f>
        <v>0</v>
      </c>
      <c r="G7703" s="2">
        <f>Electricity!H7728</f>
        <v>0</v>
      </c>
      <c r="H7703" s="2">
        <f>Electricity!I7728</f>
        <v>0</v>
      </c>
      <c r="I7703" s="2">
        <f>Electricity!J7728</f>
        <v>0</v>
      </c>
    </row>
    <row r="7704" spans="2:9" x14ac:dyDescent="0.35">
      <c r="B7704" s="458" t="str">
        <f t="shared" si="121"/>
        <v>11/17/2019 10:00:00 AM</v>
      </c>
      <c r="C7704" s="458">
        <v>43786</v>
      </c>
      <c r="D7704" s="459">
        <v>0.41666666666666669</v>
      </c>
      <c r="E7704" s="2">
        <f>Electricity!F7729</f>
        <v>0</v>
      </c>
      <c r="F7704" s="2">
        <f>Electricity!G7729</f>
        <v>0</v>
      </c>
      <c r="G7704" s="2">
        <f>Electricity!H7729</f>
        <v>0</v>
      </c>
      <c r="H7704" s="2">
        <f>Electricity!I7729</f>
        <v>0</v>
      </c>
      <c r="I7704" s="2">
        <f>Electricity!J7729</f>
        <v>0</v>
      </c>
    </row>
    <row r="7705" spans="2:9" x14ac:dyDescent="0.35">
      <c r="B7705" s="458" t="str">
        <f t="shared" si="121"/>
        <v>11/17/2019 11:00:00 AM</v>
      </c>
      <c r="C7705" s="458">
        <v>43786</v>
      </c>
      <c r="D7705" s="459">
        <v>0.45833333333333337</v>
      </c>
      <c r="E7705" s="2">
        <f>Electricity!F7730</f>
        <v>0</v>
      </c>
      <c r="F7705" s="2">
        <f>Electricity!G7730</f>
        <v>0</v>
      </c>
      <c r="G7705" s="2">
        <f>Electricity!H7730</f>
        <v>0</v>
      </c>
      <c r="H7705" s="2">
        <f>Electricity!I7730</f>
        <v>0</v>
      </c>
      <c r="I7705" s="2">
        <f>Electricity!J7730</f>
        <v>0</v>
      </c>
    </row>
    <row r="7706" spans="2:9" x14ac:dyDescent="0.35">
      <c r="B7706" s="458" t="str">
        <f t="shared" si="121"/>
        <v>11/17/2019 12:00:00 PM</v>
      </c>
      <c r="C7706" s="458">
        <v>43786</v>
      </c>
      <c r="D7706" s="459">
        <v>0.50000000000000011</v>
      </c>
      <c r="E7706" s="2">
        <f>Electricity!F7731</f>
        <v>0</v>
      </c>
      <c r="F7706" s="2">
        <f>Electricity!G7731</f>
        <v>0</v>
      </c>
      <c r="G7706" s="2">
        <f>Electricity!H7731</f>
        <v>0</v>
      </c>
      <c r="H7706" s="2">
        <f>Electricity!I7731</f>
        <v>0</v>
      </c>
      <c r="I7706" s="2">
        <f>Electricity!J7731</f>
        <v>0</v>
      </c>
    </row>
    <row r="7707" spans="2:9" x14ac:dyDescent="0.35">
      <c r="B7707" s="458" t="str">
        <f t="shared" si="121"/>
        <v>11/17/2019 01:00:00 PM</v>
      </c>
      <c r="C7707" s="458">
        <v>43786</v>
      </c>
      <c r="D7707" s="459">
        <v>0.54166666666666674</v>
      </c>
      <c r="E7707" s="2">
        <f>Electricity!F7732</f>
        <v>0</v>
      </c>
      <c r="F7707" s="2">
        <f>Electricity!G7732</f>
        <v>0</v>
      </c>
      <c r="G7707" s="2">
        <f>Electricity!H7732</f>
        <v>0</v>
      </c>
      <c r="H7707" s="2">
        <f>Electricity!I7732</f>
        <v>0</v>
      </c>
      <c r="I7707" s="2">
        <f>Electricity!J7732</f>
        <v>0</v>
      </c>
    </row>
    <row r="7708" spans="2:9" x14ac:dyDescent="0.35">
      <c r="B7708" s="458" t="str">
        <f t="shared" si="121"/>
        <v>11/17/2019 02:00:00 PM</v>
      </c>
      <c r="C7708" s="458">
        <v>43786</v>
      </c>
      <c r="D7708" s="459">
        <v>0.58333333333333337</v>
      </c>
      <c r="E7708" s="2">
        <f>Electricity!F7733</f>
        <v>0</v>
      </c>
      <c r="F7708" s="2">
        <f>Electricity!G7733</f>
        <v>0</v>
      </c>
      <c r="G7708" s="2">
        <f>Electricity!H7733</f>
        <v>0</v>
      </c>
      <c r="H7708" s="2">
        <f>Electricity!I7733</f>
        <v>0</v>
      </c>
      <c r="I7708" s="2">
        <f>Electricity!J7733</f>
        <v>0</v>
      </c>
    </row>
    <row r="7709" spans="2:9" x14ac:dyDescent="0.35">
      <c r="B7709" s="458" t="str">
        <f t="shared" si="121"/>
        <v>11/17/2019 03:00:00 PM</v>
      </c>
      <c r="C7709" s="458">
        <v>43786</v>
      </c>
      <c r="D7709" s="459">
        <v>0.62500000000000011</v>
      </c>
      <c r="E7709" s="2">
        <f>Electricity!F7734</f>
        <v>0</v>
      </c>
      <c r="F7709" s="2">
        <f>Electricity!G7734</f>
        <v>0</v>
      </c>
      <c r="G7709" s="2">
        <f>Electricity!H7734</f>
        <v>0</v>
      </c>
      <c r="H7709" s="2">
        <f>Electricity!I7734</f>
        <v>0</v>
      </c>
      <c r="I7709" s="2">
        <f>Electricity!J7734</f>
        <v>0</v>
      </c>
    </row>
    <row r="7710" spans="2:9" x14ac:dyDescent="0.35">
      <c r="B7710" s="458" t="str">
        <f t="shared" si="121"/>
        <v>11/17/2019 04:00:00 PM</v>
      </c>
      <c r="C7710" s="458">
        <v>43786</v>
      </c>
      <c r="D7710" s="459">
        <v>0.66666666666666674</v>
      </c>
      <c r="E7710" s="2">
        <f>Electricity!F7735</f>
        <v>0</v>
      </c>
      <c r="F7710" s="2">
        <f>Electricity!G7735</f>
        <v>0</v>
      </c>
      <c r="G7710" s="2">
        <f>Electricity!H7735</f>
        <v>0</v>
      </c>
      <c r="H7710" s="2">
        <f>Electricity!I7735</f>
        <v>0</v>
      </c>
      <c r="I7710" s="2">
        <f>Electricity!J7735</f>
        <v>0</v>
      </c>
    </row>
    <row r="7711" spans="2:9" x14ac:dyDescent="0.35">
      <c r="B7711" s="458" t="str">
        <f t="shared" si="121"/>
        <v>11/17/2019 05:00:00 PM</v>
      </c>
      <c r="C7711" s="458">
        <v>43786</v>
      </c>
      <c r="D7711" s="459">
        <v>0.70833333333333337</v>
      </c>
      <c r="E7711" s="2">
        <f>Electricity!F7736</f>
        <v>0</v>
      </c>
      <c r="F7711" s="2">
        <f>Electricity!G7736</f>
        <v>0</v>
      </c>
      <c r="G7711" s="2">
        <f>Electricity!H7736</f>
        <v>0</v>
      </c>
      <c r="H7711" s="2">
        <f>Electricity!I7736</f>
        <v>0</v>
      </c>
      <c r="I7711" s="2">
        <f>Electricity!J7736</f>
        <v>0</v>
      </c>
    </row>
    <row r="7712" spans="2:9" x14ac:dyDescent="0.35">
      <c r="B7712" s="458" t="str">
        <f t="shared" si="121"/>
        <v>11/17/2019 06:00:00 PM</v>
      </c>
      <c r="C7712" s="458">
        <v>43786</v>
      </c>
      <c r="D7712" s="459">
        <v>0.75000000000000011</v>
      </c>
      <c r="E7712" s="2">
        <f>Electricity!F7737</f>
        <v>0</v>
      </c>
      <c r="F7712" s="2">
        <f>Electricity!G7737</f>
        <v>0</v>
      </c>
      <c r="G7712" s="2">
        <f>Electricity!H7737</f>
        <v>0</v>
      </c>
      <c r="H7712" s="2">
        <f>Electricity!I7737</f>
        <v>0</v>
      </c>
      <c r="I7712" s="2">
        <f>Electricity!J7737</f>
        <v>0</v>
      </c>
    </row>
    <row r="7713" spans="2:9" x14ac:dyDescent="0.35">
      <c r="B7713" s="458" t="str">
        <f t="shared" si="121"/>
        <v>11/17/2019 07:00:00 PM</v>
      </c>
      <c r="C7713" s="458">
        <v>43786</v>
      </c>
      <c r="D7713" s="459">
        <v>0.79166666666666674</v>
      </c>
      <c r="E7713" s="2">
        <f>Electricity!F7738</f>
        <v>0</v>
      </c>
      <c r="F7713" s="2">
        <f>Electricity!G7738</f>
        <v>0</v>
      </c>
      <c r="G7713" s="2">
        <f>Electricity!H7738</f>
        <v>0</v>
      </c>
      <c r="H7713" s="2">
        <f>Electricity!I7738</f>
        <v>0</v>
      </c>
      <c r="I7713" s="2">
        <f>Electricity!J7738</f>
        <v>0</v>
      </c>
    </row>
    <row r="7714" spans="2:9" x14ac:dyDescent="0.35">
      <c r="B7714" s="458" t="str">
        <f t="shared" si="121"/>
        <v>11/17/2019 08:00:00 PM</v>
      </c>
      <c r="C7714" s="458">
        <v>43786</v>
      </c>
      <c r="D7714" s="459">
        <v>0.83333333333333337</v>
      </c>
      <c r="E7714" s="2">
        <f>Electricity!F7739</f>
        <v>0</v>
      </c>
      <c r="F7714" s="2">
        <f>Electricity!G7739</f>
        <v>0</v>
      </c>
      <c r="G7714" s="2">
        <f>Electricity!H7739</f>
        <v>0</v>
      </c>
      <c r="H7714" s="2">
        <f>Electricity!I7739</f>
        <v>0</v>
      </c>
      <c r="I7714" s="2">
        <f>Electricity!J7739</f>
        <v>0</v>
      </c>
    </row>
    <row r="7715" spans="2:9" x14ac:dyDescent="0.35">
      <c r="B7715" s="458" t="str">
        <f t="shared" si="121"/>
        <v>11/17/2019 09:00:00 PM</v>
      </c>
      <c r="C7715" s="458">
        <v>43786</v>
      </c>
      <c r="D7715" s="459">
        <v>0.87500000000000011</v>
      </c>
      <c r="E7715" s="2">
        <f>Electricity!F7740</f>
        <v>0</v>
      </c>
      <c r="F7715" s="2">
        <f>Electricity!G7740</f>
        <v>0</v>
      </c>
      <c r="G7715" s="2">
        <f>Electricity!H7740</f>
        <v>0</v>
      </c>
      <c r="H7715" s="2">
        <f>Electricity!I7740</f>
        <v>0</v>
      </c>
      <c r="I7715" s="2">
        <f>Electricity!J7740</f>
        <v>0</v>
      </c>
    </row>
    <row r="7716" spans="2:9" x14ac:dyDescent="0.35">
      <c r="B7716" s="458" t="str">
        <f t="shared" si="121"/>
        <v>11/17/2019 10:00:00 PM</v>
      </c>
      <c r="C7716" s="458">
        <v>43786</v>
      </c>
      <c r="D7716" s="459">
        <v>0.91666666666666674</v>
      </c>
      <c r="E7716" s="2">
        <f>Electricity!F7741</f>
        <v>0</v>
      </c>
      <c r="F7716" s="2">
        <f>Electricity!G7741</f>
        <v>0</v>
      </c>
      <c r="G7716" s="2">
        <f>Electricity!H7741</f>
        <v>0</v>
      </c>
      <c r="H7716" s="2">
        <f>Electricity!I7741</f>
        <v>0</v>
      </c>
      <c r="I7716" s="2">
        <f>Electricity!J7741</f>
        <v>0</v>
      </c>
    </row>
    <row r="7717" spans="2:9" x14ac:dyDescent="0.35">
      <c r="B7717" s="458" t="str">
        <f t="shared" si="121"/>
        <v>11/17/2019 11:00:00 PM</v>
      </c>
      <c r="C7717" s="458">
        <v>43786</v>
      </c>
      <c r="D7717" s="459">
        <v>0.95833333333333337</v>
      </c>
      <c r="E7717" s="2">
        <f>Electricity!F7742</f>
        <v>0</v>
      </c>
      <c r="F7717" s="2">
        <f>Electricity!G7742</f>
        <v>0</v>
      </c>
      <c r="G7717" s="2">
        <f>Electricity!H7742</f>
        <v>0</v>
      </c>
      <c r="H7717" s="2">
        <f>Electricity!I7742</f>
        <v>0</v>
      </c>
      <c r="I7717" s="2">
        <f>Electricity!J7742</f>
        <v>0</v>
      </c>
    </row>
    <row r="7718" spans="2:9" x14ac:dyDescent="0.35">
      <c r="B7718" s="458" t="str">
        <f t="shared" si="121"/>
        <v>11/18/2019 12:00:00 AM</v>
      </c>
      <c r="C7718" s="458">
        <v>43787</v>
      </c>
      <c r="D7718" s="459">
        <v>3.1225022567582528E-17</v>
      </c>
      <c r="E7718" s="2">
        <f>Electricity!F7743</f>
        <v>0</v>
      </c>
      <c r="F7718" s="2">
        <f>Electricity!G7743</f>
        <v>0</v>
      </c>
      <c r="G7718" s="2">
        <f>Electricity!H7743</f>
        <v>0</v>
      </c>
      <c r="H7718" s="2">
        <f>Electricity!I7743</f>
        <v>0</v>
      </c>
      <c r="I7718" s="2">
        <f>Electricity!J7743</f>
        <v>0</v>
      </c>
    </row>
    <row r="7719" spans="2:9" x14ac:dyDescent="0.35">
      <c r="B7719" s="458" t="str">
        <f t="shared" si="121"/>
        <v>11/18/2019 01:00:00 AM</v>
      </c>
      <c r="C7719" s="458">
        <v>43787</v>
      </c>
      <c r="D7719" s="459">
        <v>4.1666666666666699E-2</v>
      </c>
      <c r="E7719" s="2">
        <f>Electricity!F7744</f>
        <v>0</v>
      </c>
      <c r="F7719" s="2">
        <f>Electricity!G7744</f>
        <v>0</v>
      </c>
      <c r="G7719" s="2">
        <f>Electricity!H7744</f>
        <v>0</v>
      </c>
      <c r="H7719" s="2">
        <f>Electricity!I7744</f>
        <v>0</v>
      </c>
      <c r="I7719" s="2">
        <f>Electricity!J7744</f>
        <v>0</v>
      </c>
    </row>
    <row r="7720" spans="2:9" x14ac:dyDescent="0.35">
      <c r="B7720" s="458" t="str">
        <f t="shared" si="121"/>
        <v>11/18/2019 02:00:00 AM</v>
      </c>
      <c r="C7720" s="458">
        <v>43787</v>
      </c>
      <c r="D7720" s="459">
        <v>8.333333333333337E-2</v>
      </c>
      <c r="E7720" s="2">
        <f>Electricity!F7745</f>
        <v>0</v>
      </c>
      <c r="F7720" s="2">
        <f>Electricity!G7745</f>
        <v>0</v>
      </c>
      <c r="G7720" s="2">
        <f>Electricity!H7745</f>
        <v>0</v>
      </c>
      <c r="H7720" s="2">
        <f>Electricity!I7745</f>
        <v>0</v>
      </c>
      <c r="I7720" s="2">
        <f>Electricity!J7745</f>
        <v>0</v>
      </c>
    </row>
    <row r="7721" spans="2:9" x14ac:dyDescent="0.35">
      <c r="B7721" s="458" t="str">
        <f t="shared" si="121"/>
        <v>11/18/2019 03:00:00 AM</v>
      </c>
      <c r="C7721" s="458">
        <v>43787</v>
      </c>
      <c r="D7721" s="459">
        <v>0.12500000000000006</v>
      </c>
      <c r="E7721" s="2">
        <f>Electricity!F7746</f>
        <v>0</v>
      </c>
      <c r="F7721" s="2">
        <f>Electricity!G7746</f>
        <v>0</v>
      </c>
      <c r="G7721" s="2">
        <f>Electricity!H7746</f>
        <v>0</v>
      </c>
      <c r="H7721" s="2">
        <f>Electricity!I7746</f>
        <v>0</v>
      </c>
      <c r="I7721" s="2">
        <f>Electricity!J7746</f>
        <v>0</v>
      </c>
    </row>
    <row r="7722" spans="2:9" x14ac:dyDescent="0.35">
      <c r="B7722" s="458" t="str">
        <f t="shared" si="121"/>
        <v>11/18/2019 04:00:00 AM</v>
      </c>
      <c r="C7722" s="458">
        <v>43787</v>
      </c>
      <c r="D7722" s="459">
        <v>0.16666666666666669</v>
      </c>
      <c r="E7722" s="2">
        <f>Electricity!F7747</f>
        <v>0</v>
      </c>
      <c r="F7722" s="2">
        <f>Electricity!G7747</f>
        <v>0</v>
      </c>
      <c r="G7722" s="2">
        <f>Electricity!H7747</f>
        <v>0</v>
      </c>
      <c r="H7722" s="2">
        <f>Electricity!I7747</f>
        <v>0</v>
      </c>
      <c r="I7722" s="2">
        <f>Electricity!J7747</f>
        <v>0</v>
      </c>
    </row>
    <row r="7723" spans="2:9" x14ac:dyDescent="0.35">
      <c r="B7723" s="458" t="str">
        <f t="shared" si="121"/>
        <v>11/18/2019 05:00:00 AM</v>
      </c>
      <c r="C7723" s="458">
        <v>43787</v>
      </c>
      <c r="D7723" s="459">
        <v>0.20833333333333337</v>
      </c>
      <c r="E7723" s="2">
        <f>Electricity!F7748</f>
        <v>0</v>
      </c>
      <c r="F7723" s="2">
        <f>Electricity!G7748</f>
        <v>0</v>
      </c>
      <c r="G7723" s="2">
        <f>Electricity!H7748</f>
        <v>0</v>
      </c>
      <c r="H7723" s="2">
        <f>Electricity!I7748</f>
        <v>0</v>
      </c>
      <c r="I7723" s="2">
        <f>Electricity!J7748</f>
        <v>0</v>
      </c>
    </row>
    <row r="7724" spans="2:9" x14ac:dyDescent="0.35">
      <c r="B7724" s="458" t="str">
        <f t="shared" si="121"/>
        <v>11/18/2019 06:00:00 AM</v>
      </c>
      <c r="C7724" s="458">
        <v>43787</v>
      </c>
      <c r="D7724" s="459">
        <v>0.25</v>
      </c>
      <c r="E7724" s="2">
        <f>Electricity!F7749</f>
        <v>0</v>
      </c>
      <c r="F7724" s="2">
        <f>Electricity!G7749</f>
        <v>0</v>
      </c>
      <c r="G7724" s="2">
        <f>Electricity!H7749</f>
        <v>0</v>
      </c>
      <c r="H7724" s="2">
        <f>Electricity!I7749</f>
        <v>0</v>
      </c>
      <c r="I7724" s="2">
        <f>Electricity!J7749</f>
        <v>0</v>
      </c>
    </row>
    <row r="7725" spans="2:9" x14ac:dyDescent="0.35">
      <c r="B7725" s="458" t="str">
        <f t="shared" si="121"/>
        <v>11/18/2019 07:00:00 AM</v>
      </c>
      <c r="C7725" s="458">
        <v>43787</v>
      </c>
      <c r="D7725" s="459">
        <v>0.29166666666666669</v>
      </c>
      <c r="E7725" s="2">
        <f>Electricity!F7750</f>
        <v>0</v>
      </c>
      <c r="F7725" s="2">
        <f>Electricity!G7750</f>
        <v>0</v>
      </c>
      <c r="G7725" s="2">
        <f>Electricity!H7750</f>
        <v>0</v>
      </c>
      <c r="H7725" s="2">
        <f>Electricity!I7750</f>
        <v>0</v>
      </c>
      <c r="I7725" s="2">
        <f>Electricity!J7750</f>
        <v>0</v>
      </c>
    </row>
    <row r="7726" spans="2:9" x14ac:dyDescent="0.35">
      <c r="B7726" s="458" t="str">
        <f t="shared" si="121"/>
        <v>11/18/2019 08:00:00 AM</v>
      </c>
      <c r="C7726" s="458">
        <v>43787</v>
      </c>
      <c r="D7726" s="459">
        <v>0.33333333333333337</v>
      </c>
      <c r="E7726" s="2">
        <f>Electricity!F7751</f>
        <v>0</v>
      </c>
      <c r="F7726" s="2">
        <f>Electricity!G7751</f>
        <v>0</v>
      </c>
      <c r="G7726" s="2">
        <f>Electricity!H7751</f>
        <v>0</v>
      </c>
      <c r="H7726" s="2">
        <f>Electricity!I7751</f>
        <v>0</v>
      </c>
      <c r="I7726" s="2">
        <f>Electricity!J7751</f>
        <v>0</v>
      </c>
    </row>
    <row r="7727" spans="2:9" x14ac:dyDescent="0.35">
      <c r="B7727" s="458" t="str">
        <f t="shared" si="121"/>
        <v>11/18/2019 09:00:00 AM</v>
      </c>
      <c r="C7727" s="458">
        <v>43787</v>
      </c>
      <c r="D7727" s="459">
        <v>0.375</v>
      </c>
      <c r="E7727" s="2">
        <f>Electricity!F7752</f>
        <v>0</v>
      </c>
      <c r="F7727" s="2">
        <f>Electricity!G7752</f>
        <v>0</v>
      </c>
      <c r="G7727" s="2">
        <f>Electricity!H7752</f>
        <v>0</v>
      </c>
      <c r="H7727" s="2">
        <f>Electricity!I7752</f>
        <v>0</v>
      </c>
      <c r="I7727" s="2">
        <f>Electricity!J7752</f>
        <v>0</v>
      </c>
    </row>
    <row r="7728" spans="2:9" x14ac:dyDescent="0.35">
      <c r="B7728" s="458" t="str">
        <f t="shared" si="121"/>
        <v>11/18/2019 10:00:00 AM</v>
      </c>
      <c r="C7728" s="458">
        <v>43787</v>
      </c>
      <c r="D7728" s="459">
        <v>0.41666666666666669</v>
      </c>
      <c r="E7728" s="2">
        <f>Electricity!F7753</f>
        <v>0</v>
      </c>
      <c r="F7728" s="2">
        <f>Electricity!G7753</f>
        <v>0</v>
      </c>
      <c r="G7728" s="2">
        <f>Electricity!H7753</f>
        <v>0</v>
      </c>
      <c r="H7728" s="2">
        <f>Electricity!I7753</f>
        <v>0</v>
      </c>
      <c r="I7728" s="2">
        <f>Electricity!J7753</f>
        <v>0</v>
      </c>
    </row>
    <row r="7729" spans="2:9" x14ac:dyDescent="0.35">
      <c r="B7729" s="458" t="str">
        <f t="shared" si="121"/>
        <v>11/18/2019 11:00:00 AM</v>
      </c>
      <c r="C7729" s="458">
        <v>43787</v>
      </c>
      <c r="D7729" s="459">
        <v>0.45833333333333337</v>
      </c>
      <c r="E7729" s="2">
        <f>Electricity!F7754</f>
        <v>0</v>
      </c>
      <c r="F7729" s="2">
        <f>Electricity!G7754</f>
        <v>0</v>
      </c>
      <c r="G7729" s="2">
        <f>Electricity!H7754</f>
        <v>0</v>
      </c>
      <c r="H7729" s="2">
        <f>Electricity!I7754</f>
        <v>0</v>
      </c>
      <c r="I7729" s="2">
        <f>Electricity!J7754</f>
        <v>0</v>
      </c>
    </row>
    <row r="7730" spans="2:9" x14ac:dyDescent="0.35">
      <c r="B7730" s="458" t="str">
        <f t="shared" si="121"/>
        <v>11/18/2019 12:00:00 PM</v>
      </c>
      <c r="C7730" s="458">
        <v>43787</v>
      </c>
      <c r="D7730" s="459">
        <v>0.50000000000000011</v>
      </c>
      <c r="E7730" s="2">
        <f>Electricity!F7755</f>
        <v>0</v>
      </c>
      <c r="F7730" s="2">
        <f>Electricity!G7755</f>
        <v>0</v>
      </c>
      <c r="G7730" s="2">
        <f>Electricity!H7755</f>
        <v>0</v>
      </c>
      <c r="H7730" s="2">
        <f>Electricity!I7755</f>
        <v>0</v>
      </c>
      <c r="I7730" s="2">
        <f>Electricity!J7755</f>
        <v>0</v>
      </c>
    </row>
    <row r="7731" spans="2:9" x14ac:dyDescent="0.35">
      <c r="B7731" s="458" t="str">
        <f t="shared" si="121"/>
        <v>11/18/2019 01:00:00 PM</v>
      </c>
      <c r="C7731" s="458">
        <v>43787</v>
      </c>
      <c r="D7731" s="459">
        <v>0.54166666666666674</v>
      </c>
      <c r="E7731" s="2">
        <f>Electricity!F7756</f>
        <v>0</v>
      </c>
      <c r="F7731" s="2">
        <f>Electricity!G7756</f>
        <v>0</v>
      </c>
      <c r="G7731" s="2">
        <f>Electricity!H7756</f>
        <v>0</v>
      </c>
      <c r="H7731" s="2">
        <f>Electricity!I7756</f>
        <v>0</v>
      </c>
      <c r="I7731" s="2">
        <f>Electricity!J7756</f>
        <v>0</v>
      </c>
    </row>
    <row r="7732" spans="2:9" x14ac:dyDescent="0.35">
      <c r="B7732" s="458" t="str">
        <f t="shared" si="121"/>
        <v>11/18/2019 02:00:00 PM</v>
      </c>
      <c r="C7732" s="458">
        <v>43787</v>
      </c>
      <c r="D7732" s="459">
        <v>0.58333333333333337</v>
      </c>
      <c r="E7732" s="2">
        <f>Electricity!F7757</f>
        <v>0</v>
      </c>
      <c r="F7732" s="2">
        <f>Electricity!G7757</f>
        <v>0</v>
      </c>
      <c r="G7732" s="2">
        <f>Electricity!H7757</f>
        <v>0</v>
      </c>
      <c r="H7732" s="2">
        <f>Electricity!I7757</f>
        <v>0</v>
      </c>
      <c r="I7732" s="2">
        <f>Electricity!J7757</f>
        <v>0</v>
      </c>
    </row>
    <row r="7733" spans="2:9" x14ac:dyDescent="0.35">
      <c r="B7733" s="458" t="str">
        <f t="shared" si="121"/>
        <v>11/18/2019 03:00:00 PM</v>
      </c>
      <c r="C7733" s="458">
        <v>43787</v>
      </c>
      <c r="D7733" s="459">
        <v>0.62500000000000011</v>
      </c>
      <c r="E7733" s="2">
        <f>Electricity!F7758</f>
        <v>0</v>
      </c>
      <c r="F7733" s="2">
        <f>Electricity!G7758</f>
        <v>0</v>
      </c>
      <c r="G7733" s="2">
        <f>Electricity!H7758</f>
        <v>0</v>
      </c>
      <c r="H7733" s="2">
        <f>Electricity!I7758</f>
        <v>0</v>
      </c>
      <c r="I7733" s="2">
        <f>Electricity!J7758</f>
        <v>0</v>
      </c>
    </row>
    <row r="7734" spans="2:9" x14ac:dyDescent="0.35">
      <c r="B7734" s="458" t="str">
        <f t="shared" si="121"/>
        <v>11/18/2019 04:00:00 PM</v>
      </c>
      <c r="C7734" s="458">
        <v>43787</v>
      </c>
      <c r="D7734" s="459">
        <v>0.66666666666666674</v>
      </c>
      <c r="E7734" s="2">
        <f>Electricity!F7759</f>
        <v>0</v>
      </c>
      <c r="F7734" s="2">
        <f>Electricity!G7759</f>
        <v>0</v>
      </c>
      <c r="G7734" s="2">
        <f>Electricity!H7759</f>
        <v>0</v>
      </c>
      <c r="H7734" s="2">
        <f>Electricity!I7759</f>
        <v>0</v>
      </c>
      <c r="I7734" s="2">
        <f>Electricity!J7759</f>
        <v>0</v>
      </c>
    </row>
    <row r="7735" spans="2:9" x14ac:dyDescent="0.35">
      <c r="B7735" s="458" t="str">
        <f t="shared" si="121"/>
        <v>11/18/2019 05:00:00 PM</v>
      </c>
      <c r="C7735" s="458">
        <v>43787</v>
      </c>
      <c r="D7735" s="459">
        <v>0.70833333333333337</v>
      </c>
      <c r="E7735" s="2">
        <f>Electricity!F7760</f>
        <v>0</v>
      </c>
      <c r="F7735" s="2">
        <f>Electricity!G7760</f>
        <v>0</v>
      </c>
      <c r="G7735" s="2">
        <f>Electricity!H7760</f>
        <v>0</v>
      </c>
      <c r="H7735" s="2">
        <f>Electricity!I7760</f>
        <v>0</v>
      </c>
      <c r="I7735" s="2">
        <f>Electricity!J7760</f>
        <v>0</v>
      </c>
    </row>
    <row r="7736" spans="2:9" x14ac:dyDescent="0.35">
      <c r="B7736" s="458" t="str">
        <f t="shared" si="121"/>
        <v>11/18/2019 06:00:00 PM</v>
      </c>
      <c r="C7736" s="458">
        <v>43787</v>
      </c>
      <c r="D7736" s="459">
        <v>0.75000000000000011</v>
      </c>
      <c r="E7736" s="2">
        <f>Electricity!F7761</f>
        <v>0</v>
      </c>
      <c r="F7736" s="2">
        <f>Electricity!G7761</f>
        <v>0</v>
      </c>
      <c r="G7736" s="2">
        <f>Electricity!H7761</f>
        <v>0</v>
      </c>
      <c r="H7736" s="2">
        <f>Electricity!I7761</f>
        <v>0</v>
      </c>
      <c r="I7736" s="2">
        <f>Electricity!J7761</f>
        <v>0</v>
      </c>
    </row>
    <row r="7737" spans="2:9" x14ac:dyDescent="0.35">
      <c r="B7737" s="458" t="str">
        <f t="shared" si="121"/>
        <v>11/18/2019 07:00:00 PM</v>
      </c>
      <c r="C7737" s="458">
        <v>43787</v>
      </c>
      <c r="D7737" s="459">
        <v>0.79166666666666674</v>
      </c>
      <c r="E7737" s="2">
        <f>Electricity!F7762</f>
        <v>0</v>
      </c>
      <c r="F7737" s="2">
        <f>Electricity!G7762</f>
        <v>0</v>
      </c>
      <c r="G7737" s="2">
        <f>Electricity!H7762</f>
        <v>0</v>
      </c>
      <c r="H7737" s="2">
        <f>Electricity!I7762</f>
        <v>0</v>
      </c>
      <c r="I7737" s="2">
        <f>Electricity!J7762</f>
        <v>0</v>
      </c>
    </row>
    <row r="7738" spans="2:9" x14ac:dyDescent="0.35">
      <c r="B7738" s="458" t="str">
        <f t="shared" si="121"/>
        <v>11/18/2019 08:00:00 PM</v>
      </c>
      <c r="C7738" s="458">
        <v>43787</v>
      </c>
      <c r="D7738" s="459">
        <v>0.83333333333333337</v>
      </c>
      <c r="E7738" s="2">
        <f>Electricity!F7763</f>
        <v>0</v>
      </c>
      <c r="F7738" s="2">
        <f>Electricity!G7763</f>
        <v>0</v>
      </c>
      <c r="G7738" s="2">
        <f>Electricity!H7763</f>
        <v>0</v>
      </c>
      <c r="H7738" s="2">
        <f>Electricity!I7763</f>
        <v>0</v>
      </c>
      <c r="I7738" s="2">
        <f>Electricity!J7763</f>
        <v>0</v>
      </c>
    </row>
    <row r="7739" spans="2:9" x14ac:dyDescent="0.35">
      <c r="B7739" s="458" t="str">
        <f t="shared" si="121"/>
        <v>11/18/2019 09:00:00 PM</v>
      </c>
      <c r="C7739" s="458">
        <v>43787</v>
      </c>
      <c r="D7739" s="459">
        <v>0.87500000000000011</v>
      </c>
      <c r="E7739" s="2">
        <f>Electricity!F7764</f>
        <v>0</v>
      </c>
      <c r="F7739" s="2">
        <f>Electricity!G7764</f>
        <v>0</v>
      </c>
      <c r="G7739" s="2">
        <f>Electricity!H7764</f>
        <v>0</v>
      </c>
      <c r="H7739" s="2">
        <f>Electricity!I7764</f>
        <v>0</v>
      </c>
      <c r="I7739" s="2">
        <f>Electricity!J7764</f>
        <v>0</v>
      </c>
    </row>
    <row r="7740" spans="2:9" x14ac:dyDescent="0.35">
      <c r="B7740" s="458" t="str">
        <f t="shared" si="121"/>
        <v>11/18/2019 10:00:00 PM</v>
      </c>
      <c r="C7740" s="458">
        <v>43787</v>
      </c>
      <c r="D7740" s="459">
        <v>0.91666666666666674</v>
      </c>
      <c r="E7740" s="2">
        <f>Electricity!F7765</f>
        <v>0</v>
      </c>
      <c r="F7740" s="2">
        <f>Electricity!G7765</f>
        <v>0</v>
      </c>
      <c r="G7740" s="2">
        <f>Electricity!H7765</f>
        <v>0</v>
      </c>
      <c r="H7740" s="2">
        <f>Electricity!I7765</f>
        <v>0</v>
      </c>
      <c r="I7740" s="2">
        <f>Electricity!J7765</f>
        <v>0</v>
      </c>
    </row>
    <row r="7741" spans="2:9" x14ac:dyDescent="0.35">
      <c r="B7741" s="458" t="str">
        <f t="shared" si="121"/>
        <v>11/18/2019 11:00:00 PM</v>
      </c>
      <c r="C7741" s="458">
        <v>43787</v>
      </c>
      <c r="D7741" s="459">
        <v>0.95833333333333337</v>
      </c>
      <c r="E7741" s="2">
        <f>Electricity!F7766</f>
        <v>0</v>
      </c>
      <c r="F7741" s="2">
        <f>Electricity!G7766</f>
        <v>0</v>
      </c>
      <c r="G7741" s="2">
        <f>Electricity!H7766</f>
        <v>0</v>
      </c>
      <c r="H7741" s="2">
        <f>Electricity!I7766</f>
        <v>0</v>
      </c>
      <c r="I7741" s="2">
        <f>Electricity!J7766</f>
        <v>0</v>
      </c>
    </row>
    <row r="7742" spans="2:9" x14ac:dyDescent="0.35">
      <c r="B7742" s="458" t="str">
        <f t="shared" si="121"/>
        <v>11/19/2019 12:00:00 AM</v>
      </c>
      <c r="C7742" s="458">
        <v>43788</v>
      </c>
      <c r="D7742" s="459">
        <v>3.1225022567582528E-17</v>
      </c>
      <c r="E7742" s="2">
        <f>Electricity!F7767</f>
        <v>0</v>
      </c>
      <c r="F7742" s="2">
        <f>Electricity!G7767</f>
        <v>0</v>
      </c>
      <c r="G7742" s="2">
        <f>Electricity!H7767</f>
        <v>0</v>
      </c>
      <c r="H7742" s="2">
        <f>Electricity!I7767</f>
        <v>0</v>
      </c>
      <c r="I7742" s="2">
        <f>Electricity!J7767</f>
        <v>0</v>
      </c>
    </row>
    <row r="7743" spans="2:9" x14ac:dyDescent="0.35">
      <c r="B7743" s="458" t="str">
        <f t="shared" si="121"/>
        <v>11/19/2019 01:00:00 AM</v>
      </c>
      <c r="C7743" s="458">
        <v>43788</v>
      </c>
      <c r="D7743" s="459">
        <v>4.1666666666666699E-2</v>
      </c>
      <c r="E7743" s="2">
        <f>Electricity!F7768</f>
        <v>0</v>
      </c>
      <c r="F7743" s="2">
        <f>Electricity!G7768</f>
        <v>0</v>
      </c>
      <c r="G7743" s="2">
        <f>Electricity!H7768</f>
        <v>0</v>
      </c>
      <c r="H7743" s="2">
        <f>Electricity!I7768</f>
        <v>0</v>
      </c>
      <c r="I7743" s="2">
        <f>Electricity!J7768</f>
        <v>0</v>
      </c>
    </row>
    <row r="7744" spans="2:9" x14ac:dyDescent="0.35">
      <c r="B7744" s="458" t="str">
        <f t="shared" si="121"/>
        <v>11/19/2019 02:00:00 AM</v>
      </c>
      <c r="C7744" s="458">
        <v>43788</v>
      </c>
      <c r="D7744" s="459">
        <v>8.333333333333337E-2</v>
      </c>
      <c r="E7744" s="2">
        <f>Electricity!F7769</f>
        <v>0</v>
      </c>
      <c r="F7744" s="2">
        <f>Electricity!G7769</f>
        <v>0</v>
      </c>
      <c r="G7744" s="2">
        <f>Electricity!H7769</f>
        <v>0</v>
      </c>
      <c r="H7744" s="2">
        <f>Electricity!I7769</f>
        <v>0</v>
      </c>
      <c r="I7744" s="2">
        <f>Electricity!J7769</f>
        <v>0</v>
      </c>
    </row>
    <row r="7745" spans="2:9" x14ac:dyDescent="0.35">
      <c r="B7745" s="458" t="str">
        <f t="shared" si="121"/>
        <v>11/19/2019 03:00:00 AM</v>
      </c>
      <c r="C7745" s="458">
        <v>43788</v>
      </c>
      <c r="D7745" s="459">
        <v>0.12500000000000006</v>
      </c>
      <c r="E7745" s="2">
        <f>Electricity!F7770</f>
        <v>0</v>
      </c>
      <c r="F7745" s="2">
        <f>Electricity!G7770</f>
        <v>0</v>
      </c>
      <c r="G7745" s="2">
        <f>Electricity!H7770</f>
        <v>0</v>
      </c>
      <c r="H7745" s="2">
        <f>Electricity!I7770</f>
        <v>0</v>
      </c>
      <c r="I7745" s="2">
        <f>Electricity!J7770</f>
        <v>0</v>
      </c>
    </row>
    <row r="7746" spans="2:9" x14ac:dyDescent="0.35">
      <c r="B7746" s="458" t="str">
        <f t="shared" si="121"/>
        <v>11/19/2019 04:00:00 AM</v>
      </c>
      <c r="C7746" s="458">
        <v>43788</v>
      </c>
      <c r="D7746" s="459">
        <v>0.16666666666666669</v>
      </c>
      <c r="E7746" s="2">
        <f>Electricity!F7771</f>
        <v>0</v>
      </c>
      <c r="F7746" s="2">
        <f>Electricity!G7771</f>
        <v>0</v>
      </c>
      <c r="G7746" s="2">
        <f>Electricity!H7771</f>
        <v>0</v>
      </c>
      <c r="H7746" s="2">
        <f>Electricity!I7771</f>
        <v>0</v>
      </c>
      <c r="I7746" s="2">
        <f>Electricity!J7771</f>
        <v>0</v>
      </c>
    </row>
    <row r="7747" spans="2:9" x14ac:dyDescent="0.35">
      <c r="B7747" s="458" t="str">
        <f t="shared" si="121"/>
        <v>11/19/2019 05:00:00 AM</v>
      </c>
      <c r="C7747" s="458">
        <v>43788</v>
      </c>
      <c r="D7747" s="459">
        <v>0.20833333333333337</v>
      </c>
      <c r="E7747" s="2">
        <f>Electricity!F7772</f>
        <v>0</v>
      </c>
      <c r="F7747" s="2">
        <f>Electricity!G7772</f>
        <v>0</v>
      </c>
      <c r="G7747" s="2">
        <f>Electricity!H7772</f>
        <v>0</v>
      </c>
      <c r="H7747" s="2">
        <f>Electricity!I7772</f>
        <v>0</v>
      </c>
      <c r="I7747" s="2">
        <f>Electricity!J7772</f>
        <v>0</v>
      </c>
    </row>
    <row r="7748" spans="2:9" x14ac:dyDescent="0.35">
      <c r="B7748" s="458" t="str">
        <f t="shared" si="121"/>
        <v>11/19/2019 06:00:00 AM</v>
      </c>
      <c r="C7748" s="458">
        <v>43788</v>
      </c>
      <c r="D7748" s="459">
        <v>0.25</v>
      </c>
      <c r="E7748" s="2">
        <f>Electricity!F7773</f>
        <v>0</v>
      </c>
      <c r="F7748" s="2">
        <f>Electricity!G7773</f>
        <v>0</v>
      </c>
      <c r="G7748" s="2">
        <f>Electricity!H7773</f>
        <v>0</v>
      </c>
      <c r="H7748" s="2">
        <f>Electricity!I7773</f>
        <v>0</v>
      </c>
      <c r="I7748" s="2">
        <f>Electricity!J7773</f>
        <v>0</v>
      </c>
    </row>
    <row r="7749" spans="2:9" x14ac:dyDescent="0.35">
      <c r="B7749" s="458" t="str">
        <f t="shared" si="121"/>
        <v>11/19/2019 07:00:00 AM</v>
      </c>
      <c r="C7749" s="458">
        <v>43788</v>
      </c>
      <c r="D7749" s="459">
        <v>0.29166666666666669</v>
      </c>
      <c r="E7749" s="2">
        <f>Electricity!F7774</f>
        <v>0</v>
      </c>
      <c r="F7749" s="2">
        <f>Electricity!G7774</f>
        <v>0</v>
      </c>
      <c r="G7749" s="2">
        <f>Electricity!H7774</f>
        <v>0</v>
      </c>
      <c r="H7749" s="2">
        <f>Electricity!I7774</f>
        <v>0</v>
      </c>
      <c r="I7749" s="2">
        <f>Electricity!J7774</f>
        <v>0</v>
      </c>
    </row>
    <row r="7750" spans="2:9" x14ac:dyDescent="0.35">
      <c r="B7750" s="458" t="str">
        <f t="shared" si="121"/>
        <v>11/19/2019 08:00:00 AM</v>
      </c>
      <c r="C7750" s="458">
        <v>43788</v>
      </c>
      <c r="D7750" s="459">
        <v>0.33333333333333337</v>
      </c>
      <c r="E7750" s="2">
        <f>Electricity!F7775</f>
        <v>0</v>
      </c>
      <c r="F7750" s="2">
        <f>Electricity!G7775</f>
        <v>0</v>
      </c>
      <c r="G7750" s="2">
        <f>Electricity!H7775</f>
        <v>0</v>
      </c>
      <c r="H7750" s="2">
        <f>Electricity!I7775</f>
        <v>0</v>
      </c>
      <c r="I7750" s="2">
        <f>Electricity!J7775</f>
        <v>0</v>
      </c>
    </row>
    <row r="7751" spans="2:9" x14ac:dyDescent="0.35">
      <c r="B7751" s="458" t="str">
        <f t="shared" si="121"/>
        <v>11/19/2019 09:00:00 AM</v>
      </c>
      <c r="C7751" s="458">
        <v>43788</v>
      </c>
      <c r="D7751" s="459">
        <v>0.375</v>
      </c>
      <c r="E7751" s="2">
        <f>Electricity!F7776</f>
        <v>0</v>
      </c>
      <c r="F7751" s="2">
        <f>Electricity!G7776</f>
        <v>0</v>
      </c>
      <c r="G7751" s="2">
        <f>Electricity!H7776</f>
        <v>0</v>
      </c>
      <c r="H7751" s="2">
        <f>Electricity!I7776</f>
        <v>0</v>
      </c>
      <c r="I7751" s="2">
        <f>Electricity!J7776</f>
        <v>0</v>
      </c>
    </row>
    <row r="7752" spans="2:9" x14ac:dyDescent="0.35">
      <c r="B7752" s="458" t="str">
        <f t="shared" si="121"/>
        <v>11/19/2019 10:00:00 AM</v>
      </c>
      <c r="C7752" s="458">
        <v>43788</v>
      </c>
      <c r="D7752" s="459">
        <v>0.41666666666666669</v>
      </c>
      <c r="E7752" s="2">
        <f>Electricity!F7777</f>
        <v>0</v>
      </c>
      <c r="F7752" s="2">
        <f>Electricity!G7777</f>
        <v>0</v>
      </c>
      <c r="G7752" s="2">
        <f>Electricity!H7777</f>
        <v>0</v>
      </c>
      <c r="H7752" s="2">
        <f>Electricity!I7777</f>
        <v>0</v>
      </c>
      <c r="I7752" s="2">
        <f>Electricity!J7777</f>
        <v>0</v>
      </c>
    </row>
    <row r="7753" spans="2:9" x14ac:dyDescent="0.35">
      <c r="B7753" s="458" t="str">
        <f t="shared" si="121"/>
        <v>11/19/2019 11:00:00 AM</v>
      </c>
      <c r="C7753" s="458">
        <v>43788</v>
      </c>
      <c r="D7753" s="459">
        <v>0.45833333333333337</v>
      </c>
      <c r="E7753" s="2">
        <f>Electricity!F7778</f>
        <v>0</v>
      </c>
      <c r="F7753" s="2">
        <f>Electricity!G7778</f>
        <v>0</v>
      </c>
      <c r="G7753" s="2">
        <f>Electricity!H7778</f>
        <v>0</v>
      </c>
      <c r="H7753" s="2">
        <f>Electricity!I7778</f>
        <v>0</v>
      </c>
      <c r="I7753" s="2">
        <f>Electricity!J7778</f>
        <v>0</v>
      </c>
    </row>
    <row r="7754" spans="2:9" x14ac:dyDescent="0.35">
      <c r="B7754" s="458" t="str">
        <f t="shared" si="121"/>
        <v>11/19/2019 12:00:00 PM</v>
      </c>
      <c r="C7754" s="458">
        <v>43788</v>
      </c>
      <c r="D7754" s="459">
        <v>0.50000000000000011</v>
      </c>
      <c r="E7754" s="2">
        <f>Electricity!F7779</f>
        <v>0</v>
      </c>
      <c r="F7754" s="2">
        <f>Electricity!G7779</f>
        <v>0</v>
      </c>
      <c r="G7754" s="2">
        <f>Electricity!H7779</f>
        <v>0</v>
      </c>
      <c r="H7754" s="2">
        <f>Electricity!I7779</f>
        <v>0</v>
      </c>
      <c r="I7754" s="2">
        <f>Electricity!J7779</f>
        <v>0</v>
      </c>
    </row>
    <row r="7755" spans="2:9" x14ac:dyDescent="0.35">
      <c r="B7755" s="458" t="str">
        <f t="shared" si="121"/>
        <v>11/19/2019 01:00:00 PM</v>
      </c>
      <c r="C7755" s="458">
        <v>43788</v>
      </c>
      <c r="D7755" s="459">
        <v>0.54166666666666674</v>
      </c>
      <c r="E7755" s="2">
        <f>Electricity!F7780</f>
        <v>0</v>
      </c>
      <c r="F7755" s="2">
        <f>Electricity!G7780</f>
        <v>0</v>
      </c>
      <c r="G7755" s="2">
        <f>Electricity!H7780</f>
        <v>0</v>
      </c>
      <c r="H7755" s="2">
        <f>Electricity!I7780</f>
        <v>0</v>
      </c>
      <c r="I7755" s="2">
        <f>Electricity!J7780</f>
        <v>0</v>
      </c>
    </row>
    <row r="7756" spans="2:9" x14ac:dyDescent="0.35">
      <c r="B7756" s="458" t="str">
        <f t="shared" si="121"/>
        <v>11/19/2019 02:00:00 PM</v>
      </c>
      <c r="C7756" s="458">
        <v>43788</v>
      </c>
      <c r="D7756" s="459">
        <v>0.58333333333333337</v>
      </c>
      <c r="E7756" s="2">
        <f>Electricity!F7781</f>
        <v>0</v>
      </c>
      <c r="F7756" s="2">
        <f>Electricity!G7781</f>
        <v>0</v>
      </c>
      <c r="G7756" s="2">
        <f>Electricity!H7781</f>
        <v>0</v>
      </c>
      <c r="H7756" s="2">
        <f>Electricity!I7781</f>
        <v>0</v>
      </c>
      <c r="I7756" s="2">
        <f>Electricity!J7781</f>
        <v>0</v>
      </c>
    </row>
    <row r="7757" spans="2:9" x14ac:dyDescent="0.35">
      <c r="B7757" s="458" t="str">
        <f t="shared" si="121"/>
        <v>11/19/2019 03:00:00 PM</v>
      </c>
      <c r="C7757" s="458">
        <v>43788</v>
      </c>
      <c r="D7757" s="459">
        <v>0.62500000000000011</v>
      </c>
      <c r="E7757" s="2">
        <f>Electricity!F7782</f>
        <v>0</v>
      </c>
      <c r="F7757" s="2">
        <f>Electricity!G7782</f>
        <v>0</v>
      </c>
      <c r="G7757" s="2">
        <f>Electricity!H7782</f>
        <v>0</v>
      </c>
      <c r="H7757" s="2">
        <f>Electricity!I7782</f>
        <v>0</v>
      </c>
      <c r="I7757" s="2">
        <f>Electricity!J7782</f>
        <v>0</v>
      </c>
    </row>
    <row r="7758" spans="2:9" x14ac:dyDescent="0.35">
      <c r="B7758" s="458" t="str">
        <f t="shared" si="121"/>
        <v>11/19/2019 04:00:00 PM</v>
      </c>
      <c r="C7758" s="458">
        <v>43788</v>
      </c>
      <c r="D7758" s="459">
        <v>0.66666666666666674</v>
      </c>
      <c r="E7758" s="2">
        <f>Electricity!F7783</f>
        <v>0</v>
      </c>
      <c r="F7758" s="2">
        <f>Electricity!G7783</f>
        <v>0</v>
      </c>
      <c r="G7758" s="2">
        <f>Electricity!H7783</f>
        <v>0</v>
      </c>
      <c r="H7758" s="2">
        <f>Electricity!I7783</f>
        <v>0</v>
      </c>
      <c r="I7758" s="2">
        <f>Electricity!J7783</f>
        <v>0</v>
      </c>
    </row>
    <row r="7759" spans="2:9" x14ac:dyDescent="0.35">
      <c r="B7759" s="458" t="str">
        <f t="shared" ref="B7759:B7822" si="122">CONCATENATE(TEXT(C7759,"mm/dd/yyyy")," ",TEXT(D7759,"hh:mm:ss AM/PM"))</f>
        <v>11/19/2019 05:00:00 PM</v>
      </c>
      <c r="C7759" s="458">
        <v>43788</v>
      </c>
      <c r="D7759" s="459">
        <v>0.70833333333333337</v>
      </c>
      <c r="E7759" s="2">
        <f>Electricity!F7784</f>
        <v>0</v>
      </c>
      <c r="F7759" s="2">
        <f>Electricity!G7784</f>
        <v>0</v>
      </c>
      <c r="G7759" s="2">
        <f>Electricity!H7784</f>
        <v>0</v>
      </c>
      <c r="H7759" s="2">
        <f>Electricity!I7784</f>
        <v>0</v>
      </c>
      <c r="I7759" s="2">
        <f>Electricity!J7784</f>
        <v>0</v>
      </c>
    </row>
    <row r="7760" spans="2:9" x14ac:dyDescent="0.35">
      <c r="B7760" s="458" t="str">
        <f t="shared" si="122"/>
        <v>11/19/2019 06:00:00 PM</v>
      </c>
      <c r="C7760" s="458">
        <v>43788</v>
      </c>
      <c r="D7760" s="459">
        <v>0.75000000000000011</v>
      </c>
      <c r="E7760" s="2">
        <f>Electricity!F7785</f>
        <v>0</v>
      </c>
      <c r="F7760" s="2">
        <f>Electricity!G7785</f>
        <v>0</v>
      </c>
      <c r="G7760" s="2">
        <f>Electricity!H7785</f>
        <v>0</v>
      </c>
      <c r="H7760" s="2">
        <f>Electricity!I7785</f>
        <v>0</v>
      </c>
      <c r="I7760" s="2">
        <f>Electricity!J7785</f>
        <v>0</v>
      </c>
    </row>
    <row r="7761" spans="2:9" x14ac:dyDescent="0.35">
      <c r="B7761" s="458" t="str">
        <f t="shared" si="122"/>
        <v>11/19/2019 07:00:00 PM</v>
      </c>
      <c r="C7761" s="458">
        <v>43788</v>
      </c>
      <c r="D7761" s="459">
        <v>0.79166666666666674</v>
      </c>
      <c r="E7761" s="2">
        <f>Electricity!F7786</f>
        <v>0</v>
      </c>
      <c r="F7761" s="2">
        <f>Electricity!G7786</f>
        <v>0</v>
      </c>
      <c r="G7761" s="2">
        <f>Electricity!H7786</f>
        <v>0</v>
      </c>
      <c r="H7761" s="2">
        <f>Electricity!I7786</f>
        <v>0</v>
      </c>
      <c r="I7761" s="2">
        <f>Electricity!J7786</f>
        <v>0</v>
      </c>
    </row>
    <row r="7762" spans="2:9" x14ac:dyDescent="0.35">
      <c r="B7762" s="458" t="str">
        <f t="shared" si="122"/>
        <v>11/19/2019 08:00:00 PM</v>
      </c>
      <c r="C7762" s="458">
        <v>43788</v>
      </c>
      <c r="D7762" s="459">
        <v>0.83333333333333337</v>
      </c>
      <c r="E7762" s="2">
        <f>Electricity!F7787</f>
        <v>0</v>
      </c>
      <c r="F7762" s="2">
        <f>Electricity!G7787</f>
        <v>0</v>
      </c>
      <c r="G7762" s="2">
        <f>Electricity!H7787</f>
        <v>0</v>
      </c>
      <c r="H7762" s="2">
        <f>Electricity!I7787</f>
        <v>0</v>
      </c>
      <c r="I7762" s="2">
        <f>Electricity!J7787</f>
        <v>0</v>
      </c>
    </row>
    <row r="7763" spans="2:9" x14ac:dyDescent="0.35">
      <c r="B7763" s="458" t="str">
        <f t="shared" si="122"/>
        <v>11/19/2019 09:00:00 PM</v>
      </c>
      <c r="C7763" s="458">
        <v>43788</v>
      </c>
      <c r="D7763" s="459">
        <v>0.87500000000000011</v>
      </c>
      <c r="E7763" s="2">
        <f>Electricity!F7788</f>
        <v>0</v>
      </c>
      <c r="F7763" s="2">
        <f>Electricity!G7788</f>
        <v>0</v>
      </c>
      <c r="G7763" s="2">
        <f>Electricity!H7788</f>
        <v>0</v>
      </c>
      <c r="H7763" s="2">
        <f>Electricity!I7788</f>
        <v>0</v>
      </c>
      <c r="I7763" s="2">
        <f>Electricity!J7788</f>
        <v>0</v>
      </c>
    </row>
    <row r="7764" spans="2:9" x14ac:dyDescent="0.35">
      <c r="B7764" s="458" t="str">
        <f t="shared" si="122"/>
        <v>11/19/2019 10:00:00 PM</v>
      </c>
      <c r="C7764" s="458">
        <v>43788</v>
      </c>
      <c r="D7764" s="459">
        <v>0.91666666666666674</v>
      </c>
      <c r="E7764" s="2">
        <f>Electricity!F7789</f>
        <v>0</v>
      </c>
      <c r="F7764" s="2">
        <f>Electricity!G7789</f>
        <v>0</v>
      </c>
      <c r="G7764" s="2">
        <f>Electricity!H7789</f>
        <v>0</v>
      </c>
      <c r="H7764" s="2">
        <f>Electricity!I7789</f>
        <v>0</v>
      </c>
      <c r="I7764" s="2">
        <f>Electricity!J7789</f>
        <v>0</v>
      </c>
    </row>
    <row r="7765" spans="2:9" x14ac:dyDescent="0.35">
      <c r="B7765" s="458" t="str">
        <f t="shared" si="122"/>
        <v>11/19/2019 11:00:00 PM</v>
      </c>
      <c r="C7765" s="458">
        <v>43788</v>
      </c>
      <c r="D7765" s="459">
        <v>0.95833333333333337</v>
      </c>
      <c r="E7765" s="2">
        <f>Electricity!F7790</f>
        <v>0</v>
      </c>
      <c r="F7765" s="2">
        <f>Electricity!G7790</f>
        <v>0</v>
      </c>
      <c r="G7765" s="2">
        <f>Electricity!H7790</f>
        <v>0</v>
      </c>
      <c r="H7765" s="2">
        <f>Electricity!I7790</f>
        <v>0</v>
      </c>
      <c r="I7765" s="2">
        <f>Electricity!J7790</f>
        <v>0</v>
      </c>
    </row>
    <row r="7766" spans="2:9" x14ac:dyDescent="0.35">
      <c r="B7766" s="458" t="str">
        <f t="shared" si="122"/>
        <v>11/20/2019 12:00:00 AM</v>
      </c>
      <c r="C7766" s="458">
        <v>43789</v>
      </c>
      <c r="D7766" s="459">
        <v>3.1225022567582528E-17</v>
      </c>
      <c r="E7766" s="2">
        <f>Electricity!F7791</f>
        <v>0</v>
      </c>
      <c r="F7766" s="2">
        <f>Electricity!G7791</f>
        <v>0</v>
      </c>
      <c r="G7766" s="2">
        <f>Electricity!H7791</f>
        <v>0</v>
      </c>
      <c r="H7766" s="2">
        <f>Electricity!I7791</f>
        <v>0</v>
      </c>
      <c r="I7766" s="2">
        <f>Electricity!J7791</f>
        <v>0</v>
      </c>
    </row>
    <row r="7767" spans="2:9" x14ac:dyDescent="0.35">
      <c r="B7767" s="458" t="str">
        <f t="shared" si="122"/>
        <v>11/20/2019 01:00:00 AM</v>
      </c>
      <c r="C7767" s="458">
        <v>43789</v>
      </c>
      <c r="D7767" s="459">
        <v>4.1666666666666699E-2</v>
      </c>
      <c r="E7767" s="2">
        <f>Electricity!F7792</f>
        <v>0</v>
      </c>
      <c r="F7767" s="2">
        <f>Electricity!G7792</f>
        <v>0</v>
      </c>
      <c r="G7767" s="2">
        <f>Electricity!H7792</f>
        <v>0</v>
      </c>
      <c r="H7767" s="2">
        <f>Electricity!I7792</f>
        <v>0</v>
      </c>
      <c r="I7767" s="2">
        <f>Electricity!J7792</f>
        <v>0</v>
      </c>
    </row>
    <row r="7768" spans="2:9" x14ac:dyDescent="0.35">
      <c r="B7768" s="458" t="str">
        <f t="shared" si="122"/>
        <v>11/20/2019 02:00:00 AM</v>
      </c>
      <c r="C7768" s="458">
        <v>43789</v>
      </c>
      <c r="D7768" s="459">
        <v>8.333333333333337E-2</v>
      </c>
      <c r="E7768" s="2">
        <f>Electricity!F7793</f>
        <v>0</v>
      </c>
      <c r="F7768" s="2">
        <f>Electricity!G7793</f>
        <v>0</v>
      </c>
      <c r="G7768" s="2">
        <f>Electricity!H7793</f>
        <v>0</v>
      </c>
      <c r="H7768" s="2">
        <f>Electricity!I7793</f>
        <v>0</v>
      </c>
      <c r="I7768" s="2">
        <f>Electricity!J7793</f>
        <v>0</v>
      </c>
    </row>
    <row r="7769" spans="2:9" x14ac:dyDescent="0.35">
      <c r="B7769" s="458" t="str">
        <f t="shared" si="122"/>
        <v>11/20/2019 03:00:00 AM</v>
      </c>
      <c r="C7769" s="458">
        <v>43789</v>
      </c>
      <c r="D7769" s="459">
        <v>0.12500000000000006</v>
      </c>
      <c r="E7769" s="2">
        <f>Electricity!F7794</f>
        <v>0</v>
      </c>
      <c r="F7769" s="2">
        <f>Electricity!G7794</f>
        <v>0</v>
      </c>
      <c r="G7769" s="2">
        <f>Electricity!H7794</f>
        <v>0</v>
      </c>
      <c r="H7769" s="2">
        <f>Electricity!I7794</f>
        <v>0</v>
      </c>
      <c r="I7769" s="2">
        <f>Electricity!J7794</f>
        <v>0</v>
      </c>
    </row>
    <row r="7770" spans="2:9" x14ac:dyDescent="0.35">
      <c r="B7770" s="458" t="str">
        <f t="shared" si="122"/>
        <v>11/20/2019 04:00:00 AM</v>
      </c>
      <c r="C7770" s="458">
        <v>43789</v>
      </c>
      <c r="D7770" s="459">
        <v>0.16666666666666669</v>
      </c>
      <c r="E7770" s="2">
        <f>Electricity!F7795</f>
        <v>0</v>
      </c>
      <c r="F7770" s="2">
        <f>Electricity!G7795</f>
        <v>0</v>
      </c>
      <c r="G7770" s="2">
        <f>Electricity!H7795</f>
        <v>0</v>
      </c>
      <c r="H7770" s="2">
        <f>Electricity!I7795</f>
        <v>0</v>
      </c>
      <c r="I7770" s="2">
        <f>Electricity!J7795</f>
        <v>0</v>
      </c>
    </row>
    <row r="7771" spans="2:9" x14ac:dyDescent="0.35">
      <c r="B7771" s="458" t="str">
        <f t="shared" si="122"/>
        <v>11/20/2019 05:00:00 AM</v>
      </c>
      <c r="C7771" s="458">
        <v>43789</v>
      </c>
      <c r="D7771" s="459">
        <v>0.20833333333333337</v>
      </c>
      <c r="E7771" s="2">
        <f>Electricity!F7796</f>
        <v>0</v>
      </c>
      <c r="F7771" s="2">
        <f>Electricity!G7796</f>
        <v>0</v>
      </c>
      <c r="G7771" s="2">
        <f>Electricity!H7796</f>
        <v>0</v>
      </c>
      <c r="H7771" s="2">
        <f>Electricity!I7796</f>
        <v>0</v>
      </c>
      <c r="I7771" s="2">
        <f>Electricity!J7796</f>
        <v>0</v>
      </c>
    </row>
    <row r="7772" spans="2:9" x14ac:dyDescent="0.35">
      <c r="B7772" s="458" t="str">
        <f t="shared" si="122"/>
        <v>11/20/2019 06:00:00 AM</v>
      </c>
      <c r="C7772" s="458">
        <v>43789</v>
      </c>
      <c r="D7772" s="459">
        <v>0.25</v>
      </c>
      <c r="E7772" s="2">
        <f>Electricity!F7797</f>
        <v>0</v>
      </c>
      <c r="F7772" s="2">
        <f>Electricity!G7797</f>
        <v>0</v>
      </c>
      <c r="G7772" s="2">
        <f>Electricity!H7797</f>
        <v>0</v>
      </c>
      <c r="H7772" s="2">
        <f>Electricity!I7797</f>
        <v>0</v>
      </c>
      <c r="I7772" s="2">
        <f>Electricity!J7797</f>
        <v>0</v>
      </c>
    </row>
    <row r="7773" spans="2:9" x14ac:dyDescent="0.35">
      <c r="B7773" s="458" t="str">
        <f t="shared" si="122"/>
        <v>11/20/2019 07:00:00 AM</v>
      </c>
      <c r="C7773" s="458">
        <v>43789</v>
      </c>
      <c r="D7773" s="459">
        <v>0.29166666666666669</v>
      </c>
      <c r="E7773" s="2">
        <f>Electricity!F7798</f>
        <v>0</v>
      </c>
      <c r="F7773" s="2">
        <f>Electricity!G7798</f>
        <v>0</v>
      </c>
      <c r="G7773" s="2">
        <f>Electricity!H7798</f>
        <v>0</v>
      </c>
      <c r="H7773" s="2">
        <f>Electricity!I7798</f>
        <v>0</v>
      </c>
      <c r="I7773" s="2">
        <f>Electricity!J7798</f>
        <v>0</v>
      </c>
    </row>
    <row r="7774" spans="2:9" x14ac:dyDescent="0.35">
      <c r="B7774" s="458" t="str">
        <f t="shared" si="122"/>
        <v>11/20/2019 08:00:00 AM</v>
      </c>
      <c r="C7774" s="458">
        <v>43789</v>
      </c>
      <c r="D7774" s="459">
        <v>0.33333333333333337</v>
      </c>
      <c r="E7774" s="2">
        <f>Electricity!F7799</f>
        <v>0</v>
      </c>
      <c r="F7774" s="2">
        <f>Electricity!G7799</f>
        <v>0</v>
      </c>
      <c r="G7774" s="2">
        <f>Electricity!H7799</f>
        <v>0</v>
      </c>
      <c r="H7774" s="2">
        <f>Electricity!I7799</f>
        <v>0</v>
      </c>
      <c r="I7774" s="2">
        <f>Electricity!J7799</f>
        <v>0</v>
      </c>
    </row>
    <row r="7775" spans="2:9" x14ac:dyDescent="0.35">
      <c r="B7775" s="458" t="str">
        <f t="shared" si="122"/>
        <v>11/20/2019 09:00:00 AM</v>
      </c>
      <c r="C7775" s="458">
        <v>43789</v>
      </c>
      <c r="D7775" s="459">
        <v>0.375</v>
      </c>
      <c r="E7775" s="2">
        <f>Electricity!F7800</f>
        <v>0</v>
      </c>
      <c r="F7775" s="2">
        <f>Electricity!G7800</f>
        <v>0</v>
      </c>
      <c r="G7775" s="2">
        <f>Electricity!H7800</f>
        <v>0</v>
      </c>
      <c r="H7775" s="2">
        <f>Electricity!I7800</f>
        <v>0</v>
      </c>
      <c r="I7775" s="2">
        <f>Electricity!J7800</f>
        <v>0</v>
      </c>
    </row>
    <row r="7776" spans="2:9" x14ac:dyDescent="0.35">
      <c r="B7776" s="458" t="str">
        <f t="shared" si="122"/>
        <v>11/20/2019 10:00:00 AM</v>
      </c>
      <c r="C7776" s="458">
        <v>43789</v>
      </c>
      <c r="D7776" s="459">
        <v>0.41666666666666669</v>
      </c>
      <c r="E7776" s="2">
        <f>Electricity!F7801</f>
        <v>0</v>
      </c>
      <c r="F7776" s="2">
        <f>Electricity!G7801</f>
        <v>0</v>
      </c>
      <c r="G7776" s="2">
        <f>Electricity!H7801</f>
        <v>0</v>
      </c>
      <c r="H7776" s="2">
        <f>Electricity!I7801</f>
        <v>0</v>
      </c>
      <c r="I7776" s="2">
        <f>Electricity!J7801</f>
        <v>0</v>
      </c>
    </row>
    <row r="7777" spans="2:9" x14ac:dyDescent="0.35">
      <c r="B7777" s="458" t="str">
        <f t="shared" si="122"/>
        <v>11/20/2019 11:00:00 AM</v>
      </c>
      <c r="C7777" s="458">
        <v>43789</v>
      </c>
      <c r="D7777" s="459">
        <v>0.45833333333333337</v>
      </c>
      <c r="E7777" s="2">
        <f>Electricity!F7802</f>
        <v>0</v>
      </c>
      <c r="F7777" s="2">
        <f>Electricity!G7802</f>
        <v>0</v>
      </c>
      <c r="G7777" s="2">
        <f>Electricity!H7802</f>
        <v>0</v>
      </c>
      <c r="H7777" s="2">
        <f>Electricity!I7802</f>
        <v>0</v>
      </c>
      <c r="I7777" s="2">
        <f>Electricity!J7802</f>
        <v>0</v>
      </c>
    </row>
    <row r="7778" spans="2:9" x14ac:dyDescent="0.35">
      <c r="B7778" s="458" t="str">
        <f t="shared" si="122"/>
        <v>11/20/2019 12:00:00 PM</v>
      </c>
      <c r="C7778" s="458">
        <v>43789</v>
      </c>
      <c r="D7778" s="459">
        <v>0.50000000000000011</v>
      </c>
      <c r="E7778" s="2">
        <f>Electricity!F7803</f>
        <v>0</v>
      </c>
      <c r="F7778" s="2">
        <f>Electricity!G7803</f>
        <v>0</v>
      </c>
      <c r="G7778" s="2">
        <f>Electricity!H7803</f>
        <v>0</v>
      </c>
      <c r="H7778" s="2">
        <f>Electricity!I7803</f>
        <v>0</v>
      </c>
      <c r="I7778" s="2">
        <f>Electricity!J7803</f>
        <v>0</v>
      </c>
    </row>
    <row r="7779" spans="2:9" x14ac:dyDescent="0.35">
      <c r="B7779" s="458" t="str">
        <f t="shared" si="122"/>
        <v>11/20/2019 01:00:00 PM</v>
      </c>
      <c r="C7779" s="458">
        <v>43789</v>
      </c>
      <c r="D7779" s="459">
        <v>0.54166666666666674</v>
      </c>
      <c r="E7779" s="2">
        <f>Electricity!F7804</f>
        <v>0</v>
      </c>
      <c r="F7779" s="2">
        <f>Electricity!G7804</f>
        <v>0</v>
      </c>
      <c r="G7779" s="2">
        <f>Electricity!H7804</f>
        <v>0</v>
      </c>
      <c r="H7779" s="2">
        <f>Electricity!I7804</f>
        <v>0</v>
      </c>
      <c r="I7779" s="2">
        <f>Electricity!J7804</f>
        <v>0</v>
      </c>
    </row>
    <row r="7780" spans="2:9" x14ac:dyDescent="0.35">
      <c r="B7780" s="458" t="str">
        <f t="shared" si="122"/>
        <v>11/20/2019 02:00:00 PM</v>
      </c>
      <c r="C7780" s="458">
        <v>43789</v>
      </c>
      <c r="D7780" s="459">
        <v>0.58333333333333337</v>
      </c>
      <c r="E7780" s="2">
        <f>Electricity!F7805</f>
        <v>0</v>
      </c>
      <c r="F7780" s="2">
        <f>Electricity!G7805</f>
        <v>0</v>
      </c>
      <c r="G7780" s="2">
        <f>Electricity!H7805</f>
        <v>0</v>
      </c>
      <c r="H7780" s="2">
        <f>Electricity!I7805</f>
        <v>0</v>
      </c>
      <c r="I7780" s="2">
        <f>Electricity!J7805</f>
        <v>0</v>
      </c>
    </row>
    <row r="7781" spans="2:9" x14ac:dyDescent="0.35">
      <c r="B7781" s="458" t="str">
        <f t="shared" si="122"/>
        <v>11/20/2019 03:00:00 PM</v>
      </c>
      <c r="C7781" s="458">
        <v>43789</v>
      </c>
      <c r="D7781" s="459">
        <v>0.62500000000000011</v>
      </c>
      <c r="E7781" s="2">
        <f>Electricity!F7806</f>
        <v>0</v>
      </c>
      <c r="F7781" s="2">
        <f>Electricity!G7806</f>
        <v>0</v>
      </c>
      <c r="G7781" s="2">
        <f>Electricity!H7806</f>
        <v>0</v>
      </c>
      <c r="H7781" s="2">
        <f>Electricity!I7806</f>
        <v>0</v>
      </c>
      <c r="I7781" s="2">
        <f>Electricity!J7806</f>
        <v>0</v>
      </c>
    </row>
    <row r="7782" spans="2:9" x14ac:dyDescent="0.35">
      <c r="B7782" s="458" t="str">
        <f t="shared" si="122"/>
        <v>11/20/2019 04:00:00 PM</v>
      </c>
      <c r="C7782" s="458">
        <v>43789</v>
      </c>
      <c r="D7782" s="459">
        <v>0.66666666666666674</v>
      </c>
      <c r="E7782" s="2">
        <f>Electricity!F7807</f>
        <v>0</v>
      </c>
      <c r="F7782" s="2">
        <f>Electricity!G7807</f>
        <v>0</v>
      </c>
      <c r="G7782" s="2">
        <f>Electricity!H7807</f>
        <v>0</v>
      </c>
      <c r="H7782" s="2">
        <f>Electricity!I7807</f>
        <v>0</v>
      </c>
      <c r="I7782" s="2">
        <f>Electricity!J7807</f>
        <v>0</v>
      </c>
    </row>
    <row r="7783" spans="2:9" x14ac:dyDescent="0.35">
      <c r="B7783" s="458" t="str">
        <f t="shared" si="122"/>
        <v>11/20/2019 05:00:00 PM</v>
      </c>
      <c r="C7783" s="458">
        <v>43789</v>
      </c>
      <c r="D7783" s="459">
        <v>0.70833333333333337</v>
      </c>
      <c r="E7783" s="2">
        <f>Electricity!F7808</f>
        <v>0</v>
      </c>
      <c r="F7783" s="2">
        <f>Electricity!G7808</f>
        <v>0</v>
      </c>
      <c r="G7783" s="2">
        <f>Electricity!H7808</f>
        <v>0</v>
      </c>
      <c r="H7783" s="2">
        <f>Electricity!I7808</f>
        <v>0</v>
      </c>
      <c r="I7783" s="2">
        <f>Electricity!J7808</f>
        <v>0</v>
      </c>
    </row>
    <row r="7784" spans="2:9" x14ac:dyDescent="0.35">
      <c r="B7784" s="458" t="str">
        <f t="shared" si="122"/>
        <v>11/20/2019 06:00:00 PM</v>
      </c>
      <c r="C7784" s="458">
        <v>43789</v>
      </c>
      <c r="D7784" s="459">
        <v>0.75000000000000011</v>
      </c>
      <c r="E7784" s="2">
        <f>Electricity!F7809</f>
        <v>0</v>
      </c>
      <c r="F7784" s="2">
        <f>Electricity!G7809</f>
        <v>0</v>
      </c>
      <c r="G7784" s="2">
        <f>Electricity!H7809</f>
        <v>0</v>
      </c>
      <c r="H7784" s="2">
        <f>Electricity!I7809</f>
        <v>0</v>
      </c>
      <c r="I7784" s="2">
        <f>Electricity!J7809</f>
        <v>0</v>
      </c>
    </row>
    <row r="7785" spans="2:9" x14ac:dyDescent="0.35">
      <c r="B7785" s="458" t="str">
        <f t="shared" si="122"/>
        <v>11/20/2019 07:00:00 PM</v>
      </c>
      <c r="C7785" s="458">
        <v>43789</v>
      </c>
      <c r="D7785" s="459">
        <v>0.79166666666666674</v>
      </c>
      <c r="E7785" s="2">
        <f>Electricity!F7810</f>
        <v>0</v>
      </c>
      <c r="F7785" s="2">
        <f>Electricity!G7810</f>
        <v>0</v>
      </c>
      <c r="G7785" s="2">
        <f>Electricity!H7810</f>
        <v>0</v>
      </c>
      <c r="H7785" s="2">
        <f>Electricity!I7810</f>
        <v>0</v>
      </c>
      <c r="I7785" s="2">
        <f>Electricity!J7810</f>
        <v>0</v>
      </c>
    </row>
    <row r="7786" spans="2:9" x14ac:dyDescent="0.35">
      <c r="B7786" s="458" t="str">
        <f t="shared" si="122"/>
        <v>11/20/2019 08:00:00 PM</v>
      </c>
      <c r="C7786" s="458">
        <v>43789</v>
      </c>
      <c r="D7786" s="459">
        <v>0.83333333333333337</v>
      </c>
      <c r="E7786" s="2">
        <f>Electricity!F7811</f>
        <v>0</v>
      </c>
      <c r="F7786" s="2">
        <f>Electricity!G7811</f>
        <v>0</v>
      </c>
      <c r="G7786" s="2">
        <f>Electricity!H7811</f>
        <v>0</v>
      </c>
      <c r="H7786" s="2">
        <f>Electricity!I7811</f>
        <v>0</v>
      </c>
      <c r="I7786" s="2">
        <f>Electricity!J7811</f>
        <v>0</v>
      </c>
    </row>
    <row r="7787" spans="2:9" x14ac:dyDescent="0.35">
      <c r="B7787" s="458" t="str">
        <f t="shared" si="122"/>
        <v>11/20/2019 09:00:00 PM</v>
      </c>
      <c r="C7787" s="458">
        <v>43789</v>
      </c>
      <c r="D7787" s="459">
        <v>0.87500000000000011</v>
      </c>
      <c r="E7787" s="2">
        <f>Electricity!F7812</f>
        <v>0</v>
      </c>
      <c r="F7787" s="2">
        <f>Electricity!G7812</f>
        <v>0</v>
      </c>
      <c r="G7787" s="2">
        <f>Electricity!H7812</f>
        <v>0</v>
      </c>
      <c r="H7787" s="2">
        <f>Electricity!I7812</f>
        <v>0</v>
      </c>
      <c r="I7787" s="2">
        <f>Electricity!J7812</f>
        <v>0</v>
      </c>
    </row>
    <row r="7788" spans="2:9" x14ac:dyDescent="0.35">
      <c r="B7788" s="458" t="str">
        <f t="shared" si="122"/>
        <v>11/20/2019 10:00:00 PM</v>
      </c>
      <c r="C7788" s="458">
        <v>43789</v>
      </c>
      <c r="D7788" s="459">
        <v>0.91666666666666674</v>
      </c>
      <c r="E7788" s="2">
        <f>Electricity!F7813</f>
        <v>0</v>
      </c>
      <c r="F7788" s="2">
        <f>Electricity!G7813</f>
        <v>0</v>
      </c>
      <c r="G7788" s="2">
        <f>Electricity!H7813</f>
        <v>0</v>
      </c>
      <c r="H7788" s="2">
        <f>Electricity!I7813</f>
        <v>0</v>
      </c>
      <c r="I7788" s="2">
        <f>Electricity!J7813</f>
        <v>0</v>
      </c>
    </row>
    <row r="7789" spans="2:9" x14ac:dyDescent="0.35">
      <c r="B7789" s="458" t="str">
        <f t="shared" si="122"/>
        <v>11/20/2019 11:00:00 PM</v>
      </c>
      <c r="C7789" s="458">
        <v>43789</v>
      </c>
      <c r="D7789" s="459">
        <v>0.95833333333333337</v>
      </c>
      <c r="E7789" s="2">
        <f>Electricity!F7814</f>
        <v>0</v>
      </c>
      <c r="F7789" s="2">
        <f>Electricity!G7814</f>
        <v>0</v>
      </c>
      <c r="G7789" s="2">
        <f>Electricity!H7814</f>
        <v>0</v>
      </c>
      <c r="H7789" s="2">
        <f>Electricity!I7814</f>
        <v>0</v>
      </c>
      <c r="I7789" s="2">
        <f>Electricity!J7814</f>
        <v>0</v>
      </c>
    </row>
    <row r="7790" spans="2:9" x14ac:dyDescent="0.35">
      <c r="B7790" s="458" t="str">
        <f t="shared" si="122"/>
        <v>11/21/2019 12:00:00 AM</v>
      </c>
      <c r="C7790" s="458">
        <v>43790</v>
      </c>
      <c r="D7790" s="459">
        <v>3.1225022567582528E-17</v>
      </c>
      <c r="E7790" s="2">
        <f>Electricity!F7815</f>
        <v>0</v>
      </c>
      <c r="F7790" s="2">
        <f>Electricity!G7815</f>
        <v>0</v>
      </c>
      <c r="G7790" s="2">
        <f>Electricity!H7815</f>
        <v>0</v>
      </c>
      <c r="H7790" s="2">
        <f>Electricity!I7815</f>
        <v>0</v>
      </c>
      <c r="I7790" s="2">
        <f>Electricity!J7815</f>
        <v>0</v>
      </c>
    </row>
    <row r="7791" spans="2:9" x14ac:dyDescent="0.35">
      <c r="B7791" s="458" t="str">
        <f t="shared" si="122"/>
        <v>11/21/2019 01:00:00 AM</v>
      </c>
      <c r="C7791" s="458">
        <v>43790</v>
      </c>
      <c r="D7791" s="459">
        <v>4.1666666666666699E-2</v>
      </c>
      <c r="E7791" s="2">
        <f>Electricity!F7816</f>
        <v>0</v>
      </c>
      <c r="F7791" s="2">
        <f>Electricity!G7816</f>
        <v>0</v>
      </c>
      <c r="G7791" s="2">
        <f>Electricity!H7816</f>
        <v>0</v>
      </c>
      <c r="H7791" s="2">
        <f>Electricity!I7816</f>
        <v>0</v>
      </c>
      <c r="I7791" s="2">
        <f>Electricity!J7816</f>
        <v>0</v>
      </c>
    </row>
    <row r="7792" spans="2:9" x14ac:dyDescent="0.35">
      <c r="B7792" s="458" t="str">
        <f t="shared" si="122"/>
        <v>11/21/2019 02:00:00 AM</v>
      </c>
      <c r="C7792" s="458">
        <v>43790</v>
      </c>
      <c r="D7792" s="459">
        <v>8.333333333333337E-2</v>
      </c>
      <c r="E7792" s="2">
        <f>Electricity!F7817</f>
        <v>0</v>
      </c>
      <c r="F7792" s="2">
        <f>Electricity!G7817</f>
        <v>0</v>
      </c>
      <c r="G7792" s="2">
        <f>Electricity!H7817</f>
        <v>0</v>
      </c>
      <c r="H7792" s="2">
        <f>Electricity!I7817</f>
        <v>0</v>
      </c>
      <c r="I7792" s="2">
        <f>Electricity!J7817</f>
        <v>0</v>
      </c>
    </row>
    <row r="7793" spans="2:9" x14ac:dyDescent="0.35">
      <c r="B7793" s="458" t="str">
        <f t="shared" si="122"/>
        <v>11/21/2019 03:00:00 AM</v>
      </c>
      <c r="C7793" s="458">
        <v>43790</v>
      </c>
      <c r="D7793" s="459">
        <v>0.12500000000000006</v>
      </c>
      <c r="E7793" s="2">
        <f>Electricity!F7818</f>
        <v>0</v>
      </c>
      <c r="F7793" s="2">
        <f>Electricity!G7818</f>
        <v>0</v>
      </c>
      <c r="G7793" s="2">
        <f>Electricity!H7818</f>
        <v>0</v>
      </c>
      <c r="H7793" s="2">
        <f>Electricity!I7818</f>
        <v>0</v>
      </c>
      <c r="I7793" s="2">
        <f>Electricity!J7818</f>
        <v>0</v>
      </c>
    </row>
    <row r="7794" spans="2:9" x14ac:dyDescent="0.35">
      <c r="B7794" s="458" t="str">
        <f t="shared" si="122"/>
        <v>11/21/2019 04:00:00 AM</v>
      </c>
      <c r="C7794" s="458">
        <v>43790</v>
      </c>
      <c r="D7794" s="459">
        <v>0.16666666666666669</v>
      </c>
      <c r="E7794" s="2">
        <f>Electricity!F7819</f>
        <v>0</v>
      </c>
      <c r="F7794" s="2">
        <f>Electricity!G7819</f>
        <v>0</v>
      </c>
      <c r="G7794" s="2">
        <f>Electricity!H7819</f>
        <v>0</v>
      </c>
      <c r="H7794" s="2">
        <f>Electricity!I7819</f>
        <v>0</v>
      </c>
      <c r="I7794" s="2">
        <f>Electricity!J7819</f>
        <v>0</v>
      </c>
    </row>
    <row r="7795" spans="2:9" x14ac:dyDescent="0.35">
      <c r="B7795" s="458" t="str">
        <f t="shared" si="122"/>
        <v>11/21/2019 05:00:00 AM</v>
      </c>
      <c r="C7795" s="458">
        <v>43790</v>
      </c>
      <c r="D7795" s="459">
        <v>0.20833333333333337</v>
      </c>
      <c r="E7795" s="2">
        <f>Electricity!F7820</f>
        <v>0</v>
      </c>
      <c r="F7795" s="2">
        <f>Electricity!G7820</f>
        <v>0</v>
      </c>
      <c r="G7795" s="2">
        <f>Electricity!H7820</f>
        <v>0</v>
      </c>
      <c r="H7795" s="2">
        <f>Electricity!I7820</f>
        <v>0</v>
      </c>
      <c r="I7795" s="2">
        <f>Electricity!J7820</f>
        <v>0</v>
      </c>
    </row>
    <row r="7796" spans="2:9" x14ac:dyDescent="0.35">
      <c r="B7796" s="458" t="str">
        <f t="shared" si="122"/>
        <v>11/21/2019 06:00:00 AM</v>
      </c>
      <c r="C7796" s="458">
        <v>43790</v>
      </c>
      <c r="D7796" s="459">
        <v>0.25</v>
      </c>
      <c r="E7796" s="2">
        <f>Electricity!F7821</f>
        <v>0</v>
      </c>
      <c r="F7796" s="2">
        <f>Electricity!G7821</f>
        <v>0</v>
      </c>
      <c r="G7796" s="2">
        <f>Electricity!H7821</f>
        <v>0</v>
      </c>
      <c r="H7796" s="2">
        <f>Electricity!I7821</f>
        <v>0</v>
      </c>
      <c r="I7796" s="2">
        <f>Electricity!J7821</f>
        <v>0</v>
      </c>
    </row>
    <row r="7797" spans="2:9" x14ac:dyDescent="0.35">
      <c r="B7797" s="458" t="str">
        <f t="shared" si="122"/>
        <v>11/21/2019 07:00:00 AM</v>
      </c>
      <c r="C7797" s="458">
        <v>43790</v>
      </c>
      <c r="D7797" s="459">
        <v>0.29166666666666669</v>
      </c>
      <c r="E7797" s="2">
        <f>Electricity!F7822</f>
        <v>0</v>
      </c>
      <c r="F7797" s="2">
        <f>Electricity!G7822</f>
        <v>0</v>
      </c>
      <c r="G7797" s="2">
        <f>Electricity!H7822</f>
        <v>0</v>
      </c>
      <c r="H7797" s="2">
        <f>Electricity!I7822</f>
        <v>0</v>
      </c>
      <c r="I7797" s="2">
        <f>Electricity!J7822</f>
        <v>0</v>
      </c>
    </row>
    <row r="7798" spans="2:9" x14ac:dyDescent="0.35">
      <c r="B7798" s="458" t="str">
        <f t="shared" si="122"/>
        <v>11/21/2019 08:00:00 AM</v>
      </c>
      <c r="C7798" s="458">
        <v>43790</v>
      </c>
      <c r="D7798" s="459">
        <v>0.33333333333333337</v>
      </c>
      <c r="E7798" s="2">
        <f>Electricity!F7823</f>
        <v>0</v>
      </c>
      <c r="F7798" s="2">
        <f>Electricity!G7823</f>
        <v>0</v>
      </c>
      <c r="G7798" s="2">
        <f>Electricity!H7823</f>
        <v>0</v>
      </c>
      <c r="H7798" s="2">
        <f>Electricity!I7823</f>
        <v>0</v>
      </c>
      <c r="I7798" s="2">
        <f>Electricity!J7823</f>
        <v>0</v>
      </c>
    </row>
    <row r="7799" spans="2:9" x14ac:dyDescent="0.35">
      <c r="B7799" s="458" t="str">
        <f t="shared" si="122"/>
        <v>11/21/2019 09:00:00 AM</v>
      </c>
      <c r="C7799" s="458">
        <v>43790</v>
      </c>
      <c r="D7799" s="459">
        <v>0.375</v>
      </c>
      <c r="E7799" s="2">
        <f>Electricity!F7824</f>
        <v>0</v>
      </c>
      <c r="F7799" s="2">
        <f>Electricity!G7824</f>
        <v>0</v>
      </c>
      <c r="G7799" s="2">
        <f>Electricity!H7824</f>
        <v>0</v>
      </c>
      <c r="H7799" s="2">
        <f>Electricity!I7824</f>
        <v>0</v>
      </c>
      <c r="I7799" s="2">
        <f>Electricity!J7824</f>
        <v>0</v>
      </c>
    </row>
    <row r="7800" spans="2:9" x14ac:dyDescent="0.35">
      <c r="B7800" s="458" t="str">
        <f t="shared" si="122"/>
        <v>11/21/2019 10:00:00 AM</v>
      </c>
      <c r="C7800" s="458">
        <v>43790</v>
      </c>
      <c r="D7800" s="459">
        <v>0.41666666666666669</v>
      </c>
      <c r="E7800" s="2">
        <f>Electricity!F7825</f>
        <v>0</v>
      </c>
      <c r="F7800" s="2">
        <f>Electricity!G7825</f>
        <v>0</v>
      </c>
      <c r="G7800" s="2">
        <f>Electricity!H7825</f>
        <v>0</v>
      </c>
      <c r="H7800" s="2">
        <f>Electricity!I7825</f>
        <v>0</v>
      </c>
      <c r="I7800" s="2">
        <f>Electricity!J7825</f>
        <v>0</v>
      </c>
    </row>
    <row r="7801" spans="2:9" x14ac:dyDescent="0.35">
      <c r="B7801" s="458" t="str">
        <f t="shared" si="122"/>
        <v>11/21/2019 11:00:00 AM</v>
      </c>
      <c r="C7801" s="458">
        <v>43790</v>
      </c>
      <c r="D7801" s="459">
        <v>0.45833333333333337</v>
      </c>
      <c r="E7801" s="2">
        <f>Electricity!F7826</f>
        <v>0</v>
      </c>
      <c r="F7801" s="2">
        <f>Electricity!G7826</f>
        <v>0</v>
      </c>
      <c r="G7801" s="2">
        <f>Electricity!H7826</f>
        <v>0</v>
      </c>
      <c r="H7801" s="2">
        <f>Electricity!I7826</f>
        <v>0</v>
      </c>
      <c r="I7801" s="2">
        <f>Electricity!J7826</f>
        <v>0</v>
      </c>
    </row>
    <row r="7802" spans="2:9" x14ac:dyDescent="0.35">
      <c r="B7802" s="458" t="str">
        <f t="shared" si="122"/>
        <v>11/21/2019 12:00:00 PM</v>
      </c>
      <c r="C7802" s="458">
        <v>43790</v>
      </c>
      <c r="D7802" s="459">
        <v>0.50000000000000011</v>
      </c>
      <c r="E7802" s="2">
        <f>Electricity!F7827</f>
        <v>0</v>
      </c>
      <c r="F7802" s="2">
        <f>Electricity!G7827</f>
        <v>0</v>
      </c>
      <c r="G7802" s="2">
        <f>Electricity!H7827</f>
        <v>0</v>
      </c>
      <c r="H7802" s="2">
        <f>Electricity!I7827</f>
        <v>0</v>
      </c>
      <c r="I7802" s="2">
        <f>Electricity!J7827</f>
        <v>0</v>
      </c>
    </row>
    <row r="7803" spans="2:9" x14ac:dyDescent="0.35">
      <c r="B7803" s="458" t="str">
        <f t="shared" si="122"/>
        <v>11/21/2019 01:00:00 PM</v>
      </c>
      <c r="C7803" s="458">
        <v>43790</v>
      </c>
      <c r="D7803" s="459">
        <v>0.54166666666666674</v>
      </c>
      <c r="E7803" s="2">
        <f>Electricity!F7828</f>
        <v>0</v>
      </c>
      <c r="F7803" s="2">
        <f>Electricity!G7828</f>
        <v>0</v>
      </c>
      <c r="G7803" s="2">
        <f>Electricity!H7828</f>
        <v>0</v>
      </c>
      <c r="H7803" s="2">
        <f>Electricity!I7828</f>
        <v>0</v>
      </c>
      <c r="I7803" s="2">
        <f>Electricity!J7828</f>
        <v>0</v>
      </c>
    </row>
    <row r="7804" spans="2:9" x14ac:dyDescent="0.35">
      <c r="B7804" s="458" t="str">
        <f t="shared" si="122"/>
        <v>11/21/2019 02:00:00 PM</v>
      </c>
      <c r="C7804" s="458">
        <v>43790</v>
      </c>
      <c r="D7804" s="459">
        <v>0.58333333333333337</v>
      </c>
      <c r="E7804" s="2">
        <f>Electricity!F7829</f>
        <v>0</v>
      </c>
      <c r="F7804" s="2">
        <f>Electricity!G7829</f>
        <v>0</v>
      </c>
      <c r="G7804" s="2">
        <f>Electricity!H7829</f>
        <v>0</v>
      </c>
      <c r="H7804" s="2">
        <f>Electricity!I7829</f>
        <v>0</v>
      </c>
      <c r="I7804" s="2">
        <f>Electricity!J7829</f>
        <v>0</v>
      </c>
    </row>
    <row r="7805" spans="2:9" x14ac:dyDescent="0.35">
      <c r="B7805" s="458" t="str">
        <f t="shared" si="122"/>
        <v>11/21/2019 03:00:00 PM</v>
      </c>
      <c r="C7805" s="458">
        <v>43790</v>
      </c>
      <c r="D7805" s="459">
        <v>0.62500000000000011</v>
      </c>
      <c r="E7805" s="2">
        <f>Electricity!F7830</f>
        <v>0</v>
      </c>
      <c r="F7805" s="2">
        <f>Electricity!G7830</f>
        <v>0</v>
      </c>
      <c r="G7805" s="2">
        <f>Electricity!H7830</f>
        <v>0</v>
      </c>
      <c r="H7805" s="2">
        <f>Electricity!I7830</f>
        <v>0</v>
      </c>
      <c r="I7805" s="2">
        <f>Electricity!J7830</f>
        <v>0</v>
      </c>
    </row>
    <row r="7806" spans="2:9" x14ac:dyDescent="0.35">
      <c r="B7806" s="458" t="str">
        <f t="shared" si="122"/>
        <v>11/21/2019 04:00:00 PM</v>
      </c>
      <c r="C7806" s="458">
        <v>43790</v>
      </c>
      <c r="D7806" s="459">
        <v>0.66666666666666674</v>
      </c>
      <c r="E7806" s="2">
        <f>Electricity!F7831</f>
        <v>0</v>
      </c>
      <c r="F7806" s="2">
        <f>Electricity!G7831</f>
        <v>0</v>
      </c>
      <c r="G7806" s="2">
        <f>Electricity!H7831</f>
        <v>0</v>
      </c>
      <c r="H7806" s="2">
        <f>Electricity!I7831</f>
        <v>0</v>
      </c>
      <c r="I7806" s="2">
        <f>Electricity!J7831</f>
        <v>0</v>
      </c>
    </row>
    <row r="7807" spans="2:9" x14ac:dyDescent="0.35">
      <c r="B7807" s="458" t="str">
        <f t="shared" si="122"/>
        <v>11/21/2019 05:00:00 PM</v>
      </c>
      <c r="C7807" s="458">
        <v>43790</v>
      </c>
      <c r="D7807" s="459">
        <v>0.70833333333333337</v>
      </c>
      <c r="E7807" s="2">
        <f>Electricity!F7832</f>
        <v>0</v>
      </c>
      <c r="F7807" s="2">
        <f>Electricity!G7832</f>
        <v>0</v>
      </c>
      <c r="G7807" s="2">
        <f>Electricity!H7832</f>
        <v>0</v>
      </c>
      <c r="H7807" s="2">
        <f>Electricity!I7832</f>
        <v>0</v>
      </c>
      <c r="I7807" s="2">
        <f>Electricity!J7832</f>
        <v>0</v>
      </c>
    </row>
    <row r="7808" spans="2:9" x14ac:dyDescent="0.35">
      <c r="B7808" s="458" t="str">
        <f t="shared" si="122"/>
        <v>11/21/2019 06:00:00 PM</v>
      </c>
      <c r="C7808" s="458">
        <v>43790</v>
      </c>
      <c r="D7808" s="459">
        <v>0.75000000000000011</v>
      </c>
      <c r="E7808" s="2">
        <f>Electricity!F7833</f>
        <v>0</v>
      </c>
      <c r="F7808" s="2">
        <f>Electricity!G7833</f>
        <v>0</v>
      </c>
      <c r="G7808" s="2">
        <f>Electricity!H7833</f>
        <v>0</v>
      </c>
      <c r="H7808" s="2">
        <f>Electricity!I7833</f>
        <v>0</v>
      </c>
      <c r="I7808" s="2">
        <f>Electricity!J7833</f>
        <v>0</v>
      </c>
    </row>
    <row r="7809" spans="2:9" x14ac:dyDescent="0.35">
      <c r="B7809" s="458" t="str">
        <f t="shared" si="122"/>
        <v>11/21/2019 07:00:00 PM</v>
      </c>
      <c r="C7809" s="458">
        <v>43790</v>
      </c>
      <c r="D7809" s="459">
        <v>0.79166666666666674</v>
      </c>
      <c r="E7809" s="2">
        <f>Electricity!F7834</f>
        <v>0</v>
      </c>
      <c r="F7809" s="2">
        <f>Electricity!G7834</f>
        <v>0</v>
      </c>
      <c r="G7809" s="2">
        <f>Electricity!H7834</f>
        <v>0</v>
      </c>
      <c r="H7809" s="2">
        <f>Electricity!I7834</f>
        <v>0</v>
      </c>
      <c r="I7809" s="2">
        <f>Electricity!J7834</f>
        <v>0</v>
      </c>
    </row>
    <row r="7810" spans="2:9" x14ac:dyDescent="0.35">
      <c r="B7810" s="458" t="str">
        <f t="shared" si="122"/>
        <v>11/21/2019 08:00:00 PM</v>
      </c>
      <c r="C7810" s="458">
        <v>43790</v>
      </c>
      <c r="D7810" s="459">
        <v>0.83333333333333337</v>
      </c>
      <c r="E7810" s="2">
        <f>Electricity!F7835</f>
        <v>0</v>
      </c>
      <c r="F7810" s="2">
        <f>Electricity!G7835</f>
        <v>0</v>
      </c>
      <c r="G7810" s="2">
        <f>Electricity!H7835</f>
        <v>0</v>
      </c>
      <c r="H7810" s="2">
        <f>Electricity!I7835</f>
        <v>0</v>
      </c>
      <c r="I7810" s="2">
        <f>Electricity!J7835</f>
        <v>0</v>
      </c>
    </row>
    <row r="7811" spans="2:9" x14ac:dyDescent="0.35">
      <c r="B7811" s="458" t="str">
        <f t="shared" si="122"/>
        <v>11/21/2019 09:00:00 PM</v>
      </c>
      <c r="C7811" s="458">
        <v>43790</v>
      </c>
      <c r="D7811" s="459">
        <v>0.87500000000000011</v>
      </c>
      <c r="E7811" s="2">
        <f>Electricity!F7836</f>
        <v>0</v>
      </c>
      <c r="F7811" s="2">
        <f>Electricity!G7836</f>
        <v>0</v>
      </c>
      <c r="G7811" s="2">
        <f>Electricity!H7836</f>
        <v>0</v>
      </c>
      <c r="H7811" s="2">
        <f>Electricity!I7836</f>
        <v>0</v>
      </c>
      <c r="I7811" s="2">
        <f>Electricity!J7836</f>
        <v>0</v>
      </c>
    </row>
    <row r="7812" spans="2:9" x14ac:dyDescent="0.35">
      <c r="B7812" s="458" t="str">
        <f t="shared" si="122"/>
        <v>11/21/2019 10:00:00 PM</v>
      </c>
      <c r="C7812" s="458">
        <v>43790</v>
      </c>
      <c r="D7812" s="459">
        <v>0.91666666666666674</v>
      </c>
      <c r="E7812" s="2">
        <f>Electricity!F7837</f>
        <v>0</v>
      </c>
      <c r="F7812" s="2">
        <f>Electricity!G7837</f>
        <v>0</v>
      </c>
      <c r="G7812" s="2">
        <f>Electricity!H7837</f>
        <v>0</v>
      </c>
      <c r="H7812" s="2">
        <f>Electricity!I7837</f>
        <v>0</v>
      </c>
      <c r="I7812" s="2">
        <f>Electricity!J7837</f>
        <v>0</v>
      </c>
    </row>
    <row r="7813" spans="2:9" x14ac:dyDescent="0.35">
      <c r="B7813" s="458" t="str">
        <f t="shared" si="122"/>
        <v>11/21/2019 11:00:00 PM</v>
      </c>
      <c r="C7813" s="458">
        <v>43790</v>
      </c>
      <c r="D7813" s="459">
        <v>0.95833333333333337</v>
      </c>
      <c r="E7813" s="2">
        <f>Electricity!F7838</f>
        <v>0</v>
      </c>
      <c r="F7813" s="2">
        <f>Electricity!G7838</f>
        <v>0</v>
      </c>
      <c r="G7813" s="2">
        <f>Electricity!H7838</f>
        <v>0</v>
      </c>
      <c r="H7813" s="2">
        <f>Electricity!I7838</f>
        <v>0</v>
      </c>
      <c r="I7813" s="2">
        <f>Electricity!J7838</f>
        <v>0</v>
      </c>
    </row>
    <row r="7814" spans="2:9" x14ac:dyDescent="0.35">
      <c r="B7814" s="458" t="str">
        <f t="shared" si="122"/>
        <v>11/22/2019 12:00:00 AM</v>
      </c>
      <c r="C7814" s="458">
        <v>43791</v>
      </c>
      <c r="D7814" s="459">
        <v>3.1225022567582528E-17</v>
      </c>
      <c r="E7814" s="2">
        <f>Electricity!F7839</f>
        <v>0</v>
      </c>
      <c r="F7814" s="2">
        <f>Electricity!G7839</f>
        <v>0</v>
      </c>
      <c r="G7814" s="2">
        <f>Electricity!H7839</f>
        <v>0</v>
      </c>
      <c r="H7814" s="2">
        <f>Electricity!I7839</f>
        <v>0</v>
      </c>
      <c r="I7814" s="2">
        <f>Electricity!J7839</f>
        <v>0</v>
      </c>
    </row>
    <row r="7815" spans="2:9" x14ac:dyDescent="0.35">
      <c r="B7815" s="458" t="str">
        <f t="shared" si="122"/>
        <v>11/22/2019 01:00:00 AM</v>
      </c>
      <c r="C7815" s="458">
        <v>43791</v>
      </c>
      <c r="D7815" s="459">
        <v>4.1666666666666699E-2</v>
      </c>
      <c r="E7815" s="2">
        <f>Electricity!F7840</f>
        <v>0</v>
      </c>
      <c r="F7815" s="2">
        <f>Electricity!G7840</f>
        <v>0</v>
      </c>
      <c r="G7815" s="2">
        <f>Electricity!H7840</f>
        <v>0</v>
      </c>
      <c r="H7815" s="2">
        <f>Electricity!I7840</f>
        <v>0</v>
      </c>
      <c r="I7815" s="2">
        <f>Electricity!J7840</f>
        <v>0</v>
      </c>
    </row>
    <row r="7816" spans="2:9" x14ac:dyDescent="0.35">
      <c r="B7816" s="458" t="str">
        <f t="shared" si="122"/>
        <v>11/22/2019 02:00:00 AM</v>
      </c>
      <c r="C7816" s="458">
        <v>43791</v>
      </c>
      <c r="D7816" s="459">
        <v>8.333333333333337E-2</v>
      </c>
      <c r="E7816" s="2">
        <f>Electricity!F7841</f>
        <v>0</v>
      </c>
      <c r="F7816" s="2">
        <f>Electricity!G7841</f>
        <v>0</v>
      </c>
      <c r="G7816" s="2">
        <f>Electricity!H7841</f>
        <v>0</v>
      </c>
      <c r="H7816" s="2">
        <f>Electricity!I7841</f>
        <v>0</v>
      </c>
      <c r="I7816" s="2">
        <f>Electricity!J7841</f>
        <v>0</v>
      </c>
    </row>
    <row r="7817" spans="2:9" x14ac:dyDescent="0.35">
      <c r="B7817" s="458" t="str">
        <f t="shared" si="122"/>
        <v>11/22/2019 03:00:00 AM</v>
      </c>
      <c r="C7817" s="458">
        <v>43791</v>
      </c>
      <c r="D7817" s="459">
        <v>0.12500000000000006</v>
      </c>
      <c r="E7817" s="2">
        <f>Electricity!F7842</f>
        <v>0</v>
      </c>
      <c r="F7817" s="2">
        <f>Electricity!G7842</f>
        <v>0</v>
      </c>
      <c r="G7817" s="2">
        <f>Electricity!H7842</f>
        <v>0</v>
      </c>
      <c r="H7817" s="2">
        <f>Electricity!I7842</f>
        <v>0</v>
      </c>
      <c r="I7817" s="2">
        <f>Electricity!J7842</f>
        <v>0</v>
      </c>
    </row>
    <row r="7818" spans="2:9" x14ac:dyDescent="0.35">
      <c r="B7818" s="458" t="str">
        <f t="shared" si="122"/>
        <v>11/22/2019 04:00:00 AM</v>
      </c>
      <c r="C7818" s="458">
        <v>43791</v>
      </c>
      <c r="D7818" s="459">
        <v>0.16666666666666669</v>
      </c>
      <c r="E7818" s="2">
        <f>Electricity!F7843</f>
        <v>0</v>
      </c>
      <c r="F7818" s="2">
        <f>Electricity!G7843</f>
        <v>0</v>
      </c>
      <c r="G7818" s="2">
        <f>Electricity!H7843</f>
        <v>0</v>
      </c>
      <c r="H7818" s="2">
        <f>Electricity!I7843</f>
        <v>0</v>
      </c>
      <c r="I7818" s="2">
        <f>Electricity!J7843</f>
        <v>0</v>
      </c>
    </row>
    <row r="7819" spans="2:9" x14ac:dyDescent="0.35">
      <c r="B7819" s="458" t="str">
        <f t="shared" si="122"/>
        <v>11/22/2019 05:00:00 AM</v>
      </c>
      <c r="C7819" s="458">
        <v>43791</v>
      </c>
      <c r="D7819" s="459">
        <v>0.20833333333333337</v>
      </c>
      <c r="E7819" s="2">
        <f>Electricity!F7844</f>
        <v>0</v>
      </c>
      <c r="F7819" s="2">
        <f>Electricity!G7844</f>
        <v>0</v>
      </c>
      <c r="G7819" s="2">
        <f>Electricity!H7844</f>
        <v>0</v>
      </c>
      <c r="H7819" s="2">
        <f>Electricity!I7844</f>
        <v>0</v>
      </c>
      <c r="I7819" s="2">
        <f>Electricity!J7844</f>
        <v>0</v>
      </c>
    </row>
    <row r="7820" spans="2:9" x14ac:dyDescent="0.35">
      <c r="B7820" s="458" t="str">
        <f t="shared" si="122"/>
        <v>11/22/2019 06:00:00 AM</v>
      </c>
      <c r="C7820" s="458">
        <v>43791</v>
      </c>
      <c r="D7820" s="459">
        <v>0.25</v>
      </c>
      <c r="E7820" s="2">
        <f>Electricity!F7845</f>
        <v>0</v>
      </c>
      <c r="F7820" s="2">
        <f>Electricity!G7845</f>
        <v>0</v>
      </c>
      <c r="G7820" s="2">
        <f>Electricity!H7845</f>
        <v>0</v>
      </c>
      <c r="H7820" s="2">
        <f>Electricity!I7845</f>
        <v>0</v>
      </c>
      <c r="I7820" s="2">
        <f>Electricity!J7845</f>
        <v>0</v>
      </c>
    </row>
    <row r="7821" spans="2:9" x14ac:dyDescent="0.35">
      <c r="B7821" s="458" t="str">
        <f t="shared" si="122"/>
        <v>11/22/2019 07:00:00 AM</v>
      </c>
      <c r="C7821" s="458">
        <v>43791</v>
      </c>
      <c r="D7821" s="459">
        <v>0.29166666666666669</v>
      </c>
      <c r="E7821" s="2">
        <f>Electricity!F7846</f>
        <v>0</v>
      </c>
      <c r="F7821" s="2">
        <f>Electricity!G7846</f>
        <v>0</v>
      </c>
      <c r="G7821" s="2">
        <f>Electricity!H7846</f>
        <v>0</v>
      </c>
      <c r="H7821" s="2">
        <f>Electricity!I7846</f>
        <v>0</v>
      </c>
      <c r="I7821" s="2">
        <f>Electricity!J7846</f>
        <v>0</v>
      </c>
    </row>
    <row r="7822" spans="2:9" x14ac:dyDescent="0.35">
      <c r="B7822" s="458" t="str">
        <f t="shared" si="122"/>
        <v>11/22/2019 08:00:00 AM</v>
      </c>
      <c r="C7822" s="458">
        <v>43791</v>
      </c>
      <c r="D7822" s="459">
        <v>0.33333333333333337</v>
      </c>
      <c r="E7822" s="2">
        <f>Electricity!F7847</f>
        <v>0</v>
      </c>
      <c r="F7822" s="2">
        <f>Electricity!G7847</f>
        <v>0</v>
      </c>
      <c r="G7822" s="2">
        <f>Electricity!H7847</f>
        <v>0</v>
      </c>
      <c r="H7822" s="2">
        <f>Electricity!I7847</f>
        <v>0</v>
      </c>
      <c r="I7822" s="2">
        <f>Electricity!J7847</f>
        <v>0</v>
      </c>
    </row>
    <row r="7823" spans="2:9" x14ac:dyDescent="0.35">
      <c r="B7823" s="458" t="str">
        <f t="shared" ref="B7823:B7886" si="123">CONCATENATE(TEXT(C7823,"mm/dd/yyyy")," ",TEXT(D7823,"hh:mm:ss AM/PM"))</f>
        <v>11/22/2019 09:00:00 AM</v>
      </c>
      <c r="C7823" s="458">
        <v>43791</v>
      </c>
      <c r="D7823" s="459">
        <v>0.375</v>
      </c>
      <c r="E7823" s="2">
        <f>Electricity!F7848</f>
        <v>0</v>
      </c>
      <c r="F7823" s="2">
        <f>Electricity!G7848</f>
        <v>0</v>
      </c>
      <c r="G7823" s="2">
        <f>Electricity!H7848</f>
        <v>0</v>
      </c>
      <c r="H7823" s="2">
        <f>Electricity!I7848</f>
        <v>0</v>
      </c>
      <c r="I7823" s="2">
        <f>Electricity!J7848</f>
        <v>0</v>
      </c>
    </row>
    <row r="7824" spans="2:9" x14ac:dyDescent="0.35">
      <c r="B7824" s="458" t="str">
        <f t="shared" si="123"/>
        <v>11/22/2019 10:00:00 AM</v>
      </c>
      <c r="C7824" s="458">
        <v>43791</v>
      </c>
      <c r="D7824" s="459">
        <v>0.41666666666666669</v>
      </c>
      <c r="E7824" s="2">
        <f>Electricity!F7849</f>
        <v>0</v>
      </c>
      <c r="F7824" s="2">
        <f>Electricity!G7849</f>
        <v>0</v>
      </c>
      <c r="G7824" s="2">
        <f>Electricity!H7849</f>
        <v>0</v>
      </c>
      <c r="H7824" s="2">
        <f>Electricity!I7849</f>
        <v>0</v>
      </c>
      <c r="I7824" s="2">
        <f>Electricity!J7849</f>
        <v>0</v>
      </c>
    </row>
    <row r="7825" spans="2:9" x14ac:dyDescent="0.35">
      <c r="B7825" s="458" t="str">
        <f t="shared" si="123"/>
        <v>11/22/2019 11:00:00 AM</v>
      </c>
      <c r="C7825" s="458">
        <v>43791</v>
      </c>
      <c r="D7825" s="459">
        <v>0.45833333333333337</v>
      </c>
      <c r="E7825" s="2">
        <f>Electricity!F7850</f>
        <v>0</v>
      </c>
      <c r="F7825" s="2">
        <f>Electricity!G7850</f>
        <v>0</v>
      </c>
      <c r="G7825" s="2">
        <f>Electricity!H7850</f>
        <v>0</v>
      </c>
      <c r="H7825" s="2">
        <f>Electricity!I7850</f>
        <v>0</v>
      </c>
      <c r="I7825" s="2">
        <f>Electricity!J7850</f>
        <v>0</v>
      </c>
    </row>
    <row r="7826" spans="2:9" x14ac:dyDescent="0.35">
      <c r="B7826" s="458" t="str">
        <f t="shared" si="123"/>
        <v>11/22/2019 12:00:00 PM</v>
      </c>
      <c r="C7826" s="458">
        <v>43791</v>
      </c>
      <c r="D7826" s="459">
        <v>0.50000000000000011</v>
      </c>
      <c r="E7826" s="2">
        <f>Electricity!F7851</f>
        <v>0</v>
      </c>
      <c r="F7826" s="2">
        <f>Electricity!G7851</f>
        <v>0</v>
      </c>
      <c r="G7826" s="2">
        <f>Electricity!H7851</f>
        <v>0</v>
      </c>
      <c r="H7826" s="2">
        <f>Electricity!I7851</f>
        <v>0</v>
      </c>
      <c r="I7826" s="2">
        <f>Electricity!J7851</f>
        <v>0</v>
      </c>
    </row>
    <row r="7827" spans="2:9" x14ac:dyDescent="0.35">
      <c r="B7827" s="458" t="str">
        <f t="shared" si="123"/>
        <v>11/22/2019 01:00:00 PM</v>
      </c>
      <c r="C7827" s="458">
        <v>43791</v>
      </c>
      <c r="D7827" s="459">
        <v>0.54166666666666674</v>
      </c>
      <c r="E7827" s="2">
        <f>Electricity!F7852</f>
        <v>0</v>
      </c>
      <c r="F7827" s="2">
        <f>Electricity!G7852</f>
        <v>0</v>
      </c>
      <c r="G7827" s="2">
        <f>Electricity!H7852</f>
        <v>0</v>
      </c>
      <c r="H7827" s="2">
        <f>Electricity!I7852</f>
        <v>0</v>
      </c>
      <c r="I7827" s="2">
        <f>Electricity!J7852</f>
        <v>0</v>
      </c>
    </row>
    <row r="7828" spans="2:9" x14ac:dyDescent="0.35">
      <c r="B7828" s="458" t="str">
        <f t="shared" si="123"/>
        <v>11/22/2019 02:00:00 PM</v>
      </c>
      <c r="C7828" s="458">
        <v>43791</v>
      </c>
      <c r="D7828" s="459">
        <v>0.58333333333333337</v>
      </c>
      <c r="E7828" s="2">
        <f>Electricity!F7853</f>
        <v>0</v>
      </c>
      <c r="F7828" s="2">
        <f>Electricity!G7853</f>
        <v>0</v>
      </c>
      <c r="G7828" s="2">
        <f>Electricity!H7853</f>
        <v>0</v>
      </c>
      <c r="H7828" s="2">
        <f>Electricity!I7853</f>
        <v>0</v>
      </c>
      <c r="I7828" s="2">
        <f>Electricity!J7853</f>
        <v>0</v>
      </c>
    </row>
    <row r="7829" spans="2:9" x14ac:dyDescent="0.35">
      <c r="B7829" s="458" t="str">
        <f t="shared" si="123"/>
        <v>11/22/2019 03:00:00 PM</v>
      </c>
      <c r="C7829" s="458">
        <v>43791</v>
      </c>
      <c r="D7829" s="459">
        <v>0.62500000000000011</v>
      </c>
      <c r="E7829" s="2">
        <f>Electricity!F7854</f>
        <v>0</v>
      </c>
      <c r="F7829" s="2">
        <f>Electricity!G7854</f>
        <v>0</v>
      </c>
      <c r="G7829" s="2">
        <f>Electricity!H7854</f>
        <v>0</v>
      </c>
      <c r="H7829" s="2">
        <f>Electricity!I7854</f>
        <v>0</v>
      </c>
      <c r="I7829" s="2">
        <f>Electricity!J7854</f>
        <v>0</v>
      </c>
    </row>
    <row r="7830" spans="2:9" x14ac:dyDescent="0.35">
      <c r="B7830" s="458" t="str">
        <f t="shared" si="123"/>
        <v>11/22/2019 04:00:00 PM</v>
      </c>
      <c r="C7830" s="458">
        <v>43791</v>
      </c>
      <c r="D7830" s="459">
        <v>0.66666666666666674</v>
      </c>
      <c r="E7830" s="2">
        <f>Electricity!F7855</f>
        <v>0</v>
      </c>
      <c r="F7830" s="2">
        <f>Electricity!G7855</f>
        <v>0</v>
      </c>
      <c r="G7830" s="2">
        <f>Electricity!H7855</f>
        <v>0</v>
      </c>
      <c r="H7830" s="2">
        <f>Electricity!I7855</f>
        <v>0</v>
      </c>
      <c r="I7830" s="2">
        <f>Electricity!J7855</f>
        <v>0</v>
      </c>
    </row>
    <row r="7831" spans="2:9" x14ac:dyDescent="0.35">
      <c r="B7831" s="458" t="str">
        <f t="shared" si="123"/>
        <v>11/22/2019 05:00:00 PM</v>
      </c>
      <c r="C7831" s="458">
        <v>43791</v>
      </c>
      <c r="D7831" s="459">
        <v>0.70833333333333337</v>
      </c>
      <c r="E7831" s="2">
        <f>Electricity!F7856</f>
        <v>0</v>
      </c>
      <c r="F7831" s="2">
        <f>Electricity!G7856</f>
        <v>0</v>
      </c>
      <c r="G7831" s="2">
        <f>Electricity!H7856</f>
        <v>0</v>
      </c>
      <c r="H7831" s="2">
        <f>Electricity!I7856</f>
        <v>0</v>
      </c>
      <c r="I7831" s="2">
        <f>Electricity!J7856</f>
        <v>0</v>
      </c>
    </row>
    <row r="7832" spans="2:9" x14ac:dyDescent="0.35">
      <c r="B7832" s="458" t="str">
        <f t="shared" si="123"/>
        <v>11/22/2019 06:00:00 PM</v>
      </c>
      <c r="C7832" s="458">
        <v>43791</v>
      </c>
      <c r="D7832" s="459">
        <v>0.75000000000000011</v>
      </c>
      <c r="E7832" s="2">
        <f>Electricity!F7857</f>
        <v>0</v>
      </c>
      <c r="F7832" s="2">
        <f>Electricity!G7857</f>
        <v>0</v>
      </c>
      <c r="G7832" s="2">
        <f>Electricity!H7857</f>
        <v>0</v>
      </c>
      <c r="H7832" s="2">
        <f>Electricity!I7857</f>
        <v>0</v>
      </c>
      <c r="I7832" s="2">
        <f>Electricity!J7857</f>
        <v>0</v>
      </c>
    </row>
    <row r="7833" spans="2:9" x14ac:dyDescent="0.35">
      <c r="B7833" s="458" t="str">
        <f t="shared" si="123"/>
        <v>11/22/2019 07:00:00 PM</v>
      </c>
      <c r="C7833" s="458">
        <v>43791</v>
      </c>
      <c r="D7833" s="459">
        <v>0.79166666666666674</v>
      </c>
      <c r="E7833" s="2">
        <f>Electricity!F7858</f>
        <v>0</v>
      </c>
      <c r="F7833" s="2">
        <f>Electricity!G7858</f>
        <v>0</v>
      </c>
      <c r="G7833" s="2">
        <f>Electricity!H7858</f>
        <v>0</v>
      </c>
      <c r="H7833" s="2">
        <f>Electricity!I7858</f>
        <v>0</v>
      </c>
      <c r="I7833" s="2">
        <f>Electricity!J7858</f>
        <v>0</v>
      </c>
    </row>
    <row r="7834" spans="2:9" x14ac:dyDescent="0.35">
      <c r="B7834" s="458" t="str">
        <f t="shared" si="123"/>
        <v>11/22/2019 08:00:00 PM</v>
      </c>
      <c r="C7834" s="458">
        <v>43791</v>
      </c>
      <c r="D7834" s="459">
        <v>0.83333333333333337</v>
      </c>
      <c r="E7834" s="2">
        <f>Electricity!F7859</f>
        <v>0</v>
      </c>
      <c r="F7834" s="2">
        <f>Electricity!G7859</f>
        <v>0</v>
      </c>
      <c r="G7834" s="2">
        <f>Electricity!H7859</f>
        <v>0</v>
      </c>
      <c r="H7834" s="2">
        <f>Electricity!I7859</f>
        <v>0</v>
      </c>
      <c r="I7834" s="2">
        <f>Electricity!J7859</f>
        <v>0</v>
      </c>
    </row>
    <row r="7835" spans="2:9" x14ac:dyDescent="0.35">
      <c r="B7835" s="458" t="str">
        <f t="shared" si="123"/>
        <v>11/22/2019 09:00:00 PM</v>
      </c>
      <c r="C7835" s="458">
        <v>43791</v>
      </c>
      <c r="D7835" s="459">
        <v>0.87500000000000011</v>
      </c>
      <c r="E7835" s="2">
        <f>Electricity!F7860</f>
        <v>0</v>
      </c>
      <c r="F7835" s="2">
        <f>Electricity!G7860</f>
        <v>0</v>
      </c>
      <c r="G7835" s="2">
        <f>Electricity!H7860</f>
        <v>0</v>
      </c>
      <c r="H7835" s="2">
        <f>Electricity!I7860</f>
        <v>0</v>
      </c>
      <c r="I7835" s="2">
        <f>Electricity!J7860</f>
        <v>0</v>
      </c>
    </row>
    <row r="7836" spans="2:9" x14ac:dyDescent="0.35">
      <c r="B7836" s="458" t="str">
        <f t="shared" si="123"/>
        <v>11/22/2019 10:00:00 PM</v>
      </c>
      <c r="C7836" s="458">
        <v>43791</v>
      </c>
      <c r="D7836" s="459">
        <v>0.91666666666666674</v>
      </c>
      <c r="E7836" s="2">
        <f>Electricity!F7861</f>
        <v>0</v>
      </c>
      <c r="F7836" s="2">
        <f>Electricity!G7861</f>
        <v>0</v>
      </c>
      <c r="G7836" s="2">
        <f>Electricity!H7861</f>
        <v>0</v>
      </c>
      <c r="H7836" s="2">
        <f>Electricity!I7861</f>
        <v>0</v>
      </c>
      <c r="I7836" s="2">
        <f>Electricity!J7861</f>
        <v>0</v>
      </c>
    </row>
    <row r="7837" spans="2:9" x14ac:dyDescent="0.35">
      <c r="B7837" s="458" t="str">
        <f t="shared" si="123"/>
        <v>11/22/2019 11:00:00 PM</v>
      </c>
      <c r="C7837" s="458">
        <v>43791</v>
      </c>
      <c r="D7837" s="459">
        <v>0.95833333333333337</v>
      </c>
      <c r="E7837" s="2">
        <f>Electricity!F7862</f>
        <v>0</v>
      </c>
      <c r="F7837" s="2">
        <f>Electricity!G7862</f>
        <v>0</v>
      </c>
      <c r="G7837" s="2">
        <f>Electricity!H7862</f>
        <v>0</v>
      </c>
      <c r="H7837" s="2">
        <f>Electricity!I7862</f>
        <v>0</v>
      </c>
      <c r="I7837" s="2">
        <f>Electricity!J7862</f>
        <v>0</v>
      </c>
    </row>
    <row r="7838" spans="2:9" x14ac:dyDescent="0.35">
      <c r="B7838" s="458" t="str">
        <f t="shared" si="123"/>
        <v>11/23/2019 12:00:00 AM</v>
      </c>
      <c r="C7838" s="458">
        <v>43792</v>
      </c>
      <c r="D7838" s="459">
        <v>3.1225022567582528E-17</v>
      </c>
      <c r="E7838" s="2">
        <f>Electricity!F7863</f>
        <v>0</v>
      </c>
      <c r="F7838" s="2">
        <f>Electricity!G7863</f>
        <v>0</v>
      </c>
      <c r="G7838" s="2">
        <f>Electricity!H7863</f>
        <v>0</v>
      </c>
      <c r="H7838" s="2">
        <f>Electricity!I7863</f>
        <v>0</v>
      </c>
      <c r="I7838" s="2">
        <f>Electricity!J7863</f>
        <v>0</v>
      </c>
    </row>
    <row r="7839" spans="2:9" x14ac:dyDescent="0.35">
      <c r="B7839" s="458" t="str">
        <f t="shared" si="123"/>
        <v>11/23/2019 01:00:00 AM</v>
      </c>
      <c r="C7839" s="458">
        <v>43792</v>
      </c>
      <c r="D7839" s="459">
        <v>4.1666666666666699E-2</v>
      </c>
      <c r="E7839" s="2">
        <f>Electricity!F7864</f>
        <v>0</v>
      </c>
      <c r="F7839" s="2">
        <f>Electricity!G7864</f>
        <v>0</v>
      </c>
      <c r="G7839" s="2">
        <f>Electricity!H7864</f>
        <v>0</v>
      </c>
      <c r="H7839" s="2">
        <f>Electricity!I7864</f>
        <v>0</v>
      </c>
      <c r="I7839" s="2">
        <f>Electricity!J7864</f>
        <v>0</v>
      </c>
    </row>
    <row r="7840" spans="2:9" x14ac:dyDescent="0.35">
      <c r="B7840" s="458" t="str">
        <f t="shared" si="123"/>
        <v>11/23/2019 02:00:00 AM</v>
      </c>
      <c r="C7840" s="458">
        <v>43792</v>
      </c>
      <c r="D7840" s="459">
        <v>8.333333333333337E-2</v>
      </c>
      <c r="E7840" s="2">
        <f>Electricity!F7865</f>
        <v>0</v>
      </c>
      <c r="F7840" s="2">
        <f>Electricity!G7865</f>
        <v>0</v>
      </c>
      <c r="G7840" s="2">
        <f>Electricity!H7865</f>
        <v>0</v>
      </c>
      <c r="H7840" s="2">
        <f>Electricity!I7865</f>
        <v>0</v>
      </c>
      <c r="I7840" s="2">
        <f>Electricity!J7865</f>
        <v>0</v>
      </c>
    </row>
    <row r="7841" spans="2:9" x14ac:dyDescent="0.35">
      <c r="B7841" s="458" t="str">
        <f t="shared" si="123"/>
        <v>11/23/2019 03:00:00 AM</v>
      </c>
      <c r="C7841" s="458">
        <v>43792</v>
      </c>
      <c r="D7841" s="459">
        <v>0.12500000000000006</v>
      </c>
      <c r="E7841" s="2">
        <f>Electricity!F7866</f>
        <v>0</v>
      </c>
      <c r="F7841" s="2">
        <f>Electricity!G7866</f>
        <v>0</v>
      </c>
      <c r="G7841" s="2">
        <f>Electricity!H7866</f>
        <v>0</v>
      </c>
      <c r="H7841" s="2">
        <f>Electricity!I7866</f>
        <v>0</v>
      </c>
      <c r="I7841" s="2">
        <f>Electricity!J7866</f>
        <v>0</v>
      </c>
    </row>
    <row r="7842" spans="2:9" x14ac:dyDescent="0.35">
      <c r="B7842" s="458" t="str">
        <f t="shared" si="123"/>
        <v>11/23/2019 04:00:00 AM</v>
      </c>
      <c r="C7842" s="458">
        <v>43792</v>
      </c>
      <c r="D7842" s="459">
        <v>0.16666666666666669</v>
      </c>
      <c r="E7842" s="2">
        <f>Electricity!F7867</f>
        <v>0</v>
      </c>
      <c r="F7842" s="2">
        <f>Electricity!G7867</f>
        <v>0</v>
      </c>
      <c r="G7842" s="2">
        <f>Electricity!H7867</f>
        <v>0</v>
      </c>
      <c r="H7842" s="2">
        <f>Electricity!I7867</f>
        <v>0</v>
      </c>
      <c r="I7842" s="2">
        <f>Electricity!J7867</f>
        <v>0</v>
      </c>
    </row>
    <row r="7843" spans="2:9" x14ac:dyDescent="0.35">
      <c r="B7843" s="458" t="str">
        <f t="shared" si="123"/>
        <v>11/23/2019 05:00:00 AM</v>
      </c>
      <c r="C7843" s="458">
        <v>43792</v>
      </c>
      <c r="D7843" s="459">
        <v>0.20833333333333337</v>
      </c>
      <c r="E7843" s="2">
        <f>Electricity!F7868</f>
        <v>0</v>
      </c>
      <c r="F7843" s="2">
        <f>Electricity!G7868</f>
        <v>0</v>
      </c>
      <c r="G7843" s="2">
        <f>Electricity!H7868</f>
        <v>0</v>
      </c>
      <c r="H7843" s="2">
        <f>Electricity!I7868</f>
        <v>0</v>
      </c>
      <c r="I7843" s="2">
        <f>Electricity!J7868</f>
        <v>0</v>
      </c>
    </row>
    <row r="7844" spans="2:9" x14ac:dyDescent="0.35">
      <c r="B7844" s="458" t="str">
        <f t="shared" si="123"/>
        <v>11/23/2019 06:00:00 AM</v>
      </c>
      <c r="C7844" s="458">
        <v>43792</v>
      </c>
      <c r="D7844" s="459">
        <v>0.25</v>
      </c>
      <c r="E7844" s="2">
        <f>Electricity!F7869</f>
        <v>0</v>
      </c>
      <c r="F7844" s="2">
        <f>Electricity!G7869</f>
        <v>0</v>
      </c>
      <c r="G7844" s="2">
        <f>Electricity!H7869</f>
        <v>0</v>
      </c>
      <c r="H7844" s="2">
        <f>Electricity!I7869</f>
        <v>0</v>
      </c>
      <c r="I7844" s="2">
        <f>Electricity!J7869</f>
        <v>0</v>
      </c>
    </row>
    <row r="7845" spans="2:9" x14ac:dyDescent="0.35">
      <c r="B7845" s="458" t="str">
        <f t="shared" si="123"/>
        <v>11/23/2019 07:00:00 AM</v>
      </c>
      <c r="C7845" s="458">
        <v>43792</v>
      </c>
      <c r="D7845" s="459">
        <v>0.29166666666666669</v>
      </c>
      <c r="E7845" s="2">
        <f>Electricity!F7870</f>
        <v>0</v>
      </c>
      <c r="F7845" s="2">
        <f>Electricity!G7870</f>
        <v>0</v>
      </c>
      <c r="G7845" s="2">
        <f>Electricity!H7870</f>
        <v>0</v>
      </c>
      <c r="H7845" s="2">
        <f>Electricity!I7870</f>
        <v>0</v>
      </c>
      <c r="I7845" s="2">
        <f>Electricity!J7870</f>
        <v>0</v>
      </c>
    </row>
    <row r="7846" spans="2:9" x14ac:dyDescent="0.35">
      <c r="B7846" s="458" t="str">
        <f t="shared" si="123"/>
        <v>11/23/2019 08:00:00 AM</v>
      </c>
      <c r="C7846" s="458">
        <v>43792</v>
      </c>
      <c r="D7846" s="459">
        <v>0.33333333333333337</v>
      </c>
      <c r="E7846" s="2">
        <f>Electricity!F7871</f>
        <v>0</v>
      </c>
      <c r="F7846" s="2">
        <f>Electricity!G7871</f>
        <v>0</v>
      </c>
      <c r="G7846" s="2">
        <f>Electricity!H7871</f>
        <v>0</v>
      </c>
      <c r="H7846" s="2">
        <f>Electricity!I7871</f>
        <v>0</v>
      </c>
      <c r="I7846" s="2">
        <f>Electricity!J7871</f>
        <v>0</v>
      </c>
    </row>
    <row r="7847" spans="2:9" x14ac:dyDescent="0.35">
      <c r="B7847" s="458" t="str">
        <f t="shared" si="123"/>
        <v>11/23/2019 09:00:00 AM</v>
      </c>
      <c r="C7847" s="458">
        <v>43792</v>
      </c>
      <c r="D7847" s="459">
        <v>0.375</v>
      </c>
      <c r="E7847" s="2">
        <f>Electricity!F7872</f>
        <v>0</v>
      </c>
      <c r="F7847" s="2">
        <f>Electricity!G7872</f>
        <v>0</v>
      </c>
      <c r="G7847" s="2">
        <f>Electricity!H7872</f>
        <v>0</v>
      </c>
      <c r="H7847" s="2">
        <f>Electricity!I7872</f>
        <v>0</v>
      </c>
      <c r="I7847" s="2">
        <f>Electricity!J7872</f>
        <v>0</v>
      </c>
    </row>
    <row r="7848" spans="2:9" x14ac:dyDescent="0.35">
      <c r="B7848" s="458" t="str">
        <f t="shared" si="123"/>
        <v>11/23/2019 10:00:00 AM</v>
      </c>
      <c r="C7848" s="458">
        <v>43792</v>
      </c>
      <c r="D7848" s="459">
        <v>0.41666666666666669</v>
      </c>
      <c r="E7848" s="2">
        <f>Electricity!F7873</f>
        <v>0</v>
      </c>
      <c r="F7848" s="2">
        <f>Electricity!G7873</f>
        <v>0</v>
      </c>
      <c r="G7848" s="2">
        <f>Electricity!H7873</f>
        <v>0</v>
      </c>
      <c r="H7848" s="2">
        <f>Electricity!I7873</f>
        <v>0</v>
      </c>
      <c r="I7848" s="2">
        <f>Electricity!J7873</f>
        <v>0</v>
      </c>
    </row>
    <row r="7849" spans="2:9" x14ac:dyDescent="0.35">
      <c r="B7849" s="458" t="str">
        <f t="shared" si="123"/>
        <v>11/23/2019 11:00:00 AM</v>
      </c>
      <c r="C7849" s="458">
        <v>43792</v>
      </c>
      <c r="D7849" s="459">
        <v>0.45833333333333337</v>
      </c>
      <c r="E7849" s="2">
        <f>Electricity!F7874</f>
        <v>0</v>
      </c>
      <c r="F7849" s="2">
        <f>Electricity!G7874</f>
        <v>0</v>
      </c>
      <c r="G7849" s="2">
        <f>Electricity!H7874</f>
        <v>0</v>
      </c>
      <c r="H7849" s="2">
        <f>Electricity!I7874</f>
        <v>0</v>
      </c>
      <c r="I7849" s="2">
        <f>Electricity!J7874</f>
        <v>0</v>
      </c>
    </row>
    <row r="7850" spans="2:9" x14ac:dyDescent="0.35">
      <c r="B7850" s="458" t="str">
        <f t="shared" si="123"/>
        <v>11/23/2019 12:00:00 PM</v>
      </c>
      <c r="C7850" s="458">
        <v>43792</v>
      </c>
      <c r="D7850" s="459">
        <v>0.50000000000000011</v>
      </c>
      <c r="E7850" s="2">
        <f>Electricity!F7875</f>
        <v>0</v>
      </c>
      <c r="F7850" s="2">
        <f>Electricity!G7875</f>
        <v>0</v>
      </c>
      <c r="G7850" s="2">
        <f>Electricity!H7875</f>
        <v>0</v>
      </c>
      <c r="H7850" s="2">
        <f>Electricity!I7875</f>
        <v>0</v>
      </c>
      <c r="I7850" s="2">
        <f>Electricity!J7875</f>
        <v>0</v>
      </c>
    </row>
    <row r="7851" spans="2:9" x14ac:dyDescent="0.35">
      <c r="B7851" s="458" t="str">
        <f t="shared" si="123"/>
        <v>11/23/2019 01:00:00 PM</v>
      </c>
      <c r="C7851" s="458">
        <v>43792</v>
      </c>
      <c r="D7851" s="459">
        <v>0.54166666666666674</v>
      </c>
      <c r="E7851" s="2">
        <f>Electricity!F7876</f>
        <v>0</v>
      </c>
      <c r="F7851" s="2">
        <f>Electricity!G7876</f>
        <v>0</v>
      </c>
      <c r="G7851" s="2">
        <f>Electricity!H7876</f>
        <v>0</v>
      </c>
      <c r="H7851" s="2">
        <f>Electricity!I7876</f>
        <v>0</v>
      </c>
      <c r="I7851" s="2">
        <f>Electricity!J7876</f>
        <v>0</v>
      </c>
    </row>
    <row r="7852" spans="2:9" x14ac:dyDescent="0.35">
      <c r="B7852" s="458" t="str">
        <f t="shared" si="123"/>
        <v>11/23/2019 02:00:00 PM</v>
      </c>
      <c r="C7852" s="458">
        <v>43792</v>
      </c>
      <c r="D7852" s="459">
        <v>0.58333333333333337</v>
      </c>
      <c r="E7852" s="2">
        <f>Electricity!F7877</f>
        <v>0</v>
      </c>
      <c r="F7852" s="2">
        <f>Electricity!G7877</f>
        <v>0</v>
      </c>
      <c r="G7852" s="2">
        <f>Electricity!H7877</f>
        <v>0</v>
      </c>
      <c r="H7852" s="2">
        <f>Electricity!I7877</f>
        <v>0</v>
      </c>
      <c r="I7852" s="2">
        <f>Electricity!J7877</f>
        <v>0</v>
      </c>
    </row>
    <row r="7853" spans="2:9" x14ac:dyDescent="0.35">
      <c r="B7853" s="458" t="str">
        <f t="shared" si="123"/>
        <v>11/23/2019 03:00:00 PM</v>
      </c>
      <c r="C7853" s="458">
        <v>43792</v>
      </c>
      <c r="D7853" s="459">
        <v>0.62500000000000011</v>
      </c>
      <c r="E7853" s="2">
        <f>Electricity!F7878</f>
        <v>0</v>
      </c>
      <c r="F7853" s="2">
        <f>Electricity!G7878</f>
        <v>0</v>
      </c>
      <c r="G7853" s="2">
        <f>Electricity!H7878</f>
        <v>0</v>
      </c>
      <c r="H7853" s="2">
        <f>Electricity!I7878</f>
        <v>0</v>
      </c>
      <c r="I7853" s="2">
        <f>Electricity!J7878</f>
        <v>0</v>
      </c>
    </row>
    <row r="7854" spans="2:9" x14ac:dyDescent="0.35">
      <c r="B7854" s="458" t="str">
        <f t="shared" si="123"/>
        <v>11/23/2019 04:00:00 PM</v>
      </c>
      <c r="C7854" s="458">
        <v>43792</v>
      </c>
      <c r="D7854" s="459">
        <v>0.66666666666666674</v>
      </c>
      <c r="E7854" s="2">
        <f>Electricity!F7879</f>
        <v>0</v>
      </c>
      <c r="F7854" s="2">
        <f>Electricity!G7879</f>
        <v>0</v>
      </c>
      <c r="G7854" s="2">
        <f>Electricity!H7879</f>
        <v>0</v>
      </c>
      <c r="H7854" s="2">
        <f>Electricity!I7879</f>
        <v>0</v>
      </c>
      <c r="I7854" s="2">
        <f>Electricity!J7879</f>
        <v>0</v>
      </c>
    </row>
    <row r="7855" spans="2:9" x14ac:dyDescent="0.35">
      <c r="B7855" s="458" t="str">
        <f t="shared" si="123"/>
        <v>11/23/2019 05:00:00 PM</v>
      </c>
      <c r="C7855" s="458">
        <v>43792</v>
      </c>
      <c r="D7855" s="459">
        <v>0.70833333333333337</v>
      </c>
      <c r="E7855" s="2">
        <f>Electricity!F7880</f>
        <v>0</v>
      </c>
      <c r="F7855" s="2">
        <f>Electricity!G7880</f>
        <v>0</v>
      </c>
      <c r="G7855" s="2">
        <f>Electricity!H7880</f>
        <v>0</v>
      </c>
      <c r="H7855" s="2">
        <f>Electricity!I7880</f>
        <v>0</v>
      </c>
      <c r="I7855" s="2">
        <f>Electricity!J7880</f>
        <v>0</v>
      </c>
    </row>
    <row r="7856" spans="2:9" x14ac:dyDescent="0.35">
      <c r="B7856" s="458" t="str">
        <f t="shared" si="123"/>
        <v>11/23/2019 06:00:00 PM</v>
      </c>
      <c r="C7856" s="458">
        <v>43792</v>
      </c>
      <c r="D7856" s="459">
        <v>0.75000000000000011</v>
      </c>
      <c r="E7856" s="2">
        <f>Electricity!F7881</f>
        <v>0</v>
      </c>
      <c r="F7856" s="2">
        <f>Electricity!G7881</f>
        <v>0</v>
      </c>
      <c r="G7856" s="2">
        <f>Electricity!H7881</f>
        <v>0</v>
      </c>
      <c r="H7856" s="2">
        <f>Electricity!I7881</f>
        <v>0</v>
      </c>
      <c r="I7856" s="2">
        <f>Electricity!J7881</f>
        <v>0</v>
      </c>
    </row>
    <row r="7857" spans="2:9" x14ac:dyDescent="0.35">
      <c r="B7857" s="458" t="str">
        <f t="shared" si="123"/>
        <v>11/23/2019 07:00:00 PM</v>
      </c>
      <c r="C7857" s="458">
        <v>43792</v>
      </c>
      <c r="D7857" s="459">
        <v>0.79166666666666674</v>
      </c>
      <c r="E7857" s="2">
        <f>Electricity!F7882</f>
        <v>0</v>
      </c>
      <c r="F7857" s="2">
        <f>Electricity!G7882</f>
        <v>0</v>
      </c>
      <c r="G7857" s="2">
        <f>Electricity!H7882</f>
        <v>0</v>
      </c>
      <c r="H7857" s="2">
        <f>Electricity!I7882</f>
        <v>0</v>
      </c>
      <c r="I7857" s="2">
        <f>Electricity!J7882</f>
        <v>0</v>
      </c>
    </row>
    <row r="7858" spans="2:9" x14ac:dyDescent="0.35">
      <c r="B7858" s="458" t="str">
        <f t="shared" si="123"/>
        <v>11/23/2019 08:00:00 PM</v>
      </c>
      <c r="C7858" s="458">
        <v>43792</v>
      </c>
      <c r="D7858" s="459">
        <v>0.83333333333333337</v>
      </c>
      <c r="E7858" s="2">
        <f>Electricity!F7883</f>
        <v>0</v>
      </c>
      <c r="F7858" s="2">
        <f>Electricity!G7883</f>
        <v>0</v>
      </c>
      <c r="G7858" s="2">
        <f>Electricity!H7883</f>
        <v>0</v>
      </c>
      <c r="H7858" s="2">
        <f>Electricity!I7883</f>
        <v>0</v>
      </c>
      <c r="I7858" s="2">
        <f>Electricity!J7883</f>
        <v>0</v>
      </c>
    </row>
    <row r="7859" spans="2:9" x14ac:dyDescent="0.35">
      <c r="B7859" s="458" t="str">
        <f t="shared" si="123"/>
        <v>11/23/2019 09:00:00 PM</v>
      </c>
      <c r="C7859" s="458">
        <v>43792</v>
      </c>
      <c r="D7859" s="459">
        <v>0.87500000000000011</v>
      </c>
      <c r="E7859" s="2">
        <f>Electricity!F7884</f>
        <v>0</v>
      </c>
      <c r="F7859" s="2">
        <f>Electricity!G7884</f>
        <v>0</v>
      </c>
      <c r="G7859" s="2">
        <f>Electricity!H7884</f>
        <v>0</v>
      </c>
      <c r="H7859" s="2">
        <f>Electricity!I7884</f>
        <v>0</v>
      </c>
      <c r="I7859" s="2">
        <f>Electricity!J7884</f>
        <v>0</v>
      </c>
    </row>
    <row r="7860" spans="2:9" x14ac:dyDescent="0.35">
      <c r="B7860" s="458" t="str">
        <f t="shared" si="123"/>
        <v>11/23/2019 10:00:00 PM</v>
      </c>
      <c r="C7860" s="458">
        <v>43792</v>
      </c>
      <c r="D7860" s="459">
        <v>0.91666666666666674</v>
      </c>
      <c r="E7860" s="2">
        <f>Electricity!F7885</f>
        <v>0</v>
      </c>
      <c r="F7860" s="2">
        <f>Electricity!G7885</f>
        <v>0</v>
      </c>
      <c r="G7860" s="2">
        <f>Electricity!H7885</f>
        <v>0</v>
      </c>
      <c r="H7860" s="2">
        <f>Electricity!I7885</f>
        <v>0</v>
      </c>
      <c r="I7860" s="2">
        <f>Electricity!J7885</f>
        <v>0</v>
      </c>
    </row>
    <row r="7861" spans="2:9" x14ac:dyDescent="0.35">
      <c r="B7861" s="458" t="str">
        <f t="shared" si="123"/>
        <v>11/23/2019 11:00:00 PM</v>
      </c>
      <c r="C7861" s="458">
        <v>43792</v>
      </c>
      <c r="D7861" s="459">
        <v>0.95833333333333337</v>
      </c>
      <c r="E7861" s="2">
        <f>Electricity!F7886</f>
        <v>0</v>
      </c>
      <c r="F7861" s="2">
        <f>Electricity!G7886</f>
        <v>0</v>
      </c>
      <c r="G7861" s="2">
        <f>Electricity!H7886</f>
        <v>0</v>
      </c>
      <c r="H7861" s="2">
        <f>Electricity!I7886</f>
        <v>0</v>
      </c>
      <c r="I7861" s="2">
        <f>Electricity!J7886</f>
        <v>0</v>
      </c>
    </row>
    <row r="7862" spans="2:9" x14ac:dyDescent="0.35">
      <c r="B7862" s="458" t="str">
        <f t="shared" si="123"/>
        <v>11/24/2019 12:00:00 AM</v>
      </c>
      <c r="C7862" s="458">
        <v>43793</v>
      </c>
      <c r="D7862" s="459">
        <v>3.1225022567582528E-17</v>
      </c>
      <c r="E7862" s="2">
        <f>Electricity!F7887</f>
        <v>0</v>
      </c>
      <c r="F7862" s="2">
        <f>Electricity!G7887</f>
        <v>0</v>
      </c>
      <c r="G7862" s="2">
        <f>Electricity!H7887</f>
        <v>0</v>
      </c>
      <c r="H7862" s="2">
        <f>Electricity!I7887</f>
        <v>0</v>
      </c>
      <c r="I7862" s="2">
        <f>Electricity!J7887</f>
        <v>0</v>
      </c>
    </row>
    <row r="7863" spans="2:9" x14ac:dyDescent="0.35">
      <c r="B7863" s="458" t="str">
        <f t="shared" si="123"/>
        <v>11/24/2019 01:00:00 AM</v>
      </c>
      <c r="C7863" s="458">
        <v>43793</v>
      </c>
      <c r="D7863" s="459">
        <v>4.1666666666666699E-2</v>
      </c>
      <c r="E7863" s="2">
        <f>Electricity!F7888</f>
        <v>0</v>
      </c>
      <c r="F7863" s="2">
        <f>Electricity!G7888</f>
        <v>0</v>
      </c>
      <c r="G7863" s="2">
        <f>Electricity!H7888</f>
        <v>0</v>
      </c>
      <c r="H7863" s="2">
        <f>Electricity!I7888</f>
        <v>0</v>
      </c>
      <c r="I7863" s="2">
        <f>Electricity!J7888</f>
        <v>0</v>
      </c>
    </row>
    <row r="7864" spans="2:9" x14ac:dyDescent="0.35">
      <c r="B7864" s="458" t="str">
        <f t="shared" si="123"/>
        <v>11/24/2019 02:00:00 AM</v>
      </c>
      <c r="C7864" s="458">
        <v>43793</v>
      </c>
      <c r="D7864" s="459">
        <v>8.333333333333337E-2</v>
      </c>
      <c r="E7864" s="2">
        <f>Electricity!F7889</f>
        <v>0</v>
      </c>
      <c r="F7864" s="2">
        <f>Electricity!G7889</f>
        <v>0</v>
      </c>
      <c r="G7864" s="2">
        <f>Electricity!H7889</f>
        <v>0</v>
      </c>
      <c r="H7864" s="2">
        <f>Electricity!I7889</f>
        <v>0</v>
      </c>
      <c r="I7864" s="2">
        <f>Electricity!J7889</f>
        <v>0</v>
      </c>
    </row>
    <row r="7865" spans="2:9" x14ac:dyDescent="0.35">
      <c r="B7865" s="458" t="str">
        <f t="shared" si="123"/>
        <v>11/24/2019 03:00:00 AM</v>
      </c>
      <c r="C7865" s="458">
        <v>43793</v>
      </c>
      <c r="D7865" s="459">
        <v>0.12500000000000006</v>
      </c>
      <c r="E7865" s="2">
        <f>Electricity!F7890</f>
        <v>0</v>
      </c>
      <c r="F7865" s="2">
        <f>Electricity!G7890</f>
        <v>0</v>
      </c>
      <c r="G7865" s="2">
        <f>Electricity!H7890</f>
        <v>0</v>
      </c>
      <c r="H7865" s="2">
        <f>Electricity!I7890</f>
        <v>0</v>
      </c>
      <c r="I7865" s="2">
        <f>Electricity!J7890</f>
        <v>0</v>
      </c>
    </row>
    <row r="7866" spans="2:9" x14ac:dyDescent="0.35">
      <c r="B7866" s="458" t="str">
        <f t="shared" si="123"/>
        <v>11/24/2019 04:00:00 AM</v>
      </c>
      <c r="C7866" s="458">
        <v>43793</v>
      </c>
      <c r="D7866" s="459">
        <v>0.16666666666666669</v>
      </c>
      <c r="E7866" s="2">
        <f>Electricity!F7891</f>
        <v>0</v>
      </c>
      <c r="F7866" s="2">
        <f>Electricity!G7891</f>
        <v>0</v>
      </c>
      <c r="G7866" s="2">
        <f>Electricity!H7891</f>
        <v>0</v>
      </c>
      <c r="H7866" s="2">
        <f>Electricity!I7891</f>
        <v>0</v>
      </c>
      <c r="I7866" s="2">
        <f>Electricity!J7891</f>
        <v>0</v>
      </c>
    </row>
    <row r="7867" spans="2:9" x14ac:dyDescent="0.35">
      <c r="B7867" s="458" t="str">
        <f t="shared" si="123"/>
        <v>11/24/2019 05:00:00 AM</v>
      </c>
      <c r="C7867" s="458">
        <v>43793</v>
      </c>
      <c r="D7867" s="459">
        <v>0.20833333333333337</v>
      </c>
      <c r="E7867" s="2">
        <f>Electricity!F7892</f>
        <v>0</v>
      </c>
      <c r="F7867" s="2">
        <f>Electricity!G7892</f>
        <v>0</v>
      </c>
      <c r="G7867" s="2">
        <f>Electricity!H7892</f>
        <v>0</v>
      </c>
      <c r="H7867" s="2">
        <f>Electricity!I7892</f>
        <v>0</v>
      </c>
      <c r="I7867" s="2">
        <f>Electricity!J7892</f>
        <v>0</v>
      </c>
    </row>
    <row r="7868" spans="2:9" x14ac:dyDescent="0.35">
      <c r="B7868" s="458" t="str">
        <f t="shared" si="123"/>
        <v>11/24/2019 06:00:00 AM</v>
      </c>
      <c r="C7868" s="458">
        <v>43793</v>
      </c>
      <c r="D7868" s="459">
        <v>0.25</v>
      </c>
      <c r="E7868" s="2">
        <f>Electricity!F7893</f>
        <v>0</v>
      </c>
      <c r="F7868" s="2">
        <f>Electricity!G7893</f>
        <v>0</v>
      </c>
      <c r="G7868" s="2">
        <f>Electricity!H7893</f>
        <v>0</v>
      </c>
      <c r="H7868" s="2">
        <f>Electricity!I7893</f>
        <v>0</v>
      </c>
      <c r="I7868" s="2">
        <f>Electricity!J7893</f>
        <v>0</v>
      </c>
    </row>
    <row r="7869" spans="2:9" x14ac:dyDescent="0.35">
      <c r="B7869" s="458" t="str">
        <f t="shared" si="123"/>
        <v>11/24/2019 07:00:00 AM</v>
      </c>
      <c r="C7869" s="458">
        <v>43793</v>
      </c>
      <c r="D7869" s="459">
        <v>0.29166666666666669</v>
      </c>
      <c r="E7869" s="2">
        <f>Electricity!F7894</f>
        <v>0</v>
      </c>
      <c r="F7869" s="2">
        <f>Electricity!G7894</f>
        <v>0</v>
      </c>
      <c r="G7869" s="2">
        <f>Electricity!H7894</f>
        <v>0</v>
      </c>
      <c r="H7869" s="2">
        <f>Electricity!I7894</f>
        <v>0</v>
      </c>
      <c r="I7869" s="2">
        <f>Electricity!J7894</f>
        <v>0</v>
      </c>
    </row>
    <row r="7870" spans="2:9" x14ac:dyDescent="0.35">
      <c r="B7870" s="458" t="str">
        <f t="shared" si="123"/>
        <v>11/24/2019 08:00:00 AM</v>
      </c>
      <c r="C7870" s="458">
        <v>43793</v>
      </c>
      <c r="D7870" s="459">
        <v>0.33333333333333337</v>
      </c>
      <c r="E7870" s="2">
        <f>Electricity!F7895</f>
        <v>0</v>
      </c>
      <c r="F7870" s="2">
        <f>Electricity!G7895</f>
        <v>0</v>
      </c>
      <c r="G7870" s="2">
        <f>Electricity!H7895</f>
        <v>0</v>
      </c>
      <c r="H7870" s="2">
        <f>Electricity!I7895</f>
        <v>0</v>
      </c>
      <c r="I7870" s="2">
        <f>Electricity!J7895</f>
        <v>0</v>
      </c>
    </row>
    <row r="7871" spans="2:9" x14ac:dyDescent="0.35">
      <c r="B7871" s="458" t="str">
        <f t="shared" si="123"/>
        <v>11/24/2019 09:00:00 AM</v>
      </c>
      <c r="C7871" s="458">
        <v>43793</v>
      </c>
      <c r="D7871" s="459">
        <v>0.375</v>
      </c>
      <c r="E7871" s="2">
        <f>Electricity!F7896</f>
        <v>0</v>
      </c>
      <c r="F7871" s="2">
        <f>Electricity!G7896</f>
        <v>0</v>
      </c>
      <c r="G7871" s="2">
        <f>Electricity!H7896</f>
        <v>0</v>
      </c>
      <c r="H7871" s="2">
        <f>Electricity!I7896</f>
        <v>0</v>
      </c>
      <c r="I7871" s="2">
        <f>Electricity!J7896</f>
        <v>0</v>
      </c>
    </row>
    <row r="7872" spans="2:9" x14ac:dyDescent="0.35">
      <c r="B7872" s="458" t="str">
        <f t="shared" si="123"/>
        <v>11/24/2019 10:00:00 AM</v>
      </c>
      <c r="C7872" s="458">
        <v>43793</v>
      </c>
      <c r="D7872" s="459">
        <v>0.41666666666666669</v>
      </c>
      <c r="E7872" s="2">
        <f>Electricity!F7897</f>
        <v>0</v>
      </c>
      <c r="F7872" s="2">
        <f>Electricity!G7897</f>
        <v>0</v>
      </c>
      <c r="G7872" s="2">
        <f>Electricity!H7897</f>
        <v>0</v>
      </c>
      <c r="H7872" s="2">
        <f>Electricity!I7897</f>
        <v>0</v>
      </c>
      <c r="I7872" s="2">
        <f>Electricity!J7897</f>
        <v>0</v>
      </c>
    </row>
    <row r="7873" spans="2:9" x14ac:dyDescent="0.35">
      <c r="B7873" s="458" t="str">
        <f t="shared" si="123"/>
        <v>11/24/2019 11:00:00 AM</v>
      </c>
      <c r="C7873" s="458">
        <v>43793</v>
      </c>
      <c r="D7873" s="459">
        <v>0.45833333333333337</v>
      </c>
      <c r="E7873" s="2">
        <f>Electricity!F7898</f>
        <v>0</v>
      </c>
      <c r="F7873" s="2">
        <f>Electricity!G7898</f>
        <v>0</v>
      </c>
      <c r="G7873" s="2">
        <f>Electricity!H7898</f>
        <v>0</v>
      </c>
      <c r="H7873" s="2">
        <f>Electricity!I7898</f>
        <v>0</v>
      </c>
      <c r="I7873" s="2">
        <f>Electricity!J7898</f>
        <v>0</v>
      </c>
    </row>
    <row r="7874" spans="2:9" x14ac:dyDescent="0.35">
      <c r="B7874" s="458" t="str">
        <f t="shared" si="123"/>
        <v>11/24/2019 12:00:00 PM</v>
      </c>
      <c r="C7874" s="458">
        <v>43793</v>
      </c>
      <c r="D7874" s="459">
        <v>0.50000000000000011</v>
      </c>
      <c r="E7874" s="2">
        <f>Electricity!F7899</f>
        <v>0</v>
      </c>
      <c r="F7874" s="2">
        <f>Electricity!G7899</f>
        <v>0</v>
      </c>
      <c r="G7874" s="2">
        <f>Electricity!H7899</f>
        <v>0</v>
      </c>
      <c r="H7874" s="2">
        <f>Electricity!I7899</f>
        <v>0</v>
      </c>
      <c r="I7874" s="2">
        <f>Electricity!J7899</f>
        <v>0</v>
      </c>
    </row>
    <row r="7875" spans="2:9" x14ac:dyDescent="0.35">
      <c r="B7875" s="458" t="str">
        <f t="shared" si="123"/>
        <v>11/24/2019 01:00:00 PM</v>
      </c>
      <c r="C7875" s="458">
        <v>43793</v>
      </c>
      <c r="D7875" s="459">
        <v>0.54166666666666674</v>
      </c>
      <c r="E7875" s="2">
        <f>Electricity!F7900</f>
        <v>0</v>
      </c>
      <c r="F7875" s="2">
        <f>Electricity!G7900</f>
        <v>0</v>
      </c>
      <c r="G7875" s="2">
        <f>Electricity!H7900</f>
        <v>0</v>
      </c>
      <c r="H7875" s="2">
        <f>Electricity!I7900</f>
        <v>0</v>
      </c>
      <c r="I7875" s="2">
        <f>Electricity!J7900</f>
        <v>0</v>
      </c>
    </row>
    <row r="7876" spans="2:9" x14ac:dyDescent="0.35">
      <c r="B7876" s="458" t="str">
        <f t="shared" si="123"/>
        <v>11/24/2019 02:00:00 PM</v>
      </c>
      <c r="C7876" s="458">
        <v>43793</v>
      </c>
      <c r="D7876" s="459">
        <v>0.58333333333333337</v>
      </c>
      <c r="E7876" s="2">
        <f>Electricity!F7901</f>
        <v>0</v>
      </c>
      <c r="F7876" s="2">
        <f>Electricity!G7901</f>
        <v>0</v>
      </c>
      <c r="G7876" s="2">
        <f>Electricity!H7901</f>
        <v>0</v>
      </c>
      <c r="H7876" s="2">
        <f>Electricity!I7901</f>
        <v>0</v>
      </c>
      <c r="I7876" s="2">
        <f>Electricity!J7901</f>
        <v>0</v>
      </c>
    </row>
    <row r="7877" spans="2:9" x14ac:dyDescent="0.35">
      <c r="B7877" s="458" t="str">
        <f t="shared" si="123"/>
        <v>11/24/2019 03:00:00 PM</v>
      </c>
      <c r="C7877" s="458">
        <v>43793</v>
      </c>
      <c r="D7877" s="459">
        <v>0.62500000000000011</v>
      </c>
      <c r="E7877" s="2">
        <f>Electricity!F7902</f>
        <v>0</v>
      </c>
      <c r="F7877" s="2">
        <f>Electricity!G7902</f>
        <v>0</v>
      </c>
      <c r="G7877" s="2">
        <f>Electricity!H7902</f>
        <v>0</v>
      </c>
      <c r="H7877" s="2">
        <f>Electricity!I7902</f>
        <v>0</v>
      </c>
      <c r="I7877" s="2">
        <f>Electricity!J7902</f>
        <v>0</v>
      </c>
    </row>
    <row r="7878" spans="2:9" x14ac:dyDescent="0.35">
      <c r="B7878" s="458" t="str">
        <f t="shared" si="123"/>
        <v>11/24/2019 04:00:00 PM</v>
      </c>
      <c r="C7878" s="458">
        <v>43793</v>
      </c>
      <c r="D7878" s="459">
        <v>0.66666666666666674</v>
      </c>
      <c r="E7878" s="2">
        <f>Electricity!F7903</f>
        <v>0</v>
      </c>
      <c r="F7878" s="2">
        <f>Electricity!G7903</f>
        <v>0</v>
      </c>
      <c r="G7878" s="2">
        <f>Electricity!H7903</f>
        <v>0</v>
      </c>
      <c r="H7878" s="2">
        <f>Electricity!I7903</f>
        <v>0</v>
      </c>
      <c r="I7878" s="2">
        <f>Electricity!J7903</f>
        <v>0</v>
      </c>
    </row>
    <row r="7879" spans="2:9" x14ac:dyDescent="0.35">
      <c r="B7879" s="458" t="str">
        <f t="shared" si="123"/>
        <v>11/24/2019 05:00:00 PM</v>
      </c>
      <c r="C7879" s="458">
        <v>43793</v>
      </c>
      <c r="D7879" s="459">
        <v>0.70833333333333337</v>
      </c>
      <c r="E7879" s="2">
        <f>Electricity!F7904</f>
        <v>0</v>
      </c>
      <c r="F7879" s="2">
        <f>Electricity!G7904</f>
        <v>0</v>
      </c>
      <c r="G7879" s="2">
        <f>Electricity!H7904</f>
        <v>0</v>
      </c>
      <c r="H7879" s="2">
        <f>Electricity!I7904</f>
        <v>0</v>
      </c>
      <c r="I7879" s="2">
        <f>Electricity!J7904</f>
        <v>0</v>
      </c>
    </row>
    <row r="7880" spans="2:9" x14ac:dyDescent="0.35">
      <c r="B7880" s="458" t="str">
        <f t="shared" si="123"/>
        <v>11/24/2019 06:00:00 PM</v>
      </c>
      <c r="C7880" s="458">
        <v>43793</v>
      </c>
      <c r="D7880" s="459">
        <v>0.75000000000000011</v>
      </c>
      <c r="E7880" s="2">
        <f>Electricity!F7905</f>
        <v>0</v>
      </c>
      <c r="F7880" s="2">
        <f>Electricity!G7905</f>
        <v>0</v>
      </c>
      <c r="G7880" s="2">
        <f>Electricity!H7905</f>
        <v>0</v>
      </c>
      <c r="H7880" s="2">
        <f>Electricity!I7905</f>
        <v>0</v>
      </c>
      <c r="I7880" s="2">
        <f>Electricity!J7905</f>
        <v>0</v>
      </c>
    </row>
    <row r="7881" spans="2:9" x14ac:dyDescent="0.35">
      <c r="B7881" s="458" t="str">
        <f t="shared" si="123"/>
        <v>11/24/2019 07:00:00 PM</v>
      </c>
      <c r="C7881" s="458">
        <v>43793</v>
      </c>
      <c r="D7881" s="459">
        <v>0.79166666666666674</v>
      </c>
      <c r="E7881" s="2">
        <f>Electricity!F7906</f>
        <v>0</v>
      </c>
      <c r="F7881" s="2">
        <f>Electricity!G7906</f>
        <v>0</v>
      </c>
      <c r="G7881" s="2">
        <f>Electricity!H7906</f>
        <v>0</v>
      </c>
      <c r="H7881" s="2">
        <f>Electricity!I7906</f>
        <v>0</v>
      </c>
      <c r="I7881" s="2">
        <f>Electricity!J7906</f>
        <v>0</v>
      </c>
    </row>
    <row r="7882" spans="2:9" x14ac:dyDescent="0.35">
      <c r="B7882" s="458" t="str">
        <f t="shared" si="123"/>
        <v>11/24/2019 08:00:00 PM</v>
      </c>
      <c r="C7882" s="458">
        <v>43793</v>
      </c>
      <c r="D7882" s="459">
        <v>0.83333333333333337</v>
      </c>
      <c r="E7882" s="2">
        <f>Electricity!F7907</f>
        <v>0</v>
      </c>
      <c r="F7882" s="2">
        <f>Electricity!G7907</f>
        <v>0</v>
      </c>
      <c r="G7882" s="2">
        <f>Electricity!H7907</f>
        <v>0</v>
      </c>
      <c r="H7882" s="2">
        <f>Electricity!I7907</f>
        <v>0</v>
      </c>
      <c r="I7882" s="2">
        <f>Electricity!J7907</f>
        <v>0</v>
      </c>
    </row>
    <row r="7883" spans="2:9" x14ac:dyDescent="0.35">
      <c r="B7883" s="458" t="str">
        <f t="shared" si="123"/>
        <v>11/24/2019 09:00:00 PM</v>
      </c>
      <c r="C7883" s="458">
        <v>43793</v>
      </c>
      <c r="D7883" s="459">
        <v>0.87500000000000011</v>
      </c>
      <c r="E7883" s="2">
        <f>Electricity!F7908</f>
        <v>0</v>
      </c>
      <c r="F7883" s="2">
        <f>Electricity!G7908</f>
        <v>0</v>
      </c>
      <c r="G7883" s="2">
        <f>Electricity!H7908</f>
        <v>0</v>
      </c>
      <c r="H7883" s="2">
        <f>Electricity!I7908</f>
        <v>0</v>
      </c>
      <c r="I7883" s="2">
        <f>Electricity!J7908</f>
        <v>0</v>
      </c>
    </row>
    <row r="7884" spans="2:9" x14ac:dyDescent="0.35">
      <c r="B7884" s="458" t="str">
        <f t="shared" si="123"/>
        <v>11/24/2019 10:00:00 PM</v>
      </c>
      <c r="C7884" s="458">
        <v>43793</v>
      </c>
      <c r="D7884" s="459">
        <v>0.91666666666666674</v>
      </c>
      <c r="E7884" s="2">
        <f>Electricity!F7909</f>
        <v>0</v>
      </c>
      <c r="F7884" s="2">
        <f>Electricity!G7909</f>
        <v>0</v>
      </c>
      <c r="G7884" s="2">
        <f>Electricity!H7909</f>
        <v>0</v>
      </c>
      <c r="H7884" s="2">
        <f>Electricity!I7909</f>
        <v>0</v>
      </c>
      <c r="I7884" s="2">
        <f>Electricity!J7909</f>
        <v>0</v>
      </c>
    </row>
    <row r="7885" spans="2:9" x14ac:dyDescent="0.35">
      <c r="B7885" s="458" t="str">
        <f t="shared" si="123"/>
        <v>11/24/2019 11:00:00 PM</v>
      </c>
      <c r="C7885" s="458">
        <v>43793</v>
      </c>
      <c r="D7885" s="459">
        <v>0.95833333333333337</v>
      </c>
      <c r="E7885" s="2">
        <f>Electricity!F7910</f>
        <v>0</v>
      </c>
      <c r="F7885" s="2">
        <f>Electricity!G7910</f>
        <v>0</v>
      </c>
      <c r="G7885" s="2">
        <f>Electricity!H7910</f>
        <v>0</v>
      </c>
      <c r="H7885" s="2">
        <f>Electricity!I7910</f>
        <v>0</v>
      </c>
      <c r="I7885" s="2">
        <f>Electricity!J7910</f>
        <v>0</v>
      </c>
    </row>
    <row r="7886" spans="2:9" x14ac:dyDescent="0.35">
      <c r="B7886" s="458" t="str">
        <f t="shared" si="123"/>
        <v>11/25/2019 12:00:00 AM</v>
      </c>
      <c r="C7886" s="458">
        <v>43794</v>
      </c>
      <c r="D7886" s="459">
        <v>3.1225022567582528E-17</v>
      </c>
      <c r="E7886" s="2">
        <f>Electricity!F7911</f>
        <v>0</v>
      </c>
      <c r="F7886" s="2">
        <f>Electricity!G7911</f>
        <v>0</v>
      </c>
      <c r="G7886" s="2">
        <f>Electricity!H7911</f>
        <v>0</v>
      </c>
      <c r="H7886" s="2">
        <f>Electricity!I7911</f>
        <v>0</v>
      </c>
      <c r="I7886" s="2">
        <f>Electricity!J7911</f>
        <v>0</v>
      </c>
    </row>
    <row r="7887" spans="2:9" x14ac:dyDescent="0.35">
      <c r="B7887" s="458" t="str">
        <f t="shared" ref="B7887:B7950" si="124">CONCATENATE(TEXT(C7887,"mm/dd/yyyy")," ",TEXT(D7887,"hh:mm:ss AM/PM"))</f>
        <v>11/25/2019 01:00:00 AM</v>
      </c>
      <c r="C7887" s="458">
        <v>43794</v>
      </c>
      <c r="D7887" s="459">
        <v>4.1666666666666699E-2</v>
      </c>
      <c r="E7887" s="2">
        <f>Electricity!F7912</f>
        <v>0</v>
      </c>
      <c r="F7887" s="2">
        <f>Electricity!G7912</f>
        <v>0</v>
      </c>
      <c r="G7887" s="2">
        <f>Electricity!H7912</f>
        <v>0</v>
      </c>
      <c r="H7887" s="2">
        <f>Electricity!I7912</f>
        <v>0</v>
      </c>
      <c r="I7887" s="2">
        <f>Electricity!J7912</f>
        <v>0</v>
      </c>
    </row>
    <row r="7888" spans="2:9" x14ac:dyDescent="0.35">
      <c r="B7888" s="458" t="str">
        <f t="shared" si="124"/>
        <v>11/25/2019 02:00:00 AM</v>
      </c>
      <c r="C7888" s="458">
        <v>43794</v>
      </c>
      <c r="D7888" s="459">
        <v>8.333333333333337E-2</v>
      </c>
      <c r="E7888" s="2">
        <f>Electricity!F7913</f>
        <v>0</v>
      </c>
      <c r="F7888" s="2">
        <f>Electricity!G7913</f>
        <v>0</v>
      </c>
      <c r="G7888" s="2">
        <f>Electricity!H7913</f>
        <v>0</v>
      </c>
      <c r="H7888" s="2">
        <f>Electricity!I7913</f>
        <v>0</v>
      </c>
      <c r="I7888" s="2">
        <f>Electricity!J7913</f>
        <v>0</v>
      </c>
    </row>
    <row r="7889" spans="2:9" x14ac:dyDescent="0.35">
      <c r="B7889" s="458" t="str">
        <f t="shared" si="124"/>
        <v>11/25/2019 03:00:00 AM</v>
      </c>
      <c r="C7889" s="458">
        <v>43794</v>
      </c>
      <c r="D7889" s="459">
        <v>0.12500000000000006</v>
      </c>
      <c r="E7889" s="2">
        <f>Electricity!F7914</f>
        <v>0</v>
      </c>
      <c r="F7889" s="2">
        <f>Electricity!G7914</f>
        <v>0</v>
      </c>
      <c r="G7889" s="2">
        <f>Electricity!H7914</f>
        <v>0</v>
      </c>
      <c r="H7889" s="2">
        <f>Electricity!I7914</f>
        <v>0</v>
      </c>
      <c r="I7889" s="2">
        <f>Electricity!J7914</f>
        <v>0</v>
      </c>
    </row>
    <row r="7890" spans="2:9" x14ac:dyDescent="0.35">
      <c r="B7890" s="458" t="str">
        <f t="shared" si="124"/>
        <v>11/25/2019 04:00:00 AM</v>
      </c>
      <c r="C7890" s="458">
        <v>43794</v>
      </c>
      <c r="D7890" s="459">
        <v>0.16666666666666669</v>
      </c>
      <c r="E7890" s="2">
        <f>Electricity!F7915</f>
        <v>0</v>
      </c>
      <c r="F7890" s="2">
        <f>Electricity!G7915</f>
        <v>0</v>
      </c>
      <c r="G7890" s="2">
        <f>Electricity!H7915</f>
        <v>0</v>
      </c>
      <c r="H7890" s="2">
        <f>Electricity!I7915</f>
        <v>0</v>
      </c>
      <c r="I7890" s="2">
        <f>Electricity!J7915</f>
        <v>0</v>
      </c>
    </row>
    <row r="7891" spans="2:9" x14ac:dyDescent="0.35">
      <c r="B7891" s="458" t="str">
        <f t="shared" si="124"/>
        <v>11/25/2019 05:00:00 AM</v>
      </c>
      <c r="C7891" s="458">
        <v>43794</v>
      </c>
      <c r="D7891" s="459">
        <v>0.20833333333333337</v>
      </c>
      <c r="E7891" s="2">
        <f>Electricity!F7916</f>
        <v>0</v>
      </c>
      <c r="F7891" s="2">
        <f>Electricity!G7916</f>
        <v>0</v>
      </c>
      <c r="G7891" s="2">
        <f>Electricity!H7916</f>
        <v>0</v>
      </c>
      <c r="H7891" s="2">
        <f>Electricity!I7916</f>
        <v>0</v>
      </c>
      <c r="I7891" s="2">
        <f>Electricity!J7916</f>
        <v>0</v>
      </c>
    </row>
    <row r="7892" spans="2:9" x14ac:dyDescent="0.35">
      <c r="B7892" s="458" t="str">
        <f t="shared" si="124"/>
        <v>11/25/2019 06:00:00 AM</v>
      </c>
      <c r="C7892" s="458">
        <v>43794</v>
      </c>
      <c r="D7892" s="459">
        <v>0.25</v>
      </c>
      <c r="E7892" s="2">
        <f>Electricity!F7917</f>
        <v>0</v>
      </c>
      <c r="F7892" s="2">
        <f>Electricity!G7917</f>
        <v>0</v>
      </c>
      <c r="G7892" s="2">
        <f>Electricity!H7917</f>
        <v>0</v>
      </c>
      <c r="H7892" s="2">
        <f>Electricity!I7917</f>
        <v>0</v>
      </c>
      <c r="I7892" s="2">
        <f>Electricity!J7917</f>
        <v>0</v>
      </c>
    </row>
    <row r="7893" spans="2:9" x14ac:dyDescent="0.35">
      <c r="B7893" s="458" t="str">
        <f t="shared" si="124"/>
        <v>11/25/2019 07:00:00 AM</v>
      </c>
      <c r="C7893" s="458">
        <v>43794</v>
      </c>
      <c r="D7893" s="459">
        <v>0.29166666666666669</v>
      </c>
      <c r="E7893" s="2">
        <f>Electricity!F7918</f>
        <v>0</v>
      </c>
      <c r="F7893" s="2">
        <f>Electricity!G7918</f>
        <v>0</v>
      </c>
      <c r="G7893" s="2">
        <f>Electricity!H7918</f>
        <v>0</v>
      </c>
      <c r="H7893" s="2">
        <f>Electricity!I7918</f>
        <v>0</v>
      </c>
      <c r="I7893" s="2">
        <f>Electricity!J7918</f>
        <v>0</v>
      </c>
    </row>
    <row r="7894" spans="2:9" x14ac:dyDescent="0.35">
      <c r="B7894" s="458" t="str">
        <f t="shared" si="124"/>
        <v>11/25/2019 08:00:00 AM</v>
      </c>
      <c r="C7894" s="458">
        <v>43794</v>
      </c>
      <c r="D7894" s="459">
        <v>0.33333333333333337</v>
      </c>
      <c r="E7894" s="2">
        <f>Electricity!F7919</f>
        <v>0</v>
      </c>
      <c r="F7894" s="2">
        <f>Electricity!G7919</f>
        <v>0</v>
      </c>
      <c r="G7894" s="2">
        <f>Electricity!H7919</f>
        <v>0</v>
      </c>
      <c r="H7894" s="2">
        <f>Electricity!I7919</f>
        <v>0</v>
      </c>
      <c r="I7894" s="2">
        <f>Electricity!J7919</f>
        <v>0</v>
      </c>
    </row>
    <row r="7895" spans="2:9" x14ac:dyDescent="0.35">
      <c r="B7895" s="458" t="str">
        <f t="shared" si="124"/>
        <v>11/25/2019 09:00:00 AM</v>
      </c>
      <c r="C7895" s="458">
        <v>43794</v>
      </c>
      <c r="D7895" s="459">
        <v>0.375</v>
      </c>
      <c r="E7895" s="2">
        <f>Electricity!F7920</f>
        <v>0</v>
      </c>
      <c r="F7895" s="2">
        <f>Electricity!G7920</f>
        <v>0</v>
      </c>
      <c r="G7895" s="2">
        <f>Electricity!H7920</f>
        <v>0</v>
      </c>
      <c r="H7895" s="2">
        <f>Electricity!I7920</f>
        <v>0</v>
      </c>
      <c r="I7895" s="2">
        <f>Electricity!J7920</f>
        <v>0</v>
      </c>
    </row>
    <row r="7896" spans="2:9" x14ac:dyDescent="0.35">
      <c r="B7896" s="458" t="str">
        <f t="shared" si="124"/>
        <v>11/25/2019 10:00:00 AM</v>
      </c>
      <c r="C7896" s="458">
        <v>43794</v>
      </c>
      <c r="D7896" s="459">
        <v>0.41666666666666669</v>
      </c>
      <c r="E7896" s="2">
        <f>Electricity!F7921</f>
        <v>0</v>
      </c>
      <c r="F7896" s="2">
        <f>Electricity!G7921</f>
        <v>0</v>
      </c>
      <c r="G7896" s="2">
        <f>Electricity!H7921</f>
        <v>0</v>
      </c>
      <c r="H7896" s="2">
        <f>Electricity!I7921</f>
        <v>0</v>
      </c>
      <c r="I7896" s="2">
        <f>Electricity!J7921</f>
        <v>0</v>
      </c>
    </row>
    <row r="7897" spans="2:9" x14ac:dyDescent="0.35">
      <c r="B7897" s="458" t="str">
        <f t="shared" si="124"/>
        <v>11/25/2019 11:00:00 AM</v>
      </c>
      <c r="C7897" s="458">
        <v>43794</v>
      </c>
      <c r="D7897" s="459">
        <v>0.45833333333333337</v>
      </c>
      <c r="E7897" s="2">
        <f>Electricity!F7922</f>
        <v>0</v>
      </c>
      <c r="F7897" s="2">
        <f>Electricity!G7922</f>
        <v>0</v>
      </c>
      <c r="G7897" s="2">
        <f>Electricity!H7922</f>
        <v>0</v>
      </c>
      <c r="H7897" s="2">
        <f>Electricity!I7922</f>
        <v>0</v>
      </c>
      <c r="I7897" s="2">
        <f>Electricity!J7922</f>
        <v>0</v>
      </c>
    </row>
    <row r="7898" spans="2:9" x14ac:dyDescent="0.35">
      <c r="B7898" s="458" t="str">
        <f t="shared" si="124"/>
        <v>11/25/2019 12:00:00 PM</v>
      </c>
      <c r="C7898" s="458">
        <v>43794</v>
      </c>
      <c r="D7898" s="459">
        <v>0.50000000000000011</v>
      </c>
      <c r="E7898" s="2">
        <f>Electricity!F7923</f>
        <v>0</v>
      </c>
      <c r="F7898" s="2">
        <f>Electricity!G7923</f>
        <v>0</v>
      </c>
      <c r="G7898" s="2">
        <f>Electricity!H7923</f>
        <v>0</v>
      </c>
      <c r="H7898" s="2">
        <f>Electricity!I7923</f>
        <v>0</v>
      </c>
      <c r="I7898" s="2">
        <f>Electricity!J7923</f>
        <v>0</v>
      </c>
    </row>
    <row r="7899" spans="2:9" x14ac:dyDescent="0.35">
      <c r="B7899" s="458" t="str">
        <f t="shared" si="124"/>
        <v>11/25/2019 01:00:00 PM</v>
      </c>
      <c r="C7899" s="458">
        <v>43794</v>
      </c>
      <c r="D7899" s="459">
        <v>0.54166666666666674</v>
      </c>
      <c r="E7899" s="2">
        <f>Electricity!F7924</f>
        <v>0</v>
      </c>
      <c r="F7899" s="2">
        <f>Electricity!G7924</f>
        <v>0</v>
      </c>
      <c r="G7899" s="2">
        <f>Electricity!H7924</f>
        <v>0</v>
      </c>
      <c r="H7899" s="2">
        <f>Electricity!I7924</f>
        <v>0</v>
      </c>
      <c r="I7899" s="2">
        <f>Electricity!J7924</f>
        <v>0</v>
      </c>
    </row>
    <row r="7900" spans="2:9" x14ac:dyDescent="0.35">
      <c r="B7900" s="458" t="str">
        <f t="shared" si="124"/>
        <v>11/25/2019 02:00:00 PM</v>
      </c>
      <c r="C7900" s="458">
        <v>43794</v>
      </c>
      <c r="D7900" s="459">
        <v>0.58333333333333337</v>
      </c>
      <c r="E7900" s="2">
        <f>Electricity!F7925</f>
        <v>0</v>
      </c>
      <c r="F7900" s="2">
        <f>Electricity!G7925</f>
        <v>0</v>
      </c>
      <c r="G7900" s="2">
        <f>Electricity!H7925</f>
        <v>0</v>
      </c>
      <c r="H7900" s="2">
        <f>Electricity!I7925</f>
        <v>0</v>
      </c>
      <c r="I7900" s="2">
        <f>Electricity!J7925</f>
        <v>0</v>
      </c>
    </row>
    <row r="7901" spans="2:9" x14ac:dyDescent="0.35">
      <c r="B7901" s="458" t="str">
        <f t="shared" si="124"/>
        <v>11/25/2019 03:00:00 PM</v>
      </c>
      <c r="C7901" s="458">
        <v>43794</v>
      </c>
      <c r="D7901" s="459">
        <v>0.62500000000000011</v>
      </c>
      <c r="E7901" s="2">
        <f>Electricity!F7926</f>
        <v>0</v>
      </c>
      <c r="F7901" s="2">
        <f>Electricity!G7926</f>
        <v>0</v>
      </c>
      <c r="G7901" s="2">
        <f>Electricity!H7926</f>
        <v>0</v>
      </c>
      <c r="H7901" s="2">
        <f>Electricity!I7926</f>
        <v>0</v>
      </c>
      <c r="I7901" s="2">
        <f>Electricity!J7926</f>
        <v>0</v>
      </c>
    </row>
    <row r="7902" spans="2:9" x14ac:dyDescent="0.35">
      <c r="B7902" s="458" t="str">
        <f t="shared" si="124"/>
        <v>11/25/2019 04:00:00 PM</v>
      </c>
      <c r="C7902" s="458">
        <v>43794</v>
      </c>
      <c r="D7902" s="459">
        <v>0.66666666666666674</v>
      </c>
      <c r="E7902" s="2">
        <f>Electricity!F7927</f>
        <v>0</v>
      </c>
      <c r="F7902" s="2">
        <f>Electricity!G7927</f>
        <v>0</v>
      </c>
      <c r="G7902" s="2">
        <f>Electricity!H7927</f>
        <v>0</v>
      </c>
      <c r="H7902" s="2">
        <f>Electricity!I7927</f>
        <v>0</v>
      </c>
      <c r="I7902" s="2">
        <f>Electricity!J7927</f>
        <v>0</v>
      </c>
    </row>
    <row r="7903" spans="2:9" x14ac:dyDescent="0.35">
      <c r="B7903" s="458" t="str">
        <f t="shared" si="124"/>
        <v>11/25/2019 05:00:00 PM</v>
      </c>
      <c r="C7903" s="458">
        <v>43794</v>
      </c>
      <c r="D7903" s="459">
        <v>0.70833333333333337</v>
      </c>
      <c r="E7903" s="2">
        <f>Electricity!F7928</f>
        <v>0</v>
      </c>
      <c r="F7903" s="2">
        <f>Electricity!G7928</f>
        <v>0</v>
      </c>
      <c r="G7903" s="2">
        <f>Electricity!H7928</f>
        <v>0</v>
      </c>
      <c r="H7903" s="2">
        <f>Electricity!I7928</f>
        <v>0</v>
      </c>
      <c r="I7903" s="2">
        <f>Electricity!J7928</f>
        <v>0</v>
      </c>
    </row>
    <row r="7904" spans="2:9" x14ac:dyDescent="0.35">
      <c r="B7904" s="458" t="str">
        <f t="shared" si="124"/>
        <v>11/25/2019 06:00:00 PM</v>
      </c>
      <c r="C7904" s="458">
        <v>43794</v>
      </c>
      <c r="D7904" s="459">
        <v>0.75000000000000011</v>
      </c>
      <c r="E7904" s="2">
        <f>Electricity!F7929</f>
        <v>0</v>
      </c>
      <c r="F7904" s="2">
        <f>Electricity!G7929</f>
        <v>0</v>
      </c>
      <c r="G7904" s="2">
        <f>Electricity!H7929</f>
        <v>0</v>
      </c>
      <c r="H7904" s="2">
        <f>Electricity!I7929</f>
        <v>0</v>
      </c>
      <c r="I7904" s="2">
        <f>Electricity!J7929</f>
        <v>0</v>
      </c>
    </row>
    <row r="7905" spans="2:9" x14ac:dyDescent="0.35">
      <c r="B7905" s="458" t="str">
        <f t="shared" si="124"/>
        <v>11/25/2019 07:00:00 PM</v>
      </c>
      <c r="C7905" s="458">
        <v>43794</v>
      </c>
      <c r="D7905" s="459">
        <v>0.79166666666666674</v>
      </c>
      <c r="E7905" s="2">
        <f>Electricity!F7930</f>
        <v>0</v>
      </c>
      <c r="F7905" s="2">
        <f>Electricity!G7930</f>
        <v>0</v>
      </c>
      <c r="G7905" s="2">
        <f>Electricity!H7930</f>
        <v>0</v>
      </c>
      <c r="H7905" s="2">
        <f>Electricity!I7930</f>
        <v>0</v>
      </c>
      <c r="I7905" s="2">
        <f>Electricity!J7930</f>
        <v>0</v>
      </c>
    </row>
    <row r="7906" spans="2:9" x14ac:dyDescent="0.35">
      <c r="B7906" s="458" t="str">
        <f t="shared" si="124"/>
        <v>11/25/2019 08:00:00 PM</v>
      </c>
      <c r="C7906" s="458">
        <v>43794</v>
      </c>
      <c r="D7906" s="459">
        <v>0.83333333333333337</v>
      </c>
      <c r="E7906" s="2">
        <f>Electricity!F7931</f>
        <v>0</v>
      </c>
      <c r="F7906" s="2">
        <f>Electricity!G7931</f>
        <v>0</v>
      </c>
      <c r="G7906" s="2">
        <f>Electricity!H7931</f>
        <v>0</v>
      </c>
      <c r="H7906" s="2">
        <f>Electricity!I7931</f>
        <v>0</v>
      </c>
      <c r="I7906" s="2">
        <f>Electricity!J7931</f>
        <v>0</v>
      </c>
    </row>
    <row r="7907" spans="2:9" x14ac:dyDescent="0.35">
      <c r="B7907" s="458" t="str">
        <f t="shared" si="124"/>
        <v>11/25/2019 09:00:00 PM</v>
      </c>
      <c r="C7907" s="458">
        <v>43794</v>
      </c>
      <c r="D7907" s="459">
        <v>0.87500000000000011</v>
      </c>
      <c r="E7907" s="2">
        <f>Electricity!F7932</f>
        <v>0</v>
      </c>
      <c r="F7907" s="2">
        <f>Electricity!G7932</f>
        <v>0</v>
      </c>
      <c r="G7907" s="2">
        <f>Electricity!H7932</f>
        <v>0</v>
      </c>
      <c r="H7907" s="2">
        <f>Electricity!I7932</f>
        <v>0</v>
      </c>
      <c r="I7907" s="2">
        <f>Electricity!J7932</f>
        <v>0</v>
      </c>
    </row>
    <row r="7908" spans="2:9" x14ac:dyDescent="0.35">
      <c r="B7908" s="458" t="str">
        <f t="shared" si="124"/>
        <v>11/25/2019 10:00:00 PM</v>
      </c>
      <c r="C7908" s="458">
        <v>43794</v>
      </c>
      <c r="D7908" s="459">
        <v>0.91666666666666674</v>
      </c>
      <c r="E7908" s="2">
        <f>Electricity!F7933</f>
        <v>0</v>
      </c>
      <c r="F7908" s="2">
        <f>Electricity!G7933</f>
        <v>0</v>
      </c>
      <c r="G7908" s="2">
        <f>Electricity!H7933</f>
        <v>0</v>
      </c>
      <c r="H7908" s="2">
        <f>Electricity!I7933</f>
        <v>0</v>
      </c>
      <c r="I7908" s="2">
        <f>Electricity!J7933</f>
        <v>0</v>
      </c>
    </row>
    <row r="7909" spans="2:9" x14ac:dyDescent="0.35">
      <c r="B7909" s="458" t="str">
        <f t="shared" si="124"/>
        <v>11/25/2019 11:00:00 PM</v>
      </c>
      <c r="C7909" s="458">
        <v>43794</v>
      </c>
      <c r="D7909" s="459">
        <v>0.95833333333333337</v>
      </c>
      <c r="E7909" s="2">
        <f>Electricity!F7934</f>
        <v>0</v>
      </c>
      <c r="F7909" s="2">
        <f>Electricity!G7934</f>
        <v>0</v>
      </c>
      <c r="G7909" s="2">
        <f>Electricity!H7934</f>
        <v>0</v>
      </c>
      <c r="H7909" s="2">
        <f>Electricity!I7934</f>
        <v>0</v>
      </c>
      <c r="I7909" s="2">
        <f>Electricity!J7934</f>
        <v>0</v>
      </c>
    </row>
    <row r="7910" spans="2:9" x14ac:dyDescent="0.35">
      <c r="B7910" s="458" t="str">
        <f t="shared" si="124"/>
        <v>11/26/2019 12:00:00 AM</v>
      </c>
      <c r="C7910" s="458">
        <v>43795</v>
      </c>
      <c r="D7910" s="459">
        <v>3.1225022567582528E-17</v>
      </c>
      <c r="E7910" s="2">
        <f>Electricity!F7935</f>
        <v>0</v>
      </c>
      <c r="F7910" s="2">
        <f>Electricity!G7935</f>
        <v>0</v>
      </c>
      <c r="G7910" s="2">
        <f>Electricity!H7935</f>
        <v>0</v>
      </c>
      <c r="H7910" s="2">
        <f>Electricity!I7935</f>
        <v>0</v>
      </c>
      <c r="I7910" s="2">
        <f>Electricity!J7935</f>
        <v>0</v>
      </c>
    </row>
    <row r="7911" spans="2:9" x14ac:dyDescent="0.35">
      <c r="B7911" s="458" t="str">
        <f t="shared" si="124"/>
        <v>11/26/2019 01:00:00 AM</v>
      </c>
      <c r="C7911" s="458">
        <v>43795</v>
      </c>
      <c r="D7911" s="459">
        <v>4.1666666666666699E-2</v>
      </c>
      <c r="E7911" s="2">
        <f>Electricity!F7936</f>
        <v>0</v>
      </c>
      <c r="F7911" s="2">
        <f>Electricity!G7936</f>
        <v>0</v>
      </c>
      <c r="G7911" s="2">
        <f>Electricity!H7936</f>
        <v>0</v>
      </c>
      <c r="H7911" s="2">
        <f>Electricity!I7936</f>
        <v>0</v>
      </c>
      <c r="I7911" s="2">
        <f>Electricity!J7936</f>
        <v>0</v>
      </c>
    </row>
    <row r="7912" spans="2:9" x14ac:dyDescent="0.35">
      <c r="B7912" s="458" t="str">
        <f t="shared" si="124"/>
        <v>11/26/2019 02:00:00 AM</v>
      </c>
      <c r="C7912" s="458">
        <v>43795</v>
      </c>
      <c r="D7912" s="459">
        <v>8.333333333333337E-2</v>
      </c>
      <c r="E7912" s="2">
        <f>Electricity!F7937</f>
        <v>0</v>
      </c>
      <c r="F7912" s="2">
        <f>Electricity!G7937</f>
        <v>0</v>
      </c>
      <c r="G7912" s="2">
        <f>Electricity!H7937</f>
        <v>0</v>
      </c>
      <c r="H7912" s="2">
        <f>Electricity!I7937</f>
        <v>0</v>
      </c>
      <c r="I7912" s="2">
        <f>Electricity!J7937</f>
        <v>0</v>
      </c>
    </row>
    <row r="7913" spans="2:9" x14ac:dyDescent="0.35">
      <c r="B7913" s="458" t="str">
        <f t="shared" si="124"/>
        <v>11/26/2019 03:00:00 AM</v>
      </c>
      <c r="C7913" s="458">
        <v>43795</v>
      </c>
      <c r="D7913" s="459">
        <v>0.12500000000000006</v>
      </c>
      <c r="E7913" s="2">
        <f>Electricity!F7938</f>
        <v>0</v>
      </c>
      <c r="F7913" s="2">
        <f>Electricity!G7938</f>
        <v>0</v>
      </c>
      <c r="G7913" s="2">
        <f>Electricity!H7938</f>
        <v>0</v>
      </c>
      <c r="H7913" s="2">
        <f>Electricity!I7938</f>
        <v>0</v>
      </c>
      <c r="I7913" s="2">
        <f>Electricity!J7938</f>
        <v>0</v>
      </c>
    </row>
    <row r="7914" spans="2:9" x14ac:dyDescent="0.35">
      <c r="B7914" s="458" t="str">
        <f t="shared" si="124"/>
        <v>11/26/2019 04:00:00 AM</v>
      </c>
      <c r="C7914" s="458">
        <v>43795</v>
      </c>
      <c r="D7914" s="459">
        <v>0.16666666666666669</v>
      </c>
      <c r="E7914" s="2">
        <f>Electricity!F7939</f>
        <v>0</v>
      </c>
      <c r="F7914" s="2">
        <f>Electricity!G7939</f>
        <v>0</v>
      </c>
      <c r="G7914" s="2">
        <f>Electricity!H7939</f>
        <v>0</v>
      </c>
      <c r="H7914" s="2">
        <f>Electricity!I7939</f>
        <v>0</v>
      </c>
      <c r="I7914" s="2">
        <f>Electricity!J7939</f>
        <v>0</v>
      </c>
    </row>
    <row r="7915" spans="2:9" x14ac:dyDescent="0.35">
      <c r="B7915" s="458" t="str">
        <f t="shared" si="124"/>
        <v>11/26/2019 05:00:00 AM</v>
      </c>
      <c r="C7915" s="458">
        <v>43795</v>
      </c>
      <c r="D7915" s="459">
        <v>0.20833333333333337</v>
      </c>
      <c r="E7915" s="2">
        <f>Electricity!F7940</f>
        <v>0</v>
      </c>
      <c r="F7915" s="2">
        <f>Electricity!G7940</f>
        <v>0</v>
      </c>
      <c r="G7915" s="2">
        <f>Electricity!H7940</f>
        <v>0</v>
      </c>
      <c r="H7915" s="2">
        <f>Electricity!I7940</f>
        <v>0</v>
      </c>
      <c r="I7915" s="2">
        <f>Electricity!J7940</f>
        <v>0</v>
      </c>
    </row>
    <row r="7916" spans="2:9" x14ac:dyDescent="0.35">
      <c r="B7916" s="458" t="str">
        <f t="shared" si="124"/>
        <v>11/26/2019 06:00:00 AM</v>
      </c>
      <c r="C7916" s="458">
        <v>43795</v>
      </c>
      <c r="D7916" s="459">
        <v>0.25</v>
      </c>
      <c r="E7916" s="2">
        <f>Electricity!F7941</f>
        <v>0</v>
      </c>
      <c r="F7916" s="2">
        <f>Electricity!G7941</f>
        <v>0</v>
      </c>
      <c r="G7916" s="2">
        <f>Electricity!H7941</f>
        <v>0</v>
      </c>
      <c r="H7916" s="2">
        <f>Electricity!I7941</f>
        <v>0</v>
      </c>
      <c r="I7916" s="2">
        <f>Electricity!J7941</f>
        <v>0</v>
      </c>
    </row>
    <row r="7917" spans="2:9" x14ac:dyDescent="0.35">
      <c r="B7917" s="458" t="str">
        <f t="shared" si="124"/>
        <v>11/26/2019 07:00:00 AM</v>
      </c>
      <c r="C7917" s="458">
        <v>43795</v>
      </c>
      <c r="D7917" s="459">
        <v>0.29166666666666669</v>
      </c>
      <c r="E7917" s="2">
        <f>Electricity!F7942</f>
        <v>0</v>
      </c>
      <c r="F7917" s="2">
        <f>Electricity!G7942</f>
        <v>0</v>
      </c>
      <c r="G7917" s="2">
        <f>Electricity!H7942</f>
        <v>0</v>
      </c>
      <c r="H7917" s="2">
        <f>Electricity!I7942</f>
        <v>0</v>
      </c>
      <c r="I7917" s="2">
        <f>Electricity!J7942</f>
        <v>0</v>
      </c>
    </row>
    <row r="7918" spans="2:9" x14ac:dyDescent="0.35">
      <c r="B7918" s="458" t="str">
        <f t="shared" si="124"/>
        <v>11/26/2019 08:00:00 AM</v>
      </c>
      <c r="C7918" s="458">
        <v>43795</v>
      </c>
      <c r="D7918" s="459">
        <v>0.33333333333333337</v>
      </c>
      <c r="E7918" s="2">
        <f>Electricity!F7943</f>
        <v>0</v>
      </c>
      <c r="F7918" s="2">
        <f>Electricity!G7943</f>
        <v>0</v>
      </c>
      <c r="G7918" s="2">
        <f>Electricity!H7943</f>
        <v>0</v>
      </c>
      <c r="H7918" s="2">
        <f>Electricity!I7943</f>
        <v>0</v>
      </c>
      <c r="I7918" s="2">
        <f>Electricity!J7943</f>
        <v>0</v>
      </c>
    </row>
    <row r="7919" spans="2:9" x14ac:dyDescent="0.35">
      <c r="B7919" s="458" t="str">
        <f t="shared" si="124"/>
        <v>11/26/2019 09:00:00 AM</v>
      </c>
      <c r="C7919" s="458">
        <v>43795</v>
      </c>
      <c r="D7919" s="459">
        <v>0.375</v>
      </c>
      <c r="E7919" s="2">
        <f>Electricity!F7944</f>
        <v>0</v>
      </c>
      <c r="F7919" s="2">
        <f>Electricity!G7944</f>
        <v>0</v>
      </c>
      <c r="G7919" s="2">
        <f>Electricity!H7944</f>
        <v>0</v>
      </c>
      <c r="H7919" s="2">
        <f>Electricity!I7944</f>
        <v>0</v>
      </c>
      <c r="I7919" s="2">
        <f>Electricity!J7944</f>
        <v>0</v>
      </c>
    </row>
    <row r="7920" spans="2:9" x14ac:dyDescent="0.35">
      <c r="B7920" s="458" t="str">
        <f t="shared" si="124"/>
        <v>11/26/2019 10:00:00 AM</v>
      </c>
      <c r="C7920" s="458">
        <v>43795</v>
      </c>
      <c r="D7920" s="459">
        <v>0.41666666666666669</v>
      </c>
      <c r="E7920" s="2">
        <f>Electricity!F7945</f>
        <v>0</v>
      </c>
      <c r="F7920" s="2">
        <f>Electricity!G7945</f>
        <v>0</v>
      </c>
      <c r="G7920" s="2">
        <f>Electricity!H7945</f>
        <v>0</v>
      </c>
      <c r="H7920" s="2">
        <f>Electricity!I7945</f>
        <v>0</v>
      </c>
      <c r="I7920" s="2">
        <f>Electricity!J7945</f>
        <v>0</v>
      </c>
    </row>
    <row r="7921" spans="2:9" x14ac:dyDescent="0.35">
      <c r="B7921" s="458" t="str">
        <f t="shared" si="124"/>
        <v>11/26/2019 11:00:00 AM</v>
      </c>
      <c r="C7921" s="458">
        <v>43795</v>
      </c>
      <c r="D7921" s="459">
        <v>0.45833333333333337</v>
      </c>
      <c r="E7921" s="2">
        <f>Electricity!F7946</f>
        <v>0</v>
      </c>
      <c r="F7921" s="2">
        <f>Electricity!G7946</f>
        <v>0</v>
      </c>
      <c r="G7921" s="2">
        <f>Electricity!H7946</f>
        <v>0</v>
      </c>
      <c r="H7921" s="2">
        <f>Electricity!I7946</f>
        <v>0</v>
      </c>
      <c r="I7921" s="2">
        <f>Electricity!J7946</f>
        <v>0</v>
      </c>
    </row>
    <row r="7922" spans="2:9" x14ac:dyDescent="0.35">
      <c r="B7922" s="458" t="str">
        <f t="shared" si="124"/>
        <v>11/26/2019 12:00:00 PM</v>
      </c>
      <c r="C7922" s="458">
        <v>43795</v>
      </c>
      <c r="D7922" s="459">
        <v>0.50000000000000011</v>
      </c>
      <c r="E7922" s="2">
        <f>Electricity!F7947</f>
        <v>0</v>
      </c>
      <c r="F7922" s="2">
        <f>Electricity!G7947</f>
        <v>0</v>
      </c>
      <c r="G7922" s="2">
        <f>Electricity!H7947</f>
        <v>0</v>
      </c>
      <c r="H7922" s="2">
        <f>Electricity!I7947</f>
        <v>0</v>
      </c>
      <c r="I7922" s="2">
        <f>Electricity!J7947</f>
        <v>0</v>
      </c>
    </row>
    <row r="7923" spans="2:9" x14ac:dyDescent="0.35">
      <c r="B7923" s="458" t="str">
        <f t="shared" si="124"/>
        <v>11/26/2019 01:00:00 PM</v>
      </c>
      <c r="C7923" s="458">
        <v>43795</v>
      </c>
      <c r="D7923" s="459">
        <v>0.54166666666666674</v>
      </c>
      <c r="E7923" s="2">
        <f>Electricity!F7948</f>
        <v>0</v>
      </c>
      <c r="F7923" s="2">
        <f>Electricity!G7948</f>
        <v>0</v>
      </c>
      <c r="G7923" s="2">
        <f>Electricity!H7948</f>
        <v>0</v>
      </c>
      <c r="H7923" s="2">
        <f>Electricity!I7948</f>
        <v>0</v>
      </c>
      <c r="I7923" s="2">
        <f>Electricity!J7948</f>
        <v>0</v>
      </c>
    </row>
    <row r="7924" spans="2:9" x14ac:dyDescent="0.35">
      <c r="B7924" s="458" t="str">
        <f t="shared" si="124"/>
        <v>11/26/2019 02:00:00 PM</v>
      </c>
      <c r="C7924" s="458">
        <v>43795</v>
      </c>
      <c r="D7924" s="459">
        <v>0.58333333333333337</v>
      </c>
      <c r="E7924" s="2">
        <f>Electricity!F7949</f>
        <v>0</v>
      </c>
      <c r="F7924" s="2">
        <f>Electricity!G7949</f>
        <v>0</v>
      </c>
      <c r="G7924" s="2">
        <f>Electricity!H7949</f>
        <v>0</v>
      </c>
      <c r="H7924" s="2">
        <f>Electricity!I7949</f>
        <v>0</v>
      </c>
      <c r="I7924" s="2">
        <f>Electricity!J7949</f>
        <v>0</v>
      </c>
    </row>
    <row r="7925" spans="2:9" x14ac:dyDescent="0.35">
      <c r="B7925" s="458" t="str">
        <f t="shared" si="124"/>
        <v>11/26/2019 03:00:00 PM</v>
      </c>
      <c r="C7925" s="458">
        <v>43795</v>
      </c>
      <c r="D7925" s="459">
        <v>0.62500000000000011</v>
      </c>
      <c r="E7925" s="2">
        <f>Electricity!F7950</f>
        <v>0</v>
      </c>
      <c r="F7925" s="2">
        <f>Electricity!G7950</f>
        <v>0</v>
      </c>
      <c r="G7925" s="2">
        <f>Electricity!H7950</f>
        <v>0</v>
      </c>
      <c r="H7925" s="2">
        <f>Electricity!I7950</f>
        <v>0</v>
      </c>
      <c r="I7925" s="2">
        <f>Electricity!J7950</f>
        <v>0</v>
      </c>
    </row>
    <row r="7926" spans="2:9" x14ac:dyDescent="0.35">
      <c r="B7926" s="458" t="str">
        <f t="shared" si="124"/>
        <v>11/26/2019 04:00:00 PM</v>
      </c>
      <c r="C7926" s="458">
        <v>43795</v>
      </c>
      <c r="D7926" s="459">
        <v>0.66666666666666674</v>
      </c>
      <c r="E7926" s="2">
        <f>Electricity!F7951</f>
        <v>0</v>
      </c>
      <c r="F7926" s="2">
        <f>Electricity!G7951</f>
        <v>0</v>
      </c>
      <c r="G7926" s="2">
        <f>Electricity!H7951</f>
        <v>0</v>
      </c>
      <c r="H7926" s="2">
        <f>Electricity!I7951</f>
        <v>0</v>
      </c>
      <c r="I7926" s="2">
        <f>Electricity!J7951</f>
        <v>0</v>
      </c>
    </row>
    <row r="7927" spans="2:9" x14ac:dyDescent="0.35">
      <c r="B7927" s="458" t="str">
        <f t="shared" si="124"/>
        <v>11/26/2019 05:00:00 PM</v>
      </c>
      <c r="C7927" s="458">
        <v>43795</v>
      </c>
      <c r="D7927" s="459">
        <v>0.70833333333333337</v>
      </c>
      <c r="E7927" s="2">
        <f>Electricity!F7952</f>
        <v>0</v>
      </c>
      <c r="F7927" s="2">
        <f>Electricity!G7952</f>
        <v>0</v>
      </c>
      <c r="G7927" s="2">
        <f>Electricity!H7952</f>
        <v>0</v>
      </c>
      <c r="H7927" s="2">
        <f>Electricity!I7952</f>
        <v>0</v>
      </c>
      <c r="I7927" s="2">
        <f>Electricity!J7952</f>
        <v>0</v>
      </c>
    </row>
    <row r="7928" spans="2:9" x14ac:dyDescent="0.35">
      <c r="B7928" s="458" t="str">
        <f t="shared" si="124"/>
        <v>11/26/2019 06:00:00 PM</v>
      </c>
      <c r="C7928" s="458">
        <v>43795</v>
      </c>
      <c r="D7928" s="459">
        <v>0.75000000000000011</v>
      </c>
      <c r="E7928" s="2">
        <f>Electricity!F7953</f>
        <v>0</v>
      </c>
      <c r="F7928" s="2">
        <f>Electricity!G7953</f>
        <v>0</v>
      </c>
      <c r="G7928" s="2">
        <f>Electricity!H7953</f>
        <v>0</v>
      </c>
      <c r="H7928" s="2">
        <f>Electricity!I7953</f>
        <v>0</v>
      </c>
      <c r="I7928" s="2">
        <f>Electricity!J7953</f>
        <v>0</v>
      </c>
    </row>
    <row r="7929" spans="2:9" x14ac:dyDescent="0.35">
      <c r="B7929" s="458" t="str">
        <f t="shared" si="124"/>
        <v>11/26/2019 07:00:00 PM</v>
      </c>
      <c r="C7929" s="458">
        <v>43795</v>
      </c>
      <c r="D7929" s="459">
        <v>0.79166666666666674</v>
      </c>
      <c r="E7929" s="2">
        <f>Electricity!F7954</f>
        <v>0</v>
      </c>
      <c r="F7929" s="2">
        <f>Electricity!G7954</f>
        <v>0</v>
      </c>
      <c r="G7929" s="2">
        <f>Electricity!H7954</f>
        <v>0</v>
      </c>
      <c r="H7929" s="2">
        <f>Electricity!I7954</f>
        <v>0</v>
      </c>
      <c r="I7929" s="2">
        <f>Electricity!J7954</f>
        <v>0</v>
      </c>
    </row>
    <row r="7930" spans="2:9" x14ac:dyDescent="0.35">
      <c r="B7930" s="458" t="str">
        <f t="shared" si="124"/>
        <v>11/26/2019 08:00:00 PM</v>
      </c>
      <c r="C7930" s="458">
        <v>43795</v>
      </c>
      <c r="D7930" s="459">
        <v>0.83333333333333337</v>
      </c>
      <c r="E7930" s="2">
        <f>Electricity!F7955</f>
        <v>0</v>
      </c>
      <c r="F7930" s="2">
        <f>Electricity!G7955</f>
        <v>0</v>
      </c>
      <c r="G7930" s="2">
        <f>Electricity!H7955</f>
        <v>0</v>
      </c>
      <c r="H7930" s="2">
        <f>Electricity!I7955</f>
        <v>0</v>
      </c>
      <c r="I7930" s="2">
        <f>Electricity!J7955</f>
        <v>0</v>
      </c>
    </row>
    <row r="7931" spans="2:9" x14ac:dyDescent="0.35">
      <c r="B7931" s="458" t="str">
        <f t="shared" si="124"/>
        <v>11/26/2019 09:00:00 PM</v>
      </c>
      <c r="C7931" s="458">
        <v>43795</v>
      </c>
      <c r="D7931" s="459">
        <v>0.87500000000000011</v>
      </c>
      <c r="E7931" s="2">
        <f>Electricity!F7956</f>
        <v>0</v>
      </c>
      <c r="F7931" s="2">
        <f>Electricity!G7956</f>
        <v>0</v>
      </c>
      <c r="G7931" s="2">
        <f>Electricity!H7956</f>
        <v>0</v>
      </c>
      <c r="H7931" s="2">
        <f>Electricity!I7956</f>
        <v>0</v>
      </c>
      <c r="I7931" s="2">
        <f>Electricity!J7956</f>
        <v>0</v>
      </c>
    </row>
    <row r="7932" spans="2:9" x14ac:dyDescent="0.35">
      <c r="B7932" s="458" t="str">
        <f t="shared" si="124"/>
        <v>11/26/2019 10:00:00 PM</v>
      </c>
      <c r="C7932" s="458">
        <v>43795</v>
      </c>
      <c r="D7932" s="459">
        <v>0.91666666666666674</v>
      </c>
      <c r="E7932" s="2">
        <f>Electricity!F7957</f>
        <v>0</v>
      </c>
      <c r="F7932" s="2">
        <f>Electricity!G7957</f>
        <v>0</v>
      </c>
      <c r="G7932" s="2">
        <f>Electricity!H7957</f>
        <v>0</v>
      </c>
      <c r="H7932" s="2">
        <f>Electricity!I7957</f>
        <v>0</v>
      </c>
      <c r="I7932" s="2">
        <f>Electricity!J7957</f>
        <v>0</v>
      </c>
    </row>
    <row r="7933" spans="2:9" x14ac:dyDescent="0.35">
      <c r="B7933" s="458" t="str">
        <f t="shared" si="124"/>
        <v>11/26/2019 11:00:00 PM</v>
      </c>
      <c r="C7933" s="458">
        <v>43795</v>
      </c>
      <c r="D7933" s="459">
        <v>0.95833333333333337</v>
      </c>
      <c r="E7933" s="2">
        <f>Electricity!F7958</f>
        <v>0</v>
      </c>
      <c r="F7933" s="2">
        <f>Electricity!G7958</f>
        <v>0</v>
      </c>
      <c r="G7933" s="2">
        <f>Electricity!H7958</f>
        <v>0</v>
      </c>
      <c r="H7933" s="2">
        <f>Electricity!I7958</f>
        <v>0</v>
      </c>
      <c r="I7933" s="2">
        <f>Electricity!J7958</f>
        <v>0</v>
      </c>
    </row>
    <row r="7934" spans="2:9" x14ac:dyDescent="0.35">
      <c r="B7934" s="458" t="str">
        <f t="shared" si="124"/>
        <v>11/27/2019 12:00:00 AM</v>
      </c>
      <c r="C7934" s="458">
        <v>43796</v>
      </c>
      <c r="D7934" s="459">
        <v>3.1225022567582528E-17</v>
      </c>
      <c r="E7934" s="2">
        <f>Electricity!F7959</f>
        <v>0</v>
      </c>
      <c r="F7934" s="2">
        <f>Electricity!G7959</f>
        <v>0</v>
      </c>
      <c r="G7934" s="2">
        <f>Electricity!H7959</f>
        <v>0</v>
      </c>
      <c r="H7934" s="2">
        <f>Electricity!I7959</f>
        <v>0</v>
      </c>
      <c r="I7934" s="2">
        <f>Electricity!J7959</f>
        <v>0</v>
      </c>
    </row>
    <row r="7935" spans="2:9" x14ac:dyDescent="0.35">
      <c r="B7935" s="458" t="str">
        <f t="shared" si="124"/>
        <v>11/27/2019 01:00:00 AM</v>
      </c>
      <c r="C7935" s="458">
        <v>43796</v>
      </c>
      <c r="D7935" s="459">
        <v>4.1666666666666699E-2</v>
      </c>
      <c r="E7935" s="2">
        <f>Electricity!F7960</f>
        <v>0</v>
      </c>
      <c r="F7935" s="2">
        <f>Electricity!G7960</f>
        <v>0</v>
      </c>
      <c r="G7935" s="2">
        <f>Electricity!H7960</f>
        <v>0</v>
      </c>
      <c r="H7935" s="2">
        <f>Electricity!I7960</f>
        <v>0</v>
      </c>
      <c r="I7935" s="2">
        <f>Electricity!J7960</f>
        <v>0</v>
      </c>
    </row>
    <row r="7936" spans="2:9" x14ac:dyDescent="0.35">
      <c r="B7936" s="458" t="str">
        <f t="shared" si="124"/>
        <v>11/27/2019 02:00:00 AM</v>
      </c>
      <c r="C7936" s="458">
        <v>43796</v>
      </c>
      <c r="D7936" s="459">
        <v>8.333333333333337E-2</v>
      </c>
      <c r="E7936" s="2">
        <f>Electricity!F7961</f>
        <v>0</v>
      </c>
      <c r="F7936" s="2">
        <f>Electricity!G7961</f>
        <v>0</v>
      </c>
      <c r="G7936" s="2">
        <f>Electricity!H7961</f>
        <v>0</v>
      </c>
      <c r="H7936" s="2">
        <f>Electricity!I7961</f>
        <v>0</v>
      </c>
      <c r="I7936" s="2">
        <f>Electricity!J7961</f>
        <v>0</v>
      </c>
    </row>
    <row r="7937" spans="2:9" x14ac:dyDescent="0.35">
      <c r="B7937" s="458" t="str">
        <f t="shared" si="124"/>
        <v>11/27/2019 03:00:00 AM</v>
      </c>
      <c r="C7937" s="458">
        <v>43796</v>
      </c>
      <c r="D7937" s="459">
        <v>0.12500000000000006</v>
      </c>
      <c r="E7937" s="2">
        <f>Electricity!F7962</f>
        <v>0</v>
      </c>
      <c r="F7937" s="2">
        <f>Electricity!G7962</f>
        <v>0</v>
      </c>
      <c r="G7937" s="2">
        <f>Electricity!H7962</f>
        <v>0</v>
      </c>
      <c r="H7937" s="2">
        <f>Electricity!I7962</f>
        <v>0</v>
      </c>
      <c r="I7937" s="2">
        <f>Electricity!J7962</f>
        <v>0</v>
      </c>
    </row>
    <row r="7938" spans="2:9" x14ac:dyDescent="0.35">
      <c r="B7938" s="458" t="str">
        <f t="shared" si="124"/>
        <v>11/27/2019 04:00:00 AM</v>
      </c>
      <c r="C7938" s="458">
        <v>43796</v>
      </c>
      <c r="D7938" s="459">
        <v>0.16666666666666669</v>
      </c>
      <c r="E7938" s="2">
        <f>Electricity!F7963</f>
        <v>0</v>
      </c>
      <c r="F7938" s="2">
        <f>Electricity!G7963</f>
        <v>0</v>
      </c>
      <c r="G7938" s="2">
        <f>Electricity!H7963</f>
        <v>0</v>
      </c>
      <c r="H7938" s="2">
        <f>Electricity!I7963</f>
        <v>0</v>
      </c>
      <c r="I7938" s="2">
        <f>Electricity!J7963</f>
        <v>0</v>
      </c>
    </row>
    <row r="7939" spans="2:9" x14ac:dyDescent="0.35">
      <c r="B7939" s="458" t="str">
        <f t="shared" si="124"/>
        <v>11/27/2019 05:00:00 AM</v>
      </c>
      <c r="C7939" s="458">
        <v>43796</v>
      </c>
      <c r="D7939" s="459">
        <v>0.20833333333333337</v>
      </c>
      <c r="E7939" s="2">
        <f>Electricity!F7964</f>
        <v>0</v>
      </c>
      <c r="F7939" s="2">
        <f>Electricity!G7964</f>
        <v>0</v>
      </c>
      <c r="G7939" s="2">
        <f>Electricity!H7964</f>
        <v>0</v>
      </c>
      <c r="H7939" s="2">
        <f>Electricity!I7964</f>
        <v>0</v>
      </c>
      <c r="I7939" s="2">
        <f>Electricity!J7964</f>
        <v>0</v>
      </c>
    </row>
    <row r="7940" spans="2:9" x14ac:dyDescent="0.35">
      <c r="B7940" s="458" t="str">
        <f t="shared" si="124"/>
        <v>11/27/2019 06:00:00 AM</v>
      </c>
      <c r="C7940" s="458">
        <v>43796</v>
      </c>
      <c r="D7940" s="459">
        <v>0.25</v>
      </c>
      <c r="E7940" s="2">
        <f>Electricity!F7965</f>
        <v>0</v>
      </c>
      <c r="F7940" s="2">
        <f>Electricity!G7965</f>
        <v>0</v>
      </c>
      <c r="G7940" s="2">
        <f>Electricity!H7965</f>
        <v>0</v>
      </c>
      <c r="H7940" s="2">
        <f>Electricity!I7965</f>
        <v>0</v>
      </c>
      <c r="I7940" s="2">
        <f>Electricity!J7965</f>
        <v>0</v>
      </c>
    </row>
    <row r="7941" spans="2:9" x14ac:dyDescent="0.35">
      <c r="B7941" s="458" t="str">
        <f t="shared" si="124"/>
        <v>11/27/2019 07:00:00 AM</v>
      </c>
      <c r="C7941" s="458">
        <v>43796</v>
      </c>
      <c r="D7941" s="459">
        <v>0.29166666666666669</v>
      </c>
      <c r="E7941" s="2">
        <f>Electricity!F7966</f>
        <v>0</v>
      </c>
      <c r="F7941" s="2">
        <f>Electricity!G7966</f>
        <v>0</v>
      </c>
      <c r="G7941" s="2">
        <f>Electricity!H7966</f>
        <v>0</v>
      </c>
      <c r="H7941" s="2">
        <f>Electricity!I7966</f>
        <v>0</v>
      </c>
      <c r="I7941" s="2">
        <f>Electricity!J7966</f>
        <v>0</v>
      </c>
    </row>
    <row r="7942" spans="2:9" x14ac:dyDescent="0.35">
      <c r="B7942" s="458" t="str">
        <f t="shared" si="124"/>
        <v>11/27/2019 08:00:00 AM</v>
      </c>
      <c r="C7942" s="458">
        <v>43796</v>
      </c>
      <c r="D7942" s="459">
        <v>0.33333333333333337</v>
      </c>
      <c r="E7942" s="2">
        <f>Electricity!F7967</f>
        <v>0</v>
      </c>
      <c r="F7942" s="2">
        <f>Electricity!G7967</f>
        <v>0</v>
      </c>
      <c r="G7942" s="2">
        <f>Electricity!H7967</f>
        <v>0</v>
      </c>
      <c r="H7942" s="2">
        <f>Electricity!I7967</f>
        <v>0</v>
      </c>
      <c r="I7942" s="2">
        <f>Electricity!J7967</f>
        <v>0</v>
      </c>
    </row>
    <row r="7943" spans="2:9" x14ac:dyDescent="0.35">
      <c r="B7943" s="458" t="str">
        <f t="shared" si="124"/>
        <v>11/27/2019 09:00:00 AM</v>
      </c>
      <c r="C7943" s="458">
        <v>43796</v>
      </c>
      <c r="D7943" s="459">
        <v>0.375</v>
      </c>
      <c r="E7943" s="2">
        <f>Electricity!F7968</f>
        <v>0</v>
      </c>
      <c r="F7943" s="2">
        <f>Electricity!G7968</f>
        <v>0</v>
      </c>
      <c r="G7943" s="2">
        <f>Electricity!H7968</f>
        <v>0</v>
      </c>
      <c r="H7943" s="2">
        <f>Electricity!I7968</f>
        <v>0</v>
      </c>
      <c r="I7943" s="2">
        <f>Electricity!J7968</f>
        <v>0</v>
      </c>
    </row>
    <row r="7944" spans="2:9" x14ac:dyDescent="0.35">
      <c r="B7944" s="458" t="str">
        <f t="shared" si="124"/>
        <v>11/27/2019 10:00:00 AM</v>
      </c>
      <c r="C7944" s="458">
        <v>43796</v>
      </c>
      <c r="D7944" s="459">
        <v>0.41666666666666669</v>
      </c>
      <c r="E7944" s="2">
        <f>Electricity!F7969</f>
        <v>0</v>
      </c>
      <c r="F7944" s="2">
        <f>Electricity!G7969</f>
        <v>0</v>
      </c>
      <c r="G7944" s="2">
        <f>Electricity!H7969</f>
        <v>0</v>
      </c>
      <c r="H7944" s="2">
        <f>Electricity!I7969</f>
        <v>0</v>
      </c>
      <c r="I7944" s="2">
        <f>Electricity!J7969</f>
        <v>0</v>
      </c>
    </row>
    <row r="7945" spans="2:9" x14ac:dyDescent="0.35">
      <c r="B7945" s="458" t="str">
        <f t="shared" si="124"/>
        <v>11/27/2019 11:00:00 AM</v>
      </c>
      <c r="C7945" s="458">
        <v>43796</v>
      </c>
      <c r="D7945" s="459">
        <v>0.45833333333333337</v>
      </c>
      <c r="E7945" s="2">
        <f>Electricity!F7970</f>
        <v>0</v>
      </c>
      <c r="F7945" s="2">
        <f>Electricity!G7970</f>
        <v>0</v>
      </c>
      <c r="G7945" s="2">
        <f>Electricity!H7970</f>
        <v>0</v>
      </c>
      <c r="H7945" s="2">
        <f>Electricity!I7970</f>
        <v>0</v>
      </c>
      <c r="I7945" s="2">
        <f>Electricity!J7970</f>
        <v>0</v>
      </c>
    </row>
    <row r="7946" spans="2:9" x14ac:dyDescent="0.35">
      <c r="B7946" s="458" t="str">
        <f t="shared" si="124"/>
        <v>11/27/2019 12:00:00 PM</v>
      </c>
      <c r="C7946" s="458">
        <v>43796</v>
      </c>
      <c r="D7946" s="459">
        <v>0.50000000000000011</v>
      </c>
      <c r="E7946" s="2">
        <f>Electricity!F7971</f>
        <v>0</v>
      </c>
      <c r="F7946" s="2">
        <f>Electricity!G7971</f>
        <v>0</v>
      </c>
      <c r="G7946" s="2">
        <f>Electricity!H7971</f>
        <v>0</v>
      </c>
      <c r="H7946" s="2">
        <f>Electricity!I7971</f>
        <v>0</v>
      </c>
      <c r="I7946" s="2">
        <f>Electricity!J7971</f>
        <v>0</v>
      </c>
    </row>
    <row r="7947" spans="2:9" x14ac:dyDescent="0.35">
      <c r="B7947" s="458" t="str">
        <f t="shared" si="124"/>
        <v>11/27/2019 01:00:00 PM</v>
      </c>
      <c r="C7947" s="458">
        <v>43796</v>
      </c>
      <c r="D7947" s="459">
        <v>0.54166666666666674</v>
      </c>
      <c r="E7947" s="2">
        <f>Electricity!F7972</f>
        <v>0</v>
      </c>
      <c r="F7947" s="2">
        <f>Electricity!G7972</f>
        <v>0</v>
      </c>
      <c r="G7947" s="2">
        <f>Electricity!H7972</f>
        <v>0</v>
      </c>
      <c r="H7947" s="2">
        <f>Electricity!I7972</f>
        <v>0</v>
      </c>
      <c r="I7947" s="2">
        <f>Electricity!J7972</f>
        <v>0</v>
      </c>
    </row>
    <row r="7948" spans="2:9" x14ac:dyDescent="0.35">
      <c r="B7948" s="458" t="str">
        <f t="shared" si="124"/>
        <v>11/27/2019 02:00:00 PM</v>
      </c>
      <c r="C7948" s="458">
        <v>43796</v>
      </c>
      <c r="D7948" s="459">
        <v>0.58333333333333337</v>
      </c>
      <c r="E7948" s="2">
        <f>Electricity!F7973</f>
        <v>0</v>
      </c>
      <c r="F7948" s="2">
        <f>Electricity!G7973</f>
        <v>0</v>
      </c>
      <c r="G7948" s="2">
        <f>Electricity!H7973</f>
        <v>0</v>
      </c>
      <c r="H7948" s="2">
        <f>Electricity!I7973</f>
        <v>0</v>
      </c>
      <c r="I7948" s="2">
        <f>Electricity!J7973</f>
        <v>0</v>
      </c>
    </row>
    <row r="7949" spans="2:9" x14ac:dyDescent="0.35">
      <c r="B7949" s="458" t="str">
        <f t="shared" si="124"/>
        <v>11/27/2019 03:00:00 PM</v>
      </c>
      <c r="C7949" s="458">
        <v>43796</v>
      </c>
      <c r="D7949" s="459">
        <v>0.62500000000000011</v>
      </c>
      <c r="E7949" s="2">
        <f>Electricity!F7974</f>
        <v>0</v>
      </c>
      <c r="F7949" s="2">
        <f>Electricity!G7974</f>
        <v>0</v>
      </c>
      <c r="G7949" s="2">
        <f>Electricity!H7974</f>
        <v>0</v>
      </c>
      <c r="H7949" s="2">
        <f>Electricity!I7974</f>
        <v>0</v>
      </c>
      <c r="I7949" s="2">
        <f>Electricity!J7974</f>
        <v>0</v>
      </c>
    </row>
    <row r="7950" spans="2:9" x14ac:dyDescent="0.35">
      <c r="B7950" s="458" t="str">
        <f t="shared" si="124"/>
        <v>11/27/2019 04:00:00 PM</v>
      </c>
      <c r="C7950" s="458">
        <v>43796</v>
      </c>
      <c r="D7950" s="459">
        <v>0.66666666666666674</v>
      </c>
      <c r="E7950" s="2">
        <f>Electricity!F7975</f>
        <v>0</v>
      </c>
      <c r="F7950" s="2">
        <f>Electricity!G7975</f>
        <v>0</v>
      </c>
      <c r="G7950" s="2">
        <f>Electricity!H7975</f>
        <v>0</v>
      </c>
      <c r="H7950" s="2">
        <f>Electricity!I7975</f>
        <v>0</v>
      </c>
      <c r="I7950" s="2">
        <f>Electricity!J7975</f>
        <v>0</v>
      </c>
    </row>
    <row r="7951" spans="2:9" x14ac:dyDescent="0.35">
      <c r="B7951" s="458" t="str">
        <f t="shared" ref="B7951:B8014" si="125">CONCATENATE(TEXT(C7951,"mm/dd/yyyy")," ",TEXT(D7951,"hh:mm:ss AM/PM"))</f>
        <v>11/27/2019 05:00:00 PM</v>
      </c>
      <c r="C7951" s="458">
        <v>43796</v>
      </c>
      <c r="D7951" s="459">
        <v>0.70833333333333337</v>
      </c>
      <c r="E7951" s="2">
        <f>Electricity!F7976</f>
        <v>0</v>
      </c>
      <c r="F7951" s="2">
        <f>Electricity!G7976</f>
        <v>0</v>
      </c>
      <c r="G7951" s="2">
        <f>Electricity!H7976</f>
        <v>0</v>
      </c>
      <c r="H7951" s="2">
        <f>Electricity!I7976</f>
        <v>0</v>
      </c>
      <c r="I7951" s="2">
        <f>Electricity!J7976</f>
        <v>0</v>
      </c>
    </row>
    <row r="7952" spans="2:9" x14ac:dyDescent="0.35">
      <c r="B7952" s="458" t="str">
        <f t="shared" si="125"/>
        <v>11/27/2019 06:00:00 PM</v>
      </c>
      <c r="C7952" s="458">
        <v>43796</v>
      </c>
      <c r="D7952" s="459">
        <v>0.75000000000000011</v>
      </c>
      <c r="E7952" s="2">
        <f>Electricity!F7977</f>
        <v>0</v>
      </c>
      <c r="F7952" s="2">
        <f>Electricity!G7977</f>
        <v>0</v>
      </c>
      <c r="G7952" s="2">
        <f>Electricity!H7977</f>
        <v>0</v>
      </c>
      <c r="H7952" s="2">
        <f>Electricity!I7977</f>
        <v>0</v>
      </c>
      <c r="I7952" s="2">
        <f>Electricity!J7977</f>
        <v>0</v>
      </c>
    </row>
    <row r="7953" spans="2:9" x14ac:dyDescent="0.35">
      <c r="B7953" s="458" t="str">
        <f t="shared" si="125"/>
        <v>11/27/2019 07:00:00 PM</v>
      </c>
      <c r="C7953" s="458">
        <v>43796</v>
      </c>
      <c r="D7953" s="459">
        <v>0.79166666666666674</v>
      </c>
      <c r="E7953" s="2">
        <f>Electricity!F7978</f>
        <v>0</v>
      </c>
      <c r="F7953" s="2">
        <f>Electricity!G7978</f>
        <v>0</v>
      </c>
      <c r="G7953" s="2">
        <f>Electricity!H7978</f>
        <v>0</v>
      </c>
      <c r="H7953" s="2">
        <f>Electricity!I7978</f>
        <v>0</v>
      </c>
      <c r="I7953" s="2">
        <f>Electricity!J7978</f>
        <v>0</v>
      </c>
    </row>
    <row r="7954" spans="2:9" x14ac:dyDescent="0.35">
      <c r="B7954" s="458" t="str">
        <f t="shared" si="125"/>
        <v>11/27/2019 08:00:00 PM</v>
      </c>
      <c r="C7954" s="458">
        <v>43796</v>
      </c>
      <c r="D7954" s="459">
        <v>0.83333333333333337</v>
      </c>
      <c r="E7954" s="2">
        <f>Electricity!F7979</f>
        <v>0</v>
      </c>
      <c r="F7954" s="2">
        <f>Electricity!G7979</f>
        <v>0</v>
      </c>
      <c r="G7954" s="2">
        <f>Electricity!H7979</f>
        <v>0</v>
      </c>
      <c r="H7954" s="2">
        <f>Electricity!I7979</f>
        <v>0</v>
      </c>
      <c r="I7954" s="2">
        <f>Electricity!J7979</f>
        <v>0</v>
      </c>
    </row>
    <row r="7955" spans="2:9" x14ac:dyDescent="0.35">
      <c r="B7955" s="458" t="str">
        <f t="shared" si="125"/>
        <v>11/27/2019 09:00:00 PM</v>
      </c>
      <c r="C7955" s="458">
        <v>43796</v>
      </c>
      <c r="D7955" s="459">
        <v>0.87500000000000011</v>
      </c>
      <c r="E7955" s="2">
        <f>Electricity!F7980</f>
        <v>0</v>
      </c>
      <c r="F7955" s="2">
        <f>Electricity!G7980</f>
        <v>0</v>
      </c>
      <c r="G7955" s="2">
        <f>Electricity!H7980</f>
        <v>0</v>
      </c>
      <c r="H7955" s="2">
        <f>Electricity!I7980</f>
        <v>0</v>
      </c>
      <c r="I7955" s="2">
        <f>Electricity!J7980</f>
        <v>0</v>
      </c>
    </row>
    <row r="7956" spans="2:9" x14ac:dyDescent="0.35">
      <c r="B7956" s="458" t="str">
        <f t="shared" si="125"/>
        <v>11/27/2019 10:00:00 PM</v>
      </c>
      <c r="C7956" s="458">
        <v>43796</v>
      </c>
      <c r="D7956" s="459">
        <v>0.91666666666666674</v>
      </c>
      <c r="E7956" s="2">
        <f>Electricity!F7981</f>
        <v>0</v>
      </c>
      <c r="F7956" s="2">
        <f>Electricity!G7981</f>
        <v>0</v>
      </c>
      <c r="G7956" s="2">
        <f>Electricity!H7981</f>
        <v>0</v>
      </c>
      <c r="H7956" s="2">
        <f>Electricity!I7981</f>
        <v>0</v>
      </c>
      <c r="I7956" s="2">
        <f>Electricity!J7981</f>
        <v>0</v>
      </c>
    </row>
    <row r="7957" spans="2:9" x14ac:dyDescent="0.35">
      <c r="B7957" s="458" t="str">
        <f t="shared" si="125"/>
        <v>11/27/2019 11:00:00 PM</v>
      </c>
      <c r="C7957" s="458">
        <v>43796</v>
      </c>
      <c r="D7957" s="459">
        <v>0.95833333333333337</v>
      </c>
      <c r="E7957" s="2">
        <f>Electricity!F7982</f>
        <v>0</v>
      </c>
      <c r="F7957" s="2">
        <f>Electricity!G7982</f>
        <v>0</v>
      </c>
      <c r="G7957" s="2">
        <f>Electricity!H7982</f>
        <v>0</v>
      </c>
      <c r="H7957" s="2">
        <f>Electricity!I7982</f>
        <v>0</v>
      </c>
      <c r="I7957" s="2">
        <f>Electricity!J7982</f>
        <v>0</v>
      </c>
    </row>
    <row r="7958" spans="2:9" x14ac:dyDescent="0.35">
      <c r="B7958" s="458" t="str">
        <f t="shared" si="125"/>
        <v>11/28/2019 12:00:00 AM</v>
      </c>
      <c r="C7958" s="458">
        <v>43797</v>
      </c>
      <c r="D7958" s="459">
        <v>3.1225022567582528E-17</v>
      </c>
      <c r="E7958" s="2">
        <f>Electricity!F7983</f>
        <v>0</v>
      </c>
      <c r="F7958" s="2">
        <f>Electricity!G7983</f>
        <v>0</v>
      </c>
      <c r="G7958" s="2">
        <f>Electricity!H7983</f>
        <v>0</v>
      </c>
      <c r="H7958" s="2">
        <f>Electricity!I7983</f>
        <v>0</v>
      </c>
      <c r="I7958" s="2">
        <f>Electricity!J7983</f>
        <v>0</v>
      </c>
    </row>
    <row r="7959" spans="2:9" x14ac:dyDescent="0.35">
      <c r="B7959" s="458" t="str">
        <f t="shared" si="125"/>
        <v>11/28/2019 01:00:00 AM</v>
      </c>
      <c r="C7959" s="458">
        <v>43797</v>
      </c>
      <c r="D7959" s="459">
        <v>4.1666666666666699E-2</v>
      </c>
      <c r="E7959" s="2">
        <f>Electricity!F7984</f>
        <v>0</v>
      </c>
      <c r="F7959" s="2">
        <f>Electricity!G7984</f>
        <v>0</v>
      </c>
      <c r="G7959" s="2">
        <f>Electricity!H7984</f>
        <v>0</v>
      </c>
      <c r="H7959" s="2">
        <f>Electricity!I7984</f>
        <v>0</v>
      </c>
      <c r="I7959" s="2">
        <f>Electricity!J7984</f>
        <v>0</v>
      </c>
    </row>
    <row r="7960" spans="2:9" x14ac:dyDescent="0.35">
      <c r="B7960" s="458" t="str">
        <f t="shared" si="125"/>
        <v>11/28/2019 02:00:00 AM</v>
      </c>
      <c r="C7960" s="458">
        <v>43797</v>
      </c>
      <c r="D7960" s="459">
        <v>8.333333333333337E-2</v>
      </c>
      <c r="E7960" s="2">
        <f>Electricity!F7985</f>
        <v>0</v>
      </c>
      <c r="F7960" s="2">
        <f>Electricity!G7985</f>
        <v>0</v>
      </c>
      <c r="G7960" s="2">
        <f>Electricity!H7985</f>
        <v>0</v>
      </c>
      <c r="H7960" s="2">
        <f>Electricity!I7985</f>
        <v>0</v>
      </c>
      <c r="I7960" s="2">
        <f>Electricity!J7985</f>
        <v>0</v>
      </c>
    </row>
    <row r="7961" spans="2:9" x14ac:dyDescent="0.35">
      <c r="B7961" s="458" t="str">
        <f t="shared" si="125"/>
        <v>11/28/2019 03:00:00 AM</v>
      </c>
      <c r="C7961" s="458">
        <v>43797</v>
      </c>
      <c r="D7961" s="459">
        <v>0.12500000000000006</v>
      </c>
      <c r="E7961" s="2">
        <f>Electricity!F7986</f>
        <v>0</v>
      </c>
      <c r="F7961" s="2">
        <f>Electricity!G7986</f>
        <v>0</v>
      </c>
      <c r="G7961" s="2">
        <f>Electricity!H7986</f>
        <v>0</v>
      </c>
      <c r="H7961" s="2">
        <f>Electricity!I7986</f>
        <v>0</v>
      </c>
      <c r="I7961" s="2">
        <f>Electricity!J7986</f>
        <v>0</v>
      </c>
    </row>
    <row r="7962" spans="2:9" x14ac:dyDescent="0.35">
      <c r="B7962" s="458" t="str">
        <f t="shared" si="125"/>
        <v>11/28/2019 04:00:00 AM</v>
      </c>
      <c r="C7962" s="458">
        <v>43797</v>
      </c>
      <c r="D7962" s="459">
        <v>0.16666666666666669</v>
      </c>
      <c r="E7962" s="2">
        <f>Electricity!F7987</f>
        <v>0</v>
      </c>
      <c r="F7962" s="2">
        <f>Electricity!G7987</f>
        <v>0</v>
      </c>
      <c r="G7962" s="2">
        <f>Electricity!H7987</f>
        <v>0</v>
      </c>
      <c r="H7962" s="2">
        <f>Electricity!I7987</f>
        <v>0</v>
      </c>
      <c r="I7962" s="2">
        <f>Electricity!J7987</f>
        <v>0</v>
      </c>
    </row>
    <row r="7963" spans="2:9" x14ac:dyDescent="0.35">
      <c r="B7963" s="458" t="str">
        <f t="shared" si="125"/>
        <v>11/28/2019 05:00:00 AM</v>
      </c>
      <c r="C7963" s="458">
        <v>43797</v>
      </c>
      <c r="D7963" s="459">
        <v>0.20833333333333337</v>
      </c>
      <c r="E7963" s="2">
        <f>Electricity!F7988</f>
        <v>0</v>
      </c>
      <c r="F7963" s="2">
        <f>Electricity!G7988</f>
        <v>0</v>
      </c>
      <c r="G7963" s="2">
        <f>Electricity!H7988</f>
        <v>0</v>
      </c>
      <c r="H7963" s="2">
        <f>Electricity!I7988</f>
        <v>0</v>
      </c>
      <c r="I7963" s="2">
        <f>Electricity!J7988</f>
        <v>0</v>
      </c>
    </row>
    <row r="7964" spans="2:9" x14ac:dyDescent="0.35">
      <c r="B7964" s="458" t="str">
        <f t="shared" si="125"/>
        <v>11/28/2019 06:00:00 AM</v>
      </c>
      <c r="C7964" s="458">
        <v>43797</v>
      </c>
      <c r="D7964" s="459">
        <v>0.25</v>
      </c>
      <c r="E7964" s="2">
        <f>Electricity!F7989</f>
        <v>0</v>
      </c>
      <c r="F7964" s="2">
        <f>Electricity!G7989</f>
        <v>0</v>
      </c>
      <c r="G7964" s="2">
        <f>Electricity!H7989</f>
        <v>0</v>
      </c>
      <c r="H7964" s="2">
        <f>Electricity!I7989</f>
        <v>0</v>
      </c>
      <c r="I7964" s="2">
        <f>Electricity!J7989</f>
        <v>0</v>
      </c>
    </row>
    <row r="7965" spans="2:9" x14ac:dyDescent="0.35">
      <c r="B7965" s="458" t="str">
        <f t="shared" si="125"/>
        <v>11/28/2019 07:00:00 AM</v>
      </c>
      <c r="C7965" s="458">
        <v>43797</v>
      </c>
      <c r="D7965" s="459">
        <v>0.29166666666666669</v>
      </c>
      <c r="E7965" s="2">
        <f>Electricity!F7990</f>
        <v>0</v>
      </c>
      <c r="F7965" s="2">
        <f>Electricity!G7990</f>
        <v>0</v>
      </c>
      <c r="G7965" s="2">
        <f>Electricity!H7990</f>
        <v>0</v>
      </c>
      <c r="H7965" s="2">
        <f>Electricity!I7990</f>
        <v>0</v>
      </c>
      <c r="I7965" s="2">
        <f>Electricity!J7990</f>
        <v>0</v>
      </c>
    </row>
    <row r="7966" spans="2:9" x14ac:dyDescent="0.35">
      <c r="B7966" s="458" t="str">
        <f t="shared" si="125"/>
        <v>11/28/2019 08:00:00 AM</v>
      </c>
      <c r="C7966" s="458">
        <v>43797</v>
      </c>
      <c r="D7966" s="459">
        <v>0.33333333333333337</v>
      </c>
      <c r="E7966" s="2">
        <f>Electricity!F7991</f>
        <v>0</v>
      </c>
      <c r="F7966" s="2">
        <f>Electricity!G7991</f>
        <v>0</v>
      </c>
      <c r="G7966" s="2">
        <f>Electricity!H7991</f>
        <v>0</v>
      </c>
      <c r="H7966" s="2">
        <f>Electricity!I7991</f>
        <v>0</v>
      </c>
      <c r="I7966" s="2">
        <f>Electricity!J7991</f>
        <v>0</v>
      </c>
    </row>
    <row r="7967" spans="2:9" x14ac:dyDescent="0.35">
      <c r="B7967" s="458" t="str">
        <f t="shared" si="125"/>
        <v>11/28/2019 09:00:00 AM</v>
      </c>
      <c r="C7967" s="458">
        <v>43797</v>
      </c>
      <c r="D7967" s="459">
        <v>0.375</v>
      </c>
      <c r="E7967" s="2">
        <f>Electricity!F7992</f>
        <v>0</v>
      </c>
      <c r="F7967" s="2">
        <f>Electricity!G7992</f>
        <v>0</v>
      </c>
      <c r="G7967" s="2">
        <f>Electricity!H7992</f>
        <v>0</v>
      </c>
      <c r="H7967" s="2">
        <f>Electricity!I7992</f>
        <v>0</v>
      </c>
      <c r="I7967" s="2">
        <f>Electricity!J7992</f>
        <v>0</v>
      </c>
    </row>
    <row r="7968" spans="2:9" x14ac:dyDescent="0.35">
      <c r="B7968" s="458" t="str">
        <f t="shared" si="125"/>
        <v>11/28/2019 10:00:00 AM</v>
      </c>
      <c r="C7968" s="458">
        <v>43797</v>
      </c>
      <c r="D7968" s="459">
        <v>0.41666666666666669</v>
      </c>
      <c r="E7968" s="2">
        <f>Electricity!F7993</f>
        <v>0</v>
      </c>
      <c r="F7968" s="2">
        <f>Electricity!G7993</f>
        <v>0</v>
      </c>
      <c r="G7968" s="2">
        <f>Electricity!H7993</f>
        <v>0</v>
      </c>
      <c r="H7968" s="2">
        <f>Electricity!I7993</f>
        <v>0</v>
      </c>
      <c r="I7968" s="2">
        <f>Electricity!J7993</f>
        <v>0</v>
      </c>
    </row>
    <row r="7969" spans="2:9" x14ac:dyDescent="0.35">
      <c r="B7969" s="458" t="str">
        <f t="shared" si="125"/>
        <v>11/28/2019 11:00:00 AM</v>
      </c>
      <c r="C7969" s="458">
        <v>43797</v>
      </c>
      <c r="D7969" s="459">
        <v>0.45833333333333337</v>
      </c>
      <c r="E7969" s="2">
        <f>Electricity!F7994</f>
        <v>0</v>
      </c>
      <c r="F7969" s="2">
        <f>Electricity!G7994</f>
        <v>0</v>
      </c>
      <c r="G7969" s="2">
        <f>Electricity!H7994</f>
        <v>0</v>
      </c>
      <c r="H7969" s="2">
        <f>Electricity!I7994</f>
        <v>0</v>
      </c>
      <c r="I7969" s="2">
        <f>Electricity!J7994</f>
        <v>0</v>
      </c>
    </row>
    <row r="7970" spans="2:9" x14ac:dyDescent="0.35">
      <c r="B7970" s="458" t="str">
        <f t="shared" si="125"/>
        <v>11/28/2019 12:00:00 PM</v>
      </c>
      <c r="C7970" s="458">
        <v>43797</v>
      </c>
      <c r="D7970" s="459">
        <v>0.50000000000000011</v>
      </c>
      <c r="E7970" s="2">
        <f>Electricity!F7995</f>
        <v>0</v>
      </c>
      <c r="F7970" s="2">
        <f>Electricity!G7995</f>
        <v>0</v>
      </c>
      <c r="G7970" s="2">
        <f>Electricity!H7995</f>
        <v>0</v>
      </c>
      <c r="H7970" s="2">
        <f>Electricity!I7995</f>
        <v>0</v>
      </c>
      <c r="I7970" s="2">
        <f>Electricity!J7995</f>
        <v>0</v>
      </c>
    </row>
    <row r="7971" spans="2:9" x14ac:dyDescent="0.35">
      <c r="B7971" s="458" t="str">
        <f t="shared" si="125"/>
        <v>11/28/2019 01:00:00 PM</v>
      </c>
      <c r="C7971" s="458">
        <v>43797</v>
      </c>
      <c r="D7971" s="459">
        <v>0.54166666666666674</v>
      </c>
      <c r="E7971" s="2">
        <f>Electricity!F7996</f>
        <v>0</v>
      </c>
      <c r="F7971" s="2">
        <f>Electricity!G7996</f>
        <v>0</v>
      </c>
      <c r="G7971" s="2">
        <f>Electricity!H7996</f>
        <v>0</v>
      </c>
      <c r="H7971" s="2">
        <f>Electricity!I7996</f>
        <v>0</v>
      </c>
      <c r="I7971" s="2">
        <f>Electricity!J7996</f>
        <v>0</v>
      </c>
    </row>
    <row r="7972" spans="2:9" x14ac:dyDescent="0.35">
      <c r="B7972" s="458" t="str">
        <f t="shared" si="125"/>
        <v>11/28/2019 02:00:00 PM</v>
      </c>
      <c r="C7972" s="458">
        <v>43797</v>
      </c>
      <c r="D7972" s="459">
        <v>0.58333333333333337</v>
      </c>
      <c r="E7972" s="2">
        <f>Electricity!F7997</f>
        <v>0</v>
      </c>
      <c r="F7972" s="2">
        <f>Electricity!G7997</f>
        <v>0</v>
      </c>
      <c r="G7972" s="2">
        <f>Electricity!H7997</f>
        <v>0</v>
      </c>
      <c r="H7972" s="2">
        <f>Electricity!I7997</f>
        <v>0</v>
      </c>
      <c r="I7972" s="2">
        <f>Electricity!J7997</f>
        <v>0</v>
      </c>
    </row>
    <row r="7973" spans="2:9" x14ac:dyDescent="0.35">
      <c r="B7973" s="458" t="str">
        <f t="shared" si="125"/>
        <v>11/28/2019 03:00:00 PM</v>
      </c>
      <c r="C7973" s="458">
        <v>43797</v>
      </c>
      <c r="D7973" s="459">
        <v>0.62500000000000011</v>
      </c>
      <c r="E7973" s="2">
        <f>Electricity!F7998</f>
        <v>0</v>
      </c>
      <c r="F7973" s="2">
        <f>Electricity!G7998</f>
        <v>0</v>
      </c>
      <c r="G7973" s="2">
        <f>Electricity!H7998</f>
        <v>0</v>
      </c>
      <c r="H7973" s="2">
        <f>Electricity!I7998</f>
        <v>0</v>
      </c>
      <c r="I7973" s="2">
        <f>Electricity!J7998</f>
        <v>0</v>
      </c>
    </row>
    <row r="7974" spans="2:9" x14ac:dyDescent="0.35">
      <c r="B7974" s="458" t="str">
        <f t="shared" si="125"/>
        <v>11/28/2019 04:00:00 PM</v>
      </c>
      <c r="C7974" s="458">
        <v>43797</v>
      </c>
      <c r="D7974" s="459">
        <v>0.66666666666666674</v>
      </c>
      <c r="E7974" s="2">
        <f>Electricity!F7999</f>
        <v>0</v>
      </c>
      <c r="F7974" s="2">
        <f>Electricity!G7999</f>
        <v>0</v>
      </c>
      <c r="G7974" s="2">
        <f>Electricity!H7999</f>
        <v>0</v>
      </c>
      <c r="H7974" s="2">
        <f>Electricity!I7999</f>
        <v>0</v>
      </c>
      <c r="I7974" s="2">
        <f>Electricity!J7999</f>
        <v>0</v>
      </c>
    </row>
    <row r="7975" spans="2:9" x14ac:dyDescent="0.35">
      <c r="B7975" s="458" t="str">
        <f t="shared" si="125"/>
        <v>11/28/2019 05:00:00 PM</v>
      </c>
      <c r="C7975" s="458">
        <v>43797</v>
      </c>
      <c r="D7975" s="459">
        <v>0.70833333333333337</v>
      </c>
      <c r="E7975" s="2">
        <f>Electricity!F8000</f>
        <v>0</v>
      </c>
      <c r="F7975" s="2">
        <f>Electricity!G8000</f>
        <v>0</v>
      </c>
      <c r="G7975" s="2">
        <f>Electricity!H8000</f>
        <v>0</v>
      </c>
      <c r="H7975" s="2">
        <f>Electricity!I8000</f>
        <v>0</v>
      </c>
      <c r="I7975" s="2">
        <f>Electricity!J8000</f>
        <v>0</v>
      </c>
    </row>
    <row r="7976" spans="2:9" x14ac:dyDescent="0.35">
      <c r="B7976" s="458" t="str">
        <f t="shared" si="125"/>
        <v>11/28/2019 06:00:00 PM</v>
      </c>
      <c r="C7976" s="458">
        <v>43797</v>
      </c>
      <c r="D7976" s="459">
        <v>0.75000000000000011</v>
      </c>
      <c r="E7976" s="2">
        <f>Electricity!F8001</f>
        <v>0</v>
      </c>
      <c r="F7976" s="2">
        <f>Electricity!G8001</f>
        <v>0</v>
      </c>
      <c r="G7976" s="2">
        <f>Electricity!H8001</f>
        <v>0</v>
      </c>
      <c r="H7976" s="2">
        <f>Electricity!I8001</f>
        <v>0</v>
      </c>
      <c r="I7976" s="2">
        <f>Electricity!J8001</f>
        <v>0</v>
      </c>
    </row>
    <row r="7977" spans="2:9" x14ac:dyDescent="0.35">
      <c r="B7977" s="458" t="str">
        <f t="shared" si="125"/>
        <v>11/28/2019 07:00:00 PM</v>
      </c>
      <c r="C7977" s="458">
        <v>43797</v>
      </c>
      <c r="D7977" s="459">
        <v>0.79166666666666674</v>
      </c>
      <c r="E7977" s="2">
        <f>Electricity!F8002</f>
        <v>0</v>
      </c>
      <c r="F7977" s="2">
        <f>Electricity!G8002</f>
        <v>0</v>
      </c>
      <c r="G7977" s="2">
        <f>Electricity!H8002</f>
        <v>0</v>
      </c>
      <c r="H7977" s="2">
        <f>Electricity!I8002</f>
        <v>0</v>
      </c>
      <c r="I7977" s="2">
        <f>Electricity!J8002</f>
        <v>0</v>
      </c>
    </row>
    <row r="7978" spans="2:9" x14ac:dyDescent="0.35">
      <c r="B7978" s="458" t="str">
        <f t="shared" si="125"/>
        <v>11/28/2019 08:00:00 PM</v>
      </c>
      <c r="C7978" s="458">
        <v>43797</v>
      </c>
      <c r="D7978" s="459">
        <v>0.83333333333333337</v>
      </c>
      <c r="E7978" s="2">
        <f>Electricity!F8003</f>
        <v>0</v>
      </c>
      <c r="F7978" s="2">
        <f>Electricity!G8003</f>
        <v>0</v>
      </c>
      <c r="G7978" s="2">
        <f>Electricity!H8003</f>
        <v>0</v>
      </c>
      <c r="H7978" s="2">
        <f>Electricity!I8003</f>
        <v>0</v>
      </c>
      <c r="I7978" s="2">
        <f>Electricity!J8003</f>
        <v>0</v>
      </c>
    </row>
    <row r="7979" spans="2:9" x14ac:dyDescent="0.35">
      <c r="B7979" s="458" t="str">
        <f t="shared" si="125"/>
        <v>11/28/2019 09:00:00 PM</v>
      </c>
      <c r="C7979" s="458">
        <v>43797</v>
      </c>
      <c r="D7979" s="459">
        <v>0.87500000000000011</v>
      </c>
      <c r="E7979" s="2">
        <f>Electricity!F8004</f>
        <v>0</v>
      </c>
      <c r="F7979" s="2">
        <f>Electricity!G8004</f>
        <v>0</v>
      </c>
      <c r="G7979" s="2">
        <f>Electricity!H8004</f>
        <v>0</v>
      </c>
      <c r="H7979" s="2">
        <f>Electricity!I8004</f>
        <v>0</v>
      </c>
      <c r="I7979" s="2">
        <f>Electricity!J8004</f>
        <v>0</v>
      </c>
    </row>
    <row r="7980" spans="2:9" x14ac:dyDescent="0.35">
      <c r="B7980" s="458" t="str">
        <f t="shared" si="125"/>
        <v>11/28/2019 10:00:00 PM</v>
      </c>
      <c r="C7980" s="458">
        <v>43797</v>
      </c>
      <c r="D7980" s="459">
        <v>0.91666666666666674</v>
      </c>
      <c r="E7980" s="2">
        <f>Electricity!F8005</f>
        <v>0</v>
      </c>
      <c r="F7980" s="2">
        <f>Electricity!G8005</f>
        <v>0</v>
      </c>
      <c r="G7980" s="2">
        <f>Electricity!H8005</f>
        <v>0</v>
      </c>
      <c r="H7980" s="2">
        <f>Electricity!I8005</f>
        <v>0</v>
      </c>
      <c r="I7980" s="2">
        <f>Electricity!J8005</f>
        <v>0</v>
      </c>
    </row>
    <row r="7981" spans="2:9" x14ac:dyDescent="0.35">
      <c r="B7981" s="458" t="str">
        <f t="shared" si="125"/>
        <v>11/28/2019 11:00:00 PM</v>
      </c>
      <c r="C7981" s="458">
        <v>43797</v>
      </c>
      <c r="D7981" s="459">
        <v>0.95833333333333337</v>
      </c>
      <c r="E7981" s="2">
        <f>Electricity!F8006</f>
        <v>0</v>
      </c>
      <c r="F7981" s="2">
        <f>Electricity!G8006</f>
        <v>0</v>
      </c>
      <c r="G7981" s="2">
        <f>Electricity!H8006</f>
        <v>0</v>
      </c>
      <c r="H7981" s="2">
        <f>Electricity!I8006</f>
        <v>0</v>
      </c>
      <c r="I7981" s="2">
        <f>Electricity!J8006</f>
        <v>0</v>
      </c>
    </row>
    <row r="7982" spans="2:9" x14ac:dyDescent="0.35">
      <c r="B7982" s="458" t="str">
        <f t="shared" si="125"/>
        <v>11/29/2019 12:00:00 AM</v>
      </c>
      <c r="C7982" s="458">
        <v>43798</v>
      </c>
      <c r="D7982" s="459">
        <v>3.1225022567582528E-17</v>
      </c>
      <c r="E7982" s="2">
        <f>Electricity!F8007</f>
        <v>0</v>
      </c>
      <c r="F7982" s="2">
        <f>Electricity!G8007</f>
        <v>0</v>
      </c>
      <c r="G7982" s="2">
        <f>Electricity!H8007</f>
        <v>0</v>
      </c>
      <c r="H7982" s="2">
        <f>Electricity!I8007</f>
        <v>0</v>
      </c>
      <c r="I7982" s="2">
        <f>Electricity!J8007</f>
        <v>0</v>
      </c>
    </row>
    <row r="7983" spans="2:9" x14ac:dyDescent="0.35">
      <c r="B7983" s="458" t="str">
        <f t="shared" si="125"/>
        <v>11/29/2019 01:00:00 AM</v>
      </c>
      <c r="C7983" s="458">
        <v>43798</v>
      </c>
      <c r="D7983" s="459">
        <v>4.1666666666666699E-2</v>
      </c>
      <c r="E7983" s="2">
        <f>Electricity!F8008</f>
        <v>0</v>
      </c>
      <c r="F7983" s="2">
        <f>Electricity!G8008</f>
        <v>0</v>
      </c>
      <c r="G7983" s="2">
        <f>Electricity!H8008</f>
        <v>0</v>
      </c>
      <c r="H7983" s="2">
        <f>Electricity!I8008</f>
        <v>0</v>
      </c>
      <c r="I7983" s="2">
        <f>Electricity!J8008</f>
        <v>0</v>
      </c>
    </row>
    <row r="7984" spans="2:9" x14ac:dyDescent="0.35">
      <c r="B7984" s="458" t="str">
        <f t="shared" si="125"/>
        <v>11/29/2019 02:00:00 AM</v>
      </c>
      <c r="C7984" s="458">
        <v>43798</v>
      </c>
      <c r="D7984" s="459">
        <v>8.333333333333337E-2</v>
      </c>
      <c r="E7984" s="2">
        <f>Electricity!F8009</f>
        <v>0</v>
      </c>
      <c r="F7984" s="2">
        <f>Electricity!G8009</f>
        <v>0</v>
      </c>
      <c r="G7984" s="2">
        <f>Electricity!H8009</f>
        <v>0</v>
      </c>
      <c r="H7984" s="2">
        <f>Electricity!I8009</f>
        <v>0</v>
      </c>
      <c r="I7984" s="2">
        <f>Electricity!J8009</f>
        <v>0</v>
      </c>
    </row>
    <row r="7985" spans="2:9" x14ac:dyDescent="0.35">
      <c r="B7985" s="458" t="str">
        <f t="shared" si="125"/>
        <v>11/29/2019 03:00:00 AM</v>
      </c>
      <c r="C7985" s="458">
        <v>43798</v>
      </c>
      <c r="D7985" s="459">
        <v>0.12500000000000006</v>
      </c>
      <c r="E7985" s="2">
        <f>Electricity!F8010</f>
        <v>0</v>
      </c>
      <c r="F7985" s="2">
        <f>Electricity!G8010</f>
        <v>0</v>
      </c>
      <c r="G7985" s="2">
        <f>Electricity!H8010</f>
        <v>0</v>
      </c>
      <c r="H7985" s="2">
        <f>Electricity!I8010</f>
        <v>0</v>
      </c>
      <c r="I7985" s="2">
        <f>Electricity!J8010</f>
        <v>0</v>
      </c>
    </row>
    <row r="7986" spans="2:9" x14ac:dyDescent="0.35">
      <c r="B7986" s="458" t="str">
        <f t="shared" si="125"/>
        <v>11/29/2019 04:00:00 AM</v>
      </c>
      <c r="C7986" s="458">
        <v>43798</v>
      </c>
      <c r="D7986" s="459">
        <v>0.16666666666666669</v>
      </c>
      <c r="E7986" s="2">
        <f>Electricity!F8011</f>
        <v>0</v>
      </c>
      <c r="F7986" s="2">
        <f>Electricity!G8011</f>
        <v>0</v>
      </c>
      <c r="G7986" s="2">
        <f>Electricity!H8011</f>
        <v>0</v>
      </c>
      <c r="H7986" s="2">
        <f>Electricity!I8011</f>
        <v>0</v>
      </c>
      <c r="I7986" s="2">
        <f>Electricity!J8011</f>
        <v>0</v>
      </c>
    </row>
    <row r="7987" spans="2:9" x14ac:dyDescent="0.35">
      <c r="B7987" s="458" t="str">
        <f t="shared" si="125"/>
        <v>11/29/2019 05:00:00 AM</v>
      </c>
      <c r="C7987" s="458">
        <v>43798</v>
      </c>
      <c r="D7987" s="459">
        <v>0.20833333333333337</v>
      </c>
      <c r="E7987" s="2">
        <f>Electricity!F8012</f>
        <v>0</v>
      </c>
      <c r="F7987" s="2">
        <f>Electricity!G8012</f>
        <v>0</v>
      </c>
      <c r="G7987" s="2">
        <f>Electricity!H8012</f>
        <v>0</v>
      </c>
      <c r="H7987" s="2">
        <f>Electricity!I8012</f>
        <v>0</v>
      </c>
      <c r="I7987" s="2">
        <f>Electricity!J8012</f>
        <v>0</v>
      </c>
    </row>
    <row r="7988" spans="2:9" x14ac:dyDescent="0.35">
      <c r="B7988" s="458" t="str">
        <f t="shared" si="125"/>
        <v>11/29/2019 06:00:00 AM</v>
      </c>
      <c r="C7988" s="458">
        <v>43798</v>
      </c>
      <c r="D7988" s="459">
        <v>0.25</v>
      </c>
      <c r="E7988" s="2">
        <f>Electricity!F8013</f>
        <v>0</v>
      </c>
      <c r="F7988" s="2">
        <f>Electricity!G8013</f>
        <v>0</v>
      </c>
      <c r="G7988" s="2">
        <f>Electricity!H8013</f>
        <v>0</v>
      </c>
      <c r="H7988" s="2">
        <f>Electricity!I8013</f>
        <v>0</v>
      </c>
      <c r="I7988" s="2">
        <f>Electricity!J8013</f>
        <v>0</v>
      </c>
    </row>
    <row r="7989" spans="2:9" x14ac:dyDescent="0.35">
      <c r="B7989" s="458" t="str">
        <f t="shared" si="125"/>
        <v>11/29/2019 07:00:00 AM</v>
      </c>
      <c r="C7989" s="458">
        <v>43798</v>
      </c>
      <c r="D7989" s="459">
        <v>0.29166666666666669</v>
      </c>
      <c r="E7989" s="2">
        <f>Electricity!F8014</f>
        <v>0</v>
      </c>
      <c r="F7989" s="2">
        <f>Electricity!G8014</f>
        <v>0</v>
      </c>
      <c r="G7989" s="2">
        <f>Electricity!H8014</f>
        <v>0</v>
      </c>
      <c r="H7989" s="2">
        <f>Electricity!I8014</f>
        <v>0</v>
      </c>
      <c r="I7989" s="2">
        <f>Electricity!J8014</f>
        <v>0</v>
      </c>
    </row>
    <row r="7990" spans="2:9" x14ac:dyDescent="0.35">
      <c r="B7990" s="458" t="str">
        <f t="shared" si="125"/>
        <v>11/29/2019 08:00:00 AM</v>
      </c>
      <c r="C7990" s="458">
        <v>43798</v>
      </c>
      <c r="D7990" s="459">
        <v>0.33333333333333337</v>
      </c>
      <c r="E7990" s="2">
        <f>Electricity!F8015</f>
        <v>0</v>
      </c>
      <c r="F7990" s="2">
        <f>Electricity!G8015</f>
        <v>0</v>
      </c>
      <c r="G7990" s="2">
        <f>Electricity!H8015</f>
        <v>0</v>
      </c>
      <c r="H7990" s="2">
        <f>Electricity!I8015</f>
        <v>0</v>
      </c>
      <c r="I7990" s="2">
        <f>Electricity!J8015</f>
        <v>0</v>
      </c>
    </row>
    <row r="7991" spans="2:9" x14ac:dyDescent="0.35">
      <c r="B7991" s="458" t="str">
        <f t="shared" si="125"/>
        <v>11/29/2019 09:00:00 AM</v>
      </c>
      <c r="C7991" s="458">
        <v>43798</v>
      </c>
      <c r="D7991" s="459">
        <v>0.375</v>
      </c>
      <c r="E7991" s="2">
        <f>Electricity!F8016</f>
        <v>0</v>
      </c>
      <c r="F7991" s="2">
        <f>Electricity!G8016</f>
        <v>0</v>
      </c>
      <c r="G7991" s="2">
        <f>Electricity!H8016</f>
        <v>0</v>
      </c>
      <c r="H7991" s="2">
        <f>Electricity!I8016</f>
        <v>0</v>
      </c>
      <c r="I7991" s="2">
        <f>Electricity!J8016</f>
        <v>0</v>
      </c>
    </row>
    <row r="7992" spans="2:9" x14ac:dyDescent="0.35">
      <c r="B7992" s="458" t="str">
        <f t="shared" si="125"/>
        <v>11/29/2019 10:00:00 AM</v>
      </c>
      <c r="C7992" s="458">
        <v>43798</v>
      </c>
      <c r="D7992" s="459">
        <v>0.41666666666666669</v>
      </c>
      <c r="E7992" s="2">
        <f>Electricity!F8017</f>
        <v>0</v>
      </c>
      <c r="F7992" s="2">
        <f>Electricity!G8017</f>
        <v>0</v>
      </c>
      <c r="G7992" s="2">
        <f>Electricity!H8017</f>
        <v>0</v>
      </c>
      <c r="H7992" s="2">
        <f>Electricity!I8017</f>
        <v>0</v>
      </c>
      <c r="I7992" s="2">
        <f>Electricity!J8017</f>
        <v>0</v>
      </c>
    </row>
    <row r="7993" spans="2:9" x14ac:dyDescent="0.35">
      <c r="B7993" s="458" t="str">
        <f t="shared" si="125"/>
        <v>11/29/2019 11:00:00 AM</v>
      </c>
      <c r="C7993" s="458">
        <v>43798</v>
      </c>
      <c r="D7993" s="459">
        <v>0.45833333333333337</v>
      </c>
      <c r="E7993" s="2">
        <f>Electricity!F8018</f>
        <v>0</v>
      </c>
      <c r="F7993" s="2">
        <f>Electricity!G8018</f>
        <v>0</v>
      </c>
      <c r="G7993" s="2">
        <f>Electricity!H8018</f>
        <v>0</v>
      </c>
      <c r="H7993" s="2">
        <f>Electricity!I8018</f>
        <v>0</v>
      </c>
      <c r="I7993" s="2">
        <f>Electricity!J8018</f>
        <v>0</v>
      </c>
    </row>
    <row r="7994" spans="2:9" x14ac:dyDescent="0.35">
      <c r="B7994" s="458" t="str">
        <f t="shared" si="125"/>
        <v>11/29/2019 12:00:00 PM</v>
      </c>
      <c r="C7994" s="458">
        <v>43798</v>
      </c>
      <c r="D7994" s="459">
        <v>0.50000000000000011</v>
      </c>
      <c r="E7994" s="2">
        <f>Electricity!F8019</f>
        <v>0</v>
      </c>
      <c r="F7994" s="2">
        <f>Electricity!G8019</f>
        <v>0</v>
      </c>
      <c r="G7994" s="2">
        <f>Electricity!H8019</f>
        <v>0</v>
      </c>
      <c r="H7994" s="2">
        <f>Electricity!I8019</f>
        <v>0</v>
      </c>
      <c r="I7994" s="2">
        <f>Electricity!J8019</f>
        <v>0</v>
      </c>
    </row>
    <row r="7995" spans="2:9" x14ac:dyDescent="0.35">
      <c r="B7995" s="458" t="str">
        <f t="shared" si="125"/>
        <v>11/29/2019 01:00:00 PM</v>
      </c>
      <c r="C7995" s="458">
        <v>43798</v>
      </c>
      <c r="D7995" s="459">
        <v>0.54166666666666674</v>
      </c>
      <c r="E7995" s="2">
        <f>Electricity!F8020</f>
        <v>0</v>
      </c>
      <c r="F7995" s="2">
        <f>Electricity!G8020</f>
        <v>0</v>
      </c>
      <c r="G7995" s="2">
        <f>Electricity!H8020</f>
        <v>0</v>
      </c>
      <c r="H7995" s="2">
        <f>Electricity!I8020</f>
        <v>0</v>
      </c>
      <c r="I7995" s="2">
        <f>Electricity!J8020</f>
        <v>0</v>
      </c>
    </row>
    <row r="7996" spans="2:9" x14ac:dyDescent="0.35">
      <c r="B7996" s="458" t="str">
        <f t="shared" si="125"/>
        <v>11/29/2019 02:00:00 PM</v>
      </c>
      <c r="C7996" s="458">
        <v>43798</v>
      </c>
      <c r="D7996" s="459">
        <v>0.58333333333333337</v>
      </c>
      <c r="E7996" s="2">
        <f>Electricity!F8021</f>
        <v>0</v>
      </c>
      <c r="F7996" s="2">
        <f>Electricity!G8021</f>
        <v>0</v>
      </c>
      <c r="G7996" s="2">
        <f>Electricity!H8021</f>
        <v>0</v>
      </c>
      <c r="H7996" s="2">
        <f>Electricity!I8021</f>
        <v>0</v>
      </c>
      <c r="I7996" s="2">
        <f>Electricity!J8021</f>
        <v>0</v>
      </c>
    </row>
    <row r="7997" spans="2:9" x14ac:dyDescent="0.35">
      <c r="B7997" s="458" t="str">
        <f t="shared" si="125"/>
        <v>11/29/2019 03:00:00 PM</v>
      </c>
      <c r="C7997" s="458">
        <v>43798</v>
      </c>
      <c r="D7997" s="459">
        <v>0.62500000000000011</v>
      </c>
      <c r="E7997" s="2">
        <f>Electricity!F8022</f>
        <v>0</v>
      </c>
      <c r="F7997" s="2">
        <f>Electricity!G8022</f>
        <v>0</v>
      </c>
      <c r="G7997" s="2">
        <f>Electricity!H8022</f>
        <v>0</v>
      </c>
      <c r="H7997" s="2">
        <f>Electricity!I8022</f>
        <v>0</v>
      </c>
      <c r="I7997" s="2">
        <f>Electricity!J8022</f>
        <v>0</v>
      </c>
    </row>
    <row r="7998" spans="2:9" x14ac:dyDescent="0.35">
      <c r="B7998" s="458" t="str">
        <f t="shared" si="125"/>
        <v>11/29/2019 04:00:00 PM</v>
      </c>
      <c r="C7998" s="458">
        <v>43798</v>
      </c>
      <c r="D7998" s="459">
        <v>0.66666666666666674</v>
      </c>
      <c r="E7998" s="2">
        <f>Electricity!F8023</f>
        <v>0</v>
      </c>
      <c r="F7998" s="2">
        <f>Electricity!G8023</f>
        <v>0</v>
      </c>
      <c r="G7998" s="2">
        <f>Electricity!H8023</f>
        <v>0</v>
      </c>
      <c r="H7998" s="2">
        <f>Electricity!I8023</f>
        <v>0</v>
      </c>
      <c r="I7998" s="2">
        <f>Electricity!J8023</f>
        <v>0</v>
      </c>
    </row>
    <row r="7999" spans="2:9" x14ac:dyDescent="0.35">
      <c r="B7999" s="458" t="str">
        <f t="shared" si="125"/>
        <v>11/29/2019 05:00:00 PM</v>
      </c>
      <c r="C7999" s="458">
        <v>43798</v>
      </c>
      <c r="D7999" s="459">
        <v>0.70833333333333337</v>
      </c>
      <c r="E7999" s="2">
        <f>Electricity!F8024</f>
        <v>0</v>
      </c>
      <c r="F7999" s="2">
        <f>Electricity!G8024</f>
        <v>0</v>
      </c>
      <c r="G7999" s="2">
        <f>Electricity!H8024</f>
        <v>0</v>
      </c>
      <c r="H7999" s="2">
        <f>Electricity!I8024</f>
        <v>0</v>
      </c>
      <c r="I7999" s="2">
        <f>Electricity!J8024</f>
        <v>0</v>
      </c>
    </row>
    <row r="8000" spans="2:9" x14ac:dyDescent="0.35">
      <c r="B8000" s="458" t="str">
        <f t="shared" si="125"/>
        <v>11/29/2019 06:00:00 PM</v>
      </c>
      <c r="C8000" s="458">
        <v>43798</v>
      </c>
      <c r="D8000" s="459">
        <v>0.75000000000000011</v>
      </c>
      <c r="E8000" s="2">
        <f>Electricity!F8025</f>
        <v>0</v>
      </c>
      <c r="F8000" s="2">
        <f>Electricity!G8025</f>
        <v>0</v>
      </c>
      <c r="G8000" s="2">
        <f>Electricity!H8025</f>
        <v>0</v>
      </c>
      <c r="H8000" s="2">
        <f>Electricity!I8025</f>
        <v>0</v>
      </c>
      <c r="I8000" s="2">
        <f>Electricity!J8025</f>
        <v>0</v>
      </c>
    </row>
    <row r="8001" spans="2:9" x14ac:dyDescent="0.35">
      <c r="B8001" s="458" t="str">
        <f t="shared" si="125"/>
        <v>11/29/2019 07:00:00 PM</v>
      </c>
      <c r="C8001" s="458">
        <v>43798</v>
      </c>
      <c r="D8001" s="459">
        <v>0.79166666666666674</v>
      </c>
      <c r="E8001" s="2">
        <f>Electricity!F8026</f>
        <v>0</v>
      </c>
      <c r="F8001" s="2">
        <f>Electricity!G8026</f>
        <v>0</v>
      </c>
      <c r="G8001" s="2">
        <f>Electricity!H8026</f>
        <v>0</v>
      </c>
      <c r="H8001" s="2">
        <f>Electricity!I8026</f>
        <v>0</v>
      </c>
      <c r="I8001" s="2">
        <f>Electricity!J8026</f>
        <v>0</v>
      </c>
    </row>
    <row r="8002" spans="2:9" x14ac:dyDescent="0.35">
      <c r="B8002" s="458" t="str">
        <f t="shared" si="125"/>
        <v>11/29/2019 08:00:00 PM</v>
      </c>
      <c r="C8002" s="458">
        <v>43798</v>
      </c>
      <c r="D8002" s="459">
        <v>0.83333333333333337</v>
      </c>
      <c r="E8002" s="2">
        <f>Electricity!F8027</f>
        <v>0</v>
      </c>
      <c r="F8002" s="2">
        <f>Electricity!G8027</f>
        <v>0</v>
      </c>
      <c r="G8002" s="2">
        <f>Electricity!H8027</f>
        <v>0</v>
      </c>
      <c r="H8002" s="2">
        <f>Electricity!I8027</f>
        <v>0</v>
      </c>
      <c r="I8002" s="2">
        <f>Electricity!J8027</f>
        <v>0</v>
      </c>
    </row>
    <row r="8003" spans="2:9" x14ac:dyDescent="0.35">
      <c r="B8003" s="458" t="str">
        <f t="shared" si="125"/>
        <v>11/29/2019 09:00:00 PM</v>
      </c>
      <c r="C8003" s="458">
        <v>43798</v>
      </c>
      <c r="D8003" s="459">
        <v>0.87500000000000011</v>
      </c>
      <c r="E8003" s="2">
        <f>Electricity!F8028</f>
        <v>0</v>
      </c>
      <c r="F8003" s="2">
        <f>Electricity!G8028</f>
        <v>0</v>
      </c>
      <c r="G8003" s="2">
        <f>Electricity!H8028</f>
        <v>0</v>
      </c>
      <c r="H8003" s="2">
        <f>Electricity!I8028</f>
        <v>0</v>
      </c>
      <c r="I8003" s="2">
        <f>Electricity!J8028</f>
        <v>0</v>
      </c>
    </row>
    <row r="8004" spans="2:9" x14ac:dyDescent="0.35">
      <c r="B8004" s="458" t="str">
        <f t="shared" si="125"/>
        <v>11/29/2019 10:00:00 PM</v>
      </c>
      <c r="C8004" s="458">
        <v>43798</v>
      </c>
      <c r="D8004" s="459">
        <v>0.91666666666666674</v>
      </c>
      <c r="E8004" s="2">
        <f>Electricity!F8029</f>
        <v>0</v>
      </c>
      <c r="F8004" s="2">
        <f>Electricity!G8029</f>
        <v>0</v>
      </c>
      <c r="G8004" s="2">
        <f>Electricity!H8029</f>
        <v>0</v>
      </c>
      <c r="H8004" s="2">
        <f>Electricity!I8029</f>
        <v>0</v>
      </c>
      <c r="I8004" s="2">
        <f>Electricity!J8029</f>
        <v>0</v>
      </c>
    </row>
    <row r="8005" spans="2:9" x14ac:dyDescent="0.35">
      <c r="B8005" s="458" t="str">
        <f t="shared" si="125"/>
        <v>11/29/2019 11:00:00 PM</v>
      </c>
      <c r="C8005" s="458">
        <v>43798</v>
      </c>
      <c r="D8005" s="459">
        <v>0.95833333333333337</v>
      </c>
      <c r="E8005" s="2">
        <f>Electricity!F8030</f>
        <v>0</v>
      </c>
      <c r="F8005" s="2">
        <f>Electricity!G8030</f>
        <v>0</v>
      </c>
      <c r="G8005" s="2">
        <f>Electricity!H8030</f>
        <v>0</v>
      </c>
      <c r="H8005" s="2">
        <f>Electricity!I8030</f>
        <v>0</v>
      </c>
      <c r="I8005" s="2">
        <f>Electricity!J8030</f>
        <v>0</v>
      </c>
    </row>
    <row r="8006" spans="2:9" x14ac:dyDescent="0.35">
      <c r="B8006" s="458" t="str">
        <f t="shared" si="125"/>
        <v>11/30/2019 12:00:00 AM</v>
      </c>
      <c r="C8006" s="458">
        <v>43799</v>
      </c>
      <c r="D8006" s="459">
        <v>3.1225022567582528E-17</v>
      </c>
      <c r="E8006" s="2">
        <f>Electricity!F8031</f>
        <v>0</v>
      </c>
      <c r="F8006" s="2">
        <f>Electricity!G8031</f>
        <v>0</v>
      </c>
      <c r="G8006" s="2">
        <f>Electricity!H8031</f>
        <v>0</v>
      </c>
      <c r="H8006" s="2">
        <f>Electricity!I8031</f>
        <v>0</v>
      </c>
      <c r="I8006" s="2">
        <f>Electricity!J8031</f>
        <v>0</v>
      </c>
    </row>
    <row r="8007" spans="2:9" x14ac:dyDescent="0.35">
      <c r="B8007" s="458" t="str">
        <f t="shared" si="125"/>
        <v>11/30/2019 01:00:00 AM</v>
      </c>
      <c r="C8007" s="458">
        <v>43799</v>
      </c>
      <c r="D8007" s="459">
        <v>4.1666666666666699E-2</v>
      </c>
      <c r="E8007" s="2">
        <f>Electricity!F8032</f>
        <v>0</v>
      </c>
      <c r="F8007" s="2">
        <f>Electricity!G8032</f>
        <v>0</v>
      </c>
      <c r="G8007" s="2">
        <f>Electricity!H8032</f>
        <v>0</v>
      </c>
      <c r="H8007" s="2">
        <f>Electricity!I8032</f>
        <v>0</v>
      </c>
      <c r="I8007" s="2">
        <f>Electricity!J8032</f>
        <v>0</v>
      </c>
    </row>
    <row r="8008" spans="2:9" x14ac:dyDescent="0.35">
      <c r="B8008" s="458" t="str">
        <f t="shared" si="125"/>
        <v>11/30/2019 02:00:00 AM</v>
      </c>
      <c r="C8008" s="458">
        <v>43799</v>
      </c>
      <c r="D8008" s="459">
        <v>8.333333333333337E-2</v>
      </c>
      <c r="E8008" s="2">
        <f>Electricity!F8033</f>
        <v>0</v>
      </c>
      <c r="F8008" s="2">
        <f>Electricity!G8033</f>
        <v>0</v>
      </c>
      <c r="G8008" s="2">
        <f>Electricity!H8033</f>
        <v>0</v>
      </c>
      <c r="H8008" s="2">
        <f>Electricity!I8033</f>
        <v>0</v>
      </c>
      <c r="I8008" s="2">
        <f>Electricity!J8033</f>
        <v>0</v>
      </c>
    </row>
    <row r="8009" spans="2:9" x14ac:dyDescent="0.35">
      <c r="B8009" s="458" t="str">
        <f t="shared" si="125"/>
        <v>11/30/2019 03:00:00 AM</v>
      </c>
      <c r="C8009" s="458">
        <v>43799</v>
      </c>
      <c r="D8009" s="459">
        <v>0.12500000000000006</v>
      </c>
      <c r="E8009" s="2">
        <f>Electricity!F8034</f>
        <v>0</v>
      </c>
      <c r="F8009" s="2">
        <f>Electricity!G8034</f>
        <v>0</v>
      </c>
      <c r="G8009" s="2">
        <f>Electricity!H8034</f>
        <v>0</v>
      </c>
      <c r="H8009" s="2">
        <f>Electricity!I8034</f>
        <v>0</v>
      </c>
      <c r="I8009" s="2">
        <f>Electricity!J8034</f>
        <v>0</v>
      </c>
    </row>
    <row r="8010" spans="2:9" x14ac:dyDescent="0.35">
      <c r="B8010" s="458" t="str">
        <f t="shared" si="125"/>
        <v>11/30/2019 04:00:00 AM</v>
      </c>
      <c r="C8010" s="458">
        <v>43799</v>
      </c>
      <c r="D8010" s="459">
        <v>0.16666666666666669</v>
      </c>
      <c r="E8010" s="2">
        <f>Electricity!F8035</f>
        <v>0</v>
      </c>
      <c r="F8010" s="2">
        <f>Electricity!G8035</f>
        <v>0</v>
      </c>
      <c r="G8010" s="2">
        <f>Electricity!H8035</f>
        <v>0</v>
      </c>
      <c r="H8010" s="2">
        <f>Electricity!I8035</f>
        <v>0</v>
      </c>
      <c r="I8010" s="2">
        <f>Electricity!J8035</f>
        <v>0</v>
      </c>
    </row>
    <row r="8011" spans="2:9" x14ac:dyDescent="0.35">
      <c r="B8011" s="458" t="str">
        <f t="shared" si="125"/>
        <v>11/30/2019 05:00:00 AM</v>
      </c>
      <c r="C8011" s="458">
        <v>43799</v>
      </c>
      <c r="D8011" s="459">
        <v>0.20833333333333337</v>
      </c>
      <c r="E8011" s="2">
        <f>Electricity!F8036</f>
        <v>0</v>
      </c>
      <c r="F8011" s="2">
        <f>Electricity!G8036</f>
        <v>0</v>
      </c>
      <c r="G8011" s="2">
        <f>Electricity!H8036</f>
        <v>0</v>
      </c>
      <c r="H8011" s="2">
        <f>Electricity!I8036</f>
        <v>0</v>
      </c>
      <c r="I8011" s="2">
        <f>Electricity!J8036</f>
        <v>0</v>
      </c>
    </row>
    <row r="8012" spans="2:9" x14ac:dyDescent="0.35">
      <c r="B8012" s="458" t="str">
        <f t="shared" si="125"/>
        <v>11/30/2019 06:00:00 AM</v>
      </c>
      <c r="C8012" s="458">
        <v>43799</v>
      </c>
      <c r="D8012" s="459">
        <v>0.25</v>
      </c>
      <c r="E8012" s="2">
        <f>Electricity!F8037</f>
        <v>0</v>
      </c>
      <c r="F8012" s="2">
        <f>Electricity!G8037</f>
        <v>0</v>
      </c>
      <c r="G8012" s="2">
        <f>Electricity!H8037</f>
        <v>0</v>
      </c>
      <c r="H8012" s="2">
        <f>Electricity!I8037</f>
        <v>0</v>
      </c>
      <c r="I8012" s="2">
        <f>Electricity!J8037</f>
        <v>0</v>
      </c>
    </row>
    <row r="8013" spans="2:9" x14ac:dyDescent="0.35">
      <c r="B8013" s="458" t="str">
        <f t="shared" si="125"/>
        <v>11/30/2019 07:00:00 AM</v>
      </c>
      <c r="C8013" s="458">
        <v>43799</v>
      </c>
      <c r="D8013" s="459">
        <v>0.29166666666666669</v>
      </c>
      <c r="E8013" s="2">
        <f>Electricity!F8038</f>
        <v>0</v>
      </c>
      <c r="F8013" s="2">
        <f>Electricity!G8038</f>
        <v>0</v>
      </c>
      <c r="G8013" s="2">
        <f>Electricity!H8038</f>
        <v>0</v>
      </c>
      <c r="H8013" s="2">
        <f>Electricity!I8038</f>
        <v>0</v>
      </c>
      <c r="I8013" s="2">
        <f>Electricity!J8038</f>
        <v>0</v>
      </c>
    </row>
    <row r="8014" spans="2:9" x14ac:dyDescent="0.35">
      <c r="B8014" s="458" t="str">
        <f t="shared" si="125"/>
        <v>11/30/2019 08:00:00 AM</v>
      </c>
      <c r="C8014" s="458">
        <v>43799</v>
      </c>
      <c r="D8014" s="459">
        <v>0.33333333333333337</v>
      </c>
      <c r="E8014" s="2">
        <f>Electricity!F8039</f>
        <v>0</v>
      </c>
      <c r="F8014" s="2">
        <f>Electricity!G8039</f>
        <v>0</v>
      </c>
      <c r="G8014" s="2">
        <f>Electricity!H8039</f>
        <v>0</v>
      </c>
      <c r="H8014" s="2">
        <f>Electricity!I8039</f>
        <v>0</v>
      </c>
      <c r="I8014" s="2">
        <f>Electricity!J8039</f>
        <v>0</v>
      </c>
    </row>
    <row r="8015" spans="2:9" x14ac:dyDescent="0.35">
      <c r="B8015" s="458" t="str">
        <f t="shared" ref="B8015:B8078" si="126">CONCATENATE(TEXT(C8015,"mm/dd/yyyy")," ",TEXT(D8015,"hh:mm:ss AM/PM"))</f>
        <v>11/30/2019 09:00:00 AM</v>
      </c>
      <c r="C8015" s="458">
        <v>43799</v>
      </c>
      <c r="D8015" s="459">
        <v>0.375</v>
      </c>
      <c r="E8015" s="2">
        <f>Electricity!F8040</f>
        <v>0</v>
      </c>
      <c r="F8015" s="2">
        <f>Electricity!G8040</f>
        <v>0</v>
      </c>
      <c r="G8015" s="2">
        <f>Electricity!H8040</f>
        <v>0</v>
      </c>
      <c r="H8015" s="2">
        <f>Electricity!I8040</f>
        <v>0</v>
      </c>
      <c r="I8015" s="2">
        <f>Electricity!J8040</f>
        <v>0</v>
      </c>
    </row>
    <row r="8016" spans="2:9" x14ac:dyDescent="0.35">
      <c r="B8016" s="458" t="str">
        <f t="shared" si="126"/>
        <v>11/30/2019 10:00:00 AM</v>
      </c>
      <c r="C8016" s="458">
        <v>43799</v>
      </c>
      <c r="D8016" s="459">
        <v>0.41666666666666669</v>
      </c>
      <c r="E8016" s="2">
        <f>Electricity!F8041</f>
        <v>0</v>
      </c>
      <c r="F8016" s="2">
        <f>Electricity!G8041</f>
        <v>0</v>
      </c>
      <c r="G8016" s="2">
        <f>Electricity!H8041</f>
        <v>0</v>
      </c>
      <c r="H8016" s="2">
        <f>Electricity!I8041</f>
        <v>0</v>
      </c>
      <c r="I8016" s="2">
        <f>Electricity!J8041</f>
        <v>0</v>
      </c>
    </row>
    <row r="8017" spans="2:9" x14ac:dyDescent="0.35">
      <c r="B8017" s="458" t="str">
        <f t="shared" si="126"/>
        <v>11/30/2019 11:00:00 AM</v>
      </c>
      <c r="C8017" s="458">
        <v>43799</v>
      </c>
      <c r="D8017" s="459">
        <v>0.45833333333333337</v>
      </c>
      <c r="E8017" s="2">
        <f>Electricity!F8042</f>
        <v>0</v>
      </c>
      <c r="F8017" s="2">
        <f>Electricity!G8042</f>
        <v>0</v>
      </c>
      <c r="G8017" s="2">
        <f>Electricity!H8042</f>
        <v>0</v>
      </c>
      <c r="H8017" s="2">
        <f>Electricity!I8042</f>
        <v>0</v>
      </c>
      <c r="I8017" s="2">
        <f>Electricity!J8042</f>
        <v>0</v>
      </c>
    </row>
    <row r="8018" spans="2:9" x14ac:dyDescent="0.35">
      <c r="B8018" s="458" t="str">
        <f t="shared" si="126"/>
        <v>11/30/2019 12:00:00 PM</v>
      </c>
      <c r="C8018" s="458">
        <v>43799</v>
      </c>
      <c r="D8018" s="459">
        <v>0.50000000000000011</v>
      </c>
      <c r="E8018" s="2">
        <f>Electricity!F8043</f>
        <v>0</v>
      </c>
      <c r="F8018" s="2">
        <f>Electricity!G8043</f>
        <v>0</v>
      </c>
      <c r="G8018" s="2">
        <f>Electricity!H8043</f>
        <v>0</v>
      </c>
      <c r="H8018" s="2">
        <f>Electricity!I8043</f>
        <v>0</v>
      </c>
      <c r="I8018" s="2">
        <f>Electricity!J8043</f>
        <v>0</v>
      </c>
    </row>
    <row r="8019" spans="2:9" x14ac:dyDescent="0.35">
      <c r="B8019" s="458" t="str">
        <f t="shared" si="126"/>
        <v>11/30/2019 01:00:00 PM</v>
      </c>
      <c r="C8019" s="458">
        <v>43799</v>
      </c>
      <c r="D8019" s="459">
        <v>0.54166666666666674</v>
      </c>
      <c r="E8019" s="2">
        <f>Electricity!F8044</f>
        <v>0</v>
      </c>
      <c r="F8019" s="2">
        <f>Electricity!G8044</f>
        <v>0</v>
      </c>
      <c r="G8019" s="2">
        <f>Electricity!H8044</f>
        <v>0</v>
      </c>
      <c r="H8019" s="2">
        <f>Electricity!I8044</f>
        <v>0</v>
      </c>
      <c r="I8019" s="2">
        <f>Electricity!J8044</f>
        <v>0</v>
      </c>
    </row>
    <row r="8020" spans="2:9" x14ac:dyDescent="0.35">
      <c r="B8020" s="458" t="str">
        <f t="shared" si="126"/>
        <v>11/30/2019 02:00:00 PM</v>
      </c>
      <c r="C8020" s="458">
        <v>43799</v>
      </c>
      <c r="D8020" s="459">
        <v>0.58333333333333337</v>
      </c>
      <c r="E8020" s="2">
        <f>Electricity!F8045</f>
        <v>0</v>
      </c>
      <c r="F8020" s="2">
        <f>Electricity!G8045</f>
        <v>0</v>
      </c>
      <c r="G8020" s="2">
        <f>Electricity!H8045</f>
        <v>0</v>
      </c>
      <c r="H8020" s="2">
        <f>Electricity!I8045</f>
        <v>0</v>
      </c>
      <c r="I8020" s="2">
        <f>Electricity!J8045</f>
        <v>0</v>
      </c>
    </row>
    <row r="8021" spans="2:9" x14ac:dyDescent="0.35">
      <c r="B8021" s="458" t="str">
        <f t="shared" si="126"/>
        <v>11/30/2019 03:00:00 PM</v>
      </c>
      <c r="C8021" s="458">
        <v>43799</v>
      </c>
      <c r="D8021" s="459">
        <v>0.62500000000000011</v>
      </c>
      <c r="E8021" s="2">
        <f>Electricity!F8046</f>
        <v>0</v>
      </c>
      <c r="F8021" s="2">
        <f>Electricity!G8046</f>
        <v>0</v>
      </c>
      <c r="G8021" s="2">
        <f>Electricity!H8046</f>
        <v>0</v>
      </c>
      <c r="H8021" s="2">
        <f>Electricity!I8046</f>
        <v>0</v>
      </c>
      <c r="I8021" s="2">
        <f>Electricity!J8046</f>
        <v>0</v>
      </c>
    </row>
    <row r="8022" spans="2:9" x14ac:dyDescent="0.35">
      <c r="B8022" s="458" t="str">
        <f t="shared" si="126"/>
        <v>11/30/2019 04:00:00 PM</v>
      </c>
      <c r="C8022" s="458">
        <v>43799</v>
      </c>
      <c r="D8022" s="459">
        <v>0.66666666666666674</v>
      </c>
      <c r="E8022" s="2">
        <f>Electricity!F8047</f>
        <v>0</v>
      </c>
      <c r="F8022" s="2">
        <f>Electricity!G8047</f>
        <v>0</v>
      </c>
      <c r="G8022" s="2">
        <f>Electricity!H8047</f>
        <v>0</v>
      </c>
      <c r="H8022" s="2">
        <f>Electricity!I8047</f>
        <v>0</v>
      </c>
      <c r="I8022" s="2">
        <f>Electricity!J8047</f>
        <v>0</v>
      </c>
    </row>
    <row r="8023" spans="2:9" x14ac:dyDescent="0.35">
      <c r="B8023" s="458" t="str">
        <f t="shared" si="126"/>
        <v>11/30/2019 05:00:00 PM</v>
      </c>
      <c r="C8023" s="458">
        <v>43799</v>
      </c>
      <c r="D8023" s="459">
        <v>0.70833333333333337</v>
      </c>
      <c r="E8023" s="2">
        <f>Electricity!F8048</f>
        <v>0</v>
      </c>
      <c r="F8023" s="2">
        <f>Electricity!G8048</f>
        <v>0</v>
      </c>
      <c r="G8023" s="2">
        <f>Electricity!H8048</f>
        <v>0</v>
      </c>
      <c r="H8023" s="2">
        <f>Electricity!I8048</f>
        <v>0</v>
      </c>
      <c r="I8023" s="2">
        <f>Electricity!J8048</f>
        <v>0</v>
      </c>
    </row>
    <row r="8024" spans="2:9" x14ac:dyDescent="0.35">
      <c r="B8024" s="458" t="str">
        <f t="shared" si="126"/>
        <v>11/30/2019 06:00:00 PM</v>
      </c>
      <c r="C8024" s="458">
        <v>43799</v>
      </c>
      <c r="D8024" s="459">
        <v>0.75000000000000011</v>
      </c>
      <c r="E8024" s="2">
        <f>Electricity!F8049</f>
        <v>0</v>
      </c>
      <c r="F8024" s="2">
        <f>Electricity!G8049</f>
        <v>0</v>
      </c>
      <c r="G8024" s="2">
        <f>Electricity!H8049</f>
        <v>0</v>
      </c>
      <c r="H8024" s="2">
        <f>Electricity!I8049</f>
        <v>0</v>
      </c>
      <c r="I8024" s="2">
        <f>Electricity!J8049</f>
        <v>0</v>
      </c>
    </row>
    <row r="8025" spans="2:9" x14ac:dyDescent="0.35">
      <c r="B8025" s="458" t="str">
        <f t="shared" si="126"/>
        <v>11/30/2019 07:00:00 PM</v>
      </c>
      <c r="C8025" s="458">
        <v>43799</v>
      </c>
      <c r="D8025" s="459">
        <v>0.79166666666666674</v>
      </c>
      <c r="E8025" s="2">
        <f>Electricity!F8050</f>
        <v>0</v>
      </c>
      <c r="F8025" s="2">
        <f>Electricity!G8050</f>
        <v>0</v>
      </c>
      <c r="G8025" s="2">
        <f>Electricity!H8050</f>
        <v>0</v>
      </c>
      <c r="H8025" s="2">
        <f>Electricity!I8050</f>
        <v>0</v>
      </c>
      <c r="I8025" s="2">
        <f>Electricity!J8050</f>
        <v>0</v>
      </c>
    </row>
    <row r="8026" spans="2:9" x14ac:dyDescent="0.35">
      <c r="B8026" s="458" t="str">
        <f t="shared" si="126"/>
        <v>11/30/2019 08:00:00 PM</v>
      </c>
      <c r="C8026" s="458">
        <v>43799</v>
      </c>
      <c r="D8026" s="459">
        <v>0.83333333333333337</v>
      </c>
      <c r="E8026" s="2">
        <f>Electricity!F8051</f>
        <v>0</v>
      </c>
      <c r="F8026" s="2">
        <f>Electricity!G8051</f>
        <v>0</v>
      </c>
      <c r="G8026" s="2">
        <f>Electricity!H8051</f>
        <v>0</v>
      </c>
      <c r="H8026" s="2">
        <f>Electricity!I8051</f>
        <v>0</v>
      </c>
      <c r="I8026" s="2">
        <f>Electricity!J8051</f>
        <v>0</v>
      </c>
    </row>
    <row r="8027" spans="2:9" x14ac:dyDescent="0.35">
      <c r="B8027" s="458" t="str">
        <f t="shared" si="126"/>
        <v>11/30/2019 09:00:00 PM</v>
      </c>
      <c r="C8027" s="458">
        <v>43799</v>
      </c>
      <c r="D8027" s="459">
        <v>0.87500000000000011</v>
      </c>
      <c r="E8027" s="2">
        <f>Electricity!F8052</f>
        <v>0</v>
      </c>
      <c r="F8027" s="2">
        <f>Electricity!G8052</f>
        <v>0</v>
      </c>
      <c r="G8027" s="2">
        <f>Electricity!H8052</f>
        <v>0</v>
      </c>
      <c r="H8027" s="2">
        <f>Electricity!I8052</f>
        <v>0</v>
      </c>
      <c r="I8027" s="2">
        <f>Electricity!J8052</f>
        <v>0</v>
      </c>
    </row>
    <row r="8028" spans="2:9" x14ac:dyDescent="0.35">
      <c r="B8028" s="458" t="str">
        <f t="shared" si="126"/>
        <v>11/30/2019 10:00:00 PM</v>
      </c>
      <c r="C8028" s="458">
        <v>43799</v>
      </c>
      <c r="D8028" s="459">
        <v>0.91666666666666674</v>
      </c>
      <c r="E8028" s="2">
        <f>Electricity!F8053</f>
        <v>0</v>
      </c>
      <c r="F8028" s="2">
        <f>Electricity!G8053</f>
        <v>0</v>
      </c>
      <c r="G8028" s="2">
        <f>Electricity!H8053</f>
        <v>0</v>
      </c>
      <c r="H8028" s="2">
        <f>Electricity!I8053</f>
        <v>0</v>
      </c>
      <c r="I8028" s="2">
        <f>Electricity!J8053</f>
        <v>0</v>
      </c>
    </row>
    <row r="8029" spans="2:9" x14ac:dyDescent="0.35">
      <c r="B8029" s="458" t="str">
        <f t="shared" si="126"/>
        <v>11/30/2019 11:00:00 PM</v>
      </c>
      <c r="C8029" s="458">
        <v>43799</v>
      </c>
      <c r="D8029" s="459">
        <v>0.95833333333333337</v>
      </c>
      <c r="E8029" s="2">
        <f>Electricity!F8054</f>
        <v>0</v>
      </c>
      <c r="F8029" s="2">
        <f>Electricity!G8054</f>
        <v>0</v>
      </c>
      <c r="G8029" s="2">
        <f>Electricity!H8054</f>
        <v>0</v>
      </c>
      <c r="H8029" s="2">
        <f>Electricity!I8054</f>
        <v>0</v>
      </c>
      <c r="I8029" s="2">
        <f>Electricity!J8054</f>
        <v>0</v>
      </c>
    </row>
    <row r="8030" spans="2:9" x14ac:dyDescent="0.35">
      <c r="B8030" s="458" t="str">
        <f t="shared" si="126"/>
        <v>12/01/2019 12:00:00 AM</v>
      </c>
      <c r="C8030" s="458">
        <v>43800</v>
      </c>
      <c r="D8030" s="459">
        <v>3.1225022567582528E-17</v>
      </c>
      <c r="E8030" s="2">
        <f>Electricity!F8055</f>
        <v>0</v>
      </c>
      <c r="F8030" s="2">
        <f>Electricity!G8055</f>
        <v>0</v>
      </c>
      <c r="G8030" s="2">
        <f>Electricity!H8055</f>
        <v>0</v>
      </c>
      <c r="H8030" s="2">
        <f>Electricity!I8055</f>
        <v>0</v>
      </c>
      <c r="I8030" s="2">
        <f>Electricity!J8055</f>
        <v>0</v>
      </c>
    </row>
    <row r="8031" spans="2:9" x14ac:dyDescent="0.35">
      <c r="B8031" s="458" t="str">
        <f t="shared" si="126"/>
        <v>12/01/2019 01:00:00 AM</v>
      </c>
      <c r="C8031" s="458">
        <v>43800</v>
      </c>
      <c r="D8031" s="459">
        <v>4.1666666666666699E-2</v>
      </c>
      <c r="E8031" s="2">
        <f>Electricity!F8056</f>
        <v>0</v>
      </c>
      <c r="F8031" s="2">
        <f>Electricity!G8056</f>
        <v>0</v>
      </c>
      <c r="G8031" s="2">
        <f>Electricity!H8056</f>
        <v>0</v>
      </c>
      <c r="H8031" s="2">
        <f>Electricity!I8056</f>
        <v>0</v>
      </c>
      <c r="I8031" s="2">
        <f>Electricity!J8056</f>
        <v>0</v>
      </c>
    </row>
    <row r="8032" spans="2:9" x14ac:dyDescent="0.35">
      <c r="B8032" s="458" t="str">
        <f t="shared" si="126"/>
        <v>12/01/2019 02:00:00 AM</v>
      </c>
      <c r="C8032" s="458">
        <v>43800</v>
      </c>
      <c r="D8032" s="459">
        <v>8.333333333333337E-2</v>
      </c>
      <c r="E8032" s="2">
        <f>Electricity!F8057</f>
        <v>0</v>
      </c>
      <c r="F8032" s="2">
        <f>Electricity!G8057</f>
        <v>0</v>
      </c>
      <c r="G8032" s="2">
        <f>Electricity!H8057</f>
        <v>0</v>
      </c>
      <c r="H8032" s="2">
        <f>Electricity!I8057</f>
        <v>0</v>
      </c>
      <c r="I8032" s="2">
        <f>Electricity!J8057</f>
        <v>0</v>
      </c>
    </row>
    <row r="8033" spans="2:9" x14ac:dyDescent="0.35">
      <c r="B8033" s="458" t="str">
        <f t="shared" si="126"/>
        <v>12/01/2019 03:00:00 AM</v>
      </c>
      <c r="C8033" s="458">
        <v>43800</v>
      </c>
      <c r="D8033" s="459">
        <v>0.12500000000000006</v>
      </c>
      <c r="E8033" s="2">
        <f>Electricity!F8058</f>
        <v>0</v>
      </c>
      <c r="F8033" s="2">
        <f>Electricity!G8058</f>
        <v>0</v>
      </c>
      <c r="G8033" s="2">
        <f>Electricity!H8058</f>
        <v>0</v>
      </c>
      <c r="H8033" s="2">
        <f>Electricity!I8058</f>
        <v>0</v>
      </c>
      <c r="I8033" s="2">
        <f>Electricity!J8058</f>
        <v>0</v>
      </c>
    </row>
    <row r="8034" spans="2:9" x14ac:dyDescent="0.35">
      <c r="B8034" s="458" t="str">
        <f t="shared" si="126"/>
        <v>12/01/2019 04:00:00 AM</v>
      </c>
      <c r="C8034" s="458">
        <v>43800</v>
      </c>
      <c r="D8034" s="459">
        <v>0.16666666666666669</v>
      </c>
      <c r="E8034" s="2">
        <f>Electricity!F8059</f>
        <v>0</v>
      </c>
      <c r="F8034" s="2">
        <f>Electricity!G8059</f>
        <v>0</v>
      </c>
      <c r="G8034" s="2">
        <f>Electricity!H8059</f>
        <v>0</v>
      </c>
      <c r="H8034" s="2">
        <f>Electricity!I8059</f>
        <v>0</v>
      </c>
      <c r="I8034" s="2">
        <f>Electricity!J8059</f>
        <v>0</v>
      </c>
    </row>
    <row r="8035" spans="2:9" x14ac:dyDescent="0.35">
      <c r="B8035" s="458" t="str">
        <f t="shared" si="126"/>
        <v>12/01/2019 05:00:00 AM</v>
      </c>
      <c r="C8035" s="458">
        <v>43800</v>
      </c>
      <c r="D8035" s="459">
        <v>0.20833333333333337</v>
      </c>
      <c r="E8035" s="2">
        <f>Electricity!F8060</f>
        <v>0</v>
      </c>
      <c r="F8035" s="2">
        <f>Electricity!G8060</f>
        <v>0</v>
      </c>
      <c r="G8035" s="2">
        <f>Electricity!H8060</f>
        <v>0</v>
      </c>
      <c r="H8035" s="2">
        <f>Electricity!I8060</f>
        <v>0</v>
      </c>
      <c r="I8035" s="2">
        <f>Electricity!J8060</f>
        <v>0</v>
      </c>
    </row>
    <row r="8036" spans="2:9" x14ac:dyDescent="0.35">
      <c r="B8036" s="458" t="str">
        <f t="shared" si="126"/>
        <v>12/01/2019 06:00:00 AM</v>
      </c>
      <c r="C8036" s="458">
        <v>43800</v>
      </c>
      <c r="D8036" s="459">
        <v>0.25</v>
      </c>
      <c r="E8036" s="2">
        <f>Electricity!F8061</f>
        <v>0</v>
      </c>
      <c r="F8036" s="2">
        <f>Electricity!G8061</f>
        <v>0</v>
      </c>
      <c r="G8036" s="2">
        <f>Electricity!H8061</f>
        <v>0</v>
      </c>
      <c r="H8036" s="2">
        <f>Electricity!I8061</f>
        <v>0</v>
      </c>
      <c r="I8036" s="2">
        <f>Electricity!J8061</f>
        <v>0</v>
      </c>
    </row>
    <row r="8037" spans="2:9" x14ac:dyDescent="0.35">
      <c r="B8037" s="458" t="str">
        <f t="shared" si="126"/>
        <v>12/01/2019 07:00:00 AM</v>
      </c>
      <c r="C8037" s="458">
        <v>43800</v>
      </c>
      <c r="D8037" s="459">
        <v>0.29166666666666669</v>
      </c>
      <c r="E8037" s="2">
        <f>Electricity!F8062</f>
        <v>0</v>
      </c>
      <c r="F8037" s="2">
        <f>Electricity!G8062</f>
        <v>0</v>
      </c>
      <c r="G8037" s="2">
        <f>Electricity!H8062</f>
        <v>0</v>
      </c>
      <c r="H8037" s="2">
        <f>Electricity!I8062</f>
        <v>0</v>
      </c>
      <c r="I8037" s="2">
        <f>Electricity!J8062</f>
        <v>0</v>
      </c>
    </row>
    <row r="8038" spans="2:9" x14ac:dyDescent="0.35">
      <c r="B8038" s="458" t="str">
        <f t="shared" si="126"/>
        <v>12/01/2019 08:00:00 AM</v>
      </c>
      <c r="C8038" s="458">
        <v>43800</v>
      </c>
      <c r="D8038" s="459">
        <v>0.33333333333333337</v>
      </c>
      <c r="E8038" s="2">
        <f>Electricity!F8063</f>
        <v>0</v>
      </c>
      <c r="F8038" s="2">
        <f>Electricity!G8063</f>
        <v>0</v>
      </c>
      <c r="G8038" s="2">
        <f>Electricity!H8063</f>
        <v>0</v>
      </c>
      <c r="H8038" s="2">
        <f>Electricity!I8063</f>
        <v>0</v>
      </c>
      <c r="I8038" s="2">
        <f>Electricity!J8063</f>
        <v>0</v>
      </c>
    </row>
    <row r="8039" spans="2:9" x14ac:dyDescent="0.35">
      <c r="B8039" s="458" t="str">
        <f t="shared" si="126"/>
        <v>12/01/2019 09:00:00 AM</v>
      </c>
      <c r="C8039" s="458">
        <v>43800</v>
      </c>
      <c r="D8039" s="459">
        <v>0.375</v>
      </c>
      <c r="E8039" s="2">
        <f>Electricity!F8064</f>
        <v>0</v>
      </c>
      <c r="F8039" s="2">
        <f>Electricity!G8064</f>
        <v>0</v>
      </c>
      <c r="G8039" s="2">
        <f>Electricity!H8064</f>
        <v>0</v>
      </c>
      <c r="H8039" s="2">
        <f>Electricity!I8064</f>
        <v>0</v>
      </c>
      <c r="I8039" s="2">
        <f>Electricity!J8064</f>
        <v>0</v>
      </c>
    </row>
    <row r="8040" spans="2:9" x14ac:dyDescent="0.35">
      <c r="B8040" s="458" t="str">
        <f t="shared" si="126"/>
        <v>12/01/2019 10:00:00 AM</v>
      </c>
      <c r="C8040" s="458">
        <v>43800</v>
      </c>
      <c r="D8040" s="459">
        <v>0.41666666666666669</v>
      </c>
      <c r="E8040" s="2">
        <f>Electricity!F8065</f>
        <v>0</v>
      </c>
      <c r="F8040" s="2">
        <f>Electricity!G8065</f>
        <v>0</v>
      </c>
      <c r="G8040" s="2">
        <f>Electricity!H8065</f>
        <v>0</v>
      </c>
      <c r="H8040" s="2">
        <f>Electricity!I8065</f>
        <v>0</v>
      </c>
      <c r="I8040" s="2">
        <f>Electricity!J8065</f>
        <v>0</v>
      </c>
    </row>
    <row r="8041" spans="2:9" x14ac:dyDescent="0.35">
      <c r="B8041" s="458" t="str">
        <f t="shared" si="126"/>
        <v>12/01/2019 11:00:00 AM</v>
      </c>
      <c r="C8041" s="458">
        <v>43800</v>
      </c>
      <c r="D8041" s="459">
        <v>0.45833333333333337</v>
      </c>
      <c r="E8041" s="2">
        <f>Electricity!F8066</f>
        <v>0</v>
      </c>
      <c r="F8041" s="2">
        <f>Electricity!G8066</f>
        <v>0</v>
      </c>
      <c r="G8041" s="2">
        <f>Electricity!H8066</f>
        <v>0</v>
      </c>
      <c r="H8041" s="2">
        <f>Electricity!I8066</f>
        <v>0</v>
      </c>
      <c r="I8041" s="2">
        <f>Electricity!J8066</f>
        <v>0</v>
      </c>
    </row>
    <row r="8042" spans="2:9" x14ac:dyDescent="0.35">
      <c r="B8042" s="458" t="str">
        <f t="shared" si="126"/>
        <v>12/01/2019 12:00:00 PM</v>
      </c>
      <c r="C8042" s="458">
        <v>43800</v>
      </c>
      <c r="D8042" s="459">
        <v>0.50000000000000011</v>
      </c>
      <c r="E8042" s="2">
        <f>Electricity!F8067</f>
        <v>0</v>
      </c>
      <c r="F8042" s="2">
        <f>Electricity!G8067</f>
        <v>0</v>
      </c>
      <c r="G8042" s="2">
        <f>Electricity!H8067</f>
        <v>0</v>
      </c>
      <c r="H8042" s="2">
        <f>Electricity!I8067</f>
        <v>0</v>
      </c>
      <c r="I8042" s="2">
        <f>Electricity!J8067</f>
        <v>0</v>
      </c>
    </row>
    <row r="8043" spans="2:9" x14ac:dyDescent="0.35">
      <c r="B8043" s="458" t="str">
        <f t="shared" si="126"/>
        <v>12/01/2019 01:00:00 PM</v>
      </c>
      <c r="C8043" s="458">
        <v>43800</v>
      </c>
      <c r="D8043" s="459">
        <v>0.54166666666666674</v>
      </c>
      <c r="E8043" s="2">
        <f>Electricity!F8068</f>
        <v>0</v>
      </c>
      <c r="F8043" s="2">
        <f>Electricity!G8068</f>
        <v>0</v>
      </c>
      <c r="G8043" s="2">
        <f>Electricity!H8068</f>
        <v>0</v>
      </c>
      <c r="H8043" s="2">
        <f>Electricity!I8068</f>
        <v>0</v>
      </c>
      <c r="I8043" s="2">
        <f>Electricity!J8068</f>
        <v>0</v>
      </c>
    </row>
    <row r="8044" spans="2:9" x14ac:dyDescent="0.35">
      <c r="B8044" s="458" t="str">
        <f t="shared" si="126"/>
        <v>12/01/2019 02:00:00 PM</v>
      </c>
      <c r="C8044" s="458">
        <v>43800</v>
      </c>
      <c r="D8044" s="459">
        <v>0.58333333333333337</v>
      </c>
      <c r="E8044" s="2">
        <f>Electricity!F8069</f>
        <v>0</v>
      </c>
      <c r="F8044" s="2">
        <f>Electricity!G8069</f>
        <v>0</v>
      </c>
      <c r="G8044" s="2">
        <f>Electricity!H8069</f>
        <v>0</v>
      </c>
      <c r="H8044" s="2">
        <f>Electricity!I8069</f>
        <v>0</v>
      </c>
      <c r="I8044" s="2">
        <f>Electricity!J8069</f>
        <v>0</v>
      </c>
    </row>
    <row r="8045" spans="2:9" x14ac:dyDescent="0.35">
      <c r="B8045" s="458" t="str">
        <f t="shared" si="126"/>
        <v>12/01/2019 03:00:00 PM</v>
      </c>
      <c r="C8045" s="458">
        <v>43800</v>
      </c>
      <c r="D8045" s="459">
        <v>0.62500000000000011</v>
      </c>
      <c r="E8045" s="2">
        <f>Electricity!F8070</f>
        <v>0</v>
      </c>
      <c r="F8045" s="2">
        <f>Electricity!G8070</f>
        <v>0</v>
      </c>
      <c r="G8045" s="2">
        <f>Electricity!H8070</f>
        <v>0</v>
      </c>
      <c r="H8045" s="2">
        <f>Electricity!I8070</f>
        <v>0</v>
      </c>
      <c r="I8045" s="2">
        <f>Electricity!J8070</f>
        <v>0</v>
      </c>
    </row>
    <row r="8046" spans="2:9" x14ac:dyDescent="0.35">
      <c r="B8046" s="458" t="str">
        <f t="shared" si="126"/>
        <v>12/01/2019 04:00:00 PM</v>
      </c>
      <c r="C8046" s="458">
        <v>43800</v>
      </c>
      <c r="D8046" s="459">
        <v>0.66666666666666674</v>
      </c>
      <c r="E8046" s="2">
        <f>Electricity!F8071</f>
        <v>0</v>
      </c>
      <c r="F8046" s="2">
        <f>Electricity!G8071</f>
        <v>0</v>
      </c>
      <c r="G8046" s="2">
        <f>Electricity!H8071</f>
        <v>0</v>
      </c>
      <c r="H8046" s="2">
        <f>Electricity!I8071</f>
        <v>0</v>
      </c>
      <c r="I8046" s="2">
        <f>Electricity!J8071</f>
        <v>0</v>
      </c>
    </row>
    <row r="8047" spans="2:9" x14ac:dyDescent="0.35">
      <c r="B8047" s="458" t="str">
        <f t="shared" si="126"/>
        <v>12/01/2019 05:00:00 PM</v>
      </c>
      <c r="C8047" s="458">
        <v>43800</v>
      </c>
      <c r="D8047" s="459">
        <v>0.70833333333333337</v>
      </c>
      <c r="E8047" s="2">
        <f>Electricity!F8072</f>
        <v>0</v>
      </c>
      <c r="F8047" s="2">
        <f>Electricity!G8072</f>
        <v>0</v>
      </c>
      <c r="G8047" s="2">
        <f>Electricity!H8072</f>
        <v>0</v>
      </c>
      <c r="H8047" s="2">
        <f>Electricity!I8072</f>
        <v>0</v>
      </c>
      <c r="I8047" s="2">
        <f>Electricity!J8072</f>
        <v>0</v>
      </c>
    </row>
    <row r="8048" spans="2:9" x14ac:dyDescent="0.35">
      <c r="B8048" s="458" t="str">
        <f t="shared" si="126"/>
        <v>12/01/2019 06:00:00 PM</v>
      </c>
      <c r="C8048" s="458">
        <v>43800</v>
      </c>
      <c r="D8048" s="459">
        <v>0.75000000000000011</v>
      </c>
      <c r="E8048" s="2">
        <f>Electricity!F8073</f>
        <v>0</v>
      </c>
      <c r="F8048" s="2">
        <f>Electricity!G8073</f>
        <v>0</v>
      </c>
      <c r="G8048" s="2">
        <f>Electricity!H8073</f>
        <v>0</v>
      </c>
      <c r="H8048" s="2">
        <f>Electricity!I8073</f>
        <v>0</v>
      </c>
      <c r="I8048" s="2">
        <f>Electricity!J8073</f>
        <v>0</v>
      </c>
    </row>
    <row r="8049" spans="2:9" x14ac:dyDescent="0.35">
      <c r="B8049" s="458" t="str">
        <f t="shared" si="126"/>
        <v>12/01/2019 07:00:00 PM</v>
      </c>
      <c r="C8049" s="458">
        <v>43800</v>
      </c>
      <c r="D8049" s="459">
        <v>0.79166666666666674</v>
      </c>
      <c r="E8049" s="2">
        <f>Electricity!F8074</f>
        <v>0</v>
      </c>
      <c r="F8049" s="2">
        <f>Electricity!G8074</f>
        <v>0</v>
      </c>
      <c r="G8049" s="2">
        <f>Electricity!H8074</f>
        <v>0</v>
      </c>
      <c r="H8049" s="2">
        <f>Electricity!I8074</f>
        <v>0</v>
      </c>
      <c r="I8049" s="2">
        <f>Electricity!J8074</f>
        <v>0</v>
      </c>
    </row>
    <row r="8050" spans="2:9" x14ac:dyDescent="0.35">
      <c r="B8050" s="458" t="str">
        <f t="shared" si="126"/>
        <v>12/01/2019 08:00:00 PM</v>
      </c>
      <c r="C8050" s="458">
        <v>43800</v>
      </c>
      <c r="D8050" s="459">
        <v>0.83333333333333337</v>
      </c>
      <c r="E8050" s="2">
        <f>Electricity!F8075</f>
        <v>0</v>
      </c>
      <c r="F8050" s="2">
        <f>Electricity!G8075</f>
        <v>0</v>
      </c>
      <c r="G8050" s="2">
        <f>Electricity!H8075</f>
        <v>0</v>
      </c>
      <c r="H8050" s="2">
        <f>Electricity!I8075</f>
        <v>0</v>
      </c>
      <c r="I8050" s="2">
        <f>Electricity!J8075</f>
        <v>0</v>
      </c>
    </row>
    <row r="8051" spans="2:9" x14ac:dyDescent="0.35">
      <c r="B8051" s="458" t="str">
        <f t="shared" si="126"/>
        <v>12/01/2019 09:00:00 PM</v>
      </c>
      <c r="C8051" s="458">
        <v>43800</v>
      </c>
      <c r="D8051" s="459">
        <v>0.87500000000000011</v>
      </c>
      <c r="E8051" s="2">
        <f>Electricity!F8076</f>
        <v>0</v>
      </c>
      <c r="F8051" s="2">
        <f>Electricity!G8076</f>
        <v>0</v>
      </c>
      <c r="G8051" s="2">
        <f>Electricity!H8076</f>
        <v>0</v>
      </c>
      <c r="H8051" s="2">
        <f>Electricity!I8076</f>
        <v>0</v>
      </c>
      <c r="I8051" s="2">
        <f>Electricity!J8076</f>
        <v>0</v>
      </c>
    </row>
    <row r="8052" spans="2:9" x14ac:dyDescent="0.35">
      <c r="B8052" s="458" t="str">
        <f t="shared" si="126"/>
        <v>12/01/2019 10:00:00 PM</v>
      </c>
      <c r="C8052" s="458">
        <v>43800</v>
      </c>
      <c r="D8052" s="459">
        <v>0.91666666666666674</v>
      </c>
      <c r="E8052" s="2">
        <f>Electricity!F8077</f>
        <v>0</v>
      </c>
      <c r="F8052" s="2">
        <f>Electricity!G8077</f>
        <v>0</v>
      </c>
      <c r="G8052" s="2">
        <f>Electricity!H8077</f>
        <v>0</v>
      </c>
      <c r="H8052" s="2">
        <f>Electricity!I8077</f>
        <v>0</v>
      </c>
      <c r="I8052" s="2">
        <f>Electricity!J8077</f>
        <v>0</v>
      </c>
    </row>
    <row r="8053" spans="2:9" x14ac:dyDescent="0.35">
      <c r="B8053" s="458" t="str">
        <f t="shared" si="126"/>
        <v>12/01/2019 11:00:00 PM</v>
      </c>
      <c r="C8053" s="458">
        <v>43800</v>
      </c>
      <c r="D8053" s="459">
        <v>0.95833333333333337</v>
      </c>
      <c r="E8053" s="2">
        <f>Electricity!F8078</f>
        <v>0</v>
      </c>
      <c r="F8053" s="2">
        <f>Electricity!G8078</f>
        <v>0</v>
      </c>
      <c r="G8053" s="2">
        <f>Electricity!H8078</f>
        <v>0</v>
      </c>
      <c r="H8053" s="2">
        <f>Electricity!I8078</f>
        <v>0</v>
      </c>
      <c r="I8053" s="2">
        <f>Electricity!J8078</f>
        <v>0</v>
      </c>
    </row>
    <row r="8054" spans="2:9" x14ac:dyDescent="0.35">
      <c r="B8054" s="458" t="str">
        <f t="shared" si="126"/>
        <v>12/02/2019 12:00:00 AM</v>
      </c>
      <c r="C8054" s="458">
        <v>43801</v>
      </c>
      <c r="D8054" s="459">
        <v>3.1225022567582528E-17</v>
      </c>
      <c r="E8054" s="2">
        <f>Electricity!F8079</f>
        <v>0</v>
      </c>
      <c r="F8054" s="2">
        <f>Electricity!G8079</f>
        <v>0</v>
      </c>
      <c r="G8054" s="2">
        <f>Electricity!H8079</f>
        <v>0</v>
      </c>
      <c r="H8054" s="2">
        <f>Electricity!I8079</f>
        <v>0</v>
      </c>
      <c r="I8054" s="2">
        <f>Electricity!J8079</f>
        <v>0</v>
      </c>
    </row>
    <row r="8055" spans="2:9" x14ac:dyDescent="0.35">
      <c r="B8055" s="458" t="str">
        <f t="shared" si="126"/>
        <v>12/02/2019 01:00:00 AM</v>
      </c>
      <c r="C8055" s="458">
        <v>43801</v>
      </c>
      <c r="D8055" s="459">
        <v>4.1666666666666699E-2</v>
      </c>
      <c r="E8055" s="2">
        <f>Electricity!F8080</f>
        <v>0</v>
      </c>
      <c r="F8055" s="2">
        <f>Electricity!G8080</f>
        <v>0</v>
      </c>
      <c r="G8055" s="2">
        <f>Electricity!H8080</f>
        <v>0</v>
      </c>
      <c r="H8055" s="2">
        <f>Electricity!I8080</f>
        <v>0</v>
      </c>
      <c r="I8055" s="2">
        <f>Electricity!J8080</f>
        <v>0</v>
      </c>
    </row>
    <row r="8056" spans="2:9" x14ac:dyDescent="0.35">
      <c r="B8056" s="458" t="str">
        <f t="shared" si="126"/>
        <v>12/02/2019 02:00:00 AM</v>
      </c>
      <c r="C8056" s="458">
        <v>43801</v>
      </c>
      <c r="D8056" s="459">
        <v>8.333333333333337E-2</v>
      </c>
      <c r="E8056" s="2">
        <f>Electricity!F8081</f>
        <v>0</v>
      </c>
      <c r="F8056" s="2">
        <f>Electricity!G8081</f>
        <v>0</v>
      </c>
      <c r="G8056" s="2">
        <f>Electricity!H8081</f>
        <v>0</v>
      </c>
      <c r="H8056" s="2">
        <f>Electricity!I8081</f>
        <v>0</v>
      </c>
      <c r="I8056" s="2">
        <f>Electricity!J8081</f>
        <v>0</v>
      </c>
    </row>
    <row r="8057" spans="2:9" x14ac:dyDescent="0.35">
      <c r="B8057" s="458" t="str">
        <f t="shared" si="126"/>
        <v>12/02/2019 03:00:00 AM</v>
      </c>
      <c r="C8057" s="458">
        <v>43801</v>
      </c>
      <c r="D8057" s="459">
        <v>0.12500000000000006</v>
      </c>
      <c r="E8057" s="2">
        <f>Electricity!F8082</f>
        <v>0</v>
      </c>
      <c r="F8057" s="2">
        <f>Electricity!G8082</f>
        <v>0</v>
      </c>
      <c r="G8057" s="2">
        <f>Electricity!H8082</f>
        <v>0</v>
      </c>
      <c r="H8057" s="2">
        <f>Electricity!I8082</f>
        <v>0</v>
      </c>
      <c r="I8057" s="2">
        <f>Electricity!J8082</f>
        <v>0</v>
      </c>
    </row>
    <row r="8058" spans="2:9" x14ac:dyDescent="0.35">
      <c r="B8058" s="458" t="str">
        <f t="shared" si="126"/>
        <v>12/02/2019 04:00:00 AM</v>
      </c>
      <c r="C8058" s="458">
        <v>43801</v>
      </c>
      <c r="D8058" s="459">
        <v>0.16666666666666669</v>
      </c>
      <c r="E8058" s="2">
        <f>Electricity!F8083</f>
        <v>0</v>
      </c>
      <c r="F8058" s="2">
        <f>Electricity!G8083</f>
        <v>0</v>
      </c>
      <c r="G8058" s="2">
        <f>Electricity!H8083</f>
        <v>0</v>
      </c>
      <c r="H8058" s="2">
        <f>Electricity!I8083</f>
        <v>0</v>
      </c>
      <c r="I8058" s="2">
        <f>Electricity!J8083</f>
        <v>0</v>
      </c>
    </row>
    <row r="8059" spans="2:9" x14ac:dyDescent="0.35">
      <c r="B8059" s="458" t="str">
        <f t="shared" si="126"/>
        <v>12/02/2019 05:00:00 AM</v>
      </c>
      <c r="C8059" s="458">
        <v>43801</v>
      </c>
      <c r="D8059" s="459">
        <v>0.20833333333333337</v>
      </c>
      <c r="E8059" s="2">
        <f>Electricity!F8084</f>
        <v>0</v>
      </c>
      <c r="F8059" s="2">
        <f>Electricity!G8084</f>
        <v>0</v>
      </c>
      <c r="G8059" s="2">
        <f>Electricity!H8084</f>
        <v>0</v>
      </c>
      <c r="H8059" s="2">
        <f>Electricity!I8084</f>
        <v>0</v>
      </c>
      <c r="I8059" s="2">
        <f>Electricity!J8084</f>
        <v>0</v>
      </c>
    </row>
    <row r="8060" spans="2:9" x14ac:dyDescent="0.35">
      <c r="B8060" s="458" t="str">
        <f t="shared" si="126"/>
        <v>12/02/2019 06:00:00 AM</v>
      </c>
      <c r="C8060" s="458">
        <v>43801</v>
      </c>
      <c r="D8060" s="459">
        <v>0.25</v>
      </c>
      <c r="E8060" s="2">
        <f>Electricity!F8085</f>
        <v>0</v>
      </c>
      <c r="F8060" s="2">
        <f>Electricity!G8085</f>
        <v>0</v>
      </c>
      <c r="G8060" s="2">
        <f>Electricity!H8085</f>
        <v>0</v>
      </c>
      <c r="H8060" s="2">
        <f>Electricity!I8085</f>
        <v>0</v>
      </c>
      <c r="I8060" s="2">
        <f>Electricity!J8085</f>
        <v>0</v>
      </c>
    </row>
    <row r="8061" spans="2:9" x14ac:dyDescent="0.35">
      <c r="B8061" s="458" t="str">
        <f t="shared" si="126"/>
        <v>12/02/2019 07:00:00 AM</v>
      </c>
      <c r="C8061" s="458">
        <v>43801</v>
      </c>
      <c r="D8061" s="459">
        <v>0.29166666666666669</v>
      </c>
      <c r="E8061" s="2">
        <f>Electricity!F8086</f>
        <v>0</v>
      </c>
      <c r="F8061" s="2">
        <f>Electricity!G8086</f>
        <v>0</v>
      </c>
      <c r="G8061" s="2">
        <f>Electricity!H8086</f>
        <v>0</v>
      </c>
      <c r="H8061" s="2">
        <f>Electricity!I8086</f>
        <v>0</v>
      </c>
      <c r="I8061" s="2">
        <f>Electricity!J8086</f>
        <v>0</v>
      </c>
    </row>
    <row r="8062" spans="2:9" x14ac:dyDescent="0.35">
      <c r="B8062" s="458" t="str">
        <f t="shared" si="126"/>
        <v>12/02/2019 08:00:00 AM</v>
      </c>
      <c r="C8062" s="458">
        <v>43801</v>
      </c>
      <c r="D8062" s="459">
        <v>0.33333333333333337</v>
      </c>
      <c r="E8062" s="2">
        <f>Electricity!F8087</f>
        <v>0</v>
      </c>
      <c r="F8062" s="2">
        <f>Electricity!G8087</f>
        <v>0</v>
      </c>
      <c r="G8062" s="2">
        <f>Electricity!H8087</f>
        <v>0</v>
      </c>
      <c r="H8062" s="2">
        <f>Electricity!I8087</f>
        <v>0</v>
      </c>
      <c r="I8062" s="2">
        <f>Electricity!J8087</f>
        <v>0</v>
      </c>
    </row>
    <row r="8063" spans="2:9" x14ac:dyDescent="0.35">
      <c r="B8063" s="458" t="str">
        <f t="shared" si="126"/>
        <v>12/02/2019 09:00:00 AM</v>
      </c>
      <c r="C8063" s="458">
        <v>43801</v>
      </c>
      <c r="D8063" s="459">
        <v>0.375</v>
      </c>
      <c r="E8063" s="2">
        <f>Electricity!F8088</f>
        <v>0</v>
      </c>
      <c r="F8063" s="2">
        <f>Electricity!G8088</f>
        <v>0</v>
      </c>
      <c r="G8063" s="2">
        <f>Electricity!H8088</f>
        <v>0</v>
      </c>
      <c r="H8063" s="2">
        <f>Electricity!I8088</f>
        <v>0</v>
      </c>
      <c r="I8063" s="2">
        <f>Electricity!J8088</f>
        <v>0</v>
      </c>
    </row>
    <row r="8064" spans="2:9" x14ac:dyDescent="0.35">
      <c r="B8064" s="458" t="str">
        <f t="shared" si="126"/>
        <v>12/02/2019 10:00:00 AM</v>
      </c>
      <c r="C8064" s="458">
        <v>43801</v>
      </c>
      <c r="D8064" s="459">
        <v>0.41666666666666669</v>
      </c>
      <c r="E8064" s="2">
        <f>Electricity!F8089</f>
        <v>0</v>
      </c>
      <c r="F8064" s="2">
        <f>Electricity!G8089</f>
        <v>0</v>
      </c>
      <c r="G8064" s="2">
        <f>Electricity!H8089</f>
        <v>0</v>
      </c>
      <c r="H8064" s="2">
        <f>Electricity!I8089</f>
        <v>0</v>
      </c>
      <c r="I8064" s="2">
        <f>Electricity!J8089</f>
        <v>0</v>
      </c>
    </row>
    <row r="8065" spans="2:9" x14ac:dyDescent="0.35">
      <c r="B8065" s="458" t="str">
        <f t="shared" si="126"/>
        <v>12/02/2019 11:00:00 AM</v>
      </c>
      <c r="C8065" s="458">
        <v>43801</v>
      </c>
      <c r="D8065" s="459">
        <v>0.45833333333333337</v>
      </c>
      <c r="E8065" s="2">
        <f>Electricity!F8090</f>
        <v>0</v>
      </c>
      <c r="F8065" s="2">
        <f>Electricity!G8090</f>
        <v>0</v>
      </c>
      <c r="G8065" s="2">
        <f>Electricity!H8090</f>
        <v>0</v>
      </c>
      <c r="H8065" s="2">
        <f>Electricity!I8090</f>
        <v>0</v>
      </c>
      <c r="I8065" s="2">
        <f>Electricity!J8090</f>
        <v>0</v>
      </c>
    </row>
    <row r="8066" spans="2:9" x14ac:dyDescent="0.35">
      <c r="B8066" s="458" t="str">
        <f t="shared" si="126"/>
        <v>12/02/2019 12:00:00 PM</v>
      </c>
      <c r="C8066" s="458">
        <v>43801</v>
      </c>
      <c r="D8066" s="459">
        <v>0.50000000000000011</v>
      </c>
      <c r="E8066" s="2">
        <f>Electricity!F8091</f>
        <v>0</v>
      </c>
      <c r="F8066" s="2">
        <f>Electricity!G8091</f>
        <v>0</v>
      </c>
      <c r="G8066" s="2">
        <f>Electricity!H8091</f>
        <v>0</v>
      </c>
      <c r="H8066" s="2">
        <f>Electricity!I8091</f>
        <v>0</v>
      </c>
      <c r="I8066" s="2">
        <f>Electricity!J8091</f>
        <v>0</v>
      </c>
    </row>
    <row r="8067" spans="2:9" x14ac:dyDescent="0.35">
      <c r="B8067" s="458" t="str">
        <f t="shared" si="126"/>
        <v>12/02/2019 01:00:00 PM</v>
      </c>
      <c r="C8067" s="458">
        <v>43801</v>
      </c>
      <c r="D8067" s="459">
        <v>0.54166666666666674</v>
      </c>
      <c r="E8067" s="2">
        <f>Electricity!F8092</f>
        <v>0</v>
      </c>
      <c r="F8067" s="2">
        <f>Electricity!G8092</f>
        <v>0</v>
      </c>
      <c r="G8067" s="2">
        <f>Electricity!H8092</f>
        <v>0</v>
      </c>
      <c r="H8067" s="2">
        <f>Electricity!I8092</f>
        <v>0</v>
      </c>
      <c r="I8067" s="2">
        <f>Electricity!J8092</f>
        <v>0</v>
      </c>
    </row>
    <row r="8068" spans="2:9" x14ac:dyDescent="0.35">
      <c r="B8068" s="458" t="str">
        <f t="shared" si="126"/>
        <v>12/02/2019 02:00:00 PM</v>
      </c>
      <c r="C8068" s="458">
        <v>43801</v>
      </c>
      <c r="D8068" s="459">
        <v>0.58333333333333337</v>
      </c>
      <c r="E8068" s="2">
        <f>Electricity!F8093</f>
        <v>0</v>
      </c>
      <c r="F8068" s="2">
        <f>Electricity!G8093</f>
        <v>0</v>
      </c>
      <c r="G8068" s="2">
        <f>Electricity!H8093</f>
        <v>0</v>
      </c>
      <c r="H8068" s="2">
        <f>Electricity!I8093</f>
        <v>0</v>
      </c>
      <c r="I8068" s="2">
        <f>Electricity!J8093</f>
        <v>0</v>
      </c>
    </row>
    <row r="8069" spans="2:9" x14ac:dyDescent="0.35">
      <c r="B8069" s="458" t="str">
        <f t="shared" si="126"/>
        <v>12/02/2019 03:00:00 PM</v>
      </c>
      <c r="C8069" s="458">
        <v>43801</v>
      </c>
      <c r="D8069" s="459">
        <v>0.62500000000000011</v>
      </c>
      <c r="E8069" s="2">
        <f>Electricity!F8094</f>
        <v>0</v>
      </c>
      <c r="F8069" s="2">
        <f>Electricity!G8094</f>
        <v>0</v>
      </c>
      <c r="G8069" s="2">
        <f>Electricity!H8094</f>
        <v>0</v>
      </c>
      <c r="H8069" s="2">
        <f>Electricity!I8094</f>
        <v>0</v>
      </c>
      <c r="I8069" s="2">
        <f>Electricity!J8094</f>
        <v>0</v>
      </c>
    </row>
    <row r="8070" spans="2:9" x14ac:dyDescent="0.35">
      <c r="B8070" s="458" t="str">
        <f t="shared" si="126"/>
        <v>12/02/2019 04:00:00 PM</v>
      </c>
      <c r="C8070" s="458">
        <v>43801</v>
      </c>
      <c r="D8070" s="459">
        <v>0.66666666666666674</v>
      </c>
      <c r="E8070" s="2">
        <f>Electricity!F8095</f>
        <v>0</v>
      </c>
      <c r="F8070" s="2">
        <f>Electricity!G8095</f>
        <v>0</v>
      </c>
      <c r="G8070" s="2">
        <f>Electricity!H8095</f>
        <v>0</v>
      </c>
      <c r="H8070" s="2">
        <f>Electricity!I8095</f>
        <v>0</v>
      </c>
      <c r="I8070" s="2">
        <f>Electricity!J8095</f>
        <v>0</v>
      </c>
    </row>
    <row r="8071" spans="2:9" x14ac:dyDescent="0.35">
      <c r="B8071" s="458" t="str">
        <f t="shared" si="126"/>
        <v>12/02/2019 05:00:00 PM</v>
      </c>
      <c r="C8071" s="458">
        <v>43801</v>
      </c>
      <c r="D8071" s="459">
        <v>0.70833333333333337</v>
      </c>
      <c r="E8071" s="2">
        <f>Electricity!F8096</f>
        <v>0</v>
      </c>
      <c r="F8071" s="2">
        <f>Electricity!G8096</f>
        <v>0</v>
      </c>
      <c r="G8071" s="2">
        <f>Electricity!H8096</f>
        <v>0</v>
      </c>
      <c r="H8071" s="2">
        <f>Electricity!I8096</f>
        <v>0</v>
      </c>
      <c r="I8071" s="2">
        <f>Electricity!J8096</f>
        <v>0</v>
      </c>
    </row>
    <row r="8072" spans="2:9" x14ac:dyDescent="0.35">
      <c r="B8072" s="458" t="str">
        <f t="shared" si="126"/>
        <v>12/02/2019 06:00:00 PM</v>
      </c>
      <c r="C8072" s="458">
        <v>43801</v>
      </c>
      <c r="D8072" s="459">
        <v>0.75000000000000011</v>
      </c>
      <c r="E8072" s="2">
        <f>Electricity!F8097</f>
        <v>0</v>
      </c>
      <c r="F8072" s="2">
        <f>Electricity!G8097</f>
        <v>0</v>
      </c>
      <c r="G8072" s="2">
        <f>Electricity!H8097</f>
        <v>0</v>
      </c>
      <c r="H8072" s="2">
        <f>Electricity!I8097</f>
        <v>0</v>
      </c>
      <c r="I8072" s="2">
        <f>Electricity!J8097</f>
        <v>0</v>
      </c>
    </row>
    <row r="8073" spans="2:9" x14ac:dyDescent="0.35">
      <c r="B8073" s="458" t="str">
        <f t="shared" si="126"/>
        <v>12/02/2019 07:00:00 PM</v>
      </c>
      <c r="C8073" s="458">
        <v>43801</v>
      </c>
      <c r="D8073" s="459">
        <v>0.79166666666666674</v>
      </c>
      <c r="E8073" s="2">
        <f>Electricity!F8098</f>
        <v>0</v>
      </c>
      <c r="F8073" s="2">
        <f>Electricity!G8098</f>
        <v>0</v>
      </c>
      <c r="G8073" s="2">
        <f>Electricity!H8098</f>
        <v>0</v>
      </c>
      <c r="H8073" s="2">
        <f>Electricity!I8098</f>
        <v>0</v>
      </c>
      <c r="I8073" s="2">
        <f>Electricity!J8098</f>
        <v>0</v>
      </c>
    </row>
    <row r="8074" spans="2:9" x14ac:dyDescent="0.35">
      <c r="B8074" s="458" t="str">
        <f t="shared" si="126"/>
        <v>12/02/2019 08:00:00 PM</v>
      </c>
      <c r="C8074" s="458">
        <v>43801</v>
      </c>
      <c r="D8074" s="459">
        <v>0.83333333333333337</v>
      </c>
      <c r="E8074" s="2">
        <f>Electricity!F8099</f>
        <v>0</v>
      </c>
      <c r="F8074" s="2">
        <f>Electricity!G8099</f>
        <v>0</v>
      </c>
      <c r="G8074" s="2">
        <f>Electricity!H8099</f>
        <v>0</v>
      </c>
      <c r="H8074" s="2">
        <f>Electricity!I8099</f>
        <v>0</v>
      </c>
      <c r="I8074" s="2">
        <f>Electricity!J8099</f>
        <v>0</v>
      </c>
    </row>
    <row r="8075" spans="2:9" x14ac:dyDescent="0.35">
      <c r="B8075" s="458" t="str">
        <f t="shared" si="126"/>
        <v>12/02/2019 09:00:00 PM</v>
      </c>
      <c r="C8075" s="458">
        <v>43801</v>
      </c>
      <c r="D8075" s="459">
        <v>0.87500000000000011</v>
      </c>
      <c r="E8075" s="2">
        <f>Electricity!F8100</f>
        <v>0</v>
      </c>
      <c r="F8075" s="2">
        <f>Electricity!G8100</f>
        <v>0</v>
      </c>
      <c r="G8075" s="2">
        <f>Electricity!H8100</f>
        <v>0</v>
      </c>
      <c r="H8075" s="2">
        <f>Electricity!I8100</f>
        <v>0</v>
      </c>
      <c r="I8075" s="2">
        <f>Electricity!J8100</f>
        <v>0</v>
      </c>
    </row>
    <row r="8076" spans="2:9" x14ac:dyDescent="0.35">
      <c r="B8076" s="458" t="str">
        <f t="shared" si="126"/>
        <v>12/02/2019 10:00:00 PM</v>
      </c>
      <c r="C8076" s="458">
        <v>43801</v>
      </c>
      <c r="D8076" s="459">
        <v>0.91666666666666674</v>
      </c>
      <c r="E8076" s="2">
        <f>Electricity!F8101</f>
        <v>0</v>
      </c>
      <c r="F8076" s="2">
        <f>Electricity!G8101</f>
        <v>0</v>
      </c>
      <c r="G8076" s="2">
        <f>Electricity!H8101</f>
        <v>0</v>
      </c>
      <c r="H8076" s="2">
        <f>Electricity!I8101</f>
        <v>0</v>
      </c>
      <c r="I8076" s="2">
        <f>Electricity!J8101</f>
        <v>0</v>
      </c>
    </row>
    <row r="8077" spans="2:9" x14ac:dyDescent="0.35">
      <c r="B8077" s="458" t="str">
        <f t="shared" si="126"/>
        <v>12/02/2019 11:00:00 PM</v>
      </c>
      <c r="C8077" s="458">
        <v>43801</v>
      </c>
      <c r="D8077" s="459">
        <v>0.95833333333333337</v>
      </c>
      <c r="E8077" s="2">
        <f>Electricity!F8102</f>
        <v>0</v>
      </c>
      <c r="F8077" s="2">
        <f>Electricity!G8102</f>
        <v>0</v>
      </c>
      <c r="G8077" s="2">
        <f>Electricity!H8102</f>
        <v>0</v>
      </c>
      <c r="H8077" s="2">
        <f>Electricity!I8102</f>
        <v>0</v>
      </c>
      <c r="I8077" s="2">
        <f>Electricity!J8102</f>
        <v>0</v>
      </c>
    </row>
    <row r="8078" spans="2:9" x14ac:dyDescent="0.35">
      <c r="B8078" s="458" t="str">
        <f t="shared" si="126"/>
        <v>12/03/2019 12:00:00 AM</v>
      </c>
      <c r="C8078" s="458">
        <v>43802</v>
      </c>
      <c r="D8078" s="459">
        <v>3.1225022567582528E-17</v>
      </c>
      <c r="E8078" s="2">
        <f>Electricity!F8103</f>
        <v>0</v>
      </c>
      <c r="F8078" s="2">
        <f>Electricity!G8103</f>
        <v>0</v>
      </c>
      <c r="G8078" s="2">
        <f>Electricity!H8103</f>
        <v>0</v>
      </c>
      <c r="H8078" s="2">
        <f>Electricity!I8103</f>
        <v>0</v>
      </c>
      <c r="I8078" s="2">
        <f>Electricity!J8103</f>
        <v>0</v>
      </c>
    </row>
    <row r="8079" spans="2:9" x14ac:dyDescent="0.35">
      <c r="B8079" s="458" t="str">
        <f t="shared" ref="B8079:B8142" si="127">CONCATENATE(TEXT(C8079,"mm/dd/yyyy")," ",TEXT(D8079,"hh:mm:ss AM/PM"))</f>
        <v>12/03/2019 01:00:00 AM</v>
      </c>
      <c r="C8079" s="458">
        <v>43802</v>
      </c>
      <c r="D8079" s="459">
        <v>4.1666666666666699E-2</v>
      </c>
      <c r="E8079" s="2">
        <f>Electricity!F8104</f>
        <v>0</v>
      </c>
      <c r="F8079" s="2">
        <f>Electricity!G8104</f>
        <v>0</v>
      </c>
      <c r="G8079" s="2">
        <f>Electricity!H8104</f>
        <v>0</v>
      </c>
      <c r="H8079" s="2">
        <f>Electricity!I8104</f>
        <v>0</v>
      </c>
      <c r="I8079" s="2">
        <f>Electricity!J8104</f>
        <v>0</v>
      </c>
    </row>
    <row r="8080" spans="2:9" x14ac:dyDescent="0.35">
      <c r="B8080" s="458" t="str">
        <f t="shared" si="127"/>
        <v>12/03/2019 02:00:00 AM</v>
      </c>
      <c r="C8080" s="458">
        <v>43802</v>
      </c>
      <c r="D8080" s="459">
        <v>8.333333333333337E-2</v>
      </c>
      <c r="E8080" s="2">
        <f>Electricity!F8105</f>
        <v>0</v>
      </c>
      <c r="F8080" s="2">
        <f>Electricity!G8105</f>
        <v>0</v>
      </c>
      <c r="G8080" s="2">
        <f>Electricity!H8105</f>
        <v>0</v>
      </c>
      <c r="H8080" s="2">
        <f>Electricity!I8105</f>
        <v>0</v>
      </c>
      <c r="I8080" s="2">
        <f>Electricity!J8105</f>
        <v>0</v>
      </c>
    </row>
    <row r="8081" spans="2:9" x14ac:dyDescent="0.35">
      <c r="B8081" s="458" t="str">
        <f t="shared" si="127"/>
        <v>12/03/2019 03:00:00 AM</v>
      </c>
      <c r="C8081" s="458">
        <v>43802</v>
      </c>
      <c r="D8081" s="459">
        <v>0.12500000000000006</v>
      </c>
      <c r="E8081" s="2">
        <f>Electricity!F8106</f>
        <v>0</v>
      </c>
      <c r="F8081" s="2">
        <f>Electricity!G8106</f>
        <v>0</v>
      </c>
      <c r="G8081" s="2">
        <f>Electricity!H8106</f>
        <v>0</v>
      </c>
      <c r="H8081" s="2">
        <f>Electricity!I8106</f>
        <v>0</v>
      </c>
      <c r="I8081" s="2">
        <f>Electricity!J8106</f>
        <v>0</v>
      </c>
    </row>
    <row r="8082" spans="2:9" x14ac:dyDescent="0.35">
      <c r="B8082" s="458" t="str">
        <f t="shared" si="127"/>
        <v>12/03/2019 04:00:00 AM</v>
      </c>
      <c r="C8082" s="458">
        <v>43802</v>
      </c>
      <c r="D8082" s="459">
        <v>0.16666666666666669</v>
      </c>
      <c r="E8082" s="2">
        <f>Electricity!F8107</f>
        <v>0</v>
      </c>
      <c r="F8082" s="2">
        <f>Electricity!G8107</f>
        <v>0</v>
      </c>
      <c r="G8082" s="2">
        <f>Electricity!H8107</f>
        <v>0</v>
      </c>
      <c r="H8082" s="2">
        <f>Electricity!I8107</f>
        <v>0</v>
      </c>
      <c r="I8082" s="2">
        <f>Electricity!J8107</f>
        <v>0</v>
      </c>
    </row>
    <row r="8083" spans="2:9" x14ac:dyDescent="0.35">
      <c r="B8083" s="458" t="str">
        <f t="shared" si="127"/>
        <v>12/03/2019 05:00:00 AM</v>
      </c>
      <c r="C8083" s="458">
        <v>43802</v>
      </c>
      <c r="D8083" s="459">
        <v>0.20833333333333337</v>
      </c>
      <c r="E8083" s="2">
        <f>Electricity!F8108</f>
        <v>0</v>
      </c>
      <c r="F8083" s="2">
        <f>Electricity!G8108</f>
        <v>0</v>
      </c>
      <c r="G8083" s="2">
        <f>Electricity!H8108</f>
        <v>0</v>
      </c>
      <c r="H8083" s="2">
        <f>Electricity!I8108</f>
        <v>0</v>
      </c>
      <c r="I8083" s="2">
        <f>Electricity!J8108</f>
        <v>0</v>
      </c>
    </row>
    <row r="8084" spans="2:9" x14ac:dyDescent="0.35">
      <c r="B8084" s="458" t="str">
        <f t="shared" si="127"/>
        <v>12/03/2019 06:00:00 AM</v>
      </c>
      <c r="C8084" s="458">
        <v>43802</v>
      </c>
      <c r="D8084" s="459">
        <v>0.25</v>
      </c>
      <c r="E8084" s="2">
        <f>Electricity!F8109</f>
        <v>0</v>
      </c>
      <c r="F8084" s="2">
        <f>Electricity!G8109</f>
        <v>0</v>
      </c>
      <c r="G8084" s="2">
        <f>Electricity!H8109</f>
        <v>0</v>
      </c>
      <c r="H8084" s="2">
        <f>Electricity!I8109</f>
        <v>0</v>
      </c>
      <c r="I8084" s="2">
        <f>Electricity!J8109</f>
        <v>0</v>
      </c>
    </row>
    <row r="8085" spans="2:9" x14ac:dyDescent="0.35">
      <c r="B8085" s="458" t="str">
        <f t="shared" si="127"/>
        <v>12/03/2019 07:00:00 AM</v>
      </c>
      <c r="C8085" s="458">
        <v>43802</v>
      </c>
      <c r="D8085" s="459">
        <v>0.29166666666666669</v>
      </c>
      <c r="E8085" s="2">
        <f>Electricity!F8110</f>
        <v>0</v>
      </c>
      <c r="F8085" s="2">
        <f>Electricity!G8110</f>
        <v>0</v>
      </c>
      <c r="G8085" s="2">
        <f>Electricity!H8110</f>
        <v>0</v>
      </c>
      <c r="H8085" s="2">
        <f>Electricity!I8110</f>
        <v>0</v>
      </c>
      <c r="I8085" s="2">
        <f>Electricity!J8110</f>
        <v>0</v>
      </c>
    </row>
    <row r="8086" spans="2:9" x14ac:dyDescent="0.35">
      <c r="B8086" s="458" t="str">
        <f t="shared" si="127"/>
        <v>12/03/2019 08:00:00 AM</v>
      </c>
      <c r="C8086" s="458">
        <v>43802</v>
      </c>
      <c r="D8086" s="459">
        <v>0.33333333333333337</v>
      </c>
      <c r="E8086" s="2">
        <f>Electricity!F8111</f>
        <v>0</v>
      </c>
      <c r="F8086" s="2">
        <f>Electricity!G8111</f>
        <v>0</v>
      </c>
      <c r="G8086" s="2">
        <f>Electricity!H8111</f>
        <v>0</v>
      </c>
      <c r="H8086" s="2">
        <f>Electricity!I8111</f>
        <v>0</v>
      </c>
      <c r="I8086" s="2">
        <f>Electricity!J8111</f>
        <v>0</v>
      </c>
    </row>
    <row r="8087" spans="2:9" x14ac:dyDescent="0.35">
      <c r="B8087" s="458" t="str">
        <f t="shared" si="127"/>
        <v>12/03/2019 09:00:00 AM</v>
      </c>
      <c r="C8087" s="458">
        <v>43802</v>
      </c>
      <c r="D8087" s="459">
        <v>0.375</v>
      </c>
      <c r="E8087" s="2">
        <f>Electricity!F8112</f>
        <v>0</v>
      </c>
      <c r="F8087" s="2">
        <f>Electricity!G8112</f>
        <v>0</v>
      </c>
      <c r="G8087" s="2">
        <f>Electricity!H8112</f>
        <v>0</v>
      </c>
      <c r="H8087" s="2">
        <f>Electricity!I8112</f>
        <v>0</v>
      </c>
      <c r="I8087" s="2">
        <f>Electricity!J8112</f>
        <v>0</v>
      </c>
    </row>
    <row r="8088" spans="2:9" x14ac:dyDescent="0.35">
      <c r="B8088" s="458" t="str">
        <f t="shared" si="127"/>
        <v>12/03/2019 10:00:00 AM</v>
      </c>
      <c r="C8088" s="458">
        <v>43802</v>
      </c>
      <c r="D8088" s="459">
        <v>0.41666666666666669</v>
      </c>
      <c r="E8088" s="2">
        <f>Electricity!F8113</f>
        <v>0</v>
      </c>
      <c r="F8088" s="2">
        <f>Electricity!G8113</f>
        <v>0</v>
      </c>
      <c r="G8088" s="2">
        <f>Electricity!H8113</f>
        <v>0</v>
      </c>
      <c r="H8088" s="2">
        <f>Electricity!I8113</f>
        <v>0</v>
      </c>
      <c r="I8088" s="2">
        <f>Electricity!J8113</f>
        <v>0</v>
      </c>
    </row>
    <row r="8089" spans="2:9" x14ac:dyDescent="0.35">
      <c r="B8089" s="458" t="str">
        <f t="shared" si="127"/>
        <v>12/03/2019 11:00:00 AM</v>
      </c>
      <c r="C8089" s="458">
        <v>43802</v>
      </c>
      <c r="D8089" s="459">
        <v>0.45833333333333337</v>
      </c>
      <c r="E8089" s="2">
        <f>Electricity!F8114</f>
        <v>0</v>
      </c>
      <c r="F8089" s="2">
        <f>Electricity!G8114</f>
        <v>0</v>
      </c>
      <c r="G8089" s="2">
        <f>Electricity!H8114</f>
        <v>0</v>
      </c>
      <c r="H8089" s="2">
        <f>Electricity!I8114</f>
        <v>0</v>
      </c>
      <c r="I8089" s="2">
        <f>Electricity!J8114</f>
        <v>0</v>
      </c>
    </row>
    <row r="8090" spans="2:9" x14ac:dyDescent="0.35">
      <c r="B8090" s="458" t="str">
        <f t="shared" si="127"/>
        <v>12/03/2019 12:00:00 PM</v>
      </c>
      <c r="C8090" s="458">
        <v>43802</v>
      </c>
      <c r="D8090" s="459">
        <v>0.50000000000000011</v>
      </c>
      <c r="E8090" s="2">
        <f>Electricity!F8115</f>
        <v>0</v>
      </c>
      <c r="F8090" s="2">
        <f>Electricity!G8115</f>
        <v>0</v>
      </c>
      <c r="G8090" s="2">
        <f>Electricity!H8115</f>
        <v>0</v>
      </c>
      <c r="H8090" s="2">
        <f>Electricity!I8115</f>
        <v>0</v>
      </c>
      <c r="I8090" s="2">
        <f>Electricity!J8115</f>
        <v>0</v>
      </c>
    </row>
    <row r="8091" spans="2:9" x14ac:dyDescent="0.35">
      <c r="B8091" s="458" t="str">
        <f t="shared" si="127"/>
        <v>12/03/2019 01:00:00 PM</v>
      </c>
      <c r="C8091" s="458">
        <v>43802</v>
      </c>
      <c r="D8091" s="459">
        <v>0.54166666666666674</v>
      </c>
      <c r="E8091" s="2">
        <f>Electricity!F8116</f>
        <v>0</v>
      </c>
      <c r="F8091" s="2">
        <f>Electricity!G8116</f>
        <v>0</v>
      </c>
      <c r="G8091" s="2">
        <f>Electricity!H8116</f>
        <v>0</v>
      </c>
      <c r="H8091" s="2">
        <f>Electricity!I8116</f>
        <v>0</v>
      </c>
      <c r="I8091" s="2">
        <f>Electricity!J8116</f>
        <v>0</v>
      </c>
    </row>
    <row r="8092" spans="2:9" x14ac:dyDescent="0.35">
      <c r="B8092" s="458" t="str">
        <f t="shared" si="127"/>
        <v>12/03/2019 02:00:00 PM</v>
      </c>
      <c r="C8092" s="458">
        <v>43802</v>
      </c>
      <c r="D8092" s="459">
        <v>0.58333333333333337</v>
      </c>
      <c r="E8092" s="2">
        <f>Electricity!F8117</f>
        <v>0</v>
      </c>
      <c r="F8092" s="2">
        <f>Electricity!G8117</f>
        <v>0</v>
      </c>
      <c r="G8092" s="2">
        <f>Electricity!H8117</f>
        <v>0</v>
      </c>
      <c r="H8092" s="2">
        <f>Electricity!I8117</f>
        <v>0</v>
      </c>
      <c r="I8092" s="2">
        <f>Electricity!J8117</f>
        <v>0</v>
      </c>
    </row>
    <row r="8093" spans="2:9" x14ac:dyDescent="0.35">
      <c r="B8093" s="458" t="str">
        <f t="shared" si="127"/>
        <v>12/03/2019 03:00:00 PM</v>
      </c>
      <c r="C8093" s="458">
        <v>43802</v>
      </c>
      <c r="D8093" s="459">
        <v>0.62500000000000011</v>
      </c>
      <c r="E8093" s="2">
        <f>Electricity!F8118</f>
        <v>0</v>
      </c>
      <c r="F8093" s="2">
        <f>Electricity!G8118</f>
        <v>0</v>
      </c>
      <c r="G8093" s="2">
        <f>Electricity!H8118</f>
        <v>0</v>
      </c>
      <c r="H8093" s="2">
        <f>Electricity!I8118</f>
        <v>0</v>
      </c>
      <c r="I8093" s="2">
        <f>Electricity!J8118</f>
        <v>0</v>
      </c>
    </row>
    <row r="8094" spans="2:9" x14ac:dyDescent="0.35">
      <c r="B8094" s="458" t="str">
        <f t="shared" si="127"/>
        <v>12/03/2019 04:00:00 PM</v>
      </c>
      <c r="C8094" s="458">
        <v>43802</v>
      </c>
      <c r="D8094" s="459">
        <v>0.66666666666666674</v>
      </c>
      <c r="E8094" s="2">
        <f>Electricity!F8119</f>
        <v>0</v>
      </c>
      <c r="F8094" s="2">
        <f>Electricity!G8119</f>
        <v>0</v>
      </c>
      <c r="G8094" s="2">
        <f>Electricity!H8119</f>
        <v>0</v>
      </c>
      <c r="H8094" s="2">
        <f>Electricity!I8119</f>
        <v>0</v>
      </c>
      <c r="I8094" s="2">
        <f>Electricity!J8119</f>
        <v>0</v>
      </c>
    </row>
    <row r="8095" spans="2:9" x14ac:dyDescent="0.35">
      <c r="B8095" s="458" t="str">
        <f t="shared" si="127"/>
        <v>12/03/2019 05:00:00 PM</v>
      </c>
      <c r="C8095" s="458">
        <v>43802</v>
      </c>
      <c r="D8095" s="459">
        <v>0.70833333333333337</v>
      </c>
      <c r="E8095" s="2">
        <f>Electricity!F8120</f>
        <v>0</v>
      </c>
      <c r="F8095" s="2">
        <f>Electricity!G8120</f>
        <v>0</v>
      </c>
      <c r="G8095" s="2">
        <f>Electricity!H8120</f>
        <v>0</v>
      </c>
      <c r="H8095" s="2">
        <f>Electricity!I8120</f>
        <v>0</v>
      </c>
      <c r="I8095" s="2">
        <f>Electricity!J8120</f>
        <v>0</v>
      </c>
    </row>
    <row r="8096" spans="2:9" x14ac:dyDescent="0.35">
      <c r="B8096" s="458" t="str">
        <f t="shared" si="127"/>
        <v>12/03/2019 06:00:00 PM</v>
      </c>
      <c r="C8096" s="458">
        <v>43802</v>
      </c>
      <c r="D8096" s="459">
        <v>0.75000000000000011</v>
      </c>
      <c r="E8096" s="2">
        <f>Electricity!F8121</f>
        <v>0</v>
      </c>
      <c r="F8096" s="2">
        <f>Electricity!G8121</f>
        <v>0</v>
      </c>
      <c r="G8096" s="2">
        <f>Electricity!H8121</f>
        <v>0</v>
      </c>
      <c r="H8096" s="2">
        <f>Electricity!I8121</f>
        <v>0</v>
      </c>
      <c r="I8096" s="2">
        <f>Electricity!J8121</f>
        <v>0</v>
      </c>
    </row>
    <row r="8097" spans="2:9" x14ac:dyDescent="0.35">
      <c r="B8097" s="458" t="str">
        <f t="shared" si="127"/>
        <v>12/03/2019 07:00:00 PM</v>
      </c>
      <c r="C8097" s="458">
        <v>43802</v>
      </c>
      <c r="D8097" s="459">
        <v>0.79166666666666674</v>
      </c>
      <c r="E8097" s="2">
        <f>Electricity!F8122</f>
        <v>0</v>
      </c>
      <c r="F8097" s="2">
        <f>Electricity!G8122</f>
        <v>0</v>
      </c>
      <c r="G8097" s="2">
        <f>Electricity!H8122</f>
        <v>0</v>
      </c>
      <c r="H8097" s="2">
        <f>Electricity!I8122</f>
        <v>0</v>
      </c>
      <c r="I8097" s="2">
        <f>Electricity!J8122</f>
        <v>0</v>
      </c>
    </row>
    <row r="8098" spans="2:9" x14ac:dyDescent="0.35">
      <c r="B8098" s="458" t="str">
        <f t="shared" si="127"/>
        <v>12/03/2019 08:00:00 PM</v>
      </c>
      <c r="C8098" s="458">
        <v>43802</v>
      </c>
      <c r="D8098" s="459">
        <v>0.83333333333333337</v>
      </c>
      <c r="E8098" s="2">
        <f>Electricity!F8123</f>
        <v>0</v>
      </c>
      <c r="F8098" s="2">
        <f>Electricity!G8123</f>
        <v>0</v>
      </c>
      <c r="G8098" s="2">
        <f>Electricity!H8123</f>
        <v>0</v>
      </c>
      <c r="H8098" s="2">
        <f>Electricity!I8123</f>
        <v>0</v>
      </c>
      <c r="I8098" s="2">
        <f>Electricity!J8123</f>
        <v>0</v>
      </c>
    </row>
    <row r="8099" spans="2:9" x14ac:dyDescent="0.35">
      <c r="B8099" s="458" t="str">
        <f t="shared" si="127"/>
        <v>12/03/2019 09:00:00 PM</v>
      </c>
      <c r="C8099" s="458">
        <v>43802</v>
      </c>
      <c r="D8099" s="459">
        <v>0.87500000000000011</v>
      </c>
      <c r="E8099" s="2">
        <f>Electricity!F8124</f>
        <v>0</v>
      </c>
      <c r="F8099" s="2">
        <f>Electricity!G8124</f>
        <v>0</v>
      </c>
      <c r="G8099" s="2">
        <f>Electricity!H8124</f>
        <v>0</v>
      </c>
      <c r="H8099" s="2">
        <f>Electricity!I8124</f>
        <v>0</v>
      </c>
      <c r="I8099" s="2">
        <f>Electricity!J8124</f>
        <v>0</v>
      </c>
    </row>
    <row r="8100" spans="2:9" x14ac:dyDescent="0.35">
      <c r="B8100" s="458" t="str">
        <f t="shared" si="127"/>
        <v>12/03/2019 10:00:00 PM</v>
      </c>
      <c r="C8100" s="458">
        <v>43802</v>
      </c>
      <c r="D8100" s="459">
        <v>0.91666666666666674</v>
      </c>
      <c r="E8100" s="2">
        <f>Electricity!F8125</f>
        <v>0</v>
      </c>
      <c r="F8100" s="2">
        <f>Electricity!G8125</f>
        <v>0</v>
      </c>
      <c r="G8100" s="2">
        <f>Electricity!H8125</f>
        <v>0</v>
      </c>
      <c r="H8100" s="2">
        <f>Electricity!I8125</f>
        <v>0</v>
      </c>
      <c r="I8100" s="2">
        <f>Electricity!J8125</f>
        <v>0</v>
      </c>
    </row>
    <row r="8101" spans="2:9" x14ac:dyDescent="0.35">
      <c r="B8101" s="458" t="str">
        <f t="shared" si="127"/>
        <v>12/03/2019 11:00:00 PM</v>
      </c>
      <c r="C8101" s="458">
        <v>43802</v>
      </c>
      <c r="D8101" s="459">
        <v>0.95833333333333337</v>
      </c>
      <c r="E8101" s="2">
        <f>Electricity!F8126</f>
        <v>0</v>
      </c>
      <c r="F8101" s="2">
        <f>Electricity!G8126</f>
        <v>0</v>
      </c>
      <c r="G8101" s="2">
        <f>Electricity!H8126</f>
        <v>0</v>
      </c>
      <c r="H8101" s="2">
        <f>Electricity!I8126</f>
        <v>0</v>
      </c>
      <c r="I8101" s="2">
        <f>Electricity!J8126</f>
        <v>0</v>
      </c>
    </row>
    <row r="8102" spans="2:9" x14ac:dyDescent="0.35">
      <c r="B8102" s="458" t="str">
        <f t="shared" si="127"/>
        <v>12/04/2019 12:00:00 AM</v>
      </c>
      <c r="C8102" s="458">
        <v>43803</v>
      </c>
      <c r="D8102" s="459">
        <v>3.1225022567582528E-17</v>
      </c>
      <c r="E8102" s="2">
        <f>Electricity!F8127</f>
        <v>0</v>
      </c>
      <c r="F8102" s="2">
        <f>Electricity!G8127</f>
        <v>0</v>
      </c>
      <c r="G8102" s="2">
        <f>Electricity!H8127</f>
        <v>0</v>
      </c>
      <c r="H8102" s="2">
        <f>Electricity!I8127</f>
        <v>0</v>
      </c>
      <c r="I8102" s="2">
        <f>Electricity!J8127</f>
        <v>0</v>
      </c>
    </row>
    <row r="8103" spans="2:9" x14ac:dyDescent="0.35">
      <c r="B8103" s="458" t="str">
        <f t="shared" si="127"/>
        <v>12/04/2019 01:00:00 AM</v>
      </c>
      <c r="C8103" s="458">
        <v>43803</v>
      </c>
      <c r="D8103" s="459">
        <v>4.1666666666666699E-2</v>
      </c>
      <c r="E8103" s="2">
        <f>Electricity!F8128</f>
        <v>0</v>
      </c>
      <c r="F8103" s="2">
        <f>Electricity!G8128</f>
        <v>0</v>
      </c>
      <c r="G8103" s="2">
        <f>Electricity!H8128</f>
        <v>0</v>
      </c>
      <c r="H8103" s="2">
        <f>Electricity!I8128</f>
        <v>0</v>
      </c>
      <c r="I8103" s="2">
        <f>Electricity!J8128</f>
        <v>0</v>
      </c>
    </row>
    <row r="8104" spans="2:9" x14ac:dyDescent="0.35">
      <c r="B8104" s="458" t="str">
        <f t="shared" si="127"/>
        <v>12/04/2019 02:00:00 AM</v>
      </c>
      <c r="C8104" s="458">
        <v>43803</v>
      </c>
      <c r="D8104" s="459">
        <v>8.333333333333337E-2</v>
      </c>
      <c r="E8104" s="2">
        <f>Electricity!F8129</f>
        <v>0</v>
      </c>
      <c r="F8104" s="2">
        <f>Electricity!G8129</f>
        <v>0</v>
      </c>
      <c r="G8104" s="2">
        <f>Electricity!H8129</f>
        <v>0</v>
      </c>
      <c r="H8104" s="2">
        <f>Electricity!I8129</f>
        <v>0</v>
      </c>
      <c r="I8104" s="2">
        <f>Electricity!J8129</f>
        <v>0</v>
      </c>
    </row>
    <row r="8105" spans="2:9" x14ac:dyDescent="0.35">
      <c r="B8105" s="458" t="str">
        <f t="shared" si="127"/>
        <v>12/04/2019 03:00:00 AM</v>
      </c>
      <c r="C8105" s="458">
        <v>43803</v>
      </c>
      <c r="D8105" s="459">
        <v>0.12500000000000006</v>
      </c>
      <c r="E8105" s="2">
        <f>Electricity!F8130</f>
        <v>0</v>
      </c>
      <c r="F8105" s="2">
        <f>Electricity!G8130</f>
        <v>0</v>
      </c>
      <c r="G8105" s="2">
        <f>Electricity!H8130</f>
        <v>0</v>
      </c>
      <c r="H8105" s="2">
        <f>Electricity!I8130</f>
        <v>0</v>
      </c>
      <c r="I8105" s="2">
        <f>Electricity!J8130</f>
        <v>0</v>
      </c>
    </row>
    <row r="8106" spans="2:9" x14ac:dyDescent="0.35">
      <c r="B8106" s="458" t="str">
        <f t="shared" si="127"/>
        <v>12/04/2019 04:00:00 AM</v>
      </c>
      <c r="C8106" s="458">
        <v>43803</v>
      </c>
      <c r="D8106" s="459">
        <v>0.16666666666666669</v>
      </c>
      <c r="E8106" s="2">
        <f>Electricity!F8131</f>
        <v>0</v>
      </c>
      <c r="F8106" s="2">
        <f>Electricity!G8131</f>
        <v>0</v>
      </c>
      <c r="G8106" s="2">
        <f>Electricity!H8131</f>
        <v>0</v>
      </c>
      <c r="H8106" s="2">
        <f>Electricity!I8131</f>
        <v>0</v>
      </c>
      <c r="I8106" s="2">
        <f>Electricity!J8131</f>
        <v>0</v>
      </c>
    </row>
    <row r="8107" spans="2:9" x14ac:dyDescent="0.35">
      <c r="B8107" s="458" t="str">
        <f t="shared" si="127"/>
        <v>12/04/2019 05:00:00 AM</v>
      </c>
      <c r="C8107" s="458">
        <v>43803</v>
      </c>
      <c r="D8107" s="459">
        <v>0.20833333333333337</v>
      </c>
      <c r="E8107" s="2">
        <f>Electricity!F8132</f>
        <v>0</v>
      </c>
      <c r="F8107" s="2">
        <f>Electricity!G8132</f>
        <v>0</v>
      </c>
      <c r="G8107" s="2">
        <f>Electricity!H8132</f>
        <v>0</v>
      </c>
      <c r="H8107" s="2">
        <f>Electricity!I8132</f>
        <v>0</v>
      </c>
      <c r="I8107" s="2">
        <f>Electricity!J8132</f>
        <v>0</v>
      </c>
    </row>
    <row r="8108" spans="2:9" x14ac:dyDescent="0.35">
      <c r="B8108" s="458" t="str">
        <f t="shared" si="127"/>
        <v>12/04/2019 06:00:00 AM</v>
      </c>
      <c r="C8108" s="458">
        <v>43803</v>
      </c>
      <c r="D8108" s="459">
        <v>0.25</v>
      </c>
      <c r="E8108" s="2">
        <f>Electricity!F8133</f>
        <v>0</v>
      </c>
      <c r="F8108" s="2">
        <f>Electricity!G8133</f>
        <v>0</v>
      </c>
      <c r="G8108" s="2">
        <f>Electricity!H8133</f>
        <v>0</v>
      </c>
      <c r="H8108" s="2">
        <f>Electricity!I8133</f>
        <v>0</v>
      </c>
      <c r="I8108" s="2">
        <f>Electricity!J8133</f>
        <v>0</v>
      </c>
    </row>
    <row r="8109" spans="2:9" x14ac:dyDescent="0.35">
      <c r="B8109" s="458" t="str">
        <f t="shared" si="127"/>
        <v>12/04/2019 07:00:00 AM</v>
      </c>
      <c r="C8109" s="458">
        <v>43803</v>
      </c>
      <c r="D8109" s="459">
        <v>0.29166666666666669</v>
      </c>
      <c r="E8109" s="2">
        <f>Electricity!F8134</f>
        <v>0</v>
      </c>
      <c r="F8109" s="2">
        <f>Electricity!G8134</f>
        <v>0</v>
      </c>
      <c r="G8109" s="2">
        <f>Electricity!H8134</f>
        <v>0</v>
      </c>
      <c r="H8109" s="2">
        <f>Electricity!I8134</f>
        <v>0</v>
      </c>
      <c r="I8109" s="2">
        <f>Electricity!J8134</f>
        <v>0</v>
      </c>
    </row>
    <row r="8110" spans="2:9" x14ac:dyDescent="0.35">
      <c r="B8110" s="458" t="str">
        <f t="shared" si="127"/>
        <v>12/04/2019 08:00:00 AM</v>
      </c>
      <c r="C8110" s="458">
        <v>43803</v>
      </c>
      <c r="D8110" s="459">
        <v>0.33333333333333337</v>
      </c>
      <c r="E8110" s="2">
        <f>Electricity!F8135</f>
        <v>0</v>
      </c>
      <c r="F8110" s="2">
        <f>Electricity!G8135</f>
        <v>0</v>
      </c>
      <c r="G8110" s="2">
        <f>Electricity!H8135</f>
        <v>0</v>
      </c>
      <c r="H8110" s="2">
        <f>Electricity!I8135</f>
        <v>0</v>
      </c>
      <c r="I8110" s="2">
        <f>Electricity!J8135</f>
        <v>0</v>
      </c>
    </row>
    <row r="8111" spans="2:9" x14ac:dyDescent="0.35">
      <c r="B8111" s="458" t="str">
        <f t="shared" si="127"/>
        <v>12/04/2019 09:00:00 AM</v>
      </c>
      <c r="C8111" s="458">
        <v>43803</v>
      </c>
      <c r="D8111" s="459">
        <v>0.375</v>
      </c>
      <c r="E8111" s="2">
        <f>Electricity!F8136</f>
        <v>0</v>
      </c>
      <c r="F8111" s="2">
        <f>Electricity!G8136</f>
        <v>0</v>
      </c>
      <c r="G8111" s="2">
        <f>Electricity!H8136</f>
        <v>0</v>
      </c>
      <c r="H8111" s="2">
        <f>Electricity!I8136</f>
        <v>0</v>
      </c>
      <c r="I8111" s="2">
        <f>Electricity!J8136</f>
        <v>0</v>
      </c>
    </row>
    <row r="8112" spans="2:9" x14ac:dyDescent="0.35">
      <c r="B8112" s="458" t="str">
        <f t="shared" si="127"/>
        <v>12/04/2019 10:00:00 AM</v>
      </c>
      <c r="C8112" s="458">
        <v>43803</v>
      </c>
      <c r="D8112" s="459">
        <v>0.41666666666666669</v>
      </c>
      <c r="E8112" s="2">
        <f>Electricity!F8137</f>
        <v>0</v>
      </c>
      <c r="F8112" s="2">
        <f>Electricity!G8137</f>
        <v>0</v>
      </c>
      <c r="G8112" s="2">
        <f>Electricity!H8137</f>
        <v>0</v>
      </c>
      <c r="H8112" s="2">
        <f>Electricity!I8137</f>
        <v>0</v>
      </c>
      <c r="I8112" s="2">
        <f>Electricity!J8137</f>
        <v>0</v>
      </c>
    </row>
    <row r="8113" spans="2:9" x14ac:dyDescent="0.35">
      <c r="B8113" s="458" t="str">
        <f t="shared" si="127"/>
        <v>12/04/2019 11:00:00 AM</v>
      </c>
      <c r="C8113" s="458">
        <v>43803</v>
      </c>
      <c r="D8113" s="459">
        <v>0.45833333333333337</v>
      </c>
      <c r="E8113" s="2">
        <f>Electricity!F8138</f>
        <v>0</v>
      </c>
      <c r="F8113" s="2">
        <f>Electricity!G8138</f>
        <v>0</v>
      </c>
      <c r="G8113" s="2">
        <f>Electricity!H8138</f>
        <v>0</v>
      </c>
      <c r="H8113" s="2">
        <f>Electricity!I8138</f>
        <v>0</v>
      </c>
      <c r="I8113" s="2">
        <f>Electricity!J8138</f>
        <v>0</v>
      </c>
    </row>
    <row r="8114" spans="2:9" x14ac:dyDescent="0.35">
      <c r="B8114" s="458" t="str">
        <f t="shared" si="127"/>
        <v>12/04/2019 12:00:00 PM</v>
      </c>
      <c r="C8114" s="458">
        <v>43803</v>
      </c>
      <c r="D8114" s="459">
        <v>0.50000000000000011</v>
      </c>
      <c r="E8114" s="2">
        <f>Electricity!F8139</f>
        <v>0</v>
      </c>
      <c r="F8114" s="2">
        <f>Electricity!G8139</f>
        <v>0</v>
      </c>
      <c r="G8114" s="2">
        <f>Electricity!H8139</f>
        <v>0</v>
      </c>
      <c r="H8114" s="2">
        <f>Electricity!I8139</f>
        <v>0</v>
      </c>
      <c r="I8114" s="2">
        <f>Electricity!J8139</f>
        <v>0</v>
      </c>
    </row>
    <row r="8115" spans="2:9" x14ac:dyDescent="0.35">
      <c r="B8115" s="458" t="str">
        <f t="shared" si="127"/>
        <v>12/04/2019 01:00:00 PM</v>
      </c>
      <c r="C8115" s="458">
        <v>43803</v>
      </c>
      <c r="D8115" s="459">
        <v>0.54166666666666674</v>
      </c>
      <c r="E8115" s="2">
        <f>Electricity!F8140</f>
        <v>0</v>
      </c>
      <c r="F8115" s="2">
        <f>Electricity!G8140</f>
        <v>0</v>
      </c>
      <c r="G8115" s="2">
        <f>Electricity!H8140</f>
        <v>0</v>
      </c>
      <c r="H8115" s="2">
        <f>Electricity!I8140</f>
        <v>0</v>
      </c>
      <c r="I8115" s="2">
        <f>Electricity!J8140</f>
        <v>0</v>
      </c>
    </row>
    <row r="8116" spans="2:9" x14ac:dyDescent="0.35">
      <c r="B8116" s="458" t="str">
        <f t="shared" si="127"/>
        <v>12/04/2019 02:00:00 PM</v>
      </c>
      <c r="C8116" s="458">
        <v>43803</v>
      </c>
      <c r="D8116" s="459">
        <v>0.58333333333333337</v>
      </c>
      <c r="E8116" s="2">
        <f>Electricity!F8141</f>
        <v>0</v>
      </c>
      <c r="F8116" s="2">
        <f>Electricity!G8141</f>
        <v>0</v>
      </c>
      <c r="G8116" s="2">
        <f>Electricity!H8141</f>
        <v>0</v>
      </c>
      <c r="H8116" s="2">
        <f>Electricity!I8141</f>
        <v>0</v>
      </c>
      <c r="I8116" s="2">
        <f>Electricity!J8141</f>
        <v>0</v>
      </c>
    </row>
    <row r="8117" spans="2:9" x14ac:dyDescent="0.35">
      <c r="B8117" s="458" t="str">
        <f t="shared" si="127"/>
        <v>12/04/2019 03:00:00 PM</v>
      </c>
      <c r="C8117" s="458">
        <v>43803</v>
      </c>
      <c r="D8117" s="459">
        <v>0.62500000000000011</v>
      </c>
      <c r="E8117" s="2">
        <f>Electricity!F8142</f>
        <v>0</v>
      </c>
      <c r="F8117" s="2">
        <f>Electricity!G8142</f>
        <v>0</v>
      </c>
      <c r="G8117" s="2">
        <f>Electricity!H8142</f>
        <v>0</v>
      </c>
      <c r="H8117" s="2">
        <f>Electricity!I8142</f>
        <v>0</v>
      </c>
      <c r="I8117" s="2">
        <f>Electricity!J8142</f>
        <v>0</v>
      </c>
    </row>
    <row r="8118" spans="2:9" x14ac:dyDescent="0.35">
      <c r="B8118" s="458" t="str">
        <f t="shared" si="127"/>
        <v>12/04/2019 04:00:00 PM</v>
      </c>
      <c r="C8118" s="458">
        <v>43803</v>
      </c>
      <c r="D8118" s="459">
        <v>0.66666666666666674</v>
      </c>
      <c r="E8118" s="2">
        <f>Electricity!F8143</f>
        <v>0</v>
      </c>
      <c r="F8118" s="2">
        <f>Electricity!G8143</f>
        <v>0</v>
      </c>
      <c r="G8118" s="2">
        <f>Electricity!H8143</f>
        <v>0</v>
      </c>
      <c r="H8118" s="2">
        <f>Electricity!I8143</f>
        <v>0</v>
      </c>
      <c r="I8118" s="2">
        <f>Electricity!J8143</f>
        <v>0</v>
      </c>
    </row>
    <row r="8119" spans="2:9" x14ac:dyDescent="0.35">
      <c r="B8119" s="458" t="str">
        <f t="shared" si="127"/>
        <v>12/04/2019 05:00:00 PM</v>
      </c>
      <c r="C8119" s="458">
        <v>43803</v>
      </c>
      <c r="D8119" s="459">
        <v>0.70833333333333337</v>
      </c>
      <c r="E8119" s="2">
        <f>Electricity!F8144</f>
        <v>0</v>
      </c>
      <c r="F8119" s="2">
        <f>Electricity!G8144</f>
        <v>0</v>
      </c>
      <c r="G8119" s="2">
        <f>Electricity!H8144</f>
        <v>0</v>
      </c>
      <c r="H8119" s="2">
        <f>Electricity!I8144</f>
        <v>0</v>
      </c>
      <c r="I8119" s="2">
        <f>Electricity!J8144</f>
        <v>0</v>
      </c>
    </row>
    <row r="8120" spans="2:9" x14ac:dyDescent="0.35">
      <c r="B8120" s="458" t="str">
        <f t="shared" si="127"/>
        <v>12/04/2019 06:00:00 PM</v>
      </c>
      <c r="C8120" s="458">
        <v>43803</v>
      </c>
      <c r="D8120" s="459">
        <v>0.75000000000000011</v>
      </c>
      <c r="E8120" s="2">
        <f>Electricity!F8145</f>
        <v>0</v>
      </c>
      <c r="F8120" s="2">
        <f>Electricity!G8145</f>
        <v>0</v>
      </c>
      <c r="G8120" s="2">
        <f>Electricity!H8145</f>
        <v>0</v>
      </c>
      <c r="H8120" s="2">
        <f>Electricity!I8145</f>
        <v>0</v>
      </c>
      <c r="I8120" s="2">
        <f>Electricity!J8145</f>
        <v>0</v>
      </c>
    </row>
    <row r="8121" spans="2:9" x14ac:dyDescent="0.35">
      <c r="B8121" s="458" t="str">
        <f t="shared" si="127"/>
        <v>12/04/2019 07:00:00 PM</v>
      </c>
      <c r="C8121" s="458">
        <v>43803</v>
      </c>
      <c r="D8121" s="459">
        <v>0.79166666666666674</v>
      </c>
      <c r="E8121" s="2">
        <f>Electricity!F8146</f>
        <v>0</v>
      </c>
      <c r="F8121" s="2">
        <f>Electricity!G8146</f>
        <v>0</v>
      </c>
      <c r="G8121" s="2">
        <f>Electricity!H8146</f>
        <v>0</v>
      </c>
      <c r="H8121" s="2">
        <f>Electricity!I8146</f>
        <v>0</v>
      </c>
      <c r="I8121" s="2">
        <f>Electricity!J8146</f>
        <v>0</v>
      </c>
    </row>
    <row r="8122" spans="2:9" x14ac:dyDescent="0.35">
      <c r="B8122" s="458" t="str">
        <f t="shared" si="127"/>
        <v>12/04/2019 08:00:00 PM</v>
      </c>
      <c r="C8122" s="458">
        <v>43803</v>
      </c>
      <c r="D8122" s="459">
        <v>0.83333333333333337</v>
      </c>
      <c r="E8122" s="2">
        <f>Electricity!F8147</f>
        <v>0</v>
      </c>
      <c r="F8122" s="2">
        <f>Electricity!G8147</f>
        <v>0</v>
      </c>
      <c r="G8122" s="2">
        <f>Electricity!H8147</f>
        <v>0</v>
      </c>
      <c r="H8122" s="2">
        <f>Electricity!I8147</f>
        <v>0</v>
      </c>
      <c r="I8122" s="2">
        <f>Electricity!J8147</f>
        <v>0</v>
      </c>
    </row>
    <row r="8123" spans="2:9" x14ac:dyDescent="0.35">
      <c r="B8123" s="458" t="str">
        <f t="shared" si="127"/>
        <v>12/04/2019 09:00:00 PM</v>
      </c>
      <c r="C8123" s="458">
        <v>43803</v>
      </c>
      <c r="D8123" s="459">
        <v>0.87500000000000011</v>
      </c>
      <c r="E8123" s="2">
        <f>Electricity!F8148</f>
        <v>0</v>
      </c>
      <c r="F8123" s="2">
        <f>Electricity!G8148</f>
        <v>0</v>
      </c>
      <c r="G8123" s="2">
        <f>Electricity!H8148</f>
        <v>0</v>
      </c>
      <c r="H8123" s="2">
        <f>Electricity!I8148</f>
        <v>0</v>
      </c>
      <c r="I8123" s="2">
        <f>Electricity!J8148</f>
        <v>0</v>
      </c>
    </row>
    <row r="8124" spans="2:9" x14ac:dyDescent="0.35">
      <c r="B8124" s="458" t="str">
        <f t="shared" si="127"/>
        <v>12/04/2019 10:00:00 PM</v>
      </c>
      <c r="C8124" s="458">
        <v>43803</v>
      </c>
      <c r="D8124" s="459">
        <v>0.91666666666666674</v>
      </c>
      <c r="E8124" s="2">
        <f>Electricity!F8149</f>
        <v>0</v>
      </c>
      <c r="F8124" s="2">
        <f>Electricity!G8149</f>
        <v>0</v>
      </c>
      <c r="G8124" s="2">
        <f>Electricity!H8149</f>
        <v>0</v>
      </c>
      <c r="H8124" s="2">
        <f>Electricity!I8149</f>
        <v>0</v>
      </c>
      <c r="I8124" s="2">
        <f>Electricity!J8149</f>
        <v>0</v>
      </c>
    </row>
    <row r="8125" spans="2:9" x14ac:dyDescent="0.35">
      <c r="B8125" s="458" t="str">
        <f t="shared" si="127"/>
        <v>12/04/2019 11:00:00 PM</v>
      </c>
      <c r="C8125" s="458">
        <v>43803</v>
      </c>
      <c r="D8125" s="459">
        <v>0.95833333333333337</v>
      </c>
      <c r="E8125" s="2">
        <f>Electricity!F8150</f>
        <v>0</v>
      </c>
      <c r="F8125" s="2">
        <f>Electricity!G8150</f>
        <v>0</v>
      </c>
      <c r="G8125" s="2">
        <f>Electricity!H8150</f>
        <v>0</v>
      </c>
      <c r="H8125" s="2">
        <f>Electricity!I8150</f>
        <v>0</v>
      </c>
      <c r="I8125" s="2">
        <f>Electricity!J8150</f>
        <v>0</v>
      </c>
    </row>
    <row r="8126" spans="2:9" x14ac:dyDescent="0.35">
      <c r="B8126" s="458" t="str">
        <f t="shared" si="127"/>
        <v>12/05/2019 12:00:00 AM</v>
      </c>
      <c r="C8126" s="458">
        <v>43804</v>
      </c>
      <c r="D8126" s="459">
        <v>3.1225022567582528E-17</v>
      </c>
      <c r="E8126" s="2">
        <f>Electricity!F8151</f>
        <v>0</v>
      </c>
      <c r="F8126" s="2">
        <f>Electricity!G8151</f>
        <v>0</v>
      </c>
      <c r="G8126" s="2">
        <f>Electricity!H8151</f>
        <v>0</v>
      </c>
      <c r="H8126" s="2">
        <f>Electricity!I8151</f>
        <v>0</v>
      </c>
      <c r="I8126" s="2">
        <f>Electricity!J8151</f>
        <v>0</v>
      </c>
    </row>
    <row r="8127" spans="2:9" x14ac:dyDescent="0.35">
      <c r="B8127" s="458" t="str">
        <f t="shared" si="127"/>
        <v>12/05/2019 01:00:00 AM</v>
      </c>
      <c r="C8127" s="458">
        <v>43804</v>
      </c>
      <c r="D8127" s="459">
        <v>4.1666666666666699E-2</v>
      </c>
      <c r="E8127" s="2">
        <f>Electricity!F8152</f>
        <v>0</v>
      </c>
      <c r="F8127" s="2">
        <f>Electricity!G8152</f>
        <v>0</v>
      </c>
      <c r="G8127" s="2">
        <f>Electricity!H8152</f>
        <v>0</v>
      </c>
      <c r="H8127" s="2">
        <f>Electricity!I8152</f>
        <v>0</v>
      </c>
      <c r="I8127" s="2">
        <f>Electricity!J8152</f>
        <v>0</v>
      </c>
    </row>
    <row r="8128" spans="2:9" x14ac:dyDescent="0.35">
      <c r="B8128" s="458" t="str">
        <f t="shared" si="127"/>
        <v>12/05/2019 02:00:00 AM</v>
      </c>
      <c r="C8128" s="458">
        <v>43804</v>
      </c>
      <c r="D8128" s="459">
        <v>8.333333333333337E-2</v>
      </c>
      <c r="E8128" s="2">
        <f>Electricity!F8153</f>
        <v>0</v>
      </c>
      <c r="F8128" s="2">
        <f>Electricity!G8153</f>
        <v>0</v>
      </c>
      <c r="G8128" s="2">
        <f>Electricity!H8153</f>
        <v>0</v>
      </c>
      <c r="H8128" s="2">
        <f>Electricity!I8153</f>
        <v>0</v>
      </c>
      <c r="I8128" s="2">
        <f>Electricity!J8153</f>
        <v>0</v>
      </c>
    </row>
    <row r="8129" spans="2:9" x14ac:dyDescent="0.35">
      <c r="B8129" s="458" t="str">
        <f t="shared" si="127"/>
        <v>12/05/2019 03:00:00 AM</v>
      </c>
      <c r="C8129" s="458">
        <v>43804</v>
      </c>
      <c r="D8129" s="459">
        <v>0.12500000000000006</v>
      </c>
      <c r="E8129" s="2">
        <f>Electricity!F8154</f>
        <v>0</v>
      </c>
      <c r="F8129" s="2">
        <f>Electricity!G8154</f>
        <v>0</v>
      </c>
      <c r="G8129" s="2">
        <f>Electricity!H8154</f>
        <v>0</v>
      </c>
      <c r="H8129" s="2">
        <f>Electricity!I8154</f>
        <v>0</v>
      </c>
      <c r="I8129" s="2">
        <f>Electricity!J8154</f>
        <v>0</v>
      </c>
    </row>
    <row r="8130" spans="2:9" x14ac:dyDescent="0.35">
      <c r="B8130" s="458" t="str">
        <f t="shared" si="127"/>
        <v>12/05/2019 04:00:00 AM</v>
      </c>
      <c r="C8130" s="458">
        <v>43804</v>
      </c>
      <c r="D8130" s="459">
        <v>0.16666666666666669</v>
      </c>
      <c r="E8130" s="2">
        <f>Electricity!F8155</f>
        <v>0</v>
      </c>
      <c r="F8130" s="2">
        <f>Electricity!G8155</f>
        <v>0</v>
      </c>
      <c r="G8130" s="2">
        <f>Electricity!H8155</f>
        <v>0</v>
      </c>
      <c r="H8130" s="2">
        <f>Electricity!I8155</f>
        <v>0</v>
      </c>
      <c r="I8130" s="2">
        <f>Electricity!J8155</f>
        <v>0</v>
      </c>
    </row>
    <row r="8131" spans="2:9" x14ac:dyDescent="0.35">
      <c r="B8131" s="458" t="str">
        <f t="shared" si="127"/>
        <v>12/05/2019 05:00:00 AM</v>
      </c>
      <c r="C8131" s="458">
        <v>43804</v>
      </c>
      <c r="D8131" s="459">
        <v>0.20833333333333337</v>
      </c>
      <c r="E8131" s="2">
        <f>Electricity!F8156</f>
        <v>0</v>
      </c>
      <c r="F8131" s="2">
        <f>Electricity!G8156</f>
        <v>0</v>
      </c>
      <c r="G8131" s="2">
        <f>Electricity!H8156</f>
        <v>0</v>
      </c>
      <c r="H8131" s="2">
        <f>Electricity!I8156</f>
        <v>0</v>
      </c>
      <c r="I8131" s="2">
        <f>Electricity!J8156</f>
        <v>0</v>
      </c>
    </row>
    <row r="8132" spans="2:9" x14ac:dyDescent="0.35">
      <c r="B8132" s="458" t="str">
        <f t="shared" si="127"/>
        <v>12/05/2019 06:00:00 AM</v>
      </c>
      <c r="C8132" s="458">
        <v>43804</v>
      </c>
      <c r="D8132" s="459">
        <v>0.25</v>
      </c>
      <c r="E8132" s="2">
        <f>Electricity!F8157</f>
        <v>0</v>
      </c>
      <c r="F8132" s="2">
        <f>Electricity!G8157</f>
        <v>0</v>
      </c>
      <c r="G8132" s="2">
        <f>Electricity!H8157</f>
        <v>0</v>
      </c>
      <c r="H8132" s="2">
        <f>Electricity!I8157</f>
        <v>0</v>
      </c>
      <c r="I8132" s="2">
        <f>Electricity!J8157</f>
        <v>0</v>
      </c>
    </row>
    <row r="8133" spans="2:9" x14ac:dyDescent="0.35">
      <c r="B8133" s="458" t="str">
        <f t="shared" si="127"/>
        <v>12/05/2019 07:00:00 AM</v>
      </c>
      <c r="C8133" s="458">
        <v>43804</v>
      </c>
      <c r="D8133" s="459">
        <v>0.29166666666666669</v>
      </c>
      <c r="E8133" s="2">
        <f>Electricity!F8158</f>
        <v>0</v>
      </c>
      <c r="F8133" s="2">
        <f>Electricity!G8158</f>
        <v>0</v>
      </c>
      <c r="G8133" s="2">
        <f>Electricity!H8158</f>
        <v>0</v>
      </c>
      <c r="H8133" s="2">
        <f>Electricity!I8158</f>
        <v>0</v>
      </c>
      <c r="I8133" s="2">
        <f>Electricity!J8158</f>
        <v>0</v>
      </c>
    </row>
    <row r="8134" spans="2:9" x14ac:dyDescent="0.35">
      <c r="B8134" s="458" t="str">
        <f t="shared" si="127"/>
        <v>12/05/2019 08:00:00 AM</v>
      </c>
      <c r="C8134" s="458">
        <v>43804</v>
      </c>
      <c r="D8134" s="459">
        <v>0.33333333333333337</v>
      </c>
      <c r="E8134" s="2">
        <f>Electricity!F8159</f>
        <v>0</v>
      </c>
      <c r="F8134" s="2">
        <f>Electricity!G8159</f>
        <v>0</v>
      </c>
      <c r="G8134" s="2">
        <f>Electricity!H8159</f>
        <v>0</v>
      </c>
      <c r="H8134" s="2">
        <f>Electricity!I8159</f>
        <v>0</v>
      </c>
      <c r="I8134" s="2">
        <f>Electricity!J8159</f>
        <v>0</v>
      </c>
    </row>
    <row r="8135" spans="2:9" x14ac:dyDescent="0.35">
      <c r="B8135" s="458" t="str">
        <f t="shared" si="127"/>
        <v>12/05/2019 09:00:00 AM</v>
      </c>
      <c r="C8135" s="458">
        <v>43804</v>
      </c>
      <c r="D8135" s="459">
        <v>0.375</v>
      </c>
      <c r="E8135" s="2">
        <f>Electricity!F8160</f>
        <v>0</v>
      </c>
      <c r="F8135" s="2">
        <f>Electricity!G8160</f>
        <v>0</v>
      </c>
      <c r="G8135" s="2">
        <f>Electricity!H8160</f>
        <v>0</v>
      </c>
      <c r="H8135" s="2">
        <f>Electricity!I8160</f>
        <v>0</v>
      </c>
      <c r="I8135" s="2">
        <f>Electricity!J8160</f>
        <v>0</v>
      </c>
    </row>
    <row r="8136" spans="2:9" x14ac:dyDescent="0.35">
      <c r="B8136" s="458" t="str">
        <f t="shared" si="127"/>
        <v>12/05/2019 10:00:00 AM</v>
      </c>
      <c r="C8136" s="458">
        <v>43804</v>
      </c>
      <c r="D8136" s="459">
        <v>0.41666666666666669</v>
      </c>
      <c r="E8136" s="2">
        <f>Electricity!F8161</f>
        <v>0</v>
      </c>
      <c r="F8136" s="2">
        <f>Electricity!G8161</f>
        <v>0</v>
      </c>
      <c r="G8136" s="2">
        <f>Electricity!H8161</f>
        <v>0</v>
      </c>
      <c r="H8136" s="2">
        <f>Electricity!I8161</f>
        <v>0</v>
      </c>
      <c r="I8136" s="2">
        <f>Electricity!J8161</f>
        <v>0</v>
      </c>
    </row>
    <row r="8137" spans="2:9" x14ac:dyDescent="0.35">
      <c r="B8137" s="458" t="str">
        <f t="shared" si="127"/>
        <v>12/05/2019 11:00:00 AM</v>
      </c>
      <c r="C8137" s="458">
        <v>43804</v>
      </c>
      <c r="D8137" s="459">
        <v>0.45833333333333337</v>
      </c>
      <c r="E8137" s="2">
        <f>Electricity!F8162</f>
        <v>0</v>
      </c>
      <c r="F8137" s="2">
        <f>Electricity!G8162</f>
        <v>0</v>
      </c>
      <c r="G8137" s="2">
        <f>Electricity!H8162</f>
        <v>0</v>
      </c>
      <c r="H8137" s="2">
        <f>Electricity!I8162</f>
        <v>0</v>
      </c>
      <c r="I8137" s="2">
        <f>Electricity!J8162</f>
        <v>0</v>
      </c>
    </row>
    <row r="8138" spans="2:9" x14ac:dyDescent="0.35">
      <c r="B8138" s="458" t="str">
        <f t="shared" si="127"/>
        <v>12/05/2019 12:00:00 PM</v>
      </c>
      <c r="C8138" s="458">
        <v>43804</v>
      </c>
      <c r="D8138" s="459">
        <v>0.50000000000000011</v>
      </c>
      <c r="E8138" s="2">
        <f>Electricity!F8163</f>
        <v>0</v>
      </c>
      <c r="F8138" s="2">
        <f>Electricity!G8163</f>
        <v>0</v>
      </c>
      <c r="G8138" s="2">
        <f>Electricity!H8163</f>
        <v>0</v>
      </c>
      <c r="H8138" s="2">
        <f>Electricity!I8163</f>
        <v>0</v>
      </c>
      <c r="I8138" s="2">
        <f>Electricity!J8163</f>
        <v>0</v>
      </c>
    </row>
    <row r="8139" spans="2:9" x14ac:dyDescent="0.35">
      <c r="B8139" s="458" t="str">
        <f t="shared" si="127"/>
        <v>12/05/2019 01:00:00 PM</v>
      </c>
      <c r="C8139" s="458">
        <v>43804</v>
      </c>
      <c r="D8139" s="459">
        <v>0.54166666666666674</v>
      </c>
      <c r="E8139" s="2">
        <f>Electricity!F8164</f>
        <v>0</v>
      </c>
      <c r="F8139" s="2">
        <f>Electricity!G8164</f>
        <v>0</v>
      </c>
      <c r="G8139" s="2">
        <f>Electricity!H8164</f>
        <v>0</v>
      </c>
      <c r="H8139" s="2">
        <f>Electricity!I8164</f>
        <v>0</v>
      </c>
      <c r="I8139" s="2">
        <f>Electricity!J8164</f>
        <v>0</v>
      </c>
    </row>
    <row r="8140" spans="2:9" x14ac:dyDescent="0.35">
      <c r="B8140" s="458" t="str">
        <f t="shared" si="127"/>
        <v>12/05/2019 02:00:00 PM</v>
      </c>
      <c r="C8140" s="458">
        <v>43804</v>
      </c>
      <c r="D8140" s="459">
        <v>0.58333333333333337</v>
      </c>
      <c r="E8140" s="2">
        <f>Electricity!F8165</f>
        <v>0</v>
      </c>
      <c r="F8140" s="2">
        <f>Electricity!G8165</f>
        <v>0</v>
      </c>
      <c r="G8140" s="2">
        <f>Electricity!H8165</f>
        <v>0</v>
      </c>
      <c r="H8140" s="2">
        <f>Electricity!I8165</f>
        <v>0</v>
      </c>
      <c r="I8140" s="2">
        <f>Electricity!J8165</f>
        <v>0</v>
      </c>
    </row>
    <row r="8141" spans="2:9" x14ac:dyDescent="0.35">
      <c r="B8141" s="458" t="str">
        <f t="shared" si="127"/>
        <v>12/05/2019 03:00:00 PM</v>
      </c>
      <c r="C8141" s="458">
        <v>43804</v>
      </c>
      <c r="D8141" s="459">
        <v>0.62500000000000011</v>
      </c>
      <c r="E8141" s="2">
        <f>Electricity!F8166</f>
        <v>0</v>
      </c>
      <c r="F8141" s="2">
        <f>Electricity!G8166</f>
        <v>0</v>
      </c>
      <c r="G8141" s="2">
        <f>Electricity!H8166</f>
        <v>0</v>
      </c>
      <c r="H8141" s="2">
        <f>Electricity!I8166</f>
        <v>0</v>
      </c>
      <c r="I8141" s="2">
        <f>Electricity!J8166</f>
        <v>0</v>
      </c>
    </row>
    <row r="8142" spans="2:9" x14ac:dyDescent="0.35">
      <c r="B8142" s="458" t="str">
        <f t="shared" si="127"/>
        <v>12/05/2019 04:00:00 PM</v>
      </c>
      <c r="C8142" s="458">
        <v>43804</v>
      </c>
      <c r="D8142" s="459">
        <v>0.66666666666666674</v>
      </c>
      <c r="E8142" s="2">
        <f>Electricity!F8167</f>
        <v>0</v>
      </c>
      <c r="F8142" s="2">
        <f>Electricity!G8167</f>
        <v>0</v>
      </c>
      <c r="G8142" s="2">
        <f>Electricity!H8167</f>
        <v>0</v>
      </c>
      <c r="H8142" s="2">
        <f>Electricity!I8167</f>
        <v>0</v>
      </c>
      <c r="I8142" s="2">
        <f>Electricity!J8167</f>
        <v>0</v>
      </c>
    </row>
    <row r="8143" spans="2:9" x14ac:dyDescent="0.35">
      <c r="B8143" s="458" t="str">
        <f t="shared" ref="B8143:B8206" si="128">CONCATENATE(TEXT(C8143,"mm/dd/yyyy")," ",TEXT(D8143,"hh:mm:ss AM/PM"))</f>
        <v>12/05/2019 05:00:00 PM</v>
      </c>
      <c r="C8143" s="458">
        <v>43804</v>
      </c>
      <c r="D8143" s="459">
        <v>0.70833333333333337</v>
      </c>
      <c r="E8143" s="2">
        <f>Electricity!F8168</f>
        <v>0</v>
      </c>
      <c r="F8143" s="2">
        <f>Electricity!G8168</f>
        <v>0</v>
      </c>
      <c r="G8143" s="2">
        <f>Electricity!H8168</f>
        <v>0</v>
      </c>
      <c r="H8143" s="2">
        <f>Electricity!I8168</f>
        <v>0</v>
      </c>
      <c r="I8143" s="2">
        <f>Electricity!J8168</f>
        <v>0</v>
      </c>
    </row>
    <row r="8144" spans="2:9" x14ac:dyDescent="0.35">
      <c r="B8144" s="458" t="str">
        <f t="shared" si="128"/>
        <v>12/05/2019 06:00:00 PM</v>
      </c>
      <c r="C8144" s="458">
        <v>43804</v>
      </c>
      <c r="D8144" s="459">
        <v>0.75000000000000011</v>
      </c>
      <c r="E8144" s="2">
        <f>Electricity!F8169</f>
        <v>0</v>
      </c>
      <c r="F8144" s="2">
        <f>Electricity!G8169</f>
        <v>0</v>
      </c>
      <c r="G8144" s="2">
        <f>Electricity!H8169</f>
        <v>0</v>
      </c>
      <c r="H8144" s="2">
        <f>Electricity!I8169</f>
        <v>0</v>
      </c>
      <c r="I8144" s="2">
        <f>Electricity!J8169</f>
        <v>0</v>
      </c>
    </row>
    <row r="8145" spans="2:9" x14ac:dyDescent="0.35">
      <c r="B8145" s="458" t="str">
        <f t="shared" si="128"/>
        <v>12/05/2019 07:00:00 PM</v>
      </c>
      <c r="C8145" s="458">
        <v>43804</v>
      </c>
      <c r="D8145" s="459">
        <v>0.79166666666666674</v>
      </c>
      <c r="E8145" s="2">
        <f>Electricity!F8170</f>
        <v>0</v>
      </c>
      <c r="F8145" s="2">
        <f>Electricity!G8170</f>
        <v>0</v>
      </c>
      <c r="G8145" s="2">
        <f>Electricity!H8170</f>
        <v>0</v>
      </c>
      <c r="H8145" s="2">
        <f>Electricity!I8170</f>
        <v>0</v>
      </c>
      <c r="I8145" s="2">
        <f>Electricity!J8170</f>
        <v>0</v>
      </c>
    </row>
    <row r="8146" spans="2:9" x14ac:dyDescent="0.35">
      <c r="B8146" s="458" t="str">
        <f t="shared" si="128"/>
        <v>12/05/2019 08:00:00 PM</v>
      </c>
      <c r="C8146" s="458">
        <v>43804</v>
      </c>
      <c r="D8146" s="459">
        <v>0.83333333333333337</v>
      </c>
      <c r="E8146" s="2">
        <f>Electricity!F8171</f>
        <v>0</v>
      </c>
      <c r="F8146" s="2">
        <f>Electricity!G8171</f>
        <v>0</v>
      </c>
      <c r="G8146" s="2">
        <f>Electricity!H8171</f>
        <v>0</v>
      </c>
      <c r="H8146" s="2">
        <f>Electricity!I8171</f>
        <v>0</v>
      </c>
      <c r="I8146" s="2">
        <f>Electricity!J8171</f>
        <v>0</v>
      </c>
    </row>
    <row r="8147" spans="2:9" x14ac:dyDescent="0.35">
      <c r="B8147" s="458" t="str">
        <f t="shared" si="128"/>
        <v>12/05/2019 09:00:00 PM</v>
      </c>
      <c r="C8147" s="458">
        <v>43804</v>
      </c>
      <c r="D8147" s="459">
        <v>0.87500000000000011</v>
      </c>
      <c r="E8147" s="2">
        <f>Electricity!F8172</f>
        <v>0</v>
      </c>
      <c r="F8147" s="2">
        <f>Electricity!G8172</f>
        <v>0</v>
      </c>
      <c r="G8147" s="2">
        <f>Electricity!H8172</f>
        <v>0</v>
      </c>
      <c r="H8147" s="2">
        <f>Electricity!I8172</f>
        <v>0</v>
      </c>
      <c r="I8147" s="2">
        <f>Electricity!J8172</f>
        <v>0</v>
      </c>
    </row>
    <row r="8148" spans="2:9" x14ac:dyDescent="0.35">
      <c r="B8148" s="458" t="str">
        <f t="shared" si="128"/>
        <v>12/05/2019 10:00:00 PM</v>
      </c>
      <c r="C8148" s="458">
        <v>43804</v>
      </c>
      <c r="D8148" s="459">
        <v>0.91666666666666674</v>
      </c>
      <c r="E8148" s="2">
        <f>Electricity!F8173</f>
        <v>0</v>
      </c>
      <c r="F8148" s="2">
        <f>Electricity!G8173</f>
        <v>0</v>
      </c>
      <c r="G8148" s="2">
        <f>Electricity!H8173</f>
        <v>0</v>
      </c>
      <c r="H8148" s="2">
        <f>Electricity!I8173</f>
        <v>0</v>
      </c>
      <c r="I8148" s="2">
        <f>Electricity!J8173</f>
        <v>0</v>
      </c>
    </row>
    <row r="8149" spans="2:9" x14ac:dyDescent="0.35">
      <c r="B8149" s="458" t="str">
        <f t="shared" si="128"/>
        <v>12/05/2019 11:00:00 PM</v>
      </c>
      <c r="C8149" s="458">
        <v>43804</v>
      </c>
      <c r="D8149" s="459">
        <v>0.95833333333333337</v>
      </c>
      <c r="E8149" s="2">
        <f>Electricity!F8174</f>
        <v>0</v>
      </c>
      <c r="F8149" s="2">
        <f>Electricity!G8174</f>
        <v>0</v>
      </c>
      <c r="G8149" s="2">
        <f>Electricity!H8174</f>
        <v>0</v>
      </c>
      <c r="H8149" s="2">
        <f>Electricity!I8174</f>
        <v>0</v>
      </c>
      <c r="I8149" s="2">
        <f>Electricity!J8174</f>
        <v>0</v>
      </c>
    </row>
    <row r="8150" spans="2:9" x14ac:dyDescent="0.35">
      <c r="B8150" s="458" t="str">
        <f t="shared" si="128"/>
        <v>12/06/2019 12:00:00 AM</v>
      </c>
      <c r="C8150" s="458">
        <v>43805</v>
      </c>
      <c r="D8150" s="459">
        <v>3.1225022567582528E-17</v>
      </c>
      <c r="E8150" s="2">
        <f>Electricity!F8175</f>
        <v>0</v>
      </c>
      <c r="F8150" s="2">
        <f>Electricity!G8175</f>
        <v>0</v>
      </c>
      <c r="G8150" s="2">
        <f>Electricity!H8175</f>
        <v>0</v>
      </c>
      <c r="H8150" s="2">
        <f>Electricity!I8175</f>
        <v>0</v>
      </c>
      <c r="I8150" s="2">
        <f>Electricity!J8175</f>
        <v>0</v>
      </c>
    </row>
    <row r="8151" spans="2:9" x14ac:dyDescent="0.35">
      <c r="B8151" s="458" t="str">
        <f t="shared" si="128"/>
        <v>12/06/2019 01:00:00 AM</v>
      </c>
      <c r="C8151" s="458">
        <v>43805</v>
      </c>
      <c r="D8151" s="459">
        <v>4.1666666666666699E-2</v>
      </c>
      <c r="E8151" s="2">
        <f>Electricity!F8176</f>
        <v>0</v>
      </c>
      <c r="F8151" s="2">
        <f>Electricity!G8176</f>
        <v>0</v>
      </c>
      <c r="G8151" s="2">
        <f>Electricity!H8176</f>
        <v>0</v>
      </c>
      <c r="H8151" s="2">
        <f>Electricity!I8176</f>
        <v>0</v>
      </c>
      <c r="I8151" s="2">
        <f>Electricity!J8176</f>
        <v>0</v>
      </c>
    </row>
    <row r="8152" spans="2:9" x14ac:dyDescent="0.35">
      <c r="B8152" s="458" t="str">
        <f t="shared" si="128"/>
        <v>12/06/2019 02:00:00 AM</v>
      </c>
      <c r="C8152" s="458">
        <v>43805</v>
      </c>
      <c r="D8152" s="459">
        <v>8.333333333333337E-2</v>
      </c>
      <c r="E8152" s="2">
        <f>Electricity!F8177</f>
        <v>0</v>
      </c>
      <c r="F8152" s="2">
        <f>Electricity!G8177</f>
        <v>0</v>
      </c>
      <c r="G8152" s="2">
        <f>Electricity!H8177</f>
        <v>0</v>
      </c>
      <c r="H8152" s="2">
        <f>Electricity!I8177</f>
        <v>0</v>
      </c>
      <c r="I8152" s="2">
        <f>Electricity!J8177</f>
        <v>0</v>
      </c>
    </row>
    <row r="8153" spans="2:9" x14ac:dyDescent="0.35">
      <c r="B8153" s="458" t="str">
        <f t="shared" si="128"/>
        <v>12/06/2019 03:00:00 AM</v>
      </c>
      <c r="C8153" s="458">
        <v>43805</v>
      </c>
      <c r="D8153" s="459">
        <v>0.12500000000000006</v>
      </c>
      <c r="E8153" s="2">
        <f>Electricity!F8178</f>
        <v>0</v>
      </c>
      <c r="F8153" s="2">
        <f>Electricity!G8178</f>
        <v>0</v>
      </c>
      <c r="G8153" s="2">
        <f>Electricity!H8178</f>
        <v>0</v>
      </c>
      <c r="H8153" s="2">
        <f>Electricity!I8178</f>
        <v>0</v>
      </c>
      <c r="I8153" s="2">
        <f>Electricity!J8178</f>
        <v>0</v>
      </c>
    </row>
    <row r="8154" spans="2:9" x14ac:dyDescent="0.35">
      <c r="B8154" s="458" t="str">
        <f t="shared" si="128"/>
        <v>12/06/2019 04:00:00 AM</v>
      </c>
      <c r="C8154" s="458">
        <v>43805</v>
      </c>
      <c r="D8154" s="459">
        <v>0.16666666666666669</v>
      </c>
      <c r="E8154" s="2">
        <f>Electricity!F8179</f>
        <v>0</v>
      </c>
      <c r="F8154" s="2">
        <f>Electricity!G8179</f>
        <v>0</v>
      </c>
      <c r="G8154" s="2">
        <f>Electricity!H8179</f>
        <v>0</v>
      </c>
      <c r="H8154" s="2">
        <f>Electricity!I8179</f>
        <v>0</v>
      </c>
      <c r="I8154" s="2">
        <f>Electricity!J8179</f>
        <v>0</v>
      </c>
    </row>
    <row r="8155" spans="2:9" x14ac:dyDescent="0.35">
      <c r="B8155" s="458" t="str">
        <f t="shared" si="128"/>
        <v>12/06/2019 05:00:00 AM</v>
      </c>
      <c r="C8155" s="458">
        <v>43805</v>
      </c>
      <c r="D8155" s="459">
        <v>0.20833333333333337</v>
      </c>
      <c r="E8155" s="2">
        <f>Electricity!F8180</f>
        <v>0</v>
      </c>
      <c r="F8155" s="2">
        <f>Electricity!G8180</f>
        <v>0</v>
      </c>
      <c r="G8155" s="2">
        <f>Electricity!H8180</f>
        <v>0</v>
      </c>
      <c r="H8155" s="2">
        <f>Electricity!I8180</f>
        <v>0</v>
      </c>
      <c r="I8155" s="2">
        <f>Electricity!J8180</f>
        <v>0</v>
      </c>
    </row>
    <row r="8156" spans="2:9" x14ac:dyDescent="0.35">
      <c r="B8156" s="458" t="str">
        <f t="shared" si="128"/>
        <v>12/06/2019 06:00:00 AM</v>
      </c>
      <c r="C8156" s="458">
        <v>43805</v>
      </c>
      <c r="D8156" s="459">
        <v>0.25</v>
      </c>
      <c r="E8156" s="2">
        <f>Electricity!F8181</f>
        <v>0</v>
      </c>
      <c r="F8156" s="2">
        <f>Electricity!G8181</f>
        <v>0</v>
      </c>
      <c r="G8156" s="2">
        <f>Electricity!H8181</f>
        <v>0</v>
      </c>
      <c r="H8156" s="2">
        <f>Electricity!I8181</f>
        <v>0</v>
      </c>
      <c r="I8156" s="2">
        <f>Electricity!J8181</f>
        <v>0</v>
      </c>
    </row>
    <row r="8157" spans="2:9" x14ac:dyDescent="0.35">
      <c r="B8157" s="458" t="str">
        <f t="shared" si="128"/>
        <v>12/06/2019 07:00:00 AM</v>
      </c>
      <c r="C8157" s="458">
        <v>43805</v>
      </c>
      <c r="D8157" s="459">
        <v>0.29166666666666669</v>
      </c>
      <c r="E8157" s="2">
        <f>Electricity!F8182</f>
        <v>0</v>
      </c>
      <c r="F8157" s="2">
        <f>Electricity!G8182</f>
        <v>0</v>
      </c>
      <c r="G8157" s="2">
        <f>Electricity!H8182</f>
        <v>0</v>
      </c>
      <c r="H8157" s="2">
        <f>Electricity!I8182</f>
        <v>0</v>
      </c>
      <c r="I8157" s="2">
        <f>Electricity!J8182</f>
        <v>0</v>
      </c>
    </row>
    <row r="8158" spans="2:9" x14ac:dyDescent="0.35">
      <c r="B8158" s="458" t="str">
        <f t="shared" si="128"/>
        <v>12/06/2019 08:00:00 AM</v>
      </c>
      <c r="C8158" s="458">
        <v>43805</v>
      </c>
      <c r="D8158" s="459">
        <v>0.33333333333333337</v>
      </c>
      <c r="E8158" s="2">
        <f>Electricity!F8183</f>
        <v>0</v>
      </c>
      <c r="F8158" s="2">
        <f>Electricity!G8183</f>
        <v>0</v>
      </c>
      <c r="G8158" s="2">
        <f>Electricity!H8183</f>
        <v>0</v>
      </c>
      <c r="H8158" s="2">
        <f>Electricity!I8183</f>
        <v>0</v>
      </c>
      <c r="I8158" s="2">
        <f>Electricity!J8183</f>
        <v>0</v>
      </c>
    </row>
    <row r="8159" spans="2:9" x14ac:dyDescent="0.35">
      <c r="B8159" s="458" t="str">
        <f t="shared" si="128"/>
        <v>12/06/2019 09:00:00 AM</v>
      </c>
      <c r="C8159" s="458">
        <v>43805</v>
      </c>
      <c r="D8159" s="459">
        <v>0.375</v>
      </c>
      <c r="E8159" s="2">
        <f>Electricity!F8184</f>
        <v>0</v>
      </c>
      <c r="F8159" s="2">
        <f>Electricity!G8184</f>
        <v>0</v>
      </c>
      <c r="G8159" s="2">
        <f>Electricity!H8184</f>
        <v>0</v>
      </c>
      <c r="H8159" s="2">
        <f>Electricity!I8184</f>
        <v>0</v>
      </c>
      <c r="I8159" s="2">
        <f>Electricity!J8184</f>
        <v>0</v>
      </c>
    </row>
    <row r="8160" spans="2:9" x14ac:dyDescent="0.35">
      <c r="B8160" s="458" t="str">
        <f t="shared" si="128"/>
        <v>12/06/2019 10:00:00 AM</v>
      </c>
      <c r="C8160" s="458">
        <v>43805</v>
      </c>
      <c r="D8160" s="459">
        <v>0.41666666666666669</v>
      </c>
      <c r="E8160" s="2">
        <f>Electricity!F8185</f>
        <v>0</v>
      </c>
      <c r="F8160" s="2">
        <f>Electricity!G8185</f>
        <v>0</v>
      </c>
      <c r="G8160" s="2">
        <f>Electricity!H8185</f>
        <v>0</v>
      </c>
      <c r="H8160" s="2">
        <f>Electricity!I8185</f>
        <v>0</v>
      </c>
      <c r="I8160" s="2">
        <f>Electricity!J8185</f>
        <v>0</v>
      </c>
    </row>
    <row r="8161" spans="2:9" x14ac:dyDescent="0.35">
      <c r="B8161" s="458" t="str">
        <f t="shared" si="128"/>
        <v>12/06/2019 11:00:00 AM</v>
      </c>
      <c r="C8161" s="458">
        <v>43805</v>
      </c>
      <c r="D8161" s="459">
        <v>0.45833333333333337</v>
      </c>
      <c r="E8161" s="2">
        <f>Electricity!F8186</f>
        <v>0</v>
      </c>
      <c r="F8161" s="2">
        <f>Electricity!G8186</f>
        <v>0</v>
      </c>
      <c r="G8161" s="2">
        <f>Electricity!H8186</f>
        <v>0</v>
      </c>
      <c r="H8161" s="2">
        <f>Electricity!I8186</f>
        <v>0</v>
      </c>
      <c r="I8161" s="2">
        <f>Electricity!J8186</f>
        <v>0</v>
      </c>
    </row>
    <row r="8162" spans="2:9" x14ac:dyDescent="0.35">
      <c r="B8162" s="458" t="str">
        <f t="shared" si="128"/>
        <v>12/06/2019 12:00:00 PM</v>
      </c>
      <c r="C8162" s="458">
        <v>43805</v>
      </c>
      <c r="D8162" s="459">
        <v>0.50000000000000011</v>
      </c>
      <c r="E8162" s="2">
        <f>Electricity!F8187</f>
        <v>0</v>
      </c>
      <c r="F8162" s="2">
        <f>Electricity!G8187</f>
        <v>0</v>
      </c>
      <c r="G8162" s="2">
        <f>Electricity!H8187</f>
        <v>0</v>
      </c>
      <c r="H8162" s="2">
        <f>Electricity!I8187</f>
        <v>0</v>
      </c>
      <c r="I8162" s="2">
        <f>Electricity!J8187</f>
        <v>0</v>
      </c>
    </row>
    <row r="8163" spans="2:9" x14ac:dyDescent="0.35">
      <c r="B8163" s="458" t="str">
        <f t="shared" si="128"/>
        <v>12/06/2019 01:00:00 PM</v>
      </c>
      <c r="C8163" s="458">
        <v>43805</v>
      </c>
      <c r="D8163" s="459">
        <v>0.54166666666666674</v>
      </c>
      <c r="E8163" s="2">
        <f>Electricity!F8188</f>
        <v>0</v>
      </c>
      <c r="F8163" s="2">
        <f>Electricity!G8188</f>
        <v>0</v>
      </c>
      <c r="G8163" s="2">
        <f>Electricity!H8188</f>
        <v>0</v>
      </c>
      <c r="H8163" s="2">
        <f>Electricity!I8188</f>
        <v>0</v>
      </c>
      <c r="I8163" s="2">
        <f>Electricity!J8188</f>
        <v>0</v>
      </c>
    </row>
    <row r="8164" spans="2:9" x14ac:dyDescent="0.35">
      <c r="B8164" s="458" t="str">
        <f t="shared" si="128"/>
        <v>12/06/2019 02:00:00 PM</v>
      </c>
      <c r="C8164" s="458">
        <v>43805</v>
      </c>
      <c r="D8164" s="459">
        <v>0.58333333333333337</v>
      </c>
      <c r="E8164" s="2">
        <f>Electricity!F8189</f>
        <v>0</v>
      </c>
      <c r="F8164" s="2">
        <f>Electricity!G8189</f>
        <v>0</v>
      </c>
      <c r="G8164" s="2">
        <f>Electricity!H8189</f>
        <v>0</v>
      </c>
      <c r="H8164" s="2">
        <f>Electricity!I8189</f>
        <v>0</v>
      </c>
      <c r="I8164" s="2">
        <f>Electricity!J8189</f>
        <v>0</v>
      </c>
    </row>
    <row r="8165" spans="2:9" x14ac:dyDescent="0.35">
      <c r="B8165" s="458" t="str">
        <f t="shared" si="128"/>
        <v>12/06/2019 03:00:00 PM</v>
      </c>
      <c r="C8165" s="458">
        <v>43805</v>
      </c>
      <c r="D8165" s="459">
        <v>0.62500000000000011</v>
      </c>
      <c r="E8165" s="2">
        <f>Electricity!F8190</f>
        <v>0</v>
      </c>
      <c r="F8165" s="2">
        <f>Electricity!G8190</f>
        <v>0</v>
      </c>
      <c r="G8165" s="2">
        <f>Electricity!H8190</f>
        <v>0</v>
      </c>
      <c r="H8165" s="2">
        <f>Electricity!I8190</f>
        <v>0</v>
      </c>
      <c r="I8165" s="2">
        <f>Electricity!J8190</f>
        <v>0</v>
      </c>
    </row>
    <row r="8166" spans="2:9" x14ac:dyDescent="0.35">
      <c r="B8166" s="458" t="str">
        <f t="shared" si="128"/>
        <v>12/06/2019 04:00:00 PM</v>
      </c>
      <c r="C8166" s="458">
        <v>43805</v>
      </c>
      <c r="D8166" s="459">
        <v>0.66666666666666674</v>
      </c>
      <c r="E8166" s="2">
        <f>Electricity!F8191</f>
        <v>0</v>
      </c>
      <c r="F8166" s="2">
        <f>Electricity!G8191</f>
        <v>0</v>
      </c>
      <c r="G8166" s="2">
        <f>Electricity!H8191</f>
        <v>0</v>
      </c>
      <c r="H8166" s="2">
        <f>Electricity!I8191</f>
        <v>0</v>
      </c>
      <c r="I8166" s="2">
        <f>Electricity!J8191</f>
        <v>0</v>
      </c>
    </row>
    <row r="8167" spans="2:9" x14ac:dyDescent="0.35">
      <c r="B8167" s="458" t="str">
        <f t="shared" si="128"/>
        <v>12/06/2019 05:00:00 PM</v>
      </c>
      <c r="C8167" s="458">
        <v>43805</v>
      </c>
      <c r="D8167" s="459">
        <v>0.70833333333333337</v>
      </c>
      <c r="E8167" s="2">
        <f>Electricity!F8192</f>
        <v>0</v>
      </c>
      <c r="F8167" s="2">
        <f>Electricity!G8192</f>
        <v>0</v>
      </c>
      <c r="G8167" s="2">
        <f>Electricity!H8192</f>
        <v>0</v>
      </c>
      <c r="H8167" s="2">
        <f>Electricity!I8192</f>
        <v>0</v>
      </c>
      <c r="I8167" s="2">
        <f>Electricity!J8192</f>
        <v>0</v>
      </c>
    </row>
    <row r="8168" spans="2:9" x14ac:dyDescent="0.35">
      <c r="B8168" s="458" t="str">
        <f t="shared" si="128"/>
        <v>12/06/2019 06:00:00 PM</v>
      </c>
      <c r="C8168" s="458">
        <v>43805</v>
      </c>
      <c r="D8168" s="459">
        <v>0.75000000000000011</v>
      </c>
      <c r="E8168" s="2">
        <f>Electricity!F8193</f>
        <v>0</v>
      </c>
      <c r="F8168" s="2">
        <f>Electricity!G8193</f>
        <v>0</v>
      </c>
      <c r="G8168" s="2">
        <f>Electricity!H8193</f>
        <v>0</v>
      </c>
      <c r="H8168" s="2">
        <f>Electricity!I8193</f>
        <v>0</v>
      </c>
      <c r="I8168" s="2">
        <f>Electricity!J8193</f>
        <v>0</v>
      </c>
    </row>
    <row r="8169" spans="2:9" x14ac:dyDescent="0.35">
      <c r="B8169" s="458" t="str">
        <f t="shared" si="128"/>
        <v>12/06/2019 07:00:00 PM</v>
      </c>
      <c r="C8169" s="458">
        <v>43805</v>
      </c>
      <c r="D8169" s="459">
        <v>0.79166666666666674</v>
      </c>
      <c r="E8169" s="2">
        <f>Electricity!F8194</f>
        <v>0</v>
      </c>
      <c r="F8169" s="2">
        <f>Electricity!G8194</f>
        <v>0</v>
      </c>
      <c r="G8169" s="2">
        <f>Electricity!H8194</f>
        <v>0</v>
      </c>
      <c r="H8169" s="2">
        <f>Electricity!I8194</f>
        <v>0</v>
      </c>
      <c r="I8169" s="2">
        <f>Electricity!J8194</f>
        <v>0</v>
      </c>
    </row>
    <row r="8170" spans="2:9" x14ac:dyDescent="0.35">
      <c r="B8170" s="458" t="str">
        <f t="shared" si="128"/>
        <v>12/06/2019 08:00:00 PM</v>
      </c>
      <c r="C8170" s="458">
        <v>43805</v>
      </c>
      <c r="D8170" s="459">
        <v>0.83333333333333337</v>
      </c>
      <c r="E8170" s="2">
        <f>Electricity!F8195</f>
        <v>0</v>
      </c>
      <c r="F8170" s="2">
        <f>Electricity!G8195</f>
        <v>0</v>
      </c>
      <c r="G8170" s="2">
        <f>Electricity!H8195</f>
        <v>0</v>
      </c>
      <c r="H8170" s="2">
        <f>Electricity!I8195</f>
        <v>0</v>
      </c>
      <c r="I8170" s="2">
        <f>Electricity!J8195</f>
        <v>0</v>
      </c>
    </row>
    <row r="8171" spans="2:9" x14ac:dyDescent="0.35">
      <c r="B8171" s="458" t="str">
        <f t="shared" si="128"/>
        <v>12/06/2019 09:00:00 PM</v>
      </c>
      <c r="C8171" s="458">
        <v>43805</v>
      </c>
      <c r="D8171" s="459">
        <v>0.87500000000000011</v>
      </c>
      <c r="E8171" s="2">
        <f>Electricity!F8196</f>
        <v>0</v>
      </c>
      <c r="F8171" s="2">
        <f>Electricity!G8196</f>
        <v>0</v>
      </c>
      <c r="G8171" s="2">
        <f>Electricity!H8196</f>
        <v>0</v>
      </c>
      <c r="H8171" s="2">
        <f>Electricity!I8196</f>
        <v>0</v>
      </c>
      <c r="I8171" s="2">
        <f>Electricity!J8196</f>
        <v>0</v>
      </c>
    </row>
    <row r="8172" spans="2:9" x14ac:dyDescent="0.35">
      <c r="B8172" s="458" t="str">
        <f t="shared" si="128"/>
        <v>12/06/2019 10:00:00 PM</v>
      </c>
      <c r="C8172" s="458">
        <v>43805</v>
      </c>
      <c r="D8172" s="459">
        <v>0.91666666666666674</v>
      </c>
      <c r="E8172" s="2">
        <f>Electricity!F8197</f>
        <v>0</v>
      </c>
      <c r="F8172" s="2">
        <f>Electricity!G8197</f>
        <v>0</v>
      </c>
      <c r="G8172" s="2">
        <f>Electricity!H8197</f>
        <v>0</v>
      </c>
      <c r="H8172" s="2">
        <f>Electricity!I8197</f>
        <v>0</v>
      </c>
      <c r="I8172" s="2">
        <f>Electricity!J8197</f>
        <v>0</v>
      </c>
    </row>
    <row r="8173" spans="2:9" x14ac:dyDescent="0.35">
      <c r="B8173" s="458" t="str">
        <f t="shared" si="128"/>
        <v>12/06/2019 11:00:00 PM</v>
      </c>
      <c r="C8173" s="458">
        <v>43805</v>
      </c>
      <c r="D8173" s="459">
        <v>0.95833333333333337</v>
      </c>
      <c r="E8173" s="2">
        <f>Electricity!F8198</f>
        <v>0</v>
      </c>
      <c r="F8173" s="2">
        <f>Electricity!G8198</f>
        <v>0</v>
      </c>
      <c r="G8173" s="2">
        <f>Electricity!H8198</f>
        <v>0</v>
      </c>
      <c r="H8173" s="2">
        <f>Electricity!I8198</f>
        <v>0</v>
      </c>
      <c r="I8173" s="2">
        <f>Electricity!J8198</f>
        <v>0</v>
      </c>
    </row>
    <row r="8174" spans="2:9" x14ac:dyDescent="0.35">
      <c r="B8174" s="458" t="str">
        <f t="shared" si="128"/>
        <v>12/07/2019 12:00:00 AM</v>
      </c>
      <c r="C8174" s="458">
        <v>43806</v>
      </c>
      <c r="D8174" s="459">
        <v>3.1225022567582528E-17</v>
      </c>
      <c r="E8174" s="2">
        <f>Electricity!F8199</f>
        <v>0</v>
      </c>
      <c r="F8174" s="2">
        <f>Electricity!G8199</f>
        <v>0</v>
      </c>
      <c r="G8174" s="2">
        <f>Electricity!H8199</f>
        <v>0</v>
      </c>
      <c r="H8174" s="2">
        <f>Electricity!I8199</f>
        <v>0</v>
      </c>
      <c r="I8174" s="2">
        <f>Electricity!J8199</f>
        <v>0</v>
      </c>
    </row>
    <row r="8175" spans="2:9" x14ac:dyDescent="0.35">
      <c r="B8175" s="458" t="str">
        <f t="shared" si="128"/>
        <v>12/07/2019 01:00:00 AM</v>
      </c>
      <c r="C8175" s="458">
        <v>43806</v>
      </c>
      <c r="D8175" s="459">
        <v>4.1666666666666699E-2</v>
      </c>
      <c r="E8175" s="2">
        <f>Electricity!F8200</f>
        <v>0</v>
      </c>
      <c r="F8175" s="2">
        <f>Electricity!G8200</f>
        <v>0</v>
      </c>
      <c r="G8175" s="2">
        <f>Electricity!H8200</f>
        <v>0</v>
      </c>
      <c r="H8175" s="2">
        <f>Electricity!I8200</f>
        <v>0</v>
      </c>
      <c r="I8175" s="2">
        <f>Electricity!J8200</f>
        <v>0</v>
      </c>
    </row>
    <row r="8176" spans="2:9" x14ac:dyDescent="0.35">
      <c r="B8176" s="458" t="str">
        <f t="shared" si="128"/>
        <v>12/07/2019 02:00:00 AM</v>
      </c>
      <c r="C8176" s="458">
        <v>43806</v>
      </c>
      <c r="D8176" s="459">
        <v>8.333333333333337E-2</v>
      </c>
      <c r="E8176" s="2">
        <f>Electricity!F8201</f>
        <v>0</v>
      </c>
      <c r="F8176" s="2">
        <f>Electricity!G8201</f>
        <v>0</v>
      </c>
      <c r="G8176" s="2">
        <f>Electricity!H8201</f>
        <v>0</v>
      </c>
      <c r="H8176" s="2">
        <f>Electricity!I8201</f>
        <v>0</v>
      </c>
      <c r="I8176" s="2">
        <f>Electricity!J8201</f>
        <v>0</v>
      </c>
    </row>
    <row r="8177" spans="2:9" x14ac:dyDescent="0.35">
      <c r="B8177" s="458" t="str">
        <f t="shared" si="128"/>
        <v>12/07/2019 03:00:00 AM</v>
      </c>
      <c r="C8177" s="458">
        <v>43806</v>
      </c>
      <c r="D8177" s="459">
        <v>0.12500000000000006</v>
      </c>
      <c r="E8177" s="2">
        <f>Electricity!F8202</f>
        <v>0</v>
      </c>
      <c r="F8177" s="2">
        <f>Electricity!G8202</f>
        <v>0</v>
      </c>
      <c r="G8177" s="2">
        <f>Electricity!H8202</f>
        <v>0</v>
      </c>
      <c r="H8177" s="2">
        <f>Electricity!I8202</f>
        <v>0</v>
      </c>
      <c r="I8177" s="2">
        <f>Electricity!J8202</f>
        <v>0</v>
      </c>
    </row>
    <row r="8178" spans="2:9" x14ac:dyDescent="0.35">
      <c r="B8178" s="458" t="str">
        <f t="shared" si="128"/>
        <v>12/07/2019 04:00:00 AM</v>
      </c>
      <c r="C8178" s="458">
        <v>43806</v>
      </c>
      <c r="D8178" s="459">
        <v>0.16666666666666669</v>
      </c>
      <c r="E8178" s="2">
        <f>Electricity!F8203</f>
        <v>0</v>
      </c>
      <c r="F8178" s="2">
        <f>Electricity!G8203</f>
        <v>0</v>
      </c>
      <c r="G8178" s="2">
        <f>Electricity!H8203</f>
        <v>0</v>
      </c>
      <c r="H8178" s="2">
        <f>Electricity!I8203</f>
        <v>0</v>
      </c>
      <c r="I8178" s="2">
        <f>Electricity!J8203</f>
        <v>0</v>
      </c>
    </row>
    <row r="8179" spans="2:9" x14ac:dyDescent="0.35">
      <c r="B8179" s="458" t="str">
        <f t="shared" si="128"/>
        <v>12/07/2019 05:00:00 AM</v>
      </c>
      <c r="C8179" s="458">
        <v>43806</v>
      </c>
      <c r="D8179" s="459">
        <v>0.20833333333333337</v>
      </c>
      <c r="E8179" s="2">
        <f>Electricity!F8204</f>
        <v>0</v>
      </c>
      <c r="F8179" s="2">
        <f>Electricity!G8204</f>
        <v>0</v>
      </c>
      <c r="G8179" s="2">
        <f>Electricity!H8204</f>
        <v>0</v>
      </c>
      <c r="H8179" s="2">
        <f>Electricity!I8204</f>
        <v>0</v>
      </c>
      <c r="I8179" s="2">
        <f>Electricity!J8204</f>
        <v>0</v>
      </c>
    </row>
    <row r="8180" spans="2:9" x14ac:dyDescent="0.35">
      <c r="B8180" s="458" t="str">
        <f t="shared" si="128"/>
        <v>12/07/2019 06:00:00 AM</v>
      </c>
      <c r="C8180" s="458">
        <v>43806</v>
      </c>
      <c r="D8180" s="459">
        <v>0.25</v>
      </c>
      <c r="E8180" s="2">
        <f>Electricity!F8205</f>
        <v>0</v>
      </c>
      <c r="F8180" s="2">
        <f>Electricity!G8205</f>
        <v>0</v>
      </c>
      <c r="G8180" s="2">
        <f>Electricity!H8205</f>
        <v>0</v>
      </c>
      <c r="H8180" s="2">
        <f>Electricity!I8205</f>
        <v>0</v>
      </c>
      <c r="I8180" s="2">
        <f>Electricity!J8205</f>
        <v>0</v>
      </c>
    </row>
    <row r="8181" spans="2:9" x14ac:dyDescent="0.35">
      <c r="B8181" s="458" t="str">
        <f t="shared" si="128"/>
        <v>12/07/2019 07:00:00 AM</v>
      </c>
      <c r="C8181" s="458">
        <v>43806</v>
      </c>
      <c r="D8181" s="459">
        <v>0.29166666666666669</v>
      </c>
      <c r="E8181" s="2">
        <f>Electricity!F8206</f>
        <v>0</v>
      </c>
      <c r="F8181" s="2">
        <f>Electricity!G8206</f>
        <v>0</v>
      </c>
      <c r="G8181" s="2">
        <f>Electricity!H8206</f>
        <v>0</v>
      </c>
      <c r="H8181" s="2">
        <f>Electricity!I8206</f>
        <v>0</v>
      </c>
      <c r="I8181" s="2">
        <f>Electricity!J8206</f>
        <v>0</v>
      </c>
    </row>
    <row r="8182" spans="2:9" x14ac:dyDescent="0.35">
      <c r="B8182" s="458" t="str">
        <f t="shared" si="128"/>
        <v>12/07/2019 08:00:00 AM</v>
      </c>
      <c r="C8182" s="458">
        <v>43806</v>
      </c>
      <c r="D8182" s="459">
        <v>0.33333333333333337</v>
      </c>
      <c r="E8182" s="2">
        <f>Electricity!F8207</f>
        <v>0</v>
      </c>
      <c r="F8182" s="2">
        <f>Electricity!G8207</f>
        <v>0</v>
      </c>
      <c r="G8182" s="2">
        <f>Electricity!H8207</f>
        <v>0</v>
      </c>
      <c r="H8182" s="2">
        <f>Electricity!I8207</f>
        <v>0</v>
      </c>
      <c r="I8182" s="2">
        <f>Electricity!J8207</f>
        <v>0</v>
      </c>
    </row>
    <row r="8183" spans="2:9" x14ac:dyDescent="0.35">
      <c r="B8183" s="458" t="str">
        <f t="shared" si="128"/>
        <v>12/07/2019 09:00:00 AM</v>
      </c>
      <c r="C8183" s="458">
        <v>43806</v>
      </c>
      <c r="D8183" s="459">
        <v>0.375</v>
      </c>
      <c r="E8183" s="2">
        <f>Electricity!F8208</f>
        <v>0</v>
      </c>
      <c r="F8183" s="2">
        <f>Electricity!G8208</f>
        <v>0</v>
      </c>
      <c r="G8183" s="2">
        <f>Electricity!H8208</f>
        <v>0</v>
      </c>
      <c r="H8183" s="2">
        <f>Electricity!I8208</f>
        <v>0</v>
      </c>
      <c r="I8183" s="2">
        <f>Electricity!J8208</f>
        <v>0</v>
      </c>
    </row>
    <row r="8184" spans="2:9" x14ac:dyDescent="0.35">
      <c r="B8184" s="458" t="str">
        <f t="shared" si="128"/>
        <v>12/07/2019 10:00:00 AM</v>
      </c>
      <c r="C8184" s="458">
        <v>43806</v>
      </c>
      <c r="D8184" s="459">
        <v>0.41666666666666669</v>
      </c>
      <c r="E8184" s="2">
        <f>Electricity!F8209</f>
        <v>0</v>
      </c>
      <c r="F8184" s="2">
        <f>Electricity!G8209</f>
        <v>0</v>
      </c>
      <c r="G8184" s="2">
        <f>Electricity!H8209</f>
        <v>0</v>
      </c>
      <c r="H8184" s="2">
        <f>Electricity!I8209</f>
        <v>0</v>
      </c>
      <c r="I8184" s="2">
        <f>Electricity!J8209</f>
        <v>0</v>
      </c>
    </row>
    <row r="8185" spans="2:9" x14ac:dyDescent="0.35">
      <c r="B8185" s="458" t="str">
        <f t="shared" si="128"/>
        <v>12/07/2019 11:00:00 AM</v>
      </c>
      <c r="C8185" s="458">
        <v>43806</v>
      </c>
      <c r="D8185" s="459">
        <v>0.45833333333333337</v>
      </c>
      <c r="E8185" s="2">
        <f>Electricity!F8210</f>
        <v>0</v>
      </c>
      <c r="F8185" s="2">
        <f>Electricity!G8210</f>
        <v>0</v>
      </c>
      <c r="G8185" s="2">
        <f>Electricity!H8210</f>
        <v>0</v>
      </c>
      <c r="H8185" s="2">
        <f>Electricity!I8210</f>
        <v>0</v>
      </c>
      <c r="I8185" s="2">
        <f>Electricity!J8210</f>
        <v>0</v>
      </c>
    </row>
    <row r="8186" spans="2:9" x14ac:dyDescent="0.35">
      <c r="B8186" s="458" t="str">
        <f t="shared" si="128"/>
        <v>12/07/2019 12:00:00 PM</v>
      </c>
      <c r="C8186" s="458">
        <v>43806</v>
      </c>
      <c r="D8186" s="459">
        <v>0.50000000000000011</v>
      </c>
      <c r="E8186" s="2">
        <f>Electricity!F8211</f>
        <v>0</v>
      </c>
      <c r="F8186" s="2">
        <f>Electricity!G8211</f>
        <v>0</v>
      </c>
      <c r="G8186" s="2">
        <f>Electricity!H8211</f>
        <v>0</v>
      </c>
      <c r="H8186" s="2">
        <f>Electricity!I8211</f>
        <v>0</v>
      </c>
      <c r="I8186" s="2">
        <f>Electricity!J8211</f>
        <v>0</v>
      </c>
    </row>
    <row r="8187" spans="2:9" x14ac:dyDescent="0.35">
      <c r="B8187" s="458" t="str">
        <f t="shared" si="128"/>
        <v>12/07/2019 01:00:00 PM</v>
      </c>
      <c r="C8187" s="458">
        <v>43806</v>
      </c>
      <c r="D8187" s="459">
        <v>0.54166666666666674</v>
      </c>
      <c r="E8187" s="2">
        <f>Electricity!F8212</f>
        <v>0</v>
      </c>
      <c r="F8187" s="2">
        <f>Electricity!G8212</f>
        <v>0</v>
      </c>
      <c r="G8187" s="2">
        <f>Electricity!H8212</f>
        <v>0</v>
      </c>
      <c r="H8187" s="2">
        <f>Electricity!I8212</f>
        <v>0</v>
      </c>
      <c r="I8187" s="2">
        <f>Electricity!J8212</f>
        <v>0</v>
      </c>
    </row>
    <row r="8188" spans="2:9" x14ac:dyDescent="0.35">
      <c r="B8188" s="458" t="str">
        <f t="shared" si="128"/>
        <v>12/07/2019 02:00:00 PM</v>
      </c>
      <c r="C8188" s="458">
        <v>43806</v>
      </c>
      <c r="D8188" s="459">
        <v>0.58333333333333337</v>
      </c>
      <c r="E8188" s="2">
        <f>Electricity!F8213</f>
        <v>0</v>
      </c>
      <c r="F8188" s="2">
        <f>Electricity!G8213</f>
        <v>0</v>
      </c>
      <c r="G8188" s="2">
        <f>Electricity!H8213</f>
        <v>0</v>
      </c>
      <c r="H8188" s="2">
        <f>Electricity!I8213</f>
        <v>0</v>
      </c>
      <c r="I8188" s="2">
        <f>Electricity!J8213</f>
        <v>0</v>
      </c>
    </row>
    <row r="8189" spans="2:9" x14ac:dyDescent="0.35">
      <c r="B8189" s="458" t="str">
        <f t="shared" si="128"/>
        <v>12/07/2019 03:00:00 PM</v>
      </c>
      <c r="C8189" s="458">
        <v>43806</v>
      </c>
      <c r="D8189" s="459">
        <v>0.62500000000000011</v>
      </c>
      <c r="E8189" s="2">
        <f>Electricity!F8214</f>
        <v>0</v>
      </c>
      <c r="F8189" s="2">
        <f>Electricity!G8214</f>
        <v>0</v>
      </c>
      <c r="G8189" s="2">
        <f>Electricity!H8214</f>
        <v>0</v>
      </c>
      <c r="H8189" s="2">
        <f>Electricity!I8214</f>
        <v>0</v>
      </c>
      <c r="I8189" s="2">
        <f>Electricity!J8214</f>
        <v>0</v>
      </c>
    </row>
    <row r="8190" spans="2:9" x14ac:dyDescent="0.35">
      <c r="B8190" s="458" t="str">
        <f t="shared" si="128"/>
        <v>12/07/2019 04:00:00 PM</v>
      </c>
      <c r="C8190" s="458">
        <v>43806</v>
      </c>
      <c r="D8190" s="459">
        <v>0.66666666666666674</v>
      </c>
      <c r="E8190" s="2">
        <f>Electricity!F8215</f>
        <v>0</v>
      </c>
      <c r="F8190" s="2">
        <f>Electricity!G8215</f>
        <v>0</v>
      </c>
      <c r="G8190" s="2">
        <f>Electricity!H8215</f>
        <v>0</v>
      </c>
      <c r="H8190" s="2">
        <f>Electricity!I8215</f>
        <v>0</v>
      </c>
      <c r="I8190" s="2">
        <f>Electricity!J8215</f>
        <v>0</v>
      </c>
    </row>
    <row r="8191" spans="2:9" x14ac:dyDescent="0.35">
      <c r="B8191" s="458" t="str">
        <f t="shared" si="128"/>
        <v>12/07/2019 05:00:00 PM</v>
      </c>
      <c r="C8191" s="458">
        <v>43806</v>
      </c>
      <c r="D8191" s="459">
        <v>0.70833333333333337</v>
      </c>
      <c r="E8191" s="2">
        <f>Electricity!F8216</f>
        <v>0</v>
      </c>
      <c r="F8191" s="2">
        <f>Electricity!G8216</f>
        <v>0</v>
      </c>
      <c r="G8191" s="2">
        <f>Electricity!H8216</f>
        <v>0</v>
      </c>
      <c r="H8191" s="2">
        <f>Electricity!I8216</f>
        <v>0</v>
      </c>
      <c r="I8191" s="2">
        <f>Electricity!J8216</f>
        <v>0</v>
      </c>
    </row>
    <row r="8192" spans="2:9" x14ac:dyDescent="0.35">
      <c r="B8192" s="458" t="str">
        <f t="shared" si="128"/>
        <v>12/07/2019 06:00:00 PM</v>
      </c>
      <c r="C8192" s="458">
        <v>43806</v>
      </c>
      <c r="D8192" s="459">
        <v>0.75000000000000011</v>
      </c>
      <c r="E8192" s="2">
        <f>Electricity!F8217</f>
        <v>0</v>
      </c>
      <c r="F8192" s="2">
        <f>Electricity!G8217</f>
        <v>0</v>
      </c>
      <c r="G8192" s="2">
        <f>Electricity!H8217</f>
        <v>0</v>
      </c>
      <c r="H8192" s="2">
        <f>Electricity!I8217</f>
        <v>0</v>
      </c>
      <c r="I8192" s="2">
        <f>Electricity!J8217</f>
        <v>0</v>
      </c>
    </row>
    <row r="8193" spans="2:9" x14ac:dyDescent="0.35">
      <c r="B8193" s="458" t="str">
        <f t="shared" si="128"/>
        <v>12/07/2019 07:00:00 PM</v>
      </c>
      <c r="C8193" s="458">
        <v>43806</v>
      </c>
      <c r="D8193" s="459">
        <v>0.79166666666666674</v>
      </c>
      <c r="E8193" s="2">
        <f>Electricity!F8218</f>
        <v>0</v>
      </c>
      <c r="F8193" s="2">
        <f>Electricity!G8218</f>
        <v>0</v>
      </c>
      <c r="G8193" s="2">
        <f>Electricity!H8218</f>
        <v>0</v>
      </c>
      <c r="H8193" s="2">
        <f>Electricity!I8218</f>
        <v>0</v>
      </c>
      <c r="I8193" s="2">
        <f>Electricity!J8218</f>
        <v>0</v>
      </c>
    </row>
    <row r="8194" spans="2:9" x14ac:dyDescent="0.35">
      <c r="B8194" s="458" t="str">
        <f t="shared" si="128"/>
        <v>12/07/2019 08:00:00 PM</v>
      </c>
      <c r="C8194" s="458">
        <v>43806</v>
      </c>
      <c r="D8194" s="459">
        <v>0.83333333333333337</v>
      </c>
      <c r="E8194" s="2">
        <f>Electricity!F8219</f>
        <v>0</v>
      </c>
      <c r="F8194" s="2">
        <f>Electricity!G8219</f>
        <v>0</v>
      </c>
      <c r="G8194" s="2">
        <f>Electricity!H8219</f>
        <v>0</v>
      </c>
      <c r="H8194" s="2">
        <f>Electricity!I8219</f>
        <v>0</v>
      </c>
      <c r="I8194" s="2">
        <f>Electricity!J8219</f>
        <v>0</v>
      </c>
    </row>
    <row r="8195" spans="2:9" x14ac:dyDescent="0.35">
      <c r="B8195" s="458" t="str">
        <f t="shared" si="128"/>
        <v>12/07/2019 09:00:00 PM</v>
      </c>
      <c r="C8195" s="458">
        <v>43806</v>
      </c>
      <c r="D8195" s="459">
        <v>0.87500000000000011</v>
      </c>
      <c r="E8195" s="2">
        <f>Electricity!F8220</f>
        <v>0</v>
      </c>
      <c r="F8195" s="2">
        <f>Electricity!G8220</f>
        <v>0</v>
      </c>
      <c r="G8195" s="2">
        <f>Electricity!H8220</f>
        <v>0</v>
      </c>
      <c r="H8195" s="2">
        <f>Electricity!I8220</f>
        <v>0</v>
      </c>
      <c r="I8195" s="2">
        <f>Electricity!J8220</f>
        <v>0</v>
      </c>
    </row>
    <row r="8196" spans="2:9" x14ac:dyDescent="0.35">
      <c r="B8196" s="458" t="str">
        <f t="shared" si="128"/>
        <v>12/07/2019 10:00:00 PM</v>
      </c>
      <c r="C8196" s="458">
        <v>43806</v>
      </c>
      <c r="D8196" s="459">
        <v>0.91666666666666674</v>
      </c>
      <c r="E8196" s="2">
        <f>Electricity!F8221</f>
        <v>0</v>
      </c>
      <c r="F8196" s="2">
        <f>Electricity!G8221</f>
        <v>0</v>
      </c>
      <c r="G8196" s="2">
        <f>Electricity!H8221</f>
        <v>0</v>
      </c>
      <c r="H8196" s="2">
        <f>Electricity!I8221</f>
        <v>0</v>
      </c>
      <c r="I8196" s="2">
        <f>Electricity!J8221</f>
        <v>0</v>
      </c>
    </row>
    <row r="8197" spans="2:9" x14ac:dyDescent="0.35">
      <c r="B8197" s="458" t="str">
        <f t="shared" si="128"/>
        <v>12/07/2019 11:00:00 PM</v>
      </c>
      <c r="C8197" s="458">
        <v>43806</v>
      </c>
      <c r="D8197" s="459">
        <v>0.95833333333333337</v>
      </c>
      <c r="E8197" s="2">
        <f>Electricity!F8222</f>
        <v>0</v>
      </c>
      <c r="F8197" s="2">
        <f>Electricity!G8222</f>
        <v>0</v>
      </c>
      <c r="G8197" s="2">
        <f>Electricity!H8222</f>
        <v>0</v>
      </c>
      <c r="H8197" s="2">
        <f>Electricity!I8222</f>
        <v>0</v>
      </c>
      <c r="I8197" s="2">
        <f>Electricity!J8222</f>
        <v>0</v>
      </c>
    </row>
    <row r="8198" spans="2:9" x14ac:dyDescent="0.35">
      <c r="B8198" s="458" t="str">
        <f t="shared" si="128"/>
        <v>12/08/2019 12:00:00 AM</v>
      </c>
      <c r="C8198" s="458">
        <v>43807</v>
      </c>
      <c r="D8198" s="459">
        <v>3.1225022567582528E-17</v>
      </c>
      <c r="E8198" s="2">
        <f>Electricity!F8223</f>
        <v>0</v>
      </c>
      <c r="F8198" s="2">
        <f>Electricity!G8223</f>
        <v>0</v>
      </c>
      <c r="G8198" s="2">
        <f>Electricity!H8223</f>
        <v>0</v>
      </c>
      <c r="H8198" s="2">
        <f>Electricity!I8223</f>
        <v>0</v>
      </c>
      <c r="I8198" s="2">
        <f>Electricity!J8223</f>
        <v>0</v>
      </c>
    </row>
    <row r="8199" spans="2:9" x14ac:dyDescent="0.35">
      <c r="B8199" s="458" t="str">
        <f t="shared" si="128"/>
        <v>12/08/2019 01:00:00 AM</v>
      </c>
      <c r="C8199" s="458">
        <v>43807</v>
      </c>
      <c r="D8199" s="459">
        <v>4.1666666666666699E-2</v>
      </c>
      <c r="E8199" s="2">
        <f>Electricity!F8224</f>
        <v>0</v>
      </c>
      <c r="F8199" s="2">
        <f>Electricity!G8224</f>
        <v>0</v>
      </c>
      <c r="G8199" s="2">
        <f>Electricity!H8224</f>
        <v>0</v>
      </c>
      <c r="H8199" s="2">
        <f>Electricity!I8224</f>
        <v>0</v>
      </c>
      <c r="I8199" s="2">
        <f>Electricity!J8224</f>
        <v>0</v>
      </c>
    </row>
    <row r="8200" spans="2:9" x14ac:dyDescent="0.35">
      <c r="B8200" s="458" t="str">
        <f t="shared" si="128"/>
        <v>12/08/2019 02:00:00 AM</v>
      </c>
      <c r="C8200" s="458">
        <v>43807</v>
      </c>
      <c r="D8200" s="459">
        <v>8.333333333333337E-2</v>
      </c>
      <c r="E8200" s="2">
        <f>Electricity!F8225</f>
        <v>0</v>
      </c>
      <c r="F8200" s="2">
        <f>Electricity!G8225</f>
        <v>0</v>
      </c>
      <c r="G8200" s="2">
        <f>Electricity!H8225</f>
        <v>0</v>
      </c>
      <c r="H8200" s="2">
        <f>Electricity!I8225</f>
        <v>0</v>
      </c>
      <c r="I8200" s="2">
        <f>Electricity!J8225</f>
        <v>0</v>
      </c>
    </row>
    <row r="8201" spans="2:9" x14ac:dyDescent="0.35">
      <c r="B8201" s="458" t="str">
        <f t="shared" si="128"/>
        <v>12/08/2019 03:00:00 AM</v>
      </c>
      <c r="C8201" s="458">
        <v>43807</v>
      </c>
      <c r="D8201" s="459">
        <v>0.12500000000000006</v>
      </c>
      <c r="E8201" s="2">
        <f>Electricity!F8226</f>
        <v>0</v>
      </c>
      <c r="F8201" s="2">
        <f>Electricity!G8226</f>
        <v>0</v>
      </c>
      <c r="G8201" s="2">
        <f>Electricity!H8226</f>
        <v>0</v>
      </c>
      <c r="H8201" s="2">
        <f>Electricity!I8226</f>
        <v>0</v>
      </c>
      <c r="I8201" s="2">
        <f>Electricity!J8226</f>
        <v>0</v>
      </c>
    </row>
    <row r="8202" spans="2:9" x14ac:dyDescent="0.35">
      <c r="B8202" s="458" t="str">
        <f t="shared" si="128"/>
        <v>12/08/2019 04:00:00 AM</v>
      </c>
      <c r="C8202" s="458">
        <v>43807</v>
      </c>
      <c r="D8202" s="459">
        <v>0.16666666666666669</v>
      </c>
      <c r="E8202" s="2">
        <f>Electricity!F8227</f>
        <v>0</v>
      </c>
      <c r="F8202" s="2">
        <f>Electricity!G8227</f>
        <v>0</v>
      </c>
      <c r="G8202" s="2">
        <f>Electricity!H8227</f>
        <v>0</v>
      </c>
      <c r="H8202" s="2">
        <f>Electricity!I8227</f>
        <v>0</v>
      </c>
      <c r="I8202" s="2">
        <f>Electricity!J8227</f>
        <v>0</v>
      </c>
    </row>
    <row r="8203" spans="2:9" x14ac:dyDescent="0.35">
      <c r="B8203" s="458" t="str">
        <f t="shared" si="128"/>
        <v>12/08/2019 05:00:00 AM</v>
      </c>
      <c r="C8203" s="458">
        <v>43807</v>
      </c>
      <c r="D8203" s="459">
        <v>0.20833333333333337</v>
      </c>
      <c r="E8203" s="2">
        <f>Electricity!F8228</f>
        <v>0</v>
      </c>
      <c r="F8203" s="2">
        <f>Electricity!G8228</f>
        <v>0</v>
      </c>
      <c r="G8203" s="2">
        <f>Electricity!H8228</f>
        <v>0</v>
      </c>
      <c r="H8203" s="2">
        <f>Electricity!I8228</f>
        <v>0</v>
      </c>
      <c r="I8203" s="2">
        <f>Electricity!J8228</f>
        <v>0</v>
      </c>
    </row>
    <row r="8204" spans="2:9" x14ac:dyDescent="0.35">
      <c r="B8204" s="458" t="str">
        <f t="shared" si="128"/>
        <v>12/08/2019 06:00:00 AM</v>
      </c>
      <c r="C8204" s="458">
        <v>43807</v>
      </c>
      <c r="D8204" s="459">
        <v>0.25</v>
      </c>
      <c r="E8204" s="2">
        <f>Electricity!F8229</f>
        <v>0</v>
      </c>
      <c r="F8204" s="2">
        <f>Electricity!G8229</f>
        <v>0</v>
      </c>
      <c r="G8204" s="2">
        <f>Electricity!H8229</f>
        <v>0</v>
      </c>
      <c r="H8204" s="2">
        <f>Electricity!I8229</f>
        <v>0</v>
      </c>
      <c r="I8204" s="2">
        <f>Electricity!J8229</f>
        <v>0</v>
      </c>
    </row>
    <row r="8205" spans="2:9" x14ac:dyDescent="0.35">
      <c r="B8205" s="458" t="str">
        <f t="shared" si="128"/>
        <v>12/08/2019 07:00:00 AM</v>
      </c>
      <c r="C8205" s="458">
        <v>43807</v>
      </c>
      <c r="D8205" s="459">
        <v>0.29166666666666669</v>
      </c>
      <c r="E8205" s="2">
        <f>Electricity!F8230</f>
        <v>0</v>
      </c>
      <c r="F8205" s="2">
        <f>Electricity!G8230</f>
        <v>0</v>
      </c>
      <c r="G8205" s="2">
        <f>Electricity!H8230</f>
        <v>0</v>
      </c>
      <c r="H8205" s="2">
        <f>Electricity!I8230</f>
        <v>0</v>
      </c>
      <c r="I8205" s="2">
        <f>Electricity!J8230</f>
        <v>0</v>
      </c>
    </row>
    <row r="8206" spans="2:9" x14ac:dyDescent="0.35">
      <c r="B8206" s="458" t="str">
        <f t="shared" si="128"/>
        <v>12/08/2019 08:00:00 AM</v>
      </c>
      <c r="C8206" s="458">
        <v>43807</v>
      </c>
      <c r="D8206" s="459">
        <v>0.33333333333333337</v>
      </c>
      <c r="E8206" s="2">
        <f>Electricity!F8231</f>
        <v>0</v>
      </c>
      <c r="F8206" s="2">
        <f>Electricity!G8231</f>
        <v>0</v>
      </c>
      <c r="G8206" s="2">
        <f>Electricity!H8231</f>
        <v>0</v>
      </c>
      <c r="H8206" s="2">
        <f>Electricity!I8231</f>
        <v>0</v>
      </c>
      <c r="I8206" s="2">
        <f>Electricity!J8231</f>
        <v>0</v>
      </c>
    </row>
    <row r="8207" spans="2:9" x14ac:dyDescent="0.35">
      <c r="B8207" s="458" t="str">
        <f t="shared" ref="B8207:B8270" si="129">CONCATENATE(TEXT(C8207,"mm/dd/yyyy")," ",TEXT(D8207,"hh:mm:ss AM/PM"))</f>
        <v>12/08/2019 09:00:00 AM</v>
      </c>
      <c r="C8207" s="458">
        <v>43807</v>
      </c>
      <c r="D8207" s="459">
        <v>0.375</v>
      </c>
      <c r="E8207" s="2">
        <f>Electricity!F8232</f>
        <v>0</v>
      </c>
      <c r="F8207" s="2">
        <f>Electricity!G8232</f>
        <v>0</v>
      </c>
      <c r="G8207" s="2">
        <f>Electricity!H8232</f>
        <v>0</v>
      </c>
      <c r="H8207" s="2">
        <f>Electricity!I8232</f>
        <v>0</v>
      </c>
      <c r="I8207" s="2">
        <f>Electricity!J8232</f>
        <v>0</v>
      </c>
    </row>
    <row r="8208" spans="2:9" x14ac:dyDescent="0.35">
      <c r="B8208" s="458" t="str">
        <f t="shared" si="129"/>
        <v>12/08/2019 10:00:00 AM</v>
      </c>
      <c r="C8208" s="458">
        <v>43807</v>
      </c>
      <c r="D8208" s="459">
        <v>0.41666666666666669</v>
      </c>
      <c r="E8208" s="2">
        <f>Electricity!F8233</f>
        <v>0</v>
      </c>
      <c r="F8208" s="2">
        <f>Electricity!G8233</f>
        <v>0</v>
      </c>
      <c r="G8208" s="2">
        <f>Electricity!H8233</f>
        <v>0</v>
      </c>
      <c r="H8208" s="2">
        <f>Electricity!I8233</f>
        <v>0</v>
      </c>
      <c r="I8208" s="2">
        <f>Electricity!J8233</f>
        <v>0</v>
      </c>
    </row>
    <row r="8209" spans="2:9" x14ac:dyDescent="0.35">
      <c r="B8209" s="458" t="str">
        <f t="shared" si="129"/>
        <v>12/08/2019 11:00:00 AM</v>
      </c>
      <c r="C8209" s="458">
        <v>43807</v>
      </c>
      <c r="D8209" s="459">
        <v>0.45833333333333337</v>
      </c>
      <c r="E8209" s="2">
        <f>Electricity!F8234</f>
        <v>0</v>
      </c>
      <c r="F8209" s="2">
        <f>Electricity!G8234</f>
        <v>0</v>
      </c>
      <c r="G8209" s="2">
        <f>Electricity!H8234</f>
        <v>0</v>
      </c>
      <c r="H8209" s="2">
        <f>Electricity!I8234</f>
        <v>0</v>
      </c>
      <c r="I8209" s="2">
        <f>Electricity!J8234</f>
        <v>0</v>
      </c>
    </row>
    <row r="8210" spans="2:9" x14ac:dyDescent="0.35">
      <c r="B8210" s="458" t="str">
        <f t="shared" si="129"/>
        <v>12/08/2019 12:00:00 PM</v>
      </c>
      <c r="C8210" s="458">
        <v>43807</v>
      </c>
      <c r="D8210" s="459">
        <v>0.50000000000000011</v>
      </c>
      <c r="E8210" s="2">
        <f>Electricity!F8235</f>
        <v>0</v>
      </c>
      <c r="F8210" s="2">
        <f>Electricity!G8235</f>
        <v>0</v>
      </c>
      <c r="G8210" s="2">
        <f>Electricity!H8235</f>
        <v>0</v>
      </c>
      <c r="H8210" s="2">
        <f>Electricity!I8235</f>
        <v>0</v>
      </c>
      <c r="I8210" s="2">
        <f>Electricity!J8235</f>
        <v>0</v>
      </c>
    </row>
    <row r="8211" spans="2:9" x14ac:dyDescent="0.35">
      <c r="B8211" s="458" t="str">
        <f t="shared" si="129"/>
        <v>12/08/2019 01:00:00 PM</v>
      </c>
      <c r="C8211" s="458">
        <v>43807</v>
      </c>
      <c r="D8211" s="459">
        <v>0.54166666666666674</v>
      </c>
      <c r="E8211" s="2">
        <f>Electricity!F8236</f>
        <v>0</v>
      </c>
      <c r="F8211" s="2">
        <f>Electricity!G8236</f>
        <v>0</v>
      </c>
      <c r="G8211" s="2">
        <f>Electricity!H8236</f>
        <v>0</v>
      </c>
      <c r="H8211" s="2">
        <f>Electricity!I8236</f>
        <v>0</v>
      </c>
      <c r="I8211" s="2">
        <f>Electricity!J8236</f>
        <v>0</v>
      </c>
    </row>
    <row r="8212" spans="2:9" x14ac:dyDescent="0.35">
      <c r="B8212" s="458" t="str">
        <f t="shared" si="129"/>
        <v>12/08/2019 02:00:00 PM</v>
      </c>
      <c r="C8212" s="458">
        <v>43807</v>
      </c>
      <c r="D8212" s="459">
        <v>0.58333333333333337</v>
      </c>
      <c r="E8212" s="2">
        <f>Electricity!F8237</f>
        <v>0</v>
      </c>
      <c r="F8212" s="2">
        <f>Electricity!G8237</f>
        <v>0</v>
      </c>
      <c r="G8212" s="2">
        <f>Electricity!H8237</f>
        <v>0</v>
      </c>
      <c r="H8212" s="2">
        <f>Electricity!I8237</f>
        <v>0</v>
      </c>
      <c r="I8212" s="2">
        <f>Electricity!J8237</f>
        <v>0</v>
      </c>
    </row>
    <row r="8213" spans="2:9" x14ac:dyDescent="0.35">
      <c r="B8213" s="458" t="str">
        <f t="shared" si="129"/>
        <v>12/08/2019 03:00:00 PM</v>
      </c>
      <c r="C8213" s="458">
        <v>43807</v>
      </c>
      <c r="D8213" s="459">
        <v>0.62500000000000011</v>
      </c>
      <c r="E8213" s="2">
        <f>Electricity!F8238</f>
        <v>0</v>
      </c>
      <c r="F8213" s="2">
        <f>Electricity!G8238</f>
        <v>0</v>
      </c>
      <c r="G8213" s="2">
        <f>Electricity!H8238</f>
        <v>0</v>
      </c>
      <c r="H8213" s="2">
        <f>Electricity!I8238</f>
        <v>0</v>
      </c>
      <c r="I8213" s="2">
        <f>Electricity!J8238</f>
        <v>0</v>
      </c>
    </row>
    <row r="8214" spans="2:9" x14ac:dyDescent="0.35">
      <c r="B8214" s="458" t="str">
        <f t="shared" si="129"/>
        <v>12/08/2019 04:00:00 PM</v>
      </c>
      <c r="C8214" s="458">
        <v>43807</v>
      </c>
      <c r="D8214" s="459">
        <v>0.66666666666666674</v>
      </c>
      <c r="E8214" s="2">
        <f>Electricity!F8239</f>
        <v>0</v>
      </c>
      <c r="F8214" s="2">
        <f>Electricity!G8239</f>
        <v>0</v>
      </c>
      <c r="G8214" s="2">
        <f>Electricity!H8239</f>
        <v>0</v>
      </c>
      <c r="H8214" s="2">
        <f>Electricity!I8239</f>
        <v>0</v>
      </c>
      <c r="I8214" s="2">
        <f>Electricity!J8239</f>
        <v>0</v>
      </c>
    </row>
    <row r="8215" spans="2:9" x14ac:dyDescent="0.35">
      <c r="B8215" s="458" t="str">
        <f t="shared" si="129"/>
        <v>12/08/2019 05:00:00 PM</v>
      </c>
      <c r="C8215" s="458">
        <v>43807</v>
      </c>
      <c r="D8215" s="459">
        <v>0.70833333333333337</v>
      </c>
      <c r="E8215" s="2">
        <f>Electricity!F8240</f>
        <v>0</v>
      </c>
      <c r="F8215" s="2">
        <f>Electricity!G8240</f>
        <v>0</v>
      </c>
      <c r="G8215" s="2">
        <f>Electricity!H8240</f>
        <v>0</v>
      </c>
      <c r="H8215" s="2">
        <f>Electricity!I8240</f>
        <v>0</v>
      </c>
      <c r="I8215" s="2">
        <f>Electricity!J8240</f>
        <v>0</v>
      </c>
    </row>
    <row r="8216" spans="2:9" x14ac:dyDescent="0.35">
      <c r="B8216" s="458" t="str">
        <f t="shared" si="129"/>
        <v>12/08/2019 06:00:00 PM</v>
      </c>
      <c r="C8216" s="458">
        <v>43807</v>
      </c>
      <c r="D8216" s="459">
        <v>0.75000000000000011</v>
      </c>
      <c r="E8216" s="2">
        <f>Electricity!F8241</f>
        <v>0</v>
      </c>
      <c r="F8216" s="2">
        <f>Electricity!G8241</f>
        <v>0</v>
      </c>
      <c r="G8216" s="2">
        <f>Electricity!H8241</f>
        <v>0</v>
      </c>
      <c r="H8216" s="2">
        <f>Electricity!I8241</f>
        <v>0</v>
      </c>
      <c r="I8216" s="2">
        <f>Electricity!J8241</f>
        <v>0</v>
      </c>
    </row>
    <row r="8217" spans="2:9" x14ac:dyDescent="0.35">
      <c r="B8217" s="458" t="str">
        <f t="shared" si="129"/>
        <v>12/08/2019 07:00:00 PM</v>
      </c>
      <c r="C8217" s="458">
        <v>43807</v>
      </c>
      <c r="D8217" s="459">
        <v>0.79166666666666674</v>
      </c>
      <c r="E8217" s="2">
        <f>Electricity!F8242</f>
        <v>0</v>
      </c>
      <c r="F8217" s="2">
        <f>Electricity!G8242</f>
        <v>0</v>
      </c>
      <c r="G8217" s="2">
        <f>Electricity!H8242</f>
        <v>0</v>
      </c>
      <c r="H8217" s="2">
        <f>Electricity!I8242</f>
        <v>0</v>
      </c>
      <c r="I8217" s="2">
        <f>Electricity!J8242</f>
        <v>0</v>
      </c>
    </row>
    <row r="8218" spans="2:9" x14ac:dyDescent="0.35">
      <c r="B8218" s="458" t="str">
        <f t="shared" si="129"/>
        <v>12/08/2019 08:00:00 PM</v>
      </c>
      <c r="C8218" s="458">
        <v>43807</v>
      </c>
      <c r="D8218" s="459">
        <v>0.83333333333333337</v>
      </c>
      <c r="E8218" s="2">
        <f>Electricity!F8243</f>
        <v>0</v>
      </c>
      <c r="F8218" s="2">
        <f>Electricity!G8243</f>
        <v>0</v>
      </c>
      <c r="G8218" s="2">
        <f>Electricity!H8243</f>
        <v>0</v>
      </c>
      <c r="H8218" s="2">
        <f>Electricity!I8243</f>
        <v>0</v>
      </c>
      <c r="I8218" s="2">
        <f>Electricity!J8243</f>
        <v>0</v>
      </c>
    </row>
    <row r="8219" spans="2:9" x14ac:dyDescent="0.35">
      <c r="B8219" s="458" t="str">
        <f t="shared" si="129"/>
        <v>12/08/2019 09:00:00 PM</v>
      </c>
      <c r="C8219" s="458">
        <v>43807</v>
      </c>
      <c r="D8219" s="459">
        <v>0.87500000000000011</v>
      </c>
      <c r="E8219" s="2">
        <f>Electricity!F8244</f>
        <v>0</v>
      </c>
      <c r="F8219" s="2">
        <f>Electricity!G8244</f>
        <v>0</v>
      </c>
      <c r="G8219" s="2">
        <f>Electricity!H8244</f>
        <v>0</v>
      </c>
      <c r="H8219" s="2">
        <f>Electricity!I8244</f>
        <v>0</v>
      </c>
      <c r="I8219" s="2">
        <f>Electricity!J8244</f>
        <v>0</v>
      </c>
    </row>
    <row r="8220" spans="2:9" x14ac:dyDescent="0.35">
      <c r="B8220" s="458" t="str">
        <f t="shared" si="129"/>
        <v>12/08/2019 10:00:00 PM</v>
      </c>
      <c r="C8220" s="458">
        <v>43807</v>
      </c>
      <c r="D8220" s="459">
        <v>0.91666666666666674</v>
      </c>
      <c r="E8220" s="2">
        <f>Electricity!F8245</f>
        <v>0</v>
      </c>
      <c r="F8220" s="2">
        <f>Electricity!G8245</f>
        <v>0</v>
      </c>
      <c r="G8220" s="2">
        <f>Electricity!H8245</f>
        <v>0</v>
      </c>
      <c r="H8220" s="2">
        <f>Electricity!I8245</f>
        <v>0</v>
      </c>
      <c r="I8220" s="2">
        <f>Electricity!J8245</f>
        <v>0</v>
      </c>
    </row>
    <row r="8221" spans="2:9" x14ac:dyDescent="0.35">
      <c r="B8221" s="458" t="str">
        <f t="shared" si="129"/>
        <v>12/08/2019 11:00:00 PM</v>
      </c>
      <c r="C8221" s="458">
        <v>43807</v>
      </c>
      <c r="D8221" s="459">
        <v>0.95833333333333337</v>
      </c>
      <c r="E8221" s="2">
        <f>Electricity!F8246</f>
        <v>0</v>
      </c>
      <c r="F8221" s="2">
        <f>Electricity!G8246</f>
        <v>0</v>
      </c>
      <c r="G8221" s="2">
        <f>Electricity!H8246</f>
        <v>0</v>
      </c>
      <c r="H8221" s="2">
        <f>Electricity!I8246</f>
        <v>0</v>
      </c>
      <c r="I8221" s="2">
        <f>Electricity!J8246</f>
        <v>0</v>
      </c>
    </row>
    <row r="8222" spans="2:9" x14ac:dyDescent="0.35">
      <c r="B8222" s="458" t="str">
        <f t="shared" si="129"/>
        <v>12/09/2019 12:00:00 AM</v>
      </c>
      <c r="C8222" s="458">
        <v>43808</v>
      </c>
      <c r="D8222" s="459">
        <v>3.1225022567582528E-17</v>
      </c>
      <c r="E8222" s="2">
        <f>Electricity!F8247</f>
        <v>0</v>
      </c>
      <c r="F8222" s="2">
        <f>Electricity!G8247</f>
        <v>0</v>
      </c>
      <c r="G8222" s="2">
        <f>Electricity!H8247</f>
        <v>0</v>
      </c>
      <c r="H8222" s="2">
        <f>Electricity!I8247</f>
        <v>0</v>
      </c>
      <c r="I8222" s="2">
        <f>Electricity!J8247</f>
        <v>0</v>
      </c>
    </row>
    <row r="8223" spans="2:9" x14ac:dyDescent="0.35">
      <c r="B8223" s="458" t="str">
        <f t="shared" si="129"/>
        <v>12/09/2019 01:00:00 AM</v>
      </c>
      <c r="C8223" s="458">
        <v>43808</v>
      </c>
      <c r="D8223" s="459">
        <v>4.1666666666666699E-2</v>
      </c>
      <c r="E8223" s="2">
        <f>Electricity!F8248</f>
        <v>0</v>
      </c>
      <c r="F8223" s="2">
        <f>Electricity!G8248</f>
        <v>0</v>
      </c>
      <c r="G8223" s="2">
        <f>Electricity!H8248</f>
        <v>0</v>
      </c>
      <c r="H8223" s="2">
        <f>Electricity!I8248</f>
        <v>0</v>
      </c>
      <c r="I8223" s="2">
        <f>Electricity!J8248</f>
        <v>0</v>
      </c>
    </row>
    <row r="8224" spans="2:9" x14ac:dyDescent="0.35">
      <c r="B8224" s="458" t="str">
        <f t="shared" si="129"/>
        <v>12/09/2019 02:00:00 AM</v>
      </c>
      <c r="C8224" s="458">
        <v>43808</v>
      </c>
      <c r="D8224" s="459">
        <v>8.333333333333337E-2</v>
      </c>
      <c r="E8224" s="2">
        <f>Electricity!F8249</f>
        <v>0</v>
      </c>
      <c r="F8224" s="2">
        <f>Electricity!G8249</f>
        <v>0</v>
      </c>
      <c r="G8224" s="2">
        <f>Electricity!H8249</f>
        <v>0</v>
      </c>
      <c r="H8224" s="2">
        <f>Electricity!I8249</f>
        <v>0</v>
      </c>
      <c r="I8224" s="2">
        <f>Electricity!J8249</f>
        <v>0</v>
      </c>
    </row>
    <row r="8225" spans="2:9" x14ac:dyDescent="0.35">
      <c r="B8225" s="458" t="str">
        <f t="shared" si="129"/>
        <v>12/09/2019 03:00:00 AM</v>
      </c>
      <c r="C8225" s="458">
        <v>43808</v>
      </c>
      <c r="D8225" s="459">
        <v>0.12500000000000006</v>
      </c>
      <c r="E8225" s="2">
        <f>Electricity!F8250</f>
        <v>0</v>
      </c>
      <c r="F8225" s="2">
        <f>Electricity!G8250</f>
        <v>0</v>
      </c>
      <c r="G8225" s="2">
        <f>Electricity!H8250</f>
        <v>0</v>
      </c>
      <c r="H8225" s="2">
        <f>Electricity!I8250</f>
        <v>0</v>
      </c>
      <c r="I8225" s="2">
        <f>Electricity!J8250</f>
        <v>0</v>
      </c>
    </row>
    <row r="8226" spans="2:9" x14ac:dyDescent="0.35">
      <c r="B8226" s="458" t="str">
        <f t="shared" si="129"/>
        <v>12/09/2019 04:00:00 AM</v>
      </c>
      <c r="C8226" s="458">
        <v>43808</v>
      </c>
      <c r="D8226" s="459">
        <v>0.16666666666666669</v>
      </c>
      <c r="E8226" s="2">
        <f>Electricity!F8251</f>
        <v>0</v>
      </c>
      <c r="F8226" s="2">
        <f>Electricity!G8251</f>
        <v>0</v>
      </c>
      <c r="G8226" s="2">
        <f>Electricity!H8251</f>
        <v>0</v>
      </c>
      <c r="H8226" s="2">
        <f>Electricity!I8251</f>
        <v>0</v>
      </c>
      <c r="I8226" s="2">
        <f>Electricity!J8251</f>
        <v>0</v>
      </c>
    </row>
    <row r="8227" spans="2:9" x14ac:dyDescent="0.35">
      <c r="B8227" s="458" t="str">
        <f t="shared" si="129"/>
        <v>12/09/2019 05:00:00 AM</v>
      </c>
      <c r="C8227" s="458">
        <v>43808</v>
      </c>
      <c r="D8227" s="459">
        <v>0.20833333333333337</v>
      </c>
      <c r="E8227" s="2">
        <f>Electricity!F8252</f>
        <v>0</v>
      </c>
      <c r="F8227" s="2">
        <f>Electricity!G8252</f>
        <v>0</v>
      </c>
      <c r="G8227" s="2">
        <f>Electricity!H8252</f>
        <v>0</v>
      </c>
      <c r="H8227" s="2">
        <f>Electricity!I8252</f>
        <v>0</v>
      </c>
      <c r="I8227" s="2">
        <f>Electricity!J8252</f>
        <v>0</v>
      </c>
    </row>
    <row r="8228" spans="2:9" x14ac:dyDescent="0.35">
      <c r="B8228" s="458" t="str">
        <f t="shared" si="129"/>
        <v>12/09/2019 06:00:00 AM</v>
      </c>
      <c r="C8228" s="458">
        <v>43808</v>
      </c>
      <c r="D8228" s="459">
        <v>0.25</v>
      </c>
      <c r="E8228" s="2">
        <f>Electricity!F8253</f>
        <v>0</v>
      </c>
      <c r="F8228" s="2">
        <f>Electricity!G8253</f>
        <v>0</v>
      </c>
      <c r="G8228" s="2">
        <f>Electricity!H8253</f>
        <v>0</v>
      </c>
      <c r="H8228" s="2">
        <f>Electricity!I8253</f>
        <v>0</v>
      </c>
      <c r="I8228" s="2">
        <f>Electricity!J8253</f>
        <v>0</v>
      </c>
    </row>
    <row r="8229" spans="2:9" x14ac:dyDescent="0.35">
      <c r="B8229" s="458" t="str">
        <f t="shared" si="129"/>
        <v>12/09/2019 07:00:00 AM</v>
      </c>
      <c r="C8229" s="458">
        <v>43808</v>
      </c>
      <c r="D8229" s="459">
        <v>0.29166666666666669</v>
      </c>
      <c r="E8229" s="2">
        <f>Electricity!F8254</f>
        <v>0</v>
      </c>
      <c r="F8229" s="2">
        <f>Electricity!G8254</f>
        <v>0</v>
      </c>
      <c r="G8229" s="2">
        <f>Electricity!H8254</f>
        <v>0</v>
      </c>
      <c r="H8229" s="2">
        <f>Electricity!I8254</f>
        <v>0</v>
      </c>
      <c r="I8229" s="2">
        <f>Electricity!J8254</f>
        <v>0</v>
      </c>
    </row>
    <row r="8230" spans="2:9" x14ac:dyDescent="0.35">
      <c r="B8230" s="458" t="str">
        <f t="shared" si="129"/>
        <v>12/09/2019 08:00:00 AM</v>
      </c>
      <c r="C8230" s="458">
        <v>43808</v>
      </c>
      <c r="D8230" s="459">
        <v>0.33333333333333337</v>
      </c>
      <c r="E8230" s="2">
        <f>Electricity!F8255</f>
        <v>0</v>
      </c>
      <c r="F8230" s="2">
        <f>Electricity!G8255</f>
        <v>0</v>
      </c>
      <c r="G8230" s="2">
        <f>Electricity!H8255</f>
        <v>0</v>
      </c>
      <c r="H8230" s="2">
        <f>Electricity!I8255</f>
        <v>0</v>
      </c>
      <c r="I8230" s="2">
        <f>Electricity!J8255</f>
        <v>0</v>
      </c>
    </row>
    <row r="8231" spans="2:9" x14ac:dyDescent="0.35">
      <c r="B8231" s="458" t="str">
        <f t="shared" si="129"/>
        <v>12/09/2019 09:00:00 AM</v>
      </c>
      <c r="C8231" s="458">
        <v>43808</v>
      </c>
      <c r="D8231" s="459">
        <v>0.375</v>
      </c>
      <c r="E8231" s="2">
        <f>Electricity!F8256</f>
        <v>0</v>
      </c>
      <c r="F8231" s="2">
        <f>Electricity!G8256</f>
        <v>0</v>
      </c>
      <c r="G8231" s="2">
        <f>Electricity!H8256</f>
        <v>0</v>
      </c>
      <c r="H8231" s="2">
        <f>Electricity!I8256</f>
        <v>0</v>
      </c>
      <c r="I8231" s="2">
        <f>Electricity!J8256</f>
        <v>0</v>
      </c>
    </row>
    <row r="8232" spans="2:9" x14ac:dyDescent="0.35">
      <c r="B8232" s="458" t="str">
        <f t="shared" si="129"/>
        <v>12/09/2019 10:00:00 AM</v>
      </c>
      <c r="C8232" s="458">
        <v>43808</v>
      </c>
      <c r="D8232" s="459">
        <v>0.41666666666666669</v>
      </c>
      <c r="E8232" s="2">
        <f>Electricity!F8257</f>
        <v>0</v>
      </c>
      <c r="F8232" s="2">
        <f>Electricity!G8257</f>
        <v>0</v>
      </c>
      <c r="G8232" s="2">
        <f>Electricity!H8257</f>
        <v>0</v>
      </c>
      <c r="H8232" s="2">
        <f>Electricity!I8257</f>
        <v>0</v>
      </c>
      <c r="I8232" s="2">
        <f>Electricity!J8257</f>
        <v>0</v>
      </c>
    </row>
    <row r="8233" spans="2:9" x14ac:dyDescent="0.35">
      <c r="B8233" s="458" t="str">
        <f t="shared" si="129"/>
        <v>12/09/2019 11:00:00 AM</v>
      </c>
      <c r="C8233" s="458">
        <v>43808</v>
      </c>
      <c r="D8233" s="459">
        <v>0.45833333333333337</v>
      </c>
      <c r="E8233" s="2">
        <f>Electricity!F8258</f>
        <v>0</v>
      </c>
      <c r="F8233" s="2">
        <f>Electricity!G8258</f>
        <v>0</v>
      </c>
      <c r="G8233" s="2">
        <f>Electricity!H8258</f>
        <v>0</v>
      </c>
      <c r="H8233" s="2">
        <f>Electricity!I8258</f>
        <v>0</v>
      </c>
      <c r="I8233" s="2">
        <f>Electricity!J8258</f>
        <v>0</v>
      </c>
    </row>
    <row r="8234" spans="2:9" x14ac:dyDescent="0.35">
      <c r="B8234" s="458" t="str">
        <f t="shared" si="129"/>
        <v>12/09/2019 12:00:00 PM</v>
      </c>
      <c r="C8234" s="458">
        <v>43808</v>
      </c>
      <c r="D8234" s="459">
        <v>0.50000000000000011</v>
      </c>
      <c r="E8234" s="2">
        <f>Electricity!F8259</f>
        <v>0</v>
      </c>
      <c r="F8234" s="2">
        <f>Electricity!G8259</f>
        <v>0</v>
      </c>
      <c r="G8234" s="2">
        <f>Electricity!H8259</f>
        <v>0</v>
      </c>
      <c r="H8234" s="2">
        <f>Electricity!I8259</f>
        <v>0</v>
      </c>
      <c r="I8234" s="2">
        <f>Electricity!J8259</f>
        <v>0</v>
      </c>
    </row>
    <row r="8235" spans="2:9" x14ac:dyDescent="0.35">
      <c r="B8235" s="458" t="str">
        <f t="shared" si="129"/>
        <v>12/09/2019 01:00:00 PM</v>
      </c>
      <c r="C8235" s="458">
        <v>43808</v>
      </c>
      <c r="D8235" s="459">
        <v>0.54166666666666674</v>
      </c>
      <c r="E8235" s="2">
        <f>Electricity!F8260</f>
        <v>0</v>
      </c>
      <c r="F8235" s="2">
        <f>Electricity!G8260</f>
        <v>0</v>
      </c>
      <c r="G8235" s="2">
        <f>Electricity!H8260</f>
        <v>0</v>
      </c>
      <c r="H8235" s="2">
        <f>Electricity!I8260</f>
        <v>0</v>
      </c>
      <c r="I8235" s="2">
        <f>Electricity!J8260</f>
        <v>0</v>
      </c>
    </row>
    <row r="8236" spans="2:9" x14ac:dyDescent="0.35">
      <c r="B8236" s="458" t="str">
        <f t="shared" si="129"/>
        <v>12/09/2019 02:00:00 PM</v>
      </c>
      <c r="C8236" s="458">
        <v>43808</v>
      </c>
      <c r="D8236" s="459">
        <v>0.58333333333333337</v>
      </c>
      <c r="E8236" s="2">
        <f>Electricity!F8261</f>
        <v>0</v>
      </c>
      <c r="F8236" s="2">
        <f>Electricity!G8261</f>
        <v>0</v>
      </c>
      <c r="G8236" s="2">
        <f>Electricity!H8261</f>
        <v>0</v>
      </c>
      <c r="H8236" s="2">
        <f>Electricity!I8261</f>
        <v>0</v>
      </c>
      <c r="I8236" s="2">
        <f>Electricity!J8261</f>
        <v>0</v>
      </c>
    </row>
    <row r="8237" spans="2:9" x14ac:dyDescent="0.35">
      <c r="B8237" s="458" t="str">
        <f t="shared" si="129"/>
        <v>12/09/2019 03:00:00 PM</v>
      </c>
      <c r="C8237" s="458">
        <v>43808</v>
      </c>
      <c r="D8237" s="459">
        <v>0.62500000000000011</v>
      </c>
      <c r="E8237" s="2">
        <f>Electricity!F8262</f>
        <v>0</v>
      </c>
      <c r="F8237" s="2">
        <f>Electricity!G8262</f>
        <v>0</v>
      </c>
      <c r="G8237" s="2">
        <f>Electricity!H8262</f>
        <v>0</v>
      </c>
      <c r="H8237" s="2">
        <f>Electricity!I8262</f>
        <v>0</v>
      </c>
      <c r="I8237" s="2">
        <f>Electricity!J8262</f>
        <v>0</v>
      </c>
    </row>
    <row r="8238" spans="2:9" x14ac:dyDescent="0.35">
      <c r="B8238" s="458" t="str">
        <f t="shared" si="129"/>
        <v>12/09/2019 04:00:00 PM</v>
      </c>
      <c r="C8238" s="458">
        <v>43808</v>
      </c>
      <c r="D8238" s="459">
        <v>0.66666666666666674</v>
      </c>
      <c r="E8238" s="2">
        <f>Electricity!F8263</f>
        <v>0</v>
      </c>
      <c r="F8238" s="2">
        <f>Electricity!G8263</f>
        <v>0</v>
      </c>
      <c r="G8238" s="2">
        <f>Electricity!H8263</f>
        <v>0</v>
      </c>
      <c r="H8238" s="2">
        <f>Electricity!I8263</f>
        <v>0</v>
      </c>
      <c r="I8238" s="2">
        <f>Electricity!J8263</f>
        <v>0</v>
      </c>
    </row>
    <row r="8239" spans="2:9" x14ac:dyDescent="0.35">
      <c r="B8239" s="458" t="str">
        <f t="shared" si="129"/>
        <v>12/09/2019 05:00:00 PM</v>
      </c>
      <c r="C8239" s="458">
        <v>43808</v>
      </c>
      <c r="D8239" s="459">
        <v>0.70833333333333337</v>
      </c>
      <c r="E8239" s="2">
        <f>Electricity!F8264</f>
        <v>0</v>
      </c>
      <c r="F8239" s="2">
        <f>Electricity!G8264</f>
        <v>0</v>
      </c>
      <c r="G8239" s="2">
        <f>Electricity!H8264</f>
        <v>0</v>
      </c>
      <c r="H8239" s="2">
        <f>Electricity!I8264</f>
        <v>0</v>
      </c>
      <c r="I8239" s="2">
        <f>Electricity!J8264</f>
        <v>0</v>
      </c>
    </row>
    <row r="8240" spans="2:9" x14ac:dyDescent="0.35">
      <c r="B8240" s="458" t="str">
        <f t="shared" si="129"/>
        <v>12/09/2019 06:00:00 PM</v>
      </c>
      <c r="C8240" s="458">
        <v>43808</v>
      </c>
      <c r="D8240" s="459">
        <v>0.75000000000000011</v>
      </c>
      <c r="E8240" s="2">
        <f>Electricity!F8265</f>
        <v>0</v>
      </c>
      <c r="F8240" s="2">
        <f>Electricity!G8265</f>
        <v>0</v>
      </c>
      <c r="G8240" s="2">
        <f>Electricity!H8265</f>
        <v>0</v>
      </c>
      <c r="H8240" s="2">
        <f>Electricity!I8265</f>
        <v>0</v>
      </c>
      <c r="I8240" s="2">
        <f>Electricity!J8265</f>
        <v>0</v>
      </c>
    </row>
    <row r="8241" spans="2:9" x14ac:dyDescent="0.35">
      <c r="B8241" s="458" t="str">
        <f t="shared" si="129"/>
        <v>12/09/2019 07:00:00 PM</v>
      </c>
      <c r="C8241" s="458">
        <v>43808</v>
      </c>
      <c r="D8241" s="459">
        <v>0.79166666666666674</v>
      </c>
      <c r="E8241" s="2">
        <f>Electricity!F8266</f>
        <v>0</v>
      </c>
      <c r="F8241" s="2">
        <f>Electricity!G8266</f>
        <v>0</v>
      </c>
      <c r="G8241" s="2">
        <f>Electricity!H8266</f>
        <v>0</v>
      </c>
      <c r="H8241" s="2">
        <f>Electricity!I8266</f>
        <v>0</v>
      </c>
      <c r="I8241" s="2">
        <f>Electricity!J8266</f>
        <v>0</v>
      </c>
    </row>
    <row r="8242" spans="2:9" x14ac:dyDescent="0.35">
      <c r="B8242" s="458" t="str">
        <f t="shared" si="129"/>
        <v>12/09/2019 08:00:00 PM</v>
      </c>
      <c r="C8242" s="458">
        <v>43808</v>
      </c>
      <c r="D8242" s="459">
        <v>0.83333333333333337</v>
      </c>
      <c r="E8242" s="2">
        <f>Electricity!F8267</f>
        <v>0</v>
      </c>
      <c r="F8242" s="2">
        <f>Electricity!G8267</f>
        <v>0</v>
      </c>
      <c r="G8242" s="2">
        <f>Electricity!H8267</f>
        <v>0</v>
      </c>
      <c r="H8242" s="2">
        <f>Electricity!I8267</f>
        <v>0</v>
      </c>
      <c r="I8242" s="2">
        <f>Electricity!J8267</f>
        <v>0</v>
      </c>
    </row>
    <row r="8243" spans="2:9" x14ac:dyDescent="0.35">
      <c r="B8243" s="458" t="str">
        <f t="shared" si="129"/>
        <v>12/09/2019 09:00:00 PM</v>
      </c>
      <c r="C8243" s="458">
        <v>43808</v>
      </c>
      <c r="D8243" s="459">
        <v>0.87500000000000011</v>
      </c>
      <c r="E8243" s="2">
        <f>Electricity!F8268</f>
        <v>0</v>
      </c>
      <c r="F8243" s="2">
        <f>Electricity!G8268</f>
        <v>0</v>
      </c>
      <c r="G8243" s="2">
        <f>Electricity!H8268</f>
        <v>0</v>
      </c>
      <c r="H8243" s="2">
        <f>Electricity!I8268</f>
        <v>0</v>
      </c>
      <c r="I8243" s="2">
        <f>Electricity!J8268</f>
        <v>0</v>
      </c>
    </row>
    <row r="8244" spans="2:9" x14ac:dyDescent="0.35">
      <c r="B8244" s="458" t="str">
        <f t="shared" si="129"/>
        <v>12/09/2019 10:00:00 PM</v>
      </c>
      <c r="C8244" s="458">
        <v>43808</v>
      </c>
      <c r="D8244" s="459">
        <v>0.91666666666666674</v>
      </c>
      <c r="E8244" s="2">
        <f>Electricity!F8269</f>
        <v>0</v>
      </c>
      <c r="F8244" s="2">
        <f>Electricity!G8269</f>
        <v>0</v>
      </c>
      <c r="G8244" s="2">
        <f>Electricity!H8269</f>
        <v>0</v>
      </c>
      <c r="H8244" s="2">
        <f>Electricity!I8269</f>
        <v>0</v>
      </c>
      <c r="I8244" s="2">
        <f>Electricity!J8269</f>
        <v>0</v>
      </c>
    </row>
    <row r="8245" spans="2:9" x14ac:dyDescent="0.35">
      <c r="B8245" s="458" t="str">
        <f t="shared" si="129"/>
        <v>12/09/2019 11:00:00 PM</v>
      </c>
      <c r="C8245" s="458">
        <v>43808</v>
      </c>
      <c r="D8245" s="459">
        <v>0.95833333333333337</v>
      </c>
      <c r="E8245" s="2">
        <f>Electricity!F8270</f>
        <v>0</v>
      </c>
      <c r="F8245" s="2">
        <f>Electricity!G8270</f>
        <v>0</v>
      </c>
      <c r="G8245" s="2">
        <f>Electricity!H8270</f>
        <v>0</v>
      </c>
      <c r="H8245" s="2">
        <f>Electricity!I8270</f>
        <v>0</v>
      </c>
      <c r="I8245" s="2">
        <f>Electricity!J8270</f>
        <v>0</v>
      </c>
    </row>
    <row r="8246" spans="2:9" x14ac:dyDescent="0.35">
      <c r="B8246" s="458" t="str">
        <f t="shared" si="129"/>
        <v>12/10/2019 12:00:00 AM</v>
      </c>
      <c r="C8246" s="458">
        <v>43809</v>
      </c>
      <c r="D8246" s="459">
        <v>3.1225022567582528E-17</v>
      </c>
      <c r="E8246" s="2">
        <f>Electricity!F8271</f>
        <v>0</v>
      </c>
      <c r="F8246" s="2">
        <f>Electricity!G8271</f>
        <v>0</v>
      </c>
      <c r="G8246" s="2">
        <f>Electricity!H8271</f>
        <v>0</v>
      </c>
      <c r="H8246" s="2">
        <f>Electricity!I8271</f>
        <v>0</v>
      </c>
      <c r="I8246" s="2">
        <f>Electricity!J8271</f>
        <v>0</v>
      </c>
    </row>
    <row r="8247" spans="2:9" x14ac:dyDescent="0.35">
      <c r="B8247" s="458" t="str">
        <f t="shared" si="129"/>
        <v>12/10/2019 01:00:00 AM</v>
      </c>
      <c r="C8247" s="458">
        <v>43809</v>
      </c>
      <c r="D8247" s="459">
        <v>4.1666666666666699E-2</v>
      </c>
      <c r="E8247" s="2">
        <f>Electricity!F8272</f>
        <v>0</v>
      </c>
      <c r="F8247" s="2">
        <f>Electricity!G8272</f>
        <v>0</v>
      </c>
      <c r="G8247" s="2">
        <f>Electricity!H8272</f>
        <v>0</v>
      </c>
      <c r="H8247" s="2">
        <f>Electricity!I8272</f>
        <v>0</v>
      </c>
      <c r="I8247" s="2">
        <f>Electricity!J8272</f>
        <v>0</v>
      </c>
    </row>
    <row r="8248" spans="2:9" x14ac:dyDescent="0.35">
      <c r="B8248" s="458" t="str">
        <f t="shared" si="129"/>
        <v>12/10/2019 02:00:00 AM</v>
      </c>
      <c r="C8248" s="458">
        <v>43809</v>
      </c>
      <c r="D8248" s="459">
        <v>8.333333333333337E-2</v>
      </c>
      <c r="E8248" s="2">
        <f>Electricity!F8273</f>
        <v>0</v>
      </c>
      <c r="F8248" s="2">
        <f>Electricity!G8273</f>
        <v>0</v>
      </c>
      <c r="G8248" s="2">
        <f>Electricity!H8273</f>
        <v>0</v>
      </c>
      <c r="H8248" s="2">
        <f>Electricity!I8273</f>
        <v>0</v>
      </c>
      <c r="I8248" s="2">
        <f>Electricity!J8273</f>
        <v>0</v>
      </c>
    </row>
    <row r="8249" spans="2:9" x14ac:dyDescent="0.35">
      <c r="B8249" s="458" t="str">
        <f t="shared" si="129"/>
        <v>12/10/2019 03:00:00 AM</v>
      </c>
      <c r="C8249" s="458">
        <v>43809</v>
      </c>
      <c r="D8249" s="459">
        <v>0.12500000000000006</v>
      </c>
      <c r="E8249" s="2">
        <f>Electricity!F8274</f>
        <v>0</v>
      </c>
      <c r="F8249" s="2">
        <f>Electricity!G8274</f>
        <v>0</v>
      </c>
      <c r="G8249" s="2">
        <f>Electricity!H8274</f>
        <v>0</v>
      </c>
      <c r="H8249" s="2">
        <f>Electricity!I8274</f>
        <v>0</v>
      </c>
      <c r="I8249" s="2">
        <f>Electricity!J8274</f>
        <v>0</v>
      </c>
    </row>
    <row r="8250" spans="2:9" x14ac:dyDescent="0.35">
      <c r="B8250" s="458" t="str">
        <f t="shared" si="129"/>
        <v>12/10/2019 04:00:00 AM</v>
      </c>
      <c r="C8250" s="458">
        <v>43809</v>
      </c>
      <c r="D8250" s="459">
        <v>0.16666666666666669</v>
      </c>
      <c r="E8250" s="2">
        <f>Electricity!F8275</f>
        <v>0</v>
      </c>
      <c r="F8250" s="2">
        <f>Electricity!G8275</f>
        <v>0</v>
      </c>
      <c r="G8250" s="2">
        <f>Electricity!H8275</f>
        <v>0</v>
      </c>
      <c r="H8250" s="2">
        <f>Electricity!I8275</f>
        <v>0</v>
      </c>
      <c r="I8250" s="2">
        <f>Electricity!J8275</f>
        <v>0</v>
      </c>
    </row>
    <row r="8251" spans="2:9" x14ac:dyDescent="0.35">
      <c r="B8251" s="458" t="str">
        <f t="shared" si="129"/>
        <v>12/10/2019 05:00:00 AM</v>
      </c>
      <c r="C8251" s="458">
        <v>43809</v>
      </c>
      <c r="D8251" s="459">
        <v>0.20833333333333337</v>
      </c>
      <c r="E8251" s="2">
        <f>Electricity!F8276</f>
        <v>0</v>
      </c>
      <c r="F8251" s="2">
        <f>Electricity!G8276</f>
        <v>0</v>
      </c>
      <c r="G8251" s="2">
        <f>Electricity!H8276</f>
        <v>0</v>
      </c>
      <c r="H8251" s="2">
        <f>Electricity!I8276</f>
        <v>0</v>
      </c>
      <c r="I8251" s="2">
        <f>Electricity!J8276</f>
        <v>0</v>
      </c>
    </row>
    <row r="8252" spans="2:9" x14ac:dyDescent="0.35">
      <c r="B8252" s="458" t="str">
        <f t="shared" si="129"/>
        <v>12/10/2019 06:00:00 AM</v>
      </c>
      <c r="C8252" s="458">
        <v>43809</v>
      </c>
      <c r="D8252" s="459">
        <v>0.25</v>
      </c>
      <c r="E8252" s="2">
        <f>Electricity!F8277</f>
        <v>0</v>
      </c>
      <c r="F8252" s="2">
        <f>Electricity!G8277</f>
        <v>0</v>
      </c>
      <c r="G8252" s="2">
        <f>Electricity!H8277</f>
        <v>0</v>
      </c>
      <c r="H8252" s="2">
        <f>Electricity!I8277</f>
        <v>0</v>
      </c>
      <c r="I8252" s="2">
        <f>Electricity!J8277</f>
        <v>0</v>
      </c>
    </row>
    <row r="8253" spans="2:9" x14ac:dyDescent="0.35">
      <c r="B8253" s="458" t="str">
        <f t="shared" si="129"/>
        <v>12/10/2019 07:00:00 AM</v>
      </c>
      <c r="C8253" s="458">
        <v>43809</v>
      </c>
      <c r="D8253" s="459">
        <v>0.29166666666666669</v>
      </c>
      <c r="E8253" s="2">
        <f>Electricity!F8278</f>
        <v>0</v>
      </c>
      <c r="F8253" s="2">
        <f>Electricity!G8278</f>
        <v>0</v>
      </c>
      <c r="G8253" s="2">
        <f>Electricity!H8278</f>
        <v>0</v>
      </c>
      <c r="H8253" s="2">
        <f>Electricity!I8278</f>
        <v>0</v>
      </c>
      <c r="I8253" s="2">
        <f>Electricity!J8278</f>
        <v>0</v>
      </c>
    </row>
    <row r="8254" spans="2:9" x14ac:dyDescent="0.35">
      <c r="B8254" s="458" t="str">
        <f t="shared" si="129"/>
        <v>12/10/2019 08:00:00 AM</v>
      </c>
      <c r="C8254" s="458">
        <v>43809</v>
      </c>
      <c r="D8254" s="459">
        <v>0.33333333333333337</v>
      </c>
      <c r="E8254" s="2">
        <f>Electricity!F8279</f>
        <v>0</v>
      </c>
      <c r="F8254" s="2">
        <f>Electricity!G8279</f>
        <v>0</v>
      </c>
      <c r="G8254" s="2">
        <f>Electricity!H8279</f>
        <v>0</v>
      </c>
      <c r="H8254" s="2">
        <f>Electricity!I8279</f>
        <v>0</v>
      </c>
      <c r="I8254" s="2">
        <f>Electricity!J8279</f>
        <v>0</v>
      </c>
    </row>
    <row r="8255" spans="2:9" x14ac:dyDescent="0.35">
      <c r="B8255" s="458" t="str">
        <f t="shared" si="129"/>
        <v>12/10/2019 09:00:00 AM</v>
      </c>
      <c r="C8255" s="458">
        <v>43809</v>
      </c>
      <c r="D8255" s="459">
        <v>0.375</v>
      </c>
      <c r="E8255" s="2">
        <f>Electricity!F8280</f>
        <v>0</v>
      </c>
      <c r="F8255" s="2">
        <f>Electricity!G8280</f>
        <v>0</v>
      </c>
      <c r="G8255" s="2">
        <f>Electricity!H8280</f>
        <v>0</v>
      </c>
      <c r="H8255" s="2">
        <f>Electricity!I8280</f>
        <v>0</v>
      </c>
      <c r="I8255" s="2">
        <f>Electricity!J8280</f>
        <v>0</v>
      </c>
    </row>
    <row r="8256" spans="2:9" x14ac:dyDescent="0.35">
      <c r="B8256" s="458" t="str">
        <f t="shared" si="129"/>
        <v>12/10/2019 10:00:00 AM</v>
      </c>
      <c r="C8256" s="458">
        <v>43809</v>
      </c>
      <c r="D8256" s="459">
        <v>0.41666666666666669</v>
      </c>
      <c r="E8256" s="2">
        <f>Electricity!F8281</f>
        <v>0</v>
      </c>
      <c r="F8256" s="2">
        <f>Electricity!G8281</f>
        <v>0</v>
      </c>
      <c r="G8256" s="2">
        <f>Electricity!H8281</f>
        <v>0</v>
      </c>
      <c r="H8256" s="2">
        <f>Electricity!I8281</f>
        <v>0</v>
      </c>
      <c r="I8256" s="2">
        <f>Electricity!J8281</f>
        <v>0</v>
      </c>
    </row>
    <row r="8257" spans="2:9" x14ac:dyDescent="0.35">
      <c r="B8257" s="458" t="str">
        <f t="shared" si="129"/>
        <v>12/10/2019 11:00:00 AM</v>
      </c>
      <c r="C8257" s="458">
        <v>43809</v>
      </c>
      <c r="D8257" s="459">
        <v>0.45833333333333337</v>
      </c>
      <c r="E8257" s="2">
        <f>Electricity!F8282</f>
        <v>0</v>
      </c>
      <c r="F8257" s="2">
        <f>Electricity!G8282</f>
        <v>0</v>
      </c>
      <c r="G8257" s="2">
        <f>Electricity!H8282</f>
        <v>0</v>
      </c>
      <c r="H8257" s="2">
        <f>Electricity!I8282</f>
        <v>0</v>
      </c>
      <c r="I8257" s="2">
        <f>Electricity!J8282</f>
        <v>0</v>
      </c>
    </row>
    <row r="8258" spans="2:9" x14ac:dyDescent="0.35">
      <c r="B8258" s="458" t="str">
        <f t="shared" si="129"/>
        <v>12/10/2019 12:00:00 PM</v>
      </c>
      <c r="C8258" s="458">
        <v>43809</v>
      </c>
      <c r="D8258" s="459">
        <v>0.50000000000000011</v>
      </c>
      <c r="E8258" s="2">
        <f>Electricity!F8283</f>
        <v>0</v>
      </c>
      <c r="F8258" s="2">
        <f>Electricity!G8283</f>
        <v>0</v>
      </c>
      <c r="G8258" s="2">
        <f>Electricity!H8283</f>
        <v>0</v>
      </c>
      <c r="H8258" s="2">
        <f>Electricity!I8283</f>
        <v>0</v>
      </c>
      <c r="I8258" s="2">
        <f>Electricity!J8283</f>
        <v>0</v>
      </c>
    </row>
    <row r="8259" spans="2:9" x14ac:dyDescent="0.35">
      <c r="B8259" s="458" t="str">
        <f t="shared" si="129"/>
        <v>12/10/2019 01:00:00 PM</v>
      </c>
      <c r="C8259" s="458">
        <v>43809</v>
      </c>
      <c r="D8259" s="459">
        <v>0.54166666666666674</v>
      </c>
      <c r="E8259" s="2">
        <f>Electricity!F8284</f>
        <v>0</v>
      </c>
      <c r="F8259" s="2">
        <f>Electricity!G8284</f>
        <v>0</v>
      </c>
      <c r="G8259" s="2">
        <f>Electricity!H8284</f>
        <v>0</v>
      </c>
      <c r="H8259" s="2">
        <f>Electricity!I8284</f>
        <v>0</v>
      </c>
      <c r="I8259" s="2">
        <f>Electricity!J8284</f>
        <v>0</v>
      </c>
    </row>
    <row r="8260" spans="2:9" x14ac:dyDescent="0.35">
      <c r="B8260" s="458" t="str">
        <f t="shared" si="129"/>
        <v>12/10/2019 02:00:00 PM</v>
      </c>
      <c r="C8260" s="458">
        <v>43809</v>
      </c>
      <c r="D8260" s="459">
        <v>0.58333333333333337</v>
      </c>
      <c r="E8260" s="2">
        <f>Electricity!F8285</f>
        <v>0</v>
      </c>
      <c r="F8260" s="2">
        <f>Electricity!G8285</f>
        <v>0</v>
      </c>
      <c r="G8260" s="2">
        <f>Electricity!H8285</f>
        <v>0</v>
      </c>
      <c r="H8260" s="2">
        <f>Electricity!I8285</f>
        <v>0</v>
      </c>
      <c r="I8260" s="2">
        <f>Electricity!J8285</f>
        <v>0</v>
      </c>
    </row>
    <row r="8261" spans="2:9" x14ac:dyDescent="0.35">
      <c r="B8261" s="458" t="str">
        <f t="shared" si="129"/>
        <v>12/10/2019 03:00:00 PM</v>
      </c>
      <c r="C8261" s="458">
        <v>43809</v>
      </c>
      <c r="D8261" s="459">
        <v>0.62500000000000011</v>
      </c>
      <c r="E8261" s="2">
        <f>Electricity!F8286</f>
        <v>0</v>
      </c>
      <c r="F8261" s="2">
        <f>Electricity!G8286</f>
        <v>0</v>
      </c>
      <c r="G8261" s="2">
        <f>Electricity!H8286</f>
        <v>0</v>
      </c>
      <c r="H8261" s="2">
        <f>Electricity!I8286</f>
        <v>0</v>
      </c>
      <c r="I8261" s="2">
        <f>Electricity!J8286</f>
        <v>0</v>
      </c>
    </row>
    <row r="8262" spans="2:9" x14ac:dyDescent="0.35">
      <c r="B8262" s="458" t="str">
        <f t="shared" si="129"/>
        <v>12/10/2019 04:00:00 PM</v>
      </c>
      <c r="C8262" s="458">
        <v>43809</v>
      </c>
      <c r="D8262" s="459">
        <v>0.66666666666666674</v>
      </c>
      <c r="E8262" s="2">
        <f>Electricity!F8287</f>
        <v>0</v>
      </c>
      <c r="F8262" s="2">
        <f>Electricity!G8287</f>
        <v>0</v>
      </c>
      <c r="G8262" s="2">
        <f>Electricity!H8287</f>
        <v>0</v>
      </c>
      <c r="H8262" s="2">
        <f>Electricity!I8287</f>
        <v>0</v>
      </c>
      <c r="I8262" s="2">
        <f>Electricity!J8287</f>
        <v>0</v>
      </c>
    </row>
    <row r="8263" spans="2:9" x14ac:dyDescent="0.35">
      <c r="B8263" s="458" t="str">
        <f t="shared" si="129"/>
        <v>12/10/2019 05:00:00 PM</v>
      </c>
      <c r="C8263" s="458">
        <v>43809</v>
      </c>
      <c r="D8263" s="459">
        <v>0.70833333333333337</v>
      </c>
      <c r="E8263" s="2">
        <f>Electricity!F8288</f>
        <v>0</v>
      </c>
      <c r="F8263" s="2">
        <f>Electricity!G8288</f>
        <v>0</v>
      </c>
      <c r="G8263" s="2">
        <f>Electricity!H8288</f>
        <v>0</v>
      </c>
      <c r="H8263" s="2">
        <f>Electricity!I8288</f>
        <v>0</v>
      </c>
      <c r="I8263" s="2">
        <f>Electricity!J8288</f>
        <v>0</v>
      </c>
    </row>
    <row r="8264" spans="2:9" x14ac:dyDescent="0.35">
      <c r="B8264" s="458" t="str">
        <f t="shared" si="129"/>
        <v>12/10/2019 06:00:00 PM</v>
      </c>
      <c r="C8264" s="458">
        <v>43809</v>
      </c>
      <c r="D8264" s="459">
        <v>0.75000000000000011</v>
      </c>
      <c r="E8264" s="2">
        <f>Electricity!F8289</f>
        <v>0</v>
      </c>
      <c r="F8264" s="2">
        <f>Electricity!G8289</f>
        <v>0</v>
      </c>
      <c r="G8264" s="2">
        <f>Electricity!H8289</f>
        <v>0</v>
      </c>
      <c r="H8264" s="2">
        <f>Electricity!I8289</f>
        <v>0</v>
      </c>
      <c r="I8264" s="2">
        <f>Electricity!J8289</f>
        <v>0</v>
      </c>
    </row>
    <row r="8265" spans="2:9" x14ac:dyDescent="0.35">
      <c r="B8265" s="458" t="str">
        <f t="shared" si="129"/>
        <v>12/10/2019 07:00:00 PM</v>
      </c>
      <c r="C8265" s="458">
        <v>43809</v>
      </c>
      <c r="D8265" s="459">
        <v>0.79166666666666674</v>
      </c>
      <c r="E8265" s="2">
        <f>Electricity!F8290</f>
        <v>0</v>
      </c>
      <c r="F8265" s="2">
        <f>Electricity!G8290</f>
        <v>0</v>
      </c>
      <c r="G8265" s="2">
        <f>Electricity!H8290</f>
        <v>0</v>
      </c>
      <c r="H8265" s="2">
        <f>Electricity!I8290</f>
        <v>0</v>
      </c>
      <c r="I8265" s="2">
        <f>Electricity!J8290</f>
        <v>0</v>
      </c>
    </row>
    <row r="8266" spans="2:9" x14ac:dyDescent="0.35">
      <c r="B8266" s="458" t="str">
        <f t="shared" si="129"/>
        <v>12/10/2019 08:00:00 PM</v>
      </c>
      <c r="C8266" s="458">
        <v>43809</v>
      </c>
      <c r="D8266" s="459">
        <v>0.83333333333333337</v>
      </c>
      <c r="E8266" s="2">
        <f>Electricity!F8291</f>
        <v>0</v>
      </c>
      <c r="F8266" s="2">
        <f>Electricity!G8291</f>
        <v>0</v>
      </c>
      <c r="G8266" s="2">
        <f>Electricity!H8291</f>
        <v>0</v>
      </c>
      <c r="H8266" s="2">
        <f>Electricity!I8291</f>
        <v>0</v>
      </c>
      <c r="I8266" s="2">
        <f>Electricity!J8291</f>
        <v>0</v>
      </c>
    </row>
    <row r="8267" spans="2:9" x14ac:dyDescent="0.35">
      <c r="B8267" s="458" t="str">
        <f t="shared" si="129"/>
        <v>12/10/2019 09:00:00 PM</v>
      </c>
      <c r="C8267" s="458">
        <v>43809</v>
      </c>
      <c r="D8267" s="459">
        <v>0.87500000000000011</v>
      </c>
      <c r="E8267" s="2">
        <f>Electricity!F8292</f>
        <v>0</v>
      </c>
      <c r="F8267" s="2">
        <f>Electricity!G8292</f>
        <v>0</v>
      </c>
      <c r="G8267" s="2">
        <f>Electricity!H8292</f>
        <v>0</v>
      </c>
      <c r="H8267" s="2">
        <f>Electricity!I8292</f>
        <v>0</v>
      </c>
      <c r="I8267" s="2">
        <f>Electricity!J8292</f>
        <v>0</v>
      </c>
    </row>
    <row r="8268" spans="2:9" x14ac:dyDescent="0.35">
      <c r="B8268" s="458" t="str">
        <f t="shared" si="129"/>
        <v>12/10/2019 10:00:00 PM</v>
      </c>
      <c r="C8268" s="458">
        <v>43809</v>
      </c>
      <c r="D8268" s="459">
        <v>0.91666666666666674</v>
      </c>
      <c r="E8268" s="2">
        <f>Electricity!F8293</f>
        <v>0</v>
      </c>
      <c r="F8268" s="2">
        <f>Electricity!G8293</f>
        <v>0</v>
      </c>
      <c r="G8268" s="2">
        <f>Electricity!H8293</f>
        <v>0</v>
      </c>
      <c r="H8268" s="2">
        <f>Electricity!I8293</f>
        <v>0</v>
      </c>
      <c r="I8268" s="2">
        <f>Electricity!J8293</f>
        <v>0</v>
      </c>
    </row>
    <row r="8269" spans="2:9" x14ac:dyDescent="0.35">
      <c r="B8269" s="458" t="str">
        <f t="shared" si="129"/>
        <v>12/10/2019 11:00:00 PM</v>
      </c>
      <c r="C8269" s="458">
        <v>43809</v>
      </c>
      <c r="D8269" s="459">
        <v>0.95833333333333337</v>
      </c>
      <c r="E8269" s="2">
        <f>Electricity!F8294</f>
        <v>0</v>
      </c>
      <c r="F8269" s="2">
        <f>Electricity!G8294</f>
        <v>0</v>
      </c>
      <c r="G8269" s="2">
        <f>Electricity!H8294</f>
        <v>0</v>
      </c>
      <c r="H8269" s="2">
        <f>Electricity!I8294</f>
        <v>0</v>
      </c>
      <c r="I8269" s="2">
        <f>Electricity!J8294</f>
        <v>0</v>
      </c>
    </row>
    <row r="8270" spans="2:9" x14ac:dyDescent="0.35">
      <c r="B8270" s="458" t="str">
        <f t="shared" si="129"/>
        <v>12/11/2019 12:00:00 AM</v>
      </c>
      <c r="C8270" s="458">
        <v>43810</v>
      </c>
      <c r="D8270" s="459">
        <v>3.1225022567582528E-17</v>
      </c>
      <c r="E8270" s="2">
        <f>Electricity!F8295</f>
        <v>0</v>
      </c>
      <c r="F8270" s="2">
        <f>Electricity!G8295</f>
        <v>0</v>
      </c>
      <c r="G8270" s="2">
        <f>Electricity!H8295</f>
        <v>0</v>
      </c>
      <c r="H8270" s="2">
        <f>Electricity!I8295</f>
        <v>0</v>
      </c>
      <c r="I8270" s="2">
        <f>Electricity!J8295</f>
        <v>0</v>
      </c>
    </row>
    <row r="8271" spans="2:9" x14ac:dyDescent="0.35">
      <c r="B8271" s="458" t="str">
        <f t="shared" ref="B8271:B8334" si="130">CONCATENATE(TEXT(C8271,"mm/dd/yyyy")," ",TEXT(D8271,"hh:mm:ss AM/PM"))</f>
        <v>12/11/2019 01:00:00 AM</v>
      </c>
      <c r="C8271" s="458">
        <v>43810</v>
      </c>
      <c r="D8271" s="459">
        <v>4.1666666666666699E-2</v>
      </c>
      <c r="E8271" s="2">
        <f>Electricity!F8296</f>
        <v>0</v>
      </c>
      <c r="F8271" s="2">
        <f>Electricity!G8296</f>
        <v>0</v>
      </c>
      <c r="G8271" s="2">
        <f>Electricity!H8296</f>
        <v>0</v>
      </c>
      <c r="H8271" s="2">
        <f>Electricity!I8296</f>
        <v>0</v>
      </c>
      <c r="I8271" s="2">
        <f>Electricity!J8296</f>
        <v>0</v>
      </c>
    </row>
    <row r="8272" spans="2:9" x14ac:dyDescent="0.35">
      <c r="B8272" s="458" t="str">
        <f t="shared" si="130"/>
        <v>12/11/2019 02:00:00 AM</v>
      </c>
      <c r="C8272" s="458">
        <v>43810</v>
      </c>
      <c r="D8272" s="459">
        <v>8.333333333333337E-2</v>
      </c>
      <c r="E8272" s="2">
        <f>Electricity!F8297</f>
        <v>0</v>
      </c>
      <c r="F8272" s="2">
        <f>Electricity!G8297</f>
        <v>0</v>
      </c>
      <c r="G8272" s="2">
        <f>Electricity!H8297</f>
        <v>0</v>
      </c>
      <c r="H8272" s="2">
        <f>Electricity!I8297</f>
        <v>0</v>
      </c>
      <c r="I8272" s="2">
        <f>Electricity!J8297</f>
        <v>0</v>
      </c>
    </row>
    <row r="8273" spans="2:9" x14ac:dyDescent="0.35">
      <c r="B8273" s="458" t="str">
        <f t="shared" si="130"/>
        <v>12/11/2019 03:00:00 AM</v>
      </c>
      <c r="C8273" s="458">
        <v>43810</v>
      </c>
      <c r="D8273" s="459">
        <v>0.12500000000000006</v>
      </c>
      <c r="E8273" s="2">
        <f>Electricity!F8298</f>
        <v>0</v>
      </c>
      <c r="F8273" s="2">
        <f>Electricity!G8298</f>
        <v>0</v>
      </c>
      <c r="G8273" s="2">
        <f>Electricity!H8298</f>
        <v>0</v>
      </c>
      <c r="H8273" s="2">
        <f>Electricity!I8298</f>
        <v>0</v>
      </c>
      <c r="I8273" s="2">
        <f>Electricity!J8298</f>
        <v>0</v>
      </c>
    </row>
    <row r="8274" spans="2:9" x14ac:dyDescent="0.35">
      <c r="B8274" s="458" t="str">
        <f t="shared" si="130"/>
        <v>12/11/2019 04:00:00 AM</v>
      </c>
      <c r="C8274" s="458">
        <v>43810</v>
      </c>
      <c r="D8274" s="459">
        <v>0.16666666666666669</v>
      </c>
      <c r="E8274" s="2">
        <f>Electricity!F8299</f>
        <v>0</v>
      </c>
      <c r="F8274" s="2">
        <f>Electricity!G8299</f>
        <v>0</v>
      </c>
      <c r="G8274" s="2">
        <f>Electricity!H8299</f>
        <v>0</v>
      </c>
      <c r="H8274" s="2">
        <f>Electricity!I8299</f>
        <v>0</v>
      </c>
      <c r="I8274" s="2">
        <f>Electricity!J8299</f>
        <v>0</v>
      </c>
    </row>
    <row r="8275" spans="2:9" x14ac:dyDescent="0.35">
      <c r="B8275" s="458" t="str">
        <f t="shared" si="130"/>
        <v>12/11/2019 05:00:00 AM</v>
      </c>
      <c r="C8275" s="458">
        <v>43810</v>
      </c>
      <c r="D8275" s="459">
        <v>0.20833333333333337</v>
      </c>
      <c r="E8275" s="2">
        <f>Electricity!F8300</f>
        <v>0</v>
      </c>
      <c r="F8275" s="2">
        <f>Electricity!G8300</f>
        <v>0</v>
      </c>
      <c r="G8275" s="2">
        <f>Electricity!H8300</f>
        <v>0</v>
      </c>
      <c r="H8275" s="2">
        <f>Electricity!I8300</f>
        <v>0</v>
      </c>
      <c r="I8275" s="2">
        <f>Electricity!J8300</f>
        <v>0</v>
      </c>
    </row>
    <row r="8276" spans="2:9" x14ac:dyDescent="0.35">
      <c r="B8276" s="458" t="str">
        <f t="shared" si="130"/>
        <v>12/11/2019 06:00:00 AM</v>
      </c>
      <c r="C8276" s="458">
        <v>43810</v>
      </c>
      <c r="D8276" s="459">
        <v>0.25</v>
      </c>
      <c r="E8276" s="2">
        <f>Electricity!F8301</f>
        <v>0</v>
      </c>
      <c r="F8276" s="2">
        <f>Electricity!G8301</f>
        <v>0</v>
      </c>
      <c r="G8276" s="2">
        <f>Electricity!H8301</f>
        <v>0</v>
      </c>
      <c r="H8276" s="2">
        <f>Electricity!I8301</f>
        <v>0</v>
      </c>
      <c r="I8276" s="2">
        <f>Electricity!J8301</f>
        <v>0</v>
      </c>
    </row>
    <row r="8277" spans="2:9" x14ac:dyDescent="0.35">
      <c r="B8277" s="458" t="str">
        <f t="shared" si="130"/>
        <v>12/11/2019 07:00:00 AM</v>
      </c>
      <c r="C8277" s="458">
        <v>43810</v>
      </c>
      <c r="D8277" s="459">
        <v>0.29166666666666669</v>
      </c>
      <c r="E8277" s="2">
        <f>Electricity!F8302</f>
        <v>0</v>
      </c>
      <c r="F8277" s="2">
        <f>Electricity!G8302</f>
        <v>0</v>
      </c>
      <c r="G8277" s="2">
        <f>Electricity!H8302</f>
        <v>0</v>
      </c>
      <c r="H8277" s="2">
        <f>Electricity!I8302</f>
        <v>0</v>
      </c>
      <c r="I8277" s="2">
        <f>Electricity!J8302</f>
        <v>0</v>
      </c>
    </row>
    <row r="8278" spans="2:9" x14ac:dyDescent="0.35">
      <c r="B8278" s="458" t="str">
        <f t="shared" si="130"/>
        <v>12/11/2019 08:00:00 AM</v>
      </c>
      <c r="C8278" s="458">
        <v>43810</v>
      </c>
      <c r="D8278" s="459">
        <v>0.33333333333333337</v>
      </c>
      <c r="E8278" s="2">
        <f>Electricity!F8303</f>
        <v>0</v>
      </c>
      <c r="F8278" s="2">
        <f>Electricity!G8303</f>
        <v>0</v>
      </c>
      <c r="G8278" s="2">
        <f>Electricity!H8303</f>
        <v>0</v>
      </c>
      <c r="H8278" s="2">
        <f>Electricity!I8303</f>
        <v>0</v>
      </c>
      <c r="I8278" s="2">
        <f>Electricity!J8303</f>
        <v>0</v>
      </c>
    </row>
    <row r="8279" spans="2:9" x14ac:dyDescent="0.35">
      <c r="B8279" s="458" t="str">
        <f t="shared" si="130"/>
        <v>12/11/2019 09:00:00 AM</v>
      </c>
      <c r="C8279" s="458">
        <v>43810</v>
      </c>
      <c r="D8279" s="459">
        <v>0.375</v>
      </c>
      <c r="E8279" s="2">
        <f>Electricity!F8304</f>
        <v>0</v>
      </c>
      <c r="F8279" s="2">
        <f>Electricity!G8304</f>
        <v>0</v>
      </c>
      <c r="G8279" s="2">
        <f>Electricity!H8304</f>
        <v>0</v>
      </c>
      <c r="H8279" s="2">
        <f>Electricity!I8304</f>
        <v>0</v>
      </c>
      <c r="I8279" s="2">
        <f>Electricity!J8304</f>
        <v>0</v>
      </c>
    </row>
    <row r="8280" spans="2:9" x14ac:dyDescent="0.35">
      <c r="B8280" s="458" t="str">
        <f t="shared" si="130"/>
        <v>12/11/2019 10:00:00 AM</v>
      </c>
      <c r="C8280" s="458">
        <v>43810</v>
      </c>
      <c r="D8280" s="459">
        <v>0.41666666666666669</v>
      </c>
      <c r="E8280" s="2">
        <f>Electricity!F8305</f>
        <v>0</v>
      </c>
      <c r="F8280" s="2">
        <f>Electricity!G8305</f>
        <v>0</v>
      </c>
      <c r="G8280" s="2">
        <f>Electricity!H8305</f>
        <v>0</v>
      </c>
      <c r="H8280" s="2">
        <f>Electricity!I8305</f>
        <v>0</v>
      </c>
      <c r="I8280" s="2">
        <f>Electricity!J8305</f>
        <v>0</v>
      </c>
    </row>
    <row r="8281" spans="2:9" x14ac:dyDescent="0.35">
      <c r="B8281" s="458" t="str">
        <f t="shared" si="130"/>
        <v>12/11/2019 11:00:00 AM</v>
      </c>
      <c r="C8281" s="458">
        <v>43810</v>
      </c>
      <c r="D8281" s="459">
        <v>0.45833333333333337</v>
      </c>
      <c r="E8281" s="2">
        <f>Electricity!F8306</f>
        <v>0</v>
      </c>
      <c r="F8281" s="2">
        <f>Electricity!G8306</f>
        <v>0</v>
      </c>
      <c r="G8281" s="2">
        <f>Electricity!H8306</f>
        <v>0</v>
      </c>
      <c r="H8281" s="2">
        <f>Electricity!I8306</f>
        <v>0</v>
      </c>
      <c r="I8281" s="2">
        <f>Electricity!J8306</f>
        <v>0</v>
      </c>
    </row>
    <row r="8282" spans="2:9" x14ac:dyDescent="0.35">
      <c r="B8282" s="458" t="str">
        <f t="shared" si="130"/>
        <v>12/11/2019 12:00:00 PM</v>
      </c>
      <c r="C8282" s="458">
        <v>43810</v>
      </c>
      <c r="D8282" s="459">
        <v>0.50000000000000011</v>
      </c>
      <c r="E8282" s="2">
        <f>Electricity!F8307</f>
        <v>0</v>
      </c>
      <c r="F8282" s="2">
        <f>Electricity!G8307</f>
        <v>0</v>
      </c>
      <c r="G8282" s="2">
        <f>Electricity!H8307</f>
        <v>0</v>
      </c>
      <c r="H8282" s="2">
        <f>Electricity!I8307</f>
        <v>0</v>
      </c>
      <c r="I8282" s="2">
        <f>Electricity!J8307</f>
        <v>0</v>
      </c>
    </row>
    <row r="8283" spans="2:9" x14ac:dyDescent="0.35">
      <c r="B8283" s="458" t="str">
        <f t="shared" si="130"/>
        <v>12/11/2019 01:00:00 PM</v>
      </c>
      <c r="C8283" s="458">
        <v>43810</v>
      </c>
      <c r="D8283" s="459">
        <v>0.54166666666666674</v>
      </c>
      <c r="E8283" s="2">
        <f>Electricity!F8308</f>
        <v>0</v>
      </c>
      <c r="F8283" s="2">
        <f>Electricity!G8308</f>
        <v>0</v>
      </c>
      <c r="G8283" s="2">
        <f>Electricity!H8308</f>
        <v>0</v>
      </c>
      <c r="H8283" s="2">
        <f>Electricity!I8308</f>
        <v>0</v>
      </c>
      <c r="I8283" s="2">
        <f>Electricity!J8308</f>
        <v>0</v>
      </c>
    </row>
    <row r="8284" spans="2:9" x14ac:dyDescent="0.35">
      <c r="B8284" s="458" t="str">
        <f t="shared" si="130"/>
        <v>12/11/2019 02:00:00 PM</v>
      </c>
      <c r="C8284" s="458">
        <v>43810</v>
      </c>
      <c r="D8284" s="459">
        <v>0.58333333333333337</v>
      </c>
      <c r="E8284" s="2">
        <f>Electricity!F8309</f>
        <v>0</v>
      </c>
      <c r="F8284" s="2">
        <f>Electricity!G8309</f>
        <v>0</v>
      </c>
      <c r="G8284" s="2">
        <f>Electricity!H8309</f>
        <v>0</v>
      </c>
      <c r="H8284" s="2">
        <f>Electricity!I8309</f>
        <v>0</v>
      </c>
      <c r="I8284" s="2">
        <f>Electricity!J8309</f>
        <v>0</v>
      </c>
    </row>
    <row r="8285" spans="2:9" x14ac:dyDescent="0.35">
      <c r="B8285" s="458" t="str">
        <f t="shared" si="130"/>
        <v>12/11/2019 03:00:00 PM</v>
      </c>
      <c r="C8285" s="458">
        <v>43810</v>
      </c>
      <c r="D8285" s="459">
        <v>0.62500000000000011</v>
      </c>
      <c r="E8285" s="2">
        <f>Electricity!F8310</f>
        <v>0</v>
      </c>
      <c r="F8285" s="2">
        <f>Electricity!G8310</f>
        <v>0</v>
      </c>
      <c r="G8285" s="2">
        <f>Electricity!H8310</f>
        <v>0</v>
      </c>
      <c r="H8285" s="2">
        <f>Electricity!I8310</f>
        <v>0</v>
      </c>
      <c r="I8285" s="2">
        <f>Electricity!J8310</f>
        <v>0</v>
      </c>
    </row>
    <row r="8286" spans="2:9" x14ac:dyDescent="0.35">
      <c r="B8286" s="458" t="str">
        <f t="shared" si="130"/>
        <v>12/11/2019 04:00:00 PM</v>
      </c>
      <c r="C8286" s="458">
        <v>43810</v>
      </c>
      <c r="D8286" s="459">
        <v>0.66666666666666674</v>
      </c>
      <c r="E8286" s="2">
        <f>Electricity!F8311</f>
        <v>0</v>
      </c>
      <c r="F8286" s="2">
        <f>Electricity!G8311</f>
        <v>0</v>
      </c>
      <c r="G8286" s="2">
        <f>Electricity!H8311</f>
        <v>0</v>
      </c>
      <c r="H8286" s="2">
        <f>Electricity!I8311</f>
        <v>0</v>
      </c>
      <c r="I8286" s="2">
        <f>Electricity!J8311</f>
        <v>0</v>
      </c>
    </row>
    <row r="8287" spans="2:9" x14ac:dyDescent="0.35">
      <c r="B8287" s="458" t="str">
        <f t="shared" si="130"/>
        <v>12/11/2019 05:00:00 PM</v>
      </c>
      <c r="C8287" s="458">
        <v>43810</v>
      </c>
      <c r="D8287" s="459">
        <v>0.70833333333333337</v>
      </c>
      <c r="E8287" s="2">
        <f>Electricity!F8312</f>
        <v>0</v>
      </c>
      <c r="F8287" s="2">
        <f>Electricity!G8312</f>
        <v>0</v>
      </c>
      <c r="G8287" s="2">
        <f>Electricity!H8312</f>
        <v>0</v>
      </c>
      <c r="H8287" s="2">
        <f>Electricity!I8312</f>
        <v>0</v>
      </c>
      <c r="I8287" s="2">
        <f>Electricity!J8312</f>
        <v>0</v>
      </c>
    </row>
    <row r="8288" spans="2:9" x14ac:dyDescent="0.35">
      <c r="B8288" s="458" t="str">
        <f t="shared" si="130"/>
        <v>12/11/2019 06:00:00 PM</v>
      </c>
      <c r="C8288" s="458">
        <v>43810</v>
      </c>
      <c r="D8288" s="459">
        <v>0.75000000000000011</v>
      </c>
      <c r="E8288" s="2">
        <f>Electricity!F8313</f>
        <v>0</v>
      </c>
      <c r="F8288" s="2">
        <f>Electricity!G8313</f>
        <v>0</v>
      </c>
      <c r="G8288" s="2">
        <f>Electricity!H8313</f>
        <v>0</v>
      </c>
      <c r="H8288" s="2">
        <f>Electricity!I8313</f>
        <v>0</v>
      </c>
      <c r="I8288" s="2">
        <f>Electricity!J8313</f>
        <v>0</v>
      </c>
    </row>
    <row r="8289" spans="2:9" x14ac:dyDescent="0.35">
      <c r="B8289" s="458" t="str">
        <f t="shared" si="130"/>
        <v>12/11/2019 07:00:00 PM</v>
      </c>
      <c r="C8289" s="458">
        <v>43810</v>
      </c>
      <c r="D8289" s="459">
        <v>0.79166666666666674</v>
      </c>
      <c r="E8289" s="2">
        <f>Electricity!F8314</f>
        <v>0</v>
      </c>
      <c r="F8289" s="2">
        <f>Electricity!G8314</f>
        <v>0</v>
      </c>
      <c r="G8289" s="2">
        <f>Electricity!H8314</f>
        <v>0</v>
      </c>
      <c r="H8289" s="2">
        <f>Electricity!I8314</f>
        <v>0</v>
      </c>
      <c r="I8289" s="2">
        <f>Electricity!J8314</f>
        <v>0</v>
      </c>
    </row>
    <row r="8290" spans="2:9" x14ac:dyDescent="0.35">
      <c r="B8290" s="458" t="str">
        <f t="shared" si="130"/>
        <v>12/11/2019 08:00:00 PM</v>
      </c>
      <c r="C8290" s="458">
        <v>43810</v>
      </c>
      <c r="D8290" s="459">
        <v>0.83333333333333337</v>
      </c>
      <c r="E8290" s="2">
        <f>Electricity!F8315</f>
        <v>0</v>
      </c>
      <c r="F8290" s="2">
        <f>Electricity!G8315</f>
        <v>0</v>
      </c>
      <c r="G8290" s="2">
        <f>Electricity!H8315</f>
        <v>0</v>
      </c>
      <c r="H8290" s="2">
        <f>Electricity!I8315</f>
        <v>0</v>
      </c>
      <c r="I8290" s="2">
        <f>Electricity!J8315</f>
        <v>0</v>
      </c>
    </row>
    <row r="8291" spans="2:9" x14ac:dyDescent="0.35">
      <c r="B8291" s="458" t="str">
        <f t="shared" si="130"/>
        <v>12/11/2019 09:00:00 PM</v>
      </c>
      <c r="C8291" s="458">
        <v>43810</v>
      </c>
      <c r="D8291" s="459">
        <v>0.87500000000000011</v>
      </c>
      <c r="E8291" s="2">
        <f>Electricity!F8316</f>
        <v>0</v>
      </c>
      <c r="F8291" s="2">
        <f>Electricity!G8316</f>
        <v>0</v>
      </c>
      <c r="G8291" s="2">
        <f>Electricity!H8316</f>
        <v>0</v>
      </c>
      <c r="H8291" s="2">
        <f>Electricity!I8316</f>
        <v>0</v>
      </c>
      <c r="I8291" s="2">
        <f>Electricity!J8316</f>
        <v>0</v>
      </c>
    </row>
    <row r="8292" spans="2:9" x14ac:dyDescent="0.35">
      <c r="B8292" s="458" t="str">
        <f t="shared" si="130"/>
        <v>12/11/2019 10:00:00 PM</v>
      </c>
      <c r="C8292" s="458">
        <v>43810</v>
      </c>
      <c r="D8292" s="459">
        <v>0.91666666666666674</v>
      </c>
      <c r="E8292" s="2">
        <f>Electricity!F8317</f>
        <v>0</v>
      </c>
      <c r="F8292" s="2">
        <f>Electricity!G8317</f>
        <v>0</v>
      </c>
      <c r="G8292" s="2">
        <f>Electricity!H8317</f>
        <v>0</v>
      </c>
      <c r="H8292" s="2">
        <f>Electricity!I8317</f>
        <v>0</v>
      </c>
      <c r="I8292" s="2">
        <f>Electricity!J8317</f>
        <v>0</v>
      </c>
    </row>
    <row r="8293" spans="2:9" x14ac:dyDescent="0.35">
      <c r="B8293" s="458" t="str">
        <f t="shared" si="130"/>
        <v>12/11/2019 11:00:00 PM</v>
      </c>
      <c r="C8293" s="458">
        <v>43810</v>
      </c>
      <c r="D8293" s="459">
        <v>0.95833333333333337</v>
      </c>
      <c r="E8293" s="2">
        <f>Electricity!F8318</f>
        <v>0</v>
      </c>
      <c r="F8293" s="2">
        <f>Electricity!G8318</f>
        <v>0</v>
      </c>
      <c r="G8293" s="2">
        <f>Electricity!H8318</f>
        <v>0</v>
      </c>
      <c r="H8293" s="2">
        <f>Electricity!I8318</f>
        <v>0</v>
      </c>
      <c r="I8293" s="2">
        <f>Electricity!J8318</f>
        <v>0</v>
      </c>
    </row>
    <row r="8294" spans="2:9" x14ac:dyDescent="0.35">
      <c r="B8294" s="458" t="str">
        <f t="shared" si="130"/>
        <v>12/12/2019 12:00:00 AM</v>
      </c>
      <c r="C8294" s="458">
        <v>43811</v>
      </c>
      <c r="D8294" s="459">
        <v>3.1225022567582528E-17</v>
      </c>
      <c r="E8294" s="2">
        <f>Electricity!F8319</f>
        <v>0</v>
      </c>
      <c r="F8294" s="2">
        <f>Electricity!G8319</f>
        <v>0</v>
      </c>
      <c r="G8294" s="2">
        <f>Electricity!H8319</f>
        <v>0</v>
      </c>
      <c r="H8294" s="2">
        <f>Electricity!I8319</f>
        <v>0</v>
      </c>
      <c r="I8294" s="2">
        <f>Electricity!J8319</f>
        <v>0</v>
      </c>
    </row>
    <row r="8295" spans="2:9" x14ac:dyDescent="0.35">
      <c r="B8295" s="458" t="str">
        <f t="shared" si="130"/>
        <v>12/12/2019 01:00:00 AM</v>
      </c>
      <c r="C8295" s="458">
        <v>43811</v>
      </c>
      <c r="D8295" s="459">
        <v>4.1666666666666699E-2</v>
      </c>
      <c r="E8295" s="2">
        <f>Electricity!F8320</f>
        <v>0</v>
      </c>
      <c r="F8295" s="2">
        <f>Electricity!G8320</f>
        <v>0</v>
      </c>
      <c r="G8295" s="2">
        <f>Electricity!H8320</f>
        <v>0</v>
      </c>
      <c r="H8295" s="2">
        <f>Electricity!I8320</f>
        <v>0</v>
      </c>
      <c r="I8295" s="2">
        <f>Electricity!J8320</f>
        <v>0</v>
      </c>
    </row>
    <row r="8296" spans="2:9" x14ac:dyDescent="0.35">
      <c r="B8296" s="458" t="str">
        <f t="shared" si="130"/>
        <v>12/12/2019 02:00:00 AM</v>
      </c>
      <c r="C8296" s="458">
        <v>43811</v>
      </c>
      <c r="D8296" s="459">
        <v>8.333333333333337E-2</v>
      </c>
      <c r="E8296" s="2">
        <f>Electricity!F8321</f>
        <v>0</v>
      </c>
      <c r="F8296" s="2">
        <f>Electricity!G8321</f>
        <v>0</v>
      </c>
      <c r="G8296" s="2">
        <f>Electricity!H8321</f>
        <v>0</v>
      </c>
      <c r="H8296" s="2">
        <f>Electricity!I8321</f>
        <v>0</v>
      </c>
      <c r="I8296" s="2">
        <f>Electricity!J8321</f>
        <v>0</v>
      </c>
    </row>
    <row r="8297" spans="2:9" x14ac:dyDescent="0.35">
      <c r="B8297" s="458" t="str">
        <f t="shared" si="130"/>
        <v>12/12/2019 03:00:00 AM</v>
      </c>
      <c r="C8297" s="458">
        <v>43811</v>
      </c>
      <c r="D8297" s="459">
        <v>0.12500000000000006</v>
      </c>
      <c r="E8297" s="2">
        <f>Electricity!F8322</f>
        <v>0</v>
      </c>
      <c r="F8297" s="2">
        <f>Electricity!G8322</f>
        <v>0</v>
      </c>
      <c r="G8297" s="2">
        <f>Electricity!H8322</f>
        <v>0</v>
      </c>
      <c r="H8297" s="2">
        <f>Electricity!I8322</f>
        <v>0</v>
      </c>
      <c r="I8297" s="2">
        <f>Electricity!J8322</f>
        <v>0</v>
      </c>
    </row>
    <row r="8298" spans="2:9" x14ac:dyDescent="0.35">
      <c r="B8298" s="458" t="str">
        <f t="shared" si="130"/>
        <v>12/12/2019 04:00:00 AM</v>
      </c>
      <c r="C8298" s="458">
        <v>43811</v>
      </c>
      <c r="D8298" s="459">
        <v>0.16666666666666669</v>
      </c>
      <c r="E8298" s="2">
        <f>Electricity!F8323</f>
        <v>0</v>
      </c>
      <c r="F8298" s="2">
        <f>Electricity!G8323</f>
        <v>0</v>
      </c>
      <c r="G8298" s="2">
        <f>Electricity!H8323</f>
        <v>0</v>
      </c>
      <c r="H8298" s="2">
        <f>Electricity!I8323</f>
        <v>0</v>
      </c>
      <c r="I8298" s="2">
        <f>Electricity!J8323</f>
        <v>0</v>
      </c>
    </row>
    <row r="8299" spans="2:9" x14ac:dyDescent="0.35">
      <c r="B8299" s="458" t="str">
        <f t="shared" si="130"/>
        <v>12/12/2019 05:00:00 AM</v>
      </c>
      <c r="C8299" s="458">
        <v>43811</v>
      </c>
      <c r="D8299" s="459">
        <v>0.20833333333333337</v>
      </c>
      <c r="E8299" s="2">
        <f>Electricity!F8324</f>
        <v>0</v>
      </c>
      <c r="F8299" s="2">
        <f>Electricity!G8324</f>
        <v>0</v>
      </c>
      <c r="G8299" s="2">
        <f>Electricity!H8324</f>
        <v>0</v>
      </c>
      <c r="H8299" s="2">
        <f>Electricity!I8324</f>
        <v>0</v>
      </c>
      <c r="I8299" s="2">
        <f>Electricity!J8324</f>
        <v>0</v>
      </c>
    </row>
    <row r="8300" spans="2:9" x14ac:dyDescent="0.35">
      <c r="B8300" s="458" t="str">
        <f t="shared" si="130"/>
        <v>12/12/2019 06:00:00 AM</v>
      </c>
      <c r="C8300" s="458">
        <v>43811</v>
      </c>
      <c r="D8300" s="459">
        <v>0.25</v>
      </c>
      <c r="E8300" s="2">
        <f>Electricity!F8325</f>
        <v>0</v>
      </c>
      <c r="F8300" s="2">
        <f>Electricity!G8325</f>
        <v>0</v>
      </c>
      <c r="G8300" s="2">
        <f>Electricity!H8325</f>
        <v>0</v>
      </c>
      <c r="H8300" s="2">
        <f>Electricity!I8325</f>
        <v>0</v>
      </c>
      <c r="I8300" s="2">
        <f>Electricity!J8325</f>
        <v>0</v>
      </c>
    </row>
    <row r="8301" spans="2:9" x14ac:dyDescent="0.35">
      <c r="B8301" s="458" t="str">
        <f t="shared" si="130"/>
        <v>12/12/2019 07:00:00 AM</v>
      </c>
      <c r="C8301" s="458">
        <v>43811</v>
      </c>
      <c r="D8301" s="459">
        <v>0.29166666666666669</v>
      </c>
      <c r="E8301" s="2">
        <f>Electricity!F8326</f>
        <v>0</v>
      </c>
      <c r="F8301" s="2">
        <f>Electricity!G8326</f>
        <v>0</v>
      </c>
      <c r="G8301" s="2">
        <f>Electricity!H8326</f>
        <v>0</v>
      </c>
      <c r="H8301" s="2">
        <f>Electricity!I8326</f>
        <v>0</v>
      </c>
      <c r="I8301" s="2">
        <f>Electricity!J8326</f>
        <v>0</v>
      </c>
    </row>
    <row r="8302" spans="2:9" x14ac:dyDescent="0.35">
      <c r="B8302" s="458" t="str">
        <f t="shared" si="130"/>
        <v>12/12/2019 08:00:00 AM</v>
      </c>
      <c r="C8302" s="458">
        <v>43811</v>
      </c>
      <c r="D8302" s="459">
        <v>0.33333333333333337</v>
      </c>
      <c r="E8302" s="2">
        <f>Electricity!F8327</f>
        <v>0</v>
      </c>
      <c r="F8302" s="2">
        <f>Electricity!G8327</f>
        <v>0</v>
      </c>
      <c r="G8302" s="2">
        <f>Electricity!H8327</f>
        <v>0</v>
      </c>
      <c r="H8302" s="2">
        <f>Electricity!I8327</f>
        <v>0</v>
      </c>
      <c r="I8302" s="2">
        <f>Electricity!J8327</f>
        <v>0</v>
      </c>
    </row>
    <row r="8303" spans="2:9" x14ac:dyDescent="0.35">
      <c r="B8303" s="458" t="str">
        <f t="shared" si="130"/>
        <v>12/12/2019 09:00:00 AM</v>
      </c>
      <c r="C8303" s="458">
        <v>43811</v>
      </c>
      <c r="D8303" s="459">
        <v>0.375</v>
      </c>
      <c r="E8303" s="2">
        <f>Electricity!F8328</f>
        <v>0</v>
      </c>
      <c r="F8303" s="2">
        <f>Electricity!G8328</f>
        <v>0</v>
      </c>
      <c r="G8303" s="2">
        <f>Electricity!H8328</f>
        <v>0</v>
      </c>
      <c r="H8303" s="2">
        <f>Electricity!I8328</f>
        <v>0</v>
      </c>
      <c r="I8303" s="2">
        <f>Electricity!J8328</f>
        <v>0</v>
      </c>
    </row>
    <row r="8304" spans="2:9" x14ac:dyDescent="0.35">
      <c r="B8304" s="458" t="str">
        <f t="shared" si="130"/>
        <v>12/12/2019 10:00:00 AM</v>
      </c>
      <c r="C8304" s="458">
        <v>43811</v>
      </c>
      <c r="D8304" s="459">
        <v>0.41666666666666669</v>
      </c>
      <c r="E8304" s="2">
        <f>Electricity!F8329</f>
        <v>0</v>
      </c>
      <c r="F8304" s="2">
        <f>Electricity!G8329</f>
        <v>0</v>
      </c>
      <c r="G8304" s="2">
        <f>Electricity!H8329</f>
        <v>0</v>
      </c>
      <c r="H8304" s="2">
        <f>Electricity!I8329</f>
        <v>0</v>
      </c>
      <c r="I8304" s="2">
        <f>Electricity!J8329</f>
        <v>0</v>
      </c>
    </row>
    <row r="8305" spans="2:9" x14ac:dyDescent="0.35">
      <c r="B8305" s="458" t="str">
        <f t="shared" si="130"/>
        <v>12/12/2019 11:00:00 AM</v>
      </c>
      <c r="C8305" s="458">
        <v>43811</v>
      </c>
      <c r="D8305" s="459">
        <v>0.45833333333333337</v>
      </c>
      <c r="E8305" s="2">
        <f>Electricity!F8330</f>
        <v>0</v>
      </c>
      <c r="F8305" s="2">
        <f>Electricity!G8330</f>
        <v>0</v>
      </c>
      <c r="G8305" s="2">
        <f>Electricity!H8330</f>
        <v>0</v>
      </c>
      <c r="H8305" s="2">
        <f>Electricity!I8330</f>
        <v>0</v>
      </c>
      <c r="I8305" s="2">
        <f>Electricity!J8330</f>
        <v>0</v>
      </c>
    </row>
    <row r="8306" spans="2:9" x14ac:dyDescent="0.35">
      <c r="B8306" s="458" t="str">
        <f t="shared" si="130"/>
        <v>12/12/2019 12:00:00 PM</v>
      </c>
      <c r="C8306" s="458">
        <v>43811</v>
      </c>
      <c r="D8306" s="459">
        <v>0.50000000000000011</v>
      </c>
      <c r="E8306" s="2">
        <f>Electricity!F8331</f>
        <v>0</v>
      </c>
      <c r="F8306" s="2">
        <f>Electricity!G8331</f>
        <v>0</v>
      </c>
      <c r="G8306" s="2">
        <f>Electricity!H8331</f>
        <v>0</v>
      </c>
      <c r="H8306" s="2">
        <f>Electricity!I8331</f>
        <v>0</v>
      </c>
      <c r="I8306" s="2">
        <f>Electricity!J8331</f>
        <v>0</v>
      </c>
    </row>
    <row r="8307" spans="2:9" x14ac:dyDescent="0.35">
      <c r="B8307" s="458" t="str">
        <f t="shared" si="130"/>
        <v>12/12/2019 01:00:00 PM</v>
      </c>
      <c r="C8307" s="458">
        <v>43811</v>
      </c>
      <c r="D8307" s="459">
        <v>0.54166666666666674</v>
      </c>
      <c r="E8307" s="2">
        <f>Electricity!F8332</f>
        <v>0</v>
      </c>
      <c r="F8307" s="2">
        <f>Electricity!G8332</f>
        <v>0</v>
      </c>
      <c r="G8307" s="2">
        <f>Electricity!H8332</f>
        <v>0</v>
      </c>
      <c r="H8307" s="2">
        <f>Electricity!I8332</f>
        <v>0</v>
      </c>
      <c r="I8307" s="2">
        <f>Electricity!J8332</f>
        <v>0</v>
      </c>
    </row>
    <row r="8308" spans="2:9" x14ac:dyDescent="0.35">
      <c r="B8308" s="458" t="str">
        <f t="shared" si="130"/>
        <v>12/12/2019 02:00:00 PM</v>
      </c>
      <c r="C8308" s="458">
        <v>43811</v>
      </c>
      <c r="D8308" s="459">
        <v>0.58333333333333337</v>
      </c>
      <c r="E8308" s="2">
        <f>Electricity!F8333</f>
        <v>0</v>
      </c>
      <c r="F8308" s="2">
        <f>Electricity!G8333</f>
        <v>0</v>
      </c>
      <c r="G8308" s="2">
        <f>Electricity!H8333</f>
        <v>0</v>
      </c>
      <c r="H8308" s="2">
        <f>Electricity!I8333</f>
        <v>0</v>
      </c>
      <c r="I8308" s="2">
        <f>Electricity!J8333</f>
        <v>0</v>
      </c>
    </row>
    <row r="8309" spans="2:9" x14ac:dyDescent="0.35">
      <c r="B8309" s="458" t="str">
        <f t="shared" si="130"/>
        <v>12/12/2019 03:00:00 PM</v>
      </c>
      <c r="C8309" s="458">
        <v>43811</v>
      </c>
      <c r="D8309" s="459">
        <v>0.62500000000000011</v>
      </c>
      <c r="E8309" s="2">
        <f>Electricity!F8334</f>
        <v>0</v>
      </c>
      <c r="F8309" s="2">
        <f>Electricity!G8334</f>
        <v>0</v>
      </c>
      <c r="G8309" s="2">
        <f>Electricity!H8334</f>
        <v>0</v>
      </c>
      <c r="H8309" s="2">
        <f>Electricity!I8334</f>
        <v>0</v>
      </c>
      <c r="I8309" s="2">
        <f>Electricity!J8334</f>
        <v>0</v>
      </c>
    </row>
    <row r="8310" spans="2:9" x14ac:dyDescent="0.35">
      <c r="B8310" s="458" t="str">
        <f t="shared" si="130"/>
        <v>12/12/2019 04:00:00 PM</v>
      </c>
      <c r="C8310" s="458">
        <v>43811</v>
      </c>
      <c r="D8310" s="459">
        <v>0.66666666666666674</v>
      </c>
      <c r="E8310" s="2">
        <f>Electricity!F8335</f>
        <v>0</v>
      </c>
      <c r="F8310" s="2">
        <f>Electricity!G8335</f>
        <v>0</v>
      </c>
      <c r="G8310" s="2">
        <f>Electricity!H8335</f>
        <v>0</v>
      </c>
      <c r="H8310" s="2">
        <f>Electricity!I8335</f>
        <v>0</v>
      </c>
      <c r="I8310" s="2">
        <f>Electricity!J8335</f>
        <v>0</v>
      </c>
    </row>
    <row r="8311" spans="2:9" x14ac:dyDescent="0.35">
      <c r="B8311" s="458" t="str">
        <f t="shared" si="130"/>
        <v>12/12/2019 05:00:00 PM</v>
      </c>
      <c r="C8311" s="458">
        <v>43811</v>
      </c>
      <c r="D8311" s="459">
        <v>0.70833333333333337</v>
      </c>
      <c r="E8311" s="2">
        <f>Electricity!F8336</f>
        <v>0</v>
      </c>
      <c r="F8311" s="2">
        <f>Electricity!G8336</f>
        <v>0</v>
      </c>
      <c r="G8311" s="2">
        <f>Electricity!H8336</f>
        <v>0</v>
      </c>
      <c r="H8311" s="2">
        <f>Electricity!I8336</f>
        <v>0</v>
      </c>
      <c r="I8311" s="2">
        <f>Electricity!J8336</f>
        <v>0</v>
      </c>
    </row>
    <row r="8312" spans="2:9" x14ac:dyDescent="0.35">
      <c r="B8312" s="458" t="str">
        <f t="shared" si="130"/>
        <v>12/12/2019 06:00:00 PM</v>
      </c>
      <c r="C8312" s="458">
        <v>43811</v>
      </c>
      <c r="D8312" s="459">
        <v>0.75000000000000011</v>
      </c>
      <c r="E8312" s="2">
        <f>Electricity!F8337</f>
        <v>0</v>
      </c>
      <c r="F8312" s="2">
        <f>Electricity!G8337</f>
        <v>0</v>
      </c>
      <c r="G8312" s="2">
        <f>Electricity!H8337</f>
        <v>0</v>
      </c>
      <c r="H8312" s="2">
        <f>Electricity!I8337</f>
        <v>0</v>
      </c>
      <c r="I8312" s="2">
        <f>Electricity!J8337</f>
        <v>0</v>
      </c>
    </row>
    <row r="8313" spans="2:9" x14ac:dyDescent="0.35">
      <c r="B8313" s="458" t="str">
        <f t="shared" si="130"/>
        <v>12/12/2019 07:00:00 PM</v>
      </c>
      <c r="C8313" s="458">
        <v>43811</v>
      </c>
      <c r="D8313" s="459">
        <v>0.79166666666666674</v>
      </c>
      <c r="E8313" s="2">
        <f>Electricity!F8338</f>
        <v>0</v>
      </c>
      <c r="F8313" s="2">
        <f>Electricity!G8338</f>
        <v>0</v>
      </c>
      <c r="G8313" s="2">
        <f>Electricity!H8338</f>
        <v>0</v>
      </c>
      <c r="H8313" s="2">
        <f>Electricity!I8338</f>
        <v>0</v>
      </c>
      <c r="I8313" s="2">
        <f>Electricity!J8338</f>
        <v>0</v>
      </c>
    </row>
    <row r="8314" spans="2:9" x14ac:dyDescent="0.35">
      <c r="B8314" s="458" t="str">
        <f t="shared" si="130"/>
        <v>12/12/2019 08:00:00 PM</v>
      </c>
      <c r="C8314" s="458">
        <v>43811</v>
      </c>
      <c r="D8314" s="459">
        <v>0.83333333333333337</v>
      </c>
      <c r="E8314" s="2">
        <f>Electricity!F8339</f>
        <v>0</v>
      </c>
      <c r="F8314" s="2">
        <f>Electricity!G8339</f>
        <v>0</v>
      </c>
      <c r="G8314" s="2">
        <f>Electricity!H8339</f>
        <v>0</v>
      </c>
      <c r="H8314" s="2">
        <f>Electricity!I8339</f>
        <v>0</v>
      </c>
      <c r="I8314" s="2">
        <f>Electricity!J8339</f>
        <v>0</v>
      </c>
    </row>
    <row r="8315" spans="2:9" x14ac:dyDescent="0.35">
      <c r="B8315" s="458" t="str">
        <f t="shared" si="130"/>
        <v>12/12/2019 09:00:00 PM</v>
      </c>
      <c r="C8315" s="458">
        <v>43811</v>
      </c>
      <c r="D8315" s="459">
        <v>0.87500000000000011</v>
      </c>
      <c r="E8315" s="2">
        <f>Electricity!F8340</f>
        <v>0</v>
      </c>
      <c r="F8315" s="2">
        <f>Electricity!G8340</f>
        <v>0</v>
      </c>
      <c r="G8315" s="2">
        <f>Electricity!H8340</f>
        <v>0</v>
      </c>
      <c r="H8315" s="2">
        <f>Electricity!I8340</f>
        <v>0</v>
      </c>
      <c r="I8315" s="2">
        <f>Electricity!J8340</f>
        <v>0</v>
      </c>
    </row>
    <row r="8316" spans="2:9" x14ac:dyDescent="0.35">
      <c r="B8316" s="458" t="str">
        <f t="shared" si="130"/>
        <v>12/12/2019 10:00:00 PM</v>
      </c>
      <c r="C8316" s="458">
        <v>43811</v>
      </c>
      <c r="D8316" s="459">
        <v>0.91666666666666674</v>
      </c>
      <c r="E8316" s="2">
        <f>Electricity!F8341</f>
        <v>0</v>
      </c>
      <c r="F8316" s="2">
        <f>Electricity!G8341</f>
        <v>0</v>
      </c>
      <c r="G8316" s="2">
        <f>Electricity!H8341</f>
        <v>0</v>
      </c>
      <c r="H8316" s="2">
        <f>Electricity!I8341</f>
        <v>0</v>
      </c>
      <c r="I8316" s="2">
        <f>Electricity!J8341</f>
        <v>0</v>
      </c>
    </row>
    <row r="8317" spans="2:9" x14ac:dyDescent="0.35">
      <c r="B8317" s="458" t="str">
        <f t="shared" si="130"/>
        <v>12/12/2019 11:00:00 PM</v>
      </c>
      <c r="C8317" s="458">
        <v>43811</v>
      </c>
      <c r="D8317" s="459">
        <v>0.95833333333333337</v>
      </c>
      <c r="E8317" s="2">
        <f>Electricity!F8342</f>
        <v>0</v>
      </c>
      <c r="F8317" s="2">
        <f>Electricity!G8342</f>
        <v>0</v>
      </c>
      <c r="G8317" s="2">
        <f>Electricity!H8342</f>
        <v>0</v>
      </c>
      <c r="H8317" s="2">
        <f>Electricity!I8342</f>
        <v>0</v>
      </c>
      <c r="I8317" s="2">
        <f>Electricity!J8342</f>
        <v>0</v>
      </c>
    </row>
    <row r="8318" spans="2:9" x14ac:dyDescent="0.35">
      <c r="B8318" s="458" t="str">
        <f t="shared" si="130"/>
        <v>12/13/2019 12:00:00 AM</v>
      </c>
      <c r="C8318" s="458">
        <v>43812</v>
      </c>
      <c r="D8318" s="459">
        <v>3.1225022567582528E-17</v>
      </c>
      <c r="E8318" s="2">
        <f>Electricity!F8343</f>
        <v>0</v>
      </c>
      <c r="F8318" s="2">
        <f>Electricity!G8343</f>
        <v>0</v>
      </c>
      <c r="G8318" s="2">
        <f>Electricity!H8343</f>
        <v>0</v>
      </c>
      <c r="H8318" s="2">
        <f>Electricity!I8343</f>
        <v>0</v>
      </c>
      <c r="I8318" s="2">
        <f>Electricity!J8343</f>
        <v>0</v>
      </c>
    </row>
    <row r="8319" spans="2:9" x14ac:dyDescent="0.35">
      <c r="B8319" s="458" t="str">
        <f t="shared" si="130"/>
        <v>12/13/2019 01:00:00 AM</v>
      </c>
      <c r="C8319" s="458">
        <v>43812</v>
      </c>
      <c r="D8319" s="459">
        <v>4.1666666666666699E-2</v>
      </c>
      <c r="E8319" s="2">
        <f>Electricity!F8344</f>
        <v>0</v>
      </c>
      <c r="F8319" s="2">
        <f>Electricity!G8344</f>
        <v>0</v>
      </c>
      <c r="G8319" s="2">
        <f>Electricity!H8344</f>
        <v>0</v>
      </c>
      <c r="H8319" s="2">
        <f>Electricity!I8344</f>
        <v>0</v>
      </c>
      <c r="I8319" s="2">
        <f>Electricity!J8344</f>
        <v>0</v>
      </c>
    </row>
    <row r="8320" spans="2:9" x14ac:dyDescent="0.35">
      <c r="B8320" s="458" t="str">
        <f t="shared" si="130"/>
        <v>12/13/2019 02:00:00 AM</v>
      </c>
      <c r="C8320" s="458">
        <v>43812</v>
      </c>
      <c r="D8320" s="459">
        <v>8.333333333333337E-2</v>
      </c>
      <c r="E8320" s="2">
        <f>Electricity!F8345</f>
        <v>0</v>
      </c>
      <c r="F8320" s="2">
        <f>Electricity!G8345</f>
        <v>0</v>
      </c>
      <c r="G8320" s="2">
        <f>Electricity!H8345</f>
        <v>0</v>
      </c>
      <c r="H8320" s="2">
        <f>Electricity!I8345</f>
        <v>0</v>
      </c>
      <c r="I8320" s="2">
        <f>Electricity!J8345</f>
        <v>0</v>
      </c>
    </row>
    <row r="8321" spans="2:9" x14ac:dyDescent="0.35">
      <c r="B8321" s="458" t="str">
        <f t="shared" si="130"/>
        <v>12/13/2019 03:00:00 AM</v>
      </c>
      <c r="C8321" s="458">
        <v>43812</v>
      </c>
      <c r="D8321" s="459">
        <v>0.12500000000000006</v>
      </c>
      <c r="E8321" s="2">
        <f>Electricity!F8346</f>
        <v>0</v>
      </c>
      <c r="F8321" s="2">
        <f>Electricity!G8346</f>
        <v>0</v>
      </c>
      <c r="G8321" s="2">
        <f>Electricity!H8346</f>
        <v>0</v>
      </c>
      <c r="H8321" s="2">
        <f>Electricity!I8346</f>
        <v>0</v>
      </c>
      <c r="I8321" s="2">
        <f>Electricity!J8346</f>
        <v>0</v>
      </c>
    </row>
    <row r="8322" spans="2:9" x14ac:dyDescent="0.35">
      <c r="B8322" s="458" t="str">
        <f t="shared" si="130"/>
        <v>12/13/2019 04:00:00 AM</v>
      </c>
      <c r="C8322" s="458">
        <v>43812</v>
      </c>
      <c r="D8322" s="459">
        <v>0.16666666666666669</v>
      </c>
      <c r="E8322" s="2">
        <f>Electricity!F8347</f>
        <v>0</v>
      </c>
      <c r="F8322" s="2">
        <f>Electricity!G8347</f>
        <v>0</v>
      </c>
      <c r="G8322" s="2">
        <f>Electricity!H8347</f>
        <v>0</v>
      </c>
      <c r="H8322" s="2">
        <f>Electricity!I8347</f>
        <v>0</v>
      </c>
      <c r="I8322" s="2">
        <f>Electricity!J8347</f>
        <v>0</v>
      </c>
    </row>
    <row r="8323" spans="2:9" x14ac:dyDescent="0.35">
      <c r="B8323" s="458" t="str">
        <f t="shared" si="130"/>
        <v>12/13/2019 05:00:00 AM</v>
      </c>
      <c r="C8323" s="458">
        <v>43812</v>
      </c>
      <c r="D8323" s="459">
        <v>0.20833333333333337</v>
      </c>
      <c r="E8323" s="2">
        <f>Electricity!F8348</f>
        <v>0</v>
      </c>
      <c r="F8323" s="2">
        <f>Electricity!G8348</f>
        <v>0</v>
      </c>
      <c r="G8323" s="2">
        <f>Electricity!H8348</f>
        <v>0</v>
      </c>
      <c r="H8323" s="2">
        <f>Electricity!I8348</f>
        <v>0</v>
      </c>
      <c r="I8323" s="2">
        <f>Electricity!J8348</f>
        <v>0</v>
      </c>
    </row>
    <row r="8324" spans="2:9" x14ac:dyDescent="0.35">
      <c r="B8324" s="458" t="str">
        <f t="shared" si="130"/>
        <v>12/13/2019 06:00:00 AM</v>
      </c>
      <c r="C8324" s="458">
        <v>43812</v>
      </c>
      <c r="D8324" s="459">
        <v>0.25</v>
      </c>
      <c r="E8324" s="2">
        <f>Electricity!F8349</f>
        <v>0</v>
      </c>
      <c r="F8324" s="2">
        <f>Electricity!G8349</f>
        <v>0</v>
      </c>
      <c r="G8324" s="2">
        <f>Electricity!H8349</f>
        <v>0</v>
      </c>
      <c r="H8324" s="2">
        <f>Electricity!I8349</f>
        <v>0</v>
      </c>
      <c r="I8324" s="2">
        <f>Electricity!J8349</f>
        <v>0</v>
      </c>
    </row>
    <row r="8325" spans="2:9" x14ac:dyDescent="0.35">
      <c r="B8325" s="458" t="str">
        <f t="shared" si="130"/>
        <v>12/13/2019 07:00:00 AM</v>
      </c>
      <c r="C8325" s="458">
        <v>43812</v>
      </c>
      <c r="D8325" s="459">
        <v>0.29166666666666669</v>
      </c>
      <c r="E8325" s="2">
        <f>Electricity!F8350</f>
        <v>0</v>
      </c>
      <c r="F8325" s="2">
        <f>Electricity!G8350</f>
        <v>0</v>
      </c>
      <c r="G8325" s="2">
        <f>Electricity!H8350</f>
        <v>0</v>
      </c>
      <c r="H8325" s="2">
        <f>Electricity!I8350</f>
        <v>0</v>
      </c>
      <c r="I8325" s="2">
        <f>Electricity!J8350</f>
        <v>0</v>
      </c>
    </row>
    <row r="8326" spans="2:9" x14ac:dyDescent="0.35">
      <c r="B8326" s="458" t="str">
        <f t="shared" si="130"/>
        <v>12/13/2019 08:00:00 AM</v>
      </c>
      <c r="C8326" s="458">
        <v>43812</v>
      </c>
      <c r="D8326" s="459">
        <v>0.33333333333333337</v>
      </c>
      <c r="E8326" s="2">
        <f>Electricity!F8351</f>
        <v>0</v>
      </c>
      <c r="F8326" s="2">
        <f>Electricity!G8351</f>
        <v>0</v>
      </c>
      <c r="G8326" s="2">
        <f>Electricity!H8351</f>
        <v>0</v>
      </c>
      <c r="H8326" s="2">
        <f>Electricity!I8351</f>
        <v>0</v>
      </c>
      <c r="I8326" s="2">
        <f>Electricity!J8351</f>
        <v>0</v>
      </c>
    </row>
    <row r="8327" spans="2:9" x14ac:dyDescent="0.35">
      <c r="B8327" s="458" t="str">
        <f t="shared" si="130"/>
        <v>12/13/2019 09:00:00 AM</v>
      </c>
      <c r="C8327" s="458">
        <v>43812</v>
      </c>
      <c r="D8327" s="459">
        <v>0.375</v>
      </c>
      <c r="E8327" s="2">
        <f>Electricity!F8352</f>
        <v>0</v>
      </c>
      <c r="F8327" s="2">
        <f>Electricity!G8352</f>
        <v>0</v>
      </c>
      <c r="G8327" s="2">
        <f>Electricity!H8352</f>
        <v>0</v>
      </c>
      <c r="H8327" s="2">
        <f>Electricity!I8352</f>
        <v>0</v>
      </c>
      <c r="I8327" s="2">
        <f>Electricity!J8352</f>
        <v>0</v>
      </c>
    </row>
    <row r="8328" spans="2:9" x14ac:dyDescent="0.35">
      <c r="B8328" s="458" t="str">
        <f t="shared" si="130"/>
        <v>12/13/2019 10:00:00 AM</v>
      </c>
      <c r="C8328" s="458">
        <v>43812</v>
      </c>
      <c r="D8328" s="459">
        <v>0.41666666666666669</v>
      </c>
      <c r="E8328" s="2">
        <f>Electricity!F8353</f>
        <v>0</v>
      </c>
      <c r="F8328" s="2">
        <f>Electricity!G8353</f>
        <v>0</v>
      </c>
      <c r="G8328" s="2">
        <f>Electricity!H8353</f>
        <v>0</v>
      </c>
      <c r="H8328" s="2">
        <f>Electricity!I8353</f>
        <v>0</v>
      </c>
      <c r="I8328" s="2">
        <f>Electricity!J8353</f>
        <v>0</v>
      </c>
    </row>
    <row r="8329" spans="2:9" x14ac:dyDescent="0.35">
      <c r="B8329" s="458" t="str">
        <f t="shared" si="130"/>
        <v>12/13/2019 11:00:00 AM</v>
      </c>
      <c r="C8329" s="458">
        <v>43812</v>
      </c>
      <c r="D8329" s="459">
        <v>0.45833333333333337</v>
      </c>
      <c r="E8329" s="2">
        <f>Electricity!F8354</f>
        <v>0</v>
      </c>
      <c r="F8329" s="2">
        <f>Electricity!G8354</f>
        <v>0</v>
      </c>
      <c r="G8329" s="2">
        <f>Electricity!H8354</f>
        <v>0</v>
      </c>
      <c r="H8329" s="2">
        <f>Electricity!I8354</f>
        <v>0</v>
      </c>
      <c r="I8329" s="2">
        <f>Electricity!J8354</f>
        <v>0</v>
      </c>
    </row>
    <row r="8330" spans="2:9" x14ac:dyDescent="0.35">
      <c r="B8330" s="458" t="str">
        <f t="shared" si="130"/>
        <v>12/13/2019 12:00:00 PM</v>
      </c>
      <c r="C8330" s="458">
        <v>43812</v>
      </c>
      <c r="D8330" s="459">
        <v>0.50000000000000011</v>
      </c>
      <c r="E8330" s="2">
        <f>Electricity!F8355</f>
        <v>0</v>
      </c>
      <c r="F8330" s="2">
        <f>Electricity!G8355</f>
        <v>0</v>
      </c>
      <c r="G8330" s="2">
        <f>Electricity!H8355</f>
        <v>0</v>
      </c>
      <c r="H8330" s="2">
        <f>Electricity!I8355</f>
        <v>0</v>
      </c>
      <c r="I8330" s="2">
        <f>Electricity!J8355</f>
        <v>0</v>
      </c>
    </row>
    <row r="8331" spans="2:9" x14ac:dyDescent="0.35">
      <c r="B8331" s="458" t="str">
        <f t="shared" si="130"/>
        <v>12/13/2019 01:00:00 PM</v>
      </c>
      <c r="C8331" s="458">
        <v>43812</v>
      </c>
      <c r="D8331" s="459">
        <v>0.54166666666666674</v>
      </c>
      <c r="E8331" s="2">
        <f>Electricity!F8356</f>
        <v>0</v>
      </c>
      <c r="F8331" s="2">
        <f>Electricity!G8356</f>
        <v>0</v>
      </c>
      <c r="G8331" s="2">
        <f>Electricity!H8356</f>
        <v>0</v>
      </c>
      <c r="H8331" s="2">
        <f>Electricity!I8356</f>
        <v>0</v>
      </c>
      <c r="I8331" s="2">
        <f>Electricity!J8356</f>
        <v>0</v>
      </c>
    </row>
    <row r="8332" spans="2:9" x14ac:dyDescent="0.35">
      <c r="B8332" s="458" t="str">
        <f t="shared" si="130"/>
        <v>12/13/2019 02:00:00 PM</v>
      </c>
      <c r="C8332" s="458">
        <v>43812</v>
      </c>
      <c r="D8332" s="459">
        <v>0.58333333333333337</v>
      </c>
      <c r="E8332" s="2">
        <f>Electricity!F8357</f>
        <v>0</v>
      </c>
      <c r="F8332" s="2">
        <f>Electricity!G8357</f>
        <v>0</v>
      </c>
      <c r="G8332" s="2">
        <f>Electricity!H8357</f>
        <v>0</v>
      </c>
      <c r="H8332" s="2">
        <f>Electricity!I8357</f>
        <v>0</v>
      </c>
      <c r="I8332" s="2">
        <f>Electricity!J8357</f>
        <v>0</v>
      </c>
    </row>
    <row r="8333" spans="2:9" x14ac:dyDescent="0.35">
      <c r="B8333" s="458" t="str">
        <f t="shared" si="130"/>
        <v>12/13/2019 03:00:00 PM</v>
      </c>
      <c r="C8333" s="458">
        <v>43812</v>
      </c>
      <c r="D8333" s="459">
        <v>0.62500000000000011</v>
      </c>
      <c r="E8333" s="2">
        <f>Electricity!F8358</f>
        <v>0</v>
      </c>
      <c r="F8333" s="2">
        <f>Electricity!G8358</f>
        <v>0</v>
      </c>
      <c r="G8333" s="2">
        <f>Electricity!H8358</f>
        <v>0</v>
      </c>
      <c r="H8333" s="2">
        <f>Electricity!I8358</f>
        <v>0</v>
      </c>
      <c r="I8333" s="2">
        <f>Electricity!J8358</f>
        <v>0</v>
      </c>
    </row>
    <row r="8334" spans="2:9" x14ac:dyDescent="0.35">
      <c r="B8334" s="458" t="str">
        <f t="shared" si="130"/>
        <v>12/13/2019 04:00:00 PM</v>
      </c>
      <c r="C8334" s="458">
        <v>43812</v>
      </c>
      <c r="D8334" s="459">
        <v>0.66666666666666674</v>
      </c>
      <c r="E8334" s="2">
        <f>Electricity!F8359</f>
        <v>0</v>
      </c>
      <c r="F8334" s="2">
        <f>Electricity!G8359</f>
        <v>0</v>
      </c>
      <c r="G8334" s="2">
        <f>Electricity!H8359</f>
        <v>0</v>
      </c>
      <c r="H8334" s="2">
        <f>Electricity!I8359</f>
        <v>0</v>
      </c>
      <c r="I8334" s="2">
        <f>Electricity!J8359</f>
        <v>0</v>
      </c>
    </row>
    <row r="8335" spans="2:9" x14ac:dyDescent="0.35">
      <c r="B8335" s="458" t="str">
        <f t="shared" ref="B8335:B8398" si="131">CONCATENATE(TEXT(C8335,"mm/dd/yyyy")," ",TEXT(D8335,"hh:mm:ss AM/PM"))</f>
        <v>12/13/2019 05:00:00 PM</v>
      </c>
      <c r="C8335" s="458">
        <v>43812</v>
      </c>
      <c r="D8335" s="459">
        <v>0.70833333333333337</v>
      </c>
      <c r="E8335" s="2">
        <f>Electricity!F8360</f>
        <v>0</v>
      </c>
      <c r="F8335" s="2">
        <f>Electricity!G8360</f>
        <v>0</v>
      </c>
      <c r="G8335" s="2">
        <f>Electricity!H8360</f>
        <v>0</v>
      </c>
      <c r="H8335" s="2">
        <f>Electricity!I8360</f>
        <v>0</v>
      </c>
      <c r="I8335" s="2">
        <f>Electricity!J8360</f>
        <v>0</v>
      </c>
    </row>
    <row r="8336" spans="2:9" x14ac:dyDescent="0.35">
      <c r="B8336" s="458" t="str">
        <f t="shared" si="131"/>
        <v>12/13/2019 06:00:00 PM</v>
      </c>
      <c r="C8336" s="458">
        <v>43812</v>
      </c>
      <c r="D8336" s="459">
        <v>0.75000000000000011</v>
      </c>
      <c r="E8336" s="2">
        <f>Electricity!F8361</f>
        <v>0</v>
      </c>
      <c r="F8336" s="2">
        <f>Electricity!G8361</f>
        <v>0</v>
      </c>
      <c r="G8336" s="2">
        <f>Electricity!H8361</f>
        <v>0</v>
      </c>
      <c r="H8336" s="2">
        <f>Electricity!I8361</f>
        <v>0</v>
      </c>
      <c r="I8336" s="2">
        <f>Electricity!J8361</f>
        <v>0</v>
      </c>
    </row>
    <row r="8337" spans="2:9" x14ac:dyDescent="0.35">
      <c r="B8337" s="458" t="str">
        <f t="shared" si="131"/>
        <v>12/13/2019 07:00:00 PM</v>
      </c>
      <c r="C8337" s="458">
        <v>43812</v>
      </c>
      <c r="D8337" s="459">
        <v>0.79166666666666674</v>
      </c>
      <c r="E8337" s="2">
        <f>Electricity!F8362</f>
        <v>0</v>
      </c>
      <c r="F8337" s="2">
        <f>Electricity!G8362</f>
        <v>0</v>
      </c>
      <c r="G8337" s="2">
        <f>Electricity!H8362</f>
        <v>0</v>
      </c>
      <c r="H8337" s="2">
        <f>Electricity!I8362</f>
        <v>0</v>
      </c>
      <c r="I8337" s="2">
        <f>Electricity!J8362</f>
        <v>0</v>
      </c>
    </row>
    <row r="8338" spans="2:9" x14ac:dyDescent="0.35">
      <c r="B8338" s="458" t="str">
        <f t="shared" si="131"/>
        <v>12/13/2019 08:00:00 PM</v>
      </c>
      <c r="C8338" s="458">
        <v>43812</v>
      </c>
      <c r="D8338" s="459">
        <v>0.83333333333333337</v>
      </c>
      <c r="E8338" s="2">
        <f>Electricity!F8363</f>
        <v>0</v>
      </c>
      <c r="F8338" s="2">
        <f>Electricity!G8363</f>
        <v>0</v>
      </c>
      <c r="G8338" s="2">
        <f>Electricity!H8363</f>
        <v>0</v>
      </c>
      <c r="H8338" s="2">
        <f>Electricity!I8363</f>
        <v>0</v>
      </c>
      <c r="I8338" s="2">
        <f>Electricity!J8363</f>
        <v>0</v>
      </c>
    </row>
    <row r="8339" spans="2:9" x14ac:dyDescent="0.35">
      <c r="B8339" s="458" t="str">
        <f t="shared" si="131"/>
        <v>12/13/2019 09:00:00 PM</v>
      </c>
      <c r="C8339" s="458">
        <v>43812</v>
      </c>
      <c r="D8339" s="459">
        <v>0.87500000000000011</v>
      </c>
      <c r="E8339" s="2">
        <f>Electricity!F8364</f>
        <v>0</v>
      </c>
      <c r="F8339" s="2">
        <f>Electricity!G8364</f>
        <v>0</v>
      </c>
      <c r="G8339" s="2">
        <f>Electricity!H8364</f>
        <v>0</v>
      </c>
      <c r="H8339" s="2">
        <f>Electricity!I8364</f>
        <v>0</v>
      </c>
      <c r="I8339" s="2">
        <f>Electricity!J8364</f>
        <v>0</v>
      </c>
    </row>
    <row r="8340" spans="2:9" x14ac:dyDescent="0.35">
      <c r="B8340" s="458" t="str">
        <f t="shared" si="131"/>
        <v>12/13/2019 10:00:00 PM</v>
      </c>
      <c r="C8340" s="458">
        <v>43812</v>
      </c>
      <c r="D8340" s="459">
        <v>0.91666666666666674</v>
      </c>
      <c r="E8340" s="2">
        <f>Electricity!F8365</f>
        <v>0</v>
      </c>
      <c r="F8340" s="2">
        <f>Electricity!G8365</f>
        <v>0</v>
      </c>
      <c r="G8340" s="2">
        <f>Electricity!H8365</f>
        <v>0</v>
      </c>
      <c r="H8340" s="2">
        <f>Electricity!I8365</f>
        <v>0</v>
      </c>
      <c r="I8340" s="2">
        <f>Electricity!J8365</f>
        <v>0</v>
      </c>
    </row>
    <row r="8341" spans="2:9" x14ac:dyDescent="0.35">
      <c r="B8341" s="458" t="str">
        <f t="shared" si="131"/>
        <v>12/13/2019 11:00:00 PM</v>
      </c>
      <c r="C8341" s="458">
        <v>43812</v>
      </c>
      <c r="D8341" s="459">
        <v>0.95833333333333337</v>
      </c>
      <c r="E8341" s="2">
        <f>Electricity!F8366</f>
        <v>0</v>
      </c>
      <c r="F8341" s="2">
        <f>Electricity!G8366</f>
        <v>0</v>
      </c>
      <c r="G8341" s="2">
        <f>Electricity!H8366</f>
        <v>0</v>
      </c>
      <c r="H8341" s="2">
        <f>Electricity!I8366</f>
        <v>0</v>
      </c>
      <c r="I8341" s="2">
        <f>Electricity!J8366</f>
        <v>0</v>
      </c>
    </row>
    <row r="8342" spans="2:9" x14ac:dyDescent="0.35">
      <c r="B8342" s="458" t="str">
        <f t="shared" si="131"/>
        <v>12/14/2019 12:00:00 AM</v>
      </c>
      <c r="C8342" s="458">
        <v>43813</v>
      </c>
      <c r="D8342" s="459">
        <v>3.1225022567582528E-17</v>
      </c>
      <c r="E8342" s="2">
        <f>Electricity!F8367</f>
        <v>0</v>
      </c>
      <c r="F8342" s="2">
        <f>Electricity!G8367</f>
        <v>0</v>
      </c>
      <c r="G8342" s="2">
        <f>Electricity!H8367</f>
        <v>0</v>
      </c>
      <c r="H8342" s="2">
        <f>Electricity!I8367</f>
        <v>0</v>
      </c>
      <c r="I8342" s="2">
        <f>Electricity!J8367</f>
        <v>0</v>
      </c>
    </row>
    <row r="8343" spans="2:9" x14ac:dyDescent="0.35">
      <c r="B8343" s="458" t="str">
        <f t="shared" si="131"/>
        <v>12/14/2019 01:00:00 AM</v>
      </c>
      <c r="C8343" s="458">
        <v>43813</v>
      </c>
      <c r="D8343" s="459">
        <v>4.1666666666666699E-2</v>
      </c>
      <c r="E8343" s="2">
        <f>Electricity!F8368</f>
        <v>0</v>
      </c>
      <c r="F8343" s="2">
        <f>Electricity!G8368</f>
        <v>0</v>
      </c>
      <c r="G8343" s="2">
        <f>Electricity!H8368</f>
        <v>0</v>
      </c>
      <c r="H8343" s="2">
        <f>Electricity!I8368</f>
        <v>0</v>
      </c>
      <c r="I8343" s="2">
        <f>Electricity!J8368</f>
        <v>0</v>
      </c>
    </row>
    <row r="8344" spans="2:9" x14ac:dyDescent="0.35">
      <c r="B8344" s="458" t="str">
        <f t="shared" si="131"/>
        <v>12/14/2019 02:00:00 AM</v>
      </c>
      <c r="C8344" s="458">
        <v>43813</v>
      </c>
      <c r="D8344" s="459">
        <v>8.333333333333337E-2</v>
      </c>
      <c r="E8344" s="2">
        <f>Electricity!F8369</f>
        <v>0</v>
      </c>
      <c r="F8344" s="2">
        <f>Electricity!G8369</f>
        <v>0</v>
      </c>
      <c r="G8344" s="2">
        <f>Electricity!H8369</f>
        <v>0</v>
      </c>
      <c r="H8344" s="2">
        <f>Electricity!I8369</f>
        <v>0</v>
      </c>
      <c r="I8344" s="2">
        <f>Electricity!J8369</f>
        <v>0</v>
      </c>
    </row>
    <row r="8345" spans="2:9" x14ac:dyDescent="0.35">
      <c r="B8345" s="458" t="str">
        <f t="shared" si="131"/>
        <v>12/14/2019 03:00:00 AM</v>
      </c>
      <c r="C8345" s="458">
        <v>43813</v>
      </c>
      <c r="D8345" s="459">
        <v>0.12500000000000006</v>
      </c>
      <c r="E8345" s="2">
        <f>Electricity!F8370</f>
        <v>0</v>
      </c>
      <c r="F8345" s="2">
        <f>Electricity!G8370</f>
        <v>0</v>
      </c>
      <c r="G8345" s="2">
        <f>Electricity!H8370</f>
        <v>0</v>
      </c>
      <c r="H8345" s="2">
        <f>Electricity!I8370</f>
        <v>0</v>
      </c>
      <c r="I8345" s="2">
        <f>Electricity!J8370</f>
        <v>0</v>
      </c>
    </row>
    <row r="8346" spans="2:9" x14ac:dyDescent="0.35">
      <c r="B8346" s="458" t="str">
        <f t="shared" si="131"/>
        <v>12/14/2019 04:00:00 AM</v>
      </c>
      <c r="C8346" s="458">
        <v>43813</v>
      </c>
      <c r="D8346" s="459">
        <v>0.16666666666666669</v>
      </c>
      <c r="E8346" s="2">
        <f>Electricity!F8371</f>
        <v>0</v>
      </c>
      <c r="F8346" s="2">
        <f>Electricity!G8371</f>
        <v>0</v>
      </c>
      <c r="G8346" s="2">
        <f>Electricity!H8371</f>
        <v>0</v>
      </c>
      <c r="H8346" s="2">
        <f>Electricity!I8371</f>
        <v>0</v>
      </c>
      <c r="I8346" s="2">
        <f>Electricity!J8371</f>
        <v>0</v>
      </c>
    </row>
    <row r="8347" spans="2:9" x14ac:dyDescent="0.35">
      <c r="B8347" s="458" t="str">
        <f t="shared" si="131"/>
        <v>12/14/2019 05:00:00 AM</v>
      </c>
      <c r="C8347" s="458">
        <v>43813</v>
      </c>
      <c r="D8347" s="459">
        <v>0.20833333333333337</v>
      </c>
      <c r="E8347" s="2">
        <f>Electricity!F8372</f>
        <v>0</v>
      </c>
      <c r="F8347" s="2">
        <f>Electricity!G8372</f>
        <v>0</v>
      </c>
      <c r="G8347" s="2">
        <f>Electricity!H8372</f>
        <v>0</v>
      </c>
      <c r="H8347" s="2">
        <f>Electricity!I8372</f>
        <v>0</v>
      </c>
      <c r="I8347" s="2">
        <f>Electricity!J8372</f>
        <v>0</v>
      </c>
    </row>
    <row r="8348" spans="2:9" x14ac:dyDescent="0.35">
      <c r="B8348" s="458" t="str">
        <f t="shared" si="131"/>
        <v>12/14/2019 06:00:00 AM</v>
      </c>
      <c r="C8348" s="458">
        <v>43813</v>
      </c>
      <c r="D8348" s="459">
        <v>0.25</v>
      </c>
      <c r="E8348" s="2">
        <f>Electricity!F8373</f>
        <v>0</v>
      </c>
      <c r="F8348" s="2">
        <f>Electricity!G8373</f>
        <v>0</v>
      </c>
      <c r="G8348" s="2">
        <f>Electricity!H8373</f>
        <v>0</v>
      </c>
      <c r="H8348" s="2">
        <f>Electricity!I8373</f>
        <v>0</v>
      </c>
      <c r="I8348" s="2">
        <f>Electricity!J8373</f>
        <v>0</v>
      </c>
    </row>
    <row r="8349" spans="2:9" x14ac:dyDescent="0.35">
      <c r="B8349" s="458" t="str">
        <f t="shared" si="131"/>
        <v>12/14/2019 07:00:00 AM</v>
      </c>
      <c r="C8349" s="458">
        <v>43813</v>
      </c>
      <c r="D8349" s="459">
        <v>0.29166666666666669</v>
      </c>
      <c r="E8349" s="2">
        <f>Electricity!F8374</f>
        <v>0</v>
      </c>
      <c r="F8349" s="2">
        <f>Electricity!G8374</f>
        <v>0</v>
      </c>
      <c r="G8349" s="2">
        <f>Electricity!H8374</f>
        <v>0</v>
      </c>
      <c r="H8349" s="2">
        <f>Electricity!I8374</f>
        <v>0</v>
      </c>
      <c r="I8349" s="2">
        <f>Electricity!J8374</f>
        <v>0</v>
      </c>
    </row>
    <row r="8350" spans="2:9" x14ac:dyDescent="0.35">
      <c r="B8350" s="458" t="str">
        <f t="shared" si="131"/>
        <v>12/14/2019 08:00:00 AM</v>
      </c>
      <c r="C8350" s="458">
        <v>43813</v>
      </c>
      <c r="D8350" s="459">
        <v>0.33333333333333337</v>
      </c>
      <c r="E8350" s="2">
        <f>Electricity!F8375</f>
        <v>0</v>
      </c>
      <c r="F8350" s="2">
        <f>Electricity!G8375</f>
        <v>0</v>
      </c>
      <c r="G8350" s="2">
        <f>Electricity!H8375</f>
        <v>0</v>
      </c>
      <c r="H8350" s="2">
        <f>Electricity!I8375</f>
        <v>0</v>
      </c>
      <c r="I8350" s="2">
        <f>Electricity!J8375</f>
        <v>0</v>
      </c>
    </row>
    <row r="8351" spans="2:9" x14ac:dyDescent="0.35">
      <c r="B8351" s="458" t="str">
        <f t="shared" si="131"/>
        <v>12/14/2019 09:00:00 AM</v>
      </c>
      <c r="C8351" s="458">
        <v>43813</v>
      </c>
      <c r="D8351" s="459">
        <v>0.375</v>
      </c>
      <c r="E8351" s="2">
        <f>Electricity!F8376</f>
        <v>0</v>
      </c>
      <c r="F8351" s="2">
        <f>Electricity!G8376</f>
        <v>0</v>
      </c>
      <c r="G8351" s="2">
        <f>Electricity!H8376</f>
        <v>0</v>
      </c>
      <c r="H8351" s="2">
        <f>Electricity!I8376</f>
        <v>0</v>
      </c>
      <c r="I8351" s="2">
        <f>Electricity!J8376</f>
        <v>0</v>
      </c>
    </row>
    <row r="8352" spans="2:9" x14ac:dyDescent="0.35">
      <c r="B8352" s="458" t="str">
        <f t="shared" si="131"/>
        <v>12/14/2019 10:00:00 AM</v>
      </c>
      <c r="C8352" s="458">
        <v>43813</v>
      </c>
      <c r="D8352" s="459">
        <v>0.41666666666666669</v>
      </c>
      <c r="E8352" s="2">
        <f>Electricity!F8377</f>
        <v>0</v>
      </c>
      <c r="F8352" s="2">
        <f>Electricity!G8377</f>
        <v>0</v>
      </c>
      <c r="G8352" s="2">
        <f>Electricity!H8377</f>
        <v>0</v>
      </c>
      <c r="H8352" s="2">
        <f>Electricity!I8377</f>
        <v>0</v>
      </c>
      <c r="I8352" s="2">
        <f>Electricity!J8377</f>
        <v>0</v>
      </c>
    </row>
    <row r="8353" spans="2:9" x14ac:dyDescent="0.35">
      <c r="B8353" s="458" t="str">
        <f t="shared" si="131"/>
        <v>12/14/2019 11:00:00 AM</v>
      </c>
      <c r="C8353" s="458">
        <v>43813</v>
      </c>
      <c r="D8353" s="459">
        <v>0.45833333333333337</v>
      </c>
      <c r="E8353" s="2">
        <f>Electricity!F8378</f>
        <v>0</v>
      </c>
      <c r="F8353" s="2">
        <f>Electricity!G8378</f>
        <v>0</v>
      </c>
      <c r="G8353" s="2">
        <f>Electricity!H8378</f>
        <v>0</v>
      </c>
      <c r="H8353" s="2">
        <f>Electricity!I8378</f>
        <v>0</v>
      </c>
      <c r="I8353" s="2">
        <f>Electricity!J8378</f>
        <v>0</v>
      </c>
    </row>
    <row r="8354" spans="2:9" x14ac:dyDescent="0.35">
      <c r="B8354" s="458" t="str">
        <f t="shared" si="131"/>
        <v>12/14/2019 12:00:00 PM</v>
      </c>
      <c r="C8354" s="458">
        <v>43813</v>
      </c>
      <c r="D8354" s="459">
        <v>0.50000000000000011</v>
      </c>
      <c r="E8354" s="2">
        <f>Electricity!F8379</f>
        <v>0</v>
      </c>
      <c r="F8354" s="2">
        <f>Electricity!G8379</f>
        <v>0</v>
      </c>
      <c r="G8354" s="2">
        <f>Electricity!H8379</f>
        <v>0</v>
      </c>
      <c r="H8354" s="2">
        <f>Electricity!I8379</f>
        <v>0</v>
      </c>
      <c r="I8354" s="2">
        <f>Electricity!J8379</f>
        <v>0</v>
      </c>
    </row>
    <row r="8355" spans="2:9" x14ac:dyDescent="0.35">
      <c r="B8355" s="458" t="str">
        <f t="shared" si="131"/>
        <v>12/14/2019 01:00:00 PM</v>
      </c>
      <c r="C8355" s="458">
        <v>43813</v>
      </c>
      <c r="D8355" s="459">
        <v>0.54166666666666674</v>
      </c>
      <c r="E8355" s="2">
        <f>Electricity!F8380</f>
        <v>0</v>
      </c>
      <c r="F8355" s="2">
        <f>Electricity!G8380</f>
        <v>0</v>
      </c>
      <c r="G8355" s="2">
        <f>Electricity!H8380</f>
        <v>0</v>
      </c>
      <c r="H8355" s="2">
        <f>Electricity!I8380</f>
        <v>0</v>
      </c>
      <c r="I8355" s="2">
        <f>Electricity!J8380</f>
        <v>0</v>
      </c>
    </row>
    <row r="8356" spans="2:9" x14ac:dyDescent="0.35">
      <c r="B8356" s="458" t="str">
        <f t="shared" si="131"/>
        <v>12/14/2019 02:00:00 PM</v>
      </c>
      <c r="C8356" s="458">
        <v>43813</v>
      </c>
      <c r="D8356" s="459">
        <v>0.58333333333333337</v>
      </c>
      <c r="E8356" s="2">
        <f>Electricity!F8381</f>
        <v>0</v>
      </c>
      <c r="F8356" s="2">
        <f>Electricity!G8381</f>
        <v>0</v>
      </c>
      <c r="G8356" s="2">
        <f>Electricity!H8381</f>
        <v>0</v>
      </c>
      <c r="H8356" s="2">
        <f>Electricity!I8381</f>
        <v>0</v>
      </c>
      <c r="I8356" s="2">
        <f>Electricity!J8381</f>
        <v>0</v>
      </c>
    </row>
    <row r="8357" spans="2:9" x14ac:dyDescent="0.35">
      <c r="B8357" s="458" t="str">
        <f t="shared" si="131"/>
        <v>12/14/2019 03:00:00 PM</v>
      </c>
      <c r="C8357" s="458">
        <v>43813</v>
      </c>
      <c r="D8357" s="459">
        <v>0.62500000000000011</v>
      </c>
      <c r="E8357" s="2">
        <f>Electricity!F8382</f>
        <v>0</v>
      </c>
      <c r="F8357" s="2">
        <f>Electricity!G8382</f>
        <v>0</v>
      </c>
      <c r="G8357" s="2">
        <f>Electricity!H8382</f>
        <v>0</v>
      </c>
      <c r="H8357" s="2">
        <f>Electricity!I8382</f>
        <v>0</v>
      </c>
      <c r="I8357" s="2">
        <f>Electricity!J8382</f>
        <v>0</v>
      </c>
    </row>
    <row r="8358" spans="2:9" x14ac:dyDescent="0.35">
      <c r="B8358" s="458" t="str">
        <f t="shared" si="131"/>
        <v>12/14/2019 04:00:00 PM</v>
      </c>
      <c r="C8358" s="458">
        <v>43813</v>
      </c>
      <c r="D8358" s="459">
        <v>0.66666666666666674</v>
      </c>
      <c r="E8358" s="2">
        <f>Electricity!F8383</f>
        <v>0</v>
      </c>
      <c r="F8358" s="2">
        <f>Electricity!G8383</f>
        <v>0</v>
      </c>
      <c r="G8358" s="2">
        <f>Electricity!H8383</f>
        <v>0</v>
      </c>
      <c r="H8358" s="2">
        <f>Electricity!I8383</f>
        <v>0</v>
      </c>
      <c r="I8358" s="2">
        <f>Electricity!J8383</f>
        <v>0</v>
      </c>
    </row>
    <row r="8359" spans="2:9" x14ac:dyDescent="0.35">
      <c r="B8359" s="458" t="str">
        <f t="shared" si="131"/>
        <v>12/14/2019 05:00:00 PM</v>
      </c>
      <c r="C8359" s="458">
        <v>43813</v>
      </c>
      <c r="D8359" s="459">
        <v>0.70833333333333337</v>
      </c>
      <c r="E8359" s="2">
        <f>Electricity!F8384</f>
        <v>0</v>
      </c>
      <c r="F8359" s="2">
        <f>Electricity!G8384</f>
        <v>0</v>
      </c>
      <c r="G8359" s="2">
        <f>Electricity!H8384</f>
        <v>0</v>
      </c>
      <c r="H8359" s="2">
        <f>Electricity!I8384</f>
        <v>0</v>
      </c>
      <c r="I8359" s="2">
        <f>Electricity!J8384</f>
        <v>0</v>
      </c>
    </row>
    <row r="8360" spans="2:9" x14ac:dyDescent="0.35">
      <c r="B8360" s="458" t="str">
        <f t="shared" si="131"/>
        <v>12/14/2019 06:00:00 PM</v>
      </c>
      <c r="C8360" s="458">
        <v>43813</v>
      </c>
      <c r="D8360" s="459">
        <v>0.75000000000000011</v>
      </c>
      <c r="E8360" s="2">
        <f>Electricity!F8385</f>
        <v>0</v>
      </c>
      <c r="F8360" s="2">
        <f>Electricity!G8385</f>
        <v>0</v>
      </c>
      <c r="G8360" s="2">
        <f>Electricity!H8385</f>
        <v>0</v>
      </c>
      <c r="H8360" s="2">
        <f>Electricity!I8385</f>
        <v>0</v>
      </c>
      <c r="I8360" s="2">
        <f>Electricity!J8385</f>
        <v>0</v>
      </c>
    </row>
    <row r="8361" spans="2:9" x14ac:dyDescent="0.35">
      <c r="B8361" s="458" t="str">
        <f t="shared" si="131"/>
        <v>12/14/2019 07:00:00 PM</v>
      </c>
      <c r="C8361" s="458">
        <v>43813</v>
      </c>
      <c r="D8361" s="459">
        <v>0.79166666666666674</v>
      </c>
      <c r="E8361" s="2">
        <f>Electricity!F8386</f>
        <v>0</v>
      </c>
      <c r="F8361" s="2">
        <f>Electricity!G8386</f>
        <v>0</v>
      </c>
      <c r="G8361" s="2">
        <f>Electricity!H8386</f>
        <v>0</v>
      </c>
      <c r="H8361" s="2">
        <f>Electricity!I8386</f>
        <v>0</v>
      </c>
      <c r="I8361" s="2">
        <f>Electricity!J8386</f>
        <v>0</v>
      </c>
    </row>
    <row r="8362" spans="2:9" x14ac:dyDescent="0.35">
      <c r="B8362" s="458" t="str">
        <f t="shared" si="131"/>
        <v>12/14/2019 08:00:00 PM</v>
      </c>
      <c r="C8362" s="458">
        <v>43813</v>
      </c>
      <c r="D8362" s="459">
        <v>0.83333333333333337</v>
      </c>
      <c r="E8362" s="2">
        <f>Electricity!F8387</f>
        <v>0</v>
      </c>
      <c r="F8362" s="2">
        <f>Electricity!G8387</f>
        <v>0</v>
      </c>
      <c r="G8362" s="2">
        <f>Electricity!H8387</f>
        <v>0</v>
      </c>
      <c r="H8362" s="2">
        <f>Electricity!I8387</f>
        <v>0</v>
      </c>
      <c r="I8362" s="2">
        <f>Electricity!J8387</f>
        <v>0</v>
      </c>
    </row>
    <row r="8363" spans="2:9" x14ac:dyDescent="0.35">
      <c r="B8363" s="458" t="str">
        <f t="shared" si="131"/>
        <v>12/14/2019 09:00:00 PM</v>
      </c>
      <c r="C8363" s="458">
        <v>43813</v>
      </c>
      <c r="D8363" s="459">
        <v>0.87500000000000011</v>
      </c>
      <c r="E8363" s="2">
        <f>Electricity!F8388</f>
        <v>0</v>
      </c>
      <c r="F8363" s="2">
        <f>Electricity!G8388</f>
        <v>0</v>
      </c>
      <c r="G8363" s="2">
        <f>Electricity!H8388</f>
        <v>0</v>
      </c>
      <c r="H8363" s="2">
        <f>Electricity!I8388</f>
        <v>0</v>
      </c>
      <c r="I8363" s="2">
        <f>Electricity!J8388</f>
        <v>0</v>
      </c>
    </row>
    <row r="8364" spans="2:9" x14ac:dyDescent="0.35">
      <c r="B8364" s="458" t="str">
        <f t="shared" si="131"/>
        <v>12/14/2019 10:00:00 PM</v>
      </c>
      <c r="C8364" s="458">
        <v>43813</v>
      </c>
      <c r="D8364" s="459">
        <v>0.91666666666666674</v>
      </c>
      <c r="E8364" s="2">
        <f>Electricity!F8389</f>
        <v>0</v>
      </c>
      <c r="F8364" s="2">
        <f>Electricity!G8389</f>
        <v>0</v>
      </c>
      <c r="G8364" s="2">
        <f>Electricity!H8389</f>
        <v>0</v>
      </c>
      <c r="H8364" s="2">
        <f>Electricity!I8389</f>
        <v>0</v>
      </c>
      <c r="I8364" s="2">
        <f>Electricity!J8389</f>
        <v>0</v>
      </c>
    </row>
    <row r="8365" spans="2:9" x14ac:dyDescent="0.35">
      <c r="B8365" s="458" t="str">
        <f t="shared" si="131"/>
        <v>12/14/2019 11:00:00 PM</v>
      </c>
      <c r="C8365" s="458">
        <v>43813</v>
      </c>
      <c r="D8365" s="459">
        <v>0.95833333333333337</v>
      </c>
      <c r="E8365" s="2">
        <f>Electricity!F8390</f>
        <v>0</v>
      </c>
      <c r="F8365" s="2">
        <f>Electricity!G8390</f>
        <v>0</v>
      </c>
      <c r="G8365" s="2">
        <f>Electricity!H8390</f>
        <v>0</v>
      </c>
      <c r="H8365" s="2">
        <f>Electricity!I8390</f>
        <v>0</v>
      </c>
      <c r="I8365" s="2">
        <f>Electricity!J8390</f>
        <v>0</v>
      </c>
    </row>
    <row r="8366" spans="2:9" x14ac:dyDescent="0.35">
      <c r="B8366" s="458" t="str">
        <f t="shared" si="131"/>
        <v>12/15/2019 12:00:00 AM</v>
      </c>
      <c r="C8366" s="458">
        <v>43814</v>
      </c>
      <c r="D8366" s="459">
        <v>3.1225022567582528E-17</v>
      </c>
      <c r="E8366" s="2">
        <f>Electricity!F8391</f>
        <v>0</v>
      </c>
      <c r="F8366" s="2">
        <f>Electricity!G8391</f>
        <v>0</v>
      </c>
      <c r="G8366" s="2">
        <f>Electricity!H8391</f>
        <v>0</v>
      </c>
      <c r="H8366" s="2">
        <f>Electricity!I8391</f>
        <v>0</v>
      </c>
      <c r="I8366" s="2">
        <f>Electricity!J8391</f>
        <v>0</v>
      </c>
    </row>
    <row r="8367" spans="2:9" x14ac:dyDescent="0.35">
      <c r="B8367" s="458" t="str">
        <f t="shared" si="131"/>
        <v>12/15/2019 01:00:00 AM</v>
      </c>
      <c r="C8367" s="458">
        <v>43814</v>
      </c>
      <c r="D8367" s="459">
        <v>4.1666666666666699E-2</v>
      </c>
      <c r="E8367" s="2">
        <f>Electricity!F8392</f>
        <v>0</v>
      </c>
      <c r="F8367" s="2">
        <f>Electricity!G8392</f>
        <v>0</v>
      </c>
      <c r="G8367" s="2">
        <f>Electricity!H8392</f>
        <v>0</v>
      </c>
      <c r="H8367" s="2">
        <f>Electricity!I8392</f>
        <v>0</v>
      </c>
      <c r="I8367" s="2">
        <f>Electricity!J8392</f>
        <v>0</v>
      </c>
    </row>
    <row r="8368" spans="2:9" x14ac:dyDescent="0.35">
      <c r="B8368" s="458" t="str">
        <f t="shared" si="131"/>
        <v>12/15/2019 02:00:00 AM</v>
      </c>
      <c r="C8368" s="458">
        <v>43814</v>
      </c>
      <c r="D8368" s="459">
        <v>8.333333333333337E-2</v>
      </c>
      <c r="E8368" s="2">
        <f>Electricity!F8393</f>
        <v>0</v>
      </c>
      <c r="F8368" s="2">
        <f>Electricity!G8393</f>
        <v>0</v>
      </c>
      <c r="G8368" s="2">
        <f>Electricity!H8393</f>
        <v>0</v>
      </c>
      <c r="H8368" s="2">
        <f>Electricity!I8393</f>
        <v>0</v>
      </c>
      <c r="I8368" s="2">
        <f>Electricity!J8393</f>
        <v>0</v>
      </c>
    </row>
    <row r="8369" spans="2:9" x14ac:dyDescent="0.35">
      <c r="B8369" s="458" t="str">
        <f t="shared" si="131"/>
        <v>12/15/2019 03:00:00 AM</v>
      </c>
      <c r="C8369" s="458">
        <v>43814</v>
      </c>
      <c r="D8369" s="459">
        <v>0.12500000000000006</v>
      </c>
      <c r="E8369" s="2">
        <f>Electricity!F8394</f>
        <v>0</v>
      </c>
      <c r="F8369" s="2">
        <f>Electricity!G8394</f>
        <v>0</v>
      </c>
      <c r="G8369" s="2">
        <f>Electricity!H8394</f>
        <v>0</v>
      </c>
      <c r="H8369" s="2">
        <f>Electricity!I8394</f>
        <v>0</v>
      </c>
      <c r="I8369" s="2">
        <f>Electricity!J8394</f>
        <v>0</v>
      </c>
    </row>
    <row r="8370" spans="2:9" x14ac:dyDescent="0.35">
      <c r="B8370" s="458" t="str">
        <f t="shared" si="131"/>
        <v>12/15/2019 04:00:00 AM</v>
      </c>
      <c r="C8370" s="458">
        <v>43814</v>
      </c>
      <c r="D8370" s="459">
        <v>0.16666666666666669</v>
      </c>
      <c r="E8370" s="2">
        <f>Electricity!F8395</f>
        <v>0</v>
      </c>
      <c r="F8370" s="2">
        <f>Electricity!G8395</f>
        <v>0</v>
      </c>
      <c r="G8370" s="2">
        <f>Electricity!H8395</f>
        <v>0</v>
      </c>
      <c r="H8370" s="2">
        <f>Electricity!I8395</f>
        <v>0</v>
      </c>
      <c r="I8370" s="2">
        <f>Electricity!J8395</f>
        <v>0</v>
      </c>
    </row>
    <row r="8371" spans="2:9" x14ac:dyDescent="0.35">
      <c r="B8371" s="458" t="str">
        <f t="shared" si="131"/>
        <v>12/15/2019 05:00:00 AM</v>
      </c>
      <c r="C8371" s="458">
        <v>43814</v>
      </c>
      <c r="D8371" s="459">
        <v>0.20833333333333337</v>
      </c>
      <c r="E8371" s="2">
        <f>Electricity!F8396</f>
        <v>0</v>
      </c>
      <c r="F8371" s="2">
        <f>Electricity!G8396</f>
        <v>0</v>
      </c>
      <c r="G8371" s="2">
        <f>Electricity!H8396</f>
        <v>0</v>
      </c>
      <c r="H8371" s="2">
        <f>Electricity!I8396</f>
        <v>0</v>
      </c>
      <c r="I8371" s="2">
        <f>Electricity!J8396</f>
        <v>0</v>
      </c>
    </row>
    <row r="8372" spans="2:9" x14ac:dyDescent="0.35">
      <c r="B8372" s="458" t="str">
        <f t="shared" si="131"/>
        <v>12/15/2019 06:00:00 AM</v>
      </c>
      <c r="C8372" s="458">
        <v>43814</v>
      </c>
      <c r="D8372" s="459">
        <v>0.25</v>
      </c>
      <c r="E8372" s="2">
        <f>Electricity!F8397</f>
        <v>0</v>
      </c>
      <c r="F8372" s="2">
        <f>Electricity!G8397</f>
        <v>0</v>
      </c>
      <c r="G8372" s="2">
        <f>Electricity!H8397</f>
        <v>0</v>
      </c>
      <c r="H8372" s="2">
        <f>Electricity!I8397</f>
        <v>0</v>
      </c>
      <c r="I8372" s="2">
        <f>Electricity!J8397</f>
        <v>0</v>
      </c>
    </row>
    <row r="8373" spans="2:9" x14ac:dyDescent="0.35">
      <c r="B8373" s="458" t="str">
        <f t="shared" si="131"/>
        <v>12/15/2019 07:00:00 AM</v>
      </c>
      <c r="C8373" s="458">
        <v>43814</v>
      </c>
      <c r="D8373" s="459">
        <v>0.29166666666666669</v>
      </c>
      <c r="E8373" s="2">
        <f>Electricity!F8398</f>
        <v>0</v>
      </c>
      <c r="F8373" s="2">
        <f>Electricity!G8398</f>
        <v>0</v>
      </c>
      <c r="G8373" s="2">
        <f>Electricity!H8398</f>
        <v>0</v>
      </c>
      <c r="H8373" s="2">
        <f>Electricity!I8398</f>
        <v>0</v>
      </c>
      <c r="I8373" s="2">
        <f>Electricity!J8398</f>
        <v>0</v>
      </c>
    </row>
    <row r="8374" spans="2:9" x14ac:dyDescent="0.35">
      <c r="B8374" s="458" t="str">
        <f t="shared" si="131"/>
        <v>12/15/2019 08:00:00 AM</v>
      </c>
      <c r="C8374" s="458">
        <v>43814</v>
      </c>
      <c r="D8374" s="459">
        <v>0.33333333333333337</v>
      </c>
      <c r="E8374" s="2">
        <f>Electricity!F8399</f>
        <v>0</v>
      </c>
      <c r="F8374" s="2">
        <f>Electricity!G8399</f>
        <v>0</v>
      </c>
      <c r="G8374" s="2">
        <f>Electricity!H8399</f>
        <v>0</v>
      </c>
      <c r="H8374" s="2">
        <f>Electricity!I8399</f>
        <v>0</v>
      </c>
      <c r="I8374" s="2">
        <f>Electricity!J8399</f>
        <v>0</v>
      </c>
    </row>
    <row r="8375" spans="2:9" x14ac:dyDescent="0.35">
      <c r="B8375" s="458" t="str">
        <f t="shared" si="131"/>
        <v>12/15/2019 09:00:00 AM</v>
      </c>
      <c r="C8375" s="458">
        <v>43814</v>
      </c>
      <c r="D8375" s="459">
        <v>0.375</v>
      </c>
      <c r="E8375" s="2">
        <f>Electricity!F8400</f>
        <v>0</v>
      </c>
      <c r="F8375" s="2">
        <f>Electricity!G8400</f>
        <v>0</v>
      </c>
      <c r="G8375" s="2">
        <f>Electricity!H8400</f>
        <v>0</v>
      </c>
      <c r="H8375" s="2">
        <f>Electricity!I8400</f>
        <v>0</v>
      </c>
      <c r="I8375" s="2">
        <f>Electricity!J8400</f>
        <v>0</v>
      </c>
    </row>
    <row r="8376" spans="2:9" x14ac:dyDescent="0.35">
      <c r="B8376" s="458" t="str">
        <f t="shared" si="131"/>
        <v>12/15/2019 10:00:00 AM</v>
      </c>
      <c r="C8376" s="458">
        <v>43814</v>
      </c>
      <c r="D8376" s="459">
        <v>0.41666666666666669</v>
      </c>
      <c r="E8376" s="2">
        <f>Electricity!F8401</f>
        <v>0</v>
      </c>
      <c r="F8376" s="2">
        <f>Electricity!G8401</f>
        <v>0</v>
      </c>
      <c r="G8376" s="2">
        <f>Electricity!H8401</f>
        <v>0</v>
      </c>
      <c r="H8376" s="2">
        <f>Electricity!I8401</f>
        <v>0</v>
      </c>
      <c r="I8376" s="2">
        <f>Electricity!J8401</f>
        <v>0</v>
      </c>
    </row>
    <row r="8377" spans="2:9" x14ac:dyDescent="0.35">
      <c r="B8377" s="458" t="str">
        <f t="shared" si="131"/>
        <v>12/15/2019 11:00:00 AM</v>
      </c>
      <c r="C8377" s="458">
        <v>43814</v>
      </c>
      <c r="D8377" s="459">
        <v>0.45833333333333337</v>
      </c>
      <c r="E8377" s="2">
        <f>Electricity!F8402</f>
        <v>0</v>
      </c>
      <c r="F8377" s="2">
        <f>Electricity!G8402</f>
        <v>0</v>
      </c>
      <c r="G8377" s="2">
        <f>Electricity!H8402</f>
        <v>0</v>
      </c>
      <c r="H8377" s="2">
        <f>Electricity!I8402</f>
        <v>0</v>
      </c>
      <c r="I8377" s="2">
        <f>Electricity!J8402</f>
        <v>0</v>
      </c>
    </row>
    <row r="8378" spans="2:9" x14ac:dyDescent="0.35">
      <c r="B8378" s="458" t="str">
        <f t="shared" si="131"/>
        <v>12/15/2019 12:00:00 PM</v>
      </c>
      <c r="C8378" s="458">
        <v>43814</v>
      </c>
      <c r="D8378" s="459">
        <v>0.50000000000000011</v>
      </c>
      <c r="E8378" s="2">
        <f>Electricity!F8403</f>
        <v>0</v>
      </c>
      <c r="F8378" s="2">
        <f>Electricity!G8403</f>
        <v>0</v>
      </c>
      <c r="G8378" s="2">
        <f>Electricity!H8403</f>
        <v>0</v>
      </c>
      <c r="H8378" s="2">
        <f>Electricity!I8403</f>
        <v>0</v>
      </c>
      <c r="I8378" s="2">
        <f>Electricity!J8403</f>
        <v>0</v>
      </c>
    </row>
    <row r="8379" spans="2:9" x14ac:dyDescent="0.35">
      <c r="B8379" s="458" t="str">
        <f t="shared" si="131"/>
        <v>12/15/2019 01:00:00 PM</v>
      </c>
      <c r="C8379" s="458">
        <v>43814</v>
      </c>
      <c r="D8379" s="459">
        <v>0.54166666666666674</v>
      </c>
      <c r="E8379" s="2">
        <f>Electricity!F8404</f>
        <v>0</v>
      </c>
      <c r="F8379" s="2">
        <f>Electricity!G8404</f>
        <v>0</v>
      </c>
      <c r="G8379" s="2">
        <f>Electricity!H8404</f>
        <v>0</v>
      </c>
      <c r="H8379" s="2">
        <f>Electricity!I8404</f>
        <v>0</v>
      </c>
      <c r="I8379" s="2">
        <f>Electricity!J8404</f>
        <v>0</v>
      </c>
    </row>
    <row r="8380" spans="2:9" x14ac:dyDescent="0.35">
      <c r="B8380" s="458" t="str">
        <f t="shared" si="131"/>
        <v>12/15/2019 02:00:00 PM</v>
      </c>
      <c r="C8380" s="458">
        <v>43814</v>
      </c>
      <c r="D8380" s="459">
        <v>0.58333333333333337</v>
      </c>
      <c r="E8380" s="2">
        <f>Electricity!F8405</f>
        <v>0</v>
      </c>
      <c r="F8380" s="2">
        <f>Electricity!G8405</f>
        <v>0</v>
      </c>
      <c r="G8380" s="2">
        <f>Electricity!H8405</f>
        <v>0</v>
      </c>
      <c r="H8380" s="2">
        <f>Electricity!I8405</f>
        <v>0</v>
      </c>
      <c r="I8380" s="2">
        <f>Electricity!J8405</f>
        <v>0</v>
      </c>
    </row>
    <row r="8381" spans="2:9" x14ac:dyDescent="0.35">
      <c r="B8381" s="458" t="str">
        <f t="shared" si="131"/>
        <v>12/15/2019 03:00:00 PM</v>
      </c>
      <c r="C8381" s="458">
        <v>43814</v>
      </c>
      <c r="D8381" s="459">
        <v>0.62500000000000011</v>
      </c>
      <c r="E8381" s="2">
        <f>Electricity!F8406</f>
        <v>0</v>
      </c>
      <c r="F8381" s="2">
        <f>Electricity!G8406</f>
        <v>0</v>
      </c>
      <c r="G8381" s="2">
        <f>Electricity!H8406</f>
        <v>0</v>
      </c>
      <c r="H8381" s="2">
        <f>Electricity!I8406</f>
        <v>0</v>
      </c>
      <c r="I8381" s="2">
        <f>Electricity!J8406</f>
        <v>0</v>
      </c>
    </row>
    <row r="8382" spans="2:9" x14ac:dyDescent="0.35">
      <c r="B8382" s="458" t="str">
        <f t="shared" si="131"/>
        <v>12/15/2019 04:00:00 PM</v>
      </c>
      <c r="C8382" s="458">
        <v>43814</v>
      </c>
      <c r="D8382" s="459">
        <v>0.66666666666666674</v>
      </c>
      <c r="E8382" s="2">
        <f>Electricity!F8407</f>
        <v>0</v>
      </c>
      <c r="F8382" s="2">
        <f>Electricity!G8407</f>
        <v>0</v>
      </c>
      <c r="G8382" s="2">
        <f>Electricity!H8407</f>
        <v>0</v>
      </c>
      <c r="H8382" s="2">
        <f>Electricity!I8407</f>
        <v>0</v>
      </c>
      <c r="I8382" s="2">
        <f>Electricity!J8407</f>
        <v>0</v>
      </c>
    </row>
    <row r="8383" spans="2:9" x14ac:dyDescent="0.35">
      <c r="B8383" s="458" t="str">
        <f t="shared" si="131"/>
        <v>12/15/2019 05:00:00 PM</v>
      </c>
      <c r="C8383" s="458">
        <v>43814</v>
      </c>
      <c r="D8383" s="459">
        <v>0.70833333333333337</v>
      </c>
      <c r="E8383" s="2">
        <f>Electricity!F8408</f>
        <v>0</v>
      </c>
      <c r="F8383" s="2">
        <f>Electricity!G8408</f>
        <v>0</v>
      </c>
      <c r="G8383" s="2">
        <f>Electricity!H8408</f>
        <v>0</v>
      </c>
      <c r="H8383" s="2">
        <f>Electricity!I8408</f>
        <v>0</v>
      </c>
      <c r="I8383" s="2">
        <f>Electricity!J8408</f>
        <v>0</v>
      </c>
    </row>
    <row r="8384" spans="2:9" x14ac:dyDescent="0.35">
      <c r="B8384" s="458" t="str">
        <f t="shared" si="131"/>
        <v>12/15/2019 06:00:00 PM</v>
      </c>
      <c r="C8384" s="458">
        <v>43814</v>
      </c>
      <c r="D8384" s="459">
        <v>0.75000000000000011</v>
      </c>
      <c r="E8384" s="2">
        <f>Electricity!F8409</f>
        <v>0</v>
      </c>
      <c r="F8384" s="2">
        <f>Electricity!G8409</f>
        <v>0</v>
      </c>
      <c r="G8384" s="2">
        <f>Electricity!H8409</f>
        <v>0</v>
      </c>
      <c r="H8384" s="2">
        <f>Electricity!I8409</f>
        <v>0</v>
      </c>
      <c r="I8384" s="2">
        <f>Electricity!J8409</f>
        <v>0</v>
      </c>
    </row>
    <row r="8385" spans="2:9" x14ac:dyDescent="0.35">
      <c r="B8385" s="458" t="str">
        <f t="shared" si="131"/>
        <v>12/15/2019 07:00:00 PM</v>
      </c>
      <c r="C8385" s="458">
        <v>43814</v>
      </c>
      <c r="D8385" s="459">
        <v>0.79166666666666674</v>
      </c>
      <c r="E8385" s="2">
        <f>Electricity!F8410</f>
        <v>0</v>
      </c>
      <c r="F8385" s="2">
        <f>Electricity!G8410</f>
        <v>0</v>
      </c>
      <c r="G8385" s="2">
        <f>Electricity!H8410</f>
        <v>0</v>
      </c>
      <c r="H8385" s="2">
        <f>Electricity!I8410</f>
        <v>0</v>
      </c>
      <c r="I8385" s="2">
        <f>Electricity!J8410</f>
        <v>0</v>
      </c>
    </row>
    <row r="8386" spans="2:9" x14ac:dyDescent="0.35">
      <c r="B8386" s="458" t="str">
        <f t="shared" si="131"/>
        <v>12/15/2019 08:00:00 PM</v>
      </c>
      <c r="C8386" s="458">
        <v>43814</v>
      </c>
      <c r="D8386" s="459">
        <v>0.83333333333333337</v>
      </c>
      <c r="E8386" s="2">
        <f>Electricity!F8411</f>
        <v>0</v>
      </c>
      <c r="F8386" s="2">
        <f>Electricity!G8411</f>
        <v>0</v>
      </c>
      <c r="G8386" s="2">
        <f>Electricity!H8411</f>
        <v>0</v>
      </c>
      <c r="H8386" s="2">
        <f>Electricity!I8411</f>
        <v>0</v>
      </c>
      <c r="I8386" s="2">
        <f>Electricity!J8411</f>
        <v>0</v>
      </c>
    </row>
    <row r="8387" spans="2:9" x14ac:dyDescent="0.35">
      <c r="B8387" s="458" t="str">
        <f t="shared" si="131"/>
        <v>12/15/2019 09:00:00 PM</v>
      </c>
      <c r="C8387" s="458">
        <v>43814</v>
      </c>
      <c r="D8387" s="459">
        <v>0.87500000000000011</v>
      </c>
      <c r="E8387" s="2">
        <f>Electricity!F8412</f>
        <v>0</v>
      </c>
      <c r="F8387" s="2">
        <f>Electricity!G8412</f>
        <v>0</v>
      </c>
      <c r="G8387" s="2">
        <f>Electricity!H8412</f>
        <v>0</v>
      </c>
      <c r="H8387" s="2">
        <f>Electricity!I8412</f>
        <v>0</v>
      </c>
      <c r="I8387" s="2">
        <f>Electricity!J8412</f>
        <v>0</v>
      </c>
    </row>
    <row r="8388" spans="2:9" x14ac:dyDescent="0.35">
      <c r="B8388" s="458" t="str">
        <f t="shared" si="131"/>
        <v>12/15/2019 10:00:00 PM</v>
      </c>
      <c r="C8388" s="458">
        <v>43814</v>
      </c>
      <c r="D8388" s="459">
        <v>0.91666666666666674</v>
      </c>
      <c r="E8388" s="2">
        <f>Electricity!F8413</f>
        <v>0</v>
      </c>
      <c r="F8388" s="2">
        <f>Electricity!G8413</f>
        <v>0</v>
      </c>
      <c r="G8388" s="2">
        <f>Electricity!H8413</f>
        <v>0</v>
      </c>
      <c r="H8388" s="2">
        <f>Electricity!I8413</f>
        <v>0</v>
      </c>
      <c r="I8388" s="2">
        <f>Electricity!J8413</f>
        <v>0</v>
      </c>
    </row>
    <row r="8389" spans="2:9" x14ac:dyDescent="0.35">
      <c r="B8389" s="458" t="str">
        <f t="shared" si="131"/>
        <v>12/15/2019 11:00:00 PM</v>
      </c>
      <c r="C8389" s="458">
        <v>43814</v>
      </c>
      <c r="D8389" s="459">
        <v>0.95833333333333337</v>
      </c>
      <c r="E8389" s="2">
        <f>Electricity!F8414</f>
        <v>0</v>
      </c>
      <c r="F8389" s="2">
        <f>Electricity!G8414</f>
        <v>0</v>
      </c>
      <c r="G8389" s="2">
        <f>Electricity!H8414</f>
        <v>0</v>
      </c>
      <c r="H8389" s="2">
        <f>Electricity!I8414</f>
        <v>0</v>
      </c>
      <c r="I8389" s="2">
        <f>Electricity!J8414</f>
        <v>0</v>
      </c>
    </row>
    <row r="8390" spans="2:9" x14ac:dyDescent="0.35">
      <c r="B8390" s="458" t="str">
        <f t="shared" si="131"/>
        <v>12/16/2019 12:00:00 AM</v>
      </c>
      <c r="C8390" s="458">
        <v>43815</v>
      </c>
      <c r="D8390" s="459">
        <v>3.1225022567582528E-17</v>
      </c>
      <c r="E8390" s="2">
        <f>Electricity!F8415</f>
        <v>0</v>
      </c>
      <c r="F8390" s="2">
        <f>Electricity!G8415</f>
        <v>0</v>
      </c>
      <c r="G8390" s="2">
        <f>Electricity!H8415</f>
        <v>0</v>
      </c>
      <c r="H8390" s="2">
        <f>Electricity!I8415</f>
        <v>0</v>
      </c>
      <c r="I8390" s="2">
        <f>Electricity!J8415</f>
        <v>0</v>
      </c>
    </row>
    <row r="8391" spans="2:9" x14ac:dyDescent="0.35">
      <c r="B8391" s="458" t="str">
        <f t="shared" si="131"/>
        <v>12/16/2019 01:00:00 AM</v>
      </c>
      <c r="C8391" s="458">
        <v>43815</v>
      </c>
      <c r="D8391" s="459">
        <v>4.1666666666666699E-2</v>
      </c>
      <c r="E8391" s="2">
        <f>Electricity!F8416</f>
        <v>0</v>
      </c>
      <c r="F8391" s="2">
        <f>Electricity!G8416</f>
        <v>0</v>
      </c>
      <c r="G8391" s="2">
        <f>Electricity!H8416</f>
        <v>0</v>
      </c>
      <c r="H8391" s="2">
        <f>Electricity!I8416</f>
        <v>0</v>
      </c>
      <c r="I8391" s="2">
        <f>Electricity!J8416</f>
        <v>0</v>
      </c>
    </row>
    <row r="8392" spans="2:9" x14ac:dyDescent="0.35">
      <c r="B8392" s="458" t="str">
        <f t="shared" si="131"/>
        <v>12/16/2019 02:00:00 AM</v>
      </c>
      <c r="C8392" s="458">
        <v>43815</v>
      </c>
      <c r="D8392" s="459">
        <v>8.333333333333337E-2</v>
      </c>
      <c r="E8392" s="2">
        <f>Electricity!F8417</f>
        <v>0</v>
      </c>
      <c r="F8392" s="2">
        <f>Electricity!G8417</f>
        <v>0</v>
      </c>
      <c r="G8392" s="2">
        <f>Electricity!H8417</f>
        <v>0</v>
      </c>
      <c r="H8392" s="2">
        <f>Electricity!I8417</f>
        <v>0</v>
      </c>
      <c r="I8392" s="2">
        <f>Electricity!J8417</f>
        <v>0</v>
      </c>
    </row>
    <row r="8393" spans="2:9" x14ac:dyDescent="0.35">
      <c r="B8393" s="458" t="str">
        <f t="shared" si="131"/>
        <v>12/16/2019 03:00:00 AM</v>
      </c>
      <c r="C8393" s="458">
        <v>43815</v>
      </c>
      <c r="D8393" s="459">
        <v>0.12500000000000006</v>
      </c>
      <c r="E8393" s="2">
        <f>Electricity!F8418</f>
        <v>0</v>
      </c>
      <c r="F8393" s="2">
        <f>Electricity!G8418</f>
        <v>0</v>
      </c>
      <c r="G8393" s="2">
        <f>Electricity!H8418</f>
        <v>0</v>
      </c>
      <c r="H8393" s="2">
        <f>Electricity!I8418</f>
        <v>0</v>
      </c>
      <c r="I8393" s="2">
        <f>Electricity!J8418</f>
        <v>0</v>
      </c>
    </row>
    <row r="8394" spans="2:9" x14ac:dyDescent="0.35">
      <c r="B8394" s="458" t="str">
        <f t="shared" si="131"/>
        <v>12/16/2019 04:00:00 AM</v>
      </c>
      <c r="C8394" s="458">
        <v>43815</v>
      </c>
      <c r="D8394" s="459">
        <v>0.16666666666666669</v>
      </c>
      <c r="E8394" s="2">
        <f>Electricity!F8419</f>
        <v>0</v>
      </c>
      <c r="F8394" s="2">
        <f>Electricity!G8419</f>
        <v>0</v>
      </c>
      <c r="G8394" s="2">
        <f>Electricity!H8419</f>
        <v>0</v>
      </c>
      <c r="H8394" s="2">
        <f>Electricity!I8419</f>
        <v>0</v>
      </c>
      <c r="I8394" s="2">
        <f>Electricity!J8419</f>
        <v>0</v>
      </c>
    </row>
    <row r="8395" spans="2:9" x14ac:dyDescent="0.35">
      <c r="B8395" s="458" t="str">
        <f t="shared" si="131"/>
        <v>12/16/2019 05:00:00 AM</v>
      </c>
      <c r="C8395" s="458">
        <v>43815</v>
      </c>
      <c r="D8395" s="459">
        <v>0.20833333333333337</v>
      </c>
      <c r="E8395" s="2">
        <f>Electricity!F8420</f>
        <v>0</v>
      </c>
      <c r="F8395" s="2">
        <f>Electricity!G8420</f>
        <v>0</v>
      </c>
      <c r="G8395" s="2">
        <f>Electricity!H8420</f>
        <v>0</v>
      </c>
      <c r="H8395" s="2">
        <f>Electricity!I8420</f>
        <v>0</v>
      </c>
      <c r="I8395" s="2">
        <f>Electricity!J8420</f>
        <v>0</v>
      </c>
    </row>
    <row r="8396" spans="2:9" x14ac:dyDescent="0.35">
      <c r="B8396" s="458" t="str">
        <f t="shared" si="131"/>
        <v>12/16/2019 06:00:00 AM</v>
      </c>
      <c r="C8396" s="458">
        <v>43815</v>
      </c>
      <c r="D8396" s="459">
        <v>0.25</v>
      </c>
      <c r="E8396" s="2">
        <f>Electricity!F8421</f>
        <v>0</v>
      </c>
      <c r="F8396" s="2">
        <f>Electricity!G8421</f>
        <v>0</v>
      </c>
      <c r="G8396" s="2">
        <f>Electricity!H8421</f>
        <v>0</v>
      </c>
      <c r="H8396" s="2">
        <f>Electricity!I8421</f>
        <v>0</v>
      </c>
      <c r="I8396" s="2">
        <f>Electricity!J8421</f>
        <v>0</v>
      </c>
    </row>
    <row r="8397" spans="2:9" x14ac:dyDescent="0.35">
      <c r="B8397" s="458" t="str">
        <f t="shared" si="131"/>
        <v>12/16/2019 07:00:00 AM</v>
      </c>
      <c r="C8397" s="458">
        <v>43815</v>
      </c>
      <c r="D8397" s="459">
        <v>0.29166666666666669</v>
      </c>
      <c r="E8397" s="2">
        <f>Electricity!F8422</f>
        <v>0</v>
      </c>
      <c r="F8397" s="2">
        <f>Electricity!G8422</f>
        <v>0</v>
      </c>
      <c r="G8397" s="2">
        <f>Electricity!H8422</f>
        <v>0</v>
      </c>
      <c r="H8397" s="2">
        <f>Electricity!I8422</f>
        <v>0</v>
      </c>
      <c r="I8397" s="2">
        <f>Electricity!J8422</f>
        <v>0</v>
      </c>
    </row>
    <row r="8398" spans="2:9" x14ac:dyDescent="0.35">
      <c r="B8398" s="458" t="str">
        <f t="shared" si="131"/>
        <v>12/16/2019 08:00:00 AM</v>
      </c>
      <c r="C8398" s="458">
        <v>43815</v>
      </c>
      <c r="D8398" s="459">
        <v>0.33333333333333337</v>
      </c>
      <c r="E8398" s="2">
        <f>Electricity!F8423</f>
        <v>0</v>
      </c>
      <c r="F8398" s="2">
        <f>Electricity!G8423</f>
        <v>0</v>
      </c>
      <c r="G8398" s="2">
        <f>Electricity!H8423</f>
        <v>0</v>
      </c>
      <c r="H8398" s="2">
        <f>Electricity!I8423</f>
        <v>0</v>
      </c>
      <c r="I8398" s="2">
        <f>Electricity!J8423</f>
        <v>0</v>
      </c>
    </row>
    <row r="8399" spans="2:9" x14ac:dyDescent="0.35">
      <c r="B8399" s="458" t="str">
        <f t="shared" ref="B8399:B8462" si="132">CONCATENATE(TEXT(C8399,"mm/dd/yyyy")," ",TEXT(D8399,"hh:mm:ss AM/PM"))</f>
        <v>12/16/2019 09:00:00 AM</v>
      </c>
      <c r="C8399" s="458">
        <v>43815</v>
      </c>
      <c r="D8399" s="459">
        <v>0.375</v>
      </c>
      <c r="E8399" s="2">
        <f>Electricity!F8424</f>
        <v>0</v>
      </c>
      <c r="F8399" s="2">
        <f>Electricity!G8424</f>
        <v>0</v>
      </c>
      <c r="G8399" s="2">
        <f>Electricity!H8424</f>
        <v>0</v>
      </c>
      <c r="H8399" s="2">
        <f>Electricity!I8424</f>
        <v>0</v>
      </c>
      <c r="I8399" s="2">
        <f>Electricity!J8424</f>
        <v>0</v>
      </c>
    </row>
    <row r="8400" spans="2:9" x14ac:dyDescent="0.35">
      <c r="B8400" s="458" t="str">
        <f t="shared" si="132"/>
        <v>12/16/2019 10:00:00 AM</v>
      </c>
      <c r="C8400" s="458">
        <v>43815</v>
      </c>
      <c r="D8400" s="459">
        <v>0.41666666666666669</v>
      </c>
      <c r="E8400" s="2">
        <f>Electricity!F8425</f>
        <v>0</v>
      </c>
      <c r="F8400" s="2">
        <f>Electricity!G8425</f>
        <v>0</v>
      </c>
      <c r="G8400" s="2">
        <f>Electricity!H8425</f>
        <v>0</v>
      </c>
      <c r="H8400" s="2">
        <f>Electricity!I8425</f>
        <v>0</v>
      </c>
      <c r="I8400" s="2">
        <f>Electricity!J8425</f>
        <v>0</v>
      </c>
    </row>
    <row r="8401" spans="2:9" x14ac:dyDescent="0.35">
      <c r="B8401" s="458" t="str">
        <f t="shared" si="132"/>
        <v>12/16/2019 11:00:00 AM</v>
      </c>
      <c r="C8401" s="458">
        <v>43815</v>
      </c>
      <c r="D8401" s="459">
        <v>0.45833333333333337</v>
      </c>
      <c r="E8401" s="2">
        <f>Electricity!F8426</f>
        <v>0</v>
      </c>
      <c r="F8401" s="2">
        <f>Electricity!G8426</f>
        <v>0</v>
      </c>
      <c r="G8401" s="2">
        <f>Electricity!H8426</f>
        <v>0</v>
      </c>
      <c r="H8401" s="2">
        <f>Electricity!I8426</f>
        <v>0</v>
      </c>
      <c r="I8401" s="2">
        <f>Electricity!J8426</f>
        <v>0</v>
      </c>
    </row>
    <row r="8402" spans="2:9" x14ac:dyDescent="0.35">
      <c r="B8402" s="458" t="str">
        <f t="shared" si="132"/>
        <v>12/16/2019 12:00:00 PM</v>
      </c>
      <c r="C8402" s="458">
        <v>43815</v>
      </c>
      <c r="D8402" s="459">
        <v>0.50000000000000011</v>
      </c>
      <c r="E8402" s="2">
        <f>Electricity!F8427</f>
        <v>0</v>
      </c>
      <c r="F8402" s="2">
        <f>Electricity!G8427</f>
        <v>0</v>
      </c>
      <c r="G8402" s="2">
        <f>Electricity!H8427</f>
        <v>0</v>
      </c>
      <c r="H8402" s="2">
        <f>Electricity!I8427</f>
        <v>0</v>
      </c>
      <c r="I8402" s="2">
        <f>Electricity!J8427</f>
        <v>0</v>
      </c>
    </row>
    <row r="8403" spans="2:9" x14ac:dyDescent="0.35">
      <c r="B8403" s="458" t="str">
        <f t="shared" si="132"/>
        <v>12/16/2019 01:00:00 PM</v>
      </c>
      <c r="C8403" s="458">
        <v>43815</v>
      </c>
      <c r="D8403" s="459">
        <v>0.54166666666666674</v>
      </c>
      <c r="E8403" s="2">
        <f>Electricity!F8428</f>
        <v>0</v>
      </c>
      <c r="F8403" s="2">
        <f>Electricity!G8428</f>
        <v>0</v>
      </c>
      <c r="G8403" s="2">
        <f>Electricity!H8428</f>
        <v>0</v>
      </c>
      <c r="H8403" s="2">
        <f>Electricity!I8428</f>
        <v>0</v>
      </c>
      <c r="I8403" s="2">
        <f>Electricity!J8428</f>
        <v>0</v>
      </c>
    </row>
    <row r="8404" spans="2:9" x14ac:dyDescent="0.35">
      <c r="B8404" s="458" t="str">
        <f t="shared" si="132"/>
        <v>12/16/2019 02:00:00 PM</v>
      </c>
      <c r="C8404" s="458">
        <v>43815</v>
      </c>
      <c r="D8404" s="459">
        <v>0.58333333333333337</v>
      </c>
      <c r="E8404" s="2">
        <f>Electricity!F8429</f>
        <v>0</v>
      </c>
      <c r="F8404" s="2">
        <f>Electricity!G8429</f>
        <v>0</v>
      </c>
      <c r="G8404" s="2">
        <f>Electricity!H8429</f>
        <v>0</v>
      </c>
      <c r="H8404" s="2">
        <f>Electricity!I8429</f>
        <v>0</v>
      </c>
      <c r="I8404" s="2">
        <f>Electricity!J8429</f>
        <v>0</v>
      </c>
    </row>
    <row r="8405" spans="2:9" x14ac:dyDescent="0.35">
      <c r="B8405" s="458" t="str">
        <f t="shared" si="132"/>
        <v>12/16/2019 03:00:00 PM</v>
      </c>
      <c r="C8405" s="458">
        <v>43815</v>
      </c>
      <c r="D8405" s="459">
        <v>0.62500000000000011</v>
      </c>
      <c r="E8405" s="2">
        <f>Electricity!F8430</f>
        <v>0</v>
      </c>
      <c r="F8405" s="2">
        <f>Electricity!G8430</f>
        <v>0</v>
      </c>
      <c r="G8405" s="2">
        <f>Electricity!H8430</f>
        <v>0</v>
      </c>
      <c r="H8405" s="2">
        <f>Electricity!I8430</f>
        <v>0</v>
      </c>
      <c r="I8405" s="2">
        <f>Electricity!J8430</f>
        <v>0</v>
      </c>
    </row>
    <row r="8406" spans="2:9" x14ac:dyDescent="0.35">
      <c r="B8406" s="458" t="str">
        <f t="shared" si="132"/>
        <v>12/16/2019 04:00:00 PM</v>
      </c>
      <c r="C8406" s="458">
        <v>43815</v>
      </c>
      <c r="D8406" s="459">
        <v>0.66666666666666674</v>
      </c>
      <c r="E8406" s="2">
        <f>Electricity!F8431</f>
        <v>0</v>
      </c>
      <c r="F8406" s="2">
        <f>Electricity!G8431</f>
        <v>0</v>
      </c>
      <c r="G8406" s="2">
        <f>Electricity!H8431</f>
        <v>0</v>
      </c>
      <c r="H8406" s="2">
        <f>Electricity!I8431</f>
        <v>0</v>
      </c>
      <c r="I8406" s="2">
        <f>Electricity!J8431</f>
        <v>0</v>
      </c>
    </row>
    <row r="8407" spans="2:9" x14ac:dyDescent="0.35">
      <c r="B8407" s="458" t="str">
        <f t="shared" si="132"/>
        <v>12/16/2019 05:00:00 PM</v>
      </c>
      <c r="C8407" s="458">
        <v>43815</v>
      </c>
      <c r="D8407" s="459">
        <v>0.70833333333333337</v>
      </c>
      <c r="E8407" s="2">
        <f>Electricity!F8432</f>
        <v>0</v>
      </c>
      <c r="F8407" s="2">
        <f>Electricity!G8432</f>
        <v>0</v>
      </c>
      <c r="G8407" s="2">
        <f>Electricity!H8432</f>
        <v>0</v>
      </c>
      <c r="H8407" s="2">
        <f>Electricity!I8432</f>
        <v>0</v>
      </c>
      <c r="I8407" s="2">
        <f>Electricity!J8432</f>
        <v>0</v>
      </c>
    </row>
    <row r="8408" spans="2:9" x14ac:dyDescent="0.35">
      <c r="B8408" s="458" t="str">
        <f t="shared" si="132"/>
        <v>12/16/2019 06:00:00 PM</v>
      </c>
      <c r="C8408" s="458">
        <v>43815</v>
      </c>
      <c r="D8408" s="459">
        <v>0.75000000000000011</v>
      </c>
      <c r="E8408" s="2">
        <f>Electricity!F8433</f>
        <v>0</v>
      </c>
      <c r="F8408" s="2">
        <f>Electricity!G8433</f>
        <v>0</v>
      </c>
      <c r="G8408" s="2">
        <f>Electricity!H8433</f>
        <v>0</v>
      </c>
      <c r="H8408" s="2">
        <f>Electricity!I8433</f>
        <v>0</v>
      </c>
      <c r="I8408" s="2">
        <f>Electricity!J8433</f>
        <v>0</v>
      </c>
    </row>
    <row r="8409" spans="2:9" x14ac:dyDescent="0.35">
      <c r="B8409" s="458" t="str">
        <f t="shared" si="132"/>
        <v>12/16/2019 07:00:00 PM</v>
      </c>
      <c r="C8409" s="458">
        <v>43815</v>
      </c>
      <c r="D8409" s="459">
        <v>0.79166666666666674</v>
      </c>
      <c r="E8409" s="2">
        <f>Electricity!F8434</f>
        <v>0</v>
      </c>
      <c r="F8409" s="2">
        <f>Electricity!G8434</f>
        <v>0</v>
      </c>
      <c r="G8409" s="2">
        <f>Electricity!H8434</f>
        <v>0</v>
      </c>
      <c r="H8409" s="2">
        <f>Electricity!I8434</f>
        <v>0</v>
      </c>
      <c r="I8409" s="2">
        <f>Electricity!J8434</f>
        <v>0</v>
      </c>
    </row>
    <row r="8410" spans="2:9" x14ac:dyDescent="0.35">
      <c r="B8410" s="458" t="str">
        <f t="shared" si="132"/>
        <v>12/16/2019 08:00:00 PM</v>
      </c>
      <c r="C8410" s="458">
        <v>43815</v>
      </c>
      <c r="D8410" s="459">
        <v>0.83333333333333337</v>
      </c>
      <c r="E8410" s="2">
        <f>Electricity!F8435</f>
        <v>0</v>
      </c>
      <c r="F8410" s="2">
        <f>Electricity!G8435</f>
        <v>0</v>
      </c>
      <c r="G8410" s="2">
        <f>Electricity!H8435</f>
        <v>0</v>
      </c>
      <c r="H8410" s="2">
        <f>Electricity!I8435</f>
        <v>0</v>
      </c>
      <c r="I8410" s="2">
        <f>Electricity!J8435</f>
        <v>0</v>
      </c>
    </row>
    <row r="8411" spans="2:9" x14ac:dyDescent="0.35">
      <c r="B8411" s="458" t="str">
        <f t="shared" si="132"/>
        <v>12/16/2019 09:00:00 PM</v>
      </c>
      <c r="C8411" s="458">
        <v>43815</v>
      </c>
      <c r="D8411" s="459">
        <v>0.87500000000000011</v>
      </c>
      <c r="E8411" s="2">
        <f>Electricity!F8436</f>
        <v>0</v>
      </c>
      <c r="F8411" s="2">
        <f>Electricity!G8436</f>
        <v>0</v>
      </c>
      <c r="G8411" s="2">
        <f>Electricity!H8436</f>
        <v>0</v>
      </c>
      <c r="H8411" s="2">
        <f>Electricity!I8436</f>
        <v>0</v>
      </c>
      <c r="I8411" s="2">
        <f>Electricity!J8436</f>
        <v>0</v>
      </c>
    </row>
    <row r="8412" spans="2:9" x14ac:dyDescent="0.35">
      <c r="B8412" s="458" t="str">
        <f t="shared" si="132"/>
        <v>12/16/2019 10:00:00 PM</v>
      </c>
      <c r="C8412" s="458">
        <v>43815</v>
      </c>
      <c r="D8412" s="459">
        <v>0.91666666666666674</v>
      </c>
      <c r="E8412" s="2">
        <f>Electricity!F8437</f>
        <v>0</v>
      </c>
      <c r="F8412" s="2">
        <f>Electricity!G8437</f>
        <v>0</v>
      </c>
      <c r="G8412" s="2">
        <f>Electricity!H8437</f>
        <v>0</v>
      </c>
      <c r="H8412" s="2">
        <f>Electricity!I8437</f>
        <v>0</v>
      </c>
      <c r="I8412" s="2">
        <f>Electricity!J8437</f>
        <v>0</v>
      </c>
    </row>
    <row r="8413" spans="2:9" x14ac:dyDescent="0.35">
      <c r="B8413" s="458" t="str">
        <f t="shared" si="132"/>
        <v>12/16/2019 11:00:00 PM</v>
      </c>
      <c r="C8413" s="458">
        <v>43815</v>
      </c>
      <c r="D8413" s="459">
        <v>0.95833333333333337</v>
      </c>
      <c r="E8413" s="2">
        <f>Electricity!F8438</f>
        <v>0</v>
      </c>
      <c r="F8413" s="2">
        <f>Electricity!G8438</f>
        <v>0</v>
      </c>
      <c r="G8413" s="2">
        <f>Electricity!H8438</f>
        <v>0</v>
      </c>
      <c r="H8413" s="2">
        <f>Electricity!I8438</f>
        <v>0</v>
      </c>
      <c r="I8413" s="2">
        <f>Electricity!J8438</f>
        <v>0</v>
      </c>
    </row>
    <row r="8414" spans="2:9" x14ac:dyDescent="0.35">
      <c r="B8414" s="458" t="str">
        <f t="shared" si="132"/>
        <v>12/17/2019 12:00:00 AM</v>
      </c>
      <c r="C8414" s="458">
        <v>43816</v>
      </c>
      <c r="D8414" s="459">
        <v>3.1225022567582528E-17</v>
      </c>
      <c r="E8414" s="2">
        <f>Electricity!F8439</f>
        <v>0</v>
      </c>
      <c r="F8414" s="2">
        <f>Electricity!G8439</f>
        <v>0</v>
      </c>
      <c r="G8414" s="2">
        <f>Electricity!H8439</f>
        <v>0</v>
      </c>
      <c r="H8414" s="2">
        <f>Electricity!I8439</f>
        <v>0</v>
      </c>
      <c r="I8414" s="2">
        <f>Electricity!J8439</f>
        <v>0</v>
      </c>
    </row>
    <row r="8415" spans="2:9" x14ac:dyDescent="0.35">
      <c r="B8415" s="458" t="str">
        <f t="shared" si="132"/>
        <v>12/17/2019 01:00:00 AM</v>
      </c>
      <c r="C8415" s="458">
        <v>43816</v>
      </c>
      <c r="D8415" s="459">
        <v>4.1666666666666699E-2</v>
      </c>
      <c r="E8415" s="2">
        <f>Electricity!F8440</f>
        <v>0</v>
      </c>
      <c r="F8415" s="2">
        <f>Electricity!G8440</f>
        <v>0</v>
      </c>
      <c r="G8415" s="2">
        <f>Electricity!H8440</f>
        <v>0</v>
      </c>
      <c r="H8415" s="2">
        <f>Electricity!I8440</f>
        <v>0</v>
      </c>
      <c r="I8415" s="2">
        <f>Electricity!J8440</f>
        <v>0</v>
      </c>
    </row>
    <row r="8416" spans="2:9" x14ac:dyDescent="0.35">
      <c r="B8416" s="458" t="str">
        <f t="shared" si="132"/>
        <v>12/17/2019 02:00:00 AM</v>
      </c>
      <c r="C8416" s="458">
        <v>43816</v>
      </c>
      <c r="D8416" s="459">
        <v>8.333333333333337E-2</v>
      </c>
      <c r="E8416" s="2">
        <f>Electricity!F8441</f>
        <v>0</v>
      </c>
      <c r="F8416" s="2">
        <f>Electricity!G8441</f>
        <v>0</v>
      </c>
      <c r="G8416" s="2">
        <f>Electricity!H8441</f>
        <v>0</v>
      </c>
      <c r="H8416" s="2">
        <f>Electricity!I8441</f>
        <v>0</v>
      </c>
      <c r="I8416" s="2">
        <f>Electricity!J8441</f>
        <v>0</v>
      </c>
    </row>
    <row r="8417" spans="2:9" x14ac:dyDescent="0.35">
      <c r="B8417" s="458" t="str">
        <f t="shared" si="132"/>
        <v>12/17/2019 03:00:00 AM</v>
      </c>
      <c r="C8417" s="458">
        <v>43816</v>
      </c>
      <c r="D8417" s="459">
        <v>0.12500000000000006</v>
      </c>
      <c r="E8417" s="2">
        <f>Electricity!F8442</f>
        <v>0</v>
      </c>
      <c r="F8417" s="2">
        <f>Electricity!G8442</f>
        <v>0</v>
      </c>
      <c r="G8417" s="2">
        <f>Electricity!H8442</f>
        <v>0</v>
      </c>
      <c r="H8417" s="2">
        <f>Electricity!I8442</f>
        <v>0</v>
      </c>
      <c r="I8417" s="2">
        <f>Electricity!J8442</f>
        <v>0</v>
      </c>
    </row>
    <row r="8418" spans="2:9" x14ac:dyDescent="0.35">
      <c r="B8418" s="458" t="str">
        <f t="shared" si="132"/>
        <v>12/17/2019 04:00:00 AM</v>
      </c>
      <c r="C8418" s="458">
        <v>43816</v>
      </c>
      <c r="D8418" s="459">
        <v>0.16666666666666669</v>
      </c>
      <c r="E8418" s="2">
        <f>Electricity!F8443</f>
        <v>0</v>
      </c>
      <c r="F8418" s="2">
        <f>Electricity!G8443</f>
        <v>0</v>
      </c>
      <c r="G8418" s="2">
        <f>Electricity!H8443</f>
        <v>0</v>
      </c>
      <c r="H8418" s="2">
        <f>Electricity!I8443</f>
        <v>0</v>
      </c>
      <c r="I8418" s="2">
        <f>Electricity!J8443</f>
        <v>0</v>
      </c>
    </row>
    <row r="8419" spans="2:9" x14ac:dyDescent="0.35">
      <c r="B8419" s="458" t="str">
        <f t="shared" si="132"/>
        <v>12/17/2019 05:00:00 AM</v>
      </c>
      <c r="C8419" s="458">
        <v>43816</v>
      </c>
      <c r="D8419" s="459">
        <v>0.20833333333333337</v>
      </c>
      <c r="E8419" s="2">
        <f>Electricity!F8444</f>
        <v>0</v>
      </c>
      <c r="F8419" s="2">
        <f>Electricity!G8444</f>
        <v>0</v>
      </c>
      <c r="G8419" s="2">
        <f>Electricity!H8444</f>
        <v>0</v>
      </c>
      <c r="H8419" s="2">
        <f>Electricity!I8444</f>
        <v>0</v>
      </c>
      <c r="I8419" s="2">
        <f>Electricity!J8444</f>
        <v>0</v>
      </c>
    </row>
    <row r="8420" spans="2:9" x14ac:dyDescent="0.35">
      <c r="B8420" s="458" t="str">
        <f t="shared" si="132"/>
        <v>12/17/2019 06:00:00 AM</v>
      </c>
      <c r="C8420" s="458">
        <v>43816</v>
      </c>
      <c r="D8420" s="459">
        <v>0.25</v>
      </c>
      <c r="E8420" s="2">
        <f>Electricity!F8445</f>
        <v>0</v>
      </c>
      <c r="F8420" s="2">
        <f>Electricity!G8445</f>
        <v>0</v>
      </c>
      <c r="G8420" s="2">
        <f>Electricity!H8445</f>
        <v>0</v>
      </c>
      <c r="H8420" s="2">
        <f>Electricity!I8445</f>
        <v>0</v>
      </c>
      <c r="I8420" s="2">
        <f>Electricity!J8445</f>
        <v>0</v>
      </c>
    </row>
    <row r="8421" spans="2:9" x14ac:dyDescent="0.35">
      <c r="B8421" s="458" t="str">
        <f t="shared" si="132"/>
        <v>12/17/2019 07:00:00 AM</v>
      </c>
      <c r="C8421" s="458">
        <v>43816</v>
      </c>
      <c r="D8421" s="459">
        <v>0.29166666666666669</v>
      </c>
      <c r="E8421" s="2">
        <f>Electricity!F8446</f>
        <v>0</v>
      </c>
      <c r="F8421" s="2">
        <f>Electricity!G8446</f>
        <v>0</v>
      </c>
      <c r="G8421" s="2">
        <f>Electricity!H8446</f>
        <v>0</v>
      </c>
      <c r="H8421" s="2">
        <f>Electricity!I8446</f>
        <v>0</v>
      </c>
      <c r="I8421" s="2">
        <f>Electricity!J8446</f>
        <v>0</v>
      </c>
    </row>
    <row r="8422" spans="2:9" x14ac:dyDescent="0.35">
      <c r="B8422" s="458" t="str">
        <f t="shared" si="132"/>
        <v>12/17/2019 08:00:00 AM</v>
      </c>
      <c r="C8422" s="458">
        <v>43816</v>
      </c>
      <c r="D8422" s="459">
        <v>0.33333333333333337</v>
      </c>
      <c r="E8422" s="2">
        <f>Electricity!F8447</f>
        <v>0</v>
      </c>
      <c r="F8422" s="2">
        <f>Electricity!G8447</f>
        <v>0</v>
      </c>
      <c r="G8422" s="2">
        <f>Electricity!H8447</f>
        <v>0</v>
      </c>
      <c r="H8422" s="2">
        <f>Electricity!I8447</f>
        <v>0</v>
      </c>
      <c r="I8422" s="2">
        <f>Electricity!J8447</f>
        <v>0</v>
      </c>
    </row>
    <row r="8423" spans="2:9" x14ac:dyDescent="0.35">
      <c r="B8423" s="458" t="str">
        <f t="shared" si="132"/>
        <v>12/17/2019 09:00:00 AM</v>
      </c>
      <c r="C8423" s="458">
        <v>43816</v>
      </c>
      <c r="D8423" s="459">
        <v>0.375</v>
      </c>
      <c r="E8423" s="2">
        <f>Electricity!F8448</f>
        <v>0</v>
      </c>
      <c r="F8423" s="2">
        <f>Electricity!G8448</f>
        <v>0</v>
      </c>
      <c r="G8423" s="2">
        <f>Electricity!H8448</f>
        <v>0</v>
      </c>
      <c r="H8423" s="2">
        <f>Electricity!I8448</f>
        <v>0</v>
      </c>
      <c r="I8423" s="2">
        <f>Electricity!J8448</f>
        <v>0</v>
      </c>
    </row>
    <row r="8424" spans="2:9" x14ac:dyDescent="0.35">
      <c r="B8424" s="458" t="str">
        <f t="shared" si="132"/>
        <v>12/17/2019 10:00:00 AM</v>
      </c>
      <c r="C8424" s="458">
        <v>43816</v>
      </c>
      <c r="D8424" s="459">
        <v>0.41666666666666669</v>
      </c>
      <c r="E8424" s="2">
        <f>Electricity!F8449</f>
        <v>0</v>
      </c>
      <c r="F8424" s="2">
        <f>Electricity!G8449</f>
        <v>0</v>
      </c>
      <c r="G8424" s="2">
        <f>Electricity!H8449</f>
        <v>0</v>
      </c>
      <c r="H8424" s="2">
        <f>Electricity!I8449</f>
        <v>0</v>
      </c>
      <c r="I8424" s="2">
        <f>Electricity!J8449</f>
        <v>0</v>
      </c>
    </row>
    <row r="8425" spans="2:9" x14ac:dyDescent="0.35">
      <c r="B8425" s="458" t="str">
        <f t="shared" si="132"/>
        <v>12/17/2019 11:00:00 AM</v>
      </c>
      <c r="C8425" s="458">
        <v>43816</v>
      </c>
      <c r="D8425" s="459">
        <v>0.45833333333333337</v>
      </c>
      <c r="E8425" s="2">
        <f>Electricity!F8450</f>
        <v>0</v>
      </c>
      <c r="F8425" s="2">
        <f>Electricity!G8450</f>
        <v>0</v>
      </c>
      <c r="G8425" s="2">
        <f>Electricity!H8450</f>
        <v>0</v>
      </c>
      <c r="H8425" s="2">
        <f>Electricity!I8450</f>
        <v>0</v>
      </c>
      <c r="I8425" s="2">
        <f>Electricity!J8450</f>
        <v>0</v>
      </c>
    </row>
    <row r="8426" spans="2:9" x14ac:dyDescent="0.35">
      <c r="B8426" s="458" t="str">
        <f t="shared" si="132"/>
        <v>12/17/2019 12:00:00 PM</v>
      </c>
      <c r="C8426" s="458">
        <v>43816</v>
      </c>
      <c r="D8426" s="459">
        <v>0.50000000000000011</v>
      </c>
      <c r="E8426" s="2">
        <f>Electricity!F8451</f>
        <v>0</v>
      </c>
      <c r="F8426" s="2">
        <f>Electricity!G8451</f>
        <v>0</v>
      </c>
      <c r="G8426" s="2">
        <f>Electricity!H8451</f>
        <v>0</v>
      </c>
      <c r="H8426" s="2">
        <f>Electricity!I8451</f>
        <v>0</v>
      </c>
      <c r="I8426" s="2">
        <f>Electricity!J8451</f>
        <v>0</v>
      </c>
    </row>
    <row r="8427" spans="2:9" x14ac:dyDescent="0.35">
      <c r="B8427" s="458" t="str">
        <f t="shared" si="132"/>
        <v>12/17/2019 01:00:00 PM</v>
      </c>
      <c r="C8427" s="458">
        <v>43816</v>
      </c>
      <c r="D8427" s="459">
        <v>0.54166666666666674</v>
      </c>
      <c r="E8427" s="2">
        <f>Electricity!F8452</f>
        <v>0</v>
      </c>
      <c r="F8427" s="2">
        <f>Electricity!G8452</f>
        <v>0</v>
      </c>
      <c r="G8427" s="2">
        <f>Electricity!H8452</f>
        <v>0</v>
      </c>
      <c r="H8427" s="2">
        <f>Electricity!I8452</f>
        <v>0</v>
      </c>
      <c r="I8427" s="2">
        <f>Electricity!J8452</f>
        <v>0</v>
      </c>
    </row>
    <row r="8428" spans="2:9" x14ac:dyDescent="0.35">
      <c r="B8428" s="458" t="str">
        <f t="shared" si="132"/>
        <v>12/17/2019 02:00:00 PM</v>
      </c>
      <c r="C8428" s="458">
        <v>43816</v>
      </c>
      <c r="D8428" s="459">
        <v>0.58333333333333337</v>
      </c>
      <c r="E8428" s="2">
        <f>Electricity!F8453</f>
        <v>0</v>
      </c>
      <c r="F8428" s="2">
        <f>Electricity!G8453</f>
        <v>0</v>
      </c>
      <c r="G8428" s="2">
        <f>Electricity!H8453</f>
        <v>0</v>
      </c>
      <c r="H8428" s="2">
        <f>Electricity!I8453</f>
        <v>0</v>
      </c>
      <c r="I8428" s="2">
        <f>Electricity!J8453</f>
        <v>0</v>
      </c>
    </row>
    <row r="8429" spans="2:9" x14ac:dyDescent="0.35">
      <c r="B8429" s="458" t="str">
        <f t="shared" si="132"/>
        <v>12/17/2019 03:00:00 PM</v>
      </c>
      <c r="C8429" s="458">
        <v>43816</v>
      </c>
      <c r="D8429" s="459">
        <v>0.62500000000000011</v>
      </c>
      <c r="E8429" s="2">
        <f>Electricity!F8454</f>
        <v>0</v>
      </c>
      <c r="F8429" s="2">
        <f>Electricity!G8454</f>
        <v>0</v>
      </c>
      <c r="G8429" s="2">
        <f>Electricity!H8454</f>
        <v>0</v>
      </c>
      <c r="H8429" s="2">
        <f>Electricity!I8454</f>
        <v>0</v>
      </c>
      <c r="I8429" s="2">
        <f>Electricity!J8454</f>
        <v>0</v>
      </c>
    </row>
    <row r="8430" spans="2:9" x14ac:dyDescent="0.35">
      <c r="B8430" s="458" t="str">
        <f t="shared" si="132"/>
        <v>12/17/2019 04:00:00 PM</v>
      </c>
      <c r="C8430" s="458">
        <v>43816</v>
      </c>
      <c r="D8430" s="459">
        <v>0.66666666666666674</v>
      </c>
      <c r="E8430" s="2">
        <f>Electricity!F8455</f>
        <v>0</v>
      </c>
      <c r="F8430" s="2">
        <f>Electricity!G8455</f>
        <v>0</v>
      </c>
      <c r="G8430" s="2">
        <f>Electricity!H8455</f>
        <v>0</v>
      </c>
      <c r="H8430" s="2">
        <f>Electricity!I8455</f>
        <v>0</v>
      </c>
      <c r="I8430" s="2">
        <f>Electricity!J8455</f>
        <v>0</v>
      </c>
    </row>
    <row r="8431" spans="2:9" x14ac:dyDescent="0.35">
      <c r="B8431" s="458" t="str">
        <f t="shared" si="132"/>
        <v>12/17/2019 05:00:00 PM</v>
      </c>
      <c r="C8431" s="458">
        <v>43816</v>
      </c>
      <c r="D8431" s="459">
        <v>0.70833333333333337</v>
      </c>
      <c r="E8431" s="2">
        <f>Electricity!F8456</f>
        <v>0</v>
      </c>
      <c r="F8431" s="2">
        <f>Electricity!G8456</f>
        <v>0</v>
      </c>
      <c r="G8431" s="2">
        <f>Electricity!H8456</f>
        <v>0</v>
      </c>
      <c r="H8431" s="2">
        <f>Electricity!I8456</f>
        <v>0</v>
      </c>
      <c r="I8431" s="2">
        <f>Electricity!J8456</f>
        <v>0</v>
      </c>
    </row>
    <row r="8432" spans="2:9" x14ac:dyDescent="0.35">
      <c r="B8432" s="458" t="str">
        <f t="shared" si="132"/>
        <v>12/17/2019 06:00:00 PM</v>
      </c>
      <c r="C8432" s="458">
        <v>43816</v>
      </c>
      <c r="D8432" s="459">
        <v>0.75000000000000011</v>
      </c>
      <c r="E8432" s="2">
        <f>Electricity!F8457</f>
        <v>0</v>
      </c>
      <c r="F8432" s="2">
        <f>Electricity!G8457</f>
        <v>0</v>
      </c>
      <c r="G8432" s="2">
        <f>Electricity!H8457</f>
        <v>0</v>
      </c>
      <c r="H8432" s="2">
        <f>Electricity!I8457</f>
        <v>0</v>
      </c>
      <c r="I8432" s="2">
        <f>Electricity!J8457</f>
        <v>0</v>
      </c>
    </row>
    <row r="8433" spans="2:9" x14ac:dyDescent="0.35">
      <c r="B8433" s="458" t="str">
        <f t="shared" si="132"/>
        <v>12/17/2019 07:00:00 PM</v>
      </c>
      <c r="C8433" s="458">
        <v>43816</v>
      </c>
      <c r="D8433" s="459">
        <v>0.79166666666666674</v>
      </c>
      <c r="E8433" s="2">
        <f>Electricity!F8458</f>
        <v>0</v>
      </c>
      <c r="F8433" s="2">
        <f>Electricity!G8458</f>
        <v>0</v>
      </c>
      <c r="G8433" s="2">
        <f>Electricity!H8458</f>
        <v>0</v>
      </c>
      <c r="H8433" s="2">
        <f>Electricity!I8458</f>
        <v>0</v>
      </c>
      <c r="I8433" s="2">
        <f>Electricity!J8458</f>
        <v>0</v>
      </c>
    </row>
    <row r="8434" spans="2:9" x14ac:dyDescent="0.35">
      <c r="B8434" s="458" t="str">
        <f t="shared" si="132"/>
        <v>12/17/2019 08:00:00 PM</v>
      </c>
      <c r="C8434" s="458">
        <v>43816</v>
      </c>
      <c r="D8434" s="459">
        <v>0.83333333333333337</v>
      </c>
      <c r="E8434" s="2">
        <f>Electricity!F8459</f>
        <v>0</v>
      </c>
      <c r="F8434" s="2">
        <f>Electricity!G8459</f>
        <v>0</v>
      </c>
      <c r="G8434" s="2">
        <f>Electricity!H8459</f>
        <v>0</v>
      </c>
      <c r="H8434" s="2">
        <f>Electricity!I8459</f>
        <v>0</v>
      </c>
      <c r="I8434" s="2">
        <f>Electricity!J8459</f>
        <v>0</v>
      </c>
    </row>
    <row r="8435" spans="2:9" x14ac:dyDescent="0.35">
      <c r="B8435" s="458" t="str">
        <f t="shared" si="132"/>
        <v>12/17/2019 09:00:00 PM</v>
      </c>
      <c r="C8435" s="458">
        <v>43816</v>
      </c>
      <c r="D8435" s="459">
        <v>0.87500000000000011</v>
      </c>
      <c r="E8435" s="2">
        <f>Electricity!F8460</f>
        <v>0</v>
      </c>
      <c r="F8435" s="2">
        <f>Electricity!G8460</f>
        <v>0</v>
      </c>
      <c r="G8435" s="2">
        <f>Electricity!H8460</f>
        <v>0</v>
      </c>
      <c r="H8435" s="2">
        <f>Electricity!I8460</f>
        <v>0</v>
      </c>
      <c r="I8435" s="2">
        <f>Electricity!J8460</f>
        <v>0</v>
      </c>
    </row>
    <row r="8436" spans="2:9" x14ac:dyDescent="0.35">
      <c r="B8436" s="458" t="str">
        <f t="shared" si="132"/>
        <v>12/17/2019 10:00:00 PM</v>
      </c>
      <c r="C8436" s="458">
        <v>43816</v>
      </c>
      <c r="D8436" s="459">
        <v>0.91666666666666674</v>
      </c>
      <c r="E8436" s="2">
        <f>Electricity!F8461</f>
        <v>0</v>
      </c>
      <c r="F8436" s="2">
        <f>Electricity!G8461</f>
        <v>0</v>
      </c>
      <c r="G8436" s="2">
        <f>Electricity!H8461</f>
        <v>0</v>
      </c>
      <c r="H8436" s="2">
        <f>Electricity!I8461</f>
        <v>0</v>
      </c>
      <c r="I8436" s="2">
        <f>Electricity!J8461</f>
        <v>0</v>
      </c>
    </row>
    <row r="8437" spans="2:9" x14ac:dyDescent="0.35">
      <c r="B8437" s="458" t="str">
        <f t="shared" si="132"/>
        <v>12/17/2019 11:00:00 PM</v>
      </c>
      <c r="C8437" s="458">
        <v>43816</v>
      </c>
      <c r="D8437" s="459">
        <v>0.95833333333333337</v>
      </c>
      <c r="E8437" s="2">
        <f>Electricity!F8462</f>
        <v>0</v>
      </c>
      <c r="F8437" s="2">
        <f>Electricity!G8462</f>
        <v>0</v>
      </c>
      <c r="G8437" s="2">
        <f>Electricity!H8462</f>
        <v>0</v>
      </c>
      <c r="H8437" s="2">
        <f>Electricity!I8462</f>
        <v>0</v>
      </c>
      <c r="I8437" s="2">
        <f>Electricity!J8462</f>
        <v>0</v>
      </c>
    </row>
    <row r="8438" spans="2:9" x14ac:dyDescent="0.35">
      <c r="B8438" s="458" t="str">
        <f t="shared" si="132"/>
        <v>12/18/2019 12:00:00 AM</v>
      </c>
      <c r="C8438" s="458">
        <v>43817</v>
      </c>
      <c r="D8438" s="459">
        <v>3.1225022567582528E-17</v>
      </c>
      <c r="E8438" s="2">
        <f>Electricity!F8463</f>
        <v>0</v>
      </c>
      <c r="F8438" s="2">
        <f>Electricity!G8463</f>
        <v>0</v>
      </c>
      <c r="G8438" s="2">
        <f>Electricity!H8463</f>
        <v>0</v>
      </c>
      <c r="H8438" s="2">
        <f>Electricity!I8463</f>
        <v>0</v>
      </c>
      <c r="I8438" s="2">
        <f>Electricity!J8463</f>
        <v>0</v>
      </c>
    </row>
    <row r="8439" spans="2:9" x14ac:dyDescent="0.35">
      <c r="B8439" s="458" t="str">
        <f t="shared" si="132"/>
        <v>12/18/2019 01:00:00 AM</v>
      </c>
      <c r="C8439" s="458">
        <v>43817</v>
      </c>
      <c r="D8439" s="459">
        <v>4.1666666666666699E-2</v>
      </c>
      <c r="E8439" s="2">
        <f>Electricity!F8464</f>
        <v>0</v>
      </c>
      <c r="F8439" s="2">
        <f>Electricity!G8464</f>
        <v>0</v>
      </c>
      <c r="G8439" s="2">
        <f>Electricity!H8464</f>
        <v>0</v>
      </c>
      <c r="H8439" s="2">
        <f>Electricity!I8464</f>
        <v>0</v>
      </c>
      <c r="I8439" s="2">
        <f>Electricity!J8464</f>
        <v>0</v>
      </c>
    </row>
    <row r="8440" spans="2:9" x14ac:dyDescent="0.35">
      <c r="B8440" s="458" t="str">
        <f t="shared" si="132"/>
        <v>12/18/2019 02:00:00 AM</v>
      </c>
      <c r="C8440" s="458">
        <v>43817</v>
      </c>
      <c r="D8440" s="459">
        <v>8.333333333333337E-2</v>
      </c>
      <c r="E8440" s="2">
        <f>Electricity!F8465</f>
        <v>0</v>
      </c>
      <c r="F8440" s="2">
        <f>Electricity!G8465</f>
        <v>0</v>
      </c>
      <c r="G8440" s="2">
        <f>Electricity!H8465</f>
        <v>0</v>
      </c>
      <c r="H8440" s="2">
        <f>Electricity!I8465</f>
        <v>0</v>
      </c>
      <c r="I8440" s="2">
        <f>Electricity!J8465</f>
        <v>0</v>
      </c>
    </row>
    <row r="8441" spans="2:9" x14ac:dyDescent="0.35">
      <c r="B8441" s="458" t="str">
        <f t="shared" si="132"/>
        <v>12/18/2019 03:00:00 AM</v>
      </c>
      <c r="C8441" s="458">
        <v>43817</v>
      </c>
      <c r="D8441" s="459">
        <v>0.12500000000000006</v>
      </c>
      <c r="E8441" s="2">
        <f>Electricity!F8466</f>
        <v>0</v>
      </c>
      <c r="F8441" s="2">
        <f>Electricity!G8466</f>
        <v>0</v>
      </c>
      <c r="G8441" s="2">
        <f>Electricity!H8466</f>
        <v>0</v>
      </c>
      <c r="H8441" s="2">
        <f>Electricity!I8466</f>
        <v>0</v>
      </c>
      <c r="I8441" s="2">
        <f>Electricity!J8466</f>
        <v>0</v>
      </c>
    </row>
    <row r="8442" spans="2:9" x14ac:dyDescent="0.35">
      <c r="B8442" s="458" t="str">
        <f t="shared" si="132"/>
        <v>12/18/2019 04:00:00 AM</v>
      </c>
      <c r="C8442" s="458">
        <v>43817</v>
      </c>
      <c r="D8442" s="459">
        <v>0.16666666666666669</v>
      </c>
      <c r="E8442" s="2">
        <f>Electricity!F8467</f>
        <v>0</v>
      </c>
      <c r="F8442" s="2">
        <f>Electricity!G8467</f>
        <v>0</v>
      </c>
      <c r="G8442" s="2">
        <f>Electricity!H8467</f>
        <v>0</v>
      </c>
      <c r="H8442" s="2">
        <f>Electricity!I8467</f>
        <v>0</v>
      </c>
      <c r="I8442" s="2">
        <f>Electricity!J8467</f>
        <v>0</v>
      </c>
    </row>
    <row r="8443" spans="2:9" x14ac:dyDescent="0.35">
      <c r="B8443" s="458" t="str">
        <f t="shared" si="132"/>
        <v>12/18/2019 05:00:00 AM</v>
      </c>
      <c r="C8443" s="458">
        <v>43817</v>
      </c>
      <c r="D8443" s="459">
        <v>0.20833333333333337</v>
      </c>
      <c r="E8443" s="2">
        <f>Electricity!F8468</f>
        <v>0</v>
      </c>
      <c r="F8443" s="2">
        <f>Electricity!G8468</f>
        <v>0</v>
      </c>
      <c r="G8443" s="2">
        <f>Electricity!H8468</f>
        <v>0</v>
      </c>
      <c r="H8443" s="2">
        <f>Electricity!I8468</f>
        <v>0</v>
      </c>
      <c r="I8443" s="2">
        <f>Electricity!J8468</f>
        <v>0</v>
      </c>
    </row>
    <row r="8444" spans="2:9" x14ac:dyDescent="0.35">
      <c r="B8444" s="458" t="str">
        <f t="shared" si="132"/>
        <v>12/18/2019 06:00:00 AM</v>
      </c>
      <c r="C8444" s="458">
        <v>43817</v>
      </c>
      <c r="D8444" s="459">
        <v>0.25</v>
      </c>
      <c r="E8444" s="2">
        <f>Electricity!F8469</f>
        <v>0</v>
      </c>
      <c r="F8444" s="2">
        <f>Electricity!G8469</f>
        <v>0</v>
      </c>
      <c r="G8444" s="2">
        <f>Electricity!H8469</f>
        <v>0</v>
      </c>
      <c r="H8444" s="2">
        <f>Electricity!I8469</f>
        <v>0</v>
      </c>
      <c r="I8444" s="2">
        <f>Electricity!J8469</f>
        <v>0</v>
      </c>
    </row>
    <row r="8445" spans="2:9" x14ac:dyDescent="0.35">
      <c r="B8445" s="458" t="str">
        <f t="shared" si="132"/>
        <v>12/18/2019 07:00:00 AM</v>
      </c>
      <c r="C8445" s="458">
        <v>43817</v>
      </c>
      <c r="D8445" s="459">
        <v>0.29166666666666669</v>
      </c>
      <c r="E8445" s="2">
        <f>Electricity!F8470</f>
        <v>0</v>
      </c>
      <c r="F8445" s="2">
        <f>Electricity!G8470</f>
        <v>0</v>
      </c>
      <c r="G8445" s="2">
        <f>Electricity!H8470</f>
        <v>0</v>
      </c>
      <c r="H8445" s="2">
        <f>Electricity!I8470</f>
        <v>0</v>
      </c>
      <c r="I8445" s="2">
        <f>Electricity!J8470</f>
        <v>0</v>
      </c>
    </row>
    <row r="8446" spans="2:9" x14ac:dyDescent="0.35">
      <c r="B8446" s="458" t="str">
        <f t="shared" si="132"/>
        <v>12/18/2019 08:00:00 AM</v>
      </c>
      <c r="C8446" s="458">
        <v>43817</v>
      </c>
      <c r="D8446" s="459">
        <v>0.33333333333333337</v>
      </c>
      <c r="E8446" s="2">
        <f>Electricity!F8471</f>
        <v>0</v>
      </c>
      <c r="F8446" s="2">
        <f>Electricity!G8471</f>
        <v>0</v>
      </c>
      <c r="G8446" s="2">
        <f>Electricity!H8471</f>
        <v>0</v>
      </c>
      <c r="H8446" s="2">
        <f>Electricity!I8471</f>
        <v>0</v>
      </c>
      <c r="I8446" s="2">
        <f>Electricity!J8471</f>
        <v>0</v>
      </c>
    </row>
    <row r="8447" spans="2:9" x14ac:dyDescent="0.35">
      <c r="B8447" s="458" t="str">
        <f t="shared" si="132"/>
        <v>12/18/2019 09:00:00 AM</v>
      </c>
      <c r="C8447" s="458">
        <v>43817</v>
      </c>
      <c r="D8447" s="459">
        <v>0.375</v>
      </c>
      <c r="E8447" s="2">
        <f>Electricity!F8472</f>
        <v>0</v>
      </c>
      <c r="F8447" s="2">
        <f>Electricity!G8472</f>
        <v>0</v>
      </c>
      <c r="G8447" s="2">
        <f>Electricity!H8472</f>
        <v>0</v>
      </c>
      <c r="H8447" s="2">
        <f>Electricity!I8472</f>
        <v>0</v>
      </c>
      <c r="I8447" s="2">
        <f>Electricity!J8472</f>
        <v>0</v>
      </c>
    </row>
    <row r="8448" spans="2:9" x14ac:dyDescent="0.35">
      <c r="B8448" s="458" t="str">
        <f t="shared" si="132"/>
        <v>12/18/2019 10:00:00 AM</v>
      </c>
      <c r="C8448" s="458">
        <v>43817</v>
      </c>
      <c r="D8448" s="459">
        <v>0.41666666666666669</v>
      </c>
      <c r="E8448" s="2">
        <f>Electricity!F8473</f>
        <v>0</v>
      </c>
      <c r="F8448" s="2">
        <f>Electricity!G8473</f>
        <v>0</v>
      </c>
      <c r="G8448" s="2">
        <f>Electricity!H8473</f>
        <v>0</v>
      </c>
      <c r="H8448" s="2">
        <f>Electricity!I8473</f>
        <v>0</v>
      </c>
      <c r="I8448" s="2">
        <f>Electricity!J8473</f>
        <v>0</v>
      </c>
    </row>
    <row r="8449" spans="2:9" x14ac:dyDescent="0.35">
      <c r="B8449" s="458" t="str">
        <f t="shared" si="132"/>
        <v>12/18/2019 11:00:00 AM</v>
      </c>
      <c r="C8449" s="458">
        <v>43817</v>
      </c>
      <c r="D8449" s="459">
        <v>0.45833333333333337</v>
      </c>
      <c r="E8449" s="2">
        <f>Electricity!F8474</f>
        <v>0</v>
      </c>
      <c r="F8449" s="2">
        <f>Electricity!G8474</f>
        <v>0</v>
      </c>
      <c r="G8449" s="2">
        <f>Electricity!H8474</f>
        <v>0</v>
      </c>
      <c r="H8449" s="2">
        <f>Electricity!I8474</f>
        <v>0</v>
      </c>
      <c r="I8449" s="2">
        <f>Electricity!J8474</f>
        <v>0</v>
      </c>
    </row>
    <row r="8450" spans="2:9" x14ac:dyDescent="0.35">
      <c r="B8450" s="458" t="str">
        <f t="shared" si="132"/>
        <v>12/18/2019 12:00:00 PM</v>
      </c>
      <c r="C8450" s="458">
        <v>43817</v>
      </c>
      <c r="D8450" s="459">
        <v>0.50000000000000011</v>
      </c>
      <c r="E8450" s="2">
        <f>Electricity!F8475</f>
        <v>0</v>
      </c>
      <c r="F8450" s="2">
        <f>Electricity!G8475</f>
        <v>0</v>
      </c>
      <c r="G8450" s="2">
        <f>Electricity!H8475</f>
        <v>0</v>
      </c>
      <c r="H8450" s="2">
        <f>Electricity!I8475</f>
        <v>0</v>
      </c>
      <c r="I8450" s="2">
        <f>Electricity!J8475</f>
        <v>0</v>
      </c>
    </row>
    <row r="8451" spans="2:9" x14ac:dyDescent="0.35">
      <c r="B8451" s="458" t="str">
        <f t="shared" si="132"/>
        <v>12/18/2019 01:00:00 PM</v>
      </c>
      <c r="C8451" s="458">
        <v>43817</v>
      </c>
      <c r="D8451" s="459">
        <v>0.54166666666666674</v>
      </c>
      <c r="E8451" s="2">
        <f>Electricity!F8476</f>
        <v>0</v>
      </c>
      <c r="F8451" s="2">
        <f>Electricity!G8476</f>
        <v>0</v>
      </c>
      <c r="G8451" s="2">
        <f>Electricity!H8476</f>
        <v>0</v>
      </c>
      <c r="H8451" s="2">
        <f>Electricity!I8476</f>
        <v>0</v>
      </c>
      <c r="I8451" s="2">
        <f>Electricity!J8476</f>
        <v>0</v>
      </c>
    </row>
    <row r="8452" spans="2:9" x14ac:dyDescent="0.35">
      <c r="B8452" s="458" t="str">
        <f t="shared" si="132"/>
        <v>12/18/2019 02:00:00 PM</v>
      </c>
      <c r="C8452" s="458">
        <v>43817</v>
      </c>
      <c r="D8452" s="459">
        <v>0.58333333333333337</v>
      </c>
      <c r="E8452" s="2">
        <f>Electricity!F8477</f>
        <v>0</v>
      </c>
      <c r="F8452" s="2">
        <f>Electricity!G8477</f>
        <v>0</v>
      </c>
      <c r="G8452" s="2">
        <f>Electricity!H8477</f>
        <v>0</v>
      </c>
      <c r="H8452" s="2">
        <f>Electricity!I8477</f>
        <v>0</v>
      </c>
      <c r="I8452" s="2">
        <f>Electricity!J8477</f>
        <v>0</v>
      </c>
    </row>
    <row r="8453" spans="2:9" x14ac:dyDescent="0.35">
      <c r="B8453" s="458" t="str">
        <f t="shared" si="132"/>
        <v>12/18/2019 03:00:00 PM</v>
      </c>
      <c r="C8453" s="458">
        <v>43817</v>
      </c>
      <c r="D8453" s="459">
        <v>0.62500000000000011</v>
      </c>
      <c r="E8453" s="2">
        <f>Electricity!F8478</f>
        <v>0</v>
      </c>
      <c r="F8453" s="2">
        <f>Electricity!G8478</f>
        <v>0</v>
      </c>
      <c r="G8453" s="2">
        <f>Electricity!H8478</f>
        <v>0</v>
      </c>
      <c r="H8453" s="2">
        <f>Electricity!I8478</f>
        <v>0</v>
      </c>
      <c r="I8453" s="2">
        <f>Electricity!J8478</f>
        <v>0</v>
      </c>
    </row>
    <row r="8454" spans="2:9" x14ac:dyDescent="0.35">
      <c r="B8454" s="458" t="str">
        <f t="shared" si="132"/>
        <v>12/18/2019 04:00:00 PM</v>
      </c>
      <c r="C8454" s="458">
        <v>43817</v>
      </c>
      <c r="D8454" s="459">
        <v>0.66666666666666674</v>
      </c>
      <c r="E8454" s="2">
        <f>Electricity!F8479</f>
        <v>0</v>
      </c>
      <c r="F8454" s="2">
        <f>Electricity!G8479</f>
        <v>0</v>
      </c>
      <c r="G8454" s="2">
        <f>Electricity!H8479</f>
        <v>0</v>
      </c>
      <c r="H8454" s="2">
        <f>Electricity!I8479</f>
        <v>0</v>
      </c>
      <c r="I8454" s="2">
        <f>Electricity!J8479</f>
        <v>0</v>
      </c>
    </row>
    <row r="8455" spans="2:9" x14ac:dyDescent="0.35">
      <c r="B8455" s="458" t="str">
        <f t="shared" si="132"/>
        <v>12/18/2019 05:00:00 PM</v>
      </c>
      <c r="C8455" s="458">
        <v>43817</v>
      </c>
      <c r="D8455" s="459">
        <v>0.70833333333333337</v>
      </c>
      <c r="E8455" s="2">
        <f>Electricity!F8480</f>
        <v>0</v>
      </c>
      <c r="F8455" s="2">
        <f>Electricity!G8480</f>
        <v>0</v>
      </c>
      <c r="G8455" s="2">
        <f>Electricity!H8480</f>
        <v>0</v>
      </c>
      <c r="H8455" s="2">
        <f>Electricity!I8480</f>
        <v>0</v>
      </c>
      <c r="I8455" s="2">
        <f>Electricity!J8480</f>
        <v>0</v>
      </c>
    </row>
    <row r="8456" spans="2:9" x14ac:dyDescent="0.35">
      <c r="B8456" s="458" t="str">
        <f t="shared" si="132"/>
        <v>12/18/2019 06:00:00 PM</v>
      </c>
      <c r="C8456" s="458">
        <v>43817</v>
      </c>
      <c r="D8456" s="459">
        <v>0.75000000000000011</v>
      </c>
      <c r="E8456" s="2">
        <f>Electricity!F8481</f>
        <v>0</v>
      </c>
      <c r="F8456" s="2">
        <f>Electricity!G8481</f>
        <v>0</v>
      </c>
      <c r="G8456" s="2">
        <f>Electricity!H8481</f>
        <v>0</v>
      </c>
      <c r="H8456" s="2">
        <f>Electricity!I8481</f>
        <v>0</v>
      </c>
      <c r="I8456" s="2">
        <f>Electricity!J8481</f>
        <v>0</v>
      </c>
    </row>
    <row r="8457" spans="2:9" x14ac:dyDescent="0.35">
      <c r="B8457" s="458" t="str">
        <f t="shared" si="132"/>
        <v>12/18/2019 07:00:00 PM</v>
      </c>
      <c r="C8457" s="458">
        <v>43817</v>
      </c>
      <c r="D8457" s="459">
        <v>0.79166666666666674</v>
      </c>
      <c r="E8457" s="2">
        <f>Electricity!F8482</f>
        <v>0</v>
      </c>
      <c r="F8457" s="2">
        <f>Electricity!G8482</f>
        <v>0</v>
      </c>
      <c r="G8457" s="2">
        <f>Electricity!H8482</f>
        <v>0</v>
      </c>
      <c r="H8457" s="2">
        <f>Electricity!I8482</f>
        <v>0</v>
      </c>
      <c r="I8457" s="2">
        <f>Electricity!J8482</f>
        <v>0</v>
      </c>
    </row>
    <row r="8458" spans="2:9" x14ac:dyDescent="0.35">
      <c r="B8458" s="458" t="str">
        <f t="shared" si="132"/>
        <v>12/18/2019 08:00:00 PM</v>
      </c>
      <c r="C8458" s="458">
        <v>43817</v>
      </c>
      <c r="D8458" s="459">
        <v>0.83333333333333337</v>
      </c>
      <c r="E8458" s="2">
        <f>Electricity!F8483</f>
        <v>0</v>
      </c>
      <c r="F8458" s="2">
        <f>Electricity!G8483</f>
        <v>0</v>
      </c>
      <c r="G8458" s="2">
        <f>Electricity!H8483</f>
        <v>0</v>
      </c>
      <c r="H8458" s="2">
        <f>Electricity!I8483</f>
        <v>0</v>
      </c>
      <c r="I8458" s="2">
        <f>Electricity!J8483</f>
        <v>0</v>
      </c>
    </row>
    <row r="8459" spans="2:9" x14ac:dyDescent="0.35">
      <c r="B8459" s="458" t="str">
        <f t="shared" si="132"/>
        <v>12/18/2019 09:00:00 PM</v>
      </c>
      <c r="C8459" s="458">
        <v>43817</v>
      </c>
      <c r="D8459" s="459">
        <v>0.87500000000000011</v>
      </c>
      <c r="E8459" s="2">
        <f>Electricity!F8484</f>
        <v>0</v>
      </c>
      <c r="F8459" s="2">
        <f>Electricity!G8484</f>
        <v>0</v>
      </c>
      <c r="G8459" s="2">
        <f>Electricity!H8484</f>
        <v>0</v>
      </c>
      <c r="H8459" s="2">
        <f>Electricity!I8484</f>
        <v>0</v>
      </c>
      <c r="I8459" s="2">
        <f>Electricity!J8484</f>
        <v>0</v>
      </c>
    </row>
    <row r="8460" spans="2:9" x14ac:dyDescent="0.35">
      <c r="B8460" s="458" t="str">
        <f t="shared" si="132"/>
        <v>12/18/2019 10:00:00 PM</v>
      </c>
      <c r="C8460" s="458">
        <v>43817</v>
      </c>
      <c r="D8460" s="459">
        <v>0.91666666666666674</v>
      </c>
      <c r="E8460" s="2">
        <f>Electricity!F8485</f>
        <v>0</v>
      </c>
      <c r="F8460" s="2">
        <f>Electricity!G8485</f>
        <v>0</v>
      </c>
      <c r="G8460" s="2">
        <f>Electricity!H8485</f>
        <v>0</v>
      </c>
      <c r="H8460" s="2">
        <f>Electricity!I8485</f>
        <v>0</v>
      </c>
      <c r="I8460" s="2">
        <f>Electricity!J8485</f>
        <v>0</v>
      </c>
    </row>
    <row r="8461" spans="2:9" x14ac:dyDescent="0.35">
      <c r="B8461" s="458" t="str">
        <f t="shared" si="132"/>
        <v>12/18/2019 11:00:00 PM</v>
      </c>
      <c r="C8461" s="458">
        <v>43817</v>
      </c>
      <c r="D8461" s="459">
        <v>0.95833333333333337</v>
      </c>
      <c r="E8461" s="2">
        <f>Electricity!F8486</f>
        <v>0</v>
      </c>
      <c r="F8461" s="2">
        <f>Electricity!G8486</f>
        <v>0</v>
      </c>
      <c r="G8461" s="2">
        <f>Electricity!H8486</f>
        <v>0</v>
      </c>
      <c r="H8461" s="2">
        <f>Electricity!I8486</f>
        <v>0</v>
      </c>
      <c r="I8461" s="2">
        <f>Electricity!J8486</f>
        <v>0</v>
      </c>
    </row>
    <row r="8462" spans="2:9" x14ac:dyDescent="0.35">
      <c r="B8462" s="458" t="str">
        <f t="shared" si="132"/>
        <v>12/19/2019 12:00:00 AM</v>
      </c>
      <c r="C8462" s="458">
        <v>43818</v>
      </c>
      <c r="D8462" s="459">
        <v>3.1225022567582528E-17</v>
      </c>
      <c r="E8462" s="2">
        <f>Electricity!F8487</f>
        <v>0</v>
      </c>
      <c r="F8462" s="2">
        <f>Electricity!G8487</f>
        <v>0</v>
      </c>
      <c r="G8462" s="2">
        <f>Electricity!H8487</f>
        <v>0</v>
      </c>
      <c r="H8462" s="2">
        <f>Electricity!I8487</f>
        <v>0</v>
      </c>
      <c r="I8462" s="2">
        <f>Electricity!J8487</f>
        <v>0</v>
      </c>
    </row>
    <row r="8463" spans="2:9" x14ac:dyDescent="0.35">
      <c r="B8463" s="458" t="str">
        <f t="shared" ref="B8463:B8526" si="133">CONCATENATE(TEXT(C8463,"mm/dd/yyyy")," ",TEXT(D8463,"hh:mm:ss AM/PM"))</f>
        <v>12/19/2019 01:00:00 AM</v>
      </c>
      <c r="C8463" s="458">
        <v>43818</v>
      </c>
      <c r="D8463" s="459">
        <v>4.1666666666666699E-2</v>
      </c>
      <c r="E8463" s="2">
        <f>Electricity!F8488</f>
        <v>0</v>
      </c>
      <c r="F8463" s="2">
        <f>Electricity!G8488</f>
        <v>0</v>
      </c>
      <c r="G8463" s="2">
        <f>Electricity!H8488</f>
        <v>0</v>
      </c>
      <c r="H8463" s="2">
        <f>Electricity!I8488</f>
        <v>0</v>
      </c>
      <c r="I8463" s="2">
        <f>Electricity!J8488</f>
        <v>0</v>
      </c>
    </row>
    <row r="8464" spans="2:9" x14ac:dyDescent="0.35">
      <c r="B8464" s="458" t="str">
        <f t="shared" si="133"/>
        <v>12/19/2019 02:00:00 AM</v>
      </c>
      <c r="C8464" s="458">
        <v>43818</v>
      </c>
      <c r="D8464" s="459">
        <v>8.333333333333337E-2</v>
      </c>
      <c r="E8464" s="2">
        <f>Electricity!F8489</f>
        <v>0</v>
      </c>
      <c r="F8464" s="2">
        <f>Electricity!G8489</f>
        <v>0</v>
      </c>
      <c r="G8464" s="2">
        <f>Electricity!H8489</f>
        <v>0</v>
      </c>
      <c r="H8464" s="2">
        <f>Electricity!I8489</f>
        <v>0</v>
      </c>
      <c r="I8464" s="2">
        <f>Electricity!J8489</f>
        <v>0</v>
      </c>
    </row>
    <row r="8465" spans="2:9" x14ac:dyDescent="0.35">
      <c r="B8465" s="458" t="str">
        <f t="shared" si="133"/>
        <v>12/19/2019 03:00:00 AM</v>
      </c>
      <c r="C8465" s="458">
        <v>43818</v>
      </c>
      <c r="D8465" s="459">
        <v>0.12500000000000006</v>
      </c>
      <c r="E8465" s="2">
        <f>Electricity!F8490</f>
        <v>0</v>
      </c>
      <c r="F8465" s="2">
        <f>Electricity!G8490</f>
        <v>0</v>
      </c>
      <c r="G8465" s="2">
        <f>Electricity!H8490</f>
        <v>0</v>
      </c>
      <c r="H8465" s="2">
        <f>Electricity!I8490</f>
        <v>0</v>
      </c>
      <c r="I8465" s="2">
        <f>Electricity!J8490</f>
        <v>0</v>
      </c>
    </row>
    <row r="8466" spans="2:9" x14ac:dyDescent="0.35">
      <c r="B8466" s="458" t="str">
        <f t="shared" si="133"/>
        <v>12/19/2019 04:00:00 AM</v>
      </c>
      <c r="C8466" s="458">
        <v>43818</v>
      </c>
      <c r="D8466" s="459">
        <v>0.16666666666666669</v>
      </c>
      <c r="E8466" s="2">
        <f>Electricity!F8491</f>
        <v>0</v>
      </c>
      <c r="F8466" s="2">
        <f>Electricity!G8491</f>
        <v>0</v>
      </c>
      <c r="G8466" s="2">
        <f>Electricity!H8491</f>
        <v>0</v>
      </c>
      <c r="H8466" s="2">
        <f>Electricity!I8491</f>
        <v>0</v>
      </c>
      <c r="I8466" s="2">
        <f>Electricity!J8491</f>
        <v>0</v>
      </c>
    </row>
    <row r="8467" spans="2:9" x14ac:dyDescent="0.35">
      <c r="B8467" s="458" t="str">
        <f t="shared" si="133"/>
        <v>12/19/2019 05:00:00 AM</v>
      </c>
      <c r="C8467" s="458">
        <v>43818</v>
      </c>
      <c r="D8467" s="459">
        <v>0.20833333333333337</v>
      </c>
      <c r="E8467" s="2">
        <f>Electricity!F8492</f>
        <v>0</v>
      </c>
      <c r="F8467" s="2">
        <f>Electricity!G8492</f>
        <v>0</v>
      </c>
      <c r="G8467" s="2">
        <f>Electricity!H8492</f>
        <v>0</v>
      </c>
      <c r="H8467" s="2">
        <f>Electricity!I8492</f>
        <v>0</v>
      </c>
      <c r="I8467" s="2">
        <f>Electricity!J8492</f>
        <v>0</v>
      </c>
    </row>
    <row r="8468" spans="2:9" x14ac:dyDescent="0.35">
      <c r="B8468" s="458" t="str">
        <f t="shared" si="133"/>
        <v>12/19/2019 06:00:00 AM</v>
      </c>
      <c r="C8468" s="458">
        <v>43818</v>
      </c>
      <c r="D8468" s="459">
        <v>0.25</v>
      </c>
      <c r="E8468" s="2">
        <f>Electricity!F8493</f>
        <v>0</v>
      </c>
      <c r="F8468" s="2">
        <f>Electricity!G8493</f>
        <v>0</v>
      </c>
      <c r="G8468" s="2">
        <f>Electricity!H8493</f>
        <v>0</v>
      </c>
      <c r="H8468" s="2">
        <f>Electricity!I8493</f>
        <v>0</v>
      </c>
      <c r="I8468" s="2">
        <f>Electricity!J8493</f>
        <v>0</v>
      </c>
    </row>
    <row r="8469" spans="2:9" x14ac:dyDescent="0.35">
      <c r="B8469" s="458" t="str">
        <f t="shared" si="133"/>
        <v>12/19/2019 07:00:00 AM</v>
      </c>
      <c r="C8469" s="458">
        <v>43818</v>
      </c>
      <c r="D8469" s="459">
        <v>0.29166666666666669</v>
      </c>
      <c r="E8469" s="2">
        <f>Electricity!F8494</f>
        <v>0</v>
      </c>
      <c r="F8469" s="2">
        <f>Electricity!G8494</f>
        <v>0</v>
      </c>
      <c r="G8469" s="2">
        <f>Electricity!H8494</f>
        <v>0</v>
      </c>
      <c r="H8469" s="2">
        <f>Electricity!I8494</f>
        <v>0</v>
      </c>
      <c r="I8469" s="2">
        <f>Electricity!J8494</f>
        <v>0</v>
      </c>
    </row>
    <row r="8470" spans="2:9" x14ac:dyDescent="0.35">
      <c r="B8470" s="458" t="str">
        <f t="shared" si="133"/>
        <v>12/19/2019 08:00:00 AM</v>
      </c>
      <c r="C8470" s="458">
        <v>43818</v>
      </c>
      <c r="D8470" s="459">
        <v>0.33333333333333337</v>
      </c>
      <c r="E8470" s="2">
        <f>Electricity!F8495</f>
        <v>0</v>
      </c>
      <c r="F8470" s="2">
        <f>Electricity!G8495</f>
        <v>0</v>
      </c>
      <c r="G8470" s="2">
        <f>Electricity!H8495</f>
        <v>0</v>
      </c>
      <c r="H8470" s="2">
        <f>Electricity!I8495</f>
        <v>0</v>
      </c>
      <c r="I8470" s="2">
        <f>Electricity!J8495</f>
        <v>0</v>
      </c>
    </row>
    <row r="8471" spans="2:9" x14ac:dyDescent="0.35">
      <c r="B8471" s="458" t="str">
        <f t="shared" si="133"/>
        <v>12/19/2019 09:00:00 AM</v>
      </c>
      <c r="C8471" s="458">
        <v>43818</v>
      </c>
      <c r="D8471" s="459">
        <v>0.375</v>
      </c>
      <c r="E8471" s="2">
        <f>Electricity!F8496</f>
        <v>0</v>
      </c>
      <c r="F8471" s="2">
        <f>Electricity!G8496</f>
        <v>0</v>
      </c>
      <c r="G8471" s="2">
        <f>Electricity!H8496</f>
        <v>0</v>
      </c>
      <c r="H8471" s="2">
        <f>Electricity!I8496</f>
        <v>0</v>
      </c>
      <c r="I8471" s="2">
        <f>Electricity!J8496</f>
        <v>0</v>
      </c>
    </row>
    <row r="8472" spans="2:9" x14ac:dyDescent="0.35">
      <c r="B8472" s="458" t="str">
        <f t="shared" si="133"/>
        <v>12/19/2019 10:00:00 AM</v>
      </c>
      <c r="C8472" s="458">
        <v>43818</v>
      </c>
      <c r="D8472" s="459">
        <v>0.41666666666666669</v>
      </c>
      <c r="E8472" s="2">
        <f>Electricity!F8497</f>
        <v>0</v>
      </c>
      <c r="F8472" s="2">
        <f>Electricity!G8497</f>
        <v>0</v>
      </c>
      <c r="G8472" s="2">
        <f>Electricity!H8497</f>
        <v>0</v>
      </c>
      <c r="H8472" s="2">
        <f>Electricity!I8497</f>
        <v>0</v>
      </c>
      <c r="I8472" s="2">
        <f>Electricity!J8497</f>
        <v>0</v>
      </c>
    </row>
    <row r="8473" spans="2:9" x14ac:dyDescent="0.35">
      <c r="B8473" s="458" t="str">
        <f t="shared" si="133"/>
        <v>12/19/2019 11:00:00 AM</v>
      </c>
      <c r="C8473" s="458">
        <v>43818</v>
      </c>
      <c r="D8473" s="459">
        <v>0.45833333333333337</v>
      </c>
      <c r="E8473" s="2">
        <f>Electricity!F8498</f>
        <v>0</v>
      </c>
      <c r="F8473" s="2">
        <f>Electricity!G8498</f>
        <v>0</v>
      </c>
      <c r="G8473" s="2">
        <f>Electricity!H8498</f>
        <v>0</v>
      </c>
      <c r="H8473" s="2">
        <f>Electricity!I8498</f>
        <v>0</v>
      </c>
      <c r="I8473" s="2">
        <f>Electricity!J8498</f>
        <v>0</v>
      </c>
    </row>
    <row r="8474" spans="2:9" x14ac:dyDescent="0.35">
      <c r="B8474" s="458" t="str">
        <f t="shared" si="133"/>
        <v>12/19/2019 12:00:00 PM</v>
      </c>
      <c r="C8474" s="458">
        <v>43818</v>
      </c>
      <c r="D8474" s="459">
        <v>0.50000000000000011</v>
      </c>
      <c r="E8474" s="2">
        <f>Electricity!F8499</f>
        <v>0</v>
      </c>
      <c r="F8474" s="2">
        <f>Electricity!G8499</f>
        <v>0</v>
      </c>
      <c r="G8474" s="2">
        <f>Electricity!H8499</f>
        <v>0</v>
      </c>
      <c r="H8474" s="2">
        <f>Electricity!I8499</f>
        <v>0</v>
      </c>
      <c r="I8474" s="2">
        <f>Electricity!J8499</f>
        <v>0</v>
      </c>
    </row>
    <row r="8475" spans="2:9" x14ac:dyDescent="0.35">
      <c r="B8475" s="458" t="str">
        <f t="shared" si="133"/>
        <v>12/19/2019 01:00:00 PM</v>
      </c>
      <c r="C8475" s="458">
        <v>43818</v>
      </c>
      <c r="D8475" s="459">
        <v>0.54166666666666674</v>
      </c>
      <c r="E8475" s="2">
        <f>Electricity!F8500</f>
        <v>0</v>
      </c>
      <c r="F8475" s="2">
        <f>Electricity!G8500</f>
        <v>0</v>
      </c>
      <c r="G8475" s="2">
        <f>Electricity!H8500</f>
        <v>0</v>
      </c>
      <c r="H8475" s="2">
        <f>Electricity!I8500</f>
        <v>0</v>
      </c>
      <c r="I8475" s="2">
        <f>Electricity!J8500</f>
        <v>0</v>
      </c>
    </row>
    <row r="8476" spans="2:9" x14ac:dyDescent="0.35">
      <c r="B8476" s="458" t="str">
        <f t="shared" si="133"/>
        <v>12/19/2019 02:00:00 PM</v>
      </c>
      <c r="C8476" s="458">
        <v>43818</v>
      </c>
      <c r="D8476" s="459">
        <v>0.58333333333333337</v>
      </c>
      <c r="E8476" s="2">
        <f>Electricity!F8501</f>
        <v>0</v>
      </c>
      <c r="F8476" s="2">
        <f>Electricity!G8501</f>
        <v>0</v>
      </c>
      <c r="G8476" s="2">
        <f>Electricity!H8501</f>
        <v>0</v>
      </c>
      <c r="H8476" s="2">
        <f>Electricity!I8501</f>
        <v>0</v>
      </c>
      <c r="I8476" s="2">
        <f>Electricity!J8501</f>
        <v>0</v>
      </c>
    </row>
    <row r="8477" spans="2:9" x14ac:dyDescent="0.35">
      <c r="B8477" s="458" t="str">
        <f t="shared" si="133"/>
        <v>12/19/2019 03:00:00 PM</v>
      </c>
      <c r="C8477" s="458">
        <v>43818</v>
      </c>
      <c r="D8477" s="459">
        <v>0.62500000000000011</v>
      </c>
      <c r="E8477" s="2">
        <f>Electricity!F8502</f>
        <v>0</v>
      </c>
      <c r="F8477" s="2">
        <f>Electricity!G8502</f>
        <v>0</v>
      </c>
      <c r="G8477" s="2">
        <f>Electricity!H8502</f>
        <v>0</v>
      </c>
      <c r="H8477" s="2">
        <f>Electricity!I8502</f>
        <v>0</v>
      </c>
      <c r="I8477" s="2">
        <f>Electricity!J8502</f>
        <v>0</v>
      </c>
    </row>
    <row r="8478" spans="2:9" x14ac:dyDescent="0.35">
      <c r="B8478" s="458" t="str">
        <f t="shared" si="133"/>
        <v>12/19/2019 04:00:00 PM</v>
      </c>
      <c r="C8478" s="458">
        <v>43818</v>
      </c>
      <c r="D8478" s="459">
        <v>0.66666666666666674</v>
      </c>
      <c r="E8478" s="2">
        <f>Electricity!F8503</f>
        <v>0</v>
      </c>
      <c r="F8478" s="2">
        <f>Electricity!G8503</f>
        <v>0</v>
      </c>
      <c r="G8478" s="2">
        <f>Electricity!H8503</f>
        <v>0</v>
      </c>
      <c r="H8478" s="2">
        <f>Electricity!I8503</f>
        <v>0</v>
      </c>
      <c r="I8478" s="2">
        <f>Electricity!J8503</f>
        <v>0</v>
      </c>
    </row>
    <row r="8479" spans="2:9" x14ac:dyDescent="0.35">
      <c r="B8479" s="458" t="str">
        <f t="shared" si="133"/>
        <v>12/19/2019 05:00:00 PM</v>
      </c>
      <c r="C8479" s="458">
        <v>43818</v>
      </c>
      <c r="D8479" s="459">
        <v>0.70833333333333337</v>
      </c>
      <c r="E8479" s="2">
        <f>Electricity!F8504</f>
        <v>0</v>
      </c>
      <c r="F8479" s="2">
        <f>Electricity!G8504</f>
        <v>0</v>
      </c>
      <c r="G8479" s="2">
        <f>Electricity!H8504</f>
        <v>0</v>
      </c>
      <c r="H8479" s="2">
        <f>Electricity!I8504</f>
        <v>0</v>
      </c>
      <c r="I8479" s="2">
        <f>Electricity!J8504</f>
        <v>0</v>
      </c>
    </row>
    <row r="8480" spans="2:9" x14ac:dyDescent="0.35">
      <c r="B8480" s="458" t="str">
        <f t="shared" si="133"/>
        <v>12/19/2019 06:00:00 PM</v>
      </c>
      <c r="C8480" s="458">
        <v>43818</v>
      </c>
      <c r="D8480" s="459">
        <v>0.75000000000000011</v>
      </c>
      <c r="E8480" s="2">
        <f>Electricity!F8505</f>
        <v>0</v>
      </c>
      <c r="F8480" s="2">
        <f>Electricity!G8505</f>
        <v>0</v>
      </c>
      <c r="G8480" s="2">
        <f>Electricity!H8505</f>
        <v>0</v>
      </c>
      <c r="H8480" s="2">
        <f>Electricity!I8505</f>
        <v>0</v>
      </c>
      <c r="I8480" s="2">
        <f>Electricity!J8505</f>
        <v>0</v>
      </c>
    </row>
    <row r="8481" spans="2:9" x14ac:dyDescent="0.35">
      <c r="B8481" s="458" t="str">
        <f t="shared" si="133"/>
        <v>12/19/2019 07:00:00 PM</v>
      </c>
      <c r="C8481" s="458">
        <v>43818</v>
      </c>
      <c r="D8481" s="459">
        <v>0.79166666666666674</v>
      </c>
      <c r="E8481" s="2">
        <f>Electricity!F8506</f>
        <v>0</v>
      </c>
      <c r="F8481" s="2">
        <f>Electricity!G8506</f>
        <v>0</v>
      </c>
      <c r="G8481" s="2">
        <f>Electricity!H8506</f>
        <v>0</v>
      </c>
      <c r="H8481" s="2">
        <f>Electricity!I8506</f>
        <v>0</v>
      </c>
      <c r="I8481" s="2">
        <f>Electricity!J8506</f>
        <v>0</v>
      </c>
    </row>
    <row r="8482" spans="2:9" x14ac:dyDescent="0.35">
      <c r="B8482" s="458" t="str">
        <f t="shared" si="133"/>
        <v>12/19/2019 08:00:00 PM</v>
      </c>
      <c r="C8482" s="458">
        <v>43818</v>
      </c>
      <c r="D8482" s="459">
        <v>0.83333333333333337</v>
      </c>
      <c r="E8482" s="2">
        <f>Electricity!F8507</f>
        <v>0</v>
      </c>
      <c r="F8482" s="2">
        <f>Electricity!G8507</f>
        <v>0</v>
      </c>
      <c r="G8482" s="2">
        <f>Electricity!H8507</f>
        <v>0</v>
      </c>
      <c r="H8482" s="2">
        <f>Electricity!I8507</f>
        <v>0</v>
      </c>
      <c r="I8482" s="2">
        <f>Electricity!J8507</f>
        <v>0</v>
      </c>
    </row>
    <row r="8483" spans="2:9" x14ac:dyDescent="0.35">
      <c r="B8483" s="458" t="str">
        <f t="shared" si="133"/>
        <v>12/19/2019 09:00:00 PM</v>
      </c>
      <c r="C8483" s="458">
        <v>43818</v>
      </c>
      <c r="D8483" s="459">
        <v>0.87500000000000011</v>
      </c>
      <c r="E8483" s="2">
        <f>Electricity!F8508</f>
        <v>0</v>
      </c>
      <c r="F8483" s="2">
        <f>Electricity!G8508</f>
        <v>0</v>
      </c>
      <c r="G8483" s="2">
        <f>Electricity!H8508</f>
        <v>0</v>
      </c>
      <c r="H8483" s="2">
        <f>Electricity!I8508</f>
        <v>0</v>
      </c>
      <c r="I8483" s="2">
        <f>Electricity!J8508</f>
        <v>0</v>
      </c>
    </row>
    <row r="8484" spans="2:9" x14ac:dyDescent="0.35">
      <c r="B8484" s="458" t="str">
        <f t="shared" si="133"/>
        <v>12/19/2019 10:00:00 PM</v>
      </c>
      <c r="C8484" s="458">
        <v>43818</v>
      </c>
      <c r="D8484" s="459">
        <v>0.91666666666666674</v>
      </c>
      <c r="E8484" s="2">
        <f>Electricity!F8509</f>
        <v>0</v>
      </c>
      <c r="F8484" s="2">
        <f>Electricity!G8509</f>
        <v>0</v>
      </c>
      <c r="G8484" s="2">
        <f>Electricity!H8509</f>
        <v>0</v>
      </c>
      <c r="H8484" s="2">
        <f>Electricity!I8509</f>
        <v>0</v>
      </c>
      <c r="I8484" s="2">
        <f>Electricity!J8509</f>
        <v>0</v>
      </c>
    </row>
    <row r="8485" spans="2:9" x14ac:dyDescent="0.35">
      <c r="B8485" s="458" t="str">
        <f t="shared" si="133"/>
        <v>12/19/2019 11:00:00 PM</v>
      </c>
      <c r="C8485" s="458">
        <v>43818</v>
      </c>
      <c r="D8485" s="459">
        <v>0.95833333333333337</v>
      </c>
      <c r="E8485" s="2">
        <f>Electricity!F8510</f>
        <v>0</v>
      </c>
      <c r="F8485" s="2">
        <f>Electricity!G8510</f>
        <v>0</v>
      </c>
      <c r="G8485" s="2">
        <f>Electricity!H8510</f>
        <v>0</v>
      </c>
      <c r="H8485" s="2">
        <f>Electricity!I8510</f>
        <v>0</v>
      </c>
      <c r="I8485" s="2">
        <f>Electricity!J8510</f>
        <v>0</v>
      </c>
    </row>
    <row r="8486" spans="2:9" x14ac:dyDescent="0.35">
      <c r="B8486" s="458" t="str">
        <f t="shared" si="133"/>
        <v>12/20/2019 12:00:00 AM</v>
      </c>
      <c r="C8486" s="458">
        <v>43819</v>
      </c>
      <c r="D8486" s="459">
        <v>3.1225022567582528E-17</v>
      </c>
      <c r="E8486" s="2">
        <f>Electricity!F8511</f>
        <v>0</v>
      </c>
      <c r="F8486" s="2">
        <f>Electricity!G8511</f>
        <v>0</v>
      </c>
      <c r="G8486" s="2">
        <f>Electricity!H8511</f>
        <v>0</v>
      </c>
      <c r="H8486" s="2">
        <f>Electricity!I8511</f>
        <v>0</v>
      </c>
      <c r="I8486" s="2">
        <f>Electricity!J8511</f>
        <v>0</v>
      </c>
    </row>
    <row r="8487" spans="2:9" x14ac:dyDescent="0.35">
      <c r="B8487" s="458" t="str">
        <f t="shared" si="133"/>
        <v>12/20/2019 01:00:00 AM</v>
      </c>
      <c r="C8487" s="458">
        <v>43819</v>
      </c>
      <c r="D8487" s="459">
        <v>4.1666666666666699E-2</v>
      </c>
      <c r="E8487" s="2">
        <f>Electricity!F8512</f>
        <v>0</v>
      </c>
      <c r="F8487" s="2">
        <f>Electricity!G8512</f>
        <v>0</v>
      </c>
      <c r="G8487" s="2">
        <f>Electricity!H8512</f>
        <v>0</v>
      </c>
      <c r="H8487" s="2">
        <f>Electricity!I8512</f>
        <v>0</v>
      </c>
      <c r="I8487" s="2">
        <f>Electricity!J8512</f>
        <v>0</v>
      </c>
    </row>
    <row r="8488" spans="2:9" x14ac:dyDescent="0.35">
      <c r="B8488" s="458" t="str">
        <f t="shared" si="133"/>
        <v>12/20/2019 02:00:00 AM</v>
      </c>
      <c r="C8488" s="458">
        <v>43819</v>
      </c>
      <c r="D8488" s="459">
        <v>8.333333333333337E-2</v>
      </c>
      <c r="E8488" s="2">
        <f>Electricity!F8513</f>
        <v>0</v>
      </c>
      <c r="F8488" s="2">
        <f>Electricity!G8513</f>
        <v>0</v>
      </c>
      <c r="G8488" s="2">
        <f>Electricity!H8513</f>
        <v>0</v>
      </c>
      <c r="H8488" s="2">
        <f>Electricity!I8513</f>
        <v>0</v>
      </c>
      <c r="I8488" s="2">
        <f>Electricity!J8513</f>
        <v>0</v>
      </c>
    </row>
    <row r="8489" spans="2:9" x14ac:dyDescent="0.35">
      <c r="B8489" s="458" t="str">
        <f t="shared" si="133"/>
        <v>12/20/2019 03:00:00 AM</v>
      </c>
      <c r="C8489" s="458">
        <v>43819</v>
      </c>
      <c r="D8489" s="459">
        <v>0.12500000000000006</v>
      </c>
      <c r="E8489" s="2">
        <f>Electricity!F8514</f>
        <v>0</v>
      </c>
      <c r="F8489" s="2">
        <f>Electricity!G8514</f>
        <v>0</v>
      </c>
      <c r="G8489" s="2">
        <f>Electricity!H8514</f>
        <v>0</v>
      </c>
      <c r="H8489" s="2">
        <f>Electricity!I8514</f>
        <v>0</v>
      </c>
      <c r="I8489" s="2">
        <f>Electricity!J8514</f>
        <v>0</v>
      </c>
    </row>
    <row r="8490" spans="2:9" x14ac:dyDescent="0.35">
      <c r="B8490" s="458" t="str">
        <f t="shared" si="133"/>
        <v>12/20/2019 04:00:00 AM</v>
      </c>
      <c r="C8490" s="458">
        <v>43819</v>
      </c>
      <c r="D8490" s="459">
        <v>0.16666666666666669</v>
      </c>
      <c r="E8490" s="2">
        <f>Electricity!F8515</f>
        <v>0</v>
      </c>
      <c r="F8490" s="2">
        <f>Electricity!G8515</f>
        <v>0</v>
      </c>
      <c r="G8490" s="2">
        <f>Electricity!H8515</f>
        <v>0</v>
      </c>
      <c r="H8490" s="2">
        <f>Electricity!I8515</f>
        <v>0</v>
      </c>
      <c r="I8490" s="2">
        <f>Electricity!J8515</f>
        <v>0</v>
      </c>
    </row>
    <row r="8491" spans="2:9" x14ac:dyDescent="0.35">
      <c r="B8491" s="458" t="str">
        <f t="shared" si="133"/>
        <v>12/20/2019 05:00:00 AM</v>
      </c>
      <c r="C8491" s="458">
        <v>43819</v>
      </c>
      <c r="D8491" s="459">
        <v>0.20833333333333337</v>
      </c>
      <c r="E8491" s="2">
        <f>Electricity!F8516</f>
        <v>0</v>
      </c>
      <c r="F8491" s="2">
        <f>Electricity!G8516</f>
        <v>0</v>
      </c>
      <c r="G8491" s="2">
        <f>Electricity!H8516</f>
        <v>0</v>
      </c>
      <c r="H8491" s="2">
        <f>Electricity!I8516</f>
        <v>0</v>
      </c>
      <c r="I8491" s="2">
        <f>Electricity!J8516</f>
        <v>0</v>
      </c>
    </row>
    <row r="8492" spans="2:9" x14ac:dyDescent="0.35">
      <c r="B8492" s="458" t="str">
        <f t="shared" si="133"/>
        <v>12/20/2019 06:00:00 AM</v>
      </c>
      <c r="C8492" s="458">
        <v>43819</v>
      </c>
      <c r="D8492" s="459">
        <v>0.25</v>
      </c>
      <c r="E8492" s="2">
        <f>Electricity!F8517</f>
        <v>0</v>
      </c>
      <c r="F8492" s="2">
        <f>Electricity!G8517</f>
        <v>0</v>
      </c>
      <c r="G8492" s="2">
        <f>Electricity!H8517</f>
        <v>0</v>
      </c>
      <c r="H8492" s="2">
        <f>Electricity!I8517</f>
        <v>0</v>
      </c>
      <c r="I8492" s="2">
        <f>Electricity!J8517</f>
        <v>0</v>
      </c>
    </row>
    <row r="8493" spans="2:9" x14ac:dyDescent="0.35">
      <c r="B8493" s="458" t="str">
        <f t="shared" si="133"/>
        <v>12/20/2019 07:00:00 AM</v>
      </c>
      <c r="C8493" s="458">
        <v>43819</v>
      </c>
      <c r="D8493" s="459">
        <v>0.29166666666666669</v>
      </c>
      <c r="E8493" s="2">
        <f>Electricity!F8518</f>
        <v>0</v>
      </c>
      <c r="F8493" s="2">
        <f>Electricity!G8518</f>
        <v>0</v>
      </c>
      <c r="G8493" s="2">
        <f>Electricity!H8518</f>
        <v>0</v>
      </c>
      <c r="H8493" s="2">
        <f>Electricity!I8518</f>
        <v>0</v>
      </c>
      <c r="I8493" s="2">
        <f>Electricity!J8518</f>
        <v>0</v>
      </c>
    </row>
    <row r="8494" spans="2:9" x14ac:dyDescent="0.35">
      <c r="B8494" s="458" t="str">
        <f t="shared" si="133"/>
        <v>12/20/2019 08:00:00 AM</v>
      </c>
      <c r="C8494" s="458">
        <v>43819</v>
      </c>
      <c r="D8494" s="459">
        <v>0.33333333333333337</v>
      </c>
      <c r="E8494" s="2">
        <f>Electricity!F8519</f>
        <v>0</v>
      </c>
      <c r="F8494" s="2">
        <f>Electricity!G8519</f>
        <v>0</v>
      </c>
      <c r="G8494" s="2">
        <f>Electricity!H8519</f>
        <v>0</v>
      </c>
      <c r="H8494" s="2">
        <f>Electricity!I8519</f>
        <v>0</v>
      </c>
      <c r="I8494" s="2">
        <f>Electricity!J8519</f>
        <v>0</v>
      </c>
    </row>
    <row r="8495" spans="2:9" x14ac:dyDescent="0.35">
      <c r="B8495" s="458" t="str">
        <f t="shared" si="133"/>
        <v>12/20/2019 09:00:00 AM</v>
      </c>
      <c r="C8495" s="458">
        <v>43819</v>
      </c>
      <c r="D8495" s="459">
        <v>0.375</v>
      </c>
      <c r="E8495" s="2">
        <f>Electricity!F8520</f>
        <v>0</v>
      </c>
      <c r="F8495" s="2">
        <f>Electricity!G8520</f>
        <v>0</v>
      </c>
      <c r="G8495" s="2">
        <f>Electricity!H8520</f>
        <v>0</v>
      </c>
      <c r="H8495" s="2">
        <f>Electricity!I8520</f>
        <v>0</v>
      </c>
      <c r="I8495" s="2">
        <f>Electricity!J8520</f>
        <v>0</v>
      </c>
    </row>
    <row r="8496" spans="2:9" x14ac:dyDescent="0.35">
      <c r="B8496" s="458" t="str">
        <f t="shared" si="133"/>
        <v>12/20/2019 10:00:00 AM</v>
      </c>
      <c r="C8496" s="458">
        <v>43819</v>
      </c>
      <c r="D8496" s="459">
        <v>0.41666666666666669</v>
      </c>
      <c r="E8496" s="2">
        <f>Electricity!F8521</f>
        <v>0</v>
      </c>
      <c r="F8496" s="2">
        <f>Electricity!G8521</f>
        <v>0</v>
      </c>
      <c r="G8496" s="2">
        <f>Electricity!H8521</f>
        <v>0</v>
      </c>
      <c r="H8496" s="2">
        <f>Electricity!I8521</f>
        <v>0</v>
      </c>
      <c r="I8496" s="2">
        <f>Electricity!J8521</f>
        <v>0</v>
      </c>
    </row>
    <row r="8497" spans="2:9" x14ac:dyDescent="0.35">
      <c r="B8497" s="458" t="str">
        <f t="shared" si="133"/>
        <v>12/20/2019 11:00:00 AM</v>
      </c>
      <c r="C8497" s="458">
        <v>43819</v>
      </c>
      <c r="D8497" s="459">
        <v>0.45833333333333337</v>
      </c>
      <c r="E8497" s="2">
        <f>Electricity!F8522</f>
        <v>0</v>
      </c>
      <c r="F8497" s="2">
        <f>Electricity!G8522</f>
        <v>0</v>
      </c>
      <c r="G8497" s="2">
        <f>Electricity!H8522</f>
        <v>0</v>
      </c>
      <c r="H8497" s="2">
        <f>Electricity!I8522</f>
        <v>0</v>
      </c>
      <c r="I8497" s="2">
        <f>Electricity!J8522</f>
        <v>0</v>
      </c>
    </row>
    <row r="8498" spans="2:9" x14ac:dyDescent="0.35">
      <c r="B8498" s="458" t="str">
        <f t="shared" si="133"/>
        <v>12/20/2019 12:00:00 PM</v>
      </c>
      <c r="C8498" s="458">
        <v>43819</v>
      </c>
      <c r="D8498" s="459">
        <v>0.50000000000000011</v>
      </c>
      <c r="E8498" s="2">
        <f>Electricity!F8523</f>
        <v>0</v>
      </c>
      <c r="F8498" s="2">
        <f>Electricity!G8523</f>
        <v>0</v>
      </c>
      <c r="G8498" s="2">
        <f>Electricity!H8523</f>
        <v>0</v>
      </c>
      <c r="H8498" s="2">
        <f>Electricity!I8523</f>
        <v>0</v>
      </c>
      <c r="I8498" s="2">
        <f>Electricity!J8523</f>
        <v>0</v>
      </c>
    </row>
    <row r="8499" spans="2:9" x14ac:dyDescent="0.35">
      <c r="B8499" s="458" t="str">
        <f t="shared" si="133"/>
        <v>12/20/2019 01:00:00 PM</v>
      </c>
      <c r="C8499" s="458">
        <v>43819</v>
      </c>
      <c r="D8499" s="459">
        <v>0.54166666666666674</v>
      </c>
      <c r="E8499" s="2">
        <f>Electricity!F8524</f>
        <v>0</v>
      </c>
      <c r="F8499" s="2">
        <f>Electricity!G8524</f>
        <v>0</v>
      </c>
      <c r="G8499" s="2">
        <f>Electricity!H8524</f>
        <v>0</v>
      </c>
      <c r="H8499" s="2">
        <f>Electricity!I8524</f>
        <v>0</v>
      </c>
      <c r="I8499" s="2">
        <f>Electricity!J8524</f>
        <v>0</v>
      </c>
    </row>
    <row r="8500" spans="2:9" x14ac:dyDescent="0.35">
      <c r="B8500" s="458" t="str">
        <f t="shared" si="133"/>
        <v>12/20/2019 02:00:00 PM</v>
      </c>
      <c r="C8500" s="458">
        <v>43819</v>
      </c>
      <c r="D8500" s="459">
        <v>0.58333333333333337</v>
      </c>
      <c r="E8500" s="2">
        <f>Electricity!F8525</f>
        <v>0</v>
      </c>
      <c r="F8500" s="2">
        <f>Electricity!G8525</f>
        <v>0</v>
      </c>
      <c r="G8500" s="2">
        <f>Electricity!H8525</f>
        <v>0</v>
      </c>
      <c r="H8500" s="2">
        <f>Electricity!I8525</f>
        <v>0</v>
      </c>
      <c r="I8500" s="2">
        <f>Electricity!J8525</f>
        <v>0</v>
      </c>
    </row>
    <row r="8501" spans="2:9" x14ac:dyDescent="0.35">
      <c r="B8501" s="458" t="str">
        <f t="shared" si="133"/>
        <v>12/20/2019 03:00:00 PM</v>
      </c>
      <c r="C8501" s="458">
        <v>43819</v>
      </c>
      <c r="D8501" s="459">
        <v>0.62500000000000011</v>
      </c>
      <c r="E8501" s="2">
        <f>Electricity!F8526</f>
        <v>0</v>
      </c>
      <c r="F8501" s="2">
        <f>Electricity!G8526</f>
        <v>0</v>
      </c>
      <c r="G8501" s="2">
        <f>Electricity!H8526</f>
        <v>0</v>
      </c>
      <c r="H8501" s="2">
        <f>Electricity!I8526</f>
        <v>0</v>
      </c>
      <c r="I8501" s="2">
        <f>Electricity!J8526</f>
        <v>0</v>
      </c>
    </row>
    <row r="8502" spans="2:9" x14ac:dyDescent="0.35">
      <c r="B8502" s="458" t="str">
        <f t="shared" si="133"/>
        <v>12/20/2019 04:00:00 PM</v>
      </c>
      <c r="C8502" s="458">
        <v>43819</v>
      </c>
      <c r="D8502" s="459">
        <v>0.66666666666666674</v>
      </c>
      <c r="E8502" s="2">
        <f>Electricity!F8527</f>
        <v>0</v>
      </c>
      <c r="F8502" s="2">
        <f>Electricity!G8527</f>
        <v>0</v>
      </c>
      <c r="G8502" s="2">
        <f>Electricity!H8527</f>
        <v>0</v>
      </c>
      <c r="H8502" s="2">
        <f>Electricity!I8527</f>
        <v>0</v>
      </c>
      <c r="I8502" s="2">
        <f>Electricity!J8527</f>
        <v>0</v>
      </c>
    </row>
    <row r="8503" spans="2:9" x14ac:dyDescent="0.35">
      <c r="B8503" s="458" t="str">
        <f t="shared" si="133"/>
        <v>12/20/2019 05:00:00 PM</v>
      </c>
      <c r="C8503" s="458">
        <v>43819</v>
      </c>
      <c r="D8503" s="459">
        <v>0.70833333333333337</v>
      </c>
      <c r="E8503" s="2">
        <f>Electricity!F8528</f>
        <v>0</v>
      </c>
      <c r="F8503" s="2">
        <f>Electricity!G8528</f>
        <v>0</v>
      </c>
      <c r="G8503" s="2">
        <f>Electricity!H8528</f>
        <v>0</v>
      </c>
      <c r="H8503" s="2">
        <f>Electricity!I8528</f>
        <v>0</v>
      </c>
      <c r="I8503" s="2">
        <f>Electricity!J8528</f>
        <v>0</v>
      </c>
    </row>
    <row r="8504" spans="2:9" x14ac:dyDescent="0.35">
      <c r="B8504" s="458" t="str">
        <f t="shared" si="133"/>
        <v>12/20/2019 06:00:00 PM</v>
      </c>
      <c r="C8504" s="458">
        <v>43819</v>
      </c>
      <c r="D8504" s="459">
        <v>0.75000000000000011</v>
      </c>
      <c r="E8504" s="2">
        <f>Electricity!F8529</f>
        <v>0</v>
      </c>
      <c r="F8504" s="2">
        <f>Electricity!G8529</f>
        <v>0</v>
      </c>
      <c r="G8504" s="2">
        <f>Electricity!H8529</f>
        <v>0</v>
      </c>
      <c r="H8504" s="2">
        <f>Electricity!I8529</f>
        <v>0</v>
      </c>
      <c r="I8504" s="2">
        <f>Electricity!J8529</f>
        <v>0</v>
      </c>
    </row>
    <row r="8505" spans="2:9" x14ac:dyDescent="0.35">
      <c r="B8505" s="458" t="str">
        <f t="shared" si="133"/>
        <v>12/20/2019 07:00:00 PM</v>
      </c>
      <c r="C8505" s="458">
        <v>43819</v>
      </c>
      <c r="D8505" s="459">
        <v>0.79166666666666674</v>
      </c>
      <c r="E8505" s="2">
        <f>Electricity!F8530</f>
        <v>0</v>
      </c>
      <c r="F8505" s="2">
        <f>Electricity!G8530</f>
        <v>0</v>
      </c>
      <c r="G8505" s="2">
        <f>Electricity!H8530</f>
        <v>0</v>
      </c>
      <c r="H8505" s="2">
        <f>Electricity!I8530</f>
        <v>0</v>
      </c>
      <c r="I8505" s="2">
        <f>Electricity!J8530</f>
        <v>0</v>
      </c>
    </row>
    <row r="8506" spans="2:9" x14ac:dyDescent="0.35">
      <c r="B8506" s="458" t="str">
        <f t="shared" si="133"/>
        <v>12/20/2019 08:00:00 PM</v>
      </c>
      <c r="C8506" s="458">
        <v>43819</v>
      </c>
      <c r="D8506" s="459">
        <v>0.83333333333333337</v>
      </c>
      <c r="E8506" s="2">
        <f>Electricity!F8531</f>
        <v>0</v>
      </c>
      <c r="F8506" s="2">
        <f>Electricity!G8531</f>
        <v>0</v>
      </c>
      <c r="G8506" s="2">
        <f>Electricity!H8531</f>
        <v>0</v>
      </c>
      <c r="H8506" s="2">
        <f>Electricity!I8531</f>
        <v>0</v>
      </c>
      <c r="I8506" s="2">
        <f>Electricity!J8531</f>
        <v>0</v>
      </c>
    </row>
    <row r="8507" spans="2:9" x14ac:dyDescent="0.35">
      <c r="B8507" s="458" t="str">
        <f t="shared" si="133"/>
        <v>12/20/2019 09:00:00 PM</v>
      </c>
      <c r="C8507" s="458">
        <v>43819</v>
      </c>
      <c r="D8507" s="459">
        <v>0.87500000000000011</v>
      </c>
      <c r="E8507" s="2">
        <f>Electricity!F8532</f>
        <v>0</v>
      </c>
      <c r="F8507" s="2">
        <f>Electricity!G8532</f>
        <v>0</v>
      </c>
      <c r="G8507" s="2">
        <f>Electricity!H8532</f>
        <v>0</v>
      </c>
      <c r="H8507" s="2">
        <f>Electricity!I8532</f>
        <v>0</v>
      </c>
      <c r="I8507" s="2">
        <f>Electricity!J8532</f>
        <v>0</v>
      </c>
    </row>
    <row r="8508" spans="2:9" x14ac:dyDescent="0.35">
      <c r="B8508" s="458" t="str">
        <f t="shared" si="133"/>
        <v>12/20/2019 10:00:00 PM</v>
      </c>
      <c r="C8508" s="458">
        <v>43819</v>
      </c>
      <c r="D8508" s="459">
        <v>0.91666666666666674</v>
      </c>
      <c r="E8508" s="2">
        <f>Electricity!F8533</f>
        <v>0</v>
      </c>
      <c r="F8508" s="2">
        <f>Electricity!G8533</f>
        <v>0</v>
      </c>
      <c r="G8508" s="2">
        <f>Electricity!H8533</f>
        <v>0</v>
      </c>
      <c r="H8508" s="2">
        <f>Electricity!I8533</f>
        <v>0</v>
      </c>
      <c r="I8508" s="2">
        <f>Electricity!J8533</f>
        <v>0</v>
      </c>
    </row>
    <row r="8509" spans="2:9" x14ac:dyDescent="0.35">
      <c r="B8509" s="458" t="str">
        <f t="shared" si="133"/>
        <v>12/20/2019 11:00:00 PM</v>
      </c>
      <c r="C8509" s="458">
        <v>43819</v>
      </c>
      <c r="D8509" s="459">
        <v>0.95833333333333337</v>
      </c>
      <c r="E8509" s="2">
        <f>Electricity!F8534</f>
        <v>0</v>
      </c>
      <c r="F8509" s="2">
        <f>Electricity!G8534</f>
        <v>0</v>
      </c>
      <c r="G8509" s="2">
        <f>Electricity!H8534</f>
        <v>0</v>
      </c>
      <c r="H8509" s="2">
        <f>Electricity!I8534</f>
        <v>0</v>
      </c>
      <c r="I8509" s="2">
        <f>Electricity!J8534</f>
        <v>0</v>
      </c>
    </row>
    <row r="8510" spans="2:9" x14ac:dyDescent="0.35">
      <c r="B8510" s="458" t="str">
        <f t="shared" si="133"/>
        <v>12/21/2019 12:00:00 AM</v>
      </c>
      <c r="C8510" s="458">
        <v>43820</v>
      </c>
      <c r="D8510" s="459">
        <v>3.1225022567582528E-17</v>
      </c>
      <c r="E8510" s="2">
        <f>Electricity!F8535</f>
        <v>0</v>
      </c>
      <c r="F8510" s="2">
        <f>Electricity!G8535</f>
        <v>0</v>
      </c>
      <c r="G8510" s="2">
        <f>Electricity!H8535</f>
        <v>0</v>
      </c>
      <c r="H8510" s="2">
        <f>Electricity!I8535</f>
        <v>0</v>
      </c>
      <c r="I8510" s="2">
        <f>Electricity!J8535</f>
        <v>0</v>
      </c>
    </row>
    <row r="8511" spans="2:9" x14ac:dyDescent="0.35">
      <c r="B8511" s="458" t="str">
        <f t="shared" si="133"/>
        <v>12/21/2019 01:00:00 AM</v>
      </c>
      <c r="C8511" s="458">
        <v>43820</v>
      </c>
      <c r="D8511" s="459">
        <v>4.1666666666666699E-2</v>
      </c>
      <c r="E8511" s="2">
        <f>Electricity!F8536</f>
        <v>0</v>
      </c>
      <c r="F8511" s="2">
        <f>Electricity!G8536</f>
        <v>0</v>
      </c>
      <c r="G8511" s="2">
        <f>Electricity!H8536</f>
        <v>0</v>
      </c>
      <c r="H8511" s="2">
        <f>Electricity!I8536</f>
        <v>0</v>
      </c>
      <c r="I8511" s="2">
        <f>Electricity!J8536</f>
        <v>0</v>
      </c>
    </row>
    <row r="8512" spans="2:9" x14ac:dyDescent="0.35">
      <c r="B8512" s="458" t="str">
        <f t="shared" si="133"/>
        <v>12/21/2019 02:00:00 AM</v>
      </c>
      <c r="C8512" s="458">
        <v>43820</v>
      </c>
      <c r="D8512" s="459">
        <v>8.333333333333337E-2</v>
      </c>
      <c r="E8512" s="2">
        <f>Electricity!F8537</f>
        <v>0</v>
      </c>
      <c r="F8512" s="2">
        <f>Electricity!G8537</f>
        <v>0</v>
      </c>
      <c r="G8512" s="2">
        <f>Electricity!H8537</f>
        <v>0</v>
      </c>
      <c r="H8512" s="2">
        <f>Electricity!I8537</f>
        <v>0</v>
      </c>
      <c r="I8512" s="2">
        <f>Electricity!J8537</f>
        <v>0</v>
      </c>
    </row>
    <row r="8513" spans="2:9" x14ac:dyDescent="0.35">
      <c r="B8513" s="458" t="str">
        <f t="shared" si="133"/>
        <v>12/21/2019 03:00:00 AM</v>
      </c>
      <c r="C8513" s="458">
        <v>43820</v>
      </c>
      <c r="D8513" s="459">
        <v>0.12500000000000006</v>
      </c>
      <c r="E8513" s="2">
        <f>Electricity!F8538</f>
        <v>0</v>
      </c>
      <c r="F8513" s="2">
        <f>Electricity!G8538</f>
        <v>0</v>
      </c>
      <c r="G8513" s="2">
        <f>Electricity!H8538</f>
        <v>0</v>
      </c>
      <c r="H8513" s="2">
        <f>Electricity!I8538</f>
        <v>0</v>
      </c>
      <c r="I8513" s="2">
        <f>Electricity!J8538</f>
        <v>0</v>
      </c>
    </row>
    <row r="8514" spans="2:9" x14ac:dyDescent="0.35">
      <c r="B8514" s="458" t="str">
        <f t="shared" si="133"/>
        <v>12/21/2019 04:00:00 AM</v>
      </c>
      <c r="C8514" s="458">
        <v>43820</v>
      </c>
      <c r="D8514" s="459">
        <v>0.16666666666666669</v>
      </c>
      <c r="E8514" s="2">
        <f>Electricity!F8539</f>
        <v>0</v>
      </c>
      <c r="F8514" s="2">
        <f>Electricity!G8539</f>
        <v>0</v>
      </c>
      <c r="G8514" s="2">
        <f>Electricity!H8539</f>
        <v>0</v>
      </c>
      <c r="H8514" s="2">
        <f>Electricity!I8539</f>
        <v>0</v>
      </c>
      <c r="I8514" s="2">
        <f>Electricity!J8539</f>
        <v>0</v>
      </c>
    </row>
    <row r="8515" spans="2:9" x14ac:dyDescent="0.35">
      <c r="B8515" s="458" t="str">
        <f t="shared" si="133"/>
        <v>12/21/2019 05:00:00 AM</v>
      </c>
      <c r="C8515" s="458">
        <v>43820</v>
      </c>
      <c r="D8515" s="459">
        <v>0.20833333333333337</v>
      </c>
      <c r="E8515" s="2">
        <f>Electricity!F8540</f>
        <v>0</v>
      </c>
      <c r="F8515" s="2">
        <f>Electricity!G8540</f>
        <v>0</v>
      </c>
      <c r="G8515" s="2">
        <f>Electricity!H8540</f>
        <v>0</v>
      </c>
      <c r="H8515" s="2">
        <f>Electricity!I8540</f>
        <v>0</v>
      </c>
      <c r="I8515" s="2">
        <f>Electricity!J8540</f>
        <v>0</v>
      </c>
    </row>
    <row r="8516" spans="2:9" x14ac:dyDescent="0.35">
      <c r="B8516" s="458" t="str">
        <f t="shared" si="133"/>
        <v>12/21/2019 06:00:00 AM</v>
      </c>
      <c r="C8516" s="458">
        <v>43820</v>
      </c>
      <c r="D8516" s="459">
        <v>0.25</v>
      </c>
      <c r="E8516" s="2">
        <f>Electricity!F8541</f>
        <v>0</v>
      </c>
      <c r="F8516" s="2">
        <f>Electricity!G8541</f>
        <v>0</v>
      </c>
      <c r="G8516" s="2">
        <f>Electricity!H8541</f>
        <v>0</v>
      </c>
      <c r="H8516" s="2">
        <f>Electricity!I8541</f>
        <v>0</v>
      </c>
      <c r="I8516" s="2">
        <f>Electricity!J8541</f>
        <v>0</v>
      </c>
    </row>
    <row r="8517" spans="2:9" x14ac:dyDescent="0.35">
      <c r="B8517" s="458" t="str">
        <f t="shared" si="133"/>
        <v>12/21/2019 07:00:00 AM</v>
      </c>
      <c r="C8517" s="458">
        <v>43820</v>
      </c>
      <c r="D8517" s="459">
        <v>0.29166666666666669</v>
      </c>
      <c r="E8517" s="2">
        <f>Electricity!F8542</f>
        <v>0</v>
      </c>
      <c r="F8517" s="2">
        <f>Electricity!G8542</f>
        <v>0</v>
      </c>
      <c r="G8517" s="2">
        <f>Electricity!H8542</f>
        <v>0</v>
      </c>
      <c r="H8517" s="2">
        <f>Electricity!I8542</f>
        <v>0</v>
      </c>
      <c r="I8517" s="2">
        <f>Electricity!J8542</f>
        <v>0</v>
      </c>
    </row>
    <row r="8518" spans="2:9" x14ac:dyDescent="0.35">
      <c r="B8518" s="458" t="str">
        <f t="shared" si="133"/>
        <v>12/21/2019 08:00:00 AM</v>
      </c>
      <c r="C8518" s="458">
        <v>43820</v>
      </c>
      <c r="D8518" s="459">
        <v>0.33333333333333337</v>
      </c>
      <c r="E8518" s="2">
        <f>Electricity!F8543</f>
        <v>0</v>
      </c>
      <c r="F8518" s="2">
        <f>Electricity!G8543</f>
        <v>0</v>
      </c>
      <c r="G8518" s="2">
        <f>Electricity!H8543</f>
        <v>0</v>
      </c>
      <c r="H8518" s="2">
        <f>Electricity!I8543</f>
        <v>0</v>
      </c>
      <c r="I8518" s="2">
        <f>Electricity!J8543</f>
        <v>0</v>
      </c>
    </row>
    <row r="8519" spans="2:9" x14ac:dyDescent="0.35">
      <c r="B8519" s="458" t="str">
        <f t="shared" si="133"/>
        <v>12/21/2019 09:00:00 AM</v>
      </c>
      <c r="C8519" s="458">
        <v>43820</v>
      </c>
      <c r="D8519" s="459">
        <v>0.375</v>
      </c>
      <c r="E8519" s="2">
        <f>Electricity!F8544</f>
        <v>0</v>
      </c>
      <c r="F8519" s="2">
        <f>Electricity!G8544</f>
        <v>0</v>
      </c>
      <c r="G8519" s="2">
        <f>Electricity!H8544</f>
        <v>0</v>
      </c>
      <c r="H8519" s="2">
        <f>Electricity!I8544</f>
        <v>0</v>
      </c>
      <c r="I8519" s="2">
        <f>Electricity!J8544</f>
        <v>0</v>
      </c>
    </row>
    <row r="8520" spans="2:9" x14ac:dyDescent="0.35">
      <c r="B8520" s="458" t="str">
        <f t="shared" si="133"/>
        <v>12/21/2019 10:00:00 AM</v>
      </c>
      <c r="C8520" s="458">
        <v>43820</v>
      </c>
      <c r="D8520" s="459">
        <v>0.41666666666666669</v>
      </c>
      <c r="E8520" s="2">
        <f>Electricity!F8545</f>
        <v>0</v>
      </c>
      <c r="F8520" s="2">
        <f>Electricity!G8545</f>
        <v>0</v>
      </c>
      <c r="G8520" s="2">
        <f>Electricity!H8545</f>
        <v>0</v>
      </c>
      <c r="H8520" s="2">
        <f>Electricity!I8545</f>
        <v>0</v>
      </c>
      <c r="I8520" s="2">
        <f>Electricity!J8545</f>
        <v>0</v>
      </c>
    </row>
    <row r="8521" spans="2:9" x14ac:dyDescent="0.35">
      <c r="B8521" s="458" t="str">
        <f t="shared" si="133"/>
        <v>12/21/2019 11:00:00 AM</v>
      </c>
      <c r="C8521" s="458">
        <v>43820</v>
      </c>
      <c r="D8521" s="459">
        <v>0.45833333333333337</v>
      </c>
      <c r="E8521" s="2">
        <f>Electricity!F8546</f>
        <v>0</v>
      </c>
      <c r="F8521" s="2">
        <f>Electricity!G8546</f>
        <v>0</v>
      </c>
      <c r="G8521" s="2">
        <f>Electricity!H8546</f>
        <v>0</v>
      </c>
      <c r="H8521" s="2">
        <f>Electricity!I8546</f>
        <v>0</v>
      </c>
      <c r="I8521" s="2">
        <f>Electricity!J8546</f>
        <v>0</v>
      </c>
    </row>
    <row r="8522" spans="2:9" x14ac:dyDescent="0.35">
      <c r="B8522" s="458" t="str">
        <f t="shared" si="133"/>
        <v>12/21/2019 12:00:00 PM</v>
      </c>
      <c r="C8522" s="458">
        <v>43820</v>
      </c>
      <c r="D8522" s="459">
        <v>0.50000000000000011</v>
      </c>
      <c r="E8522" s="2">
        <f>Electricity!F8547</f>
        <v>0</v>
      </c>
      <c r="F8522" s="2">
        <f>Electricity!G8547</f>
        <v>0</v>
      </c>
      <c r="G8522" s="2">
        <f>Electricity!H8547</f>
        <v>0</v>
      </c>
      <c r="H8522" s="2">
        <f>Electricity!I8547</f>
        <v>0</v>
      </c>
      <c r="I8522" s="2">
        <f>Electricity!J8547</f>
        <v>0</v>
      </c>
    </row>
    <row r="8523" spans="2:9" x14ac:dyDescent="0.35">
      <c r="B8523" s="458" t="str">
        <f t="shared" si="133"/>
        <v>12/21/2019 01:00:00 PM</v>
      </c>
      <c r="C8523" s="458">
        <v>43820</v>
      </c>
      <c r="D8523" s="459">
        <v>0.54166666666666674</v>
      </c>
      <c r="E8523" s="2">
        <f>Electricity!F8548</f>
        <v>0</v>
      </c>
      <c r="F8523" s="2">
        <f>Electricity!G8548</f>
        <v>0</v>
      </c>
      <c r="G8523" s="2">
        <f>Electricity!H8548</f>
        <v>0</v>
      </c>
      <c r="H8523" s="2">
        <f>Electricity!I8548</f>
        <v>0</v>
      </c>
      <c r="I8523" s="2">
        <f>Electricity!J8548</f>
        <v>0</v>
      </c>
    </row>
    <row r="8524" spans="2:9" x14ac:dyDescent="0.35">
      <c r="B8524" s="458" t="str">
        <f t="shared" si="133"/>
        <v>12/21/2019 02:00:00 PM</v>
      </c>
      <c r="C8524" s="458">
        <v>43820</v>
      </c>
      <c r="D8524" s="459">
        <v>0.58333333333333337</v>
      </c>
      <c r="E8524" s="2">
        <f>Electricity!F8549</f>
        <v>0</v>
      </c>
      <c r="F8524" s="2">
        <f>Electricity!G8549</f>
        <v>0</v>
      </c>
      <c r="G8524" s="2">
        <f>Electricity!H8549</f>
        <v>0</v>
      </c>
      <c r="H8524" s="2">
        <f>Electricity!I8549</f>
        <v>0</v>
      </c>
      <c r="I8524" s="2">
        <f>Electricity!J8549</f>
        <v>0</v>
      </c>
    </row>
    <row r="8525" spans="2:9" x14ac:dyDescent="0.35">
      <c r="B8525" s="458" t="str">
        <f t="shared" si="133"/>
        <v>12/21/2019 03:00:00 PM</v>
      </c>
      <c r="C8525" s="458">
        <v>43820</v>
      </c>
      <c r="D8525" s="459">
        <v>0.62500000000000011</v>
      </c>
      <c r="E8525" s="2">
        <f>Electricity!F8550</f>
        <v>0</v>
      </c>
      <c r="F8525" s="2">
        <f>Electricity!G8550</f>
        <v>0</v>
      </c>
      <c r="G8525" s="2">
        <f>Electricity!H8550</f>
        <v>0</v>
      </c>
      <c r="H8525" s="2">
        <f>Electricity!I8550</f>
        <v>0</v>
      </c>
      <c r="I8525" s="2">
        <f>Electricity!J8550</f>
        <v>0</v>
      </c>
    </row>
    <row r="8526" spans="2:9" x14ac:dyDescent="0.35">
      <c r="B8526" s="458" t="str">
        <f t="shared" si="133"/>
        <v>12/21/2019 04:00:00 PM</v>
      </c>
      <c r="C8526" s="458">
        <v>43820</v>
      </c>
      <c r="D8526" s="459">
        <v>0.66666666666666674</v>
      </c>
      <c r="E8526" s="2">
        <f>Electricity!F8551</f>
        <v>0</v>
      </c>
      <c r="F8526" s="2">
        <f>Electricity!G8551</f>
        <v>0</v>
      </c>
      <c r="G8526" s="2">
        <f>Electricity!H8551</f>
        <v>0</v>
      </c>
      <c r="H8526" s="2">
        <f>Electricity!I8551</f>
        <v>0</v>
      </c>
      <c r="I8526" s="2">
        <f>Electricity!J8551</f>
        <v>0</v>
      </c>
    </row>
    <row r="8527" spans="2:9" x14ac:dyDescent="0.35">
      <c r="B8527" s="458" t="str">
        <f t="shared" ref="B8527:B8590" si="134">CONCATENATE(TEXT(C8527,"mm/dd/yyyy")," ",TEXT(D8527,"hh:mm:ss AM/PM"))</f>
        <v>12/21/2019 05:00:00 PM</v>
      </c>
      <c r="C8527" s="458">
        <v>43820</v>
      </c>
      <c r="D8527" s="459">
        <v>0.70833333333333337</v>
      </c>
      <c r="E8527" s="2">
        <f>Electricity!F8552</f>
        <v>0</v>
      </c>
      <c r="F8527" s="2">
        <f>Electricity!G8552</f>
        <v>0</v>
      </c>
      <c r="G8527" s="2">
        <f>Electricity!H8552</f>
        <v>0</v>
      </c>
      <c r="H8527" s="2">
        <f>Electricity!I8552</f>
        <v>0</v>
      </c>
      <c r="I8527" s="2">
        <f>Electricity!J8552</f>
        <v>0</v>
      </c>
    </row>
    <row r="8528" spans="2:9" x14ac:dyDescent="0.35">
      <c r="B8528" s="458" t="str">
        <f t="shared" si="134"/>
        <v>12/21/2019 06:00:00 PM</v>
      </c>
      <c r="C8528" s="458">
        <v>43820</v>
      </c>
      <c r="D8528" s="459">
        <v>0.75000000000000011</v>
      </c>
      <c r="E8528" s="2">
        <f>Electricity!F8553</f>
        <v>0</v>
      </c>
      <c r="F8528" s="2">
        <f>Electricity!G8553</f>
        <v>0</v>
      </c>
      <c r="G8528" s="2">
        <f>Electricity!H8553</f>
        <v>0</v>
      </c>
      <c r="H8528" s="2">
        <f>Electricity!I8553</f>
        <v>0</v>
      </c>
      <c r="I8528" s="2">
        <f>Electricity!J8553</f>
        <v>0</v>
      </c>
    </row>
    <row r="8529" spans="2:9" x14ac:dyDescent="0.35">
      <c r="B8529" s="458" t="str">
        <f t="shared" si="134"/>
        <v>12/21/2019 07:00:00 PM</v>
      </c>
      <c r="C8529" s="458">
        <v>43820</v>
      </c>
      <c r="D8529" s="459">
        <v>0.79166666666666674</v>
      </c>
      <c r="E8529" s="2">
        <f>Electricity!F8554</f>
        <v>0</v>
      </c>
      <c r="F8529" s="2">
        <f>Electricity!G8554</f>
        <v>0</v>
      </c>
      <c r="G8529" s="2">
        <f>Electricity!H8554</f>
        <v>0</v>
      </c>
      <c r="H8529" s="2">
        <f>Electricity!I8554</f>
        <v>0</v>
      </c>
      <c r="I8529" s="2">
        <f>Electricity!J8554</f>
        <v>0</v>
      </c>
    </row>
    <row r="8530" spans="2:9" x14ac:dyDescent="0.35">
      <c r="B8530" s="458" t="str">
        <f t="shared" si="134"/>
        <v>12/21/2019 08:00:00 PM</v>
      </c>
      <c r="C8530" s="458">
        <v>43820</v>
      </c>
      <c r="D8530" s="459">
        <v>0.83333333333333337</v>
      </c>
      <c r="E8530" s="2">
        <f>Electricity!F8555</f>
        <v>0</v>
      </c>
      <c r="F8530" s="2">
        <f>Electricity!G8555</f>
        <v>0</v>
      </c>
      <c r="G8530" s="2">
        <f>Electricity!H8555</f>
        <v>0</v>
      </c>
      <c r="H8530" s="2">
        <f>Electricity!I8555</f>
        <v>0</v>
      </c>
      <c r="I8530" s="2">
        <f>Electricity!J8555</f>
        <v>0</v>
      </c>
    </row>
    <row r="8531" spans="2:9" x14ac:dyDescent="0.35">
      <c r="B8531" s="458" t="str">
        <f t="shared" si="134"/>
        <v>12/21/2019 09:00:00 PM</v>
      </c>
      <c r="C8531" s="458">
        <v>43820</v>
      </c>
      <c r="D8531" s="459">
        <v>0.87500000000000011</v>
      </c>
      <c r="E8531" s="2">
        <f>Electricity!F8556</f>
        <v>0</v>
      </c>
      <c r="F8531" s="2">
        <f>Electricity!G8556</f>
        <v>0</v>
      </c>
      <c r="G8531" s="2">
        <f>Electricity!H8556</f>
        <v>0</v>
      </c>
      <c r="H8531" s="2">
        <f>Electricity!I8556</f>
        <v>0</v>
      </c>
      <c r="I8531" s="2">
        <f>Electricity!J8556</f>
        <v>0</v>
      </c>
    </row>
    <row r="8532" spans="2:9" x14ac:dyDescent="0.35">
      <c r="B8532" s="458" t="str">
        <f t="shared" si="134"/>
        <v>12/21/2019 10:00:00 PM</v>
      </c>
      <c r="C8532" s="458">
        <v>43820</v>
      </c>
      <c r="D8532" s="459">
        <v>0.91666666666666674</v>
      </c>
      <c r="E8532" s="2">
        <f>Electricity!F8557</f>
        <v>0</v>
      </c>
      <c r="F8532" s="2">
        <f>Electricity!G8557</f>
        <v>0</v>
      </c>
      <c r="G8532" s="2">
        <f>Electricity!H8557</f>
        <v>0</v>
      </c>
      <c r="H8532" s="2">
        <f>Electricity!I8557</f>
        <v>0</v>
      </c>
      <c r="I8532" s="2">
        <f>Electricity!J8557</f>
        <v>0</v>
      </c>
    </row>
    <row r="8533" spans="2:9" x14ac:dyDescent="0.35">
      <c r="B8533" s="458" t="str">
        <f t="shared" si="134"/>
        <v>12/21/2019 11:00:00 PM</v>
      </c>
      <c r="C8533" s="458">
        <v>43820</v>
      </c>
      <c r="D8533" s="459">
        <v>0.95833333333333337</v>
      </c>
      <c r="E8533" s="2">
        <f>Electricity!F8558</f>
        <v>0</v>
      </c>
      <c r="F8533" s="2">
        <f>Electricity!G8558</f>
        <v>0</v>
      </c>
      <c r="G8533" s="2">
        <f>Electricity!H8558</f>
        <v>0</v>
      </c>
      <c r="H8533" s="2">
        <f>Electricity!I8558</f>
        <v>0</v>
      </c>
      <c r="I8533" s="2">
        <f>Electricity!J8558</f>
        <v>0</v>
      </c>
    </row>
    <row r="8534" spans="2:9" x14ac:dyDescent="0.35">
      <c r="B8534" s="458" t="str">
        <f t="shared" si="134"/>
        <v>12/22/2019 12:00:00 AM</v>
      </c>
      <c r="C8534" s="458">
        <v>43821</v>
      </c>
      <c r="D8534" s="459">
        <v>3.1225022567582528E-17</v>
      </c>
      <c r="E8534" s="2">
        <f>Electricity!F8559</f>
        <v>0</v>
      </c>
      <c r="F8534" s="2">
        <f>Electricity!G8559</f>
        <v>0</v>
      </c>
      <c r="G8534" s="2">
        <f>Electricity!H8559</f>
        <v>0</v>
      </c>
      <c r="H8534" s="2">
        <f>Electricity!I8559</f>
        <v>0</v>
      </c>
      <c r="I8534" s="2">
        <f>Electricity!J8559</f>
        <v>0</v>
      </c>
    </row>
    <row r="8535" spans="2:9" x14ac:dyDescent="0.35">
      <c r="B8535" s="458" t="str">
        <f t="shared" si="134"/>
        <v>12/22/2019 01:00:00 AM</v>
      </c>
      <c r="C8535" s="458">
        <v>43821</v>
      </c>
      <c r="D8535" s="459">
        <v>4.1666666666666699E-2</v>
      </c>
      <c r="E8535" s="2">
        <f>Electricity!F8560</f>
        <v>0</v>
      </c>
      <c r="F8535" s="2">
        <f>Electricity!G8560</f>
        <v>0</v>
      </c>
      <c r="G8535" s="2">
        <f>Electricity!H8560</f>
        <v>0</v>
      </c>
      <c r="H8535" s="2">
        <f>Electricity!I8560</f>
        <v>0</v>
      </c>
      <c r="I8535" s="2">
        <f>Electricity!J8560</f>
        <v>0</v>
      </c>
    </row>
    <row r="8536" spans="2:9" x14ac:dyDescent="0.35">
      <c r="B8536" s="458" t="str">
        <f t="shared" si="134"/>
        <v>12/22/2019 02:00:00 AM</v>
      </c>
      <c r="C8536" s="458">
        <v>43821</v>
      </c>
      <c r="D8536" s="459">
        <v>8.333333333333337E-2</v>
      </c>
      <c r="E8536" s="2">
        <f>Electricity!F8561</f>
        <v>0</v>
      </c>
      <c r="F8536" s="2">
        <f>Electricity!G8561</f>
        <v>0</v>
      </c>
      <c r="G8536" s="2">
        <f>Electricity!H8561</f>
        <v>0</v>
      </c>
      <c r="H8536" s="2">
        <f>Electricity!I8561</f>
        <v>0</v>
      </c>
      <c r="I8536" s="2">
        <f>Electricity!J8561</f>
        <v>0</v>
      </c>
    </row>
    <row r="8537" spans="2:9" x14ac:dyDescent="0.35">
      <c r="B8537" s="458" t="str">
        <f t="shared" si="134"/>
        <v>12/22/2019 03:00:00 AM</v>
      </c>
      <c r="C8537" s="458">
        <v>43821</v>
      </c>
      <c r="D8537" s="459">
        <v>0.12500000000000006</v>
      </c>
      <c r="E8537" s="2">
        <f>Electricity!F8562</f>
        <v>0</v>
      </c>
      <c r="F8537" s="2">
        <f>Electricity!G8562</f>
        <v>0</v>
      </c>
      <c r="G8537" s="2">
        <f>Electricity!H8562</f>
        <v>0</v>
      </c>
      <c r="H8537" s="2">
        <f>Electricity!I8562</f>
        <v>0</v>
      </c>
      <c r="I8537" s="2">
        <f>Electricity!J8562</f>
        <v>0</v>
      </c>
    </row>
    <row r="8538" spans="2:9" x14ac:dyDescent="0.35">
      <c r="B8538" s="458" t="str">
        <f t="shared" si="134"/>
        <v>12/22/2019 04:00:00 AM</v>
      </c>
      <c r="C8538" s="458">
        <v>43821</v>
      </c>
      <c r="D8538" s="459">
        <v>0.16666666666666669</v>
      </c>
      <c r="E8538" s="2">
        <f>Electricity!F8563</f>
        <v>0</v>
      </c>
      <c r="F8538" s="2">
        <f>Electricity!G8563</f>
        <v>0</v>
      </c>
      <c r="G8538" s="2">
        <f>Electricity!H8563</f>
        <v>0</v>
      </c>
      <c r="H8538" s="2">
        <f>Electricity!I8563</f>
        <v>0</v>
      </c>
      <c r="I8538" s="2">
        <f>Electricity!J8563</f>
        <v>0</v>
      </c>
    </row>
    <row r="8539" spans="2:9" x14ac:dyDescent="0.35">
      <c r="B8539" s="458" t="str">
        <f t="shared" si="134"/>
        <v>12/22/2019 05:00:00 AM</v>
      </c>
      <c r="C8539" s="458">
        <v>43821</v>
      </c>
      <c r="D8539" s="459">
        <v>0.20833333333333337</v>
      </c>
      <c r="E8539" s="2">
        <f>Electricity!F8564</f>
        <v>0</v>
      </c>
      <c r="F8539" s="2">
        <f>Electricity!G8564</f>
        <v>0</v>
      </c>
      <c r="G8539" s="2">
        <f>Electricity!H8564</f>
        <v>0</v>
      </c>
      <c r="H8539" s="2">
        <f>Electricity!I8564</f>
        <v>0</v>
      </c>
      <c r="I8539" s="2">
        <f>Electricity!J8564</f>
        <v>0</v>
      </c>
    </row>
    <row r="8540" spans="2:9" x14ac:dyDescent="0.35">
      <c r="B8540" s="458" t="str">
        <f t="shared" si="134"/>
        <v>12/22/2019 06:00:00 AM</v>
      </c>
      <c r="C8540" s="458">
        <v>43821</v>
      </c>
      <c r="D8540" s="459">
        <v>0.25</v>
      </c>
      <c r="E8540" s="2">
        <f>Electricity!F8565</f>
        <v>0</v>
      </c>
      <c r="F8540" s="2">
        <f>Electricity!G8565</f>
        <v>0</v>
      </c>
      <c r="G8540" s="2">
        <f>Electricity!H8565</f>
        <v>0</v>
      </c>
      <c r="H8540" s="2">
        <f>Electricity!I8565</f>
        <v>0</v>
      </c>
      <c r="I8540" s="2">
        <f>Electricity!J8565</f>
        <v>0</v>
      </c>
    </row>
    <row r="8541" spans="2:9" x14ac:dyDescent="0.35">
      <c r="B8541" s="458" t="str">
        <f t="shared" si="134"/>
        <v>12/22/2019 07:00:00 AM</v>
      </c>
      <c r="C8541" s="458">
        <v>43821</v>
      </c>
      <c r="D8541" s="459">
        <v>0.29166666666666669</v>
      </c>
      <c r="E8541" s="2">
        <f>Electricity!F8566</f>
        <v>0</v>
      </c>
      <c r="F8541" s="2">
        <f>Electricity!G8566</f>
        <v>0</v>
      </c>
      <c r="G8541" s="2">
        <f>Electricity!H8566</f>
        <v>0</v>
      </c>
      <c r="H8541" s="2">
        <f>Electricity!I8566</f>
        <v>0</v>
      </c>
      <c r="I8541" s="2">
        <f>Electricity!J8566</f>
        <v>0</v>
      </c>
    </row>
    <row r="8542" spans="2:9" x14ac:dyDescent="0.35">
      <c r="B8542" s="458" t="str">
        <f t="shared" si="134"/>
        <v>12/22/2019 08:00:00 AM</v>
      </c>
      <c r="C8542" s="458">
        <v>43821</v>
      </c>
      <c r="D8542" s="459">
        <v>0.33333333333333337</v>
      </c>
      <c r="E8542" s="2">
        <f>Electricity!F8567</f>
        <v>0</v>
      </c>
      <c r="F8542" s="2">
        <f>Electricity!G8567</f>
        <v>0</v>
      </c>
      <c r="G8542" s="2">
        <f>Electricity!H8567</f>
        <v>0</v>
      </c>
      <c r="H8542" s="2">
        <f>Electricity!I8567</f>
        <v>0</v>
      </c>
      <c r="I8542" s="2">
        <f>Electricity!J8567</f>
        <v>0</v>
      </c>
    </row>
    <row r="8543" spans="2:9" x14ac:dyDescent="0.35">
      <c r="B8543" s="458" t="str">
        <f t="shared" si="134"/>
        <v>12/22/2019 09:00:00 AM</v>
      </c>
      <c r="C8543" s="458">
        <v>43821</v>
      </c>
      <c r="D8543" s="459">
        <v>0.375</v>
      </c>
      <c r="E8543" s="2">
        <f>Electricity!F8568</f>
        <v>0</v>
      </c>
      <c r="F8543" s="2">
        <f>Electricity!G8568</f>
        <v>0</v>
      </c>
      <c r="G8543" s="2">
        <f>Electricity!H8568</f>
        <v>0</v>
      </c>
      <c r="H8543" s="2">
        <f>Electricity!I8568</f>
        <v>0</v>
      </c>
      <c r="I8543" s="2">
        <f>Electricity!J8568</f>
        <v>0</v>
      </c>
    </row>
    <row r="8544" spans="2:9" x14ac:dyDescent="0.35">
      <c r="B8544" s="458" t="str">
        <f t="shared" si="134"/>
        <v>12/22/2019 10:00:00 AM</v>
      </c>
      <c r="C8544" s="458">
        <v>43821</v>
      </c>
      <c r="D8544" s="459">
        <v>0.41666666666666669</v>
      </c>
      <c r="E8544" s="2">
        <f>Electricity!F8569</f>
        <v>0</v>
      </c>
      <c r="F8544" s="2">
        <f>Electricity!G8569</f>
        <v>0</v>
      </c>
      <c r="G8544" s="2">
        <f>Electricity!H8569</f>
        <v>0</v>
      </c>
      <c r="H8544" s="2">
        <f>Electricity!I8569</f>
        <v>0</v>
      </c>
      <c r="I8544" s="2">
        <f>Electricity!J8569</f>
        <v>0</v>
      </c>
    </row>
    <row r="8545" spans="2:9" x14ac:dyDescent="0.35">
      <c r="B8545" s="458" t="str">
        <f t="shared" si="134"/>
        <v>12/22/2019 11:00:00 AM</v>
      </c>
      <c r="C8545" s="458">
        <v>43821</v>
      </c>
      <c r="D8545" s="459">
        <v>0.45833333333333337</v>
      </c>
      <c r="E8545" s="2">
        <f>Electricity!F8570</f>
        <v>0</v>
      </c>
      <c r="F8545" s="2">
        <f>Electricity!G8570</f>
        <v>0</v>
      </c>
      <c r="G8545" s="2">
        <f>Electricity!H8570</f>
        <v>0</v>
      </c>
      <c r="H8545" s="2">
        <f>Electricity!I8570</f>
        <v>0</v>
      </c>
      <c r="I8545" s="2">
        <f>Electricity!J8570</f>
        <v>0</v>
      </c>
    </row>
    <row r="8546" spans="2:9" x14ac:dyDescent="0.35">
      <c r="B8546" s="458" t="str">
        <f t="shared" si="134"/>
        <v>12/22/2019 12:00:00 PM</v>
      </c>
      <c r="C8546" s="458">
        <v>43821</v>
      </c>
      <c r="D8546" s="459">
        <v>0.50000000000000011</v>
      </c>
      <c r="E8546" s="2">
        <f>Electricity!F8571</f>
        <v>0</v>
      </c>
      <c r="F8546" s="2">
        <f>Electricity!G8571</f>
        <v>0</v>
      </c>
      <c r="G8546" s="2">
        <f>Electricity!H8571</f>
        <v>0</v>
      </c>
      <c r="H8546" s="2">
        <f>Electricity!I8571</f>
        <v>0</v>
      </c>
      <c r="I8546" s="2">
        <f>Electricity!J8571</f>
        <v>0</v>
      </c>
    </row>
    <row r="8547" spans="2:9" x14ac:dyDescent="0.35">
      <c r="B8547" s="458" t="str">
        <f t="shared" si="134"/>
        <v>12/22/2019 01:00:00 PM</v>
      </c>
      <c r="C8547" s="458">
        <v>43821</v>
      </c>
      <c r="D8547" s="459">
        <v>0.54166666666666674</v>
      </c>
      <c r="E8547" s="2">
        <f>Electricity!F8572</f>
        <v>0</v>
      </c>
      <c r="F8547" s="2">
        <f>Electricity!G8572</f>
        <v>0</v>
      </c>
      <c r="G8547" s="2">
        <f>Electricity!H8572</f>
        <v>0</v>
      </c>
      <c r="H8547" s="2">
        <f>Electricity!I8572</f>
        <v>0</v>
      </c>
      <c r="I8547" s="2">
        <f>Electricity!J8572</f>
        <v>0</v>
      </c>
    </row>
    <row r="8548" spans="2:9" x14ac:dyDescent="0.35">
      <c r="B8548" s="458" t="str">
        <f t="shared" si="134"/>
        <v>12/22/2019 02:00:00 PM</v>
      </c>
      <c r="C8548" s="458">
        <v>43821</v>
      </c>
      <c r="D8548" s="459">
        <v>0.58333333333333337</v>
      </c>
      <c r="E8548" s="2">
        <f>Electricity!F8573</f>
        <v>0</v>
      </c>
      <c r="F8548" s="2">
        <f>Electricity!G8573</f>
        <v>0</v>
      </c>
      <c r="G8548" s="2">
        <f>Electricity!H8573</f>
        <v>0</v>
      </c>
      <c r="H8548" s="2">
        <f>Electricity!I8573</f>
        <v>0</v>
      </c>
      <c r="I8548" s="2">
        <f>Electricity!J8573</f>
        <v>0</v>
      </c>
    </row>
    <row r="8549" spans="2:9" x14ac:dyDescent="0.35">
      <c r="B8549" s="458" t="str">
        <f t="shared" si="134"/>
        <v>12/22/2019 03:00:00 PM</v>
      </c>
      <c r="C8549" s="458">
        <v>43821</v>
      </c>
      <c r="D8549" s="459">
        <v>0.62500000000000011</v>
      </c>
      <c r="E8549" s="2">
        <f>Electricity!F8574</f>
        <v>0</v>
      </c>
      <c r="F8549" s="2">
        <f>Electricity!G8574</f>
        <v>0</v>
      </c>
      <c r="G8549" s="2">
        <f>Electricity!H8574</f>
        <v>0</v>
      </c>
      <c r="H8549" s="2">
        <f>Electricity!I8574</f>
        <v>0</v>
      </c>
      <c r="I8549" s="2">
        <f>Electricity!J8574</f>
        <v>0</v>
      </c>
    </row>
    <row r="8550" spans="2:9" x14ac:dyDescent="0.35">
      <c r="B8550" s="458" t="str">
        <f t="shared" si="134"/>
        <v>12/22/2019 04:00:00 PM</v>
      </c>
      <c r="C8550" s="458">
        <v>43821</v>
      </c>
      <c r="D8550" s="459">
        <v>0.66666666666666674</v>
      </c>
      <c r="E8550" s="2">
        <f>Electricity!F8575</f>
        <v>0</v>
      </c>
      <c r="F8550" s="2">
        <f>Electricity!G8575</f>
        <v>0</v>
      </c>
      <c r="G8550" s="2">
        <f>Electricity!H8575</f>
        <v>0</v>
      </c>
      <c r="H8550" s="2">
        <f>Electricity!I8575</f>
        <v>0</v>
      </c>
      <c r="I8550" s="2">
        <f>Electricity!J8575</f>
        <v>0</v>
      </c>
    </row>
    <row r="8551" spans="2:9" x14ac:dyDescent="0.35">
      <c r="B8551" s="458" t="str">
        <f t="shared" si="134"/>
        <v>12/22/2019 05:00:00 PM</v>
      </c>
      <c r="C8551" s="458">
        <v>43821</v>
      </c>
      <c r="D8551" s="459">
        <v>0.70833333333333337</v>
      </c>
      <c r="E8551" s="2">
        <f>Electricity!F8576</f>
        <v>0</v>
      </c>
      <c r="F8551" s="2">
        <f>Electricity!G8576</f>
        <v>0</v>
      </c>
      <c r="G8551" s="2">
        <f>Electricity!H8576</f>
        <v>0</v>
      </c>
      <c r="H8551" s="2">
        <f>Electricity!I8576</f>
        <v>0</v>
      </c>
      <c r="I8551" s="2">
        <f>Electricity!J8576</f>
        <v>0</v>
      </c>
    </row>
    <row r="8552" spans="2:9" x14ac:dyDescent="0.35">
      <c r="B8552" s="458" t="str">
        <f t="shared" si="134"/>
        <v>12/22/2019 06:00:00 PM</v>
      </c>
      <c r="C8552" s="458">
        <v>43821</v>
      </c>
      <c r="D8552" s="459">
        <v>0.75000000000000011</v>
      </c>
      <c r="E8552" s="2">
        <f>Electricity!F8577</f>
        <v>0</v>
      </c>
      <c r="F8552" s="2">
        <f>Electricity!G8577</f>
        <v>0</v>
      </c>
      <c r="G8552" s="2">
        <f>Electricity!H8577</f>
        <v>0</v>
      </c>
      <c r="H8552" s="2">
        <f>Electricity!I8577</f>
        <v>0</v>
      </c>
      <c r="I8552" s="2">
        <f>Electricity!J8577</f>
        <v>0</v>
      </c>
    </row>
    <row r="8553" spans="2:9" x14ac:dyDescent="0.35">
      <c r="B8553" s="458" t="str">
        <f t="shared" si="134"/>
        <v>12/22/2019 07:00:00 PM</v>
      </c>
      <c r="C8553" s="458">
        <v>43821</v>
      </c>
      <c r="D8553" s="459">
        <v>0.79166666666666674</v>
      </c>
      <c r="E8553" s="2">
        <f>Electricity!F8578</f>
        <v>0</v>
      </c>
      <c r="F8553" s="2">
        <f>Electricity!G8578</f>
        <v>0</v>
      </c>
      <c r="G8553" s="2">
        <f>Electricity!H8578</f>
        <v>0</v>
      </c>
      <c r="H8553" s="2">
        <f>Electricity!I8578</f>
        <v>0</v>
      </c>
      <c r="I8553" s="2">
        <f>Electricity!J8578</f>
        <v>0</v>
      </c>
    </row>
    <row r="8554" spans="2:9" x14ac:dyDescent="0.35">
      <c r="B8554" s="458" t="str">
        <f t="shared" si="134"/>
        <v>12/22/2019 08:00:00 PM</v>
      </c>
      <c r="C8554" s="458">
        <v>43821</v>
      </c>
      <c r="D8554" s="459">
        <v>0.83333333333333337</v>
      </c>
      <c r="E8554" s="2">
        <f>Electricity!F8579</f>
        <v>0</v>
      </c>
      <c r="F8554" s="2">
        <f>Electricity!G8579</f>
        <v>0</v>
      </c>
      <c r="G8554" s="2">
        <f>Electricity!H8579</f>
        <v>0</v>
      </c>
      <c r="H8554" s="2">
        <f>Electricity!I8579</f>
        <v>0</v>
      </c>
      <c r="I8554" s="2">
        <f>Electricity!J8579</f>
        <v>0</v>
      </c>
    </row>
    <row r="8555" spans="2:9" x14ac:dyDescent="0.35">
      <c r="B8555" s="458" t="str">
        <f t="shared" si="134"/>
        <v>12/22/2019 09:00:00 PM</v>
      </c>
      <c r="C8555" s="458">
        <v>43821</v>
      </c>
      <c r="D8555" s="459">
        <v>0.87500000000000011</v>
      </c>
      <c r="E8555" s="2">
        <f>Electricity!F8580</f>
        <v>0</v>
      </c>
      <c r="F8555" s="2">
        <f>Electricity!G8580</f>
        <v>0</v>
      </c>
      <c r="G8555" s="2">
        <f>Electricity!H8580</f>
        <v>0</v>
      </c>
      <c r="H8555" s="2">
        <f>Electricity!I8580</f>
        <v>0</v>
      </c>
      <c r="I8555" s="2">
        <f>Electricity!J8580</f>
        <v>0</v>
      </c>
    </row>
    <row r="8556" spans="2:9" x14ac:dyDescent="0.35">
      <c r="B8556" s="458" t="str">
        <f t="shared" si="134"/>
        <v>12/22/2019 10:00:00 PM</v>
      </c>
      <c r="C8556" s="458">
        <v>43821</v>
      </c>
      <c r="D8556" s="459">
        <v>0.91666666666666674</v>
      </c>
      <c r="E8556" s="2">
        <f>Electricity!F8581</f>
        <v>0</v>
      </c>
      <c r="F8556" s="2">
        <f>Electricity!G8581</f>
        <v>0</v>
      </c>
      <c r="G8556" s="2">
        <f>Electricity!H8581</f>
        <v>0</v>
      </c>
      <c r="H8556" s="2">
        <f>Electricity!I8581</f>
        <v>0</v>
      </c>
      <c r="I8556" s="2">
        <f>Electricity!J8581</f>
        <v>0</v>
      </c>
    </row>
    <row r="8557" spans="2:9" x14ac:dyDescent="0.35">
      <c r="B8557" s="458" t="str">
        <f t="shared" si="134"/>
        <v>12/22/2019 11:00:00 PM</v>
      </c>
      <c r="C8557" s="458">
        <v>43821</v>
      </c>
      <c r="D8557" s="459">
        <v>0.95833333333333337</v>
      </c>
      <c r="E8557" s="2">
        <f>Electricity!F8582</f>
        <v>0</v>
      </c>
      <c r="F8557" s="2">
        <f>Electricity!G8582</f>
        <v>0</v>
      </c>
      <c r="G8557" s="2">
        <f>Electricity!H8582</f>
        <v>0</v>
      </c>
      <c r="H8557" s="2">
        <f>Electricity!I8582</f>
        <v>0</v>
      </c>
      <c r="I8557" s="2">
        <f>Electricity!J8582</f>
        <v>0</v>
      </c>
    </row>
    <row r="8558" spans="2:9" x14ac:dyDescent="0.35">
      <c r="B8558" s="458" t="str">
        <f t="shared" si="134"/>
        <v>12/23/2019 12:00:00 AM</v>
      </c>
      <c r="C8558" s="458">
        <v>43822</v>
      </c>
      <c r="D8558" s="459">
        <v>3.1225022567582528E-17</v>
      </c>
      <c r="E8558" s="2">
        <f>Electricity!F8583</f>
        <v>0</v>
      </c>
      <c r="F8558" s="2">
        <f>Electricity!G8583</f>
        <v>0</v>
      </c>
      <c r="G8558" s="2">
        <f>Electricity!H8583</f>
        <v>0</v>
      </c>
      <c r="H8558" s="2">
        <f>Electricity!I8583</f>
        <v>0</v>
      </c>
      <c r="I8558" s="2">
        <f>Electricity!J8583</f>
        <v>0</v>
      </c>
    </row>
    <row r="8559" spans="2:9" x14ac:dyDescent="0.35">
      <c r="B8559" s="458" t="str">
        <f t="shared" si="134"/>
        <v>12/23/2019 01:00:00 AM</v>
      </c>
      <c r="C8559" s="458">
        <v>43822</v>
      </c>
      <c r="D8559" s="459">
        <v>4.1666666666666699E-2</v>
      </c>
      <c r="E8559" s="2">
        <f>Electricity!F8584</f>
        <v>0</v>
      </c>
      <c r="F8559" s="2">
        <f>Electricity!G8584</f>
        <v>0</v>
      </c>
      <c r="G8559" s="2">
        <f>Electricity!H8584</f>
        <v>0</v>
      </c>
      <c r="H8559" s="2">
        <f>Electricity!I8584</f>
        <v>0</v>
      </c>
      <c r="I8559" s="2">
        <f>Electricity!J8584</f>
        <v>0</v>
      </c>
    </row>
    <row r="8560" spans="2:9" x14ac:dyDescent="0.35">
      <c r="B8560" s="458" t="str">
        <f t="shared" si="134"/>
        <v>12/23/2019 02:00:00 AM</v>
      </c>
      <c r="C8560" s="458">
        <v>43822</v>
      </c>
      <c r="D8560" s="459">
        <v>8.333333333333337E-2</v>
      </c>
      <c r="E8560" s="2">
        <f>Electricity!F8585</f>
        <v>0</v>
      </c>
      <c r="F8560" s="2">
        <f>Electricity!G8585</f>
        <v>0</v>
      </c>
      <c r="G8560" s="2">
        <f>Electricity!H8585</f>
        <v>0</v>
      </c>
      <c r="H8560" s="2">
        <f>Electricity!I8585</f>
        <v>0</v>
      </c>
      <c r="I8560" s="2">
        <f>Electricity!J8585</f>
        <v>0</v>
      </c>
    </row>
    <row r="8561" spans="2:9" x14ac:dyDescent="0.35">
      <c r="B8561" s="458" t="str">
        <f t="shared" si="134"/>
        <v>12/23/2019 03:00:00 AM</v>
      </c>
      <c r="C8561" s="458">
        <v>43822</v>
      </c>
      <c r="D8561" s="459">
        <v>0.12500000000000006</v>
      </c>
      <c r="E8561" s="2">
        <f>Electricity!F8586</f>
        <v>0</v>
      </c>
      <c r="F8561" s="2">
        <f>Electricity!G8586</f>
        <v>0</v>
      </c>
      <c r="G8561" s="2">
        <f>Electricity!H8586</f>
        <v>0</v>
      </c>
      <c r="H8561" s="2">
        <f>Electricity!I8586</f>
        <v>0</v>
      </c>
      <c r="I8561" s="2">
        <f>Electricity!J8586</f>
        <v>0</v>
      </c>
    </row>
    <row r="8562" spans="2:9" x14ac:dyDescent="0.35">
      <c r="B8562" s="458" t="str">
        <f t="shared" si="134"/>
        <v>12/23/2019 04:00:00 AM</v>
      </c>
      <c r="C8562" s="458">
        <v>43822</v>
      </c>
      <c r="D8562" s="459">
        <v>0.16666666666666669</v>
      </c>
      <c r="E8562" s="2">
        <f>Electricity!F8587</f>
        <v>0</v>
      </c>
      <c r="F8562" s="2">
        <f>Electricity!G8587</f>
        <v>0</v>
      </c>
      <c r="G8562" s="2">
        <f>Electricity!H8587</f>
        <v>0</v>
      </c>
      <c r="H8562" s="2">
        <f>Electricity!I8587</f>
        <v>0</v>
      </c>
      <c r="I8562" s="2">
        <f>Electricity!J8587</f>
        <v>0</v>
      </c>
    </row>
    <row r="8563" spans="2:9" x14ac:dyDescent="0.35">
      <c r="B8563" s="458" t="str">
        <f t="shared" si="134"/>
        <v>12/23/2019 05:00:00 AM</v>
      </c>
      <c r="C8563" s="458">
        <v>43822</v>
      </c>
      <c r="D8563" s="459">
        <v>0.20833333333333337</v>
      </c>
      <c r="E8563" s="2">
        <f>Electricity!F8588</f>
        <v>0</v>
      </c>
      <c r="F8563" s="2">
        <f>Electricity!G8588</f>
        <v>0</v>
      </c>
      <c r="G8563" s="2">
        <f>Electricity!H8588</f>
        <v>0</v>
      </c>
      <c r="H8563" s="2">
        <f>Electricity!I8588</f>
        <v>0</v>
      </c>
      <c r="I8563" s="2">
        <f>Electricity!J8588</f>
        <v>0</v>
      </c>
    </row>
    <row r="8564" spans="2:9" x14ac:dyDescent="0.35">
      <c r="B8564" s="458" t="str">
        <f t="shared" si="134"/>
        <v>12/23/2019 06:00:00 AM</v>
      </c>
      <c r="C8564" s="458">
        <v>43822</v>
      </c>
      <c r="D8564" s="459">
        <v>0.25</v>
      </c>
      <c r="E8564" s="2">
        <f>Electricity!F8589</f>
        <v>0</v>
      </c>
      <c r="F8564" s="2">
        <f>Electricity!G8589</f>
        <v>0</v>
      </c>
      <c r="G8564" s="2">
        <f>Electricity!H8589</f>
        <v>0</v>
      </c>
      <c r="H8564" s="2">
        <f>Electricity!I8589</f>
        <v>0</v>
      </c>
      <c r="I8564" s="2">
        <f>Electricity!J8589</f>
        <v>0</v>
      </c>
    </row>
    <row r="8565" spans="2:9" x14ac:dyDescent="0.35">
      <c r="B8565" s="458" t="str">
        <f t="shared" si="134"/>
        <v>12/23/2019 07:00:00 AM</v>
      </c>
      <c r="C8565" s="458">
        <v>43822</v>
      </c>
      <c r="D8565" s="459">
        <v>0.29166666666666669</v>
      </c>
      <c r="E8565" s="2">
        <f>Electricity!F8590</f>
        <v>0</v>
      </c>
      <c r="F8565" s="2">
        <f>Electricity!G8590</f>
        <v>0</v>
      </c>
      <c r="G8565" s="2">
        <f>Electricity!H8590</f>
        <v>0</v>
      </c>
      <c r="H8565" s="2">
        <f>Electricity!I8590</f>
        <v>0</v>
      </c>
      <c r="I8565" s="2">
        <f>Electricity!J8590</f>
        <v>0</v>
      </c>
    </row>
    <row r="8566" spans="2:9" x14ac:dyDescent="0.35">
      <c r="B8566" s="458" t="str">
        <f t="shared" si="134"/>
        <v>12/23/2019 08:00:00 AM</v>
      </c>
      <c r="C8566" s="458">
        <v>43822</v>
      </c>
      <c r="D8566" s="459">
        <v>0.33333333333333337</v>
      </c>
      <c r="E8566" s="2">
        <f>Electricity!F8591</f>
        <v>0</v>
      </c>
      <c r="F8566" s="2">
        <f>Electricity!G8591</f>
        <v>0</v>
      </c>
      <c r="G8566" s="2">
        <f>Electricity!H8591</f>
        <v>0</v>
      </c>
      <c r="H8566" s="2">
        <f>Electricity!I8591</f>
        <v>0</v>
      </c>
      <c r="I8566" s="2">
        <f>Electricity!J8591</f>
        <v>0</v>
      </c>
    </row>
    <row r="8567" spans="2:9" x14ac:dyDescent="0.35">
      <c r="B8567" s="458" t="str">
        <f t="shared" si="134"/>
        <v>12/23/2019 09:00:00 AM</v>
      </c>
      <c r="C8567" s="458">
        <v>43822</v>
      </c>
      <c r="D8567" s="459">
        <v>0.375</v>
      </c>
      <c r="E8567" s="2">
        <f>Electricity!F8592</f>
        <v>0</v>
      </c>
      <c r="F8567" s="2">
        <f>Electricity!G8592</f>
        <v>0</v>
      </c>
      <c r="G8567" s="2">
        <f>Electricity!H8592</f>
        <v>0</v>
      </c>
      <c r="H8567" s="2">
        <f>Electricity!I8592</f>
        <v>0</v>
      </c>
      <c r="I8567" s="2">
        <f>Electricity!J8592</f>
        <v>0</v>
      </c>
    </row>
    <row r="8568" spans="2:9" x14ac:dyDescent="0.35">
      <c r="B8568" s="458" t="str">
        <f t="shared" si="134"/>
        <v>12/23/2019 10:00:00 AM</v>
      </c>
      <c r="C8568" s="458">
        <v>43822</v>
      </c>
      <c r="D8568" s="459">
        <v>0.41666666666666669</v>
      </c>
      <c r="E8568" s="2">
        <f>Electricity!F8593</f>
        <v>0</v>
      </c>
      <c r="F8568" s="2">
        <f>Electricity!G8593</f>
        <v>0</v>
      </c>
      <c r="G8568" s="2">
        <f>Electricity!H8593</f>
        <v>0</v>
      </c>
      <c r="H8568" s="2">
        <f>Electricity!I8593</f>
        <v>0</v>
      </c>
      <c r="I8568" s="2">
        <f>Electricity!J8593</f>
        <v>0</v>
      </c>
    </row>
    <row r="8569" spans="2:9" x14ac:dyDescent="0.35">
      <c r="B8569" s="458" t="str">
        <f t="shared" si="134"/>
        <v>12/23/2019 11:00:00 AM</v>
      </c>
      <c r="C8569" s="458">
        <v>43822</v>
      </c>
      <c r="D8569" s="459">
        <v>0.45833333333333337</v>
      </c>
      <c r="E8569" s="2">
        <f>Electricity!F8594</f>
        <v>0</v>
      </c>
      <c r="F8569" s="2">
        <f>Electricity!G8594</f>
        <v>0</v>
      </c>
      <c r="G8569" s="2">
        <f>Electricity!H8594</f>
        <v>0</v>
      </c>
      <c r="H8569" s="2">
        <f>Electricity!I8594</f>
        <v>0</v>
      </c>
      <c r="I8569" s="2">
        <f>Electricity!J8594</f>
        <v>0</v>
      </c>
    </row>
    <row r="8570" spans="2:9" x14ac:dyDescent="0.35">
      <c r="B8570" s="458" t="str">
        <f t="shared" si="134"/>
        <v>12/23/2019 12:00:00 PM</v>
      </c>
      <c r="C8570" s="458">
        <v>43822</v>
      </c>
      <c r="D8570" s="459">
        <v>0.50000000000000011</v>
      </c>
      <c r="E8570" s="2">
        <f>Electricity!F8595</f>
        <v>0</v>
      </c>
      <c r="F8570" s="2">
        <f>Electricity!G8595</f>
        <v>0</v>
      </c>
      <c r="G8570" s="2">
        <f>Electricity!H8595</f>
        <v>0</v>
      </c>
      <c r="H8570" s="2">
        <f>Electricity!I8595</f>
        <v>0</v>
      </c>
      <c r="I8570" s="2">
        <f>Electricity!J8595</f>
        <v>0</v>
      </c>
    </row>
    <row r="8571" spans="2:9" x14ac:dyDescent="0.35">
      <c r="B8571" s="458" t="str">
        <f t="shared" si="134"/>
        <v>12/23/2019 01:00:00 PM</v>
      </c>
      <c r="C8571" s="458">
        <v>43822</v>
      </c>
      <c r="D8571" s="459">
        <v>0.54166666666666674</v>
      </c>
      <c r="E8571" s="2">
        <f>Electricity!F8596</f>
        <v>0</v>
      </c>
      <c r="F8571" s="2">
        <f>Electricity!G8596</f>
        <v>0</v>
      </c>
      <c r="G8571" s="2">
        <f>Electricity!H8596</f>
        <v>0</v>
      </c>
      <c r="H8571" s="2">
        <f>Electricity!I8596</f>
        <v>0</v>
      </c>
      <c r="I8571" s="2">
        <f>Electricity!J8596</f>
        <v>0</v>
      </c>
    </row>
    <row r="8572" spans="2:9" x14ac:dyDescent="0.35">
      <c r="B8572" s="458" t="str">
        <f t="shared" si="134"/>
        <v>12/23/2019 02:00:00 PM</v>
      </c>
      <c r="C8572" s="458">
        <v>43822</v>
      </c>
      <c r="D8572" s="459">
        <v>0.58333333333333337</v>
      </c>
      <c r="E8572" s="2">
        <f>Electricity!F8597</f>
        <v>0</v>
      </c>
      <c r="F8572" s="2">
        <f>Electricity!G8597</f>
        <v>0</v>
      </c>
      <c r="G8572" s="2">
        <f>Electricity!H8597</f>
        <v>0</v>
      </c>
      <c r="H8572" s="2">
        <f>Electricity!I8597</f>
        <v>0</v>
      </c>
      <c r="I8572" s="2">
        <f>Electricity!J8597</f>
        <v>0</v>
      </c>
    </row>
    <row r="8573" spans="2:9" x14ac:dyDescent="0.35">
      <c r="B8573" s="458" t="str">
        <f t="shared" si="134"/>
        <v>12/23/2019 03:00:00 PM</v>
      </c>
      <c r="C8573" s="458">
        <v>43822</v>
      </c>
      <c r="D8573" s="459">
        <v>0.62500000000000011</v>
      </c>
      <c r="E8573" s="2">
        <f>Electricity!F8598</f>
        <v>0</v>
      </c>
      <c r="F8573" s="2">
        <f>Electricity!G8598</f>
        <v>0</v>
      </c>
      <c r="G8573" s="2">
        <f>Electricity!H8598</f>
        <v>0</v>
      </c>
      <c r="H8573" s="2">
        <f>Electricity!I8598</f>
        <v>0</v>
      </c>
      <c r="I8573" s="2">
        <f>Electricity!J8598</f>
        <v>0</v>
      </c>
    </row>
    <row r="8574" spans="2:9" x14ac:dyDescent="0.35">
      <c r="B8574" s="458" t="str">
        <f t="shared" si="134"/>
        <v>12/23/2019 04:00:00 PM</v>
      </c>
      <c r="C8574" s="458">
        <v>43822</v>
      </c>
      <c r="D8574" s="459">
        <v>0.66666666666666674</v>
      </c>
      <c r="E8574" s="2">
        <f>Electricity!F8599</f>
        <v>0</v>
      </c>
      <c r="F8574" s="2">
        <f>Electricity!G8599</f>
        <v>0</v>
      </c>
      <c r="G8574" s="2">
        <f>Electricity!H8599</f>
        <v>0</v>
      </c>
      <c r="H8574" s="2">
        <f>Electricity!I8599</f>
        <v>0</v>
      </c>
      <c r="I8574" s="2">
        <f>Electricity!J8599</f>
        <v>0</v>
      </c>
    </row>
    <row r="8575" spans="2:9" x14ac:dyDescent="0.35">
      <c r="B8575" s="458" t="str">
        <f t="shared" si="134"/>
        <v>12/23/2019 05:00:00 PM</v>
      </c>
      <c r="C8575" s="458">
        <v>43822</v>
      </c>
      <c r="D8575" s="459">
        <v>0.70833333333333337</v>
      </c>
      <c r="E8575" s="2">
        <f>Electricity!F8600</f>
        <v>0</v>
      </c>
      <c r="F8575" s="2">
        <f>Electricity!G8600</f>
        <v>0</v>
      </c>
      <c r="G8575" s="2">
        <f>Electricity!H8600</f>
        <v>0</v>
      </c>
      <c r="H8575" s="2">
        <f>Electricity!I8600</f>
        <v>0</v>
      </c>
      <c r="I8575" s="2">
        <f>Electricity!J8600</f>
        <v>0</v>
      </c>
    </row>
    <row r="8576" spans="2:9" x14ac:dyDescent="0.35">
      <c r="B8576" s="458" t="str">
        <f t="shared" si="134"/>
        <v>12/23/2019 06:00:00 PM</v>
      </c>
      <c r="C8576" s="458">
        <v>43822</v>
      </c>
      <c r="D8576" s="459">
        <v>0.75000000000000011</v>
      </c>
      <c r="E8576" s="2">
        <f>Electricity!F8601</f>
        <v>0</v>
      </c>
      <c r="F8576" s="2">
        <f>Electricity!G8601</f>
        <v>0</v>
      </c>
      <c r="G8576" s="2">
        <f>Electricity!H8601</f>
        <v>0</v>
      </c>
      <c r="H8576" s="2">
        <f>Electricity!I8601</f>
        <v>0</v>
      </c>
      <c r="I8576" s="2">
        <f>Electricity!J8601</f>
        <v>0</v>
      </c>
    </row>
    <row r="8577" spans="2:9" x14ac:dyDescent="0.35">
      <c r="B8577" s="458" t="str">
        <f t="shared" si="134"/>
        <v>12/23/2019 07:00:00 PM</v>
      </c>
      <c r="C8577" s="458">
        <v>43822</v>
      </c>
      <c r="D8577" s="459">
        <v>0.79166666666666674</v>
      </c>
      <c r="E8577" s="2">
        <f>Electricity!F8602</f>
        <v>0</v>
      </c>
      <c r="F8577" s="2">
        <f>Electricity!G8602</f>
        <v>0</v>
      </c>
      <c r="G8577" s="2">
        <f>Electricity!H8602</f>
        <v>0</v>
      </c>
      <c r="H8577" s="2">
        <f>Electricity!I8602</f>
        <v>0</v>
      </c>
      <c r="I8577" s="2">
        <f>Electricity!J8602</f>
        <v>0</v>
      </c>
    </row>
    <row r="8578" spans="2:9" x14ac:dyDescent="0.35">
      <c r="B8578" s="458" t="str">
        <f t="shared" si="134"/>
        <v>12/23/2019 08:00:00 PM</v>
      </c>
      <c r="C8578" s="458">
        <v>43822</v>
      </c>
      <c r="D8578" s="459">
        <v>0.83333333333333337</v>
      </c>
      <c r="E8578" s="2">
        <f>Electricity!F8603</f>
        <v>0</v>
      </c>
      <c r="F8578" s="2">
        <f>Electricity!G8603</f>
        <v>0</v>
      </c>
      <c r="G8578" s="2">
        <f>Electricity!H8603</f>
        <v>0</v>
      </c>
      <c r="H8578" s="2">
        <f>Electricity!I8603</f>
        <v>0</v>
      </c>
      <c r="I8578" s="2">
        <f>Electricity!J8603</f>
        <v>0</v>
      </c>
    </row>
    <row r="8579" spans="2:9" x14ac:dyDescent="0.35">
      <c r="B8579" s="458" t="str">
        <f t="shared" si="134"/>
        <v>12/23/2019 09:00:00 PM</v>
      </c>
      <c r="C8579" s="458">
        <v>43822</v>
      </c>
      <c r="D8579" s="459">
        <v>0.87500000000000011</v>
      </c>
      <c r="E8579" s="2">
        <f>Electricity!F8604</f>
        <v>0</v>
      </c>
      <c r="F8579" s="2">
        <f>Electricity!G8604</f>
        <v>0</v>
      </c>
      <c r="G8579" s="2">
        <f>Electricity!H8604</f>
        <v>0</v>
      </c>
      <c r="H8579" s="2">
        <f>Electricity!I8604</f>
        <v>0</v>
      </c>
      <c r="I8579" s="2">
        <f>Electricity!J8604</f>
        <v>0</v>
      </c>
    </row>
    <row r="8580" spans="2:9" x14ac:dyDescent="0.35">
      <c r="B8580" s="458" t="str">
        <f t="shared" si="134"/>
        <v>12/23/2019 10:00:00 PM</v>
      </c>
      <c r="C8580" s="458">
        <v>43822</v>
      </c>
      <c r="D8580" s="459">
        <v>0.91666666666666674</v>
      </c>
      <c r="E8580" s="2">
        <f>Electricity!F8605</f>
        <v>0</v>
      </c>
      <c r="F8580" s="2">
        <f>Electricity!G8605</f>
        <v>0</v>
      </c>
      <c r="G8580" s="2">
        <f>Electricity!H8605</f>
        <v>0</v>
      </c>
      <c r="H8580" s="2">
        <f>Electricity!I8605</f>
        <v>0</v>
      </c>
      <c r="I8580" s="2">
        <f>Electricity!J8605</f>
        <v>0</v>
      </c>
    </row>
    <row r="8581" spans="2:9" x14ac:dyDescent="0.35">
      <c r="B8581" s="458" t="str">
        <f t="shared" si="134"/>
        <v>12/23/2019 11:00:00 PM</v>
      </c>
      <c r="C8581" s="458">
        <v>43822</v>
      </c>
      <c r="D8581" s="459">
        <v>0.95833333333333337</v>
      </c>
      <c r="E8581" s="2">
        <f>Electricity!F8606</f>
        <v>0</v>
      </c>
      <c r="F8581" s="2">
        <f>Electricity!G8606</f>
        <v>0</v>
      </c>
      <c r="G8581" s="2">
        <f>Electricity!H8606</f>
        <v>0</v>
      </c>
      <c r="H8581" s="2">
        <f>Electricity!I8606</f>
        <v>0</v>
      </c>
      <c r="I8581" s="2">
        <f>Electricity!J8606</f>
        <v>0</v>
      </c>
    </row>
    <row r="8582" spans="2:9" x14ac:dyDescent="0.35">
      <c r="B8582" s="458" t="str">
        <f t="shared" si="134"/>
        <v>12/24/2019 12:00:00 AM</v>
      </c>
      <c r="C8582" s="458">
        <v>43823</v>
      </c>
      <c r="D8582" s="459">
        <v>3.1225022567582528E-17</v>
      </c>
      <c r="E8582" s="2">
        <f>Electricity!F8607</f>
        <v>0</v>
      </c>
      <c r="F8582" s="2">
        <f>Electricity!G8607</f>
        <v>0</v>
      </c>
      <c r="G8582" s="2">
        <f>Electricity!H8607</f>
        <v>0</v>
      </c>
      <c r="H8582" s="2">
        <f>Electricity!I8607</f>
        <v>0</v>
      </c>
      <c r="I8582" s="2">
        <f>Electricity!J8607</f>
        <v>0</v>
      </c>
    </row>
    <row r="8583" spans="2:9" x14ac:dyDescent="0.35">
      <c r="B8583" s="458" t="str">
        <f t="shared" si="134"/>
        <v>12/24/2019 01:00:00 AM</v>
      </c>
      <c r="C8583" s="458">
        <v>43823</v>
      </c>
      <c r="D8583" s="459">
        <v>4.1666666666666699E-2</v>
      </c>
      <c r="E8583" s="2">
        <f>Electricity!F8608</f>
        <v>0</v>
      </c>
      <c r="F8583" s="2">
        <f>Electricity!G8608</f>
        <v>0</v>
      </c>
      <c r="G8583" s="2">
        <f>Electricity!H8608</f>
        <v>0</v>
      </c>
      <c r="H8583" s="2">
        <f>Electricity!I8608</f>
        <v>0</v>
      </c>
      <c r="I8583" s="2">
        <f>Electricity!J8608</f>
        <v>0</v>
      </c>
    </row>
    <row r="8584" spans="2:9" x14ac:dyDescent="0.35">
      <c r="B8584" s="458" t="str">
        <f t="shared" si="134"/>
        <v>12/24/2019 02:00:00 AM</v>
      </c>
      <c r="C8584" s="458">
        <v>43823</v>
      </c>
      <c r="D8584" s="459">
        <v>8.333333333333337E-2</v>
      </c>
      <c r="E8584" s="2">
        <f>Electricity!F8609</f>
        <v>0</v>
      </c>
      <c r="F8584" s="2">
        <f>Electricity!G8609</f>
        <v>0</v>
      </c>
      <c r="G8584" s="2">
        <f>Electricity!H8609</f>
        <v>0</v>
      </c>
      <c r="H8584" s="2">
        <f>Electricity!I8609</f>
        <v>0</v>
      </c>
      <c r="I8584" s="2">
        <f>Electricity!J8609</f>
        <v>0</v>
      </c>
    </row>
    <row r="8585" spans="2:9" x14ac:dyDescent="0.35">
      <c r="B8585" s="458" t="str">
        <f t="shared" si="134"/>
        <v>12/24/2019 03:00:00 AM</v>
      </c>
      <c r="C8585" s="458">
        <v>43823</v>
      </c>
      <c r="D8585" s="459">
        <v>0.12500000000000006</v>
      </c>
      <c r="E8585" s="2">
        <f>Electricity!F8610</f>
        <v>0</v>
      </c>
      <c r="F8585" s="2">
        <f>Electricity!G8610</f>
        <v>0</v>
      </c>
      <c r="G8585" s="2">
        <f>Electricity!H8610</f>
        <v>0</v>
      </c>
      <c r="H8585" s="2">
        <f>Electricity!I8610</f>
        <v>0</v>
      </c>
      <c r="I8585" s="2">
        <f>Electricity!J8610</f>
        <v>0</v>
      </c>
    </row>
    <row r="8586" spans="2:9" x14ac:dyDescent="0.35">
      <c r="B8586" s="458" t="str">
        <f t="shared" si="134"/>
        <v>12/24/2019 04:00:00 AM</v>
      </c>
      <c r="C8586" s="458">
        <v>43823</v>
      </c>
      <c r="D8586" s="459">
        <v>0.16666666666666669</v>
      </c>
      <c r="E8586" s="2">
        <f>Electricity!F8611</f>
        <v>0</v>
      </c>
      <c r="F8586" s="2">
        <f>Electricity!G8611</f>
        <v>0</v>
      </c>
      <c r="G8586" s="2">
        <f>Electricity!H8611</f>
        <v>0</v>
      </c>
      <c r="H8586" s="2">
        <f>Electricity!I8611</f>
        <v>0</v>
      </c>
      <c r="I8586" s="2">
        <f>Electricity!J8611</f>
        <v>0</v>
      </c>
    </row>
    <row r="8587" spans="2:9" x14ac:dyDescent="0.35">
      <c r="B8587" s="458" t="str">
        <f t="shared" si="134"/>
        <v>12/24/2019 05:00:00 AM</v>
      </c>
      <c r="C8587" s="458">
        <v>43823</v>
      </c>
      <c r="D8587" s="459">
        <v>0.20833333333333337</v>
      </c>
      <c r="E8587" s="2">
        <f>Electricity!F8612</f>
        <v>0</v>
      </c>
      <c r="F8587" s="2">
        <f>Electricity!G8612</f>
        <v>0</v>
      </c>
      <c r="G8587" s="2">
        <f>Electricity!H8612</f>
        <v>0</v>
      </c>
      <c r="H8587" s="2">
        <f>Electricity!I8612</f>
        <v>0</v>
      </c>
      <c r="I8587" s="2">
        <f>Electricity!J8612</f>
        <v>0</v>
      </c>
    </row>
    <row r="8588" spans="2:9" x14ac:dyDescent="0.35">
      <c r="B8588" s="458" t="str">
        <f t="shared" si="134"/>
        <v>12/24/2019 06:00:00 AM</v>
      </c>
      <c r="C8588" s="458">
        <v>43823</v>
      </c>
      <c r="D8588" s="459">
        <v>0.25</v>
      </c>
      <c r="E8588" s="2">
        <f>Electricity!F8613</f>
        <v>0</v>
      </c>
      <c r="F8588" s="2">
        <f>Electricity!G8613</f>
        <v>0</v>
      </c>
      <c r="G8588" s="2">
        <f>Electricity!H8613</f>
        <v>0</v>
      </c>
      <c r="H8588" s="2">
        <f>Electricity!I8613</f>
        <v>0</v>
      </c>
      <c r="I8588" s="2">
        <f>Electricity!J8613</f>
        <v>0</v>
      </c>
    </row>
    <row r="8589" spans="2:9" x14ac:dyDescent="0.35">
      <c r="B8589" s="458" t="str">
        <f t="shared" si="134"/>
        <v>12/24/2019 07:00:00 AM</v>
      </c>
      <c r="C8589" s="458">
        <v>43823</v>
      </c>
      <c r="D8589" s="459">
        <v>0.29166666666666669</v>
      </c>
      <c r="E8589" s="2">
        <f>Electricity!F8614</f>
        <v>0</v>
      </c>
      <c r="F8589" s="2">
        <f>Electricity!G8614</f>
        <v>0</v>
      </c>
      <c r="G8589" s="2">
        <f>Electricity!H8614</f>
        <v>0</v>
      </c>
      <c r="H8589" s="2">
        <f>Electricity!I8614</f>
        <v>0</v>
      </c>
      <c r="I8589" s="2">
        <f>Electricity!J8614</f>
        <v>0</v>
      </c>
    </row>
    <row r="8590" spans="2:9" x14ac:dyDescent="0.35">
      <c r="B8590" s="458" t="str">
        <f t="shared" si="134"/>
        <v>12/24/2019 08:00:00 AM</v>
      </c>
      <c r="C8590" s="458">
        <v>43823</v>
      </c>
      <c r="D8590" s="459">
        <v>0.33333333333333337</v>
      </c>
      <c r="E8590" s="2">
        <f>Electricity!F8615</f>
        <v>0</v>
      </c>
      <c r="F8590" s="2">
        <f>Electricity!G8615</f>
        <v>0</v>
      </c>
      <c r="G8590" s="2">
        <f>Electricity!H8615</f>
        <v>0</v>
      </c>
      <c r="H8590" s="2">
        <f>Electricity!I8615</f>
        <v>0</v>
      </c>
      <c r="I8590" s="2">
        <f>Electricity!J8615</f>
        <v>0</v>
      </c>
    </row>
    <row r="8591" spans="2:9" x14ac:dyDescent="0.35">
      <c r="B8591" s="458" t="str">
        <f t="shared" ref="B8591:B8654" si="135">CONCATENATE(TEXT(C8591,"mm/dd/yyyy")," ",TEXT(D8591,"hh:mm:ss AM/PM"))</f>
        <v>12/24/2019 09:00:00 AM</v>
      </c>
      <c r="C8591" s="458">
        <v>43823</v>
      </c>
      <c r="D8591" s="459">
        <v>0.375</v>
      </c>
      <c r="E8591" s="2">
        <f>Electricity!F8616</f>
        <v>0</v>
      </c>
      <c r="F8591" s="2">
        <f>Electricity!G8616</f>
        <v>0</v>
      </c>
      <c r="G8591" s="2">
        <f>Electricity!H8616</f>
        <v>0</v>
      </c>
      <c r="H8591" s="2">
        <f>Electricity!I8616</f>
        <v>0</v>
      </c>
      <c r="I8591" s="2">
        <f>Electricity!J8616</f>
        <v>0</v>
      </c>
    </row>
    <row r="8592" spans="2:9" x14ac:dyDescent="0.35">
      <c r="B8592" s="458" t="str">
        <f t="shared" si="135"/>
        <v>12/24/2019 10:00:00 AM</v>
      </c>
      <c r="C8592" s="458">
        <v>43823</v>
      </c>
      <c r="D8592" s="459">
        <v>0.41666666666666669</v>
      </c>
      <c r="E8592" s="2">
        <f>Electricity!F8617</f>
        <v>0</v>
      </c>
      <c r="F8592" s="2">
        <f>Electricity!G8617</f>
        <v>0</v>
      </c>
      <c r="G8592" s="2">
        <f>Electricity!H8617</f>
        <v>0</v>
      </c>
      <c r="H8592" s="2">
        <f>Electricity!I8617</f>
        <v>0</v>
      </c>
      <c r="I8592" s="2">
        <f>Electricity!J8617</f>
        <v>0</v>
      </c>
    </row>
    <row r="8593" spans="2:9" x14ac:dyDescent="0.35">
      <c r="B8593" s="458" t="str">
        <f t="shared" si="135"/>
        <v>12/24/2019 11:00:00 AM</v>
      </c>
      <c r="C8593" s="458">
        <v>43823</v>
      </c>
      <c r="D8593" s="459">
        <v>0.45833333333333337</v>
      </c>
      <c r="E8593" s="2">
        <f>Electricity!F8618</f>
        <v>0</v>
      </c>
      <c r="F8593" s="2">
        <f>Electricity!G8618</f>
        <v>0</v>
      </c>
      <c r="G8593" s="2">
        <f>Electricity!H8618</f>
        <v>0</v>
      </c>
      <c r="H8593" s="2">
        <f>Electricity!I8618</f>
        <v>0</v>
      </c>
      <c r="I8593" s="2">
        <f>Electricity!J8618</f>
        <v>0</v>
      </c>
    </row>
    <row r="8594" spans="2:9" x14ac:dyDescent="0.35">
      <c r="B8594" s="458" t="str">
        <f t="shared" si="135"/>
        <v>12/24/2019 12:00:00 PM</v>
      </c>
      <c r="C8594" s="458">
        <v>43823</v>
      </c>
      <c r="D8594" s="459">
        <v>0.50000000000000011</v>
      </c>
      <c r="E8594" s="2">
        <f>Electricity!F8619</f>
        <v>0</v>
      </c>
      <c r="F8594" s="2">
        <f>Electricity!G8619</f>
        <v>0</v>
      </c>
      <c r="G8594" s="2">
        <f>Electricity!H8619</f>
        <v>0</v>
      </c>
      <c r="H8594" s="2">
        <f>Electricity!I8619</f>
        <v>0</v>
      </c>
      <c r="I8594" s="2">
        <f>Electricity!J8619</f>
        <v>0</v>
      </c>
    </row>
    <row r="8595" spans="2:9" x14ac:dyDescent="0.35">
      <c r="B8595" s="458" t="str">
        <f t="shared" si="135"/>
        <v>12/24/2019 01:00:00 PM</v>
      </c>
      <c r="C8595" s="458">
        <v>43823</v>
      </c>
      <c r="D8595" s="459">
        <v>0.54166666666666674</v>
      </c>
      <c r="E8595" s="2">
        <f>Electricity!F8620</f>
        <v>0</v>
      </c>
      <c r="F8595" s="2">
        <f>Electricity!G8620</f>
        <v>0</v>
      </c>
      <c r="G8595" s="2">
        <f>Electricity!H8620</f>
        <v>0</v>
      </c>
      <c r="H8595" s="2">
        <f>Electricity!I8620</f>
        <v>0</v>
      </c>
      <c r="I8595" s="2">
        <f>Electricity!J8620</f>
        <v>0</v>
      </c>
    </row>
    <row r="8596" spans="2:9" x14ac:dyDescent="0.35">
      <c r="B8596" s="458" t="str">
        <f t="shared" si="135"/>
        <v>12/24/2019 02:00:00 PM</v>
      </c>
      <c r="C8596" s="458">
        <v>43823</v>
      </c>
      <c r="D8596" s="459">
        <v>0.58333333333333337</v>
      </c>
      <c r="E8596" s="2">
        <f>Electricity!F8621</f>
        <v>0</v>
      </c>
      <c r="F8596" s="2">
        <f>Electricity!G8621</f>
        <v>0</v>
      </c>
      <c r="G8596" s="2">
        <f>Electricity!H8621</f>
        <v>0</v>
      </c>
      <c r="H8596" s="2">
        <f>Electricity!I8621</f>
        <v>0</v>
      </c>
      <c r="I8596" s="2">
        <f>Electricity!J8621</f>
        <v>0</v>
      </c>
    </row>
    <row r="8597" spans="2:9" x14ac:dyDescent="0.35">
      <c r="B8597" s="458" t="str">
        <f t="shared" si="135"/>
        <v>12/24/2019 03:00:00 PM</v>
      </c>
      <c r="C8597" s="458">
        <v>43823</v>
      </c>
      <c r="D8597" s="459">
        <v>0.62500000000000011</v>
      </c>
      <c r="E8597" s="2">
        <f>Electricity!F8622</f>
        <v>0</v>
      </c>
      <c r="F8597" s="2">
        <f>Electricity!G8622</f>
        <v>0</v>
      </c>
      <c r="G8597" s="2">
        <f>Electricity!H8622</f>
        <v>0</v>
      </c>
      <c r="H8597" s="2">
        <f>Electricity!I8622</f>
        <v>0</v>
      </c>
      <c r="I8597" s="2">
        <f>Electricity!J8622</f>
        <v>0</v>
      </c>
    </row>
    <row r="8598" spans="2:9" x14ac:dyDescent="0.35">
      <c r="B8598" s="458" t="str">
        <f t="shared" si="135"/>
        <v>12/24/2019 04:00:00 PM</v>
      </c>
      <c r="C8598" s="458">
        <v>43823</v>
      </c>
      <c r="D8598" s="459">
        <v>0.66666666666666674</v>
      </c>
      <c r="E8598" s="2">
        <f>Electricity!F8623</f>
        <v>0</v>
      </c>
      <c r="F8598" s="2">
        <f>Electricity!G8623</f>
        <v>0</v>
      </c>
      <c r="G8598" s="2">
        <f>Electricity!H8623</f>
        <v>0</v>
      </c>
      <c r="H8598" s="2">
        <f>Electricity!I8623</f>
        <v>0</v>
      </c>
      <c r="I8598" s="2">
        <f>Electricity!J8623</f>
        <v>0</v>
      </c>
    </row>
    <row r="8599" spans="2:9" x14ac:dyDescent="0.35">
      <c r="B8599" s="458" t="str">
        <f t="shared" si="135"/>
        <v>12/24/2019 05:00:00 PM</v>
      </c>
      <c r="C8599" s="458">
        <v>43823</v>
      </c>
      <c r="D8599" s="459">
        <v>0.70833333333333337</v>
      </c>
      <c r="E8599" s="2">
        <f>Electricity!F8624</f>
        <v>0</v>
      </c>
      <c r="F8599" s="2">
        <f>Electricity!G8624</f>
        <v>0</v>
      </c>
      <c r="G8599" s="2">
        <f>Electricity!H8624</f>
        <v>0</v>
      </c>
      <c r="H8599" s="2">
        <f>Electricity!I8624</f>
        <v>0</v>
      </c>
      <c r="I8599" s="2">
        <f>Electricity!J8624</f>
        <v>0</v>
      </c>
    </row>
    <row r="8600" spans="2:9" x14ac:dyDescent="0.35">
      <c r="B8600" s="458" t="str">
        <f t="shared" si="135"/>
        <v>12/24/2019 06:00:00 PM</v>
      </c>
      <c r="C8600" s="458">
        <v>43823</v>
      </c>
      <c r="D8600" s="459">
        <v>0.75000000000000011</v>
      </c>
      <c r="E8600" s="2">
        <f>Electricity!F8625</f>
        <v>0</v>
      </c>
      <c r="F8600" s="2">
        <f>Electricity!G8625</f>
        <v>0</v>
      </c>
      <c r="G8600" s="2">
        <f>Electricity!H8625</f>
        <v>0</v>
      </c>
      <c r="H8600" s="2">
        <f>Electricity!I8625</f>
        <v>0</v>
      </c>
      <c r="I8600" s="2">
        <f>Electricity!J8625</f>
        <v>0</v>
      </c>
    </row>
    <row r="8601" spans="2:9" x14ac:dyDescent="0.35">
      <c r="B8601" s="458" t="str">
        <f t="shared" si="135"/>
        <v>12/24/2019 07:00:00 PM</v>
      </c>
      <c r="C8601" s="458">
        <v>43823</v>
      </c>
      <c r="D8601" s="459">
        <v>0.79166666666666674</v>
      </c>
      <c r="E8601" s="2">
        <f>Electricity!F8626</f>
        <v>0</v>
      </c>
      <c r="F8601" s="2">
        <f>Electricity!G8626</f>
        <v>0</v>
      </c>
      <c r="G8601" s="2">
        <f>Electricity!H8626</f>
        <v>0</v>
      </c>
      <c r="H8601" s="2">
        <f>Electricity!I8626</f>
        <v>0</v>
      </c>
      <c r="I8601" s="2">
        <f>Electricity!J8626</f>
        <v>0</v>
      </c>
    </row>
    <row r="8602" spans="2:9" x14ac:dyDescent="0.35">
      <c r="B8602" s="458" t="str">
        <f t="shared" si="135"/>
        <v>12/24/2019 08:00:00 PM</v>
      </c>
      <c r="C8602" s="458">
        <v>43823</v>
      </c>
      <c r="D8602" s="459">
        <v>0.83333333333333337</v>
      </c>
      <c r="E8602" s="2">
        <f>Electricity!F8627</f>
        <v>0</v>
      </c>
      <c r="F8602" s="2">
        <f>Electricity!G8627</f>
        <v>0</v>
      </c>
      <c r="G8602" s="2">
        <f>Electricity!H8627</f>
        <v>0</v>
      </c>
      <c r="H8602" s="2">
        <f>Electricity!I8627</f>
        <v>0</v>
      </c>
      <c r="I8602" s="2">
        <f>Electricity!J8627</f>
        <v>0</v>
      </c>
    </row>
    <row r="8603" spans="2:9" x14ac:dyDescent="0.35">
      <c r="B8603" s="458" t="str">
        <f t="shared" si="135"/>
        <v>12/24/2019 09:00:00 PM</v>
      </c>
      <c r="C8603" s="458">
        <v>43823</v>
      </c>
      <c r="D8603" s="459">
        <v>0.87500000000000011</v>
      </c>
      <c r="E8603" s="2">
        <f>Electricity!F8628</f>
        <v>0</v>
      </c>
      <c r="F8603" s="2">
        <f>Electricity!G8628</f>
        <v>0</v>
      </c>
      <c r="G8603" s="2">
        <f>Electricity!H8628</f>
        <v>0</v>
      </c>
      <c r="H8603" s="2">
        <f>Electricity!I8628</f>
        <v>0</v>
      </c>
      <c r="I8603" s="2">
        <f>Electricity!J8628</f>
        <v>0</v>
      </c>
    </row>
    <row r="8604" spans="2:9" x14ac:dyDescent="0.35">
      <c r="B8604" s="458" t="str">
        <f t="shared" si="135"/>
        <v>12/24/2019 10:00:00 PM</v>
      </c>
      <c r="C8604" s="458">
        <v>43823</v>
      </c>
      <c r="D8604" s="459">
        <v>0.91666666666666674</v>
      </c>
      <c r="E8604" s="2">
        <f>Electricity!F8629</f>
        <v>0</v>
      </c>
      <c r="F8604" s="2">
        <f>Electricity!G8629</f>
        <v>0</v>
      </c>
      <c r="G8604" s="2">
        <f>Electricity!H8629</f>
        <v>0</v>
      </c>
      <c r="H8604" s="2">
        <f>Electricity!I8629</f>
        <v>0</v>
      </c>
      <c r="I8604" s="2">
        <f>Electricity!J8629</f>
        <v>0</v>
      </c>
    </row>
    <row r="8605" spans="2:9" x14ac:dyDescent="0.35">
      <c r="B8605" s="458" t="str">
        <f t="shared" si="135"/>
        <v>12/24/2019 11:00:00 PM</v>
      </c>
      <c r="C8605" s="458">
        <v>43823</v>
      </c>
      <c r="D8605" s="459">
        <v>0.95833333333333337</v>
      </c>
      <c r="E8605" s="2">
        <f>Electricity!F8630</f>
        <v>0</v>
      </c>
      <c r="F8605" s="2">
        <f>Electricity!G8630</f>
        <v>0</v>
      </c>
      <c r="G8605" s="2">
        <f>Electricity!H8630</f>
        <v>0</v>
      </c>
      <c r="H8605" s="2">
        <f>Electricity!I8630</f>
        <v>0</v>
      </c>
      <c r="I8605" s="2">
        <f>Electricity!J8630</f>
        <v>0</v>
      </c>
    </row>
    <row r="8606" spans="2:9" x14ac:dyDescent="0.35">
      <c r="B8606" s="458" t="str">
        <f t="shared" si="135"/>
        <v>12/25/2019 12:00:00 AM</v>
      </c>
      <c r="C8606" s="458">
        <v>43824</v>
      </c>
      <c r="D8606" s="459">
        <v>3.1225022567582528E-17</v>
      </c>
      <c r="E8606" s="2">
        <f>Electricity!F8631</f>
        <v>0</v>
      </c>
      <c r="F8606" s="2">
        <f>Electricity!G8631</f>
        <v>0</v>
      </c>
      <c r="G8606" s="2">
        <f>Electricity!H8631</f>
        <v>0</v>
      </c>
      <c r="H8606" s="2">
        <f>Electricity!I8631</f>
        <v>0</v>
      </c>
      <c r="I8606" s="2">
        <f>Electricity!J8631</f>
        <v>0</v>
      </c>
    </row>
    <row r="8607" spans="2:9" x14ac:dyDescent="0.35">
      <c r="B8607" s="458" t="str">
        <f t="shared" si="135"/>
        <v>12/25/2019 01:00:00 AM</v>
      </c>
      <c r="C8607" s="458">
        <v>43824</v>
      </c>
      <c r="D8607" s="459">
        <v>4.1666666666666699E-2</v>
      </c>
      <c r="E8607" s="2">
        <f>Electricity!F8632</f>
        <v>0</v>
      </c>
      <c r="F8607" s="2">
        <f>Electricity!G8632</f>
        <v>0</v>
      </c>
      <c r="G8607" s="2">
        <f>Electricity!H8632</f>
        <v>0</v>
      </c>
      <c r="H8607" s="2">
        <f>Electricity!I8632</f>
        <v>0</v>
      </c>
      <c r="I8607" s="2">
        <f>Electricity!J8632</f>
        <v>0</v>
      </c>
    </row>
    <row r="8608" spans="2:9" x14ac:dyDescent="0.35">
      <c r="B8608" s="458" t="str">
        <f t="shared" si="135"/>
        <v>12/25/2019 02:00:00 AM</v>
      </c>
      <c r="C8608" s="458">
        <v>43824</v>
      </c>
      <c r="D8608" s="459">
        <v>8.333333333333337E-2</v>
      </c>
      <c r="E8608" s="2">
        <f>Electricity!F8633</f>
        <v>0</v>
      </c>
      <c r="F8608" s="2">
        <f>Electricity!G8633</f>
        <v>0</v>
      </c>
      <c r="G8608" s="2">
        <f>Electricity!H8633</f>
        <v>0</v>
      </c>
      <c r="H8608" s="2">
        <f>Electricity!I8633</f>
        <v>0</v>
      </c>
      <c r="I8608" s="2">
        <f>Electricity!J8633</f>
        <v>0</v>
      </c>
    </row>
    <row r="8609" spans="2:9" x14ac:dyDescent="0.35">
      <c r="B8609" s="458" t="str">
        <f t="shared" si="135"/>
        <v>12/25/2019 03:00:00 AM</v>
      </c>
      <c r="C8609" s="458">
        <v>43824</v>
      </c>
      <c r="D8609" s="459">
        <v>0.12500000000000006</v>
      </c>
      <c r="E8609" s="2">
        <f>Electricity!F8634</f>
        <v>0</v>
      </c>
      <c r="F8609" s="2">
        <f>Electricity!G8634</f>
        <v>0</v>
      </c>
      <c r="G8609" s="2">
        <f>Electricity!H8634</f>
        <v>0</v>
      </c>
      <c r="H8609" s="2">
        <f>Electricity!I8634</f>
        <v>0</v>
      </c>
      <c r="I8609" s="2">
        <f>Electricity!J8634</f>
        <v>0</v>
      </c>
    </row>
    <row r="8610" spans="2:9" x14ac:dyDescent="0.35">
      <c r="B8610" s="458" t="str">
        <f t="shared" si="135"/>
        <v>12/25/2019 04:00:00 AM</v>
      </c>
      <c r="C8610" s="458">
        <v>43824</v>
      </c>
      <c r="D8610" s="459">
        <v>0.16666666666666669</v>
      </c>
      <c r="E8610" s="2">
        <f>Electricity!F8635</f>
        <v>0</v>
      </c>
      <c r="F8610" s="2">
        <f>Electricity!G8635</f>
        <v>0</v>
      </c>
      <c r="G8610" s="2">
        <f>Electricity!H8635</f>
        <v>0</v>
      </c>
      <c r="H8610" s="2">
        <f>Electricity!I8635</f>
        <v>0</v>
      </c>
      <c r="I8610" s="2">
        <f>Electricity!J8635</f>
        <v>0</v>
      </c>
    </row>
    <row r="8611" spans="2:9" x14ac:dyDescent="0.35">
      <c r="B8611" s="458" t="str">
        <f t="shared" si="135"/>
        <v>12/25/2019 05:00:00 AM</v>
      </c>
      <c r="C8611" s="458">
        <v>43824</v>
      </c>
      <c r="D8611" s="459">
        <v>0.20833333333333337</v>
      </c>
      <c r="E8611" s="2">
        <f>Electricity!F8636</f>
        <v>0</v>
      </c>
      <c r="F8611" s="2">
        <f>Electricity!G8636</f>
        <v>0</v>
      </c>
      <c r="G8611" s="2">
        <f>Electricity!H8636</f>
        <v>0</v>
      </c>
      <c r="H8611" s="2">
        <f>Electricity!I8636</f>
        <v>0</v>
      </c>
      <c r="I8611" s="2">
        <f>Electricity!J8636</f>
        <v>0</v>
      </c>
    </row>
    <row r="8612" spans="2:9" x14ac:dyDescent="0.35">
      <c r="B8612" s="458" t="str">
        <f t="shared" si="135"/>
        <v>12/25/2019 06:00:00 AM</v>
      </c>
      <c r="C8612" s="458">
        <v>43824</v>
      </c>
      <c r="D8612" s="459">
        <v>0.25</v>
      </c>
      <c r="E8612" s="2">
        <f>Electricity!F8637</f>
        <v>0</v>
      </c>
      <c r="F8612" s="2">
        <f>Electricity!G8637</f>
        <v>0</v>
      </c>
      <c r="G8612" s="2">
        <f>Electricity!H8637</f>
        <v>0</v>
      </c>
      <c r="H8612" s="2">
        <f>Electricity!I8637</f>
        <v>0</v>
      </c>
      <c r="I8612" s="2">
        <f>Electricity!J8637</f>
        <v>0</v>
      </c>
    </row>
    <row r="8613" spans="2:9" x14ac:dyDescent="0.35">
      <c r="B8613" s="458" t="str">
        <f t="shared" si="135"/>
        <v>12/25/2019 07:00:00 AM</v>
      </c>
      <c r="C8613" s="458">
        <v>43824</v>
      </c>
      <c r="D8613" s="459">
        <v>0.29166666666666669</v>
      </c>
      <c r="E8613" s="2">
        <f>Electricity!F8638</f>
        <v>0</v>
      </c>
      <c r="F8613" s="2">
        <f>Electricity!G8638</f>
        <v>0</v>
      </c>
      <c r="G8613" s="2">
        <f>Electricity!H8638</f>
        <v>0</v>
      </c>
      <c r="H8613" s="2">
        <f>Electricity!I8638</f>
        <v>0</v>
      </c>
      <c r="I8613" s="2">
        <f>Electricity!J8638</f>
        <v>0</v>
      </c>
    </row>
    <row r="8614" spans="2:9" x14ac:dyDescent="0.35">
      <c r="B8614" s="458" t="str">
        <f t="shared" si="135"/>
        <v>12/25/2019 08:00:00 AM</v>
      </c>
      <c r="C8614" s="458">
        <v>43824</v>
      </c>
      <c r="D8614" s="459">
        <v>0.33333333333333337</v>
      </c>
      <c r="E8614" s="2">
        <f>Electricity!F8639</f>
        <v>0</v>
      </c>
      <c r="F8614" s="2">
        <f>Electricity!G8639</f>
        <v>0</v>
      </c>
      <c r="G8614" s="2">
        <f>Electricity!H8639</f>
        <v>0</v>
      </c>
      <c r="H8614" s="2">
        <f>Electricity!I8639</f>
        <v>0</v>
      </c>
      <c r="I8614" s="2">
        <f>Electricity!J8639</f>
        <v>0</v>
      </c>
    </row>
    <row r="8615" spans="2:9" x14ac:dyDescent="0.35">
      <c r="B8615" s="458" t="str">
        <f t="shared" si="135"/>
        <v>12/25/2019 09:00:00 AM</v>
      </c>
      <c r="C8615" s="458">
        <v>43824</v>
      </c>
      <c r="D8615" s="459">
        <v>0.375</v>
      </c>
      <c r="E8615" s="2">
        <f>Electricity!F8640</f>
        <v>0</v>
      </c>
      <c r="F8615" s="2">
        <f>Electricity!G8640</f>
        <v>0</v>
      </c>
      <c r="G8615" s="2">
        <f>Electricity!H8640</f>
        <v>0</v>
      </c>
      <c r="H8615" s="2">
        <f>Electricity!I8640</f>
        <v>0</v>
      </c>
      <c r="I8615" s="2">
        <f>Electricity!J8640</f>
        <v>0</v>
      </c>
    </row>
    <row r="8616" spans="2:9" x14ac:dyDescent="0.35">
      <c r="B8616" s="458" t="str">
        <f t="shared" si="135"/>
        <v>12/25/2019 10:00:00 AM</v>
      </c>
      <c r="C8616" s="458">
        <v>43824</v>
      </c>
      <c r="D8616" s="459">
        <v>0.41666666666666669</v>
      </c>
      <c r="E8616" s="2">
        <f>Electricity!F8641</f>
        <v>0</v>
      </c>
      <c r="F8616" s="2">
        <f>Electricity!G8641</f>
        <v>0</v>
      </c>
      <c r="G8616" s="2">
        <f>Electricity!H8641</f>
        <v>0</v>
      </c>
      <c r="H8616" s="2">
        <f>Electricity!I8641</f>
        <v>0</v>
      </c>
      <c r="I8616" s="2">
        <f>Electricity!J8641</f>
        <v>0</v>
      </c>
    </row>
    <row r="8617" spans="2:9" x14ac:dyDescent="0.35">
      <c r="B8617" s="458" t="str">
        <f t="shared" si="135"/>
        <v>12/25/2019 11:00:00 AM</v>
      </c>
      <c r="C8617" s="458">
        <v>43824</v>
      </c>
      <c r="D8617" s="459">
        <v>0.45833333333333337</v>
      </c>
      <c r="E8617" s="2">
        <f>Electricity!F8642</f>
        <v>0</v>
      </c>
      <c r="F8617" s="2">
        <f>Electricity!G8642</f>
        <v>0</v>
      </c>
      <c r="G8617" s="2">
        <f>Electricity!H8642</f>
        <v>0</v>
      </c>
      <c r="H8617" s="2">
        <f>Electricity!I8642</f>
        <v>0</v>
      </c>
      <c r="I8617" s="2">
        <f>Electricity!J8642</f>
        <v>0</v>
      </c>
    </row>
    <row r="8618" spans="2:9" x14ac:dyDescent="0.35">
      <c r="B8618" s="458" t="str">
        <f t="shared" si="135"/>
        <v>12/25/2019 12:00:00 PM</v>
      </c>
      <c r="C8618" s="458">
        <v>43824</v>
      </c>
      <c r="D8618" s="459">
        <v>0.50000000000000011</v>
      </c>
      <c r="E8618" s="2">
        <f>Electricity!F8643</f>
        <v>0</v>
      </c>
      <c r="F8618" s="2">
        <f>Electricity!G8643</f>
        <v>0</v>
      </c>
      <c r="G8618" s="2">
        <f>Electricity!H8643</f>
        <v>0</v>
      </c>
      <c r="H8618" s="2">
        <f>Electricity!I8643</f>
        <v>0</v>
      </c>
      <c r="I8618" s="2">
        <f>Electricity!J8643</f>
        <v>0</v>
      </c>
    </row>
    <row r="8619" spans="2:9" x14ac:dyDescent="0.35">
      <c r="B8619" s="458" t="str">
        <f t="shared" si="135"/>
        <v>12/25/2019 01:00:00 PM</v>
      </c>
      <c r="C8619" s="458">
        <v>43824</v>
      </c>
      <c r="D8619" s="459">
        <v>0.54166666666666674</v>
      </c>
      <c r="E8619" s="2">
        <f>Electricity!F8644</f>
        <v>0</v>
      </c>
      <c r="F8619" s="2">
        <f>Electricity!G8644</f>
        <v>0</v>
      </c>
      <c r="G8619" s="2">
        <f>Electricity!H8644</f>
        <v>0</v>
      </c>
      <c r="H8619" s="2">
        <f>Electricity!I8644</f>
        <v>0</v>
      </c>
      <c r="I8619" s="2">
        <f>Electricity!J8644</f>
        <v>0</v>
      </c>
    </row>
    <row r="8620" spans="2:9" x14ac:dyDescent="0.35">
      <c r="B8620" s="458" t="str">
        <f t="shared" si="135"/>
        <v>12/25/2019 02:00:00 PM</v>
      </c>
      <c r="C8620" s="458">
        <v>43824</v>
      </c>
      <c r="D8620" s="459">
        <v>0.58333333333333337</v>
      </c>
      <c r="E8620" s="2">
        <f>Electricity!F8645</f>
        <v>0</v>
      </c>
      <c r="F8620" s="2">
        <f>Electricity!G8645</f>
        <v>0</v>
      </c>
      <c r="G8620" s="2">
        <f>Electricity!H8645</f>
        <v>0</v>
      </c>
      <c r="H8620" s="2">
        <f>Electricity!I8645</f>
        <v>0</v>
      </c>
      <c r="I8620" s="2">
        <f>Electricity!J8645</f>
        <v>0</v>
      </c>
    </row>
    <row r="8621" spans="2:9" x14ac:dyDescent="0.35">
      <c r="B8621" s="458" t="str">
        <f t="shared" si="135"/>
        <v>12/25/2019 03:00:00 PM</v>
      </c>
      <c r="C8621" s="458">
        <v>43824</v>
      </c>
      <c r="D8621" s="459">
        <v>0.62500000000000011</v>
      </c>
      <c r="E8621" s="2">
        <f>Electricity!F8646</f>
        <v>0</v>
      </c>
      <c r="F8621" s="2">
        <f>Electricity!G8646</f>
        <v>0</v>
      </c>
      <c r="G8621" s="2">
        <f>Electricity!H8646</f>
        <v>0</v>
      </c>
      <c r="H8621" s="2">
        <f>Electricity!I8646</f>
        <v>0</v>
      </c>
      <c r="I8621" s="2">
        <f>Electricity!J8646</f>
        <v>0</v>
      </c>
    </row>
    <row r="8622" spans="2:9" x14ac:dyDescent="0.35">
      <c r="B8622" s="458" t="str">
        <f t="shared" si="135"/>
        <v>12/25/2019 04:00:00 PM</v>
      </c>
      <c r="C8622" s="458">
        <v>43824</v>
      </c>
      <c r="D8622" s="459">
        <v>0.66666666666666674</v>
      </c>
      <c r="E8622" s="2">
        <f>Electricity!F8647</f>
        <v>0</v>
      </c>
      <c r="F8622" s="2">
        <f>Electricity!G8647</f>
        <v>0</v>
      </c>
      <c r="G8622" s="2">
        <f>Electricity!H8647</f>
        <v>0</v>
      </c>
      <c r="H8622" s="2">
        <f>Electricity!I8647</f>
        <v>0</v>
      </c>
      <c r="I8622" s="2">
        <f>Electricity!J8647</f>
        <v>0</v>
      </c>
    </row>
    <row r="8623" spans="2:9" x14ac:dyDescent="0.35">
      <c r="B8623" s="458" t="str">
        <f t="shared" si="135"/>
        <v>12/25/2019 05:00:00 PM</v>
      </c>
      <c r="C8623" s="458">
        <v>43824</v>
      </c>
      <c r="D8623" s="459">
        <v>0.70833333333333337</v>
      </c>
      <c r="E8623" s="2">
        <f>Electricity!F8648</f>
        <v>0</v>
      </c>
      <c r="F8623" s="2">
        <f>Electricity!G8648</f>
        <v>0</v>
      </c>
      <c r="G8623" s="2">
        <f>Electricity!H8648</f>
        <v>0</v>
      </c>
      <c r="H8623" s="2">
        <f>Electricity!I8648</f>
        <v>0</v>
      </c>
      <c r="I8623" s="2">
        <f>Electricity!J8648</f>
        <v>0</v>
      </c>
    </row>
    <row r="8624" spans="2:9" x14ac:dyDescent="0.35">
      <c r="B8624" s="458" t="str">
        <f t="shared" si="135"/>
        <v>12/25/2019 06:00:00 PM</v>
      </c>
      <c r="C8624" s="458">
        <v>43824</v>
      </c>
      <c r="D8624" s="459">
        <v>0.75000000000000011</v>
      </c>
      <c r="E8624" s="2">
        <f>Electricity!F8649</f>
        <v>0</v>
      </c>
      <c r="F8624" s="2">
        <f>Electricity!G8649</f>
        <v>0</v>
      </c>
      <c r="G8624" s="2">
        <f>Electricity!H8649</f>
        <v>0</v>
      </c>
      <c r="H8624" s="2">
        <f>Electricity!I8649</f>
        <v>0</v>
      </c>
      <c r="I8624" s="2">
        <f>Electricity!J8649</f>
        <v>0</v>
      </c>
    </row>
    <row r="8625" spans="2:9" x14ac:dyDescent="0.35">
      <c r="B8625" s="458" t="str">
        <f t="shared" si="135"/>
        <v>12/25/2019 07:00:00 PM</v>
      </c>
      <c r="C8625" s="458">
        <v>43824</v>
      </c>
      <c r="D8625" s="459">
        <v>0.79166666666666674</v>
      </c>
      <c r="E8625" s="2">
        <f>Electricity!F8650</f>
        <v>0</v>
      </c>
      <c r="F8625" s="2">
        <f>Electricity!G8650</f>
        <v>0</v>
      </c>
      <c r="G8625" s="2">
        <f>Electricity!H8650</f>
        <v>0</v>
      </c>
      <c r="H8625" s="2">
        <f>Electricity!I8650</f>
        <v>0</v>
      </c>
      <c r="I8625" s="2">
        <f>Electricity!J8650</f>
        <v>0</v>
      </c>
    </row>
    <row r="8626" spans="2:9" x14ac:dyDescent="0.35">
      <c r="B8626" s="458" t="str">
        <f t="shared" si="135"/>
        <v>12/25/2019 08:00:00 PM</v>
      </c>
      <c r="C8626" s="458">
        <v>43824</v>
      </c>
      <c r="D8626" s="459">
        <v>0.83333333333333337</v>
      </c>
      <c r="E8626" s="2">
        <f>Electricity!F8651</f>
        <v>0</v>
      </c>
      <c r="F8626" s="2">
        <f>Electricity!G8651</f>
        <v>0</v>
      </c>
      <c r="G8626" s="2">
        <f>Electricity!H8651</f>
        <v>0</v>
      </c>
      <c r="H8626" s="2">
        <f>Electricity!I8651</f>
        <v>0</v>
      </c>
      <c r="I8626" s="2">
        <f>Electricity!J8651</f>
        <v>0</v>
      </c>
    </row>
    <row r="8627" spans="2:9" x14ac:dyDescent="0.35">
      <c r="B8627" s="458" t="str">
        <f t="shared" si="135"/>
        <v>12/25/2019 09:00:00 PM</v>
      </c>
      <c r="C8627" s="458">
        <v>43824</v>
      </c>
      <c r="D8627" s="459">
        <v>0.87500000000000011</v>
      </c>
      <c r="E8627" s="2">
        <f>Electricity!F8652</f>
        <v>0</v>
      </c>
      <c r="F8627" s="2">
        <f>Electricity!G8652</f>
        <v>0</v>
      </c>
      <c r="G8627" s="2">
        <f>Electricity!H8652</f>
        <v>0</v>
      </c>
      <c r="H8627" s="2">
        <f>Electricity!I8652</f>
        <v>0</v>
      </c>
      <c r="I8627" s="2">
        <f>Electricity!J8652</f>
        <v>0</v>
      </c>
    </row>
    <row r="8628" spans="2:9" x14ac:dyDescent="0.35">
      <c r="B8628" s="458" t="str">
        <f t="shared" si="135"/>
        <v>12/25/2019 10:00:00 PM</v>
      </c>
      <c r="C8628" s="458">
        <v>43824</v>
      </c>
      <c r="D8628" s="459">
        <v>0.91666666666666674</v>
      </c>
      <c r="E8628" s="2">
        <f>Electricity!F8653</f>
        <v>0</v>
      </c>
      <c r="F8628" s="2">
        <f>Electricity!G8653</f>
        <v>0</v>
      </c>
      <c r="G8628" s="2">
        <f>Electricity!H8653</f>
        <v>0</v>
      </c>
      <c r="H8628" s="2">
        <f>Electricity!I8653</f>
        <v>0</v>
      </c>
      <c r="I8628" s="2">
        <f>Electricity!J8653</f>
        <v>0</v>
      </c>
    </row>
    <row r="8629" spans="2:9" x14ac:dyDescent="0.35">
      <c r="B8629" s="458" t="str">
        <f t="shared" si="135"/>
        <v>12/25/2019 11:00:00 PM</v>
      </c>
      <c r="C8629" s="458">
        <v>43824</v>
      </c>
      <c r="D8629" s="459">
        <v>0.95833333333333337</v>
      </c>
      <c r="E8629" s="2">
        <f>Electricity!F8654</f>
        <v>0</v>
      </c>
      <c r="F8629" s="2">
        <f>Electricity!G8654</f>
        <v>0</v>
      </c>
      <c r="G8629" s="2">
        <f>Electricity!H8654</f>
        <v>0</v>
      </c>
      <c r="H8629" s="2">
        <f>Electricity!I8654</f>
        <v>0</v>
      </c>
      <c r="I8629" s="2">
        <f>Electricity!J8654</f>
        <v>0</v>
      </c>
    </row>
    <row r="8630" spans="2:9" x14ac:dyDescent="0.35">
      <c r="B8630" s="458" t="str">
        <f t="shared" si="135"/>
        <v>12/26/2019 12:00:00 AM</v>
      </c>
      <c r="C8630" s="458">
        <v>43825</v>
      </c>
      <c r="D8630" s="459">
        <v>3.1225022567582528E-17</v>
      </c>
      <c r="E8630" s="2">
        <f>Electricity!F8655</f>
        <v>0</v>
      </c>
      <c r="F8630" s="2">
        <f>Electricity!G8655</f>
        <v>0</v>
      </c>
      <c r="G8630" s="2">
        <f>Electricity!H8655</f>
        <v>0</v>
      </c>
      <c r="H8630" s="2">
        <f>Electricity!I8655</f>
        <v>0</v>
      </c>
      <c r="I8630" s="2">
        <f>Electricity!J8655</f>
        <v>0</v>
      </c>
    </row>
    <row r="8631" spans="2:9" x14ac:dyDescent="0.35">
      <c r="B8631" s="458" t="str">
        <f t="shared" si="135"/>
        <v>12/26/2019 01:00:00 AM</v>
      </c>
      <c r="C8631" s="458">
        <v>43825</v>
      </c>
      <c r="D8631" s="459">
        <v>4.1666666666666699E-2</v>
      </c>
      <c r="E8631" s="2">
        <f>Electricity!F8656</f>
        <v>0</v>
      </c>
      <c r="F8631" s="2">
        <f>Electricity!G8656</f>
        <v>0</v>
      </c>
      <c r="G8631" s="2">
        <f>Electricity!H8656</f>
        <v>0</v>
      </c>
      <c r="H8631" s="2">
        <f>Electricity!I8656</f>
        <v>0</v>
      </c>
      <c r="I8631" s="2">
        <f>Electricity!J8656</f>
        <v>0</v>
      </c>
    </row>
    <row r="8632" spans="2:9" x14ac:dyDescent="0.35">
      <c r="B8632" s="458" t="str">
        <f t="shared" si="135"/>
        <v>12/26/2019 02:00:00 AM</v>
      </c>
      <c r="C8632" s="458">
        <v>43825</v>
      </c>
      <c r="D8632" s="459">
        <v>8.333333333333337E-2</v>
      </c>
      <c r="E8632" s="2">
        <f>Electricity!F8657</f>
        <v>0</v>
      </c>
      <c r="F8632" s="2">
        <f>Electricity!G8657</f>
        <v>0</v>
      </c>
      <c r="G8632" s="2">
        <f>Electricity!H8657</f>
        <v>0</v>
      </c>
      <c r="H8632" s="2">
        <f>Electricity!I8657</f>
        <v>0</v>
      </c>
      <c r="I8632" s="2">
        <f>Electricity!J8657</f>
        <v>0</v>
      </c>
    </row>
    <row r="8633" spans="2:9" x14ac:dyDescent="0.35">
      <c r="B8633" s="458" t="str">
        <f t="shared" si="135"/>
        <v>12/26/2019 03:00:00 AM</v>
      </c>
      <c r="C8633" s="458">
        <v>43825</v>
      </c>
      <c r="D8633" s="459">
        <v>0.12500000000000006</v>
      </c>
      <c r="E8633" s="2">
        <f>Electricity!F8658</f>
        <v>0</v>
      </c>
      <c r="F8633" s="2">
        <f>Electricity!G8658</f>
        <v>0</v>
      </c>
      <c r="G8633" s="2">
        <f>Electricity!H8658</f>
        <v>0</v>
      </c>
      <c r="H8633" s="2">
        <f>Electricity!I8658</f>
        <v>0</v>
      </c>
      <c r="I8633" s="2">
        <f>Electricity!J8658</f>
        <v>0</v>
      </c>
    </row>
    <row r="8634" spans="2:9" x14ac:dyDescent="0.35">
      <c r="B8634" s="458" t="str">
        <f t="shared" si="135"/>
        <v>12/26/2019 04:00:00 AM</v>
      </c>
      <c r="C8634" s="458">
        <v>43825</v>
      </c>
      <c r="D8634" s="459">
        <v>0.16666666666666669</v>
      </c>
      <c r="E8634" s="2">
        <f>Electricity!F8659</f>
        <v>0</v>
      </c>
      <c r="F8634" s="2">
        <f>Electricity!G8659</f>
        <v>0</v>
      </c>
      <c r="G8634" s="2">
        <f>Electricity!H8659</f>
        <v>0</v>
      </c>
      <c r="H8634" s="2">
        <f>Electricity!I8659</f>
        <v>0</v>
      </c>
      <c r="I8634" s="2">
        <f>Electricity!J8659</f>
        <v>0</v>
      </c>
    </row>
    <row r="8635" spans="2:9" x14ac:dyDescent="0.35">
      <c r="B8635" s="458" t="str">
        <f t="shared" si="135"/>
        <v>12/26/2019 05:00:00 AM</v>
      </c>
      <c r="C8635" s="458">
        <v>43825</v>
      </c>
      <c r="D8635" s="459">
        <v>0.20833333333333337</v>
      </c>
      <c r="E8635" s="2">
        <f>Electricity!F8660</f>
        <v>0</v>
      </c>
      <c r="F8635" s="2">
        <f>Electricity!G8660</f>
        <v>0</v>
      </c>
      <c r="G8635" s="2">
        <f>Electricity!H8660</f>
        <v>0</v>
      </c>
      <c r="H8635" s="2">
        <f>Electricity!I8660</f>
        <v>0</v>
      </c>
      <c r="I8635" s="2">
        <f>Electricity!J8660</f>
        <v>0</v>
      </c>
    </row>
    <row r="8636" spans="2:9" x14ac:dyDescent="0.35">
      <c r="B8636" s="458" t="str">
        <f t="shared" si="135"/>
        <v>12/26/2019 06:00:00 AM</v>
      </c>
      <c r="C8636" s="458">
        <v>43825</v>
      </c>
      <c r="D8636" s="459">
        <v>0.25</v>
      </c>
      <c r="E8636" s="2">
        <f>Electricity!F8661</f>
        <v>0</v>
      </c>
      <c r="F8636" s="2">
        <f>Electricity!G8661</f>
        <v>0</v>
      </c>
      <c r="G8636" s="2">
        <f>Electricity!H8661</f>
        <v>0</v>
      </c>
      <c r="H8636" s="2">
        <f>Electricity!I8661</f>
        <v>0</v>
      </c>
      <c r="I8636" s="2">
        <f>Electricity!J8661</f>
        <v>0</v>
      </c>
    </row>
    <row r="8637" spans="2:9" x14ac:dyDescent="0.35">
      <c r="B8637" s="458" t="str">
        <f t="shared" si="135"/>
        <v>12/26/2019 07:00:00 AM</v>
      </c>
      <c r="C8637" s="458">
        <v>43825</v>
      </c>
      <c r="D8637" s="459">
        <v>0.29166666666666669</v>
      </c>
      <c r="E8637" s="2">
        <f>Electricity!F8662</f>
        <v>0</v>
      </c>
      <c r="F8637" s="2">
        <f>Electricity!G8662</f>
        <v>0</v>
      </c>
      <c r="G8637" s="2">
        <f>Electricity!H8662</f>
        <v>0</v>
      </c>
      <c r="H8637" s="2">
        <f>Electricity!I8662</f>
        <v>0</v>
      </c>
      <c r="I8637" s="2">
        <f>Electricity!J8662</f>
        <v>0</v>
      </c>
    </row>
    <row r="8638" spans="2:9" x14ac:dyDescent="0.35">
      <c r="B8638" s="458" t="str">
        <f t="shared" si="135"/>
        <v>12/26/2019 08:00:00 AM</v>
      </c>
      <c r="C8638" s="458">
        <v>43825</v>
      </c>
      <c r="D8638" s="459">
        <v>0.33333333333333337</v>
      </c>
      <c r="E8638" s="2">
        <f>Electricity!F8663</f>
        <v>0</v>
      </c>
      <c r="F8638" s="2">
        <f>Electricity!G8663</f>
        <v>0</v>
      </c>
      <c r="G8638" s="2">
        <f>Electricity!H8663</f>
        <v>0</v>
      </c>
      <c r="H8638" s="2">
        <f>Electricity!I8663</f>
        <v>0</v>
      </c>
      <c r="I8638" s="2">
        <f>Electricity!J8663</f>
        <v>0</v>
      </c>
    </row>
    <row r="8639" spans="2:9" x14ac:dyDescent="0.35">
      <c r="B8639" s="458" t="str">
        <f t="shared" si="135"/>
        <v>12/26/2019 09:00:00 AM</v>
      </c>
      <c r="C8639" s="458">
        <v>43825</v>
      </c>
      <c r="D8639" s="459">
        <v>0.375</v>
      </c>
      <c r="E8639" s="2">
        <f>Electricity!F8664</f>
        <v>0</v>
      </c>
      <c r="F8639" s="2">
        <f>Electricity!G8664</f>
        <v>0</v>
      </c>
      <c r="G8639" s="2">
        <f>Electricity!H8664</f>
        <v>0</v>
      </c>
      <c r="H8639" s="2">
        <f>Electricity!I8664</f>
        <v>0</v>
      </c>
      <c r="I8639" s="2">
        <f>Electricity!J8664</f>
        <v>0</v>
      </c>
    </row>
    <row r="8640" spans="2:9" x14ac:dyDescent="0.35">
      <c r="B8640" s="458" t="str">
        <f t="shared" si="135"/>
        <v>12/26/2019 10:00:00 AM</v>
      </c>
      <c r="C8640" s="458">
        <v>43825</v>
      </c>
      <c r="D8640" s="459">
        <v>0.41666666666666669</v>
      </c>
      <c r="E8640" s="2">
        <f>Electricity!F8665</f>
        <v>0</v>
      </c>
      <c r="F8640" s="2">
        <f>Electricity!G8665</f>
        <v>0</v>
      </c>
      <c r="G8640" s="2">
        <f>Electricity!H8665</f>
        <v>0</v>
      </c>
      <c r="H8640" s="2">
        <f>Electricity!I8665</f>
        <v>0</v>
      </c>
      <c r="I8640" s="2">
        <f>Electricity!J8665</f>
        <v>0</v>
      </c>
    </row>
    <row r="8641" spans="2:9" x14ac:dyDescent="0.35">
      <c r="B8641" s="458" t="str">
        <f t="shared" si="135"/>
        <v>12/26/2019 11:00:00 AM</v>
      </c>
      <c r="C8641" s="458">
        <v>43825</v>
      </c>
      <c r="D8641" s="459">
        <v>0.45833333333333337</v>
      </c>
      <c r="E8641" s="2">
        <f>Electricity!F8666</f>
        <v>0</v>
      </c>
      <c r="F8641" s="2">
        <f>Electricity!G8666</f>
        <v>0</v>
      </c>
      <c r="G8641" s="2">
        <f>Electricity!H8666</f>
        <v>0</v>
      </c>
      <c r="H8641" s="2">
        <f>Electricity!I8666</f>
        <v>0</v>
      </c>
      <c r="I8641" s="2">
        <f>Electricity!J8666</f>
        <v>0</v>
      </c>
    </row>
    <row r="8642" spans="2:9" x14ac:dyDescent="0.35">
      <c r="B8642" s="458" t="str">
        <f t="shared" si="135"/>
        <v>12/26/2019 12:00:00 PM</v>
      </c>
      <c r="C8642" s="458">
        <v>43825</v>
      </c>
      <c r="D8642" s="459">
        <v>0.50000000000000011</v>
      </c>
      <c r="E8642" s="2">
        <f>Electricity!F8667</f>
        <v>0</v>
      </c>
      <c r="F8642" s="2">
        <f>Electricity!G8667</f>
        <v>0</v>
      </c>
      <c r="G8642" s="2">
        <f>Electricity!H8667</f>
        <v>0</v>
      </c>
      <c r="H8642" s="2">
        <f>Electricity!I8667</f>
        <v>0</v>
      </c>
      <c r="I8642" s="2">
        <f>Electricity!J8667</f>
        <v>0</v>
      </c>
    </row>
    <row r="8643" spans="2:9" x14ac:dyDescent="0.35">
      <c r="B8643" s="458" t="str">
        <f t="shared" si="135"/>
        <v>12/26/2019 01:00:00 PM</v>
      </c>
      <c r="C8643" s="458">
        <v>43825</v>
      </c>
      <c r="D8643" s="459">
        <v>0.54166666666666674</v>
      </c>
      <c r="E8643" s="2">
        <f>Electricity!F8668</f>
        <v>0</v>
      </c>
      <c r="F8643" s="2">
        <f>Electricity!G8668</f>
        <v>0</v>
      </c>
      <c r="G8643" s="2">
        <f>Electricity!H8668</f>
        <v>0</v>
      </c>
      <c r="H8643" s="2">
        <f>Electricity!I8668</f>
        <v>0</v>
      </c>
      <c r="I8643" s="2">
        <f>Electricity!J8668</f>
        <v>0</v>
      </c>
    </row>
    <row r="8644" spans="2:9" x14ac:dyDescent="0.35">
      <c r="B8644" s="458" t="str">
        <f t="shared" si="135"/>
        <v>12/26/2019 02:00:00 PM</v>
      </c>
      <c r="C8644" s="458">
        <v>43825</v>
      </c>
      <c r="D8644" s="459">
        <v>0.58333333333333337</v>
      </c>
      <c r="E8644" s="2">
        <f>Electricity!F8669</f>
        <v>0</v>
      </c>
      <c r="F8644" s="2">
        <f>Electricity!G8669</f>
        <v>0</v>
      </c>
      <c r="G8644" s="2">
        <f>Electricity!H8669</f>
        <v>0</v>
      </c>
      <c r="H8644" s="2">
        <f>Electricity!I8669</f>
        <v>0</v>
      </c>
      <c r="I8644" s="2">
        <f>Electricity!J8669</f>
        <v>0</v>
      </c>
    </row>
    <row r="8645" spans="2:9" x14ac:dyDescent="0.35">
      <c r="B8645" s="458" t="str">
        <f t="shared" si="135"/>
        <v>12/26/2019 03:00:00 PM</v>
      </c>
      <c r="C8645" s="458">
        <v>43825</v>
      </c>
      <c r="D8645" s="459">
        <v>0.62500000000000011</v>
      </c>
      <c r="E8645" s="2">
        <f>Electricity!F8670</f>
        <v>0</v>
      </c>
      <c r="F8645" s="2">
        <f>Electricity!G8670</f>
        <v>0</v>
      </c>
      <c r="G8645" s="2">
        <f>Electricity!H8670</f>
        <v>0</v>
      </c>
      <c r="H8645" s="2">
        <f>Electricity!I8670</f>
        <v>0</v>
      </c>
      <c r="I8645" s="2">
        <f>Electricity!J8670</f>
        <v>0</v>
      </c>
    </row>
    <row r="8646" spans="2:9" x14ac:dyDescent="0.35">
      <c r="B8646" s="458" t="str">
        <f t="shared" si="135"/>
        <v>12/26/2019 04:00:00 PM</v>
      </c>
      <c r="C8646" s="458">
        <v>43825</v>
      </c>
      <c r="D8646" s="459">
        <v>0.66666666666666674</v>
      </c>
      <c r="E8646" s="2">
        <f>Electricity!F8671</f>
        <v>0</v>
      </c>
      <c r="F8646" s="2">
        <f>Electricity!G8671</f>
        <v>0</v>
      </c>
      <c r="G8646" s="2">
        <f>Electricity!H8671</f>
        <v>0</v>
      </c>
      <c r="H8646" s="2">
        <f>Electricity!I8671</f>
        <v>0</v>
      </c>
      <c r="I8646" s="2">
        <f>Electricity!J8671</f>
        <v>0</v>
      </c>
    </row>
    <row r="8647" spans="2:9" x14ac:dyDescent="0.35">
      <c r="B8647" s="458" t="str">
        <f t="shared" si="135"/>
        <v>12/26/2019 05:00:00 PM</v>
      </c>
      <c r="C8647" s="458">
        <v>43825</v>
      </c>
      <c r="D8647" s="459">
        <v>0.70833333333333337</v>
      </c>
      <c r="E8647" s="2">
        <f>Electricity!F8672</f>
        <v>0</v>
      </c>
      <c r="F8647" s="2">
        <f>Electricity!G8672</f>
        <v>0</v>
      </c>
      <c r="G8647" s="2">
        <f>Electricity!H8672</f>
        <v>0</v>
      </c>
      <c r="H8647" s="2">
        <f>Electricity!I8672</f>
        <v>0</v>
      </c>
      <c r="I8647" s="2">
        <f>Electricity!J8672</f>
        <v>0</v>
      </c>
    </row>
    <row r="8648" spans="2:9" x14ac:dyDescent="0.35">
      <c r="B8648" s="458" t="str">
        <f t="shared" si="135"/>
        <v>12/26/2019 06:00:00 PM</v>
      </c>
      <c r="C8648" s="458">
        <v>43825</v>
      </c>
      <c r="D8648" s="459">
        <v>0.75000000000000011</v>
      </c>
      <c r="E8648" s="2">
        <f>Electricity!F8673</f>
        <v>0</v>
      </c>
      <c r="F8648" s="2">
        <f>Electricity!G8673</f>
        <v>0</v>
      </c>
      <c r="G8648" s="2">
        <f>Electricity!H8673</f>
        <v>0</v>
      </c>
      <c r="H8648" s="2">
        <f>Electricity!I8673</f>
        <v>0</v>
      </c>
      <c r="I8648" s="2">
        <f>Electricity!J8673</f>
        <v>0</v>
      </c>
    </row>
    <row r="8649" spans="2:9" x14ac:dyDescent="0.35">
      <c r="B8649" s="458" t="str">
        <f t="shared" si="135"/>
        <v>12/26/2019 07:00:00 PM</v>
      </c>
      <c r="C8649" s="458">
        <v>43825</v>
      </c>
      <c r="D8649" s="459">
        <v>0.79166666666666674</v>
      </c>
      <c r="E8649" s="2">
        <f>Electricity!F8674</f>
        <v>0</v>
      </c>
      <c r="F8649" s="2">
        <f>Electricity!G8674</f>
        <v>0</v>
      </c>
      <c r="G8649" s="2">
        <f>Electricity!H8674</f>
        <v>0</v>
      </c>
      <c r="H8649" s="2">
        <f>Electricity!I8674</f>
        <v>0</v>
      </c>
      <c r="I8649" s="2">
        <f>Electricity!J8674</f>
        <v>0</v>
      </c>
    </row>
    <row r="8650" spans="2:9" x14ac:dyDescent="0.35">
      <c r="B8650" s="458" t="str">
        <f t="shared" si="135"/>
        <v>12/26/2019 08:00:00 PM</v>
      </c>
      <c r="C8650" s="458">
        <v>43825</v>
      </c>
      <c r="D8650" s="459">
        <v>0.83333333333333337</v>
      </c>
      <c r="E8650" s="2">
        <f>Electricity!F8675</f>
        <v>0</v>
      </c>
      <c r="F8650" s="2">
        <f>Electricity!G8675</f>
        <v>0</v>
      </c>
      <c r="G8650" s="2">
        <f>Electricity!H8675</f>
        <v>0</v>
      </c>
      <c r="H8650" s="2">
        <f>Electricity!I8675</f>
        <v>0</v>
      </c>
      <c r="I8650" s="2">
        <f>Electricity!J8675</f>
        <v>0</v>
      </c>
    </row>
    <row r="8651" spans="2:9" x14ac:dyDescent="0.35">
      <c r="B8651" s="458" t="str">
        <f t="shared" si="135"/>
        <v>12/26/2019 09:00:00 PM</v>
      </c>
      <c r="C8651" s="458">
        <v>43825</v>
      </c>
      <c r="D8651" s="459">
        <v>0.87500000000000011</v>
      </c>
      <c r="E8651" s="2">
        <f>Electricity!F8676</f>
        <v>0</v>
      </c>
      <c r="F8651" s="2">
        <f>Electricity!G8676</f>
        <v>0</v>
      </c>
      <c r="G8651" s="2">
        <f>Electricity!H8676</f>
        <v>0</v>
      </c>
      <c r="H8651" s="2">
        <f>Electricity!I8676</f>
        <v>0</v>
      </c>
      <c r="I8651" s="2">
        <f>Electricity!J8676</f>
        <v>0</v>
      </c>
    </row>
    <row r="8652" spans="2:9" x14ac:dyDescent="0.35">
      <c r="B8652" s="458" t="str">
        <f t="shared" si="135"/>
        <v>12/26/2019 10:00:00 PM</v>
      </c>
      <c r="C8652" s="458">
        <v>43825</v>
      </c>
      <c r="D8652" s="459">
        <v>0.91666666666666674</v>
      </c>
      <c r="E8652" s="2">
        <f>Electricity!F8677</f>
        <v>0</v>
      </c>
      <c r="F8652" s="2">
        <f>Electricity!G8677</f>
        <v>0</v>
      </c>
      <c r="G8652" s="2">
        <f>Electricity!H8677</f>
        <v>0</v>
      </c>
      <c r="H8652" s="2">
        <f>Electricity!I8677</f>
        <v>0</v>
      </c>
      <c r="I8652" s="2">
        <f>Electricity!J8677</f>
        <v>0</v>
      </c>
    </row>
    <row r="8653" spans="2:9" x14ac:dyDescent="0.35">
      <c r="B8653" s="458" t="str">
        <f t="shared" si="135"/>
        <v>12/26/2019 11:00:00 PM</v>
      </c>
      <c r="C8653" s="458">
        <v>43825</v>
      </c>
      <c r="D8653" s="459">
        <v>0.95833333333333337</v>
      </c>
      <c r="E8653" s="2">
        <f>Electricity!F8678</f>
        <v>0</v>
      </c>
      <c r="F8653" s="2">
        <f>Electricity!G8678</f>
        <v>0</v>
      </c>
      <c r="G8653" s="2">
        <f>Electricity!H8678</f>
        <v>0</v>
      </c>
      <c r="H8653" s="2">
        <f>Electricity!I8678</f>
        <v>0</v>
      </c>
      <c r="I8653" s="2">
        <f>Electricity!J8678</f>
        <v>0</v>
      </c>
    </row>
    <row r="8654" spans="2:9" x14ac:dyDescent="0.35">
      <c r="B8654" s="458" t="str">
        <f t="shared" si="135"/>
        <v>12/27/2019 12:00:00 AM</v>
      </c>
      <c r="C8654" s="458">
        <v>43826</v>
      </c>
      <c r="D8654" s="459">
        <v>3.1225022567582528E-17</v>
      </c>
      <c r="E8654" s="2">
        <f>Electricity!F8679</f>
        <v>0</v>
      </c>
      <c r="F8654" s="2">
        <f>Electricity!G8679</f>
        <v>0</v>
      </c>
      <c r="G8654" s="2">
        <f>Electricity!H8679</f>
        <v>0</v>
      </c>
      <c r="H8654" s="2">
        <f>Electricity!I8679</f>
        <v>0</v>
      </c>
      <c r="I8654" s="2">
        <f>Electricity!J8679</f>
        <v>0</v>
      </c>
    </row>
    <row r="8655" spans="2:9" x14ac:dyDescent="0.35">
      <c r="B8655" s="458" t="str">
        <f t="shared" ref="B8655:B8718" si="136">CONCATENATE(TEXT(C8655,"mm/dd/yyyy")," ",TEXT(D8655,"hh:mm:ss AM/PM"))</f>
        <v>12/27/2019 01:00:00 AM</v>
      </c>
      <c r="C8655" s="458">
        <v>43826</v>
      </c>
      <c r="D8655" s="459">
        <v>4.1666666666666699E-2</v>
      </c>
      <c r="E8655" s="2">
        <f>Electricity!F8680</f>
        <v>0</v>
      </c>
      <c r="F8655" s="2">
        <f>Electricity!G8680</f>
        <v>0</v>
      </c>
      <c r="G8655" s="2">
        <f>Electricity!H8680</f>
        <v>0</v>
      </c>
      <c r="H8655" s="2">
        <f>Electricity!I8680</f>
        <v>0</v>
      </c>
      <c r="I8655" s="2">
        <f>Electricity!J8680</f>
        <v>0</v>
      </c>
    </row>
    <row r="8656" spans="2:9" x14ac:dyDescent="0.35">
      <c r="B8656" s="458" t="str">
        <f t="shared" si="136"/>
        <v>12/27/2019 02:00:00 AM</v>
      </c>
      <c r="C8656" s="458">
        <v>43826</v>
      </c>
      <c r="D8656" s="459">
        <v>8.333333333333337E-2</v>
      </c>
      <c r="E8656" s="2">
        <f>Electricity!F8681</f>
        <v>0</v>
      </c>
      <c r="F8656" s="2">
        <f>Electricity!G8681</f>
        <v>0</v>
      </c>
      <c r="G8656" s="2">
        <f>Electricity!H8681</f>
        <v>0</v>
      </c>
      <c r="H8656" s="2">
        <f>Electricity!I8681</f>
        <v>0</v>
      </c>
      <c r="I8656" s="2">
        <f>Electricity!J8681</f>
        <v>0</v>
      </c>
    </row>
    <row r="8657" spans="2:9" x14ac:dyDescent="0.35">
      <c r="B8657" s="458" t="str">
        <f t="shared" si="136"/>
        <v>12/27/2019 03:00:00 AM</v>
      </c>
      <c r="C8657" s="458">
        <v>43826</v>
      </c>
      <c r="D8657" s="459">
        <v>0.12500000000000006</v>
      </c>
      <c r="E8657" s="2">
        <f>Electricity!F8682</f>
        <v>0</v>
      </c>
      <c r="F8657" s="2">
        <f>Electricity!G8682</f>
        <v>0</v>
      </c>
      <c r="G8657" s="2">
        <f>Electricity!H8682</f>
        <v>0</v>
      </c>
      <c r="H8657" s="2">
        <f>Electricity!I8682</f>
        <v>0</v>
      </c>
      <c r="I8657" s="2">
        <f>Electricity!J8682</f>
        <v>0</v>
      </c>
    </row>
    <row r="8658" spans="2:9" x14ac:dyDescent="0.35">
      <c r="B8658" s="458" t="str">
        <f t="shared" si="136"/>
        <v>12/27/2019 04:00:00 AM</v>
      </c>
      <c r="C8658" s="458">
        <v>43826</v>
      </c>
      <c r="D8658" s="459">
        <v>0.16666666666666669</v>
      </c>
      <c r="E8658" s="2">
        <f>Electricity!F8683</f>
        <v>0</v>
      </c>
      <c r="F8658" s="2">
        <f>Electricity!G8683</f>
        <v>0</v>
      </c>
      <c r="G8658" s="2">
        <f>Electricity!H8683</f>
        <v>0</v>
      </c>
      <c r="H8658" s="2">
        <f>Electricity!I8683</f>
        <v>0</v>
      </c>
      <c r="I8658" s="2">
        <f>Electricity!J8683</f>
        <v>0</v>
      </c>
    </row>
    <row r="8659" spans="2:9" x14ac:dyDescent="0.35">
      <c r="B8659" s="458" t="str">
        <f t="shared" si="136"/>
        <v>12/27/2019 05:00:00 AM</v>
      </c>
      <c r="C8659" s="458">
        <v>43826</v>
      </c>
      <c r="D8659" s="459">
        <v>0.20833333333333337</v>
      </c>
      <c r="E8659" s="2">
        <f>Electricity!F8684</f>
        <v>0</v>
      </c>
      <c r="F8659" s="2">
        <f>Electricity!G8684</f>
        <v>0</v>
      </c>
      <c r="G8659" s="2">
        <f>Electricity!H8684</f>
        <v>0</v>
      </c>
      <c r="H8659" s="2">
        <f>Electricity!I8684</f>
        <v>0</v>
      </c>
      <c r="I8659" s="2">
        <f>Electricity!J8684</f>
        <v>0</v>
      </c>
    </row>
    <row r="8660" spans="2:9" x14ac:dyDescent="0.35">
      <c r="B8660" s="458" t="str">
        <f t="shared" si="136"/>
        <v>12/27/2019 06:00:00 AM</v>
      </c>
      <c r="C8660" s="458">
        <v>43826</v>
      </c>
      <c r="D8660" s="459">
        <v>0.25</v>
      </c>
      <c r="E8660" s="2">
        <f>Electricity!F8685</f>
        <v>0</v>
      </c>
      <c r="F8660" s="2">
        <f>Electricity!G8685</f>
        <v>0</v>
      </c>
      <c r="G8660" s="2">
        <f>Electricity!H8685</f>
        <v>0</v>
      </c>
      <c r="H8660" s="2">
        <f>Electricity!I8685</f>
        <v>0</v>
      </c>
      <c r="I8660" s="2">
        <f>Electricity!J8685</f>
        <v>0</v>
      </c>
    </row>
    <row r="8661" spans="2:9" x14ac:dyDescent="0.35">
      <c r="B8661" s="458" t="str">
        <f t="shared" si="136"/>
        <v>12/27/2019 07:00:00 AM</v>
      </c>
      <c r="C8661" s="458">
        <v>43826</v>
      </c>
      <c r="D8661" s="459">
        <v>0.29166666666666669</v>
      </c>
      <c r="E8661" s="2">
        <f>Electricity!F8686</f>
        <v>0</v>
      </c>
      <c r="F8661" s="2">
        <f>Electricity!G8686</f>
        <v>0</v>
      </c>
      <c r="G8661" s="2">
        <f>Electricity!H8686</f>
        <v>0</v>
      </c>
      <c r="H8661" s="2">
        <f>Electricity!I8686</f>
        <v>0</v>
      </c>
      <c r="I8661" s="2">
        <f>Electricity!J8686</f>
        <v>0</v>
      </c>
    </row>
    <row r="8662" spans="2:9" x14ac:dyDescent="0.35">
      <c r="B8662" s="458" t="str">
        <f t="shared" si="136"/>
        <v>12/27/2019 08:00:00 AM</v>
      </c>
      <c r="C8662" s="458">
        <v>43826</v>
      </c>
      <c r="D8662" s="459">
        <v>0.33333333333333337</v>
      </c>
      <c r="E8662" s="2">
        <f>Electricity!F8687</f>
        <v>0</v>
      </c>
      <c r="F8662" s="2">
        <f>Electricity!G8687</f>
        <v>0</v>
      </c>
      <c r="G8662" s="2">
        <f>Electricity!H8687</f>
        <v>0</v>
      </c>
      <c r="H8662" s="2">
        <f>Electricity!I8687</f>
        <v>0</v>
      </c>
      <c r="I8662" s="2">
        <f>Electricity!J8687</f>
        <v>0</v>
      </c>
    </row>
    <row r="8663" spans="2:9" x14ac:dyDescent="0.35">
      <c r="B8663" s="458" t="str">
        <f t="shared" si="136"/>
        <v>12/27/2019 09:00:00 AM</v>
      </c>
      <c r="C8663" s="458">
        <v>43826</v>
      </c>
      <c r="D8663" s="459">
        <v>0.375</v>
      </c>
      <c r="E8663" s="2">
        <f>Electricity!F8688</f>
        <v>0</v>
      </c>
      <c r="F8663" s="2">
        <f>Electricity!G8688</f>
        <v>0</v>
      </c>
      <c r="G8663" s="2">
        <f>Electricity!H8688</f>
        <v>0</v>
      </c>
      <c r="H8663" s="2">
        <f>Electricity!I8688</f>
        <v>0</v>
      </c>
      <c r="I8663" s="2">
        <f>Electricity!J8688</f>
        <v>0</v>
      </c>
    </row>
    <row r="8664" spans="2:9" x14ac:dyDescent="0.35">
      <c r="B8664" s="458" t="str">
        <f t="shared" si="136"/>
        <v>12/27/2019 10:00:00 AM</v>
      </c>
      <c r="C8664" s="458">
        <v>43826</v>
      </c>
      <c r="D8664" s="459">
        <v>0.41666666666666669</v>
      </c>
      <c r="E8664" s="2">
        <f>Electricity!F8689</f>
        <v>0</v>
      </c>
      <c r="F8664" s="2">
        <f>Electricity!G8689</f>
        <v>0</v>
      </c>
      <c r="G8664" s="2">
        <f>Electricity!H8689</f>
        <v>0</v>
      </c>
      <c r="H8664" s="2">
        <f>Electricity!I8689</f>
        <v>0</v>
      </c>
      <c r="I8664" s="2">
        <f>Electricity!J8689</f>
        <v>0</v>
      </c>
    </row>
    <row r="8665" spans="2:9" x14ac:dyDescent="0.35">
      <c r="B8665" s="458" t="str">
        <f t="shared" si="136"/>
        <v>12/27/2019 11:00:00 AM</v>
      </c>
      <c r="C8665" s="458">
        <v>43826</v>
      </c>
      <c r="D8665" s="459">
        <v>0.45833333333333337</v>
      </c>
      <c r="E8665" s="2">
        <f>Electricity!F8690</f>
        <v>0</v>
      </c>
      <c r="F8665" s="2">
        <f>Electricity!G8690</f>
        <v>0</v>
      </c>
      <c r="G8665" s="2">
        <f>Electricity!H8690</f>
        <v>0</v>
      </c>
      <c r="H8665" s="2">
        <f>Electricity!I8690</f>
        <v>0</v>
      </c>
      <c r="I8665" s="2">
        <f>Electricity!J8690</f>
        <v>0</v>
      </c>
    </row>
    <row r="8666" spans="2:9" x14ac:dyDescent="0.35">
      <c r="B8666" s="458" t="str">
        <f t="shared" si="136"/>
        <v>12/27/2019 12:00:00 PM</v>
      </c>
      <c r="C8666" s="458">
        <v>43826</v>
      </c>
      <c r="D8666" s="459">
        <v>0.50000000000000011</v>
      </c>
      <c r="E8666" s="2">
        <f>Electricity!F8691</f>
        <v>0</v>
      </c>
      <c r="F8666" s="2">
        <f>Electricity!G8691</f>
        <v>0</v>
      </c>
      <c r="G8666" s="2">
        <f>Electricity!H8691</f>
        <v>0</v>
      </c>
      <c r="H8666" s="2">
        <f>Electricity!I8691</f>
        <v>0</v>
      </c>
      <c r="I8666" s="2">
        <f>Electricity!J8691</f>
        <v>0</v>
      </c>
    </row>
    <row r="8667" spans="2:9" x14ac:dyDescent="0.35">
      <c r="B8667" s="458" t="str">
        <f t="shared" si="136"/>
        <v>12/27/2019 01:00:00 PM</v>
      </c>
      <c r="C8667" s="458">
        <v>43826</v>
      </c>
      <c r="D8667" s="459">
        <v>0.54166666666666674</v>
      </c>
      <c r="E8667" s="2">
        <f>Electricity!F8692</f>
        <v>0</v>
      </c>
      <c r="F8667" s="2">
        <f>Electricity!G8692</f>
        <v>0</v>
      </c>
      <c r="G8667" s="2">
        <f>Electricity!H8692</f>
        <v>0</v>
      </c>
      <c r="H8667" s="2">
        <f>Electricity!I8692</f>
        <v>0</v>
      </c>
      <c r="I8667" s="2">
        <f>Electricity!J8692</f>
        <v>0</v>
      </c>
    </row>
    <row r="8668" spans="2:9" x14ac:dyDescent="0.35">
      <c r="B8668" s="458" t="str">
        <f t="shared" si="136"/>
        <v>12/27/2019 02:00:00 PM</v>
      </c>
      <c r="C8668" s="458">
        <v>43826</v>
      </c>
      <c r="D8668" s="459">
        <v>0.58333333333333337</v>
      </c>
      <c r="E8668" s="2">
        <f>Electricity!F8693</f>
        <v>0</v>
      </c>
      <c r="F8668" s="2">
        <f>Electricity!G8693</f>
        <v>0</v>
      </c>
      <c r="G8668" s="2">
        <f>Electricity!H8693</f>
        <v>0</v>
      </c>
      <c r="H8668" s="2">
        <f>Electricity!I8693</f>
        <v>0</v>
      </c>
      <c r="I8668" s="2">
        <f>Electricity!J8693</f>
        <v>0</v>
      </c>
    </row>
    <row r="8669" spans="2:9" x14ac:dyDescent="0.35">
      <c r="B8669" s="458" t="str">
        <f t="shared" si="136"/>
        <v>12/27/2019 03:00:00 PM</v>
      </c>
      <c r="C8669" s="458">
        <v>43826</v>
      </c>
      <c r="D8669" s="459">
        <v>0.62500000000000011</v>
      </c>
      <c r="E8669" s="2">
        <f>Electricity!F8694</f>
        <v>0</v>
      </c>
      <c r="F8669" s="2">
        <f>Electricity!G8694</f>
        <v>0</v>
      </c>
      <c r="G8669" s="2">
        <f>Electricity!H8694</f>
        <v>0</v>
      </c>
      <c r="H8669" s="2">
        <f>Electricity!I8694</f>
        <v>0</v>
      </c>
      <c r="I8669" s="2">
        <f>Electricity!J8694</f>
        <v>0</v>
      </c>
    </row>
    <row r="8670" spans="2:9" x14ac:dyDescent="0.35">
      <c r="B8670" s="458" t="str">
        <f t="shared" si="136"/>
        <v>12/27/2019 04:00:00 PM</v>
      </c>
      <c r="C8670" s="458">
        <v>43826</v>
      </c>
      <c r="D8670" s="459">
        <v>0.66666666666666674</v>
      </c>
      <c r="E8670" s="2">
        <f>Electricity!F8695</f>
        <v>0</v>
      </c>
      <c r="F8670" s="2">
        <f>Electricity!G8695</f>
        <v>0</v>
      </c>
      <c r="G8670" s="2">
        <f>Electricity!H8695</f>
        <v>0</v>
      </c>
      <c r="H8670" s="2">
        <f>Electricity!I8695</f>
        <v>0</v>
      </c>
      <c r="I8670" s="2">
        <f>Electricity!J8695</f>
        <v>0</v>
      </c>
    </row>
    <row r="8671" spans="2:9" x14ac:dyDescent="0.35">
      <c r="B8671" s="458" t="str">
        <f t="shared" si="136"/>
        <v>12/27/2019 05:00:00 PM</v>
      </c>
      <c r="C8671" s="458">
        <v>43826</v>
      </c>
      <c r="D8671" s="459">
        <v>0.70833333333333337</v>
      </c>
      <c r="E8671" s="2">
        <f>Electricity!F8696</f>
        <v>0</v>
      </c>
      <c r="F8671" s="2">
        <f>Electricity!G8696</f>
        <v>0</v>
      </c>
      <c r="G8671" s="2">
        <f>Electricity!H8696</f>
        <v>0</v>
      </c>
      <c r="H8671" s="2">
        <f>Electricity!I8696</f>
        <v>0</v>
      </c>
      <c r="I8671" s="2">
        <f>Electricity!J8696</f>
        <v>0</v>
      </c>
    </row>
    <row r="8672" spans="2:9" x14ac:dyDescent="0.35">
      <c r="B8672" s="458" t="str">
        <f t="shared" si="136"/>
        <v>12/27/2019 06:00:00 PM</v>
      </c>
      <c r="C8672" s="458">
        <v>43826</v>
      </c>
      <c r="D8672" s="459">
        <v>0.75000000000000011</v>
      </c>
      <c r="E8672" s="2">
        <f>Electricity!F8697</f>
        <v>0</v>
      </c>
      <c r="F8672" s="2">
        <f>Electricity!G8697</f>
        <v>0</v>
      </c>
      <c r="G8672" s="2">
        <f>Electricity!H8697</f>
        <v>0</v>
      </c>
      <c r="H8672" s="2">
        <f>Electricity!I8697</f>
        <v>0</v>
      </c>
      <c r="I8672" s="2">
        <f>Electricity!J8697</f>
        <v>0</v>
      </c>
    </row>
    <row r="8673" spans="2:9" x14ac:dyDescent="0.35">
      <c r="B8673" s="458" t="str">
        <f t="shared" si="136"/>
        <v>12/27/2019 07:00:00 PM</v>
      </c>
      <c r="C8673" s="458">
        <v>43826</v>
      </c>
      <c r="D8673" s="459">
        <v>0.79166666666666674</v>
      </c>
      <c r="E8673" s="2">
        <f>Electricity!F8698</f>
        <v>0</v>
      </c>
      <c r="F8673" s="2">
        <f>Electricity!G8698</f>
        <v>0</v>
      </c>
      <c r="G8673" s="2">
        <f>Electricity!H8698</f>
        <v>0</v>
      </c>
      <c r="H8673" s="2">
        <f>Electricity!I8698</f>
        <v>0</v>
      </c>
      <c r="I8673" s="2">
        <f>Electricity!J8698</f>
        <v>0</v>
      </c>
    </row>
    <row r="8674" spans="2:9" x14ac:dyDescent="0.35">
      <c r="B8674" s="458" t="str">
        <f t="shared" si="136"/>
        <v>12/27/2019 08:00:00 PM</v>
      </c>
      <c r="C8674" s="458">
        <v>43826</v>
      </c>
      <c r="D8674" s="459">
        <v>0.83333333333333337</v>
      </c>
      <c r="E8674" s="2">
        <f>Electricity!F8699</f>
        <v>0</v>
      </c>
      <c r="F8674" s="2">
        <f>Electricity!G8699</f>
        <v>0</v>
      </c>
      <c r="G8674" s="2">
        <f>Electricity!H8699</f>
        <v>0</v>
      </c>
      <c r="H8674" s="2">
        <f>Electricity!I8699</f>
        <v>0</v>
      </c>
      <c r="I8674" s="2">
        <f>Electricity!J8699</f>
        <v>0</v>
      </c>
    </row>
    <row r="8675" spans="2:9" x14ac:dyDescent="0.35">
      <c r="B8675" s="458" t="str">
        <f t="shared" si="136"/>
        <v>12/27/2019 09:00:00 PM</v>
      </c>
      <c r="C8675" s="458">
        <v>43826</v>
      </c>
      <c r="D8675" s="459">
        <v>0.87500000000000011</v>
      </c>
      <c r="E8675" s="2">
        <f>Electricity!F8700</f>
        <v>0</v>
      </c>
      <c r="F8675" s="2">
        <f>Electricity!G8700</f>
        <v>0</v>
      </c>
      <c r="G8675" s="2">
        <f>Electricity!H8700</f>
        <v>0</v>
      </c>
      <c r="H8675" s="2">
        <f>Electricity!I8700</f>
        <v>0</v>
      </c>
      <c r="I8675" s="2">
        <f>Electricity!J8700</f>
        <v>0</v>
      </c>
    </row>
    <row r="8676" spans="2:9" x14ac:dyDescent="0.35">
      <c r="B8676" s="458" t="str">
        <f t="shared" si="136"/>
        <v>12/27/2019 10:00:00 PM</v>
      </c>
      <c r="C8676" s="458">
        <v>43826</v>
      </c>
      <c r="D8676" s="459">
        <v>0.91666666666666674</v>
      </c>
      <c r="E8676" s="2">
        <f>Electricity!F8701</f>
        <v>0</v>
      </c>
      <c r="F8676" s="2">
        <f>Electricity!G8701</f>
        <v>0</v>
      </c>
      <c r="G8676" s="2">
        <f>Electricity!H8701</f>
        <v>0</v>
      </c>
      <c r="H8676" s="2">
        <f>Electricity!I8701</f>
        <v>0</v>
      </c>
      <c r="I8676" s="2">
        <f>Electricity!J8701</f>
        <v>0</v>
      </c>
    </row>
    <row r="8677" spans="2:9" x14ac:dyDescent="0.35">
      <c r="B8677" s="458" t="str">
        <f t="shared" si="136"/>
        <v>12/27/2019 11:00:00 PM</v>
      </c>
      <c r="C8677" s="458">
        <v>43826</v>
      </c>
      <c r="D8677" s="459">
        <v>0.95833333333333337</v>
      </c>
      <c r="E8677" s="2">
        <f>Electricity!F8702</f>
        <v>0</v>
      </c>
      <c r="F8677" s="2">
        <f>Electricity!G8702</f>
        <v>0</v>
      </c>
      <c r="G8677" s="2">
        <f>Electricity!H8702</f>
        <v>0</v>
      </c>
      <c r="H8677" s="2">
        <f>Electricity!I8702</f>
        <v>0</v>
      </c>
      <c r="I8677" s="2">
        <f>Electricity!J8702</f>
        <v>0</v>
      </c>
    </row>
    <row r="8678" spans="2:9" x14ac:dyDescent="0.35">
      <c r="B8678" s="458" t="str">
        <f t="shared" si="136"/>
        <v>12/28/2019 12:00:00 AM</v>
      </c>
      <c r="C8678" s="458">
        <v>43827</v>
      </c>
      <c r="D8678" s="459">
        <v>3.1225022567582528E-17</v>
      </c>
      <c r="E8678" s="2">
        <f>Electricity!F8703</f>
        <v>0</v>
      </c>
      <c r="F8678" s="2">
        <f>Electricity!G8703</f>
        <v>0</v>
      </c>
      <c r="G8678" s="2">
        <f>Electricity!H8703</f>
        <v>0</v>
      </c>
      <c r="H8678" s="2">
        <f>Electricity!I8703</f>
        <v>0</v>
      </c>
      <c r="I8678" s="2">
        <f>Electricity!J8703</f>
        <v>0</v>
      </c>
    </row>
    <row r="8679" spans="2:9" x14ac:dyDescent="0.35">
      <c r="B8679" s="458" t="str">
        <f t="shared" si="136"/>
        <v>12/28/2019 01:00:00 AM</v>
      </c>
      <c r="C8679" s="458">
        <v>43827</v>
      </c>
      <c r="D8679" s="459">
        <v>4.1666666666666699E-2</v>
      </c>
      <c r="E8679" s="2">
        <f>Electricity!F8704</f>
        <v>0</v>
      </c>
      <c r="F8679" s="2">
        <f>Electricity!G8704</f>
        <v>0</v>
      </c>
      <c r="G8679" s="2">
        <f>Electricity!H8704</f>
        <v>0</v>
      </c>
      <c r="H8679" s="2">
        <f>Electricity!I8704</f>
        <v>0</v>
      </c>
      <c r="I8679" s="2">
        <f>Electricity!J8704</f>
        <v>0</v>
      </c>
    </row>
    <row r="8680" spans="2:9" x14ac:dyDescent="0.35">
      <c r="B8680" s="458" t="str">
        <f t="shared" si="136"/>
        <v>12/28/2019 02:00:00 AM</v>
      </c>
      <c r="C8680" s="458">
        <v>43827</v>
      </c>
      <c r="D8680" s="459">
        <v>8.333333333333337E-2</v>
      </c>
      <c r="E8680" s="2">
        <f>Electricity!F8705</f>
        <v>0</v>
      </c>
      <c r="F8680" s="2">
        <f>Electricity!G8705</f>
        <v>0</v>
      </c>
      <c r="G8680" s="2">
        <f>Electricity!H8705</f>
        <v>0</v>
      </c>
      <c r="H8680" s="2">
        <f>Electricity!I8705</f>
        <v>0</v>
      </c>
      <c r="I8680" s="2">
        <f>Electricity!J8705</f>
        <v>0</v>
      </c>
    </row>
    <row r="8681" spans="2:9" x14ac:dyDescent="0.35">
      <c r="B8681" s="458" t="str">
        <f t="shared" si="136"/>
        <v>12/28/2019 03:00:00 AM</v>
      </c>
      <c r="C8681" s="458">
        <v>43827</v>
      </c>
      <c r="D8681" s="459">
        <v>0.12500000000000006</v>
      </c>
      <c r="E8681" s="2">
        <f>Electricity!F8706</f>
        <v>0</v>
      </c>
      <c r="F8681" s="2">
        <f>Electricity!G8706</f>
        <v>0</v>
      </c>
      <c r="G8681" s="2">
        <f>Electricity!H8706</f>
        <v>0</v>
      </c>
      <c r="H8681" s="2">
        <f>Electricity!I8706</f>
        <v>0</v>
      </c>
      <c r="I8681" s="2">
        <f>Electricity!J8706</f>
        <v>0</v>
      </c>
    </row>
    <row r="8682" spans="2:9" x14ac:dyDescent="0.35">
      <c r="B8682" s="458" t="str">
        <f t="shared" si="136"/>
        <v>12/28/2019 04:00:00 AM</v>
      </c>
      <c r="C8682" s="458">
        <v>43827</v>
      </c>
      <c r="D8682" s="459">
        <v>0.16666666666666669</v>
      </c>
      <c r="E8682" s="2">
        <f>Electricity!F8707</f>
        <v>0</v>
      </c>
      <c r="F8682" s="2">
        <f>Electricity!G8707</f>
        <v>0</v>
      </c>
      <c r="G8682" s="2">
        <f>Electricity!H8707</f>
        <v>0</v>
      </c>
      <c r="H8682" s="2">
        <f>Electricity!I8707</f>
        <v>0</v>
      </c>
      <c r="I8682" s="2">
        <f>Electricity!J8707</f>
        <v>0</v>
      </c>
    </row>
    <row r="8683" spans="2:9" x14ac:dyDescent="0.35">
      <c r="B8683" s="458" t="str">
        <f t="shared" si="136"/>
        <v>12/28/2019 05:00:00 AM</v>
      </c>
      <c r="C8683" s="458">
        <v>43827</v>
      </c>
      <c r="D8683" s="459">
        <v>0.20833333333333337</v>
      </c>
      <c r="E8683" s="2">
        <f>Electricity!F8708</f>
        <v>0</v>
      </c>
      <c r="F8683" s="2">
        <f>Electricity!G8708</f>
        <v>0</v>
      </c>
      <c r="G8683" s="2">
        <f>Electricity!H8708</f>
        <v>0</v>
      </c>
      <c r="H8683" s="2">
        <f>Electricity!I8708</f>
        <v>0</v>
      </c>
      <c r="I8683" s="2">
        <f>Electricity!J8708</f>
        <v>0</v>
      </c>
    </row>
    <row r="8684" spans="2:9" x14ac:dyDescent="0.35">
      <c r="B8684" s="458" t="str">
        <f t="shared" si="136"/>
        <v>12/28/2019 06:00:00 AM</v>
      </c>
      <c r="C8684" s="458">
        <v>43827</v>
      </c>
      <c r="D8684" s="459">
        <v>0.25</v>
      </c>
      <c r="E8684" s="2">
        <f>Electricity!F8709</f>
        <v>0</v>
      </c>
      <c r="F8684" s="2">
        <f>Electricity!G8709</f>
        <v>0</v>
      </c>
      <c r="G8684" s="2">
        <f>Electricity!H8709</f>
        <v>0</v>
      </c>
      <c r="H8684" s="2">
        <f>Electricity!I8709</f>
        <v>0</v>
      </c>
      <c r="I8684" s="2">
        <f>Electricity!J8709</f>
        <v>0</v>
      </c>
    </row>
    <row r="8685" spans="2:9" x14ac:dyDescent="0.35">
      <c r="B8685" s="458" t="str">
        <f t="shared" si="136"/>
        <v>12/28/2019 07:00:00 AM</v>
      </c>
      <c r="C8685" s="458">
        <v>43827</v>
      </c>
      <c r="D8685" s="459">
        <v>0.29166666666666669</v>
      </c>
      <c r="E8685" s="2">
        <f>Electricity!F8710</f>
        <v>0</v>
      </c>
      <c r="F8685" s="2">
        <f>Electricity!G8710</f>
        <v>0</v>
      </c>
      <c r="G8685" s="2">
        <f>Electricity!H8710</f>
        <v>0</v>
      </c>
      <c r="H8685" s="2">
        <f>Electricity!I8710</f>
        <v>0</v>
      </c>
      <c r="I8685" s="2">
        <f>Electricity!J8710</f>
        <v>0</v>
      </c>
    </row>
    <row r="8686" spans="2:9" x14ac:dyDescent="0.35">
      <c r="B8686" s="458" t="str">
        <f t="shared" si="136"/>
        <v>12/28/2019 08:00:00 AM</v>
      </c>
      <c r="C8686" s="458">
        <v>43827</v>
      </c>
      <c r="D8686" s="459">
        <v>0.33333333333333337</v>
      </c>
      <c r="E8686" s="2">
        <f>Electricity!F8711</f>
        <v>0</v>
      </c>
      <c r="F8686" s="2">
        <f>Electricity!G8711</f>
        <v>0</v>
      </c>
      <c r="G8686" s="2">
        <f>Electricity!H8711</f>
        <v>0</v>
      </c>
      <c r="H8686" s="2">
        <f>Electricity!I8711</f>
        <v>0</v>
      </c>
      <c r="I8686" s="2">
        <f>Electricity!J8711</f>
        <v>0</v>
      </c>
    </row>
    <row r="8687" spans="2:9" x14ac:dyDescent="0.35">
      <c r="B8687" s="458" t="str">
        <f t="shared" si="136"/>
        <v>12/28/2019 09:00:00 AM</v>
      </c>
      <c r="C8687" s="458">
        <v>43827</v>
      </c>
      <c r="D8687" s="459">
        <v>0.375</v>
      </c>
      <c r="E8687" s="2">
        <f>Electricity!F8712</f>
        <v>0</v>
      </c>
      <c r="F8687" s="2">
        <f>Electricity!G8712</f>
        <v>0</v>
      </c>
      <c r="G8687" s="2">
        <f>Electricity!H8712</f>
        <v>0</v>
      </c>
      <c r="H8687" s="2">
        <f>Electricity!I8712</f>
        <v>0</v>
      </c>
      <c r="I8687" s="2">
        <f>Electricity!J8712</f>
        <v>0</v>
      </c>
    </row>
    <row r="8688" spans="2:9" x14ac:dyDescent="0.35">
      <c r="B8688" s="458" t="str">
        <f t="shared" si="136"/>
        <v>12/28/2019 10:00:00 AM</v>
      </c>
      <c r="C8688" s="458">
        <v>43827</v>
      </c>
      <c r="D8688" s="459">
        <v>0.41666666666666669</v>
      </c>
      <c r="E8688" s="2">
        <f>Electricity!F8713</f>
        <v>0</v>
      </c>
      <c r="F8688" s="2">
        <f>Electricity!G8713</f>
        <v>0</v>
      </c>
      <c r="G8688" s="2">
        <f>Electricity!H8713</f>
        <v>0</v>
      </c>
      <c r="H8688" s="2">
        <f>Electricity!I8713</f>
        <v>0</v>
      </c>
      <c r="I8688" s="2">
        <f>Electricity!J8713</f>
        <v>0</v>
      </c>
    </row>
    <row r="8689" spans="2:9" x14ac:dyDescent="0.35">
      <c r="B8689" s="458" t="str">
        <f t="shared" si="136"/>
        <v>12/28/2019 11:00:00 AM</v>
      </c>
      <c r="C8689" s="458">
        <v>43827</v>
      </c>
      <c r="D8689" s="459">
        <v>0.45833333333333337</v>
      </c>
      <c r="E8689" s="2">
        <f>Electricity!F8714</f>
        <v>0</v>
      </c>
      <c r="F8689" s="2">
        <f>Electricity!G8714</f>
        <v>0</v>
      </c>
      <c r="G8689" s="2">
        <f>Electricity!H8714</f>
        <v>0</v>
      </c>
      <c r="H8689" s="2">
        <f>Electricity!I8714</f>
        <v>0</v>
      </c>
      <c r="I8689" s="2">
        <f>Electricity!J8714</f>
        <v>0</v>
      </c>
    </row>
    <row r="8690" spans="2:9" x14ac:dyDescent="0.35">
      <c r="B8690" s="458" t="str">
        <f t="shared" si="136"/>
        <v>12/28/2019 12:00:00 PM</v>
      </c>
      <c r="C8690" s="458">
        <v>43827</v>
      </c>
      <c r="D8690" s="459">
        <v>0.50000000000000011</v>
      </c>
      <c r="E8690" s="2">
        <f>Electricity!F8715</f>
        <v>0</v>
      </c>
      <c r="F8690" s="2">
        <f>Electricity!G8715</f>
        <v>0</v>
      </c>
      <c r="G8690" s="2">
        <f>Electricity!H8715</f>
        <v>0</v>
      </c>
      <c r="H8690" s="2">
        <f>Electricity!I8715</f>
        <v>0</v>
      </c>
      <c r="I8690" s="2">
        <f>Electricity!J8715</f>
        <v>0</v>
      </c>
    </row>
    <row r="8691" spans="2:9" x14ac:dyDescent="0.35">
      <c r="B8691" s="458" t="str">
        <f t="shared" si="136"/>
        <v>12/28/2019 01:00:00 PM</v>
      </c>
      <c r="C8691" s="458">
        <v>43827</v>
      </c>
      <c r="D8691" s="459">
        <v>0.54166666666666674</v>
      </c>
      <c r="E8691" s="2">
        <f>Electricity!F8716</f>
        <v>0</v>
      </c>
      <c r="F8691" s="2">
        <f>Electricity!G8716</f>
        <v>0</v>
      </c>
      <c r="G8691" s="2">
        <f>Electricity!H8716</f>
        <v>0</v>
      </c>
      <c r="H8691" s="2">
        <f>Electricity!I8716</f>
        <v>0</v>
      </c>
      <c r="I8691" s="2">
        <f>Electricity!J8716</f>
        <v>0</v>
      </c>
    </row>
    <row r="8692" spans="2:9" x14ac:dyDescent="0.35">
      <c r="B8692" s="458" t="str">
        <f t="shared" si="136"/>
        <v>12/28/2019 02:00:00 PM</v>
      </c>
      <c r="C8692" s="458">
        <v>43827</v>
      </c>
      <c r="D8692" s="459">
        <v>0.58333333333333337</v>
      </c>
      <c r="E8692" s="2">
        <f>Electricity!F8717</f>
        <v>0</v>
      </c>
      <c r="F8692" s="2">
        <f>Electricity!G8717</f>
        <v>0</v>
      </c>
      <c r="G8692" s="2">
        <f>Electricity!H8717</f>
        <v>0</v>
      </c>
      <c r="H8692" s="2">
        <f>Electricity!I8717</f>
        <v>0</v>
      </c>
      <c r="I8692" s="2">
        <f>Electricity!J8717</f>
        <v>0</v>
      </c>
    </row>
    <row r="8693" spans="2:9" x14ac:dyDescent="0.35">
      <c r="B8693" s="458" t="str">
        <f t="shared" si="136"/>
        <v>12/28/2019 03:00:00 PM</v>
      </c>
      <c r="C8693" s="458">
        <v>43827</v>
      </c>
      <c r="D8693" s="459">
        <v>0.62500000000000011</v>
      </c>
      <c r="E8693" s="2">
        <f>Electricity!F8718</f>
        <v>0</v>
      </c>
      <c r="F8693" s="2">
        <f>Electricity!G8718</f>
        <v>0</v>
      </c>
      <c r="G8693" s="2">
        <f>Electricity!H8718</f>
        <v>0</v>
      </c>
      <c r="H8693" s="2">
        <f>Electricity!I8718</f>
        <v>0</v>
      </c>
      <c r="I8693" s="2">
        <f>Electricity!J8718</f>
        <v>0</v>
      </c>
    </row>
    <row r="8694" spans="2:9" x14ac:dyDescent="0.35">
      <c r="B8694" s="458" t="str">
        <f t="shared" si="136"/>
        <v>12/28/2019 04:00:00 PM</v>
      </c>
      <c r="C8694" s="458">
        <v>43827</v>
      </c>
      <c r="D8694" s="459">
        <v>0.66666666666666674</v>
      </c>
      <c r="E8694" s="2">
        <f>Electricity!F8719</f>
        <v>0</v>
      </c>
      <c r="F8694" s="2">
        <f>Electricity!G8719</f>
        <v>0</v>
      </c>
      <c r="G8694" s="2">
        <f>Electricity!H8719</f>
        <v>0</v>
      </c>
      <c r="H8694" s="2">
        <f>Electricity!I8719</f>
        <v>0</v>
      </c>
      <c r="I8694" s="2">
        <f>Electricity!J8719</f>
        <v>0</v>
      </c>
    </row>
    <row r="8695" spans="2:9" x14ac:dyDescent="0.35">
      <c r="B8695" s="458" t="str">
        <f t="shared" si="136"/>
        <v>12/28/2019 05:00:00 PM</v>
      </c>
      <c r="C8695" s="458">
        <v>43827</v>
      </c>
      <c r="D8695" s="459">
        <v>0.70833333333333337</v>
      </c>
      <c r="E8695" s="2">
        <f>Electricity!F8720</f>
        <v>0</v>
      </c>
      <c r="F8695" s="2">
        <f>Electricity!G8720</f>
        <v>0</v>
      </c>
      <c r="G8695" s="2">
        <f>Electricity!H8720</f>
        <v>0</v>
      </c>
      <c r="H8695" s="2">
        <f>Electricity!I8720</f>
        <v>0</v>
      </c>
      <c r="I8695" s="2">
        <f>Electricity!J8720</f>
        <v>0</v>
      </c>
    </row>
    <row r="8696" spans="2:9" x14ac:dyDescent="0.35">
      <c r="B8696" s="458" t="str">
        <f t="shared" si="136"/>
        <v>12/28/2019 06:00:00 PM</v>
      </c>
      <c r="C8696" s="458">
        <v>43827</v>
      </c>
      <c r="D8696" s="459">
        <v>0.75000000000000011</v>
      </c>
      <c r="E8696" s="2">
        <f>Electricity!F8721</f>
        <v>0</v>
      </c>
      <c r="F8696" s="2">
        <f>Electricity!G8721</f>
        <v>0</v>
      </c>
      <c r="G8696" s="2">
        <f>Electricity!H8721</f>
        <v>0</v>
      </c>
      <c r="H8696" s="2">
        <f>Electricity!I8721</f>
        <v>0</v>
      </c>
      <c r="I8696" s="2">
        <f>Electricity!J8721</f>
        <v>0</v>
      </c>
    </row>
    <row r="8697" spans="2:9" x14ac:dyDescent="0.35">
      <c r="B8697" s="458" t="str">
        <f t="shared" si="136"/>
        <v>12/28/2019 07:00:00 PM</v>
      </c>
      <c r="C8697" s="458">
        <v>43827</v>
      </c>
      <c r="D8697" s="459">
        <v>0.79166666666666674</v>
      </c>
      <c r="E8697" s="2">
        <f>Electricity!F8722</f>
        <v>0</v>
      </c>
      <c r="F8697" s="2">
        <f>Electricity!G8722</f>
        <v>0</v>
      </c>
      <c r="G8697" s="2">
        <f>Electricity!H8722</f>
        <v>0</v>
      </c>
      <c r="H8697" s="2">
        <f>Electricity!I8722</f>
        <v>0</v>
      </c>
      <c r="I8697" s="2">
        <f>Electricity!J8722</f>
        <v>0</v>
      </c>
    </row>
    <row r="8698" spans="2:9" x14ac:dyDescent="0.35">
      <c r="B8698" s="458" t="str">
        <f t="shared" si="136"/>
        <v>12/28/2019 08:00:00 PM</v>
      </c>
      <c r="C8698" s="458">
        <v>43827</v>
      </c>
      <c r="D8698" s="459">
        <v>0.83333333333333337</v>
      </c>
      <c r="E8698" s="2">
        <f>Electricity!F8723</f>
        <v>0</v>
      </c>
      <c r="F8698" s="2">
        <f>Electricity!G8723</f>
        <v>0</v>
      </c>
      <c r="G8698" s="2">
        <f>Electricity!H8723</f>
        <v>0</v>
      </c>
      <c r="H8698" s="2">
        <f>Electricity!I8723</f>
        <v>0</v>
      </c>
      <c r="I8698" s="2">
        <f>Electricity!J8723</f>
        <v>0</v>
      </c>
    </row>
    <row r="8699" spans="2:9" x14ac:dyDescent="0.35">
      <c r="B8699" s="458" t="str">
        <f t="shared" si="136"/>
        <v>12/28/2019 09:00:00 PM</v>
      </c>
      <c r="C8699" s="458">
        <v>43827</v>
      </c>
      <c r="D8699" s="459">
        <v>0.87500000000000011</v>
      </c>
      <c r="E8699" s="2">
        <f>Electricity!F8724</f>
        <v>0</v>
      </c>
      <c r="F8699" s="2">
        <f>Electricity!G8724</f>
        <v>0</v>
      </c>
      <c r="G8699" s="2">
        <f>Electricity!H8724</f>
        <v>0</v>
      </c>
      <c r="H8699" s="2">
        <f>Electricity!I8724</f>
        <v>0</v>
      </c>
      <c r="I8699" s="2">
        <f>Electricity!J8724</f>
        <v>0</v>
      </c>
    </row>
    <row r="8700" spans="2:9" x14ac:dyDescent="0.35">
      <c r="B8700" s="458" t="str">
        <f t="shared" si="136"/>
        <v>12/28/2019 10:00:00 PM</v>
      </c>
      <c r="C8700" s="458">
        <v>43827</v>
      </c>
      <c r="D8700" s="459">
        <v>0.91666666666666674</v>
      </c>
      <c r="E8700" s="2">
        <f>Electricity!F8725</f>
        <v>0</v>
      </c>
      <c r="F8700" s="2">
        <f>Electricity!G8725</f>
        <v>0</v>
      </c>
      <c r="G8700" s="2">
        <f>Electricity!H8725</f>
        <v>0</v>
      </c>
      <c r="H8700" s="2">
        <f>Electricity!I8725</f>
        <v>0</v>
      </c>
      <c r="I8700" s="2">
        <f>Electricity!J8725</f>
        <v>0</v>
      </c>
    </row>
    <row r="8701" spans="2:9" x14ac:dyDescent="0.35">
      <c r="B8701" s="458" t="str">
        <f t="shared" si="136"/>
        <v>12/28/2019 11:00:00 PM</v>
      </c>
      <c r="C8701" s="458">
        <v>43827</v>
      </c>
      <c r="D8701" s="459">
        <v>0.95833333333333337</v>
      </c>
      <c r="E8701" s="2">
        <f>Electricity!F8726</f>
        <v>0</v>
      </c>
      <c r="F8701" s="2">
        <f>Electricity!G8726</f>
        <v>0</v>
      </c>
      <c r="G8701" s="2">
        <f>Electricity!H8726</f>
        <v>0</v>
      </c>
      <c r="H8701" s="2">
        <f>Electricity!I8726</f>
        <v>0</v>
      </c>
      <c r="I8701" s="2">
        <f>Electricity!J8726</f>
        <v>0</v>
      </c>
    </row>
    <row r="8702" spans="2:9" x14ac:dyDescent="0.35">
      <c r="B8702" s="458" t="str">
        <f t="shared" si="136"/>
        <v>12/29/2019 12:00:00 AM</v>
      </c>
      <c r="C8702" s="458">
        <v>43828</v>
      </c>
      <c r="D8702" s="459">
        <v>3.1225022567582528E-17</v>
      </c>
      <c r="E8702" s="2">
        <f>Electricity!F8727</f>
        <v>0</v>
      </c>
      <c r="F8702" s="2">
        <f>Electricity!G8727</f>
        <v>0</v>
      </c>
      <c r="G8702" s="2">
        <f>Electricity!H8727</f>
        <v>0</v>
      </c>
      <c r="H8702" s="2">
        <f>Electricity!I8727</f>
        <v>0</v>
      </c>
      <c r="I8702" s="2">
        <f>Electricity!J8727</f>
        <v>0</v>
      </c>
    </row>
    <row r="8703" spans="2:9" x14ac:dyDescent="0.35">
      <c r="B8703" s="458" t="str">
        <f t="shared" si="136"/>
        <v>12/29/2019 01:00:00 AM</v>
      </c>
      <c r="C8703" s="458">
        <v>43828</v>
      </c>
      <c r="D8703" s="459">
        <v>4.1666666666666699E-2</v>
      </c>
      <c r="E8703" s="2">
        <f>Electricity!F8728</f>
        <v>0</v>
      </c>
      <c r="F8703" s="2">
        <f>Electricity!G8728</f>
        <v>0</v>
      </c>
      <c r="G8703" s="2">
        <f>Electricity!H8728</f>
        <v>0</v>
      </c>
      <c r="H8703" s="2">
        <f>Electricity!I8728</f>
        <v>0</v>
      </c>
      <c r="I8703" s="2">
        <f>Electricity!J8728</f>
        <v>0</v>
      </c>
    </row>
    <row r="8704" spans="2:9" x14ac:dyDescent="0.35">
      <c r="B8704" s="458" t="str">
        <f t="shared" si="136"/>
        <v>12/29/2019 02:00:00 AM</v>
      </c>
      <c r="C8704" s="458">
        <v>43828</v>
      </c>
      <c r="D8704" s="459">
        <v>8.333333333333337E-2</v>
      </c>
      <c r="E8704" s="2">
        <f>Electricity!F8729</f>
        <v>0</v>
      </c>
      <c r="F8704" s="2">
        <f>Electricity!G8729</f>
        <v>0</v>
      </c>
      <c r="G8704" s="2">
        <f>Electricity!H8729</f>
        <v>0</v>
      </c>
      <c r="H8704" s="2">
        <f>Electricity!I8729</f>
        <v>0</v>
      </c>
      <c r="I8704" s="2">
        <f>Electricity!J8729</f>
        <v>0</v>
      </c>
    </row>
    <row r="8705" spans="2:9" x14ac:dyDescent="0.35">
      <c r="B8705" s="458" t="str">
        <f t="shared" si="136"/>
        <v>12/29/2019 03:00:00 AM</v>
      </c>
      <c r="C8705" s="458">
        <v>43828</v>
      </c>
      <c r="D8705" s="459">
        <v>0.12500000000000006</v>
      </c>
      <c r="E8705" s="2">
        <f>Electricity!F8730</f>
        <v>0</v>
      </c>
      <c r="F8705" s="2">
        <f>Electricity!G8730</f>
        <v>0</v>
      </c>
      <c r="G8705" s="2">
        <f>Electricity!H8730</f>
        <v>0</v>
      </c>
      <c r="H8705" s="2">
        <f>Electricity!I8730</f>
        <v>0</v>
      </c>
      <c r="I8705" s="2">
        <f>Electricity!J8730</f>
        <v>0</v>
      </c>
    </row>
    <row r="8706" spans="2:9" x14ac:dyDescent="0.35">
      <c r="B8706" s="458" t="str">
        <f t="shared" si="136"/>
        <v>12/29/2019 04:00:00 AM</v>
      </c>
      <c r="C8706" s="458">
        <v>43828</v>
      </c>
      <c r="D8706" s="459">
        <v>0.16666666666666669</v>
      </c>
      <c r="E8706" s="2">
        <f>Electricity!F8731</f>
        <v>0</v>
      </c>
      <c r="F8706" s="2">
        <f>Electricity!G8731</f>
        <v>0</v>
      </c>
      <c r="G8706" s="2">
        <f>Electricity!H8731</f>
        <v>0</v>
      </c>
      <c r="H8706" s="2">
        <f>Electricity!I8731</f>
        <v>0</v>
      </c>
      <c r="I8706" s="2">
        <f>Electricity!J8731</f>
        <v>0</v>
      </c>
    </row>
    <row r="8707" spans="2:9" x14ac:dyDescent="0.35">
      <c r="B8707" s="458" t="str">
        <f t="shared" si="136"/>
        <v>12/29/2019 05:00:00 AM</v>
      </c>
      <c r="C8707" s="458">
        <v>43828</v>
      </c>
      <c r="D8707" s="459">
        <v>0.20833333333333337</v>
      </c>
      <c r="E8707" s="2">
        <f>Electricity!F8732</f>
        <v>0</v>
      </c>
      <c r="F8707" s="2">
        <f>Electricity!G8732</f>
        <v>0</v>
      </c>
      <c r="G8707" s="2">
        <f>Electricity!H8732</f>
        <v>0</v>
      </c>
      <c r="H8707" s="2">
        <f>Electricity!I8732</f>
        <v>0</v>
      </c>
      <c r="I8707" s="2">
        <f>Electricity!J8732</f>
        <v>0</v>
      </c>
    </row>
    <row r="8708" spans="2:9" x14ac:dyDescent="0.35">
      <c r="B8708" s="458" t="str">
        <f t="shared" si="136"/>
        <v>12/29/2019 06:00:00 AM</v>
      </c>
      <c r="C8708" s="458">
        <v>43828</v>
      </c>
      <c r="D8708" s="459">
        <v>0.25</v>
      </c>
      <c r="E8708" s="2">
        <f>Electricity!F8733</f>
        <v>0</v>
      </c>
      <c r="F8708" s="2">
        <f>Electricity!G8733</f>
        <v>0</v>
      </c>
      <c r="G8708" s="2">
        <f>Electricity!H8733</f>
        <v>0</v>
      </c>
      <c r="H8708" s="2">
        <f>Electricity!I8733</f>
        <v>0</v>
      </c>
      <c r="I8708" s="2">
        <f>Electricity!J8733</f>
        <v>0</v>
      </c>
    </row>
    <row r="8709" spans="2:9" x14ac:dyDescent="0.35">
      <c r="B8709" s="458" t="str">
        <f t="shared" si="136"/>
        <v>12/29/2019 07:00:00 AM</v>
      </c>
      <c r="C8709" s="458">
        <v>43828</v>
      </c>
      <c r="D8709" s="459">
        <v>0.29166666666666669</v>
      </c>
      <c r="E8709" s="2">
        <f>Electricity!F8734</f>
        <v>0</v>
      </c>
      <c r="F8709" s="2">
        <f>Electricity!G8734</f>
        <v>0</v>
      </c>
      <c r="G8709" s="2">
        <f>Electricity!H8734</f>
        <v>0</v>
      </c>
      <c r="H8709" s="2">
        <f>Electricity!I8734</f>
        <v>0</v>
      </c>
      <c r="I8709" s="2">
        <f>Electricity!J8734</f>
        <v>0</v>
      </c>
    </row>
    <row r="8710" spans="2:9" x14ac:dyDescent="0.35">
      <c r="B8710" s="458" t="str">
        <f t="shared" si="136"/>
        <v>12/29/2019 08:00:00 AM</v>
      </c>
      <c r="C8710" s="458">
        <v>43828</v>
      </c>
      <c r="D8710" s="459">
        <v>0.33333333333333337</v>
      </c>
      <c r="E8710" s="2">
        <f>Electricity!F8735</f>
        <v>0</v>
      </c>
      <c r="F8710" s="2">
        <f>Electricity!G8735</f>
        <v>0</v>
      </c>
      <c r="G8710" s="2">
        <f>Electricity!H8735</f>
        <v>0</v>
      </c>
      <c r="H8710" s="2">
        <f>Electricity!I8735</f>
        <v>0</v>
      </c>
      <c r="I8710" s="2">
        <f>Electricity!J8735</f>
        <v>0</v>
      </c>
    </row>
    <row r="8711" spans="2:9" x14ac:dyDescent="0.35">
      <c r="B8711" s="458" t="str">
        <f t="shared" si="136"/>
        <v>12/29/2019 09:00:00 AM</v>
      </c>
      <c r="C8711" s="458">
        <v>43828</v>
      </c>
      <c r="D8711" s="459">
        <v>0.375</v>
      </c>
      <c r="E8711" s="2">
        <f>Electricity!F8736</f>
        <v>0</v>
      </c>
      <c r="F8711" s="2">
        <f>Electricity!G8736</f>
        <v>0</v>
      </c>
      <c r="G8711" s="2">
        <f>Electricity!H8736</f>
        <v>0</v>
      </c>
      <c r="H8711" s="2">
        <f>Electricity!I8736</f>
        <v>0</v>
      </c>
      <c r="I8711" s="2">
        <f>Electricity!J8736</f>
        <v>0</v>
      </c>
    </row>
    <row r="8712" spans="2:9" x14ac:dyDescent="0.35">
      <c r="B8712" s="458" t="str">
        <f t="shared" si="136"/>
        <v>12/29/2019 10:00:00 AM</v>
      </c>
      <c r="C8712" s="458">
        <v>43828</v>
      </c>
      <c r="D8712" s="459">
        <v>0.41666666666666669</v>
      </c>
      <c r="E8712" s="2">
        <f>Electricity!F8737</f>
        <v>0</v>
      </c>
      <c r="F8712" s="2">
        <f>Electricity!G8737</f>
        <v>0</v>
      </c>
      <c r="G8712" s="2">
        <f>Electricity!H8737</f>
        <v>0</v>
      </c>
      <c r="H8712" s="2">
        <f>Electricity!I8737</f>
        <v>0</v>
      </c>
      <c r="I8712" s="2">
        <f>Electricity!J8737</f>
        <v>0</v>
      </c>
    </row>
    <row r="8713" spans="2:9" x14ac:dyDescent="0.35">
      <c r="B8713" s="458" t="str">
        <f t="shared" si="136"/>
        <v>12/29/2019 11:00:00 AM</v>
      </c>
      <c r="C8713" s="458">
        <v>43828</v>
      </c>
      <c r="D8713" s="459">
        <v>0.45833333333333337</v>
      </c>
      <c r="E8713" s="2">
        <f>Electricity!F8738</f>
        <v>0</v>
      </c>
      <c r="F8713" s="2">
        <f>Electricity!G8738</f>
        <v>0</v>
      </c>
      <c r="G8713" s="2">
        <f>Electricity!H8738</f>
        <v>0</v>
      </c>
      <c r="H8713" s="2">
        <f>Electricity!I8738</f>
        <v>0</v>
      </c>
      <c r="I8713" s="2">
        <f>Electricity!J8738</f>
        <v>0</v>
      </c>
    </row>
    <row r="8714" spans="2:9" x14ac:dyDescent="0.35">
      <c r="B8714" s="458" t="str">
        <f t="shared" si="136"/>
        <v>12/29/2019 12:00:00 PM</v>
      </c>
      <c r="C8714" s="458">
        <v>43828</v>
      </c>
      <c r="D8714" s="459">
        <v>0.50000000000000011</v>
      </c>
      <c r="E8714" s="2">
        <f>Electricity!F8739</f>
        <v>0</v>
      </c>
      <c r="F8714" s="2">
        <f>Electricity!G8739</f>
        <v>0</v>
      </c>
      <c r="G8714" s="2">
        <f>Electricity!H8739</f>
        <v>0</v>
      </c>
      <c r="H8714" s="2">
        <f>Electricity!I8739</f>
        <v>0</v>
      </c>
      <c r="I8714" s="2">
        <f>Electricity!J8739</f>
        <v>0</v>
      </c>
    </row>
    <row r="8715" spans="2:9" x14ac:dyDescent="0.35">
      <c r="B8715" s="458" t="str">
        <f t="shared" si="136"/>
        <v>12/29/2019 01:00:00 PM</v>
      </c>
      <c r="C8715" s="458">
        <v>43828</v>
      </c>
      <c r="D8715" s="459">
        <v>0.54166666666666674</v>
      </c>
      <c r="E8715" s="2">
        <f>Electricity!F8740</f>
        <v>0</v>
      </c>
      <c r="F8715" s="2">
        <f>Electricity!G8740</f>
        <v>0</v>
      </c>
      <c r="G8715" s="2">
        <f>Electricity!H8740</f>
        <v>0</v>
      </c>
      <c r="H8715" s="2">
        <f>Electricity!I8740</f>
        <v>0</v>
      </c>
      <c r="I8715" s="2">
        <f>Electricity!J8740</f>
        <v>0</v>
      </c>
    </row>
    <row r="8716" spans="2:9" x14ac:dyDescent="0.35">
      <c r="B8716" s="458" t="str">
        <f t="shared" si="136"/>
        <v>12/29/2019 02:00:00 PM</v>
      </c>
      <c r="C8716" s="458">
        <v>43828</v>
      </c>
      <c r="D8716" s="459">
        <v>0.58333333333333337</v>
      </c>
      <c r="E8716" s="2">
        <f>Electricity!F8741</f>
        <v>0</v>
      </c>
      <c r="F8716" s="2">
        <f>Electricity!G8741</f>
        <v>0</v>
      </c>
      <c r="G8716" s="2">
        <f>Electricity!H8741</f>
        <v>0</v>
      </c>
      <c r="H8716" s="2">
        <f>Electricity!I8741</f>
        <v>0</v>
      </c>
      <c r="I8716" s="2">
        <f>Electricity!J8741</f>
        <v>0</v>
      </c>
    </row>
    <row r="8717" spans="2:9" x14ac:dyDescent="0.35">
      <c r="B8717" s="458" t="str">
        <f t="shared" si="136"/>
        <v>12/29/2019 03:00:00 PM</v>
      </c>
      <c r="C8717" s="458">
        <v>43828</v>
      </c>
      <c r="D8717" s="459">
        <v>0.62500000000000011</v>
      </c>
      <c r="E8717" s="2">
        <f>Electricity!F8742</f>
        <v>0</v>
      </c>
      <c r="F8717" s="2">
        <f>Electricity!G8742</f>
        <v>0</v>
      </c>
      <c r="G8717" s="2">
        <f>Electricity!H8742</f>
        <v>0</v>
      </c>
      <c r="H8717" s="2">
        <f>Electricity!I8742</f>
        <v>0</v>
      </c>
      <c r="I8717" s="2">
        <f>Electricity!J8742</f>
        <v>0</v>
      </c>
    </row>
    <row r="8718" spans="2:9" x14ac:dyDescent="0.35">
      <c r="B8718" s="458" t="str">
        <f t="shared" si="136"/>
        <v>12/29/2019 04:00:00 PM</v>
      </c>
      <c r="C8718" s="458">
        <v>43828</v>
      </c>
      <c r="D8718" s="459">
        <v>0.66666666666666674</v>
      </c>
      <c r="E8718" s="2">
        <f>Electricity!F8743</f>
        <v>0</v>
      </c>
      <c r="F8718" s="2">
        <f>Electricity!G8743</f>
        <v>0</v>
      </c>
      <c r="G8718" s="2">
        <f>Electricity!H8743</f>
        <v>0</v>
      </c>
      <c r="H8718" s="2">
        <f>Electricity!I8743</f>
        <v>0</v>
      </c>
      <c r="I8718" s="2">
        <f>Electricity!J8743</f>
        <v>0</v>
      </c>
    </row>
    <row r="8719" spans="2:9" x14ac:dyDescent="0.35">
      <c r="B8719" s="458" t="str">
        <f t="shared" ref="B8719:B8773" si="137">CONCATENATE(TEXT(C8719,"mm/dd/yyyy")," ",TEXT(D8719,"hh:mm:ss AM/PM"))</f>
        <v>12/29/2019 05:00:00 PM</v>
      </c>
      <c r="C8719" s="458">
        <v>43828</v>
      </c>
      <c r="D8719" s="459">
        <v>0.70833333333333337</v>
      </c>
      <c r="E8719" s="2">
        <f>Electricity!F8744</f>
        <v>0</v>
      </c>
      <c r="F8719" s="2">
        <f>Electricity!G8744</f>
        <v>0</v>
      </c>
      <c r="G8719" s="2">
        <f>Electricity!H8744</f>
        <v>0</v>
      </c>
      <c r="H8719" s="2">
        <f>Electricity!I8744</f>
        <v>0</v>
      </c>
      <c r="I8719" s="2">
        <f>Electricity!J8744</f>
        <v>0</v>
      </c>
    </row>
    <row r="8720" spans="2:9" x14ac:dyDescent="0.35">
      <c r="B8720" s="458" t="str">
        <f t="shared" si="137"/>
        <v>12/29/2019 06:00:00 PM</v>
      </c>
      <c r="C8720" s="458">
        <v>43828</v>
      </c>
      <c r="D8720" s="459">
        <v>0.75000000000000011</v>
      </c>
      <c r="E8720" s="2">
        <f>Electricity!F8745</f>
        <v>0</v>
      </c>
      <c r="F8720" s="2">
        <f>Electricity!G8745</f>
        <v>0</v>
      </c>
      <c r="G8720" s="2">
        <f>Electricity!H8745</f>
        <v>0</v>
      </c>
      <c r="H8720" s="2">
        <f>Electricity!I8745</f>
        <v>0</v>
      </c>
      <c r="I8720" s="2">
        <f>Electricity!J8745</f>
        <v>0</v>
      </c>
    </row>
    <row r="8721" spans="2:9" x14ac:dyDescent="0.35">
      <c r="B8721" s="458" t="str">
        <f t="shared" si="137"/>
        <v>12/29/2019 07:00:00 PM</v>
      </c>
      <c r="C8721" s="458">
        <v>43828</v>
      </c>
      <c r="D8721" s="459">
        <v>0.79166666666666674</v>
      </c>
      <c r="E8721" s="2">
        <f>Electricity!F8746</f>
        <v>0</v>
      </c>
      <c r="F8721" s="2">
        <f>Electricity!G8746</f>
        <v>0</v>
      </c>
      <c r="G8721" s="2">
        <f>Electricity!H8746</f>
        <v>0</v>
      </c>
      <c r="H8721" s="2">
        <f>Electricity!I8746</f>
        <v>0</v>
      </c>
      <c r="I8721" s="2">
        <f>Electricity!J8746</f>
        <v>0</v>
      </c>
    </row>
    <row r="8722" spans="2:9" x14ac:dyDescent="0.35">
      <c r="B8722" s="458" t="str">
        <f t="shared" si="137"/>
        <v>12/29/2019 08:00:00 PM</v>
      </c>
      <c r="C8722" s="458">
        <v>43828</v>
      </c>
      <c r="D8722" s="459">
        <v>0.83333333333333337</v>
      </c>
      <c r="E8722" s="2">
        <f>Electricity!F8747</f>
        <v>0</v>
      </c>
      <c r="F8722" s="2">
        <f>Electricity!G8747</f>
        <v>0</v>
      </c>
      <c r="G8722" s="2">
        <f>Electricity!H8747</f>
        <v>0</v>
      </c>
      <c r="H8722" s="2">
        <f>Electricity!I8747</f>
        <v>0</v>
      </c>
      <c r="I8722" s="2">
        <f>Electricity!J8747</f>
        <v>0</v>
      </c>
    </row>
    <row r="8723" spans="2:9" x14ac:dyDescent="0.35">
      <c r="B8723" s="458" t="str">
        <f t="shared" si="137"/>
        <v>12/29/2019 09:00:00 PM</v>
      </c>
      <c r="C8723" s="458">
        <v>43828</v>
      </c>
      <c r="D8723" s="459">
        <v>0.87500000000000011</v>
      </c>
      <c r="E8723" s="2">
        <f>Electricity!F8748</f>
        <v>0</v>
      </c>
      <c r="F8723" s="2">
        <f>Electricity!G8748</f>
        <v>0</v>
      </c>
      <c r="G8723" s="2">
        <f>Electricity!H8748</f>
        <v>0</v>
      </c>
      <c r="H8723" s="2">
        <f>Electricity!I8748</f>
        <v>0</v>
      </c>
      <c r="I8723" s="2">
        <f>Electricity!J8748</f>
        <v>0</v>
      </c>
    </row>
    <row r="8724" spans="2:9" x14ac:dyDescent="0.35">
      <c r="B8724" s="458" t="str">
        <f t="shared" si="137"/>
        <v>12/29/2019 10:00:00 PM</v>
      </c>
      <c r="C8724" s="458">
        <v>43828</v>
      </c>
      <c r="D8724" s="459">
        <v>0.91666666666666674</v>
      </c>
      <c r="E8724" s="2">
        <f>Electricity!F8749</f>
        <v>0</v>
      </c>
      <c r="F8724" s="2">
        <f>Electricity!G8749</f>
        <v>0</v>
      </c>
      <c r="G8724" s="2">
        <f>Electricity!H8749</f>
        <v>0</v>
      </c>
      <c r="H8724" s="2">
        <f>Electricity!I8749</f>
        <v>0</v>
      </c>
      <c r="I8724" s="2">
        <f>Electricity!J8749</f>
        <v>0</v>
      </c>
    </row>
    <row r="8725" spans="2:9" x14ac:dyDescent="0.35">
      <c r="B8725" s="458" t="str">
        <f t="shared" si="137"/>
        <v>12/29/2019 11:00:00 PM</v>
      </c>
      <c r="C8725" s="458">
        <v>43828</v>
      </c>
      <c r="D8725" s="459">
        <v>0.95833333333333337</v>
      </c>
      <c r="E8725" s="2">
        <f>Electricity!F8750</f>
        <v>0</v>
      </c>
      <c r="F8725" s="2">
        <f>Electricity!G8750</f>
        <v>0</v>
      </c>
      <c r="G8725" s="2">
        <f>Electricity!H8750</f>
        <v>0</v>
      </c>
      <c r="H8725" s="2">
        <f>Electricity!I8750</f>
        <v>0</v>
      </c>
      <c r="I8725" s="2">
        <f>Electricity!J8750</f>
        <v>0</v>
      </c>
    </row>
    <row r="8726" spans="2:9" x14ac:dyDescent="0.35">
      <c r="B8726" s="458" t="str">
        <f t="shared" si="137"/>
        <v>12/30/2019 12:00:00 AM</v>
      </c>
      <c r="C8726" s="458">
        <v>43829</v>
      </c>
      <c r="D8726" s="459">
        <v>3.1225022567582528E-17</v>
      </c>
      <c r="E8726" s="2">
        <f>Electricity!F8751</f>
        <v>0</v>
      </c>
      <c r="F8726" s="2">
        <f>Electricity!G8751</f>
        <v>0</v>
      </c>
      <c r="G8726" s="2">
        <f>Electricity!H8751</f>
        <v>0</v>
      </c>
      <c r="H8726" s="2">
        <f>Electricity!I8751</f>
        <v>0</v>
      </c>
      <c r="I8726" s="2">
        <f>Electricity!J8751</f>
        <v>0</v>
      </c>
    </row>
    <row r="8727" spans="2:9" x14ac:dyDescent="0.35">
      <c r="B8727" s="458" t="str">
        <f t="shared" si="137"/>
        <v>12/30/2019 01:00:00 AM</v>
      </c>
      <c r="C8727" s="458">
        <v>43829</v>
      </c>
      <c r="D8727" s="459">
        <v>4.1666666666666699E-2</v>
      </c>
      <c r="E8727" s="2">
        <f>Electricity!F8752</f>
        <v>0</v>
      </c>
      <c r="F8727" s="2">
        <f>Electricity!G8752</f>
        <v>0</v>
      </c>
      <c r="G8727" s="2">
        <f>Electricity!H8752</f>
        <v>0</v>
      </c>
      <c r="H8727" s="2">
        <f>Electricity!I8752</f>
        <v>0</v>
      </c>
      <c r="I8727" s="2">
        <f>Electricity!J8752</f>
        <v>0</v>
      </c>
    </row>
    <row r="8728" spans="2:9" x14ac:dyDescent="0.35">
      <c r="B8728" s="458" t="str">
        <f t="shared" si="137"/>
        <v>12/30/2019 02:00:00 AM</v>
      </c>
      <c r="C8728" s="458">
        <v>43829</v>
      </c>
      <c r="D8728" s="459">
        <v>8.333333333333337E-2</v>
      </c>
      <c r="E8728" s="2">
        <f>Electricity!F8753</f>
        <v>0</v>
      </c>
      <c r="F8728" s="2">
        <f>Electricity!G8753</f>
        <v>0</v>
      </c>
      <c r="G8728" s="2">
        <f>Electricity!H8753</f>
        <v>0</v>
      </c>
      <c r="H8728" s="2">
        <f>Electricity!I8753</f>
        <v>0</v>
      </c>
      <c r="I8728" s="2">
        <f>Electricity!J8753</f>
        <v>0</v>
      </c>
    </row>
    <row r="8729" spans="2:9" x14ac:dyDescent="0.35">
      <c r="B8729" s="458" t="str">
        <f t="shared" si="137"/>
        <v>12/30/2019 03:00:00 AM</v>
      </c>
      <c r="C8729" s="458">
        <v>43829</v>
      </c>
      <c r="D8729" s="459">
        <v>0.12500000000000006</v>
      </c>
      <c r="E8729" s="2">
        <f>Electricity!F8754</f>
        <v>0</v>
      </c>
      <c r="F8729" s="2">
        <f>Electricity!G8754</f>
        <v>0</v>
      </c>
      <c r="G8729" s="2">
        <f>Electricity!H8754</f>
        <v>0</v>
      </c>
      <c r="H8729" s="2">
        <f>Electricity!I8754</f>
        <v>0</v>
      </c>
      <c r="I8729" s="2">
        <f>Electricity!J8754</f>
        <v>0</v>
      </c>
    </row>
    <row r="8730" spans="2:9" x14ac:dyDescent="0.35">
      <c r="B8730" s="458" t="str">
        <f t="shared" si="137"/>
        <v>12/30/2019 04:00:00 AM</v>
      </c>
      <c r="C8730" s="458">
        <v>43829</v>
      </c>
      <c r="D8730" s="459">
        <v>0.16666666666666669</v>
      </c>
      <c r="E8730" s="2">
        <f>Electricity!F8755</f>
        <v>0</v>
      </c>
      <c r="F8730" s="2">
        <f>Electricity!G8755</f>
        <v>0</v>
      </c>
      <c r="G8730" s="2">
        <f>Electricity!H8755</f>
        <v>0</v>
      </c>
      <c r="H8730" s="2">
        <f>Electricity!I8755</f>
        <v>0</v>
      </c>
      <c r="I8730" s="2">
        <f>Electricity!J8755</f>
        <v>0</v>
      </c>
    </row>
    <row r="8731" spans="2:9" x14ac:dyDescent="0.35">
      <c r="B8731" s="458" t="str">
        <f t="shared" si="137"/>
        <v>12/30/2019 05:00:00 AM</v>
      </c>
      <c r="C8731" s="458">
        <v>43829</v>
      </c>
      <c r="D8731" s="459">
        <v>0.20833333333333337</v>
      </c>
      <c r="E8731" s="2">
        <f>Electricity!F8756</f>
        <v>0</v>
      </c>
      <c r="F8731" s="2">
        <f>Electricity!G8756</f>
        <v>0</v>
      </c>
      <c r="G8731" s="2">
        <f>Electricity!H8756</f>
        <v>0</v>
      </c>
      <c r="H8731" s="2">
        <f>Electricity!I8756</f>
        <v>0</v>
      </c>
      <c r="I8731" s="2">
        <f>Electricity!J8756</f>
        <v>0</v>
      </c>
    </row>
    <row r="8732" spans="2:9" x14ac:dyDescent="0.35">
      <c r="B8732" s="458" t="str">
        <f t="shared" si="137"/>
        <v>12/30/2019 06:00:00 AM</v>
      </c>
      <c r="C8732" s="458">
        <v>43829</v>
      </c>
      <c r="D8732" s="459">
        <v>0.25</v>
      </c>
      <c r="E8732" s="2">
        <f>Electricity!F8757</f>
        <v>0</v>
      </c>
      <c r="F8732" s="2">
        <f>Electricity!G8757</f>
        <v>0</v>
      </c>
      <c r="G8732" s="2">
        <f>Electricity!H8757</f>
        <v>0</v>
      </c>
      <c r="H8732" s="2">
        <f>Electricity!I8757</f>
        <v>0</v>
      </c>
      <c r="I8732" s="2">
        <f>Electricity!J8757</f>
        <v>0</v>
      </c>
    </row>
    <row r="8733" spans="2:9" x14ac:dyDescent="0.35">
      <c r="B8733" s="458" t="str">
        <f t="shared" si="137"/>
        <v>12/30/2019 07:00:00 AM</v>
      </c>
      <c r="C8733" s="458">
        <v>43829</v>
      </c>
      <c r="D8733" s="459">
        <v>0.29166666666666669</v>
      </c>
      <c r="E8733" s="2">
        <f>Electricity!F8758</f>
        <v>0</v>
      </c>
      <c r="F8733" s="2">
        <f>Electricity!G8758</f>
        <v>0</v>
      </c>
      <c r="G8733" s="2">
        <f>Electricity!H8758</f>
        <v>0</v>
      </c>
      <c r="H8733" s="2">
        <f>Electricity!I8758</f>
        <v>0</v>
      </c>
      <c r="I8733" s="2">
        <f>Electricity!J8758</f>
        <v>0</v>
      </c>
    </row>
    <row r="8734" spans="2:9" x14ac:dyDescent="0.35">
      <c r="B8734" s="458" t="str">
        <f t="shared" si="137"/>
        <v>12/30/2019 08:00:00 AM</v>
      </c>
      <c r="C8734" s="458">
        <v>43829</v>
      </c>
      <c r="D8734" s="459">
        <v>0.33333333333333337</v>
      </c>
      <c r="E8734" s="2">
        <f>Electricity!F8759</f>
        <v>0</v>
      </c>
      <c r="F8734" s="2">
        <f>Electricity!G8759</f>
        <v>0</v>
      </c>
      <c r="G8734" s="2">
        <f>Electricity!H8759</f>
        <v>0</v>
      </c>
      <c r="H8734" s="2">
        <f>Electricity!I8759</f>
        <v>0</v>
      </c>
      <c r="I8734" s="2">
        <f>Electricity!J8759</f>
        <v>0</v>
      </c>
    </row>
    <row r="8735" spans="2:9" x14ac:dyDescent="0.35">
      <c r="B8735" s="458" t="str">
        <f t="shared" si="137"/>
        <v>12/30/2019 09:00:00 AM</v>
      </c>
      <c r="C8735" s="458">
        <v>43829</v>
      </c>
      <c r="D8735" s="459">
        <v>0.375</v>
      </c>
      <c r="E8735" s="2">
        <f>Electricity!F8760</f>
        <v>0</v>
      </c>
      <c r="F8735" s="2">
        <f>Electricity!G8760</f>
        <v>0</v>
      </c>
      <c r="G8735" s="2">
        <f>Electricity!H8760</f>
        <v>0</v>
      </c>
      <c r="H8735" s="2">
        <f>Electricity!I8760</f>
        <v>0</v>
      </c>
      <c r="I8735" s="2">
        <f>Electricity!J8760</f>
        <v>0</v>
      </c>
    </row>
    <row r="8736" spans="2:9" x14ac:dyDescent="0.35">
      <c r="B8736" s="458" t="str">
        <f t="shared" si="137"/>
        <v>12/30/2019 10:00:00 AM</v>
      </c>
      <c r="C8736" s="458">
        <v>43829</v>
      </c>
      <c r="D8736" s="459">
        <v>0.41666666666666669</v>
      </c>
      <c r="E8736" s="2">
        <f>Electricity!F8761</f>
        <v>0</v>
      </c>
      <c r="F8736" s="2">
        <f>Electricity!G8761</f>
        <v>0</v>
      </c>
      <c r="G8736" s="2">
        <f>Electricity!H8761</f>
        <v>0</v>
      </c>
      <c r="H8736" s="2">
        <f>Electricity!I8761</f>
        <v>0</v>
      </c>
      <c r="I8736" s="2">
        <f>Electricity!J8761</f>
        <v>0</v>
      </c>
    </row>
    <row r="8737" spans="2:9" x14ac:dyDescent="0.35">
      <c r="B8737" s="458" t="str">
        <f t="shared" si="137"/>
        <v>12/30/2019 11:00:00 AM</v>
      </c>
      <c r="C8737" s="458">
        <v>43829</v>
      </c>
      <c r="D8737" s="459">
        <v>0.45833333333333337</v>
      </c>
      <c r="E8737" s="2">
        <f>Electricity!F8762</f>
        <v>0</v>
      </c>
      <c r="F8737" s="2">
        <f>Electricity!G8762</f>
        <v>0</v>
      </c>
      <c r="G8737" s="2">
        <f>Electricity!H8762</f>
        <v>0</v>
      </c>
      <c r="H8737" s="2">
        <f>Electricity!I8762</f>
        <v>0</v>
      </c>
      <c r="I8737" s="2">
        <f>Electricity!J8762</f>
        <v>0</v>
      </c>
    </row>
    <row r="8738" spans="2:9" x14ac:dyDescent="0.35">
      <c r="B8738" s="458" t="str">
        <f t="shared" si="137"/>
        <v>12/30/2019 12:00:00 PM</v>
      </c>
      <c r="C8738" s="458">
        <v>43829</v>
      </c>
      <c r="D8738" s="459">
        <v>0.50000000000000011</v>
      </c>
      <c r="E8738" s="2">
        <f>Electricity!F8763</f>
        <v>0</v>
      </c>
      <c r="F8738" s="2">
        <f>Electricity!G8763</f>
        <v>0</v>
      </c>
      <c r="G8738" s="2">
        <f>Electricity!H8763</f>
        <v>0</v>
      </c>
      <c r="H8738" s="2">
        <f>Electricity!I8763</f>
        <v>0</v>
      </c>
      <c r="I8738" s="2">
        <f>Electricity!J8763</f>
        <v>0</v>
      </c>
    </row>
    <row r="8739" spans="2:9" x14ac:dyDescent="0.35">
      <c r="B8739" s="458" t="str">
        <f t="shared" si="137"/>
        <v>12/30/2019 01:00:00 PM</v>
      </c>
      <c r="C8739" s="458">
        <v>43829</v>
      </c>
      <c r="D8739" s="459">
        <v>0.54166666666666674</v>
      </c>
      <c r="E8739" s="2">
        <f>Electricity!F8764</f>
        <v>0</v>
      </c>
      <c r="F8739" s="2">
        <f>Electricity!G8764</f>
        <v>0</v>
      </c>
      <c r="G8739" s="2">
        <f>Electricity!H8764</f>
        <v>0</v>
      </c>
      <c r="H8739" s="2">
        <f>Electricity!I8764</f>
        <v>0</v>
      </c>
      <c r="I8739" s="2">
        <f>Electricity!J8764</f>
        <v>0</v>
      </c>
    </row>
    <row r="8740" spans="2:9" x14ac:dyDescent="0.35">
      <c r="B8740" s="458" t="str">
        <f t="shared" si="137"/>
        <v>12/30/2019 02:00:00 PM</v>
      </c>
      <c r="C8740" s="458">
        <v>43829</v>
      </c>
      <c r="D8740" s="459">
        <v>0.58333333333333337</v>
      </c>
      <c r="E8740" s="2">
        <f>Electricity!F8765</f>
        <v>0</v>
      </c>
      <c r="F8740" s="2">
        <f>Electricity!G8765</f>
        <v>0</v>
      </c>
      <c r="G8740" s="2">
        <f>Electricity!H8765</f>
        <v>0</v>
      </c>
      <c r="H8740" s="2">
        <f>Electricity!I8765</f>
        <v>0</v>
      </c>
      <c r="I8740" s="2">
        <f>Electricity!J8765</f>
        <v>0</v>
      </c>
    </row>
    <row r="8741" spans="2:9" x14ac:dyDescent="0.35">
      <c r="B8741" s="458" t="str">
        <f t="shared" si="137"/>
        <v>12/30/2019 03:00:00 PM</v>
      </c>
      <c r="C8741" s="458">
        <v>43829</v>
      </c>
      <c r="D8741" s="459">
        <v>0.62500000000000011</v>
      </c>
      <c r="E8741" s="2">
        <f>Electricity!F8766</f>
        <v>0</v>
      </c>
      <c r="F8741" s="2">
        <f>Electricity!G8766</f>
        <v>0</v>
      </c>
      <c r="G8741" s="2">
        <f>Electricity!H8766</f>
        <v>0</v>
      </c>
      <c r="H8741" s="2">
        <f>Electricity!I8766</f>
        <v>0</v>
      </c>
      <c r="I8741" s="2">
        <f>Electricity!J8766</f>
        <v>0</v>
      </c>
    </row>
    <row r="8742" spans="2:9" x14ac:dyDescent="0.35">
      <c r="B8742" s="458" t="str">
        <f t="shared" si="137"/>
        <v>12/30/2019 04:00:00 PM</v>
      </c>
      <c r="C8742" s="458">
        <v>43829</v>
      </c>
      <c r="D8742" s="459">
        <v>0.66666666666666674</v>
      </c>
      <c r="E8742" s="2">
        <f>Electricity!F8767</f>
        <v>0</v>
      </c>
      <c r="F8742" s="2">
        <f>Electricity!G8767</f>
        <v>0</v>
      </c>
      <c r="G8742" s="2">
        <f>Electricity!H8767</f>
        <v>0</v>
      </c>
      <c r="H8742" s="2">
        <f>Electricity!I8767</f>
        <v>0</v>
      </c>
      <c r="I8742" s="2">
        <f>Electricity!J8767</f>
        <v>0</v>
      </c>
    </row>
    <row r="8743" spans="2:9" x14ac:dyDescent="0.35">
      <c r="B8743" s="458" t="str">
        <f t="shared" si="137"/>
        <v>12/30/2019 05:00:00 PM</v>
      </c>
      <c r="C8743" s="458">
        <v>43829</v>
      </c>
      <c r="D8743" s="459">
        <v>0.70833333333333337</v>
      </c>
      <c r="E8743" s="2">
        <f>Electricity!F8768</f>
        <v>0</v>
      </c>
      <c r="F8743" s="2">
        <f>Electricity!G8768</f>
        <v>0</v>
      </c>
      <c r="G8743" s="2">
        <f>Electricity!H8768</f>
        <v>0</v>
      </c>
      <c r="H8743" s="2">
        <f>Electricity!I8768</f>
        <v>0</v>
      </c>
      <c r="I8743" s="2">
        <f>Electricity!J8768</f>
        <v>0</v>
      </c>
    </row>
    <row r="8744" spans="2:9" x14ac:dyDescent="0.35">
      <c r="B8744" s="458" t="str">
        <f t="shared" si="137"/>
        <v>12/30/2019 06:00:00 PM</v>
      </c>
      <c r="C8744" s="458">
        <v>43829</v>
      </c>
      <c r="D8744" s="459">
        <v>0.75000000000000011</v>
      </c>
      <c r="E8744" s="2">
        <f>Electricity!F8769</f>
        <v>0</v>
      </c>
      <c r="F8744" s="2">
        <f>Electricity!G8769</f>
        <v>0</v>
      </c>
      <c r="G8744" s="2">
        <f>Electricity!H8769</f>
        <v>0</v>
      </c>
      <c r="H8744" s="2">
        <f>Electricity!I8769</f>
        <v>0</v>
      </c>
      <c r="I8744" s="2">
        <f>Electricity!J8769</f>
        <v>0</v>
      </c>
    </row>
    <row r="8745" spans="2:9" x14ac:dyDescent="0.35">
      <c r="B8745" s="458" t="str">
        <f t="shared" si="137"/>
        <v>12/30/2019 07:00:00 PM</v>
      </c>
      <c r="C8745" s="458">
        <v>43829</v>
      </c>
      <c r="D8745" s="459">
        <v>0.79166666666666674</v>
      </c>
      <c r="E8745" s="2">
        <f>Electricity!F8770</f>
        <v>0</v>
      </c>
      <c r="F8745" s="2">
        <f>Electricity!G8770</f>
        <v>0</v>
      </c>
      <c r="G8745" s="2">
        <f>Electricity!H8770</f>
        <v>0</v>
      </c>
      <c r="H8745" s="2">
        <f>Electricity!I8770</f>
        <v>0</v>
      </c>
      <c r="I8745" s="2">
        <f>Electricity!J8770</f>
        <v>0</v>
      </c>
    </row>
    <row r="8746" spans="2:9" x14ac:dyDescent="0.35">
      <c r="B8746" s="458" t="str">
        <f t="shared" si="137"/>
        <v>12/30/2019 08:00:00 PM</v>
      </c>
      <c r="C8746" s="458">
        <v>43829</v>
      </c>
      <c r="D8746" s="459">
        <v>0.83333333333333337</v>
      </c>
      <c r="E8746" s="2">
        <f>Electricity!F8771</f>
        <v>0</v>
      </c>
      <c r="F8746" s="2">
        <f>Electricity!G8771</f>
        <v>0</v>
      </c>
      <c r="G8746" s="2">
        <f>Electricity!H8771</f>
        <v>0</v>
      </c>
      <c r="H8746" s="2">
        <f>Electricity!I8771</f>
        <v>0</v>
      </c>
      <c r="I8746" s="2">
        <f>Electricity!J8771</f>
        <v>0</v>
      </c>
    </row>
    <row r="8747" spans="2:9" x14ac:dyDescent="0.35">
      <c r="B8747" s="458" t="str">
        <f t="shared" si="137"/>
        <v>12/30/2019 09:00:00 PM</v>
      </c>
      <c r="C8747" s="458">
        <v>43829</v>
      </c>
      <c r="D8747" s="459">
        <v>0.87500000000000011</v>
      </c>
      <c r="E8747" s="2">
        <f>Electricity!F8772</f>
        <v>0</v>
      </c>
      <c r="F8747" s="2">
        <f>Electricity!G8772</f>
        <v>0</v>
      </c>
      <c r="G8747" s="2">
        <f>Electricity!H8772</f>
        <v>0</v>
      </c>
      <c r="H8747" s="2">
        <f>Electricity!I8772</f>
        <v>0</v>
      </c>
      <c r="I8747" s="2">
        <f>Electricity!J8772</f>
        <v>0</v>
      </c>
    </row>
    <row r="8748" spans="2:9" x14ac:dyDescent="0.35">
      <c r="B8748" s="458" t="str">
        <f t="shared" si="137"/>
        <v>12/30/2019 10:00:00 PM</v>
      </c>
      <c r="C8748" s="458">
        <v>43829</v>
      </c>
      <c r="D8748" s="459">
        <v>0.91666666666666674</v>
      </c>
      <c r="E8748" s="2">
        <f>Electricity!F8773</f>
        <v>0</v>
      </c>
      <c r="F8748" s="2">
        <f>Electricity!G8773</f>
        <v>0</v>
      </c>
      <c r="G8748" s="2">
        <f>Electricity!H8773</f>
        <v>0</v>
      </c>
      <c r="H8748" s="2">
        <f>Electricity!I8773</f>
        <v>0</v>
      </c>
      <c r="I8748" s="2">
        <f>Electricity!J8773</f>
        <v>0</v>
      </c>
    </row>
    <row r="8749" spans="2:9" x14ac:dyDescent="0.35">
      <c r="B8749" s="458" t="str">
        <f t="shared" si="137"/>
        <v>12/30/2019 11:00:00 PM</v>
      </c>
      <c r="C8749" s="458">
        <v>43829</v>
      </c>
      <c r="D8749" s="459">
        <v>0.95833333333333337</v>
      </c>
      <c r="E8749" s="2">
        <f>Electricity!F8774</f>
        <v>0</v>
      </c>
      <c r="F8749" s="2">
        <f>Electricity!G8774</f>
        <v>0</v>
      </c>
      <c r="G8749" s="2">
        <f>Electricity!H8774</f>
        <v>0</v>
      </c>
      <c r="H8749" s="2">
        <f>Electricity!I8774</f>
        <v>0</v>
      </c>
      <c r="I8749" s="2">
        <f>Electricity!J8774</f>
        <v>0</v>
      </c>
    </row>
    <row r="8750" spans="2:9" x14ac:dyDescent="0.35">
      <c r="B8750" s="458" t="str">
        <f t="shared" si="137"/>
        <v>12/31/2019 12:00:00 AM</v>
      </c>
      <c r="C8750" s="458">
        <v>43830</v>
      </c>
      <c r="D8750" s="459">
        <v>3.1225022567582528E-17</v>
      </c>
      <c r="E8750" s="2">
        <f>Electricity!F8775</f>
        <v>0</v>
      </c>
      <c r="F8750" s="2">
        <f>Electricity!G8775</f>
        <v>0</v>
      </c>
      <c r="G8750" s="2">
        <f>Electricity!H8775</f>
        <v>0</v>
      </c>
      <c r="H8750" s="2">
        <f>Electricity!I8775</f>
        <v>0</v>
      </c>
      <c r="I8750" s="2">
        <f>Electricity!J8775</f>
        <v>0</v>
      </c>
    </row>
    <row r="8751" spans="2:9" x14ac:dyDescent="0.35">
      <c r="B8751" s="458" t="str">
        <f t="shared" si="137"/>
        <v>12/31/2019 01:00:00 AM</v>
      </c>
      <c r="C8751" s="458">
        <v>43830</v>
      </c>
      <c r="D8751" s="459">
        <v>4.1666666666666699E-2</v>
      </c>
      <c r="E8751" s="2">
        <f>Electricity!F8776</f>
        <v>0</v>
      </c>
      <c r="F8751" s="2">
        <f>Electricity!G8776</f>
        <v>0</v>
      </c>
      <c r="G8751" s="2">
        <f>Electricity!H8776</f>
        <v>0</v>
      </c>
      <c r="H8751" s="2">
        <f>Electricity!I8776</f>
        <v>0</v>
      </c>
      <c r="I8751" s="2">
        <f>Electricity!J8776</f>
        <v>0</v>
      </c>
    </row>
    <row r="8752" spans="2:9" x14ac:dyDescent="0.35">
      <c r="B8752" s="458" t="str">
        <f t="shared" si="137"/>
        <v>12/31/2019 02:00:00 AM</v>
      </c>
      <c r="C8752" s="458">
        <v>43830</v>
      </c>
      <c r="D8752" s="459">
        <v>8.333333333333337E-2</v>
      </c>
      <c r="E8752" s="2">
        <f>Electricity!F8777</f>
        <v>0</v>
      </c>
      <c r="F8752" s="2">
        <f>Electricity!G8777</f>
        <v>0</v>
      </c>
      <c r="G8752" s="2">
        <f>Electricity!H8777</f>
        <v>0</v>
      </c>
      <c r="H8752" s="2">
        <f>Electricity!I8777</f>
        <v>0</v>
      </c>
      <c r="I8752" s="2">
        <f>Electricity!J8777</f>
        <v>0</v>
      </c>
    </row>
    <row r="8753" spans="2:9" x14ac:dyDescent="0.35">
      <c r="B8753" s="458" t="str">
        <f t="shared" si="137"/>
        <v>12/31/2019 03:00:00 AM</v>
      </c>
      <c r="C8753" s="458">
        <v>43830</v>
      </c>
      <c r="D8753" s="459">
        <v>0.12500000000000006</v>
      </c>
      <c r="E8753" s="2">
        <f>Electricity!F8778</f>
        <v>0</v>
      </c>
      <c r="F8753" s="2">
        <f>Electricity!G8778</f>
        <v>0</v>
      </c>
      <c r="G8753" s="2">
        <f>Electricity!H8778</f>
        <v>0</v>
      </c>
      <c r="H8753" s="2">
        <f>Electricity!I8778</f>
        <v>0</v>
      </c>
      <c r="I8753" s="2">
        <f>Electricity!J8778</f>
        <v>0</v>
      </c>
    </row>
    <row r="8754" spans="2:9" x14ac:dyDescent="0.35">
      <c r="B8754" s="458" t="str">
        <f t="shared" si="137"/>
        <v>12/31/2019 04:00:00 AM</v>
      </c>
      <c r="C8754" s="458">
        <v>43830</v>
      </c>
      <c r="D8754" s="459">
        <v>0.16666666666666669</v>
      </c>
      <c r="E8754" s="2">
        <f>Electricity!F8779</f>
        <v>0</v>
      </c>
      <c r="F8754" s="2">
        <f>Electricity!G8779</f>
        <v>0</v>
      </c>
      <c r="G8754" s="2">
        <f>Electricity!H8779</f>
        <v>0</v>
      </c>
      <c r="H8754" s="2">
        <f>Electricity!I8779</f>
        <v>0</v>
      </c>
      <c r="I8754" s="2">
        <f>Electricity!J8779</f>
        <v>0</v>
      </c>
    </row>
    <row r="8755" spans="2:9" x14ac:dyDescent="0.35">
      <c r="B8755" s="458" t="str">
        <f t="shared" si="137"/>
        <v>12/31/2019 05:00:00 AM</v>
      </c>
      <c r="C8755" s="458">
        <v>43830</v>
      </c>
      <c r="D8755" s="459">
        <v>0.20833333333333337</v>
      </c>
      <c r="E8755" s="2">
        <f>Electricity!F8780</f>
        <v>0</v>
      </c>
      <c r="F8755" s="2">
        <f>Electricity!G8780</f>
        <v>0</v>
      </c>
      <c r="G8755" s="2">
        <f>Electricity!H8780</f>
        <v>0</v>
      </c>
      <c r="H8755" s="2">
        <f>Electricity!I8780</f>
        <v>0</v>
      </c>
      <c r="I8755" s="2">
        <f>Electricity!J8780</f>
        <v>0</v>
      </c>
    </row>
    <row r="8756" spans="2:9" x14ac:dyDescent="0.35">
      <c r="B8756" s="458" t="str">
        <f t="shared" si="137"/>
        <v>12/31/2019 06:00:00 AM</v>
      </c>
      <c r="C8756" s="458">
        <v>43830</v>
      </c>
      <c r="D8756" s="459">
        <v>0.25</v>
      </c>
      <c r="E8756" s="2">
        <f>Electricity!F8781</f>
        <v>0</v>
      </c>
      <c r="F8756" s="2">
        <f>Electricity!G8781</f>
        <v>0</v>
      </c>
      <c r="G8756" s="2">
        <f>Electricity!H8781</f>
        <v>0</v>
      </c>
      <c r="H8756" s="2">
        <f>Electricity!I8781</f>
        <v>0</v>
      </c>
      <c r="I8756" s="2">
        <f>Electricity!J8781</f>
        <v>0</v>
      </c>
    </row>
    <row r="8757" spans="2:9" x14ac:dyDescent="0.35">
      <c r="B8757" s="458" t="str">
        <f t="shared" si="137"/>
        <v>12/31/2019 07:00:00 AM</v>
      </c>
      <c r="C8757" s="458">
        <v>43830</v>
      </c>
      <c r="D8757" s="459">
        <v>0.29166666666666669</v>
      </c>
      <c r="E8757" s="2">
        <f>Electricity!F8782</f>
        <v>0</v>
      </c>
      <c r="F8757" s="2">
        <f>Electricity!G8782</f>
        <v>0</v>
      </c>
      <c r="G8757" s="2">
        <f>Electricity!H8782</f>
        <v>0</v>
      </c>
      <c r="H8757" s="2">
        <f>Electricity!I8782</f>
        <v>0</v>
      </c>
      <c r="I8757" s="2">
        <f>Electricity!J8782</f>
        <v>0</v>
      </c>
    </row>
    <row r="8758" spans="2:9" x14ac:dyDescent="0.35">
      <c r="B8758" s="458" t="str">
        <f t="shared" si="137"/>
        <v>12/31/2019 08:00:00 AM</v>
      </c>
      <c r="C8758" s="458">
        <v>43830</v>
      </c>
      <c r="D8758" s="459">
        <v>0.33333333333333337</v>
      </c>
      <c r="E8758" s="2">
        <f>Electricity!F8783</f>
        <v>0</v>
      </c>
      <c r="F8758" s="2">
        <f>Electricity!G8783</f>
        <v>0</v>
      </c>
      <c r="G8758" s="2">
        <f>Electricity!H8783</f>
        <v>0</v>
      </c>
      <c r="H8758" s="2">
        <f>Electricity!I8783</f>
        <v>0</v>
      </c>
      <c r="I8758" s="2">
        <f>Electricity!J8783</f>
        <v>0</v>
      </c>
    </row>
    <row r="8759" spans="2:9" x14ac:dyDescent="0.35">
      <c r="B8759" s="458" t="str">
        <f t="shared" si="137"/>
        <v>12/31/2019 09:00:00 AM</v>
      </c>
      <c r="C8759" s="458">
        <v>43830</v>
      </c>
      <c r="D8759" s="459">
        <v>0.375</v>
      </c>
      <c r="E8759" s="2">
        <f>Electricity!F8784</f>
        <v>0</v>
      </c>
      <c r="F8759" s="2">
        <f>Electricity!G8784</f>
        <v>0</v>
      </c>
      <c r="G8759" s="2">
        <f>Electricity!H8784</f>
        <v>0</v>
      </c>
      <c r="H8759" s="2">
        <f>Electricity!I8784</f>
        <v>0</v>
      </c>
      <c r="I8759" s="2">
        <f>Electricity!J8784</f>
        <v>0</v>
      </c>
    </row>
    <row r="8760" spans="2:9" x14ac:dyDescent="0.35">
      <c r="B8760" s="458" t="str">
        <f t="shared" si="137"/>
        <v>12/31/2019 10:00:00 AM</v>
      </c>
      <c r="C8760" s="458">
        <v>43830</v>
      </c>
      <c r="D8760" s="459">
        <v>0.41666666666666669</v>
      </c>
      <c r="E8760" s="2">
        <f>Electricity!F8785</f>
        <v>0</v>
      </c>
      <c r="F8760" s="2">
        <f>Electricity!G8785</f>
        <v>0</v>
      </c>
      <c r="G8760" s="2">
        <f>Electricity!H8785</f>
        <v>0</v>
      </c>
      <c r="H8760" s="2">
        <f>Electricity!I8785</f>
        <v>0</v>
      </c>
      <c r="I8760" s="2">
        <f>Electricity!J8785</f>
        <v>0</v>
      </c>
    </row>
    <row r="8761" spans="2:9" x14ac:dyDescent="0.35">
      <c r="B8761" s="458" t="str">
        <f t="shared" si="137"/>
        <v>12/31/2019 11:00:00 AM</v>
      </c>
      <c r="C8761" s="458">
        <v>43830</v>
      </c>
      <c r="D8761" s="459">
        <v>0.45833333333333337</v>
      </c>
      <c r="E8761" s="2">
        <f>Electricity!F8786</f>
        <v>0</v>
      </c>
      <c r="F8761" s="2">
        <f>Electricity!G8786</f>
        <v>0</v>
      </c>
      <c r="G8761" s="2">
        <f>Electricity!H8786</f>
        <v>0</v>
      </c>
      <c r="H8761" s="2">
        <f>Electricity!I8786</f>
        <v>0</v>
      </c>
      <c r="I8761" s="2">
        <f>Electricity!J8786</f>
        <v>0</v>
      </c>
    </row>
    <row r="8762" spans="2:9" x14ac:dyDescent="0.35">
      <c r="B8762" s="458" t="str">
        <f t="shared" si="137"/>
        <v>12/31/2019 12:00:00 PM</v>
      </c>
      <c r="C8762" s="458">
        <v>43830</v>
      </c>
      <c r="D8762" s="459">
        <v>0.50000000000000011</v>
      </c>
      <c r="E8762" s="2">
        <f>Electricity!F8787</f>
        <v>0</v>
      </c>
      <c r="F8762" s="2">
        <f>Electricity!G8787</f>
        <v>0</v>
      </c>
      <c r="G8762" s="2">
        <f>Electricity!H8787</f>
        <v>0</v>
      </c>
      <c r="H8762" s="2">
        <f>Electricity!I8787</f>
        <v>0</v>
      </c>
      <c r="I8762" s="2">
        <f>Electricity!J8787</f>
        <v>0</v>
      </c>
    </row>
    <row r="8763" spans="2:9" x14ac:dyDescent="0.35">
      <c r="B8763" s="458" t="str">
        <f t="shared" si="137"/>
        <v>12/31/2019 01:00:00 PM</v>
      </c>
      <c r="C8763" s="458">
        <v>43830</v>
      </c>
      <c r="D8763" s="459">
        <v>0.54166666666666674</v>
      </c>
      <c r="E8763" s="2">
        <f>Electricity!F8788</f>
        <v>0</v>
      </c>
      <c r="F8763" s="2">
        <f>Electricity!G8788</f>
        <v>0</v>
      </c>
      <c r="G8763" s="2">
        <f>Electricity!H8788</f>
        <v>0</v>
      </c>
      <c r="H8763" s="2">
        <f>Electricity!I8788</f>
        <v>0</v>
      </c>
      <c r="I8763" s="2">
        <f>Electricity!J8788</f>
        <v>0</v>
      </c>
    </row>
    <row r="8764" spans="2:9" x14ac:dyDescent="0.35">
      <c r="B8764" s="458" t="str">
        <f t="shared" si="137"/>
        <v>12/31/2019 02:00:00 PM</v>
      </c>
      <c r="C8764" s="458">
        <v>43830</v>
      </c>
      <c r="D8764" s="459">
        <v>0.58333333333333337</v>
      </c>
      <c r="E8764" s="2">
        <f>Electricity!F8789</f>
        <v>0</v>
      </c>
      <c r="F8764" s="2">
        <f>Electricity!G8789</f>
        <v>0</v>
      </c>
      <c r="G8764" s="2">
        <f>Electricity!H8789</f>
        <v>0</v>
      </c>
      <c r="H8764" s="2">
        <f>Electricity!I8789</f>
        <v>0</v>
      </c>
      <c r="I8764" s="2">
        <f>Electricity!J8789</f>
        <v>0</v>
      </c>
    </row>
    <row r="8765" spans="2:9" x14ac:dyDescent="0.35">
      <c r="B8765" s="458" t="str">
        <f t="shared" si="137"/>
        <v>12/31/2019 03:00:00 PM</v>
      </c>
      <c r="C8765" s="458">
        <v>43830</v>
      </c>
      <c r="D8765" s="459">
        <v>0.62500000000000011</v>
      </c>
      <c r="E8765" s="2">
        <f>Electricity!F8790</f>
        <v>0</v>
      </c>
      <c r="F8765" s="2">
        <f>Electricity!G8790</f>
        <v>0</v>
      </c>
      <c r="G8765" s="2">
        <f>Electricity!H8790</f>
        <v>0</v>
      </c>
      <c r="H8765" s="2">
        <f>Electricity!I8790</f>
        <v>0</v>
      </c>
      <c r="I8765" s="2">
        <f>Electricity!J8790</f>
        <v>0</v>
      </c>
    </row>
    <row r="8766" spans="2:9" x14ac:dyDescent="0.35">
      <c r="B8766" s="458" t="str">
        <f t="shared" si="137"/>
        <v>12/31/2019 04:00:00 PM</v>
      </c>
      <c r="C8766" s="458">
        <v>43830</v>
      </c>
      <c r="D8766" s="459">
        <v>0.66666666666666674</v>
      </c>
      <c r="E8766" s="2">
        <f>Electricity!F8791</f>
        <v>0</v>
      </c>
      <c r="F8766" s="2">
        <f>Electricity!G8791</f>
        <v>0</v>
      </c>
      <c r="G8766" s="2">
        <f>Electricity!H8791</f>
        <v>0</v>
      </c>
      <c r="H8766" s="2">
        <f>Electricity!I8791</f>
        <v>0</v>
      </c>
      <c r="I8766" s="2">
        <f>Electricity!J8791</f>
        <v>0</v>
      </c>
    </row>
    <row r="8767" spans="2:9" x14ac:dyDescent="0.35">
      <c r="B8767" s="458" t="str">
        <f t="shared" si="137"/>
        <v>12/31/2019 05:00:00 PM</v>
      </c>
      <c r="C8767" s="458">
        <v>43830</v>
      </c>
      <c r="D8767" s="459">
        <v>0.70833333333333337</v>
      </c>
      <c r="E8767" s="2">
        <f>Electricity!F8792</f>
        <v>0</v>
      </c>
      <c r="F8767" s="2">
        <f>Electricity!G8792</f>
        <v>0</v>
      </c>
      <c r="G8767" s="2">
        <f>Electricity!H8792</f>
        <v>0</v>
      </c>
      <c r="H8767" s="2">
        <f>Electricity!I8792</f>
        <v>0</v>
      </c>
      <c r="I8767" s="2">
        <f>Electricity!J8792</f>
        <v>0</v>
      </c>
    </row>
    <row r="8768" spans="2:9" x14ac:dyDescent="0.35">
      <c r="B8768" s="458" t="str">
        <f t="shared" si="137"/>
        <v>12/31/2019 06:00:00 PM</v>
      </c>
      <c r="C8768" s="458">
        <v>43830</v>
      </c>
      <c r="D8768" s="459">
        <v>0.75000000000000011</v>
      </c>
      <c r="E8768" s="2">
        <f>Electricity!F8793</f>
        <v>0</v>
      </c>
      <c r="F8768" s="2">
        <f>Electricity!G8793</f>
        <v>0</v>
      </c>
      <c r="G8768" s="2">
        <f>Electricity!H8793</f>
        <v>0</v>
      </c>
      <c r="H8768" s="2">
        <f>Electricity!I8793</f>
        <v>0</v>
      </c>
      <c r="I8768" s="2">
        <f>Electricity!J8793</f>
        <v>0</v>
      </c>
    </row>
    <row r="8769" spans="2:9" x14ac:dyDescent="0.35">
      <c r="B8769" s="458" t="str">
        <f t="shared" si="137"/>
        <v>12/31/2019 07:00:00 PM</v>
      </c>
      <c r="C8769" s="458">
        <v>43830</v>
      </c>
      <c r="D8769" s="459">
        <v>0.79166666666666674</v>
      </c>
      <c r="E8769" s="2">
        <f>Electricity!F8794</f>
        <v>0</v>
      </c>
      <c r="F8769" s="2">
        <f>Electricity!G8794</f>
        <v>0</v>
      </c>
      <c r="G8769" s="2">
        <f>Electricity!H8794</f>
        <v>0</v>
      </c>
      <c r="H8769" s="2">
        <f>Electricity!I8794</f>
        <v>0</v>
      </c>
      <c r="I8769" s="2">
        <f>Electricity!J8794</f>
        <v>0</v>
      </c>
    </row>
    <row r="8770" spans="2:9" x14ac:dyDescent="0.35">
      <c r="B8770" s="458" t="str">
        <f t="shared" si="137"/>
        <v>12/31/2019 08:00:00 PM</v>
      </c>
      <c r="C8770" s="458">
        <v>43830</v>
      </c>
      <c r="D8770" s="459">
        <v>0.83333333333333337</v>
      </c>
      <c r="E8770" s="2">
        <f>Electricity!F8795</f>
        <v>0</v>
      </c>
      <c r="F8770" s="2">
        <f>Electricity!G8795</f>
        <v>0</v>
      </c>
      <c r="G8770" s="2">
        <f>Electricity!H8795</f>
        <v>0</v>
      </c>
      <c r="H8770" s="2">
        <f>Electricity!I8795</f>
        <v>0</v>
      </c>
      <c r="I8770" s="2">
        <f>Electricity!J8795</f>
        <v>0</v>
      </c>
    </row>
    <row r="8771" spans="2:9" x14ac:dyDescent="0.35">
      <c r="B8771" s="458" t="str">
        <f t="shared" si="137"/>
        <v>12/31/2019 09:00:00 PM</v>
      </c>
      <c r="C8771" s="458">
        <v>43830</v>
      </c>
      <c r="D8771" s="459">
        <v>0.87500000000000011</v>
      </c>
      <c r="E8771" s="2">
        <f>Electricity!F8796</f>
        <v>0</v>
      </c>
      <c r="F8771" s="2">
        <f>Electricity!G8796</f>
        <v>0</v>
      </c>
      <c r="G8771" s="2">
        <f>Electricity!H8796</f>
        <v>0</v>
      </c>
      <c r="H8771" s="2">
        <f>Electricity!I8796</f>
        <v>0</v>
      </c>
      <c r="I8771" s="2">
        <f>Electricity!J8796</f>
        <v>0</v>
      </c>
    </row>
    <row r="8772" spans="2:9" x14ac:dyDescent="0.35">
      <c r="B8772" s="458" t="str">
        <f t="shared" si="137"/>
        <v>12/31/2019 10:00:00 PM</v>
      </c>
      <c r="C8772" s="458">
        <v>43830</v>
      </c>
      <c r="D8772" s="459">
        <v>0.91666666666666674</v>
      </c>
      <c r="E8772" s="2">
        <f>Electricity!F8797</f>
        <v>0</v>
      </c>
      <c r="F8772" s="2">
        <f>Electricity!G8797</f>
        <v>0</v>
      </c>
      <c r="G8772" s="2">
        <f>Electricity!H8797</f>
        <v>0</v>
      </c>
      <c r="H8772" s="2">
        <f>Electricity!I8797</f>
        <v>0</v>
      </c>
      <c r="I8772" s="2">
        <f>Electricity!J8797</f>
        <v>0</v>
      </c>
    </row>
    <row r="8773" spans="2:9" ht="14.6" thickBot="1" x14ac:dyDescent="0.4">
      <c r="B8773" s="458" t="str">
        <f t="shared" si="137"/>
        <v>12/31/2019 11:00:00 PM</v>
      </c>
      <c r="C8773" s="462">
        <v>43830</v>
      </c>
      <c r="D8773" s="463">
        <v>0.95833333333333337</v>
      </c>
      <c r="E8773" s="136">
        <f>Electricity!F8798</f>
        <v>0</v>
      </c>
      <c r="F8773" s="136">
        <f>Electricity!G8798</f>
        <v>0</v>
      </c>
      <c r="G8773" s="136">
        <f>Electricity!H8798</f>
        <v>0</v>
      </c>
      <c r="H8773" s="136">
        <f>Electricity!I8798</f>
        <v>0</v>
      </c>
      <c r="I8773" s="136">
        <f>Electricity!J8798</f>
        <v>0</v>
      </c>
    </row>
  </sheetData>
  <mergeCells count="1">
    <mergeCell ref="I2:N6"/>
  </mergeCells>
  <pageMargins left="0.7" right="0.7" top="0.75" bottom="0.75" header="0.3" footer="0.3"/>
  <tableParts count="2">
    <tablePart r:id="rId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C12D1-89EE-4D8D-8381-B562F21333CD}">
  <sheetPr codeName="Sheet11">
    <tabColor rgb="FFFF0000"/>
  </sheetPr>
  <dimension ref="A2:M8762"/>
  <sheetViews>
    <sheetView workbookViewId="0">
      <selection activeCell="D49" sqref="D49"/>
    </sheetView>
  </sheetViews>
  <sheetFormatPr defaultRowHeight="14.15" x14ac:dyDescent="0.35"/>
  <cols>
    <col min="1" max="1" width="13.5" style="69" customWidth="1"/>
    <col min="2" max="2" width="11.5" customWidth="1"/>
    <col min="3" max="3" width="12.640625" customWidth="1"/>
    <col min="4" max="4" width="14.85546875" customWidth="1"/>
    <col min="5" max="5" width="28" style="1" customWidth="1"/>
    <col min="6" max="6" width="8.35546875" style="1" customWidth="1"/>
    <col min="8" max="8" width="20.640625" customWidth="1"/>
    <col min="9" max="11" width="23.85546875" customWidth="1"/>
    <col min="12" max="13" width="15.640625" customWidth="1"/>
  </cols>
  <sheetData>
    <row r="2" spans="1:13" x14ac:dyDescent="0.35">
      <c r="A2" s="524" t="s">
        <v>334</v>
      </c>
      <c r="B2" s="525" t="s">
        <v>335</v>
      </c>
      <c r="C2" s="525" t="s">
        <v>553</v>
      </c>
      <c r="D2" s="525" t="s">
        <v>554</v>
      </c>
      <c r="E2" s="526" t="s">
        <v>555</v>
      </c>
      <c r="F2" s="526" t="s">
        <v>290</v>
      </c>
    </row>
    <row r="3" spans="1:13" ht="14.9" customHeight="1" x14ac:dyDescent="0.4">
      <c r="A3" s="527">
        <f>Electricity!D39</f>
        <v>45292</v>
      </c>
      <c r="B3" s="528">
        <f>Electricity!E39</f>
        <v>0</v>
      </c>
      <c r="C3" s="529">
        <f>Electricity!F39</f>
        <v>0</v>
      </c>
      <c r="D3" s="529">
        <f>Electricity!I39</f>
        <v>0</v>
      </c>
      <c r="E3" s="530" t="str">
        <f t="shared" ref="E3:E11" si="0">CONCATENATE(TEXT(A3,"mm/dd/yyyy")," ",TEXT(B3,"hh:mm:ss AM/PM"))</f>
        <v>01/01/2024 12:00:00 AM</v>
      </c>
      <c r="F3" s="530" t="str">
        <f t="shared" ref="F3:F66" si="1">TEXT(A3,"mmm")</f>
        <v>Jan</v>
      </c>
      <c r="I3" s="73"/>
      <c r="J3" s="73"/>
    </row>
    <row r="4" spans="1:13" ht="14.9" customHeight="1" x14ac:dyDescent="0.4">
      <c r="A4" s="527">
        <f>Electricity!D40</f>
        <v>45292</v>
      </c>
      <c r="B4" s="528">
        <f>Electricity!E40</f>
        <v>4.1666666666666671E-2</v>
      </c>
      <c r="C4" s="529">
        <f>Electricity!F40</f>
        <v>0</v>
      </c>
      <c r="D4" s="529">
        <f>Electricity!I40</f>
        <v>0</v>
      </c>
      <c r="E4" s="530" t="str">
        <f t="shared" si="0"/>
        <v>01/01/2024 01:00:00 AM</v>
      </c>
      <c r="F4" s="530" t="str">
        <f t="shared" si="1"/>
        <v>Jan</v>
      </c>
      <c r="H4" s="73" t="s">
        <v>556</v>
      </c>
      <c r="I4" s="73"/>
      <c r="J4" s="73"/>
    </row>
    <row r="5" spans="1:13" x14ac:dyDescent="0.35">
      <c r="A5" s="527">
        <f>Electricity!D41</f>
        <v>45292</v>
      </c>
      <c r="B5" s="528">
        <f>Electricity!E41</f>
        <v>8.3333333333333343E-2</v>
      </c>
      <c r="C5" s="529">
        <f>Electricity!F41</f>
        <v>0</v>
      </c>
      <c r="D5" s="529">
        <f>Electricity!I41</f>
        <v>0</v>
      </c>
      <c r="E5" s="530" t="str">
        <f t="shared" si="0"/>
        <v>01/01/2024 02:00:00 AM</v>
      </c>
      <c r="F5" s="530" t="str">
        <f t="shared" si="1"/>
        <v>Jan</v>
      </c>
      <c r="H5" s="501"/>
      <c r="I5" s="502" t="s">
        <v>557</v>
      </c>
      <c r="J5" s="503" t="s">
        <v>558</v>
      </c>
    </row>
    <row r="6" spans="1:13" x14ac:dyDescent="0.35">
      <c r="A6" s="527">
        <f>Electricity!D42</f>
        <v>45292</v>
      </c>
      <c r="B6" s="528">
        <f>Electricity!E42</f>
        <v>0.125</v>
      </c>
      <c r="C6" s="529">
        <f>Electricity!F42</f>
        <v>0</v>
      </c>
      <c r="D6" s="529">
        <f>Electricity!I42</f>
        <v>0</v>
      </c>
      <c r="E6" s="530" t="str">
        <f t="shared" si="0"/>
        <v>01/01/2024 03:00:00 AM</v>
      </c>
      <c r="F6" s="530" t="str">
        <f t="shared" si="1"/>
        <v>Jan</v>
      </c>
      <c r="H6" s="68"/>
      <c r="I6" s="507"/>
      <c r="J6" s="508"/>
    </row>
    <row r="7" spans="1:13" x14ac:dyDescent="0.35">
      <c r="A7" s="527">
        <f>Electricity!D43</f>
        <v>45292</v>
      </c>
      <c r="B7" s="528">
        <f>Electricity!E43</f>
        <v>0.16666666666666666</v>
      </c>
      <c r="C7" s="529">
        <f>Electricity!F43</f>
        <v>0</v>
      </c>
      <c r="D7" s="529">
        <f>Electricity!I43</f>
        <v>0</v>
      </c>
      <c r="E7" s="530" t="str">
        <f t="shared" si="0"/>
        <v>01/01/2024 04:00:00 AM</v>
      </c>
      <c r="F7" s="530" t="str">
        <f t="shared" si="1"/>
        <v>Jan</v>
      </c>
      <c r="H7" s="504"/>
      <c r="I7" s="509" t="s">
        <v>559</v>
      </c>
      <c r="J7" s="497" t="s">
        <v>560</v>
      </c>
    </row>
    <row r="8" spans="1:13" x14ac:dyDescent="0.35">
      <c r="A8" s="527">
        <f>Electricity!D44</f>
        <v>45292</v>
      </c>
      <c r="B8" s="528">
        <f>Electricity!E44</f>
        <v>0.20833333333333331</v>
      </c>
      <c r="C8" s="529">
        <f>Electricity!F44</f>
        <v>0</v>
      </c>
      <c r="D8" s="529">
        <f>Electricity!I44</f>
        <v>0</v>
      </c>
      <c r="E8" s="530" t="str">
        <f t="shared" si="0"/>
        <v>01/01/2024 05:00:00 AM</v>
      </c>
      <c r="F8" s="530" t="str">
        <f t="shared" si="1"/>
        <v>Jan</v>
      </c>
      <c r="H8" s="504" t="s">
        <v>554</v>
      </c>
      <c r="I8" s="508">
        <f>MAX($I$19:$I$26)</f>
        <v>0</v>
      </c>
      <c r="J8" s="508">
        <f>MAX($I$27:$I$30)</f>
        <v>0</v>
      </c>
    </row>
    <row r="9" spans="1:13" x14ac:dyDescent="0.35">
      <c r="A9" s="527">
        <f>Electricity!D45</f>
        <v>45292</v>
      </c>
      <c r="B9" s="528">
        <f>Electricity!E45</f>
        <v>0.24999999999999997</v>
      </c>
      <c r="C9" s="529">
        <f>Electricity!F45</f>
        <v>0</v>
      </c>
      <c r="D9" s="529">
        <f>Electricity!I45</f>
        <v>0</v>
      </c>
      <c r="E9" s="530" t="str">
        <f t="shared" si="0"/>
        <v>01/01/2024 06:00:00 AM</v>
      </c>
      <c r="F9" s="530" t="str">
        <f t="shared" si="1"/>
        <v>Jan</v>
      </c>
      <c r="H9" s="505" t="s">
        <v>561</v>
      </c>
      <c r="I9" s="506" t="str">
        <f>_xlfn.XLOOKUP($I$8,$I$19:$I$26,$J$19:$J$26,,0)</f>
        <v>10/01/2024 12:00:00 AM</v>
      </c>
      <c r="J9" s="506" t="str">
        <f>_xlfn.XLOOKUP($J$8,$I$27:$I$30,$J$27:$J$30,,0)</f>
        <v>06/01/2024 12:00:00 AM</v>
      </c>
    </row>
    <row r="10" spans="1:13" x14ac:dyDescent="0.35">
      <c r="A10" s="527">
        <f>Electricity!D46</f>
        <v>45292</v>
      </c>
      <c r="B10" s="528">
        <f>Electricity!E46</f>
        <v>0.29166666666666669</v>
      </c>
      <c r="C10" s="529">
        <f>Electricity!F46</f>
        <v>0</v>
      </c>
      <c r="D10" s="529">
        <f>Electricity!I46</f>
        <v>0</v>
      </c>
      <c r="E10" s="530" t="str">
        <f t="shared" si="0"/>
        <v>01/01/2024 07:00:00 AM</v>
      </c>
      <c r="F10" s="530" t="str">
        <f t="shared" si="1"/>
        <v>Jan</v>
      </c>
    </row>
    <row r="11" spans="1:13" x14ac:dyDescent="0.35">
      <c r="A11" s="527">
        <f>Electricity!D47</f>
        <v>45292</v>
      </c>
      <c r="B11" s="528">
        <f>Electricity!E47</f>
        <v>0.33333333333333337</v>
      </c>
      <c r="C11" s="529">
        <f>Electricity!F47</f>
        <v>0</v>
      </c>
      <c r="D11" s="529">
        <f>Electricity!I47</f>
        <v>0</v>
      </c>
      <c r="E11" s="530" t="str">
        <f t="shared" si="0"/>
        <v>01/01/2024 08:00:00 AM</v>
      </c>
      <c r="F11" s="530" t="str">
        <f t="shared" si="1"/>
        <v>Jan</v>
      </c>
      <c r="H11" s="1052" t="s">
        <v>562</v>
      </c>
      <c r="I11" s="1052"/>
      <c r="J11" s="1052"/>
      <c r="K11" s="1052"/>
      <c r="L11" s="1052"/>
      <c r="M11" s="1052"/>
    </row>
    <row r="12" spans="1:13" x14ac:dyDescent="0.35">
      <c r="A12" s="527">
        <f>Electricity!D48</f>
        <v>45292</v>
      </c>
      <c r="B12" s="528">
        <f>Electricity!E48</f>
        <v>0.375</v>
      </c>
      <c r="C12" s="529">
        <f>Electricity!F48</f>
        <v>0</v>
      </c>
      <c r="D12" s="529">
        <f>Electricity!I48</f>
        <v>0</v>
      </c>
      <c r="E12" s="530" t="str">
        <f t="shared" ref="E12:E75" si="2">CONCATENATE(TEXT(A12,"mm/dd/yyyy")," ",TEXT(B12,"hh:mm:ss AM/PM"))</f>
        <v>01/01/2024 09:00:00 AM</v>
      </c>
      <c r="F12" s="530" t="str">
        <f t="shared" si="1"/>
        <v>Jan</v>
      </c>
      <c r="H12" s="1052"/>
      <c r="I12" s="1052"/>
      <c r="J12" s="1052"/>
      <c r="K12" s="1052"/>
      <c r="L12" s="1052"/>
      <c r="M12" s="1052"/>
    </row>
    <row r="13" spans="1:13" ht="14.9" customHeight="1" x14ac:dyDescent="0.35">
      <c r="A13" s="527">
        <f>Electricity!D49</f>
        <v>45292</v>
      </c>
      <c r="B13" s="528">
        <f>Electricity!E49</f>
        <v>0.41666666666666669</v>
      </c>
      <c r="C13" s="529">
        <f>Electricity!F49</f>
        <v>0</v>
      </c>
      <c r="D13" s="529">
        <f>Electricity!I49</f>
        <v>0</v>
      </c>
      <c r="E13" s="530" t="str">
        <f t="shared" si="2"/>
        <v>01/01/2024 10:00:00 AM</v>
      </c>
      <c r="F13" s="530" t="str">
        <f t="shared" si="1"/>
        <v>Jan</v>
      </c>
      <c r="H13" s="1052"/>
      <c r="I13" s="1052"/>
      <c r="J13" s="1052"/>
      <c r="K13" s="1052"/>
      <c r="L13" s="1052"/>
      <c r="M13" s="1052"/>
    </row>
    <row r="14" spans="1:13" ht="13.4" customHeight="1" x14ac:dyDescent="0.35">
      <c r="A14" s="527">
        <f>Electricity!D50</f>
        <v>45292</v>
      </c>
      <c r="B14" s="528">
        <f>Electricity!E50</f>
        <v>0.45833333333333337</v>
      </c>
      <c r="C14" s="529">
        <f>Electricity!F50</f>
        <v>0</v>
      </c>
      <c r="D14" s="529">
        <f>Electricity!I50</f>
        <v>0</v>
      </c>
      <c r="E14" s="530" t="str">
        <f t="shared" si="2"/>
        <v>01/01/2024 11:00:00 AM</v>
      </c>
      <c r="F14" s="530" t="str">
        <f t="shared" si="1"/>
        <v>Jan</v>
      </c>
      <c r="H14" s="1052"/>
      <c r="I14" s="1052"/>
      <c r="J14" s="1052"/>
      <c r="K14" s="1052"/>
      <c r="L14" s="1052"/>
      <c r="M14" s="1052"/>
    </row>
    <row r="15" spans="1:13" ht="13.4" customHeight="1" x14ac:dyDescent="0.35">
      <c r="A15" s="527">
        <f>Electricity!D51</f>
        <v>45292</v>
      </c>
      <c r="B15" s="528">
        <f>Electricity!E51</f>
        <v>0.50000000000000011</v>
      </c>
      <c r="C15" s="529">
        <f>Electricity!F51</f>
        <v>0</v>
      </c>
      <c r="D15" s="529">
        <f>Electricity!I51</f>
        <v>0</v>
      </c>
      <c r="E15" s="530" t="str">
        <f t="shared" si="2"/>
        <v>01/01/2024 12:00:00 PM</v>
      </c>
      <c r="F15" s="530" t="str">
        <f t="shared" si="1"/>
        <v>Jan</v>
      </c>
      <c r="H15" s="1052"/>
      <c r="I15" s="1052"/>
      <c r="J15" s="1052"/>
      <c r="K15" s="1052"/>
      <c r="L15" s="1052"/>
      <c r="M15" s="1052"/>
    </row>
    <row r="16" spans="1:13" ht="13.4" customHeight="1" x14ac:dyDescent="0.35">
      <c r="A16" s="527">
        <f>Electricity!D52</f>
        <v>45292</v>
      </c>
      <c r="B16" s="528">
        <f>Electricity!E52</f>
        <v>0.54166666666666674</v>
      </c>
      <c r="C16" s="529">
        <f>Electricity!F52</f>
        <v>0</v>
      </c>
      <c r="D16" s="529">
        <f>Electricity!I52</f>
        <v>0</v>
      </c>
      <c r="E16" s="530" t="str">
        <f t="shared" si="2"/>
        <v>01/01/2024 01:00:00 PM</v>
      </c>
      <c r="F16" s="530" t="str">
        <f t="shared" si="1"/>
        <v>Jan</v>
      </c>
      <c r="H16" s="82"/>
      <c r="I16" s="82"/>
      <c r="J16" s="82"/>
      <c r="K16" s="82"/>
    </row>
    <row r="17" spans="1:13" ht="17.600000000000001" x14ac:dyDescent="0.4">
      <c r="A17" s="527">
        <f>Electricity!D53</f>
        <v>45292</v>
      </c>
      <c r="B17" s="528">
        <f>Electricity!E53</f>
        <v>0.58333333333333337</v>
      </c>
      <c r="C17" s="529">
        <f>Electricity!F53</f>
        <v>0</v>
      </c>
      <c r="D17" s="529">
        <f>Electricity!I53</f>
        <v>0</v>
      </c>
      <c r="E17" s="530" t="str">
        <f t="shared" si="2"/>
        <v>01/01/2024 02:00:00 PM</v>
      </c>
      <c r="F17" s="530" t="str">
        <f t="shared" si="1"/>
        <v>Jan</v>
      </c>
      <c r="H17" s="500" t="s">
        <v>563</v>
      </c>
      <c r="I17" s="77"/>
      <c r="J17" s="77"/>
      <c r="K17" s="77"/>
      <c r="L17" s="73"/>
      <c r="M17" s="73"/>
    </row>
    <row r="18" spans="1:13" ht="13.4" customHeight="1" x14ac:dyDescent="0.4">
      <c r="A18" s="527">
        <f>Electricity!D54</f>
        <v>45292</v>
      </c>
      <c r="B18" s="528">
        <f>Electricity!E54</f>
        <v>0.62500000000000011</v>
      </c>
      <c r="C18" s="529">
        <f>Electricity!F54</f>
        <v>0</v>
      </c>
      <c r="D18" s="529">
        <f>Electricity!I54</f>
        <v>0</v>
      </c>
      <c r="E18" s="530" t="str">
        <f t="shared" si="2"/>
        <v>01/01/2024 03:00:00 PM</v>
      </c>
      <c r="F18" s="530" t="str">
        <f t="shared" si="1"/>
        <v>Jan</v>
      </c>
      <c r="H18" s="668" t="s">
        <v>290</v>
      </c>
      <c r="I18" s="83" t="s">
        <v>564</v>
      </c>
      <c r="J18" s="83" t="s">
        <v>565</v>
      </c>
      <c r="K18" s="669" t="s">
        <v>566</v>
      </c>
      <c r="L18" s="73"/>
      <c r="M18" s="73"/>
    </row>
    <row r="19" spans="1:13" ht="13.4" customHeight="1" x14ac:dyDescent="0.35">
      <c r="A19" s="527">
        <f>Electricity!D55</f>
        <v>45292</v>
      </c>
      <c r="B19" s="528">
        <f>Electricity!E55</f>
        <v>0.66666666666666674</v>
      </c>
      <c r="C19" s="529">
        <f>Electricity!F55</f>
        <v>0</v>
      </c>
      <c r="D19" s="529">
        <f>Electricity!I55</f>
        <v>0</v>
      </c>
      <c r="E19" s="530" t="str">
        <f t="shared" si="2"/>
        <v>01/01/2024 04:00:00 PM</v>
      </c>
      <c r="F19" s="530" t="str">
        <f t="shared" si="1"/>
        <v>Jan</v>
      </c>
      <c r="H19" s="670" t="s">
        <v>567</v>
      </c>
      <c r="I19" s="671">
        <f>_xlfn.MAXIFS($D$3:$D$8762,$F$3:$F$8762,H19)</f>
        <v>0</v>
      </c>
      <c r="J19" s="672" t="str" cm="1">
        <f t="array" ref="J19">INDEX($E$3:$E$8762,MATCH(1,(($D$3:$D$8762=I19)*($F$3:$F$8762=H19)),0))</f>
        <v>10/01/2024 12:00:00 AM</v>
      </c>
      <c r="K19" s="673">
        <f t="shared" ref="K19:K30" si="3">SUMIFS($D$3:$D$8762, $A$3:$A$8762, "&gt;=" &amp; DATE(YEAR(J19), MONTH(J19), 1), $A$3:$A$8762, "&lt;" &amp; EDATE(DATE(YEAR(J19), MONTH(J19), 1), 1))</f>
        <v>0</v>
      </c>
    </row>
    <row r="20" spans="1:13" ht="13.4" customHeight="1" x14ac:dyDescent="0.35">
      <c r="A20" s="527">
        <f>Electricity!D56</f>
        <v>45292</v>
      </c>
      <c r="B20" s="528">
        <f>Electricity!E56</f>
        <v>0.70833333333333337</v>
      </c>
      <c r="C20" s="529">
        <f>Electricity!F56</f>
        <v>0</v>
      </c>
      <c r="D20" s="529">
        <f>Electricity!I56</f>
        <v>0</v>
      </c>
      <c r="E20" s="530" t="str">
        <f t="shared" si="2"/>
        <v>01/01/2024 05:00:00 PM</v>
      </c>
      <c r="F20" s="530" t="str">
        <f t="shared" si="1"/>
        <v>Jan</v>
      </c>
      <c r="H20" s="670" t="s">
        <v>568</v>
      </c>
      <c r="I20" s="671">
        <f t="shared" ref="I20:I30" si="4">_xlfn.MAXIFS($D$3:$D$8762,$F$3:$F$8762,H20)</f>
        <v>0</v>
      </c>
      <c r="J20" s="672" t="str" cm="1">
        <f t="array" ref="J20">INDEX($E$3:$E$8762,MATCH(1,(($D$3:$D$8762=I20)*($F$3:$F$8762=H20)),0))</f>
        <v>11/01/2024 12:00:00 AM</v>
      </c>
      <c r="K20" s="674">
        <f t="shared" si="3"/>
        <v>0</v>
      </c>
      <c r="M20" s="1"/>
    </row>
    <row r="21" spans="1:13" ht="13.4" customHeight="1" x14ac:dyDescent="0.35">
      <c r="A21" s="527">
        <f>Electricity!D57</f>
        <v>45292</v>
      </c>
      <c r="B21" s="528">
        <f>Electricity!E57</f>
        <v>0.75000000000000011</v>
      </c>
      <c r="C21" s="529">
        <f>Electricity!F57</f>
        <v>0</v>
      </c>
      <c r="D21" s="529">
        <f>Electricity!I57</f>
        <v>0</v>
      </c>
      <c r="E21" s="530" t="str">
        <f t="shared" si="2"/>
        <v>01/01/2024 06:00:00 PM</v>
      </c>
      <c r="F21" s="530" t="str">
        <f t="shared" si="1"/>
        <v>Jan</v>
      </c>
      <c r="H21" s="670" t="s">
        <v>569</v>
      </c>
      <c r="I21" s="671">
        <f t="shared" si="4"/>
        <v>0</v>
      </c>
      <c r="J21" s="672" t="str" cm="1">
        <f t="array" ref="J21">INDEX($E$3:$E$8762,MATCH(1,(($D$3:$D$8762=I21)*($F$3:$F$8762=H21)),0))</f>
        <v>12/01/2024 12:00:00 AM</v>
      </c>
      <c r="K21" s="674">
        <f t="shared" si="3"/>
        <v>0</v>
      </c>
    </row>
    <row r="22" spans="1:13" ht="13.4" customHeight="1" x14ac:dyDescent="0.35">
      <c r="A22" s="527">
        <f>Electricity!D58</f>
        <v>45292</v>
      </c>
      <c r="B22" s="528">
        <f>Electricity!E58</f>
        <v>0.79166666666666674</v>
      </c>
      <c r="C22" s="529">
        <f>Electricity!F58</f>
        <v>0</v>
      </c>
      <c r="D22" s="529">
        <f>Electricity!I58</f>
        <v>0</v>
      </c>
      <c r="E22" s="530" t="str">
        <f t="shared" si="2"/>
        <v>01/01/2024 07:00:00 PM</v>
      </c>
      <c r="F22" s="530" t="str">
        <f t="shared" si="1"/>
        <v>Jan</v>
      </c>
      <c r="H22" s="670" t="s">
        <v>570</v>
      </c>
      <c r="I22" s="671">
        <f t="shared" si="4"/>
        <v>0</v>
      </c>
      <c r="J22" s="672" t="str" cm="1">
        <f t="array" ref="J22">INDEX($E$3:$E$8762,MATCH(1,(($D$3:$D$8762=I22)*($F$3:$F$8762=H22)),0))</f>
        <v>01/01/2024 12:00:00 AM</v>
      </c>
      <c r="K22" s="674">
        <f t="shared" si="3"/>
        <v>0</v>
      </c>
      <c r="L22" s="72"/>
    </row>
    <row r="23" spans="1:13" ht="13.4" customHeight="1" x14ac:dyDescent="0.35">
      <c r="A23" s="527">
        <f>Electricity!D59</f>
        <v>45292</v>
      </c>
      <c r="B23" s="528">
        <f>Electricity!E59</f>
        <v>0.83333333333333337</v>
      </c>
      <c r="C23" s="529">
        <f>Electricity!F59</f>
        <v>0</v>
      </c>
      <c r="D23" s="529">
        <f>Electricity!I59</f>
        <v>0</v>
      </c>
      <c r="E23" s="530" t="str">
        <f t="shared" si="2"/>
        <v>01/01/2024 08:00:00 PM</v>
      </c>
      <c r="F23" s="530" t="str">
        <f t="shared" si="1"/>
        <v>Jan</v>
      </c>
      <c r="H23" s="670" t="s">
        <v>571</v>
      </c>
      <c r="I23" s="671">
        <f t="shared" si="4"/>
        <v>0</v>
      </c>
      <c r="J23" s="672" t="str" cm="1">
        <f t="array" ref="J23">INDEX($E$3:$E$8762,MATCH(1,(($D$3:$D$8762=I23)*($F$3:$F$8762=H23)),0))</f>
        <v>02/01/2024 12:00:00 AM</v>
      </c>
      <c r="K23" s="674">
        <f t="shared" si="3"/>
        <v>0</v>
      </c>
    </row>
    <row r="24" spans="1:13" ht="13.4" customHeight="1" x14ac:dyDescent="0.35">
      <c r="A24" s="527">
        <f>Electricity!D60</f>
        <v>45292</v>
      </c>
      <c r="B24" s="528">
        <f>Electricity!E60</f>
        <v>0.87500000000000011</v>
      </c>
      <c r="C24" s="529">
        <f>Electricity!F60</f>
        <v>0</v>
      </c>
      <c r="D24" s="529">
        <f>Electricity!I60</f>
        <v>0</v>
      </c>
      <c r="E24" s="530" t="str">
        <f t="shared" si="2"/>
        <v>01/01/2024 09:00:00 PM</v>
      </c>
      <c r="F24" s="530" t="str">
        <f t="shared" si="1"/>
        <v>Jan</v>
      </c>
      <c r="H24" s="670" t="s">
        <v>572</v>
      </c>
      <c r="I24" s="671">
        <f t="shared" si="4"/>
        <v>0</v>
      </c>
      <c r="J24" s="672" t="str" cm="1">
        <f t="array" ref="J24">INDEX($E$3:$E$8762,MATCH(1,(($D$3:$D$8762=I24)*($F$3:$F$8762=H24)),0))</f>
        <v>03/01/2024 12:00:00 AM</v>
      </c>
      <c r="K24" s="674">
        <f t="shared" si="3"/>
        <v>0</v>
      </c>
    </row>
    <row r="25" spans="1:13" ht="13.4" customHeight="1" x14ac:dyDescent="0.35">
      <c r="A25" s="527">
        <f>Electricity!D61</f>
        <v>45292</v>
      </c>
      <c r="B25" s="528">
        <f>Electricity!E61</f>
        <v>0.91666666666666674</v>
      </c>
      <c r="C25" s="529">
        <f>Electricity!F61</f>
        <v>0</v>
      </c>
      <c r="D25" s="529">
        <f>Electricity!I61</f>
        <v>0</v>
      </c>
      <c r="E25" s="530" t="str">
        <f t="shared" si="2"/>
        <v>01/01/2024 10:00:00 PM</v>
      </c>
      <c r="F25" s="530" t="str">
        <f t="shared" si="1"/>
        <v>Jan</v>
      </c>
      <c r="H25" s="670" t="s">
        <v>573</v>
      </c>
      <c r="I25" s="671">
        <f t="shared" si="4"/>
        <v>0</v>
      </c>
      <c r="J25" s="672" t="str" cm="1">
        <f t="array" ref="J25">INDEX($E$3:$E$8762,MATCH(1,(($D$3:$D$8762=I25)*($F$3:$F$8762=H25)),0))</f>
        <v>04/01/2024 12:00:00 AM</v>
      </c>
      <c r="K25" s="674">
        <f t="shared" si="3"/>
        <v>0</v>
      </c>
    </row>
    <row r="26" spans="1:13" x14ac:dyDescent="0.35">
      <c r="A26" s="527">
        <f>Electricity!D62</f>
        <v>45292</v>
      </c>
      <c r="B26" s="528">
        <f>Electricity!E62</f>
        <v>0.95833333333333337</v>
      </c>
      <c r="C26" s="529">
        <f>Electricity!F62</f>
        <v>0</v>
      </c>
      <c r="D26" s="529">
        <f>Electricity!I62</f>
        <v>0</v>
      </c>
      <c r="E26" s="530" t="str">
        <f t="shared" si="2"/>
        <v>01/01/2024 11:00:00 PM</v>
      </c>
      <c r="F26" s="530" t="str">
        <f t="shared" si="1"/>
        <v>Jan</v>
      </c>
      <c r="H26" s="670" t="s">
        <v>308</v>
      </c>
      <c r="I26" s="671">
        <f t="shared" si="4"/>
        <v>0</v>
      </c>
      <c r="J26" s="672" t="str" cm="1">
        <f t="array" ref="J26">INDEX($E$3:$E$8762,MATCH(1,(($D$3:$D$8762=I26)*($F$3:$F$8762=H26)),0))</f>
        <v>05/01/2024 12:00:00 AM</v>
      </c>
      <c r="K26" s="674">
        <f t="shared" si="3"/>
        <v>0</v>
      </c>
    </row>
    <row r="27" spans="1:13" x14ac:dyDescent="0.35">
      <c r="A27" s="527">
        <f>Electricity!D63</f>
        <v>45293</v>
      </c>
      <c r="B27" s="528">
        <f>Electricity!E63</f>
        <v>3.1225022567582528E-17</v>
      </c>
      <c r="C27" s="529">
        <f>Electricity!F63</f>
        <v>0</v>
      </c>
      <c r="D27" s="529">
        <f>Electricity!I63</f>
        <v>0</v>
      </c>
      <c r="E27" s="530" t="str">
        <f t="shared" si="2"/>
        <v>01/02/2024 12:00:00 AM</v>
      </c>
      <c r="F27" s="530" t="str">
        <f t="shared" si="1"/>
        <v>Jan</v>
      </c>
      <c r="H27" s="670" t="s">
        <v>574</v>
      </c>
      <c r="I27" s="671">
        <f t="shared" si="4"/>
        <v>0</v>
      </c>
      <c r="J27" s="672" t="str" cm="1">
        <f t="array" ref="J27">INDEX($E$3:$E$8762,MATCH(1,(($D$3:$D$8762=I27)*($F$3:$F$8762=H27)),0))</f>
        <v>06/01/2024 12:00:00 AM</v>
      </c>
      <c r="K27" s="674">
        <f t="shared" si="3"/>
        <v>0</v>
      </c>
    </row>
    <row r="28" spans="1:13" x14ac:dyDescent="0.35">
      <c r="A28" s="527">
        <f>Electricity!D64</f>
        <v>45293</v>
      </c>
      <c r="B28" s="528">
        <f>Electricity!E64</f>
        <v>4.1666666666666699E-2</v>
      </c>
      <c r="C28" s="529">
        <f>Electricity!F64</f>
        <v>0</v>
      </c>
      <c r="D28" s="529">
        <f>Electricity!I64</f>
        <v>0</v>
      </c>
      <c r="E28" s="530" t="str">
        <f t="shared" si="2"/>
        <v>01/02/2024 01:00:00 AM</v>
      </c>
      <c r="F28" s="530" t="str">
        <f t="shared" si="1"/>
        <v>Jan</v>
      </c>
      <c r="H28" s="670" t="s">
        <v>575</v>
      </c>
      <c r="I28" s="671">
        <f t="shared" si="4"/>
        <v>0</v>
      </c>
      <c r="J28" s="672" t="str" cm="1">
        <f t="array" ref="J28">INDEX($E$3:$E$8762,MATCH(1,(($D$3:$D$8762=I28)*($F$3:$F$8762=H28)),0))</f>
        <v>07/01/2024 12:00:00 AM</v>
      </c>
      <c r="K28" s="674">
        <f t="shared" si="3"/>
        <v>0</v>
      </c>
    </row>
    <row r="29" spans="1:13" x14ac:dyDescent="0.35">
      <c r="A29" s="527">
        <f>Electricity!D65</f>
        <v>45293</v>
      </c>
      <c r="B29" s="528">
        <f>Electricity!E65</f>
        <v>8.333333333333337E-2</v>
      </c>
      <c r="C29" s="529">
        <f>Electricity!F65</f>
        <v>0</v>
      </c>
      <c r="D29" s="529">
        <f>Electricity!I65</f>
        <v>0</v>
      </c>
      <c r="E29" s="530" t="str">
        <f t="shared" si="2"/>
        <v>01/02/2024 02:00:00 AM</v>
      </c>
      <c r="F29" s="530" t="str">
        <f t="shared" si="1"/>
        <v>Jan</v>
      </c>
      <c r="H29" s="670" t="s">
        <v>576</v>
      </c>
      <c r="I29" s="671">
        <f t="shared" si="4"/>
        <v>0</v>
      </c>
      <c r="J29" s="672" t="str" cm="1">
        <f t="array" ref="J29">INDEX($E$3:$E$8762,MATCH(1,(($D$3:$D$8762=I29)*($F$3:$F$8762=H29)),0))</f>
        <v>08/01/2024 12:00:00 AM</v>
      </c>
      <c r="K29" s="674">
        <f t="shared" si="3"/>
        <v>0</v>
      </c>
    </row>
    <row r="30" spans="1:13" x14ac:dyDescent="0.35">
      <c r="A30" s="527">
        <f>Electricity!D66</f>
        <v>45293</v>
      </c>
      <c r="B30" s="528">
        <f>Electricity!E66</f>
        <v>0.12500000000000006</v>
      </c>
      <c r="C30" s="529">
        <f>Electricity!F66</f>
        <v>0</v>
      </c>
      <c r="D30" s="529">
        <f>Electricity!I66</f>
        <v>0</v>
      </c>
      <c r="E30" s="530" t="str">
        <f t="shared" si="2"/>
        <v>01/02/2024 03:00:00 AM</v>
      </c>
      <c r="F30" s="530" t="str">
        <f t="shared" si="1"/>
        <v>Jan</v>
      </c>
      <c r="H30" s="675" t="s">
        <v>577</v>
      </c>
      <c r="I30" s="671">
        <f t="shared" si="4"/>
        <v>0</v>
      </c>
      <c r="J30" s="676" t="str" cm="1">
        <f t="array" ref="J30">INDEX($E$3:$E$8762,MATCH(1,(($D$3:$D$8762=I30)*($F$3:$F$8762=H30)),0))</f>
        <v>09/01/2024 12:00:00 AM</v>
      </c>
      <c r="K30" s="677">
        <f t="shared" si="3"/>
        <v>0</v>
      </c>
      <c r="L30" s="19"/>
    </row>
    <row r="31" spans="1:13" x14ac:dyDescent="0.35">
      <c r="A31" s="527">
        <f>Electricity!D67</f>
        <v>45293</v>
      </c>
      <c r="B31" s="528">
        <f>Electricity!E67</f>
        <v>0.16666666666666669</v>
      </c>
      <c r="C31" s="529">
        <f>Electricity!F67</f>
        <v>0</v>
      </c>
      <c r="D31" s="529">
        <f>Electricity!I67</f>
        <v>0</v>
      </c>
      <c r="E31" s="530" t="str">
        <f t="shared" si="2"/>
        <v>01/02/2024 04:00:00 AM</v>
      </c>
      <c r="F31" s="530" t="str">
        <f t="shared" si="1"/>
        <v>Jan</v>
      </c>
      <c r="H31" s="19"/>
      <c r="I31" s="65"/>
      <c r="J31" s="65"/>
      <c r="K31" s="71"/>
      <c r="L31" s="70"/>
    </row>
    <row r="32" spans="1:13" x14ac:dyDescent="0.35">
      <c r="A32" s="527">
        <f>Electricity!D68</f>
        <v>45293</v>
      </c>
      <c r="B32" s="528">
        <f>Electricity!E68</f>
        <v>0.20833333333333337</v>
      </c>
      <c r="C32" s="529">
        <f>Electricity!F68</f>
        <v>0</v>
      </c>
      <c r="D32" s="529">
        <f>Electricity!I68</f>
        <v>0</v>
      </c>
      <c r="E32" s="530" t="str">
        <f t="shared" si="2"/>
        <v>01/02/2024 05:00:00 AM</v>
      </c>
      <c r="F32" s="530" t="str">
        <f t="shared" si="1"/>
        <v>Jan</v>
      </c>
      <c r="H32" s="19" t="s">
        <v>578</v>
      </c>
      <c r="I32" s="65">
        <f>MAX(Peak_Demand_Profile[Peak Demand (kW)])</f>
        <v>0</v>
      </c>
      <c r="J32" s="65" t="str">
        <f>VLOOKUP(I32,D2931:E8762,2,FALSE)</f>
        <v>05/02/2024 12:00:00 AM</v>
      </c>
      <c r="K32" s="71"/>
      <c r="L32" s="70"/>
    </row>
    <row r="33" spans="1:12" x14ac:dyDescent="0.35">
      <c r="A33" s="527">
        <f>Electricity!D69</f>
        <v>45293</v>
      </c>
      <c r="B33" s="528">
        <f>Electricity!E69</f>
        <v>0.25</v>
      </c>
      <c r="C33" s="529">
        <f>Electricity!F69</f>
        <v>0</v>
      </c>
      <c r="D33" s="529">
        <f>Electricity!I69</f>
        <v>0</v>
      </c>
      <c r="E33" s="530" t="str">
        <f t="shared" si="2"/>
        <v>01/02/2024 06:00:00 AM</v>
      </c>
      <c r="F33" s="530" t="str">
        <f t="shared" si="1"/>
        <v>Jan</v>
      </c>
      <c r="H33" s="19"/>
      <c r="I33" s="65"/>
      <c r="J33" s="65"/>
      <c r="K33" s="71"/>
      <c r="L33" s="70"/>
    </row>
    <row r="34" spans="1:12" ht="17.600000000000001" x14ac:dyDescent="0.4">
      <c r="A34" s="527">
        <f>Electricity!D70</f>
        <v>45293</v>
      </c>
      <c r="B34" s="528">
        <f>Electricity!E70</f>
        <v>0.29166666666666669</v>
      </c>
      <c r="C34" s="529">
        <f>Electricity!F70</f>
        <v>0</v>
      </c>
      <c r="D34" s="529">
        <f>Electricity!I70</f>
        <v>0</v>
      </c>
      <c r="E34" s="530" t="str">
        <f t="shared" si="2"/>
        <v>01/02/2024 07:00:00 AM</v>
      </c>
      <c r="F34" s="530" t="str">
        <f t="shared" si="1"/>
        <v>Jan</v>
      </c>
      <c r="H34" s="73"/>
      <c r="I34" s="65"/>
      <c r="J34" s="65"/>
      <c r="K34" s="71"/>
      <c r="L34" s="70"/>
    </row>
    <row r="35" spans="1:12" ht="14.15" customHeight="1" x14ac:dyDescent="0.35">
      <c r="A35" s="527">
        <f>Electricity!D71</f>
        <v>45293</v>
      </c>
      <c r="B35" s="528">
        <f>Electricity!E71</f>
        <v>0.33333333333333337</v>
      </c>
      <c r="C35" s="529">
        <f>Electricity!F71</f>
        <v>0</v>
      </c>
      <c r="D35" s="529">
        <f>Electricity!I71</f>
        <v>0</v>
      </c>
      <c r="E35" s="530" t="str">
        <f t="shared" si="2"/>
        <v>01/02/2024 08:00:00 AM</v>
      </c>
      <c r="F35" s="530" t="str">
        <f t="shared" si="1"/>
        <v>Jan</v>
      </c>
    </row>
    <row r="36" spans="1:12" x14ac:dyDescent="0.35">
      <c r="A36" s="527">
        <f>Electricity!D72</f>
        <v>45293</v>
      </c>
      <c r="B36" s="528">
        <f>Electricity!E72</f>
        <v>0.375</v>
      </c>
      <c r="C36" s="529">
        <f>Electricity!F72</f>
        <v>0</v>
      </c>
      <c r="D36" s="529">
        <f>Electricity!I72</f>
        <v>0</v>
      </c>
      <c r="E36" s="530" t="str">
        <f t="shared" si="2"/>
        <v>01/02/2024 09:00:00 AM</v>
      </c>
      <c r="F36" s="530" t="str">
        <f t="shared" si="1"/>
        <v>Jan</v>
      </c>
    </row>
    <row r="37" spans="1:12" x14ac:dyDescent="0.35">
      <c r="A37" s="527">
        <f>Electricity!D73</f>
        <v>45293</v>
      </c>
      <c r="B37" s="528">
        <f>Electricity!E73</f>
        <v>0.41666666666666669</v>
      </c>
      <c r="C37" s="529">
        <f>Electricity!F73</f>
        <v>0</v>
      </c>
      <c r="D37" s="529">
        <f>Electricity!I73</f>
        <v>0</v>
      </c>
      <c r="E37" s="530" t="str">
        <f t="shared" si="2"/>
        <v>01/02/2024 10:00:00 AM</v>
      </c>
      <c r="F37" s="530" t="str">
        <f t="shared" si="1"/>
        <v>Jan</v>
      </c>
    </row>
    <row r="38" spans="1:12" x14ac:dyDescent="0.35">
      <c r="A38" s="527">
        <f>Electricity!D74</f>
        <v>45293</v>
      </c>
      <c r="B38" s="528">
        <f>Electricity!E74</f>
        <v>0.45833333333333337</v>
      </c>
      <c r="C38" s="529">
        <f>Electricity!F74</f>
        <v>0</v>
      </c>
      <c r="D38" s="529">
        <f>Electricity!I74</f>
        <v>0</v>
      </c>
      <c r="E38" s="530" t="str">
        <f t="shared" si="2"/>
        <v>01/02/2024 11:00:00 AM</v>
      </c>
      <c r="F38" s="530" t="str">
        <f t="shared" si="1"/>
        <v>Jan</v>
      </c>
    </row>
    <row r="39" spans="1:12" x14ac:dyDescent="0.35">
      <c r="A39" s="527">
        <f>Electricity!D75</f>
        <v>45293</v>
      </c>
      <c r="B39" s="528">
        <f>Electricity!E75</f>
        <v>0.50000000000000011</v>
      </c>
      <c r="C39" s="529">
        <f>Electricity!F75</f>
        <v>0</v>
      </c>
      <c r="D39" s="529">
        <f>Electricity!I75</f>
        <v>0</v>
      </c>
      <c r="E39" s="530" t="str">
        <f t="shared" si="2"/>
        <v>01/02/2024 12:00:00 PM</v>
      </c>
      <c r="F39" s="530" t="str">
        <f t="shared" si="1"/>
        <v>Jan</v>
      </c>
    </row>
    <row r="40" spans="1:12" x14ac:dyDescent="0.35">
      <c r="A40" s="527">
        <f>Electricity!D76</f>
        <v>45293</v>
      </c>
      <c r="B40" s="528">
        <f>Electricity!E76</f>
        <v>0.54166666666666674</v>
      </c>
      <c r="C40" s="529">
        <f>Electricity!F76</f>
        <v>0</v>
      </c>
      <c r="D40" s="529">
        <f>Electricity!I76</f>
        <v>0</v>
      </c>
      <c r="E40" s="530" t="str">
        <f t="shared" si="2"/>
        <v>01/02/2024 01:00:00 PM</v>
      </c>
      <c r="F40" s="530" t="str">
        <f t="shared" si="1"/>
        <v>Jan</v>
      </c>
    </row>
    <row r="41" spans="1:12" x14ac:dyDescent="0.35">
      <c r="A41" s="527">
        <f>Electricity!D77</f>
        <v>45293</v>
      </c>
      <c r="B41" s="528">
        <f>Electricity!E77</f>
        <v>0.58333333333333337</v>
      </c>
      <c r="C41" s="529">
        <f>Electricity!F77</f>
        <v>0</v>
      </c>
      <c r="D41" s="529">
        <f>Electricity!I77</f>
        <v>0</v>
      </c>
      <c r="E41" s="530" t="str">
        <f t="shared" si="2"/>
        <v>01/02/2024 02:00:00 PM</v>
      </c>
      <c r="F41" s="530" t="str">
        <f t="shared" si="1"/>
        <v>Jan</v>
      </c>
    </row>
    <row r="42" spans="1:12" x14ac:dyDescent="0.35">
      <c r="A42" s="527">
        <f>Electricity!D78</f>
        <v>45293</v>
      </c>
      <c r="B42" s="528">
        <f>Electricity!E78</f>
        <v>0.62500000000000011</v>
      </c>
      <c r="C42" s="529">
        <f>Electricity!F78</f>
        <v>0</v>
      </c>
      <c r="D42" s="529">
        <f>Electricity!I78</f>
        <v>0</v>
      </c>
      <c r="E42" s="530" t="str">
        <f t="shared" si="2"/>
        <v>01/02/2024 03:00:00 PM</v>
      </c>
      <c r="F42" s="530" t="str">
        <f t="shared" si="1"/>
        <v>Jan</v>
      </c>
    </row>
    <row r="43" spans="1:12" x14ac:dyDescent="0.35">
      <c r="A43" s="527">
        <f>Electricity!D79</f>
        <v>45293</v>
      </c>
      <c r="B43" s="528">
        <f>Electricity!E79</f>
        <v>0.66666666666666674</v>
      </c>
      <c r="C43" s="529">
        <f>Electricity!F79</f>
        <v>0</v>
      </c>
      <c r="D43" s="529">
        <f>Electricity!I79</f>
        <v>0</v>
      </c>
      <c r="E43" s="530" t="str">
        <f t="shared" si="2"/>
        <v>01/02/2024 04:00:00 PM</v>
      </c>
      <c r="F43" s="530" t="str">
        <f t="shared" si="1"/>
        <v>Jan</v>
      </c>
    </row>
    <row r="44" spans="1:12" x14ac:dyDescent="0.35">
      <c r="A44" s="527">
        <f>Electricity!D80</f>
        <v>45293</v>
      </c>
      <c r="B44" s="528">
        <f>Electricity!E80</f>
        <v>0.70833333333333337</v>
      </c>
      <c r="C44" s="529">
        <f>Electricity!F80</f>
        <v>0</v>
      </c>
      <c r="D44" s="529">
        <f>Electricity!I80</f>
        <v>0</v>
      </c>
      <c r="E44" s="530" t="str">
        <f t="shared" si="2"/>
        <v>01/02/2024 05:00:00 PM</v>
      </c>
      <c r="F44" s="530" t="str">
        <f t="shared" si="1"/>
        <v>Jan</v>
      </c>
    </row>
    <row r="45" spans="1:12" x14ac:dyDescent="0.35">
      <c r="A45" s="527">
        <f>Electricity!D81</f>
        <v>45293</v>
      </c>
      <c r="B45" s="528">
        <f>Electricity!E81</f>
        <v>0.75000000000000011</v>
      </c>
      <c r="C45" s="529">
        <f>Electricity!F81</f>
        <v>0</v>
      </c>
      <c r="D45" s="529">
        <f>Electricity!I81</f>
        <v>0</v>
      </c>
      <c r="E45" s="530" t="str">
        <f t="shared" si="2"/>
        <v>01/02/2024 06:00:00 PM</v>
      </c>
      <c r="F45" s="530" t="str">
        <f t="shared" si="1"/>
        <v>Jan</v>
      </c>
    </row>
    <row r="46" spans="1:12" x14ac:dyDescent="0.35">
      <c r="A46" s="527">
        <f>Electricity!D82</f>
        <v>45293</v>
      </c>
      <c r="B46" s="528">
        <f>Electricity!E82</f>
        <v>0.79166666666666674</v>
      </c>
      <c r="C46" s="529">
        <f>Electricity!F82</f>
        <v>0</v>
      </c>
      <c r="D46" s="529">
        <f>Electricity!I82</f>
        <v>0</v>
      </c>
      <c r="E46" s="530" t="str">
        <f t="shared" si="2"/>
        <v>01/02/2024 07:00:00 PM</v>
      </c>
      <c r="F46" s="530" t="str">
        <f t="shared" si="1"/>
        <v>Jan</v>
      </c>
    </row>
    <row r="47" spans="1:12" x14ac:dyDescent="0.35">
      <c r="A47" s="527">
        <f>Electricity!D83</f>
        <v>45293</v>
      </c>
      <c r="B47" s="528">
        <f>Electricity!E83</f>
        <v>0.83333333333333337</v>
      </c>
      <c r="C47" s="529">
        <f>Electricity!F83</f>
        <v>0</v>
      </c>
      <c r="D47" s="529">
        <f>Electricity!I83</f>
        <v>0</v>
      </c>
      <c r="E47" s="530" t="str">
        <f t="shared" si="2"/>
        <v>01/02/2024 08:00:00 PM</v>
      </c>
      <c r="F47" s="530" t="str">
        <f t="shared" si="1"/>
        <v>Jan</v>
      </c>
    </row>
    <row r="48" spans="1:12" x14ac:dyDescent="0.35">
      <c r="A48" s="527">
        <f>Electricity!D84</f>
        <v>45293</v>
      </c>
      <c r="B48" s="528">
        <f>Electricity!E84</f>
        <v>0.87500000000000011</v>
      </c>
      <c r="C48" s="529">
        <f>Electricity!F84</f>
        <v>0</v>
      </c>
      <c r="D48" s="529">
        <f>Electricity!I84</f>
        <v>0</v>
      </c>
      <c r="E48" s="530" t="str">
        <f t="shared" si="2"/>
        <v>01/02/2024 09:00:00 PM</v>
      </c>
      <c r="F48" s="530" t="str">
        <f t="shared" si="1"/>
        <v>Jan</v>
      </c>
    </row>
    <row r="49" spans="1:7" x14ac:dyDescent="0.35">
      <c r="A49" s="527">
        <f>Electricity!D85</f>
        <v>45293</v>
      </c>
      <c r="B49" s="528">
        <f>Electricity!E85</f>
        <v>0.91666666666666674</v>
      </c>
      <c r="C49" s="529">
        <f>Electricity!F85</f>
        <v>0</v>
      </c>
      <c r="D49" s="529">
        <f>Electricity!I85</f>
        <v>0</v>
      </c>
      <c r="E49" s="530" t="str">
        <f t="shared" si="2"/>
        <v>01/02/2024 10:00:00 PM</v>
      </c>
      <c r="F49" s="530" t="str">
        <f t="shared" si="1"/>
        <v>Jan</v>
      </c>
    </row>
    <row r="50" spans="1:7" x14ac:dyDescent="0.35">
      <c r="A50" s="527">
        <f>Electricity!D86</f>
        <v>45293</v>
      </c>
      <c r="B50" s="528">
        <f>Electricity!E86</f>
        <v>0.95833333333333337</v>
      </c>
      <c r="C50" s="529">
        <f>Electricity!F86</f>
        <v>0</v>
      </c>
      <c r="D50" s="529">
        <f>Electricity!I86</f>
        <v>0</v>
      </c>
      <c r="E50" s="530" t="str">
        <f t="shared" si="2"/>
        <v>01/02/2024 11:00:00 PM</v>
      </c>
      <c r="F50" s="530" t="str">
        <f t="shared" si="1"/>
        <v>Jan</v>
      </c>
    </row>
    <row r="51" spans="1:7" x14ac:dyDescent="0.35">
      <c r="A51" s="527">
        <f>Electricity!D87</f>
        <v>45294</v>
      </c>
      <c r="B51" s="528">
        <f>Electricity!E87</f>
        <v>3.1225022567582528E-17</v>
      </c>
      <c r="C51" s="529">
        <f>Electricity!F87</f>
        <v>0</v>
      </c>
      <c r="D51" s="529">
        <f>Electricity!I87</f>
        <v>0</v>
      </c>
      <c r="E51" s="530" t="str">
        <f t="shared" si="2"/>
        <v>01/03/2024 12:00:00 AM</v>
      </c>
      <c r="F51" s="530" t="str">
        <f t="shared" si="1"/>
        <v>Jan</v>
      </c>
    </row>
    <row r="52" spans="1:7" x14ac:dyDescent="0.35">
      <c r="A52" s="527">
        <f>Electricity!D88</f>
        <v>45294</v>
      </c>
      <c r="B52" s="528">
        <f>Electricity!E88</f>
        <v>4.1666666666666699E-2</v>
      </c>
      <c r="C52" s="529">
        <f>Electricity!F88</f>
        <v>0</v>
      </c>
      <c r="D52" s="529">
        <f>Electricity!I88</f>
        <v>0</v>
      </c>
      <c r="E52" s="530" t="str">
        <f t="shared" si="2"/>
        <v>01/03/2024 01:00:00 AM</v>
      </c>
      <c r="F52" s="530" t="str">
        <f t="shared" si="1"/>
        <v>Jan</v>
      </c>
    </row>
    <row r="53" spans="1:7" x14ac:dyDescent="0.35">
      <c r="A53" s="527">
        <f>Electricity!D89</f>
        <v>45294</v>
      </c>
      <c r="B53" s="528">
        <f>Electricity!E89</f>
        <v>8.333333333333337E-2</v>
      </c>
      <c r="C53" s="529">
        <f>Electricity!F89</f>
        <v>0</v>
      </c>
      <c r="D53" s="529">
        <f>Electricity!I89</f>
        <v>0</v>
      </c>
      <c r="E53" s="530" t="str">
        <f t="shared" si="2"/>
        <v>01/03/2024 02:00:00 AM</v>
      </c>
      <c r="F53" s="530" t="str">
        <f t="shared" si="1"/>
        <v>Jan</v>
      </c>
    </row>
    <row r="54" spans="1:7" x14ac:dyDescent="0.35">
      <c r="A54" s="527">
        <f>Electricity!D90</f>
        <v>45294</v>
      </c>
      <c r="B54" s="528">
        <f>Electricity!E90</f>
        <v>0.12500000000000006</v>
      </c>
      <c r="C54" s="529">
        <f>Electricity!F90</f>
        <v>0</v>
      </c>
      <c r="D54" s="529">
        <f>Electricity!I90</f>
        <v>0</v>
      </c>
      <c r="E54" s="530" t="str">
        <f t="shared" si="2"/>
        <v>01/03/2024 03:00:00 AM</v>
      </c>
      <c r="F54" s="530" t="str">
        <f t="shared" si="1"/>
        <v>Jan</v>
      </c>
    </row>
    <row r="55" spans="1:7" x14ac:dyDescent="0.35">
      <c r="A55" s="527">
        <f>Electricity!D91</f>
        <v>45294</v>
      </c>
      <c r="B55" s="528">
        <f>Electricity!E91</f>
        <v>0.16666666666666669</v>
      </c>
      <c r="C55" s="529">
        <f>Electricity!F91</f>
        <v>0</v>
      </c>
      <c r="D55" s="529">
        <f>Electricity!I91</f>
        <v>0</v>
      </c>
      <c r="E55" s="530" t="str">
        <f t="shared" si="2"/>
        <v>01/03/2024 04:00:00 AM</v>
      </c>
      <c r="F55" s="530" t="str">
        <f t="shared" si="1"/>
        <v>Jan</v>
      </c>
      <c r="G55" t="s">
        <v>150</v>
      </c>
    </row>
    <row r="56" spans="1:7" x14ac:dyDescent="0.35">
      <c r="A56" s="527">
        <f>Electricity!D92</f>
        <v>45294</v>
      </c>
      <c r="B56" s="528">
        <f>Electricity!E92</f>
        <v>0.20833333333333337</v>
      </c>
      <c r="C56" s="529">
        <f>Electricity!F92</f>
        <v>0</v>
      </c>
      <c r="D56" s="529">
        <f>Electricity!I92</f>
        <v>0</v>
      </c>
      <c r="E56" s="530" t="str">
        <f t="shared" si="2"/>
        <v>01/03/2024 05:00:00 AM</v>
      </c>
      <c r="F56" s="530" t="str">
        <f t="shared" si="1"/>
        <v>Jan</v>
      </c>
    </row>
    <row r="57" spans="1:7" x14ac:dyDescent="0.35">
      <c r="A57" s="527">
        <f>Electricity!D93</f>
        <v>45294</v>
      </c>
      <c r="B57" s="528">
        <f>Electricity!E93</f>
        <v>0.25</v>
      </c>
      <c r="C57" s="529">
        <f>Electricity!F93</f>
        <v>0</v>
      </c>
      <c r="D57" s="529">
        <f>Electricity!I93</f>
        <v>0</v>
      </c>
      <c r="E57" s="530" t="str">
        <f t="shared" si="2"/>
        <v>01/03/2024 06:00:00 AM</v>
      </c>
      <c r="F57" s="530" t="str">
        <f t="shared" si="1"/>
        <v>Jan</v>
      </c>
    </row>
    <row r="58" spans="1:7" x14ac:dyDescent="0.35">
      <c r="A58" s="527">
        <f>Electricity!D94</f>
        <v>45294</v>
      </c>
      <c r="B58" s="528">
        <f>Electricity!E94</f>
        <v>0.29166666666666669</v>
      </c>
      <c r="C58" s="529">
        <f>Electricity!F94</f>
        <v>0</v>
      </c>
      <c r="D58" s="529">
        <f>Electricity!I94</f>
        <v>0</v>
      </c>
      <c r="E58" s="530" t="str">
        <f t="shared" si="2"/>
        <v>01/03/2024 07:00:00 AM</v>
      </c>
      <c r="F58" s="530" t="str">
        <f t="shared" si="1"/>
        <v>Jan</v>
      </c>
    </row>
    <row r="59" spans="1:7" x14ac:dyDescent="0.35">
      <c r="A59" s="527">
        <f>Electricity!D95</f>
        <v>45294</v>
      </c>
      <c r="B59" s="528">
        <f>Electricity!E95</f>
        <v>0.33333333333333337</v>
      </c>
      <c r="C59" s="529">
        <f>Electricity!F95</f>
        <v>0</v>
      </c>
      <c r="D59" s="529">
        <f>Electricity!I95</f>
        <v>0</v>
      </c>
      <c r="E59" s="530" t="str">
        <f t="shared" si="2"/>
        <v>01/03/2024 08:00:00 AM</v>
      </c>
      <c r="F59" s="530" t="str">
        <f t="shared" si="1"/>
        <v>Jan</v>
      </c>
    </row>
    <row r="60" spans="1:7" x14ac:dyDescent="0.35">
      <c r="A60" s="527">
        <f>Electricity!D96</f>
        <v>45294</v>
      </c>
      <c r="B60" s="528">
        <f>Electricity!E96</f>
        <v>0.375</v>
      </c>
      <c r="C60" s="529">
        <f>Electricity!F96</f>
        <v>0</v>
      </c>
      <c r="D60" s="529">
        <f>Electricity!I96</f>
        <v>0</v>
      </c>
      <c r="E60" s="530" t="str">
        <f t="shared" si="2"/>
        <v>01/03/2024 09:00:00 AM</v>
      </c>
      <c r="F60" s="530" t="str">
        <f t="shared" si="1"/>
        <v>Jan</v>
      </c>
    </row>
    <row r="61" spans="1:7" x14ac:dyDescent="0.35">
      <c r="A61" s="527">
        <f>Electricity!D97</f>
        <v>45294</v>
      </c>
      <c r="B61" s="528">
        <f>Electricity!E97</f>
        <v>0.41666666666666669</v>
      </c>
      <c r="C61" s="529">
        <f>Electricity!F97</f>
        <v>0</v>
      </c>
      <c r="D61" s="529">
        <f>Electricity!I97</f>
        <v>0</v>
      </c>
      <c r="E61" s="530" t="str">
        <f t="shared" si="2"/>
        <v>01/03/2024 10:00:00 AM</v>
      </c>
      <c r="F61" s="530" t="str">
        <f t="shared" si="1"/>
        <v>Jan</v>
      </c>
    </row>
    <row r="62" spans="1:7" x14ac:dyDescent="0.35">
      <c r="A62" s="527">
        <f>Electricity!D98</f>
        <v>45294</v>
      </c>
      <c r="B62" s="528">
        <f>Electricity!E98</f>
        <v>0.45833333333333337</v>
      </c>
      <c r="C62" s="529">
        <f>Electricity!F98</f>
        <v>0</v>
      </c>
      <c r="D62" s="529">
        <f>Electricity!I98</f>
        <v>0</v>
      </c>
      <c r="E62" s="530" t="str">
        <f t="shared" si="2"/>
        <v>01/03/2024 11:00:00 AM</v>
      </c>
      <c r="F62" s="530" t="str">
        <f t="shared" si="1"/>
        <v>Jan</v>
      </c>
    </row>
    <row r="63" spans="1:7" x14ac:dyDescent="0.35">
      <c r="A63" s="527">
        <f>Electricity!D99</f>
        <v>45294</v>
      </c>
      <c r="B63" s="528">
        <f>Electricity!E99</f>
        <v>0.50000000000000011</v>
      </c>
      <c r="C63" s="529">
        <f>Electricity!F99</f>
        <v>0</v>
      </c>
      <c r="D63" s="529">
        <f>Electricity!I99</f>
        <v>0</v>
      </c>
      <c r="E63" s="530" t="str">
        <f t="shared" si="2"/>
        <v>01/03/2024 12:00:00 PM</v>
      </c>
      <c r="F63" s="530" t="str">
        <f t="shared" si="1"/>
        <v>Jan</v>
      </c>
    </row>
    <row r="64" spans="1:7" x14ac:dyDescent="0.35">
      <c r="A64" s="527">
        <f>Electricity!D100</f>
        <v>45294</v>
      </c>
      <c r="B64" s="528">
        <f>Electricity!E100</f>
        <v>0.54166666666666674</v>
      </c>
      <c r="C64" s="529">
        <f>Electricity!F100</f>
        <v>0</v>
      </c>
      <c r="D64" s="529">
        <f>Electricity!I100</f>
        <v>0</v>
      </c>
      <c r="E64" s="530" t="str">
        <f t="shared" si="2"/>
        <v>01/03/2024 01:00:00 PM</v>
      </c>
      <c r="F64" s="530" t="str">
        <f t="shared" si="1"/>
        <v>Jan</v>
      </c>
    </row>
    <row r="65" spans="1:6" x14ac:dyDescent="0.35">
      <c r="A65" s="527">
        <f>Electricity!D101</f>
        <v>45294</v>
      </c>
      <c r="B65" s="528">
        <f>Electricity!E101</f>
        <v>0.58333333333333337</v>
      </c>
      <c r="C65" s="529">
        <f>Electricity!F101</f>
        <v>0</v>
      </c>
      <c r="D65" s="529">
        <f>Electricity!I101</f>
        <v>0</v>
      </c>
      <c r="E65" s="530" t="str">
        <f t="shared" si="2"/>
        <v>01/03/2024 02:00:00 PM</v>
      </c>
      <c r="F65" s="530" t="str">
        <f t="shared" si="1"/>
        <v>Jan</v>
      </c>
    </row>
    <row r="66" spans="1:6" x14ac:dyDescent="0.35">
      <c r="A66" s="527">
        <f>Electricity!D102</f>
        <v>45294</v>
      </c>
      <c r="B66" s="528">
        <f>Electricity!E102</f>
        <v>0.62500000000000011</v>
      </c>
      <c r="C66" s="529">
        <f>Electricity!F102</f>
        <v>0</v>
      </c>
      <c r="D66" s="529">
        <f>Electricity!I102</f>
        <v>0</v>
      </c>
      <c r="E66" s="530" t="str">
        <f t="shared" si="2"/>
        <v>01/03/2024 03:00:00 PM</v>
      </c>
      <c r="F66" s="530" t="str">
        <f t="shared" si="1"/>
        <v>Jan</v>
      </c>
    </row>
    <row r="67" spans="1:6" x14ac:dyDescent="0.35">
      <c r="A67" s="527">
        <f>Electricity!D103</f>
        <v>45294</v>
      </c>
      <c r="B67" s="528">
        <f>Electricity!E103</f>
        <v>0.66666666666666674</v>
      </c>
      <c r="C67" s="529">
        <f>Electricity!F103</f>
        <v>0</v>
      </c>
      <c r="D67" s="529">
        <f>Electricity!I103</f>
        <v>0</v>
      </c>
      <c r="E67" s="530" t="str">
        <f t="shared" si="2"/>
        <v>01/03/2024 04:00:00 PM</v>
      </c>
      <c r="F67" s="530" t="str">
        <f t="shared" ref="F67:F130" si="5">TEXT(A67,"mmm")</f>
        <v>Jan</v>
      </c>
    </row>
    <row r="68" spans="1:6" x14ac:dyDescent="0.35">
      <c r="A68" s="527">
        <f>Electricity!D104</f>
        <v>45294</v>
      </c>
      <c r="B68" s="528">
        <f>Electricity!E104</f>
        <v>0.70833333333333337</v>
      </c>
      <c r="C68" s="529">
        <f>Electricity!F104</f>
        <v>0</v>
      </c>
      <c r="D68" s="529">
        <f>Electricity!I104</f>
        <v>0</v>
      </c>
      <c r="E68" s="530" t="str">
        <f t="shared" si="2"/>
        <v>01/03/2024 05:00:00 PM</v>
      </c>
      <c r="F68" s="530" t="str">
        <f t="shared" si="5"/>
        <v>Jan</v>
      </c>
    </row>
    <row r="69" spans="1:6" x14ac:dyDescent="0.35">
      <c r="A69" s="527">
        <f>Electricity!D105</f>
        <v>45294</v>
      </c>
      <c r="B69" s="528">
        <f>Electricity!E105</f>
        <v>0.75000000000000011</v>
      </c>
      <c r="C69" s="529">
        <f>Electricity!F105</f>
        <v>0</v>
      </c>
      <c r="D69" s="529">
        <f>Electricity!I105</f>
        <v>0</v>
      </c>
      <c r="E69" s="530" t="str">
        <f t="shared" si="2"/>
        <v>01/03/2024 06:00:00 PM</v>
      </c>
      <c r="F69" s="530" t="str">
        <f t="shared" si="5"/>
        <v>Jan</v>
      </c>
    </row>
    <row r="70" spans="1:6" x14ac:dyDescent="0.35">
      <c r="A70" s="527">
        <f>Electricity!D106</f>
        <v>45294</v>
      </c>
      <c r="B70" s="528">
        <f>Electricity!E106</f>
        <v>0.79166666666666674</v>
      </c>
      <c r="C70" s="529">
        <f>Electricity!F106</f>
        <v>0</v>
      </c>
      <c r="D70" s="529">
        <f>Electricity!I106</f>
        <v>0</v>
      </c>
      <c r="E70" s="530" t="str">
        <f t="shared" si="2"/>
        <v>01/03/2024 07:00:00 PM</v>
      </c>
      <c r="F70" s="530" t="str">
        <f t="shared" si="5"/>
        <v>Jan</v>
      </c>
    </row>
    <row r="71" spans="1:6" x14ac:dyDescent="0.35">
      <c r="A71" s="527">
        <f>Electricity!D107</f>
        <v>45294</v>
      </c>
      <c r="B71" s="528">
        <f>Electricity!E107</f>
        <v>0.83333333333333337</v>
      </c>
      <c r="C71" s="529">
        <f>Electricity!F107</f>
        <v>0</v>
      </c>
      <c r="D71" s="529">
        <f>Electricity!I107</f>
        <v>0</v>
      </c>
      <c r="E71" s="530" t="str">
        <f t="shared" si="2"/>
        <v>01/03/2024 08:00:00 PM</v>
      </c>
      <c r="F71" s="530" t="str">
        <f t="shared" si="5"/>
        <v>Jan</v>
      </c>
    </row>
    <row r="72" spans="1:6" x14ac:dyDescent="0.35">
      <c r="A72" s="527">
        <f>Electricity!D108</f>
        <v>45294</v>
      </c>
      <c r="B72" s="528">
        <f>Electricity!E108</f>
        <v>0.87500000000000011</v>
      </c>
      <c r="C72" s="529">
        <f>Electricity!F108</f>
        <v>0</v>
      </c>
      <c r="D72" s="529">
        <f>Electricity!I108</f>
        <v>0</v>
      </c>
      <c r="E72" s="530" t="str">
        <f t="shared" si="2"/>
        <v>01/03/2024 09:00:00 PM</v>
      </c>
      <c r="F72" s="530" t="str">
        <f t="shared" si="5"/>
        <v>Jan</v>
      </c>
    </row>
    <row r="73" spans="1:6" x14ac:dyDescent="0.35">
      <c r="A73" s="527">
        <f>Electricity!D109</f>
        <v>45294</v>
      </c>
      <c r="B73" s="528">
        <f>Electricity!E109</f>
        <v>0.91666666666666674</v>
      </c>
      <c r="C73" s="529">
        <f>Electricity!F109</f>
        <v>0</v>
      </c>
      <c r="D73" s="529">
        <f>Electricity!I109</f>
        <v>0</v>
      </c>
      <c r="E73" s="530" t="str">
        <f t="shared" si="2"/>
        <v>01/03/2024 10:00:00 PM</v>
      </c>
      <c r="F73" s="530" t="str">
        <f t="shared" si="5"/>
        <v>Jan</v>
      </c>
    </row>
    <row r="74" spans="1:6" x14ac:dyDescent="0.35">
      <c r="A74" s="527">
        <f>Electricity!D110</f>
        <v>45294</v>
      </c>
      <c r="B74" s="528">
        <f>Electricity!E110</f>
        <v>0.95833333333333337</v>
      </c>
      <c r="C74" s="529">
        <f>Electricity!F110</f>
        <v>0</v>
      </c>
      <c r="D74" s="529">
        <f>Electricity!I110</f>
        <v>0</v>
      </c>
      <c r="E74" s="530" t="str">
        <f t="shared" si="2"/>
        <v>01/03/2024 11:00:00 PM</v>
      </c>
      <c r="F74" s="530" t="str">
        <f t="shared" si="5"/>
        <v>Jan</v>
      </c>
    </row>
    <row r="75" spans="1:6" x14ac:dyDescent="0.35">
      <c r="A75" s="527">
        <f>Electricity!D111</f>
        <v>45295</v>
      </c>
      <c r="B75" s="528">
        <f>Electricity!E111</f>
        <v>3.1225022567582528E-17</v>
      </c>
      <c r="C75" s="529">
        <f>Electricity!F111</f>
        <v>0</v>
      </c>
      <c r="D75" s="529">
        <f>Electricity!I111</f>
        <v>0</v>
      </c>
      <c r="E75" s="530" t="str">
        <f t="shared" si="2"/>
        <v>01/04/2024 12:00:00 AM</v>
      </c>
      <c r="F75" s="530" t="str">
        <f t="shared" si="5"/>
        <v>Jan</v>
      </c>
    </row>
    <row r="76" spans="1:6" x14ac:dyDescent="0.35">
      <c r="A76" s="527">
        <f>Electricity!D112</f>
        <v>45295</v>
      </c>
      <c r="B76" s="528">
        <f>Electricity!E112</f>
        <v>4.1666666666666699E-2</v>
      </c>
      <c r="C76" s="529">
        <f>Electricity!F112</f>
        <v>0</v>
      </c>
      <c r="D76" s="529">
        <f>Electricity!I112</f>
        <v>0</v>
      </c>
      <c r="E76" s="530" t="str">
        <f t="shared" ref="E76:E139" si="6">CONCATENATE(TEXT(A76,"mm/dd/yyyy")," ",TEXT(B76,"hh:mm:ss AM/PM"))</f>
        <v>01/04/2024 01:00:00 AM</v>
      </c>
      <c r="F76" s="530" t="str">
        <f t="shared" si="5"/>
        <v>Jan</v>
      </c>
    </row>
    <row r="77" spans="1:6" x14ac:dyDescent="0.35">
      <c r="A77" s="527">
        <f>Electricity!D113</f>
        <v>45295</v>
      </c>
      <c r="B77" s="528">
        <f>Electricity!E113</f>
        <v>8.333333333333337E-2</v>
      </c>
      <c r="C77" s="529">
        <f>Electricity!F113</f>
        <v>0</v>
      </c>
      <c r="D77" s="529">
        <f>Electricity!I113</f>
        <v>0</v>
      </c>
      <c r="E77" s="530" t="str">
        <f t="shared" si="6"/>
        <v>01/04/2024 02:00:00 AM</v>
      </c>
      <c r="F77" s="530" t="str">
        <f t="shared" si="5"/>
        <v>Jan</v>
      </c>
    </row>
    <row r="78" spans="1:6" x14ac:dyDescent="0.35">
      <c r="A78" s="527">
        <f>Electricity!D114</f>
        <v>45295</v>
      </c>
      <c r="B78" s="528">
        <f>Electricity!E114</f>
        <v>0.12500000000000006</v>
      </c>
      <c r="C78" s="529">
        <f>Electricity!F114</f>
        <v>0</v>
      </c>
      <c r="D78" s="529">
        <f>Electricity!I114</f>
        <v>0</v>
      </c>
      <c r="E78" s="530" t="str">
        <f t="shared" si="6"/>
        <v>01/04/2024 03:00:00 AM</v>
      </c>
      <c r="F78" s="530" t="str">
        <f t="shared" si="5"/>
        <v>Jan</v>
      </c>
    </row>
    <row r="79" spans="1:6" x14ac:dyDescent="0.35">
      <c r="A79" s="527">
        <f>Electricity!D115</f>
        <v>45295</v>
      </c>
      <c r="B79" s="528">
        <f>Electricity!E115</f>
        <v>0.16666666666666669</v>
      </c>
      <c r="C79" s="529">
        <f>Electricity!F115</f>
        <v>0</v>
      </c>
      <c r="D79" s="529">
        <f>Electricity!I115</f>
        <v>0</v>
      </c>
      <c r="E79" s="530" t="str">
        <f t="shared" si="6"/>
        <v>01/04/2024 04:00:00 AM</v>
      </c>
      <c r="F79" s="530" t="str">
        <f t="shared" si="5"/>
        <v>Jan</v>
      </c>
    </row>
    <row r="80" spans="1:6" x14ac:dyDescent="0.35">
      <c r="A80" s="527">
        <f>Electricity!D116</f>
        <v>45295</v>
      </c>
      <c r="B80" s="528">
        <f>Electricity!E116</f>
        <v>0.20833333333333337</v>
      </c>
      <c r="C80" s="529">
        <f>Electricity!F116</f>
        <v>0</v>
      </c>
      <c r="D80" s="529">
        <f>Electricity!I116</f>
        <v>0</v>
      </c>
      <c r="E80" s="530" t="str">
        <f t="shared" si="6"/>
        <v>01/04/2024 05:00:00 AM</v>
      </c>
      <c r="F80" s="530" t="str">
        <f t="shared" si="5"/>
        <v>Jan</v>
      </c>
    </row>
    <row r="81" spans="1:6" x14ac:dyDescent="0.35">
      <c r="A81" s="527">
        <f>Electricity!D117</f>
        <v>45295</v>
      </c>
      <c r="B81" s="528">
        <f>Electricity!E117</f>
        <v>0.25</v>
      </c>
      <c r="C81" s="529">
        <f>Electricity!F117</f>
        <v>0</v>
      </c>
      <c r="D81" s="529">
        <f>Electricity!I117</f>
        <v>0</v>
      </c>
      <c r="E81" s="530" t="str">
        <f t="shared" si="6"/>
        <v>01/04/2024 06:00:00 AM</v>
      </c>
      <c r="F81" s="530" t="str">
        <f t="shared" si="5"/>
        <v>Jan</v>
      </c>
    </row>
    <row r="82" spans="1:6" x14ac:dyDescent="0.35">
      <c r="A82" s="527">
        <f>Electricity!D118</f>
        <v>45295</v>
      </c>
      <c r="B82" s="528">
        <f>Electricity!E118</f>
        <v>0.29166666666666669</v>
      </c>
      <c r="C82" s="529">
        <f>Electricity!F118</f>
        <v>0</v>
      </c>
      <c r="D82" s="529">
        <f>Electricity!I118</f>
        <v>0</v>
      </c>
      <c r="E82" s="530" t="str">
        <f t="shared" si="6"/>
        <v>01/04/2024 07:00:00 AM</v>
      </c>
      <c r="F82" s="530" t="str">
        <f t="shared" si="5"/>
        <v>Jan</v>
      </c>
    </row>
    <row r="83" spans="1:6" x14ac:dyDescent="0.35">
      <c r="A83" s="527">
        <f>Electricity!D119</f>
        <v>45295</v>
      </c>
      <c r="B83" s="528">
        <f>Electricity!E119</f>
        <v>0.33333333333333337</v>
      </c>
      <c r="C83" s="529">
        <f>Electricity!F119</f>
        <v>0</v>
      </c>
      <c r="D83" s="529">
        <f>Electricity!I119</f>
        <v>0</v>
      </c>
      <c r="E83" s="530" t="str">
        <f t="shared" si="6"/>
        <v>01/04/2024 08:00:00 AM</v>
      </c>
      <c r="F83" s="530" t="str">
        <f t="shared" si="5"/>
        <v>Jan</v>
      </c>
    </row>
    <row r="84" spans="1:6" x14ac:dyDescent="0.35">
      <c r="A84" s="527">
        <f>Electricity!D120</f>
        <v>45295</v>
      </c>
      <c r="B84" s="528">
        <f>Electricity!E120</f>
        <v>0.375</v>
      </c>
      <c r="C84" s="529">
        <f>Electricity!F120</f>
        <v>0</v>
      </c>
      <c r="D84" s="529">
        <f>Electricity!I120</f>
        <v>0</v>
      </c>
      <c r="E84" s="530" t="str">
        <f t="shared" si="6"/>
        <v>01/04/2024 09:00:00 AM</v>
      </c>
      <c r="F84" s="530" t="str">
        <f t="shared" si="5"/>
        <v>Jan</v>
      </c>
    </row>
    <row r="85" spans="1:6" x14ac:dyDescent="0.35">
      <c r="A85" s="527">
        <f>Electricity!D121</f>
        <v>45295</v>
      </c>
      <c r="B85" s="528">
        <f>Electricity!E121</f>
        <v>0.41666666666666669</v>
      </c>
      <c r="C85" s="529">
        <f>Electricity!F121</f>
        <v>0</v>
      </c>
      <c r="D85" s="529">
        <f>Electricity!I121</f>
        <v>0</v>
      </c>
      <c r="E85" s="530" t="str">
        <f t="shared" si="6"/>
        <v>01/04/2024 10:00:00 AM</v>
      </c>
      <c r="F85" s="530" t="str">
        <f t="shared" si="5"/>
        <v>Jan</v>
      </c>
    </row>
    <row r="86" spans="1:6" x14ac:dyDescent="0.35">
      <c r="A86" s="527">
        <f>Electricity!D122</f>
        <v>45295</v>
      </c>
      <c r="B86" s="528">
        <f>Electricity!E122</f>
        <v>0.45833333333333337</v>
      </c>
      <c r="C86" s="529">
        <f>Electricity!F122</f>
        <v>0</v>
      </c>
      <c r="D86" s="529">
        <f>Electricity!I122</f>
        <v>0</v>
      </c>
      <c r="E86" s="530" t="str">
        <f t="shared" si="6"/>
        <v>01/04/2024 11:00:00 AM</v>
      </c>
      <c r="F86" s="530" t="str">
        <f t="shared" si="5"/>
        <v>Jan</v>
      </c>
    </row>
    <row r="87" spans="1:6" x14ac:dyDescent="0.35">
      <c r="A87" s="527">
        <f>Electricity!D123</f>
        <v>45295</v>
      </c>
      <c r="B87" s="528">
        <f>Electricity!E123</f>
        <v>0.50000000000000011</v>
      </c>
      <c r="C87" s="529">
        <f>Electricity!F123</f>
        <v>0</v>
      </c>
      <c r="D87" s="529">
        <f>Electricity!I123</f>
        <v>0</v>
      </c>
      <c r="E87" s="530" t="str">
        <f t="shared" si="6"/>
        <v>01/04/2024 12:00:00 PM</v>
      </c>
      <c r="F87" s="530" t="str">
        <f t="shared" si="5"/>
        <v>Jan</v>
      </c>
    </row>
    <row r="88" spans="1:6" x14ac:dyDescent="0.35">
      <c r="A88" s="527">
        <f>Electricity!D124</f>
        <v>45295</v>
      </c>
      <c r="B88" s="528">
        <f>Electricity!E124</f>
        <v>0.54166666666666674</v>
      </c>
      <c r="C88" s="529">
        <f>Electricity!F124</f>
        <v>0</v>
      </c>
      <c r="D88" s="529">
        <f>Electricity!I124</f>
        <v>0</v>
      </c>
      <c r="E88" s="530" t="str">
        <f t="shared" si="6"/>
        <v>01/04/2024 01:00:00 PM</v>
      </c>
      <c r="F88" s="530" t="str">
        <f t="shared" si="5"/>
        <v>Jan</v>
      </c>
    </row>
    <row r="89" spans="1:6" x14ac:dyDescent="0.35">
      <c r="A89" s="527">
        <f>Electricity!D125</f>
        <v>45295</v>
      </c>
      <c r="B89" s="528">
        <f>Electricity!E125</f>
        <v>0.58333333333333337</v>
      </c>
      <c r="C89" s="529">
        <f>Electricity!F125</f>
        <v>0</v>
      </c>
      <c r="D89" s="529">
        <f>Electricity!I125</f>
        <v>0</v>
      </c>
      <c r="E89" s="530" t="str">
        <f t="shared" si="6"/>
        <v>01/04/2024 02:00:00 PM</v>
      </c>
      <c r="F89" s="530" t="str">
        <f t="shared" si="5"/>
        <v>Jan</v>
      </c>
    </row>
    <row r="90" spans="1:6" x14ac:dyDescent="0.35">
      <c r="A90" s="527">
        <f>Electricity!D126</f>
        <v>45295</v>
      </c>
      <c r="B90" s="528">
        <f>Electricity!E126</f>
        <v>0.62500000000000011</v>
      </c>
      <c r="C90" s="529">
        <f>Electricity!F126</f>
        <v>0</v>
      </c>
      <c r="D90" s="529">
        <f>Electricity!I126</f>
        <v>0</v>
      </c>
      <c r="E90" s="530" t="str">
        <f t="shared" si="6"/>
        <v>01/04/2024 03:00:00 PM</v>
      </c>
      <c r="F90" s="530" t="str">
        <f t="shared" si="5"/>
        <v>Jan</v>
      </c>
    </row>
    <row r="91" spans="1:6" x14ac:dyDescent="0.35">
      <c r="A91" s="527">
        <f>Electricity!D127</f>
        <v>45295</v>
      </c>
      <c r="B91" s="528">
        <f>Electricity!E127</f>
        <v>0.66666666666666674</v>
      </c>
      <c r="C91" s="529">
        <f>Electricity!F127</f>
        <v>0</v>
      </c>
      <c r="D91" s="529">
        <f>Electricity!I127</f>
        <v>0</v>
      </c>
      <c r="E91" s="530" t="str">
        <f t="shared" si="6"/>
        <v>01/04/2024 04:00:00 PM</v>
      </c>
      <c r="F91" s="530" t="str">
        <f t="shared" si="5"/>
        <v>Jan</v>
      </c>
    </row>
    <row r="92" spans="1:6" x14ac:dyDescent="0.35">
      <c r="A92" s="527">
        <f>Electricity!D128</f>
        <v>45295</v>
      </c>
      <c r="B92" s="528">
        <f>Electricity!E128</f>
        <v>0.70833333333333337</v>
      </c>
      <c r="C92" s="529">
        <f>Electricity!F128</f>
        <v>0</v>
      </c>
      <c r="D92" s="529">
        <f>Electricity!I128</f>
        <v>0</v>
      </c>
      <c r="E92" s="530" t="str">
        <f t="shared" si="6"/>
        <v>01/04/2024 05:00:00 PM</v>
      </c>
      <c r="F92" s="530" t="str">
        <f t="shared" si="5"/>
        <v>Jan</v>
      </c>
    </row>
    <row r="93" spans="1:6" x14ac:dyDescent="0.35">
      <c r="A93" s="527">
        <f>Electricity!D129</f>
        <v>45295</v>
      </c>
      <c r="B93" s="528">
        <f>Electricity!E129</f>
        <v>0.75000000000000011</v>
      </c>
      <c r="C93" s="529">
        <f>Electricity!F129</f>
        <v>0</v>
      </c>
      <c r="D93" s="529">
        <f>Electricity!I129</f>
        <v>0</v>
      </c>
      <c r="E93" s="530" t="str">
        <f t="shared" si="6"/>
        <v>01/04/2024 06:00:00 PM</v>
      </c>
      <c r="F93" s="530" t="str">
        <f t="shared" si="5"/>
        <v>Jan</v>
      </c>
    </row>
    <row r="94" spans="1:6" x14ac:dyDescent="0.35">
      <c r="A94" s="527">
        <f>Electricity!D130</f>
        <v>45295</v>
      </c>
      <c r="B94" s="528">
        <f>Electricity!E130</f>
        <v>0.79166666666666674</v>
      </c>
      <c r="C94" s="529">
        <f>Electricity!F130</f>
        <v>0</v>
      </c>
      <c r="D94" s="529">
        <f>Electricity!I130</f>
        <v>0</v>
      </c>
      <c r="E94" s="530" t="str">
        <f t="shared" si="6"/>
        <v>01/04/2024 07:00:00 PM</v>
      </c>
      <c r="F94" s="530" t="str">
        <f t="shared" si="5"/>
        <v>Jan</v>
      </c>
    </row>
    <row r="95" spans="1:6" x14ac:dyDescent="0.35">
      <c r="A95" s="527">
        <f>Electricity!D131</f>
        <v>45295</v>
      </c>
      <c r="B95" s="528">
        <f>Electricity!E131</f>
        <v>0.83333333333333337</v>
      </c>
      <c r="C95" s="529">
        <f>Electricity!F131</f>
        <v>0</v>
      </c>
      <c r="D95" s="529">
        <f>Electricity!I131</f>
        <v>0</v>
      </c>
      <c r="E95" s="530" t="str">
        <f t="shared" si="6"/>
        <v>01/04/2024 08:00:00 PM</v>
      </c>
      <c r="F95" s="530" t="str">
        <f t="shared" si="5"/>
        <v>Jan</v>
      </c>
    </row>
    <row r="96" spans="1:6" x14ac:dyDescent="0.35">
      <c r="A96" s="527">
        <f>Electricity!D132</f>
        <v>45295</v>
      </c>
      <c r="B96" s="528">
        <f>Electricity!E132</f>
        <v>0.87500000000000011</v>
      </c>
      <c r="C96" s="529">
        <f>Electricity!F132</f>
        <v>0</v>
      </c>
      <c r="D96" s="529">
        <f>Electricity!I132</f>
        <v>0</v>
      </c>
      <c r="E96" s="530" t="str">
        <f t="shared" si="6"/>
        <v>01/04/2024 09:00:00 PM</v>
      </c>
      <c r="F96" s="530" t="str">
        <f t="shared" si="5"/>
        <v>Jan</v>
      </c>
    </row>
    <row r="97" spans="1:6" x14ac:dyDescent="0.35">
      <c r="A97" s="527">
        <f>Electricity!D133</f>
        <v>45295</v>
      </c>
      <c r="B97" s="528">
        <f>Electricity!E133</f>
        <v>0.91666666666666674</v>
      </c>
      <c r="C97" s="529">
        <f>Electricity!F133</f>
        <v>0</v>
      </c>
      <c r="D97" s="529">
        <f>Electricity!I133</f>
        <v>0</v>
      </c>
      <c r="E97" s="530" t="str">
        <f t="shared" si="6"/>
        <v>01/04/2024 10:00:00 PM</v>
      </c>
      <c r="F97" s="530" t="str">
        <f t="shared" si="5"/>
        <v>Jan</v>
      </c>
    </row>
    <row r="98" spans="1:6" x14ac:dyDescent="0.35">
      <c r="A98" s="527">
        <f>Electricity!D134</f>
        <v>45295</v>
      </c>
      <c r="B98" s="528">
        <f>Electricity!E134</f>
        <v>0.95833333333333337</v>
      </c>
      <c r="C98" s="529">
        <f>Electricity!F134</f>
        <v>0</v>
      </c>
      <c r="D98" s="529">
        <f>Electricity!I134</f>
        <v>0</v>
      </c>
      <c r="E98" s="530" t="str">
        <f t="shared" si="6"/>
        <v>01/04/2024 11:00:00 PM</v>
      </c>
      <c r="F98" s="530" t="str">
        <f t="shared" si="5"/>
        <v>Jan</v>
      </c>
    </row>
    <row r="99" spans="1:6" x14ac:dyDescent="0.35">
      <c r="A99" s="527">
        <f>Electricity!D135</f>
        <v>45296</v>
      </c>
      <c r="B99" s="528">
        <f>Electricity!E135</f>
        <v>3.1225022567582528E-17</v>
      </c>
      <c r="C99" s="529">
        <f>Electricity!F135</f>
        <v>0</v>
      </c>
      <c r="D99" s="529">
        <f>Electricity!I135</f>
        <v>0</v>
      </c>
      <c r="E99" s="530" t="str">
        <f t="shared" si="6"/>
        <v>01/05/2024 12:00:00 AM</v>
      </c>
      <c r="F99" s="530" t="str">
        <f t="shared" si="5"/>
        <v>Jan</v>
      </c>
    </row>
    <row r="100" spans="1:6" x14ac:dyDescent="0.35">
      <c r="A100" s="527">
        <f>Electricity!D136</f>
        <v>45296</v>
      </c>
      <c r="B100" s="528">
        <f>Electricity!E136</f>
        <v>4.1666666666666699E-2</v>
      </c>
      <c r="C100" s="529">
        <f>Electricity!F136</f>
        <v>0</v>
      </c>
      <c r="D100" s="529">
        <f>Electricity!I136</f>
        <v>0</v>
      </c>
      <c r="E100" s="530" t="str">
        <f t="shared" si="6"/>
        <v>01/05/2024 01:00:00 AM</v>
      </c>
      <c r="F100" s="530" t="str">
        <f t="shared" si="5"/>
        <v>Jan</v>
      </c>
    </row>
    <row r="101" spans="1:6" x14ac:dyDescent="0.35">
      <c r="A101" s="527">
        <f>Electricity!D137</f>
        <v>45296</v>
      </c>
      <c r="B101" s="528">
        <f>Electricity!E137</f>
        <v>8.333333333333337E-2</v>
      </c>
      <c r="C101" s="529">
        <f>Electricity!F137</f>
        <v>0</v>
      </c>
      <c r="D101" s="529">
        <f>Electricity!I137</f>
        <v>0</v>
      </c>
      <c r="E101" s="530" t="str">
        <f t="shared" si="6"/>
        <v>01/05/2024 02:00:00 AM</v>
      </c>
      <c r="F101" s="530" t="str">
        <f t="shared" si="5"/>
        <v>Jan</v>
      </c>
    </row>
    <row r="102" spans="1:6" x14ac:dyDescent="0.35">
      <c r="A102" s="527">
        <f>Electricity!D138</f>
        <v>45296</v>
      </c>
      <c r="B102" s="528">
        <f>Electricity!E138</f>
        <v>0.12500000000000006</v>
      </c>
      <c r="C102" s="529">
        <f>Electricity!F138</f>
        <v>0</v>
      </c>
      <c r="D102" s="529">
        <f>Electricity!I138</f>
        <v>0</v>
      </c>
      <c r="E102" s="530" t="str">
        <f t="shared" si="6"/>
        <v>01/05/2024 03:00:00 AM</v>
      </c>
      <c r="F102" s="530" t="str">
        <f t="shared" si="5"/>
        <v>Jan</v>
      </c>
    </row>
    <row r="103" spans="1:6" x14ac:dyDescent="0.35">
      <c r="A103" s="527">
        <f>Electricity!D139</f>
        <v>45296</v>
      </c>
      <c r="B103" s="528">
        <f>Electricity!E139</f>
        <v>0.16666666666666669</v>
      </c>
      <c r="C103" s="529">
        <f>Electricity!F139</f>
        <v>0</v>
      </c>
      <c r="D103" s="529">
        <f>Electricity!I139</f>
        <v>0</v>
      </c>
      <c r="E103" s="530" t="str">
        <f t="shared" si="6"/>
        <v>01/05/2024 04:00:00 AM</v>
      </c>
      <c r="F103" s="530" t="str">
        <f t="shared" si="5"/>
        <v>Jan</v>
      </c>
    </row>
    <row r="104" spans="1:6" x14ac:dyDescent="0.35">
      <c r="A104" s="527">
        <f>Electricity!D140</f>
        <v>45296</v>
      </c>
      <c r="B104" s="528">
        <f>Electricity!E140</f>
        <v>0.20833333333333337</v>
      </c>
      <c r="C104" s="529">
        <f>Electricity!F140</f>
        <v>0</v>
      </c>
      <c r="D104" s="529">
        <f>Electricity!I140</f>
        <v>0</v>
      </c>
      <c r="E104" s="530" t="str">
        <f t="shared" si="6"/>
        <v>01/05/2024 05:00:00 AM</v>
      </c>
      <c r="F104" s="530" t="str">
        <f t="shared" si="5"/>
        <v>Jan</v>
      </c>
    </row>
    <row r="105" spans="1:6" x14ac:dyDescent="0.35">
      <c r="A105" s="527">
        <f>Electricity!D141</f>
        <v>45296</v>
      </c>
      <c r="B105" s="528">
        <f>Electricity!E141</f>
        <v>0.25</v>
      </c>
      <c r="C105" s="529">
        <f>Electricity!F141</f>
        <v>0</v>
      </c>
      <c r="D105" s="529">
        <f>Electricity!I141</f>
        <v>0</v>
      </c>
      <c r="E105" s="530" t="str">
        <f t="shared" si="6"/>
        <v>01/05/2024 06:00:00 AM</v>
      </c>
      <c r="F105" s="530" t="str">
        <f t="shared" si="5"/>
        <v>Jan</v>
      </c>
    </row>
    <row r="106" spans="1:6" x14ac:dyDescent="0.35">
      <c r="A106" s="527">
        <f>Electricity!D142</f>
        <v>45296</v>
      </c>
      <c r="B106" s="528">
        <f>Electricity!E142</f>
        <v>0.29166666666666669</v>
      </c>
      <c r="C106" s="529">
        <f>Electricity!F142</f>
        <v>0</v>
      </c>
      <c r="D106" s="529">
        <f>Electricity!I142</f>
        <v>0</v>
      </c>
      <c r="E106" s="530" t="str">
        <f t="shared" si="6"/>
        <v>01/05/2024 07:00:00 AM</v>
      </c>
      <c r="F106" s="530" t="str">
        <f t="shared" si="5"/>
        <v>Jan</v>
      </c>
    </row>
    <row r="107" spans="1:6" x14ac:dyDescent="0.35">
      <c r="A107" s="527">
        <f>Electricity!D143</f>
        <v>45296</v>
      </c>
      <c r="B107" s="528">
        <f>Electricity!E143</f>
        <v>0.33333333333333337</v>
      </c>
      <c r="C107" s="529">
        <f>Electricity!F143</f>
        <v>0</v>
      </c>
      <c r="D107" s="529">
        <f>Electricity!I143</f>
        <v>0</v>
      </c>
      <c r="E107" s="530" t="str">
        <f t="shared" si="6"/>
        <v>01/05/2024 08:00:00 AM</v>
      </c>
      <c r="F107" s="530" t="str">
        <f t="shared" si="5"/>
        <v>Jan</v>
      </c>
    </row>
    <row r="108" spans="1:6" x14ac:dyDescent="0.35">
      <c r="A108" s="527">
        <f>Electricity!D144</f>
        <v>45296</v>
      </c>
      <c r="B108" s="528">
        <f>Electricity!E144</f>
        <v>0.375</v>
      </c>
      <c r="C108" s="529">
        <f>Electricity!F144</f>
        <v>0</v>
      </c>
      <c r="D108" s="529">
        <f>Electricity!I144</f>
        <v>0</v>
      </c>
      <c r="E108" s="530" t="str">
        <f t="shared" si="6"/>
        <v>01/05/2024 09:00:00 AM</v>
      </c>
      <c r="F108" s="530" t="str">
        <f t="shared" si="5"/>
        <v>Jan</v>
      </c>
    </row>
    <row r="109" spans="1:6" x14ac:dyDescent="0.35">
      <c r="A109" s="527">
        <f>Electricity!D145</f>
        <v>45296</v>
      </c>
      <c r="B109" s="528">
        <f>Electricity!E145</f>
        <v>0.41666666666666669</v>
      </c>
      <c r="C109" s="529">
        <f>Electricity!F145</f>
        <v>0</v>
      </c>
      <c r="D109" s="529">
        <f>Electricity!I145</f>
        <v>0</v>
      </c>
      <c r="E109" s="530" t="str">
        <f t="shared" si="6"/>
        <v>01/05/2024 10:00:00 AM</v>
      </c>
      <c r="F109" s="530" t="str">
        <f t="shared" si="5"/>
        <v>Jan</v>
      </c>
    </row>
    <row r="110" spans="1:6" x14ac:dyDescent="0.35">
      <c r="A110" s="527">
        <f>Electricity!D146</f>
        <v>45296</v>
      </c>
      <c r="B110" s="528">
        <f>Electricity!E146</f>
        <v>0.45833333333333337</v>
      </c>
      <c r="C110" s="529">
        <f>Electricity!F146</f>
        <v>0</v>
      </c>
      <c r="D110" s="529">
        <f>Electricity!I146</f>
        <v>0</v>
      </c>
      <c r="E110" s="530" t="str">
        <f t="shared" si="6"/>
        <v>01/05/2024 11:00:00 AM</v>
      </c>
      <c r="F110" s="530" t="str">
        <f t="shared" si="5"/>
        <v>Jan</v>
      </c>
    </row>
    <row r="111" spans="1:6" x14ac:dyDescent="0.35">
      <c r="A111" s="527">
        <f>Electricity!D147</f>
        <v>45296</v>
      </c>
      <c r="B111" s="528">
        <f>Electricity!E147</f>
        <v>0.50000000000000011</v>
      </c>
      <c r="C111" s="529">
        <f>Electricity!F147</f>
        <v>0</v>
      </c>
      <c r="D111" s="529">
        <f>Electricity!I147</f>
        <v>0</v>
      </c>
      <c r="E111" s="530" t="str">
        <f t="shared" si="6"/>
        <v>01/05/2024 12:00:00 PM</v>
      </c>
      <c r="F111" s="530" t="str">
        <f t="shared" si="5"/>
        <v>Jan</v>
      </c>
    </row>
    <row r="112" spans="1:6" x14ac:dyDescent="0.35">
      <c r="A112" s="527">
        <f>Electricity!D148</f>
        <v>45296</v>
      </c>
      <c r="B112" s="528">
        <f>Electricity!E148</f>
        <v>0.54166666666666674</v>
      </c>
      <c r="C112" s="529">
        <f>Electricity!F148</f>
        <v>0</v>
      </c>
      <c r="D112" s="529">
        <f>Electricity!I148</f>
        <v>0</v>
      </c>
      <c r="E112" s="530" t="str">
        <f t="shared" si="6"/>
        <v>01/05/2024 01:00:00 PM</v>
      </c>
      <c r="F112" s="530" t="str">
        <f t="shared" si="5"/>
        <v>Jan</v>
      </c>
    </row>
    <row r="113" spans="1:6" x14ac:dyDescent="0.35">
      <c r="A113" s="527">
        <f>Electricity!D149</f>
        <v>45296</v>
      </c>
      <c r="B113" s="528">
        <f>Electricity!E149</f>
        <v>0.58333333333333337</v>
      </c>
      <c r="C113" s="529">
        <f>Electricity!F149</f>
        <v>0</v>
      </c>
      <c r="D113" s="529">
        <f>Electricity!I149</f>
        <v>0</v>
      </c>
      <c r="E113" s="530" t="str">
        <f t="shared" si="6"/>
        <v>01/05/2024 02:00:00 PM</v>
      </c>
      <c r="F113" s="530" t="str">
        <f t="shared" si="5"/>
        <v>Jan</v>
      </c>
    </row>
    <row r="114" spans="1:6" x14ac:dyDescent="0.35">
      <c r="A114" s="527">
        <f>Electricity!D150</f>
        <v>45296</v>
      </c>
      <c r="B114" s="528">
        <f>Electricity!E150</f>
        <v>0.62500000000000011</v>
      </c>
      <c r="C114" s="529">
        <f>Electricity!F150</f>
        <v>0</v>
      </c>
      <c r="D114" s="529">
        <f>Electricity!I150</f>
        <v>0</v>
      </c>
      <c r="E114" s="530" t="str">
        <f t="shared" si="6"/>
        <v>01/05/2024 03:00:00 PM</v>
      </c>
      <c r="F114" s="530" t="str">
        <f t="shared" si="5"/>
        <v>Jan</v>
      </c>
    </row>
    <row r="115" spans="1:6" x14ac:dyDescent="0.35">
      <c r="A115" s="527">
        <f>Electricity!D151</f>
        <v>45296</v>
      </c>
      <c r="B115" s="528">
        <f>Electricity!E151</f>
        <v>0.66666666666666674</v>
      </c>
      <c r="C115" s="529">
        <f>Electricity!F151</f>
        <v>0</v>
      </c>
      <c r="D115" s="529">
        <f>Electricity!I151</f>
        <v>0</v>
      </c>
      <c r="E115" s="530" t="str">
        <f t="shared" si="6"/>
        <v>01/05/2024 04:00:00 PM</v>
      </c>
      <c r="F115" s="530" t="str">
        <f t="shared" si="5"/>
        <v>Jan</v>
      </c>
    </row>
    <row r="116" spans="1:6" x14ac:dyDescent="0.35">
      <c r="A116" s="527">
        <f>Electricity!D152</f>
        <v>45296</v>
      </c>
      <c r="B116" s="528">
        <f>Electricity!E152</f>
        <v>0.70833333333333337</v>
      </c>
      <c r="C116" s="529">
        <f>Electricity!F152</f>
        <v>0</v>
      </c>
      <c r="D116" s="529">
        <f>Electricity!I152</f>
        <v>0</v>
      </c>
      <c r="E116" s="530" t="str">
        <f t="shared" si="6"/>
        <v>01/05/2024 05:00:00 PM</v>
      </c>
      <c r="F116" s="530" t="str">
        <f t="shared" si="5"/>
        <v>Jan</v>
      </c>
    </row>
    <row r="117" spans="1:6" x14ac:dyDescent="0.35">
      <c r="A117" s="527">
        <f>Electricity!D153</f>
        <v>45296</v>
      </c>
      <c r="B117" s="528">
        <f>Electricity!E153</f>
        <v>0.75000000000000011</v>
      </c>
      <c r="C117" s="529">
        <f>Electricity!F153</f>
        <v>0</v>
      </c>
      <c r="D117" s="529">
        <f>Electricity!I153</f>
        <v>0</v>
      </c>
      <c r="E117" s="530" t="str">
        <f t="shared" si="6"/>
        <v>01/05/2024 06:00:00 PM</v>
      </c>
      <c r="F117" s="530" t="str">
        <f t="shared" si="5"/>
        <v>Jan</v>
      </c>
    </row>
    <row r="118" spans="1:6" x14ac:dyDescent="0.35">
      <c r="A118" s="527">
        <f>Electricity!D154</f>
        <v>45296</v>
      </c>
      <c r="B118" s="528">
        <f>Electricity!E154</f>
        <v>0.79166666666666674</v>
      </c>
      <c r="C118" s="529">
        <f>Electricity!F154</f>
        <v>0</v>
      </c>
      <c r="D118" s="529">
        <f>Electricity!I154</f>
        <v>0</v>
      </c>
      <c r="E118" s="530" t="str">
        <f t="shared" si="6"/>
        <v>01/05/2024 07:00:00 PM</v>
      </c>
      <c r="F118" s="530" t="str">
        <f t="shared" si="5"/>
        <v>Jan</v>
      </c>
    </row>
    <row r="119" spans="1:6" x14ac:dyDescent="0.35">
      <c r="A119" s="527">
        <f>Electricity!D155</f>
        <v>45296</v>
      </c>
      <c r="B119" s="528">
        <f>Electricity!E155</f>
        <v>0.83333333333333337</v>
      </c>
      <c r="C119" s="529">
        <f>Electricity!F155</f>
        <v>0</v>
      </c>
      <c r="D119" s="529">
        <f>Electricity!I155</f>
        <v>0</v>
      </c>
      <c r="E119" s="530" t="str">
        <f t="shared" si="6"/>
        <v>01/05/2024 08:00:00 PM</v>
      </c>
      <c r="F119" s="530" t="str">
        <f t="shared" si="5"/>
        <v>Jan</v>
      </c>
    </row>
    <row r="120" spans="1:6" x14ac:dyDescent="0.35">
      <c r="A120" s="527">
        <f>Electricity!D156</f>
        <v>45296</v>
      </c>
      <c r="B120" s="528">
        <f>Electricity!E156</f>
        <v>0.87500000000000011</v>
      </c>
      <c r="C120" s="529">
        <f>Electricity!F156</f>
        <v>0</v>
      </c>
      <c r="D120" s="529">
        <f>Electricity!I156</f>
        <v>0</v>
      </c>
      <c r="E120" s="530" t="str">
        <f t="shared" si="6"/>
        <v>01/05/2024 09:00:00 PM</v>
      </c>
      <c r="F120" s="530" t="str">
        <f t="shared" si="5"/>
        <v>Jan</v>
      </c>
    </row>
    <row r="121" spans="1:6" x14ac:dyDescent="0.35">
      <c r="A121" s="527">
        <f>Electricity!D157</f>
        <v>45296</v>
      </c>
      <c r="B121" s="528">
        <f>Electricity!E157</f>
        <v>0.91666666666666674</v>
      </c>
      <c r="C121" s="529">
        <f>Electricity!F157</f>
        <v>0</v>
      </c>
      <c r="D121" s="529">
        <f>Electricity!I157</f>
        <v>0</v>
      </c>
      <c r="E121" s="530" t="str">
        <f t="shared" si="6"/>
        <v>01/05/2024 10:00:00 PM</v>
      </c>
      <c r="F121" s="530" t="str">
        <f t="shared" si="5"/>
        <v>Jan</v>
      </c>
    </row>
    <row r="122" spans="1:6" x14ac:dyDescent="0.35">
      <c r="A122" s="527">
        <f>Electricity!D158</f>
        <v>45296</v>
      </c>
      <c r="B122" s="528">
        <f>Electricity!E158</f>
        <v>0.95833333333333337</v>
      </c>
      <c r="C122" s="529">
        <f>Electricity!F158</f>
        <v>0</v>
      </c>
      <c r="D122" s="529">
        <f>Electricity!I158</f>
        <v>0</v>
      </c>
      <c r="E122" s="530" t="str">
        <f t="shared" si="6"/>
        <v>01/05/2024 11:00:00 PM</v>
      </c>
      <c r="F122" s="530" t="str">
        <f t="shared" si="5"/>
        <v>Jan</v>
      </c>
    </row>
    <row r="123" spans="1:6" x14ac:dyDescent="0.35">
      <c r="A123" s="527">
        <f>Electricity!D159</f>
        <v>45297</v>
      </c>
      <c r="B123" s="528">
        <f>Electricity!E159</f>
        <v>3.1225022567582528E-17</v>
      </c>
      <c r="C123" s="529">
        <f>Electricity!F159</f>
        <v>0</v>
      </c>
      <c r="D123" s="529">
        <f>Electricity!I159</f>
        <v>0</v>
      </c>
      <c r="E123" s="530" t="str">
        <f t="shared" si="6"/>
        <v>01/06/2024 12:00:00 AM</v>
      </c>
      <c r="F123" s="530" t="str">
        <f t="shared" si="5"/>
        <v>Jan</v>
      </c>
    </row>
    <row r="124" spans="1:6" x14ac:dyDescent="0.35">
      <c r="A124" s="527">
        <f>Electricity!D160</f>
        <v>45297</v>
      </c>
      <c r="B124" s="528">
        <f>Electricity!E160</f>
        <v>4.1666666666666699E-2</v>
      </c>
      <c r="C124" s="529">
        <f>Electricity!F160</f>
        <v>0</v>
      </c>
      <c r="D124" s="529">
        <f>Electricity!I160</f>
        <v>0</v>
      </c>
      <c r="E124" s="530" t="str">
        <f t="shared" si="6"/>
        <v>01/06/2024 01:00:00 AM</v>
      </c>
      <c r="F124" s="530" t="str">
        <f t="shared" si="5"/>
        <v>Jan</v>
      </c>
    </row>
    <row r="125" spans="1:6" x14ac:dyDescent="0.35">
      <c r="A125" s="527">
        <f>Electricity!D161</f>
        <v>45297</v>
      </c>
      <c r="B125" s="528">
        <f>Electricity!E161</f>
        <v>8.333333333333337E-2</v>
      </c>
      <c r="C125" s="529">
        <f>Electricity!F161</f>
        <v>0</v>
      </c>
      <c r="D125" s="529">
        <f>Electricity!I161</f>
        <v>0</v>
      </c>
      <c r="E125" s="530" t="str">
        <f t="shared" si="6"/>
        <v>01/06/2024 02:00:00 AM</v>
      </c>
      <c r="F125" s="530" t="str">
        <f t="shared" si="5"/>
        <v>Jan</v>
      </c>
    </row>
    <row r="126" spans="1:6" x14ac:dyDescent="0.35">
      <c r="A126" s="527">
        <f>Electricity!D162</f>
        <v>45297</v>
      </c>
      <c r="B126" s="528">
        <f>Electricity!E162</f>
        <v>0.12500000000000006</v>
      </c>
      <c r="C126" s="529">
        <f>Electricity!F162</f>
        <v>0</v>
      </c>
      <c r="D126" s="529">
        <f>Electricity!I162</f>
        <v>0</v>
      </c>
      <c r="E126" s="530" t="str">
        <f t="shared" si="6"/>
        <v>01/06/2024 03:00:00 AM</v>
      </c>
      <c r="F126" s="530" t="str">
        <f t="shared" si="5"/>
        <v>Jan</v>
      </c>
    </row>
    <row r="127" spans="1:6" x14ac:dyDescent="0.35">
      <c r="A127" s="527">
        <f>Electricity!D163</f>
        <v>45297</v>
      </c>
      <c r="B127" s="528">
        <f>Electricity!E163</f>
        <v>0.16666666666666669</v>
      </c>
      <c r="C127" s="529">
        <f>Electricity!F163</f>
        <v>0</v>
      </c>
      <c r="D127" s="529">
        <f>Electricity!I163</f>
        <v>0</v>
      </c>
      <c r="E127" s="530" t="str">
        <f t="shared" si="6"/>
        <v>01/06/2024 04:00:00 AM</v>
      </c>
      <c r="F127" s="530" t="str">
        <f t="shared" si="5"/>
        <v>Jan</v>
      </c>
    </row>
    <row r="128" spans="1:6" x14ac:dyDescent="0.35">
      <c r="A128" s="527">
        <f>Electricity!D164</f>
        <v>45297</v>
      </c>
      <c r="B128" s="528">
        <f>Electricity!E164</f>
        <v>0.20833333333333337</v>
      </c>
      <c r="C128" s="529">
        <f>Electricity!F164</f>
        <v>0</v>
      </c>
      <c r="D128" s="529">
        <f>Electricity!I164</f>
        <v>0</v>
      </c>
      <c r="E128" s="530" t="str">
        <f t="shared" si="6"/>
        <v>01/06/2024 05:00:00 AM</v>
      </c>
      <c r="F128" s="530" t="str">
        <f t="shared" si="5"/>
        <v>Jan</v>
      </c>
    </row>
    <row r="129" spans="1:6" x14ac:dyDescent="0.35">
      <c r="A129" s="527">
        <f>Electricity!D165</f>
        <v>45297</v>
      </c>
      <c r="B129" s="528">
        <f>Electricity!E165</f>
        <v>0.25</v>
      </c>
      <c r="C129" s="529">
        <f>Electricity!F165</f>
        <v>0</v>
      </c>
      <c r="D129" s="529">
        <f>Electricity!I165</f>
        <v>0</v>
      </c>
      <c r="E129" s="530" t="str">
        <f t="shared" si="6"/>
        <v>01/06/2024 06:00:00 AM</v>
      </c>
      <c r="F129" s="530" t="str">
        <f t="shared" si="5"/>
        <v>Jan</v>
      </c>
    </row>
    <row r="130" spans="1:6" x14ac:dyDescent="0.35">
      <c r="A130" s="527">
        <f>Electricity!D166</f>
        <v>45297</v>
      </c>
      <c r="B130" s="528">
        <f>Electricity!E166</f>
        <v>0.29166666666666669</v>
      </c>
      <c r="C130" s="529">
        <f>Electricity!F166</f>
        <v>0</v>
      </c>
      <c r="D130" s="529">
        <f>Electricity!I166</f>
        <v>0</v>
      </c>
      <c r="E130" s="530" t="str">
        <f t="shared" si="6"/>
        <v>01/06/2024 07:00:00 AM</v>
      </c>
      <c r="F130" s="530" t="str">
        <f t="shared" si="5"/>
        <v>Jan</v>
      </c>
    </row>
    <row r="131" spans="1:6" x14ac:dyDescent="0.35">
      <c r="A131" s="527">
        <f>Electricity!D167</f>
        <v>45297</v>
      </c>
      <c r="B131" s="528">
        <f>Electricity!E167</f>
        <v>0.33333333333333337</v>
      </c>
      <c r="C131" s="529">
        <f>Electricity!F167</f>
        <v>0</v>
      </c>
      <c r="D131" s="529">
        <f>Electricity!I167</f>
        <v>0</v>
      </c>
      <c r="E131" s="530" t="str">
        <f t="shared" si="6"/>
        <v>01/06/2024 08:00:00 AM</v>
      </c>
      <c r="F131" s="530" t="str">
        <f t="shared" ref="F131:F194" si="7">TEXT(A131,"mmm")</f>
        <v>Jan</v>
      </c>
    </row>
    <row r="132" spans="1:6" x14ac:dyDescent="0.35">
      <c r="A132" s="527">
        <f>Electricity!D168</f>
        <v>45297</v>
      </c>
      <c r="B132" s="528">
        <f>Electricity!E168</f>
        <v>0.375</v>
      </c>
      <c r="C132" s="529">
        <f>Electricity!F168</f>
        <v>0</v>
      </c>
      <c r="D132" s="529">
        <f>Electricity!I168</f>
        <v>0</v>
      </c>
      <c r="E132" s="530" t="str">
        <f t="shared" si="6"/>
        <v>01/06/2024 09:00:00 AM</v>
      </c>
      <c r="F132" s="530" t="str">
        <f t="shared" si="7"/>
        <v>Jan</v>
      </c>
    </row>
    <row r="133" spans="1:6" x14ac:dyDescent="0.35">
      <c r="A133" s="527">
        <f>Electricity!D169</f>
        <v>45297</v>
      </c>
      <c r="B133" s="528">
        <f>Electricity!E169</f>
        <v>0.41666666666666669</v>
      </c>
      <c r="C133" s="529">
        <f>Electricity!F169</f>
        <v>0</v>
      </c>
      <c r="D133" s="529">
        <f>Electricity!I169</f>
        <v>0</v>
      </c>
      <c r="E133" s="530" t="str">
        <f t="shared" si="6"/>
        <v>01/06/2024 10:00:00 AM</v>
      </c>
      <c r="F133" s="530" t="str">
        <f t="shared" si="7"/>
        <v>Jan</v>
      </c>
    </row>
    <row r="134" spans="1:6" x14ac:dyDescent="0.35">
      <c r="A134" s="527">
        <f>Electricity!D170</f>
        <v>45297</v>
      </c>
      <c r="B134" s="528">
        <f>Electricity!E170</f>
        <v>0.45833333333333337</v>
      </c>
      <c r="C134" s="529">
        <f>Electricity!F170</f>
        <v>0</v>
      </c>
      <c r="D134" s="529">
        <f>Electricity!I170</f>
        <v>0</v>
      </c>
      <c r="E134" s="530" t="str">
        <f t="shared" si="6"/>
        <v>01/06/2024 11:00:00 AM</v>
      </c>
      <c r="F134" s="530" t="str">
        <f t="shared" si="7"/>
        <v>Jan</v>
      </c>
    </row>
    <row r="135" spans="1:6" x14ac:dyDescent="0.35">
      <c r="A135" s="527">
        <f>Electricity!D171</f>
        <v>45297</v>
      </c>
      <c r="B135" s="528">
        <f>Electricity!E171</f>
        <v>0.50000000000000011</v>
      </c>
      <c r="C135" s="529">
        <f>Electricity!F171</f>
        <v>0</v>
      </c>
      <c r="D135" s="529">
        <f>Electricity!I171</f>
        <v>0</v>
      </c>
      <c r="E135" s="530" t="str">
        <f t="shared" si="6"/>
        <v>01/06/2024 12:00:00 PM</v>
      </c>
      <c r="F135" s="530" t="str">
        <f t="shared" si="7"/>
        <v>Jan</v>
      </c>
    </row>
    <row r="136" spans="1:6" x14ac:dyDescent="0.35">
      <c r="A136" s="527">
        <f>Electricity!D172</f>
        <v>45297</v>
      </c>
      <c r="B136" s="528">
        <f>Electricity!E172</f>
        <v>0.54166666666666674</v>
      </c>
      <c r="C136" s="529">
        <f>Electricity!F172</f>
        <v>0</v>
      </c>
      <c r="D136" s="529">
        <f>Electricity!I172</f>
        <v>0</v>
      </c>
      <c r="E136" s="530" t="str">
        <f t="shared" si="6"/>
        <v>01/06/2024 01:00:00 PM</v>
      </c>
      <c r="F136" s="530" t="str">
        <f t="shared" si="7"/>
        <v>Jan</v>
      </c>
    </row>
    <row r="137" spans="1:6" x14ac:dyDescent="0.35">
      <c r="A137" s="527">
        <f>Electricity!D173</f>
        <v>45297</v>
      </c>
      <c r="B137" s="528">
        <f>Electricity!E173</f>
        <v>0.58333333333333337</v>
      </c>
      <c r="C137" s="529">
        <f>Electricity!F173</f>
        <v>0</v>
      </c>
      <c r="D137" s="529">
        <f>Electricity!I173</f>
        <v>0</v>
      </c>
      <c r="E137" s="530" t="str">
        <f t="shared" si="6"/>
        <v>01/06/2024 02:00:00 PM</v>
      </c>
      <c r="F137" s="530" t="str">
        <f t="shared" si="7"/>
        <v>Jan</v>
      </c>
    </row>
    <row r="138" spans="1:6" x14ac:dyDescent="0.35">
      <c r="A138" s="527">
        <f>Electricity!D174</f>
        <v>45297</v>
      </c>
      <c r="B138" s="528">
        <f>Electricity!E174</f>
        <v>0.62500000000000011</v>
      </c>
      <c r="C138" s="529">
        <f>Electricity!F174</f>
        <v>0</v>
      </c>
      <c r="D138" s="529">
        <f>Electricity!I174</f>
        <v>0</v>
      </c>
      <c r="E138" s="530" t="str">
        <f t="shared" si="6"/>
        <v>01/06/2024 03:00:00 PM</v>
      </c>
      <c r="F138" s="530" t="str">
        <f t="shared" si="7"/>
        <v>Jan</v>
      </c>
    </row>
    <row r="139" spans="1:6" x14ac:dyDescent="0.35">
      <c r="A139" s="527">
        <f>Electricity!D175</f>
        <v>45297</v>
      </c>
      <c r="B139" s="528">
        <f>Electricity!E175</f>
        <v>0.66666666666666674</v>
      </c>
      <c r="C139" s="529">
        <f>Electricity!F175</f>
        <v>0</v>
      </c>
      <c r="D139" s="529">
        <f>Electricity!I175</f>
        <v>0</v>
      </c>
      <c r="E139" s="530" t="str">
        <f t="shared" si="6"/>
        <v>01/06/2024 04:00:00 PM</v>
      </c>
      <c r="F139" s="530" t="str">
        <f t="shared" si="7"/>
        <v>Jan</v>
      </c>
    </row>
    <row r="140" spans="1:6" x14ac:dyDescent="0.35">
      <c r="A140" s="527">
        <f>Electricity!D176</f>
        <v>45297</v>
      </c>
      <c r="B140" s="528">
        <f>Electricity!E176</f>
        <v>0.70833333333333337</v>
      </c>
      <c r="C140" s="529">
        <f>Electricity!F176</f>
        <v>0</v>
      </c>
      <c r="D140" s="529">
        <f>Electricity!I176</f>
        <v>0</v>
      </c>
      <c r="E140" s="530" t="str">
        <f t="shared" ref="E140:E203" si="8">CONCATENATE(TEXT(A140,"mm/dd/yyyy")," ",TEXT(B140,"hh:mm:ss AM/PM"))</f>
        <v>01/06/2024 05:00:00 PM</v>
      </c>
      <c r="F140" s="530" t="str">
        <f t="shared" si="7"/>
        <v>Jan</v>
      </c>
    </row>
    <row r="141" spans="1:6" x14ac:dyDescent="0.35">
      <c r="A141" s="527">
        <f>Electricity!D177</f>
        <v>45297</v>
      </c>
      <c r="B141" s="528">
        <f>Electricity!E177</f>
        <v>0.75000000000000011</v>
      </c>
      <c r="C141" s="529">
        <f>Electricity!F177</f>
        <v>0</v>
      </c>
      <c r="D141" s="529">
        <f>Electricity!I177</f>
        <v>0</v>
      </c>
      <c r="E141" s="530" t="str">
        <f t="shared" si="8"/>
        <v>01/06/2024 06:00:00 PM</v>
      </c>
      <c r="F141" s="530" t="str">
        <f t="shared" si="7"/>
        <v>Jan</v>
      </c>
    </row>
    <row r="142" spans="1:6" x14ac:dyDescent="0.35">
      <c r="A142" s="527">
        <f>Electricity!D178</f>
        <v>45297</v>
      </c>
      <c r="B142" s="528">
        <f>Electricity!E178</f>
        <v>0.79166666666666674</v>
      </c>
      <c r="C142" s="529">
        <f>Electricity!F178</f>
        <v>0</v>
      </c>
      <c r="D142" s="529">
        <f>Electricity!I178</f>
        <v>0</v>
      </c>
      <c r="E142" s="530" t="str">
        <f t="shared" si="8"/>
        <v>01/06/2024 07:00:00 PM</v>
      </c>
      <c r="F142" s="530" t="str">
        <f t="shared" si="7"/>
        <v>Jan</v>
      </c>
    </row>
    <row r="143" spans="1:6" x14ac:dyDescent="0.35">
      <c r="A143" s="527">
        <f>Electricity!D179</f>
        <v>45297</v>
      </c>
      <c r="B143" s="528">
        <f>Electricity!E179</f>
        <v>0.83333333333333337</v>
      </c>
      <c r="C143" s="529">
        <f>Electricity!F179</f>
        <v>0</v>
      </c>
      <c r="D143" s="529">
        <f>Electricity!I179</f>
        <v>0</v>
      </c>
      <c r="E143" s="530" t="str">
        <f t="shared" si="8"/>
        <v>01/06/2024 08:00:00 PM</v>
      </c>
      <c r="F143" s="530" t="str">
        <f t="shared" si="7"/>
        <v>Jan</v>
      </c>
    </row>
    <row r="144" spans="1:6" x14ac:dyDescent="0.35">
      <c r="A144" s="527">
        <f>Electricity!D180</f>
        <v>45297</v>
      </c>
      <c r="B144" s="528">
        <f>Electricity!E180</f>
        <v>0.87500000000000011</v>
      </c>
      <c r="C144" s="529">
        <f>Electricity!F180</f>
        <v>0</v>
      </c>
      <c r="D144" s="529">
        <f>Electricity!I180</f>
        <v>0</v>
      </c>
      <c r="E144" s="530" t="str">
        <f t="shared" si="8"/>
        <v>01/06/2024 09:00:00 PM</v>
      </c>
      <c r="F144" s="530" t="str">
        <f t="shared" si="7"/>
        <v>Jan</v>
      </c>
    </row>
    <row r="145" spans="1:6" x14ac:dyDescent="0.35">
      <c r="A145" s="527">
        <f>Electricity!D181</f>
        <v>45297</v>
      </c>
      <c r="B145" s="528">
        <f>Electricity!E181</f>
        <v>0.91666666666666674</v>
      </c>
      <c r="C145" s="529">
        <f>Electricity!F181</f>
        <v>0</v>
      </c>
      <c r="D145" s="529">
        <f>Electricity!I181</f>
        <v>0</v>
      </c>
      <c r="E145" s="530" t="str">
        <f t="shared" si="8"/>
        <v>01/06/2024 10:00:00 PM</v>
      </c>
      <c r="F145" s="530" t="str">
        <f t="shared" si="7"/>
        <v>Jan</v>
      </c>
    </row>
    <row r="146" spans="1:6" x14ac:dyDescent="0.35">
      <c r="A146" s="527">
        <f>Electricity!D182</f>
        <v>45297</v>
      </c>
      <c r="B146" s="528">
        <f>Electricity!E182</f>
        <v>0.95833333333333337</v>
      </c>
      <c r="C146" s="529">
        <f>Electricity!F182</f>
        <v>0</v>
      </c>
      <c r="D146" s="529">
        <f>Electricity!I182</f>
        <v>0</v>
      </c>
      <c r="E146" s="530" t="str">
        <f t="shared" si="8"/>
        <v>01/06/2024 11:00:00 PM</v>
      </c>
      <c r="F146" s="530" t="str">
        <f t="shared" si="7"/>
        <v>Jan</v>
      </c>
    </row>
    <row r="147" spans="1:6" x14ac:dyDescent="0.35">
      <c r="A147" s="527">
        <f>Electricity!D183</f>
        <v>45298</v>
      </c>
      <c r="B147" s="528">
        <f>Electricity!E183</f>
        <v>3.1225022567582528E-17</v>
      </c>
      <c r="C147" s="529">
        <f>Electricity!F183</f>
        <v>0</v>
      </c>
      <c r="D147" s="529">
        <f>Electricity!I183</f>
        <v>0</v>
      </c>
      <c r="E147" s="530" t="str">
        <f t="shared" si="8"/>
        <v>01/07/2024 12:00:00 AM</v>
      </c>
      <c r="F147" s="530" t="str">
        <f t="shared" si="7"/>
        <v>Jan</v>
      </c>
    </row>
    <row r="148" spans="1:6" x14ac:dyDescent="0.35">
      <c r="A148" s="527">
        <f>Electricity!D184</f>
        <v>45298</v>
      </c>
      <c r="B148" s="528">
        <f>Electricity!E184</f>
        <v>4.1666666666666699E-2</v>
      </c>
      <c r="C148" s="529">
        <f>Electricity!F184</f>
        <v>0</v>
      </c>
      <c r="D148" s="529">
        <f>Electricity!I184</f>
        <v>0</v>
      </c>
      <c r="E148" s="530" t="str">
        <f t="shared" si="8"/>
        <v>01/07/2024 01:00:00 AM</v>
      </c>
      <c r="F148" s="530" t="str">
        <f t="shared" si="7"/>
        <v>Jan</v>
      </c>
    </row>
    <row r="149" spans="1:6" x14ac:dyDescent="0.35">
      <c r="A149" s="527">
        <f>Electricity!D185</f>
        <v>45298</v>
      </c>
      <c r="B149" s="528">
        <f>Electricity!E185</f>
        <v>8.333333333333337E-2</v>
      </c>
      <c r="C149" s="529">
        <f>Electricity!F185</f>
        <v>0</v>
      </c>
      <c r="D149" s="529">
        <f>Electricity!I185</f>
        <v>0</v>
      </c>
      <c r="E149" s="530" t="str">
        <f t="shared" si="8"/>
        <v>01/07/2024 02:00:00 AM</v>
      </c>
      <c r="F149" s="530" t="str">
        <f t="shared" si="7"/>
        <v>Jan</v>
      </c>
    </row>
    <row r="150" spans="1:6" x14ac:dyDescent="0.35">
      <c r="A150" s="527">
        <f>Electricity!D186</f>
        <v>45298</v>
      </c>
      <c r="B150" s="528">
        <f>Electricity!E186</f>
        <v>0.12500000000000006</v>
      </c>
      <c r="C150" s="529">
        <f>Electricity!F186</f>
        <v>0</v>
      </c>
      <c r="D150" s="529">
        <f>Electricity!I186</f>
        <v>0</v>
      </c>
      <c r="E150" s="530" t="str">
        <f t="shared" si="8"/>
        <v>01/07/2024 03:00:00 AM</v>
      </c>
      <c r="F150" s="530" t="str">
        <f t="shared" si="7"/>
        <v>Jan</v>
      </c>
    </row>
    <row r="151" spans="1:6" x14ac:dyDescent="0.35">
      <c r="A151" s="527">
        <f>Electricity!D187</f>
        <v>45298</v>
      </c>
      <c r="B151" s="528">
        <f>Electricity!E187</f>
        <v>0.16666666666666669</v>
      </c>
      <c r="C151" s="529">
        <f>Electricity!F187</f>
        <v>0</v>
      </c>
      <c r="D151" s="529">
        <f>Electricity!I187</f>
        <v>0</v>
      </c>
      <c r="E151" s="530" t="str">
        <f t="shared" si="8"/>
        <v>01/07/2024 04:00:00 AM</v>
      </c>
      <c r="F151" s="530" t="str">
        <f t="shared" si="7"/>
        <v>Jan</v>
      </c>
    </row>
    <row r="152" spans="1:6" x14ac:dyDescent="0.35">
      <c r="A152" s="527">
        <f>Electricity!D188</f>
        <v>45298</v>
      </c>
      <c r="B152" s="528">
        <f>Electricity!E188</f>
        <v>0.20833333333333337</v>
      </c>
      <c r="C152" s="529">
        <f>Electricity!F188</f>
        <v>0</v>
      </c>
      <c r="D152" s="529">
        <f>Electricity!I188</f>
        <v>0</v>
      </c>
      <c r="E152" s="530" t="str">
        <f t="shared" si="8"/>
        <v>01/07/2024 05:00:00 AM</v>
      </c>
      <c r="F152" s="530" t="str">
        <f t="shared" si="7"/>
        <v>Jan</v>
      </c>
    </row>
    <row r="153" spans="1:6" x14ac:dyDescent="0.35">
      <c r="A153" s="527">
        <f>Electricity!D189</f>
        <v>45298</v>
      </c>
      <c r="B153" s="528">
        <f>Electricity!E189</f>
        <v>0.25</v>
      </c>
      <c r="C153" s="529">
        <f>Electricity!F189</f>
        <v>0</v>
      </c>
      <c r="D153" s="529">
        <f>Electricity!I189</f>
        <v>0</v>
      </c>
      <c r="E153" s="530" t="str">
        <f t="shared" si="8"/>
        <v>01/07/2024 06:00:00 AM</v>
      </c>
      <c r="F153" s="530" t="str">
        <f t="shared" si="7"/>
        <v>Jan</v>
      </c>
    </row>
    <row r="154" spans="1:6" x14ac:dyDescent="0.35">
      <c r="A154" s="527">
        <f>Electricity!D190</f>
        <v>45298</v>
      </c>
      <c r="B154" s="528">
        <f>Electricity!E190</f>
        <v>0.29166666666666669</v>
      </c>
      <c r="C154" s="529">
        <f>Electricity!F190</f>
        <v>0</v>
      </c>
      <c r="D154" s="529">
        <f>Electricity!I190</f>
        <v>0</v>
      </c>
      <c r="E154" s="530" t="str">
        <f t="shared" si="8"/>
        <v>01/07/2024 07:00:00 AM</v>
      </c>
      <c r="F154" s="530" t="str">
        <f t="shared" si="7"/>
        <v>Jan</v>
      </c>
    </row>
    <row r="155" spans="1:6" x14ac:dyDescent="0.35">
      <c r="A155" s="527">
        <f>Electricity!D191</f>
        <v>45298</v>
      </c>
      <c r="B155" s="528">
        <f>Electricity!E191</f>
        <v>0.33333333333333337</v>
      </c>
      <c r="C155" s="529">
        <f>Electricity!F191</f>
        <v>0</v>
      </c>
      <c r="D155" s="529">
        <f>Electricity!I191</f>
        <v>0</v>
      </c>
      <c r="E155" s="530" t="str">
        <f t="shared" si="8"/>
        <v>01/07/2024 08:00:00 AM</v>
      </c>
      <c r="F155" s="530" t="str">
        <f t="shared" si="7"/>
        <v>Jan</v>
      </c>
    </row>
    <row r="156" spans="1:6" x14ac:dyDescent="0.35">
      <c r="A156" s="527">
        <f>Electricity!D192</f>
        <v>45298</v>
      </c>
      <c r="B156" s="528">
        <f>Electricity!E192</f>
        <v>0.375</v>
      </c>
      <c r="C156" s="529">
        <f>Electricity!F192</f>
        <v>0</v>
      </c>
      <c r="D156" s="529">
        <f>Electricity!I192</f>
        <v>0</v>
      </c>
      <c r="E156" s="530" t="str">
        <f t="shared" si="8"/>
        <v>01/07/2024 09:00:00 AM</v>
      </c>
      <c r="F156" s="530" t="str">
        <f t="shared" si="7"/>
        <v>Jan</v>
      </c>
    </row>
    <row r="157" spans="1:6" x14ac:dyDescent="0.35">
      <c r="A157" s="527">
        <f>Electricity!D193</f>
        <v>45298</v>
      </c>
      <c r="B157" s="528">
        <f>Electricity!E193</f>
        <v>0.41666666666666669</v>
      </c>
      <c r="C157" s="529">
        <f>Electricity!F193</f>
        <v>0</v>
      </c>
      <c r="D157" s="529">
        <f>Electricity!I193</f>
        <v>0</v>
      </c>
      <c r="E157" s="530" t="str">
        <f t="shared" si="8"/>
        <v>01/07/2024 10:00:00 AM</v>
      </c>
      <c r="F157" s="530" t="str">
        <f t="shared" si="7"/>
        <v>Jan</v>
      </c>
    </row>
    <row r="158" spans="1:6" x14ac:dyDescent="0.35">
      <c r="A158" s="527">
        <f>Electricity!D194</f>
        <v>45298</v>
      </c>
      <c r="B158" s="528">
        <f>Electricity!E194</f>
        <v>0.45833333333333337</v>
      </c>
      <c r="C158" s="529">
        <f>Electricity!F194</f>
        <v>0</v>
      </c>
      <c r="D158" s="529">
        <f>Electricity!I194</f>
        <v>0</v>
      </c>
      <c r="E158" s="530" t="str">
        <f t="shared" si="8"/>
        <v>01/07/2024 11:00:00 AM</v>
      </c>
      <c r="F158" s="530" t="str">
        <f t="shared" si="7"/>
        <v>Jan</v>
      </c>
    </row>
    <row r="159" spans="1:6" x14ac:dyDescent="0.35">
      <c r="A159" s="527">
        <f>Electricity!D195</f>
        <v>45298</v>
      </c>
      <c r="B159" s="528">
        <f>Electricity!E195</f>
        <v>0.50000000000000011</v>
      </c>
      <c r="C159" s="529">
        <f>Electricity!F195</f>
        <v>0</v>
      </c>
      <c r="D159" s="529">
        <f>Electricity!I195</f>
        <v>0</v>
      </c>
      <c r="E159" s="530" t="str">
        <f t="shared" si="8"/>
        <v>01/07/2024 12:00:00 PM</v>
      </c>
      <c r="F159" s="530" t="str">
        <f t="shared" si="7"/>
        <v>Jan</v>
      </c>
    </row>
    <row r="160" spans="1:6" x14ac:dyDescent="0.35">
      <c r="A160" s="527">
        <f>Electricity!D196</f>
        <v>45298</v>
      </c>
      <c r="B160" s="528">
        <f>Electricity!E196</f>
        <v>0.54166666666666674</v>
      </c>
      <c r="C160" s="529">
        <f>Electricity!F196</f>
        <v>0</v>
      </c>
      <c r="D160" s="529">
        <f>Electricity!I196</f>
        <v>0</v>
      </c>
      <c r="E160" s="530" t="str">
        <f t="shared" si="8"/>
        <v>01/07/2024 01:00:00 PM</v>
      </c>
      <c r="F160" s="530" t="str">
        <f t="shared" si="7"/>
        <v>Jan</v>
      </c>
    </row>
    <row r="161" spans="1:6" x14ac:dyDescent="0.35">
      <c r="A161" s="527">
        <f>Electricity!D197</f>
        <v>45298</v>
      </c>
      <c r="B161" s="528">
        <f>Electricity!E197</f>
        <v>0.58333333333333337</v>
      </c>
      <c r="C161" s="529">
        <f>Electricity!F197</f>
        <v>0</v>
      </c>
      <c r="D161" s="529">
        <f>Electricity!I197</f>
        <v>0</v>
      </c>
      <c r="E161" s="530" t="str">
        <f t="shared" si="8"/>
        <v>01/07/2024 02:00:00 PM</v>
      </c>
      <c r="F161" s="530" t="str">
        <f t="shared" si="7"/>
        <v>Jan</v>
      </c>
    </row>
    <row r="162" spans="1:6" x14ac:dyDescent="0.35">
      <c r="A162" s="527">
        <f>Electricity!D198</f>
        <v>45298</v>
      </c>
      <c r="B162" s="528">
        <f>Electricity!E198</f>
        <v>0.62500000000000011</v>
      </c>
      <c r="C162" s="529">
        <f>Electricity!F198</f>
        <v>0</v>
      </c>
      <c r="D162" s="529">
        <f>Electricity!I198</f>
        <v>0</v>
      </c>
      <c r="E162" s="530" t="str">
        <f t="shared" si="8"/>
        <v>01/07/2024 03:00:00 PM</v>
      </c>
      <c r="F162" s="530" t="str">
        <f t="shared" si="7"/>
        <v>Jan</v>
      </c>
    </row>
    <row r="163" spans="1:6" x14ac:dyDescent="0.35">
      <c r="A163" s="527">
        <f>Electricity!D199</f>
        <v>45298</v>
      </c>
      <c r="B163" s="528">
        <f>Electricity!E199</f>
        <v>0.66666666666666674</v>
      </c>
      <c r="C163" s="529">
        <f>Electricity!F199</f>
        <v>0</v>
      </c>
      <c r="D163" s="529">
        <f>Electricity!I199</f>
        <v>0</v>
      </c>
      <c r="E163" s="530" t="str">
        <f t="shared" si="8"/>
        <v>01/07/2024 04:00:00 PM</v>
      </c>
      <c r="F163" s="530" t="str">
        <f t="shared" si="7"/>
        <v>Jan</v>
      </c>
    </row>
    <row r="164" spans="1:6" x14ac:dyDescent="0.35">
      <c r="A164" s="527">
        <f>Electricity!D200</f>
        <v>45298</v>
      </c>
      <c r="B164" s="528">
        <f>Electricity!E200</f>
        <v>0.70833333333333337</v>
      </c>
      <c r="C164" s="529">
        <f>Electricity!F200</f>
        <v>0</v>
      </c>
      <c r="D164" s="529">
        <f>Electricity!I200</f>
        <v>0</v>
      </c>
      <c r="E164" s="530" t="str">
        <f t="shared" si="8"/>
        <v>01/07/2024 05:00:00 PM</v>
      </c>
      <c r="F164" s="530" t="str">
        <f t="shared" si="7"/>
        <v>Jan</v>
      </c>
    </row>
    <row r="165" spans="1:6" x14ac:dyDescent="0.35">
      <c r="A165" s="527">
        <f>Electricity!D201</f>
        <v>45298</v>
      </c>
      <c r="B165" s="528">
        <f>Electricity!E201</f>
        <v>0.75000000000000011</v>
      </c>
      <c r="C165" s="529">
        <f>Electricity!F201</f>
        <v>0</v>
      </c>
      <c r="D165" s="529">
        <f>Electricity!I201</f>
        <v>0</v>
      </c>
      <c r="E165" s="530" t="str">
        <f t="shared" si="8"/>
        <v>01/07/2024 06:00:00 PM</v>
      </c>
      <c r="F165" s="530" t="str">
        <f t="shared" si="7"/>
        <v>Jan</v>
      </c>
    </row>
    <row r="166" spans="1:6" x14ac:dyDescent="0.35">
      <c r="A166" s="527">
        <f>Electricity!D202</f>
        <v>45298</v>
      </c>
      <c r="B166" s="528">
        <f>Electricity!E202</f>
        <v>0.79166666666666674</v>
      </c>
      <c r="C166" s="529">
        <f>Electricity!F202</f>
        <v>0</v>
      </c>
      <c r="D166" s="529">
        <f>Electricity!I202</f>
        <v>0</v>
      </c>
      <c r="E166" s="530" t="str">
        <f t="shared" si="8"/>
        <v>01/07/2024 07:00:00 PM</v>
      </c>
      <c r="F166" s="530" t="str">
        <f t="shared" si="7"/>
        <v>Jan</v>
      </c>
    </row>
    <row r="167" spans="1:6" x14ac:dyDescent="0.35">
      <c r="A167" s="527">
        <f>Electricity!D203</f>
        <v>45298</v>
      </c>
      <c r="B167" s="528">
        <f>Electricity!E203</f>
        <v>0.83333333333333337</v>
      </c>
      <c r="C167" s="529">
        <f>Electricity!F203</f>
        <v>0</v>
      </c>
      <c r="D167" s="529">
        <f>Electricity!I203</f>
        <v>0</v>
      </c>
      <c r="E167" s="530" t="str">
        <f t="shared" si="8"/>
        <v>01/07/2024 08:00:00 PM</v>
      </c>
      <c r="F167" s="530" t="str">
        <f t="shared" si="7"/>
        <v>Jan</v>
      </c>
    </row>
    <row r="168" spans="1:6" x14ac:dyDescent="0.35">
      <c r="A168" s="527">
        <f>Electricity!D204</f>
        <v>45298</v>
      </c>
      <c r="B168" s="528">
        <f>Electricity!E204</f>
        <v>0.87500000000000011</v>
      </c>
      <c r="C168" s="529">
        <f>Electricity!F204</f>
        <v>0</v>
      </c>
      <c r="D168" s="529">
        <f>Electricity!I204</f>
        <v>0</v>
      </c>
      <c r="E168" s="530" t="str">
        <f t="shared" si="8"/>
        <v>01/07/2024 09:00:00 PM</v>
      </c>
      <c r="F168" s="530" t="str">
        <f t="shared" si="7"/>
        <v>Jan</v>
      </c>
    </row>
    <row r="169" spans="1:6" x14ac:dyDescent="0.35">
      <c r="A169" s="527">
        <f>Electricity!D205</f>
        <v>45298</v>
      </c>
      <c r="B169" s="528">
        <f>Electricity!E205</f>
        <v>0.91666666666666674</v>
      </c>
      <c r="C169" s="529">
        <f>Electricity!F205</f>
        <v>0</v>
      </c>
      <c r="D169" s="529">
        <f>Electricity!I205</f>
        <v>0</v>
      </c>
      <c r="E169" s="530" t="str">
        <f t="shared" si="8"/>
        <v>01/07/2024 10:00:00 PM</v>
      </c>
      <c r="F169" s="530" t="str">
        <f t="shared" si="7"/>
        <v>Jan</v>
      </c>
    </row>
    <row r="170" spans="1:6" x14ac:dyDescent="0.35">
      <c r="A170" s="527">
        <f>Electricity!D206</f>
        <v>45298</v>
      </c>
      <c r="B170" s="528">
        <f>Electricity!E206</f>
        <v>0.95833333333333337</v>
      </c>
      <c r="C170" s="529">
        <f>Electricity!F206</f>
        <v>0</v>
      </c>
      <c r="D170" s="529">
        <f>Electricity!I206</f>
        <v>0</v>
      </c>
      <c r="E170" s="530" t="str">
        <f t="shared" si="8"/>
        <v>01/07/2024 11:00:00 PM</v>
      </c>
      <c r="F170" s="530" t="str">
        <f t="shared" si="7"/>
        <v>Jan</v>
      </c>
    </row>
    <row r="171" spans="1:6" x14ac:dyDescent="0.35">
      <c r="A171" s="527">
        <f>Electricity!D207</f>
        <v>45299</v>
      </c>
      <c r="B171" s="528">
        <f>Electricity!E207</f>
        <v>3.1225022567582528E-17</v>
      </c>
      <c r="C171" s="529">
        <f>Electricity!F207</f>
        <v>0</v>
      </c>
      <c r="D171" s="529">
        <f>Electricity!I207</f>
        <v>0</v>
      </c>
      <c r="E171" s="530" t="str">
        <f t="shared" si="8"/>
        <v>01/08/2024 12:00:00 AM</v>
      </c>
      <c r="F171" s="530" t="str">
        <f t="shared" si="7"/>
        <v>Jan</v>
      </c>
    </row>
    <row r="172" spans="1:6" x14ac:dyDescent="0.35">
      <c r="A172" s="527">
        <f>Electricity!D208</f>
        <v>45299</v>
      </c>
      <c r="B172" s="528">
        <f>Electricity!E208</f>
        <v>4.1666666666666699E-2</v>
      </c>
      <c r="C172" s="529">
        <f>Electricity!F208</f>
        <v>0</v>
      </c>
      <c r="D172" s="529">
        <f>Electricity!I208</f>
        <v>0</v>
      </c>
      <c r="E172" s="530" t="str">
        <f t="shared" si="8"/>
        <v>01/08/2024 01:00:00 AM</v>
      </c>
      <c r="F172" s="530" t="str">
        <f t="shared" si="7"/>
        <v>Jan</v>
      </c>
    </row>
    <row r="173" spans="1:6" x14ac:dyDescent="0.35">
      <c r="A173" s="527">
        <f>Electricity!D209</f>
        <v>45299</v>
      </c>
      <c r="B173" s="528">
        <f>Electricity!E209</f>
        <v>8.333333333333337E-2</v>
      </c>
      <c r="C173" s="529">
        <f>Electricity!F209</f>
        <v>0</v>
      </c>
      <c r="D173" s="529">
        <f>Electricity!I209</f>
        <v>0</v>
      </c>
      <c r="E173" s="530" t="str">
        <f t="shared" si="8"/>
        <v>01/08/2024 02:00:00 AM</v>
      </c>
      <c r="F173" s="530" t="str">
        <f t="shared" si="7"/>
        <v>Jan</v>
      </c>
    </row>
    <row r="174" spans="1:6" x14ac:dyDescent="0.35">
      <c r="A174" s="527">
        <f>Electricity!D210</f>
        <v>45299</v>
      </c>
      <c r="B174" s="528">
        <f>Electricity!E210</f>
        <v>0.12500000000000006</v>
      </c>
      <c r="C174" s="529">
        <f>Electricity!F210</f>
        <v>0</v>
      </c>
      <c r="D174" s="529">
        <f>Electricity!I210</f>
        <v>0</v>
      </c>
      <c r="E174" s="530" t="str">
        <f t="shared" si="8"/>
        <v>01/08/2024 03:00:00 AM</v>
      </c>
      <c r="F174" s="530" t="str">
        <f t="shared" si="7"/>
        <v>Jan</v>
      </c>
    </row>
    <row r="175" spans="1:6" x14ac:dyDescent="0.35">
      <c r="A175" s="527">
        <f>Electricity!D211</f>
        <v>45299</v>
      </c>
      <c r="B175" s="528">
        <f>Electricity!E211</f>
        <v>0.16666666666666669</v>
      </c>
      <c r="C175" s="529">
        <f>Electricity!F211</f>
        <v>0</v>
      </c>
      <c r="D175" s="529">
        <f>Electricity!I211</f>
        <v>0</v>
      </c>
      <c r="E175" s="530" t="str">
        <f t="shared" si="8"/>
        <v>01/08/2024 04:00:00 AM</v>
      </c>
      <c r="F175" s="530" t="str">
        <f t="shared" si="7"/>
        <v>Jan</v>
      </c>
    </row>
    <row r="176" spans="1:6" x14ac:dyDescent="0.35">
      <c r="A176" s="527">
        <f>Electricity!D212</f>
        <v>45299</v>
      </c>
      <c r="B176" s="528">
        <f>Electricity!E212</f>
        <v>0.20833333333333337</v>
      </c>
      <c r="C176" s="529">
        <f>Electricity!F212</f>
        <v>0</v>
      </c>
      <c r="D176" s="529">
        <f>Electricity!I212</f>
        <v>0</v>
      </c>
      <c r="E176" s="530" t="str">
        <f t="shared" si="8"/>
        <v>01/08/2024 05:00:00 AM</v>
      </c>
      <c r="F176" s="530" t="str">
        <f t="shared" si="7"/>
        <v>Jan</v>
      </c>
    </row>
    <row r="177" spans="1:6" x14ac:dyDescent="0.35">
      <c r="A177" s="527">
        <f>Electricity!D213</f>
        <v>45299</v>
      </c>
      <c r="B177" s="528">
        <f>Electricity!E213</f>
        <v>0.25</v>
      </c>
      <c r="C177" s="529">
        <f>Electricity!F213</f>
        <v>0</v>
      </c>
      <c r="D177" s="529">
        <f>Electricity!I213</f>
        <v>0</v>
      </c>
      <c r="E177" s="530" t="str">
        <f t="shared" si="8"/>
        <v>01/08/2024 06:00:00 AM</v>
      </c>
      <c r="F177" s="530" t="str">
        <f t="shared" si="7"/>
        <v>Jan</v>
      </c>
    </row>
    <row r="178" spans="1:6" x14ac:dyDescent="0.35">
      <c r="A178" s="527">
        <f>Electricity!D214</f>
        <v>45299</v>
      </c>
      <c r="B178" s="528">
        <f>Electricity!E214</f>
        <v>0.29166666666666669</v>
      </c>
      <c r="C178" s="529">
        <f>Electricity!F214</f>
        <v>0</v>
      </c>
      <c r="D178" s="529">
        <f>Electricity!I214</f>
        <v>0</v>
      </c>
      <c r="E178" s="530" t="str">
        <f t="shared" si="8"/>
        <v>01/08/2024 07:00:00 AM</v>
      </c>
      <c r="F178" s="530" t="str">
        <f t="shared" si="7"/>
        <v>Jan</v>
      </c>
    </row>
    <row r="179" spans="1:6" x14ac:dyDescent="0.35">
      <c r="A179" s="527">
        <f>Electricity!D215</f>
        <v>45299</v>
      </c>
      <c r="B179" s="528">
        <f>Electricity!E215</f>
        <v>0.33333333333333337</v>
      </c>
      <c r="C179" s="529">
        <f>Electricity!F215</f>
        <v>0</v>
      </c>
      <c r="D179" s="529">
        <f>Electricity!I215</f>
        <v>0</v>
      </c>
      <c r="E179" s="530" t="str">
        <f t="shared" si="8"/>
        <v>01/08/2024 08:00:00 AM</v>
      </c>
      <c r="F179" s="530" t="str">
        <f t="shared" si="7"/>
        <v>Jan</v>
      </c>
    </row>
    <row r="180" spans="1:6" x14ac:dyDescent="0.35">
      <c r="A180" s="527">
        <f>Electricity!D216</f>
        <v>45299</v>
      </c>
      <c r="B180" s="528">
        <f>Electricity!E216</f>
        <v>0.375</v>
      </c>
      <c r="C180" s="529">
        <f>Electricity!F216</f>
        <v>0</v>
      </c>
      <c r="D180" s="529">
        <f>Electricity!I216</f>
        <v>0</v>
      </c>
      <c r="E180" s="530" t="str">
        <f t="shared" si="8"/>
        <v>01/08/2024 09:00:00 AM</v>
      </c>
      <c r="F180" s="530" t="str">
        <f t="shared" si="7"/>
        <v>Jan</v>
      </c>
    </row>
    <row r="181" spans="1:6" x14ac:dyDescent="0.35">
      <c r="A181" s="527">
        <f>Electricity!D217</f>
        <v>45299</v>
      </c>
      <c r="B181" s="528">
        <f>Electricity!E217</f>
        <v>0.41666666666666669</v>
      </c>
      <c r="C181" s="529">
        <f>Electricity!F217</f>
        <v>0</v>
      </c>
      <c r="D181" s="529">
        <f>Electricity!I217</f>
        <v>0</v>
      </c>
      <c r="E181" s="530" t="str">
        <f t="shared" si="8"/>
        <v>01/08/2024 10:00:00 AM</v>
      </c>
      <c r="F181" s="530" t="str">
        <f t="shared" si="7"/>
        <v>Jan</v>
      </c>
    </row>
    <row r="182" spans="1:6" x14ac:dyDescent="0.35">
      <c r="A182" s="527">
        <f>Electricity!D218</f>
        <v>45299</v>
      </c>
      <c r="B182" s="528">
        <f>Electricity!E218</f>
        <v>0.45833333333333337</v>
      </c>
      <c r="C182" s="529">
        <f>Electricity!F218</f>
        <v>0</v>
      </c>
      <c r="D182" s="529">
        <f>Electricity!I218</f>
        <v>0</v>
      </c>
      <c r="E182" s="530" t="str">
        <f t="shared" si="8"/>
        <v>01/08/2024 11:00:00 AM</v>
      </c>
      <c r="F182" s="530" t="str">
        <f t="shared" si="7"/>
        <v>Jan</v>
      </c>
    </row>
    <row r="183" spans="1:6" x14ac:dyDescent="0.35">
      <c r="A183" s="527">
        <f>Electricity!D219</f>
        <v>45299</v>
      </c>
      <c r="B183" s="528">
        <f>Electricity!E219</f>
        <v>0.50000000000000011</v>
      </c>
      <c r="C183" s="529">
        <f>Electricity!F219</f>
        <v>0</v>
      </c>
      <c r="D183" s="529">
        <f>Electricity!I219</f>
        <v>0</v>
      </c>
      <c r="E183" s="530" t="str">
        <f t="shared" si="8"/>
        <v>01/08/2024 12:00:00 PM</v>
      </c>
      <c r="F183" s="530" t="str">
        <f t="shared" si="7"/>
        <v>Jan</v>
      </c>
    </row>
    <row r="184" spans="1:6" x14ac:dyDescent="0.35">
      <c r="A184" s="527">
        <f>Electricity!D220</f>
        <v>45299</v>
      </c>
      <c r="B184" s="528">
        <f>Electricity!E220</f>
        <v>0.54166666666666674</v>
      </c>
      <c r="C184" s="529">
        <f>Electricity!F220</f>
        <v>0</v>
      </c>
      <c r="D184" s="529">
        <f>Electricity!I220</f>
        <v>0</v>
      </c>
      <c r="E184" s="530" t="str">
        <f t="shared" si="8"/>
        <v>01/08/2024 01:00:00 PM</v>
      </c>
      <c r="F184" s="530" t="str">
        <f t="shared" si="7"/>
        <v>Jan</v>
      </c>
    </row>
    <row r="185" spans="1:6" x14ac:dyDescent="0.35">
      <c r="A185" s="527">
        <f>Electricity!D221</f>
        <v>45299</v>
      </c>
      <c r="B185" s="528">
        <f>Electricity!E221</f>
        <v>0.58333333333333337</v>
      </c>
      <c r="C185" s="529">
        <f>Electricity!F221</f>
        <v>0</v>
      </c>
      <c r="D185" s="529">
        <f>Electricity!I221</f>
        <v>0</v>
      </c>
      <c r="E185" s="530" t="str">
        <f t="shared" si="8"/>
        <v>01/08/2024 02:00:00 PM</v>
      </c>
      <c r="F185" s="530" t="str">
        <f t="shared" si="7"/>
        <v>Jan</v>
      </c>
    </row>
    <row r="186" spans="1:6" x14ac:dyDescent="0.35">
      <c r="A186" s="527">
        <f>Electricity!D222</f>
        <v>45299</v>
      </c>
      <c r="B186" s="528">
        <f>Electricity!E222</f>
        <v>0.62500000000000011</v>
      </c>
      <c r="C186" s="529">
        <f>Electricity!F222</f>
        <v>0</v>
      </c>
      <c r="D186" s="529">
        <f>Electricity!I222</f>
        <v>0</v>
      </c>
      <c r="E186" s="530" t="str">
        <f t="shared" si="8"/>
        <v>01/08/2024 03:00:00 PM</v>
      </c>
      <c r="F186" s="530" t="str">
        <f t="shared" si="7"/>
        <v>Jan</v>
      </c>
    </row>
    <row r="187" spans="1:6" x14ac:dyDescent="0.35">
      <c r="A187" s="527">
        <f>Electricity!D223</f>
        <v>45299</v>
      </c>
      <c r="B187" s="528">
        <f>Electricity!E223</f>
        <v>0.66666666666666674</v>
      </c>
      <c r="C187" s="529">
        <f>Electricity!F223</f>
        <v>0</v>
      </c>
      <c r="D187" s="529">
        <f>Electricity!I223</f>
        <v>0</v>
      </c>
      <c r="E187" s="530" t="str">
        <f t="shared" si="8"/>
        <v>01/08/2024 04:00:00 PM</v>
      </c>
      <c r="F187" s="530" t="str">
        <f t="shared" si="7"/>
        <v>Jan</v>
      </c>
    </row>
    <row r="188" spans="1:6" x14ac:dyDescent="0.35">
      <c r="A188" s="527">
        <f>Electricity!D224</f>
        <v>45299</v>
      </c>
      <c r="B188" s="528">
        <f>Electricity!E224</f>
        <v>0.70833333333333337</v>
      </c>
      <c r="C188" s="529">
        <f>Electricity!F224</f>
        <v>0</v>
      </c>
      <c r="D188" s="529">
        <f>Electricity!I224</f>
        <v>0</v>
      </c>
      <c r="E188" s="530" t="str">
        <f t="shared" si="8"/>
        <v>01/08/2024 05:00:00 PM</v>
      </c>
      <c r="F188" s="530" t="str">
        <f t="shared" si="7"/>
        <v>Jan</v>
      </c>
    </row>
    <row r="189" spans="1:6" x14ac:dyDescent="0.35">
      <c r="A189" s="527">
        <f>Electricity!D225</f>
        <v>45299</v>
      </c>
      <c r="B189" s="528">
        <f>Electricity!E225</f>
        <v>0.75000000000000011</v>
      </c>
      <c r="C189" s="529">
        <f>Electricity!F225</f>
        <v>0</v>
      </c>
      <c r="D189" s="529">
        <f>Electricity!I225</f>
        <v>0</v>
      </c>
      <c r="E189" s="530" t="str">
        <f t="shared" si="8"/>
        <v>01/08/2024 06:00:00 PM</v>
      </c>
      <c r="F189" s="530" t="str">
        <f t="shared" si="7"/>
        <v>Jan</v>
      </c>
    </row>
    <row r="190" spans="1:6" x14ac:dyDescent="0.35">
      <c r="A190" s="527">
        <f>Electricity!D226</f>
        <v>45299</v>
      </c>
      <c r="B190" s="528">
        <f>Electricity!E226</f>
        <v>0.79166666666666674</v>
      </c>
      <c r="C190" s="529">
        <f>Electricity!F226</f>
        <v>0</v>
      </c>
      <c r="D190" s="529">
        <f>Electricity!I226</f>
        <v>0</v>
      </c>
      <c r="E190" s="530" t="str">
        <f t="shared" si="8"/>
        <v>01/08/2024 07:00:00 PM</v>
      </c>
      <c r="F190" s="530" t="str">
        <f t="shared" si="7"/>
        <v>Jan</v>
      </c>
    </row>
    <row r="191" spans="1:6" x14ac:dyDescent="0.35">
      <c r="A191" s="527">
        <f>Electricity!D227</f>
        <v>45299</v>
      </c>
      <c r="B191" s="528">
        <f>Electricity!E227</f>
        <v>0.83333333333333337</v>
      </c>
      <c r="C191" s="529">
        <f>Electricity!F227</f>
        <v>0</v>
      </c>
      <c r="D191" s="529">
        <f>Electricity!I227</f>
        <v>0</v>
      </c>
      <c r="E191" s="530" t="str">
        <f t="shared" si="8"/>
        <v>01/08/2024 08:00:00 PM</v>
      </c>
      <c r="F191" s="530" t="str">
        <f t="shared" si="7"/>
        <v>Jan</v>
      </c>
    </row>
    <row r="192" spans="1:6" x14ac:dyDescent="0.35">
      <c r="A192" s="527">
        <f>Electricity!D228</f>
        <v>45299</v>
      </c>
      <c r="B192" s="528">
        <f>Electricity!E228</f>
        <v>0.87500000000000011</v>
      </c>
      <c r="C192" s="529">
        <f>Electricity!F228</f>
        <v>0</v>
      </c>
      <c r="D192" s="529">
        <f>Electricity!I228</f>
        <v>0</v>
      </c>
      <c r="E192" s="530" t="str">
        <f t="shared" si="8"/>
        <v>01/08/2024 09:00:00 PM</v>
      </c>
      <c r="F192" s="530" t="str">
        <f t="shared" si="7"/>
        <v>Jan</v>
      </c>
    </row>
    <row r="193" spans="1:6" x14ac:dyDescent="0.35">
      <c r="A193" s="527">
        <f>Electricity!D229</f>
        <v>45299</v>
      </c>
      <c r="B193" s="528">
        <f>Electricity!E229</f>
        <v>0.91666666666666674</v>
      </c>
      <c r="C193" s="529">
        <f>Electricity!F229</f>
        <v>0</v>
      </c>
      <c r="D193" s="529">
        <f>Electricity!I229</f>
        <v>0</v>
      </c>
      <c r="E193" s="530" t="str">
        <f t="shared" si="8"/>
        <v>01/08/2024 10:00:00 PM</v>
      </c>
      <c r="F193" s="530" t="str">
        <f t="shared" si="7"/>
        <v>Jan</v>
      </c>
    </row>
    <row r="194" spans="1:6" x14ac:dyDescent="0.35">
      <c r="A194" s="527">
        <f>Electricity!D230</f>
        <v>45299</v>
      </c>
      <c r="B194" s="528">
        <f>Electricity!E230</f>
        <v>0.95833333333333337</v>
      </c>
      <c r="C194" s="529">
        <f>Electricity!F230</f>
        <v>0</v>
      </c>
      <c r="D194" s="529">
        <f>Electricity!I230</f>
        <v>0</v>
      </c>
      <c r="E194" s="530" t="str">
        <f t="shared" si="8"/>
        <v>01/08/2024 11:00:00 PM</v>
      </c>
      <c r="F194" s="530" t="str">
        <f t="shared" si="7"/>
        <v>Jan</v>
      </c>
    </row>
    <row r="195" spans="1:6" x14ac:dyDescent="0.35">
      <c r="A195" s="527">
        <f>Electricity!D231</f>
        <v>45300</v>
      </c>
      <c r="B195" s="528">
        <f>Electricity!E231</f>
        <v>3.1225022567582528E-17</v>
      </c>
      <c r="C195" s="529">
        <f>Electricity!F231</f>
        <v>0</v>
      </c>
      <c r="D195" s="529">
        <f>Electricity!I231</f>
        <v>0</v>
      </c>
      <c r="E195" s="530" t="str">
        <f t="shared" si="8"/>
        <v>01/09/2024 12:00:00 AM</v>
      </c>
      <c r="F195" s="530" t="str">
        <f t="shared" ref="F195:F258" si="9">TEXT(A195,"mmm")</f>
        <v>Jan</v>
      </c>
    </row>
    <row r="196" spans="1:6" x14ac:dyDescent="0.35">
      <c r="A196" s="527">
        <f>Electricity!D232</f>
        <v>45300</v>
      </c>
      <c r="B196" s="528">
        <f>Electricity!E232</f>
        <v>4.1666666666666699E-2</v>
      </c>
      <c r="C196" s="529">
        <f>Electricity!F232</f>
        <v>0</v>
      </c>
      <c r="D196" s="529">
        <f>Electricity!I232</f>
        <v>0</v>
      </c>
      <c r="E196" s="530" t="str">
        <f t="shared" si="8"/>
        <v>01/09/2024 01:00:00 AM</v>
      </c>
      <c r="F196" s="530" t="str">
        <f t="shared" si="9"/>
        <v>Jan</v>
      </c>
    </row>
    <row r="197" spans="1:6" x14ac:dyDescent="0.35">
      <c r="A197" s="527">
        <f>Electricity!D233</f>
        <v>45300</v>
      </c>
      <c r="B197" s="528">
        <f>Electricity!E233</f>
        <v>8.333333333333337E-2</v>
      </c>
      <c r="C197" s="529">
        <f>Electricity!F233</f>
        <v>0</v>
      </c>
      <c r="D197" s="529">
        <f>Electricity!I233</f>
        <v>0</v>
      </c>
      <c r="E197" s="530" t="str">
        <f t="shared" si="8"/>
        <v>01/09/2024 02:00:00 AM</v>
      </c>
      <c r="F197" s="530" t="str">
        <f t="shared" si="9"/>
        <v>Jan</v>
      </c>
    </row>
    <row r="198" spans="1:6" x14ac:dyDescent="0.35">
      <c r="A198" s="527">
        <f>Electricity!D234</f>
        <v>45300</v>
      </c>
      <c r="B198" s="528">
        <f>Electricity!E234</f>
        <v>0.12500000000000006</v>
      </c>
      <c r="C198" s="529">
        <f>Electricity!F234</f>
        <v>0</v>
      </c>
      <c r="D198" s="529">
        <f>Electricity!I234</f>
        <v>0</v>
      </c>
      <c r="E198" s="530" t="str">
        <f t="shared" si="8"/>
        <v>01/09/2024 03:00:00 AM</v>
      </c>
      <c r="F198" s="530" t="str">
        <f t="shared" si="9"/>
        <v>Jan</v>
      </c>
    </row>
    <row r="199" spans="1:6" x14ac:dyDescent="0.35">
      <c r="A199" s="527">
        <f>Electricity!D235</f>
        <v>45300</v>
      </c>
      <c r="B199" s="528">
        <f>Electricity!E235</f>
        <v>0.16666666666666669</v>
      </c>
      <c r="C199" s="529">
        <f>Electricity!F235</f>
        <v>0</v>
      </c>
      <c r="D199" s="529">
        <f>Electricity!I235</f>
        <v>0</v>
      </c>
      <c r="E199" s="530" t="str">
        <f t="shared" si="8"/>
        <v>01/09/2024 04:00:00 AM</v>
      </c>
      <c r="F199" s="530" t="str">
        <f t="shared" si="9"/>
        <v>Jan</v>
      </c>
    </row>
    <row r="200" spans="1:6" x14ac:dyDescent="0.35">
      <c r="A200" s="527">
        <f>Electricity!D236</f>
        <v>45300</v>
      </c>
      <c r="B200" s="528">
        <f>Electricity!E236</f>
        <v>0.20833333333333337</v>
      </c>
      <c r="C200" s="529">
        <f>Electricity!F236</f>
        <v>0</v>
      </c>
      <c r="D200" s="529">
        <f>Electricity!I236</f>
        <v>0</v>
      </c>
      <c r="E200" s="530" t="str">
        <f t="shared" si="8"/>
        <v>01/09/2024 05:00:00 AM</v>
      </c>
      <c r="F200" s="530" t="str">
        <f t="shared" si="9"/>
        <v>Jan</v>
      </c>
    </row>
    <row r="201" spans="1:6" x14ac:dyDescent="0.35">
      <c r="A201" s="527">
        <f>Electricity!D237</f>
        <v>45300</v>
      </c>
      <c r="B201" s="528">
        <f>Electricity!E237</f>
        <v>0.25</v>
      </c>
      <c r="C201" s="529">
        <f>Electricity!F237</f>
        <v>0</v>
      </c>
      <c r="D201" s="529">
        <f>Electricity!I237</f>
        <v>0</v>
      </c>
      <c r="E201" s="530" t="str">
        <f t="shared" si="8"/>
        <v>01/09/2024 06:00:00 AM</v>
      </c>
      <c r="F201" s="530" t="str">
        <f t="shared" si="9"/>
        <v>Jan</v>
      </c>
    </row>
    <row r="202" spans="1:6" x14ac:dyDescent="0.35">
      <c r="A202" s="527">
        <f>Electricity!D238</f>
        <v>45300</v>
      </c>
      <c r="B202" s="528">
        <f>Electricity!E238</f>
        <v>0.29166666666666669</v>
      </c>
      <c r="C202" s="529">
        <f>Electricity!F238</f>
        <v>0</v>
      </c>
      <c r="D202" s="529">
        <f>Electricity!I238</f>
        <v>0</v>
      </c>
      <c r="E202" s="530" t="str">
        <f t="shared" si="8"/>
        <v>01/09/2024 07:00:00 AM</v>
      </c>
      <c r="F202" s="530" t="str">
        <f t="shared" si="9"/>
        <v>Jan</v>
      </c>
    </row>
    <row r="203" spans="1:6" x14ac:dyDescent="0.35">
      <c r="A203" s="527">
        <f>Electricity!D239</f>
        <v>45300</v>
      </c>
      <c r="B203" s="528">
        <f>Electricity!E239</f>
        <v>0.33333333333333337</v>
      </c>
      <c r="C203" s="529">
        <f>Electricity!F239</f>
        <v>0</v>
      </c>
      <c r="D203" s="529">
        <f>Electricity!I239</f>
        <v>0</v>
      </c>
      <c r="E203" s="530" t="str">
        <f t="shared" si="8"/>
        <v>01/09/2024 08:00:00 AM</v>
      </c>
      <c r="F203" s="530" t="str">
        <f t="shared" si="9"/>
        <v>Jan</v>
      </c>
    </row>
    <row r="204" spans="1:6" x14ac:dyDescent="0.35">
      <c r="A204" s="527">
        <f>Electricity!D240</f>
        <v>45300</v>
      </c>
      <c r="B204" s="528">
        <f>Electricity!E240</f>
        <v>0.375</v>
      </c>
      <c r="C204" s="529">
        <f>Electricity!F240</f>
        <v>0</v>
      </c>
      <c r="D204" s="529">
        <f>Electricity!I240</f>
        <v>0</v>
      </c>
      <c r="E204" s="530" t="str">
        <f t="shared" ref="E204:E267" si="10">CONCATENATE(TEXT(A204,"mm/dd/yyyy")," ",TEXT(B204,"hh:mm:ss AM/PM"))</f>
        <v>01/09/2024 09:00:00 AM</v>
      </c>
      <c r="F204" s="530" t="str">
        <f t="shared" si="9"/>
        <v>Jan</v>
      </c>
    </row>
    <row r="205" spans="1:6" x14ac:dyDescent="0.35">
      <c r="A205" s="527">
        <f>Electricity!D241</f>
        <v>45300</v>
      </c>
      <c r="B205" s="528">
        <f>Electricity!E241</f>
        <v>0.41666666666666669</v>
      </c>
      <c r="C205" s="529">
        <f>Electricity!F241</f>
        <v>0</v>
      </c>
      <c r="D205" s="529">
        <f>Electricity!I241</f>
        <v>0</v>
      </c>
      <c r="E205" s="530" t="str">
        <f t="shared" si="10"/>
        <v>01/09/2024 10:00:00 AM</v>
      </c>
      <c r="F205" s="530" t="str">
        <f t="shared" si="9"/>
        <v>Jan</v>
      </c>
    </row>
    <row r="206" spans="1:6" x14ac:dyDescent="0.35">
      <c r="A206" s="527">
        <f>Electricity!D242</f>
        <v>45300</v>
      </c>
      <c r="B206" s="528">
        <f>Electricity!E242</f>
        <v>0.45833333333333337</v>
      </c>
      <c r="C206" s="529">
        <f>Electricity!F242</f>
        <v>0</v>
      </c>
      <c r="D206" s="529">
        <f>Electricity!I242</f>
        <v>0</v>
      </c>
      <c r="E206" s="530" t="str">
        <f t="shared" si="10"/>
        <v>01/09/2024 11:00:00 AM</v>
      </c>
      <c r="F206" s="530" t="str">
        <f t="shared" si="9"/>
        <v>Jan</v>
      </c>
    </row>
    <row r="207" spans="1:6" x14ac:dyDescent="0.35">
      <c r="A207" s="527">
        <f>Electricity!D243</f>
        <v>45300</v>
      </c>
      <c r="B207" s="528">
        <f>Electricity!E243</f>
        <v>0.50000000000000011</v>
      </c>
      <c r="C207" s="529">
        <f>Electricity!F243</f>
        <v>0</v>
      </c>
      <c r="D207" s="529">
        <f>Electricity!I243</f>
        <v>0</v>
      </c>
      <c r="E207" s="530" t="str">
        <f t="shared" si="10"/>
        <v>01/09/2024 12:00:00 PM</v>
      </c>
      <c r="F207" s="530" t="str">
        <f t="shared" si="9"/>
        <v>Jan</v>
      </c>
    </row>
    <row r="208" spans="1:6" x14ac:dyDescent="0.35">
      <c r="A208" s="527">
        <f>Electricity!D244</f>
        <v>45300</v>
      </c>
      <c r="B208" s="528">
        <f>Electricity!E244</f>
        <v>0.54166666666666674</v>
      </c>
      <c r="C208" s="529">
        <f>Electricity!F244</f>
        <v>0</v>
      </c>
      <c r="D208" s="529">
        <f>Electricity!I244</f>
        <v>0</v>
      </c>
      <c r="E208" s="530" t="str">
        <f t="shared" si="10"/>
        <v>01/09/2024 01:00:00 PM</v>
      </c>
      <c r="F208" s="530" t="str">
        <f t="shared" si="9"/>
        <v>Jan</v>
      </c>
    </row>
    <row r="209" spans="1:6" x14ac:dyDescent="0.35">
      <c r="A209" s="527">
        <f>Electricity!D245</f>
        <v>45300</v>
      </c>
      <c r="B209" s="528">
        <f>Electricity!E245</f>
        <v>0.58333333333333337</v>
      </c>
      <c r="C209" s="529">
        <f>Electricity!F245</f>
        <v>0</v>
      </c>
      <c r="D209" s="529">
        <f>Electricity!I245</f>
        <v>0</v>
      </c>
      <c r="E209" s="530" t="str">
        <f t="shared" si="10"/>
        <v>01/09/2024 02:00:00 PM</v>
      </c>
      <c r="F209" s="530" t="str">
        <f t="shared" si="9"/>
        <v>Jan</v>
      </c>
    </row>
    <row r="210" spans="1:6" x14ac:dyDescent="0.35">
      <c r="A210" s="527">
        <f>Electricity!D246</f>
        <v>45300</v>
      </c>
      <c r="B210" s="528">
        <f>Electricity!E246</f>
        <v>0.62500000000000011</v>
      </c>
      <c r="C210" s="529">
        <f>Electricity!F246</f>
        <v>0</v>
      </c>
      <c r="D210" s="529">
        <f>Electricity!I246</f>
        <v>0</v>
      </c>
      <c r="E210" s="530" t="str">
        <f t="shared" si="10"/>
        <v>01/09/2024 03:00:00 PM</v>
      </c>
      <c r="F210" s="530" t="str">
        <f t="shared" si="9"/>
        <v>Jan</v>
      </c>
    </row>
    <row r="211" spans="1:6" x14ac:dyDescent="0.35">
      <c r="A211" s="527">
        <f>Electricity!D247</f>
        <v>45300</v>
      </c>
      <c r="B211" s="528">
        <f>Electricity!E247</f>
        <v>0.66666666666666674</v>
      </c>
      <c r="C211" s="529">
        <f>Electricity!F247</f>
        <v>0</v>
      </c>
      <c r="D211" s="529">
        <f>Electricity!I247</f>
        <v>0</v>
      </c>
      <c r="E211" s="530" t="str">
        <f t="shared" si="10"/>
        <v>01/09/2024 04:00:00 PM</v>
      </c>
      <c r="F211" s="530" t="str">
        <f t="shared" si="9"/>
        <v>Jan</v>
      </c>
    </row>
    <row r="212" spans="1:6" x14ac:dyDescent="0.35">
      <c r="A212" s="527">
        <f>Electricity!D248</f>
        <v>45300</v>
      </c>
      <c r="B212" s="528">
        <f>Electricity!E248</f>
        <v>0.70833333333333337</v>
      </c>
      <c r="C212" s="529">
        <f>Electricity!F248</f>
        <v>0</v>
      </c>
      <c r="D212" s="529">
        <f>Electricity!I248</f>
        <v>0</v>
      </c>
      <c r="E212" s="530" t="str">
        <f t="shared" si="10"/>
        <v>01/09/2024 05:00:00 PM</v>
      </c>
      <c r="F212" s="530" t="str">
        <f t="shared" si="9"/>
        <v>Jan</v>
      </c>
    </row>
    <row r="213" spans="1:6" x14ac:dyDescent="0.35">
      <c r="A213" s="527">
        <f>Electricity!D249</f>
        <v>45300</v>
      </c>
      <c r="B213" s="528">
        <f>Electricity!E249</f>
        <v>0.75000000000000011</v>
      </c>
      <c r="C213" s="529">
        <f>Electricity!F249</f>
        <v>0</v>
      </c>
      <c r="D213" s="529">
        <f>Electricity!I249</f>
        <v>0</v>
      </c>
      <c r="E213" s="530" t="str">
        <f t="shared" si="10"/>
        <v>01/09/2024 06:00:00 PM</v>
      </c>
      <c r="F213" s="530" t="str">
        <f t="shared" si="9"/>
        <v>Jan</v>
      </c>
    </row>
    <row r="214" spans="1:6" x14ac:dyDescent="0.35">
      <c r="A214" s="527">
        <f>Electricity!D250</f>
        <v>45300</v>
      </c>
      <c r="B214" s="528">
        <f>Electricity!E250</f>
        <v>0.79166666666666674</v>
      </c>
      <c r="C214" s="529">
        <f>Electricity!F250</f>
        <v>0</v>
      </c>
      <c r="D214" s="529">
        <f>Electricity!I250</f>
        <v>0</v>
      </c>
      <c r="E214" s="530" t="str">
        <f t="shared" si="10"/>
        <v>01/09/2024 07:00:00 PM</v>
      </c>
      <c r="F214" s="530" t="str">
        <f t="shared" si="9"/>
        <v>Jan</v>
      </c>
    </row>
    <row r="215" spans="1:6" x14ac:dyDescent="0.35">
      <c r="A215" s="527">
        <f>Electricity!D251</f>
        <v>45300</v>
      </c>
      <c r="B215" s="528">
        <f>Electricity!E251</f>
        <v>0.83333333333333337</v>
      </c>
      <c r="C215" s="529">
        <f>Electricity!F251</f>
        <v>0</v>
      </c>
      <c r="D215" s="529">
        <f>Electricity!I251</f>
        <v>0</v>
      </c>
      <c r="E215" s="530" t="str">
        <f t="shared" si="10"/>
        <v>01/09/2024 08:00:00 PM</v>
      </c>
      <c r="F215" s="530" t="str">
        <f t="shared" si="9"/>
        <v>Jan</v>
      </c>
    </row>
    <row r="216" spans="1:6" x14ac:dyDescent="0.35">
      <c r="A216" s="527">
        <f>Electricity!D252</f>
        <v>45300</v>
      </c>
      <c r="B216" s="528">
        <f>Electricity!E252</f>
        <v>0.87500000000000011</v>
      </c>
      <c r="C216" s="529">
        <f>Electricity!F252</f>
        <v>0</v>
      </c>
      <c r="D216" s="529">
        <f>Electricity!I252</f>
        <v>0</v>
      </c>
      <c r="E216" s="530" t="str">
        <f t="shared" si="10"/>
        <v>01/09/2024 09:00:00 PM</v>
      </c>
      <c r="F216" s="530" t="str">
        <f t="shared" si="9"/>
        <v>Jan</v>
      </c>
    </row>
    <row r="217" spans="1:6" x14ac:dyDescent="0.35">
      <c r="A217" s="527">
        <f>Electricity!D253</f>
        <v>45300</v>
      </c>
      <c r="B217" s="528">
        <f>Electricity!E253</f>
        <v>0.91666666666666674</v>
      </c>
      <c r="C217" s="529">
        <f>Electricity!F253</f>
        <v>0</v>
      </c>
      <c r="D217" s="529">
        <f>Electricity!I253</f>
        <v>0</v>
      </c>
      <c r="E217" s="530" t="str">
        <f t="shared" si="10"/>
        <v>01/09/2024 10:00:00 PM</v>
      </c>
      <c r="F217" s="530" t="str">
        <f t="shared" si="9"/>
        <v>Jan</v>
      </c>
    </row>
    <row r="218" spans="1:6" x14ac:dyDescent="0.35">
      <c r="A218" s="527">
        <f>Electricity!D254</f>
        <v>45300</v>
      </c>
      <c r="B218" s="528">
        <f>Electricity!E254</f>
        <v>0.95833333333333337</v>
      </c>
      <c r="C218" s="529">
        <f>Electricity!F254</f>
        <v>0</v>
      </c>
      <c r="D218" s="529">
        <f>Electricity!I254</f>
        <v>0</v>
      </c>
      <c r="E218" s="530" t="str">
        <f t="shared" si="10"/>
        <v>01/09/2024 11:00:00 PM</v>
      </c>
      <c r="F218" s="530" t="str">
        <f t="shared" si="9"/>
        <v>Jan</v>
      </c>
    </row>
    <row r="219" spans="1:6" x14ac:dyDescent="0.35">
      <c r="A219" s="527">
        <f>Electricity!D255</f>
        <v>45301</v>
      </c>
      <c r="B219" s="528">
        <f>Electricity!E255</f>
        <v>3.1225022567582528E-17</v>
      </c>
      <c r="C219" s="529">
        <f>Electricity!F255</f>
        <v>0</v>
      </c>
      <c r="D219" s="529">
        <f>Electricity!I255</f>
        <v>0</v>
      </c>
      <c r="E219" s="530" t="str">
        <f t="shared" si="10"/>
        <v>01/10/2024 12:00:00 AM</v>
      </c>
      <c r="F219" s="530" t="str">
        <f t="shared" si="9"/>
        <v>Jan</v>
      </c>
    </row>
    <row r="220" spans="1:6" x14ac:dyDescent="0.35">
      <c r="A220" s="527">
        <f>Electricity!D256</f>
        <v>45301</v>
      </c>
      <c r="B220" s="528">
        <f>Electricity!E256</f>
        <v>4.1666666666666699E-2</v>
      </c>
      <c r="C220" s="529">
        <f>Electricity!F256</f>
        <v>0</v>
      </c>
      <c r="D220" s="529">
        <f>Electricity!I256</f>
        <v>0</v>
      </c>
      <c r="E220" s="530" t="str">
        <f t="shared" si="10"/>
        <v>01/10/2024 01:00:00 AM</v>
      </c>
      <c r="F220" s="530" t="str">
        <f t="shared" si="9"/>
        <v>Jan</v>
      </c>
    </row>
    <row r="221" spans="1:6" x14ac:dyDescent="0.35">
      <c r="A221" s="527">
        <f>Electricity!D257</f>
        <v>45301</v>
      </c>
      <c r="B221" s="528">
        <f>Electricity!E257</f>
        <v>8.333333333333337E-2</v>
      </c>
      <c r="C221" s="529">
        <f>Electricity!F257</f>
        <v>0</v>
      </c>
      <c r="D221" s="529">
        <f>Electricity!I257</f>
        <v>0</v>
      </c>
      <c r="E221" s="530" t="str">
        <f t="shared" si="10"/>
        <v>01/10/2024 02:00:00 AM</v>
      </c>
      <c r="F221" s="530" t="str">
        <f t="shared" si="9"/>
        <v>Jan</v>
      </c>
    </row>
    <row r="222" spans="1:6" x14ac:dyDescent="0.35">
      <c r="A222" s="527">
        <f>Electricity!D258</f>
        <v>45301</v>
      </c>
      <c r="B222" s="528">
        <f>Electricity!E258</f>
        <v>0.12500000000000006</v>
      </c>
      <c r="C222" s="529">
        <f>Electricity!F258</f>
        <v>0</v>
      </c>
      <c r="D222" s="529">
        <f>Electricity!I258</f>
        <v>0</v>
      </c>
      <c r="E222" s="530" t="str">
        <f t="shared" si="10"/>
        <v>01/10/2024 03:00:00 AM</v>
      </c>
      <c r="F222" s="530" t="str">
        <f t="shared" si="9"/>
        <v>Jan</v>
      </c>
    </row>
    <row r="223" spans="1:6" x14ac:dyDescent="0.35">
      <c r="A223" s="527">
        <f>Electricity!D259</f>
        <v>45301</v>
      </c>
      <c r="B223" s="528">
        <f>Electricity!E259</f>
        <v>0.16666666666666669</v>
      </c>
      <c r="C223" s="529">
        <f>Electricity!F259</f>
        <v>0</v>
      </c>
      <c r="D223" s="529">
        <f>Electricity!I259</f>
        <v>0</v>
      </c>
      <c r="E223" s="530" t="str">
        <f t="shared" si="10"/>
        <v>01/10/2024 04:00:00 AM</v>
      </c>
      <c r="F223" s="530" t="str">
        <f t="shared" si="9"/>
        <v>Jan</v>
      </c>
    </row>
    <row r="224" spans="1:6" x14ac:dyDescent="0.35">
      <c r="A224" s="527">
        <f>Electricity!D260</f>
        <v>45301</v>
      </c>
      <c r="B224" s="528">
        <f>Electricity!E260</f>
        <v>0.20833333333333337</v>
      </c>
      <c r="C224" s="529">
        <f>Electricity!F260</f>
        <v>0</v>
      </c>
      <c r="D224" s="529">
        <f>Electricity!I260</f>
        <v>0</v>
      </c>
      <c r="E224" s="530" t="str">
        <f t="shared" si="10"/>
        <v>01/10/2024 05:00:00 AM</v>
      </c>
      <c r="F224" s="530" t="str">
        <f t="shared" si="9"/>
        <v>Jan</v>
      </c>
    </row>
    <row r="225" spans="1:6" x14ac:dyDescent="0.35">
      <c r="A225" s="527">
        <f>Electricity!D261</f>
        <v>45301</v>
      </c>
      <c r="B225" s="528">
        <f>Electricity!E261</f>
        <v>0.25</v>
      </c>
      <c r="C225" s="529">
        <f>Electricity!F261</f>
        <v>0</v>
      </c>
      <c r="D225" s="529">
        <f>Electricity!I261</f>
        <v>0</v>
      </c>
      <c r="E225" s="530" t="str">
        <f t="shared" si="10"/>
        <v>01/10/2024 06:00:00 AM</v>
      </c>
      <c r="F225" s="530" t="str">
        <f t="shared" si="9"/>
        <v>Jan</v>
      </c>
    </row>
    <row r="226" spans="1:6" x14ac:dyDescent="0.35">
      <c r="A226" s="527">
        <f>Electricity!D262</f>
        <v>45301</v>
      </c>
      <c r="B226" s="528">
        <f>Electricity!E262</f>
        <v>0.29166666666666669</v>
      </c>
      <c r="C226" s="529">
        <f>Electricity!F262</f>
        <v>0</v>
      </c>
      <c r="D226" s="529">
        <f>Electricity!I262</f>
        <v>0</v>
      </c>
      <c r="E226" s="530" t="str">
        <f t="shared" si="10"/>
        <v>01/10/2024 07:00:00 AM</v>
      </c>
      <c r="F226" s="530" t="str">
        <f t="shared" si="9"/>
        <v>Jan</v>
      </c>
    </row>
    <row r="227" spans="1:6" x14ac:dyDescent="0.35">
      <c r="A227" s="527">
        <f>Electricity!D263</f>
        <v>45301</v>
      </c>
      <c r="B227" s="528">
        <f>Electricity!E263</f>
        <v>0.33333333333333337</v>
      </c>
      <c r="C227" s="529">
        <f>Electricity!F263</f>
        <v>0</v>
      </c>
      <c r="D227" s="529">
        <f>Electricity!I263</f>
        <v>0</v>
      </c>
      <c r="E227" s="530" t="str">
        <f t="shared" si="10"/>
        <v>01/10/2024 08:00:00 AM</v>
      </c>
      <c r="F227" s="530" t="str">
        <f t="shared" si="9"/>
        <v>Jan</v>
      </c>
    </row>
    <row r="228" spans="1:6" x14ac:dyDescent="0.35">
      <c r="A228" s="527">
        <f>Electricity!D264</f>
        <v>45301</v>
      </c>
      <c r="B228" s="528">
        <f>Electricity!E264</f>
        <v>0.375</v>
      </c>
      <c r="C228" s="529">
        <f>Electricity!F264</f>
        <v>0</v>
      </c>
      <c r="D228" s="529">
        <f>Electricity!I264</f>
        <v>0</v>
      </c>
      <c r="E228" s="530" t="str">
        <f t="shared" si="10"/>
        <v>01/10/2024 09:00:00 AM</v>
      </c>
      <c r="F228" s="530" t="str">
        <f t="shared" si="9"/>
        <v>Jan</v>
      </c>
    </row>
    <row r="229" spans="1:6" x14ac:dyDescent="0.35">
      <c r="A229" s="527">
        <f>Electricity!D265</f>
        <v>45301</v>
      </c>
      <c r="B229" s="528">
        <f>Electricity!E265</f>
        <v>0.41666666666666669</v>
      </c>
      <c r="C229" s="529">
        <f>Electricity!F265</f>
        <v>0</v>
      </c>
      <c r="D229" s="529">
        <f>Electricity!I265</f>
        <v>0</v>
      </c>
      <c r="E229" s="530" t="str">
        <f t="shared" si="10"/>
        <v>01/10/2024 10:00:00 AM</v>
      </c>
      <c r="F229" s="530" t="str">
        <f t="shared" si="9"/>
        <v>Jan</v>
      </c>
    </row>
    <row r="230" spans="1:6" x14ac:dyDescent="0.35">
      <c r="A230" s="527">
        <f>Electricity!D266</f>
        <v>45301</v>
      </c>
      <c r="B230" s="528">
        <f>Electricity!E266</f>
        <v>0.45833333333333337</v>
      </c>
      <c r="C230" s="529">
        <f>Electricity!F266</f>
        <v>0</v>
      </c>
      <c r="D230" s="529">
        <f>Electricity!I266</f>
        <v>0</v>
      </c>
      <c r="E230" s="530" t="str">
        <f t="shared" si="10"/>
        <v>01/10/2024 11:00:00 AM</v>
      </c>
      <c r="F230" s="530" t="str">
        <f t="shared" si="9"/>
        <v>Jan</v>
      </c>
    </row>
    <row r="231" spans="1:6" x14ac:dyDescent="0.35">
      <c r="A231" s="527">
        <f>Electricity!D267</f>
        <v>45301</v>
      </c>
      <c r="B231" s="528">
        <f>Electricity!E267</f>
        <v>0.50000000000000011</v>
      </c>
      <c r="C231" s="529">
        <f>Electricity!F267</f>
        <v>0</v>
      </c>
      <c r="D231" s="529">
        <f>Electricity!I267</f>
        <v>0</v>
      </c>
      <c r="E231" s="530" t="str">
        <f t="shared" si="10"/>
        <v>01/10/2024 12:00:00 PM</v>
      </c>
      <c r="F231" s="530" t="str">
        <f t="shared" si="9"/>
        <v>Jan</v>
      </c>
    </row>
    <row r="232" spans="1:6" x14ac:dyDescent="0.35">
      <c r="A232" s="527">
        <f>Electricity!D268</f>
        <v>45301</v>
      </c>
      <c r="B232" s="528">
        <f>Electricity!E268</f>
        <v>0.54166666666666674</v>
      </c>
      <c r="C232" s="529">
        <f>Electricity!F268</f>
        <v>0</v>
      </c>
      <c r="D232" s="529">
        <f>Electricity!I268</f>
        <v>0</v>
      </c>
      <c r="E232" s="530" t="str">
        <f t="shared" si="10"/>
        <v>01/10/2024 01:00:00 PM</v>
      </c>
      <c r="F232" s="530" t="str">
        <f t="shared" si="9"/>
        <v>Jan</v>
      </c>
    </row>
    <row r="233" spans="1:6" x14ac:dyDescent="0.35">
      <c r="A233" s="527">
        <f>Electricity!D269</f>
        <v>45301</v>
      </c>
      <c r="B233" s="528">
        <f>Electricity!E269</f>
        <v>0.58333333333333337</v>
      </c>
      <c r="C233" s="529">
        <f>Electricity!F269</f>
        <v>0</v>
      </c>
      <c r="D233" s="529">
        <f>Electricity!I269</f>
        <v>0</v>
      </c>
      <c r="E233" s="530" t="str">
        <f t="shared" si="10"/>
        <v>01/10/2024 02:00:00 PM</v>
      </c>
      <c r="F233" s="530" t="str">
        <f t="shared" si="9"/>
        <v>Jan</v>
      </c>
    </row>
    <row r="234" spans="1:6" x14ac:dyDescent="0.35">
      <c r="A234" s="527">
        <f>Electricity!D270</f>
        <v>45301</v>
      </c>
      <c r="B234" s="528">
        <f>Electricity!E270</f>
        <v>0.62500000000000011</v>
      </c>
      <c r="C234" s="529">
        <f>Electricity!F270</f>
        <v>0</v>
      </c>
      <c r="D234" s="529">
        <f>Electricity!I270</f>
        <v>0</v>
      </c>
      <c r="E234" s="530" t="str">
        <f t="shared" si="10"/>
        <v>01/10/2024 03:00:00 PM</v>
      </c>
      <c r="F234" s="530" t="str">
        <f t="shared" si="9"/>
        <v>Jan</v>
      </c>
    </row>
    <row r="235" spans="1:6" x14ac:dyDescent="0.35">
      <c r="A235" s="527">
        <f>Electricity!D271</f>
        <v>45301</v>
      </c>
      <c r="B235" s="528">
        <f>Electricity!E271</f>
        <v>0.66666666666666674</v>
      </c>
      <c r="C235" s="529">
        <f>Electricity!F271</f>
        <v>0</v>
      </c>
      <c r="D235" s="529">
        <f>Electricity!I271</f>
        <v>0</v>
      </c>
      <c r="E235" s="530" t="str">
        <f t="shared" si="10"/>
        <v>01/10/2024 04:00:00 PM</v>
      </c>
      <c r="F235" s="530" t="str">
        <f t="shared" si="9"/>
        <v>Jan</v>
      </c>
    </row>
    <row r="236" spans="1:6" x14ac:dyDescent="0.35">
      <c r="A236" s="527">
        <f>Electricity!D272</f>
        <v>45301</v>
      </c>
      <c r="B236" s="528">
        <f>Electricity!E272</f>
        <v>0.70833333333333337</v>
      </c>
      <c r="C236" s="529">
        <f>Electricity!F272</f>
        <v>0</v>
      </c>
      <c r="D236" s="529">
        <f>Electricity!I272</f>
        <v>0</v>
      </c>
      <c r="E236" s="530" t="str">
        <f t="shared" si="10"/>
        <v>01/10/2024 05:00:00 PM</v>
      </c>
      <c r="F236" s="530" t="str">
        <f t="shared" si="9"/>
        <v>Jan</v>
      </c>
    </row>
    <row r="237" spans="1:6" x14ac:dyDescent="0.35">
      <c r="A237" s="527">
        <f>Electricity!D273</f>
        <v>45301</v>
      </c>
      <c r="B237" s="528">
        <f>Electricity!E273</f>
        <v>0.75000000000000011</v>
      </c>
      <c r="C237" s="529">
        <f>Electricity!F273</f>
        <v>0</v>
      </c>
      <c r="D237" s="529">
        <f>Electricity!I273</f>
        <v>0</v>
      </c>
      <c r="E237" s="530" t="str">
        <f t="shared" si="10"/>
        <v>01/10/2024 06:00:00 PM</v>
      </c>
      <c r="F237" s="530" t="str">
        <f t="shared" si="9"/>
        <v>Jan</v>
      </c>
    </row>
    <row r="238" spans="1:6" x14ac:dyDescent="0.35">
      <c r="A238" s="527">
        <f>Electricity!D274</f>
        <v>45301</v>
      </c>
      <c r="B238" s="528">
        <f>Electricity!E274</f>
        <v>0.79166666666666674</v>
      </c>
      <c r="C238" s="529">
        <f>Electricity!F274</f>
        <v>0</v>
      </c>
      <c r="D238" s="529">
        <f>Electricity!I274</f>
        <v>0</v>
      </c>
      <c r="E238" s="530" t="str">
        <f t="shared" si="10"/>
        <v>01/10/2024 07:00:00 PM</v>
      </c>
      <c r="F238" s="530" t="str">
        <f t="shared" si="9"/>
        <v>Jan</v>
      </c>
    </row>
    <row r="239" spans="1:6" x14ac:dyDescent="0.35">
      <c r="A239" s="527">
        <f>Electricity!D275</f>
        <v>45301</v>
      </c>
      <c r="B239" s="528">
        <f>Electricity!E275</f>
        <v>0.83333333333333337</v>
      </c>
      <c r="C239" s="529">
        <f>Electricity!F275</f>
        <v>0</v>
      </c>
      <c r="D239" s="529">
        <f>Electricity!I275</f>
        <v>0</v>
      </c>
      <c r="E239" s="530" t="str">
        <f t="shared" si="10"/>
        <v>01/10/2024 08:00:00 PM</v>
      </c>
      <c r="F239" s="530" t="str">
        <f t="shared" si="9"/>
        <v>Jan</v>
      </c>
    </row>
    <row r="240" spans="1:6" x14ac:dyDescent="0.35">
      <c r="A240" s="527">
        <f>Electricity!D276</f>
        <v>45301</v>
      </c>
      <c r="B240" s="528">
        <f>Electricity!E276</f>
        <v>0.87500000000000011</v>
      </c>
      <c r="C240" s="529">
        <f>Electricity!F276</f>
        <v>0</v>
      </c>
      <c r="D240" s="529">
        <f>Electricity!I276</f>
        <v>0</v>
      </c>
      <c r="E240" s="530" t="str">
        <f t="shared" si="10"/>
        <v>01/10/2024 09:00:00 PM</v>
      </c>
      <c r="F240" s="530" t="str">
        <f t="shared" si="9"/>
        <v>Jan</v>
      </c>
    </row>
    <row r="241" spans="1:6" x14ac:dyDescent="0.35">
      <c r="A241" s="527">
        <f>Electricity!D277</f>
        <v>45301</v>
      </c>
      <c r="B241" s="528">
        <f>Electricity!E277</f>
        <v>0.91666666666666674</v>
      </c>
      <c r="C241" s="529">
        <f>Electricity!F277</f>
        <v>0</v>
      </c>
      <c r="D241" s="529">
        <f>Electricity!I277</f>
        <v>0</v>
      </c>
      <c r="E241" s="530" t="str">
        <f t="shared" si="10"/>
        <v>01/10/2024 10:00:00 PM</v>
      </c>
      <c r="F241" s="530" t="str">
        <f t="shared" si="9"/>
        <v>Jan</v>
      </c>
    </row>
    <row r="242" spans="1:6" x14ac:dyDescent="0.35">
      <c r="A242" s="527">
        <f>Electricity!D278</f>
        <v>45301</v>
      </c>
      <c r="B242" s="528">
        <f>Electricity!E278</f>
        <v>0.95833333333333337</v>
      </c>
      <c r="C242" s="529">
        <f>Electricity!F278</f>
        <v>0</v>
      </c>
      <c r="D242" s="529">
        <f>Electricity!I278</f>
        <v>0</v>
      </c>
      <c r="E242" s="530" t="str">
        <f t="shared" si="10"/>
        <v>01/10/2024 11:00:00 PM</v>
      </c>
      <c r="F242" s="530" t="str">
        <f t="shared" si="9"/>
        <v>Jan</v>
      </c>
    </row>
    <row r="243" spans="1:6" x14ac:dyDescent="0.35">
      <c r="A243" s="527">
        <f>Electricity!D279</f>
        <v>45302</v>
      </c>
      <c r="B243" s="528">
        <f>Electricity!E279</f>
        <v>3.1225022567582528E-17</v>
      </c>
      <c r="C243" s="529">
        <f>Electricity!F279</f>
        <v>0</v>
      </c>
      <c r="D243" s="529">
        <f>Electricity!I279</f>
        <v>0</v>
      </c>
      <c r="E243" s="530" t="str">
        <f t="shared" si="10"/>
        <v>01/11/2024 12:00:00 AM</v>
      </c>
      <c r="F243" s="530" t="str">
        <f t="shared" si="9"/>
        <v>Jan</v>
      </c>
    </row>
    <row r="244" spans="1:6" x14ac:dyDescent="0.35">
      <c r="A244" s="527">
        <f>Electricity!D280</f>
        <v>45302</v>
      </c>
      <c r="B244" s="528">
        <f>Electricity!E280</f>
        <v>4.1666666666666699E-2</v>
      </c>
      <c r="C244" s="529">
        <f>Electricity!F280</f>
        <v>0</v>
      </c>
      <c r="D244" s="529">
        <f>Electricity!I280</f>
        <v>0</v>
      </c>
      <c r="E244" s="530" t="str">
        <f t="shared" si="10"/>
        <v>01/11/2024 01:00:00 AM</v>
      </c>
      <c r="F244" s="530" t="str">
        <f t="shared" si="9"/>
        <v>Jan</v>
      </c>
    </row>
    <row r="245" spans="1:6" x14ac:dyDescent="0.35">
      <c r="A245" s="527">
        <f>Electricity!D281</f>
        <v>45302</v>
      </c>
      <c r="B245" s="528">
        <f>Electricity!E281</f>
        <v>8.333333333333337E-2</v>
      </c>
      <c r="C245" s="529">
        <f>Electricity!F281</f>
        <v>0</v>
      </c>
      <c r="D245" s="529">
        <f>Electricity!I281</f>
        <v>0</v>
      </c>
      <c r="E245" s="530" t="str">
        <f t="shared" si="10"/>
        <v>01/11/2024 02:00:00 AM</v>
      </c>
      <c r="F245" s="530" t="str">
        <f t="shared" si="9"/>
        <v>Jan</v>
      </c>
    </row>
    <row r="246" spans="1:6" x14ac:dyDescent="0.35">
      <c r="A246" s="527">
        <f>Electricity!D282</f>
        <v>45302</v>
      </c>
      <c r="B246" s="528">
        <f>Electricity!E282</f>
        <v>0.12500000000000006</v>
      </c>
      <c r="C246" s="529">
        <f>Electricity!F282</f>
        <v>0</v>
      </c>
      <c r="D246" s="529">
        <f>Electricity!I282</f>
        <v>0</v>
      </c>
      <c r="E246" s="530" t="str">
        <f t="shared" si="10"/>
        <v>01/11/2024 03:00:00 AM</v>
      </c>
      <c r="F246" s="530" t="str">
        <f t="shared" si="9"/>
        <v>Jan</v>
      </c>
    </row>
    <row r="247" spans="1:6" x14ac:dyDescent="0.35">
      <c r="A247" s="527">
        <f>Electricity!D283</f>
        <v>45302</v>
      </c>
      <c r="B247" s="528">
        <f>Electricity!E283</f>
        <v>0.16666666666666669</v>
      </c>
      <c r="C247" s="529">
        <f>Electricity!F283</f>
        <v>0</v>
      </c>
      <c r="D247" s="529">
        <f>Electricity!I283</f>
        <v>0</v>
      </c>
      <c r="E247" s="530" t="str">
        <f t="shared" si="10"/>
        <v>01/11/2024 04:00:00 AM</v>
      </c>
      <c r="F247" s="530" t="str">
        <f t="shared" si="9"/>
        <v>Jan</v>
      </c>
    </row>
    <row r="248" spans="1:6" x14ac:dyDescent="0.35">
      <c r="A248" s="527">
        <f>Electricity!D284</f>
        <v>45302</v>
      </c>
      <c r="B248" s="528">
        <f>Electricity!E284</f>
        <v>0.20833333333333337</v>
      </c>
      <c r="C248" s="529">
        <f>Electricity!F284</f>
        <v>0</v>
      </c>
      <c r="D248" s="529">
        <f>Electricity!I284</f>
        <v>0</v>
      </c>
      <c r="E248" s="530" t="str">
        <f t="shared" si="10"/>
        <v>01/11/2024 05:00:00 AM</v>
      </c>
      <c r="F248" s="530" t="str">
        <f t="shared" si="9"/>
        <v>Jan</v>
      </c>
    </row>
    <row r="249" spans="1:6" x14ac:dyDescent="0.35">
      <c r="A249" s="527">
        <f>Electricity!D285</f>
        <v>45302</v>
      </c>
      <c r="B249" s="528">
        <f>Electricity!E285</f>
        <v>0.25</v>
      </c>
      <c r="C249" s="529">
        <f>Electricity!F285</f>
        <v>0</v>
      </c>
      <c r="D249" s="529">
        <f>Electricity!I285</f>
        <v>0</v>
      </c>
      <c r="E249" s="530" t="str">
        <f t="shared" si="10"/>
        <v>01/11/2024 06:00:00 AM</v>
      </c>
      <c r="F249" s="530" t="str">
        <f t="shared" si="9"/>
        <v>Jan</v>
      </c>
    </row>
    <row r="250" spans="1:6" x14ac:dyDescent="0.35">
      <c r="A250" s="527">
        <f>Electricity!D286</f>
        <v>45302</v>
      </c>
      <c r="B250" s="528">
        <f>Electricity!E286</f>
        <v>0.29166666666666669</v>
      </c>
      <c r="C250" s="529">
        <f>Electricity!F286</f>
        <v>0</v>
      </c>
      <c r="D250" s="529">
        <f>Electricity!I286</f>
        <v>0</v>
      </c>
      <c r="E250" s="530" t="str">
        <f t="shared" si="10"/>
        <v>01/11/2024 07:00:00 AM</v>
      </c>
      <c r="F250" s="530" t="str">
        <f t="shared" si="9"/>
        <v>Jan</v>
      </c>
    </row>
    <row r="251" spans="1:6" x14ac:dyDescent="0.35">
      <c r="A251" s="527">
        <f>Electricity!D287</f>
        <v>45302</v>
      </c>
      <c r="B251" s="528">
        <f>Electricity!E287</f>
        <v>0.33333333333333337</v>
      </c>
      <c r="C251" s="529">
        <f>Electricity!F287</f>
        <v>0</v>
      </c>
      <c r="D251" s="529">
        <f>Electricity!I287</f>
        <v>0</v>
      </c>
      <c r="E251" s="530" t="str">
        <f t="shared" si="10"/>
        <v>01/11/2024 08:00:00 AM</v>
      </c>
      <c r="F251" s="530" t="str">
        <f t="shared" si="9"/>
        <v>Jan</v>
      </c>
    </row>
    <row r="252" spans="1:6" x14ac:dyDescent="0.35">
      <c r="A252" s="527">
        <f>Electricity!D288</f>
        <v>45302</v>
      </c>
      <c r="B252" s="528">
        <f>Electricity!E288</f>
        <v>0.375</v>
      </c>
      <c r="C252" s="529">
        <f>Electricity!F288</f>
        <v>0</v>
      </c>
      <c r="D252" s="529">
        <f>Electricity!I288</f>
        <v>0</v>
      </c>
      <c r="E252" s="530" t="str">
        <f t="shared" si="10"/>
        <v>01/11/2024 09:00:00 AM</v>
      </c>
      <c r="F252" s="530" t="str">
        <f t="shared" si="9"/>
        <v>Jan</v>
      </c>
    </row>
    <row r="253" spans="1:6" x14ac:dyDescent="0.35">
      <c r="A253" s="527">
        <f>Electricity!D289</f>
        <v>45302</v>
      </c>
      <c r="B253" s="528">
        <f>Electricity!E289</f>
        <v>0.41666666666666669</v>
      </c>
      <c r="C253" s="529">
        <f>Electricity!F289</f>
        <v>0</v>
      </c>
      <c r="D253" s="529">
        <f>Electricity!I289</f>
        <v>0</v>
      </c>
      <c r="E253" s="530" t="str">
        <f t="shared" si="10"/>
        <v>01/11/2024 10:00:00 AM</v>
      </c>
      <c r="F253" s="530" t="str">
        <f t="shared" si="9"/>
        <v>Jan</v>
      </c>
    </row>
    <row r="254" spans="1:6" x14ac:dyDescent="0.35">
      <c r="A254" s="527">
        <f>Electricity!D290</f>
        <v>45302</v>
      </c>
      <c r="B254" s="528">
        <f>Electricity!E290</f>
        <v>0.45833333333333337</v>
      </c>
      <c r="C254" s="529">
        <f>Electricity!F290</f>
        <v>0</v>
      </c>
      <c r="D254" s="529">
        <f>Electricity!I290</f>
        <v>0</v>
      </c>
      <c r="E254" s="530" t="str">
        <f t="shared" si="10"/>
        <v>01/11/2024 11:00:00 AM</v>
      </c>
      <c r="F254" s="530" t="str">
        <f t="shared" si="9"/>
        <v>Jan</v>
      </c>
    </row>
    <row r="255" spans="1:6" x14ac:dyDescent="0.35">
      <c r="A255" s="527">
        <f>Electricity!D291</f>
        <v>45302</v>
      </c>
      <c r="B255" s="528">
        <f>Electricity!E291</f>
        <v>0.50000000000000011</v>
      </c>
      <c r="C255" s="529">
        <f>Electricity!F291</f>
        <v>0</v>
      </c>
      <c r="D255" s="529">
        <f>Electricity!I291</f>
        <v>0</v>
      </c>
      <c r="E255" s="530" t="str">
        <f t="shared" si="10"/>
        <v>01/11/2024 12:00:00 PM</v>
      </c>
      <c r="F255" s="530" t="str">
        <f t="shared" si="9"/>
        <v>Jan</v>
      </c>
    </row>
    <row r="256" spans="1:6" x14ac:dyDescent="0.35">
      <c r="A256" s="527">
        <f>Electricity!D292</f>
        <v>45302</v>
      </c>
      <c r="B256" s="528">
        <f>Electricity!E292</f>
        <v>0.54166666666666674</v>
      </c>
      <c r="C256" s="529">
        <f>Electricity!F292</f>
        <v>0</v>
      </c>
      <c r="D256" s="529">
        <f>Electricity!I292</f>
        <v>0</v>
      </c>
      <c r="E256" s="530" t="str">
        <f t="shared" si="10"/>
        <v>01/11/2024 01:00:00 PM</v>
      </c>
      <c r="F256" s="530" t="str">
        <f t="shared" si="9"/>
        <v>Jan</v>
      </c>
    </row>
    <row r="257" spans="1:6" x14ac:dyDescent="0.35">
      <c r="A257" s="527">
        <f>Electricity!D293</f>
        <v>45302</v>
      </c>
      <c r="B257" s="528">
        <f>Electricity!E293</f>
        <v>0.58333333333333337</v>
      </c>
      <c r="C257" s="529">
        <f>Electricity!F293</f>
        <v>0</v>
      </c>
      <c r="D257" s="529">
        <f>Electricity!I293</f>
        <v>0</v>
      </c>
      <c r="E257" s="530" t="str">
        <f t="shared" si="10"/>
        <v>01/11/2024 02:00:00 PM</v>
      </c>
      <c r="F257" s="530" t="str">
        <f t="shared" si="9"/>
        <v>Jan</v>
      </c>
    </row>
    <row r="258" spans="1:6" x14ac:dyDescent="0.35">
      <c r="A258" s="527">
        <f>Electricity!D294</f>
        <v>45302</v>
      </c>
      <c r="B258" s="528">
        <f>Electricity!E294</f>
        <v>0.62500000000000011</v>
      </c>
      <c r="C258" s="529">
        <f>Electricity!F294</f>
        <v>0</v>
      </c>
      <c r="D258" s="529">
        <f>Electricity!I294</f>
        <v>0</v>
      </c>
      <c r="E258" s="530" t="str">
        <f t="shared" si="10"/>
        <v>01/11/2024 03:00:00 PM</v>
      </c>
      <c r="F258" s="530" t="str">
        <f t="shared" si="9"/>
        <v>Jan</v>
      </c>
    </row>
    <row r="259" spans="1:6" x14ac:dyDescent="0.35">
      <c r="A259" s="527">
        <f>Electricity!D295</f>
        <v>45302</v>
      </c>
      <c r="B259" s="528">
        <f>Electricity!E295</f>
        <v>0.66666666666666674</v>
      </c>
      <c r="C259" s="529">
        <f>Electricity!F295</f>
        <v>0</v>
      </c>
      <c r="D259" s="529">
        <f>Electricity!I295</f>
        <v>0</v>
      </c>
      <c r="E259" s="530" t="str">
        <f t="shared" si="10"/>
        <v>01/11/2024 04:00:00 PM</v>
      </c>
      <c r="F259" s="530" t="str">
        <f t="shared" ref="F259:F322" si="11">TEXT(A259,"mmm")</f>
        <v>Jan</v>
      </c>
    </row>
    <row r="260" spans="1:6" x14ac:dyDescent="0.35">
      <c r="A260" s="527">
        <f>Electricity!D296</f>
        <v>45302</v>
      </c>
      <c r="B260" s="528">
        <f>Electricity!E296</f>
        <v>0.70833333333333337</v>
      </c>
      <c r="C260" s="529">
        <f>Electricity!F296</f>
        <v>0</v>
      </c>
      <c r="D260" s="529">
        <f>Electricity!I296</f>
        <v>0</v>
      </c>
      <c r="E260" s="530" t="str">
        <f t="shared" si="10"/>
        <v>01/11/2024 05:00:00 PM</v>
      </c>
      <c r="F260" s="530" t="str">
        <f t="shared" si="11"/>
        <v>Jan</v>
      </c>
    </row>
    <row r="261" spans="1:6" x14ac:dyDescent="0.35">
      <c r="A261" s="527">
        <f>Electricity!D297</f>
        <v>45302</v>
      </c>
      <c r="B261" s="528">
        <f>Electricity!E297</f>
        <v>0.75000000000000011</v>
      </c>
      <c r="C261" s="529">
        <f>Electricity!F297</f>
        <v>0</v>
      </c>
      <c r="D261" s="529">
        <f>Electricity!I297</f>
        <v>0</v>
      </c>
      <c r="E261" s="530" t="str">
        <f t="shared" si="10"/>
        <v>01/11/2024 06:00:00 PM</v>
      </c>
      <c r="F261" s="530" t="str">
        <f t="shared" si="11"/>
        <v>Jan</v>
      </c>
    </row>
    <row r="262" spans="1:6" x14ac:dyDescent="0.35">
      <c r="A262" s="527">
        <f>Electricity!D298</f>
        <v>45302</v>
      </c>
      <c r="B262" s="528">
        <f>Electricity!E298</f>
        <v>0.79166666666666674</v>
      </c>
      <c r="C262" s="529">
        <f>Electricity!F298</f>
        <v>0</v>
      </c>
      <c r="D262" s="529">
        <f>Electricity!I298</f>
        <v>0</v>
      </c>
      <c r="E262" s="530" t="str">
        <f t="shared" si="10"/>
        <v>01/11/2024 07:00:00 PM</v>
      </c>
      <c r="F262" s="530" t="str">
        <f t="shared" si="11"/>
        <v>Jan</v>
      </c>
    </row>
    <row r="263" spans="1:6" x14ac:dyDescent="0.35">
      <c r="A263" s="527">
        <f>Electricity!D299</f>
        <v>45302</v>
      </c>
      <c r="B263" s="528">
        <f>Electricity!E299</f>
        <v>0.83333333333333337</v>
      </c>
      <c r="C263" s="529">
        <f>Electricity!F299</f>
        <v>0</v>
      </c>
      <c r="D263" s="529">
        <f>Electricity!I299</f>
        <v>0</v>
      </c>
      <c r="E263" s="530" t="str">
        <f t="shared" si="10"/>
        <v>01/11/2024 08:00:00 PM</v>
      </c>
      <c r="F263" s="530" t="str">
        <f t="shared" si="11"/>
        <v>Jan</v>
      </c>
    </row>
    <row r="264" spans="1:6" x14ac:dyDescent="0.35">
      <c r="A264" s="527">
        <f>Electricity!D300</f>
        <v>45302</v>
      </c>
      <c r="B264" s="528">
        <f>Electricity!E300</f>
        <v>0.87500000000000011</v>
      </c>
      <c r="C264" s="529">
        <f>Electricity!F300</f>
        <v>0</v>
      </c>
      <c r="D264" s="529">
        <f>Electricity!I300</f>
        <v>0</v>
      </c>
      <c r="E264" s="530" t="str">
        <f t="shared" si="10"/>
        <v>01/11/2024 09:00:00 PM</v>
      </c>
      <c r="F264" s="530" t="str">
        <f t="shared" si="11"/>
        <v>Jan</v>
      </c>
    </row>
    <row r="265" spans="1:6" x14ac:dyDescent="0.35">
      <c r="A265" s="527">
        <f>Electricity!D301</f>
        <v>45302</v>
      </c>
      <c r="B265" s="528">
        <f>Electricity!E301</f>
        <v>0.91666666666666674</v>
      </c>
      <c r="C265" s="529">
        <f>Electricity!F301</f>
        <v>0</v>
      </c>
      <c r="D265" s="529">
        <f>Electricity!I301</f>
        <v>0</v>
      </c>
      <c r="E265" s="530" t="str">
        <f t="shared" si="10"/>
        <v>01/11/2024 10:00:00 PM</v>
      </c>
      <c r="F265" s="530" t="str">
        <f t="shared" si="11"/>
        <v>Jan</v>
      </c>
    </row>
    <row r="266" spans="1:6" x14ac:dyDescent="0.35">
      <c r="A266" s="527">
        <f>Electricity!D302</f>
        <v>45302</v>
      </c>
      <c r="B266" s="528">
        <f>Electricity!E302</f>
        <v>0.95833333333333337</v>
      </c>
      <c r="C266" s="529">
        <f>Electricity!F302</f>
        <v>0</v>
      </c>
      <c r="D266" s="529">
        <f>Electricity!I302</f>
        <v>0</v>
      </c>
      <c r="E266" s="530" t="str">
        <f t="shared" si="10"/>
        <v>01/11/2024 11:00:00 PM</v>
      </c>
      <c r="F266" s="530" t="str">
        <f t="shared" si="11"/>
        <v>Jan</v>
      </c>
    </row>
    <row r="267" spans="1:6" x14ac:dyDescent="0.35">
      <c r="A267" s="527">
        <f>Electricity!D303</f>
        <v>45303</v>
      </c>
      <c r="B267" s="528">
        <f>Electricity!E303</f>
        <v>3.1225022567582528E-17</v>
      </c>
      <c r="C267" s="529">
        <f>Electricity!F303</f>
        <v>0</v>
      </c>
      <c r="D267" s="529">
        <f>Electricity!I303</f>
        <v>0</v>
      </c>
      <c r="E267" s="530" t="str">
        <f t="shared" si="10"/>
        <v>01/12/2024 12:00:00 AM</v>
      </c>
      <c r="F267" s="530" t="str">
        <f t="shared" si="11"/>
        <v>Jan</v>
      </c>
    </row>
    <row r="268" spans="1:6" x14ac:dyDescent="0.35">
      <c r="A268" s="527">
        <f>Electricity!D304</f>
        <v>45303</v>
      </c>
      <c r="B268" s="528">
        <f>Electricity!E304</f>
        <v>4.1666666666666699E-2</v>
      </c>
      <c r="C268" s="529">
        <f>Electricity!F304</f>
        <v>0</v>
      </c>
      <c r="D268" s="529">
        <f>Electricity!I304</f>
        <v>0</v>
      </c>
      <c r="E268" s="530" t="str">
        <f t="shared" ref="E268:E331" si="12">CONCATENATE(TEXT(A268,"mm/dd/yyyy")," ",TEXT(B268,"hh:mm:ss AM/PM"))</f>
        <v>01/12/2024 01:00:00 AM</v>
      </c>
      <c r="F268" s="530" t="str">
        <f t="shared" si="11"/>
        <v>Jan</v>
      </c>
    </row>
    <row r="269" spans="1:6" x14ac:dyDescent="0.35">
      <c r="A269" s="527">
        <f>Electricity!D305</f>
        <v>45303</v>
      </c>
      <c r="B269" s="528">
        <f>Electricity!E305</f>
        <v>8.333333333333337E-2</v>
      </c>
      <c r="C269" s="529">
        <f>Electricity!F305</f>
        <v>0</v>
      </c>
      <c r="D269" s="529">
        <f>Electricity!I305</f>
        <v>0</v>
      </c>
      <c r="E269" s="530" t="str">
        <f t="shared" si="12"/>
        <v>01/12/2024 02:00:00 AM</v>
      </c>
      <c r="F269" s="530" t="str">
        <f t="shared" si="11"/>
        <v>Jan</v>
      </c>
    </row>
    <row r="270" spans="1:6" x14ac:dyDescent="0.35">
      <c r="A270" s="527">
        <f>Electricity!D306</f>
        <v>45303</v>
      </c>
      <c r="B270" s="528">
        <f>Electricity!E306</f>
        <v>0.12500000000000006</v>
      </c>
      <c r="C270" s="529">
        <f>Electricity!F306</f>
        <v>0</v>
      </c>
      <c r="D270" s="529">
        <f>Electricity!I306</f>
        <v>0</v>
      </c>
      <c r="E270" s="530" t="str">
        <f t="shared" si="12"/>
        <v>01/12/2024 03:00:00 AM</v>
      </c>
      <c r="F270" s="530" t="str">
        <f t="shared" si="11"/>
        <v>Jan</v>
      </c>
    </row>
    <row r="271" spans="1:6" x14ac:dyDescent="0.35">
      <c r="A271" s="527">
        <f>Electricity!D307</f>
        <v>45303</v>
      </c>
      <c r="B271" s="528">
        <f>Electricity!E307</f>
        <v>0.16666666666666669</v>
      </c>
      <c r="C271" s="529">
        <f>Electricity!F307</f>
        <v>0</v>
      </c>
      <c r="D271" s="529">
        <f>Electricity!I307</f>
        <v>0</v>
      </c>
      <c r="E271" s="530" t="str">
        <f t="shared" si="12"/>
        <v>01/12/2024 04:00:00 AM</v>
      </c>
      <c r="F271" s="530" t="str">
        <f t="shared" si="11"/>
        <v>Jan</v>
      </c>
    </row>
    <row r="272" spans="1:6" x14ac:dyDescent="0.35">
      <c r="A272" s="527">
        <f>Electricity!D308</f>
        <v>45303</v>
      </c>
      <c r="B272" s="528">
        <f>Electricity!E308</f>
        <v>0.20833333333333337</v>
      </c>
      <c r="C272" s="529">
        <f>Electricity!F308</f>
        <v>0</v>
      </c>
      <c r="D272" s="529">
        <f>Electricity!I308</f>
        <v>0</v>
      </c>
      <c r="E272" s="530" t="str">
        <f t="shared" si="12"/>
        <v>01/12/2024 05:00:00 AM</v>
      </c>
      <c r="F272" s="530" t="str">
        <f t="shared" si="11"/>
        <v>Jan</v>
      </c>
    </row>
    <row r="273" spans="1:6" x14ac:dyDescent="0.35">
      <c r="A273" s="527">
        <f>Electricity!D309</f>
        <v>45303</v>
      </c>
      <c r="B273" s="528">
        <f>Electricity!E309</f>
        <v>0.25</v>
      </c>
      <c r="C273" s="529">
        <f>Electricity!F309</f>
        <v>0</v>
      </c>
      <c r="D273" s="529">
        <f>Electricity!I309</f>
        <v>0</v>
      </c>
      <c r="E273" s="530" t="str">
        <f t="shared" si="12"/>
        <v>01/12/2024 06:00:00 AM</v>
      </c>
      <c r="F273" s="530" t="str">
        <f t="shared" si="11"/>
        <v>Jan</v>
      </c>
    </row>
    <row r="274" spans="1:6" x14ac:dyDescent="0.35">
      <c r="A274" s="527">
        <f>Electricity!D310</f>
        <v>45303</v>
      </c>
      <c r="B274" s="528">
        <f>Electricity!E310</f>
        <v>0.29166666666666669</v>
      </c>
      <c r="C274" s="529">
        <f>Electricity!F310</f>
        <v>0</v>
      </c>
      <c r="D274" s="529">
        <f>Electricity!I310</f>
        <v>0</v>
      </c>
      <c r="E274" s="530" t="str">
        <f t="shared" si="12"/>
        <v>01/12/2024 07:00:00 AM</v>
      </c>
      <c r="F274" s="530" t="str">
        <f t="shared" si="11"/>
        <v>Jan</v>
      </c>
    </row>
    <row r="275" spans="1:6" x14ac:dyDescent="0.35">
      <c r="A275" s="527">
        <f>Electricity!D311</f>
        <v>45303</v>
      </c>
      <c r="B275" s="528">
        <f>Electricity!E311</f>
        <v>0.33333333333333337</v>
      </c>
      <c r="C275" s="529">
        <f>Electricity!F311</f>
        <v>0</v>
      </c>
      <c r="D275" s="529">
        <f>Electricity!I311</f>
        <v>0</v>
      </c>
      <c r="E275" s="530" t="str">
        <f t="shared" si="12"/>
        <v>01/12/2024 08:00:00 AM</v>
      </c>
      <c r="F275" s="530" t="str">
        <f t="shared" si="11"/>
        <v>Jan</v>
      </c>
    </row>
    <row r="276" spans="1:6" x14ac:dyDescent="0.35">
      <c r="A276" s="527">
        <f>Electricity!D312</f>
        <v>45303</v>
      </c>
      <c r="B276" s="528">
        <f>Electricity!E312</f>
        <v>0.375</v>
      </c>
      <c r="C276" s="529">
        <f>Electricity!F312</f>
        <v>0</v>
      </c>
      <c r="D276" s="529">
        <f>Electricity!I312</f>
        <v>0</v>
      </c>
      <c r="E276" s="530" t="str">
        <f t="shared" si="12"/>
        <v>01/12/2024 09:00:00 AM</v>
      </c>
      <c r="F276" s="530" t="str">
        <f t="shared" si="11"/>
        <v>Jan</v>
      </c>
    </row>
    <row r="277" spans="1:6" x14ac:dyDescent="0.35">
      <c r="A277" s="527">
        <f>Electricity!D313</f>
        <v>45303</v>
      </c>
      <c r="B277" s="528">
        <f>Electricity!E313</f>
        <v>0.41666666666666669</v>
      </c>
      <c r="C277" s="529">
        <f>Electricity!F313</f>
        <v>0</v>
      </c>
      <c r="D277" s="529">
        <f>Electricity!I313</f>
        <v>0</v>
      </c>
      <c r="E277" s="530" t="str">
        <f t="shared" si="12"/>
        <v>01/12/2024 10:00:00 AM</v>
      </c>
      <c r="F277" s="530" t="str">
        <f t="shared" si="11"/>
        <v>Jan</v>
      </c>
    </row>
    <row r="278" spans="1:6" x14ac:dyDescent="0.35">
      <c r="A278" s="527">
        <f>Electricity!D314</f>
        <v>45303</v>
      </c>
      <c r="B278" s="528">
        <f>Electricity!E314</f>
        <v>0.45833333333333337</v>
      </c>
      <c r="C278" s="529">
        <f>Electricity!F314</f>
        <v>0</v>
      </c>
      <c r="D278" s="529">
        <f>Electricity!I314</f>
        <v>0</v>
      </c>
      <c r="E278" s="530" t="str">
        <f t="shared" si="12"/>
        <v>01/12/2024 11:00:00 AM</v>
      </c>
      <c r="F278" s="530" t="str">
        <f t="shared" si="11"/>
        <v>Jan</v>
      </c>
    </row>
    <row r="279" spans="1:6" x14ac:dyDescent="0.35">
      <c r="A279" s="527">
        <f>Electricity!D315</f>
        <v>45303</v>
      </c>
      <c r="B279" s="528">
        <f>Electricity!E315</f>
        <v>0.50000000000000011</v>
      </c>
      <c r="C279" s="529">
        <f>Electricity!F315</f>
        <v>0</v>
      </c>
      <c r="D279" s="529">
        <f>Electricity!I315</f>
        <v>0</v>
      </c>
      <c r="E279" s="530" t="str">
        <f t="shared" si="12"/>
        <v>01/12/2024 12:00:00 PM</v>
      </c>
      <c r="F279" s="530" t="str">
        <f t="shared" si="11"/>
        <v>Jan</v>
      </c>
    </row>
    <row r="280" spans="1:6" x14ac:dyDescent="0.35">
      <c r="A280" s="527">
        <f>Electricity!D316</f>
        <v>45303</v>
      </c>
      <c r="B280" s="528">
        <f>Electricity!E316</f>
        <v>0.54166666666666674</v>
      </c>
      <c r="C280" s="529">
        <f>Electricity!F316</f>
        <v>0</v>
      </c>
      <c r="D280" s="529">
        <f>Electricity!I316</f>
        <v>0</v>
      </c>
      <c r="E280" s="530" t="str">
        <f t="shared" si="12"/>
        <v>01/12/2024 01:00:00 PM</v>
      </c>
      <c r="F280" s="530" t="str">
        <f t="shared" si="11"/>
        <v>Jan</v>
      </c>
    </row>
    <row r="281" spans="1:6" x14ac:dyDescent="0.35">
      <c r="A281" s="527">
        <f>Electricity!D317</f>
        <v>45303</v>
      </c>
      <c r="B281" s="528">
        <f>Electricity!E317</f>
        <v>0.58333333333333337</v>
      </c>
      <c r="C281" s="529">
        <f>Electricity!F317</f>
        <v>0</v>
      </c>
      <c r="D281" s="529">
        <f>Electricity!I317</f>
        <v>0</v>
      </c>
      <c r="E281" s="530" t="str">
        <f t="shared" si="12"/>
        <v>01/12/2024 02:00:00 PM</v>
      </c>
      <c r="F281" s="530" t="str">
        <f t="shared" si="11"/>
        <v>Jan</v>
      </c>
    </row>
    <row r="282" spans="1:6" x14ac:dyDescent="0.35">
      <c r="A282" s="527">
        <f>Electricity!D318</f>
        <v>45303</v>
      </c>
      <c r="B282" s="528">
        <f>Electricity!E318</f>
        <v>0.62500000000000011</v>
      </c>
      <c r="C282" s="529">
        <f>Electricity!F318</f>
        <v>0</v>
      </c>
      <c r="D282" s="529">
        <f>Electricity!I318</f>
        <v>0</v>
      </c>
      <c r="E282" s="530" t="str">
        <f t="shared" si="12"/>
        <v>01/12/2024 03:00:00 PM</v>
      </c>
      <c r="F282" s="530" t="str">
        <f t="shared" si="11"/>
        <v>Jan</v>
      </c>
    </row>
    <row r="283" spans="1:6" x14ac:dyDescent="0.35">
      <c r="A283" s="527">
        <f>Electricity!D319</f>
        <v>45303</v>
      </c>
      <c r="B283" s="528">
        <f>Electricity!E319</f>
        <v>0.66666666666666674</v>
      </c>
      <c r="C283" s="529">
        <f>Electricity!F319</f>
        <v>0</v>
      </c>
      <c r="D283" s="529">
        <f>Electricity!I319</f>
        <v>0</v>
      </c>
      <c r="E283" s="530" t="str">
        <f t="shared" si="12"/>
        <v>01/12/2024 04:00:00 PM</v>
      </c>
      <c r="F283" s="530" t="str">
        <f t="shared" si="11"/>
        <v>Jan</v>
      </c>
    </row>
    <row r="284" spans="1:6" x14ac:dyDescent="0.35">
      <c r="A284" s="527">
        <f>Electricity!D320</f>
        <v>45303</v>
      </c>
      <c r="B284" s="528">
        <f>Electricity!E320</f>
        <v>0.70833333333333337</v>
      </c>
      <c r="C284" s="529">
        <f>Electricity!F320</f>
        <v>0</v>
      </c>
      <c r="D284" s="529">
        <f>Electricity!I320</f>
        <v>0</v>
      </c>
      <c r="E284" s="530" t="str">
        <f t="shared" si="12"/>
        <v>01/12/2024 05:00:00 PM</v>
      </c>
      <c r="F284" s="530" t="str">
        <f t="shared" si="11"/>
        <v>Jan</v>
      </c>
    </row>
    <row r="285" spans="1:6" x14ac:dyDescent="0.35">
      <c r="A285" s="527">
        <f>Electricity!D321</f>
        <v>45303</v>
      </c>
      <c r="B285" s="528">
        <f>Electricity!E321</f>
        <v>0.75000000000000011</v>
      </c>
      <c r="C285" s="529">
        <f>Electricity!F321</f>
        <v>0</v>
      </c>
      <c r="D285" s="529">
        <f>Electricity!I321</f>
        <v>0</v>
      </c>
      <c r="E285" s="530" t="str">
        <f t="shared" si="12"/>
        <v>01/12/2024 06:00:00 PM</v>
      </c>
      <c r="F285" s="530" t="str">
        <f t="shared" si="11"/>
        <v>Jan</v>
      </c>
    </row>
    <row r="286" spans="1:6" x14ac:dyDescent="0.35">
      <c r="A286" s="527">
        <f>Electricity!D322</f>
        <v>45303</v>
      </c>
      <c r="B286" s="528">
        <f>Electricity!E322</f>
        <v>0.79166666666666674</v>
      </c>
      <c r="C286" s="529">
        <f>Electricity!F322</f>
        <v>0</v>
      </c>
      <c r="D286" s="529">
        <f>Electricity!I322</f>
        <v>0</v>
      </c>
      <c r="E286" s="530" t="str">
        <f t="shared" si="12"/>
        <v>01/12/2024 07:00:00 PM</v>
      </c>
      <c r="F286" s="530" t="str">
        <f t="shared" si="11"/>
        <v>Jan</v>
      </c>
    </row>
    <row r="287" spans="1:6" x14ac:dyDescent="0.35">
      <c r="A287" s="527">
        <f>Electricity!D323</f>
        <v>45303</v>
      </c>
      <c r="B287" s="528">
        <f>Electricity!E323</f>
        <v>0.83333333333333337</v>
      </c>
      <c r="C287" s="529">
        <f>Electricity!F323</f>
        <v>0</v>
      </c>
      <c r="D287" s="529">
        <f>Electricity!I323</f>
        <v>0</v>
      </c>
      <c r="E287" s="530" t="str">
        <f t="shared" si="12"/>
        <v>01/12/2024 08:00:00 PM</v>
      </c>
      <c r="F287" s="530" t="str">
        <f t="shared" si="11"/>
        <v>Jan</v>
      </c>
    </row>
    <row r="288" spans="1:6" x14ac:dyDescent="0.35">
      <c r="A288" s="527">
        <f>Electricity!D324</f>
        <v>45303</v>
      </c>
      <c r="B288" s="528">
        <f>Electricity!E324</f>
        <v>0.87500000000000011</v>
      </c>
      <c r="C288" s="529">
        <f>Electricity!F324</f>
        <v>0</v>
      </c>
      <c r="D288" s="529">
        <f>Electricity!I324</f>
        <v>0</v>
      </c>
      <c r="E288" s="530" t="str">
        <f t="shared" si="12"/>
        <v>01/12/2024 09:00:00 PM</v>
      </c>
      <c r="F288" s="530" t="str">
        <f t="shared" si="11"/>
        <v>Jan</v>
      </c>
    </row>
    <row r="289" spans="1:6" x14ac:dyDescent="0.35">
      <c r="A289" s="527">
        <f>Electricity!D325</f>
        <v>45303</v>
      </c>
      <c r="B289" s="528">
        <f>Electricity!E325</f>
        <v>0.91666666666666674</v>
      </c>
      <c r="C289" s="529">
        <f>Electricity!F325</f>
        <v>0</v>
      </c>
      <c r="D289" s="529">
        <f>Electricity!I325</f>
        <v>0</v>
      </c>
      <c r="E289" s="530" t="str">
        <f t="shared" si="12"/>
        <v>01/12/2024 10:00:00 PM</v>
      </c>
      <c r="F289" s="530" t="str">
        <f t="shared" si="11"/>
        <v>Jan</v>
      </c>
    </row>
    <row r="290" spans="1:6" x14ac:dyDescent="0.35">
      <c r="A290" s="527">
        <f>Electricity!D326</f>
        <v>45303</v>
      </c>
      <c r="B290" s="528">
        <f>Electricity!E326</f>
        <v>0.95833333333333337</v>
      </c>
      <c r="C290" s="529">
        <f>Electricity!F326</f>
        <v>0</v>
      </c>
      <c r="D290" s="529">
        <f>Electricity!I326</f>
        <v>0</v>
      </c>
      <c r="E290" s="530" t="str">
        <f t="shared" si="12"/>
        <v>01/12/2024 11:00:00 PM</v>
      </c>
      <c r="F290" s="530" t="str">
        <f t="shared" si="11"/>
        <v>Jan</v>
      </c>
    </row>
    <row r="291" spans="1:6" x14ac:dyDescent="0.35">
      <c r="A291" s="527">
        <f>Electricity!D327</f>
        <v>45304</v>
      </c>
      <c r="B291" s="528">
        <f>Electricity!E327</f>
        <v>3.1225022567582528E-17</v>
      </c>
      <c r="C291" s="529">
        <f>Electricity!F327</f>
        <v>0</v>
      </c>
      <c r="D291" s="529">
        <f>Electricity!I327</f>
        <v>0</v>
      </c>
      <c r="E291" s="530" t="str">
        <f t="shared" si="12"/>
        <v>01/13/2024 12:00:00 AM</v>
      </c>
      <c r="F291" s="530" t="str">
        <f t="shared" si="11"/>
        <v>Jan</v>
      </c>
    </row>
    <row r="292" spans="1:6" x14ac:dyDescent="0.35">
      <c r="A292" s="527">
        <f>Electricity!D328</f>
        <v>45304</v>
      </c>
      <c r="B292" s="528">
        <f>Electricity!E328</f>
        <v>4.1666666666666699E-2</v>
      </c>
      <c r="C292" s="529">
        <f>Electricity!F328</f>
        <v>0</v>
      </c>
      <c r="D292" s="529">
        <f>Electricity!I328</f>
        <v>0</v>
      </c>
      <c r="E292" s="530" t="str">
        <f t="shared" si="12"/>
        <v>01/13/2024 01:00:00 AM</v>
      </c>
      <c r="F292" s="530" t="str">
        <f t="shared" si="11"/>
        <v>Jan</v>
      </c>
    </row>
    <row r="293" spans="1:6" x14ac:dyDescent="0.35">
      <c r="A293" s="527">
        <f>Electricity!D329</f>
        <v>45304</v>
      </c>
      <c r="B293" s="528">
        <f>Electricity!E329</f>
        <v>8.333333333333337E-2</v>
      </c>
      <c r="C293" s="529">
        <f>Electricity!F329</f>
        <v>0</v>
      </c>
      <c r="D293" s="529">
        <f>Electricity!I329</f>
        <v>0</v>
      </c>
      <c r="E293" s="530" t="str">
        <f t="shared" si="12"/>
        <v>01/13/2024 02:00:00 AM</v>
      </c>
      <c r="F293" s="530" t="str">
        <f t="shared" si="11"/>
        <v>Jan</v>
      </c>
    </row>
    <row r="294" spans="1:6" x14ac:dyDescent="0.35">
      <c r="A294" s="527">
        <f>Electricity!D330</f>
        <v>45304</v>
      </c>
      <c r="B294" s="528">
        <f>Electricity!E330</f>
        <v>0.12500000000000006</v>
      </c>
      <c r="C294" s="529">
        <f>Electricity!F330</f>
        <v>0</v>
      </c>
      <c r="D294" s="529">
        <f>Electricity!I330</f>
        <v>0</v>
      </c>
      <c r="E294" s="530" t="str">
        <f t="shared" si="12"/>
        <v>01/13/2024 03:00:00 AM</v>
      </c>
      <c r="F294" s="530" t="str">
        <f t="shared" si="11"/>
        <v>Jan</v>
      </c>
    </row>
    <row r="295" spans="1:6" x14ac:dyDescent="0.35">
      <c r="A295" s="527">
        <f>Electricity!D331</f>
        <v>45304</v>
      </c>
      <c r="B295" s="528">
        <f>Electricity!E331</f>
        <v>0.16666666666666669</v>
      </c>
      <c r="C295" s="529">
        <f>Electricity!F331</f>
        <v>0</v>
      </c>
      <c r="D295" s="529">
        <f>Electricity!I331</f>
        <v>0</v>
      </c>
      <c r="E295" s="530" t="str">
        <f t="shared" si="12"/>
        <v>01/13/2024 04:00:00 AM</v>
      </c>
      <c r="F295" s="530" t="str">
        <f t="shared" si="11"/>
        <v>Jan</v>
      </c>
    </row>
    <row r="296" spans="1:6" x14ac:dyDescent="0.35">
      <c r="A296" s="527">
        <f>Electricity!D332</f>
        <v>45304</v>
      </c>
      <c r="B296" s="528">
        <f>Electricity!E332</f>
        <v>0.20833333333333337</v>
      </c>
      <c r="C296" s="529">
        <f>Electricity!F332</f>
        <v>0</v>
      </c>
      <c r="D296" s="529">
        <f>Electricity!I332</f>
        <v>0</v>
      </c>
      <c r="E296" s="530" t="str">
        <f t="shared" si="12"/>
        <v>01/13/2024 05:00:00 AM</v>
      </c>
      <c r="F296" s="530" t="str">
        <f t="shared" si="11"/>
        <v>Jan</v>
      </c>
    </row>
    <row r="297" spans="1:6" x14ac:dyDescent="0.35">
      <c r="A297" s="527">
        <f>Electricity!D333</f>
        <v>45304</v>
      </c>
      <c r="B297" s="528">
        <f>Electricity!E333</f>
        <v>0.25</v>
      </c>
      <c r="C297" s="529">
        <f>Electricity!F333</f>
        <v>0</v>
      </c>
      <c r="D297" s="529">
        <f>Electricity!I333</f>
        <v>0</v>
      </c>
      <c r="E297" s="530" t="str">
        <f t="shared" si="12"/>
        <v>01/13/2024 06:00:00 AM</v>
      </c>
      <c r="F297" s="530" t="str">
        <f t="shared" si="11"/>
        <v>Jan</v>
      </c>
    </row>
    <row r="298" spans="1:6" x14ac:dyDescent="0.35">
      <c r="A298" s="527">
        <f>Electricity!D334</f>
        <v>45304</v>
      </c>
      <c r="B298" s="528">
        <f>Electricity!E334</f>
        <v>0.29166666666666669</v>
      </c>
      <c r="C298" s="529">
        <f>Electricity!F334</f>
        <v>0</v>
      </c>
      <c r="D298" s="529">
        <f>Electricity!I334</f>
        <v>0</v>
      </c>
      <c r="E298" s="530" t="str">
        <f t="shared" si="12"/>
        <v>01/13/2024 07:00:00 AM</v>
      </c>
      <c r="F298" s="530" t="str">
        <f t="shared" si="11"/>
        <v>Jan</v>
      </c>
    </row>
    <row r="299" spans="1:6" x14ac:dyDescent="0.35">
      <c r="A299" s="527">
        <f>Electricity!D335</f>
        <v>45304</v>
      </c>
      <c r="B299" s="528">
        <f>Electricity!E335</f>
        <v>0.33333333333333337</v>
      </c>
      <c r="C299" s="529">
        <f>Electricity!F335</f>
        <v>0</v>
      </c>
      <c r="D299" s="529">
        <f>Electricity!I335</f>
        <v>0</v>
      </c>
      <c r="E299" s="530" t="str">
        <f t="shared" si="12"/>
        <v>01/13/2024 08:00:00 AM</v>
      </c>
      <c r="F299" s="530" t="str">
        <f t="shared" si="11"/>
        <v>Jan</v>
      </c>
    </row>
    <row r="300" spans="1:6" x14ac:dyDescent="0.35">
      <c r="A300" s="527">
        <f>Electricity!D336</f>
        <v>45304</v>
      </c>
      <c r="B300" s="528">
        <f>Electricity!E336</f>
        <v>0.375</v>
      </c>
      <c r="C300" s="529">
        <f>Electricity!F336</f>
        <v>0</v>
      </c>
      <c r="D300" s="529">
        <f>Electricity!I336</f>
        <v>0</v>
      </c>
      <c r="E300" s="530" t="str">
        <f t="shared" si="12"/>
        <v>01/13/2024 09:00:00 AM</v>
      </c>
      <c r="F300" s="530" t="str">
        <f t="shared" si="11"/>
        <v>Jan</v>
      </c>
    </row>
    <row r="301" spans="1:6" x14ac:dyDescent="0.35">
      <c r="A301" s="527">
        <f>Electricity!D337</f>
        <v>45304</v>
      </c>
      <c r="B301" s="528">
        <f>Electricity!E337</f>
        <v>0.41666666666666669</v>
      </c>
      <c r="C301" s="529">
        <f>Electricity!F337</f>
        <v>0</v>
      </c>
      <c r="D301" s="529">
        <f>Electricity!I337</f>
        <v>0</v>
      </c>
      <c r="E301" s="530" t="str">
        <f t="shared" si="12"/>
        <v>01/13/2024 10:00:00 AM</v>
      </c>
      <c r="F301" s="530" t="str">
        <f t="shared" si="11"/>
        <v>Jan</v>
      </c>
    </row>
    <row r="302" spans="1:6" x14ac:dyDescent="0.35">
      <c r="A302" s="527">
        <f>Electricity!D338</f>
        <v>45304</v>
      </c>
      <c r="B302" s="528">
        <f>Electricity!E338</f>
        <v>0.45833333333333337</v>
      </c>
      <c r="C302" s="529">
        <f>Electricity!F338</f>
        <v>0</v>
      </c>
      <c r="D302" s="529">
        <f>Electricity!I338</f>
        <v>0</v>
      </c>
      <c r="E302" s="530" t="str">
        <f t="shared" si="12"/>
        <v>01/13/2024 11:00:00 AM</v>
      </c>
      <c r="F302" s="530" t="str">
        <f t="shared" si="11"/>
        <v>Jan</v>
      </c>
    </row>
    <row r="303" spans="1:6" x14ac:dyDescent="0.35">
      <c r="A303" s="527">
        <f>Electricity!D339</f>
        <v>45304</v>
      </c>
      <c r="B303" s="528">
        <f>Electricity!E339</f>
        <v>0.50000000000000011</v>
      </c>
      <c r="C303" s="529">
        <f>Electricity!F339</f>
        <v>0</v>
      </c>
      <c r="D303" s="529">
        <f>Electricity!I339</f>
        <v>0</v>
      </c>
      <c r="E303" s="530" t="str">
        <f t="shared" si="12"/>
        <v>01/13/2024 12:00:00 PM</v>
      </c>
      <c r="F303" s="530" t="str">
        <f t="shared" si="11"/>
        <v>Jan</v>
      </c>
    </row>
    <row r="304" spans="1:6" x14ac:dyDescent="0.35">
      <c r="A304" s="527">
        <f>Electricity!D340</f>
        <v>45304</v>
      </c>
      <c r="B304" s="528">
        <f>Electricity!E340</f>
        <v>0.54166666666666674</v>
      </c>
      <c r="C304" s="529">
        <f>Electricity!F340</f>
        <v>0</v>
      </c>
      <c r="D304" s="529">
        <f>Electricity!I340</f>
        <v>0</v>
      </c>
      <c r="E304" s="530" t="str">
        <f t="shared" si="12"/>
        <v>01/13/2024 01:00:00 PM</v>
      </c>
      <c r="F304" s="530" t="str">
        <f t="shared" si="11"/>
        <v>Jan</v>
      </c>
    </row>
    <row r="305" spans="1:6" x14ac:dyDescent="0.35">
      <c r="A305" s="527">
        <f>Electricity!D341</f>
        <v>45304</v>
      </c>
      <c r="B305" s="528">
        <f>Electricity!E341</f>
        <v>0.58333333333333337</v>
      </c>
      <c r="C305" s="529">
        <f>Electricity!F341</f>
        <v>0</v>
      </c>
      <c r="D305" s="529">
        <f>Electricity!I341</f>
        <v>0</v>
      </c>
      <c r="E305" s="530" t="str">
        <f t="shared" si="12"/>
        <v>01/13/2024 02:00:00 PM</v>
      </c>
      <c r="F305" s="530" t="str">
        <f t="shared" si="11"/>
        <v>Jan</v>
      </c>
    </row>
    <row r="306" spans="1:6" x14ac:dyDescent="0.35">
      <c r="A306" s="527">
        <f>Electricity!D342</f>
        <v>45304</v>
      </c>
      <c r="B306" s="528">
        <f>Electricity!E342</f>
        <v>0.62500000000000011</v>
      </c>
      <c r="C306" s="529">
        <f>Electricity!F342</f>
        <v>0</v>
      </c>
      <c r="D306" s="529">
        <f>Electricity!I342</f>
        <v>0</v>
      </c>
      <c r="E306" s="530" t="str">
        <f t="shared" si="12"/>
        <v>01/13/2024 03:00:00 PM</v>
      </c>
      <c r="F306" s="530" t="str">
        <f t="shared" si="11"/>
        <v>Jan</v>
      </c>
    </row>
    <row r="307" spans="1:6" x14ac:dyDescent="0.35">
      <c r="A307" s="527">
        <f>Electricity!D343</f>
        <v>45304</v>
      </c>
      <c r="B307" s="528">
        <f>Electricity!E343</f>
        <v>0.66666666666666674</v>
      </c>
      <c r="C307" s="529">
        <f>Electricity!F343</f>
        <v>0</v>
      </c>
      <c r="D307" s="529">
        <f>Electricity!I343</f>
        <v>0</v>
      </c>
      <c r="E307" s="530" t="str">
        <f t="shared" si="12"/>
        <v>01/13/2024 04:00:00 PM</v>
      </c>
      <c r="F307" s="530" t="str">
        <f t="shared" si="11"/>
        <v>Jan</v>
      </c>
    </row>
    <row r="308" spans="1:6" x14ac:dyDescent="0.35">
      <c r="A308" s="527">
        <f>Electricity!D344</f>
        <v>45304</v>
      </c>
      <c r="B308" s="528">
        <f>Electricity!E344</f>
        <v>0.70833333333333337</v>
      </c>
      <c r="C308" s="529">
        <f>Electricity!F344</f>
        <v>0</v>
      </c>
      <c r="D308" s="529">
        <f>Electricity!I344</f>
        <v>0</v>
      </c>
      <c r="E308" s="530" t="str">
        <f t="shared" si="12"/>
        <v>01/13/2024 05:00:00 PM</v>
      </c>
      <c r="F308" s="530" t="str">
        <f t="shared" si="11"/>
        <v>Jan</v>
      </c>
    </row>
    <row r="309" spans="1:6" x14ac:dyDescent="0.35">
      <c r="A309" s="527">
        <f>Electricity!D345</f>
        <v>45304</v>
      </c>
      <c r="B309" s="528">
        <f>Electricity!E345</f>
        <v>0.75000000000000011</v>
      </c>
      <c r="C309" s="529">
        <f>Electricity!F345</f>
        <v>0</v>
      </c>
      <c r="D309" s="529">
        <f>Electricity!I345</f>
        <v>0</v>
      </c>
      <c r="E309" s="530" t="str">
        <f t="shared" si="12"/>
        <v>01/13/2024 06:00:00 PM</v>
      </c>
      <c r="F309" s="530" t="str">
        <f t="shared" si="11"/>
        <v>Jan</v>
      </c>
    </row>
    <row r="310" spans="1:6" x14ac:dyDescent="0.35">
      <c r="A310" s="527">
        <f>Electricity!D346</f>
        <v>45304</v>
      </c>
      <c r="B310" s="528">
        <f>Electricity!E346</f>
        <v>0.79166666666666674</v>
      </c>
      <c r="C310" s="529">
        <f>Electricity!F346</f>
        <v>0</v>
      </c>
      <c r="D310" s="529">
        <f>Electricity!I346</f>
        <v>0</v>
      </c>
      <c r="E310" s="530" t="str">
        <f t="shared" si="12"/>
        <v>01/13/2024 07:00:00 PM</v>
      </c>
      <c r="F310" s="530" t="str">
        <f t="shared" si="11"/>
        <v>Jan</v>
      </c>
    </row>
    <row r="311" spans="1:6" x14ac:dyDescent="0.35">
      <c r="A311" s="527">
        <f>Electricity!D347</f>
        <v>45304</v>
      </c>
      <c r="B311" s="528">
        <f>Electricity!E347</f>
        <v>0.83333333333333337</v>
      </c>
      <c r="C311" s="529">
        <f>Electricity!F347</f>
        <v>0</v>
      </c>
      <c r="D311" s="529">
        <f>Electricity!I347</f>
        <v>0</v>
      </c>
      <c r="E311" s="530" t="str">
        <f t="shared" si="12"/>
        <v>01/13/2024 08:00:00 PM</v>
      </c>
      <c r="F311" s="530" t="str">
        <f t="shared" si="11"/>
        <v>Jan</v>
      </c>
    </row>
    <row r="312" spans="1:6" x14ac:dyDescent="0.35">
      <c r="A312" s="527">
        <f>Electricity!D348</f>
        <v>45304</v>
      </c>
      <c r="B312" s="528">
        <f>Electricity!E348</f>
        <v>0.87500000000000011</v>
      </c>
      <c r="C312" s="529">
        <f>Electricity!F348</f>
        <v>0</v>
      </c>
      <c r="D312" s="529">
        <f>Electricity!I348</f>
        <v>0</v>
      </c>
      <c r="E312" s="530" t="str">
        <f t="shared" si="12"/>
        <v>01/13/2024 09:00:00 PM</v>
      </c>
      <c r="F312" s="530" t="str">
        <f t="shared" si="11"/>
        <v>Jan</v>
      </c>
    </row>
    <row r="313" spans="1:6" x14ac:dyDescent="0.35">
      <c r="A313" s="527">
        <f>Electricity!D349</f>
        <v>45304</v>
      </c>
      <c r="B313" s="528">
        <f>Electricity!E349</f>
        <v>0.91666666666666674</v>
      </c>
      <c r="C313" s="529">
        <f>Electricity!F349</f>
        <v>0</v>
      </c>
      <c r="D313" s="529">
        <f>Electricity!I349</f>
        <v>0</v>
      </c>
      <c r="E313" s="530" t="str">
        <f t="shared" si="12"/>
        <v>01/13/2024 10:00:00 PM</v>
      </c>
      <c r="F313" s="530" t="str">
        <f t="shared" si="11"/>
        <v>Jan</v>
      </c>
    </row>
    <row r="314" spans="1:6" x14ac:dyDescent="0.35">
      <c r="A314" s="527">
        <f>Electricity!D350</f>
        <v>45304</v>
      </c>
      <c r="B314" s="528">
        <f>Electricity!E350</f>
        <v>0.95833333333333337</v>
      </c>
      <c r="C314" s="529">
        <f>Electricity!F350</f>
        <v>0</v>
      </c>
      <c r="D314" s="529">
        <f>Electricity!I350</f>
        <v>0</v>
      </c>
      <c r="E314" s="530" t="str">
        <f t="shared" si="12"/>
        <v>01/13/2024 11:00:00 PM</v>
      </c>
      <c r="F314" s="530" t="str">
        <f t="shared" si="11"/>
        <v>Jan</v>
      </c>
    </row>
    <row r="315" spans="1:6" x14ac:dyDescent="0.35">
      <c r="A315" s="527">
        <f>Electricity!D351</f>
        <v>45305</v>
      </c>
      <c r="B315" s="528">
        <f>Electricity!E351</f>
        <v>3.1225022567582528E-17</v>
      </c>
      <c r="C315" s="529">
        <f>Electricity!F351</f>
        <v>0</v>
      </c>
      <c r="D315" s="529">
        <f>Electricity!I351</f>
        <v>0</v>
      </c>
      <c r="E315" s="530" t="str">
        <f t="shared" si="12"/>
        <v>01/14/2024 12:00:00 AM</v>
      </c>
      <c r="F315" s="530" t="str">
        <f t="shared" si="11"/>
        <v>Jan</v>
      </c>
    </row>
    <row r="316" spans="1:6" x14ac:dyDescent="0.35">
      <c r="A316" s="527">
        <f>Electricity!D352</f>
        <v>45305</v>
      </c>
      <c r="B316" s="528">
        <f>Electricity!E352</f>
        <v>4.1666666666666699E-2</v>
      </c>
      <c r="C316" s="529">
        <f>Electricity!F352</f>
        <v>0</v>
      </c>
      <c r="D316" s="529">
        <f>Electricity!I352</f>
        <v>0</v>
      </c>
      <c r="E316" s="530" t="str">
        <f t="shared" si="12"/>
        <v>01/14/2024 01:00:00 AM</v>
      </c>
      <c r="F316" s="530" t="str">
        <f t="shared" si="11"/>
        <v>Jan</v>
      </c>
    </row>
    <row r="317" spans="1:6" x14ac:dyDescent="0.35">
      <c r="A317" s="527">
        <f>Electricity!D353</f>
        <v>45305</v>
      </c>
      <c r="B317" s="528">
        <f>Electricity!E353</f>
        <v>8.333333333333337E-2</v>
      </c>
      <c r="C317" s="529">
        <f>Electricity!F353</f>
        <v>0</v>
      </c>
      <c r="D317" s="529">
        <f>Electricity!I353</f>
        <v>0</v>
      </c>
      <c r="E317" s="530" t="str">
        <f t="shared" si="12"/>
        <v>01/14/2024 02:00:00 AM</v>
      </c>
      <c r="F317" s="530" t="str">
        <f t="shared" si="11"/>
        <v>Jan</v>
      </c>
    </row>
    <row r="318" spans="1:6" x14ac:dyDescent="0.35">
      <c r="A318" s="527">
        <f>Electricity!D354</f>
        <v>45305</v>
      </c>
      <c r="B318" s="528">
        <f>Electricity!E354</f>
        <v>0.12500000000000006</v>
      </c>
      <c r="C318" s="529">
        <f>Electricity!F354</f>
        <v>0</v>
      </c>
      <c r="D318" s="529">
        <f>Electricity!I354</f>
        <v>0</v>
      </c>
      <c r="E318" s="530" t="str">
        <f t="shared" si="12"/>
        <v>01/14/2024 03:00:00 AM</v>
      </c>
      <c r="F318" s="530" t="str">
        <f t="shared" si="11"/>
        <v>Jan</v>
      </c>
    </row>
    <row r="319" spans="1:6" x14ac:dyDescent="0.35">
      <c r="A319" s="527">
        <f>Electricity!D355</f>
        <v>45305</v>
      </c>
      <c r="B319" s="528">
        <f>Electricity!E355</f>
        <v>0.16666666666666669</v>
      </c>
      <c r="C319" s="529">
        <f>Electricity!F355</f>
        <v>0</v>
      </c>
      <c r="D319" s="529">
        <f>Electricity!I355</f>
        <v>0</v>
      </c>
      <c r="E319" s="530" t="str">
        <f t="shared" si="12"/>
        <v>01/14/2024 04:00:00 AM</v>
      </c>
      <c r="F319" s="530" t="str">
        <f t="shared" si="11"/>
        <v>Jan</v>
      </c>
    </row>
    <row r="320" spans="1:6" x14ac:dyDescent="0.35">
      <c r="A320" s="527">
        <f>Electricity!D356</f>
        <v>45305</v>
      </c>
      <c r="B320" s="528">
        <f>Electricity!E356</f>
        <v>0.20833333333333337</v>
      </c>
      <c r="C320" s="529">
        <f>Electricity!F356</f>
        <v>0</v>
      </c>
      <c r="D320" s="529">
        <f>Electricity!I356</f>
        <v>0</v>
      </c>
      <c r="E320" s="530" t="str">
        <f t="shared" si="12"/>
        <v>01/14/2024 05:00:00 AM</v>
      </c>
      <c r="F320" s="530" t="str">
        <f t="shared" si="11"/>
        <v>Jan</v>
      </c>
    </row>
    <row r="321" spans="1:6" x14ac:dyDescent="0.35">
      <c r="A321" s="527">
        <f>Electricity!D357</f>
        <v>45305</v>
      </c>
      <c r="B321" s="528">
        <f>Electricity!E357</f>
        <v>0.25</v>
      </c>
      <c r="C321" s="529">
        <f>Electricity!F357</f>
        <v>0</v>
      </c>
      <c r="D321" s="529">
        <f>Electricity!I357</f>
        <v>0</v>
      </c>
      <c r="E321" s="530" t="str">
        <f t="shared" si="12"/>
        <v>01/14/2024 06:00:00 AM</v>
      </c>
      <c r="F321" s="530" t="str">
        <f t="shared" si="11"/>
        <v>Jan</v>
      </c>
    </row>
    <row r="322" spans="1:6" x14ac:dyDescent="0.35">
      <c r="A322" s="527">
        <f>Electricity!D358</f>
        <v>45305</v>
      </c>
      <c r="B322" s="528">
        <f>Electricity!E358</f>
        <v>0.29166666666666669</v>
      </c>
      <c r="C322" s="529">
        <f>Electricity!F358</f>
        <v>0</v>
      </c>
      <c r="D322" s="529">
        <f>Electricity!I358</f>
        <v>0</v>
      </c>
      <c r="E322" s="530" t="str">
        <f t="shared" si="12"/>
        <v>01/14/2024 07:00:00 AM</v>
      </c>
      <c r="F322" s="530" t="str">
        <f t="shared" si="11"/>
        <v>Jan</v>
      </c>
    </row>
    <row r="323" spans="1:6" x14ac:dyDescent="0.35">
      <c r="A323" s="527">
        <f>Electricity!D359</f>
        <v>45305</v>
      </c>
      <c r="B323" s="528">
        <f>Electricity!E359</f>
        <v>0.33333333333333337</v>
      </c>
      <c r="C323" s="529">
        <f>Electricity!F359</f>
        <v>0</v>
      </c>
      <c r="D323" s="529">
        <f>Electricity!I359</f>
        <v>0</v>
      </c>
      <c r="E323" s="530" t="str">
        <f t="shared" si="12"/>
        <v>01/14/2024 08:00:00 AM</v>
      </c>
      <c r="F323" s="530" t="str">
        <f t="shared" ref="F323:F386" si="13">TEXT(A323,"mmm")</f>
        <v>Jan</v>
      </c>
    </row>
    <row r="324" spans="1:6" x14ac:dyDescent="0.35">
      <c r="A324" s="527">
        <f>Electricity!D360</f>
        <v>45305</v>
      </c>
      <c r="B324" s="528">
        <f>Electricity!E360</f>
        <v>0.375</v>
      </c>
      <c r="C324" s="529">
        <f>Electricity!F360</f>
        <v>0</v>
      </c>
      <c r="D324" s="529">
        <f>Electricity!I360</f>
        <v>0</v>
      </c>
      <c r="E324" s="530" t="str">
        <f t="shared" si="12"/>
        <v>01/14/2024 09:00:00 AM</v>
      </c>
      <c r="F324" s="530" t="str">
        <f t="shared" si="13"/>
        <v>Jan</v>
      </c>
    </row>
    <row r="325" spans="1:6" x14ac:dyDescent="0.35">
      <c r="A325" s="527">
        <f>Electricity!D361</f>
        <v>45305</v>
      </c>
      <c r="B325" s="528">
        <f>Electricity!E361</f>
        <v>0.41666666666666669</v>
      </c>
      <c r="C325" s="529">
        <f>Electricity!F361</f>
        <v>0</v>
      </c>
      <c r="D325" s="529">
        <f>Electricity!I361</f>
        <v>0</v>
      </c>
      <c r="E325" s="530" t="str">
        <f t="shared" si="12"/>
        <v>01/14/2024 10:00:00 AM</v>
      </c>
      <c r="F325" s="530" t="str">
        <f t="shared" si="13"/>
        <v>Jan</v>
      </c>
    </row>
    <row r="326" spans="1:6" x14ac:dyDescent="0.35">
      <c r="A326" s="527">
        <f>Electricity!D362</f>
        <v>45305</v>
      </c>
      <c r="B326" s="528">
        <f>Electricity!E362</f>
        <v>0.45833333333333337</v>
      </c>
      <c r="C326" s="529">
        <f>Electricity!F362</f>
        <v>0</v>
      </c>
      <c r="D326" s="529">
        <f>Electricity!I362</f>
        <v>0</v>
      </c>
      <c r="E326" s="530" t="str">
        <f t="shared" si="12"/>
        <v>01/14/2024 11:00:00 AM</v>
      </c>
      <c r="F326" s="530" t="str">
        <f t="shared" si="13"/>
        <v>Jan</v>
      </c>
    </row>
    <row r="327" spans="1:6" x14ac:dyDescent="0.35">
      <c r="A327" s="527">
        <f>Electricity!D363</f>
        <v>45305</v>
      </c>
      <c r="B327" s="528">
        <f>Electricity!E363</f>
        <v>0.50000000000000011</v>
      </c>
      <c r="C327" s="529">
        <f>Electricity!F363</f>
        <v>0</v>
      </c>
      <c r="D327" s="529">
        <f>Electricity!I363</f>
        <v>0</v>
      </c>
      <c r="E327" s="530" t="str">
        <f t="shared" si="12"/>
        <v>01/14/2024 12:00:00 PM</v>
      </c>
      <c r="F327" s="530" t="str">
        <f t="shared" si="13"/>
        <v>Jan</v>
      </c>
    </row>
    <row r="328" spans="1:6" x14ac:dyDescent="0.35">
      <c r="A328" s="527">
        <f>Electricity!D364</f>
        <v>45305</v>
      </c>
      <c r="B328" s="528">
        <f>Electricity!E364</f>
        <v>0.54166666666666674</v>
      </c>
      <c r="C328" s="529">
        <f>Electricity!F364</f>
        <v>0</v>
      </c>
      <c r="D328" s="529">
        <f>Electricity!I364</f>
        <v>0</v>
      </c>
      <c r="E328" s="530" t="str">
        <f t="shared" si="12"/>
        <v>01/14/2024 01:00:00 PM</v>
      </c>
      <c r="F328" s="530" t="str">
        <f t="shared" si="13"/>
        <v>Jan</v>
      </c>
    </row>
    <row r="329" spans="1:6" x14ac:dyDescent="0.35">
      <c r="A329" s="527">
        <f>Electricity!D365</f>
        <v>45305</v>
      </c>
      <c r="B329" s="528">
        <f>Electricity!E365</f>
        <v>0.58333333333333337</v>
      </c>
      <c r="C329" s="529">
        <f>Electricity!F365</f>
        <v>0</v>
      </c>
      <c r="D329" s="529">
        <f>Electricity!I365</f>
        <v>0</v>
      </c>
      <c r="E329" s="530" t="str">
        <f t="shared" si="12"/>
        <v>01/14/2024 02:00:00 PM</v>
      </c>
      <c r="F329" s="530" t="str">
        <f t="shared" si="13"/>
        <v>Jan</v>
      </c>
    </row>
    <row r="330" spans="1:6" x14ac:dyDescent="0.35">
      <c r="A330" s="527">
        <f>Electricity!D366</f>
        <v>45305</v>
      </c>
      <c r="B330" s="528">
        <f>Electricity!E366</f>
        <v>0.62500000000000011</v>
      </c>
      <c r="C330" s="529">
        <f>Electricity!F366</f>
        <v>0</v>
      </c>
      <c r="D330" s="529">
        <f>Electricity!I366</f>
        <v>0</v>
      </c>
      <c r="E330" s="530" t="str">
        <f t="shared" si="12"/>
        <v>01/14/2024 03:00:00 PM</v>
      </c>
      <c r="F330" s="530" t="str">
        <f t="shared" si="13"/>
        <v>Jan</v>
      </c>
    </row>
    <row r="331" spans="1:6" x14ac:dyDescent="0.35">
      <c r="A331" s="527">
        <f>Electricity!D367</f>
        <v>45305</v>
      </c>
      <c r="B331" s="528">
        <f>Electricity!E367</f>
        <v>0.66666666666666674</v>
      </c>
      <c r="C331" s="529">
        <f>Electricity!F367</f>
        <v>0</v>
      </c>
      <c r="D331" s="529">
        <f>Electricity!I367</f>
        <v>0</v>
      </c>
      <c r="E331" s="530" t="str">
        <f t="shared" si="12"/>
        <v>01/14/2024 04:00:00 PM</v>
      </c>
      <c r="F331" s="530" t="str">
        <f t="shared" si="13"/>
        <v>Jan</v>
      </c>
    </row>
    <row r="332" spans="1:6" x14ac:dyDescent="0.35">
      <c r="A332" s="527">
        <f>Electricity!D368</f>
        <v>45305</v>
      </c>
      <c r="B332" s="528">
        <f>Electricity!E368</f>
        <v>0.70833333333333337</v>
      </c>
      <c r="C332" s="529">
        <f>Electricity!F368</f>
        <v>0</v>
      </c>
      <c r="D332" s="529">
        <f>Electricity!I368</f>
        <v>0</v>
      </c>
      <c r="E332" s="530" t="str">
        <f t="shared" ref="E332:E395" si="14">CONCATENATE(TEXT(A332,"mm/dd/yyyy")," ",TEXT(B332,"hh:mm:ss AM/PM"))</f>
        <v>01/14/2024 05:00:00 PM</v>
      </c>
      <c r="F332" s="530" t="str">
        <f t="shared" si="13"/>
        <v>Jan</v>
      </c>
    </row>
    <row r="333" spans="1:6" x14ac:dyDescent="0.35">
      <c r="A333" s="527">
        <f>Electricity!D369</f>
        <v>45305</v>
      </c>
      <c r="B333" s="528">
        <f>Electricity!E369</f>
        <v>0.75000000000000011</v>
      </c>
      <c r="C333" s="529">
        <f>Electricity!F369</f>
        <v>0</v>
      </c>
      <c r="D333" s="529">
        <f>Electricity!I369</f>
        <v>0</v>
      </c>
      <c r="E333" s="530" t="str">
        <f t="shared" si="14"/>
        <v>01/14/2024 06:00:00 PM</v>
      </c>
      <c r="F333" s="530" t="str">
        <f t="shared" si="13"/>
        <v>Jan</v>
      </c>
    </row>
    <row r="334" spans="1:6" x14ac:dyDescent="0.35">
      <c r="A334" s="527">
        <f>Electricity!D370</f>
        <v>45305</v>
      </c>
      <c r="B334" s="528">
        <f>Electricity!E370</f>
        <v>0.79166666666666674</v>
      </c>
      <c r="C334" s="529">
        <f>Electricity!F370</f>
        <v>0</v>
      </c>
      <c r="D334" s="529">
        <f>Electricity!I370</f>
        <v>0</v>
      </c>
      <c r="E334" s="530" t="str">
        <f t="shared" si="14"/>
        <v>01/14/2024 07:00:00 PM</v>
      </c>
      <c r="F334" s="530" t="str">
        <f t="shared" si="13"/>
        <v>Jan</v>
      </c>
    </row>
    <row r="335" spans="1:6" x14ac:dyDescent="0.35">
      <c r="A335" s="527">
        <f>Electricity!D371</f>
        <v>45305</v>
      </c>
      <c r="B335" s="528">
        <f>Electricity!E371</f>
        <v>0.83333333333333337</v>
      </c>
      <c r="C335" s="529">
        <f>Electricity!F371</f>
        <v>0</v>
      </c>
      <c r="D335" s="529">
        <f>Electricity!I371</f>
        <v>0</v>
      </c>
      <c r="E335" s="530" t="str">
        <f t="shared" si="14"/>
        <v>01/14/2024 08:00:00 PM</v>
      </c>
      <c r="F335" s="530" t="str">
        <f t="shared" si="13"/>
        <v>Jan</v>
      </c>
    </row>
    <row r="336" spans="1:6" x14ac:dyDescent="0.35">
      <c r="A336" s="527">
        <f>Electricity!D372</f>
        <v>45305</v>
      </c>
      <c r="B336" s="528">
        <f>Electricity!E372</f>
        <v>0.87500000000000011</v>
      </c>
      <c r="C336" s="529">
        <f>Electricity!F372</f>
        <v>0</v>
      </c>
      <c r="D336" s="529">
        <f>Electricity!I372</f>
        <v>0</v>
      </c>
      <c r="E336" s="530" t="str">
        <f t="shared" si="14"/>
        <v>01/14/2024 09:00:00 PM</v>
      </c>
      <c r="F336" s="530" t="str">
        <f t="shared" si="13"/>
        <v>Jan</v>
      </c>
    </row>
    <row r="337" spans="1:6" x14ac:dyDescent="0.35">
      <c r="A337" s="527">
        <f>Electricity!D373</f>
        <v>45305</v>
      </c>
      <c r="B337" s="528">
        <f>Electricity!E373</f>
        <v>0.91666666666666674</v>
      </c>
      <c r="C337" s="529">
        <f>Electricity!F373</f>
        <v>0</v>
      </c>
      <c r="D337" s="529">
        <f>Electricity!I373</f>
        <v>0</v>
      </c>
      <c r="E337" s="530" t="str">
        <f t="shared" si="14"/>
        <v>01/14/2024 10:00:00 PM</v>
      </c>
      <c r="F337" s="530" t="str">
        <f t="shared" si="13"/>
        <v>Jan</v>
      </c>
    </row>
    <row r="338" spans="1:6" x14ac:dyDescent="0.35">
      <c r="A338" s="527">
        <f>Electricity!D374</f>
        <v>45305</v>
      </c>
      <c r="B338" s="528">
        <f>Electricity!E374</f>
        <v>0.95833333333333337</v>
      </c>
      <c r="C338" s="529">
        <f>Electricity!F374</f>
        <v>0</v>
      </c>
      <c r="D338" s="529">
        <f>Electricity!I374</f>
        <v>0</v>
      </c>
      <c r="E338" s="530" t="str">
        <f t="shared" si="14"/>
        <v>01/14/2024 11:00:00 PM</v>
      </c>
      <c r="F338" s="530" t="str">
        <f t="shared" si="13"/>
        <v>Jan</v>
      </c>
    </row>
    <row r="339" spans="1:6" x14ac:dyDescent="0.35">
      <c r="A339" s="527">
        <f>Electricity!D375</f>
        <v>45306</v>
      </c>
      <c r="B339" s="528">
        <f>Electricity!E375</f>
        <v>3.1225022567582528E-17</v>
      </c>
      <c r="C339" s="529">
        <f>Electricity!F375</f>
        <v>0</v>
      </c>
      <c r="D339" s="529">
        <f>Electricity!I375</f>
        <v>0</v>
      </c>
      <c r="E339" s="530" t="str">
        <f t="shared" si="14"/>
        <v>01/15/2024 12:00:00 AM</v>
      </c>
      <c r="F339" s="530" t="str">
        <f t="shared" si="13"/>
        <v>Jan</v>
      </c>
    </row>
    <row r="340" spans="1:6" x14ac:dyDescent="0.35">
      <c r="A340" s="527">
        <f>Electricity!D376</f>
        <v>45306</v>
      </c>
      <c r="B340" s="528">
        <f>Electricity!E376</f>
        <v>4.1666666666666699E-2</v>
      </c>
      <c r="C340" s="529">
        <f>Electricity!F376</f>
        <v>0</v>
      </c>
      <c r="D340" s="529">
        <f>Electricity!I376</f>
        <v>0</v>
      </c>
      <c r="E340" s="530" t="str">
        <f t="shared" si="14"/>
        <v>01/15/2024 01:00:00 AM</v>
      </c>
      <c r="F340" s="530" t="str">
        <f t="shared" si="13"/>
        <v>Jan</v>
      </c>
    </row>
    <row r="341" spans="1:6" x14ac:dyDescent="0.35">
      <c r="A341" s="527">
        <f>Electricity!D377</f>
        <v>45306</v>
      </c>
      <c r="B341" s="528">
        <f>Electricity!E377</f>
        <v>8.333333333333337E-2</v>
      </c>
      <c r="C341" s="529">
        <f>Electricity!F377</f>
        <v>0</v>
      </c>
      <c r="D341" s="529">
        <f>Electricity!I377</f>
        <v>0</v>
      </c>
      <c r="E341" s="530" t="str">
        <f t="shared" si="14"/>
        <v>01/15/2024 02:00:00 AM</v>
      </c>
      <c r="F341" s="530" t="str">
        <f t="shared" si="13"/>
        <v>Jan</v>
      </c>
    </row>
    <row r="342" spans="1:6" x14ac:dyDescent="0.35">
      <c r="A342" s="527">
        <f>Electricity!D378</f>
        <v>45306</v>
      </c>
      <c r="B342" s="528">
        <f>Electricity!E378</f>
        <v>0.12500000000000006</v>
      </c>
      <c r="C342" s="529">
        <f>Electricity!F378</f>
        <v>0</v>
      </c>
      <c r="D342" s="529">
        <f>Electricity!I378</f>
        <v>0</v>
      </c>
      <c r="E342" s="530" t="str">
        <f t="shared" si="14"/>
        <v>01/15/2024 03:00:00 AM</v>
      </c>
      <c r="F342" s="530" t="str">
        <f t="shared" si="13"/>
        <v>Jan</v>
      </c>
    </row>
    <row r="343" spans="1:6" x14ac:dyDescent="0.35">
      <c r="A343" s="527">
        <f>Electricity!D379</f>
        <v>45306</v>
      </c>
      <c r="B343" s="528">
        <f>Electricity!E379</f>
        <v>0.16666666666666669</v>
      </c>
      <c r="C343" s="529">
        <f>Electricity!F379</f>
        <v>0</v>
      </c>
      <c r="D343" s="529">
        <f>Electricity!I379</f>
        <v>0</v>
      </c>
      <c r="E343" s="530" t="str">
        <f t="shared" si="14"/>
        <v>01/15/2024 04:00:00 AM</v>
      </c>
      <c r="F343" s="530" t="str">
        <f t="shared" si="13"/>
        <v>Jan</v>
      </c>
    </row>
    <row r="344" spans="1:6" x14ac:dyDescent="0.35">
      <c r="A344" s="527">
        <f>Electricity!D380</f>
        <v>45306</v>
      </c>
      <c r="B344" s="528">
        <f>Electricity!E380</f>
        <v>0.20833333333333337</v>
      </c>
      <c r="C344" s="529">
        <f>Electricity!F380</f>
        <v>0</v>
      </c>
      <c r="D344" s="529">
        <f>Electricity!I380</f>
        <v>0</v>
      </c>
      <c r="E344" s="530" t="str">
        <f t="shared" si="14"/>
        <v>01/15/2024 05:00:00 AM</v>
      </c>
      <c r="F344" s="530" t="str">
        <f t="shared" si="13"/>
        <v>Jan</v>
      </c>
    </row>
    <row r="345" spans="1:6" x14ac:dyDescent="0.35">
      <c r="A345" s="527">
        <f>Electricity!D381</f>
        <v>45306</v>
      </c>
      <c r="B345" s="528">
        <f>Electricity!E381</f>
        <v>0.25</v>
      </c>
      <c r="C345" s="529">
        <f>Electricity!F381</f>
        <v>0</v>
      </c>
      <c r="D345" s="529">
        <f>Electricity!I381</f>
        <v>0</v>
      </c>
      <c r="E345" s="530" t="str">
        <f t="shared" si="14"/>
        <v>01/15/2024 06:00:00 AM</v>
      </c>
      <c r="F345" s="530" t="str">
        <f t="shared" si="13"/>
        <v>Jan</v>
      </c>
    </row>
    <row r="346" spans="1:6" x14ac:dyDescent="0.35">
      <c r="A346" s="527">
        <f>Electricity!D382</f>
        <v>45306</v>
      </c>
      <c r="B346" s="528">
        <f>Electricity!E382</f>
        <v>0.29166666666666669</v>
      </c>
      <c r="C346" s="529">
        <f>Electricity!F382</f>
        <v>0</v>
      </c>
      <c r="D346" s="529">
        <f>Electricity!I382</f>
        <v>0</v>
      </c>
      <c r="E346" s="530" t="str">
        <f t="shared" si="14"/>
        <v>01/15/2024 07:00:00 AM</v>
      </c>
      <c r="F346" s="530" t="str">
        <f t="shared" si="13"/>
        <v>Jan</v>
      </c>
    </row>
    <row r="347" spans="1:6" x14ac:dyDescent="0.35">
      <c r="A347" s="527">
        <f>Electricity!D383</f>
        <v>45306</v>
      </c>
      <c r="B347" s="528">
        <f>Electricity!E383</f>
        <v>0.33333333333333337</v>
      </c>
      <c r="C347" s="529">
        <f>Electricity!F383</f>
        <v>0</v>
      </c>
      <c r="D347" s="529">
        <f>Electricity!I383</f>
        <v>0</v>
      </c>
      <c r="E347" s="530" t="str">
        <f t="shared" si="14"/>
        <v>01/15/2024 08:00:00 AM</v>
      </c>
      <c r="F347" s="530" t="str">
        <f t="shared" si="13"/>
        <v>Jan</v>
      </c>
    </row>
    <row r="348" spans="1:6" x14ac:dyDescent="0.35">
      <c r="A348" s="527">
        <f>Electricity!D384</f>
        <v>45306</v>
      </c>
      <c r="B348" s="528">
        <f>Electricity!E384</f>
        <v>0.375</v>
      </c>
      <c r="C348" s="529">
        <f>Electricity!F384</f>
        <v>0</v>
      </c>
      <c r="D348" s="529">
        <f>Electricity!I384</f>
        <v>0</v>
      </c>
      <c r="E348" s="530" t="str">
        <f t="shared" si="14"/>
        <v>01/15/2024 09:00:00 AM</v>
      </c>
      <c r="F348" s="530" t="str">
        <f t="shared" si="13"/>
        <v>Jan</v>
      </c>
    </row>
    <row r="349" spans="1:6" x14ac:dyDescent="0.35">
      <c r="A349" s="527">
        <f>Electricity!D385</f>
        <v>45306</v>
      </c>
      <c r="B349" s="528">
        <f>Electricity!E385</f>
        <v>0.41666666666666669</v>
      </c>
      <c r="C349" s="529">
        <f>Electricity!F385</f>
        <v>0</v>
      </c>
      <c r="D349" s="529">
        <f>Electricity!I385</f>
        <v>0</v>
      </c>
      <c r="E349" s="530" t="str">
        <f t="shared" si="14"/>
        <v>01/15/2024 10:00:00 AM</v>
      </c>
      <c r="F349" s="530" t="str">
        <f t="shared" si="13"/>
        <v>Jan</v>
      </c>
    </row>
    <row r="350" spans="1:6" x14ac:dyDescent="0.35">
      <c r="A350" s="527">
        <f>Electricity!D386</f>
        <v>45306</v>
      </c>
      <c r="B350" s="528">
        <f>Electricity!E386</f>
        <v>0.45833333333333337</v>
      </c>
      <c r="C350" s="529">
        <f>Electricity!F386</f>
        <v>0</v>
      </c>
      <c r="D350" s="529">
        <f>Electricity!I386</f>
        <v>0</v>
      </c>
      <c r="E350" s="530" t="str">
        <f t="shared" si="14"/>
        <v>01/15/2024 11:00:00 AM</v>
      </c>
      <c r="F350" s="530" t="str">
        <f t="shared" si="13"/>
        <v>Jan</v>
      </c>
    </row>
    <row r="351" spans="1:6" x14ac:dyDescent="0.35">
      <c r="A351" s="527">
        <f>Electricity!D387</f>
        <v>45306</v>
      </c>
      <c r="B351" s="528">
        <f>Electricity!E387</f>
        <v>0.50000000000000011</v>
      </c>
      <c r="C351" s="529">
        <f>Electricity!F387</f>
        <v>0</v>
      </c>
      <c r="D351" s="529">
        <f>Electricity!I387</f>
        <v>0</v>
      </c>
      <c r="E351" s="530" t="str">
        <f t="shared" si="14"/>
        <v>01/15/2024 12:00:00 PM</v>
      </c>
      <c r="F351" s="530" t="str">
        <f t="shared" si="13"/>
        <v>Jan</v>
      </c>
    </row>
    <row r="352" spans="1:6" x14ac:dyDescent="0.35">
      <c r="A352" s="527">
        <f>Electricity!D388</f>
        <v>45306</v>
      </c>
      <c r="B352" s="528">
        <f>Electricity!E388</f>
        <v>0.54166666666666674</v>
      </c>
      <c r="C352" s="529">
        <f>Electricity!F388</f>
        <v>0</v>
      </c>
      <c r="D352" s="529">
        <f>Electricity!I388</f>
        <v>0</v>
      </c>
      <c r="E352" s="530" t="str">
        <f t="shared" si="14"/>
        <v>01/15/2024 01:00:00 PM</v>
      </c>
      <c r="F352" s="530" t="str">
        <f t="shared" si="13"/>
        <v>Jan</v>
      </c>
    </row>
    <row r="353" spans="1:6" x14ac:dyDescent="0.35">
      <c r="A353" s="527">
        <f>Electricity!D389</f>
        <v>45306</v>
      </c>
      <c r="B353" s="528">
        <f>Electricity!E389</f>
        <v>0.58333333333333337</v>
      </c>
      <c r="C353" s="529">
        <f>Electricity!F389</f>
        <v>0</v>
      </c>
      <c r="D353" s="529">
        <f>Electricity!I389</f>
        <v>0</v>
      </c>
      <c r="E353" s="530" t="str">
        <f t="shared" si="14"/>
        <v>01/15/2024 02:00:00 PM</v>
      </c>
      <c r="F353" s="530" t="str">
        <f t="shared" si="13"/>
        <v>Jan</v>
      </c>
    </row>
    <row r="354" spans="1:6" x14ac:dyDescent="0.35">
      <c r="A354" s="527">
        <f>Electricity!D390</f>
        <v>45306</v>
      </c>
      <c r="B354" s="528">
        <f>Electricity!E390</f>
        <v>0.62500000000000011</v>
      </c>
      <c r="C354" s="529">
        <f>Electricity!F390</f>
        <v>0</v>
      </c>
      <c r="D354" s="529">
        <f>Electricity!I390</f>
        <v>0</v>
      </c>
      <c r="E354" s="530" t="str">
        <f t="shared" si="14"/>
        <v>01/15/2024 03:00:00 PM</v>
      </c>
      <c r="F354" s="530" t="str">
        <f t="shared" si="13"/>
        <v>Jan</v>
      </c>
    </row>
    <row r="355" spans="1:6" x14ac:dyDescent="0.35">
      <c r="A355" s="527">
        <f>Electricity!D391</f>
        <v>45306</v>
      </c>
      <c r="B355" s="528">
        <f>Electricity!E391</f>
        <v>0.66666666666666674</v>
      </c>
      <c r="C355" s="529">
        <f>Electricity!F391</f>
        <v>0</v>
      </c>
      <c r="D355" s="529">
        <f>Electricity!I391</f>
        <v>0</v>
      </c>
      <c r="E355" s="530" t="str">
        <f t="shared" si="14"/>
        <v>01/15/2024 04:00:00 PM</v>
      </c>
      <c r="F355" s="530" t="str">
        <f t="shared" si="13"/>
        <v>Jan</v>
      </c>
    </row>
    <row r="356" spans="1:6" x14ac:dyDescent="0.35">
      <c r="A356" s="527">
        <f>Electricity!D392</f>
        <v>45306</v>
      </c>
      <c r="B356" s="528">
        <f>Electricity!E392</f>
        <v>0.70833333333333337</v>
      </c>
      <c r="C356" s="529">
        <f>Electricity!F392</f>
        <v>0</v>
      </c>
      <c r="D356" s="529">
        <f>Electricity!I392</f>
        <v>0</v>
      </c>
      <c r="E356" s="530" t="str">
        <f t="shared" si="14"/>
        <v>01/15/2024 05:00:00 PM</v>
      </c>
      <c r="F356" s="530" t="str">
        <f t="shared" si="13"/>
        <v>Jan</v>
      </c>
    </row>
    <row r="357" spans="1:6" x14ac:dyDescent="0.35">
      <c r="A357" s="527">
        <f>Electricity!D393</f>
        <v>45306</v>
      </c>
      <c r="B357" s="528">
        <f>Electricity!E393</f>
        <v>0.75000000000000011</v>
      </c>
      <c r="C357" s="529">
        <f>Electricity!F393</f>
        <v>0</v>
      </c>
      <c r="D357" s="529">
        <f>Electricity!I393</f>
        <v>0</v>
      </c>
      <c r="E357" s="530" t="str">
        <f t="shared" si="14"/>
        <v>01/15/2024 06:00:00 PM</v>
      </c>
      <c r="F357" s="530" t="str">
        <f t="shared" si="13"/>
        <v>Jan</v>
      </c>
    </row>
    <row r="358" spans="1:6" x14ac:dyDescent="0.35">
      <c r="A358" s="527">
        <f>Electricity!D394</f>
        <v>45306</v>
      </c>
      <c r="B358" s="528">
        <f>Electricity!E394</f>
        <v>0.79166666666666674</v>
      </c>
      <c r="C358" s="529">
        <f>Electricity!F394</f>
        <v>0</v>
      </c>
      <c r="D358" s="529">
        <f>Electricity!I394</f>
        <v>0</v>
      </c>
      <c r="E358" s="530" t="str">
        <f t="shared" si="14"/>
        <v>01/15/2024 07:00:00 PM</v>
      </c>
      <c r="F358" s="530" t="str">
        <f t="shared" si="13"/>
        <v>Jan</v>
      </c>
    </row>
    <row r="359" spans="1:6" x14ac:dyDescent="0.35">
      <c r="A359" s="527">
        <f>Electricity!D395</f>
        <v>45306</v>
      </c>
      <c r="B359" s="528">
        <f>Electricity!E395</f>
        <v>0.83333333333333337</v>
      </c>
      <c r="C359" s="529">
        <f>Electricity!F395</f>
        <v>0</v>
      </c>
      <c r="D359" s="529">
        <f>Electricity!I395</f>
        <v>0</v>
      </c>
      <c r="E359" s="530" t="str">
        <f t="shared" si="14"/>
        <v>01/15/2024 08:00:00 PM</v>
      </c>
      <c r="F359" s="530" t="str">
        <f t="shared" si="13"/>
        <v>Jan</v>
      </c>
    </row>
    <row r="360" spans="1:6" x14ac:dyDescent="0.35">
      <c r="A360" s="527">
        <f>Electricity!D396</f>
        <v>45306</v>
      </c>
      <c r="B360" s="528">
        <f>Electricity!E396</f>
        <v>0.87500000000000011</v>
      </c>
      <c r="C360" s="529">
        <f>Electricity!F396</f>
        <v>0</v>
      </c>
      <c r="D360" s="529">
        <f>Electricity!I396</f>
        <v>0</v>
      </c>
      <c r="E360" s="530" t="str">
        <f t="shared" si="14"/>
        <v>01/15/2024 09:00:00 PM</v>
      </c>
      <c r="F360" s="530" t="str">
        <f t="shared" si="13"/>
        <v>Jan</v>
      </c>
    </row>
    <row r="361" spans="1:6" x14ac:dyDescent="0.35">
      <c r="A361" s="527">
        <f>Electricity!D397</f>
        <v>45306</v>
      </c>
      <c r="B361" s="528">
        <f>Electricity!E397</f>
        <v>0.91666666666666674</v>
      </c>
      <c r="C361" s="529">
        <f>Electricity!F397</f>
        <v>0</v>
      </c>
      <c r="D361" s="529">
        <f>Electricity!I397</f>
        <v>0</v>
      </c>
      <c r="E361" s="530" t="str">
        <f t="shared" si="14"/>
        <v>01/15/2024 10:00:00 PM</v>
      </c>
      <c r="F361" s="530" t="str">
        <f t="shared" si="13"/>
        <v>Jan</v>
      </c>
    </row>
    <row r="362" spans="1:6" x14ac:dyDescent="0.35">
      <c r="A362" s="527">
        <f>Electricity!D398</f>
        <v>45306</v>
      </c>
      <c r="B362" s="528">
        <f>Electricity!E398</f>
        <v>0.95833333333333337</v>
      </c>
      <c r="C362" s="529">
        <f>Electricity!F398</f>
        <v>0</v>
      </c>
      <c r="D362" s="529">
        <f>Electricity!I398</f>
        <v>0</v>
      </c>
      <c r="E362" s="530" t="str">
        <f t="shared" si="14"/>
        <v>01/15/2024 11:00:00 PM</v>
      </c>
      <c r="F362" s="530" t="str">
        <f t="shared" si="13"/>
        <v>Jan</v>
      </c>
    </row>
    <row r="363" spans="1:6" x14ac:dyDescent="0.35">
      <c r="A363" s="527">
        <f>Electricity!D399</f>
        <v>45307</v>
      </c>
      <c r="B363" s="528">
        <f>Electricity!E399</f>
        <v>3.1225022567582528E-17</v>
      </c>
      <c r="C363" s="529">
        <f>Electricity!F399</f>
        <v>0</v>
      </c>
      <c r="D363" s="529">
        <f>Electricity!I399</f>
        <v>0</v>
      </c>
      <c r="E363" s="530" t="str">
        <f t="shared" si="14"/>
        <v>01/16/2024 12:00:00 AM</v>
      </c>
      <c r="F363" s="530" t="str">
        <f t="shared" si="13"/>
        <v>Jan</v>
      </c>
    </row>
    <row r="364" spans="1:6" x14ac:dyDescent="0.35">
      <c r="A364" s="527">
        <f>Electricity!D400</f>
        <v>45307</v>
      </c>
      <c r="B364" s="528">
        <f>Electricity!E400</f>
        <v>4.1666666666666699E-2</v>
      </c>
      <c r="C364" s="529">
        <f>Electricity!F400</f>
        <v>0</v>
      </c>
      <c r="D364" s="529">
        <f>Electricity!I400</f>
        <v>0</v>
      </c>
      <c r="E364" s="530" t="str">
        <f t="shared" si="14"/>
        <v>01/16/2024 01:00:00 AM</v>
      </c>
      <c r="F364" s="530" t="str">
        <f t="shared" si="13"/>
        <v>Jan</v>
      </c>
    </row>
    <row r="365" spans="1:6" x14ac:dyDescent="0.35">
      <c r="A365" s="527">
        <f>Electricity!D401</f>
        <v>45307</v>
      </c>
      <c r="B365" s="528">
        <f>Electricity!E401</f>
        <v>8.333333333333337E-2</v>
      </c>
      <c r="C365" s="529">
        <f>Electricity!F401</f>
        <v>0</v>
      </c>
      <c r="D365" s="529">
        <f>Electricity!I401</f>
        <v>0</v>
      </c>
      <c r="E365" s="530" t="str">
        <f t="shared" si="14"/>
        <v>01/16/2024 02:00:00 AM</v>
      </c>
      <c r="F365" s="530" t="str">
        <f t="shared" si="13"/>
        <v>Jan</v>
      </c>
    </row>
    <row r="366" spans="1:6" x14ac:dyDescent="0.35">
      <c r="A366" s="527">
        <f>Electricity!D402</f>
        <v>45307</v>
      </c>
      <c r="B366" s="528">
        <f>Electricity!E402</f>
        <v>0.12500000000000006</v>
      </c>
      <c r="C366" s="529">
        <f>Electricity!F402</f>
        <v>0</v>
      </c>
      <c r="D366" s="529">
        <f>Electricity!I402</f>
        <v>0</v>
      </c>
      <c r="E366" s="530" t="str">
        <f t="shared" si="14"/>
        <v>01/16/2024 03:00:00 AM</v>
      </c>
      <c r="F366" s="530" t="str">
        <f t="shared" si="13"/>
        <v>Jan</v>
      </c>
    </row>
    <row r="367" spans="1:6" x14ac:dyDescent="0.35">
      <c r="A367" s="527">
        <f>Electricity!D403</f>
        <v>45307</v>
      </c>
      <c r="B367" s="528">
        <f>Electricity!E403</f>
        <v>0.16666666666666669</v>
      </c>
      <c r="C367" s="529">
        <f>Electricity!F403</f>
        <v>0</v>
      </c>
      <c r="D367" s="529">
        <f>Electricity!I403</f>
        <v>0</v>
      </c>
      <c r="E367" s="530" t="str">
        <f t="shared" si="14"/>
        <v>01/16/2024 04:00:00 AM</v>
      </c>
      <c r="F367" s="530" t="str">
        <f t="shared" si="13"/>
        <v>Jan</v>
      </c>
    </row>
    <row r="368" spans="1:6" x14ac:dyDescent="0.35">
      <c r="A368" s="527">
        <f>Electricity!D404</f>
        <v>45307</v>
      </c>
      <c r="B368" s="528">
        <f>Electricity!E404</f>
        <v>0.20833333333333337</v>
      </c>
      <c r="C368" s="529">
        <f>Electricity!F404</f>
        <v>0</v>
      </c>
      <c r="D368" s="529">
        <f>Electricity!I404</f>
        <v>0</v>
      </c>
      <c r="E368" s="530" t="str">
        <f t="shared" si="14"/>
        <v>01/16/2024 05:00:00 AM</v>
      </c>
      <c r="F368" s="530" t="str">
        <f t="shared" si="13"/>
        <v>Jan</v>
      </c>
    </row>
    <row r="369" spans="1:6" x14ac:dyDescent="0.35">
      <c r="A369" s="527">
        <f>Electricity!D405</f>
        <v>45307</v>
      </c>
      <c r="B369" s="528">
        <f>Electricity!E405</f>
        <v>0.25</v>
      </c>
      <c r="C369" s="529">
        <f>Electricity!F405</f>
        <v>0</v>
      </c>
      <c r="D369" s="529">
        <f>Electricity!I405</f>
        <v>0</v>
      </c>
      <c r="E369" s="530" t="str">
        <f t="shared" si="14"/>
        <v>01/16/2024 06:00:00 AM</v>
      </c>
      <c r="F369" s="530" t="str">
        <f t="shared" si="13"/>
        <v>Jan</v>
      </c>
    </row>
    <row r="370" spans="1:6" x14ac:dyDescent="0.35">
      <c r="A370" s="527">
        <f>Electricity!D406</f>
        <v>45307</v>
      </c>
      <c r="B370" s="528">
        <f>Electricity!E406</f>
        <v>0.29166666666666669</v>
      </c>
      <c r="C370" s="529">
        <f>Electricity!F406</f>
        <v>0</v>
      </c>
      <c r="D370" s="529">
        <f>Electricity!I406</f>
        <v>0</v>
      </c>
      <c r="E370" s="530" t="str">
        <f t="shared" si="14"/>
        <v>01/16/2024 07:00:00 AM</v>
      </c>
      <c r="F370" s="530" t="str">
        <f t="shared" si="13"/>
        <v>Jan</v>
      </c>
    </row>
    <row r="371" spans="1:6" x14ac:dyDescent="0.35">
      <c r="A371" s="527">
        <f>Electricity!D407</f>
        <v>45307</v>
      </c>
      <c r="B371" s="528">
        <f>Electricity!E407</f>
        <v>0.33333333333333337</v>
      </c>
      <c r="C371" s="529">
        <f>Electricity!F407</f>
        <v>0</v>
      </c>
      <c r="D371" s="529">
        <f>Electricity!I407</f>
        <v>0</v>
      </c>
      <c r="E371" s="530" t="str">
        <f t="shared" si="14"/>
        <v>01/16/2024 08:00:00 AM</v>
      </c>
      <c r="F371" s="530" t="str">
        <f t="shared" si="13"/>
        <v>Jan</v>
      </c>
    </row>
    <row r="372" spans="1:6" x14ac:dyDescent="0.35">
      <c r="A372" s="527">
        <f>Electricity!D408</f>
        <v>45307</v>
      </c>
      <c r="B372" s="528">
        <f>Electricity!E408</f>
        <v>0.375</v>
      </c>
      <c r="C372" s="529">
        <f>Electricity!F408</f>
        <v>0</v>
      </c>
      <c r="D372" s="529">
        <f>Electricity!I408</f>
        <v>0</v>
      </c>
      <c r="E372" s="530" t="str">
        <f t="shared" si="14"/>
        <v>01/16/2024 09:00:00 AM</v>
      </c>
      <c r="F372" s="530" t="str">
        <f t="shared" si="13"/>
        <v>Jan</v>
      </c>
    </row>
    <row r="373" spans="1:6" x14ac:dyDescent="0.35">
      <c r="A373" s="527">
        <f>Electricity!D409</f>
        <v>45307</v>
      </c>
      <c r="B373" s="528">
        <f>Electricity!E409</f>
        <v>0.41666666666666669</v>
      </c>
      <c r="C373" s="529">
        <f>Electricity!F409</f>
        <v>0</v>
      </c>
      <c r="D373" s="529">
        <f>Electricity!I409</f>
        <v>0</v>
      </c>
      <c r="E373" s="530" t="str">
        <f t="shared" si="14"/>
        <v>01/16/2024 10:00:00 AM</v>
      </c>
      <c r="F373" s="530" t="str">
        <f t="shared" si="13"/>
        <v>Jan</v>
      </c>
    </row>
    <row r="374" spans="1:6" x14ac:dyDescent="0.35">
      <c r="A374" s="527">
        <f>Electricity!D410</f>
        <v>45307</v>
      </c>
      <c r="B374" s="528">
        <f>Electricity!E410</f>
        <v>0.45833333333333337</v>
      </c>
      <c r="C374" s="529">
        <f>Electricity!F410</f>
        <v>0</v>
      </c>
      <c r="D374" s="529">
        <f>Electricity!I410</f>
        <v>0</v>
      </c>
      <c r="E374" s="530" t="str">
        <f t="shared" si="14"/>
        <v>01/16/2024 11:00:00 AM</v>
      </c>
      <c r="F374" s="530" t="str">
        <f t="shared" si="13"/>
        <v>Jan</v>
      </c>
    </row>
    <row r="375" spans="1:6" x14ac:dyDescent="0.35">
      <c r="A375" s="527">
        <f>Electricity!D411</f>
        <v>45307</v>
      </c>
      <c r="B375" s="528">
        <f>Electricity!E411</f>
        <v>0.50000000000000011</v>
      </c>
      <c r="C375" s="529">
        <f>Electricity!F411</f>
        <v>0</v>
      </c>
      <c r="D375" s="529">
        <f>Electricity!I411</f>
        <v>0</v>
      </c>
      <c r="E375" s="530" t="str">
        <f t="shared" si="14"/>
        <v>01/16/2024 12:00:00 PM</v>
      </c>
      <c r="F375" s="530" t="str">
        <f t="shared" si="13"/>
        <v>Jan</v>
      </c>
    </row>
    <row r="376" spans="1:6" x14ac:dyDescent="0.35">
      <c r="A376" s="527">
        <f>Electricity!D412</f>
        <v>45307</v>
      </c>
      <c r="B376" s="528">
        <f>Electricity!E412</f>
        <v>0.54166666666666674</v>
      </c>
      <c r="C376" s="529">
        <f>Electricity!F412</f>
        <v>0</v>
      </c>
      <c r="D376" s="529">
        <f>Electricity!I412</f>
        <v>0</v>
      </c>
      <c r="E376" s="530" t="str">
        <f t="shared" si="14"/>
        <v>01/16/2024 01:00:00 PM</v>
      </c>
      <c r="F376" s="530" t="str">
        <f t="shared" si="13"/>
        <v>Jan</v>
      </c>
    </row>
    <row r="377" spans="1:6" x14ac:dyDescent="0.35">
      <c r="A377" s="527">
        <f>Electricity!D413</f>
        <v>45307</v>
      </c>
      <c r="B377" s="528">
        <f>Electricity!E413</f>
        <v>0.58333333333333337</v>
      </c>
      <c r="C377" s="529">
        <f>Electricity!F413</f>
        <v>0</v>
      </c>
      <c r="D377" s="529">
        <f>Electricity!I413</f>
        <v>0</v>
      </c>
      <c r="E377" s="530" t="str">
        <f t="shared" si="14"/>
        <v>01/16/2024 02:00:00 PM</v>
      </c>
      <c r="F377" s="530" t="str">
        <f t="shared" si="13"/>
        <v>Jan</v>
      </c>
    </row>
    <row r="378" spans="1:6" x14ac:dyDescent="0.35">
      <c r="A378" s="527">
        <f>Electricity!D414</f>
        <v>45307</v>
      </c>
      <c r="B378" s="528">
        <f>Electricity!E414</f>
        <v>0.62500000000000011</v>
      </c>
      <c r="C378" s="529">
        <f>Electricity!F414</f>
        <v>0</v>
      </c>
      <c r="D378" s="529">
        <f>Electricity!I414</f>
        <v>0</v>
      </c>
      <c r="E378" s="530" t="str">
        <f t="shared" si="14"/>
        <v>01/16/2024 03:00:00 PM</v>
      </c>
      <c r="F378" s="530" t="str">
        <f t="shared" si="13"/>
        <v>Jan</v>
      </c>
    </row>
    <row r="379" spans="1:6" x14ac:dyDescent="0.35">
      <c r="A379" s="527">
        <f>Electricity!D415</f>
        <v>45307</v>
      </c>
      <c r="B379" s="528">
        <f>Electricity!E415</f>
        <v>0.66666666666666674</v>
      </c>
      <c r="C379" s="529">
        <f>Electricity!F415</f>
        <v>0</v>
      </c>
      <c r="D379" s="529">
        <f>Electricity!I415</f>
        <v>0</v>
      </c>
      <c r="E379" s="530" t="str">
        <f t="shared" si="14"/>
        <v>01/16/2024 04:00:00 PM</v>
      </c>
      <c r="F379" s="530" t="str">
        <f t="shared" si="13"/>
        <v>Jan</v>
      </c>
    </row>
    <row r="380" spans="1:6" x14ac:dyDescent="0.35">
      <c r="A380" s="527">
        <f>Electricity!D416</f>
        <v>45307</v>
      </c>
      <c r="B380" s="528">
        <f>Electricity!E416</f>
        <v>0.70833333333333337</v>
      </c>
      <c r="C380" s="529">
        <f>Electricity!F416</f>
        <v>0</v>
      </c>
      <c r="D380" s="529">
        <f>Electricity!I416</f>
        <v>0</v>
      </c>
      <c r="E380" s="530" t="str">
        <f t="shared" si="14"/>
        <v>01/16/2024 05:00:00 PM</v>
      </c>
      <c r="F380" s="530" t="str">
        <f t="shared" si="13"/>
        <v>Jan</v>
      </c>
    </row>
    <row r="381" spans="1:6" x14ac:dyDescent="0.35">
      <c r="A381" s="527">
        <f>Electricity!D417</f>
        <v>45307</v>
      </c>
      <c r="B381" s="528">
        <f>Electricity!E417</f>
        <v>0.75000000000000011</v>
      </c>
      <c r="C381" s="529">
        <f>Electricity!F417</f>
        <v>0</v>
      </c>
      <c r="D381" s="529">
        <f>Electricity!I417</f>
        <v>0</v>
      </c>
      <c r="E381" s="530" t="str">
        <f t="shared" si="14"/>
        <v>01/16/2024 06:00:00 PM</v>
      </c>
      <c r="F381" s="530" t="str">
        <f t="shared" si="13"/>
        <v>Jan</v>
      </c>
    </row>
    <row r="382" spans="1:6" x14ac:dyDescent="0.35">
      <c r="A382" s="527">
        <f>Electricity!D418</f>
        <v>45307</v>
      </c>
      <c r="B382" s="528">
        <f>Electricity!E418</f>
        <v>0.79166666666666674</v>
      </c>
      <c r="C382" s="529">
        <f>Electricity!F418</f>
        <v>0</v>
      </c>
      <c r="D382" s="529">
        <f>Electricity!I418</f>
        <v>0</v>
      </c>
      <c r="E382" s="530" t="str">
        <f t="shared" si="14"/>
        <v>01/16/2024 07:00:00 PM</v>
      </c>
      <c r="F382" s="530" t="str">
        <f t="shared" si="13"/>
        <v>Jan</v>
      </c>
    </row>
    <row r="383" spans="1:6" x14ac:dyDescent="0.35">
      <c r="A383" s="527">
        <f>Electricity!D419</f>
        <v>45307</v>
      </c>
      <c r="B383" s="528">
        <f>Electricity!E419</f>
        <v>0.83333333333333337</v>
      </c>
      <c r="C383" s="529">
        <f>Electricity!F419</f>
        <v>0</v>
      </c>
      <c r="D383" s="529">
        <f>Electricity!I419</f>
        <v>0</v>
      </c>
      <c r="E383" s="530" t="str">
        <f t="shared" si="14"/>
        <v>01/16/2024 08:00:00 PM</v>
      </c>
      <c r="F383" s="530" t="str">
        <f t="shared" si="13"/>
        <v>Jan</v>
      </c>
    </row>
    <row r="384" spans="1:6" x14ac:dyDescent="0.35">
      <c r="A384" s="527">
        <f>Electricity!D420</f>
        <v>45307</v>
      </c>
      <c r="B384" s="528">
        <f>Electricity!E420</f>
        <v>0.87500000000000011</v>
      </c>
      <c r="C384" s="529">
        <f>Electricity!F420</f>
        <v>0</v>
      </c>
      <c r="D384" s="529">
        <f>Electricity!I420</f>
        <v>0</v>
      </c>
      <c r="E384" s="530" t="str">
        <f t="shared" si="14"/>
        <v>01/16/2024 09:00:00 PM</v>
      </c>
      <c r="F384" s="530" t="str">
        <f t="shared" si="13"/>
        <v>Jan</v>
      </c>
    </row>
    <row r="385" spans="1:6" x14ac:dyDescent="0.35">
      <c r="A385" s="527">
        <f>Electricity!D421</f>
        <v>45307</v>
      </c>
      <c r="B385" s="528">
        <f>Electricity!E421</f>
        <v>0.91666666666666674</v>
      </c>
      <c r="C385" s="529">
        <f>Electricity!F421</f>
        <v>0</v>
      </c>
      <c r="D385" s="529">
        <f>Electricity!I421</f>
        <v>0</v>
      </c>
      <c r="E385" s="530" t="str">
        <f t="shared" si="14"/>
        <v>01/16/2024 10:00:00 PM</v>
      </c>
      <c r="F385" s="530" t="str">
        <f t="shared" si="13"/>
        <v>Jan</v>
      </c>
    </row>
    <row r="386" spans="1:6" x14ac:dyDescent="0.35">
      <c r="A386" s="527">
        <f>Electricity!D422</f>
        <v>45307</v>
      </c>
      <c r="B386" s="528">
        <f>Electricity!E422</f>
        <v>0.95833333333333337</v>
      </c>
      <c r="C386" s="529">
        <f>Electricity!F422</f>
        <v>0</v>
      </c>
      <c r="D386" s="529">
        <f>Electricity!I422</f>
        <v>0</v>
      </c>
      <c r="E386" s="530" t="str">
        <f t="shared" si="14"/>
        <v>01/16/2024 11:00:00 PM</v>
      </c>
      <c r="F386" s="530" t="str">
        <f t="shared" si="13"/>
        <v>Jan</v>
      </c>
    </row>
    <row r="387" spans="1:6" x14ac:dyDescent="0.35">
      <c r="A387" s="527">
        <f>Electricity!D423</f>
        <v>45308</v>
      </c>
      <c r="B387" s="528">
        <f>Electricity!E423</f>
        <v>3.1225022567582528E-17</v>
      </c>
      <c r="C387" s="529">
        <f>Electricity!F423</f>
        <v>0</v>
      </c>
      <c r="D387" s="529">
        <f>Electricity!I423</f>
        <v>0</v>
      </c>
      <c r="E387" s="530" t="str">
        <f t="shared" si="14"/>
        <v>01/17/2024 12:00:00 AM</v>
      </c>
      <c r="F387" s="530" t="str">
        <f t="shared" ref="F387:F450" si="15">TEXT(A387,"mmm")</f>
        <v>Jan</v>
      </c>
    </row>
    <row r="388" spans="1:6" x14ac:dyDescent="0.35">
      <c r="A388" s="527">
        <f>Electricity!D424</f>
        <v>45308</v>
      </c>
      <c r="B388" s="528">
        <f>Electricity!E424</f>
        <v>4.1666666666666699E-2</v>
      </c>
      <c r="C388" s="529">
        <f>Electricity!F424</f>
        <v>0</v>
      </c>
      <c r="D388" s="529">
        <f>Electricity!I424</f>
        <v>0</v>
      </c>
      <c r="E388" s="530" t="str">
        <f t="shared" si="14"/>
        <v>01/17/2024 01:00:00 AM</v>
      </c>
      <c r="F388" s="530" t="str">
        <f t="shared" si="15"/>
        <v>Jan</v>
      </c>
    </row>
    <row r="389" spans="1:6" x14ac:dyDescent="0.35">
      <c r="A389" s="527">
        <f>Electricity!D425</f>
        <v>45308</v>
      </c>
      <c r="B389" s="528">
        <f>Electricity!E425</f>
        <v>8.333333333333337E-2</v>
      </c>
      <c r="C389" s="529">
        <f>Electricity!F425</f>
        <v>0</v>
      </c>
      <c r="D389" s="529">
        <f>Electricity!I425</f>
        <v>0</v>
      </c>
      <c r="E389" s="530" t="str">
        <f t="shared" si="14"/>
        <v>01/17/2024 02:00:00 AM</v>
      </c>
      <c r="F389" s="530" t="str">
        <f t="shared" si="15"/>
        <v>Jan</v>
      </c>
    </row>
    <row r="390" spans="1:6" x14ac:dyDescent="0.35">
      <c r="A390" s="527">
        <f>Electricity!D426</f>
        <v>45308</v>
      </c>
      <c r="B390" s="528">
        <f>Electricity!E426</f>
        <v>0.12500000000000006</v>
      </c>
      <c r="C390" s="529">
        <f>Electricity!F426</f>
        <v>0</v>
      </c>
      <c r="D390" s="529">
        <f>Electricity!I426</f>
        <v>0</v>
      </c>
      <c r="E390" s="530" t="str">
        <f t="shared" si="14"/>
        <v>01/17/2024 03:00:00 AM</v>
      </c>
      <c r="F390" s="530" t="str">
        <f t="shared" si="15"/>
        <v>Jan</v>
      </c>
    </row>
    <row r="391" spans="1:6" x14ac:dyDescent="0.35">
      <c r="A391" s="527">
        <f>Electricity!D427</f>
        <v>45308</v>
      </c>
      <c r="B391" s="528">
        <f>Electricity!E427</f>
        <v>0.16666666666666669</v>
      </c>
      <c r="C391" s="529">
        <f>Electricity!F427</f>
        <v>0</v>
      </c>
      <c r="D391" s="529">
        <f>Electricity!I427</f>
        <v>0</v>
      </c>
      <c r="E391" s="530" t="str">
        <f t="shared" si="14"/>
        <v>01/17/2024 04:00:00 AM</v>
      </c>
      <c r="F391" s="530" t="str">
        <f t="shared" si="15"/>
        <v>Jan</v>
      </c>
    </row>
    <row r="392" spans="1:6" x14ac:dyDescent="0.35">
      <c r="A392" s="527">
        <f>Electricity!D428</f>
        <v>45308</v>
      </c>
      <c r="B392" s="528">
        <f>Electricity!E428</f>
        <v>0.20833333333333337</v>
      </c>
      <c r="C392" s="529">
        <f>Electricity!F428</f>
        <v>0</v>
      </c>
      <c r="D392" s="529">
        <f>Electricity!I428</f>
        <v>0</v>
      </c>
      <c r="E392" s="530" t="str">
        <f t="shared" si="14"/>
        <v>01/17/2024 05:00:00 AM</v>
      </c>
      <c r="F392" s="530" t="str">
        <f t="shared" si="15"/>
        <v>Jan</v>
      </c>
    </row>
    <row r="393" spans="1:6" x14ac:dyDescent="0.35">
      <c r="A393" s="527">
        <f>Electricity!D429</f>
        <v>45308</v>
      </c>
      <c r="B393" s="528">
        <f>Electricity!E429</f>
        <v>0.25</v>
      </c>
      <c r="C393" s="529">
        <f>Electricity!F429</f>
        <v>0</v>
      </c>
      <c r="D393" s="529">
        <f>Electricity!I429</f>
        <v>0</v>
      </c>
      <c r="E393" s="530" t="str">
        <f t="shared" si="14"/>
        <v>01/17/2024 06:00:00 AM</v>
      </c>
      <c r="F393" s="530" t="str">
        <f t="shared" si="15"/>
        <v>Jan</v>
      </c>
    </row>
    <row r="394" spans="1:6" x14ac:dyDescent="0.35">
      <c r="A394" s="527">
        <f>Electricity!D430</f>
        <v>45308</v>
      </c>
      <c r="B394" s="528">
        <f>Electricity!E430</f>
        <v>0.29166666666666669</v>
      </c>
      <c r="C394" s="529">
        <f>Electricity!F430</f>
        <v>0</v>
      </c>
      <c r="D394" s="529">
        <f>Electricity!I430</f>
        <v>0</v>
      </c>
      <c r="E394" s="530" t="str">
        <f t="shared" si="14"/>
        <v>01/17/2024 07:00:00 AM</v>
      </c>
      <c r="F394" s="530" t="str">
        <f t="shared" si="15"/>
        <v>Jan</v>
      </c>
    </row>
    <row r="395" spans="1:6" x14ac:dyDescent="0.35">
      <c r="A395" s="527">
        <f>Electricity!D431</f>
        <v>45308</v>
      </c>
      <c r="B395" s="528">
        <f>Electricity!E431</f>
        <v>0.33333333333333337</v>
      </c>
      <c r="C395" s="529">
        <f>Electricity!F431</f>
        <v>0</v>
      </c>
      <c r="D395" s="529">
        <f>Electricity!I431</f>
        <v>0</v>
      </c>
      <c r="E395" s="530" t="str">
        <f t="shared" si="14"/>
        <v>01/17/2024 08:00:00 AM</v>
      </c>
      <c r="F395" s="530" t="str">
        <f t="shared" si="15"/>
        <v>Jan</v>
      </c>
    </row>
    <row r="396" spans="1:6" x14ac:dyDescent="0.35">
      <c r="A396" s="527">
        <f>Electricity!D432</f>
        <v>45308</v>
      </c>
      <c r="B396" s="528">
        <f>Electricity!E432</f>
        <v>0.375</v>
      </c>
      <c r="C396" s="529">
        <f>Electricity!F432</f>
        <v>0</v>
      </c>
      <c r="D396" s="529">
        <f>Electricity!I432</f>
        <v>0</v>
      </c>
      <c r="E396" s="530" t="str">
        <f t="shared" ref="E396:E459" si="16">CONCATENATE(TEXT(A396,"mm/dd/yyyy")," ",TEXT(B396,"hh:mm:ss AM/PM"))</f>
        <v>01/17/2024 09:00:00 AM</v>
      </c>
      <c r="F396" s="530" t="str">
        <f t="shared" si="15"/>
        <v>Jan</v>
      </c>
    </row>
    <row r="397" spans="1:6" x14ac:dyDescent="0.35">
      <c r="A397" s="527">
        <f>Electricity!D433</f>
        <v>45308</v>
      </c>
      <c r="B397" s="528">
        <f>Electricity!E433</f>
        <v>0.41666666666666669</v>
      </c>
      <c r="C397" s="529">
        <f>Electricity!F433</f>
        <v>0</v>
      </c>
      <c r="D397" s="529">
        <f>Electricity!I433</f>
        <v>0</v>
      </c>
      <c r="E397" s="530" t="str">
        <f t="shared" si="16"/>
        <v>01/17/2024 10:00:00 AM</v>
      </c>
      <c r="F397" s="530" t="str">
        <f t="shared" si="15"/>
        <v>Jan</v>
      </c>
    </row>
    <row r="398" spans="1:6" x14ac:dyDescent="0.35">
      <c r="A398" s="527">
        <f>Electricity!D434</f>
        <v>45308</v>
      </c>
      <c r="B398" s="528">
        <f>Electricity!E434</f>
        <v>0.45833333333333337</v>
      </c>
      <c r="C398" s="529">
        <f>Electricity!F434</f>
        <v>0</v>
      </c>
      <c r="D398" s="529">
        <f>Electricity!I434</f>
        <v>0</v>
      </c>
      <c r="E398" s="530" t="str">
        <f t="shared" si="16"/>
        <v>01/17/2024 11:00:00 AM</v>
      </c>
      <c r="F398" s="530" t="str">
        <f t="shared" si="15"/>
        <v>Jan</v>
      </c>
    </row>
    <row r="399" spans="1:6" x14ac:dyDescent="0.35">
      <c r="A399" s="527">
        <f>Electricity!D435</f>
        <v>45308</v>
      </c>
      <c r="B399" s="528">
        <f>Electricity!E435</f>
        <v>0.50000000000000011</v>
      </c>
      <c r="C399" s="529">
        <f>Electricity!F435</f>
        <v>0</v>
      </c>
      <c r="D399" s="529">
        <f>Electricity!I435</f>
        <v>0</v>
      </c>
      <c r="E399" s="530" t="str">
        <f t="shared" si="16"/>
        <v>01/17/2024 12:00:00 PM</v>
      </c>
      <c r="F399" s="530" t="str">
        <f t="shared" si="15"/>
        <v>Jan</v>
      </c>
    </row>
    <row r="400" spans="1:6" x14ac:dyDescent="0.35">
      <c r="A400" s="527">
        <f>Electricity!D436</f>
        <v>45308</v>
      </c>
      <c r="B400" s="528">
        <f>Electricity!E436</f>
        <v>0.54166666666666674</v>
      </c>
      <c r="C400" s="529">
        <f>Electricity!F436</f>
        <v>0</v>
      </c>
      <c r="D400" s="529">
        <f>Electricity!I436</f>
        <v>0</v>
      </c>
      <c r="E400" s="530" t="str">
        <f t="shared" si="16"/>
        <v>01/17/2024 01:00:00 PM</v>
      </c>
      <c r="F400" s="530" t="str">
        <f t="shared" si="15"/>
        <v>Jan</v>
      </c>
    </row>
    <row r="401" spans="1:6" x14ac:dyDescent="0.35">
      <c r="A401" s="527">
        <f>Electricity!D437</f>
        <v>45308</v>
      </c>
      <c r="B401" s="528">
        <f>Electricity!E437</f>
        <v>0.58333333333333337</v>
      </c>
      <c r="C401" s="529">
        <f>Electricity!F437</f>
        <v>0</v>
      </c>
      <c r="D401" s="529">
        <f>Electricity!I437</f>
        <v>0</v>
      </c>
      <c r="E401" s="530" t="str">
        <f t="shared" si="16"/>
        <v>01/17/2024 02:00:00 PM</v>
      </c>
      <c r="F401" s="530" t="str">
        <f t="shared" si="15"/>
        <v>Jan</v>
      </c>
    </row>
    <row r="402" spans="1:6" x14ac:dyDescent="0.35">
      <c r="A402" s="527">
        <f>Electricity!D438</f>
        <v>45308</v>
      </c>
      <c r="B402" s="528">
        <f>Electricity!E438</f>
        <v>0.62500000000000011</v>
      </c>
      <c r="C402" s="529">
        <f>Electricity!F438</f>
        <v>0</v>
      </c>
      <c r="D402" s="529">
        <f>Electricity!I438</f>
        <v>0</v>
      </c>
      <c r="E402" s="530" t="str">
        <f t="shared" si="16"/>
        <v>01/17/2024 03:00:00 PM</v>
      </c>
      <c r="F402" s="530" t="str">
        <f t="shared" si="15"/>
        <v>Jan</v>
      </c>
    </row>
    <row r="403" spans="1:6" x14ac:dyDescent="0.35">
      <c r="A403" s="527">
        <f>Electricity!D439</f>
        <v>45308</v>
      </c>
      <c r="B403" s="528">
        <f>Electricity!E439</f>
        <v>0.66666666666666674</v>
      </c>
      <c r="C403" s="529">
        <f>Electricity!F439</f>
        <v>0</v>
      </c>
      <c r="D403" s="529">
        <f>Electricity!I439</f>
        <v>0</v>
      </c>
      <c r="E403" s="530" t="str">
        <f t="shared" si="16"/>
        <v>01/17/2024 04:00:00 PM</v>
      </c>
      <c r="F403" s="530" t="str">
        <f t="shared" si="15"/>
        <v>Jan</v>
      </c>
    </row>
    <row r="404" spans="1:6" x14ac:dyDescent="0.35">
      <c r="A404" s="527">
        <f>Electricity!D440</f>
        <v>45308</v>
      </c>
      <c r="B404" s="528">
        <f>Electricity!E440</f>
        <v>0.70833333333333337</v>
      </c>
      <c r="C404" s="529">
        <f>Electricity!F440</f>
        <v>0</v>
      </c>
      <c r="D404" s="529">
        <f>Electricity!I440</f>
        <v>0</v>
      </c>
      <c r="E404" s="530" t="str">
        <f t="shared" si="16"/>
        <v>01/17/2024 05:00:00 PM</v>
      </c>
      <c r="F404" s="530" t="str">
        <f t="shared" si="15"/>
        <v>Jan</v>
      </c>
    </row>
    <row r="405" spans="1:6" x14ac:dyDescent="0.35">
      <c r="A405" s="527">
        <f>Electricity!D441</f>
        <v>45308</v>
      </c>
      <c r="B405" s="528">
        <f>Electricity!E441</f>
        <v>0.75000000000000011</v>
      </c>
      <c r="C405" s="529">
        <f>Electricity!F441</f>
        <v>0</v>
      </c>
      <c r="D405" s="529">
        <f>Electricity!I441</f>
        <v>0</v>
      </c>
      <c r="E405" s="530" t="str">
        <f t="shared" si="16"/>
        <v>01/17/2024 06:00:00 PM</v>
      </c>
      <c r="F405" s="530" t="str">
        <f t="shared" si="15"/>
        <v>Jan</v>
      </c>
    </row>
    <row r="406" spans="1:6" x14ac:dyDescent="0.35">
      <c r="A406" s="527">
        <f>Electricity!D442</f>
        <v>45308</v>
      </c>
      <c r="B406" s="528">
        <f>Electricity!E442</f>
        <v>0.79166666666666674</v>
      </c>
      <c r="C406" s="529">
        <f>Electricity!F442</f>
        <v>0</v>
      </c>
      <c r="D406" s="529">
        <f>Electricity!I442</f>
        <v>0</v>
      </c>
      <c r="E406" s="530" t="str">
        <f t="shared" si="16"/>
        <v>01/17/2024 07:00:00 PM</v>
      </c>
      <c r="F406" s="530" t="str">
        <f t="shared" si="15"/>
        <v>Jan</v>
      </c>
    </row>
    <row r="407" spans="1:6" x14ac:dyDescent="0.35">
      <c r="A407" s="527">
        <f>Electricity!D443</f>
        <v>45308</v>
      </c>
      <c r="B407" s="528">
        <f>Electricity!E443</f>
        <v>0.83333333333333337</v>
      </c>
      <c r="C407" s="529">
        <f>Electricity!F443</f>
        <v>0</v>
      </c>
      <c r="D407" s="529">
        <f>Electricity!I443</f>
        <v>0</v>
      </c>
      <c r="E407" s="530" t="str">
        <f t="shared" si="16"/>
        <v>01/17/2024 08:00:00 PM</v>
      </c>
      <c r="F407" s="530" t="str">
        <f t="shared" si="15"/>
        <v>Jan</v>
      </c>
    </row>
    <row r="408" spans="1:6" x14ac:dyDescent="0.35">
      <c r="A408" s="527">
        <f>Electricity!D444</f>
        <v>45308</v>
      </c>
      <c r="B408" s="528">
        <f>Electricity!E444</f>
        <v>0.87500000000000011</v>
      </c>
      <c r="C408" s="529">
        <f>Electricity!F444</f>
        <v>0</v>
      </c>
      <c r="D408" s="529">
        <f>Electricity!I444</f>
        <v>0</v>
      </c>
      <c r="E408" s="530" t="str">
        <f t="shared" si="16"/>
        <v>01/17/2024 09:00:00 PM</v>
      </c>
      <c r="F408" s="530" t="str">
        <f t="shared" si="15"/>
        <v>Jan</v>
      </c>
    </row>
    <row r="409" spans="1:6" x14ac:dyDescent="0.35">
      <c r="A409" s="527">
        <f>Electricity!D445</f>
        <v>45308</v>
      </c>
      <c r="B409" s="528">
        <f>Electricity!E445</f>
        <v>0.91666666666666674</v>
      </c>
      <c r="C409" s="529">
        <f>Electricity!F445</f>
        <v>0</v>
      </c>
      <c r="D409" s="529">
        <f>Electricity!I445</f>
        <v>0</v>
      </c>
      <c r="E409" s="530" t="str">
        <f t="shared" si="16"/>
        <v>01/17/2024 10:00:00 PM</v>
      </c>
      <c r="F409" s="530" t="str">
        <f t="shared" si="15"/>
        <v>Jan</v>
      </c>
    </row>
    <row r="410" spans="1:6" x14ac:dyDescent="0.35">
      <c r="A410" s="527">
        <f>Electricity!D446</f>
        <v>45308</v>
      </c>
      <c r="B410" s="528">
        <f>Electricity!E446</f>
        <v>0.95833333333333337</v>
      </c>
      <c r="C410" s="529">
        <f>Electricity!F446</f>
        <v>0</v>
      </c>
      <c r="D410" s="529">
        <f>Electricity!I446</f>
        <v>0</v>
      </c>
      <c r="E410" s="530" t="str">
        <f t="shared" si="16"/>
        <v>01/17/2024 11:00:00 PM</v>
      </c>
      <c r="F410" s="530" t="str">
        <f t="shared" si="15"/>
        <v>Jan</v>
      </c>
    </row>
    <row r="411" spans="1:6" x14ac:dyDescent="0.35">
      <c r="A411" s="527">
        <f>Electricity!D447</f>
        <v>45309</v>
      </c>
      <c r="B411" s="528">
        <f>Electricity!E447</f>
        <v>3.1225022567582528E-17</v>
      </c>
      <c r="C411" s="529">
        <f>Electricity!F447</f>
        <v>0</v>
      </c>
      <c r="D411" s="529">
        <f>Electricity!I447</f>
        <v>0</v>
      </c>
      <c r="E411" s="530" t="str">
        <f t="shared" si="16"/>
        <v>01/18/2024 12:00:00 AM</v>
      </c>
      <c r="F411" s="530" t="str">
        <f t="shared" si="15"/>
        <v>Jan</v>
      </c>
    </row>
    <row r="412" spans="1:6" x14ac:dyDescent="0.35">
      <c r="A412" s="527">
        <f>Electricity!D448</f>
        <v>45309</v>
      </c>
      <c r="B412" s="528">
        <f>Electricity!E448</f>
        <v>4.1666666666666699E-2</v>
      </c>
      <c r="C412" s="529">
        <f>Electricity!F448</f>
        <v>0</v>
      </c>
      <c r="D412" s="529">
        <f>Electricity!I448</f>
        <v>0</v>
      </c>
      <c r="E412" s="530" t="str">
        <f t="shared" si="16"/>
        <v>01/18/2024 01:00:00 AM</v>
      </c>
      <c r="F412" s="530" t="str">
        <f t="shared" si="15"/>
        <v>Jan</v>
      </c>
    </row>
    <row r="413" spans="1:6" x14ac:dyDescent="0.35">
      <c r="A413" s="527">
        <f>Electricity!D449</f>
        <v>45309</v>
      </c>
      <c r="B413" s="528">
        <f>Electricity!E449</f>
        <v>8.333333333333337E-2</v>
      </c>
      <c r="C413" s="529">
        <f>Electricity!F449</f>
        <v>0</v>
      </c>
      <c r="D413" s="529">
        <f>Electricity!I449</f>
        <v>0</v>
      </c>
      <c r="E413" s="530" t="str">
        <f t="shared" si="16"/>
        <v>01/18/2024 02:00:00 AM</v>
      </c>
      <c r="F413" s="530" t="str">
        <f t="shared" si="15"/>
        <v>Jan</v>
      </c>
    </row>
    <row r="414" spans="1:6" x14ac:dyDescent="0.35">
      <c r="A414" s="527">
        <f>Electricity!D450</f>
        <v>45309</v>
      </c>
      <c r="B414" s="528">
        <f>Electricity!E450</f>
        <v>0.12500000000000006</v>
      </c>
      <c r="C414" s="529">
        <f>Electricity!F450</f>
        <v>0</v>
      </c>
      <c r="D414" s="529">
        <f>Electricity!I450</f>
        <v>0</v>
      </c>
      <c r="E414" s="530" t="str">
        <f t="shared" si="16"/>
        <v>01/18/2024 03:00:00 AM</v>
      </c>
      <c r="F414" s="530" t="str">
        <f t="shared" si="15"/>
        <v>Jan</v>
      </c>
    </row>
    <row r="415" spans="1:6" x14ac:dyDescent="0.35">
      <c r="A415" s="527">
        <f>Electricity!D451</f>
        <v>45309</v>
      </c>
      <c r="B415" s="528">
        <f>Electricity!E451</f>
        <v>0.16666666666666669</v>
      </c>
      <c r="C415" s="529">
        <f>Electricity!F451</f>
        <v>0</v>
      </c>
      <c r="D415" s="529">
        <f>Electricity!I451</f>
        <v>0</v>
      </c>
      <c r="E415" s="530" t="str">
        <f t="shared" si="16"/>
        <v>01/18/2024 04:00:00 AM</v>
      </c>
      <c r="F415" s="530" t="str">
        <f t="shared" si="15"/>
        <v>Jan</v>
      </c>
    </row>
    <row r="416" spans="1:6" x14ac:dyDescent="0.35">
      <c r="A416" s="527">
        <f>Electricity!D452</f>
        <v>45309</v>
      </c>
      <c r="B416" s="528">
        <f>Electricity!E452</f>
        <v>0.20833333333333337</v>
      </c>
      <c r="C416" s="529">
        <f>Electricity!F452</f>
        <v>0</v>
      </c>
      <c r="D416" s="529">
        <f>Electricity!I452</f>
        <v>0</v>
      </c>
      <c r="E416" s="530" t="str">
        <f t="shared" si="16"/>
        <v>01/18/2024 05:00:00 AM</v>
      </c>
      <c r="F416" s="530" t="str">
        <f t="shared" si="15"/>
        <v>Jan</v>
      </c>
    </row>
    <row r="417" spans="1:6" x14ac:dyDescent="0.35">
      <c r="A417" s="527">
        <f>Electricity!D453</f>
        <v>45309</v>
      </c>
      <c r="B417" s="528">
        <f>Electricity!E453</f>
        <v>0.25</v>
      </c>
      <c r="C417" s="529">
        <f>Electricity!F453</f>
        <v>0</v>
      </c>
      <c r="D417" s="529">
        <f>Electricity!I453</f>
        <v>0</v>
      </c>
      <c r="E417" s="530" t="str">
        <f t="shared" si="16"/>
        <v>01/18/2024 06:00:00 AM</v>
      </c>
      <c r="F417" s="530" t="str">
        <f t="shared" si="15"/>
        <v>Jan</v>
      </c>
    </row>
    <row r="418" spans="1:6" x14ac:dyDescent="0.35">
      <c r="A418" s="527">
        <f>Electricity!D454</f>
        <v>45309</v>
      </c>
      <c r="B418" s="528">
        <f>Electricity!E454</f>
        <v>0.29166666666666669</v>
      </c>
      <c r="C418" s="529">
        <f>Electricity!F454</f>
        <v>0</v>
      </c>
      <c r="D418" s="529">
        <f>Electricity!I454</f>
        <v>0</v>
      </c>
      <c r="E418" s="530" t="str">
        <f t="shared" si="16"/>
        <v>01/18/2024 07:00:00 AM</v>
      </c>
      <c r="F418" s="530" t="str">
        <f t="shared" si="15"/>
        <v>Jan</v>
      </c>
    </row>
    <row r="419" spans="1:6" x14ac:dyDescent="0.35">
      <c r="A419" s="527">
        <f>Electricity!D455</f>
        <v>45309</v>
      </c>
      <c r="B419" s="528">
        <f>Electricity!E455</f>
        <v>0.33333333333333337</v>
      </c>
      <c r="C419" s="529">
        <f>Electricity!F455</f>
        <v>0</v>
      </c>
      <c r="D419" s="529">
        <f>Electricity!I455</f>
        <v>0</v>
      </c>
      <c r="E419" s="530" t="str">
        <f t="shared" si="16"/>
        <v>01/18/2024 08:00:00 AM</v>
      </c>
      <c r="F419" s="530" t="str">
        <f t="shared" si="15"/>
        <v>Jan</v>
      </c>
    </row>
    <row r="420" spans="1:6" x14ac:dyDescent="0.35">
      <c r="A420" s="527">
        <f>Electricity!D456</f>
        <v>45309</v>
      </c>
      <c r="B420" s="528">
        <f>Electricity!E456</f>
        <v>0.375</v>
      </c>
      <c r="C420" s="529">
        <f>Electricity!F456</f>
        <v>0</v>
      </c>
      <c r="D420" s="529">
        <f>Electricity!I456</f>
        <v>0</v>
      </c>
      <c r="E420" s="530" t="str">
        <f t="shared" si="16"/>
        <v>01/18/2024 09:00:00 AM</v>
      </c>
      <c r="F420" s="530" t="str">
        <f t="shared" si="15"/>
        <v>Jan</v>
      </c>
    </row>
    <row r="421" spans="1:6" x14ac:dyDescent="0.35">
      <c r="A421" s="527">
        <f>Electricity!D457</f>
        <v>45309</v>
      </c>
      <c r="B421" s="528">
        <f>Electricity!E457</f>
        <v>0.41666666666666669</v>
      </c>
      <c r="C421" s="529">
        <f>Electricity!F457</f>
        <v>0</v>
      </c>
      <c r="D421" s="529">
        <f>Electricity!I457</f>
        <v>0</v>
      </c>
      <c r="E421" s="530" t="str">
        <f t="shared" si="16"/>
        <v>01/18/2024 10:00:00 AM</v>
      </c>
      <c r="F421" s="530" t="str">
        <f t="shared" si="15"/>
        <v>Jan</v>
      </c>
    </row>
    <row r="422" spans="1:6" x14ac:dyDescent="0.35">
      <c r="A422" s="527">
        <f>Electricity!D458</f>
        <v>45309</v>
      </c>
      <c r="B422" s="528">
        <f>Electricity!E458</f>
        <v>0.45833333333333337</v>
      </c>
      <c r="C422" s="529">
        <f>Electricity!F458</f>
        <v>0</v>
      </c>
      <c r="D422" s="529">
        <f>Electricity!I458</f>
        <v>0</v>
      </c>
      <c r="E422" s="530" t="str">
        <f t="shared" si="16"/>
        <v>01/18/2024 11:00:00 AM</v>
      </c>
      <c r="F422" s="530" t="str">
        <f t="shared" si="15"/>
        <v>Jan</v>
      </c>
    </row>
    <row r="423" spans="1:6" x14ac:dyDescent="0.35">
      <c r="A423" s="527">
        <f>Electricity!D459</f>
        <v>45309</v>
      </c>
      <c r="B423" s="528">
        <f>Electricity!E459</f>
        <v>0.50000000000000011</v>
      </c>
      <c r="C423" s="529">
        <f>Electricity!F459</f>
        <v>0</v>
      </c>
      <c r="D423" s="529">
        <f>Electricity!I459</f>
        <v>0</v>
      </c>
      <c r="E423" s="530" t="str">
        <f t="shared" si="16"/>
        <v>01/18/2024 12:00:00 PM</v>
      </c>
      <c r="F423" s="530" t="str">
        <f t="shared" si="15"/>
        <v>Jan</v>
      </c>
    </row>
    <row r="424" spans="1:6" x14ac:dyDescent="0.35">
      <c r="A424" s="527">
        <f>Electricity!D460</f>
        <v>45309</v>
      </c>
      <c r="B424" s="528">
        <f>Electricity!E460</f>
        <v>0.54166666666666674</v>
      </c>
      <c r="C424" s="529">
        <f>Electricity!F460</f>
        <v>0</v>
      </c>
      <c r="D424" s="529">
        <f>Electricity!I460</f>
        <v>0</v>
      </c>
      <c r="E424" s="530" t="str">
        <f t="shared" si="16"/>
        <v>01/18/2024 01:00:00 PM</v>
      </c>
      <c r="F424" s="530" t="str">
        <f t="shared" si="15"/>
        <v>Jan</v>
      </c>
    </row>
    <row r="425" spans="1:6" x14ac:dyDescent="0.35">
      <c r="A425" s="527">
        <f>Electricity!D461</f>
        <v>45309</v>
      </c>
      <c r="B425" s="528">
        <f>Electricity!E461</f>
        <v>0.58333333333333337</v>
      </c>
      <c r="C425" s="529">
        <f>Electricity!F461</f>
        <v>0</v>
      </c>
      <c r="D425" s="529">
        <f>Electricity!I461</f>
        <v>0</v>
      </c>
      <c r="E425" s="530" t="str">
        <f t="shared" si="16"/>
        <v>01/18/2024 02:00:00 PM</v>
      </c>
      <c r="F425" s="530" t="str">
        <f t="shared" si="15"/>
        <v>Jan</v>
      </c>
    </row>
    <row r="426" spans="1:6" x14ac:dyDescent="0.35">
      <c r="A426" s="527">
        <f>Electricity!D462</f>
        <v>45309</v>
      </c>
      <c r="B426" s="528">
        <f>Electricity!E462</f>
        <v>0.62500000000000011</v>
      </c>
      <c r="C426" s="529">
        <f>Electricity!F462</f>
        <v>0</v>
      </c>
      <c r="D426" s="529">
        <f>Electricity!I462</f>
        <v>0</v>
      </c>
      <c r="E426" s="530" t="str">
        <f t="shared" si="16"/>
        <v>01/18/2024 03:00:00 PM</v>
      </c>
      <c r="F426" s="530" t="str">
        <f t="shared" si="15"/>
        <v>Jan</v>
      </c>
    </row>
    <row r="427" spans="1:6" x14ac:dyDescent="0.35">
      <c r="A427" s="527">
        <f>Electricity!D463</f>
        <v>45309</v>
      </c>
      <c r="B427" s="528">
        <f>Electricity!E463</f>
        <v>0.66666666666666674</v>
      </c>
      <c r="C427" s="529">
        <f>Electricity!F463</f>
        <v>0</v>
      </c>
      <c r="D427" s="529">
        <f>Electricity!I463</f>
        <v>0</v>
      </c>
      <c r="E427" s="530" t="str">
        <f t="shared" si="16"/>
        <v>01/18/2024 04:00:00 PM</v>
      </c>
      <c r="F427" s="530" t="str">
        <f t="shared" si="15"/>
        <v>Jan</v>
      </c>
    </row>
    <row r="428" spans="1:6" x14ac:dyDescent="0.35">
      <c r="A428" s="527">
        <f>Electricity!D464</f>
        <v>45309</v>
      </c>
      <c r="B428" s="528">
        <f>Electricity!E464</f>
        <v>0.70833333333333337</v>
      </c>
      <c r="C428" s="529">
        <f>Electricity!F464</f>
        <v>0</v>
      </c>
      <c r="D428" s="529">
        <f>Electricity!I464</f>
        <v>0</v>
      </c>
      <c r="E428" s="530" t="str">
        <f t="shared" si="16"/>
        <v>01/18/2024 05:00:00 PM</v>
      </c>
      <c r="F428" s="530" t="str">
        <f t="shared" si="15"/>
        <v>Jan</v>
      </c>
    </row>
    <row r="429" spans="1:6" x14ac:dyDescent="0.35">
      <c r="A429" s="527">
        <f>Electricity!D465</f>
        <v>45309</v>
      </c>
      <c r="B429" s="528">
        <f>Electricity!E465</f>
        <v>0.75000000000000011</v>
      </c>
      <c r="C429" s="529">
        <f>Electricity!F465</f>
        <v>0</v>
      </c>
      <c r="D429" s="529">
        <f>Electricity!I465</f>
        <v>0</v>
      </c>
      <c r="E429" s="530" t="str">
        <f t="shared" si="16"/>
        <v>01/18/2024 06:00:00 PM</v>
      </c>
      <c r="F429" s="530" t="str">
        <f t="shared" si="15"/>
        <v>Jan</v>
      </c>
    </row>
    <row r="430" spans="1:6" x14ac:dyDescent="0.35">
      <c r="A430" s="527">
        <f>Electricity!D466</f>
        <v>45309</v>
      </c>
      <c r="B430" s="528">
        <f>Electricity!E466</f>
        <v>0.79166666666666674</v>
      </c>
      <c r="C430" s="529">
        <f>Electricity!F466</f>
        <v>0</v>
      </c>
      <c r="D430" s="529">
        <f>Electricity!I466</f>
        <v>0</v>
      </c>
      <c r="E430" s="530" t="str">
        <f t="shared" si="16"/>
        <v>01/18/2024 07:00:00 PM</v>
      </c>
      <c r="F430" s="530" t="str">
        <f t="shared" si="15"/>
        <v>Jan</v>
      </c>
    </row>
    <row r="431" spans="1:6" x14ac:dyDescent="0.35">
      <c r="A431" s="527">
        <f>Electricity!D467</f>
        <v>45309</v>
      </c>
      <c r="B431" s="528">
        <f>Electricity!E467</f>
        <v>0.83333333333333337</v>
      </c>
      <c r="C431" s="529">
        <f>Electricity!F467</f>
        <v>0</v>
      </c>
      <c r="D431" s="529">
        <f>Electricity!I467</f>
        <v>0</v>
      </c>
      <c r="E431" s="530" t="str">
        <f t="shared" si="16"/>
        <v>01/18/2024 08:00:00 PM</v>
      </c>
      <c r="F431" s="530" t="str">
        <f t="shared" si="15"/>
        <v>Jan</v>
      </c>
    </row>
    <row r="432" spans="1:6" x14ac:dyDescent="0.35">
      <c r="A432" s="527">
        <f>Electricity!D468</f>
        <v>45309</v>
      </c>
      <c r="B432" s="528">
        <f>Electricity!E468</f>
        <v>0.87500000000000011</v>
      </c>
      <c r="C432" s="529">
        <f>Electricity!F468</f>
        <v>0</v>
      </c>
      <c r="D432" s="529">
        <f>Electricity!I468</f>
        <v>0</v>
      </c>
      <c r="E432" s="530" t="str">
        <f t="shared" si="16"/>
        <v>01/18/2024 09:00:00 PM</v>
      </c>
      <c r="F432" s="530" t="str">
        <f t="shared" si="15"/>
        <v>Jan</v>
      </c>
    </row>
    <row r="433" spans="1:6" x14ac:dyDescent="0.35">
      <c r="A433" s="527">
        <f>Electricity!D469</f>
        <v>45309</v>
      </c>
      <c r="B433" s="528">
        <f>Electricity!E469</f>
        <v>0.91666666666666674</v>
      </c>
      <c r="C433" s="529">
        <f>Electricity!F469</f>
        <v>0</v>
      </c>
      <c r="D433" s="529">
        <f>Electricity!I469</f>
        <v>0</v>
      </c>
      <c r="E433" s="530" t="str">
        <f t="shared" si="16"/>
        <v>01/18/2024 10:00:00 PM</v>
      </c>
      <c r="F433" s="530" t="str">
        <f t="shared" si="15"/>
        <v>Jan</v>
      </c>
    </row>
    <row r="434" spans="1:6" x14ac:dyDescent="0.35">
      <c r="A434" s="527">
        <f>Electricity!D470</f>
        <v>45309</v>
      </c>
      <c r="B434" s="528">
        <f>Electricity!E470</f>
        <v>0.95833333333333337</v>
      </c>
      <c r="C434" s="529">
        <f>Electricity!F470</f>
        <v>0</v>
      </c>
      <c r="D434" s="529">
        <f>Electricity!I470</f>
        <v>0</v>
      </c>
      <c r="E434" s="530" t="str">
        <f t="shared" si="16"/>
        <v>01/18/2024 11:00:00 PM</v>
      </c>
      <c r="F434" s="530" t="str">
        <f t="shared" si="15"/>
        <v>Jan</v>
      </c>
    </row>
    <row r="435" spans="1:6" x14ac:dyDescent="0.35">
      <c r="A435" s="527">
        <f>Electricity!D471</f>
        <v>45310</v>
      </c>
      <c r="B435" s="528">
        <f>Electricity!E471</f>
        <v>3.1225022567582528E-17</v>
      </c>
      <c r="C435" s="529">
        <f>Electricity!F471</f>
        <v>0</v>
      </c>
      <c r="D435" s="529">
        <f>Electricity!I471</f>
        <v>0</v>
      </c>
      <c r="E435" s="530" t="str">
        <f t="shared" si="16"/>
        <v>01/19/2024 12:00:00 AM</v>
      </c>
      <c r="F435" s="530" t="str">
        <f t="shared" si="15"/>
        <v>Jan</v>
      </c>
    </row>
    <row r="436" spans="1:6" x14ac:dyDescent="0.35">
      <c r="A436" s="527">
        <f>Electricity!D472</f>
        <v>45310</v>
      </c>
      <c r="B436" s="528">
        <f>Electricity!E472</f>
        <v>4.1666666666666699E-2</v>
      </c>
      <c r="C436" s="529">
        <f>Electricity!F472</f>
        <v>0</v>
      </c>
      <c r="D436" s="529">
        <f>Electricity!I472</f>
        <v>0</v>
      </c>
      <c r="E436" s="530" t="str">
        <f t="shared" si="16"/>
        <v>01/19/2024 01:00:00 AM</v>
      </c>
      <c r="F436" s="530" t="str">
        <f t="shared" si="15"/>
        <v>Jan</v>
      </c>
    </row>
    <row r="437" spans="1:6" x14ac:dyDescent="0.35">
      <c r="A437" s="527">
        <f>Electricity!D473</f>
        <v>45310</v>
      </c>
      <c r="B437" s="528">
        <f>Electricity!E473</f>
        <v>8.333333333333337E-2</v>
      </c>
      <c r="C437" s="529">
        <f>Electricity!F473</f>
        <v>0</v>
      </c>
      <c r="D437" s="529">
        <f>Electricity!I473</f>
        <v>0</v>
      </c>
      <c r="E437" s="530" t="str">
        <f t="shared" si="16"/>
        <v>01/19/2024 02:00:00 AM</v>
      </c>
      <c r="F437" s="530" t="str">
        <f t="shared" si="15"/>
        <v>Jan</v>
      </c>
    </row>
    <row r="438" spans="1:6" x14ac:dyDescent="0.35">
      <c r="A438" s="527">
        <f>Electricity!D474</f>
        <v>45310</v>
      </c>
      <c r="B438" s="528">
        <f>Electricity!E474</f>
        <v>0.12500000000000006</v>
      </c>
      <c r="C438" s="529">
        <f>Electricity!F474</f>
        <v>0</v>
      </c>
      <c r="D438" s="529">
        <f>Electricity!I474</f>
        <v>0</v>
      </c>
      <c r="E438" s="530" t="str">
        <f t="shared" si="16"/>
        <v>01/19/2024 03:00:00 AM</v>
      </c>
      <c r="F438" s="530" t="str">
        <f t="shared" si="15"/>
        <v>Jan</v>
      </c>
    </row>
    <row r="439" spans="1:6" x14ac:dyDescent="0.35">
      <c r="A439" s="527">
        <f>Electricity!D475</f>
        <v>45310</v>
      </c>
      <c r="B439" s="528">
        <f>Electricity!E475</f>
        <v>0.16666666666666669</v>
      </c>
      <c r="C439" s="529">
        <f>Electricity!F475</f>
        <v>0</v>
      </c>
      <c r="D439" s="529">
        <f>Electricity!I475</f>
        <v>0</v>
      </c>
      <c r="E439" s="530" t="str">
        <f t="shared" si="16"/>
        <v>01/19/2024 04:00:00 AM</v>
      </c>
      <c r="F439" s="530" t="str">
        <f t="shared" si="15"/>
        <v>Jan</v>
      </c>
    </row>
    <row r="440" spans="1:6" x14ac:dyDescent="0.35">
      <c r="A440" s="527">
        <f>Electricity!D476</f>
        <v>45310</v>
      </c>
      <c r="B440" s="528">
        <f>Electricity!E476</f>
        <v>0.20833333333333337</v>
      </c>
      <c r="C440" s="529">
        <f>Electricity!F476</f>
        <v>0</v>
      </c>
      <c r="D440" s="529">
        <f>Electricity!I476</f>
        <v>0</v>
      </c>
      <c r="E440" s="530" t="str">
        <f t="shared" si="16"/>
        <v>01/19/2024 05:00:00 AM</v>
      </c>
      <c r="F440" s="530" t="str">
        <f t="shared" si="15"/>
        <v>Jan</v>
      </c>
    </row>
    <row r="441" spans="1:6" x14ac:dyDescent="0.35">
      <c r="A441" s="527">
        <f>Electricity!D477</f>
        <v>45310</v>
      </c>
      <c r="B441" s="528">
        <f>Electricity!E477</f>
        <v>0.25</v>
      </c>
      <c r="C441" s="529">
        <f>Electricity!F477</f>
        <v>0</v>
      </c>
      <c r="D441" s="529">
        <f>Electricity!I477</f>
        <v>0</v>
      </c>
      <c r="E441" s="530" t="str">
        <f t="shared" si="16"/>
        <v>01/19/2024 06:00:00 AM</v>
      </c>
      <c r="F441" s="530" t="str">
        <f t="shared" si="15"/>
        <v>Jan</v>
      </c>
    </row>
    <row r="442" spans="1:6" x14ac:dyDescent="0.35">
      <c r="A442" s="527">
        <f>Electricity!D478</f>
        <v>45310</v>
      </c>
      <c r="B442" s="528">
        <f>Electricity!E478</f>
        <v>0.29166666666666669</v>
      </c>
      <c r="C442" s="529">
        <f>Electricity!F478</f>
        <v>0</v>
      </c>
      <c r="D442" s="529">
        <f>Electricity!I478</f>
        <v>0</v>
      </c>
      <c r="E442" s="530" t="str">
        <f t="shared" si="16"/>
        <v>01/19/2024 07:00:00 AM</v>
      </c>
      <c r="F442" s="530" t="str">
        <f t="shared" si="15"/>
        <v>Jan</v>
      </c>
    </row>
    <row r="443" spans="1:6" x14ac:dyDescent="0.35">
      <c r="A443" s="527">
        <f>Electricity!D479</f>
        <v>45310</v>
      </c>
      <c r="B443" s="528">
        <f>Electricity!E479</f>
        <v>0.33333333333333337</v>
      </c>
      <c r="C443" s="529">
        <f>Electricity!F479</f>
        <v>0</v>
      </c>
      <c r="D443" s="529">
        <f>Electricity!I479</f>
        <v>0</v>
      </c>
      <c r="E443" s="530" t="str">
        <f t="shared" si="16"/>
        <v>01/19/2024 08:00:00 AM</v>
      </c>
      <c r="F443" s="530" t="str">
        <f t="shared" si="15"/>
        <v>Jan</v>
      </c>
    </row>
    <row r="444" spans="1:6" x14ac:dyDescent="0.35">
      <c r="A444" s="527">
        <f>Electricity!D480</f>
        <v>45310</v>
      </c>
      <c r="B444" s="528">
        <f>Electricity!E480</f>
        <v>0.375</v>
      </c>
      <c r="C444" s="529">
        <f>Electricity!F480</f>
        <v>0</v>
      </c>
      <c r="D444" s="529">
        <f>Electricity!I480</f>
        <v>0</v>
      </c>
      <c r="E444" s="530" t="str">
        <f t="shared" si="16"/>
        <v>01/19/2024 09:00:00 AM</v>
      </c>
      <c r="F444" s="530" t="str">
        <f t="shared" si="15"/>
        <v>Jan</v>
      </c>
    </row>
    <row r="445" spans="1:6" x14ac:dyDescent="0.35">
      <c r="A445" s="527">
        <f>Electricity!D481</f>
        <v>45310</v>
      </c>
      <c r="B445" s="528">
        <f>Electricity!E481</f>
        <v>0.41666666666666669</v>
      </c>
      <c r="C445" s="529">
        <f>Electricity!F481</f>
        <v>0</v>
      </c>
      <c r="D445" s="529">
        <f>Electricity!I481</f>
        <v>0</v>
      </c>
      <c r="E445" s="530" t="str">
        <f t="shared" si="16"/>
        <v>01/19/2024 10:00:00 AM</v>
      </c>
      <c r="F445" s="530" t="str">
        <f t="shared" si="15"/>
        <v>Jan</v>
      </c>
    </row>
    <row r="446" spans="1:6" x14ac:dyDescent="0.35">
      <c r="A446" s="527">
        <f>Electricity!D482</f>
        <v>45310</v>
      </c>
      <c r="B446" s="528">
        <f>Electricity!E482</f>
        <v>0.45833333333333337</v>
      </c>
      <c r="C446" s="529">
        <f>Electricity!F482</f>
        <v>0</v>
      </c>
      <c r="D446" s="529">
        <f>Electricity!I482</f>
        <v>0</v>
      </c>
      <c r="E446" s="530" t="str">
        <f t="shared" si="16"/>
        <v>01/19/2024 11:00:00 AM</v>
      </c>
      <c r="F446" s="530" t="str">
        <f t="shared" si="15"/>
        <v>Jan</v>
      </c>
    </row>
    <row r="447" spans="1:6" x14ac:dyDescent="0.35">
      <c r="A447" s="527">
        <f>Electricity!D483</f>
        <v>45310</v>
      </c>
      <c r="B447" s="528">
        <f>Electricity!E483</f>
        <v>0.50000000000000011</v>
      </c>
      <c r="C447" s="529">
        <f>Electricity!F483</f>
        <v>0</v>
      </c>
      <c r="D447" s="529">
        <f>Electricity!I483</f>
        <v>0</v>
      </c>
      <c r="E447" s="530" t="str">
        <f t="shared" si="16"/>
        <v>01/19/2024 12:00:00 PM</v>
      </c>
      <c r="F447" s="530" t="str">
        <f t="shared" si="15"/>
        <v>Jan</v>
      </c>
    </row>
    <row r="448" spans="1:6" x14ac:dyDescent="0.35">
      <c r="A448" s="527">
        <f>Electricity!D484</f>
        <v>45310</v>
      </c>
      <c r="B448" s="528">
        <f>Electricity!E484</f>
        <v>0.54166666666666674</v>
      </c>
      <c r="C448" s="529">
        <f>Electricity!F484</f>
        <v>0</v>
      </c>
      <c r="D448" s="529">
        <f>Electricity!I484</f>
        <v>0</v>
      </c>
      <c r="E448" s="530" t="str">
        <f t="shared" si="16"/>
        <v>01/19/2024 01:00:00 PM</v>
      </c>
      <c r="F448" s="530" t="str">
        <f t="shared" si="15"/>
        <v>Jan</v>
      </c>
    </row>
    <row r="449" spans="1:6" x14ac:dyDescent="0.35">
      <c r="A449" s="527">
        <f>Electricity!D485</f>
        <v>45310</v>
      </c>
      <c r="B449" s="528">
        <f>Electricity!E485</f>
        <v>0.58333333333333337</v>
      </c>
      <c r="C449" s="529">
        <f>Electricity!F485</f>
        <v>0</v>
      </c>
      <c r="D449" s="529">
        <f>Electricity!I485</f>
        <v>0</v>
      </c>
      <c r="E449" s="530" t="str">
        <f t="shared" si="16"/>
        <v>01/19/2024 02:00:00 PM</v>
      </c>
      <c r="F449" s="530" t="str">
        <f t="shared" si="15"/>
        <v>Jan</v>
      </c>
    </row>
    <row r="450" spans="1:6" x14ac:dyDescent="0.35">
      <c r="A450" s="527">
        <f>Electricity!D486</f>
        <v>45310</v>
      </c>
      <c r="B450" s="528">
        <f>Electricity!E486</f>
        <v>0.62500000000000011</v>
      </c>
      <c r="C450" s="529">
        <f>Electricity!F486</f>
        <v>0</v>
      </c>
      <c r="D450" s="529">
        <f>Electricity!I486</f>
        <v>0</v>
      </c>
      <c r="E450" s="530" t="str">
        <f t="shared" si="16"/>
        <v>01/19/2024 03:00:00 PM</v>
      </c>
      <c r="F450" s="530" t="str">
        <f t="shared" si="15"/>
        <v>Jan</v>
      </c>
    </row>
    <row r="451" spans="1:6" x14ac:dyDescent="0.35">
      <c r="A451" s="527">
        <f>Electricity!D487</f>
        <v>45310</v>
      </c>
      <c r="B451" s="528">
        <f>Electricity!E487</f>
        <v>0.66666666666666674</v>
      </c>
      <c r="C451" s="529">
        <f>Electricity!F487</f>
        <v>0</v>
      </c>
      <c r="D451" s="529">
        <f>Electricity!I487</f>
        <v>0</v>
      </c>
      <c r="E451" s="530" t="str">
        <f t="shared" si="16"/>
        <v>01/19/2024 04:00:00 PM</v>
      </c>
      <c r="F451" s="530" t="str">
        <f t="shared" ref="F451:F514" si="17">TEXT(A451,"mmm")</f>
        <v>Jan</v>
      </c>
    </row>
    <row r="452" spans="1:6" x14ac:dyDescent="0.35">
      <c r="A452" s="527">
        <f>Electricity!D488</f>
        <v>45310</v>
      </c>
      <c r="B452" s="528">
        <f>Electricity!E488</f>
        <v>0.70833333333333337</v>
      </c>
      <c r="C452" s="529">
        <f>Electricity!F488</f>
        <v>0</v>
      </c>
      <c r="D452" s="529">
        <f>Electricity!I488</f>
        <v>0</v>
      </c>
      <c r="E452" s="530" t="str">
        <f t="shared" si="16"/>
        <v>01/19/2024 05:00:00 PM</v>
      </c>
      <c r="F452" s="530" t="str">
        <f t="shared" si="17"/>
        <v>Jan</v>
      </c>
    </row>
    <row r="453" spans="1:6" x14ac:dyDescent="0.35">
      <c r="A453" s="527">
        <f>Electricity!D489</f>
        <v>45310</v>
      </c>
      <c r="B453" s="528">
        <f>Electricity!E489</f>
        <v>0.75000000000000011</v>
      </c>
      <c r="C453" s="529">
        <f>Electricity!F489</f>
        <v>0</v>
      </c>
      <c r="D453" s="529">
        <f>Electricity!I489</f>
        <v>0</v>
      </c>
      <c r="E453" s="530" t="str">
        <f t="shared" si="16"/>
        <v>01/19/2024 06:00:00 PM</v>
      </c>
      <c r="F453" s="530" t="str">
        <f t="shared" si="17"/>
        <v>Jan</v>
      </c>
    </row>
    <row r="454" spans="1:6" x14ac:dyDescent="0.35">
      <c r="A454" s="527">
        <f>Electricity!D490</f>
        <v>45310</v>
      </c>
      <c r="B454" s="528">
        <f>Electricity!E490</f>
        <v>0.79166666666666674</v>
      </c>
      <c r="C454" s="529">
        <f>Electricity!F490</f>
        <v>0</v>
      </c>
      <c r="D454" s="529">
        <f>Electricity!I490</f>
        <v>0</v>
      </c>
      <c r="E454" s="530" t="str">
        <f t="shared" si="16"/>
        <v>01/19/2024 07:00:00 PM</v>
      </c>
      <c r="F454" s="530" t="str">
        <f t="shared" si="17"/>
        <v>Jan</v>
      </c>
    </row>
    <row r="455" spans="1:6" x14ac:dyDescent="0.35">
      <c r="A455" s="527">
        <f>Electricity!D491</f>
        <v>45310</v>
      </c>
      <c r="B455" s="528">
        <f>Electricity!E491</f>
        <v>0.83333333333333337</v>
      </c>
      <c r="C455" s="529">
        <f>Electricity!F491</f>
        <v>0</v>
      </c>
      <c r="D455" s="529">
        <f>Electricity!I491</f>
        <v>0</v>
      </c>
      <c r="E455" s="530" t="str">
        <f t="shared" si="16"/>
        <v>01/19/2024 08:00:00 PM</v>
      </c>
      <c r="F455" s="530" t="str">
        <f t="shared" si="17"/>
        <v>Jan</v>
      </c>
    </row>
    <row r="456" spans="1:6" x14ac:dyDescent="0.35">
      <c r="A456" s="527">
        <f>Electricity!D492</f>
        <v>45310</v>
      </c>
      <c r="B456" s="528">
        <f>Electricity!E492</f>
        <v>0.87500000000000011</v>
      </c>
      <c r="C456" s="529">
        <f>Electricity!F492</f>
        <v>0</v>
      </c>
      <c r="D456" s="529">
        <f>Electricity!I492</f>
        <v>0</v>
      </c>
      <c r="E456" s="530" t="str">
        <f t="shared" si="16"/>
        <v>01/19/2024 09:00:00 PM</v>
      </c>
      <c r="F456" s="530" t="str">
        <f t="shared" si="17"/>
        <v>Jan</v>
      </c>
    </row>
    <row r="457" spans="1:6" x14ac:dyDescent="0.35">
      <c r="A457" s="527">
        <f>Electricity!D493</f>
        <v>45310</v>
      </c>
      <c r="B457" s="528">
        <f>Electricity!E493</f>
        <v>0.91666666666666674</v>
      </c>
      <c r="C457" s="529">
        <f>Electricity!F493</f>
        <v>0</v>
      </c>
      <c r="D457" s="529">
        <f>Electricity!I493</f>
        <v>0</v>
      </c>
      <c r="E457" s="530" t="str">
        <f t="shared" si="16"/>
        <v>01/19/2024 10:00:00 PM</v>
      </c>
      <c r="F457" s="530" t="str">
        <f t="shared" si="17"/>
        <v>Jan</v>
      </c>
    </row>
    <row r="458" spans="1:6" x14ac:dyDescent="0.35">
      <c r="A458" s="527">
        <f>Electricity!D494</f>
        <v>45310</v>
      </c>
      <c r="B458" s="528">
        <f>Electricity!E494</f>
        <v>0.95833333333333337</v>
      </c>
      <c r="C458" s="529">
        <f>Electricity!F494</f>
        <v>0</v>
      </c>
      <c r="D458" s="529">
        <f>Electricity!I494</f>
        <v>0</v>
      </c>
      <c r="E458" s="530" t="str">
        <f t="shared" si="16"/>
        <v>01/19/2024 11:00:00 PM</v>
      </c>
      <c r="F458" s="530" t="str">
        <f t="shared" si="17"/>
        <v>Jan</v>
      </c>
    </row>
    <row r="459" spans="1:6" x14ac:dyDescent="0.35">
      <c r="A459" s="527">
        <f>Electricity!D495</f>
        <v>45311</v>
      </c>
      <c r="B459" s="528">
        <f>Electricity!E495</f>
        <v>3.1225022567582528E-17</v>
      </c>
      <c r="C459" s="529">
        <f>Electricity!F495</f>
        <v>0</v>
      </c>
      <c r="D459" s="529">
        <f>Electricity!I495</f>
        <v>0</v>
      </c>
      <c r="E459" s="530" t="str">
        <f t="shared" si="16"/>
        <v>01/20/2024 12:00:00 AM</v>
      </c>
      <c r="F459" s="530" t="str">
        <f t="shared" si="17"/>
        <v>Jan</v>
      </c>
    </row>
    <row r="460" spans="1:6" x14ac:dyDescent="0.35">
      <c r="A460" s="527">
        <f>Electricity!D496</f>
        <v>45311</v>
      </c>
      <c r="B460" s="528">
        <f>Electricity!E496</f>
        <v>4.1666666666666699E-2</v>
      </c>
      <c r="C460" s="529">
        <f>Electricity!F496</f>
        <v>0</v>
      </c>
      <c r="D460" s="529">
        <f>Electricity!I496</f>
        <v>0</v>
      </c>
      <c r="E460" s="530" t="str">
        <f t="shared" ref="E460:E523" si="18">CONCATENATE(TEXT(A460,"mm/dd/yyyy")," ",TEXT(B460,"hh:mm:ss AM/PM"))</f>
        <v>01/20/2024 01:00:00 AM</v>
      </c>
      <c r="F460" s="530" t="str">
        <f t="shared" si="17"/>
        <v>Jan</v>
      </c>
    </row>
    <row r="461" spans="1:6" x14ac:dyDescent="0.35">
      <c r="A461" s="527">
        <f>Electricity!D497</f>
        <v>45311</v>
      </c>
      <c r="B461" s="528">
        <f>Electricity!E497</f>
        <v>8.333333333333337E-2</v>
      </c>
      <c r="C461" s="529">
        <f>Electricity!F497</f>
        <v>0</v>
      </c>
      <c r="D461" s="529">
        <f>Electricity!I497</f>
        <v>0</v>
      </c>
      <c r="E461" s="530" t="str">
        <f t="shared" si="18"/>
        <v>01/20/2024 02:00:00 AM</v>
      </c>
      <c r="F461" s="530" t="str">
        <f t="shared" si="17"/>
        <v>Jan</v>
      </c>
    </row>
    <row r="462" spans="1:6" x14ac:dyDescent="0.35">
      <c r="A462" s="527">
        <f>Electricity!D498</f>
        <v>45311</v>
      </c>
      <c r="B462" s="528">
        <f>Electricity!E498</f>
        <v>0.12500000000000006</v>
      </c>
      <c r="C462" s="529">
        <f>Electricity!F498</f>
        <v>0</v>
      </c>
      <c r="D462" s="529">
        <f>Electricity!I498</f>
        <v>0</v>
      </c>
      <c r="E462" s="530" t="str">
        <f t="shared" si="18"/>
        <v>01/20/2024 03:00:00 AM</v>
      </c>
      <c r="F462" s="530" t="str">
        <f t="shared" si="17"/>
        <v>Jan</v>
      </c>
    </row>
    <row r="463" spans="1:6" x14ac:dyDescent="0.35">
      <c r="A463" s="527">
        <f>Electricity!D499</f>
        <v>45311</v>
      </c>
      <c r="B463" s="528">
        <f>Electricity!E499</f>
        <v>0.16666666666666669</v>
      </c>
      <c r="C463" s="529">
        <f>Electricity!F499</f>
        <v>0</v>
      </c>
      <c r="D463" s="529">
        <f>Electricity!I499</f>
        <v>0</v>
      </c>
      <c r="E463" s="530" t="str">
        <f t="shared" si="18"/>
        <v>01/20/2024 04:00:00 AM</v>
      </c>
      <c r="F463" s="530" t="str">
        <f t="shared" si="17"/>
        <v>Jan</v>
      </c>
    </row>
    <row r="464" spans="1:6" x14ac:dyDescent="0.35">
      <c r="A464" s="527">
        <f>Electricity!D500</f>
        <v>45311</v>
      </c>
      <c r="B464" s="528">
        <f>Electricity!E500</f>
        <v>0.20833333333333337</v>
      </c>
      <c r="C464" s="529">
        <f>Electricity!F500</f>
        <v>0</v>
      </c>
      <c r="D464" s="529">
        <f>Electricity!I500</f>
        <v>0</v>
      </c>
      <c r="E464" s="530" t="str">
        <f t="shared" si="18"/>
        <v>01/20/2024 05:00:00 AM</v>
      </c>
      <c r="F464" s="530" t="str">
        <f t="shared" si="17"/>
        <v>Jan</v>
      </c>
    </row>
    <row r="465" spans="1:6" x14ac:dyDescent="0.35">
      <c r="A465" s="527">
        <f>Electricity!D501</f>
        <v>45311</v>
      </c>
      <c r="B465" s="528">
        <f>Electricity!E501</f>
        <v>0.25</v>
      </c>
      <c r="C465" s="529">
        <f>Electricity!F501</f>
        <v>0</v>
      </c>
      <c r="D465" s="529">
        <f>Electricity!I501</f>
        <v>0</v>
      </c>
      <c r="E465" s="530" t="str">
        <f t="shared" si="18"/>
        <v>01/20/2024 06:00:00 AM</v>
      </c>
      <c r="F465" s="530" t="str">
        <f t="shared" si="17"/>
        <v>Jan</v>
      </c>
    </row>
    <row r="466" spans="1:6" x14ac:dyDescent="0.35">
      <c r="A466" s="527">
        <f>Electricity!D502</f>
        <v>45311</v>
      </c>
      <c r="B466" s="528">
        <f>Electricity!E502</f>
        <v>0.29166666666666669</v>
      </c>
      <c r="C466" s="529">
        <f>Electricity!F502</f>
        <v>0</v>
      </c>
      <c r="D466" s="529">
        <f>Electricity!I502</f>
        <v>0</v>
      </c>
      <c r="E466" s="530" t="str">
        <f t="shared" si="18"/>
        <v>01/20/2024 07:00:00 AM</v>
      </c>
      <c r="F466" s="530" t="str">
        <f t="shared" si="17"/>
        <v>Jan</v>
      </c>
    </row>
    <row r="467" spans="1:6" x14ac:dyDescent="0.35">
      <c r="A467" s="527">
        <f>Electricity!D503</f>
        <v>45311</v>
      </c>
      <c r="B467" s="528">
        <f>Electricity!E503</f>
        <v>0.33333333333333337</v>
      </c>
      <c r="C467" s="529">
        <f>Electricity!F503</f>
        <v>0</v>
      </c>
      <c r="D467" s="529">
        <f>Electricity!I503</f>
        <v>0</v>
      </c>
      <c r="E467" s="530" t="str">
        <f t="shared" si="18"/>
        <v>01/20/2024 08:00:00 AM</v>
      </c>
      <c r="F467" s="530" t="str">
        <f t="shared" si="17"/>
        <v>Jan</v>
      </c>
    </row>
    <row r="468" spans="1:6" x14ac:dyDescent="0.35">
      <c r="A468" s="527">
        <f>Electricity!D504</f>
        <v>45311</v>
      </c>
      <c r="B468" s="528">
        <f>Electricity!E504</f>
        <v>0.375</v>
      </c>
      <c r="C468" s="529">
        <f>Electricity!F504</f>
        <v>0</v>
      </c>
      <c r="D468" s="529">
        <f>Electricity!I504</f>
        <v>0</v>
      </c>
      <c r="E468" s="530" t="str">
        <f t="shared" si="18"/>
        <v>01/20/2024 09:00:00 AM</v>
      </c>
      <c r="F468" s="530" t="str">
        <f t="shared" si="17"/>
        <v>Jan</v>
      </c>
    </row>
    <row r="469" spans="1:6" x14ac:dyDescent="0.35">
      <c r="A469" s="527">
        <f>Electricity!D505</f>
        <v>45311</v>
      </c>
      <c r="B469" s="528">
        <f>Electricity!E505</f>
        <v>0.41666666666666669</v>
      </c>
      <c r="C469" s="529">
        <f>Electricity!F505</f>
        <v>0</v>
      </c>
      <c r="D469" s="529">
        <f>Electricity!I505</f>
        <v>0</v>
      </c>
      <c r="E469" s="530" t="str">
        <f t="shared" si="18"/>
        <v>01/20/2024 10:00:00 AM</v>
      </c>
      <c r="F469" s="530" t="str">
        <f t="shared" si="17"/>
        <v>Jan</v>
      </c>
    </row>
    <row r="470" spans="1:6" x14ac:dyDescent="0.35">
      <c r="A470" s="527">
        <f>Electricity!D506</f>
        <v>45311</v>
      </c>
      <c r="B470" s="528">
        <f>Electricity!E506</f>
        <v>0.45833333333333337</v>
      </c>
      <c r="C470" s="529">
        <f>Electricity!F506</f>
        <v>0</v>
      </c>
      <c r="D470" s="529">
        <f>Electricity!I506</f>
        <v>0</v>
      </c>
      <c r="E470" s="530" t="str">
        <f t="shared" si="18"/>
        <v>01/20/2024 11:00:00 AM</v>
      </c>
      <c r="F470" s="530" t="str">
        <f t="shared" si="17"/>
        <v>Jan</v>
      </c>
    </row>
    <row r="471" spans="1:6" x14ac:dyDescent="0.35">
      <c r="A471" s="527">
        <f>Electricity!D507</f>
        <v>45311</v>
      </c>
      <c r="B471" s="528">
        <f>Electricity!E507</f>
        <v>0.50000000000000011</v>
      </c>
      <c r="C471" s="529">
        <f>Electricity!F507</f>
        <v>0</v>
      </c>
      <c r="D471" s="529">
        <f>Electricity!I507</f>
        <v>0</v>
      </c>
      <c r="E471" s="530" t="str">
        <f t="shared" si="18"/>
        <v>01/20/2024 12:00:00 PM</v>
      </c>
      <c r="F471" s="530" t="str">
        <f t="shared" si="17"/>
        <v>Jan</v>
      </c>
    </row>
    <row r="472" spans="1:6" x14ac:dyDescent="0.35">
      <c r="A472" s="527">
        <f>Electricity!D508</f>
        <v>45311</v>
      </c>
      <c r="B472" s="528">
        <f>Electricity!E508</f>
        <v>0.54166666666666674</v>
      </c>
      <c r="C472" s="529">
        <f>Electricity!F508</f>
        <v>0</v>
      </c>
      <c r="D472" s="529">
        <f>Electricity!I508</f>
        <v>0</v>
      </c>
      <c r="E472" s="530" t="str">
        <f t="shared" si="18"/>
        <v>01/20/2024 01:00:00 PM</v>
      </c>
      <c r="F472" s="530" t="str">
        <f t="shared" si="17"/>
        <v>Jan</v>
      </c>
    </row>
    <row r="473" spans="1:6" x14ac:dyDescent="0.35">
      <c r="A473" s="527">
        <f>Electricity!D509</f>
        <v>45311</v>
      </c>
      <c r="B473" s="528">
        <f>Electricity!E509</f>
        <v>0.58333333333333337</v>
      </c>
      <c r="C473" s="529">
        <f>Electricity!F509</f>
        <v>0</v>
      </c>
      <c r="D473" s="529">
        <f>Electricity!I509</f>
        <v>0</v>
      </c>
      <c r="E473" s="530" t="str">
        <f t="shared" si="18"/>
        <v>01/20/2024 02:00:00 PM</v>
      </c>
      <c r="F473" s="530" t="str">
        <f t="shared" si="17"/>
        <v>Jan</v>
      </c>
    </row>
    <row r="474" spans="1:6" x14ac:dyDescent="0.35">
      <c r="A474" s="527">
        <f>Electricity!D510</f>
        <v>45311</v>
      </c>
      <c r="B474" s="528">
        <f>Electricity!E510</f>
        <v>0.62500000000000011</v>
      </c>
      <c r="C474" s="529">
        <f>Electricity!F510</f>
        <v>0</v>
      </c>
      <c r="D474" s="529">
        <f>Electricity!I510</f>
        <v>0</v>
      </c>
      <c r="E474" s="530" t="str">
        <f t="shared" si="18"/>
        <v>01/20/2024 03:00:00 PM</v>
      </c>
      <c r="F474" s="530" t="str">
        <f t="shared" si="17"/>
        <v>Jan</v>
      </c>
    </row>
    <row r="475" spans="1:6" x14ac:dyDescent="0.35">
      <c r="A475" s="527">
        <f>Electricity!D511</f>
        <v>45311</v>
      </c>
      <c r="B475" s="528">
        <f>Electricity!E511</f>
        <v>0.66666666666666674</v>
      </c>
      <c r="C475" s="529">
        <f>Electricity!F511</f>
        <v>0</v>
      </c>
      <c r="D475" s="529">
        <f>Electricity!I511</f>
        <v>0</v>
      </c>
      <c r="E475" s="530" t="str">
        <f t="shared" si="18"/>
        <v>01/20/2024 04:00:00 PM</v>
      </c>
      <c r="F475" s="530" t="str">
        <f t="shared" si="17"/>
        <v>Jan</v>
      </c>
    </row>
    <row r="476" spans="1:6" x14ac:dyDescent="0.35">
      <c r="A476" s="527">
        <f>Electricity!D512</f>
        <v>45311</v>
      </c>
      <c r="B476" s="528">
        <f>Electricity!E512</f>
        <v>0.70833333333333337</v>
      </c>
      <c r="C476" s="529">
        <f>Electricity!F512</f>
        <v>0</v>
      </c>
      <c r="D476" s="529">
        <f>Electricity!I512</f>
        <v>0</v>
      </c>
      <c r="E476" s="530" t="str">
        <f t="shared" si="18"/>
        <v>01/20/2024 05:00:00 PM</v>
      </c>
      <c r="F476" s="530" t="str">
        <f t="shared" si="17"/>
        <v>Jan</v>
      </c>
    </row>
    <row r="477" spans="1:6" x14ac:dyDescent="0.35">
      <c r="A477" s="527">
        <f>Electricity!D513</f>
        <v>45311</v>
      </c>
      <c r="B477" s="528">
        <f>Electricity!E513</f>
        <v>0.75000000000000011</v>
      </c>
      <c r="C477" s="529">
        <f>Electricity!F513</f>
        <v>0</v>
      </c>
      <c r="D477" s="529">
        <f>Electricity!I513</f>
        <v>0</v>
      </c>
      <c r="E477" s="530" t="str">
        <f t="shared" si="18"/>
        <v>01/20/2024 06:00:00 PM</v>
      </c>
      <c r="F477" s="530" t="str">
        <f t="shared" si="17"/>
        <v>Jan</v>
      </c>
    </row>
    <row r="478" spans="1:6" x14ac:dyDescent="0.35">
      <c r="A478" s="527">
        <f>Electricity!D514</f>
        <v>45311</v>
      </c>
      <c r="B478" s="528">
        <f>Electricity!E514</f>
        <v>0.79166666666666674</v>
      </c>
      <c r="C478" s="529">
        <f>Electricity!F514</f>
        <v>0</v>
      </c>
      <c r="D478" s="529">
        <f>Electricity!I514</f>
        <v>0</v>
      </c>
      <c r="E478" s="530" t="str">
        <f t="shared" si="18"/>
        <v>01/20/2024 07:00:00 PM</v>
      </c>
      <c r="F478" s="530" t="str">
        <f t="shared" si="17"/>
        <v>Jan</v>
      </c>
    </row>
    <row r="479" spans="1:6" x14ac:dyDescent="0.35">
      <c r="A479" s="527">
        <f>Electricity!D515</f>
        <v>45311</v>
      </c>
      <c r="B479" s="528">
        <f>Electricity!E515</f>
        <v>0.83333333333333337</v>
      </c>
      <c r="C479" s="529">
        <f>Electricity!F515</f>
        <v>0</v>
      </c>
      <c r="D479" s="529">
        <f>Electricity!I515</f>
        <v>0</v>
      </c>
      <c r="E479" s="530" t="str">
        <f t="shared" si="18"/>
        <v>01/20/2024 08:00:00 PM</v>
      </c>
      <c r="F479" s="530" t="str">
        <f t="shared" si="17"/>
        <v>Jan</v>
      </c>
    </row>
    <row r="480" spans="1:6" x14ac:dyDescent="0.35">
      <c r="A480" s="527">
        <f>Electricity!D516</f>
        <v>45311</v>
      </c>
      <c r="B480" s="528">
        <f>Electricity!E516</f>
        <v>0.87500000000000011</v>
      </c>
      <c r="C480" s="529">
        <f>Electricity!F516</f>
        <v>0</v>
      </c>
      <c r="D480" s="529">
        <f>Electricity!I516</f>
        <v>0</v>
      </c>
      <c r="E480" s="530" t="str">
        <f t="shared" si="18"/>
        <v>01/20/2024 09:00:00 PM</v>
      </c>
      <c r="F480" s="530" t="str">
        <f t="shared" si="17"/>
        <v>Jan</v>
      </c>
    </row>
    <row r="481" spans="1:6" x14ac:dyDescent="0.35">
      <c r="A481" s="527">
        <f>Electricity!D517</f>
        <v>45311</v>
      </c>
      <c r="B481" s="528">
        <f>Electricity!E517</f>
        <v>0.91666666666666674</v>
      </c>
      <c r="C481" s="529">
        <f>Electricity!F517</f>
        <v>0</v>
      </c>
      <c r="D481" s="529">
        <f>Electricity!I517</f>
        <v>0</v>
      </c>
      <c r="E481" s="530" t="str">
        <f t="shared" si="18"/>
        <v>01/20/2024 10:00:00 PM</v>
      </c>
      <c r="F481" s="530" t="str">
        <f t="shared" si="17"/>
        <v>Jan</v>
      </c>
    </row>
    <row r="482" spans="1:6" x14ac:dyDescent="0.35">
      <c r="A482" s="527">
        <f>Electricity!D518</f>
        <v>45311</v>
      </c>
      <c r="B482" s="528">
        <f>Electricity!E518</f>
        <v>0.95833333333333337</v>
      </c>
      <c r="C482" s="529">
        <f>Electricity!F518</f>
        <v>0</v>
      </c>
      <c r="D482" s="529">
        <f>Electricity!I518</f>
        <v>0</v>
      </c>
      <c r="E482" s="530" t="str">
        <f t="shared" si="18"/>
        <v>01/20/2024 11:00:00 PM</v>
      </c>
      <c r="F482" s="530" t="str">
        <f t="shared" si="17"/>
        <v>Jan</v>
      </c>
    </row>
    <row r="483" spans="1:6" x14ac:dyDescent="0.35">
      <c r="A483" s="527">
        <f>Electricity!D519</f>
        <v>45312</v>
      </c>
      <c r="B483" s="528">
        <f>Electricity!E519</f>
        <v>3.1225022567582528E-17</v>
      </c>
      <c r="C483" s="529">
        <f>Electricity!F519</f>
        <v>0</v>
      </c>
      <c r="D483" s="529">
        <f>Electricity!I519</f>
        <v>0</v>
      </c>
      <c r="E483" s="530" t="str">
        <f t="shared" si="18"/>
        <v>01/21/2024 12:00:00 AM</v>
      </c>
      <c r="F483" s="530" t="str">
        <f t="shared" si="17"/>
        <v>Jan</v>
      </c>
    </row>
    <row r="484" spans="1:6" x14ac:dyDescent="0.35">
      <c r="A484" s="527">
        <f>Electricity!D520</f>
        <v>45312</v>
      </c>
      <c r="B484" s="528">
        <f>Electricity!E520</f>
        <v>4.1666666666666699E-2</v>
      </c>
      <c r="C484" s="529">
        <f>Electricity!F520</f>
        <v>0</v>
      </c>
      <c r="D484" s="529">
        <f>Electricity!I520</f>
        <v>0</v>
      </c>
      <c r="E484" s="530" t="str">
        <f t="shared" si="18"/>
        <v>01/21/2024 01:00:00 AM</v>
      </c>
      <c r="F484" s="530" t="str">
        <f t="shared" si="17"/>
        <v>Jan</v>
      </c>
    </row>
    <row r="485" spans="1:6" x14ac:dyDescent="0.35">
      <c r="A485" s="527">
        <f>Electricity!D521</f>
        <v>45312</v>
      </c>
      <c r="B485" s="528">
        <f>Electricity!E521</f>
        <v>8.333333333333337E-2</v>
      </c>
      <c r="C485" s="529">
        <f>Electricity!F521</f>
        <v>0</v>
      </c>
      <c r="D485" s="529">
        <f>Electricity!I521</f>
        <v>0</v>
      </c>
      <c r="E485" s="530" t="str">
        <f t="shared" si="18"/>
        <v>01/21/2024 02:00:00 AM</v>
      </c>
      <c r="F485" s="530" t="str">
        <f t="shared" si="17"/>
        <v>Jan</v>
      </c>
    </row>
    <row r="486" spans="1:6" x14ac:dyDescent="0.35">
      <c r="A486" s="527">
        <f>Electricity!D522</f>
        <v>45312</v>
      </c>
      <c r="B486" s="528">
        <f>Electricity!E522</f>
        <v>0.12500000000000006</v>
      </c>
      <c r="C486" s="529">
        <f>Electricity!F522</f>
        <v>0</v>
      </c>
      <c r="D486" s="529">
        <f>Electricity!I522</f>
        <v>0</v>
      </c>
      <c r="E486" s="530" t="str">
        <f t="shared" si="18"/>
        <v>01/21/2024 03:00:00 AM</v>
      </c>
      <c r="F486" s="530" t="str">
        <f t="shared" si="17"/>
        <v>Jan</v>
      </c>
    </row>
    <row r="487" spans="1:6" x14ac:dyDescent="0.35">
      <c r="A487" s="527">
        <f>Electricity!D523</f>
        <v>45312</v>
      </c>
      <c r="B487" s="528">
        <f>Electricity!E523</f>
        <v>0.16666666666666669</v>
      </c>
      <c r="C487" s="529">
        <f>Electricity!F523</f>
        <v>0</v>
      </c>
      <c r="D487" s="529">
        <f>Electricity!I523</f>
        <v>0</v>
      </c>
      <c r="E487" s="530" t="str">
        <f t="shared" si="18"/>
        <v>01/21/2024 04:00:00 AM</v>
      </c>
      <c r="F487" s="530" t="str">
        <f t="shared" si="17"/>
        <v>Jan</v>
      </c>
    </row>
    <row r="488" spans="1:6" x14ac:dyDescent="0.35">
      <c r="A488" s="527">
        <f>Electricity!D524</f>
        <v>45312</v>
      </c>
      <c r="B488" s="528">
        <f>Electricity!E524</f>
        <v>0.20833333333333337</v>
      </c>
      <c r="C488" s="529">
        <f>Electricity!F524</f>
        <v>0</v>
      </c>
      <c r="D488" s="529">
        <f>Electricity!I524</f>
        <v>0</v>
      </c>
      <c r="E488" s="530" t="str">
        <f t="shared" si="18"/>
        <v>01/21/2024 05:00:00 AM</v>
      </c>
      <c r="F488" s="530" t="str">
        <f t="shared" si="17"/>
        <v>Jan</v>
      </c>
    </row>
    <row r="489" spans="1:6" x14ac:dyDescent="0.35">
      <c r="A489" s="527">
        <f>Electricity!D525</f>
        <v>45312</v>
      </c>
      <c r="B489" s="528">
        <f>Electricity!E525</f>
        <v>0.25</v>
      </c>
      <c r="C489" s="529">
        <f>Electricity!F525</f>
        <v>0</v>
      </c>
      <c r="D489" s="529">
        <f>Electricity!I525</f>
        <v>0</v>
      </c>
      <c r="E489" s="530" t="str">
        <f t="shared" si="18"/>
        <v>01/21/2024 06:00:00 AM</v>
      </c>
      <c r="F489" s="530" t="str">
        <f t="shared" si="17"/>
        <v>Jan</v>
      </c>
    </row>
    <row r="490" spans="1:6" x14ac:dyDescent="0.35">
      <c r="A490" s="527">
        <f>Electricity!D526</f>
        <v>45312</v>
      </c>
      <c r="B490" s="528">
        <f>Electricity!E526</f>
        <v>0.29166666666666669</v>
      </c>
      <c r="C490" s="529">
        <f>Electricity!F526</f>
        <v>0</v>
      </c>
      <c r="D490" s="529">
        <f>Electricity!I526</f>
        <v>0</v>
      </c>
      <c r="E490" s="530" t="str">
        <f t="shared" si="18"/>
        <v>01/21/2024 07:00:00 AM</v>
      </c>
      <c r="F490" s="530" t="str">
        <f t="shared" si="17"/>
        <v>Jan</v>
      </c>
    </row>
    <row r="491" spans="1:6" x14ac:dyDescent="0.35">
      <c r="A491" s="527">
        <f>Electricity!D527</f>
        <v>45312</v>
      </c>
      <c r="B491" s="528">
        <f>Electricity!E527</f>
        <v>0.33333333333333337</v>
      </c>
      <c r="C491" s="529">
        <f>Electricity!F527</f>
        <v>0</v>
      </c>
      <c r="D491" s="529">
        <f>Electricity!I527</f>
        <v>0</v>
      </c>
      <c r="E491" s="530" t="str">
        <f t="shared" si="18"/>
        <v>01/21/2024 08:00:00 AM</v>
      </c>
      <c r="F491" s="530" t="str">
        <f t="shared" si="17"/>
        <v>Jan</v>
      </c>
    </row>
    <row r="492" spans="1:6" x14ac:dyDescent="0.35">
      <c r="A492" s="527">
        <f>Electricity!D528</f>
        <v>45312</v>
      </c>
      <c r="B492" s="528">
        <f>Electricity!E528</f>
        <v>0.375</v>
      </c>
      <c r="C492" s="529">
        <f>Electricity!F528</f>
        <v>0</v>
      </c>
      <c r="D492" s="529">
        <f>Electricity!I528</f>
        <v>0</v>
      </c>
      <c r="E492" s="530" t="str">
        <f t="shared" si="18"/>
        <v>01/21/2024 09:00:00 AM</v>
      </c>
      <c r="F492" s="530" t="str">
        <f t="shared" si="17"/>
        <v>Jan</v>
      </c>
    </row>
    <row r="493" spans="1:6" x14ac:dyDescent="0.35">
      <c r="A493" s="527">
        <f>Electricity!D529</f>
        <v>45312</v>
      </c>
      <c r="B493" s="528">
        <f>Electricity!E529</f>
        <v>0.41666666666666669</v>
      </c>
      <c r="C493" s="529">
        <f>Electricity!F529</f>
        <v>0</v>
      </c>
      <c r="D493" s="529">
        <f>Electricity!I529</f>
        <v>0</v>
      </c>
      <c r="E493" s="530" t="str">
        <f t="shared" si="18"/>
        <v>01/21/2024 10:00:00 AM</v>
      </c>
      <c r="F493" s="530" t="str">
        <f t="shared" si="17"/>
        <v>Jan</v>
      </c>
    </row>
    <row r="494" spans="1:6" x14ac:dyDescent="0.35">
      <c r="A494" s="527">
        <f>Electricity!D530</f>
        <v>45312</v>
      </c>
      <c r="B494" s="528">
        <f>Electricity!E530</f>
        <v>0.45833333333333337</v>
      </c>
      <c r="C494" s="529">
        <f>Electricity!F530</f>
        <v>0</v>
      </c>
      <c r="D494" s="529">
        <f>Electricity!I530</f>
        <v>0</v>
      </c>
      <c r="E494" s="530" t="str">
        <f t="shared" si="18"/>
        <v>01/21/2024 11:00:00 AM</v>
      </c>
      <c r="F494" s="530" t="str">
        <f t="shared" si="17"/>
        <v>Jan</v>
      </c>
    </row>
    <row r="495" spans="1:6" x14ac:dyDescent="0.35">
      <c r="A495" s="527">
        <f>Electricity!D531</f>
        <v>45312</v>
      </c>
      <c r="B495" s="528">
        <f>Electricity!E531</f>
        <v>0.50000000000000011</v>
      </c>
      <c r="C495" s="529">
        <f>Electricity!F531</f>
        <v>0</v>
      </c>
      <c r="D495" s="529">
        <f>Electricity!I531</f>
        <v>0</v>
      </c>
      <c r="E495" s="530" t="str">
        <f t="shared" si="18"/>
        <v>01/21/2024 12:00:00 PM</v>
      </c>
      <c r="F495" s="530" t="str">
        <f t="shared" si="17"/>
        <v>Jan</v>
      </c>
    </row>
    <row r="496" spans="1:6" x14ac:dyDescent="0.35">
      <c r="A496" s="527">
        <f>Electricity!D532</f>
        <v>45312</v>
      </c>
      <c r="B496" s="528">
        <f>Electricity!E532</f>
        <v>0.54166666666666674</v>
      </c>
      <c r="C496" s="529">
        <f>Electricity!F532</f>
        <v>0</v>
      </c>
      <c r="D496" s="529">
        <f>Electricity!I532</f>
        <v>0</v>
      </c>
      <c r="E496" s="530" t="str">
        <f t="shared" si="18"/>
        <v>01/21/2024 01:00:00 PM</v>
      </c>
      <c r="F496" s="530" t="str">
        <f t="shared" si="17"/>
        <v>Jan</v>
      </c>
    </row>
    <row r="497" spans="1:6" x14ac:dyDescent="0.35">
      <c r="A497" s="527">
        <f>Electricity!D533</f>
        <v>45312</v>
      </c>
      <c r="B497" s="528">
        <f>Electricity!E533</f>
        <v>0.58333333333333337</v>
      </c>
      <c r="C497" s="529">
        <f>Electricity!F533</f>
        <v>0</v>
      </c>
      <c r="D497" s="529">
        <f>Electricity!I533</f>
        <v>0</v>
      </c>
      <c r="E497" s="530" t="str">
        <f t="shared" si="18"/>
        <v>01/21/2024 02:00:00 PM</v>
      </c>
      <c r="F497" s="530" t="str">
        <f t="shared" si="17"/>
        <v>Jan</v>
      </c>
    </row>
    <row r="498" spans="1:6" x14ac:dyDescent="0.35">
      <c r="A498" s="527">
        <f>Electricity!D534</f>
        <v>45312</v>
      </c>
      <c r="B498" s="528">
        <f>Electricity!E534</f>
        <v>0.62500000000000011</v>
      </c>
      <c r="C498" s="529">
        <f>Electricity!F534</f>
        <v>0</v>
      </c>
      <c r="D498" s="529">
        <f>Electricity!I534</f>
        <v>0</v>
      </c>
      <c r="E498" s="530" t="str">
        <f t="shared" si="18"/>
        <v>01/21/2024 03:00:00 PM</v>
      </c>
      <c r="F498" s="530" t="str">
        <f t="shared" si="17"/>
        <v>Jan</v>
      </c>
    </row>
    <row r="499" spans="1:6" x14ac:dyDescent="0.35">
      <c r="A499" s="527">
        <f>Electricity!D535</f>
        <v>45312</v>
      </c>
      <c r="B499" s="528">
        <f>Electricity!E535</f>
        <v>0.66666666666666674</v>
      </c>
      <c r="C499" s="529">
        <f>Electricity!F535</f>
        <v>0</v>
      </c>
      <c r="D499" s="529">
        <f>Electricity!I535</f>
        <v>0</v>
      </c>
      <c r="E499" s="530" t="str">
        <f t="shared" si="18"/>
        <v>01/21/2024 04:00:00 PM</v>
      </c>
      <c r="F499" s="530" t="str">
        <f t="shared" si="17"/>
        <v>Jan</v>
      </c>
    </row>
    <row r="500" spans="1:6" x14ac:dyDescent="0.35">
      <c r="A500" s="527">
        <f>Electricity!D536</f>
        <v>45312</v>
      </c>
      <c r="B500" s="528">
        <f>Electricity!E536</f>
        <v>0.70833333333333337</v>
      </c>
      <c r="C500" s="529">
        <f>Electricity!F536</f>
        <v>0</v>
      </c>
      <c r="D500" s="529">
        <f>Electricity!I536</f>
        <v>0</v>
      </c>
      <c r="E500" s="530" t="str">
        <f t="shared" si="18"/>
        <v>01/21/2024 05:00:00 PM</v>
      </c>
      <c r="F500" s="530" t="str">
        <f t="shared" si="17"/>
        <v>Jan</v>
      </c>
    </row>
    <row r="501" spans="1:6" x14ac:dyDescent="0.35">
      <c r="A501" s="527">
        <f>Electricity!D537</f>
        <v>45312</v>
      </c>
      <c r="B501" s="528">
        <f>Electricity!E537</f>
        <v>0.75000000000000011</v>
      </c>
      <c r="C501" s="529">
        <f>Electricity!F537</f>
        <v>0</v>
      </c>
      <c r="D501" s="529">
        <f>Electricity!I537</f>
        <v>0</v>
      </c>
      <c r="E501" s="530" t="str">
        <f t="shared" si="18"/>
        <v>01/21/2024 06:00:00 PM</v>
      </c>
      <c r="F501" s="530" t="str">
        <f t="shared" si="17"/>
        <v>Jan</v>
      </c>
    </row>
    <row r="502" spans="1:6" x14ac:dyDescent="0.35">
      <c r="A502" s="527">
        <f>Electricity!D538</f>
        <v>45312</v>
      </c>
      <c r="B502" s="528">
        <f>Electricity!E538</f>
        <v>0.79166666666666674</v>
      </c>
      <c r="C502" s="529">
        <f>Electricity!F538</f>
        <v>0</v>
      </c>
      <c r="D502" s="529">
        <f>Electricity!I538</f>
        <v>0</v>
      </c>
      <c r="E502" s="530" t="str">
        <f t="shared" si="18"/>
        <v>01/21/2024 07:00:00 PM</v>
      </c>
      <c r="F502" s="530" t="str">
        <f t="shared" si="17"/>
        <v>Jan</v>
      </c>
    </row>
    <row r="503" spans="1:6" x14ac:dyDescent="0.35">
      <c r="A503" s="527">
        <f>Electricity!D539</f>
        <v>45312</v>
      </c>
      <c r="B503" s="528">
        <f>Electricity!E539</f>
        <v>0.83333333333333337</v>
      </c>
      <c r="C503" s="529">
        <f>Electricity!F539</f>
        <v>0</v>
      </c>
      <c r="D503" s="529">
        <f>Electricity!I539</f>
        <v>0</v>
      </c>
      <c r="E503" s="530" t="str">
        <f t="shared" si="18"/>
        <v>01/21/2024 08:00:00 PM</v>
      </c>
      <c r="F503" s="530" t="str">
        <f t="shared" si="17"/>
        <v>Jan</v>
      </c>
    </row>
    <row r="504" spans="1:6" x14ac:dyDescent="0.35">
      <c r="A504" s="527">
        <f>Electricity!D540</f>
        <v>45312</v>
      </c>
      <c r="B504" s="528">
        <f>Electricity!E540</f>
        <v>0.87500000000000011</v>
      </c>
      <c r="C504" s="529">
        <f>Electricity!F540</f>
        <v>0</v>
      </c>
      <c r="D504" s="529">
        <f>Electricity!I540</f>
        <v>0</v>
      </c>
      <c r="E504" s="530" t="str">
        <f t="shared" si="18"/>
        <v>01/21/2024 09:00:00 PM</v>
      </c>
      <c r="F504" s="530" t="str">
        <f t="shared" si="17"/>
        <v>Jan</v>
      </c>
    </row>
    <row r="505" spans="1:6" x14ac:dyDescent="0.35">
      <c r="A505" s="527">
        <f>Electricity!D541</f>
        <v>45312</v>
      </c>
      <c r="B505" s="528">
        <f>Electricity!E541</f>
        <v>0.91666666666666674</v>
      </c>
      <c r="C505" s="529">
        <f>Electricity!F541</f>
        <v>0</v>
      </c>
      <c r="D505" s="529">
        <f>Electricity!I541</f>
        <v>0</v>
      </c>
      <c r="E505" s="530" t="str">
        <f t="shared" si="18"/>
        <v>01/21/2024 10:00:00 PM</v>
      </c>
      <c r="F505" s="530" t="str">
        <f t="shared" si="17"/>
        <v>Jan</v>
      </c>
    </row>
    <row r="506" spans="1:6" x14ac:dyDescent="0.35">
      <c r="A506" s="527">
        <f>Electricity!D542</f>
        <v>45312</v>
      </c>
      <c r="B506" s="528">
        <f>Electricity!E542</f>
        <v>0.95833333333333337</v>
      </c>
      <c r="C506" s="529">
        <f>Electricity!F542</f>
        <v>0</v>
      </c>
      <c r="D506" s="529">
        <f>Electricity!I542</f>
        <v>0</v>
      </c>
      <c r="E506" s="530" t="str">
        <f t="shared" si="18"/>
        <v>01/21/2024 11:00:00 PM</v>
      </c>
      <c r="F506" s="530" t="str">
        <f t="shared" si="17"/>
        <v>Jan</v>
      </c>
    </row>
    <row r="507" spans="1:6" x14ac:dyDescent="0.35">
      <c r="A507" s="527">
        <f>Electricity!D543</f>
        <v>45313</v>
      </c>
      <c r="B507" s="528">
        <f>Electricity!E543</f>
        <v>3.1225022567582528E-17</v>
      </c>
      <c r="C507" s="529">
        <f>Electricity!F543</f>
        <v>0</v>
      </c>
      <c r="D507" s="529">
        <f>Electricity!I543</f>
        <v>0</v>
      </c>
      <c r="E507" s="530" t="str">
        <f t="shared" si="18"/>
        <v>01/22/2024 12:00:00 AM</v>
      </c>
      <c r="F507" s="530" t="str">
        <f t="shared" si="17"/>
        <v>Jan</v>
      </c>
    </row>
    <row r="508" spans="1:6" x14ac:dyDescent="0.35">
      <c r="A508" s="527">
        <f>Electricity!D544</f>
        <v>45313</v>
      </c>
      <c r="B508" s="528">
        <f>Electricity!E544</f>
        <v>4.1666666666666699E-2</v>
      </c>
      <c r="C508" s="529">
        <f>Electricity!F544</f>
        <v>0</v>
      </c>
      <c r="D508" s="529">
        <f>Electricity!I544</f>
        <v>0</v>
      </c>
      <c r="E508" s="530" t="str">
        <f t="shared" si="18"/>
        <v>01/22/2024 01:00:00 AM</v>
      </c>
      <c r="F508" s="530" t="str">
        <f t="shared" si="17"/>
        <v>Jan</v>
      </c>
    </row>
    <row r="509" spans="1:6" x14ac:dyDescent="0.35">
      <c r="A509" s="527">
        <f>Electricity!D545</f>
        <v>45313</v>
      </c>
      <c r="B509" s="528">
        <f>Electricity!E545</f>
        <v>8.333333333333337E-2</v>
      </c>
      <c r="C509" s="529">
        <f>Electricity!F545</f>
        <v>0</v>
      </c>
      <c r="D509" s="529">
        <f>Electricity!I545</f>
        <v>0</v>
      </c>
      <c r="E509" s="530" t="str">
        <f t="shared" si="18"/>
        <v>01/22/2024 02:00:00 AM</v>
      </c>
      <c r="F509" s="530" t="str">
        <f t="shared" si="17"/>
        <v>Jan</v>
      </c>
    </row>
    <row r="510" spans="1:6" x14ac:dyDescent="0.35">
      <c r="A510" s="527">
        <f>Electricity!D546</f>
        <v>45313</v>
      </c>
      <c r="B510" s="528">
        <f>Electricity!E546</f>
        <v>0.12500000000000006</v>
      </c>
      <c r="C510" s="529">
        <f>Electricity!F546</f>
        <v>0</v>
      </c>
      <c r="D510" s="529">
        <f>Electricity!I546</f>
        <v>0</v>
      </c>
      <c r="E510" s="530" t="str">
        <f t="shared" si="18"/>
        <v>01/22/2024 03:00:00 AM</v>
      </c>
      <c r="F510" s="530" t="str">
        <f t="shared" si="17"/>
        <v>Jan</v>
      </c>
    </row>
    <row r="511" spans="1:6" x14ac:dyDescent="0.35">
      <c r="A511" s="527">
        <f>Electricity!D547</f>
        <v>45313</v>
      </c>
      <c r="B511" s="528">
        <f>Electricity!E547</f>
        <v>0.16666666666666669</v>
      </c>
      <c r="C511" s="529">
        <f>Electricity!F547</f>
        <v>0</v>
      </c>
      <c r="D511" s="529">
        <f>Electricity!I547</f>
        <v>0</v>
      </c>
      <c r="E511" s="530" t="str">
        <f t="shared" si="18"/>
        <v>01/22/2024 04:00:00 AM</v>
      </c>
      <c r="F511" s="530" t="str">
        <f t="shared" si="17"/>
        <v>Jan</v>
      </c>
    </row>
    <row r="512" spans="1:6" x14ac:dyDescent="0.35">
      <c r="A512" s="527">
        <f>Electricity!D548</f>
        <v>45313</v>
      </c>
      <c r="B512" s="528">
        <f>Electricity!E548</f>
        <v>0.20833333333333337</v>
      </c>
      <c r="C512" s="529">
        <f>Electricity!F548</f>
        <v>0</v>
      </c>
      <c r="D512" s="529">
        <f>Electricity!I548</f>
        <v>0</v>
      </c>
      <c r="E512" s="530" t="str">
        <f t="shared" si="18"/>
        <v>01/22/2024 05:00:00 AM</v>
      </c>
      <c r="F512" s="530" t="str">
        <f t="shared" si="17"/>
        <v>Jan</v>
      </c>
    </row>
    <row r="513" spans="1:6" x14ac:dyDescent="0.35">
      <c r="A513" s="527">
        <f>Electricity!D549</f>
        <v>45313</v>
      </c>
      <c r="B513" s="528">
        <f>Electricity!E549</f>
        <v>0.25</v>
      </c>
      <c r="C513" s="529">
        <f>Electricity!F549</f>
        <v>0</v>
      </c>
      <c r="D513" s="529">
        <f>Electricity!I549</f>
        <v>0</v>
      </c>
      <c r="E513" s="530" t="str">
        <f t="shared" si="18"/>
        <v>01/22/2024 06:00:00 AM</v>
      </c>
      <c r="F513" s="530" t="str">
        <f t="shared" si="17"/>
        <v>Jan</v>
      </c>
    </row>
    <row r="514" spans="1:6" x14ac:dyDescent="0.35">
      <c r="A514" s="527">
        <f>Electricity!D550</f>
        <v>45313</v>
      </c>
      <c r="B514" s="528">
        <f>Electricity!E550</f>
        <v>0.29166666666666669</v>
      </c>
      <c r="C514" s="529">
        <f>Electricity!F550</f>
        <v>0</v>
      </c>
      <c r="D514" s="529">
        <f>Electricity!I550</f>
        <v>0</v>
      </c>
      <c r="E514" s="530" t="str">
        <f t="shared" si="18"/>
        <v>01/22/2024 07:00:00 AM</v>
      </c>
      <c r="F514" s="530" t="str">
        <f t="shared" si="17"/>
        <v>Jan</v>
      </c>
    </row>
    <row r="515" spans="1:6" x14ac:dyDescent="0.35">
      <c r="A515" s="527">
        <f>Electricity!D551</f>
        <v>45313</v>
      </c>
      <c r="B515" s="528">
        <f>Electricity!E551</f>
        <v>0.33333333333333337</v>
      </c>
      <c r="C515" s="529">
        <f>Electricity!F551</f>
        <v>0</v>
      </c>
      <c r="D515" s="529">
        <f>Electricity!I551</f>
        <v>0</v>
      </c>
      <c r="E515" s="530" t="str">
        <f t="shared" si="18"/>
        <v>01/22/2024 08:00:00 AM</v>
      </c>
      <c r="F515" s="530" t="str">
        <f t="shared" ref="F515:F578" si="19">TEXT(A515,"mmm")</f>
        <v>Jan</v>
      </c>
    </row>
    <row r="516" spans="1:6" x14ac:dyDescent="0.35">
      <c r="A516" s="527">
        <f>Electricity!D552</f>
        <v>45313</v>
      </c>
      <c r="B516" s="528">
        <f>Electricity!E552</f>
        <v>0.375</v>
      </c>
      <c r="C516" s="529">
        <f>Electricity!F552</f>
        <v>0</v>
      </c>
      <c r="D516" s="529">
        <f>Electricity!I552</f>
        <v>0</v>
      </c>
      <c r="E516" s="530" t="str">
        <f t="shared" si="18"/>
        <v>01/22/2024 09:00:00 AM</v>
      </c>
      <c r="F516" s="530" t="str">
        <f t="shared" si="19"/>
        <v>Jan</v>
      </c>
    </row>
    <row r="517" spans="1:6" x14ac:dyDescent="0.35">
      <c r="A517" s="527">
        <f>Electricity!D553</f>
        <v>45313</v>
      </c>
      <c r="B517" s="528">
        <f>Electricity!E553</f>
        <v>0.41666666666666669</v>
      </c>
      <c r="C517" s="529">
        <f>Electricity!F553</f>
        <v>0</v>
      </c>
      <c r="D517" s="529">
        <f>Electricity!I553</f>
        <v>0</v>
      </c>
      <c r="E517" s="530" t="str">
        <f t="shared" si="18"/>
        <v>01/22/2024 10:00:00 AM</v>
      </c>
      <c r="F517" s="530" t="str">
        <f t="shared" si="19"/>
        <v>Jan</v>
      </c>
    </row>
    <row r="518" spans="1:6" x14ac:dyDescent="0.35">
      <c r="A518" s="527">
        <f>Electricity!D554</f>
        <v>45313</v>
      </c>
      <c r="B518" s="528">
        <f>Electricity!E554</f>
        <v>0.45833333333333337</v>
      </c>
      <c r="C518" s="529">
        <f>Electricity!F554</f>
        <v>0</v>
      </c>
      <c r="D518" s="529">
        <f>Electricity!I554</f>
        <v>0</v>
      </c>
      <c r="E518" s="530" t="str">
        <f t="shared" si="18"/>
        <v>01/22/2024 11:00:00 AM</v>
      </c>
      <c r="F518" s="530" t="str">
        <f t="shared" si="19"/>
        <v>Jan</v>
      </c>
    </row>
    <row r="519" spans="1:6" x14ac:dyDescent="0.35">
      <c r="A519" s="527">
        <f>Electricity!D555</f>
        <v>45313</v>
      </c>
      <c r="B519" s="528">
        <f>Electricity!E555</f>
        <v>0.50000000000000011</v>
      </c>
      <c r="C519" s="529">
        <f>Electricity!F555</f>
        <v>0</v>
      </c>
      <c r="D519" s="529">
        <f>Electricity!I555</f>
        <v>0</v>
      </c>
      <c r="E519" s="530" t="str">
        <f t="shared" si="18"/>
        <v>01/22/2024 12:00:00 PM</v>
      </c>
      <c r="F519" s="530" t="str">
        <f t="shared" si="19"/>
        <v>Jan</v>
      </c>
    </row>
    <row r="520" spans="1:6" x14ac:dyDescent="0.35">
      <c r="A520" s="527">
        <f>Electricity!D556</f>
        <v>45313</v>
      </c>
      <c r="B520" s="528">
        <f>Electricity!E556</f>
        <v>0.54166666666666674</v>
      </c>
      <c r="C520" s="529">
        <f>Electricity!F556</f>
        <v>0</v>
      </c>
      <c r="D520" s="529">
        <f>Electricity!I556</f>
        <v>0</v>
      </c>
      <c r="E520" s="530" t="str">
        <f t="shared" si="18"/>
        <v>01/22/2024 01:00:00 PM</v>
      </c>
      <c r="F520" s="530" t="str">
        <f t="shared" si="19"/>
        <v>Jan</v>
      </c>
    </row>
    <row r="521" spans="1:6" x14ac:dyDescent="0.35">
      <c r="A521" s="527">
        <f>Electricity!D557</f>
        <v>45313</v>
      </c>
      <c r="B521" s="528">
        <f>Electricity!E557</f>
        <v>0.58333333333333337</v>
      </c>
      <c r="C521" s="529">
        <f>Electricity!F557</f>
        <v>0</v>
      </c>
      <c r="D521" s="529">
        <f>Electricity!I557</f>
        <v>0</v>
      </c>
      <c r="E521" s="530" t="str">
        <f t="shared" si="18"/>
        <v>01/22/2024 02:00:00 PM</v>
      </c>
      <c r="F521" s="530" t="str">
        <f t="shared" si="19"/>
        <v>Jan</v>
      </c>
    </row>
    <row r="522" spans="1:6" x14ac:dyDescent="0.35">
      <c r="A522" s="527">
        <f>Electricity!D558</f>
        <v>45313</v>
      </c>
      <c r="B522" s="528">
        <f>Electricity!E558</f>
        <v>0.62500000000000011</v>
      </c>
      <c r="C522" s="529">
        <f>Electricity!F558</f>
        <v>0</v>
      </c>
      <c r="D522" s="529">
        <f>Electricity!I558</f>
        <v>0</v>
      </c>
      <c r="E522" s="530" t="str">
        <f t="shared" si="18"/>
        <v>01/22/2024 03:00:00 PM</v>
      </c>
      <c r="F522" s="530" t="str">
        <f t="shared" si="19"/>
        <v>Jan</v>
      </c>
    </row>
    <row r="523" spans="1:6" x14ac:dyDescent="0.35">
      <c r="A523" s="527">
        <f>Electricity!D559</f>
        <v>45313</v>
      </c>
      <c r="B523" s="528">
        <f>Electricity!E559</f>
        <v>0.66666666666666674</v>
      </c>
      <c r="C523" s="529">
        <f>Electricity!F559</f>
        <v>0</v>
      </c>
      <c r="D523" s="529">
        <f>Electricity!I559</f>
        <v>0</v>
      </c>
      <c r="E523" s="530" t="str">
        <f t="shared" si="18"/>
        <v>01/22/2024 04:00:00 PM</v>
      </c>
      <c r="F523" s="530" t="str">
        <f t="shared" si="19"/>
        <v>Jan</v>
      </c>
    </row>
    <row r="524" spans="1:6" x14ac:dyDescent="0.35">
      <c r="A524" s="527">
        <f>Electricity!D560</f>
        <v>45313</v>
      </c>
      <c r="B524" s="528">
        <f>Electricity!E560</f>
        <v>0.70833333333333337</v>
      </c>
      <c r="C524" s="529">
        <f>Electricity!F560</f>
        <v>0</v>
      </c>
      <c r="D524" s="529">
        <f>Electricity!I560</f>
        <v>0</v>
      </c>
      <c r="E524" s="530" t="str">
        <f t="shared" ref="E524:E587" si="20">CONCATENATE(TEXT(A524,"mm/dd/yyyy")," ",TEXT(B524,"hh:mm:ss AM/PM"))</f>
        <v>01/22/2024 05:00:00 PM</v>
      </c>
      <c r="F524" s="530" t="str">
        <f t="shared" si="19"/>
        <v>Jan</v>
      </c>
    </row>
    <row r="525" spans="1:6" x14ac:dyDescent="0.35">
      <c r="A525" s="527">
        <f>Electricity!D561</f>
        <v>45313</v>
      </c>
      <c r="B525" s="528">
        <f>Electricity!E561</f>
        <v>0.75000000000000011</v>
      </c>
      <c r="C525" s="529">
        <f>Electricity!F561</f>
        <v>0</v>
      </c>
      <c r="D525" s="529">
        <f>Electricity!I561</f>
        <v>0</v>
      </c>
      <c r="E525" s="530" t="str">
        <f t="shared" si="20"/>
        <v>01/22/2024 06:00:00 PM</v>
      </c>
      <c r="F525" s="530" t="str">
        <f t="shared" si="19"/>
        <v>Jan</v>
      </c>
    </row>
    <row r="526" spans="1:6" x14ac:dyDescent="0.35">
      <c r="A526" s="527">
        <f>Electricity!D562</f>
        <v>45313</v>
      </c>
      <c r="B526" s="528">
        <f>Electricity!E562</f>
        <v>0.79166666666666674</v>
      </c>
      <c r="C526" s="529">
        <f>Electricity!F562</f>
        <v>0</v>
      </c>
      <c r="D526" s="529">
        <f>Electricity!I562</f>
        <v>0</v>
      </c>
      <c r="E526" s="530" t="str">
        <f t="shared" si="20"/>
        <v>01/22/2024 07:00:00 PM</v>
      </c>
      <c r="F526" s="530" t="str">
        <f t="shared" si="19"/>
        <v>Jan</v>
      </c>
    </row>
    <row r="527" spans="1:6" x14ac:dyDescent="0.35">
      <c r="A527" s="527">
        <f>Electricity!D563</f>
        <v>45313</v>
      </c>
      <c r="B527" s="528">
        <f>Electricity!E563</f>
        <v>0.83333333333333337</v>
      </c>
      <c r="C527" s="529">
        <f>Electricity!F563</f>
        <v>0</v>
      </c>
      <c r="D527" s="529">
        <f>Electricity!I563</f>
        <v>0</v>
      </c>
      <c r="E527" s="530" t="str">
        <f t="shared" si="20"/>
        <v>01/22/2024 08:00:00 PM</v>
      </c>
      <c r="F527" s="530" t="str">
        <f t="shared" si="19"/>
        <v>Jan</v>
      </c>
    </row>
    <row r="528" spans="1:6" x14ac:dyDescent="0.35">
      <c r="A528" s="527">
        <f>Electricity!D564</f>
        <v>45313</v>
      </c>
      <c r="B528" s="528">
        <f>Electricity!E564</f>
        <v>0.87500000000000011</v>
      </c>
      <c r="C528" s="529">
        <f>Electricity!F564</f>
        <v>0</v>
      </c>
      <c r="D528" s="529">
        <f>Electricity!I564</f>
        <v>0</v>
      </c>
      <c r="E528" s="530" t="str">
        <f t="shared" si="20"/>
        <v>01/22/2024 09:00:00 PM</v>
      </c>
      <c r="F528" s="530" t="str">
        <f t="shared" si="19"/>
        <v>Jan</v>
      </c>
    </row>
    <row r="529" spans="1:6" x14ac:dyDescent="0.35">
      <c r="A529" s="527">
        <f>Electricity!D565</f>
        <v>45313</v>
      </c>
      <c r="B529" s="528">
        <f>Electricity!E565</f>
        <v>0.91666666666666674</v>
      </c>
      <c r="C529" s="529">
        <f>Electricity!F565</f>
        <v>0</v>
      </c>
      <c r="D529" s="529">
        <f>Electricity!I565</f>
        <v>0</v>
      </c>
      <c r="E529" s="530" t="str">
        <f t="shared" si="20"/>
        <v>01/22/2024 10:00:00 PM</v>
      </c>
      <c r="F529" s="530" t="str">
        <f t="shared" si="19"/>
        <v>Jan</v>
      </c>
    </row>
    <row r="530" spans="1:6" x14ac:dyDescent="0.35">
      <c r="A530" s="527">
        <f>Electricity!D566</f>
        <v>45313</v>
      </c>
      <c r="B530" s="528">
        <f>Electricity!E566</f>
        <v>0.95833333333333337</v>
      </c>
      <c r="C530" s="529">
        <f>Electricity!F566</f>
        <v>0</v>
      </c>
      <c r="D530" s="529">
        <f>Electricity!I566</f>
        <v>0</v>
      </c>
      <c r="E530" s="530" t="str">
        <f t="shared" si="20"/>
        <v>01/22/2024 11:00:00 PM</v>
      </c>
      <c r="F530" s="530" t="str">
        <f t="shared" si="19"/>
        <v>Jan</v>
      </c>
    </row>
    <row r="531" spans="1:6" x14ac:dyDescent="0.35">
      <c r="A531" s="527">
        <f>Electricity!D567</f>
        <v>45314</v>
      </c>
      <c r="B531" s="528">
        <f>Electricity!E567</f>
        <v>3.1225022567582528E-17</v>
      </c>
      <c r="C531" s="529">
        <f>Electricity!F567</f>
        <v>0</v>
      </c>
      <c r="D531" s="529">
        <f>Electricity!I567</f>
        <v>0</v>
      </c>
      <c r="E531" s="530" t="str">
        <f t="shared" si="20"/>
        <v>01/23/2024 12:00:00 AM</v>
      </c>
      <c r="F531" s="530" t="str">
        <f t="shared" si="19"/>
        <v>Jan</v>
      </c>
    </row>
    <row r="532" spans="1:6" x14ac:dyDescent="0.35">
      <c r="A532" s="527">
        <f>Electricity!D568</f>
        <v>45314</v>
      </c>
      <c r="B532" s="528">
        <f>Electricity!E568</f>
        <v>4.1666666666666699E-2</v>
      </c>
      <c r="C532" s="529">
        <f>Electricity!F568</f>
        <v>0</v>
      </c>
      <c r="D532" s="529">
        <f>Electricity!I568</f>
        <v>0</v>
      </c>
      <c r="E532" s="530" t="str">
        <f t="shared" si="20"/>
        <v>01/23/2024 01:00:00 AM</v>
      </c>
      <c r="F532" s="530" t="str">
        <f t="shared" si="19"/>
        <v>Jan</v>
      </c>
    </row>
    <row r="533" spans="1:6" x14ac:dyDescent="0.35">
      <c r="A533" s="527">
        <f>Electricity!D569</f>
        <v>45314</v>
      </c>
      <c r="B533" s="528">
        <f>Electricity!E569</f>
        <v>8.333333333333337E-2</v>
      </c>
      <c r="C533" s="529">
        <f>Electricity!F569</f>
        <v>0</v>
      </c>
      <c r="D533" s="529">
        <f>Electricity!I569</f>
        <v>0</v>
      </c>
      <c r="E533" s="530" t="str">
        <f t="shared" si="20"/>
        <v>01/23/2024 02:00:00 AM</v>
      </c>
      <c r="F533" s="530" t="str">
        <f t="shared" si="19"/>
        <v>Jan</v>
      </c>
    </row>
    <row r="534" spans="1:6" x14ac:dyDescent="0.35">
      <c r="A534" s="527">
        <f>Electricity!D570</f>
        <v>45314</v>
      </c>
      <c r="B534" s="528">
        <f>Electricity!E570</f>
        <v>0.12500000000000006</v>
      </c>
      <c r="C534" s="529">
        <f>Electricity!F570</f>
        <v>0</v>
      </c>
      <c r="D534" s="529">
        <f>Electricity!I570</f>
        <v>0</v>
      </c>
      <c r="E534" s="530" t="str">
        <f t="shared" si="20"/>
        <v>01/23/2024 03:00:00 AM</v>
      </c>
      <c r="F534" s="530" t="str">
        <f t="shared" si="19"/>
        <v>Jan</v>
      </c>
    </row>
    <row r="535" spans="1:6" x14ac:dyDescent="0.35">
      <c r="A535" s="527">
        <f>Electricity!D571</f>
        <v>45314</v>
      </c>
      <c r="B535" s="528">
        <f>Electricity!E571</f>
        <v>0.16666666666666669</v>
      </c>
      <c r="C535" s="529">
        <f>Electricity!F571</f>
        <v>0</v>
      </c>
      <c r="D535" s="529">
        <f>Electricity!I571</f>
        <v>0</v>
      </c>
      <c r="E535" s="530" t="str">
        <f t="shared" si="20"/>
        <v>01/23/2024 04:00:00 AM</v>
      </c>
      <c r="F535" s="530" t="str">
        <f t="shared" si="19"/>
        <v>Jan</v>
      </c>
    </row>
    <row r="536" spans="1:6" x14ac:dyDescent="0.35">
      <c r="A536" s="527">
        <f>Electricity!D572</f>
        <v>45314</v>
      </c>
      <c r="B536" s="528">
        <f>Electricity!E572</f>
        <v>0.20833333333333337</v>
      </c>
      <c r="C536" s="529">
        <f>Electricity!F572</f>
        <v>0</v>
      </c>
      <c r="D536" s="529">
        <f>Electricity!I572</f>
        <v>0</v>
      </c>
      <c r="E536" s="530" t="str">
        <f t="shared" si="20"/>
        <v>01/23/2024 05:00:00 AM</v>
      </c>
      <c r="F536" s="530" t="str">
        <f t="shared" si="19"/>
        <v>Jan</v>
      </c>
    </row>
    <row r="537" spans="1:6" x14ac:dyDescent="0.35">
      <c r="A537" s="527">
        <f>Electricity!D573</f>
        <v>45314</v>
      </c>
      <c r="B537" s="528">
        <f>Electricity!E573</f>
        <v>0.25</v>
      </c>
      <c r="C537" s="529">
        <f>Electricity!F573</f>
        <v>0</v>
      </c>
      <c r="D537" s="529">
        <f>Electricity!I573</f>
        <v>0</v>
      </c>
      <c r="E537" s="530" t="str">
        <f t="shared" si="20"/>
        <v>01/23/2024 06:00:00 AM</v>
      </c>
      <c r="F537" s="530" t="str">
        <f t="shared" si="19"/>
        <v>Jan</v>
      </c>
    </row>
    <row r="538" spans="1:6" x14ac:dyDescent="0.35">
      <c r="A538" s="527">
        <f>Electricity!D574</f>
        <v>45314</v>
      </c>
      <c r="B538" s="528">
        <f>Electricity!E574</f>
        <v>0.29166666666666669</v>
      </c>
      <c r="C538" s="529">
        <f>Electricity!F574</f>
        <v>0</v>
      </c>
      <c r="D538" s="529">
        <f>Electricity!I574</f>
        <v>0</v>
      </c>
      <c r="E538" s="530" t="str">
        <f t="shared" si="20"/>
        <v>01/23/2024 07:00:00 AM</v>
      </c>
      <c r="F538" s="530" t="str">
        <f t="shared" si="19"/>
        <v>Jan</v>
      </c>
    </row>
    <row r="539" spans="1:6" x14ac:dyDescent="0.35">
      <c r="A539" s="527">
        <f>Electricity!D575</f>
        <v>45314</v>
      </c>
      <c r="B539" s="528">
        <f>Electricity!E575</f>
        <v>0.33333333333333337</v>
      </c>
      <c r="C539" s="529">
        <f>Electricity!F575</f>
        <v>0</v>
      </c>
      <c r="D539" s="529">
        <f>Electricity!I575</f>
        <v>0</v>
      </c>
      <c r="E539" s="530" t="str">
        <f t="shared" si="20"/>
        <v>01/23/2024 08:00:00 AM</v>
      </c>
      <c r="F539" s="530" t="str">
        <f t="shared" si="19"/>
        <v>Jan</v>
      </c>
    </row>
    <row r="540" spans="1:6" x14ac:dyDescent="0.35">
      <c r="A540" s="527">
        <f>Electricity!D576</f>
        <v>45314</v>
      </c>
      <c r="B540" s="528">
        <f>Electricity!E576</f>
        <v>0.375</v>
      </c>
      <c r="C540" s="529">
        <f>Electricity!F576</f>
        <v>0</v>
      </c>
      <c r="D540" s="529">
        <f>Electricity!I576</f>
        <v>0</v>
      </c>
      <c r="E540" s="530" t="str">
        <f t="shared" si="20"/>
        <v>01/23/2024 09:00:00 AM</v>
      </c>
      <c r="F540" s="530" t="str">
        <f t="shared" si="19"/>
        <v>Jan</v>
      </c>
    </row>
    <row r="541" spans="1:6" x14ac:dyDescent="0.35">
      <c r="A541" s="527">
        <f>Electricity!D577</f>
        <v>45314</v>
      </c>
      <c r="B541" s="528">
        <f>Electricity!E577</f>
        <v>0.41666666666666669</v>
      </c>
      <c r="C541" s="529">
        <f>Electricity!F577</f>
        <v>0</v>
      </c>
      <c r="D541" s="529">
        <f>Electricity!I577</f>
        <v>0</v>
      </c>
      <c r="E541" s="530" t="str">
        <f t="shared" si="20"/>
        <v>01/23/2024 10:00:00 AM</v>
      </c>
      <c r="F541" s="530" t="str">
        <f t="shared" si="19"/>
        <v>Jan</v>
      </c>
    </row>
    <row r="542" spans="1:6" x14ac:dyDescent="0.35">
      <c r="A542" s="527">
        <f>Electricity!D578</f>
        <v>45314</v>
      </c>
      <c r="B542" s="528">
        <f>Electricity!E578</f>
        <v>0.45833333333333337</v>
      </c>
      <c r="C542" s="529">
        <f>Electricity!F578</f>
        <v>0</v>
      </c>
      <c r="D542" s="529">
        <f>Electricity!I578</f>
        <v>0</v>
      </c>
      <c r="E542" s="530" t="str">
        <f t="shared" si="20"/>
        <v>01/23/2024 11:00:00 AM</v>
      </c>
      <c r="F542" s="530" t="str">
        <f t="shared" si="19"/>
        <v>Jan</v>
      </c>
    </row>
    <row r="543" spans="1:6" x14ac:dyDescent="0.35">
      <c r="A543" s="527">
        <f>Electricity!D579</f>
        <v>45314</v>
      </c>
      <c r="B543" s="528">
        <f>Electricity!E579</f>
        <v>0.50000000000000011</v>
      </c>
      <c r="C543" s="529">
        <f>Electricity!F579</f>
        <v>0</v>
      </c>
      <c r="D543" s="529">
        <f>Electricity!I579</f>
        <v>0</v>
      </c>
      <c r="E543" s="530" t="str">
        <f t="shared" si="20"/>
        <v>01/23/2024 12:00:00 PM</v>
      </c>
      <c r="F543" s="530" t="str">
        <f t="shared" si="19"/>
        <v>Jan</v>
      </c>
    </row>
    <row r="544" spans="1:6" x14ac:dyDescent="0.35">
      <c r="A544" s="527">
        <f>Electricity!D580</f>
        <v>45314</v>
      </c>
      <c r="B544" s="528">
        <f>Electricity!E580</f>
        <v>0.54166666666666674</v>
      </c>
      <c r="C544" s="529">
        <f>Electricity!F580</f>
        <v>0</v>
      </c>
      <c r="D544" s="529">
        <f>Electricity!I580</f>
        <v>0</v>
      </c>
      <c r="E544" s="530" t="str">
        <f t="shared" si="20"/>
        <v>01/23/2024 01:00:00 PM</v>
      </c>
      <c r="F544" s="530" t="str">
        <f t="shared" si="19"/>
        <v>Jan</v>
      </c>
    </row>
    <row r="545" spans="1:6" x14ac:dyDescent="0.35">
      <c r="A545" s="527">
        <f>Electricity!D581</f>
        <v>45314</v>
      </c>
      <c r="B545" s="528">
        <f>Electricity!E581</f>
        <v>0.58333333333333337</v>
      </c>
      <c r="C545" s="529">
        <f>Electricity!F581</f>
        <v>0</v>
      </c>
      <c r="D545" s="529">
        <f>Electricity!I581</f>
        <v>0</v>
      </c>
      <c r="E545" s="530" t="str">
        <f t="shared" si="20"/>
        <v>01/23/2024 02:00:00 PM</v>
      </c>
      <c r="F545" s="530" t="str">
        <f t="shared" si="19"/>
        <v>Jan</v>
      </c>
    </row>
    <row r="546" spans="1:6" x14ac:dyDescent="0.35">
      <c r="A546" s="527">
        <f>Electricity!D582</f>
        <v>45314</v>
      </c>
      <c r="B546" s="528">
        <f>Electricity!E582</f>
        <v>0.62500000000000011</v>
      </c>
      <c r="C546" s="529">
        <f>Electricity!F582</f>
        <v>0</v>
      </c>
      <c r="D546" s="529">
        <f>Electricity!I582</f>
        <v>0</v>
      </c>
      <c r="E546" s="530" t="str">
        <f t="shared" si="20"/>
        <v>01/23/2024 03:00:00 PM</v>
      </c>
      <c r="F546" s="530" t="str">
        <f t="shared" si="19"/>
        <v>Jan</v>
      </c>
    </row>
    <row r="547" spans="1:6" x14ac:dyDescent="0.35">
      <c r="A547" s="527">
        <f>Electricity!D583</f>
        <v>45314</v>
      </c>
      <c r="B547" s="528">
        <f>Electricity!E583</f>
        <v>0.66666666666666674</v>
      </c>
      <c r="C547" s="529">
        <f>Electricity!F583</f>
        <v>0</v>
      </c>
      <c r="D547" s="529">
        <f>Electricity!I583</f>
        <v>0</v>
      </c>
      <c r="E547" s="530" t="str">
        <f t="shared" si="20"/>
        <v>01/23/2024 04:00:00 PM</v>
      </c>
      <c r="F547" s="530" t="str">
        <f t="shared" si="19"/>
        <v>Jan</v>
      </c>
    </row>
    <row r="548" spans="1:6" x14ac:dyDescent="0.35">
      <c r="A548" s="527">
        <f>Electricity!D584</f>
        <v>45314</v>
      </c>
      <c r="B548" s="528">
        <f>Electricity!E584</f>
        <v>0.70833333333333337</v>
      </c>
      <c r="C548" s="529">
        <f>Electricity!F584</f>
        <v>0</v>
      </c>
      <c r="D548" s="529">
        <f>Electricity!I584</f>
        <v>0</v>
      </c>
      <c r="E548" s="530" t="str">
        <f t="shared" si="20"/>
        <v>01/23/2024 05:00:00 PM</v>
      </c>
      <c r="F548" s="530" t="str">
        <f t="shared" si="19"/>
        <v>Jan</v>
      </c>
    </row>
    <row r="549" spans="1:6" x14ac:dyDescent="0.35">
      <c r="A549" s="527">
        <f>Electricity!D585</f>
        <v>45314</v>
      </c>
      <c r="B549" s="528">
        <f>Electricity!E585</f>
        <v>0.75000000000000011</v>
      </c>
      <c r="C549" s="529">
        <f>Electricity!F585</f>
        <v>0</v>
      </c>
      <c r="D549" s="529">
        <f>Electricity!I585</f>
        <v>0</v>
      </c>
      <c r="E549" s="530" t="str">
        <f t="shared" si="20"/>
        <v>01/23/2024 06:00:00 PM</v>
      </c>
      <c r="F549" s="530" t="str">
        <f t="shared" si="19"/>
        <v>Jan</v>
      </c>
    </row>
    <row r="550" spans="1:6" x14ac:dyDescent="0.35">
      <c r="A550" s="527">
        <f>Electricity!D586</f>
        <v>45314</v>
      </c>
      <c r="B550" s="528">
        <f>Electricity!E586</f>
        <v>0.79166666666666674</v>
      </c>
      <c r="C550" s="529">
        <f>Electricity!F586</f>
        <v>0</v>
      </c>
      <c r="D550" s="529">
        <f>Electricity!I586</f>
        <v>0</v>
      </c>
      <c r="E550" s="530" t="str">
        <f t="shared" si="20"/>
        <v>01/23/2024 07:00:00 PM</v>
      </c>
      <c r="F550" s="530" t="str">
        <f t="shared" si="19"/>
        <v>Jan</v>
      </c>
    </row>
    <row r="551" spans="1:6" x14ac:dyDescent="0.35">
      <c r="A551" s="527">
        <f>Electricity!D587</f>
        <v>45314</v>
      </c>
      <c r="B551" s="528">
        <f>Electricity!E587</f>
        <v>0.83333333333333337</v>
      </c>
      <c r="C551" s="529">
        <f>Electricity!F587</f>
        <v>0</v>
      </c>
      <c r="D551" s="529">
        <f>Electricity!I587</f>
        <v>0</v>
      </c>
      <c r="E551" s="530" t="str">
        <f t="shared" si="20"/>
        <v>01/23/2024 08:00:00 PM</v>
      </c>
      <c r="F551" s="530" t="str">
        <f t="shared" si="19"/>
        <v>Jan</v>
      </c>
    </row>
    <row r="552" spans="1:6" x14ac:dyDescent="0.35">
      <c r="A552" s="527">
        <f>Electricity!D588</f>
        <v>45314</v>
      </c>
      <c r="B552" s="528">
        <f>Electricity!E588</f>
        <v>0.87500000000000011</v>
      </c>
      <c r="C552" s="529">
        <f>Electricity!F588</f>
        <v>0</v>
      </c>
      <c r="D552" s="529">
        <f>Electricity!I588</f>
        <v>0</v>
      </c>
      <c r="E552" s="530" t="str">
        <f t="shared" si="20"/>
        <v>01/23/2024 09:00:00 PM</v>
      </c>
      <c r="F552" s="530" t="str">
        <f t="shared" si="19"/>
        <v>Jan</v>
      </c>
    </row>
    <row r="553" spans="1:6" x14ac:dyDescent="0.35">
      <c r="A553" s="527">
        <f>Electricity!D589</f>
        <v>45314</v>
      </c>
      <c r="B553" s="528">
        <f>Electricity!E589</f>
        <v>0.91666666666666674</v>
      </c>
      <c r="C553" s="529">
        <f>Electricity!F589</f>
        <v>0</v>
      </c>
      <c r="D553" s="529">
        <f>Electricity!I589</f>
        <v>0</v>
      </c>
      <c r="E553" s="530" t="str">
        <f t="shared" si="20"/>
        <v>01/23/2024 10:00:00 PM</v>
      </c>
      <c r="F553" s="530" t="str">
        <f t="shared" si="19"/>
        <v>Jan</v>
      </c>
    </row>
    <row r="554" spans="1:6" x14ac:dyDescent="0.35">
      <c r="A554" s="527">
        <f>Electricity!D590</f>
        <v>45314</v>
      </c>
      <c r="B554" s="528">
        <f>Electricity!E590</f>
        <v>0.95833333333333337</v>
      </c>
      <c r="C554" s="529">
        <f>Electricity!F590</f>
        <v>0</v>
      </c>
      <c r="D554" s="529">
        <f>Electricity!I590</f>
        <v>0</v>
      </c>
      <c r="E554" s="530" t="str">
        <f t="shared" si="20"/>
        <v>01/23/2024 11:00:00 PM</v>
      </c>
      <c r="F554" s="530" t="str">
        <f t="shared" si="19"/>
        <v>Jan</v>
      </c>
    </row>
    <row r="555" spans="1:6" x14ac:dyDescent="0.35">
      <c r="A555" s="527">
        <f>Electricity!D591</f>
        <v>45315</v>
      </c>
      <c r="B555" s="528">
        <f>Electricity!E591</f>
        <v>3.1225022567582528E-17</v>
      </c>
      <c r="C555" s="529">
        <f>Electricity!F591</f>
        <v>0</v>
      </c>
      <c r="D555" s="529">
        <f>Electricity!I591</f>
        <v>0</v>
      </c>
      <c r="E555" s="530" t="str">
        <f t="shared" si="20"/>
        <v>01/24/2024 12:00:00 AM</v>
      </c>
      <c r="F555" s="530" t="str">
        <f t="shared" si="19"/>
        <v>Jan</v>
      </c>
    </row>
    <row r="556" spans="1:6" x14ac:dyDescent="0.35">
      <c r="A556" s="527">
        <f>Electricity!D592</f>
        <v>45315</v>
      </c>
      <c r="B556" s="528">
        <f>Electricity!E592</f>
        <v>4.1666666666666699E-2</v>
      </c>
      <c r="C556" s="529">
        <f>Electricity!F592</f>
        <v>0</v>
      </c>
      <c r="D556" s="529">
        <f>Electricity!I592</f>
        <v>0</v>
      </c>
      <c r="E556" s="530" t="str">
        <f t="shared" si="20"/>
        <v>01/24/2024 01:00:00 AM</v>
      </c>
      <c r="F556" s="530" t="str">
        <f t="shared" si="19"/>
        <v>Jan</v>
      </c>
    </row>
    <row r="557" spans="1:6" x14ac:dyDescent="0.35">
      <c r="A557" s="527">
        <f>Electricity!D593</f>
        <v>45315</v>
      </c>
      <c r="B557" s="528">
        <f>Electricity!E593</f>
        <v>8.333333333333337E-2</v>
      </c>
      <c r="C557" s="529">
        <f>Electricity!F593</f>
        <v>0</v>
      </c>
      <c r="D557" s="529">
        <f>Electricity!I593</f>
        <v>0</v>
      </c>
      <c r="E557" s="530" t="str">
        <f t="shared" si="20"/>
        <v>01/24/2024 02:00:00 AM</v>
      </c>
      <c r="F557" s="530" t="str">
        <f t="shared" si="19"/>
        <v>Jan</v>
      </c>
    </row>
    <row r="558" spans="1:6" x14ac:dyDescent="0.35">
      <c r="A558" s="527">
        <f>Electricity!D594</f>
        <v>45315</v>
      </c>
      <c r="B558" s="528">
        <f>Electricity!E594</f>
        <v>0.12500000000000006</v>
      </c>
      <c r="C558" s="529">
        <f>Electricity!F594</f>
        <v>0</v>
      </c>
      <c r="D558" s="529">
        <f>Electricity!I594</f>
        <v>0</v>
      </c>
      <c r="E558" s="530" t="str">
        <f t="shared" si="20"/>
        <v>01/24/2024 03:00:00 AM</v>
      </c>
      <c r="F558" s="530" t="str">
        <f t="shared" si="19"/>
        <v>Jan</v>
      </c>
    </row>
    <row r="559" spans="1:6" x14ac:dyDescent="0.35">
      <c r="A559" s="527">
        <f>Electricity!D595</f>
        <v>45315</v>
      </c>
      <c r="B559" s="528">
        <f>Electricity!E595</f>
        <v>0.16666666666666669</v>
      </c>
      <c r="C559" s="529">
        <f>Electricity!F595</f>
        <v>0</v>
      </c>
      <c r="D559" s="529">
        <f>Electricity!I595</f>
        <v>0</v>
      </c>
      <c r="E559" s="530" t="str">
        <f t="shared" si="20"/>
        <v>01/24/2024 04:00:00 AM</v>
      </c>
      <c r="F559" s="530" t="str">
        <f t="shared" si="19"/>
        <v>Jan</v>
      </c>
    </row>
    <row r="560" spans="1:6" x14ac:dyDescent="0.35">
      <c r="A560" s="527">
        <f>Electricity!D596</f>
        <v>45315</v>
      </c>
      <c r="B560" s="528">
        <f>Electricity!E596</f>
        <v>0.20833333333333337</v>
      </c>
      <c r="C560" s="529">
        <f>Electricity!F596</f>
        <v>0</v>
      </c>
      <c r="D560" s="529">
        <f>Electricity!I596</f>
        <v>0</v>
      </c>
      <c r="E560" s="530" t="str">
        <f t="shared" si="20"/>
        <v>01/24/2024 05:00:00 AM</v>
      </c>
      <c r="F560" s="530" t="str">
        <f t="shared" si="19"/>
        <v>Jan</v>
      </c>
    </row>
    <row r="561" spans="1:6" x14ac:dyDescent="0.35">
      <c r="A561" s="527">
        <f>Electricity!D597</f>
        <v>45315</v>
      </c>
      <c r="B561" s="528">
        <f>Electricity!E597</f>
        <v>0.25</v>
      </c>
      <c r="C561" s="529">
        <f>Electricity!F597</f>
        <v>0</v>
      </c>
      <c r="D561" s="529">
        <f>Electricity!I597</f>
        <v>0</v>
      </c>
      <c r="E561" s="530" t="str">
        <f t="shared" si="20"/>
        <v>01/24/2024 06:00:00 AM</v>
      </c>
      <c r="F561" s="530" t="str">
        <f t="shared" si="19"/>
        <v>Jan</v>
      </c>
    </row>
    <row r="562" spans="1:6" x14ac:dyDescent="0.35">
      <c r="A562" s="527">
        <f>Electricity!D598</f>
        <v>45315</v>
      </c>
      <c r="B562" s="528">
        <f>Electricity!E598</f>
        <v>0.29166666666666669</v>
      </c>
      <c r="C562" s="529">
        <f>Electricity!F598</f>
        <v>0</v>
      </c>
      <c r="D562" s="529">
        <f>Electricity!I598</f>
        <v>0</v>
      </c>
      <c r="E562" s="530" t="str">
        <f t="shared" si="20"/>
        <v>01/24/2024 07:00:00 AM</v>
      </c>
      <c r="F562" s="530" t="str">
        <f t="shared" si="19"/>
        <v>Jan</v>
      </c>
    </row>
    <row r="563" spans="1:6" x14ac:dyDescent="0.35">
      <c r="A563" s="527">
        <f>Electricity!D599</f>
        <v>45315</v>
      </c>
      <c r="B563" s="528">
        <f>Electricity!E599</f>
        <v>0.33333333333333337</v>
      </c>
      <c r="C563" s="529">
        <f>Electricity!F599</f>
        <v>0</v>
      </c>
      <c r="D563" s="529">
        <f>Electricity!I599</f>
        <v>0</v>
      </c>
      <c r="E563" s="530" t="str">
        <f t="shared" si="20"/>
        <v>01/24/2024 08:00:00 AM</v>
      </c>
      <c r="F563" s="530" t="str">
        <f t="shared" si="19"/>
        <v>Jan</v>
      </c>
    </row>
    <row r="564" spans="1:6" x14ac:dyDescent="0.35">
      <c r="A564" s="527">
        <f>Electricity!D600</f>
        <v>45315</v>
      </c>
      <c r="B564" s="528">
        <f>Electricity!E600</f>
        <v>0.375</v>
      </c>
      <c r="C564" s="529">
        <f>Electricity!F600</f>
        <v>0</v>
      </c>
      <c r="D564" s="529">
        <f>Electricity!I600</f>
        <v>0</v>
      </c>
      <c r="E564" s="530" t="str">
        <f t="shared" si="20"/>
        <v>01/24/2024 09:00:00 AM</v>
      </c>
      <c r="F564" s="530" t="str">
        <f t="shared" si="19"/>
        <v>Jan</v>
      </c>
    </row>
    <row r="565" spans="1:6" x14ac:dyDescent="0.35">
      <c r="A565" s="527">
        <f>Electricity!D601</f>
        <v>45315</v>
      </c>
      <c r="B565" s="528">
        <f>Electricity!E601</f>
        <v>0.41666666666666669</v>
      </c>
      <c r="C565" s="529">
        <f>Electricity!F601</f>
        <v>0</v>
      </c>
      <c r="D565" s="529">
        <f>Electricity!I601</f>
        <v>0</v>
      </c>
      <c r="E565" s="530" t="str">
        <f t="shared" si="20"/>
        <v>01/24/2024 10:00:00 AM</v>
      </c>
      <c r="F565" s="530" t="str">
        <f t="shared" si="19"/>
        <v>Jan</v>
      </c>
    </row>
    <row r="566" spans="1:6" x14ac:dyDescent="0.35">
      <c r="A566" s="527">
        <f>Electricity!D602</f>
        <v>45315</v>
      </c>
      <c r="B566" s="528">
        <f>Electricity!E602</f>
        <v>0.45833333333333337</v>
      </c>
      <c r="C566" s="529">
        <f>Electricity!F602</f>
        <v>0</v>
      </c>
      <c r="D566" s="529">
        <f>Electricity!I602</f>
        <v>0</v>
      </c>
      <c r="E566" s="530" t="str">
        <f t="shared" si="20"/>
        <v>01/24/2024 11:00:00 AM</v>
      </c>
      <c r="F566" s="530" t="str">
        <f t="shared" si="19"/>
        <v>Jan</v>
      </c>
    </row>
    <row r="567" spans="1:6" x14ac:dyDescent="0.35">
      <c r="A567" s="527">
        <f>Electricity!D603</f>
        <v>45315</v>
      </c>
      <c r="B567" s="528">
        <f>Electricity!E603</f>
        <v>0.50000000000000011</v>
      </c>
      <c r="C567" s="529">
        <f>Electricity!F603</f>
        <v>0</v>
      </c>
      <c r="D567" s="529">
        <f>Electricity!I603</f>
        <v>0</v>
      </c>
      <c r="E567" s="530" t="str">
        <f t="shared" si="20"/>
        <v>01/24/2024 12:00:00 PM</v>
      </c>
      <c r="F567" s="530" t="str">
        <f t="shared" si="19"/>
        <v>Jan</v>
      </c>
    </row>
    <row r="568" spans="1:6" x14ac:dyDescent="0.35">
      <c r="A568" s="527">
        <f>Electricity!D604</f>
        <v>45315</v>
      </c>
      <c r="B568" s="528">
        <f>Electricity!E604</f>
        <v>0.54166666666666674</v>
      </c>
      <c r="C568" s="529">
        <f>Electricity!F604</f>
        <v>0</v>
      </c>
      <c r="D568" s="529">
        <f>Electricity!I604</f>
        <v>0</v>
      </c>
      <c r="E568" s="530" t="str">
        <f t="shared" si="20"/>
        <v>01/24/2024 01:00:00 PM</v>
      </c>
      <c r="F568" s="530" t="str">
        <f t="shared" si="19"/>
        <v>Jan</v>
      </c>
    </row>
    <row r="569" spans="1:6" x14ac:dyDescent="0.35">
      <c r="A569" s="527">
        <f>Electricity!D605</f>
        <v>45315</v>
      </c>
      <c r="B569" s="528">
        <f>Electricity!E605</f>
        <v>0.58333333333333337</v>
      </c>
      <c r="C569" s="529">
        <f>Electricity!F605</f>
        <v>0</v>
      </c>
      <c r="D569" s="529">
        <f>Electricity!I605</f>
        <v>0</v>
      </c>
      <c r="E569" s="530" t="str">
        <f t="shared" si="20"/>
        <v>01/24/2024 02:00:00 PM</v>
      </c>
      <c r="F569" s="530" t="str">
        <f t="shared" si="19"/>
        <v>Jan</v>
      </c>
    </row>
    <row r="570" spans="1:6" x14ac:dyDescent="0.35">
      <c r="A570" s="527">
        <f>Electricity!D606</f>
        <v>45315</v>
      </c>
      <c r="B570" s="528">
        <f>Electricity!E606</f>
        <v>0.62500000000000011</v>
      </c>
      <c r="C570" s="529">
        <f>Electricity!F606</f>
        <v>0</v>
      </c>
      <c r="D570" s="529">
        <f>Electricity!I606</f>
        <v>0</v>
      </c>
      <c r="E570" s="530" t="str">
        <f t="shared" si="20"/>
        <v>01/24/2024 03:00:00 PM</v>
      </c>
      <c r="F570" s="530" t="str">
        <f t="shared" si="19"/>
        <v>Jan</v>
      </c>
    </row>
    <row r="571" spans="1:6" x14ac:dyDescent="0.35">
      <c r="A571" s="527">
        <f>Electricity!D607</f>
        <v>45315</v>
      </c>
      <c r="B571" s="528">
        <f>Electricity!E607</f>
        <v>0.66666666666666674</v>
      </c>
      <c r="C571" s="529">
        <f>Electricity!F607</f>
        <v>0</v>
      </c>
      <c r="D571" s="529">
        <f>Electricity!I607</f>
        <v>0</v>
      </c>
      <c r="E571" s="530" t="str">
        <f t="shared" si="20"/>
        <v>01/24/2024 04:00:00 PM</v>
      </c>
      <c r="F571" s="530" t="str">
        <f t="shared" si="19"/>
        <v>Jan</v>
      </c>
    </row>
    <row r="572" spans="1:6" x14ac:dyDescent="0.35">
      <c r="A572" s="527">
        <f>Electricity!D608</f>
        <v>45315</v>
      </c>
      <c r="B572" s="528">
        <f>Electricity!E608</f>
        <v>0.70833333333333337</v>
      </c>
      <c r="C572" s="529">
        <f>Electricity!F608</f>
        <v>0</v>
      </c>
      <c r="D572" s="529">
        <f>Electricity!I608</f>
        <v>0</v>
      </c>
      <c r="E572" s="530" t="str">
        <f t="shared" si="20"/>
        <v>01/24/2024 05:00:00 PM</v>
      </c>
      <c r="F572" s="530" t="str">
        <f t="shared" si="19"/>
        <v>Jan</v>
      </c>
    </row>
    <row r="573" spans="1:6" x14ac:dyDescent="0.35">
      <c r="A573" s="527">
        <f>Electricity!D609</f>
        <v>45315</v>
      </c>
      <c r="B573" s="528">
        <f>Electricity!E609</f>
        <v>0.75000000000000011</v>
      </c>
      <c r="C573" s="529">
        <f>Electricity!F609</f>
        <v>0</v>
      </c>
      <c r="D573" s="529">
        <f>Electricity!I609</f>
        <v>0</v>
      </c>
      <c r="E573" s="530" t="str">
        <f t="shared" si="20"/>
        <v>01/24/2024 06:00:00 PM</v>
      </c>
      <c r="F573" s="530" t="str">
        <f t="shared" si="19"/>
        <v>Jan</v>
      </c>
    </row>
    <row r="574" spans="1:6" x14ac:dyDescent="0.35">
      <c r="A574" s="527">
        <f>Electricity!D610</f>
        <v>45315</v>
      </c>
      <c r="B574" s="528">
        <f>Electricity!E610</f>
        <v>0.79166666666666674</v>
      </c>
      <c r="C574" s="529">
        <f>Electricity!F610</f>
        <v>0</v>
      </c>
      <c r="D574" s="529">
        <f>Electricity!I610</f>
        <v>0</v>
      </c>
      <c r="E574" s="530" t="str">
        <f t="shared" si="20"/>
        <v>01/24/2024 07:00:00 PM</v>
      </c>
      <c r="F574" s="530" t="str">
        <f t="shared" si="19"/>
        <v>Jan</v>
      </c>
    </row>
    <row r="575" spans="1:6" x14ac:dyDescent="0.35">
      <c r="A575" s="527">
        <f>Electricity!D611</f>
        <v>45315</v>
      </c>
      <c r="B575" s="528">
        <f>Electricity!E611</f>
        <v>0.83333333333333337</v>
      </c>
      <c r="C575" s="529">
        <f>Electricity!F611</f>
        <v>0</v>
      </c>
      <c r="D575" s="529">
        <f>Electricity!I611</f>
        <v>0</v>
      </c>
      <c r="E575" s="530" t="str">
        <f t="shared" si="20"/>
        <v>01/24/2024 08:00:00 PM</v>
      </c>
      <c r="F575" s="530" t="str">
        <f t="shared" si="19"/>
        <v>Jan</v>
      </c>
    </row>
    <row r="576" spans="1:6" x14ac:dyDescent="0.35">
      <c r="A576" s="527">
        <f>Electricity!D612</f>
        <v>45315</v>
      </c>
      <c r="B576" s="528">
        <f>Electricity!E612</f>
        <v>0.87500000000000011</v>
      </c>
      <c r="C576" s="529">
        <f>Electricity!F612</f>
        <v>0</v>
      </c>
      <c r="D576" s="529">
        <f>Electricity!I612</f>
        <v>0</v>
      </c>
      <c r="E576" s="530" t="str">
        <f t="shared" si="20"/>
        <v>01/24/2024 09:00:00 PM</v>
      </c>
      <c r="F576" s="530" t="str">
        <f t="shared" si="19"/>
        <v>Jan</v>
      </c>
    </row>
    <row r="577" spans="1:6" x14ac:dyDescent="0.35">
      <c r="A577" s="527">
        <f>Electricity!D613</f>
        <v>45315</v>
      </c>
      <c r="B577" s="528">
        <f>Electricity!E613</f>
        <v>0.91666666666666674</v>
      </c>
      <c r="C577" s="529">
        <f>Electricity!F613</f>
        <v>0</v>
      </c>
      <c r="D577" s="529">
        <f>Electricity!I613</f>
        <v>0</v>
      </c>
      <c r="E577" s="530" t="str">
        <f t="shared" si="20"/>
        <v>01/24/2024 10:00:00 PM</v>
      </c>
      <c r="F577" s="530" t="str">
        <f t="shared" si="19"/>
        <v>Jan</v>
      </c>
    </row>
    <row r="578" spans="1:6" x14ac:dyDescent="0.35">
      <c r="A578" s="527">
        <f>Electricity!D614</f>
        <v>45315</v>
      </c>
      <c r="B578" s="528">
        <f>Electricity!E614</f>
        <v>0.95833333333333337</v>
      </c>
      <c r="C578" s="529">
        <f>Electricity!F614</f>
        <v>0</v>
      </c>
      <c r="D578" s="529">
        <f>Electricity!I614</f>
        <v>0</v>
      </c>
      <c r="E578" s="530" t="str">
        <f t="shared" si="20"/>
        <v>01/24/2024 11:00:00 PM</v>
      </c>
      <c r="F578" s="530" t="str">
        <f t="shared" si="19"/>
        <v>Jan</v>
      </c>
    </row>
    <row r="579" spans="1:6" x14ac:dyDescent="0.35">
      <c r="A579" s="527">
        <f>Electricity!D615</f>
        <v>45316</v>
      </c>
      <c r="B579" s="528">
        <f>Electricity!E615</f>
        <v>3.1225022567582528E-17</v>
      </c>
      <c r="C579" s="529">
        <f>Electricity!F615</f>
        <v>0</v>
      </c>
      <c r="D579" s="529">
        <f>Electricity!I615</f>
        <v>0</v>
      </c>
      <c r="E579" s="530" t="str">
        <f t="shared" si="20"/>
        <v>01/25/2024 12:00:00 AM</v>
      </c>
      <c r="F579" s="530" t="str">
        <f t="shared" ref="F579:F642" si="21">TEXT(A579,"mmm")</f>
        <v>Jan</v>
      </c>
    </row>
    <row r="580" spans="1:6" x14ac:dyDescent="0.35">
      <c r="A580" s="527">
        <f>Electricity!D616</f>
        <v>45316</v>
      </c>
      <c r="B580" s="528">
        <f>Electricity!E616</f>
        <v>4.1666666666666699E-2</v>
      </c>
      <c r="C580" s="529">
        <f>Electricity!F616</f>
        <v>0</v>
      </c>
      <c r="D580" s="529">
        <f>Electricity!I616</f>
        <v>0</v>
      </c>
      <c r="E580" s="530" t="str">
        <f t="shared" si="20"/>
        <v>01/25/2024 01:00:00 AM</v>
      </c>
      <c r="F580" s="530" t="str">
        <f t="shared" si="21"/>
        <v>Jan</v>
      </c>
    </row>
    <row r="581" spans="1:6" x14ac:dyDescent="0.35">
      <c r="A581" s="527">
        <f>Electricity!D617</f>
        <v>45316</v>
      </c>
      <c r="B581" s="528">
        <f>Electricity!E617</f>
        <v>8.333333333333337E-2</v>
      </c>
      <c r="C581" s="529">
        <f>Electricity!F617</f>
        <v>0</v>
      </c>
      <c r="D581" s="529">
        <f>Electricity!I617</f>
        <v>0</v>
      </c>
      <c r="E581" s="530" t="str">
        <f t="shared" si="20"/>
        <v>01/25/2024 02:00:00 AM</v>
      </c>
      <c r="F581" s="530" t="str">
        <f t="shared" si="21"/>
        <v>Jan</v>
      </c>
    </row>
    <row r="582" spans="1:6" x14ac:dyDescent="0.35">
      <c r="A582" s="527">
        <f>Electricity!D618</f>
        <v>45316</v>
      </c>
      <c r="B582" s="528">
        <f>Electricity!E618</f>
        <v>0.12500000000000006</v>
      </c>
      <c r="C582" s="529">
        <f>Electricity!F618</f>
        <v>0</v>
      </c>
      <c r="D582" s="529">
        <f>Electricity!I618</f>
        <v>0</v>
      </c>
      <c r="E582" s="530" t="str">
        <f t="shared" si="20"/>
        <v>01/25/2024 03:00:00 AM</v>
      </c>
      <c r="F582" s="530" t="str">
        <f t="shared" si="21"/>
        <v>Jan</v>
      </c>
    </row>
    <row r="583" spans="1:6" x14ac:dyDescent="0.35">
      <c r="A583" s="527">
        <f>Electricity!D619</f>
        <v>45316</v>
      </c>
      <c r="B583" s="528">
        <f>Electricity!E619</f>
        <v>0.16666666666666669</v>
      </c>
      <c r="C583" s="529">
        <f>Electricity!F619</f>
        <v>0</v>
      </c>
      <c r="D583" s="529">
        <f>Electricity!I619</f>
        <v>0</v>
      </c>
      <c r="E583" s="530" t="str">
        <f t="shared" si="20"/>
        <v>01/25/2024 04:00:00 AM</v>
      </c>
      <c r="F583" s="530" t="str">
        <f t="shared" si="21"/>
        <v>Jan</v>
      </c>
    </row>
    <row r="584" spans="1:6" x14ac:dyDescent="0.35">
      <c r="A584" s="527">
        <f>Electricity!D620</f>
        <v>45316</v>
      </c>
      <c r="B584" s="528">
        <f>Electricity!E620</f>
        <v>0.20833333333333337</v>
      </c>
      <c r="C584" s="529">
        <f>Electricity!F620</f>
        <v>0</v>
      </c>
      <c r="D584" s="529">
        <f>Electricity!I620</f>
        <v>0</v>
      </c>
      <c r="E584" s="530" t="str">
        <f t="shared" si="20"/>
        <v>01/25/2024 05:00:00 AM</v>
      </c>
      <c r="F584" s="530" t="str">
        <f t="shared" si="21"/>
        <v>Jan</v>
      </c>
    </row>
    <row r="585" spans="1:6" x14ac:dyDescent="0.35">
      <c r="A585" s="527">
        <f>Electricity!D621</f>
        <v>45316</v>
      </c>
      <c r="B585" s="528">
        <f>Electricity!E621</f>
        <v>0.25</v>
      </c>
      <c r="C585" s="529">
        <f>Electricity!F621</f>
        <v>0</v>
      </c>
      <c r="D585" s="529">
        <f>Electricity!I621</f>
        <v>0</v>
      </c>
      <c r="E585" s="530" t="str">
        <f t="shared" si="20"/>
        <v>01/25/2024 06:00:00 AM</v>
      </c>
      <c r="F585" s="530" t="str">
        <f t="shared" si="21"/>
        <v>Jan</v>
      </c>
    </row>
    <row r="586" spans="1:6" x14ac:dyDescent="0.35">
      <c r="A586" s="527">
        <f>Electricity!D622</f>
        <v>45316</v>
      </c>
      <c r="B586" s="528">
        <f>Electricity!E622</f>
        <v>0.29166666666666669</v>
      </c>
      <c r="C586" s="529">
        <f>Electricity!F622</f>
        <v>0</v>
      </c>
      <c r="D586" s="529">
        <f>Electricity!I622</f>
        <v>0</v>
      </c>
      <c r="E586" s="530" t="str">
        <f t="shared" si="20"/>
        <v>01/25/2024 07:00:00 AM</v>
      </c>
      <c r="F586" s="530" t="str">
        <f t="shared" si="21"/>
        <v>Jan</v>
      </c>
    </row>
    <row r="587" spans="1:6" x14ac:dyDescent="0.35">
      <c r="A587" s="527">
        <f>Electricity!D623</f>
        <v>45316</v>
      </c>
      <c r="B587" s="528">
        <f>Electricity!E623</f>
        <v>0.33333333333333337</v>
      </c>
      <c r="C587" s="529">
        <f>Electricity!F623</f>
        <v>0</v>
      </c>
      <c r="D587" s="529">
        <f>Electricity!I623</f>
        <v>0</v>
      </c>
      <c r="E587" s="530" t="str">
        <f t="shared" si="20"/>
        <v>01/25/2024 08:00:00 AM</v>
      </c>
      <c r="F587" s="530" t="str">
        <f t="shared" si="21"/>
        <v>Jan</v>
      </c>
    </row>
    <row r="588" spans="1:6" x14ac:dyDescent="0.35">
      <c r="A588" s="527">
        <f>Electricity!D624</f>
        <v>45316</v>
      </c>
      <c r="B588" s="528">
        <f>Electricity!E624</f>
        <v>0.375</v>
      </c>
      <c r="C588" s="529">
        <f>Electricity!F624</f>
        <v>0</v>
      </c>
      <c r="D588" s="529">
        <f>Electricity!I624</f>
        <v>0</v>
      </c>
      <c r="E588" s="530" t="str">
        <f t="shared" ref="E588:E651" si="22">CONCATENATE(TEXT(A588,"mm/dd/yyyy")," ",TEXT(B588,"hh:mm:ss AM/PM"))</f>
        <v>01/25/2024 09:00:00 AM</v>
      </c>
      <c r="F588" s="530" t="str">
        <f t="shared" si="21"/>
        <v>Jan</v>
      </c>
    </row>
    <row r="589" spans="1:6" x14ac:dyDescent="0.35">
      <c r="A589" s="527">
        <f>Electricity!D625</f>
        <v>45316</v>
      </c>
      <c r="B589" s="528">
        <f>Electricity!E625</f>
        <v>0.41666666666666669</v>
      </c>
      <c r="C589" s="529">
        <f>Electricity!F625</f>
        <v>0</v>
      </c>
      <c r="D589" s="529">
        <f>Electricity!I625</f>
        <v>0</v>
      </c>
      <c r="E589" s="530" t="str">
        <f t="shared" si="22"/>
        <v>01/25/2024 10:00:00 AM</v>
      </c>
      <c r="F589" s="530" t="str">
        <f t="shared" si="21"/>
        <v>Jan</v>
      </c>
    </row>
    <row r="590" spans="1:6" x14ac:dyDescent="0.35">
      <c r="A590" s="527">
        <f>Electricity!D626</f>
        <v>45316</v>
      </c>
      <c r="B590" s="528">
        <f>Electricity!E626</f>
        <v>0.45833333333333337</v>
      </c>
      <c r="C590" s="529">
        <f>Electricity!F626</f>
        <v>0</v>
      </c>
      <c r="D590" s="529">
        <f>Electricity!I626</f>
        <v>0</v>
      </c>
      <c r="E590" s="530" t="str">
        <f t="shared" si="22"/>
        <v>01/25/2024 11:00:00 AM</v>
      </c>
      <c r="F590" s="530" t="str">
        <f t="shared" si="21"/>
        <v>Jan</v>
      </c>
    </row>
    <row r="591" spans="1:6" x14ac:dyDescent="0.35">
      <c r="A591" s="527">
        <f>Electricity!D627</f>
        <v>45316</v>
      </c>
      <c r="B591" s="528">
        <f>Electricity!E627</f>
        <v>0.50000000000000011</v>
      </c>
      <c r="C591" s="529">
        <f>Electricity!F627</f>
        <v>0</v>
      </c>
      <c r="D591" s="529">
        <f>Electricity!I627</f>
        <v>0</v>
      </c>
      <c r="E591" s="530" t="str">
        <f t="shared" si="22"/>
        <v>01/25/2024 12:00:00 PM</v>
      </c>
      <c r="F591" s="530" t="str">
        <f t="shared" si="21"/>
        <v>Jan</v>
      </c>
    </row>
    <row r="592" spans="1:6" x14ac:dyDescent="0.35">
      <c r="A592" s="527">
        <f>Electricity!D628</f>
        <v>45316</v>
      </c>
      <c r="B592" s="528">
        <f>Electricity!E628</f>
        <v>0.54166666666666674</v>
      </c>
      <c r="C592" s="529">
        <f>Electricity!F628</f>
        <v>0</v>
      </c>
      <c r="D592" s="529">
        <f>Electricity!I628</f>
        <v>0</v>
      </c>
      <c r="E592" s="530" t="str">
        <f t="shared" si="22"/>
        <v>01/25/2024 01:00:00 PM</v>
      </c>
      <c r="F592" s="530" t="str">
        <f t="shared" si="21"/>
        <v>Jan</v>
      </c>
    </row>
    <row r="593" spans="1:6" x14ac:dyDescent="0.35">
      <c r="A593" s="527">
        <f>Electricity!D629</f>
        <v>45316</v>
      </c>
      <c r="B593" s="528">
        <f>Electricity!E629</f>
        <v>0.58333333333333337</v>
      </c>
      <c r="C593" s="529">
        <f>Electricity!F629</f>
        <v>0</v>
      </c>
      <c r="D593" s="529">
        <f>Electricity!I629</f>
        <v>0</v>
      </c>
      <c r="E593" s="530" t="str">
        <f t="shared" si="22"/>
        <v>01/25/2024 02:00:00 PM</v>
      </c>
      <c r="F593" s="530" t="str">
        <f t="shared" si="21"/>
        <v>Jan</v>
      </c>
    </row>
    <row r="594" spans="1:6" x14ac:dyDescent="0.35">
      <c r="A594" s="527">
        <f>Electricity!D630</f>
        <v>45316</v>
      </c>
      <c r="B594" s="528">
        <f>Electricity!E630</f>
        <v>0.62500000000000011</v>
      </c>
      <c r="C594" s="529">
        <f>Electricity!F630</f>
        <v>0</v>
      </c>
      <c r="D594" s="529">
        <f>Electricity!I630</f>
        <v>0</v>
      </c>
      <c r="E594" s="530" t="str">
        <f t="shared" si="22"/>
        <v>01/25/2024 03:00:00 PM</v>
      </c>
      <c r="F594" s="530" t="str">
        <f t="shared" si="21"/>
        <v>Jan</v>
      </c>
    </row>
    <row r="595" spans="1:6" x14ac:dyDescent="0.35">
      <c r="A595" s="527">
        <f>Electricity!D631</f>
        <v>45316</v>
      </c>
      <c r="B595" s="528">
        <f>Electricity!E631</f>
        <v>0.66666666666666674</v>
      </c>
      <c r="C595" s="529">
        <f>Electricity!F631</f>
        <v>0</v>
      </c>
      <c r="D595" s="529">
        <f>Electricity!I631</f>
        <v>0</v>
      </c>
      <c r="E595" s="530" t="str">
        <f t="shared" si="22"/>
        <v>01/25/2024 04:00:00 PM</v>
      </c>
      <c r="F595" s="530" t="str">
        <f t="shared" si="21"/>
        <v>Jan</v>
      </c>
    </row>
    <row r="596" spans="1:6" x14ac:dyDescent="0.35">
      <c r="A596" s="527">
        <f>Electricity!D632</f>
        <v>45316</v>
      </c>
      <c r="B596" s="528">
        <f>Electricity!E632</f>
        <v>0.70833333333333337</v>
      </c>
      <c r="C596" s="529">
        <f>Electricity!F632</f>
        <v>0</v>
      </c>
      <c r="D596" s="529">
        <f>Electricity!I632</f>
        <v>0</v>
      </c>
      <c r="E596" s="530" t="str">
        <f t="shared" si="22"/>
        <v>01/25/2024 05:00:00 PM</v>
      </c>
      <c r="F596" s="530" t="str">
        <f t="shared" si="21"/>
        <v>Jan</v>
      </c>
    </row>
    <row r="597" spans="1:6" x14ac:dyDescent="0.35">
      <c r="A597" s="527">
        <f>Electricity!D633</f>
        <v>45316</v>
      </c>
      <c r="B597" s="528">
        <f>Electricity!E633</f>
        <v>0.75000000000000011</v>
      </c>
      <c r="C597" s="529">
        <f>Electricity!F633</f>
        <v>0</v>
      </c>
      <c r="D597" s="529">
        <f>Electricity!I633</f>
        <v>0</v>
      </c>
      <c r="E597" s="530" t="str">
        <f t="shared" si="22"/>
        <v>01/25/2024 06:00:00 PM</v>
      </c>
      <c r="F597" s="530" t="str">
        <f t="shared" si="21"/>
        <v>Jan</v>
      </c>
    </row>
    <row r="598" spans="1:6" x14ac:dyDescent="0.35">
      <c r="A598" s="527">
        <f>Electricity!D634</f>
        <v>45316</v>
      </c>
      <c r="B598" s="528">
        <f>Electricity!E634</f>
        <v>0.79166666666666674</v>
      </c>
      <c r="C598" s="529">
        <f>Electricity!F634</f>
        <v>0</v>
      </c>
      <c r="D598" s="529">
        <f>Electricity!I634</f>
        <v>0</v>
      </c>
      <c r="E598" s="530" t="str">
        <f t="shared" si="22"/>
        <v>01/25/2024 07:00:00 PM</v>
      </c>
      <c r="F598" s="530" t="str">
        <f t="shared" si="21"/>
        <v>Jan</v>
      </c>
    </row>
    <row r="599" spans="1:6" x14ac:dyDescent="0.35">
      <c r="A599" s="527">
        <f>Electricity!D635</f>
        <v>45316</v>
      </c>
      <c r="B599" s="528">
        <f>Electricity!E635</f>
        <v>0.83333333333333337</v>
      </c>
      <c r="C599" s="529">
        <f>Electricity!F635</f>
        <v>0</v>
      </c>
      <c r="D599" s="529">
        <f>Electricity!I635</f>
        <v>0</v>
      </c>
      <c r="E599" s="530" t="str">
        <f t="shared" si="22"/>
        <v>01/25/2024 08:00:00 PM</v>
      </c>
      <c r="F599" s="530" t="str">
        <f t="shared" si="21"/>
        <v>Jan</v>
      </c>
    </row>
    <row r="600" spans="1:6" x14ac:dyDescent="0.35">
      <c r="A600" s="527">
        <f>Electricity!D636</f>
        <v>45316</v>
      </c>
      <c r="B600" s="528">
        <f>Electricity!E636</f>
        <v>0.87500000000000011</v>
      </c>
      <c r="C600" s="529">
        <f>Electricity!F636</f>
        <v>0</v>
      </c>
      <c r="D600" s="529">
        <f>Electricity!I636</f>
        <v>0</v>
      </c>
      <c r="E600" s="530" t="str">
        <f t="shared" si="22"/>
        <v>01/25/2024 09:00:00 PM</v>
      </c>
      <c r="F600" s="530" t="str">
        <f t="shared" si="21"/>
        <v>Jan</v>
      </c>
    </row>
    <row r="601" spans="1:6" x14ac:dyDescent="0.35">
      <c r="A601" s="527">
        <f>Electricity!D637</f>
        <v>45316</v>
      </c>
      <c r="B601" s="528">
        <f>Electricity!E637</f>
        <v>0.91666666666666674</v>
      </c>
      <c r="C601" s="529">
        <f>Electricity!F637</f>
        <v>0</v>
      </c>
      <c r="D601" s="529">
        <f>Electricity!I637</f>
        <v>0</v>
      </c>
      <c r="E601" s="530" t="str">
        <f t="shared" si="22"/>
        <v>01/25/2024 10:00:00 PM</v>
      </c>
      <c r="F601" s="530" t="str">
        <f t="shared" si="21"/>
        <v>Jan</v>
      </c>
    </row>
    <row r="602" spans="1:6" x14ac:dyDescent="0.35">
      <c r="A602" s="527">
        <f>Electricity!D638</f>
        <v>45316</v>
      </c>
      <c r="B602" s="528">
        <f>Electricity!E638</f>
        <v>0.95833333333333337</v>
      </c>
      <c r="C602" s="529">
        <f>Electricity!F638</f>
        <v>0</v>
      </c>
      <c r="D602" s="529">
        <f>Electricity!I638</f>
        <v>0</v>
      </c>
      <c r="E602" s="530" t="str">
        <f t="shared" si="22"/>
        <v>01/25/2024 11:00:00 PM</v>
      </c>
      <c r="F602" s="530" t="str">
        <f t="shared" si="21"/>
        <v>Jan</v>
      </c>
    </row>
    <row r="603" spans="1:6" x14ac:dyDescent="0.35">
      <c r="A603" s="527">
        <f>Electricity!D639</f>
        <v>45317</v>
      </c>
      <c r="B603" s="528">
        <f>Electricity!E639</f>
        <v>3.1225022567582528E-17</v>
      </c>
      <c r="C603" s="529">
        <f>Electricity!F639</f>
        <v>0</v>
      </c>
      <c r="D603" s="529">
        <f>Electricity!I639</f>
        <v>0</v>
      </c>
      <c r="E603" s="530" t="str">
        <f t="shared" si="22"/>
        <v>01/26/2024 12:00:00 AM</v>
      </c>
      <c r="F603" s="530" t="str">
        <f t="shared" si="21"/>
        <v>Jan</v>
      </c>
    </row>
    <row r="604" spans="1:6" x14ac:dyDescent="0.35">
      <c r="A604" s="527">
        <f>Electricity!D640</f>
        <v>45317</v>
      </c>
      <c r="B604" s="528">
        <f>Electricity!E640</f>
        <v>4.1666666666666699E-2</v>
      </c>
      <c r="C604" s="529">
        <f>Electricity!F640</f>
        <v>0</v>
      </c>
      <c r="D604" s="529">
        <f>Electricity!I640</f>
        <v>0</v>
      </c>
      <c r="E604" s="530" t="str">
        <f t="shared" si="22"/>
        <v>01/26/2024 01:00:00 AM</v>
      </c>
      <c r="F604" s="530" t="str">
        <f t="shared" si="21"/>
        <v>Jan</v>
      </c>
    </row>
    <row r="605" spans="1:6" x14ac:dyDescent="0.35">
      <c r="A605" s="527">
        <f>Electricity!D641</f>
        <v>45317</v>
      </c>
      <c r="B605" s="528">
        <f>Electricity!E641</f>
        <v>8.333333333333337E-2</v>
      </c>
      <c r="C605" s="529">
        <f>Electricity!F641</f>
        <v>0</v>
      </c>
      <c r="D605" s="529">
        <f>Electricity!I641</f>
        <v>0</v>
      </c>
      <c r="E605" s="530" t="str">
        <f t="shared" si="22"/>
        <v>01/26/2024 02:00:00 AM</v>
      </c>
      <c r="F605" s="530" t="str">
        <f t="shared" si="21"/>
        <v>Jan</v>
      </c>
    </row>
    <row r="606" spans="1:6" x14ac:dyDescent="0.35">
      <c r="A606" s="527">
        <f>Electricity!D642</f>
        <v>45317</v>
      </c>
      <c r="B606" s="528">
        <f>Electricity!E642</f>
        <v>0.12500000000000006</v>
      </c>
      <c r="C606" s="529">
        <f>Electricity!F642</f>
        <v>0</v>
      </c>
      <c r="D606" s="529">
        <f>Electricity!I642</f>
        <v>0</v>
      </c>
      <c r="E606" s="530" t="str">
        <f t="shared" si="22"/>
        <v>01/26/2024 03:00:00 AM</v>
      </c>
      <c r="F606" s="530" t="str">
        <f t="shared" si="21"/>
        <v>Jan</v>
      </c>
    </row>
    <row r="607" spans="1:6" x14ac:dyDescent="0.35">
      <c r="A607" s="527">
        <f>Electricity!D643</f>
        <v>45317</v>
      </c>
      <c r="B607" s="528">
        <f>Electricity!E643</f>
        <v>0.16666666666666669</v>
      </c>
      <c r="C607" s="529">
        <f>Electricity!F643</f>
        <v>0</v>
      </c>
      <c r="D607" s="529">
        <f>Electricity!I643</f>
        <v>0</v>
      </c>
      <c r="E607" s="530" t="str">
        <f t="shared" si="22"/>
        <v>01/26/2024 04:00:00 AM</v>
      </c>
      <c r="F607" s="530" t="str">
        <f t="shared" si="21"/>
        <v>Jan</v>
      </c>
    </row>
    <row r="608" spans="1:6" x14ac:dyDescent="0.35">
      <c r="A608" s="527">
        <f>Electricity!D644</f>
        <v>45317</v>
      </c>
      <c r="B608" s="528">
        <f>Electricity!E644</f>
        <v>0.20833333333333337</v>
      </c>
      <c r="C608" s="529">
        <f>Electricity!F644</f>
        <v>0</v>
      </c>
      <c r="D608" s="529">
        <f>Electricity!I644</f>
        <v>0</v>
      </c>
      <c r="E608" s="530" t="str">
        <f t="shared" si="22"/>
        <v>01/26/2024 05:00:00 AM</v>
      </c>
      <c r="F608" s="530" t="str">
        <f t="shared" si="21"/>
        <v>Jan</v>
      </c>
    </row>
    <row r="609" spans="1:6" x14ac:dyDescent="0.35">
      <c r="A609" s="527">
        <f>Electricity!D645</f>
        <v>45317</v>
      </c>
      <c r="B609" s="528">
        <f>Electricity!E645</f>
        <v>0.25</v>
      </c>
      <c r="C609" s="529">
        <f>Electricity!F645</f>
        <v>0</v>
      </c>
      <c r="D609" s="529">
        <f>Electricity!I645</f>
        <v>0</v>
      </c>
      <c r="E609" s="530" t="str">
        <f t="shared" si="22"/>
        <v>01/26/2024 06:00:00 AM</v>
      </c>
      <c r="F609" s="530" t="str">
        <f t="shared" si="21"/>
        <v>Jan</v>
      </c>
    </row>
    <row r="610" spans="1:6" x14ac:dyDescent="0.35">
      <c r="A610" s="527">
        <f>Electricity!D646</f>
        <v>45317</v>
      </c>
      <c r="B610" s="528">
        <f>Electricity!E646</f>
        <v>0.29166666666666669</v>
      </c>
      <c r="C610" s="529">
        <f>Electricity!F646</f>
        <v>0</v>
      </c>
      <c r="D610" s="529">
        <f>Electricity!I646</f>
        <v>0</v>
      </c>
      <c r="E610" s="530" t="str">
        <f t="shared" si="22"/>
        <v>01/26/2024 07:00:00 AM</v>
      </c>
      <c r="F610" s="530" t="str">
        <f t="shared" si="21"/>
        <v>Jan</v>
      </c>
    </row>
    <row r="611" spans="1:6" x14ac:dyDescent="0.35">
      <c r="A611" s="527">
        <f>Electricity!D647</f>
        <v>45317</v>
      </c>
      <c r="B611" s="528">
        <f>Electricity!E647</f>
        <v>0.33333333333333337</v>
      </c>
      <c r="C611" s="529">
        <f>Electricity!F647</f>
        <v>0</v>
      </c>
      <c r="D611" s="529">
        <f>Electricity!I647</f>
        <v>0</v>
      </c>
      <c r="E611" s="530" t="str">
        <f t="shared" si="22"/>
        <v>01/26/2024 08:00:00 AM</v>
      </c>
      <c r="F611" s="530" t="str">
        <f t="shared" si="21"/>
        <v>Jan</v>
      </c>
    </row>
    <row r="612" spans="1:6" x14ac:dyDescent="0.35">
      <c r="A612" s="527">
        <f>Electricity!D648</f>
        <v>45317</v>
      </c>
      <c r="B612" s="528">
        <f>Electricity!E648</f>
        <v>0.375</v>
      </c>
      <c r="C612" s="529">
        <f>Electricity!F648</f>
        <v>0</v>
      </c>
      <c r="D612" s="529">
        <f>Electricity!I648</f>
        <v>0</v>
      </c>
      <c r="E612" s="530" t="str">
        <f t="shared" si="22"/>
        <v>01/26/2024 09:00:00 AM</v>
      </c>
      <c r="F612" s="530" t="str">
        <f t="shared" si="21"/>
        <v>Jan</v>
      </c>
    </row>
    <row r="613" spans="1:6" x14ac:dyDescent="0.35">
      <c r="A613" s="527">
        <f>Electricity!D649</f>
        <v>45317</v>
      </c>
      <c r="B613" s="528">
        <f>Electricity!E649</f>
        <v>0.41666666666666669</v>
      </c>
      <c r="C613" s="529">
        <f>Electricity!F649</f>
        <v>0</v>
      </c>
      <c r="D613" s="529">
        <f>Electricity!I649</f>
        <v>0</v>
      </c>
      <c r="E613" s="530" t="str">
        <f t="shared" si="22"/>
        <v>01/26/2024 10:00:00 AM</v>
      </c>
      <c r="F613" s="530" t="str">
        <f t="shared" si="21"/>
        <v>Jan</v>
      </c>
    </row>
    <row r="614" spans="1:6" x14ac:dyDescent="0.35">
      <c r="A614" s="527">
        <f>Electricity!D650</f>
        <v>45317</v>
      </c>
      <c r="B614" s="528">
        <f>Electricity!E650</f>
        <v>0.45833333333333337</v>
      </c>
      <c r="C614" s="529">
        <f>Electricity!F650</f>
        <v>0</v>
      </c>
      <c r="D614" s="529">
        <f>Electricity!I650</f>
        <v>0</v>
      </c>
      <c r="E614" s="530" t="str">
        <f t="shared" si="22"/>
        <v>01/26/2024 11:00:00 AM</v>
      </c>
      <c r="F614" s="530" t="str">
        <f t="shared" si="21"/>
        <v>Jan</v>
      </c>
    </row>
    <row r="615" spans="1:6" x14ac:dyDescent="0.35">
      <c r="A615" s="527">
        <f>Electricity!D651</f>
        <v>45317</v>
      </c>
      <c r="B615" s="528">
        <f>Electricity!E651</f>
        <v>0.50000000000000011</v>
      </c>
      <c r="C615" s="529">
        <f>Electricity!F651</f>
        <v>0</v>
      </c>
      <c r="D615" s="529">
        <f>Electricity!I651</f>
        <v>0</v>
      </c>
      <c r="E615" s="530" t="str">
        <f t="shared" si="22"/>
        <v>01/26/2024 12:00:00 PM</v>
      </c>
      <c r="F615" s="530" t="str">
        <f t="shared" si="21"/>
        <v>Jan</v>
      </c>
    </row>
    <row r="616" spans="1:6" x14ac:dyDescent="0.35">
      <c r="A616" s="527">
        <f>Electricity!D652</f>
        <v>45317</v>
      </c>
      <c r="B616" s="528">
        <f>Electricity!E652</f>
        <v>0.54166666666666674</v>
      </c>
      <c r="C616" s="529">
        <f>Electricity!F652</f>
        <v>0</v>
      </c>
      <c r="D616" s="529">
        <f>Electricity!I652</f>
        <v>0</v>
      </c>
      <c r="E616" s="530" t="str">
        <f t="shared" si="22"/>
        <v>01/26/2024 01:00:00 PM</v>
      </c>
      <c r="F616" s="530" t="str">
        <f t="shared" si="21"/>
        <v>Jan</v>
      </c>
    </row>
    <row r="617" spans="1:6" x14ac:dyDescent="0.35">
      <c r="A617" s="527">
        <f>Electricity!D653</f>
        <v>45317</v>
      </c>
      <c r="B617" s="528">
        <f>Electricity!E653</f>
        <v>0.58333333333333337</v>
      </c>
      <c r="C617" s="529">
        <f>Electricity!F653</f>
        <v>0</v>
      </c>
      <c r="D617" s="529">
        <f>Electricity!I653</f>
        <v>0</v>
      </c>
      <c r="E617" s="530" t="str">
        <f t="shared" si="22"/>
        <v>01/26/2024 02:00:00 PM</v>
      </c>
      <c r="F617" s="530" t="str">
        <f t="shared" si="21"/>
        <v>Jan</v>
      </c>
    </row>
    <row r="618" spans="1:6" x14ac:dyDescent="0.35">
      <c r="A618" s="527">
        <f>Electricity!D654</f>
        <v>45317</v>
      </c>
      <c r="B618" s="528">
        <f>Electricity!E654</f>
        <v>0.62500000000000011</v>
      </c>
      <c r="C618" s="529">
        <f>Electricity!F654</f>
        <v>0</v>
      </c>
      <c r="D618" s="529">
        <f>Electricity!I654</f>
        <v>0</v>
      </c>
      <c r="E618" s="530" t="str">
        <f t="shared" si="22"/>
        <v>01/26/2024 03:00:00 PM</v>
      </c>
      <c r="F618" s="530" t="str">
        <f t="shared" si="21"/>
        <v>Jan</v>
      </c>
    </row>
    <row r="619" spans="1:6" x14ac:dyDescent="0.35">
      <c r="A619" s="527">
        <f>Electricity!D655</f>
        <v>45317</v>
      </c>
      <c r="B619" s="528">
        <f>Electricity!E655</f>
        <v>0.66666666666666674</v>
      </c>
      <c r="C619" s="529">
        <f>Electricity!F655</f>
        <v>0</v>
      </c>
      <c r="D619" s="529">
        <f>Electricity!I655</f>
        <v>0</v>
      </c>
      <c r="E619" s="530" t="str">
        <f t="shared" si="22"/>
        <v>01/26/2024 04:00:00 PM</v>
      </c>
      <c r="F619" s="530" t="str">
        <f t="shared" si="21"/>
        <v>Jan</v>
      </c>
    </row>
    <row r="620" spans="1:6" x14ac:dyDescent="0.35">
      <c r="A620" s="527">
        <f>Electricity!D656</f>
        <v>45317</v>
      </c>
      <c r="B620" s="528">
        <f>Electricity!E656</f>
        <v>0.70833333333333337</v>
      </c>
      <c r="C620" s="529">
        <f>Electricity!F656</f>
        <v>0</v>
      </c>
      <c r="D620" s="529">
        <f>Electricity!I656</f>
        <v>0</v>
      </c>
      <c r="E620" s="530" t="str">
        <f t="shared" si="22"/>
        <v>01/26/2024 05:00:00 PM</v>
      </c>
      <c r="F620" s="530" t="str">
        <f t="shared" si="21"/>
        <v>Jan</v>
      </c>
    </row>
    <row r="621" spans="1:6" x14ac:dyDescent="0.35">
      <c r="A621" s="527">
        <f>Electricity!D657</f>
        <v>45317</v>
      </c>
      <c r="B621" s="528">
        <f>Electricity!E657</f>
        <v>0.75000000000000011</v>
      </c>
      <c r="C621" s="529">
        <f>Electricity!F657</f>
        <v>0</v>
      </c>
      <c r="D621" s="529">
        <f>Electricity!I657</f>
        <v>0</v>
      </c>
      <c r="E621" s="530" t="str">
        <f t="shared" si="22"/>
        <v>01/26/2024 06:00:00 PM</v>
      </c>
      <c r="F621" s="530" t="str">
        <f t="shared" si="21"/>
        <v>Jan</v>
      </c>
    </row>
    <row r="622" spans="1:6" x14ac:dyDescent="0.35">
      <c r="A622" s="527">
        <f>Electricity!D658</f>
        <v>45317</v>
      </c>
      <c r="B622" s="528">
        <f>Electricity!E658</f>
        <v>0.79166666666666674</v>
      </c>
      <c r="C622" s="529">
        <f>Electricity!F658</f>
        <v>0</v>
      </c>
      <c r="D622" s="529">
        <f>Electricity!I658</f>
        <v>0</v>
      </c>
      <c r="E622" s="530" t="str">
        <f t="shared" si="22"/>
        <v>01/26/2024 07:00:00 PM</v>
      </c>
      <c r="F622" s="530" t="str">
        <f t="shared" si="21"/>
        <v>Jan</v>
      </c>
    </row>
    <row r="623" spans="1:6" x14ac:dyDescent="0.35">
      <c r="A623" s="527">
        <f>Electricity!D659</f>
        <v>45317</v>
      </c>
      <c r="B623" s="528">
        <f>Electricity!E659</f>
        <v>0.83333333333333337</v>
      </c>
      <c r="C623" s="529">
        <f>Electricity!F659</f>
        <v>0</v>
      </c>
      <c r="D623" s="529">
        <f>Electricity!I659</f>
        <v>0</v>
      </c>
      <c r="E623" s="530" t="str">
        <f t="shared" si="22"/>
        <v>01/26/2024 08:00:00 PM</v>
      </c>
      <c r="F623" s="530" t="str">
        <f t="shared" si="21"/>
        <v>Jan</v>
      </c>
    </row>
    <row r="624" spans="1:6" x14ac:dyDescent="0.35">
      <c r="A624" s="527">
        <f>Electricity!D660</f>
        <v>45317</v>
      </c>
      <c r="B624" s="528">
        <f>Electricity!E660</f>
        <v>0.87500000000000011</v>
      </c>
      <c r="C624" s="529">
        <f>Electricity!F660</f>
        <v>0</v>
      </c>
      <c r="D624" s="529">
        <f>Electricity!I660</f>
        <v>0</v>
      </c>
      <c r="E624" s="530" t="str">
        <f t="shared" si="22"/>
        <v>01/26/2024 09:00:00 PM</v>
      </c>
      <c r="F624" s="530" t="str">
        <f t="shared" si="21"/>
        <v>Jan</v>
      </c>
    </row>
    <row r="625" spans="1:6" x14ac:dyDescent="0.35">
      <c r="A625" s="527">
        <f>Electricity!D661</f>
        <v>45317</v>
      </c>
      <c r="B625" s="528">
        <f>Electricity!E661</f>
        <v>0.91666666666666674</v>
      </c>
      <c r="C625" s="529">
        <f>Electricity!F661</f>
        <v>0</v>
      </c>
      <c r="D625" s="529">
        <f>Electricity!I661</f>
        <v>0</v>
      </c>
      <c r="E625" s="530" t="str">
        <f t="shared" si="22"/>
        <v>01/26/2024 10:00:00 PM</v>
      </c>
      <c r="F625" s="530" t="str">
        <f t="shared" si="21"/>
        <v>Jan</v>
      </c>
    </row>
    <row r="626" spans="1:6" x14ac:dyDescent="0.35">
      <c r="A626" s="527">
        <f>Electricity!D662</f>
        <v>45317</v>
      </c>
      <c r="B626" s="528">
        <f>Electricity!E662</f>
        <v>0.95833333333333337</v>
      </c>
      <c r="C626" s="529">
        <f>Electricity!F662</f>
        <v>0</v>
      </c>
      <c r="D626" s="529">
        <f>Electricity!I662</f>
        <v>0</v>
      </c>
      <c r="E626" s="530" t="str">
        <f t="shared" si="22"/>
        <v>01/26/2024 11:00:00 PM</v>
      </c>
      <c r="F626" s="530" t="str">
        <f t="shared" si="21"/>
        <v>Jan</v>
      </c>
    </row>
    <row r="627" spans="1:6" x14ac:dyDescent="0.35">
      <c r="A627" s="527">
        <f>Electricity!D663</f>
        <v>45318</v>
      </c>
      <c r="B627" s="528">
        <f>Electricity!E663</f>
        <v>3.1225022567582528E-17</v>
      </c>
      <c r="C627" s="529">
        <f>Electricity!F663</f>
        <v>0</v>
      </c>
      <c r="D627" s="529">
        <f>Electricity!I663</f>
        <v>0</v>
      </c>
      <c r="E627" s="530" t="str">
        <f t="shared" si="22"/>
        <v>01/27/2024 12:00:00 AM</v>
      </c>
      <c r="F627" s="530" t="str">
        <f t="shared" si="21"/>
        <v>Jan</v>
      </c>
    </row>
    <row r="628" spans="1:6" x14ac:dyDescent="0.35">
      <c r="A628" s="527">
        <f>Electricity!D664</f>
        <v>45318</v>
      </c>
      <c r="B628" s="528">
        <f>Electricity!E664</f>
        <v>4.1666666666666699E-2</v>
      </c>
      <c r="C628" s="529">
        <f>Electricity!F664</f>
        <v>0</v>
      </c>
      <c r="D628" s="529">
        <f>Electricity!I664</f>
        <v>0</v>
      </c>
      <c r="E628" s="530" t="str">
        <f t="shared" si="22"/>
        <v>01/27/2024 01:00:00 AM</v>
      </c>
      <c r="F628" s="530" t="str">
        <f t="shared" si="21"/>
        <v>Jan</v>
      </c>
    </row>
    <row r="629" spans="1:6" x14ac:dyDescent="0.35">
      <c r="A629" s="527">
        <f>Electricity!D665</f>
        <v>45318</v>
      </c>
      <c r="B629" s="528">
        <f>Electricity!E665</f>
        <v>8.333333333333337E-2</v>
      </c>
      <c r="C629" s="529">
        <f>Electricity!F665</f>
        <v>0</v>
      </c>
      <c r="D629" s="529">
        <f>Electricity!I665</f>
        <v>0</v>
      </c>
      <c r="E629" s="530" t="str">
        <f t="shared" si="22"/>
        <v>01/27/2024 02:00:00 AM</v>
      </c>
      <c r="F629" s="530" t="str">
        <f t="shared" si="21"/>
        <v>Jan</v>
      </c>
    </row>
    <row r="630" spans="1:6" x14ac:dyDescent="0.35">
      <c r="A630" s="527">
        <f>Electricity!D666</f>
        <v>45318</v>
      </c>
      <c r="B630" s="528">
        <f>Electricity!E666</f>
        <v>0.12500000000000006</v>
      </c>
      <c r="C630" s="529">
        <f>Electricity!F666</f>
        <v>0</v>
      </c>
      <c r="D630" s="529">
        <f>Electricity!I666</f>
        <v>0</v>
      </c>
      <c r="E630" s="530" t="str">
        <f t="shared" si="22"/>
        <v>01/27/2024 03:00:00 AM</v>
      </c>
      <c r="F630" s="530" t="str">
        <f t="shared" si="21"/>
        <v>Jan</v>
      </c>
    </row>
    <row r="631" spans="1:6" x14ac:dyDescent="0.35">
      <c r="A631" s="527">
        <f>Electricity!D667</f>
        <v>45318</v>
      </c>
      <c r="B631" s="528">
        <f>Electricity!E667</f>
        <v>0.16666666666666669</v>
      </c>
      <c r="C631" s="529">
        <f>Electricity!F667</f>
        <v>0</v>
      </c>
      <c r="D631" s="529">
        <f>Electricity!I667</f>
        <v>0</v>
      </c>
      <c r="E631" s="530" t="str">
        <f t="shared" si="22"/>
        <v>01/27/2024 04:00:00 AM</v>
      </c>
      <c r="F631" s="530" t="str">
        <f t="shared" si="21"/>
        <v>Jan</v>
      </c>
    </row>
    <row r="632" spans="1:6" x14ac:dyDescent="0.35">
      <c r="A632" s="527">
        <f>Electricity!D668</f>
        <v>45318</v>
      </c>
      <c r="B632" s="528">
        <f>Electricity!E668</f>
        <v>0.20833333333333337</v>
      </c>
      <c r="C632" s="529">
        <f>Electricity!F668</f>
        <v>0</v>
      </c>
      <c r="D632" s="529">
        <f>Electricity!I668</f>
        <v>0</v>
      </c>
      <c r="E632" s="530" t="str">
        <f t="shared" si="22"/>
        <v>01/27/2024 05:00:00 AM</v>
      </c>
      <c r="F632" s="530" t="str">
        <f t="shared" si="21"/>
        <v>Jan</v>
      </c>
    </row>
    <row r="633" spans="1:6" x14ac:dyDescent="0.35">
      <c r="A633" s="527">
        <f>Electricity!D669</f>
        <v>45318</v>
      </c>
      <c r="B633" s="528">
        <f>Electricity!E669</f>
        <v>0.25</v>
      </c>
      <c r="C633" s="529">
        <f>Electricity!F669</f>
        <v>0</v>
      </c>
      <c r="D633" s="529">
        <f>Electricity!I669</f>
        <v>0</v>
      </c>
      <c r="E633" s="530" t="str">
        <f t="shared" si="22"/>
        <v>01/27/2024 06:00:00 AM</v>
      </c>
      <c r="F633" s="530" t="str">
        <f t="shared" si="21"/>
        <v>Jan</v>
      </c>
    </row>
    <row r="634" spans="1:6" x14ac:dyDescent="0.35">
      <c r="A634" s="527">
        <f>Electricity!D670</f>
        <v>45318</v>
      </c>
      <c r="B634" s="528">
        <f>Electricity!E670</f>
        <v>0.29166666666666669</v>
      </c>
      <c r="C634" s="529">
        <f>Electricity!F670</f>
        <v>0</v>
      </c>
      <c r="D634" s="529">
        <f>Electricity!I670</f>
        <v>0</v>
      </c>
      <c r="E634" s="530" t="str">
        <f t="shared" si="22"/>
        <v>01/27/2024 07:00:00 AM</v>
      </c>
      <c r="F634" s="530" t="str">
        <f t="shared" si="21"/>
        <v>Jan</v>
      </c>
    </row>
    <row r="635" spans="1:6" x14ac:dyDescent="0.35">
      <c r="A635" s="527">
        <f>Electricity!D671</f>
        <v>45318</v>
      </c>
      <c r="B635" s="528">
        <f>Electricity!E671</f>
        <v>0.33333333333333337</v>
      </c>
      <c r="C635" s="529">
        <f>Electricity!F671</f>
        <v>0</v>
      </c>
      <c r="D635" s="529">
        <f>Electricity!I671</f>
        <v>0</v>
      </c>
      <c r="E635" s="530" t="str">
        <f t="shared" si="22"/>
        <v>01/27/2024 08:00:00 AM</v>
      </c>
      <c r="F635" s="530" t="str">
        <f t="shared" si="21"/>
        <v>Jan</v>
      </c>
    </row>
    <row r="636" spans="1:6" x14ac:dyDescent="0.35">
      <c r="A636" s="527">
        <f>Electricity!D672</f>
        <v>45318</v>
      </c>
      <c r="B636" s="528">
        <f>Electricity!E672</f>
        <v>0.375</v>
      </c>
      <c r="C636" s="529">
        <f>Electricity!F672</f>
        <v>0</v>
      </c>
      <c r="D636" s="529">
        <f>Electricity!I672</f>
        <v>0</v>
      </c>
      <c r="E636" s="530" t="str">
        <f t="shared" si="22"/>
        <v>01/27/2024 09:00:00 AM</v>
      </c>
      <c r="F636" s="530" t="str">
        <f t="shared" si="21"/>
        <v>Jan</v>
      </c>
    </row>
    <row r="637" spans="1:6" x14ac:dyDescent="0.35">
      <c r="A637" s="527">
        <f>Electricity!D673</f>
        <v>45318</v>
      </c>
      <c r="B637" s="528">
        <f>Electricity!E673</f>
        <v>0.41666666666666669</v>
      </c>
      <c r="C637" s="529">
        <f>Electricity!F673</f>
        <v>0</v>
      </c>
      <c r="D637" s="529">
        <f>Electricity!I673</f>
        <v>0</v>
      </c>
      <c r="E637" s="530" t="str">
        <f t="shared" si="22"/>
        <v>01/27/2024 10:00:00 AM</v>
      </c>
      <c r="F637" s="530" t="str">
        <f t="shared" si="21"/>
        <v>Jan</v>
      </c>
    </row>
    <row r="638" spans="1:6" x14ac:dyDescent="0.35">
      <c r="A638" s="527">
        <f>Electricity!D674</f>
        <v>45318</v>
      </c>
      <c r="B638" s="528">
        <f>Electricity!E674</f>
        <v>0.45833333333333337</v>
      </c>
      <c r="C638" s="529">
        <f>Electricity!F674</f>
        <v>0</v>
      </c>
      <c r="D638" s="529">
        <f>Electricity!I674</f>
        <v>0</v>
      </c>
      <c r="E638" s="530" t="str">
        <f t="shared" si="22"/>
        <v>01/27/2024 11:00:00 AM</v>
      </c>
      <c r="F638" s="530" t="str">
        <f t="shared" si="21"/>
        <v>Jan</v>
      </c>
    </row>
    <row r="639" spans="1:6" x14ac:dyDescent="0.35">
      <c r="A639" s="527">
        <f>Electricity!D675</f>
        <v>45318</v>
      </c>
      <c r="B639" s="528">
        <f>Electricity!E675</f>
        <v>0.50000000000000011</v>
      </c>
      <c r="C639" s="529">
        <f>Electricity!F675</f>
        <v>0</v>
      </c>
      <c r="D639" s="529">
        <f>Electricity!I675</f>
        <v>0</v>
      </c>
      <c r="E639" s="530" t="str">
        <f t="shared" si="22"/>
        <v>01/27/2024 12:00:00 PM</v>
      </c>
      <c r="F639" s="530" t="str">
        <f t="shared" si="21"/>
        <v>Jan</v>
      </c>
    </row>
    <row r="640" spans="1:6" x14ac:dyDescent="0.35">
      <c r="A640" s="527">
        <f>Electricity!D676</f>
        <v>45318</v>
      </c>
      <c r="B640" s="528">
        <f>Electricity!E676</f>
        <v>0.54166666666666674</v>
      </c>
      <c r="C640" s="529">
        <f>Electricity!F676</f>
        <v>0</v>
      </c>
      <c r="D640" s="529">
        <f>Electricity!I676</f>
        <v>0</v>
      </c>
      <c r="E640" s="530" t="str">
        <f t="shared" si="22"/>
        <v>01/27/2024 01:00:00 PM</v>
      </c>
      <c r="F640" s="530" t="str">
        <f t="shared" si="21"/>
        <v>Jan</v>
      </c>
    </row>
    <row r="641" spans="1:6" x14ac:dyDescent="0.35">
      <c r="A641" s="527">
        <f>Electricity!D677</f>
        <v>45318</v>
      </c>
      <c r="B641" s="528">
        <f>Electricity!E677</f>
        <v>0.58333333333333337</v>
      </c>
      <c r="C641" s="529">
        <f>Electricity!F677</f>
        <v>0</v>
      </c>
      <c r="D641" s="529">
        <f>Electricity!I677</f>
        <v>0</v>
      </c>
      <c r="E641" s="530" t="str">
        <f t="shared" si="22"/>
        <v>01/27/2024 02:00:00 PM</v>
      </c>
      <c r="F641" s="530" t="str">
        <f t="shared" si="21"/>
        <v>Jan</v>
      </c>
    </row>
    <row r="642" spans="1:6" x14ac:dyDescent="0.35">
      <c r="A642" s="527">
        <f>Electricity!D678</f>
        <v>45318</v>
      </c>
      <c r="B642" s="528">
        <f>Electricity!E678</f>
        <v>0.62500000000000011</v>
      </c>
      <c r="C642" s="529">
        <f>Electricity!F678</f>
        <v>0</v>
      </c>
      <c r="D642" s="529">
        <f>Electricity!I678</f>
        <v>0</v>
      </c>
      <c r="E642" s="530" t="str">
        <f t="shared" si="22"/>
        <v>01/27/2024 03:00:00 PM</v>
      </c>
      <c r="F642" s="530" t="str">
        <f t="shared" si="21"/>
        <v>Jan</v>
      </c>
    </row>
    <row r="643" spans="1:6" x14ac:dyDescent="0.35">
      <c r="A643" s="527">
        <f>Electricity!D679</f>
        <v>45318</v>
      </c>
      <c r="B643" s="528">
        <f>Electricity!E679</f>
        <v>0.66666666666666674</v>
      </c>
      <c r="C643" s="529">
        <f>Electricity!F679</f>
        <v>0</v>
      </c>
      <c r="D643" s="529">
        <f>Electricity!I679</f>
        <v>0</v>
      </c>
      <c r="E643" s="530" t="str">
        <f t="shared" si="22"/>
        <v>01/27/2024 04:00:00 PM</v>
      </c>
      <c r="F643" s="530" t="str">
        <f t="shared" ref="F643:F706" si="23">TEXT(A643,"mmm")</f>
        <v>Jan</v>
      </c>
    </row>
    <row r="644" spans="1:6" x14ac:dyDescent="0.35">
      <c r="A644" s="527">
        <f>Electricity!D680</f>
        <v>45318</v>
      </c>
      <c r="B644" s="528">
        <f>Electricity!E680</f>
        <v>0.70833333333333337</v>
      </c>
      <c r="C644" s="529">
        <f>Electricity!F680</f>
        <v>0</v>
      </c>
      <c r="D644" s="529">
        <f>Electricity!I680</f>
        <v>0</v>
      </c>
      <c r="E644" s="530" t="str">
        <f t="shared" si="22"/>
        <v>01/27/2024 05:00:00 PM</v>
      </c>
      <c r="F644" s="530" t="str">
        <f t="shared" si="23"/>
        <v>Jan</v>
      </c>
    </row>
    <row r="645" spans="1:6" x14ac:dyDescent="0.35">
      <c r="A645" s="527">
        <f>Electricity!D681</f>
        <v>45318</v>
      </c>
      <c r="B645" s="528">
        <f>Electricity!E681</f>
        <v>0.75000000000000011</v>
      </c>
      <c r="C645" s="529">
        <f>Electricity!F681</f>
        <v>0</v>
      </c>
      <c r="D645" s="529">
        <f>Electricity!I681</f>
        <v>0</v>
      </c>
      <c r="E645" s="530" t="str">
        <f t="shared" si="22"/>
        <v>01/27/2024 06:00:00 PM</v>
      </c>
      <c r="F645" s="530" t="str">
        <f t="shared" si="23"/>
        <v>Jan</v>
      </c>
    </row>
    <row r="646" spans="1:6" x14ac:dyDescent="0.35">
      <c r="A646" s="527">
        <f>Electricity!D682</f>
        <v>45318</v>
      </c>
      <c r="B646" s="528">
        <f>Electricity!E682</f>
        <v>0.79166666666666674</v>
      </c>
      <c r="C646" s="529">
        <f>Electricity!F682</f>
        <v>0</v>
      </c>
      <c r="D646" s="529">
        <f>Electricity!I682</f>
        <v>0</v>
      </c>
      <c r="E646" s="530" t="str">
        <f t="shared" si="22"/>
        <v>01/27/2024 07:00:00 PM</v>
      </c>
      <c r="F646" s="530" t="str">
        <f t="shared" si="23"/>
        <v>Jan</v>
      </c>
    </row>
    <row r="647" spans="1:6" x14ac:dyDescent="0.35">
      <c r="A647" s="527">
        <f>Electricity!D683</f>
        <v>45318</v>
      </c>
      <c r="B647" s="528">
        <f>Electricity!E683</f>
        <v>0.83333333333333337</v>
      </c>
      <c r="C647" s="529">
        <f>Electricity!F683</f>
        <v>0</v>
      </c>
      <c r="D647" s="529">
        <f>Electricity!I683</f>
        <v>0</v>
      </c>
      <c r="E647" s="530" t="str">
        <f t="shared" si="22"/>
        <v>01/27/2024 08:00:00 PM</v>
      </c>
      <c r="F647" s="530" t="str">
        <f t="shared" si="23"/>
        <v>Jan</v>
      </c>
    </row>
    <row r="648" spans="1:6" x14ac:dyDescent="0.35">
      <c r="A648" s="527">
        <f>Electricity!D684</f>
        <v>45318</v>
      </c>
      <c r="B648" s="528">
        <f>Electricity!E684</f>
        <v>0.87500000000000011</v>
      </c>
      <c r="C648" s="529">
        <f>Electricity!F684</f>
        <v>0</v>
      </c>
      <c r="D648" s="529">
        <f>Electricity!I684</f>
        <v>0</v>
      </c>
      <c r="E648" s="530" t="str">
        <f t="shared" si="22"/>
        <v>01/27/2024 09:00:00 PM</v>
      </c>
      <c r="F648" s="530" t="str">
        <f t="shared" si="23"/>
        <v>Jan</v>
      </c>
    </row>
    <row r="649" spans="1:6" x14ac:dyDescent="0.35">
      <c r="A649" s="527">
        <f>Electricity!D685</f>
        <v>45318</v>
      </c>
      <c r="B649" s="528">
        <f>Electricity!E685</f>
        <v>0.91666666666666674</v>
      </c>
      <c r="C649" s="529">
        <f>Electricity!F685</f>
        <v>0</v>
      </c>
      <c r="D649" s="529">
        <f>Electricity!I685</f>
        <v>0</v>
      </c>
      <c r="E649" s="530" t="str">
        <f t="shared" si="22"/>
        <v>01/27/2024 10:00:00 PM</v>
      </c>
      <c r="F649" s="530" t="str">
        <f t="shared" si="23"/>
        <v>Jan</v>
      </c>
    </row>
    <row r="650" spans="1:6" x14ac:dyDescent="0.35">
      <c r="A650" s="527">
        <f>Electricity!D686</f>
        <v>45318</v>
      </c>
      <c r="B650" s="528">
        <f>Electricity!E686</f>
        <v>0.95833333333333337</v>
      </c>
      <c r="C650" s="529">
        <f>Electricity!F686</f>
        <v>0</v>
      </c>
      <c r="D650" s="529">
        <f>Electricity!I686</f>
        <v>0</v>
      </c>
      <c r="E650" s="530" t="str">
        <f t="shared" si="22"/>
        <v>01/27/2024 11:00:00 PM</v>
      </c>
      <c r="F650" s="530" t="str">
        <f t="shared" si="23"/>
        <v>Jan</v>
      </c>
    </row>
    <row r="651" spans="1:6" x14ac:dyDescent="0.35">
      <c r="A651" s="527">
        <f>Electricity!D687</f>
        <v>45319</v>
      </c>
      <c r="B651" s="528">
        <f>Electricity!E687</f>
        <v>3.1225022567582528E-17</v>
      </c>
      <c r="C651" s="529">
        <f>Electricity!F687</f>
        <v>0</v>
      </c>
      <c r="D651" s="529">
        <f>Electricity!I687</f>
        <v>0</v>
      </c>
      <c r="E651" s="530" t="str">
        <f t="shared" si="22"/>
        <v>01/28/2024 12:00:00 AM</v>
      </c>
      <c r="F651" s="530" t="str">
        <f t="shared" si="23"/>
        <v>Jan</v>
      </c>
    </row>
    <row r="652" spans="1:6" x14ac:dyDescent="0.35">
      <c r="A652" s="527">
        <f>Electricity!D688</f>
        <v>45319</v>
      </c>
      <c r="B652" s="528">
        <f>Electricity!E688</f>
        <v>4.1666666666666699E-2</v>
      </c>
      <c r="C652" s="529">
        <f>Electricity!F688</f>
        <v>0</v>
      </c>
      <c r="D652" s="529">
        <f>Electricity!I688</f>
        <v>0</v>
      </c>
      <c r="E652" s="530" t="str">
        <f t="shared" ref="E652:E715" si="24">CONCATENATE(TEXT(A652,"mm/dd/yyyy")," ",TEXT(B652,"hh:mm:ss AM/PM"))</f>
        <v>01/28/2024 01:00:00 AM</v>
      </c>
      <c r="F652" s="530" t="str">
        <f t="shared" si="23"/>
        <v>Jan</v>
      </c>
    </row>
    <row r="653" spans="1:6" x14ac:dyDescent="0.35">
      <c r="A653" s="527">
        <f>Electricity!D689</f>
        <v>45319</v>
      </c>
      <c r="B653" s="528">
        <f>Electricity!E689</f>
        <v>8.333333333333337E-2</v>
      </c>
      <c r="C653" s="529">
        <f>Electricity!F689</f>
        <v>0</v>
      </c>
      <c r="D653" s="529">
        <f>Electricity!I689</f>
        <v>0</v>
      </c>
      <c r="E653" s="530" t="str">
        <f t="shared" si="24"/>
        <v>01/28/2024 02:00:00 AM</v>
      </c>
      <c r="F653" s="530" t="str">
        <f t="shared" si="23"/>
        <v>Jan</v>
      </c>
    </row>
    <row r="654" spans="1:6" x14ac:dyDescent="0.35">
      <c r="A654" s="527">
        <f>Electricity!D690</f>
        <v>45319</v>
      </c>
      <c r="B654" s="528">
        <f>Electricity!E690</f>
        <v>0.12500000000000006</v>
      </c>
      <c r="C654" s="529">
        <f>Electricity!F690</f>
        <v>0</v>
      </c>
      <c r="D654" s="529">
        <f>Electricity!I690</f>
        <v>0</v>
      </c>
      <c r="E654" s="530" t="str">
        <f t="shared" si="24"/>
        <v>01/28/2024 03:00:00 AM</v>
      </c>
      <c r="F654" s="530" t="str">
        <f t="shared" si="23"/>
        <v>Jan</v>
      </c>
    </row>
    <row r="655" spans="1:6" x14ac:dyDescent="0.35">
      <c r="A655" s="527">
        <f>Electricity!D691</f>
        <v>45319</v>
      </c>
      <c r="B655" s="528">
        <f>Electricity!E691</f>
        <v>0.16666666666666669</v>
      </c>
      <c r="C655" s="529">
        <f>Electricity!F691</f>
        <v>0</v>
      </c>
      <c r="D655" s="529">
        <f>Electricity!I691</f>
        <v>0</v>
      </c>
      <c r="E655" s="530" t="str">
        <f t="shared" si="24"/>
        <v>01/28/2024 04:00:00 AM</v>
      </c>
      <c r="F655" s="530" t="str">
        <f t="shared" si="23"/>
        <v>Jan</v>
      </c>
    </row>
    <row r="656" spans="1:6" x14ac:dyDescent="0.35">
      <c r="A656" s="527">
        <f>Electricity!D692</f>
        <v>45319</v>
      </c>
      <c r="B656" s="528">
        <f>Electricity!E692</f>
        <v>0.20833333333333337</v>
      </c>
      <c r="C656" s="529">
        <f>Electricity!F692</f>
        <v>0</v>
      </c>
      <c r="D656" s="529">
        <f>Electricity!I692</f>
        <v>0</v>
      </c>
      <c r="E656" s="530" t="str">
        <f t="shared" si="24"/>
        <v>01/28/2024 05:00:00 AM</v>
      </c>
      <c r="F656" s="530" t="str">
        <f t="shared" si="23"/>
        <v>Jan</v>
      </c>
    </row>
    <row r="657" spans="1:6" x14ac:dyDescent="0.35">
      <c r="A657" s="527">
        <f>Electricity!D693</f>
        <v>45319</v>
      </c>
      <c r="B657" s="528">
        <f>Electricity!E693</f>
        <v>0.25</v>
      </c>
      <c r="C657" s="529">
        <f>Electricity!F693</f>
        <v>0</v>
      </c>
      <c r="D657" s="529">
        <f>Electricity!I693</f>
        <v>0</v>
      </c>
      <c r="E657" s="530" t="str">
        <f t="shared" si="24"/>
        <v>01/28/2024 06:00:00 AM</v>
      </c>
      <c r="F657" s="530" t="str">
        <f t="shared" si="23"/>
        <v>Jan</v>
      </c>
    </row>
    <row r="658" spans="1:6" x14ac:dyDescent="0.35">
      <c r="A658" s="527">
        <f>Electricity!D694</f>
        <v>45319</v>
      </c>
      <c r="B658" s="528">
        <f>Electricity!E694</f>
        <v>0.29166666666666669</v>
      </c>
      <c r="C658" s="529">
        <f>Electricity!F694</f>
        <v>0</v>
      </c>
      <c r="D658" s="529">
        <f>Electricity!I694</f>
        <v>0</v>
      </c>
      <c r="E658" s="530" t="str">
        <f t="shared" si="24"/>
        <v>01/28/2024 07:00:00 AM</v>
      </c>
      <c r="F658" s="530" t="str">
        <f t="shared" si="23"/>
        <v>Jan</v>
      </c>
    </row>
    <row r="659" spans="1:6" x14ac:dyDescent="0.35">
      <c r="A659" s="527">
        <f>Electricity!D695</f>
        <v>45319</v>
      </c>
      <c r="B659" s="528">
        <f>Electricity!E695</f>
        <v>0.33333333333333337</v>
      </c>
      <c r="C659" s="529">
        <f>Electricity!F695</f>
        <v>0</v>
      </c>
      <c r="D659" s="529">
        <f>Electricity!I695</f>
        <v>0</v>
      </c>
      <c r="E659" s="530" t="str">
        <f t="shared" si="24"/>
        <v>01/28/2024 08:00:00 AM</v>
      </c>
      <c r="F659" s="530" t="str">
        <f t="shared" si="23"/>
        <v>Jan</v>
      </c>
    </row>
    <row r="660" spans="1:6" x14ac:dyDescent="0.35">
      <c r="A660" s="527">
        <f>Electricity!D696</f>
        <v>45319</v>
      </c>
      <c r="B660" s="528">
        <f>Electricity!E696</f>
        <v>0.375</v>
      </c>
      <c r="C660" s="529">
        <f>Electricity!F696</f>
        <v>0</v>
      </c>
      <c r="D660" s="529">
        <f>Electricity!I696</f>
        <v>0</v>
      </c>
      <c r="E660" s="530" t="str">
        <f t="shared" si="24"/>
        <v>01/28/2024 09:00:00 AM</v>
      </c>
      <c r="F660" s="530" t="str">
        <f t="shared" si="23"/>
        <v>Jan</v>
      </c>
    </row>
    <row r="661" spans="1:6" x14ac:dyDescent="0.35">
      <c r="A661" s="527">
        <f>Electricity!D697</f>
        <v>45319</v>
      </c>
      <c r="B661" s="528">
        <f>Electricity!E697</f>
        <v>0.41666666666666669</v>
      </c>
      <c r="C661" s="529">
        <f>Electricity!F697</f>
        <v>0</v>
      </c>
      <c r="D661" s="529">
        <f>Electricity!I697</f>
        <v>0</v>
      </c>
      <c r="E661" s="530" t="str">
        <f t="shared" si="24"/>
        <v>01/28/2024 10:00:00 AM</v>
      </c>
      <c r="F661" s="530" t="str">
        <f t="shared" si="23"/>
        <v>Jan</v>
      </c>
    </row>
    <row r="662" spans="1:6" x14ac:dyDescent="0.35">
      <c r="A662" s="527">
        <f>Electricity!D698</f>
        <v>45319</v>
      </c>
      <c r="B662" s="528">
        <f>Electricity!E698</f>
        <v>0.45833333333333337</v>
      </c>
      <c r="C662" s="529">
        <f>Electricity!F698</f>
        <v>0</v>
      </c>
      <c r="D662" s="529">
        <f>Electricity!I698</f>
        <v>0</v>
      </c>
      <c r="E662" s="530" t="str">
        <f t="shared" si="24"/>
        <v>01/28/2024 11:00:00 AM</v>
      </c>
      <c r="F662" s="530" t="str">
        <f t="shared" si="23"/>
        <v>Jan</v>
      </c>
    </row>
    <row r="663" spans="1:6" x14ac:dyDescent="0.35">
      <c r="A663" s="527">
        <f>Electricity!D699</f>
        <v>45319</v>
      </c>
      <c r="B663" s="528">
        <f>Electricity!E699</f>
        <v>0.50000000000000011</v>
      </c>
      <c r="C663" s="529">
        <f>Electricity!F699</f>
        <v>0</v>
      </c>
      <c r="D663" s="529">
        <f>Electricity!I699</f>
        <v>0</v>
      </c>
      <c r="E663" s="530" t="str">
        <f t="shared" si="24"/>
        <v>01/28/2024 12:00:00 PM</v>
      </c>
      <c r="F663" s="530" t="str">
        <f t="shared" si="23"/>
        <v>Jan</v>
      </c>
    </row>
    <row r="664" spans="1:6" x14ac:dyDescent="0.35">
      <c r="A664" s="527">
        <f>Electricity!D700</f>
        <v>45319</v>
      </c>
      <c r="B664" s="528">
        <f>Electricity!E700</f>
        <v>0.54166666666666674</v>
      </c>
      <c r="C664" s="529">
        <f>Electricity!F700</f>
        <v>0</v>
      </c>
      <c r="D664" s="529">
        <f>Electricity!I700</f>
        <v>0</v>
      </c>
      <c r="E664" s="530" t="str">
        <f t="shared" si="24"/>
        <v>01/28/2024 01:00:00 PM</v>
      </c>
      <c r="F664" s="530" t="str">
        <f t="shared" si="23"/>
        <v>Jan</v>
      </c>
    </row>
    <row r="665" spans="1:6" x14ac:dyDescent="0.35">
      <c r="A665" s="527">
        <f>Electricity!D701</f>
        <v>45319</v>
      </c>
      <c r="B665" s="528">
        <f>Electricity!E701</f>
        <v>0.58333333333333337</v>
      </c>
      <c r="C665" s="529">
        <f>Electricity!F701</f>
        <v>0</v>
      </c>
      <c r="D665" s="529">
        <f>Electricity!I701</f>
        <v>0</v>
      </c>
      <c r="E665" s="530" t="str">
        <f t="shared" si="24"/>
        <v>01/28/2024 02:00:00 PM</v>
      </c>
      <c r="F665" s="530" t="str">
        <f t="shared" si="23"/>
        <v>Jan</v>
      </c>
    </row>
    <row r="666" spans="1:6" x14ac:dyDescent="0.35">
      <c r="A666" s="527">
        <f>Electricity!D702</f>
        <v>45319</v>
      </c>
      <c r="B666" s="528">
        <f>Electricity!E702</f>
        <v>0.62500000000000011</v>
      </c>
      <c r="C666" s="529">
        <f>Electricity!F702</f>
        <v>0</v>
      </c>
      <c r="D666" s="529">
        <f>Electricity!I702</f>
        <v>0</v>
      </c>
      <c r="E666" s="530" t="str">
        <f t="shared" si="24"/>
        <v>01/28/2024 03:00:00 PM</v>
      </c>
      <c r="F666" s="530" t="str">
        <f t="shared" si="23"/>
        <v>Jan</v>
      </c>
    </row>
    <row r="667" spans="1:6" x14ac:dyDescent="0.35">
      <c r="A667" s="527">
        <f>Electricity!D703</f>
        <v>45319</v>
      </c>
      <c r="B667" s="528">
        <f>Electricity!E703</f>
        <v>0.66666666666666674</v>
      </c>
      <c r="C667" s="529">
        <f>Electricity!F703</f>
        <v>0</v>
      </c>
      <c r="D667" s="529">
        <f>Electricity!I703</f>
        <v>0</v>
      </c>
      <c r="E667" s="530" t="str">
        <f t="shared" si="24"/>
        <v>01/28/2024 04:00:00 PM</v>
      </c>
      <c r="F667" s="530" t="str">
        <f t="shared" si="23"/>
        <v>Jan</v>
      </c>
    </row>
    <row r="668" spans="1:6" x14ac:dyDescent="0.35">
      <c r="A668" s="527">
        <f>Electricity!D704</f>
        <v>45319</v>
      </c>
      <c r="B668" s="528">
        <f>Electricity!E704</f>
        <v>0.70833333333333337</v>
      </c>
      <c r="C668" s="529">
        <f>Electricity!F704</f>
        <v>0</v>
      </c>
      <c r="D668" s="529">
        <f>Electricity!I704</f>
        <v>0</v>
      </c>
      <c r="E668" s="530" t="str">
        <f t="shared" si="24"/>
        <v>01/28/2024 05:00:00 PM</v>
      </c>
      <c r="F668" s="530" t="str">
        <f t="shared" si="23"/>
        <v>Jan</v>
      </c>
    </row>
    <row r="669" spans="1:6" x14ac:dyDescent="0.35">
      <c r="A669" s="527">
        <f>Electricity!D705</f>
        <v>45319</v>
      </c>
      <c r="B669" s="528">
        <f>Electricity!E705</f>
        <v>0.75000000000000011</v>
      </c>
      <c r="C669" s="529">
        <f>Electricity!F705</f>
        <v>0</v>
      </c>
      <c r="D669" s="529">
        <f>Electricity!I705</f>
        <v>0</v>
      </c>
      <c r="E669" s="530" t="str">
        <f t="shared" si="24"/>
        <v>01/28/2024 06:00:00 PM</v>
      </c>
      <c r="F669" s="530" t="str">
        <f t="shared" si="23"/>
        <v>Jan</v>
      </c>
    </row>
    <row r="670" spans="1:6" x14ac:dyDescent="0.35">
      <c r="A670" s="527">
        <f>Electricity!D706</f>
        <v>45319</v>
      </c>
      <c r="B670" s="528">
        <f>Electricity!E706</f>
        <v>0.79166666666666674</v>
      </c>
      <c r="C670" s="529">
        <f>Electricity!F706</f>
        <v>0</v>
      </c>
      <c r="D670" s="529">
        <f>Electricity!I706</f>
        <v>0</v>
      </c>
      <c r="E670" s="530" t="str">
        <f t="shared" si="24"/>
        <v>01/28/2024 07:00:00 PM</v>
      </c>
      <c r="F670" s="530" t="str">
        <f t="shared" si="23"/>
        <v>Jan</v>
      </c>
    </row>
    <row r="671" spans="1:6" x14ac:dyDescent="0.35">
      <c r="A671" s="527">
        <f>Electricity!D707</f>
        <v>45319</v>
      </c>
      <c r="B671" s="528">
        <f>Electricity!E707</f>
        <v>0.83333333333333337</v>
      </c>
      <c r="C671" s="529">
        <f>Electricity!F707</f>
        <v>0</v>
      </c>
      <c r="D671" s="529">
        <f>Electricity!I707</f>
        <v>0</v>
      </c>
      <c r="E671" s="530" t="str">
        <f t="shared" si="24"/>
        <v>01/28/2024 08:00:00 PM</v>
      </c>
      <c r="F671" s="530" t="str">
        <f t="shared" si="23"/>
        <v>Jan</v>
      </c>
    </row>
    <row r="672" spans="1:6" x14ac:dyDescent="0.35">
      <c r="A672" s="527">
        <f>Electricity!D708</f>
        <v>45319</v>
      </c>
      <c r="B672" s="528">
        <f>Electricity!E708</f>
        <v>0.87500000000000011</v>
      </c>
      <c r="C672" s="529">
        <f>Electricity!F708</f>
        <v>0</v>
      </c>
      <c r="D672" s="529">
        <f>Electricity!I708</f>
        <v>0</v>
      </c>
      <c r="E672" s="530" t="str">
        <f t="shared" si="24"/>
        <v>01/28/2024 09:00:00 PM</v>
      </c>
      <c r="F672" s="530" t="str">
        <f t="shared" si="23"/>
        <v>Jan</v>
      </c>
    </row>
    <row r="673" spans="1:6" x14ac:dyDescent="0.35">
      <c r="A673" s="527">
        <f>Electricity!D709</f>
        <v>45319</v>
      </c>
      <c r="B673" s="528">
        <f>Electricity!E709</f>
        <v>0.91666666666666674</v>
      </c>
      <c r="C673" s="529">
        <f>Electricity!F709</f>
        <v>0</v>
      </c>
      <c r="D673" s="529">
        <f>Electricity!I709</f>
        <v>0</v>
      </c>
      <c r="E673" s="530" t="str">
        <f t="shared" si="24"/>
        <v>01/28/2024 10:00:00 PM</v>
      </c>
      <c r="F673" s="530" t="str">
        <f t="shared" si="23"/>
        <v>Jan</v>
      </c>
    </row>
    <row r="674" spans="1:6" x14ac:dyDescent="0.35">
      <c r="A674" s="527">
        <f>Electricity!D710</f>
        <v>45319</v>
      </c>
      <c r="B674" s="528">
        <f>Electricity!E710</f>
        <v>0.95833333333333337</v>
      </c>
      <c r="C674" s="529">
        <f>Electricity!F710</f>
        <v>0</v>
      </c>
      <c r="D674" s="529">
        <f>Electricity!I710</f>
        <v>0</v>
      </c>
      <c r="E674" s="530" t="str">
        <f t="shared" si="24"/>
        <v>01/28/2024 11:00:00 PM</v>
      </c>
      <c r="F674" s="530" t="str">
        <f t="shared" si="23"/>
        <v>Jan</v>
      </c>
    </row>
    <row r="675" spans="1:6" x14ac:dyDescent="0.35">
      <c r="A675" s="527">
        <f>Electricity!D711</f>
        <v>45320</v>
      </c>
      <c r="B675" s="528">
        <f>Electricity!E711</f>
        <v>3.1225022567582528E-17</v>
      </c>
      <c r="C675" s="529">
        <f>Electricity!F711</f>
        <v>0</v>
      </c>
      <c r="D675" s="529">
        <f>Electricity!I711</f>
        <v>0</v>
      </c>
      <c r="E675" s="530" t="str">
        <f t="shared" si="24"/>
        <v>01/29/2024 12:00:00 AM</v>
      </c>
      <c r="F675" s="530" t="str">
        <f t="shared" si="23"/>
        <v>Jan</v>
      </c>
    </row>
    <row r="676" spans="1:6" x14ac:dyDescent="0.35">
      <c r="A676" s="527">
        <f>Electricity!D712</f>
        <v>45320</v>
      </c>
      <c r="B676" s="528">
        <f>Electricity!E712</f>
        <v>4.1666666666666699E-2</v>
      </c>
      <c r="C676" s="529">
        <f>Electricity!F712</f>
        <v>0</v>
      </c>
      <c r="D676" s="529">
        <f>Electricity!I712</f>
        <v>0</v>
      </c>
      <c r="E676" s="530" t="str">
        <f t="shared" si="24"/>
        <v>01/29/2024 01:00:00 AM</v>
      </c>
      <c r="F676" s="530" t="str">
        <f t="shared" si="23"/>
        <v>Jan</v>
      </c>
    </row>
    <row r="677" spans="1:6" x14ac:dyDescent="0.35">
      <c r="A677" s="527">
        <f>Electricity!D713</f>
        <v>45320</v>
      </c>
      <c r="B677" s="528">
        <f>Electricity!E713</f>
        <v>8.333333333333337E-2</v>
      </c>
      <c r="C677" s="529">
        <f>Electricity!F713</f>
        <v>0</v>
      </c>
      <c r="D677" s="529">
        <f>Electricity!I713</f>
        <v>0</v>
      </c>
      <c r="E677" s="530" t="str">
        <f t="shared" si="24"/>
        <v>01/29/2024 02:00:00 AM</v>
      </c>
      <c r="F677" s="530" t="str">
        <f t="shared" si="23"/>
        <v>Jan</v>
      </c>
    </row>
    <row r="678" spans="1:6" x14ac:dyDescent="0.35">
      <c r="A678" s="527">
        <f>Electricity!D714</f>
        <v>45320</v>
      </c>
      <c r="B678" s="528">
        <f>Electricity!E714</f>
        <v>0.12500000000000006</v>
      </c>
      <c r="C678" s="529">
        <f>Electricity!F714</f>
        <v>0</v>
      </c>
      <c r="D678" s="529">
        <f>Electricity!I714</f>
        <v>0</v>
      </c>
      <c r="E678" s="530" t="str">
        <f t="shared" si="24"/>
        <v>01/29/2024 03:00:00 AM</v>
      </c>
      <c r="F678" s="530" t="str">
        <f t="shared" si="23"/>
        <v>Jan</v>
      </c>
    </row>
    <row r="679" spans="1:6" x14ac:dyDescent="0.35">
      <c r="A679" s="527">
        <f>Electricity!D715</f>
        <v>45320</v>
      </c>
      <c r="B679" s="528">
        <f>Electricity!E715</f>
        <v>0.16666666666666669</v>
      </c>
      <c r="C679" s="529">
        <f>Electricity!F715</f>
        <v>0</v>
      </c>
      <c r="D679" s="529">
        <f>Electricity!I715</f>
        <v>0</v>
      </c>
      <c r="E679" s="530" t="str">
        <f t="shared" si="24"/>
        <v>01/29/2024 04:00:00 AM</v>
      </c>
      <c r="F679" s="530" t="str">
        <f t="shared" si="23"/>
        <v>Jan</v>
      </c>
    </row>
    <row r="680" spans="1:6" x14ac:dyDescent="0.35">
      <c r="A680" s="527">
        <f>Electricity!D716</f>
        <v>45320</v>
      </c>
      <c r="B680" s="528">
        <f>Electricity!E716</f>
        <v>0.20833333333333337</v>
      </c>
      <c r="C680" s="529">
        <f>Electricity!F716</f>
        <v>0</v>
      </c>
      <c r="D680" s="529">
        <f>Electricity!I716</f>
        <v>0</v>
      </c>
      <c r="E680" s="530" t="str">
        <f t="shared" si="24"/>
        <v>01/29/2024 05:00:00 AM</v>
      </c>
      <c r="F680" s="530" t="str">
        <f t="shared" si="23"/>
        <v>Jan</v>
      </c>
    </row>
    <row r="681" spans="1:6" x14ac:dyDescent="0.35">
      <c r="A681" s="527">
        <f>Electricity!D717</f>
        <v>45320</v>
      </c>
      <c r="B681" s="528">
        <f>Electricity!E717</f>
        <v>0.25</v>
      </c>
      <c r="C681" s="529">
        <f>Electricity!F717</f>
        <v>0</v>
      </c>
      <c r="D681" s="529">
        <f>Electricity!I717</f>
        <v>0</v>
      </c>
      <c r="E681" s="530" t="str">
        <f t="shared" si="24"/>
        <v>01/29/2024 06:00:00 AM</v>
      </c>
      <c r="F681" s="530" t="str">
        <f t="shared" si="23"/>
        <v>Jan</v>
      </c>
    </row>
    <row r="682" spans="1:6" x14ac:dyDescent="0.35">
      <c r="A682" s="527">
        <f>Electricity!D718</f>
        <v>45320</v>
      </c>
      <c r="B682" s="528">
        <f>Electricity!E718</f>
        <v>0.29166666666666669</v>
      </c>
      <c r="C682" s="529">
        <f>Electricity!F718</f>
        <v>0</v>
      </c>
      <c r="D682" s="529">
        <f>Electricity!I718</f>
        <v>0</v>
      </c>
      <c r="E682" s="530" t="str">
        <f t="shared" si="24"/>
        <v>01/29/2024 07:00:00 AM</v>
      </c>
      <c r="F682" s="530" t="str">
        <f t="shared" si="23"/>
        <v>Jan</v>
      </c>
    </row>
    <row r="683" spans="1:6" x14ac:dyDescent="0.35">
      <c r="A683" s="527">
        <f>Electricity!D719</f>
        <v>45320</v>
      </c>
      <c r="B683" s="528">
        <f>Electricity!E719</f>
        <v>0.33333333333333337</v>
      </c>
      <c r="C683" s="529">
        <f>Electricity!F719</f>
        <v>0</v>
      </c>
      <c r="D683" s="529">
        <f>Electricity!I719</f>
        <v>0</v>
      </c>
      <c r="E683" s="530" t="str">
        <f t="shared" si="24"/>
        <v>01/29/2024 08:00:00 AM</v>
      </c>
      <c r="F683" s="530" t="str">
        <f t="shared" si="23"/>
        <v>Jan</v>
      </c>
    </row>
    <row r="684" spans="1:6" x14ac:dyDescent="0.35">
      <c r="A684" s="527">
        <f>Electricity!D720</f>
        <v>45320</v>
      </c>
      <c r="B684" s="528">
        <f>Electricity!E720</f>
        <v>0.375</v>
      </c>
      <c r="C684" s="529">
        <f>Electricity!F720</f>
        <v>0</v>
      </c>
      <c r="D684" s="529">
        <f>Electricity!I720</f>
        <v>0</v>
      </c>
      <c r="E684" s="530" t="str">
        <f t="shared" si="24"/>
        <v>01/29/2024 09:00:00 AM</v>
      </c>
      <c r="F684" s="530" t="str">
        <f t="shared" si="23"/>
        <v>Jan</v>
      </c>
    </row>
    <row r="685" spans="1:6" x14ac:dyDescent="0.35">
      <c r="A685" s="527">
        <f>Electricity!D721</f>
        <v>45320</v>
      </c>
      <c r="B685" s="528">
        <f>Electricity!E721</f>
        <v>0.41666666666666669</v>
      </c>
      <c r="C685" s="529">
        <f>Electricity!F721</f>
        <v>0</v>
      </c>
      <c r="D685" s="529">
        <f>Electricity!I721</f>
        <v>0</v>
      </c>
      <c r="E685" s="530" t="str">
        <f t="shared" si="24"/>
        <v>01/29/2024 10:00:00 AM</v>
      </c>
      <c r="F685" s="530" t="str">
        <f t="shared" si="23"/>
        <v>Jan</v>
      </c>
    </row>
    <row r="686" spans="1:6" x14ac:dyDescent="0.35">
      <c r="A686" s="527">
        <f>Electricity!D722</f>
        <v>45320</v>
      </c>
      <c r="B686" s="528">
        <f>Electricity!E722</f>
        <v>0.45833333333333337</v>
      </c>
      <c r="C686" s="529">
        <f>Electricity!F722</f>
        <v>0</v>
      </c>
      <c r="D686" s="529">
        <f>Electricity!I722</f>
        <v>0</v>
      </c>
      <c r="E686" s="530" t="str">
        <f t="shared" si="24"/>
        <v>01/29/2024 11:00:00 AM</v>
      </c>
      <c r="F686" s="530" t="str">
        <f t="shared" si="23"/>
        <v>Jan</v>
      </c>
    </row>
    <row r="687" spans="1:6" x14ac:dyDescent="0.35">
      <c r="A687" s="527">
        <f>Electricity!D723</f>
        <v>45320</v>
      </c>
      <c r="B687" s="528">
        <f>Electricity!E723</f>
        <v>0.50000000000000011</v>
      </c>
      <c r="C687" s="529">
        <f>Electricity!F723</f>
        <v>0</v>
      </c>
      <c r="D687" s="529">
        <f>Electricity!I723</f>
        <v>0</v>
      </c>
      <c r="E687" s="530" t="str">
        <f t="shared" si="24"/>
        <v>01/29/2024 12:00:00 PM</v>
      </c>
      <c r="F687" s="530" t="str">
        <f t="shared" si="23"/>
        <v>Jan</v>
      </c>
    </row>
    <row r="688" spans="1:6" x14ac:dyDescent="0.35">
      <c r="A688" s="527">
        <f>Electricity!D724</f>
        <v>45320</v>
      </c>
      <c r="B688" s="528">
        <f>Electricity!E724</f>
        <v>0.54166666666666674</v>
      </c>
      <c r="C688" s="529">
        <f>Electricity!F724</f>
        <v>0</v>
      </c>
      <c r="D688" s="529">
        <f>Electricity!I724</f>
        <v>0</v>
      </c>
      <c r="E688" s="530" t="str">
        <f t="shared" si="24"/>
        <v>01/29/2024 01:00:00 PM</v>
      </c>
      <c r="F688" s="530" t="str">
        <f t="shared" si="23"/>
        <v>Jan</v>
      </c>
    </row>
    <row r="689" spans="1:6" x14ac:dyDescent="0.35">
      <c r="A689" s="527">
        <f>Electricity!D725</f>
        <v>45320</v>
      </c>
      <c r="B689" s="528">
        <f>Electricity!E725</f>
        <v>0.58333333333333337</v>
      </c>
      <c r="C689" s="529">
        <f>Electricity!F725</f>
        <v>0</v>
      </c>
      <c r="D689" s="529">
        <f>Electricity!I725</f>
        <v>0</v>
      </c>
      <c r="E689" s="530" t="str">
        <f t="shared" si="24"/>
        <v>01/29/2024 02:00:00 PM</v>
      </c>
      <c r="F689" s="530" t="str">
        <f t="shared" si="23"/>
        <v>Jan</v>
      </c>
    </row>
    <row r="690" spans="1:6" x14ac:dyDescent="0.35">
      <c r="A690" s="527">
        <f>Electricity!D726</f>
        <v>45320</v>
      </c>
      <c r="B690" s="528">
        <f>Electricity!E726</f>
        <v>0.62500000000000011</v>
      </c>
      <c r="C690" s="529">
        <f>Electricity!F726</f>
        <v>0</v>
      </c>
      <c r="D690" s="529">
        <f>Electricity!I726</f>
        <v>0</v>
      </c>
      <c r="E690" s="530" t="str">
        <f t="shared" si="24"/>
        <v>01/29/2024 03:00:00 PM</v>
      </c>
      <c r="F690" s="530" t="str">
        <f t="shared" si="23"/>
        <v>Jan</v>
      </c>
    </row>
    <row r="691" spans="1:6" x14ac:dyDescent="0.35">
      <c r="A691" s="527">
        <f>Electricity!D727</f>
        <v>45320</v>
      </c>
      <c r="B691" s="528">
        <f>Electricity!E727</f>
        <v>0.66666666666666674</v>
      </c>
      <c r="C691" s="529">
        <f>Electricity!F727</f>
        <v>0</v>
      </c>
      <c r="D691" s="529">
        <f>Electricity!I727</f>
        <v>0</v>
      </c>
      <c r="E691" s="530" t="str">
        <f t="shared" si="24"/>
        <v>01/29/2024 04:00:00 PM</v>
      </c>
      <c r="F691" s="530" t="str">
        <f t="shared" si="23"/>
        <v>Jan</v>
      </c>
    </row>
    <row r="692" spans="1:6" x14ac:dyDescent="0.35">
      <c r="A692" s="527">
        <f>Electricity!D728</f>
        <v>45320</v>
      </c>
      <c r="B692" s="528">
        <f>Electricity!E728</f>
        <v>0.70833333333333337</v>
      </c>
      <c r="C692" s="529">
        <f>Electricity!F728</f>
        <v>0</v>
      </c>
      <c r="D692" s="529">
        <f>Electricity!I728</f>
        <v>0</v>
      </c>
      <c r="E692" s="530" t="str">
        <f t="shared" si="24"/>
        <v>01/29/2024 05:00:00 PM</v>
      </c>
      <c r="F692" s="530" t="str">
        <f t="shared" si="23"/>
        <v>Jan</v>
      </c>
    </row>
    <row r="693" spans="1:6" x14ac:dyDescent="0.35">
      <c r="A693" s="527">
        <f>Electricity!D729</f>
        <v>45320</v>
      </c>
      <c r="B693" s="528">
        <f>Electricity!E729</f>
        <v>0.75000000000000011</v>
      </c>
      <c r="C693" s="529">
        <f>Electricity!F729</f>
        <v>0</v>
      </c>
      <c r="D693" s="529">
        <f>Electricity!I729</f>
        <v>0</v>
      </c>
      <c r="E693" s="530" t="str">
        <f t="shared" si="24"/>
        <v>01/29/2024 06:00:00 PM</v>
      </c>
      <c r="F693" s="530" t="str">
        <f t="shared" si="23"/>
        <v>Jan</v>
      </c>
    </row>
    <row r="694" spans="1:6" x14ac:dyDescent="0.35">
      <c r="A694" s="527">
        <f>Electricity!D730</f>
        <v>45320</v>
      </c>
      <c r="B694" s="528">
        <f>Electricity!E730</f>
        <v>0.79166666666666674</v>
      </c>
      <c r="C694" s="529">
        <f>Electricity!F730</f>
        <v>0</v>
      </c>
      <c r="D694" s="529">
        <f>Electricity!I730</f>
        <v>0</v>
      </c>
      <c r="E694" s="530" t="str">
        <f t="shared" si="24"/>
        <v>01/29/2024 07:00:00 PM</v>
      </c>
      <c r="F694" s="530" t="str">
        <f t="shared" si="23"/>
        <v>Jan</v>
      </c>
    </row>
    <row r="695" spans="1:6" x14ac:dyDescent="0.35">
      <c r="A695" s="527">
        <f>Electricity!D731</f>
        <v>45320</v>
      </c>
      <c r="B695" s="528">
        <f>Electricity!E731</f>
        <v>0.83333333333333337</v>
      </c>
      <c r="C695" s="529">
        <f>Electricity!F731</f>
        <v>0</v>
      </c>
      <c r="D695" s="529">
        <f>Electricity!I731</f>
        <v>0</v>
      </c>
      <c r="E695" s="530" t="str">
        <f t="shared" si="24"/>
        <v>01/29/2024 08:00:00 PM</v>
      </c>
      <c r="F695" s="530" t="str">
        <f t="shared" si="23"/>
        <v>Jan</v>
      </c>
    </row>
    <row r="696" spans="1:6" x14ac:dyDescent="0.35">
      <c r="A696" s="527">
        <f>Electricity!D732</f>
        <v>45320</v>
      </c>
      <c r="B696" s="528">
        <f>Electricity!E732</f>
        <v>0.87500000000000011</v>
      </c>
      <c r="C696" s="529">
        <f>Electricity!F732</f>
        <v>0</v>
      </c>
      <c r="D696" s="529">
        <f>Electricity!I732</f>
        <v>0</v>
      </c>
      <c r="E696" s="530" t="str">
        <f t="shared" si="24"/>
        <v>01/29/2024 09:00:00 PM</v>
      </c>
      <c r="F696" s="530" t="str">
        <f t="shared" si="23"/>
        <v>Jan</v>
      </c>
    </row>
    <row r="697" spans="1:6" x14ac:dyDescent="0.35">
      <c r="A697" s="527">
        <f>Electricity!D733</f>
        <v>45320</v>
      </c>
      <c r="B697" s="528">
        <f>Electricity!E733</f>
        <v>0.91666666666666674</v>
      </c>
      <c r="C697" s="529">
        <f>Electricity!F733</f>
        <v>0</v>
      </c>
      <c r="D697" s="529">
        <f>Electricity!I733</f>
        <v>0</v>
      </c>
      <c r="E697" s="530" t="str">
        <f t="shared" si="24"/>
        <v>01/29/2024 10:00:00 PM</v>
      </c>
      <c r="F697" s="530" t="str">
        <f t="shared" si="23"/>
        <v>Jan</v>
      </c>
    </row>
    <row r="698" spans="1:6" x14ac:dyDescent="0.35">
      <c r="A698" s="527">
        <f>Electricity!D734</f>
        <v>45320</v>
      </c>
      <c r="B698" s="528">
        <f>Electricity!E734</f>
        <v>0.95833333333333337</v>
      </c>
      <c r="C698" s="529">
        <f>Electricity!F734</f>
        <v>0</v>
      </c>
      <c r="D698" s="529">
        <f>Electricity!I734</f>
        <v>0</v>
      </c>
      <c r="E698" s="530" t="str">
        <f t="shared" si="24"/>
        <v>01/29/2024 11:00:00 PM</v>
      </c>
      <c r="F698" s="530" t="str">
        <f t="shared" si="23"/>
        <v>Jan</v>
      </c>
    </row>
    <row r="699" spans="1:6" x14ac:dyDescent="0.35">
      <c r="A699" s="527">
        <f>Electricity!D735</f>
        <v>45321</v>
      </c>
      <c r="B699" s="528">
        <f>Electricity!E735</f>
        <v>3.1225022567582528E-17</v>
      </c>
      <c r="C699" s="529">
        <f>Electricity!F735</f>
        <v>0</v>
      </c>
      <c r="D699" s="529">
        <f>Electricity!I735</f>
        <v>0</v>
      </c>
      <c r="E699" s="530" t="str">
        <f t="shared" si="24"/>
        <v>01/30/2024 12:00:00 AM</v>
      </c>
      <c r="F699" s="530" t="str">
        <f t="shared" si="23"/>
        <v>Jan</v>
      </c>
    </row>
    <row r="700" spans="1:6" x14ac:dyDescent="0.35">
      <c r="A700" s="527">
        <f>Electricity!D736</f>
        <v>45321</v>
      </c>
      <c r="B700" s="528">
        <f>Electricity!E736</f>
        <v>4.1666666666666699E-2</v>
      </c>
      <c r="C700" s="529">
        <f>Electricity!F736</f>
        <v>0</v>
      </c>
      <c r="D700" s="529">
        <f>Electricity!I736</f>
        <v>0</v>
      </c>
      <c r="E700" s="530" t="str">
        <f t="shared" si="24"/>
        <v>01/30/2024 01:00:00 AM</v>
      </c>
      <c r="F700" s="530" t="str">
        <f t="shared" si="23"/>
        <v>Jan</v>
      </c>
    </row>
    <row r="701" spans="1:6" x14ac:dyDescent="0.35">
      <c r="A701" s="527">
        <f>Electricity!D737</f>
        <v>45321</v>
      </c>
      <c r="B701" s="528">
        <f>Electricity!E737</f>
        <v>8.333333333333337E-2</v>
      </c>
      <c r="C701" s="529">
        <f>Electricity!F737</f>
        <v>0</v>
      </c>
      <c r="D701" s="529">
        <f>Electricity!I737</f>
        <v>0</v>
      </c>
      <c r="E701" s="530" t="str">
        <f t="shared" si="24"/>
        <v>01/30/2024 02:00:00 AM</v>
      </c>
      <c r="F701" s="530" t="str">
        <f t="shared" si="23"/>
        <v>Jan</v>
      </c>
    </row>
    <row r="702" spans="1:6" x14ac:dyDescent="0.35">
      <c r="A702" s="527">
        <f>Electricity!D738</f>
        <v>45321</v>
      </c>
      <c r="B702" s="528">
        <f>Electricity!E738</f>
        <v>0.12500000000000006</v>
      </c>
      <c r="C702" s="529">
        <f>Electricity!F738</f>
        <v>0</v>
      </c>
      <c r="D702" s="529">
        <f>Electricity!I738</f>
        <v>0</v>
      </c>
      <c r="E702" s="530" t="str">
        <f t="shared" si="24"/>
        <v>01/30/2024 03:00:00 AM</v>
      </c>
      <c r="F702" s="530" t="str">
        <f t="shared" si="23"/>
        <v>Jan</v>
      </c>
    </row>
    <row r="703" spans="1:6" x14ac:dyDescent="0.35">
      <c r="A703" s="527">
        <f>Electricity!D739</f>
        <v>45321</v>
      </c>
      <c r="B703" s="528">
        <f>Electricity!E739</f>
        <v>0.16666666666666669</v>
      </c>
      <c r="C703" s="529">
        <f>Electricity!F739</f>
        <v>0</v>
      </c>
      <c r="D703" s="529">
        <f>Electricity!I739</f>
        <v>0</v>
      </c>
      <c r="E703" s="530" t="str">
        <f t="shared" si="24"/>
        <v>01/30/2024 04:00:00 AM</v>
      </c>
      <c r="F703" s="530" t="str">
        <f t="shared" si="23"/>
        <v>Jan</v>
      </c>
    </row>
    <row r="704" spans="1:6" x14ac:dyDescent="0.35">
      <c r="A704" s="527">
        <f>Electricity!D740</f>
        <v>45321</v>
      </c>
      <c r="B704" s="528">
        <f>Electricity!E740</f>
        <v>0.20833333333333337</v>
      </c>
      <c r="C704" s="529">
        <f>Electricity!F740</f>
        <v>0</v>
      </c>
      <c r="D704" s="529">
        <f>Electricity!I740</f>
        <v>0</v>
      </c>
      <c r="E704" s="530" t="str">
        <f t="shared" si="24"/>
        <v>01/30/2024 05:00:00 AM</v>
      </c>
      <c r="F704" s="530" t="str">
        <f t="shared" si="23"/>
        <v>Jan</v>
      </c>
    </row>
    <row r="705" spans="1:6" x14ac:dyDescent="0.35">
      <c r="A705" s="527">
        <f>Electricity!D741</f>
        <v>45321</v>
      </c>
      <c r="B705" s="528">
        <f>Electricity!E741</f>
        <v>0.25</v>
      </c>
      <c r="C705" s="529">
        <f>Electricity!F741</f>
        <v>0</v>
      </c>
      <c r="D705" s="529">
        <f>Electricity!I741</f>
        <v>0</v>
      </c>
      <c r="E705" s="530" t="str">
        <f t="shared" si="24"/>
        <v>01/30/2024 06:00:00 AM</v>
      </c>
      <c r="F705" s="530" t="str">
        <f t="shared" si="23"/>
        <v>Jan</v>
      </c>
    </row>
    <row r="706" spans="1:6" x14ac:dyDescent="0.35">
      <c r="A706" s="527">
        <f>Electricity!D742</f>
        <v>45321</v>
      </c>
      <c r="B706" s="528">
        <f>Electricity!E742</f>
        <v>0.29166666666666669</v>
      </c>
      <c r="C706" s="529">
        <f>Electricity!F742</f>
        <v>0</v>
      </c>
      <c r="D706" s="529">
        <f>Electricity!I742</f>
        <v>0</v>
      </c>
      <c r="E706" s="530" t="str">
        <f t="shared" si="24"/>
        <v>01/30/2024 07:00:00 AM</v>
      </c>
      <c r="F706" s="530" t="str">
        <f t="shared" si="23"/>
        <v>Jan</v>
      </c>
    </row>
    <row r="707" spans="1:6" x14ac:dyDescent="0.35">
      <c r="A707" s="527">
        <f>Electricity!D743</f>
        <v>45321</v>
      </c>
      <c r="B707" s="528">
        <f>Electricity!E743</f>
        <v>0.33333333333333337</v>
      </c>
      <c r="C707" s="529">
        <f>Electricity!F743</f>
        <v>0</v>
      </c>
      <c r="D707" s="529">
        <f>Electricity!I743</f>
        <v>0</v>
      </c>
      <c r="E707" s="530" t="str">
        <f t="shared" si="24"/>
        <v>01/30/2024 08:00:00 AM</v>
      </c>
      <c r="F707" s="530" t="str">
        <f t="shared" ref="F707:F770" si="25">TEXT(A707,"mmm")</f>
        <v>Jan</v>
      </c>
    </row>
    <row r="708" spans="1:6" x14ac:dyDescent="0.35">
      <c r="A708" s="527">
        <f>Electricity!D744</f>
        <v>45321</v>
      </c>
      <c r="B708" s="528">
        <f>Electricity!E744</f>
        <v>0.375</v>
      </c>
      <c r="C708" s="529">
        <f>Electricity!F744</f>
        <v>0</v>
      </c>
      <c r="D708" s="529">
        <f>Electricity!I744</f>
        <v>0</v>
      </c>
      <c r="E708" s="530" t="str">
        <f t="shared" si="24"/>
        <v>01/30/2024 09:00:00 AM</v>
      </c>
      <c r="F708" s="530" t="str">
        <f t="shared" si="25"/>
        <v>Jan</v>
      </c>
    </row>
    <row r="709" spans="1:6" x14ac:dyDescent="0.35">
      <c r="A709" s="527">
        <f>Electricity!D745</f>
        <v>45321</v>
      </c>
      <c r="B709" s="528">
        <f>Electricity!E745</f>
        <v>0.41666666666666669</v>
      </c>
      <c r="C709" s="529">
        <f>Electricity!F745</f>
        <v>0</v>
      </c>
      <c r="D709" s="529">
        <f>Electricity!I745</f>
        <v>0</v>
      </c>
      <c r="E709" s="530" t="str">
        <f t="shared" si="24"/>
        <v>01/30/2024 10:00:00 AM</v>
      </c>
      <c r="F709" s="530" t="str">
        <f t="shared" si="25"/>
        <v>Jan</v>
      </c>
    </row>
    <row r="710" spans="1:6" x14ac:dyDescent="0.35">
      <c r="A710" s="527">
        <f>Electricity!D746</f>
        <v>45321</v>
      </c>
      <c r="B710" s="528">
        <f>Electricity!E746</f>
        <v>0.45833333333333337</v>
      </c>
      <c r="C710" s="529">
        <f>Electricity!F746</f>
        <v>0</v>
      </c>
      <c r="D710" s="529">
        <f>Electricity!I746</f>
        <v>0</v>
      </c>
      <c r="E710" s="530" t="str">
        <f t="shared" si="24"/>
        <v>01/30/2024 11:00:00 AM</v>
      </c>
      <c r="F710" s="530" t="str">
        <f t="shared" si="25"/>
        <v>Jan</v>
      </c>
    </row>
    <row r="711" spans="1:6" x14ac:dyDescent="0.35">
      <c r="A711" s="527">
        <f>Electricity!D747</f>
        <v>45321</v>
      </c>
      <c r="B711" s="528">
        <f>Electricity!E747</f>
        <v>0.50000000000000011</v>
      </c>
      <c r="C711" s="529">
        <f>Electricity!F747</f>
        <v>0</v>
      </c>
      <c r="D711" s="529">
        <f>Electricity!I747</f>
        <v>0</v>
      </c>
      <c r="E711" s="530" t="str">
        <f t="shared" si="24"/>
        <v>01/30/2024 12:00:00 PM</v>
      </c>
      <c r="F711" s="530" t="str">
        <f t="shared" si="25"/>
        <v>Jan</v>
      </c>
    </row>
    <row r="712" spans="1:6" x14ac:dyDescent="0.35">
      <c r="A712" s="527">
        <f>Electricity!D748</f>
        <v>45321</v>
      </c>
      <c r="B712" s="528">
        <f>Electricity!E748</f>
        <v>0.54166666666666674</v>
      </c>
      <c r="C712" s="529">
        <f>Electricity!F748</f>
        <v>0</v>
      </c>
      <c r="D712" s="529">
        <f>Electricity!I748</f>
        <v>0</v>
      </c>
      <c r="E712" s="530" t="str">
        <f t="shared" si="24"/>
        <v>01/30/2024 01:00:00 PM</v>
      </c>
      <c r="F712" s="530" t="str">
        <f t="shared" si="25"/>
        <v>Jan</v>
      </c>
    </row>
    <row r="713" spans="1:6" x14ac:dyDescent="0.35">
      <c r="A713" s="527">
        <f>Electricity!D749</f>
        <v>45321</v>
      </c>
      <c r="B713" s="528">
        <f>Electricity!E749</f>
        <v>0.58333333333333337</v>
      </c>
      <c r="C713" s="529">
        <f>Electricity!F749</f>
        <v>0</v>
      </c>
      <c r="D713" s="529">
        <f>Electricity!I749</f>
        <v>0</v>
      </c>
      <c r="E713" s="530" t="str">
        <f t="shared" si="24"/>
        <v>01/30/2024 02:00:00 PM</v>
      </c>
      <c r="F713" s="530" t="str">
        <f t="shared" si="25"/>
        <v>Jan</v>
      </c>
    </row>
    <row r="714" spans="1:6" x14ac:dyDescent="0.35">
      <c r="A714" s="527">
        <f>Electricity!D750</f>
        <v>45321</v>
      </c>
      <c r="B714" s="528">
        <f>Electricity!E750</f>
        <v>0.62500000000000011</v>
      </c>
      <c r="C714" s="529">
        <f>Electricity!F750</f>
        <v>0</v>
      </c>
      <c r="D714" s="529">
        <f>Electricity!I750</f>
        <v>0</v>
      </c>
      <c r="E714" s="530" t="str">
        <f t="shared" si="24"/>
        <v>01/30/2024 03:00:00 PM</v>
      </c>
      <c r="F714" s="530" t="str">
        <f t="shared" si="25"/>
        <v>Jan</v>
      </c>
    </row>
    <row r="715" spans="1:6" x14ac:dyDescent="0.35">
      <c r="A715" s="527">
        <f>Electricity!D751</f>
        <v>45321</v>
      </c>
      <c r="B715" s="528">
        <f>Electricity!E751</f>
        <v>0.66666666666666674</v>
      </c>
      <c r="C715" s="529">
        <f>Electricity!F751</f>
        <v>0</v>
      </c>
      <c r="D715" s="529">
        <f>Electricity!I751</f>
        <v>0</v>
      </c>
      <c r="E715" s="530" t="str">
        <f t="shared" si="24"/>
        <v>01/30/2024 04:00:00 PM</v>
      </c>
      <c r="F715" s="530" t="str">
        <f t="shared" si="25"/>
        <v>Jan</v>
      </c>
    </row>
    <row r="716" spans="1:6" x14ac:dyDescent="0.35">
      <c r="A716" s="527">
        <f>Electricity!D752</f>
        <v>45321</v>
      </c>
      <c r="B716" s="528">
        <f>Electricity!E752</f>
        <v>0.70833333333333337</v>
      </c>
      <c r="C716" s="529">
        <f>Electricity!F752</f>
        <v>0</v>
      </c>
      <c r="D716" s="529">
        <f>Electricity!I752</f>
        <v>0</v>
      </c>
      <c r="E716" s="530" t="str">
        <f t="shared" ref="E716:E779" si="26">CONCATENATE(TEXT(A716,"mm/dd/yyyy")," ",TEXT(B716,"hh:mm:ss AM/PM"))</f>
        <v>01/30/2024 05:00:00 PM</v>
      </c>
      <c r="F716" s="530" t="str">
        <f t="shared" si="25"/>
        <v>Jan</v>
      </c>
    </row>
    <row r="717" spans="1:6" x14ac:dyDescent="0.35">
      <c r="A717" s="527">
        <f>Electricity!D753</f>
        <v>45321</v>
      </c>
      <c r="B717" s="528">
        <f>Electricity!E753</f>
        <v>0.75000000000000011</v>
      </c>
      <c r="C717" s="529">
        <f>Electricity!F753</f>
        <v>0</v>
      </c>
      <c r="D717" s="529">
        <f>Electricity!I753</f>
        <v>0</v>
      </c>
      <c r="E717" s="530" t="str">
        <f t="shared" si="26"/>
        <v>01/30/2024 06:00:00 PM</v>
      </c>
      <c r="F717" s="530" t="str">
        <f t="shared" si="25"/>
        <v>Jan</v>
      </c>
    </row>
    <row r="718" spans="1:6" x14ac:dyDescent="0.35">
      <c r="A718" s="527">
        <f>Electricity!D754</f>
        <v>45321</v>
      </c>
      <c r="B718" s="528">
        <f>Electricity!E754</f>
        <v>0.79166666666666674</v>
      </c>
      <c r="C718" s="529">
        <f>Electricity!F754</f>
        <v>0</v>
      </c>
      <c r="D718" s="529">
        <f>Electricity!I754</f>
        <v>0</v>
      </c>
      <c r="E718" s="530" t="str">
        <f t="shared" si="26"/>
        <v>01/30/2024 07:00:00 PM</v>
      </c>
      <c r="F718" s="530" t="str">
        <f t="shared" si="25"/>
        <v>Jan</v>
      </c>
    </row>
    <row r="719" spans="1:6" x14ac:dyDescent="0.35">
      <c r="A719" s="527">
        <f>Electricity!D755</f>
        <v>45321</v>
      </c>
      <c r="B719" s="528">
        <f>Electricity!E755</f>
        <v>0.83333333333333337</v>
      </c>
      <c r="C719" s="529">
        <f>Electricity!F755</f>
        <v>0</v>
      </c>
      <c r="D719" s="529">
        <f>Electricity!I755</f>
        <v>0</v>
      </c>
      <c r="E719" s="530" t="str">
        <f t="shared" si="26"/>
        <v>01/30/2024 08:00:00 PM</v>
      </c>
      <c r="F719" s="530" t="str">
        <f t="shared" si="25"/>
        <v>Jan</v>
      </c>
    </row>
    <row r="720" spans="1:6" x14ac:dyDescent="0.35">
      <c r="A720" s="527">
        <f>Electricity!D756</f>
        <v>45321</v>
      </c>
      <c r="B720" s="528">
        <f>Electricity!E756</f>
        <v>0.87500000000000011</v>
      </c>
      <c r="C720" s="529">
        <f>Electricity!F756</f>
        <v>0</v>
      </c>
      <c r="D720" s="529">
        <f>Electricity!I756</f>
        <v>0</v>
      </c>
      <c r="E720" s="530" t="str">
        <f t="shared" si="26"/>
        <v>01/30/2024 09:00:00 PM</v>
      </c>
      <c r="F720" s="530" t="str">
        <f t="shared" si="25"/>
        <v>Jan</v>
      </c>
    </row>
    <row r="721" spans="1:6" x14ac:dyDescent="0.35">
      <c r="A721" s="527">
        <f>Electricity!D757</f>
        <v>45321</v>
      </c>
      <c r="B721" s="528">
        <f>Electricity!E757</f>
        <v>0.91666666666666674</v>
      </c>
      <c r="C721" s="529">
        <f>Electricity!F757</f>
        <v>0</v>
      </c>
      <c r="D721" s="529">
        <f>Electricity!I757</f>
        <v>0</v>
      </c>
      <c r="E721" s="530" t="str">
        <f t="shared" si="26"/>
        <v>01/30/2024 10:00:00 PM</v>
      </c>
      <c r="F721" s="530" t="str">
        <f t="shared" si="25"/>
        <v>Jan</v>
      </c>
    </row>
    <row r="722" spans="1:6" x14ac:dyDescent="0.35">
      <c r="A722" s="527">
        <f>Electricity!D758</f>
        <v>45321</v>
      </c>
      <c r="B722" s="528">
        <f>Electricity!E758</f>
        <v>0.95833333333333337</v>
      </c>
      <c r="C722" s="529">
        <f>Electricity!F758</f>
        <v>0</v>
      </c>
      <c r="D722" s="529">
        <f>Electricity!I758</f>
        <v>0</v>
      </c>
      <c r="E722" s="530" t="str">
        <f t="shared" si="26"/>
        <v>01/30/2024 11:00:00 PM</v>
      </c>
      <c r="F722" s="530" t="str">
        <f t="shared" si="25"/>
        <v>Jan</v>
      </c>
    </row>
    <row r="723" spans="1:6" x14ac:dyDescent="0.35">
      <c r="A723" s="527">
        <f>Electricity!D759</f>
        <v>45322</v>
      </c>
      <c r="B723" s="528">
        <f>Electricity!E759</f>
        <v>3.1225022567582528E-17</v>
      </c>
      <c r="C723" s="529">
        <f>Electricity!F759</f>
        <v>0</v>
      </c>
      <c r="D723" s="529">
        <f>Electricity!I759</f>
        <v>0</v>
      </c>
      <c r="E723" s="530" t="str">
        <f t="shared" si="26"/>
        <v>01/31/2024 12:00:00 AM</v>
      </c>
      <c r="F723" s="530" t="str">
        <f t="shared" si="25"/>
        <v>Jan</v>
      </c>
    </row>
    <row r="724" spans="1:6" x14ac:dyDescent="0.35">
      <c r="A724" s="527">
        <f>Electricity!D760</f>
        <v>45322</v>
      </c>
      <c r="B724" s="528">
        <f>Electricity!E760</f>
        <v>4.1666666666666699E-2</v>
      </c>
      <c r="C724" s="529">
        <f>Electricity!F760</f>
        <v>0</v>
      </c>
      <c r="D724" s="529">
        <f>Electricity!I760</f>
        <v>0</v>
      </c>
      <c r="E724" s="530" t="str">
        <f t="shared" si="26"/>
        <v>01/31/2024 01:00:00 AM</v>
      </c>
      <c r="F724" s="530" t="str">
        <f t="shared" si="25"/>
        <v>Jan</v>
      </c>
    </row>
    <row r="725" spans="1:6" x14ac:dyDescent="0.35">
      <c r="A725" s="527">
        <f>Electricity!D761</f>
        <v>45322</v>
      </c>
      <c r="B725" s="528">
        <f>Electricity!E761</f>
        <v>8.333333333333337E-2</v>
      </c>
      <c r="C725" s="529">
        <f>Electricity!F761</f>
        <v>0</v>
      </c>
      <c r="D725" s="529">
        <f>Electricity!I761</f>
        <v>0</v>
      </c>
      <c r="E725" s="530" t="str">
        <f t="shared" si="26"/>
        <v>01/31/2024 02:00:00 AM</v>
      </c>
      <c r="F725" s="530" t="str">
        <f t="shared" si="25"/>
        <v>Jan</v>
      </c>
    </row>
    <row r="726" spans="1:6" x14ac:dyDescent="0.35">
      <c r="A726" s="527">
        <f>Electricity!D762</f>
        <v>45322</v>
      </c>
      <c r="B726" s="528">
        <f>Electricity!E762</f>
        <v>0.12500000000000006</v>
      </c>
      <c r="C726" s="529">
        <f>Electricity!F762</f>
        <v>0</v>
      </c>
      <c r="D726" s="529">
        <f>Electricity!I762</f>
        <v>0</v>
      </c>
      <c r="E726" s="530" t="str">
        <f t="shared" si="26"/>
        <v>01/31/2024 03:00:00 AM</v>
      </c>
      <c r="F726" s="530" t="str">
        <f t="shared" si="25"/>
        <v>Jan</v>
      </c>
    </row>
    <row r="727" spans="1:6" x14ac:dyDescent="0.35">
      <c r="A727" s="527">
        <f>Electricity!D763</f>
        <v>45322</v>
      </c>
      <c r="B727" s="528">
        <f>Electricity!E763</f>
        <v>0.16666666666666669</v>
      </c>
      <c r="C727" s="529">
        <f>Electricity!F763</f>
        <v>0</v>
      </c>
      <c r="D727" s="529">
        <f>Electricity!I763</f>
        <v>0</v>
      </c>
      <c r="E727" s="530" t="str">
        <f t="shared" si="26"/>
        <v>01/31/2024 04:00:00 AM</v>
      </c>
      <c r="F727" s="530" t="str">
        <f t="shared" si="25"/>
        <v>Jan</v>
      </c>
    </row>
    <row r="728" spans="1:6" x14ac:dyDescent="0.35">
      <c r="A728" s="527">
        <f>Electricity!D764</f>
        <v>45322</v>
      </c>
      <c r="B728" s="528">
        <f>Electricity!E764</f>
        <v>0.20833333333333337</v>
      </c>
      <c r="C728" s="529">
        <f>Electricity!F764</f>
        <v>0</v>
      </c>
      <c r="D728" s="529">
        <f>Electricity!I764</f>
        <v>0</v>
      </c>
      <c r="E728" s="530" t="str">
        <f t="shared" si="26"/>
        <v>01/31/2024 05:00:00 AM</v>
      </c>
      <c r="F728" s="530" t="str">
        <f t="shared" si="25"/>
        <v>Jan</v>
      </c>
    </row>
    <row r="729" spans="1:6" x14ac:dyDescent="0.35">
      <c r="A729" s="527">
        <f>Electricity!D765</f>
        <v>45322</v>
      </c>
      <c r="B729" s="528">
        <f>Electricity!E765</f>
        <v>0.25</v>
      </c>
      <c r="C729" s="529">
        <f>Electricity!F765</f>
        <v>0</v>
      </c>
      <c r="D729" s="529">
        <f>Electricity!I765</f>
        <v>0</v>
      </c>
      <c r="E729" s="530" t="str">
        <f t="shared" si="26"/>
        <v>01/31/2024 06:00:00 AM</v>
      </c>
      <c r="F729" s="530" t="str">
        <f t="shared" si="25"/>
        <v>Jan</v>
      </c>
    </row>
    <row r="730" spans="1:6" x14ac:dyDescent="0.35">
      <c r="A730" s="527">
        <f>Electricity!D766</f>
        <v>45322</v>
      </c>
      <c r="B730" s="528">
        <f>Electricity!E766</f>
        <v>0.29166666666666669</v>
      </c>
      <c r="C730" s="529">
        <f>Electricity!F766</f>
        <v>0</v>
      </c>
      <c r="D730" s="529">
        <f>Electricity!I766</f>
        <v>0</v>
      </c>
      <c r="E730" s="530" t="str">
        <f t="shared" si="26"/>
        <v>01/31/2024 07:00:00 AM</v>
      </c>
      <c r="F730" s="530" t="str">
        <f t="shared" si="25"/>
        <v>Jan</v>
      </c>
    </row>
    <row r="731" spans="1:6" x14ac:dyDescent="0.35">
      <c r="A731" s="527">
        <f>Electricity!D767</f>
        <v>45322</v>
      </c>
      <c r="B731" s="528">
        <f>Electricity!E767</f>
        <v>0.33333333333333337</v>
      </c>
      <c r="C731" s="529">
        <f>Electricity!F767</f>
        <v>0</v>
      </c>
      <c r="D731" s="529">
        <f>Electricity!I767</f>
        <v>0</v>
      </c>
      <c r="E731" s="530" t="str">
        <f t="shared" si="26"/>
        <v>01/31/2024 08:00:00 AM</v>
      </c>
      <c r="F731" s="530" t="str">
        <f t="shared" si="25"/>
        <v>Jan</v>
      </c>
    </row>
    <row r="732" spans="1:6" x14ac:dyDescent="0.35">
      <c r="A732" s="527">
        <f>Electricity!D768</f>
        <v>45322</v>
      </c>
      <c r="B732" s="528">
        <f>Electricity!E768</f>
        <v>0.375</v>
      </c>
      <c r="C732" s="529">
        <f>Electricity!F768</f>
        <v>0</v>
      </c>
      <c r="D732" s="529">
        <f>Electricity!I768</f>
        <v>0</v>
      </c>
      <c r="E732" s="530" t="str">
        <f t="shared" si="26"/>
        <v>01/31/2024 09:00:00 AM</v>
      </c>
      <c r="F732" s="530" t="str">
        <f t="shared" si="25"/>
        <v>Jan</v>
      </c>
    </row>
    <row r="733" spans="1:6" x14ac:dyDescent="0.35">
      <c r="A733" s="527">
        <f>Electricity!D769</f>
        <v>45322</v>
      </c>
      <c r="B733" s="528">
        <f>Electricity!E769</f>
        <v>0.41666666666666669</v>
      </c>
      <c r="C733" s="529">
        <f>Electricity!F769</f>
        <v>0</v>
      </c>
      <c r="D733" s="529">
        <f>Electricity!I769</f>
        <v>0</v>
      </c>
      <c r="E733" s="530" t="str">
        <f t="shared" si="26"/>
        <v>01/31/2024 10:00:00 AM</v>
      </c>
      <c r="F733" s="530" t="str">
        <f t="shared" si="25"/>
        <v>Jan</v>
      </c>
    </row>
    <row r="734" spans="1:6" x14ac:dyDescent="0.35">
      <c r="A734" s="527">
        <f>Electricity!D770</f>
        <v>45322</v>
      </c>
      <c r="B734" s="528">
        <f>Electricity!E770</f>
        <v>0.45833333333333337</v>
      </c>
      <c r="C734" s="529">
        <f>Electricity!F770</f>
        <v>0</v>
      </c>
      <c r="D734" s="529">
        <f>Electricity!I770</f>
        <v>0</v>
      </c>
      <c r="E734" s="530" t="str">
        <f t="shared" si="26"/>
        <v>01/31/2024 11:00:00 AM</v>
      </c>
      <c r="F734" s="530" t="str">
        <f t="shared" si="25"/>
        <v>Jan</v>
      </c>
    </row>
    <row r="735" spans="1:6" x14ac:dyDescent="0.35">
      <c r="A735" s="527">
        <f>Electricity!D771</f>
        <v>45322</v>
      </c>
      <c r="B735" s="528">
        <f>Electricity!E771</f>
        <v>0.50000000000000011</v>
      </c>
      <c r="C735" s="529">
        <f>Electricity!F771</f>
        <v>0</v>
      </c>
      <c r="D735" s="529">
        <f>Electricity!I771</f>
        <v>0</v>
      </c>
      <c r="E735" s="530" t="str">
        <f t="shared" si="26"/>
        <v>01/31/2024 12:00:00 PM</v>
      </c>
      <c r="F735" s="530" t="str">
        <f t="shared" si="25"/>
        <v>Jan</v>
      </c>
    </row>
    <row r="736" spans="1:6" x14ac:dyDescent="0.35">
      <c r="A736" s="527">
        <f>Electricity!D772</f>
        <v>45322</v>
      </c>
      <c r="B736" s="528">
        <f>Electricity!E772</f>
        <v>0.54166666666666674</v>
      </c>
      <c r="C736" s="529">
        <f>Electricity!F772</f>
        <v>0</v>
      </c>
      <c r="D736" s="529">
        <f>Electricity!I772</f>
        <v>0</v>
      </c>
      <c r="E736" s="530" t="str">
        <f t="shared" si="26"/>
        <v>01/31/2024 01:00:00 PM</v>
      </c>
      <c r="F736" s="530" t="str">
        <f t="shared" si="25"/>
        <v>Jan</v>
      </c>
    </row>
    <row r="737" spans="1:6" x14ac:dyDescent="0.35">
      <c r="A737" s="527">
        <f>Electricity!D773</f>
        <v>45322</v>
      </c>
      <c r="B737" s="528">
        <f>Electricity!E773</f>
        <v>0.58333333333333337</v>
      </c>
      <c r="C737" s="529">
        <f>Electricity!F773</f>
        <v>0</v>
      </c>
      <c r="D737" s="529">
        <f>Electricity!I773</f>
        <v>0</v>
      </c>
      <c r="E737" s="530" t="str">
        <f t="shared" si="26"/>
        <v>01/31/2024 02:00:00 PM</v>
      </c>
      <c r="F737" s="530" t="str">
        <f t="shared" si="25"/>
        <v>Jan</v>
      </c>
    </row>
    <row r="738" spans="1:6" x14ac:dyDescent="0.35">
      <c r="A738" s="527">
        <f>Electricity!D774</f>
        <v>45322</v>
      </c>
      <c r="B738" s="528">
        <f>Electricity!E774</f>
        <v>0.62500000000000011</v>
      </c>
      <c r="C738" s="529">
        <f>Electricity!F774</f>
        <v>0</v>
      </c>
      <c r="D738" s="529">
        <f>Electricity!I774</f>
        <v>0</v>
      </c>
      <c r="E738" s="530" t="str">
        <f t="shared" si="26"/>
        <v>01/31/2024 03:00:00 PM</v>
      </c>
      <c r="F738" s="530" t="str">
        <f t="shared" si="25"/>
        <v>Jan</v>
      </c>
    </row>
    <row r="739" spans="1:6" x14ac:dyDescent="0.35">
      <c r="A739" s="527">
        <f>Electricity!D775</f>
        <v>45322</v>
      </c>
      <c r="B739" s="528">
        <f>Electricity!E775</f>
        <v>0.66666666666666674</v>
      </c>
      <c r="C739" s="529">
        <f>Electricity!F775</f>
        <v>0</v>
      </c>
      <c r="D739" s="529">
        <f>Electricity!I775</f>
        <v>0</v>
      </c>
      <c r="E739" s="530" t="str">
        <f t="shared" si="26"/>
        <v>01/31/2024 04:00:00 PM</v>
      </c>
      <c r="F739" s="530" t="str">
        <f t="shared" si="25"/>
        <v>Jan</v>
      </c>
    </row>
    <row r="740" spans="1:6" x14ac:dyDescent="0.35">
      <c r="A740" s="527">
        <f>Electricity!D776</f>
        <v>45322</v>
      </c>
      <c r="B740" s="528">
        <f>Electricity!E776</f>
        <v>0.70833333333333337</v>
      </c>
      <c r="C740" s="529">
        <f>Electricity!F776</f>
        <v>0</v>
      </c>
      <c r="D740" s="529">
        <f>Electricity!I776</f>
        <v>0</v>
      </c>
      <c r="E740" s="530" t="str">
        <f t="shared" si="26"/>
        <v>01/31/2024 05:00:00 PM</v>
      </c>
      <c r="F740" s="530" t="str">
        <f t="shared" si="25"/>
        <v>Jan</v>
      </c>
    </row>
    <row r="741" spans="1:6" x14ac:dyDescent="0.35">
      <c r="A741" s="527">
        <f>Electricity!D777</f>
        <v>45322</v>
      </c>
      <c r="B741" s="528">
        <f>Electricity!E777</f>
        <v>0.75000000000000011</v>
      </c>
      <c r="C741" s="529">
        <f>Electricity!F777</f>
        <v>0</v>
      </c>
      <c r="D741" s="529">
        <f>Electricity!I777</f>
        <v>0</v>
      </c>
      <c r="E741" s="530" t="str">
        <f t="shared" si="26"/>
        <v>01/31/2024 06:00:00 PM</v>
      </c>
      <c r="F741" s="530" t="str">
        <f t="shared" si="25"/>
        <v>Jan</v>
      </c>
    </row>
    <row r="742" spans="1:6" x14ac:dyDescent="0.35">
      <c r="A742" s="527">
        <f>Electricity!D778</f>
        <v>45322</v>
      </c>
      <c r="B742" s="528">
        <f>Electricity!E778</f>
        <v>0.79166666666666674</v>
      </c>
      <c r="C742" s="529">
        <f>Electricity!F778</f>
        <v>0</v>
      </c>
      <c r="D742" s="529">
        <f>Electricity!I778</f>
        <v>0</v>
      </c>
      <c r="E742" s="530" t="str">
        <f t="shared" si="26"/>
        <v>01/31/2024 07:00:00 PM</v>
      </c>
      <c r="F742" s="530" t="str">
        <f t="shared" si="25"/>
        <v>Jan</v>
      </c>
    </row>
    <row r="743" spans="1:6" x14ac:dyDescent="0.35">
      <c r="A743" s="527">
        <f>Electricity!D779</f>
        <v>45322</v>
      </c>
      <c r="B743" s="528">
        <f>Electricity!E779</f>
        <v>0.83333333333333337</v>
      </c>
      <c r="C743" s="529">
        <f>Electricity!F779</f>
        <v>0</v>
      </c>
      <c r="D743" s="529">
        <f>Electricity!I779</f>
        <v>0</v>
      </c>
      <c r="E743" s="530" t="str">
        <f t="shared" si="26"/>
        <v>01/31/2024 08:00:00 PM</v>
      </c>
      <c r="F743" s="530" t="str">
        <f t="shared" si="25"/>
        <v>Jan</v>
      </c>
    </row>
    <row r="744" spans="1:6" x14ac:dyDescent="0.35">
      <c r="A744" s="527">
        <f>Electricity!D780</f>
        <v>45322</v>
      </c>
      <c r="B744" s="528">
        <f>Electricity!E780</f>
        <v>0.87500000000000011</v>
      </c>
      <c r="C744" s="529">
        <f>Electricity!F780</f>
        <v>0</v>
      </c>
      <c r="D744" s="529">
        <f>Electricity!I780</f>
        <v>0</v>
      </c>
      <c r="E744" s="530" t="str">
        <f t="shared" si="26"/>
        <v>01/31/2024 09:00:00 PM</v>
      </c>
      <c r="F744" s="530" t="str">
        <f t="shared" si="25"/>
        <v>Jan</v>
      </c>
    </row>
    <row r="745" spans="1:6" x14ac:dyDescent="0.35">
      <c r="A745" s="527">
        <f>Electricity!D781</f>
        <v>45322</v>
      </c>
      <c r="B745" s="528">
        <f>Electricity!E781</f>
        <v>0.91666666666666674</v>
      </c>
      <c r="C745" s="529">
        <f>Electricity!F781</f>
        <v>0</v>
      </c>
      <c r="D745" s="529">
        <f>Electricity!I781</f>
        <v>0</v>
      </c>
      <c r="E745" s="530" t="str">
        <f t="shared" si="26"/>
        <v>01/31/2024 10:00:00 PM</v>
      </c>
      <c r="F745" s="530" t="str">
        <f t="shared" si="25"/>
        <v>Jan</v>
      </c>
    </row>
    <row r="746" spans="1:6" x14ac:dyDescent="0.35">
      <c r="A746" s="527">
        <f>Electricity!D782</f>
        <v>45322</v>
      </c>
      <c r="B746" s="528">
        <f>Electricity!E782</f>
        <v>0.95833333333333337</v>
      </c>
      <c r="C746" s="529">
        <f>Electricity!F782</f>
        <v>0</v>
      </c>
      <c r="D746" s="529">
        <f>Electricity!I782</f>
        <v>0</v>
      </c>
      <c r="E746" s="530" t="str">
        <f t="shared" si="26"/>
        <v>01/31/2024 11:00:00 PM</v>
      </c>
      <c r="F746" s="530" t="str">
        <f t="shared" si="25"/>
        <v>Jan</v>
      </c>
    </row>
    <row r="747" spans="1:6" x14ac:dyDescent="0.35">
      <c r="A747" s="527">
        <f>Electricity!D783</f>
        <v>45323</v>
      </c>
      <c r="B747" s="528">
        <f>Electricity!E783</f>
        <v>3.1225022567582528E-17</v>
      </c>
      <c r="C747" s="529">
        <f>Electricity!F783</f>
        <v>0</v>
      </c>
      <c r="D747" s="529">
        <f>Electricity!I783</f>
        <v>0</v>
      </c>
      <c r="E747" s="530" t="str">
        <f t="shared" si="26"/>
        <v>02/01/2024 12:00:00 AM</v>
      </c>
      <c r="F747" s="530" t="str">
        <f t="shared" si="25"/>
        <v>Feb</v>
      </c>
    </row>
    <row r="748" spans="1:6" x14ac:dyDescent="0.35">
      <c r="A748" s="527">
        <f>Electricity!D784</f>
        <v>45323</v>
      </c>
      <c r="B748" s="528">
        <f>Electricity!E784</f>
        <v>4.1666666666666699E-2</v>
      </c>
      <c r="C748" s="529">
        <f>Electricity!F784</f>
        <v>0</v>
      </c>
      <c r="D748" s="529">
        <f>Electricity!I784</f>
        <v>0</v>
      </c>
      <c r="E748" s="530" t="str">
        <f t="shared" si="26"/>
        <v>02/01/2024 01:00:00 AM</v>
      </c>
      <c r="F748" s="530" t="str">
        <f t="shared" si="25"/>
        <v>Feb</v>
      </c>
    </row>
    <row r="749" spans="1:6" x14ac:dyDescent="0.35">
      <c r="A749" s="527">
        <f>Electricity!D785</f>
        <v>45323</v>
      </c>
      <c r="B749" s="528">
        <f>Electricity!E785</f>
        <v>8.333333333333337E-2</v>
      </c>
      <c r="C749" s="529">
        <f>Electricity!F785</f>
        <v>0</v>
      </c>
      <c r="D749" s="529">
        <f>Electricity!I785</f>
        <v>0</v>
      </c>
      <c r="E749" s="530" t="str">
        <f t="shared" si="26"/>
        <v>02/01/2024 02:00:00 AM</v>
      </c>
      <c r="F749" s="530" t="str">
        <f t="shared" si="25"/>
        <v>Feb</v>
      </c>
    </row>
    <row r="750" spans="1:6" x14ac:dyDescent="0.35">
      <c r="A750" s="527">
        <f>Electricity!D786</f>
        <v>45323</v>
      </c>
      <c r="B750" s="528">
        <f>Electricity!E786</f>
        <v>0.12500000000000006</v>
      </c>
      <c r="C750" s="529">
        <f>Electricity!F786</f>
        <v>0</v>
      </c>
      <c r="D750" s="529">
        <f>Electricity!I786</f>
        <v>0</v>
      </c>
      <c r="E750" s="530" t="str">
        <f t="shared" si="26"/>
        <v>02/01/2024 03:00:00 AM</v>
      </c>
      <c r="F750" s="530" t="str">
        <f t="shared" si="25"/>
        <v>Feb</v>
      </c>
    </row>
    <row r="751" spans="1:6" x14ac:dyDescent="0.35">
      <c r="A751" s="527">
        <f>Electricity!D787</f>
        <v>45323</v>
      </c>
      <c r="B751" s="528">
        <f>Electricity!E787</f>
        <v>0.16666666666666669</v>
      </c>
      <c r="C751" s="529">
        <f>Electricity!F787</f>
        <v>0</v>
      </c>
      <c r="D751" s="529">
        <f>Electricity!I787</f>
        <v>0</v>
      </c>
      <c r="E751" s="530" t="str">
        <f t="shared" si="26"/>
        <v>02/01/2024 04:00:00 AM</v>
      </c>
      <c r="F751" s="530" t="str">
        <f t="shared" si="25"/>
        <v>Feb</v>
      </c>
    </row>
    <row r="752" spans="1:6" x14ac:dyDescent="0.35">
      <c r="A752" s="527">
        <f>Electricity!D788</f>
        <v>45323</v>
      </c>
      <c r="B752" s="528">
        <f>Electricity!E788</f>
        <v>0.20833333333333337</v>
      </c>
      <c r="C752" s="529">
        <f>Electricity!F788</f>
        <v>0</v>
      </c>
      <c r="D752" s="529">
        <f>Electricity!I788</f>
        <v>0</v>
      </c>
      <c r="E752" s="530" t="str">
        <f t="shared" si="26"/>
        <v>02/01/2024 05:00:00 AM</v>
      </c>
      <c r="F752" s="530" t="str">
        <f t="shared" si="25"/>
        <v>Feb</v>
      </c>
    </row>
    <row r="753" spans="1:6" x14ac:dyDescent="0.35">
      <c r="A753" s="527">
        <f>Electricity!D789</f>
        <v>45323</v>
      </c>
      <c r="B753" s="528">
        <f>Electricity!E789</f>
        <v>0.25</v>
      </c>
      <c r="C753" s="529">
        <f>Electricity!F789</f>
        <v>0</v>
      </c>
      <c r="D753" s="529">
        <f>Electricity!I789</f>
        <v>0</v>
      </c>
      <c r="E753" s="530" t="str">
        <f t="shared" si="26"/>
        <v>02/01/2024 06:00:00 AM</v>
      </c>
      <c r="F753" s="530" t="str">
        <f t="shared" si="25"/>
        <v>Feb</v>
      </c>
    </row>
    <row r="754" spans="1:6" x14ac:dyDescent="0.35">
      <c r="A754" s="527">
        <f>Electricity!D790</f>
        <v>45323</v>
      </c>
      <c r="B754" s="528">
        <f>Electricity!E790</f>
        <v>0.29166666666666669</v>
      </c>
      <c r="C754" s="529">
        <f>Electricity!F790</f>
        <v>0</v>
      </c>
      <c r="D754" s="529">
        <f>Electricity!I790</f>
        <v>0</v>
      </c>
      <c r="E754" s="530" t="str">
        <f t="shared" si="26"/>
        <v>02/01/2024 07:00:00 AM</v>
      </c>
      <c r="F754" s="530" t="str">
        <f t="shared" si="25"/>
        <v>Feb</v>
      </c>
    </row>
    <row r="755" spans="1:6" x14ac:dyDescent="0.35">
      <c r="A755" s="527">
        <f>Electricity!D791</f>
        <v>45323</v>
      </c>
      <c r="B755" s="528">
        <f>Electricity!E791</f>
        <v>0.33333333333333337</v>
      </c>
      <c r="C755" s="529">
        <f>Electricity!F791</f>
        <v>0</v>
      </c>
      <c r="D755" s="529">
        <f>Electricity!I791</f>
        <v>0</v>
      </c>
      <c r="E755" s="530" t="str">
        <f t="shared" si="26"/>
        <v>02/01/2024 08:00:00 AM</v>
      </c>
      <c r="F755" s="530" t="str">
        <f t="shared" si="25"/>
        <v>Feb</v>
      </c>
    </row>
    <row r="756" spans="1:6" x14ac:dyDescent="0.35">
      <c r="A756" s="527">
        <f>Electricity!D792</f>
        <v>45323</v>
      </c>
      <c r="B756" s="528">
        <f>Electricity!E792</f>
        <v>0.375</v>
      </c>
      <c r="C756" s="529">
        <f>Electricity!F792</f>
        <v>0</v>
      </c>
      <c r="D756" s="529">
        <f>Electricity!I792</f>
        <v>0</v>
      </c>
      <c r="E756" s="530" t="str">
        <f t="shared" si="26"/>
        <v>02/01/2024 09:00:00 AM</v>
      </c>
      <c r="F756" s="530" t="str">
        <f t="shared" si="25"/>
        <v>Feb</v>
      </c>
    </row>
    <row r="757" spans="1:6" x14ac:dyDescent="0.35">
      <c r="A757" s="527">
        <f>Electricity!D793</f>
        <v>45323</v>
      </c>
      <c r="B757" s="528">
        <f>Electricity!E793</f>
        <v>0.41666666666666669</v>
      </c>
      <c r="C757" s="529">
        <f>Electricity!F793</f>
        <v>0</v>
      </c>
      <c r="D757" s="529">
        <f>Electricity!I793</f>
        <v>0</v>
      </c>
      <c r="E757" s="530" t="str">
        <f t="shared" si="26"/>
        <v>02/01/2024 10:00:00 AM</v>
      </c>
      <c r="F757" s="530" t="str">
        <f t="shared" si="25"/>
        <v>Feb</v>
      </c>
    </row>
    <row r="758" spans="1:6" x14ac:dyDescent="0.35">
      <c r="A758" s="527">
        <f>Electricity!D794</f>
        <v>45323</v>
      </c>
      <c r="B758" s="528">
        <f>Electricity!E794</f>
        <v>0.45833333333333337</v>
      </c>
      <c r="C758" s="529">
        <f>Electricity!F794</f>
        <v>0</v>
      </c>
      <c r="D758" s="529">
        <f>Electricity!I794</f>
        <v>0</v>
      </c>
      <c r="E758" s="530" t="str">
        <f t="shared" si="26"/>
        <v>02/01/2024 11:00:00 AM</v>
      </c>
      <c r="F758" s="530" t="str">
        <f t="shared" si="25"/>
        <v>Feb</v>
      </c>
    </row>
    <row r="759" spans="1:6" x14ac:dyDescent="0.35">
      <c r="A759" s="527">
        <f>Electricity!D795</f>
        <v>45323</v>
      </c>
      <c r="B759" s="528">
        <f>Electricity!E795</f>
        <v>0.50000000000000011</v>
      </c>
      <c r="C759" s="529">
        <f>Electricity!F795</f>
        <v>0</v>
      </c>
      <c r="D759" s="529">
        <f>Electricity!I795</f>
        <v>0</v>
      </c>
      <c r="E759" s="530" t="str">
        <f t="shared" si="26"/>
        <v>02/01/2024 12:00:00 PM</v>
      </c>
      <c r="F759" s="530" t="str">
        <f t="shared" si="25"/>
        <v>Feb</v>
      </c>
    </row>
    <row r="760" spans="1:6" x14ac:dyDescent="0.35">
      <c r="A760" s="527">
        <f>Electricity!D796</f>
        <v>45323</v>
      </c>
      <c r="B760" s="528">
        <f>Electricity!E796</f>
        <v>0.54166666666666674</v>
      </c>
      <c r="C760" s="529">
        <f>Electricity!F796</f>
        <v>0</v>
      </c>
      <c r="D760" s="529">
        <f>Electricity!I796</f>
        <v>0</v>
      </c>
      <c r="E760" s="530" t="str">
        <f t="shared" si="26"/>
        <v>02/01/2024 01:00:00 PM</v>
      </c>
      <c r="F760" s="530" t="str">
        <f t="shared" si="25"/>
        <v>Feb</v>
      </c>
    </row>
    <row r="761" spans="1:6" x14ac:dyDescent="0.35">
      <c r="A761" s="527">
        <f>Electricity!D797</f>
        <v>45323</v>
      </c>
      <c r="B761" s="528">
        <f>Electricity!E797</f>
        <v>0.58333333333333337</v>
      </c>
      <c r="C761" s="529">
        <f>Electricity!F797</f>
        <v>0</v>
      </c>
      <c r="D761" s="529">
        <f>Electricity!I797</f>
        <v>0</v>
      </c>
      <c r="E761" s="530" t="str">
        <f t="shared" si="26"/>
        <v>02/01/2024 02:00:00 PM</v>
      </c>
      <c r="F761" s="530" t="str">
        <f t="shared" si="25"/>
        <v>Feb</v>
      </c>
    </row>
    <row r="762" spans="1:6" x14ac:dyDescent="0.35">
      <c r="A762" s="527">
        <f>Electricity!D798</f>
        <v>45323</v>
      </c>
      <c r="B762" s="528">
        <f>Electricity!E798</f>
        <v>0.62500000000000011</v>
      </c>
      <c r="C762" s="529">
        <f>Electricity!F798</f>
        <v>0</v>
      </c>
      <c r="D762" s="529">
        <f>Electricity!I798</f>
        <v>0</v>
      </c>
      <c r="E762" s="530" t="str">
        <f t="shared" si="26"/>
        <v>02/01/2024 03:00:00 PM</v>
      </c>
      <c r="F762" s="530" t="str">
        <f t="shared" si="25"/>
        <v>Feb</v>
      </c>
    </row>
    <row r="763" spans="1:6" x14ac:dyDescent="0.35">
      <c r="A763" s="527">
        <f>Electricity!D799</f>
        <v>45323</v>
      </c>
      <c r="B763" s="528">
        <f>Electricity!E799</f>
        <v>0.66666666666666674</v>
      </c>
      <c r="C763" s="529">
        <f>Electricity!F799</f>
        <v>0</v>
      </c>
      <c r="D763" s="529">
        <f>Electricity!I799</f>
        <v>0</v>
      </c>
      <c r="E763" s="530" t="str">
        <f t="shared" si="26"/>
        <v>02/01/2024 04:00:00 PM</v>
      </c>
      <c r="F763" s="530" t="str">
        <f t="shared" si="25"/>
        <v>Feb</v>
      </c>
    </row>
    <row r="764" spans="1:6" x14ac:dyDescent="0.35">
      <c r="A764" s="527">
        <f>Electricity!D800</f>
        <v>45323</v>
      </c>
      <c r="B764" s="528">
        <f>Electricity!E800</f>
        <v>0.70833333333333337</v>
      </c>
      <c r="C764" s="529">
        <f>Electricity!F800</f>
        <v>0</v>
      </c>
      <c r="D764" s="529">
        <f>Electricity!I800</f>
        <v>0</v>
      </c>
      <c r="E764" s="530" t="str">
        <f t="shared" si="26"/>
        <v>02/01/2024 05:00:00 PM</v>
      </c>
      <c r="F764" s="530" t="str">
        <f t="shared" si="25"/>
        <v>Feb</v>
      </c>
    </row>
    <row r="765" spans="1:6" x14ac:dyDescent="0.35">
      <c r="A765" s="527">
        <f>Electricity!D801</f>
        <v>45323</v>
      </c>
      <c r="B765" s="528">
        <f>Electricity!E801</f>
        <v>0.75000000000000011</v>
      </c>
      <c r="C765" s="529">
        <f>Electricity!F801</f>
        <v>0</v>
      </c>
      <c r="D765" s="529">
        <f>Electricity!I801</f>
        <v>0</v>
      </c>
      <c r="E765" s="530" t="str">
        <f t="shared" si="26"/>
        <v>02/01/2024 06:00:00 PM</v>
      </c>
      <c r="F765" s="530" t="str">
        <f t="shared" si="25"/>
        <v>Feb</v>
      </c>
    </row>
    <row r="766" spans="1:6" x14ac:dyDescent="0.35">
      <c r="A766" s="527">
        <f>Electricity!D802</f>
        <v>45323</v>
      </c>
      <c r="B766" s="528">
        <f>Electricity!E802</f>
        <v>0.79166666666666674</v>
      </c>
      <c r="C766" s="529">
        <f>Electricity!F802</f>
        <v>0</v>
      </c>
      <c r="D766" s="529">
        <f>Electricity!I802</f>
        <v>0</v>
      </c>
      <c r="E766" s="530" t="str">
        <f t="shared" si="26"/>
        <v>02/01/2024 07:00:00 PM</v>
      </c>
      <c r="F766" s="530" t="str">
        <f t="shared" si="25"/>
        <v>Feb</v>
      </c>
    </row>
    <row r="767" spans="1:6" x14ac:dyDescent="0.35">
      <c r="A767" s="527">
        <f>Electricity!D803</f>
        <v>45323</v>
      </c>
      <c r="B767" s="528">
        <f>Electricity!E803</f>
        <v>0.83333333333333337</v>
      </c>
      <c r="C767" s="529">
        <f>Electricity!F803</f>
        <v>0</v>
      </c>
      <c r="D767" s="529">
        <f>Electricity!I803</f>
        <v>0</v>
      </c>
      <c r="E767" s="530" t="str">
        <f t="shared" si="26"/>
        <v>02/01/2024 08:00:00 PM</v>
      </c>
      <c r="F767" s="530" t="str">
        <f t="shared" si="25"/>
        <v>Feb</v>
      </c>
    </row>
    <row r="768" spans="1:6" x14ac:dyDescent="0.35">
      <c r="A768" s="527">
        <f>Electricity!D804</f>
        <v>45323</v>
      </c>
      <c r="B768" s="528">
        <f>Electricity!E804</f>
        <v>0.87500000000000011</v>
      </c>
      <c r="C768" s="529">
        <f>Electricity!F804</f>
        <v>0</v>
      </c>
      <c r="D768" s="529">
        <f>Electricity!I804</f>
        <v>0</v>
      </c>
      <c r="E768" s="530" t="str">
        <f t="shared" si="26"/>
        <v>02/01/2024 09:00:00 PM</v>
      </c>
      <c r="F768" s="530" t="str">
        <f t="shared" si="25"/>
        <v>Feb</v>
      </c>
    </row>
    <row r="769" spans="1:6" x14ac:dyDescent="0.35">
      <c r="A769" s="527">
        <f>Electricity!D805</f>
        <v>45323</v>
      </c>
      <c r="B769" s="528">
        <f>Electricity!E805</f>
        <v>0.91666666666666674</v>
      </c>
      <c r="C769" s="529">
        <f>Electricity!F805</f>
        <v>0</v>
      </c>
      <c r="D769" s="529">
        <f>Electricity!I805</f>
        <v>0</v>
      </c>
      <c r="E769" s="530" t="str">
        <f t="shared" si="26"/>
        <v>02/01/2024 10:00:00 PM</v>
      </c>
      <c r="F769" s="530" t="str">
        <f t="shared" si="25"/>
        <v>Feb</v>
      </c>
    </row>
    <row r="770" spans="1:6" x14ac:dyDescent="0.35">
      <c r="A770" s="527">
        <f>Electricity!D806</f>
        <v>45323</v>
      </c>
      <c r="B770" s="528">
        <f>Electricity!E806</f>
        <v>0.95833333333333337</v>
      </c>
      <c r="C770" s="529">
        <f>Electricity!F806</f>
        <v>0</v>
      </c>
      <c r="D770" s="529">
        <f>Electricity!I806</f>
        <v>0</v>
      </c>
      <c r="E770" s="530" t="str">
        <f t="shared" si="26"/>
        <v>02/01/2024 11:00:00 PM</v>
      </c>
      <c r="F770" s="530" t="str">
        <f t="shared" si="25"/>
        <v>Feb</v>
      </c>
    </row>
    <row r="771" spans="1:6" x14ac:dyDescent="0.35">
      <c r="A771" s="527">
        <f>Electricity!D807</f>
        <v>45324</v>
      </c>
      <c r="B771" s="528">
        <f>Electricity!E807</f>
        <v>3.1225022567582528E-17</v>
      </c>
      <c r="C771" s="529">
        <f>Electricity!F807</f>
        <v>0</v>
      </c>
      <c r="D771" s="529">
        <f>Electricity!I807</f>
        <v>0</v>
      </c>
      <c r="E771" s="530" t="str">
        <f t="shared" si="26"/>
        <v>02/02/2024 12:00:00 AM</v>
      </c>
      <c r="F771" s="530" t="str">
        <f t="shared" ref="F771:F834" si="27">TEXT(A771,"mmm")</f>
        <v>Feb</v>
      </c>
    </row>
    <row r="772" spans="1:6" x14ac:dyDescent="0.35">
      <c r="A772" s="527">
        <f>Electricity!D808</f>
        <v>45324</v>
      </c>
      <c r="B772" s="528">
        <f>Electricity!E808</f>
        <v>4.1666666666666699E-2</v>
      </c>
      <c r="C772" s="529">
        <f>Electricity!F808</f>
        <v>0</v>
      </c>
      <c r="D772" s="529">
        <f>Electricity!I808</f>
        <v>0</v>
      </c>
      <c r="E772" s="530" t="str">
        <f t="shared" si="26"/>
        <v>02/02/2024 01:00:00 AM</v>
      </c>
      <c r="F772" s="530" t="str">
        <f t="shared" si="27"/>
        <v>Feb</v>
      </c>
    </row>
    <row r="773" spans="1:6" x14ac:dyDescent="0.35">
      <c r="A773" s="527">
        <f>Electricity!D809</f>
        <v>45324</v>
      </c>
      <c r="B773" s="528">
        <f>Electricity!E809</f>
        <v>8.333333333333337E-2</v>
      </c>
      <c r="C773" s="529">
        <f>Electricity!F809</f>
        <v>0</v>
      </c>
      <c r="D773" s="529">
        <f>Electricity!I809</f>
        <v>0</v>
      </c>
      <c r="E773" s="530" t="str">
        <f t="shared" si="26"/>
        <v>02/02/2024 02:00:00 AM</v>
      </c>
      <c r="F773" s="530" t="str">
        <f t="shared" si="27"/>
        <v>Feb</v>
      </c>
    </row>
    <row r="774" spans="1:6" x14ac:dyDescent="0.35">
      <c r="A774" s="527">
        <f>Electricity!D810</f>
        <v>45324</v>
      </c>
      <c r="B774" s="528">
        <f>Electricity!E810</f>
        <v>0.12500000000000006</v>
      </c>
      <c r="C774" s="529">
        <f>Electricity!F810</f>
        <v>0</v>
      </c>
      <c r="D774" s="529">
        <f>Electricity!I810</f>
        <v>0</v>
      </c>
      <c r="E774" s="530" t="str">
        <f t="shared" si="26"/>
        <v>02/02/2024 03:00:00 AM</v>
      </c>
      <c r="F774" s="530" t="str">
        <f t="shared" si="27"/>
        <v>Feb</v>
      </c>
    </row>
    <row r="775" spans="1:6" x14ac:dyDescent="0.35">
      <c r="A775" s="527">
        <f>Electricity!D811</f>
        <v>45324</v>
      </c>
      <c r="B775" s="528">
        <f>Electricity!E811</f>
        <v>0.16666666666666669</v>
      </c>
      <c r="C775" s="529">
        <f>Electricity!F811</f>
        <v>0</v>
      </c>
      <c r="D775" s="529">
        <f>Electricity!I811</f>
        <v>0</v>
      </c>
      <c r="E775" s="530" t="str">
        <f t="shared" si="26"/>
        <v>02/02/2024 04:00:00 AM</v>
      </c>
      <c r="F775" s="530" t="str">
        <f t="shared" si="27"/>
        <v>Feb</v>
      </c>
    </row>
    <row r="776" spans="1:6" x14ac:dyDescent="0.35">
      <c r="A776" s="527">
        <f>Electricity!D812</f>
        <v>45324</v>
      </c>
      <c r="B776" s="528">
        <f>Electricity!E812</f>
        <v>0.20833333333333337</v>
      </c>
      <c r="C776" s="529">
        <f>Electricity!F812</f>
        <v>0</v>
      </c>
      <c r="D776" s="529">
        <f>Electricity!I812</f>
        <v>0</v>
      </c>
      <c r="E776" s="530" t="str">
        <f t="shared" si="26"/>
        <v>02/02/2024 05:00:00 AM</v>
      </c>
      <c r="F776" s="530" t="str">
        <f t="shared" si="27"/>
        <v>Feb</v>
      </c>
    </row>
    <row r="777" spans="1:6" x14ac:dyDescent="0.35">
      <c r="A777" s="527">
        <f>Electricity!D813</f>
        <v>45324</v>
      </c>
      <c r="B777" s="528">
        <f>Electricity!E813</f>
        <v>0.25</v>
      </c>
      <c r="C777" s="529">
        <f>Electricity!F813</f>
        <v>0</v>
      </c>
      <c r="D777" s="529">
        <f>Electricity!I813</f>
        <v>0</v>
      </c>
      <c r="E777" s="530" t="str">
        <f t="shared" si="26"/>
        <v>02/02/2024 06:00:00 AM</v>
      </c>
      <c r="F777" s="530" t="str">
        <f t="shared" si="27"/>
        <v>Feb</v>
      </c>
    </row>
    <row r="778" spans="1:6" x14ac:dyDescent="0.35">
      <c r="A778" s="527">
        <f>Electricity!D814</f>
        <v>45324</v>
      </c>
      <c r="B778" s="528">
        <f>Electricity!E814</f>
        <v>0.29166666666666669</v>
      </c>
      <c r="C778" s="529">
        <f>Electricity!F814</f>
        <v>0</v>
      </c>
      <c r="D778" s="529">
        <f>Electricity!I814</f>
        <v>0</v>
      </c>
      <c r="E778" s="530" t="str">
        <f t="shared" si="26"/>
        <v>02/02/2024 07:00:00 AM</v>
      </c>
      <c r="F778" s="530" t="str">
        <f t="shared" si="27"/>
        <v>Feb</v>
      </c>
    </row>
    <row r="779" spans="1:6" x14ac:dyDescent="0.35">
      <c r="A779" s="527">
        <f>Electricity!D815</f>
        <v>45324</v>
      </c>
      <c r="B779" s="528">
        <f>Electricity!E815</f>
        <v>0.33333333333333337</v>
      </c>
      <c r="C779" s="529">
        <f>Electricity!F815</f>
        <v>0</v>
      </c>
      <c r="D779" s="529">
        <f>Electricity!I815</f>
        <v>0</v>
      </c>
      <c r="E779" s="530" t="str">
        <f t="shared" si="26"/>
        <v>02/02/2024 08:00:00 AM</v>
      </c>
      <c r="F779" s="530" t="str">
        <f t="shared" si="27"/>
        <v>Feb</v>
      </c>
    </row>
    <row r="780" spans="1:6" x14ac:dyDescent="0.35">
      <c r="A780" s="527">
        <f>Electricity!D816</f>
        <v>45324</v>
      </c>
      <c r="B780" s="528">
        <f>Electricity!E816</f>
        <v>0.375</v>
      </c>
      <c r="C780" s="529">
        <f>Electricity!F816</f>
        <v>0</v>
      </c>
      <c r="D780" s="529">
        <f>Electricity!I816</f>
        <v>0</v>
      </c>
      <c r="E780" s="530" t="str">
        <f t="shared" ref="E780:E843" si="28">CONCATENATE(TEXT(A780,"mm/dd/yyyy")," ",TEXT(B780,"hh:mm:ss AM/PM"))</f>
        <v>02/02/2024 09:00:00 AM</v>
      </c>
      <c r="F780" s="530" t="str">
        <f t="shared" si="27"/>
        <v>Feb</v>
      </c>
    </row>
    <row r="781" spans="1:6" x14ac:dyDescent="0.35">
      <c r="A781" s="527">
        <f>Electricity!D817</f>
        <v>45324</v>
      </c>
      <c r="B781" s="528">
        <f>Electricity!E817</f>
        <v>0.41666666666666669</v>
      </c>
      <c r="C781" s="529">
        <f>Electricity!F817</f>
        <v>0</v>
      </c>
      <c r="D781" s="529">
        <f>Electricity!I817</f>
        <v>0</v>
      </c>
      <c r="E781" s="530" t="str">
        <f t="shared" si="28"/>
        <v>02/02/2024 10:00:00 AM</v>
      </c>
      <c r="F781" s="530" t="str">
        <f t="shared" si="27"/>
        <v>Feb</v>
      </c>
    </row>
    <row r="782" spans="1:6" x14ac:dyDescent="0.35">
      <c r="A782" s="527">
        <f>Electricity!D818</f>
        <v>45324</v>
      </c>
      <c r="B782" s="528">
        <f>Electricity!E818</f>
        <v>0.45833333333333337</v>
      </c>
      <c r="C782" s="529">
        <f>Electricity!F818</f>
        <v>0</v>
      </c>
      <c r="D782" s="529">
        <f>Electricity!I818</f>
        <v>0</v>
      </c>
      <c r="E782" s="530" t="str">
        <f t="shared" si="28"/>
        <v>02/02/2024 11:00:00 AM</v>
      </c>
      <c r="F782" s="530" t="str">
        <f t="shared" si="27"/>
        <v>Feb</v>
      </c>
    </row>
    <row r="783" spans="1:6" x14ac:dyDescent="0.35">
      <c r="A783" s="527">
        <f>Electricity!D819</f>
        <v>45324</v>
      </c>
      <c r="B783" s="528">
        <f>Electricity!E819</f>
        <v>0.50000000000000011</v>
      </c>
      <c r="C783" s="529">
        <f>Electricity!F819</f>
        <v>0</v>
      </c>
      <c r="D783" s="529">
        <f>Electricity!I819</f>
        <v>0</v>
      </c>
      <c r="E783" s="530" t="str">
        <f t="shared" si="28"/>
        <v>02/02/2024 12:00:00 PM</v>
      </c>
      <c r="F783" s="530" t="str">
        <f t="shared" si="27"/>
        <v>Feb</v>
      </c>
    </row>
    <row r="784" spans="1:6" x14ac:dyDescent="0.35">
      <c r="A784" s="527">
        <f>Electricity!D820</f>
        <v>45324</v>
      </c>
      <c r="B784" s="528">
        <f>Electricity!E820</f>
        <v>0.54166666666666674</v>
      </c>
      <c r="C784" s="529">
        <f>Electricity!F820</f>
        <v>0</v>
      </c>
      <c r="D784" s="529">
        <f>Electricity!I820</f>
        <v>0</v>
      </c>
      <c r="E784" s="530" t="str">
        <f t="shared" si="28"/>
        <v>02/02/2024 01:00:00 PM</v>
      </c>
      <c r="F784" s="530" t="str">
        <f t="shared" si="27"/>
        <v>Feb</v>
      </c>
    </row>
    <row r="785" spans="1:6" x14ac:dyDescent="0.35">
      <c r="A785" s="527">
        <f>Electricity!D821</f>
        <v>45324</v>
      </c>
      <c r="B785" s="528">
        <f>Electricity!E821</f>
        <v>0.58333333333333337</v>
      </c>
      <c r="C785" s="529">
        <f>Electricity!F821</f>
        <v>0</v>
      </c>
      <c r="D785" s="529">
        <f>Electricity!I821</f>
        <v>0</v>
      </c>
      <c r="E785" s="530" t="str">
        <f t="shared" si="28"/>
        <v>02/02/2024 02:00:00 PM</v>
      </c>
      <c r="F785" s="530" t="str">
        <f t="shared" si="27"/>
        <v>Feb</v>
      </c>
    </row>
    <row r="786" spans="1:6" x14ac:dyDescent="0.35">
      <c r="A786" s="527">
        <f>Electricity!D822</f>
        <v>45324</v>
      </c>
      <c r="B786" s="528">
        <f>Electricity!E822</f>
        <v>0.62500000000000011</v>
      </c>
      <c r="C786" s="529">
        <f>Electricity!F822</f>
        <v>0</v>
      </c>
      <c r="D786" s="529">
        <f>Electricity!I822</f>
        <v>0</v>
      </c>
      <c r="E786" s="530" t="str">
        <f t="shared" si="28"/>
        <v>02/02/2024 03:00:00 PM</v>
      </c>
      <c r="F786" s="530" t="str">
        <f t="shared" si="27"/>
        <v>Feb</v>
      </c>
    </row>
    <row r="787" spans="1:6" x14ac:dyDescent="0.35">
      <c r="A787" s="527">
        <f>Electricity!D823</f>
        <v>45324</v>
      </c>
      <c r="B787" s="528">
        <f>Electricity!E823</f>
        <v>0.66666666666666674</v>
      </c>
      <c r="C787" s="529">
        <f>Electricity!F823</f>
        <v>0</v>
      </c>
      <c r="D787" s="529">
        <f>Electricity!I823</f>
        <v>0</v>
      </c>
      <c r="E787" s="530" t="str">
        <f t="shared" si="28"/>
        <v>02/02/2024 04:00:00 PM</v>
      </c>
      <c r="F787" s="530" t="str">
        <f t="shared" si="27"/>
        <v>Feb</v>
      </c>
    </row>
    <row r="788" spans="1:6" x14ac:dyDescent="0.35">
      <c r="A788" s="527">
        <f>Electricity!D824</f>
        <v>45324</v>
      </c>
      <c r="B788" s="528">
        <f>Electricity!E824</f>
        <v>0.70833333333333337</v>
      </c>
      <c r="C788" s="529">
        <f>Electricity!F824</f>
        <v>0</v>
      </c>
      <c r="D788" s="529">
        <f>Electricity!I824</f>
        <v>0</v>
      </c>
      <c r="E788" s="530" t="str">
        <f t="shared" si="28"/>
        <v>02/02/2024 05:00:00 PM</v>
      </c>
      <c r="F788" s="530" t="str">
        <f t="shared" si="27"/>
        <v>Feb</v>
      </c>
    </row>
    <row r="789" spans="1:6" x14ac:dyDescent="0.35">
      <c r="A789" s="527">
        <f>Electricity!D825</f>
        <v>45324</v>
      </c>
      <c r="B789" s="528">
        <f>Electricity!E825</f>
        <v>0.75000000000000011</v>
      </c>
      <c r="C789" s="529">
        <f>Electricity!F825</f>
        <v>0</v>
      </c>
      <c r="D789" s="529">
        <f>Electricity!I825</f>
        <v>0</v>
      </c>
      <c r="E789" s="530" t="str">
        <f t="shared" si="28"/>
        <v>02/02/2024 06:00:00 PM</v>
      </c>
      <c r="F789" s="530" t="str">
        <f t="shared" si="27"/>
        <v>Feb</v>
      </c>
    </row>
    <row r="790" spans="1:6" x14ac:dyDescent="0.35">
      <c r="A790" s="527">
        <f>Electricity!D826</f>
        <v>45324</v>
      </c>
      <c r="B790" s="528">
        <f>Electricity!E826</f>
        <v>0.79166666666666674</v>
      </c>
      <c r="C790" s="529">
        <f>Electricity!F826</f>
        <v>0</v>
      </c>
      <c r="D790" s="529">
        <f>Electricity!I826</f>
        <v>0</v>
      </c>
      <c r="E790" s="530" t="str">
        <f t="shared" si="28"/>
        <v>02/02/2024 07:00:00 PM</v>
      </c>
      <c r="F790" s="530" t="str">
        <f t="shared" si="27"/>
        <v>Feb</v>
      </c>
    </row>
    <row r="791" spans="1:6" x14ac:dyDescent="0.35">
      <c r="A791" s="527">
        <f>Electricity!D827</f>
        <v>45324</v>
      </c>
      <c r="B791" s="528">
        <f>Electricity!E827</f>
        <v>0.83333333333333337</v>
      </c>
      <c r="C791" s="529">
        <f>Electricity!F827</f>
        <v>0</v>
      </c>
      <c r="D791" s="529">
        <f>Electricity!I827</f>
        <v>0</v>
      </c>
      <c r="E791" s="530" t="str">
        <f t="shared" si="28"/>
        <v>02/02/2024 08:00:00 PM</v>
      </c>
      <c r="F791" s="530" t="str">
        <f t="shared" si="27"/>
        <v>Feb</v>
      </c>
    </row>
    <row r="792" spans="1:6" x14ac:dyDescent="0.35">
      <c r="A792" s="527">
        <f>Electricity!D828</f>
        <v>45324</v>
      </c>
      <c r="B792" s="528">
        <f>Electricity!E828</f>
        <v>0.87500000000000011</v>
      </c>
      <c r="C792" s="529">
        <f>Electricity!F828</f>
        <v>0</v>
      </c>
      <c r="D792" s="529">
        <f>Electricity!I828</f>
        <v>0</v>
      </c>
      <c r="E792" s="530" t="str">
        <f t="shared" si="28"/>
        <v>02/02/2024 09:00:00 PM</v>
      </c>
      <c r="F792" s="530" t="str">
        <f t="shared" si="27"/>
        <v>Feb</v>
      </c>
    </row>
    <row r="793" spans="1:6" x14ac:dyDescent="0.35">
      <c r="A793" s="527">
        <f>Electricity!D829</f>
        <v>45324</v>
      </c>
      <c r="B793" s="528">
        <f>Electricity!E829</f>
        <v>0.91666666666666674</v>
      </c>
      <c r="C793" s="529">
        <f>Electricity!F829</f>
        <v>0</v>
      </c>
      <c r="D793" s="529">
        <f>Electricity!I829</f>
        <v>0</v>
      </c>
      <c r="E793" s="530" t="str">
        <f t="shared" si="28"/>
        <v>02/02/2024 10:00:00 PM</v>
      </c>
      <c r="F793" s="530" t="str">
        <f t="shared" si="27"/>
        <v>Feb</v>
      </c>
    </row>
    <row r="794" spans="1:6" x14ac:dyDescent="0.35">
      <c r="A794" s="527">
        <f>Electricity!D830</f>
        <v>45324</v>
      </c>
      <c r="B794" s="528">
        <f>Electricity!E830</f>
        <v>0.95833333333333337</v>
      </c>
      <c r="C794" s="529">
        <f>Electricity!F830</f>
        <v>0</v>
      </c>
      <c r="D794" s="529">
        <f>Electricity!I830</f>
        <v>0</v>
      </c>
      <c r="E794" s="530" t="str">
        <f t="shared" si="28"/>
        <v>02/02/2024 11:00:00 PM</v>
      </c>
      <c r="F794" s="530" t="str">
        <f t="shared" si="27"/>
        <v>Feb</v>
      </c>
    </row>
    <row r="795" spans="1:6" x14ac:dyDescent="0.35">
      <c r="A795" s="527">
        <f>Electricity!D831</f>
        <v>45325</v>
      </c>
      <c r="B795" s="528">
        <f>Electricity!E831</f>
        <v>3.1225022567582528E-17</v>
      </c>
      <c r="C795" s="529">
        <f>Electricity!F831</f>
        <v>0</v>
      </c>
      <c r="D795" s="529">
        <f>Electricity!I831</f>
        <v>0</v>
      </c>
      <c r="E795" s="530" t="str">
        <f t="shared" si="28"/>
        <v>02/03/2024 12:00:00 AM</v>
      </c>
      <c r="F795" s="530" t="str">
        <f t="shared" si="27"/>
        <v>Feb</v>
      </c>
    </row>
    <row r="796" spans="1:6" x14ac:dyDescent="0.35">
      <c r="A796" s="527">
        <f>Electricity!D832</f>
        <v>45325</v>
      </c>
      <c r="B796" s="528">
        <f>Electricity!E832</f>
        <v>4.1666666666666699E-2</v>
      </c>
      <c r="C796" s="529">
        <f>Electricity!F832</f>
        <v>0</v>
      </c>
      <c r="D796" s="529">
        <f>Electricity!I832</f>
        <v>0</v>
      </c>
      <c r="E796" s="530" t="str">
        <f t="shared" si="28"/>
        <v>02/03/2024 01:00:00 AM</v>
      </c>
      <c r="F796" s="530" t="str">
        <f t="shared" si="27"/>
        <v>Feb</v>
      </c>
    </row>
    <row r="797" spans="1:6" x14ac:dyDescent="0.35">
      <c r="A797" s="527">
        <f>Electricity!D833</f>
        <v>45325</v>
      </c>
      <c r="B797" s="528">
        <f>Electricity!E833</f>
        <v>8.333333333333337E-2</v>
      </c>
      <c r="C797" s="529">
        <f>Electricity!F833</f>
        <v>0</v>
      </c>
      <c r="D797" s="529">
        <f>Electricity!I833</f>
        <v>0</v>
      </c>
      <c r="E797" s="530" t="str">
        <f t="shared" si="28"/>
        <v>02/03/2024 02:00:00 AM</v>
      </c>
      <c r="F797" s="530" t="str">
        <f t="shared" si="27"/>
        <v>Feb</v>
      </c>
    </row>
    <row r="798" spans="1:6" x14ac:dyDescent="0.35">
      <c r="A798" s="527">
        <f>Electricity!D834</f>
        <v>45325</v>
      </c>
      <c r="B798" s="528">
        <f>Electricity!E834</f>
        <v>0.12500000000000006</v>
      </c>
      <c r="C798" s="529">
        <f>Electricity!F834</f>
        <v>0</v>
      </c>
      <c r="D798" s="529">
        <f>Electricity!I834</f>
        <v>0</v>
      </c>
      <c r="E798" s="530" t="str">
        <f t="shared" si="28"/>
        <v>02/03/2024 03:00:00 AM</v>
      </c>
      <c r="F798" s="530" t="str">
        <f t="shared" si="27"/>
        <v>Feb</v>
      </c>
    </row>
    <row r="799" spans="1:6" x14ac:dyDescent="0.35">
      <c r="A799" s="527">
        <f>Electricity!D835</f>
        <v>45325</v>
      </c>
      <c r="B799" s="528">
        <f>Electricity!E835</f>
        <v>0.16666666666666669</v>
      </c>
      <c r="C799" s="529">
        <f>Electricity!F835</f>
        <v>0</v>
      </c>
      <c r="D799" s="529">
        <f>Electricity!I835</f>
        <v>0</v>
      </c>
      <c r="E799" s="530" t="str">
        <f t="shared" si="28"/>
        <v>02/03/2024 04:00:00 AM</v>
      </c>
      <c r="F799" s="530" t="str">
        <f t="shared" si="27"/>
        <v>Feb</v>
      </c>
    </row>
    <row r="800" spans="1:6" x14ac:dyDescent="0.35">
      <c r="A800" s="527">
        <f>Electricity!D836</f>
        <v>45325</v>
      </c>
      <c r="B800" s="528">
        <f>Electricity!E836</f>
        <v>0.20833333333333337</v>
      </c>
      <c r="C800" s="529">
        <f>Electricity!F836</f>
        <v>0</v>
      </c>
      <c r="D800" s="529">
        <f>Electricity!I836</f>
        <v>0</v>
      </c>
      <c r="E800" s="530" t="str">
        <f t="shared" si="28"/>
        <v>02/03/2024 05:00:00 AM</v>
      </c>
      <c r="F800" s="530" t="str">
        <f t="shared" si="27"/>
        <v>Feb</v>
      </c>
    </row>
    <row r="801" spans="1:6" x14ac:dyDescent="0.35">
      <c r="A801" s="527">
        <f>Electricity!D837</f>
        <v>45325</v>
      </c>
      <c r="B801" s="528">
        <f>Electricity!E837</f>
        <v>0.25</v>
      </c>
      <c r="C801" s="529">
        <f>Electricity!F837</f>
        <v>0</v>
      </c>
      <c r="D801" s="529">
        <f>Electricity!I837</f>
        <v>0</v>
      </c>
      <c r="E801" s="530" t="str">
        <f t="shared" si="28"/>
        <v>02/03/2024 06:00:00 AM</v>
      </c>
      <c r="F801" s="530" t="str">
        <f t="shared" si="27"/>
        <v>Feb</v>
      </c>
    </row>
    <row r="802" spans="1:6" x14ac:dyDescent="0.35">
      <c r="A802" s="527">
        <f>Electricity!D838</f>
        <v>45325</v>
      </c>
      <c r="B802" s="528">
        <f>Electricity!E838</f>
        <v>0.29166666666666669</v>
      </c>
      <c r="C802" s="529">
        <f>Electricity!F838</f>
        <v>0</v>
      </c>
      <c r="D802" s="529">
        <f>Electricity!I838</f>
        <v>0</v>
      </c>
      <c r="E802" s="530" t="str">
        <f t="shared" si="28"/>
        <v>02/03/2024 07:00:00 AM</v>
      </c>
      <c r="F802" s="530" t="str">
        <f t="shared" si="27"/>
        <v>Feb</v>
      </c>
    </row>
    <row r="803" spans="1:6" x14ac:dyDescent="0.35">
      <c r="A803" s="527">
        <f>Electricity!D839</f>
        <v>45325</v>
      </c>
      <c r="B803" s="528">
        <f>Electricity!E839</f>
        <v>0.33333333333333337</v>
      </c>
      <c r="C803" s="529">
        <f>Electricity!F839</f>
        <v>0</v>
      </c>
      <c r="D803" s="529">
        <f>Electricity!I839</f>
        <v>0</v>
      </c>
      <c r="E803" s="530" t="str">
        <f t="shared" si="28"/>
        <v>02/03/2024 08:00:00 AM</v>
      </c>
      <c r="F803" s="530" t="str">
        <f t="shared" si="27"/>
        <v>Feb</v>
      </c>
    </row>
    <row r="804" spans="1:6" x14ac:dyDescent="0.35">
      <c r="A804" s="527">
        <f>Electricity!D840</f>
        <v>45325</v>
      </c>
      <c r="B804" s="528">
        <f>Electricity!E840</f>
        <v>0.375</v>
      </c>
      <c r="C804" s="529">
        <f>Electricity!F840</f>
        <v>0</v>
      </c>
      <c r="D804" s="529">
        <f>Electricity!I840</f>
        <v>0</v>
      </c>
      <c r="E804" s="530" t="str">
        <f t="shared" si="28"/>
        <v>02/03/2024 09:00:00 AM</v>
      </c>
      <c r="F804" s="530" t="str">
        <f t="shared" si="27"/>
        <v>Feb</v>
      </c>
    </row>
    <row r="805" spans="1:6" x14ac:dyDescent="0.35">
      <c r="A805" s="527">
        <f>Electricity!D841</f>
        <v>45325</v>
      </c>
      <c r="B805" s="528">
        <f>Electricity!E841</f>
        <v>0.41666666666666669</v>
      </c>
      <c r="C805" s="529">
        <f>Electricity!F841</f>
        <v>0</v>
      </c>
      <c r="D805" s="529">
        <f>Electricity!I841</f>
        <v>0</v>
      </c>
      <c r="E805" s="530" t="str">
        <f t="shared" si="28"/>
        <v>02/03/2024 10:00:00 AM</v>
      </c>
      <c r="F805" s="530" t="str">
        <f t="shared" si="27"/>
        <v>Feb</v>
      </c>
    </row>
    <row r="806" spans="1:6" x14ac:dyDescent="0.35">
      <c r="A806" s="527">
        <f>Electricity!D842</f>
        <v>45325</v>
      </c>
      <c r="B806" s="528">
        <f>Electricity!E842</f>
        <v>0.45833333333333337</v>
      </c>
      <c r="C806" s="529">
        <f>Electricity!F842</f>
        <v>0</v>
      </c>
      <c r="D806" s="529">
        <f>Electricity!I842</f>
        <v>0</v>
      </c>
      <c r="E806" s="530" t="str">
        <f t="shared" si="28"/>
        <v>02/03/2024 11:00:00 AM</v>
      </c>
      <c r="F806" s="530" t="str">
        <f t="shared" si="27"/>
        <v>Feb</v>
      </c>
    </row>
    <row r="807" spans="1:6" x14ac:dyDescent="0.35">
      <c r="A807" s="527">
        <f>Electricity!D843</f>
        <v>45325</v>
      </c>
      <c r="B807" s="528">
        <f>Electricity!E843</f>
        <v>0.50000000000000011</v>
      </c>
      <c r="C807" s="529">
        <f>Electricity!F843</f>
        <v>0</v>
      </c>
      <c r="D807" s="529">
        <f>Electricity!I843</f>
        <v>0</v>
      </c>
      <c r="E807" s="530" t="str">
        <f t="shared" si="28"/>
        <v>02/03/2024 12:00:00 PM</v>
      </c>
      <c r="F807" s="530" t="str">
        <f t="shared" si="27"/>
        <v>Feb</v>
      </c>
    </row>
    <row r="808" spans="1:6" x14ac:dyDescent="0.35">
      <c r="A808" s="527">
        <f>Electricity!D844</f>
        <v>45325</v>
      </c>
      <c r="B808" s="528">
        <f>Electricity!E844</f>
        <v>0.54166666666666674</v>
      </c>
      <c r="C808" s="529">
        <f>Electricity!F844</f>
        <v>0</v>
      </c>
      <c r="D808" s="529">
        <f>Electricity!I844</f>
        <v>0</v>
      </c>
      <c r="E808" s="530" t="str">
        <f t="shared" si="28"/>
        <v>02/03/2024 01:00:00 PM</v>
      </c>
      <c r="F808" s="530" t="str">
        <f t="shared" si="27"/>
        <v>Feb</v>
      </c>
    </row>
    <row r="809" spans="1:6" x14ac:dyDescent="0.35">
      <c r="A809" s="527">
        <f>Electricity!D845</f>
        <v>45325</v>
      </c>
      <c r="B809" s="528">
        <f>Electricity!E845</f>
        <v>0.58333333333333337</v>
      </c>
      <c r="C809" s="529">
        <f>Electricity!F845</f>
        <v>0</v>
      </c>
      <c r="D809" s="529">
        <f>Electricity!I845</f>
        <v>0</v>
      </c>
      <c r="E809" s="530" t="str">
        <f t="shared" si="28"/>
        <v>02/03/2024 02:00:00 PM</v>
      </c>
      <c r="F809" s="530" t="str">
        <f t="shared" si="27"/>
        <v>Feb</v>
      </c>
    </row>
    <row r="810" spans="1:6" x14ac:dyDescent="0.35">
      <c r="A810" s="527">
        <f>Electricity!D846</f>
        <v>45325</v>
      </c>
      <c r="B810" s="528">
        <f>Electricity!E846</f>
        <v>0.62500000000000011</v>
      </c>
      <c r="C810" s="529">
        <f>Electricity!F846</f>
        <v>0</v>
      </c>
      <c r="D810" s="529">
        <f>Electricity!I846</f>
        <v>0</v>
      </c>
      <c r="E810" s="530" t="str">
        <f t="shared" si="28"/>
        <v>02/03/2024 03:00:00 PM</v>
      </c>
      <c r="F810" s="530" t="str">
        <f t="shared" si="27"/>
        <v>Feb</v>
      </c>
    </row>
    <row r="811" spans="1:6" x14ac:dyDescent="0.35">
      <c r="A811" s="527">
        <f>Electricity!D847</f>
        <v>45325</v>
      </c>
      <c r="B811" s="528">
        <f>Electricity!E847</f>
        <v>0.66666666666666674</v>
      </c>
      <c r="C811" s="529">
        <f>Electricity!F847</f>
        <v>0</v>
      </c>
      <c r="D811" s="529">
        <f>Electricity!I847</f>
        <v>0</v>
      </c>
      <c r="E811" s="530" t="str">
        <f t="shared" si="28"/>
        <v>02/03/2024 04:00:00 PM</v>
      </c>
      <c r="F811" s="530" t="str">
        <f t="shared" si="27"/>
        <v>Feb</v>
      </c>
    </row>
    <row r="812" spans="1:6" x14ac:dyDescent="0.35">
      <c r="A812" s="527">
        <f>Electricity!D848</f>
        <v>45325</v>
      </c>
      <c r="B812" s="528">
        <f>Electricity!E848</f>
        <v>0.70833333333333337</v>
      </c>
      <c r="C812" s="529">
        <f>Electricity!F848</f>
        <v>0</v>
      </c>
      <c r="D812" s="529">
        <f>Electricity!I848</f>
        <v>0</v>
      </c>
      <c r="E812" s="530" t="str">
        <f t="shared" si="28"/>
        <v>02/03/2024 05:00:00 PM</v>
      </c>
      <c r="F812" s="530" t="str">
        <f t="shared" si="27"/>
        <v>Feb</v>
      </c>
    </row>
    <row r="813" spans="1:6" x14ac:dyDescent="0.35">
      <c r="A813" s="527">
        <f>Electricity!D849</f>
        <v>45325</v>
      </c>
      <c r="B813" s="528">
        <f>Electricity!E849</f>
        <v>0.75000000000000011</v>
      </c>
      <c r="C813" s="529">
        <f>Electricity!F849</f>
        <v>0</v>
      </c>
      <c r="D813" s="529">
        <f>Electricity!I849</f>
        <v>0</v>
      </c>
      <c r="E813" s="530" t="str">
        <f t="shared" si="28"/>
        <v>02/03/2024 06:00:00 PM</v>
      </c>
      <c r="F813" s="530" t="str">
        <f t="shared" si="27"/>
        <v>Feb</v>
      </c>
    </row>
    <row r="814" spans="1:6" x14ac:dyDescent="0.35">
      <c r="A814" s="527">
        <f>Electricity!D850</f>
        <v>45325</v>
      </c>
      <c r="B814" s="528">
        <f>Electricity!E850</f>
        <v>0.79166666666666674</v>
      </c>
      <c r="C814" s="529">
        <f>Electricity!F850</f>
        <v>0</v>
      </c>
      <c r="D814" s="529">
        <f>Electricity!I850</f>
        <v>0</v>
      </c>
      <c r="E814" s="530" t="str">
        <f t="shared" si="28"/>
        <v>02/03/2024 07:00:00 PM</v>
      </c>
      <c r="F814" s="530" t="str">
        <f t="shared" si="27"/>
        <v>Feb</v>
      </c>
    </row>
    <row r="815" spans="1:6" x14ac:dyDescent="0.35">
      <c r="A815" s="527">
        <f>Electricity!D851</f>
        <v>45325</v>
      </c>
      <c r="B815" s="528">
        <f>Electricity!E851</f>
        <v>0.83333333333333337</v>
      </c>
      <c r="C815" s="529">
        <f>Electricity!F851</f>
        <v>0</v>
      </c>
      <c r="D815" s="529">
        <f>Electricity!I851</f>
        <v>0</v>
      </c>
      <c r="E815" s="530" t="str">
        <f t="shared" si="28"/>
        <v>02/03/2024 08:00:00 PM</v>
      </c>
      <c r="F815" s="530" t="str">
        <f t="shared" si="27"/>
        <v>Feb</v>
      </c>
    </row>
    <row r="816" spans="1:6" x14ac:dyDescent="0.35">
      <c r="A816" s="527">
        <f>Electricity!D852</f>
        <v>45325</v>
      </c>
      <c r="B816" s="528">
        <f>Electricity!E852</f>
        <v>0.87500000000000011</v>
      </c>
      <c r="C816" s="529">
        <f>Electricity!F852</f>
        <v>0</v>
      </c>
      <c r="D816" s="529">
        <f>Electricity!I852</f>
        <v>0</v>
      </c>
      <c r="E816" s="530" t="str">
        <f t="shared" si="28"/>
        <v>02/03/2024 09:00:00 PM</v>
      </c>
      <c r="F816" s="530" t="str">
        <f t="shared" si="27"/>
        <v>Feb</v>
      </c>
    </row>
    <row r="817" spans="1:6" x14ac:dyDescent="0.35">
      <c r="A817" s="527">
        <f>Electricity!D853</f>
        <v>45325</v>
      </c>
      <c r="B817" s="528">
        <f>Electricity!E853</f>
        <v>0.91666666666666674</v>
      </c>
      <c r="C817" s="529">
        <f>Electricity!F853</f>
        <v>0</v>
      </c>
      <c r="D817" s="529">
        <f>Electricity!I853</f>
        <v>0</v>
      </c>
      <c r="E817" s="530" t="str">
        <f t="shared" si="28"/>
        <v>02/03/2024 10:00:00 PM</v>
      </c>
      <c r="F817" s="530" t="str">
        <f t="shared" si="27"/>
        <v>Feb</v>
      </c>
    </row>
    <row r="818" spans="1:6" x14ac:dyDescent="0.35">
      <c r="A818" s="527">
        <f>Electricity!D854</f>
        <v>45325</v>
      </c>
      <c r="B818" s="528">
        <f>Electricity!E854</f>
        <v>0.95833333333333337</v>
      </c>
      <c r="C818" s="529">
        <f>Electricity!F854</f>
        <v>0</v>
      </c>
      <c r="D818" s="529">
        <f>Electricity!I854</f>
        <v>0</v>
      </c>
      <c r="E818" s="530" t="str">
        <f t="shared" si="28"/>
        <v>02/03/2024 11:00:00 PM</v>
      </c>
      <c r="F818" s="530" t="str">
        <f t="shared" si="27"/>
        <v>Feb</v>
      </c>
    </row>
    <row r="819" spans="1:6" x14ac:dyDescent="0.35">
      <c r="A819" s="527">
        <f>Electricity!D855</f>
        <v>45326</v>
      </c>
      <c r="B819" s="528">
        <f>Electricity!E855</f>
        <v>3.1225022567582528E-17</v>
      </c>
      <c r="C819" s="529">
        <f>Electricity!F855</f>
        <v>0</v>
      </c>
      <c r="D819" s="529">
        <f>Electricity!I855</f>
        <v>0</v>
      </c>
      <c r="E819" s="530" t="str">
        <f t="shared" si="28"/>
        <v>02/04/2024 12:00:00 AM</v>
      </c>
      <c r="F819" s="530" t="str">
        <f t="shared" si="27"/>
        <v>Feb</v>
      </c>
    </row>
    <row r="820" spans="1:6" x14ac:dyDescent="0.35">
      <c r="A820" s="527">
        <f>Electricity!D856</f>
        <v>45326</v>
      </c>
      <c r="B820" s="528">
        <f>Electricity!E856</f>
        <v>4.1666666666666699E-2</v>
      </c>
      <c r="C820" s="529">
        <f>Electricity!F856</f>
        <v>0</v>
      </c>
      <c r="D820" s="529">
        <f>Electricity!I856</f>
        <v>0</v>
      </c>
      <c r="E820" s="530" t="str">
        <f t="shared" si="28"/>
        <v>02/04/2024 01:00:00 AM</v>
      </c>
      <c r="F820" s="530" t="str">
        <f t="shared" si="27"/>
        <v>Feb</v>
      </c>
    </row>
    <row r="821" spans="1:6" x14ac:dyDescent="0.35">
      <c r="A821" s="527">
        <f>Electricity!D857</f>
        <v>45326</v>
      </c>
      <c r="B821" s="528">
        <f>Electricity!E857</f>
        <v>8.333333333333337E-2</v>
      </c>
      <c r="C821" s="529">
        <f>Electricity!F857</f>
        <v>0</v>
      </c>
      <c r="D821" s="529">
        <f>Electricity!I857</f>
        <v>0</v>
      </c>
      <c r="E821" s="530" t="str">
        <f t="shared" si="28"/>
        <v>02/04/2024 02:00:00 AM</v>
      </c>
      <c r="F821" s="530" t="str">
        <f t="shared" si="27"/>
        <v>Feb</v>
      </c>
    </row>
    <row r="822" spans="1:6" x14ac:dyDescent="0.35">
      <c r="A822" s="527">
        <f>Electricity!D858</f>
        <v>45326</v>
      </c>
      <c r="B822" s="528">
        <f>Electricity!E858</f>
        <v>0.12500000000000006</v>
      </c>
      <c r="C822" s="529">
        <f>Electricity!F858</f>
        <v>0</v>
      </c>
      <c r="D822" s="529">
        <f>Electricity!I858</f>
        <v>0</v>
      </c>
      <c r="E822" s="530" t="str">
        <f t="shared" si="28"/>
        <v>02/04/2024 03:00:00 AM</v>
      </c>
      <c r="F822" s="530" t="str">
        <f t="shared" si="27"/>
        <v>Feb</v>
      </c>
    </row>
    <row r="823" spans="1:6" x14ac:dyDescent="0.35">
      <c r="A823" s="527">
        <f>Electricity!D859</f>
        <v>45326</v>
      </c>
      <c r="B823" s="528">
        <f>Electricity!E859</f>
        <v>0.16666666666666669</v>
      </c>
      <c r="C823" s="529">
        <f>Electricity!F859</f>
        <v>0</v>
      </c>
      <c r="D823" s="529">
        <f>Electricity!I859</f>
        <v>0</v>
      </c>
      <c r="E823" s="530" t="str">
        <f t="shared" si="28"/>
        <v>02/04/2024 04:00:00 AM</v>
      </c>
      <c r="F823" s="530" t="str">
        <f t="shared" si="27"/>
        <v>Feb</v>
      </c>
    </row>
    <row r="824" spans="1:6" x14ac:dyDescent="0.35">
      <c r="A824" s="527">
        <f>Electricity!D860</f>
        <v>45326</v>
      </c>
      <c r="B824" s="528">
        <f>Electricity!E860</f>
        <v>0.20833333333333337</v>
      </c>
      <c r="C824" s="529">
        <f>Electricity!F860</f>
        <v>0</v>
      </c>
      <c r="D824" s="529">
        <f>Electricity!I860</f>
        <v>0</v>
      </c>
      <c r="E824" s="530" t="str">
        <f t="shared" si="28"/>
        <v>02/04/2024 05:00:00 AM</v>
      </c>
      <c r="F824" s="530" t="str">
        <f t="shared" si="27"/>
        <v>Feb</v>
      </c>
    </row>
    <row r="825" spans="1:6" x14ac:dyDescent="0.35">
      <c r="A825" s="527">
        <f>Electricity!D861</f>
        <v>45326</v>
      </c>
      <c r="B825" s="528">
        <f>Electricity!E861</f>
        <v>0.25</v>
      </c>
      <c r="C825" s="529">
        <f>Electricity!F861</f>
        <v>0</v>
      </c>
      <c r="D825" s="529">
        <f>Electricity!I861</f>
        <v>0</v>
      </c>
      <c r="E825" s="530" t="str">
        <f t="shared" si="28"/>
        <v>02/04/2024 06:00:00 AM</v>
      </c>
      <c r="F825" s="530" t="str">
        <f t="shared" si="27"/>
        <v>Feb</v>
      </c>
    </row>
    <row r="826" spans="1:6" x14ac:dyDescent="0.35">
      <c r="A826" s="527">
        <f>Electricity!D862</f>
        <v>45326</v>
      </c>
      <c r="B826" s="528">
        <f>Electricity!E862</f>
        <v>0.29166666666666669</v>
      </c>
      <c r="C826" s="529">
        <f>Electricity!F862</f>
        <v>0</v>
      </c>
      <c r="D826" s="529">
        <f>Electricity!I862</f>
        <v>0</v>
      </c>
      <c r="E826" s="530" t="str">
        <f t="shared" si="28"/>
        <v>02/04/2024 07:00:00 AM</v>
      </c>
      <c r="F826" s="530" t="str">
        <f t="shared" si="27"/>
        <v>Feb</v>
      </c>
    </row>
    <row r="827" spans="1:6" x14ac:dyDescent="0.35">
      <c r="A827" s="527">
        <f>Electricity!D863</f>
        <v>45326</v>
      </c>
      <c r="B827" s="528">
        <f>Electricity!E863</f>
        <v>0.33333333333333337</v>
      </c>
      <c r="C827" s="529">
        <f>Electricity!F863</f>
        <v>0</v>
      </c>
      <c r="D827" s="529">
        <f>Electricity!I863</f>
        <v>0</v>
      </c>
      <c r="E827" s="530" t="str">
        <f t="shared" si="28"/>
        <v>02/04/2024 08:00:00 AM</v>
      </c>
      <c r="F827" s="530" t="str">
        <f t="shared" si="27"/>
        <v>Feb</v>
      </c>
    </row>
    <row r="828" spans="1:6" x14ac:dyDescent="0.35">
      <c r="A828" s="527">
        <f>Electricity!D864</f>
        <v>45326</v>
      </c>
      <c r="B828" s="528">
        <f>Electricity!E864</f>
        <v>0.375</v>
      </c>
      <c r="C828" s="529">
        <f>Electricity!F864</f>
        <v>0</v>
      </c>
      <c r="D828" s="529">
        <f>Electricity!I864</f>
        <v>0</v>
      </c>
      <c r="E828" s="530" t="str">
        <f t="shared" si="28"/>
        <v>02/04/2024 09:00:00 AM</v>
      </c>
      <c r="F828" s="530" t="str">
        <f t="shared" si="27"/>
        <v>Feb</v>
      </c>
    </row>
    <row r="829" spans="1:6" x14ac:dyDescent="0.35">
      <c r="A829" s="527">
        <f>Electricity!D865</f>
        <v>45326</v>
      </c>
      <c r="B829" s="528">
        <f>Electricity!E865</f>
        <v>0.41666666666666669</v>
      </c>
      <c r="C829" s="529">
        <f>Electricity!F865</f>
        <v>0</v>
      </c>
      <c r="D829" s="529">
        <f>Electricity!I865</f>
        <v>0</v>
      </c>
      <c r="E829" s="530" t="str">
        <f t="shared" si="28"/>
        <v>02/04/2024 10:00:00 AM</v>
      </c>
      <c r="F829" s="530" t="str">
        <f t="shared" si="27"/>
        <v>Feb</v>
      </c>
    </row>
    <row r="830" spans="1:6" x14ac:dyDescent="0.35">
      <c r="A830" s="527">
        <f>Electricity!D866</f>
        <v>45326</v>
      </c>
      <c r="B830" s="528">
        <f>Electricity!E866</f>
        <v>0.45833333333333337</v>
      </c>
      <c r="C830" s="529">
        <f>Electricity!F866</f>
        <v>0</v>
      </c>
      <c r="D830" s="529">
        <f>Electricity!I866</f>
        <v>0</v>
      </c>
      <c r="E830" s="530" t="str">
        <f t="shared" si="28"/>
        <v>02/04/2024 11:00:00 AM</v>
      </c>
      <c r="F830" s="530" t="str">
        <f t="shared" si="27"/>
        <v>Feb</v>
      </c>
    </row>
    <row r="831" spans="1:6" x14ac:dyDescent="0.35">
      <c r="A831" s="527">
        <f>Electricity!D867</f>
        <v>45326</v>
      </c>
      <c r="B831" s="528">
        <f>Electricity!E867</f>
        <v>0.50000000000000011</v>
      </c>
      <c r="C831" s="529">
        <f>Electricity!F867</f>
        <v>0</v>
      </c>
      <c r="D831" s="529">
        <f>Electricity!I867</f>
        <v>0</v>
      </c>
      <c r="E831" s="530" t="str">
        <f t="shared" si="28"/>
        <v>02/04/2024 12:00:00 PM</v>
      </c>
      <c r="F831" s="530" t="str">
        <f t="shared" si="27"/>
        <v>Feb</v>
      </c>
    </row>
    <row r="832" spans="1:6" x14ac:dyDescent="0.35">
      <c r="A832" s="527">
        <f>Electricity!D868</f>
        <v>45326</v>
      </c>
      <c r="B832" s="528">
        <f>Electricity!E868</f>
        <v>0.54166666666666674</v>
      </c>
      <c r="C832" s="529">
        <f>Electricity!F868</f>
        <v>0</v>
      </c>
      <c r="D832" s="529">
        <f>Electricity!I868</f>
        <v>0</v>
      </c>
      <c r="E832" s="530" t="str">
        <f t="shared" si="28"/>
        <v>02/04/2024 01:00:00 PM</v>
      </c>
      <c r="F832" s="530" t="str">
        <f t="shared" si="27"/>
        <v>Feb</v>
      </c>
    </row>
    <row r="833" spans="1:6" x14ac:dyDescent="0.35">
      <c r="A833" s="527">
        <f>Electricity!D869</f>
        <v>45326</v>
      </c>
      <c r="B833" s="528">
        <f>Electricity!E869</f>
        <v>0.58333333333333337</v>
      </c>
      <c r="C833" s="529">
        <f>Electricity!F869</f>
        <v>0</v>
      </c>
      <c r="D833" s="529">
        <f>Electricity!I869</f>
        <v>0</v>
      </c>
      <c r="E833" s="530" t="str">
        <f t="shared" si="28"/>
        <v>02/04/2024 02:00:00 PM</v>
      </c>
      <c r="F833" s="530" t="str">
        <f t="shared" si="27"/>
        <v>Feb</v>
      </c>
    </row>
    <row r="834" spans="1:6" x14ac:dyDescent="0.35">
      <c r="A834" s="527">
        <f>Electricity!D870</f>
        <v>45326</v>
      </c>
      <c r="B834" s="528">
        <f>Electricity!E870</f>
        <v>0.62500000000000011</v>
      </c>
      <c r="C834" s="529">
        <f>Electricity!F870</f>
        <v>0</v>
      </c>
      <c r="D834" s="529">
        <f>Electricity!I870</f>
        <v>0</v>
      </c>
      <c r="E834" s="530" t="str">
        <f t="shared" si="28"/>
        <v>02/04/2024 03:00:00 PM</v>
      </c>
      <c r="F834" s="530" t="str">
        <f t="shared" si="27"/>
        <v>Feb</v>
      </c>
    </row>
    <row r="835" spans="1:6" x14ac:dyDescent="0.35">
      <c r="A835" s="527">
        <f>Electricity!D871</f>
        <v>45326</v>
      </c>
      <c r="B835" s="528">
        <f>Electricity!E871</f>
        <v>0.66666666666666674</v>
      </c>
      <c r="C835" s="529">
        <f>Electricity!F871</f>
        <v>0</v>
      </c>
      <c r="D835" s="529">
        <f>Electricity!I871</f>
        <v>0</v>
      </c>
      <c r="E835" s="530" t="str">
        <f t="shared" si="28"/>
        <v>02/04/2024 04:00:00 PM</v>
      </c>
      <c r="F835" s="530" t="str">
        <f t="shared" ref="F835:F898" si="29">TEXT(A835,"mmm")</f>
        <v>Feb</v>
      </c>
    </row>
    <row r="836" spans="1:6" x14ac:dyDescent="0.35">
      <c r="A836" s="527">
        <f>Electricity!D872</f>
        <v>45326</v>
      </c>
      <c r="B836" s="528">
        <f>Electricity!E872</f>
        <v>0.70833333333333337</v>
      </c>
      <c r="C836" s="529">
        <f>Electricity!F872</f>
        <v>0</v>
      </c>
      <c r="D836" s="529">
        <f>Electricity!I872</f>
        <v>0</v>
      </c>
      <c r="E836" s="530" t="str">
        <f t="shared" si="28"/>
        <v>02/04/2024 05:00:00 PM</v>
      </c>
      <c r="F836" s="530" t="str">
        <f t="shared" si="29"/>
        <v>Feb</v>
      </c>
    </row>
    <row r="837" spans="1:6" x14ac:dyDescent="0.35">
      <c r="A837" s="527">
        <f>Electricity!D873</f>
        <v>45326</v>
      </c>
      <c r="B837" s="528">
        <f>Electricity!E873</f>
        <v>0.75000000000000011</v>
      </c>
      <c r="C837" s="529">
        <f>Electricity!F873</f>
        <v>0</v>
      </c>
      <c r="D837" s="529">
        <f>Electricity!I873</f>
        <v>0</v>
      </c>
      <c r="E837" s="530" t="str">
        <f t="shared" si="28"/>
        <v>02/04/2024 06:00:00 PM</v>
      </c>
      <c r="F837" s="530" t="str">
        <f t="shared" si="29"/>
        <v>Feb</v>
      </c>
    </row>
    <row r="838" spans="1:6" x14ac:dyDescent="0.35">
      <c r="A838" s="527">
        <f>Electricity!D874</f>
        <v>45326</v>
      </c>
      <c r="B838" s="528">
        <f>Electricity!E874</f>
        <v>0.79166666666666674</v>
      </c>
      <c r="C838" s="529">
        <f>Electricity!F874</f>
        <v>0</v>
      </c>
      <c r="D838" s="529">
        <f>Electricity!I874</f>
        <v>0</v>
      </c>
      <c r="E838" s="530" t="str">
        <f t="shared" si="28"/>
        <v>02/04/2024 07:00:00 PM</v>
      </c>
      <c r="F838" s="530" t="str">
        <f t="shared" si="29"/>
        <v>Feb</v>
      </c>
    </row>
    <row r="839" spans="1:6" x14ac:dyDescent="0.35">
      <c r="A839" s="527">
        <f>Electricity!D875</f>
        <v>45326</v>
      </c>
      <c r="B839" s="528">
        <f>Electricity!E875</f>
        <v>0.83333333333333337</v>
      </c>
      <c r="C839" s="529">
        <f>Electricity!F875</f>
        <v>0</v>
      </c>
      <c r="D839" s="529">
        <f>Electricity!I875</f>
        <v>0</v>
      </c>
      <c r="E839" s="530" t="str">
        <f t="shared" si="28"/>
        <v>02/04/2024 08:00:00 PM</v>
      </c>
      <c r="F839" s="530" t="str">
        <f t="shared" si="29"/>
        <v>Feb</v>
      </c>
    </row>
    <row r="840" spans="1:6" x14ac:dyDescent="0.35">
      <c r="A840" s="527">
        <f>Electricity!D876</f>
        <v>45326</v>
      </c>
      <c r="B840" s="528">
        <f>Electricity!E876</f>
        <v>0.87500000000000011</v>
      </c>
      <c r="C840" s="529">
        <f>Electricity!F876</f>
        <v>0</v>
      </c>
      <c r="D840" s="529">
        <f>Electricity!I876</f>
        <v>0</v>
      </c>
      <c r="E840" s="530" t="str">
        <f t="shared" si="28"/>
        <v>02/04/2024 09:00:00 PM</v>
      </c>
      <c r="F840" s="530" t="str">
        <f t="shared" si="29"/>
        <v>Feb</v>
      </c>
    </row>
    <row r="841" spans="1:6" x14ac:dyDescent="0.35">
      <c r="A841" s="527">
        <f>Electricity!D877</f>
        <v>45326</v>
      </c>
      <c r="B841" s="528">
        <f>Electricity!E877</f>
        <v>0.91666666666666674</v>
      </c>
      <c r="C841" s="529">
        <f>Electricity!F877</f>
        <v>0</v>
      </c>
      <c r="D841" s="529">
        <f>Electricity!I877</f>
        <v>0</v>
      </c>
      <c r="E841" s="530" t="str">
        <f t="shared" si="28"/>
        <v>02/04/2024 10:00:00 PM</v>
      </c>
      <c r="F841" s="530" t="str">
        <f t="shared" si="29"/>
        <v>Feb</v>
      </c>
    </row>
    <row r="842" spans="1:6" x14ac:dyDescent="0.35">
      <c r="A842" s="527">
        <f>Electricity!D878</f>
        <v>45326</v>
      </c>
      <c r="B842" s="528">
        <f>Electricity!E878</f>
        <v>0.95833333333333337</v>
      </c>
      <c r="C842" s="529">
        <f>Electricity!F878</f>
        <v>0</v>
      </c>
      <c r="D842" s="529">
        <f>Electricity!I878</f>
        <v>0</v>
      </c>
      <c r="E842" s="530" t="str">
        <f t="shared" si="28"/>
        <v>02/04/2024 11:00:00 PM</v>
      </c>
      <c r="F842" s="530" t="str">
        <f t="shared" si="29"/>
        <v>Feb</v>
      </c>
    </row>
    <row r="843" spans="1:6" x14ac:dyDescent="0.35">
      <c r="A843" s="527">
        <f>Electricity!D879</f>
        <v>45327</v>
      </c>
      <c r="B843" s="528">
        <f>Electricity!E879</f>
        <v>3.1225022567582528E-17</v>
      </c>
      <c r="C843" s="529">
        <f>Electricity!F879</f>
        <v>0</v>
      </c>
      <c r="D843" s="529">
        <f>Electricity!I879</f>
        <v>0</v>
      </c>
      <c r="E843" s="530" t="str">
        <f t="shared" si="28"/>
        <v>02/05/2024 12:00:00 AM</v>
      </c>
      <c r="F843" s="530" t="str">
        <f t="shared" si="29"/>
        <v>Feb</v>
      </c>
    </row>
    <row r="844" spans="1:6" x14ac:dyDescent="0.35">
      <c r="A844" s="527">
        <f>Electricity!D880</f>
        <v>45327</v>
      </c>
      <c r="B844" s="528">
        <f>Electricity!E880</f>
        <v>4.1666666666666699E-2</v>
      </c>
      <c r="C844" s="529">
        <f>Electricity!F880</f>
        <v>0</v>
      </c>
      <c r="D844" s="529">
        <f>Electricity!I880</f>
        <v>0</v>
      </c>
      <c r="E844" s="530" t="str">
        <f t="shared" ref="E844:E907" si="30">CONCATENATE(TEXT(A844,"mm/dd/yyyy")," ",TEXT(B844,"hh:mm:ss AM/PM"))</f>
        <v>02/05/2024 01:00:00 AM</v>
      </c>
      <c r="F844" s="530" t="str">
        <f t="shared" si="29"/>
        <v>Feb</v>
      </c>
    </row>
    <row r="845" spans="1:6" x14ac:dyDescent="0.35">
      <c r="A845" s="527">
        <f>Electricity!D881</f>
        <v>45327</v>
      </c>
      <c r="B845" s="528">
        <f>Electricity!E881</f>
        <v>8.333333333333337E-2</v>
      </c>
      <c r="C845" s="529">
        <f>Electricity!F881</f>
        <v>0</v>
      </c>
      <c r="D845" s="529">
        <f>Electricity!I881</f>
        <v>0</v>
      </c>
      <c r="E845" s="530" t="str">
        <f t="shared" si="30"/>
        <v>02/05/2024 02:00:00 AM</v>
      </c>
      <c r="F845" s="530" t="str">
        <f t="shared" si="29"/>
        <v>Feb</v>
      </c>
    </row>
    <row r="846" spans="1:6" x14ac:dyDescent="0.35">
      <c r="A846" s="527">
        <f>Electricity!D882</f>
        <v>45327</v>
      </c>
      <c r="B846" s="528">
        <f>Electricity!E882</f>
        <v>0.12500000000000006</v>
      </c>
      <c r="C846" s="529">
        <f>Electricity!F882</f>
        <v>0</v>
      </c>
      <c r="D846" s="529">
        <f>Electricity!I882</f>
        <v>0</v>
      </c>
      <c r="E846" s="530" t="str">
        <f t="shared" si="30"/>
        <v>02/05/2024 03:00:00 AM</v>
      </c>
      <c r="F846" s="530" t="str">
        <f t="shared" si="29"/>
        <v>Feb</v>
      </c>
    </row>
    <row r="847" spans="1:6" x14ac:dyDescent="0.35">
      <c r="A847" s="527">
        <f>Electricity!D883</f>
        <v>45327</v>
      </c>
      <c r="B847" s="528">
        <f>Electricity!E883</f>
        <v>0.16666666666666669</v>
      </c>
      <c r="C847" s="529">
        <f>Electricity!F883</f>
        <v>0</v>
      </c>
      <c r="D847" s="529">
        <f>Electricity!I883</f>
        <v>0</v>
      </c>
      <c r="E847" s="530" t="str">
        <f t="shared" si="30"/>
        <v>02/05/2024 04:00:00 AM</v>
      </c>
      <c r="F847" s="530" t="str">
        <f t="shared" si="29"/>
        <v>Feb</v>
      </c>
    </row>
    <row r="848" spans="1:6" x14ac:dyDescent="0.35">
      <c r="A848" s="527">
        <f>Electricity!D884</f>
        <v>45327</v>
      </c>
      <c r="B848" s="528">
        <f>Electricity!E884</f>
        <v>0.20833333333333337</v>
      </c>
      <c r="C848" s="529">
        <f>Electricity!F884</f>
        <v>0</v>
      </c>
      <c r="D848" s="529">
        <f>Electricity!I884</f>
        <v>0</v>
      </c>
      <c r="E848" s="530" t="str">
        <f t="shared" si="30"/>
        <v>02/05/2024 05:00:00 AM</v>
      </c>
      <c r="F848" s="530" t="str">
        <f t="shared" si="29"/>
        <v>Feb</v>
      </c>
    </row>
    <row r="849" spans="1:6" x14ac:dyDescent="0.35">
      <c r="A849" s="527">
        <f>Electricity!D885</f>
        <v>45327</v>
      </c>
      <c r="B849" s="528">
        <f>Electricity!E885</f>
        <v>0.25</v>
      </c>
      <c r="C849" s="529">
        <f>Electricity!F885</f>
        <v>0</v>
      </c>
      <c r="D849" s="529">
        <f>Electricity!I885</f>
        <v>0</v>
      </c>
      <c r="E849" s="530" t="str">
        <f t="shared" si="30"/>
        <v>02/05/2024 06:00:00 AM</v>
      </c>
      <c r="F849" s="530" t="str">
        <f t="shared" si="29"/>
        <v>Feb</v>
      </c>
    </row>
    <row r="850" spans="1:6" x14ac:dyDescent="0.35">
      <c r="A850" s="527">
        <f>Electricity!D886</f>
        <v>45327</v>
      </c>
      <c r="B850" s="528">
        <f>Electricity!E886</f>
        <v>0.29166666666666669</v>
      </c>
      <c r="C850" s="529">
        <f>Electricity!F886</f>
        <v>0</v>
      </c>
      <c r="D850" s="529">
        <f>Electricity!I886</f>
        <v>0</v>
      </c>
      <c r="E850" s="530" t="str">
        <f t="shared" si="30"/>
        <v>02/05/2024 07:00:00 AM</v>
      </c>
      <c r="F850" s="530" t="str">
        <f t="shared" si="29"/>
        <v>Feb</v>
      </c>
    </row>
    <row r="851" spans="1:6" x14ac:dyDescent="0.35">
      <c r="A851" s="527">
        <f>Electricity!D887</f>
        <v>45327</v>
      </c>
      <c r="B851" s="528">
        <f>Electricity!E887</f>
        <v>0.33333333333333337</v>
      </c>
      <c r="C851" s="529">
        <f>Electricity!F887</f>
        <v>0</v>
      </c>
      <c r="D851" s="529">
        <f>Electricity!I887</f>
        <v>0</v>
      </c>
      <c r="E851" s="530" t="str">
        <f t="shared" si="30"/>
        <v>02/05/2024 08:00:00 AM</v>
      </c>
      <c r="F851" s="530" t="str">
        <f t="shared" si="29"/>
        <v>Feb</v>
      </c>
    </row>
    <row r="852" spans="1:6" x14ac:dyDescent="0.35">
      <c r="A852" s="527">
        <f>Electricity!D888</f>
        <v>45327</v>
      </c>
      <c r="B852" s="528">
        <f>Electricity!E888</f>
        <v>0.375</v>
      </c>
      <c r="C852" s="529">
        <f>Electricity!F888</f>
        <v>0</v>
      </c>
      <c r="D852" s="529">
        <f>Electricity!I888</f>
        <v>0</v>
      </c>
      <c r="E852" s="530" t="str">
        <f t="shared" si="30"/>
        <v>02/05/2024 09:00:00 AM</v>
      </c>
      <c r="F852" s="530" t="str">
        <f t="shared" si="29"/>
        <v>Feb</v>
      </c>
    </row>
    <row r="853" spans="1:6" x14ac:dyDescent="0.35">
      <c r="A853" s="527">
        <f>Electricity!D889</f>
        <v>45327</v>
      </c>
      <c r="B853" s="528">
        <f>Electricity!E889</f>
        <v>0.41666666666666669</v>
      </c>
      <c r="C853" s="529">
        <f>Electricity!F889</f>
        <v>0</v>
      </c>
      <c r="D853" s="529">
        <f>Electricity!I889</f>
        <v>0</v>
      </c>
      <c r="E853" s="530" t="str">
        <f t="shared" si="30"/>
        <v>02/05/2024 10:00:00 AM</v>
      </c>
      <c r="F853" s="530" t="str">
        <f t="shared" si="29"/>
        <v>Feb</v>
      </c>
    </row>
    <row r="854" spans="1:6" x14ac:dyDescent="0.35">
      <c r="A854" s="527">
        <f>Electricity!D890</f>
        <v>45327</v>
      </c>
      <c r="B854" s="528">
        <f>Electricity!E890</f>
        <v>0.45833333333333337</v>
      </c>
      <c r="C854" s="529">
        <f>Electricity!F890</f>
        <v>0</v>
      </c>
      <c r="D854" s="529">
        <f>Electricity!I890</f>
        <v>0</v>
      </c>
      <c r="E854" s="530" t="str">
        <f t="shared" si="30"/>
        <v>02/05/2024 11:00:00 AM</v>
      </c>
      <c r="F854" s="530" t="str">
        <f t="shared" si="29"/>
        <v>Feb</v>
      </c>
    </row>
    <row r="855" spans="1:6" x14ac:dyDescent="0.35">
      <c r="A855" s="527">
        <f>Electricity!D891</f>
        <v>45327</v>
      </c>
      <c r="B855" s="528">
        <f>Electricity!E891</f>
        <v>0.50000000000000011</v>
      </c>
      <c r="C855" s="529">
        <f>Electricity!F891</f>
        <v>0</v>
      </c>
      <c r="D855" s="529">
        <f>Electricity!I891</f>
        <v>0</v>
      </c>
      <c r="E855" s="530" t="str">
        <f t="shared" si="30"/>
        <v>02/05/2024 12:00:00 PM</v>
      </c>
      <c r="F855" s="530" t="str">
        <f t="shared" si="29"/>
        <v>Feb</v>
      </c>
    </row>
    <row r="856" spans="1:6" x14ac:dyDescent="0.35">
      <c r="A856" s="527">
        <f>Electricity!D892</f>
        <v>45327</v>
      </c>
      <c r="B856" s="528">
        <f>Electricity!E892</f>
        <v>0.54166666666666674</v>
      </c>
      <c r="C856" s="529">
        <f>Electricity!F892</f>
        <v>0</v>
      </c>
      <c r="D856" s="529">
        <f>Electricity!I892</f>
        <v>0</v>
      </c>
      <c r="E856" s="530" t="str">
        <f t="shared" si="30"/>
        <v>02/05/2024 01:00:00 PM</v>
      </c>
      <c r="F856" s="530" t="str">
        <f t="shared" si="29"/>
        <v>Feb</v>
      </c>
    </row>
    <row r="857" spans="1:6" x14ac:dyDescent="0.35">
      <c r="A857" s="527">
        <f>Electricity!D893</f>
        <v>45327</v>
      </c>
      <c r="B857" s="528">
        <f>Electricity!E893</f>
        <v>0.58333333333333337</v>
      </c>
      <c r="C857" s="529">
        <f>Electricity!F893</f>
        <v>0</v>
      </c>
      <c r="D857" s="529">
        <f>Electricity!I893</f>
        <v>0</v>
      </c>
      <c r="E857" s="530" t="str">
        <f t="shared" si="30"/>
        <v>02/05/2024 02:00:00 PM</v>
      </c>
      <c r="F857" s="530" t="str">
        <f t="shared" si="29"/>
        <v>Feb</v>
      </c>
    </row>
    <row r="858" spans="1:6" x14ac:dyDescent="0.35">
      <c r="A858" s="527">
        <f>Electricity!D894</f>
        <v>45327</v>
      </c>
      <c r="B858" s="528">
        <f>Electricity!E894</f>
        <v>0.62500000000000011</v>
      </c>
      <c r="C858" s="529">
        <f>Electricity!F894</f>
        <v>0</v>
      </c>
      <c r="D858" s="529">
        <f>Electricity!I894</f>
        <v>0</v>
      </c>
      <c r="E858" s="530" t="str">
        <f t="shared" si="30"/>
        <v>02/05/2024 03:00:00 PM</v>
      </c>
      <c r="F858" s="530" t="str">
        <f t="shared" si="29"/>
        <v>Feb</v>
      </c>
    </row>
    <row r="859" spans="1:6" x14ac:dyDescent="0.35">
      <c r="A859" s="527">
        <f>Electricity!D895</f>
        <v>45327</v>
      </c>
      <c r="B859" s="528">
        <f>Electricity!E895</f>
        <v>0.66666666666666674</v>
      </c>
      <c r="C859" s="529">
        <f>Electricity!F895</f>
        <v>0</v>
      </c>
      <c r="D859" s="529">
        <f>Electricity!I895</f>
        <v>0</v>
      </c>
      <c r="E859" s="530" t="str">
        <f t="shared" si="30"/>
        <v>02/05/2024 04:00:00 PM</v>
      </c>
      <c r="F859" s="530" t="str">
        <f t="shared" si="29"/>
        <v>Feb</v>
      </c>
    </row>
    <row r="860" spans="1:6" x14ac:dyDescent="0.35">
      <c r="A860" s="527">
        <f>Electricity!D896</f>
        <v>45327</v>
      </c>
      <c r="B860" s="528">
        <f>Electricity!E896</f>
        <v>0.70833333333333337</v>
      </c>
      <c r="C860" s="529">
        <f>Electricity!F896</f>
        <v>0</v>
      </c>
      <c r="D860" s="529">
        <f>Electricity!I896</f>
        <v>0</v>
      </c>
      <c r="E860" s="530" t="str">
        <f t="shared" si="30"/>
        <v>02/05/2024 05:00:00 PM</v>
      </c>
      <c r="F860" s="530" t="str">
        <f t="shared" si="29"/>
        <v>Feb</v>
      </c>
    </row>
    <row r="861" spans="1:6" x14ac:dyDescent="0.35">
      <c r="A861" s="527">
        <f>Electricity!D897</f>
        <v>45327</v>
      </c>
      <c r="B861" s="528">
        <f>Electricity!E897</f>
        <v>0.75000000000000011</v>
      </c>
      <c r="C861" s="529">
        <f>Electricity!F897</f>
        <v>0</v>
      </c>
      <c r="D861" s="529">
        <f>Electricity!I897</f>
        <v>0</v>
      </c>
      <c r="E861" s="530" t="str">
        <f t="shared" si="30"/>
        <v>02/05/2024 06:00:00 PM</v>
      </c>
      <c r="F861" s="530" t="str">
        <f t="shared" si="29"/>
        <v>Feb</v>
      </c>
    </row>
    <row r="862" spans="1:6" x14ac:dyDescent="0.35">
      <c r="A862" s="527">
        <f>Electricity!D898</f>
        <v>45327</v>
      </c>
      <c r="B862" s="528">
        <f>Electricity!E898</f>
        <v>0.79166666666666674</v>
      </c>
      <c r="C862" s="529">
        <f>Electricity!F898</f>
        <v>0</v>
      </c>
      <c r="D862" s="529">
        <f>Electricity!I898</f>
        <v>0</v>
      </c>
      <c r="E862" s="530" t="str">
        <f t="shared" si="30"/>
        <v>02/05/2024 07:00:00 PM</v>
      </c>
      <c r="F862" s="530" t="str">
        <f t="shared" si="29"/>
        <v>Feb</v>
      </c>
    </row>
    <row r="863" spans="1:6" x14ac:dyDescent="0.35">
      <c r="A863" s="527">
        <f>Electricity!D899</f>
        <v>45327</v>
      </c>
      <c r="B863" s="528">
        <f>Electricity!E899</f>
        <v>0.83333333333333337</v>
      </c>
      <c r="C863" s="529">
        <f>Electricity!F899</f>
        <v>0</v>
      </c>
      <c r="D863" s="529">
        <f>Electricity!I899</f>
        <v>0</v>
      </c>
      <c r="E863" s="530" t="str">
        <f t="shared" si="30"/>
        <v>02/05/2024 08:00:00 PM</v>
      </c>
      <c r="F863" s="530" t="str">
        <f t="shared" si="29"/>
        <v>Feb</v>
      </c>
    </row>
    <row r="864" spans="1:6" x14ac:dyDescent="0.35">
      <c r="A864" s="527">
        <f>Electricity!D900</f>
        <v>45327</v>
      </c>
      <c r="B864" s="528">
        <f>Electricity!E900</f>
        <v>0.87500000000000011</v>
      </c>
      <c r="C864" s="529">
        <f>Electricity!F900</f>
        <v>0</v>
      </c>
      <c r="D864" s="529">
        <f>Electricity!I900</f>
        <v>0</v>
      </c>
      <c r="E864" s="530" t="str">
        <f t="shared" si="30"/>
        <v>02/05/2024 09:00:00 PM</v>
      </c>
      <c r="F864" s="530" t="str">
        <f t="shared" si="29"/>
        <v>Feb</v>
      </c>
    </row>
    <row r="865" spans="1:6" x14ac:dyDescent="0.35">
      <c r="A865" s="527">
        <f>Electricity!D901</f>
        <v>45327</v>
      </c>
      <c r="B865" s="528">
        <f>Electricity!E901</f>
        <v>0.91666666666666674</v>
      </c>
      <c r="C865" s="529">
        <f>Electricity!F901</f>
        <v>0</v>
      </c>
      <c r="D865" s="529">
        <f>Electricity!I901</f>
        <v>0</v>
      </c>
      <c r="E865" s="530" t="str">
        <f t="shared" si="30"/>
        <v>02/05/2024 10:00:00 PM</v>
      </c>
      <c r="F865" s="530" t="str">
        <f t="shared" si="29"/>
        <v>Feb</v>
      </c>
    </row>
    <row r="866" spans="1:6" x14ac:dyDescent="0.35">
      <c r="A866" s="527">
        <f>Electricity!D902</f>
        <v>45327</v>
      </c>
      <c r="B866" s="528">
        <f>Electricity!E902</f>
        <v>0.95833333333333337</v>
      </c>
      <c r="C866" s="529">
        <f>Electricity!F902</f>
        <v>0</v>
      </c>
      <c r="D866" s="529">
        <f>Electricity!I902</f>
        <v>0</v>
      </c>
      <c r="E866" s="530" t="str">
        <f t="shared" si="30"/>
        <v>02/05/2024 11:00:00 PM</v>
      </c>
      <c r="F866" s="530" t="str">
        <f t="shared" si="29"/>
        <v>Feb</v>
      </c>
    </row>
    <row r="867" spans="1:6" x14ac:dyDescent="0.35">
      <c r="A867" s="527">
        <f>Electricity!D903</f>
        <v>45328</v>
      </c>
      <c r="B867" s="528">
        <f>Electricity!E903</f>
        <v>3.1225022567582528E-17</v>
      </c>
      <c r="C867" s="529">
        <f>Electricity!F903</f>
        <v>0</v>
      </c>
      <c r="D867" s="529">
        <f>Electricity!I903</f>
        <v>0</v>
      </c>
      <c r="E867" s="530" t="str">
        <f t="shared" si="30"/>
        <v>02/06/2024 12:00:00 AM</v>
      </c>
      <c r="F867" s="530" t="str">
        <f t="shared" si="29"/>
        <v>Feb</v>
      </c>
    </row>
    <row r="868" spans="1:6" x14ac:dyDescent="0.35">
      <c r="A868" s="527">
        <f>Electricity!D904</f>
        <v>45328</v>
      </c>
      <c r="B868" s="528">
        <f>Electricity!E904</f>
        <v>4.1666666666666699E-2</v>
      </c>
      <c r="C868" s="529">
        <f>Electricity!F904</f>
        <v>0</v>
      </c>
      <c r="D868" s="529">
        <f>Electricity!I904</f>
        <v>0</v>
      </c>
      <c r="E868" s="530" t="str">
        <f t="shared" si="30"/>
        <v>02/06/2024 01:00:00 AM</v>
      </c>
      <c r="F868" s="530" t="str">
        <f t="shared" si="29"/>
        <v>Feb</v>
      </c>
    </row>
    <row r="869" spans="1:6" x14ac:dyDescent="0.35">
      <c r="A869" s="527">
        <f>Electricity!D905</f>
        <v>45328</v>
      </c>
      <c r="B869" s="528">
        <f>Electricity!E905</f>
        <v>8.333333333333337E-2</v>
      </c>
      <c r="C869" s="529">
        <f>Electricity!F905</f>
        <v>0</v>
      </c>
      <c r="D869" s="529">
        <f>Electricity!I905</f>
        <v>0</v>
      </c>
      <c r="E869" s="530" t="str">
        <f t="shared" si="30"/>
        <v>02/06/2024 02:00:00 AM</v>
      </c>
      <c r="F869" s="530" t="str">
        <f t="shared" si="29"/>
        <v>Feb</v>
      </c>
    </row>
    <row r="870" spans="1:6" x14ac:dyDescent="0.35">
      <c r="A870" s="527">
        <f>Electricity!D906</f>
        <v>45328</v>
      </c>
      <c r="B870" s="528">
        <f>Electricity!E906</f>
        <v>0.12500000000000006</v>
      </c>
      <c r="C870" s="529">
        <f>Electricity!F906</f>
        <v>0</v>
      </c>
      <c r="D870" s="529">
        <f>Electricity!I906</f>
        <v>0</v>
      </c>
      <c r="E870" s="530" t="str">
        <f t="shared" si="30"/>
        <v>02/06/2024 03:00:00 AM</v>
      </c>
      <c r="F870" s="530" t="str">
        <f t="shared" si="29"/>
        <v>Feb</v>
      </c>
    </row>
    <row r="871" spans="1:6" x14ac:dyDescent="0.35">
      <c r="A871" s="527">
        <f>Electricity!D907</f>
        <v>45328</v>
      </c>
      <c r="B871" s="528">
        <f>Electricity!E907</f>
        <v>0.16666666666666669</v>
      </c>
      <c r="C871" s="529">
        <f>Electricity!F907</f>
        <v>0</v>
      </c>
      <c r="D871" s="529">
        <f>Electricity!I907</f>
        <v>0</v>
      </c>
      <c r="E871" s="530" t="str">
        <f t="shared" si="30"/>
        <v>02/06/2024 04:00:00 AM</v>
      </c>
      <c r="F871" s="530" t="str">
        <f t="shared" si="29"/>
        <v>Feb</v>
      </c>
    </row>
    <row r="872" spans="1:6" x14ac:dyDescent="0.35">
      <c r="A872" s="527">
        <f>Electricity!D908</f>
        <v>45328</v>
      </c>
      <c r="B872" s="528">
        <f>Electricity!E908</f>
        <v>0.20833333333333337</v>
      </c>
      <c r="C872" s="529">
        <f>Electricity!F908</f>
        <v>0</v>
      </c>
      <c r="D872" s="529">
        <f>Electricity!I908</f>
        <v>0</v>
      </c>
      <c r="E872" s="530" t="str">
        <f t="shared" si="30"/>
        <v>02/06/2024 05:00:00 AM</v>
      </c>
      <c r="F872" s="530" t="str">
        <f t="shared" si="29"/>
        <v>Feb</v>
      </c>
    </row>
    <row r="873" spans="1:6" x14ac:dyDescent="0.35">
      <c r="A873" s="527">
        <f>Electricity!D909</f>
        <v>45328</v>
      </c>
      <c r="B873" s="528">
        <f>Electricity!E909</f>
        <v>0.25</v>
      </c>
      <c r="C873" s="529">
        <f>Electricity!F909</f>
        <v>0</v>
      </c>
      <c r="D873" s="529">
        <f>Electricity!I909</f>
        <v>0</v>
      </c>
      <c r="E873" s="530" t="str">
        <f t="shared" si="30"/>
        <v>02/06/2024 06:00:00 AM</v>
      </c>
      <c r="F873" s="530" t="str">
        <f t="shared" si="29"/>
        <v>Feb</v>
      </c>
    </row>
    <row r="874" spans="1:6" x14ac:dyDescent="0.35">
      <c r="A874" s="527">
        <f>Electricity!D910</f>
        <v>45328</v>
      </c>
      <c r="B874" s="528">
        <f>Electricity!E910</f>
        <v>0.29166666666666669</v>
      </c>
      <c r="C874" s="529">
        <f>Electricity!F910</f>
        <v>0</v>
      </c>
      <c r="D874" s="529">
        <f>Electricity!I910</f>
        <v>0</v>
      </c>
      <c r="E874" s="530" t="str">
        <f t="shared" si="30"/>
        <v>02/06/2024 07:00:00 AM</v>
      </c>
      <c r="F874" s="530" t="str">
        <f t="shared" si="29"/>
        <v>Feb</v>
      </c>
    </row>
    <row r="875" spans="1:6" x14ac:dyDescent="0.35">
      <c r="A875" s="527">
        <f>Electricity!D911</f>
        <v>45328</v>
      </c>
      <c r="B875" s="528">
        <f>Electricity!E911</f>
        <v>0.33333333333333337</v>
      </c>
      <c r="C875" s="529">
        <f>Electricity!F911</f>
        <v>0</v>
      </c>
      <c r="D875" s="529">
        <f>Electricity!I911</f>
        <v>0</v>
      </c>
      <c r="E875" s="530" t="str">
        <f t="shared" si="30"/>
        <v>02/06/2024 08:00:00 AM</v>
      </c>
      <c r="F875" s="530" t="str">
        <f t="shared" si="29"/>
        <v>Feb</v>
      </c>
    </row>
    <row r="876" spans="1:6" x14ac:dyDescent="0.35">
      <c r="A876" s="527">
        <f>Electricity!D912</f>
        <v>45328</v>
      </c>
      <c r="B876" s="528">
        <f>Electricity!E912</f>
        <v>0.375</v>
      </c>
      <c r="C876" s="529">
        <f>Electricity!F912</f>
        <v>0</v>
      </c>
      <c r="D876" s="529">
        <f>Electricity!I912</f>
        <v>0</v>
      </c>
      <c r="E876" s="530" t="str">
        <f t="shared" si="30"/>
        <v>02/06/2024 09:00:00 AM</v>
      </c>
      <c r="F876" s="530" t="str">
        <f t="shared" si="29"/>
        <v>Feb</v>
      </c>
    </row>
    <row r="877" spans="1:6" x14ac:dyDescent="0.35">
      <c r="A877" s="527">
        <f>Electricity!D913</f>
        <v>45328</v>
      </c>
      <c r="B877" s="528">
        <f>Electricity!E913</f>
        <v>0.41666666666666669</v>
      </c>
      <c r="C877" s="529">
        <f>Electricity!F913</f>
        <v>0</v>
      </c>
      <c r="D877" s="529">
        <f>Electricity!I913</f>
        <v>0</v>
      </c>
      <c r="E877" s="530" t="str">
        <f t="shared" si="30"/>
        <v>02/06/2024 10:00:00 AM</v>
      </c>
      <c r="F877" s="530" t="str">
        <f t="shared" si="29"/>
        <v>Feb</v>
      </c>
    </row>
    <row r="878" spans="1:6" x14ac:dyDescent="0.35">
      <c r="A878" s="527">
        <f>Electricity!D914</f>
        <v>45328</v>
      </c>
      <c r="B878" s="528">
        <f>Electricity!E914</f>
        <v>0.45833333333333337</v>
      </c>
      <c r="C878" s="529">
        <f>Electricity!F914</f>
        <v>0</v>
      </c>
      <c r="D878" s="529">
        <f>Electricity!I914</f>
        <v>0</v>
      </c>
      <c r="E878" s="530" t="str">
        <f t="shared" si="30"/>
        <v>02/06/2024 11:00:00 AM</v>
      </c>
      <c r="F878" s="530" t="str">
        <f t="shared" si="29"/>
        <v>Feb</v>
      </c>
    </row>
    <row r="879" spans="1:6" x14ac:dyDescent="0.35">
      <c r="A879" s="527">
        <f>Electricity!D915</f>
        <v>45328</v>
      </c>
      <c r="B879" s="528">
        <f>Electricity!E915</f>
        <v>0.50000000000000011</v>
      </c>
      <c r="C879" s="529">
        <f>Electricity!F915</f>
        <v>0</v>
      </c>
      <c r="D879" s="529">
        <f>Electricity!I915</f>
        <v>0</v>
      </c>
      <c r="E879" s="530" t="str">
        <f t="shared" si="30"/>
        <v>02/06/2024 12:00:00 PM</v>
      </c>
      <c r="F879" s="530" t="str">
        <f t="shared" si="29"/>
        <v>Feb</v>
      </c>
    </row>
    <row r="880" spans="1:6" x14ac:dyDescent="0.35">
      <c r="A880" s="527">
        <f>Electricity!D916</f>
        <v>45328</v>
      </c>
      <c r="B880" s="528">
        <f>Electricity!E916</f>
        <v>0.54166666666666674</v>
      </c>
      <c r="C880" s="529">
        <f>Electricity!F916</f>
        <v>0</v>
      </c>
      <c r="D880" s="529">
        <f>Electricity!I916</f>
        <v>0</v>
      </c>
      <c r="E880" s="530" t="str">
        <f t="shared" si="30"/>
        <v>02/06/2024 01:00:00 PM</v>
      </c>
      <c r="F880" s="530" t="str">
        <f t="shared" si="29"/>
        <v>Feb</v>
      </c>
    </row>
    <row r="881" spans="1:6" x14ac:dyDescent="0.35">
      <c r="A881" s="527">
        <f>Electricity!D917</f>
        <v>45328</v>
      </c>
      <c r="B881" s="528">
        <f>Electricity!E917</f>
        <v>0.58333333333333337</v>
      </c>
      <c r="C881" s="529">
        <f>Electricity!F917</f>
        <v>0</v>
      </c>
      <c r="D881" s="529">
        <f>Electricity!I917</f>
        <v>0</v>
      </c>
      <c r="E881" s="530" t="str">
        <f t="shared" si="30"/>
        <v>02/06/2024 02:00:00 PM</v>
      </c>
      <c r="F881" s="530" t="str">
        <f t="shared" si="29"/>
        <v>Feb</v>
      </c>
    </row>
    <row r="882" spans="1:6" x14ac:dyDescent="0.35">
      <c r="A882" s="527">
        <f>Electricity!D918</f>
        <v>45328</v>
      </c>
      <c r="B882" s="528">
        <f>Electricity!E918</f>
        <v>0.62500000000000011</v>
      </c>
      <c r="C882" s="529">
        <f>Electricity!F918</f>
        <v>0</v>
      </c>
      <c r="D882" s="529">
        <f>Electricity!I918</f>
        <v>0</v>
      </c>
      <c r="E882" s="530" t="str">
        <f t="shared" si="30"/>
        <v>02/06/2024 03:00:00 PM</v>
      </c>
      <c r="F882" s="530" t="str">
        <f t="shared" si="29"/>
        <v>Feb</v>
      </c>
    </row>
    <row r="883" spans="1:6" x14ac:dyDescent="0.35">
      <c r="A883" s="527">
        <f>Electricity!D919</f>
        <v>45328</v>
      </c>
      <c r="B883" s="528">
        <f>Electricity!E919</f>
        <v>0.66666666666666674</v>
      </c>
      <c r="C883" s="529">
        <f>Electricity!F919</f>
        <v>0</v>
      </c>
      <c r="D883" s="529">
        <f>Electricity!I919</f>
        <v>0</v>
      </c>
      <c r="E883" s="530" t="str">
        <f t="shared" si="30"/>
        <v>02/06/2024 04:00:00 PM</v>
      </c>
      <c r="F883" s="530" t="str">
        <f t="shared" si="29"/>
        <v>Feb</v>
      </c>
    </row>
    <row r="884" spans="1:6" x14ac:dyDescent="0.35">
      <c r="A884" s="527">
        <f>Electricity!D920</f>
        <v>45328</v>
      </c>
      <c r="B884" s="528">
        <f>Electricity!E920</f>
        <v>0.70833333333333337</v>
      </c>
      <c r="C884" s="529">
        <f>Electricity!F920</f>
        <v>0</v>
      </c>
      <c r="D884" s="529">
        <f>Electricity!I920</f>
        <v>0</v>
      </c>
      <c r="E884" s="530" t="str">
        <f t="shared" si="30"/>
        <v>02/06/2024 05:00:00 PM</v>
      </c>
      <c r="F884" s="530" t="str">
        <f t="shared" si="29"/>
        <v>Feb</v>
      </c>
    </row>
    <row r="885" spans="1:6" x14ac:dyDescent="0.35">
      <c r="A885" s="527">
        <f>Electricity!D921</f>
        <v>45328</v>
      </c>
      <c r="B885" s="528">
        <f>Electricity!E921</f>
        <v>0.75000000000000011</v>
      </c>
      <c r="C885" s="529">
        <f>Electricity!F921</f>
        <v>0</v>
      </c>
      <c r="D885" s="529">
        <f>Electricity!I921</f>
        <v>0</v>
      </c>
      <c r="E885" s="530" t="str">
        <f t="shared" si="30"/>
        <v>02/06/2024 06:00:00 PM</v>
      </c>
      <c r="F885" s="530" t="str">
        <f t="shared" si="29"/>
        <v>Feb</v>
      </c>
    </row>
    <row r="886" spans="1:6" x14ac:dyDescent="0.35">
      <c r="A886" s="527">
        <f>Electricity!D922</f>
        <v>45328</v>
      </c>
      <c r="B886" s="528">
        <f>Electricity!E922</f>
        <v>0.79166666666666674</v>
      </c>
      <c r="C886" s="529">
        <f>Electricity!F922</f>
        <v>0</v>
      </c>
      <c r="D886" s="529">
        <f>Electricity!I922</f>
        <v>0</v>
      </c>
      <c r="E886" s="530" t="str">
        <f t="shared" si="30"/>
        <v>02/06/2024 07:00:00 PM</v>
      </c>
      <c r="F886" s="530" t="str">
        <f t="shared" si="29"/>
        <v>Feb</v>
      </c>
    </row>
    <row r="887" spans="1:6" x14ac:dyDescent="0.35">
      <c r="A887" s="527">
        <f>Electricity!D923</f>
        <v>45328</v>
      </c>
      <c r="B887" s="528">
        <f>Electricity!E923</f>
        <v>0.83333333333333337</v>
      </c>
      <c r="C887" s="529">
        <f>Electricity!F923</f>
        <v>0</v>
      </c>
      <c r="D887" s="529">
        <f>Electricity!I923</f>
        <v>0</v>
      </c>
      <c r="E887" s="530" t="str">
        <f t="shared" si="30"/>
        <v>02/06/2024 08:00:00 PM</v>
      </c>
      <c r="F887" s="530" t="str">
        <f t="shared" si="29"/>
        <v>Feb</v>
      </c>
    </row>
    <row r="888" spans="1:6" x14ac:dyDescent="0.35">
      <c r="A888" s="527">
        <f>Electricity!D924</f>
        <v>45328</v>
      </c>
      <c r="B888" s="528">
        <f>Electricity!E924</f>
        <v>0.87500000000000011</v>
      </c>
      <c r="C888" s="529">
        <f>Electricity!F924</f>
        <v>0</v>
      </c>
      <c r="D888" s="529">
        <f>Electricity!I924</f>
        <v>0</v>
      </c>
      <c r="E888" s="530" t="str">
        <f t="shared" si="30"/>
        <v>02/06/2024 09:00:00 PM</v>
      </c>
      <c r="F888" s="530" t="str">
        <f t="shared" si="29"/>
        <v>Feb</v>
      </c>
    </row>
    <row r="889" spans="1:6" x14ac:dyDescent="0.35">
      <c r="A889" s="527">
        <f>Electricity!D925</f>
        <v>45328</v>
      </c>
      <c r="B889" s="528">
        <f>Electricity!E925</f>
        <v>0.91666666666666674</v>
      </c>
      <c r="C889" s="529">
        <f>Electricity!F925</f>
        <v>0</v>
      </c>
      <c r="D889" s="529">
        <f>Electricity!I925</f>
        <v>0</v>
      </c>
      <c r="E889" s="530" t="str">
        <f t="shared" si="30"/>
        <v>02/06/2024 10:00:00 PM</v>
      </c>
      <c r="F889" s="530" t="str">
        <f t="shared" si="29"/>
        <v>Feb</v>
      </c>
    </row>
    <row r="890" spans="1:6" x14ac:dyDescent="0.35">
      <c r="A890" s="527">
        <f>Electricity!D926</f>
        <v>45328</v>
      </c>
      <c r="B890" s="528">
        <f>Electricity!E926</f>
        <v>0.95833333333333337</v>
      </c>
      <c r="C890" s="529">
        <f>Electricity!F926</f>
        <v>0</v>
      </c>
      <c r="D890" s="529">
        <f>Electricity!I926</f>
        <v>0</v>
      </c>
      <c r="E890" s="530" t="str">
        <f t="shared" si="30"/>
        <v>02/06/2024 11:00:00 PM</v>
      </c>
      <c r="F890" s="530" t="str">
        <f t="shared" si="29"/>
        <v>Feb</v>
      </c>
    </row>
    <row r="891" spans="1:6" x14ac:dyDescent="0.35">
      <c r="A891" s="527">
        <f>Electricity!D927</f>
        <v>45329</v>
      </c>
      <c r="B891" s="528">
        <f>Electricity!E927</f>
        <v>3.1225022567582528E-17</v>
      </c>
      <c r="C891" s="529">
        <f>Electricity!F927</f>
        <v>0</v>
      </c>
      <c r="D891" s="529">
        <f>Electricity!I927</f>
        <v>0</v>
      </c>
      <c r="E891" s="530" t="str">
        <f t="shared" si="30"/>
        <v>02/07/2024 12:00:00 AM</v>
      </c>
      <c r="F891" s="530" t="str">
        <f t="shared" si="29"/>
        <v>Feb</v>
      </c>
    </row>
    <row r="892" spans="1:6" x14ac:dyDescent="0.35">
      <c r="A892" s="527">
        <f>Electricity!D928</f>
        <v>45329</v>
      </c>
      <c r="B892" s="528">
        <f>Electricity!E928</f>
        <v>4.1666666666666699E-2</v>
      </c>
      <c r="C892" s="529">
        <f>Electricity!F928</f>
        <v>0</v>
      </c>
      <c r="D892" s="529">
        <f>Electricity!I928</f>
        <v>0</v>
      </c>
      <c r="E892" s="530" t="str">
        <f t="shared" si="30"/>
        <v>02/07/2024 01:00:00 AM</v>
      </c>
      <c r="F892" s="530" t="str">
        <f t="shared" si="29"/>
        <v>Feb</v>
      </c>
    </row>
    <row r="893" spans="1:6" x14ac:dyDescent="0.35">
      <c r="A893" s="527">
        <f>Electricity!D929</f>
        <v>45329</v>
      </c>
      <c r="B893" s="528">
        <f>Electricity!E929</f>
        <v>8.333333333333337E-2</v>
      </c>
      <c r="C893" s="529">
        <f>Electricity!F929</f>
        <v>0</v>
      </c>
      <c r="D893" s="529">
        <f>Electricity!I929</f>
        <v>0</v>
      </c>
      <c r="E893" s="530" t="str">
        <f t="shared" si="30"/>
        <v>02/07/2024 02:00:00 AM</v>
      </c>
      <c r="F893" s="530" t="str">
        <f t="shared" si="29"/>
        <v>Feb</v>
      </c>
    </row>
    <row r="894" spans="1:6" x14ac:dyDescent="0.35">
      <c r="A894" s="527">
        <f>Electricity!D930</f>
        <v>45329</v>
      </c>
      <c r="B894" s="528">
        <f>Electricity!E930</f>
        <v>0.12500000000000006</v>
      </c>
      <c r="C894" s="529">
        <f>Electricity!F930</f>
        <v>0</v>
      </c>
      <c r="D894" s="529">
        <f>Electricity!I930</f>
        <v>0</v>
      </c>
      <c r="E894" s="530" t="str">
        <f t="shared" si="30"/>
        <v>02/07/2024 03:00:00 AM</v>
      </c>
      <c r="F894" s="530" t="str">
        <f t="shared" si="29"/>
        <v>Feb</v>
      </c>
    </row>
    <row r="895" spans="1:6" x14ac:dyDescent="0.35">
      <c r="A895" s="527">
        <f>Electricity!D931</f>
        <v>45329</v>
      </c>
      <c r="B895" s="528">
        <f>Electricity!E931</f>
        <v>0.16666666666666669</v>
      </c>
      <c r="C895" s="529">
        <f>Electricity!F931</f>
        <v>0</v>
      </c>
      <c r="D895" s="529">
        <f>Electricity!I931</f>
        <v>0</v>
      </c>
      <c r="E895" s="530" t="str">
        <f t="shared" si="30"/>
        <v>02/07/2024 04:00:00 AM</v>
      </c>
      <c r="F895" s="530" t="str">
        <f t="shared" si="29"/>
        <v>Feb</v>
      </c>
    </row>
    <row r="896" spans="1:6" x14ac:dyDescent="0.35">
      <c r="A896" s="527">
        <f>Electricity!D932</f>
        <v>45329</v>
      </c>
      <c r="B896" s="528">
        <f>Electricity!E932</f>
        <v>0.20833333333333337</v>
      </c>
      <c r="C896" s="529">
        <f>Electricity!F932</f>
        <v>0</v>
      </c>
      <c r="D896" s="529">
        <f>Electricity!I932</f>
        <v>0</v>
      </c>
      <c r="E896" s="530" t="str">
        <f t="shared" si="30"/>
        <v>02/07/2024 05:00:00 AM</v>
      </c>
      <c r="F896" s="530" t="str">
        <f t="shared" si="29"/>
        <v>Feb</v>
      </c>
    </row>
    <row r="897" spans="1:6" x14ac:dyDescent="0.35">
      <c r="A897" s="527">
        <f>Electricity!D933</f>
        <v>45329</v>
      </c>
      <c r="B897" s="528">
        <f>Electricity!E933</f>
        <v>0.25</v>
      </c>
      <c r="C897" s="529">
        <f>Electricity!F933</f>
        <v>0</v>
      </c>
      <c r="D897" s="529">
        <f>Electricity!I933</f>
        <v>0</v>
      </c>
      <c r="E897" s="530" t="str">
        <f t="shared" si="30"/>
        <v>02/07/2024 06:00:00 AM</v>
      </c>
      <c r="F897" s="530" t="str">
        <f t="shared" si="29"/>
        <v>Feb</v>
      </c>
    </row>
    <row r="898" spans="1:6" x14ac:dyDescent="0.35">
      <c r="A898" s="527">
        <f>Electricity!D934</f>
        <v>45329</v>
      </c>
      <c r="B898" s="528">
        <f>Electricity!E934</f>
        <v>0.29166666666666669</v>
      </c>
      <c r="C898" s="529">
        <f>Electricity!F934</f>
        <v>0</v>
      </c>
      <c r="D898" s="529">
        <f>Electricity!I934</f>
        <v>0</v>
      </c>
      <c r="E898" s="530" t="str">
        <f t="shared" si="30"/>
        <v>02/07/2024 07:00:00 AM</v>
      </c>
      <c r="F898" s="530" t="str">
        <f t="shared" si="29"/>
        <v>Feb</v>
      </c>
    </row>
    <row r="899" spans="1:6" x14ac:dyDescent="0.35">
      <c r="A899" s="527">
        <f>Electricity!D935</f>
        <v>45329</v>
      </c>
      <c r="B899" s="528">
        <f>Electricity!E935</f>
        <v>0.33333333333333337</v>
      </c>
      <c r="C899" s="529">
        <f>Electricity!F935</f>
        <v>0</v>
      </c>
      <c r="D899" s="529">
        <f>Electricity!I935</f>
        <v>0</v>
      </c>
      <c r="E899" s="530" t="str">
        <f t="shared" si="30"/>
        <v>02/07/2024 08:00:00 AM</v>
      </c>
      <c r="F899" s="530" t="str">
        <f t="shared" ref="F899:F962" si="31">TEXT(A899,"mmm")</f>
        <v>Feb</v>
      </c>
    </row>
    <row r="900" spans="1:6" x14ac:dyDescent="0.35">
      <c r="A900" s="527">
        <f>Electricity!D936</f>
        <v>45329</v>
      </c>
      <c r="B900" s="528">
        <f>Electricity!E936</f>
        <v>0.375</v>
      </c>
      <c r="C900" s="529">
        <f>Electricity!F936</f>
        <v>0</v>
      </c>
      <c r="D900" s="529">
        <f>Electricity!I936</f>
        <v>0</v>
      </c>
      <c r="E900" s="530" t="str">
        <f t="shared" si="30"/>
        <v>02/07/2024 09:00:00 AM</v>
      </c>
      <c r="F900" s="530" t="str">
        <f t="shared" si="31"/>
        <v>Feb</v>
      </c>
    </row>
    <row r="901" spans="1:6" x14ac:dyDescent="0.35">
      <c r="A901" s="527">
        <f>Electricity!D937</f>
        <v>45329</v>
      </c>
      <c r="B901" s="528">
        <f>Electricity!E937</f>
        <v>0.41666666666666669</v>
      </c>
      <c r="C901" s="529">
        <f>Electricity!F937</f>
        <v>0</v>
      </c>
      <c r="D901" s="529">
        <f>Electricity!I937</f>
        <v>0</v>
      </c>
      <c r="E901" s="530" t="str">
        <f t="shared" si="30"/>
        <v>02/07/2024 10:00:00 AM</v>
      </c>
      <c r="F901" s="530" t="str">
        <f t="shared" si="31"/>
        <v>Feb</v>
      </c>
    </row>
    <row r="902" spans="1:6" x14ac:dyDescent="0.35">
      <c r="A902" s="527">
        <f>Electricity!D938</f>
        <v>45329</v>
      </c>
      <c r="B902" s="528">
        <f>Electricity!E938</f>
        <v>0.45833333333333337</v>
      </c>
      <c r="C902" s="529">
        <f>Electricity!F938</f>
        <v>0</v>
      </c>
      <c r="D902" s="529">
        <f>Electricity!I938</f>
        <v>0</v>
      </c>
      <c r="E902" s="530" t="str">
        <f t="shared" si="30"/>
        <v>02/07/2024 11:00:00 AM</v>
      </c>
      <c r="F902" s="530" t="str">
        <f t="shared" si="31"/>
        <v>Feb</v>
      </c>
    </row>
    <row r="903" spans="1:6" x14ac:dyDescent="0.35">
      <c r="A903" s="527">
        <f>Electricity!D939</f>
        <v>45329</v>
      </c>
      <c r="B903" s="528">
        <f>Electricity!E939</f>
        <v>0.50000000000000011</v>
      </c>
      <c r="C903" s="529">
        <f>Electricity!F939</f>
        <v>0</v>
      </c>
      <c r="D903" s="529">
        <f>Electricity!I939</f>
        <v>0</v>
      </c>
      <c r="E903" s="530" t="str">
        <f t="shared" si="30"/>
        <v>02/07/2024 12:00:00 PM</v>
      </c>
      <c r="F903" s="530" t="str">
        <f t="shared" si="31"/>
        <v>Feb</v>
      </c>
    </row>
    <row r="904" spans="1:6" x14ac:dyDescent="0.35">
      <c r="A904" s="527">
        <f>Electricity!D940</f>
        <v>45329</v>
      </c>
      <c r="B904" s="528">
        <f>Electricity!E940</f>
        <v>0.54166666666666674</v>
      </c>
      <c r="C904" s="529">
        <f>Electricity!F940</f>
        <v>0</v>
      </c>
      <c r="D904" s="529">
        <f>Electricity!I940</f>
        <v>0</v>
      </c>
      <c r="E904" s="530" t="str">
        <f t="shared" si="30"/>
        <v>02/07/2024 01:00:00 PM</v>
      </c>
      <c r="F904" s="530" t="str">
        <f t="shared" si="31"/>
        <v>Feb</v>
      </c>
    </row>
    <row r="905" spans="1:6" x14ac:dyDescent="0.35">
      <c r="A905" s="527">
        <f>Electricity!D941</f>
        <v>45329</v>
      </c>
      <c r="B905" s="528">
        <f>Electricity!E941</f>
        <v>0.58333333333333337</v>
      </c>
      <c r="C905" s="529">
        <f>Electricity!F941</f>
        <v>0</v>
      </c>
      <c r="D905" s="529">
        <f>Electricity!I941</f>
        <v>0</v>
      </c>
      <c r="E905" s="530" t="str">
        <f t="shared" si="30"/>
        <v>02/07/2024 02:00:00 PM</v>
      </c>
      <c r="F905" s="530" t="str">
        <f t="shared" si="31"/>
        <v>Feb</v>
      </c>
    </row>
    <row r="906" spans="1:6" x14ac:dyDescent="0.35">
      <c r="A906" s="527">
        <f>Electricity!D942</f>
        <v>45329</v>
      </c>
      <c r="B906" s="528">
        <f>Electricity!E942</f>
        <v>0.62500000000000011</v>
      </c>
      <c r="C906" s="529">
        <f>Electricity!F942</f>
        <v>0</v>
      </c>
      <c r="D906" s="529">
        <f>Electricity!I942</f>
        <v>0</v>
      </c>
      <c r="E906" s="530" t="str">
        <f t="shared" si="30"/>
        <v>02/07/2024 03:00:00 PM</v>
      </c>
      <c r="F906" s="530" t="str">
        <f t="shared" si="31"/>
        <v>Feb</v>
      </c>
    </row>
    <row r="907" spans="1:6" x14ac:dyDescent="0.35">
      <c r="A907" s="527">
        <f>Electricity!D943</f>
        <v>45329</v>
      </c>
      <c r="B907" s="528">
        <f>Electricity!E943</f>
        <v>0.66666666666666674</v>
      </c>
      <c r="C907" s="529">
        <f>Electricity!F943</f>
        <v>0</v>
      </c>
      <c r="D907" s="529">
        <f>Electricity!I943</f>
        <v>0</v>
      </c>
      <c r="E907" s="530" t="str">
        <f t="shared" si="30"/>
        <v>02/07/2024 04:00:00 PM</v>
      </c>
      <c r="F907" s="530" t="str">
        <f t="shared" si="31"/>
        <v>Feb</v>
      </c>
    </row>
    <row r="908" spans="1:6" x14ac:dyDescent="0.35">
      <c r="A908" s="527">
        <f>Electricity!D944</f>
        <v>45329</v>
      </c>
      <c r="B908" s="528">
        <f>Electricity!E944</f>
        <v>0.70833333333333337</v>
      </c>
      <c r="C908" s="529">
        <f>Electricity!F944</f>
        <v>0</v>
      </c>
      <c r="D908" s="529">
        <f>Electricity!I944</f>
        <v>0</v>
      </c>
      <c r="E908" s="530" t="str">
        <f t="shared" ref="E908:E971" si="32">CONCATENATE(TEXT(A908,"mm/dd/yyyy")," ",TEXT(B908,"hh:mm:ss AM/PM"))</f>
        <v>02/07/2024 05:00:00 PM</v>
      </c>
      <c r="F908" s="530" t="str">
        <f t="shared" si="31"/>
        <v>Feb</v>
      </c>
    </row>
    <row r="909" spans="1:6" x14ac:dyDescent="0.35">
      <c r="A909" s="527">
        <f>Electricity!D945</f>
        <v>45329</v>
      </c>
      <c r="B909" s="528">
        <f>Electricity!E945</f>
        <v>0.75000000000000011</v>
      </c>
      <c r="C909" s="529">
        <f>Electricity!F945</f>
        <v>0</v>
      </c>
      <c r="D909" s="529">
        <f>Electricity!I945</f>
        <v>0</v>
      </c>
      <c r="E909" s="530" t="str">
        <f t="shared" si="32"/>
        <v>02/07/2024 06:00:00 PM</v>
      </c>
      <c r="F909" s="530" t="str">
        <f t="shared" si="31"/>
        <v>Feb</v>
      </c>
    </row>
    <row r="910" spans="1:6" x14ac:dyDescent="0.35">
      <c r="A910" s="527">
        <f>Electricity!D946</f>
        <v>45329</v>
      </c>
      <c r="B910" s="528">
        <f>Electricity!E946</f>
        <v>0.79166666666666674</v>
      </c>
      <c r="C910" s="529">
        <f>Electricity!F946</f>
        <v>0</v>
      </c>
      <c r="D910" s="529">
        <f>Electricity!I946</f>
        <v>0</v>
      </c>
      <c r="E910" s="530" t="str">
        <f t="shared" si="32"/>
        <v>02/07/2024 07:00:00 PM</v>
      </c>
      <c r="F910" s="530" t="str">
        <f t="shared" si="31"/>
        <v>Feb</v>
      </c>
    </row>
    <row r="911" spans="1:6" x14ac:dyDescent="0.35">
      <c r="A911" s="527">
        <f>Electricity!D947</f>
        <v>45329</v>
      </c>
      <c r="B911" s="528">
        <f>Electricity!E947</f>
        <v>0.83333333333333337</v>
      </c>
      <c r="C911" s="529">
        <f>Electricity!F947</f>
        <v>0</v>
      </c>
      <c r="D911" s="529">
        <f>Electricity!I947</f>
        <v>0</v>
      </c>
      <c r="E911" s="530" t="str">
        <f t="shared" si="32"/>
        <v>02/07/2024 08:00:00 PM</v>
      </c>
      <c r="F911" s="530" t="str">
        <f t="shared" si="31"/>
        <v>Feb</v>
      </c>
    </row>
    <row r="912" spans="1:6" x14ac:dyDescent="0.35">
      <c r="A912" s="527">
        <f>Electricity!D948</f>
        <v>45329</v>
      </c>
      <c r="B912" s="528">
        <f>Electricity!E948</f>
        <v>0.87500000000000011</v>
      </c>
      <c r="C912" s="529">
        <f>Electricity!F948</f>
        <v>0</v>
      </c>
      <c r="D912" s="529">
        <f>Electricity!I948</f>
        <v>0</v>
      </c>
      <c r="E912" s="530" t="str">
        <f t="shared" si="32"/>
        <v>02/07/2024 09:00:00 PM</v>
      </c>
      <c r="F912" s="530" t="str">
        <f t="shared" si="31"/>
        <v>Feb</v>
      </c>
    </row>
    <row r="913" spans="1:6" x14ac:dyDescent="0.35">
      <c r="A913" s="527">
        <f>Electricity!D949</f>
        <v>45329</v>
      </c>
      <c r="B913" s="528">
        <f>Electricity!E949</f>
        <v>0.91666666666666674</v>
      </c>
      <c r="C913" s="529">
        <f>Electricity!F949</f>
        <v>0</v>
      </c>
      <c r="D913" s="529">
        <f>Electricity!I949</f>
        <v>0</v>
      </c>
      <c r="E913" s="530" t="str">
        <f t="shared" si="32"/>
        <v>02/07/2024 10:00:00 PM</v>
      </c>
      <c r="F913" s="530" t="str">
        <f t="shared" si="31"/>
        <v>Feb</v>
      </c>
    </row>
    <row r="914" spans="1:6" x14ac:dyDescent="0.35">
      <c r="A914" s="527">
        <f>Electricity!D950</f>
        <v>45329</v>
      </c>
      <c r="B914" s="528">
        <f>Electricity!E950</f>
        <v>0.95833333333333337</v>
      </c>
      <c r="C914" s="529">
        <f>Electricity!F950</f>
        <v>0</v>
      </c>
      <c r="D914" s="529">
        <f>Electricity!I950</f>
        <v>0</v>
      </c>
      <c r="E914" s="530" t="str">
        <f t="shared" si="32"/>
        <v>02/07/2024 11:00:00 PM</v>
      </c>
      <c r="F914" s="530" t="str">
        <f t="shared" si="31"/>
        <v>Feb</v>
      </c>
    </row>
    <row r="915" spans="1:6" x14ac:dyDescent="0.35">
      <c r="A915" s="527">
        <f>Electricity!D951</f>
        <v>45330</v>
      </c>
      <c r="B915" s="528">
        <f>Electricity!E951</f>
        <v>3.1225022567582528E-17</v>
      </c>
      <c r="C915" s="529">
        <f>Electricity!F951</f>
        <v>0</v>
      </c>
      <c r="D915" s="529">
        <f>Electricity!I951</f>
        <v>0</v>
      </c>
      <c r="E915" s="530" t="str">
        <f t="shared" si="32"/>
        <v>02/08/2024 12:00:00 AM</v>
      </c>
      <c r="F915" s="530" t="str">
        <f t="shared" si="31"/>
        <v>Feb</v>
      </c>
    </row>
    <row r="916" spans="1:6" x14ac:dyDescent="0.35">
      <c r="A916" s="527">
        <f>Electricity!D952</f>
        <v>45330</v>
      </c>
      <c r="B916" s="528">
        <f>Electricity!E952</f>
        <v>4.1666666666666699E-2</v>
      </c>
      <c r="C916" s="529">
        <f>Electricity!F952</f>
        <v>0</v>
      </c>
      <c r="D916" s="529">
        <f>Electricity!I952</f>
        <v>0</v>
      </c>
      <c r="E916" s="530" t="str">
        <f t="shared" si="32"/>
        <v>02/08/2024 01:00:00 AM</v>
      </c>
      <c r="F916" s="530" t="str">
        <f t="shared" si="31"/>
        <v>Feb</v>
      </c>
    </row>
    <row r="917" spans="1:6" x14ac:dyDescent="0.35">
      <c r="A917" s="527">
        <f>Electricity!D953</f>
        <v>45330</v>
      </c>
      <c r="B917" s="528">
        <f>Electricity!E953</f>
        <v>8.333333333333337E-2</v>
      </c>
      <c r="C917" s="529">
        <f>Electricity!F953</f>
        <v>0</v>
      </c>
      <c r="D917" s="529">
        <f>Electricity!I953</f>
        <v>0</v>
      </c>
      <c r="E917" s="530" t="str">
        <f t="shared" si="32"/>
        <v>02/08/2024 02:00:00 AM</v>
      </c>
      <c r="F917" s="530" t="str">
        <f t="shared" si="31"/>
        <v>Feb</v>
      </c>
    </row>
    <row r="918" spans="1:6" x14ac:dyDescent="0.35">
      <c r="A918" s="527">
        <f>Electricity!D954</f>
        <v>45330</v>
      </c>
      <c r="B918" s="528">
        <f>Electricity!E954</f>
        <v>0.12500000000000006</v>
      </c>
      <c r="C918" s="529">
        <f>Electricity!F954</f>
        <v>0</v>
      </c>
      <c r="D918" s="529">
        <f>Electricity!I954</f>
        <v>0</v>
      </c>
      <c r="E918" s="530" t="str">
        <f t="shared" si="32"/>
        <v>02/08/2024 03:00:00 AM</v>
      </c>
      <c r="F918" s="530" t="str">
        <f t="shared" si="31"/>
        <v>Feb</v>
      </c>
    </row>
    <row r="919" spans="1:6" x14ac:dyDescent="0.35">
      <c r="A919" s="527">
        <f>Electricity!D955</f>
        <v>45330</v>
      </c>
      <c r="B919" s="528">
        <f>Electricity!E955</f>
        <v>0.16666666666666669</v>
      </c>
      <c r="C919" s="529">
        <f>Electricity!F955</f>
        <v>0</v>
      </c>
      <c r="D919" s="529">
        <f>Electricity!I955</f>
        <v>0</v>
      </c>
      <c r="E919" s="530" t="str">
        <f t="shared" si="32"/>
        <v>02/08/2024 04:00:00 AM</v>
      </c>
      <c r="F919" s="530" t="str">
        <f t="shared" si="31"/>
        <v>Feb</v>
      </c>
    </row>
    <row r="920" spans="1:6" x14ac:dyDescent="0.35">
      <c r="A920" s="527">
        <f>Electricity!D956</f>
        <v>45330</v>
      </c>
      <c r="B920" s="528">
        <f>Electricity!E956</f>
        <v>0.20833333333333337</v>
      </c>
      <c r="C920" s="529">
        <f>Electricity!F956</f>
        <v>0</v>
      </c>
      <c r="D920" s="529">
        <f>Electricity!I956</f>
        <v>0</v>
      </c>
      <c r="E920" s="530" t="str">
        <f t="shared" si="32"/>
        <v>02/08/2024 05:00:00 AM</v>
      </c>
      <c r="F920" s="530" t="str">
        <f t="shared" si="31"/>
        <v>Feb</v>
      </c>
    </row>
    <row r="921" spans="1:6" x14ac:dyDescent="0.35">
      <c r="A921" s="527">
        <f>Electricity!D957</f>
        <v>45330</v>
      </c>
      <c r="B921" s="528">
        <f>Electricity!E957</f>
        <v>0.25</v>
      </c>
      <c r="C921" s="529">
        <f>Electricity!F957</f>
        <v>0</v>
      </c>
      <c r="D921" s="529">
        <f>Electricity!I957</f>
        <v>0</v>
      </c>
      <c r="E921" s="530" t="str">
        <f t="shared" si="32"/>
        <v>02/08/2024 06:00:00 AM</v>
      </c>
      <c r="F921" s="530" t="str">
        <f t="shared" si="31"/>
        <v>Feb</v>
      </c>
    </row>
    <row r="922" spans="1:6" x14ac:dyDescent="0.35">
      <c r="A922" s="527">
        <f>Electricity!D958</f>
        <v>45330</v>
      </c>
      <c r="B922" s="528">
        <f>Electricity!E958</f>
        <v>0.29166666666666669</v>
      </c>
      <c r="C922" s="529">
        <f>Electricity!F958</f>
        <v>0</v>
      </c>
      <c r="D922" s="529">
        <f>Electricity!I958</f>
        <v>0</v>
      </c>
      <c r="E922" s="530" t="str">
        <f t="shared" si="32"/>
        <v>02/08/2024 07:00:00 AM</v>
      </c>
      <c r="F922" s="530" t="str">
        <f t="shared" si="31"/>
        <v>Feb</v>
      </c>
    </row>
    <row r="923" spans="1:6" x14ac:dyDescent="0.35">
      <c r="A923" s="527">
        <f>Electricity!D959</f>
        <v>45330</v>
      </c>
      <c r="B923" s="528">
        <f>Electricity!E959</f>
        <v>0.33333333333333337</v>
      </c>
      <c r="C923" s="529">
        <f>Electricity!F959</f>
        <v>0</v>
      </c>
      <c r="D923" s="529">
        <f>Electricity!I959</f>
        <v>0</v>
      </c>
      <c r="E923" s="530" t="str">
        <f t="shared" si="32"/>
        <v>02/08/2024 08:00:00 AM</v>
      </c>
      <c r="F923" s="530" t="str">
        <f t="shared" si="31"/>
        <v>Feb</v>
      </c>
    </row>
    <row r="924" spans="1:6" x14ac:dyDescent="0.35">
      <c r="A924" s="527">
        <f>Electricity!D960</f>
        <v>45330</v>
      </c>
      <c r="B924" s="528">
        <f>Electricity!E960</f>
        <v>0.375</v>
      </c>
      <c r="C924" s="529">
        <f>Electricity!F960</f>
        <v>0</v>
      </c>
      <c r="D924" s="529">
        <f>Electricity!I960</f>
        <v>0</v>
      </c>
      <c r="E924" s="530" t="str">
        <f t="shared" si="32"/>
        <v>02/08/2024 09:00:00 AM</v>
      </c>
      <c r="F924" s="530" t="str">
        <f t="shared" si="31"/>
        <v>Feb</v>
      </c>
    </row>
    <row r="925" spans="1:6" x14ac:dyDescent="0.35">
      <c r="A925" s="527">
        <f>Electricity!D961</f>
        <v>45330</v>
      </c>
      <c r="B925" s="528">
        <f>Electricity!E961</f>
        <v>0.41666666666666669</v>
      </c>
      <c r="C925" s="529">
        <f>Electricity!F961</f>
        <v>0</v>
      </c>
      <c r="D925" s="529">
        <f>Electricity!I961</f>
        <v>0</v>
      </c>
      <c r="E925" s="530" t="str">
        <f t="shared" si="32"/>
        <v>02/08/2024 10:00:00 AM</v>
      </c>
      <c r="F925" s="530" t="str">
        <f t="shared" si="31"/>
        <v>Feb</v>
      </c>
    </row>
    <row r="926" spans="1:6" x14ac:dyDescent="0.35">
      <c r="A926" s="527">
        <f>Electricity!D962</f>
        <v>45330</v>
      </c>
      <c r="B926" s="528">
        <f>Electricity!E962</f>
        <v>0.45833333333333337</v>
      </c>
      <c r="C926" s="529">
        <f>Electricity!F962</f>
        <v>0</v>
      </c>
      <c r="D926" s="529">
        <f>Electricity!I962</f>
        <v>0</v>
      </c>
      <c r="E926" s="530" t="str">
        <f t="shared" si="32"/>
        <v>02/08/2024 11:00:00 AM</v>
      </c>
      <c r="F926" s="530" t="str">
        <f t="shared" si="31"/>
        <v>Feb</v>
      </c>
    </row>
    <row r="927" spans="1:6" x14ac:dyDescent="0.35">
      <c r="A927" s="527">
        <f>Electricity!D963</f>
        <v>45330</v>
      </c>
      <c r="B927" s="528">
        <f>Electricity!E963</f>
        <v>0.50000000000000011</v>
      </c>
      <c r="C927" s="529">
        <f>Electricity!F963</f>
        <v>0</v>
      </c>
      <c r="D927" s="529">
        <f>Electricity!I963</f>
        <v>0</v>
      </c>
      <c r="E927" s="530" t="str">
        <f t="shared" si="32"/>
        <v>02/08/2024 12:00:00 PM</v>
      </c>
      <c r="F927" s="530" t="str">
        <f t="shared" si="31"/>
        <v>Feb</v>
      </c>
    </row>
    <row r="928" spans="1:6" x14ac:dyDescent="0.35">
      <c r="A928" s="527">
        <f>Electricity!D964</f>
        <v>45330</v>
      </c>
      <c r="B928" s="528">
        <f>Electricity!E964</f>
        <v>0.54166666666666674</v>
      </c>
      <c r="C928" s="529">
        <f>Electricity!F964</f>
        <v>0</v>
      </c>
      <c r="D928" s="529">
        <f>Electricity!I964</f>
        <v>0</v>
      </c>
      <c r="E928" s="530" t="str">
        <f t="shared" si="32"/>
        <v>02/08/2024 01:00:00 PM</v>
      </c>
      <c r="F928" s="530" t="str">
        <f t="shared" si="31"/>
        <v>Feb</v>
      </c>
    </row>
    <row r="929" spans="1:6" x14ac:dyDescent="0.35">
      <c r="A929" s="527">
        <f>Electricity!D965</f>
        <v>45330</v>
      </c>
      <c r="B929" s="528">
        <f>Electricity!E965</f>
        <v>0.58333333333333337</v>
      </c>
      <c r="C929" s="529">
        <f>Electricity!F965</f>
        <v>0</v>
      </c>
      <c r="D929" s="529">
        <f>Electricity!I965</f>
        <v>0</v>
      </c>
      <c r="E929" s="530" t="str">
        <f t="shared" si="32"/>
        <v>02/08/2024 02:00:00 PM</v>
      </c>
      <c r="F929" s="530" t="str">
        <f t="shared" si="31"/>
        <v>Feb</v>
      </c>
    </row>
    <row r="930" spans="1:6" x14ac:dyDescent="0.35">
      <c r="A930" s="527">
        <f>Electricity!D966</f>
        <v>45330</v>
      </c>
      <c r="B930" s="528">
        <f>Electricity!E966</f>
        <v>0.62500000000000011</v>
      </c>
      <c r="C930" s="529">
        <f>Electricity!F966</f>
        <v>0</v>
      </c>
      <c r="D930" s="529">
        <f>Electricity!I966</f>
        <v>0</v>
      </c>
      <c r="E930" s="530" t="str">
        <f t="shared" si="32"/>
        <v>02/08/2024 03:00:00 PM</v>
      </c>
      <c r="F930" s="530" t="str">
        <f t="shared" si="31"/>
        <v>Feb</v>
      </c>
    </row>
    <row r="931" spans="1:6" x14ac:dyDescent="0.35">
      <c r="A931" s="527">
        <f>Electricity!D967</f>
        <v>45330</v>
      </c>
      <c r="B931" s="528">
        <f>Electricity!E967</f>
        <v>0.66666666666666674</v>
      </c>
      <c r="C931" s="529">
        <f>Electricity!F967</f>
        <v>0</v>
      </c>
      <c r="D931" s="529">
        <f>Electricity!I967</f>
        <v>0</v>
      </c>
      <c r="E931" s="530" t="str">
        <f t="shared" si="32"/>
        <v>02/08/2024 04:00:00 PM</v>
      </c>
      <c r="F931" s="530" t="str">
        <f t="shared" si="31"/>
        <v>Feb</v>
      </c>
    </row>
    <row r="932" spans="1:6" x14ac:dyDescent="0.35">
      <c r="A932" s="527">
        <f>Electricity!D968</f>
        <v>45330</v>
      </c>
      <c r="B932" s="528">
        <f>Electricity!E968</f>
        <v>0.70833333333333337</v>
      </c>
      <c r="C932" s="529">
        <f>Electricity!F968</f>
        <v>0</v>
      </c>
      <c r="D932" s="529">
        <f>Electricity!I968</f>
        <v>0</v>
      </c>
      <c r="E932" s="530" t="str">
        <f t="shared" si="32"/>
        <v>02/08/2024 05:00:00 PM</v>
      </c>
      <c r="F932" s="530" t="str">
        <f t="shared" si="31"/>
        <v>Feb</v>
      </c>
    </row>
    <row r="933" spans="1:6" x14ac:dyDescent="0.35">
      <c r="A933" s="527">
        <f>Electricity!D969</f>
        <v>45330</v>
      </c>
      <c r="B933" s="528">
        <f>Electricity!E969</f>
        <v>0.75000000000000011</v>
      </c>
      <c r="C933" s="529">
        <f>Electricity!F969</f>
        <v>0</v>
      </c>
      <c r="D933" s="529">
        <f>Electricity!I969</f>
        <v>0</v>
      </c>
      <c r="E933" s="530" t="str">
        <f t="shared" si="32"/>
        <v>02/08/2024 06:00:00 PM</v>
      </c>
      <c r="F933" s="530" t="str">
        <f t="shared" si="31"/>
        <v>Feb</v>
      </c>
    </row>
    <row r="934" spans="1:6" x14ac:dyDescent="0.35">
      <c r="A934" s="527">
        <f>Electricity!D970</f>
        <v>45330</v>
      </c>
      <c r="B934" s="528">
        <f>Electricity!E970</f>
        <v>0.79166666666666674</v>
      </c>
      <c r="C934" s="529">
        <f>Electricity!F970</f>
        <v>0</v>
      </c>
      <c r="D934" s="529">
        <f>Electricity!I970</f>
        <v>0</v>
      </c>
      <c r="E934" s="530" t="str">
        <f t="shared" si="32"/>
        <v>02/08/2024 07:00:00 PM</v>
      </c>
      <c r="F934" s="530" t="str">
        <f t="shared" si="31"/>
        <v>Feb</v>
      </c>
    </row>
    <row r="935" spans="1:6" x14ac:dyDescent="0.35">
      <c r="A935" s="527">
        <f>Electricity!D971</f>
        <v>45330</v>
      </c>
      <c r="B935" s="528">
        <f>Electricity!E971</f>
        <v>0.83333333333333337</v>
      </c>
      <c r="C935" s="529">
        <f>Electricity!F971</f>
        <v>0</v>
      </c>
      <c r="D935" s="529">
        <f>Electricity!I971</f>
        <v>0</v>
      </c>
      <c r="E935" s="530" t="str">
        <f t="shared" si="32"/>
        <v>02/08/2024 08:00:00 PM</v>
      </c>
      <c r="F935" s="530" t="str">
        <f t="shared" si="31"/>
        <v>Feb</v>
      </c>
    </row>
    <row r="936" spans="1:6" x14ac:dyDescent="0.35">
      <c r="A936" s="527">
        <f>Electricity!D972</f>
        <v>45330</v>
      </c>
      <c r="B936" s="528">
        <f>Electricity!E972</f>
        <v>0.87500000000000011</v>
      </c>
      <c r="C936" s="529">
        <f>Electricity!F972</f>
        <v>0</v>
      </c>
      <c r="D936" s="529">
        <f>Electricity!I972</f>
        <v>0</v>
      </c>
      <c r="E936" s="530" t="str">
        <f t="shared" si="32"/>
        <v>02/08/2024 09:00:00 PM</v>
      </c>
      <c r="F936" s="530" t="str">
        <f t="shared" si="31"/>
        <v>Feb</v>
      </c>
    </row>
    <row r="937" spans="1:6" x14ac:dyDescent="0.35">
      <c r="A937" s="527">
        <f>Electricity!D973</f>
        <v>45330</v>
      </c>
      <c r="B937" s="528">
        <f>Electricity!E973</f>
        <v>0.91666666666666674</v>
      </c>
      <c r="C937" s="529">
        <f>Electricity!F973</f>
        <v>0</v>
      </c>
      <c r="D937" s="529">
        <f>Electricity!I973</f>
        <v>0</v>
      </c>
      <c r="E937" s="530" t="str">
        <f t="shared" si="32"/>
        <v>02/08/2024 10:00:00 PM</v>
      </c>
      <c r="F937" s="530" t="str">
        <f t="shared" si="31"/>
        <v>Feb</v>
      </c>
    </row>
    <row r="938" spans="1:6" x14ac:dyDescent="0.35">
      <c r="A938" s="527">
        <f>Electricity!D974</f>
        <v>45330</v>
      </c>
      <c r="B938" s="528">
        <f>Electricity!E974</f>
        <v>0.95833333333333337</v>
      </c>
      <c r="C938" s="529">
        <f>Electricity!F974</f>
        <v>0</v>
      </c>
      <c r="D938" s="529">
        <f>Electricity!I974</f>
        <v>0</v>
      </c>
      <c r="E938" s="530" t="str">
        <f t="shared" si="32"/>
        <v>02/08/2024 11:00:00 PM</v>
      </c>
      <c r="F938" s="530" t="str">
        <f t="shared" si="31"/>
        <v>Feb</v>
      </c>
    </row>
    <row r="939" spans="1:6" x14ac:dyDescent="0.35">
      <c r="A939" s="527">
        <f>Electricity!D975</f>
        <v>45331</v>
      </c>
      <c r="B939" s="528">
        <f>Electricity!E975</f>
        <v>3.1225022567582528E-17</v>
      </c>
      <c r="C939" s="529">
        <f>Electricity!F975</f>
        <v>0</v>
      </c>
      <c r="D939" s="529">
        <f>Electricity!I975</f>
        <v>0</v>
      </c>
      <c r="E939" s="530" t="str">
        <f t="shared" si="32"/>
        <v>02/09/2024 12:00:00 AM</v>
      </c>
      <c r="F939" s="530" t="str">
        <f t="shared" si="31"/>
        <v>Feb</v>
      </c>
    </row>
    <row r="940" spans="1:6" x14ac:dyDescent="0.35">
      <c r="A940" s="527">
        <f>Electricity!D976</f>
        <v>45331</v>
      </c>
      <c r="B940" s="528">
        <f>Electricity!E976</f>
        <v>4.1666666666666699E-2</v>
      </c>
      <c r="C940" s="529">
        <f>Electricity!F976</f>
        <v>0</v>
      </c>
      <c r="D940" s="529">
        <f>Electricity!I976</f>
        <v>0</v>
      </c>
      <c r="E940" s="530" t="str">
        <f t="shared" si="32"/>
        <v>02/09/2024 01:00:00 AM</v>
      </c>
      <c r="F940" s="530" t="str">
        <f t="shared" si="31"/>
        <v>Feb</v>
      </c>
    </row>
    <row r="941" spans="1:6" x14ac:dyDescent="0.35">
      <c r="A941" s="527">
        <f>Electricity!D977</f>
        <v>45331</v>
      </c>
      <c r="B941" s="528">
        <f>Electricity!E977</f>
        <v>8.333333333333337E-2</v>
      </c>
      <c r="C941" s="529">
        <f>Electricity!F977</f>
        <v>0</v>
      </c>
      <c r="D941" s="529">
        <f>Electricity!I977</f>
        <v>0</v>
      </c>
      <c r="E941" s="530" t="str">
        <f t="shared" si="32"/>
        <v>02/09/2024 02:00:00 AM</v>
      </c>
      <c r="F941" s="530" t="str">
        <f t="shared" si="31"/>
        <v>Feb</v>
      </c>
    </row>
    <row r="942" spans="1:6" x14ac:dyDescent="0.35">
      <c r="A942" s="527">
        <f>Electricity!D978</f>
        <v>45331</v>
      </c>
      <c r="B942" s="528">
        <f>Electricity!E978</f>
        <v>0.12500000000000006</v>
      </c>
      <c r="C942" s="529">
        <f>Electricity!F978</f>
        <v>0</v>
      </c>
      <c r="D942" s="529">
        <f>Electricity!I978</f>
        <v>0</v>
      </c>
      <c r="E942" s="530" t="str">
        <f t="shared" si="32"/>
        <v>02/09/2024 03:00:00 AM</v>
      </c>
      <c r="F942" s="530" t="str">
        <f t="shared" si="31"/>
        <v>Feb</v>
      </c>
    </row>
    <row r="943" spans="1:6" x14ac:dyDescent="0.35">
      <c r="A943" s="527">
        <f>Electricity!D979</f>
        <v>45331</v>
      </c>
      <c r="B943" s="528">
        <f>Electricity!E979</f>
        <v>0.16666666666666669</v>
      </c>
      <c r="C943" s="529">
        <f>Electricity!F979</f>
        <v>0</v>
      </c>
      <c r="D943" s="529">
        <f>Electricity!I979</f>
        <v>0</v>
      </c>
      <c r="E943" s="530" t="str">
        <f t="shared" si="32"/>
        <v>02/09/2024 04:00:00 AM</v>
      </c>
      <c r="F943" s="530" t="str">
        <f t="shared" si="31"/>
        <v>Feb</v>
      </c>
    </row>
    <row r="944" spans="1:6" x14ac:dyDescent="0.35">
      <c r="A944" s="527">
        <f>Electricity!D980</f>
        <v>45331</v>
      </c>
      <c r="B944" s="528">
        <f>Electricity!E980</f>
        <v>0.20833333333333337</v>
      </c>
      <c r="C944" s="529">
        <f>Electricity!F980</f>
        <v>0</v>
      </c>
      <c r="D944" s="529">
        <f>Electricity!I980</f>
        <v>0</v>
      </c>
      <c r="E944" s="530" t="str">
        <f t="shared" si="32"/>
        <v>02/09/2024 05:00:00 AM</v>
      </c>
      <c r="F944" s="530" t="str">
        <f t="shared" si="31"/>
        <v>Feb</v>
      </c>
    </row>
    <row r="945" spans="1:6" x14ac:dyDescent="0.35">
      <c r="A945" s="527">
        <f>Electricity!D981</f>
        <v>45331</v>
      </c>
      <c r="B945" s="528">
        <f>Electricity!E981</f>
        <v>0.25</v>
      </c>
      <c r="C945" s="529">
        <f>Electricity!F981</f>
        <v>0</v>
      </c>
      <c r="D945" s="529">
        <f>Electricity!I981</f>
        <v>0</v>
      </c>
      <c r="E945" s="530" t="str">
        <f t="shared" si="32"/>
        <v>02/09/2024 06:00:00 AM</v>
      </c>
      <c r="F945" s="530" t="str">
        <f t="shared" si="31"/>
        <v>Feb</v>
      </c>
    </row>
    <row r="946" spans="1:6" x14ac:dyDescent="0.35">
      <c r="A946" s="527">
        <f>Electricity!D982</f>
        <v>45331</v>
      </c>
      <c r="B946" s="528">
        <f>Electricity!E982</f>
        <v>0.29166666666666669</v>
      </c>
      <c r="C946" s="529">
        <f>Electricity!F982</f>
        <v>0</v>
      </c>
      <c r="D946" s="529">
        <f>Electricity!I982</f>
        <v>0</v>
      </c>
      <c r="E946" s="530" t="str">
        <f t="shared" si="32"/>
        <v>02/09/2024 07:00:00 AM</v>
      </c>
      <c r="F946" s="530" t="str">
        <f t="shared" si="31"/>
        <v>Feb</v>
      </c>
    </row>
    <row r="947" spans="1:6" x14ac:dyDescent="0.35">
      <c r="A947" s="527">
        <f>Electricity!D983</f>
        <v>45331</v>
      </c>
      <c r="B947" s="528">
        <f>Electricity!E983</f>
        <v>0.33333333333333337</v>
      </c>
      <c r="C947" s="529">
        <f>Electricity!F983</f>
        <v>0</v>
      </c>
      <c r="D947" s="529">
        <f>Electricity!I983</f>
        <v>0</v>
      </c>
      <c r="E947" s="530" t="str">
        <f t="shared" si="32"/>
        <v>02/09/2024 08:00:00 AM</v>
      </c>
      <c r="F947" s="530" t="str">
        <f t="shared" si="31"/>
        <v>Feb</v>
      </c>
    </row>
    <row r="948" spans="1:6" x14ac:dyDescent="0.35">
      <c r="A948" s="527">
        <f>Electricity!D984</f>
        <v>45331</v>
      </c>
      <c r="B948" s="528">
        <f>Electricity!E984</f>
        <v>0.375</v>
      </c>
      <c r="C948" s="529">
        <f>Electricity!F984</f>
        <v>0</v>
      </c>
      <c r="D948" s="529">
        <f>Electricity!I984</f>
        <v>0</v>
      </c>
      <c r="E948" s="530" t="str">
        <f t="shared" si="32"/>
        <v>02/09/2024 09:00:00 AM</v>
      </c>
      <c r="F948" s="530" t="str">
        <f t="shared" si="31"/>
        <v>Feb</v>
      </c>
    </row>
    <row r="949" spans="1:6" x14ac:dyDescent="0.35">
      <c r="A949" s="527">
        <f>Electricity!D985</f>
        <v>45331</v>
      </c>
      <c r="B949" s="528">
        <f>Electricity!E985</f>
        <v>0.41666666666666669</v>
      </c>
      <c r="C949" s="529">
        <f>Electricity!F985</f>
        <v>0</v>
      </c>
      <c r="D949" s="529">
        <f>Electricity!I985</f>
        <v>0</v>
      </c>
      <c r="E949" s="530" t="str">
        <f t="shared" si="32"/>
        <v>02/09/2024 10:00:00 AM</v>
      </c>
      <c r="F949" s="530" t="str">
        <f t="shared" si="31"/>
        <v>Feb</v>
      </c>
    </row>
    <row r="950" spans="1:6" x14ac:dyDescent="0.35">
      <c r="A950" s="527">
        <f>Electricity!D986</f>
        <v>45331</v>
      </c>
      <c r="B950" s="528">
        <f>Electricity!E986</f>
        <v>0.45833333333333337</v>
      </c>
      <c r="C950" s="529">
        <f>Electricity!F986</f>
        <v>0</v>
      </c>
      <c r="D950" s="529">
        <f>Electricity!I986</f>
        <v>0</v>
      </c>
      <c r="E950" s="530" t="str">
        <f t="shared" si="32"/>
        <v>02/09/2024 11:00:00 AM</v>
      </c>
      <c r="F950" s="530" t="str">
        <f t="shared" si="31"/>
        <v>Feb</v>
      </c>
    </row>
    <row r="951" spans="1:6" x14ac:dyDescent="0.35">
      <c r="A951" s="527">
        <f>Electricity!D987</f>
        <v>45331</v>
      </c>
      <c r="B951" s="528">
        <f>Electricity!E987</f>
        <v>0.50000000000000011</v>
      </c>
      <c r="C951" s="529">
        <f>Electricity!F987</f>
        <v>0</v>
      </c>
      <c r="D951" s="529">
        <f>Electricity!I987</f>
        <v>0</v>
      </c>
      <c r="E951" s="530" t="str">
        <f t="shared" si="32"/>
        <v>02/09/2024 12:00:00 PM</v>
      </c>
      <c r="F951" s="530" t="str">
        <f t="shared" si="31"/>
        <v>Feb</v>
      </c>
    </row>
    <row r="952" spans="1:6" x14ac:dyDescent="0.35">
      <c r="A952" s="527">
        <f>Electricity!D988</f>
        <v>45331</v>
      </c>
      <c r="B952" s="528">
        <f>Electricity!E988</f>
        <v>0.54166666666666674</v>
      </c>
      <c r="C952" s="529">
        <f>Electricity!F988</f>
        <v>0</v>
      </c>
      <c r="D952" s="529">
        <f>Electricity!I988</f>
        <v>0</v>
      </c>
      <c r="E952" s="530" t="str">
        <f t="shared" si="32"/>
        <v>02/09/2024 01:00:00 PM</v>
      </c>
      <c r="F952" s="530" t="str">
        <f t="shared" si="31"/>
        <v>Feb</v>
      </c>
    </row>
    <row r="953" spans="1:6" x14ac:dyDescent="0.35">
      <c r="A953" s="527">
        <f>Electricity!D989</f>
        <v>45331</v>
      </c>
      <c r="B953" s="528">
        <f>Electricity!E989</f>
        <v>0.58333333333333337</v>
      </c>
      <c r="C953" s="529">
        <f>Electricity!F989</f>
        <v>0</v>
      </c>
      <c r="D953" s="529">
        <f>Electricity!I989</f>
        <v>0</v>
      </c>
      <c r="E953" s="530" t="str">
        <f t="shared" si="32"/>
        <v>02/09/2024 02:00:00 PM</v>
      </c>
      <c r="F953" s="530" t="str">
        <f t="shared" si="31"/>
        <v>Feb</v>
      </c>
    </row>
    <row r="954" spans="1:6" x14ac:dyDescent="0.35">
      <c r="A954" s="527">
        <f>Electricity!D990</f>
        <v>45331</v>
      </c>
      <c r="B954" s="528">
        <f>Electricity!E990</f>
        <v>0.62500000000000011</v>
      </c>
      <c r="C954" s="529">
        <f>Electricity!F990</f>
        <v>0</v>
      </c>
      <c r="D954" s="529">
        <f>Electricity!I990</f>
        <v>0</v>
      </c>
      <c r="E954" s="530" t="str">
        <f t="shared" si="32"/>
        <v>02/09/2024 03:00:00 PM</v>
      </c>
      <c r="F954" s="530" t="str">
        <f t="shared" si="31"/>
        <v>Feb</v>
      </c>
    </row>
    <row r="955" spans="1:6" x14ac:dyDescent="0.35">
      <c r="A955" s="527">
        <f>Electricity!D991</f>
        <v>45331</v>
      </c>
      <c r="B955" s="528">
        <f>Electricity!E991</f>
        <v>0.66666666666666674</v>
      </c>
      <c r="C955" s="529">
        <f>Electricity!F991</f>
        <v>0</v>
      </c>
      <c r="D955" s="529">
        <f>Electricity!I991</f>
        <v>0</v>
      </c>
      <c r="E955" s="530" t="str">
        <f t="shared" si="32"/>
        <v>02/09/2024 04:00:00 PM</v>
      </c>
      <c r="F955" s="530" t="str">
        <f t="shared" si="31"/>
        <v>Feb</v>
      </c>
    </row>
    <row r="956" spans="1:6" x14ac:dyDescent="0.35">
      <c r="A956" s="527">
        <f>Electricity!D992</f>
        <v>45331</v>
      </c>
      <c r="B956" s="528">
        <f>Electricity!E992</f>
        <v>0.70833333333333337</v>
      </c>
      <c r="C956" s="529">
        <f>Electricity!F992</f>
        <v>0</v>
      </c>
      <c r="D956" s="529">
        <f>Electricity!I992</f>
        <v>0</v>
      </c>
      <c r="E956" s="530" t="str">
        <f t="shared" si="32"/>
        <v>02/09/2024 05:00:00 PM</v>
      </c>
      <c r="F956" s="530" t="str">
        <f t="shared" si="31"/>
        <v>Feb</v>
      </c>
    </row>
    <row r="957" spans="1:6" x14ac:dyDescent="0.35">
      <c r="A957" s="527">
        <f>Electricity!D993</f>
        <v>45331</v>
      </c>
      <c r="B957" s="528">
        <f>Electricity!E993</f>
        <v>0.75000000000000011</v>
      </c>
      <c r="C957" s="529">
        <f>Electricity!F993</f>
        <v>0</v>
      </c>
      <c r="D957" s="529">
        <f>Electricity!I993</f>
        <v>0</v>
      </c>
      <c r="E957" s="530" t="str">
        <f t="shared" si="32"/>
        <v>02/09/2024 06:00:00 PM</v>
      </c>
      <c r="F957" s="530" t="str">
        <f t="shared" si="31"/>
        <v>Feb</v>
      </c>
    </row>
    <row r="958" spans="1:6" x14ac:dyDescent="0.35">
      <c r="A958" s="527">
        <f>Electricity!D994</f>
        <v>45331</v>
      </c>
      <c r="B958" s="528">
        <f>Electricity!E994</f>
        <v>0.79166666666666674</v>
      </c>
      <c r="C958" s="529">
        <f>Electricity!F994</f>
        <v>0</v>
      </c>
      <c r="D958" s="529">
        <f>Electricity!I994</f>
        <v>0</v>
      </c>
      <c r="E958" s="530" t="str">
        <f t="shared" si="32"/>
        <v>02/09/2024 07:00:00 PM</v>
      </c>
      <c r="F958" s="530" t="str">
        <f t="shared" si="31"/>
        <v>Feb</v>
      </c>
    </row>
    <row r="959" spans="1:6" x14ac:dyDescent="0.35">
      <c r="A959" s="527">
        <f>Electricity!D995</f>
        <v>45331</v>
      </c>
      <c r="B959" s="528">
        <f>Electricity!E995</f>
        <v>0.83333333333333337</v>
      </c>
      <c r="C959" s="529">
        <f>Electricity!F995</f>
        <v>0</v>
      </c>
      <c r="D959" s="529">
        <f>Electricity!I995</f>
        <v>0</v>
      </c>
      <c r="E959" s="530" t="str">
        <f t="shared" si="32"/>
        <v>02/09/2024 08:00:00 PM</v>
      </c>
      <c r="F959" s="530" t="str">
        <f t="shared" si="31"/>
        <v>Feb</v>
      </c>
    </row>
    <row r="960" spans="1:6" x14ac:dyDescent="0.35">
      <c r="A960" s="527">
        <f>Electricity!D996</f>
        <v>45331</v>
      </c>
      <c r="B960" s="528">
        <f>Electricity!E996</f>
        <v>0.87500000000000011</v>
      </c>
      <c r="C960" s="529">
        <f>Electricity!F996</f>
        <v>0</v>
      </c>
      <c r="D960" s="529">
        <f>Electricity!I996</f>
        <v>0</v>
      </c>
      <c r="E960" s="530" t="str">
        <f t="shared" si="32"/>
        <v>02/09/2024 09:00:00 PM</v>
      </c>
      <c r="F960" s="530" t="str">
        <f t="shared" si="31"/>
        <v>Feb</v>
      </c>
    </row>
    <row r="961" spans="1:6" x14ac:dyDescent="0.35">
      <c r="A961" s="527">
        <f>Electricity!D997</f>
        <v>45331</v>
      </c>
      <c r="B961" s="528">
        <f>Electricity!E997</f>
        <v>0.91666666666666674</v>
      </c>
      <c r="C961" s="529">
        <f>Electricity!F997</f>
        <v>0</v>
      </c>
      <c r="D961" s="529">
        <f>Electricity!I997</f>
        <v>0</v>
      </c>
      <c r="E961" s="530" t="str">
        <f t="shared" si="32"/>
        <v>02/09/2024 10:00:00 PM</v>
      </c>
      <c r="F961" s="530" t="str">
        <f t="shared" si="31"/>
        <v>Feb</v>
      </c>
    </row>
    <row r="962" spans="1:6" x14ac:dyDescent="0.35">
      <c r="A962" s="527">
        <f>Electricity!D998</f>
        <v>45331</v>
      </c>
      <c r="B962" s="528">
        <f>Electricity!E998</f>
        <v>0.95833333333333337</v>
      </c>
      <c r="C962" s="529">
        <f>Electricity!F998</f>
        <v>0</v>
      </c>
      <c r="D962" s="529">
        <f>Electricity!I998</f>
        <v>0</v>
      </c>
      <c r="E962" s="530" t="str">
        <f t="shared" si="32"/>
        <v>02/09/2024 11:00:00 PM</v>
      </c>
      <c r="F962" s="530" t="str">
        <f t="shared" si="31"/>
        <v>Feb</v>
      </c>
    </row>
    <row r="963" spans="1:6" x14ac:dyDescent="0.35">
      <c r="A963" s="527">
        <f>Electricity!D999</f>
        <v>45332</v>
      </c>
      <c r="B963" s="528">
        <f>Electricity!E999</f>
        <v>3.1225022567582528E-17</v>
      </c>
      <c r="C963" s="529">
        <f>Electricity!F999</f>
        <v>0</v>
      </c>
      <c r="D963" s="529">
        <f>Electricity!I999</f>
        <v>0</v>
      </c>
      <c r="E963" s="530" t="str">
        <f t="shared" si="32"/>
        <v>02/10/2024 12:00:00 AM</v>
      </c>
      <c r="F963" s="530" t="str">
        <f t="shared" ref="F963:F1026" si="33">TEXT(A963,"mmm")</f>
        <v>Feb</v>
      </c>
    </row>
    <row r="964" spans="1:6" x14ac:dyDescent="0.35">
      <c r="A964" s="527">
        <f>Electricity!D1000</f>
        <v>45332</v>
      </c>
      <c r="B964" s="528">
        <f>Electricity!E1000</f>
        <v>4.1666666666666699E-2</v>
      </c>
      <c r="C964" s="529">
        <f>Electricity!F1000</f>
        <v>0</v>
      </c>
      <c r="D964" s="529">
        <f>Electricity!I1000</f>
        <v>0</v>
      </c>
      <c r="E964" s="530" t="str">
        <f t="shared" si="32"/>
        <v>02/10/2024 01:00:00 AM</v>
      </c>
      <c r="F964" s="530" t="str">
        <f t="shared" si="33"/>
        <v>Feb</v>
      </c>
    </row>
    <row r="965" spans="1:6" x14ac:dyDescent="0.35">
      <c r="A965" s="527">
        <f>Electricity!D1001</f>
        <v>45332</v>
      </c>
      <c r="B965" s="528">
        <f>Electricity!E1001</f>
        <v>8.333333333333337E-2</v>
      </c>
      <c r="C965" s="529">
        <f>Electricity!F1001</f>
        <v>0</v>
      </c>
      <c r="D965" s="529">
        <f>Electricity!I1001</f>
        <v>0</v>
      </c>
      <c r="E965" s="530" t="str">
        <f t="shared" si="32"/>
        <v>02/10/2024 02:00:00 AM</v>
      </c>
      <c r="F965" s="530" t="str">
        <f t="shared" si="33"/>
        <v>Feb</v>
      </c>
    </row>
    <row r="966" spans="1:6" x14ac:dyDescent="0.35">
      <c r="A966" s="527">
        <f>Electricity!D1002</f>
        <v>45332</v>
      </c>
      <c r="B966" s="528">
        <f>Electricity!E1002</f>
        <v>0.12500000000000006</v>
      </c>
      <c r="C966" s="529">
        <f>Electricity!F1002</f>
        <v>0</v>
      </c>
      <c r="D966" s="529">
        <f>Electricity!I1002</f>
        <v>0</v>
      </c>
      <c r="E966" s="530" t="str">
        <f t="shared" si="32"/>
        <v>02/10/2024 03:00:00 AM</v>
      </c>
      <c r="F966" s="530" t="str">
        <f t="shared" si="33"/>
        <v>Feb</v>
      </c>
    </row>
    <row r="967" spans="1:6" x14ac:dyDescent="0.35">
      <c r="A967" s="527">
        <f>Electricity!D1003</f>
        <v>45332</v>
      </c>
      <c r="B967" s="528">
        <f>Electricity!E1003</f>
        <v>0.16666666666666669</v>
      </c>
      <c r="C967" s="529">
        <f>Electricity!F1003</f>
        <v>0</v>
      </c>
      <c r="D967" s="529">
        <f>Electricity!I1003</f>
        <v>0</v>
      </c>
      <c r="E967" s="530" t="str">
        <f t="shared" si="32"/>
        <v>02/10/2024 04:00:00 AM</v>
      </c>
      <c r="F967" s="530" t="str">
        <f t="shared" si="33"/>
        <v>Feb</v>
      </c>
    </row>
    <row r="968" spans="1:6" x14ac:dyDescent="0.35">
      <c r="A968" s="527">
        <f>Electricity!D1004</f>
        <v>45332</v>
      </c>
      <c r="B968" s="528">
        <f>Electricity!E1004</f>
        <v>0.20833333333333337</v>
      </c>
      <c r="C968" s="529">
        <f>Electricity!F1004</f>
        <v>0</v>
      </c>
      <c r="D968" s="529">
        <f>Electricity!I1004</f>
        <v>0</v>
      </c>
      <c r="E968" s="530" t="str">
        <f t="shared" si="32"/>
        <v>02/10/2024 05:00:00 AM</v>
      </c>
      <c r="F968" s="530" t="str">
        <f t="shared" si="33"/>
        <v>Feb</v>
      </c>
    </row>
    <row r="969" spans="1:6" x14ac:dyDescent="0.35">
      <c r="A969" s="527">
        <f>Electricity!D1005</f>
        <v>45332</v>
      </c>
      <c r="B969" s="528">
        <f>Electricity!E1005</f>
        <v>0.25</v>
      </c>
      <c r="C969" s="529">
        <f>Electricity!F1005</f>
        <v>0</v>
      </c>
      <c r="D969" s="529">
        <f>Electricity!I1005</f>
        <v>0</v>
      </c>
      <c r="E969" s="530" t="str">
        <f t="shared" si="32"/>
        <v>02/10/2024 06:00:00 AM</v>
      </c>
      <c r="F969" s="530" t="str">
        <f t="shared" si="33"/>
        <v>Feb</v>
      </c>
    </row>
    <row r="970" spans="1:6" x14ac:dyDescent="0.35">
      <c r="A970" s="527">
        <f>Electricity!D1006</f>
        <v>45332</v>
      </c>
      <c r="B970" s="528">
        <f>Electricity!E1006</f>
        <v>0.29166666666666669</v>
      </c>
      <c r="C970" s="529">
        <f>Electricity!F1006</f>
        <v>0</v>
      </c>
      <c r="D970" s="529">
        <f>Electricity!I1006</f>
        <v>0</v>
      </c>
      <c r="E970" s="530" t="str">
        <f t="shared" si="32"/>
        <v>02/10/2024 07:00:00 AM</v>
      </c>
      <c r="F970" s="530" t="str">
        <f t="shared" si="33"/>
        <v>Feb</v>
      </c>
    </row>
    <row r="971" spans="1:6" x14ac:dyDescent="0.35">
      <c r="A971" s="527">
        <f>Electricity!D1007</f>
        <v>45332</v>
      </c>
      <c r="B971" s="528">
        <f>Electricity!E1007</f>
        <v>0.33333333333333337</v>
      </c>
      <c r="C971" s="529">
        <f>Electricity!F1007</f>
        <v>0</v>
      </c>
      <c r="D971" s="529">
        <f>Electricity!I1007</f>
        <v>0</v>
      </c>
      <c r="E971" s="530" t="str">
        <f t="shared" si="32"/>
        <v>02/10/2024 08:00:00 AM</v>
      </c>
      <c r="F971" s="530" t="str">
        <f t="shared" si="33"/>
        <v>Feb</v>
      </c>
    </row>
    <row r="972" spans="1:6" x14ac:dyDescent="0.35">
      <c r="A972" s="527">
        <f>Electricity!D1008</f>
        <v>45332</v>
      </c>
      <c r="B972" s="528">
        <f>Electricity!E1008</f>
        <v>0.375</v>
      </c>
      <c r="C972" s="529">
        <f>Electricity!F1008</f>
        <v>0</v>
      </c>
      <c r="D972" s="529">
        <f>Electricity!I1008</f>
        <v>0</v>
      </c>
      <c r="E972" s="530" t="str">
        <f t="shared" ref="E972:E1035" si="34">CONCATENATE(TEXT(A972,"mm/dd/yyyy")," ",TEXT(B972,"hh:mm:ss AM/PM"))</f>
        <v>02/10/2024 09:00:00 AM</v>
      </c>
      <c r="F972" s="530" t="str">
        <f t="shared" si="33"/>
        <v>Feb</v>
      </c>
    </row>
    <row r="973" spans="1:6" x14ac:dyDescent="0.35">
      <c r="A973" s="527">
        <f>Electricity!D1009</f>
        <v>45332</v>
      </c>
      <c r="B973" s="528">
        <f>Electricity!E1009</f>
        <v>0.41666666666666669</v>
      </c>
      <c r="C973" s="529">
        <f>Electricity!F1009</f>
        <v>0</v>
      </c>
      <c r="D973" s="529">
        <f>Electricity!I1009</f>
        <v>0</v>
      </c>
      <c r="E973" s="530" t="str">
        <f t="shared" si="34"/>
        <v>02/10/2024 10:00:00 AM</v>
      </c>
      <c r="F973" s="530" t="str">
        <f t="shared" si="33"/>
        <v>Feb</v>
      </c>
    </row>
    <row r="974" spans="1:6" x14ac:dyDescent="0.35">
      <c r="A974" s="527">
        <f>Electricity!D1010</f>
        <v>45332</v>
      </c>
      <c r="B974" s="528">
        <f>Electricity!E1010</f>
        <v>0.45833333333333337</v>
      </c>
      <c r="C974" s="529">
        <f>Electricity!F1010</f>
        <v>0</v>
      </c>
      <c r="D974" s="529">
        <f>Electricity!I1010</f>
        <v>0</v>
      </c>
      <c r="E974" s="530" t="str">
        <f t="shared" si="34"/>
        <v>02/10/2024 11:00:00 AM</v>
      </c>
      <c r="F974" s="530" t="str">
        <f t="shared" si="33"/>
        <v>Feb</v>
      </c>
    </row>
    <row r="975" spans="1:6" x14ac:dyDescent="0.35">
      <c r="A975" s="527">
        <f>Electricity!D1011</f>
        <v>45332</v>
      </c>
      <c r="B975" s="528">
        <f>Electricity!E1011</f>
        <v>0.50000000000000011</v>
      </c>
      <c r="C975" s="529">
        <f>Electricity!F1011</f>
        <v>0</v>
      </c>
      <c r="D975" s="529">
        <f>Electricity!I1011</f>
        <v>0</v>
      </c>
      <c r="E975" s="530" t="str">
        <f t="shared" si="34"/>
        <v>02/10/2024 12:00:00 PM</v>
      </c>
      <c r="F975" s="530" t="str">
        <f t="shared" si="33"/>
        <v>Feb</v>
      </c>
    </row>
    <row r="976" spans="1:6" x14ac:dyDescent="0.35">
      <c r="A976" s="527">
        <f>Electricity!D1012</f>
        <v>45332</v>
      </c>
      <c r="B976" s="528">
        <f>Electricity!E1012</f>
        <v>0.54166666666666674</v>
      </c>
      <c r="C976" s="529">
        <f>Electricity!F1012</f>
        <v>0</v>
      </c>
      <c r="D976" s="529">
        <f>Electricity!I1012</f>
        <v>0</v>
      </c>
      <c r="E976" s="530" t="str">
        <f t="shared" si="34"/>
        <v>02/10/2024 01:00:00 PM</v>
      </c>
      <c r="F976" s="530" t="str">
        <f t="shared" si="33"/>
        <v>Feb</v>
      </c>
    </row>
    <row r="977" spans="1:6" x14ac:dyDescent="0.35">
      <c r="A977" s="527">
        <f>Electricity!D1013</f>
        <v>45332</v>
      </c>
      <c r="B977" s="528">
        <f>Electricity!E1013</f>
        <v>0.58333333333333337</v>
      </c>
      <c r="C977" s="529">
        <f>Electricity!F1013</f>
        <v>0</v>
      </c>
      <c r="D977" s="529">
        <f>Electricity!I1013</f>
        <v>0</v>
      </c>
      <c r="E977" s="530" t="str">
        <f t="shared" si="34"/>
        <v>02/10/2024 02:00:00 PM</v>
      </c>
      <c r="F977" s="530" t="str">
        <f t="shared" si="33"/>
        <v>Feb</v>
      </c>
    </row>
    <row r="978" spans="1:6" x14ac:dyDescent="0.35">
      <c r="A978" s="527">
        <f>Electricity!D1014</f>
        <v>45332</v>
      </c>
      <c r="B978" s="528">
        <f>Electricity!E1014</f>
        <v>0.62500000000000011</v>
      </c>
      <c r="C978" s="529">
        <f>Electricity!F1014</f>
        <v>0</v>
      </c>
      <c r="D978" s="529">
        <f>Electricity!I1014</f>
        <v>0</v>
      </c>
      <c r="E978" s="530" t="str">
        <f t="shared" si="34"/>
        <v>02/10/2024 03:00:00 PM</v>
      </c>
      <c r="F978" s="530" t="str">
        <f t="shared" si="33"/>
        <v>Feb</v>
      </c>
    </row>
    <row r="979" spans="1:6" x14ac:dyDescent="0.35">
      <c r="A979" s="527">
        <f>Electricity!D1015</f>
        <v>45332</v>
      </c>
      <c r="B979" s="528">
        <f>Electricity!E1015</f>
        <v>0.66666666666666674</v>
      </c>
      <c r="C979" s="529">
        <f>Electricity!F1015</f>
        <v>0</v>
      </c>
      <c r="D979" s="529">
        <f>Electricity!I1015</f>
        <v>0</v>
      </c>
      <c r="E979" s="530" t="str">
        <f t="shared" si="34"/>
        <v>02/10/2024 04:00:00 PM</v>
      </c>
      <c r="F979" s="530" t="str">
        <f t="shared" si="33"/>
        <v>Feb</v>
      </c>
    </row>
    <row r="980" spans="1:6" x14ac:dyDescent="0.35">
      <c r="A980" s="527">
        <f>Electricity!D1016</f>
        <v>45332</v>
      </c>
      <c r="B980" s="528">
        <f>Electricity!E1016</f>
        <v>0.70833333333333337</v>
      </c>
      <c r="C980" s="529">
        <f>Electricity!F1016</f>
        <v>0</v>
      </c>
      <c r="D980" s="529">
        <f>Electricity!I1016</f>
        <v>0</v>
      </c>
      <c r="E980" s="530" t="str">
        <f t="shared" si="34"/>
        <v>02/10/2024 05:00:00 PM</v>
      </c>
      <c r="F980" s="530" t="str">
        <f t="shared" si="33"/>
        <v>Feb</v>
      </c>
    </row>
    <row r="981" spans="1:6" x14ac:dyDescent="0.35">
      <c r="A981" s="527">
        <f>Electricity!D1017</f>
        <v>45332</v>
      </c>
      <c r="B981" s="528">
        <f>Electricity!E1017</f>
        <v>0.75000000000000011</v>
      </c>
      <c r="C981" s="529">
        <f>Electricity!F1017</f>
        <v>0</v>
      </c>
      <c r="D981" s="529">
        <f>Electricity!I1017</f>
        <v>0</v>
      </c>
      <c r="E981" s="530" t="str">
        <f t="shared" si="34"/>
        <v>02/10/2024 06:00:00 PM</v>
      </c>
      <c r="F981" s="530" t="str">
        <f t="shared" si="33"/>
        <v>Feb</v>
      </c>
    </row>
    <row r="982" spans="1:6" x14ac:dyDescent="0.35">
      <c r="A982" s="527">
        <f>Electricity!D1018</f>
        <v>45332</v>
      </c>
      <c r="B982" s="528">
        <f>Electricity!E1018</f>
        <v>0.79166666666666674</v>
      </c>
      <c r="C982" s="529">
        <f>Electricity!F1018</f>
        <v>0</v>
      </c>
      <c r="D982" s="529">
        <f>Electricity!I1018</f>
        <v>0</v>
      </c>
      <c r="E982" s="530" t="str">
        <f t="shared" si="34"/>
        <v>02/10/2024 07:00:00 PM</v>
      </c>
      <c r="F982" s="530" t="str">
        <f t="shared" si="33"/>
        <v>Feb</v>
      </c>
    </row>
    <row r="983" spans="1:6" x14ac:dyDescent="0.35">
      <c r="A983" s="527">
        <f>Electricity!D1019</f>
        <v>45332</v>
      </c>
      <c r="B983" s="528">
        <f>Electricity!E1019</f>
        <v>0.83333333333333337</v>
      </c>
      <c r="C983" s="529">
        <f>Electricity!F1019</f>
        <v>0</v>
      </c>
      <c r="D983" s="529">
        <f>Electricity!I1019</f>
        <v>0</v>
      </c>
      <c r="E983" s="530" t="str">
        <f t="shared" si="34"/>
        <v>02/10/2024 08:00:00 PM</v>
      </c>
      <c r="F983" s="530" t="str">
        <f t="shared" si="33"/>
        <v>Feb</v>
      </c>
    </row>
    <row r="984" spans="1:6" x14ac:dyDescent="0.35">
      <c r="A984" s="527">
        <f>Electricity!D1020</f>
        <v>45332</v>
      </c>
      <c r="B984" s="528">
        <f>Electricity!E1020</f>
        <v>0.87500000000000011</v>
      </c>
      <c r="C984" s="529">
        <f>Electricity!F1020</f>
        <v>0</v>
      </c>
      <c r="D984" s="529">
        <f>Electricity!I1020</f>
        <v>0</v>
      </c>
      <c r="E984" s="530" t="str">
        <f t="shared" si="34"/>
        <v>02/10/2024 09:00:00 PM</v>
      </c>
      <c r="F984" s="530" t="str">
        <f t="shared" si="33"/>
        <v>Feb</v>
      </c>
    </row>
    <row r="985" spans="1:6" x14ac:dyDescent="0.35">
      <c r="A985" s="527">
        <f>Electricity!D1021</f>
        <v>45332</v>
      </c>
      <c r="B985" s="528">
        <f>Electricity!E1021</f>
        <v>0.91666666666666674</v>
      </c>
      <c r="C985" s="529">
        <f>Electricity!F1021</f>
        <v>0</v>
      </c>
      <c r="D985" s="529">
        <f>Electricity!I1021</f>
        <v>0</v>
      </c>
      <c r="E985" s="530" t="str">
        <f t="shared" si="34"/>
        <v>02/10/2024 10:00:00 PM</v>
      </c>
      <c r="F985" s="530" t="str">
        <f t="shared" si="33"/>
        <v>Feb</v>
      </c>
    </row>
    <row r="986" spans="1:6" x14ac:dyDescent="0.35">
      <c r="A986" s="527">
        <f>Electricity!D1022</f>
        <v>45332</v>
      </c>
      <c r="B986" s="528">
        <f>Electricity!E1022</f>
        <v>0.95833333333333337</v>
      </c>
      <c r="C986" s="529">
        <f>Electricity!F1022</f>
        <v>0</v>
      </c>
      <c r="D986" s="529">
        <f>Electricity!I1022</f>
        <v>0</v>
      </c>
      <c r="E986" s="530" t="str">
        <f t="shared" si="34"/>
        <v>02/10/2024 11:00:00 PM</v>
      </c>
      <c r="F986" s="530" t="str">
        <f t="shared" si="33"/>
        <v>Feb</v>
      </c>
    </row>
    <row r="987" spans="1:6" x14ac:dyDescent="0.35">
      <c r="A987" s="527">
        <f>Electricity!D1023</f>
        <v>45333</v>
      </c>
      <c r="B987" s="528">
        <f>Electricity!E1023</f>
        <v>3.1225022567582528E-17</v>
      </c>
      <c r="C987" s="529">
        <f>Electricity!F1023</f>
        <v>0</v>
      </c>
      <c r="D987" s="529">
        <f>Electricity!I1023</f>
        <v>0</v>
      </c>
      <c r="E987" s="530" t="str">
        <f t="shared" si="34"/>
        <v>02/11/2024 12:00:00 AM</v>
      </c>
      <c r="F987" s="530" t="str">
        <f t="shared" si="33"/>
        <v>Feb</v>
      </c>
    </row>
    <row r="988" spans="1:6" x14ac:dyDescent="0.35">
      <c r="A988" s="527">
        <f>Electricity!D1024</f>
        <v>45333</v>
      </c>
      <c r="B988" s="528">
        <f>Electricity!E1024</f>
        <v>4.1666666666666699E-2</v>
      </c>
      <c r="C988" s="529">
        <f>Electricity!F1024</f>
        <v>0</v>
      </c>
      <c r="D988" s="529">
        <f>Electricity!I1024</f>
        <v>0</v>
      </c>
      <c r="E988" s="530" t="str">
        <f t="shared" si="34"/>
        <v>02/11/2024 01:00:00 AM</v>
      </c>
      <c r="F988" s="530" t="str">
        <f t="shared" si="33"/>
        <v>Feb</v>
      </c>
    </row>
    <row r="989" spans="1:6" x14ac:dyDescent="0.35">
      <c r="A989" s="527">
        <f>Electricity!D1025</f>
        <v>45333</v>
      </c>
      <c r="B989" s="528">
        <f>Electricity!E1025</f>
        <v>8.333333333333337E-2</v>
      </c>
      <c r="C989" s="529">
        <f>Electricity!F1025</f>
        <v>0</v>
      </c>
      <c r="D989" s="529">
        <f>Electricity!I1025</f>
        <v>0</v>
      </c>
      <c r="E989" s="530" t="str">
        <f t="shared" si="34"/>
        <v>02/11/2024 02:00:00 AM</v>
      </c>
      <c r="F989" s="530" t="str">
        <f t="shared" si="33"/>
        <v>Feb</v>
      </c>
    </row>
    <row r="990" spans="1:6" x14ac:dyDescent="0.35">
      <c r="A990" s="527">
        <f>Electricity!D1026</f>
        <v>45333</v>
      </c>
      <c r="B990" s="528">
        <f>Electricity!E1026</f>
        <v>0.12500000000000006</v>
      </c>
      <c r="C990" s="529">
        <f>Electricity!F1026</f>
        <v>0</v>
      </c>
      <c r="D990" s="529">
        <f>Electricity!I1026</f>
        <v>0</v>
      </c>
      <c r="E990" s="530" t="str">
        <f t="shared" si="34"/>
        <v>02/11/2024 03:00:00 AM</v>
      </c>
      <c r="F990" s="530" t="str">
        <f t="shared" si="33"/>
        <v>Feb</v>
      </c>
    </row>
    <row r="991" spans="1:6" x14ac:dyDescent="0.35">
      <c r="A991" s="527">
        <f>Electricity!D1027</f>
        <v>45333</v>
      </c>
      <c r="B991" s="528">
        <f>Electricity!E1027</f>
        <v>0.16666666666666669</v>
      </c>
      <c r="C991" s="529">
        <f>Electricity!F1027</f>
        <v>0</v>
      </c>
      <c r="D991" s="529">
        <f>Electricity!I1027</f>
        <v>0</v>
      </c>
      <c r="E991" s="530" t="str">
        <f t="shared" si="34"/>
        <v>02/11/2024 04:00:00 AM</v>
      </c>
      <c r="F991" s="530" t="str">
        <f t="shared" si="33"/>
        <v>Feb</v>
      </c>
    </row>
    <row r="992" spans="1:6" x14ac:dyDescent="0.35">
      <c r="A992" s="527">
        <f>Electricity!D1028</f>
        <v>45333</v>
      </c>
      <c r="B992" s="528">
        <f>Electricity!E1028</f>
        <v>0.20833333333333337</v>
      </c>
      <c r="C992" s="529">
        <f>Electricity!F1028</f>
        <v>0</v>
      </c>
      <c r="D992" s="529">
        <f>Electricity!I1028</f>
        <v>0</v>
      </c>
      <c r="E992" s="530" t="str">
        <f t="shared" si="34"/>
        <v>02/11/2024 05:00:00 AM</v>
      </c>
      <c r="F992" s="530" t="str">
        <f t="shared" si="33"/>
        <v>Feb</v>
      </c>
    </row>
    <row r="993" spans="1:6" x14ac:dyDescent="0.35">
      <c r="A993" s="527">
        <f>Electricity!D1029</f>
        <v>45333</v>
      </c>
      <c r="B993" s="528">
        <f>Electricity!E1029</f>
        <v>0.25</v>
      </c>
      <c r="C993" s="529">
        <f>Electricity!F1029</f>
        <v>0</v>
      </c>
      <c r="D993" s="529">
        <f>Electricity!I1029</f>
        <v>0</v>
      </c>
      <c r="E993" s="530" t="str">
        <f t="shared" si="34"/>
        <v>02/11/2024 06:00:00 AM</v>
      </c>
      <c r="F993" s="530" t="str">
        <f t="shared" si="33"/>
        <v>Feb</v>
      </c>
    </row>
    <row r="994" spans="1:6" x14ac:dyDescent="0.35">
      <c r="A994" s="527">
        <f>Electricity!D1030</f>
        <v>45333</v>
      </c>
      <c r="B994" s="528">
        <f>Electricity!E1030</f>
        <v>0.29166666666666669</v>
      </c>
      <c r="C994" s="529">
        <f>Electricity!F1030</f>
        <v>0</v>
      </c>
      <c r="D994" s="529">
        <f>Electricity!I1030</f>
        <v>0</v>
      </c>
      <c r="E994" s="530" t="str">
        <f t="shared" si="34"/>
        <v>02/11/2024 07:00:00 AM</v>
      </c>
      <c r="F994" s="530" t="str">
        <f t="shared" si="33"/>
        <v>Feb</v>
      </c>
    </row>
    <row r="995" spans="1:6" x14ac:dyDescent="0.35">
      <c r="A995" s="527">
        <f>Electricity!D1031</f>
        <v>45333</v>
      </c>
      <c r="B995" s="528">
        <f>Electricity!E1031</f>
        <v>0.33333333333333337</v>
      </c>
      <c r="C995" s="529">
        <f>Electricity!F1031</f>
        <v>0</v>
      </c>
      <c r="D995" s="529">
        <f>Electricity!I1031</f>
        <v>0</v>
      </c>
      <c r="E995" s="530" t="str">
        <f t="shared" si="34"/>
        <v>02/11/2024 08:00:00 AM</v>
      </c>
      <c r="F995" s="530" t="str">
        <f t="shared" si="33"/>
        <v>Feb</v>
      </c>
    </row>
    <row r="996" spans="1:6" x14ac:dyDescent="0.35">
      <c r="A996" s="527">
        <f>Electricity!D1032</f>
        <v>45333</v>
      </c>
      <c r="B996" s="528">
        <f>Electricity!E1032</f>
        <v>0.375</v>
      </c>
      <c r="C996" s="529">
        <f>Electricity!F1032</f>
        <v>0</v>
      </c>
      <c r="D996" s="529">
        <f>Electricity!I1032</f>
        <v>0</v>
      </c>
      <c r="E996" s="530" t="str">
        <f t="shared" si="34"/>
        <v>02/11/2024 09:00:00 AM</v>
      </c>
      <c r="F996" s="530" t="str">
        <f t="shared" si="33"/>
        <v>Feb</v>
      </c>
    </row>
    <row r="997" spans="1:6" x14ac:dyDescent="0.35">
      <c r="A997" s="527">
        <f>Electricity!D1033</f>
        <v>45333</v>
      </c>
      <c r="B997" s="528">
        <f>Electricity!E1033</f>
        <v>0.41666666666666669</v>
      </c>
      <c r="C997" s="529">
        <f>Electricity!F1033</f>
        <v>0</v>
      </c>
      <c r="D997" s="529">
        <f>Electricity!I1033</f>
        <v>0</v>
      </c>
      <c r="E997" s="530" t="str">
        <f t="shared" si="34"/>
        <v>02/11/2024 10:00:00 AM</v>
      </c>
      <c r="F997" s="530" t="str">
        <f t="shared" si="33"/>
        <v>Feb</v>
      </c>
    </row>
    <row r="998" spans="1:6" x14ac:dyDescent="0.35">
      <c r="A998" s="527">
        <f>Electricity!D1034</f>
        <v>45333</v>
      </c>
      <c r="B998" s="528">
        <f>Electricity!E1034</f>
        <v>0.45833333333333337</v>
      </c>
      <c r="C998" s="529">
        <f>Electricity!F1034</f>
        <v>0</v>
      </c>
      <c r="D998" s="529">
        <f>Electricity!I1034</f>
        <v>0</v>
      </c>
      <c r="E998" s="530" t="str">
        <f t="shared" si="34"/>
        <v>02/11/2024 11:00:00 AM</v>
      </c>
      <c r="F998" s="530" t="str">
        <f t="shared" si="33"/>
        <v>Feb</v>
      </c>
    </row>
    <row r="999" spans="1:6" x14ac:dyDescent="0.35">
      <c r="A999" s="527">
        <f>Electricity!D1035</f>
        <v>45333</v>
      </c>
      <c r="B999" s="528">
        <f>Electricity!E1035</f>
        <v>0.50000000000000011</v>
      </c>
      <c r="C999" s="529">
        <f>Electricity!F1035</f>
        <v>0</v>
      </c>
      <c r="D999" s="529">
        <f>Electricity!I1035</f>
        <v>0</v>
      </c>
      <c r="E999" s="530" t="str">
        <f t="shared" si="34"/>
        <v>02/11/2024 12:00:00 PM</v>
      </c>
      <c r="F999" s="530" t="str">
        <f t="shared" si="33"/>
        <v>Feb</v>
      </c>
    </row>
    <row r="1000" spans="1:6" x14ac:dyDescent="0.35">
      <c r="A1000" s="527">
        <f>Electricity!D1036</f>
        <v>45333</v>
      </c>
      <c r="B1000" s="528">
        <f>Electricity!E1036</f>
        <v>0.54166666666666674</v>
      </c>
      <c r="C1000" s="529">
        <f>Electricity!F1036</f>
        <v>0</v>
      </c>
      <c r="D1000" s="529">
        <f>Electricity!I1036</f>
        <v>0</v>
      </c>
      <c r="E1000" s="530" t="str">
        <f t="shared" si="34"/>
        <v>02/11/2024 01:00:00 PM</v>
      </c>
      <c r="F1000" s="530" t="str">
        <f t="shared" si="33"/>
        <v>Feb</v>
      </c>
    </row>
    <row r="1001" spans="1:6" x14ac:dyDescent="0.35">
      <c r="A1001" s="527">
        <f>Electricity!D1037</f>
        <v>45333</v>
      </c>
      <c r="B1001" s="528">
        <f>Electricity!E1037</f>
        <v>0.58333333333333337</v>
      </c>
      <c r="C1001" s="529">
        <f>Electricity!F1037</f>
        <v>0</v>
      </c>
      <c r="D1001" s="529">
        <f>Electricity!I1037</f>
        <v>0</v>
      </c>
      <c r="E1001" s="530" t="str">
        <f t="shared" si="34"/>
        <v>02/11/2024 02:00:00 PM</v>
      </c>
      <c r="F1001" s="530" t="str">
        <f t="shared" si="33"/>
        <v>Feb</v>
      </c>
    </row>
    <row r="1002" spans="1:6" x14ac:dyDescent="0.35">
      <c r="A1002" s="527">
        <f>Electricity!D1038</f>
        <v>45333</v>
      </c>
      <c r="B1002" s="528">
        <f>Electricity!E1038</f>
        <v>0.62500000000000011</v>
      </c>
      <c r="C1002" s="529">
        <f>Electricity!F1038</f>
        <v>0</v>
      </c>
      <c r="D1002" s="529">
        <f>Electricity!I1038</f>
        <v>0</v>
      </c>
      <c r="E1002" s="530" t="str">
        <f t="shared" si="34"/>
        <v>02/11/2024 03:00:00 PM</v>
      </c>
      <c r="F1002" s="530" t="str">
        <f t="shared" si="33"/>
        <v>Feb</v>
      </c>
    </row>
    <row r="1003" spans="1:6" x14ac:dyDescent="0.35">
      <c r="A1003" s="527">
        <f>Electricity!D1039</f>
        <v>45333</v>
      </c>
      <c r="B1003" s="528">
        <f>Electricity!E1039</f>
        <v>0.66666666666666674</v>
      </c>
      <c r="C1003" s="529">
        <f>Electricity!F1039</f>
        <v>0</v>
      </c>
      <c r="D1003" s="529">
        <f>Electricity!I1039</f>
        <v>0</v>
      </c>
      <c r="E1003" s="530" t="str">
        <f t="shared" si="34"/>
        <v>02/11/2024 04:00:00 PM</v>
      </c>
      <c r="F1003" s="530" t="str">
        <f t="shared" si="33"/>
        <v>Feb</v>
      </c>
    </row>
    <row r="1004" spans="1:6" x14ac:dyDescent="0.35">
      <c r="A1004" s="527">
        <f>Electricity!D1040</f>
        <v>45333</v>
      </c>
      <c r="B1004" s="528">
        <f>Electricity!E1040</f>
        <v>0.70833333333333337</v>
      </c>
      <c r="C1004" s="529">
        <f>Electricity!F1040</f>
        <v>0</v>
      </c>
      <c r="D1004" s="529">
        <f>Electricity!I1040</f>
        <v>0</v>
      </c>
      <c r="E1004" s="530" t="str">
        <f t="shared" si="34"/>
        <v>02/11/2024 05:00:00 PM</v>
      </c>
      <c r="F1004" s="530" t="str">
        <f t="shared" si="33"/>
        <v>Feb</v>
      </c>
    </row>
    <row r="1005" spans="1:6" x14ac:dyDescent="0.35">
      <c r="A1005" s="527">
        <f>Electricity!D1041</f>
        <v>45333</v>
      </c>
      <c r="B1005" s="528">
        <f>Electricity!E1041</f>
        <v>0.75000000000000011</v>
      </c>
      <c r="C1005" s="529">
        <f>Electricity!F1041</f>
        <v>0</v>
      </c>
      <c r="D1005" s="529">
        <f>Electricity!I1041</f>
        <v>0</v>
      </c>
      <c r="E1005" s="530" t="str">
        <f t="shared" si="34"/>
        <v>02/11/2024 06:00:00 PM</v>
      </c>
      <c r="F1005" s="530" t="str">
        <f t="shared" si="33"/>
        <v>Feb</v>
      </c>
    </row>
    <row r="1006" spans="1:6" x14ac:dyDescent="0.35">
      <c r="A1006" s="527">
        <f>Electricity!D1042</f>
        <v>45333</v>
      </c>
      <c r="B1006" s="528">
        <f>Electricity!E1042</f>
        <v>0.79166666666666674</v>
      </c>
      <c r="C1006" s="529">
        <f>Electricity!F1042</f>
        <v>0</v>
      </c>
      <c r="D1006" s="529">
        <f>Electricity!I1042</f>
        <v>0</v>
      </c>
      <c r="E1006" s="530" t="str">
        <f t="shared" si="34"/>
        <v>02/11/2024 07:00:00 PM</v>
      </c>
      <c r="F1006" s="530" t="str">
        <f t="shared" si="33"/>
        <v>Feb</v>
      </c>
    </row>
    <row r="1007" spans="1:6" x14ac:dyDescent="0.35">
      <c r="A1007" s="527">
        <f>Electricity!D1043</f>
        <v>45333</v>
      </c>
      <c r="B1007" s="528">
        <f>Electricity!E1043</f>
        <v>0.83333333333333337</v>
      </c>
      <c r="C1007" s="529">
        <f>Electricity!F1043</f>
        <v>0</v>
      </c>
      <c r="D1007" s="529">
        <f>Electricity!I1043</f>
        <v>0</v>
      </c>
      <c r="E1007" s="530" t="str">
        <f t="shared" si="34"/>
        <v>02/11/2024 08:00:00 PM</v>
      </c>
      <c r="F1007" s="530" t="str">
        <f t="shared" si="33"/>
        <v>Feb</v>
      </c>
    </row>
    <row r="1008" spans="1:6" x14ac:dyDescent="0.35">
      <c r="A1008" s="527">
        <f>Electricity!D1044</f>
        <v>45333</v>
      </c>
      <c r="B1008" s="528">
        <f>Electricity!E1044</f>
        <v>0.87500000000000011</v>
      </c>
      <c r="C1008" s="529">
        <f>Electricity!F1044</f>
        <v>0</v>
      </c>
      <c r="D1008" s="529">
        <f>Electricity!I1044</f>
        <v>0</v>
      </c>
      <c r="E1008" s="530" t="str">
        <f t="shared" si="34"/>
        <v>02/11/2024 09:00:00 PM</v>
      </c>
      <c r="F1008" s="530" t="str">
        <f t="shared" si="33"/>
        <v>Feb</v>
      </c>
    </row>
    <row r="1009" spans="1:6" x14ac:dyDescent="0.35">
      <c r="A1009" s="527">
        <f>Electricity!D1045</f>
        <v>45333</v>
      </c>
      <c r="B1009" s="528">
        <f>Electricity!E1045</f>
        <v>0.91666666666666674</v>
      </c>
      <c r="C1009" s="529">
        <f>Electricity!F1045</f>
        <v>0</v>
      </c>
      <c r="D1009" s="529">
        <f>Electricity!I1045</f>
        <v>0</v>
      </c>
      <c r="E1009" s="530" t="str">
        <f t="shared" si="34"/>
        <v>02/11/2024 10:00:00 PM</v>
      </c>
      <c r="F1009" s="530" t="str">
        <f t="shared" si="33"/>
        <v>Feb</v>
      </c>
    </row>
    <row r="1010" spans="1:6" x14ac:dyDescent="0.35">
      <c r="A1010" s="527">
        <f>Electricity!D1046</f>
        <v>45333</v>
      </c>
      <c r="B1010" s="528">
        <f>Electricity!E1046</f>
        <v>0.95833333333333337</v>
      </c>
      <c r="C1010" s="529">
        <f>Electricity!F1046</f>
        <v>0</v>
      </c>
      <c r="D1010" s="529">
        <f>Electricity!I1046</f>
        <v>0</v>
      </c>
      <c r="E1010" s="530" t="str">
        <f t="shared" si="34"/>
        <v>02/11/2024 11:00:00 PM</v>
      </c>
      <c r="F1010" s="530" t="str">
        <f t="shared" si="33"/>
        <v>Feb</v>
      </c>
    </row>
    <row r="1011" spans="1:6" x14ac:dyDescent="0.35">
      <c r="A1011" s="527">
        <f>Electricity!D1047</f>
        <v>45334</v>
      </c>
      <c r="B1011" s="528">
        <f>Electricity!E1047</f>
        <v>3.1225022567582528E-17</v>
      </c>
      <c r="C1011" s="529">
        <f>Electricity!F1047</f>
        <v>0</v>
      </c>
      <c r="D1011" s="529">
        <f>Electricity!I1047</f>
        <v>0</v>
      </c>
      <c r="E1011" s="530" t="str">
        <f t="shared" si="34"/>
        <v>02/12/2024 12:00:00 AM</v>
      </c>
      <c r="F1011" s="530" t="str">
        <f t="shared" si="33"/>
        <v>Feb</v>
      </c>
    </row>
    <row r="1012" spans="1:6" x14ac:dyDescent="0.35">
      <c r="A1012" s="527">
        <f>Electricity!D1048</f>
        <v>45334</v>
      </c>
      <c r="B1012" s="528">
        <f>Electricity!E1048</f>
        <v>4.1666666666666699E-2</v>
      </c>
      <c r="C1012" s="529">
        <f>Electricity!F1048</f>
        <v>0</v>
      </c>
      <c r="D1012" s="529">
        <f>Electricity!I1048</f>
        <v>0</v>
      </c>
      <c r="E1012" s="530" t="str">
        <f t="shared" si="34"/>
        <v>02/12/2024 01:00:00 AM</v>
      </c>
      <c r="F1012" s="530" t="str">
        <f t="shared" si="33"/>
        <v>Feb</v>
      </c>
    </row>
    <row r="1013" spans="1:6" x14ac:dyDescent="0.35">
      <c r="A1013" s="527">
        <f>Electricity!D1049</f>
        <v>45334</v>
      </c>
      <c r="B1013" s="528">
        <f>Electricity!E1049</f>
        <v>8.333333333333337E-2</v>
      </c>
      <c r="C1013" s="529">
        <f>Electricity!F1049</f>
        <v>0</v>
      </c>
      <c r="D1013" s="529">
        <f>Electricity!I1049</f>
        <v>0</v>
      </c>
      <c r="E1013" s="530" t="str">
        <f t="shared" si="34"/>
        <v>02/12/2024 02:00:00 AM</v>
      </c>
      <c r="F1013" s="530" t="str">
        <f t="shared" si="33"/>
        <v>Feb</v>
      </c>
    </row>
    <row r="1014" spans="1:6" x14ac:dyDescent="0.35">
      <c r="A1014" s="527">
        <f>Electricity!D1050</f>
        <v>45334</v>
      </c>
      <c r="B1014" s="528">
        <f>Electricity!E1050</f>
        <v>0.12500000000000006</v>
      </c>
      <c r="C1014" s="529">
        <f>Electricity!F1050</f>
        <v>0</v>
      </c>
      <c r="D1014" s="529">
        <f>Electricity!I1050</f>
        <v>0</v>
      </c>
      <c r="E1014" s="530" t="str">
        <f t="shared" si="34"/>
        <v>02/12/2024 03:00:00 AM</v>
      </c>
      <c r="F1014" s="530" t="str">
        <f t="shared" si="33"/>
        <v>Feb</v>
      </c>
    </row>
    <row r="1015" spans="1:6" x14ac:dyDescent="0.35">
      <c r="A1015" s="527">
        <f>Electricity!D1051</f>
        <v>45334</v>
      </c>
      <c r="B1015" s="528">
        <f>Electricity!E1051</f>
        <v>0.16666666666666669</v>
      </c>
      <c r="C1015" s="529">
        <f>Electricity!F1051</f>
        <v>0</v>
      </c>
      <c r="D1015" s="529">
        <f>Electricity!I1051</f>
        <v>0</v>
      </c>
      <c r="E1015" s="530" t="str">
        <f t="shared" si="34"/>
        <v>02/12/2024 04:00:00 AM</v>
      </c>
      <c r="F1015" s="530" t="str">
        <f t="shared" si="33"/>
        <v>Feb</v>
      </c>
    </row>
    <row r="1016" spans="1:6" x14ac:dyDescent="0.35">
      <c r="A1016" s="527">
        <f>Electricity!D1052</f>
        <v>45334</v>
      </c>
      <c r="B1016" s="528">
        <f>Electricity!E1052</f>
        <v>0.20833333333333337</v>
      </c>
      <c r="C1016" s="529">
        <f>Electricity!F1052</f>
        <v>0</v>
      </c>
      <c r="D1016" s="529">
        <f>Electricity!I1052</f>
        <v>0</v>
      </c>
      <c r="E1016" s="530" t="str">
        <f t="shared" si="34"/>
        <v>02/12/2024 05:00:00 AM</v>
      </c>
      <c r="F1016" s="530" t="str">
        <f t="shared" si="33"/>
        <v>Feb</v>
      </c>
    </row>
    <row r="1017" spans="1:6" x14ac:dyDescent="0.35">
      <c r="A1017" s="527">
        <f>Electricity!D1053</f>
        <v>45334</v>
      </c>
      <c r="B1017" s="528">
        <f>Electricity!E1053</f>
        <v>0.25</v>
      </c>
      <c r="C1017" s="529">
        <f>Electricity!F1053</f>
        <v>0</v>
      </c>
      <c r="D1017" s="529">
        <f>Electricity!I1053</f>
        <v>0</v>
      </c>
      <c r="E1017" s="530" t="str">
        <f t="shared" si="34"/>
        <v>02/12/2024 06:00:00 AM</v>
      </c>
      <c r="F1017" s="530" t="str">
        <f t="shared" si="33"/>
        <v>Feb</v>
      </c>
    </row>
    <row r="1018" spans="1:6" x14ac:dyDescent="0.35">
      <c r="A1018" s="527">
        <f>Electricity!D1054</f>
        <v>45334</v>
      </c>
      <c r="B1018" s="528">
        <f>Electricity!E1054</f>
        <v>0.29166666666666669</v>
      </c>
      <c r="C1018" s="529">
        <f>Electricity!F1054</f>
        <v>0</v>
      </c>
      <c r="D1018" s="529">
        <f>Electricity!I1054</f>
        <v>0</v>
      </c>
      <c r="E1018" s="530" t="str">
        <f t="shared" si="34"/>
        <v>02/12/2024 07:00:00 AM</v>
      </c>
      <c r="F1018" s="530" t="str">
        <f t="shared" si="33"/>
        <v>Feb</v>
      </c>
    </row>
    <row r="1019" spans="1:6" x14ac:dyDescent="0.35">
      <c r="A1019" s="527">
        <f>Electricity!D1055</f>
        <v>45334</v>
      </c>
      <c r="B1019" s="528">
        <f>Electricity!E1055</f>
        <v>0.33333333333333337</v>
      </c>
      <c r="C1019" s="529">
        <f>Electricity!F1055</f>
        <v>0</v>
      </c>
      <c r="D1019" s="529">
        <f>Electricity!I1055</f>
        <v>0</v>
      </c>
      <c r="E1019" s="530" t="str">
        <f t="shared" si="34"/>
        <v>02/12/2024 08:00:00 AM</v>
      </c>
      <c r="F1019" s="530" t="str">
        <f t="shared" si="33"/>
        <v>Feb</v>
      </c>
    </row>
    <row r="1020" spans="1:6" x14ac:dyDescent="0.35">
      <c r="A1020" s="527">
        <f>Electricity!D1056</f>
        <v>45334</v>
      </c>
      <c r="B1020" s="528">
        <f>Electricity!E1056</f>
        <v>0.375</v>
      </c>
      <c r="C1020" s="529">
        <f>Electricity!F1056</f>
        <v>0</v>
      </c>
      <c r="D1020" s="529">
        <f>Electricity!I1056</f>
        <v>0</v>
      </c>
      <c r="E1020" s="530" t="str">
        <f t="shared" si="34"/>
        <v>02/12/2024 09:00:00 AM</v>
      </c>
      <c r="F1020" s="530" t="str">
        <f t="shared" si="33"/>
        <v>Feb</v>
      </c>
    </row>
    <row r="1021" spans="1:6" x14ac:dyDescent="0.35">
      <c r="A1021" s="527">
        <f>Electricity!D1057</f>
        <v>45334</v>
      </c>
      <c r="B1021" s="528">
        <f>Electricity!E1057</f>
        <v>0.41666666666666669</v>
      </c>
      <c r="C1021" s="529">
        <f>Electricity!F1057</f>
        <v>0</v>
      </c>
      <c r="D1021" s="529">
        <f>Electricity!I1057</f>
        <v>0</v>
      </c>
      <c r="E1021" s="530" t="str">
        <f t="shared" si="34"/>
        <v>02/12/2024 10:00:00 AM</v>
      </c>
      <c r="F1021" s="530" t="str">
        <f t="shared" si="33"/>
        <v>Feb</v>
      </c>
    </row>
    <row r="1022" spans="1:6" x14ac:dyDescent="0.35">
      <c r="A1022" s="527">
        <f>Electricity!D1058</f>
        <v>45334</v>
      </c>
      <c r="B1022" s="528">
        <f>Electricity!E1058</f>
        <v>0.45833333333333337</v>
      </c>
      <c r="C1022" s="529">
        <f>Electricity!F1058</f>
        <v>0</v>
      </c>
      <c r="D1022" s="529">
        <f>Electricity!I1058</f>
        <v>0</v>
      </c>
      <c r="E1022" s="530" t="str">
        <f t="shared" si="34"/>
        <v>02/12/2024 11:00:00 AM</v>
      </c>
      <c r="F1022" s="530" t="str">
        <f t="shared" si="33"/>
        <v>Feb</v>
      </c>
    </row>
    <row r="1023" spans="1:6" x14ac:dyDescent="0.35">
      <c r="A1023" s="527">
        <f>Electricity!D1059</f>
        <v>45334</v>
      </c>
      <c r="B1023" s="528">
        <f>Electricity!E1059</f>
        <v>0.50000000000000011</v>
      </c>
      <c r="C1023" s="529">
        <f>Electricity!F1059</f>
        <v>0</v>
      </c>
      <c r="D1023" s="529">
        <f>Electricity!I1059</f>
        <v>0</v>
      </c>
      <c r="E1023" s="530" t="str">
        <f t="shared" si="34"/>
        <v>02/12/2024 12:00:00 PM</v>
      </c>
      <c r="F1023" s="530" t="str">
        <f t="shared" si="33"/>
        <v>Feb</v>
      </c>
    </row>
    <row r="1024" spans="1:6" x14ac:dyDescent="0.35">
      <c r="A1024" s="527">
        <f>Electricity!D1060</f>
        <v>45334</v>
      </c>
      <c r="B1024" s="528">
        <f>Electricity!E1060</f>
        <v>0.54166666666666674</v>
      </c>
      <c r="C1024" s="529">
        <f>Electricity!F1060</f>
        <v>0</v>
      </c>
      <c r="D1024" s="529">
        <f>Electricity!I1060</f>
        <v>0</v>
      </c>
      <c r="E1024" s="530" t="str">
        <f t="shared" si="34"/>
        <v>02/12/2024 01:00:00 PM</v>
      </c>
      <c r="F1024" s="530" t="str">
        <f t="shared" si="33"/>
        <v>Feb</v>
      </c>
    </row>
    <row r="1025" spans="1:6" x14ac:dyDescent="0.35">
      <c r="A1025" s="527">
        <f>Electricity!D1061</f>
        <v>45334</v>
      </c>
      <c r="B1025" s="528">
        <f>Electricity!E1061</f>
        <v>0.58333333333333337</v>
      </c>
      <c r="C1025" s="529">
        <f>Electricity!F1061</f>
        <v>0</v>
      </c>
      <c r="D1025" s="529">
        <f>Electricity!I1061</f>
        <v>0</v>
      </c>
      <c r="E1025" s="530" t="str">
        <f t="shared" si="34"/>
        <v>02/12/2024 02:00:00 PM</v>
      </c>
      <c r="F1025" s="530" t="str">
        <f t="shared" si="33"/>
        <v>Feb</v>
      </c>
    </row>
    <row r="1026" spans="1:6" x14ac:dyDescent="0.35">
      <c r="A1026" s="527">
        <f>Electricity!D1062</f>
        <v>45334</v>
      </c>
      <c r="B1026" s="528">
        <f>Electricity!E1062</f>
        <v>0.62500000000000011</v>
      </c>
      <c r="C1026" s="529">
        <f>Electricity!F1062</f>
        <v>0</v>
      </c>
      <c r="D1026" s="529">
        <f>Electricity!I1062</f>
        <v>0</v>
      </c>
      <c r="E1026" s="530" t="str">
        <f t="shared" si="34"/>
        <v>02/12/2024 03:00:00 PM</v>
      </c>
      <c r="F1026" s="530" t="str">
        <f t="shared" si="33"/>
        <v>Feb</v>
      </c>
    </row>
    <row r="1027" spans="1:6" x14ac:dyDescent="0.35">
      <c r="A1027" s="527">
        <f>Electricity!D1063</f>
        <v>45334</v>
      </c>
      <c r="B1027" s="528">
        <f>Electricity!E1063</f>
        <v>0.66666666666666674</v>
      </c>
      <c r="C1027" s="529">
        <f>Electricity!F1063</f>
        <v>0</v>
      </c>
      <c r="D1027" s="529">
        <f>Electricity!I1063</f>
        <v>0</v>
      </c>
      <c r="E1027" s="530" t="str">
        <f t="shared" si="34"/>
        <v>02/12/2024 04:00:00 PM</v>
      </c>
      <c r="F1027" s="530" t="str">
        <f t="shared" ref="F1027:F1090" si="35">TEXT(A1027,"mmm")</f>
        <v>Feb</v>
      </c>
    </row>
    <row r="1028" spans="1:6" x14ac:dyDescent="0.35">
      <c r="A1028" s="527">
        <f>Electricity!D1064</f>
        <v>45334</v>
      </c>
      <c r="B1028" s="528">
        <f>Electricity!E1064</f>
        <v>0.70833333333333337</v>
      </c>
      <c r="C1028" s="529">
        <f>Electricity!F1064</f>
        <v>0</v>
      </c>
      <c r="D1028" s="529">
        <f>Electricity!I1064</f>
        <v>0</v>
      </c>
      <c r="E1028" s="530" t="str">
        <f t="shared" si="34"/>
        <v>02/12/2024 05:00:00 PM</v>
      </c>
      <c r="F1028" s="530" t="str">
        <f t="shared" si="35"/>
        <v>Feb</v>
      </c>
    </row>
    <row r="1029" spans="1:6" x14ac:dyDescent="0.35">
      <c r="A1029" s="527">
        <f>Electricity!D1065</f>
        <v>45334</v>
      </c>
      <c r="B1029" s="528">
        <f>Electricity!E1065</f>
        <v>0.75000000000000011</v>
      </c>
      <c r="C1029" s="529">
        <f>Electricity!F1065</f>
        <v>0</v>
      </c>
      <c r="D1029" s="529">
        <f>Electricity!I1065</f>
        <v>0</v>
      </c>
      <c r="E1029" s="530" t="str">
        <f t="shared" si="34"/>
        <v>02/12/2024 06:00:00 PM</v>
      </c>
      <c r="F1029" s="530" t="str">
        <f t="shared" si="35"/>
        <v>Feb</v>
      </c>
    </row>
    <row r="1030" spans="1:6" x14ac:dyDescent="0.35">
      <c r="A1030" s="527">
        <f>Electricity!D1066</f>
        <v>45334</v>
      </c>
      <c r="B1030" s="528">
        <f>Electricity!E1066</f>
        <v>0.79166666666666674</v>
      </c>
      <c r="C1030" s="529">
        <f>Electricity!F1066</f>
        <v>0</v>
      </c>
      <c r="D1030" s="529">
        <f>Electricity!I1066</f>
        <v>0</v>
      </c>
      <c r="E1030" s="530" t="str">
        <f t="shared" si="34"/>
        <v>02/12/2024 07:00:00 PM</v>
      </c>
      <c r="F1030" s="530" t="str">
        <f t="shared" si="35"/>
        <v>Feb</v>
      </c>
    </row>
    <row r="1031" spans="1:6" x14ac:dyDescent="0.35">
      <c r="A1031" s="527">
        <f>Electricity!D1067</f>
        <v>45334</v>
      </c>
      <c r="B1031" s="528">
        <f>Electricity!E1067</f>
        <v>0.83333333333333337</v>
      </c>
      <c r="C1031" s="529">
        <f>Electricity!F1067</f>
        <v>0</v>
      </c>
      <c r="D1031" s="529">
        <f>Electricity!I1067</f>
        <v>0</v>
      </c>
      <c r="E1031" s="530" t="str">
        <f t="shared" si="34"/>
        <v>02/12/2024 08:00:00 PM</v>
      </c>
      <c r="F1031" s="530" t="str">
        <f t="shared" si="35"/>
        <v>Feb</v>
      </c>
    </row>
    <row r="1032" spans="1:6" x14ac:dyDescent="0.35">
      <c r="A1032" s="527">
        <f>Electricity!D1068</f>
        <v>45334</v>
      </c>
      <c r="B1032" s="528">
        <f>Electricity!E1068</f>
        <v>0.87500000000000011</v>
      </c>
      <c r="C1032" s="529">
        <f>Electricity!F1068</f>
        <v>0</v>
      </c>
      <c r="D1032" s="529">
        <f>Electricity!I1068</f>
        <v>0</v>
      </c>
      <c r="E1032" s="530" t="str">
        <f t="shared" si="34"/>
        <v>02/12/2024 09:00:00 PM</v>
      </c>
      <c r="F1032" s="530" t="str">
        <f t="shared" si="35"/>
        <v>Feb</v>
      </c>
    </row>
    <row r="1033" spans="1:6" x14ac:dyDescent="0.35">
      <c r="A1033" s="527">
        <f>Electricity!D1069</f>
        <v>45334</v>
      </c>
      <c r="B1033" s="528">
        <f>Electricity!E1069</f>
        <v>0.91666666666666674</v>
      </c>
      <c r="C1033" s="529">
        <f>Electricity!F1069</f>
        <v>0</v>
      </c>
      <c r="D1033" s="529">
        <f>Electricity!I1069</f>
        <v>0</v>
      </c>
      <c r="E1033" s="530" t="str">
        <f t="shared" si="34"/>
        <v>02/12/2024 10:00:00 PM</v>
      </c>
      <c r="F1033" s="530" t="str">
        <f t="shared" si="35"/>
        <v>Feb</v>
      </c>
    </row>
    <row r="1034" spans="1:6" x14ac:dyDescent="0.35">
      <c r="A1034" s="527">
        <f>Electricity!D1070</f>
        <v>45334</v>
      </c>
      <c r="B1034" s="528">
        <f>Electricity!E1070</f>
        <v>0.95833333333333337</v>
      </c>
      <c r="C1034" s="529">
        <f>Electricity!F1070</f>
        <v>0</v>
      </c>
      <c r="D1034" s="529">
        <f>Electricity!I1070</f>
        <v>0</v>
      </c>
      <c r="E1034" s="530" t="str">
        <f t="shared" si="34"/>
        <v>02/12/2024 11:00:00 PM</v>
      </c>
      <c r="F1034" s="530" t="str">
        <f t="shared" si="35"/>
        <v>Feb</v>
      </c>
    </row>
    <row r="1035" spans="1:6" x14ac:dyDescent="0.35">
      <c r="A1035" s="527">
        <f>Electricity!D1071</f>
        <v>45335</v>
      </c>
      <c r="B1035" s="528">
        <f>Electricity!E1071</f>
        <v>3.1225022567582528E-17</v>
      </c>
      <c r="C1035" s="529">
        <f>Electricity!F1071</f>
        <v>0</v>
      </c>
      <c r="D1035" s="529">
        <f>Electricity!I1071</f>
        <v>0</v>
      </c>
      <c r="E1035" s="530" t="str">
        <f t="shared" si="34"/>
        <v>02/13/2024 12:00:00 AM</v>
      </c>
      <c r="F1035" s="530" t="str">
        <f t="shared" si="35"/>
        <v>Feb</v>
      </c>
    </row>
    <row r="1036" spans="1:6" x14ac:dyDescent="0.35">
      <c r="A1036" s="527">
        <f>Electricity!D1072</f>
        <v>45335</v>
      </c>
      <c r="B1036" s="528">
        <f>Electricity!E1072</f>
        <v>4.1666666666666699E-2</v>
      </c>
      <c r="C1036" s="529">
        <f>Electricity!F1072</f>
        <v>0</v>
      </c>
      <c r="D1036" s="529">
        <f>Electricity!I1072</f>
        <v>0</v>
      </c>
      <c r="E1036" s="530" t="str">
        <f t="shared" ref="E1036:E1099" si="36">CONCATENATE(TEXT(A1036,"mm/dd/yyyy")," ",TEXT(B1036,"hh:mm:ss AM/PM"))</f>
        <v>02/13/2024 01:00:00 AM</v>
      </c>
      <c r="F1036" s="530" t="str">
        <f t="shared" si="35"/>
        <v>Feb</v>
      </c>
    </row>
    <row r="1037" spans="1:6" x14ac:dyDescent="0.35">
      <c r="A1037" s="527">
        <f>Electricity!D1073</f>
        <v>45335</v>
      </c>
      <c r="B1037" s="528">
        <f>Electricity!E1073</f>
        <v>8.333333333333337E-2</v>
      </c>
      <c r="C1037" s="529">
        <f>Electricity!F1073</f>
        <v>0</v>
      </c>
      <c r="D1037" s="529">
        <f>Electricity!I1073</f>
        <v>0</v>
      </c>
      <c r="E1037" s="530" t="str">
        <f t="shared" si="36"/>
        <v>02/13/2024 02:00:00 AM</v>
      </c>
      <c r="F1037" s="530" t="str">
        <f t="shared" si="35"/>
        <v>Feb</v>
      </c>
    </row>
    <row r="1038" spans="1:6" x14ac:dyDescent="0.35">
      <c r="A1038" s="527">
        <f>Electricity!D1074</f>
        <v>45335</v>
      </c>
      <c r="B1038" s="528">
        <f>Electricity!E1074</f>
        <v>0.12500000000000006</v>
      </c>
      <c r="C1038" s="529">
        <f>Electricity!F1074</f>
        <v>0</v>
      </c>
      <c r="D1038" s="529">
        <f>Electricity!I1074</f>
        <v>0</v>
      </c>
      <c r="E1038" s="530" t="str">
        <f t="shared" si="36"/>
        <v>02/13/2024 03:00:00 AM</v>
      </c>
      <c r="F1038" s="530" t="str">
        <f t="shared" si="35"/>
        <v>Feb</v>
      </c>
    </row>
    <row r="1039" spans="1:6" x14ac:dyDescent="0.35">
      <c r="A1039" s="527">
        <f>Electricity!D1075</f>
        <v>45335</v>
      </c>
      <c r="B1039" s="528">
        <f>Electricity!E1075</f>
        <v>0.16666666666666669</v>
      </c>
      <c r="C1039" s="529">
        <f>Electricity!F1075</f>
        <v>0</v>
      </c>
      <c r="D1039" s="529">
        <f>Electricity!I1075</f>
        <v>0</v>
      </c>
      <c r="E1039" s="530" t="str">
        <f t="shared" si="36"/>
        <v>02/13/2024 04:00:00 AM</v>
      </c>
      <c r="F1039" s="530" t="str">
        <f t="shared" si="35"/>
        <v>Feb</v>
      </c>
    </row>
    <row r="1040" spans="1:6" x14ac:dyDescent="0.35">
      <c r="A1040" s="527">
        <f>Electricity!D1076</f>
        <v>45335</v>
      </c>
      <c r="B1040" s="528">
        <f>Electricity!E1076</f>
        <v>0.20833333333333337</v>
      </c>
      <c r="C1040" s="529">
        <f>Electricity!F1076</f>
        <v>0</v>
      </c>
      <c r="D1040" s="529">
        <f>Electricity!I1076</f>
        <v>0</v>
      </c>
      <c r="E1040" s="530" t="str">
        <f t="shared" si="36"/>
        <v>02/13/2024 05:00:00 AM</v>
      </c>
      <c r="F1040" s="530" t="str">
        <f t="shared" si="35"/>
        <v>Feb</v>
      </c>
    </row>
    <row r="1041" spans="1:6" x14ac:dyDescent="0.35">
      <c r="A1041" s="527">
        <f>Electricity!D1077</f>
        <v>45335</v>
      </c>
      <c r="B1041" s="528">
        <f>Electricity!E1077</f>
        <v>0.25</v>
      </c>
      <c r="C1041" s="529">
        <f>Electricity!F1077</f>
        <v>0</v>
      </c>
      <c r="D1041" s="529">
        <f>Electricity!I1077</f>
        <v>0</v>
      </c>
      <c r="E1041" s="530" t="str">
        <f t="shared" si="36"/>
        <v>02/13/2024 06:00:00 AM</v>
      </c>
      <c r="F1041" s="530" t="str">
        <f t="shared" si="35"/>
        <v>Feb</v>
      </c>
    </row>
    <row r="1042" spans="1:6" x14ac:dyDescent="0.35">
      <c r="A1042" s="527">
        <f>Electricity!D1078</f>
        <v>45335</v>
      </c>
      <c r="B1042" s="528">
        <f>Electricity!E1078</f>
        <v>0.29166666666666669</v>
      </c>
      <c r="C1042" s="529">
        <f>Electricity!F1078</f>
        <v>0</v>
      </c>
      <c r="D1042" s="529">
        <f>Electricity!I1078</f>
        <v>0</v>
      </c>
      <c r="E1042" s="530" t="str">
        <f t="shared" si="36"/>
        <v>02/13/2024 07:00:00 AM</v>
      </c>
      <c r="F1042" s="530" t="str">
        <f t="shared" si="35"/>
        <v>Feb</v>
      </c>
    </row>
    <row r="1043" spans="1:6" x14ac:dyDescent="0.35">
      <c r="A1043" s="527">
        <f>Electricity!D1079</f>
        <v>45335</v>
      </c>
      <c r="B1043" s="528">
        <f>Electricity!E1079</f>
        <v>0.33333333333333337</v>
      </c>
      <c r="C1043" s="529">
        <f>Electricity!F1079</f>
        <v>0</v>
      </c>
      <c r="D1043" s="529">
        <f>Electricity!I1079</f>
        <v>0</v>
      </c>
      <c r="E1043" s="530" t="str">
        <f t="shared" si="36"/>
        <v>02/13/2024 08:00:00 AM</v>
      </c>
      <c r="F1043" s="530" t="str">
        <f t="shared" si="35"/>
        <v>Feb</v>
      </c>
    </row>
    <row r="1044" spans="1:6" x14ac:dyDescent="0.35">
      <c r="A1044" s="527">
        <f>Electricity!D1080</f>
        <v>45335</v>
      </c>
      <c r="B1044" s="528">
        <f>Electricity!E1080</f>
        <v>0.375</v>
      </c>
      <c r="C1044" s="529">
        <f>Electricity!F1080</f>
        <v>0</v>
      </c>
      <c r="D1044" s="529">
        <f>Electricity!I1080</f>
        <v>0</v>
      </c>
      <c r="E1044" s="530" t="str">
        <f t="shared" si="36"/>
        <v>02/13/2024 09:00:00 AM</v>
      </c>
      <c r="F1044" s="530" t="str">
        <f t="shared" si="35"/>
        <v>Feb</v>
      </c>
    </row>
    <row r="1045" spans="1:6" x14ac:dyDescent="0.35">
      <c r="A1045" s="527">
        <f>Electricity!D1081</f>
        <v>45335</v>
      </c>
      <c r="B1045" s="528">
        <f>Electricity!E1081</f>
        <v>0.41666666666666669</v>
      </c>
      <c r="C1045" s="529">
        <f>Electricity!F1081</f>
        <v>0</v>
      </c>
      <c r="D1045" s="529">
        <f>Electricity!I1081</f>
        <v>0</v>
      </c>
      <c r="E1045" s="530" t="str">
        <f t="shared" si="36"/>
        <v>02/13/2024 10:00:00 AM</v>
      </c>
      <c r="F1045" s="530" t="str">
        <f t="shared" si="35"/>
        <v>Feb</v>
      </c>
    </row>
    <row r="1046" spans="1:6" x14ac:dyDescent="0.35">
      <c r="A1046" s="527">
        <f>Electricity!D1082</f>
        <v>45335</v>
      </c>
      <c r="B1046" s="528">
        <f>Electricity!E1082</f>
        <v>0.45833333333333337</v>
      </c>
      <c r="C1046" s="529">
        <f>Electricity!F1082</f>
        <v>0</v>
      </c>
      <c r="D1046" s="529">
        <f>Electricity!I1082</f>
        <v>0</v>
      </c>
      <c r="E1046" s="530" t="str">
        <f t="shared" si="36"/>
        <v>02/13/2024 11:00:00 AM</v>
      </c>
      <c r="F1046" s="530" t="str">
        <f t="shared" si="35"/>
        <v>Feb</v>
      </c>
    </row>
    <row r="1047" spans="1:6" x14ac:dyDescent="0.35">
      <c r="A1047" s="527">
        <f>Electricity!D1083</f>
        <v>45335</v>
      </c>
      <c r="B1047" s="528">
        <f>Electricity!E1083</f>
        <v>0.50000000000000011</v>
      </c>
      <c r="C1047" s="529">
        <f>Electricity!F1083</f>
        <v>0</v>
      </c>
      <c r="D1047" s="529">
        <f>Electricity!I1083</f>
        <v>0</v>
      </c>
      <c r="E1047" s="530" t="str">
        <f t="shared" si="36"/>
        <v>02/13/2024 12:00:00 PM</v>
      </c>
      <c r="F1047" s="530" t="str">
        <f t="shared" si="35"/>
        <v>Feb</v>
      </c>
    </row>
    <row r="1048" spans="1:6" x14ac:dyDescent="0.35">
      <c r="A1048" s="527">
        <f>Electricity!D1084</f>
        <v>45335</v>
      </c>
      <c r="B1048" s="528">
        <f>Electricity!E1084</f>
        <v>0.54166666666666674</v>
      </c>
      <c r="C1048" s="529">
        <f>Electricity!F1084</f>
        <v>0</v>
      </c>
      <c r="D1048" s="529">
        <f>Electricity!I1084</f>
        <v>0</v>
      </c>
      <c r="E1048" s="530" t="str">
        <f t="shared" si="36"/>
        <v>02/13/2024 01:00:00 PM</v>
      </c>
      <c r="F1048" s="530" t="str">
        <f t="shared" si="35"/>
        <v>Feb</v>
      </c>
    </row>
    <row r="1049" spans="1:6" x14ac:dyDescent="0.35">
      <c r="A1049" s="527">
        <f>Electricity!D1085</f>
        <v>45335</v>
      </c>
      <c r="B1049" s="528">
        <f>Electricity!E1085</f>
        <v>0.58333333333333337</v>
      </c>
      <c r="C1049" s="529">
        <f>Electricity!F1085</f>
        <v>0</v>
      </c>
      <c r="D1049" s="529">
        <f>Electricity!I1085</f>
        <v>0</v>
      </c>
      <c r="E1049" s="530" t="str">
        <f t="shared" si="36"/>
        <v>02/13/2024 02:00:00 PM</v>
      </c>
      <c r="F1049" s="530" t="str">
        <f t="shared" si="35"/>
        <v>Feb</v>
      </c>
    </row>
    <row r="1050" spans="1:6" x14ac:dyDescent="0.35">
      <c r="A1050" s="527">
        <f>Electricity!D1086</f>
        <v>45335</v>
      </c>
      <c r="B1050" s="528">
        <f>Electricity!E1086</f>
        <v>0.62500000000000011</v>
      </c>
      <c r="C1050" s="529">
        <f>Electricity!F1086</f>
        <v>0</v>
      </c>
      <c r="D1050" s="529">
        <f>Electricity!I1086</f>
        <v>0</v>
      </c>
      <c r="E1050" s="530" t="str">
        <f t="shared" si="36"/>
        <v>02/13/2024 03:00:00 PM</v>
      </c>
      <c r="F1050" s="530" t="str">
        <f t="shared" si="35"/>
        <v>Feb</v>
      </c>
    </row>
    <row r="1051" spans="1:6" x14ac:dyDescent="0.35">
      <c r="A1051" s="527">
        <f>Electricity!D1087</f>
        <v>45335</v>
      </c>
      <c r="B1051" s="528">
        <f>Electricity!E1087</f>
        <v>0.66666666666666674</v>
      </c>
      <c r="C1051" s="529">
        <f>Electricity!F1087</f>
        <v>0</v>
      </c>
      <c r="D1051" s="529">
        <f>Electricity!I1087</f>
        <v>0</v>
      </c>
      <c r="E1051" s="530" t="str">
        <f t="shared" si="36"/>
        <v>02/13/2024 04:00:00 PM</v>
      </c>
      <c r="F1051" s="530" t="str">
        <f t="shared" si="35"/>
        <v>Feb</v>
      </c>
    </row>
    <row r="1052" spans="1:6" x14ac:dyDescent="0.35">
      <c r="A1052" s="527">
        <f>Electricity!D1088</f>
        <v>45335</v>
      </c>
      <c r="B1052" s="528">
        <f>Electricity!E1088</f>
        <v>0.70833333333333337</v>
      </c>
      <c r="C1052" s="529">
        <f>Electricity!F1088</f>
        <v>0</v>
      </c>
      <c r="D1052" s="529">
        <f>Electricity!I1088</f>
        <v>0</v>
      </c>
      <c r="E1052" s="530" t="str">
        <f t="shared" si="36"/>
        <v>02/13/2024 05:00:00 PM</v>
      </c>
      <c r="F1052" s="530" t="str">
        <f t="shared" si="35"/>
        <v>Feb</v>
      </c>
    </row>
    <row r="1053" spans="1:6" x14ac:dyDescent="0.35">
      <c r="A1053" s="527">
        <f>Electricity!D1089</f>
        <v>45335</v>
      </c>
      <c r="B1053" s="528">
        <f>Electricity!E1089</f>
        <v>0.75000000000000011</v>
      </c>
      <c r="C1053" s="529">
        <f>Electricity!F1089</f>
        <v>0</v>
      </c>
      <c r="D1053" s="529">
        <f>Electricity!I1089</f>
        <v>0</v>
      </c>
      <c r="E1053" s="530" t="str">
        <f t="shared" si="36"/>
        <v>02/13/2024 06:00:00 PM</v>
      </c>
      <c r="F1053" s="530" t="str">
        <f t="shared" si="35"/>
        <v>Feb</v>
      </c>
    </row>
    <row r="1054" spans="1:6" x14ac:dyDescent="0.35">
      <c r="A1054" s="527">
        <f>Electricity!D1090</f>
        <v>45335</v>
      </c>
      <c r="B1054" s="528">
        <f>Electricity!E1090</f>
        <v>0.79166666666666674</v>
      </c>
      <c r="C1054" s="529">
        <f>Electricity!F1090</f>
        <v>0</v>
      </c>
      <c r="D1054" s="529">
        <f>Electricity!I1090</f>
        <v>0</v>
      </c>
      <c r="E1054" s="530" t="str">
        <f t="shared" si="36"/>
        <v>02/13/2024 07:00:00 PM</v>
      </c>
      <c r="F1054" s="530" t="str">
        <f t="shared" si="35"/>
        <v>Feb</v>
      </c>
    </row>
    <row r="1055" spans="1:6" x14ac:dyDescent="0.35">
      <c r="A1055" s="527">
        <f>Electricity!D1091</f>
        <v>45335</v>
      </c>
      <c r="B1055" s="528">
        <f>Electricity!E1091</f>
        <v>0.83333333333333337</v>
      </c>
      <c r="C1055" s="529">
        <f>Electricity!F1091</f>
        <v>0</v>
      </c>
      <c r="D1055" s="529">
        <f>Electricity!I1091</f>
        <v>0</v>
      </c>
      <c r="E1055" s="530" t="str">
        <f t="shared" si="36"/>
        <v>02/13/2024 08:00:00 PM</v>
      </c>
      <c r="F1055" s="530" t="str">
        <f t="shared" si="35"/>
        <v>Feb</v>
      </c>
    </row>
    <row r="1056" spans="1:6" x14ac:dyDescent="0.35">
      <c r="A1056" s="527">
        <f>Electricity!D1092</f>
        <v>45335</v>
      </c>
      <c r="B1056" s="528">
        <f>Electricity!E1092</f>
        <v>0.87500000000000011</v>
      </c>
      <c r="C1056" s="529">
        <f>Electricity!F1092</f>
        <v>0</v>
      </c>
      <c r="D1056" s="529">
        <f>Electricity!I1092</f>
        <v>0</v>
      </c>
      <c r="E1056" s="530" t="str">
        <f t="shared" si="36"/>
        <v>02/13/2024 09:00:00 PM</v>
      </c>
      <c r="F1056" s="530" t="str">
        <f t="shared" si="35"/>
        <v>Feb</v>
      </c>
    </row>
    <row r="1057" spans="1:6" x14ac:dyDescent="0.35">
      <c r="A1057" s="527">
        <f>Electricity!D1093</f>
        <v>45335</v>
      </c>
      <c r="B1057" s="528">
        <f>Electricity!E1093</f>
        <v>0.91666666666666674</v>
      </c>
      <c r="C1057" s="529">
        <f>Electricity!F1093</f>
        <v>0</v>
      </c>
      <c r="D1057" s="529">
        <f>Electricity!I1093</f>
        <v>0</v>
      </c>
      <c r="E1057" s="530" t="str">
        <f t="shared" si="36"/>
        <v>02/13/2024 10:00:00 PM</v>
      </c>
      <c r="F1057" s="530" t="str">
        <f t="shared" si="35"/>
        <v>Feb</v>
      </c>
    </row>
    <row r="1058" spans="1:6" x14ac:dyDescent="0.35">
      <c r="A1058" s="527">
        <f>Electricity!D1094</f>
        <v>45335</v>
      </c>
      <c r="B1058" s="528">
        <f>Electricity!E1094</f>
        <v>0.95833333333333337</v>
      </c>
      <c r="C1058" s="529">
        <f>Electricity!F1094</f>
        <v>0</v>
      </c>
      <c r="D1058" s="529">
        <f>Electricity!I1094</f>
        <v>0</v>
      </c>
      <c r="E1058" s="530" t="str">
        <f t="shared" si="36"/>
        <v>02/13/2024 11:00:00 PM</v>
      </c>
      <c r="F1058" s="530" t="str">
        <f t="shared" si="35"/>
        <v>Feb</v>
      </c>
    </row>
    <row r="1059" spans="1:6" x14ac:dyDescent="0.35">
      <c r="A1059" s="527">
        <f>Electricity!D1095</f>
        <v>45336</v>
      </c>
      <c r="B1059" s="528">
        <f>Electricity!E1095</f>
        <v>3.1225022567582528E-17</v>
      </c>
      <c r="C1059" s="529">
        <f>Electricity!F1095</f>
        <v>0</v>
      </c>
      <c r="D1059" s="529">
        <f>Electricity!I1095</f>
        <v>0</v>
      </c>
      <c r="E1059" s="530" t="str">
        <f t="shared" si="36"/>
        <v>02/14/2024 12:00:00 AM</v>
      </c>
      <c r="F1059" s="530" t="str">
        <f t="shared" si="35"/>
        <v>Feb</v>
      </c>
    </row>
    <row r="1060" spans="1:6" x14ac:dyDescent="0.35">
      <c r="A1060" s="527">
        <f>Electricity!D1096</f>
        <v>45336</v>
      </c>
      <c r="B1060" s="528">
        <f>Electricity!E1096</f>
        <v>4.1666666666666699E-2</v>
      </c>
      <c r="C1060" s="529">
        <f>Electricity!F1096</f>
        <v>0</v>
      </c>
      <c r="D1060" s="529">
        <f>Electricity!I1096</f>
        <v>0</v>
      </c>
      <c r="E1060" s="530" t="str">
        <f t="shared" si="36"/>
        <v>02/14/2024 01:00:00 AM</v>
      </c>
      <c r="F1060" s="530" t="str">
        <f t="shared" si="35"/>
        <v>Feb</v>
      </c>
    </row>
    <row r="1061" spans="1:6" x14ac:dyDescent="0.35">
      <c r="A1061" s="527">
        <f>Electricity!D1097</f>
        <v>45336</v>
      </c>
      <c r="B1061" s="528">
        <f>Electricity!E1097</f>
        <v>8.333333333333337E-2</v>
      </c>
      <c r="C1061" s="529">
        <f>Electricity!F1097</f>
        <v>0</v>
      </c>
      <c r="D1061" s="529">
        <f>Electricity!I1097</f>
        <v>0</v>
      </c>
      <c r="E1061" s="530" t="str">
        <f t="shared" si="36"/>
        <v>02/14/2024 02:00:00 AM</v>
      </c>
      <c r="F1061" s="530" t="str">
        <f t="shared" si="35"/>
        <v>Feb</v>
      </c>
    </row>
    <row r="1062" spans="1:6" x14ac:dyDescent="0.35">
      <c r="A1062" s="527">
        <f>Electricity!D1098</f>
        <v>45336</v>
      </c>
      <c r="B1062" s="528">
        <f>Electricity!E1098</f>
        <v>0.12500000000000006</v>
      </c>
      <c r="C1062" s="529">
        <f>Electricity!F1098</f>
        <v>0</v>
      </c>
      <c r="D1062" s="529">
        <f>Electricity!I1098</f>
        <v>0</v>
      </c>
      <c r="E1062" s="530" t="str">
        <f t="shared" si="36"/>
        <v>02/14/2024 03:00:00 AM</v>
      </c>
      <c r="F1062" s="530" t="str">
        <f t="shared" si="35"/>
        <v>Feb</v>
      </c>
    </row>
    <row r="1063" spans="1:6" x14ac:dyDescent="0.35">
      <c r="A1063" s="527">
        <f>Electricity!D1099</f>
        <v>45336</v>
      </c>
      <c r="B1063" s="528">
        <f>Electricity!E1099</f>
        <v>0.16666666666666669</v>
      </c>
      <c r="C1063" s="529">
        <f>Electricity!F1099</f>
        <v>0</v>
      </c>
      <c r="D1063" s="529">
        <f>Electricity!I1099</f>
        <v>0</v>
      </c>
      <c r="E1063" s="530" t="str">
        <f t="shared" si="36"/>
        <v>02/14/2024 04:00:00 AM</v>
      </c>
      <c r="F1063" s="530" t="str">
        <f t="shared" si="35"/>
        <v>Feb</v>
      </c>
    </row>
    <row r="1064" spans="1:6" x14ac:dyDescent="0.35">
      <c r="A1064" s="527">
        <f>Electricity!D1100</f>
        <v>45336</v>
      </c>
      <c r="B1064" s="528">
        <f>Electricity!E1100</f>
        <v>0.20833333333333337</v>
      </c>
      <c r="C1064" s="529">
        <f>Electricity!F1100</f>
        <v>0</v>
      </c>
      <c r="D1064" s="529">
        <f>Electricity!I1100</f>
        <v>0</v>
      </c>
      <c r="E1064" s="530" t="str">
        <f t="shared" si="36"/>
        <v>02/14/2024 05:00:00 AM</v>
      </c>
      <c r="F1064" s="530" t="str">
        <f t="shared" si="35"/>
        <v>Feb</v>
      </c>
    </row>
    <row r="1065" spans="1:6" x14ac:dyDescent="0.35">
      <c r="A1065" s="527">
        <f>Electricity!D1101</f>
        <v>45336</v>
      </c>
      <c r="B1065" s="528">
        <f>Electricity!E1101</f>
        <v>0.25</v>
      </c>
      <c r="C1065" s="529">
        <f>Electricity!F1101</f>
        <v>0</v>
      </c>
      <c r="D1065" s="529">
        <f>Electricity!I1101</f>
        <v>0</v>
      </c>
      <c r="E1065" s="530" t="str">
        <f t="shared" si="36"/>
        <v>02/14/2024 06:00:00 AM</v>
      </c>
      <c r="F1065" s="530" t="str">
        <f t="shared" si="35"/>
        <v>Feb</v>
      </c>
    </row>
    <row r="1066" spans="1:6" x14ac:dyDescent="0.35">
      <c r="A1066" s="527">
        <f>Electricity!D1102</f>
        <v>45336</v>
      </c>
      <c r="B1066" s="528">
        <f>Electricity!E1102</f>
        <v>0.29166666666666669</v>
      </c>
      <c r="C1066" s="529">
        <f>Electricity!F1102</f>
        <v>0</v>
      </c>
      <c r="D1066" s="529">
        <f>Electricity!I1102</f>
        <v>0</v>
      </c>
      <c r="E1066" s="530" t="str">
        <f t="shared" si="36"/>
        <v>02/14/2024 07:00:00 AM</v>
      </c>
      <c r="F1066" s="530" t="str">
        <f t="shared" si="35"/>
        <v>Feb</v>
      </c>
    </row>
    <row r="1067" spans="1:6" x14ac:dyDescent="0.35">
      <c r="A1067" s="527">
        <f>Electricity!D1103</f>
        <v>45336</v>
      </c>
      <c r="B1067" s="528">
        <f>Electricity!E1103</f>
        <v>0.33333333333333337</v>
      </c>
      <c r="C1067" s="529">
        <f>Electricity!F1103</f>
        <v>0</v>
      </c>
      <c r="D1067" s="529">
        <f>Electricity!I1103</f>
        <v>0</v>
      </c>
      <c r="E1067" s="530" t="str">
        <f t="shared" si="36"/>
        <v>02/14/2024 08:00:00 AM</v>
      </c>
      <c r="F1067" s="530" t="str">
        <f t="shared" si="35"/>
        <v>Feb</v>
      </c>
    </row>
    <row r="1068" spans="1:6" x14ac:dyDescent="0.35">
      <c r="A1068" s="527">
        <f>Electricity!D1104</f>
        <v>45336</v>
      </c>
      <c r="B1068" s="528">
        <f>Electricity!E1104</f>
        <v>0.375</v>
      </c>
      <c r="C1068" s="529">
        <f>Electricity!F1104</f>
        <v>0</v>
      </c>
      <c r="D1068" s="529">
        <f>Electricity!I1104</f>
        <v>0</v>
      </c>
      <c r="E1068" s="530" t="str">
        <f t="shared" si="36"/>
        <v>02/14/2024 09:00:00 AM</v>
      </c>
      <c r="F1068" s="530" t="str">
        <f t="shared" si="35"/>
        <v>Feb</v>
      </c>
    </row>
    <row r="1069" spans="1:6" x14ac:dyDescent="0.35">
      <c r="A1069" s="527">
        <f>Electricity!D1105</f>
        <v>45336</v>
      </c>
      <c r="B1069" s="528">
        <f>Electricity!E1105</f>
        <v>0.41666666666666669</v>
      </c>
      <c r="C1069" s="529">
        <f>Electricity!F1105</f>
        <v>0</v>
      </c>
      <c r="D1069" s="529">
        <f>Electricity!I1105</f>
        <v>0</v>
      </c>
      <c r="E1069" s="530" t="str">
        <f t="shared" si="36"/>
        <v>02/14/2024 10:00:00 AM</v>
      </c>
      <c r="F1069" s="530" t="str">
        <f t="shared" si="35"/>
        <v>Feb</v>
      </c>
    </row>
    <row r="1070" spans="1:6" x14ac:dyDescent="0.35">
      <c r="A1070" s="527">
        <f>Electricity!D1106</f>
        <v>45336</v>
      </c>
      <c r="B1070" s="528">
        <f>Electricity!E1106</f>
        <v>0.45833333333333337</v>
      </c>
      <c r="C1070" s="529">
        <f>Electricity!F1106</f>
        <v>0</v>
      </c>
      <c r="D1070" s="529">
        <f>Electricity!I1106</f>
        <v>0</v>
      </c>
      <c r="E1070" s="530" t="str">
        <f t="shared" si="36"/>
        <v>02/14/2024 11:00:00 AM</v>
      </c>
      <c r="F1070" s="530" t="str">
        <f t="shared" si="35"/>
        <v>Feb</v>
      </c>
    </row>
    <row r="1071" spans="1:6" x14ac:dyDescent="0.35">
      <c r="A1071" s="527">
        <f>Electricity!D1107</f>
        <v>45336</v>
      </c>
      <c r="B1071" s="528">
        <f>Electricity!E1107</f>
        <v>0.50000000000000011</v>
      </c>
      <c r="C1071" s="529">
        <f>Electricity!F1107</f>
        <v>0</v>
      </c>
      <c r="D1071" s="529">
        <f>Electricity!I1107</f>
        <v>0</v>
      </c>
      <c r="E1071" s="530" t="str">
        <f t="shared" si="36"/>
        <v>02/14/2024 12:00:00 PM</v>
      </c>
      <c r="F1071" s="530" t="str">
        <f t="shared" si="35"/>
        <v>Feb</v>
      </c>
    </row>
    <row r="1072" spans="1:6" x14ac:dyDescent="0.35">
      <c r="A1072" s="527">
        <f>Electricity!D1108</f>
        <v>45336</v>
      </c>
      <c r="B1072" s="528">
        <f>Electricity!E1108</f>
        <v>0.54166666666666674</v>
      </c>
      <c r="C1072" s="529">
        <f>Electricity!F1108</f>
        <v>0</v>
      </c>
      <c r="D1072" s="529">
        <f>Electricity!I1108</f>
        <v>0</v>
      </c>
      <c r="E1072" s="530" t="str">
        <f t="shared" si="36"/>
        <v>02/14/2024 01:00:00 PM</v>
      </c>
      <c r="F1072" s="530" t="str">
        <f t="shared" si="35"/>
        <v>Feb</v>
      </c>
    </row>
    <row r="1073" spans="1:6" x14ac:dyDescent="0.35">
      <c r="A1073" s="527">
        <f>Electricity!D1109</f>
        <v>45336</v>
      </c>
      <c r="B1073" s="528">
        <f>Electricity!E1109</f>
        <v>0.58333333333333337</v>
      </c>
      <c r="C1073" s="529">
        <f>Electricity!F1109</f>
        <v>0</v>
      </c>
      <c r="D1073" s="529">
        <f>Electricity!I1109</f>
        <v>0</v>
      </c>
      <c r="E1073" s="530" t="str">
        <f t="shared" si="36"/>
        <v>02/14/2024 02:00:00 PM</v>
      </c>
      <c r="F1073" s="530" t="str">
        <f t="shared" si="35"/>
        <v>Feb</v>
      </c>
    </row>
    <row r="1074" spans="1:6" x14ac:dyDescent="0.35">
      <c r="A1074" s="527">
        <f>Electricity!D1110</f>
        <v>45336</v>
      </c>
      <c r="B1074" s="528">
        <f>Electricity!E1110</f>
        <v>0.62500000000000011</v>
      </c>
      <c r="C1074" s="529">
        <f>Electricity!F1110</f>
        <v>0</v>
      </c>
      <c r="D1074" s="529">
        <f>Electricity!I1110</f>
        <v>0</v>
      </c>
      <c r="E1074" s="530" t="str">
        <f t="shared" si="36"/>
        <v>02/14/2024 03:00:00 PM</v>
      </c>
      <c r="F1074" s="530" t="str">
        <f t="shared" si="35"/>
        <v>Feb</v>
      </c>
    </row>
    <row r="1075" spans="1:6" x14ac:dyDescent="0.35">
      <c r="A1075" s="527">
        <f>Electricity!D1111</f>
        <v>45336</v>
      </c>
      <c r="B1075" s="528">
        <f>Electricity!E1111</f>
        <v>0.66666666666666674</v>
      </c>
      <c r="C1075" s="529">
        <f>Electricity!F1111</f>
        <v>0</v>
      </c>
      <c r="D1075" s="529">
        <f>Electricity!I1111</f>
        <v>0</v>
      </c>
      <c r="E1075" s="530" t="str">
        <f t="shared" si="36"/>
        <v>02/14/2024 04:00:00 PM</v>
      </c>
      <c r="F1075" s="530" t="str">
        <f t="shared" si="35"/>
        <v>Feb</v>
      </c>
    </row>
    <row r="1076" spans="1:6" x14ac:dyDescent="0.35">
      <c r="A1076" s="527">
        <f>Electricity!D1112</f>
        <v>45336</v>
      </c>
      <c r="B1076" s="528">
        <f>Electricity!E1112</f>
        <v>0.70833333333333337</v>
      </c>
      <c r="C1076" s="529">
        <f>Electricity!F1112</f>
        <v>0</v>
      </c>
      <c r="D1076" s="529">
        <f>Electricity!I1112</f>
        <v>0</v>
      </c>
      <c r="E1076" s="530" t="str">
        <f t="shared" si="36"/>
        <v>02/14/2024 05:00:00 PM</v>
      </c>
      <c r="F1076" s="530" t="str">
        <f t="shared" si="35"/>
        <v>Feb</v>
      </c>
    </row>
    <row r="1077" spans="1:6" x14ac:dyDescent="0.35">
      <c r="A1077" s="527">
        <f>Electricity!D1113</f>
        <v>45336</v>
      </c>
      <c r="B1077" s="528">
        <f>Electricity!E1113</f>
        <v>0.75000000000000011</v>
      </c>
      <c r="C1077" s="529">
        <f>Electricity!F1113</f>
        <v>0</v>
      </c>
      <c r="D1077" s="529">
        <f>Electricity!I1113</f>
        <v>0</v>
      </c>
      <c r="E1077" s="530" t="str">
        <f t="shared" si="36"/>
        <v>02/14/2024 06:00:00 PM</v>
      </c>
      <c r="F1077" s="530" t="str">
        <f t="shared" si="35"/>
        <v>Feb</v>
      </c>
    </row>
    <row r="1078" spans="1:6" x14ac:dyDescent="0.35">
      <c r="A1078" s="527">
        <f>Electricity!D1114</f>
        <v>45336</v>
      </c>
      <c r="B1078" s="528">
        <f>Electricity!E1114</f>
        <v>0.79166666666666674</v>
      </c>
      <c r="C1078" s="529">
        <f>Electricity!F1114</f>
        <v>0</v>
      </c>
      <c r="D1078" s="529">
        <f>Electricity!I1114</f>
        <v>0</v>
      </c>
      <c r="E1078" s="530" t="str">
        <f t="shared" si="36"/>
        <v>02/14/2024 07:00:00 PM</v>
      </c>
      <c r="F1078" s="530" t="str">
        <f t="shared" si="35"/>
        <v>Feb</v>
      </c>
    </row>
    <row r="1079" spans="1:6" x14ac:dyDescent="0.35">
      <c r="A1079" s="527">
        <f>Electricity!D1115</f>
        <v>45336</v>
      </c>
      <c r="B1079" s="528">
        <f>Electricity!E1115</f>
        <v>0.83333333333333337</v>
      </c>
      <c r="C1079" s="529">
        <f>Electricity!F1115</f>
        <v>0</v>
      </c>
      <c r="D1079" s="529">
        <f>Electricity!I1115</f>
        <v>0</v>
      </c>
      <c r="E1079" s="530" t="str">
        <f t="shared" si="36"/>
        <v>02/14/2024 08:00:00 PM</v>
      </c>
      <c r="F1079" s="530" t="str">
        <f t="shared" si="35"/>
        <v>Feb</v>
      </c>
    </row>
    <row r="1080" spans="1:6" x14ac:dyDescent="0.35">
      <c r="A1080" s="527">
        <f>Electricity!D1116</f>
        <v>45336</v>
      </c>
      <c r="B1080" s="528">
        <f>Electricity!E1116</f>
        <v>0.87500000000000011</v>
      </c>
      <c r="C1080" s="529">
        <f>Electricity!F1116</f>
        <v>0</v>
      </c>
      <c r="D1080" s="529">
        <f>Electricity!I1116</f>
        <v>0</v>
      </c>
      <c r="E1080" s="530" t="str">
        <f t="shared" si="36"/>
        <v>02/14/2024 09:00:00 PM</v>
      </c>
      <c r="F1080" s="530" t="str">
        <f t="shared" si="35"/>
        <v>Feb</v>
      </c>
    </row>
    <row r="1081" spans="1:6" x14ac:dyDescent="0.35">
      <c r="A1081" s="527">
        <f>Electricity!D1117</f>
        <v>45336</v>
      </c>
      <c r="B1081" s="528">
        <f>Electricity!E1117</f>
        <v>0.91666666666666674</v>
      </c>
      <c r="C1081" s="529">
        <f>Electricity!F1117</f>
        <v>0</v>
      </c>
      <c r="D1081" s="529">
        <f>Electricity!I1117</f>
        <v>0</v>
      </c>
      <c r="E1081" s="530" t="str">
        <f t="shared" si="36"/>
        <v>02/14/2024 10:00:00 PM</v>
      </c>
      <c r="F1081" s="530" t="str">
        <f t="shared" si="35"/>
        <v>Feb</v>
      </c>
    </row>
    <row r="1082" spans="1:6" x14ac:dyDescent="0.35">
      <c r="A1082" s="527">
        <f>Electricity!D1118</f>
        <v>45336</v>
      </c>
      <c r="B1082" s="528">
        <f>Electricity!E1118</f>
        <v>0.95833333333333337</v>
      </c>
      <c r="C1082" s="529">
        <f>Electricity!F1118</f>
        <v>0</v>
      </c>
      <c r="D1082" s="529">
        <f>Electricity!I1118</f>
        <v>0</v>
      </c>
      <c r="E1082" s="530" t="str">
        <f t="shared" si="36"/>
        <v>02/14/2024 11:00:00 PM</v>
      </c>
      <c r="F1082" s="530" t="str">
        <f t="shared" si="35"/>
        <v>Feb</v>
      </c>
    </row>
    <row r="1083" spans="1:6" x14ac:dyDescent="0.35">
      <c r="A1083" s="527">
        <f>Electricity!D1119</f>
        <v>45337</v>
      </c>
      <c r="B1083" s="528">
        <f>Electricity!E1119</f>
        <v>3.1225022567582528E-17</v>
      </c>
      <c r="C1083" s="529">
        <f>Electricity!F1119</f>
        <v>0</v>
      </c>
      <c r="D1083" s="529">
        <f>Electricity!I1119</f>
        <v>0</v>
      </c>
      <c r="E1083" s="530" t="str">
        <f t="shared" si="36"/>
        <v>02/15/2024 12:00:00 AM</v>
      </c>
      <c r="F1083" s="530" t="str">
        <f t="shared" si="35"/>
        <v>Feb</v>
      </c>
    </row>
    <row r="1084" spans="1:6" x14ac:dyDescent="0.35">
      <c r="A1084" s="527">
        <f>Electricity!D1120</f>
        <v>45337</v>
      </c>
      <c r="B1084" s="528">
        <f>Electricity!E1120</f>
        <v>4.1666666666666699E-2</v>
      </c>
      <c r="C1084" s="529">
        <f>Electricity!F1120</f>
        <v>0</v>
      </c>
      <c r="D1084" s="529">
        <f>Electricity!I1120</f>
        <v>0</v>
      </c>
      <c r="E1084" s="530" t="str">
        <f t="shared" si="36"/>
        <v>02/15/2024 01:00:00 AM</v>
      </c>
      <c r="F1084" s="530" t="str">
        <f t="shared" si="35"/>
        <v>Feb</v>
      </c>
    </row>
    <row r="1085" spans="1:6" x14ac:dyDescent="0.35">
      <c r="A1085" s="527">
        <f>Electricity!D1121</f>
        <v>45337</v>
      </c>
      <c r="B1085" s="528">
        <f>Electricity!E1121</f>
        <v>8.333333333333337E-2</v>
      </c>
      <c r="C1085" s="529">
        <f>Electricity!F1121</f>
        <v>0</v>
      </c>
      <c r="D1085" s="529">
        <f>Electricity!I1121</f>
        <v>0</v>
      </c>
      <c r="E1085" s="530" t="str">
        <f t="shared" si="36"/>
        <v>02/15/2024 02:00:00 AM</v>
      </c>
      <c r="F1085" s="530" t="str">
        <f t="shared" si="35"/>
        <v>Feb</v>
      </c>
    </row>
    <row r="1086" spans="1:6" x14ac:dyDescent="0.35">
      <c r="A1086" s="527">
        <f>Electricity!D1122</f>
        <v>45337</v>
      </c>
      <c r="B1086" s="528">
        <f>Electricity!E1122</f>
        <v>0.12500000000000006</v>
      </c>
      <c r="C1086" s="529">
        <f>Electricity!F1122</f>
        <v>0</v>
      </c>
      <c r="D1086" s="529">
        <f>Electricity!I1122</f>
        <v>0</v>
      </c>
      <c r="E1086" s="530" t="str">
        <f t="shared" si="36"/>
        <v>02/15/2024 03:00:00 AM</v>
      </c>
      <c r="F1086" s="530" t="str">
        <f t="shared" si="35"/>
        <v>Feb</v>
      </c>
    </row>
    <row r="1087" spans="1:6" x14ac:dyDescent="0.35">
      <c r="A1087" s="527">
        <f>Electricity!D1123</f>
        <v>45337</v>
      </c>
      <c r="B1087" s="528">
        <f>Electricity!E1123</f>
        <v>0.16666666666666669</v>
      </c>
      <c r="C1087" s="529">
        <f>Electricity!F1123</f>
        <v>0</v>
      </c>
      <c r="D1087" s="529">
        <f>Electricity!I1123</f>
        <v>0</v>
      </c>
      <c r="E1087" s="530" t="str">
        <f t="shared" si="36"/>
        <v>02/15/2024 04:00:00 AM</v>
      </c>
      <c r="F1087" s="530" t="str">
        <f t="shared" si="35"/>
        <v>Feb</v>
      </c>
    </row>
    <row r="1088" spans="1:6" x14ac:dyDescent="0.35">
      <c r="A1088" s="527">
        <f>Electricity!D1124</f>
        <v>45337</v>
      </c>
      <c r="B1088" s="528">
        <f>Electricity!E1124</f>
        <v>0.20833333333333337</v>
      </c>
      <c r="C1088" s="529">
        <f>Electricity!F1124</f>
        <v>0</v>
      </c>
      <c r="D1088" s="529">
        <f>Electricity!I1124</f>
        <v>0</v>
      </c>
      <c r="E1088" s="530" t="str">
        <f t="shared" si="36"/>
        <v>02/15/2024 05:00:00 AM</v>
      </c>
      <c r="F1088" s="530" t="str">
        <f t="shared" si="35"/>
        <v>Feb</v>
      </c>
    </row>
    <row r="1089" spans="1:6" x14ac:dyDescent="0.35">
      <c r="A1089" s="527">
        <f>Electricity!D1125</f>
        <v>45337</v>
      </c>
      <c r="B1089" s="528">
        <f>Electricity!E1125</f>
        <v>0.25</v>
      </c>
      <c r="C1089" s="529">
        <f>Electricity!F1125</f>
        <v>0</v>
      </c>
      <c r="D1089" s="529">
        <f>Electricity!I1125</f>
        <v>0</v>
      </c>
      <c r="E1089" s="530" t="str">
        <f t="shared" si="36"/>
        <v>02/15/2024 06:00:00 AM</v>
      </c>
      <c r="F1089" s="530" t="str">
        <f t="shared" si="35"/>
        <v>Feb</v>
      </c>
    </row>
    <row r="1090" spans="1:6" x14ac:dyDescent="0.35">
      <c r="A1090" s="527">
        <f>Electricity!D1126</f>
        <v>45337</v>
      </c>
      <c r="B1090" s="528">
        <f>Electricity!E1126</f>
        <v>0.29166666666666669</v>
      </c>
      <c r="C1090" s="529">
        <f>Electricity!F1126</f>
        <v>0</v>
      </c>
      <c r="D1090" s="529">
        <f>Electricity!I1126</f>
        <v>0</v>
      </c>
      <c r="E1090" s="530" t="str">
        <f t="shared" si="36"/>
        <v>02/15/2024 07:00:00 AM</v>
      </c>
      <c r="F1090" s="530" t="str">
        <f t="shared" si="35"/>
        <v>Feb</v>
      </c>
    </row>
    <row r="1091" spans="1:6" x14ac:dyDescent="0.35">
      <c r="A1091" s="527">
        <f>Electricity!D1127</f>
        <v>45337</v>
      </c>
      <c r="B1091" s="528">
        <f>Electricity!E1127</f>
        <v>0.33333333333333337</v>
      </c>
      <c r="C1091" s="529">
        <f>Electricity!F1127</f>
        <v>0</v>
      </c>
      <c r="D1091" s="529">
        <f>Electricity!I1127</f>
        <v>0</v>
      </c>
      <c r="E1091" s="530" t="str">
        <f t="shared" si="36"/>
        <v>02/15/2024 08:00:00 AM</v>
      </c>
      <c r="F1091" s="530" t="str">
        <f t="shared" ref="F1091:F1154" si="37">TEXT(A1091,"mmm")</f>
        <v>Feb</v>
      </c>
    </row>
    <row r="1092" spans="1:6" x14ac:dyDescent="0.35">
      <c r="A1092" s="527">
        <f>Electricity!D1128</f>
        <v>45337</v>
      </c>
      <c r="B1092" s="528">
        <f>Electricity!E1128</f>
        <v>0.375</v>
      </c>
      <c r="C1092" s="529">
        <f>Electricity!F1128</f>
        <v>0</v>
      </c>
      <c r="D1092" s="529">
        <f>Electricity!I1128</f>
        <v>0</v>
      </c>
      <c r="E1092" s="530" t="str">
        <f t="shared" si="36"/>
        <v>02/15/2024 09:00:00 AM</v>
      </c>
      <c r="F1092" s="530" t="str">
        <f t="shared" si="37"/>
        <v>Feb</v>
      </c>
    </row>
    <row r="1093" spans="1:6" x14ac:dyDescent="0.35">
      <c r="A1093" s="527">
        <f>Electricity!D1129</f>
        <v>45337</v>
      </c>
      <c r="B1093" s="528">
        <f>Electricity!E1129</f>
        <v>0.41666666666666669</v>
      </c>
      <c r="C1093" s="529">
        <f>Electricity!F1129</f>
        <v>0</v>
      </c>
      <c r="D1093" s="529">
        <f>Electricity!I1129</f>
        <v>0</v>
      </c>
      <c r="E1093" s="530" t="str">
        <f t="shared" si="36"/>
        <v>02/15/2024 10:00:00 AM</v>
      </c>
      <c r="F1093" s="530" t="str">
        <f t="shared" si="37"/>
        <v>Feb</v>
      </c>
    </row>
    <row r="1094" spans="1:6" x14ac:dyDescent="0.35">
      <c r="A1094" s="527">
        <f>Electricity!D1130</f>
        <v>45337</v>
      </c>
      <c r="B1094" s="528">
        <f>Electricity!E1130</f>
        <v>0.45833333333333337</v>
      </c>
      <c r="C1094" s="529">
        <f>Electricity!F1130</f>
        <v>0</v>
      </c>
      <c r="D1094" s="529">
        <f>Electricity!I1130</f>
        <v>0</v>
      </c>
      <c r="E1094" s="530" t="str">
        <f t="shared" si="36"/>
        <v>02/15/2024 11:00:00 AM</v>
      </c>
      <c r="F1094" s="530" t="str">
        <f t="shared" si="37"/>
        <v>Feb</v>
      </c>
    </row>
    <row r="1095" spans="1:6" x14ac:dyDescent="0.35">
      <c r="A1095" s="527">
        <f>Electricity!D1131</f>
        <v>45337</v>
      </c>
      <c r="B1095" s="528">
        <f>Electricity!E1131</f>
        <v>0.50000000000000011</v>
      </c>
      <c r="C1095" s="529">
        <f>Electricity!F1131</f>
        <v>0</v>
      </c>
      <c r="D1095" s="529">
        <f>Electricity!I1131</f>
        <v>0</v>
      </c>
      <c r="E1095" s="530" t="str">
        <f t="shared" si="36"/>
        <v>02/15/2024 12:00:00 PM</v>
      </c>
      <c r="F1095" s="530" t="str">
        <f t="shared" si="37"/>
        <v>Feb</v>
      </c>
    </row>
    <row r="1096" spans="1:6" x14ac:dyDescent="0.35">
      <c r="A1096" s="527">
        <f>Electricity!D1132</f>
        <v>45337</v>
      </c>
      <c r="B1096" s="528">
        <f>Electricity!E1132</f>
        <v>0.54166666666666674</v>
      </c>
      <c r="C1096" s="529">
        <f>Electricity!F1132</f>
        <v>0</v>
      </c>
      <c r="D1096" s="529">
        <f>Electricity!I1132</f>
        <v>0</v>
      </c>
      <c r="E1096" s="530" t="str">
        <f t="shared" si="36"/>
        <v>02/15/2024 01:00:00 PM</v>
      </c>
      <c r="F1096" s="530" t="str">
        <f t="shared" si="37"/>
        <v>Feb</v>
      </c>
    </row>
    <row r="1097" spans="1:6" x14ac:dyDescent="0.35">
      <c r="A1097" s="527">
        <f>Electricity!D1133</f>
        <v>45337</v>
      </c>
      <c r="B1097" s="528">
        <f>Electricity!E1133</f>
        <v>0.58333333333333337</v>
      </c>
      <c r="C1097" s="529">
        <f>Electricity!F1133</f>
        <v>0</v>
      </c>
      <c r="D1097" s="529">
        <f>Electricity!I1133</f>
        <v>0</v>
      </c>
      <c r="E1097" s="530" t="str">
        <f t="shared" si="36"/>
        <v>02/15/2024 02:00:00 PM</v>
      </c>
      <c r="F1097" s="530" t="str">
        <f t="shared" si="37"/>
        <v>Feb</v>
      </c>
    </row>
    <row r="1098" spans="1:6" x14ac:dyDescent="0.35">
      <c r="A1098" s="527">
        <f>Electricity!D1134</f>
        <v>45337</v>
      </c>
      <c r="B1098" s="528">
        <f>Electricity!E1134</f>
        <v>0.62500000000000011</v>
      </c>
      <c r="C1098" s="529">
        <f>Electricity!F1134</f>
        <v>0</v>
      </c>
      <c r="D1098" s="529">
        <f>Electricity!I1134</f>
        <v>0</v>
      </c>
      <c r="E1098" s="530" t="str">
        <f t="shared" si="36"/>
        <v>02/15/2024 03:00:00 PM</v>
      </c>
      <c r="F1098" s="530" t="str">
        <f t="shared" si="37"/>
        <v>Feb</v>
      </c>
    </row>
    <row r="1099" spans="1:6" x14ac:dyDescent="0.35">
      <c r="A1099" s="527">
        <f>Electricity!D1135</f>
        <v>45337</v>
      </c>
      <c r="B1099" s="528">
        <f>Electricity!E1135</f>
        <v>0.66666666666666674</v>
      </c>
      <c r="C1099" s="529">
        <f>Electricity!F1135</f>
        <v>0</v>
      </c>
      <c r="D1099" s="529">
        <f>Electricity!I1135</f>
        <v>0</v>
      </c>
      <c r="E1099" s="530" t="str">
        <f t="shared" si="36"/>
        <v>02/15/2024 04:00:00 PM</v>
      </c>
      <c r="F1099" s="530" t="str">
        <f t="shared" si="37"/>
        <v>Feb</v>
      </c>
    </row>
    <row r="1100" spans="1:6" x14ac:dyDescent="0.35">
      <c r="A1100" s="527">
        <f>Electricity!D1136</f>
        <v>45337</v>
      </c>
      <c r="B1100" s="528">
        <f>Electricity!E1136</f>
        <v>0.70833333333333337</v>
      </c>
      <c r="C1100" s="529">
        <f>Electricity!F1136</f>
        <v>0</v>
      </c>
      <c r="D1100" s="529">
        <f>Electricity!I1136</f>
        <v>0</v>
      </c>
      <c r="E1100" s="530" t="str">
        <f t="shared" ref="E1100:E1163" si="38">CONCATENATE(TEXT(A1100,"mm/dd/yyyy")," ",TEXT(B1100,"hh:mm:ss AM/PM"))</f>
        <v>02/15/2024 05:00:00 PM</v>
      </c>
      <c r="F1100" s="530" t="str">
        <f t="shared" si="37"/>
        <v>Feb</v>
      </c>
    </row>
    <row r="1101" spans="1:6" x14ac:dyDescent="0.35">
      <c r="A1101" s="527">
        <f>Electricity!D1137</f>
        <v>45337</v>
      </c>
      <c r="B1101" s="528">
        <f>Electricity!E1137</f>
        <v>0.75000000000000011</v>
      </c>
      <c r="C1101" s="529">
        <f>Electricity!F1137</f>
        <v>0</v>
      </c>
      <c r="D1101" s="529">
        <f>Electricity!I1137</f>
        <v>0</v>
      </c>
      <c r="E1101" s="530" t="str">
        <f t="shared" si="38"/>
        <v>02/15/2024 06:00:00 PM</v>
      </c>
      <c r="F1101" s="530" t="str">
        <f t="shared" si="37"/>
        <v>Feb</v>
      </c>
    </row>
    <row r="1102" spans="1:6" x14ac:dyDescent="0.35">
      <c r="A1102" s="527">
        <f>Electricity!D1138</f>
        <v>45337</v>
      </c>
      <c r="B1102" s="528">
        <f>Electricity!E1138</f>
        <v>0.79166666666666674</v>
      </c>
      <c r="C1102" s="529">
        <f>Electricity!F1138</f>
        <v>0</v>
      </c>
      <c r="D1102" s="529">
        <f>Electricity!I1138</f>
        <v>0</v>
      </c>
      <c r="E1102" s="530" t="str">
        <f t="shared" si="38"/>
        <v>02/15/2024 07:00:00 PM</v>
      </c>
      <c r="F1102" s="530" t="str">
        <f t="shared" si="37"/>
        <v>Feb</v>
      </c>
    </row>
    <row r="1103" spans="1:6" x14ac:dyDescent="0.35">
      <c r="A1103" s="527">
        <f>Electricity!D1139</f>
        <v>45337</v>
      </c>
      <c r="B1103" s="528">
        <f>Electricity!E1139</f>
        <v>0.83333333333333337</v>
      </c>
      <c r="C1103" s="529">
        <f>Electricity!F1139</f>
        <v>0</v>
      </c>
      <c r="D1103" s="529">
        <f>Electricity!I1139</f>
        <v>0</v>
      </c>
      <c r="E1103" s="530" t="str">
        <f t="shared" si="38"/>
        <v>02/15/2024 08:00:00 PM</v>
      </c>
      <c r="F1103" s="530" t="str">
        <f t="shared" si="37"/>
        <v>Feb</v>
      </c>
    </row>
    <row r="1104" spans="1:6" x14ac:dyDescent="0.35">
      <c r="A1104" s="527">
        <f>Electricity!D1140</f>
        <v>45337</v>
      </c>
      <c r="B1104" s="528">
        <f>Electricity!E1140</f>
        <v>0.87500000000000011</v>
      </c>
      <c r="C1104" s="529">
        <f>Electricity!F1140</f>
        <v>0</v>
      </c>
      <c r="D1104" s="529">
        <f>Electricity!I1140</f>
        <v>0</v>
      </c>
      <c r="E1104" s="530" t="str">
        <f t="shared" si="38"/>
        <v>02/15/2024 09:00:00 PM</v>
      </c>
      <c r="F1104" s="530" t="str">
        <f t="shared" si="37"/>
        <v>Feb</v>
      </c>
    </row>
    <row r="1105" spans="1:6" x14ac:dyDescent="0.35">
      <c r="A1105" s="527">
        <f>Electricity!D1141</f>
        <v>45337</v>
      </c>
      <c r="B1105" s="528">
        <f>Electricity!E1141</f>
        <v>0.91666666666666674</v>
      </c>
      <c r="C1105" s="529">
        <f>Electricity!F1141</f>
        <v>0</v>
      </c>
      <c r="D1105" s="529">
        <f>Electricity!I1141</f>
        <v>0</v>
      </c>
      <c r="E1105" s="530" t="str">
        <f t="shared" si="38"/>
        <v>02/15/2024 10:00:00 PM</v>
      </c>
      <c r="F1105" s="530" t="str">
        <f t="shared" si="37"/>
        <v>Feb</v>
      </c>
    </row>
    <row r="1106" spans="1:6" x14ac:dyDescent="0.35">
      <c r="A1106" s="527">
        <f>Electricity!D1142</f>
        <v>45337</v>
      </c>
      <c r="B1106" s="528">
        <f>Electricity!E1142</f>
        <v>0.95833333333333337</v>
      </c>
      <c r="C1106" s="529">
        <f>Electricity!F1142</f>
        <v>0</v>
      </c>
      <c r="D1106" s="529">
        <f>Electricity!I1142</f>
        <v>0</v>
      </c>
      <c r="E1106" s="530" t="str">
        <f t="shared" si="38"/>
        <v>02/15/2024 11:00:00 PM</v>
      </c>
      <c r="F1106" s="530" t="str">
        <f t="shared" si="37"/>
        <v>Feb</v>
      </c>
    </row>
    <row r="1107" spans="1:6" x14ac:dyDescent="0.35">
      <c r="A1107" s="527">
        <f>Electricity!D1143</f>
        <v>45338</v>
      </c>
      <c r="B1107" s="528">
        <f>Electricity!E1143</f>
        <v>3.1225022567582528E-17</v>
      </c>
      <c r="C1107" s="529">
        <f>Electricity!F1143</f>
        <v>0</v>
      </c>
      <c r="D1107" s="529">
        <f>Electricity!I1143</f>
        <v>0</v>
      </c>
      <c r="E1107" s="530" t="str">
        <f t="shared" si="38"/>
        <v>02/16/2024 12:00:00 AM</v>
      </c>
      <c r="F1107" s="530" t="str">
        <f t="shared" si="37"/>
        <v>Feb</v>
      </c>
    </row>
    <row r="1108" spans="1:6" x14ac:dyDescent="0.35">
      <c r="A1108" s="527">
        <f>Electricity!D1144</f>
        <v>45338</v>
      </c>
      <c r="B1108" s="528">
        <f>Electricity!E1144</f>
        <v>4.1666666666666699E-2</v>
      </c>
      <c r="C1108" s="529">
        <f>Electricity!F1144</f>
        <v>0</v>
      </c>
      <c r="D1108" s="529">
        <f>Electricity!I1144</f>
        <v>0</v>
      </c>
      <c r="E1108" s="530" t="str">
        <f t="shared" si="38"/>
        <v>02/16/2024 01:00:00 AM</v>
      </c>
      <c r="F1108" s="530" t="str">
        <f t="shared" si="37"/>
        <v>Feb</v>
      </c>
    </row>
    <row r="1109" spans="1:6" x14ac:dyDescent="0.35">
      <c r="A1109" s="527">
        <f>Electricity!D1145</f>
        <v>45338</v>
      </c>
      <c r="B1109" s="528">
        <f>Electricity!E1145</f>
        <v>8.333333333333337E-2</v>
      </c>
      <c r="C1109" s="529">
        <f>Electricity!F1145</f>
        <v>0</v>
      </c>
      <c r="D1109" s="529">
        <f>Electricity!I1145</f>
        <v>0</v>
      </c>
      <c r="E1109" s="530" t="str">
        <f t="shared" si="38"/>
        <v>02/16/2024 02:00:00 AM</v>
      </c>
      <c r="F1109" s="530" t="str">
        <f t="shared" si="37"/>
        <v>Feb</v>
      </c>
    </row>
    <row r="1110" spans="1:6" x14ac:dyDescent="0.35">
      <c r="A1110" s="527">
        <f>Electricity!D1146</f>
        <v>45338</v>
      </c>
      <c r="B1110" s="528">
        <f>Electricity!E1146</f>
        <v>0.12500000000000006</v>
      </c>
      <c r="C1110" s="529">
        <f>Electricity!F1146</f>
        <v>0</v>
      </c>
      <c r="D1110" s="529">
        <f>Electricity!I1146</f>
        <v>0</v>
      </c>
      <c r="E1110" s="530" t="str">
        <f t="shared" si="38"/>
        <v>02/16/2024 03:00:00 AM</v>
      </c>
      <c r="F1110" s="530" t="str">
        <f t="shared" si="37"/>
        <v>Feb</v>
      </c>
    </row>
    <row r="1111" spans="1:6" x14ac:dyDescent="0.35">
      <c r="A1111" s="527">
        <f>Electricity!D1147</f>
        <v>45338</v>
      </c>
      <c r="B1111" s="528">
        <f>Electricity!E1147</f>
        <v>0.16666666666666669</v>
      </c>
      <c r="C1111" s="529">
        <f>Electricity!F1147</f>
        <v>0</v>
      </c>
      <c r="D1111" s="529">
        <f>Electricity!I1147</f>
        <v>0</v>
      </c>
      <c r="E1111" s="530" t="str">
        <f t="shared" si="38"/>
        <v>02/16/2024 04:00:00 AM</v>
      </c>
      <c r="F1111" s="530" t="str">
        <f t="shared" si="37"/>
        <v>Feb</v>
      </c>
    </row>
    <row r="1112" spans="1:6" x14ac:dyDescent="0.35">
      <c r="A1112" s="527">
        <f>Electricity!D1148</f>
        <v>45338</v>
      </c>
      <c r="B1112" s="528">
        <f>Electricity!E1148</f>
        <v>0.20833333333333337</v>
      </c>
      <c r="C1112" s="529">
        <f>Electricity!F1148</f>
        <v>0</v>
      </c>
      <c r="D1112" s="529">
        <f>Electricity!I1148</f>
        <v>0</v>
      </c>
      <c r="E1112" s="530" t="str">
        <f t="shared" si="38"/>
        <v>02/16/2024 05:00:00 AM</v>
      </c>
      <c r="F1112" s="530" t="str">
        <f t="shared" si="37"/>
        <v>Feb</v>
      </c>
    </row>
    <row r="1113" spans="1:6" x14ac:dyDescent="0.35">
      <c r="A1113" s="527">
        <f>Electricity!D1149</f>
        <v>45338</v>
      </c>
      <c r="B1113" s="528">
        <f>Electricity!E1149</f>
        <v>0.25</v>
      </c>
      <c r="C1113" s="529">
        <f>Electricity!F1149</f>
        <v>0</v>
      </c>
      <c r="D1113" s="529">
        <f>Electricity!I1149</f>
        <v>0</v>
      </c>
      <c r="E1113" s="530" t="str">
        <f t="shared" si="38"/>
        <v>02/16/2024 06:00:00 AM</v>
      </c>
      <c r="F1113" s="530" t="str">
        <f t="shared" si="37"/>
        <v>Feb</v>
      </c>
    </row>
    <row r="1114" spans="1:6" x14ac:dyDescent="0.35">
      <c r="A1114" s="527">
        <f>Electricity!D1150</f>
        <v>45338</v>
      </c>
      <c r="B1114" s="528">
        <f>Electricity!E1150</f>
        <v>0.29166666666666669</v>
      </c>
      <c r="C1114" s="529">
        <f>Electricity!F1150</f>
        <v>0</v>
      </c>
      <c r="D1114" s="529">
        <f>Electricity!I1150</f>
        <v>0</v>
      </c>
      <c r="E1114" s="530" t="str">
        <f t="shared" si="38"/>
        <v>02/16/2024 07:00:00 AM</v>
      </c>
      <c r="F1114" s="530" t="str">
        <f t="shared" si="37"/>
        <v>Feb</v>
      </c>
    </row>
    <row r="1115" spans="1:6" x14ac:dyDescent="0.35">
      <c r="A1115" s="527">
        <f>Electricity!D1151</f>
        <v>45338</v>
      </c>
      <c r="B1115" s="528">
        <f>Electricity!E1151</f>
        <v>0.33333333333333337</v>
      </c>
      <c r="C1115" s="529">
        <f>Electricity!F1151</f>
        <v>0</v>
      </c>
      <c r="D1115" s="529">
        <f>Electricity!I1151</f>
        <v>0</v>
      </c>
      <c r="E1115" s="530" t="str">
        <f t="shared" si="38"/>
        <v>02/16/2024 08:00:00 AM</v>
      </c>
      <c r="F1115" s="530" t="str">
        <f t="shared" si="37"/>
        <v>Feb</v>
      </c>
    </row>
    <row r="1116" spans="1:6" x14ac:dyDescent="0.35">
      <c r="A1116" s="527">
        <f>Electricity!D1152</f>
        <v>45338</v>
      </c>
      <c r="B1116" s="528">
        <f>Electricity!E1152</f>
        <v>0.375</v>
      </c>
      <c r="C1116" s="529">
        <f>Electricity!F1152</f>
        <v>0</v>
      </c>
      <c r="D1116" s="529">
        <f>Electricity!I1152</f>
        <v>0</v>
      </c>
      <c r="E1116" s="530" t="str">
        <f t="shared" si="38"/>
        <v>02/16/2024 09:00:00 AM</v>
      </c>
      <c r="F1116" s="530" t="str">
        <f t="shared" si="37"/>
        <v>Feb</v>
      </c>
    </row>
    <row r="1117" spans="1:6" x14ac:dyDescent="0.35">
      <c r="A1117" s="527">
        <f>Electricity!D1153</f>
        <v>45338</v>
      </c>
      <c r="B1117" s="528">
        <f>Electricity!E1153</f>
        <v>0.41666666666666669</v>
      </c>
      <c r="C1117" s="529">
        <f>Electricity!F1153</f>
        <v>0</v>
      </c>
      <c r="D1117" s="529">
        <f>Electricity!I1153</f>
        <v>0</v>
      </c>
      <c r="E1117" s="530" t="str">
        <f t="shared" si="38"/>
        <v>02/16/2024 10:00:00 AM</v>
      </c>
      <c r="F1117" s="530" t="str">
        <f t="shared" si="37"/>
        <v>Feb</v>
      </c>
    </row>
    <row r="1118" spans="1:6" x14ac:dyDescent="0.35">
      <c r="A1118" s="527">
        <f>Electricity!D1154</f>
        <v>45338</v>
      </c>
      <c r="B1118" s="528">
        <f>Electricity!E1154</f>
        <v>0.45833333333333337</v>
      </c>
      <c r="C1118" s="529">
        <f>Electricity!F1154</f>
        <v>0</v>
      </c>
      <c r="D1118" s="529">
        <f>Electricity!I1154</f>
        <v>0</v>
      </c>
      <c r="E1118" s="530" t="str">
        <f t="shared" si="38"/>
        <v>02/16/2024 11:00:00 AM</v>
      </c>
      <c r="F1118" s="530" t="str">
        <f t="shared" si="37"/>
        <v>Feb</v>
      </c>
    </row>
    <row r="1119" spans="1:6" x14ac:dyDescent="0.35">
      <c r="A1119" s="527">
        <f>Electricity!D1155</f>
        <v>45338</v>
      </c>
      <c r="B1119" s="528">
        <f>Electricity!E1155</f>
        <v>0.50000000000000011</v>
      </c>
      <c r="C1119" s="529">
        <f>Electricity!F1155</f>
        <v>0</v>
      </c>
      <c r="D1119" s="529">
        <f>Electricity!I1155</f>
        <v>0</v>
      </c>
      <c r="E1119" s="530" t="str">
        <f t="shared" si="38"/>
        <v>02/16/2024 12:00:00 PM</v>
      </c>
      <c r="F1119" s="530" t="str">
        <f t="shared" si="37"/>
        <v>Feb</v>
      </c>
    </row>
    <row r="1120" spans="1:6" x14ac:dyDescent="0.35">
      <c r="A1120" s="527">
        <f>Electricity!D1156</f>
        <v>45338</v>
      </c>
      <c r="B1120" s="528">
        <f>Electricity!E1156</f>
        <v>0.54166666666666674</v>
      </c>
      <c r="C1120" s="529">
        <f>Electricity!F1156</f>
        <v>0</v>
      </c>
      <c r="D1120" s="529">
        <f>Electricity!I1156</f>
        <v>0</v>
      </c>
      <c r="E1120" s="530" t="str">
        <f t="shared" si="38"/>
        <v>02/16/2024 01:00:00 PM</v>
      </c>
      <c r="F1120" s="530" t="str">
        <f t="shared" si="37"/>
        <v>Feb</v>
      </c>
    </row>
    <row r="1121" spans="1:6" x14ac:dyDescent="0.35">
      <c r="A1121" s="527">
        <f>Electricity!D1157</f>
        <v>45338</v>
      </c>
      <c r="B1121" s="528">
        <f>Electricity!E1157</f>
        <v>0.58333333333333337</v>
      </c>
      <c r="C1121" s="529">
        <f>Electricity!F1157</f>
        <v>0</v>
      </c>
      <c r="D1121" s="529">
        <f>Electricity!I1157</f>
        <v>0</v>
      </c>
      <c r="E1121" s="530" t="str">
        <f t="shared" si="38"/>
        <v>02/16/2024 02:00:00 PM</v>
      </c>
      <c r="F1121" s="530" t="str">
        <f t="shared" si="37"/>
        <v>Feb</v>
      </c>
    </row>
    <row r="1122" spans="1:6" x14ac:dyDescent="0.35">
      <c r="A1122" s="527">
        <f>Electricity!D1158</f>
        <v>45338</v>
      </c>
      <c r="B1122" s="528">
        <f>Electricity!E1158</f>
        <v>0.62500000000000011</v>
      </c>
      <c r="C1122" s="529">
        <f>Electricity!F1158</f>
        <v>0</v>
      </c>
      <c r="D1122" s="529">
        <f>Electricity!I1158</f>
        <v>0</v>
      </c>
      <c r="E1122" s="530" t="str">
        <f t="shared" si="38"/>
        <v>02/16/2024 03:00:00 PM</v>
      </c>
      <c r="F1122" s="530" t="str">
        <f t="shared" si="37"/>
        <v>Feb</v>
      </c>
    </row>
    <row r="1123" spans="1:6" x14ac:dyDescent="0.35">
      <c r="A1123" s="527">
        <f>Electricity!D1159</f>
        <v>45338</v>
      </c>
      <c r="B1123" s="528">
        <f>Electricity!E1159</f>
        <v>0.66666666666666674</v>
      </c>
      <c r="C1123" s="529">
        <f>Electricity!F1159</f>
        <v>0</v>
      </c>
      <c r="D1123" s="529">
        <f>Electricity!I1159</f>
        <v>0</v>
      </c>
      <c r="E1123" s="530" t="str">
        <f t="shared" si="38"/>
        <v>02/16/2024 04:00:00 PM</v>
      </c>
      <c r="F1123" s="530" t="str">
        <f t="shared" si="37"/>
        <v>Feb</v>
      </c>
    </row>
    <row r="1124" spans="1:6" x14ac:dyDescent="0.35">
      <c r="A1124" s="527">
        <f>Electricity!D1160</f>
        <v>45338</v>
      </c>
      <c r="B1124" s="528">
        <f>Electricity!E1160</f>
        <v>0.70833333333333337</v>
      </c>
      <c r="C1124" s="529">
        <f>Electricity!F1160</f>
        <v>0</v>
      </c>
      <c r="D1124" s="529">
        <f>Electricity!I1160</f>
        <v>0</v>
      </c>
      <c r="E1124" s="530" t="str">
        <f t="shared" si="38"/>
        <v>02/16/2024 05:00:00 PM</v>
      </c>
      <c r="F1124" s="530" t="str">
        <f t="shared" si="37"/>
        <v>Feb</v>
      </c>
    </row>
    <row r="1125" spans="1:6" x14ac:dyDescent="0.35">
      <c r="A1125" s="527">
        <f>Electricity!D1161</f>
        <v>45338</v>
      </c>
      <c r="B1125" s="528">
        <f>Electricity!E1161</f>
        <v>0.75000000000000011</v>
      </c>
      <c r="C1125" s="529">
        <f>Electricity!F1161</f>
        <v>0</v>
      </c>
      <c r="D1125" s="529">
        <f>Electricity!I1161</f>
        <v>0</v>
      </c>
      <c r="E1125" s="530" t="str">
        <f t="shared" si="38"/>
        <v>02/16/2024 06:00:00 PM</v>
      </c>
      <c r="F1125" s="530" t="str">
        <f t="shared" si="37"/>
        <v>Feb</v>
      </c>
    </row>
    <row r="1126" spans="1:6" x14ac:dyDescent="0.35">
      <c r="A1126" s="527">
        <f>Electricity!D1162</f>
        <v>45338</v>
      </c>
      <c r="B1126" s="528">
        <f>Electricity!E1162</f>
        <v>0.79166666666666674</v>
      </c>
      <c r="C1126" s="529">
        <f>Electricity!F1162</f>
        <v>0</v>
      </c>
      <c r="D1126" s="529">
        <f>Electricity!I1162</f>
        <v>0</v>
      </c>
      <c r="E1126" s="530" t="str">
        <f t="shared" si="38"/>
        <v>02/16/2024 07:00:00 PM</v>
      </c>
      <c r="F1126" s="530" t="str">
        <f t="shared" si="37"/>
        <v>Feb</v>
      </c>
    </row>
    <row r="1127" spans="1:6" x14ac:dyDescent="0.35">
      <c r="A1127" s="527">
        <f>Electricity!D1163</f>
        <v>45338</v>
      </c>
      <c r="B1127" s="528">
        <f>Electricity!E1163</f>
        <v>0.83333333333333337</v>
      </c>
      <c r="C1127" s="529">
        <f>Electricity!F1163</f>
        <v>0</v>
      </c>
      <c r="D1127" s="529">
        <f>Electricity!I1163</f>
        <v>0</v>
      </c>
      <c r="E1127" s="530" t="str">
        <f t="shared" si="38"/>
        <v>02/16/2024 08:00:00 PM</v>
      </c>
      <c r="F1127" s="530" t="str">
        <f t="shared" si="37"/>
        <v>Feb</v>
      </c>
    </row>
    <row r="1128" spans="1:6" x14ac:dyDescent="0.35">
      <c r="A1128" s="527">
        <f>Electricity!D1164</f>
        <v>45338</v>
      </c>
      <c r="B1128" s="528">
        <f>Electricity!E1164</f>
        <v>0.87500000000000011</v>
      </c>
      <c r="C1128" s="529">
        <f>Electricity!F1164</f>
        <v>0</v>
      </c>
      <c r="D1128" s="529">
        <f>Electricity!I1164</f>
        <v>0</v>
      </c>
      <c r="E1128" s="530" t="str">
        <f t="shared" si="38"/>
        <v>02/16/2024 09:00:00 PM</v>
      </c>
      <c r="F1128" s="530" t="str">
        <f t="shared" si="37"/>
        <v>Feb</v>
      </c>
    </row>
    <row r="1129" spans="1:6" x14ac:dyDescent="0.35">
      <c r="A1129" s="527">
        <f>Electricity!D1165</f>
        <v>45338</v>
      </c>
      <c r="B1129" s="528">
        <f>Electricity!E1165</f>
        <v>0.91666666666666674</v>
      </c>
      <c r="C1129" s="529">
        <f>Electricity!F1165</f>
        <v>0</v>
      </c>
      <c r="D1129" s="529">
        <f>Electricity!I1165</f>
        <v>0</v>
      </c>
      <c r="E1129" s="530" t="str">
        <f t="shared" si="38"/>
        <v>02/16/2024 10:00:00 PM</v>
      </c>
      <c r="F1129" s="530" t="str">
        <f t="shared" si="37"/>
        <v>Feb</v>
      </c>
    </row>
    <row r="1130" spans="1:6" x14ac:dyDescent="0.35">
      <c r="A1130" s="527">
        <f>Electricity!D1166</f>
        <v>45338</v>
      </c>
      <c r="B1130" s="528">
        <f>Electricity!E1166</f>
        <v>0.95833333333333337</v>
      </c>
      <c r="C1130" s="529">
        <f>Electricity!F1166</f>
        <v>0</v>
      </c>
      <c r="D1130" s="529">
        <f>Electricity!I1166</f>
        <v>0</v>
      </c>
      <c r="E1130" s="530" t="str">
        <f t="shared" si="38"/>
        <v>02/16/2024 11:00:00 PM</v>
      </c>
      <c r="F1130" s="530" t="str">
        <f t="shared" si="37"/>
        <v>Feb</v>
      </c>
    </row>
    <row r="1131" spans="1:6" x14ac:dyDescent="0.35">
      <c r="A1131" s="527">
        <f>Electricity!D1167</f>
        <v>45339</v>
      </c>
      <c r="B1131" s="528">
        <f>Electricity!E1167</f>
        <v>3.1225022567582528E-17</v>
      </c>
      <c r="C1131" s="529">
        <f>Electricity!F1167</f>
        <v>0</v>
      </c>
      <c r="D1131" s="529">
        <f>Electricity!I1167</f>
        <v>0</v>
      </c>
      <c r="E1131" s="530" t="str">
        <f t="shared" si="38"/>
        <v>02/17/2024 12:00:00 AM</v>
      </c>
      <c r="F1131" s="530" t="str">
        <f t="shared" si="37"/>
        <v>Feb</v>
      </c>
    </row>
    <row r="1132" spans="1:6" x14ac:dyDescent="0.35">
      <c r="A1132" s="527">
        <f>Electricity!D1168</f>
        <v>45339</v>
      </c>
      <c r="B1132" s="528">
        <f>Electricity!E1168</f>
        <v>4.1666666666666699E-2</v>
      </c>
      <c r="C1132" s="529">
        <f>Electricity!F1168</f>
        <v>0</v>
      </c>
      <c r="D1132" s="529">
        <f>Electricity!I1168</f>
        <v>0</v>
      </c>
      <c r="E1132" s="530" t="str">
        <f t="shared" si="38"/>
        <v>02/17/2024 01:00:00 AM</v>
      </c>
      <c r="F1132" s="530" t="str">
        <f t="shared" si="37"/>
        <v>Feb</v>
      </c>
    </row>
    <row r="1133" spans="1:6" x14ac:dyDescent="0.35">
      <c r="A1133" s="527">
        <f>Electricity!D1169</f>
        <v>45339</v>
      </c>
      <c r="B1133" s="528">
        <f>Electricity!E1169</f>
        <v>8.333333333333337E-2</v>
      </c>
      <c r="C1133" s="529">
        <f>Electricity!F1169</f>
        <v>0</v>
      </c>
      <c r="D1133" s="529">
        <f>Electricity!I1169</f>
        <v>0</v>
      </c>
      <c r="E1133" s="530" t="str">
        <f t="shared" si="38"/>
        <v>02/17/2024 02:00:00 AM</v>
      </c>
      <c r="F1133" s="530" t="str">
        <f t="shared" si="37"/>
        <v>Feb</v>
      </c>
    </row>
    <row r="1134" spans="1:6" x14ac:dyDescent="0.35">
      <c r="A1134" s="527">
        <f>Electricity!D1170</f>
        <v>45339</v>
      </c>
      <c r="B1134" s="528">
        <f>Electricity!E1170</f>
        <v>0.12500000000000006</v>
      </c>
      <c r="C1134" s="529">
        <f>Electricity!F1170</f>
        <v>0</v>
      </c>
      <c r="D1134" s="529">
        <f>Electricity!I1170</f>
        <v>0</v>
      </c>
      <c r="E1134" s="530" t="str">
        <f t="shared" si="38"/>
        <v>02/17/2024 03:00:00 AM</v>
      </c>
      <c r="F1134" s="530" t="str">
        <f t="shared" si="37"/>
        <v>Feb</v>
      </c>
    </row>
    <row r="1135" spans="1:6" x14ac:dyDescent="0.35">
      <c r="A1135" s="527">
        <f>Electricity!D1171</f>
        <v>45339</v>
      </c>
      <c r="B1135" s="528">
        <f>Electricity!E1171</f>
        <v>0.16666666666666669</v>
      </c>
      <c r="C1135" s="529">
        <f>Electricity!F1171</f>
        <v>0</v>
      </c>
      <c r="D1135" s="529">
        <f>Electricity!I1171</f>
        <v>0</v>
      </c>
      <c r="E1135" s="530" t="str">
        <f t="shared" si="38"/>
        <v>02/17/2024 04:00:00 AM</v>
      </c>
      <c r="F1135" s="530" t="str">
        <f t="shared" si="37"/>
        <v>Feb</v>
      </c>
    </row>
    <row r="1136" spans="1:6" x14ac:dyDescent="0.35">
      <c r="A1136" s="527">
        <f>Electricity!D1172</f>
        <v>45339</v>
      </c>
      <c r="B1136" s="528">
        <f>Electricity!E1172</f>
        <v>0.20833333333333337</v>
      </c>
      <c r="C1136" s="529">
        <f>Electricity!F1172</f>
        <v>0</v>
      </c>
      <c r="D1136" s="529">
        <f>Electricity!I1172</f>
        <v>0</v>
      </c>
      <c r="E1136" s="530" t="str">
        <f t="shared" si="38"/>
        <v>02/17/2024 05:00:00 AM</v>
      </c>
      <c r="F1136" s="530" t="str">
        <f t="shared" si="37"/>
        <v>Feb</v>
      </c>
    </row>
    <row r="1137" spans="1:6" x14ac:dyDescent="0.35">
      <c r="A1137" s="527">
        <f>Electricity!D1173</f>
        <v>45339</v>
      </c>
      <c r="B1137" s="528">
        <f>Electricity!E1173</f>
        <v>0.25</v>
      </c>
      <c r="C1137" s="529">
        <f>Electricity!F1173</f>
        <v>0</v>
      </c>
      <c r="D1137" s="529">
        <f>Electricity!I1173</f>
        <v>0</v>
      </c>
      <c r="E1137" s="530" t="str">
        <f t="shared" si="38"/>
        <v>02/17/2024 06:00:00 AM</v>
      </c>
      <c r="F1137" s="530" t="str">
        <f t="shared" si="37"/>
        <v>Feb</v>
      </c>
    </row>
    <row r="1138" spans="1:6" x14ac:dyDescent="0.35">
      <c r="A1138" s="527">
        <f>Electricity!D1174</f>
        <v>45339</v>
      </c>
      <c r="B1138" s="528">
        <f>Electricity!E1174</f>
        <v>0.29166666666666669</v>
      </c>
      <c r="C1138" s="529">
        <f>Electricity!F1174</f>
        <v>0</v>
      </c>
      <c r="D1138" s="529">
        <f>Electricity!I1174</f>
        <v>0</v>
      </c>
      <c r="E1138" s="530" t="str">
        <f t="shared" si="38"/>
        <v>02/17/2024 07:00:00 AM</v>
      </c>
      <c r="F1138" s="530" t="str">
        <f t="shared" si="37"/>
        <v>Feb</v>
      </c>
    </row>
    <row r="1139" spans="1:6" x14ac:dyDescent="0.35">
      <c r="A1139" s="527">
        <f>Electricity!D1175</f>
        <v>45339</v>
      </c>
      <c r="B1139" s="528">
        <f>Electricity!E1175</f>
        <v>0.33333333333333337</v>
      </c>
      <c r="C1139" s="529">
        <f>Electricity!F1175</f>
        <v>0</v>
      </c>
      <c r="D1139" s="529">
        <f>Electricity!I1175</f>
        <v>0</v>
      </c>
      <c r="E1139" s="530" t="str">
        <f t="shared" si="38"/>
        <v>02/17/2024 08:00:00 AM</v>
      </c>
      <c r="F1139" s="530" t="str">
        <f t="shared" si="37"/>
        <v>Feb</v>
      </c>
    </row>
    <row r="1140" spans="1:6" x14ac:dyDescent="0.35">
      <c r="A1140" s="527">
        <f>Electricity!D1176</f>
        <v>45339</v>
      </c>
      <c r="B1140" s="528">
        <f>Electricity!E1176</f>
        <v>0.375</v>
      </c>
      <c r="C1140" s="529">
        <f>Electricity!F1176</f>
        <v>0</v>
      </c>
      <c r="D1140" s="529">
        <f>Electricity!I1176</f>
        <v>0</v>
      </c>
      <c r="E1140" s="530" t="str">
        <f t="shared" si="38"/>
        <v>02/17/2024 09:00:00 AM</v>
      </c>
      <c r="F1140" s="530" t="str">
        <f t="shared" si="37"/>
        <v>Feb</v>
      </c>
    </row>
    <row r="1141" spans="1:6" x14ac:dyDescent="0.35">
      <c r="A1141" s="527">
        <f>Electricity!D1177</f>
        <v>45339</v>
      </c>
      <c r="B1141" s="528">
        <f>Electricity!E1177</f>
        <v>0.41666666666666669</v>
      </c>
      <c r="C1141" s="529">
        <f>Electricity!F1177</f>
        <v>0</v>
      </c>
      <c r="D1141" s="529">
        <f>Electricity!I1177</f>
        <v>0</v>
      </c>
      <c r="E1141" s="530" t="str">
        <f t="shared" si="38"/>
        <v>02/17/2024 10:00:00 AM</v>
      </c>
      <c r="F1141" s="530" t="str">
        <f t="shared" si="37"/>
        <v>Feb</v>
      </c>
    </row>
    <row r="1142" spans="1:6" x14ac:dyDescent="0.35">
      <c r="A1142" s="527">
        <f>Electricity!D1178</f>
        <v>45339</v>
      </c>
      <c r="B1142" s="528">
        <f>Electricity!E1178</f>
        <v>0.45833333333333337</v>
      </c>
      <c r="C1142" s="529">
        <f>Electricity!F1178</f>
        <v>0</v>
      </c>
      <c r="D1142" s="529">
        <f>Electricity!I1178</f>
        <v>0</v>
      </c>
      <c r="E1142" s="530" t="str">
        <f t="shared" si="38"/>
        <v>02/17/2024 11:00:00 AM</v>
      </c>
      <c r="F1142" s="530" t="str">
        <f t="shared" si="37"/>
        <v>Feb</v>
      </c>
    </row>
    <row r="1143" spans="1:6" x14ac:dyDescent="0.35">
      <c r="A1143" s="527">
        <f>Electricity!D1179</f>
        <v>45339</v>
      </c>
      <c r="B1143" s="528">
        <f>Electricity!E1179</f>
        <v>0.50000000000000011</v>
      </c>
      <c r="C1143" s="529">
        <f>Electricity!F1179</f>
        <v>0</v>
      </c>
      <c r="D1143" s="529">
        <f>Electricity!I1179</f>
        <v>0</v>
      </c>
      <c r="E1143" s="530" t="str">
        <f t="shared" si="38"/>
        <v>02/17/2024 12:00:00 PM</v>
      </c>
      <c r="F1143" s="530" t="str">
        <f t="shared" si="37"/>
        <v>Feb</v>
      </c>
    </row>
    <row r="1144" spans="1:6" x14ac:dyDescent="0.35">
      <c r="A1144" s="527">
        <f>Electricity!D1180</f>
        <v>45339</v>
      </c>
      <c r="B1144" s="528">
        <f>Electricity!E1180</f>
        <v>0.54166666666666674</v>
      </c>
      <c r="C1144" s="529">
        <f>Electricity!F1180</f>
        <v>0</v>
      </c>
      <c r="D1144" s="529">
        <f>Electricity!I1180</f>
        <v>0</v>
      </c>
      <c r="E1144" s="530" t="str">
        <f t="shared" si="38"/>
        <v>02/17/2024 01:00:00 PM</v>
      </c>
      <c r="F1144" s="530" t="str">
        <f t="shared" si="37"/>
        <v>Feb</v>
      </c>
    </row>
    <row r="1145" spans="1:6" x14ac:dyDescent="0.35">
      <c r="A1145" s="527">
        <f>Electricity!D1181</f>
        <v>45339</v>
      </c>
      <c r="B1145" s="528">
        <f>Electricity!E1181</f>
        <v>0.58333333333333337</v>
      </c>
      <c r="C1145" s="529">
        <f>Electricity!F1181</f>
        <v>0</v>
      </c>
      <c r="D1145" s="529">
        <f>Electricity!I1181</f>
        <v>0</v>
      </c>
      <c r="E1145" s="530" t="str">
        <f t="shared" si="38"/>
        <v>02/17/2024 02:00:00 PM</v>
      </c>
      <c r="F1145" s="530" t="str">
        <f t="shared" si="37"/>
        <v>Feb</v>
      </c>
    </row>
    <row r="1146" spans="1:6" x14ac:dyDescent="0.35">
      <c r="A1146" s="527">
        <f>Electricity!D1182</f>
        <v>45339</v>
      </c>
      <c r="B1146" s="528">
        <f>Electricity!E1182</f>
        <v>0.62500000000000011</v>
      </c>
      <c r="C1146" s="529">
        <f>Electricity!F1182</f>
        <v>0</v>
      </c>
      <c r="D1146" s="529">
        <f>Electricity!I1182</f>
        <v>0</v>
      </c>
      <c r="E1146" s="530" t="str">
        <f t="shared" si="38"/>
        <v>02/17/2024 03:00:00 PM</v>
      </c>
      <c r="F1146" s="530" t="str">
        <f t="shared" si="37"/>
        <v>Feb</v>
      </c>
    </row>
    <row r="1147" spans="1:6" x14ac:dyDescent="0.35">
      <c r="A1147" s="527">
        <f>Electricity!D1183</f>
        <v>45339</v>
      </c>
      <c r="B1147" s="528">
        <f>Electricity!E1183</f>
        <v>0.66666666666666674</v>
      </c>
      <c r="C1147" s="529">
        <f>Electricity!F1183</f>
        <v>0</v>
      </c>
      <c r="D1147" s="529">
        <f>Electricity!I1183</f>
        <v>0</v>
      </c>
      <c r="E1147" s="530" t="str">
        <f t="shared" si="38"/>
        <v>02/17/2024 04:00:00 PM</v>
      </c>
      <c r="F1147" s="530" t="str">
        <f t="shared" si="37"/>
        <v>Feb</v>
      </c>
    </row>
    <row r="1148" spans="1:6" x14ac:dyDescent="0.35">
      <c r="A1148" s="527">
        <f>Electricity!D1184</f>
        <v>45339</v>
      </c>
      <c r="B1148" s="528">
        <f>Electricity!E1184</f>
        <v>0.70833333333333337</v>
      </c>
      <c r="C1148" s="529">
        <f>Electricity!F1184</f>
        <v>0</v>
      </c>
      <c r="D1148" s="529">
        <f>Electricity!I1184</f>
        <v>0</v>
      </c>
      <c r="E1148" s="530" t="str">
        <f t="shared" si="38"/>
        <v>02/17/2024 05:00:00 PM</v>
      </c>
      <c r="F1148" s="530" t="str">
        <f t="shared" si="37"/>
        <v>Feb</v>
      </c>
    </row>
    <row r="1149" spans="1:6" x14ac:dyDescent="0.35">
      <c r="A1149" s="527">
        <f>Electricity!D1185</f>
        <v>45339</v>
      </c>
      <c r="B1149" s="528">
        <f>Electricity!E1185</f>
        <v>0.75000000000000011</v>
      </c>
      <c r="C1149" s="529">
        <f>Electricity!F1185</f>
        <v>0</v>
      </c>
      <c r="D1149" s="529">
        <f>Electricity!I1185</f>
        <v>0</v>
      </c>
      <c r="E1149" s="530" t="str">
        <f t="shared" si="38"/>
        <v>02/17/2024 06:00:00 PM</v>
      </c>
      <c r="F1149" s="530" t="str">
        <f t="shared" si="37"/>
        <v>Feb</v>
      </c>
    </row>
    <row r="1150" spans="1:6" x14ac:dyDescent="0.35">
      <c r="A1150" s="527">
        <f>Electricity!D1186</f>
        <v>45339</v>
      </c>
      <c r="B1150" s="528">
        <f>Electricity!E1186</f>
        <v>0.79166666666666674</v>
      </c>
      <c r="C1150" s="529">
        <f>Electricity!F1186</f>
        <v>0</v>
      </c>
      <c r="D1150" s="529">
        <f>Electricity!I1186</f>
        <v>0</v>
      </c>
      <c r="E1150" s="530" t="str">
        <f t="shared" si="38"/>
        <v>02/17/2024 07:00:00 PM</v>
      </c>
      <c r="F1150" s="530" t="str">
        <f t="shared" si="37"/>
        <v>Feb</v>
      </c>
    </row>
    <row r="1151" spans="1:6" x14ac:dyDescent="0.35">
      <c r="A1151" s="527">
        <f>Electricity!D1187</f>
        <v>45339</v>
      </c>
      <c r="B1151" s="528">
        <f>Electricity!E1187</f>
        <v>0.83333333333333337</v>
      </c>
      <c r="C1151" s="529">
        <f>Electricity!F1187</f>
        <v>0</v>
      </c>
      <c r="D1151" s="529">
        <f>Electricity!I1187</f>
        <v>0</v>
      </c>
      <c r="E1151" s="530" t="str">
        <f t="shared" si="38"/>
        <v>02/17/2024 08:00:00 PM</v>
      </c>
      <c r="F1151" s="530" t="str">
        <f t="shared" si="37"/>
        <v>Feb</v>
      </c>
    </row>
    <row r="1152" spans="1:6" x14ac:dyDescent="0.35">
      <c r="A1152" s="527">
        <f>Electricity!D1188</f>
        <v>45339</v>
      </c>
      <c r="B1152" s="528">
        <f>Electricity!E1188</f>
        <v>0.87500000000000011</v>
      </c>
      <c r="C1152" s="529">
        <f>Electricity!F1188</f>
        <v>0</v>
      </c>
      <c r="D1152" s="529">
        <f>Electricity!I1188</f>
        <v>0</v>
      </c>
      <c r="E1152" s="530" t="str">
        <f t="shared" si="38"/>
        <v>02/17/2024 09:00:00 PM</v>
      </c>
      <c r="F1152" s="530" t="str">
        <f t="shared" si="37"/>
        <v>Feb</v>
      </c>
    </row>
    <row r="1153" spans="1:6" x14ac:dyDescent="0.35">
      <c r="A1153" s="527">
        <f>Electricity!D1189</f>
        <v>45339</v>
      </c>
      <c r="B1153" s="528">
        <f>Electricity!E1189</f>
        <v>0.91666666666666674</v>
      </c>
      <c r="C1153" s="529">
        <f>Electricity!F1189</f>
        <v>0</v>
      </c>
      <c r="D1153" s="529">
        <f>Electricity!I1189</f>
        <v>0</v>
      </c>
      <c r="E1153" s="530" t="str">
        <f t="shared" si="38"/>
        <v>02/17/2024 10:00:00 PM</v>
      </c>
      <c r="F1153" s="530" t="str">
        <f t="shared" si="37"/>
        <v>Feb</v>
      </c>
    </row>
    <row r="1154" spans="1:6" x14ac:dyDescent="0.35">
      <c r="A1154" s="527">
        <f>Electricity!D1190</f>
        <v>45339</v>
      </c>
      <c r="B1154" s="528">
        <f>Electricity!E1190</f>
        <v>0.95833333333333337</v>
      </c>
      <c r="C1154" s="529">
        <f>Electricity!F1190</f>
        <v>0</v>
      </c>
      <c r="D1154" s="529">
        <f>Electricity!I1190</f>
        <v>0</v>
      </c>
      <c r="E1154" s="530" t="str">
        <f t="shared" si="38"/>
        <v>02/17/2024 11:00:00 PM</v>
      </c>
      <c r="F1154" s="530" t="str">
        <f t="shared" si="37"/>
        <v>Feb</v>
      </c>
    </row>
    <row r="1155" spans="1:6" x14ac:dyDescent="0.35">
      <c r="A1155" s="527">
        <f>Electricity!D1191</f>
        <v>45340</v>
      </c>
      <c r="B1155" s="528">
        <f>Electricity!E1191</f>
        <v>3.1225022567582528E-17</v>
      </c>
      <c r="C1155" s="529">
        <f>Electricity!F1191</f>
        <v>0</v>
      </c>
      <c r="D1155" s="529">
        <f>Electricity!I1191</f>
        <v>0</v>
      </c>
      <c r="E1155" s="530" t="str">
        <f t="shared" si="38"/>
        <v>02/18/2024 12:00:00 AM</v>
      </c>
      <c r="F1155" s="530" t="str">
        <f t="shared" ref="F1155:F1218" si="39">TEXT(A1155,"mmm")</f>
        <v>Feb</v>
      </c>
    </row>
    <row r="1156" spans="1:6" x14ac:dyDescent="0.35">
      <c r="A1156" s="527">
        <f>Electricity!D1192</f>
        <v>45340</v>
      </c>
      <c r="B1156" s="528">
        <f>Electricity!E1192</f>
        <v>4.1666666666666699E-2</v>
      </c>
      <c r="C1156" s="529">
        <f>Electricity!F1192</f>
        <v>0</v>
      </c>
      <c r="D1156" s="529">
        <f>Electricity!I1192</f>
        <v>0</v>
      </c>
      <c r="E1156" s="530" t="str">
        <f t="shared" si="38"/>
        <v>02/18/2024 01:00:00 AM</v>
      </c>
      <c r="F1156" s="530" t="str">
        <f t="shared" si="39"/>
        <v>Feb</v>
      </c>
    </row>
    <row r="1157" spans="1:6" x14ac:dyDescent="0.35">
      <c r="A1157" s="527">
        <f>Electricity!D1193</f>
        <v>45340</v>
      </c>
      <c r="B1157" s="528">
        <f>Electricity!E1193</f>
        <v>8.333333333333337E-2</v>
      </c>
      <c r="C1157" s="529">
        <f>Electricity!F1193</f>
        <v>0</v>
      </c>
      <c r="D1157" s="529">
        <f>Electricity!I1193</f>
        <v>0</v>
      </c>
      <c r="E1157" s="530" t="str">
        <f t="shared" si="38"/>
        <v>02/18/2024 02:00:00 AM</v>
      </c>
      <c r="F1157" s="530" t="str">
        <f t="shared" si="39"/>
        <v>Feb</v>
      </c>
    </row>
    <row r="1158" spans="1:6" x14ac:dyDescent="0.35">
      <c r="A1158" s="527">
        <f>Electricity!D1194</f>
        <v>45340</v>
      </c>
      <c r="B1158" s="528">
        <f>Electricity!E1194</f>
        <v>0.12500000000000006</v>
      </c>
      <c r="C1158" s="529">
        <f>Electricity!F1194</f>
        <v>0</v>
      </c>
      <c r="D1158" s="529">
        <f>Electricity!I1194</f>
        <v>0</v>
      </c>
      <c r="E1158" s="530" t="str">
        <f t="shared" si="38"/>
        <v>02/18/2024 03:00:00 AM</v>
      </c>
      <c r="F1158" s="530" t="str">
        <f t="shared" si="39"/>
        <v>Feb</v>
      </c>
    </row>
    <row r="1159" spans="1:6" x14ac:dyDescent="0.35">
      <c r="A1159" s="527">
        <f>Electricity!D1195</f>
        <v>45340</v>
      </c>
      <c r="B1159" s="528">
        <f>Electricity!E1195</f>
        <v>0.16666666666666669</v>
      </c>
      <c r="C1159" s="529">
        <f>Electricity!F1195</f>
        <v>0</v>
      </c>
      <c r="D1159" s="529">
        <f>Electricity!I1195</f>
        <v>0</v>
      </c>
      <c r="E1159" s="530" t="str">
        <f t="shared" si="38"/>
        <v>02/18/2024 04:00:00 AM</v>
      </c>
      <c r="F1159" s="530" t="str">
        <f t="shared" si="39"/>
        <v>Feb</v>
      </c>
    </row>
    <row r="1160" spans="1:6" x14ac:dyDescent="0.35">
      <c r="A1160" s="527">
        <f>Electricity!D1196</f>
        <v>45340</v>
      </c>
      <c r="B1160" s="528">
        <f>Electricity!E1196</f>
        <v>0.20833333333333337</v>
      </c>
      <c r="C1160" s="529">
        <f>Electricity!F1196</f>
        <v>0</v>
      </c>
      <c r="D1160" s="529">
        <f>Electricity!I1196</f>
        <v>0</v>
      </c>
      <c r="E1160" s="530" t="str">
        <f t="shared" si="38"/>
        <v>02/18/2024 05:00:00 AM</v>
      </c>
      <c r="F1160" s="530" t="str">
        <f t="shared" si="39"/>
        <v>Feb</v>
      </c>
    </row>
    <row r="1161" spans="1:6" x14ac:dyDescent="0.35">
      <c r="A1161" s="527">
        <f>Electricity!D1197</f>
        <v>45340</v>
      </c>
      <c r="B1161" s="528">
        <f>Electricity!E1197</f>
        <v>0.25</v>
      </c>
      <c r="C1161" s="529">
        <f>Electricity!F1197</f>
        <v>0</v>
      </c>
      <c r="D1161" s="529">
        <f>Electricity!I1197</f>
        <v>0</v>
      </c>
      <c r="E1161" s="530" t="str">
        <f t="shared" si="38"/>
        <v>02/18/2024 06:00:00 AM</v>
      </c>
      <c r="F1161" s="530" t="str">
        <f t="shared" si="39"/>
        <v>Feb</v>
      </c>
    </row>
    <row r="1162" spans="1:6" x14ac:dyDescent="0.35">
      <c r="A1162" s="527">
        <f>Electricity!D1198</f>
        <v>45340</v>
      </c>
      <c r="B1162" s="528">
        <f>Electricity!E1198</f>
        <v>0.29166666666666669</v>
      </c>
      <c r="C1162" s="529">
        <f>Electricity!F1198</f>
        <v>0</v>
      </c>
      <c r="D1162" s="529">
        <f>Electricity!I1198</f>
        <v>0</v>
      </c>
      <c r="E1162" s="530" t="str">
        <f t="shared" si="38"/>
        <v>02/18/2024 07:00:00 AM</v>
      </c>
      <c r="F1162" s="530" t="str">
        <f t="shared" si="39"/>
        <v>Feb</v>
      </c>
    </row>
    <row r="1163" spans="1:6" x14ac:dyDescent="0.35">
      <c r="A1163" s="527">
        <f>Electricity!D1199</f>
        <v>45340</v>
      </c>
      <c r="B1163" s="528">
        <f>Electricity!E1199</f>
        <v>0.33333333333333337</v>
      </c>
      <c r="C1163" s="529">
        <f>Electricity!F1199</f>
        <v>0</v>
      </c>
      <c r="D1163" s="529">
        <f>Electricity!I1199</f>
        <v>0</v>
      </c>
      <c r="E1163" s="530" t="str">
        <f t="shared" si="38"/>
        <v>02/18/2024 08:00:00 AM</v>
      </c>
      <c r="F1163" s="530" t="str">
        <f t="shared" si="39"/>
        <v>Feb</v>
      </c>
    </row>
    <row r="1164" spans="1:6" x14ac:dyDescent="0.35">
      <c r="A1164" s="527">
        <f>Electricity!D1200</f>
        <v>45340</v>
      </c>
      <c r="B1164" s="528">
        <f>Electricity!E1200</f>
        <v>0.375</v>
      </c>
      <c r="C1164" s="529">
        <f>Electricity!F1200</f>
        <v>0</v>
      </c>
      <c r="D1164" s="529">
        <f>Electricity!I1200</f>
        <v>0</v>
      </c>
      <c r="E1164" s="530" t="str">
        <f t="shared" ref="E1164:E1227" si="40">CONCATENATE(TEXT(A1164,"mm/dd/yyyy")," ",TEXT(B1164,"hh:mm:ss AM/PM"))</f>
        <v>02/18/2024 09:00:00 AM</v>
      </c>
      <c r="F1164" s="530" t="str">
        <f t="shared" si="39"/>
        <v>Feb</v>
      </c>
    </row>
    <row r="1165" spans="1:6" x14ac:dyDescent="0.35">
      <c r="A1165" s="527">
        <f>Electricity!D1201</f>
        <v>45340</v>
      </c>
      <c r="B1165" s="528">
        <f>Electricity!E1201</f>
        <v>0.41666666666666669</v>
      </c>
      <c r="C1165" s="529">
        <f>Electricity!F1201</f>
        <v>0</v>
      </c>
      <c r="D1165" s="529">
        <f>Electricity!I1201</f>
        <v>0</v>
      </c>
      <c r="E1165" s="530" t="str">
        <f t="shared" si="40"/>
        <v>02/18/2024 10:00:00 AM</v>
      </c>
      <c r="F1165" s="530" t="str">
        <f t="shared" si="39"/>
        <v>Feb</v>
      </c>
    </row>
    <row r="1166" spans="1:6" x14ac:dyDescent="0.35">
      <c r="A1166" s="527">
        <f>Electricity!D1202</f>
        <v>45340</v>
      </c>
      <c r="B1166" s="528">
        <f>Electricity!E1202</f>
        <v>0.45833333333333337</v>
      </c>
      <c r="C1166" s="529">
        <f>Electricity!F1202</f>
        <v>0</v>
      </c>
      <c r="D1166" s="529">
        <f>Electricity!I1202</f>
        <v>0</v>
      </c>
      <c r="E1166" s="530" t="str">
        <f t="shared" si="40"/>
        <v>02/18/2024 11:00:00 AM</v>
      </c>
      <c r="F1166" s="530" t="str">
        <f t="shared" si="39"/>
        <v>Feb</v>
      </c>
    </row>
    <row r="1167" spans="1:6" x14ac:dyDescent="0.35">
      <c r="A1167" s="527">
        <f>Electricity!D1203</f>
        <v>45340</v>
      </c>
      <c r="B1167" s="528">
        <f>Electricity!E1203</f>
        <v>0.50000000000000011</v>
      </c>
      <c r="C1167" s="529">
        <f>Electricity!F1203</f>
        <v>0</v>
      </c>
      <c r="D1167" s="529">
        <f>Electricity!I1203</f>
        <v>0</v>
      </c>
      <c r="E1167" s="530" t="str">
        <f t="shared" si="40"/>
        <v>02/18/2024 12:00:00 PM</v>
      </c>
      <c r="F1167" s="530" t="str">
        <f t="shared" si="39"/>
        <v>Feb</v>
      </c>
    </row>
    <row r="1168" spans="1:6" x14ac:dyDescent="0.35">
      <c r="A1168" s="527">
        <f>Electricity!D1204</f>
        <v>45340</v>
      </c>
      <c r="B1168" s="528">
        <f>Electricity!E1204</f>
        <v>0.54166666666666674</v>
      </c>
      <c r="C1168" s="529">
        <f>Electricity!F1204</f>
        <v>0</v>
      </c>
      <c r="D1168" s="529">
        <f>Electricity!I1204</f>
        <v>0</v>
      </c>
      <c r="E1168" s="530" t="str">
        <f t="shared" si="40"/>
        <v>02/18/2024 01:00:00 PM</v>
      </c>
      <c r="F1168" s="530" t="str">
        <f t="shared" si="39"/>
        <v>Feb</v>
      </c>
    </row>
    <row r="1169" spans="1:6" x14ac:dyDescent="0.35">
      <c r="A1169" s="527">
        <f>Electricity!D1205</f>
        <v>45340</v>
      </c>
      <c r="B1169" s="528">
        <f>Electricity!E1205</f>
        <v>0.58333333333333337</v>
      </c>
      <c r="C1169" s="529">
        <f>Electricity!F1205</f>
        <v>0</v>
      </c>
      <c r="D1169" s="529">
        <f>Electricity!I1205</f>
        <v>0</v>
      </c>
      <c r="E1169" s="530" t="str">
        <f t="shared" si="40"/>
        <v>02/18/2024 02:00:00 PM</v>
      </c>
      <c r="F1169" s="530" t="str">
        <f t="shared" si="39"/>
        <v>Feb</v>
      </c>
    </row>
    <row r="1170" spans="1:6" x14ac:dyDescent="0.35">
      <c r="A1170" s="527">
        <f>Electricity!D1206</f>
        <v>45340</v>
      </c>
      <c r="B1170" s="528">
        <f>Electricity!E1206</f>
        <v>0.62500000000000011</v>
      </c>
      <c r="C1170" s="529">
        <f>Electricity!F1206</f>
        <v>0</v>
      </c>
      <c r="D1170" s="529">
        <f>Electricity!I1206</f>
        <v>0</v>
      </c>
      <c r="E1170" s="530" t="str">
        <f t="shared" si="40"/>
        <v>02/18/2024 03:00:00 PM</v>
      </c>
      <c r="F1170" s="530" t="str">
        <f t="shared" si="39"/>
        <v>Feb</v>
      </c>
    </row>
    <row r="1171" spans="1:6" x14ac:dyDescent="0.35">
      <c r="A1171" s="527">
        <f>Electricity!D1207</f>
        <v>45340</v>
      </c>
      <c r="B1171" s="528">
        <f>Electricity!E1207</f>
        <v>0.66666666666666674</v>
      </c>
      <c r="C1171" s="529">
        <f>Electricity!F1207</f>
        <v>0</v>
      </c>
      <c r="D1171" s="529">
        <f>Electricity!I1207</f>
        <v>0</v>
      </c>
      <c r="E1171" s="530" t="str">
        <f t="shared" si="40"/>
        <v>02/18/2024 04:00:00 PM</v>
      </c>
      <c r="F1171" s="530" t="str">
        <f t="shared" si="39"/>
        <v>Feb</v>
      </c>
    </row>
    <row r="1172" spans="1:6" x14ac:dyDescent="0.35">
      <c r="A1172" s="527">
        <f>Electricity!D1208</f>
        <v>45340</v>
      </c>
      <c r="B1172" s="528">
        <f>Electricity!E1208</f>
        <v>0.70833333333333337</v>
      </c>
      <c r="C1172" s="529">
        <f>Electricity!F1208</f>
        <v>0</v>
      </c>
      <c r="D1172" s="529">
        <f>Electricity!I1208</f>
        <v>0</v>
      </c>
      <c r="E1172" s="530" t="str">
        <f t="shared" si="40"/>
        <v>02/18/2024 05:00:00 PM</v>
      </c>
      <c r="F1172" s="530" t="str">
        <f t="shared" si="39"/>
        <v>Feb</v>
      </c>
    </row>
    <row r="1173" spans="1:6" x14ac:dyDescent="0.35">
      <c r="A1173" s="527">
        <f>Electricity!D1209</f>
        <v>45340</v>
      </c>
      <c r="B1173" s="528">
        <f>Electricity!E1209</f>
        <v>0.75000000000000011</v>
      </c>
      <c r="C1173" s="529">
        <f>Electricity!F1209</f>
        <v>0</v>
      </c>
      <c r="D1173" s="529">
        <f>Electricity!I1209</f>
        <v>0</v>
      </c>
      <c r="E1173" s="530" t="str">
        <f t="shared" si="40"/>
        <v>02/18/2024 06:00:00 PM</v>
      </c>
      <c r="F1173" s="530" t="str">
        <f t="shared" si="39"/>
        <v>Feb</v>
      </c>
    </row>
    <row r="1174" spans="1:6" x14ac:dyDescent="0.35">
      <c r="A1174" s="527">
        <f>Electricity!D1210</f>
        <v>45340</v>
      </c>
      <c r="B1174" s="528">
        <f>Electricity!E1210</f>
        <v>0.79166666666666674</v>
      </c>
      <c r="C1174" s="529">
        <f>Electricity!F1210</f>
        <v>0</v>
      </c>
      <c r="D1174" s="529">
        <f>Electricity!I1210</f>
        <v>0</v>
      </c>
      <c r="E1174" s="530" t="str">
        <f t="shared" si="40"/>
        <v>02/18/2024 07:00:00 PM</v>
      </c>
      <c r="F1174" s="530" t="str">
        <f t="shared" si="39"/>
        <v>Feb</v>
      </c>
    </row>
    <row r="1175" spans="1:6" x14ac:dyDescent="0.35">
      <c r="A1175" s="527">
        <f>Electricity!D1211</f>
        <v>45340</v>
      </c>
      <c r="B1175" s="528">
        <f>Electricity!E1211</f>
        <v>0.83333333333333337</v>
      </c>
      <c r="C1175" s="529">
        <f>Electricity!F1211</f>
        <v>0</v>
      </c>
      <c r="D1175" s="529">
        <f>Electricity!I1211</f>
        <v>0</v>
      </c>
      <c r="E1175" s="530" t="str">
        <f t="shared" si="40"/>
        <v>02/18/2024 08:00:00 PM</v>
      </c>
      <c r="F1175" s="530" t="str">
        <f t="shared" si="39"/>
        <v>Feb</v>
      </c>
    </row>
    <row r="1176" spans="1:6" x14ac:dyDescent="0.35">
      <c r="A1176" s="527">
        <f>Electricity!D1212</f>
        <v>45340</v>
      </c>
      <c r="B1176" s="528">
        <f>Electricity!E1212</f>
        <v>0.87500000000000011</v>
      </c>
      <c r="C1176" s="529">
        <f>Electricity!F1212</f>
        <v>0</v>
      </c>
      <c r="D1176" s="529">
        <f>Electricity!I1212</f>
        <v>0</v>
      </c>
      <c r="E1176" s="530" t="str">
        <f t="shared" si="40"/>
        <v>02/18/2024 09:00:00 PM</v>
      </c>
      <c r="F1176" s="530" t="str">
        <f t="shared" si="39"/>
        <v>Feb</v>
      </c>
    </row>
    <row r="1177" spans="1:6" x14ac:dyDescent="0.35">
      <c r="A1177" s="527">
        <f>Electricity!D1213</f>
        <v>45340</v>
      </c>
      <c r="B1177" s="528">
        <f>Electricity!E1213</f>
        <v>0.91666666666666674</v>
      </c>
      <c r="C1177" s="529">
        <f>Electricity!F1213</f>
        <v>0</v>
      </c>
      <c r="D1177" s="529">
        <f>Electricity!I1213</f>
        <v>0</v>
      </c>
      <c r="E1177" s="530" t="str">
        <f t="shared" si="40"/>
        <v>02/18/2024 10:00:00 PM</v>
      </c>
      <c r="F1177" s="530" t="str">
        <f t="shared" si="39"/>
        <v>Feb</v>
      </c>
    </row>
    <row r="1178" spans="1:6" x14ac:dyDescent="0.35">
      <c r="A1178" s="527">
        <f>Electricity!D1214</f>
        <v>45340</v>
      </c>
      <c r="B1178" s="528">
        <f>Electricity!E1214</f>
        <v>0.95833333333333337</v>
      </c>
      <c r="C1178" s="529">
        <f>Electricity!F1214</f>
        <v>0</v>
      </c>
      <c r="D1178" s="529">
        <f>Electricity!I1214</f>
        <v>0</v>
      </c>
      <c r="E1178" s="530" t="str">
        <f t="shared" si="40"/>
        <v>02/18/2024 11:00:00 PM</v>
      </c>
      <c r="F1178" s="530" t="str">
        <f t="shared" si="39"/>
        <v>Feb</v>
      </c>
    </row>
    <row r="1179" spans="1:6" x14ac:dyDescent="0.35">
      <c r="A1179" s="527">
        <f>Electricity!D1215</f>
        <v>45341</v>
      </c>
      <c r="B1179" s="528">
        <f>Electricity!E1215</f>
        <v>3.1225022567582528E-17</v>
      </c>
      <c r="C1179" s="529">
        <f>Electricity!F1215</f>
        <v>0</v>
      </c>
      <c r="D1179" s="529">
        <f>Electricity!I1215</f>
        <v>0</v>
      </c>
      <c r="E1179" s="530" t="str">
        <f t="shared" si="40"/>
        <v>02/19/2024 12:00:00 AM</v>
      </c>
      <c r="F1179" s="530" t="str">
        <f t="shared" si="39"/>
        <v>Feb</v>
      </c>
    </row>
    <row r="1180" spans="1:6" x14ac:dyDescent="0.35">
      <c r="A1180" s="527">
        <f>Electricity!D1216</f>
        <v>45341</v>
      </c>
      <c r="B1180" s="528">
        <f>Electricity!E1216</f>
        <v>4.1666666666666699E-2</v>
      </c>
      <c r="C1180" s="529">
        <f>Electricity!F1216</f>
        <v>0</v>
      </c>
      <c r="D1180" s="529">
        <f>Electricity!I1216</f>
        <v>0</v>
      </c>
      <c r="E1180" s="530" t="str">
        <f t="shared" si="40"/>
        <v>02/19/2024 01:00:00 AM</v>
      </c>
      <c r="F1180" s="530" t="str">
        <f t="shared" si="39"/>
        <v>Feb</v>
      </c>
    </row>
    <row r="1181" spans="1:6" x14ac:dyDescent="0.35">
      <c r="A1181" s="527">
        <f>Electricity!D1217</f>
        <v>45341</v>
      </c>
      <c r="B1181" s="528">
        <f>Electricity!E1217</f>
        <v>8.333333333333337E-2</v>
      </c>
      <c r="C1181" s="529">
        <f>Electricity!F1217</f>
        <v>0</v>
      </c>
      <c r="D1181" s="529">
        <f>Electricity!I1217</f>
        <v>0</v>
      </c>
      <c r="E1181" s="530" t="str">
        <f t="shared" si="40"/>
        <v>02/19/2024 02:00:00 AM</v>
      </c>
      <c r="F1181" s="530" t="str">
        <f t="shared" si="39"/>
        <v>Feb</v>
      </c>
    </row>
    <row r="1182" spans="1:6" x14ac:dyDescent="0.35">
      <c r="A1182" s="527">
        <f>Electricity!D1218</f>
        <v>45341</v>
      </c>
      <c r="B1182" s="528">
        <f>Electricity!E1218</f>
        <v>0.12500000000000006</v>
      </c>
      <c r="C1182" s="529">
        <f>Electricity!F1218</f>
        <v>0</v>
      </c>
      <c r="D1182" s="529">
        <f>Electricity!I1218</f>
        <v>0</v>
      </c>
      <c r="E1182" s="530" t="str">
        <f t="shared" si="40"/>
        <v>02/19/2024 03:00:00 AM</v>
      </c>
      <c r="F1182" s="530" t="str">
        <f t="shared" si="39"/>
        <v>Feb</v>
      </c>
    </row>
    <row r="1183" spans="1:6" x14ac:dyDescent="0.35">
      <c r="A1183" s="527">
        <f>Electricity!D1219</f>
        <v>45341</v>
      </c>
      <c r="B1183" s="528">
        <f>Electricity!E1219</f>
        <v>0.16666666666666669</v>
      </c>
      <c r="C1183" s="529">
        <f>Electricity!F1219</f>
        <v>0</v>
      </c>
      <c r="D1183" s="529">
        <f>Electricity!I1219</f>
        <v>0</v>
      </c>
      <c r="E1183" s="530" t="str">
        <f t="shared" si="40"/>
        <v>02/19/2024 04:00:00 AM</v>
      </c>
      <c r="F1183" s="530" t="str">
        <f t="shared" si="39"/>
        <v>Feb</v>
      </c>
    </row>
    <row r="1184" spans="1:6" x14ac:dyDescent="0.35">
      <c r="A1184" s="527">
        <f>Electricity!D1220</f>
        <v>45341</v>
      </c>
      <c r="B1184" s="528">
        <f>Electricity!E1220</f>
        <v>0.20833333333333337</v>
      </c>
      <c r="C1184" s="529">
        <f>Electricity!F1220</f>
        <v>0</v>
      </c>
      <c r="D1184" s="529">
        <f>Electricity!I1220</f>
        <v>0</v>
      </c>
      <c r="E1184" s="530" t="str">
        <f t="shared" si="40"/>
        <v>02/19/2024 05:00:00 AM</v>
      </c>
      <c r="F1184" s="530" t="str">
        <f t="shared" si="39"/>
        <v>Feb</v>
      </c>
    </row>
    <row r="1185" spans="1:6" x14ac:dyDescent="0.35">
      <c r="A1185" s="527">
        <f>Electricity!D1221</f>
        <v>45341</v>
      </c>
      <c r="B1185" s="528">
        <f>Electricity!E1221</f>
        <v>0.25</v>
      </c>
      <c r="C1185" s="529">
        <f>Electricity!F1221</f>
        <v>0</v>
      </c>
      <c r="D1185" s="529">
        <f>Electricity!I1221</f>
        <v>0</v>
      </c>
      <c r="E1185" s="530" t="str">
        <f t="shared" si="40"/>
        <v>02/19/2024 06:00:00 AM</v>
      </c>
      <c r="F1185" s="530" t="str">
        <f t="shared" si="39"/>
        <v>Feb</v>
      </c>
    </row>
    <row r="1186" spans="1:6" x14ac:dyDescent="0.35">
      <c r="A1186" s="527">
        <f>Electricity!D1222</f>
        <v>45341</v>
      </c>
      <c r="B1186" s="528">
        <f>Electricity!E1222</f>
        <v>0.29166666666666669</v>
      </c>
      <c r="C1186" s="529">
        <f>Electricity!F1222</f>
        <v>0</v>
      </c>
      <c r="D1186" s="529">
        <f>Electricity!I1222</f>
        <v>0</v>
      </c>
      <c r="E1186" s="530" t="str">
        <f t="shared" si="40"/>
        <v>02/19/2024 07:00:00 AM</v>
      </c>
      <c r="F1186" s="530" t="str">
        <f t="shared" si="39"/>
        <v>Feb</v>
      </c>
    </row>
    <row r="1187" spans="1:6" x14ac:dyDescent="0.35">
      <c r="A1187" s="527">
        <f>Electricity!D1223</f>
        <v>45341</v>
      </c>
      <c r="B1187" s="528">
        <f>Electricity!E1223</f>
        <v>0.33333333333333337</v>
      </c>
      <c r="C1187" s="529">
        <f>Electricity!F1223</f>
        <v>0</v>
      </c>
      <c r="D1187" s="529">
        <f>Electricity!I1223</f>
        <v>0</v>
      </c>
      <c r="E1187" s="530" t="str">
        <f t="shared" si="40"/>
        <v>02/19/2024 08:00:00 AM</v>
      </c>
      <c r="F1187" s="530" t="str">
        <f t="shared" si="39"/>
        <v>Feb</v>
      </c>
    </row>
    <row r="1188" spans="1:6" x14ac:dyDescent="0.35">
      <c r="A1188" s="527">
        <f>Electricity!D1224</f>
        <v>45341</v>
      </c>
      <c r="B1188" s="528">
        <f>Electricity!E1224</f>
        <v>0.375</v>
      </c>
      <c r="C1188" s="529">
        <f>Electricity!F1224</f>
        <v>0</v>
      </c>
      <c r="D1188" s="529">
        <f>Electricity!I1224</f>
        <v>0</v>
      </c>
      <c r="E1188" s="530" t="str">
        <f t="shared" si="40"/>
        <v>02/19/2024 09:00:00 AM</v>
      </c>
      <c r="F1188" s="530" t="str">
        <f t="shared" si="39"/>
        <v>Feb</v>
      </c>
    </row>
    <row r="1189" spans="1:6" x14ac:dyDescent="0.35">
      <c r="A1189" s="527">
        <f>Electricity!D1225</f>
        <v>45341</v>
      </c>
      <c r="B1189" s="528">
        <f>Electricity!E1225</f>
        <v>0.41666666666666669</v>
      </c>
      <c r="C1189" s="529">
        <f>Electricity!F1225</f>
        <v>0</v>
      </c>
      <c r="D1189" s="529">
        <f>Electricity!I1225</f>
        <v>0</v>
      </c>
      <c r="E1189" s="530" t="str">
        <f t="shared" si="40"/>
        <v>02/19/2024 10:00:00 AM</v>
      </c>
      <c r="F1189" s="530" t="str">
        <f t="shared" si="39"/>
        <v>Feb</v>
      </c>
    </row>
    <row r="1190" spans="1:6" x14ac:dyDescent="0.35">
      <c r="A1190" s="527">
        <f>Electricity!D1226</f>
        <v>45341</v>
      </c>
      <c r="B1190" s="528">
        <f>Electricity!E1226</f>
        <v>0.45833333333333337</v>
      </c>
      <c r="C1190" s="529">
        <f>Electricity!F1226</f>
        <v>0</v>
      </c>
      <c r="D1190" s="529">
        <f>Electricity!I1226</f>
        <v>0</v>
      </c>
      <c r="E1190" s="530" t="str">
        <f t="shared" si="40"/>
        <v>02/19/2024 11:00:00 AM</v>
      </c>
      <c r="F1190" s="530" t="str">
        <f t="shared" si="39"/>
        <v>Feb</v>
      </c>
    </row>
    <row r="1191" spans="1:6" x14ac:dyDescent="0.35">
      <c r="A1191" s="527">
        <f>Electricity!D1227</f>
        <v>45341</v>
      </c>
      <c r="B1191" s="528">
        <f>Electricity!E1227</f>
        <v>0.50000000000000011</v>
      </c>
      <c r="C1191" s="529">
        <f>Electricity!F1227</f>
        <v>0</v>
      </c>
      <c r="D1191" s="529">
        <f>Electricity!I1227</f>
        <v>0</v>
      </c>
      <c r="E1191" s="530" t="str">
        <f t="shared" si="40"/>
        <v>02/19/2024 12:00:00 PM</v>
      </c>
      <c r="F1191" s="530" t="str">
        <f t="shared" si="39"/>
        <v>Feb</v>
      </c>
    </row>
    <row r="1192" spans="1:6" x14ac:dyDescent="0.35">
      <c r="A1192" s="527">
        <f>Electricity!D1228</f>
        <v>45341</v>
      </c>
      <c r="B1192" s="528">
        <f>Electricity!E1228</f>
        <v>0.54166666666666674</v>
      </c>
      <c r="C1192" s="529">
        <f>Electricity!F1228</f>
        <v>0</v>
      </c>
      <c r="D1192" s="529">
        <f>Electricity!I1228</f>
        <v>0</v>
      </c>
      <c r="E1192" s="530" t="str">
        <f t="shared" si="40"/>
        <v>02/19/2024 01:00:00 PM</v>
      </c>
      <c r="F1192" s="530" t="str">
        <f t="shared" si="39"/>
        <v>Feb</v>
      </c>
    </row>
    <row r="1193" spans="1:6" x14ac:dyDescent="0.35">
      <c r="A1193" s="527">
        <f>Electricity!D1229</f>
        <v>45341</v>
      </c>
      <c r="B1193" s="528">
        <f>Electricity!E1229</f>
        <v>0.58333333333333337</v>
      </c>
      <c r="C1193" s="529">
        <f>Electricity!F1229</f>
        <v>0</v>
      </c>
      <c r="D1193" s="529">
        <f>Electricity!I1229</f>
        <v>0</v>
      </c>
      <c r="E1193" s="530" t="str">
        <f t="shared" si="40"/>
        <v>02/19/2024 02:00:00 PM</v>
      </c>
      <c r="F1193" s="530" t="str">
        <f t="shared" si="39"/>
        <v>Feb</v>
      </c>
    </row>
    <row r="1194" spans="1:6" x14ac:dyDescent="0.35">
      <c r="A1194" s="527">
        <f>Electricity!D1230</f>
        <v>45341</v>
      </c>
      <c r="B1194" s="528">
        <f>Electricity!E1230</f>
        <v>0.62500000000000011</v>
      </c>
      <c r="C1194" s="529">
        <f>Electricity!F1230</f>
        <v>0</v>
      </c>
      <c r="D1194" s="529">
        <f>Electricity!I1230</f>
        <v>0</v>
      </c>
      <c r="E1194" s="530" t="str">
        <f t="shared" si="40"/>
        <v>02/19/2024 03:00:00 PM</v>
      </c>
      <c r="F1194" s="530" t="str">
        <f t="shared" si="39"/>
        <v>Feb</v>
      </c>
    </row>
    <row r="1195" spans="1:6" x14ac:dyDescent="0.35">
      <c r="A1195" s="527">
        <f>Electricity!D1231</f>
        <v>45341</v>
      </c>
      <c r="B1195" s="528">
        <f>Electricity!E1231</f>
        <v>0.66666666666666674</v>
      </c>
      <c r="C1195" s="529">
        <f>Electricity!F1231</f>
        <v>0</v>
      </c>
      <c r="D1195" s="529">
        <f>Electricity!I1231</f>
        <v>0</v>
      </c>
      <c r="E1195" s="530" t="str">
        <f t="shared" si="40"/>
        <v>02/19/2024 04:00:00 PM</v>
      </c>
      <c r="F1195" s="530" t="str">
        <f t="shared" si="39"/>
        <v>Feb</v>
      </c>
    </row>
    <row r="1196" spans="1:6" x14ac:dyDescent="0.35">
      <c r="A1196" s="527">
        <f>Electricity!D1232</f>
        <v>45341</v>
      </c>
      <c r="B1196" s="528">
        <f>Electricity!E1232</f>
        <v>0.70833333333333337</v>
      </c>
      <c r="C1196" s="529">
        <f>Electricity!F1232</f>
        <v>0</v>
      </c>
      <c r="D1196" s="529">
        <f>Electricity!I1232</f>
        <v>0</v>
      </c>
      <c r="E1196" s="530" t="str">
        <f t="shared" si="40"/>
        <v>02/19/2024 05:00:00 PM</v>
      </c>
      <c r="F1196" s="530" t="str">
        <f t="shared" si="39"/>
        <v>Feb</v>
      </c>
    </row>
    <row r="1197" spans="1:6" x14ac:dyDescent="0.35">
      <c r="A1197" s="527">
        <f>Electricity!D1233</f>
        <v>45341</v>
      </c>
      <c r="B1197" s="528">
        <f>Electricity!E1233</f>
        <v>0.75000000000000011</v>
      </c>
      <c r="C1197" s="529">
        <f>Electricity!F1233</f>
        <v>0</v>
      </c>
      <c r="D1197" s="529">
        <f>Electricity!I1233</f>
        <v>0</v>
      </c>
      <c r="E1197" s="530" t="str">
        <f t="shared" si="40"/>
        <v>02/19/2024 06:00:00 PM</v>
      </c>
      <c r="F1197" s="530" t="str">
        <f t="shared" si="39"/>
        <v>Feb</v>
      </c>
    </row>
    <row r="1198" spans="1:6" x14ac:dyDescent="0.35">
      <c r="A1198" s="527">
        <f>Electricity!D1234</f>
        <v>45341</v>
      </c>
      <c r="B1198" s="528">
        <f>Electricity!E1234</f>
        <v>0.79166666666666674</v>
      </c>
      <c r="C1198" s="529">
        <f>Electricity!F1234</f>
        <v>0</v>
      </c>
      <c r="D1198" s="529">
        <f>Electricity!I1234</f>
        <v>0</v>
      </c>
      <c r="E1198" s="530" t="str">
        <f t="shared" si="40"/>
        <v>02/19/2024 07:00:00 PM</v>
      </c>
      <c r="F1198" s="530" t="str">
        <f t="shared" si="39"/>
        <v>Feb</v>
      </c>
    </row>
    <row r="1199" spans="1:6" x14ac:dyDescent="0.35">
      <c r="A1199" s="527">
        <f>Electricity!D1235</f>
        <v>45341</v>
      </c>
      <c r="B1199" s="528">
        <f>Electricity!E1235</f>
        <v>0.83333333333333337</v>
      </c>
      <c r="C1199" s="529">
        <f>Electricity!F1235</f>
        <v>0</v>
      </c>
      <c r="D1199" s="529">
        <f>Electricity!I1235</f>
        <v>0</v>
      </c>
      <c r="E1199" s="530" t="str">
        <f t="shared" si="40"/>
        <v>02/19/2024 08:00:00 PM</v>
      </c>
      <c r="F1199" s="530" t="str">
        <f t="shared" si="39"/>
        <v>Feb</v>
      </c>
    </row>
    <row r="1200" spans="1:6" x14ac:dyDescent="0.35">
      <c r="A1200" s="527">
        <f>Electricity!D1236</f>
        <v>45341</v>
      </c>
      <c r="B1200" s="528">
        <f>Electricity!E1236</f>
        <v>0.87500000000000011</v>
      </c>
      <c r="C1200" s="529">
        <f>Electricity!F1236</f>
        <v>0</v>
      </c>
      <c r="D1200" s="529">
        <f>Electricity!I1236</f>
        <v>0</v>
      </c>
      <c r="E1200" s="530" t="str">
        <f t="shared" si="40"/>
        <v>02/19/2024 09:00:00 PM</v>
      </c>
      <c r="F1200" s="530" t="str">
        <f t="shared" si="39"/>
        <v>Feb</v>
      </c>
    </row>
    <row r="1201" spans="1:6" x14ac:dyDescent="0.35">
      <c r="A1201" s="527">
        <f>Electricity!D1237</f>
        <v>45341</v>
      </c>
      <c r="B1201" s="528">
        <f>Electricity!E1237</f>
        <v>0.91666666666666674</v>
      </c>
      <c r="C1201" s="529">
        <f>Electricity!F1237</f>
        <v>0</v>
      </c>
      <c r="D1201" s="529">
        <f>Electricity!I1237</f>
        <v>0</v>
      </c>
      <c r="E1201" s="530" t="str">
        <f t="shared" si="40"/>
        <v>02/19/2024 10:00:00 PM</v>
      </c>
      <c r="F1201" s="530" t="str">
        <f t="shared" si="39"/>
        <v>Feb</v>
      </c>
    </row>
    <row r="1202" spans="1:6" x14ac:dyDescent="0.35">
      <c r="A1202" s="527">
        <f>Electricity!D1238</f>
        <v>45341</v>
      </c>
      <c r="B1202" s="528">
        <f>Electricity!E1238</f>
        <v>0.95833333333333337</v>
      </c>
      <c r="C1202" s="529">
        <f>Electricity!F1238</f>
        <v>0</v>
      </c>
      <c r="D1202" s="529">
        <f>Electricity!I1238</f>
        <v>0</v>
      </c>
      <c r="E1202" s="530" t="str">
        <f t="shared" si="40"/>
        <v>02/19/2024 11:00:00 PM</v>
      </c>
      <c r="F1202" s="530" t="str">
        <f t="shared" si="39"/>
        <v>Feb</v>
      </c>
    </row>
    <row r="1203" spans="1:6" x14ac:dyDescent="0.35">
      <c r="A1203" s="527">
        <f>Electricity!D1239</f>
        <v>45342</v>
      </c>
      <c r="B1203" s="528">
        <f>Electricity!E1239</f>
        <v>3.1225022567582528E-17</v>
      </c>
      <c r="C1203" s="529">
        <f>Electricity!F1239</f>
        <v>0</v>
      </c>
      <c r="D1203" s="529">
        <f>Electricity!I1239</f>
        <v>0</v>
      </c>
      <c r="E1203" s="530" t="str">
        <f t="shared" si="40"/>
        <v>02/20/2024 12:00:00 AM</v>
      </c>
      <c r="F1203" s="530" t="str">
        <f t="shared" si="39"/>
        <v>Feb</v>
      </c>
    </row>
    <row r="1204" spans="1:6" x14ac:dyDescent="0.35">
      <c r="A1204" s="527">
        <f>Electricity!D1240</f>
        <v>45342</v>
      </c>
      <c r="B1204" s="528">
        <f>Electricity!E1240</f>
        <v>4.1666666666666699E-2</v>
      </c>
      <c r="C1204" s="529">
        <f>Electricity!F1240</f>
        <v>0</v>
      </c>
      <c r="D1204" s="529">
        <f>Electricity!I1240</f>
        <v>0</v>
      </c>
      <c r="E1204" s="530" t="str">
        <f t="shared" si="40"/>
        <v>02/20/2024 01:00:00 AM</v>
      </c>
      <c r="F1204" s="530" t="str">
        <f t="shared" si="39"/>
        <v>Feb</v>
      </c>
    </row>
    <row r="1205" spans="1:6" x14ac:dyDescent="0.35">
      <c r="A1205" s="527">
        <f>Electricity!D1241</f>
        <v>45342</v>
      </c>
      <c r="B1205" s="528">
        <f>Electricity!E1241</f>
        <v>8.333333333333337E-2</v>
      </c>
      <c r="C1205" s="529">
        <f>Electricity!F1241</f>
        <v>0</v>
      </c>
      <c r="D1205" s="529">
        <f>Electricity!I1241</f>
        <v>0</v>
      </c>
      <c r="E1205" s="530" t="str">
        <f t="shared" si="40"/>
        <v>02/20/2024 02:00:00 AM</v>
      </c>
      <c r="F1205" s="530" t="str">
        <f t="shared" si="39"/>
        <v>Feb</v>
      </c>
    </row>
    <row r="1206" spans="1:6" x14ac:dyDescent="0.35">
      <c r="A1206" s="527">
        <f>Electricity!D1242</f>
        <v>45342</v>
      </c>
      <c r="B1206" s="528">
        <f>Electricity!E1242</f>
        <v>0.12500000000000006</v>
      </c>
      <c r="C1206" s="529">
        <f>Electricity!F1242</f>
        <v>0</v>
      </c>
      <c r="D1206" s="529">
        <f>Electricity!I1242</f>
        <v>0</v>
      </c>
      <c r="E1206" s="530" t="str">
        <f t="shared" si="40"/>
        <v>02/20/2024 03:00:00 AM</v>
      </c>
      <c r="F1206" s="530" t="str">
        <f t="shared" si="39"/>
        <v>Feb</v>
      </c>
    </row>
    <row r="1207" spans="1:6" x14ac:dyDescent="0.35">
      <c r="A1207" s="527">
        <f>Electricity!D1243</f>
        <v>45342</v>
      </c>
      <c r="B1207" s="528">
        <f>Electricity!E1243</f>
        <v>0.16666666666666669</v>
      </c>
      <c r="C1207" s="529">
        <f>Electricity!F1243</f>
        <v>0</v>
      </c>
      <c r="D1207" s="529">
        <f>Electricity!I1243</f>
        <v>0</v>
      </c>
      <c r="E1207" s="530" t="str">
        <f t="shared" si="40"/>
        <v>02/20/2024 04:00:00 AM</v>
      </c>
      <c r="F1207" s="530" t="str">
        <f t="shared" si="39"/>
        <v>Feb</v>
      </c>
    </row>
    <row r="1208" spans="1:6" x14ac:dyDescent="0.35">
      <c r="A1208" s="527">
        <f>Electricity!D1244</f>
        <v>45342</v>
      </c>
      <c r="B1208" s="528">
        <f>Electricity!E1244</f>
        <v>0.20833333333333337</v>
      </c>
      <c r="C1208" s="529">
        <f>Electricity!F1244</f>
        <v>0</v>
      </c>
      <c r="D1208" s="529">
        <f>Electricity!I1244</f>
        <v>0</v>
      </c>
      <c r="E1208" s="530" t="str">
        <f t="shared" si="40"/>
        <v>02/20/2024 05:00:00 AM</v>
      </c>
      <c r="F1208" s="530" t="str">
        <f t="shared" si="39"/>
        <v>Feb</v>
      </c>
    </row>
    <row r="1209" spans="1:6" x14ac:dyDescent="0.35">
      <c r="A1209" s="527">
        <f>Electricity!D1245</f>
        <v>45342</v>
      </c>
      <c r="B1209" s="528">
        <f>Electricity!E1245</f>
        <v>0.25</v>
      </c>
      <c r="C1209" s="529">
        <f>Electricity!F1245</f>
        <v>0</v>
      </c>
      <c r="D1209" s="529">
        <f>Electricity!I1245</f>
        <v>0</v>
      </c>
      <c r="E1209" s="530" t="str">
        <f t="shared" si="40"/>
        <v>02/20/2024 06:00:00 AM</v>
      </c>
      <c r="F1209" s="530" t="str">
        <f t="shared" si="39"/>
        <v>Feb</v>
      </c>
    </row>
    <row r="1210" spans="1:6" x14ac:dyDescent="0.35">
      <c r="A1210" s="527">
        <f>Electricity!D1246</f>
        <v>45342</v>
      </c>
      <c r="B1210" s="528">
        <f>Electricity!E1246</f>
        <v>0.29166666666666669</v>
      </c>
      <c r="C1210" s="529">
        <f>Electricity!F1246</f>
        <v>0</v>
      </c>
      <c r="D1210" s="529">
        <f>Electricity!I1246</f>
        <v>0</v>
      </c>
      <c r="E1210" s="530" t="str">
        <f t="shared" si="40"/>
        <v>02/20/2024 07:00:00 AM</v>
      </c>
      <c r="F1210" s="530" t="str">
        <f t="shared" si="39"/>
        <v>Feb</v>
      </c>
    </row>
    <row r="1211" spans="1:6" x14ac:dyDescent="0.35">
      <c r="A1211" s="527">
        <f>Electricity!D1247</f>
        <v>45342</v>
      </c>
      <c r="B1211" s="528">
        <f>Electricity!E1247</f>
        <v>0.33333333333333337</v>
      </c>
      <c r="C1211" s="529">
        <f>Electricity!F1247</f>
        <v>0</v>
      </c>
      <c r="D1211" s="529">
        <f>Electricity!I1247</f>
        <v>0</v>
      </c>
      <c r="E1211" s="530" t="str">
        <f t="shared" si="40"/>
        <v>02/20/2024 08:00:00 AM</v>
      </c>
      <c r="F1211" s="530" t="str">
        <f t="shared" si="39"/>
        <v>Feb</v>
      </c>
    </row>
    <row r="1212" spans="1:6" x14ac:dyDescent="0.35">
      <c r="A1212" s="527">
        <f>Electricity!D1248</f>
        <v>45342</v>
      </c>
      <c r="B1212" s="528">
        <f>Electricity!E1248</f>
        <v>0.375</v>
      </c>
      <c r="C1212" s="529">
        <f>Electricity!F1248</f>
        <v>0</v>
      </c>
      <c r="D1212" s="529">
        <f>Electricity!I1248</f>
        <v>0</v>
      </c>
      <c r="E1212" s="530" t="str">
        <f t="shared" si="40"/>
        <v>02/20/2024 09:00:00 AM</v>
      </c>
      <c r="F1212" s="530" t="str">
        <f t="shared" si="39"/>
        <v>Feb</v>
      </c>
    </row>
    <row r="1213" spans="1:6" x14ac:dyDescent="0.35">
      <c r="A1213" s="527">
        <f>Electricity!D1249</f>
        <v>45342</v>
      </c>
      <c r="B1213" s="528">
        <f>Electricity!E1249</f>
        <v>0.41666666666666669</v>
      </c>
      <c r="C1213" s="529">
        <f>Electricity!F1249</f>
        <v>0</v>
      </c>
      <c r="D1213" s="529">
        <f>Electricity!I1249</f>
        <v>0</v>
      </c>
      <c r="E1213" s="530" t="str">
        <f t="shared" si="40"/>
        <v>02/20/2024 10:00:00 AM</v>
      </c>
      <c r="F1213" s="530" t="str">
        <f t="shared" si="39"/>
        <v>Feb</v>
      </c>
    </row>
    <row r="1214" spans="1:6" x14ac:dyDescent="0.35">
      <c r="A1214" s="527">
        <f>Electricity!D1250</f>
        <v>45342</v>
      </c>
      <c r="B1214" s="528">
        <f>Electricity!E1250</f>
        <v>0.45833333333333337</v>
      </c>
      <c r="C1214" s="529">
        <f>Electricity!F1250</f>
        <v>0</v>
      </c>
      <c r="D1214" s="529">
        <f>Electricity!I1250</f>
        <v>0</v>
      </c>
      <c r="E1214" s="530" t="str">
        <f t="shared" si="40"/>
        <v>02/20/2024 11:00:00 AM</v>
      </c>
      <c r="F1214" s="530" t="str">
        <f t="shared" si="39"/>
        <v>Feb</v>
      </c>
    </row>
    <row r="1215" spans="1:6" x14ac:dyDescent="0.35">
      <c r="A1215" s="527">
        <f>Electricity!D1251</f>
        <v>45342</v>
      </c>
      <c r="B1215" s="528">
        <f>Electricity!E1251</f>
        <v>0.50000000000000011</v>
      </c>
      <c r="C1215" s="529">
        <f>Electricity!F1251</f>
        <v>0</v>
      </c>
      <c r="D1215" s="529">
        <f>Electricity!I1251</f>
        <v>0</v>
      </c>
      <c r="E1215" s="530" t="str">
        <f t="shared" si="40"/>
        <v>02/20/2024 12:00:00 PM</v>
      </c>
      <c r="F1215" s="530" t="str">
        <f t="shared" si="39"/>
        <v>Feb</v>
      </c>
    </row>
    <row r="1216" spans="1:6" x14ac:dyDescent="0.35">
      <c r="A1216" s="527">
        <f>Electricity!D1252</f>
        <v>45342</v>
      </c>
      <c r="B1216" s="528">
        <f>Electricity!E1252</f>
        <v>0.54166666666666674</v>
      </c>
      <c r="C1216" s="529">
        <f>Electricity!F1252</f>
        <v>0</v>
      </c>
      <c r="D1216" s="529">
        <f>Electricity!I1252</f>
        <v>0</v>
      </c>
      <c r="E1216" s="530" t="str">
        <f t="shared" si="40"/>
        <v>02/20/2024 01:00:00 PM</v>
      </c>
      <c r="F1216" s="530" t="str">
        <f t="shared" si="39"/>
        <v>Feb</v>
      </c>
    </row>
    <row r="1217" spans="1:6" x14ac:dyDescent="0.35">
      <c r="A1217" s="527">
        <f>Electricity!D1253</f>
        <v>45342</v>
      </c>
      <c r="B1217" s="528">
        <f>Electricity!E1253</f>
        <v>0.58333333333333337</v>
      </c>
      <c r="C1217" s="529">
        <f>Electricity!F1253</f>
        <v>0</v>
      </c>
      <c r="D1217" s="529">
        <f>Electricity!I1253</f>
        <v>0</v>
      </c>
      <c r="E1217" s="530" t="str">
        <f t="shared" si="40"/>
        <v>02/20/2024 02:00:00 PM</v>
      </c>
      <c r="F1217" s="530" t="str">
        <f t="shared" si="39"/>
        <v>Feb</v>
      </c>
    </row>
    <row r="1218" spans="1:6" x14ac:dyDescent="0.35">
      <c r="A1218" s="527">
        <f>Electricity!D1254</f>
        <v>45342</v>
      </c>
      <c r="B1218" s="528">
        <f>Electricity!E1254</f>
        <v>0.62500000000000011</v>
      </c>
      <c r="C1218" s="529">
        <f>Electricity!F1254</f>
        <v>0</v>
      </c>
      <c r="D1218" s="529">
        <f>Electricity!I1254</f>
        <v>0</v>
      </c>
      <c r="E1218" s="530" t="str">
        <f t="shared" si="40"/>
        <v>02/20/2024 03:00:00 PM</v>
      </c>
      <c r="F1218" s="530" t="str">
        <f t="shared" si="39"/>
        <v>Feb</v>
      </c>
    </row>
    <row r="1219" spans="1:6" x14ac:dyDescent="0.35">
      <c r="A1219" s="527">
        <f>Electricity!D1255</f>
        <v>45342</v>
      </c>
      <c r="B1219" s="528">
        <f>Electricity!E1255</f>
        <v>0.66666666666666674</v>
      </c>
      <c r="C1219" s="529">
        <f>Electricity!F1255</f>
        <v>0</v>
      </c>
      <c r="D1219" s="529">
        <f>Electricity!I1255</f>
        <v>0</v>
      </c>
      <c r="E1219" s="530" t="str">
        <f t="shared" si="40"/>
        <v>02/20/2024 04:00:00 PM</v>
      </c>
      <c r="F1219" s="530" t="str">
        <f t="shared" ref="F1219:F1282" si="41">TEXT(A1219,"mmm")</f>
        <v>Feb</v>
      </c>
    </row>
    <row r="1220" spans="1:6" x14ac:dyDescent="0.35">
      <c r="A1220" s="527">
        <f>Electricity!D1256</f>
        <v>45342</v>
      </c>
      <c r="B1220" s="528">
        <f>Electricity!E1256</f>
        <v>0.70833333333333337</v>
      </c>
      <c r="C1220" s="529">
        <f>Electricity!F1256</f>
        <v>0</v>
      </c>
      <c r="D1220" s="529">
        <f>Electricity!I1256</f>
        <v>0</v>
      </c>
      <c r="E1220" s="530" t="str">
        <f t="shared" si="40"/>
        <v>02/20/2024 05:00:00 PM</v>
      </c>
      <c r="F1220" s="530" t="str">
        <f t="shared" si="41"/>
        <v>Feb</v>
      </c>
    </row>
    <row r="1221" spans="1:6" x14ac:dyDescent="0.35">
      <c r="A1221" s="527">
        <f>Electricity!D1257</f>
        <v>45342</v>
      </c>
      <c r="B1221" s="528">
        <f>Electricity!E1257</f>
        <v>0.75000000000000011</v>
      </c>
      <c r="C1221" s="529">
        <f>Electricity!F1257</f>
        <v>0</v>
      </c>
      <c r="D1221" s="529">
        <f>Electricity!I1257</f>
        <v>0</v>
      </c>
      <c r="E1221" s="530" t="str">
        <f t="shared" si="40"/>
        <v>02/20/2024 06:00:00 PM</v>
      </c>
      <c r="F1221" s="530" t="str">
        <f t="shared" si="41"/>
        <v>Feb</v>
      </c>
    </row>
    <row r="1222" spans="1:6" x14ac:dyDescent="0.35">
      <c r="A1222" s="527">
        <f>Electricity!D1258</f>
        <v>45342</v>
      </c>
      <c r="B1222" s="528">
        <f>Electricity!E1258</f>
        <v>0.79166666666666674</v>
      </c>
      <c r="C1222" s="529">
        <f>Electricity!F1258</f>
        <v>0</v>
      </c>
      <c r="D1222" s="529">
        <f>Electricity!I1258</f>
        <v>0</v>
      </c>
      <c r="E1222" s="530" t="str">
        <f t="shared" si="40"/>
        <v>02/20/2024 07:00:00 PM</v>
      </c>
      <c r="F1222" s="530" t="str">
        <f t="shared" si="41"/>
        <v>Feb</v>
      </c>
    </row>
    <row r="1223" spans="1:6" x14ac:dyDescent="0.35">
      <c r="A1223" s="527">
        <f>Electricity!D1259</f>
        <v>45342</v>
      </c>
      <c r="B1223" s="528">
        <f>Electricity!E1259</f>
        <v>0.83333333333333337</v>
      </c>
      <c r="C1223" s="529">
        <f>Electricity!F1259</f>
        <v>0</v>
      </c>
      <c r="D1223" s="529">
        <f>Electricity!I1259</f>
        <v>0</v>
      </c>
      <c r="E1223" s="530" t="str">
        <f t="shared" si="40"/>
        <v>02/20/2024 08:00:00 PM</v>
      </c>
      <c r="F1223" s="530" t="str">
        <f t="shared" si="41"/>
        <v>Feb</v>
      </c>
    </row>
    <row r="1224" spans="1:6" x14ac:dyDescent="0.35">
      <c r="A1224" s="527">
        <f>Electricity!D1260</f>
        <v>45342</v>
      </c>
      <c r="B1224" s="528">
        <f>Electricity!E1260</f>
        <v>0.87500000000000011</v>
      </c>
      <c r="C1224" s="529">
        <f>Electricity!F1260</f>
        <v>0</v>
      </c>
      <c r="D1224" s="529">
        <f>Electricity!I1260</f>
        <v>0</v>
      </c>
      <c r="E1224" s="530" t="str">
        <f t="shared" si="40"/>
        <v>02/20/2024 09:00:00 PM</v>
      </c>
      <c r="F1224" s="530" t="str">
        <f t="shared" si="41"/>
        <v>Feb</v>
      </c>
    </row>
    <row r="1225" spans="1:6" x14ac:dyDescent="0.35">
      <c r="A1225" s="527">
        <f>Electricity!D1261</f>
        <v>45342</v>
      </c>
      <c r="B1225" s="528">
        <f>Electricity!E1261</f>
        <v>0.91666666666666674</v>
      </c>
      <c r="C1225" s="529">
        <f>Electricity!F1261</f>
        <v>0</v>
      </c>
      <c r="D1225" s="529">
        <f>Electricity!I1261</f>
        <v>0</v>
      </c>
      <c r="E1225" s="530" t="str">
        <f t="shared" si="40"/>
        <v>02/20/2024 10:00:00 PM</v>
      </c>
      <c r="F1225" s="530" t="str">
        <f t="shared" si="41"/>
        <v>Feb</v>
      </c>
    </row>
    <row r="1226" spans="1:6" x14ac:dyDescent="0.35">
      <c r="A1226" s="527">
        <f>Electricity!D1262</f>
        <v>45342</v>
      </c>
      <c r="B1226" s="528">
        <f>Electricity!E1262</f>
        <v>0.95833333333333337</v>
      </c>
      <c r="C1226" s="529">
        <f>Electricity!F1262</f>
        <v>0</v>
      </c>
      <c r="D1226" s="529">
        <f>Electricity!I1262</f>
        <v>0</v>
      </c>
      <c r="E1226" s="530" t="str">
        <f t="shared" si="40"/>
        <v>02/20/2024 11:00:00 PM</v>
      </c>
      <c r="F1226" s="530" t="str">
        <f t="shared" si="41"/>
        <v>Feb</v>
      </c>
    </row>
    <row r="1227" spans="1:6" x14ac:dyDescent="0.35">
      <c r="A1227" s="527">
        <f>Electricity!D1263</f>
        <v>45343</v>
      </c>
      <c r="B1227" s="528">
        <f>Electricity!E1263</f>
        <v>3.1225022567582528E-17</v>
      </c>
      <c r="C1227" s="529">
        <f>Electricity!F1263</f>
        <v>0</v>
      </c>
      <c r="D1227" s="529">
        <f>Electricity!I1263</f>
        <v>0</v>
      </c>
      <c r="E1227" s="530" t="str">
        <f t="shared" si="40"/>
        <v>02/21/2024 12:00:00 AM</v>
      </c>
      <c r="F1227" s="530" t="str">
        <f t="shared" si="41"/>
        <v>Feb</v>
      </c>
    </row>
    <row r="1228" spans="1:6" x14ac:dyDescent="0.35">
      <c r="A1228" s="527">
        <f>Electricity!D1264</f>
        <v>45343</v>
      </c>
      <c r="B1228" s="528">
        <f>Electricity!E1264</f>
        <v>4.1666666666666699E-2</v>
      </c>
      <c r="C1228" s="529">
        <f>Electricity!F1264</f>
        <v>0</v>
      </c>
      <c r="D1228" s="529">
        <f>Electricity!I1264</f>
        <v>0</v>
      </c>
      <c r="E1228" s="530" t="str">
        <f t="shared" ref="E1228:E1291" si="42">CONCATENATE(TEXT(A1228,"mm/dd/yyyy")," ",TEXT(B1228,"hh:mm:ss AM/PM"))</f>
        <v>02/21/2024 01:00:00 AM</v>
      </c>
      <c r="F1228" s="530" t="str">
        <f t="shared" si="41"/>
        <v>Feb</v>
      </c>
    </row>
    <row r="1229" spans="1:6" x14ac:dyDescent="0.35">
      <c r="A1229" s="527">
        <f>Electricity!D1265</f>
        <v>45343</v>
      </c>
      <c r="B1229" s="528">
        <f>Electricity!E1265</f>
        <v>8.333333333333337E-2</v>
      </c>
      <c r="C1229" s="529">
        <f>Electricity!F1265</f>
        <v>0</v>
      </c>
      <c r="D1229" s="529">
        <f>Electricity!I1265</f>
        <v>0</v>
      </c>
      <c r="E1229" s="530" t="str">
        <f t="shared" si="42"/>
        <v>02/21/2024 02:00:00 AM</v>
      </c>
      <c r="F1229" s="530" t="str">
        <f t="shared" si="41"/>
        <v>Feb</v>
      </c>
    </row>
    <row r="1230" spans="1:6" x14ac:dyDescent="0.35">
      <c r="A1230" s="527">
        <f>Electricity!D1266</f>
        <v>45343</v>
      </c>
      <c r="B1230" s="528">
        <f>Electricity!E1266</f>
        <v>0.12500000000000006</v>
      </c>
      <c r="C1230" s="529">
        <f>Electricity!F1266</f>
        <v>0</v>
      </c>
      <c r="D1230" s="529">
        <f>Electricity!I1266</f>
        <v>0</v>
      </c>
      <c r="E1230" s="530" t="str">
        <f t="shared" si="42"/>
        <v>02/21/2024 03:00:00 AM</v>
      </c>
      <c r="F1230" s="530" t="str">
        <f t="shared" si="41"/>
        <v>Feb</v>
      </c>
    </row>
    <row r="1231" spans="1:6" x14ac:dyDescent="0.35">
      <c r="A1231" s="527">
        <f>Electricity!D1267</f>
        <v>45343</v>
      </c>
      <c r="B1231" s="528">
        <f>Electricity!E1267</f>
        <v>0.16666666666666669</v>
      </c>
      <c r="C1231" s="529">
        <f>Electricity!F1267</f>
        <v>0</v>
      </c>
      <c r="D1231" s="529">
        <f>Electricity!I1267</f>
        <v>0</v>
      </c>
      <c r="E1231" s="530" t="str">
        <f t="shared" si="42"/>
        <v>02/21/2024 04:00:00 AM</v>
      </c>
      <c r="F1231" s="530" t="str">
        <f t="shared" si="41"/>
        <v>Feb</v>
      </c>
    </row>
    <row r="1232" spans="1:6" x14ac:dyDescent="0.35">
      <c r="A1232" s="527">
        <f>Electricity!D1268</f>
        <v>45343</v>
      </c>
      <c r="B1232" s="528">
        <f>Electricity!E1268</f>
        <v>0.20833333333333337</v>
      </c>
      <c r="C1232" s="529">
        <f>Electricity!F1268</f>
        <v>0</v>
      </c>
      <c r="D1232" s="529">
        <f>Electricity!I1268</f>
        <v>0</v>
      </c>
      <c r="E1232" s="530" t="str">
        <f t="shared" si="42"/>
        <v>02/21/2024 05:00:00 AM</v>
      </c>
      <c r="F1232" s="530" t="str">
        <f t="shared" si="41"/>
        <v>Feb</v>
      </c>
    </row>
    <row r="1233" spans="1:6" x14ac:dyDescent="0.35">
      <c r="A1233" s="527">
        <f>Electricity!D1269</f>
        <v>45343</v>
      </c>
      <c r="B1233" s="528">
        <f>Electricity!E1269</f>
        <v>0.25</v>
      </c>
      <c r="C1233" s="529">
        <f>Electricity!F1269</f>
        <v>0</v>
      </c>
      <c r="D1233" s="529">
        <f>Electricity!I1269</f>
        <v>0</v>
      </c>
      <c r="E1233" s="530" t="str">
        <f t="shared" si="42"/>
        <v>02/21/2024 06:00:00 AM</v>
      </c>
      <c r="F1233" s="530" t="str">
        <f t="shared" si="41"/>
        <v>Feb</v>
      </c>
    </row>
    <row r="1234" spans="1:6" x14ac:dyDescent="0.35">
      <c r="A1234" s="527">
        <f>Electricity!D1270</f>
        <v>45343</v>
      </c>
      <c r="B1234" s="528">
        <f>Electricity!E1270</f>
        <v>0.29166666666666669</v>
      </c>
      <c r="C1234" s="529">
        <f>Electricity!F1270</f>
        <v>0</v>
      </c>
      <c r="D1234" s="529">
        <f>Electricity!I1270</f>
        <v>0</v>
      </c>
      <c r="E1234" s="530" t="str">
        <f t="shared" si="42"/>
        <v>02/21/2024 07:00:00 AM</v>
      </c>
      <c r="F1234" s="530" t="str">
        <f t="shared" si="41"/>
        <v>Feb</v>
      </c>
    </row>
    <row r="1235" spans="1:6" x14ac:dyDescent="0.35">
      <c r="A1235" s="527">
        <f>Electricity!D1271</f>
        <v>45343</v>
      </c>
      <c r="B1235" s="528">
        <f>Electricity!E1271</f>
        <v>0.33333333333333337</v>
      </c>
      <c r="C1235" s="529">
        <f>Electricity!F1271</f>
        <v>0</v>
      </c>
      <c r="D1235" s="529">
        <f>Electricity!I1271</f>
        <v>0</v>
      </c>
      <c r="E1235" s="530" t="str">
        <f t="shared" si="42"/>
        <v>02/21/2024 08:00:00 AM</v>
      </c>
      <c r="F1235" s="530" t="str">
        <f t="shared" si="41"/>
        <v>Feb</v>
      </c>
    </row>
    <row r="1236" spans="1:6" x14ac:dyDescent="0.35">
      <c r="A1236" s="527">
        <f>Electricity!D1272</f>
        <v>45343</v>
      </c>
      <c r="B1236" s="528">
        <f>Electricity!E1272</f>
        <v>0.375</v>
      </c>
      <c r="C1236" s="529">
        <f>Electricity!F1272</f>
        <v>0</v>
      </c>
      <c r="D1236" s="529">
        <f>Electricity!I1272</f>
        <v>0</v>
      </c>
      <c r="E1236" s="530" t="str">
        <f t="shared" si="42"/>
        <v>02/21/2024 09:00:00 AM</v>
      </c>
      <c r="F1236" s="530" t="str">
        <f t="shared" si="41"/>
        <v>Feb</v>
      </c>
    </row>
    <row r="1237" spans="1:6" x14ac:dyDescent="0.35">
      <c r="A1237" s="527">
        <f>Electricity!D1273</f>
        <v>45343</v>
      </c>
      <c r="B1237" s="528">
        <f>Electricity!E1273</f>
        <v>0.41666666666666669</v>
      </c>
      <c r="C1237" s="529">
        <f>Electricity!F1273</f>
        <v>0</v>
      </c>
      <c r="D1237" s="529">
        <f>Electricity!I1273</f>
        <v>0</v>
      </c>
      <c r="E1237" s="530" t="str">
        <f t="shared" si="42"/>
        <v>02/21/2024 10:00:00 AM</v>
      </c>
      <c r="F1237" s="530" t="str">
        <f t="shared" si="41"/>
        <v>Feb</v>
      </c>
    </row>
    <row r="1238" spans="1:6" x14ac:dyDescent="0.35">
      <c r="A1238" s="527">
        <f>Electricity!D1274</f>
        <v>45343</v>
      </c>
      <c r="B1238" s="528">
        <f>Electricity!E1274</f>
        <v>0.45833333333333337</v>
      </c>
      <c r="C1238" s="529">
        <f>Electricity!F1274</f>
        <v>0</v>
      </c>
      <c r="D1238" s="529">
        <f>Electricity!I1274</f>
        <v>0</v>
      </c>
      <c r="E1238" s="530" t="str">
        <f t="shared" si="42"/>
        <v>02/21/2024 11:00:00 AM</v>
      </c>
      <c r="F1238" s="530" t="str">
        <f t="shared" si="41"/>
        <v>Feb</v>
      </c>
    </row>
    <row r="1239" spans="1:6" x14ac:dyDescent="0.35">
      <c r="A1239" s="527">
        <f>Electricity!D1275</f>
        <v>45343</v>
      </c>
      <c r="B1239" s="528">
        <f>Electricity!E1275</f>
        <v>0.50000000000000011</v>
      </c>
      <c r="C1239" s="529">
        <f>Electricity!F1275</f>
        <v>0</v>
      </c>
      <c r="D1239" s="529">
        <f>Electricity!I1275</f>
        <v>0</v>
      </c>
      <c r="E1239" s="530" t="str">
        <f t="shared" si="42"/>
        <v>02/21/2024 12:00:00 PM</v>
      </c>
      <c r="F1239" s="530" t="str">
        <f t="shared" si="41"/>
        <v>Feb</v>
      </c>
    </row>
    <row r="1240" spans="1:6" x14ac:dyDescent="0.35">
      <c r="A1240" s="527">
        <f>Electricity!D1276</f>
        <v>45343</v>
      </c>
      <c r="B1240" s="528">
        <f>Electricity!E1276</f>
        <v>0.54166666666666674</v>
      </c>
      <c r="C1240" s="529">
        <f>Electricity!F1276</f>
        <v>0</v>
      </c>
      <c r="D1240" s="529">
        <f>Electricity!I1276</f>
        <v>0</v>
      </c>
      <c r="E1240" s="530" t="str">
        <f t="shared" si="42"/>
        <v>02/21/2024 01:00:00 PM</v>
      </c>
      <c r="F1240" s="530" t="str">
        <f t="shared" si="41"/>
        <v>Feb</v>
      </c>
    </row>
    <row r="1241" spans="1:6" x14ac:dyDescent="0.35">
      <c r="A1241" s="527">
        <f>Electricity!D1277</f>
        <v>45343</v>
      </c>
      <c r="B1241" s="528">
        <f>Electricity!E1277</f>
        <v>0.58333333333333337</v>
      </c>
      <c r="C1241" s="529">
        <f>Electricity!F1277</f>
        <v>0</v>
      </c>
      <c r="D1241" s="529">
        <f>Electricity!I1277</f>
        <v>0</v>
      </c>
      <c r="E1241" s="530" t="str">
        <f t="shared" si="42"/>
        <v>02/21/2024 02:00:00 PM</v>
      </c>
      <c r="F1241" s="530" t="str">
        <f t="shared" si="41"/>
        <v>Feb</v>
      </c>
    </row>
    <row r="1242" spans="1:6" x14ac:dyDescent="0.35">
      <c r="A1242" s="527">
        <f>Electricity!D1278</f>
        <v>45343</v>
      </c>
      <c r="B1242" s="528">
        <f>Electricity!E1278</f>
        <v>0.62500000000000011</v>
      </c>
      <c r="C1242" s="529">
        <f>Electricity!F1278</f>
        <v>0</v>
      </c>
      <c r="D1242" s="529">
        <f>Electricity!I1278</f>
        <v>0</v>
      </c>
      <c r="E1242" s="530" t="str">
        <f t="shared" si="42"/>
        <v>02/21/2024 03:00:00 PM</v>
      </c>
      <c r="F1242" s="530" t="str">
        <f t="shared" si="41"/>
        <v>Feb</v>
      </c>
    </row>
    <row r="1243" spans="1:6" x14ac:dyDescent="0.35">
      <c r="A1243" s="527">
        <f>Electricity!D1279</f>
        <v>45343</v>
      </c>
      <c r="B1243" s="528">
        <f>Electricity!E1279</f>
        <v>0.66666666666666674</v>
      </c>
      <c r="C1243" s="529">
        <f>Electricity!F1279</f>
        <v>0</v>
      </c>
      <c r="D1243" s="529">
        <f>Electricity!I1279</f>
        <v>0</v>
      </c>
      <c r="E1243" s="530" t="str">
        <f t="shared" si="42"/>
        <v>02/21/2024 04:00:00 PM</v>
      </c>
      <c r="F1243" s="530" t="str">
        <f t="shared" si="41"/>
        <v>Feb</v>
      </c>
    </row>
    <row r="1244" spans="1:6" x14ac:dyDescent="0.35">
      <c r="A1244" s="527">
        <f>Electricity!D1280</f>
        <v>45343</v>
      </c>
      <c r="B1244" s="528">
        <f>Electricity!E1280</f>
        <v>0.70833333333333337</v>
      </c>
      <c r="C1244" s="529">
        <f>Electricity!F1280</f>
        <v>0</v>
      </c>
      <c r="D1244" s="529">
        <f>Electricity!I1280</f>
        <v>0</v>
      </c>
      <c r="E1244" s="530" t="str">
        <f t="shared" si="42"/>
        <v>02/21/2024 05:00:00 PM</v>
      </c>
      <c r="F1244" s="530" t="str">
        <f t="shared" si="41"/>
        <v>Feb</v>
      </c>
    </row>
    <row r="1245" spans="1:6" x14ac:dyDescent="0.35">
      <c r="A1245" s="527">
        <f>Electricity!D1281</f>
        <v>45343</v>
      </c>
      <c r="B1245" s="528">
        <f>Electricity!E1281</f>
        <v>0.75000000000000011</v>
      </c>
      <c r="C1245" s="529">
        <f>Electricity!F1281</f>
        <v>0</v>
      </c>
      <c r="D1245" s="529">
        <f>Electricity!I1281</f>
        <v>0</v>
      </c>
      <c r="E1245" s="530" t="str">
        <f t="shared" si="42"/>
        <v>02/21/2024 06:00:00 PM</v>
      </c>
      <c r="F1245" s="530" t="str">
        <f t="shared" si="41"/>
        <v>Feb</v>
      </c>
    </row>
    <row r="1246" spans="1:6" x14ac:dyDescent="0.35">
      <c r="A1246" s="527">
        <f>Electricity!D1282</f>
        <v>45343</v>
      </c>
      <c r="B1246" s="528">
        <f>Electricity!E1282</f>
        <v>0.79166666666666674</v>
      </c>
      <c r="C1246" s="529">
        <f>Electricity!F1282</f>
        <v>0</v>
      </c>
      <c r="D1246" s="529">
        <f>Electricity!I1282</f>
        <v>0</v>
      </c>
      <c r="E1246" s="530" t="str">
        <f t="shared" si="42"/>
        <v>02/21/2024 07:00:00 PM</v>
      </c>
      <c r="F1246" s="530" t="str">
        <f t="shared" si="41"/>
        <v>Feb</v>
      </c>
    </row>
    <row r="1247" spans="1:6" x14ac:dyDescent="0.35">
      <c r="A1247" s="527">
        <f>Electricity!D1283</f>
        <v>45343</v>
      </c>
      <c r="B1247" s="528">
        <f>Electricity!E1283</f>
        <v>0.83333333333333337</v>
      </c>
      <c r="C1247" s="529">
        <f>Electricity!F1283</f>
        <v>0</v>
      </c>
      <c r="D1247" s="529">
        <f>Electricity!I1283</f>
        <v>0</v>
      </c>
      <c r="E1247" s="530" t="str">
        <f t="shared" si="42"/>
        <v>02/21/2024 08:00:00 PM</v>
      </c>
      <c r="F1247" s="530" t="str">
        <f t="shared" si="41"/>
        <v>Feb</v>
      </c>
    </row>
    <row r="1248" spans="1:6" x14ac:dyDescent="0.35">
      <c r="A1248" s="527">
        <f>Electricity!D1284</f>
        <v>45343</v>
      </c>
      <c r="B1248" s="528">
        <f>Electricity!E1284</f>
        <v>0.87500000000000011</v>
      </c>
      <c r="C1248" s="529">
        <f>Electricity!F1284</f>
        <v>0</v>
      </c>
      <c r="D1248" s="529">
        <f>Electricity!I1284</f>
        <v>0</v>
      </c>
      <c r="E1248" s="530" t="str">
        <f t="shared" si="42"/>
        <v>02/21/2024 09:00:00 PM</v>
      </c>
      <c r="F1248" s="530" t="str">
        <f t="shared" si="41"/>
        <v>Feb</v>
      </c>
    </row>
    <row r="1249" spans="1:6" x14ac:dyDescent="0.35">
      <c r="A1249" s="527">
        <f>Electricity!D1285</f>
        <v>45343</v>
      </c>
      <c r="B1249" s="528">
        <f>Electricity!E1285</f>
        <v>0.91666666666666674</v>
      </c>
      <c r="C1249" s="529">
        <f>Electricity!F1285</f>
        <v>0</v>
      </c>
      <c r="D1249" s="529">
        <f>Electricity!I1285</f>
        <v>0</v>
      </c>
      <c r="E1249" s="530" t="str">
        <f t="shared" si="42"/>
        <v>02/21/2024 10:00:00 PM</v>
      </c>
      <c r="F1249" s="530" t="str">
        <f t="shared" si="41"/>
        <v>Feb</v>
      </c>
    </row>
    <row r="1250" spans="1:6" x14ac:dyDescent="0.35">
      <c r="A1250" s="527">
        <f>Electricity!D1286</f>
        <v>45343</v>
      </c>
      <c r="B1250" s="528">
        <f>Electricity!E1286</f>
        <v>0.95833333333333337</v>
      </c>
      <c r="C1250" s="529">
        <f>Electricity!F1286</f>
        <v>0</v>
      </c>
      <c r="D1250" s="529">
        <f>Electricity!I1286</f>
        <v>0</v>
      </c>
      <c r="E1250" s="530" t="str">
        <f t="shared" si="42"/>
        <v>02/21/2024 11:00:00 PM</v>
      </c>
      <c r="F1250" s="530" t="str">
        <f t="shared" si="41"/>
        <v>Feb</v>
      </c>
    </row>
    <row r="1251" spans="1:6" x14ac:dyDescent="0.35">
      <c r="A1251" s="527">
        <f>Electricity!D1287</f>
        <v>45344</v>
      </c>
      <c r="B1251" s="528">
        <f>Electricity!E1287</f>
        <v>3.1225022567582528E-17</v>
      </c>
      <c r="C1251" s="529">
        <f>Electricity!F1287</f>
        <v>0</v>
      </c>
      <c r="D1251" s="529">
        <f>Electricity!I1287</f>
        <v>0</v>
      </c>
      <c r="E1251" s="530" t="str">
        <f t="shared" si="42"/>
        <v>02/22/2024 12:00:00 AM</v>
      </c>
      <c r="F1251" s="530" t="str">
        <f t="shared" si="41"/>
        <v>Feb</v>
      </c>
    </row>
    <row r="1252" spans="1:6" x14ac:dyDescent="0.35">
      <c r="A1252" s="527">
        <f>Electricity!D1288</f>
        <v>45344</v>
      </c>
      <c r="B1252" s="528">
        <f>Electricity!E1288</f>
        <v>4.1666666666666699E-2</v>
      </c>
      <c r="C1252" s="529">
        <f>Electricity!F1288</f>
        <v>0</v>
      </c>
      <c r="D1252" s="529">
        <f>Electricity!I1288</f>
        <v>0</v>
      </c>
      <c r="E1252" s="530" t="str">
        <f t="shared" si="42"/>
        <v>02/22/2024 01:00:00 AM</v>
      </c>
      <c r="F1252" s="530" t="str">
        <f t="shared" si="41"/>
        <v>Feb</v>
      </c>
    </row>
    <row r="1253" spans="1:6" x14ac:dyDescent="0.35">
      <c r="A1253" s="527">
        <f>Electricity!D1289</f>
        <v>45344</v>
      </c>
      <c r="B1253" s="528">
        <f>Electricity!E1289</f>
        <v>8.333333333333337E-2</v>
      </c>
      <c r="C1253" s="529">
        <f>Electricity!F1289</f>
        <v>0</v>
      </c>
      <c r="D1253" s="529">
        <f>Electricity!I1289</f>
        <v>0</v>
      </c>
      <c r="E1253" s="530" t="str">
        <f t="shared" si="42"/>
        <v>02/22/2024 02:00:00 AM</v>
      </c>
      <c r="F1253" s="530" t="str">
        <f t="shared" si="41"/>
        <v>Feb</v>
      </c>
    </row>
    <row r="1254" spans="1:6" x14ac:dyDescent="0.35">
      <c r="A1254" s="527">
        <f>Electricity!D1290</f>
        <v>45344</v>
      </c>
      <c r="B1254" s="528">
        <f>Electricity!E1290</f>
        <v>0.12500000000000006</v>
      </c>
      <c r="C1254" s="529">
        <f>Electricity!F1290</f>
        <v>0</v>
      </c>
      <c r="D1254" s="529">
        <f>Electricity!I1290</f>
        <v>0</v>
      </c>
      <c r="E1254" s="530" t="str">
        <f t="shared" si="42"/>
        <v>02/22/2024 03:00:00 AM</v>
      </c>
      <c r="F1254" s="530" t="str">
        <f t="shared" si="41"/>
        <v>Feb</v>
      </c>
    </row>
    <row r="1255" spans="1:6" x14ac:dyDescent="0.35">
      <c r="A1255" s="527">
        <f>Electricity!D1291</f>
        <v>45344</v>
      </c>
      <c r="B1255" s="528">
        <f>Electricity!E1291</f>
        <v>0.16666666666666669</v>
      </c>
      <c r="C1255" s="529">
        <f>Electricity!F1291</f>
        <v>0</v>
      </c>
      <c r="D1255" s="529">
        <f>Electricity!I1291</f>
        <v>0</v>
      </c>
      <c r="E1255" s="530" t="str">
        <f t="shared" si="42"/>
        <v>02/22/2024 04:00:00 AM</v>
      </c>
      <c r="F1255" s="530" t="str">
        <f t="shared" si="41"/>
        <v>Feb</v>
      </c>
    </row>
    <row r="1256" spans="1:6" x14ac:dyDescent="0.35">
      <c r="A1256" s="527">
        <f>Electricity!D1292</f>
        <v>45344</v>
      </c>
      <c r="B1256" s="528">
        <f>Electricity!E1292</f>
        <v>0.20833333333333337</v>
      </c>
      <c r="C1256" s="529">
        <f>Electricity!F1292</f>
        <v>0</v>
      </c>
      <c r="D1256" s="529">
        <f>Electricity!I1292</f>
        <v>0</v>
      </c>
      <c r="E1256" s="530" t="str">
        <f t="shared" si="42"/>
        <v>02/22/2024 05:00:00 AM</v>
      </c>
      <c r="F1256" s="530" t="str">
        <f t="shared" si="41"/>
        <v>Feb</v>
      </c>
    </row>
    <row r="1257" spans="1:6" x14ac:dyDescent="0.35">
      <c r="A1257" s="527">
        <f>Electricity!D1293</f>
        <v>45344</v>
      </c>
      <c r="B1257" s="528">
        <f>Electricity!E1293</f>
        <v>0.25</v>
      </c>
      <c r="C1257" s="529">
        <f>Electricity!F1293</f>
        <v>0</v>
      </c>
      <c r="D1257" s="529">
        <f>Electricity!I1293</f>
        <v>0</v>
      </c>
      <c r="E1257" s="530" t="str">
        <f t="shared" si="42"/>
        <v>02/22/2024 06:00:00 AM</v>
      </c>
      <c r="F1257" s="530" t="str">
        <f t="shared" si="41"/>
        <v>Feb</v>
      </c>
    </row>
    <row r="1258" spans="1:6" x14ac:dyDescent="0.35">
      <c r="A1258" s="527">
        <f>Electricity!D1294</f>
        <v>45344</v>
      </c>
      <c r="B1258" s="528">
        <f>Electricity!E1294</f>
        <v>0.29166666666666669</v>
      </c>
      <c r="C1258" s="529">
        <f>Electricity!F1294</f>
        <v>0</v>
      </c>
      <c r="D1258" s="529">
        <f>Electricity!I1294</f>
        <v>0</v>
      </c>
      <c r="E1258" s="530" t="str">
        <f t="shared" si="42"/>
        <v>02/22/2024 07:00:00 AM</v>
      </c>
      <c r="F1258" s="530" t="str">
        <f t="shared" si="41"/>
        <v>Feb</v>
      </c>
    </row>
    <row r="1259" spans="1:6" x14ac:dyDescent="0.35">
      <c r="A1259" s="527">
        <f>Electricity!D1295</f>
        <v>45344</v>
      </c>
      <c r="B1259" s="528">
        <f>Electricity!E1295</f>
        <v>0.33333333333333337</v>
      </c>
      <c r="C1259" s="529">
        <f>Electricity!F1295</f>
        <v>0</v>
      </c>
      <c r="D1259" s="529">
        <f>Electricity!I1295</f>
        <v>0</v>
      </c>
      <c r="E1259" s="530" t="str">
        <f t="shared" si="42"/>
        <v>02/22/2024 08:00:00 AM</v>
      </c>
      <c r="F1259" s="530" t="str">
        <f t="shared" si="41"/>
        <v>Feb</v>
      </c>
    </row>
    <row r="1260" spans="1:6" x14ac:dyDescent="0.35">
      <c r="A1260" s="527">
        <f>Electricity!D1296</f>
        <v>45344</v>
      </c>
      <c r="B1260" s="528">
        <f>Electricity!E1296</f>
        <v>0.375</v>
      </c>
      <c r="C1260" s="529">
        <f>Electricity!F1296</f>
        <v>0</v>
      </c>
      <c r="D1260" s="529">
        <f>Electricity!I1296</f>
        <v>0</v>
      </c>
      <c r="E1260" s="530" t="str">
        <f t="shared" si="42"/>
        <v>02/22/2024 09:00:00 AM</v>
      </c>
      <c r="F1260" s="530" t="str">
        <f t="shared" si="41"/>
        <v>Feb</v>
      </c>
    </row>
    <row r="1261" spans="1:6" x14ac:dyDescent="0.35">
      <c r="A1261" s="527">
        <f>Electricity!D1297</f>
        <v>45344</v>
      </c>
      <c r="B1261" s="528">
        <f>Electricity!E1297</f>
        <v>0.41666666666666669</v>
      </c>
      <c r="C1261" s="529">
        <f>Electricity!F1297</f>
        <v>0</v>
      </c>
      <c r="D1261" s="529">
        <f>Electricity!I1297</f>
        <v>0</v>
      </c>
      <c r="E1261" s="530" t="str">
        <f t="shared" si="42"/>
        <v>02/22/2024 10:00:00 AM</v>
      </c>
      <c r="F1261" s="530" t="str">
        <f t="shared" si="41"/>
        <v>Feb</v>
      </c>
    </row>
    <row r="1262" spans="1:6" x14ac:dyDescent="0.35">
      <c r="A1262" s="527">
        <f>Electricity!D1298</f>
        <v>45344</v>
      </c>
      <c r="B1262" s="528">
        <f>Electricity!E1298</f>
        <v>0.45833333333333337</v>
      </c>
      <c r="C1262" s="529">
        <f>Electricity!F1298</f>
        <v>0</v>
      </c>
      <c r="D1262" s="529">
        <f>Electricity!I1298</f>
        <v>0</v>
      </c>
      <c r="E1262" s="530" t="str">
        <f t="shared" si="42"/>
        <v>02/22/2024 11:00:00 AM</v>
      </c>
      <c r="F1262" s="530" t="str">
        <f t="shared" si="41"/>
        <v>Feb</v>
      </c>
    </row>
    <row r="1263" spans="1:6" x14ac:dyDescent="0.35">
      <c r="A1263" s="527">
        <f>Electricity!D1299</f>
        <v>45344</v>
      </c>
      <c r="B1263" s="528">
        <f>Electricity!E1299</f>
        <v>0.50000000000000011</v>
      </c>
      <c r="C1263" s="529">
        <f>Electricity!F1299</f>
        <v>0</v>
      </c>
      <c r="D1263" s="529">
        <f>Electricity!I1299</f>
        <v>0</v>
      </c>
      <c r="E1263" s="530" t="str">
        <f t="shared" si="42"/>
        <v>02/22/2024 12:00:00 PM</v>
      </c>
      <c r="F1263" s="530" t="str">
        <f t="shared" si="41"/>
        <v>Feb</v>
      </c>
    </row>
    <row r="1264" spans="1:6" x14ac:dyDescent="0.35">
      <c r="A1264" s="527">
        <f>Electricity!D1300</f>
        <v>45344</v>
      </c>
      <c r="B1264" s="528">
        <f>Electricity!E1300</f>
        <v>0.54166666666666674</v>
      </c>
      <c r="C1264" s="529">
        <f>Electricity!F1300</f>
        <v>0</v>
      </c>
      <c r="D1264" s="529">
        <f>Electricity!I1300</f>
        <v>0</v>
      </c>
      <c r="E1264" s="530" t="str">
        <f t="shared" si="42"/>
        <v>02/22/2024 01:00:00 PM</v>
      </c>
      <c r="F1264" s="530" t="str">
        <f t="shared" si="41"/>
        <v>Feb</v>
      </c>
    </row>
    <row r="1265" spans="1:6" x14ac:dyDescent="0.35">
      <c r="A1265" s="527">
        <f>Electricity!D1301</f>
        <v>45344</v>
      </c>
      <c r="B1265" s="528">
        <f>Electricity!E1301</f>
        <v>0.58333333333333337</v>
      </c>
      <c r="C1265" s="529">
        <f>Electricity!F1301</f>
        <v>0</v>
      </c>
      <c r="D1265" s="529">
        <f>Electricity!I1301</f>
        <v>0</v>
      </c>
      <c r="E1265" s="530" t="str">
        <f t="shared" si="42"/>
        <v>02/22/2024 02:00:00 PM</v>
      </c>
      <c r="F1265" s="530" t="str">
        <f t="shared" si="41"/>
        <v>Feb</v>
      </c>
    </row>
    <row r="1266" spans="1:6" x14ac:dyDescent="0.35">
      <c r="A1266" s="527">
        <f>Electricity!D1302</f>
        <v>45344</v>
      </c>
      <c r="B1266" s="528">
        <f>Electricity!E1302</f>
        <v>0.62500000000000011</v>
      </c>
      <c r="C1266" s="529">
        <f>Electricity!F1302</f>
        <v>0</v>
      </c>
      <c r="D1266" s="529">
        <f>Electricity!I1302</f>
        <v>0</v>
      </c>
      <c r="E1266" s="530" t="str">
        <f t="shared" si="42"/>
        <v>02/22/2024 03:00:00 PM</v>
      </c>
      <c r="F1266" s="530" t="str">
        <f t="shared" si="41"/>
        <v>Feb</v>
      </c>
    </row>
    <row r="1267" spans="1:6" x14ac:dyDescent="0.35">
      <c r="A1267" s="527">
        <f>Electricity!D1303</f>
        <v>45344</v>
      </c>
      <c r="B1267" s="528">
        <f>Electricity!E1303</f>
        <v>0.66666666666666674</v>
      </c>
      <c r="C1267" s="529">
        <f>Electricity!F1303</f>
        <v>0</v>
      </c>
      <c r="D1267" s="529">
        <f>Electricity!I1303</f>
        <v>0</v>
      </c>
      <c r="E1267" s="530" t="str">
        <f t="shared" si="42"/>
        <v>02/22/2024 04:00:00 PM</v>
      </c>
      <c r="F1267" s="530" t="str">
        <f t="shared" si="41"/>
        <v>Feb</v>
      </c>
    </row>
    <row r="1268" spans="1:6" x14ac:dyDescent="0.35">
      <c r="A1268" s="527">
        <f>Electricity!D1304</f>
        <v>45344</v>
      </c>
      <c r="B1268" s="528">
        <f>Electricity!E1304</f>
        <v>0.70833333333333337</v>
      </c>
      <c r="C1268" s="529">
        <f>Electricity!F1304</f>
        <v>0</v>
      </c>
      <c r="D1268" s="529">
        <f>Electricity!I1304</f>
        <v>0</v>
      </c>
      <c r="E1268" s="530" t="str">
        <f t="shared" si="42"/>
        <v>02/22/2024 05:00:00 PM</v>
      </c>
      <c r="F1268" s="530" t="str">
        <f t="shared" si="41"/>
        <v>Feb</v>
      </c>
    </row>
    <row r="1269" spans="1:6" x14ac:dyDescent="0.35">
      <c r="A1269" s="527">
        <f>Electricity!D1305</f>
        <v>45344</v>
      </c>
      <c r="B1269" s="528">
        <f>Electricity!E1305</f>
        <v>0.75000000000000011</v>
      </c>
      <c r="C1269" s="529">
        <f>Electricity!F1305</f>
        <v>0</v>
      </c>
      <c r="D1269" s="529">
        <f>Electricity!I1305</f>
        <v>0</v>
      </c>
      <c r="E1269" s="530" t="str">
        <f t="shared" si="42"/>
        <v>02/22/2024 06:00:00 PM</v>
      </c>
      <c r="F1269" s="530" t="str">
        <f t="shared" si="41"/>
        <v>Feb</v>
      </c>
    </row>
    <row r="1270" spans="1:6" x14ac:dyDescent="0.35">
      <c r="A1270" s="527">
        <f>Electricity!D1306</f>
        <v>45344</v>
      </c>
      <c r="B1270" s="528">
        <f>Electricity!E1306</f>
        <v>0.79166666666666674</v>
      </c>
      <c r="C1270" s="529">
        <f>Electricity!F1306</f>
        <v>0</v>
      </c>
      <c r="D1270" s="529">
        <f>Electricity!I1306</f>
        <v>0</v>
      </c>
      <c r="E1270" s="530" t="str">
        <f t="shared" si="42"/>
        <v>02/22/2024 07:00:00 PM</v>
      </c>
      <c r="F1270" s="530" t="str">
        <f t="shared" si="41"/>
        <v>Feb</v>
      </c>
    </row>
    <row r="1271" spans="1:6" x14ac:dyDescent="0.35">
      <c r="A1271" s="527">
        <f>Electricity!D1307</f>
        <v>45344</v>
      </c>
      <c r="B1271" s="528">
        <f>Electricity!E1307</f>
        <v>0.83333333333333337</v>
      </c>
      <c r="C1271" s="529">
        <f>Electricity!F1307</f>
        <v>0</v>
      </c>
      <c r="D1271" s="529">
        <f>Electricity!I1307</f>
        <v>0</v>
      </c>
      <c r="E1271" s="530" t="str">
        <f t="shared" si="42"/>
        <v>02/22/2024 08:00:00 PM</v>
      </c>
      <c r="F1271" s="530" t="str">
        <f t="shared" si="41"/>
        <v>Feb</v>
      </c>
    </row>
    <row r="1272" spans="1:6" x14ac:dyDescent="0.35">
      <c r="A1272" s="527">
        <f>Electricity!D1308</f>
        <v>45344</v>
      </c>
      <c r="B1272" s="528">
        <f>Electricity!E1308</f>
        <v>0.87500000000000011</v>
      </c>
      <c r="C1272" s="529">
        <f>Electricity!F1308</f>
        <v>0</v>
      </c>
      <c r="D1272" s="529">
        <f>Electricity!I1308</f>
        <v>0</v>
      </c>
      <c r="E1272" s="530" t="str">
        <f t="shared" si="42"/>
        <v>02/22/2024 09:00:00 PM</v>
      </c>
      <c r="F1272" s="530" t="str">
        <f t="shared" si="41"/>
        <v>Feb</v>
      </c>
    </row>
    <row r="1273" spans="1:6" x14ac:dyDescent="0.35">
      <c r="A1273" s="527">
        <f>Electricity!D1309</f>
        <v>45344</v>
      </c>
      <c r="B1273" s="528">
        <f>Electricity!E1309</f>
        <v>0.91666666666666674</v>
      </c>
      <c r="C1273" s="529">
        <f>Electricity!F1309</f>
        <v>0</v>
      </c>
      <c r="D1273" s="529">
        <f>Electricity!I1309</f>
        <v>0</v>
      </c>
      <c r="E1273" s="530" t="str">
        <f t="shared" si="42"/>
        <v>02/22/2024 10:00:00 PM</v>
      </c>
      <c r="F1273" s="530" t="str">
        <f t="shared" si="41"/>
        <v>Feb</v>
      </c>
    </row>
    <row r="1274" spans="1:6" x14ac:dyDescent="0.35">
      <c r="A1274" s="527">
        <f>Electricity!D1310</f>
        <v>45344</v>
      </c>
      <c r="B1274" s="528">
        <f>Electricity!E1310</f>
        <v>0.95833333333333337</v>
      </c>
      <c r="C1274" s="529">
        <f>Electricity!F1310</f>
        <v>0</v>
      </c>
      <c r="D1274" s="529">
        <f>Electricity!I1310</f>
        <v>0</v>
      </c>
      <c r="E1274" s="530" t="str">
        <f t="shared" si="42"/>
        <v>02/22/2024 11:00:00 PM</v>
      </c>
      <c r="F1274" s="530" t="str">
        <f t="shared" si="41"/>
        <v>Feb</v>
      </c>
    </row>
    <row r="1275" spans="1:6" x14ac:dyDescent="0.35">
      <c r="A1275" s="527">
        <f>Electricity!D1311</f>
        <v>45345</v>
      </c>
      <c r="B1275" s="528">
        <f>Electricity!E1311</f>
        <v>3.1225022567582528E-17</v>
      </c>
      <c r="C1275" s="529">
        <f>Electricity!F1311</f>
        <v>0</v>
      </c>
      <c r="D1275" s="529">
        <f>Electricity!I1311</f>
        <v>0</v>
      </c>
      <c r="E1275" s="530" t="str">
        <f t="shared" si="42"/>
        <v>02/23/2024 12:00:00 AM</v>
      </c>
      <c r="F1275" s="530" t="str">
        <f t="shared" si="41"/>
        <v>Feb</v>
      </c>
    </row>
    <row r="1276" spans="1:6" x14ac:dyDescent="0.35">
      <c r="A1276" s="527">
        <f>Electricity!D1312</f>
        <v>45345</v>
      </c>
      <c r="B1276" s="528">
        <f>Electricity!E1312</f>
        <v>4.1666666666666699E-2</v>
      </c>
      <c r="C1276" s="529">
        <f>Electricity!F1312</f>
        <v>0</v>
      </c>
      <c r="D1276" s="529">
        <f>Electricity!I1312</f>
        <v>0</v>
      </c>
      <c r="E1276" s="530" t="str">
        <f t="shared" si="42"/>
        <v>02/23/2024 01:00:00 AM</v>
      </c>
      <c r="F1276" s="530" t="str">
        <f t="shared" si="41"/>
        <v>Feb</v>
      </c>
    </row>
    <row r="1277" spans="1:6" x14ac:dyDescent="0.35">
      <c r="A1277" s="527">
        <f>Electricity!D1313</f>
        <v>45345</v>
      </c>
      <c r="B1277" s="528">
        <f>Electricity!E1313</f>
        <v>8.333333333333337E-2</v>
      </c>
      <c r="C1277" s="529">
        <f>Electricity!F1313</f>
        <v>0</v>
      </c>
      <c r="D1277" s="529">
        <f>Electricity!I1313</f>
        <v>0</v>
      </c>
      <c r="E1277" s="530" t="str">
        <f t="shared" si="42"/>
        <v>02/23/2024 02:00:00 AM</v>
      </c>
      <c r="F1277" s="530" t="str">
        <f t="shared" si="41"/>
        <v>Feb</v>
      </c>
    </row>
    <row r="1278" spans="1:6" x14ac:dyDescent="0.35">
      <c r="A1278" s="527">
        <f>Electricity!D1314</f>
        <v>45345</v>
      </c>
      <c r="B1278" s="528">
        <f>Electricity!E1314</f>
        <v>0.12500000000000006</v>
      </c>
      <c r="C1278" s="529">
        <f>Electricity!F1314</f>
        <v>0</v>
      </c>
      <c r="D1278" s="529">
        <f>Electricity!I1314</f>
        <v>0</v>
      </c>
      <c r="E1278" s="530" t="str">
        <f t="shared" si="42"/>
        <v>02/23/2024 03:00:00 AM</v>
      </c>
      <c r="F1278" s="530" t="str">
        <f t="shared" si="41"/>
        <v>Feb</v>
      </c>
    </row>
    <row r="1279" spans="1:6" x14ac:dyDescent="0.35">
      <c r="A1279" s="527">
        <f>Electricity!D1315</f>
        <v>45345</v>
      </c>
      <c r="B1279" s="528">
        <f>Electricity!E1315</f>
        <v>0.16666666666666669</v>
      </c>
      <c r="C1279" s="529">
        <f>Electricity!F1315</f>
        <v>0</v>
      </c>
      <c r="D1279" s="529">
        <f>Electricity!I1315</f>
        <v>0</v>
      </c>
      <c r="E1279" s="530" t="str">
        <f t="shared" si="42"/>
        <v>02/23/2024 04:00:00 AM</v>
      </c>
      <c r="F1279" s="530" t="str">
        <f t="shared" si="41"/>
        <v>Feb</v>
      </c>
    </row>
    <row r="1280" spans="1:6" x14ac:dyDescent="0.35">
      <c r="A1280" s="527">
        <f>Electricity!D1316</f>
        <v>45345</v>
      </c>
      <c r="B1280" s="528">
        <f>Electricity!E1316</f>
        <v>0.20833333333333337</v>
      </c>
      <c r="C1280" s="529">
        <f>Electricity!F1316</f>
        <v>0</v>
      </c>
      <c r="D1280" s="529">
        <f>Electricity!I1316</f>
        <v>0</v>
      </c>
      <c r="E1280" s="530" t="str">
        <f t="shared" si="42"/>
        <v>02/23/2024 05:00:00 AM</v>
      </c>
      <c r="F1280" s="530" t="str">
        <f t="shared" si="41"/>
        <v>Feb</v>
      </c>
    </row>
    <row r="1281" spans="1:6" x14ac:dyDescent="0.35">
      <c r="A1281" s="527">
        <f>Electricity!D1317</f>
        <v>45345</v>
      </c>
      <c r="B1281" s="528">
        <f>Electricity!E1317</f>
        <v>0.25</v>
      </c>
      <c r="C1281" s="529">
        <f>Electricity!F1317</f>
        <v>0</v>
      </c>
      <c r="D1281" s="529">
        <f>Electricity!I1317</f>
        <v>0</v>
      </c>
      <c r="E1281" s="530" t="str">
        <f t="shared" si="42"/>
        <v>02/23/2024 06:00:00 AM</v>
      </c>
      <c r="F1281" s="530" t="str">
        <f t="shared" si="41"/>
        <v>Feb</v>
      </c>
    </row>
    <row r="1282" spans="1:6" x14ac:dyDescent="0.35">
      <c r="A1282" s="527">
        <f>Electricity!D1318</f>
        <v>45345</v>
      </c>
      <c r="B1282" s="528">
        <f>Electricity!E1318</f>
        <v>0.29166666666666669</v>
      </c>
      <c r="C1282" s="529">
        <f>Electricity!F1318</f>
        <v>0</v>
      </c>
      <c r="D1282" s="529">
        <f>Electricity!I1318</f>
        <v>0</v>
      </c>
      <c r="E1282" s="530" t="str">
        <f t="shared" si="42"/>
        <v>02/23/2024 07:00:00 AM</v>
      </c>
      <c r="F1282" s="530" t="str">
        <f t="shared" si="41"/>
        <v>Feb</v>
      </c>
    </row>
    <row r="1283" spans="1:6" x14ac:dyDescent="0.35">
      <c r="A1283" s="527">
        <f>Electricity!D1319</f>
        <v>45345</v>
      </c>
      <c r="B1283" s="528">
        <f>Electricity!E1319</f>
        <v>0.33333333333333337</v>
      </c>
      <c r="C1283" s="529">
        <f>Electricity!F1319</f>
        <v>0</v>
      </c>
      <c r="D1283" s="529">
        <f>Electricity!I1319</f>
        <v>0</v>
      </c>
      <c r="E1283" s="530" t="str">
        <f t="shared" si="42"/>
        <v>02/23/2024 08:00:00 AM</v>
      </c>
      <c r="F1283" s="530" t="str">
        <f t="shared" ref="F1283:F1346" si="43">TEXT(A1283,"mmm")</f>
        <v>Feb</v>
      </c>
    </row>
    <row r="1284" spans="1:6" x14ac:dyDescent="0.35">
      <c r="A1284" s="527">
        <f>Electricity!D1320</f>
        <v>45345</v>
      </c>
      <c r="B1284" s="528">
        <f>Electricity!E1320</f>
        <v>0.375</v>
      </c>
      <c r="C1284" s="529">
        <f>Electricity!F1320</f>
        <v>0</v>
      </c>
      <c r="D1284" s="529">
        <f>Electricity!I1320</f>
        <v>0</v>
      </c>
      <c r="E1284" s="530" t="str">
        <f t="shared" si="42"/>
        <v>02/23/2024 09:00:00 AM</v>
      </c>
      <c r="F1284" s="530" t="str">
        <f t="shared" si="43"/>
        <v>Feb</v>
      </c>
    </row>
    <row r="1285" spans="1:6" x14ac:dyDescent="0.35">
      <c r="A1285" s="527">
        <f>Electricity!D1321</f>
        <v>45345</v>
      </c>
      <c r="B1285" s="528">
        <f>Electricity!E1321</f>
        <v>0.41666666666666669</v>
      </c>
      <c r="C1285" s="529">
        <f>Electricity!F1321</f>
        <v>0</v>
      </c>
      <c r="D1285" s="529">
        <f>Electricity!I1321</f>
        <v>0</v>
      </c>
      <c r="E1285" s="530" t="str">
        <f t="shared" si="42"/>
        <v>02/23/2024 10:00:00 AM</v>
      </c>
      <c r="F1285" s="530" t="str">
        <f t="shared" si="43"/>
        <v>Feb</v>
      </c>
    </row>
    <row r="1286" spans="1:6" x14ac:dyDescent="0.35">
      <c r="A1286" s="527">
        <f>Electricity!D1322</f>
        <v>45345</v>
      </c>
      <c r="B1286" s="528">
        <f>Electricity!E1322</f>
        <v>0.45833333333333337</v>
      </c>
      <c r="C1286" s="529">
        <f>Electricity!F1322</f>
        <v>0</v>
      </c>
      <c r="D1286" s="529">
        <f>Electricity!I1322</f>
        <v>0</v>
      </c>
      <c r="E1286" s="530" t="str">
        <f t="shared" si="42"/>
        <v>02/23/2024 11:00:00 AM</v>
      </c>
      <c r="F1286" s="530" t="str">
        <f t="shared" si="43"/>
        <v>Feb</v>
      </c>
    </row>
    <row r="1287" spans="1:6" x14ac:dyDescent="0.35">
      <c r="A1287" s="527">
        <f>Electricity!D1323</f>
        <v>45345</v>
      </c>
      <c r="B1287" s="528">
        <f>Electricity!E1323</f>
        <v>0.50000000000000011</v>
      </c>
      <c r="C1287" s="529">
        <f>Electricity!F1323</f>
        <v>0</v>
      </c>
      <c r="D1287" s="529">
        <f>Electricity!I1323</f>
        <v>0</v>
      </c>
      <c r="E1287" s="530" t="str">
        <f t="shared" si="42"/>
        <v>02/23/2024 12:00:00 PM</v>
      </c>
      <c r="F1287" s="530" t="str">
        <f t="shared" si="43"/>
        <v>Feb</v>
      </c>
    </row>
    <row r="1288" spans="1:6" x14ac:dyDescent="0.35">
      <c r="A1288" s="527">
        <f>Electricity!D1324</f>
        <v>45345</v>
      </c>
      <c r="B1288" s="528">
        <f>Electricity!E1324</f>
        <v>0.54166666666666674</v>
      </c>
      <c r="C1288" s="529">
        <f>Electricity!F1324</f>
        <v>0</v>
      </c>
      <c r="D1288" s="529">
        <f>Electricity!I1324</f>
        <v>0</v>
      </c>
      <c r="E1288" s="530" t="str">
        <f t="shared" si="42"/>
        <v>02/23/2024 01:00:00 PM</v>
      </c>
      <c r="F1288" s="530" t="str">
        <f t="shared" si="43"/>
        <v>Feb</v>
      </c>
    </row>
    <row r="1289" spans="1:6" x14ac:dyDescent="0.35">
      <c r="A1289" s="527">
        <f>Electricity!D1325</f>
        <v>45345</v>
      </c>
      <c r="B1289" s="528">
        <f>Electricity!E1325</f>
        <v>0.58333333333333337</v>
      </c>
      <c r="C1289" s="529">
        <f>Electricity!F1325</f>
        <v>0</v>
      </c>
      <c r="D1289" s="529">
        <f>Electricity!I1325</f>
        <v>0</v>
      </c>
      <c r="E1289" s="530" t="str">
        <f t="shared" si="42"/>
        <v>02/23/2024 02:00:00 PM</v>
      </c>
      <c r="F1289" s="530" t="str">
        <f t="shared" si="43"/>
        <v>Feb</v>
      </c>
    </row>
    <row r="1290" spans="1:6" x14ac:dyDescent="0.35">
      <c r="A1290" s="527">
        <f>Electricity!D1326</f>
        <v>45345</v>
      </c>
      <c r="B1290" s="528">
        <f>Electricity!E1326</f>
        <v>0.62500000000000011</v>
      </c>
      <c r="C1290" s="529">
        <f>Electricity!F1326</f>
        <v>0</v>
      </c>
      <c r="D1290" s="529">
        <f>Electricity!I1326</f>
        <v>0</v>
      </c>
      <c r="E1290" s="530" t="str">
        <f t="shared" si="42"/>
        <v>02/23/2024 03:00:00 PM</v>
      </c>
      <c r="F1290" s="530" t="str">
        <f t="shared" si="43"/>
        <v>Feb</v>
      </c>
    </row>
    <row r="1291" spans="1:6" x14ac:dyDescent="0.35">
      <c r="A1291" s="527">
        <f>Electricity!D1327</f>
        <v>45345</v>
      </c>
      <c r="B1291" s="528">
        <f>Electricity!E1327</f>
        <v>0.66666666666666674</v>
      </c>
      <c r="C1291" s="529">
        <f>Electricity!F1327</f>
        <v>0</v>
      </c>
      <c r="D1291" s="529">
        <f>Electricity!I1327</f>
        <v>0</v>
      </c>
      <c r="E1291" s="530" t="str">
        <f t="shared" si="42"/>
        <v>02/23/2024 04:00:00 PM</v>
      </c>
      <c r="F1291" s="530" t="str">
        <f t="shared" si="43"/>
        <v>Feb</v>
      </c>
    </row>
    <row r="1292" spans="1:6" x14ac:dyDescent="0.35">
      <c r="A1292" s="527">
        <f>Electricity!D1328</f>
        <v>45345</v>
      </c>
      <c r="B1292" s="528">
        <f>Electricity!E1328</f>
        <v>0.70833333333333337</v>
      </c>
      <c r="C1292" s="529">
        <f>Electricity!F1328</f>
        <v>0</v>
      </c>
      <c r="D1292" s="529">
        <f>Electricity!I1328</f>
        <v>0</v>
      </c>
      <c r="E1292" s="530" t="str">
        <f t="shared" ref="E1292:E1355" si="44">CONCATENATE(TEXT(A1292,"mm/dd/yyyy")," ",TEXT(B1292,"hh:mm:ss AM/PM"))</f>
        <v>02/23/2024 05:00:00 PM</v>
      </c>
      <c r="F1292" s="530" t="str">
        <f t="shared" si="43"/>
        <v>Feb</v>
      </c>
    </row>
    <row r="1293" spans="1:6" x14ac:dyDescent="0.35">
      <c r="A1293" s="527">
        <f>Electricity!D1329</f>
        <v>45345</v>
      </c>
      <c r="B1293" s="528">
        <f>Electricity!E1329</f>
        <v>0.75000000000000011</v>
      </c>
      <c r="C1293" s="529">
        <f>Electricity!F1329</f>
        <v>0</v>
      </c>
      <c r="D1293" s="529">
        <f>Electricity!I1329</f>
        <v>0</v>
      </c>
      <c r="E1293" s="530" t="str">
        <f t="shared" si="44"/>
        <v>02/23/2024 06:00:00 PM</v>
      </c>
      <c r="F1293" s="530" t="str">
        <f t="shared" si="43"/>
        <v>Feb</v>
      </c>
    </row>
    <row r="1294" spans="1:6" x14ac:dyDescent="0.35">
      <c r="A1294" s="527">
        <f>Electricity!D1330</f>
        <v>45345</v>
      </c>
      <c r="B1294" s="528">
        <f>Electricity!E1330</f>
        <v>0.79166666666666674</v>
      </c>
      <c r="C1294" s="529">
        <f>Electricity!F1330</f>
        <v>0</v>
      </c>
      <c r="D1294" s="529">
        <f>Electricity!I1330</f>
        <v>0</v>
      </c>
      <c r="E1294" s="530" t="str">
        <f t="shared" si="44"/>
        <v>02/23/2024 07:00:00 PM</v>
      </c>
      <c r="F1294" s="530" t="str">
        <f t="shared" si="43"/>
        <v>Feb</v>
      </c>
    </row>
    <row r="1295" spans="1:6" x14ac:dyDescent="0.35">
      <c r="A1295" s="527">
        <f>Electricity!D1331</f>
        <v>45345</v>
      </c>
      <c r="B1295" s="528">
        <f>Electricity!E1331</f>
        <v>0.83333333333333337</v>
      </c>
      <c r="C1295" s="529">
        <f>Electricity!F1331</f>
        <v>0</v>
      </c>
      <c r="D1295" s="529">
        <f>Electricity!I1331</f>
        <v>0</v>
      </c>
      <c r="E1295" s="530" t="str">
        <f t="shared" si="44"/>
        <v>02/23/2024 08:00:00 PM</v>
      </c>
      <c r="F1295" s="530" t="str">
        <f t="shared" si="43"/>
        <v>Feb</v>
      </c>
    </row>
    <row r="1296" spans="1:6" x14ac:dyDescent="0.35">
      <c r="A1296" s="527">
        <f>Electricity!D1332</f>
        <v>45345</v>
      </c>
      <c r="B1296" s="528">
        <f>Electricity!E1332</f>
        <v>0.87500000000000011</v>
      </c>
      <c r="C1296" s="529">
        <f>Electricity!F1332</f>
        <v>0</v>
      </c>
      <c r="D1296" s="529">
        <f>Electricity!I1332</f>
        <v>0</v>
      </c>
      <c r="E1296" s="530" t="str">
        <f t="shared" si="44"/>
        <v>02/23/2024 09:00:00 PM</v>
      </c>
      <c r="F1296" s="530" t="str">
        <f t="shared" si="43"/>
        <v>Feb</v>
      </c>
    </row>
    <row r="1297" spans="1:6" x14ac:dyDescent="0.35">
      <c r="A1297" s="527">
        <f>Electricity!D1333</f>
        <v>45345</v>
      </c>
      <c r="B1297" s="528">
        <f>Electricity!E1333</f>
        <v>0.91666666666666674</v>
      </c>
      <c r="C1297" s="529">
        <f>Electricity!F1333</f>
        <v>0</v>
      </c>
      <c r="D1297" s="529">
        <f>Electricity!I1333</f>
        <v>0</v>
      </c>
      <c r="E1297" s="530" t="str">
        <f t="shared" si="44"/>
        <v>02/23/2024 10:00:00 PM</v>
      </c>
      <c r="F1297" s="530" t="str">
        <f t="shared" si="43"/>
        <v>Feb</v>
      </c>
    </row>
    <row r="1298" spans="1:6" x14ac:dyDescent="0.35">
      <c r="A1298" s="527">
        <f>Electricity!D1334</f>
        <v>45345</v>
      </c>
      <c r="B1298" s="528">
        <f>Electricity!E1334</f>
        <v>0.95833333333333337</v>
      </c>
      <c r="C1298" s="529">
        <f>Electricity!F1334</f>
        <v>0</v>
      </c>
      <c r="D1298" s="529">
        <f>Electricity!I1334</f>
        <v>0</v>
      </c>
      <c r="E1298" s="530" t="str">
        <f t="shared" si="44"/>
        <v>02/23/2024 11:00:00 PM</v>
      </c>
      <c r="F1298" s="530" t="str">
        <f t="shared" si="43"/>
        <v>Feb</v>
      </c>
    </row>
    <row r="1299" spans="1:6" x14ac:dyDescent="0.35">
      <c r="A1299" s="527">
        <f>Electricity!D1335</f>
        <v>45346</v>
      </c>
      <c r="B1299" s="528">
        <f>Electricity!E1335</f>
        <v>3.1225022567582528E-17</v>
      </c>
      <c r="C1299" s="529">
        <f>Electricity!F1335</f>
        <v>0</v>
      </c>
      <c r="D1299" s="529">
        <f>Electricity!I1335</f>
        <v>0</v>
      </c>
      <c r="E1299" s="530" t="str">
        <f t="shared" si="44"/>
        <v>02/24/2024 12:00:00 AM</v>
      </c>
      <c r="F1299" s="530" t="str">
        <f t="shared" si="43"/>
        <v>Feb</v>
      </c>
    </row>
    <row r="1300" spans="1:6" x14ac:dyDescent="0.35">
      <c r="A1300" s="527">
        <f>Electricity!D1336</f>
        <v>45346</v>
      </c>
      <c r="B1300" s="528">
        <f>Electricity!E1336</f>
        <v>4.1666666666666699E-2</v>
      </c>
      <c r="C1300" s="529">
        <f>Electricity!F1336</f>
        <v>0</v>
      </c>
      <c r="D1300" s="529">
        <f>Electricity!I1336</f>
        <v>0</v>
      </c>
      <c r="E1300" s="530" t="str">
        <f t="shared" si="44"/>
        <v>02/24/2024 01:00:00 AM</v>
      </c>
      <c r="F1300" s="530" t="str">
        <f t="shared" si="43"/>
        <v>Feb</v>
      </c>
    </row>
    <row r="1301" spans="1:6" x14ac:dyDescent="0.35">
      <c r="A1301" s="527">
        <f>Electricity!D1337</f>
        <v>45346</v>
      </c>
      <c r="B1301" s="528">
        <f>Electricity!E1337</f>
        <v>8.333333333333337E-2</v>
      </c>
      <c r="C1301" s="529">
        <f>Electricity!F1337</f>
        <v>0</v>
      </c>
      <c r="D1301" s="529">
        <f>Electricity!I1337</f>
        <v>0</v>
      </c>
      <c r="E1301" s="530" t="str">
        <f t="shared" si="44"/>
        <v>02/24/2024 02:00:00 AM</v>
      </c>
      <c r="F1301" s="530" t="str">
        <f t="shared" si="43"/>
        <v>Feb</v>
      </c>
    </row>
    <row r="1302" spans="1:6" x14ac:dyDescent="0.35">
      <c r="A1302" s="527">
        <f>Electricity!D1338</f>
        <v>45346</v>
      </c>
      <c r="B1302" s="528">
        <f>Electricity!E1338</f>
        <v>0.12500000000000006</v>
      </c>
      <c r="C1302" s="529">
        <f>Electricity!F1338</f>
        <v>0</v>
      </c>
      <c r="D1302" s="529">
        <f>Electricity!I1338</f>
        <v>0</v>
      </c>
      <c r="E1302" s="530" t="str">
        <f t="shared" si="44"/>
        <v>02/24/2024 03:00:00 AM</v>
      </c>
      <c r="F1302" s="530" t="str">
        <f t="shared" si="43"/>
        <v>Feb</v>
      </c>
    </row>
    <row r="1303" spans="1:6" x14ac:dyDescent="0.35">
      <c r="A1303" s="527">
        <f>Electricity!D1339</f>
        <v>45346</v>
      </c>
      <c r="B1303" s="528">
        <f>Electricity!E1339</f>
        <v>0.16666666666666669</v>
      </c>
      <c r="C1303" s="529">
        <f>Electricity!F1339</f>
        <v>0</v>
      </c>
      <c r="D1303" s="529">
        <f>Electricity!I1339</f>
        <v>0</v>
      </c>
      <c r="E1303" s="530" t="str">
        <f t="shared" si="44"/>
        <v>02/24/2024 04:00:00 AM</v>
      </c>
      <c r="F1303" s="530" t="str">
        <f t="shared" si="43"/>
        <v>Feb</v>
      </c>
    </row>
    <row r="1304" spans="1:6" x14ac:dyDescent="0.35">
      <c r="A1304" s="527">
        <f>Electricity!D1340</f>
        <v>45346</v>
      </c>
      <c r="B1304" s="528">
        <f>Electricity!E1340</f>
        <v>0.20833333333333337</v>
      </c>
      <c r="C1304" s="529">
        <f>Electricity!F1340</f>
        <v>0</v>
      </c>
      <c r="D1304" s="529">
        <f>Electricity!I1340</f>
        <v>0</v>
      </c>
      <c r="E1304" s="530" t="str">
        <f t="shared" si="44"/>
        <v>02/24/2024 05:00:00 AM</v>
      </c>
      <c r="F1304" s="530" t="str">
        <f t="shared" si="43"/>
        <v>Feb</v>
      </c>
    </row>
    <row r="1305" spans="1:6" x14ac:dyDescent="0.35">
      <c r="A1305" s="527">
        <f>Electricity!D1341</f>
        <v>45346</v>
      </c>
      <c r="B1305" s="528">
        <f>Electricity!E1341</f>
        <v>0.25</v>
      </c>
      <c r="C1305" s="529">
        <f>Electricity!F1341</f>
        <v>0</v>
      </c>
      <c r="D1305" s="529">
        <f>Electricity!I1341</f>
        <v>0</v>
      </c>
      <c r="E1305" s="530" t="str">
        <f t="shared" si="44"/>
        <v>02/24/2024 06:00:00 AM</v>
      </c>
      <c r="F1305" s="530" t="str">
        <f t="shared" si="43"/>
        <v>Feb</v>
      </c>
    </row>
    <row r="1306" spans="1:6" x14ac:dyDescent="0.35">
      <c r="A1306" s="527">
        <f>Electricity!D1342</f>
        <v>45346</v>
      </c>
      <c r="B1306" s="528">
        <f>Electricity!E1342</f>
        <v>0.29166666666666669</v>
      </c>
      <c r="C1306" s="529">
        <f>Electricity!F1342</f>
        <v>0</v>
      </c>
      <c r="D1306" s="529">
        <f>Electricity!I1342</f>
        <v>0</v>
      </c>
      <c r="E1306" s="530" t="str">
        <f t="shared" si="44"/>
        <v>02/24/2024 07:00:00 AM</v>
      </c>
      <c r="F1306" s="530" t="str">
        <f t="shared" si="43"/>
        <v>Feb</v>
      </c>
    </row>
    <row r="1307" spans="1:6" x14ac:dyDescent="0.35">
      <c r="A1307" s="527">
        <f>Electricity!D1343</f>
        <v>45346</v>
      </c>
      <c r="B1307" s="528">
        <f>Electricity!E1343</f>
        <v>0.33333333333333337</v>
      </c>
      <c r="C1307" s="529">
        <f>Electricity!F1343</f>
        <v>0</v>
      </c>
      <c r="D1307" s="529">
        <f>Electricity!I1343</f>
        <v>0</v>
      </c>
      <c r="E1307" s="530" t="str">
        <f t="shared" si="44"/>
        <v>02/24/2024 08:00:00 AM</v>
      </c>
      <c r="F1307" s="530" t="str">
        <f t="shared" si="43"/>
        <v>Feb</v>
      </c>
    </row>
    <row r="1308" spans="1:6" x14ac:dyDescent="0.35">
      <c r="A1308" s="527">
        <f>Electricity!D1344</f>
        <v>45346</v>
      </c>
      <c r="B1308" s="528">
        <f>Electricity!E1344</f>
        <v>0.375</v>
      </c>
      <c r="C1308" s="529">
        <f>Electricity!F1344</f>
        <v>0</v>
      </c>
      <c r="D1308" s="529">
        <f>Electricity!I1344</f>
        <v>0</v>
      </c>
      <c r="E1308" s="530" t="str">
        <f t="shared" si="44"/>
        <v>02/24/2024 09:00:00 AM</v>
      </c>
      <c r="F1308" s="530" t="str">
        <f t="shared" si="43"/>
        <v>Feb</v>
      </c>
    </row>
    <row r="1309" spans="1:6" x14ac:dyDescent="0.35">
      <c r="A1309" s="527">
        <f>Electricity!D1345</f>
        <v>45346</v>
      </c>
      <c r="B1309" s="528">
        <f>Electricity!E1345</f>
        <v>0.41666666666666669</v>
      </c>
      <c r="C1309" s="529">
        <f>Electricity!F1345</f>
        <v>0</v>
      </c>
      <c r="D1309" s="529">
        <f>Electricity!I1345</f>
        <v>0</v>
      </c>
      <c r="E1309" s="530" t="str">
        <f t="shared" si="44"/>
        <v>02/24/2024 10:00:00 AM</v>
      </c>
      <c r="F1309" s="530" t="str">
        <f t="shared" si="43"/>
        <v>Feb</v>
      </c>
    </row>
    <row r="1310" spans="1:6" x14ac:dyDescent="0.35">
      <c r="A1310" s="527">
        <f>Electricity!D1346</f>
        <v>45346</v>
      </c>
      <c r="B1310" s="528">
        <f>Electricity!E1346</f>
        <v>0.45833333333333337</v>
      </c>
      <c r="C1310" s="529">
        <f>Electricity!F1346</f>
        <v>0</v>
      </c>
      <c r="D1310" s="529">
        <f>Electricity!I1346</f>
        <v>0</v>
      </c>
      <c r="E1310" s="530" t="str">
        <f t="shared" si="44"/>
        <v>02/24/2024 11:00:00 AM</v>
      </c>
      <c r="F1310" s="530" t="str">
        <f t="shared" si="43"/>
        <v>Feb</v>
      </c>
    </row>
    <row r="1311" spans="1:6" x14ac:dyDescent="0.35">
      <c r="A1311" s="527">
        <f>Electricity!D1347</f>
        <v>45346</v>
      </c>
      <c r="B1311" s="528">
        <f>Electricity!E1347</f>
        <v>0.50000000000000011</v>
      </c>
      <c r="C1311" s="529">
        <f>Electricity!F1347</f>
        <v>0</v>
      </c>
      <c r="D1311" s="529">
        <f>Electricity!I1347</f>
        <v>0</v>
      </c>
      <c r="E1311" s="530" t="str">
        <f t="shared" si="44"/>
        <v>02/24/2024 12:00:00 PM</v>
      </c>
      <c r="F1311" s="530" t="str">
        <f t="shared" si="43"/>
        <v>Feb</v>
      </c>
    </row>
    <row r="1312" spans="1:6" x14ac:dyDescent="0.35">
      <c r="A1312" s="527">
        <f>Electricity!D1348</f>
        <v>45346</v>
      </c>
      <c r="B1312" s="528">
        <f>Electricity!E1348</f>
        <v>0.54166666666666674</v>
      </c>
      <c r="C1312" s="529">
        <f>Electricity!F1348</f>
        <v>0</v>
      </c>
      <c r="D1312" s="529">
        <f>Electricity!I1348</f>
        <v>0</v>
      </c>
      <c r="E1312" s="530" t="str">
        <f t="shared" si="44"/>
        <v>02/24/2024 01:00:00 PM</v>
      </c>
      <c r="F1312" s="530" t="str">
        <f t="shared" si="43"/>
        <v>Feb</v>
      </c>
    </row>
    <row r="1313" spans="1:6" x14ac:dyDescent="0.35">
      <c r="A1313" s="527">
        <f>Electricity!D1349</f>
        <v>45346</v>
      </c>
      <c r="B1313" s="528">
        <f>Electricity!E1349</f>
        <v>0.58333333333333337</v>
      </c>
      <c r="C1313" s="529">
        <f>Electricity!F1349</f>
        <v>0</v>
      </c>
      <c r="D1313" s="529">
        <f>Electricity!I1349</f>
        <v>0</v>
      </c>
      <c r="E1313" s="530" t="str">
        <f t="shared" si="44"/>
        <v>02/24/2024 02:00:00 PM</v>
      </c>
      <c r="F1313" s="530" t="str">
        <f t="shared" si="43"/>
        <v>Feb</v>
      </c>
    </row>
    <row r="1314" spans="1:6" x14ac:dyDescent="0.35">
      <c r="A1314" s="527">
        <f>Electricity!D1350</f>
        <v>45346</v>
      </c>
      <c r="B1314" s="528">
        <f>Electricity!E1350</f>
        <v>0.62500000000000011</v>
      </c>
      <c r="C1314" s="529">
        <f>Electricity!F1350</f>
        <v>0</v>
      </c>
      <c r="D1314" s="529">
        <f>Electricity!I1350</f>
        <v>0</v>
      </c>
      <c r="E1314" s="530" t="str">
        <f t="shared" si="44"/>
        <v>02/24/2024 03:00:00 PM</v>
      </c>
      <c r="F1314" s="530" t="str">
        <f t="shared" si="43"/>
        <v>Feb</v>
      </c>
    </row>
    <row r="1315" spans="1:6" x14ac:dyDescent="0.35">
      <c r="A1315" s="527">
        <f>Electricity!D1351</f>
        <v>45346</v>
      </c>
      <c r="B1315" s="528">
        <f>Electricity!E1351</f>
        <v>0.66666666666666674</v>
      </c>
      <c r="C1315" s="529">
        <f>Electricity!F1351</f>
        <v>0</v>
      </c>
      <c r="D1315" s="529">
        <f>Electricity!I1351</f>
        <v>0</v>
      </c>
      <c r="E1315" s="530" t="str">
        <f t="shared" si="44"/>
        <v>02/24/2024 04:00:00 PM</v>
      </c>
      <c r="F1315" s="530" t="str">
        <f t="shared" si="43"/>
        <v>Feb</v>
      </c>
    </row>
    <row r="1316" spans="1:6" x14ac:dyDescent="0.35">
      <c r="A1316" s="527">
        <f>Electricity!D1352</f>
        <v>45346</v>
      </c>
      <c r="B1316" s="528">
        <f>Electricity!E1352</f>
        <v>0.70833333333333337</v>
      </c>
      <c r="C1316" s="529">
        <f>Electricity!F1352</f>
        <v>0</v>
      </c>
      <c r="D1316" s="529">
        <f>Electricity!I1352</f>
        <v>0</v>
      </c>
      <c r="E1316" s="530" t="str">
        <f t="shared" si="44"/>
        <v>02/24/2024 05:00:00 PM</v>
      </c>
      <c r="F1316" s="530" t="str">
        <f t="shared" si="43"/>
        <v>Feb</v>
      </c>
    </row>
    <row r="1317" spans="1:6" x14ac:dyDescent="0.35">
      <c r="A1317" s="527">
        <f>Electricity!D1353</f>
        <v>45346</v>
      </c>
      <c r="B1317" s="528">
        <f>Electricity!E1353</f>
        <v>0.75000000000000011</v>
      </c>
      <c r="C1317" s="529">
        <f>Electricity!F1353</f>
        <v>0</v>
      </c>
      <c r="D1317" s="529">
        <f>Electricity!I1353</f>
        <v>0</v>
      </c>
      <c r="E1317" s="530" t="str">
        <f t="shared" si="44"/>
        <v>02/24/2024 06:00:00 PM</v>
      </c>
      <c r="F1317" s="530" t="str">
        <f t="shared" si="43"/>
        <v>Feb</v>
      </c>
    </row>
    <row r="1318" spans="1:6" x14ac:dyDescent="0.35">
      <c r="A1318" s="527">
        <f>Electricity!D1354</f>
        <v>45346</v>
      </c>
      <c r="B1318" s="528">
        <f>Electricity!E1354</f>
        <v>0.79166666666666674</v>
      </c>
      <c r="C1318" s="529">
        <f>Electricity!F1354</f>
        <v>0</v>
      </c>
      <c r="D1318" s="529">
        <f>Electricity!I1354</f>
        <v>0</v>
      </c>
      <c r="E1318" s="530" t="str">
        <f t="shared" si="44"/>
        <v>02/24/2024 07:00:00 PM</v>
      </c>
      <c r="F1318" s="530" t="str">
        <f t="shared" si="43"/>
        <v>Feb</v>
      </c>
    </row>
    <row r="1319" spans="1:6" x14ac:dyDescent="0.35">
      <c r="A1319" s="527">
        <f>Electricity!D1355</f>
        <v>45346</v>
      </c>
      <c r="B1319" s="528">
        <f>Electricity!E1355</f>
        <v>0.83333333333333337</v>
      </c>
      <c r="C1319" s="529">
        <f>Electricity!F1355</f>
        <v>0</v>
      </c>
      <c r="D1319" s="529">
        <f>Electricity!I1355</f>
        <v>0</v>
      </c>
      <c r="E1319" s="530" t="str">
        <f t="shared" si="44"/>
        <v>02/24/2024 08:00:00 PM</v>
      </c>
      <c r="F1319" s="530" t="str">
        <f t="shared" si="43"/>
        <v>Feb</v>
      </c>
    </row>
    <row r="1320" spans="1:6" x14ac:dyDescent="0.35">
      <c r="A1320" s="527">
        <f>Electricity!D1356</f>
        <v>45346</v>
      </c>
      <c r="B1320" s="528">
        <f>Electricity!E1356</f>
        <v>0.87500000000000011</v>
      </c>
      <c r="C1320" s="529">
        <f>Electricity!F1356</f>
        <v>0</v>
      </c>
      <c r="D1320" s="529">
        <f>Electricity!I1356</f>
        <v>0</v>
      </c>
      <c r="E1320" s="530" t="str">
        <f t="shared" si="44"/>
        <v>02/24/2024 09:00:00 PM</v>
      </c>
      <c r="F1320" s="530" t="str">
        <f t="shared" si="43"/>
        <v>Feb</v>
      </c>
    </row>
    <row r="1321" spans="1:6" x14ac:dyDescent="0.35">
      <c r="A1321" s="527">
        <f>Electricity!D1357</f>
        <v>45346</v>
      </c>
      <c r="B1321" s="528">
        <f>Electricity!E1357</f>
        <v>0.91666666666666674</v>
      </c>
      <c r="C1321" s="529">
        <f>Electricity!F1357</f>
        <v>0</v>
      </c>
      <c r="D1321" s="529">
        <f>Electricity!I1357</f>
        <v>0</v>
      </c>
      <c r="E1321" s="530" t="str">
        <f t="shared" si="44"/>
        <v>02/24/2024 10:00:00 PM</v>
      </c>
      <c r="F1321" s="530" t="str">
        <f t="shared" si="43"/>
        <v>Feb</v>
      </c>
    </row>
    <row r="1322" spans="1:6" x14ac:dyDescent="0.35">
      <c r="A1322" s="527">
        <f>Electricity!D1358</f>
        <v>45346</v>
      </c>
      <c r="B1322" s="528">
        <f>Electricity!E1358</f>
        <v>0.95833333333333337</v>
      </c>
      <c r="C1322" s="529">
        <f>Electricity!F1358</f>
        <v>0</v>
      </c>
      <c r="D1322" s="529">
        <f>Electricity!I1358</f>
        <v>0</v>
      </c>
      <c r="E1322" s="530" t="str">
        <f t="shared" si="44"/>
        <v>02/24/2024 11:00:00 PM</v>
      </c>
      <c r="F1322" s="530" t="str">
        <f t="shared" si="43"/>
        <v>Feb</v>
      </c>
    </row>
    <row r="1323" spans="1:6" x14ac:dyDescent="0.35">
      <c r="A1323" s="527">
        <f>Electricity!D1359</f>
        <v>45347</v>
      </c>
      <c r="B1323" s="528">
        <f>Electricity!E1359</f>
        <v>3.1225022567582528E-17</v>
      </c>
      <c r="C1323" s="529">
        <f>Electricity!F1359</f>
        <v>0</v>
      </c>
      <c r="D1323" s="529">
        <f>Electricity!I1359</f>
        <v>0</v>
      </c>
      <c r="E1323" s="530" t="str">
        <f t="shared" si="44"/>
        <v>02/25/2024 12:00:00 AM</v>
      </c>
      <c r="F1323" s="530" t="str">
        <f t="shared" si="43"/>
        <v>Feb</v>
      </c>
    </row>
    <row r="1324" spans="1:6" x14ac:dyDescent="0.35">
      <c r="A1324" s="527">
        <f>Electricity!D1360</f>
        <v>45347</v>
      </c>
      <c r="B1324" s="528">
        <f>Electricity!E1360</f>
        <v>4.1666666666666699E-2</v>
      </c>
      <c r="C1324" s="529">
        <f>Electricity!F1360</f>
        <v>0</v>
      </c>
      <c r="D1324" s="529">
        <f>Electricity!I1360</f>
        <v>0</v>
      </c>
      <c r="E1324" s="530" t="str">
        <f t="shared" si="44"/>
        <v>02/25/2024 01:00:00 AM</v>
      </c>
      <c r="F1324" s="530" t="str">
        <f t="shared" si="43"/>
        <v>Feb</v>
      </c>
    </row>
    <row r="1325" spans="1:6" x14ac:dyDescent="0.35">
      <c r="A1325" s="527">
        <f>Electricity!D1361</f>
        <v>45347</v>
      </c>
      <c r="B1325" s="528">
        <f>Electricity!E1361</f>
        <v>8.333333333333337E-2</v>
      </c>
      <c r="C1325" s="529">
        <f>Electricity!F1361</f>
        <v>0</v>
      </c>
      <c r="D1325" s="529">
        <f>Electricity!I1361</f>
        <v>0</v>
      </c>
      <c r="E1325" s="530" t="str">
        <f t="shared" si="44"/>
        <v>02/25/2024 02:00:00 AM</v>
      </c>
      <c r="F1325" s="530" t="str">
        <f t="shared" si="43"/>
        <v>Feb</v>
      </c>
    </row>
    <row r="1326" spans="1:6" x14ac:dyDescent="0.35">
      <c r="A1326" s="527">
        <f>Electricity!D1362</f>
        <v>45347</v>
      </c>
      <c r="B1326" s="528">
        <f>Electricity!E1362</f>
        <v>0.12500000000000006</v>
      </c>
      <c r="C1326" s="529">
        <f>Electricity!F1362</f>
        <v>0</v>
      </c>
      <c r="D1326" s="529">
        <f>Electricity!I1362</f>
        <v>0</v>
      </c>
      <c r="E1326" s="530" t="str">
        <f t="shared" si="44"/>
        <v>02/25/2024 03:00:00 AM</v>
      </c>
      <c r="F1326" s="530" t="str">
        <f t="shared" si="43"/>
        <v>Feb</v>
      </c>
    </row>
    <row r="1327" spans="1:6" x14ac:dyDescent="0.35">
      <c r="A1327" s="527">
        <f>Electricity!D1363</f>
        <v>45347</v>
      </c>
      <c r="B1327" s="528">
        <f>Electricity!E1363</f>
        <v>0.16666666666666669</v>
      </c>
      <c r="C1327" s="529">
        <f>Electricity!F1363</f>
        <v>0</v>
      </c>
      <c r="D1327" s="529">
        <f>Electricity!I1363</f>
        <v>0</v>
      </c>
      <c r="E1327" s="530" t="str">
        <f t="shared" si="44"/>
        <v>02/25/2024 04:00:00 AM</v>
      </c>
      <c r="F1327" s="530" t="str">
        <f t="shared" si="43"/>
        <v>Feb</v>
      </c>
    </row>
    <row r="1328" spans="1:6" x14ac:dyDescent="0.35">
      <c r="A1328" s="527">
        <f>Electricity!D1364</f>
        <v>45347</v>
      </c>
      <c r="B1328" s="528">
        <f>Electricity!E1364</f>
        <v>0.20833333333333337</v>
      </c>
      <c r="C1328" s="529">
        <f>Electricity!F1364</f>
        <v>0</v>
      </c>
      <c r="D1328" s="529">
        <f>Electricity!I1364</f>
        <v>0</v>
      </c>
      <c r="E1328" s="530" t="str">
        <f t="shared" si="44"/>
        <v>02/25/2024 05:00:00 AM</v>
      </c>
      <c r="F1328" s="530" t="str">
        <f t="shared" si="43"/>
        <v>Feb</v>
      </c>
    </row>
    <row r="1329" spans="1:6" x14ac:dyDescent="0.35">
      <c r="A1329" s="527">
        <f>Electricity!D1365</f>
        <v>45347</v>
      </c>
      <c r="B1329" s="528">
        <f>Electricity!E1365</f>
        <v>0.25</v>
      </c>
      <c r="C1329" s="529">
        <f>Electricity!F1365</f>
        <v>0</v>
      </c>
      <c r="D1329" s="529">
        <f>Electricity!I1365</f>
        <v>0</v>
      </c>
      <c r="E1329" s="530" t="str">
        <f t="shared" si="44"/>
        <v>02/25/2024 06:00:00 AM</v>
      </c>
      <c r="F1329" s="530" t="str">
        <f t="shared" si="43"/>
        <v>Feb</v>
      </c>
    </row>
    <row r="1330" spans="1:6" x14ac:dyDescent="0.35">
      <c r="A1330" s="527">
        <f>Electricity!D1366</f>
        <v>45347</v>
      </c>
      <c r="B1330" s="528">
        <f>Electricity!E1366</f>
        <v>0.29166666666666669</v>
      </c>
      <c r="C1330" s="529">
        <f>Electricity!F1366</f>
        <v>0</v>
      </c>
      <c r="D1330" s="529">
        <f>Electricity!I1366</f>
        <v>0</v>
      </c>
      <c r="E1330" s="530" t="str">
        <f t="shared" si="44"/>
        <v>02/25/2024 07:00:00 AM</v>
      </c>
      <c r="F1330" s="530" t="str">
        <f t="shared" si="43"/>
        <v>Feb</v>
      </c>
    </row>
    <row r="1331" spans="1:6" x14ac:dyDescent="0.35">
      <c r="A1331" s="527">
        <f>Electricity!D1367</f>
        <v>45347</v>
      </c>
      <c r="B1331" s="528">
        <f>Electricity!E1367</f>
        <v>0.33333333333333337</v>
      </c>
      <c r="C1331" s="529">
        <f>Electricity!F1367</f>
        <v>0</v>
      </c>
      <c r="D1331" s="529">
        <f>Electricity!I1367</f>
        <v>0</v>
      </c>
      <c r="E1331" s="530" t="str">
        <f t="shared" si="44"/>
        <v>02/25/2024 08:00:00 AM</v>
      </c>
      <c r="F1331" s="530" t="str">
        <f t="shared" si="43"/>
        <v>Feb</v>
      </c>
    </row>
    <row r="1332" spans="1:6" x14ac:dyDescent="0.35">
      <c r="A1332" s="527">
        <f>Electricity!D1368</f>
        <v>45347</v>
      </c>
      <c r="B1332" s="528">
        <f>Electricity!E1368</f>
        <v>0.375</v>
      </c>
      <c r="C1332" s="529">
        <f>Electricity!F1368</f>
        <v>0</v>
      </c>
      <c r="D1332" s="529">
        <f>Electricity!I1368</f>
        <v>0</v>
      </c>
      <c r="E1332" s="530" t="str">
        <f t="shared" si="44"/>
        <v>02/25/2024 09:00:00 AM</v>
      </c>
      <c r="F1332" s="530" t="str">
        <f t="shared" si="43"/>
        <v>Feb</v>
      </c>
    </row>
    <row r="1333" spans="1:6" x14ac:dyDescent="0.35">
      <c r="A1333" s="527">
        <f>Electricity!D1369</f>
        <v>45347</v>
      </c>
      <c r="B1333" s="528">
        <f>Electricity!E1369</f>
        <v>0.41666666666666669</v>
      </c>
      <c r="C1333" s="529">
        <f>Electricity!F1369</f>
        <v>0</v>
      </c>
      <c r="D1333" s="529">
        <f>Electricity!I1369</f>
        <v>0</v>
      </c>
      <c r="E1333" s="530" t="str">
        <f t="shared" si="44"/>
        <v>02/25/2024 10:00:00 AM</v>
      </c>
      <c r="F1333" s="530" t="str">
        <f t="shared" si="43"/>
        <v>Feb</v>
      </c>
    </row>
    <row r="1334" spans="1:6" x14ac:dyDescent="0.35">
      <c r="A1334" s="527">
        <f>Electricity!D1370</f>
        <v>45347</v>
      </c>
      <c r="B1334" s="528">
        <f>Electricity!E1370</f>
        <v>0.45833333333333337</v>
      </c>
      <c r="C1334" s="529">
        <f>Electricity!F1370</f>
        <v>0</v>
      </c>
      <c r="D1334" s="529">
        <f>Electricity!I1370</f>
        <v>0</v>
      </c>
      <c r="E1334" s="530" t="str">
        <f t="shared" si="44"/>
        <v>02/25/2024 11:00:00 AM</v>
      </c>
      <c r="F1334" s="530" t="str">
        <f t="shared" si="43"/>
        <v>Feb</v>
      </c>
    </row>
    <row r="1335" spans="1:6" x14ac:dyDescent="0.35">
      <c r="A1335" s="527">
        <f>Electricity!D1371</f>
        <v>45347</v>
      </c>
      <c r="B1335" s="528">
        <f>Electricity!E1371</f>
        <v>0.50000000000000011</v>
      </c>
      <c r="C1335" s="529">
        <f>Electricity!F1371</f>
        <v>0</v>
      </c>
      <c r="D1335" s="529">
        <f>Electricity!I1371</f>
        <v>0</v>
      </c>
      <c r="E1335" s="530" t="str">
        <f t="shared" si="44"/>
        <v>02/25/2024 12:00:00 PM</v>
      </c>
      <c r="F1335" s="530" t="str">
        <f t="shared" si="43"/>
        <v>Feb</v>
      </c>
    </row>
    <row r="1336" spans="1:6" x14ac:dyDescent="0.35">
      <c r="A1336" s="527">
        <f>Electricity!D1372</f>
        <v>45347</v>
      </c>
      <c r="B1336" s="528">
        <f>Electricity!E1372</f>
        <v>0.54166666666666674</v>
      </c>
      <c r="C1336" s="529">
        <f>Electricity!F1372</f>
        <v>0</v>
      </c>
      <c r="D1336" s="529">
        <f>Electricity!I1372</f>
        <v>0</v>
      </c>
      <c r="E1336" s="530" t="str">
        <f t="shared" si="44"/>
        <v>02/25/2024 01:00:00 PM</v>
      </c>
      <c r="F1336" s="530" t="str">
        <f t="shared" si="43"/>
        <v>Feb</v>
      </c>
    </row>
    <row r="1337" spans="1:6" x14ac:dyDescent="0.35">
      <c r="A1337" s="527">
        <f>Electricity!D1373</f>
        <v>45347</v>
      </c>
      <c r="B1337" s="528">
        <f>Electricity!E1373</f>
        <v>0.58333333333333337</v>
      </c>
      <c r="C1337" s="529">
        <f>Electricity!F1373</f>
        <v>0</v>
      </c>
      <c r="D1337" s="529">
        <f>Electricity!I1373</f>
        <v>0</v>
      </c>
      <c r="E1337" s="530" t="str">
        <f t="shared" si="44"/>
        <v>02/25/2024 02:00:00 PM</v>
      </c>
      <c r="F1337" s="530" t="str">
        <f t="shared" si="43"/>
        <v>Feb</v>
      </c>
    </row>
    <row r="1338" spans="1:6" x14ac:dyDescent="0.35">
      <c r="A1338" s="527">
        <f>Electricity!D1374</f>
        <v>45347</v>
      </c>
      <c r="B1338" s="528">
        <f>Electricity!E1374</f>
        <v>0.62500000000000011</v>
      </c>
      <c r="C1338" s="529">
        <f>Electricity!F1374</f>
        <v>0</v>
      </c>
      <c r="D1338" s="529">
        <f>Electricity!I1374</f>
        <v>0</v>
      </c>
      <c r="E1338" s="530" t="str">
        <f t="shared" si="44"/>
        <v>02/25/2024 03:00:00 PM</v>
      </c>
      <c r="F1338" s="530" t="str">
        <f t="shared" si="43"/>
        <v>Feb</v>
      </c>
    </row>
    <row r="1339" spans="1:6" x14ac:dyDescent="0.35">
      <c r="A1339" s="527">
        <f>Electricity!D1375</f>
        <v>45347</v>
      </c>
      <c r="B1339" s="528">
        <f>Electricity!E1375</f>
        <v>0.66666666666666674</v>
      </c>
      <c r="C1339" s="529">
        <f>Electricity!F1375</f>
        <v>0</v>
      </c>
      <c r="D1339" s="529">
        <f>Electricity!I1375</f>
        <v>0</v>
      </c>
      <c r="E1339" s="530" t="str">
        <f t="shared" si="44"/>
        <v>02/25/2024 04:00:00 PM</v>
      </c>
      <c r="F1339" s="530" t="str">
        <f t="shared" si="43"/>
        <v>Feb</v>
      </c>
    </row>
    <row r="1340" spans="1:6" x14ac:dyDescent="0.35">
      <c r="A1340" s="527">
        <f>Electricity!D1376</f>
        <v>45347</v>
      </c>
      <c r="B1340" s="528">
        <f>Electricity!E1376</f>
        <v>0.70833333333333337</v>
      </c>
      <c r="C1340" s="529">
        <f>Electricity!F1376</f>
        <v>0</v>
      </c>
      <c r="D1340" s="529">
        <f>Electricity!I1376</f>
        <v>0</v>
      </c>
      <c r="E1340" s="530" t="str">
        <f t="shared" si="44"/>
        <v>02/25/2024 05:00:00 PM</v>
      </c>
      <c r="F1340" s="530" t="str">
        <f t="shared" si="43"/>
        <v>Feb</v>
      </c>
    </row>
    <row r="1341" spans="1:6" x14ac:dyDescent="0.35">
      <c r="A1341" s="527">
        <f>Electricity!D1377</f>
        <v>45347</v>
      </c>
      <c r="B1341" s="528">
        <f>Electricity!E1377</f>
        <v>0.75000000000000011</v>
      </c>
      <c r="C1341" s="529">
        <f>Electricity!F1377</f>
        <v>0</v>
      </c>
      <c r="D1341" s="529">
        <f>Electricity!I1377</f>
        <v>0</v>
      </c>
      <c r="E1341" s="530" t="str">
        <f t="shared" si="44"/>
        <v>02/25/2024 06:00:00 PM</v>
      </c>
      <c r="F1341" s="530" t="str">
        <f t="shared" si="43"/>
        <v>Feb</v>
      </c>
    </row>
    <row r="1342" spans="1:6" x14ac:dyDescent="0.35">
      <c r="A1342" s="527">
        <f>Electricity!D1378</f>
        <v>45347</v>
      </c>
      <c r="B1342" s="528">
        <f>Electricity!E1378</f>
        <v>0.79166666666666674</v>
      </c>
      <c r="C1342" s="529">
        <f>Electricity!F1378</f>
        <v>0</v>
      </c>
      <c r="D1342" s="529">
        <f>Electricity!I1378</f>
        <v>0</v>
      </c>
      <c r="E1342" s="530" t="str">
        <f t="shared" si="44"/>
        <v>02/25/2024 07:00:00 PM</v>
      </c>
      <c r="F1342" s="530" t="str">
        <f t="shared" si="43"/>
        <v>Feb</v>
      </c>
    </row>
    <row r="1343" spans="1:6" x14ac:dyDescent="0.35">
      <c r="A1343" s="527">
        <f>Electricity!D1379</f>
        <v>45347</v>
      </c>
      <c r="B1343" s="528">
        <f>Electricity!E1379</f>
        <v>0.83333333333333337</v>
      </c>
      <c r="C1343" s="529">
        <f>Electricity!F1379</f>
        <v>0</v>
      </c>
      <c r="D1343" s="529">
        <f>Electricity!I1379</f>
        <v>0</v>
      </c>
      <c r="E1343" s="530" t="str">
        <f t="shared" si="44"/>
        <v>02/25/2024 08:00:00 PM</v>
      </c>
      <c r="F1343" s="530" t="str">
        <f t="shared" si="43"/>
        <v>Feb</v>
      </c>
    </row>
    <row r="1344" spans="1:6" x14ac:dyDescent="0.35">
      <c r="A1344" s="527">
        <f>Electricity!D1380</f>
        <v>45347</v>
      </c>
      <c r="B1344" s="528">
        <f>Electricity!E1380</f>
        <v>0.87500000000000011</v>
      </c>
      <c r="C1344" s="529">
        <f>Electricity!F1380</f>
        <v>0</v>
      </c>
      <c r="D1344" s="529">
        <f>Electricity!I1380</f>
        <v>0</v>
      </c>
      <c r="E1344" s="530" t="str">
        <f t="shared" si="44"/>
        <v>02/25/2024 09:00:00 PM</v>
      </c>
      <c r="F1344" s="530" t="str">
        <f t="shared" si="43"/>
        <v>Feb</v>
      </c>
    </row>
    <row r="1345" spans="1:6" x14ac:dyDescent="0.35">
      <c r="A1345" s="527">
        <f>Electricity!D1381</f>
        <v>45347</v>
      </c>
      <c r="B1345" s="528">
        <f>Electricity!E1381</f>
        <v>0.91666666666666674</v>
      </c>
      <c r="C1345" s="529">
        <f>Electricity!F1381</f>
        <v>0</v>
      </c>
      <c r="D1345" s="529">
        <f>Electricity!I1381</f>
        <v>0</v>
      </c>
      <c r="E1345" s="530" t="str">
        <f t="shared" si="44"/>
        <v>02/25/2024 10:00:00 PM</v>
      </c>
      <c r="F1345" s="530" t="str">
        <f t="shared" si="43"/>
        <v>Feb</v>
      </c>
    </row>
    <row r="1346" spans="1:6" x14ac:dyDescent="0.35">
      <c r="A1346" s="527">
        <f>Electricity!D1382</f>
        <v>45347</v>
      </c>
      <c r="B1346" s="528">
        <f>Electricity!E1382</f>
        <v>0.95833333333333337</v>
      </c>
      <c r="C1346" s="529">
        <f>Electricity!F1382</f>
        <v>0</v>
      </c>
      <c r="D1346" s="529">
        <f>Electricity!I1382</f>
        <v>0</v>
      </c>
      <c r="E1346" s="530" t="str">
        <f t="shared" si="44"/>
        <v>02/25/2024 11:00:00 PM</v>
      </c>
      <c r="F1346" s="530" t="str">
        <f t="shared" si="43"/>
        <v>Feb</v>
      </c>
    </row>
    <row r="1347" spans="1:6" x14ac:dyDescent="0.35">
      <c r="A1347" s="527">
        <f>Electricity!D1383</f>
        <v>45348</v>
      </c>
      <c r="B1347" s="528">
        <f>Electricity!E1383</f>
        <v>3.1225022567582528E-17</v>
      </c>
      <c r="C1347" s="529">
        <f>Electricity!F1383</f>
        <v>0</v>
      </c>
      <c r="D1347" s="529">
        <f>Electricity!I1383</f>
        <v>0</v>
      </c>
      <c r="E1347" s="530" t="str">
        <f t="shared" si="44"/>
        <v>02/26/2024 12:00:00 AM</v>
      </c>
      <c r="F1347" s="530" t="str">
        <f t="shared" ref="F1347:F1410" si="45">TEXT(A1347,"mmm")</f>
        <v>Feb</v>
      </c>
    </row>
    <row r="1348" spans="1:6" x14ac:dyDescent="0.35">
      <c r="A1348" s="527">
        <f>Electricity!D1384</f>
        <v>45348</v>
      </c>
      <c r="B1348" s="528">
        <f>Electricity!E1384</f>
        <v>4.1666666666666699E-2</v>
      </c>
      <c r="C1348" s="529">
        <f>Electricity!F1384</f>
        <v>0</v>
      </c>
      <c r="D1348" s="529">
        <f>Electricity!I1384</f>
        <v>0</v>
      </c>
      <c r="E1348" s="530" t="str">
        <f t="shared" si="44"/>
        <v>02/26/2024 01:00:00 AM</v>
      </c>
      <c r="F1348" s="530" t="str">
        <f t="shared" si="45"/>
        <v>Feb</v>
      </c>
    </row>
    <row r="1349" spans="1:6" x14ac:dyDescent="0.35">
      <c r="A1349" s="527">
        <f>Electricity!D1385</f>
        <v>45348</v>
      </c>
      <c r="B1349" s="528">
        <f>Electricity!E1385</f>
        <v>8.333333333333337E-2</v>
      </c>
      <c r="C1349" s="529">
        <f>Electricity!F1385</f>
        <v>0</v>
      </c>
      <c r="D1349" s="529">
        <f>Electricity!I1385</f>
        <v>0</v>
      </c>
      <c r="E1349" s="530" t="str">
        <f t="shared" si="44"/>
        <v>02/26/2024 02:00:00 AM</v>
      </c>
      <c r="F1349" s="530" t="str">
        <f t="shared" si="45"/>
        <v>Feb</v>
      </c>
    </row>
    <row r="1350" spans="1:6" x14ac:dyDescent="0.35">
      <c r="A1350" s="527">
        <f>Electricity!D1386</f>
        <v>45348</v>
      </c>
      <c r="B1350" s="528">
        <f>Electricity!E1386</f>
        <v>0.12500000000000006</v>
      </c>
      <c r="C1350" s="529">
        <f>Electricity!F1386</f>
        <v>0</v>
      </c>
      <c r="D1350" s="529">
        <f>Electricity!I1386</f>
        <v>0</v>
      </c>
      <c r="E1350" s="530" t="str">
        <f t="shared" si="44"/>
        <v>02/26/2024 03:00:00 AM</v>
      </c>
      <c r="F1350" s="530" t="str">
        <f t="shared" si="45"/>
        <v>Feb</v>
      </c>
    </row>
    <row r="1351" spans="1:6" x14ac:dyDescent="0.35">
      <c r="A1351" s="527">
        <f>Electricity!D1387</f>
        <v>45348</v>
      </c>
      <c r="B1351" s="528">
        <f>Electricity!E1387</f>
        <v>0.16666666666666669</v>
      </c>
      <c r="C1351" s="529">
        <f>Electricity!F1387</f>
        <v>0</v>
      </c>
      <c r="D1351" s="529">
        <f>Electricity!I1387</f>
        <v>0</v>
      </c>
      <c r="E1351" s="530" t="str">
        <f t="shared" si="44"/>
        <v>02/26/2024 04:00:00 AM</v>
      </c>
      <c r="F1351" s="530" t="str">
        <f t="shared" si="45"/>
        <v>Feb</v>
      </c>
    </row>
    <row r="1352" spans="1:6" x14ac:dyDescent="0.35">
      <c r="A1352" s="527">
        <f>Electricity!D1388</f>
        <v>45348</v>
      </c>
      <c r="B1352" s="528">
        <f>Electricity!E1388</f>
        <v>0.20833333333333337</v>
      </c>
      <c r="C1352" s="529">
        <f>Electricity!F1388</f>
        <v>0</v>
      </c>
      <c r="D1352" s="529">
        <f>Electricity!I1388</f>
        <v>0</v>
      </c>
      <c r="E1352" s="530" t="str">
        <f t="shared" si="44"/>
        <v>02/26/2024 05:00:00 AM</v>
      </c>
      <c r="F1352" s="530" t="str">
        <f t="shared" si="45"/>
        <v>Feb</v>
      </c>
    </row>
    <row r="1353" spans="1:6" x14ac:dyDescent="0.35">
      <c r="A1353" s="527">
        <f>Electricity!D1389</f>
        <v>45348</v>
      </c>
      <c r="B1353" s="528">
        <f>Electricity!E1389</f>
        <v>0.25</v>
      </c>
      <c r="C1353" s="529">
        <f>Electricity!F1389</f>
        <v>0</v>
      </c>
      <c r="D1353" s="529">
        <f>Electricity!I1389</f>
        <v>0</v>
      </c>
      <c r="E1353" s="530" t="str">
        <f t="shared" si="44"/>
        <v>02/26/2024 06:00:00 AM</v>
      </c>
      <c r="F1353" s="530" t="str">
        <f t="shared" si="45"/>
        <v>Feb</v>
      </c>
    </row>
    <row r="1354" spans="1:6" x14ac:dyDescent="0.35">
      <c r="A1354" s="527">
        <f>Electricity!D1390</f>
        <v>45348</v>
      </c>
      <c r="B1354" s="528">
        <f>Electricity!E1390</f>
        <v>0.29166666666666669</v>
      </c>
      <c r="C1354" s="529">
        <f>Electricity!F1390</f>
        <v>0</v>
      </c>
      <c r="D1354" s="529">
        <f>Electricity!I1390</f>
        <v>0</v>
      </c>
      <c r="E1354" s="530" t="str">
        <f t="shared" si="44"/>
        <v>02/26/2024 07:00:00 AM</v>
      </c>
      <c r="F1354" s="530" t="str">
        <f t="shared" si="45"/>
        <v>Feb</v>
      </c>
    </row>
    <row r="1355" spans="1:6" x14ac:dyDescent="0.35">
      <c r="A1355" s="527">
        <f>Electricity!D1391</f>
        <v>45348</v>
      </c>
      <c r="B1355" s="528">
        <f>Electricity!E1391</f>
        <v>0.33333333333333337</v>
      </c>
      <c r="C1355" s="529">
        <f>Electricity!F1391</f>
        <v>0</v>
      </c>
      <c r="D1355" s="529">
        <f>Electricity!I1391</f>
        <v>0</v>
      </c>
      <c r="E1355" s="530" t="str">
        <f t="shared" si="44"/>
        <v>02/26/2024 08:00:00 AM</v>
      </c>
      <c r="F1355" s="530" t="str">
        <f t="shared" si="45"/>
        <v>Feb</v>
      </c>
    </row>
    <row r="1356" spans="1:6" x14ac:dyDescent="0.35">
      <c r="A1356" s="527">
        <f>Electricity!D1392</f>
        <v>45348</v>
      </c>
      <c r="B1356" s="528">
        <f>Electricity!E1392</f>
        <v>0.375</v>
      </c>
      <c r="C1356" s="529">
        <f>Electricity!F1392</f>
        <v>0</v>
      </c>
      <c r="D1356" s="529">
        <f>Electricity!I1392</f>
        <v>0</v>
      </c>
      <c r="E1356" s="530" t="str">
        <f t="shared" ref="E1356:E1419" si="46">CONCATENATE(TEXT(A1356,"mm/dd/yyyy")," ",TEXT(B1356,"hh:mm:ss AM/PM"))</f>
        <v>02/26/2024 09:00:00 AM</v>
      </c>
      <c r="F1356" s="530" t="str">
        <f t="shared" si="45"/>
        <v>Feb</v>
      </c>
    </row>
    <row r="1357" spans="1:6" x14ac:dyDescent="0.35">
      <c r="A1357" s="527">
        <f>Electricity!D1393</f>
        <v>45348</v>
      </c>
      <c r="B1357" s="528">
        <f>Electricity!E1393</f>
        <v>0.41666666666666669</v>
      </c>
      <c r="C1357" s="529">
        <f>Electricity!F1393</f>
        <v>0</v>
      </c>
      <c r="D1357" s="529">
        <f>Electricity!I1393</f>
        <v>0</v>
      </c>
      <c r="E1357" s="530" t="str">
        <f t="shared" si="46"/>
        <v>02/26/2024 10:00:00 AM</v>
      </c>
      <c r="F1357" s="530" t="str">
        <f t="shared" si="45"/>
        <v>Feb</v>
      </c>
    </row>
    <row r="1358" spans="1:6" x14ac:dyDescent="0.35">
      <c r="A1358" s="527">
        <f>Electricity!D1394</f>
        <v>45348</v>
      </c>
      <c r="B1358" s="528">
        <f>Electricity!E1394</f>
        <v>0.45833333333333337</v>
      </c>
      <c r="C1358" s="529">
        <f>Electricity!F1394</f>
        <v>0</v>
      </c>
      <c r="D1358" s="529">
        <f>Electricity!I1394</f>
        <v>0</v>
      </c>
      <c r="E1358" s="530" t="str">
        <f t="shared" si="46"/>
        <v>02/26/2024 11:00:00 AM</v>
      </c>
      <c r="F1358" s="530" t="str">
        <f t="shared" si="45"/>
        <v>Feb</v>
      </c>
    </row>
    <row r="1359" spans="1:6" x14ac:dyDescent="0.35">
      <c r="A1359" s="527">
        <f>Electricity!D1395</f>
        <v>45348</v>
      </c>
      <c r="B1359" s="528">
        <f>Electricity!E1395</f>
        <v>0.50000000000000011</v>
      </c>
      <c r="C1359" s="529">
        <f>Electricity!F1395</f>
        <v>0</v>
      </c>
      <c r="D1359" s="529">
        <f>Electricity!I1395</f>
        <v>0</v>
      </c>
      <c r="E1359" s="530" t="str">
        <f t="shared" si="46"/>
        <v>02/26/2024 12:00:00 PM</v>
      </c>
      <c r="F1359" s="530" t="str">
        <f t="shared" si="45"/>
        <v>Feb</v>
      </c>
    </row>
    <row r="1360" spans="1:6" x14ac:dyDescent="0.35">
      <c r="A1360" s="527">
        <f>Electricity!D1396</f>
        <v>45348</v>
      </c>
      <c r="B1360" s="528">
        <f>Electricity!E1396</f>
        <v>0.54166666666666674</v>
      </c>
      <c r="C1360" s="529">
        <f>Electricity!F1396</f>
        <v>0</v>
      </c>
      <c r="D1360" s="529">
        <f>Electricity!I1396</f>
        <v>0</v>
      </c>
      <c r="E1360" s="530" t="str">
        <f t="shared" si="46"/>
        <v>02/26/2024 01:00:00 PM</v>
      </c>
      <c r="F1360" s="530" t="str">
        <f t="shared" si="45"/>
        <v>Feb</v>
      </c>
    </row>
    <row r="1361" spans="1:6" x14ac:dyDescent="0.35">
      <c r="A1361" s="527">
        <f>Electricity!D1397</f>
        <v>45348</v>
      </c>
      <c r="B1361" s="528">
        <f>Electricity!E1397</f>
        <v>0.58333333333333337</v>
      </c>
      <c r="C1361" s="529">
        <f>Electricity!F1397</f>
        <v>0</v>
      </c>
      <c r="D1361" s="529">
        <f>Electricity!I1397</f>
        <v>0</v>
      </c>
      <c r="E1361" s="530" t="str">
        <f t="shared" si="46"/>
        <v>02/26/2024 02:00:00 PM</v>
      </c>
      <c r="F1361" s="530" t="str">
        <f t="shared" si="45"/>
        <v>Feb</v>
      </c>
    </row>
    <row r="1362" spans="1:6" x14ac:dyDescent="0.35">
      <c r="A1362" s="527">
        <f>Electricity!D1398</f>
        <v>45348</v>
      </c>
      <c r="B1362" s="528">
        <f>Electricity!E1398</f>
        <v>0.62500000000000011</v>
      </c>
      <c r="C1362" s="529">
        <f>Electricity!F1398</f>
        <v>0</v>
      </c>
      <c r="D1362" s="529">
        <f>Electricity!I1398</f>
        <v>0</v>
      </c>
      <c r="E1362" s="530" t="str">
        <f t="shared" si="46"/>
        <v>02/26/2024 03:00:00 PM</v>
      </c>
      <c r="F1362" s="530" t="str">
        <f t="shared" si="45"/>
        <v>Feb</v>
      </c>
    </row>
    <row r="1363" spans="1:6" x14ac:dyDescent="0.35">
      <c r="A1363" s="527">
        <f>Electricity!D1399</f>
        <v>45348</v>
      </c>
      <c r="B1363" s="528">
        <f>Electricity!E1399</f>
        <v>0.66666666666666674</v>
      </c>
      <c r="C1363" s="529">
        <f>Electricity!F1399</f>
        <v>0</v>
      </c>
      <c r="D1363" s="529">
        <f>Electricity!I1399</f>
        <v>0</v>
      </c>
      <c r="E1363" s="530" t="str">
        <f t="shared" si="46"/>
        <v>02/26/2024 04:00:00 PM</v>
      </c>
      <c r="F1363" s="530" t="str">
        <f t="shared" si="45"/>
        <v>Feb</v>
      </c>
    </row>
    <row r="1364" spans="1:6" x14ac:dyDescent="0.35">
      <c r="A1364" s="527">
        <f>Electricity!D1400</f>
        <v>45348</v>
      </c>
      <c r="B1364" s="528">
        <f>Electricity!E1400</f>
        <v>0.70833333333333337</v>
      </c>
      <c r="C1364" s="529">
        <f>Electricity!F1400</f>
        <v>0</v>
      </c>
      <c r="D1364" s="529">
        <f>Electricity!I1400</f>
        <v>0</v>
      </c>
      <c r="E1364" s="530" t="str">
        <f t="shared" si="46"/>
        <v>02/26/2024 05:00:00 PM</v>
      </c>
      <c r="F1364" s="530" t="str">
        <f t="shared" si="45"/>
        <v>Feb</v>
      </c>
    </row>
    <row r="1365" spans="1:6" x14ac:dyDescent="0.35">
      <c r="A1365" s="527">
        <f>Electricity!D1401</f>
        <v>45348</v>
      </c>
      <c r="B1365" s="528">
        <f>Electricity!E1401</f>
        <v>0.75000000000000011</v>
      </c>
      <c r="C1365" s="529">
        <f>Electricity!F1401</f>
        <v>0</v>
      </c>
      <c r="D1365" s="529">
        <f>Electricity!I1401</f>
        <v>0</v>
      </c>
      <c r="E1365" s="530" t="str">
        <f t="shared" si="46"/>
        <v>02/26/2024 06:00:00 PM</v>
      </c>
      <c r="F1365" s="530" t="str">
        <f t="shared" si="45"/>
        <v>Feb</v>
      </c>
    </row>
    <row r="1366" spans="1:6" x14ac:dyDescent="0.35">
      <c r="A1366" s="527">
        <f>Electricity!D1402</f>
        <v>45348</v>
      </c>
      <c r="B1366" s="528">
        <f>Electricity!E1402</f>
        <v>0.79166666666666674</v>
      </c>
      <c r="C1366" s="529">
        <f>Electricity!F1402</f>
        <v>0</v>
      </c>
      <c r="D1366" s="529">
        <f>Electricity!I1402</f>
        <v>0</v>
      </c>
      <c r="E1366" s="530" t="str">
        <f t="shared" si="46"/>
        <v>02/26/2024 07:00:00 PM</v>
      </c>
      <c r="F1366" s="530" t="str">
        <f t="shared" si="45"/>
        <v>Feb</v>
      </c>
    </row>
    <row r="1367" spans="1:6" x14ac:dyDescent="0.35">
      <c r="A1367" s="527">
        <f>Electricity!D1403</f>
        <v>45348</v>
      </c>
      <c r="B1367" s="528">
        <f>Electricity!E1403</f>
        <v>0.83333333333333337</v>
      </c>
      <c r="C1367" s="529">
        <f>Electricity!F1403</f>
        <v>0</v>
      </c>
      <c r="D1367" s="529">
        <f>Electricity!I1403</f>
        <v>0</v>
      </c>
      <c r="E1367" s="530" t="str">
        <f t="shared" si="46"/>
        <v>02/26/2024 08:00:00 PM</v>
      </c>
      <c r="F1367" s="530" t="str">
        <f t="shared" si="45"/>
        <v>Feb</v>
      </c>
    </row>
    <row r="1368" spans="1:6" x14ac:dyDescent="0.35">
      <c r="A1368" s="527">
        <f>Electricity!D1404</f>
        <v>45348</v>
      </c>
      <c r="B1368" s="528">
        <f>Electricity!E1404</f>
        <v>0.87500000000000011</v>
      </c>
      <c r="C1368" s="529">
        <f>Electricity!F1404</f>
        <v>0</v>
      </c>
      <c r="D1368" s="529">
        <f>Electricity!I1404</f>
        <v>0</v>
      </c>
      <c r="E1368" s="530" t="str">
        <f t="shared" si="46"/>
        <v>02/26/2024 09:00:00 PM</v>
      </c>
      <c r="F1368" s="530" t="str">
        <f t="shared" si="45"/>
        <v>Feb</v>
      </c>
    </row>
    <row r="1369" spans="1:6" x14ac:dyDescent="0.35">
      <c r="A1369" s="527">
        <f>Electricity!D1405</f>
        <v>45348</v>
      </c>
      <c r="B1369" s="528">
        <f>Electricity!E1405</f>
        <v>0.91666666666666674</v>
      </c>
      <c r="C1369" s="529">
        <f>Electricity!F1405</f>
        <v>0</v>
      </c>
      <c r="D1369" s="529">
        <f>Electricity!I1405</f>
        <v>0</v>
      </c>
      <c r="E1369" s="530" t="str">
        <f t="shared" si="46"/>
        <v>02/26/2024 10:00:00 PM</v>
      </c>
      <c r="F1369" s="530" t="str">
        <f t="shared" si="45"/>
        <v>Feb</v>
      </c>
    </row>
    <row r="1370" spans="1:6" x14ac:dyDescent="0.35">
      <c r="A1370" s="527">
        <f>Electricity!D1406</f>
        <v>45348</v>
      </c>
      <c r="B1370" s="528">
        <f>Electricity!E1406</f>
        <v>0.95833333333333337</v>
      </c>
      <c r="C1370" s="529">
        <f>Electricity!F1406</f>
        <v>0</v>
      </c>
      <c r="D1370" s="529">
        <f>Electricity!I1406</f>
        <v>0</v>
      </c>
      <c r="E1370" s="530" t="str">
        <f t="shared" si="46"/>
        <v>02/26/2024 11:00:00 PM</v>
      </c>
      <c r="F1370" s="530" t="str">
        <f t="shared" si="45"/>
        <v>Feb</v>
      </c>
    </row>
    <row r="1371" spans="1:6" x14ac:dyDescent="0.35">
      <c r="A1371" s="527">
        <f>Electricity!D1407</f>
        <v>45349</v>
      </c>
      <c r="B1371" s="528">
        <f>Electricity!E1407</f>
        <v>3.1225022567582528E-17</v>
      </c>
      <c r="C1371" s="529">
        <f>Electricity!F1407</f>
        <v>0</v>
      </c>
      <c r="D1371" s="529">
        <f>Electricity!I1407</f>
        <v>0</v>
      </c>
      <c r="E1371" s="530" t="str">
        <f t="shared" si="46"/>
        <v>02/27/2024 12:00:00 AM</v>
      </c>
      <c r="F1371" s="530" t="str">
        <f t="shared" si="45"/>
        <v>Feb</v>
      </c>
    </row>
    <row r="1372" spans="1:6" x14ac:dyDescent="0.35">
      <c r="A1372" s="527">
        <f>Electricity!D1408</f>
        <v>45349</v>
      </c>
      <c r="B1372" s="528">
        <f>Electricity!E1408</f>
        <v>4.1666666666666699E-2</v>
      </c>
      <c r="C1372" s="529">
        <f>Electricity!F1408</f>
        <v>0</v>
      </c>
      <c r="D1372" s="529">
        <f>Electricity!I1408</f>
        <v>0</v>
      </c>
      <c r="E1372" s="530" t="str">
        <f t="shared" si="46"/>
        <v>02/27/2024 01:00:00 AM</v>
      </c>
      <c r="F1372" s="530" t="str">
        <f t="shared" si="45"/>
        <v>Feb</v>
      </c>
    </row>
    <row r="1373" spans="1:6" x14ac:dyDescent="0.35">
      <c r="A1373" s="527">
        <f>Electricity!D1409</f>
        <v>45349</v>
      </c>
      <c r="B1373" s="528">
        <f>Electricity!E1409</f>
        <v>8.333333333333337E-2</v>
      </c>
      <c r="C1373" s="529">
        <f>Electricity!F1409</f>
        <v>0</v>
      </c>
      <c r="D1373" s="529">
        <f>Electricity!I1409</f>
        <v>0</v>
      </c>
      <c r="E1373" s="530" t="str">
        <f t="shared" si="46"/>
        <v>02/27/2024 02:00:00 AM</v>
      </c>
      <c r="F1373" s="530" t="str">
        <f t="shared" si="45"/>
        <v>Feb</v>
      </c>
    </row>
    <row r="1374" spans="1:6" x14ac:dyDescent="0.35">
      <c r="A1374" s="527">
        <f>Electricity!D1410</f>
        <v>45349</v>
      </c>
      <c r="B1374" s="528">
        <f>Electricity!E1410</f>
        <v>0.12500000000000006</v>
      </c>
      <c r="C1374" s="529">
        <f>Electricity!F1410</f>
        <v>0</v>
      </c>
      <c r="D1374" s="529">
        <f>Electricity!I1410</f>
        <v>0</v>
      </c>
      <c r="E1374" s="530" t="str">
        <f t="shared" si="46"/>
        <v>02/27/2024 03:00:00 AM</v>
      </c>
      <c r="F1374" s="530" t="str">
        <f t="shared" si="45"/>
        <v>Feb</v>
      </c>
    </row>
    <row r="1375" spans="1:6" x14ac:dyDescent="0.35">
      <c r="A1375" s="527">
        <f>Electricity!D1411</f>
        <v>45349</v>
      </c>
      <c r="B1375" s="528">
        <f>Electricity!E1411</f>
        <v>0.16666666666666669</v>
      </c>
      <c r="C1375" s="529">
        <f>Electricity!F1411</f>
        <v>0</v>
      </c>
      <c r="D1375" s="529">
        <f>Electricity!I1411</f>
        <v>0</v>
      </c>
      <c r="E1375" s="530" t="str">
        <f t="shared" si="46"/>
        <v>02/27/2024 04:00:00 AM</v>
      </c>
      <c r="F1375" s="530" t="str">
        <f t="shared" si="45"/>
        <v>Feb</v>
      </c>
    </row>
    <row r="1376" spans="1:6" x14ac:dyDescent="0.35">
      <c r="A1376" s="527">
        <f>Electricity!D1412</f>
        <v>45349</v>
      </c>
      <c r="B1376" s="528">
        <f>Electricity!E1412</f>
        <v>0.20833333333333337</v>
      </c>
      <c r="C1376" s="529">
        <f>Electricity!F1412</f>
        <v>0</v>
      </c>
      <c r="D1376" s="529">
        <f>Electricity!I1412</f>
        <v>0</v>
      </c>
      <c r="E1376" s="530" t="str">
        <f t="shared" si="46"/>
        <v>02/27/2024 05:00:00 AM</v>
      </c>
      <c r="F1376" s="530" t="str">
        <f t="shared" si="45"/>
        <v>Feb</v>
      </c>
    </row>
    <row r="1377" spans="1:6" x14ac:dyDescent="0.35">
      <c r="A1377" s="527">
        <f>Electricity!D1413</f>
        <v>45349</v>
      </c>
      <c r="B1377" s="528">
        <f>Electricity!E1413</f>
        <v>0.25</v>
      </c>
      <c r="C1377" s="529">
        <f>Electricity!F1413</f>
        <v>0</v>
      </c>
      <c r="D1377" s="529">
        <f>Electricity!I1413</f>
        <v>0</v>
      </c>
      <c r="E1377" s="530" t="str">
        <f t="shared" si="46"/>
        <v>02/27/2024 06:00:00 AM</v>
      </c>
      <c r="F1377" s="530" t="str">
        <f t="shared" si="45"/>
        <v>Feb</v>
      </c>
    </row>
    <row r="1378" spans="1:6" x14ac:dyDescent="0.35">
      <c r="A1378" s="527">
        <f>Electricity!D1414</f>
        <v>45349</v>
      </c>
      <c r="B1378" s="528">
        <f>Electricity!E1414</f>
        <v>0.29166666666666669</v>
      </c>
      <c r="C1378" s="529">
        <f>Electricity!F1414</f>
        <v>0</v>
      </c>
      <c r="D1378" s="529">
        <f>Electricity!I1414</f>
        <v>0</v>
      </c>
      <c r="E1378" s="530" t="str">
        <f t="shared" si="46"/>
        <v>02/27/2024 07:00:00 AM</v>
      </c>
      <c r="F1378" s="530" t="str">
        <f t="shared" si="45"/>
        <v>Feb</v>
      </c>
    </row>
    <row r="1379" spans="1:6" x14ac:dyDescent="0.35">
      <c r="A1379" s="527">
        <f>Electricity!D1415</f>
        <v>45349</v>
      </c>
      <c r="B1379" s="528">
        <f>Electricity!E1415</f>
        <v>0.33333333333333337</v>
      </c>
      <c r="C1379" s="529">
        <f>Electricity!F1415</f>
        <v>0</v>
      </c>
      <c r="D1379" s="529">
        <f>Electricity!I1415</f>
        <v>0</v>
      </c>
      <c r="E1379" s="530" t="str">
        <f t="shared" si="46"/>
        <v>02/27/2024 08:00:00 AM</v>
      </c>
      <c r="F1379" s="530" t="str">
        <f t="shared" si="45"/>
        <v>Feb</v>
      </c>
    </row>
    <row r="1380" spans="1:6" x14ac:dyDescent="0.35">
      <c r="A1380" s="527">
        <f>Electricity!D1416</f>
        <v>45349</v>
      </c>
      <c r="B1380" s="528">
        <f>Electricity!E1416</f>
        <v>0.375</v>
      </c>
      <c r="C1380" s="529">
        <f>Electricity!F1416</f>
        <v>0</v>
      </c>
      <c r="D1380" s="529">
        <f>Electricity!I1416</f>
        <v>0</v>
      </c>
      <c r="E1380" s="530" t="str">
        <f t="shared" si="46"/>
        <v>02/27/2024 09:00:00 AM</v>
      </c>
      <c r="F1380" s="530" t="str">
        <f t="shared" si="45"/>
        <v>Feb</v>
      </c>
    </row>
    <row r="1381" spans="1:6" x14ac:dyDescent="0.35">
      <c r="A1381" s="527">
        <f>Electricity!D1417</f>
        <v>45349</v>
      </c>
      <c r="B1381" s="528">
        <f>Electricity!E1417</f>
        <v>0.41666666666666669</v>
      </c>
      <c r="C1381" s="529">
        <f>Electricity!F1417</f>
        <v>0</v>
      </c>
      <c r="D1381" s="529">
        <f>Electricity!I1417</f>
        <v>0</v>
      </c>
      <c r="E1381" s="530" t="str">
        <f t="shared" si="46"/>
        <v>02/27/2024 10:00:00 AM</v>
      </c>
      <c r="F1381" s="530" t="str">
        <f t="shared" si="45"/>
        <v>Feb</v>
      </c>
    </row>
    <row r="1382" spans="1:6" x14ac:dyDescent="0.35">
      <c r="A1382" s="527">
        <f>Electricity!D1418</f>
        <v>45349</v>
      </c>
      <c r="B1382" s="528">
        <f>Electricity!E1418</f>
        <v>0.45833333333333337</v>
      </c>
      <c r="C1382" s="529">
        <f>Electricity!F1418</f>
        <v>0</v>
      </c>
      <c r="D1382" s="529">
        <f>Electricity!I1418</f>
        <v>0</v>
      </c>
      <c r="E1382" s="530" t="str">
        <f t="shared" si="46"/>
        <v>02/27/2024 11:00:00 AM</v>
      </c>
      <c r="F1382" s="530" t="str">
        <f t="shared" si="45"/>
        <v>Feb</v>
      </c>
    </row>
    <row r="1383" spans="1:6" x14ac:dyDescent="0.35">
      <c r="A1383" s="527">
        <f>Electricity!D1419</f>
        <v>45349</v>
      </c>
      <c r="B1383" s="528">
        <f>Electricity!E1419</f>
        <v>0.50000000000000011</v>
      </c>
      <c r="C1383" s="529">
        <f>Electricity!F1419</f>
        <v>0</v>
      </c>
      <c r="D1383" s="529">
        <f>Electricity!I1419</f>
        <v>0</v>
      </c>
      <c r="E1383" s="530" t="str">
        <f t="shared" si="46"/>
        <v>02/27/2024 12:00:00 PM</v>
      </c>
      <c r="F1383" s="530" t="str">
        <f t="shared" si="45"/>
        <v>Feb</v>
      </c>
    </row>
    <row r="1384" spans="1:6" x14ac:dyDescent="0.35">
      <c r="A1384" s="527">
        <f>Electricity!D1420</f>
        <v>45349</v>
      </c>
      <c r="B1384" s="528">
        <f>Electricity!E1420</f>
        <v>0.54166666666666674</v>
      </c>
      <c r="C1384" s="529">
        <f>Electricity!F1420</f>
        <v>0</v>
      </c>
      <c r="D1384" s="529">
        <f>Electricity!I1420</f>
        <v>0</v>
      </c>
      <c r="E1384" s="530" t="str">
        <f t="shared" si="46"/>
        <v>02/27/2024 01:00:00 PM</v>
      </c>
      <c r="F1384" s="530" t="str">
        <f t="shared" si="45"/>
        <v>Feb</v>
      </c>
    </row>
    <row r="1385" spans="1:6" x14ac:dyDescent="0.35">
      <c r="A1385" s="527">
        <f>Electricity!D1421</f>
        <v>45349</v>
      </c>
      <c r="B1385" s="528">
        <f>Electricity!E1421</f>
        <v>0.58333333333333337</v>
      </c>
      <c r="C1385" s="529">
        <f>Electricity!F1421</f>
        <v>0</v>
      </c>
      <c r="D1385" s="529">
        <f>Electricity!I1421</f>
        <v>0</v>
      </c>
      <c r="E1385" s="530" t="str">
        <f t="shared" si="46"/>
        <v>02/27/2024 02:00:00 PM</v>
      </c>
      <c r="F1385" s="530" t="str">
        <f t="shared" si="45"/>
        <v>Feb</v>
      </c>
    </row>
    <row r="1386" spans="1:6" x14ac:dyDescent="0.35">
      <c r="A1386" s="527">
        <f>Electricity!D1422</f>
        <v>45349</v>
      </c>
      <c r="B1386" s="528">
        <f>Electricity!E1422</f>
        <v>0.62500000000000011</v>
      </c>
      <c r="C1386" s="529">
        <f>Electricity!F1422</f>
        <v>0</v>
      </c>
      <c r="D1386" s="529">
        <f>Electricity!I1422</f>
        <v>0</v>
      </c>
      <c r="E1386" s="530" t="str">
        <f t="shared" si="46"/>
        <v>02/27/2024 03:00:00 PM</v>
      </c>
      <c r="F1386" s="530" t="str">
        <f t="shared" si="45"/>
        <v>Feb</v>
      </c>
    </row>
    <row r="1387" spans="1:6" x14ac:dyDescent="0.35">
      <c r="A1387" s="527">
        <f>Electricity!D1423</f>
        <v>45349</v>
      </c>
      <c r="B1387" s="528">
        <f>Electricity!E1423</f>
        <v>0.66666666666666674</v>
      </c>
      <c r="C1387" s="529">
        <f>Electricity!F1423</f>
        <v>0</v>
      </c>
      <c r="D1387" s="529">
        <f>Electricity!I1423</f>
        <v>0</v>
      </c>
      <c r="E1387" s="530" t="str">
        <f t="shared" si="46"/>
        <v>02/27/2024 04:00:00 PM</v>
      </c>
      <c r="F1387" s="530" t="str">
        <f t="shared" si="45"/>
        <v>Feb</v>
      </c>
    </row>
    <row r="1388" spans="1:6" x14ac:dyDescent="0.35">
      <c r="A1388" s="527">
        <f>Electricity!D1424</f>
        <v>45349</v>
      </c>
      <c r="B1388" s="528">
        <f>Electricity!E1424</f>
        <v>0.70833333333333337</v>
      </c>
      <c r="C1388" s="529">
        <f>Electricity!F1424</f>
        <v>0</v>
      </c>
      <c r="D1388" s="529">
        <f>Electricity!I1424</f>
        <v>0</v>
      </c>
      <c r="E1388" s="530" t="str">
        <f t="shared" si="46"/>
        <v>02/27/2024 05:00:00 PM</v>
      </c>
      <c r="F1388" s="530" t="str">
        <f t="shared" si="45"/>
        <v>Feb</v>
      </c>
    </row>
    <row r="1389" spans="1:6" x14ac:dyDescent="0.35">
      <c r="A1389" s="527">
        <f>Electricity!D1425</f>
        <v>45349</v>
      </c>
      <c r="B1389" s="528">
        <f>Electricity!E1425</f>
        <v>0.75000000000000011</v>
      </c>
      <c r="C1389" s="529">
        <f>Electricity!F1425</f>
        <v>0</v>
      </c>
      <c r="D1389" s="529">
        <f>Electricity!I1425</f>
        <v>0</v>
      </c>
      <c r="E1389" s="530" t="str">
        <f t="shared" si="46"/>
        <v>02/27/2024 06:00:00 PM</v>
      </c>
      <c r="F1389" s="530" t="str">
        <f t="shared" si="45"/>
        <v>Feb</v>
      </c>
    </row>
    <row r="1390" spans="1:6" x14ac:dyDescent="0.35">
      <c r="A1390" s="527">
        <f>Electricity!D1426</f>
        <v>45349</v>
      </c>
      <c r="B1390" s="528">
        <f>Electricity!E1426</f>
        <v>0.79166666666666674</v>
      </c>
      <c r="C1390" s="529">
        <f>Electricity!F1426</f>
        <v>0</v>
      </c>
      <c r="D1390" s="529">
        <f>Electricity!I1426</f>
        <v>0</v>
      </c>
      <c r="E1390" s="530" t="str">
        <f t="shared" si="46"/>
        <v>02/27/2024 07:00:00 PM</v>
      </c>
      <c r="F1390" s="530" t="str">
        <f t="shared" si="45"/>
        <v>Feb</v>
      </c>
    </row>
    <row r="1391" spans="1:6" x14ac:dyDescent="0.35">
      <c r="A1391" s="527">
        <f>Electricity!D1427</f>
        <v>45349</v>
      </c>
      <c r="B1391" s="528">
        <f>Electricity!E1427</f>
        <v>0.83333333333333337</v>
      </c>
      <c r="C1391" s="529">
        <f>Electricity!F1427</f>
        <v>0</v>
      </c>
      <c r="D1391" s="529">
        <f>Electricity!I1427</f>
        <v>0</v>
      </c>
      <c r="E1391" s="530" t="str">
        <f t="shared" si="46"/>
        <v>02/27/2024 08:00:00 PM</v>
      </c>
      <c r="F1391" s="530" t="str">
        <f t="shared" si="45"/>
        <v>Feb</v>
      </c>
    </row>
    <row r="1392" spans="1:6" x14ac:dyDescent="0.35">
      <c r="A1392" s="527">
        <f>Electricity!D1428</f>
        <v>45349</v>
      </c>
      <c r="B1392" s="528">
        <f>Electricity!E1428</f>
        <v>0.87500000000000011</v>
      </c>
      <c r="C1392" s="529">
        <f>Electricity!F1428</f>
        <v>0</v>
      </c>
      <c r="D1392" s="529">
        <f>Electricity!I1428</f>
        <v>0</v>
      </c>
      <c r="E1392" s="530" t="str">
        <f t="shared" si="46"/>
        <v>02/27/2024 09:00:00 PM</v>
      </c>
      <c r="F1392" s="530" t="str">
        <f t="shared" si="45"/>
        <v>Feb</v>
      </c>
    </row>
    <row r="1393" spans="1:6" x14ac:dyDescent="0.35">
      <c r="A1393" s="527">
        <f>Electricity!D1429</f>
        <v>45349</v>
      </c>
      <c r="B1393" s="528">
        <f>Electricity!E1429</f>
        <v>0.91666666666666674</v>
      </c>
      <c r="C1393" s="529">
        <f>Electricity!F1429</f>
        <v>0</v>
      </c>
      <c r="D1393" s="529">
        <f>Electricity!I1429</f>
        <v>0</v>
      </c>
      <c r="E1393" s="530" t="str">
        <f t="shared" si="46"/>
        <v>02/27/2024 10:00:00 PM</v>
      </c>
      <c r="F1393" s="530" t="str">
        <f t="shared" si="45"/>
        <v>Feb</v>
      </c>
    </row>
    <row r="1394" spans="1:6" x14ac:dyDescent="0.35">
      <c r="A1394" s="527">
        <f>Electricity!D1430</f>
        <v>45349</v>
      </c>
      <c r="B1394" s="528">
        <f>Electricity!E1430</f>
        <v>0.95833333333333337</v>
      </c>
      <c r="C1394" s="529">
        <f>Electricity!F1430</f>
        <v>0</v>
      </c>
      <c r="D1394" s="529">
        <f>Electricity!I1430</f>
        <v>0</v>
      </c>
      <c r="E1394" s="530" t="str">
        <f t="shared" si="46"/>
        <v>02/27/2024 11:00:00 PM</v>
      </c>
      <c r="F1394" s="530" t="str">
        <f t="shared" si="45"/>
        <v>Feb</v>
      </c>
    </row>
    <row r="1395" spans="1:6" x14ac:dyDescent="0.35">
      <c r="A1395" s="527">
        <f>Electricity!D1431</f>
        <v>45350</v>
      </c>
      <c r="B1395" s="528">
        <f>Electricity!E1431</f>
        <v>3.1225022567582528E-17</v>
      </c>
      <c r="C1395" s="529">
        <f>Electricity!F1431</f>
        <v>0</v>
      </c>
      <c r="D1395" s="529">
        <f>Electricity!I1431</f>
        <v>0</v>
      </c>
      <c r="E1395" s="530" t="str">
        <f t="shared" si="46"/>
        <v>02/28/2024 12:00:00 AM</v>
      </c>
      <c r="F1395" s="530" t="str">
        <f t="shared" si="45"/>
        <v>Feb</v>
      </c>
    </row>
    <row r="1396" spans="1:6" x14ac:dyDescent="0.35">
      <c r="A1396" s="527">
        <f>Electricity!D1432</f>
        <v>45350</v>
      </c>
      <c r="B1396" s="528">
        <f>Electricity!E1432</f>
        <v>4.1666666666666699E-2</v>
      </c>
      <c r="C1396" s="529">
        <f>Electricity!F1432</f>
        <v>0</v>
      </c>
      <c r="D1396" s="529">
        <f>Electricity!I1432</f>
        <v>0</v>
      </c>
      <c r="E1396" s="530" t="str">
        <f t="shared" si="46"/>
        <v>02/28/2024 01:00:00 AM</v>
      </c>
      <c r="F1396" s="530" t="str">
        <f t="shared" si="45"/>
        <v>Feb</v>
      </c>
    </row>
    <row r="1397" spans="1:6" x14ac:dyDescent="0.35">
      <c r="A1397" s="527">
        <f>Electricity!D1433</f>
        <v>45350</v>
      </c>
      <c r="B1397" s="528">
        <f>Electricity!E1433</f>
        <v>8.333333333333337E-2</v>
      </c>
      <c r="C1397" s="529">
        <f>Electricity!F1433</f>
        <v>0</v>
      </c>
      <c r="D1397" s="529">
        <f>Electricity!I1433</f>
        <v>0</v>
      </c>
      <c r="E1397" s="530" t="str">
        <f t="shared" si="46"/>
        <v>02/28/2024 02:00:00 AM</v>
      </c>
      <c r="F1397" s="530" t="str">
        <f t="shared" si="45"/>
        <v>Feb</v>
      </c>
    </row>
    <row r="1398" spans="1:6" x14ac:dyDescent="0.35">
      <c r="A1398" s="527">
        <f>Electricity!D1434</f>
        <v>45350</v>
      </c>
      <c r="B1398" s="528">
        <f>Electricity!E1434</f>
        <v>0.12500000000000006</v>
      </c>
      <c r="C1398" s="529">
        <f>Electricity!F1434</f>
        <v>0</v>
      </c>
      <c r="D1398" s="529">
        <f>Electricity!I1434</f>
        <v>0</v>
      </c>
      <c r="E1398" s="530" t="str">
        <f t="shared" si="46"/>
        <v>02/28/2024 03:00:00 AM</v>
      </c>
      <c r="F1398" s="530" t="str">
        <f t="shared" si="45"/>
        <v>Feb</v>
      </c>
    </row>
    <row r="1399" spans="1:6" x14ac:dyDescent="0.35">
      <c r="A1399" s="527">
        <f>Electricity!D1435</f>
        <v>45350</v>
      </c>
      <c r="B1399" s="528">
        <f>Electricity!E1435</f>
        <v>0.16666666666666669</v>
      </c>
      <c r="C1399" s="529">
        <f>Electricity!F1435</f>
        <v>0</v>
      </c>
      <c r="D1399" s="529">
        <f>Electricity!I1435</f>
        <v>0</v>
      </c>
      <c r="E1399" s="530" t="str">
        <f t="shared" si="46"/>
        <v>02/28/2024 04:00:00 AM</v>
      </c>
      <c r="F1399" s="530" t="str">
        <f t="shared" si="45"/>
        <v>Feb</v>
      </c>
    </row>
    <row r="1400" spans="1:6" x14ac:dyDescent="0.35">
      <c r="A1400" s="527">
        <f>Electricity!D1436</f>
        <v>45350</v>
      </c>
      <c r="B1400" s="528">
        <f>Electricity!E1436</f>
        <v>0.20833333333333337</v>
      </c>
      <c r="C1400" s="529">
        <f>Electricity!F1436</f>
        <v>0</v>
      </c>
      <c r="D1400" s="529">
        <f>Electricity!I1436</f>
        <v>0</v>
      </c>
      <c r="E1400" s="530" t="str">
        <f t="shared" si="46"/>
        <v>02/28/2024 05:00:00 AM</v>
      </c>
      <c r="F1400" s="530" t="str">
        <f t="shared" si="45"/>
        <v>Feb</v>
      </c>
    </row>
    <row r="1401" spans="1:6" x14ac:dyDescent="0.35">
      <c r="A1401" s="527">
        <f>Electricity!D1437</f>
        <v>45350</v>
      </c>
      <c r="B1401" s="528">
        <f>Electricity!E1437</f>
        <v>0.25</v>
      </c>
      <c r="C1401" s="529">
        <f>Electricity!F1437</f>
        <v>0</v>
      </c>
      <c r="D1401" s="529">
        <f>Electricity!I1437</f>
        <v>0</v>
      </c>
      <c r="E1401" s="530" t="str">
        <f t="shared" si="46"/>
        <v>02/28/2024 06:00:00 AM</v>
      </c>
      <c r="F1401" s="530" t="str">
        <f t="shared" si="45"/>
        <v>Feb</v>
      </c>
    </row>
    <row r="1402" spans="1:6" x14ac:dyDescent="0.35">
      <c r="A1402" s="527">
        <f>Electricity!D1438</f>
        <v>45350</v>
      </c>
      <c r="B1402" s="528">
        <f>Electricity!E1438</f>
        <v>0.29166666666666669</v>
      </c>
      <c r="C1402" s="529">
        <f>Electricity!F1438</f>
        <v>0</v>
      </c>
      <c r="D1402" s="529">
        <f>Electricity!I1438</f>
        <v>0</v>
      </c>
      <c r="E1402" s="530" t="str">
        <f t="shared" si="46"/>
        <v>02/28/2024 07:00:00 AM</v>
      </c>
      <c r="F1402" s="530" t="str">
        <f t="shared" si="45"/>
        <v>Feb</v>
      </c>
    </row>
    <row r="1403" spans="1:6" x14ac:dyDescent="0.35">
      <c r="A1403" s="527">
        <f>Electricity!D1439</f>
        <v>45350</v>
      </c>
      <c r="B1403" s="528">
        <f>Electricity!E1439</f>
        <v>0.33333333333333337</v>
      </c>
      <c r="C1403" s="529">
        <f>Electricity!F1439</f>
        <v>0</v>
      </c>
      <c r="D1403" s="529">
        <f>Electricity!I1439</f>
        <v>0</v>
      </c>
      <c r="E1403" s="530" t="str">
        <f t="shared" si="46"/>
        <v>02/28/2024 08:00:00 AM</v>
      </c>
      <c r="F1403" s="530" t="str">
        <f t="shared" si="45"/>
        <v>Feb</v>
      </c>
    </row>
    <row r="1404" spans="1:6" x14ac:dyDescent="0.35">
      <c r="A1404" s="527">
        <f>Electricity!D1440</f>
        <v>45350</v>
      </c>
      <c r="B1404" s="528">
        <f>Electricity!E1440</f>
        <v>0.375</v>
      </c>
      <c r="C1404" s="529">
        <f>Electricity!F1440</f>
        <v>0</v>
      </c>
      <c r="D1404" s="529">
        <f>Electricity!I1440</f>
        <v>0</v>
      </c>
      <c r="E1404" s="530" t="str">
        <f t="shared" si="46"/>
        <v>02/28/2024 09:00:00 AM</v>
      </c>
      <c r="F1404" s="530" t="str">
        <f t="shared" si="45"/>
        <v>Feb</v>
      </c>
    </row>
    <row r="1405" spans="1:6" x14ac:dyDescent="0.35">
      <c r="A1405" s="527">
        <f>Electricity!D1441</f>
        <v>45350</v>
      </c>
      <c r="B1405" s="528">
        <f>Electricity!E1441</f>
        <v>0.41666666666666669</v>
      </c>
      <c r="C1405" s="529">
        <f>Electricity!F1441</f>
        <v>0</v>
      </c>
      <c r="D1405" s="529">
        <f>Electricity!I1441</f>
        <v>0</v>
      </c>
      <c r="E1405" s="530" t="str">
        <f t="shared" si="46"/>
        <v>02/28/2024 10:00:00 AM</v>
      </c>
      <c r="F1405" s="530" t="str">
        <f t="shared" si="45"/>
        <v>Feb</v>
      </c>
    </row>
    <row r="1406" spans="1:6" x14ac:dyDescent="0.35">
      <c r="A1406" s="527">
        <f>Electricity!D1442</f>
        <v>45350</v>
      </c>
      <c r="B1406" s="528">
        <f>Electricity!E1442</f>
        <v>0.45833333333333337</v>
      </c>
      <c r="C1406" s="529">
        <f>Electricity!F1442</f>
        <v>0</v>
      </c>
      <c r="D1406" s="529">
        <f>Electricity!I1442</f>
        <v>0</v>
      </c>
      <c r="E1406" s="530" t="str">
        <f t="shared" si="46"/>
        <v>02/28/2024 11:00:00 AM</v>
      </c>
      <c r="F1406" s="530" t="str">
        <f t="shared" si="45"/>
        <v>Feb</v>
      </c>
    </row>
    <row r="1407" spans="1:6" x14ac:dyDescent="0.35">
      <c r="A1407" s="527">
        <f>Electricity!D1443</f>
        <v>45350</v>
      </c>
      <c r="B1407" s="528">
        <f>Electricity!E1443</f>
        <v>0.50000000000000011</v>
      </c>
      <c r="C1407" s="529">
        <f>Electricity!F1443</f>
        <v>0</v>
      </c>
      <c r="D1407" s="529">
        <f>Electricity!I1443</f>
        <v>0</v>
      </c>
      <c r="E1407" s="530" t="str">
        <f t="shared" si="46"/>
        <v>02/28/2024 12:00:00 PM</v>
      </c>
      <c r="F1407" s="530" t="str">
        <f t="shared" si="45"/>
        <v>Feb</v>
      </c>
    </row>
    <row r="1408" spans="1:6" x14ac:dyDescent="0.35">
      <c r="A1408" s="527">
        <f>Electricity!D1444</f>
        <v>45350</v>
      </c>
      <c r="B1408" s="528">
        <f>Electricity!E1444</f>
        <v>0.54166666666666674</v>
      </c>
      <c r="C1408" s="529">
        <f>Electricity!F1444</f>
        <v>0</v>
      </c>
      <c r="D1408" s="529">
        <f>Electricity!I1444</f>
        <v>0</v>
      </c>
      <c r="E1408" s="530" t="str">
        <f t="shared" si="46"/>
        <v>02/28/2024 01:00:00 PM</v>
      </c>
      <c r="F1408" s="530" t="str">
        <f t="shared" si="45"/>
        <v>Feb</v>
      </c>
    </row>
    <row r="1409" spans="1:6" x14ac:dyDescent="0.35">
      <c r="A1409" s="527">
        <f>Electricity!D1445</f>
        <v>45350</v>
      </c>
      <c r="B1409" s="528">
        <f>Electricity!E1445</f>
        <v>0.58333333333333337</v>
      </c>
      <c r="C1409" s="529">
        <f>Electricity!F1445</f>
        <v>0</v>
      </c>
      <c r="D1409" s="529">
        <f>Electricity!I1445</f>
        <v>0</v>
      </c>
      <c r="E1409" s="530" t="str">
        <f t="shared" si="46"/>
        <v>02/28/2024 02:00:00 PM</v>
      </c>
      <c r="F1409" s="530" t="str">
        <f t="shared" si="45"/>
        <v>Feb</v>
      </c>
    </row>
    <row r="1410" spans="1:6" x14ac:dyDescent="0.35">
      <c r="A1410" s="527">
        <f>Electricity!D1446</f>
        <v>45350</v>
      </c>
      <c r="B1410" s="528">
        <f>Electricity!E1446</f>
        <v>0.62500000000000011</v>
      </c>
      <c r="C1410" s="529">
        <f>Electricity!F1446</f>
        <v>0</v>
      </c>
      <c r="D1410" s="529">
        <f>Electricity!I1446</f>
        <v>0</v>
      </c>
      <c r="E1410" s="530" t="str">
        <f t="shared" si="46"/>
        <v>02/28/2024 03:00:00 PM</v>
      </c>
      <c r="F1410" s="530" t="str">
        <f t="shared" si="45"/>
        <v>Feb</v>
      </c>
    </row>
    <row r="1411" spans="1:6" x14ac:dyDescent="0.35">
      <c r="A1411" s="527">
        <f>Electricity!D1447</f>
        <v>45350</v>
      </c>
      <c r="B1411" s="528">
        <f>Electricity!E1447</f>
        <v>0.66666666666666674</v>
      </c>
      <c r="C1411" s="529">
        <f>Electricity!F1447</f>
        <v>0</v>
      </c>
      <c r="D1411" s="529">
        <f>Electricity!I1447</f>
        <v>0</v>
      </c>
      <c r="E1411" s="530" t="str">
        <f t="shared" si="46"/>
        <v>02/28/2024 04:00:00 PM</v>
      </c>
      <c r="F1411" s="530" t="str">
        <f t="shared" ref="F1411:F1474" si="47">TEXT(A1411,"mmm")</f>
        <v>Feb</v>
      </c>
    </row>
    <row r="1412" spans="1:6" x14ac:dyDescent="0.35">
      <c r="A1412" s="527">
        <f>Electricity!D1448</f>
        <v>45350</v>
      </c>
      <c r="B1412" s="528">
        <f>Electricity!E1448</f>
        <v>0.70833333333333337</v>
      </c>
      <c r="C1412" s="529">
        <f>Electricity!F1448</f>
        <v>0</v>
      </c>
      <c r="D1412" s="529">
        <f>Electricity!I1448</f>
        <v>0</v>
      </c>
      <c r="E1412" s="530" t="str">
        <f t="shared" si="46"/>
        <v>02/28/2024 05:00:00 PM</v>
      </c>
      <c r="F1412" s="530" t="str">
        <f t="shared" si="47"/>
        <v>Feb</v>
      </c>
    </row>
    <row r="1413" spans="1:6" x14ac:dyDescent="0.35">
      <c r="A1413" s="527">
        <f>Electricity!D1449</f>
        <v>45350</v>
      </c>
      <c r="B1413" s="528">
        <f>Electricity!E1449</f>
        <v>0.75000000000000011</v>
      </c>
      <c r="C1413" s="529">
        <f>Electricity!F1449</f>
        <v>0</v>
      </c>
      <c r="D1413" s="529">
        <f>Electricity!I1449</f>
        <v>0</v>
      </c>
      <c r="E1413" s="530" t="str">
        <f t="shared" si="46"/>
        <v>02/28/2024 06:00:00 PM</v>
      </c>
      <c r="F1413" s="530" t="str">
        <f t="shared" si="47"/>
        <v>Feb</v>
      </c>
    </row>
    <row r="1414" spans="1:6" x14ac:dyDescent="0.35">
      <c r="A1414" s="527">
        <f>Electricity!D1450</f>
        <v>45350</v>
      </c>
      <c r="B1414" s="528">
        <f>Electricity!E1450</f>
        <v>0.79166666666666674</v>
      </c>
      <c r="C1414" s="529">
        <f>Electricity!F1450</f>
        <v>0</v>
      </c>
      <c r="D1414" s="529">
        <f>Electricity!I1450</f>
        <v>0</v>
      </c>
      <c r="E1414" s="530" t="str">
        <f t="shared" si="46"/>
        <v>02/28/2024 07:00:00 PM</v>
      </c>
      <c r="F1414" s="530" t="str">
        <f t="shared" si="47"/>
        <v>Feb</v>
      </c>
    </row>
    <row r="1415" spans="1:6" x14ac:dyDescent="0.35">
      <c r="A1415" s="527">
        <f>Electricity!D1451</f>
        <v>45350</v>
      </c>
      <c r="B1415" s="528">
        <f>Electricity!E1451</f>
        <v>0.83333333333333337</v>
      </c>
      <c r="C1415" s="529">
        <f>Electricity!F1451</f>
        <v>0</v>
      </c>
      <c r="D1415" s="529">
        <f>Electricity!I1451</f>
        <v>0</v>
      </c>
      <c r="E1415" s="530" t="str">
        <f t="shared" si="46"/>
        <v>02/28/2024 08:00:00 PM</v>
      </c>
      <c r="F1415" s="530" t="str">
        <f t="shared" si="47"/>
        <v>Feb</v>
      </c>
    </row>
    <row r="1416" spans="1:6" x14ac:dyDescent="0.35">
      <c r="A1416" s="527">
        <f>Electricity!D1452</f>
        <v>45350</v>
      </c>
      <c r="B1416" s="528">
        <f>Electricity!E1452</f>
        <v>0.87500000000000011</v>
      </c>
      <c r="C1416" s="529">
        <f>Electricity!F1452</f>
        <v>0</v>
      </c>
      <c r="D1416" s="529">
        <f>Electricity!I1452</f>
        <v>0</v>
      </c>
      <c r="E1416" s="530" t="str">
        <f t="shared" si="46"/>
        <v>02/28/2024 09:00:00 PM</v>
      </c>
      <c r="F1416" s="530" t="str">
        <f t="shared" si="47"/>
        <v>Feb</v>
      </c>
    </row>
    <row r="1417" spans="1:6" x14ac:dyDescent="0.35">
      <c r="A1417" s="527">
        <f>Electricity!D1453</f>
        <v>45350</v>
      </c>
      <c r="B1417" s="528">
        <f>Electricity!E1453</f>
        <v>0.91666666666666674</v>
      </c>
      <c r="C1417" s="529">
        <f>Electricity!F1453</f>
        <v>0</v>
      </c>
      <c r="D1417" s="529">
        <f>Electricity!I1453</f>
        <v>0</v>
      </c>
      <c r="E1417" s="530" t="str">
        <f t="shared" si="46"/>
        <v>02/28/2024 10:00:00 PM</v>
      </c>
      <c r="F1417" s="530" t="str">
        <f t="shared" si="47"/>
        <v>Feb</v>
      </c>
    </row>
    <row r="1418" spans="1:6" x14ac:dyDescent="0.35">
      <c r="A1418" s="527">
        <f>Electricity!D1454</f>
        <v>45350</v>
      </c>
      <c r="B1418" s="528">
        <f>Electricity!E1454</f>
        <v>0.95833333333333337</v>
      </c>
      <c r="C1418" s="529">
        <f>Electricity!F1454</f>
        <v>0</v>
      </c>
      <c r="D1418" s="529">
        <f>Electricity!I1454</f>
        <v>0</v>
      </c>
      <c r="E1418" s="530" t="str">
        <f t="shared" si="46"/>
        <v>02/28/2024 11:00:00 PM</v>
      </c>
      <c r="F1418" s="530" t="str">
        <f t="shared" si="47"/>
        <v>Feb</v>
      </c>
    </row>
    <row r="1419" spans="1:6" x14ac:dyDescent="0.35">
      <c r="A1419" s="527">
        <f>Electricity!D1455</f>
        <v>45351</v>
      </c>
      <c r="B1419" s="528">
        <f>Electricity!E1455</f>
        <v>3.1225022567582528E-17</v>
      </c>
      <c r="C1419" s="529">
        <f>Electricity!F1455</f>
        <v>0</v>
      </c>
      <c r="D1419" s="529">
        <f>Electricity!I1455</f>
        <v>0</v>
      </c>
      <c r="E1419" s="530" t="str">
        <f t="shared" si="46"/>
        <v>02/29/2024 12:00:00 AM</v>
      </c>
      <c r="F1419" s="530" t="str">
        <f t="shared" si="47"/>
        <v>Feb</v>
      </c>
    </row>
    <row r="1420" spans="1:6" x14ac:dyDescent="0.35">
      <c r="A1420" s="527">
        <f>Electricity!D1456</f>
        <v>45351</v>
      </c>
      <c r="B1420" s="528">
        <f>Electricity!E1456</f>
        <v>4.1666666666666699E-2</v>
      </c>
      <c r="C1420" s="529">
        <f>Electricity!F1456</f>
        <v>0</v>
      </c>
      <c r="D1420" s="529">
        <f>Electricity!I1456</f>
        <v>0</v>
      </c>
      <c r="E1420" s="530" t="str">
        <f t="shared" ref="E1420:E1483" si="48">CONCATENATE(TEXT(A1420,"mm/dd/yyyy")," ",TEXT(B1420,"hh:mm:ss AM/PM"))</f>
        <v>02/29/2024 01:00:00 AM</v>
      </c>
      <c r="F1420" s="530" t="str">
        <f t="shared" si="47"/>
        <v>Feb</v>
      </c>
    </row>
    <row r="1421" spans="1:6" x14ac:dyDescent="0.35">
      <c r="A1421" s="527">
        <f>Electricity!D1457</f>
        <v>45351</v>
      </c>
      <c r="B1421" s="528">
        <f>Electricity!E1457</f>
        <v>8.333333333333337E-2</v>
      </c>
      <c r="C1421" s="529">
        <f>Electricity!F1457</f>
        <v>0</v>
      </c>
      <c r="D1421" s="529">
        <f>Electricity!I1457</f>
        <v>0</v>
      </c>
      <c r="E1421" s="530" t="str">
        <f t="shared" si="48"/>
        <v>02/29/2024 02:00:00 AM</v>
      </c>
      <c r="F1421" s="530" t="str">
        <f t="shared" si="47"/>
        <v>Feb</v>
      </c>
    </row>
    <row r="1422" spans="1:6" x14ac:dyDescent="0.35">
      <c r="A1422" s="527">
        <f>Electricity!D1458</f>
        <v>45351</v>
      </c>
      <c r="B1422" s="528">
        <f>Electricity!E1458</f>
        <v>0.12500000000000006</v>
      </c>
      <c r="C1422" s="529">
        <f>Electricity!F1458</f>
        <v>0</v>
      </c>
      <c r="D1422" s="529">
        <f>Electricity!I1458</f>
        <v>0</v>
      </c>
      <c r="E1422" s="530" t="str">
        <f t="shared" si="48"/>
        <v>02/29/2024 03:00:00 AM</v>
      </c>
      <c r="F1422" s="530" t="str">
        <f t="shared" si="47"/>
        <v>Feb</v>
      </c>
    </row>
    <row r="1423" spans="1:6" x14ac:dyDescent="0.35">
      <c r="A1423" s="527">
        <f>Electricity!D1459</f>
        <v>45351</v>
      </c>
      <c r="B1423" s="528">
        <f>Electricity!E1459</f>
        <v>0.16666666666666669</v>
      </c>
      <c r="C1423" s="529">
        <f>Electricity!F1459</f>
        <v>0</v>
      </c>
      <c r="D1423" s="529">
        <f>Electricity!I1459</f>
        <v>0</v>
      </c>
      <c r="E1423" s="530" t="str">
        <f t="shared" si="48"/>
        <v>02/29/2024 04:00:00 AM</v>
      </c>
      <c r="F1423" s="530" t="str">
        <f t="shared" si="47"/>
        <v>Feb</v>
      </c>
    </row>
    <row r="1424" spans="1:6" x14ac:dyDescent="0.35">
      <c r="A1424" s="527">
        <f>Electricity!D1460</f>
        <v>45351</v>
      </c>
      <c r="B1424" s="528">
        <f>Electricity!E1460</f>
        <v>0.20833333333333337</v>
      </c>
      <c r="C1424" s="529">
        <f>Electricity!F1460</f>
        <v>0</v>
      </c>
      <c r="D1424" s="529">
        <f>Electricity!I1460</f>
        <v>0</v>
      </c>
      <c r="E1424" s="530" t="str">
        <f t="shared" si="48"/>
        <v>02/29/2024 05:00:00 AM</v>
      </c>
      <c r="F1424" s="530" t="str">
        <f t="shared" si="47"/>
        <v>Feb</v>
      </c>
    </row>
    <row r="1425" spans="1:6" x14ac:dyDescent="0.35">
      <c r="A1425" s="527">
        <f>Electricity!D1461</f>
        <v>45351</v>
      </c>
      <c r="B1425" s="528">
        <f>Electricity!E1461</f>
        <v>0.25</v>
      </c>
      <c r="C1425" s="529">
        <f>Electricity!F1461</f>
        <v>0</v>
      </c>
      <c r="D1425" s="529">
        <f>Electricity!I1461</f>
        <v>0</v>
      </c>
      <c r="E1425" s="530" t="str">
        <f t="shared" si="48"/>
        <v>02/29/2024 06:00:00 AM</v>
      </c>
      <c r="F1425" s="530" t="str">
        <f t="shared" si="47"/>
        <v>Feb</v>
      </c>
    </row>
    <row r="1426" spans="1:6" x14ac:dyDescent="0.35">
      <c r="A1426" s="527">
        <f>Electricity!D1462</f>
        <v>45351</v>
      </c>
      <c r="B1426" s="528">
        <f>Electricity!E1462</f>
        <v>0.29166666666666669</v>
      </c>
      <c r="C1426" s="529">
        <f>Electricity!F1462</f>
        <v>0</v>
      </c>
      <c r="D1426" s="529">
        <f>Electricity!I1462</f>
        <v>0</v>
      </c>
      <c r="E1426" s="530" t="str">
        <f t="shared" si="48"/>
        <v>02/29/2024 07:00:00 AM</v>
      </c>
      <c r="F1426" s="530" t="str">
        <f t="shared" si="47"/>
        <v>Feb</v>
      </c>
    </row>
    <row r="1427" spans="1:6" x14ac:dyDescent="0.35">
      <c r="A1427" s="527">
        <f>Electricity!D1463</f>
        <v>45351</v>
      </c>
      <c r="B1427" s="528">
        <f>Electricity!E1463</f>
        <v>0.33333333333333337</v>
      </c>
      <c r="C1427" s="529">
        <f>Electricity!F1463</f>
        <v>0</v>
      </c>
      <c r="D1427" s="529">
        <f>Electricity!I1463</f>
        <v>0</v>
      </c>
      <c r="E1427" s="530" t="str">
        <f t="shared" si="48"/>
        <v>02/29/2024 08:00:00 AM</v>
      </c>
      <c r="F1427" s="530" t="str">
        <f t="shared" si="47"/>
        <v>Feb</v>
      </c>
    </row>
    <row r="1428" spans="1:6" x14ac:dyDescent="0.35">
      <c r="A1428" s="527">
        <f>Electricity!D1464</f>
        <v>45351</v>
      </c>
      <c r="B1428" s="528">
        <f>Electricity!E1464</f>
        <v>0.375</v>
      </c>
      <c r="C1428" s="529">
        <f>Electricity!F1464</f>
        <v>0</v>
      </c>
      <c r="D1428" s="529">
        <f>Electricity!I1464</f>
        <v>0</v>
      </c>
      <c r="E1428" s="530" t="str">
        <f t="shared" si="48"/>
        <v>02/29/2024 09:00:00 AM</v>
      </c>
      <c r="F1428" s="530" t="str">
        <f t="shared" si="47"/>
        <v>Feb</v>
      </c>
    </row>
    <row r="1429" spans="1:6" x14ac:dyDescent="0.35">
      <c r="A1429" s="527">
        <f>Electricity!D1465</f>
        <v>45351</v>
      </c>
      <c r="B1429" s="528">
        <f>Electricity!E1465</f>
        <v>0.41666666666666669</v>
      </c>
      <c r="C1429" s="529">
        <f>Electricity!F1465</f>
        <v>0</v>
      </c>
      <c r="D1429" s="529">
        <f>Electricity!I1465</f>
        <v>0</v>
      </c>
      <c r="E1429" s="530" t="str">
        <f t="shared" si="48"/>
        <v>02/29/2024 10:00:00 AM</v>
      </c>
      <c r="F1429" s="530" t="str">
        <f t="shared" si="47"/>
        <v>Feb</v>
      </c>
    </row>
    <row r="1430" spans="1:6" x14ac:dyDescent="0.35">
      <c r="A1430" s="527">
        <f>Electricity!D1466</f>
        <v>45351</v>
      </c>
      <c r="B1430" s="528">
        <f>Electricity!E1466</f>
        <v>0.45833333333333337</v>
      </c>
      <c r="C1430" s="529">
        <f>Electricity!F1466</f>
        <v>0</v>
      </c>
      <c r="D1430" s="529">
        <f>Electricity!I1466</f>
        <v>0</v>
      </c>
      <c r="E1430" s="530" t="str">
        <f t="shared" si="48"/>
        <v>02/29/2024 11:00:00 AM</v>
      </c>
      <c r="F1430" s="530" t="str">
        <f t="shared" si="47"/>
        <v>Feb</v>
      </c>
    </row>
    <row r="1431" spans="1:6" x14ac:dyDescent="0.35">
      <c r="A1431" s="527">
        <f>Electricity!D1467</f>
        <v>45351</v>
      </c>
      <c r="B1431" s="528">
        <f>Electricity!E1467</f>
        <v>0.50000000000000011</v>
      </c>
      <c r="C1431" s="529">
        <f>Electricity!F1467</f>
        <v>0</v>
      </c>
      <c r="D1431" s="529">
        <f>Electricity!I1467</f>
        <v>0</v>
      </c>
      <c r="E1431" s="530" t="str">
        <f t="shared" si="48"/>
        <v>02/29/2024 12:00:00 PM</v>
      </c>
      <c r="F1431" s="530" t="str">
        <f t="shared" si="47"/>
        <v>Feb</v>
      </c>
    </row>
    <row r="1432" spans="1:6" x14ac:dyDescent="0.35">
      <c r="A1432" s="527">
        <f>Electricity!D1468</f>
        <v>45351</v>
      </c>
      <c r="B1432" s="528">
        <f>Electricity!E1468</f>
        <v>0.54166666666666674</v>
      </c>
      <c r="C1432" s="529">
        <f>Electricity!F1468</f>
        <v>0</v>
      </c>
      <c r="D1432" s="529">
        <f>Electricity!I1468</f>
        <v>0</v>
      </c>
      <c r="E1432" s="530" t="str">
        <f t="shared" si="48"/>
        <v>02/29/2024 01:00:00 PM</v>
      </c>
      <c r="F1432" s="530" t="str">
        <f t="shared" si="47"/>
        <v>Feb</v>
      </c>
    </row>
    <row r="1433" spans="1:6" x14ac:dyDescent="0.35">
      <c r="A1433" s="527">
        <f>Electricity!D1469</f>
        <v>45351</v>
      </c>
      <c r="B1433" s="528">
        <f>Electricity!E1469</f>
        <v>0.58333333333333337</v>
      </c>
      <c r="C1433" s="529">
        <f>Electricity!F1469</f>
        <v>0</v>
      </c>
      <c r="D1433" s="529">
        <f>Electricity!I1469</f>
        <v>0</v>
      </c>
      <c r="E1433" s="530" t="str">
        <f t="shared" si="48"/>
        <v>02/29/2024 02:00:00 PM</v>
      </c>
      <c r="F1433" s="530" t="str">
        <f t="shared" si="47"/>
        <v>Feb</v>
      </c>
    </row>
    <row r="1434" spans="1:6" x14ac:dyDescent="0.35">
      <c r="A1434" s="527">
        <f>Electricity!D1470</f>
        <v>45351</v>
      </c>
      <c r="B1434" s="528">
        <f>Electricity!E1470</f>
        <v>0.62500000000000011</v>
      </c>
      <c r="C1434" s="529">
        <f>Electricity!F1470</f>
        <v>0</v>
      </c>
      <c r="D1434" s="529">
        <f>Electricity!I1470</f>
        <v>0</v>
      </c>
      <c r="E1434" s="530" t="str">
        <f t="shared" si="48"/>
        <v>02/29/2024 03:00:00 PM</v>
      </c>
      <c r="F1434" s="530" t="str">
        <f t="shared" si="47"/>
        <v>Feb</v>
      </c>
    </row>
    <row r="1435" spans="1:6" x14ac:dyDescent="0.35">
      <c r="A1435" s="527">
        <f>Electricity!D1471</f>
        <v>45351</v>
      </c>
      <c r="B1435" s="528">
        <f>Electricity!E1471</f>
        <v>0.66666666666666674</v>
      </c>
      <c r="C1435" s="529">
        <f>Electricity!F1471</f>
        <v>0</v>
      </c>
      <c r="D1435" s="529">
        <f>Electricity!I1471</f>
        <v>0</v>
      </c>
      <c r="E1435" s="530" t="str">
        <f t="shared" si="48"/>
        <v>02/29/2024 04:00:00 PM</v>
      </c>
      <c r="F1435" s="530" t="str">
        <f t="shared" si="47"/>
        <v>Feb</v>
      </c>
    </row>
    <row r="1436" spans="1:6" x14ac:dyDescent="0.35">
      <c r="A1436" s="527">
        <f>Electricity!D1472</f>
        <v>45351</v>
      </c>
      <c r="B1436" s="528">
        <f>Electricity!E1472</f>
        <v>0.70833333333333337</v>
      </c>
      <c r="C1436" s="529">
        <f>Electricity!F1472</f>
        <v>0</v>
      </c>
      <c r="D1436" s="529">
        <f>Electricity!I1472</f>
        <v>0</v>
      </c>
      <c r="E1436" s="530" t="str">
        <f t="shared" si="48"/>
        <v>02/29/2024 05:00:00 PM</v>
      </c>
      <c r="F1436" s="530" t="str">
        <f t="shared" si="47"/>
        <v>Feb</v>
      </c>
    </row>
    <row r="1437" spans="1:6" x14ac:dyDescent="0.35">
      <c r="A1437" s="527">
        <f>Electricity!D1473</f>
        <v>45351</v>
      </c>
      <c r="B1437" s="528">
        <f>Electricity!E1473</f>
        <v>0.75000000000000011</v>
      </c>
      <c r="C1437" s="529">
        <f>Electricity!F1473</f>
        <v>0</v>
      </c>
      <c r="D1437" s="529">
        <f>Electricity!I1473</f>
        <v>0</v>
      </c>
      <c r="E1437" s="530" t="str">
        <f t="shared" si="48"/>
        <v>02/29/2024 06:00:00 PM</v>
      </c>
      <c r="F1437" s="530" t="str">
        <f t="shared" si="47"/>
        <v>Feb</v>
      </c>
    </row>
    <row r="1438" spans="1:6" x14ac:dyDescent="0.35">
      <c r="A1438" s="527">
        <f>Electricity!D1474</f>
        <v>45351</v>
      </c>
      <c r="B1438" s="528">
        <f>Electricity!E1474</f>
        <v>0.79166666666666674</v>
      </c>
      <c r="C1438" s="529">
        <f>Electricity!F1474</f>
        <v>0</v>
      </c>
      <c r="D1438" s="529">
        <f>Electricity!I1474</f>
        <v>0</v>
      </c>
      <c r="E1438" s="530" t="str">
        <f t="shared" si="48"/>
        <v>02/29/2024 07:00:00 PM</v>
      </c>
      <c r="F1438" s="530" t="str">
        <f t="shared" si="47"/>
        <v>Feb</v>
      </c>
    </row>
    <row r="1439" spans="1:6" x14ac:dyDescent="0.35">
      <c r="A1439" s="527">
        <f>Electricity!D1475</f>
        <v>45351</v>
      </c>
      <c r="B1439" s="528">
        <f>Electricity!E1475</f>
        <v>0.83333333333333337</v>
      </c>
      <c r="C1439" s="529">
        <f>Electricity!F1475</f>
        <v>0</v>
      </c>
      <c r="D1439" s="529">
        <f>Electricity!I1475</f>
        <v>0</v>
      </c>
      <c r="E1439" s="530" t="str">
        <f t="shared" si="48"/>
        <v>02/29/2024 08:00:00 PM</v>
      </c>
      <c r="F1439" s="530" t="str">
        <f t="shared" si="47"/>
        <v>Feb</v>
      </c>
    </row>
    <row r="1440" spans="1:6" x14ac:dyDescent="0.35">
      <c r="A1440" s="527">
        <f>Electricity!D1476</f>
        <v>45351</v>
      </c>
      <c r="B1440" s="528">
        <f>Electricity!E1476</f>
        <v>0.87500000000000011</v>
      </c>
      <c r="C1440" s="529">
        <f>Electricity!F1476</f>
        <v>0</v>
      </c>
      <c r="D1440" s="529">
        <f>Electricity!I1476</f>
        <v>0</v>
      </c>
      <c r="E1440" s="530" t="str">
        <f t="shared" si="48"/>
        <v>02/29/2024 09:00:00 PM</v>
      </c>
      <c r="F1440" s="530" t="str">
        <f t="shared" si="47"/>
        <v>Feb</v>
      </c>
    </row>
    <row r="1441" spans="1:6" x14ac:dyDescent="0.35">
      <c r="A1441" s="527">
        <f>Electricity!D1477</f>
        <v>45351</v>
      </c>
      <c r="B1441" s="528">
        <f>Electricity!E1477</f>
        <v>0.91666666666666674</v>
      </c>
      <c r="C1441" s="529">
        <f>Electricity!F1477</f>
        <v>0</v>
      </c>
      <c r="D1441" s="529">
        <f>Electricity!I1477</f>
        <v>0</v>
      </c>
      <c r="E1441" s="530" t="str">
        <f t="shared" si="48"/>
        <v>02/29/2024 10:00:00 PM</v>
      </c>
      <c r="F1441" s="530" t="str">
        <f t="shared" si="47"/>
        <v>Feb</v>
      </c>
    </row>
    <row r="1442" spans="1:6" x14ac:dyDescent="0.35">
      <c r="A1442" s="527">
        <f>Electricity!D1478</f>
        <v>45351</v>
      </c>
      <c r="B1442" s="528">
        <f>Electricity!E1478</f>
        <v>0.95833333333333337</v>
      </c>
      <c r="C1442" s="529">
        <f>Electricity!F1478</f>
        <v>0</v>
      </c>
      <c r="D1442" s="529">
        <f>Electricity!I1478</f>
        <v>0</v>
      </c>
      <c r="E1442" s="530" t="str">
        <f t="shared" si="48"/>
        <v>02/29/2024 11:00:00 PM</v>
      </c>
      <c r="F1442" s="530" t="str">
        <f t="shared" si="47"/>
        <v>Feb</v>
      </c>
    </row>
    <row r="1443" spans="1:6" x14ac:dyDescent="0.35">
      <c r="A1443" s="527">
        <f>Electricity!D1479</f>
        <v>45352</v>
      </c>
      <c r="B1443" s="528">
        <f>Electricity!E1479</f>
        <v>3.1225022567582528E-17</v>
      </c>
      <c r="C1443" s="529">
        <f>Electricity!F1479</f>
        <v>0</v>
      </c>
      <c r="D1443" s="529">
        <f>Electricity!I1479</f>
        <v>0</v>
      </c>
      <c r="E1443" s="530" t="str">
        <f t="shared" si="48"/>
        <v>03/01/2024 12:00:00 AM</v>
      </c>
      <c r="F1443" s="530" t="str">
        <f t="shared" si="47"/>
        <v>Mar</v>
      </c>
    </row>
    <row r="1444" spans="1:6" x14ac:dyDescent="0.35">
      <c r="A1444" s="527">
        <f>Electricity!D1480</f>
        <v>45352</v>
      </c>
      <c r="B1444" s="528">
        <f>Electricity!E1480</f>
        <v>4.1666666666666699E-2</v>
      </c>
      <c r="C1444" s="529">
        <f>Electricity!F1480</f>
        <v>0</v>
      </c>
      <c r="D1444" s="529">
        <f>Electricity!I1480</f>
        <v>0</v>
      </c>
      <c r="E1444" s="530" t="str">
        <f t="shared" si="48"/>
        <v>03/01/2024 01:00:00 AM</v>
      </c>
      <c r="F1444" s="530" t="str">
        <f t="shared" si="47"/>
        <v>Mar</v>
      </c>
    </row>
    <row r="1445" spans="1:6" x14ac:dyDescent="0.35">
      <c r="A1445" s="527">
        <f>Electricity!D1481</f>
        <v>45352</v>
      </c>
      <c r="B1445" s="528">
        <f>Electricity!E1481</f>
        <v>8.333333333333337E-2</v>
      </c>
      <c r="C1445" s="529">
        <f>Electricity!F1481</f>
        <v>0</v>
      </c>
      <c r="D1445" s="529">
        <f>Electricity!I1481</f>
        <v>0</v>
      </c>
      <c r="E1445" s="530" t="str">
        <f t="shared" si="48"/>
        <v>03/01/2024 02:00:00 AM</v>
      </c>
      <c r="F1445" s="530" t="str">
        <f t="shared" si="47"/>
        <v>Mar</v>
      </c>
    </row>
    <row r="1446" spans="1:6" x14ac:dyDescent="0.35">
      <c r="A1446" s="527">
        <f>Electricity!D1482</f>
        <v>45352</v>
      </c>
      <c r="B1446" s="528">
        <f>Electricity!E1482</f>
        <v>0.12500000000000006</v>
      </c>
      <c r="C1446" s="529">
        <f>Electricity!F1482</f>
        <v>0</v>
      </c>
      <c r="D1446" s="529">
        <f>Electricity!I1482</f>
        <v>0</v>
      </c>
      <c r="E1446" s="530" t="str">
        <f t="shared" si="48"/>
        <v>03/01/2024 03:00:00 AM</v>
      </c>
      <c r="F1446" s="530" t="str">
        <f t="shared" si="47"/>
        <v>Mar</v>
      </c>
    </row>
    <row r="1447" spans="1:6" x14ac:dyDescent="0.35">
      <c r="A1447" s="527">
        <f>Electricity!D1483</f>
        <v>45352</v>
      </c>
      <c r="B1447" s="528">
        <f>Electricity!E1483</f>
        <v>0.16666666666666669</v>
      </c>
      <c r="C1447" s="529">
        <f>Electricity!F1483</f>
        <v>0</v>
      </c>
      <c r="D1447" s="529">
        <f>Electricity!I1483</f>
        <v>0</v>
      </c>
      <c r="E1447" s="530" t="str">
        <f t="shared" si="48"/>
        <v>03/01/2024 04:00:00 AM</v>
      </c>
      <c r="F1447" s="530" t="str">
        <f t="shared" si="47"/>
        <v>Mar</v>
      </c>
    </row>
    <row r="1448" spans="1:6" x14ac:dyDescent="0.35">
      <c r="A1448" s="527">
        <f>Electricity!D1484</f>
        <v>45352</v>
      </c>
      <c r="B1448" s="528">
        <f>Electricity!E1484</f>
        <v>0.20833333333333337</v>
      </c>
      <c r="C1448" s="529">
        <f>Electricity!F1484</f>
        <v>0</v>
      </c>
      <c r="D1448" s="529">
        <f>Electricity!I1484</f>
        <v>0</v>
      </c>
      <c r="E1448" s="530" t="str">
        <f t="shared" si="48"/>
        <v>03/01/2024 05:00:00 AM</v>
      </c>
      <c r="F1448" s="530" t="str">
        <f t="shared" si="47"/>
        <v>Mar</v>
      </c>
    </row>
    <row r="1449" spans="1:6" x14ac:dyDescent="0.35">
      <c r="A1449" s="527">
        <f>Electricity!D1485</f>
        <v>45352</v>
      </c>
      <c r="B1449" s="528">
        <f>Electricity!E1485</f>
        <v>0.25</v>
      </c>
      <c r="C1449" s="529">
        <f>Electricity!F1485</f>
        <v>0</v>
      </c>
      <c r="D1449" s="529">
        <f>Electricity!I1485</f>
        <v>0</v>
      </c>
      <c r="E1449" s="530" t="str">
        <f t="shared" si="48"/>
        <v>03/01/2024 06:00:00 AM</v>
      </c>
      <c r="F1449" s="530" t="str">
        <f t="shared" si="47"/>
        <v>Mar</v>
      </c>
    </row>
    <row r="1450" spans="1:6" x14ac:dyDescent="0.35">
      <c r="A1450" s="527">
        <f>Electricity!D1486</f>
        <v>45352</v>
      </c>
      <c r="B1450" s="528">
        <f>Electricity!E1486</f>
        <v>0.29166666666666669</v>
      </c>
      <c r="C1450" s="529">
        <f>Electricity!F1486</f>
        <v>0</v>
      </c>
      <c r="D1450" s="529">
        <f>Electricity!I1486</f>
        <v>0</v>
      </c>
      <c r="E1450" s="530" t="str">
        <f t="shared" si="48"/>
        <v>03/01/2024 07:00:00 AM</v>
      </c>
      <c r="F1450" s="530" t="str">
        <f t="shared" si="47"/>
        <v>Mar</v>
      </c>
    </row>
    <row r="1451" spans="1:6" x14ac:dyDescent="0.35">
      <c r="A1451" s="527">
        <f>Electricity!D1487</f>
        <v>45352</v>
      </c>
      <c r="B1451" s="528">
        <f>Electricity!E1487</f>
        <v>0.33333333333333337</v>
      </c>
      <c r="C1451" s="529">
        <f>Electricity!F1487</f>
        <v>0</v>
      </c>
      <c r="D1451" s="529">
        <f>Electricity!I1487</f>
        <v>0</v>
      </c>
      <c r="E1451" s="530" t="str">
        <f t="shared" si="48"/>
        <v>03/01/2024 08:00:00 AM</v>
      </c>
      <c r="F1451" s="530" t="str">
        <f t="shared" si="47"/>
        <v>Mar</v>
      </c>
    </row>
    <row r="1452" spans="1:6" x14ac:dyDescent="0.35">
      <c r="A1452" s="527">
        <f>Electricity!D1488</f>
        <v>45352</v>
      </c>
      <c r="B1452" s="528">
        <f>Electricity!E1488</f>
        <v>0.375</v>
      </c>
      <c r="C1452" s="529">
        <f>Electricity!F1488</f>
        <v>0</v>
      </c>
      <c r="D1452" s="529">
        <f>Electricity!I1488</f>
        <v>0</v>
      </c>
      <c r="E1452" s="530" t="str">
        <f t="shared" si="48"/>
        <v>03/01/2024 09:00:00 AM</v>
      </c>
      <c r="F1452" s="530" t="str">
        <f t="shared" si="47"/>
        <v>Mar</v>
      </c>
    </row>
    <row r="1453" spans="1:6" x14ac:dyDescent="0.35">
      <c r="A1453" s="527">
        <f>Electricity!D1489</f>
        <v>45352</v>
      </c>
      <c r="B1453" s="528">
        <f>Electricity!E1489</f>
        <v>0.41666666666666669</v>
      </c>
      <c r="C1453" s="529">
        <f>Electricity!F1489</f>
        <v>0</v>
      </c>
      <c r="D1453" s="529">
        <f>Electricity!I1489</f>
        <v>0</v>
      </c>
      <c r="E1453" s="530" t="str">
        <f t="shared" si="48"/>
        <v>03/01/2024 10:00:00 AM</v>
      </c>
      <c r="F1453" s="530" t="str">
        <f t="shared" si="47"/>
        <v>Mar</v>
      </c>
    </row>
    <row r="1454" spans="1:6" x14ac:dyDescent="0.35">
      <c r="A1454" s="527">
        <f>Electricity!D1490</f>
        <v>45352</v>
      </c>
      <c r="B1454" s="528">
        <f>Electricity!E1490</f>
        <v>0.45833333333333337</v>
      </c>
      <c r="C1454" s="529">
        <f>Electricity!F1490</f>
        <v>0</v>
      </c>
      <c r="D1454" s="529">
        <f>Electricity!I1490</f>
        <v>0</v>
      </c>
      <c r="E1454" s="530" t="str">
        <f t="shared" si="48"/>
        <v>03/01/2024 11:00:00 AM</v>
      </c>
      <c r="F1454" s="530" t="str">
        <f t="shared" si="47"/>
        <v>Mar</v>
      </c>
    </row>
    <row r="1455" spans="1:6" x14ac:dyDescent="0.35">
      <c r="A1455" s="527">
        <f>Electricity!D1491</f>
        <v>45352</v>
      </c>
      <c r="B1455" s="528">
        <f>Electricity!E1491</f>
        <v>0.50000000000000011</v>
      </c>
      <c r="C1455" s="529">
        <f>Electricity!F1491</f>
        <v>0</v>
      </c>
      <c r="D1455" s="529">
        <f>Electricity!I1491</f>
        <v>0</v>
      </c>
      <c r="E1455" s="530" t="str">
        <f t="shared" si="48"/>
        <v>03/01/2024 12:00:00 PM</v>
      </c>
      <c r="F1455" s="530" t="str">
        <f t="shared" si="47"/>
        <v>Mar</v>
      </c>
    </row>
    <row r="1456" spans="1:6" x14ac:dyDescent="0.35">
      <c r="A1456" s="527">
        <f>Electricity!D1492</f>
        <v>45352</v>
      </c>
      <c r="B1456" s="528">
        <f>Electricity!E1492</f>
        <v>0.54166666666666674</v>
      </c>
      <c r="C1456" s="529">
        <f>Electricity!F1492</f>
        <v>0</v>
      </c>
      <c r="D1456" s="529">
        <f>Electricity!I1492</f>
        <v>0</v>
      </c>
      <c r="E1456" s="530" t="str">
        <f t="shared" si="48"/>
        <v>03/01/2024 01:00:00 PM</v>
      </c>
      <c r="F1456" s="530" t="str">
        <f t="shared" si="47"/>
        <v>Mar</v>
      </c>
    </row>
    <row r="1457" spans="1:6" x14ac:dyDescent="0.35">
      <c r="A1457" s="527">
        <f>Electricity!D1493</f>
        <v>45352</v>
      </c>
      <c r="B1457" s="528">
        <f>Electricity!E1493</f>
        <v>0.58333333333333337</v>
      </c>
      <c r="C1457" s="529">
        <f>Electricity!F1493</f>
        <v>0</v>
      </c>
      <c r="D1457" s="529">
        <f>Electricity!I1493</f>
        <v>0</v>
      </c>
      <c r="E1457" s="530" t="str">
        <f t="shared" si="48"/>
        <v>03/01/2024 02:00:00 PM</v>
      </c>
      <c r="F1457" s="530" t="str">
        <f t="shared" si="47"/>
        <v>Mar</v>
      </c>
    </row>
    <row r="1458" spans="1:6" x14ac:dyDescent="0.35">
      <c r="A1458" s="527">
        <f>Electricity!D1494</f>
        <v>45352</v>
      </c>
      <c r="B1458" s="528">
        <f>Electricity!E1494</f>
        <v>0.62500000000000011</v>
      </c>
      <c r="C1458" s="529">
        <f>Electricity!F1494</f>
        <v>0</v>
      </c>
      <c r="D1458" s="529">
        <f>Electricity!I1494</f>
        <v>0</v>
      </c>
      <c r="E1458" s="530" t="str">
        <f t="shared" si="48"/>
        <v>03/01/2024 03:00:00 PM</v>
      </c>
      <c r="F1458" s="530" t="str">
        <f t="shared" si="47"/>
        <v>Mar</v>
      </c>
    </row>
    <row r="1459" spans="1:6" x14ac:dyDescent="0.35">
      <c r="A1459" s="527">
        <f>Electricity!D1495</f>
        <v>45352</v>
      </c>
      <c r="B1459" s="528">
        <f>Electricity!E1495</f>
        <v>0.66666666666666674</v>
      </c>
      <c r="C1459" s="529">
        <f>Electricity!F1495</f>
        <v>0</v>
      </c>
      <c r="D1459" s="529">
        <f>Electricity!I1495</f>
        <v>0</v>
      </c>
      <c r="E1459" s="530" t="str">
        <f t="shared" si="48"/>
        <v>03/01/2024 04:00:00 PM</v>
      </c>
      <c r="F1459" s="530" t="str">
        <f t="shared" si="47"/>
        <v>Mar</v>
      </c>
    </row>
    <row r="1460" spans="1:6" x14ac:dyDescent="0.35">
      <c r="A1460" s="527">
        <f>Electricity!D1496</f>
        <v>45352</v>
      </c>
      <c r="B1460" s="528">
        <f>Electricity!E1496</f>
        <v>0.70833333333333337</v>
      </c>
      <c r="C1460" s="529">
        <f>Electricity!F1496</f>
        <v>0</v>
      </c>
      <c r="D1460" s="529">
        <f>Electricity!I1496</f>
        <v>0</v>
      </c>
      <c r="E1460" s="530" t="str">
        <f t="shared" si="48"/>
        <v>03/01/2024 05:00:00 PM</v>
      </c>
      <c r="F1460" s="530" t="str">
        <f t="shared" si="47"/>
        <v>Mar</v>
      </c>
    </row>
    <row r="1461" spans="1:6" x14ac:dyDescent="0.35">
      <c r="A1461" s="527">
        <f>Electricity!D1497</f>
        <v>45352</v>
      </c>
      <c r="B1461" s="528">
        <f>Electricity!E1497</f>
        <v>0.75000000000000011</v>
      </c>
      <c r="C1461" s="529">
        <f>Electricity!F1497</f>
        <v>0</v>
      </c>
      <c r="D1461" s="529">
        <f>Electricity!I1497</f>
        <v>0</v>
      </c>
      <c r="E1461" s="530" t="str">
        <f t="shared" si="48"/>
        <v>03/01/2024 06:00:00 PM</v>
      </c>
      <c r="F1461" s="530" t="str">
        <f t="shared" si="47"/>
        <v>Mar</v>
      </c>
    </row>
    <row r="1462" spans="1:6" x14ac:dyDescent="0.35">
      <c r="A1462" s="527">
        <f>Electricity!D1498</f>
        <v>45352</v>
      </c>
      <c r="B1462" s="528">
        <f>Electricity!E1498</f>
        <v>0.79166666666666674</v>
      </c>
      <c r="C1462" s="529">
        <f>Electricity!F1498</f>
        <v>0</v>
      </c>
      <c r="D1462" s="529">
        <f>Electricity!I1498</f>
        <v>0</v>
      </c>
      <c r="E1462" s="530" t="str">
        <f t="shared" si="48"/>
        <v>03/01/2024 07:00:00 PM</v>
      </c>
      <c r="F1462" s="530" t="str">
        <f t="shared" si="47"/>
        <v>Mar</v>
      </c>
    </row>
    <row r="1463" spans="1:6" x14ac:dyDescent="0.35">
      <c r="A1463" s="527">
        <f>Electricity!D1499</f>
        <v>45352</v>
      </c>
      <c r="B1463" s="528">
        <f>Electricity!E1499</f>
        <v>0.83333333333333337</v>
      </c>
      <c r="C1463" s="529">
        <f>Electricity!F1499</f>
        <v>0</v>
      </c>
      <c r="D1463" s="529">
        <f>Electricity!I1499</f>
        <v>0</v>
      </c>
      <c r="E1463" s="530" t="str">
        <f t="shared" si="48"/>
        <v>03/01/2024 08:00:00 PM</v>
      </c>
      <c r="F1463" s="530" t="str">
        <f t="shared" si="47"/>
        <v>Mar</v>
      </c>
    </row>
    <row r="1464" spans="1:6" x14ac:dyDescent="0.35">
      <c r="A1464" s="527">
        <f>Electricity!D1500</f>
        <v>45352</v>
      </c>
      <c r="B1464" s="528">
        <f>Electricity!E1500</f>
        <v>0.87500000000000011</v>
      </c>
      <c r="C1464" s="529">
        <f>Electricity!F1500</f>
        <v>0</v>
      </c>
      <c r="D1464" s="529">
        <f>Electricity!I1500</f>
        <v>0</v>
      </c>
      <c r="E1464" s="530" t="str">
        <f t="shared" si="48"/>
        <v>03/01/2024 09:00:00 PM</v>
      </c>
      <c r="F1464" s="530" t="str">
        <f t="shared" si="47"/>
        <v>Mar</v>
      </c>
    </row>
    <row r="1465" spans="1:6" x14ac:dyDescent="0.35">
      <c r="A1465" s="527">
        <f>Electricity!D1501</f>
        <v>45352</v>
      </c>
      <c r="B1465" s="528">
        <f>Electricity!E1501</f>
        <v>0.91666666666666674</v>
      </c>
      <c r="C1465" s="529">
        <f>Electricity!F1501</f>
        <v>0</v>
      </c>
      <c r="D1465" s="529">
        <f>Electricity!I1501</f>
        <v>0</v>
      </c>
      <c r="E1465" s="530" t="str">
        <f t="shared" si="48"/>
        <v>03/01/2024 10:00:00 PM</v>
      </c>
      <c r="F1465" s="530" t="str">
        <f t="shared" si="47"/>
        <v>Mar</v>
      </c>
    </row>
    <row r="1466" spans="1:6" x14ac:dyDescent="0.35">
      <c r="A1466" s="527">
        <f>Electricity!D1502</f>
        <v>45352</v>
      </c>
      <c r="B1466" s="528">
        <f>Electricity!E1502</f>
        <v>0.95833333333333337</v>
      </c>
      <c r="C1466" s="529">
        <f>Electricity!F1502</f>
        <v>0</v>
      </c>
      <c r="D1466" s="529">
        <f>Electricity!I1502</f>
        <v>0</v>
      </c>
      <c r="E1466" s="530" t="str">
        <f t="shared" si="48"/>
        <v>03/01/2024 11:00:00 PM</v>
      </c>
      <c r="F1466" s="530" t="str">
        <f t="shared" si="47"/>
        <v>Mar</v>
      </c>
    </row>
    <row r="1467" spans="1:6" x14ac:dyDescent="0.35">
      <c r="A1467" s="527">
        <f>Electricity!D1503</f>
        <v>45353</v>
      </c>
      <c r="B1467" s="528">
        <f>Electricity!E1503</f>
        <v>3.1225022567582528E-17</v>
      </c>
      <c r="C1467" s="529">
        <f>Electricity!F1503</f>
        <v>0</v>
      </c>
      <c r="D1467" s="529">
        <f>Electricity!I1503</f>
        <v>0</v>
      </c>
      <c r="E1467" s="530" t="str">
        <f t="shared" si="48"/>
        <v>03/02/2024 12:00:00 AM</v>
      </c>
      <c r="F1467" s="530" t="str">
        <f t="shared" si="47"/>
        <v>Mar</v>
      </c>
    </row>
    <row r="1468" spans="1:6" x14ac:dyDescent="0.35">
      <c r="A1468" s="527">
        <f>Electricity!D1504</f>
        <v>45353</v>
      </c>
      <c r="B1468" s="528">
        <f>Electricity!E1504</f>
        <v>4.1666666666666699E-2</v>
      </c>
      <c r="C1468" s="529">
        <f>Electricity!F1504</f>
        <v>0</v>
      </c>
      <c r="D1468" s="529">
        <f>Electricity!I1504</f>
        <v>0</v>
      </c>
      <c r="E1468" s="530" t="str">
        <f t="shared" si="48"/>
        <v>03/02/2024 01:00:00 AM</v>
      </c>
      <c r="F1468" s="530" t="str">
        <f t="shared" si="47"/>
        <v>Mar</v>
      </c>
    </row>
    <row r="1469" spans="1:6" x14ac:dyDescent="0.35">
      <c r="A1469" s="527">
        <f>Electricity!D1505</f>
        <v>45353</v>
      </c>
      <c r="B1469" s="528">
        <f>Electricity!E1505</f>
        <v>8.333333333333337E-2</v>
      </c>
      <c r="C1469" s="529">
        <f>Electricity!F1505</f>
        <v>0</v>
      </c>
      <c r="D1469" s="529">
        <f>Electricity!I1505</f>
        <v>0</v>
      </c>
      <c r="E1469" s="530" t="str">
        <f t="shared" si="48"/>
        <v>03/02/2024 02:00:00 AM</v>
      </c>
      <c r="F1469" s="530" t="str">
        <f t="shared" si="47"/>
        <v>Mar</v>
      </c>
    </row>
    <row r="1470" spans="1:6" x14ac:dyDescent="0.35">
      <c r="A1470" s="527">
        <f>Electricity!D1506</f>
        <v>45353</v>
      </c>
      <c r="B1470" s="528">
        <f>Electricity!E1506</f>
        <v>0.12500000000000006</v>
      </c>
      <c r="C1470" s="529">
        <f>Electricity!F1506</f>
        <v>0</v>
      </c>
      <c r="D1470" s="529">
        <f>Electricity!I1506</f>
        <v>0</v>
      </c>
      <c r="E1470" s="530" t="str">
        <f t="shared" si="48"/>
        <v>03/02/2024 03:00:00 AM</v>
      </c>
      <c r="F1470" s="530" t="str">
        <f t="shared" si="47"/>
        <v>Mar</v>
      </c>
    </row>
    <row r="1471" spans="1:6" x14ac:dyDescent="0.35">
      <c r="A1471" s="527">
        <f>Electricity!D1507</f>
        <v>45353</v>
      </c>
      <c r="B1471" s="528">
        <f>Electricity!E1507</f>
        <v>0.16666666666666669</v>
      </c>
      <c r="C1471" s="529">
        <f>Electricity!F1507</f>
        <v>0</v>
      </c>
      <c r="D1471" s="529">
        <f>Electricity!I1507</f>
        <v>0</v>
      </c>
      <c r="E1471" s="530" t="str">
        <f t="shared" si="48"/>
        <v>03/02/2024 04:00:00 AM</v>
      </c>
      <c r="F1471" s="530" t="str">
        <f t="shared" si="47"/>
        <v>Mar</v>
      </c>
    </row>
    <row r="1472" spans="1:6" x14ac:dyDescent="0.35">
      <c r="A1472" s="527">
        <f>Electricity!D1508</f>
        <v>45353</v>
      </c>
      <c r="B1472" s="528">
        <f>Electricity!E1508</f>
        <v>0.20833333333333337</v>
      </c>
      <c r="C1472" s="529">
        <f>Electricity!F1508</f>
        <v>0</v>
      </c>
      <c r="D1472" s="529">
        <f>Electricity!I1508</f>
        <v>0</v>
      </c>
      <c r="E1472" s="530" t="str">
        <f t="shared" si="48"/>
        <v>03/02/2024 05:00:00 AM</v>
      </c>
      <c r="F1472" s="530" t="str">
        <f t="shared" si="47"/>
        <v>Mar</v>
      </c>
    </row>
    <row r="1473" spans="1:6" x14ac:dyDescent="0.35">
      <c r="A1473" s="527">
        <f>Electricity!D1509</f>
        <v>45353</v>
      </c>
      <c r="B1473" s="528">
        <f>Electricity!E1509</f>
        <v>0.25</v>
      </c>
      <c r="C1473" s="529">
        <f>Electricity!F1509</f>
        <v>0</v>
      </c>
      <c r="D1473" s="529">
        <f>Electricity!I1509</f>
        <v>0</v>
      </c>
      <c r="E1473" s="530" t="str">
        <f t="shared" si="48"/>
        <v>03/02/2024 06:00:00 AM</v>
      </c>
      <c r="F1473" s="530" t="str">
        <f t="shared" si="47"/>
        <v>Mar</v>
      </c>
    </row>
    <row r="1474" spans="1:6" x14ac:dyDescent="0.35">
      <c r="A1474" s="527">
        <f>Electricity!D1510</f>
        <v>45353</v>
      </c>
      <c r="B1474" s="528">
        <f>Electricity!E1510</f>
        <v>0.29166666666666669</v>
      </c>
      <c r="C1474" s="529">
        <f>Electricity!F1510</f>
        <v>0</v>
      </c>
      <c r="D1474" s="529">
        <f>Electricity!I1510</f>
        <v>0</v>
      </c>
      <c r="E1474" s="530" t="str">
        <f t="shared" si="48"/>
        <v>03/02/2024 07:00:00 AM</v>
      </c>
      <c r="F1474" s="530" t="str">
        <f t="shared" si="47"/>
        <v>Mar</v>
      </c>
    </row>
    <row r="1475" spans="1:6" x14ac:dyDescent="0.35">
      <c r="A1475" s="527">
        <f>Electricity!D1511</f>
        <v>45353</v>
      </c>
      <c r="B1475" s="528">
        <f>Electricity!E1511</f>
        <v>0.33333333333333337</v>
      </c>
      <c r="C1475" s="529">
        <f>Electricity!F1511</f>
        <v>0</v>
      </c>
      <c r="D1475" s="529">
        <f>Electricity!I1511</f>
        <v>0</v>
      </c>
      <c r="E1475" s="530" t="str">
        <f t="shared" si="48"/>
        <v>03/02/2024 08:00:00 AM</v>
      </c>
      <c r="F1475" s="530" t="str">
        <f t="shared" ref="F1475:F1538" si="49">TEXT(A1475,"mmm")</f>
        <v>Mar</v>
      </c>
    </row>
    <row r="1476" spans="1:6" x14ac:dyDescent="0.35">
      <c r="A1476" s="527">
        <f>Electricity!D1512</f>
        <v>45353</v>
      </c>
      <c r="B1476" s="528">
        <f>Electricity!E1512</f>
        <v>0.375</v>
      </c>
      <c r="C1476" s="529">
        <f>Electricity!F1512</f>
        <v>0</v>
      </c>
      <c r="D1476" s="529">
        <f>Electricity!I1512</f>
        <v>0</v>
      </c>
      <c r="E1476" s="530" t="str">
        <f t="shared" si="48"/>
        <v>03/02/2024 09:00:00 AM</v>
      </c>
      <c r="F1476" s="530" t="str">
        <f t="shared" si="49"/>
        <v>Mar</v>
      </c>
    </row>
    <row r="1477" spans="1:6" x14ac:dyDescent="0.35">
      <c r="A1477" s="527">
        <f>Electricity!D1513</f>
        <v>45353</v>
      </c>
      <c r="B1477" s="528">
        <f>Electricity!E1513</f>
        <v>0.41666666666666669</v>
      </c>
      <c r="C1477" s="529">
        <f>Electricity!F1513</f>
        <v>0</v>
      </c>
      <c r="D1477" s="529">
        <f>Electricity!I1513</f>
        <v>0</v>
      </c>
      <c r="E1477" s="530" t="str">
        <f t="shared" si="48"/>
        <v>03/02/2024 10:00:00 AM</v>
      </c>
      <c r="F1477" s="530" t="str">
        <f t="shared" si="49"/>
        <v>Mar</v>
      </c>
    </row>
    <row r="1478" spans="1:6" x14ac:dyDescent="0.35">
      <c r="A1478" s="527">
        <f>Electricity!D1514</f>
        <v>45353</v>
      </c>
      <c r="B1478" s="528">
        <f>Electricity!E1514</f>
        <v>0.45833333333333337</v>
      </c>
      <c r="C1478" s="529">
        <f>Electricity!F1514</f>
        <v>0</v>
      </c>
      <c r="D1478" s="529">
        <f>Electricity!I1514</f>
        <v>0</v>
      </c>
      <c r="E1478" s="530" t="str">
        <f t="shared" si="48"/>
        <v>03/02/2024 11:00:00 AM</v>
      </c>
      <c r="F1478" s="530" t="str">
        <f t="shared" si="49"/>
        <v>Mar</v>
      </c>
    </row>
    <row r="1479" spans="1:6" x14ac:dyDescent="0.35">
      <c r="A1479" s="527">
        <f>Electricity!D1515</f>
        <v>45353</v>
      </c>
      <c r="B1479" s="528">
        <f>Electricity!E1515</f>
        <v>0.50000000000000011</v>
      </c>
      <c r="C1479" s="529">
        <f>Electricity!F1515</f>
        <v>0</v>
      </c>
      <c r="D1479" s="529">
        <f>Electricity!I1515</f>
        <v>0</v>
      </c>
      <c r="E1479" s="530" t="str">
        <f t="shared" si="48"/>
        <v>03/02/2024 12:00:00 PM</v>
      </c>
      <c r="F1479" s="530" t="str">
        <f t="shared" si="49"/>
        <v>Mar</v>
      </c>
    </row>
    <row r="1480" spans="1:6" x14ac:dyDescent="0.35">
      <c r="A1480" s="527">
        <f>Electricity!D1516</f>
        <v>45353</v>
      </c>
      <c r="B1480" s="528">
        <f>Electricity!E1516</f>
        <v>0.54166666666666674</v>
      </c>
      <c r="C1480" s="529">
        <f>Electricity!F1516</f>
        <v>0</v>
      </c>
      <c r="D1480" s="529">
        <f>Electricity!I1516</f>
        <v>0</v>
      </c>
      <c r="E1480" s="530" t="str">
        <f t="shared" si="48"/>
        <v>03/02/2024 01:00:00 PM</v>
      </c>
      <c r="F1480" s="530" t="str">
        <f t="shared" si="49"/>
        <v>Mar</v>
      </c>
    </row>
    <row r="1481" spans="1:6" x14ac:dyDescent="0.35">
      <c r="A1481" s="527">
        <f>Electricity!D1517</f>
        <v>45353</v>
      </c>
      <c r="B1481" s="528">
        <f>Electricity!E1517</f>
        <v>0.58333333333333337</v>
      </c>
      <c r="C1481" s="529">
        <f>Electricity!F1517</f>
        <v>0</v>
      </c>
      <c r="D1481" s="529">
        <f>Electricity!I1517</f>
        <v>0</v>
      </c>
      <c r="E1481" s="530" t="str">
        <f t="shared" si="48"/>
        <v>03/02/2024 02:00:00 PM</v>
      </c>
      <c r="F1481" s="530" t="str">
        <f t="shared" si="49"/>
        <v>Mar</v>
      </c>
    </row>
    <row r="1482" spans="1:6" x14ac:dyDescent="0.35">
      <c r="A1482" s="527">
        <f>Electricity!D1518</f>
        <v>45353</v>
      </c>
      <c r="B1482" s="528">
        <f>Electricity!E1518</f>
        <v>0.62500000000000011</v>
      </c>
      <c r="C1482" s="529">
        <f>Electricity!F1518</f>
        <v>0</v>
      </c>
      <c r="D1482" s="529">
        <f>Electricity!I1518</f>
        <v>0</v>
      </c>
      <c r="E1482" s="530" t="str">
        <f t="shared" si="48"/>
        <v>03/02/2024 03:00:00 PM</v>
      </c>
      <c r="F1482" s="530" t="str">
        <f t="shared" si="49"/>
        <v>Mar</v>
      </c>
    </row>
    <row r="1483" spans="1:6" x14ac:dyDescent="0.35">
      <c r="A1483" s="527">
        <f>Electricity!D1519</f>
        <v>45353</v>
      </c>
      <c r="B1483" s="528">
        <f>Electricity!E1519</f>
        <v>0.66666666666666674</v>
      </c>
      <c r="C1483" s="529">
        <f>Electricity!F1519</f>
        <v>0</v>
      </c>
      <c r="D1483" s="529">
        <f>Electricity!I1519</f>
        <v>0</v>
      </c>
      <c r="E1483" s="530" t="str">
        <f t="shared" si="48"/>
        <v>03/02/2024 04:00:00 PM</v>
      </c>
      <c r="F1483" s="530" t="str">
        <f t="shared" si="49"/>
        <v>Mar</v>
      </c>
    </row>
    <row r="1484" spans="1:6" x14ac:dyDescent="0.35">
      <c r="A1484" s="527">
        <f>Electricity!D1520</f>
        <v>45353</v>
      </c>
      <c r="B1484" s="528">
        <f>Electricity!E1520</f>
        <v>0.70833333333333337</v>
      </c>
      <c r="C1484" s="529">
        <f>Electricity!F1520</f>
        <v>0</v>
      </c>
      <c r="D1484" s="529">
        <f>Electricity!I1520</f>
        <v>0</v>
      </c>
      <c r="E1484" s="530" t="str">
        <f t="shared" ref="E1484:E1547" si="50">CONCATENATE(TEXT(A1484,"mm/dd/yyyy")," ",TEXT(B1484,"hh:mm:ss AM/PM"))</f>
        <v>03/02/2024 05:00:00 PM</v>
      </c>
      <c r="F1484" s="530" t="str">
        <f t="shared" si="49"/>
        <v>Mar</v>
      </c>
    </row>
    <row r="1485" spans="1:6" x14ac:dyDescent="0.35">
      <c r="A1485" s="527">
        <f>Electricity!D1521</f>
        <v>45353</v>
      </c>
      <c r="B1485" s="528">
        <f>Electricity!E1521</f>
        <v>0.75000000000000011</v>
      </c>
      <c r="C1485" s="529">
        <f>Electricity!F1521</f>
        <v>0</v>
      </c>
      <c r="D1485" s="529">
        <f>Electricity!I1521</f>
        <v>0</v>
      </c>
      <c r="E1485" s="530" t="str">
        <f t="shared" si="50"/>
        <v>03/02/2024 06:00:00 PM</v>
      </c>
      <c r="F1485" s="530" t="str">
        <f t="shared" si="49"/>
        <v>Mar</v>
      </c>
    </row>
    <row r="1486" spans="1:6" x14ac:dyDescent="0.35">
      <c r="A1486" s="527">
        <f>Electricity!D1522</f>
        <v>45353</v>
      </c>
      <c r="B1486" s="528">
        <f>Electricity!E1522</f>
        <v>0.79166666666666674</v>
      </c>
      <c r="C1486" s="529">
        <f>Electricity!F1522</f>
        <v>0</v>
      </c>
      <c r="D1486" s="529">
        <f>Electricity!I1522</f>
        <v>0</v>
      </c>
      <c r="E1486" s="530" t="str">
        <f t="shared" si="50"/>
        <v>03/02/2024 07:00:00 PM</v>
      </c>
      <c r="F1486" s="530" t="str">
        <f t="shared" si="49"/>
        <v>Mar</v>
      </c>
    </row>
    <row r="1487" spans="1:6" x14ac:dyDescent="0.35">
      <c r="A1487" s="527">
        <f>Electricity!D1523</f>
        <v>45353</v>
      </c>
      <c r="B1487" s="528">
        <f>Electricity!E1523</f>
        <v>0.83333333333333337</v>
      </c>
      <c r="C1487" s="529">
        <f>Electricity!F1523</f>
        <v>0</v>
      </c>
      <c r="D1487" s="529">
        <f>Electricity!I1523</f>
        <v>0</v>
      </c>
      <c r="E1487" s="530" t="str">
        <f t="shared" si="50"/>
        <v>03/02/2024 08:00:00 PM</v>
      </c>
      <c r="F1487" s="530" t="str">
        <f t="shared" si="49"/>
        <v>Mar</v>
      </c>
    </row>
    <row r="1488" spans="1:6" x14ac:dyDescent="0.35">
      <c r="A1488" s="527">
        <f>Electricity!D1524</f>
        <v>45353</v>
      </c>
      <c r="B1488" s="528">
        <f>Electricity!E1524</f>
        <v>0.87500000000000011</v>
      </c>
      <c r="C1488" s="529">
        <f>Electricity!F1524</f>
        <v>0</v>
      </c>
      <c r="D1488" s="529">
        <f>Electricity!I1524</f>
        <v>0</v>
      </c>
      <c r="E1488" s="530" t="str">
        <f t="shared" si="50"/>
        <v>03/02/2024 09:00:00 PM</v>
      </c>
      <c r="F1488" s="530" t="str">
        <f t="shared" si="49"/>
        <v>Mar</v>
      </c>
    </row>
    <row r="1489" spans="1:6" x14ac:dyDescent="0.35">
      <c r="A1489" s="527">
        <f>Electricity!D1525</f>
        <v>45353</v>
      </c>
      <c r="B1489" s="528">
        <f>Electricity!E1525</f>
        <v>0.91666666666666674</v>
      </c>
      <c r="C1489" s="529">
        <f>Electricity!F1525</f>
        <v>0</v>
      </c>
      <c r="D1489" s="529">
        <f>Electricity!I1525</f>
        <v>0</v>
      </c>
      <c r="E1489" s="530" t="str">
        <f t="shared" si="50"/>
        <v>03/02/2024 10:00:00 PM</v>
      </c>
      <c r="F1489" s="530" t="str">
        <f t="shared" si="49"/>
        <v>Mar</v>
      </c>
    </row>
    <row r="1490" spans="1:6" x14ac:dyDescent="0.35">
      <c r="A1490" s="527">
        <f>Electricity!D1526</f>
        <v>45353</v>
      </c>
      <c r="B1490" s="528">
        <f>Electricity!E1526</f>
        <v>0.95833333333333337</v>
      </c>
      <c r="C1490" s="529">
        <f>Electricity!F1526</f>
        <v>0</v>
      </c>
      <c r="D1490" s="529">
        <f>Electricity!I1526</f>
        <v>0</v>
      </c>
      <c r="E1490" s="530" t="str">
        <f t="shared" si="50"/>
        <v>03/02/2024 11:00:00 PM</v>
      </c>
      <c r="F1490" s="530" t="str">
        <f t="shared" si="49"/>
        <v>Mar</v>
      </c>
    </row>
    <row r="1491" spans="1:6" x14ac:dyDescent="0.35">
      <c r="A1491" s="527">
        <f>Electricity!D1527</f>
        <v>45354</v>
      </c>
      <c r="B1491" s="528">
        <f>Electricity!E1527</f>
        <v>3.1225022567582528E-17</v>
      </c>
      <c r="C1491" s="529">
        <f>Electricity!F1527</f>
        <v>0</v>
      </c>
      <c r="D1491" s="529">
        <f>Electricity!I1527</f>
        <v>0</v>
      </c>
      <c r="E1491" s="530" t="str">
        <f t="shared" si="50"/>
        <v>03/03/2024 12:00:00 AM</v>
      </c>
      <c r="F1491" s="530" t="str">
        <f t="shared" si="49"/>
        <v>Mar</v>
      </c>
    </row>
    <row r="1492" spans="1:6" x14ac:dyDescent="0.35">
      <c r="A1492" s="527">
        <f>Electricity!D1528</f>
        <v>45354</v>
      </c>
      <c r="B1492" s="528">
        <f>Electricity!E1528</f>
        <v>4.1666666666666699E-2</v>
      </c>
      <c r="C1492" s="529">
        <f>Electricity!F1528</f>
        <v>0</v>
      </c>
      <c r="D1492" s="529">
        <f>Electricity!I1528</f>
        <v>0</v>
      </c>
      <c r="E1492" s="530" t="str">
        <f t="shared" si="50"/>
        <v>03/03/2024 01:00:00 AM</v>
      </c>
      <c r="F1492" s="530" t="str">
        <f t="shared" si="49"/>
        <v>Mar</v>
      </c>
    </row>
    <row r="1493" spans="1:6" x14ac:dyDescent="0.35">
      <c r="A1493" s="527">
        <f>Electricity!D1529</f>
        <v>45354</v>
      </c>
      <c r="B1493" s="528">
        <f>Electricity!E1529</f>
        <v>8.333333333333337E-2</v>
      </c>
      <c r="C1493" s="529">
        <f>Electricity!F1529</f>
        <v>0</v>
      </c>
      <c r="D1493" s="529">
        <f>Electricity!I1529</f>
        <v>0</v>
      </c>
      <c r="E1493" s="530" t="str">
        <f t="shared" si="50"/>
        <v>03/03/2024 02:00:00 AM</v>
      </c>
      <c r="F1493" s="530" t="str">
        <f t="shared" si="49"/>
        <v>Mar</v>
      </c>
    </row>
    <row r="1494" spans="1:6" x14ac:dyDescent="0.35">
      <c r="A1494" s="527">
        <f>Electricity!D1530</f>
        <v>45354</v>
      </c>
      <c r="B1494" s="528">
        <f>Electricity!E1530</f>
        <v>0.12500000000000006</v>
      </c>
      <c r="C1494" s="529">
        <f>Electricity!F1530</f>
        <v>0</v>
      </c>
      <c r="D1494" s="529">
        <f>Electricity!I1530</f>
        <v>0</v>
      </c>
      <c r="E1494" s="530" t="str">
        <f t="shared" si="50"/>
        <v>03/03/2024 03:00:00 AM</v>
      </c>
      <c r="F1494" s="530" t="str">
        <f t="shared" si="49"/>
        <v>Mar</v>
      </c>
    </row>
    <row r="1495" spans="1:6" x14ac:dyDescent="0.35">
      <c r="A1495" s="527">
        <f>Electricity!D1531</f>
        <v>45354</v>
      </c>
      <c r="B1495" s="528">
        <f>Electricity!E1531</f>
        <v>0.16666666666666669</v>
      </c>
      <c r="C1495" s="529">
        <f>Electricity!F1531</f>
        <v>0</v>
      </c>
      <c r="D1495" s="529">
        <f>Electricity!I1531</f>
        <v>0</v>
      </c>
      <c r="E1495" s="530" t="str">
        <f t="shared" si="50"/>
        <v>03/03/2024 04:00:00 AM</v>
      </c>
      <c r="F1495" s="530" t="str">
        <f t="shared" si="49"/>
        <v>Mar</v>
      </c>
    </row>
    <row r="1496" spans="1:6" x14ac:dyDescent="0.35">
      <c r="A1496" s="527">
        <f>Electricity!D1532</f>
        <v>45354</v>
      </c>
      <c r="B1496" s="528">
        <f>Electricity!E1532</f>
        <v>0.20833333333333337</v>
      </c>
      <c r="C1496" s="529">
        <f>Electricity!F1532</f>
        <v>0</v>
      </c>
      <c r="D1496" s="529">
        <f>Electricity!I1532</f>
        <v>0</v>
      </c>
      <c r="E1496" s="530" t="str">
        <f t="shared" si="50"/>
        <v>03/03/2024 05:00:00 AM</v>
      </c>
      <c r="F1496" s="530" t="str">
        <f t="shared" si="49"/>
        <v>Mar</v>
      </c>
    </row>
    <row r="1497" spans="1:6" x14ac:dyDescent="0.35">
      <c r="A1497" s="527">
        <f>Electricity!D1533</f>
        <v>45354</v>
      </c>
      <c r="B1497" s="528">
        <f>Electricity!E1533</f>
        <v>0.25</v>
      </c>
      <c r="C1497" s="529">
        <f>Electricity!F1533</f>
        <v>0</v>
      </c>
      <c r="D1497" s="529">
        <f>Electricity!I1533</f>
        <v>0</v>
      </c>
      <c r="E1497" s="530" t="str">
        <f t="shared" si="50"/>
        <v>03/03/2024 06:00:00 AM</v>
      </c>
      <c r="F1497" s="530" t="str">
        <f t="shared" si="49"/>
        <v>Mar</v>
      </c>
    </row>
    <row r="1498" spans="1:6" x14ac:dyDescent="0.35">
      <c r="A1498" s="527">
        <f>Electricity!D1534</f>
        <v>45354</v>
      </c>
      <c r="B1498" s="528">
        <f>Electricity!E1534</f>
        <v>0.29166666666666669</v>
      </c>
      <c r="C1498" s="529">
        <f>Electricity!F1534</f>
        <v>0</v>
      </c>
      <c r="D1498" s="529">
        <f>Electricity!I1534</f>
        <v>0</v>
      </c>
      <c r="E1498" s="530" t="str">
        <f t="shared" si="50"/>
        <v>03/03/2024 07:00:00 AM</v>
      </c>
      <c r="F1498" s="530" t="str">
        <f t="shared" si="49"/>
        <v>Mar</v>
      </c>
    </row>
    <row r="1499" spans="1:6" x14ac:dyDescent="0.35">
      <c r="A1499" s="527">
        <f>Electricity!D1535</f>
        <v>45354</v>
      </c>
      <c r="B1499" s="528">
        <f>Electricity!E1535</f>
        <v>0.33333333333333337</v>
      </c>
      <c r="C1499" s="529">
        <f>Electricity!F1535</f>
        <v>0</v>
      </c>
      <c r="D1499" s="529">
        <f>Electricity!I1535</f>
        <v>0</v>
      </c>
      <c r="E1499" s="530" t="str">
        <f t="shared" si="50"/>
        <v>03/03/2024 08:00:00 AM</v>
      </c>
      <c r="F1499" s="530" t="str">
        <f t="shared" si="49"/>
        <v>Mar</v>
      </c>
    </row>
    <row r="1500" spans="1:6" x14ac:dyDescent="0.35">
      <c r="A1500" s="527">
        <f>Electricity!D1536</f>
        <v>45354</v>
      </c>
      <c r="B1500" s="528">
        <f>Electricity!E1536</f>
        <v>0.375</v>
      </c>
      <c r="C1500" s="529">
        <f>Electricity!F1536</f>
        <v>0</v>
      </c>
      <c r="D1500" s="529">
        <f>Electricity!I1536</f>
        <v>0</v>
      </c>
      <c r="E1500" s="530" t="str">
        <f t="shared" si="50"/>
        <v>03/03/2024 09:00:00 AM</v>
      </c>
      <c r="F1500" s="530" t="str">
        <f t="shared" si="49"/>
        <v>Mar</v>
      </c>
    </row>
    <row r="1501" spans="1:6" x14ac:dyDescent="0.35">
      <c r="A1501" s="527">
        <f>Electricity!D1537</f>
        <v>45354</v>
      </c>
      <c r="B1501" s="528">
        <f>Electricity!E1537</f>
        <v>0.41666666666666669</v>
      </c>
      <c r="C1501" s="529">
        <f>Electricity!F1537</f>
        <v>0</v>
      </c>
      <c r="D1501" s="529">
        <f>Electricity!I1537</f>
        <v>0</v>
      </c>
      <c r="E1501" s="530" t="str">
        <f t="shared" si="50"/>
        <v>03/03/2024 10:00:00 AM</v>
      </c>
      <c r="F1501" s="530" t="str">
        <f t="shared" si="49"/>
        <v>Mar</v>
      </c>
    </row>
    <row r="1502" spans="1:6" x14ac:dyDescent="0.35">
      <c r="A1502" s="527">
        <f>Electricity!D1538</f>
        <v>45354</v>
      </c>
      <c r="B1502" s="528">
        <f>Electricity!E1538</f>
        <v>0.45833333333333337</v>
      </c>
      <c r="C1502" s="529">
        <f>Electricity!F1538</f>
        <v>0</v>
      </c>
      <c r="D1502" s="529">
        <f>Electricity!I1538</f>
        <v>0</v>
      </c>
      <c r="E1502" s="530" t="str">
        <f t="shared" si="50"/>
        <v>03/03/2024 11:00:00 AM</v>
      </c>
      <c r="F1502" s="530" t="str">
        <f t="shared" si="49"/>
        <v>Mar</v>
      </c>
    </row>
    <row r="1503" spans="1:6" x14ac:dyDescent="0.35">
      <c r="A1503" s="527">
        <f>Electricity!D1539</f>
        <v>45354</v>
      </c>
      <c r="B1503" s="528">
        <f>Electricity!E1539</f>
        <v>0.50000000000000011</v>
      </c>
      <c r="C1503" s="529">
        <f>Electricity!F1539</f>
        <v>0</v>
      </c>
      <c r="D1503" s="529">
        <f>Electricity!I1539</f>
        <v>0</v>
      </c>
      <c r="E1503" s="530" t="str">
        <f t="shared" si="50"/>
        <v>03/03/2024 12:00:00 PM</v>
      </c>
      <c r="F1503" s="530" t="str">
        <f t="shared" si="49"/>
        <v>Mar</v>
      </c>
    </row>
    <row r="1504" spans="1:6" x14ac:dyDescent="0.35">
      <c r="A1504" s="527">
        <f>Electricity!D1540</f>
        <v>45354</v>
      </c>
      <c r="B1504" s="528">
        <f>Electricity!E1540</f>
        <v>0.54166666666666674</v>
      </c>
      <c r="C1504" s="529">
        <f>Electricity!F1540</f>
        <v>0</v>
      </c>
      <c r="D1504" s="529">
        <f>Electricity!I1540</f>
        <v>0</v>
      </c>
      <c r="E1504" s="530" t="str">
        <f t="shared" si="50"/>
        <v>03/03/2024 01:00:00 PM</v>
      </c>
      <c r="F1504" s="530" t="str">
        <f t="shared" si="49"/>
        <v>Mar</v>
      </c>
    </row>
    <row r="1505" spans="1:6" x14ac:dyDescent="0.35">
      <c r="A1505" s="527">
        <f>Electricity!D1541</f>
        <v>45354</v>
      </c>
      <c r="B1505" s="528">
        <f>Electricity!E1541</f>
        <v>0.58333333333333337</v>
      </c>
      <c r="C1505" s="529">
        <f>Electricity!F1541</f>
        <v>0</v>
      </c>
      <c r="D1505" s="529">
        <f>Electricity!I1541</f>
        <v>0</v>
      </c>
      <c r="E1505" s="530" t="str">
        <f t="shared" si="50"/>
        <v>03/03/2024 02:00:00 PM</v>
      </c>
      <c r="F1505" s="530" t="str">
        <f t="shared" si="49"/>
        <v>Mar</v>
      </c>
    </row>
    <row r="1506" spans="1:6" x14ac:dyDescent="0.35">
      <c r="A1506" s="527">
        <f>Electricity!D1542</f>
        <v>45354</v>
      </c>
      <c r="B1506" s="528">
        <f>Electricity!E1542</f>
        <v>0.62500000000000011</v>
      </c>
      <c r="C1506" s="529">
        <f>Electricity!F1542</f>
        <v>0</v>
      </c>
      <c r="D1506" s="529">
        <f>Electricity!I1542</f>
        <v>0</v>
      </c>
      <c r="E1506" s="530" t="str">
        <f t="shared" si="50"/>
        <v>03/03/2024 03:00:00 PM</v>
      </c>
      <c r="F1506" s="530" t="str">
        <f t="shared" si="49"/>
        <v>Mar</v>
      </c>
    </row>
    <row r="1507" spans="1:6" x14ac:dyDescent="0.35">
      <c r="A1507" s="527">
        <f>Electricity!D1543</f>
        <v>45354</v>
      </c>
      <c r="B1507" s="528">
        <f>Electricity!E1543</f>
        <v>0.66666666666666674</v>
      </c>
      <c r="C1507" s="529">
        <f>Electricity!F1543</f>
        <v>0</v>
      </c>
      <c r="D1507" s="529">
        <f>Electricity!I1543</f>
        <v>0</v>
      </c>
      <c r="E1507" s="530" t="str">
        <f t="shared" si="50"/>
        <v>03/03/2024 04:00:00 PM</v>
      </c>
      <c r="F1507" s="530" t="str">
        <f t="shared" si="49"/>
        <v>Mar</v>
      </c>
    </row>
    <row r="1508" spans="1:6" x14ac:dyDescent="0.35">
      <c r="A1508" s="527">
        <f>Electricity!D1544</f>
        <v>45354</v>
      </c>
      <c r="B1508" s="528">
        <f>Electricity!E1544</f>
        <v>0.70833333333333337</v>
      </c>
      <c r="C1508" s="529">
        <f>Electricity!F1544</f>
        <v>0</v>
      </c>
      <c r="D1508" s="529">
        <f>Electricity!I1544</f>
        <v>0</v>
      </c>
      <c r="E1508" s="530" t="str">
        <f t="shared" si="50"/>
        <v>03/03/2024 05:00:00 PM</v>
      </c>
      <c r="F1508" s="530" t="str">
        <f t="shared" si="49"/>
        <v>Mar</v>
      </c>
    </row>
    <row r="1509" spans="1:6" x14ac:dyDescent="0.35">
      <c r="A1509" s="527">
        <f>Electricity!D1545</f>
        <v>45354</v>
      </c>
      <c r="B1509" s="528">
        <f>Electricity!E1545</f>
        <v>0.75000000000000011</v>
      </c>
      <c r="C1509" s="529">
        <f>Electricity!F1545</f>
        <v>0</v>
      </c>
      <c r="D1509" s="529">
        <f>Electricity!I1545</f>
        <v>0</v>
      </c>
      <c r="E1509" s="530" t="str">
        <f t="shared" si="50"/>
        <v>03/03/2024 06:00:00 PM</v>
      </c>
      <c r="F1509" s="530" t="str">
        <f t="shared" si="49"/>
        <v>Mar</v>
      </c>
    </row>
    <row r="1510" spans="1:6" x14ac:dyDescent="0.35">
      <c r="A1510" s="527">
        <f>Electricity!D1546</f>
        <v>45354</v>
      </c>
      <c r="B1510" s="528">
        <f>Electricity!E1546</f>
        <v>0.79166666666666674</v>
      </c>
      <c r="C1510" s="529">
        <f>Electricity!F1546</f>
        <v>0</v>
      </c>
      <c r="D1510" s="529">
        <f>Electricity!I1546</f>
        <v>0</v>
      </c>
      <c r="E1510" s="530" t="str">
        <f t="shared" si="50"/>
        <v>03/03/2024 07:00:00 PM</v>
      </c>
      <c r="F1510" s="530" t="str">
        <f t="shared" si="49"/>
        <v>Mar</v>
      </c>
    </row>
    <row r="1511" spans="1:6" x14ac:dyDescent="0.35">
      <c r="A1511" s="527">
        <f>Electricity!D1547</f>
        <v>45354</v>
      </c>
      <c r="B1511" s="528">
        <f>Electricity!E1547</f>
        <v>0.83333333333333337</v>
      </c>
      <c r="C1511" s="529">
        <f>Electricity!F1547</f>
        <v>0</v>
      </c>
      <c r="D1511" s="529">
        <f>Electricity!I1547</f>
        <v>0</v>
      </c>
      <c r="E1511" s="530" t="str">
        <f t="shared" si="50"/>
        <v>03/03/2024 08:00:00 PM</v>
      </c>
      <c r="F1511" s="530" t="str">
        <f t="shared" si="49"/>
        <v>Mar</v>
      </c>
    </row>
    <row r="1512" spans="1:6" x14ac:dyDescent="0.35">
      <c r="A1512" s="527">
        <f>Electricity!D1548</f>
        <v>45354</v>
      </c>
      <c r="B1512" s="528">
        <f>Electricity!E1548</f>
        <v>0.87500000000000011</v>
      </c>
      <c r="C1512" s="529">
        <f>Electricity!F1548</f>
        <v>0</v>
      </c>
      <c r="D1512" s="529">
        <f>Electricity!I1548</f>
        <v>0</v>
      </c>
      <c r="E1512" s="530" t="str">
        <f t="shared" si="50"/>
        <v>03/03/2024 09:00:00 PM</v>
      </c>
      <c r="F1512" s="530" t="str">
        <f t="shared" si="49"/>
        <v>Mar</v>
      </c>
    </row>
    <row r="1513" spans="1:6" x14ac:dyDescent="0.35">
      <c r="A1513" s="527">
        <f>Electricity!D1549</f>
        <v>45354</v>
      </c>
      <c r="B1513" s="528">
        <f>Electricity!E1549</f>
        <v>0.91666666666666674</v>
      </c>
      <c r="C1513" s="529">
        <f>Electricity!F1549</f>
        <v>0</v>
      </c>
      <c r="D1513" s="529">
        <f>Electricity!I1549</f>
        <v>0</v>
      </c>
      <c r="E1513" s="530" t="str">
        <f t="shared" si="50"/>
        <v>03/03/2024 10:00:00 PM</v>
      </c>
      <c r="F1513" s="530" t="str">
        <f t="shared" si="49"/>
        <v>Mar</v>
      </c>
    </row>
    <row r="1514" spans="1:6" x14ac:dyDescent="0.35">
      <c r="A1514" s="527">
        <f>Electricity!D1550</f>
        <v>45354</v>
      </c>
      <c r="B1514" s="528">
        <f>Electricity!E1550</f>
        <v>0.95833333333333337</v>
      </c>
      <c r="C1514" s="529">
        <f>Electricity!F1550</f>
        <v>0</v>
      </c>
      <c r="D1514" s="529">
        <f>Electricity!I1550</f>
        <v>0</v>
      </c>
      <c r="E1514" s="530" t="str">
        <f t="shared" si="50"/>
        <v>03/03/2024 11:00:00 PM</v>
      </c>
      <c r="F1514" s="530" t="str">
        <f t="shared" si="49"/>
        <v>Mar</v>
      </c>
    </row>
    <row r="1515" spans="1:6" x14ac:dyDescent="0.35">
      <c r="A1515" s="527">
        <f>Electricity!D1551</f>
        <v>45355</v>
      </c>
      <c r="B1515" s="528">
        <f>Electricity!E1551</f>
        <v>3.1225022567582528E-17</v>
      </c>
      <c r="C1515" s="529">
        <f>Electricity!F1551</f>
        <v>0</v>
      </c>
      <c r="D1515" s="529">
        <f>Electricity!I1551</f>
        <v>0</v>
      </c>
      <c r="E1515" s="530" t="str">
        <f t="shared" si="50"/>
        <v>03/04/2024 12:00:00 AM</v>
      </c>
      <c r="F1515" s="530" t="str">
        <f t="shared" si="49"/>
        <v>Mar</v>
      </c>
    </row>
    <row r="1516" spans="1:6" x14ac:dyDescent="0.35">
      <c r="A1516" s="527">
        <f>Electricity!D1552</f>
        <v>45355</v>
      </c>
      <c r="B1516" s="528">
        <f>Electricity!E1552</f>
        <v>4.1666666666666699E-2</v>
      </c>
      <c r="C1516" s="529">
        <f>Electricity!F1552</f>
        <v>0</v>
      </c>
      <c r="D1516" s="529">
        <f>Electricity!I1552</f>
        <v>0</v>
      </c>
      <c r="E1516" s="530" t="str">
        <f t="shared" si="50"/>
        <v>03/04/2024 01:00:00 AM</v>
      </c>
      <c r="F1516" s="530" t="str">
        <f t="shared" si="49"/>
        <v>Mar</v>
      </c>
    </row>
    <row r="1517" spans="1:6" x14ac:dyDescent="0.35">
      <c r="A1517" s="527">
        <f>Electricity!D1553</f>
        <v>45355</v>
      </c>
      <c r="B1517" s="528">
        <f>Electricity!E1553</f>
        <v>8.333333333333337E-2</v>
      </c>
      <c r="C1517" s="529">
        <f>Electricity!F1553</f>
        <v>0</v>
      </c>
      <c r="D1517" s="529">
        <f>Electricity!I1553</f>
        <v>0</v>
      </c>
      <c r="E1517" s="530" t="str">
        <f t="shared" si="50"/>
        <v>03/04/2024 02:00:00 AM</v>
      </c>
      <c r="F1517" s="530" t="str">
        <f t="shared" si="49"/>
        <v>Mar</v>
      </c>
    </row>
    <row r="1518" spans="1:6" x14ac:dyDescent="0.35">
      <c r="A1518" s="527">
        <f>Electricity!D1554</f>
        <v>45355</v>
      </c>
      <c r="B1518" s="528">
        <f>Electricity!E1554</f>
        <v>0.12500000000000006</v>
      </c>
      <c r="C1518" s="529">
        <f>Electricity!F1554</f>
        <v>0</v>
      </c>
      <c r="D1518" s="529">
        <f>Electricity!I1554</f>
        <v>0</v>
      </c>
      <c r="E1518" s="530" t="str">
        <f t="shared" si="50"/>
        <v>03/04/2024 03:00:00 AM</v>
      </c>
      <c r="F1518" s="530" t="str">
        <f t="shared" si="49"/>
        <v>Mar</v>
      </c>
    </row>
    <row r="1519" spans="1:6" x14ac:dyDescent="0.35">
      <c r="A1519" s="527">
        <f>Electricity!D1555</f>
        <v>45355</v>
      </c>
      <c r="B1519" s="528">
        <f>Electricity!E1555</f>
        <v>0.16666666666666669</v>
      </c>
      <c r="C1519" s="529">
        <f>Electricity!F1555</f>
        <v>0</v>
      </c>
      <c r="D1519" s="529">
        <f>Electricity!I1555</f>
        <v>0</v>
      </c>
      <c r="E1519" s="530" t="str">
        <f t="shared" si="50"/>
        <v>03/04/2024 04:00:00 AM</v>
      </c>
      <c r="F1519" s="530" t="str">
        <f t="shared" si="49"/>
        <v>Mar</v>
      </c>
    </row>
    <row r="1520" spans="1:6" x14ac:dyDescent="0.35">
      <c r="A1520" s="527">
        <f>Electricity!D1556</f>
        <v>45355</v>
      </c>
      <c r="B1520" s="528">
        <f>Electricity!E1556</f>
        <v>0.20833333333333337</v>
      </c>
      <c r="C1520" s="529">
        <f>Electricity!F1556</f>
        <v>0</v>
      </c>
      <c r="D1520" s="529">
        <f>Electricity!I1556</f>
        <v>0</v>
      </c>
      <c r="E1520" s="530" t="str">
        <f t="shared" si="50"/>
        <v>03/04/2024 05:00:00 AM</v>
      </c>
      <c r="F1520" s="530" t="str">
        <f t="shared" si="49"/>
        <v>Mar</v>
      </c>
    </row>
    <row r="1521" spans="1:6" x14ac:dyDescent="0.35">
      <c r="A1521" s="527">
        <f>Electricity!D1557</f>
        <v>45355</v>
      </c>
      <c r="B1521" s="528">
        <f>Electricity!E1557</f>
        <v>0.25</v>
      </c>
      <c r="C1521" s="529">
        <f>Electricity!F1557</f>
        <v>0</v>
      </c>
      <c r="D1521" s="529">
        <f>Electricity!I1557</f>
        <v>0</v>
      </c>
      <c r="E1521" s="530" t="str">
        <f t="shared" si="50"/>
        <v>03/04/2024 06:00:00 AM</v>
      </c>
      <c r="F1521" s="530" t="str">
        <f t="shared" si="49"/>
        <v>Mar</v>
      </c>
    </row>
    <row r="1522" spans="1:6" x14ac:dyDescent="0.35">
      <c r="A1522" s="527">
        <f>Electricity!D1558</f>
        <v>45355</v>
      </c>
      <c r="B1522" s="528">
        <f>Electricity!E1558</f>
        <v>0.29166666666666669</v>
      </c>
      <c r="C1522" s="529">
        <f>Electricity!F1558</f>
        <v>0</v>
      </c>
      <c r="D1522" s="529">
        <f>Electricity!I1558</f>
        <v>0</v>
      </c>
      <c r="E1522" s="530" t="str">
        <f t="shared" si="50"/>
        <v>03/04/2024 07:00:00 AM</v>
      </c>
      <c r="F1522" s="530" t="str">
        <f t="shared" si="49"/>
        <v>Mar</v>
      </c>
    </row>
    <row r="1523" spans="1:6" x14ac:dyDescent="0.35">
      <c r="A1523" s="527">
        <f>Electricity!D1559</f>
        <v>45355</v>
      </c>
      <c r="B1523" s="528">
        <f>Electricity!E1559</f>
        <v>0.33333333333333337</v>
      </c>
      <c r="C1523" s="529">
        <f>Electricity!F1559</f>
        <v>0</v>
      </c>
      <c r="D1523" s="529">
        <f>Electricity!I1559</f>
        <v>0</v>
      </c>
      <c r="E1523" s="530" t="str">
        <f t="shared" si="50"/>
        <v>03/04/2024 08:00:00 AM</v>
      </c>
      <c r="F1523" s="530" t="str">
        <f t="shared" si="49"/>
        <v>Mar</v>
      </c>
    </row>
    <row r="1524" spans="1:6" x14ac:dyDescent="0.35">
      <c r="A1524" s="527">
        <f>Electricity!D1560</f>
        <v>45355</v>
      </c>
      <c r="B1524" s="528">
        <f>Electricity!E1560</f>
        <v>0.375</v>
      </c>
      <c r="C1524" s="529">
        <f>Electricity!F1560</f>
        <v>0</v>
      </c>
      <c r="D1524" s="529">
        <f>Electricity!I1560</f>
        <v>0</v>
      </c>
      <c r="E1524" s="530" t="str">
        <f t="shared" si="50"/>
        <v>03/04/2024 09:00:00 AM</v>
      </c>
      <c r="F1524" s="530" t="str">
        <f t="shared" si="49"/>
        <v>Mar</v>
      </c>
    </row>
    <row r="1525" spans="1:6" x14ac:dyDescent="0.35">
      <c r="A1525" s="527">
        <f>Electricity!D1561</f>
        <v>45355</v>
      </c>
      <c r="B1525" s="528">
        <f>Electricity!E1561</f>
        <v>0.41666666666666669</v>
      </c>
      <c r="C1525" s="529">
        <f>Electricity!F1561</f>
        <v>0</v>
      </c>
      <c r="D1525" s="529">
        <f>Electricity!I1561</f>
        <v>0</v>
      </c>
      <c r="E1525" s="530" t="str">
        <f t="shared" si="50"/>
        <v>03/04/2024 10:00:00 AM</v>
      </c>
      <c r="F1525" s="530" t="str">
        <f t="shared" si="49"/>
        <v>Mar</v>
      </c>
    </row>
    <row r="1526" spans="1:6" x14ac:dyDescent="0.35">
      <c r="A1526" s="527">
        <f>Electricity!D1562</f>
        <v>45355</v>
      </c>
      <c r="B1526" s="528">
        <f>Electricity!E1562</f>
        <v>0.45833333333333337</v>
      </c>
      <c r="C1526" s="529">
        <f>Electricity!F1562</f>
        <v>0</v>
      </c>
      <c r="D1526" s="529">
        <f>Electricity!I1562</f>
        <v>0</v>
      </c>
      <c r="E1526" s="530" t="str">
        <f t="shared" si="50"/>
        <v>03/04/2024 11:00:00 AM</v>
      </c>
      <c r="F1526" s="530" t="str">
        <f t="shared" si="49"/>
        <v>Mar</v>
      </c>
    </row>
    <row r="1527" spans="1:6" x14ac:dyDescent="0.35">
      <c r="A1527" s="527">
        <f>Electricity!D1563</f>
        <v>45355</v>
      </c>
      <c r="B1527" s="528">
        <f>Electricity!E1563</f>
        <v>0.50000000000000011</v>
      </c>
      <c r="C1527" s="529">
        <f>Electricity!F1563</f>
        <v>0</v>
      </c>
      <c r="D1527" s="529">
        <f>Electricity!I1563</f>
        <v>0</v>
      </c>
      <c r="E1527" s="530" t="str">
        <f t="shared" si="50"/>
        <v>03/04/2024 12:00:00 PM</v>
      </c>
      <c r="F1527" s="530" t="str">
        <f t="shared" si="49"/>
        <v>Mar</v>
      </c>
    </row>
    <row r="1528" spans="1:6" x14ac:dyDescent="0.35">
      <c r="A1528" s="527">
        <f>Electricity!D1564</f>
        <v>45355</v>
      </c>
      <c r="B1528" s="528">
        <f>Electricity!E1564</f>
        <v>0.54166666666666674</v>
      </c>
      <c r="C1528" s="529">
        <f>Electricity!F1564</f>
        <v>0</v>
      </c>
      <c r="D1528" s="529">
        <f>Electricity!I1564</f>
        <v>0</v>
      </c>
      <c r="E1528" s="530" t="str">
        <f t="shared" si="50"/>
        <v>03/04/2024 01:00:00 PM</v>
      </c>
      <c r="F1528" s="530" t="str">
        <f t="shared" si="49"/>
        <v>Mar</v>
      </c>
    </row>
    <row r="1529" spans="1:6" x14ac:dyDescent="0.35">
      <c r="A1529" s="527">
        <f>Electricity!D1565</f>
        <v>45355</v>
      </c>
      <c r="B1529" s="528">
        <f>Electricity!E1565</f>
        <v>0.58333333333333337</v>
      </c>
      <c r="C1529" s="529">
        <f>Electricity!F1565</f>
        <v>0</v>
      </c>
      <c r="D1529" s="529">
        <f>Electricity!I1565</f>
        <v>0</v>
      </c>
      <c r="E1529" s="530" t="str">
        <f t="shared" si="50"/>
        <v>03/04/2024 02:00:00 PM</v>
      </c>
      <c r="F1529" s="530" t="str">
        <f t="shared" si="49"/>
        <v>Mar</v>
      </c>
    </row>
    <row r="1530" spans="1:6" x14ac:dyDescent="0.35">
      <c r="A1530" s="527">
        <f>Electricity!D1566</f>
        <v>45355</v>
      </c>
      <c r="B1530" s="528">
        <f>Electricity!E1566</f>
        <v>0.62500000000000011</v>
      </c>
      <c r="C1530" s="529">
        <f>Electricity!F1566</f>
        <v>0</v>
      </c>
      <c r="D1530" s="529">
        <f>Electricity!I1566</f>
        <v>0</v>
      </c>
      <c r="E1530" s="530" t="str">
        <f t="shared" si="50"/>
        <v>03/04/2024 03:00:00 PM</v>
      </c>
      <c r="F1530" s="530" t="str">
        <f t="shared" si="49"/>
        <v>Mar</v>
      </c>
    </row>
    <row r="1531" spans="1:6" x14ac:dyDescent="0.35">
      <c r="A1531" s="527">
        <f>Electricity!D1567</f>
        <v>45355</v>
      </c>
      <c r="B1531" s="528">
        <f>Electricity!E1567</f>
        <v>0.66666666666666674</v>
      </c>
      <c r="C1531" s="529">
        <f>Electricity!F1567</f>
        <v>0</v>
      </c>
      <c r="D1531" s="529">
        <f>Electricity!I1567</f>
        <v>0</v>
      </c>
      <c r="E1531" s="530" t="str">
        <f t="shared" si="50"/>
        <v>03/04/2024 04:00:00 PM</v>
      </c>
      <c r="F1531" s="530" t="str">
        <f t="shared" si="49"/>
        <v>Mar</v>
      </c>
    </row>
    <row r="1532" spans="1:6" x14ac:dyDescent="0.35">
      <c r="A1532" s="527">
        <f>Electricity!D1568</f>
        <v>45355</v>
      </c>
      <c r="B1532" s="528">
        <f>Electricity!E1568</f>
        <v>0.70833333333333337</v>
      </c>
      <c r="C1532" s="529">
        <f>Electricity!F1568</f>
        <v>0</v>
      </c>
      <c r="D1532" s="529">
        <f>Electricity!I1568</f>
        <v>0</v>
      </c>
      <c r="E1532" s="530" t="str">
        <f t="shared" si="50"/>
        <v>03/04/2024 05:00:00 PM</v>
      </c>
      <c r="F1532" s="530" t="str">
        <f t="shared" si="49"/>
        <v>Mar</v>
      </c>
    </row>
    <row r="1533" spans="1:6" x14ac:dyDescent="0.35">
      <c r="A1533" s="527">
        <f>Electricity!D1569</f>
        <v>45355</v>
      </c>
      <c r="B1533" s="528">
        <f>Electricity!E1569</f>
        <v>0.75000000000000011</v>
      </c>
      <c r="C1533" s="529">
        <f>Electricity!F1569</f>
        <v>0</v>
      </c>
      <c r="D1533" s="529">
        <f>Electricity!I1569</f>
        <v>0</v>
      </c>
      <c r="E1533" s="530" t="str">
        <f t="shared" si="50"/>
        <v>03/04/2024 06:00:00 PM</v>
      </c>
      <c r="F1533" s="530" t="str">
        <f t="shared" si="49"/>
        <v>Mar</v>
      </c>
    </row>
    <row r="1534" spans="1:6" x14ac:dyDescent="0.35">
      <c r="A1534" s="527">
        <f>Electricity!D1570</f>
        <v>45355</v>
      </c>
      <c r="B1534" s="528">
        <f>Electricity!E1570</f>
        <v>0.79166666666666674</v>
      </c>
      <c r="C1534" s="529">
        <f>Electricity!F1570</f>
        <v>0</v>
      </c>
      <c r="D1534" s="529">
        <f>Electricity!I1570</f>
        <v>0</v>
      </c>
      <c r="E1534" s="530" t="str">
        <f t="shared" si="50"/>
        <v>03/04/2024 07:00:00 PM</v>
      </c>
      <c r="F1534" s="530" t="str">
        <f t="shared" si="49"/>
        <v>Mar</v>
      </c>
    </row>
    <row r="1535" spans="1:6" x14ac:dyDescent="0.35">
      <c r="A1535" s="527">
        <f>Electricity!D1571</f>
        <v>45355</v>
      </c>
      <c r="B1535" s="528">
        <f>Electricity!E1571</f>
        <v>0.83333333333333337</v>
      </c>
      <c r="C1535" s="529">
        <f>Electricity!F1571</f>
        <v>0</v>
      </c>
      <c r="D1535" s="529">
        <f>Electricity!I1571</f>
        <v>0</v>
      </c>
      <c r="E1535" s="530" t="str">
        <f t="shared" si="50"/>
        <v>03/04/2024 08:00:00 PM</v>
      </c>
      <c r="F1535" s="530" t="str">
        <f t="shared" si="49"/>
        <v>Mar</v>
      </c>
    </row>
    <row r="1536" spans="1:6" x14ac:dyDescent="0.35">
      <c r="A1536" s="527">
        <f>Electricity!D1572</f>
        <v>45355</v>
      </c>
      <c r="B1536" s="528">
        <f>Electricity!E1572</f>
        <v>0.87500000000000011</v>
      </c>
      <c r="C1536" s="529">
        <f>Electricity!F1572</f>
        <v>0</v>
      </c>
      <c r="D1536" s="529">
        <f>Electricity!I1572</f>
        <v>0</v>
      </c>
      <c r="E1536" s="530" t="str">
        <f t="shared" si="50"/>
        <v>03/04/2024 09:00:00 PM</v>
      </c>
      <c r="F1536" s="530" t="str">
        <f t="shared" si="49"/>
        <v>Mar</v>
      </c>
    </row>
    <row r="1537" spans="1:6" x14ac:dyDescent="0.35">
      <c r="A1537" s="527">
        <f>Electricity!D1573</f>
        <v>45355</v>
      </c>
      <c r="B1537" s="528">
        <f>Electricity!E1573</f>
        <v>0.91666666666666674</v>
      </c>
      <c r="C1537" s="529">
        <f>Electricity!F1573</f>
        <v>0</v>
      </c>
      <c r="D1537" s="529">
        <f>Electricity!I1573</f>
        <v>0</v>
      </c>
      <c r="E1537" s="530" t="str">
        <f t="shared" si="50"/>
        <v>03/04/2024 10:00:00 PM</v>
      </c>
      <c r="F1537" s="530" t="str">
        <f t="shared" si="49"/>
        <v>Mar</v>
      </c>
    </row>
    <row r="1538" spans="1:6" x14ac:dyDescent="0.35">
      <c r="A1538" s="527">
        <f>Electricity!D1574</f>
        <v>45355</v>
      </c>
      <c r="B1538" s="528">
        <f>Electricity!E1574</f>
        <v>0.95833333333333337</v>
      </c>
      <c r="C1538" s="529">
        <f>Electricity!F1574</f>
        <v>0</v>
      </c>
      <c r="D1538" s="529">
        <f>Electricity!I1574</f>
        <v>0</v>
      </c>
      <c r="E1538" s="530" t="str">
        <f t="shared" si="50"/>
        <v>03/04/2024 11:00:00 PM</v>
      </c>
      <c r="F1538" s="530" t="str">
        <f t="shared" si="49"/>
        <v>Mar</v>
      </c>
    </row>
    <row r="1539" spans="1:6" x14ac:dyDescent="0.35">
      <c r="A1539" s="527">
        <f>Electricity!D1575</f>
        <v>45356</v>
      </c>
      <c r="B1539" s="528">
        <f>Electricity!E1575</f>
        <v>3.1225022567582528E-17</v>
      </c>
      <c r="C1539" s="529">
        <f>Electricity!F1575</f>
        <v>0</v>
      </c>
      <c r="D1539" s="529">
        <f>Electricity!I1575</f>
        <v>0</v>
      </c>
      <c r="E1539" s="530" t="str">
        <f t="shared" si="50"/>
        <v>03/05/2024 12:00:00 AM</v>
      </c>
      <c r="F1539" s="530" t="str">
        <f t="shared" ref="F1539:F1602" si="51">TEXT(A1539,"mmm")</f>
        <v>Mar</v>
      </c>
    </row>
    <row r="1540" spans="1:6" x14ac:dyDescent="0.35">
      <c r="A1540" s="527">
        <f>Electricity!D1576</f>
        <v>45356</v>
      </c>
      <c r="B1540" s="528">
        <f>Electricity!E1576</f>
        <v>4.1666666666666699E-2</v>
      </c>
      <c r="C1540" s="529">
        <f>Electricity!F1576</f>
        <v>0</v>
      </c>
      <c r="D1540" s="529">
        <f>Electricity!I1576</f>
        <v>0</v>
      </c>
      <c r="E1540" s="530" t="str">
        <f t="shared" si="50"/>
        <v>03/05/2024 01:00:00 AM</v>
      </c>
      <c r="F1540" s="530" t="str">
        <f t="shared" si="51"/>
        <v>Mar</v>
      </c>
    </row>
    <row r="1541" spans="1:6" x14ac:dyDescent="0.35">
      <c r="A1541" s="527">
        <f>Electricity!D1577</f>
        <v>45356</v>
      </c>
      <c r="B1541" s="528">
        <f>Electricity!E1577</f>
        <v>8.333333333333337E-2</v>
      </c>
      <c r="C1541" s="529">
        <f>Electricity!F1577</f>
        <v>0</v>
      </c>
      <c r="D1541" s="529">
        <f>Electricity!I1577</f>
        <v>0</v>
      </c>
      <c r="E1541" s="530" t="str">
        <f t="shared" si="50"/>
        <v>03/05/2024 02:00:00 AM</v>
      </c>
      <c r="F1541" s="530" t="str">
        <f t="shared" si="51"/>
        <v>Mar</v>
      </c>
    </row>
    <row r="1542" spans="1:6" x14ac:dyDescent="0.35">
      <c r="A1542" s="527">
        <f>Electricity!D1578</f>
        <v>45356</v>
      </c>
      <c r="B1542" s="528">
        <f>Electricity!E1578</f>
        <v>0.12500000000000006</v>
      </c>
      <c r="C1542" s="529">
        <f>Electricity!F1578</f>
        <v>0</v>
      </c>
      <c r="D1542" s="529">
        <f>Electricity!I1578</f>
        <v>0</v>
      </c>
      <c r="E1542" s="530" t="str">
        <f t="shared" si="50"/>
        <v>03/05/2024 03:00:00 AM</v>
      </c>
      <c r="F1542" s="530" t="str">
        <f t="shared" si="51"/>
        <v>Mar</v>
      </c>
    </row>
    <row r="1543" spans="1:6" x14ac:dyDescent="0.35">
      <c r="A1543" s="527">
        <f>Electricity!D1579</f>
        <v>45356</v>
      </c>
      <c r="B1543" s="528">
        <f>Electricity!E1579</f>
        <v>0.16666666666666669</v>
      </c>
      <c r="C1543" s="529">
        <f>Electricity!F1579</f>
        <v>0</v>
      </c>
      <c r="D1543" s="529">
        <f>Electricity!I1579</f>
        <v>0</v>
      </c>
      <c r="E1543" s="530" t="str">
        <f t="shared" si="50"/>
        <v>03/05/2024 04:00:00 AM</v>
      </c>
      <c r="F1543" s="530" t="str">
        <f t="shared" si="51"/>
        <v>Mar</v>
      </c>
    </row>
    <row r="1544" spans="1:6" x14ac:dyDescent="0.35">
      <c r="A1544" s="527">
        <f>Electricity!D1580</f>
        <v>45356</v>
      </c>
      <c r="B1544" s="528">
        <f>Electricity!E1580</f>
        <v>0.20833333333333337</v>
      </c>
      <c r="C1544" s="529">
        <f>Electricity!F1580</f>
        <v>0</v>
      </c>
      <c r="D1544" s="529">
        <f>Electricity!I1580</f>
        <v>0</v>
      </c>
      <c r="E1544" s="530" t="str">
        <f t="shared" si="50"/>
        <v>03/05/2024 05:00:00 AM</v>
      </c>
      <c r="F1544" s="530" t="str">
        <f t="shared" si="51"/>
        <v>Mar</v>
      </c>
    </row>
    <row r="1545" spans="1:6" x14ac:dyDescent="0.35">
      <c r="A1545" s="527">
        <f>Electricity!D1581</f>
        <v>45356</v>
      </c>
      <c r="B1545" s="528">
        <f>Electricity!E1581</f>
        <v>0.25</v>
      </c>
      <c r="C1545" s="529">
        <f>Electricity!F1581</f>
        <v>0</v>
      </c>
      <c r="D1545" s="529">
        <f>Electricity!I1581</f>
        <v>0</v>
      </c>
      <c r="E1545" s="530" t="str">
        <f t="shared" si="50"/>
        <v>03/05/2024 06:00:00 AM</v>
      </c>
      <c r="F1545" s="530" t="str">
        <f t="shared" si="51"/>
        <v>Mar</v>
      </c>
    </row>
    <row r="1546" spans="1:6" x14ac:dyDescent="0.35">
      <c r="A1546" s="527">
        <f>Electricity!D1582</f>
        <v>45356</v>
      </c>
      <c r="B1546" s="528">
        <f>Electricity!E1582</f>
        <v>0.29166666666666669</v>
      </c>
      <c r="C1546" s="529">
        <f>Electricity!F1582</f>
        <v>0</v>
      </c>
      <c r="D1546" s="529">
        <f>Electricity!I1582</f>
        <v>0</v>
      </c>
      <c r="E1546" s="530" t="str">
        <f t="shared" si="50"/>
        <v>03/05/2024 07:00:00 AM</v>
      </c>
      <c r="F1546" s="530" t="str">
        <f t="shared" si="51"/>
        <v>Mar</v>
      </c>
    </row>
    <row r="1547" spans="1:6" x14ac:dyDescent="0.35">
      <c r="A1547" s="527">
        <f>Electricity!D1583</f>
        <v>45356</v>
      </c>
      <c r="B1547" s="528">
        <f>Electricity!E1583</f>
        <v>0.33333333333333337</v>
      </c>
      <c r="C1547" s="529">
        <f>Electricity!F1583</f>
        <v>0</v>
      </c>
      <c r="D1547" s="529">
        <f>Electricity!I1583</f>
        <v>0</v>
      </c>
      <c r="E1547" s="530" t="str">
        <f t="shared" si="50"/>
        <v>03/05/2024 08:00:00 AM</v>
      </c>
      <c r="F1547" s="530" t="str">
        <f t="shared" si="51"/>
        <v>Mar</v>
      </c>
    </row>
    <row r="1548" spans="1:6" x14ac:dyDescent="0.35">
      <c r="A1548" s="527">
        <f>Electricity!D1584</f>
        <v>45356</v>
      </c>
      <c r="B1548" s="528">
        <f>Electricity!E1584</f>
        <v>0.375</v>
      </c>
      <c r="C1548" s="529">
        <f>Electricity!F1584</f>
        <v>0</v>
      </c>
      <c r="D1548" s="529">
        <f>Electricity!I1584</f>
        <v>0</v>
      </c>
      <c r="E1548" s="530" t="str">
        <f t="shared" ref="E1548:E1611" si="52">CONCATENATE(TEXT(A1548,"mm/dd/yyyy")," ",TEXT(B1548,"hh:mm:ss AM/PM"))</f>
        <v>03/05/2024 09:00:00 AM</v>
      </c>
      <c r="F1548" s="530" t="str">
        <f t="shared" si="51"/>
        <v>Mar</v>
      </c>
    </row>
    <row r="1549" spans="1:6" x14ac:dyDescent="0.35">
      <c r="A1549" s="527">
        <f>Electricity!D1585</f>
        <v>45356</v>
      </c>
      <c r="B1549" s="528">
        <f>Electricity!E1585</f>
        <v>0.41666666666666669</v>
      </c>
      <c r="C1549" s="529">
        <f>Electricity!F1585</f>
        <v>0</v>
      </c>
      <c r="D1549" s="529">
        <f>Electricity!I1585</f>
        <v>0</v>
      </c>
      <c r="E1549" s="530" t="str">
        <f t="shared" si="52"/>
        <v>03/05/2024 10:00:00 AM</v>
      </c>
      <c r="F1549" s="530" t="str">
        <f t="shared" si="51"/>
        <v>Mar</v>
      </c>
    </row>
    <row r="1550" spans="1:6" x14ac:dyDescent="0.35">
      <c r="A1550" s="527">
        <f>Electricity!D1586</f>
        <v>45356</v>
      </c>
      <c r="B1550" s="528">
        <f>Electricity!E1586</f>
        <v>0.45833333333333337</v>
      </c>
      <c r="C1550" s="529">
        <f>Electricity!F1586</f>
        <v>0</v>
      </c>
      <c r="D1550" s="529">
        <f>Electricity!I1586</f>
        <v>0</v>
      </c>
      <c r="E1550" s="530" t="str">
        <f t="shared" si="52"/>
        <v>03/05/2024 11:00:00 AM</v>
      </c>
      <c r="F1550" s="530" t="str">
        <f t="shared" si="51"/>
        <v>Mar</v>
      </c>
    </row>
    <row r="1551" spans="1:6" x14ac:dyDescent="0.35">
      <c r="A1551" s="527">
        <f>Electricity!D1587</f>
        <v>45356</v>
      </c>
      <c r="B1551" s="528">
        <f>Electricity!E1587</f>
        <v>0.50000000000000011</v>
      </c>
      <c r="C1551" s="529">
        <f>Electricity!F1587</f>
        <v>0</v>
      </c>
      <c r="D1551" s="529">
        <f>Electricity!I1587</f>
        <v>0</v>
      </c>
      <c r="E1551" s="530" t="str">
        <f t="shared" si="52"/>
        <v>03/05/2024 12:00:00 PM</v>
      </c>
      <c r="F1551" s="530" t="str">
        <f t="shared" si="51"/>
        <v>Mar</v>
      </c>
    </row>
    <row r="1552" spans="1:6" x14ac:dyDescent="0.35">
      <c r="A1552" s="527">
        <f>Electricity!D1588</f>
        <v>45356</v>
      </c>
      <c r="B1552" s="528">
        <f>Electricity!E1588</f>
        <v>0.54166666666666674</v>
      </c>
      <c r="C1552" s="529">
        <f>Electricity!F1588</f>
        <v>0</v>
      </c>
      <c r="D1552" s="529">
        <f>Electricity!I1588</f>
        <v>0</v>
      </c>
      <c r="E1552" s="530" t="str">
        <f t="shared" si="52"/>
        <v>03/05/2024 01:00:00 PM</v>
      </c>
      <c r="F1552" s="530" t="str">
        <f t="shared" si="51"/>
        <v>Mar</v>
      </c>
    </row>
    <row r="1553" spans="1:6" x14ac:dyDescent="0.35">
      <c r="A1553" s="527">
        <f>Electricity!D1589</f>
        <v>45356</v>
      </c>
      <c r="B1553" s="528">
        <f>Electricity!E1589</f>
        <v>0.58333333333333337</v>
      </c>
      <c r="C1553" s="529">
        <f>Electricity!F1589</f>
        <v>0</v>
      </c>
      <c r="D1553" s="529">
        <f>Electricity!I1589</f>
        <v>0</v>
      </c>
      <c r="E1553" s="530" t="str">
        <f t="shared" si="52"/>
        <v>03/05/2024 02:00:00 PM</v>
      </c>
      <c r="F1553" s="530" t="str">
        <f t="shared" si="51"/>
        <v>Mar</v>
      </c>
    </row>
    <row r="1554" spans="1:6" x14ac:dyDescent="0.35">
      <c r="A1554" s="527">
        <f>Electricity!D1590</f>
        <v>45356</v>
      </c>
      <c r="B1554" s="528">
        <f>Electricity!E1590</f>
        <v>0.62500000000000011</v>
      </c>
      <c r="C1554" s="529">
        <f>Electricity!F1590</f>
        <v>0</v>
      </c>
      <c r="D1554" s="529">
        <f>Electricity!I1590</f>
        <v>0</v>
      </c>
      <c r="E1554" s="530" t="str">
        <f t="shared" si="52"/>
        <v>03/05/2024 03:00:00 PM</v>
      </c>
      <c r="F1554" s="530" t="str">
        <f t="shared" si="51"/>
        <v>Mar</v>
      </c>
    </row>
    <row r="1555" spans="1:6" x14ac:dyDescent="0.35">
      <c r="A1555" s="527">
        <f>Electricity!D1591</f>
        <v>45356</v>
      </c>
      <c r="B1555" s="528">
        <f>Electricity!E1591</f>
        <v>0.66666666666666674</v>
      </c>
      <c r="C1555" s="529">
        <f>Electricity!F1591</f>
        <v>0</v>
      </c>
      <c r="D1555" s="529">
        <f>Electricity!I1591</f>
        <v>0</v>
      </c>
      <c r="E1555" s="530" t="str">
        <f t="shared" si="52"/>
        <v>03/05/2024 04:00:00 PM</v>
      </c>
      <c r="F1555" s="530" t="str">
        <f t="shared" si="51"/>
        <v>Mar</v>
      </c>
    </row>
    <row r="1556" spans="1:6" x14ac:dyDescent="0.35">
      <c r="A1556" s="527">
        <f>Electricity!D1592</f>
        <v>45356</v>
      </c>
      <c r="B1556" s="528">
        <f>Electricity!E1592</f>
        <v>0.70833333333333337</v>
      </c>
      <c r="C1556" s="529">
        <f>Electricity!F1592</f>
        <v>0</v>
      </c>
      <c r="D1556" s="529">
        <f>Electricity!I1592</f>
        <v>0</v>
      </c>
      <c r="E1556" s="530" t="str">
        <f t="shared" si="52"/>
        <v>03/05/2024 05:00:00 PM</v>
      </c>
      <c r="F1556" s="530" t="str">
        <f t="shared" si="51"/>
        <v>Mar</v>
      </c>
    </row>
    <row r="1557" spans="1:6" x14ac:dyDescent="0.35">
      <c r="A1557" s="527">
        <f>Electricity!D1593</f>
        <v>45356</v>
      </c>
      <c r="B1557" s="528">
        <f>Electricity!E1593</f>
        <v>0.75000000000000011</v>
      </c>
      <c r="C1557" s="529">
        <f>Electricity!F1593</f>
        <v>0</v>
      </c>
      <c r="D1557" s="529">
        <f>Electricity!I1593</f>
        <v>0</v>
      </c>
      <c r="E1557" s="530" t="str">
        <f t="shared" si="52"/>
        <v>03/05/2024 06:00:00 PM</v>
      </c>
      <c r="F1557" s="530" t="str">
        <f t="shared" si="51"/>
        <v>Mar</v>
      </c>
    </row>
    <row r="1558" spans="1:6" x14ac:dyDescent="0.35">
      <c r="A1558" s="527">
        <f>Electricity!D1594</f>
        <v>45356</v>
      </c>
      <c r="B1558" s="528">
        <f>Electricity!E1594</f>
        <v>0.79166666666666674</v>
      </c>
      <c r="C1558" s="529">
        <f>Electricity!F1594</f>
        <v>0</v>
      </c>
      <c r="D1558" s="529">
        <f>Electricity!I1594</f>
        <v>0</v>
      </c>
      <c r="E1558" s="530" t="str">
        <f t="shared" si="52"/>
        <v>03/05/2024 07:00:00 PM</v>
      </c>
      <c r="F1558" s="530" t="str">
        <f t="shared" si="51"/>
        <v>Mar</v>
      </c>
    </row>
    <row r="1559" spans="1:6" x14ac:dyDescent="0.35">
      <c r="A1559" s="527">
        <f>Electricity!D1595</f>
        <v>45356</v>
      </c>
      <c r="B1559" s="528">
        <f>Electricity!E1595</f>
        <v>0.83333333333333337</v>
      </c>
      <c r="C1559" s="529">
        <f>Electricity!F1595</f>
        <v>0</v>
      </c>
      <c r="D1559" s="529">
        <f>Electricity!I1595</f>
        <v>0</v>
      </c>
      <c r="E1559" s="530" t="str">
        <f t="shared" si="52"/>
        <v>03/05/2024 08:00:00 PM</v>
      </c>
      <c r="F1559" s="530" t="str">
        <f t="shared" si="51"/>
        <v>Mar</v>
      </c>
    </row>
    <row r="1560" spans="1:6" x14ac:dyDescent="0.35">
      <c r="A1560" s="527">
        <f>Electricity!D1596</f>
        <v>45356</v>
      </c>
      <c r="B1560" s="528">
        <f>Electricity!E1596</f>
        <v>0.87500000000000011</v>
      </c>
      <c r="C1560" s="529">
        <f>Electricity!F1596</f>
        <v>0</v>
      </c>
      <c r="D1560" s="529">
        <f>Electricity!I1596</f>
        <v>0</v>
      </c>
      <c r="E1560" s="530" t="str">
        <f t="shared" si="52"/>
        <v>03/05/2024 09:00:00 PM</v>
      </c>
      <c r="F1560" s="530" t="str">
        <f t="shared" si="51"/>
        <v>Mar</v>
      </c>
    </row>
    <row r="1561" spans="1:6" x14ac:dyDescent="0.35">
      <c r="A1561" s="527">
        <f>Electricity!D1597</f>
        <v>45356</v>
      </c>
      <c r="B1561" s="528">
        <f>Electricity!E1597</f>
        <v>0.91666666666666674</v>
      </c>
      <c r="C1561" s="529">
        <f>Electricity!F1597</f>
        <v>0</v>
      </c>
      <c r="D1561" s="529">
        <f>Electricity!I1597</f>
        <v>0</v>
      </c>
      <c r="E1561" s="530" t="str">
        <f t="shared" si="52"/>
        <v>03/05/2024 10:00:00 PM</v>
      </c>
      <c r="F1561" s="530" t="str">
        <f t="shared" si="51"/>
        <v>Mar</v>
      </c>
    </row>
    <row r="1562" spans="1:6" x14ac:dyDescent="0.35">
      <c r="A1562" s="527">
        <f>Electricity!D1598</f>
        <v>45356</v>
      </c>
      <c r="B1562" s="528">
        <f>Electricity!E1598</f>
        <v>0.95833333333333337</v>
      </c>
      <c r="C1562" s="529">
        <f>Electricity!F1598</f>
        <v>0</v>
      </c>
      <c r="D1562" s="529">
        <f>Electricity!I1598</f>
        <v>0</v>
      </c>
      <c r="E1562" s="530" t="str">
        <f t="shared" si="52"/>
        <v>03/05/2024 11:00:00 PM</v>
      </c>
      <c r="F1562" s="530" t="str">
        <f t="shared" si="51"/>
        <v>Mar</v>
      </c>
    </row>
    <row r="1563" spans="1:6" x14ac:dyDescent="0.35">
      <c r="A1563" s="527">
        <f>Electricity!D1599</f>
        <v>45357</v>
      </c>
      <c r="B1563" s="528">
        <f>Electricity!E1599</f>
        <v>3.1225022567582528E-17</v>
      </c>
      <c r="C1563" s="529">
        <f>Electricity!F1599</f>
        <v>0</v>
      </c>
      <c r="D1563" s="529">
        <f>Electricity!I1599</f>
        <v>0</v>
      </c>
      <c r="E1563" s="530" t="str">
        <f t="shared" si="52"/>
        <v>03/06/2024 12:00:00 AM</v>
      </c>
      <c r="F1563" s="530" t="str">
        <f t="shared" si="51"/>
        <v>Mar</v>
      </c>
    </row>
    <row r="1564" spans="1:6" x14ac:dyDescent="0.35">
      <c r="A1564" s="527">
        <f>Electricity!D1600</f>
        <v>45357</v>
      </c>
      <c r="B1564" s="528">
        <f>Electricity!E1600</f>
        <v>4.1666666666666699E-2</v>
      </c>
      <c r="C1564" s="529">
        <f>Electricity!F1600</f>
        <v>0</v>
      </c>
      <c r="D1564" s="529">
        <f>Electricity!I1600</f>
        <v>0</v>
      </c>
      <c r="E1564" s="530" t="str">
        <f t="shared" si="52"/>
        <v>03/06/2024 01:00:00 AM</v>
      </c>
      <c r="F1564" s="530" t="str">
        <f t="shared" si="51"/>
        <v>Mar</v>
      </c>
    </row>
    <row r="1565" spans="1:6" x14ac:dyDescent="0.35">
      <c r="A1565" s="527">
        <f>Electricity!D1601</f>
        <v>45357</v>
      </c>
      <c r="B1565" s="528">
        <f>Electricity!E1601</f>
        <v>8.333333333333337E-2</v>
      </c>
      <c r="C1565" s="529">
        <f>Electricity!F1601</f>
        <v>0</v>
      </c>
      <c r="D1565" s="529">
        <f>Electricity!I1601</f>
        <v>0</v>
      </c>
      <c r="E1565" s="530" t="str">
        <f t="shared" si="52"/>
        <v>03/06/2024 02:00:00 AM</v>
      </c>
      <c r="F1565" s="530" t="str">
        <f t="shared" si="51"/>
        <v>Mar</v>
      </c>
    </row>
    <row r="1566" spans="1:6" x14ac:dyDescent="0.35">
      <c r="A1566" s="527">
        <f>Electricity!D1602</f>
        <v>45357</v>
      </c>
      <c r="B1566" s="528">
        <f>Electricity!E1602</f>
        <v>0.12500000000000006</v>
      </c>
      <c r="C1566" s="529">
        <f>Electricity!F1602</f>
        <v>0</v>
      </c>
      <c r="D1566" s="529">
        <f>Electricity!I1602</f>
        <v>0</v>
      </c>
      <c r="E1566" s="530" t="str">
        <f t="shared" si="52"/>
        <v>03/06/2024 03:00:00 AM</v>
      </c>
      <c r="F1566" s="530" t="str">
        <f t="shared" si="51"/>
        <v>Mar</v>
      </c>
    </row>
    <row r="1567" spans="1:6" x14ac:dyDescent="0.35">
      <c r="A1567" s="527">
        <f>Electricity!D1603</f>
        <v>45357</v>
      </c>
      <c r="B1567" s="528">
        <f>Electricity!E1603</f>
        <v>0.16666666666666669</v>
      </c>
      <c r="C1567" s="529">
        <f>Electricity!F1603</f>
        <v>0</v>
      </c>
      <c r="D1567" s="529">
        <f>Electricity!I1603</f>
        <v>0</v>
      </c>
      <c r="E1567" s="530" t="str">
        <f t="shared" si="52"/>
        <v>03/06/2024 04:00:00 AM</v>
      </c>
      <c r="F1567" s="530" t="str">
        <f t="shared" si="51"/>
        <v>Mar</v>
      </c>
    </row>
    <row r="1568" spans="1:6" x14ac:dyDescent="0.35">
      <c r="A1568" s="527">
        <f>Electricity!D1604</f>
        <v>45357</v>
      </c>
      <c r="B1568" s="528">
        <f>Electricity!E1604</f>
        <v>0.20833333333333337</v>
      </c>
      <c r="C1568" s="529">
        <f>Electricity!F1604</f>
        <v>0</v>
      </c>
      <c r="D1568" s="529">
        <f>Electricity!I1604</f>
        <v>0</v>
      </c>
      <c r="E1568" s="530" t="str">
        <f t="shared" si="52"/>
        <v>03/06/2024 05:00:00 AM</v>
      </c>
      <c r="F1568" s="530" t="str">
        <f t="shared" si="51"/>
        <v>Mar</v>
      </c>
    </row>
    <row r="1569" spans="1:6" x14ac:dyDescent="0.35">
      <c r="A1569" s="527">
        <f>Electricity!D1605</f>
        <v>45357</v>
      </c>
      <c r="B1569" s="528">
        <f>Electricity!E1605</f>
        <v>0.25</v>
      </c>
      <c r="C1569" s="529">
        <f>Electricity!F1605</f>
        <v>0</v>
      </c>
      <c r="D1569" s="529">
        <f>Electricity!I1605</f>
        <v>0</v>
      </c>
      <c r="E1569" s="530" t="str">
        <f t="shared" si="52"/>
        <v>03/06/2024 06:00:00 AM</v>
      </c>
      <c r="F1569" s="530" t="str">
        <f t="shared" si="51"/>
        <v>Mar</v>
      </c>
    </row>
    <row r="1570" spans="1:6" x14ac:dyDescent="0.35">
      <c r="A1570" s="527">
        <f>Electricity!D1606</f>
        <v>45357</v>
      </c>
      <c r="B1570" s="528">
        <f>Electricity!E1606</f>
        <v>0.29166666666666669</v>
      </c>
      <c r="C1570" s="529">
        <f>Electricity!F1606</f>
        <v>0</v>
      </c>
      <c r="D1570" s="529">
        <f>Electricity!I1606</f>
        <v>0</v>
      </c>
      <c r="E1570" s="530" t="str">
        <f t="shared" si="52"/>
        <v>03/06/2024 07:00:00 AM</v>
      </c>
      <c r="F1570" s="530" t="str">
        <f t="shared" si="51"/>
        <v>Mar</v>
      </c>
    </row>
    <row r="1571" spans="1:6" x14ac:dyDescent="0.35">
      <c r="A1571" s="527">
        <f>Electricity!D1607</f>
        <v>45357</v>
      </c>
      <c r="B1571" s="528">
        <f>Electricity!E1607</f>
        <v>0.33333333333333337</v>
      </c>
      <c r="C1571" s="529">
        <f>Electricity!F1607</f>
        <v>0</v>
      </c>
      <c r="D1571" s="529">
        <f>Electricity!I1607</f>
        <v>0</v>
      </c>
      <c r="E1571" s="530" t="str">
        <f t="shared" si="52"/>
        <v>03/06/2024 08:00:00 AM</v>
      </c>
      <c r="F1571" s="530" t="str">
        <f t="shared" si="51"/>
        <v>Mar</v>
      </c>
    </row>
    <row r="1572" spans="1:6" x14ac:dyDescent="0.35">
      <c r="A1572" s="527">
        <f>Electricity!D1608</f>
        <v>45357</v>
      </c>
      <c r="B1572" s="528">
        <f>Electricity!E1608</f>
        <v>0.375</v>
      </c>
      <c r="C1572" s="529">
        <f>Electricity!F1608</f>
        <v>0</v>
      </c>
      <c r="D1572" s="529">
        <f>Electricity!I1608</f>
        <v>0</v>
      </c>
      <c r="E1572" s="530" t="str">
        <f t="shared" si="52"/>
        <v>03/06/2024 09:00:00 AM</v>
      </c>
      <c r="F1572" s="530" t="str">
        <f t="shared" si="51"/>
        <v>Mar</v>
      </c>
    </row>
    <row r="1573" spans="1:6" x14ac:dyDescent="0.35">
      <c r="A1573" s="527">
        <f>Electricity!D1609</f>
        <v>45357</v>
      </c>
      <c r="B1573" s="528">
        <f>Electricity!E1609</f>
        <v>0.41666666666666669</v>
      </c>
      <c r="C1573" s="529">
        <f>Electricity!F1609</f>
        <v>0</v>
      </c>
      <c r="D1573" s="529">
        <f>Electricity!I1609</f>
        <v>0</v>
      </c>
      <c r="E1573" s="530" t="str">
        <f t="shared" si="52"/>
        <v>03/06/2024 10:00:00 AM</v>
      </c>
      <c r="F1573" s="530" t="str">
        <f t="shared" si="51"/>
        <v>Mar</v>
      </c>
    </row>
    <row r="1574" spans="1:6" x14ac:dyDescent="0.35">
      <c r="A1574" s="527">
        <f>Electricity!D1610</f>
        <v>45357</v>
      </c>
      <c r="B1574" s="528">
        <f>Electricity!E1610</f>
        <v>0.45833333333333337</v>
      </c>
      <c r="C1574" s="529">
        <f>Electricity!F1610</f>
        <v>0</v>
      </c>
      <c r="D1574" s="529">
        <f>Electricity!I1610</f>
        <v>0</v>
      </c>
      <c r="E1574" s="530" t="str">
        <f t="shared" si="52"/>
        <v>03/06/2024 11:00:00 AM</v>
      </c>
      <c r="F1574" s="530" t="str">
        <f t="shared" si="51"/>
        <v>Mar</v>
      </c>
    </row>
    <row r="1575" spans="1:6" x14ac:dyDescent="0.35">
      <c r="A1575" s="527">
        <f>Electricity!D1611</f>
        <v>45357</v>
      </c>
      <c r="B1575" s="528">
        <f>Electricity!E1611</f>
        <v>0.50000000000000011</v>
      </c>
      <c r="C1575" s="529">
        <f>Electricity!F1611</f>
        <v>0</v>
      </c>
      <c r="D1575" s="529">
        <f>Electricity!I1611</f>
        <v>0</v>
      </c>
      <c r="E1575" s="530" t="str">
        <f t="shared" si="52"/>
        <v>03/06/2024 12:00:00 PM</v>
      </c>
      <c r="F1575" s="530" t="str">
        <f t="shared" si="51"/>
        <v>Mar</v>
      </c>
    </row>
    <row r="1576" spans="1:6" x14ac:dyDescent="0.35">
      <c r="A1576" s="527">
        <f>Electricity!D1612</f>
        <v>45357</v>
      </c>
      <c r="B1576" s="528">
        <f>Electricity!E1612</f>
        <v>0.54166666666666674</v>
      </c>
      <c r="C1576" s="529">
        <f>Electricity!F1612</f>
        <v>0</v>
      </c>
      <c r="D1576" s="529">
        <f>Electricity!I1612</f>
        <v>0</v>
      </c>
      <c r="E1576" s="530" t="str">
        <f t="shared" si="52"/>
        <v>03/06/2024 01:00:00 PM</v>
      </c>
      <c r="F1576" s="530" t="str">
        <f t="shared" si="51"/>
        <v>Mar</v>
      </c>
    </row>
    <row r="1577" spans="1:6" x14ac:dyDescent="0.35">
      <c r="A1577" s="527">
        <f>Electricity!D1613</f>
        <v>45357</v>
      </c>
      <c r="B1577" s="528">
        <f>Electricity!E1613</f>
        <v>0.58333333333333337</v>
      </c>
      <c r="C1577" s="529">
        <f>Electricity!F1613</f>
        <v>0</v>
      </c>
      <c r="D1577" s="529">
        <f>Electricity!I1613</f>
        <v>0</v>
      </c>
      <c r="E1577" s="530" t="str">
        <f t="shared" si="52"/>
        <v>03/06/2024 02:00:00 PM</v>
      </c>
      <c r="F1577" s="530" t="str">
        <f t="shared" si="51"/>
        <v>Mar</v>
      </c>
    </row>
    <row r="1578" spans="1:6" x14ac:dyDescent="0.35">
      <c r="A1578" s="527">
        <f>Electricity!D1614</f>
        <v>45357</v>
      </c>
      <c r="B1578" s="528">
        <f>Electricity!E1614</f>
        <v>0.62500000000000011</v>
      </c>
      <c r="C1578" s="529">
        <f>Electricity!F1614</f>
        <v>0</v>
      </c>
      <c r="D1578" s="529">
        <f>Electricity!I1614</f>
        <v>0</v>
      </c>
      <c r="E1578" s="530" t="str">
        <f t="shared" si="52"/>
        <v>03/06/2024 03:00:00 PM</v>
      </c>
      <c r="F1578" s="530" t="str">
        <f t="shared" si="51"/>
        <v>Mar</v>
      </c>
    </row>
    <row r="1579" spans="1:6" x14ac:dyDescent="0.35">
      <c r="A1579" s="527">
        <f>Electricity!D1615</f>
        <v>45357</v>
      </c>
      <c r="B1579" s="528">
        <f>Electricity!E1615</f>
        <v>0.66666666666666674</v>
      </c>
      <c r="C1579" s="529">
        <f>Electricity!F1615</f>
        <v>0</v>
      </c>
      <c r="D1579" s="529">
        <f>Electricity!I1615</f>
        <v>0</v>
      </c>
      <c r="E1579" s="530" t="str">
        <f t="shared" si="52"/>
        <v>03/06/2024 04:00:00 PM</v>
      </c>
      <c r="F1579" s="530" t="str">
        <f t="shared" si="51"/>
        <v>Mar</v>
      </c>
    </row>
    <row r="1580" spans="1:6" x14ac:dyDescent="0.35">
      <c r="A1580" s="527">
        <f>Electricity!D1616</f>
        <v>45357</v>
      </c>
      <c r="B1580" s="528">
        <f>Electricity!E1616</f>
        <v>0.70833333333333337</v>
      </c>
      <c r="C1580" s="529">
        <f>Electricity!F1616</f>
        <v>0</v>
      </c>
      <c r="D1580" s="529">
        <f>Electricity!I1616</f>
        <v>0</v>
      </c>
      <c r="E1580" s="530" t="str">
        <f t="shared" si="52"/>
        <v>03/06/2024 05:00:00 PM</v>
      </c>
      <c r="F1580" s="530" t="str">
        <f t="shared" si="51"/>
        <v>Mar</v>
      </c>
    </row>
    <row r="1581" spans="1:6" x14ac:dyDescent="0.35">
      <c r="A1581" s="527">
        <f>Electricity!D1617</f>
        <v>45357</v>
      </c>
      <c r="B1581" s="528">
        <f>Electricity!E1617</f>
        <v>0.75000000000000011</v>
      </c>
      <c r="C1581" s="529">
        <f>Electricity!F1617</f>
        <v>0</v>
      </c>
      <c r="D1581" s="529">
        <f>Electricity!I1617</f>
        <v>0</v>
      </c>
      <c r="E1581" s="530" t="str">
        <f t="shared" si="52"/>
        <v>03/06/2024 06:00:00 PM</v>
      </c>
      <c r="F1581" s="530" t="str">
        <f t="shared" si="51"/>
        <v>Mar</v>
      </c>
    </row>
    <row r="1582" spans="1:6" x14ac:dyDescent="0.35">
      <c r="A1582" s="527">
        <f>Electricity!D1618</f>
        <v>45357</v>
      </c>
      <c r="B1582" s="528">
        <f>Electricity!E1618</f>
        <v>0.79166666666666674</v>
      </c>
      <c r="C1582" s="529">
        <f>Electricity!F1618</f>
        <v>0</v>
      </c>
      <c r="D1582" s="529">
        <f>Electricity!I1618</f>
        <v>0</v>
      </c>
      <c r="E1582" s="530" t="str">
        <f t="shared" si="52"/>
        <v>03/06/2024 07:00:00 PM</v>
      </c>
      <c r="F1582" s="530" t="str">
        <f t="shared" si="51"/>
        <v>Mar</v>
      </c>
    </row>
    <row r="1583" spans="1:6" x14ac:dyDescent="0.35">
      <c r="A1583" s="527">
        <f>Electricity!D1619</f>
        <v>45357</v>
      </c>
      <c r="B1583" s="528">
        <f>Electricity!E1619</f>
        <v>0.83333333333333337</v>
      </c>
      <c r="C1583" s="529">
        <f>Electricity!F1619</f>
        <v>0</v>
      </c>
      <c r="D1583" s="529">
        <f>Electricity!I1619</f>
        <v>0</v>
      </c>
      <c r="E1583" s="530" t="str">
        <f t="shared" si="52"/>
        <v>03/06/2024 08:00:00 PM</v>
      </c>
      <c r="F1583" s="530" t="str">
        <f t="shared" si="51"/>
        <v>Mar</v>
      </c>
    </row>
    <row r="1584" spans="1:6" x14ac:dyDescent="0.35">
      <c r="A1584" s="527">
        <f>Electricity!D1620</f>
        <v>45357</v>
      </c>
      <c r="B1584" s="528">
        <f>Electricity!E1620</f>
        <v>0.87500000000000011</v>
      </c>
      <c r="C1584" s="529">
        <f>Electricity!F1620</f>
        <v>0</v>
      </c>
      <c r="D1584" s="529">
        <f>Electricity!I1620</f>
        <v>0</v>
      </c>
      <c r="E1584" s="530" t="str">
        <f t="shared" si="52"/>
        <v>03/06/2024 09:00:00 PM</v>
      </c>
      <c r="F1584" s="530" t="str">
        <f t="shared" si="51"/>
        <v>Mar</v>
      </c>
    </row>
    <row r="1585" spans="1:6" x14ac:dyDescent="0.35">
      <c r="A1585" s="527">
        <f>Electricity!D1621</f>
        <v>45357</v>
      </c>
      <c r="B1585" s="528">
        <f>Electricity!E1621</f>
        <v>0.91666666666666674</v>
      </c>
      <c r="C1585" s="529">
        <f>Electricity!F1621</f>
        <v>0</v>
      </c>
      <c r="D1585" s="529">
        <f>Electricity!I1621</f>
        <v>0</v>
      </c>
      <c r="E1585" s="530" t="str">
        <f t="shared" si="52"/>
        <v>03/06/2024 10:00:00 PM</v>
      </c>
      <c r="F1585" s="530" t="str">
        <f t="shared" si="51"/>
        <v>Mar</v>
      </c>
    </row>
    <row r="1586" spans="1:6" x14ac:dyDescent="0.35">
      <c r="A1586" s="527">
        <f>Electricity!D1622</f>
        <v>45357</v>
      </c>
      <c r="B1586" s="528">
        <f>Electricity!E1622</f>
        <v>0.95833333333333337</v>
      </c>
      <c r="C1586" s="529">
        <f>Electricity!F1622</f>
        <v>0</v>
      </c>
      <c r="D1586" s="529">
        <f>Electricity!I1622</f>
        <v>0</v>
      </c>
      <c r="E1586" s="530" t="str">
        <f t="shared" si="52"/>
        <v>03/06/2024 11:00:00 PM</v>
      </c>
      <c r="F1586" s="530" t="str">
        <f t="shared" si="51"/>
        <v>Mar</v>
      </c>
    </row>
    <row r="1587" spans="1:6" x14ac:dyDescent="0.35">
      <c r="A1587" s="527">
        <f>Electricity!D1623</f>
        <v>45358</v>
      </c>
      <c r="B1587" s="528">
        <f>Electricity!E1623</f>
        <v>3.1225022567582528E-17</v>
      </c>
      <c r="C1587" s="529">
        <f>Electricity!F1623</f>
        <v>0</v>
      </c>
      <c r="D1587" s="529">
        <f>Electricity!I1623</f>
        <v>0</v>
      </c>
      <c r="E1587" s="530" t="str">
        <f t="shared" si="52"/>
        <v>03/07/2024 12:00:00 AM</v>
      </c>
      <c r="F1587" s="530" t="str">
        <f t="shared" si="51"/>
        <v>Mar</v>
      </c>
    </row>
    <row r="1588" spans="1:6" x14ac:dyDescent="0.35">
      <c r="A1588" s="527">
        <f>Electricity!D1624</f>
        <v>45358</v>
      </c>
      <c r="B1588" s="528">
        <f>Electricity!E1624</f>
        <v>4.1666666666666699E-2</v>
      </c>
      <c r="C1588" s="529">
        <f>Electricity!F1624</f>
        <v>0</v>
      </c>
      <c r="D1588" s="529">
        <f>Electricity!I1624</f>
        <v>0</v>
      </c>
      <c r="E1588" s="530" t="str">
        <f t="shared" si="52"/>
        <v>03/07/2024 01:00:00 AM</v>
      </c>
      <c r="F1588" s="530" t="str">
        <f t="shared" si="51"/>
        <v>Mar</v>
      </c>
    </row>
    <row r="1589" spans="1:6" x14ac:dyDescent="0.35">
      <c r="A1589" s="527">
        <f>Electricity!D1625</f>
        <v>45358</v>
      </c>
      <c r="B1589" s="528">
        <f>Electricity!E1625</f>
        <v>8.333333333333337E-2</v>
      </c>
      <c r="C1589" s="529">
        <f>Electricity!F1625</f>
        <v>0</v>
      </c>
      <c r="D1589" s="529">
        <f>Electricity!I1625</f>
        <v>0</v>
      </c>
      <c r="E1589" s="530" t="str">
        <f t="shared" si="52"/>
        <v>03/07/2024 02:00:00 AM</v>
      </c>
      <c r="F1589" s="530" t="str">
        <f t="shared" si="51"/>
        <v>Mar</v>
      </c>
    </row>
    <row r="1590" spans="1:6" x14ac:dyDescent="0.35">
      <c r="A1590" s="527">
        <f>Electricity!D1626</f>
        <v>45358</v>
      </c>
      <c r="B1590" s="528">
        <f>Electricity!E1626</f>
        <v>0.12500000000000006</v>
      </c>
      <c r="C1590" s="529">
        <f>Electricity!F1626</f>
        <v>0</v>
      </c>
      <c r="D1590" s="529">
        <f>Electricity!I1626</f>
        <v>0</v>
      </c>
      <c r="E1590" s="530" t="str">
        <f t="shared" si="52"/>
        <v>03/07/2024 03:00:00 AM</v>
      </c>
      <c r="F1590" s="530" t="str">
        <f t="shared" si="51"/>
        <v>Mar</v>
      </c>
    </row>
    <row r="1591" spans="1:6" x14ac:dyDescent="0.35">
      <c r="A1591" s="527">
        <f>Electricity!D1627</f>
        <v>45358</v>
      </c>
      <c r="B1591" s="528">
        <f>Electricity!E1627</f>
        <v>0.16666666666666669</v>
      </c>
      <c r="C1591" s="529">
        <f>Electricity!F1627</f>
        <v>0</v>
      </c>
      <c r="D1591" s="529">
        <f>Electricity!I1627</f>
        <v>0</v>
      </c>
      <c r="E1591" s="530" t="str">
        <f t="shared" si="52"/>
        <v>03/07/2024 04:00:00 AM</v>
      </c>
      <c r="F1591" s="530" t="str">
        <f t="shared" si="51"/>
        <v>Mar</v>
      </c>
    </row>
    <row r="1592" spans="1:6" x14ac:dyDescent="0.35">
      <c r="A1592" s="527">
        <f>Electricity!D1628</f>
        <v>45358</v>
      </c>
      <c r="B1592" s="528">
        <f>Electricity!E1628</f>
        <v>0.20833333333333337</v>
      </c>
      <c r="C1592" s="529">
        <f>Electricity!F1628</f>
        <v>0</v>
      </c>
      <c r="D1592" s="529">
        <f>Electricity!I1628</f>
        <v>0</v>
      </c>
      <c r="E1592" s="530" t="str">
        <f t="shared" si="52"/>
        <v>03/07/2024 05:00:00 AM</v>
      </c>
      <c r="F1592" s="530" t="str">
        <f t="shared" si="51"/>
        <v>Mar</v>
      </c>
    </row>
    <row r="1593" spans="1:6" x14ac:dyDescent="0.35">
      <c r="A1593" s="527">
        <f>Electricity!D1629</f>
        <v>45358</v>
      </c>
      <c r="B1593" s="528">
        <f>Electricity!E1629</f>
        <v>0.25</v>
      </c>
      <c r="C1593" s="529">
        <f>Electricity!F1629</f>
        <v>0</v>
      </c>
      <c r="D1593" s="529">
        <f>Electricity!I1629</f>
        <v>0</v>
      </c>
      <c r="E1593" s="530" t="str">
        <f t="shared" si="52"/>
        <v>03/07/2024 06:00:00 AM</v>
      </c>
      <c r="F1593" s="530" t="str">
        <f t="shared" si="51"/>
        <v>Mar</v>
      </c>
    </row>
    <row r="1594" spans="1:6" x14ac:dyDescent="0.35">
      <c r="A1594" s="527">
        <f>Electricity!D1630</f>
        <v>45358</v>
      </c>
      <c r="B1594" s="528">
        <f>Electricity!E1630</f>
        <v>0.29166666666666669</v>
      </c>
      <c r="C1594" s="529">
        <f>Electricity!F1630</f>
        <v>0</v>
      </c>
      <c r="D1594" s="529">
        <f>Electricity!I1630</f>
        <v>0</v>
      </c>
      <c r="E1594" s="530" t="str">
        <f t="shared" si="52"/>
        <v>03/07/2024 07:00:00 AM</v>
      </c>
      <c r="F1594" s="530" t="str">
        <f t="shared" si="51"/>
        <v>Mar</v>
      </c>
    </row>
    <row r="1595" spans="1:6" x14ac:dyDescent="0.35">
      <c r="A1595" s="527">
        <f>Electricity!D1631</f>
        <v>45358</v>
      </c>
      <c r="B1595" s="528">
        <f>Electricity!E1631</f>
        <v>0.33333333333333337</v>
      </c>
      <c r="C1595" s="529">
        <f>Electricity!F1631</f>
        <v>0</v>
      </c>
      <c r="D1595" s="529">
        <f>Electricity!I1631</f>
        <v>0</v>
      </c>
      <c r="E1595" s="530" t="str">
        <f t="shared" si="52"/>
        <v>03/07/2024 08:00:00 AM</v>
      </c>
      <c r="F1595" s="530" t="str">
        <f t="shared" si="51"/>
        <v>Mar</v>
      </c>
    </row>
    <row r="1596" spans="1:6" x14ac:dyDescent="0.35">
      <c r="A1596" s="527">
        <f>Electricity!D1632</f>
        <v>45358</v>
      </c>
      <c r="B1596" s="528">
        <f>Electricity!E1632</f>
        <v>0.375</v>
      </c>
      <c r="C1596" s="529">
        <f>Electricity!F1632</f>
        <v>0</v>
      </c>
      <c r="D1596" s="529">
        <f>Electricity!I1632</f>
        <v>0</v>
      </c>
      <c r="E1596" s="530" t="str">
        <f t="shared" si="52"/>
        <v>03/07/2024 09:00:00 AM</v>
      </c>
      <c r="F1596" s="530" t="str">
        <f t="shared" si="51"/>
        <v>Mar</v>
      </c>
    </row>
    <row r="1597" spans="1:6" x14ac:dyDescent="0.35">
      <c r="A1597" s="527">
        <f>Electricity!D1633</f>
        <v>45358</v>
      </c>
      <c r="B1597" s="528">
        <f>Electricity!E1633</f>
        <v>0.41666666666666669</v>
      </c>
      <c r="C1597" s="529">
        <f>Electricity!F1633</f>
        <v>0</v>
      </c>
      <c r="D1597" s="529">
        <f>Electricity!I1633</f>
        <v>0</v>
      </c>
      <c r="E1597" s="530" t="str">
        <f t="shared" si="52"/>
        <v>03/07/2024 10:00:00 AM</v>
      </c>
      <c r="F1597" s="530" t="str">
        <f t="shared" si="51"/>
        <v>Mar</v>
      </c>
    </row>
    <row r="1598" spans="1:6" x14ac:dyDescent="0.35">
      <c r="A1598" s="527">
        <f>Electricity!D1634</f>
        <v>45358</v>
      </c>
      <c r="B1598" s="528">
        <f>Electricity!E1634</f>
        <v>0.45833333333333337</v>
      </c>
      <c r="C1598" s="529">
        <f>Electricity!F1634</f>
        <v>0</v>
      </c>
      <c r="D1598" s="529">
        <f>Electricity!I1634</f>
        <v>0</v>
      </c>
      <c r="E1598" s="530" t="str">
        <f t="shared" si="52"/>
        <v>03/07/2024 11:00:00 AM</v>
      </c>
      <c r="F1598" s="530" t="str">
        <f t="shared" si="51"/>
        <v>Mar</v>
      </c>
    </row>
    <row r="1599" spans="1:6" x14ac:dyDescent="0.35">
      <c r="A1599" s="527">
        <f>Electricity!D1635</f>
        <v>45358</v>
      </c>
      <c r="B1599" s="528">
        <f>Electricity!E1635</f>
        <v>0.50000000000000011</v>
      </c>
      <c r="C1599" s="529">
        <f>Electricity!F1635</f>
        <v>0</v>
      </c>
      <c r="D1599" s="529">
        <f>Electricity!I1635</f>
        <v>0</v>
      </c>
      <c r="E1599" s="530" t="str">
        <f t="shared" si="52"/>
        <v>03/07/2024 12:00:00 PM</v>
      </c>
      <c r="F1599" s="530" t="str">
        <f t="shared" si="51"/>
        <v>Mar</v>
      </c>
    </row>
    <row r="1600" spans="1:6" x14ac:dyDescent="0.35">
      <c r="A1600" s="527">
        <f>Electricity!D1636</f>
        <v>45358</v>
      </c>
      <c r="B1600" s="528">
        <f>Electricity!E1636</f>
        <v>0.54166666666666674</v>
      </c>
      <c r="C1600" s="529">
        <f>Electricity!F1636</f>
        <v>0</v>
      </c>
      <c r="D1600" s="529">
        <f>Electricity!I1636</f>
        <v>0</v>
      </c>
      <c r="E1600" s="530" t="str">
        <f t="shared" si="52"/>
        <v>03/07/2024 01:00:00 PM</v>
      </c>
      <c r="F1600" s="530" t="str">
        <f t="shared" si="51"/>
        <v>Mar</v>
      </c>
    </row>
    <row r="1601" spans="1:6" x14ac:dyDescent="0.35">
      <c r="A1601" s="527">
        <f>Electricity!D1637</f>
        <v>45358</v>
      </c>
      <c r="B1601" s="528">
        <f>Electricity!E1637</f>
        <v>0.58333333333333337</v>
      </c>
      <c r="C1601" s="529">
        <f>Electricity!F1637</f>
        <v>0</v>
      </c>
      <c r="D1601" s="529">
        <f>Electricity!I1637</f>
        <v>0</v>
      </c>
      <c r="E1601" s="530" t="str">
        <f t="shared" si="52"/>
        <v>03/07/2024 02:00:00 PM</v>
      </c>
      <c r="F1601" s="530" t="str">
        <f t="shared" si="51"/>
        <v>Mar</v>
      </c>
    </row>
    <row r="1602" spans="1:6" x14ac:dyDescent="0.35">
      <c r="A1602" s="527">
        <f>Electricity!D1638</f>
        <v>45358</v>
      </c>
      <c r="B1602" s="528">
        <f>Electricity!E1638</f>
        <v>0.62500000000000011</v>
      </c>
      <c r="C1602" s="529">
        <f>Electricity!F1638</f>
        <v>0</v>
      </c>
      <c r="D1602" s="529">
        <f>Electricity!I1638</f>
        <v>0</v>
      </c>
      <c r="E1602" s="530" t="str">
        <f t="shared" si="52"/>
        <v>03/07/2024 03:00:00 PM</v>
      </c>
      <c r="F1602" s="530" t="str">
        <f t="shared" si="51"/>
        <v>Mar</v>
      </c>
    </row>
    <row r="1603" spans="1:6" x14ac:dyDescent="0.35">
      <c r="A1603" s="527">
        <f>Electricity!D1639</f>
        <v>45358</v>
      </c>
      <c r="B1603" s="528">
        <f>Electricity!E1639</f>
        <v>0.66666666666666674</v>
      </c>
      <c r="C1603" s="529">
        <f>Electricity!F1639</f>
        <v>0</v>
      </c>
      <c r="D1603" s="529">
        <f>Electricity!I1639</f>
        <v>0</v>
      </c>
      <c r="E1603" s="530" t="str">
        <f t="shared" si="52"/>
        <v>03/07/2024 04:00:00 PM</v>
      </c>
      <c r="F1603" s="530" t="str">
        <f t="shared" ref="F1603:F1666" si="53">TEXT(A1603,"mmm")</f>
        <v>Mar</v>
      </c>
    </row>
    <row r="1604" spans="1:6" x14ac:dyDescent="0.35">
      <c r="A1604" s="527">
        <f>Electricity!D1640</f>
        <v>45358</v>
      </c>
      <c r="B1604" s="528">
        <f>Electricity!E1640</f>
        <v>0.70833333333333337</v>
      </c>
      <c r="C1604" s="529">
        <f>Electricity!F1640</f>
        <v>0</v>
      </c>
      <c r="D1604" s="529">
        <f>Electricity!I1640</f>
        <v>0</v>
      </c>
      <c r="E1604" s="530" t="str">
        <f t="shared" si="52"/>
        <v>03/07/2024 05:00:00 PM</v>
      </c>
      <c r="F1604" s="530" t="str">
        <f t="shared" si="53"/>
        <v>Mar</v>
      </c>
    </row>
    <row r="1605" spans="1:6" x14ac:dyDescent="0.35">
      <c r="A1605" s="527">
        <f>Electricity!D1641</f>
        <v>45358</v>
      </c>
      <c r="B1605" s="528">
        <f>Electricity!E1641</f>
        <v>0.75000000000000011</v>
      </c>
      <c r="C1605" s="529">
        <f>Electricity!F1641</f>
        <v>0</v>
      </c>
      <c r="D1605" s="529">
        <f>Electricity!I1641</f>
        <v>0</v>
      </c>
      <c r="E1605" s="530" t="str">
        <f t="shared" si="52"/>
        <v>03/07/2024 06:00:00 PM</v>
      </c>
      <c r="F1605" s="530" t="str">
        <f t="shared" si="53"/>
        <v>Mar</v>
      </c>
    </row>
    <row r="1606" spans="1:6" x14ac:dyDescent="0.35">
      <c r="A1606" s="527">
        <f>Electricity!D1642</f>
        <v>45358</v>
      </c>
      <c r="B1606" s="528">
        <f>Electricity!E1642</f>
        <v>0.79166666666666674</v>
      </c>
      <c r="C1606" s="529">
        <f>Electricity!F1642</f>
        <v>0</v>
      </c>
      <c r="D1606" s="529">
        <f>Electricity!I1642</f>
        <v>0</v>
      </c>
      <c r="E1606" s="530" t="str">
        <f t="shared" si="52"/>
        <v>03/07/2024 07:00:00 PM</v>
      </c>
      <c r="F1606" s="530" t="str">
        <f t="shared" si="53"/>
        <v>Mar</v>
      </c>
    </row>
    <row r="1607" spans="1:6" x14ac:dyDescent="0.35">
      <c r="A1607" s="527">
        <f>Electricity!D1643</f>
        <v>45358</v>
      </c>
      <c r="B1607" s="528">
        <f>Electricity!E1643</f>
        <v>0.83333333333333337</v>
      </c>
      <c r="C1607" s="529">
        <f>Electricity!F1643</f>
        <v>0</v>
      </c>
      <c r="D1607" s="529">
        <f>Electricity!I1643</f>
        <v>0</v>
      </c>
      <c r="E1607" s="530" t="str">
        <f t="shared" si="52"/>
        <v>03/07/2024 08:00:00 PM</v>
      </c>
      <c r="F1607" s="530" t="str">
        <f t="shared" si="53"/>
        <v>Mar</v>
      </c>
    </row>
    <row r="1608" spans="1:6" x14ac:dyDescent="0.35">
      <c r="A1608" s="527">
        <f>Electricity!D1644</f>
        <v>45358</v>
      </c>
      <c r="B1608" s="528">
        <f>Electricity!E1644</f>
        <v>0.87500000000000011</v>
      </c>
      <c r="C1608" s="529">
        <f>Electricity!F1644</f>
        <v>0</v>
      </c>
      <c r="D1608" s="529">
        <f>Electricity!I1644</f>
        <v>0</v>
      </c>
      <c r="E1608" s="530" t="str">
        <f t="shared" si="52"/>
        <v>03/07/2024 09:00:00 PM</v>
      </c>
      <c r="F1608" s="530" t="str">
        <f t="shared" si="53"/>
        <v>Mar</v>
      </c>
    </row>
    <row r="1609" spans="1:6" x14ac:dyDescent="0.35">
      <c r="A1609" s="527">
        <f>Electricity!D1645</f>
        <v>45358</v>
      </c>
      <c r="B1609" s="528">
        <f>Electricity!E1645</f>
        <v>0.91666666666666674</v>
      </c>
      <c r="C1609" s="529">
        <f>Electricity!F1645</f>
        <v>0</v>
      </c>
      <c r="D1609" s="529">
        <f>Electricity!I1645</f>
        <v>0</v>
      </c>
      <c r="E1609" s="530" t="str">
        <f t="shared" si="52"/>
        <v>03/07/2024 10:00:00 PM</v>
      </c>
      <c r="F1609" s="530" t="str">
        <f t="shared" si="53"/>
        <v>Mar</v>
      </c>
    </row>
    <row r="1610" spans="1:6" x14ac:dyDescent="0.35">
      <c r="A1610" s="527">
        <f>Electricity!D1646</f>
        <v>45358</v>
      </c>
      <c r="B1610" s="528">
        <f>Electricity!E1646</f>
        <v>0.95833333333333337</v>
      </c>
      <c r="C1610" s="529">
        <f>Electricity!F1646</f>
        <v>0</v>
      </c>
      <c r="D1610" s="529">
        <f>Electricity!I1646</f>
        <v>0</v>
      </c>
      <c r="E1610" s="530" t="str">
        <f t="shared" si="52"/>
        <v>03/07/2024 11:00:00 PM</v>
      </c>
      <c r="F1610" s="530" t="str">
        <f t="shared" si="53"/>
        <v>Mar</v>
      </c>
    </row>
    <row r="1611" spans="1:6" x14ac:dyDescent="0.35">
      <c r="A1611" s="527">
        <f>Electricity!D1647</f>
        <v>45359</v>
      </c>
      <c r="B1611" s="528">
        <f>Electricity!E1647</f>
        <v>3.1225022567582528E-17</v>
      </c>
      <c r="C1611" s="529">
        <f>Electricity!F1647</f>
        <v>0</v>
      </c>
      <c r="D1611" s="529">
        <f>Electricity!I1647</f>
        <v>0</v>
      </c>
      <c r="E1611" s="530" t="str">
        <f t="shared" si="52"/>
        <v>03/08/2024 12:00:00 AM</v>
      </c>
      <c r="F1611" s="530" t="str">
        <f t="shared" si="53"/>
        <v>Mar</v>
      </c>
    </row>
    <row r="1612" spans="1:6" x14ac:dyDescent="0.35">
      <c r="A1612" s="527">
        <f>Electricity!D1648</f>
        <v>45359</v>
      </c>
      <c r="B1612" s="528">
        <f>Electricity!E1648</f>
        <v>4.1666666666666699E-2</v>
      </c>
      <c r="C1612" s="529">
        <f>Electricity!F1648</f>
        <v>0</v>
      </c>
      <c r="D1612" s="529">
        <f>Electricity!I1648</f>
        <v>0</v>
      </c>
      <c r="E1612" s="530" t="str">
        <f t="shared" ref="E1612:E1675" si="54">CONCATENATE(TEXT(A1612,"mm/dd/yyyy")," ",TEXT(B1612,"hh:mm:ss AM/PM"))</f>
        <v>03/08/2024 01:00:00 AM</v>
      </c>
      <c r="F1612" s="530" t="str">
        <f t="shared" si="53"/>
        <v>Mar</v>
      </c>
    </row>
    <row r="1613" spans="1:6" x14ac:dyDescent="0.35">
      <c r="A1613" s="527">
        <f>Electricity!D1649</f>
        <v>45359</v>
      </c>
      <c r="B1613" s="528">
        <f>Electricity!E1649</f>
        <v>8.333333333333337E-2</v>
      </c>
      <c r="C1613" s="529">
        <f>Electricity!F1649</f>
        <v>0</v>
      </c>
      <c r="D1613" s="529">
        <f>Electricity!I1649</f>
        <v>0</v>
      </c>
      <c r="E1613" s="530" t="str">
        <f t="shared" si="54"/>
        <v>03/08/2024 02:00:00 AM</v>
      </c>
      <c r="F1613" s="530" t="str">
        <f t="shared" si="53"/>
        <v>Mar</v>
      </c>
    </row>
    <row r="1614" spans="1:6" x14ac:dyDescent="0.35">
      <c r="A1614" s="527">
        <f>Electricity!D1650</f>
        <v>45359</v>
      </c>
      <c r="B1614" s="528">
        <f>Electricity!E1650</f>
        <v>0.12500000000000006</v>
      </c>
      <c r="C1614" s="529">
        <f>Electricity!F1650</f>
        <v>0</v>
      </c>
      <c r="D1614" s="529">
        <f>Electricity!I1650</f>
        <v>0</v>
      </c>
      <c r="E1614" s="530" t="str">
        <f t="shared" si="54"/>
        <v>03/08/2024 03:00:00 AM</v>
      </c>
      <c r="F1614" s="530" t="str">
        <f t="shared" si="53"/>
        <v>Mar</v>
      </c>
    </row>
    <row r="1615" spans="1:6" x14ac:dyDescent="0.35">
      <c r="A1615" s="527">
        <f>Electricity!D1651</f>
        <v>45359</v>
      </c>
      <c r="B1615" s="528">
        <f>Electricity!E1651</f>
        <v>0.16666666666666669</v>
      </c>
      <c r="C1615" s="529">
        <f>Electricity!F1651</f>
        <v>0</v>
      </c>
      <c r="D1615" s="529">
        <f>Electricity!I1651</f>
        <v>0</v>
      </c>
      <c r="E1615" s="530" t="str">
        <f t="shared" si="54"/>
        <v>03/08/2024 04:00:00 AM</v>
      </c>
      <c r="F1615" s="530" t="str">
        <f t="shared" si="53"/>
        <v>Mar</v>
      </c>
    </row>
    <row r="1616" spans="1:6" x14ac:dyDescent="0.35">
      <c r="A1616" s="527">
        <f>Electricity!D1652</f>
        <v>45359</v>
      </c>
      <c r="B1616" s="528">
        <f>Electricity!E1652</f>
        <v>0.20833333333333337</v>
      </c>
      <c r="C1616" s="529">
        <f>Electricity!F1652</f>
        <v>0</v>
      </c>
      <c r="D1616" s="529">
        <f>Electricity!I1652</f>
        <v>0</v>
      </c>
      <c r="E1616" s="530" t="str">
        <f t="shared" si="54"/>
        <v>03/08/2024 05:00:00 AM</v>
      </c>
      <c r="F1616" s="530" t="str">
        <f t="shared" si="53"/>
        <v>Mar</v>
      </c>
    </row>
    <row r="1617" spans="1:6" x14ac:dyDescent="0.35">
      <c r="A1617" s="527">
        <f>Electricity!D1653</f>
        <v>45359</v>
      </c>
      <c r="B1617" s="528">
        <f>Electricity!E1653</f>
        <v>0.25</v>
      </c>
      <c r="C1617" s="529">
        <f>Electricity!F1653</f>
        <v>0</v>
      </c>
      <c r="D1617" s="529">
        <f>Electricity!I1653</f>
        <v>0</v>
      </c>
      <c r="E1617" s="530" t="str">
        <f t="shared" si="54"/>
        <v>03/08/2024 06:00:00 AM</v>
      </c>
      <c r="F1617" s="530" t="str">
        <f t="shared" si="53"/>
        <v>Mar</v>
      </c>
    </row>
    <row r="1618" spans="1:6" x14ac:dyDescent="0.35">
      <c r="A1618" s="527">
        <f>Electricity!D1654</f>
        <v>45359</v>
      </c>
      <c r="B1618" s="528">
        <f>Electricity!E1654</f>
        <v>0.29166666666666669</v>
      </c>
      <c r="C1618" s="529">
        <f>Electricity!F1654</f>
        <v>0</v>
      </c>
      <c r="D1618" s="529">
        <f>Electricity!I1654</f>
        <v>0</v>
      </c>
      <c r="E1618" s="530" t="str">
        <f t="shared" si="54"/>
        <v>03/08/2024 07:00:00 AM</v>
      </c>
      <c r="F1618" s="530" t="str">
        <f t="shared" si="53"/>
        <v>Mar</v>
      </c>
    </row>
    <row r="1619" spans="1:6" x14ac:dyDescent="0.35">
      <c r="A1619" s="527">
        <f>Electricity!D1655</f>
        <v>45359</v>
      </c>
      <c r="B1619" s="528">
        <f>Electricity!E1655</f>
        <v>0.33333333333333337</v>
      </c>
      <c r="C1619" s="529">
        <f>Electricity!F1655</f>
        <v>0</v>
      </c>
      <c r="D1619" s="529">
        <f>Electricity!I1655</f>
        <v>0</v>
      </c>
      <c r="E1619" s="530" t="str">
        <f t="shared" si="54"/>
        <v>03/08/2024 08:00:00 AM</v>
      </c>
      <c r="F1619" s="530" t="str">
        <f t="shared" si="53"/>
        <v>Mar</v>
      </c>
    </row>
    <row r="1620" spans="1:6" x14ac:dyDescent="0.35">
      <c r="A1620" s="527">
        <f>Electricity!D1656</f>
        <v>45359</v>
      </c>
      <c r="B1620" s="528">
        <f>Electricity!E1656</f>
        <v>0.375</v>
      </c>
      <c r="C1620" s="529">
        <f>Electricity!F1656</f>
        <v>0</v>
      </c>
      <c r="D1620" s="529">
        <f>Electricity!I1656</f>
        <v>0</v>
      </c>
      <c r="E1620" s="530" t="str">
        <f t="shared" si="54"/>
        <v>03/08/2024 09:00:00 AM</v>
      </c>
      <c r="F1620" s="530" t="str">
        <f t="shared" si="53"/>
        <v>Mar</v>
      </c>
    </row>
    <row r="1621" spans="1:6" x14ac:dyDescent="0.35">
      <c r="A1621" s="527">
        <f>Electricity!D1657</f>
        <v>45359</v>
      </c>
      <c r="B1621" s="528">
        <f>Electricity!E1657</f>
        <v>0.41666666666666669</v>
      </c>
      <c r="C1621" s="529">
        <f>Electricity!F1657</f>
        <v>0</v>
      </c>
      <c r="D1621" s="529">
        <f>Electricity!I1657</f>
        <v>0</v>
      </c>
      <c r="E1621" s="530" t="str">
        <f t="shared" si="54"/>
        <v>03/08/2024 10:00:00 AM</v>
      </c>
      <c r="F1621" s="530" t="str">
        <f t="shared" si="53"/>
        <v>Mar</v>
      </c>
    </row>
    <row r="1622" spans="1:6" x14ac:dyDescent="0.35">
      <c r="A1622" s="527">
        <f>Electricity!D1658</f>
        <v>45359</v>
      </c>
      <c r="B1622" s="528">
        <f>Electricity!E1658</f>
        <v>0.45833333333333337</v>
      </c>
      <c r="C1622" s="529">
        <f>Electricity!F1658</f>
        <v>0</v>
      </c>
      <c r="D1622" s="529">
        <f>Electricity!I1658</f>
        <v>0</v>
      </c>
      <c r="E1622" s="530" t="str">
        <f t="shared" si="54"/>
        <v>03/08/2024 11:00:00 AM</v>
      </c>
      <c r="F1622" s="530" t="str">
        <f t="shared" si="53"/>
        <v>Mar</v>
      </c>
    </row>
    <row r="1623" spans="1:6" x14ac:dyDescent="0.35">
      <c r="A1623" s="527">
        <f>Electricity!D1659</f>
        <v>45359</v>
      </c>
      <c r="B1623" s="528">
        <f>Electricity!E1659</f>
        <v>0.50000000000000011</v>
      </c>
      <c r="C1623" s="529">
        <f>Electricity!F1659</f>
        <v>0</v>
      </c>
      <c r="D1623" s="529">
        <f>Electricity!I1659</f>
        <v>0</v>
      </c>
      <c r="E1623" s="530" t="str">
        <f t="shared" si="54"/>
        <v>03/08/2024 12:00:00 PM</v>
      </c>
      <c r="F1623" s="530" t="str">
        <f t="shared" si="53"/>
        <v>Mar</v>
      </c>
    </row>
    <row r="1624" spans="1:6" x14ac:dyDescent="0.35">
      <c r="A1624" s="527">
        <f>Electricity!D1660</f>
        <v>45359</v>
      </c>
      <c r="B1624" s="528">
        <f>Electricity!E1660</f>
        <v>0.54166666666666674</v>
      </c>
      <c r="C1624" s="529">
        <f>Electricity!F1660</f>
        <v>0</v>
      </c>
      <c r="D1624" s="529">
        <f>Electricity!I1660</f>
        <v>0</v>
      </c>
      <c r="E1624" s="530" t="str">
        <f t="shared" si="54"/>
        <v>03/08/2024 01:00:00 PM</v>
      </c>
      <c r="F1624" s="530" t="str">
        <f t="shared" si="53"/>
        <v>Mar</v>
      </c>
    </row>
    <row r="1625" spans="1:6" x14ac:dyDescent="0.35">
      <c r="A1625" s="527">
        <f>Electricity!D1661</f>
        <v>45359</v>
      </c>
      <c r="B1625" s="528">
        <f>Electricity!E1661</f>
        <v>0.58333333333333337</v>
      </c>
      <c r="C1625" s="529">
        <f>Electricity!F1661</f>
        <v>0</v>
      </c>
      <c r="D1625" s="529">
        <f>Electricity!I1661</f>
        <v>0</v>
      </c>
      <c r="E1625" s="530" t="str">
        <f t="shared" si="54"/>
        <v>03/08/2024 02:00:00 PM</v>
      </c>
      <c r="F1625" s="530" t="str">
        <f t="shared" si="53"/>
        <v>Mar</v>
      </c>
    </row>
    <row r="1626" spans="1:6" x14ac:dyDescent="0.35">
      <c r="A1626" s="527">
        <f>Electricity!D1662</f>
        <v>45359</v>
      </c>
      <c r="B1626" s="528">
        <f>Electricity!E1662</f>
        <v>0.62500000000000011</v>
      </c>
      <c r="C1626" s="529">
        <f>Electricity!F1662</f>
        <v>0</v>
      </c>
      <c r="D1626" s="529">
        <f>Electricity!I1662</f>
        <v>0</v>
      </c>
      <c r="E1626" s="530" t="str">
        <f t="shared" si="54"/>
        <v>03/08/2024 03:00:00 PM</v>
      </c>
      <c r="F1626" s="530" t="str">
        <f t="shared" si="53"/>
        <v>Mar</v>
      </c>
    </row>
    <row r="1627" spans="1:6" x14ac:dyDescent="0.35">
      <c r="A1627" s="527">
        <f>Electricity!D1663</f>
        <v>45359</v>
      </c>
      <c r="B1627" s="528">
        <f>Electricity!E1663</f>
        <v>0.66666666666666674</v>
      </c>
      <c r="C1627" s="529">
        <f>Electricity!F1663</f>
        <v>0</v>
      </c>
      <c r="D1627" s="529">
        <f>Electricity!I1663</f>
        <v>0</v>
      </c>
      <c r="E1627" s="530" t="str">
        <f t="shared" si="54"/>
        <v>03/08/2024 04:00:00 PM</v>
      </c>
      <c r="F1627" s="530" t="str">
        <f t="shared" si="53"/>
        <v>Mar</v>
      </c>
    </row>
    <row r="1628" spans="1:6" x14ac:dyDescent="0.35">
      <c r="A1628" s="527">
        <f>Electricity!D1664</f>
        <v>45359</v>
      </c>
      <c r="B1628" s="528">
        <f>Electricity!E1664</f>
        <v>0.70833333333333337</v>
      </c>
      <c r="C1628" s="529">
        <f>Electricity!F1664</f>
        <v>0</v>
      </c>
      <c r="D1628" s="529">
        <f>Electricity!I1664</f>
        <v>0</v>
      </c>
      <c r="E1628" s="530" t="str">
        <f t="shared" si="54"/>
        <v>03/08/2024 05:00:00 PM</v>
      </c>
      <c r="F1628" s="530" t="str">
        <f t="shared" si="53"/>
        <v>Mar</v>
      </c>
    </row>
    <row r="1629" spans="1:6" x14ac:dyDescent="0.35">
      <c r="A1629" s="527">
        <f>Electricity!D1665</f>
        <v>45359</v>
      </c>
      <c r="B1629" s="528">
        <f>Electricity!E1665</f>
        <v>0.75000000000000011</v>
      </c>
      <c r="C1629" s="529">
        <f>Electricity!F1665</f>
        <v>0</v>
      </c>
      <c r="D1629" s="529">
        <f>Electricity!I1665</f>
        <v>0</v>
      </c>
      <c r="E1629" s="530" t="str">
        <f t="shared" si="54"/>
        <v>03/08/2024 06:00:00 PM</v>
      </c>
      <c r="F1629" s="530" t="str">
        <f t="shared" si="53"/>
        <v>Mar</v>
      </c>
    </row>
    <row r="1630" spans="1:6" x14ac:dyDescent="0.35">
      <c r="A1630" s="527">
        <f>Electricity!D1666</f>
        <v>45359</v>
      </c>
      <c r="B1630" s="528">
        <f>Electricity!E1666</f>
        <v>0.79166666666666674</v>
      </c>
      <c r="C1630" s="529">
        <f>Electricity!F1666</f>
        <v>0</v>
      </c>
      <c r="D1630" s="529">
        <f>Electricity!I1666</f>
        <v>0</v>
      </c>
      <c r="E1630" s="530" t="str">
        <f t="shared" si="54"/>
        <v>03/08/2024 07:00:00 PM</v>
      </c>
      <c r="F1630" s="530" t="str">
        <f t="shared" si="53"/>
        <v>Mar</v>
      </c>
    </row>
    <row r="1631" spans="1:6" x14ac:dyDescent="0.35">
      <c r="A1631" s="527">
        <f>Electricity!D1667</f>
        <v>45359</v>
      </c>
      <c r="B1631" s="528">
        <f>Electricity!E1667</f>
        <v>0.83333333333333337</v>
      </c>
      <c r="C1631" s="529">
        <f>Electricity!F1667</f>
        <v>0</v>
      </c>
      <c r="D1631" s="529">
        <f>Electricity!I1667</f>
        <v>0</v>
      </c>
      <c r="E1631" s="530" t="str">
        <f t="shared" si="54"/>
        <v>03/08/2024 08:00:00 PM</v>
      </c>
      <c r="F1631" s="530" t="str">
        <f t="shared" si="53"/>
        <v>Mar</v>
      </c>
    </row>
    <row r="1632" spans="1:6" x14ac:dyDescent="0.35">
      <c r="A1632" s="527">
        <f>Electricity!D1668</f>
        <v>45359</v>
      </c>
      <c r="B1632" s="528">
        <f>Electricity!E1668</f>
        <v>0.87500000000000011</v>
      </c>
      <c r="C1632" s="529">
        <f>Electricity!F1668</f>
        <v>0</v>
      </c>
      <c r="D1632" s="529">
        <f>Electricity!I1668</f>
        <v>0</v>
      </c>
      <c r="E1632" s="530" t="str">
        <f t="shared" si="54"/>
        <v>03/08/2024 09:00:00 PM</v>
      </c>
      <c r="F1632" s="530" t="str">
        <f t="shared" si="53"/>
        <v>Mar</v>
      </c>
    </row>
    <row r="1633" spans="1:6" x14ac:dyDescent="0.35">
      <c r="A1633" s="527">
        <f>Electricity!D1669</f>
        <v>45359</v>
      </c>
      <c r="B1633" s="528">
        <f>Electricity!E1669</f>
        <v>0.91666666666666674</v>
      </c>
      <c r="C1633" s="529">
        <f>Electricity!F1669</f>
        <v>0</v>
      </c>
      <c r="D1633" s="529">
        <f>Electricity!I1669</f>
        <v>0</v>
      </c>
      <c r="E1633" s="530" t="str">
        <f t="shared" si="54"/>
        <v>03/08/2024 10:00:00 PM</v>
      </c>
      <c r="F1633" s="530" t="str">
        <f t="shared" si="53"/>
        <v>Mar</v>
      </c>
    </row>
    <row r="1634" spans="1:6" x14ac:dyDescent="0.35">
      <c r="A1634" s="527">
        <f>Electricity!D1670</f>
        <v>45359</v>
      </c>
      <c r="B1634" s="528">
        <f>Electricity!E1670</f>
        <v>0.95833333333333337</v>
      </c>
      <c r="C1634" s="529">
        <f>Electricity!F1670</f>
        <v>0</v>
      </c>
      <c r="D1634" s="529">
        <f>Electricity!I1670</f>
        <v>0</v>
      </c>
      <c r="E1634" s="530" t="str">
        <f t="shared" si="54"/>
        <v>03/08/2024 11:00:00 PM</v>
      </c>
      <c r="F1634" s="530" t="str">
        <f t="shared" si="53"/>
        <v>Mar</v>
      </c>
    </row>
    <row r="1635" spans="1:6" x14ac:dyDescent="0.35">
      <c r="A1635" s="527">
        <f>Electricity!D1671</f>
        <v>45360</v>
      </c>
      <c r="B1635" s="528">
        <f>Electricity!E1671</f>
        <v>3.1225022567582528E-17</v>
      </c>
      <c r="C1635" s="529">
        <f>Electricity!F1671</f>
        <v>0</v>
      </c>
      <c r="D1635" s="529">
        <f>Electricity!I1671</f>
        <v>0</v>
      </c>
      <c r="E1635" s="530" t="str">
        <f t="shared" si="54"/>
        <v>03/09/2024 12:00:00 AM</v>
      </c>
      <c r="F1635" s="530" t="str">
        <f t="shared" si="53"/>
        <v>Mar</v>
      </c>
    </row>
    <row r="1636" spans="1:6" x14ac:dyDescent="0.35">
      <c r="A1636" s="527">
        <f>Electricity!D1672</f>
        <v>45360</v>
      </c>
      <c r="B1636" s="528">
        <f>Electricity!E1672</f>
        <v>4.1666666666666699E-2</v>
      </c>
      <c r="C1636" s="529">
        <f>Electricity!F1672</f>
        <v>0</v>
      </c>
      <c r="D1636" s="529">
        <f>Electricity!I1672</f>
        <v>0</v>
      </c>
      <c r="E1636" s="530" t="str">
        <f t="shared" si="54"/>
        <v>03/09/2024 01:00:00 AM</v>
      </c>
      <c r="F1636" s="530" t="str">
        <f t="shared" si="53"/>
        <v>Mar</v>
      </c>
    </row>
    <row r="1637" spans="1:6" x14ac:dyDescent="0.35">
      <c r="A1637" s="527">
        <f>Electricity!D1673</f>
        <v>45360</v>
      </c>
      <c r="B1637" s="528">
        <f>Electricity!E1673</f>
        <v>8.333333333333337E-2</v>
      </c>
      <c r="C1637" s="529">
        <f>Electricity!F1673</f>
        <v>0</v>
      </c>
      <c r="D1637" s="529">
        <f>Electricity!I1673</f>
        <v>0</v>
      </c>
      <c r="E1637" s="530" t="str">
        <f t="shared" si="54"/>
        <v>03/09/2024 02:00:00 AM</v>
      </c>
      <c r="F1637" s="530" t="str">
        <f t="shared" si="53"/>
        <v>Mar</v>
      </c>
    </row>
    <row r="1638" spans="1:6" x14ac:dyDescent="0.35">
      <c r="A1638" s="527">
        <f>Electricity!D1674</f>
        <v>45360</v>
      </c>
      <c r="B1638" s="528">
        <f>Electricity!E1674</f>
        <v>0.12500000000000006</v>
      </c>
      <c r="C1638" s="529">
        <f>Electricity!F1674</f>
        <v>0</v>
      </c>
      <c r="D1638" s="529">
        <f>Electricity!I1674</f>
        <v>0</v>
      </c>
      <c r="E1638" s="530" t="str">
        <f t="shared" si="54"/>
        <v>03/09/2024 03:00:00 AM</v>
      </c>
      <c r="F1638" s="530" t="str">
        <f t="shared" si="53"/>
        <v>Mar</v>
      </c>
    </row>
    <row r="1639" spans="1:6" x14ac:dyDescent="0.35">
      <c r="A1639" s="527">
        <f>Electricity!D1675</f>
        <v>45360</v>
      </c>
      <c r="B1639" s="528">
        <f>Electricity!E1675</f>
        <v>0.16666666666666669</v>
      </c>
      <c r="C1639" s="529">
        <f>Electricity!F1675</f>
        <v>0</v>
      </c>
      <c r="D1639" s="529">
        <f>Electricity!I1675</f>
        <v>0</v>
      </c>
      <c r="E1639" s="530" t="str">
        <f t="shared" si="54"/>
        <v>03/09/2024 04:00:00 AM</v>
      </c>
      <c r="F1639" s="530" t="str">
        <f t="shared" si="53"/>
        <v>Mar</v>
      </c>
    </row>
    <row r="1640" spans="1:6" x14ac:dyDescent="0.35">
      <c r="A1640" s="527">
        <f>Electricity!D1676</f>
        <v>45360</v>
      </c>
      <c r="B1640" s="528">
        <f>Electricity!E1676</f>
        <v>0.20833333333333337</v>
      </c>
      <c r="C1640" s="529">
        <f>Electricity!F1676</f>
        <v>0</v>
      </c>
      <c r="D1640" s="529">
        <f>Electricity!I1676</f>
        <v>0</v>
      </c>
      <c r="E1640" s="530" t="str">
        <f t="shared" si="54"/>
        <v>03/09/2024 05:00:00 AM</v>
      </c>
      <c r="F1640" s="530" t="str">
        <f t="shared" si="53"/>
        <v>Mar</v>
      </c>
    </row>
    <row r="1641" spans="1:6" x14ac:dyDescent="0.35">
      <c r="A1641" s="527">
        <f>Electricity!D1677</f>
        <v>45360</v>
      </c>
      <c r="B1641" s="528">
        <f>Electricity!E1677</f>
        <v>0.25</v>
      </c>
      <c r="C1641" s="529">
        <f>Electricity!F1677</f>
        <v>0</v>
      </c>
      <c r="D1641" s="529">
        <f>Electricity!I1677</f>
        <v>0</v>
      </c>
      <c r="E1641" s="530" t="str">
        <f t="shared" si="54"/>
        <v>03/09/2024 06:00:00 AM</v>
      </c>
      <c r="F1641" s="530" t="str">
        <f t="shared" si="53"/>
        <v>Mar</v>
      </c>
    </row>
    <row r="1642" spans="1:6" x14ac:dyDescent="0.35">
      <c r="A1642" s="527">
        <f>Electricity!D1678</f>
        <v>45360</v>
      </c>
      <c r="B1642" s="528">
        <f>Electricity!E1678</f>
        <v>0.29166666666666669</v>
      </c>
      <c r="C1642" s="529">
        <f>Electricity!F1678</f>
        <v>0</v>
      </c>
      <c r="D1642" s="529">
        <f>Electricity!I1678</f>
        <v>0</v>
      </c>
      <c r="E1642" s="530" t="str">
        <f t="shared" si="54"/>
        <v>03/09/2024 07:00:00 AM</v>
      </c>
      <c r="F1642" s="530" t="str">
        <f t="shared" si="53"/>
        <v>Mar</v>
      </c>
    </row>
    <row r="1643" spans="1:6" x14ac:dyDescent="0.35">
      <c r="A1643" s="527">
        <f>Electricity!D1679</f>
        <v>45360</v>
      </c>
      <c r="B1643" s="528">
        <f>Electricity!E1679</f>
        <v>0.33333333333333337</v>
      </c>
      <c r="C1643" s="529">
        <f>Electricity!F1679</f>
        <v>0</v>
      </c>
      <c r="D1643" s="529">
        <f>Electricity!I1679</f>
        <v>0</v>
      </c>
      <c r="E1643" s="530" t="str">
        <f t="shared" si="54"/>
        <v>03/09/2024 08:00:00 AM</v>
      </c>
      <c r="F1643" s="530" t="str">
        <f t="shared" si="53"/>
        <v>Mar</v>
      </c>
    </row>
    <row r="1644" spans="1:6" x14ac:dyDescent="0.35">
      <c r="A1644" s="527">
        <f>Electricity!D1680</f>
        <v>45360</v>
      </c>
      <c r="B1644" s="528">
        <f>Electricity!E1680</f>
        <v>0.375</v>
      </c>
      <c r="C1644" s="529">
        <f>Electricity!F1680</f>
        <v>0</v>
      </c>
      <c r="D1644" s="529">
        <f>Electricity!I1680</f>
        <v>0</v>
      </c>
      <c r="E1644" s="530" t="str">
        <f t="shared" si="54"/>
        <v>03/09/2024 09:00:00 AM</v>
      </c>
      <c r="F1644" s="530" t="str">
        <f t="shared" si="53"/>
        <v>Mar</v>
      </c>
    </row>
    <row r="1645" spans="1:6" x14ac:dyDescent="0.35">
      <c r="A1645" s="527">
        <f>Electricity!D1681</f>
        <v>45360</v>
      </c>
      <c r="B1645" s="528">
        <f>Electricity!E1681</f>
        <v>0.41666666666666669</v>
      </c>
      <c r="C1645" s="529">
        <f>Electricity!F1681</f>
        <v>0</v>
      </c>
      <c r="D1645" s="529">
        <f>Electricity!I1681</f>
        <v>0</v>
      </c>
      <c r="E1645" s="530" t="str">
        <f t="shared" si="54"/>
        <v>03/09/2024 10:00:00 AM</v>
      </c>
      <c r="F1645" s="530" t="str">
        <f t="shared" si="53"/>
        <v>Mar</v>
      </c>
    </row>
    <row r="1646" spans="1:6" x14ac:dyDescent="0.35">
      <c r="A1646" s="527">
        <f>Electricity!D1682</f>
        <v>45360</v>
      </c>
      <c r="B1646" s="528">
        <f>Electricity!E1682</f>
        <v>0.45833333333333337</v>
      </c>
      <c r="C1646" s="529">
        <f>Electricity!F1682</f>
        <v>0</v>
      </c>
      <c r="D1646" s="529">
        <f>Electricity!I1682</f>
        <v>0</v>
      </c>
      <c r="E1646" s="530" t="str">
        <f t="shared" si="54"/>
        <v>03/09/2024 11:00:00 AM</v>
      </c>
      <c r="F1646" s="530" t="str">
        <f t="shared" si="53"/>
        <v>Mar</v>
      </c>
    </row>
    <row r="1647" spans="1:6" x14ac:dyDescent="0.35">
      <c r="A1647" s="527">
        <f>Electricity!D1683</f>
        <v>45360</v>
      </c>
      <c r="B1647" s="528">
        <f>Electricity!E1683</f>
        <v>0.50000000000000011</v>
      </c>
      <c r="C1647" s="529">
        <f>Electricity!F1683</f>
        <v>0</v>
      </c>
      <c r="D1647" s="529">
        <f>Electricity!I1683</f>
        <v>0</v>
      </c>
      <c r="E1647" s="530" t="str">
        <f t="shared" si="54"/>
        <v>03/09/2024 12:00:00 PM</v>
      </c>
      <c r="F1647" s="530" t="str">
        <f t="shared" si="53"/>
        <v>Mar</v>
      </c>
    </row>
    <row r="1648" spans="1:6" x14ac:dyDescent="0.35">
      <c r="A1648" s="527">
        <f>Electricity!D1684</f>
        <v>45360</v>
      </c>
      <c r="B1648" s="528">
        <f>Electricity!E1684</f>
        <v>0.54166666666666674</v>
      </c>
      <c r="C1648" s="529">
        <f>Electricity!F1684</f>
        <v>0</v>
      </c>
      <c r="D1648" s="529">
        <f>Electricity!I1684</f>
        <v>0</v>
      </c>
      <c r="E1648" s="530" t="str">
        <f t="shared" si="54"/>
        <v>03/09/2024 01:00:00 PM</v>
      </c>
      <c r="F1648" s="530" t="str">
        <f t="shared" si="53"/>
        <v>Mar</v>
      </c>
    </row>
    <row r="1649" spans="1:6" x14ac:dyDescent="0.35">
      <c r="A1649" s="527">
        <f>Electricity!D1685</f>
        <v>45360</v>
      </c>
      <c r="B1649" s="528">
        <f>Electricity!E1685</f>
        <v>0.58333333333333337</v>
      </c>
      <c r="C1649" s="529">
        <f>Electricity!F1685</f>
        <v>0</v>
      </c>
      <c r="D1649" s="529">
        <f>Electricity!I1685</f>
        <v>0</v>
      </c>
      <c r="E1649" s="530" t="str">
        <f t="shared" si="54"/>
        <v>03/09/2024 02:00:00 PM</v>
      </c>
      <c r="F1649" s="530" t="str">
        <f t="shared" si="53"/>
        <v>Mar</v>
      </c>
    </row>
    <row r="1650" spans="1:6" x14ac:dyDescent="0.35">
      <c r="A1650" s="527">
        <f>Electricity!D1686</f>
        <v>45360</v>
      </c>
      <c r="B1650" s="528">
        <f>Electricity!E1686</f>
        <v>0.62500000000000011</v>
      </c>
      <c r="C1650" s="529">
        <f>Electricity!F1686</f>
        <v>0</v>
      </c>
      <c r="D1650" s="529">
        <f>Electricity!I1686</f>
        <v>0</v>
      </c>
      <c r="E1650" s="530" t="str">
        <f t="shared" si="54"/>
        <v>03/09/2024 03:00:00 PM</v>
      </c>
      <c r="F1650" s="530" t="str">
        <f t="shared" si="53"/>
        <v>Mar</v>
      </c>
    </row>
    <row r="1651" spans="1:6" x14ac:dyDescent="0.35">
      <c r="A1651" s="527">
        <f>Electricity!D1687</f>
        <v>45360</v>
      </c>
      <c r="B1651" s="528">
        <f>Electricity!E1687</f>
        <v>0.66666666666666674</v>
      </c>
      <c r="C1651" s="529">
        <f>Electricity!F1687</f>
        <v>0</v>
      </c>
      <c r="D1651" s="529">
        <f>Electricity!I1687</f>
        <v>0</v>
      </c>
      <c r="E1651" s="530" t="str">
        <f t="shared" si="54"/>
        <v>03/09/2024 04:00:00 PM</v>
      </c>
      <c r="F1651" s="530" t="str">
        <f t="shared" si="53"/>
        <v>Mar</v>
      </c>
    </row>
    <row r="1652" spans="1:6" x14ac:dyDescent="0.35">
      <c r="A1652" s="527">
        <f>Electricity!D1688</f>
        <v>45360</v>
      </c>
      <c r="B1652" s="528">
        <f>Electricity!E1688</f>
        <v>0.70833333333333337</v>
      </c>
      <c r="C1652" s="529">
        <f>Electricity!F1688</f>
        <v>0</v>
      </c>
      <c r="D1652" s="529">
        <f>Electricity!I1688</f>
        <v>0</v>
      </c>
      <c r="E1652" s="530" t="str">
        <f t="shared" si="54"/>
        <v>03/09/2024 05:00:00 PM</v>
      </c>
      <c r="F1652" s="530" t="str">
        <f t="shared" si="53"/>
        <v>Mar</v>
      </c>
    </row>
    <row r="1653" spans="1:6" x14ac:dyDescent="0.35">
      <c r="A1653" s="527">
        <f>Electricity!D1689</f>
        <v>45360</v>
      </c>
      <c r="B1653" s="528">
        <f>Electricity!E1689</f>
        <v>0.75000000000000011</v>
      </c>
      <c r="C1653" s="529">
        <f>Electricity!F1689</f>
        <v>0</v>
      </c>
      <c r="D1653" s="529">
        <f>Electricity!I1689</f>
        <v>0</v>
      </c>
      <c r="E1653" s="530" t="str">
        <f t="shared" si="54"/>
        <v>03/09/2024 06:00:00 PM</v>
      </c>
      <c r="F1653" s="530" t="str">
        <f t="shared" si="53"/>
        <v>Mar</v>
      </c>
    </row>
    <row r="1654" spans="1:6" x14ac:dyDescent="0.35">
      <c r="A1654" s="527">
        <f>Electricity!D1690</f>
        <v>45360</v>
      </c>
      <c r="B1654" s="528">
        <f>Electricity!E1690</f>
        <v>0.79166666666666674</v>
      </c>
      <c r="C1654" s="529">
        <f>Electricity!F1690</f>
        <v>0</v>
      </c>
      <c r="D1654" s="529">
        <f>Electricity!I1690</f>
        <v>0</v>
      </c>
      <c r="E1654" s="530" t="str">
        <f t="shared" si="54"/>
        <v>03/09/2024 07:00:00 PM</v>
      </c>
      <c r="F1654" s="530" t="str">
        <f t="shared" si="53"/>
        <v>Mar</v>
      </c>
    </row>
    <row r="1655" spans="1:6" x14ac:dyDescent="0.35">
      <c r="A1655" s="527">
        <f>Electricity!D1691</f>
        <v>45360</v>
      </c>
      <c r="B1655" s="528">
        <f>Electricity!E1691</f>
        <v>0.83333333333333337</v>
      </c>
      <c r="C1655" s="529">
        <f>Electricity!F1691</f>
        <v>0</v>
      </c>
      <c r="D1655" s="529">
        <f>Electricity!I1691</f>
        <v>0</v>
      </c>
      <c r="E1655" s="530" t="str">
        <f t="shared" si="54"/>
        <v>03/09/2024 08:00:00 PM</v>
      </c>
      <c r="F1655" s="530" t="str">
        <f t="shared" si="53"/>
        <v>Mar</v>
      </c>
    </row>
    <row r="1656" spans="1:6" x14ac:dyDescent="0.35">
      <c r="A1656" s="527">
        <f>Electricity!D1692</f>
        <v>45360</v>
      </c>
      <c r="B1656" s="528">
        <f>Electricity!E1692</f>
        <v>0.87500000000000011</v>
      </c>
      <c r="C1656" s="529">
        <f>Electricity!F1692</f>
        <v>0</v>
      </c>
      <c r="D1656" s="529">
        <f>Electricity!I1692</f>
        <v>0</v>
      </c>
      <c r="E1656" s="530" t="str">
        <f t="shared" si="54"/>
        <v>03/09/2024 09:00:00 PM</v>
      </c>
      <c r="F1656" s="530" t="str">
        <f t="shared" si="53"/>
        <v>Mar</v>
      </c>
    </row>
    <row r="1657" spans="1:6" x14ac:dyDescent="0.35">
      <c r="A1657" s="527">
        <f>Electricity!D1693</f>
        <v>45360</v>
      </c>
      <c r="B1657" s="528">
        <f>Electricity!E1693</f>
        <v>0.91666666666666674</v>
      </c>
      <c r="C1657" s="529">
        <f>Electricity!F1693</f>
        <v>0</v>
      </c>
      <c r="D1657" s="529">
        <f>Electricity!I1693</f>
        <v>0</v>
      </c>
      <c r="E1657" s="530" t="str">
        <f t="shared" si="54"/>
        <v>03/09/2024 10:00:00 PM</v>
      </c>
      <c r="F1657" s="530" t="str">
        <f t="shared" si="53"/>
        <v>Mar</v>
      </c>
    </row>
    <row r="1658" spans="1:6" x14ac:dyDescent="0.35">
      <c r="A1658" s="527">
        <f>Electricity!D1694</f>
        <v>45360</v>
      </c>
      <c r="B1658" s="528">
        <f>Electricity!E1694</f>
        <v>0.95833333333333337</v>
      </c>
      <c r="C1658" s="529">
        <f>Electricity!F1694</f>
        <v>0</v>
      </c>
      <c r="D1658" s="529">
        <f>Electricity!I1694</f>
        <v>0</v>
      </c>
      <c r="E1658" s="530" t="str">
        <f t="shared" si="54"/>
        <v>03/09/2024 11:00:00 PM</v>
      </c>
      <c r="F1658" s="530" t="str">
        <f t="shared" si="53"/>
        <v>Mar</v>
      </c>
    </row>
    <row r="1659" spans="1:6" x14ac:dyDescent="0.35">
      <c r="A1659" s="527">
        <f>Electricity!D1695</f>
        <v>45361</v>
      </c>
      <c r="B1659" s="528">
        <f>Electricity!E1695</f>
        <v>3.1225022567582528E-17</v>
      </c>
      <c r="C1659" s="529">
        <f>Electricity!F1695</f>
        <v>0</v>
      </c>
      <c r="D1659" s="529">
        <f>Electricity!I1695</f>
        <v>0</v>
      </c>
      <c r="E1659" s="530" t="str">
        <f t="shared" si="54"/>
        <v>03/10/2024 12:00:00 AM</v>
      </c>
      <c r="F1659" s="530" t="str">
        <f t="shared" si="53"/>
        <v>Mar</v>
      </c>
    </row>
    <row r="1660" spans="1:6" x14ac:dyDescent="0.35">
      <c r="A1660" s="527">
        <f>Electricity!D1696</f>
        <v>45361</v>
      </c>
      <c r="B1660" s="528">
        <f>Electricity!E1696</f>
        <v>4.1666666666666699E-2</v>
      </c>
      <c r="C1660" s="529">
        <f>Electricity!F1696</f>
        <v>0</v>
      </c>
      <c r="D1660" s="529">
        <f>Electricity!I1696</f>
        <v>0</v>
      </c>
      <c r="E1660" s="530" t="str">
        <f t="shared" si="54"/>
        <v>03/10/2024 01:00:00 AM</v>
      </c>
      <c r="F1660" s="530" t="str">
        <f t="shared" si="53"/>
        <v>Mar</v>
      </c>
    </row>
    <row r="1661" spans="1:6" x14ac:dyDescent="0.35">
      <c r="A1661" s="527">
        <f>Electricity!D1697</f>
        <v>45361</v>
      </c>
      <c r="B1661" s="528">
        <f>Electricity!E1697</f>
        <v>8.333333333333337E-2</v>
      </c>
      <c r="C1661" s="529">
        <f>Electricity!F1697</f>
        <v>0</v>
      </c>
      <c r="D1661" s="529">
        <f>Electricity!I1697</f>
        <v>0</v>
      </c>
      <c r="E1661" s="530" t="str">
        <f t="shared" si="54"/>
        <v>03/10/2024 02:00:00 AM</v>
      </c>
      <c r="F1661" s="530" t="str">
        <f t="shared" si="53"/>
        <v>Mar</v>
      </c>
    </row>
    <row r="1662" spans="1:6" x14ac:dyDescent="0.35">
      <c r="A1662" s="527">
        <f>Electricity!D1698</f>
        <v>45361</v>
      </c>
      <c r="B1662" s="528">
        <f>Electricity!E1698</f>
        <v>0.12500000000000006</v>
      </c>
      <c r="C1662" s="529">
        <f>Electricity!F1698</f>
        <v>0</v>
      </c>
      <c r="D1662" s="529">
        <f>Electricity!I1698</f>
        <v>0</v>
      </c>
      <c r="E1662" s="530" t="str">
        <f t="shared" si="54"/>
        <v>03/10/2024 03:00:00 AM</v>
      </c>
      <c r="F1662" s="530" t="str">
        <f t="shared" si="53"/>
        <v>Mar</v>
      </c>
    </row>
    <row r="1663" spans="1:6" x14ac:dyDescent="0.35">
      <c r="A1663" s="527">
        <f>Electricity!D1699</f>
        <v>45361</v>
      </c>
      <c r="B1663" s="528">
        <f>Electricity!E1699</f>
        <v>0.16666666666666669</v>
      </c>
      <c r="C1663" s="529">
        <f>Electricity!F1699</f>
        <v>0</v>
      </c>
      <c r="D1663" s="529">
        <f>Electricity!I1699</f>
        <v>0</v>
      </c>
      <c r="E1663" s="530" t="str">
        <f t="shared" si="54"/>
        <v>03/10/2024 04:00:00 AM</v>
      </c>
      <c r="F1663" s="530" t="str">
        <f t="shared" si="53"/>
        <v>Mar</v>
      </c>
    </row>
    <row r="1664" spans="1:6" x14ac:dyDescent="0.35">
      <c r="A1664" s="527">
        <f>Electricity!D1700</f>
        <v>45361</v>
      </c>
      <c r="B1664" s="528">
        <f>Electricity!E1700</f>
        <v>0.20833333333333337</v>
      </c>
      <c r="C1664" s="529">
        <f>Electricity!F1700</f>
        <v>0</v>
      </c>
      <c r="D1664" s="529">
        <f>Electricity!I1700</f>
        <v>0</v>
      </c>
      <c r="E1664" s="530" t="str">
        <f t="shared" si="54"/>
        <v>03/10/2024 05:00:00 AM</v>
      </c>
      <c r="F1664" s="530" t="str">
        <f t="shared" si="53"/>
        <v>Mar</v>
      </c>
    </row>
    <row r="1665" spans="1:6" x14ac:dyDescent="0.35">
      <c r="A1665" s="527">
        <f>Electricity!D1701</f>
        <v>45361</v>
      </c>
      <c r="B1665" s="528">
        <f>Electricity!E1701</f>
        <v>0.25</v>
      </c>
      <c r="C1665" s="529">
        <f>Electricity!F1701</f>
        <v>0</v>
      </c>
      <c r="D1665" s="529">
        <f>Electricity!I1701</f>
        <v>0</v>
      </c>
      <c r="E1665" s="530" t="str">
        <f t="shared" si="54"/>
        <v>03/10/2024 06:00:00 AM</v>
      </c>
      <c r="F1665" s="530" t="str">
        <f t="shared" si="53"/>
        <v>Mar</v>
      </c>
    </row>
    <row r="1666" spans="1:6" x14ac:dyDescent="0.35">
      <c r="A1666" s="527">
        <f>Electricity!D1702</f>
        <v>45361</v>
      </c>
      <c r="B1666" s="528">
        <f>Electricity!E1702</f>
        <v>0.29166666666666669</v>
      </c>
      <c r="C1666" s="529">
        <f>Electricity!F1702</f>
        <v>0</v>
      </c>
      <c r="D1666" s="529">
        <f>Electricity!I1702</f>
        <v>0</v>
      </c>
      <c r="E1666" s="530" t="str">
        <f t="shared" si="54"/>
        <v>03/10/2024 07:00:00 AM</v>
      </c>
      <c r="F1666" s="530" t="str">
        <f t="shared" si="53"/>
        <v>Mar</v>
      </c>
    </row>
    <row r="1667" spans="1:6" x14ac:dyDescent="0.35">
      <c r="A1667" s="527">
        <f>Electricity!D1703</f>
        <v>45361</v>
      </c>
      <c r="B1667" s="528">
        <f>Electricity!E1703</f>
        <v>0.33333333333333337</v>
      </c>
      <c r="C1667" s="529">
        <f>Electricity!F1703</f>
        <v>0</v>
      </c>
      <c r="D1667" s="529">
        <f>Electricity!I1703</f>
        <v>0</v>
      </c>
      <c r="E1667" s="530" t="str">
        <f t="shared" si="54"/>
        <v>03/10/2024 08:00:00 AM</v>
      </c>
      <c r="F1667" s="530" t="str">
        <f t="shared" ref="F1667:F1730" si="55">TEXT(A1667,"mmm")</f>
        <v>Mar</v>
      </c>
    </row>
    <row r="1668" spans="1:6" x14ac:dyDescent="0.35">
      <c r="A1668" s="527">
        <f>Electricity!D1704</f>
        <v>45361</v>
      </c>
      <c r="B1668" s="528">
        <f>Electricity!E1704</f>
        <v>0.375</v>
      </c>
      <c r="C1668" s="529">
        <f>Electricity!F1704</f>
        <v>0</v>
      </c>
      <c r="D1668" s="529">
        <f>Electricity!I1704</f>
        <v>0</v>
      </c>
      <c r="E1668" s="530" t="str">
        <f t="shared" si="54"/>
        <v>03/10/2024 09:00:00 AM</v>
      </c>
      <c r="F1668" s="530" t="str">
        <f t="shared" si="55"/>
        <v>Mar</v>
      </c>
    </row>
    <row r="1669" spans="1:6" x14ac:dyDescent="0.35">
      <c r="A1669" s="527">
        <f>Electricity!D1705</f>
        <v>45361</v>
      </c>
      <c r="B1669" s="528">
        <f>Electricity!E1705</f>
        <v>0.41666666666666669</v>
      </c>
      <c r="C1669" s="529">
        <f>Electricity!F1705</f>
        <v>0</v>
      </c>
      <c r="D1669" s="529">
        <f>Electricity!I1705</f>
        <v>0</v>
      </c>
      <c r="E1669" s="530" t="str">
        <f t="shared" si="54"/>
        <v>03/10/2024 10:00:00 AM</v>
      </c>
      <c r="F1669" s="530" t="str">
        <f t="shared" si="55"/>
        <v>Mar</v>
      </c>
    </row>
    <row r="1670" spans="1:6" x14ac:dyDescent="0.35">
      <c r="A1670" s="527">
        <f>Electricity!D1706</f>
        <v>45361</v>
      </c>
      <c r="B1670" s="528">
        <f>Electricity!E1706</f>
        <v>0.45833333333333337</v>
      </c>
      <c r="C1670" s="529">
        <f>Electricity!F1706</f>
        <v>0</v>
      </c>
      <c r="D1670" s="529">
        <f>Electricity!I1706</f>
        <v>0</v>
      </c>
      <c r="E1670" s="530" t="str">
        <f t="shared" si="54"/>
        <v>03/10/2024 11:00:00 AM</v>
      </c>
      <c r="F1670" s="530" t="str">
        <f t="shared" si="55"/>
        <v>Mar</v>
      </c>
    </row>
    <row r="1671" spans="1:6" x14ac:dyDescent="0.35">
      <c r="A1671" s="527">
        <f>Electricity!D1707</f>
        <v>45361</v>
      </c>
      <c r="B1671" s="528">
        <f>Electricity!E1707</f>
        <v>0.50000000000000011</v>
      </c>
      <c r="C1671" s="529">
        <f>Electricity!F1707</f>
        <v>0</v>
      </c>
      <c r="D1671" s="529">
        <f>Electricity!I1707</f>
        <v>0</v>
      </c>
      <c r="E1671" s="530" t="str">
        <f t="shared" si="54"/>
        <v>03/10/2024 12:00:00 PM</v>
      </c>
      <c r="F1671" s="530" t="str">
        <f t="shared" si="55"/>
        <v>Mar</v>
      </c>
    </row>
    <row r="1672" spans="1:6" x14ac:dyDescent="0.35">
      <c r="A1672" s="527">
        <f>Electricity!D1708</f>
        <v>45361</v>
      </c>
      <c r="B1672" s="528">
        <f>Electricity!E1708</f>
        <v>0.54166666666666674</v>
      </c>
      <c r="C1672" s="529">
        <f>Electricity!F1708</f>
        <v>0</v>
      </c>
      <c r="D1672" s="529">
        <f>Electricity!I1708</f>
        <v>0</v>
      </c>
      <c r="E1672" s="530" t="str">
        <f t="shared" si="54"/>
        <v>03/10/2024 01:00:00 PM</v>
      </c>
      <c r="F1672" s="530" t="str">
        <f t="shared" si="55"/>
        <v>Mar</v>
      </c>
    </row>
    <row r="1673" spans="1:6" x14ac:dyDescent="0.35">
      <c r="A1673" s="527">
        <f>Electricity!D1709</f>
        <v>45361</v>
      </c>
      <c r="B1673" s="528">
        <f>Electricity!E1709</f>
        <v>0.58333333333333337</v>
      </c>
      <c r="C1673" s="529">
        <f>Electricity!F1709</f>
        <v>0</v>
      </c>
      <c r="D1673" s="529">
        <f>Electricity!I1709</f>
        <v>0</v>
      </c>
      <c r="E1673" s="530" t="str">
        <f t="shared" si="54"/>
        <v>03/10/2024 02:00:00 PM</v>
      </c>
      <c r="F1673" s="530" t="str">
        <f t="shared" si="55"/>
        <v>Mar</v>
      </c>
    </row>
    <row r="1674" spans="1:6" x14ac:dyDescent="0.35">
      <c r="A1674" s="527">
        <f>Electricity!D1710</f>
        <v>45361</v>
      </c>
      <c r="B1674" s="528">
        <f>Electricity!E1710</f>
        <v>0.62500000000000011</v>
      </c>
      <c r="C1674" s="529">
        <f>Electricity!F1710</f>
        <v>0</v>
      </c>
      <c r="D1674" s="529">
        <f>Electricity!I1710</f>
        <v>0</v>
      </c>
      <c r="E1674" s="530" t="str">
        <f t="shared" si="54"/>
        <v>03/10/2024 03:00:00 PM</v>
      </c>
      <c r="F1674" s="530" t="str">
        <f t="shared" si="55"/>
        <v>Mar</v>
      </c>
    </row>
    <row r="1675" spans="1:6" x14ac:dyDescent="0.35">
      <c r="A1675" s="527">
        <f>Electricity!D1711</f>
        <v>45361</v>
      </c>
      <c r="B1675" s="528">
        <f>Electricity!E1711</f>
        <v>0.66666666666666674</v>
      </c>
      <c r="C1675" s="529">
        <f>Electricity!F1711</f>
        <v>0</v>
      </c>
      <c r="D1675" s="529">
        <f>Electricity!I1711</f>
        <v>0</v>
      </c>
      <c r="E1675" s="530" t="str">
        <f t="shared" si="54"/>
        <v>03/10/2024 04:00:00 PM</v>
      </c>
      <c r="F1675" s="530" t="str">
        <f t="shared" si="55"/>
        <v>Mar</v>
      </c>
    </row>
    <row r="1676" spans="1:6" x14ac:dyDescent="0.35">
      <c r="A1676" s="527">
        <f>Electricity!D1712</f>
        <v>45361</v>
      </c>
      <c r="B1676" s="528">
        <f>Electricity!E1712</f>
        <v>0.70833333333333337</v>
      </c>
      <c r="C1676" s="529">
        <f>Electricity!F1712</f>
        <v>0</v>
      </c>
      <c r="D1676" s="529">
        <f>Electricity!I1712</f>
        <v>0</v>
      </c>
      <c r="E1676" s="530" t="str">
        <f t="shared" ref="E1676:E1739" si="56">CONCATENATE(TEXT(A1676,"mm/dd/yyyy")," ",TEXT(B1676,"hh:mm:ss AM/PM"))</f>
        <v>03/10/2024 05:00:00 PM</v>
      </c>
      <c r="F1676" s="530" t="str">
        <f t="shared" si="55"/>
        <v>Mar</v>
      </c>
    </row>
    <row r="1677" spans="1:6" x14ac:dyDescent="0.35">
      <c r="A1677" s="527">
        <f>Electricity!D1713</f>
        <v>45361</v>
      </c>
      <c r="B1677" s="528">
        <f>Electricity!E1713</f>
        <v>0.75000000000000011</v>
      </c>
      <c r="C1677" s="529">
        <f>Electricity!F1713</f>
        <v>0</v>
      </c>
      <c r="D1677" s="529">
        <f>Electricity!I1713</f>
        <v>0</v>
      </c>
      <c r="E1677" s="530" t="str">
        <f t="shared" si="56"/>
        <v>03/10/2024 06:00:00 PM</v>
      </c>
      <c r="F1677" s="530" t="str">
        <f t="shared" si="55"/>
        <v>Mar</v>
      </c>
    </row>
    <row r="1678" spans="1:6" x14ac:dyDescent="0.35">
      <c r="A1678" s="527">
        <f>Electricity!D1714</f>
        <v>45361</v>
      </c>
      <c r="B1678" s="528">
        <f>Electricity!E1714</f>
        <v>0.79166666666666674</v>
      </c>
      <c r="C1678" s="529">
        <f>Electricity!F1714</f>
        <v>0</v>
      </c>
      <c r="D1678" s="529">
        <f>Electricity!I1714</f>
        <v>0</v>
      </c>
      <c r="E1678" s="530" t="str">
        <f t="shared" si="56"/>
        <v>03/10/2024 07:00:00 PM</v>
      </c>
      <c r="F1678" s="530" t="str">
        <f t="shared" si="55"/>
        <v>Mar</v>
      </c>
    </row>
    <row r="1679" spans="1:6" x14ac:dyDescent="0.35">
      <c r="A1679" s="527">
        <f>Electricity!D1715</f>
        <v>45361</v>
      </c>
      <c r="B1679" s="528">
        <f>Electricity!E1715</f>
        <v>0.83333333333333337</v>
      </c>
      <c r="C1679" s="529">
        <f>Electricity!F1715</f>
        <v>0</v>
      </c>
      <c r="D1679" s="529">
        <f>Electricity!I1715</f>
        <v>0</v>
      </c>
      <c r="E1679" s="530" t="str">
        <f t="shared" si="56"/>
        <v>03/10/2024 08:00:00 PM</v>
      </c>
      <c r="F1679" s="530" t="str">
        <f t="shared" si="55"/>
        <v>Mar</v>
      </c>
    </row>
    <row r="1680" spans="1:6" x14ac:dyDescent="0.35">
      <c r="A1680" s="527">
        <f>Electricity!D1716</f>
        <v>45361</v>
      </c>
      <c r="B1680" s="528">
        <f>Electricity!E1716</f>
        <v>0.87500000000000011</v>
      </c>
      <c r="C1680" s="529">
        <f>Electricity!F1716</f>
        <v>0</v>
      </c>
      <c r="D1680" s="529">
        <f>Electricity!I1716</f>
        <v>0</v>
      </c>
      <c r="E1680" s="530" t="str">
        <f t="shared" si="56"/>
        <v>03/10/2024 09:00:00 PM</v>
      </c>
      <c r="F1680" s="530" t="str">
        <f t="shared" si="55"/>
        <v>Mar</v>
      </c>
    </row>
    <row r="1681" spans="1:6" x14ac:dyDescent="0.35">
      <c r="A1681" s="527">
        <f>Electricity!D1717</f>
        <v>45361</v>
      </c>
      <c r="B1681" s="528">
        <f>Electricity!E1717</f>
        <v>0.91666666666666674</v>
      </c>
      <c r="C1681" s="529">
        <f>Electricity!F1717</f>
        <v>0</v>
      </c>
      <c r="D1681" s="529">
        <f>Electricity!I1717</f>
        <v>0</v>
      </c>
      <c r="E1681" s="530" t="str">
        <f t="shared" si="56"/>
        <v>03/10/2024 10:00:00 PM</v>
      </c>
      <c r="F1681" s="530" t="str">
        <f t="shared" si="55"/>
        <v>Mar</v>
      </c>
    </row>
    <row r="1682" spans="1:6" x14ac:dyDescent="0.35">
      <c r="A1682" s="527">
        <f>Electricity!D1718</f>
        <v>45361</v>
      </c>
      <c r="B1682" s="528">
        <f>Electricity!E1718</f>
        <v>0.95833333333333337</v>
      </c>
      <c r="C1682" s="529">
        <f>Electricity!F1718</f>
        <v>0</v>
      </c>
      <c r="D1682" s="529">
        <f>Electricity!I1718</f>
        <v>0</v>
      </c>
      <c r="E1682" s="530" t="str">
        <f t="shared" si="56"/>
        <v>03/10/2024 11:00:00 PM</v>
      </c>
      <c r="F1682" s="530" t="str">
        <f t="shared" si="55"/>
        <v>Mar</v>
      </c>
    </row>
    <row r="1683" spans="1:6" x14ac:dyDescent="0.35">
      <c r="A1683" s="527">
        <f>Electricity!D1719</f>
        <v>45362</v>
      </c>
      <c r="B1683" s="528">
        <f>Electricity!E1719</f>
        <v>3.1225022567582528E-17</v>
      </c>
      <c r="C1683" s="529">
        <f>Electricity!F1719</f>
        <v>0</v>
      </c>
      <c r="D1683" s="529">
        <f>Electricity!I1719</f>
        <v>0</v>
      </c>
      <c r="E1683" s="530" t="str">
        <f t="shared" si="56"/>
        <v>03/11/2024 12:00:00 AM</v>
      </c>
      <c r="F1683" s="530" t="str">
        <f t="shared" si="55"/>
        <v>Mar</v>
      </c>
    </row>
    <row r="1684" spans="1:6" x14ac:dyDescent="0.35">
      <c r="A1684" s="527">
        <f>Electricity!D1720</f>
        <v>45362</v>
      </c>
      <c r="B1684" s="528">
        <f>Electricity!E1720</f>
        <v>4.1666666666666699E-2</v>
      </c>
      <c r="C1684" s="529">
        <f>Electricity!F1720</f>
        <v>0</v>
      </c>
      <c r="D1684" s="529">
        <f>Electricity!I1720</f>
        <v>0</v>
      </c>
      <c r="E1684" s="530" t="str">
        <f t="shared" si="56"/>
        <v>03/11/2024 01:00:00 AM</v>
      </c>
      <c r="F1684" s="530" t="str">
        <f t="shared" si="55"/>
        <v>Mar</v>
      </c>
    </row>
    <row r="1685" spans="1:6" x14ac:dyDescent="0.35">
      <c r="A1685" s="527">
        <f>Electricity!D1721</f>
        <v>45362</v>
      </c>
      <c r="B1685" s="528">
        <f>Electricity!E1721</f>
        <v>8.333333333333337E-2</v>
      </c>
      <c r="C1685" s="529">
        <f>Electricity!F1721</f>
        <v>0</v>
      </c>
      <c r="D1685" s="529">
        <f>Electricity!I1721</f>
        <v>0</v>
      </c>
      <c r="E1685" s="530" t="str">
        <f t="shared" si="56"/>
        <v>03/11/2024 02:00:00 AM</v>
      </c>
      <c r="F1685" s="530" t="str">
        <f t="shared" si="55"/>
        <v>Mar</v>
      </c>
    </row>
    <row r="1686" spans="1:6" x14ac:dyDescent="0.35">
      <c r="A1686" s="527">
        <f>Electricity!D1722</f>
        <v>45362</v>
      </c>
      <c r="B1686" s="528">
        <f>Electricity!E1722</f>
        <v>0.12500000000000006</v>
      </c>
      <c r="C1686" s="529">
        <f>Electricity!F1722</f>
        <v>0</v>
      </c>
      <c r="D1686" s="529">
        <f>Electricity!I1722</f>
        <v>0</v>
      </c>
      <c r="E1686" s="530" t="str">
        <f t="shared" si="56"/>
        <v>03/11/2024 03:00:00 AM</v>
      </c>
      <c r="F1686" s="530" t="str">
        <f t="shared" si="55"/>
        <v>Mar</v>
      </c>
    </row>
    <row r="1687" spans="1:6" x14ac:dyDescent="0.35">
      <c r="A1687" s="527">
        <f>Electricity!D1723</f>
        <v>45362</v>
      </c>
      <c r="B1687" s="528">
        <f>Electricity!E1723</f>
        <v>0.16666666666666669</v>
      </c>
      <c r="C1687" s="529">
        <f>Electricity!F1723</f>
        <v>0</v>
      </c>
      <c r="D1687" s="529">
        <f>Electricity!I1723</f>
        <v>0</v>
      </c>
      <c r="E1687" s="530" t="str">
        <f t="shared" si="56"/>
        <v>03/11/2024 04:00:00 AM</v>
      </c>
      <c r="F1687" s="530" t="str">
        <f t="shared" si="55"/>
        <v>Mar</v>
      </c>
    </row>
    <row r="1688" spans="1:6" x14ac:dyDescent="0.35">
      <c r="A1688" s="527">
        <f>Electricity!D1724</f>
        <v>45362</v>
      </c>
      <c r="B1688" s="528">
        <f>Electricity!E1724</f>
        <v>0.20833333333333337</v>
      </c>
      <c r="C1688" s="529">
        <f>Electricity!F1724</f>
        <v>0</v>
      </c>
      <c r="D1688" s="529">
        <f>Electricity!I1724</f>
        <v>0</v>
      </c>
      <c r="E1688" s="530" t="str">
        <f t="shared" si="56"/>
        <v>03/11/2024 05:00:00 AM</v>
      </c>
      <c r="F1688" s="530" t="str">
        <f t="shared" si="55"/>
        <v>Mar</v>
      </c>
    </row>
    <row r="1689" spans="1:6" x14ac:dyDescent="0.35">
      <c r="A1689" s="527">
        <f>Electricity!D1725</f>
        <v>45362</v>
      </c>
      <c r="B1689" s="528">
        <f>Electricity!E1725</f>
        <v>0.25</v>
      </c>
      <c r="C1689" s="529">
        <f>Electricity!F1725</f>
        <v>0</v>
      </c>
      <c r="D1689" s="529">
        <f>Electricity!I1725</f>
        <v>0</v>
      </c>
      <c r="E1689" s="530" t="str">
        <f t="shared" si="56"/>
        <v>03/11/2024 06:00:00 AM</v>
      </c>
      <c r="F1689" s="530" t="str">
        <f t="shared" si="55"/>
        <v>Mar</v>
      </c>
    </row>
    <row r="1690" spans="1:6" x14ac:dyDescent="0.35">
      <c r="A1690" s="527">
        <f>Electricity!D1726</f>
        <v>45362</v>
      </c>
      <c r="B1690" s="528">
        <f>Electricity!E1726</f>
        <v>0.29166666666666669</v>
      </c>
      <c r="C1690" s="529">
        <f>Electricity!F1726</f>
        <v>0</v>
      </c>
      <c r="D1690" s="529">
        <f>Electricity!I1726</f>
        <v>0</v>
      </c>
      <c r="E1690" s="530" t="str">
        <f t="shared" si="56"/>
        <v>03/11/2024 07:00:00 AM</v>
      </c>
      <c r="F1690" s="530" t="str">
        <f t="shared" si="55"/>
        <v>Mar</v>
      </c>
    </row>
    <row r="1691" spans="1:6" x14ac:dyDescent="0.35">
      <c r="A1691" s="527">
        <f>Electricity!D1727</f>
        <v>45362</v>
      </c>
      <c r="B1691" s="528">
        <f>Electricity!E1727</f>
        <v>0.33333333333333337</v>
      </c>
      <c r="C1691" s="529">
        <f>Electricity!F1727</f>
        <v>0</v>
      </c>
      <c r="D1691" s="529">
        <f>Electricity!I1727</f>
        <v>0</v>
      </c>
      <c r="E1691" s="530" t="str">
        <f t="shared" si="56"/>
        <v>03/11/2024 08:00:00 AM</v>
      </c>
      <c r="F1691" s="530" t="str">
        <f t="shared" si="55"/>
        <v>Mar</v>
      </c>
    </row>
    <row r="1692" spans="1:6" x14ac:dyDescent="0.35">
      <c r="A1692" s="527">
        <f>Electricity!D1728</f>
        <v>45362</v>
      </c>
      <c r="B1692" s="528">
        <f>Electricity!E1728</f>
        <v>0.375</v>
      </c>
      <c r="C1692" s="529">
        <f>Electricity!F1728</f>
        <v>0</v>
      </c>
      <c r="D1692" s="529">
        <f>Electricity!I1728</f>
        <v>0</v>
      </c>
      <c r="E1692" s="530" t="str">
        <f t="shared" si="56"/>
        <v>03/11/2024 09:00:00 AM</v>
      </c>
      <c r="F1692" s="530" t="str">
        <f t="shared" si="55"/>
        <v>Mar</v>
      </c>
    </row>
    <row r="1693" spans="1:6" x14ac:dyDescent="0.35">
      <c r="A1693" s="527">
        <f>Electricity!D1729</f>
        <v>45362</v>
      </c>
      <c r="B1693" s="528">
        <f>Electricity!E1729</f>
        <v>0.41666666666666669</v>
      </c>
      <c r="C1693" s="529">
        <f>Electricity!F1729</f>
        <v>0</v>
      </c>
      <c r="D1693" s="529">
        <f>Electricity!I1729</f>
        <v>0</v>
      </c>
      <c r="E1693" s="530" t="str">
        <f t="shared" si="56"/>
        <v>03/11/2024 10:00:00 AM</v>
      </c>
      <c r="F1693" s="530" t="str">
        <f t="shared" si="55"/>
        <v>Mar</v>
      </c>
    </row>
    <row r="1694" spans="1:6" x14ac:dyDescent="0.35">
      <c r="A1694" s="527">
        <f>Electricity!D1730</f>
        <v>45362</v>
      </c>
      <c r="B1694" s="528">
        <f>Electricity!E1730</f>
        <v>0.45833333333333337</v>
      </c>
      <c r="C1694" s="529">
        <f>Electricity!F1730</f>
        <v>0</v>
      </c>
      <c r="D1694" s="529">
        <f>Electricity!I1730</f>
        <v>0</v>
      </c>
      <c r="E1694" s="530" t="str">
        <f t="shared" si="56"/>
        <v>03/11/2024 11:00:00 AM</v>
      </c>
      <c r="F1694" s="530" t="str">
        <f t="shared" si="55"/>
        <v>Mar</v>
      </c>
    </row>
    <row r="1695" spans="1:6" x14ac:dyDescent="0.35">
      <c r="A1695" s="527">
        <f>Electricity!D1731</f>
        <v>45362</v>
      </c>
      <c r="B1695" s="528">
        <f>Electricity!E1731</f>
        <v>0.50000000000000011</v>
      </c>
      <c r="C1695" s="529">
        <f>Electricity!F1731</f>
        <v>0</v>
      </c>
      <c r="D1695" s="529">
        <f>Electricity!I1731</f>
        <v>0</v>
      </c>
      <c r="E1695" s="530" t="str">
        <f t="shared" si="56"/>
        <v>03/11/2024 12:00:00 PM</v>
      </c>
      <c r="F1695" s="530" t="str">
        <f t="shared" si="55"/>
        <v>Mar</v>
      </c>
    </row>
    <row r="1696" spans="1:6" x14ac:dyDescent="0.35">
      <c r="A1696" s="527">
        <f>Electricity!D1732</f>
        <v>45362</v>
      </c>
      <c r="B1696" s="528">
        <f>Electricity!E1732</f>
        <v>0.54166666666666674</v>
      </c>
      <c r="C1696" s="529">
        <f>Electricity!F1732</f>
        <v>0</v>
      </c>
      <c r="D1696" s="529">
        <f>Electricity!I1732</f>
        <v>0</v>
      </c>
      <c r="E1696" s="530" t="str">
        <f t="shared" si="56"/>
        <v>03/11/2024 01:00:00 PM</v>
      </c>
      <c r="F1696" s="530" t="str">
        <f t="shared" si="55"/>
        <v>Mar</v>
      </c>
    </row>
    <row r="1697" spans="1:6" x14ac:dyDescent="0.35">
      <c r="A1697" s="527">
        <f>Electricity!D1733</f>
        <v>45362</v>
      </c>
      <c r="B1697" s="528">
        <f>Electricity!E1733</f>
        <v>0.58333333333333337</v>
      </c>
      <c r="C1697" s="529">
        <f>Electricity!F1733</f>
        <v>0</v>
      </c>
      <c r="D1697" s="529">
        <f>Electricity!I1733</f>
        <v>0</v>
      </c>
      <c r="E1697" s="530" t="str">
        <f t="shared" si="56"/>
        <v>03/11/2024 02:00:00 PM</v>
      </c>
      <c r="F1697" s="530" t="str">
        <f t="shared" si="55"/>
        <v>Mar</v>
      </c>
    </row>
    <row r="1698" spans="1:6" x14ac:dyDescent="0.35">
      <c r="A1698" s="527">
        <f>Electricity!D1734</f>
        <v>45362</v>
      </c>
      <c r="B1698" s="528">
        <f>Electricity!E1734</f>
        <v>0.62500000000000011</v>
      </c>
      <c r="C1698" s="529">
        <f>Electricity!F1734</f>
        <v>0</v>
      </c>
      <c r="D1698" s="529">
        <f>Electricity!I1734</f>
        <v>0</v>
      </c>
      <c r="E1698" s="530" t="str">
        <f t="shared" si="56"/>
        <v>03/11/2024 03:00:00 PM</v>
      </c>
      <c r="F1698" s="530" t="str">
        <f t="shared" si="55"/>
        <v>Mar</v>
      </c>
    </row>
    <row r="1699" spans="1:6" x14ac:dyDescent="0.35">
      <c r="A1699" s="527">
        <f>Electricity!D1735</f>
        <v>45362</v>
      </c>
      <c r="B1699" s="528">
        <f>Electricity!E1735</f>
        <v>0.66666666666666674</v>
      </c>
      <c r="C1699" s="529">
        <f>Electricity!F1735</f>
        <v>0</v>
      </c>
      <c r="D1699" s="529">
        <f>Electricity!I1735</f>
        <v>0</v>
      </c>
      <c r="E1699" s="530" t="str">
        <f t="shared" si="56"/>
        <v>03/11/2024 04:00:00 PM</v>
      </c>
      <c r="F1699" s="530" t="str">
        <f t="shared" si="55"/>
        <v>Mar</v>
      </c>
    </row>
    <row r="1700" spans="1:6" x14ac:dyDescent="0.35">
      <c r="A1700" s="527">
        <f>Electricity!D1736</f>
        <v>45362</v>
      </c>
      <c r="B1700" s="528">
        <f>Electricity!E1736</f>
        <v>0.70833333333333337</v>
      </c>
      <c r="C1700" s="529">
        <f>Electricity!F1736</f>
        <v>0</v>
      </c>
      <c r="D1700" s="529">
        <f>Electricity!I1736</f>
        <v>0</v>
      </c>
      <c r="E1700" s="530" t="str">
        <f t="shared" si="56"/>
        <v>03/11/2024 05:00:00 PM</v>
      </c>
      <c r="F1700" s="530" t="str">
        <f t="shared" si="55"/>
        <v>Mar</v>
      </c>
    </row>
    <row r="1701" spans="1:6" x14ac:dyDescent="0.35">
      <c r="A1701" s="527">
        <f>Electricity!D1737</f>
        <v>45362</v>
      </c>
      <c r="B1701" s="528">
        <f>Electricity!E1737</f>
        <v>0.75000000000000011</v>
      </c>
      <c r="C1701" s="529">
        <f>Electricity!F1737</f>
        <v>0</v>
      </c>
      <c r="D1701" s="529">
        <f>Electricity!I1737</f>
        <v>0</v>
      </c>
      <c r="E1701" s="530" t="str">
        <f t="shared" si="56"/>
        <v>03/11/2024 06:00:00 PM</v>
      </c>
      <c r="F1701" s="530" t="str">
        <f t="shared" si="55"/>
        <v>Mar</v>
      </c>
    </row>
    <row r="1702" spans="1:6" x14ac:dyDescent="0.35">
      <c r="A1702" s="527">
        <f>Electricity!D1738</f>
        <v>45362</v>
      </c>
      <c r="B1702" s="528">
        <f>Electricity!E1738</f>
        <v>0.79166666666666674</v>
      </c>
      <c r="C1702" s="529">
        <f>Electricity!F1738</f>
        <v>0</v>
      </c>
      <c r="D1702" s="529">
        <f>Electricity!I1738</f>
        <v>0</v>
      </c>
      <c r="E1702" s="530" t="str">
        <f t="shared" si="56"/>
        <v>03/11/2024 07:00:00 PM</v>
      </c>
      <c r="F1702" s="530" t="str">
        <f t="shared" si="55"/>
        <v>Mar</v>
      </c>
    </row>
    <row r="1703" spans="1:6" x14ac:dyDescent="0.35">
      <c r="A1703" s="527">
        <f>Electricity!D1739</f>
        <v>45362</v>
      </c>
      <c r="B1703" s="528">
        <f>Electricity!E1739</f>
        <v>0.83333333333333337</v>
      </c>
      <c r="C1703" s="529">
        <f>Electricity!F1739</f>
        <v>0</v>
      </c>
      <c r="D1703" s="529">
        <f>Electricity!I1739</f>
        <v>0</v>
      </c>
      <c r="E1703" s="530" t="str">
        <f t="shared" si="56"/>
        <v>03/11/2024 08:00:00 PM</v>
      </c>
      <c r="F1703" s="530" t="str">
        <f t="shared" si="55"/>
        <v>Mar</v>
      </c>
    </row>
    <row r="1704" spans="1:6" x14ac:dyDescent="0.35">
      <c r="A1704" s="527">
        <f>Electricity!D1740</f>
        <v>45362</v>
      </c>
      <c r="B1704" s="528">
        <f>Electricity!E1740</f>
        <v>0.87500000000000011</v>
      </c>
      <c r="C1704" s="529">
        <f>Electricity!F1740</f>
        <v>0</v>
      </c>
      <c r="D1704" s="529">
        <f>Electricity!I1740</f>
        <v>0</v>
      </c>
      <c r="E1704" s="530" t="str">
        <f t="shared" si="56"/>
        <v>03/11/2024 09:00:00 PM</v>
      </c>
      <c r="F1704" s="530" t="str">
        <f t="shared" si="55"/>
        <v>Mar</v>
      </c>
    </row>
    <row r="1705" spans="1:6" x14ac:dyDescent="0.35">
      <c r="A1705" s="527">
        <f>Electricity!D1741</f>
        <v>45362</v>
      </c>
      <c r="B1705" s="528">
        <f>Electricity!E1741</f>
        <v>0.91666666666666674</v>
      </c>
      <c r="C1705" s="529">
        <f>Electricity!F1741</f>
        <v>0</v>
      </c>
      <c r="D1705" s="529">
        <f>Electricity!I1741</f>
        <v>0</v>
      </c>
      <c r="E1705" s="530" t="str">
        <f t="shared" si="56"/>
        <v>03/11/2024 10:00:00 PM</v>
      </c>
      <c r="F1705" s="530" t="str">
        <f t="shared" si="55"/>
        <v>Mar</v>
      </c>
    </row>
    <row r="1706" spans="1:6" x14ac:dyDescent="0.35">
      <c r="A1706" s="527">
        <f>Electricity!D1742</f>
        <v>45362</v>
      </c>
      <c r="B1706" s="528">
        <f>Electricity!E1742</f>
        <v>0.95833333333333337</v>
      </c>
      <c r="C1706" s="529">
        <f>Electricity!F1742</f>
        <v>0</v>
      </c>
      <c r="D1706" s="529">
        <f>Electricity!I1742</f>
        <v>0</v>
      </c>
      <c r="E1706" s="530" t="str">
        <f t="shared" si="56"/>
        <v>03/11/2024 11:00:00 PM</v>
      </c>
      <c r="F1706" s="530" t="str">
        <f t="shared" si="55"/>
        <v>Mar</v>
      </c>
    </row>
    <row r="1707" spans="1:6" x14ac:dyDescent="0.35">
      <c r="A1707" s="527">
        <f>Electricity!D1743</f>
        <v>45363</v>
      </c>
      <c r="B1707" s="528">
        <f>Electricity!E1743</f>
        <v>3.1225022567582528E-17</v>
      </c>
      <c r="C1707" s="529">
        <f>Electricity!F1743</f>
        <v>0</v>
      </c>
      <c r="D1707" s="529">
        <f>Electricity!I1743</f>
        <v>0</v>
      </c>
      <c r="E1707" s="530" t="str">
        <f t="shared" si="56"/>
        <v>03/12/2024 12:00:00 AM</v>
      </c>
      <c r="F1707" s="530" t="str">
        <f t="shared" si="55"/>
        <v>Mar</v>
      </c>
    </row>
    <row r="1708" spans="1:6" x14ac:dyDescent="0.35">
      <c r="A1708" s="527">
        <f>Electricity!D1744</f>
        <v>45363</v>
      </c>
      <c r="B1708" s="528">
        <f>Electricity!E1744</f>
        <v>4.1666666666666699E-2</v>
      </c>
      <c r="C1708" s="529">
        <f>Electricity!F1744</f>
        <v>0</v>
      </c>
      <c r="D1708" s="529">
        <f>Electricity!I1744</f>
        <v>0</v>
      </c>
      <c r="E1708" s="530" t="str">
        <f t="shared" si="56"/>
        <v>03/12/2024 01:00:00 AM</v>
      </c>
      <c r="F1708" s="530" t="str">
        <f t="shared" si="55"/>
        <v>Mar</v>
      </c>
    </row>
    <row r="1709" spans="1:6" x14ac:dyDescent="0.35">
      <c r="A1709" s="527">
        <f>Electricity!D1745</f>
        <v>45363</v>
      </c>
      <c r="B1709" s="528">
        <f>Electricity!E1745</f>
        <v>8.333333333333337E-2</v>
      </c>
      <c r="C1709" s="529">
        <f>Electricity!F1745</f>
        <v>0</v>
      </c>
      <c r="D1709" s="529">
        <f>Electricity!I1745</f>
        <v>0</v>
      </c>
      <c r="E1709" s="530" t="str">
        <f t="shared" si="56"/>
        <v>03/12/2024 02:00:00 AM</v>
      </c>
      <c r="F1709" s="530" t="str">
        <f t="shared" si="55"/>
        <v>Mar</v>
      </c>
    </row>
    <row r="1710" spans="1:6" x14ac:dyDescent="0.35">
      <c r="A1710" s="527">
        <f>Electricity!D1746</f>
        <v>45363</v>
      </c>
      <c r="B1710" s="528">
        <f>Electricity!E1746</f>
        <v>0.12500000000000006</v>
      </c>
      <c r="C1710" s="529">
        <f>Electricity!F1746</f>
        <v>0</v>
      </c>
      <c r="D1710" s="529">
        <f>Electricity!I1746</f>
        <v>0</v>
      </c>
      <c r="E1710" s="530" t="str">
        <f t="shared" si="56"/>
        <v>03/12/2024 03:00:00 AM</v>
      </c>
      <c r="F1710" s="530" t="str">
        <f t="shared" si="55"/>
        <v>Mar</v>
      </c>
    </row>
    <row r="1711" spans="1:6" x14ac:dyDescent="0.35">
      <c r="A1711" s="527">
        <f>Electricity!D1747</f>
        <v>45363</v>
      </c>
      <c r="B1711" s="528">
        <f>Electricity!E1747</f>
        <v>0.16666666666666669</v>
      </c>
      <c r="C1711" s="529">
        <f>Electricity!F1747</f>
        <v>0</v>
      </c>
      <c r="D1711" s="529">
        <f>Electricity!I1747</f>
        <v>0</v>
      </c>
      <c r="E1711" s="530" t="str">
        <f t="shared" si="56"/>
        <v>03/12/2024 04:00:00 AM</v>
      </c>
      <c r="F1711" s="530" t="str">
        <f t="shared" si="55"/>
        <v>Mar</v>
      </c>
    </row>
    <row r="1712" spans="1:6" x14ac:dyDescent="0.35">
      <c r="A1712" s="527">
        <f>Electricity!D1748</f>
        <v>45363</v>
      </c>
      <c r="B1712" s="528">
        <f>Electricity!E1748</f>
        <v>0.20833333333333337</v>
      </c>
      <c r="C1712" s="529">
        <f>Electricity!F1748</f>
        <v>0</v>
      </c>
      <c r="D1712" s="529">
        <f>Electricity!I1748</f>
        <v>0</v>
      </c>
      <c r="E1712" s="530" t="str">
        <f t="shared" si="56"/>
        <v>03/12/2024 05:00:00 AM</v>
      </c>
      <c r="F1712" s="530" t="str">
        <f t="shared" si="55"/>
        <v>Mar</v>
      </c>
    </row>
    <row r="1713" spans="1:6" x14ac:dyDescent="0.35">
      <c r="A1713" s="527">
        <f>Electricity!D1749</f>
        <v>45363</v>
      </c>
      <c r="B1713" s="528">
        <f>Electricity!E1749</f>
        <v>0.25</v>
      </c>
      <c r="C1713" s="529">
        <f>Electricity!F1749</f>
        <v>0</v>
      </c>
      <c r="D1713" s="529">
        <f>Electricity!I1749</f>
        <v>0</v>
      </c>
      <c r="E1713" s="530" t="str">
        <f t="shared" si="56"/>
        <v>03/12/2024 06:00:00 AM</v>
      </c>
      <c r="F1713" s="530" t="str">
        <f t="shared" si="55"/>
        <v>Mar</v>
      </c>
    </row>
    <row r="1714" spans="1:6" x14ac:dyDescent="0.35">
      <c r="A1714" s="527">
        <f>Electricity!D1750</f>
        <v>45363</v>
      </c>
      <c r="B1714" s="528">
        <f>Electricity!E1750</f>
        <v>0.29166666666666669</v>
      </c>
      <c r="C1714" s="529">
        <f>Electricity!F1750</f>
        <v>0</v>
      </c>
      <c r="D1714" s="529">
        <f>Electricity!I1750</f>
        <v>0</v>
      </c>
      <c r="E1714" s="530" t="str">
        <f t="shared" si="56"/>
        <v>03/12/2024 07:00:00 AM</v>
      </c>
      <c r="F1714" s="530" t="str">
        <f t="shared" si="55"/>
        <v>Mar</v>
      </c>
    </row>
    <row r="1715" spans="1:6" x14ac:dyDescent="0.35">
      <c r="A1715" s="527">
        <f>Electricity!D1751</f>
        <v>45363</v>
      </c>
      <c r="B1715" s="528">
        <f>Electricity!E1751</f>
        <v>0.33333333333333337</v>
      </c>
      <c r="C1715" s="529">
        <f>Electricity!F1751</f>
        <v>0</v>
      </c>
      <c r="D1715" s="529">
        <f>Electricity!I1751</f>
        <v>0</v>
      </c>
      <c r="E1715" s="530" t="str">
        <f t="shared" si="56"/>
        <v>03/12/2024 08:00:00 AM</v>
      </c>
      <c r="F1715" s="530" t="str">
        <f t="shared" si="55"/>
        <v>Mar</v>
      </c>
    </row>
    <row r="1716" spans="1:6" x14ac:dyDescent="0.35">
      <c r="A1716" s="527">
        <f>Electricity!D1752</f>
        <v>45363</v>
      </c>
      <c r="B1716" s="528">
        <f>Electricity!E1752</f>
        <v>0.375</v>
      </c>
      <c r="C1716" s="529">
        <f>Electricity!F1752</f>
        <v>0</v>
      </c>
      <c r="D1716" s="529">
        <f>Electricity!I1752</f>
        <v>0</v>
      </c>
      <c r="E1716" s="530" t="str">
        <f t="shared" si="56"/>
        <v>03/12/2024 09:00:00 AM</v>
      </c>
      <c r="F1716" s="530" t="str">
        <f t="shared" si="55"/>
        <v>Mar</v>
      </c>
    </row>
    <row r="1717" spans="1:6" x14ac:dyDescent="0.35">
      <c r="A1717" s="527">
        <f>Electricity!D1753</f>
        <v>45363</v>
      </c>
      <c r="B1717" s="528">
        <f>Electricity!E1753</f>
        <v>0.41666666666666669</v>
      </c>
      <c r="C1717" s="529">
        <f>Electricity!F1753</f>
        <v>0</v>
      </c>
      <c r="D1717" s="529">
        <f>Electricity!I1753</f>
        <v>0</v>
      </c>
      <c r="E1717" s="530" t="str">
        <f t="shared" si="56"/>
        <v>03/12/2024 10:00:00 AM</v>
      </c>
      <c r="F1717" s="530" t="str">
        <f t="shared" si="55"/>
        <v>Mar</v>
      </c>
    </row>
    <row r="1718" spans="1:6" x14ac:dyDescent="0.35">
      <c r="A1718" s="527">
        <f>Electricity!D1754</f>
        <v>45363</v>
      </c>
      <c r="B1718" s="528">
        <f>Electricity!E1754</f>
        <v>0.45833333333333337</v>
      </c>
      <c r="C1718" s="529">
        <f>Electricity!F1754</f>
        <v>0</v>
      </c>
      <c r="D1718" s="529">
        <f>Electricity!I1754</f>
        <v>0</v>
      </c>
      <c r="E1718" s="530" t="str">
        <f t="shared" si="56"/>
        <v>03/12/2024 11:00:00 AM</v>
      </c>
      <c r="F1718" s="530" t="str">
        <f t="shared" si="55"/>
        <v>Mar</v>
      </c>
    </row>
    <row r="1719" spans="1:6" x14ac:dyDescent="0.35">
      <c r="A1719" s="527">
        <f>Electricity!D1755</f>
        <v>45363</v>
      </c>
      <c r="B1719" s="528">
        <f>Electricity!E1755</f>
        <v>0.50000000000000011</v>
      </c>
      <c r="C1719" s="529">
        <f>Electricity!F1755</f>
        <v>0</v>
      </c>
      <c r="D1719" s="529">
        <f>Electricity!I1755</f>
        <v>0</v>
      </c>
      <c r="E1719" s="530" t="str">
        <f t="shared" si="56"/>
        <v>03/12/2024 12:00:00 PM</v>
      </c>
      <c r="F1719" s="530" t="str">
        <f t="shared" si="55"/>
        <v>Mar</v>
      </c>
    </row>
    <row r="1720" spans="1:6" x14ac:dyDescent="0.35">
      <c r="A1720" s="527">
        <f>Electricity!D1756</f>
        <v>45363</v>
      </c>
      <c r="B1720" s="528">
        <f>Electricity!E1756</f>
        <v>0.54166666666666674</v>
      </c>
      <c r="C1720" s="529">
        <f>Electricity!F1756</f>
        <v>0</v>
      </c>
      <c r="D1720" s="529">
        <f>Electricity!I1756</f>
        <v>0</v>
      </c>
      <c r="E1720" s="530" t="str">
        <f t="shared" si="56"/>
        <v>03/12/2024 01:00:00 PM</v>
      </c>
      <c r="F1720" s="530" t="str">
        <f t="shared" si="55"/>
        <v>Mar</v>
      </c>
    </row>
    <row r="1721" spans="1:6" x14ac:dyDescent="0.35">
      <c r="A1721" s="527">
        <f>Electricity!D1757</f>
        <v>45363</v>
      </c>
      <c r="B1721" s="528">
        <f>Electricity!E1757</f>
        <v>0.58333333333333337</v>
      </c>
      <c r="C1721" s="529">
        <f>Electricity!F1757</f>
        <v>0</v>
      </c>
      <c r="D1721" s="529">
        <f>Electricity!I1757</f>
        <v>0</v>
      </c>
      <c r="E1721" s="530" t="str">
        <f t="shared" si="56"/>
        <v>03/12/2024 02:00:00 PM</v>
      </c>
      <c r="F1721" s="530" t="str">
        <f t="shared" si="55"/>
        <v>Mar</v>
      </c>
    </row>
    <row r="1722" spans="1:6" x14ac:dyDescent="0.35">
      <c r="A1722" s="527">
        <f>Electricity!D1758</f>
        <v>45363</v>
      </c>
      <c r="B1722" s="528">
        <f>Electricity!E1758</f>
        <v>0.62500000000000011</v>
      </c>
      <c r="C1722" s="529">
        <f>Electricity!F1758</f>
        <v>0</v>
      </c>
      <c r="D1722" s="529">
        <f>Electricity!I1758</f>
        <v>0</v>
      </c>
      <c r="E1722" s="530" t="str">
        <f t="shared" si="56"/>
        <v>03/12/2024 03:00:00 PM</v>
      </c>
      <c r="F1722" s="530" t="str">
        <f t="shared" si="55"/>
        <v>Mar</v>
      </c>
    </row>
    <row r="1723" spans="1:6" x14ac:dyDescent="0.35">
      <c r="A1723" s="527">
        <f>Electricity!D1759</f>
        <v>45363</v>
      </c>
      <c r="B1723" s="528">
        <f>Electricity!E1759</f>
        <v>0.66666666666666674</v>
      </c>
      <c r="C1723" s="529">
        <f>Electricity!F1759</f>
        <v>0</v>
      </c>
      <c r="D1723" s="529">
        <f>Electricity!I1759</f>
        <v>0</v>
      </c>
      <c r="E1723" s="530" t="str">
        <f t="shared" si="56"/>
        <v>03/12/2024 04:00:00 PM</v>
      </c>
      <c r="F1723" s="530" t="str">
        <f t="shared" si="55"/>
        <v>Mar</v>
      </c>
    </row>
    <row r="1724" spans="1:6" x14ac:dyDescent="0.35">
      <c r="A1724" s="527">
        <f>Electricity!D1760</f>
        <v>45363</v>
      </c>
      <c r="B1724" s="528">
        <f>Electricity!E1760</f>
        <v>0.70833333333333337</v>
      </c>
      <c r="C1724" s="529">
        <f>Electricity!F1760</f>
        <v>0</v>
      </c>
      <c r="D1724" s="529">
        <f>Electricity!I1760</f>
        <v>0</v>
      </c>
      <c r="E1724" s="530" t="str">
        <f t="shared" si="56"/>
        <v>03/12/2024 05:00:00 PM</v>
      </c>
      <c r="F1724" s="530" t="str">
        <f t="shared" si="55"/>
        <v>Mar</v>
      </c>
    </row>
    <row r="1725" spans="1:6" x14ac:dyDescent="0.35">
      <c r="A1725" s="527">
        <f>Electricity!D1761</f>
        <v>45363</v>
      </c>
      <c r="B1725" s="528">
        <f>Electricity!E1761</f>
        <v>0.75000000000000011</v>
      </c>
      <c r="C1725" s="529">
        <f>Electricity!F1761</f>
        <v>0</v>
      </c>
      <c r="D1725" s="529">
        <f>Electricity!I1761</f>
        <v>0</v>
      </c>
      <c r="E1725" s="530" t="str">
        <f t="shared" si="56"/>
        <v>03/12/2024 06:00:00 PM</v>
      </c>
      <c r="F1725" s="530" t="str">
        <f t="shared" si="55"/>
        <v>Mar</v>
      </c>
    </row>
    <row r="1726" spans="1:6" x14ac:dyDescent="0.35">
      <c r="A1726" s="527">
        <f>Electricity!D1762</f>
        <v>45363</v>
      </c>
      <c r="B1726" s="528">
        <f>Electricity!E1762</f>
        <v>0.79166666666666674</v>
      </c>
      <c r="C1726" s="529">
        <f>Electricity!F1762</f>
        <v>0</v>
      </c>
      <c r="D1726" s="529">
        <f>Electricity!I1762</f>
        <v>0</v>
      </c>
      <c r="E1726" s="530" t="str">
        <f t="shared" si="56"/>
        <v>03/12/2024 07:00:00 PM</v>
      </c>
      <c r="F1726" s="530" t="str">
        <f t="shared" si="55"/>
        <v>Mar</v>
      </c>
    </row>
    <row r="1727" spans="1:6" x14ac:dyDescent="0.35">
      <c r="A1727" s="527">
        <f>Electricity!D1763</f>
        <v>45363</v>
      </c>
      <c r="B1727" s="528">
        <f>Electricity!E1763</f>
        <v>0.83333333333333337</v>
      </c>
      <c r="C1727" s="529">
        <f>Electricity!F1763</f>
        <v>0</v>
      </c>
      <c r="D1727" s="529">
        <f>Electricity!I1763</f>
        <v>0</v>
      </c>
      <c r="E1727" s="530" t="str">
        <f t="shared" si="56"/>
        <v>03/12/2024 08:00:00 PM</v>
      </c>
      <c r="F1727" s="530" t="str">
        <f t="shared" si="55"/>
        <v>Mar</v>
      </c>
    </row>
    <row r="1728" spans="1:6" x14ac:dyDescent="0.35">
      <c r="A1728" s="527">
        <f>Electricity!D1764</f>
        <v>45363</v>
      </c>
      <c r="B1728" s="528">
        <f>Electricity!E1764</f>
        <v>0.87500000000000011</v>
      </c>
      <c r="C1728" s="529">
        <f>Electricity!F1764</f>
        <v>0</v>
      </c>
      <c r="D1728" s="529">
        <f>Electricity!I1764</f>
        <v>0</v>
      </c>
      <c r="E1728" s="530" t="str">
        <f t="shared" si="56"/>
        <v>03/12/2024 09:00:00 PM</v>
      </c>
      <c r="F1728" s="530" t="str">
        <f t="shared" si="55"/>
        <v>Mar</v>
      </c>
    </row>
    <row r="1729" spans="1:6" x14ac:dyDescent="0.35">
      <c r="A1729" s="527">
        <f>Electricity!D1765</f>
        <v>45363</v>
      </c>
      <c r="B1729" s="528">
        <f>Electricity!E1765</f>
        <v>0.91666666666666674</v>
      </c>
      <c r="C1729" s="529">
        <f>Electricity!F1765</f>
        <v>0</v>
      </c>
      <c r="D1729" s="529">
        <f>Electricity!I1765</f>
        <v>0</v>
      </c>
      <c r="E1729" s="530" t="str">
        <f t="shared" si="56"/>
        <v>03/12/2024 10:00:00 PM</v>
      </c>
      <c r="F1729" s="530" t="str">
        <f t="shared" si="55"/>
        <v>Mar</v>
      </c>
    </row>
    <row r="1730" spans="1:6" x14ac:dyDescent="0.35">
      <c r="A1730" s="527">
        <f>Electricity!D1766</f>
        <v>45363</v>
      </c>
      <c r="B1730" s="528">
        <f>Electricity!E1766</f>
        <v>0.95833333333333337</v>
      </c>
      <c r="C1730" s="529">
        <f>Electricity!F1766</f>
        <v>0</v>
      </c>
      <c r="D1730" s="529">
        <f>Electricity!I1766</f>
        <v>0</v>
      </c>
      <c r="E1730" s="530" t="str">
        <f t="shared" si="56"/>
        <v>03/12/2024 11:00:00 PM</v>
      </c>
      <c r="F1730" s="530" t="str">
        <f t="shared" si="55"/>
        <v>Mar</v>
      </c>
    </row>
    <row r="1731" spans="1:6" x14ac:dyDescent="0.35">
      <c r="A1731" s="527">
        <f>Electricity!D1767</f>
        <v>45364</v>
      </c>
      <c r="B1731" s="528">
        <f>Electricity!E1767</f>
        <v>3.1225022567582528E-17</v>
      </c>
      <c r="C1731" s="529">
        <f>Electricity!F1767</f>
        <v>0</v>
      </c>
      <c r="D1731" s="529">
        <f>Electricity!I1767</f>
        <v>0</v>
      </c>
      <c r="E1731" s="530" t="str">
        <f t="shared" si="56"/>
        <v>03/13/2024 12:00:00 AM</v>
      </c>
      <c r="F1731" s="530" t="str">
        <f t="shared" ref="F1731:F1794" si="57">TEXT(A1731,"mmm")</f>
        <v>Mar</v>
      </c>
    </row>
    <row r="1732" spans="1:6" x14ac:dyDescent="0.35">
      <c r="A1732" s="527">
        <f>Electricity!D1768</f>
        <v>45364</v>
      </c>
      <c r="B1732" s="528">
        <f>Electricity!E1768</f>
        <v>4.1666666666666699E-2</v>
      </c>
      <c r="C1732" s="529">
        <f>Electricity!F1768</f>
        <v>0</v>
      </c>
      <c r="D1732" s="529">
        <f>Electricity!I1768</f>
        <v>0</v>
      </c>
      <c r="E1732" s="530" t="str">
        <f t="shared" si="56"/>
        <v>03/13/2024 01:00:00 AM</v>
      </c>
      <c r="F1732" s="530" t="str">
        <f t="shared" si="57"/>
        <v>Mar</v>
      </c>
    </row>
    <row r="1733" spans="1:6" x14ac:dyDescent="0.35">
      <c r="A1733" s="527">
        <f>Electricity!D1769</f>
        <v>45364</v>
      </c>
      <c r="B1733" s="528">
        <f>Electricity!E1769</f>
        <v>8.333333333333337E-2</v>
      </c>
      <c r="C1733" s="529">
        <f>Electricity!F1769</f>
        <v>0</v>
      </c>
      <c r="D1733" s="529">
        <f>Electricity!I1769</f>
        <v>0</v>
      </c>
      <c r="E1733" s="530" t="str">
        <f t="shared" si="56"/>
        <v>03/13/2024 02:00:00 AM</v>
      </c>
      <c r="F1733" s="530" t="str">
        <f t="shared" si="57"/>
        <v>Mar</v>
      </c>
    </row>
    <row r="1734" spans="1:6" x14ac:dyDescent="0.35">
      <c r="A1734" s="527">
        <f>Electricity!D1770</f>
        <v>45364</v>
      </c>
      <c r="B1734" s="528">
        <f>Electricity!E1770</f>
        <v>0.12500000000000006</v>
      </c>
      <c r="C1734" s="529">
        <f>Electricity!F1770</f>
        <v>0</v>
      </c>
      <c r="D1734" s="529">
        <f>Electricity!I1770</f>
        <v>0</v>
      </c>
      <c r="E1734" s="530" t="str">
        <f t="shared" si="56"/>
        <v>03/13/2024 03:00:00 AM</v>
      </c>
      <c r="F1734" s="530" t="str">
        <f t="shared" si="57"/>
        <v>Mar</v>
      </c>
    </row>
    <row r="1735" spans="1:6" x14ac:dyDescent="0.35">
      <c r="A1735" s="527">
        <f>Electricity!D1771</f>
        <v>45364</v>
      </c>
      <c r="B1735" s="528">
        <f>Electricity!E1771</f>
        <v>0.16666666666666669</v>
      </c>
      <c r="C1735" s="529">
        <f>Electricity!F1771</f>
        <v>0</v>
      </c>
      <c r="D1735" s="529">
        <f>Electricity!I1771</f>
        <v>0</v>
      </c>
      <c r="E1735" s="530" t="str">
        <f t="shared" si="56"/>
        <v>03/13/2024 04:00:00 AM</v>
      </c>
      <c r="F1735" s="530" t="str">
        <f t="shared" si="57"/>
        <v>Mar</v>
      </c>
    </row>
    <row r="1736" spans="1:6" x14ac:dyDescent="0.35">
      <c r="A1736" s="527">
        <f>Electricity!D1772</f>
        <v>45364</v>
      </c>
      <c r="B1736" s="528">
        <f>Electricity!E1772</f>
        <v>0.20833333333333337</v>
      </c>
      <c r="C1736" s="529">
        <f>Electricity!F1772</f>
        <v>0</v>
      </c>
      <c r="D1736" s="529">
        <f>Electricity!I1772</f>
        <v>0</v>
      </c>
      <c r="E1736" s="530" t="str">
        <f t="shared" si="56"/>
        <v>03/13/2024 05:00:00 AM</v>
      </c>
      <c r="F1736" s="530" t="str">
        <f t="shared" si="57"/>
        <v>Mar</v>
      </c>
    </row>
    <row r="1737" spans="1:6" x14ac:dyDescent="0.35">
      <c r="A1737" s="527">
        <f>Electricity!D1773</f>
        <v>45364</v>
      </c>
      <c r="B1737" s="528">
        <f>Electricity!E1773</f>
        <v>0.25</v>
      </c>
      <c r="C1737" s="529">
        <f>Electricity!F1773</f>
        <v>0</v>
      </c>
      <c r="D1737" s="529">
        <f>Electricity!I1773</f>
        <v>0</v>
      </c>
      <c r="E1737" s="530" t="str">
        <f t="shared" si="56"/>
        <v>03/13/2024 06:00:00 AM</v>
      </c>
      <c r="F1737" s="530" t="str">
        <f t="shared" si="57"/>
        <v>Mar</v>
      </c>
    </row>
    <row r="1738" spans="1:6" x14ac:dyDescent="0.35">
      <c r="A1738" s="527">
        <f>Electricity!D1774</f>
        <v>45364</v>
      </c>
      <c r="B1738" s="528">
        <f>Electricity!E1774</f>
        <v>0.29166666666666669</v>
      </c>
      <c r="C1738" s="529">
        <f>Electricity!F1774</f>
        <v>0</v>
      </c>
      <c r="D1738" s="529">
        <f>Electricity!I1774</f>
        <v>0</v>
      </c>
      <c r="E1738" s="530" t="str">
        <f t="shared" si="56"/>
        <v>03/13/2024 07:00:00 AM</v>
      </c>
      <c r="F1738" s="530" t="str">
        <f t="shared" si="57"/>
        <v>Mar</v>
      </c>
    </row>
    <row r="1739" spans="1:6" x14ac:dyDescent="0.35">
      <c r="A1739" s="527">
        <f>Electricity!D1775</f>
        <v>45364</v>
      </c>
      <c r="B1739" s="528">
        <f>Electricity!E1775</f>
        <v>0.33333333333333337</v>
      </c>
      <c r="C1739" s="529">
        <f>Electricity!F1775</f>
        <v>0</v>
      </c>
      <c r="D1739" s="529">
        <f>Electricity!I1775</f>
        <v>0</v>
      </c>
      <c r="E1739" s="530" t="str">
        <f t="shared" si="56"/>
        <v>03/13/2024 08:00:00 AM</v>
      </c>
      <c r="F1739" s="530" t="str">
        <f t="shared" si="57"/>
        <v>Mar</v>
      </c>
    </row>
    <row r="1740" spans="1:6" x14ac:dyDescent="0.35">
      <c r="A1740" s="527">
        <f>Electricity!D1776</f>
        <v>45364</v>
      </c>
      <c r="B1740" s="528">
        <f>Electricity!E1776</f>
        <v>0.375</v>
      </c>
      <c r="C1740" s="529">
        <f>Electricity!F1776</f>
        <v>0</v>
      </c>
      <c r="D1740" s="529">
        <f>Electricity!I1776</f>
        <v>0</v>
      </c>
      <c r="E1740" s="530" t="str">
        <f t="shared" ref="E1740:E1803" si="58">CONCATENATE(TEXT(A1740,"mm/dd/yyyy")," ",TEXT(B1740,"hh:mm:ss AM/PM"))</f>
        <v>03/13/2024 09:00:00 AM</v>
      </c>
      <c r="F1740" s="530" t="str">
        <f t="shared" si="57"/>
        <v>Mar</v>
      </c>
    </row>
    <row r="1741" spans="1:6" x14ac:dyDescent="0.35">
      <c r="A1741" s="527">
        <f>Electricity!D1777</f>
        <v>45364</v>
      </c>
      <c r="B1741" s="528">
        <f>Electricity!E1777</f>
        <v>0.41666666666666669</v>
      </c>
      <c r="C1741" s="529">
        <f>Electricity!F1777</f>
        <v>0</v>
      </c>
      <c r="D1741" s="529">
        <f>Electricity!I1777</f>
        <v>0</v>
      </c>
      <c r="E1741" s="530" t="str">
        <f t="shared" si="58"/>
        <v>03/13/2024 10:00:00 AM</v>
      </c>
      <c r="F1741" s="530" t="str">
        <f t="shared" si="57"/>
        <v>Mar</v>
      </c>
    </row>
    <row r="1742" spans="1:6" x14ac:dyDescent="0.35">
      <c r="A1742" s="527">
        <f>Electricity!D1778</f>
        <v>45364</v>
      </c>
      <c r="B1742" s="528">
        <f>Electricity!E1778</f>
        <v>0.45833333333333337</v>
      </c>
      <c r="C1742" s="529">
        <f>Electricity!F1778</f>
        <v>0</v>
      </c>
      <c r="D1742" s="529">
        <f>Electricity!I1778</f>
        <v>0</v>
      </c>
      <c r="E1742" s="530" t="str">
        <f t="shared" si="58"/>
        <v>03/13/2024 11:00:00 AM</v>
      </c>
      <c r="F1742" s="530" t="str">
        <f t="shared" si="57"/>
        <v>Mar</v>
      </c>
    </row>
    <row r="1743" spans="1:6" x14ac:dyDescent="0.35">
      <c r="A1743" s="527">
        <f>Electricity!D1779</f>
        <v>45364</v>
      </c>
      <c r="B1743" s="528">
        <f>Electricity!E1779</f>
        <v>0.50000000000000011</v>
      </c>
      <c r="C1743" s="529">
        <f>Electricity!F1779</f>
        <v>0</v>
      </c>
      <c r="D1743" s="529">
        <f>Electricity!I1779</f>
        <v>0</v>
      </c>
      <c r="E1743" s="530" t="str">
        <f t="shared" si="58"/>
        <v>03/13/2024 12:00:00 PM</v>
      </c>
      <c r="F1743" s="530" t="str">
        <f t="shared" si="57"/>
        <v>Mar</v>
      </c>
    </row>
    <row r="1744" spans="1:6" x14ac:dyDescent="0.35">
      <c r="A1744" s="527">
        <f>Electricity!D1780</f>
        <v>45364</v>
      </c>
      <c r="B1744" s="528">
        <f>Electricity!E1780</f>
        <v>0.54166666666666674</v>
      </c>
      <c r="C1744" s="529">
        <f>Electricity!F1780</f>
        <v>0</v>
      </c>
      <c r="D1744" s="529">
        <f>Electricity!I1780</f>
        <v>0</v>
      </c>
      <c r="E1744" s="530" t="str">
        <f t="shared" si="58"/>
        <v>03/13/2024 01:00:00 PM</v>
      </c>
      <c r="F1744" s="530" t="str">
        <f t="shared" si="57"/>
        <v>Mar</v>
      </c>
    </row>
    <row r="1745" spans="1:6" x14ac:dyDescent="0.35">
      <c r="A1745" s="527">
        <f>Electricity!D1781</f>
        <v>45364</v>
      </c>
      <c r="B1745" s="528">
        <f>Electricity!E1781</f>
        <v>0.58333333333333337</v>
      </c>
      <c r="C1745" s="529">
        <f>Electricity!F1781</f>
        <v>0</v>
      </c>
      <c r="D1745" s="529">
        <f>Electricity!I1781</f>
        <v>0</v>
      </c>
      <c r="E1745" s="530" t="str">
        <f t="shared" si="58"/>
        <v>03/13/2024 02:00:00 PM</v>
      </c>
      <c r="F1745" s="530" t="str">
        <f t="shared" si="57"/>
        <v>Mar</v>
      </c>
    </row>
    <row r="1746" spans="1:6" x14ac:dyDescent="0.35">
      <c r="A1746" s="527">
        <f>Electricity!D1782</f>
        <v>45364</v>
      </c>
      <c r="B1746" s="528">
        <f>Electricity!E1782</f>
        <v>0.62500000000000011</v>
      </c>
      <c r="C1746" s="529">
        <f>Electricity!F1782</f>
        <v>0</v>
      </c>
      <c r="D1746" s="529">
        <f>Electricity!I1782</f>
        <v>0</v>
      </c>
      <c r="E1746" s="530" t="str">
        <f t="shared" si="58"/>
        <v>03/13/2024 03:00:00 PM</v>
      </c>
      <c r="F1746" s="530" t="str">
        <f t="shared" si="57"/>
        <v>Mar</v>
      </c>
    </row>
    <row r="1747" spans="1:6" x14ac:dyDescent="0.35">
      <c r="A1747" s="527">
        <f>Electricity!D1783</f>
        <v>45364</v>
      </c>
      <c r="B1747" s="528">
        <f>Electricity!E1783</f>
        <v>0.66666666666666674</v>
      </c>
      <c r="C1747" s="529">
        <f>Electricity!F1783</f>
        <v>0</v>
      </c>
      <c r="D1747" s="529">
        <f>Electricity!I1783</f>
        <v>0</v>
      </c>
      <c r="E1747" s="530" t="str">
        <f t="shared" si="58"/>
        <v>03/13/2024 04:00:00 PM</v>
      </c>
      <c r="F1747" s="530" t="str">
        <f t="shared" si="57"/>
        <v>Mar</v>
      </c>
    </row>
    <row r="1748" spans="1:6" x14ac:dyDescent="0.35">
      <c r="A1748" s="527">
        <f>Electricity!D1784</f>
        <v>45364</v>
      </c>
      <c r="B1748" s="528">
        <f>Electricity!E1784</f>
        <v>0.70833333333333337</v>
      </c>
      <c r="C1748" s="529">
        <f>Electricity!F1784</f>
        <v>0</v>
      </c>
      <c r="D1748" s="529">
        <f>Electricity!I1784</f>
        <v>0</v>
      </c>
      <c r="E1748" s="530" t="str">
        <f t="shared" si="58"/>
        <v>03/13/2024 05:00:00 PM</v>
      </c>
      <c r="F1748" s="530" t="str">
        <f t="shared" si="57"/>
        <v>Mar</v>
      </c>
    </row>
    <row r="1749" spans="1:6" x14ac:dyDescent="0.35">
      <c r="A1749" s="527">
        <f>Electricity!D1785</f>
        <v>45364</v>
      </c>
      <c r="B1749" s="528">
        <f>Electricity!E1785</f>
        <v>0.75000000000000011</v>
      </c>
      <c r="C1749" s="529">
        <f>Electricity!F1785</f>
        <v>0</v>
      </c>
      <c r="D1749" s="529">
        <f>Electricity!I1785</f>
        <v>0</v>
      </c>
      <c r="E1749" s="530" t="str">
        <f t="shared" si="58"/>
        <v>03/13/2024 06:00:00 PM</v>
      </c>
      <c r="F1749" s="530" t="str">
        <f t="shared" si="57"/>
        <v>Mar</v>
      </c>
    </row>
    <row r="1750" spans="1:6" x14ac:dyDescent="0.35">
      <c r="A1750" s="527">
        <f>Electricity!D1786</f>
        <v>45364</v>
      </c>
      <c r="B1750" s="528">
        <f>Electricity!E1786</f>
        <v>0.79166666666666674</v>
      </c>
      <c r="C1750" s="529">
        <f>Electricity!F1786</f>
        <v>0</v>
      </c>
      <c r="D1750" s="529">
        <f>Electricity!I1786</f>
        <v>0</v>
      </c>
      <c r="E1750" s="530" t="str">
        <f t="shared" si="58"/>
        <v>03/13/2024 07:00:00 PM</v>
      </c>
      <c r="F1750" s="530" t="str">
        <f t="shared" si="57"/>
        <v>Mar</v>
      </c>
    </row>
    <row r="1751" spans="1:6" x14ac:dyDescent="0.35">
      <c r="A1751" s="527">
        <f>Electricity!D1787</f>
        <v>45364</v>
      </c>
      <c r="B1751" s="528">
        <f>Electricity!E1787</f>
        <v>0.83333333333333337</v>
      </c>
      <c r="C1751" s="529">
        <f>Electricity!F1787</f>
        <v>0</v>
      </c>
      <c r="D1751" s="529">
        <f>Electricity!I1787</f>
        <v>0</v>
      </c>
      <c r="E1751" s="530" t="str">
        <f t="shared" si="58"/>
        <v>03/13/2024 08:00:00 PM</v>
      </c>
      <c r="F1751" s="530" t="str">
        <f t="shared" si="57"/>
        <v>Mar</v>
      </c>
    </row>
    <row r="1752" spans="1:6" x14ac:dyDescent="0.35">
      <c r="A1752" s="527">
        <f>Electricity!D1788</f>
        <v>45364</v>
      </c>
      <c r="B1752" s="528">
        <f>Electricity!E1788</f>
        <v>0.87500000000000011</v>
      </c>
      <c r="C1752" s="529">
        <f>Electricity!F1788</f>
        <v>0</v>
      </c>
      <c r="D1752" s="529">
        <f>Electricity!I1788</f>
        <v>0</v>
      </c>
      <c r="E1752" s="530" t="str">
        <f t="shared" si="58"/>
        <v>03/13/2024 09:00:00 PM</v>
      </c>
      <c r="F1752" s="530" t="str">
        <f t="shared" si="57"/>
        <v>Mar</v>
      </c>
    </row>
    <row r="1753" spans="1:6" x14ac:dyDescent="0.35">
      <c r="A1753" s="527">
        <f>Electricity!D1789</f>
        <v>45364</v>
      </c>
      <c r="B1753" s="528">
        <f>Electricity!E1789</f>
        <v>0.91666666666666674</v>
      </c>
      <c r="C1753" s="529">
        <f>Electricity!F1789</f>
        <v>0</v>
      </c>
      <c r="D1753" s="529">
        <f>Electricity!I1789</f>
        <v>0</v>
      </c>
      <c r="E1753" s="530" t="str">
        <f t="shared" si="58"/>
        <v>03/13/2024 10:00:00 PM</v>
      </c>
      <c r="F1753" s="530" t="str">
        <f t="shared" si="57"/>
        <v>Mar</v>
      </c>
    </row>
    <row r="1754" spans="1:6" x14ac:dyDescent="0.35">
      <c r="A1754" s="527">
        <f>Electricity!D1790</f>
        <v>45364</v>
      </c>
      <c r="B1754" s="528">
        <f>Electricity!E1790</f>
        <v>0.95833333333333337</v>
      </c>
      <c r="C1754" s="529">
        <f>Electricity!F1790</f>
        <v>0</v>
      </c>
      <c r="D1754" s="529">
        <f>Electricity!I1790</f>
        <v>0</v>
      </c>
      <c r="E1754" s="530" t="str">
        <f t="shared" si="58"/>
        <v>03/13/2024 11:00:00 PM</v>
      </c>
      <c r="F1754" s="530" t="str">
        <f t="shared" si="57"/>
        <v>Mar</v>
      </c>
    </row>
    <row r="1755" spans="1:6" x14ac:dyDescent="0.35">
      <c r="A1755" s="527">
        <f>Electricity!D1791</f>
        <v>45365</v>
      </c>
      <c r="B1755" s="528">
        <f>Electricity!E1791</f>
        <v>3.1225022567582528E-17</v>
      </c>
      <c r="C1755" s="529">
        <f>Electricity!F1791</f>
        <v>0</v>
      </c>
      <c r="D1755" s="529">
        <f>Electricity!I1791</f>
        <v>0</v>
      </c>
      <c r="E1755" s="530" t="str">
        <f t="shared" si="58"/>
        <v>03/14/2024 12:00:00 AM</v>
      </c>
      <c r="F1755" s="530" t="str">
        <f t="shared" si="57"/>
        <v>Mar</v>
      </c>
    </row>
    <row r="1756" spans="1:6" x14ac:dyDescent="0.35">
      <c r="A1756" s="527">
        <f>Electricity!D1792</f>
        <v>45365</v>
      </c>
      <c r="B1756" s="528">
        <f>Electricity!E1792</f>
        <v>4.1666666666666699E-2</v>
      </c>
      <c r="C1756" s="529">
        <f>Electricity!F1792</f>
        <v>0</v>
      </c>
      <c r="D1756" s="529">
        <f>Electricity!I1792</f>
        <v>0</v>
      </c>
      <c r="E1756" s="530" t="str">
        <f t="shared" si="58"/>
        <v>03/14/2024 01:00:00 AM</v>
      </c>
      <c r="F1756" s="530" t="str">
        <f t="shared" si="57"/>
        <v>Mar</v>
      </c>
    </row>
    <row r="1757" spans="1:6" x14ac:dyDescent="0.35">
      <c r="A1757" s="527">
        <f>Electricity!D1793</f>
        <v>45365</v>
      </c>
      <c r="B1757" s="528">
        <f>Electricity!E1793</f>
        <v>8.333333333333337E-2</v>
      </c>
      <c r="C1757" s="529">
        <f>Electricity!F1793</f>
        <v>0</v>
      </c>
      <c r="D1757" s="529">
        <f>Electricity!I1793</f>
        <v>0</v>
      </c>
      <c r="E1757" s="530" t="str">
        <f t="shared" si="58"/>
        <v>03/14/2024 02:00:00 AM</v>
      </c>
      <c r="F1757" s="530" t="str">
        <f t="shared" si="57"/>
        <v>Mar</v>
      </c>
    </row>
    <row r="1758" spans="1:6" x14ac:dyDescent="0.35">
      <c r="A1758" s="527">
        <f>Electricity!D1794</f>
        <v>45365</v>
      </c>
      <c r="B1758" s="528">
        <f>Electricity!E1794</f>
        <v>0.12500000000000006</v>
      </c>
      <c r="C1758" s="529">
        <f>Electricity!F1794</f>
        <v>0</v>
      </c>
      <c r="D1758" s="529">
        <f>Electricity!I1794</f>
        <v>0</v>
      </c>
      <c r="E1758" s="530" t="str">
        <f t="shared" si="58"/>
        <v>03/14/2024 03:00:00 AM</v>
      </c>
      <c r="F1758" s="530" t="str">
        <f t="shared" si="57"/>
        <v>Mar</v>
      </c>
    </row>
    <row r="1759" spans="1:6" x14ac:dyDescent="0.35">
      <c r="A1759" s="527">
        <f>Electricity!D1795</f>
        <v>45365</v>
      </c>
      <c r="B1759" s="528">
        <f>Electricity!E1795</f>
        <v>0.16666666666666669</v>
      </c>
      <c r="C1759" s="529">
        <f>Electricity!F1795</f>
        <v>0</v>
      </c>
      <c r="D1759" s="529">
        <f>Electricity!I1795</f>
        <v>0</v>
      </c>
      <c r="E1759" s="530" t="str">
        <f t="shared" si="58"/>
        <v>03/14/2024 04:00:00 AM</v>
      </c>
      <c r="F1759" s="530" t="str">
        <f t="shared" si="57"/>
        <v>Mar</v>
      </c>
    </row>
    <row r="1760" spans="1:6" x14ac:dyDescent="0.35">
      <c r="A1760" s="527">
        <f>Electricity!D1796</f>
        <v>45365</v>
      </c>
      <c r="B1760" s="528">
        <f>Electricity!E1796</f>
        <v>0.20833333333333337</v>
      </c>
      <c r="C1760" s="529">
        <f>Electricity!F1796</f>
        <v>0</v>
      </c>
      <c r="D1760" s="529">
        <f>Electricity!I1796</f>
        <v>0</v>
      </c>
      <c r="E1760" s="530" t="str">
        <f t="shared" si="58"/>
        <v>03/14/2024 05:00:00 AM</v>
      </c>
      <c r="F1760" s="530" t="str">
        <f t="shared" si="57"/>
        <v>Mar</v>
      </c>
    </row>
    <row r="1761" spans="1:6" x14ac:dyDescent="0.35">
      <c r="A1761" s="527">
        <f>Electricity!D1797</f>
        <v>45365</v>
      </c>
      <c r="B1761" s="528">
        <f>Electricity!E1797</f>
        <v>0.25</v>
      </c>
      <c r="C1761" s="529">
        <f>Electricity!F1797</f>
        <v>0</v>
      </c>
      <c r="D1761" s="529">
        <f>Electricity!I1797</f>
        <v>0</v>
      </c>
      <c r="E1761" s="530" t="str">
        <f t="shared" si="58"/>
        <v>03/14/2024 06:00:00 AM</v>
      </c>
      <c r="F1761" s="530" t="str">
        <f t="shared" si="57"/>
        <v>Mar</v>
      </c>
    </row>
    <row r="1762" spans="1:6" x14ac:dyDescent="0.35">
      <c r="A1762" s="527">
        <f>Electricity!D1798</f>
        <v>45365</v>
      </c>
      <c r="B1762" s="528">
        <f>Electricity!E1798</f>
        <v>0.29166666666666669</v>
      </c>
      <c r="C1762" s="529">
        <f>Electricity!F1798</f>
        <v>0</v>
      </c>
      <c r="D1762" s="529">
        <f>Electricity!I1798</f>
        <v>0</v>
      </c>
      <c r="E1762" s="530" t="str">
        <f t="shared" si="58"/>
        <v>03/14/2024 07:00:00 AM</v>
      </c>
      <c r="F1762" s="530" t="str">
        <f t="shared" si="57"/>
        <v>Mar</v>
      </c>
    </row>
    <row r="1763" spans="1:6" x14ac:dyDescent="0.35">
      <c r="A1763" s="527">
        <f>Electricity!D1799</f>
        <v>45365</v>
      </c>
      <c r="B1763" s="528">
        <f>Electricity!E1799</f>
        <v>0.33333333333333337</v>
      </c>
      <c r="C1763" s="529">
        <f>Electricity!F1799</f>
        <v>0</v>
      </c>
      <c r="D1763" s="529">
        <f>Electricity!I1799</f>
        <v>0</v>
      </c>
      <c r="E1763" s="530" t="str">
        <f t="shared" si="58"/>
        <v>03/14/2024 08:00:00 AM</v>
      </c>
      <c r="F1763" s="530" t="str">
        <f t="shared" si="57"/>
        <v>Mar</v>
      </c>
    </row>
    <row r="1764" spans="1:6" x14ac:dyDescent="0.35">
      <c r="A1764" s="527">
        <f>Electricity!D1800</f>
        <v>45365</v>
      </c>
      <c r="B1764" s="528">
        <f>Electricity!E1800</f>
        <v>0.375</v>
      </c>
      <c r="C1764" s="529">
        <f>Electricity!F1800</f>
        <v>0</v>
      </c>
      <c r="D1764" s="529">
        <f>Electricity!I1800</f>
        <v>0</v>
      </c>
      <c r="E1764" s="530" t="str">
        <f t="shared" si="58"/>
        <v>03/14/2024 09:00:00 AM</v>
      </c>
      <c r="F1764" s="530" t="str">
        <f t="shared" si="57"/>
        <v>Mar</v>
      </c>
    </row>
    <row r="1765" spans="1:6" x14ac:dyDescent="0.35">
      <c r="A1765" s="527">
        <f>Electricity!D1801</f>
        <v>45365</v>
      </c>
      <c r="B1765" s="528">
        <f>Electricity!E1801</f>
        <v>0.41666666666666669</v>
      </c>
      <c r="C1765" s="529">
        <f>Electricity!F1801</f>
        <v>0</v>
      </c>
      <c r="D1765" s="529">
        <f>Electricity!I1801</f>
        <v>0</v>
      </c>
      <c r="E1765" s="530" t="str">
        <f t="shared" si="58"/>
        <v>03/14/2024 10:00:00 AM</v>
      </c>
      <c r="F1765" s="530" t="str">
        <f t="shared" si="57"/>
        <v>Mar</v>
      </c>
    </row>
    <row r="1766" spans="1:6" x14ac:dyDescent="0.35">
      <c r="A1766" s="527">
        <f>Electricity!D1802</f>
        <v>45365</v>
      </c>
      <c r="B1766" s="528">
        <f>Electricity!E1802</f>
        <v>0.45833333333333337</v>
      </c>
      <c r="C1766" s="529">
        <f>Electricity!F1802</f>
        <v>0</v>
      </c>
      <c r="D1766" s="529">
        <f>Electricity!I1802</f>
        <v>0</v>
      </c>
      <c r="E1766" s="530" t="str">
        <f t="shared" si="58"/>
        <v>03/14/2024 11:00:00 AM</v>
      </c>
      <c r="F1766" s="530" t="str">
        <f t="shared" si="57"/>
        <v>Mar</v>
      </c>
    </row>
    <row r="1767" spans="1:6" x14ac:dyDescent="0.35">
      <c r="A1767" s="527">
        <f>Electricity!D1803</f>
        <v>45365</v>
      </c>
      <c r="B1767" s="528">
        <f>Electricity!E1803</f>
        <v>0.50000000000000011</v>
      </c>
      <c r="C1767" s="529">
        <f>Electricity!F1803</f>
        <v>0</v>
      </c>
      <c r="D1767" s="529">
        <f>Electricity!I1803</f>
        <v>0</v>
      </c>
      <c r="E1767" s="530" t="str">
        <f t="shared" si="58"/>
        <v>03/14/2024 12:00:00 PM</v>
      </c>
      <c r="F1767" s="530" t="str">
        <f t="shared" si="57"/>
        <v>Mar</v>
      </c>
    </row>
    <row r="1768" spans="1:6" x14ac:dyDescent="0.35">
      <c r="A1768" s="527">
        <f>Electricity!D1804</f>
        <v>45365</v>
      </c>
      <c r="B1768" s="528">
        <f>Electricity!E1804</f>
        <v>0.54166666666666674</v>
      </c>
      <c r="C1768" s="529">
        <f>Electricity!F1804</f>
        <v>0</v>
      </c>
      <c r="D1768" s="529">
        <f>Electricity!I1804</f>
        <v>0</v>
      </c>
      <c r="E1768" s="530" t="str">
        <f t="shared" si="58"/>
        <v>03/14/2024 01:00:00 PM</v>
      </c>
      <c r="F1768" s="530" t="str">
        <f t="shared" si="57"/>
        <v>Mar</v>
      </c>
    </row>
    <row r="1769" spans="1:6" x14ac:dyDescent="0.35">
      <c r="A1769" s="527">
        <f>Electricity!D1805</f>
        <v>45365</v>
      </c>
      <c r="B1769" s="528">
        <f>Electricity!E1805</f>
        <v>0.58333333333333337</v>
      </c>
      <c r="C1769" s="529">
        <f>Electricity!F1805</f>
        <v>0</v>
      </c>
      <c r="D1769" s="529">
        <f>Electricity!I1805</f>
        <v>0</v>
      </c>
      <c r="E1769" s="530" t="str">
        <f t="shared" si="58"/>
        <v>03/14/2024 02:00:00 PM</v>
      </c>
      <c r="F1769" s="530" t="str">
        <f t="shared" si="57"/>
        <v>Mar</v>
      </c>
    </row>
    <row r="1770" spans="1:6" x14ac:dyDescent="0.35">
      <c r="A1770" s="527">
        <f>Electricity!D1806</f>
        <v>45365</v>
      </c>
      <c r="B1770" s="528">
        <f>Electricity!E1806</f>
        <v>0.62500000000000011</v>
      </c>
      <c r="C1770" s="529">
        <f>Electricity!F1806</f>
        <v>0</v>
      </c>
      <c r="D1770" s="529">
        <f>Electricity!I1806</f>
        <v>0</v>
      </c>
      <c r="E1770" s="530" t="str">
        <f t="shared" si="58"/>
        <v>03/14/2024 03:00:00 PM</v>
      </c>
      <c r="F1770" s="530" t="str">
        <f t="shared" si="57"/>
        <v>Mar</v>
      </c>
    </row>
    <row r="1771" spans="1:6" x14ac:dyDescent="0.35">
      <c r="A1771" s="527">
        <f>Electricity!D1807</f>
        <v>45365</v>
      </c>
      <c r="B1771" s="528">
        <f>Electricity!E1807</f>
        <v>0.66666666666666674</v>
      </c>
      <c r="C1771" s="529">
        <f>Electricity!F1807</f>
        <v>0</v>
      </c>
      <c r="D1771" s="529">
        <f>Electricity!I1807</f>
        <v>0</v>
      </c>
      <c r="E1771" s="530" t="str">
        <f t="shared" si="58"/>
        <v>03/14/2024 04:00:00 PM</v>
      </c>
      <c r="F1771" s="530" t="str">
        <f t="shared" si="57"/>
        <v>Mar</v>
      </c>
    </row>
    <row r="1772" spans="1:6" x14ac:dyDescent="0.35">
      <c r="A1772" s="527">
        <f>Electricity!D1808</f>
        <v>45365</v>
      </c>
      <c r="B1772" s="528">
        <f>Electricity!E1808</f>
        <v>0.70833333333333337</v>
      </c>
      <c r="C1772" s="529">
        <f>Electricity!F1808</f>
        <v>0</v>
      </c>
      <c r="D1772" s="529">
        <f>Electricity!I1808</f>
        <v>0</v>
      </c>
      <c r="E1772" s="530" t="str">
        <f t="shared" si="58"/>
        <v>03/14/2024 05:00:00 PM</v>
      </c>
      <c r="F1772" s="530" t="str">
        <f t="shared" si="57"/>
        <v>Mar</v>
      </c>
    </row>
    <row r="1773" spans="1:6" x14ac:dyDescent="0.35">
      <c r="A1773" s="527">
        <f>Electricity!D1809</f>
        <v>45365</v>
      </c>
      <c r="B1773" s="528">
        <f>Electricity!E1809</f>
        <v>0.75000000000000011</v>
      </c>
      <c r="C1773" s="529">
        <f>Electricity!F1809</f>
        <v>0</v>
      </c>
      <c r="D1773" s="529">
        <f>Electricity!I1809</f>
        <v>0</v>
      </c>
      <c r="E1773" s="530" t="str">
        <f t="shared" si="58"/>
        <v>03/14/2024 06:00:00 PM</v>
      </c>
      <c r="F1773" s="530" t="str">
        <f t="shared" si="57"/>
        <v>Mar</v>
      </c>
    </row>
    <row r="1774" spans="1:6" x14ac:dyDescent="0.35">
      <c r="A1774" s="527">
        <f>Electricity!D1810</f>
        <v>45365</v>
      </c>
      <c r="B1774" s="528">
        <f>Electricity!E1810</f>
        <v>0.79166666666666674</v>
      </c>
      <c r="C1774" s="529">
        <f>Electricity!F1810</f>
        <v>0</v>
      </c>
      <c r="D1774" s="529">
        <f>Electricity!I1810</f>
        <v>0</v>
      </c>
      <c r="E1774" s="530" t="str">
        <f t="shared" si="58"/>
        <v>03/14/2024 07:00:00 PM</v>
      </c>
      <c r="F1774" s="530" t="str">
        <f t="shared" si="57"/>
        <v>Mar</v>
      </c>
    </row>
    <row r="1775" spans="1:6" x14ac:dyDescent="0.35">
      <c r="A1775" s="527">
        <f>Electricity!D1811</f>
        <v>45365</v>
      </c>
      <c r="B1775" s="528">
        <f>Electricity!E1811</f>
        <v>0.83333333333333337</v>
      </c>
      <c r="C1775" s="529">
        <f>Electricity!F1811</f>
        <v>0</v>
      </c>
      <c r="D1775" s="529">
        <f>Electricity!I1811</f>
        <v>0</v>
      </c>
      <c r="E1775" s="530" t="str">
        <f t="shared" si="58"/>
        <v>03/14/2024 08:00:00 PM</v>
      </c>
      <c r="F1775" s="530" t="str">
        <f t="shared" si="57"/>
        <v>Mar</v>
      </c>
    </row>
    <row r="1776" spans="1:6" x14ac:dyDescent="0.35">
      <c r="A1776" s="527">
        <f>Electricity!D1812</f>
        <v>45365</v>
      </c>
      <c r="B1776" s="528">
        <f>Electricity!E1812</f>
        <v>0.87500000000000011</v>
      </c>
      <c r="C1776" s="529">
        <f>Electricity!F1812</f>
        <v>0</v>
      </c>
      <c r="D1776" s="529">
        <f>Electricity!I1812</f>
        <v>0</v>
      </c>
      <c r="E1776" s="530" t="str">
        <f t="shared" si="58"/>
        <v>03/14/2024 09:00:00 PM</v>
      </c>
      <c r="F1776" s="530" t="str">
        <f t="shared" si="57"/>
        <v>Mar</v>
      </c>
    </row>
    <row r="1777" spans="1:6" x14ac:dyDescent="0.35">
      <c r="A1777" s="527">
        <f>Electricity!D1813</f>
        <v>45365</v>
      </c>
      <c r="B1777" s="528">
        <f>Electricity!E1813</f>
        <v>0.91666666666666674</v>
      </c>
      <c r="C1777" s="529">
        <f>Electricity!F1813</f>
        <v>0</v>
      </c>
      <c r="D1777" s="529">
        <f>Electricity!I1813</f>
        <v>0</v>
      </c>
      <c r="E1777" s="530" t="str">
        <f t="shared" si="58"/>
        <v>03/14/2024 10:00:00 PM</v>
      </c>
      <c r="F1777" s="530" t="str">
        <f t="shared" si="57"/>
        <v>Mar</v>
      </c>
    </row>
    <row r="1778" spans="1:6" x14ac:dyDescent="0.35">
      <c r="A1778" s="527">
        <f>Electricity!D1814</f>
        <v>45365</v>
      </c>
      <c r="B1778" s="528">
        <f>Electricity!E1814</f>
        <v>0.95833333333333337</v>
      </c>
      <c r="C1778" s="529">
        <f>Electricity!F1814</f>
        <v>0</v>
      </c>
      <c r="D1778" s="529">
        <f>Electricity!I1814</f>
        <v>0</v>
      </c>
      <c r="E1778" s="530" t="str">
        <f t="shared" si="58"/>
        <v>03/14/2024 11:00:00 PM</v>
      </c>
      <c r="F1778" s="530" t="str">
        <f t="shared" si="57"/>
        <v>Mar</v>
      </c>
    </row>
    <row r="1779" spans="1:6" x14ac:dyDescent="0.35">
      <c r="A1779" s="527">
        <f>Electricity!D1815</f>
        <v>45366</v>
      </c>
      <c r="B1779" s="528">
        <f>Electricity!E1815</f>
        <v>3.1225022567582528E-17</v>
      </c>
      <c r="C1779" s="529">
        <f>Electricity!F1815</f>
        <v>0</v>
      </c>
      <c r="D1779" s="529">
        <f>Electricity!I1815</f>
        <v>0</v>
      </c>
      <c r="E1779" s="530" t="str">
        <f t="shared" si="58"/>
        <v>03/15/2024 12:00:00 AM</v>
      </c>
      <c r="F1779" s="530" t="str">
        <f t="shared" si="57"/>
        <v>Mar</v>
      </c>
    </row>
    <row r="1780" spans="1:6" x14ac:dyDescent="0.35">
      <c r="A1780" s="527">
        <f>Electricity!D1816</f>
        <v>45366</v>
      </c>
      <c r="B1780" s="528">
        <f>Electricity!E1816</f>
        <v>4.1666666666666699E-2</v>
      </c>
      <c r="C1780" s="529">
        <f>Electricity!F1816</f>
        <v>0</v>
      </c>
      <c r="D1780" s="529">
        <f>Electricity!I1816</f>
        <v>0</v>
      </c>
      <c r="E1780" s="530" t="str">
        <f t="shared" si="58"/>
        <v>03/15/2024 01:00:00 AM</v>
      </c>
      <c r="F1780" s="530" t="str">
        <f t="shared" si="57"/>
        <v>Mar</v>
      </c>
    </row>
    <row r="1781" spans="1:6" x14ac:dyDescent="0.35">
      <c r="A1781" s="527">
        <f>Electricity!D1817</f>
        <v>45366</v>
      </c>
      <c r="B1781" s="528">
        <f>Electricity!E1817</f>
        <v>8.333333333333337E-2</v>
      </c>
      <c r="C1781" s="529">
        <f>Electricity!F1817</f>
        <v>0</v>
      </c>
      <c r="D1781" s="529">
        <f>Electricity!I1817</f>
        <v>0</v>
      </c>
      <c r="E1781" s="530" t="str">
        <f t="shared" si="58"/>
        <v>03/15/2024 02:00:00 AM</v>
      </c>
      <c r="F1781" s="530" t="str">
        <f t="shared" si="57"/>
        <v>Mar</v>
      </c>
    </row>
    <row r="1782" spans="1:6" x14ac:dyDescent="0.35">
      <c r="A1782" s="527">
        <f>Electricity!D1818</f>
        <v>45366</v>
      </c>
      <c r="B1782" s="528">
        <f>Electricity!E1818</f>
        <v>0.12500000000000006</v>
      </c>
      <c r="C1782" s="529">
        <f>Electricity!F1818</f>
        <v>0</v>
      </c>
      <c r="D1782" s="529">
        <f>Electricity!I1818</f>
        <v>0</v>
      </c>
      <c r="E1782" s="530" t="str">
        <f t="shared" si="58"/>
        <v>03/15/2024 03:00:00 AM</v>
      </c>
      <c r="F1782" s="530" t="str">
        <f t="shared" si="57"/>
        <v>Mar</v>
      </c>
    </row>
    <row r="1783" spans="1:6" x14ac:dyDescent="0.35">
      <c r="A1783" s="527">
        <f>Electricity!D1819</f>
        <v>45366</v>
      </c>
      <c r="B1783" s="528">
        <f>Electricity!E1819</f>
        <v>0.16666666666666669</v>
      </c>
      <c r="C1783" s="529">
        <f>Electricity!F1819</f>
        <v>0</v>
      </c>
      <c r="D1783" s="529">
        <f>Electricity!I1819</f>
        <v>0</v>
      </c>
      <c r="E1783" s="530" t="str">
        <f t="shared" si="58"/>
        <v>03/15/2024 04:00:00 AM</v>
      </c>
      <c r="F1783" s="530" t="str">
        <f t="shared" si="57"/>
        <v>Mar</v>
      </c>
    </row>
    <row r="1784" spans="1:6" x14ac:dyDescent="0.35">
      <c r="A1784" s="527">
        <f>Electricity!D1820</f>
        <v>45366</v>
      </c>
      <c r="B1784" s="528">
        <f>Electricity!E1820</f>
        <v>0.20833333333333337</v>
      </c>
      <c r="C1784" s="529">
        <f>Electricity!F1820</f>
        <v>0</v>
      </c>
      <c r="D1784" s="529">
        <f>Electricity!I1820</f>
        <v>0</v>
      </c>
      <c r="E1784" s="530" t="str">
        <f t="shared" si="58"/>
        <v>03/15/2024 05:00:00 AM</v>
      </c>
      <c r="F1784" s="530" t="str">
        <f t="shared" si="57"/>
        <v>Mar</v>
      </c>
    </row>
    <row r="1785" spans="1:6" x14ac:dyDescent="0.35">
      <c r="A1785" s="527">
        <f>Electricity!D1821</f>
        <v>45366</v>
      </c>
      <c r="B1785" s="528">
        <f>Electricity!E1821</f>
        <v>0.25</v>
      </c>
      <c r="C1785" s="529">
        <f>Electricity!F1821</f>
        <v>0</v>
      </c>
      <c r="D1785" s="529">
        <f>Electricity!I1821</f>
        <v>0</v>
      </c>
      <c r="E1785" s="530" t="str">
        <f t="shared" si="58"/>
        <v>03/15/2024 06:00:00 AM</v>
      </c>
      <c r="F1785" s="530" t="str">
        <f t="shared" si="57"/>
        <v>Mar</v>
      </c>
    </row>
    <row r="1786" spans="1:6" x14ac:dyDescent="0.35">
      <c r="A1786" s="527">
        <f>Electricity!D1822</f>
        <v>45366</v>
      </c>
      <c r="B1786" s="528">
        <f>Electricity!E1822</f>
        <v>0.29166666666666669</v>
      </c>
      <c r="C1786" s="529">
        <f>Electricity!F1822</f>
        <v>0</v>
      </c>
      <c r="D1786" s="529">
        <f>Electricity!I1822</f>
        <v>0</v>
      </c>
      <c r="E1786" s="530" t="str">
        <f t="shared" si="58"/>
        <v>03/15/2024 07:00:00 AM</v>
      </c>
      <c r="F1786" s="530" t="str">
        <f t="shared" si="57"/>
        <v>Mar</v>
      </c>
    </row>
    <row r="1787" spans="1:6" x14ac:dyDescent="0.35">
      <c r="A1787" s="527">
        <f>Electricity!D1823</f>
        <v>45366</v>
      </c>
      <c r="B1787" s="528">
        <f>Electricity!E1823</f>
        <v>0.33333333333333337</v>
      </c>
      <c r="C1787" s="529">
        <f>Electricity!F1823</f>
        <v>0</v>
      </c>
      <c r="D1787" s="529">
        <f>Electricity!I1823</f>
        <v>0</v>
      </c>
      <c r="E1787" s="530" t="str">
        <f t="shared" si="58"/>
        <v>03/15/2024 08:00:00 AM</v>
      </c>
      <c r="F1787" s="530" t="str">
        <f t="shared" si="57"/>
        <v>Mar</v>
      </c>
    </row>
    <row r="1788" spans="1:6" x14ac:dyDescent="0.35">
      <c r="A1788" s="527">
        <f>Electricity!D1824</f>
        <v>45366</v>
      </c>
      <c r="B1788" s="528">
        <f>Electricity!E1824</f>
        <v>0.375</v>
      </c>
      <c r="C1788" s="529">
        <f>Electricity!F1824</f>
        <v>0</v>
      </c>
      <c r="D1788" s="529">
        <f>Electricity!I1824</f>
        <v>0</v>
      </c>
      <c r="E1788" s="530" t="str">
        <f t="shared" si="58"/>
        <v>03/15/2024 09:00:00 AM</v>
      </c>
      <c r="F1788" s="530" t="str">
        <f t="shared" si="57"/>
        <v>Mar</v>
      </c>
    </row>
    <row r="1789" spans="1:6" x14ac:dyDescent="0.35">
      <c r="A1789" s="527">
        <f>Electricity!D1825</f>
        <v>45366</v>
      </c>
      <c r="B1789" s="528">
        <f>Electricity!E1825</f>
        <v>0.41666666666666669</v>
      </c>
      <c r="C1789" s="529">
        <f>Electricity!F1825</f>
        <v>0</v>
      </c>
      <c r="D1789" s="529">
        <f>Electricity!I1825</f>
        <v>0</v>
      </c>
      <c r="E1789" s="530" t="str">
        <f t="shared" si="58"/>
        <v>03/15/2024 10:00:00 AM</v>
      </c>
      <c r="F1789" s="530" t="str">
        <f t="shared" si="57"/>
        <v>Mar</v>
      </c>
    </row>
    <row r="1790" spans="1:6" x14ac:dyDescent="0.35">
      <c r="A1790" s="527">
        <f>Electricity!D1826</f>
        <v>45366</v>
      </c>
      <c r="B1790" s="528">
        <f>Electricity!E1826</f>
        <v>0.45833333333333337</v>
      </c>
      <c r="C1790" s="529">
        <f>Electricity!F1826</f>
        <v>0</v>
      </c>
      <c r="D1790" s="529">
        <f>Electricity!I1826</f>
        <v>0</v>
      </c>
      <c r="E1790" s="530" t="str">
        <f t="shared" si="58"/>
        <v>03/15/2024 11:00:00 AM</v>
      </c>
      <c r="F1790" s="530" t="str">
        <f t="shared" si="57"/>
        <v>Mar</v>
      </c>
    </row>
    <row r="1791" spans="1:6" x14ac:dyDescent="0.35">
      <c r="A1791" s="527">
        <f>Electricity!D1827</f>
        <v>45366</v>
      </c>
      <c r="B1791" s="528">
        <f>Electricity!E1827</f>
        <v>0.50000000000000011</v>
      </c>
      <c r="C1791" s="529">
        <f>Electricity!F1827</f>
        <v>0</v>
      </c>
      <c r="D1791" s="529">
        <f>Electricity!I1827</f>
        <v>0</v>
      </c>
      <c r="E1791" s="530" t="str">
        <f t="shared" si="58"/>
        <v>03/15/2024 12:00:00 PM</v>
      </c>
      <c r="F1791" s="530" t="str">
        <f t="shared" si="57"/>
        <v>Mar</v>
      </c>
    </row>
    <row r="1792" spans="1:6" x14ac:dyDescent="0.35">
      <c r="A1792" s="527">
        <f>Electricity!D1828</f>
        <v>45366</v>
      </c>
      <c r="B1792" s="528">
        <f>Electricity!E1828</f>
        <v>0.54166666666666674</v>
      </c>
      <c r="C1792" s="529">
        <f>Electricity!F1828</f>
        <v>0</v>
      </c>
      <c r="D1792" s="529">
        <f>Electricity!I1828</f>
        <v>0</v>
      </c>
      <c r="E1792" s="530" t="str">
        <f t="shared" si="58"/>
        <v>03/15/2024 01:00:00 PM</v>
      </c>
      <c r="F1792" s="530" t="str">
        <f t="shared" si="57"/>
        <v>Mar</v>
      </c>
    </row>
    <row r="1793" spans="1:6" x14ac:dyDescent="0.35">
      <c r="A1793" s="527">
        <f>Electricity!D1829</f>
        <v>45366</v>
      </c>
      <c r="B1793" s="528">
        <f>Electricity!E1829</f>
        <v>0.58333333333333337</v>
      </c>
      <c r="C1793" s="529">
        <f>Electricity!F1829</f>
        <v>0</v>
      </c>
      <c r="D1793" s="529">
        <f>Electricity!I1829</f>
        <v>0</v>
      </c>
      <c r="E1793" s="530" t="str">
        <f t="shared" si="58"/>
        <v>03/15/2024 02:00:00 PM</v>
      </c>
      <c r="F1793" s="530" t="str">
        <f t="shared" si="57"/>
        <v>Mar</v>
      </c>
    </row>
    <row r="1794" spans="1:6" x14ac:dyDescent="0.35">
      <c r="A1794" s="527">
        <f>Electricity!D1830</f>
        <v>45366</v>
      </c>
      <c r="B1794" s="528">
        <f>Electricity!E1830</f>
        <v>0.62500000000000011</v>
      </c>
      <c r="C1794" s="529">
        <f>Electricity!F1830</f>
        <v>0</v>
      </c>
      <c r="D1794" s="529">
        <f>Electricity!I1830</f>
        <v>0</v>
      </c>
      <c r="E1794" s="530" t="str">
        <f t="shared" si="58"/>
        <v>03/15/2024 03:00:00 PM</v>
      </c>
      <c r="F1794" s="530" t="str">
        <f t="shared" si="57"/>
        <v>Mar</v>
      </c>
    </row>
    <row r="1795" spans="1:6" x14ac:dyDescent="0.35">
      <c r="A1795" s="527">
        <f>Electricity!D1831</f>
        <v>45366</v>
      </c>
      <c r="B1795" s="528">
        <f>Electricity!E1831</f>
        <v>0.66666666666666674</v>
      </c>
      <c r="C1795" s="529">
        <f>Electricity!F1831</f>
        <v>0</v>
      </c>
      <c r="D1795" s="529">
        <f>Electricity!I1831</f>
        <v>0</v>
      </c>
      <c r="E1795" s="530" t="str">
        <f t="shared" si="58"/>
        <v>03/15/2024 04:00:00 PM</v>
      </c>
      <c r="F1795" s="530" t="str">
        <f t="shared" ref="F1795:F1858" si="59">TEXT(A1795,"mmm")</f>
        <v>Mar</v>
      </c>
    </row>
    <row r="1796" spans="1:6" x14ac:dyDescent="0.35">
      <c r="A1796" s="527">
        <f>Electricity!D1832</f>
        <v>45366</v>
      </c>
      <c r="B1796" s="528">
        <f>Electricity!E1832</f>
        <v>0.70833333333333337</v>
      </c>
      <c r="C1796" s="529">
        <f>Electricity!F1832</f>
        <v>0</v>
      </c>
      <c r="D1796" s="529">
        <f>Electricity!I1832</f>
        <v>0</v>
      </c>
      <c r="E1796" s="530" t="str">
        <f t="shared" si="58"/>
        <v>03/15/2024 05:00:00 PM</v>
      </c>
      <c r="F1796" s="530" t="str">
        <f t="shared" si="59"/>
        <v>Mar</v>
      </c>
    </row>
    <row r="1797" spans="1:6" x14ac:dyDescent="0.35">
      <c r="A1797" s="527">
        <f>Electricity!D1833</f>
        <v>45366</v>
      </c>
      <c r="B1797" s="528">
        <f>Electricity!E1833</f>
        <v>0.75000000000000011</v>
      </c>
      <c r="C1797" s="529">
        <f>Electricity!F1833</f>
        <v>0</v>
      </c>
      <c r="D1797" s="529">
        <f>Electricity!I1833</f>
        <v>0</v>
      </c>
      <c r="E1797" s="530" t="str">
        <f t="shared" si="58"/>
        <v>03/15/2024 06:00:00 PM</v>
      </c>
      <c r="F1797" s="530" t="str">
        <f t="shared" si="59"/>
        <v>Mar</v>
      </c>
    </row>
    <row r="1798" spans="1:6" x14ac:dyDescent="0.35">
      <c r="A1798" s="527">
        <f>Electricity!D1834</f>
        <v>45366</v>
      </c>
      <c r="B1798" s="528">
        <f>Electricity!E1834</f>
        <v>0.79166666666666674</v>
      </c>
      <c r="C1798" s="529">
        <f>Electricity!F1834</f>
        <v>0</v>
      </c>
      <c r="D1798" s="529">
        <f>Electricity!I1834</f>
        <v>0</v>
      </c>
      <c r="E1798" s="530" t="str">
        <f t="shared" si="58"/>
        <v>03/15/2024 07:00:00 PM</v>
      </c>
      <c r="F1798" s="530" t="str">
        <f t="shared" si="59"/>
        <v>Mar</v>
      </c>
    </row>
    <row r="1799" spans="1:6" x14ac:dyDescent="0.35">
      <c r="A1799" s="527">
        <f>Electricity!D1835</f>
        <v>45366</v>
      </c>
      <c r="B1799" s="528">
        <f>Electricity!E1835</f>
        <v>0.83333333333333337</v>
      </c>
      <c r="C1799" s="529">
        <f>Electricity!F1835</f>
        <v>0</v>
      </c>
      <c r="D1799" s="529">
        <f>Electricity!I1835</f>
        <v>0</v>
      </c>
      <c r="E1799" s="530" t="str">
        <f t="shared" si="58"/>
        <v>03/15/2024 08:00:00 PM</v>
      </c>
      <c r="F1799" s="530" t="str">
        <f t="shared" si="59"/>
        <v>Mar</v>
      </c>
    </row>
    <row r="1800" spans="1:6" x14ac:dyDescent="0.35">
      <c r="A1800" s="527">
        <f>Electricity!D1836</f>
        <v>45366</v>
      </c>
      <c r="B1800" s="528">
        <f>Electricity!E1836</f>
        <v>0.87500000000000011</v>
      </c>
      <c r="C1800" s="529">
        <f>Electricity!F1836</f>
        <v>0</v>
      </c>
      <c r="D1800" s="529">
        <f>Electricity!I1836</f>
        <v>0</v>
      </c>
      <c r="E1800" s="530" t="str">
        <f t="shared" si="58"/>
        <v>03/15/2024 09:00:00 PM</v>
      </c>
      <c r="F1800" s="530" t="str">
        <f t="shared" si="59"/>
        <v>Mar</v>
      </c>
    </row>
    <row r="1801" spans="1:6" x14ac:dyDescent="0.35">
      <c r="A1801" s="527">
        <f>Electricity!D1837</f>
        <v>45366</v>
      </c>
      <c r="B1801" s="528">
        <f>Electricity!E1837</f>
        <v>0.91666666666666674</v>
      </c>
      <c r="C1801" s="529">
        <f>Electricity!F1837</f>
        <v>0</v>
      </c>
      <c r="D1801" s="529">
        <f>Electricity!I1837</f>
        <v>0</v>
      </c>
      <c r="E1801" s="530" t="str">
        <f t="shared" si="58"/>
        <v>03/15/2024 10:00:00 PM</v>
      </c>
      <c r="F1801" s="530" t="str">
        <f t="shared" si="59"/>
        <v>Mar</v>
      </c>
    </row>
    <row r="1802" spans="1:6" x14ac:dyDescent="0.35">
      <c r="A1802" s="527">
        <f>Electricity!D1838</f>
        <v>45366</v>
      </c>
      <c r="B1802" s="528">
        <f>Electricity!E1838</f>
        <v>0.95833333333333337</v>
      </c>
      <c r="C1802" s="529">
        <f>Electricity!F1838</f>
        <v>0</v>
      </c>
      <c r="D1802" s="529">
        <f>Electricity!I1838</f>
        <v>0</v>
      </c>
      <c r="E1802" s="530" t="str">
        <f t="shared" si="58"/>
        <v>03/15/2024 11:00:00 PM</v>
      </c>
      <c r="F1802" s="530" t="str">
        <f t="shared" si="59"/>
        <v>Mar</v>
      </c>
    </row>
    <row r="1803" spans="1:6" x14ac:dyDescent="0.35">
      <c r="A1803" s="527">
        <f>Electricity!D1839</f>
        <v>45367</v>
      </c>
      <c r="B1803" s="528">
        <f>Electricity!E1839</f>
        <v>3.1225022567582528E-17</v>
      </c>
      <c r="C1803" s="529">
        <f>Electricity!F1839</f>
        <v>0</v>
      </c>
      <c r="D1803" s="529">
        <f>Electricity!I1839</f>
        <v>0</v>
      </c>
      <c r="E1803" s="530" t="str">
        <f t="shared" si="58"/>
        <v>03/16/2024 12:00:00 AM</v>
      </c>
      <c r="F1803" s="530" t="str">
        <f t="shared" si="59"/>
        <v>Mar</v>
      </c>
    </row>
    <row r="1804" spans="1:6" x14ac:dyDescent="0.35">
      <c r="A1804" s="527">
        <f>Electricity!D1840</f>
        <v>45367</v>
      </c>
      <c r="B1804" s="528">
        <f>Electricity!E1840</f>
        <v>4.1666666666666699E-2</v>
      </c>
      <c r="C1804" s="529">
        <f>Electricity!F1840</f>
        <v>0</v>
      </c>
      <c r="D1804" s="529">
        <f>Electricity!I1840</f>
        <v>0</v>
      </c>
      <c r="E1804" s="530" t="str">
        <f t="shared" ref="E1804:E1867" si="60">CONCATENATE(TEXT(A1804,"mm/dd/yyyy")," ",TEXT(B1804,"hh:mm:ss AM/PM"))</f>
        <v>03/16/2024 01:00:00 AM</v>
      </c>
      <c r="F1804" s="530" t="str">
        <f t="shared" si="59"/>
        <v>Mar</v>
      </c>
    </row>
    <row r="1805" spans="1:6" x14ac:dyDescent="0.35">
      <c r="A1805" s="527">
        <f>Electricity!D1841</f>
        <v>45367</v>
      </c>
      <c r="B1805" s="528">
        <f>Electricity!E1841</f>
        <v>8.333333333333337E-2</v>
      </c>
      <c r="C1805" s="529">
        <f>Electricity!F1841</f>
        <v>0</v>
      </c>
      <c r="D1805" s="529">
        <f>Electricity!I1841</f>
        <v>0</v>
      </c>
      <c r="E1805" s="530" t="str">
        <f t="shared" si="60"/>
        <v>03/16/2024 02:00:00 AM</v>
      </c>
      <c r="F1805" s="530" t="str">
        <f t="shared" si="59"/>
        <v>Mar</v>
      </c>
    </row>
    <row r="1806" spans="1:6" x14ac:dyDescent="0.35">
      <c r="A1806" s="527">
        <f>Electricity!D1842</f>
        <v>45367</v>
      </c>
      <c r="B1806" s="528">
        <f>Electricity!E1842</f>
        <v>0.12500000000000006</v>
      </c>
      <c r="C1806" s="529">
        <f>Electricity!F1842</f>
        <v>0</v>
      </c>
      <c r="D1806" s="529">
        <f>Electricity!I1842</f>
        <v>0</v>
      </c>
      <c r="E1806" s="530" t="str">
        <f t="shared" si="60"/>
        <v>03/16/2024 03:00:00 AM</v>
      </c>
      <c r="F1806" s="530" t="str">
        <f t="shared" si="59"/>
        <v>Mar</v>
      </c>
    </row>
    <row r="1807" spans="1:6" x14ac:dyDescent="0.35">
      <c r="A1807" s="527">
        <f>Electricity!D1843</f>
        <v>45367</v>
      </c>
      <c r="B1807" s="528">
        <f>Electricity!E1843</f>
        <v>0.16666666666666669</v>
      </c>
      <c r="C1807" s="529">
        <f>Electricity!F1843</f>
        <v>0</v>
      </c>
      <c r="D1807" s="529">
        <f>Electricity!I1843</f>
        <v>0</v>
      </c>
      <c r="E1807" s="530" t="str">
        <f t="shared" si="60"/>
        <v>03/16/2024 04:00:00 AM</v>
      </c>
      <c r="F1807" s="530" t="str">
        <f t="shared" si="59"/>
        <v>Mar</v>
      </c>
    </row>
    <row r="1808" spans="1:6" x14ac:dyDescent="0.35">
      <c r="A1808" s="527">
        <f>Electricity!D1844</f>
        <v>45367</v>
      </c>
      <c r="B1808" s="528">
        <f>Electricity!E1844</f>
        <v>0.20833333333333337</v>
      </c>
      <c r="C1808" s="529">
        <f>Electricity!F1844</f>
        <v>0</v>
      </c>
      <c r="D1808" s="529">
        <f>Electricity!I1844</f>
        <v>0</v>
      </c>
      <c r="E1808" s="530" t="str">
        <f t="shared" si="60"/>
        <v>03/16/2024 05:00:00 AM</v>
      </c>
      <c r="F1808" s="530" t="str">
        <f t="shared" si="59"/>
        <v>Mar</v>
      </c>
    </row>
    <row r="1809" spans="1:6" x14ac:dyDescent="0.35">
      <c r="A1809" s="527">
        <f>Electricity!D1845</f>
        <v>45367</v>
      </c>
      <c r="B1809" s="528">
        <f>Electricity!E1845</f>
        <v>0.25</v>
      </c>
      <c r="C1809" s="529">
        <f>Electricity!F1845</f>
        <v>0</v>
      </c>
      <c r="D1809" s="529">
        <f>Electricity!I1845</f>
        <v>0</v>
      </c>
      <c r="E1809" s="530" t="str">
        <f t="shared" si="60"/>
        <v>03/16/2024 06:00:00 AM</v>
      </c>
      <c r="F1809" s="530" t="str">
        <f t="shared" si="59"/>
        <v>Mar</v>
      </c>
    </row>
    <row r="1810" spans="1:6" x14ac:dyDescent="0.35">
      <c r="A1810" s="527">
        <f>Electricity!D1846</f>
        <v>45367</v>
      </c>
      <c r="B1810" s="528">
        <f>Electricity!E1846</f>
        <v>0.29166666666666669</v>
      </c>
      <c r="C1810" s="529">
        <f>Electricity!F1846</f>
        <v>0</v>
      </c>
      <c r="D1810" s="529">
        <f>Electricity!I1846</f>
        <v>0</v>
      </c>
      <c r="E1810" s="530" t="str">
        <f t="shared" si="60"/>
        <v>03/16/2024 07:00:00 AM</v>
      </c>
      <c r="F1810" s="530" t="str">
        <f t="shared" si="59"/>
        <v>Mar</v>
      </c>
    </row>
    <row r="1811" spans="1:6" x14ac:dyDescent="0.35">
      <c r="A1811" s="527">
        <f>Electricity!D1847</f>
        <v>45367</v>
      </c>
      <c r="B1811" s="528">
        <f>Electricity!E1847</f>
        <v>0.33333333333333337</v>
      </c>
      <c r="C1811" s="529">
        <f>Electricity!F1847</f>
        <v>0</v>
      </c>
      <c r="D1811" s="529">
        <f>Electricity!I1847</f>
        <v>0</v>
      </c>
      <c r="E1811" s="530" t="str">
        <f t="shared" si="60"/>
        <v>03/16/2024 08:00:00 AM</v>
      </c>
      <c r="F1811" s="530" t="str">
        <f t="shared" si="59"/>
        <v>Mar</v>
      </c>
    </row>
    <row r="1812" spans="1:6" x14ac:dyDescent="0.35">
      <c r="A1812" s="527">
        <f>Electricity!D1848</f>
        <v>45367</v>
      </c>
      <c r="B1812" s="528">
        <f>Electricity!E1848</f>
        <v>0.375</v>
      </c>
      <c r="C1812" s="529">
        <f>Electricity!F1848</f>
        <v>0</v>
      </c>
      <c r="D1812" s="529">
        <f>Electricity!I1848</f>
        <v>0</v>
      </c>
      <c r="E1812" s="530" t="str">
        <f t="shared" si="60"/>
        <v>03/16/2024 09:00:00 AM</v>
      </c>
      <c r="F1812" s="530" t="str">
        <f t="shared" si="59"/>
        <v>Mar</v>
      </c>
    </row>
    <row r="1813" spans="1:6" x14ac:dyDescent="0.35">
      <c r="A1813" s="527">
        <f>Electricity!D1849</f>
        <v>45367</v>
      </c>
      <c r="B1813" s="528">
        <f>Electricity!E1849</f>
        <v>0.41666666666666669</v>
      </c>
      <c r="C1813" s="529">
        <f>Electricity!F1849</f>
        <v>0</v>
      </c>
      <c r="D1813" s="529">
        <f>Electricity!I1849</f>
        <v>0</v>
      </c>
      <c r="E1813" s="530" t="str">
        <f t="shared" si="60"/>
        <v>03/16/2024 10:00:00 AM</v>
      </c>
      <c r="F1813" s="530" t="str">
        <f t="shared" si="59"/>
        <v>Mar</v>
      </c>
    </row>
    <row r="1814" spans="1:6" x14ac:dyDescent="0.35">
      <c r="A1814" s="527">
        <f>Electricity!D1850</f>
        <v>45367</v>
      </c>
      <c r="B1814" s="528">
        <f>Electricity!E1850</f>
        <v>0.45833333333333337</v>
      </c>
      <c r="C1814" s="529">
        <f>Electricity!F1850</f>
        <v>0</v>
      </c>
      <c r="D1814" s="529">
        <f>Electricity!I1850</f>
        <v>0</v>
      </c>
      <c r="E1814" s="530" t="str">
        <f t="shared" si="60"/>
        <v>03/16/2024 11:00:00 AM</v>
      </c>
      <c r="F1814" s="530" t="str">
        <f t="shared" si="59"/>
        <v>Mar</v>
      </c>
    </row>
    <row r="1815" spans="1:6" x14ac:dyDescent="0.35">
      <c r="A1815" s="527">
        <f>Electricity!D1851</f>
        <v>45367</v>
      </c>
      <c r="B1815" s="528">
        <f>Electricity!E1851</f>
        <v>0.50000000000000011</v>
      </c>
      <c r="C1815" s="529">
        <f>Electricity!F1851</f>
        <v>0</v>
      </c>
      <c r="D1815" s="529">
        <f>Electricity!I1851</f>
        <v>0</v>
      </c>
      <c r="E1815" s="530" t="str">
        <f t="shared" si="60"/>
        <v>03/16/2024 12:00:00 PM</v>
      </c>
      <c r="F1815" s="530" t="str">
        <f t="shared" si="59"/>
        <v>Mar</v>
      </c>
    </row>
    <row r="1816" spans="1:6" x14ac:dyDescent="0.35">
      <c r="A1816" s="527">
        <f>Electricity!D1852</f>
        <v>45367</v>
      </c>
      <c r="B1816" s="528">
        <f>Electricity!E1852</f>
        <v>0.54166666666666674</v>
      </c>
      <c r="C1816" s="529">
        <f>Electricity!F1852</f>
        <v>0</v>
      </c>
      <c r="D1816" s="529">
        <f>Electricity!I1852</f>
        <v>0</v>
      </c>
      <c r="E1816" s="530" t="str">
        <f t="shared" si="60"/>
        <v>03/16/2024 01:00:00 PM</v>
      </c>
      <c r="F1816" s="530" t="str">
        <f t="shared" si="59"/>
        <v>Mar</v>
      </c>
    </row>
    <row r="1817" spans="1:6" x14ac:dyDescent="0.35">
      <c r="A1817" s="527">
        <f>Electricity!D1853</f>
        <v>45367</v>
      </c>
      <c r="B1817" s="528">
        <f>Electricity!E1853</f>
        <v>0.58333333333333337</v>
      </c>
      <c r="C1817" s="529">
        <f>Electricity!F1853</f>
        <v>0</v>
      </c>
      <c r="D1817" s="529">
        <f>Electricity!I1853</f>
        <v>0</v>
      </c>
      <c r="E1817" s="530" t="str">
        <f t="shared" si="60"/>
        <v>03/16/2024 02:00:00 PM</v>
      </c>
      <c r="F1817" s="530" t="str">
        <f t="shared" si="59"/>
        <v>Mar</v>
      </c>
    </row>
    <row r="1818" spans="1:6" x14ac:dyDescent="0.35">
      <c r="A1818" s="527">
        <f>Electricity!D1854</f>
        <v>45367</v>
      </c>
      <c r="B1818" s="528">
        <f>Electricity!E1854</f>
        <v>0.62500000000000011</v>
      </c>
      <c r="C1818" s="529">
        <f>Electricity!F1854</f>
        <v>0</v>
      </c>
      <c r="D1818" s="529">
        <f>Electricity!I1854</f>
        <v>0</v>
      </c>
      <c r="E1818" s="530" t="str">
        <f t="shared" si="60"/>
        <v>03/16/2024 03:00:00 PM</v>
      </c>
      <c r="F1818" s="530" t="str">
        <f t="shared" si="59"/>
        <v>Mar</v>
      </c>
    </row>
    <row r="1819" spans="1:6" x14ac:dyDescent="0.35">
      <c r="A1819" s="527">
        <f>Electricity!D1855</f>
        <v>45367</v>
      </c>
      <c r="B1819" s="528">
        <f>Electricity!E1855</f>
        <v>0.66666666666666674</v>
      </c>
      <c r="C1819" s="529">
        <f>Electricity!F1855</f>
        <v>0</v>
      </c>
      <c r="D1819" s="529">
        <f>Electricity!I1855</f>
        <v>0</v>
      </c>
      <c r="E1819" s="530" t="str">
        <f t="shared" si="60"/>
        <v>03/16/2024 04:00:00 PM</v>
      </c>
      <c r="F1819" s="530" t="str">
        <f t="shared" si="59"/>
        <v>Mar</v>
      </c>
    </row>
    <row r="1820" spans="1:6" x14ac:dyDescent="0.35">
      <c r="A1820" s="527">
        <f>Electricity!D1856</f>
        <v>45367</v>
      </c>
      <c r="B1820" s="528">
        <f>Electricity!E1856</f>
        <v>0.70833333333333337</v>
      </c>
      <c r="C1820" s="529">
        <f>Electricity!F1856</f>
        <v>0</v>
      </c>
      <c r="D1820" s="529">
        <f>Electricity!I1856</f>
        <v>0</v>
      </c>
      <c r="E1820" s="530" t="str">
        <f t="shared" si="60"/>
        <v>03/16/2024 05:00:00 PM</v>
      </c>
      <c r="F1820" s="530" t="str">
        <f t="shared" si="59"/>
        <v>Mar</v>
      </c>
    </row>
    <row r="1821" spans="1:6" x14ac:dyDescent="0.35">
      <c r="A1821" s="527">
        <f>Electricity!D1857</f>
        <v>45367</v>
      </c>
      <c r="B1821" s="528">
        <f>Electricity!E1857</f>
        <v>0.75000000000000011</v>
      </c>
      <c r="C1821" s="529">
        <f>Electricity!F1857</f>
        <v>0</v>
      </c>
      <c r="D1821" s="529">
        <f>Electricity!I1857</f>
        <v>0</v>
      </c>
      <c r="E1821" s="530" t="str">
        <f t="shared" si="60"/>
        <v>03/16/2024 06:00:00 PM</v>
      </c>
      <c r="F1821" s="530" t="str">
        <f t="shared" si="59"/>
        <v>Mar</v>
      </c>
    </row>
    <row r="1822" spans="1:6" x14ac:dyDescent="0.35">
      <c r="A1822" s="527">
        <f>Electricity!D1858</f>
        <v>45367</v>
      </c>
      <c r="B1822" s="528">
        <f>Electricity!E1858</f>
        <v>0.79166666666666674</v>
      </c>
      <c r="C1822" s="529">
        <f>Electricity!F1858</f>
        <v>0</v>
      </c>
      <c r="D1822" s="529">
        <f>Electricity!I1858</f>
        <v>0</v>
      </c>
      <c r="E1822" s="530" t="str">
        <f t="shared" si="60"/>
        <v>03/16/2024 07:00:00 PM</v>
      </c>
      <c r="F1822" s="530" t="str">
        <f t="shared" si="59"/>
        <v>Mar</v>
      </c>
    </row>
    <row r="1823" spans="1:6" x14ac:dyDescent="0.35">
      <c r="A1823" s="527">
        <f>Electricity!D1859</f>
        <v>45367</v>
      </c>
      <c r="B1823" s="528">
        <f>Electricity!E1859</f>
        <v>0.83333333333333337</v>
      </c>
      <c r="C1823" s="529">
        <f>Electricity!F1859</f>
        <v>0</v>
      </c>
      <c r="D1823" s="529">
        <f>Electricity!I1859</f>
        <v>0</v>
      </c>
      <c r="E1823" s="530" t="str">
        <f t="shared" si="60"/>
        <v>03/16/2024 08:00:00 PM</v>
      </c>
      <c r="F1823" s="530" t="str">
        <f t="shared" si="59"/>
        <v>Mar</v>
      </c>
    </row>
    <row r="1824" spans="1:6" x14ac:dyDescent="0.35">
      <c r="A1824" s="527">
        <f>Electricity!D1860</f>
        <v>45367</v>
      </c>
      <c r="B1824" s="528">
        <f>Electricity!E1860</f>
        <v>0.87500000000000011</v>
      </c>
      <c r="C1824" s="529">
        <f>Electricity!F1860</f>
        <v>0</v>
      </c>
      <c r="D1824" s="529">
        <f>Electricity!I1860</f>
        <v>0</v>
      </c>
      <c r="E1824" s="530" t="str">
        <f t="shared" si="60"/>
        <v>03/16/2024 09:00:00 PM</v>
      </c>
      <c r="F1824" s="530" t="str">
        <f t="shared" si="59"/>
        <v>Mar</v>
      </c>
    </row>
    <row r="1825" spans="1:6" x14ac:dyDescent="0.35">
      <c r="A1825" s="527">
        <f>Electricity!D1861</f>
        <v>45367</v>
      </c>
      <c r="B1825" s="528">
        <f>Electricity!E1861</f>
        <v>0.91666666666666674</v>
      </c>
      <c r="C1825" s="529">
        <f>Electricity!F1861</f>
        <v>0</v>
      </c>
      <c r="D1825" s="529">
        <f>Electricity!I1861</f>
        <v>0</v>
      </c>
      <c r="E1825" s="530" t="str">
        <f t="shared" si="60"/>
        <v>03/16/2024 10:00:00 PM</v>
      </c>
      <c r="F1825" s="530" t="str">
        <f t="shared" si="59"/>
        <v>Mar</v>
      </c>
    </row>
    <row r="1826" spans="1:6" x14ac:dyDescent="0.35">
      <c r="A1826" s="527">
        <f>Electricity!D1862</f>
        <v>45367</v>
      </c>
      <c r="B1826" s="528">
        <f>Electricity!E1862</f>
        <v>0.95833333333333337</v>
      </c>
      <c r="C1826" s="529">
        <f>Electricity!F1862</f>
        <v>0</v>
      </c>
      <c r="D1826" s="529">
        <f>Electricity!I1862</f>
        <v>0</v>
      </c>
      <c r="E1826" s="530" t="str">
        <f t="shared" si="60"/>
        <v>03/16/2024 11:00:00 PM</v>
      </c>
      <c r="F1826" s="530" t="str">
        <f t="shared" si="59"/>
        <v>Mar</v>
      </c>
    </row>
    <row r="1827" spans="1:6" x14ac:dyDescent="0.35">
      <c r="A1827" s="527">
        <f>Electricity!D1863</f>
        <v>45368</v>
      </c>
      <c r="B1827" s="528">
        <f>Electricity!E1863</f>
        <v>3.1225022567582528E-17</v>
      </c>
      <c r="C1827" s="529">
        <f>Electricity!F1863</f>
        <v>0</v>
      </c>
      <c r="D1827" s="529">
        <f>Electricity!I1863</f>
        <v>0</v>
      </c>
      <c r="E1827" s="530" t="str">
        <f t="shared" si="60"/>
        <v>03/17/2024 12:00:00 AM</v>
      </c>
      <c r="F1827" s="530" t="str">
        <f t="shared" si="59"/>
        <v>Mar</v>
      </c>
    </row>
    <row r="1828" spans="1:6" x14ac:dyDescent="0.35">
      <c r="A1828" s="527">
        <f>Electricity!D1864</f>
        <v>45368</v>
      </c>
      <c r="B1828" s="528">
        <f>Electricity!E1864</f>
        <v>4.1666666666666699E-2</v>
      </c>
      <c r="C1828" s="529">
        <f>Electricity!F1864</f>
        <v>0</v>
      </c>
      <c r="D1828" s="529">
        <f>Electricity!I1864</f>
        <v>0</v>
      </c>
      <c r="E1828" s="530" t="str">
        <f t="shared" si="60"/>
        <v>03/17/2024 01:00:00 AM</v>
      </c>
      <c r="F1828" s="530" t="str">
        <f t="shared" si="59"/>
        <v>Mar</v>
      </c>
    </row>
    <row r="1829" spans="1:6" x14ac:dyDescent="0.35">
      <c r="A1829" s="527">
        <f>Electricity!D1865</f>
        <v>45368</v>
      </c>
      <c r="B1829" s="528">
        <f>Electricity!E1865</f>
        <v>8.333333333333337E-2</v>
      </c>
      <c r="C1829" s="529">
        <f>Electricity!F1865</f>
        <v>0</v>
      </c>
      <c r="D1829" s="529">
        <f>Electricity!I1865</f>
        <v>0</v>
      </c>
      <c r="E1829" s="530" t="str">
        <f t="shared" si="60"/>
        <v>03/17/2024 02:00:00 AM</v>
      </c>
      <c r="F1829" s="530" t="str">
        <f t="shared" si="59"/>
        <v>Mar</v>
      </c>
    </row>
    <row r="1830" spans="1:6" x14ac:dyDescent="0.35">
      <c r="A1830" s="527">
        <f>Electricity!D1866</f>
        <v>45368</v>
      </c>
      <c r="B1830" s="528">
        <f>Electricity!E1866</f>
        <v>0.12500000000000006</v>
      </c>
      <c r="C1830" s="529">
        <f>Electricity!F1866</f>
        <v>0</v>
      </c>
      <c r="D1830" s="529">
        <f>Electricity!I1866</f>
        <v>0</v>
      </c>
      <c r="E1830" s="530" t="str">
        <f t="shared" si="60"/>
        <v>03/17/2024 03:00:00 AM</v>
      </c>
      <c r="F1830" s="530" t="str">
        <f t="shared" si="59"/>
        <v>Mar</v>
      </c>
    </row>
    <row r="1831" spans="1:6" x14ac:dyDescent="0.35">
      <c r="A1831" s="527">
        <f>Electricity!D1867</f>
        <v>45368</v>
      </c>
      <c r="B1831" s="528">
        <f>Electricity!E1867</f>
        <v>0.16666666666666669</v>
      </c>
      <c r="C1831" s="529">
        <f>Electricity!F1867</f>
        <v>0</v>
      </c>
      <c r="D1831" s="529">
        <f>Electricity!I1867</f>
        <v>0</v>
      </c>
      <c r="E1831" s="530" t="str">
        <f t="shared" si="60"/>
        <v>03/17/2024 04:00:00 AM</v>
      </c>
      <c r="F1831" s="530" t="str">
        <f t="shared" si="59"/>
        <v>Mar</v>
      </c>
    </row>
    <row r="1832" spans="1:6" x14ac:dyDescent="0.35">
      <c r="A1832" s="527">
        <f>Electricity!D1868</f>
        <v>45368</v>
      </c>
      <c r="B1832" s="528">
        <f>Electricity!E1868</f>
        <v>0.20833333333333337</v>
      </c>
      <c r="C1832" s="529">
        <f>Electricity!F1868</f>
        <v>0</v>
      </c>
      <c r="D1832" s="529">
        <f>Electricity!I1868</f>
        <v>0</v>
      </c>
      <c r="E1832" s="530" t="str">
        <f t="shared" si="60"/>
        <v>03/17/2024 05:00:00 AM</v>
      </c>
      <c r="F1832" s="530" t="str">
        <f t="shared" si="59"/>
        <v>Mar</v>
      </c>
    </row>
    <row r="1833" spans="1:6" x14ac:dyDescent="0.35">
      <c r="A1833" s="527">
        <f>Electricity!D1869</f>
        <v>45368</v>
      </c>
      <c r="B1833" s="528">
        <f>Electricity!E1869</f>
        <v>0.25</v>
      </c>
      <c r="C1833" s="529">
        <f>Electricity!F1869</f>
        <v>0</v>
      </c>
      <c r="D1833" s="529">
        <f>Electricity!I1869</f>
        <v>0</v>
      </c>
      <c r="E1833" s="530" t="str">
        <f t="shared" si="60"/>
        <v>03/17/2024 06:00:00 AM</v>
      </c>
      <c r="F1833" s="530" t="str">
        <f t="shared" si="59"/>
        <v>Mar</v>
      </c>
    </row>
    <row r="1834" spans="1:6" x14ac:dyDescent="0.35">
      <c r="A1834" s="527">
        <f>Electricity!D1870</f>
        <v>45368</v>
      </c>
      <c r="B1834" s="528">
        <f>Electricity!E1870</f>
        <v>0.29166666666666669</v>
      </c>
      <c r="C1834" s="529">
        <f>Electricity!F1870</f>
        <v>0</v>
      </c>
      <c r="D1834" s="529">
        <f>Electricity!I1870</f>
        <v>0</v>
      </c>
      <c r="E1834" s="530" t="str">
        <f t="shared" si="60"/>
        <v>03/17/2024 07:00:00 AM</v>
      </c>
      <c r="F1834" s="530" t="str">
        <f t="shared" si="59"/>
        <v>Mar</v>
      </c>
    </row>
    <row r="1835" spans="1:6" x14ac:dyDescent="0.35">
      <c r="A1835" s="527">
        <f>Electricity!D1871</f>
        <v>45368</v>
      </c>
      <c r="B1835" s="528">
        <f>Electricity!E1871</f>
        <v>0.33333333333333337</v>
      </c>
      <c r="C1835" s="529">
        <f>Electricity!F1871</f>
        <v>0</v>
      </c>
      <c r="D1835" s="529">
        <f>Electricity!I1871</f>
        <v>0</v>
      </c>
      <c r="E1835" s="530" t="str">
        <f t="shared" si="60"/>
        <v>03/17/2024 08:00:00 AM</v>
      </c>
      <c r="F1835" s="530" t="str">
        <f t="shared" si="59"/>
        <v>Mar</v>
      </c>
    </row>
    <row r="1836" spans="1:6" x14ac:dyDescent="0.35">
      <c r="A1836" s="527">
        <f>Electricity!D1872</f>
        <v>45368</v>
      </c>
      <c r="B1836" s="528">
        <f>Electricity!E1872</f>
        <v>0.375</v>
      </c>
      <c r="C1836" s="529">
        <f>Electricity!F1872</f>
        <v>0</v>
      </c>
      <c r="D1836" s="529">
        <f>Electricity!I1872</f>
        <v>0</v>
      </c>
      <c r="E1836" s="530" t="str">
        <f t="shared" si="60"/>
        <v>03/17/2024 09:00:00 AM</v>
      </c>
      <c r="F1836" s="530" t="str">
        <f t="shared" si="59"/>
        <v>Mar</v>
      </c>
    </row>
    <row r="1837" spans="1:6" x14ac:dyDescent="0.35">
      <c r="A1837" s="527">
        <f>Electricity!D1873</f>
        <v>45368</v>
      </c>
      <c r="B1837" s="528">
        <f>Electricity!E1873</f>
        <v>0.41666666666666669</v>
      </c>
      <c r="C1837" s="529">
        <f>Electricity!F1873</f>
        <v>0</v>
      </c>
      <c r="D1837" s="529">
        <f>Electricity!I1873</f>
        <v>0</v>
      </c>
      <c r="E1837" s="530" t="str">
        <f t="shared" si="60"/>
        <v>03/17/2024 10:00:00 AM</v>
      </c>
      <c r="F1837" s="530" t="str">
        <f t="shared" si="59"/>
        <v>Mar</v>
      </c>
    </row>
    <row r="1838" spans="1:6" x14ac:dyDescent="0.35">
      <c r="A1838" s="527">
        <f>Electricity!D1874</f>
        <v>45368</v>
      </c>
      <c r="B1838" s="528">
        <f>Electricity!E1874</f>
        <v>0.45833333333333337</v>
      </c>
      <c r="C1838" s="529">
        <f>Electricity!F1874</f>
        <v>0</v>
      </c>
      <c r="D1838" s="529">
        <f>Electricity!I1874</f>
        <v>0</v>
      </c>
      <c r="E1838" s="530" t="str">
        <f t="shared" si="60"/>
        <v>03/17/2024 11:00:00 AM</v>
      </c>
      <c r="F1838" s="530" t="str">
        <f t="shared" si="59"/>
        <v>Mar</v>
      </c>
    </row>
    <row r="1839" spans="1:6" x14ac:dyDescent="0.35">
      <c r="A1839" s="527">
        <f>Electricity!D1875</f>
        <v>45368</v>
      </c>
      <c r="B1839" s="528">
        <f>Electricity!E1875</f>
        <v>0.50000000000000011</v>
      </c>
      <c r="C1839" s="529">
        <f>Electricity!F1875</f>
        <v>0</v>
      </c>
      <c r="D1839" s="529">
        <f>Electricity!I1875</f>
        <v>0</v>
      </c>
      <c r="E1839" s="530" t="str">
        <f t="shared" si="60"/>
        <v>03/17/2024 12:00:00 PM</v>
      </c>
      <c r="F1839" s="530" t="str">
        <f t="shared" si="59"/>
        <v>Mar</v>
      </c>
    </row>
    <row r="1840" spans="1:6" x14ac:dyDescent="0.35">
      <c r="A1840" s="527">
        <f>Electricity!D1876</f>
        <v>45368</v>
      </c>
      <c r="B1840" s="528">
        <f>Electricity!E1876</f>
        <v>0.54166666666666674</v>
      </c>
      <c r="C1840" s="529">
        <f>Electricity!F1876</f>
        <v>0</v>
      </c>
      <c r="D1840" s="529">
        <f>Electricity!I1876</f>
        <v>0</v>
      </c>
      <c r="E1840" s="530" t="str">
        <f t="shared" si="60"/>
        <v>03/17/2024 01:00:00 PM</v>
      </c>
      <c r="F1840" s="530" t="str">
        <f t="shared" si="59"/>
        <v>Mar</v>
      </c>
    </row>
    <row r="1841" spans="1:6" x14ac:dyDescent="0.35">
      <c r="A1841" s="527">
        <f>Electricity!D1877</f>
        <v>45368</v>
      </c>
      <c r="B1841" s="528">
        <f>Electricity!E1877</f>
        <v>0.58333333333333337</v>
      </c>
      <c r="C1841" s="529">
        <f>Electricity!F1877</f>
        <v>0</v>
      </c>
      <c r="D1841" s="529">
        <f>Electricity!I1877</f>
        <v>0</v>
      </c>
      <c r="E1841" s="530" t="str">
        <f t="shared" si="60"/>
        <v>03/17/2024 02:00:00 PM</v>
      </c>
      <c r="F1841" s="530" t="str">
        <f t="shared" si="59"/>
        <v>Mar</v>
      </c>
    </row>
    <row r="1842" spans="1:6" x14ac:dyDescent="0.35">
      <c r="A1842" s="527">
        <f>Electricity!D1878</f>
        <v>45368</v>
      </c>
      <c r="B1842" s="528">
        <f>Electricity!E1878</f>
        <v>0.62500000000000011</v>
      </c>
      <c r="C1842" s="529">
        <f>Electricity!F1878</f>
        <v>0</v>
      </c>
      <c r="D1842" s="529">
        <f>Electricity!I1878</f>
        <v>0</v>
      </c>
      <c r="E1842" s="530" t="str">
        <f t="shared" si="60"/>
        <v>03/17/2024 03:00:00 PM</v>
      </c>
      <c r="F1842" s="530" t="str">
        <f t="shared" si="59"/>
        <v>Mar</v>
      </c>
    </row>
    <row r="1843" spans="1:6" x14ac:dyDescent="0.35">
      <c r="A1843" s="527">
        <f>Electricity!D1879</f>
        <v>45368</v>
      </c>
      <c r="B1843" s="528">
        <f>Electricity!E1879</f>
        <v>0.66666666666666674</v>
      </c>
      <c r="C1843" s="529">
        <f>Electricity!F1879</f>
        <v>0</v>
      </c>
      <c r="D1843" s="529">
        <f>Electricity!I1879</f>
        <v>0</v>
      </c>
      <c r="E1843" s="530" t="str">
        <f t="shared" si="60"/>
        <v>03/17/2024 04:00:00 PM</v>
      </c>
      <c r="F1843" s="530" t="str">
        <f t="shared" si="59"/>
        <v>Mar</v>
      </c>
    </row>
    <row r="1844" spans="1:6" x14ac:dyDescent="0.35">
      <c r="A1844" s="527">
        <f>Electricity!D1880</f>
        <v>45368</v>
      </c>
      <c r="B1844" s="528">
        <f>Electricity!E1880</f>
        <v>0.70833333333333337</v>
      </c>
      <c r="C1844" s="529">
        <f>Electricity!F1880</f>
        <v>0</v>
      </c>
      <c r="D1844" s="529">
        <f>Electricity!I1880</f>
        <v>0</v>
      </c>
      <c r="E1844" s="530" t="str">
        <f t="shared" si="60"/>
        <v>03/17/2024 05:00:00 PM</v>
      </c>
      <c r="F1844" s="530" t="str">
        <f t="shared" si="59"/>
        <v>Mar</v>
      </c>
    </row>
    <row r="1845" spans="1:6" x14ac:dyDescent="0.35">
      <c r="A1845" s="527">
        <f>Electricity!D1881</f>
        <v>45368</v>
      </c>
      <c r="B1845" s="528">
        <f>Electricity!E1881</f>
        <v>0.75000000000000011</v>
      </c>
      <c r="C1845" s="529">
        <f>Electricity!F1881</f>
        <v>0</v>
      </c>
      <c r="D1845" s="529">
        <f>Electricity!I1881</f>
        <v>0</v>
      </c>
      <c r="E1845" s="530" t="str">
        <f t="shared" si="60"/>
        <v>03/17/2024 06:00:00 PM</v>
      </c>
      <c r="F1845" s="530" t="str">
        <f t="shared" si="59"/>
        <v>Mar</v>
      </c>
    </row>
    <row r="1846" spans="1:6" x14ac:dyDescent="0.35">
      <c r="A1846" s="527">
        <f>Electricity!D1882</f>
        <v>45368</v>
      </c>
      <c r="B1846" s="528">
        <f>Electricity!E1882</f>
        <v>0.79166666666666674</v>
      </c>
      <c r="C1846" s="529">
        <f>Electricity!F1882</f>
        <v>0</v>
      </c>
      <c r="D1846" s="529">
        <f>Electricity!I1882</f>
        <v>0</v>
      </c>
      <c r="E1846" s="530" t="str">
        <f t="shared" si="60"/>
        <v>03/17/2024 07:00:00 PM</v>
      </c>
      <c r="F1846" s="530" t="str">
        <f t="shared" si="59"/>
        <v>Mar</v>
      </c>
    </row>
    <row r="1847" spans="1:6" x14ac:dyDescent="0.35">
      <c r="A1847" s="527">
        <f>Electricity!D1883</f>
        <v>45368</v>
      </c>
      <c r="B1847" s="528">
        <f>Electricity!E1883</f>
        <v>0.83333333333333337</v>
      </c>
      <c r="C1847" s="529">
        <f>Electricity!F1883</f>
        <v>0</v>
      </c>
      <c r="D1847" s="529">
        <f>Electricity!I1883</f>
        <v>0</v>
      </c>
      <c r="E1847" s="530" t="str">
        <f t="shared" si="60"/>
        <v>03/17/2024 08:00:00 PM</v>
      </c>
      <c r="F1847" s="530" t="str">
        <f t="shared" si="59"/>
        <v>Mar</v>
      </c>
    </row>
    <row r="1848" spans="1:6" x14ac:dyDescent="0.35">
      <c r="A1848" s="527">
        <f>Electricity!D1884</f>
        <v>45368</v>
      </c>
      <c r="B1848" s="528">
        <f>Electricity!E1884</f>
        <v>0.87500000000000011</v>
      </c>
      <c r="C1848" s="529">
        <f>Electricity!F1884</f>
        <v>0</v>
      </c>
      <c r="D1848" s="529">
        <f>Electricity!I1884</f>
        <v>0</v>
      </c>
      <c r="E1848" s="530" t="str">
        <f t="shared" si="60"/>
        <v>03/17/2024 09:00:00 PM</v>
      </c>
      <c r="F1848" s="530" t="str">
        <f t="shared" si="59"/>
        <v>Mar</v>
      </c>
    </row>
    <row r="1849" spans="1:6" x14ac:dyDescent="0.35">
      <c r="A1849" s="527">
        <f>Electricity!D1885</f>
        <v>45368</v>
      </c>
      <c r="B1849" s="528">
        <f>Electricity!E1885</f>
        <v>0.91666666666666674</v>
      </c>
      <c r="C1849" s="529">
        <f>Electricity!F1885</f>
        <v>0</v>
      </c>
      <c r="D1849" s="529">
        <f>Electricity!I1885</f>
        <v>0</v>
      </c>
      <c r="E1849" s="530" t="str">
        <f t="shared" si="60"/>
        <v>03/17/2024 10:00:00 PM</v>
      </c>
      <c r="F1849" s="530" t="str">
        <f t="shared" si="59"/>
        <v>Mar</v>
      </c>
    </row>
    <row r="1850" spans="1:6" x14ac:dyDescent="0.35">
      <c r="A1850" s="527">
        <f>Electricity!D1886</f>
        <v>45368</v>
      </c>
      <c r="B1850" s="528">
        <f>Electricity!E1886</f>
        <v>0.95833333333333337</v>
      </c>
      <c r="C1850" s="529">
        <f>Electricity!F1886</f>
        <v>0</v>
      </c>
      <c r="D1850" s="529">
        <f>Electricity!I1886</f>
        <v>0</v>
      </c>
      <c r="E1850" s="530" t="str">
        <f t="shared" si="60"/>
        <v>03/17/2024 11:00:00 PM</v>
      </c>
      <c r="F1850" s="530" t="str">
        <f t="shared" si="59"/>
        <v>Mar</v>
      </c>
    </row>
    <row r="1851" spans="1:6" x14ac:dyDescent="0.35">
      <c r="A1851" s="527">
        <f>Electricity!D1887</f>
        <v>45369</v>
      </c>
      <c r="B1851" s="528">
        <f>Electricity!E1887</f>
        <v>3.1225022567582528E-17</v>
      </c>
      <c r="C1851" s="529">
        <f>Electricity!F1887</f>
        <v>0</v>
      </c>
      <c r="D1851" s="529">
        <f>Electricity!I1887</f>
        <v>0</v>
      </c>
      <c r="E1851" s="530" t="str">
        <f t="shared" si="60"/>
        <v>03/18/2024 12:00:00 AM</v>
      </c>
      <c r="F1851" s="530" t="str">
        <f t="shared" si="59"/>
        <v>Mar</v>
      </c>
    </row>
    <row r="1852" spans="1:6" x14ac:dyDescent="0.35">
      <c r="A1852" s="527">
        <f>Electricity!D1888</f>
        <v>45369</v>
      </c>
      <c r="B1852" s="528">
        <f>Electricity!E1888</f>
        <v>4.1666666666666699E-2</v>
      </c>
      <c r="C1852" s="529">
        <f>Electricity!F1888</f>
        <v>0</v>
      </c>
      <c r="D1852" s="529">
        <f>Electricity!I1888</f>
        <v>0</v>
      </c>
      <c r="E1852" s="530" t="str">
        <f t="shared" si="60"/>
        <v>03/18/2024 01:00:00 AM</v>
      </c>
      <c r="F1852" s="530" t="str">
        <f t="shared" si="59"/>
        <v>Mar</v>
      </c>
    </row>
    <row r="1853" spans="1:6" x14ac:dyDescent="0.35">
      <c r="A1853" s="527">
        <f>Electricity!D1889</f>
        <v>45369</v>
      </c>
      <c r="B1853" s="528">
        <f>Electricity!E1889</f>
        <v>8.333333333333337E-2</v>
      </c>
      <c r="C1853" s="529">
        <f>Electricity!F1889</f>
        <v>0</v>
      </c>
      <c r="D1853" s="529">
        <f>Electricity!I1889</f>
        <v>0</v>
      </c>
      <c r="E1853" s="530" t="str">
        <f t="shared" si="60"/>
        <v>03/18/2024 02:00:00 AM</v>
      </c>
      <c r="F1853" s="530" t="str">
        <f t="shared" si="59"/>
        <v>Mar</v>
      </c>
    </row>
    <row r="1854" spans="1:6" x14ac:dyDescent="0.35">
      <c r="A1854" s="527">
        <f>Electricity!D1890</f>
        <v>45369</v>
      </c>
      <c r="B1854" s="528">
        <f>Electricity!E1890</f>
        <v>0.12500000000000006</v>
      </c>
      <c r="C1854" s="529">
        <f>Electricity!F1890</f>
        <v>0</v>
      </c>
      <c r="D1854" s="529">
        <f>Electricity!I1890</f>
        <v>0</v>
      </c>
      <c r="E1854" s="530" t="str">
        <f t="shared" si="60"/>
        <v>03/18/2024 03:00:00 AM</v>
      </c>
      <c r="F1854" s="530" t="str">
        <f t="shared" si="59"/>
        <v>Mar</v>
      </c>
    </row>
    <row r="1855" spans="1:6" x14ac:dyDescent="0.35">
      <c r="A1855" s="527">
        <f>Electricity!D1891</f>
        <v>45369</v>
      </c>
      <c r="B1855" s="528">
        <f>Electricity!E1891</f>
        <v>0.16666666666666669</v>
      </c>
      <c r="C1855" s="529">
        <f>Electricity!F1891</f>
        <v>0</v>
      </c>
      <c r="D1855" s="529">
        <f>Electricity!I1891</f>
        <v>0</v>
      </c>
      <c r="E1855" s="530" t="str">
        <f t="shared" si="60"/>
        <v>03/18/2024 04:00:00 AM</v>
      </c>
      <c r="F1855" s="530" t="str">
        <f t="shared" si="59"/>
        <v>Mar</v>
      </c>
    </row>
    <row r="1856" spans="1:6" x14ac:dyDescent="0.35">
      <c r="A1856" s="527">
        <f>Electricity!D1892</f>
        <v>45369</v>
      </c>
      <c r="B1856" s="528">
        <f>Electricity!E1892</f>
        <v>0.20833333333333337</v>
      </c>
      <c r="C1856" s="529">
        <f>Electricity!F1892</f>
        <v>0</v>
      </c>
      <c r="D1856" s="529">
        <f>Electricity!I1892</f>
        <v>0</v>
      </c>
      <c r="E1856" s="530" t="str">
        <f t="shared" si="60"/>
        <v>03/18/2024 05:00:00 AM</v>
      </c>
      <c r="F1856" s="530" t="str">
        <f t="shared" si="59"/>
        <v>Mar</v>
      </c>
    </row>
    <row r="1857" spans="1:6" x14ac:dyDescent="0.35">
      <c r="A1857" s="527">
        <f>Electricity!D1893</f>
        <v>45369</v>
      </c>
      <c r="B1857" s="528">
        <f>Electricity!E1893</f>
        <v>0.25</v>
      </c>
      <c r="C1857" s="529">
        <f>Electricity!F1893</f>
        <v>0</v>
      </c>
      <c r="D1857" s="529">
        <f>Electricity!I1893</f>
        <v>0</v>
      </c>
      <c r="E1857" s="530" t="str">
        <f t="shared" si="60"/>
        <v>03/18/2024 06:00:00 AM</v>
      </c>
      <c r="F1857" s="530" t="str">
        <f t="shared" si="59"/>
        <v>Mar</v>
      </c>
    </row>
    <row r="1858" spans="1:6" x14ac:dyDescent="0.35">
      <c r="A1858" s="527">
        <f>Electricity!D1894</f>
        <v>45369</v>
      </c>
      <c r="B1858" s="528">
        <f>Electricity!E1894</f>
        <v>0.29166666666666669</v>
      </c>
      <c r="C1858" s="529">
        <f>Electricity!F1894</f>
        <v>0</v>
      </c>
      <c r="D1858" s="529">
        <f>Electricity!I1894</f>
        <v>0</v>
      </c>
      <c r="E1858" s="530" t="str">
        <f t="shared" si="60"/>
        <v>03/18/2024 07:00:00 AM</v>
      </c>
      <c r="F1858" s="530" t="str">
        <f t="shared" si="59"/>
        <v>Mar</v>
      </c>
    </row>
    <row r="1859" spans="1:6" x14ac:dyDescent="0.35">
      <c r="A1859" s="527">
        <f>Electricity!D1895</f>
        <v>45369</v>
      </c>
      <c r="B1859" s="528">
        <f>Electricity!E1895</f>
        <v>0.33333333333333337</v>
      </c>
      <c r="C1859" s="529">
        <f>Electricity!F1895</f>
        <v>0</v>
      </c>
      <c r="D1859" s="529">
        <f>Electricity!I1895</f>
        <v>0</v>
      </c>
      <c r="E1859" s="530" t="str">
        <f t="shared" si="60"/>
        <v>03/18/2024 08:00:00 AM</v>
      </c>
      <c r="F1859" s="530" t="str">
        <f t="shared" ref="F1859:F1922" si="61">TEXT(A1859,"mmm")</f>
        <v>Mar</v>
      </c>
    </row>
    <row r="1860" spans="1:6" x14ac:dyDescent="0.35">
      <c r="A1860" s="527">
        <f>Electricity!D1896</f>
        <v>45369</v>
      </c>
      <c r="B1860" s="528">
        <f>Electricity!E1896</f>
        <v>0.375</v>
      </c>
      <c r="C1860" s="529">
        <f>Electricity!F1896</f>
        <v>0</v>
      </c>
      <c r="D1860" s="529">
        <f>Electricity!I1896</f>
        <v>0</v>
      </c>
      <c r="E1860" s="530" t="str">
        <f t="shared" si="60"/>
        <v>03/18/2024 09:00:00 AM</v>
      </c>
      <c r="F1860" s="530" t="str">
        <f t="shared" si="61"/>
        <v>Mar</v>
      </c>
    </row>
    <row r="1861" spans="1:6" x14ac:dyDescent="0.35">
      <c r="A1861" s="527">
        <f>Electricity!D1897</f>
        <v>45369</v>
      </c>
      <c r="B1861" s="528">
        <f>Electricity!E1897</f>
        <v>0.41666666666666669</v>
      </c>
      <c r="C1861" s="529">
        <f>Electricity!F1897</f>
        <v>0</v>
      </c>
      <c r="D1861" s="529">
        <f>Electricity!I1897</f>
        <v>0</v>
      </c>
      <c r="E1861" s="530" t="str">
        <f t="shared" si="60"/>
        <v>03/18/2024 10:00:00 AM</v>
      </c>
      <c r="F1861" s="530" t="str">
        <f t="shared" si="61"/>
        <v>Mar</v>
      </c>
    </row>
    <row r="1862" spans="1:6" x14ac:dyDescent="0.35">
      <c r="A1862" s="527">
        <f>Electricity!D1898</f>
        <v>45369</v>
      </c>
      <c r="B1862" s="528">
        <f>Electricity!E1898</f>
        <v>0.45833333333333337</v>
      </c>
      <c r="C1862" s="529">
        <f>Electricity!F1898</f>
        <v>0</v>
      </c>
      <c r="D1862" s="529">
        <f>Electricity!I1898</f>
        <v>0</v>
      </c>
      <c r="E1862" s="530" t="str">
        <f t="shared" si="60"/>
        <v>03/18/2024 11:00:00 AM</v>
      </c>
      <c r="F1862" s="530" t="str">
        <f t="shared" si="61"/>
        <v>Mar</v>
      </c>
    </row>
    <row r="1863" spans="1:6" x14ac:dyDescent="0.35">
      <c r="A1863" s="527">
        <f>Electricity!D1899</f>
        <v>45369</v>
      </c>
      <c r="B1863" s="528">
        <f>Electricity!E1899</f>
        <v>0.50000000000000011</v>
      </c>
      <c r="C1863" s="529">
        <f>Electricity!F1899</f>
        <v>0</v>
      </c>
      <c r="D1863" s="529">
        <f>Electricity!I1899</f>
        <v>0</v>
      </c>
      <c r="E1863" s="530" t="str">
        <f t="shared" si="60"/>
        <v>03/18/2024 12:00:00 PM</v>
      </c>
      <c r="F1863" s="530" t="str">
        <f t="shared" si="61"/>
        <v>Mar</v>
      </c>
    </row>
    <row r="1864" spans="1:6" x14ac:dyDescent="0.35">
      <c r="A1864" s="527">
        <f>Electricity!D1900</f>
        <v>45369</v>
      </c>
      <c r="B1864" s="528">
        <f>Electricity!E1900</f>
        <v>0.54166666666666674</v>
      </c>
      <c r="C1864" s="529">
        <f>Electricity!F1900</f>
        <v>0</v>
      </c>
      <c r="D1864" s="529">
        <f>Electricity!I1900</f>
        <v>0</v>
      </c>
      <c r="E1864" s="530" t="str">
        <f t="shared" si="60"/>
        <v>03/18/2024 01:00:00 PM</v>
      </c>
      <c r="F1864" s="530" t="str">
        <f t="shared" si="61"/>
        <v>Mar</v>
      </c>
    </row>
    <row r="1865" spans="1:6" x14ac:dyDescent="0.35">
      <c r="A1865" s="527">
        <f>Electricity!D1901</f>
        <v>45369</v>
      </c>
      <c r="B1865" s="528">
        <f>Electricity!E1901</f>
        <v>0.58333333333333337</v>
      </c>
      <c r="C1865" s="529">
        <f>Electricity!F1901</f>
        <v>0</v>
      </c>
      <c r="D1865" s="529">
        <f>Electricity!I1901</f>
        <v>0</v>
      </c>
      <c r="E1865" s="530" t="str">
        <f t="shared" si="60"/>
        <v>03/18/2024 02:00:00 PM</v>
      </c>
      <c r="F1865" s="530" t="str">
        <f t="shared" si="61"/>
        <v>Mar</v>
      </c>
    </row>
    <row r="1866" spans="1:6" x14ac:dyDescent="0.35">
      <c r="A1866" s="527">
        <f>Electricity!D1902</f>
        <v>45369</v>
      </c>
      <c r="B1866" s="528">
        <f>Electricity!E1902</f>
        <v>0.62500000000000011</v>
      </c>
      <c r="C1866" s="529">
        <f>Electricity!F1902</f>
        <v>0</v>
      </c>
      <c r="D1866" s="529">
        <f>Electricity!I1902</f>
        <v>0</v>
      </c>
      <c r="E1866" s="530" t="str">
        <f t="shared" si="60"/>
        <v>03/18/2024 03:00:00 PM</v>
      </c>
      <c r="F1866" s="530" t="str">
        <f t="shared" si="61"/>
        <v>Mar</v>
      </c>
    </row>
    <row r="1867" spans="1:6" x14ac:dyDescent="0.35">
      <c r="A1867" s="527">
        <f>Electricity!D1903</f>
        <v>45369</v>
      </c>
      <c r="B1867" s="528">
        <f>Electricity!E1903</f>
        <v>0.66666666666666674</v>
      </c>
      <c r="C1867" s="529">
        <f>Electricity!F1903</f>
        <v>0</v>
      </c>
      <c r="D1867" s="529">
        <f>Electricity!I1903</f>
        <v>0</v>
      </c>
      <c r="E1867" s="530" t="str">
        <f t="shared" si="60"/>
        <v>03/18/2024 04:00:00 PM</v>
      </c>
      <c r="F1867" s="530" t="str">
        <f t="shared" si="61"/>
        <v>Mar</v>
      </c>
    </row>
    <row r="1868" spans="1:6" x14ac:dyDescent="0.35">
      <c r="A1868" s="527">
        <f>Electricity!D1904</f>
        <v>45369</v>
      </c>
      <c r="B1868" s="528">
        <f>Electricity!E1904</f>
        <v>0.70833333333333337</v>
      </c>
      <c r="C1868" s="529">
        <f>Electricity!F1904</f>
        <v>0</v>
      </c>
      <c r="D1868" s="529">
        <f>Electricity!I1904</f>
        <v>0</v>
      </c>
      <c r="E1868" s="530" t="str">
        <f t="shared" ref="E1868:E1931" si="62">CONCATENATE(TEXT(A1868,"mm/dd/yyyy")," ",TEXT(B1868,"hh:mm:ss AM/PM"))</f>
        <v>03/18/2024 05:00:00 PM</v>
      </c>
      <c r="F1868" s="530" t="str">
        <f t="shared" si="61"/>
        <v>Mar</v>
      </c>
    </row>
    <row r="1869" spans="1:6" x14ac:dyDescent="0.35">
      <c r="A1869" s="527">
        <f>Electricity!D1905</f>
        <v>45369</v>
      </c>
      <c r="B1869" s="528">
        <f>Electricity!E1905</f>
        <v>0.75000000000000011</v>
      </c>
      <c r="C1869" s="529">
        <f>Electricity!F1905</f>
        <v>0</v>
      </c>
      <c r="D1869" s="529">
        <f>Electricity!I1905</f>
        <v>0</v>
      </c>
      <c r="E1869" s="530" t="str">
        <f t="shared" si="62"/>
        <v>03/18/2024 06:00:00 PM</v>
      </c>
      <c r="F1869" s="530" t="str">
        <f t="shared" si="61"/>
        <v>Mar</v>
      </c>
    </row>
    <row r="1870" spans="1:6" x14ac:dyDescent="0.35">
      <c r="A1870" s="527">
        <f>Electricity!D1906</f>
        <v>45369</v>
      </c>
      <c r="B1870" s="528">
        <f>Electricity!E1906</f>
        <v>0.79166666666666674</v>
      </c>
      <c r="C1870" s="529">
        <f>Electricity!F1906</f>
        <v>0</v>
      </c>
      <c r="D1870" s="529">
        <f>Electricity!I1906</f>
        <v>0</v>
      </c>
      <c r="E1870" s="530" t="str">
        <f t="shared" si="62"/>
        <v>03/18/2024 07:00:00 PM</v>
      </c>
      <c r="F1870" s="530" t="str">
        <f t="shared" si="61"/>
        <v>Mar</v>
      </c>
    </row>
    <row r="1871" spans="1:6" x14ac:dyDescent="0.35">
      <c r="A1871" s="527">
        <f>Electricity!D1907</f>
        <v>45369</v>
      </c>
      <c r="B1871" s="528">
        <f>Electricity!E1907</f>
        <v>0.83333333333333337</v>
      </c>
      <c r="C1871" s="529">
        <f>Electricity!F1907</f>
        <v>0</v>
      </c>
      <c r="D1871" s="529">
        <f>Electricity!I1907</f>
        <v>0</v>
      </c>
      <c r="E1871" s="530" t="str">
        <f t="shared" si="62"/>
        <v>03/18/2024 08:00:00 PM</v>
      </c>
      <c r="F1871" s="530" t="str">
        <f t="shared" si="61"/>
        <v>Mar</v>
      </c>
    </row>
    <row r="1872" spans="1:6" x14ac:dyDescent="0.35">
      <c r="A1872" s="527">
        <f>Electricity!D1908</f>
        <v>45369</v>
      </c>
      <c r="B1872" s="528">
        <f>Electricity!E1908</f>
        <v>0.87500000000000011</v>
      </c>
      <c r="C1872" s="529">
        <f>Electricity!F1908</f>
        <v>0</v>
      </c>
      <c r="D1872" s="529">
        <f>Electricity!I1908</f>
        <v>0</v>
      </c>
      <c r="E1872" s="530" t="str">
        <f t="shared" si="62"/>
        <v>03/18/2024 09:00:00 PM</v>
      </c>
      <c r="F1872" s="530" t="str">
        <f t="shared" si="61"/>
        <v>Mar</v>
      </c>
    </row>
    <row r="1873" spans="1:6" x14ac:dyDescent="0.35">
      <c r="A1873" s="527">
        <f>Electricity!D1909</f>
        <v>45369</v>
      </c>
      <c r="B1873" s="528">
        <f>Electricity!E1909</f>
        <v>0.91666666666666674</v>
      </c>
      <c r="C1873" s="529">
        <f>Electricity!F1909</f>
        <v>0</v>
      </c>
      <c r="D1873" s="529">
        <f>Electricity!I1909</f>
        <v>0</v>
      </c>
      <c r="E1873" s="530" t="str">
        <f t="shared" si="62"/>
        <v>03/18/2024 10:00:00 PM</v>
      </c>
      <c r="F1873" s="530" t="str">
        <f t="shared" si="61"/>
        <v>Mar</v>
      </c>
    </row>
    <row r="1874" spans="1:6" x14ac:dyDescent="0.35">
      <c r="A1874" s="527">
        <f>Electricity!D1910</f>
        <v>45369</v>
      </c>
      <c r="B1874" s="528">
        <f>Electricity!E1910</f>
        <v>0.95833333333333337</v>
      </c>
      <c r="C1874" s="529">
        <f>Electricity!F1910</f>
        <v>0</v>
      </c>
      <c r="D1874" s="529">
        <f>Electricity!I1910</f>
        <v>0</v>
      </c>
      <c r="E1874" s="530" t="str">
        <f t="shared" si="62"/>
        <v>03/18/2024 11:00:00 PM</v>
      </c>
      <c r="F1874" s="530" t="str">
        <f t="shared" si="61"/>
        <v>Mar</v>
      </c>
    </row>
    <row r="1875" spans="1:6" x14ac:dyDescent="0.35">
      <c r="A1875" s="527">
        <f>Electricity!D1911</f>
        <v>45370</v>
      </c>
      <c r="B1875" s="528">
        <f>Electricity!E1911</f>
        <v>3.1225022567582528E-17</v>
      </c>
      <c r="C1875" s="529">
        <f>Electricity!F1911</f>
        <v>0</v>
      </c>
      <c r="D1875" s="529">
        <f>Electricity!I1911</f>
        <v>0</v>
      </c>
      <c r="E1875" s="530" t="str">
        <f t="shared" si="62"/>
        <v>03/19/2024 12:00:00 AM</v>
      </c>
      <c r="F1875" s="530" t="str">
        <f t="shared" si="61"/>
        <v>Mar</v>
      </c>
    </row>
    <row r="1876" spans="1:6" x14ac:dyDescent="0.35">
      <c r="A1876" s="527">
        <f>Electricity!D1912</f>
        <v>45370</v>
      </c>
      <c r="B1876" s="528">
        <f>Electricity!E1912</f>
        <v>4.1666666666666699E-2</v>
      </c>
      <c r="C1876" s="529">
        <f>Electricity!F1912</f>
        <v>0</v>
      </c>
      <c r="D1876" s="529">
        <f>Electricity!I1912</f>
        <v>0</v>
      </c>
      <c r="E1876" s="530" t="str">
        <f t="shared" si="62"/>
        <v>03/19/2024 01:00:00 AM</v>
      </c>
      <c r="F1876" s="530" t="str">
        <f t="shared" si="61"/>
        <v>Mar</v>
      </c>
    </row>
    <row r="1877" spans="1:6" x14ac:dyDescent="0.35">
      <c r="A1877" s="527">
        <f>Electricity!D1913</f>
        <v>45370</v>
      </c>
      <c r="B1877" s="528">
        <f>Electricity!E1913</f>
        <v>8.333333333333337E-2</v>
      </c>
      <c r="C1877" s="529">
        <f>Electricity!F1913</f>
        <v>0</v>
      </c>
      <c r="D1877" s="529">
        <f>Electricity!I1913</f>
        <v>0</v>
      </c>
      <c r="E1877" s="530" t="str">
        <f t="shared" si="62"/>
        <v>03/19/2024 02:00:00 AM</v>
      </c>
      <c r="F1877" s="530" t="str">
        <f t="shared" si="61"/>
        <v>Mar</v>
      </c>
    </row>
    <row r="1878" spans="1:6" x14ac:dyDescent="0.35">
      <c r="A1878" s="527">
        <f>Electricity!D1914</f>
        <v>45370</v>
      </c>
      <c r="B1878" s="528">
        <f>Electricity!E1914</f>
        <v>0.12500000000000006</v>
      </c>
      <c r="C1878" s="529">
        <f>Electricity!F1914</f>
        <v>0</v>
      </c>
      <c r="D1878" s="529">
        <f>Electricity!I1914</f>
        <v>0</v>
      </c>
      <c r="E1878" s="530" t="str">
        <f t="shared" si="62"/>
        <v>03/19/2024 03:00:00 AM</v>
      </c>
      <c r="F1878" s="530" t="str">
        <f t="shared" si="61"/>
        <v>Mar</v>
      </c>
    </row>
    <row r="1879" spans="1:6" x14ac:dyDescent="0.35">
      <c r="A1879" s="527">
        <f>Electricity!D1915</f>
        <v>45370</v>
      </c>
      <c r="B1879" s="528">
        <f>Electricity!E1915</f>
        <v>0.16666666666666669</v>
      </c>
      <c r="C1879" s="529">
        <f>Electricity!F1915</f>
        <v>0</v>
      </c>
      <c r="D1879" s="529">
        <f>Electricity!I1915</f>
        <v>0</v>
      </c>
      <c r="E1879" s="530" t="str">
        <f t="shared" si="62"/>
        <v>03/19/2024 04:00:00 AM</v>
      </c>
      <c r="F1879" s="530" t="str">
        <f t="shared" si="61"/>
        <v>Mar</v>
      </c>
    </row>
    <row r="1880" spans="1:6" x14ac:dyDescent="0.35">
      <c r="A1880" s="527">
        <f>Electricity!D1916</f>
        <v>45370</v>
      </c>
      <c r="B1880" s="528">
        <f>Electricity!E1916</f>
        <v>0.20833333333333337</v>
      </c>
      <c r="C1880" s="529">
        <f>Electricity!F1916</f>
        <v>0</v>
      </c>
      <c r="D1880" s="529">
        <f>Electricity!I1916</f>
        <v>0</v>
      </c>
      <c r="E1880" s="530" t="str">
        <f t="shared" si="62"/>
        <v>03/19/2024 05:00:00 AM</v>
      </c>
      <c r="F1880" s="530" t="str">
        <f t="shared" si="61"/>
        <v>Mar</v>
      </c>
    </row>
    <row r="1881" spans="1:6" x14ac:dyDescent="0.35">
      <c r="A1881" s="527">
        <f>Electricity!D1917</f>
        <v>45370</v>
      </c>
      <c r="B1881" s="528">
        <f>Electricity!E1917</f>
        <v>0.25</v>
      </c>
      <c r="C1881" s="529">
        <f>Electricity!F1917</f>
        <v>0</v>
      </c>
      <c r="D1881" s="529">
        <f>Electricity!I1917</f>
        <v>0</v>
      </c>
      <c r="E1881" s="530" t="str">
        <f t="shared" si="62"/>
        <v>03/19/2024 06:00:00 AM</v>
      </c>
      <c r="F1881" s="530" t="str">
        <f t="shared" si="61"/>
        <v>Mar</v>
      </c>
    </row>
    <row r="1882" spans="1:6" x14ac:dyDescent="0.35">
      <c r="A1882" s="527">
        <f>Electricity!D1918</f>
        <v>45370</v>
      </c>
      <c r="B1882" s="528">
        <f>Electricity!E1918</f>
        <v>0.29166666666666669</v>
      </c>
      <c r="C1882" s="529">
        <f>Electricity!F1918</f>
        <v>0</v>
      </c>
      <c r="D1882" s="529">
        <f>Electricity!I1918</f>
        <v>0</v>
      </c>
      <c r="E1882" s="530" t="str">
        <f t="shared" si="62"/>
        <v>03/19/2024 07:00:00 AM</v>
      </c>
      <c r="F1882" s="530" t="str">
        <f t="shared" si="61"/>
        <v>Mar</v>
      </c>
    </row>
    <row r="1883" spans="1:6" x14ac:dyDescent="0.35">
      <c r="A1883" s="527">
        <f>Electricity!D1919</f>
        <v>45370</v>
      </c>
      <c r="B1883" s="528">
        <f>Electricity!E1919</f>
        <v>0.33333333333333337</v>
      </c>
      <c r="C1883" s="529">
        <f>Electricity!F1919</f>
        <v>0</v>
      </c>
      <c r="D1883" s="529">
        <f>Electricity!I1919</f>
        <v>0</v>
      </c>
      <c r="E1883" s="530" t="str">
        <f t="shared" si="62"/>
        <v>03/19/2024 08:00:00 AM</v>
      </c>
      <c r="F1883" s="530" t="str">
        <f t="shared" si="61"/>
        <v>Mar</v>
      </c>
    </row>
    <row r="1884" spans="1:6" x14ac:dyDescent="0.35">
      <c r="A1884" s="527">
        <f>Electricity!D1920</f>
        <v>45370</v>
      </c>
      <c r="B1884" s="528">
        <f>Electricity!E1920</f>
        <v>0.375</v>
      </c>
      <c r="C1884" s="529">
        <f>Electricity!F1920</f>
        <v>0</v>
      </c>
      <c r="D1884" s="529">
        <f>Electricity!I1920</f>
        <v>0</v>
      </c>
      <c r="E1884" s="530" t="str">
        <f t="shared" si="62"/>
        <v>03/19/2024 09:00:00 AM</v>
      </c>
      <c r="F1884" s="530" t="str">
        <f t="shared" si="61"/>
        <v>Mar</v>
      </c>
    </row>
    <row r="1885" spans="1:6" x14ac:dyDescent="0.35">
      <c r="A1885" s="527">
        <f>Electricity!D1921</f>
        <v>45370</v>
      </c>
      <c r="B1885" s="528">
        <f>Electricity!E1921</f>
        <v>0.41666666666666669</v>
      </c>
      <c r="C1885" s="529">
        <f>Electricity!F1921</f>
        <v>0</v>
      </c>
      <c r="D1885" s="529">
        <f>Electricity!I1921</f>
        <v>0</v>
      </c>
      <c r="E1885" s="530" t="str">
        <f t="shared" si="62"/>
        <v>03/19/2024 10:00:00 AM</v>
      </c>
      <c r="F1885" s="530" t="str">
        <f t="shared" si="61"/>
        <v>Mar</v>
      </c>
    </row>
    <row r="1886" spans="1:6" x14ac:dyDescent="0.35">
      <c r="A1886" s="527">
        <f>Electricity!D1922</f>
        <v>45370</v>
      </c>
      <c r="B1886" s="528">
        <f>Electricity!E1922</f>
        <v>0.45833333333333337</v>
      </c>
      <c r="C1886" s="529">
        <f>Electricity!F1922</f>
        <v>0</v>
      </c>
      <c r="D1886" s="529">
        <f>Electricity!I1922</f>
        <v>0</v>
      </c>
      <c r="E1886" s="530" t="str">
        <f t="shared" si="62"/>
        <v>03/19/2024 11:00:00 AM</v>
      </c>
      <c r="F1886" s="530" t="str">
        <f t="shared" si="61"/>
        <v>Mar</v>
      </c>
    </row>
    <row r="1887" spans="1:6" x14ac:dyDescent="0.35">
      <c r="A1887" s="527">
        <f>Electricity!D1923</f>
        <v>45370</v>
      </c>
      <c r="B1887" s="528">
        <f>Electricity!E1923</f>
        <v>0.50000000000000011</v>
      </c>
      <c r="C1887" s="529">
        <f>Electricity!F1923</f>
        <v>0</v>
      </c>
      <c r="D1887" s="529">
        <f>Electricity!I1923</f>
        <v>0</v>
      </c>
      <c r="E1887" s="530" t="str">
        <f t="shared" si="62"/>
        <v>03/19/2024 12:00:00 PM</v>
      </c>
      <c r="F1887" s="530" t="str">
        <f t="shared" si="61"/>
        <v>Mar</v>
      </c>
    </row>
    <row r="1888" spans="1:6" x14ac:dyDescent="0.35">
      <c r="A1888" s="527">
        <f>Electricity!D1924</f>
        <v>45370</v>
      </c>
      <c r="B1888" s="528">
        <f>Electricity!E1924</f>
        <v>0.54166666666666674</v>
      </c>
      <c r="C1888" s="529">
        <f>Electricity!F1924</f>
        <v>0</v>
      </c>
      <c r="D1888" s="529">
        <f>Electricity!I1924</f>
        <v>0</v>
      </c>
      <c r="E1888" s="530" t="str">
        <f t="shared" si="62"/>
        <v>03/19/2024 01:00:00 PM</v>
      </c>
      <c r="F1888" s="530" t="str">
        <f t="shared" si="61"/>
        <v>Mar</v>
      </c>
    </row>
    <row r="1889" spans="1:6" x14ac:dyDescent="0.35">
      <c r="A1889" s="527">
        <f>Electricity!D1925</f>
        <v>45370</v>
      </c>
      <c r="B1889" s="528">
        <f>Electricity!E1925</f>
        <v>0.58333333333333337</v>
      </c>
      <c r="C1889" s="529">
        <f>Electricity!F1925</f>
        <v>0</v>
      </c>
      <c r="D1889" s="529">
        <f>Electricity!I1925</f>
        <v>0</v>
      </c>
      <c r="E1889" s="530" t="str">
        <f t="shared" si="62"/>
        <v>03/19/2024 02:00:00 PM</v>
      </c>
      <c r="F1889" s="530" t="str">
        <f t="shared" si="61"/>
        <v>Mar</v>
      </c>
    </row>
    <row r="1890" spans="1:6" x14ac:dyDescent="0.35">
      <c r="A1890" s="527">
        <f>Electricity!D1926</f>
        <v>45370</v>
      </c>
      <c r="B1890" s="528">
        <f>Electricity!E1926</f>
        <v>0.62500000000000011</v>
      </c>
      <c r="C1890" s="529">
        <f>Electricity!F1926</f>
        <v>0</v>
      </c>
      <c r="D1890" s="529">
        <f>Electricity!I1926</f>
        <v>0</v>
      </c>
      <c r="E1890" s="530" t="str">
        <f t="shared" si="62"/>
        <v>03/19/2024 03:00:00 PM</v>
      </c>
      <c r="F1890" s="530" t="str">
        <f t="shared" si="61"/>
        <v>Mar</v>
      </c>
    </row>
    <row r="1891" spans="1:6" x14ac:dyDescent="0.35">
      <c r="A1891" s="527">
        <f>Electricity!D1927</f>
        <v>45370</v>
      </c>
      <c r="B1891" s="528">
        <f>Electricity!E1927</f>
        <v>0.66666666666666674</v>
      </c>
      <c r="C1891" s="529">
        <f>Electricity!F1927</f>
        <v>0</v>
      </c>
      <c r="D1891" s="529">
        <f>Electricity!I1927</f>
        <v>0</v>
      </c>
      <c r="E1891" s="530" t="str">
        <f t="shared" si="62"/>
        <v>03/19/2024 04:00:00 PM</v>
      </c>
      <c r="F1891" s="530" t="str">
        <f t="shared" si="61"/>
        <v>Mar</v>
      </c>
    </row>
    <row r="1892" spans="1:6" x14ac:dyDescent="0.35">
      <c r="A1892" s="527">
        <f>Electricity!D1928</f>
        <v>45370</v>
      </c>
      <c r="B1892" s="528">
        <f>Electricity!E1928</f>
        <v>0.70833333333333337</v>
      </c>
      <c r="C1892" s="529">
        <f>Electricity!F1928</f>
        <v>0</v>
      </c>
      <c r="D1892" s="529">
        <f>Electricity!I1928</f>
        <v>0</v>
      </c>
      <c r="E1892" s="530" t="str">
        <f t="shared" si="62"/>
        <v>03/19/2024 05:00:00 PM</v>
      </c>
      <c r="F1892" s="530" t="str">
        <f t="shared" si="61"/>
        <v>Mar</v>
      </c>
    </row>
    <row r="1893" spans="1:6" x14ac:dyDescent="0.35">
      <c r="A1893" s="527">
        <f>Electricity!D1929</f>
        <v>45370</v>
      </c>
      <c r="B1893" s="528">
        <f>Electricity!E1929</f>
        <v>0.75000000000000011</v>
      </c>
      <c r="C1893" s="529">
        <f>Electricity!F1929</f>
        <v>0</v>
      </c>
      <c r="D1893" s="529">
        <f>Electricity!I1929</f>
        <v>0</v>
      </c>
      <c r="E1893" s="530" t="str">
        <f t="shared" si="62"/>
        <v>03/19/2024 06:00:00 PM</v>
      </c>
      <c r="F1893" s="530" t="str">
        <f t="shared" si="61"/>
        <v>Mar</v>
      </c>
    </row>
    <row r="1894" spans="1:6" x14ac:dyDescent="0.35">
      <c r="A1894" s="527">
        <f>Electricity!D1930</f>
        <v>45370</v>
      </c>
      <c r="B1894" s="528">
        <f>Electricity!E1930</f>
        <v>0.79166666666666674</v>
      </c>
      <c r="C1894" s="529">
        <f>Electricity!F1930</f>
        <v>0</v>
      </c>
      <c r="D1894" s="529">
        <f>Electricity!I1930</f>
        <v>0</v>
      </c>
      <c r="E1894" s="530" t="str">
        <f t="shared" si="62"/>
        <v>03/19/2024 07:00:00 PM</v>
      </c>
      <c r="F1894" s="530" t="str">
        <f t="shared" si="61"/>
        <v>Mar</v>
      </c>
    </row>
    <row r="1895" spans="1:6" x14ac:dyDescent="0.35">
      <c r="A1895" s="527">
        <f>Electricity!D1931</f>
        <v>45370</v>
      </c>
      <c r="B1895" s="528">
        <f>Electricity!E1931</f>
        <v>0.83333333333333337</v>
      </c>
      <c r="C1895" s="529">
        <f>Electricity!F1931</f>
        <v>0</v>
      </c>
      <c r="D1895" s="529">
        <f>Electricity!I1931</f>
        <v>0</v>
      </c>
      <c r="E1895" s="530" t="str">
        <f t="shared" si="62"/>
        <v>03/19/2024 08:00:00 PM</v>
      </c>
      <c r="F1895" s="530" t="str">
        <f t="shared" si="61"/>
        <v>Mar</v>
      </c>
    </row>
    <row r="1896" spans="1:6" x14ac:dyDescent="0.35">
      <c r="A1896" s="527">
        <f>Electricity!D1932</f>
        <v>45370</v>
      </c>
      <c r="B1896" s="528">
        <f>Electricity!E1932</f>
        <v>0.87500000000000011</v>
      </c>
      <c r="C1896" s="529">
        <f>Electricity!F1932</f>
        <v>0</v>
      </c>
      <c r="D1896" s="529">
        <f>Electricity!I1932</f>
        <v>0</v>
      </c>
      <c r="E1896" s="530" t="str">
        <f t="shared" si="62"/>
        <v>03/19/2024 09:00:00 PM</v>
      </c>
      <c r="F1896" s="530" t="str">
        <f t="shared" si="61"/>
        <v>Mar</v>
      </c>
    </row>
    <row r="1897" spans="1:6" x14ac:dyDescent="0.35">
      <c r="A1897" s="527">
        <f>Electricity!D1933</f>
        <v>45370</v>
      </c>
      <c r="B1897" s="528">
        <f>Electricity!E1933</f>
        <v>0.91666666666666674</v>
      </c>
      <c r="C1897" s="529">
        <f>Electricity!F1933</f>
        <v>0</v>
      </c>
      <c r="D1897" s="529">
        <f>Electricity!I1933</f>
        <v>0</v>
      </c>
      <c r="E1897" s="530" t="str">
        <f t="shared" si="62"/>
        <v>03/19/2024 10:00:00 PM</v>
      </c>
      <c r="F1897" s="530" t="str">
        <f t="shared" si="61"/>
        <v>Mar</v>
      </c>
    </row>
    <row r="1898" spans="1:6" x14ac:dyDescent="0.35">
      <c r="A1898" s="527">
        <f>Electricity!D1934</f>
        <v>45370</v>
      </c>
      <c r="B1898" s="528">
        <f>Electricity!E1934</f>
        <v>0.95833333333333337</v>
      </c>
      <c r="C1898" s="529">
        <f>Electricity!F1934</f>
        <v>0</v>
      </c>
      <c r="D1898" s="529">
        <f>Electricity!I1934</f>
        <v>0</v>
      </c>
      <c r="E1898" s="530" t="str">
        <f t="shared" si="62"/>
        <v>03/19/2024 11:00:00 PM</v>
      </c>
      <c r="F1898" s="530" t="str">
        <f t="shared" si="61"/>
        <v>Mar</v>
      </c>
    </row>
    <row r="1899" spans="1:6" x14ac:dyDescent="0.35">
      <c r="A1899" s="527">
        <f>Electricity!D1935</f>
        <v>45371</v>
      </c>
      <c r="B1899" s="528">
        <f>Electricity!E1935</f>
        <v>3.1225022567582528E-17</v>
      </c>
      <c r="C1899" s="529">
        <f>Electricity!F1935</f>
        <v>0</v>
      </c>
      <c r="D1899" s="529">
        <f>Electricity!I1935</f>
        <v>0</v>
      </c>
      <c r="E1899" s="530" t="str">
        <f t="shared" si="62"/>
        <v>03/20/2024 12:00:00 AM</v>
      </c>
      <c r="F1899" s="530" t="str">
        <f t="shared" si="61"/>
        <v>Mar</v>
      </c>
    </row>
    <row r="1900" spans="1:6" x14ac:dyDescent="0.35">
      <c r="A1900" s="527">
        <f>Electricity!D1936</f>
        <v>45371</v>
      </c>
      <c r="B1900" s="528">
        <f>Electricity!E1936</f>
        <v>4.1666666666666699E-2</v>
      </c>
      <c r="C1900" s="529">
        <f>Electricity!F1936</f>
        <v>0</v>
      </c>
      <c r="D1900" s="529">
        <f>Electricity!I1936</f>
        <v>0</v>
      </c>
      <c r="E1900" s="530" t="str">
        <f t="shared" si="62"/>
        <v>03/20/2024 01:00:00 AM</v>
      </c>
      <c r="F1900" s="530" t="str">
        <f t="shared" si="61"/>
        <v>Mar</v>
      </c>
    </row>
    <row r="1901" spans="1:6" x14ac:dyDescent="0.35">
      <c r="A1901" s="527">
        <f>Electricity!D1937</f>
        <v>45371</v>
      </c>
      <c r="B1901" s="528">
        <f>Electricity!E1937</f>
        <v>8.333333333333337E-2</v>
      </c>
      <c r="C1901" s="529">
        <f>Electricity!F1937</f>
        <v>0</v>
      </c>
      <c r="D1901" s="529">
        <f>Electricity!I1937</f>
        <v>0</v>
      </c>
      <c r="E1901" s="530" t="str">
        <f t="shared" si="62"/>
        <v>03/20/2024 02:00:00 AM</v>
      </c>
      <c r="F1901" s="530" t="str">
        <f t="shared" si="61"/>
        <v>Mar</v>
      </c>
    </row>
    <row r="1902" spans="1:6" x14ac:dyDescent="0.35">
      <c r="A1902" s="527">
        <f>Electricity!D1938</f>
        <v>45371</v>
      </c>
      <c r="B1902" s="528">
        <f>Electricity!E1938</f>
        <v>0.12500000000000006</v>
      </c>
      <c r="C1902" s="529">
        <f>Electricity!F1938</f>
        <v>0</v>
      </c>
      <c r="D1902" s="529">
        <f>Electricity!I1938</f>
        <v>0</v>
      </c>
      <c r="E1902" s="530" t="str">
        <f t="shared" si="62"/>
        <v>03/20/2024 03:00:00 AM</v>
      </c>
      <c r="F1902" s="530" t="str">
        <f t="shared" si="61"/>
        <v>Mar</v>
      </c>
    </row>
    <row r="1903" spans="1:6" x14ac:dyDescent="0.35">
      <c r="A1903" s="527">
        <f>Electricity!D1939</f>
        <v>45371</v>
      </c>
      <c r="B1903" s="528">
        <f>Electricity!E1939</f>
        <v>0.16666666666666669</v>
      </c>
      <c r="C1903" s="529">
        <f>Electricity!F1939</f>
        <v>0</v>
      </c>
      <c r="D1903" s="529">
        <f>Electricity!I1939</f>
        <v>0</v>
      </c>
      <c r="E1903" s="530" t="str">
        <f t="shared" si="62"/>
        <v>03/20/2024 04:00:00 AM</v>
      </c>
      <c r="F1903" s="530" t="str">
        <f t="shared" si="61"/>
        <v>Mar</v>
      </c>
    </row>
    <row r="1904" spans="1:6" x14ac:dyDescent="0.35">
      <c r="A1904" s="527">
        <f>Electricity!D1940</f>
        <v>45371</v>
      </c>
      <c r="B1904" s="528">
        <f>Electricity!E1940</f>
        <v>0.20833333333333337</v>
      </c>
      <c r="C1904" s="529">
        <f>Electricity!F1940</f>
        <v>0</v>
      </c>
      <c r="D1904" s="529">
        <f>Electricity!I1940</f>
        <v>0</v>
      </c>
      <c r="E1904" s="530" t="str">
        <f t="shared" si="62"/>
        <v>03/20/2024 05:00:00 AM</v>
      </c>
      <c r="F1904" s="530" t="str">
        <f t="shared" si="61"/>
        <v>Mar</v>
      </c>
    </row>
    <row r="1905" spans="1:6" x14ac:dyDescent="0.35">
      <c r="A1905" s="527">
        <f>Electricity!D1941</f>
        <v>45371</v>
      </c>
      <c r="B1905" s="528">
        <f>Electricity!E1941</f>
        <v>0.25</v>
      </c>
      <c r="C1905" s="529">
        <f>Electricity!F1941</f>
        <v>0</v>
      </c>
      <c r="D1905" s="529">
        <f>Electricity!I1941</f>
        <v>0</v>
      </c>
      <c r="E1905" s="530" t="str">
        <f t="shared" si="62"/>
        <v>03/20/2024 06:00:00 AM</v>
      </c>
      <c r="F1905" s="530" t="str">
        <f t="shared" si="61"/>
        <v>Mar</v>
      </c>
    </row>
    <row r="1906" spans="1:6" x14ac:dyDescent="0.35">
      <c r="A1906" s="527">
        <f>Electricity!D1942</f>
        <v>45371</v>
      </c>
      <c r="B1906" s="528">
        <f>Electricity!E1942</f>
        <v>0.29166666666666669</v>
      </c>
      <c r="C1906" s="529">
        <f>Electricity!F1942</f>
        <v>0</v>
      </c>
      <c r="D1906" s="529">
        <f>Electricity!I1942</f>
        <v>0</v>
      </c>
      <c r="E1906" s="530" t="str">
        <f t="shared" si="62"/>
        <v>03/20/2024 07:00:00 AM</v>
      </c>
      <c r="F1906" s="530" t="str">
        <f t="shared" si="61"/>
        <v>Mar</v>
      </c>
    </row>
    <row r="1907" spans="1:6" x14ac:dyDescent="0.35">
      <c r="A1907" s="527">
        <f>Electricity!D1943</f>
        <v>45371</v>
      </c>
      <c r="B1907" s="528">
        <f>Electricity!E1943</f>
        <v>0.33333333333333337</v>
      </c>
      <c r="C1907" s="529">
        <f>Electricity!F1943</f>
        <v>0</v>
      </c>
      <c r="D1907" s="529">
        <f>Electricity!I1943</f>
        <v>0</v>
      </c>
      <c r="E1907" s="530" t="str">
        <f t="shared" si="62"/>
        <v>03/20/2024 08:00:00 AM</v>
      </c>
      <c r="F1907" s="530" t="str">
        <f t="shared" si="61"/>
        <v>Mar</v>
      </c>
    </row>
    <row r="1908" spans="1:6" x14ac:dyDescent="0.35">
      <c r="A1908" s="527">
        <f>Electricity!D1944</f>
        <v>45371</v>
      </c>
      <c r="B1908" s="528">
        <f>Electricity!E1944</f>
        <v>0.375</v>
      </c>
      <c r="C1908" s="529">
        <f>Electricity!F1944</f>
        <v>0</v>
      </c>
      <c r="D1908" s="529">
        <f>Electricity!I1944</f>
        <v>0</v>
      </c>
      <c r="E1908" s="530" t="str">
        <f t="shared" si="62"/>
        <v>03/20/2024 09:00:00 AM</v>
      </c>
      <c r="F1908" s="530" t="str">
        <f t="shared" si="61"/>
        <v>Mar</v>
      </c>
    </row>
    <row r="1909" spans="1:6" x14ac:dyDescent="0.35">
      <c r="A1909" s="527">
        <f>Electricity!D1945</f>
        <v>45371</v>
      </c>
      <c r="B1909" s="528">
        <f>Electricity!E1945</f>
        <v>0.41666666666666669</v>
      </c>
      <c r="C1909" s="529">
        <f>Electricity!F1945</f>
        <v>0</v>
      </c>
      <c r="D1909" s="529">
        <f>Electricity!I1945</f>
        <v>0</v>
      </c>
      <c r="E1909" s="530" t="str">
        <f t="shared" si="62"/>
        <v>03/20/2024 10:00:00 AM</v>
      </c>
      <c r="F1909" s="530" t="str">
        <f t="shared" si="61"/>
        <v>Mar</v>
      </c>
    </row>
    <row r="1910" spans="1:6" x14ac:dyDescent="0.35">
      <c r="A1910" s="527">
        <f>Electricity!D1946</f>
        <v>45371</v>
      </c>
      <c r="B1910" s="528">
        <f>Electricity!E1946</f>
        <v>0.45833333333333337</v>
      </c>
      <c r="C1910" s="529">
        <f>Electricity!F1946</f>
        <v>0</v>
      </c>
      <c r="D1910" s="529">
        <f>Electricity!I1946</f>
        <v>0</v>
      </c>
      <c r="E1910" s="530" t="str">
        <f t="shared" si="62"/>
        <v>03/20/2024 11:00:00 AM</v>
      </c>
      <c r="F1910" s="530" t="str">
        <f t="shared" si="61"/>
        <v>Mar</v>
      </c>
    </row>
    <row r="1911" spans="1:6" x14ac:dyDescent="0.35">
      <c r="A1911" s="527">
        <f>Electricity!D1947</f>
        <v>45371</v>
      </c>
      <c r="B1911" s="528">
        <f>Electricity!E1947</f>
        <v>0.50000000000000011</v>
      </c>
      <c r="C1911" s="529">
        <f>Electricity!F1947</f>
        <v>0</v>
      </c>
      <c r="D1911" s="529">
        <f>Electricity!I1947</f>
        <v>0</v>
      </c>
      <c r="E1911" s="530" t="str">
        <f t="shared" si="62"/>
        <v>03/20/2024 12:00:00 PM</v>
      </c>
      <c r="F1911" s="530" t="str">
        <f t="shared" si="61"/>
        <v>Mar</v>
      </c>
    </row>
    <row r="1912" spans="1:6" x14ac:dyDescent="0.35">
      <c r="A1912" s="527">
        <f>Electricity!D1948</f>
        <v>45371</v>
      </c>
      <c r="B1912" s="528">
        <f>Electricity!E1948</f>
        <v>0.54166666666666674</v>
      </c>
      <c r="C1912" s="529">
        <f>Electricity!F1948</f>
        <v>0</v>
      </c>
      <c r="D1912" s="529">
        <f>Electricity!I1948</f>
        <v>0</v>
      </c>
      <c r="E1912" s="530" t="str">
        <f t="shared" si="62"/>
        <v>03/20/2024 01:00:00 PM</v>
      </c>
      <c r="F1912" s="530" t="str">
        <f t="shared" si="61"/>
        <v>Mar</v>
      </c>
    </row>
    <row r="1913" spans="1:6" x14ac:dyDescent="0.35">
      <c r="A1913" s="527">
        <f>Electricity!D1949</f>
        <v>45371</v>
      </c>
      <c r="B1913" s="528">
        <f>Electricity!E1949</f>
        <v>0.58333333333333337</v>
      </c>
      <c r="C1913" s="529">
        <f>Electricity!F1949</f>
        <v>0</v>
      </c>
      <c r="D1913" s="529">
        <f>Electricity!I1949</f>
        <v>0</v>
      </c>
      <c r="E1913" s="530" t="str">
        <f t="shared" si="62"/>
        <v>03/20/2024 02:00:00 PM</v>
      </c>
      <c r="F1913" s="530" t="str">
        <f t="shared" si="61"/>
        <v>Mar</v>
      </c>
    </row>
    <row r="1914" spans="1:6" x14ac:dyDescent="0.35">
      <c r="A1914" s="527">
        <f>Electricity!D1950</f>
        <v>45371</v>
      </c>
      <c r="B1914" s="528">
        <f>Electricity!E1950</f>
        <v>0.62500000000000011</v>
      </c>
      <c r="C1914" s="529">
        <f>Electricity!F1950</f>
        <v>0</v>
      </c>
      <c r="D1914" s="529">
        <f>Electricity!I1950</f>
        <v>0</v>
      </c>
      <c r="E1914" s="530" t="str">
        <f t="shared" si="62"/>
        <v>03/20/2024 03:00:00 PM</v>
      </c>
      <c r="F1914" s="530" t="str">
        <f t="shared" si="61"/>
        <v>Mar</v>
      </c>
    </row>
    <row r="1915" spans="1:6" x14ac:dyDescent="0.35">
      <c r="A1915" s="527">
        <f>Electricity!D1951</f>
        <v>45371</v>
      </c>
      <c r="B1915" s="528">
        <f>Electricity!E1951</f>
        <v>0.66666666666666674</v>
      </c>
      <c r="C1915" s="529">
        <f>Electricity!F1951</f>
        <v>0</v>
      </c>
      <c r="D1915" s="529">
        <f>Electricity!I1951</f>
        <v>0</v>
      </c>
      <c r="E1915" s="530" t="str">
        <f t="shared" si="62"/>
        <v>03/20/2024 04:00:00 PM</v>
      </c>
      <c r="F1915" s="530" t="str">
        <f t="shared" si="61"/>
        <v>Mar</v>
      </c>
    </row>
    <row r="1916" spans="1:6" x14ac:dyDescent="0.35">
      <c r="A1916" s="527">
        <f>Electricity!D1952</f>
        <v>45371</v>
      </c>
      <c r="B1916" s="528">
        <f>Electricity!E1952</f>
        <v>0.70833333333333337</v>
      </c>
      <c r="C1916" s="529">
        <f>Electricity!F1952</f>
        <v>0</v>
      </c>
      <c r="D1916" s="529">
        <f>Electricity!I1952</f>
        <v>0</v>
      </c>
      <c r="E1916" s="530" t="str">
        <f t="shared" si="62"/>
        <v>03/20/2024 05:00:00 PM</v>
      </c>
      <c r="F1916" s="530" t="str">
        <f t="shared" si="61"/>
        <v>Mar</v>
      </c>
    </row>
    <row r="1917" spans="1:6" x14ac:dyDescent="0.35">
      <c r="A1917" s="527">
        <f>Electricity!D1953</f>
        <v>45371</v>
      </c>
      <c r="B1917" s="528">
        <f>Electricity!E1953</f>
        <v>0.75000000000000011</v>
      </c>
      <c r="C1917" s="529">
        <f>Electricity!F1953</f>
        <v>0</v>
      </c>
      <c r="D1917" s="529">
        <f>Electricity!I1953</f>
        <v>0</v>
      </c>
      <c r="E1917" s="530" t="str">
        <f t="shared" si="62"/>
        <v>03/20/2024 06:00:00 PM</v>
      </c>
      <c r="F1917" s="530" t="str">
        <f t="shared" si="61"/>
        <v>Mar</v>
      </c>
    </row>
    <row r="1918" spans="1:6" x14ac:dyDescent="0.35">
      <c r="A1918" s="527">
        <f>Electricity!D1954</f>
        <v>45371</v>
      </c>
      <c r="B1918" s="528">
        <f>Electricity!E1954</f>
        <v>0.79166666666666674</v>
      </c>
      <c r="C1918" s="529">
        <f>Electricity!F1954</f>
        <v>0</v>
      </c>
      <c r="D1918" s="529">
        <f>Electricity!I1954</f>
        <v>0</v>
      </c>
      <c r="E1918" s="530" t="str">
        <f t="shared" si="62"/>
        <v>03/20/2024 07:00:00 PM</v>
      </c>
      <c r="F1918" s="530" t="str">
        <f t="shared" si="61"/>
        <v>Mar</v>
      </c>
    </row>
    <row r="1919" spans="1:6" x14ac:dyDescent="0.35">
      <c r="A1919" s="527">
        <f>Electricity!D1955</f>
        <v>45371</v>
      </c>
      <c r="B1919" s="528">
        <f>Electricity!E1955</f>
        <v>0.83333333333333337</v>
      </c>
      <c r="C1919" s="529">
        <f>Electricity!F1955</f>
        <v>0</v>
      </c>
      <c r="D1919" s="529">
        <f>Electricity!I1955</f>
        <v>0</v>
      </c>
      <c r="E1919" s="530" t="str">
        <f t="shared" si="62"/>
        <v>03/20/2024 08:00:00 PM</v>
      </c>
      <c r="F1919" s="530" t="str">
        <f t="shared" si="61"/>
        <v>Mar</v>
      </c>
    </row>
    <row r="1920" spans="1:6" x14ac:dyDescent="0.35">
      <c r="A1920" s="527">
        <f>Electricity!D1956</f>
        <v>45371</v>
      </c>
      <c r="B1920" s="528">
        <f>Electricity!E1956</f>
        <v>0.87500000000000011</v>
      </c>
      <c r="C1920" s="529">
        <f>Electricity!F1956</f>
        <v>0</v>
      </c>
      <c r="D1920" s="529">
        <f>Electricity!I1956</f>
        <v>0</v>
      </c>
      <c r="E1920" s="530" t="str">
        <f t="shared" si="62"/>
        <v>03/20/2024 09:00:00 PM</v>
      </c>
      <c r="F1920" s="530" t="str">
        <f t="shared" si="61"/>
        <v>Mar</v>
      </c>
    </row>
    <row r="1921" spans="1:6" x14ac:dyDescent="0.35">
      <c r="A1921" s="527">
        <f>Electricity!D1957</f>
        <v>45371</v>
      </c>
      <c r="B1921" s="528">
        <f>Electricity!E1957</f>
        <v>0.91666666666666674</v>
      </c>
      <c r="C1921" s="529">
        <f>Electricity!F1957</f>
        <v>0</v>
      </c>
      <c r="D1921" s="529">
        <f>Electricity!I1957</f>
        <v>0</v>
      </c>
      <c r="E1921" s="530" t="str">
        <f t="shared" si="62"/>
        <v>03/20/2024 10:00:00 PM</v>
      </c>
      <c r="F1921" s="530" t="str">
        <f t="shared" si="61"/>
        <v>Mar</v>
      </c>
    </row>
    <row r="1922" spans="1:6" x14ac:dyDescent="0.35">
      <c r="A1922" s="527">
        <f>Electricity!D1958</f>
        <v>45371</v>
      </c>
      <c r="B1922" s="528">
        <f>Electricity!E1958</f>
        <v>0.95833333333333337</v>
      </c>
      <c r="C1922" s="529">
        <f>Electricity!F1958</f>
        <v>0</v>
      </c>
      <c r="D1922" s="529">
        <f>Electricity!I1958</f>
        <v>0</v>
      </c>
      <c r="E1922" s="530" t="str">
        <f t="shared" si="62"/>
        <v>03/20/2024 11:00:00 PM</v>
      </c>
      <c r="F1922" s="530" t="str">
        <f t="shared" si="61"/>
        <v>Mar</v>
      </c>
    </row>
    <row r="1923" spans="1:6" x14ac:dyDescent="0.35">
      <c r="A1923" s="527">
        <f>Electricity!D1959</f>
        <v>45372</v>
      </c>
      <c r="B1923" s="528">
        <f>Electricity!E1959</f>
        <v>3.1225022567582528E-17</v>
      </c>
      <c r="C1923" s="529">
        <f>Electricity!F1959</f>
        <v>0</v>
      </c>
      <c r="D1923" s="529">
        <f>Electricity!I1959</f>
        <v>0</v>
      </c>
      <c r="E1923" s="530" t="str">
        <f t="shared" si="62"/>
        <v>03/21/2024 12:00:00 AM</v>
      </c>
      <c r="F1923" s="530" t="str">
        <f t="shared" ref="F1923:F1986" si="63">TEXT(A1923,"mmm")</f>
        <v>Mar</v>
      </c>
    </row>
    <row r="1924" spans="1:6" x14ac:dyDescent="0.35">
      <c r="A1924" s="527">
        <f>Electricity!D1960</f>
        <v>45372</v>
      </c>
      <c r="B1924" s="528">
        <f>Electricity!E1960</f>
        <v>4.1666666666666699E-2</v>
      </c>
      <c r="C1924" s="529">
        <f>Electricity!F1960</f>
        <v>0</v>
      </c>
      <c r="D1924" s="529">
        <f>Electricity!I1960</f>
        <v>0</v>
      </c>
      <c r="E1924" s="530" t="str">
        <f t="shared" si="62"/>
        <v>03/21/2024 01:00:00 AM</v>
      </c>
      <c r="F1924" s="530" t="str">
        <f t="shared" si="63"/>
        <v>Mar</v>
      </c>
    </row>
    <row r="1925" spans="1:6" x14ac:dyDescent="0.35">
      <c r="A1925" s="527">
        <f>Electricity!D1961</f>
        <v>45372</v>
      </c>
      <c r="B1925" s="528">
        <f>Electricity!E1961</f>
        <v>8.333333333333337E-2</v>
      </c>
      <c r="C1925" s="529">
        <f>Electricity!F1961</f>
        <v>0</v>
      </c>
      <c r="D1925" s="529">
        <f>Electricity!I1961</f>
        <v>0</v>
      </c>
      <c r="E1925" s="530" t="str">
        <f t="shared" si="62"/>
        <v>03/21/2024 02:00:00 AM</v>
      </c>
      <c r="F1925" s="530" t="str">
        <f t="shared" si="63"/>
        <v>Mar</v>
      </c>
    </row>
    <row r="1926" spans="1:6" x14ac:dyDescent="0.35">
      <c r="A1926" s="527">
        <f>Electricity!D1962</f>
        <v>45372</v>
      </c>
      <c r="B1926" s="528">
        <f>Electricity!E1962</f>
        <v>0.12500000000000006</v>
      </c>
      <c r="C1926" s="529">
        <f>Electricity!F1962</f>
        <v>0</v>
      </c>
      <c r="D1926" s="529">
        <f>Electricity!I1962</f>
        <v>0</v>
      </c>
      <c r="E1926" s="530" t="str">
        <f t="shared" si="62"/>
        <v>03/21/2024 03:00:00 AM</v>
      </c>
      <c r="F1926" s="530" t="str">
        <f t="shared" si="63"/>
        <v>Mar</v>
      </c>
    </row>
    <row r="1927" spans="1:6" x14ac:dyDescent="0.35">
      <c r="A1927" s="527">
        <f>Electricity!D1963</f>
        <v>45372</v>
      </c>
      <c r="B1927" s="528">
        <f>Electricity!E1963</f>
        <v>0.16666666666666669</v>
      </c>
      <c r="C1927" s="529">
        <f>Electricity!F1963</f>
        <v>0</v>
      </c>
      <c r="D1927" s="529">
        <f>Electricity!I1963</f>
        <v>0</v>
      </c>
      <c r="E1927" s="530" t="str">
        <f t="shared" si="62"/>
        <v>03/21/2024 04:00:00 AM</v>
      </c>
      <c r="F1927" s="530" t="str">
        <f t="shared" si="63"/>
        <v>Mar</v>
      </c>
    </row>
    <row r="1928" spans="1:6" x14ac:dyDescent="0.35">
      <c r="A1928" s="527">
        <f>Electricity!D1964</f>
        <v>45372</v>
      </c>
      <c r="B1928" s="528">
        <f>Electricity!E1964</f>
        <v>0.20833333333333337</v>
      </c>
      <c r="C1928" s="529">
        <f>Electricity!F1964</f>
        <v>0</v>
      </c>
      <c r="D1928" s="529">
        <f>Electricity!I1964</f>
        <v>0</v>
      </c>
      <c r="E1928" s="530" t="str">
        <f t="shared" si="62"/>
        <v>03/21/2024 05:00:00 AM</v>
      </c>
      <c r="F1928" s="530" t="str">
        <f t="shared" si="63"/>
        <v>Mar</v>
      </c>
    </row>
    <row r="1929" spans="1:6" x14ac:dyDescent="0.35">
      <c r="A1929" s="527">
        <f>Electricity!D1965</f>
        <v>45372</v>
      </c>
      <c r="B1929" s="528">
        <f>Electricity!E1965</f>
        <v>0.25</v>
      </c>
      <c r="C1929" s="529">
        <f>Electricity!F1965</f>
        <v>0</v>
      </c>
      <c r="D1929" s="529">
        <f>Electricity!I1965</f>
        <v>0</v>
      </c>
      <c r="E1929" s="530" t="str">
        <f t="shared" si="62"/>
        <v>03/21/2024 06:00:00 AM</v>
      </c>
      <c r="F1929" s="530" t="str">
        <f t="shared" si="63"/>
        <v>Mar</v>
      </c>
    </row>
    <row r="1930" spans="1:6" x14ac:dyDescent="0.35">
      <c r="A1930" s="527">
        <f>Electricity!D1966</f>
        <v>45372</v>
      </c>
      <c r="B1930" s="528">
        <f>Electricity!E1966</f>
        <v>0.29166666666666669</v>
      </c>
      <c r="C1930" s="529">
        <f>Electricity!F1966</f>
        <v>0</v>
      </c>
      <c r="D1930" s="529">
        <f>Electricity!I1966</f>
        <v>0</v>
      </c>
      <c r="E1930" s="530" t="str">
        <f t="shared" si="62"/>
        <v>03/21/2024 07:00:00 AM</v>
      </c>
      <c r="F1930" s="530" t="str">
        <f t="shared" si="63"/>
        <v>Mar</v>
      </c>
    </row>
    <row r="1931" spans="1:6" x14ac:dyDescent="0.35">
      <c r="A1931" s="527">
        <f>Electricity!D1967</f>
        <v>45372</v>
      </c>
      <c r="B1931" s="528">
        <f>Electricity!E1967</f>
        <v>0.33333333333333337</v>
      </c>
      <c r="C1931" s="529">
        <f>Electricity!F1967</f>
        <v>0</v>
      </c>
      <c r="D1931" s="529">
        <f>Electricity!I1967</f>
        <v>0</v>
      </c>
      <c r="E1931" s="530" t="str">
        <f t="shared" si="62"/>
        <v>03/21/2024 08:00:00 AM</v>
      </c>
      <c r="F1931" s="530" t="str">
        <f t="shared" si="63"/>
        <v>Mar</v>
      </c>
    </row>
    <row r="1932" spans="1:6" x14ac:dyDescent="0.35">
      <c r="A1932" s="527">
        <f>Electricity!D1968</f>
        <v>45372</v>
      </c>
      <c r="B1932" s="528">
        <f>Electricity!E1968</f>
        <v>0.375</v>
      </c>
      <c r="C1932" s="529">
        <f>Electricity!F1968</f>
        <v>0</v>
      </c>
      <c r="D1932" s="529">
        <f>Electricity!I1968</f>
        <v>0</v>
      </c>
      <c r="E1932" s="530" t="str">
        <f t="shared" ref="E1932:E1995" si="64">CONCATENATE(TEXT(A1932,"mm/dd/yyyy")," ",TEXT(B1932,"hh:mm:ss AM/PM"))</f>
        <v>03/21/2024 09:00:00 AM</v>
      </c>
      <c r="F1932" s="530" t="str">
        <f t="shared" si="63"/>
        <v>Mar</v>
      </c>
    </row>
    <row r="1933" spans="1:6" x14ac:dyDescent="0.35">
      <c r="A1933" s="527">
        <f>Electricity!D1969</f>
        <v>45372</v>
      </c>
      <c r="B1933" s="528">
        <f>Electricity!E1969</f>
        <v>0.41666666666666669</v>
      </c>
      <c r="C1933" s="529">
        <f>Electricity!F1969</f>
        <v>0</v>
      </c>
      <c r="D1933" s="529">
        <f>Electricity!I1969</f>
        <v>0</v>
      </c>
      <c r="E1933" s="530" t="str">
        <f t="shared" si="64"/>
        <v>03/21/2024 10:00:00 AM</v>
      </c>
      <c r="F1933" s="530" t="str">
        <f t="shared" si="63"/>
        <v>Mar</v>
      </c>
    </row>
    <row r="1934" spans="1:6" x14ac:dyDescent="0.35">
      <c r="A1934" s="527">
        <f>Electricity!D1970</f>
        <v>45372</v>
      </c>
      <c r="B1934" s="528">
        <f>Electricity!E1970</f>
        <v>0.45833333333333337</v>
      </c>
      <c r="C1934" s="529">
        <f>Electricity!F1970</f>
        <v>0</v>
      </c>
      <c r="D1934" s="529">
        <f>Electricity!I1970</f>
        <v>0</v>
      </c>
      <c r="E1934" s="530" t="str">
        <f t="shared" si="64"/>
        <v>03/21/2024 11:00:00 AM</v>
      </c>
      <c r="F1934" s="530" t="str">
        <f t="shared" si="63"/>
        <v>Mar</v>
      </c>
    </row>
    <row r="1935" spans="1:6" x14ac:dyDescent="0.35">
      <c r="A1935" s="527">
        <f>Electricity!D1971</f>
        <v>45372</v>
      </c>
      <c r="B1935" s="528">
        <f>Electricity!E1971</f>
        <v>0.50000000000000011</v>
      </c>
      <c r="C1935" s="529">
        <f>Electricity!F1971</f>
        <v>0</v>
      </c>
      <c r="D1935" s="529">
        <f>Electricity!I1971</f>
        <v>0</v>
      </c>
      <c r="E1935" s="530" t="str">
        <f t="shared" si="64"/>
        <v>03/21/2024 12:00:00 PM</v>
      </c>
      <c r="F1935" s="530" t="str">
        <f t="shared" si="63"/>
        <v>Mar</v>
      </c>
    </row>
    <row r="1936" spans="1:6" x14ac:dyDescent="0.35">
      <c r="A1936" s="527">
        <f>Electricity!D1972</f>
        <v>45372</v>
      </c>
      <c r="B1936" s="528">
        <f>Electricity!E1972</f>
        <v>0.54166666666666674</v>
      </c>
      <c r="C1936" s="529">
        <f>Electricity!F1972</f>
        <v>0</v>
      </c>
      <c r="D1936" s="529">
        <f>Electricity!I1972</f>
        <v>0</v>
      </c>
      <c r="E1936" s="530" t="str">
        <f t="shared" si="64"/>
        <v>03/21/2024 01:00:00 PM</v>
      </c>
      <c r="F1936" s="530" t="str">
        <f t="shared" si="63"/>
        <v>Mar</v>
      </c>
    </row>
    <row r="1937" spans="1:6" x14ac:dyDescent="0.35">
      <c r="A1937" s="527">
        <f>Electricity!D1973</f>
        <v>45372</v>
      </c>
      <c r="B1937" s="528">
        <f>Electricity!E1973</f>
        <v>0.58333333333333337</v>
      </c>
      <c r="C1937" s="529">
        <f>Electricity!F1973</f>
        <v>0</v>
      </c>
      <c r="D1937" s="529">
        <f>Electricity!I1973</f>
        <v>0</v>
      </c>
      <c r="E1937" s="530" t="str">
        <f t="shared" si="64"/>
        <v>03/21/2024 02:00:00 PM</v>
      </c>
      <c r="F1937" s="530" t="str">
        <f t="shared" si="63"/>
        <v>Mar</v>
      </c>
    </row>
    <row r="1938" spans="1:6" x14ac:dyDescent="0.35">
      <c r="A1938" s="527">
        <f>Electricity!D1974</f>
        <v>45372</v>
      </c>
      <c r="B1938" s="528">
        <f>Electricity!E1974</f>
        <v>0.62500000000000011</v>
      </c>
      <c r="C1938" s="529">
        <f>Electricity!F1974</f>
        <v>0</v>
      </c>
      <c r="D1938" s="529">
        <f>Electricity!I1974</f>
        <v>0</v>
      </c>
      <c r="E1938" s="530" t="str">
        <f t="shared" si="64"/>
        <v>03/21/2024 03:00:00 PM</v>
      </c>
      <c r="F1938" s="530" t="str">
        <f t="shared" si="63"/>
        <v>Mar</v>
      </c>
    </row>
    <row r="1939" spans="1:6" x14ac:dyDescent="0.35">
      <c r="A1939" s="527">
        <f>Electricity!D1975</f>
        <v>45372</v>
      </c>
      <c r="B1939" s="528">
        <f>Electricity!E1975</f>
        <v>0.66666666666666674</v>
      </c>
      <c r="C1939" s="529">
        <f>Electricity!F1975</f>
        <v>0</v>
      </c>
      <c r="D1939" s="529">
        <f>Electricity!I1975</f>
        <v>0</v>
      </c>
      <c r="E1939" s="530" t="str">
        <f t="shared" si="64"/>
        <v>03/21/2024 04:00:00 PM</v>
      </c>
      <c r="F1939" s="530" t="str">
        <f t="shared" si="63"/>
        <v>Mar</v>
      </c>
    </row>
    <row r="1940" spans="1:6" x14ac:dyDescent="0.35">
      <c r="A1940" s="527">
        <f>Electricity!D1976</f>
        <v>45372</v>
      </c>
      <c r="B1940" s="528">
        <f>Electricity!E1976</f>
        <v>0.70833333333333337</v>
      </c>
      <c r="C1940" s="529">
        <f>Electricity!F1976</f>
        <v>0</v>
      </c>
      <c r="D1940" s="529">
        <f>Electricity!I1976</f>
        <v>0</v>
      </c>
      <c r="E1940" s="530" t="str">
        <f t="shared" si="64"/>
        <v>03/21/2024 05:00:00 PM</v>
      </c>
      <c r="F1940" s="530" t="str">
        <f t="shared" si="63"/>
        <v>Mar</v>
      </c>
    </row>
    <row r="1941" spans="1:6" x14ac:dyDescent="0.35">
      <c r="A1941" s="527">
        <f>Electricity!D1977</f>
        <v>45372</v>
      </c>
      <c r="B1941" s="528">
        <f>Electricity!E1977</f>
        <v>0.75000000000000011</v>
      </c>
      <c r="C1941" s="529">
        <f>Electricity!F1977</f>
        <v>0</v>
      </c>
      <c r="D1941" s="529">
        <f>Electricity!I1977</f>
        <v>0</v>
      </c>
      <c r="E1941" s="530" t="str">
        <f t="shared" si="64"/>
        <v>03/21/2024 06:00:00 PM</v>
      </c>
      <c r="F1941" s="530" t="str">
        <f t="shared" si="63"/>
        <v>Mar</v>
      </c>
    </row>
    <row r="1942" spans="1:6" x14ac:dyDescent="0.35">
      <c r="A1942" s="527">
        <f>Electricity!D1978</f>
        <v>45372</v>
      </c>
      <c r="B1942" s="528">
        <f>Electricity!E1978</f>
        <v>0.79166666666666674</v>
      </c>
      <c r="C1942" s="529">
        <f>Electricity!F1978</f>
        <v>0</v>
      </c>
      <c r="D1942" s="529">
        <f>Electricity!I1978</f>
        <v>0</v>
      </c>
      <c r="E1942" s="530" t="str">
        <f t="shared" si="64"/>
        <v>03/21/2024 07:00:00 PM</v>
      </c>
      <c r="F1942" s="530" t="str">
        <f t="shared" si="63"/>
        <v>Mar</v>
      </c>
    </row>
    <row r="1943" spans="1:6" x14ac:dyDescent="0.35">
      <c r="A1943" s="527">
        <f>Electricity!D1979</f>
        <v>45372</v>
      </c>
      <c r="B1943" s="528">
        <f>Electricity!E1979</f>
        <v>0.83333333333333337</v>
      </c>
      <c r="C1943" s="529">
        <f>Electricity!F1979</f>
        <v>0</v>
      </c>
      <c r="D1943" s="529">
        <f>Electricity!I1979</f>
        <v>0</v>
      </c>
      <c r="E1943" s="530" t="str">
        <f t="shared" si="64"/>
        <v>03/21/2024 08:00:00 PM</v>
      </c>
      <c r="F1943" s="530" t="str">
        <f t="shared" si="63"/>
        <v>Mar</v>
      </c>
    </row>
    <row r="1944" spans="1:6" x14ac:dyDescent="0.35">
      <c r="A1944" s="527">
        <f>Electricity!D1980</f>
        <v>45372</v>
      </c>
      <c r="B1944" s="528">
        <f>Electricity!E1980</f>
        <v>0.87500000000000011</v>
      </c>
      <c r="C1944" s="529">
        <f>Electricity!F1980</f>
        <v>0</v>
      </c>
      <c r="D1944" s="529">
        <f>Electricity!I1980</f>
        <v>0</v>
      </c>
      <c r="E1944" s="530" t="str">
        <f t="shared" si="64"/>
        <v>03/21/2024 09:00:00 PM</v>
      </c>
      <c r="F1944" s="530" t="str">
        <f t="shared" si="63"/>
        <v>Mar</v>
      </c>
    </row>
    <row r="1945" spans="1:6" x14ac:dyDescent="0.35">
      <c r="A1945" s="527">
        <f>Electricity!D1981</f>
        <v>45372</v>
      </c>
      <c r="B1945" s="528">
        <f>Electricity!E1981</f>
        <v>0.91666666666666674</v>
      </c>
      <c r="C1945" s="529">
        <f>Electricity!F1981</f>
        <v>0</v>
      </c>
      <c r="D1945" s="529">
        <f>Electricity!I1981</f>
        <v>0</v>
      </c>
      <c r="E1945" s="530" t="str">
        <f t="shared" si="64"/>
        <v>03/21/2024 10:00:00 PM</v>
      </c>
      <c r="F1945" s="530" t="str">
        <f t="shared" si="63"/>
        <v>Mar</v>
      </c>
    </row>
    <row r="1946" spans="1:6" x14ac:dyDescent="0.35">
      <c r="A1946" s="527">
        <f>Electricity!D1982</f>
        <v>45372</v>
      </c>
      <c r="B1946" s="528">
        <f>Electricity!E1982</f>
        <v>0.95833333333333337</v>
      </c>
      <c r="C1946" s="529">
        <f>Electricity!F1982</f>
        <v>0</v>
      </c>
      <c r="D1946" s="529">
        <f>Electricity!I1982</f>
        <v>0</v>
      </c>
      <c r="E1946" s="530" t="str">
        <f t="shared" si="64"/>
        <v>03/21/2024 11:00:00 PM</v>
      </c>
      <c r="F1946" s="530" t="str">
        <f t="shared" si="63"/>
        <v>Mar</v>
      </c>
    </row>
    <row r="1947" spans="1:6" x14ac:dyDescent="0.35">
      <c r="A1947" s="527">
        <f>Electricity!D1983</f>
        <v>45373</v>
      </c>
      <c r="B1947" s="528">
        <f>Electricity!E1983</f>
        <v>3.1225022567582528E-17</v>
      </c>
      <c r="C1947" s="529">
        <f>Electricity!F1983</f>
        <v>0</v>
      </c>
      <c r="D1947" s="529">
        <f>Electricity!I1983</f>
        <v>0</v>
      </c>
      <c r="E1947" s="530" t="str">
        <f t="shared" si="64"/>
        <v>03/22/2024 12:00:00 AM</v>
      </c>
      <c r="F1947" s="530" t="str">
        <f t="shared" si="63"/>
        <v>Mar</v>
      </c>
    </row>
    <row r="1948" spans="1:6" x14ac:dyDescent="0.35">
      <c r="A1948" s="527">
        <f>Electricity!D1984</f>
        <v>45373</v>
      </c>
      <c r="B1948" s="528">
        <f>Electricity!E1984</f>
        <v>4.1666666666666699E-2</v>
      </c>
      <c r="C1948" s="529">
        <f>Electricity!F1984</f>
        <v>0</v>
      </c>
      <c r="D1948" s="529">
        <f>Electricity!I1984</f>
        <v>0</v>
      </c>
      <c r="E1948" s="530" t="str">
        <f t="shared" si="64"/>
        <v>03/22/2024 01:00:00 AM</v>
      </c>
      <c r="F1948" s="530" t="str">
        <f t="shared" si="63"/>
        <v>Mar</v>
      </c>
    </row>
    <row r="1949" spans="1:6" x14ac:dyDescent="0.35">
      <c r="A1949" s="527">
        <f>Electricity!D1985</f>
        <v>45373</v>
      </c>
      <c r="B1949" s="528">
        <f>Electricity!E1985</f>
        <v>8.333333333333337E-2</v>
      </c>
      <c r="C1949" s="529">
        <f>Electricity!F1985</f>
        <v>0</v>
      </c>
      <c r="D1949" s="529">
        <f>Electricity!I1985</f>
        <v>0</v>
      </c>
      <c r="E1949" s="530" t="str">
        <f t="shared" si="64"/>
        <v>03/22/2024 02:00:00 AM</v>
      </c>
      <c r="F1949" s="530" t="str">
        <f t="shared" si="63"/>
        <v>Mar</v>
      </c>
    </row>
    <row r="1950" spans="1:6" x14ac:dyDescent="0.35">
      <c r="A1950" s="527">
        <f>Electricity!D1986</f>
        <v>45373</v>
      </c>
      <c r="B1950" s="528">
        <f>Electricity!E1986</f>
        <v>0.12500000000000006</v>
      </c>
      <c r="C1950" s="529">
        <f>Electricity!F1986</f>
        <v>0</v>
      </c>
      <c r="D1950" s="529">
        <f>Electricity!I1986</f>
        <v>0</v>
      </c>
      <c r="E1950" s="530" t="str">
        <f t="shared" si="64"/>
        <v>03/22/2024 03:00:00 AM</v>
      </c>
      <c r="F1950" s="530" t="str">
        <f t="shared" si="63"/>
        <v>Mar</v>
      </c>
    </row>
    <row r="1951" spans="1:6" x14ac:dyDescent="0.35">
      <c r="A1951" s="527">
        <f>Electricity!D1987</f>
        <v>45373</v>
      </c>
      <c r="B1951" s="528">
        <f>Electricity!E1987</f>
        <v>0.16666666666666669</v>
      </c>
      <c r="C1951" s="529">
        <f>Electricity!F1987</f>
        <v>0</v>
      </c>
      <c r="D1951" s="529">
        <f>Electricity!I1987</f>
        <v>0</v>
      </c>
      <c r="E1951" s="530" t="str">
        <f t="shared" si="64"/>
        <v>03/22/2024 04:00:00 AM</v>
      </c>
      <c r="F1951" s="530" t="str">
        <f t="shared" si="63"/>
        <v>Mar</v>
      </c>
    </row>
    <row r="1952" spans="1:6" x14ac:dyDescent="0.35">
      <c r="A1952" s="527">
        <f>Electricity!D1988</f>
        <v>45373</v>
      </c>
      <c r="B1952" s="528">
        <f>Electricity!E1988</f>
        <v>0.20833333333333337</v>
      </c>
      <c r="C1952" s="529">
        <f>Electricity!F1988</f>
        <v>0</v>
      </c>
      <c r="D1952" s="529">
        <f>Electricity!I1988</f>
        <v>0</v>
      </c>
      <c r="E1952" s="530" t="str">
        <f t="shared" si="64"/>
        <v>03/22/2024 05:00:00 AM</v>
      </c>
      <c r="F1952" s="530" t="str">
        <f t="shared" si="63"/>
        <v>Mar</v>
      </c>
    </row>
    <row r="1953" spans="1:6" x14ac:dyDescent="0.35">
      <c r="A1953" s="527">
        <f>Electricity!D1989</f>
        <v>45373</v>
      </c>
      <c r="B1953" s="528">
        <f>Electricity!E1989</f>
        <v>0.25</v>
      </c>
      <c r="C1953" s="529">
        <f>Electricity!F1989</f>
        <v>0</v>
      </c>
      <c r="D1953" s="529">
        <f>Electricity!I1989</f>
        <v>0</v>
      </c>
      <c r="E1953" s="530" t="str">
        <f t="shared" si="64"/>
        <v>03/22/2024 06:00:00 AM</v>
      </c>
      <c r="F1953" s="530" t="str">
        <f t="shared" si="63"/>
        <v>Mar</v>
      </c>
    </row>
    <row r="1954" spans="1:6" x14ac:dyDescent="0.35">
      <c r="A1954" s="527">
        <f>Electricity!D1990</f>
        <v>45373</v>
      </c>
      <c r="B1954" s="528">
        <f>Electricity!E1990</f>
        <v>0.29166666666666669</v>
      </c>
      <c r="C1954" s="529">
        <f>Electricity!F1990</f>
        <v>0</v>
      </c>
      <c r="D1954" s="529">
        <f>Electricity!I1990</f>
        <v>0</v>
      </c>
      <c r="E1954" s="530" t="str">
        <f t="shared" si="64"/>
        <v>03/22/2024 07:00:00 AM</v>
      </c>
      <c r="F1954" s="530" t="str">
        <f t="shared" si="63"/>
        <v>Mar</v>
      </c>
    </row>
    <row r="1955" spans="1:6" x14ac:dyDescent="0.35">
      <c r="A1955" s="527">
        <f>Electricity!D1991</f>
        <v>45373</v>
      </c>
      <c r="B1955" s="528">
        <f>Electricity!E1991</f>
        <v>0.33333333333333337</v>
      </c>
      <c r="C1955" s="529">
        <f>Electricity!F1991</f>
        <v>0</v>
      </c>
      <c r="D1955" s="529">
        <f>Electricity!I1991</f>
        <v>0</v>
      </c>
      <c r="E1955" s="530" t="str">
        <f t="shared" si="64"/>
        <v>03/22/2024 08:00:00 AM</v>
      </c>
      <c r="F1955" s="530" t="str">
        <f t="shared" si="63"/>
        <v>Mar</v>
      </c>
    </row>
    <row r="1956" spans="1:6" x14ac:dyDescent="0.35">
      <c r="A1956" s="527">
        <f>Electricity!D1992</f>
        <v>45373</v>
      </c>
      <c r="B1956" s="528">
        <f>Electricity!E1992</f>
        <v>0.375</v>
      </c>
      <c r="C1956" s="529">
        <f>Electricity!F1992</f>
        <v>0</v>
      </c>
      <c r="D1956" s="529">
        <f>Electricity!I1992</f>
        <v>0</v>
      </c>
      <c r="E1956" s="530" t="str">
        <f t="shared" si="64"/>
        <v>03/22/2024 09:00:00 AM</v>
      </c>
      <c r="F1956" s="530" t="str">
        <f t="shared" si="63"/>
        <v>Mar</v>
      </c>
    </row>
    <row r="1957" spans="1:6" x14ac:dyDescent="0.35">
      <c r="A1957" s="527">
        <f>Electricity!D1993</f>
        <v>45373</v>
      </c>
      <c r="B1957" s="528">
        <f>Electricity!E1993</f>
        <v>0.41666666666666669</v>
      </c>
      <c r="C1957" s="529">
        <f>Electricity!F1993</f>
        <v>0</v>
      </c>
      <c r="D1957" s="529">
        <f>Electricity!I1993</f>
        <v>0</v>
      </c>
      <c r="E1957" s="530" t="str">
        <f t="shared" si="64"/>
        <v>03/22/2024 10:00:00 AM</v>
      </c>
      <c r="F1957" s="530" t="str">
        <f t="shared" si="63"/>
        <v>Mar</v>
      </c>
    </row>
    <row r="1958" spans="1:6" x14ac:dyDescent="0.35">
      <c r="A1958" s="527">
        <f>Electricity!D1994</f>
        <v>45373</v>
      </c>
      <c r="B1958" s="528">
        <f>Electricity!E1994</f>
        <v>0.45833333333333337</v>
      </c>
      <c r="C1958" s="529">
        <f>Electricity!F1994</f>
        <v>0</v>
      </c>
      <c r="D1958" s="529">
        <f>Electricity!I1994</f>
        <v>0</v>
      </c>
      <c r="E1958" s="530" t="str">
        <f t="shared" si="64"/>
        <v>03/22/2024 11:00:00 AM</v>
      </c>
      <c r="F1958" s="530" t="str">
        <f t="shared" si="63"/>
        <v>Mar</v>
      </c>
    </row>
    <row r="1959" spans="1:6" x14ac:dyDescent="0.35">
      <c r="A1959" s="527">
        <f>Electricity!D1995</f>
        <v>45373</v>
      </c>
      <c r="B1959" s="528">
        <f>Electricity!E1995</f>
        <v>0.50000000000000011</v>
      </c>
      <c r="C1959" s="529">
        <f>Electricity!F1995</f>
        <v>0</v>
      </c>
      <c r="D1959" s="529">
        <f>Electricity!I1995</f>
        <v>0</v>
      </c>
      <c r="E1959" s="530" t="str">
        <f t="shared" si="64"/>
        <v>03/22/2024 12:00:00 PM</v>
      </c>
      <c r="F1959" s="530" t="str">
        <f t="shared" si="63"/>
        <v>Mar</v>
      </c>
    </row>
    <row r="1960" spans="1:6" x14ac:dyDescent="0.35">
      <c r="A1960" s="527">
        <f>Electricity!D1996</f>
        <v>45373</v>
      </c>
      <c r="B1960" s="528">
        <f>Electricity!E1996</f>
        <v>0.54166666666666674</v>
      </c>
      <c r="C1960" s="529">
        <f>Electricity!F1996</f>
        <v>0</v>
      </c>
      <c r="D1960" s="529">
        <f>Electricity!I1996</f>
        <v>0</v>
      </c>
      <c r="E1960" s="530" t="str">
        <f t="shared" si="64"/>
        <v>03/22/2024 01:00:00 PM</v>
      </c>
      <c r="F1960" s="530" t="str">
        <f t="shared" si="63"/>
        <v>Mar</v>
      </c>
    </row>
    <row r="1961" spans="1:6" x14ac:dyDescent="0.35">
      <c r="A1961" s="527">
        <f>Electricity!D1997</f>
        <v>45373</v>
      </c>
      <c r="B1961" s="528">
        <f>Electricity!E1997</f>
        <v>0.58333333333333337</v>
      </c>
      <c r="C1961" s="529">
        <f>Electricity!F1997</f>
        <v>0</v>
      </c>
      <c r="D1961" s="529">
        <f>Electricity!I1997</f>
        <v>0</v>
      </c>
      <c r="E1961" s="530" t="str">
        <f t="shared" si="64"/>
        <v>03/22/2024 02:00:00 PM</v>
      </c>
      <c r="F1961" s="530" t="str">
        <f t="shared" si="63"/>
        <v>Mar</v>
      </c>
    </row>
    <row r="1962" spans="1:6" x14ac:dyDescent="0.35">
      <c r="A1962" s="527">
        <f>Electricity!D1998</f>
        <v>45373</v>
      </c>
      <c r="B1962" s="528">
        <f>Electricity!E1998</f>
        <v>0.62500000000000011</v>
      </c>
      <c r="C1962" s="529">
        <f>Electricity!F1998</f>
        <v>0</v>
      </c>
      <c r="D1962" s="529">
        <f>Electricity!I1998</f>
        <v>0</v>
      </c>
      <c r="E1962" s="530" t="str">
        <f t="shared" si="64"/>
        <v>03/22/2024 03:00:00 PM</v>
      </c>
      <c r="F1962" s="530" t="str">
        <f t="shared" si="63"/>
        <v>Mar</v>
      </c>
    </row>
    <row r="1963" spans="1:6" x14ac:dyDescent="0.35">
      <c r="A1963" s="527">
        <f>Electricity!D1999</f>
        <v>45373</v>
      </c>
      <c r="B1963" s="528">
        <f>Electricity!E1999</f>
        <v>0.66666666666666674</v>
      </c>
      <c r="C1963" s="529">
        <f>Electricity!F1999</f>
        <v>0</v>
      </c>
      <c r="D1963" s="529">
        <f>Electricity!I1999</f>
        <v>0</v>
      </c>
      <c r="E1963" s="530" t="str">
        <f t="shared" si="64"/>
        <v>03/22/2024 04:00:00 PM</v>
      </c>
      <c r="F1963" s="530" t="str">
        <f t="shared" si="63"/>
        <v>Mar</v>
      </c>
    </row>
    <row r="1964" spans="1:6" x14ac:dyDescent="0.35">
      <c r="A1964" s="527">
        <f>Electricity!D2000</f>
        <v>45373</v>
      </c>
      <c r="B1964" s="528">
        <f>Electricity!E2000</f>
        <v>0.70833333333333337</v>
      </c>
      <c r="C1964" s="529">
        <f>Electricity!F2000</f>
        <v>0</v>
      </c>
      <c r="D1964" s="529">
        <f>Electricity!I2000</f>
        <v>0</v>
      </c>
      <c r="E1964" s="530" t="str">
        <f t="shared" si="64"/>
        <v>03/22/2024 05:00:00 PM</v>
      </c>
      <c r="F1964" s="530" t="str">
        <f t="shared" si="63"/>
        <v>Mar</v>
      </c>
    </row>
    <row r="1965" spans="1:6" x14ac:dyDescent="0.35">
      <c r="A1965" s="527">
        <f>Electricity!D2001</f>
        <v>45373</v>
      </c>
      <c r="B1965" s="528">
        <f>Electricity!E2001</f>
        <v>0.75000000000000011</v>
      </c>
      <c r="C1965" s="529">
        <f>Electricity!F2001</f>
        <v>0</v>
      </c>
      <c r="D1965" s="529">
        <f>Electricity!I2001</f>
        <v>0</v>
      </c>
      <c r="E1965" s="530" t="str">
        <f t="shared" si="64"/>
        <v>03/22/2024 06:00:00 PM</v>
      </c>
      <c r="F1965" s="530" t="str">
        <f t="shared" si="63"/>
        <v>Mar</v>
      </c>
    </row>
    <row r="1966" spans="1:6" x14ac:dyDescent="0.35">
      <c r="A1966" s="527">
        <f>Electricity!D2002</f>
        <v>45373</v>
      </c>
      <c r="B1966" s="528">
        <f>Electricity!E2002</f>
        <v>0.79166666666666674</v>
      </c>
      <c r="C1966" s="529">
        <f>Electricity!F2002</f>
        <v>0</v>
      </c>
      <c r="D1966" s="529">
        <f>Electricity!I2002</f>
        <v>0</v>
      </c>
      <c r="E1966" s="530" t="str">
        <f t="shared" si="64"/>
        <v>03/22/2024 07:00:00 PM</v>
      </c>
      <c r="F1966" s="530" t="str">
        <f t="shared" si="63"/>
        <v>Mar</v>
      </c>
    </row>
    <row r="1967" spans="1:6" x14ac:dyDescent="0.35">
      <c r="A1967" s="527">
        <f>Electricity!D2003</f>
        <v>45373</v>
      </c>
      <c r="B1967" s="528">
        <f>Electricity!E2003</f>
        <v>0.83333333333333337</v>
      </c>
      <c r="C1967" s="529">
        <f>Electricity!F2003</f>
        <v>0</v>
      </c>
      <c r="D1967" s="529">
        <f>Electricity!I2003</f>
        <v>0</v>
      </c>
      <c r="E1967" s="530" t="str">
        <f t="shared" si="64"/>
        <v>03/22/2024 08:00:00 PM</v>
      </c>
      <c r="F1967" s="530" t="str">
        <f t="shared" si="63"/>
        <v>Mar</v>
      </c>
    </row>
    <row r="1968" spans="1:6" x14ac:dyDescent="0.35">
      <c r="A1968" s="527">
        <f>Electricity!D2004</f>
        <v>45373</v>
      </c>
      <c r="B1968" s="528">
        <f>Electricity!E2004</f>
        <v>0.87500000000000011</v>
      </c>
      <c r="C1968" s="529">
        <f>Electricity!F2004</f>
        <v>0</v>
      </c>
      <c r="D1968" s="529">
        <f>Electricity!I2004</f>
        <v>0</v>
      </c>
      <c r="E1968" s="530" t="str">
        <f t="shared" si="64"/>
        <v>03/22/2024 09:00:00 PM</v>
      </c>
      <c r="F1968" s="530" t="str">
        <f t="shared" si="63"/>
        <v>Mar</v>
      </c>
    </row>
    <row r="1969" spans="1:6" x14ac:dyDescent="0.35">
      <c r="A1969" s="527">
        <f>Electricity!D2005</f>
        <v>45373</v>
      </c>
      <c r="B1969" s="528">
        <f>Electricity!E2005</f>
        <v>0.91666666666666674</v>
      </c>
      <c r="C1969" s="529">
        <f>Electricity!F2005</f>
        <v>0</v>
      </c>
      <c r="D1969" s="529">
        <f>Electricity!I2005</f>
        <v>0</v>
      </c>
      <c r="E1969" s="530" t="str">
        <f t="shared" si="64"/>
        <v>03/22/2024 10:00:00 PM</v>
      </c>
      <c r="F1969" s="530" t="str">
        <f t="shared" si="63"/>
        <v>Mar</v>
      </c>
    </row>
    <row r="1970" spans="1:6" x14ac:dyDescent="0.35">
      <c r="A1970" s="527">
        <f>Electricity!D2006</f>
        <v>45373</v>
      </c>
      <c r="B1970" s="528">
        <f>Electricity!E2006</f>
        <v>0.95833333333333337</v>
      </c>
      <c r="C1970" s="529">
        <f>Electricity!F2006</f>
        <v>0</v>
      </c>
      <c r="D1970" s="529">
        <f>Electricity!I2006</f>
        <v>0</v>
      </c>
      <c r="E1970" s="530" t="str">
        <f t="shared" si="64"/>
        <v>03/22/2024 11:00:00 PM</v>
      </c>
      <c r="F1970" s="530" t="str">
        <f t="shared" si="63"/>
        <v>Mar</v>
      </c>
    </row>
    <row r="1971" spans="1:6" x14ac:dyDescent="0.35">
      <c r="A1971" s="527">
        <f>Electricity!D2007</f>
        <v>45374</v>
      </c>
      <c r="B1971" s="528">
        <f>Electricity!E2007</f>
        <v>3.1225022567582528E-17</v>
      </c>
      <c r="C1971" s="529">
        <f>Electricity!F2007</f>
        <v>0</v>
      </c>
      <c r="D1971" s="529">
        <f>Electricity!I2007</f>
        <v>0</v>
      </c>
      <c r="E1971" s="530" t="str">
        <f t="shared" si="64"/>
        <v>03/23/2024 12:00:00 AM</v>
      </c>
      <c r="F1971" s="530" t="str">
        <f t="shared" si="63"/>
        <v>Mar</v>
      </c>
    </row>
    <row r="1972" spans="1:6" x14ac:dyDescent="0.35">
      <c r="A1972" s="527">
        <f>Electricity!D2008</f>
        <v>45374</v>
      </c>
      <c r="B1972" s="528">
        <f>Electricity!E2008</f>
        <v>4.1666666666666699E-2</v>
      </c>
      <c r="C1972" s="529">
        <f>Electricity!F2008</f>
        <v>0</v>
      </c>
      <c r="D1972" s="529">
        <f>Electricity!I2008</f>
        <v>0</v>
      </c>
      <c r="E1972" s="530" t="str">
        <f t="shared" si="64"/>
        <v>03/23/2024 01:00:00 AM</v>
      </c>
      <c r="F1972" s="530" t="str">
        <f t="shared" si="63"/>
        <v>Mar</v>
      </c>
    </row>
    <row r="1973" spans="1:6" x14ac:dyDescent="0.35">
      <c r="A1973" s="527">
        <f>Electricity!D2009</f>
        <v>45374</v>
      </c>
      <c r="B1973" s="528">
        <f>Electricity!E2009</f>
        <v>8.333333333333337E-2</v>
      </c>
      <c r="C1973" s="529">
        <f>Electricity!F2009</f>
        <v>0</v>
      </c>
      <c r="D1973" s="529">
        <f>Electricity!I2009</f>
        <v>0</v>
      </c>
      <c r="E1973" s="530" t="str">
        <f t="shared" si="64"/>
        <v>03/23/2024 02:00:00 AM</v>
      </c>
      <c r="F1973" s="530" t="str">
        <f t="shared" si="63"/>
        <v>Mar</v>
      </c>
    </row>
    <row r="1974" spans="1:6" x14ac:dyDescent="0.35">
      <c r="A1974" s="527">
        <f>Electricity!D2010</f>
        <v>45374</v>
      </c>
      <c r="B1974" s="528">
        <f>Electricity!E2010</f>
        <v>0.12500000000000006</v>
      </c>
      <c r="C1974" s="529">
        <f>Electricity!F2010</f>
        <v>0</v>
      </c>
      <c r="D1974" s="529">
        <f>Electricity!I2010</f>
        <v>0</v>
      </c>
      <c r="E1974" s="530" t="str">
        <f t="shared" si="64"/>
        <v>03/23/2024 03:00:00 AM</v>
      </c>
      <c r="F1974" s="530" t="str">
        <f t="shared" si="63"/>
        <v>Mar</v>
      </c>
    </row>
    <row r="1975" spans="1:6" x14ac:dyDescent="0.35">
      <c r="A1975" s="527">
        <f>Electricity!D2011</f>
        <v>45374</v>
      </c>
      <c r="B1975" s="528">
        <f>Electricity!E2011</f>
        <v>0.16666666666666669</v>
      </c>
      <c r="C1975" s="529">
        <f>Electricity!F2011</f>
        <v>0</v>
      </c>
      <c r="D1975" s="529">
        <f>Electricity!I2011</f>
        <v>0</v>
      </c>
      <c r="E1975" s="530" t="str">
        <f t="shared" si="64"/>
        <v>03/23/2024 04:00:00 AM</v>
      </c>
      <c r="F1975" s="530" t="str">
        <f t="shared" si="63"/>
        <v>Mar</v>
      </c>
    </row>
    <row r="1976" spans="1:6" x14ac:dyDescent="0.35">
      <c r="A1976" s="527">
        <f>Electricity!D2012</f>
        <v>45374</v>
      </c>
      <c r="B1976" s="528">
        <f>Electricity!E2012</f>
        <v>0.20833333333333337</v>
      </c>
      <c r="C1976" s="529">
        <f>Electricity!F2012</f>
        <v>0</v>
      </c>
      <c r="D1976" s="529">
        <f>Electricity!I2012</f>
        <v>0</v>
      </c>
      <c r="E1976" s="530" t="str">
        <f t="shared" si="64"/>
        <v>03/23/2024 05:00:00 AM</v>
      </c>
      <c r="F1976" s="530" t="str">
        <f t="shared" si="63"/>
        <v>Mar</v>
      </c>
    </row>
    <row r="1977" spans="1:6" x14ac:dyDescent="0.35">
      <c r="A1977" s="527">
        <f>Electricity!D2013</f>
        <v>45374</v>
      </c>
      <c r="B1977" s="528">
        <f>Electricity!E2013</f>
        <v>0.25</v>
      </c>
      <c r="C1977" s="529">
        <f>Electricity!F2013</f>
        <v>0</v>
      </c>
      <c r="D1977" s="529">
        <f>Electricity!I2013</f>
        <v>0</v>
      </c>
      <c r="E1977" s="530" t="str">
        <f t="shared" si="64"/>
        <v>03/23/2024 06:00:00 AM</v>
      </c>
      <c r="F1977" s="530" t="str">
        <f t="shared" si="63"/>
        <v>Mar</v>
      </c>
    </row>
    <row r="1978" spans="1:6" x14ac:dyDescent="0.35">
      <c r="A1978" s="527">
        <f>Electricity!D2014</f>
        <v>45374</v>
      </c>
      <c r="B1978" s="528">
        <f>Electricity!E2014</f>
        <v>0.29166666666666669</v>
      </c>
      <c r="C1978" s="529">
        <f>Electricity!F2014</f>
        <v>0</v>
      </c>
      <c r="D1978" s="529">
        <f>Electricity!I2014</f>
        <v>0</v>
      </c>
      <c r="E1978" s="530" t="str">
        <f t="shared" si="64"/>
        <v>03/23/2024 07:00:00 AM</v>
      </c>
      <c r="F1978" s="530" t="str">
        <f t="shared" si="63"/>
        <v>Mar</v>
      </c>
    </row>
    <row r="1979" spans="1:6" x14ac:dyDescent="0.35">
      <c r="A1979" s="527">
        <f>Electricity!D2015</f>
        <v>45374</v>
      </c>
      <c r="B1979" s="528">
        <f>Electricity!E2015</f>
        <v>0.33333333333333337</v>
      </c>
      <c r="C1979" s="529">
        <f>Electricity!F2015</f>
        <v>0</v>
      </c>
      <c r="D1979" s="529">
        <f>Electricity!I2015</f>
        <v>0</v>
      </c>
      <c r="E1979" s="530" t="str">
        <f t="shared" si="64"/>
        <v>03/23/2024 08:00:00 AM</v>
      </c>
      <c r="F1979" s="530" t="str">
        <f t="shared" si="63"/>
        <v>Mar</v>
      </c>
    </row>
    <row r="1980" spans="1:6" x14ac:dyDescent="0.35">
      <c r="A1980" s="527">
        <f>Electricity!D2016</f>
        <v>45374</v>
      </c>
      <c r="B1980" s="528">
        <f>Electricity!E2016</f>
        <v>0.375</v>
      </c>
      <c r="C1980" s="529">
        <f>Electricity!F2016</f>
        <v>0</v>
      </c>
      <c r="D1980" s="529">
        <f>Electricity!I2016</f>
        <v>0</v>
      </c>
      <c r="E1980" s="530" t="str">
        <f t="shared" si="64"/>
        <v>03/23/2024 09:00:00 AM</v>
      </c>
      <c r="F1980" s="530" t="str">
        <f t="shared" si="63"/>
        <v>Mar</v>
      </c>
    </row>
    <row r="1981" spans="1:6" x14ac:dyDescent="0.35">
      <c r="A1981" s="527">
        <f>Electricity!D2017</f>
        <v>45374</v>
      </c>
      <c r="B1981" s="528">
        <f>Electricity!E2017</f>
        <v>0.41666666666666669</v>
      </c>
      <c r="C1981" s="529">
        <f>Electricity!F2017</f>
        <v>0</v>
      </c>
      <c r="D1981" s="529">
        <f>Electricity!I2017</f>
        <v>0</v>
      </c>
      <c r="E1981" s="530" t="str">
        <f t="shared" si="64"/>
        <v>03/23/2024 10:00:00 AM</v>
      </c>
      <c r="F1981" s="530" t="str">
        <f t="shared" si="63"/>
        <v>Mar</v>
      </c>
    </row>
    <row r="1982" spans="1:6" x14ac:dyDescent="0.35">
      <c r="A1982" s="527">
        <f>Electricity!D2018</f>
        <v>45374</v>
      </c>
      <c r="B1982" s="528">
        <f>Electricity!E2018</f>
        <v>0.45833333333333337</v>
      </c>
      <c r="C1982" s="529">
        <f>Electricity!F2018</f>
        <v>0</v>
      </c>
      <c r="D1982" s="529">
        <f>Electricity!I2018</f>
        <v>0</v>
      </c>
      <c r="E1982" s="530" t="str">
        <f t="shared" si="64"/>
        <v>03/23/2024 11:00:00 AM</v>
      </c>
      <c r="F1982" s="530" t="str">
        <f t="shared" si="63"/>
        <v>Mar</v>
      </c>
    </row>
    <row r="1983" spans="1:6" x14ac:dyDescent="0.35">
      <c r="A1983" s="527">
        <f>Electricity!D2019</f>
        <v>45374</v>
      </c>
      <c r="B1983" s="528">
        <f>Electricity!E2019</f>
        <v>0.50000000000000011</v>
      </c>
      <c r="C1983" s="529">
        <f>Electricity!F2019</f>
        <v>0</v>
      </c>
      <c r="D1983" s="529">
        <f>Electricity!I2019</f>
        <v>0</v>
      </c>
      <c r="E1983" s="530" t="str">
        <f t="shared" si="64"/>
        <v>03/23/2024 12:00:00 PM</v>
      </c>
      <c r="F1983" s="530" t="str">
        <f t="shared" si="63"/>
        <v>Mar</v>
      </c>
    </row>
    <row r="1984" spans="1:6" x14ac:dyDescent="0.35">
      <c r="A1984" s="527">
        <f>Electricity!D2020</f>
        <v>45374</v>
      </c>
      <c r="B1984" s="528">
        <f>Electricity!E2020</f>
        <v>0.54166666666666674</v>
      </c>
      <c r="C1984" s="529">
        <f>Electricity!F2020</f>
        <v>0</v>
      </c>
      <c r="D1984" s="529">
        <f>Electricity!I2020</f>
        <v>0</v>
      </c>
      <c r="E1984" s="530" t="str">
        <f t="shared" si="64"/>
        <v>03/23/2024 01:00:00 PM</v>
      </c>
      <c r="F1984" s="530" t="str">
        <f t="shared" si="63"/>
        <v>Mar</v>
      </c>
    </row>
    <row r="1985" spans="1:6" x14ac:dyDescent="0.35">
      <c r="A1985" s="527">
        <f>Electricity!D2021</f>
        <v>45374</v>
      </c>
      <c r="B1985" s="528">
        <f>Electricity!E2021</f>
        <v>0.58333333333333337</v>
      </c>
      <c r="C1985" s="529">
        <f>Electricity!F2021</f>
        <v>0</v>
      </c>
      <c r="D1985" s="529">
        <f>Electricity!I2021</f>
        <v>0</v>
      </c>
      <c r="E1985" s="530" t="str">
        <f t="shared" si="64"/>
        <v>03/23/2024 02:00:00 PM</v>
      </c>
      <c r="F1985" s="530" t="str">
        <f t="shared" si="63"/>
        <v>Mar</v>
      </c>
    </row>
    <row r="1986" spans="1:6" x14ac:dyDescent="0.35">
      <c r="A1986" s="527">
        <f>Electricity!D2022</f>
        <v>45374</v>
      </c>
      <c r="B1986" s="528">
        <f>Electricity!E2022</f>
        <v>0.62500000000000011</v>
      </c>
      <c r="C1986" s="529">
        <f>Electricity!F2022</f>
        <v>0</v>
      </c>
      <c r="D1986" s="529">
        <f>Electricity!I2022</f>
        <v>0</v>
      </c>
      <c r="E1986" s="530" t="str">
        <f t="shared" si="64"/>
        <v>03/23/2024 03:00:00 PM</v>
      </c>
      <c r="F1986" s="530" t="str">
        <f t="shared" si="63"/>
        <v>Mar</v>
      </c>
    </row>
    <row r="1987" spans="1:6" x14ac:dyDescent="0.35">
      <c r="A1987" s="527">
        <f>Electricity!D2023</f>
        <v>45374</v>
      </c>
      <c r="B1987" s="528">
        <f>Electricity!E2023</f>
        <v>0.66666666666666674</v>
      </c>
      <c r="C1987" s="529">
        <f>Electricity!F2023</f>
        <v>0</v>
      </c>
      <c r="D1987" s="529">
        <f>Electricity!I2023</f>
        <v>0</v>
      </c>
      <c r="E1987" s="530" t="str">
        <f t="shared" si="64"/>
        <v>03/23/2024 04:00:00 PM</v>
      </c>
      <c r="F1987" s="530" t="str">
        <f t="shared" ref="F1987:F2050" si="65">TEXT(A1987,"mmm")</f>
        <v>Mar</v>
      </c>
    </row>
    <row r="1988" spans="1:6" x14ac:dyDescent="0.35">
      <c r="A1988" s="527">
        <f>Electricity!D2024</f>
        <v>45374</v>
      </c>
      <c r="B1988" s="528">
        <f>Electricity!E2024</f>
        <v>0.70833333333333337</v>
      </c>
      <c r="C1988" s="529">
        <f>Electricity!F2024</f>
        <v>0</v>
      </c>
      <c r="D1988" s="529">
        <f>Electricity!I2024</f>
        <v>0</v>
      </c>
      <c r="E1988" s="530" t="str">
        <f t="shared" si="64"/>
        <v>03/23/2024 05:00:00 PM</v>
      </c>
      <c r="F1988" s="530" t="str">
        <f t="shared" si="65"/>
        <v>Mar</v>
      </c>
    </row>
    <row r="1989" spans="1:6" x14ac:dyDescent="0.35">
      <c r="A1989" s="527">
        <f>Electricity!D2025</f>
        <v>45374</v>
      </c>
      <c r="B1989" s="528">
        <f>Electricity!E2025</f>
        <v>0.75000000000000011</v>
      </c>
      <c r="C1989" s="529">
        <f>Electricity!F2025</f>
        <v>0</v>
      </c>
      <c r="D1989" s="529">
        <f>Electricity!I2025</f>
        <v>0</v>
      </c>
      <c r="E1989" s="530" t="str">
        <f t="shared" si="64"/>
        <v>03/23/2024 06:00:00 PM</v>
      </c>
      <c r="F1989" s="530" t="str">
        <f t="shared" si="65"/>
        <v>Mar</v>
      </c>
    </row>
    <row r="1990" spans="1:6" x14ac:dyDescent="0.35">
      <c r="A1990" s="527">
        <f>Electricity!D2026</f>
        <v>45374</v>
      </c>
      <c r="B1990" s="528">
        <f>Electricity!E2026</f>
        <v>0.79166666666666674</v>
      </c>
      <c r="C1990" s="529">
        <f>Electricity!F2026</f>
        <v>0</v>
      </c>
      <c r="D1990" s="529">
        <f>Electricity!I2026</f>
        <v>0</v>
      </c>
      <c r="E1990" s="530" t="str">
        <f t="shared" si="64"/>
        <v>03/23/2024 07:00:00 PM</v>
      </c>
      <c r="F1990" s="530" t="str">
        <f t="shared" si="65"/>
        <v>Mar</v>
      </c>
    </row>
    <row r="1991" spans="1:6" x14ac:dyDescent="0.35">
      <c r="A1991" s="527">
        <f>Electricity!D2027</f>
        <v>45374</v>
      </c>
      <c r="B1991" s="528">
        <f>Electricity!E2027</f>
        <v>0.83333333333333337</v>
      </c>
      <c r="C1991" s="529">
        <f>Electricity!F2027</f>
        <v>0</v>
      </c>
      <c r="D1991" s="529">
        <f>Electricity!I2027</f>
        <v>0</v>
      </c>
      <c r="E1991" s="530" t="str">
        <f t="shared" si="64"/>
        <v>03/23/2024 08:00:00 PM</v>
      </c>
      <c r="F1991" s="530" t="str">
        <f t="shared" si="65"/>
        <v>Mar</v>
      </c>
    </row>
    <row r="1992" spans="1:6" x14ac:dyDescent="0.35">
      <c r="A1992" s="527">
        <f>Electricity!D2028</f>
        <v>45374</v>
      </c>
      <c r="B1992" s="528">
        <f>Electricity!E2028</f>
        <v>0.87500000000000011</v>
      </c>
      <c r="C1992" s="529">
        <f>Electricity!F2028</f>
        <v>0</v>
      </c>
      <c r="D1992" s="529">
        <f>Electricity!I2028</f>
        <v>0</v>
      </c>
      <c r="E1992" s="530" t="str">
        <f t="shared" si="64"/>
        <v>03/23/2024 09:00:00 PM</v>
      </c>
      <c r="F1992" s="530" t="str">
        <f t="shared" si="65"/>
        <v>Mar</v>
      </c>
    </row>
    <row r="1993" spans="1:6" x14ac:dyDescent="0.35">
      <c r="A1993" s="527">
        <f>Electricity!D2029</f>
        <v>45374</v>
      </c>
      <c r="B1993" s="528">
        <f>Electricity!E2029</f>
        <v>0.91666666666666674</v>
      </c>
      <c r="C1993" s="529">
        <f>Electricity!F2029</f>
        <v>0</v>
      </c>
      <c r="D1993" s="529">
        <f>Electricity!I2029</f>
        <v>0</v>
      </c>
      <c r="E1993" s="530" t="str">
        <f t="shared" si="64"/>
        <v>03/23/2024 10:00:00 PM</v>
      </c>
      <c r="F1993" s="530" t="str">
        <f t="shared" si="65"/>
        <v>Mar</v>
      </c>
    </row>
    <row r="1994" spans="1:6" x14ac:dyDescent="0.35">
      <c r="A1994" s="527">
        <f>Electricity!D2030</f>
        <v>45374</v>
      </c>
      <c r="B1994" s="528">
        <f>Electricity!E2030</f>
        <v>0.95833333333333337</v>
      </c>
      <c r="C1994" s="529">
        <f>Electricity!F2030</f>
        <v>0</v>
      </c>
      <c r="D1994" s="529">
        <f>Electricity!I2030</f>
        <v>0</v>
      </c>
      <c r="E1994" s="530" t="str">
        <f t="shared" si="64"/>
        <v>03/23/2024 11:00:00 PM</v>
      </c>
      <c r="F1994" s="530" t="str">
        <f t="shared" si="65"/>
        <v>Mar</v>
      </c>
    </row>
    <row r="1995" spans="1:6" x14ac:dyDescent="0.35">
      <c r="A1995" s="527">
        <f>Electricity!D2031</f>
        <v>45375</v>
      </c>
      <c r="B1995" s="528">
        <f>Electricity!E2031</f>
        <v>3.1225022567582528E-17</v>
      </c>
      <c r="C1995" s="529">
        <f>Electricity!F2031</f>
        <v>0</v>
      </c>
      <c r="D1995" s="529">
        <f>Electricity!I2031</f>
        <v>0</v>
      </c>
      <c r="E1995" s="530" t="str">
        <f t="shared" si="64"/>
        <v>03/24/2024 12:00:00 AM</v>
      </c>
      <c r="F1995" s="530" t="str">
        <f t="shared" si="65"/>
        <v>Mar</v>
      </c>
    </row>
    <row r="1996" spans="1:6" x14ac:dyDescent="0.35">
      <c r="A1996" s="527">
        <f>Electricity!D2032</f>
        <v>45375</v>
      </c>
      <c r="B1996" s="528">
        <f>Electricity!E2032</f>
        <v>4.1666666666666699E-2</v>
      </c>
      <c r="C1996" s="529">
        <f>Electricity!F2032</f>
        <v>0</v>
      </c>
      <c r="D1996" s="529">
        <f>Electricity!I2032</f>
        <v>0</v>
      </c>
      <c r="E1996" s="530" t="str">
        <f t="shared" ref="E1996:E2059" si="66">CONCATENATE(TEXT(A1996,"mm/dd/yyyy")," ",TEXT(B1996,"hh:mm:ss AM/PM"))</f>
        <v>03/24/2024 01:00:00 AM</v>
      </c>
      <c r="F1996" s="530" t="str">
        <f t="shared" si="65"/>
        <v>Mar</v>
      </c>
    </row>
    <row r="1997" spans="1:6" x14ac:dyDescent="0.35">
      <c r="A1997" s="527">
        <f>Electricity!D2033</f>
        <v>45375</v>
      </c>
      <c r="B1997" s="528">
        <f>Electricity!E2033</f>
        <v>8.333333333333337E-2</v>
      </c>
      <c r="C1997" s="529">
        <f>Electricity!F2033</f>
        <v>0</v>
      </c>
      <c r="D1997" s="529">
        <f>Electricity!I2033</f>
        <v>0</v>
      </c>
      <c r="E1997" s="530" t="str">
        <f t="shared" si="66"/>
        <v>03/24/2024 02:00:00 AM</v>
      </c>
      <c r="F1997" s="530" t="str">
        <f t="shared" si="65"/>
        <v>Mar</v>
      </c>
    </row>
    <row r="1998" spans="1:6" x14ac:dyDescent="0.35">
      <c r="A1998" s="527">
        <f>Electricity!D2034</f>
        <v>45375</v>
      </c>
      <c r="B1998" s="528">
        <f>Electricity!E2034</f>
        <v>0.12500000000000006</v>
      </c>
      <c r="C1998" s="529">
        <f>Electricity!F2034</f>
        <v>0</v>
      </c>
      <c r="D1998" s="529">
        <f>Electricity!I2034</f>
        <v>0</v>
      </c>
      <c r="E1998" s="530" t="str">
        <f t="shared" si="66"/>
        <v>03/24/2024 03:00:00 AM</v>
      </c>
      <c r="F1998" s="530" t="str">
        <f t="shared" si="65"/>
        <v>Mar</v>
      </c>
    </row>
    <row r="1999" spans="1:6" x14ac:dyDescent="0.35">
      <c r="A1999" s="527">
        <f>Electricity!D2035</f>
        <v>45375</v>
      </c>
      <c r="B1999" s="528">
        <f>Electricity!E2035</f>
        <v>0.16666666666666669</v>
      </c>
      <c r="C1999" s="529">
        <f>Electricity!F2035</f>
        <v>0</v>
      </c>
      <c r="D1999" s="529">
        <f>Electricity!I2035</f>
        <v>0</v>
      </c>
      <c r="E1999" s="530" t="str">
        <f t="shared" si="66"/>
        <v>03/24/2024 04:00:00 AM</v>
      </c>
      <c r="F1999" s="530" t="str">
        <f t="shared" si="65"/>
        <v>Mar</v>
      </c>
    </row>
    <row r="2000" spans="1:6" x14ac:dyDescent="0.35">
      <c r="A2000" s="527">
        <f>Electricity!D2036</f>
        <v>45375</v>
      </c>
      <c r="B2000" s="528">
        <f>Electricity!E2036</f>
        <v>0.20833333333333337</v>
      </c>
      <c r="C2000" s="529">
        <f>Electricity!F2036</f>
        <v>0</v>
      </c>
      <c r="D2000" s="529">
        <f>Electricity!I2036</f>
        <v>0</v>
      </c>
      <c r="E2000" s="530" t="str">
        <f t="shared" si="66"/>
        <v>03/24/2024 05:00:00 AM</v>
      </c>
      <c r="F2000" s="530" t="str">
        <f t="shared" si="65"/>
        <v>Mar</v>
      </c>
    </row>
    <row r="2001" spans="1:6" x14ac:dyDescent="0.35">
      <c r="A2001" s="527">
        <f>Electricity!D2037</f>
        <v>45375</v>
      </c>
      <c r="B2001" s="528">
        <f>Electricity!E2037</f>
        <v>0.25</v>
      </c>
      <c r="C2001" s="529">
        <f>Electricity!F2037</f>
        <v>0</v>
      </c>
      <c r="D2001" s="529">
        <f>Electricity!I2037</f>
        <v>0</v>
      </c>
      <c r="E2001" s="530" t="str">
        <f t="shared" si="66"/>
        <v>03/24/2024 06:00:00 AM</v>
      </c>
      <c r="F2001" s="530" t="str">
        <f t="shared" si="65"/>
        <v>Mar</v>
      </c>
    </row>
    <row r="2002" spans="1:6" x14ac:dyDescent="0.35">
      <c r="A2002" s="527">
        <f>Electricity!D2038</f>
        <v>45375</v>
      </c>
      <c r="B2002" s="528">
        <f>Electricity!E2038</f>
        <v>0.29166666666666669</v>
      </c>
      <c r="C2002" s="529">
        <f>Electricity!F2038</f>
        <v>0</v>
      </c>
      <c r="D2002" s="529">
        <f>Electricity!I2038</f>
        <v>0</v>
      </c>
      <c r="E2002" s="530" t="str">
        <f t="shared" si="66"/>
        <v>03/24/2024 07:00:00 AM</v>
      </c>
      <c r="F2002" s="530" t="str">
        <f t="shared" si="65"/>
        <v>Mar</v>
      </c>
    </row>
    <row r="2003" spans="1:6" x14ac:dyDescent="0.35">
      <c r="A2003" s="527">
        <f>Electricity!D2039</f>
        <v>45375</v>
      </c>
      <c r="B2003" s="528">
        <f>Electricity!E2039</f>
        <v>0.33333333333333337</v>
      </c>
      <c r="C2003" s="529">
        <f>Electricity!F2039</f>
        <v>0</v>
      </c>
      <c r="D2003" s="529">
        <f>Electricity!I2039</f>
        <v>0</v>
      </c>
      <c r="E2003" s="530" t="str">
        <f t="shared" si="66"/>
        <v>03/24/2024 08:00:00 AM</v>
      </c>
      <c r="F2003" s="530" t="str">
        <f t="shared" si="65"/>
        <v>Mar</v>
      </c>
    </row>
    <row r="2004" spans="1:6" x14ac:dyDescent="0.35">
      <c r="A2004" s="527">
        <f>Electricity!D2040</f>
        <v>45375</v>
      </c>
      <c r="B2004" s="528">
        <f>Electricity!E2040</f>
        <v>0.375</v>
      </c>
      <c r="C2004" s="529">
        <f>Electricity!F2040</f>
        <v>0</v>
      </c>
      <c r="D2004" s="529">
        <f>Electricity!I2040</f>
        <v>0</v>
      </c>
      <c r="E2004" s="530" t="str">
        <f t="shared" si="66"/>
        <v>03/24/2024 09:00:00 AM</v>
      </c>
      <c r="F2004" s="530" t="str">
        <f t="shared" si="65"/>
        <v>Mar</v>
      </c>
    </row>
    <row r="2005" spans="1:6" x14ac:dyDescent="0.35">
      <c r="A2005" s="527">
        <f>Electricity!D2041</f>
        <v>45375</v>
      </c>
      <c r="B2005" s="528">
        <f>Electricity!E2041</f>
        <v>0.41666666666666669</v>
      </c>
      <c r="C2005" s="529">
        <f>Electricity!F2041</f>
        <v>0</v>
      </c>
      <c r="D2005" s="529">
        <f>Electricity!I2041</f>
        <v>0</v>
      </c>
      <c r="E2005" s="530" t="str">
        <f t="shared" si="66"/>
        <v>03/24/2024 10:00:00 AM</v>
      </c>
      <c r="F2005" s="530" t="str">
        <f t="shared" si="65"/>
        <v>Mar</v>
      </c>
    </row>
    <row r="2006" spans="1:6" x14ac:dyDescent="0.35">
      <c r="A2006" s="527">
        <f>Electricity!D2042</f>
        <v>45375</v>
      </c>
      <c r="B2006" s="528">
        <f>Electricity!E2042</f>
        <v>0.45833333333333337</v>
      </c>
      <c r="C2006" s="529">
        <f>Electricity!F2042</f>
        <v>0</v>
      </c>
      <c r="D2006" s="529">
        <f>Electricity!I2042</f>
        <v>0</v>
      </c>
      <c r="E2006" s="530" t="str">
        <f t="shared" si="66"/>
        <v>03/24/2024 11:00:00 AM</v>
      </c>
      <c r="F2006" s="530" t="str">
        <f t="shared" si="65"/>
        <v>Mar</v>
      </c>
    </row>
    <row r="2007" spans="1:6" x14ac:dyDescent="0.35">
      <c r="A2007" s="527">
        <f>Electricity!D2043</f>
        <v>45375</v>
      </c>
      <c r="B2007" s="528">
        <f>Electricity!E2043</f>
        <v>0.50000000000000011</v>
      </c>
      <c r="C2007" s="529">
        <f>Electricity!F2043</f>
        <v>0</v>
      </c>
      <c r="D2007" s="529">
        <f>Electricity!I2043</f>
        <v>0</v>
      </c>
      <c r="E2007" s="530" t="str">
        <f t="shared" si="66"/>
        <v>03/24/2024 12:00:00 PM</v>
      </c>
      <c r="F2007" s="530" t="str">
        <f t="shared" si="65"/>
        <v>Mar</v>
      </c>
    </row>
    <row r="2008" spans="1:6" x14ac:dyDescent="0.35">
      <c r="A2008" s="527">
        <f>Electricity!D2044</f>
        <v>45375</v>
      </c>
      <c r="B2008" s="528">
        <f>Electricity!E2044</f>
        <v>0.54166666666666674</v>
      </c>
      <c r="C2008" s="529">
        <f>Electricity!F2044</f>
        <v>0</v>
      </c>
      <c r="D2008" s="529">
        <f>Electricity!I2044</f>
        <v>0</v>
      </c>
      <c r="E2008" s="530" t="str">
        <f t="shared" si="66"/>
        <v>03/24/2024 01:00:00 PM</v>
      </c>
      <c r="F2008" s="530" t="str">
        <f t="shared" si="65"/>
        <v>Mar</v>
      </c>
    </row>
    <row r="2009" spans="1:6" x14ac:dyDescent="0.35">
      <c r="A2009" s="527">
        <f>Electricity!D2045</f>
        <v>45375</v>
      </c>
      <c r="B2009" s="528">
        <f>Electricity!E2045</f>
        <v>0.58333333333333337</v>
      </c>
      <c r="C2009" s="529">
        <f>Electricity!F2045</f>
        <v>0</v>
      </c>
      <c r="D2009" s="529">
        <f>Electricity!I2045</f>
        <v>0</v>
      </c>
      <c r="E2009" s="530" t="str">
        <f t="shared" si="66"/>
        <v>03/24/2024 02:00:00 PM</v>
      </c>
      <c r="F2009" s="530" t="str">
        <f t="shared" si="65"/>
        <v>Mar</v>
      </c>
    </row>
    <row r="2010" spans="1:6" x14ac:dyDescent="0.35">
      <c r="A2010" s="527">
        <f>Electricity!D2046</f>
        <v>45375</v>
      </c>
      <c r="B2010" s="528">
        <f>Electricity!E2046</f>
        <v>0.62500000000000011</v>
      </c>
      <c r="C2010" s="529">
        <f>Electricity!F2046</f>
        <v>0</v>
      </c>
      <c r="D2010" s="529">
        <f>Electricity!I2046</f>
        <v>0</v>
      </c>
      <c r="E2010" s="530" t="str">
        <f t="shared" si="66"/>
        <v>03/24/2024 03:00:00 PM</v>
      </c>
      <c r="F2010" s="530" t="str">
        <f t="shared" si="65"/>
        <v>Mar</v>
      </c>
    </row>
    <row r="2011" spans="1:6" x14ac:dyDescent="0.35">
      <c r="A2011" s="527">
        <f>Electricity!D2047</f>
        <v>45375</v>
      </c>
      <c r="B2011" s="528">
        <f>Electricity!E2047</f>
        <v>0.66666666666666674</v>
      </c>
      <c r="C2011" s="529">
        <f>Electricity!F2047</f>
        <v>0</v>
      </c>
      <c r="D2011" s="529">
        <f>Electricity!I2047</f>
        <v>0</v>
      </c>
      <c r="E2011" s="530" t="str">
        <f t="shared" si="66"/>
        <v>03/24/2024 04:00:00 PM</v>
      </c>
      <c r="F2011" s="530" t="str">
        <f t="shared" si="65"/>
        <v>Mar</v>
      </c>
    </row>
    <row r="2012" spans="1:6" x14ac:dyDescent="0.35">
      <c r="A2012" s="527">
        <f>Electricity!D2048</f>
        <v>45375</v>
      </c>
      <c r="B2012" s="528">
        <f>Electricity!E2048</f>
        <v>0.70833333333333337</v>
      </c>
      <c r="C2012" s="529">
        <f>Electricity!F2048</f>
        <v>0</v>
      </c>
      <c r="D2012" s="529">
        <f>Electricity!I2048</f>
        <v>0</v>
      </c>
      <c r="E2012" s="530" t="str">
        <f t="shared" si="66"/>
        <v>03/24/2024 05:00:00 PM</v>
      </c>
      <c r="F2012" s="530" t="str">
        <f t="shared" si="65"/>
        <v>Mar</v>
      </c>
    </row>
    <row r="2013" spans="1:6" x14ac:dyDescent="0.35">
      <c r="A2013" s="527">
        <f>Electricity!D2049</f>
        <v>45375</v>
      </c>
      <c r="B2013" s="528">
        <f>Electricity!E2049</f>
        <v>0.75000000000000011</v>
      </c>
      <c r="C2013" s="529">
        <f>Electricity!F2049</f>
        <v>0</v>
      </c>
      <c r="D2013" s="529">
        <f>Electricity!I2049</f>
        <v>0</v>
      </c>
      <c r="E2013" s="530" t="str">
        <f t="shared" si="66"/>
        <v>03/24/2024 06:00:00 PM</v>
      </c>
      <c r="F2013" s="530" t="str">
        <f t="shared" si="65"/>
        <v>Mar</v>
      </c>
    </row>
    <row r="2014" spans="1:6" x14ac:dyDescent="0.35">
      <c r="A2014" s="527">
        <f>Electricity!D2050</f>
        <v>45375</v>
      </c>
      <c r="B2014" s="528">
        <f>Electricity!E2050</f>
        <v>0.79166666666666674</v>
      </c>
      <c r="C2014" s="529">
        <f>Electricity!F2050</f>
        <v>0</v>
      </c>
      <c r="D2014" s="529">
        <f>Electricity!I2050</f>
        <v>0</v>
      </c>
      <c r="E2014" s="530" t="str">
        <f t="shared" si="66"/>
        <v>03/24/2024 07:00:00 PM</v>
      </c>
      <c r="F2014" s="530" t="str">
        <f t="shared" si="65"/>
        <v>Mar</v>
      </c>
    </row>
    <row r="2015" spans="1:6" x14ac:dyDescent="0.35">
      <c r="A2015" s="527">
        <f>Electricity!D2051</f>
        <v>45375</v>
      </c>
      <c r="B2015" s="528">
        <f>Electricity!E2051</f>
        <v>0.83333333333333337</v>
      </c>
      <c r="C2015" s="529">
        <f>Electricity!F2051</f>
        <v>0</v>
      </c>
      <c r="D2015" s="529">
        <f>Electricity!I2051</f>
        <v>0</v>
      </c>
      <c r="E2015" s="530" t="str">
        <f t="shared" si="66"/>
        <v>03/24/2024 08:00:00 PM</v>
      </c>
      <c r="F2015" s="530" t="str">
        <f t="shared" si="65"/>
        <v>Mar</v>
      </c>
    </row>
    <row r="2016" spans="1:6" x14ac:dyDescent="0.35">
      <c r="A2016" s="527">
        <f>Electricity!D2052</f>
        <v>45375</v>
      </c>
      <c r="B2016" s="528">
        <f>Electricity!E2052</f>
        <v>0.87500000000000011</v>
      </c>
      <c r="C2016" s="529">
        <f>Electricity!F2052</f>
        <v>0</v>
      </c>
      <c r="D2016" s="529">
        <f>Electricity!I2052</f>
        <v>0</v>
      </c>
      <c r="E2016" s="530" t="str">
        <f t="shared" si="66"/>
        <v>03/24/2024 09:00:00 PM</v>
      </c>
      <c r="F2016" s="530" t="str">
        <f t="shared" si="65"/>
        <v>Mar</v>
      </c>
    </row>
    <row r="2017" spans="1:6" x14ac:dyDescent="0.35">
      <c r="A2017" s="527">
        <f>Electricity!D2053</f>
        <v>45375</v>
      </c>
      <c r="B2017" s="528">
        <f>Electricity!E2053</f>
        <v>0.91666666666666674</v>
      </c>
      <c r="C2017" s="529">
        <f>Electricity!F2053</f>
        <v>0</v>
      </c>
      <c r="D2017" s="529">
        <f>Electricity!I2053</f>
        <v>0</v>
      </c>
      <c r="E2017" s="530" t="str">
        <f t="shared" si="66"/>
        <v>03/24/2024 10:00:00 PM</v>
      </c>
      <c r="F2017" s="530" t="str">
        <f t="shared" si="65"/>
        <v>Mar</v>
      </c>
    </row>
    <row r="2018" spans="1:6" x14ac:dyDescent="0.35">
      <c r="A2018" s="527">
        <f>Electricity!D2054</f>
        <v>45375</v>
      </c>
      <c r="B2018" s="528">
        <f>Electricity!E2054</f>
        <v>0.95833333333333337</v>
      </c>
      <c r="C2018" s="529">
        <f>Electricity!F2054</f>
        <v>0</v>
      </c>
      <c r="D2018" s="529">
        <f>Electricity!I2054</f>
        <v>0</v>
      </c>
      <c r="E2018" s="530" t="str">
        <f t="shared" si="66"/>
        <v>03/24/2024 11:00:00 PM</v>
      </c>
      <c r="F2018" s="530" t="str">
        <f t="shared" si="65"/>
        <v>Mar</v>
      </c>
    </row>
    <row r="2019" spans="1:6" x14ac:dyDescent="0.35">
      <c r="A2019" s="527">
        <f>Electricity!D2055</f>
        <v>45376</v>
      </c>
      <c r="B2019" s="528">
        <f>Electricity!E2055</f>
        <v>3.1225022567582528E-17</v>
      </c>
      <c r="C2019" s="529">
        <f>Electricity!F2055</f>
        <v>0</v>
      </c>
      <c r="D2019" s="529">
        <f>Electricity!I2055</f>
        <v>0</v>
      </c>
      <c r="E2019" s="530" t="str">
        <f t="shared" si="66"/>
        <v>03/25/2024 12:00:00 AM</v>
      </c>
      <c r="F2019" s="530" t="str">
        <f t="shared" si="65"/>
        <v>Mar</v>
      </c>
    </row>
    <row r="2020" spans="1:6" x14ac:dyDescent="0.35">
      <c r="A2020" s="527">
        <f>Electricity!D2056</f>
        <v>45376</v>
      </c>
      <c r="B2020" s="528">
        <f>Electricity!E2056</f>
        <v>4.1666666666666699E-2</v>
      </c>
      <c r="C2020" s="529">
        <f>Electricity!F2056</f>
        <v>0</v>
      </c>
      <c r="D2020" s="529">
        <f>Electricity!I2056</f>
        <v>0</v>
      </c>
      <c r="E2020" s="530" t="str">
        <f t="shared" si="66"/>
        <v>03/25/2024 01:00:00 AM</v>
      </c>
      <c r="F2020" s="530" t="str">
        <f t="shared" si="65"/>
        <v>Mar</v>
      </c>
    </row>
    <row r="2021" spans="1:6" x14ac:dyDescent="0.35">
      <c r="A2021" s="527">
        <f>Electricity!D2057</f>
        <v>45376</v>
      </c>
      <c r="B2021" s="528">
        <f>Electricity!E2057</f>
        <v>8.333333333333337E-2</v>
      </c>
      <c r="C2021" s="529">
        <f>Electricity!F2057</f>
        <v>0</v>
      </c>
      <c r="D2021" s="529">
        <f>Electricity!I2057</f>
        <v>0</v>
      </c>
      <c r="E2021" s="530" t="str">
        <f t="shared" si="66"/>
        <v>03/25/2024 02:00:00 AM</v>
      </c>
      <c r="F2021" s="530" t="str">
        <f t="shared" si="65"/>
        <v>Mar</v>
      </c>
    </row>
    <row r="2022" spans="1:6" x14ac:dyDescent="0.35">
      <c r="A2022" s="527">
        <f>Electricity!D2058</f>
        <v>45376</v>
      </c>
      <c r="B2022" s="528">
        <f>Electricity!E2058</f>
        <v>0.12500000000000006</v>
      </c>
      <c r="C2022" s="529">
        <f>Electricity!F2058</f>
        <v>0</v>
      </c>
      <c r="D2022" s="529">
        <f>Electricity!I2058</f>
        <v>0</v>
      </c>
      <c r="E2022" s="530" t="str">
        <f t="shared" si="66"/>
        <v>03/25/2024 03:00:00 AM</v>
      </c>
      <c r="F2022" s="530" t="str">
        <f t="shared" si="65"/>
        <v>Mar</v>
      </c>
    </row>
    <row r="2023" spans="1:6" x14ac:dyDescent="0.35">
      <c r="A2023" s="527">
        <f>Electricity!D2059</f>
        <v>45376</v>
      </c>
      <c r="B2023" s="528">
        <f>Electricity!E2059</f>
        <v>0.16666666666666669</v>
      </c>
      <c r="C2023" s="529">
        <f>Electricity!F2059</f>
        <v>0</v>
      </c>
      <c r="D2023" s="529">
        <f>Electricity!I2059</f>
        <v>0</v>
      </c>
      <c r="E2023" s="530" t="str">
        <f t="shared" si="66"/>
        <v>03/25/2024 04:00:00 AM</v>
      </c>
      <c r="F2023" s="530" t="str">
        <f t="shared" si="65"/>
        <v>Mar</v>
      </c>
    </row>
    <row r="2024" spans="1:6" x14ac:dyDescent="0.35">
      <c r="A2024" s="527">
        <f>Electricity!D2060</f>
        <v>45376</v>
      </c>
      <c r="B2024" s="528">
        <f>Electricity!E2060</f>
        <v>0.20833333333333337</v>
      </c>
      <c r="C2024" s="529">
        <f>Electricity!F2060</f>
        <v>0</v>
      </c>
      <c r="D2024" s="529">
        <f>Electricity!I2060</f>
        <v>0</v>
      </c>
      <c r="E2024" s="530" t="str">
        <f t="shared" si="66"/>
        <v>03/25/2024 05:00:00 AM</v>
      </c>
      <c r="F2024" s="530" t="str">
        <f t="shared" si="65"/>
        <v>Mar</v>
      </c>
    </row>
    <row r="2025" spans="1:6" x14ac:dyDescent="0.35">
      <c r="A2025" s="527">
        <f>Electricity!D2061</f>
        <v>45376</v>
      </c>
      <c r="B2025" s="528">
        <f>Electricity!E2061</f>
        <v>0.25</v>
      </c>
      <c r="C2025" s="529">
        <f>Electricity!F2061</f>
        <v>0</v>
      </c>
      <c r="D2025" s="529">
        <f>Electricity!I2061</f>
        <v>0</v>
      </c>
      <c r="E2025" s="530" t="str">
        <f t="shared" si="66"/>
        <v>03/25/2024 06:00:00 AM</v>
      </c>
      <c r="F2025" s="530" t="str">
        <f t="shared" si="65"/>
        <v>Mar</v>
      </c>
    </row>
    <row r="2026" spans="1:6" x14ac:dyDescent="0.35">
      <c r="A2026" s="527">
        <f>Electricity!D2062</f>
        <v>45376</v>
      </c>
      <c r="B2026" s="528">
        <f>Electricity!E2062</f>
        <v>0.29166666666666669</v>
      </c>
      <c r="C2026" s="529">
        <f>Electricity!F2062</f>
        <v>0</v>
      </c>
      <c r="D2026" s="529">
        <f>Electricity!I2062</f>
        <v>0</v>
      </c>
      <c r="E2026" s="530" t="str">
        <f t="shared" si="66"/>
        <v>03/25/2024 07:00:00 AM</v>
      </c>
      <c r="F2026" s="530" t="str">
        <f t="shared" si="65"/>
        <v>Mar</v>
      </c>
    </row>
    <row r="2027" spans="1:6" x14ac:dyDescent="0.35">
      <c r="A2027" s="527">
        <f>Electricity!D2063</f>
        <v>45376</v>
      </c>
      <c r="B2027" s="528">
        <f>Electricity!E2063</f>
        <v>0.33333333333333337</v>
      </c>
      <c r="C2027" s="529">
        <f>Electricity!F2063</f>
        <v>0</v>
      </c>
      <c r="D2027" s="529">
        <f>Electricity!I2063</f>
        <v>0</v>
      </c>
      <c r="E2027" s="530" t="str">
        <f t="shared" si="66"/>
        <v>03/25/2024 08:00:00 AM</v>
      </c>
      <c r="F2027" s="530" t="str">
        <f t="shared" si="65"/>
        <v>Mar</v>
      </c>
    </row>
    <row r="2028" spans="1:6" x14ac:dyDescent="0.35">
      <c r="A2028" s="527">
        <f>Electricity!D2064</f>
        <v>45376</v>
      </c>
      <c r="B2028" s="528">
        <f>Electricity!E2064</f>
        <v>0.375</v>
      </c>
      <c r="C2028" s="529">
        <f>Electricity!F2064</f>
        <v>0</v>
      </c>
      <c r="D2028" s="529">
        <f>Electricity!I2064</f>
        <v>0</v>
      </c>
      <c r="E2028" s="530" t="str">
        <f t="shared" si="66"/>
        <v>03/25/2024 09:00:00 AM</v>
      </c>
      <c r="F2028" s="530" t="str">
        <f t="shared" si="65"/>
        <v>Mar</v>
      </c>
    </row>
    <row r="2029" spans="1:6" x14ac:dyDescent="0.35">
      <c r="A2029" s="527">
        <f>Electricity!D2065</f>
        <v>45376</v>
      </c>
      <c r="B2029" s="528">
        <f>Electricity!E2065</f>
        <v>0.41666666666666669</v>
      </c>
      <c r="C2029" s="529">
        <f>Electricity!F2065</f>
        <v>0</v>
      </c>
      <c r="D2029" s="529">
        <f>Electricity!I2065</f>
        <v>0</v>
      </c>
      <c r="E2029" s="530" t="str">
        <f t="shared" si="66"/>
        <v>03/25/2024 10:00:00 AM</v>
      </c>
      <c r="F2029" s="530" t="str">
        <f t="shared" si="65"/>
        <v>Mar</v>
      </c>
    </row>
    <row r="2030" spans="1:6" x14ac:dyDescent="0.35">
      <c r="A2030" s="527">
        <f>Electricity!D2066</f>
        <v>45376</v>
      </c>
      <c r="B2030" s="528">
        <f>Electricity!E2066</f>
        <v>0.45833333333333337</v>
      </c>
      <c r="C2030" s="529">
        <f>Electricity!F2066</f>
        <v>0</v>
      </c>
      <c r="D2030" s="529">
        <f>Electricity!I2066</f>
        <v>0</v>
      </c>
      <c r="E2030" s="530" t="str">
        <f t="shared" si="66"/>
        <v>03/25/2024 11:00:00 AM</v>
      </c>
      <c r="F2030" s="530" t="str">
        <f t="shared" si="65"/>
        <v>Mar</v>
      </c>
    </row>
    <row r="2031" spans="1:6" x14ac:dyDescent="0.35">
      <c r="A2031" s="527">
        <f>Electricity!D2067</f>
        <v>45376</v>
      </c>
      <c r="B2031" s="528">
        <f>Electricity!E2067</f>
        <v>0.50000000000000011</v>
      </c>
      <c r="C2031" s="529">
        <f>Electricity!F2067</f>
        <v>0</v>
      </c>
      <c r="D2031" s="529">
        <f>Electricity!I2067</f>
        <v>0</v>
      </c>
      <c r="E2031" s="530" t="str">
        <f t="shared" si="66"/>
        <v>03/25/2024 12:00:00 PM</v>
      </c>
      <c r="F2031" s="530" t="str">
        <f t="shared" si="65"/>
        <v>Mar</v>
      </c>
    </row>
    <row r="2032" spans="1:6" x14ac:dyDescent="0.35">
      <c r="A2032" s="527">
        <f>Electricity!D2068</f>
        <v>45376</v>
      </c>
      <c r="B2032" s="528">
        <f>Electricity!E2068</f>
        <v>0.54166666666666674</v>
      </c>
      <c r="C2032" s="529">
        <f>Electricity!F2068</f>
        <v>0</v>
      </c>
      <c r="D2032" s="529">
        <f>Electricity!I2068</f>
        <v>0</v>
      </c>
      <c r="E2032" s="530" t="str">
        <f t="shared" si="66"/>
        <v>03/25/2024 01:00:00 PM</v>
      </c>
      <c r="F2032" s="530" t="str">
        <f t="shared" si="65"/>
        <v>Mar</v>
      </c>
    </row>
    <row r="2033" spans="1:6" x14ac:dyDescent="0.35">
      <c r="A2033" s="527">
        <f>Electricity!D2069</f>
        <v>45376</v>
      </c>
      <c r="B2033" s="528">
        <f>Electricity!E2069</f>
        <v>0.58333333333333337</v>
      </c>
      <c r="C2033" s="529">
        <f>Electricity!F2069</f>
        <v>0</v>
      </c>
      <c r="D2033" s="529">
        <f>Electricity!I2069</f>
        <v>0</v>
      </c>
      <c r="E2033" s="530" t="str">
        <f t="shared" si="66"/>
        <v>03/25/2024 02:00:00 PM</v>
      </c>
      <c r="F2033" s="530" t="str">
        <f t="shared" si="65"/>
        <v>Mar</v>
      </c>
    </row>
    <row r="2034" spans="1:6" x14ac:dyDescent="0.35">
      <c r="A2034" s="527">
        <f>Electricity!D2070</f>
        <v>45376</v>
      </c>
      <c r="B2034" s="528">
        <f>Electricity!E2070</f>
        <v>0.62500000000000011</v>
      </c>
      <c r="C2034" s="529">
        <f>Electricity!F2070</f>
        <v>0</v>
      </c>
      <c r="D2034" s="529">
        <f>Electricity!I2070</f>
        <v>0</v>
      </c>
      <c r="E2034" s="530" t="str">
        <f t="shared" si="66"/>
        <v>03/25/2024 03:00:00 PM</v>
      </c>
      <c r="F2034" s="530" t="str">
        <f t="shared" si="65"/>
        <v>Mar</v>
      </c>
    </row>
    <row r="2035" spans="1:6" x14ac:dyDescent="0.35">
      <c r="A2035" s="527">
        <f>Electricity!D2071</f>
        <v>45376</v>
      </c>
      <c r="B2035" s="528">
        <f>Electricity!E2071</f>
        <v>0.66666666666666674</v>
      </c>
      <c r="C2035" s="529">
        <f>Electricity!F2071</f>
        <v>0</v>
      </c>
      <c r="D2035" s="529">
        <f>Electricity!I2071</f>
        <v>0</v>
      </c>
      <c r="E2035" s="530" t="str">
        <f t="shared" si="66"/>
        <v>03/25/2024 04:00:00 PM</v>
      </c>
      <c r="F2035" s="530" t="str">
        <f t="shared" si="65"/>
        <v>Mar</v>
      </c>
    </row>
    <row r="2036" spans="1:6" x14ac:dyDescent="0.35">
      <c r="A2036" s="527">
        <f>Electricity!D2072</f>
        <v>45376</v>
      </c>
      <c r="B2036" s="528">
        <f>Electricity!E2072</f>
        <v>0.70833333333333337</v>
      </c>
      <c r="C2036" s="529">
        <f>Electricity!F2072</f>
        <v>0</v>
      </c>
      <c r="D2036" s="529">
        <f>Electricity!I2072</f>
        <v>0</v>
      </c>
      <c r="E2036" s="530" t="str">
        <f t="shared" si="66"/>
        <v>03/25/2024 05:00:00 PM</v>
      </c>
      <c r="F2036" s="530" t="str">
        <f t="shared" si="65"/>
        <v>Mar</v>
      </c>
    </row>
    <row r="2037" spans="1:6" x14ac:dyDescent="0.35">
      <c r="A2037" s="527">
        <f>Electricity!D2073</f>
        <v>45376</v>
      </c>
      <c r="B2037" s="528">
        <f>Electricity!E2073</f>
        <v>0.75000000000000011</v>
      </c>
      <c r="C2037" s="529">
        <f>Electricity!F2073</f>
        <v>0</v>
      </c>
      <c r="D2037" s="529">
        <f>Electricity!I2073</f>
        <v>0</v>
      </c>
      <c r="E2037" s="530" t="str">
        <f t="shared" si="66"/>
        <v>03/25/2024 06:00:00 PM</v>
      </c>
      <c r="F2037" s="530" t="str">
        <f t="shared" si="65"/>
        <v>Mar</v>
      </c>
    </row>
    <row r="2038" spans="1:6" x14ac:dyDescent="0.35">
      <c r="A2038" s="527">
        <f>Electricity!D2074</f>
        <v>45376</v>
      </c>
      <c r="B2038" s="528">
        <f>Electricity!E2074</f>
        <v>0.79166666666666674</v>
      </c>
      <c r="C2038" s="529">
        <f>Electricity!F2074</f>
        <v>0</v>
      </c>
      <c r="D2038" s="529">
        <f>Electricity!I2074</f>
        <v>0</v>
      </c>
      <c r="E2038" s="530" t="str">
        <f t="shared" si="66"/>
        <v>03/25/2024 07:00:00 PM</v>
      </c>
      <c r="F2038" s="530" t="str">
        <f t="shared" si="65"/>
        <v>Mar</v>
      </c>
    </row>
    <row r="2039" spans="1:6" x14ac:dyDescent="0.35">
      <c r="A2039" s="527">
        <f>Electricity!D2075</f>
        <v>45376</v>
      </c>
      <c r="B2039" s="528">
        <f>Electricity!E2075</f>
        <v>0.83333333333333337</v>
      </c>
      <c r="C2039" s="529">
        <f>Electricity!F2075</f>
        <v>0</v>
      </c>
      <c r="D2039" s="529">
        <f>Electricity!I2075</f>
        <v>0</v>
      </c>
      <c r="E2039" s="530" t="str">
        <f t="shared" si="66"/>
        <v>03/25/2024 08:00:00 PM</v>
      </c>
      <c r="F2039" s="530" t="str">
        <f t="shared" si="65"/>
        <v>Mar</v>
      </c>
    </row>
    <row r="2040" spans="1:6" x14ac:dyDescent="0.35">
      <c r="A2040" s="527">
        <f>Electricity!D2076</f>
        <v>45376</v>
      </c>
      <c r="B2040" s="528">
        <f>Electricity!E2076</f>
        <v>0.87500000000000011</v>
      </c>
      <c r="C2040" s="529">
        <f>Electricity!F2076</f>
        <v>0</v>
      </c>
      <c r="D2040" s="529">
        <f>Electricity!I2076</f>
        <v>0</v>
      </c>
      <c r="E2040" s="530" t="str">
        <f t="shared" si="66"/>
        <v>03/25/2024 09:00:00 PM</v>
      </c>
      <c r="F2040" s="530" t="str">
        <f t="shared" si="65"/>
        <v>Mar</v>
      </c>
    </row>
    <row r="2041" spans="1:6" x14ac:dyDescent="0.35">
      <c r="A2041" s="527">
        <f>Electricity!D2077</f>
        <v>45376</v>
      </c>
      <c r="B2041" s="528">
        <f>Electricity!E2077</f>
        <v>0.91666666666666674</v>
      </c>
      <c r="C2041" s="529">
        <f>Electricity!F2077</f>
        <v>0</v>
      </c>
      <c r="D2041" s="529">
        <f>Electricity!I2077</f>
        <v>0</v>
      </c>
      <c r="E2041" s="530" t="str">
        <f t="shared" si="66"/>
        <v>03/25/2024 10:00:00 PM</v>
      </c>
      <c r="F2041" s="530" t="str">
        <f t="shared" si="65"/>
        <v>Mar</v>
      </c>
    </row>
    <row r="2042" spans="1:6" x14ac:dyDescent="0.35">
      <c r="A2042" s="527">
        <f>Electricity!D2078</f>
        <v>45376</v>
      </c>
      <c r="B2042" s="528">
        <f>Electricity!E2078</f>
        <v>0.95833333333333337</v>
      </c>
      <c r="C2042" s="529">
        <f>Electricity!F2078</f>
        <v>0</v>
      </c>
      <c r="D2042" s="529">
        <f>Electricity!I2078</f>
        <v>0</v>
      </c>
      <c r="E2042" s="530" t="str">
        <f t="shared" si="66"/>
        <v>03/25/2024 11:00:00 PM</v>
      </c>
      <c r="F2042" s="530" t="str">
        <f t="shared" si="65"/>
        <v>Mar</v>
      </c>
    </row>
    <row r="2043" spans="1:6" x14ac:dyDescent="0.35">
      <c r="A2043" s="527">
        <f>Electricity!D2079</f>
        <v>45377</v>
      </c>
      <c r="B2043" s="528">
        <f>Electricity!E2079</f>
        <v>3.1225022567582528E-17</v>
      </c>
      <c r="C2043" s="529">
        <f>Electricity!F2079</f>
        <v>0</v>
      </c>
      <c r="D2043" s="529">
        <f>Electricity!I2079</f>
        <v>0</v>
      </c>
      <c r="E2043" s="530" t="str">
        <f t="shared" si="66"/>
        <v>03/26/2024 12:00:00 AM</v>
      </c>
      <c r="F2043" s="530" t="str">
        <f t="shared" si="65"/>
        <v>Mar</v>
      </c>
    </row>
    <row r="2044" spans="1:6" x14ac:dyDescent="0.35">
      <c r="A2044" s="527">
        <f>Electricity!D2080</f>
        <v>45377</v>
      </c>
      <c r="B2044" s="528">
        <f>Electricity!E2080</f>
        <v>4.1666666666666699E-2</v>
      </c>
      <c r="C2044" s="529">
        <f>Electricity!F2080</f>
        <v>0</v>
      </c>
      <c r="D2044" s="529">
        <f>Electricity!I2080</f>
        <v>0</v>
      </c>
      <c r="E2044" s="530" t="str">
        <f t="shared" si="66"/>
        <v>03/26/2024 01:00:00 AM</v>
      </c>
      <c r="F2044" s="530" t="str">
        <f t="shared" si="65"/>
        <v>Mar</v>
      </c>
    </row>
    <row r="2045" spans="1:6" x14ac:dyDescent="0.35">
      <c r="A2045" s="527">
        <f>Electricity!D2081</f>
        <v>45377</v>
      </c>
      <c r="B2045" s="528">
        <f>Electricity!E2081</f>
        <v>8.333333333333337E-2</v>
      </c>
      <c r="C2045" s="529">
        <f>Electricity!F2081</f>
        <v>0</v>
      </c>
      <c r="D2045" s="529">
        <f>Electricity!I2081</f>
        <v>0</v>
      </c>
      <c r="E2045" s="530" t="str">
        <f t="shared" si="66"/>
        <v>03/26/2024 02:00:00 AM</v>
      </c>
      <c r="F2045" s="530" t="str">
        <f t="shared" si="65"/>
        <v>Mar</v>
      </c>
    </row>
    <row r="2046" spans="1:6" x14ac:dyDescent="0.35">
      <c r="A2046" s="527">
        <f>Electricity!D2082</f>
        <v>45377</v>
      </c>
      <c r="B2046" s="528">
        <f>Electricity!E2082</f>
        <v>0.12500000000000006</v>
      </c>
      <c r="C2046" s="529">
        <f>Electricity!F2082</f>
        <v>0</v>
      </c>
      <c r="D2046" s="529">
        <f>Electricity!I2082</f>
        <v>0</v>
      </c>
      <c r="E2046" s="530" t="str">
        <f t="shared" si="66"/>
        <v>03/26/2024 03:00:00 AM</v>
      </c>
      <c r="F2046" s="530" t="str">
        <f t="shared" si="65"/>
        <v>Mar</v>
      </c>
    </row>
    <row r="2047" spans="1:6" x14ac:dyDescent="0.35">
      <c r="A2047" s="527">
        <f>Electricity!D2083</f>
        <v>45377</v>
      </c>
      <c r="B2047" s="528">
        <f>Electricity!E2083</f>
        <v>0.16666666666666669</v>
      </c>
      <c r="C2047" s="529">
        <f>Electricity!F2083</f>
        <v>0</v>
      </c>
      <c r="D2047" s="529">
        <f>Electricity!I2083</f>
        <v>0</v>
      </c>
      <c r="E2047" s="530" t="str">
        <f t="shared" si="66"/>
        <v>03/26/2024 04:00:00 AM</v>
      </c>
      <c r="F2047" s="530" t="str">
        <f t="shared" si="65"/>
        <v>Mar</v>
      </c>
    </row>
    <row r="2048" spans="1:6" x14ac:dyDescent="0.35">
      <c r="A2048" s="527">
        <f>Electricity!D2084</f>
        <v>45377</v>
      </c>
      <c r="B2048" s="528">
        <f>Electricity!E2084</f>
        <v>0.20833333333333337</v>
      </c>
      <c r="C2048" s="529">
        <f>Electricity!F2084</f>
        <v>0</v>
      </c>
      <c r="D2048" s="529">
        <f>Electricity!I2084</f>
        <v>0</v>
      </c>
      <c r="E2048" s="530" t="str">
        <f t="shared" si="66"/>
        <v>03/26/2024 05:00:00 AM</v>
      </c>
      <c r="F2048" s="530" t="str">
        <f t="shared" si="65"/>
        <v>Mar</v>
      </c>
    </row>
    <row r="2049" spans="1:6" x14ac:dyDescent="0.35">
      <c r="A2049" s="527">
        <f>Electricity!D2085</f>
        <v>45377</v>
      </c>
      <c r="B2049" s="528">
        <f>Electricity!E2085</f>
        <v>0.25</v>
      </c>
      <c r="C2049" s="529">
        <f>Electricity!F2085</f>
        <v>0</v>
      </c>
      <c r="D2049" s="529">
        <f>Electricity!I2085</f>
        <v>0</v>
      </c>
      <c r="E2049" s="530" t="str">
        <f t="shared" si="66"/>
        <v>03/26/2024 06:00:00 AM</v>
      </c>
      <c r="F2049" s="530" t="str">
        <f t="shared" si="65"/>
        <v>Mar</v>
      </c>
    </row>
    <row r="2050" spans="1:6" x14ac:dyDescent="0.35">
      <c r="A2050" s="527">
        <f>Electricity!D2086</f>
        <v>45377</v>
      </c>
      <c r="B2050" s="528">
        <f>Electricity!E2086</f>
        <v>0.29166666666666669</v>
      </c>
      <c r="C2050" s="529">
        <f>Electricity!F2086</f>
        <v>0</v>
      </c>
      <c r="D2050" s="529">
        <f>Electricity!I2086</f>
        <v>0</v>
      </c>
      <c r="E2050" s="530" t="str">
        <f t="shared" si="66"/>
        <v>03/26/2024 07:00:00 AM</v>
      </c>
      <c r="F2050" s="530" t="str">
        <f t="shared" si="65"/>
        <v>Mar</v>
      </c>
    </row>
    <row r="2051" spans="1:6" x14ac:dyDescent="0.35">
      <c r="A2051" s="527">
        <f>Electricity!D2087</f>
        <v>45377</v>
      </c>
      <c r="B2051" s="528">
        <f>Electricity!E2087</f>
        <v>0.33333333333333337</v>
      </c>
      <c r="C2051" s="529">
        <f>Electricity!F2087</f>
        <v>0</v>
      </c>
      <c r="D2051" s="529">
        <f>Electricity!I2087</f>
        <v>0</v>
      </c>
      <c r="E2051" s="530" t="str">
        <f t="shared" si="66"/>
        <v>03/26/2024 08:00:00 AM</v>
      </c>
      <c r="F2051" s="530" t="str">
        <f t="shared" ref="F2051:F2114" si="67">TEXT(A2051,"mmm")</f>
        <v>Mar</v>
      </c>
    </row>
    <row r="2052" spans="1:6" x14ac:dyDescent="0.35">
      <c r="A2052" s="527">
        <f>Electricity!D2088</f>
        <v>45377</v>
      </c>
      <c r="B2052" s="528">
        <f>Electricity!E2088</f>
        <v>0.375</v>
      </c>
      <c r="C2052" s="529">
        <f>Electricity!F2088</f>
        <v>0</v>
      </c>
      <c r="D2052" s="529">
        <f>Electricity!I2088</f>
        <v>0</v>
      </c>
      <c r="E2052" s="530" t="str">
        <f t="shared" si="66"/>
        <v>03/26/2024 09:00:00 AM</v>
      </c>
      <c r="F2052" s="530" t="str">
        <f t="shared" si="67"/>
        <v>Mar</v>
      </c>
    </row>
    <row r="2053" spans="1:6" x14ac:dyDescent="0.35">
      <c r="A2053" s="527">
        <f>Electricity!D2089</f>
        <v>45377</v>
      </c>
      <c r="B2053" s="528">
        <f>Electricity!E2089</f>
        <v>0.41666666666666669</v>
      </c>
      <c r="C2053" s="529">
        <f>Electricity!F2089</f>
        <v>0</v>
      </c>
      <c r="D2053" s="529">
        <f>Electricity!I2089</f>
        <v>0</v>
      </c>
      <c r="E2053" s="530" t="str">
        <f t="shared" si="66"/>
        <v>03/26/2024 10:00:00 AM</v>
      </c>
      <c r="F2053" s="530" t="str">
        <f t="shared" si="67"/>
        <v>Mar</v>
      </c>
    </row>
    <row r="2054" spans="1:6" x14ac:dyDescent="0.35">
      <c r="A2054" s="527">
        <f>Electricity!D2090</f>
        <v>45377</v>
      </c>
      <c r="B2054" s="528">
        <f>Electricity!E2090</f>
        <v>0.45833333333333337</v>
      </c>
      <c r="C2054" s="529">
        <f>Electricity!F2090</f>
        <v>0</v>
      </c>
      <c r="D2054" s="529">
        <f>Electricity!I2090</f>
        <v>0</v>
      </c>
      <c r="E2054" s="530" t="str">
        <f t="shared" si="66"/>
        <v>03/26/2024 11:00:00 AM</v>
      </c>
      <c r="F2054" s="530" t="str">
        <f t="shared" si="67"/>
        <v>Mar</v>
      </c>
    </row>
    <row r="2055" spans="1:6" x14ac:dyDescent="0.35">
      <c r="A2055" s="527">
        <f>Electricity!D2091</f>
        <v>45377</v>
      </c>
      <c r="B2055" s="528">
        <f>Electricity!E2091</f>
        <v>0.50000000000000011</v>
      </c>
      <c r="C2055" s="529">
        <f>Electricity!F2091</f>
        <v>0</v>
      </c>
      <c r="D2055" s="529">
        <f>Electricity!I2091</f>
        <v>0</v>
      </c>
      <c r="E2055" s="530" t="str">
        <f t="shared" si="66"/>
        <v>03/26/2024 12:00:00 PM</v>
      </c>
      <c r="F2055" s="530" t="str">
        <f t="shared" si="67"/>
        <v>Mar</v>
      </c>
    </row>
    <row r="2056" spans="1:6" x14ac:dyDescent="0.35">
      <c r="A2056" s="527">
        <f>Electricity!D2092</f>
        <v>45377</v>
      </c>
      <c r="B2056" s="528">
        <f>Electricity!E2092</f>
        <v>0.54166666666666674</v>
      </c>
      <c r="C2056" s="529">
        <f>Electricity!F2092</f>
        <v>0</v>
      </c>
      <c r="D2056" s="529">
        <f>Electricity!I2092</f>
        <v>0</v>
      </c>
      <c r="E2056" s="530" t="str">
        <f t="shared" si="66"/>
        <v>03/26/2024 01:00:00 PM</v>
      </c>
      <c r="F2056" s="530" t="str">
        <f t="shared" si="67"/>
        <v>Mar</v>
      </c>
    </row>
    <row r="2057" spans="1:6" x14ac:dyDescent="0.35">
      <c r="A2057" s="527">
        <f>Electricity!D2093</f>
        <v>45377</v>
      </c>
      <c r="B2057" s="528">
        <f>Electricity!E2093</f>
        <v>0.58333333333333337</v>
      </c>
      <c r="C2057" s="529">
        <f>Electricity!F2093</f>
        <v>0</v>
      </c>
      <c r="D2057" s="529">
        <f>Electricity!I2093</f>
        <v>0</v>
      </c>
      <c r="E2057" s="530" t="str">
        <f t="shared" si="66"/>
        <v>03/26/2024 02:00:00 PM</v>
      </c>
      <c r="F2057" s="530" t="str">
        <f t="shared" si="67"/>
        <v>Mar</v>
      </c>
    </row>
    <row r="2058" spans="1:6" x14ac:dyDescent="0.35">
      <c r="A2058" s="527">
        <f>Electricity!D2094</f>
        <v>45377</v>
      </c>
      <c r="B2058" s="528">
        <f>Electricity!E2094</f>
        <v>0.62500000000000011</v>
      </c>
      <c r="C2058" s="529">
        <f>Electricity!F2094</f>
        <v>0</v>
      </c>
      <c r="D2058" s="529">
        <f>Electricity!I2094</f>
        <v>0</v>
      </c>
      <c r="E2058" s="530" t="str">
        <f t="shared" si="66"/>
        <v>03/26/2024 03:00:00 PM</v>
      </c>
      <c r="F2058" s="530" t="str">
        <f t="shared" si="67"/>
        <v>Mar</v>
      </c>
    </row>
    <row r="2059" spans="1:6" x14ac:dyDescent="0.35">
      <c r="A2059" s="527">
        <f>Electricity!D2095</f>
        <v>45377</v>
      </c>
      <c r="B2059" s="528">
        <f>Electricity!E2095</f>
        <v>0.66666666666666674</v>
      </c>
      <c r="C2059" s="529">
        <f>Electricity!F2095</f>
        <v>0</v>
      </c>
      <c r="D2059" s="529">
        <f>Electricity!I2095</f>
        <v>0</v>
      </c>
      <c r="E2059" s="530" t="str">
        <f t="shared" si="66"/>
        <v>03/26/2024 04:00:00 PM</v>
      </c>
      <c r="F2059" s="530" t="str">
        <f t="shared" si="67"/>
        <v>Mar</v>
      </c>
    </row>
    <row r="2060" spans="1:6" x14ac:dyDescent="0.35">
      <c r="A2060" s="527">
        <f>Electricity!D2096</f>
        <v>45377</v>
      </c>
      <c r="B2060" s="528">
        <f>Electricity!E2096</f>
        <v>0.70833333333333337</v>
      </c>
      <c r="C2060" s="529">
        <f>Electricity!F2096</f>
        <v>0</v>
      </c>
      <c r="D2060" s="529">
        <f>Electricity!I2096</f>
        <v>0</v>
      </c>
      <c r="E2060" s="530" t="str">
        <f t="shared" ref="E2060:E2123" si="68">CONCATENATE(TEXT(A2060,"mm/dd/yyyy")," ",TEXT(B2060,"hh:mm:ss AM/PM"))</f>
        <v>03/26/2024 05:00:00 PM</v>
      </c>
      <c r="F2060" s="530" t="str">
        <f t="shared" si="67"/>
        <v>Mar</v>
      </c>
    </row>
    <row r="2061" spans="1:6" x14ac:dyDescent="0.35">
      <c r="A2061" s="527">
        <f>Electricity!D2097</f>
        <v>45377</v>
      </c>
      <c r="B2061" s="528">
        <f>Electricity!E2097</f>
        <v>0.75000000000000011</v>
      </c>
      <c r="C2061" s="529">
        <f>Electricity!F2097</f>
        <v>0</v>
      </c>
      <c r="D2061" s="529">
        <f>Electricity!I2097</f>
        <v>0</v>
      </c>
      <c r="E2061" s="530" t="str">
        <f t="shared" si="68"/>
        <v>03/26/2024 06:00:00 PM</v>
      </c>
      <c r="F2061" s="530" t="str">
        <f t="shared" si="67"/>
        <v>Mar</v>
      </c>
    </row>
    <row r="2062" spans="1:6" x14ac:dyDescent="0.35">
      <c r="A2062" s="527">
        <f>Electricity!D2098</f>
        <v>45377</v>
      </c>
      <c r="B2062" s="528">
        <f>Electricity!E2098</f>
        <v>0.79166666666666674</v>
      </c>
      <c r="C2062" s="529">
        <f>Electricity!F2098</f>
        <v>0</v>
      </c>
      <c r="D2062" s="529">
        <f>Electricity!I2098</f>
        <v>0</v>
      </c>
      <c r="E2062" s="530" t="str">
        <f t="shared" si="68"/>
        <v>03/26/2024 07:00:00 PM</v>
      </c>
      <c r="F2062" s="530" t="str">
        <f t="shared" si="67"/>
        <v>Mar</v>
      </c>
    </row>
    <row r="2063" spans="1:6" x14ac:dyDescent="0.35">
      <c r="A2063" s="527">
        <f>Electricity!D2099</f>
        <v>45377</v>
      </c>
      <c r="B2063" s="528">
        <f>Electricity!E2099</f>
        <v>0.83333333333333337</v>
      </c>
      <c r="C2063" s="529">
        <f>Electricity!F2099</f>
        <v>0</v>
      </c>
      <c r="D2063" s="529">
        <f>Electricity!I2099</f>
        <v>0</v>
      </c>
      <c r="E2063" s="530" t="str">
        <f t="shared" si="68"/>
        <v>03/26/2024 08:00:00 PM</v>
      </c>
      <c r="F2063" s="530" t="str">
        <f t="shared" si="67"/>
        <v>Mar</v>
      </c>
    </row>
    <row r="2064" spans="1:6" x14ac:dyDescent="0.35">
      <c r="A2064" s="527">
        <f>Electricity!D2100</f>
        <v>45377</v>
      </c>
      <c r="B2064" s="528">
        <f>Electricity!E2100</f>
        <v>0.87500000000000011</v>
      </c>
      <c r="C2064" s="529">
        <f>Electricity!F2100</f>
        <v>0</v>
      </c>
      <c r="D2064" s="529">
        <f>Electricity!I2100</f>
        <v>0</v>
      </c>
      <c r="E2064" s="530" t="str">
        <f t="shared" si="68"/>
        <v>03/26/2024 09:00:00 PM</v>
      </c>
      <c r="F2064" s="530" t="str">
        <f t="shared" si="67"/>
        <v>Mar</v>
      </c>
    </row>
    <row r="2065" spans="1:6" x14ac:dyDescent="0.35">
      <c r="A2065" s="527">
        <f>Electricity!D2101</f>
        <v>45377</v>
      </c>
      <c r="B2065" s="528">
        <f>Electricity!E2101</f>
        <v>0.91666666666666674</v>
      </c>
      <c r="C2065" s="529">
        <f>Electricity!F2101</f>
        <v>0</v>
      </c>
      <c r="D2065" s="529">
        <f>Electricity!I2101</f>
        <v>0</v>
      </c>
      <c r="E2065" s="530" t="str">
        <f t="shared" si="68"/>
        <v>03/26/2024 10:00:00 PM</v>
      </c>
      <c r="F2065" s="530" t="str">
        <f t="shared" si="67"/>
        <v>Mar</v>
      </c>
    </row>
    <row r="2066" spans="1:6" x14ac:dyDescent="0.35">
      <c r="A2066" s="527">
        <f>Electricity!D2102</f>
        <v>45377</v>
      </c>
      <c r="B2066" s="528">
        <f>Electricity!E2102</f>
        <v>0.95833333333333337</v>
      </c>
      <c r="C2066" s="529">
        <f>Electricity!F2102</f>
        <v>0</v>
      </c>
      <c r="D2066" s="529">
        <f>Electricity!I2102</f>
        <v>0</v>
      </c>
      <c r="E2066" s="530" t="str">
        <f t="shared" si="68"/>
        <v>03/26/2024 11:00:00 PM</v>
      </c>
      <c r="F2066" s="530" t="str">
        <f t="shared" si="67"/>
        <v>Mar</v>
      </c>
    </row>
    <row r="2067" spans="1:6" x14ac:dyDescent="0.35">
      <c r="A2067" s="527">
        <f>Electricity!D2103</f>
        <v>45378</v>
      </c>
      <c r="B2067" s="528">
        <f>Electricity!E2103</f>
        <v>3.1225022567582528E-17</v>
      </c>
      <c r="C2067" s="529">
        <f>Electricity!F2103</f>
        <v>0</v>
      </c>
      <c r="D2067" s="529">
        <f>Electricity!I2103</f>
        <v>0</v>
      </c>
      <c r="E2067" s="530" t="str">
        <f t="shared" si="68"/>
        <v>03/27/2024 12:00:00 AM</v>
      </c>
      <c r="F2067" s="530" t="str">
        <f t="shared" si="67"/>
        <v>Mar</v>
      </c>
    </row>
    <row r="2068" spans="1:6" x14ac:dyDescent="0.35">
      <c r="A2068" s="527">
        <f>Electricity!D2104</f>
        <v>45378</v>
      </c>
      <c r="B2068" s="528">
        <f>Electricity!E2104</f>
        <v>4.1666666666666699E-2</v>
      </c>
      <c r="C2068" s="529">
        <f>Electricity!F2104</f>
        <v>0</v>
      </c>
      <c r="D2068" s="529">
        <f>Electricity!I2104</f>
        <v>0</v>
      </c>
      <c r="E2068" s="530" t="str">
        <f t="shared" si="68"/>
        <v>03/27/2024 01:00:00 AM</v>
      </c>
      <c r="F2068" s="530" t="str">
        <f t="shared" si="67"/>
        <v>Mar</v>
      </c>
    </row>
    <row r="2069" spans="1:6" x14ac:dyDescent="0.35">
      <c r="A2069" s="527">
        <f>Electricity!D2105</f>
        <v>45378</v>
      </c>
      <c r="B2069" s="528">
        <f>Electricity!E2105</f>
        <v>8.333333333333337E-2</v>
      </c>
      <c r="C2069" s="529">
        <f>Electricity!F2105</f>
        <v>0</v>
      </c>
      <c r="D2069" s="529">
        <f>Electricity!I2105</f>
        <v>0</v>
      </c>
      <c r="E2069" s="530" t="str">
        <f t="shared" si="68"/>
        <v>03/27/2024 02:00:00 AM</v>
      </c>
      <c r="F2069" s="530" t="str">
        <f t="shared" si="67"/>
        <v>Mar</v>
      </c>
    </row>
    <row r="2070" spans="1:6" x14ac:dyDescent="0.35">
      <c r="A2070" s="527">
        <f>Electricity!D2106</f>
        <v>45378</v>
      </c>
      <c r="B2070" s="528">
        <f>Electricity!E2106</f>
        <v>0.12500000000000006</v>
      </c>
      <c r="C2070" s="529">
        <f>Electricity!F2106</f>
        <v>0</v>
      </c>
      <c r="D2070" s="529">
        <f>Electricity!I2106</f>
        <v>0</v>
      </c>
      <c r="E2070" s="530" t="str">
        <f t="shared" si="68"/>
        <v>03/27/2024 03:00:00 AM</v>
      </c>
      <c r="F2070" s="530" t="str">
        <f t="shared" si="67"/>
        <v>Mar</v>
      </c>
    </row>
    <row r="2071" spans="1:6" x14ac:dyDescent="0.35">
      <c r="A2071" s="527">
        <f>Electricity!D2107</f>
        <v>45378</v>
      </c>
      <c r="B2071" s="528">
        <f>Electricity!E2107</f>
        <v>0.16666666666666669</v>
      </c>
      <c r="C2071" s="529">
        <f>Electricity!F2107</f>
        <v>0</v>
      </c>
      <c r="D2071" s="529">
        <f>Electricity!I2107</f>
        <v>0</v>
      </c>
      <c r="E2071" s="530" t="str">
        <f t="shared" si="68"/>
        <v>03/27/2024 04:00:00 AM</v>
      </c>
      <c r="F2071" s="530" t="str">
        <f t="shared" si="67"/>
        <v>Mar</v>
      </c>
    </row>
    <row r="2072" spans="1:6" x14ac:dyDescent="0.35">
      <c r="A2072" s="527">
        <f>Electricity!D2108</f>
        <v>45378</v>
      </c>
      <c r="B2072" s="528">
        <f>Electricity!E2108</f>
        <v>0.20833333333333337</v>
      </c>
      <c r="C2072" s="529">
        <f>Electricity!F2108</f>
        <v>0</v>
      </c>
      <c r="D2072" s="529">
        <f>Electricity!I2108</f>
        <v>0</v>
      </c>
      <c r="E2072" s="530" t="str">
        <f t="shared" si="68"/>
        <v>03/27/2024 05:00:00 AM</v>
      </c>
      <c r="F2072" s="530" t="str">
        <f t="shared" si="67"/>
        <v>Mar</v>
      </c>
    </row>
    <row r="2073" spans="1:6" x14ac:dyDescent="0.35">
      <c r="A2073" s="527">
        <f>Electricity!D2109</f>
        <v>45378</v>
      </c>
      <c r="B2073" s="528">
        <f>Electricity!E2109</f>
        <v>0.25</v>
      </c>
      <c r="C2073" s="529">
        <f>Electricity!F2109</f>
        <v>0</v>
      </c>
      <c r="D2073" s="529">
        <f>Electricity!I2109</f>
        <v>0</v>
      </c>
      <c r="E2073" s="530" t="str">
        <f t="shared" si="68"/>
        <v>03/27/2024 06:00:00 AM</v>
      </c>
      <c r="F2073" s="530" t="str">
        <f t="shared" si="67"/>
        <v>Mar</v>
      </c>
    </row>
    <row r="2074" spans="1:6" x14ac:dyDescent="0.35">
      <c r="A2074" s="527">
        <f>Electricity!D2110</f>
        <v>45378</v>
      </c>
      <c r="B2074" s="528">
        <f>Electricity!E2110</f>
        <v>0.29166666666666669</v>
      </c>
      <c r="C2074" s="529">
        <f>Electricity!F2110</f>
        <v>0</v>
      </c>
      <c r="D2074" s="529">
        <f>Electricity!I2110</f>
        <v>0</v>
      </c>
      <c r="E2074" s="530" t="str">
        <f t="shared" si="68"/>
        <v>03/27/2024 07:00:00 AM</v>
      </c>
      <c r="F2074" s="530" t="str">
        <f t="shared" si="67"/>
        <v>Mar</v>
      </c>
    </row>
    <row r="2075" spans="1:6" x14ac:dyDescent="0.35">
      <c r="A2075" s="527">
        <f>Electricity!D2111</f>
        <v>45378</v>
      </c>
      <c r="B2075" s="528">
        <f>Electricity!E2111</f>
        <v>0.33333333333333337</v>
      </c>
      <c r="C2075" s="529">
        <f>Electricity!F2111</f>
        <v>0</v>
      </c>
      <c r="D2075" s="529">
        <f>Electricity!I2111</f>
        <v>0</v>
      </c>
      <c r="E2075" s="530" t="str">
        <f t="shared" si="68"/>
        <v>03/27/2024 08:00:00 AM</v>
      </c>
      <c r="F2075" s="530" t="str">
        <f t="shared" si="67"/>
        <v>Mar</v>
      </c>
    </row>
    <row r="2076" spans="1:6" x14ac:dyDescent="0.35">
      <c r="A2076" s="527">
        <f>Electricity!D2112</f>
        <v>45378</v>
      </c>
      <c r="B2076" s="528">
        <f>Electricity!E2112</f>
        <v>0.375</v>
      </c>
      <c r="C2076" s="529">
        <f>Electricity!F2112</f>
        <v>0</v>
      </c>
      <c r="D2076" s="529">
        <f>Electricity!I2112</f>
        <v>0</v>
      </c>
      <c r="E2076" s="530" t="str">
        <f t="shared" si="68"/>
        <v>03/27/2024 09:00:00 AM</v>
      </c>
      <c r="F2076" s="530" t="str">
        <f t="shared" si="67"/>
        <v>Mar</v>
      </c>
    </row>
    <row r="2077" spans="1:6" x14ac:dyDescent="0.35">
      <c r="A2077" s="527">
        <f>Electricity!D2113</f>
        <v>45378</v>
      </c>
      <c r="B2077" s="528">
        <f>Electricity!E2113</f>
        <v>0.41666666666666669</v>
      </c>
      <c r="C2077" s="529">
        <f>Electricity!F2113</f>
        <v>0</v>
      </c>
      <c r="D2077" s="529">
        <f>Electricity!I2113</f>
        <v>0</v>
      </c>
      <c r="E2077" s="530" t="str">
        <f t="shared" si="68"/>
        <v>03/27/2024 10:00:00 AM</v>
      </c>
      <c r="F2077" s="530" t="str">
        <f t="shared" si="67"/>
        <v>Mar</v>
      </c>
    </row>
    <row r="2078" spans="1:6" x14ac:dyDescent="0.35">
      <c r="A2078" s="527">
        <f>Electricity!D2114</f>
        <v>45378</v>
      </c>
      <c r="B2078" s="528">
        <f>Electricity!E2114</f>
        <v>0.45833333333333337</v>
      </c>
      <c r="C2078" s="529">
        <f>Electricity!F2114</f>
        <v>0</v>
      </c>
      <c r="D2078" s="529">
        <f>Electricity!I2114</f>
        <v>0</v>
      </c>
      <c r="E2078" s="530" t="str">
        <f t="shared" si="68"/>
        <v>03/27/2024 11:00:00 AM</v>
      </c>
      <c r="F2078" s="530" t="str">
        <f t="shared" si="67"/>
        <v>Mar</v>
      </c>
    </row>
    <row r="2079" spans="1:6" x14ac:dyDescent="0.35">
      <c r="A2079" s="527">
        <f>Electricity!D2115</f>
        <v>45378</v>
      </c>
      <c r="B2079" s="528">
        <f>Electricity!E2115</f>
        <v>0.50000000000000011</v>
      </c>
      <c r="C2079" s="529">
        <f>Electricity!F2115</f>
        <v>0</v>
      </c>
      <c r="D2079" s="529">
        <f>Electricity!I2115</f>
        <v>0</v>
      </c>
      <c r="E2079" s="530" t="str">
        <f t="shared" si="68"/>
        <v>03/27/2024 12:00:00 PM</v>
      </c>
      <c r="F2079" s="530" t="str">
        <f t="shared" si="67"/>
        <v>Mar</v>
      </c>
    </row>
    <row r="2080" spans="1:6" x14ac:dyDescent="0.35">
      <c r="A2080" s="527">
        <f>Electricity!D2116</f>
        <v>45378</v>
      </c>
      <c r="B2080" s="528">
        <f>Electricity!E2116</f>
        <v>0.54166666666666674</v>
      </c>
      <c r="C2080" s="529">
        <f>Electricity!F2116</f>
        <v>0</v>
      </c>
      <c r="D2080" s="529">
        <f>Electricity!I2116</f>
        <v>0</v>
      </c>
      <c r="E2080" s="530" t="str">
        <f t="shared" si="68"/>
        <v>03/27/2024 01:00:00 PM</v>
      </c>
      <c r="F2080" s="530" t="str">
        <f t="shared" si="67"/>
        <v>Mar</v>
      </c>
    </row>
    <row r="2081" spans="1:6" x14ac:dyDescent="0.35">
      <c r="A2081" s="527">
        <f>Electricity!D2117</f>
        <v>45378</v>
      </c>
      <c r="B2081" s="528">
        <f>Electricity!E2117</f>
        <v>0.58333333333333337</v>
      </c>
      <c r="C2081" s="529">
        <f>Electricity!F2117</f>
        <v>0</v>
      </c>
      <c r="D2081" s="529">
        <f>Electricity!I2117</f>
        <v>0</v>
      </c>
      <c r="E2081" s="530" t="str">
        <f t="shared" si="68"/>
        <v>03/27/2024 02:00:00 PM</v>
      </c>
      <c r="F2081" s="530" t="str">
        <f t="shared" si="67"/>
        <v>Mar</v>
      </c>
    </row>
    <row r="2082" spans="1:6" x14ac:dyDescent="0.35">
      <c r="A2082" s="527">
        <f>Electricity!D2118</f>
        <v>45378</v>
      </c>
      <c r="B2082" s="528">
        <f>Electricity!E2118</f>
        <v>0.62500000000000011</v>
      </c>
      <c r="C2082" s="529">
        <f>Electricity!F2118</f>
        <v>0</v>
      </c>
      <c r="D2082" s="529">
        <f>Electricity!I2118</f>
        <v>0</v>
      </c>
      <c r="E2082" s="530" t="str">
        <f t="shared" si="68"/>
        <v>03/27/2024 03:00:00 PM</v>
      </c>
      <c r="F2082" s="530" t="str">
        <f t="shared" si="67"/>
        <v>Mar</v>
      </c>
    </row>
    <row r="2083" spans="1:6" x14ac:dyDescent="0.35">
      <c r="A2083" s="527">
        <f>Electricity!D2119</f>
        <v>45378</v>
      </c>
      <c r="B2083" s="528">
        <f>Electricity!E2119</f>
        <v>0.66666666666666674</v>
      </c>
      <c r="C2083" s="529">
        <f>Electricity!F2119</f>
        <v>0</v>
      </c>
      <c r="D2083" s="529">
        <f>Electricity!I2119</f>
        <v>0</v>
      </c>
      <c r="E2083" s="530" t="str">
        <f t="shared" si="68"/>
        <v>03/27/2024 04:00:00 PM</v>
      </c>
      <c r="F2083" s="530" t="str">
        <f t="shared" si="67"/>
        <v>Mar</v>
      </c>
    </row>
    <row r="2084" spans="1:6" x14ac:dyDescent="0.35">
      <c r="A2084" s="527">
        <f>Electricity!D2120</f>
        <v>45378</v>
      </c>
      <c r="B2084" s="528">
        <f>Electricity!E2120</f>
        <v>0.70833333333333337</v>
      </c>
      <c r="C2084" s="529">
        <f>Electricity!F2120</f>
        <v>0</v>
      </c>
      <c r="D2084" s="529">
        <f>Electricity!I2120</f>
        <v>0</v>
      </c>
      <c r="E2084" s="530" t="str">
        <f t="shared" si="68"/>
        <v>03/27/2024 05:00:00 PM</v>
      </c>
      <c r="F2084" s="530" t="str">
        <f t="shared" si="67"/>
        <v>Mar</v>
      </c>
    </row>
    <row r="2085" spans="1:6" x14ac:dyDescent="0.35">
      <c r="A2085" s="527">
        <f>Electricity!D2121</f>
        <v>45378</v>
      </c>
      <c r="B2085" s="528">
        <f>Electricity!E2121</f>
        <v>0.75000000000000011</v>
      </c>
      <c r="C2085" s="529">
        <f>Electricity!F2121</f>
        <v>0</v>
      </c>
      <c r="D2085" s="529">
        <f>Electricity!I2121</f>
        <v>0</v>
      </c>
      <c r="E2085" s="530" t="str">
        <f t="shared" si="68"/>
        <v>03/27/2024 06:00:00 PM</v>
      </c>
      <c r="F2085" s="530" t="str">
        <f t="shared" si="67"/>
        <v>Mar</v>
      </c>
    </row>
    <row r="2086" spans="1:6" x14ac:dyDescent="0.35">
      <c r="A2086" s="527">
        <f>Electricity!D2122</f>
        <v>45378</v>
      </c>
      <c r="B2086" s="528">
        <f>Electricity!E2122</f>
        <v>0.79166666666666674</v>
      </c>
      <c r="C2086" s="529">
        <f>Electricity!F2122</f>
        <v>0</v>
      </c>
      <c r="D2086" s="529">
        <f>Electricity!I2122</f>
        <v>0</v>
      </c>
      <c r="E2086" s="530" t="str">
        <f t="shared" si="68"/>
        <v>03/27/2024 07:00:00 PM</v>
      </c>
      <c r="F2086" s="530" t="str">
        <f t="shared" si="67"/>
        <v>Mar</v>
      </c>
    </row>
    <row r="2087" spans="1:6" x14ac:dyDescent="0.35">
      <c r="A2087" s="527">
        <f>Electricity!D2123</f>
        <v>45378</v>
      </c>
      <c r="B2087" s="528">
        <f>Electricity!E2123</f>
        <v>0.83333333333333337</v>
      </c>
      <c r="C2087" s="529">
        <f>Electricity!F2123</f>
        <v>0</v>
      </c>
      <c r="D2087" s="529">
        <f>Electricity!I2123</f>
        <v>0</v>
      </c>
      <c r="E2087" s="530" t="str">
        <f t="shared" si="68"/>
        <v>03/27/2024 08:00:00 PM</v>
      </c>
      <c r="F2087" s="530" t="str">
        <f t="shared" si="67"/>
        <v>Mar</v>
      </c>
    </row>
    <row r="2088" spans="1:6" x14ac:dyDescent="0.35">
      <c r="A2088" s="527">
        <f>Electricity!D2124</f>
        <v>45378</v>
      </c>
      <c r="B2088" s="528">
        <f>Electricity!E2124</f>
        <v>0.87500000000000011</v>
      </c>
      <c r="C2088" s="529">
        <f>Electricity!F2124</f>
        <v>0</v>
      </c>
      <c r="D2088" s="529">
        <f>Electricity!I2124</f>
        <v>0</v>
      </c>
      <c r="E2088" s="530" t="str">
        <f t="shared" si="68"/>
        <v>03/27/2024 09:00:00 PM</v>
      </c>
      <c r="F2088" s="530" t="str">
        <f t="shared" si="67"/>
        <v>Mar</v>
      </c>
    </row>
    <row r="2089" spans="1:6" x14ac:dyDescent="0.35">
      <c r="A2089" s="527">
        <f>Electricity!D2125</f>
        <v>45378</v>
      </c>
      <c r="B2089" s="528">
        <f>Electricity!E2125</f>
        <v>0.91666666666666674</v>
      </c>
      <c r="C2089" s="529">
        <f>Electricity!F2125</f>
        <v>0</v>
      </c>
      <c r="D2089" s="529">
        <f>Electricity!I2125</f>
        <v>0</v>
      </c>
      <c r="E2089" s="530" t="str">
        <f t="shared" si="68"/>
        <v>03/27/2024 10:00:00 PM</v>
      </c>
      <c r="F2089" s="530" t="str">
        <f t="shared" si="67"/>
        <v>Mar</v>
      </c>
    </row>
    <row r="2090" spans="1:6" x14ac:dyDescent="0.35">
      <c r="A2090" s="527">
        <f>Electricity!D2126</f>
        <v>45378</v>
      </c>
      <c r="B2090" s="528">
        <f>Electricity!E2126</f>
        <v>0.95833333333333337</v>
      </c>
      <c r="C2090" s="529">
        <f>Electricity!F2126</f>
        <v>0</v>
      </c>
      <c r="D2090" s="529">
        <f>Electricity!I2126</f>
        <v>0</v>
      </c>
      <c r="E2090" s="530" t="str">
        <f t="shared" si="68"/>
        <v>03/27/2024 11:00:00 PM</v>
      </c>
      <c r="F2090" s="530" t="str">
        <f t="shared" si="67"/>
        <v>Mar</v>
      </c>
    </row>
    <row r="2091" spans="1:6" x14ac:dyDescent="0.35">
      <c r="A2091" s="527">
        <f>Electricity!D2127</f>
        <v>45379</v>
      </c>
      <c r="B2091" s="528">
        <f>Electricity!E2127</f>
        <v>3.1225022567582528E-17</v>
      </c>
      <c r="C2091" s="529">
        <f>Electricity!F2127</f>
        <v>0</v>
      </c>
      <c r="D2091" s="529">
        <f>Electricity!I2127</f>
        <v>0</v>
      </c>
      <c r="E2091" s="530" t="str">
        <f t="shared" si="68"/>
        <v>03/28/2024 12:00:00 AM</v>
      </c>
      <c r="F2091" s="530" t="str">
        <f t="shared" si="67"/>
        <v>Mar</v>
      </c>
    </row>
    <row r="2092" spans="1:6" x14ac:dyDescent="0.35">
      <c r="A2092" s="527">
        <f>Electricity!D2128</f>
        <v>45379</v>
      </c>
      <c r="B2092" s="528">
        <f>Electricity!E2128</f>
        <v>4.1666666666666699E-2</v>
      </c>
      <c r="C2092" s="529">
        <f>Electricity!F2128</f>
        <v>0</v>
      </c>
      <c r="D2092" s="529">
        <f>Electricity!I2128</f>
        <v>0</v>
      </c>
      <c r="E2092" s="530" t="str">
        <f t="shared" si="68"/>
        <v>03/28/2024 01:00:00 AM</v>
      </c>
      <c r="F2092" s="530" t="str">
        <f t="shared" si="67"/>
        <v>Mar</v>
      </c>
    </row>
    <row r="2093" spans="1:6" x14ac:dyDescent="0.35">
      <c r="A2093" s="527">
        <f>Electricity!D2129</f>
        <v>45379</v>
      </c>
      <c r="B2093" s="528">
        <f>Electricity!E2129</f>
        <v>8.333333333333337E-2</v>
      </c>
      <c r="C2093" s="529">
        <f>Electricity!F2129</f>
        <v>0</v>
      </c>
      <c r="D2093" s="529">
        <f>Electricity!I2129</f>
        <v>0</v>
      </c>
      <c r="E2093" s="530" t="str">
        <f t="shared" si="68"/>
        <v>03/28/2024 02:00:00 AM</v>
      </c>
      <c r="F2093" s="530" t="str">
        <f t="shared" si="67"/>
        <v>Mar</v>
      </c>
    </row>
    <row r="2094" spans="1:6" x14ac:dyDescent="0.35">
      <c r="A2094" s="527">
        <f>Electricity!D2130</f>
        <v>45379</v>
      </c>
      <c r="B2094" s="528">
        <f>Electricity!E2130</f>
        <v>0.12500000000000006</v>
      </c>
      <c r="C2094" s="529">
        <f>Electricity!F2130</f>
        <v>0</v>
      </c>
      <c r="D2094" s="529">
        <f>Electricity!I2130</f>
        <v>0</v>
      </c>
      <c r="E2094" s="530" t="str">
        <f t="shared" si="68"/>
        <v>03/28/2024 03:00:00 AM</v>
      </c>
      <c r="F2094" s="530" t="str">
        <f t="shared" si="67"/>
        <v>Mar</v>
      </c>
    </row>
    <row r="2095" spans="1:6" x14ac:dyDescent="0.35">
      <c r="A2095" s="527">
        <f>Electricity!D2131</f>
        <v>45379</v>
      </c>
      <c r="B2095" s="528">
        <f>Electricity!E2131</f>
        <v>0.16666666666666669</v>
      </c>
      <c r="C2095" s="529">
        <f>Electricity!F2131</f>
        <v>0</v>
      </c>
      <c r="D2095" s="529">
        <f>Electricity!I2131</f>
        <v>0</v>
      </c>
      <c r="E2095" s="530" t="str">
        <f t="shared" si="68"/>
        <v>03/28/2024 04:00:00 AM</v>
      </c>
      <c r="F2095" s="530" t="str">
        <f t="shared" si="67"/>
        <v>Mar</v>
      </c>
    </row>
    <row r="2096" spans="1:6" x14ac:dyDescent="0.35">
      <c r="A2096" s="527">
        <f>Electricity!D2132</f>
        <v>45379</v>
      </c>
      <c r="B2096" s="528">
        <f>Electricity!E2132</f>
        <v>0.20833333333333337</v>
      </c>
      <c r="C2096" s="529">
        <f>Electricity!F2132</f>
        <v>0</v>
      </c>
      <c r="D2096" s="529">
        <f>Electricity!I2132</f>
        <v>0</v>
      </c>
      <c r="E2096" s="530" t="str">
        <f t="shared" si="68"/>
        <v>03/28/2024 05:00:00 AM</v>
      </c>
      <c r="F2096" s="530" t="str">
        <f t="shared" si="67"/>
        <v>Mar</v>
      </c>
    </row>
    <row r="2097" spans="1:6" x14ac:dyDescent="0.35">
      <c r="A2097" s="527">
        <f>Electricity!D2133</f>
        <v>45379</v>
      </c>
      <c r="B2097" s="528">
        <f>Electricity!E2133</f>
        <v>0.25</v>
      </c>
      <c r="C2097" s="529">
        <f>Electricity!F2133</f>
        <v>0</v>
      </c>
      <c r="D2097" s="529">
        <f>Electricity!I2133</f>
        <v>0</v>
      </c>
      <c r="E2097" s="530" t="str">
        <f t="shared" si="68"/>
        <v>03/28/2024 06:00:00 AM</v>
      </c>
      <c r="F2097" s="530" t="str">
        <f t="shared" si="67"/>
        <v>Mar</v>
      </c>
    </row>
    <row r="2098" spans="1:6" x14ac:dyDescent="0.35">
      <c r="A2098" s="527">
        <f>Electricity!D2134</f>
        <v>45379</v>
      </c>
      <c r="B2098" s="528">
        <f>Electricity!E2134</f>
        <v>0.29166666666666669</v>
      </c>
      <c r="C2098" s="529">
        <f>Electricity!F2134</f>
        <v>0</v>
      </c>
      <c r="D2098" s="529">
        <f>Electricity!I2134</f>
        <v>0</v>
      </c>
      <c r="E2098" s="530" t="str">
        <f t="shared" si="68"/>
        <v>03/28/2024 07:00:00 AM</v>
      </c>
      <c r="F2098" s="530" t="str">
        <f t="shared" si="67"/>
        <v>Mar</v>
      </c>
    </row>
    <row r="2099" spans="1:6" x14ac:dyDescent="0.35">
      <c r="A2099" s="527">
        <f>Electricity!D2135</f>
        <v>45379</v>
      </c>
      <c r="B2099" s="528">
        <f>Electricity!E2135</f>
        <v>0.33333333333333337</v>
      </c>
      <c r="C2099" s="529">
        <f>Electricity!F2135</f>
        <v>0</v>
      </c>
      <c r="D2099" s="529">
        <f>Electricity!I2135</f>
        <v>0</v>
      </c>
      <c r="E2099" s="530" t="str">
        <f t="shared" si="68"/>
        <v>03/28/2024 08:00:00 AM</v>
      </c>
      <c r="F2099" s="530" t="str">
        <f t="shared" si="67"/>
        <v>Mar</v>
      </c>
    </row>
    <row r="2100" spans="1:6" x14ac:dyDescent="0.35">
      <c r="A2100" s="527">
        <f>Electricity!D2136</f>
        <v>45379</v>
      </c>
      <c r="B2100" s="528">
        <f>Electricity!E2136</f>
        <v>0.375</v>
      </c>
      <c r="C2100" s="529">
        <f>Electricity!F2136</f>
        <v>0</v>
      </c>
      <c r="D2100" s="529">
        <f>Electricity!I2136</f>
        <v>0</v>
      </c>
      <c r="E2100" s="530" t="str">
        <f t="shared" si="68"/>
        <v>03/28/2024 09:00:00 AM</v>
      </c>
      <c r="F2100" s="530" t="str">
        <f t="shared" si="67"/>
        <v>Mar</v>
      </c>
    </row>
    <row r="2101" spans="1:6" x14ac:dyDescent="0.35">
      <c r="A2101" s="527">
        <f>Electricity!D2137</f>
        <v>45379</v>
      </c>
      <c r="B2101" s="528">
        <f>Electricity!E2137</f>
        <v>0.41666666666666669</v>
      </c>
      <c r="C2101" s="529">
        <f>Electricity!F2137</f>
        <v>0</v>
      </c>
      <c r="D2101" s="529">
        <f>Electricity!I2137</f>
        <v>0</v>
      </c>
      <c r="E2101" s="530" t="str">
        <f t="shared" si="68"/>
        <v>03/28/2024 10:00:00 AM</v>
      </c>
      <c r="F2101" s="530" t="str">
        <f t="shared" si="67"/>
        <v>Mar</v>
      </c>
    </row>
    <row r="2102" spans="1:6" x14ac:dyDescent="0.35">
      <c r="A2102" s="527">
        <f>Electricity!D2138</f>
        <v>45379</v>
      </c>
      <c r="B2102" s="528">
        <f>Electricity!E2138</f>
        <v>0.45833333333333337</v>
      </c>
      <c r="C2102" s="529">
        <f>Electricity!F2138</f>
        <v>0</v>
      </c>
      <c r="D2102" s="529">
        <f>Electricity!I2138</f>
        <v>0</v>
      </c>
      <c r="E2102" s="530" t="str">
        <f t="shared" si="68"/>
        <v>03/28/2024 11:00:00 AM</v>
      </c>
      <c r="F2102" s="530" t="str">
        <f t="shared" si="67"/>
        <v>Mar</v>
      </c>
    </row>
    <row r="2103" spans="1:6" x14ac:dyDescent="0.35">
      <c r="A2103" s="527">
        <f>Electricity!D2139</f>
        <v>45379</v>
      </c>
      <c r="B2103" s="528">
        <f>Electricity!E2139</f>
        <v>0.50000000000000011</v>
      </c>
      <c r="C2103" s="529">
        <f>Electricity!F2139</f>
        <v>0</v>
      </c>
      <c r="D2103" s="529">
        <f>Electricity!I2139</f>
        <v>0</v>
      </c>
      <c r="E2103" s="530" t="str">
        <f t="shared" si="68"/>
        <v>03/28/2024 12:00:00 PM</v>
      </c>
      <c r="F2103" s="530" t="str">
        <f t="shared" si="67"/>
        <v>Mar</v>
      </c>
    </row>
    <row r="2104" spans="1:6" x14ac:dyDescent="0.35">
      <c r="A2104" s="527">
        <f>Electricity!D2140</f>
        <v>45379</v>
      </c>
      <c r="B2104" s="528">
        <f>Electricity!E2140</f>
        <v>0.54166666666666674</v>
      </c>
      <c r="C2104" s="529">
        <f>Electricity!F2140</f>
        <v>0</v>
      </c>
      <c r="D2104" s="529">
        <f>Electricity!I2140</f>
        <v>0</v>
      </c>
      <c r="E2104" s="530" t="str">
        <f t="shared" si="68"/>
        <v>03/28/2024 01:00:00 PM</v>
      </c>
      <c r="F2104" s="530" t="str">
        <f t="shared" si="67"/>
        <v>Mar</v>
      </c>
    </row>
    <row r="2105" spans="1:6" x14ac:dyDescent="0.35">
      <c r="A2105" s="527">
        <f>Electricity!D2141</f>
        <v>45379</v>
      </c>
      <c r="B2105" s="528">
        <f>Electricity!E2141</f>
        <v>0.58333333333333337</v>
      </c>
      <c r="C2105" s="529">
        <f>Electricity!F2141</f>
        <v>0</v>
      </c>
      <c r="D2105" s="529">
        <f>Electricity!I2141</f>
        <v>0</v>
      </c>
      <c r="E2105" s="530" t="str">
        <f t="shared" si="68"/>
        <v>03/28/2024 02:00:00 PM</v>
      </c>
      <c r="F2105" s="530" t="str">
        <f t="shared" si="67"/>
        <v>Mar</v>
      </c>
    </row>
    <row r="2106" spans="1:6" x14ac:dyDescent="0.35">
      <c r="A2106" s="527">
        <f>Electricity!D2142</f>
        <v>45379</v>
      </c>
      <c r="B2106" s="528">
        <f>Electricity!E2142</f>
        <v>0.62500000000000011</v>
      </c>
      <c r="C2106" s="529">
        <f>Electricity!F2142</f>
        <v>0</v>
      </c>
      <c r="D2106" s="529">
        <f>Electricity!I2142</f>
        <v>0</v>
      </c>
      <c r="E2106" s="530" t="str">
        <f t="shared" si="68"/>
        <v>03/28/2024 03:00:00 PM</v>
      </c>
      <c r="F2106" s="530" t="str">
        <f t="shared" si="67"/>
        <v>Mar</v>
      </c>
    </row>
    <row r="2107" spans="1:6" x14ac:dyDescent="0.35">
      <c r="A2107" s="527">
        <f>Electricity!D2143</f>
        <v>45379</v>
      </c>
      <c r="B2107" s="528">
        <f>Electricity!E2143</f>
        <v>0.66666666666666674</v>
      </c>
      <c r="C2107" s="529">
        <f>Electricity!F2143</f>
        <v>0</v>
      </c>
      <c r="D2107" s="529">
        <f>Electricity!I2143</f>
        <v>0</v>
      </c>
      <c r="E2107" s="530" t="str">
        <f t="shared" si="68"/>
        <v>03/28/2024 04:00:00 PM</v>
      </c>
      <c r="F2107" s="530" t="str">
        <f t="shared" si="67"/>
        <v>Mar</v>
      </c>
    </row>
    <row r="2108" spans="1:6" x14ac:dyDescent="0.35">
      <c r="A2108" s="527">
        <f>Electricity!D2144</f>
        <v>45379</v>
      </c>
      <c r="B2108" s="528">
        <f>Electricity!E2144</f>
        <v>0.70833333333333337</v>
      </c>
      <c r="C2108" s="529">
        <f>Electricity!F2144</f>
        <v>0</v>
      </c>
      <c r="D2108" s="529">
        <f>Electricity!I2144</f>
        <v>0</v>
      </c>
      <c r="E2108" s="530" t="str">
        <f t="shared" si="68"/>
        <v>03/28/2024 05:00:00 PM</v>
      </c>
      <c r="F2108" s="530" t="str">
        <f t="shared" si="67"/>
        <v>Mar</v>
      </c>
    </row>
    <row r="2109" spans="1:6" x14ac:dyDescent="0.35">
      <c r="A2109" s="527">
        <f>Electricity!D2145</f>
        <v>45379</v>
      </c>
      <c r="B2109" s="528">
        <f>Electricity!E2145</f>
        <v>0.75000000000000011</v>
      </c>
      <c r="C2109" s="529">
        <f>Electricity!F2145</f>
        <v>0</v>
      </c>
      <c r="D2109" s="529">
        <f>Electricity!I2145</f>
        <v>0</v>
      </c>
      <c r="E2109" s="530" t="str">
        <f t="shared" si="68"/>
        <v>03/28/2024 06:00:00 PM</v>
      </c>
      <c r="F2109" s="530" t="str">
        <f t="shared" si="67"/>
        <v>Mar</v>
      </c>
    </row>
    <row r="2110" spans="1:6" x14ac:dyDescent="0.35">
      <c r="A2110" s="527">
        <f>Electricity!D2146</f>
        <v>45379</v>
      </c>
      <c r="B2110" s="528">
        <f>Electricity!E2146</f>
        <v>0.79166666666666674</v>
      </c>
      <c r="C2110" s="529">
        <f>Electricity!F2146</f>
        <v>0</v>
      </c>
      <c r="D2110" s="529">
        <f>Electricity!I2146</f>
        <v>0</v>
      </c>
      <c r="E2110" s="530" t="str">
        <f t="shared" si="68"/>
        <v>03/28/2024 07:00:00 PM</v>
      </c>
      <c r="F2110" s="530" t="str">
        <f t="shared" si="67"/>
        <v>Mar</v>
      </c>
    </row>
    <row r="2111" spans="1:6" x14ac:dyDescent="0.35">
      <c r="A2111" s="527">
        <f>Electricity!D2147</f>
        <v>45379</v>
      </c>
      <c r="B2111" s="528">
        <f>Electricity!E2147</f>
        <v>0.83333333333333337</v>
      </c>
      <c r="C2111" s="529">
        <f>Electricity!F2147</f>
        <v>0</v>
      </c>
      <c r="D2111" s="529">
        <f>Electricity!I2147</f>
        <v>0</v>
      </c>
      <c r="E2111" s="530" t="str">
        <f t="shared" si="68"/>
        <v>03/28/2024 08:00:00 PM</v>
      </c>
      <c r="F2111" s="530" t="str">
        <f t="shared" si="67"/>
        <v>Mar</v>
      </c>
    </row>
    <row r="2112" spans="1:6" x14ac:dyDescent="0.35">
      <c r="A2112" s="527">
        <f>Electricity!D2148</f>
        <v>45379</v>
      </c>
      <c r="B2112" s="528">
        <f>Electricity!E2148</f>
        <v>0.87500000000000011</v>
      </c>
      <c r="C2112" s="529">
        <f>Electricity!F2148</f>
        <v>0</v>
      </c>
      <c r="D2112" s="529">
        <f>Electricity!I2148</f>
        <v>0</v>
      </c>
      <c r="E2112" s="530" t="str">
        <f t="shared" si="68"/>
        <v>03/28/2024 09:00:00 PM</v>
      </c>
      <c r="F2112" s="530" t="str">
        <f t="shared" si="67"/>
        <v>Mar</v>
      </c>
    </row>
    <row r="2113" spans="1:6" x14ac:dyDescent="0.35">
      <c r="A2113" s="527">
        <f>Electricity!D2149</f>
        <v>45379</v>
      </c>
      <c r="B2113" s="528">
        <f>Electricity!E2149</f>
        <v>0.91666666666666674</v>
      </c>
      <c r="C2113" s="529">
        <f>Electricity!F2149</f>
        <v>0</v>
      </c>
      <c r="D2113" s="529">
        <f>Electricity!I2149</f>
        <v>0</v>
      </c>
      <c r="E2113" s="530" t="str">
        <f t="shared" si="68"/>
        <v>03/28/2024 10:00:00 PM</v>
      </c>
      <c r="F2113" s="530" t="str">
        <f t="shared" si="67"/>
        <v>Mar</v>
      </c>
    </row>
    <row r="2114" spans="1:6" x14ac:dyDescent="0.35">
      <c r="A2114" s="527">
        <f>Electricity!D2150</f>
        <v>45379</v>
      </c>
      <c r="B2114" s="528">
        <f>Electricity!E2150</f>
        <v>0.95833333333333337</v>
      </c>
      <c r="C2114" s="529">
        <f>Electricity!F2150</f>
        <v>0</v>
      </c>
      <c r="D2114" s="529">
        <f>Electricity!I2150</f>
        <v>0</v>
      </c>
      <c r="E2114" s="530" t="str">
        <f t="shared" si="68"/>
        <v>03/28/2024 11:00:00 PM</v>
      </c>
      <c r="F2114" s="530" t="str">
        <f t="shared" si="67"/>
        <v>Mar</v>
      </c>
    </row>
    <row r="2115" spans="1:6" x14ac:dyDescent="0.35">
      <c r="A2115" s="527">
        <f>Electricity!D2151</f>
        <v>45380</v>
      </c>
      <c r="B2115" s="528">
        <f>Electricity!E2151</f>
        <v>3.1225022567582528E-17</v>
      </c>
      <c r="C2115" s="529">
        <f>Electricity!F2151</f>
        <v>0</v>
      </c>
      <c r="D2115" s="529">
        <f>Electricity!I2151</f>
        <v>0</v>
      </c>
      <c r="E2115" s="530" t="str">
        <f t="shared" si="68"/>
        <v>03/29/2024 12:00:00 AM</v>
      </c>
      <c r="F2115" s="530" t="str">
        <f t="shared" ref="F2115:F2178" si="69">TEXT(A2115,"mmm")</f>
        <v>Mar</v>
      </c>
    </row>
    <row r="2116" spans="1:6" x14ac:dyDescent="0.35">
      <c r="A2116" s="527">
        <f>Electricity!D2152</f>
        <v>45380</v>
      </c>
      <c r="B2116" s="528">
        <f>Electricity!E2152</f>
        <v>4.1666666666666699E-2</v>
      </c>
      <c r="C2116" s="529">
        <f>Electricity!F2152</f>
        <v>0</v>
      </c>
      <c r="D2116" s="529">
        <f>Electricity!I2152</f>
        <v>0</v>
      </c>
      <c r="E2116" s="530" t="str">
        <f t="shared" si="68"/>
        <v>03/29/2024 01:00:00 AM</v>
      </c>
      <c r="F2116" s="530" t="str">
        <f t="shared" si="69"/>
        <v>Mar</v>
      </c>
    </row>
    <row r="2117" spans="1:6" x14ac:dyDescent="0.35">
      <c r="A2117" s="527">
        <f>Electricity!D2153</f>
        <v>45380</v>
      </c>
      <c r="B2117" s="528">
        <f>Electricity!E2153</f>
        <v>8.333333333333337E-2</v>
      </c>
      <c r="C2117" s="529">
        <f>Electricity!F2153</f>
        <v>0</v>
      </c>
      <c r="D2117" s="529">
        <f>Electricity!I2153</f>
        <v>0</v>
      </c>
      <c r="E2117" s="530" t="str">
        <f t="shared" si="68"/>
        <v>03/29/2024 02:00:00 AM</v>
      </c>
      <c r="F2117" s="530" t="str">
        <f t="shared" si="69"/>
        <v>Mar</v>
      </c>
    </row>
    <row r="2118" spans="1:6" x14ac:dyDescent="0.35">
      <c r="A2118" s="527">
        <f>Electricity!D2154</f>
        <v>45380</v>
      </c>
      <c r="B2118" s="528">
        <f>Electricity!E2154</f>
        <v>0.12500000000000006</v>
      </c>
      <c r="C2118" s="529">
        <f>Electricity!F2154</f>
        <v>0</v>
      </c>
      <c r="D2118" s="529">
        <f>Electricity!I2154</f>
        <v>0</v>
      </c>
      <c r="E2118" s="530" t="str">
        <f t="shared" si="68"/>
        <v>03/29/2024 03:00:00 AM</v>
      </c>
      <c r="F2118" s="530" t="str">
        <f t="shared" si="69"/>
        <v>Mar</v>
      </c>
    </row>
    <row r="2119" spans="1:6" x14ac:dyDescent="0.35">
      <c r="A2119" s="527">
        <f>Electricity!D2155</f>
        <v>45380</v>
      </c>
      <c r="B2119" s="528">
        <f>Electricity!E2155</f>
        <v>0.16666666666666669</v>
      </c>
      <c r="C2119" s="529">
        <f>Electricity!F2155</f>
        <v>0</v>
      </c>
      <c r="D2119" s="529">
        <f>Electricity!I2155</f>
        <v>0</v>
      </c>
      <c r="E2119" s="530" t="str">
        <f t="shared" si="68"/>
        <v>03/29/2024 04:00:00 AM</v>
      </c>
      <c r="F2119" s="530" t="str">
        <f t="shared" si="69"/>
        <v>Mar</v>
      </c>
    </row>
    <row r="2120" spans="1:6" x14ac:dyDescent="0.35">
      <c r="A2120" s="527">
        <f>Electricity!D2156</f>
        <v>45380</v>
      </c>
      <c r="B2120" s="528">
        <f>Electricity!E2156</f>
        <v>0.20833333333333337</v>
      </c>
      <c r="C2120" s="529">
        <f>Electricity!F2156</f>
        <v>0</v>
      </c>
      <c r="D2120" s="529">
        <f>Electricity!I2156</f>
        <v>0</v>
      </c>
      <c r="E2120" s="530" t="str">
        <f t="shared" si="68"/>
        <v>03/29/2024 05:00:00 AM</v>
      </c>
      <c r="F2120" s="530" t="str">
        <f t="shared" si="69"/>
        <v>Mar</v>
      </c>
    </row>
    <row r="2121" spans="1:6" x14ac:dyDescent="0.35">
      <c r="A2121" s="527">
        <f>Electricity!D2157</f>
        <v>45380</v>
      </c>
      <c r="B2121" s="528">
        <f>Electricity!E2157</f>
        <v>0.25</v>
      </c>
      <c r="C2121" s="529">
        <f>Electricity!F2157</f>
        <v>0</v>
      </c>
      <c r="D2121" s="529">
        <f>Electricity!I2157</f>
        <v>0</v>
      </c>
      <c r="E2121" s="530" t="str">
        <f t="shared" si="68"/>
        <v>03/29/2024 06:00:00 AM</v>
      </c>
      <c r="F2121" s="530" t="str">
        <f t="shared" si="69"/>
        <v>Mar</v>
      </c>
    </row>
    <row r="2122" spans="1:6" x14ac:dyDescent="0.35">
      <c r="A2122" s="527">
        <f>Electricity!D2158</f>
        <v>45380</v>
      </c>
      <c r="B2122" s="528">
        <f>Electricity!E2158</f>
        <v>0.29166666666666669</v>
      </c>
      <c r="C2122" s="529">
        <f>Electricity!F2158</f>
        <v>0</v>
      </c>
      <c r="D2122" s="529">
        <f>Electricity!I2158</f>
        <v>0</v>
      </c>
      <c r="E2122" s="530" t="str">
        <f t="shared" si="68"/>
        <v>03/29/2024 07:00:00 AM</v>
      </c>
      <c r="F2122" s="530" t="str">
        <f t="shared" si="69"/>
        <v>Mar</v>
      </c>
    </row>
    <row r="2123" spans="1:6" x14ac:dyDescent="0.35">
      <c r="A2123" s="527">
        <f>Electricity!D2159</f>
        <v>45380</v>
      </c>
      <c r="B2123" s="528">
        <f>Electricity!E2159</f>
        <v>0.33333333333333337</v>
      </c>
      <c r="C2123" s="529">
        <f>Electricity!F2159</f>
        <v>0</v>
      </c>
      <c r="D2123" s="529">
        <f>Electricity!I2159</f>
        <v>0</v>
      </c>
      <c r="E2123" s="530" t="str">
        <f t="shared" si="68"/>
        <v>03/29/2024 08:00:00 AM</v>
      </c>
      <c r="F2123" s="530" t="str">
        <f t="shared" si="69"/>
        <v>Mar</v>
      </c>
    </row>
    <row r="2124" spans="1:6" x14ac:dyDescent="0.35">
      <c r="A2124" s="527">
        <f>Electricity!D2160</f>
        <v>45380</v>
      </c>
      <c r="B2124" s="528">
        <f>Electricity!E2160</f>
        <v>0.375</v>
      </c>
      <c r="C2124" s="529">
        <f>Electricity!F2160</f>
        <v>0</v>
      </c>
      <c r="D2124" s="529">
        <f>Electricity!I2160</f>
        <v>0</v>
      </c>
      <c r="E2124" s="530" t="str">
        <f t="shared" ref="E2124:E2187" si="70">CONCATENATE(TEXT(A2124,"mm/dd/yyyy")," ",TEXT(B2124,"hh:mm:ss AM/PM"))</f>
        <v>03/29/2024 09:00:00 AM</v>
      </c>
      <c r="F2124" s="530" t="str">
        <f t="shared" si="69"/>
        <v>Mar</v>
      </c>
    </row>
    <row r="2125" spans="1:6" x14ac:dyDescent="0.35">
      <c r="A2125" s="527">
        <f>Electricity!D2161</f>
        <v>45380</v>
      </c>
      <c r="B2125" s="528">
        <f>Electricity!E2161</f>
        <v>0.41666666666666669</v>
      </c>
      <c r="C2125" s="529">
        <f>Electricity!F2161</f>
        <v>0</v>
      </c>
      <c r="D2125" s="529">
        <f>Electricity!I2161</f>
        <v>0</v>
      </c>
      <c r="E2125" s="530" t="str">
        <f t="shared" si="70"/>
        <v>03/29/2024 10:00:00 AM</v>
      </c>
      <c r="F2125" s="530" t="str">
        <f t="shared" si="69"/>
        <v>Mar</v>
      </c>
    </row>
    <row r="2126" spans="1:6" x14ac:dyDescent="0.35">
      <c r="A2126" s="527">
        <f>Electricity!D2162</f>
        <v>45380</v>
      </c>
      <c r="B2126" s="528">
        <f>Electricity!E2162</f>
        <v>0.45833333333333337</v>
      </c>
      <c r="C2126" s="529">
        <f>Electricity!F2162</f>
        <v>0</v>
      </c>
      <c r="D2126" s="529">
        <f>Electricity!I2162</f>
        <v>0</v>
      </c>
      <c r="E2126" s="530" t="str">
        <f t="shared" si="70"/>
        <v>03/29/2024 11:00:00 AM</v>
      </c>
      <c r="F2126" s="530" t="str">
        <f t="shared" si="69"/>
        <v>Mar</v>
      </c>
    </row>
    <row r="2127" spans="1:6" x14ac:dyDescent="0.35">
      <c r="A2127" s="527">
        <f>Electricity!D2163</f>
        <v>45380</v>
      </c>
      <c r="B2127" s="528">
        <f>Electricity!E2163</f>
        <v>0.50000000000000011</v>
      </c>
      <c r="C2127" s="529">
        <f>Electricity!F2163</f>
        <v>0</v>
      </c>
      <c r="D2127" s="529">
        <f>Electricity!I2163</f>
        <v>0</v>
      </c>
      <c r="E2127" s="530" t="str">
        <f t="shared" si="70"/>
        <v>03/29/2024 12:00:00 PM</v>
      </c>
      <c r="F2127" s="530" t="str">
        <f t="shared" si="69"/>
        <v>Mar</v>
      </c>
    </row>
    <row r="2128" spans="1:6" x14ac:dyDescent="0.35">
      <c r="A2128" s="527">
        <f>Electricity!D2164</f>
        <v>45380</v>
      </c>
      <c r="B2128" s="528">
        <f>Electricity!E2164</f>
        <v>0.54166666666666674</v>
      </c>
      <c r="C2128" s="529">
        <f>Electricity!F2164</f>
        <v>0</v>
      </c>
      <c r="D2128" s="529">
        <f>Electricity!I2164</f>
        <v>0</v>
      </c>
      <c r="E2128" s="530" t="str">
        <f t="shared" si="70"/>
        <v>03/29/2024 01:00:00 PM</v>
      </c>
      <c r="F2128" s="530" t="str">
        <f t="shared" si="69"/>
        <v>Mar</v>
      </c>
    </row>
    <row r="2129" spans="1:6" x14ac:dyDescent="0.35">
      <c r="A2129" s="527">
        <f>Electricity!D2165</f>
        <v>45380</v>
      </c>
      <c r="B2129" s="528">
        <f>Electricity!E2165</f>
        <v>0.58333333333333337</v>
      </c>
      <c r="C2129" s="529">
        <f>Electricity!F2165</f>
        <v>0</v>
      </c>
      <c r="D2129" s="529">
        <f>Electricity!I2165</f>
        <v>0</v>
      </c>
      <c r="E2129" s="530" t="str">
        <f t="shared" si="70"/>
        <v>03/29/2024 02:00:00 PM</v>
      </c>
      <c r="F2129" s="530" t="str">
        <f t="shared" si="69"/>
        <v>Mar</v>
      </c>
    </row>
    <row r="2130" spans="1:6" x14ac:dyDescent="0.35">
      <c r="A2130" s="527">
        <f>Electricity!D2166</f>
        <v>45380</v>
      </c>
      <c r="B2130" s="528">
        <f>Electricity!E2166</f>
        <v>0.62500000000000011</v>
      </c>
      <c r="C2130" s="529">
        <f>Electricity!F2166</f>
        <v>0</v>
      </c>
      <c r="D2130" s="529">
        <f>Electricity!I2166</f>
        <v>0</v>
      </c>
      <c r="E2130" s="530" t="str">
        <f t="shared" si="70"/>
        <v>03/29/2024 03:00:00 PM</v>
      </c>
      <c r="F2130" s="530" t="str">
        <f t="shared" si="69"/>
        <v>Mar</v>
      </c>
    </row>
    <row r="2131" spans="1:6" x14ac:dyDescent="0.35">
      <c r="A2131" s="527">
        <f>Electricity!D2167</f>
        <v>45380</v>
      </c>
      <c r="B2131" s="528">
        <f>Electricity!E2167</f>
        <v>0.66666666666666674</v>
      </c>
      <c r="C2131" s="529">
        <f>Electricity!F2167</f>
        <v>0</v>
      </c>
      <c r="D2131" s="529">
        <f>Electricity!I2167</f>
        <v>0</v>
      </c>
      <c r="E2131" s="530" t="str">
        <f t="shared" si="70"/>
        <v>03/29/2024 04:00:00 PM</v>
      </c>
      <c r="F2131" s="530" t="str">
        <f t="shared" si="69"/>
        <v>Mar</v>
      </c>
    </row>
    <row r="2132" spans="1:6" x14ac:dyDescent="0.35">
      <c r="A2132" s="527">
        <f>Electricity!D2168</f>
        <v>45380</v>
      </c>
      <c r="B2132" s="528">
        <f>Electricity!E2168</f>
        <v>0.70833333333333337</v>
      </c>
      <c r="C2132" s="529">
        <f>Electricity!F2168</f>
        <v>0</v>
      </c>
      <c r="D2132" s="529">
        <f>Electricity!I2168</f>
        <v>0</v>
      </c>
      <c r="E2132" s="530" t="str">
        <f t="shared" si="70"/>
        <v>03/29/2024 05:00:00 PM</v>
      </c>
      <c r="F2132" s="530" t="str">
        <f t="shared" si="69"/>
        <v>Mar</v>
      </c>
    </row>
    <row r="2133" spans="1:6" x14ac:dyDescent="0.35">
      <c r="A2133" s="527">
        <f>Electricity!D2169</f>
        <v>45380</v>
      </c>
      <c r="B2133" s="528">
        <f>Electricity!E2169</f>
        <v>0.75000000000000011</v>
      </c>
      <c r="C2133" s="529">
        <f>Electricity!F2169</f>
        <v>0</v>
      </c>
      <c r="D2133" s="529">
        <f>Electricity!I2169</f>
        <v>0</v>
      </c>
      <c r="E2133" s="530" t="str">
        <f t="shared" si="70"/>
        <v>03/29/2024 06:00:00 PM</v>
      </c>
      <c r="F2133" s="530" t="str">
        <f t="shared" si="69"/>
        <v>Mar</v>
      </c>
    </row>
    <row r="2134" spans="1:6" x14ac:dyDescent="0.35">
      <c r="A2134" s="527">
        <f>Electricity!D2170</f>
        <v>45380</v>
      </c>
      <c r="B2134" s="528">
        <f>Electricity!E2170</f>
        <v>0.79166666666666674</v>
      </c>
      <c r="C2134" s="529">
        <f>Electricity!F2170</f>
        <v>0</v>
      </c>
      <c r="D2134" s="529">
        <f>Electricity!I2170</f>
        <v>0</v>
      </c>
      <c r="E2134" s="530" t="str">
        <f t="shared" si="70"/>
        <v>03/29/2024 07:00:00 PM</v>
      </c>
      <c r="F2134" s="530" t="str">
        <f t="shared" si="69"/>
        <v>Mar</v>
      </c>
    </row>
    <row r="2135" spans="1:6" x14ac:dyDescent="0.35">
      <c r="A2135" s="527">
        <f>Electricity!D2171</f>
        <v>45380</v>
      </c>
      <c r="B2135" s="528">
        <f>Electricity!E2171</f>
        <v>0.83333333333333337</v>
      </c>
      <c r="C2135" s="529">
        <f>Electricity!F2171</f>
        <v>0</v>
      </c>
      <c r="D2135" s="529">
        <f>Electricity!I2171</f>
        <v>0</v>
      </c>
      <c r="E2135" s="530" t="str">
        <f t="shared" si="70"/>
        <v>03/29/2024 08:00:00 PM</v>
      </c>
      <c r="F2135" s="530" t="str">
        <f t="shared" si="69"/>
        <v>Mar</v>
      </c>
    </row>
    <row r="2136" spans="1:6" x14ac:dyDescent="0.35">
      <c r="A2136" s="527">
        <f>Electricity!D2172</f>
        <v>45380</v>
      </c>
      <c r="B2136" s="528">
        <f>Electricity!E2172</f>
        <v>0.87500000000000011</v>
      </c>
      <c r="C2136" s="529">
        <f>Electricity!F2172</f>
        <v>0</v>
      </c>
      <c r="D2136" s="529">
        <f>Electricity!I2172</f>
        <v>0</v>
      </c>
      <c r="E2136" s="530" t="str">
        <f t="shared" si="70"/>
        <v>03/29/2024 09:00:00 PM</v>
      </c>
      <c r="F2136" s="530" t="str">
        <f t="shared" si="69"/>
        <v>Mar</v>
      </c>
    </row>
    <row r="2137" spans="1:6" x14ac:dyDescent="0.35">
      <c r="A2137" s="527">
        <f>Electricity!D2173</f>
        <v>45380</v>
      </c>
      <c r="B2137" s="528">
        <f>Electricity!E2173</f>
        <v>0.91666666666666674</v>
      </c>
      <c r="C2137" s="529">
        <f>Electricity!F2173</f>
        <v>0</v>
      </c>
      <c r="D2137" s="529">
        <f>Electricity!I2173</f>
        <v>0</v>
      </c>
      <c r="E2137" s="530" t="str">
        <f t="shared" si="70"/>
        <v>03/29/2024 10:00:00 PM</v>
      </c>
      <c r="F2137" s="530" t="str">
        <f t="shared" si="69"/>
        <v>Mar</v>
      </c>
    </row>
    <row r="2138" spans="1:6" x14ac:dyDescent="0.35">
      <c r="A2138" s="527">
        <f>Electricity!D2174</f>
        <v>45380</v>
      </c>
      <c r="B2138" s="528">
        <f>Electricity!E2174</f>
        <v>0.95833333333333337</v>
      </c>
      <c r="C2138" s="529">
        <f>Electricity!F2174</f>
        <v>0</v>
      </c>
      <c r="D2138" s="529">
        <f>Electricity!I2174</f>
        <v>0</v>
      </c>
      <c r="E2138" s="530" t="str">
        <f t="shared" si="70"/>
        <v>03/29/2024 11:00:00 PM</v>
      </c>
      <c r="F2138" s="530" t="str">
        <f t="shared" si="69"/>
        <v>Mar</v>
      </c>
    </row>
    <row r="2139" spans="1:6" x14ac:dyDescent="0.35">
      <c r="A2139" s="527">
        <f>Electricity!D2175</f>
        <v>45381</v>
      </c>
      <c r="B2139" s="528">
        <f>Electricity!E2175</f>
        <v>3.1225022567582528E-17</v>
      </c>
      <c r="C2139" s="529">
        <f>Electricity!F2175</f>
        <v>0</v>
      </c>
      <c r="D2139" s="529">
        <f>Electricity!I2175</f>
        <v>0</v>
      </c>
      <c r="E2139" s="530" t="str">
        <f t="shared" si="70"/>
        <v>03/30/2024 12:00:00 AM</v>
      </c>
      <c r="F2139" s="530" t="str">
        <f t="shared" si="69"/>
        <v>Mar</v>
      </c>
    </row>
    <row r="2140" spans="1:6" x14ac:dyDescent="0.35">
      <c r="A2140" s="527">
        <f>Electricity!D2176</f>
        <v>45381</v>
      </c>
      <c r="B2140" s="528">
        <f>Electricity!E2176</f>
        <v>4.1666666666666699E-2</v>
      </c>
      <c r="C2140" s="529">
        <f>Electricity!F2176</f>
        <v>0</v>
      </c>
      <c r="D2140" s="529">
        <f>Electricity!I2176</f>
        <v>0</v>
      </c>
      <c r="E2140" s="530" t="str">
        <f t="shared" si="70"/>
        <v>03/30/2024 01:00:00 AM</v>
      </c>
      <c r="F2140" s="530" t="str">
        <f t="shared" si="69"/>
        <v>Mar</v>
      </c>
    </row>
    <row r="2141" spans="1:6" x14ac:dyDescent="0.35">
      <c r="A2141" s="527">
        <f>Electricity!D2177</f>
        <v>45381</v>
      </c>
      <c r="B2141" s="528">
        <f>Electricity!E2177</f>
        <v>8.333333333333337E-2</v>
      </c>
      <c r="C2141" s="529">
        <f>Electricity!F2177</f>
        <v>0</v>
      </c>
      <c r="D2141" s="529">
        <f>Electricity!I2177</f>
        <v>0</v>
      </c>
      <c r="E2141" s="530" t="str">
        <f t="shared" si="70"/>
        <v>03/30/2024 02:00:00 AM</v>
      </c>
      <c r="F2141" s="530" t="str">
        <f t="shared" si="69"/>
        <v>Mar</v>
      </c>
    </row>
    <row r="2142" spans="1:6" x14ac:dyDescent="0.35">
      <c r="A2142" s="527">
        <f>Electricity!D2178</f>
        <v>45381</v>
      </c>
      <c r="B2142" s="528">
        <f>Electricity!E2178</f>
        <v>0.12500000000000006</v>
      </c>
      <c r="C2142" s="529">
        <f>Electricity!F2178</f>
        <v>0</v>
      </c>
      <c r="D2142" s="529">
        <f>Electricity!I2178</f>
        <v>0</v>
      </c>
      <c r="E2142" s="530" t="str">
        <f t="shared" si="70"/>
        <v>03/30/2024 03:00:00 AM</v>
      </c>
      <c r="F2142" s="530" t="str">
        <f t="shared" si="69"/>
        <v>Mar</v>
      </c>
    </row>
    <row r="2143" spans="1:6" x14ac:dyDescent="0.35">
      <c r="A2143" s="527">
        <f>Electricity!D2179</f>
        <v>45381</v>
      </c>
      <c r="B2143" s="528">
        <f>Electricity!E2179</f>
        <v>0.16666666666666669</v>
      </c>
      <c r="C2143" s="529">
        <f>Electricity!F2179</f>
        <v>0</v>
      </c>
      <c r="D2143" s="529">
        <f>Electricity!I2179</f>
        <v>0</v>
      </c>
      <c r="E2143" s="530" t="str">
        <f t="shared" si="70"/>
        <v>03/30/2024 04:00:00 AM</v>
      </c>
      <c r="F2143" s="530" t="str">
        <f t="shared" si="69"/>
        <v>Mar</v>
      </c>
    </row>
    <row r="2144" spans="1:6" x14ac:dyDescent="0.35">
      <c r="A2144" s="527">
        <f>Electricity!D2180</f>
        <v>45381</v>
      </c>
      <c r="B2144" s="528">
        <f>Electricity!E2180</f>
        <v>0.20833333333333337</v>
      </c>
      <c r="C2144" s="529">
        <f>Electricity!F2180</f>
        <v>0</v>
      </c>
      <c r="D2144" s="529">
        <f>Electricity!I2180</f>
        <v>0</v>
      </c>
      <c r="E2144" s="530" t="str">
        <f t="shared" si="70"/>
        <v>03/30/2024 05:00:00 AM</v>
      </c>
      <c r="F2144" s="530" t="str">
        <f t="shared" si="69"/>
        <v>Mar</v>
      </c>
    </row>
    <row r="2145" spans="1:6" x14ac:dyDescent="0.35">
      <c r="A2145" s="527">
        <f>Electricity!D2181</f>
        <v>45381</v>
      </c>
      <c r="B2145" s="528">
        <f>Electricity!E2181</f>
        <v>0.25</v>
      </c>
      <c r="C2145" s="529">
        <f>Electricity!F2181</f>
        <v>0</v>
      </c>
      <c r="D2145" s="529">
        <f>Electricity!I2181</f>
        <v>0</v>
      </c>
      <c r="E2145" s="530" t="str">
        <f t="shared" si="70"/>
        <v>03/30/2024 06:00:00 AM</v>
      </c>
      <c r="F2145" s="530" t="str">
        <f t="shared" si="69"/>
        <v>Mar</v>
      </c>
    </row>
    <row r="2146" spans="1:6" x14ac:dyDescent="0.35">
      <c r="A2146" s="527">
        <f>Electricity!D2182</f>
        <v>45381</v>
      </c>
      <c r="B2146" s="528">
        <f>Electricity!E2182</f>
        <v>0.29166666666666669</v>
      </c>
      <c r="C2146" s="529">
        <f>Electricity!F2182</f>
        <v>0</v>
      </c>
      <c r="D2146" s="529">
        <f>Electricity!I2182</f>
        <v>0</v>
      </c>
      <c r="E2146" s="530" t="str">
        <f t="shared" si="70"/>
        <v>03/30/2024 07:00:00 AM</v>
      </c>
      <c r="F2146" s="530" t="str">
        <f t="shared" si="69"/>
        <v>Mar</v>
      </c>
    </row>
    <row r="2147" spans="1:6" x14ac:dyDescent="0.35">
      <c r="A2147" s="527">
        <f>Electricity!D2183</f>
        <v>45381</v>
      </c>
      <c r="B2147" s="528">
        <f>Electricity!E2183</f>
        <v>0.33333333333333337</v>
      </c>
      <c r="C2147" s="529">
        <f>Electricity!F2183</f>
        <v>0</v>
      </c>
      <c r="D2147" s="529">
        <f>Electricity!I2183</f>
        <v>0</v>
      </c>
      <c r="E2147" s="530" t="str">
        <f t="shared" si="70"/>
        <v>03/30/2024 08:00:00 AM</v>
      </c>
      <c r="F2147" s="530" t="str">
        <f t="shared" si="69"/>
        <v>Mar</v>
      </c>
    </row>
    <row r="2148" spans="1:6" x14ac:dyDescent="0.35">
      <c r="A2148" s="527">
        <f>Electricity!D2184</f>
        <v>45381</v>
      </c>
      <c r="B2148" s="528">
        <f>Electricity!E2184</f>
        <v>0.375</v>
      </c>
      <c r="C2148" s="529">
        <f>Electricity!F2184</f>
        <v>0</v>
      </c>
      <c r="D2148" s="529">
        <f>Electricity!I2184</f>
        <v>0</v>
      </c>
      <c r="E2148" s="530" t="str">
        <f t="shared" si="70"/>
        <v>03/30/2024 09:00:00 AM</v>
      </c>
      <c r="F2148" s="530" t="str">
        <f t="shared" si="69"/>
        <v>Mar</v>
      </c>
    </row>
    <row r="2149" spans="1:6" x14ac:dyDescent="0.35">
      <c r="A2149" s="527">
        <f>Electricity!D2185</f>
        <v>45381</v>
      </c>
      <c r="B2149" s="528">
        <f>Electricity!E2185</f>
        <v>0.41666666666666669</v>
      </c>
      <c r="C2149" s="529">
        <f>Electricity!F2185</f>
        <v>0</v>
      </c>
      <c r="D2149" s="529">
        <f>Electricity!I2185</f>
        <v>0</v>
      </c>
      <c r="E2149" s="530" t="str">
        <f t="shared" si="70"/>
        <v>03/30/2024 10:00:00 AM</v>
      </c>
      <c r="F2149" s="530" t="str">
        <f t="shared" si="69"/>
        <v>Mar</v>
      </c>
    </row>
    <row r="2150" spans="1:6" x14ac:dyDescent="0.35">
      <c r="A2150" s="527">
        <f>Electricity!D2186</f>
        <v>45381</v>
      </c>
      <c r="B2150" s="528">
        <f>Electricity!E2186</f>
        <v>0.45833333333333337</v>
      </c>
      <c r="C2150" s="529">
        <f>Electricity!F2186</f>
        <v>0</v>
      </c>
      <c r="D2150" s="529">
        <f>Electricity!I2186</f>
        <v>0</v>
      </c>
      <c r="E2150" s="530" t="str">
        <f t="shared" si="70"/>
        <v>03/30/2024 11:00:00 AM</v>
      </c>
      <c r="F2150" s="530" t="str">
        <f t="shared" si="69"/>
        <v>Mar</v>
      </c>
    </row>
    <row r="2151" spans="1:6" x14ac:dyDescent="0.35">
      <c r="A2151" s="527">
        <f>Electricity!D2187</f>
        <v>45381</v>
      </c>
      <c r="B2151" s="528">
        <f>Electricity!E2187</f>
        <v>0.50000000000000011</v>
      </c>
      <c r="C2151" s="529">
        <f>Electricity!F2187</f>
        <v>0</v>
      </c>
      <c r="D2151" s="529">
        <f>Electricity!I2187</f>
        <v>0</v>
      </c>
      <c r="E2151" s="530" t="str">
        <f t="shared" si="70"/>
        <v>03/30/2024 12:00:00 PM</v>
      </c>
      <c r="F2151" s="530" t="str">
        <f t="shared" si="69"/>
        <v>Mar</v>
      </c>
    </row>
    <row r="2152" spans="1:6" x14ac:dyDescent="0.35">
      <c r="A2152" s="527">
        <f>Electricity!D2188</f>
        <v>45381</v>
      </c>
      <c r="B2152" s="528">
        <f>Electricity!E2188</f>
        <v>0.54166666666666674</v>
      </c>
      <c r="C2152" s="529">
        <f>Electricity!F2188</f>
        <v>0</v>
      </c>
      <c r="D2152" s="529">
        <f>Electricity!I2188</f>
        <v>0</v>
      </c>
      <c r="E2152" s="530" t="str">
        <f t="shared" si="70"/>
        <v>03/30/2024 01:00:00 PM</v>
      </c>
      <c r="F2152" s="530" t="str">
        <f t="shared" si="69"/>
        <v>Mar</v>
      </c>
    </row>
    <row r="2153" spans="1:6" x14ac:dyDescent="0.35">
      <c r="A2153" s="527">
        <f>Electricity!D2189</f>
        <v>45381</v>
      </c>
      <c r="B2153" s="528">
        <f>Electricity!E2189</f>
        <v>0.58333333333333337</v>
      </c>
      <c r="C2153" s="529">
        <f>Electricity!F2189</f>
        <v>0</v>
      </c>
      <c r="D2153" s="529">
        <f>Electricity!I2189</f>
        <v>0</v>
      </c>
      <c r="E2153" s="530" t="str">
        <f t="shared" si="70"/>
        <v>03/30/2024 02:00:00 PM</v>
      </c>
      <c r="F2153" s="530" t="str">
        <f t="shared" si="69"/>
        <v>Mar</v>
      </c>
    </row>
    <row r="2154" spans="1:6" x14ac:dyDescent="0.35">
      <c r="A2154" s="527">
        <f>Electricity!D2190</f>
        <v>45381</v>
      </c>
      <c r="B2154" s="528">
        <f>Electricity!E2190</f>
        <v>0.62500000000000011</v>
      </c>
      <c r="C2154" s="529">
        <f>Electricity!F2190</f>
        <v>0</v>
      </c>
      <c r="D2154" s="529">
        <f>Electricity!I2190</f>
        <v>0</v>
      </c>
      <c r="E2154" s="530" t="str">
        <f t="shared" si="70"/>
        <v>03/30/2024 03:00:00 PM</v>
      </c>
      <c r="F2154" s="530" t="str">
        <f t="shared" si="69"/>
        <v>Mar</v>
      </c>
    </row>
    <row r="2155" spans="1:6" x14ac:dyDescent="0.35">
      <c r="A2155" s="527">
        <f>Electricity!D2191</f>
        <v>45381</v>
      </c>
      <c r="B2155" s="528">
        <f>Electricity!E2191</f>
        <v>0.66666666666666674</v>
      </c>
      <c r="C2155" s="529">
        <f>Electricity!F2191</f>
        <v>0</v>
      </c>
      <c r="D2155" s="529">
        <f>Electricity!I2191</f>
        <v>0</v>
      </c>
      <c r="E2155" s="530" t="str">
        <f t="shared" si="70"/>
        <v>03/30/2024 04:00:00 PM</v>
      </c>
      <c r="F2155" s="530" t="str">
        <f t="shared" si="69"/>
        <v>Mar</v>
      </c>
    </row>
    <row r="2156" spans="1:6" x14ac:dyDescent="0.35">
      <c r="A2156" s="527">
        <f>Electricity!D2192</f>
        <v>45381</v>
      </c>
      <c r="B2156" s="528">
        <f>Electricity!E2192</f>
        <v>0.70833333333333337</v>
      </c>
      <c r="C2156" s="529">
        <f>Electricity!F2192</f>
        <v>0</v>
      </c>
      <c r="D2156" s="529">
        <f>Electricity!I2192</f>
        <v>0</v>
      </c>
      <c r="E2156" s="530" t="str">
        <f t="shared" si="70"/>
        <v>03/30/2024 05:00:00 PM</v>
      </c>
      <c r="F2156" s="530" t="str">
        <f t="shared" si="69"/>
        <v>Mar</v>
      </c>
    </row>
    <row r="2157" spans="1:6" x14ac:dyDescent="0.35">
      <c r="A2157" s="527">
        <f>Electricity!D2193</f>
        <v>45381</v>
      </c>
      <c r="B2157" s="528">
        <f>Electricity!E2193</f>
        <v>0.75000000000000011</v>
      </c>
      <c r="C2157" s="529">
        <f>Electricity!F2193</f>
        <v>0</v>
      </c>
      <c r="D2157" s="529">
        <f>Electricity!I2193</f>
        <v>0</v>
      </c>
      <c r="E2157" s="530" t="str">
        <f t="shared" si="70"/>
        <v>03/30/2024 06:00:00 PM</v>
      </c>
      <c r="F2157" s="530" t="str">
        <f t="shared" si="69"/>
        <v>Mar</v>
      </c>
    </row>
    <row r="2158" spans="1:6" x14ac:dyDescent="0.35">
      <c r="A2158" s="527">
        <f>Electricity!D2194</f>
        <v>45381</v>
      </c>
      <c r="B2158" s="528">
        <f>Electricity!E2194</f>
        <v>0.79166666666666674</v>
      </c>
      <c r="C2158" s="529">
        <f>Electricity!F2194</f>
        <v>0</v>
      </c>
      <c r="D2158" s="529">
        <f>Electricity!I2194</f>
        <v>0</v>
      </c>
      <c r="E2158" s="530" t="str">
        <f t="shared" si="70"/>
        <v>03/30/2024 07:00:00 PM</v>
      </c>
      <c r="F2158" s="530" t="str">
        <f t="shared" si="69"/>
        <v>Mar</v>
      </c>
    </row>
    <row r="2159" spans="1:6" x14ac:dyDescent="0.35">
      <c r="A2159" s="527">
        <f>Electricity!D2195</f>
        <v>45381</v>
      </c>
      <c r="B2159" s="528">
        <f>Electricity!E2195</f>
        <v>0.83333333333333337</v>
      </c>
      <c r="C2159" s="529">
        <f>Electricity!F2195</f>
        <v>0</v>
      </c>
      <c r="D2159" s="529">
        <f>Electricity!I2195</f>
        <v>0</v>
      </c>
      <c r="E2159" s="530" t="str">
        <f t="shared" si="70"/>
        <v>03/30/2024 08:00:00 PM</v>
      </c>
      <c r="F2159" s="530" t="str">
        <f t="shared" si="69"/>
        <v>Mar</v>
      </c>
    </row>
    <row r="2160" spans="1:6" x14ac:dyDescent="0.35">
      <c r="A2160" s="527">
        <f>Electricity!D2196</f>
        <v>45381</v>
      </c>
      <c r="B2160" s="528">
        <f>Electricity!E2196</f>
        <v>0.87500000000000011</v>
      </c>
      <c r="C2160" s="529">
        <f>Electricity!F2196</f>
        <v>0</v>
      </c>
      <c r="D2160" s="529">
        <f>Electricity!I2196</f>
        <v>0</v>
      </c>
      <c r="E2160" s="530" t="str">
        <f t="shared" si="70"/>
        <v>03/30/2024 09:00:00 PM</v>
      </c>
      <c r="F2160" s="530" t="str">
        <f t="shared" si="69"/>
        <v>Mar</v>
      </c>
    </row>
    <row r="2161" spans="1:6" x14ac:dyDescent="0.35">
      <c r="A2161" s="527">
        <f>Electricity!D2197</f>
        <v>45381</v>
      </c>
      <c r="B2161" s="528">
        <f>Electricity!E2197</f>
        <v>0.91666666666666674</v>
      </c>
      <c r="C2161" s="529">
        <f>Electricity!F2197</f>
        <v>0</v>
      </c>
      <c r="D2161" s="529">
        <f>Electricity!I2197</f>
        <v>0</v>
      </c>
      <c r="E2161" s="530" t="str">
        <f t="shared" si="70"/>
        <v>03/30/2024 10:00:00 PM</v>
      </c>
      <c r="F2161" s="530" t="str">
        <f t="shared" si="69"/>
        <v>Mar</v>
      </c>
    </row>
    <row r="2162" spans="1:6" x14ac:dyDescent="0.35">
      <c r="A2162" s="527">
        <f>Electricity!D2198</f>
        <v>45381</v>
      </c>
      <c r="B2162" s="528">
        <f>Electricity!E2198</f>
        <v>0.95833333333333337</v>
      </c>
      <c r="C2162" s="529">
        <f>Electricity!F2198</f>
        <v>0</v>
      </c>
      <c r="D2162" s="529">
        <f>Electricity!I2198</f>
        <v>0</v>
      </c>
      <c r="E2162" s="530" t="str">
        <f t="shared" si="70"/>
        <v>03/30/2024 11:00:00 PM</v>
      </c>
      <c r="F2162" s="530" t="str">
        <f t="shared" si="69"/>
        <v>Mar</v>
      </c>
    </row>
    <row r="2163" spans="1:6" x14ac:dyDescent="0.35">
      <c r="A2163" s="527">
        <f>Electricity!D2199</f>
        <v>45382</v>
      </c>
      <c r="B2163" s="528">
        <f>Electricity!E2199</f>
        <v>3.1225022567582528E-17</v>
      </c>
      <c r="C2163" s="529">
        <f>Electricity!F2199</f>
        <v>0</v>
      </c>
      <c r="D2163" s="529">
        <f>Electricity!I2199</f>
        <v>0</v>
      </c>
      <c r="E2163" s="530" t="str">
        <f t="shared" si="70"/>
        <v>03/31/2024 12:00:00 AM</v>
      </c>
      <c r="F2163" s="530" t="str">
        <f t="shared" si="69"/>
        <v>Mar</v>
      </c>
    </row>
    <row r="2164" spans="1:6" x14ac:dyDescent="0.35">
      <c r="A2164" s="527">
        <f>Electricity!D2200</f>
        <v>45382</v>
      </c>
      <c r="B2164" s="528">
        <f>Electricity!E2200</f>
        <v>4.1666666666666699E-2</v>
      </c>
      <c r="C2164" s="529">
        <f>Electricity!F2200</f>
        <v>0</v>
      </c>
      <c r="D2164" s="529">
        <f>Electricity!I2200</f>
        <v>0</v>
      </c>
      <c r="E2164" s="530" t="str">
        <f t="shared" si="70"/>
        <v>03/31/2024 01:00:00 AM</v>
      </c>
      <c r="F2164" s="530" t="str">
        <f t="shared" si="69"/>
        <v>Mar</v>
      </c>
    </row>
    <row r="2165" spans="1:6" x14ac:dyDescent="0.35">
      <c r="A2165" s="527">
        <f>Electricity!D2201</f>
        <v>45382</v>
      </c>
      <c r="B2165" s="528">
        <f>Electricity!E2201</f>
        <v>8.333333333333337E-2</v>
      </c>
      <c r="C2165" s="529">
        <f>Electricity!F2201</f>
        <v>0</v>
      </c>
      <c r="D2165" s="529">
        <f>Electricity!I2201</f>
        <v>0</v>
      </c>
      <c r="E2165" s="530" t="str">
        <f t="shared" si="70"/>
        <v>03/31/2024 02:00:00 AM</v>
      </c>
      <c r="F2165" s="530" t="str">
        <f t="shared" si="69"/>
        <v>Mar</v>
      </c>
    </row>
    <row r="2166" spans="1:6" x14ac:dyDescent="0.35">
      <c r="A2166" s="527">
        <f>Electricity!D2202</f>
        <v>45382</v>
      </c>
      <c r="B2166" s="528">
        <f>Electricity!E2202</f>
        <v>0.12500000000000006</v>
      </c>
      <c r="C2166" s="529">
        <f>Electricity!F2202</f>
        <v>0</v>
      </c>
      <c r="D2166" s="529">
        <f>Electricity!I2202</f>
        <v>0</v>
      </c>
      <c r="E2166" s="530" t="str">
        <f t="shared" si="70"/>
        <v>03/31/2024 03:00:00 AM</v>
      </c>
      <c r="F2166" s="530" t="str">
        <f t="shared" si="69"/>
        <v>Mar</v>
      </c>
    </row>
    <row r="2167" spans="1:6" x14ac:dyDescent="0.35">
      <c r="A2167" s="527">
        <f>Electricity!D2203</f>
        <v>45382</v>
      </c>
      <c r="B2167" s="528">
        <f>Electricity!E2203</f>
        <v>0.16666666666666669</v>
      </c>
      <c r="C2167" s="529">
        <f>Electricity!F2203</f>
        <v>0</v>
      </c>
      <c r="D2167" s="529">
        <f>Electricity!I2203</f>
        <v>0</v>
      </c>
      <c r="E2167" s="530" t="str">
        <f t="shared" si="70"/>
        <v>03/31/2024 04:00:00 AM</v>
      </c>
      <c r="F2167" s="530" t="str">
        <f t="shared" si="69"/>
        <v>Mar</v>
      </c>
    </row>
    <row r="2168" spans="1:6" x14ac:dyDescent="0.35">
      <c r="A2168" s="527">
        <f>Electricity!D2204</f>
        <v>45382</v>
      </c>
      <c r="B2168" s="528">
        <f>Electricity!E2204</f>
        <v>0.20833333333333337</v>
      </c>
      <c r="C2168" s="529">
        <f>Electricity!F2204</f>
        <v>0</v>
      </c>
      <c r="D2168" s="529">
        <f>Electricity!I2204</f>
        <v>0</v>
      </c>
      <c r="E2168" s="530" t="str">
        <f t="shared" si="70"/>
        <v>03/31/2024 05:00:00 AM</v>
      </c>
      <c r="F2168" s="530" t="str">
        <f t="shared" si="69"/>
        <v>Mar</v>
      </c>
    </row>
    <row r="2169" spans="1:6" x14ac:dyDescent="0.35">
      <c r="A2169" s="527">
        <f>Electricity!D2205</f>
        <v>45382</v>
      </c>
      <c r="B2169" s="528">
        <f>Electricity!E2205</f>
        <v>0.25</v>
      </c>
      <c r="C2169" s="529">
        <f>Electricity!F2205</f>
        <v>0</v>
      </c>
      <c r="D2169" s="529">
        <f>Electricity!I2205</f>
        <v>0</v>
      </c>
      <c r="E2169" s="530" t="str">
        <f t="shared" si="70"/>
        <v>03/31/2024 06:00:00 AM</v>
      </c>
      <c r="F2169" s="530" t="str">
        <f t="shared" si="69"/>
        <v>Mar</v>
      </c>
    </row>
    <row r="2170" spans="1:6" x14ac:dyDescent="0.35">
      <c r="A2170" s="527">
        <f>Electricity!D2206</f>
        <v>45382</v>
      </c>
      <c r="B2170" s="528">
        <f>Electricity!E2206</f>
        <v>0.29166666666666669</v>
      </c>
      <c r="C2170" s="529">
        <f>Electricity!F2206</f>
        <v>0</v>
      </c>
      <c r="D2170" s="529">
        <f>Electricity!I2206</f>
        <v>0</v>
      </c>
      <c r="E2170" s="530" t="str">
        <f t="shared" si="70"/>
        <v>03/31/2024 07:00:00 AM</v>
      </c>
      <c r="F2170" s="530" t="str">
        <f t="shared" si="69"/>
        <v>Mar</v>
      </c>
    </row>
    <row r="2171" spans="1:6" x14ac:dyDescent="0.35">
      <c r="A2171" s="527">
        <f>Electricity!D2207</f>
        <v>45382</v>
      </c>
      <c r="B2171" s="528">
        <f>Electricity!E2207</f>
        <v>0.33333333333333337</v>
      </c>
      <c r="C2171" s="529">
        <f>Electricity!F2207</f>
        <v>0</v>
      </c>
      <c r="D2171" s="529">
        <f>Electricity!I2207</f>
        <v>0</v>
      </c>
      <c r="E2171" s="530" t="str">
        <f t="shared" si="70"/>
        <v>03/31/2024 08:00:00 AM</v>
      </c>
      <c r="F2171" s="530" t="str">
        <f t="shared" si="69"/>
        <v>Mar</v>
      </c>
    </row>
    <row r="2172" spans="1:6" x14ac:dyDescent="0.35">
      <c r="A2172" s="527">
        <f>Electricity!D2208</f>
        <v>45382</v>
      </c>
      <c r="B2172" s="528">
        <f>Electricity!E2208</f>
        <v>0.375</v>
      </c>
      <c r="C2172" s="529">
        <f>Electricity!F2208</f>
        <v>0</v>
      </c>
      <c r="D2172" s="529">
        <f>Electricity!I2208</f>
        <v>0</v>
      </c>
      <c r="E2172" s="530" t="str">
        <f t="shared" si="70"/>
        <v>03/31/2024 09:00:00 AM</v>
      </c>
      <c r="F2172" s="530" t="str">
        <f t="shared" si="69"/>
        <v>Mar</v>
      </c>
    </row>
    <row r="2173" spans="1:6" x14ac:dyDescent="0.35">
      <c r="A2173" s="527">
        <f>Electricity!D2209</f>
        <v>45382</v>
      </c>
      <c r="B2173" s="528">
        <f>Electricity!E2209</f>
        <v>0.41666666666666669</v>
      </c>
      <c r="C2173" s="529">
        <f>Electricity!F2209</f>
        <v>0</v>
      </c>
      <c r="D2173" s="529">
        <f>Electricity!I2209</f>
        <v>0</v>
      </c>
      <c r="E2173" s="530" t="str">
        <f t="shared" si="70"/>
        <v>03/31/2024 10:00:00 AM</v>
      </c>
      <c r="F2173" s="530" t="str">
        <f t="shared" si="69"/>
        <v>Mar</v>
      </c>
    </row>
    <row r="2174" spans="1:6" x14ac:dyDescent="0.35">
      <c r="A2174" s="527">
        <f>Electricity!D2210</f>
        <v>45382</v>
      </c>
      <c r="B2174" s="528">
        <f>Electricity!E2210</f>
        <v>0.45833333333333337</v>
      </c>
      <c r="C2174" s="529">
        <f>Electricity!F2210</f>
        <v>0</v>
      </c>
      <c r="D2174" s="529">
        <f>Electricity!I2210</f>
        <v>0</v>
      </c>
      <c r="E2174" s="530" t="str">
        <f t="shared" si="70"/>
        <v>03/31/2024 11:00:00 AM</v>
      </c>
      <c r="F2174" s="530" t="str">
        <f t="shared" si="69"/>
        <v>Mar</v>
      </c>
    </row>
    <row r="2175" spans="1:6" x14ac:dyDescent="0.35">
      <c r="A2175" s="527">
        <f>Electricity!D2211</f>
        <v>45382</v>
      </c>
      <c r="B2175" s="528">
        <f>Electricity!E2211</f>
        <v>0.50000000000000011</v>
      </c>
      <c r="C2175" s="529">
        <f>Electricity!F2211</f>
        <v>0</v>
      </c>
      <c r="D2175" s="529">
        <f>Electricity!I2211</f>
        <v>0</v>
      </c>
      <c r="E2175" s="530" t="str">
        <f t="shared" si="70"/>
        <v>03/31/2024 12:00:00 PM</v>
      </c>
      <c r="F2175" s="530" t="str">
        <f t="shared" si="69"/>
        <v>Mar</v>
      </c>
    </row>
    <row r="2176" spans="1:6" x14ac:dyDescent="0.35">
      <c r="A2176" s="527">
        <f>Electricity!D2212</f>
        <v>45382</v>
      </c>
      <c r="B2176" s="528">
        <f>Electricity!E2212</f>
        <v>0.54166666666666674</v>
      </c>
      <c r="C2176" s="529">
        <f>Electricity!F2212</f>
        <v>0</v>
      </c>
      <c r="D2176" s="529">
        <f>Electricity!I2212</f>
        <v>0</v>
      </c>
      <c r="E2176" s="530" t="str">
        <f t="shared" si="70"/>
        <v>03/31/2024 01:00:00 PM</v>
      </c>
      <c r="F2176" s="530" t="str">
        <f t="shared" si="69"/>
        <v>Mar</v>
      </c>
    </row>
    <row r="2177" spans="1:6" x14ac:dyDescent="0.35">
      <c r="A2177" s="527">
        <f>Electricity!D2213</f>
        <v>45382</v>
      </c>
      <c r="B2177" s="528">
        <f>Electricity!E2213</f>
        <v>0.58333333333333337</v>
      </c>
      <c r="C2177" s="529">
        <f>Electricity!F2213</f>
        <v>0</v>
      </c>
      <c r="D2177" s="529">
        <f>Electricity!I2213</f>
        <v>0</v>
      </c>
      <c r="E2177" s="530" t="str">
        <f t="shared" si="70"/>
        <v>03/31/2024 02:00:00 PM</v>
      </c>
      <c r="F2177" s="530" t="str">
        <f t="shared" si="69"/>
        <v>Mar</v>
      </c>
    </row>
    <row r="2178" spans="1:6" x14ac:dyDescent="0.35">
      <c r="A2178" s="527">
        <f>Electricity!D2214</f>
        <v>45382</v>
      </c>
      <c r="B2178" s="528">
        <f>Electricity!E2214</f>
        <v>0.62500000000000011</v>
      </c>
      <c r="C2178" s="529">
        <f>Electricity!F2214</f>
        <v>0</v>
      </c>
      <c r="D2178" s="529">
        <f>Electricity!I2214</f>
        <v>0</v>
      </c>
      <c r="E2178" s="530" t="str">
        <f t="shared" si="70"/>
        <v>03/31/2024 03:00:00 PM</v>
      </c>
      <c r="F2178" s="530" t="str">
        <f t="shared" si="69"/>
        <v>Mar</v>
      </c>
    </row>
    <row r="2179" spans="1:6" x14ac:dyDescent="0.35">
      <c r="A2179" s="527">
        <f>Electricity!D2215</f>
        <v>45382</v>
      </c>
      <c r="B2179" s="528">
        <f>Electricity!E2215</f>
        <v>0.66666666666666674</v>
      </c>
      <c r="C2179" s="529">
        <f>Electricity!F2215</f>
        <v>0</v>
      </c>
      <c r="D2179" s="529">
        <f>Electricity!I2215</f>
        <v>0</v>
      </c>
      <c r="E2179" s="530" t="str">
        <f t="shared" si="70"/>
        <v>03/31/2024 04:00:00 PM</v>
      </c>
      <c r="F2179" s="530" t="str">
        <f t="shared" ref="F2179:F2242" si="71">TEXT(A2179,"mmm")</f>
        <v>Mar</v>
      </c>
    </row>
    <row r="2180" spans="1:6" x14ac:dyDescent="0.35">
      <c r="A2180" s="527">
        <f>Electricity!D2216</f>
        <v>45382</v>
      </c>
      <c r="B2180" s="528">
        <f>Electricity!E2216</f>
        <v>0.70833333333333337</v>
      </c>
      <c r="C2180" s="529">
        <f>Electricity!F2216</f>
        <v>0</v>
      </c>
      <c r="D2180" s="529">
        <f>Electricity!I2216</f>
        <v>0</v>
      </c>
      <c r="E2180" s="530" t="str">
        <f t="shared" si="70"/>
        <v>03/31/2024 05:00:00 PM</v>
      </c>
      <c r="F2180" s="530" t="str">
        <f t="shared" si="71"/>
        <v>Mar</v>
      </c>
    </row>
    <row r="2181" spans="1:6" x14ac:dyDescent="0.35">
      <c r="A2181" s="527">
        <f>Electricity!D2217</f>
        <v>45382</v>
      </c>
      <c r="B2181" s="528">
        <f>Electricity!E2217</f>
        <v>0.75000000000000011</v>
      </c>
      <c r="C2181" s="529">
        <f>Electricity!F2217</f>
        <v>0</v>
      </c>
      <c r="D2181" s="529">
        <f>Electricity!I2217</f>
        <v>0</v>
      </c>
      <c r="E2181" s="530" t="str">
        <f t="shared" si="70"/>
        <v>03/31/2024 06:00:00 PM</v>
      </c>
      <c r="F2181" s="530" t="str">
        <f t="shared" si="71"/>
        <v>Mar</v>
      </c>
    </row>
    <row r="2182" spans="1:6" x14ac:dyDescent="0.35">
      <c r="A2182" s="527">
        <f>Electricity!D2218</f>
        <v>45382</v>
      </c>
      <c r="B2182" s="528">
        <f>Electricity!E2218</f>
        <v>0.79166666666666674</v>
      </c>
      <c r="C2182" s="529">
        <f>Electricity!F2218</f>
        <v>0</v>
      </c>
      <c r="D2182" s="529">
        <f>Electricity!I2218</f>
        <v>0</v>
      </c>
      <c r="E2182" s="530" t="str">
        <f t="shared" si="70"/>
        <v>03/31/2024 07:00:00 PM</v>
      </c>
      <c r="F2182" s="530" t="str">
        <f t="shared" si="71"/>
        <v>Mar</v>
      </c>
    </row>
    <row r="2183" spans="1:6" x14ac:dyDescent="0.35">
      <c r="A2183" s="527">
        <f>Electricity!D2219</f>
        <v>45382</v>
      </c>
      <c r="B2183" s="528">
        <f>Electricity!E2219</f>
        <v>0.83333333333333337</v>
      </c>
      <c r="C2183" s="529">
        <f>Electricity!F2219</f>
        <v>0</v>
      </c>
      <c r="D2183" s="529">
        <f>Electricity!I2219</f>
        <v>0</v>
      </c>
      <c r="E2183" s="530" t="str">
        <f t="shared" si="70"/>
        <v>03/31/2024 08:00:00 PM</v>
      </c>
      <c r="F2183" s="530" t="str">
        <f t="shared" si="71"/>
        <v>Mar</v>
      </c>
    </row>
    <row r="2184" spans="1:6" x14ac:dyDescent="0.35">
      <c r="A2184" s="527">
        <f>Electricity!D2220</f>
        <v>45382</v>
      </c>
      <c r="B2184" s="528">
        <f>Electricity!E2220</f>
        <v>0.87500000000000011</v>
      </c>
      <c r="C2184" s="529">
        <f>Electricity!F2220</f>
        <v>0</v>
      </c>
      <c r="D2184" s="529">
        <f>Electricity!I2220</f>
        <v>0</v>
      </c>
      <c r="E2184" s="530" t="str">
        <f t="shared" si="70"/>
        <v>03/31/2024 09:00:00 PM</v>
      </c>
      <c r="F2184" s="530" t="str">
        <f t="shared" si="71"/>
        <v>Mar</v>
      </c>
    </row>
    <row r="2185" spans="1:6" x14ac:dyDescent="0.35">
      <c r="A2185" s="527">
        <f>Electricity!D2221</f>
        <v>45382</v>
      </c>
      <c r="B2185" s="528">
        <f>Electricity!E2221</f>
        <v>0.91666666666666674</v>
      </c>
      <c r="C2185" s="529">
        <f>Electricity!F2221</f>
        <v>0</v>
      </c>
      <c r="D2185" s="529">
        <f>Electricity!I2221</f>
        <v>0</v>
      </c>
      <c r="E2185" s="530" t="str">
        <f t="shared" si="70"/>
        <v>03/31/2024 10:00:00 PM</v>
      </c>
      <c r="F2185" s="530" t="str">
        <f t="shared" si="71"/>
        <v>Mar</v>
      </c>
    </row>
    <row r="2186" spans="1:6" x14ac:dyDescent="0.35">
      <c r="A2186" s="527">
        <f>Electricity!D2222</f>
        <v>45382</v>
      </c>
      <c r="B2186" s="528">
        <f>Electricity!E2222</f>
        <v>0.95833333333333337</v>
      </c>
      <c r="C2186" s="529">
        <f>Electricity!F2222</f>
        <v>0</v>
      </c>
      <c r="D2186" s="529">
        <f>Electricity!I2222</f>
        <v>0</v>
      </c>
      <c r="E2186" s="530" t="str">
        <f t="shared" si="70"/>
        <v>03/31/2024 11:00:00 PM</v>
      </c>
      <c r="F2186" s="530" t="str">
        <f t="shared" si="71"/>
        <v>Mar</v>
      </c>
    </row>
    <row r="2187" spans="1:6" x14ac:dyDescent="0.35">
      <c r="A2187" s="527">
        <f>Electricity!D2223</f>
        <v>45383</v>
      </c>
      <c r="B2187" s="528">
        <f>Electricity!E2223</f>
        <v>3.1225022567582528E-17</v>
      </c>
      <c r="C2187" s="529">
        <f>Electricity!F2223</f>
        <v>0</v>
      </c>
      <c r="D2187" s="529">
        <f>Electricity!I2223</f>
        <v>0</v>
      </c>
      <c r="E2187" s="530" t="str">
        <f t="shared" si="70"/>
        <v>04/01/2024 12:00:00 AM</v>
      </c>
      <c r="F2187" s="530" t="str">
        <f t="shared" si="71"/>
        <v>Apr</v>
      </c>
    </row>
    <row r="2188" spans="1:6" x14ac:dyDescent="0.35">
      <c r="A2188" s="527">
        <f>Electricity!D2224</f>
        <v>45383</v>
      </c>
      <c r="B2188" s="528">
        <f>Electricity!E2224</f>
        <v>4.1666666666666699E-2</v>
      </c>
      <c r="C2188" s="529">
        <f>Electricity!F2224</f>
        <v>0</v>
      </c>
      <c r="D2188" s="529">
        <f>Electricity!I2224</f>
        <v>0</v>
      </c>
      <c r="E2188" s="530" t="str">
        <f t="shared" ref="E2188:E2251" si="72">CONCATENATE(TEXT(A2188,"mm/dd/yyyy")," ",TEXT(B2188,"hh:mm:ss AM/PM"))</f>
        <v>04/01/2024 01:00:00 AM</v>
      </c>
      <c r="F2188" s="530" t="str">
        <f t="shared" si="71"/>
        <v>Apr</v>
      </c>
    </row>
    <row r="2189" spans="1:6" x14ac:dyDescent="0.35">
      <c r="A2189" s="527">
        <f>Electricity!D2225</f>
        <v>45383</v>
      </c>
      <c r="B2189" s="528">
        <f>Electricity!E2225</f>
        <v>8.333333333333337E-2</v>
      </c>
      <c r="C2189" s="529">
        <f>Electricity!F2225</f>
        <v>0</v>
      </c>
      <c r="D2189" s="529">
        <f>Electricity!I2225</f>
        <v>0</v>
      </c>
      <c r="E2189" s="530" t="str">
        <f t="shared" si="72"/>
        <v>04/01/2024 02:00:00 AM</v>
      </c>
      <c r="F2189" s="530" t="str">
        <f t="shared" si="71"/>
        <v>Apr</v>
      </c>
    </row>
    <row r="2190" spans="1:6" x14ac:dyDescent="0.35">
      <c r="A2190" s="527">
        <f>Electricity!D2226</f>
        <v>45383</v>
      </c>
      <c r="B2190" s="528">
        <f>Electricity!E2226</f>
        <v>0.12500000000000006</v>
      </c>
      <c r="C2190" s="529">
        <f>Electricity!F2226</f>
        <v>0</v>
      </c>
      <c r="D2190" s="529">
        <f>Electricity!I2226</f>
        <v>0</v>
      </c>
      <c r="E2190" s="530" t="str">
        <f t="shared" si="72"/>
        <v>04/01/2024 03:00:00 AM</v>
      </c>
      <c r="F2190" s="530" t="str">
        <f t="shared" si="71"/>
        <v>Apr</v>
      </c>
    </row>
    <row r="2191" spans="1:6" x14ac:dyDescent="0.35">
      <c r="A2191" s="527">
        <f>Electricity!D2227</f>
        <v>45383</v>
      </c>
      <c r="B2191" s="528">
        <f>Electricity!E2227</f>
        <v>0.16666666666666669</v>
      </c>
      <c r="C2191" s="529">
        <f>Electricity!F2227</f>
        <v>0</v>
      </c>
      <c r="D2191" s="529">
        <f>Electricity!I2227</f>
        <v>0</v>
      </c>
      <c r="E2191" s="530" t="str">
        <f t="shared" si="72"/>
        <v>04/01/2024 04:00:00 AM</v>
      </c>
      <c r="F2191" s="530" t="str">
        <f t="shared" si="71"/>
        <v>Apr</v>
      </c>
    </row>
    <row r="2192" spans="1:6" x14ac:dyDescent="0.35">
      <c r="A2192" s="527">
        <f>Electricity!D2228</f>
        <v>45383</v>
      </c>
      <c r="B2192" s="528">
        <f>Electricity!E2228</f>
        <v>0.20833333333333337</v>
      </c>
      <c r="C2192" s="529">
        <f>Electricity!F2228</f>
        <v>0</v>
      </c>
      <c r="D2192" s="529">
        <f>Electricity!I2228</f>
        <v>0</v>
      </c>
      <c r="E2192" s="530" t="str">
        <f t="shared" si="72"/>
        <v>04/01/2024 05:00:00 AM</v>
      </c>
      <c r="F2192" s="530" t="str">
        <f t="shared" si="71"/>
        <v>Apr</v>
      </c>
    </row>
    <row r="2193" spans="1:6" x14ac:dyDescent="0.35">
      <c r="A2193" s="527">
        <f>Electricity!D2229</f>
        <v>45383</v>
      </c>
      <c r="B2193" s="528">
        <f>Electricity!E2229</f>
        <v>0.25</v>
      </c>
      <c r="C2193" s="529">
        <f>Electricity!F2229</f>
        <v>0</v>
      </c>
      <c r="D2193" s="529">
        <f>Electricity!I2229</f>
        <v>0</v>
      </c>
      <c r="E2193" s="530" t="str">
        <f t="shared" si="72"/>
        <v>04/01/2024 06:00:00 AM</v>
      </c>
      <c r="F2193" s="530" t="str">
        <f t="shared" si="71"/>
        <v>Apr</v>
      </c>
    </row>
    <row r="2194" spans="1:6" x14ac:dyDescent="0.35">
      <c r="A2194" s="527">
        <f>Electricity!D2230</f>
        <v>45383</v>
      </c>
      <c r="B2194" s="528">
        <f>Electricity!E2230</f>
        <v>0.29166666666666669</v>
      </c>
      <c r="C2194" s="529">
        <f>Electricity!F2230</f>
        <v>0</v>
      </c>
      <c r="D2194" s="529">
        <f>Electricity!I2230</f>
        <v>0</v>
      </c>
      <c r="E2194" s="530" t="str">
        <f t="shared" si="72"/>
        <v>04/01/2024 07:00:00 AM</v>
      </c>
      <c r="F2194" s="530" t="str">
        <f t="shared" si="71"/>
        <v>Apr</v>
      </c>
    </row>
    <row r="2195" spans="1:6" x14ac:dyDescent="0.35">
      <c r="A2195" s="527">
        <f>Electricity!D2231</f>
        <v>45383</v>
      </c>
      <c r="B2195" s="528">
        <f>Electricity!E2231</f>
        <v>0.33333333333333337</v>
      </c>
      <c r="C2195" s="529">
        <f>Electricity!F2231</f>
        <v>0</v>
      </c>
      <c r="D2195" s="529">
        <f>Electricity!I2231</f>
        <v>0</v>
      </c>
      <c r="E2195" s="530" t="str">
        <f t="shared" si="72"/>
        <v>04/01/2024 08:00:00 AM</v>
      </c>
      <c r="F2195" s="530" t="str">
        <f t="shared" si="71"/>
        <v>Apr</v>
      </c>
    </row>
    <row r="2196" spans="1:6" x14ac:dyDescent="0.35">
      <c r="A2196" s="527">
        <f>Electricity!D2232</f>
        <v>45383</v>
      </c>
      <c r="B2196" s="528">
        <f>Electricity!E2232</f>
        <v>0.375</v>
      </c>
      <c r="C2196" s="529">
        <f>Electricity!F2232</f>
        <v>0</v>
      </c>
      <c r="D2196" s="529">
        <f>Electricity!I2232</f>
        <v>0</v>
      </c>
      <c r="E2196" s="530" t="str">
        <f t="shared" si="72"/>
        <v>04/01/2024 09:00:00 AM</v>
      </c>
      <c r="F2196" s="530" t="str">
        <f t="shared" si="71"/>
        <v>Apr</v>
      </c>
    </row>
    <row r="2197" spans="1:6" x14ac:dyDescent="0.35">
      <c r="A2197" s="527">
        <f>Electricity!D2233</f>
        <v>45383</v>
      </c>
      <c r="B2197" s="528">
        <f>Electricity!E2233</f>
        <v>0.41666666666666669</v>
      </c>
      <c r="C2197" s="529">
        <f>Electricity!F2233</f>
        <v>0</v>
      </c>
      <c r="D2197" s="529">
        <f>Electricity!I2233</f>
        <v>0</v>
      </c>
      <c r="E2197" s="530" t="str">
        <f t="shared" si="72"/>
        <v>04/01/2024 10:00:00 AM</v>
      </c>
      <c r="F2197" s="530" t="str">
        <f t="shared" si="71"/>
        <v>Apr</v>
      </c>
    </row>
    <row r="2198" spans="1:6" x14ac:dyDescent="0.35">
      <c r="A2198" s="527">
        <f>Electricity!D2234</f>
        <v>45383</v>
      </c>
      <c r="B2198" s="528">
        <f>Electricity!E2234</f>
        <v>0.45833333333333337</v>
      </c>
      <c r="C2198" s="529">
        <f>Electricity!F2234</f>
        <v>0</v>
      </c>
      <c r="D2198" s="529">
        <f>Electricity!I2234</f>
        <v>0</v>
      </c>
      <c r="E2198" s="530" t="str">
        <f t="shared" si="72"/>
        <v>04/01/2024 11:00:00 AM</v>
      </c>
      <c r="F2198" s="530" t="str">
        <f t="shared" si="71"/>
        <v>Apr</v>
      </c>
    </row>
    <row r="2199" spans="1:6" x14ac:dyDescent="0.35">
      <c r="A2199" s="527">
        <f>Electricity!D2235</f>
        <v>45383</v>
      </c>
      <c r="B2199" s="528">
        <f>Electricity!E2235</f>
        <v>0.50000000000000011</v>
      </c>
      <c r="C2199" s="529">
        <f>Electricity!F2235</f>
        <v>0</v>
      </c>
      <c r="D2199" s="529">
        <f>Electricity!I2235</f>
        <v>0</v>
      </c>
      <c r="E2199" s="530" t="str">
        <f t="shared" si="72"/>
        <v>04/01/2024 12:00:00 PM</v>
      </c>
      <c r="F2199" s="530" t="str">
        <f t="shared" si="71"/>
        <v>Apr</v>
      </c>
    </row>
    <row r="2200" spans="1:6" x14ac:dyDescent="0.35">
      <c r="A2200" s="527">
        <f>Electricity!D2236</f>
        <v>45383</v>
      </c>
      <c r="B2200" s="528">
        <f>Electricity!E2236</f>
        <v>0.54166666666666674</v>
      </c>
      <c r="C2200" s="529">
        <f>Electricity!F2236</f>
        <v>0</v>
      </c>
      <c r="D2200" s="529">
        <f>Electricity!I2236</f>
        <v>0</v>
      </c>
      <c r="E2200" s="530" t="str">
        <f t="shared" si="72"/>
        <v>04/01/2024 01:00:00 PM</v>
      </c>
      <c r="F2200" s="530" t="str">
        <f t="shared" si="71"/>
        <v>Apr</v>
      </c>
    </row>
    <row r="2201" spans="1:6" x14ac:dyDescent="0.35">
      <c r="A2201" s="527">
        <f>Electricity!D2237</f>
        <v>45383</v>
      </c>
      <c r="B2201" s="528">
        <f>Electricity!E2237</f>
        <v>0.58333333333333337</v>
      </c>
      <c r="C2201" s="529">
        <f>Electricity!F2237</f>
        <v>0</v>
      </c>
      <c r="D2201" s="529">
        <f>Electricity!I2237</f>
        <v>0</v>
      </c>
      <c r="E2201" s="530" t="str">
        <f t="shared" si="72"/>
        <v>04/01/2024 02:00:00 PM</v>
      </c>
      <c r="F2201" s="530" t="str">
        <f t="shared" si="71"/>
        <v>Apr</v>
      </c>
    </row>
    <row r="2202" spans="1:6" x14ac:dyDescent="0.35">
      <c r="A2202" s="527">
        <f>Electricity!D2238</f>
        <v>45383</v>
      </c>
      <c r="B2202" s="528">
        <f>Electricity!E2238</f>
        <v>0.62500000000000011</v>
      </c>
      <c r="C2202" s="529">
        <f>Electricity!F2238</f>
        <v>0</v>
      </c>
      <c r="D2202" s="529">
        <f>Electricity!I2238</f>
        <v>0</v>
      </c>
      <c r="E2202" s="530" t="str">
        <f t="shared" si="72"/>
        <v>04/01/2024 03:00:00 PM</v>
      </c>
      <c r="F2202" s="530" t="str">
        <f t="shared" si="71"/>
        <v>Apr</v>
      </c>
    </row>
    <row r="2203" spans="1:6" x14ac:dyDescent="0.35">
      <c r="A2203" s="527">
        <f>Electricity!D2239</f>
        <v>45383</v>
      </c>
      <c r="B2203" s="528">
        <f>Electricity!E2239</f>
        <v>0.66666666666666674</v>
      </c>
      <c r="C2203" s="529">
        <f>Electricity!F2239</f>
        <v>0</v>
      </c>
      <c r="D2203" s="529">
        <f>Electricity!I2239</f>
        <v>0</v>
      </c>
      <c r="E2203" s="530" t="str">
        <f t="shared" si="72"/>
        <v>04/01/2024 04:00:00 PM</v>
      </c>
      <c r="F2203" s="530" t="str">
        <f t="shared" si="71"/>
        <v>Apr</v>
      </c>
    </row>
    <row r="2204" spans="1:6" x14ac:dyDescent="0.35">
      <c r="A2204" s="527">
        <f>Electricity!D2240</f>
        <v>45383</v>
      </c>
      <c r="B2204" s="528">
        <f>Electricity!E2240</f>
        <v>0.70833333333333337</v>
      </c>
      <c r="C2204" s="529">
        <f>Electricity!F2240</f>
        <v>0</v>
      </c>
      <c r="D2204" s="529">
        <f>Electricity!I2240</f>
        <v>0</v>
      </c>
      <c r="E2204" s="530" t="str">
        <f t="shared" si="72"/>
        <v>04/01/2024 05:00:00 PM</v>
      </c>
      <c r="F2204" s="530" t="str">
        <f t="shared" si="71"/>
        <v>Apr</v>
      </c>
    </row>
    <row r="2205" spans="1:6" x14ac:dyDescent="0.35">
      <c r="A2205" s="527">
        <f>Electricity!D2241</f>
        <v>45383</v>
      </c>
      <c r="B2205" s="528">
        <f>Electricity!E2241</f>
        <v>0.75000000000000011</v>
      </c>
      <c r="C2205" s="529">
        <f>Electricity!F2241</f>
        <v>0</v>
      </c>
      <c r="D2205" s="529">
        <f>Electricity!I2241</f>
        <v>0</v>
      </c>
      <c r="E2205" s="530" t="str">
        <f t="shared" si="72"/>
        <v>04/01/2024 06:00:00 PM</v>
      </c>
      <c r="F2205" s="530" t="str">
        <f t="shared" si="71"/>
        <v>Apr</v>
      </c>
    </row>
    <row r="2206" spans="1:6" x14ac:dyDescent="0.35">
      <c r="A2206" s="527">
        <f>Electricity!D2242</f>
        <v>45383</v>
      </c>
      <c r="B2206" s="528">
        <f>Electricity!E2242</f>
        <v>0.79166666666666674</v>
      </c>
      <c r="C2206" s="529">
        <f>Electricity!F2242</f>
        <v>0</v>
      </c>
      <c r="D2206" s="529">
        <f>Electricity!I2242</f>
        <v>0</v>
      </c>
      <c r="E2206" s="530" t="str">
        <f t="shared" si="72"/>
        <v>04/01/2024 07:00:00 PM</v>
      </c>
      <c r="F2206" s="530" t="str">
        <f t="shared" si="71"/>
        <v>Apr</v>
      </c>
    </row>
    <row r="2207" spans="1:6" x14ac:dyDescent="0.35">
      <c r="A2207" s="527">
        <f>Electricity!D2243</f>
        <v>45383</v>
      </c>
      <c r="B2207" s="528">
        <f>Electricity!E2243</f>
        <v>0.83333333333333337</v>
      </c>
      <c r="C2207" s="529">
        <f>Electricity!F2243</f>
        <v>0</v>
      </c>
      <c r="D2207" s="529">
        <f>Electricity!I2243</f>
        <v>0</v>
      </c>
      <c r="E2207" s="530" t="str">
        <f t="shared" si="72"/>
        <v>04/01/2024 08:00:00 PM</v>
      </c>
      <c r="F2207" s="530" t="str">
        <f t="shared" si="71"/>
        <v>Apr</v>
      </c>
    </row>
    <row r="2208" spans="1:6" x14ac:dyDescent="0.35">
      <c r="A2208" s="527">
        <f>Electricity!D2244</f>
        <v>45383</v>
      </c>
      <c r="B2208" s="528">
        <f>Electricity!E2244</f>
        <v>0.87500000000000011</v>
      </c>
      <c r="C2208" s="529">
        <f>Electricity!F2244</f>
        <v>0</v>
      </c>
      <c r="D2208" s="529">
        <f>Electricity!I2244</f>
        <v>0</v>
      </c>
      <c r="E2208" s="530" t="str">
        <f t="shared" si="72"/>
        <v>04/01/2024 09:00:00 PM</v>
      </c>
      <c r="F2208" s="530" t="str">
        <f t="shared" si="71"/>
        <v>Apr</v>
      </c>
    </row>
    <row r="2209" spans="1:6" x14ac:dyDescent="0.35">
      <c r="A2209" s="527">
        <f>Electricity!D2245</f>
        <v>45383</v>
      </c>
      <c r="B2209" s="528">
        <f>Electricity!E2245</f>
        <v>0.91666666666666674</v>
      </c>
      <c r="C2209" s="529">
        <f>Electricity!F2245</f>
        <v>0</v>
      </c>
      <c r="D2209" s="529">
        <f>Electricity!I2245</f>
        <v>0</v>
      </c>
      <c r="E2209" s="530" t="str">
        <f t="shared" si="72"/>
        <v>04/01/2024 10:00:00 PM</v>
      </c>
      <c r="F2209" s="530" t="str">
        <f t="shared" si="71"/>
        <v>Apr</v>
      </c>
    </row>
    <row r="2210" spans="1:6" x14ac:dyDescent="0.35">
      <c r="A2210" s="527">
        <f>Electricity!D2246</f>
        <v>45383</v>
      </c>
      <c r="B2210" s="528">
        <f>Electricity!E2246</f>
        <v>0.95833333333333337</v>
      </c>
      <c r="C2210" s="529">
        <f>Electricity!F2246</f>
        <v>0</v>
      </c>
      <c r="D2210" s="529">
        <f>Electricity!I2246</f>
        <v>0</v>
      </c>
      <c r="E2210" s="530" t="str">
        <f t="shared" si="72"/>
        <v>04/01/2024 11:00:00 PM</v>
      </c>
      <c r="F2210" s="530" t="str">
        <f t="shared" si="71"/>
        <v>Apr</v>
      </c>
    </row>
    <row r="2211" spans="1:6" x14ac:dyDescent="0.35">
      <c r="A2211" s="527">
        <f>Electricity!D2247</f>
        <v>45384</v>
      </c>
      <c r="B2211" s="528">
        <f>Electricity!E2247</f>
        <v>3.1225022567582528E-17</v>
      </c>
      <c r="C2211" s="529">
        <f>Electricity!F2247</f>
        <v>0</v>
      </c>
      <c r="D2211" s="529">
        <f>Electricity!I2247</f>
        <v>0</v>
      </c>
      <c r="E2211" s="530" t="str">
        <f t="shared" si="72"/>
        <v>04/02/2024 12:00:00 AM</v>
      </c>
      <c r="F2211" s="530" t="str">
        <f t="shared" si="71"/>
        <v>Apr</v>
      </c>
    </row>
    <row r="2212" spans="1:6" x14ac:dyDescent="0.35">
      <c r="A2212" s="527">
        <f>Electricity!D2248</f>
        <v>45384</v>
      </c>
      <c r="B2212" s="528">
        <f>Electricity!E2248</f>
        <v>4.1666666666666699E-2</v>
      </c>
      <c r="C2212" s="529">
        <f>Electricity!F2248</f>
        <v>0</v>
      </c>
      <c r="D2212" s="529">
        <f>Electricity!I2248</f>
        <v>0</v>
      </c>
      <c r="E2212" s="530" t="str">
        <f t="shared" si="72"/>
        <v>04/02/2024 01:00:00 AM</v>
      </c>
      <c r="F2212" s="530" t="str">
        <f t="shared" si="71"/>
        <v>Apr</v>
      </c>
    </row>
    <row r="2213" spans="1:6" x14ac:dyDescent="0.35">
      <c r="A2213" s="527">
        <f>Electricity!D2249</f>
        <v>45384</v>
      </c>
      <c r="B2213" s="528">
        <f>Electricity!E2249</f>
        <v>8.333333333333337E-2</v>
      </c>
      <c r="C2213" s="529">
        <f>Electricity!F2249</f>
        <v>0</v>
      </c>
      <c r="D2213" s="529">
        <f>Electricity!I2249</f>
        <v>0</v>
      </c>
      <c r="E2213" s="530" t="str">
        <f t="shared" si="72"/>
        <v>04/02/2024 02:00:00 AM</v>
      </c>
      <c r="F2213" s="530" t="str">
        <f t="shared" si="71"/>
        <v>Apr</v>
      </c>
    </row>
    <row r="2214" spans="1:6" x14ac:dyDescent="0.35">
      <c r="A2214" s="527">
        <f>Electricity!D2250</f>
        <v>45384</v>
      </c>
      <c r="B2214" s="528">
        <f>Electricity!E2250</f>
        <v>0.12500000000000006</v>
      </c>
      <c r="C2214" s="529">
        <f>Electricity!F2250</f>
        <v>0</v>
      </c>
      <c r="D2214" s="529">
        <f>Electricity!I2250</f>
        <v>0</v>
      </c>
      <c r="E2214" s="530" t="str">
        <f t="shared" si="72"/>
        <v>04/02/2024 03:00:00 AM</v>
      </c>
      <c r="F2214" s="530" t="str">
        <f t="shared" si="71"/>
        <v>Apr</v>
      </c>
    </row>
    <row r="2215" spans="1:6" x14ac:dyDescent="0.35">
      <c r="A2215" s="527">
        <f>Electricity!D2251</f>
        <v>45384</v>
      </c>
      <c r="B2215" s="528">
        <f>Electricity!E2251</f>
        <v>0.16666666666666669</v>
      </c>
      <c r="C2215" s="529">
        <f>Electricity!F2251</f>
        <v>0</v>
      </c>
      <c r="D2215" s="529">
        <f>Electricity!I2251</f>
        <v>0</v>
      </c>
      <c r="E2215" s="530" t="str">
        <f t="shared" si="72"/>
        <v>04/02/2024 04:00:00 AM</v>
      </c>
      <c r="F2215" s="530" t="str">
        <f t="shared" si="71"/>
        <v>Apr</v>
      </c>
    </row>
    <row r="2216" spans="1:6" x14ac:dyDescent="0.35">
      <c r="A2216" s="527">
        <f>Electricity!D2252</f>
        <v>45384</v>
      </c>
      <c r="B2216" s="528">
        <f>Electricity!E2252</f>
        <v>0.20833333333333337</v>
      </c>
      <c r="C2216" s="529">
        <f>Electricity!F2252</f>
        <v>0</v>
      </c>
      <c r="D2216" s="529">
        <f>Electricity!I2252</f>
        <v>0</v>
      </c>
      <c r="E2216" s="530" t="str">
        <f t="shared" si="72"/>
        <v>04/02/2024 05:00:00 AM</v>
      </c>
      <c r="F2216" s="530" t="str">
        <f t="shared" si="71"/>
        <v>Apr</v>
      </c>
    </row>
    <row r="2217" spans="1:6" x14ac:dyDescent="0.35">
      <c r="A2217" s="527">
        <f>Electricity!D2253</f>
        <v>45384</v>
      </c>
      <c r="B2217" s="528">
        <f>Electricity!E2253</f>
        <v>0.25</v>
      </c>
      <c r="C2217" s="529">
        <f>Electricity!F2253</f>
        <v>0</v>
      </c>
      <c r="D2217" s="529">
        <f>Electricity!I2253</f>
        <v>0</v>
      </c>
      <c r="E2217" s="530" t="str">
        <f t="shared" si="72"/>
        <v>04/02/2024 06:00:00 AM</v>
      </c>
      <c r="F2217" s="530" t="str">
        <f t="shared" si="71"/>
        <v>Apr</v>
      </c>
    </row>
    <row r="2218" spans="1:6" x14ac:dyDescent="0.35">
      <c r="A2218" s="527">
        <f>Electricity!D2254</f>
        <v>45384</v>
      </c>
      <c r="B2218" s="528">
        <f>Electricity!E2254</f>
        <v>0.29166666666666669</v>
      </c>
      <c r="C2218" s="529">
        <f>Electricity!F2254</f>
        <v>0</v>
      </c>
      <c r="D2218" s="529">
        <f>Electricity!I2254</f>
        <v>0</v>
      </c>
      <c r="E2218" s="530" t="str">
        <f t="shared" si="72"/>
        <v>04/02/2024 07:00:00 AM</v>
      </c>
      <c r="F2218" s="530" t="str">
        <f t="shared" si="71"/>
        <v>Apr</v>
      </c>
    </row>
    <row r="2219" spans="1:6" x14ac:dyDescent="0.35">
      <c r="A2219" s="527">
        <f>Electricity!D2255</f>
        <v>45384</v>
      </c>
      <c r="B2219" s="528">
        <f>Electricity!E2255</f>
        <v>0.33333333333333337</v>
      </c>
      <c r="C2219" s="529">
        <f>Electricity!F2255</f>
        <v>0</v>
      </c>
      <c r="D2219" s="529">
        <f>Electricity!I2255</f>
        <v>0</v>
      </c>
      <c r="E2219" s="530" t="str">
        <f t="shared" si="72"/>
        <v>04/02/2024 08:00:00 AM</v>
      </c>
      <c r="F2219" s="530" t="str">
        <f t="shared" si="71"/>
        <v>Apr</v>
      </c>
    </row>
    <row r="2220" spans="1:6" x14ac:dyDescent="0.35">
      <c r="A2220" s="527">
        <f>Electricity!D2256</f>
        <v>45384</v>
      </c>
      <c r="B2220" s="528">
        <f>Electricity!E2256</f>
        <v>0.375</v>
      </c>
      <c r="C2220" s="529">
        <f>Electricity!F2256</f>
        <v>0</v>
      </c>
      <c r="D2220" s="529">
        <f>Electricity!I2256</f>
        <v>0</v>
      </c>
      <c r="E2220" s="530" t="str">
        <f t="shared" si="72"/>
        <v>04/02/2024 09:00:00 AM</v>
      </c>
      <c r="F2220" s="530" t="str">
        <f t="shared" si="71"/>
        <v>Apr</v>
      </c>
    </row>
    <row r="2221" spans="1:6" x14ac:dyDescent="0.35">
      <c r="A2221" s="527">
        <f>Electricity!D2257</f>
        <v>45384</v>
      </c>
      <c r="B2221" s="528">
        <f>Electricity!E2257</f>
        <v>0.41666666666666669</v>
      </c>
      <c r="C2221" s="529">
        <f>Electricity!F2257</f>
        <v>0</v>
      </c>
      <c r="D2221" s="529">
        <f>Electricity!I2257</f>
        <v>0</v>
      </c>
      <c r="E2221" s="530" t="str">
        <f t="shared" si="72"/>
        <v>04/02/2024 10:00:00 AM</v>
      </c>
      <c r="F2221" s="530" t="str">
        <f t="shared" si="71"/>
        <v>Apr</v>
      </c>
    </row>
    <row r="2222" spans="1:6" x14ac:dyDescent="0.35">
      <c r="A2222" s="527">
        <f>Electricity!D2258</f>
        <v>45384</v>
      </c>
      <c r="B2222" s="528">
        <f>Electricity!E2258</f>
        <v>0.45833333333333337</v>
      </c>
      <c r="C2222" s="529">
        <f>Electricity!F2258</f>
        <v>0</v>
      </c>
      <c r="D2222" s="529">
        <f>Electricity!I2258</f>
        <v>0</v>
      </c>
      <c r="E2222" s="530" t="str">
        <f t="shared" si="72"/>
        <v>04/02/2024 11:00:00 AM</v>
      </c>
      <c r="F2222" s="530" t="str">
        <f t="shared" si="71"/>
        <v>Apr</v>
      </c>
    </row>
    <row r="2223" spans="1:6" x14ac:dyDescent="0.35">
      <c r="A2223" s="527">
        <f>Electricity!D2259</f>
        <v>45384</v>
      </c>
      <c r="B2223" s="528">
        <f>Electricity!E2259</f>
        <v>0.50000000000000011</v>
      </c>
      <c r="C2223" s="529">
        <f>Electricity!F2259</f>
        <v>0</v>
      </c>
      <c r="D2223" s="529">
        <f>Electricity!I2259</f>
        <v>0</v>
      </c>
      <c r="E2223" s="530" t="str">
        <f t="shared" si="72"/>
        <v>04/02/2024 12:00:00 PM</v>
      </c>
      <c r="F2223" s="530" t="str">
        <f t="shared" si="71"/>
        <v>Apr</v>
      </c>
    </row>
    <row r="2224" spans="1:6" x14ac:dyDescent="0.35">
      <c r="A2224" s="527">
        <f>Electricity!D2260</f>
        <v>45384</v>
      </c>
      <c r="B2224" s="528">
        <f>Electricity!E2260</f>
        <v>0.54166666666666674</v>
      </c>
      <c r="C2224" s="529">
        <f>Electricity!F2260</f>
        <v>0</v>
      </c>
      <c r="D2224" s="529">
        <f>Electricity!I2260</f>
        <v>0</v>
      </c>
      <c r="E2224" s="530" t="str">
        <f t="shared" si="72"/>
        <v>04/02/2024 01:00:00 PM</v>
      </c>
      <c r="F2224" s="530" t="str">
        <f t="shared" si="71"/>
        <v>Apr</v>
      </c>
    </row>
    <row r="2225" spans="1:6" x14ac:dyDescent="0.35">
      <c r="A2225" s="527">
        <f>Electricity!D2261</f>
        <v>45384</v>
      </c>
      <c r="B2225" s="528">
        <f>Electricity!E2261</f>
        <v>0.58333333333333337</v>
      </c>
      <c r="C2225" s="529">
        <f>Electricity!F2261</f>
        <v>0</v>
      </c>
      <c r="D2225" s="529">
        <f>Electricity!I2261</f>
        <v>0</v>
      </c>
      <c r="E2225" s="530" t="str">
        <f t="shared" si="72"/>
        <v>04/02/2024 02:00:00 PM</v>
      </c>
      <c r="F2225" s="530" t="str">
        <f t="shared" si="71"/>
        <v>Apr</v>
      </c>
    </row>
    <row r="2226" spans="1:6" x14ac:dyDescent="0.35">
      <c r="A2226" s="527">
        <f>Electricity!D2262</f>
        <v>45384</v>
      </c>
      <c r="B2226" s="528">
        <f>Electricity!E2262</f>
        <v>0.62500000000000011</v>
      </c>
      <c r="C2226" s="529">
        <f>Electricity!F2262</f>
        <v>0</v>
      </c>
      <c r="D2226" s="529">
        <f>Electricity!I2262</f>
        <v>0</v>
      </c>
      <c r="E2226" s="530" t="str">
        <f t="shared" si="72"/>
        <v>04/02/2024 03:00:00 PM</v>
      </c>
      <c r="F2226" s="530" t="str">
        <f t="shared" si="71"/>
        <v>Apr</v>
      </c>
    </row>
    <row r="2227" spans="1:6" x14ac:dyDescent="0.35">
      <c r="A2227" s="527">
        <f>Electricity!D2263</f>
        <v>45384</v>
      </c>
      <c r="B2227" s="528">
        <f>Electricity!E2263</f>
        <v>0.66666666666666674</v>
      </c>
      <c r="C2227" s="529">
        <f>Electricity!F2263</f>
        <v>0</v>
      </c>
      <c r="D2227" s="529">
        <f>Electricity!I2263</f>
        <v>0</v>
      </c>
      <c r="E2227" s="530" t="str">
        <f t="shared" si="72"/>
        <v>04/02/2024 04:00:00 PM</v>
      </c>
      <c r="F2227" s="530" t="str">
        <f t="shared" si="71"/>
        <v>Apr</v>
      </c>
    </row>
    <row r="2228" spans="1:6" x14ac:dyDescent="0.35">
      <c r="A2228" s="527">
        <f>Electricity!D2264</f>
        <v>45384</v>
      </c>
      <c r="B2228" s="528">
        <f>Electricity!E2264</f>
        <v>0.70833333333333337</v>
      </c>
      <c r="C2228" s="529">
        <f>Electricity!F2264</f>
        <v>0</v>
      </c>
      <c r="D2228" s="529">
        <f>Electricity!I2264</f>
        <v>0</v>
      </c>
      <c r="E2228" s="530" t="str">
        <f t="shared" si="72"/>
        <v>04/02/2024 05:00:00 PM</v>
      </c>
      <c r="F2228" s="530" t="str">
        <f t="shared" si="71"/>
        <v>Apr</v>
      </c>
    </row>
    <row r="2229" spans="1:6" x14ac:dyDescent="0.35">
      <c r="A2229" s="527">
        <f>Electricity!D2265</f>
        <v>45384</v>
      </c>
      <c r="B2229" s="528">
        <f>Electricity!E2265</f>
        <v>0.75000000000000011</v>
      </c>
      <c r="C2229" s="529">
        <f>Electricity!F2265</f>
        <v>0</v>
      </c>
      <c r="D2229" s="529">
        <f>Electricity!I2265</f>
        <v>0</v>
      </c>
      <c r="E2229" s="530" t="str">
        <f t="shared" si="72"/>
        <v>04/02/2024 06:00:00 PM</v>
      </c>
      <c r="F2229" s="530" t="str">
        <f t="shared" si="71"/>
        <v>Apr</v>
      </c>
    </row>
    <row r="2230" spans="1:6" x14ac:dyDescent="0.35">
      <c r="A2230" s="527">
        <f>Electricity!D2266</f>
        <v>45384</v>
      </c>
      <c r="B2230" s="528">
        <f>Electricity!E2266</f>
        <v>0.79166666666666674</v>
      </c>
      <c r="C2230" s="529">
        <f>Electricity!F2266</f>
        <v>0</v>
      </c>
      <c r="D2230" s="529">
        <f>Electricity!I2266</f>
        <v>0</v>
      </c>
      <c r="E2230" s="530" t="str">
        <f t="shared" si="72"/>
        <v>04/02/2024 07:00:00 PM</v>
      </c>
      <c r="F2230" s="530" t="str">
        <f t="shared" si="71"/>
        <v>Apr</v>
      </c>
    </row>
    <row r="2231" spans="1:6" x14ac:dyDescent="0.35">
      <c r="A2231" s="527">
        <f>Electricity!D2267</f>
        <v>45384</v>
      </c>
      <c r="B2231" s="528">
        <f>Electricity!E2267</f>
        <v>0.83333333333333337</v>
      </c>
      <c r="C2231" s="529">
        <f>Electricity!F2267</f>
        <v>0</v>
      </c>
      <c r="D2231" s="529">
        <f>Electricity!I2267</f>
        <v>0</v>
      </c>
      <c r="E2231" s="530" t="str">
        <f t="shared" si="72"/>
        <v>04/02/2024 08:00:00 PM</v>
      </c>
      <c r="F2231" s="530" t="str">
        <f t="shared" si="71"/>
        <v>Apr</v>
      </c>
    </row>
    <row r="2232" spans="1:6" x14ac:dyDescent="0.35">
      <c r="A2232" s="527">
        <f>Electricity!D2268</f>
        <v>45384</v>
      </c>
      <c r="B2232" s="528">
        <f>Electricity!E2268</f>
        <v>0.87500000000000011</v>
      </c>
      <c r="C2232" s="529">
        <f>Electricity!F2268</f>
        <v>0</v>
      </c>
      <c r="D2232" s="529">
        <f>Electricity!I2268</f>
        <v>0</v>
      </c>
      <c r="E2232" s="530" t="str">
        <f t="shared" si="72"/>
        <v>04/02/2024 09:00:00 PM</v>
      </c>
      <c r="F2232" s="530" t="str">
        <f t="shared" si="71"/>
        <v>Apr</v>
      </c>
    </row>
    <row r="2233" spans="1:6" x14ac:dyDescent="0.35">
      <c r="A2233" s="527">
        <f>Electricity!D2269</f>
        <v>45384</v>
      </c>
      <c r="B2233" s="528">
        <f>Electricity!E2269</f>
        <v>0.91666666666666674</v>
      </c>
      <c r="C2233" s="529">
        <f>Electricity!F2269</f>
        <v>0</v>
      </c>
      <c r="D2233" s="529">
        <f>Electricity!I2269</f>
        <v>0</v>
      </c>
      <c r="E2233" s="530" t="str">
        <f t="shared" si="72"/>
        <v>04/02/2024 10:00:00 PM</v>
      </c>
      <c r="F2233" s="530" t="str">
        <f t="shared" si="71"/>
        <v>Apr</v>
      </c>
    </row>
    <row r="2234" spans="1:6" x14ac:dyDescent="0.35">
      <c r="A2234" s="527">
        <f>Electricity!D2270</f>
        <v>45384</v>
      </c>
      <c r="B2234" s="528">
        <f>Electricity!E2270</f>
        <v>0.95833333333333337</v>
      </c>
      <c r="C2234" s="529">
        <f>Electricity!F2270</f>
        <v>0</v>
      </c>
      <c r="D2234" s="529">
        <f>Electricity!I2270</f>
        <v>0</v>
      </c>
      <c r="E2234" s="530" t="str">
        <f t="shared" si="72"/>
        <v>04/02/2024 11:00:00 PM</v>
      </c>
      <c r="F2234" s="530" t="str">
        <f t="shared" si="71"/>
        <v>Apr</v>
      </c>
    </row>
    <row r="2235" spans="1:6" x14ac:dyDescent="0.35">
      <c r="A2235" s="527">
        <f>Electricity!D2271</f>
        <v>45385</v>
      </c>
      <c r="B2235" s="528">
        <f>Electricity!E2271</f>
        <v>3.1225022567582528E-17</v>
      </c>
      <c r="C2235" s="529">
        <f>Electricity!F2271</f>
        <v>0</v>
      </c>
      <c r="D2235" s="529">
        <f>Electricity!I2271</f>
        <v>0</v>
      </c>
      <c r="E2235" s="530" t="str">
        <f t="shared" si="72"/>
        <v>04/03/2024 12:00:00 AM</v>
      </c>
      <c r="F2235" s="530" t="str">
        <f t="shared" si="71"/>
        <v>Apr</v>
      </c>
    </row>
    <row r="2236" spans="1:6" x14ac:dyDescent="0.35">
      <c r="A2236" s="527">
        <f>Electricity!D2272</f>
        <v>45385</v>
      </c>
      <c r="B2236" s="528">
        <f>Electricity!E2272</f>
        <v>4.1666666666666699E-2</v>
      </c>
      <c r="C2236" s="529">
        <f>Electricity!F2272</f>
        <v>0</v>
      </c>
      <c r="D2236" s="529">
        <f>Electricity!I2272</f>
        <v>0</v>
      </c>
      <c r="E2236" s="530" t="str">
        <f t="shared" si="72"/>
        <v>04/03/2024 01:00:00 AM</v>
      </c>
      <c r="F2236" s="530" t="str">
        <f t="shared" si="71"/>
        <v>Apr</v>
      </c>
    </row>
    <row r="2237" spans="1:6" x14ac:dyDescent="0.35">
      <c r="A2237" s="527">
        <f>Electricity!D2273</f>
        <v>45385</v>
      </c>
      <c r="B2237" s="528">
        <f>Electricity!E2273</f>
        <v>8.333333333333337E-2</v>
      </c>
      <c r="C2237" s="529">
        <f>Electricity!F2273</f>
        <v>0</v>
      </c>
      <c r="D2237" s="529">
        <f>Electricity!I2273</f>
        <v>0</v>
      </c>
      <c r="E2237" s="530" t="str">
        <f t="shared" si="72"/>
        <v>04/03/2024 02:00:00 AM</v>
      </c>
      <c r="F2237" s="530" t="str">
        <f t="shared" si="71"/>
        <v>Apr</v>
      </c>
    </row>
    <row r="2238" spans="1:6" x14ac:dyDescent="0.35">
      <c r="A2238" s="527">
        <f>Electricity!D2274</f>
        <v>45385</v>
      </c>
      <c r="B2238" s="528">
        <f>Electricity!E2274</f>
        <v>0.12500000000000006</v>
      </c>
      <c r="C2238" s="529">
        <f>Electricity!F2274</f>
        <v>0</v>
      </c>
      <c r="D2238" s="529">
        <f>Electricity!I2274</f>
        <v>0</v>
      </c>
      <c r="E2238" s="530" t="str">
        <f t="shared" si="72"/>
        <v>04/03/2024 03:00:00 AM</v>
      </c>
      <c r="F2238" s="530" t="str">
        <f t="shared" si="71"/>
        <v>Apr</v>
      </c>
    </row>
    <row r="2239" spans="1:6" x14ac:dyDescent="0.35">
      <c r="A2239" s="527">
        <f>Electricity!D2275</f>
        <v>45385</v>
      </c>
      <c r="B2239" s="528">
        <f>Electricity!E2275</f>
        <v>0.16666666666666669</v>
      </c>
      <c r="C2239" s="529">
        <f>Electricity!F2275</f>
        <v>0</v>
      </c>
      <c r="D2239" s="529">
        <f>Electricity!I2275</f>
        <v>0</v>
      </c>
      <c r="E2239" s="530" t="str">
        <f t="shared" si="72"/>
        <v>04/03/2024 04:00:00 AM</v>
      </c>
      <c r="F2239" s="530" t="str">
        <f t="shared" si="71"/>
        <v>Apr</v>
      </c>
    </row>
    <row r="2240" spans="1:6" x14ac:dyDescent="0.35">
      <c r="A2240" s="527">
        <f>Electricity!D2276</f>
        <v>45385</v>
      </c>
      <c r="B2240" s="528">
        <f>Electricity!E2276</f>
        <v>0.20833333333333337</v>
      </c>
      <c r="C2240" s="529">
        <f>Electricity!F2276</f>
        <v>0</v>
      </c>
      <c r="D2240" s="529">
        <f>Electricity!I2276</f>
        <v>0</v>
      </c>
      <c r="E2240" s="530" t="str">
        <f t="shared" si="72"/>
        <v>04/03/2024 05:00:00 AM</v>
      </c>
      <c r="F2240" s="530" t="str">
        <f t="shared" si="71"/>
        <v>Apr</v>
      </c>
    </row>
    <row r="2241" spans="1:6" x14ac:dyDescent="0.35">
      <c r="A2241" s="527">
        <f>Electricity!D2277</f>
        <v>45385</v>
      </c>
      <c r="B2241" s="528">
        <f>Electricity!E2277</f>
        <v>0.25</v>
      </c>
      <c r="C2241" s="529">
        <f>Electricity!F2277</f>
        <v>0</v>
      </c>
      <c r="D2241" s="529">
        <f>Electricity!I2277</f>
        <v>0</v>
      </c>
      <c r="E2241" s="530" t="str">
        <f t="shared" si="72"/>
        <v>04/03/2024 06:00:00 AM</v>
      </c>
      <c r="F2241" s="530" t="str">
        <f t="shared" si="71"/>
        <v>Apr</v>
      </c>
    </row>
    <row r="2242" spans="1:6" x14ac:dyDescent="0.35">
      <c r="A2242" s="527">
        <f>Electricity!D2278</f>
        <v>45385</v>
      </c>
      <c r="B2242" s="528">
        <f>Electricity!E2278</f>
        <v>0.29166666666666669</v>
      </c>
      <c r="C2242" s="529">
        <f>Electricity!F2278</f>
        <v>0</v>
      </c>
      <c r="D2242" s="529">
        <f>Electricity!I2278</f>
        <v>0</v>
      </c>
      <c r="E2242" s="530" t="str">
        <f t="shared" si="72"/>
        <v>04/03/2024 07:00:00 AM</v>
      </c>
      <c r="F2242" s="530" t="str">
        <f t="shared" si="71"/>
        <v>Apr</v>
      </c>
    </row>
    <row r="2243" spans="1:6" x14ac:dyDescent="0.35">
      <c r="A2243" s="527">
        <f>Electricity!D2279</f>
        <v>45385</v>
      </c>
      <c r="B2243" s="528">
        <f>Electricity!E2279</f>
        <v>0.33333333333333337</v>
      </c>
      <c r="C2243" s="529">
        <f>Electricity!F2279</f>
        <v>0</v>
      </c>
      <c r="D2243" s="529">
        <f>Electricity!I2279</f>
        <v>0</v>
      </c>
      <c r="E2243" s="530" t="str">
        <f t="shared" si="72"/>
        <v>04/03/2024 08:00:00 AM</v>
      </c>
      <c r="F2243" s="530" t="str">
        <f t="shared" ref="F2243:F2306" si="73">TEXT(A2243,"mmm")</f>
        <v>Apr</v>
      </c>
    </row>
    <row r="2244" spans="1:6" x14ac:dyDescent="0.35">
      <c r="A2244" s="527">
        <f>Electricity!D2280</f>
        <v>45385</v>
      </c>
      <c r="B2244" s="528">
        <f>Electricity!E2280</f>
        <v>0.375</v>
      </c>
      <c r="C2244" s="529">
        <f>Electricity!F2280</f>
        <v>0</v>
      </c>
      <c r="D2244" s="529">
        <f>Electricity!I2280</f>
        <v>0</v>
      </c>
      <c r="E2244" s="530" t="str">
        <f t="shared" si="72"/>
        <v>04/03/2024 09:00:00 AM</v>
      </c>
      <c r="F2244" s="530" t="str">
        <f t="shared" si="73"/>
        <v>Apr</v>
      </c>
    </row>
    <row r="2245" spans="1:6" x14ac:dyDescent="0.35">
      <c r="A2245" s="527">
        <f>Electricity!D2281</f>
        <v>45385</v>
      </c>
      <c r="B2245" s="528">
        <f>Electricity!E2281</f>
        <v>0.41666666666666669</v>
      </c>
      <c r="C2245" s="529">
        <f>Electricity!F2281</f>
        <v>0</v>
      </c>
      <c r="D2245" s="529">
        <f>Electricity!I2281</f>
        <v>0</v>
      </c>
      <c r="E2245" s="530" t="str">
        <f t="shared" si="72"/>
        <v>04/03/2024 10:00:00 AM</v>
      </c>
      <c r="F2245" s="530" t="str">
        <f t="shared" si="73"/>
        <v>Apr</v>
      </c>
    </row>
    <row r="2246" spans="1:6" x14ac:dyDescent="0.35">
      <c r="A2246" s="527">
        <f>Electricity!D2282</f>
        <v>45385</v>
      </c>
      <c r="B2246" s="528">
        <f>Electricity!E2282</f>
        <v>0.45833333333333337</v>
      </c>
      <c r="C2246" s="529">
        <f>Electricity!F2282</f>
        <v>0</v>
      </c>
      <c r="D2246" s="529">
        <f>Electricity!I2282</f>
        <v>0</v>
      </c>
      <c r="E2246" s="530" t="str">
        <f t="shared" si="72"/>
        <v>04/03/2024 11:00:00 AM</v>
      </c>
      <c r="F2246" s="530" t="str">
        <f t="shared" si="73"/>
        <v>Apr</v>
      </c>
    </row>
    <row r="2247" spans="1:6" x14ac:dyDescent="0.35">
      <c r="A2247" s="527">
        <f>Electricity!D2283</f>
        <v>45385</v>
      </c>
      <c r="B2247" s="528">
        <f>Electricity!E2283</f>
        <v>0.50000000000000011</v>
      </c>
      <c r="C2247" s="529">
        <f>Electricity!F2283</f>
        <v>0</v>
      </c>
      <c r="D2247" s="529">
        <f>Electricity!I2283</f>
        <v>0</v>
      </c>
      <c r="E2247" s="530" t="str">
        <f t="shared" si="72"/>
        <v>04/03/2024 12:00:00 PM</v>
      </c>
      <c r="F2247" s="530" t="str">
        <f t="shared" si="73"/>
        <v>Apr</v>
      </c>
    </row>
    <row r="2248" spans="1:6" x14ac:dyDescent="0.35">
      <c r="A2248" s="527">
        <f>Electricity!D2284</f>
        <v>45385</v>
      </c>
      <c r="B2248" s="528">
        <f>Electricity!E2284</f>
        <v>0.54166666666666674</v>
      </c>
      <c r="C2248" s="529">
        <f>Electricity!F2284</f>
        <v>0</v>
      </c>
      <c r="D2248" s="529">
        <f>Electricity!I2284</f>
        <v>0</v>
      </c>
      <c r="E2248" s="530" t="str">
        <f t="shared" si="72"/>
        <v>04/03/2024 01:00:00 PM</v>
      </c>
      <c r="F2248" s="530" t="str">
        <f t="shared" si="73"/>
        <v>Apr</v>
      </c>
    </row>
    <row r="2249" spans="1:6" x14ac:dyDescent="0.35">
      <c r="A2249" s="527">
        <f>Electricity!D2285</f>
        <v>45385</v>
      </c>
      <c r="B2249" s="528">
        <f>Electricity!E2285</f>
        <v>0.58333333333333337</v>
      </c>
      <c r="C2249" s="529">
        <f>Electricity!F2285</f>
        <v>0</v>
      </c>
      <c r="D2249" s="529">
        <f>Electricity!I2285</f>
        <v>0</v>
      </c>
      <c r="E2249" s="530" t="str">
        <f t="shared" si="72"/>
        <v>04/03/2024 02:00:00 PM</v>
      </c>
      <c r="F2249" s="530" t="str">
        <f t="shared" si="73"/>
        <v>Apr</v>
      </c>
    </row>
    <row r="2250" spans="1:6" x14ac:dyDescent="0.35">
      <c r="A2250" s="527">
        <f>Electricity!D2286</f>
        <v>45385</v>
      </c>
      <c r="B2250" s="528">
        <f>Electricity!E2286</f>
        <v>0.62500000000000011</v>
      </c>
      <c r="C2250" s="529">
        <f>Electricity!F2286</f>
        <v>0</v>
      </c>
      <c r="D2250" s="529">
        <f>Electricity!I2286</f>
        <v>0</v>
      </c>
      <c r="E2250" s="530" t="str">
        <f t="shared" si="72"/>
        <v>04/03/2024 03:00:00 PM</v>
      </c>
      <c r="F2250" s="530" t="str">
        <f t="shared" si="73"/>
        <v>Apr</v>
      </c>
    </row>
    <row r="2251" spans="1:6" x14ac:dyDescent="0.35">
      <c r="A2251" s="527">
        <f>Electricity!D2287</f>
        <v>45385</v>
      </c>
      <c r="B2251" s="528">
        <f>Electricity!E2287</f>
        <v>0.66666666666666674</v>
      </c>
      <c r="C2251" s="529">
        <f>Electricity!F2287</f>
        <v>0</v>
      </c>
      <c r="D2251" s="529">
        <f>Electricity!I2287</f>
        <v>0</v>
      </c>
      <c r="E2251" s="530" t="str">
        <f t="shared" si="72"/>
        <v>04/03/2024 04:00:00 PM</v>
      </c>
      <c r="F2251" s="530" t="str">
        <f t="shared" si="73"/>
        <v>Apr</v>
      </c>
    </row>
    <row r="2252" spans="1:6" x14ac:dyDescent="0.35">
      <c r="A2252" s="527">
        <f>Electricity!D2288</f>
        <v>45385</v>
      </c>
      <c r="B2252" s="528">
        <f>Electricity!E2288</f>
        <v>0.70833333333333337</v>
      </c>
      <c r="C2252" s="529">
        <f>Electricity!F2288</f>
        <v>0</v>
      </c>
      <c r="D2252" s="529">
        <f>Electricity!I2288</f>
        <v>0</v>
      </c>
      <c r="E2252" s="530" t="str">
        <f t="shared" ref="E2252:E2315" si="74">CONCATENATE(TEXT(A2252,"mm/dd/yyyy")," ",TEXT(B2252,"hh:mm:ss AM/PM"))</f>
        <v>04/03/2024 05:00:00 PM</v>
      </c>
      <c r="F2252" s="530" t="str">
        <f t="shared" si="73"/>
        <v>Apr</v>
      </c>
    </row>
    <row r="2253" spans="1:6" x14ac:dyDescent="0.35">
      <c r="A2253" s="527">
        <f>Electricity!D2289</f>
        <v>45385</v>
      </c>
      <c r="B2253" s="528">
        <f>Electricity!E2289</f>
        <v>0.75000000000000011</v>
      </c>
      <c r="C2253" s="529">
        <f>Electricity!F2289</f>
        <v>0</v>
      </c>
      <c r="D2253" s="529">
        <f>Electricity!I2289</f>
        <v>0</v>
      </c>
      <c r="E2253" s="530" t="str">
        <f t="shared" si="74"/>
        <v>04/03/2024 06:00:00 PM</v>
      </c>
      <c r="F2253" s="530" t="str">
        <f t="shared" si="73"/>
        <v>Apr</v>
      </c>
    </row>
    <row r="2254" spans="1:6" x14ac:dyDescent="0.35">
      <c r="A2254" s="527">
        <f>Electricity!D2290</f>
        <v>45385</v>
      </c>
      <c r="B2254" s="528">
        <f>Electricity!E2290</f>
        <v>0.79166666666666674</v>
      </c>
      <c r="C2254" s="529">
        <f>Electricity!F2290</f>
        <v>0</v>
      </c>
      <c r="D2254" s="529">
        <f>Electricity!I2290</f>
        <v>0</v>
      </c>
      <c r="E2254" s="530" t="str">
        <f t="shared" si="74"/>
        <v>04/03/2024 07:00:00 PM</v>
      </c>
      <c r="F2254" s="530" t="str">
        <f t="shared" si="73"/>
        <v>Apr</v>
      </c>
    </row>
    <row r="2255" spans="1:6" x14ac:dyDescent="0.35">
      <c r="A2255" s="527">
        <f>Electricity!D2291</f>
        <v>45385</v>
      </c>
      <c r="B2255" s="528">
        <f>Electricity!E2291</f>
        <v>0.83333333333333337</v>
      </c>
      <c r="C2255" s="529">
        <f>Electricity!F2291</f>
        <v>0</v>
      </c>
      <c r="D2255" s="529">
        <f>Electricity!I2291</f>
        <v>0</v>
      </c>
      <c r="E2255" s="530" t="str">
        <f t="shared" si="74"/>
        <v>04/03/2024 08:00:00 PM</v>
      </c>
      <c r="F2255" s="530" t="str">
        <f t="shared" si="73"/>
        <v>Apr</v>
      </c>
    </row>
    <row r="2256" spans="1:6" x14ac:dyDescent="0.35">
      <c r="A2256" s="527">
        <f>Electricity!D2292</f>
        <v>45385</v>
      </c>
      <c r="B2256" s="528">
        <f>Electricity!E2292</f>
        <v>0.87500000000000011</v>
      </c>
      <c r="C2256" s="529">
        <f>Electricity!F2292</f>
        <v>0</v>
      </c>
      <c r="D2256" s="529">
        <f>Electricity!I2292</f>
        <v>0</v>
      </c>
      <c r="E2256" s="530" t="str">
        <f t="shared" si="74"/>
        <v>04/03/2024 09:00:00 PM</v>
      </c>
      <c r="F2256" s="530" t="str">
        <f t="shared" si="73"/>
        <v>Apr</v>
      </c>
    </row>
    <row r="2257" spans="1:6" x14ac:dyDescent="0.35">
      <c r="A2257" s="527">
        <f>Electricity!D2293</f>
        <v>45385</v>
      </c>
      <c r="B2257" s="528">
        <f>Electricity!E2293</f>
        <v>0.91666666666666674</v>
      </c>
      <c r="C2257" s="529">
        <f>Electricity!F2293</f>
        <v>0</v>
      </c>
      <c r="D2257" s="529">
        <f>Electricity!I2293</f>
        <v>0</v>
      </c>
      <c r="E2257" s="530" t="str">
        <f t="shared" si="74"/>
        <v>04/03/2024 10:00:00 PM</v>
      </c>
      <c r="F2257" s="530" t="str">
        <f t="shared" si="73"/>
        <v>Apr</v>
      </c>
    </row>
    <row r="2258" spans="1:6" x14ac:dyDescent="0.35">
      <c r="A2258" s="527">
        <f>Electricity!D2294</f>
        <v>45385</v>
      </c>
      <c r="B2258" s="528">
        <f>Electricity!E2294</f>
        <v>0.95833333333333337</v>
      </c>
      <c r="C2258" s="529">
        <f>Electricity!F2294</f>
        <v>0</v>
      </c>
      <c r="D2258" s="529">
        <f>Electricity!I2294</f>
        <v>0</v>
      </c>
      <c r="E2258" s="530" t="str">
        <f t="shared" si="74"/>
        <v>04/03/2024 11:00:00 PM</v>
      </c>
      <c r="F2258" s="530" t="str">
        <f t="shared" si="73"/>
        <v>Apr</v>
      </c>
    </row>
    <row r="2259" spans="1:6" x14ac:dyDescent="0.35">
      <c r="A2259" s="527">
        <f>Electricity!D2295</f>
        <v>45386</v>
      </c>
      <c r="B2259" s="528">
        <f>Electricity!E2295</f>
        <v>3.1225022567582528E-17</v>
      </c>
      <c r="C2259" s="529">
        <f>Electricity!F2295</f>
        <v>0</v>
      </c>
      <c r="D2259" s="529">
        <f>Electricity!I2295</f>
        <v>0</v>
      </c>
      <c r="E2259" s="530" t="str">
        <f t="shared" si="74"/>
        <v>04/04/2024 12:00:00 AM</v>
      </c>
      <c r="F2259" s="530" t="str">
        <f t="shared" si="73"/>
        <v>Apr</v>
      </c>
    </row>
    <row r="2260" spans="1:6" x14ac:dyDescent="0.35">
      <c r="A2260" s="527">
        <f>Electricity!D2296</f>
        <v>45386</v>
      </c>
      <c r="B2260" s="528">
        <f>Electricity!E2296</f>
        <v>4.1666666666666699E-2</v>
      </c>
      <c r="C2260" s="529">
        <f>Electricity!F2296</f>
        <v>0</v>
      </c>
      <c r="D2260" s="529">
        <f>Electricity!I2296</f>
        <v>0</v>
      </c>
      <c r="E2260" s="530" t="str">
        <f t="shared" si="74"/>
        <v>04/04/2024 01:00:00 AM</v>
      </c>
      <c r="F2260" s="530" t="str">
        <f t="shared" si="73"/>
        <v>Apr</v>
      </c>
    </row>
    <row r="2261" spans="1:6" x14ac:dyDescent="0.35">
      <c r="A2261" s="527">
        <f>Electricity!D2297</f>
        <v>45386</v>
      </c>
      <c r="B2261" s="528">
        <f>Electricity!E2297</f>
        <v>8.333333333333337E-2</v>
      </c>
      <c r="C2261" s="529">
        <f>Electricity!F2297</f>
        <v>0</v>
      </c>
      <c r="D2261" s="529">
        <f>Electricity!I2297</f>
        <v>0</v>
      </c>
      <c r="E2261" s="530" t="str">
        <f t="shared" si="74"/>
        <v>04/04/2024 02:00:00 AM</v>
      </c>
      <c r="F2261" s="530" t="str">
        <f t="shared" si="73"/>
        <v>Apr</v>
      </c>
    </row>
    <row r="2262" spans="1:6" x14ac:dyDescent="0.35">
      <c r="A2262" s="527">
        <f>Electricity!D2298</f>
        <v>45386</v>
      </c>
      <c r="B2262" s="528">
        <f>Electricity!E2298</f>
        <v>0.12500000000000006</v>
      </c>
      <c r="C2262" s="529">
        <f>Electricity!F2298</f>
        <v>0</v>
      </c>
      <c r="D2262" s="529">
        <f>Electricity!I2298</f>
        <v>0</v>
      </c>
      <c r="E2262" s="530" t="str">
        <f t="shared" si="74"/>
        <v>04/04/2024 03:00:00 AM</v>
      </c>
      <c r="F2262" s="530" t="str">
        <f t="shared" si="73"/>
        <v>Apr</v>
      </c>
    </row>
    <row r="2263" spans="1:6" x14ac:dyDescent="0.35">
      <c r="A2263" s="527">
        <f>Electricity!D2299</f>
        <v>45386</v>
      </c>
      <c r="B2263" s="528">
        <f>Electricity!E2299</f>
        <v>0.16666666666666669</v>
      </c>
      <c r="C2263" s="529">
        <f>Electricity!F2299</f>
        <v>0</v>
      </c>
      <c r="D2263" s="529">
        <f>Electricity!I2299</f>
        <v>0</v>
      </c>
      <c r="E2263" s="530" t="str">
        <f t="shared" si="74"/>
        <v>04/04/2024 04:00:00 AM</v>
      </c>
      <c r="F2263" s="530" t="str">
        <f t="shared" si="73"/>
        <v>Apr</v>
      </c>
    </row>
    <row r="2264" spans="1:6" x14ac:dyDescent="0.35">
      <c r="A2264" s="527">
        <f>Electricity!D2300</f>
        <v>45386</v>
      </c>
      <c r="B2264" s="528">
        <f>Electricity!E2300</f>
        <v>0.20833333333333337</v>
      </c>
      <c r="C2264" s="529">
        <f>Electricity!F2300</f>
        <v>0</v>
      </c>
      <c r="D2264" s="529">
        <f>Electricity!I2300</f>
        <v>0</v>
      </c>
      <c r="E2264" s="530" t="str">
        <f t="shared" si="74"/>
        <v>04/04/2024 05:00:00 AM</v>
      </c>
      <c r="F2264" s="530" t="str">
        <f t="shared" si="73"/>
        <v>Apr</v>
      </c>
    </row>
    <row r="2265" spans="1:6" x14ac:dyDescent="0.35">
      <c r="A2265" s="527">
        <f>Electricity!D2301</f>
        <v>45386</v>
      </c>
      <c r="B2265" s="528">
        <f>Electricity!E2301</f>
        <v>0.25</v>
      </c>
      <c r="C2265" s="529">
        <f>Electricity!F2301</f>
        <v>0</v>
      </c>
      <c r="D2265" s="529">
        <f>Electricity!I2301</f>
        <v>0</v>
      </c>
      <c r="E2265" s="530" t="str">
        <f t="shared" si="74"/>
        <v>04/04/2024 06:00:00 AM</v>
      </c>
      <c r="F2265" s="530" t="str">
        <f t="shared" si="73"/>
        <v>Apr</v>
      </c>
    </row>
    <row r="2266" spans="1:6" x14ac:dyDescent="0.35">
      <c r="A2266" s="527">
        <f>Electricity!D2302</f>
        <v>45386</v>
      </c>
      <c r="B2266" s="528">
        <f>Electricity!E2302</f>
        <v>0.29166666666666669</v>
      </c>
      <c r="C2266" s="529">
        <f>Electricity!F2302</f>
        <v>0</v>
      </c>
      <c r="D2266" s="529">
        <f>Electricity!I2302</f>
        <v>0</v>
      </c>
      <c r="E2266" s="530" t="str">
        <f t="shared" si="74"/>
        <v>04/04/2024 07:00:00 AM</v>
      </c>
      <c r="F2266" s="530" t="str">
        <f t="shared" si="73"/>
        <v>Apr</v>
      </c>
    </row>
    <row r="2267" spans="1:6" x14ac:dyDescent="0.35">
      <c r="A2267" s="527">
        <f>Electricity!D2303</f>
        <v>45386</v>
      </c>
      <c r="B2267" s="528">
        <f>Electricity!E2303</f>
        <v>0.33333333333333337</v>
      </c>
      <c r="C2267" s="529">
        <f>Electricity!F2303</f>
        <v>0</v>
      </c>
      <c r="D2267" s="529">
        <f>Electricity!I2303</f>
        <v>0</v>
      </c>
      <c r="E2267" s="530" t="str">
        <f t="shared" si="74"/>
        <v>04/04/2024 08:00:00 AM</v>
      </c>
      <c r="F2267" s="530" t="str">
        <f t="shared" si="73"/>
        <v>Apr</v>
      </c>
    </row>
    <row r="2268" spans="1:6" x14ac:dyDescent="0.35">
      <c r="A2268" s="527">
        <f>Electricity!D2304</f>
        <v>45386</v>
      </c>
      <c r="B2268" s="528">
        <f>Electricity!E2304</f>
        <v>0.375</v>
      </c>
      <c r="C2268" s="529">
        <f>Electricity!F2304</f>
        <v>0</v>
      </c>
      <c r="D2268" s="529">
        <f>Electricity!I2304</f>
        <v>0</v>
      </c>
      <c r="E2268" s="530" t="str">
        <f t="shared" si="74"/>
        <v>04/04/2024 09:00:00 AM</v>
      </c>
      <c r="F2268" s="530" t="str">
        <f t="shared" si="73"/>
        <v>Apr</v>
      </c>
    </row>
    <row r="2269" spans="1:6" x14ac:dyDescent="0.35">
      <c r="A2269" s="527">
        <f>Electricity!D2305</f>
        <v>45386</v>
      </c>
      <c r="B2269" s="528">
        <f>Electricity!E2305</f>
        <v>0.41666666666666669</v>
      </c>
      <c r="C2269" s="529">
        <f>Electricity!F2305</f>
        <v>0</v>
      </c>
      <c r="D2269" s="529">
        <f>Electricity!I2305</f>
        <v>0</v>
      </c>
      <c r="E2269" s="530" t="str">
        <f t="shared" si="74"/>
        <v>04/04/2024 10:00:00 AM</v>
      </c>
      <c r="F2269" s="530" t="str">
        <f t="shared" si="73"/>
        <v>Apr</v>
      </c>
    </row>
    <row r="2270" spans="1:6" x14ac:dyDescent="0.35">
      <c r="A2270" s="527">
        <f>Electricity!D2306</f>
        <v>45386</v>
      </c>
      <c r="B2270" s="528">
        <f>Electricity!E2306</f>
        <v>0.45833333333333337</v>
      </c>
      <c r="C2270" s="529">
        <f>Electricity!F2306</f>
        <v>0</v>
      </c>
      <c r="D2270" s="529">
        <f>Electricity!I2306</f>
        <v>0</v>
      </c>
      <c r="E2270" s="530" t="str">
        <f t="shared" si="74"/>
        <v>04/04/2024 11:00:00 AM</v>
      </c>
      <c r="F2270" s="530" t="str">
        <f t="shared" si="73"/>
        <v>Apr</v>
      </c>
    </row>
    <row r="2271" spans="1:6" x14ac:dyDescent="0.35">
      <c r="A2271" s="527">
        <f>Electricity!D2307</f>
        <v>45386</v>
      </c>
      <c r="B2271" s="528">
        <f>Electricity!E2307</f>
        <v>0.50000000000000011</v>
      </c>
      <c r="C2271" s="529">
        <f>Electricity!F2307</f>
        <v>0</v>
      </c>
      <c r="D2271" s="529">
        <f>Electricity!I2307</f>
        <v>0</v>
      </c>
      <c r="E2271" s="530" t="str">
        <f t="shared" si="74"/>
        <v>04/04/2024 12:00:00 PM</v>
      </c>
      <c r="F2271" s="530" t="str">
        <f t="shared" si="73"/>
        <v>Apr</v>
      </c>
    </row>
    <row r="2272" spans="1:6" x14ac:dyDescent="0.35">
      <c r="A2272" s="527">
        <f>Electricity!D2308</f>
        <v>45386</v>
      </c>
      <c r="B2272" s="528">
        <f>Electricity!E2308</f>
        <v>0.54166666666666674</v>
      </c>
      <c r="C2272" s="529">
        <f>Electricity!F2308</f>
        <v>0</v>
      </c>
      <c r="D2272" s="529">
        <f>Electricity!I2308</f>
        <v>0</v>
      </c>
      <c r="E2272" s="530" t="str">
        <f t="shared" si="74"/>
        <v>04/04/2024 01:00:00 PM</v>
      </c>
      <c r="F2272" s="530" t="str">
        <f t="shared" si="73"/>
        <v>Apr</v>
      </c>
    </row>
    <row r="2273" spans="1:6" x14ac:dyDescent="0.35">
      <c r="A2273" s="527">
        <f>Electricity!D2309</f>
        <v>45386</v>
      </c>
      <c r="B2273" s="528">
        <f>Electricity!E2309</f>
        <v>0.58333333333333337</v>
      </c>
      <c r="C2273" s="529">
        <f>Electricity!F2309</f>
        <v>0</v>
      </c>
      <c r="D2273" s="529">
        <f>Electricity!I2309</f>
        <v>0</v>
      </c>
      <c r="E2273" s="530" t="str">
        <f t="shared" si="74"/>
        <v>04/04/2024 02:00:00 PM</v>
      </c>
      <c r="F2273" s="530" t="str">
        <f t="shared" si="73"/>
        <v>Apr</v>
      </c>
    </row>
    <row r="2274" spans="1:6" x14ac:dyDescent="0.35">
      <c r="A2274" s="527">
        <f>Electricity!D2310</f>
        <v>45386</v>
      </c>
      <c r="B2274" s="528">
        <f>Electricity!E2310</f>
        <v>0.62500000000000011</v>
      </c>
      <c r="C2274" s="529">
        <f>Electricity!F2310</f>
        <v>0</v>
      </c>
      <c r="D2274" s="529">
        <f>Electricity!I2310</f>
        <v>0</v>
      </c>
      <c r="E2274" s="530" t="str">
        <f t="shared" si="74"/>
        <v>04/04/2024 03:00:00 PM</v>
      </c>
      <c r="F2274" s="530" t="str">
        <f t="shared" si="73"/>
        <v>Apr</v>
      </c>
    </row>
    <row r="2275" spans="1:6" x14ac:dyDescent="0.35">
      <c r="A2275" s="527">
        <f>Electricity!D2311</f>
        <v>45386</v>
      </c>
      <c r="B2275" s="528">
        <f>Electricity!E2311</f>
        <v>0.66666666666666674</v>
      </c>
      <c r="C2275" s="529">
        <f>Electricity!F2311</f>
        <v>0</v>
      </c>
      <c r="D2275" s="529">
        <f>Electricity!I2311</f>
        <v>0</v>
      </c>
      <c r="E2275" s="530" t="str">
        <f t="shared" si="74"/>
        <v>04/04/2024 04:00:00 PM</v>
      </c>
      <c r="F2275" s="530" t="str">
        <f t="shared" si="73"/>
        <v>Apr</v>
      </c>
    </row>
    <row r="2276" spans="1:6" x14ac:dyDescent="0.35">
      <c r="A2276" s="527">
        <f>Electricity!D2312</f>
        <v>45386</v>
      </c>
      <c r="B2276" s="528">
        <f>Electricity!E2312</f>
        <v>0.70833333333333337</v>
      </c>
      <c r="C2276" s="529">
        <f>Electricity!F2312</f>
        <v>0</v>
      </c>
      <c r="D2276" s="529">
        <f>Electricity!I2312</f>
        <v>0</v>
      </c>
      <c r="E2276" s="530" t="str">
        <f t="shared" si="74"/>
        <v>04/04/2024 05:00:00 PM</v>
      </c>
      <c r="F2276" s="530" t="str">
        <f t="shared" si="73"/>
        <v>Apr</v>
      </c>
    </row>
    <row r="2277" spans="1:6" x14ac:dyDescent="0.35">
      <c r="A2277" s="527">
        <f>Electricity!D2313</f>
        <v>45386</v>
      </c>
      <c r="B2277" s="528">
        <f>Electricity!E2313</f>
        <v>0.75000000000000011</v>
      </c>
      <c r="C2277" s="529">
        <f>Electricity!F2313</f>
        <v>0</v>
      </c>
      <c r="D2277" s="529">
        <f>Electricity!I2313</f>
        <v>0</v>
      </c>
      <c r="E2277" s="530" t="str">
        <f t="shared" si="74"/>
        <v>04/04/2024 06:00:00 PM</v>
      </c>
      <c r="F2277" s="530" t="str">
        <f t="shared" si="73"/>
        <v>Apr</v>
      </c>
    </row>
    <row r="2278" spans="1:6" x14ac:dyDescent="0.35">
      <c r="A2278" s="527">
        <f>Electricity!D2314</f>
        <v>45386</v>
      </c>
      <c r="B2278" s="528">
        <f>Electricity!E2314</f>
        <v>0.79166666666666674</v>
      </c>
      <c r="C2278" s="529">
        <f>Electricity!F2314</f>
        <v>0</v>
      </c>
      <c r="D2278" s="529">
        <f>Electricity!I2314</f>
        <v>0</v>
      </c>
      <c r="E2278" s="530" t="str">
        <f t="shared" si="74"/>
        <v>04/04/2024 07:00:00 PM</v>
      </c>
      <c r="F2278" s="530" t="str">
        <f t="shared" si="73"/>
        <v>Apr</v>
      </c>
    </row>
    <row r="2279" spans="1:6" x14ac:dyDescent="0.35">
      <c r="A2279" s="527">
        <f>Electricity!D2315</f>
        <v>45386</v>
      </c>
      <c r="B2279" s="528">
        <f>Electricity!E2315</f>
        <v>0.83333333333333337</v>
      </c>
      <c r="C2279" s="529">
        <f>Electricity!F2315</f>
        <v>0</v>
      </c>
      <c r="D2279" s="529">
        <f>Electricity!I2315</f>
        <v>0</v>
      </c>
      <c r="E2279" s="530" t="str">
        <f t="shared" si="74"/>
        <v>04/04/2024 08:00:00 PM</v>
      </c>
      <c r="F2279" s="530" t="str">
        <f t="shared" si="73"/>
        <v>Apr</v>
      </c>
    </row>
    <row r="2280" spans="1:6" x14ac:dyDescent="0.35">
      <c r="A2280" s="527">
        <f>Electricity!D2316</f>
        <v>45386</v>
      </c>
      <c r="B2280" s="528">
        <f>Electricity!E2316</f>
        <v>0.87500000000000011</v>
      </c>
      <c r="C2280" s="529">
        <f>Electricity!F2316</f>
        <v>0</v>
      </c>
      <c r="D2280" s="529">
        <f>Electricity!I2316</f>
        <v>0</v>
      </c>
      <c r="E2280" s="530" t="str">
        <f t="shared" si="74"/>
        <v>04/04/2024 09:00:00 PM</v>
      </c>
      <c r="F2280" s="530" t="str">
        <f t="shared" si="73"/>
        <v>Apr</v>
      </c>
    </row>
    <row r="2281" spans="1:6" x14ac:dyDescent="0.35">
      <c r="A2281" s="527">
        <f>Electricity!D2317</f>
        <v>45386</v>
      </c>
      <c r="B2281" s="528">
        <f>Electricity!E2317</f>
        <v>0.91666666666666674</v>
      </c>
      <c r="C2281" s="529">
        <f>Electricity!F2317</f>
        <v>0</v>
      </c>
      <c r="D2281" s="529">
        <f>Electricity!I2317</f>
        <v>0</v>
      </c>
      <c r="E2281" s="530" t="str">
        <f t="shared" si="74"/>
        <v>04/04/2024 10:00:00 PM</v>
      </c>
      <c r="F2281" s="530" t="str">
        <f t="shared" si="73"/>
        <v>Apr</v>
      </c>
    </row>
    <row r="2282" spans="1:6" x14ac:dyDescent="0.35">
      <c r="A2282" s="527">
        <f>Electricity!D2318</f>
        <v>45386</v>
      </c>
      <c r="B2282" s="528">
        <f>Electricity!E2318</f>
        <v>0.95833333333333337</v>
      </c>
      <c r="C2282" s="529">
        <f>Electricity!F2318</f>
        <v>0</v>
      </c>
      <c r="D2282" s="529">
        <f>Electricity!I2318</f>
        <v>0</v>
      </c>
      <c r="E2282" s="530" t="str">
        <f t="shared" si="74"/>
        <v>04/04/2024 11:00:00 PM</v>
      </c>
      <c r="F2282" s="530" t="str">
        <f t="shared" si="73"/>
        <v>Apr</v>
      </c>
    </row>
    <row r="2283" spans="1:6" x14ac:dyDescent="0.35">
      <c r="A2283" s="527">
        <f>Electricity!D2319</f>
        <v>45387</v>
      </c>
      <c r="B2283" s="528">
        <f>Electricity!E2319</f>
        <v>3.1225022567582528E-17</v>
      </c>
      <c r="C2283" s="529">
        <f>Electricity!F2319</f>
        <v>0</v>
      </c>
      <c r="D2283" s="529">
        <f>Electricity!I2319</f>
        <v>0</v>
      </c>
      <c r="E2283" s="530" t="str">
        <f t="shared" si="74"/>
        <v>04/05/2024 12:00:00 AM</v>
      </c>
      <c r="F2283" s="530" t="str">
        <f t="shared" si="73"/>
        <v>Apr</v>
      </c>
    </row>
    <row r="2284" spans="1:6" x14ac:dyDescent="0.35">
      <c r="A2284" s="527">
        <f>Electricity!D2320</f>
        <v>45387</v>
      </c>
      <c r="B2284" s="528">
        <f>Electricity!E2320</f>
        <v>4.1666666666666699E-2</v>
      </c>
      <c r="C2284" s="529">
        <f>Electricity!F2320</f>
        <v>0</v>
      </c>
      <c r="D2284" s="529">
        <f>Electricity!I2320</f>
        <v>0</v>
      </c>
      <c r="E2284" s="530" t="str">
        <f t="shared" si="74"/>
        <v>04/05/2024 01:00:00 AM</v>
      </c>
      <c r="F2284" s="530" t="str">
        <f t="shared" si="73"/>
        <v>Apr</v>
      </c>
    </row>
    <row r="2285" spans="1:6" x14ac:dyDescent="0.35">
      <c r="A2285" s="527">
        <f>Electricity!D2321</f>
        <v>45387</v>
      </c>
      <c r="B2285" s="528">
        <f>Electricity!E2321</f>
        <v>8.333333333333337E-2</v>
      </c>
      <c r="C2285" s="529">
        <f>Electricity!F2321</f>
        <v>0</v>
      </c>
      <c r="D2285" s="529">
        <f>Electricity!I2321</f>
        <v>0</v>
      </c>
      <c r="E2285" s="530" t="str">
        <f t="shared" si="74"/>
        <v>04/05/2024 02:00:00 AM</v>
      </c>
      <c r="F2285" s="530" t="str">
        <f t="shared" si="73"/>
        <v>Apr</v>
      </c>
    </row>
    <row r="2286" spans="1:6" x14ac:dyDescent="0.35">
      <c r="A2286" s="527">
        <f>Electricity!D2322</f>
        <v>45387</v>
      </c>
      <c r="B2286" s="528">
        <f>Electricity!E2322</f>
        <v>0.12500000000000006</v>
      </c>
      <c r="C2286" s="529">
        <f>Electricity!F2322</f>
        <v>0</v>
      </c>
      <c r="D2286" s="529">
        <f>Electricity!I2322</f>
        <v>0</v>
      </c>
      <c r="E2286" s="530" t="str">
        <f t="shared" si="74"/>
        <v>04/05/2024 03:00:00 AM</v>
      </c>
      <c r="F2286" s="530" t="str">
        <f t="shared" si="73"/>
        <v>Apr</v>
      </c>
    </row>
    <row r="2287" spans="1:6" x14ac:dyDescent="0.35">
      <c r="A2287" s="527">
        <f>Electricity!D2323</f>
        <v>45387</v>
      </c>
      <c r="B2287" s="528">
        <f>Electricity!E2323</f>
        <v>0.16666666666666669</v>
      </c>
      <c r="C2287" s="529">
        <f>Electricity!F2323</f>
        <v>0</v>
      </c>
      <c r="D2287" s="529">
        <f>Electricity!I2323</f>
        <v>0</v>
      </c>
      <c r="E2287" s="530" t="str">
        <f t="shared" si="74"/>
        <v>04/05/2024 04:00:00 AM</v>
      </c>
      <c r="F2287" s="530" t="str">
        <f t="shared" si="73"/>
        <v>Apr</v>
      </c>
    </row>
    <row r="2288" spans="1:6" x14ac:dyDescent="0.35">
      <c r="A2288" s="527">
        <f>Electricity!D2324</f>
        <v>45387</v>
      </c>
      <c r="B2288" s="528">
        <f>Electricity!E2324</f>
        <v>0.20833333333333337</v>
      </c>
      <c r="C2288" s="529">
        <f>Electricity!F2324</f>
        <v>0</v>
      </c>
      <c r="D2288" s="529">
        <f>Electricity!I2324</f>
        <v>0</v>
      </c>
      <c r="E2288" s="530" t="str">
        <f t="shared" si="74"/>
        <v>04/05/2024 05:00:00 AM</v>
      </c>
      <c r="F2288" s="530" t="str">
        <f t="shared" si="73"/>
        <v>Apr</v>
      </c>
    </row>
    <row r="2289" spans="1:6" x14ac:dyDescent="0.35">
      <c r="A2289" s="527">
        <f>Electricity!D2325</f>
        <v>45387</v>
      </c>
      <c r="B2289" s="528">
        <f>Electricity!E2325</f>
        <v>0.25</v>
      </c>
      <c r="C2289" s="529">
        <f>Electricity!F2325</f>
        <v>0</v>
      </c>
      <c r="D2289" s="529">
        <f>Electricity!I2325</f>
        <v>0</v>
      </c>
      <c r="E2289" s="530" t="str">
        <f t="shared" si="74"/>
        <v>04/05/2024 06:00:00 AM</v>
      </c>
      <c r="F2289" s="530" t="str">
        <f t="shared" si="73"/>
        <v>Apr</v>
      </c>
    </row>
    <row r="2290" spans="1:6" x14ac:dyDescent="0.35">
      <c r="A2290" s="527">
        <f>Electricity!D2326</f>
        <v>45387</v>
      </c>
      <c r="B2290" s="528">
        <f>Electricity!E2326</f>
        <v>0.29166666666666669</v>
      </c>
      <c r="C2290" s="529">
        <f>Electricity!F2326</f>
        <v>0</v>
      </c>
      <c r="D2290" s="529">
        <f>Electricity!I2326</f>
        <v>0</v>
      </c>
      <c r="E2290" s="530" t="str">
        <f t="shared" si="74"/>
        <v>04/05/2024 07:00:00 AM</v>
      </c>
      <c r="F2290" s="530" t="str">
        <f t="shared" si="73"/>
        <v>Apr</v>
      </c>
    </row>
    <row r="2291" spans="1:6" x14ac:dyDescent="0.35">
      <c r="A2291" s="527">
        <f>Electricity!D2327</f>
        <v>45387</v>
      </c>
      <c r="B2291" s="528">
        <f>Electricity!E2327</f>
        <v>0.33333333333333337</v>
      </c>
      <c r="C2291" s="529">
        <f>Electricity!F2327</f>
        <v>0</v>
      </c>
      <c r="D2291" s="529">
        <f>Electricity!I2327</f>
        <v>0</v>
      </c>
      <c r="E2291" s="530" t="str">
        <f t="shared" si="74"/>
        <v>04/05/2024 08:00:00 AM</v>
      </c>
      <c r="F2291" s="530" t="str">
        <f t="shared" si="73"/>
        <v>Apr</v>
      </c>
    </row>
    <row r="2292" spans="1:6" x14ac:dyDescent="0.35">
      <c r="A2292" s="527">
        <f>Electricity!D2328</f>
        <v>45387</v>
      </c>
      <c r="B2292" s="528">
        <f>Electricity!E2328</f>
        <v>0.375</v>
      </c>
      <c r="C2292" s="529">
        <f>Electricity!F2328</f>
        <v>0</v>
      </c>
      <c r="D2292" s="529">
        <f>Electricity!I2328</f>
        <v>0</v>
      </c>
      <c r="E2292" s="530" t="str">
        <f t="shared" si="74"/>
        <v>04/05/2024 09:00:00 AM</v>
      </c>
      <c r="F2292" s="530" t="str">
        <f t="shared" si="73"/>
        <v>Apr</v>
      </c>
    </row>
    <row r="2293" spans="1:6" x14ac:dyDescent="0.35">
      <c r="A2293" s="527">
        <f>Electricity!D2329</f>
        <v>45387</v>
      </c>
      <c r="B2293" s="528">
        <f>Electricity!E2329</f>
        <v>0.41666666666666669</v>
      </c>
      <c r="C2293" s="529">
        <f>Electricity!F2329</f>
        <v>0</v>
      </c>
      <c r="D2293" s="529">
        <f>Electricity!I2329</f>
        <v>0</v>
      </c>
      <c r="E2293" s="530" t="str">
        <f t="shared" si="74"/>
        <v>04/05/2024 10:00:00 AM</v>
      </c>
      <c r="F2293" s="530" t="str">
        <f t="shared" si="73"/>
        <v>Apr</v>
      </c>
    </row>
    <row r="2294" spans="1:6" x14ac:dyDescent="0.35">
      <c r="A2294" s="527">
        <f>Electricity!D2330</f>
        <v>45387</v>
      </c>
      <c r="B2294" s="528">
        <f>Electricity!E2330</f>
        <v>0.45833333333333337</v>
      </c>
      <c r="C2294" s="529">
        <f>Electricity!F2330</f>
        <v>0</v>
      </c>
      <c r="D2294" s="529">
        <f>Electricity!I2330</f>
        <v>0</v>
      </c>
      <c r="E2294" s="530" t="str">
        <f t="shared" si="74"/>
        <v>04/05/2024 11:00:00 AM</v>
      </c>
      <c r="F2294" s="530" t="str">
        <f t="shared" si="73"/>
        <v>Apr</v>
      </c>
    </row>
    <row r="2295" spans="1:6" x14ac:dyDescent="0.35">
      <c r="A2295" s="527">
        <f>Electricity!D2331</f>
        <v>45387</v>
      </c>
      <c r="B2295" s="528">
        <f>Electricity!E2331</f>
        <v>0.50000000000000011</v>
      </c>
      <c r="C2295" s="529">
        <f>Electricity!F2331</f>
        <v>0</v>
      </c>
      <c r="D2295" s="529">
        <f>Electricity!I2331</f>
        <v>0</v>
      </c>
      <c r="E2295" s="530" t="str">
        <f t="shared" si="74"/>
        <v>04/05/2024 12:00:00 PM</v>
      </c>
      <c r="F2295" s="530" t="str">
        <f t="shared" si="73"/>
        <v>Apr</v>
      </c>
    </row>
    <row r="2296" spans="1:6" x14ac:dyDescent="0.35">
      <c r="A2296" s="527">
        <f>Electricity!D2332</f>
        <v>45387</v>
      </c>
      <c r="B2296" s="528">
        <f>Electricity!E2332</f>
        <v>0.54166666666666674</v>
      </c>
      <c r="C2296" s="529">
        <f>Electricity!F2332</f>
        <v>0</v>
      </c>
      <c r="D2296" s="529">
        <f>Electricity!I2332</f>
        <v>0</v>
      </c>
      <c r="E2296" s="530" t="str">
        <f t="shared" si="74"/>
        <v>04/05/2024 01:00:00 PM</v>
      </c>
      <c r="F2296" s="530" t="str">
        <f t="shared" si="73"/>
        <v>Apr</v>
      </c>
    </row>
    <row r="2297" spans="1:6" x14ac:dyDescent="0.35">
      <c r="A2297" s="527">
        <f>Electricity!D2333</f>
        <v>45387</v>
      </c>
      <c r="B2297" s="528">
        <f>Electricity!E2333</f>
        <v>0.58333333333333337</v>
      </c>
      <c r="C2297" s="529">
        <f>Electricity!F2333</f>
        <v>0</v>
      </c>
      <c r="D2297" s="529">
        <f>Electricity!I2333</f>
        <v>0</v>
      </c>
      <c r="E2297" s="530" t="str">
        <f t="shared" si="74"/>
        <v>04/05/2024 02:00:00 PM</v>
      </c>
      <c r="F2297" s="530" t="str">
        <f t="shared" si="73"/>
        <v>Apr</v>
      </c>
    </row>
    <row r="2298" spans="1:6" x14ac:dyDescent="0.35">
      <c r="A2298" s="527">
        <f>Electricity!D2334</f>
        <v>45387</v>
      </c>
      <c r="B2298" s="528">
        <f>Electricity!E2334</f>
        <v>0.62500000000000011</v>
      </c>
      <c r="C2298" s="529">
        <f>Electricity!F2334</f>
        <v>0</v>
      </c>
      <c r="D2298" s="529">
        <f>Electricity!I2334</f>
        <v>0</v>
      </c>
      <c r="E2298" s="530" t="str">
        <f t="shared" si="74"/>
        <v>04/05/2024 03:00:00 PM</v>
      </c>
      <c r="F2298" s="530" t="str">
        <f t="shared" si="73"/>
        <v>Apr</v>
      </c>
    </row>
    <row r="2299" spans="1:6" x14ac:dyDescent="0.35">
      <c r="A2299" s="527">
        <f>Electricity!D2335</f>
        <v>45387</v>
      </c>
      <c r="B2299" s="528">
        <f>Electricity!E2335</f>
        <v>0.66666666666666674</v>
      </c>
      <c r="C2299" s="529">
        <f>Electricity!F2335</f>
        <v>0</v>
      </c>
      <c r="D2299" s="529">
        <f>Electricity!I2335</f>
        <v>0</v>
      </c>
      <c r="E2299" s="530" t="str">
        <f t="shared" si="74"/>
        <v>04/05/2024 04:00:00 PM</v>
      </c>
      <c r="F2299" s="530" t="str">
        <f t="shared" si="73"/>
        <v>Apr</v>
      </c>
    </row>
    <row r="2300" spans="1:6" x14ac:dyDescent="0.35">
      <c r="A2300" s="527">
        <f>Electricity!D2336</f>
        <v>45387</v>
      </c>
      <c r="B2300" s="528">
        <f>Electricity!E2336</f>
        <v>0.70833333333333337</v>
      </c>
      <c r="C2300" s="529">
        <f>Electricity!F2336</f>
        <v>0</v>
      </c>
      <c r="D2300" s="529">
        <f>Electricity!I2336</f>
        <v>0</v>
      </c>
      <c r="E2300" s="530" t="str">
        <f t="shared" si="74"/>
        <v>04/05/2024 05:00:00 PM</v>
      </c>
      <c r="F2300" s="530" t="str">
        <f t="shared" si="73"/>
        <v>Apr</v>
      </c>
    </row>
    <row r="2301" spans="1:6" x14ac:dyDescent="0.35">
      <c r="A2301" s="527">
        <f>Electricity!D2337</f>
        <v>45387</v>
      </c>
      <c r="B2301" s="528">
        <f>Electricity!E2337</f>
        <v>0.75000000000000011</v>
      </c>
      <c r="C2301" s="529">
        <f>Electricity!F2337</f>
        <v>0</v>
      </c>
      <c r="D2301" s="529">
        <f>Electricity!I2337</f>
        <v>0</v>
      </c>
      <c r="E2301" s="530" t="str">
        <f t="shared" si="74"/>
        <v>04/05/2024 06:00:00 PM</v>
      </c>
      <c r="F2301" s="530" t="str">
        <f t="shared" si="73"/>
        <v>Apr</v>
      </c>
    </row>
    <row r="2302" spans="1:6" x14ac:dyDescent="0.35">
      <c r="A2302" s="527">
        <f>Electricity!D2338</f>
        <v>45387</v>
      </c>
      <c r="B2302" s="528">
        <f>Electricity!E2338</f>
        <v>0.79166666666666674</v>
      </c>
      <c r="C2302" s="529">
        <f>Electricity!F2338</f>
        <v>0</v>
      </c>
      <c r="D2302" s="529">
        <f>Electricity!I2338</f>
        <v>0</v>
      </c>
      <c r="E2302" s="530" t="str">
        <f t="shared" si="74"/>
        <v>04/05/2024 07:00:00 PM</v>
      </c>
      <c r="F2302" s="530" t="str">
        <f t="shared" si="73"/>
        <v>Apr</v>
      </c>
    </row>
    <row r="2303" spans="1:6" x14ac:dyDescent="0.35">
      <c r="A2303" s="527">
        <f>Electricity!D2339</f>
        <v>45387</v>
      </c>
      <c r="B2303" s="528">
        <f>Electricity!E2339</f>
        <v>0.83333333333333337</v>
      </c>
      <c r="C2303" s="529">
        <f>Electricity!F2339</f>
        <v>0</v>
      </c>
      <c r="D2303" s="529">
        <f>Electricity!I2339</f>
        <v>0</v>
      </c>
      <c r="E2303" s="530" t="str">
        <f t="shared" si="74"/>
        <v>04/05/2024 08:00:00 PM</v>
      </c>
      <c r="F2303" s="530" t="str">
        <f t="shared" si="73"/>
        <v>Apr</v>
      </c>
    </row>
    <row r="2304" spans="1:6" x14ac:dyDescent="0.35">
      <c r="A2304" s="527">
        <f>Electricity!D2340</f>
        <v>45387</v>
      </c>
      <c r="B2304" s="528">
        <f>Electricity!E2340</f>
        <v>0.87500000000000011</v>
      </c>
      <c r="C2304" s="529">
        <f>Electricity!F2340</f>
        <v>0</v>
      </c>
      <c r="D2304" s="529">
        <f>Electricity!I2340</f>
        <v>0</v>
      </c>
      <c r="E2304" s="530" t="str">
        <f t="shared" si="74"/>
        <v>04/05/2024 09:00:00 PM</v>
      </c>
      <c r="F2304" s="530" t="str">
        <f t="shared" si="73"/>
        <v>Apr</v>
      </c>
    </row>
    <row r="2305" spans="1:6" x14ac:dyDescent="0.35">
      <c r="A2305" s="527">
        <f>Electricity!D2341</f>
        <v>45387</v>
      </c>
      <c r="B2305" s="528">
        <f>Electricity!E2341</f>
        <v>0.91666666666666674</v>
      </c>
      <c r="C2305" s="529">
        <f>Electricity!F2341</f>
        <v>0</v>
      </c>
      <c r="D2305" s="529">
        <f>Electricity!I2341</f>
        <v>0</v>
      </c>
      <c r="E2305" s="530" t="str">
        <f t="shared" si="74"/>
        <v>04/05/2024 10:00:00 PM</v>
      </c>
      <c r="F2305" s="530" t="str">
        <f t="shared" si="73"/>
        <v>Apr</v>
      </c>
    </row>
    <row r="2306" spans="1:6" x14ac:dyDescent="0.35">
      <c r="A2306" s="527">
        <f>Electricity!D2342</f>
        <v>45387</v>
      </c>
      <c r="B2306" s="528">
        <f>Electricity!E2342</f>
        <v>0.95833333333333337</v>
      </c>
      <c r="C2306" s="529">
        <f>Electricity!F2342</f>
        <v>0</v>
      </c>
      <c r="D2306" s="529">
        <f>Electricity!I2342</f>
        <v>0</v>
      </c>
      <c r="E2306" s="530" t="str">
        <f t="shared" si="74"/>
        <v>04/05/2024 11:00:00 PM</v>
      </c>
      <c r="F2306" s="530" t="str">
        <f t="shared" si="73"/>
        <v>Apr</v>
      </c>
    </row>
    <row r="2307" spans="1:6" x14ac:dyDescent="0.35">
      <c r="A2307" s="527">
        <f>Electricity!D2343</f>
        <v>45388</v>
      </c>
      <c r="B2307" s="528">
        <f>Electricity!E2343</f>
        <v>3.1225022567582528E-17</v>
      </c>
      <c r="C2307" s="529">
        <f>Electricity!F2343</f>
        <v>0</v>
      </c>
      <c r="D2307" s="529">
        <f>Electricity!I2343</f>
        <v>0</v>
      </c>
      <c r="E2307" s="530" t="str">
        <f t="shared" si="74"/>
        <v>04/06/2024 12:00:00 AM</v>
      </c>
      <c r="F2307" s="530" t="str">
        <f t="shared" ref="F2307:F2370" si="75">TEXT(A2307,"mmm")</f>
        <v>Apr</v>
      </c>
    </row>
    <row r="2308" spans="1:6" x14ac:dyDescent="0.35">
      <c r="A2308" s="527">
        <f>Electricity!D2344</f>
        <v>45388</v>
      </c>
      <c r="B2308" s="528">
        <f>Electricity!E2344</f>
        <v>4.1666666666666699E-2</v>
      </c>
      <c r="C2308" s="529">
        <f>Electricity!F2344</f>
        <v>0</v>
      </c>
      <c r="D2308" s="529">
        <f>Electricity!I2344</f>
        <v>0</v>
      </c>
      <c r="E2308" s="530" t="str">
        <f t="shared" si="74"/>
        <v>04/06/2024 01:00:00 AM</v>
      </c>
      <c r="F2308" s="530" t="str">
        <f t="shared" si="75"/>
        <v>Apr</v>
      </c>
    </row>
    <row r="2309" spans="1:6" x14ac:dyDescent="0.35">
      <c r="A2309" s="527">
        <f>Electricity!D2345</f>
        <v>45388</v>
      </c>
      <c r="B2309" s="528">
        <f>Electricity!E2345</f>
        <v>8.333333333333337E-2</v>
      </c>
      <c r="C2309" s="529">
        <f>Electricity!F2345</f>
        <v>0</v>
      </c>
      <c r="D2309" s="529">
        <f>Electricity!I2345</f>
        <v>0</v>
      </c>
      <c r="E2309" s="530" t="str">
        <f t="shared" si="74"/>
        <v>04/06/2024 02:00:00 AM</v>
      </c>
      <c r="F2309" s="530" t="str">
        <f t="shared" si="75"/>
        <v>Apr</v>
      </c>
    </row>
    <row r="2310" spans="1:6" x14ac:dyDescent="0.35">
      <c r="A2310" s="527">
        <f>Electricity!D2346</f>
        <v>45388</v>
      </c>
      <c r="B2310" s="528">
        <f>Electricity!E2346</f>
        <v>0.12500000000000006</v>
      </c>
      <c r="C2310" s="529">
        <f>Electricity!F2346</f>
        <v>0</v>
      </c>
      <c r="D2310" s="529">
        <f>Electricity!I2346</f>
        <v>0</v>
      </c>
      <c r="E2310" s="530" t="str">
        <f t="shared" si="74"/>
        <v>04/06/2024 03:00:00 AM</v>
      </c>
      <c r="F2310" s="530" t="str">
        <f t="shared" si="75"/>
        <v>Apr</v>
      </c>
    </row>
    <row r="2311" spans="1:6" x14ac:dyDescent="0.35">
      <c r="A2311" s="527">
        <f>Electricity!D2347</f>
        <v>45388</v>
      </c>
      <c r="B2311" s="528">
        <f>Electricity!E2347</f>
        <v>0.16666666666666669</v>
      </c>
      <c r="C2311" s="529">
        <f>Electricity!F2347</f>
        <v>0</v>
      </c>
      <c r="D2311" s="529">
        <f>Electricity!I2347</f>
        <v>0</v>
      </c>
      <c r="E2311" s="530" t="str">
        <f t="shared" si="74"/>
        <v>04/06/2024 04:00:00 AM</v>
      </c>
      <c r="F2311" s="530" t="str">
        <f t="shared" si="75"/>
        <v>Apr</v>
      </c>
    </row>
    <row r="2312" spans="1:6" x14ac:dyDescent="0.35">
      <c r="A2312" s="527">
        <f>Electricity!D2348</f>
        <v>45388</v>
      </c>
      <c r="B2312" s="528">
        <f>Electricity!E2348</f>
        <v>0.20833333333333337</v>
      </c>
      <c r="C2312" s="529">
        <f>Electricity!F2348</f>
        <v>0</v>
      </c>
      <c r="D2312" s="529">
        <f>Electricity!I2348</f>
        <v>0</v>
      </c>
      <c r="E2312" s="530" t="str">
        <f t="shared" si="74"/>
        <v>04/06/2024 05:00:00 AM</v>
      </c>
      <c r="F2312" s="530" t="str">
        <f t="shared" si="75"/>
        <v>Apr</v>
      </c>
    </row>
    <row r="2313" spans="1:6" x14ac:dyDescent="0.35">
      <c r="A2313" s="527">
        <f>Electricity!D2349</f>
        <v>45388</v>
      </c>
      <c r="B2313" s="528">
        <f>Electricity!E2349</f>
        <v>0.25</v>
      </c>
      <c r="C2313" s="529">
        <f>Electricity!F2349</f>
        <v>0</v>
      </c>
      <c r="D2313" s="529">
        <f>Electricity!I2349</f>
        <v>0</v>
      </c>
      <c r="E2313" s="530" t="str">
        <f t="shared" si="74"/>
        <v>04/06/2024 06:00:00 AM</v>
      </c>
      <c r="F2313" s="530" t="str">
        <f t="shared" si="75"/>
        <v>Apr</v>
      </c>
    </row>
    <row r="2314" spans="1:6" x14ac:dyDescent="0.35">
      <c r="A2314" s="527">
        <f>Electricity!D2350</f>
        <v>45388</v>
      </c>
      <c r="B2314" s="528">
        <f>Electricity!E2350</f>
        <v>0.29166666666666669</v>
      </c>
      <c r="C2314" s="529">
        <f>Electricity!F2350</f>
        <v>0</v>
      </c>
      <c r="D2314" s="529">
        <f>Electricity!I2350</f>
        <v>0</v>
      </c>
      <c r="E2314" s="530" t="str">
        <f t="shared" si="74"/>
        <v>04/06/2024 07:00:00 AM</v>
      </c>
      <c r="F2314" s="530" t="str">
        <f t="shared" si="75"/>
        <v>Apr</v>
      </c>
    </row>
    <row r="2315" spans="1:6" x14ac:dyDescent="0.35">
      <c r="A2315" s="527">
        <f>Electricity!D2351</f>
        <v>45388</v>
      </c>
      <c r="B2315" s="528">
        <f>Electricity!E2351</f>
        <v>0.33333333333333337</v>
      </c>
      <c r="C2315" s="529">
        <f>Electricity!F2351</f>
        <v>0</v>
      </c>
      <c r="D2315" s="529">
        <f>Electricity!I2351</f>
        <v>0</v>
      </c>
      <c r="E2315" s="530" t="str">
        <f t="shared" si="74"/>
        <v>04/06/2024 08:00:00 AM</v>
      </c>
      <c r="F2315" s="530" t="str">
        <f t="shared" si="75"/>
        <v>Apr</v>
      </c>
    </row>
    <row r="2316" spans="1:6" x14ac:dyDescent="0.35">
      <c r="A2316" s="527">
        <f>Electricity!D2352</f>
        <v>45388</v>
      </c>
      <c r="B2316" s="528">
        <f>Electricity!E2352</f>
        <v>0.375</v>
      </c>
      <c r="C2316" s="529">
        <f>Electricity!F2352</f>
        <v>0</v>
      </c>
      <c r="D2316" s="529">
        <f>Electricity!I2352</f>
        <v>0</v>
      </c>
      <c r="E2316" s="530" t="str">
        <f t="shared" ref="E2316:E2379" si="76">CONCATENATE(TEXT(A2316,"mm/dd/yyyy")," ",TEXT(B2316,"hh:mm:ss AM/PM"))</f>
        <v>04/06/2024 09:00:00 AM</v>
      </c>
      <c r="F2316" s="530" t="str">
        <f t="shared" si="75"/>
        <v>Apr</v>
      </c>
    </row>
    <row r="2317" spans="1:6" x14ac:dyDescent="0.35">
      <c r="A2317" s="527">
        <f>Electricity!D2353</f>
        <v>45388</v>
      </c>
      <c r="B2317" s="528">
        <f>Electricity!E2353</f>
        <v>0.41666666666666669</v>
      </c>
      <c r="C2317" s="529">
        <f>Electricity!F2353</f>
        <v>0</v>
      </c>
      <c r="D2317" s="529">
        <f>Electricity!I2353</f>
        <v>0</v>
      </c>
      <c r="E2317" s="530" t="str">
        <f t="shared" si="76"/>
        <v>04/06/2024 10:00:00 AM</v>
      </c>
      <c r="F2317" s="530" t="str">
        <f t="shared" si="75"/>
        <v>Apr</v>
      </c>
    </row>
    <row r="2318" spans="1:6" x14ac:dyDescent="0.35">
      <c r="A2318" s="527">
        <f>Electricity!D2354</f>
        <v>45388</v>
      </c>
      <c r="B2318" s="528">
        <f>Electricity!E2354</f>
        <v>0.45833333333333337</v>
      </c>
      <c r="C2318" s="529">
        <f>Electricity!F2354</f>
        <v>0</v>
      </c>
      <c r="D2318" s="529">
        <f>Electricity!I2354</f>
        <v>0</v>
      </c>
      <c r="E2318" s="530" t="str">
        <f t="shared" si="76"/>
        <v>04/06/2024 11:00:00 AM</v>
      </c>
      <c r="F2318" s="530" t="str">
        <f t="shared" si="75"/>
        <v>Apr</v>
      </c>
    </row>
    <row r="2319" spans="1:6" x14ac:dyDescent="0.35">
      <c r="A2319" s="527">
        <f>Electricity!D2355</f>
        <v>45388</v>
      </c>
      <c r="B2319" s="528">
        <f>Electricity!E2355</f>
        <v>0.50000000000000011</v>
      </c>
      <c r="C2319" s="529">
        <f>Electricity!F2355</f>
        <v>0</v>
      </c>
      <c r="D2319" s="529">
        <f>Electricity!I2355</f>
        <v>0</v>
      </c>
      <c r="E2319" s="530" t="str">
        <f t="shared" si="76"/>
        <v>04/06/2024 12:00:00 PM</v>
      </c>
      <c r="F2319" s="530" t="str">
        <f t="shared" si="75"/>
        <v>Apr</v>
      </c>
    </row>
    <row r="2320" spans="1:6" x14ac:dyDescent="0.35">
      <c r="A2320" s="527">
        <f>Electricity!D2356</f>
        <v>45388</v>
      </c>
      <c r="B2320" s="528">
        <f>Electricity!E2356</f>
        <v>0.54166666666666674</v>
      </c>
      <c r="C2320" s="529">
        <f>Electricity!F2356</f>
        <v>0</v>
      </c>
      <c r="D2320" s="529">
        <f>Electricity!I2356</f>
        <v>0</v>
      </c>
      <c r="E2320" s="530" t="str">
        <f t="shared" si="76"/>
        <v>04/06/2024 01:00:00 PM</v>
      </c>
      <c r="F2320" s="530" t="str">
        <f t="shared" si="75"/>
        <v>Apr</v>
      </c>
    </row>
    <row r="2321" spans="1:6" x14ac:dyDescent="0.35">
      <c r="A2321" s="527">
        <f>Electricity!D2357</f>
        <v>45388</v>
      </c>
      <c r="B2321" s="528">
        <f>Electricity!E2357</f>
        <v>0.58333333333333337</v>
      </c>
      <c r="C2321" s="529">
        <f>Electricity!F2357</f>
        <v>0</v>
      </c>
      <c r="D2321" s="529">
        <f>Electricity!I2357</f>
        <v>0</v>
      </c>
      <c r="E2321" s="530" t="str">
        <f t="shared" si="76"/>
        <v>04/06/2024 02:00:00 PM</v>
      </c>
      <c r="F2321" s="530" t="str">
        <f t="shared" si="75"/>
        <v>Apr</v>
      </c>
    </row>
    <row r="2322" spans="1:6" x14ac:dyDescent="0.35">
      <c r="A2322" s="527">
        <f>Electricity!D2358</f>
        <v>45388</v>
      </c>
      <c r="B2322" s="528">
        <f>Electricity!E2358</f>
        <v>0.62500000000000011</v>
      </c>
      <c r="C2322" s="529">
        <f>Electricity!F2358</f>
        <v>0</v>
      </c>
      <c r="D2322" s="529">
        <f>Electricity!I2358</f>
        <v>0</v>
      </c>
      <c r="E2322" s="530" t="str">
        <f t="shared" si="76"/>
        <v>04/06/2024 03:00:00 PM</v>
      </c>
      <c r="F2322" s="530" t="str">
        <f t="shared" si="75"/>
        <v>Apr</v>
      </c>
    </row>
    <row r="2323" spans="1:6" x14ac:dyDescent="0.35">
      <c r="A2323" s="527">
        <f>Electricity!D2359</f>
        <v>45388</v>
      </c>
      <c r="B2323" s="528">
        <f>Electricity!E2359</f>
        <v>0.66666666666666674</v>
      </c>
      <c r="C2323" s="529">
        <f>Electricity!F2359</f>
        <v>0</v>
      </c>
      <c r="D2323" s="529">
        <f>Electricity!I2359</f>
        <v>0</v>
      </c>
      <c r="E2323" s="530" t="str">
        <f t="shared" si="76"/>
        <v>04/06/2024 04:00:00 PM</v>
      </c>
      <c r="F2323" s="530" t="str">
        <f t="shared" si="75"/>
        <v>Apr</v>
      </c>
    </row>
    <row r="2324" spans="1:6" x14ac:dyDescent="0.35">
      <c r="A2324" s="527">
        <f>Electricity!D2360</f>
        <v>45388</v>
      </c>
      <c r="B2324" s="528">
        <f>Electricity!E2360</f>
        <v>0.70833333333333337</v>
      </c>
      <c r="C2324" s="529">
        <f>Electricity!F2360</f>
        <v>0</v>
      </c>
      <c r="D2324" s="529">
        <f>Electricity!I2360</f>
        <v>0</v>
      </c>
      <c r="E2324" s="530" t="str">
        <f t="shared" si="76"/>
        <v>04/06/2024 05:00:00 PM</v>
      </c>
      <c r="F2324" s="530" t="str">
        <f t="shared" si="75"/>
        <v>Apr</v>
      </c>
    </row>
    <row r="2325" spans="1:6" x14ac:dyDescent="0.35">
      <c r="A2325" s="527">
        <f>Electricity!D2361</f>
        <v>45388</v>
      </c>
      <c r="B2325" s="528">
        <f>Electricity!E2361</f>
        <v>0.75000000000000011</v>
      </c>
      <c r="C2325" s="529">
        <f>Electricity!F2361</f>
        <v>0</v>
      </c>
      <c r="D2325" s="529">
        <f>Electricity!I2361</f>
        <v>0</v>
      </c>
      <c r="E2325" s="530" t="str">
        <f t="shared" si="76"/>
        <v>04/06/2024 06:00:00 PM</v>
      </c>
      <c r="F2325" s="530" t="str">
        <f t="shared" si="75"/>
        <v>Apr</v>
      </c>
    </row>
    <row r="2326" spans="1:6" x14ac:dyDescent="0.35">
      <c r="A2326" s="527">
        <f>Electricity!D2362</f>
        <v>45388</v>
      </c>
      <c r="B2326" s="528">
        <f>Electricity!E2362</f>
        <v>0.79166666666666674</v>
      </c>
      <c r="C2326" s="529">
        <f>Electricity!F2362</f>
        <v>0</v>
      </c>
      <c r="D2326" s="529">
        <f>Electricity!I2362</f>
        <v>0</v>
      </c>
      <c r="E2326" s="530" t="str">
        <f t="shared" si="76"/>
        <v>04/06/2024 07:00:00 PM</v>
      </c>
      <c r="F2326" s="530" t="str">
        <f t="shared" si="75"/>
        <v>Apr</v>
      </c>
    </row>
    <row r="2327" spans="1:6" x14ac:dyDescent="0.35">
      <c r="A2327" s="527">
        <f>Electricity!D2363</f>
        <v>45388</v>
      </c>
      <c r="B2327" s="528">
        <f>Electricity!E2363</f>
        <v>0.83333333333333337</v>
      </c>
      <c r="C2327" s="529">
        <f>Electricity!F2363</f>
        <v>0</v>
      </c>
      <c r="D2327" s="529">
        <f>Electricity!I2363</f>
        <v>0</v>
      </c>
      <c r="E2327" s="530" t="str">
        <f t="shared" si="76"/>
        <v>04/06/2024 08:00:00 PM</v>
      </c>
      <c r="F2327" s="530" t="str">
        <f t="shared" si="75"/>
        <v>Apr</v>
      </c>
    </row>
    <row r="2328" spans="1:6" x14ac:dyDescent="0.35">
      <c r="A2328" s="527">
        <f>Electricity!D2364</f>
        <v>45388</v>
      </c>
      <c r="B2328" s="528">
        <f>Electricity!E2364</f>
        <v>0.87500000000000011</v>
      </c>
      <c r="C2328" s="529">
        <f>Electricity!F2364</f>
        <v>0</v>
      </c>
      <c r="D2328" s="529">
        <f>Electricity!I2364</f>
        <v>0</v>
      </c>
      <c r="E2328" s="530" t="str">
        <f t="shared" si="76"/>
        <v>04/06/2024 09:00:00 PM</v>
      </c>
      <c r="F2328" s="530" t="str">
        <f t="shared" si="75"/>
        <v>Apr</v>
      </c>
    </row>
    <row r="2329" spans="1:6" x14ac:dyDescent="0.35">
      <c r="A2329" s="527">
        <f>Electricity!D2365</f>
        <v>45388</v>
      </c>
      <c r="B2329" s="528">
        <f>Electricity!E2365</f>
        <v>0.91666666666666674</v>
      </c>
      <c r="C2329" s="529">
        <f>Electricity!F2365</f>
        <v>0</v>
      </c>
      <c r="D2329" s="529">
        <f>Electricity!I2365</f>
        <v>0</v>
      </c>
      <c r="E2329" s="530" t="str">
        <f t="shared" si="76"/>
        <v>04/06/2024 10:00:00 PM</v>
      </c>
      <c r="F2329" s="530" t="str">
        <f t="shared" si="75"/>
        <v>Apr</v>
      </c>
    </row>
    <row r="2330" spans="1:6" x14ac:dyDescent="0.35">
      <c r="A2330" s="527">
        <f>Electricity!D2366</f>
        <v>45388</v>
      </c>
      <c r="B2330" s="528">
        <f>Electricity!E2366</f>
        <v>0.95833333333333337</v>
      </c>
      <c r="C2330" s="529">
        <f>Electricity!F2366</f>
        <v>0</v>
      </c>
      <c r="D2330" s="529">
        <f>Electricity!I2366</f>
        <v>0</v>
      </c>
      <c r="E2330" s="530" t="str">
        <f t="shared" si="76"/>
        <v>04/06/2024 11:00:00 PM</v>
      </c>
      <c r="F2330" s="530" t="str">
        <f t="shared" si="75"/>
        <v>Apr</v>
      </c>
    </row>
    <row r="2331" spans="1:6" x14ac:dyDescent="0.35">
      <c r="A2331" s="527">
        <f>Electricity!D2367</f>
        <v>45389</v>
      </c>
      <c r="B2331" s="528">
        <f>Electricity!E2367</f>
        <v>3.1225022567582528E-17</v>
      </c>
      <c r="C2331" s="529">
        <f>Electricity!F2367</f>
        <v>0</v>
      </c>
      <c r="D2331" s="529">
        <f>Electricity!I2367</f>
        <v>0</v>
      </c>
      <c r="E2331" s="530" t="str">
        <f t="shared" si="76"/>
        <v>04/07/2024 12:00:00 AM</v>
      </c>
      <c r="F2331" s="530" t="str">
        <f t="shared" si="75"/>
        <v>Apr</v>
      </c>
    </row>
    <row r="2332" spans="1:6" x14ac:dyDescent="0.35">
      <c r="A2332" s="527">
        <f>Electricity!D2368</f>
        <v>45389</v>
      </c>
      <c r="B2332" s="528">
        <f>Electricity!E2368</f>
        <v>4.1666666666666699E-2</v>
      </c>
      <c r="C2332" s="529">
        <f>Electricity!F2368</f>
        <v>0</v>
      </c>
      <c r="D2332" s="529">
        <f>Electricity!I2368</f>
        <v>0</v>
      </c>
      <c r="E2332" s="530" t="str">
        <f t="shared" si="76"/>
        <v>04/07/2024 01:00:00 AM</v>
      </c>
      <c r="F2332" s="530" t="str">
        <f t="shared" si="75"/>
        <v>Apr</v>
      </c>
    </row>
    <row r="2333" spans="1:6" x14ac:dyDescent="0.35">
      <c r="A2333" s="527">
        <f>Electricity!D2369</f>
        <v>45389</v>
      </c>
      <c r="B2333" s="528">
        <f>Electricity!E2369</f>
        <v>8.333333333333337E-2</v>
      </c>
      <c r="C2333" s="529">
        <f>Electricity!F2369</f>
        <v>0</v>
      </c>
      <c r="D2333" s="529">
        <f>Electricity!I2369</f>
        <v>0</v>
      </c>
      <c r="E2333" s="530" t="str">
        <f t="shared" si="76"/>
        <v>04/07/2024 02:00:00 AM</v>
      </c>
      <c r="F2333" s="530" t="str">
        <f t="shared" si="75"/>
        <v>Apr</v>
      </c>
    </row>
    <row r="2334" spans="1:6" x14ac:dyDescent="0.35">
      <c r="A2334" s="527">
        <f>Electricity!D2370</f>
        <v>45389</v>
      </c>
      <c r="B2334" s="528">
        <f>Electricity!E2370</f>
        <v>0.12500000000000006</v>
      </c>
      <c r="C2334" s="529">
        <f>Electricity!F2370</f>
        <v>0</v>
      </c>
      <c r="D2334" s="529">
        <f>Electricity!I2370</f>
        <v>0</v>
      </c>
      <c r="E2334" s="530" t="str">
        <f t="shared" si="76"/>
        <v>04/07/2024 03:00:00 AM</v>
      </c>
      <c r="F2334" s="530" t="str">
        <f t="shared" si="75"/>
        <v>Apr</v>
      </c>
    </row>
    <row r="2335" spans="1:6" x14ac:dyDescent="0.35">
      <c r="A2335" s="527">
        <f>Electricity!D2371</f>
        <v>45389</v>
      </c>
      <c r="B2335" s="528">
        <f>Electricity!E2371</f>
        <v>0.16666666666666669</v>
      </c>
      <c r="C2335" s="529">
        <f>Electricity!F2371</f>
        <v>0</v>
      </c>
      <c r="D2335" s="529">
        <f>Electricity!I2371</f>
        <v>0</v>
      </c>
      <c r="E2335" s="530" t="str">
        <f t="shared" si="76"/>
        <v>04/07/2024 04:00:00 AM</v>
      </c>
      <c r="F2335" s="530" t="str">
        <f t="shared" si="75"/>
        <v>Apr</v>
      </c>
    </row>
    <row r="2336" spans="1:6" x14ac:dyDescent="0.35">
      <c r="A2336" s="527">
        <f>Electricity!D2372</f>
        <v>45389</v>
      </c>
      <c r="B2336" s="528">
        <f>Electricity!E2372</f>
        <v>0.20833333333333337</v>
      </c>
      <c r="C2336" s="529">
        <f>Electricity!F2372</f>
        <v>0</v>
      </c>
      <c r="D2336" s="529">
        <f>Electricity!I2372</f>
        <v>0</v>
      </c>
      <c r="E2336" s="530" t="str">
        <f t="shared" si="76"/>
        <v>04/07/2024 05:00:00 AM</v>
      </c>
      <c r="F2336" s="530" t="str">
        <f t="shared" si="75"/>
        <v>Apr</v>
      </c>
    </row>
    <row r="2337" spans="1:6" x14ac:dyDescent="0.35">
      <c r="A2337" s="527">
        <f>Electricity!D2373</f>
        <v>45389</v>
      </c>
      <c r="B2337" s="528">
        <f>Electricity!E2373</f>
        <v>0.25</v>
      </c>
      <c r="C2337" s="529">
        <f>Electricity!F2373</f>
        <v>0</v>
      </c>
      <c r="D2337" s="529">
        <f>Electricity!I2373</f>
        <v>0</v>
      </c>
      <c r="E2337" s="530" t="str">
        <f t="shared" si="76"/>
        <v>04/07/2024 06:00:00 AM</v>
      </c>
      <c r="F2337" s="530" t="str">
        <f t="shared" si="75"/>
        <v>Apr</v>
      </c>
    </row>
    <row r="2338" spans="1:6" x14ac:dyDescent="0.35">
      <c r="A2338" s="527">
        <f>Electricity!D2374</f>
        <v>45389</v>
      </c>
      <c r="B2338" s="528">
        <f>Electricity!E2374</f>
        <v>0.29166666666666669</v>
      </c>
      <c r="C2338" s="529">
        <f>Electricity!F2374</f>
        <v>0</v>
      </c>
      <c r="D2338" s="529">
        <f>Electricity!I2374</f>
        <v>0</v>
      </c>
      <c r="E2338" s="530" t="str">
        <f t="shared" si="76"/>
        <v>04/07/2024 07:00:00 AM</v>
      </c>
      <c r="F2338" s="530" t="str">
        <f t="shared" si="75"/>
        <v>Apr</v>
      </c>
    </row>
    <row r="2339" spans="1:6" x14ac:dyDescent="0.35">
      <c r="A2339" s="527">
        <f>Electricity!D2375</f>
        <v>45389</v>
      </c>
      <c r="B2339" s="528">
        <f>Electricity!E2375</f>
        <v>0.33333333333333337</v>
      </c>
      <c r="C2339" s="529">
        <f>Electricity!F2375</f>
        <v>0</v>
      </c>
      <c r="D2339" s="529">
        <f>Electricity!I2375</f>
        <v>0</v>
      </c>
      <c r="E2339" s="530" t="str">
        <f t="shared" si="76"/>
        <v>04/07/2024 08:00:00 AM</v>
      </c>
      <c r="F2339" s="530" t="str">
        <f t="shared" si="75"/>
        <v>Apr</v>
      </c>
    </row>
    <row r="2340" spans="1:6" x14ac:dyDescent="0.35">
      <c r="A2340" s="527">
        <f>Electricity!D2376</f>
        <v>45389</v>
      </c>
      <c r="B2340" s="528">
        <f>Electricity!E2376</f>
        <v>0.375</v>
      </c>
      <c r="C2340" s="529">
        <f>Electricity!F2376</f>
        <v>0</v>
      </c>
      <c r="D2340" s="529">
        <f>Electricity!I2376</f>
        <v>0</v>
      </c>
      <c r="E2340" s="530" t="str">
        <f t="shared" si="76"/>
        <v>04/07/2024 09:00:00 AM</v>
      </c>
      <c r="F2340" s="530" t="str">
        <f t="shared" si="75"/>
        <v>Apr</v>
      </c>
    </row>
    <row r="2341" spans="1:6" x14ac:dyDescent="0.35">
      <c r="A2341" s="527">
        <f>Electricity!D2377</f>
        <v>45389</v>
      </c>
      <c r="B2341" s="528">
        <f>Electricity!E2377</f>
        <v>0.41666666666666669</v>
      </c>
      <c r="C2341" s="529">
        <f>Electricity!F2377</f>
        <v>0</v>
      </c>
      <c r="D2341" s="529">
        <f>Electricity!I2377</f>
        <v>0</v>
      </c>
      <c r="E2341" s="530" t="str">
        <f t="shared" si="76"/>
        <v>04/07/2024 10:00:00 AM</v>
      </c>
      <c r="F2341" s="530" t="str">
        <f t="shared" si="75"/>
        <v>Apr</v>
      </c>
    </row>
    <row r="2342" spans="1:6" x14ac:dyDescent="0.35">
      <c r="A2342" s="527">
        <f>Electricity!D2378</f>
        <v>45389</v>
      </c>
      <c r="B2342" s="528">
        <f>Electricity!E2378</f>
        <v>0.45833333333333337</v>
      </c>
      <c r="C2342" s="529">
        <f>Electricity!F2378</f>
        <v>0</v>
      </c>
      <c r="D2342" s="529">
        <f>Electricity!I2378</f>
        <v>0</v>
      </c>
      <c r="E2342" s="530" t="str">
        <f t="shared" si="76"/>
        <v>04/07/2024 11:00:00 AM</v>
      </c>
      <c r="F2342" s="530" t="str">
        <f t="shared" si="75"/>
        <v>Apr</v>
      </c>
    </row>
    <row r="2343" spans="1:6" x14ac:dyDescent="0.35">
      <c r="A2343" s="527">
        <f>Electricity!D2379</f>
        <v>45389</v>
      </c>
      <c r="B2343" s="528">
        <f>Electricity!E2379</f>
        <v>0.50000000000000011</v>
      </c>
      <c r="C2343" s="529">
        <f>Electricity!F2379</f>
        <v>0</v>
      </c>
      <c r="D2343" s="529">
        <f>Electricity!I2379</f>
        <v>0</v>
      </c>
      <c r="E2343" s="530" t="str">
        <f t="shared" si="76"/>
        <v>04/07/2024 12:00:00 PM</v>
      </c>
      <c r="F2343" s="530" t="str">
        <f t="shared" si="75"/>
        <v>Apr</v>
      </c>
    </row>
    <row r="2344" spans="1:6" x14ac:dyDescent="0.35">
      <c r="A2344" s="527">
        <f>Electricity!D2380</f>
        <v>45389</v>
      </c>
      <c r="B2344" s="528">
        <f>Electricity!E2380</f>
        <v>0.54166666666666674</v>
      </c>
      <c r="C2344" s="529">
        <f>Electricity!F2380</f>
        <v>0</v>
      </c>
      <c r="D2344" s="529">
        <f>Electricity!I2380</f>
        <v>0</v>
      </c>
      <c r="E2344" s="530" t="str">
        <f t="shared" si="76"/>
        <v>04/07/2024 01:00:00 PM</v>
      </c>
      <c r="F2344" s="530" t="str">
        <f t="shared" si="75"/>
        <v>Apr</v>
      </c>
    </row>
    <row r="2345" spans="1:6" x14ac:dyDescent="0.35">
      <c r="A2345" s="527">
        <f>Electricity!D2381</f>
        <v>45389</v>
      </c>
      <c r="B2345" s="528">
        <f>Electricity!E2381</f>
        <v>0.58333333333333337</v>
      </c>
      <c r="C2345" s="529">
        <f>Electricity!F2381</f>
        <v>0</v>
      </c>
      <c r="D2345" s="529">
        <f>Electricity!I2381</f>
        <v>0</v>
      </c>
      <c r="E2345" s="530" t="str">
        <f t="shared" si="76"/>
        <v>04/07/2024 02:00:00 PM</v>
      </c>
      <c r="F2345" s="530" t="str">
        <f t="shared" si="75"/>
        <v>Apr</v>
      </c>
    </row>
    <row r="2346" spans="1:6" x14ac:dyDescent="0.35">
      <c r="A2346" s="527">
        <f>Electricity!D2382</f>
        <v>45389</v>
      </c>
      <c r="B2346" s="528">
        <f>Electricity!E2382</f>
        <v>0.62500000000000011</v>
      </c>
      <c r="C2346" s="529">
        <f>Electricity!F2382</f>
        <v>0</v>
      </c>
      <c r="D2346" s="529">
        <f>Electricity!I2382</f>
        <v>0</v>
      </c>
      <c r="E2346" s="530" t="str">
        <f t="shared" si="76"/>
        <v>04/07/2024 03:00:00 PM</v>
      </c>
      <c r="F2346" s="530" t="str">
        <f t="shared" si="75"/>
        <v>Apr</v>
      </c>
    </row>
    <row r="2347" spans="1:6" x14ac:dyDescent="0.35">
      <c r="A2347" s="527">
        <f>Electricity!D2383</f>
        <v>45389</v>
      </c>
      <c r="B2347" s="528">
        <f>Electricity!E2383</f>
        <v>0.66666666666666674</v>
      </c>
      <c r="C2347" s="529">
        <f>Electricity!F2383</f>
        <v>0</v>
      </c>
      <c r="D2347" s="529">
        <f>Electricity!I2383</f>
        <v>0</v>
      </c>
      <c r="E2347" s="530" t="str">
        <f t="shared" si="76"/>
        <v>04/07/2024 04:00:00 PM</v>
      </c>
      <c r="F2347" s="530" t="str">
        <f t="shared" si="75"/>
        <v>Apr</v>
      </c>
    </row>
    <row r="2348" spans="1:6" x14ac:dyDescent="0.35">
      <c r="A2348" s="527">
        <f>Electricity!D2384</f>
        <v>45389</v>
      </c>
      <c r="B2348" s="528">
        <f>Electricity!E2384</f>
        <v>0.70833333333333337</v>
      </c>
      <c r="C2348" s="529">
        <f>Electricity!F2384</f>
        <v>0</v>
      </c>
      <c r="D2348" s="529">
        <f>Electricity!I2384</f>
        <v>0</v>
      </c>
      <c r="E2348" s="530" t="str">
        <f t="shared" si="76"/>
        <v>04/07/2024 05:00:00 PM</v>
      </c>
      <c r="F2348" s="530" t="str">
        <f t="shared" si="75"/>
        <v>Apr</v>
      </c>
    </row>
    <row r="2349" spans="1:6" x14ac:dyDescent="0.35">
      <c r="A2349" s="527">
        <f>Electricity!D2385</f>
        <v>45389</v>
      </c>
      <c r="B2349" s="528">
        <f>Electricity!E2385</f>
        <v>0.75000000000000011</v>
      </c>
      <c r="C2349" s="529">
        <f>Electricity!F2385</f>
        <v>0</v>
      </c>
      <c r="D2349" s="529">
        <f>Electricity!I2385</f>
        <v>0</v>
      </c>
      <c r="E2349" s="530" t="str">
        <f t="shared" si="76"/>
        <v>04/07/2024 06:00:00 PM</v>
      </c>
      <c r="F2349" s="530" t="str">
        <f t="shared" si="75"/>
        <v>Apr</v>
      </c>
    </row>
    <row r="2350" spans="1:6" x14ac:dyDescent="0.35">
      <c r="A2350" s="527">
        <f>Electricity!D2386</f>
        <v>45389</v>
      </c>
      <c r="B2350" s="528">
        <f>Electricity!E2386</f>
        <v>0.79166666666666674</v>
      </c>
      <c r="C2350" s="529">
        <f>Electricity!F2386</f>
        <v>0</v>
      </c>
      <c r="D2350" s="529">
        <f>Electricity!I2386</f>
        <v>0</v>
      </c>
      <c r="E2350" s="530" t="str">
        <f t="shared" si="76"/>
        <v>04/07/2024 07:00:00 PM</v>
      </c>
      <c r="F2350" s="530" t="str">
        <f t="shared" si="75"/>
        <v>Apr</v>
      </c>
    </row>
    <row r="2351" spans="1:6" x14ac:dyDescent="0.35">
      <c r="A2351" s="527">
        <f>Electricity!D2387</f>
        <v>45389</v>
      </c>
      <c r="B2351" s="528">
        <f>Electricity!E2387</f>
        <v>0.83333333333333337</v>
      </c>
      <c r="C2351" s="529">
        <f>Electricity!F2387</f>
        <v>0</v>
      </c>
      <c r="D2351" s="529">
        <f>Electricity!I2387</f>
        <v>0</v>
      </c>
      <c r="E2351" s="530" t="str">
        <f t="shared" si="76"/>
        <v>04/07/2024 08:00:00 PM</v>
      </c>
      <c r="F2351" s="530" t="str">
        <f t="shared" si="75"/>
        <v>Apr</v>
      </c>
    </row>
    <row r="2352" spans="1:6" x14ac:dyDescent="0.35">
      <c r="A2352" s="527">
        <f>Electricity!D2388</f>
        <v>45389</v>
      </c>
      <c r="B2352" s="528">
        <f>Electricity!E2388</f>
        <v>0.87500000000000011</v>
      </c>
      <c r="C2352" s="529">
        <f>Electricity!F2388</f>
        <v>0</v>
      </c>
      <c r="D2352" s="529">
        <f>Electricity!I2388</f>
        <v>0</v>
      </c>
      <c r="E2352" s="530" t="str">
        <f t="shared" si="76"/>
        <v>04/07/2024 09:00:00 PM</v>
      </c>
      <c r="F2352" s="530" t="str">
        <f t="shared" si="75"/>
        <v>Apr</v>
      </c>
    </row>
    <row r="2353" spans="1:6" x14ac:dyDescent="0.35">
      <c r="A2353" s="527">
        <f>Electricity!D2389</f>
        <v>45389</v>
      </c>
      <c r="B2353" s="528">
        <f>Electricity!E2389</f>
        <v>0.91666666666666674</v>
      </c>
      <c r="C2353" s="529">
        <f>Electricity!F2389</f>
        <v>0</v>
      </c>
      <c r="D2353" s="529">
        <f>Electricity!I2389</f>
        <v>0</v>
      </c>
      <c r="E2353" s="530" t="str">
        <f t="shared" si="76"/>
        <v>04/07/2024 10:00:00 PM</v>
      </c>
      <c r="F2353" s="530" t="str">
        <f t="shared" si="75"/>
        <v>Apr</v>
      </c>
    </row>
    <row r="2354" spans="1:6" x14ac:dyDescent="0.35">
      <c r="A2354" s="527">
        <f>Electricity!D2390</f>
        <v>45389</v>
      </c>
      <c r="B2354" s="528">
        <f>Electricity!E2390</f>
        <v>0.95833333333333337</v>
      </c>
      <c r="C2354" s="529">
        <f>Electricity!F2390</f>
        <v>0</v>
      </c>
      <c r="D2354" s="529">
        <f>Electricity!I2390</f>
        <v>0</v>
      </c>
      <c r="E2354" s="530" t="str">
        <f t="shared" si="76"/>
        <v>04/07/2024 11:00:00 PM</v>
      </c>
      <c r="F2354" s="530" t="str">
        <f t="shared" si="75"/>
        <v>Apr</v>
      </c>
    </row>
    <row r="2355" spans="1:6" x14ac:dyDescent="0.35">
      <c r="A2355" s="527">
        <f>Electricity!D2391</f>
        <v>45390</v>
      </c>
      <c r="B2355" s="528">
        <f>Electricity!E2391</f>
        <v>3.1225022567582528E-17</v>
      </c>
      <c r="C2355" s="529">
        <f>Electricity!F2391</f>
        <v>0</v>
      </c>
      <c r="D2355" s="529">
        <f>Electricity!I2391</f>
        <v>0</v>
      </c>
      <c r="E2355" s="530" t="str">
        <f t="shared" si="76"/>
        <v>04/08/2024 12:00:00 AM</v>
      </c>
      <c r="F2355" s="530" t="str">
        <f t="shared" si="75"/>
        <v>Apr</v>
      </c>
    </row>
    <row r="2356" spans="1:6" x14ac:dyDescent="0.35">
      <c r="A2356" s="527">
        <f>Electricity!D2392</f>
        <v>45390</v>
      </c>
      <c r="B2356" s="528">
        <f>Electricity!E2392</f>
        <v>4.1666666666666699E-2</v>
      </c>
      <c r="C2356" s="529">
        <f>Electricity!F2392</f>
        <v>0</v>
      </c>
      <c r="D2356" s="529">
        <f>Electricity!I2392</f>
        <v>0</v>
      </c>
      <c r="E2356" s="530" t="str">
        <f t="shared" si="76"/>
        <v>04/08/2024 01:00:00 AM</v>
      </c>
      <c r="F2356" s="530" t="str">
        <f t="shared" si="75"/>
        <v>Apr</v>
      </c>
    </row>
    <row r="2357" spans="1:6" x14ac:dyDescent="0.35">
      <c r="A2357" s="527">
        <f>Electricity!D2393</f>
        <v>45390</v>
      </c>
      <c r="B2357" s="528">
        <f>Electricity!E2393</f>
        <v>8.333333333333337E-2</v>
      </c>
      <c r="C2357" s="529">
        <f>Electricity!F2393</f>
        <v>0</v>
      </c>
      <c r="D2357" s="529">
        <f>Electricity!I2393</f>
        <v>0</v>
      </c>
      <c r="E2357" s="530" t="str">
        <f t="shared" si="76"/>
        <v>04/08/2024 02:00:00 AM</v>
      </c>
      <c r="F2357" s="530" t="str">
        <f t="shared" si="75"/>
        <v>Apr</v>
      </c>
    </row>
    <row r="2358" spans="1:6" x14ac:dyDescent="0.35">
      <c r="A2358" s="527">
        <f>Electricity!D2394</f>
        <v>45390</v>
      </c>
      <c r="B2358" s="528">
        <f>Electricity!E2394</f>
        <v>0.12500000000000006</v>
      </c>
      <c r="C2358" s="529">
        <f>Electricity!F2394</f>
        <v>0</v>
      </c>
      <c r="D2358" s="529">
        <f>Electricity!I2394</f>
        <v>0</v>
      </c>
      <c r="E2358" s="530" t="str">
        <f t="shared" si="76"/>
        <v>04/08/2024 03:00:00 AM</v>
      </c>
      <c r="F2358" s="530" t="str">
        <f t="shared" si="75"/>
        <v>Apr</v>
      </c>
    </row>
    <row r="2359" spans="1:6" x14ac:dyDescent="0.35">
      <c r="A2359" s="527">
        <f>Electricity!D2395</f>
        <v>45390</v>
      </c>
      <c r="B2359" s="528">
        <f>Electricity!E2395</f>
        <v>0.16666666666666669</v>
      </c>
      <c r="C2359" s="529">
        <f>Electricity!F2395</f>
        <v>0</v>
      </c>
      <c r="D2359" s="529">
        <f>Electricity!I2395</f>
        <v>0</v>
      </c>
      <c r="E2359" s="530" t="str">
        <f t="shared" si="76"/>
        <v>04/08/2024 04:00:00 AM</v>
      </c>
      <c r="F2359" s="530" t="str">
        <f t="shared" si="75"/>
        <v>Apr</v>
      </c>
    </row>
    <row r="2360" spans="1:6" x14ac:dyDescent="0.35">
      <c r="A2360" s="527">
        <f>Electricity!D2396</f>
        <v>45390</v>
      </c>
      <c r="B2360" s="528">
        <f>Electricity!E2396</f>
        <v>0.20833333333333337</v>
      </c>
      <c r="C2360" s="529">
        <f>Electricity!F2396</f>
        <v>0</v>
      </c>
      <c r="D2360" s="529">
        <f>Electricity!I2396</f>
        <v>0</v>
      </c>
      <c r="E2360" s="530" t="str">
        <f t="shared" si="76"/>
        <v>04/08/2024 05:00:00 AM</v>
      </c>
      <c r="F2360" s="530" t="str">
        <f t="shared" si="75"/>
        <v>Apr</v>
      </c>
    </row>
    <row r="2361" spans="1:6" x14ac:dyDescent="0.35">
      <c r="A2361" s="527">
        <f>Electricity!D2397</f>
        <v>45390</v>
      </c>
      <c r="B2361" s="528">
        <f>Electricity!E2397</f>
        <v>0.25</v>
      </c>
      <c r="C2361" s="529">
        <f>Electricity!F2397</f>
        <v>0</v>
      </c>
      <c r="D2361" s="529">
        <f>Electricity!I2397</f>
        <v>0</v>
      </c>
      <c r="E2361" s="530" t="str">
        <f t="shared" si="76"/>
        <v>04/08/2024 06:00:00 AM</v>
      </c>
      <c r="F2361" s="530" t="str">
        <f t="shared" si="75"/>
        <v>Apr</v>
      </c>
    </row>
    <row r="2362" spans="1:6" x14ac:dyDescent="0.35">
      <c r="A2362" s="527">
        <f>Electricity!D2398</f>
        <v>45390</v>
      </c>
      <c r="B2362" s="528">
        <f>Electricity!E2398</f>
        <v>0.29166666666666669</v>
      </c>
      <c r="C2362" s="529">
        <f>Electricity!F2398</f>
        <v>0</v>
      </c>
      <c r="D2362" s="529">
        <f>Electricity!I2398</f>
        <v>0</v>
      </c>
      <c r="E2362" s="530" t="str">
        <f t="shared" si="76"/>
        <v>04/08/2024 07:00:00 AM</v>
      </c>
      <c r="F2362" s="530" t="str">
        <f t="shared" si="75"/>
        <v>Apr</v>
      </c>
    </row>
    <row r="2363" spans="1:6" x14ac:dyDescent="0.35">
      <c r="A2363" s="527">
        <f>Electricity!D2399</f>
        <v>45390</v>
      </c>
      <c r="B2363" s="528">
        <f>Electricity!E2399</f>
        <v>0.33333333333333337</v>
      </c>
      <c r="C2363" s="529">
        <f>Electricity!F2399</f>
        <v>0</v>
      </c>
      <c r="D2363" s="529">
        <f>Electricity!I2399</f>
        <v>0</v>
      </c>
      <c r="E2363" s="530" t="str">
        <f t="shared" si="76"/>
        <v>04/08/2024 08:00:00 AM</v>
      </c>
      <c r="F2363" s="530" t="str">
        <f t="shared" si="75"/>
        <v>Apr</v>
      </c>
    </row>
    <row r="2364" spans="1:6" x14ac:dyDescent="0.35">
      <c r="A2364" s="527">
        <f>Electricity!D2400</f>
        <v>45390</v>
      </c>
      <c r="B2364" s="528">
        <f>Electricity!E2400</f>
        <v>0.375</v>
      </c>
      <c r="C2364" s="529">
        <f>Electricity!F2400</f>
        <v>0</v>
      </c>
      <c r="D2364" s="529">
        <f>Electricity!I2400</f>
        <v>0</v>
      </c>
      <c r="E2364" s="530" t="str">
        <f t="shared" si="76"/>
        <v>04/08/2024 09:00:00 AM</v>
      </c>
      <c r="F2364" s="530" t="str">
        <f t="shared" si="75"/>
        <v>Apr</v>
      </c>
    </row>
    <row r="2365" spans="1:6" x14ac:dyDescent="0.35">
      <c r="A2365" s="527">
        <f>Electricity!D2401</f>
        <v>45390</v>
      </c>
      <c r="B2365" s="528">
        <f>Electricity!E2401</f>
        <v>0.41666666666666669</v>
      </c>
      <c r="C2365" s="529">
        <f>Electricity!F2401</f>
        <v>0</v>
      </c>
      <c r="D2365" s="529">
        <f>Electricity!I2401</f>
        <v>0</v>
      </c>
      <c r="E2365" s="530" t="str">
        <f t="shared" si="76"/>
        <v>04/08/2024 10:00:00 AM</v>
      </c>
      <c r="F2365" s="530" t="str">
        <f t="shared" si="75"/>
        <v>Apr</v>
      </c>
    </row>
    <row r="2366" spans="1:6" x14ac:dyDescent="0.35">
      <c r="A2366" s="527">
        <f>Electricity!D2402</f>
        <v>45390</v>
      </c>
      <c r="B2366" s="528">
        <f>Electricity!E2402</f>
        <v>0.45833333333333337</v>
      </c>
      <c r="C2366" s="529">
        <f>Electricity!F2402</f>
        <v>0</v>
      </c>
      <c r="D2366" s="529">
        <f>Electricity!I2402</f>
        <v>0</v>
      </c>
      <c r="E2366" s="530" t="str">
        <f t="shared" si="76"/>
        <v>04/08/2024 11:00:00 AM</v>
      </c>
      <c r="F2366" s="530" t="str">
        <f t="shared" si="75"/>
        <v>Apr</v>
      </c>
    </row>
    <row r="2367" spans="1:6" x14ac:dyDescent="0.35">
      <c r="A2367" s="527">
        <f>Electricity!D2403</f>
        <v>45390</v>
      </c>
      <c r="B2367" s="528">
        <f>Electricity!E2403</f>
        <v>0.50000000000000011</v>
      </c>
      <c r="C2367" s="529">
        <f>Electricity!F2403</f>
        <v>0</v>
      </c>
      <c r="D2367" s="529">
        <f>Electricity!I2403</f>
        <v>0</v>
      </c>
      <c r="E2367" s="530" t="str">
        <f t="shared" si="76"/>
        <v>04/08/2024 12:00:00 PM</v>
      </c>
      <c r="F2367" s="530" t="str">
        <f t="shared" si="75"/>
        <v>Apr</v>
      </c>
    </row>
    <row r="2368" spans="1:6" x14ac:dyDescent="0.35">
      <c r="A2368" s="527">
        <f>Electricity!D2404</f>
        <v>45390</v>
      </c>
      <c r="B2368" s="528">
        <f>Electricity!E2404</f>
        <v>0.54166666666666674</v>
      </c>
      <c r="C2368" s="529">
        <f>Electricity!F2404</f>
        <v>0</v>
      </c>
      <c r="D2368" s="529">
        <f>Electricity!I2404</f>
        <v>0</v>
      </c>
      <c r="E2368" s="530" t="str">
        <f t="shared" si="76"/>
        <v>04/08/2024 01:00:00 PM</v>
      </c>
      <c r="F2368" s="530" t="str">
        <f t="shared" si="75"/>
        <v>Apr</v>
      </c>
    </row>
    <row r="2369" spans="1:6" x14ac:dyDescent="0.35">
      <c r="A2369" s="527">
        <f>Electricity!D2405</f>
        <v>45390</v>
      </c>
      <c r="B2369" s="528">
        <f>Electricity!E2405</f>
        <v>0.58333333333333337</v>
      </c>
      <c r="C2369" s="529">
        <f>Electricity!F2405</f>
        <v>0</v>
      </c>
      <c r="D2369" s="529">
        <f>Electricity!I2405</f>
        <v>0</v>
      </c>
      <c r="E2369" s="530" t="str">
        <f t="shared" si="76"/>
        <v>04/08/2024 02:00:00 PM</v>
      </c>
      <c r="F2369" s="530" t="str">
        <f t="shared" si="75"/>
        <v>Apr</v>
      </c>
    </row>
    <row r="2370" spans="1:6" x14ac:dyDescent="0.35">
      <c r="A2370" s="527">
        <f>Electricity!D2406</f>
        <v>45390</v>
      </c>
      <c r="B2370" s="528">
        <f>Electricity!E2406</f>
        <v>0.62500000000000011</v>
      </c>
      <c r="C2370" s="529">
        <f>Electricity!F2406</f>
        <v>0</v>
      </c>
      <c r="D2370" s="529">
        <f>Electricity!I2406</f>
        <v>0</v>
      </c>
      <c r="E2370" s="530" t="str">
        <f t="shared" si="76"/>
        <v>04/08/2024 03:00:00 PM</v>
      </c>
      <c r="F2370" s="530" t="str">
        <f t="shared" si="75"/>
        <v>Apr</v>
      </c>
    </row>
    <row r="2371" spans="1:6" x14ac:dyDescent="0.35">
      <c r="A2371" s="527">
        <f>Electricity!D2407</f>
        <v>45390</v>
      </c>
      <c r="B2371" s="528">
        <f>Electricity!E2407</f>
        <v>0.66666666666666674</v>
      </c>
      <c r="C2371" s="529">
        <f>Electricity!F2407</f>
        <v>0</v>
      </c>
      <c r="D2371" s="529">
        <f>Electricity!I2407</f>
        <v>0</v>
      </c>
      <c r="E2371" s="530" t="str">
        <f t="shared" si="76"/>
        <v>04/08/2024 04:00:00 PM</v>
      </c>
      <c r="F2371" s="530" t="str">
        <f t="shared" ref="F2371:F2434" si="77">TEXT(A2371,"mmm")</f>
        <v>Apr</v>
      </c>
    </row>
    <row r="2372" spans="1:6" x14ac:dyDescent="0.35">
      <c r="A2372" s="527">
        <f>Electricity!D2408</f>
        <v>45390</v>
      </c>
      <c r="B2372" s="528">
        <f>Electricity!E2408</f>
        <v>0.70833333333333337</v>
      </c>
      <c r="C2372" s="529">
        <f>Electricity!F2408</f>
        <v>0</v>
      </c>
      <c r="D2372" s="529">
        <f>Electricity!I2408</f>
        <v>0</v>
      </c>
      <c r="E2372" s="530" t="str">
        <f t="shared" si="76"/>
        <v>04/08/2024 05:00:00 PM</v>
      </c>
      <c r="F2372" s="530" t="str">
        <f t="shared" si="77"/>
        <v>Apr</v>
      </c>
    </row>
    <row r="2373" spans="1:6" x14ac:dyDescent="0.35">
      <c r="A2373" s="527">
        <f>Electricity!D2409</f>
        <v>45390</v>
      </c>
      <c r="B2373" s="528">
        <f>Electricity!E2409</f>
        <v>0.75000000000000011</v>
      </c>
      <c r="C2373" s="529">
        <f>Electricity!F2409</f>
        <v>0</v>
      </c>
      <c r="D2373" s="529">
        <f>Electricity!I2409</f>
        <v>0</v>
      </c>
      <c r="E2373" s="530" t="str">
        <f t="shared" si="76"/>
        <v>04/08/2024 06:00:00 PM</v>
      </c>
      <c r="F2373" s="530" t="str">
        <f t="shared" si="77"/>
        <v>Apr</v>
      </c>
    </row>
    <row r="2374" spans="1:6" x14ac:dyDescent="0.35">
      <c r="A2374" s="527">
        <f>Electricity!D2410</f>
        <v>45390</v>
      </c>
      <c r="B2374" s="528">
        <f>Electricity!E2410</f>
        <v>0.79166666666666674</v>
      </c>
      <c r="C2374" s="529">
        <f>Electricity!F2410</f>
        <v>0</v>
      </c>
      <c r="D2374" s="529">
        <f>Electricity!I2410</f>
        <v>0</v>
      </c>
      <c r="E2374" s="530" t="str">
        <f t="shared" si="76"/>
        <v>04/08/2024 07:00:00 PM</v>
      </c>
      <c r="F2374" s="530" t="str">
        <f t="shared" si="77"/>
        <v>Apr</v>
      </c>
    </row>
    <row r="2375" spans="1:6" x14ac:dyDescent="0.35">
      <c r="A2375" s="527">
        <f>Electricity!D2411</f>
        <v>45390</v>
      </c>
      <c r="B2375" s="528">
        <f>Electricity!E2411</f>
        <v>0.83333333333333337</v>
      </c>
      <c r="C2375" s="529">
        <f>Electricity!F2411</f>
        <v>0</v>
      </c>
      <c r="D2375" s="529">
        <f>Electricity!I2411</f>
        <v>0</v>
      </c>
      <c r="E2375" s="530" t="str">
        <f t="shared" si="76"/>
        <v>04/08/2024 08:00:00 PM</v>
      </c>
      <c r="F2375" s="530" t="str">
        <f t="shared" si="77"/>
        <v>Apr</v>
      </c>
    </row>
    <row r="2376" spans="1:6" x14ac:dyDescent="0.35">
      <c r="A2376" s="527">
        <f>Electricity!D2412</f>
        <v>45390</v>
      </c>
      <c r="B2376" s="528">
        <f>Electricity!E2412</f>
        <v>0.87500000000000011</v>
      </c>
      <c r="C2376" s="529">
        <f>Electricity!F2412</f>
        <v>0</v>
      </c>
      <c r="D2376" s="529">
        <f>Electricity!I2412</f>
        <v>0</v>
      </c>
      <c r="E2376" s="530" t="str">
        <f t="shared" si="76"/>
        <v>04/08/2024 09:00:00 PM</v>
      </c>
      <c r="F2376" s="530" t="str">
        <f t="shared" si="77"/>
        <v>Apr</v>
      </c>
    </row>
    <row r="2377" spans="1:6" x14ac:dyDescent="0.35">
      <c r="A2377" s="527">
        <f>Electricity!D2413</f>
        <v>45390</v>
      </c>
      <c r="B2377" s="528">
        <f>Electricity!E2413</f>
        <v>0.91666666666666674</v>
      </c>
      <c r="C2377" s="529">
        <f>Electricity!F2413</f>
        <v>0</v>
      </c>
      <c r="D2377" s="529">
        <f>Electricity!I2413</f>
        <v>0</v>
      </c>
      <c r="E2377" s="530" t="str">
        <f t="shared" si="76"/>
        <v>04/08/2024 10:00:00 PM</v>
      </c>
      <c r="F2377" s="530" t="str">
        <f t="shared" si="77"/>
        <v>Apr</v>
      </c>
    </row>
    <row r="2378" spans="1:6" x14ac:dyDescent="0.35">
      <c r="A2378" s="527">
        <f>Electricity!D2414</f>
        <v>45390</v>
      </c>
      <c r="B2378" s="528">
        <f>Electricity!E2414</f>
        <v>0.95833333333333337</v>
      </c>
      <c r="C2378" s="529">
        <f>Electricity!F2414</f>
        <v>0</v>
      </c>
      <c r="D2378" s="529">
        <f>Electricity!I2414</f>
        <v>0</v>
      </c>
      <c r="E2378" s="530" t="str">
        <f t="shared" si="76"/>
        <v>04/08/2024 11:00:00 PM</v>
      </c>
      <c r="F2378" s="530" t="str">
        <f t="shared" si="77"/>
        <v>Apr</v>
      </c>
    </row>
    <row r="2379" spans="1:6" x14ac:dyDescent="0.35">
      <c r="A2379" s="527">
        <f>Electricity!D2415</f>
        <v>45391</v>
      </c>
      <c r="B2379" s="528">
        <f>Electricity!E2415</f>
        <v>3.1225022567582528E-17</v>
      </c>
      <c r="C2379" s="529">
        <f>Electricity!F2415</f>
        <v>0</v>
      </c>
      <c r="D2379" s="529">
        <f>Electricity!I2415</f>
        <v>0</v>
      </c>
      <c r="E2379" s="530" t="str">
        <f t="shared" si="76"/>
        <v>04/09/2024 12:00:00 AM</v>
      </c>
      <c r="F2379" s="530" t="str">
        <f t="shared" si="77"/>
        <v>Apr</v>
      </c>
    </row>
    <row r="2380" spans="1:6" x14ac:dyDescent="0.35">
      <c r="A2380" s="527">
        <f>Electricity!D2416</f>
        <v>45391</v>
      </c>
      <c r="B2380" s="528">
        <f>Electricity!E2416</f>
        <v>4.1666666666666699E-2</v>
      </c>
      <c r="C2380" s="529">
        <f>Electricity!F2416</f>
        <v>0</v>
      </c>
      <c r="D2380" s="529">
        <f>Electricity!I2416</f>
        <v>0</v>
      </c>
      <c r="E2380" s="530" t="str">
        <f t="shared" ref="E2380:E2443" si="78">CONCATENATE(TEXT(A2380,"mm/dd/yyyy")," ",TEXT(B2380,"hh:mm:ss AM/PM"))</f>
        <v>04/09/2024 01:00:00 AM</v>
      </c>
      <c r="F2380" s="530" t="str">
        <f t="shared" si="77"/>
        <v>Apr</v>
      </c>
    </row>
    <row r="2381" spans="1:6" x14ac:dyDescent="0.35">
      <c r="A2381" s="527">
        <f>Electricity!D2417</f>
        <v>45391</v>
      </c>
      <c r="B2381" s="528">
        <f>Electricity!E2417</f>
        <v>8.333333333333337E-2</v>
      </c>
      <c r="C2381" s="529">
        <f>Electricity!F2417</f>
        <v>0</v>
      </c>
      <c r="D2381" s="529">
        <f>Electricity!I2417</f>
        <v>0</v>
      </c>
      <c r="E2381" s="530" t="str">
        <f t="shared" si="78"/>
        <v>04/09/2024 02:00:00 AM</v>
      </c>
      <c r="F2381" s="530" t="str">
        <f t="shared" si="77"/>
        <v>Apr</v>
      </c>
    </row>
    <row r="2382" spans="1:6" x14ac:dyDescent="0.35">
      <c r="A2382" s="527">
        <f>Electricity!D2418</f>
        <v>45391</v>
      </c>
      <c r="B2382" s="528">
        <f>Electricity!E2418</f>
        <v>0.12500000000000006</v>
      </c>
      <c r="C2382" s="529">
        <f>Electricity!F2418</f>
        <v>0</v>
      </c>
      <c r="D2382" s="529">
        <f>Electricity!I2418</f>
        <v>0</v>
      </c>
      <c r="E2382" s="530" t="str">
        <f t="shared" si="78"/>
        <v>04/09/2024 03:00:00 AM</v>
      </c>
      <c r="F2382" s="530" t="str">
        <f t="shared" si="77"/>
        <v>Apr</v>
      </c>
    </row>
    <row r="2383" spans="1:6" x14ac:dyDescent="0.35">
      <c r="A2383" s="527">
        <f>Electricity!D2419</f>
        <v>45391</v>
      </c>
      <c r="B2383" s="528">
        <f>Electricity!E2419</f>
        <v>0.16666666666666669</v>
      </c>
      <c r="C2383" s="529">
        <f>Electricity!F2419</f>
        <v>0</v>
      </c>
      <c r="D2383" s="529">
        <f>Electricity!I2419</f>
        <v>0</v>
      </c>
      <c r="E2383" s="530" t="str">
        <f t="shared" si="78"/>
        <v>04/09/2024 04:00:00 AM</v>
      </c>
      <c r="F2383" s="530" t="str">
        <f t="shared" si="77"/>
        <v>Apr</v>
      </c>
    </row>
    <row r="2384" spans="1:6" x14ac:dyDescent="0.35">
      <c r="A2384" s="527">
        <f>Electricity!D2420</f>
        <v>45391</v>
      </c>
      <c r="B2384" s="528">
        <f>Electricity!E2420</f>
        <v>0.20833333333333337</v>
      </c>
      <c r="C2384" s="529">
        <f>Electricity!F2420</f>
        <v>0</v>
      </c>
      <c r="D2384" s="529">
        <f>Electricity!I2420</f>
        <v>0</v>
      </c>
      <c r="E2384" s="530" t="str">
        <f t="shared" si="78"/>
        <v>04/09/2024 05:00:00 AM</v>
      </c>
      <c r="F2384" s="530" t="str">
        <f t="shared" si="77"/>
        <v>Apr</v>
      </c>
    </row>
    <row r="2385" spans="1:6" x14ac:dyDescent="0.35">
      <c r="A2385" s="527">
        <f>Electricity!D2421</f>
        <v>45391</v>
      </c>
      <c r="B2385" s="528">
        <f>Electricity!E2421</f>
        <v>0.25</v>
      </c>
      <c r="C2385" s="529">
        <f>Electricity!F2421</f>
        <v>0</v>
      </c>
      <c r="D2385" s="529">
        <f>Electricity!I2421</f>
        <v>0</v>
      </c>
      <c r="E2385" s="530" t="str">
        <f t="shared" si="78"/>
        <v>04/09/2024 06:00:00 AM</v>
      </c>
      <c r="F2385" s="530" t="str">
        <f t="shared" si="77"/>
        <v>Apr</v>
      </c>
    </row>
    <row r="2386" spans="1:6" x14ac:dyDescent="0.35">
      <c r="A2386" s="527">
        <f>Electricity!D2422</f>
        <v>45391</v>
      </c>
      <c r="B2386" s="528">
        <f>Electricity!E2422</f>
        <v>0.29166666666666669</v>
      </c>
      <c r="C2386" s="529">
        <f>Electricity!F2422</f>
        <v>0</v>
      </c>
      <c r="D2386" s="529">
        <f>Electricity!I2422</f>
        <v>0</v>
      </c>
      <c r="E2386" s="530" t="str">
        <f t="shared" si="78"/>
        <v>04/09/2024 07:00:00 AM</v>
      </c>
      <c r="F2386" s="530" t="str">
        <f t="shared" si="77"/>
        <v>Apr</v>
      </c>
    </row>
    <row r="2387" spans="1:6" x14ac:dyDescent="0.35">
      <c r="A2387" s="527">
        <f>Electricity!D2423</f>
        <v>45391</v>
      </c>
      <c r="B2387" s="528">
        <f>Electricity!E2423</f>
        <v>0.33333333333333337</v>
      </c>
      <c r="C2387" s="529">
        <f>Electricity!F2423</f>
        <v>0</v>
      </c>
      <c r="D2387" s="529">
        <f>Electricity!I2423</f>
        <v>0</v>
      </c>
      <c r="E2387" s="530" t="str">
        <f t="shared" si="78"/>
        <v>04/09/2024 08:00:00 AM</v>
      </c>
      <c r="F2387" s="530" t="str">
        <f t="shared" si="77"/>
        <v>Apr</v>
      </c>
    </row>
    <row r="2388" spans="1:6" x14ac:dyDescent="0.35">
      <c r="A2388" s="527">
        <f>Electricity!D2424</f>
        <v>45391</v>
      </c>
      <c r="B2388" s="528">
        <f>Electricity!E2424</f>
        <v>0.375</v>
      </c>
      <c r="C2388" s="529">
        <f>Electricity!F2424</f>
        <v>0</v>
      </c>
      <c r="D2388" s="529">
        <f>Electricity!I2424</f>
        <v>0</v>
      </c>
      <c r="E2388" s="530" t="str">
        <f t="shared" si="78"/>
        <v>04/09/2024 09:00:00 AM</v>
      </c>
      <c r="F2388" s="530" t="str">
        <f t="shared" si="77"/>
        <v>Apr</v>
      </c>
    </row>
    <row r="2389" spans="1:6" x14ac:dyDescent="0.35">
      <c r="A2389" s="527">
        <f>Electricity!D2425</f>
        <v>45391</v>
      </c>
      <c r="B2389" s="528">
        <f>Electricity!E2425</f>
        <v>0.41666666666666669</v>
      </c>
      <c r="C2389" s="529">
        <f>Electricity!F2425</f>
        <v>0</v>
      </c>
      <c r="D2389" s="529">
        <f>Electricity!I2425</f>
        <v>0</v>
      </c>
      <c r="E2389" s="530" t="str">
        <f t="shared" si="78"/>
        <v>04/09/2024 10:00:00 AM</v>
      </c>
      <c r="F2389" s="530" t="str">
        <f t="shared" si="77"/>
        <v>Apr</v>
      </c>
    </row>
    <row r="2390" spans="1:6" x14ac:dyDescent="0.35">
      <c r="A2390" s="527">
        <f>Electricity!D2426</f>
        <v>45391</v>
      </c>
      <c r="B2390" s="528">
        <f>Electricity!E2426</f>
        <v>0.45833333333333337</v>
      </c>
      <c r="C2390" s="529">
        <f>Electricity!F2426</f>
        <v>0</v>
      </c>
      <c r="D2390" s="529">
        <f>Electricity!I2426</f>
        <v>0</v>
      </c>
      <c r="E2390" s="530" t="str">
        <f t="shared" si="78"/>
        <v>04/09/2024 11:00:00 AM</v>
      </c>
      <c r="F2390" s="530" t="str">
        <f t="shared" si="77"/>
        <v>Apr</v>
      </c>
    </row>
    <row r="2391" spans="1:6" x14ac:dyDescent="0.35">
      <c r="A2391" s="527">
        <f>Electricity!D2427</f>
        <v>45391</v>
      </c>
      <c r="B2391" s="528">
        <f>Electricity!E2427</f>
        <v>0.50000000000000011</v>
      </c>
      <c r="C2391" s="529">
        <f>Electricity!F2427</f>
        <v>0</v>
      </c>
      <c r="D2391" s="529">
        <f>Electricity!I2427</f>
        <v>0</v>
      </c>
      <c r="E2391" s="530" t="str">
        <f t="shared" si="78"/>
        <v>04/09/2024 12:00:00 PM</v>
      </c>
      <c r="F2391" s="530" t="str">
        <f t="shared" si="77"/>
        <v>Apr</v>
      </c>
    </row>
    <row r="2392" spans="1:6" x14ac:dyDescent="0.35">
      <c r="A2392" s="527">
        <f>Electricity!D2428</f>
        <v>45391</v>
      </c>
      <c r="B2392" s="528">
        <f>Electricity!E2428</f>
        <v>0.54166666666666674</v>
      </c>
      <c r="C2392" s="529">
        <f>Electricity!F2428</f>
        <v>0</v>
      </c>
      <c r="D2392" s="529">
        <f>Electricity!I2428</f>
        <v>0</v>
      </c>
      <c r="E2392" s="530" t="str">
        <f t="shared" si="78"/>
        <v>04/09/2024 01:00:00 PM</v>
      </c>
      <c r="F2392" s="530" t="str">
        <f t="shared" si="77"/>
        <v>Apr</v>
      </c>
    </row>
    <row r="2393" spans="1:6" x14ac:dyDescent="0.35">
      <c r="A2393" s="527">
        <f>Electricity!D2429</f>
        <v>45391</v>
      </c>
      <c r="B2393" s="528">
        <f>Electricity!E2429</f>
        <v>0.58333333333333337</v>
      </c>
      <c r="C2393" s="529">
        <f>Electricity!F2429</f>
        <v>0</v>
      </c>
      <c r="D2393" s="529">
        <f>Electricity!I2429</f>
        <v>0</v>
      </c>
      <c r="E2393" s="530" t="str">
        <f t="shared" si="78"/>
        <v>04/09/2024 02:00:00 PM</v>
      </c>
      <c r="F2393" s="530" t="str">
        <f t="shared" si="77"/>
        <v>Apr</v>
      </c>
    </row>
    <row r="2394" spans="1:6" x14ac:dyDescent="0.35">
      <c r="A2394" s="527">
        <f>Electricity!D2430</f>
        <v>45391</v>
      </c>
      <c r="B2394" s="528">
        <f>Electricity!E2430</f>
        <v>0.62500000000000011</v>
      </c>
      <c r="C2394" s="529">
        <f>Electricity!F2430</f>
        <v>0</v>
      </c>
      <c r="D2394" s="529">
        <f>Electricity!I2430</f>
        <v>0</v>
      </c>
      <c r="E2394" s="530" t="str">
        <f t="shared" si="78"/>
        <v>04/09/2024 03:00:00 PM</v>
      </c>
      <c r="F2394" s="530" t="str">
        <f t="shared" si="77"/>
        <v>Apr</v>
      </c>
    </row>
    <row r="2395" spans="1:6" x14ac:dyDescent="0.35">
      <c r="A2395" s="527">
        <f>Electricity!D2431</f>
        <v>45391</v>
      </c>
      <c r="B2395" s="528">
        <f>Electricity!E2431</f>
        <v>0.66666666666666674</v>
      </c>
      <c r="C2395" s="529">
        <f>Electricity!F2431</f>
        <v>0</v>
      </c>
      <c r="D2395" s="529">
        <f>Electricity!I2431</f>
        <v>0</v>
      </c>
      <c r="E2395" s="530" t="str">
        <f t="shared" si="78"/>
        <v>04/09/2024 04:00:00 PM</v>
      </c>
      <c r="F2395" s="530" t="str">
        <f t="shared" si="77"/>
        <v>Apr</v>
      </c>
    </row>
    <row r="2396" spans="1:6" x14ac:dyDescent="0.35">
      <c r="A2396" s="527">
        <f>Electricity!D2432</f>
        <v>45391</v>
      </c>
      <c r="B2396" s="528">
        <f>Electricity!E2432</f>
        <v>0.70833333333333337</v>
      </c>
      <c r="C2396" s="529">
        <f>Electricity!F2432</f>
        <v>0</v>
      </c>
      <c r="D2396" s="529">
        <f>Electricity!I2432</f>
        <v>0</v>
      </c>
      <c r="E2396" s="530" t="str">
        <f t="shared" si="78"/>
        <v>04/09/2024 05:00:00 PM</v>
      </c>
      <c r="F2396" s="530" t="str">
        <f t="shared" si="77"/>
        <v>Apr</v>
      </c>
    </row>
    <row r="2397" spans="1:6" x14ac:dyDescent="0.35">
      <c r="A2397" s="527">
        <f>Electricity!D2433</f>
        <v>45391</v>
      </c>
      <c r="B2397" s="528">
        <f>Electricity!E2433</f>
        <v>0.75000000000000011</v>
      </c>
      <c r="C2397" s="529">
        <f>Electricity!F2433</f>
        <v>0</v>
      </c>
      <c r="D2397" s="529">
        <f>Electricity!I2433</f>
        <v>0</v>
      </c>
      <c r="E2397" s="530" t="str">
        <f t="shared" si="78"/>
        <v>04/09/2024 06:00:00 PM</v>
      </c>
      <c r="F2397" s="530" t="str">
        <f t="shared" si="77"/>
        <v>Apr</v>
      </c>
    </row>
    <row r="2398" spans="1:6" x14ac:dyDescent="0.35">
      <c r="A2398" s="527">
        <f>Electricity!D2434</f>
        <v>45391</v>
      </c>
      <c r="B2398" s="528">
        <f>Electricity!E2434</f>
        <v>0.79166666666666674</v>
      </c>
      <c r="C2398" s="529">
        <f>Electricity!F2434</f>
        <v>0</v>
      </c>
      <c r="D2398" s="529">
        <f>Electricity!I2434</f>
        <v>0</v>
      </c>
      <c r="E2398" s="530" t="str">
        <f t="shared" si="78"/>
        <v>04/09/2024 07:00:00 PM</v>
      </c>
      <c r="F2398" s="530" t="str">
        <f t="shared" si="77"/>
        <v>Apr</v>
      </c>
    </row>
    <row r="2399" spans="1:6" x14ac:dyDescent="0.35">
      <c r="A2399" s="527">
        <f>Electricity!D2435</f>
        <v>45391</v>
      </c>
      <c r="B2399" s="528">
        <f>Electricity!E2435</f>
        <v>0.83333333333333337</v>
      </c>
      <c r="C2399" s="529">
        <f>Electricity!F2435</f>
        <v>0</v>
      </c>
      <c r="D2399" s="529">
        <f>Electricity!I2435</f>
        <v>0</v>
      </c>
      <c r="E2399" s="530" t="str">
        <f t="shared" si="78"/>
        <v>04/09/2024 08:00:00 PM</v>
      </c>
      <c r="F2399" s="530" t="str">
        <f t="shared" si="77"/>
        <v>Apr</v>
      </c>
    </row>
    <row r="2400" spans="1:6" x14ac:dyDescent="0.35">
      <c r="A2400" s="527">
        <f>Electricity!D2436</f>
        <v>45391</v>
      </c>
      <c r="B2400" s="528">
        <f>Electricity!E2436</f>
        <v>0.87500000000000011</v>
      </c>
      <c r="C2400" s="529">
        <f>Electricity!F2436</f>
        <v>0</v>
      </c>
      <c r="D2400" s="529">
        <f>Electricity!I2436</f>
        <v>0</v>
      </c>
      <c r="E2400" s="530" t="str">
        <f t="shared" si="78"/>
        <v>04/09/2024 09:00:00 PM</v>
      </c>
      <c r="F2400" s="530" t="str">
        <f t="shared" si="77"/>
        <v>Apr</v>
      </c>
    </row>
    <row r="2401" spans="1:6" x14ac:dyDescent="0.35">
      <c r="A2401" s="527">
        <f>Electricity!D2437</f>
        <v>45391</v>
      </c>
      <c r="B2401" s="528">
        <f>Electricity!E2437</f>
        <v>0.91666666666666674</v>
      </c>
      <c r="C2401" s="529">
        <f>Electricity!F2437</f>
        <v>0</v>
      </c>
      <c r="D2401" s="529">
        <f>Electricity!I2437</f>
        <v>0</v>
      </c>
      <c r="E2401" s="530" t="str">
        <f t="shared" si="78"/>
        <v>04/09/2024 10:00:00 PM</v>
      </c>
      <c r="F2401" s="530" t="str">
        <f t="shared" si="77"/>
        <v>Apr</v>
      </c>
    </row>
    <row r="2402" spans="1:6" x14ac:dyDescent="0.35">
      <c r="A2402" s="527">
        <f>Electricity!D2438</f>
        <v>45391</v>
      </c>
      <c r="B2402" s="528">
        <f>Electricity!E2438</f>
        <v>0.95833333333333337</v>
      </c>
      <c r="C2402" s="529">
        <f>Electricity!F2438</f>
        <v>0</v>
      </c>
      <c r="D2402" s="529">
        <f>Electricity!I2438</f>
        <v>0</v>
      </c>
      <c r="E2402" s="530" t="str">
        <f t="shared" si="78"/>
        <v>04/09/2024 11:00:00 PM</v>
      </c>
      <c r="F2402" s="530" t="str">
        <f t="shared" si="77"/>
        <v>Apr</v>
      </c>
    </row>
    <row r="2403" spans="1:6" x14ac:dyDescent="0.35">
      <c r="A2403" s="527">
        <f>Electricity!D2439</f>
        <v>45392</v>
      </c>
      <c r="B2403" s="528">
        <f>Electricity!E2439</f>
        <v>3.1225022567582528E-17</v>
      </c>
      <c r="C2403" s="529">
        <f>Electricity!F2439</f>
        <v>0</v>
      </c>
      <c r="D2403" s="529">
        <f>Electricity!I2439</f>
        <v>0</v>
      </c>
      <c r="E2403" s="530" t="str">
        <f t="shared" si="78"/>
        <v>04/10/2024 12:00:00 AM</v>
      </c>
      <c r="F2403" s="530" t="str">
        <f t="shared" si="77"/>
        <v>Apr</v>
      </c>
    </row>
    <row r="2404" spans="1:6" x14ac:dyDescent="0.35">
      <c r="A2404" s="527">
        <f>Electricity!D2440</f>
        <v>45392</v>
      </c>
      <c r="B2404" s="528">
        <f>Electricity!E2440</f>
        <v>4.1666666666666699E-2</v>
      </c>
      <c r="C2404" s="529">
        <f>Electricity!F2440</f>
        <v>0</v>
      </c>
      <c r="D2404" s="529">
        <f>Electricity!I2440</f>
        <v>0</v>
      </c>
      <c r="E2404" s="530" t="str">
        <f t="shared" si="78"/>
        <v>04/10/2024 01:00:00 AM</v>
      </c>
      <c r="F2404" s="530" t="str">
        <f t="shared" si="77"/>
        <v>Apr</v>
      </c>
    </row>
    <row r="2405" spans="1:6" x14ac:dyDescent="0.35">
      <c r="A2405" s="527">
        <f>Electricity!D2441</f>
        <v>45392</v>
      </c>
      <c r="B2405" s="528">
        <f>Electricity!E2441</f>
        <v>8.333333333333337E-2</v>
      </c>
      <c r="C2405" s="529">
        <f>Electricity!F2441</f>
        <v>0</v>
      </c>
      <c r="D2405" s="529">
        <f>Electricity!I2441</f>
        <v>0</v>
      </c>
      <c r="E2405" s="530" t="str">
        <f t="shared" si="78"/>
        <v>04/10/2024 02:00:00 AM</v>
      </c>
      <c r="F2405" s="530" t="str">
        <f t="shared" si="77"/>
        <v>Apr</v>
      </c>
    </row>
    <row r="2406" spans="1:6" x14ac:dyDescent="0.35">
      <c r="A2406" s="527">
        <f>Electricity!D2442</f>
        <v>45392</v>
      </c>
      <c r="B2406" s="528">
        <f>Electricity!E2442</f>
        <v>0.12500000000000006</v>
      </c>
      <c r="C2406" s="529">
        <f>Electricity!F2442</f>
        <v>0</v>
      </c>
      <c r="D2406" s="529">
        <f>Electricity!I2442</f>
        <v>0</v>
      </c>
      <c r="E2406" s="530" t="str">
        <f t="shared" si="78"/>
        <v>04/10/2024 03:00:00 AM</v>
      </c>
      <c r="F2406" s="530" t="str">
        <f t="shared" si="77"/>
        <v>Apr</v>
      </c>
    </row>
    <row r="2407" spans="1:6" x14ac:dyDescent="0.35">
      <c r="A2407" s="527">
        <f>Electricity!D2443</f>
        <v>45392</v>
      </c>
      <c r="B2407" s="528">
        <f>Electricity!E2443</f>
        <v>0.16666666666666669</v>
      </c>
      <c r="C2407" s="529">
        <f>Electricity!F2443</f>
        <v>0</v>
      </c>
      <c r="D2407" s="529">
        <f>Electricity!I2443</f>
        <v>0</v>
      </c>
      <c r="E2407" s="530" t="str">
        <f t="shared" si="78"/>
        <v>04/10/2024 04:00:00 AM</v>
      </c>
      <c r="F2407" s="530" t="str">
        <f t="shared" si="77"/>
        <v>Apr</v>
      </c>
    </row>
    <row r="2408" spans="1:6" x14ac:dyDescent="0.35">
      <c r="A2408" s="527">
        <f>Electricity!D2444</f>
        <v>45392</v>
      </c>
      <c r="B2408" s="528">
        <f>Electricity!E2444</f>
        <v>0.20833333333333337</v>
      </c>
      <c r="C2408" s="529">
        <f>Electricity!F2444</f>
        <v>0</v>
      </c>
      <c r="D2408" s="529">
        <f>Electricity!I2444</f>
        <v>0</v>
      </c>
      <c r="E2408" s="530" t="str">
        <f t="shared" si="78"/>
        <v>04/10/2024 05:00:00 AM</v>
      </c>
      <c r="F2408" s="530" t="str">
        <f t="shared" si="77"/>
        <v>Apr</v>
      </c>
    </row>
    <row r="2409" spans="1:6" x14ac:dyDescent="0.35">
      <c r="A2409" s="527">
        <f>Electricity!D2445</f>
        <v>45392</v>
      </c>
      <c r="B2409" s="528">
        <f>Electricity!E2445</f>
        <v>0.25</v>
      </c>
      <c r="C2409" s="529">
        <f>Electricity!F2445</f>
        <v>0</v>
      </c>
      <c r="D2409" s="529">
        <f>Electricity!I2445</f>
        <v>0</v>
      </c>
      <c r="E2409" s="530" t="str">
        <f t="shared" si="78"/>
        <v>04/10/2024 06:00:00 AM</v>
      </c>
      <c r="F2409" s="530" t="str">
        <f t="shared" si="77"/>
        <v>Apr</v>
      </c>
    </row>
    <row r="2410" spans="1:6" x14ac:dyDescent="0.35">
      <c r="A2410" s="527">
        <f>Electricity!D2446</f>
        <v>45392</v>
      </c>
      <c r="B2410" s="528">
        <f>Electricity!E2446</f>
        <v>0.29166666666666669</v>
      </c>
      <c r="C2410" s="529">
        <f>Electricity!F2446</f>
        <v>0</v>
      </c>
      <c r="D2410" s="529">
        <f>Electricity!I2446</f>
        <v>0</v>
      </c>
      <c r="E2410" s="530" t="str">
        <f t="shared" si="78"/>
        <v>04/10/2024 07:00:00 AM</v>
      </c>
      <c r="F2410" s="530" t="str">
        <f t="shared" si="77"/>
        <v>Apr</v>
      </c>
    </row>
    <row r="2411" spans="1:6" x14ac:dyDescent="0.35">
      <c r="A2411" s="527">
        <f>Electricity!D2447</f>
        <v>45392</v>
      </c>
      <c r="B2411" s="528">
        <f>Electricity!E2447</f>
        <v>0.33333333333333337</v>
      </c>
      <c r="C2411" s="529">
        <f>Electricity!F2447</f>
        <v>0</v>
      </c>
      <c r="D2411" s="529">
        <f>Electricity!I2447</f>
        <v>0</v>
      </c>
      <c r="E2411" s="530" t="str">
        <f t="shared" si="78"/>
        <v>04/10/2024 08:00:00 AM</v>
      </c>
      <c r="F2411" s="530" t="str">
        <f t="shared" si="77"/>
        <v>Apr</v>
      </c>
    </row>
    <row r="2412" spans="1:6" x14ac:dyDescent="0.35">
      <c r="A2412" s="527">
        <f>Electricity!D2448</f>
        <v>45392</v>
      </c>
      <c r="B2412" s="528">
        <f>Electricity!E2448</f>
        <v>0.375</v>
      </c>
      <c r="C2412" s="529">
        <f>Electricity!F2448</f>
        <v>0</v>
      </c>
      <c r="D2412" s="529">
        <f>Electricity!I2448</f>
        <v>0</v>
      </c>
      <c r="E2412" s="530" t="str">
        <f t="shared" si="78"/>
        <v>04/10/2024 09:00:00 AM</v>
      </c>
      <c r="F2412" s="530" t="str">
        <f t="shared" si="77"/>
        <v>Apr</v>
      </c>
    </row>
    <row r="2413" spans="1:6" x14ac:dyDescent="0.35">
      <c r="A2413" s="527">
        <f>Electricity!D2449</f>
        <v>45392</v>
      </c>
      <c r="B2413" s="528">
        <f>Electricity!E2449</f>
        <v>0.41666666666666669</v>
      </c>
      <c r="C2413" s="529">
        <f>Electricity!F2449</f>
        <v>0</v>
      </c>
      <c r="D2413" s="529">
        <f>Electricity!I2449</f>
        <v>0</v>
      </c>
      <c r="E2413" s="530" t="str">
        <f t="shared" si="78"/>
        <v>04/10/2024 10:00:00 AM</v>
      </c>
      <c r="F2413" s="530" t="str">
        <f t="shared" si="77"/>
        <v>Apr</v>
      </c>
    </row>
    <row r="2414" spans="1:6" x14ac:dyDescent="0.35">
      <c r="A2414" s="527">
        <f>Electricity!D2450</f>
        <v>45392</v>
      </c>
      <c r="B2414" s="528">
        <f>Electricity!E2450</f>
        <v>0.45833333333333337</v>
      </c>
      <c r="C2414" s="529">
        <f>Electricity!F2450</f>
        <v>0</v>
      </c>
      <c r="D2414" s="529">
        <f>Electricity!I2450</f>
        <v>0</v>
      </c>
      <c r="E2414" s="530" t="str">
        <f t="shared" si="78"/>
        <v>04/10/2024 11:00:00 AM</v>
      </c>
      <c r="F2414" s="530" t="str">
        <f t="shared" si="77"/>
        <v>Apr</v>
      </c>
    </row>
    <row r="2415" spans="1:6" x14ac:dyDescent="0.35">
      <c r="A2415" s="527">
        <f>Electricity!D2451</f>
        <v>45392</v>
      </c>
      <c r="B2415" s="528">
        <f>Electricity!E2451</f>
        <v>0.50000000000000011</v>
      </c>
      <c r="C2415" s="529">
        <f>Electricity!F2451</f>
        <v>0</v>
      </c>
      <c r="D2415" s="529">
        <f>Electricity!I2451</f>
        <v>0</v>
      </c>
      <c r="E2415" s="530" t="str">
        <f t="shared" si="78"/>
        <v>04/10/2024 12:00:00 PM</v>
      </c>
      <c r="F2415" s="530" t="str">
        <f t="shared" si="77"/>
        <v>Apr</v>
      </c>
    </row>
    <row r="2416" spans="1:6" x14ac:dyDescent="0.35">
      <c r="A2416" s="527">
        <f>Electricity!D2452</f>
        <v>45392</v>
      </c>
      <c r="B2416" s="528">
        <f>Electricity!E2452</f>
        <v>0.54166666666666674</v>
      </c>
      <c r="C2416" s="529">
        <f>Electricity!F2452</f>
        <v>0</v>
      </c>
      <c r="D2416" s="529">
        <f>Electricity!I2452</f>
        <v>0</v>
      </c>
      <c r="E2416" s="530" t="str">
        <f t="shared" si="78"/>
        <v>04/10/2024 01:00:00 PM</v>
      </c>
      <c r="F2416" s="530" t="str">
        <f t="shared" si="77"/>
        <v>Apr</v>
      </c>
    </row>
    <row r="2417" spans="1:6" x14ac:dyDescent="0.35">
      <c r="A2417" s="527">
        <f>Electricity!D2453</f>
        <v>45392</v>
      </c>
      <c r="B2417" s="528">
        <f>Electricity!E2453</f>
        <v>0.58333333333333337</v>
      </c>
      <c r="C2417" s="529">
        <f>Electricity!F2453</f>
        <v>0</v>
      </c>
      <c r="D2417" s="529">
        <f>Electricity!I2453</f>
        <v>0</v>
      </c>
      <c r="E2417" s="530" t="str">
        <f t="shared" si="78"/>
        <v>04/10/2024 02:00:00 PM</v>
      </c>
      <c r="F2417" s="530" t="str">
        <f t="shared" si="77"/>
        <v>Apr</v>
      </c>
    </row>
    <row r="2418" spans="1:6" x14ac:dyDescent="0.35">
      <c r="A2418" s="527">
        <f>Electricity!D2454</f>
        <v>45392</v>
      </c>
      <c r="B2418" s="528">
        <f>Electricity!E2454</f>
        <v>0.62500000000000011</v>
      </c>
      <c r="C2418" s="529">
        <f>Electricity!F2454</f>
        <v>0</v>
      </c>
      <c r="D2418" s="529">
        <f>Electricity!I2454</f>
        <v>0</v>
      </c>
      <c r="E2418" s="530" t="str">
        <f t="shared" si="78"/>
        <v>04/10/2024 03:00:00 PM</v>
      </c>
      <c r="F2418" s="530" t="str">
        <f t="shared" si="77"/>
        <v>Apr</v>
      </c>
    </row>
    <row r="2419" spans="1:6" x14ac:dyDescent="0.35">
      <c r="A2419" s="527">
        <f>Electricity!D2455</f>
        <v>45392</v>
      </c>
      <c r="B2419" s="528">
        <f>Electricity!E2455</f>
        <v>0.66666666666666674</v>
      </c>
      <c r="C2419" s="529">
        <f>Electricity!F2455</f>
        <v>0</v>
      </c>
      <c r="D2419" s="529">
        <f>Electricity!I2455</f>
        <v>0</v>
      </c>
      <c r="E2419" s="530" t="str">
        <f t="shared" si="78"/>
        <v>04/10/2024 04:00:00 PM</v>
      </c>
      <c r="F2419" s="530" t="str">
        <f t="shared" si="77"/>
        <v>Apr</v>
      </c>
    </row>
    <row r="2420" spans="1:6" x14ac:dyDescent="0.35">
      <c r="A2420" s="527">
        <f>Electricity!D2456</f>
        <v>45392</v>
      </c>
      <c r="B2420" s="528">
        <f>Electricity!E2456</f>
        <v>0.70833333333333337</v>
      </c>
      <c r="C2420" s="529">
        <f>Electricity!F2456</f>
        <v>0</v>
      </c>
      <c r="D2420" s="529">
        <f>Electricity!I2456</f>
        <v>0</v>
      </c>
      <c r="E2420" s="530" t="str">
        <f t="shared" si="78"/>
        <v>04/10/2024 05:00:00 PM</v>
      </c>
      <c r="F2420" s="530" t="str">
        <f t="shared" si="77"/>
        <v>Apr</v>
      </c>
    </row>
    <row r="2421" spans="1:6" x14ac:dyDescent="0.35">
      <c r="A2421" s="527">
        <f>Electricity!D2457</f>
        <v>45392</v>
      </c>
      <c r="B2421" s="528">
        <f>Electricity!E2457</f>
        <v>0.75000000000000011</v>
      </c>
      <c r="C2421" s="529">
        <f>Electricity!F2457</f>
        <v>0</v>
      </c>
      <c r="D2421" s="529">
        <f>Electricity!I2457</f>
        <v>0</v>
      </c>
      <c r="E2421" s="530" t="str">
        <f t="shared" si="78"/>
        <v>04/10/2024 06:00:00 PM</v>
      </c>
      <c r="F2421" s="530" t="str">
        <f t="shared" si="77"/>
        <v>Apr</v>
      </c>
    </row>
    <row r="2422" spans="1:6" x14ac:dyDescent="0.35">
      <c r="A2422" s="527">
        <f>Electricity!D2458</f>
        <v>45392</v>
      </c>
      <c r="B2422" s="528">
        <f>Electricity!E2458</f>
        <v>0.79166666666666674</v>
      </c>
      <c r="C2422" s="529">
        <f>Electricity!F2458</f>
        <v>0</v>
      </c>
      <c r="D2422" s="529">
        <f>Electricity!I2458</f>
        <v>0</v>
      </c>
      <c r="E2422" s="530" t="str">
        <f t="shared" si="78"/>
        <v>04/10/2024 07:00:00 PM</v>
      </c>
      <c r="F2422" s="530" t="str">
        <f t="shared" si="77"/>
        <v>Apr</v>
      </c>
    </row>
    <row r="2423" spans="1:6" x14ac:dyDescent="0.35">
      <c r="A2423" s="527">
        <f>Electricity!D2459</f>
        <v>45392</v>
      </c>
      <c r="B2423" s="528">
        <f>Electricity!E2459</f>
        <v>0.83333333333333337</v>
      </c>
      <c r="C2423" s="529">
        <f>Electricity!F2459</f>
        <v>0</v>
      </c>
      <c r="D2423" s="529">
        <f>Electricity!I2459</f>
        <v>0</v>
      </c>
      <c r="E2423" s="530" t="str">
        <f t="shared" si="78"/>
        <v>04/10/2024 08:00:00 PM</v>
      </c>
      <c r="F2423" s="530" t="str">
        <f t="shared" si="77"/>
        <v>Apr</v>
      </c>
    </row>
    <row r="2424" spans="1:6" x14ac:dyDescent="0.35">
      <c r="A2424" s="527">
        <f>Electricity!D2460</f>
        <v>45392</v>
      </c>
      <c r="B2424" s="528">
        <f>Electricity!E2460</f>
        <v>0.87500000000000011</v>
      </c>
      <c r="C2424" s="529">
        <f>Electricity!F2460</f>
        <v>0</v>
      </c>
      <c r="D2424" s="529">
        <f>Electricity!I2460</f>
        <v>0</v>
      </c>
      <c r="E2424" s="530" t="str">
        <f t="shared" si="78"/>
        <v>04/10/2024 09:00:00 PM</v>
      </c>
      <c r="F2424" s="530" t="str">
        <f t="shared" si="77"/>
        <v>Apr</v>
      </c>
    </row>
    <row r="2425" spans="1:6" x14ac:dyDescent="0.35">
      <c r="A2425" s="527">
        <f>Electricity!D2461</f>
        <v>45392</v>
      </c>
      <c r="B2425" s="528">
        <f>Electricity!E2461</f>
        <v>0.91666666666666674</v>
      </c>
      <c r="C2425" s="529">
        <f>Electricity!F2461</f>
        <v>0</v>
      </c>
      <c r="D2425" s="529">
        <f>Electricity!I2461</f>
        <v>0</v>
      </c>
      <c r="E2425" s="530" t="str">
        <f t="shared" si="78"/>
        <v>04/10/2024 10:00:00 PM</v>
      </c>
      <c r="F2425" s="530" t="str">
        <f t="shared" si="77"/>
        <v>Apr</v>
      </c>
    </row>
    <row r="2426" spans="1:6" x14ac:dyDescent="0.35">
      <c r="A2426" s="527">
        <f>Electricity!D2462</f>
        <v>45392</v>
      </c>
      <c r="B2426" s="528">
        <f>Electricity!E2462</f>
        <v>0.95833333333333337</v>
      </c>
      <c r="C2426" s="529">
        <f>Electricity!F2462</f>
        <v>0</v>
      </c>
      <c r="D2426" s="529">
        <f>Electricity!I2462</f>
        <v>0</v>
      </c>
      <c r="E2426" s="530" t="str">
        <f t="shared" si="78"/>
        <v>04/10/2024 11:00:00 PM</v>
      </c>
      <c r="F2426" s="530" t="str">
        <f t="shared" si="77"/>
        <v>Apr</v>
      </c>
    </row>
    <row r="2427" spans="1:6" x14ac:dyDescent="0.35">
      <c r="A2427" s="527">
        <f>Electricity!D2463</f>
        <v>45393</v>
      </c>
      <c r="B2427" s="528">
        <f>Electricity!E2463</f>
        <v>3.1225022567582528E-17</v>
      </c>
      <c r="C2427" s="529">
        <f>Electricity!F2463</f>
        <v>0</v>
      </c>
      <c r="D2427" s="529">
        <f>Electricity!I2463</f>
        <v>0</v>
      </c>
      <c r="E2427" s="530" t="str">
        <f t="shared" si="78"/>
        <v>04/11/2024 12:00:00 AM</v>
      </c>
      <c r="F2427" s="530" t="str">
        <f t="shared" si="77"/>
        <v>Apr</v>
      </c>
    </row>
    <row r="2428" spans="1:6" x14ac:dyDescent="0.35">
      <c r="A2428" s="527">
        <f>Electricity!D2464</f>
        <v>45393</v>
      </c>
      <c r="B2428" s="528">
        <f>Electricity!E2464</f>
        <v>4.1666666666666699E-2</v>
      </c>
      <c r="C2428" s="529">
        <f>Electricity!F2464</f>
        <v>0</v>
      </c>
      <c r="D2428" s="529">
        <f>Electricity!I2464</f>
        <v>0</v>
      </c>
      <c r="E2428" s="530" t="str">
        <f t="shared" si="78"/>
        <v>04/11/2024 01:00:00 AM</v>
      </c>
      <c r="F2428" s="530" t="str">
        <f t="shared" si="77"/>
        <v>Apr</v>
      </c>
    </row>
    <row r="2429" spans="1:6" x14ac:dyDescent="0.35">
      <c r="A2429" s="527">
        <f>Electricity!D2465</f>
        <v>45393</v>
      </c>
      <c r="B2429" s="528">
        <f>Electricity!E2465</f>
        <v>8.333333333333337E-2</v>
      </c>
      <c r="C2429" s="529">
        <f>Electricity!F2465</f>
        <v>0</v>
      </c>
      <c r="D2429" s="529">
        <f>Electricity!I2465</f>
        <v>0</v>
      </c>
      <c r="E2429" s="530" t="str">
        <f t="shared" si="78"/>
        <v>04/11/2024 02:00:00 AM</v>
      </c>
      <c r="F2429" s="530" t="str">
        <f t="shared" si="77"/>
        <v>Apr</v>
      </c>
    </row>
    <row r="2430" spans="1:6" x14ac:dyDescent="0.35">
      <c r="A2430" s="527">
        <f>Electricity!D2466</f>
        <v>45393</v>
      </c>
      <c r="B2430" s="528">
        <f>Electricity!E2466</f>
        <v>0.12500000000000006</v>
      </c>
      <c r="C2430" s="529">
        <f>Electricity!F2466</f>
        <v>0</v>
      </c>
      <c r="D2430" s="529">
        <f>Electricity!I2466</f>
        <v>0</v>
      </c>
      <c r="E2430" s="530" t="str">
        <f t="shared" si="78"/>
        <v>04/11/2024 03:00:00 AM</v>
      </c>
      <c r="F2430" s="530" t="str">
        <f t="shared" si="77"/>
        <v>Apr</v>
      </c>
    </row>
    <row r="2431" spans="1:6" x14ac:dyDescent="0.35">
      <c r="A2431" s="527">
        <f>Electricity!D2467</f>
        <v>45393</v>
      </c>
      <c r="B2431" s="528">
        <f>Electricity!E2467</f>
        <v>0.16666666666666669</v>
      </c>
      <c r="C2431" s="529">
        <f>Electricity!F2467</f>
        <v>0</v>
      </c>
      <c r="D2431" s="529">
        <f>Electricity!I2467</f>
        <v>0</v>
      </c>
      <c r="E2431" s="530" t="str">
        <f t="shared" si="78"/>
        <v>04/11/2024 04:00:00 AM</v>
      </c>
      <c r="F2431" s="530" t="str">
        <f t="shared" si="77"/>
        <v>Apr</v>
      </c>
    </row>
    <row r="2432" spans="1:6" x14ac:dyDescent="0.35">
      <c r="A2432" s="527">
        <f>Electricity!D2468</f>
        <v>45393</v>
      </c>
      <c r="B2432" s="528">
        <f>Electricity!E2468</f>
        <v>0.20833333333333337</v>
      </c>
      <c r="C2432" s="529">
        <f>Electricity!F2468</f>
        <v>0</v>
      </c>
      <c r="D2432" s="529">
        <f>Electricity!I2468</f>
        <v>0</v>
      </c>
      <c r="E2432" s="530" t="str">
        <f t="shared" si="78"/>
        <v>04/11/2024 05:00:00 AM</v>
      </c>
      <c r="F2432" s="530" t="str">
        <f t="shared" si="77"/>
        <v>Apr</v>
      </c>
    </row>
    <row r="2433" spans="1:6" x14ac:dyDescent="0.35">
      <c r="A2433" s="527">
        <f>Electricity!D2469</f>
        <v>45393</v>
      </c>
      <c r="B2433" s="528">
        <f>Electricity!E2469</f>
        <v>0.25</v>
      </c>
      <c r="C2433" s="529">
        <f>Electricity!F2469</f>
        <v>0</v>
      </c>
      <c r="D2433" s="529">
        <f>Electricity!I2469</f>
        <v>0</v>
      </c>
      <c r="E2433" s="530" t="str">
        <f t="shared" si="78"/>
        <v>04/11/2024 06:00:00 AM</v>
      </c>
      <c r="F2433" s="530" t="str">
        <f t="shared" si="77"/>
        <v>Apr</v>
      </c>
    </row>
    <row r="2434" spans="1:6" x14ac:dyDescent="0.35">
      <c r="A2434" s="527">
        <f>Electricity!D2470</f>
        <v>45393</v>
      </c>
      <c r="B2434" s="528">
        <f>Electricity!E2470</f>
        <v>0.29166666666666669</v>
      </c>
      <c r="C2434" s="529">
        <f>Electricity!F2470</f>
        <v>0</v>
      </c>
      <c r="D2434" s="529">
        <f>Electricity!I2470</f>
        <v>0</v>
      </c>
      <c r="E2434" s="530" t="str">
        <f t="shared" si="78"/>
        <v>04/11/2024 07:00:00 AM</v>
      </c>
      <c r="F2434" s="530" t="str">
        <f t="shared" si="77"/>
        <v>Apr</v>
      </c>
    </row>
    <row r="2435" spans="1:6" x14ac:dyDescent="0.35">
      <c r="A2435" s="527">
        <f>Electricity!D2471</f>
        <v>45393</v>
      </c>
      <c r="B2435" s="528">
        <f>Electricity!E2471</f>
        <v>0.33333333333333337</v>
      </c>
      <c r="C2435" s="529">
        <f>Electricity!F2471</f>
        <v>0</v>
      </c>
      <c r="D2435" s="529">
        <f>Electricity!I2471</f>
        <v>0</v>
      </c>
      <c r="E2435" s="530" t="str">
        <f t="shared" si="78"/>
        <v>04/11/2024 08:00:00 AM</v>
      </c>
      <c r="F2435" s="530" t="str">
        <f t="shared" ref="F2435:F2498" si="79">TEXT(A2435,"mmm")</f>
        <v>Apr</v>
      </c>
    </row>
    <row r="2436" spans="1:6" x14ac:dyDescent="0.35">
      <c r="A2436" s="527">
        <f>Electricity!D2472</f>
        <v>45393</v>
      </c>
      <c r="B2436" s="528">
        <f>Electricity!E2472</f>
        <v>0.375</v>
      </c>
      <c r="C2436" s="529">
        <f>Electricity!F2472</f>
        <v>0</v>
      </c>
      <c r="D2436" s="529">
        <f>Electricity!I2472</f>
        <v>0</v>
      </c>
      <c r="E2436" s="530" t="str">
        <f t="shared" si="78"/>
        <v>04/11/2024 09:00:00 AM</v>
      </c>
      <c r="F2436" s="530" t="str">
        <f t="shared" si="79"/>
        <v>Apr</v>
      </c>
    </row>
    <row r="2437" spans="1:6" x14ac:dyDescent="0.35">
      <c r="A2437" s="527">
        <f>Electricity!D2473</f>
        <v>45393</v>
      </c>
      <c r="B2437" s="528">
        <f>Electricity!E2473</f>
        <v>0.41666666666666669</v>
      </c>
      <c r="C2437" s="529">
        <f>Electricity!F2473</f>
        <v>0</v>
      </c>
      <c r="D2437" s="529">
        <f>Electricity!I2473</f>
        <v>0</v>
      </c>
      <c r="E2437" s="530" t="str">
        <f t="shared" si="78"/>
        <v>04/11/2024 10:00:00 AM</v>
      </c>
      <c r="F2437" s="530" t="str">
        <f t="shared" si="79"/>
        <v>Apr</v>
      </c>
    </row>
    <row r="2438" spans="1:6" x14ac:dyDescent="0.35">
      <c r="A2438" s="527">
        <f>Electricity!D2474</f>
        <v>45393</v>
      </c>
      <c r="B2438" s="528">
        <f>Electricity!E2474</f>
        <v>0.45833333333333337</v>
      </c>
      <c r="C2438" s="529">
        <f>Electricity!F2474</f>
        <v>0</v>
      </c>
      <c r="D2438" s="529">
        <f>Electricity!I2474</f>
        <v>0</v>
      </c>
      <c r="E2438" s="530" t="str">
        <f t="shared" si="78"/>
        <v>04/11/2024 11:00:00 AM</v>
      </c>
      <c r="F2438" s="530" t="str">
        <f t="shared" si="79"/>
        <v>Apr</v>
      </c>
    </row>
    <row r="2439" spans="1:6" x14ac:dyDescent="0.35">
      <c r="A2439" s="527">
        <f>Electricity!D2475</f>
        <v>45393</v>
      </c>
      <c r="B2439" s="528">
        <f>Electricity!E2475</f>
        <v>0.50000000000000011</v>
      </c>
      <c r="C2439" s="529">
        <f>Electricity!F2475</f>
        <v>0</v>
      </c>
      <c r="D2439" s="529">
        <f>Electricity!I2475</f>
        <v>0</v>
      </c>
      <c r="E2439" s="530" t="str">
        <f t="shared" si="78"/>
        <v>04/11/2024 12:00:00 PM</v>
      </c>
      <c r="F2439" s="530" t="str">
        <f t="shared" si="79"/>
        <v>Apr</v>
      </c>
    </row>
    <row r="2440" spans="1:6" x14ac:dyDescent="0.35">
      <c r="A2440" s="527">
        <f>Electricity!D2476</f>
        <v>45393</v>
      </c>
      <c r="B2440" s="528">
        <f>Electricity!E2476</f>
        <v>0.54166666666666674</v>
      </c>
      <c r="C2440" s="529">
        <f>Electricity!F2476</f>
        <v>0</v>
      </c>
      <c r="D2440" s="529">
        <f>Electricity!I2476</f>
        <v>0</v>
      </c>
      <c r="E2440" s="530" t="str">
        <f t="shared" si="78"/>
        <v>04/11/2024 01:00:00 PM</v>
      </c>
      <c r="F2440" s="530" t="str">
        <f t="shared" si="79"/>
        <v>Apr</v>
      </c>
    </row>
    <row r="2441" spans="1:6" x14ac:dyDescent="0.35">
      <c r="A2441" s="527">
        <f>Electricity!D2477</f>
        <v>45393</v>
      </c>
      <c r="B2441" s="528">
        <f>Electricity!E2477</f>
        <v>0.58333333333333337</v>
      </c>
      <c r="C2441" s="529">
        <f>Electricity!F2477</f>
        <v>0</v>
      </c>
      <c r="D2441" s="529">
        <f>Electricity!I2477</f>
        <v>0</v>
      </c>
      <c r="E2441" s="530" t="str">
        <f t="shared" si="78"/>
        <v>04/11/2024 02:00:00 PM</v>
      </c>
      <c r="F2441" s="530" t="str">
        <f t="shared" si="79"/>
        <v>Apr</v>
      </c>
    </row>
    <row r="2442" spans="1:6" x14ac:dyDescent="0.35">
      <c r="A2442" s="527">
        <f>Electricity!D2478</f>
        <v>45393</v>
      </c>
      <c r="B2442" s="528">
        <f>Electricity!E2478</f>
        <v>0.62500000000000011</v>
      </c>
      <c r="C2442" s="529">
        <f>Electricity!F2478</f>
        <v>0</v>
      </c>
      <c r="D2442" s="529">
        <f>Electricity!I2478</f>
        <v>0</v>
      </c>
      <c r="E2442" s="530" t="str">
        <f t="shared" si="78"/>
        <v>04/11/2024 03:00:00 PM</v>
      </c>
      <c r="F2442" s="530" t="str">
        <f t="shared" si="79"/>
        <v>Apr</v>
      </c>
    </row>
    <row r="2443" spans="1:6" x14ac:dyDescent="0.35">
      <c r="A2443" s="527">
        <f>Electricity!D2479</f>
        <v>45393</v>
      </c>
      <c r="B2443" s="528">
        <f>Electricity!E2479</f>
        <v>0.66666666666666674</v>
      </c>
      <c r="C2443" s="529">
        <f>Electricity!F2479</f>
        <v>0</v>
      </c>
      <c r="D2443" s="529">
        <f>Electricity!I2479</f>
        <v>0</v>
      </c>
      <c r="E2443" s="530" t="str">
        <f t="shared" si="78"/>
        <v>04/11/2024 04:00:00 PM</v>
      </c>
      <c r="F2443" s="530" t="str">
        <f t="shared" si="79"/>
        <v>Apr</v>
      </c>
    </row>
    <row r="2444" spans="1:6" x14ac:dyDescent="0.35">
      <c r="A2444" s="527">
        <f>Electricity!D2480</f>
        <v>45393</v>
      </c>
      <c r="B2444" s="528">
        <f>Electricity!E2480</f>
        <v>0.70833333333333337</v>
      </c>
      <c r="C2444" s="529">
        <f>Electricity!F2480</f>
        <v>0</v>
      </c>
      <c r="D2444" s="529">
        <f>Electricity!I2480</f>
        <v>0</v>
      </c>
      <c r="E2444" s="530" t="str">
        <f t="shared" ref="E2444:E2507" si="80">CONCATENATE(TEXT(A2444,"mm/dd/yyyy")," ",TEXT(B2444,"hh:mm:ss AM/PM"))</f>
        <v>04/11/2024 05:00:00 PM</v>
      </c>
      <c r="F2444" s="530" t="str">
        <f t="shared" si="79"/>
        <v>Apr</v>
      </c>
    </row>
    <row r="2445" spans="1:6" x14ac:dyDescent="0.35">
      <c r="A2445" s="527">
        <f>Electricity!D2481</f>
        <v>45393</v>
      </c>
      <c r="B2445" s="528">
        <f>Electricity!E2481</f>
        <v>0.75000000000000011</v>
      </c>
      <c r="C2445" s="529">
        <f>Electricity!F2481</f>
        <v>0</v>
      </c>
      <c r="D2445" s="529">
        <f>Electricity!I2481</f>
        <v>0</v>
      </c>
      <c r="E2445" s="530" t="str">
        <f t="shared" si="80"/>
        <v>04/11/2024 06:00:00 PM</v>
      </c>
      <c r="F2445" s="530" t="str">
        <f t="shared" si="79"/>
        <v>Apr</v>
      </c>
    </row>
    <row r="2446" spans="1:6" x14ac:dyDescent="0.35">
      <c r="A2446" s="527">
        <f>Electricity!D2482</f>
        <v>45393</v>
      </c>
      <c r="B2446" s="528">
        <f>Electricity!E2482</f>
        <v>0.79166666666666674</v>
      </c>
      <c r="C2446" s="529">
        <f>Electricity!F2482</f>
        <v>0</v>
      </c>
      <c r="D2446" s="529">
        <f>Electricity!I2482</f>
        <v>0</v>
      </c>
      <c r="E2446" s="530" t="str">
        <f t="shared" si="80"/>
        <v>04/11/2024 07:00:00 PM</v>
      </c>
      <c r="F2446" s="530" t="str">
        <f t="shared" si="79"/>
        <v>Apr</v>
      </c>
    </row>
    <row r="2447" spans="1:6" x14ac:dyDescent="0.35">
      <c r="A2447" s="527">
        <f>Electricity!D2483</f>
        <v>45393</v>
      </c>
      <c r="B2447" s="528">
        <f>Electricity!E2483</f>
        <v>0.83333333333333337</v>
      </c>
      <c r="C2447" s="529">
        <f>Electricity!F2483</f>
        <v>0</v>
      </c>
      <c r="D2447" s="529">
        <f>Electricity!I2483</f>
        <v>0</v>
      </c>
      <c r="E2447" s="530" t="str">
        <f t="shared" si="80"/>
        <v>04/11/2024 08:00:00 PM</v>
      </c>
      <c r="F2447" s="530" t="str">
        <f t="shared" si="79"/>
        <v>Apr</v>
      </c>
    </row>
    <row r="2448" spans="1:6" x14ac:dyDescent="0.35">
      <c r="A2448" s="527">
        <f>Electricity!D2484</f>
        <v>45393</v>
      </c>
      <c r="B2448" s="528">
        <f>Electricity!E2484</f>
        <v>0.87500000000000011</v>
      </c>
      <c r="C2448" s="529">
        <f>Electricity!F2484</f>
        <v>0</v>
      </c>
      <c r="D2448" s="529">
        <f>Electricity!I2484</f>
        <v>0</v>
      </c>
      <c r="E2448" s="530" t="str">
        <f t="shared" si="80"/>
        <v>04/11/2024 09:00:00 PM</v>
      </c>
      <c r="F2448" s="530" t="str">
        <f t="shared" si="79"/>
        <v>Apr</v>
      </c>
    </row>
    <row r="2449" spans="1:6" x14ac:dyDescent="0.35">
      <c r="A2449" s="527">
        <f>Electricity!D2485</f>
        <v>45393</v>
      </c>
      <c r="B2449" s="528">
        <f>Electricity!E2485</f>
        <v>0.91666666666666674</v>
      </c>
      <c r="C2449" s="529">
        <f>Electricity!F2485</f>
        <v>0</v>
      </c>
      <c r="D2449" s="529">
        <f>Electricity!I2485</f>
        <v>0</v>
      </c>
      <c r="E2449" s="530" t="str">
        <f t="shared" si="80"/>
        <v>04/11/2024 10:00:00 PM</v>
      </c>
      <c r="F2449" s="530" t="str">
        <f t="shared" si="79"/>
        <v>Apr</v>
      </c>
    </row>
    <row r="2450" spans="1:6" x14ac:dyDescent="0.35">
      <c r="A2450" s="527">
        <f>Electricity!D2486</f>
        <v>45393</v>
      </c>
      <c r="B2450" s="528">
        <f>Electricity!E2486</f>
        <v>0.95833333333333337</v>
      </c>
      <c r="C2450" s="529">
        <f>Electricity!F2486</f>
        <v>0</v>
      </c>
      <c r="D2450" s="529">
        <f>Electricity!I2486</f>
        <v>0</v>
      </c>
      <c r="E2450" s="530" t="str">
        <f t="shared" si="80"/>
        <v>04/11/2024 11:00:00 PM</v>
      </c>
      <c r="F2450" s="530" t="str">
        <f t="shared" si="79"/>
        <v>Apr</v>
      </c>
    </row>
    <row r="2451" spans="1:6" x14ac:dyDescent="0.35">
      <c r="A2451" s="527">
        <f>Electricity!D2487</f>
        <v>45394</v>
      </c>
      <c r="B2451" s="528">
        <f>Electricity!E2487</f>
        <v>3.1225022567582528E-17</v>
      </c>
      <c r="C2451" s="529">
        <f>Electricity!F2487</f>
        <v>0</v>
      </c>
      <c r="D2451" s="529">
        <f>Electricity!I2487</f>
        <v>0</v>
      </c>
      <c r="E2451" s="530" t="str">
        <f t="shared" si="80"/>
        <v>04/12/2024 12:00:00 AM</v>
      </c>
      <c r="F2451" s="530" t="str">
        <f t="shared" si="79"/>
        <v>Apr</v>
      </c>
    </row>
    <row r="2452" spans="1:6" x14ac:dyDescent="0.35">
      <c r="A2452" s="527">
        <f>Electricity!D2488</f>
        <v>45394</v>
      </c>
      <c r="B2452" s="528">
        <f>Electricity!E2488</f>
        <v>4.1666666666666699E-2</v>
      </c>
      <c r="C2452" s="529">
        <f>Electricity!F2488</f>
        <v>0</v>
      </c>
      <c r="D2452" s="529">
        <f>Electricity!I2488</f>
        <v>0</v>
      </c>
      <c r="E2452" s="530" t="str">
        <f t="shared" si="80"/>
        <v>04/12/2024 01:00:00 AM</v>
      </c>
      <c r="F2452" s="530" t="str">
        <f t="shared" si="79"/>
        <v>Apr</v>
      </c>
    </row>
    <row r="2453" spans="1:6" x14ac:dyDescent="0.35">
      <c r="A2453" s="527">
        <f>Electricity!D2489</f>
        <v>45394</v>
      </c>
      <c r="B2453" s="528">
        <f>Electricity!E2489</f>
        <v>8.333333333333337E-2</v>
      </c>
      <c r="C2453" s="529">
        <f>Electricity!F2489</f>
        <v>0</v>
      </c>
      <c r="D2453" s="529">
        <f>Electricity!I2489</f>
        <v>0</v>
      </c>
      <c r="E2453" s="530" t="str">
        <f t="shared" si="80"/>
        <v>04/12/2024 02:00:00 AM</v>
      </c>
      <c r="F2453" s="530" t="str">
        <f t="shared" si="79"/>
        <v>Apr</v>
      </c>
    </row>
    <row r="2454" spans="1:6" x14ac:dyDescent="0.35">
      <c r="A2454" s="527">
        <f>Electricity!D2490</f>
        <v>45394</v>
      </c>
      <c r="B2454" s="528">
        <f>Electricity!E2490</f>
        <v>0.12500000000000006</v>
      </c>
      <c r="C2454" s="529">
        <f>Electricity!F2490</f>
        <v>0</v>
      </c>
      <c r="D2454" s="529">
        <f>Electricity!I2490</f>
        <v>0</v>
      </c>
      <c r="E2454" s="530" t="str">
        <f t="shared" si="80"/>
        <v>04/12/2024 03:00:00 AM</v>
      </c>
      <c r="F2454" s="530" t="str">
        <f t="shared" si="79"/>
        <v>Apr</v>
      </c>
    </row>
    <row r="2455" spans="1:6" x14ac:dyDescent="0.35">
      <c r="A2455" s="527">
        <f>Electricity!D2491</f>
        <v>45394</v>
      </c>
      <c r="B2455" s="528">
        <f>Electricity!E2491</f>
        <v>0.16666666666666669</v>
      </c>
      <c r="C2455" s="529">
        <f>Electricity!F2491</f>
        <v>0</v>
      </c>
      <c r="D2455" s="529">
        <f>Electricity!I2491</f>
        <v>0</v>
      </c>
      <c r="E2455" s="530" t="str">
        <f t="shared" si="80"/>
        <v>04/12/2024 04:00:00 AM</v>
      </c>
      <c r="F2455" s="530" t="str">
        <f t="shared" si="79"/>
        <v>Apr</v>
      </c>
    </row>
    <row r="2456" spans="1:6" x14ac:dyDescent="0.35">
      <c r="A2456" s="527">
        <f>Electricity!D2492</f>
        <v>45394</v>
      </c>
      <c r="B2456" s="528">
        <f>Electricity!E2492</f>
        <v>0.20833333333333337</v>
      </c>
      <c r="C2456" s="529">
        <f>Electricity!F2492</f>
        <v>0</v>
      </c>
      <c r="D2456" s="529">
        <f>Electricity!I2492</f>
        <v>0</v>
      </c>
      <c r="E2456" s="530" t="str">
        <f t="shared" si="80"/>
        <v>04/12/2024 05:00:00 AM</v>
      </c>
      <c r="F2456" s="530" t="str">
        <f t="shared" si="79"/>
        <v>Apr</v>
      </c>
    </row>
    <row r="2457" spans="1:6" x14ac:dyDescent="0.35">
      <c r="A2457" s="527">
        <f>Electricity!D2493</f>
        <v>45394</v>
      </c>
      <c r="B2457" s="528">
        <f>Electricity!E2493</f>
        <v>0.25</v>
      </c>
      <c r="C2457" s="529">
        <f>Electricity!F2493</f>
        <v>0</v>
      </c>
      <c r="D2457" s="529">
        <f>Electricity!I2493</f>
        <v>0</v>
      </c>
      <c r="E2457" s="530" t="str">
        <f t="shared" si="80"/>
        <v>04/12/2024 06:00:00 AM</v>
      </c>
      <c r="F2457" s="530" t="str">
        <f t="shared" si="79"/>
        <v>Apr</v>
      </c>
    </row>
    <row r="2458" spans="1:6" x14ac:dyDescent="0.35">
      <c r="A2458" s="527">
        <f>Electricity!D2494</f>
        <v>45394</v>
      </c>
      <c r="B2458" s="528">
        <f>Electricity!E2494</f>
        <v>0.29166666666666669</v>
      </c>
      <c r="C2458" s="529">
        <f>Electricity!F2494</f>
        <v>0</v>
      </c>
      <c r="D2458" s="529">
        <f>Electricity!I2494</f>
        <v>0</v>
      </c>
      <c r="E2458" s="530" t="str">
        <f t="shared" si="80"/>
        <v>04/12/2024 07:00:00 AM</v>
      </c>
      <c r="F2458" s="530" t="str">
        <f t="shared" si="79"/>
        <v>Apr</v>
      </c>
    </row>
    <row r="2459" spans="1:6" x14ac:dyDescent="0.35">
      <c r="A2459" s="527">
        <f>Electricity!D2495</f>
        <v>45394</v>
      </c>
      <c r="B2459" s="528">
        <f>Electricity!E2495</f>
        <v>0.33333333333333337</v>
      </c>
      <c r="C2459" s="529">
        <f>Electricity!F2495</f>
        <v>0</v>
      </c>
      <c r="D2459" s="529">
        <f>Electricity!I2495</f>
        <v>0</v>
      </c>
      <c r="E2459" s="530" t="str">
        <f t="shared" si="80"/>
        <v>04/12/2024 08:00:00 AM</v>
      </c>
      <c r="F2459" s="530" t="str">
        <f t="shared" si="79"/>
        <v>Apr</v>
      </c>
    </row>
    <row r="2460" spans="1:6" x14ac:dyDescent="0.35">
      <c r="A2460" s="527">
        <f>Electricity!D2496</f>
        <v>45394</v>
      </c>
      <c r="B2460" s="528">
        <f>Electricity!E2496</f>
        <v>0.375</v>
      </c>
      <c r="C2460" s="529">
        <f>Electricity!F2496</f>
        <v>0</v>
      </c>
      <c r="D2460" s="529">
        <f>Electricity!I2496</f>
        <v>0</v>
      </c>
      <c r="E2460" s="530" t="str">
        <f t="shared" si="80"/>
        <v>04/12/2024 09:00:00 AM</v>
      </c>
      <c r="F2460" s="530" t="str">
        <f t="shared" si="79"/>
        <v>Apr</v>
      </c>
    </row>
    <row r="2461" spans="1:6" x14ac:dyDescent="0.35">
      <c r="A2461" s="527">
        <f>Electricity!D2497</f>
        <v>45394</v>
      </c>
      <c r="B2461" s="528">
        <f>Electricity!E2497</f>
        <v>0.41666666666666669</v>
      </c>
      <c r="C2461" s="529">
        <f>Electricity!F2497</f>
        <v>0</v>
      </c>
      <c r="D2461" s="529">
        <f>Electricity!I2497</f>
        <v>0</v>
      </c>
      <c r="E2461" s="530" t="str">
        <f t="shared" si="80"/>
        <v>04/12/2024 10:00:00 AM</v>
      </c>
      <c r="F2461" s="530" t="str">
        <f t="shared" si="79"/>
        <v>Apr</v>
      </c>
    </row>
    <row r="2462" spans="1:6" x14ac:dyDescent="0.35">
      <c r="A2462" s="527">
        <f>Electricity!D2498</f>
        <v>45394</v>
      </c>
      <c r="B2462" s="528">
        <f>Electricity!E2498</f>
        <v>0.45833333333333337</v>
      </c>
      <c r="C2462" s="529">
        <f>Electricity!F2498</f>
        <v>0</v>
      </c>
      <c r="D2462" s="529">
        <f>Electricity!I2498</f>
        <v>0</v>
      </c>
      <c r="E2462" s="530" t="str">
        <f t="shared" si="80"/>
        <v>04/12/2024 11:00:00 AM</v>
      </c>
      <c r="F2462" s="530" t="str">
        <f t="shared" si="79"/>
        <v>Apr</v>
      </c>
    </row>
    <row r="2463" spans="1:6" x14ac:dyDescent="0.35">
      <c r="A2463" s="527">
        <f>Electricity!D2499</f>
        <v>45394</v>
      </c>
      <c r="B2463" s="528">
        <f>Electricity!E2499</f>
        <v>0.50000000000000011</v>
      </c>
      <c r="C2463" s="529">
        <f>Electricity!F2499</f>
        <v>0</v>
      </c>
      <c r="D2463" s="529">
        <f>Electricity!I2499</f>
        <v>0</v>
      </c>
      <c r="E2463" s="530" t="str">
        <f t="shared" si="80"/>
        <v>04/12/2024 12:00:00 PM</v>
      </c>
      <c r="F2463" s="530" t="str">
        <f t="shared" si="79"/>
        <v>Apr</v>
      </c>
    </row>
    <row r="2464" spans="1:6" x14ac:dyDescent="0.35">
      <c r="A2464" s="527">
        <f>Electricity!D2500</f>
        <v>45394</v>
      </c>
      <c r="B2464" s="528">
        <f>Electricity!E2500</f>
        <v>0.54166666666666674</v>
      </c>
      <c r="C2464" s="529">
        <f>Electricity!F2500</f>
        <v>0</v>
      </c>
      <c r="D2464" s="529">
        <f>Electricity!I2500</f>
        <v>0</v>
      </c>
      <c r="E2464" s="530" t="str">
        <f t="shared" si="80"/>
        <v>04/12/2024 01:00:00 PM</v>
      </c>
      <c r="F2464" s="530" t="str">
        <f t="shared" si="79"/>
        <v>Apr</v>
      </c>
    </row>
    <row r="2465" spans="1:6" x14ac:dyDescent="0.35">
      <c r="A2465" s="527">
        <f>Electricity!D2501</f>
        <v>45394</v>
      </c>
      <c r="B2465" s="528">
        <f>Electricity!E2501</f>
        <v>0.58333333333333337</v>
      </c>
      <c r="C2465" s="529">
        <f>Electricity!F2501</f>
        <v>0</v>
      </c>
      <c r="D2465" s="529">
        <f>Electricity!I2501</f>
        <v>0</v>
      </c>
      <c r="E2465" s="530" t="str">
        <f t="shared" si="80"/>
        <v>04/12/2024 02:00:00 PM</v>
      </c>
      <c r="F2465" s="530" t="str">
        <f t="shared" si="79"/>
        <v>Apr</v>
      </c>
    </row>
    <row r="2466" spans="1:6" x14ac:dyDescent="0.35">
      <c r="A2466" s="527">
        <f>Electricity!D2502</f>
        <v>45394</v>
      </c>
      <c r="B2466" s="528">
        <f>Electricity!E2502</f>
        <v>0.62500000000000011</v>
      </c>
      <c r="C2466" s="529">
        <f>Electricity!F2502</f>
        <v>0</v>
      </c>
      <c r="D2466" s="529">
        <f>Electricity!I2502</f>
        <v>0</v>
      </c>
      <c r="E2466" s="530" t="str">
        <f t="shared" si="80"/>
        <v>04/12/2024 03:00:00 PM</v>
      </c>
      <c r="F2466" s="530" t="str">
        <f t="shared" si="79"/>
        <v>Apr</v>
      </c>
    </row>
    <row r="2467" spans="1:6" x14ac:dyDescent="0.35">
      <c r="A2467" s="527">
        <f>Electricity!D2503</f>
        <v>45394</v>
      </c>
      <c r="B2467" s="528">
        <f>Electricity!E2503</f>
        <v>0.66666666666666674</v>
      </c>
      <c r="C2467" s="529">
        <f>Electricity!F2503</f>
        <v>0</v>
      </c>
      <c r="D2467" s="529">
        <f>Electricity!I2503</f>
        <v>0</v>
      </c>
      <c r="E2467" s="530" t="str">
        <f t="shared" si="80"/>
        <v>04/12/2024 04:00:00 PM</v>
      </c>
      <c r="F2467" s="530" t="str">
        <f t="shared" si="79"/>
        <v>Apr</v>
      </c>
    </row>
    <row r="2468" spans="1:6" x14ac:dyDescent="0.35">
      <c r="A2468" s="527">
        <f>Electricity!D2504</f>
        <v>45394</v>
      </c>
      <c r="B2468" s="528">
        <f>Electricity!E2504</f>
        <v>0.70833333333333337</v>
      </c>
      <c r="C2468" s="529">
        <f>Electricity!F2504</f>
        <v>0</v>
      </c>
      <c r="D2468" s="529">
        <f>Electricity!I2504</f>
        <v>0</v>
      </c>
      <c r="E2468" s="530" t="str">
        <f t="shared" si="80"/>
        <v>04/12/2024 05:00:00 PM</v>
      </c>
      <c r="F2468" s="530" t="str">
        <f t="shared" si="79"/>
        <v>Apr</v>
      </c>
    </row>
    <row r="2469" spans="1:6" x14ac:dyDescent="0.35">
      <c r="A2469" s="527">
        <f>Electricity!D2505</f>
        <v>45394</v>
      </c>
      <c r="B2469" s="528">
        <f>Electricity!E2505</f>
        <v>0.75000000000000011</v>
      </c>
      <c r="C2469" s="529">
        <f>Electricity!F2505</f>
        <v>0</v>
      </c>
      <c r="D2469" s="529">
        <f>Electricity!I2505</f>
        <v>0</v>
      </c>
      <c r="E2469" s="530" t="str">
        <f t="shared" si="80"/>
        <v>04/12/2024 06:00:00 PM</v>
      </c>
      <c r="F2469" s="530" t="str">
        <f t="shared" si="79"/>
        <v>Apr</v>
      </c>
    </row>
    <row r="2470" spans="1:6" x14ac:dyDescent="0.35">
      <c r="A2470" s="527">
        <f>Electricity!D2506</f>
        <v>45394</v>
      </c>
      <c r="B2470" s="528">
        <f>Electricity!E2506</f>
        <v>0.79166666666666674</v>
      </c>
      <c r="C2470" s="529">
        <f>Electricity!F2506</f>
        <v>0</v>
      </c>
      <c r="D2470" s="529">
        <f>Electricity!I2506</f>
        <v>0</v>
      </c>
      <c r="E2470" s="530" t="str">
        <f t="shared" si="80"/>
        <v>04/12/2024 07:00:00 PM</v>
      </c>
      <c r="F2470" s="530" t="str">
        <f t="shared" si="79"/>
        <v>Apr</v>
      </c>
    </row>
    <row r="2471" spans="1:6" x14ac:dyDescent="0.35">
      <c r="A2471" s="527">
        <f>Electricity!D2507</f>
        <v>45394</v>
      </c>
      <c r="B2471" s="528">
        <f>Electricity!E2507</f>
        <v>0.83333333333333337</v>
      </c>
      <c r="C2471" s="529">
        <f>Electricity!F2507</f>
        <v>0</v>
      </c>
      <c r="D2471" s="529">
        <f>Electricity!I2507</f>
        <v>0</v>
      </c>
      <c r="E2471" s="530" t="str">
        <f t="shared" si="80"/>
        <v>04/12/2024 08:00:00 PM</v>
      </c>
      <c r="F2471" s="530" t="str">
        <f t="shared" si="79"/>
        <v>Apr</v>
      </c>
    </row>
    <row r="2472" spans="1:6" x14ac:dyDescent="0.35">
      <c r="A2472" s="527">
        <f>Electricity!D2508</f>
        <v>45394</v>
      </c>
      <c r="B2472" s="528">
        <f>Electricity!E2508</f>
        <v>0.87500000000000011</v>
      </c>
      <c r="C2472" s="529">
        <f>Electricity!F2508</f>
        <v>0</v>
      </c>
      <c r="D2472" s="529">
        <f>Electricity!I2508</f>
        <v>0</v>
      </c>
      <c r="E2472" s="530" t="str">
        <f t="shared" si="80"/>
        <v>04/12/2024 09:00:00 PM</v>
      </c>
      <c r="F2472" s="530" t="str">
        <f t="shared" si="79"/>
        <v>Apr</v>
      </c>
    </row>
    <row r="2473" spans="1:6" x14ac:dyDescent="0.35">
      <c r="A2473" s="527">
        <f>Electricity!D2509</f>
        <v>45394</v>
      </c>
      <c r="B2473" s="528">
        <f>Electricity!E2509</f>
        <v>0.91666666666666674</v>
      </c>
      <c r="C2473" s="529">
        <f>Electricity!F2509</f>
        <v>0</v>
      </c>
      <c r="D2473" s="529">
        <f>Electricity!I2509</f>
        <v>0</v>
      </c>
      <c r="E2473" s="530" t="str">
        <f t="shared" si="80"/>
        <v>04/12/2024 10:00:00 PM</v>
      </c>
      <c r="F2473" s="530" t="str">
        <f t="shared" si="79"/>
        <v>Apr</v>
      </c>
    </row>
    <row r="2474" spans="1:6" x14ac:dyDescent="0.35">
      <c r="A2474" s="527">
        <f>Electricity!D2510</f>
        <v>45394</v>
      </c>
      <c r="B2474" s="528">
        <f>Electricity!E2510</f>
        <v>0.95833333333333337</v>
      </c>
      <c r="C2474" s="529">
        <f>Electricity!F2510</f>
        <v>0</v>
      </c>
      <c r="D2474" s="529">
        <f>Electricity!I2510</f>
        <v>0</v>
      </c>
      <c r="E2474" s="530" t="str">
        <f t="shared" si="80"/>
        <v>04/12/2024 11:00:00 PM</v>
      </c>
      <c r="F2474" s="530" t="str">
        <f t="shared" si="79"/>
        <v>Apr</v>
      </c>
    </row>
    <row r="2475" spans="1:6" x14ac:dyDescent="0.35">
      <c r="A2475" s="527">
        <f>Electricity!D2511</f>
        <v>45395</v>
      </c>
      <c r="B2475" s="528">
        <f>Electricity!E2511</f>
        <v>3.1225022567582528E-17</v>
      </c>
      <c r="C2475" s="529">
        <f>Electricity!F2511</f>
        <v>0</v>
      </c>
      <c r="D2475" s="529">
        <f>Electricity!I2511</f>
        <v>0</v>
      </c>
      <c r="E2475" s="530" t="str">
        <f t="shared" si="80"/>
        <v>04/13/2024 12:00:00 AM</v>
      </c>
      <c r="F2475" s="530" t="str">
        <f t="shared" si="79"/>
        <v>Apr</v>
      </c>
    </row>
    <row r="2476" spans="1:6" x14ac:dyDescent="0.35">
      <c r="A2476" s="527">
        <f>Electricity!D2512</f>
        <v>45395</v>
      </c>
      <c r="B2476" s="528">
        <f>Electricity!E2512</f>
        <v>4.1666666666666699E-2</v>
      </c>
      <c r="C2476" s="529">
        <f>Electricity!F2512</f>
        <v>0</v>
      </c>
      <c r="D2476" s="529">
        <f>Electricity!I2512</f>
        <v>0</v>
      </c>
      <c r="E2476" s="530" t="str">
        <f t="shared" si="80"/>
        <v>04/13/2024 01:00:00 AM</v>
      </c>
      <c r="F2476" s="530" t="str">
        <f t="shared" si="79"/>
        <v>Apr</v>
      </c>
    </row>
    <row r="2477" spans="1:6" x14ac:dyDescent="0.35">
      <c r="A2477" s="527">
        <f>Electricity!D2513</f>
        <v>45395</v>
      </c>
      <c r="B2477" s="528">
        <f>Electricity!E2513</f>
        <v>8.333333333333337E-2</v>
      </c>
      <c r="C2477" s="529">
        <f>Electricity!F2513</f>
        <v>0</v>
      </c>
      <c r="D2477" s="529">
        <f>Electricity!I2513</f>
        <v>0</v>
      </c>
      <c r="E2477" s="530" t="str">
        <f t="shared" si="80"/>
        <v>04/13/2024 02:00:00 AM</v>
      </c>
      <c r="F2477" s="530" t="str">
        <f t="shared" si="79"/>
        <v>Apr</v>
      </c>
    </row>
    <row r="2478" spans="1:6" x14ac:dyDescent="0.35">
      <c r="A2478" s="527">
        <f>Electricity!D2514</f>
        <v>45395</v>
      </c>
      <c r="B2478" s="528">
        <f>Electricity!E2514</f>
        <v>0.12500000000000006</v>
      </c>
      <c r="C2478" s="529">
        <f>Electricity!F2514</f>
        <v>0</v>
      </c>
      <c r="D2478" s="529">
        <f>Electricity!I2514</f>
        <v>0</v>
      </c>
      <c r="E2478" s="530" t="str">
        <f t="shared" si="80"/>
        <v>04/13/2024 03:00:00 AM</v>
      </c>
      <c r="F2478" s="530" t="str">
        <f t="shared" si="79"/>
        <v>Apr</v>
      </c>
    </row>
    <row r="2479" spans="1:6" x14ac:dyDescent="0.35">
      <c r="A2479" s="527">
        <f>Electricity!D2515</f>
        <v>45395</v>
      </c>
      <c r="B2479" s="528">
        <f>Electricity!E2515</f>
        <v>0.16666666666666669</v>
      </c>
      <c r="C2479" s="529">
        <f>Electricity!F2515</f>
        <v>0</v>
      </c>
      <c r="D2479" s="529">
        <f>Electricity!I2515</f>
        <v>0</v>
      </c>
      <c r="E2479" s="530" t="str">
        <f t="shared" si="80"/>
        <v>04/13/2024 04:00:00 AM</v>
      </c>
      <c r="F2479" s="530" t="str">
        <f t="shared" si="79"/>
        <v>Apr</v>
      </c>
    </row>
    <row r="2480" spans="1:6" x14ac:dyDescent="0.35">
      <c r="A2480" s="527">
        <f>Electricity!D2516</f>
        <v>45395</v>
      </c>
      <c r="B2480" s="528">
        <f>Electricity!E2516</f>
        <v>0.20833333333333337</v>
      </c>
      <c r="C2480" s="529">
        <f>Electricity!F2516</f>
        <v>0</v>
      </c>
      <c r="D2480" s="529">
        <f>Electricity!I2516</f>
        <v>0</v>
      </c>
      <c r="E2480" s="530" t="str">
        <f t="shared" si="80"/>
        <v>04/13/2024 05:00:00 AM</v>
      </c>
      <c r="F2480" s="530" t="str">
        <f t="shared" si="79"/>
        <v>Apr</v>
      </c>
    </row>
    <row r="2481" spans="1:6" x14ac:dyDescent="0.35">
      <c r="A2481" s="527">
        <f>Electricity!D2517</f>
        <v>45395</v>
      </c>
      <c r="B2481" s="528">
        <f>Electricity!E2517</f>
        <v>0.25</v>
      </c>
      <c r="C2481" s="529">
        <f>Electricity!F2517</f>
        <v>0</v>
      </c>
      <c r="D2481" s="529">
        <f>Electricity!I2517</f>
        <v>0</v>
      </c>
      <c r="E2481" s="530" t="str">
        <f t="shared" si="80"/>
        <v>04/13/2024 06:00:00 AM</v>
      </c>
      <c r="F2481" s="530" t="str">
        <f t="shared" si="79"/>
        <v>Apr</v>
      </c>
    </row>
    <row r="2482" spans="1:6" x14ac:dyDescent="0.35">
      <c r="A2482" s="527">
        <f>Electricity!D2518</f>
        <v>45395</v>
      </c>
      <c r="B2482" s="528">
        <f>Electricity!E2518</f>
        <v>0.29166666666666669</v>
      </c>
      <c r="C2482" s="529">
        <f>Electricity!F2518</f>
        <v>0</v>
      </c>
      <c r="D2482" s="529">
        <f>Electricity!I2518</f>
        <v>0</v>
      </c>
      <c r="E2482" s="530" t="str">
        <f t="shared" si="80"/>
        <v>04/13/2024 07:00:00 AM</v>
      </c>
      <c r="F2482" s="530" t="str">
        <f t="shared" si="79"/>
        <v>Apr</v>
      </c>
    </row>
    <row r="2483" spans="1:6" x14ac:dyDescent="0.35">
      <c r="A2483" s="527">
        <f>Electricity!D2519</f>
        <v>45395</v>
      </c>
      <c r="B2483" s="528">
        <f>Electricity!E2519</f>
        <v>0.33333333333333337</v>
      </c>
      <c r="C2483" s="529">
        <f>Electricity!F2519</f>
        <v>0</v>
      </c>
      <c r="D2483" s="529">
        <f>Electricity!I2519</f>
        <v>0</v>
      </c>
      <c r="E2483" s="530" t="str">
        <f t="shared" si="80"/>
        <v>04/13/2024 08:00:00 AM</v>
      </c>
      <c r="F2483" s="530" t="str">
        <f t="shared" si="79"/>
        <v>Apr</v>
      </c>
    </row>
    <row r="2484" spans="1:6" x14ac:dyDescent="0.35">
      <c r="A2484" s="527">
        <f>Electricity!D2520</f>
        <v>45395</v>
      </c>
      <c r="B2484" s="528">
        <f>Electricity!E2520</f>
        <v>0.375</v>
      </c>
      <c r="C2484" s="529">
        <f>Electricity!F2520</f>
        <v>0</v>
      </c>
      <c r="D2484" s="529">
        <f>Electricity!I2520</f>
        <v>0</v>
      </c>
      <c r="E2484" s="530" t="str">
        <f t="shared" si="80"/>
        <v>04/13/2024 09:00:00 AM</v>
      </c>
      <c r="F2484" s="530" t="str">
        <f t="shared" si="79"/>
        <v>Apr</v>
      </c>
    </row>
    <row r="2485" spans="1:6" x14ac:dyDescent="0.35">
      <c r="A2485" s="527">
        <f>Electricity!D2521</f>
        <v>45395</v>
      </c>
      <c r="B2485" s="528">
        <f>Electricity!E2521</f>
        <v>0.41666666666666669</v>
      </c>
      <c r="C2485" s="529">
        <f>Electricity!F2521</f>
        <v>0</v>
      </c>
      <c r="D2485" s="529">
        <f>Electricity!I2521</f>
        <v>0</v>
      </c>
      <c r="E2485" s="530" t="str">
        <f t="shared" si="80"/>
        <v>04/13/2024 10:00:00 AM</v>
      </c>
      <c r="F2485" s="530" t="str">
        <f t="shared" si="79"/>
        <v>Apr</v>
      </c>
    </row>
    <row r="2486" spans="1:6" x14ac:dyDescent="0.35">
      <c r="A2486" s="527">
        <f>Electricity!D2522</f>
        <v>45395</v>
      </c>
      <c r="B2486" s="528">
        <f>Electricity!E2522</f>
        <v>0.45833333333333337</v>
      </c>
      <c r="C2486" s="529">
        <f>Electricity!F2522</f>
        <v>0</v>
      </c>
      <c r="D2486" s="529">
        <f>Electricity!I2522</f>
        <v>0</v>
      </c>
      <c r="E2486" s="530" t="str">
        <f t="shared" si="80"/>
        <v>04/13/2024 11:00:00 AM</v>
      </c>
      <c r="F2486" s="530" t="str">
        <f t="shared" si="79"/>
        <v>Apr</v>
      </c>
    </row>
    <row r="2487" spans="1:6" x14ac:dyDescent="0.35">
      <c r="A2487" s="527">
        <f>Electricity!D2523</f>
        <v>45395</v>
      </c>
      <c r="B2487" s="528">
        <f>Electricity!E2523</f>
        <v>0.50000000000000011</v>
      </c>
      <c r="C2487" s="529">
        <f>Electricity!F2523</f>
        <v>0</v>
      </c>
      <c r="D2487" s="529">
        <f>Electricity!I2523</f>
        <v>0</v>
      </c>
      <c r="E2487" s="530" t="str">
        <f t="shared" si="80"/>
        <v>04/13/2024 12:00:00 PM</v>
      </c>
      <c r="F2487" s="530" t="str">
        <f t="shared" si="79"/>
        <v>Apr</v>
      </c>
    </row>
    <row r="2488" spans="1:6" x14ac:dyDescent="0.35">
      <c r="A2488" s="527">
        <f>Electricity!D2524</f>
        <v>45395</v>
      </c>
      <c r="B2488" s="528">
        <f>Electricity!E2524</f>
        <v>0.54166666666666674</v>
      </c>
      <c r="C2488" s="529">
        <f>Electricity!F2524</f>
        <v>0</v>
      </c>
      <c r="D2488" s="529">
        <f>Electricity!I2524</f>
        <v>0</v>
      </c>
      <c r="E2488" s="530" t="str">
        <f t="shared" si="80"/>
        <v>04/13/2024 01:00:00 PM</v>
      </c>
      <c r="F2488" s="530" t="str">
        <f t="shared" si="79"/>
        <v>Apr</v>
      </c>
    </row>
    <row r="2489" spans="1:6" x14ac:dyDescent="0.35">
      <c r="A2489" s="527">
        <f>Electricity!D2525</f>
        <v>45395</v>
      </c>
      <c r="B2489" s="528">
        <f>Electricity!E2525</f>
        <v>0.58333333333333337</v>
      </c>
      <c r="C2489" s="529">
        <f>Electricity!F2525</f>
        <v>0</v>
      </c>
      <c r="D2489" s="529">
        <f>Electricity!I2525</f>
        <v>0</v>
      </c>
      <c r="E2489" s="530" t="str">
        <f t="shared" si="80"/>
        <v>04/13/2024 02:00:00 PM</v>
      </c>
      <c r="F2489" s="530" t="str">
        <f t="shared" si="79"/>
        <v>Apr</v>
      </c>
    </row>
    <row r="2490" spans="1:6" x14ac:dyDescent="0.35">
      <c r="A2490" s="527">
        <f>Electricity!D2526</f>
        <v>45395</v>
      </c>
      <c r="B2490" s="528">
        <f>Electricity!E2526</f>
        <v>0.62500000000000011</v>
      </c>
      <c r="C2490" s="529">
        <f>Electricity!F2526</f>
        <v>0</v>
      </c>
      <c r="D2490" s="529">
        <f>Electricity!I2526</f>
        <v>0</v>
      </c>
      <c r="E2490" s="530" t="str">
        <f t="shared" si="80"/>
        <v>04/13/2024 03:00:00 PM</v>
      </c>
      <c r="F2490" s="530" t="str">
        <f t="shared" si="79"/>
        <v>Apr</v>
      </c>
    </row>
    <row r="2491" spans="1:6" x14ac:dyDescent="0.35">
      <c r="A2491" s="527">
        <f>Electricity!D2527</f>
        <v>45395</v>
      </c>
      <c r="B2491" s="528">
        <f>Electricity!E2527</f>
        <v>0.66666666666666674</v>
      </c>
      <c r="C2491" s="529">
        <f>Electricity!F2527</f>
        <v>0</v>
      </c>
      <c r="D2491" s="529">
        <f>Electricity!I2527</f>
        <v>0</v>
      </c>
      <c r="E2491" s="530" t="str">
        <f t="shared" si="80"/>
        <v>04/13/2024 04:00:00 PM</v>
      </c>
      <c r="F2491" s="530" t="str">
        <f t="shared" si="79"/>
        <v>Apr</v>
      </c>
    </row>
    <row r="2492" spans="1:6" x14ac:dyDescent="0.35">
      <c r="A2492" s="527">
        <f>Electricity!D2528</f>
        <v>45395</v>
      </c>
      <c r="B2492" s="528">
        <f>Electricity!E2528</f>
        <v>0.70833333333333337</v>
      </c>
      <c r="C2492" s="529">
        <f>Electricity!F2528</f>
        <v>0</v>
      </c>
      <c r="D2492" s="529">
        <f>Electricity!I2528</f>
        <v>0</v>
      </c>
      <c r="E2492" s="530" t="str">
        <f t="shared" si="80"/>
        <v>04/13/2024 05:00:00 PM</v>
      </c>
      <c r="F2492" s="530" t="str">
        <f t="shared" si="79"/>
        <v>Apr</v>
      </c>
    </row>
    <row r="2493" spans="1:6" x14ac:dyDescent="0.35">
      <c r="A2493" s="527">
        <f>Electricity!D2529</f>
        <v>45395</v>
      </c>
      <c r="B2493" s="528">
        <f>Electricity!E2529</f>
        <v>0.75000000000000011</v>
      </c>
      <c r="C2493" s="529">
        <f>Electricity!F2529</f>
        <v>0</v>
      </c>
      <c r="D2493" s="529">
        <f>Electricity!I2529</f>
        <v>0</v>
      </c>
      <c r="E2493" s="530" t="str">
        <f t="shared" si="80"/>
        <v>04/13/2024 06:00:00 PM</v>
      </c>
      <c r="F2493" s="530" t="str">
        <f t="shared" si="79"/>
        <v>Apr</v>
      </c>
    </row>
    <row r="2494" spans="1:6" x14ac:dyDescent="0.35">
      <c r="A2494" s="527">
        <f>Electricity!D2530</f>
        <v>45395</v>
      </c>
      <c r="B2494" s="528">
        <f>Electricity!E2530</f>
        <v>0.79166666666666674</v>
      </c>
      <c r="C2494" s="529">
        <f>Electricity!F2530</f>
        <v>0</v>
      </c>
      <c r="D2494" s="529">
        <f>Electricity!I2530</f>
        <v>0</v>
      </c>
      <c r="E2494" s="530" t="str">
        <f t="shared" si="80"/>
        <v>04/13/2024 07:00:00 PM</v>
      </c>
      <c r="F2494" s="530" t="str">
        <f t="shared" si="79"/>
        <v>Apr</v>
      </c>
    </row>
    <row r="2495" spans="1:6" x14ac:dyDescent="0.35">
      <c r="A2495" s="527">
        <f>Electricity!D2531</f>
        <v>45395</v>
      </c>
      <c r="B2495" s="528">
        <f>Electricity!E2531</f>
        <v>0.83333333333333337</v>
      </c>
      <c r="C2495" s="529">
        <f>Electricity!F2531</f>
        <v>0</v>
      </c>
      <c r="D2495" s="529">
        <f>Electricity!I2531</f>
        <v>0</v>
      </c>
      <c r="E2495" s="530" t="str">
        <f t="shared" si="80"/>
        <v>04/13/2024 08:00:00 PM</v>
      </c>
      <c r="F2495" s="530" t="str">
        <f t="shared" si="79"/>
        <v>Apr</v>
      </c>
    </row>
    <row r="2496" spans="1:6" x14ac:dyDescent="0.35">
      <c r="A2496" s="527">
        <f>Electricity!D2532</f>
        <v>45395</v>
      </c>
      <c r="B2496" s="528">
        <f>Electricity!E2532</f>
        <v>0.87500000000000011</v>
      </c>
      <c r="C2496" s="529">
        <f>Electricity!F2532</f>
        <v>0</v>
      </c>
      <c r="D2496" s="529">
        <f>Electricity!I2532</f>
        <v>0</v>
      </c>
      <c r="E2496" s="530" t="str">
        <f t="shared" si="80"/>
        <v>04/13/2024 09:00:00 PM</v>
      </c>
      <c r="F2496" s="530" t="str">
        <f t="shared" si="79"/>
        <v>Apr</v>
      </c>
    </row>
    <row r="2497" spans="1:6" x14ac:dyDescent="0.35">
      <c r="A2497" s="527">
        <f>Electricity!D2533</f>
        <v>45395</v>
      </c>
      <c r="B2497" s="528">
        <f>Electricity!E2533</f>
        <v>0.91666666666666674</v>
      </c>
      <c r="C2497" s="529">
        <f>Electricity!F2533</f>
        <v>0</v>
      </c>
      <c r="D2497" s="529">
        <f>Electricity!I2533</f>
        <v>0</v>
      </c>
      <c r="E2497" s="530" t="str">
        <f t="shared" si="80"/>
        <v>04/13/2024 10:00:00 PM</v>
      </c>
      <c r="F2497" s="530" t="str">
        <f t="shared" si="79"/>
        <v>Apr</v>
      </c>
    </row>
    <row r="2498" spans="1:6" x14ac:dyDescent="0.35">
      <c r="A2498" s="527">
        <f>Electricity!D2534</f>
        <v>45395</v>
      </c>
      <c r="B2498" s="528">
        <f>Electricity!E2534</f>
        <v>0.95833333333333337</v>
      </c>
      <c r="C2498" s="529">
        <f>Electricity!F2534</f>
        <v>0</v>
      </c>
      <c r="D2498" s="529">
        <f>Electricity!I2534</f>
        <v>0</v>
      </c>
      <c r="E2498" s="530" t="str">
        <f t="shared" si="80"/>
        <v>04/13/2024 11:00:00 PM</v>
      </c>
      <c r="F2498" s="530" t="str">
        <f t="shared" si="79"/>
        <v>Apr</v>
      </c>
    </row>
    <row r="2499" spans="1:6" x14ac:dyDescent="0.35">
      <c r="A2499" s="527">
        <f>Electricity!D2535</f>
        <v>45396</v>
      </c>
      <c r="B2499" s="528">
        <f>Electricity!E2535</f>
        <v>3.1225022567582528E-17</v>
      </c>
      <c r="C2499" s="529">
        <f>Electricity!F2535</f>
        <v>0</v>
      </c>
      <c r="D2499" s="529">
        <f>Electricity!I2535</f>
        <v>0</v>
      </c>
      <c r="E2499" s="530" t="str">
        <f t="shared" si="80"/>
        <v>04/14/2024 12:00:00 AM</v>
      </c>
      <c r="F2499" s="530" t="str">
        <f t="shared" ref="F2499:F2562" si="81">TEXT(A2499,"mmm")</f>
        <v>Apr</v>
      </c>
    </row>
    <row r="2500" spans="1:6" x14ac:dyDescent="0.35">
      <c r="A2500" s="527">
        <f>Electricity!D2536</f>
        <v>45396</v>
      </c>
      <c r="B2500" s="528">
        <f>Electricity!E2536</f>
        <v>4.1666666666666699E-2</v>
      </c>
      <c r="C2500" s="529">
        <f>Electricity!F2536</f>
        <v>0</v>
      </c>
      <c r="D2500" s="529">
        <f>Electricity!I2536</f>
        <v>0</v>
      </c>
      <c r="E2500" s="530" t="str">
        <f t="shared" si="80"/>
        <v>04/14/2024 01:00:00 AM</v>
      </c>
      <c r="F2500" s="530" t="str">
        <f t="shared" si="81"/>
        <v>Apr</v>
      </c>
    </row>
    <row r="2501" spans="1:6" x14ac:dyDescent="0.35">
      <c r="A2501" s="527">
        <f>Electricity!D2537</f>
        <v>45396</v>
      </c>
      <c r="B2501" s="528">
        <f>Electricity!E2537</f>
        <v>8.333333333333337E-2</v>
      </c>
      <c r="C2501" s="529">
        <f>Electricity!F2537</f>
        <v>0</v>
      </c>
      <c r="D2501" s="529">
        <f>Electricity!I2537</f>
        <v>0</v>
      </c>
      <c r="E2501" s="530" t="str">
        <f t="shared" si="80"/>
        <v>04/14/2024 02:00:00 AM</v>
      </c>
      <c r="F2501" s="530" t="str">
        <f t="shared" si="81"/>
        <v>Apr</v>
      </c>
    </row>
    <row r="2502" spans="1:6" x14ac:dyDescent="0.35">
      <c r="A2502" s="527">
        <f>Electricity!D2538</f>
        <v>45396</v>
      </c>
      <c r="B2502" s="528">
        <f>Electricity!E2538</f>
        <v>0.12500000000000006</v>
      </c>
      <c r="C2502" s="529">
        <f>Electricity!F2538</f>
        <v>0</v>
      </c>
      <c r="D2502" s="529">
        <f>Electricity!I2538</f>
        <v>0</v>
      </c>
      <c r="E2502" s="530" t="str">
        <f t="shared" si="80"/>
        <v>04/14/2024 03:00:00 AM</v>
      </c>
      <c r="F2502" s="530" t="str">
        <f t="shared" si="81"/>
        <v>Apr</v>
      </c>
    </row>
    <row r="2503" spans="1:6" x14ac:dyDescent="0.35">
      <c r="A2503" s="527">
        <f>Electricity!D2539</f>
        <v>45396</v>
      </c>
      <c r="B2503" s="528">
        <f>Electricity!E2539</f>
        <v>0.16666666666666669</v>
      </c>
      <c r="C2503" s="529">
        <f>Electricity!F2539</f>
        <v>0</v>
      </c>
      <c r="D2503" s="529">
        <f>Electricity!I2539</f>
        <v>0</v>
      </c>
      <c r="E2503" s="530" t="str">
        <f t="shared" si="80"/>
        <v>04/14/2024 04:00:00 AM</v>
      </c>
      <c r="F2503" s="530" t="str">
        <f t="shared" si="81"/>
        <v>Apr</v>
      </c>
    </row>
    <row r="2504" spans="1:6" x14ac:dyDescent="0.35">
      <c r="A2504" s="527">
        <f>Electricity!D2540</f>
        <v>45396</v>
      </c>
      <c r="B2504" s="528">
        <f>Electricity!E2540</f>
        <v>0.20833333333333337</v>
      </c>
      <c r="C2504" s="529">
        <f>Electricity!F2540</f>
        <v>0</v>
      </c>
      <c r="D2504" s="529">
        <f>Electricity!I2540</f>
        <v>0</v>
      </c>
      <c r="E2504" s="530" t="str">
        <f t="shared" si="80"/>
        <v>04/14/2024 05:00:00 AM</v>
      </c>
      <c r="F2504" s="530" t="str">
        <f t="shared" si="81"/>
        <v>Apr</v>
      </c>
    </row>
    <row r="2505" spans="1:6" x14ac:dyDescent="0.35">
      <c r="A2505" s="527">
        <f>Electricity!D2541</f>
        <v>45396</v>
      </c>
      <c r="B2505" s="528">
        <f>Electricity!E2541</f>
        <v>0.25</v>
      </c>
      <c r="C2505" s="529">
        <f>Electricity!F2541</f>
        <v>0</v>
      </c>
      <c r="D2505" s="529">
        <f>Electricity!I2541</f>
        <v>0</v>
      </c>
      <c r="E2505" s="530" t="str">
        <f t="shared" si="80"/>
        <v>04/14/2024 06:00:00 AM</v>
      </c>
      <c r="F2505" s="530" t="str">
        <f t="shared" si="81"/>
        <v>Apr</v>
      </c>
    </row>
    <row r="2506" spans="1:6" x14ac:dyDescent="0.35">
      <c r="A2506" s="527">
        <f>Electricity!D2542</f>
        <v>45396</v>
      </c>
      <c r="B2506" s="528">
        <f>Electricity!E2542</f>
        <v>0.29166666666666669</v>
      </c>
      <c r="C2506" s="529">
        <f>Electricity!F2542</f>
        <v>0</v>
      </c>
      <c r="D2506" s="529">
        <f>Electricity!I2542</f>
        <v>0</v>
      </c>
      <c r="E2506" s="530" t="str">
        <f t="shared" si="80"/>
        <v>04/14/2024 07:00:00 AM</v>
      </c>
      <c r="F2506" s="530" t="str">
        <f t="shared" si="81"/>
        <v>Apr</v>
      </c>
    </row>
    <row r="2507" spans="1:6" x14ac:dyDescent="0.35">
      <c r="A2507" s="527">
        <f>Electricity!D2543</f>
        <v>45396</v>
      </c>
      <c r="B2507" s="528">
        <f>Electricity!E2543</f>
        <v>0.33333333333333337</v>
      </c>
      <c r="C2507" s="529">
        <f>Electricity!F2543</f>
        <v>0</v>
      </c>
      <c r="D2507" s="529">
        <f>Electricity!I2543</f>
        <v>0</v>
      </c>
      <c r="E2507" s="530" t="str">
        <f t="shared" si="80"/>
        <v>04/14/2024 08:00:00 AM</v>
      </c>
      <c r="F2507" s="530" t="str">
        <f t="shared" si="81"/>
        <v>Apr</v>
      </c>
    </row>
    <row r="2508" spans="1:6" x14ac:dyDescent="0.35">
      <c r="A2508" s="527">
        <f>Electricity!D2544</f>
        <v>45396</v>
      </c>
      <c r="B2508" s="528">
        <f>Electricity!E2544</f>
        <v>0.375</v>
      </c>
      <c r="C2508" s="529">
        <f>Electricity!F2544</f>
        <v>0</v>
      </c>
      <c r="D2508" s="529">
        <f>Electricity!I2544</f>
        <v>0</v>
      </c>
      <c r="E2508" s="530" t="str">
        <f t="shared" ref="E2508:E2571" si="82">CONCATENATE(TEXT(A2508,"mm/dd/yyyy")," ",TEXT(B2508,"hh:mm:ss AM/PM"))</f>
        <v>04/14/2024 09:00:00 AM</v>
      </c>
      <c r="F2508" s="530" t="str">
        <f t="shared" si="81"/>
        <v>Apr</v>
      </c>
    </row>
    <row r="2509" spans="1:6" x14ac:dyDescent="0.35">
      <c r="A2509" s="527">
        <f>Electricity!D2545</f>
        <v>45396</v>
      </c>
      <c r="B2509" s="528">
        <f>Electricity!E2545</f>
        <v>0.41666666666666669</v>
      </c>
      <c r="C2509" s="529">
        <f>Electricity!F2545</f>
        <v>0</v>
      </c>
      <c r="D2509" s="529">
        <f>Electricity!I2545</f>
        <v>0</v>
      </c>
      <c r="E2509" s="530" t="str">
        <f t="shared" si="82"/>
        <v>04/14/2024 10:00:00 AM</v>
      </c>
      <c r="F2509" s="530" t="str">
        <f t="shared" si="81"/>
        <v>Apr</v>
      </c>
    </row>
    <row r="2510" spans="1:6" x14ac:dyDescent="0.35">
      <c r="A2510" s="527">
        <f>Electricity!D2546</f>
        <v>45396</v>
      </c>
      <c r="B2510" s="528">
        <f>Electricity!E2546</f>
        <v>0.45833333333333337</v>
      </c>
      <c r="C2510" s="529">
        <f>Electricity!F2546</f>
        <v>0</v>
      </c>
      <c r="D2510" s="529">
        <f>Electricity!I2546</f>
        <v>0</v>
      </c>
      <c r="E2510" s="530" t="str">
        <f t="shared" si="82"/>
        <v>04/14/2024 11:00:00 AM</v>
      </c>
      <c r="F2510" s="530" t="str">
        <f t="shared" si="81"/>
        <v>Apr</v>
      </c>
    </row>
    <row r="2511" spans="1:6" x14ac:dyDescent="0.35">
      <c r="A2511" s="527">
        <f>Electricity!D2547</f>
        <v>45396</v>
      </c>
      <c r="B2511" s="528">
        <f>Electricity!E2547</f>
        <v>0.50000000000000011</v>
      </c>
      <c r="C2511" s="529">
        <f>Electricity!F2547</f>
        <v>0</v>
      </c>
      <c r="D2511" s="529">
        <f>Electricity!I2547</f>
        <v>0</v>
      </c>
      <c r="E2511" s="530" t="str">
        <f t="shared" si="82"/>
        <v>04/14/2024 12:00:00 PM</v>
      </c>
      <c r="F2511" s="530" t="str">
        <f t="shared" si="81"/>
        <v>Apr</v>
      </c>
    </row>
    <row r="2512" spans="1:6" x14ac:dyDescent="0.35">
      <c r="A2512" s="527">
        <f>Electricity!D2548</f>
        <v>45396</v>
      </c>
      <c r="B2512" s="528">
        <f>Electricity!E2548</f>
        <v>0.54166666666666674</v>
      </c>
      <c r="C2512" s="529">
        <f>Electricity!F2548</f>
        <v>0</v>
      </c>
      <c r="D2512" s="529">
        <f>Electricity!I2548</f>
        <v>0</v>
      </c>
      <c r="E2512" s="530" t="str">
        <f t="shared" si="82"/>
        <v>04/14/2024 01:00:00 PM</v>
      </c>
      <c r="F2512" s="530" t="str">
        <f t="shared" si="81"/>
        <v>Apr</v>
      </c>
    </row>
    <row r="2513" spans="1:6" x14ac:dyDescent="0.35">
      <c r="A2513" s="527">
        <f>Electricity!D2549</f>
        <v>45396</v>
      </c>
      <c r="B2513" s="528">
        <f>Electricity!E2549</f>
        <v>0.58333333333333337</v>
      </c>
      <c r="C2513" s="529">
        <f>Electricity!F2549</f>
        <v>0</v>
      </c>
      <c r="D2513" s="529">
        <f>Electricity!I2549</f>
        <v>0</v>
      </c>
      <c r="E2513" s="530" t="str">
        <f t="shared" si="82"/>
        <v>04/14/2024 02:00:00 PM</v>
      </c>
      <c r="F2513" s="530" t="str">
        <f t="shared" si="81"/>
        <v>Apr</v>
      </c>
    </row>
    <row r="2514" spans="1:6" x14ac:dyDescent="0.35">
      <c r="A2514" s="527">
        <f>Electricity!D2550</f>
        <v>45396</v>
      </c>
      <c r="B2514" s="528">
        <f>Electricity!E2550</f>
        <v>0.62500000000000011</v>
      </c>
      <c r="C2514" s="529">
        <f>Electricity!F2550</f>
        <v>0</v>
      </c>
      <c r="D2514" s="529">
        <f>Electricity!I2550</f>
        <v>0</v>
      </c>
      <c r="E2514" s="530" t="str">
        <f t="shared" si="82"/>
        <v>04/14/2024 03:00:00 PM</v>
      </c>
      <c r="F2514" s="530" t="str">
        <f t="shared" si="81"/>
        <v>Apr</v>
      </c>
    </row>
    <row r="2515" spans="1:6" x14ac:dyDescent="0.35">
      <c r="A2515" s="527">
        <f>Electricity!D2551</f>
        <v>45396</v>
      </c>
      <c r="B2515" s="528">
        <f>Electricity!E2551</f>
        <v>0.66666666666666674</v>
      </c>
      <c r="C2515" s="529">
        <f>Electricity!F2551</f>
        <v>0</v>
      </c>
      <c r="D2515" s="529">
        <f>Electricity!I2551</f>
        <v>0</v>
      </c>
      <c r="E2515" s="530" t="str">
        <f t="shared" si="82"/>
        <v>04/14/2024 04:00:00 PM</v>
      </c>
      <c r="F2515" s="530" t="str">
        <f t="shared" si="81"/>
        <v>Apr</v>
      </c>
    </row>
    <row r="2516" spans="1:6" x14ac:dyDescent="0.35">
      <c r="A2516" s="527">
        <f>Electricity!D2552</f>
        <v>45396</v>
      </c>
      <c r="B2516" s="528">
        <f>Electricity!E2552</f>
        <v>0.70833333333333337</v>
      </c>
      <c r="C2516" s="529">
        <f>Electricity!F2552</f>
        <v>0</v>
      </c>
      <c r="D2516" s="529">
        <f>Electricity!I2552</f>
        <v>0</v>
      </c>
      <c r="E2516" s="530" t="str">
        <f t="shared" si="82"/>
        <v>04/14/2024 05:00:00 PM</v>
      </c>
      <c r="F2516" s="530" t="str">
        <f t="shared" si="81"/>
        <v>Apr</v>
      </c>
    </row>
    <row r="2517" spans="1:6" x14ac:dyDescent="0.35">
      <c r="A2517" s="527">
        <f>Electricity!D2553</f>
        <v>45396</v>
      </c>
      <c r="B2517" s="528">
        <f>Electricity!E2553</f>
        <v>0.75000000000000011</v>
      </c>
      <c r="C2517" s="529">
        <f>Electricity!F2553</f>
        <v>0</v>
      </c>
      <c r="D2517" s="529">
        <f>Electricity!I2553</f>
        <v>0</v>
      </c>
      <c r="E2517" s="530" t="str">
        <f t="shared" si="82"/>
        <v>04/14/2024 06:00:00 PM</v>
      </c>
      <c r="F2517" s="530" t="str">
        <f t="shared" si="81"/>
        <v>Apr</v>
      </c>
    </row>
    <row r="2518" spans="1:6" x14ac:dyDescent="0.35">
      <c r="A2518" s="527">
        <f>Electricity!D2554</f>
        <v>45396</v>
      </c>
      <c r="B2518" s="528">
        <f>Electricity!E2554</f>
        <v>0.79166666666666674</v>
      </c>
      <c r="C2518" s="529">
        <f>Electricity!F2554</f>
        <v>0</v>
      </c>
      <c r="D2518" s="529">
        <f>Electricity!I2554</f>
        <v>0</v>
      </c>
      <c r="E2518" s="530" t="str">
        <f t="shared" si="82"/>
        <v>04/14/2024 07:00:00 PM</v>
      </c>
      <c r="F2518" s="530" t="str">
        <f t="shared" si="81"/>
        <v>Apr</v>
      </c>
    </row>
    <row r="2519" spans="1:6" x14ac:dyDescent="0.35">
      <c r="A2519" s="527">
        <f>Electricity!D2555</f>
        <v>45396</v>
      </c>
      <c r="B2519" s="528">
        <f>Electricity!E2555</f>
        <v>0.83333333333333337</v>
      </c>
      <c r="C2519" s="529">
        <f>Electricity!F2555</f>
        <v>0</v>
      </c>
      <c r="D2519" s="529">
        <f>Electricity!I2555</f>
        <v>0</v>
      </c>
      <c r="E2519" s="530" t="str">
        <f t="shared" si="82"/>
        <v>04/14/2024 08:00:00 PM</v>
      </c>
      <c r="F2519" s="530" t="str">
        <f t="shared" si="81"/>
        <v>Apr</v>
      </c>
    </row>
    <row r="2520" spans="1:6" x14ac:dyDescent="0.35">
      <c r="A2520" s="527">
        <f>Electricity!D2556</f>
        <v>45396</v>
      </c>
      <c r="B2520" s="528">
        <f>Electricity!E2556</f>
        <v>0.87500000000000011</v>
      </c>
      <c r="C2520" s="529">
        <f>Electricity!F2556</f>
        <v>0</v>
      </c>
      <c r="D2520" s="529">
        <f>Electricity!I2556</f>
        <v>0</v>
      </c>
      <c r="E2520" s="530" t="str">
        <f t="shared" si="82"/>
        <v>04/14/2024 09:00:00 PM</v>
      </c>
      <c r="F2520" s="530" t="str">
        <f t="shared" si="81"/>
        <v>Apr</v>
      </c>
    </row>
    <row r="2521" spans="1:6" x14ac:dyDescent="0.35">
      <c r="A2521" s="527">
        <f>Electricity!D2557</f>
        <v>45396</v>
      </c>
      <c r="B2521" s="528">
        <f>Electricity!E2557</f>
        <v>0.91666666666666674</v>
      </c>
      <c r="C2521" s="529">
        <f>Electricity!F2557</f>
        <v>0</v>
      </c>
      <c r="D2521" s="529">
        <f>Electricity!I2557</f>
        <v>0</v>
      </c>
      <c r="E2521" s="530" t="str">
        <f t="shared" si="82"/>
        <v>04/14/2024 10:00:00 PM</v>
      </c>
      <c r="F2521" s="530" t="str">
        <f t="shared" si="81"/>
        <v>Apr</v>
      </c>
    </row>
    <row r="2522" spans="1:6" x14ac:dyDescent="0.35">
      <c r="A2522" s="527">
        <f>Electricity!D2558</f>
        <v>45396</v>
      </c>
      <c r="B2522" s="528">
        <f>Electricity!E2558</f>
        <v>0.95833333333333337</v>
      </c>
      <c r="C2522" s="529">
        <f>Electricity!F2558</f>
        <v>0</v>
      </c>
      <c r="D2522" s="529">
        <f>Electricity!I2558</f>
        <v>0</v>
      </c>
      <c r="E2522" s="530" t="str">
        <f t="shared" si="82"/>
        <v>04/14/2024 11:00:00 PM</v>
      </c>
      <c r="F2522" s="530" t="str">
        <f t="shared" si="81"/>
        <v>Apr</v>
      </c>
    </row>
    <row r="2523" spans="1:6" x14ac:dyDescent="0.35">
      <c r="A2523" s="527">
        <f>Electricity!D2559</f>
        <v>45397</v>
      </c>
      <c r="B2523" s="528">
        <f>Electricity!E2559</f>
        <v>3.1225022567582528E-17</v>
      </c>
      <c r="C2523" s="529">
        <f>Electricity!F2559</f>
        <v>0</v>
      </c>
      <c r="D2523" s="529">
        <f>Electricity!I2559</f>
        <v>0</v>
      </c>
      <c r="E2523" s="530" t="str">
        <f t="shared" si="82"/>
        <v>04/15/2024 12:00:00 AM</v>
      </c>
      <c r="F2523" s="530" t="str">
        <f t="shared" si="81"/>
        <v>Apr</v>
      </c>
    </row>
    <row r="2524" spans="1:6" x14ac:dyDescent="0.35">
      <c r="A2524" s="527">
        <f>Electricity!D2560</f>
        <v>45397</v>
      </c>
      <c r="B2524" s="528">
        <f>Electricity!E2560</f>
        <v>4.1666666666666699E-2</v>
      </c>
      <c r="C2524" s="529">
        <f>Electricity!F2560</f>
        <v>0</v>
      </c>
      <c r="D2524" s="529">
        <f>Electricity!I2560</f>
        <v>0</v>
      </c>
      <c r="E2524" s="530" t="str">
        <f t="shared" si="82"/>
        <v>04/15/2024 01:00:00 AM</v>
      </c>
      <c r="F2524" s="530" t="str">
        <f t="shared" si="81"/>
        <v>Apr</v>
      </c>
    </row>
    <row r="2525" spans="1:6" x14ac:dyDescent="0.35">
      <c r="A2525" s="527">
        <f>Electricity!D2561</f>
        <v>45397</v>
      </c>
      <c r="B2525" s="528">
        <f>Electricity!E2561</f>
        <v>8.333333333333337E-2</v>
      </c>
      <c r="C2525" s="529">
        <f>Electricity!F2561</f>
        <v>0</v>
      </c>
      <c r="D2525" s="529">
        <f>Electricity!I2561</f>
        <v>0</v>
      </c>
      <c r="E2525" s="530" t="str">
        <f t="shared" si="82"/>
        <v>04/15/2024 02:00:00 AM</v>
      </c>
      <c r="F2525" s="530" t="str">
        <f t="shared" si="81"/>
        <v>Apr</v>
      </c>
    </row>
    <row r="2526" spans="1:6" x14ac:dyDescent="0.35">
      <c r="A2526" s="527">
        <f>Electricity!D2562</f>
        <v>45397</v>
      </c>
      <c r="B2526" s="528">
        <f>Electricity!E2562</f>
        <v>0.12500000000000006</v>
      </c>
      <c r="C2526" s="529">
        <f>Electricity!F2562</f>
        <v>0</v>
      </c>
      <c r="D2526" s="529">
        <f>Electricity!I2562</f>
        <v>0</v>
      </c>
      <c r="E2526" s="530" t="str">
        <f t="shared" si="82"/>
        <v>04/15/2024 03:00:00 AM</v>
      </c>
      <c r="F2526" s="530" t="str">
        <f t="shared" si="81"/>
        <v>Apr</v>
      </c>
    </row>
    <row r="2527" spans="1:6" x14ac:dyDescent="0.35">
      <c r="A2527" s="527">
        <f>Electricity!D2563</f>
        <v>45397</v>
      </c>
      <c r="B2527" s="528">
        <f>Electricity!E2563</f>
        <v>0.16666666666666669</v>
      </c>
      <c r="C2527" s="529">
        <f>Electricity!F2563</f>
        <v>0</v>
      </c>
      <c r="D2527" s="529">
        <f>Electricity!I2563</f>
        <v>0</v>
      </c>
      <c r="E2527" s="530" t="str">
        <f t="shared" si="82"/>
        <v>04/15/2024 04:00:00 AM</v>
      </c>
      <c r="F2527" s="530" t="str">
        <f t="shared" si="81"/>
        <v>Apr</v>
      </c>
    </row>
    <row r="2528" spans="1:6" x14ac:dyDescent="0.35">
      <c r="A2528" s="527">
        <f>Electricity!D2564</f>
        <v>45397</v>
      </c>
      <c r="B2528" s="528">
        <f>Electricity!E2564</f>
        <v>0.20833333333333337</v>
      </c>
      <c r="C2528" s="529">
        <f>Electricity!F2564</f>
        <v>0</v>
      </c>
      <c r="D2528" s="529">
        <f>Electricity!I2564</f>
        <v>0</v>
      </c>
      <c r="E2528" s="530" t="str">
        <f t="shared" si="82"/>
        <v>04/15/2024 05:00:00 AM</v>
      </c>
      <c r="F2528" s="530" t="str">
        <f t="shared" si="81"/>
        <v>Apr</v>
      </c>
    </row>
    <row r="2529" spans="1:6" x14ac:dyDescent="0.35">
      <c r="A2529" s="527">
        <f>Electricity!D2565</f>
        <v>45397</v>
      </c>
      <c r="B2529" s="528">
        <f>Electricity!E2565</f>
        <v>0.25</v>
      </c>
      <c r="C2529" s="529">
        <f>Electricity!F2565</f>
        <v>0</v>
      </c>
      <c r="D2529" s="529">
        <f>Electricity!I2565</f>
        <v>0</v>
      </c>
      <c r="E2529" s="530" t="str">
        <f t="shared" si="82"/>
        <v>04/15/2024 06:00:00 AM</v>
      </c>
      <c r="F2529" s="530" t="str">
        <f t="shared" si="81"/>
        <v>Apr</v>
      </c>
    </row>
    <row r="2530" spans="1:6" x14ac:dyDescent="0.35">
      <c r="A2530" s="527">
        <f>Electricity!D2566</f>
        <v>45397</v>
      </c>
      <c r="B2530" s="528">
        <f>Electricity!E2566</f>
        <v>0.29166666666666669</v>
      </c>
      <c r="C2530" s="529">
        <f>Electricity!F2566</f>
        <v>0</v>
      </c>
      <c r="D2530" s="529">
        <f>Electricity!I2566</f>
        <v>0</v>
      </c>
      <c r="E2530" s="530" t="str">
        <f t="shared" si="82"/>
        <v>04/15/2024 07:00:00 AM</v>
      </c>
      <c r="F2530" s="530" t="str">
        <f t="shared" si="81"/>
        <v>Apr</v>
      </c>
    </row>
    <row r="2531" spans="1:6" x14ac:dyDescent="0.35">
      <c r="A2531" s="527">
        <f>Electricity!D2567</f>
        <v>45397</v>
      </c>
      <c r="B2531" s="528">
        <f>Electricity!E2567</f>
        <v>0.33333333333333337</v>
      </c>
      <c r="C2531" s="529">
        <f>Electricity!F2567</f>
        <v>0</v>
      </c>
      <c r="D2531" s="529">
        <f>Electricity!I2567</f>
        <v>0</v>
      </c>
      <c r="E2531" s="530" t="str">
        <f t="shared" si="82"/>
        <v>04/15/2024 08:00:00 AM</v>
      </c>
      <c r="F2531" s="530" t="str">
        <f t="shared" si="81"/>
        <v>Apr</v>
      </c>
    </row>
    <row r="2532" spans="1:6" x14ac:dyDescent="0.35">
      <c r="A2532" s="527">
        <f>Electricity!D2568</f>
        <v>45397</v>
      </c>
      <c r="B2532" s="528">
        <f>Electricity!E2568</f>
        <v>0.375</v>
      </c>
      <c r="C2532" s="529">
        <f>Electricity!F2568</f>
        <v>0</v>
      </c>
      <c r="D2532" s="529">
        <f>Electricity!I2568</f>
        <v>0</v>
      </c>
      <c r="E2532" s="530" t="str">
        <f t="shared" si="82"/>
        <v>04/15/2024 09:00:00 AM</v>
      </c>
      <c r="F2532" s="530" t="str">
        <f t="shared" si="81"/>
        <v>Apr</v>
      </c>
    </row>
    <row r="2533" spans="1:6" x14ac:dyDescent="0.35">
      <c r="A2533" s="527">
        <f>Electricity!D2569</f>
        <v>45397</v>
      </c>
      <c r="B2533" s="528">
        <f>Electricity!E2569</f>
        <v>0.41666666666666669</v>
      </c>
      <c r="C2533" s="529">
        <f>Electricity!F2569</f>
        <v>0</v>
      </c>
      <c r="D2533" s="529">
        <f>Electricity!I2569</f>
        <v>0</v>
      </c>
      <c r="E2533" s="530" t="str">
        <f t="shared" si="82"/>
        <v>04/15/2024 10:00:00 AM</v>
      </c>
      <c r="F2533" s="530" t="str">
        <f t="shared" si="81"/>
        <v>Apr</v>
      </c>
    </row>
    <row r="2534" spans="1:6" x14ac:dyDescent="0.35">
      <c r="A2534" s="527">
        <f>Electricity!D2570</f>
        <v>45397</v>
      </c>
      <c r="B2534" s="528">
        <f>Electricity!E2570</f>
        <v>0.45833333333333337</v>
      </c>
      <c r="C2534" s="529">
        <f>Electricity!F2570</f>
        <v>0</v>
      </c>
      <c r="D2534" s="529">
        <f>Electricity!I2570</f>
        <v>0</v>
      </c>
      <c r="E2534" s="530" t="str">
        <f t="shared" si="82"/>
        <v>04/15/2024 11:00:00 AM</v>
      </c>
      <c r="F2534" s="530" t="str">
        <f t="shared" si="81"/>
        <v>Apr</v>
      </c>
    </row>
    <row r="2535" spans="1:6" x14ac:dyDescent="0.35">
      <c r="A2535" s="527">
        <f>Electricity!D2571</f>
        <v>45397</v>
      </c>
      <c r="B2535" s="528">
        <f>Electricity!E2571</f>
        <v>0.50000000000000011</v>
      </c>
      <c r="C2535" s="529">
        <f>Electricity!F2571</f>
        <v>0</v>
      </c>
      <c r="D2535" s="529">
        <f>Electricity!I2571</f>
        <v>0</v>
      </c>
      <c r="E2535" s="530" t="str">
        <f t="shared" si="82"/>
        <v>04/15/2024 12:00:00 PM</v>
      </c>
      <c r="F2535" s="530" t="str">
        <f t="shared" si="81"/>
        <v>Apr</v>
      </c>
    </row>
    <row r="2536" spans="1:6" x14ac:dyDescent="0.35">
      <c r="A2536" s="527">
        <f>Electricity!D2572</f>
        <v>45397</v>
      </c>
      <c r="B2536" s="528">
        <f>Electricity!E2572</f>
        <v>0.54166666666666674</v>
      </c>
      <c r="C2536" s="529">
        <f>Electricity!F2572</f>
        <v>0</v>
      </c>
      <c r="D2536" s="529">
        <f>Electricity!I2572</f>
        <v>0</v>
      </c>
      <c r="E2536" s="530" t="str">
        <f t="shared" si="82"/>
        <v>04/15/2024 01:00:00 PM</v>
      </c>
      <c r="F2536" s="530" t="str">
        <f t="shared" si="81"/>
        <v>Apr</v>
      </c>
    </row>
    <row r="2537" spans="1:6" x14ac:dyDescent="0.35">
      <c r="A2537" s="527">
        <f>Electricity!D2573</f>
        <v>45397</v>
      </c>
      <c r="B2537" s="528">
        <f>Electricity!E2573</f>
        <v>0.58333333333333337</v>
      </c>
      <c r="C2537" s="529">
        <f>Electricity!F2573</f>
        <v>0</v>
      </c>
      <c r="D2537" s="529">
        <f>Electricity!I2573</f>
        <v>0</v>
      </c>
      <c r="E2537" s="530" t="str">
        <f t="shared" si="82"/>
        <v>04/15/2024 02:00:00 PM</v>
      </c>
      <c r="F2537" s="530" t="str">
        <f t="shared" si="81"/>
        <v>Apr</v>
      </c>
    </row>
    <row r="2538" spans="1:6" x14ac:dyDescent="0.35">
      <c r="A2538" s="527">
        <f>Electricity!D2574</f>
        <v>45397</v>
      </c>
      <c r="B2538" s="528">
        <f>Electricity!E2574</f>
        <v>0.62500000000000011</v>
      </c>
      <c r="C2538" s="529">
        <f>Electricity!F2574</f>
        <v>0</v>
      </c>
      <c r="D2538" s="529">
        <f>Electricity!I2574</f>
        <v>0</v>
      </c>
      <c r="E2538" s="530" t="str">
        <f t="shared" si="82"/>
        <v>04/15/2024 03:00:00 PM</v>
      </c>
      <c r="F2538" s="530" t="str">
        <f t="shared" si="81"/>
        <v>Apr</v>
      </c>
    </row>
    <row r="2539" spans="1:6" x14ac:dyDescent="0.35">
      <c r="A2539" s="527">
        <f>Electricity!D2575</f>
        <v>45397</v>
      </c>
      <c r="B2539" s="528">
        <f>Electricity!E2575</f>
        <v>0.66666666666666674</v>
      </c>
      <c r="C2539" s="529">
        <f>Electricity!F2575</f>
        <v>0</v>
      </c>
      <c r="D2539" s="529">
        <f>Electricity!I2575</f>
        <v>0</v>
      </c>
      <c r="E2539" s="530" t="str">
        <f t="shared" si="82"/>
        <v>04/15/2024 04:00:00 PM</v>
      </c>
      <c r="F2539" s="530" t="str">
        <f t="shared" si="81"/>
        <v>Apr</v>
      </c>
    </row>
    <row r="2540" spans="1:6" x14ac:dyDescent="0.35">
      <c r="A2540" s="527">
        <f>Electricity!D2576</f>
        <v>45397</v>
      </c>
      <c r="B2540" s="528">
        <f>Electricity!E2576</f>
        <v>0.70833333333333337</v>
      </c>
      <c r="C2540" s="529">
        <f>Electricity!F2576</f>
        <v>0</v>
      </c>
      <c r="D2540" s="529">
        <f>Electricity!I2576</f>
        <v>0</v>
      </c>
      <c r="E2540" s="530" t="str">
        <f t="shared" si="82"/>
        <v>04/15/2024 05:00:00 PM</v>
      </c>
      <c r="F2540" s="530" t="str">
        <f t="shared" si="81"/>
        <v>Apr</v>
      </c>
    </row>
    <row r="2541" spans="1:6" x14ac:dyDescent="0.35">
      <c r="A2541" s="527">
        <f>Electricity!D2577</f>
        <v>45397</v>
      </c>
      <c r="B2541" s="528">
        <f>Electricity!E2577</f>
        <v>0.75000000000000011</v>
      </c>
      <c r="C2541" s="529">
        <f>Electricity!F2577</f>
        <v>0</v>
      </c>
      <c r="D2541" s="529">
        <f>Electricity!I2577</f>
        <v>0</v>
      </c>
      <c r="E2541" s="530" t="str">
        <f t="shared" si="82"/>
        <v>04/15/2024 06:00:00 PM</v>
      </c>
      <c r="F2541" s="530" t="str">
        <f t="shared" si="81"/>
        <v>Apr</v>
      </c>
    </row>
    <row r="2542" spans="1:6" x14ac:dyDescent="0.35">
      <c r="A2542" s="527">
        <f>Electricity!D2578</f>
        <v>45397</v>
      </c>
      <c r="B2542" s="528">
        <f>Electricity!E2578</f>
        <v>0.79166666666666674</v>
      </c>
      <c r="C2542" s="529">
        <f>Electricity!F2578</f>
        <v>0</v>
      </c>
      <c r="D2542" s="529">
        <f>Electricity!I2578</f>
        <v>0</v>
      </c>
      <c r="E2542" s="530" t="str">
        <f t="shared" si="82"/>
        <v>04/15/2024 07:00:00 PM</v>
      </c>
      <c r="F2542" s="530" t="str">
        <f t="shared" si="81"/>
        <v>Apr</v>
      </c>
    </row>
    <row r="2543" spans="1:6" x14ac:dyDescent="0.35">
      <c r="A2543" s="527">
        <f>Electricity!D2579</f>
        <v>45397</v>
      </c>
      <c r="B2543" s="528">
        <f>Electricity!E2579</f>
        <v>0.83333333333333337</v>
      </c>
      <c r="C2543" s="529">
        <f>Electricity!F2579</f>
        <v>0</v>
      </c>
      <c r="D2543" s="529">
        <f>Electricity!I2579</f>
        <v>0</v>
      </c>
      <c r="E2543" s="530" t="str">
        <f t="shared" si="82"/>
        <v>04/15/2024 08:00:00 PM</v>
      </c>
      <c r="F2543" s="530" t="str">
        <f t="shared" si="81"/>
        <v>Apr</v>
      </c>
    </row>
    <row r="2544" spans="1:6" x14ac:dyDescent="0.35">
      <c r="A2544" s="527">
        <f>Electricity!D2580</f>
        <v>45397</v>
      </c>
      <c r="B2544" s="528">
        <f>Electricity!E2580</f>
        <v>0.87500000000000011</v>
      </c>
      <c r="C2544" s="529">
        <f>Electricity!F2580</f>
        <v>0</v>
      </c>
      <c r="D2544" s="529">
        <f>Electricity!I2580</f>
        <v>0</v>
      </c>
      <c r="E2544" s="530" t="str">
        <f t="shared" si="82"/>
        <v>04/15/2024 09:00:00 PM</v>
      </c>
      <c r="F2544" s="530" t="str">
        <f t="shared" si="81"/>
        <v>Apr</v>
      </c>
    </row>
    <row r="2545" spans="1:6" x14ac:dyDescent="0.35">
      <c r="A2545" s="527">
        <f>Electricity!D2581</f>
        <v>45397</v>
      </c>
      <c r="B2545" s="528">
        <f>Electricity!E2581</f>
        <v>0.91666666666666674</v>
      </c>
      <c r="C2545" s="529">
        <f>Electricity!F2581</f>
        <v>0</v>
      </c>
      <c r="D2545" s="529">
        <f>Electricity!I2581</f>
        <v>0</v>
      </c>
      <c r="E2545" s="530" t="str">
        <f t="shared" si="82"/>
        <v>04/15/2024 10:00:00 PM</v>
      </c>
      <c r="F2545" s="530" t="str">
        <f t="shared" si="81"/>
        <v>Apr</v>
      </c>
    </row>
    <row r="2546" spans="1:6" x14ac:dyDescent="0.35">
      <c r="A2546" s="527">
        <f>Electricity!D2582</f>
        <v>45397</v>
      </c>
      <c r="B2546" s="528">
        <f>Electricity!E2582</f>
        <v>0.95833333333333337</v>
      </c>
      <c r="C2546" s="529">
        <f>Electricity!F2582</f>
        <v>0</v>
      </c>
      <c r="D2546" s="529">
        <f>Electricity!I2582</f>
        <v>0</v>
      </c>
      <c r="E2546" s="530" t="str">
        <f t="shared" si="82"/>
        <v>04/15/2024 11:00:00 PM</v>
      </c>
      <c r="F2546" s="530" t="str">
        <f t="shared" si="81"/>
        <v>Apr</v>
      </c>
    </row>
    <row r="2547" spans="1:6" x14ac:dyDescent="0.35">
      <c r="A2547" s="527">
        <f>Electricity!D2583</f>
        <v>45398</v>
      </c>
      <c r="B2547" s="528">
        <f>Electricity!E2583</f>
        <v>3.1225022567582528E-17</v>
      </c>
      <c r="C2547" s="529">
        <f>Electricity!F2583</f>
        <v>0</v>
      </c>
      <c r="D2547" s="529">
        <f>Electricity!I2583</f>
        <v>0</v>
      </c>
      <c r="E2547" s="530" t="str">
        <f t="shared" si="82"/>
        <v>04/16/2024 12:00:00 AM</v>
      </c>
      <c r="F2547" s="530" t="str">
        <f t="shared" si="81"/>
        <v>Apr</v>
      </c>
    </row>
    <row r="2548" spans="1:6" x14ac:dyDescent="0.35">
      <c r="A2548" s="527">
        <f>Electricity!D2584</f>
        <v>45398</v>
      </c>
      <c r="B2548" s="528">
        <f>Electricity!E2584</f>
        <v>4.1666666666666699E-2</v>
      </c>
      <c r="C2548" s="529">
        <f>Electricity!F2584</f>
        <v>0</v>
      </c>
      <c r="D2548" s="529">
        <f>Electricity!I2584</f>
        <v>0</v>
      </c>
      <c r="E2548" s="530" t="str">
        <f t="shared" si="82"/>
        <v>04/16/2024 01:00:00 AM</v>
      </c>
      <c r="F2548" s="530" t="str">
        <f t="shared" si="81"/>
        <v>Apr</v>
      </c>
    </row>
    <row r="2549" spans="1:6" x14ac:dyDescent="0.35">
      <c r="A2549" s="527">
        <f>Electricity!D2585</f>
        <v>45398</v>
      </c>
      <c r="B2549" s="528">
        <f>Electricity!E2585</f>
        <v>8.333333333333337E-2</v>
      </c>
      <c r="C2549" s="529">
        <f>Electricity!F2585</f>
        <v>0</v>
      </c>
      <c r="D2549" s="529">
        <f>Electricity!I2585</f>
        <v>0</v>
      </c>
      <c r="E2549" s="530" t="str">
        <f t="shared" si="82"/>
        <v>04/16/2024 02:00:00 AM</v>
      </c>
      <c r="F2549" s="530" t="str">
        <f t="shared" si="81"/>
        <v>Apr</v>
      </c>
    </row>
    <row r="2550" spans="1:6" x14ac:dyDescent="0.35">
      <c r="A2550" s="527">
        <f>Electricity!D2586</f>
        <v>45398</v>
      </c>
      <c r="B2550" s="528">
        <f>Electricity!E2586</f>
        <v>0.12500000000000006</v>
      </c>
      <c r="C2550" s="529">
        <f>Electricity!F2586</f>
        <v>0</v>
      </c>
      <c r="D2550" s="529">
        <f>Electricity!I2586</f>
        <v>0</v>
      </c>
      <c r="E2550" s="530" t="str">
        <f t="shared" si="82"/>
        <v>04/16/2024 03:00:00 AM</v>
      </c>
      <c r="F2550" s="530" t="str">
        <f t="shared" si="81"/>
        <v>Apr</v>
      </c>
    </row>
    <row r="2551" spans="1:6" x14ac:dyDescent="0.35">
      <c r="A2551" s="527">
        <f>Electricity!D2587</f>
        <v>45398</v>
      </c>
      <c r="B2551" s="528">
        <f>Electricity!E2587</f>
        <v>0.16666666666666669</v>
      </c>
      <c r="C2551" s="529">
        <f>Electricity!F2587</f>
        <v>0</v>
      </c>
      <c r="D2551" s="529">
        <f>Electricity!I2587</f>
        <v>0</v>
      </c>
      <c r="E2551" s="530" t="str">
        <f t="shared" si="82"/>
        <v>04/16/2024 04:00:00 AM</v>
      </c>
      <c r="F2551" s="530" t="str">
        <f t="shared" si="81"/>
        <v>Apr</v>
      </c>
    </row>
    <row r="2552" spans="1:6" x14ac:dyDescent="0.35">
      <c r="A2552" s="527">
        <f>Electricity!D2588</f>
        <v>45398</v>
      </c>
      <c r="B2552" s="528">
        <f>Electricity!E2588</f>
        <v>0.20833333333333337</v>
      </c>
      <c r="C2552" s="529">
        <f>Electricity!F2588</f>
        <v>0</v>
      </c>
      <c r="D2552" s="529">
        <f>Electricity!I2588</f>
        <v>0</v>
      </c>
      <c r="E2552" s="530" t="str">
        <f t="shared" si="82"/>
        <v>04/16/2024 05:00:00 AM</v>
      </c>
      <c r="F2552" s="530" t="str">
        <f t="shared" si="81"/>
        <v>Apr</v>
      </c>
    </row>
    <row r="2553" spans="1:6" x14ac:dyDescent="0.35">
      <c r="A2553" s="527">
        <f>Electricity!D2589</f>
        <v>45398</v>
      </c>
      <c r="B2553" s="528">
        <f>Electricity!E2589</f>
        <v>0.25</v>
      </c>
      <c r="C2553" s="529">
        <f>Electricity!F2589</f>
        <v>0</v>
      </c>
      <c r="D2553" s="529">
        <f>Electricity!I2589</f>
        <v>0</v>
      </c>
      <c r="E2553" s="530" t="str">
        <f t="shared" si="82"/>
        <v>04/16/2024 06:00:00 AM</v>
      </c>
      <c r="F2553" s="530" t="str">
        <f t="shared" si="81"/>
        <v>Apr</v>
      </c>
    </row>
    <row r="2554" spans="1:6" x14ac:dyDescent="0.35">
      <c r="A2554" s="527">
        <f>Electricity!D2590</f>
        <v>45398</v>
      </c>
      <c r="B2554" s="528">
        <f>Electricity!E2590</f>
        <v>0.29166666666666669</v>
      </c>
      <c r="C2554" s="529">
        <f>Electricity!F2590</f>
        <v>0</v>
      </c>
      <c r="D2554" s="529">
        <f>Electricity!I2590</f>
        <v>0</v>
      </c>
      <c r="E2554" s="530" t="str">
        <f t="shared" si="82"/>
        <v>04/16/2024 07:00:00 AM</v>
      </c>
      <c r="F2554" s="530" t="str">
        <f t="shared" si="81"/>
        <v>Apr</v>
      </c>
    </row>
    <row r="2555" spans="1:6" x14ac:dyDescent="0.35">
      <c r="A2555" s="527">
        <f>Electricity!D2591</f>
        <v>45398</v>
      </c>
      <c r="B2555" s="528">
        <f>Electricity!E2591</f>
        <v>0.33333333333333337</v>
      </c>
      <c r="C2555" s="529">
        <f>Electricity!F2591</f>
        <v>0</v>
      </c>
      <c r="D2555" s="529">
        <f>Electricity!I2591</f>
        <v>0</v>
      </c>
      <c r="E2555" s="530" t="str">
        <f t="shared" si="82"/>
        <v>04/16/2024 08:00:00 AM</v>
      </c>
      <c r="F2555" s="530" t="str">
        <f t="shared" si="81"/>
        <v>Apr</v>
      </c>
    </row>
    <row r="2556" spans="1:6" x14ac:dyDescent="0.35">
      <c r="A2556" s="527">
        <f>Electricity!D2592</f>
        <v>45398</v>
      </c>
      <c r="B2556" s="528">
        <f>Electricity!E2592</f>
        <v>0.375</v>
      </c>
      <c r="C2556" s="529">
        <f>Electricity!F2592</f>
        <v>0</v>
      </c>
      <c r="D2556" s="529">
        <f>Electricity!I2592</f>
        <v>0</v>
      </c>
      <c r="E2556" s="530" t="str">
        <f t="shared" si="82"/>
        <v>04/16/2024 09:00:00 AM</v>
      </c>
      <c r="F2556" s="530" t="str">
        <f t="shared" si="81"/>
        <v>Apr</v>
      </c>
    </row>
    <row r="2557" spans="1:6" x14ac:dyDescent="0.35">
      <c r="A2557" s="527">
        <f>Electricity!D2593</f>
        <v>45398</v>
      </c>
      <c r="B2557" s="528">
        <f>Electricity!E2593</f>
        <v>0.41666666666666669</v>
      </c>
      <c r="C2557" s="529">
        <f>Electricity!F2593</f>
        <v>0</v>
      </c>
      <c r="D2557" s="529">
        <f>Electricity!I2593</f>
        <v>0</v>
      </c>
      <c r="E2557" s="530" t="str">
        <f t="shared" si="82"/>
        <v>04/16/2024 10:00:00 AM</v>
      </c>
      <c r="F2557" s="530" t="str">
        <f t="shared" si="81"/>
        <v>Apr</v>
      </c>
    </row>
    <row r="2558" spans="1:6" x14ac:dyDescent="0.35">
      <c r="A2558" s="527">
        <f>Electricity!D2594</f>
        <v>45398</v>
      </c>
      <c r="B2558" s="528">
        <f>Electricity!E2594</f>
        <v>0.45833333333333337</v>
      </c>
      <c r="C2558" s="529">
        <f>Electricity!F2594</f>
        <v>0</v>
      </c>
      <c r="D2558" s="529">
        <f>Electricity!I2594</f>
        <v>0</v>
      </c>
      <c r="E2558" s="530" t="str">
        <f t="shared" si="82"/>
        <v>04/16/2024 11:00:00 AM</v>
      </c>
      <c r="F2558" s="530" t="str">
        <f t="shared" si="81"/>
        <v>Apr</v>
      </c>
    </row>
    <row r="2559" spans="1:6" x14ac:dyDescent="0.35">
      <c r="A2559" s="527">
        <f>Electricity!D2595</f>
        <v>45398</v>
      </c>
      <c r="B2559" s="528">
        <f>Electricity!E2595</f>
        <v>0.50000000000000011</v>
      </c>
      <c r="C2559" s="529">
        <f>Electricity!F2595</f>
        <v>0</v>
      </c>
      <c r="D2559" s="529">
        <f>Electricity!I2595</f>
        <v>0</v>
      </c>
      <c r="E2559" s="530" t="str">
        <f t="shared" si="82"/>
        <v>04/16/2024 12:00:00 PM</v>
      </c>
      <c r="F2559" s="530" t="str">
        <f t="shared" si="81"/>
        <v>Apr</v>
      </c>
    </row>
    <row r="2560" spans="1:6" x14ac:dyDescent="0.35">
      <c r="A2560" s="527">
        <f>Electricity!D2596</f>
        <v>45398</v>
      </c>
      <c r="B2560" s="528">
        <f>Electricity!E2596</f>
        <v>0.54166666666666674</v>
      </c>
      <c r="C2560" s="529">
        <f>Electricity!F2596</f>
        <v>0</v>
      </c>
      <c r="D2560" s="529">
        <f>Electricity!I2596</f>
        <v>0</v>
      </c>
      <c r="E2560" s="530" t="str">
        <f t="shared" si="82"/>
        <v>04/16/2024 01:00:00 PM</v>
      </c>
      <c r="F2560" s="530" t="str">
        <f t="shared" si="81"/>
        <v>Apr</v>
      </c>
    </row>
    <row r="2561" spans="1:6" x14ac:dyDescent="0.35">
      <c r="A2561" s="527">
        <f>Electricity!D2597</f>
        <v>45398</v>
      </c>
      <c r="B2561" s="528">
        <f>Electricity!E2597</f>
        <v>0.58333333333333337</v>
      </c>
      <c r="C2561" s="529">
        <f>Electricity!F2597</f>
        <v>0</v>
      </c>
      <c r="D2561" s="529">
        <f>Electricity!I2597</f>
        <v>0</v>
      </c>
      <c r="E2561" s="530" t="str">
        <f t="shared" si="82"/>
        <v>04/16/2024 02:00:00 PM</v>
      </c>
      <c r="F2561" s="530" t="str">
        <f t="shared" si="81"/>
        <v>Apr</v>
      </c>
    </row>
    <row r="2562" spans="1:6" x14ac:dyDescent="0.35">
      <c r="A2562" s="527">
        <f>Electricity!D2598</f>
        <v>45398</v>
      </c>
      <c r="B2562" s="528">
        <f>Electricity!E2598</f>
        <v>0.62500000000000011</v>
      </c>
      <c r="C2562" s="529">
        <f>Electricity!F2598</f>
        <v>0</v>
      </c>
      <c r="D2562" s="529">
        <f>Electricity!I2598</f>
        <v>0</v>
      </c>
      <c r="E2562" s="530" t="str">
        <f t="shared" si="82"/>
        <v>04/16/2024 03:00:00 PM</v>
      </c>
      <c r="F2562" s="530" t="str">
        <f t="shared" si="81"/>
        <v>Apr</v>
      </c>
    </row>
    <row r="2563" spans="1:6" x14ac:dyDescent="0.35">
      <c r="A2563" s="527">
        <f>Electricity!D2599</f>
        <v>45398</v>
      </c>
      <c r="B2563" s="528">
        <f>Electricity!E2599</f>
        <v>0.66666666666666674</v>
      </c>
      <c r="C2563" s="529">
        <f>Electricity!F2599</f>
        <v>0</v>
      </c>
      <c r="D2563" s="529">
        <f>Electricity!I2599</f>
        <v>0</v>
      </c>
      <c r="E2563" s="530" t="str">
        <f t="shared" si="82"/>
        <v>04/16/2024 04:00:00 PM</v>
      </c>
      <c r="F2563" s="530" t="str">
        <f t="shared" ref="F2563:F2626" si="83">TEXT(A2563,"mmm")</f>
        <v>Apr</v>
      </c>
    </row>
    <row r="2564" spans="1:6" x14ac:dyDescent="0.35">
      <c r="A2564" s="527">
        <f>Electricity!D2600</f>
        <v>45398</v>
      </c>
      <c r="B2564" s="528">
        <f>Electricity!E2600</f>
        <v>0.70833333333333337</v>
      </c>
      <c r="C2564" s="529">
        <f>Electricity!F2600</f>
        <v>0</v>
      </c>
      <c r="D2564" s="529">
        <f>Electricity!I2600</f>
        <v>0</v>
      </c>
      <c r="E2564" s="530" t="str">
        <f t="shared" si="82"/>
        <v>04/16/2024 05:00:00 PM</v>
      </c>
      <c r="F2564" s="530" t="str">
        <f t="shared" si="83"/>
        <v>Apr</v>
      </c>
    </row>
    <row r="2565" spans="1:6" x14ac:dyDescent="0.35">
      <c r="A2565" s="527">
        <f>Electricity!D2601</f>
        <v>45398</v>
      </c>
      <c r="B2565" s="528">
        <f>Electricity!E2601</f>
        <v>0.75000000000000011</v>
      </c>
      <c r="C2565" s="529">
        <f>Electricity!F2601</f>
        <v>0</v>
      </c>
      <c r="D2565" s="529">
        <f>Electricity!I2601</f>
        <v>0</v>
      </c>
      <c r="E2565" s="530" t="str">
        <f t="shared" si="82"/>
        <v>04/16/2024 06:00:00 PM</v>
      </c>
      <c r="F2565" s="530" t="str">
        <f t="shared" si="83"/>
        <v>Apr</v>
      </c>
    </row>
    <row r="2566" spans="1:6" x14ac:dyDescent="0.35">
      <c r="A2566" s="527">
        <f>Electricity!D2602</f>
        <v>45398</v>
      </c>
      <c r="B2566" s="528">
        <f>Electricity!E2602</f>
        <v>0.79166666666666674</v>
      </c>
      <c r="C2566" s="529">
        <f>Electricity!F2602</f>
        <v>0</v>
      </c>
      <c r="D2566" s="529">
        <f>Electricity!I2602</f>
        <v>0</v>
      </c>
      <c r="E2566" s="530" t="str">
        <f t="shared" si="82"/>
        <v>04/16/2024 07:00:00 PM</v>
      </c>
      <c r="F2566" s="530" t="str">
        <f t="shared" si="83"/>
        <v>Apr</v>
      </c>
    </row>
    <row r="2567" spans="1:6" x14ac:dyDescent="0.35">
      <c r="A2567" s="527">
        <f>Electricity!D2603</f>
        <v>45398</v>
      </c>
      <c r="B2567" s="528">
        <f>Electricity!E2603</f>
        <v>0.83333333333333337</v>
      </c>
      <c r="C2567" s="529">
        <f>Electricity!F2603</f>
        <v>0</v>
      </c>
      <c r="D2567" s="529">
        <f>Electricity!I2603</f>
        <v>0</v>
      </c>
      <c r="E2567" s="530" t="str">
        <f t="shared" si="82"/>
        <v>04/16/2024 08:00:00 PM</v>
      </c>
      <c r="F2567" s="530" t="str">
        <f t="shared" si="83"/>
        <v>Apr</v>
      </c>
    </row>
    <row r="2568" spans="1:6" x14ac:dyDescent="0.35">
      <c r="A2568" s="527">
        <f>Electricity!D2604</f>
        <v>45398</v>
      </c>
      <c r="B2568" s="528">
        <f>Electricity!E2604</f>
        <v>0.87500000000000011</v>
      </c>
      <c r="C2568" s="529">
        <f>Electricity!F2604</f>
        <v>0</v>
      </c>
      <c r="D2568" s="529">
        <f>Electricity!I2604</f>
        <v>0</v>
      </c>
      <c r="E2568" s="530" t="str">
        <f t="shared" si="82"/>
        <v>04/16/2024 09:00:00 PM</v>
      </c>
      <c r="F2568" s="530" t="str">
        <f t="shared" si="83"/>
        <v>Apr</v>
      </c>
    </row>
    <row r="2569" spans="1:6" x14ac:dyDescent="0.35">
      <c r="A2569" s="527">
        <f>Electricity!D2605</f>
        <v>45398</v>
      </c>
      <c r="B2569" s="528">
        <f>Electricity!E2605</f>
        <v>0.91666666666666674</v>
      </c>
      <c r="C2569" s="529">
        <f>Electricity!F2605</f>
        <v>0</v>
      </c>
      <c r="D2569" s="529">
        <f>Electricity!I2605</f>
        <v>0</v>
      </c>
      <c r="E2569" s="530" t="str">
        <f t="shared" si="82"/>
        <v>04/16/2024 10:00:00 PM</v>
      </c>
      <c r="F2569" s="530" t="str">
        <f t="shared" si="83"/>
        <v>Apr</v>
      </c>
    </row>
    <row r="2570" spans="1:6" x14ac:dyDescent="0.35">
      <c r="A2570" s="527">
        <f>Electricity!D2606</f>
        <v>45398</v>
      </c>
      <c r="B2570" s="528">
        <f>Electricity!E2606</f>
        <v>0.95833333333333337</v>
      </c>
      <c r="C2570" s="529">
        <f>Electricity!F2606</f>
        <v>0</v>
      </c>
      <c r="D2570" s="529">
        <f>Electricity!I2606</f>
        <v>0</v>
      </c>
      <c r="E2570" s="530" t="str">
        <f t="shared" si="82"/>
        <v>04/16/2024 11:00:00 PM</v>
      </c>
      <c r="F2570" s="530" t="str">
        <f t="shared" si="83"/>
        <v>Apr</v>
      </c>
    </row>
    <row r="2571" spans="1:6" x14ac:dyDescent="0.35">
      <c r="A2571" s="527">
        <f>Electricity!D2607</f>
        <v>45399</v>
      </c>
      <c r="B2571" s="528">
        <f>Electricity!E2607</f>
        <v>3.1225022567582528E-17</v>
      </c>
      <c r="C2571" s="529">
        <f>Electricity!F2607</f>
        <v>0</v>
      </c>
      <c r="D2571" s="529">
        <f>Electricity!I2607</f>
        <v>0</v>
      </c>
      <c r="E2571" s="530" t="str">
        <f t="shared" si="82"/>
        <v>04/17/2024 12:00:00 AM</v>
      </c>
      <c r="F2571" s="530" t="str">
        <f t="shared" si="83"/>
        <v>Apr</v>
      </c>
    </row>
    <row r="2572" spans="1:6" x14ac:dyDescent="0.35">
      <c r="A2572" s="527">
        <f>Electricity!D2608</f>
        <v>45399</v>
      </c>
      <c r="B2572" s="528">
        <f>Electricity!E2608</f>
        <v>4.1666666666666699E-2</v>
      </c>
      <c r="C2572" s="529">
        <f>Electricity!F2608</f>
        <v>0</v>
      </c>
      <c r="D2572" s="529">
        <f>Electricity!I2608</f>
        <v>0</v>
      </c>
      <c r="E2572" s="530" t="str">
        <f t="shared" ref="E2572:E2635" si="84">CONCATENATE(TEXT(A2572,"mm/dd/yyyy")," ",TEXT(B2572,"hh:mm:ss AM/PM"))</f>
        <v>04/17/2024 01:00:00 AM</v>
      </c>
      <c r="F2572" s="530" t="str">
        <f t="shared" si="83"/>
        <v>Apr</v>
      </c>
    </row>
    <row r="2573" spans="1:6" x14ac:dyDescent="0.35">
      <c r="A2573" s="527">
        <f>Electricity!D2609</f>
        <v>45399</v>
      </c>
      <c r="B2573" s="528">
        <f>Electricity!E2609</f>
        <v>8.333333333333337E-2</v>
      </c>
      <c r="C2573" s="529">
        <f>Electricity!F2609</f>
        <v>0</v>
      </c>
      <c r="D2573" s="529">
        <f>Electricity!I2609</f>
        <v>0</v>
      </c>
      <c r="E2573" s="530" t="str">
        <f t="shared" si="84"/>
        <v>04/17/2024 02:00:00 AM</v>
      </c>
      <c r="F2573" s="530" t="str">
        <f t="shared" si="83"/>
        <v>Apr</v>
      </c>
    </row>
    <row r="2574" spans="1:6" x14ac:dyDescent="0.35">
      <c r="A2574" s="527">
        <f>Electricity!D2610</f>
        <v>45399</v>
      </c>
      <c r="B2574" s="528">
        <f>Electricity!E2610</f>
        <v>0.12500000000000006</v>
      </c>
      <c r="C2574" s="529">
        <f>Electricity!F2610</f>
        <v>0</v>
      </c>
      <c r="D2574" s="529">
        <f>Electricity!I2610</f>
        <v>0</v>
      </c>
      <c r="E2574" s="530" t="str">
        <f t="shared" si="84"/>
        <v>04/17/2024 03:00:00 AM</v>
      </c>
      <c r="F2574" s="530" t="str">
        <f t="shared" si="83"/>
        <v>Apr</v>
      </c>
    </row>
    <row r="2575" spans="1:6" x14ac:dyDescent="0.35">
      <c r="A2575" s="527">
        <f>Electricity!D2611</f>
        <v>45399</v>
      </c>
      <c r="B2575" s="528">
        <f>Electricity!E2611</f>
        <v>0.16666666666666669</v>
      </c>
      <c r="C2575" s="529">
        <f>Electricity!F2611</f>
        <v>0</v>
      </c>
      <c r="D2575" s="529">
        <f>Electricity!I2611</f>
        <v>0</v>
      </c>
      <c r="E2575" s="530" t="str">
        <f t="shared" si="84"/>
        <v>04/17/2024 04:00:00 AM</v>
      </c>
      <c r="F2575" s="530" t="str">
        <f t="shared" si="83"/>
        <v>Apr</v>
      </c>
    </row>
    <row r="2576" spans="1:6" x14ac:dyDescent="0.35">
      <c r="A2576" s="527">
        <f>Electricity!D2612</f>
        <v>45399</v>
      </c>
      <c r="B2576" s="528">
        <f>Electricity!E2612</f>
        <v>0.20833333333333337</v>
      </c>
      <c r="C2576" s="529">
        <f>Electricity!F2612</f>
        <v>0</v>
      </c>
      <c r="D2576" s="529">
        <f>Electricity!I2612</f>
        <v>0</v>
      </c>
      <c r="E2576" s="530" t="str">
        <f t="shared" si="84"/>
        <v>04/17/2024 05:00:00 AM</v>
      </c>
      <c r="F2576" s="530" t="str">
        <f t="shared" si="83"/>
        <v>Apr</v>
      </c>
    </row>
    <row r="2577" spans="1:6" x14ac:dyDescent="0.35">
      <c r="A2577" s="527">
        <f>Electricity!D2613</f>
        <v>45399</v>
      </c>
      <c r="B2577" s="528">
        <f>Electricity!E2613</f>
        <v>0.25</v>
      </c>
      <c r="C2577" s="529">
        <f>Electricity!F2613</f>
        <v>0</v>
      </c>
      <c r="D2577" s="529">
        <f>Electricity!I2613</f>
        <v>0</v>
      </c>
      <c r="E2577" s="530" t="str">
        <f t="shared" si="84"/>
        <v>04/17/2024 06:00:00 AM</v>
      </c>
      <c r="F2577" s="530" t="str">
        <f t="shared" si="83"/>
        <v>Apr</v>
      </c>
    </row>
    <row r="2578" spans="1:6" x14ac:dyDescent="0.35">
      <c r="A2578" s="527">
        <f>Electricity!D2614</f>
        <v>45399</v>
      </c>
      <c r="B2578" s="528">
        <f>Electricity!E2614</f>
        <v>0.29166666666666669</v>
      </c>
      <c r="C2578" s="529">
        <f>Electricity!F2614</f>
        <v>0</v>
      </c>
      <c r="D2578" s="529">
        <f>Electricity!I2614</f>
        <v>0</v>
      </c>
      <c r="E2578" s="530" t="str">
        <f t="shared" si="84"/>
        <v>04/17/2024 07:00:00 AM</v>
      </c>
      <c r="F2578" s="530" t="str">
        <f t="shared" si="83"/>
        <v>Apr</v>
      </c>
    </row>
    <row r="2579" spans="1:6" x14ac:dyDescent="0.35">
      <c r="A2579" s="527">
        <f>Electricity!D2615</f>
        <v>45399</v>
      </c>
      <c r="B2579" s="528">
        <f>Electricity!E2615</f>
        <v>0.33333333333333337</v>
      </c>
      <c r="C2579" s="529">
        <f>Electricity!F2615</f>
        <v>0</v>
      </c>
      <c r="D2579" s="529">
        <f>Electricity!I2615</f>
        <v>0</v>
      </c>
      <c r="E2579" s="530" t="str">
        <f t="shared" si="84"/>
        <v>04/17/2024 08:00:00 AM</v>
      </c>
      <c r="F2579" s="530" t="str">
        <f t="shared" si="83"/>
        <v>Apr</v>
      </c>
    </row>
    <row r="2580" spans="1:6" x14ac:dyDescent="0.35">
      <c r="A2580" s="527">
        <f>Electricity!D2616</f>
        <v>45399</v>
      </c>
      <c r="B2580" s="528">
        <f>Electricity!E2616</f>
        <v>0.375</v>
      </c>
      <c r="C2580" s="529">
        <f>Electricity!F2616</f>
        <v>0</v>
      </c>
      <c r="D2580" s="529">
        <f>Electricity!I2616</f>
        <v>0</v>
      </c>
      <c r="E2580" s="530" t="str">
        <f t="shared" si="84"/>
        <v>04/17/2024 09:00:00 AM</v>
      </c>
      <c r="F2580" s="530" t="str">
        <f t="shared" si="83"/>
        <v>Apr</v>
      </c>
    </row>
    <row r="2581" spans="1:6" x14ac:dyDescent="0.35">
      <c r="A2581" s="527">
        <f>Electricity!D2617</f>
        <v>45399</v>
      </c>
      <c r="B2581" s="528">
        <f>Electricity!E2617</f>
        <v>0.41666666666666669</v>
      </c>
      <c r="C2581" s="529">
        <f>Electricity!F2617</f>
        <v>0</v>
      </c>
      <c r="D2581" s="529">
        <f>Electricity!I2617</f>
        <v>0</v>
      </c>
      <c r="E2581" s="530" t="str">
        <f t="shared" si="84"/>
        <v>04/17/2024 10:00:00 AM</v>
      </c>
      <c r="F2581" s="530" t="str">
        <f t="shared" si="83"/>
        <v>Apr</v>
      </c>
    </row>
    <row r="2582" spans="1:6" x14ac:dyDescent="0.35">
      <c r="A2582" s="527">
        <f>Electricity!D2618</f>
        <v>45399</v>
      </c>
      <c r="B2582" s="528">
        <f>Electricity!E2618</f>
        <v>0.45833333333333337</v>
      </c>
      <c r="C2582" s="529">
        <f>Electricity!F2618</f>
        <v>0</v>
      </c>
      <c r="D2582" s="529">
        <f>Electricity!I2618</f>
        <v>0</v>
      </c>
      <c r="E2582" s="530" t="str">
        <f t="shared" si="84"/>
        <v>04/17/2024 11:00:00 AM</v>
      </c>
      <c r="F2582" s="530" t="str">
        <f t="shared" si="83"/>
        <v>Apr</v>
      </c>
    </row>
    <row r="2583" spans="1:6" x14ac:dyDescent="0.35">
      <c r="A2583" s="527">
        <f>Electricity!D2619</f>
        <v>45399</v>
      </c>
      <c r="B2583" s="528">
        <f>Electricity!E2619</f>
        <v>0.50000000000000011</v>
      </c>
      <c r="C2583" s="529">
        <f>Electricity!F2619</f>
        <v>0</v>
      </c>
      <c r="D2583" s="529">
        <f>Electricity!I2619</f>
        <v>0</v>
      </c>
      <c r="E2583" s="530" t="str">
        <f t="shared" si="84"/>
        <v>04/17/2024 12:00:00 PM</v>
      </c>
      <c r="F2583" s="530" t="str">
        <f t="shared" si="83"/>
        <v>Apr</v>
      </c>
    </row>
    <row r="2584" spans="1:6" x14ac:dyDescent="0.35">
      <c r="A2584" s="527">
        <f>Electricity!D2620</f>
        <v>45399</v>
      </c>
      <c r="B2584" s="528">
        <f>Electricity!E2620</f>
        <v>0.54166666666666674</v>
      </c>
      <c r="C2584" s="529">
        <f>Electricity!F2620</f>
        <v>0</v>
      </c>
      <c r="D2584" s="529">
        <f>Electricity!I2620</f>
        <v>0</v>
      </c>
      <c r="E2584" s="530" t="str">
        <f t="shared" si="84"/>
        <v>04/17/2024 01:00:00 PM</v>
      </c>
      <c r="F2584" s="530" t="str">
        <f t="shared" si="83"/>
        <v>Apr</v>
      </c>
    </row>
    <row r="2585" spans="1:6" x14ac:dyDescent="0.35">
      <c r="A2585" s="527">
        <f>Electricity!D2621</f>
        <v>45399</v>
      </c>
      <c r="B2585" s="528">
        <f>Electricity!E2621</f>
        <v>0.58333333333333337</v>
      </c>
      <c r="C2585" s="529">
        <f>Electricity!F2621</f>
        <v>0</v>
      </c>
      <c r="D2585" s="529">
        <f>Electricity!I2621</f>
        <v>0</v>
      </c>
      <c r="E2585" s="530" t="str">
        <f t="shared" si="84"/>
        <v>04/17/2024 02:00:00 PM</v>
      </c>
      <c r="F2585" s="530" t="str">
        <f t="shared" si="83"/>
        <v>Apr</v>
      </c>
    </row>
    <row r="2586" spans="1:6" x14ac:dyDescent="0.35">
      <c r="A2586" s="527">
        <f>Electricity!D2622</f>
        <v>45399</v>
      </c>
      <c r="B2586" s="528">
        <f>Electricity!E2622</f>
        <v>0.62500000000000011</v>
      </c>
      <c r="C2586" s="529">
        <f>Electricity!F2622</f>
        <v>0</v>
      </c>
      <c r="D2586" s="529">
        <f>Electricity!I2622</f>
        <v>0</v>
      </c>
      <c r="E2586" s="530" t="str">
        <f t="shared" si="84"/>
        <v>04/17/2024 03:00:00 PM</v>
      </c>
      <c r="F2586" s="530" t="str">
        <f t="shared" si="83"/>
        <v>Apr</v>
      </c>
    </row>
    <row r="2587" spans="1:6" x14ac:dyDescent="0.35">
      <c r="A2587" s="527">
        <f>Electricity!D2623</f>
        <v>45399</v>
      </c>
      <c r="B2587" s="528">
        <f>Electricity!E2623</f>
        <v>0.66666666666666674</v>
      </c>
      <c r="C2587" s="529">
        <f>Electricity!F2623</f>
        <v>0</v>
      </c>
      <c r="D2587" s="529">
        <f>Electricity!I2623</f>
        <v>0</v>
      </c>
      <c r="E2587" s="530" t="str">
        <f t="shared" si="84"/>
        <v>04/17/2024 04:00:00 PM</v>
      </c>
      <c r="F2587" s="530" t="str">
        <f t="shared" si="83"/>
        <v>Apr</v>
      </c>
    </row>
    <row r="2588" spans="1:6" x14ac:dyDescent="0.35">
      <c r="A2588" s="527">
        <f>Electricity!D2624</f>
        <v>45399</v>
      </c>
      <c r="B2588" s="528">
        <f>Electricity!E2624</f>
        <v>0.70833333333333337</v>
      </c>
      <c r="C2588" s="529">
        <f>Electricity!F2624</f>
        <v>0</v>
      </c>
      <c r="D2588" s="529">
        <f>Electricity!I2624</f>
        <v>0</v>
      </c>
      <c r="E2588" s="530" t="str">
        <f t="shared" si="84"/>
        <v>04/17/2024 05:00:00 PM</v>
      </c>
      <c r="F2588" s="530" t="str">
        <f t="shared" si="83"/>
        <v>Apr</v>
      </c>
    </row>
    <row r="2589" spans="1:6" x14ac:dyDescent="0.35">
      <c r="A2589" s="527">
        <f>Electricity!D2625</f>
        <v>45399</v>
      </c>
      <c r="B2589" s="528">
        <f>Electricity!E2625</f>
        <v>0.75000000000000011</v>
      </c>
      <c r="C2589" s="529">
        <f>Electricity!F2625</f>
        <v>0</v>
      </c>
      <c r="D2589" s="529">
        <f>Electricity!I2625</f>
        <v>0</v>
      </c>
      <c r="E2589" s="530" t="str">
        <f t="shared" si="84"/>
        <v>04/17/2024 06:00:00 PM</v>
      </c>
      <c r="F2589" s="530" t="str">
        <f t="shared" si="83"/>
        <v>Apr</v>
      </c>
    </row>
    <row r="2590" spans="1:6" x14ac:dyDescent="0.35">
      <c r="A2590" s="527">
        <f>Electricity!D2626</f>
        <v>45399</v>
      </c>
      <c r="B2590" s="528">
        <f>Electricity!E2626</f>
        <v>0.79166666666666674</v>
      </c>
      <c r="C2590" s="529">
        <f>Electricity!F2626</f>
        <v>0</v>
      </c>
      <c r="D2590" s="529">
        <f>Electricity!I2626</f>
        <v>0</v>
      </c>
      <c r="E2590" s="530" t="str">
        <f t="shared" si="84"/>
        <v>04/17/2024 07:00:00 PM</v>
      </c>
      <c r="F2590" s="530" t="str">
        <f t="shared" si="83"/>
        <v>Apr</v>
      </c>
    </row>
    <row r="2591" spans="1:6" x14ac:dyDescent="0.35">
      <c r="A2591" s="527">
        <f>Electricity!D2627</f>
        <v>45399</v>
      </c>
      <c r="B2591" s="528">
        <f>Electricity!E2627</f>
        <v>0.83333333333333337</v>
      </c>
      <c r="C2591" s="529">
        <f>Electricity!F2627</f>
        <v>0</v>
      </c>
      <c r="D2591" s="529">
        <f>Electricity!I2627</f>
        <v>0</v>
      </c>
      <c r="E2591" s="530" t="str">
        <f t="shared" si="84"/>
        <v>04/17/2024 08:00:00 PM</v>
      </c>
      <c r="F2591" s="530" t="str">
        <f t="shared" si="83"/>
        <v>Apr</v>
      </c>
    </row>
    <row r="2592" spans="1:6" x14ac:dyDescent="0.35">
      <c r="A2592" s="527">
        <f>Electricity!D2628</f>
        <v>45399</v>
      </c>
      <c r="B2592" s="528">
        <f>Electricity!E2628</f>
        <v>0.87500000000000011</v>
      </c>
      <c r="C2592" s="529">
        <f>Electricity!F2628</f>
        <v>0</v>
      </c>
      <c r="D2592" s="529">
        <f>Electricity!I2628</f>
        <v>0</v>
      </c>
      <c r="E2592" s="530" t="str">
        <f t="shared" si="84"/>
        <v>04/17/2024 09:00:00 PM</v>
      </c>
      <c r="F2592" s="530" t="str">
        <f t="shared" si="83"/>
        <v>Apr</v>
      </c>
    </row>
    <row r="2593" spans="1:6" x14ac:dyDescent="0.35">
      <c r="A2593" s="527">
        <f>Electricity!D2629</f>
        <v>45399</v>
      </c>
      <c r="B2593" s="528">
        <f>Electricity!E2629</f>
        <v>0.91666666666666674</v>
      </c>
      <c r="C2593" s="529">
        <f>Electricity!F2629</f>
        <v>0</v>
      </c>
      <c r="D2593" s="529">
        <f>Electricity!I2629</f>
        <v>0</v>
      </c>
      <c r="E2593" s="530" t="str">
        <f t="shared" si="84"/>
        <v>04/17/2024 10:00:00 PM</v>
      </c>
      <c r="F2593" s="530" t="str">
        <f t="shared" si="83"/>
        <v>Apr</v>
      </c>
    </row>
    <row r="2594" spans="1:6" x14ac:dyDescent="0.35">
      <c r="A2594" s="527">
        <f>Electricity!D2630</f>
        <v>45399</v>
      </c>
      <c r="B2594" s="528">
        <f>Electricity!E2630</f>
        <v>0.95833333333333337</v>
      </c>
      <c r="C2594" s="529">
        <f>Electricity!F2630</f>
        <v>0</v>
      </c>
      <c r="D2594" s="529">
        <f>Electricity!I2630</f>
        <v>0</v>
      </c>
      <c r="E2594" s="530" t="str">
        <f t="shared" si="84"/>
        <v>04/17/2024 11:00:00 PM</v>
      </c>
      <c r="F2594" s="530" t="str">
        <f t="shared" si="83"/>
        <v>Apr</v>
      </c>
    </row>
    <row r="2595" spans="1:6" x14ac:dyDescent="0.35">
      <c r="A2595" s="527">
        <f>Electricity!D2631</f>
        <v>45400</v>
      </c>
      <c r="B2595" s="528">
        <f>Electricity!E2631</f>
        <v>3.1225022567582528E-17</v>
      </c>
      <c r="C2595" s="529">
        <f>Electricity!F2631</f>
        <v>0</v>
      </c>
      <c r="D2595" s="529">
        <f>Electricity!I2631</f>
        <v>0</v>
      </c>
      <c r="E2595" s="530" t="str">
        <f t="shared" si="84"/>
        <v>04/18/2024 12:00:00 AM</v>
      </c>
      <c r="F2595" s="530" t="str">
        <f t="shared" si="83"/>
        <v>Apr</v>
      </c>
    </row>
    <row r="2596" spans="1:6" x14ac:dyDescent="0.35">
      <c r="A2596" s="527">
        <f>Electricity!D2632</f>
        <v>45400</v>
      </c>
      <c r="B2596" s="528">
        <f>Electricity!E2632</f>
        <v>4.1666666666666699E-2</v>
      </c>
      <c r="C2596" s="529">
        <f>Electricity!F2632</f>
        <v>0</v>
      </c>
      <c r="D2596" s="529">
        <f>Electricity!I2632</f>
        <v>0</v>
      </c>
      <c r="E2596" s="530" t="str">
        <f t="shared" si="84"/>
        <v>04/18/2024 01:00:00 AM</v>
      </c>
      <c r="F2596" s="530" t="str">
        <f t="shared" si="83"/>
        <v>Apr</v>
      </c>
    </row>
    <row r="2597" spans="1:6" x14ac:dyDescent="0.35">
      <c r="A2597" s="527">
        <f>Electricity!D2633</f>
        <v>45400</v>
      </c>
      <c r="B2597" s="528">
        <f>Electricity!E2633</f>
        <v>8.333333333333337E-2</v>
      </c>
      <c r="C2597" s="529">
        <f>Electricity!F2633</f>
        <v>0</v>
      </c>
      <c r="D2597" s="529">
        <f>Electricity!I2633</f>
        <v>0</v>
      </c>
      <c r="E2597" s="530" t="str">
        <f t="shared" si="84"/>
        <v>04/18/2024 02:00:00 AM</v>
      </c>
      <c r="F2597" s="530" t="str">
        <f t="shared" si="83"/>
        <v>Apr</v>
      </c>
    </row>
    <row r="2598" spans="1:6" x14ac:dyDescent="0.35">
      <c r="A2598" s="527">
        <f>Electricity!D2634</f>
        <v>45400</v>
      </c>
      <c r="B2598" s="528">
        <f>Electricity!E2634</f>
        <v>0.12500000000000006</v>
      </c>
      <c r="C2598" s="529">
        <f>Electricity!F2634</f>
        <v>0</v>
      </c>
      <c r="D2598" s="529">
        <f>Electricity!I2634</f>
        <v>0</v>
      </c>
      <c r="E2598" s="530" t="str">
        <f t="shared" si="84"/>
        <v>04/18/2024 03:00:00 AM</v>
      </c>
      <c r="F2598" s="530" t="str">
        <f t="shared" si="83"/>
        <v>Apr</v>
      </c>
    </row>
    <row r="2599" spans="1:6" x14ac:dyDescent="0.35">
      <c r="A2599" s="527">
        <f>Electricity!D2635</f>
        <v>45400</v>
      </c>
      <c r="B2599" s="528">
        <f>Electricity!E2635</f>
        <v>0.16666666666666669</v>
      </c>
      <c r="C2599" s="529">
        <f>Electricity!F2635</f>
        <v>0</v>
      </c>
      <c r="D2599" s="529">
        <f>Electricity!I2635</f>
        <v>0</v>
      </c>
      <c r="E2599" s="530" t="str">
        <f t="shared" si="84"/>
        <v>04/18/2024 04:00:00 AM</v>
      </c>
      <c r="F2599" s="530" t="str">
        <f t="shared" si="83"/>
        <v>Apr</v>
      </c>
    </row>
    <row r="2600" spans="1:6" x14ac:dyDescent="0.35">
      <c r="A2600" s="527">
        <f>Electricity!D2636</f>
        <v>45400</v>
      </c>
      <c r="B2600" s="528">
        <f>Electricity!E2636</f>
        <v>0.20833333333333337</v>
      </c>
      <c r="C2600" s="529">
        <f>Electricity!F2636</f>
        <v>0</v>
      </c>
      <c r="D2600" s="529">
        <f>Electricity!I2636</f>
        <v>0</v>
      </c>
      <c r="E2600" s="530" t="str">
        <f t="shared" si="84"/>
        <v>04/18/2024 05:00:00 AM</v>
      </c>
      <c r="F2600" s="530" t="str">
        <f t="shared" si="83"/>
        <v>Apr</v>
      </c>
    </row>
    <row r="2601" spans="1:6" x14ac:dyDescent="0.35">
      <c r="A2601" s="527">
        <f>Electricity!D2637</f>
        <v>45400</v>
      </c>
      <c r="B2601" s="528">
        <f>Electricity!E2637</f>
        <v>0.25</v>
      </c>
      <c r="C2601" s="529">
        <f>Electricity!F2637</f>
        <v>0</v>
      </c>
      <c r="D2601" s="529">
        <f>Electricity!I2637</f>
        <v>0</v>
      </c>
      <c r="E2601" s="530" t="str">
        <f t="shared" si="84"/>
        <v>04/18/2024 06:00:00 AM</v>
      </c>
      <c r="F2601" s="530" t="str">
        <f t="shared" si="83"/>
        <v>Apr</v>
      </c>
    </row>
    <row r="2602" spans="1:6" x14ac:dyDescent="0.35">
      <c r="A2602" s="527">
        <f>Electricity!D2638</f>
        <v>45400</v>
      </c>
      <c r="B2602" s="528">
        <f>Electricity!E2638</f>
        <v>0.29166666666666669</v>
      </c>
      <c r="C2602" s="529">
        <f>Electricity!F2638</f>
        <v>0</v>
      </c>
      <c r="D2602" s="529">
        <f>Electricity!I2638</f>
        <v>0</v>
      </c>
      <c r="E2602" s="530" t="str">
        <f t="shared" si="84"/>
        <v>04/18/2024 07:00:00 AM</v>
      </c>
      <c r="F2602" s="530" t="str">
        <f t="shared" si="83"/>
        <v>Apr</v>
      </c>
    </row>
    <row r="2603" spans="1:6" x14ac:dyDescent="0.35">
      <c r="A2603" s="527">
        <f>Electricity!D2639</f>
        <v>45400</v>
      </c>
      <c r="B2603" s="528">
        <f>Electricity!E2639</f>
        <v>0.33333333333333337</v>
      </c>
      <c r="C2603" s="529">
        <f>Electricity!F2639</f>
        <v>0</v>
      </c>
      <c r="D2603" s="529">
        <f>Electricity!I2639</f>
        <v>0</v>
      </c>
      <c r="E2603" s="530" t="str">
        <f t="shared" si="84"/>
        <v>04/18/2024 08:00:00 AM</v>
      </c>
      <c r="F2603" s="530" t="str">
        <f t="shared" si="83"/>
        <v>Apr</v>
      </c>
    </row>
    <row r="2604" spans="1:6" x14ac:dyDescent="0.35">
      <c r="A2604" s="527">
        <f>Electricity!D2640</f>
        <v>45400</v>
      </c>
      <c r="B2604" s="528">
        <f>Electricity!E2640</f>
        <v>0.375</v>
      </c>
      <c r="C2604" s="529">
        <f>Electricity!F2640</f>
        <v>0</v>
      </c>
      <c r="D2604" s="529">
        <f>Electricity!I2640</f>
        <v>0</v>
      </c>
      <c r="E2604" s="530" t="str">
        <f t="shared" si="84"/>
        <v>04/18/2024 09:00:00 AM</v>
      </c>
      <c r="F2604" s="530" t="str">
        <f t="shared" si="83"/>
        <v>Apr</v>
      </c>
    </row>
    <row r="2605" spans="1:6" x14ac:dyDescent="0.35">
      <c r="A2605" s="527">
        <f>Electricity!D2641</f>
        <v>45400</v>
      </c>
      <c r="B2605" s="528">
        <f>Electricity!E2641</f>
        <v>0.41666666666666669</v>
      </c>
      <c r="C2605" s="529">
        <f>Electricity!F2641</f>
        <v>0</v>
      </c>
      <c r="D2605" s="529">
        <f>Electricity!I2641</f>
        <v>0</v>
      </c>
      <c r="E2605" s="530" t="str">
        <f t="shared" si="84"/>
        <v>04/18/2024 10:00:00 AM</v>
      </c>
      <c r="F2605" s="530" t="str">
        <f t="shared" si="83"/>
        <v>Apr</v>
      </c>
    </row>
    <row r="2606" spans="1:6" x14ac:dyDescent="0.35">
      <c r="A2606" s="527">
        <f>Electricity!D2642</f>
        <v>45400</v>
      </c>
      <c r="B2606" s="528">
        <f>Electricity!E2642</f>
        <v>0.45833333333333337</v>
      </c>
      <c r="C2606" s="529">
        <f>Electricity!F2642</f>
        <v>0</v>
      </c>
      <c r="D2606" s="529">
        <f>Electricity!I2642</f>
        <v>0</v>
      </c>
      <c r="E2606" s="530" t="str">
        <f t="shared" si="84"/>
        <v>04/18/2024 11:00:00 AM</v>
      </c>
      <c r="F2606" s="530" t="str">
        <f t="shared" si="83"/>
        <v>Apr</v>
      </c>
    </row>
    <row r="2607" spans="1:6" x14ac:dyDescent="0.35">
      <c r="A2607" s="527">
        <f>Electricity!D2643</f>
        <v>45400</v>
      </c>
      <c r="B2607" s="528">
        <f>Electricity!E2643</f>
        <v>0.50000000000000011</v>
      </c>
      <c r="C2607" s="529">
        <f>Electricity!F2643</f>
        <v>0</v>
      </c>
      <c r="D2607" s="529">
        <f>Electricity!I2643</f>
        <v>0</v>
      </c>
      <c r="E2607" s="530" t="str">
        <f t="shared" si="84"/>
        <v>04/18/2024 12:00:00 PM</v>
      </c>
      <c r="F2607" s="530" t="str">
        <f t="shared" si="83"/>
        <v>Apr</v>
      </c>
    </row>
    <row r="2608" spans="1:6" x14ac:dyDescent="0.35">
      <c r="A2608" s="527">
        <f>Electricity!D2644</f>
        <v>45400</v>
      </c>
      <c r="B2608" s="528">
        <f>Electricity!E2644</f>
        <v>0.54166666666666674</v>
      </c>
      <c r="C2608" s="529">
        <f>Electricity!F2644</f>
        <v>0</v>
      </c>
      <c r="D2608" s="529">
        <f>Electricity!I2644</f>
        <v>0</v>
      </c>
      <c r="E2608" s="530" t="str">
        <f t="shared" si="84"/>
        <v>04/18/2024 01:00:00 PM</v>
      </c>
      <c r="F2608" s="530" t="str">
        <f t="shared" si="83"/>
        <v>Apr</v>
      </c>
    </row>
    <row r="2609" spans="1:6" x14ac:dyDescent="0.35">
      <c r="A2609" s="527">
        <f>Electricity!D2645</f>
        <v>45400</v>
      </c>
      <c r="B2609" s="528">
        <f>Electricity!E2645</f>
        <v>0.58333333333333337</v>
      </c>
      <c r="C2609" s="529">
        <f>Electricity!F2645</f>
        <v>0</v>
      </c>
      <c r="D2609" s="529">
        <f>Electricity!I2645</f>
        <v>0</v>
      </c>
      <c r="E2609" s="530" t="str">
        <f t="shared" si="84"/>
        <v>04/18/2024 02:00:00 PM</v>
      </c>
      <c r="F2609" s="530" t="str">
        <f t="shared" si="83"/>
        <v>Apr</v>
      </c>
    </row>
    <row r="2610" spans="1:6" x14ac:dyDescent="0.35">
      <c r="A2610" s="527">
        <f>Electricity!D2646</f>
        <v>45400</v>
      </c>
      <c r="B2610" s="528">
        <f>Electricity!E2646</f>
        <v>0.62500000000000011</v>
      </c>
      <c r="C2610" s="529">
        <f>Electricity!F2646</f>
        <v>0</v>
      </c>
      <c r="D2610" s="529">
        <f>Electricity!I2646</f>
        <v>0</v>
      </c>
      <c r="E2610" s="530" t="str">
        <f t="shared" si="84"/>
        <v>04/18/2024 03:00:00 PM</v>
      </c>
      <c r="F2610" s="530" t="str">
        <f t="shared" si="83"/>
        <v>Apr</v>
      </c>
    </row>
    <row r="2611" spans="1:6" x14ac:dyDescent="0.35">
      <c r="A2611" s="527">
        <f>Electricity!D2647</f>
        <v>45400</v>
      </c>
      <c r="B2611" s="528">
        <f>Electricity!E2647</f>
        <v>0.66666666666666674</v>
      </c>
      <c r="C2611" s="529">
        <f>Electricity!F2647</f>
        <v>0</v>
      </c>
      <c r="D2611" s="529">
        <f>Electricity!I2647</f>
        <v>0</v>
      </c>
      <c r="E2611" s="530" t="str">
        <f t="shared" si="84"/>
        <v>04/18/2024 04:00:00 PM</v>
      </c>
      <c r="F2611" s="530" t="str">
        <f t="shared" si="83"/>
        <v>Apr</v>
      </c>
    </row>
    <row r="2612" spans="1:6" x14ac:dyDescent="0.35">
      <c r="A2612" s="527">
        <f>Electricity!D2648</f>
        <v>45400</v>
      </c>
      <c r="B2612" s="528">
        <f>Electricity!E2648</f>
        <v>0.70833333333333337</v>
      </c>
      <c r="C2612" s="529">
        <f>Electricity!F2648</f>
        <v>0</v>
      </c>
      <c r="D2612" s="529">
        <f>Electricity!I2648</f>
        <v>0</v>
      </c>
      <c r="E2612" s="530" t="str">
        <f t="shared" si="84"/>
        <v>04/18/2024 05:00:00 PM</v>
      </c>
      <c r="F2612" s="530" t="str">
        <f t="shared" si="83"/>
        <v>Apr</v>
      </c>
    </row>
    <row r="2613" spans="1:6" x14ac:dyDescent="0.35">
      <c r="A2613" s="527">
        <f>Electricity!D2649</f>
        <v>45400</v>
      </c>
      <c r="B2613" s="528">
        <f>Electricity!E2649</f>
        <v>0.75000000000000011</v>
      </c>
      <c r="C2613" s="529">
        <f>Electricity!F2649</f>
        <v>0</v>
      </c>
      <c r="D2613" s="529">
        <f>Electricity!I2649</f>
        <v>0</v>
      </c>
      <c r="E2613" s="530" t="str">
        <f t="shared" si="84"/>
        <v>04/18/2024 06:00:00 PM</v>
      </c>
      <c r="F2613" s="530" t="str">
        <f t="shared" si="83"/>
        <v>Apr</v>
      </c>
    </row>
    <row r="2614" spans="1:6" x14ac:dyDescent="0.35">
      <c r="A2614" s="527">
        <f>Electricity!D2650</f>
        <v>45400</v>
      </c>
      <c r="B2614" s="528">
        <f>Electricity!E2650</f>
        <v>0.79166666666666674</v>
      </c>
      <c r="C2614" s="529">
        <f>Electricity!F2650</f>
        <v>0</v>
      </c>
      <c r="D2614" s="529">
        <f>Electricity!I2650</f>
        <v>0</v>
      </c>
      <c r="E2614" s="530" t="str">
        <f t="shared" si="84"/>
        <v>04/18/2024 07:00:00 PM</v>
      </c>
      <c r="F2614" s="530" t="str">
        <f t="shared" si="83"/>
        <v>Apr</v>
      </c>
    </row>
    <row r="2615" spans="1:6" x14ac:dyDescent="0.35">
      <c r="A2615" s="527">
        <f>Electricity!D2651</f>
        <v>45400</v>
      </c>
      <c r="B2615" s="528">
        <f>Electricity!E2651</f>
        <v>0.83333333333333337</v>
      </c>
      <c r="C2615" s="529">
        <f>Electricity!F2651</f>
        <v>0</v>
      </c>
      <c r="D2615" s="529">
        <f>Electricity!I2651</f>
        <v>0</v>
      </c>
      <c r="E2615" s="530" t="str">
        <f t="shared" si="84"/>
        <v>04/18/2024 08:00:00 PM</v>
      </c>
      <c r="F2615" s="530" t="str">
        <f t="shared" si="83"/>
        <v>Apr</v>
      </c>
    </row>
    <row r="2616" spans="1:6" x14ac:dyDescent="0.35">
      <c r="A2616" s="527">
        <f>Electricity!D2652</f>
        <v>45400</v>
      </c>
      <c r="B2616" s="528">
        <f>Electricity!E2652</f>
        <v>0.87500000000000011</v>
      </c>
      <c r="C2616" s="529">
        <f>Electricity!F2652</f>
        <v>0</v>
      </c>
      <c r="D2616" s="529">
        <f>Electricity!I2652</f>
        <v>0</v>
      </c>
      <c r="E2616" s="530" t="str">
        <f t="shared" si="84"/>
        <v>04/18/2024 09:00:00 PM</v>
      </c>
      <c r="F2616" s="530" t="str">
        <f t="shared" si="83"/>
        <v>Apr</v>
      </c>
    </row>
    <row r="2617" spans="1:6" x14ac:dyDescent="0.35">
      <c r="A2617" s="527">
        <f>Electricity!D2653</f>
        <v>45400</v>
      </c>
      <c r="B2617" s="528">
        <f>Electricity!E2653</f>
        <v>0.91666666666666674</v>
      </c>
      <c r="C2617" s="529">
        <f>Electricity!F2653</f>
        <v>0</v>
      </c>
      <c r="D2617" s="529">
        <f>Electricity!I2653</f>
        <v>0</v>
      </c>
      <c r="E2617" s="530" t="str">
        <f t="shared" si="84"/>
        <v>04/18/2024 10:00:00 PM</v>
      </c>
      <c r="F2617" s="530" t="str">
        <f t="shared" si="83"/>
        <v>Apr</v>
      </c>
    </row>
    <row r="2618" spans="1:6" x14ac:dyDescent="0.35">
      <c r="A2618" s="527">
        <f>Electricity!D2654</f>
        <v>45400</v>
      </c>
      <c r="B2618" s="528">
        <f>Electricity!E2654</f>
        <v>0.95833333333333337</v>
      </c>
      <c r="C2618" s="529">
        <f>Electricity!F2654</f>
        <v>0</v>
      </c>
      <c r="D2618" s="529">
        <f>Electricity!I2654</f>
        <v>0</v>
      </c>
      <c r="E2618" s="530" t="str">
        <f t="shared" si="84"/>
        <v>04/18/2024 11:00:00 PM</v>
      </c>
      <c r="F2618" s="530" t="str">
        <f t="shared" si="83"/>
        <v>Apr</v>
      </c>
    </row>
    <row r="2619" spans="1:6" x14ac:dyDescent="0.35">
      <c r="A2619" s="527">
        <f>Electricity!D2655</f>
        <v>45401</v>
      </c>
      <c r="B2619" s="528">
        <f>Electricity!E2655</f>
        <v>3.1225022567582528E-17</v>
      </c>
      <c r="C2619" s="529">
        <f>Electricity!F2655</f>
        <v>0</v>
      </c>
      <c r="D2619" s="529">
        <f>Electricity!I2655</f>
        <v>0</v>
      </c>
      <c r="E2619" s="530" t="str">
        <f t="shared" si="84"/>
        <v>04/19/2024 12:00:00 AM</v>
      </c>
      <c r="F2619" s="530" t="str">
        <f t="shared" si="83"/>
        <v>Apr</v>
      </c>
    </row>
    <row r="2620" spans="1:6" x14ac:dyDescent="0.35">
      <c r="A2620" s="527">
        <f>Electricity!D2656</f>
        <v>45401</v>
      </c>
      <c r="B2620" s="528">
        <f>Electricity!E2656</f>
        <v>4.1666666666666699E-2</v>
      </c>
      <c r="C2620" s="529">
        <f>Electricity!F2656</f>
        <v>0</v>
      </c>
      <c r="D2620" s="529">
        <f>Electricity!I2656</f>
        <v>0</v>
      </c>
      <c r="E2620" s="530" t="str">
        <f t="shared" si="84"/>
        <v>04/19/2024 01:00:00 AM</v>
      </c>
      <c r="F2620" s="530" t="str">
        <f t="shared" si="83"/>
        <v>Apr</v>
      </c>
    </row>
    <row r="2621" spans="1:6" x14ac:dyDescent="0.35">
      <c r="A2621" s="527">
        <f>Electricity!D2657</f>
        <v>45401</v>
      </c>
      <c r="B2621" s="528">
        <f>Electricity!E2657</f>
        <v>8.333333333333337E-2</v>
      </c>
      <c r="C2621" s="529">
        <f>Electricity!F2657</f>
        <v>0</v>
      </c>
      <c r="D2621" s="529">
        <f>Electricity!I2657</f>
        <v>0</v>
      </c>
      <c r="E2621" s="530" t="str">
        <f t="shared" si="84"/>
        <v>04/19/2024 02:00:00 AM</v>
      </c>
      <c r="F2621" s="530" t="str">
        <f t="shared" si="83"/>
        <v>Apr</v>
      </c>
    </row>
    <row r="2622" spans="1:6" x14ac:dyDescent="0.35">
      <c r="A2622" s="527">
        <f>Electricity!D2658</f>
        <v>45401</v>
      </c>
      <c r="B2622" s="528">
        <f>Electricity!E2658</f>
        <v>0.12500000000000006</v>
      </c>
      <c r="C2622" s="529">
        <f>Electricity!F2658</f>
        <v>0</v>
      </c>
      <c r="D2622" s="529">
        <f>Electricity!I2658</f>
        <v>0</v>
      </c>
      <c r="E2622" s="530" t="str">
        <f t="shared" si="84"/>
        <v>04/19/2024 03:00:00 AM</v>
      </c>
      <c r="F2622" s="530" t="str">
        <f t="shared" si="83"/>
        <v>Apr</v>
      </c>
    </row>
    <row r="2623" spans="1:6" x14ac:dyDescent="0.35">
      <c r="A2623" s="527">
        <f>Electricity!D2659</f>
        <v>45401</v>
      </c>
      <c r="B2623" s="528">
        <f>Electricity!E2659</f>
        <v>0.16666666666666669</v>
      </c>
      <c r="C2623" s="529">
        <f>Electricity!F2659</f>
        <v>0</v>
      </c>
      <c r="D2623" s="529">
        <f>Electricity!I2659</f>
        <v>0</v>
      </c>
      <c r="E2623" s="530" t="str">
        <f t="shared" si="84"/>
        <v>04/19/2024 04:00:00 AM</v>
      </c>
      <c r="F2623" s="530" t="str">
        <f t="shared" si="83"/>
        <v>Apr</v>
      </c>
    </row>
    <row r="2624" spans="1:6" x14ac:dyDescent="0.35">
      <c r="A2624" s="527">
        <f>Electricity!D2660</f>
        <v>45401</v>
      </c>
      <c r="B2624" s="528">
        <f>Electricity!E2660</f>
        <v>0.20833333333333337</v>
      </c>
      <c r="C2624" s="529">
        <f>Electricity!F2660</f>
        <v>0</v>
      </c>
      <c r="D2624" s="529">
        <f>Electricity!I2660</f>
        <v>0</v>
      </c>
      <c r="E2624" s="530" t="str">
        <f t="shared" si="84"/>
        <v>04/19/2024 05:00:00 AM</v>
      </c>
      <c r="F2624" s="530" t="str">
        <f t="shared" si="83"/>
        <v>Apr</v>
      </c>
    </row>
    <row r="2625" spans="1:6" x14ac:dyDescent="0.35">
      <c r="A2625" s="527">
        <f>Electricity!D2661</f>
        <v>45401</v>
      </c>
      <c r="B2625" s="528">
        <f>Electricity!E2661</f>
        <v>0.25</v>
      </c>
      <c r="C2625" s="529">
        <f>Electricity!F2661</f>
        <v>0</v>
      </c>
      <c r="D2625" s="529">
        <f>Electricity!I2661</f>
        <v>0</v>
      </c>
      <c r="E2625" s="530" t="str">
        <f t="shared" si="84"/>
        <v>04/19/2024 06:00:00 AM</v>
      </c>
      <c r="F2625" s="530" t="str">
        <f t="shared" si="83"/>
        <v>Apr</v>
      </c>
    </row>
    <row r="2626" spans="1:6" x14ac:dyDescent="0.35">
      <c r="A2626" s="527">
        <f>Electricity!D2662</f>
        <v>45401</v>
      </c>
      <c r="B2626" s="528">
        <f>Electricity!E2662</f>
        <v>0.29166666666666669</v>
      </c>
      <c r="C2626" s="529">
        <f>Electricity!F2662</f>
        <v>0</v>
      </c>
      <c r="D2626" s="529">
        <f>Electricity!I2662</f>
        <v>0</v>
      </c>
      <c r="E2626" s="530" t="str">
        <f t="shared" si="84"/>
        <v>04/19/2024 07:00:00 AM</v>
      </c>
      <c r="F2626" s="530" t="str">
        <f t="shared" si="83"/>
        <v>Apr</v>
      </c>
    </row>
    <row r="2627" spans="1:6" x14ac:dyDescent="0.35">
      <c r="A2627" s="527">
        <f>Electricity!D2663</f>
        <v>45401</v>
      </c>
      <c r="B2627" s="528">
        <f>Electricity!E2663</f>
        <v>0.33333333333333337</v>
      </c>
      <c r="C2627" s="529">
        <f>Electricity!F2663</f>
        <v>0</v>
      </c>
      <c r="D2627" s="529">
        <f>Electricity!I2663</f>
        <v>0</v>
      </c>
      <c r="E2627" s="530" t="str">
        <f t="shared" si="84"/>
        <v>04/19/2024 08:00:00 AM</v>
      </c>
      <c r="F2627" s="530" t="str">
        <f t="shared" ref="F2627:F2690" si="85">TEXT(A2627,"mmm")</f>
        <v>Apr</v>
      </c>
    </row>
    <row r="2628" spans="1:6" x14ac:dyDescent="0.35">
      <c r="A2628" s="527">
        <f>Electricity!D2664</f>
        <v>45401</v>
      </c>
      <c r="B2628" s="528">
        <f>Electricity!E2664</f>
        <v>0.375</v>
      </c>
      <c r="C2628" s="529">
        <f>Electricity!F2664</f>
        <v>0</v>
      </c>
      <c r="D2628" s="529">
        <f>Electricity!I2664</f>
        <v>0</v>
      </c>
      <c r="E2628" s="530" t="str">
        <f t="shared" si="84"/>
        <v>04/19/2024 09:00:00 AM</v>
      </c>
      <c r="F2628" s="530" t="str">
        <f t="shared" si="85"/>
        <v>Apr</v>
      </c>
    </row>
    <row r="2629" spans="1:6" x14ac:dyDescent="0.35">
      <c r="A2629" s="527">
        <f>Electricity!D2665</f>
        <v>45401</v>
      </c>
      <c r="B2629" s="528">
        <f>Electricity!E2665</f>
        <v>0.41666666666666669</v>
      </c>
      <c r="C2629" s="529">
        <f>Electricity!F2665</f>
        <v>0</v>
      </c>
      <c r="D2629" s="529">
        <f>Electricity!I2665</f>
        <v>0</v>
      </c>
      <c r="E2629" s="530" t="str">
        <f t="shared" si="84"/>
        <v>04/19/2024 10:00:00 AM</v>
      </c>
      <c r="F2629" s="530" t="str">
        <f t="shared" si="85"/>
        <v>Apr</v>
      </c>
    </row>
    <row r="2630" spans="1:6" x14ac:dyDescent="0.35">
      <c r="A2630" s="527">
        <f>Electricity!D2666</f>
        <v>45401</v>
      </c>
      <c r="B2630" s="528">
        <f>Electricity!E2666</f>
        <v>0.45833333333333337</v>
      </c>
      <c r="C2630" s="529">
        <f>Electricity!F2666</f>
        <v>0</v>
      </c>
      <c r="D2630" s="529">
        <f>Electricity!I2666</f>
        <v>0</v>
      </c>
      <c r="E2630" s="530" t="str">
        <f t="shared" si="84"/>
        <v>04/19/2024 11:00:00 AM</v>
      </c>
      <c r="F2630" s="530" t="str">
        <f t="shared" si="85"/>
        <v>Apr</v>
      </c>
    </row>
    <row r="2631" spans="1:6" x14ac:dyDescent="0.35">
      <c r="A2631" s="527">
        <f>Electricity!D2667</f>
        <v>45401</v>
      </c>
      <c r="B2631" s="528">
        <f>Electricity!E2667</f>
        <v>0.50000000000000011</v>
      </c>
      <c r="C2631" s="529">
        <f>Electricity!F2667</f>
        <v>0</v>
      </c>
      <c r="D2631" s="529">
        <f>Electricity!I2667</f>
        <v>0</v>
      </c>
      <c r="E2631" s="530" t="str">
        <f t="shared" si="84"/>
        <v>04/19/2024 12:00:00 PM</v>
      </c>
      <c r="F2631" s="530" t="str">
        <f t="shared" si="85"/>
        <v>Apr</v>
      </c>
    </row>
    <row r="2632" spans="1:6" x14ac:dyDescent="0.35">
      <c r="A2632" s="527">
        <f>Electricity!D2668</f>
        <v>45401</v>
      </c>
      <c r="B2632" s="528">
        <f>Electricity!E2668</f>
        <v>0.54166666666666674</v>
      </c>
      <c r="C2632" s="529">
        <f>Electricity!F2668</f>
        <v>0</v>
      </c>
      <c r="D2632" s="529">
        <f>Electricity!I2668</f>
        <v>0</v>
      </c>
      <c r="E2632" s="530" t="str">
        <f t="shared" si="84"/>
        <v>04/19/2024 01:00:00 PM</v>
      </c>
      <c r="F2632" s="530" t="str">
        <f t="shared" si="85"/>
        <v>Apr</v>
      </c>
    </row>
    <row r="2633" spans="1:6" x14ac:dyDescent="0.35">
      <c r="A2633" s="527">
        <f>Electricity!D2669</f>
        <v>45401</v>
      </c>
      <c r="B2633" s="528">
        <f>Electricity!E2669</f>
        <v>0.58333333333333337</v>
      </c>
      <c r="C2633" s="529">
        <f>Electricity!F2669</f>
        <v>0</v>
      </c>
      <c r="D2633" s="529">
        <f>Electricity!I2669</f>
        <v>0</v>
      </c>
      <c r="E2633" s="530" t="str">
        <f t="shared" si="84"/>
        <v>04/19/2024 02:00:00 PM</v>
      </c>
      <c r="F2633" s="530" t="str">
        <f t="shared" si="85"/>
        <v>Apr</v>
      </c>
    </row>
    <row r="2634" spans="1:6" x14ac:dyDescent="0.35">
      <c r="A2634" s="527">
        <f>Electricity!D2670</f>
        <v>45401</v>
      </c>
      <c r="B2634" s="528">
        <f>Electricity!E2670</f>
        <v>0.62500000000000011</v>
      </c>
      <c r="C2634" s="529">
        <f>Electricity!F2670</f>
        <v>0</v>
      </c>
      <c r="D2634" s="529">
        <f>Electricity!I2670</f>
        <v>0</v>
      </c>
      <c r="E2634" s="530" t="str">
        <f t="shared" si="84"/>
        <v>04/19/2024 03:00:00 PM</v>
      </c>
      <c r="F2634" s="530" t="str">
        <f t="shared" si="85"/>
        <v>Apr</v>
      </c>
    </row>
    <row r="2635" spans="1:6" x14ac:dyDescent="0.35">
      <c r="A2635" s="527">
        <f>Electricity!D2671</f>
        <v>45401</v>
      </c>
      <c r="B2635" s="528">
        <f>Electricity!E2671</f>
        <v>0.66666666666666674</v>
      </c>
      <c r="C2635" s="529">
        <f>Electricity!F2671</f>
        <v>0</v>
      </c>
      <c r="D2635" s="529">
        <f>Electricity!I2671</f>
        <v>0</v>
      </c>
      <c r="E2635" s="530" t="str">
        <f t="shared" si="84"/>
        <v>04/19/2024 04:00:00 PM</v>
      </c>
      <c r="F2635" s="530" t="str">
        <f t="shared" si="85"/>
        <v>Apr</v>
      </c>
    </row>
    <row r="2636" spans="1:6" x14ac:dyDescent="0.35">
      <c r="A2636" s="527">
        <f>Electricity!D2672</f>
        <v>45401</v>
      </c>
      <c r="B2636" s="528">
        <f>Electricity!E2672</f>
        <v>0.70833333333333337</v>
      </c>
      <c r="C2636" s="529">
        <f>Electricity!F2672</f>
        <v>0</v>
      </c>
      <c r="D2636" s="529">
        <f>Electricity!I2672</f>
        <v>0</v>
      </c>
      <c r="E2636" s="530" t="str">
        <f t="shared" ref="E2636:E2699" si="86">CONCATENATE(TEXT(A2636,"mm/dd/yyyy")," ",TEXT(B2636,"hh:mm:ss AM/PM"))</f>
        <v>04/19/2024 05:00:00 PM</v>
      </c>
      <c r="F2636" s="530" t="str">
        <f t="shared" si="85"/>
        <v>Apr</v>
      </c>
    </row>
    <row r="2637" spans="1:6" x14ac:dyDescent="0.35">
      <c r="A2637" s="527">
        <f>Electricity!D2673</f>
        <v>45401</v>
      </c>
      <c r="B2637" s="528">
        <f>Electricity!E2673</f>
        <v>0.75000000000000011</v>
      </c>
      <c r="C2637" s="529">
        <f>Electricity!F2673</f>
        <v>0</v>
      </c>
      <c r="D2637" s="529">
        <f>Electricity!I2673</f>
        <v>0</v>
      </c>
      <c r="E2637" s="530" t="str">
        <f t="shared" si="86"/>
        <v>04/19/2024 06:00:00 PM</v>
      </c>
      <c r="F2637" s="530" t="str">
        <f t="shared" si="85"/>
        <v>Apr</v>
      </c>
    </row>
    <row r="2638" spans="1:6" x14ac:dyDescent="0.35">
      <c r="A2638" s="527">
        <f>Electricity!D2674</f>
        <v>45401</v>
      </c>
      <c r="B2638" s="528">
        <f>Electricity!E2674</f>
        <v>0.79166666666666674</v>
      </c>
      <c r="C2638" s="529">
        <f>Electricity!F2674</f>
        <v>0</v>
      </c>
      <c r="D2638" s="529">
        <f>Electricity!I2674</f>
        <v>0</v>
      </c>
      <c r="E2638" s="530" t="str">
        <f t="shared" si="86"/>
        <v>04/19/2024 07:00:00 PM</v>
      </c>
      <c r="F2638" s="530" t="str">
        <f t="shared" si="85"/>
        <v>Apr</v>
      </c>
    </row>
    <row r="2639" spans="1:6" x14ac:dyDescent="0.35">
      <c r="A2639" s="527">
        <f>Electricity!D2675</f>
        <v>45401</v>
      </c>
      <c r="B2639" s="528">
        <f>Electricity!E2675</f>
        <v>0.83333333333333337</v>
      </c>
      <c r="C2639" s="529">
        <f>Electricity!F2675</f>
        <v>0</v>
      </c>
      <c r="D2639" s="529">
        <f>Electricity!I2675</f>
        <v>0</v>
      </c>
      <c r="E2639" s="530" t="str">
        <f t="shared" si="86"/>
        <v>04/19/2024 08:00:00 PM</v>
      </c>
      <c r="F2639" s="530" t="str">
        <f t="shared" si="85"/>
        <v>Apr</v>
      </c>
    </row>
    <row r="2640" spans="1:6" x14ac:dyDescent="0.35">
      <c r="A2640" s="527">
        <f>Electricity!D2676</f>
        <v>45401</v>
      </c>
      <c r="B2640" s="528">
        <f>Electricity!E2676</f>
        <v>0.87500000000000011</v>
      </c>
      <c r="C2640" s="529">
        <f>Electricity!F2676</f>
        <v>0</v>
      </c>
      <c r="D2640" s="529">
        <f>Electricity!I2676</f>
        <v>0</v>
      </c>
      <c r="E2640" s="530" t="str">
        <f t="shared" si="86"/>
        <v>04/19/2024 09:00:00 PM</v>
      </c>
      <c r="F2640" s="530" t="str">
        <f t="shared" si="85"/>
        <v>Apr</v>
      </c>
    </row>
    <row r="2641" spans="1:6" x14ac:dyDescent="0.35">
      <c r="A2641" s="527">
        <f>Electricity!D2677</f>
        <v>45401</v>
      </c>
      <c r="B2641" s="528">
        <f>Electricity!E2677</f>
        <v>0.91666666666666674</v>
      </c>
      <c r="C2641" s="529">
        <f>Electricity!F2677</f>
        <v>0</v>
      </c>
      <c r="D2641" s="529">
        <f>Electricity!I2677</f>
        <v>0</v>
      </c>
      <c r="E2641" s="530" t="str">
        <f t="shared" si="86"/>
        <v>04/19/2024 10:00:00 PM</v>
      </c>
      <c r="F2641" s="530" t="str">
        <f t="shared" si="85"/>
        <v>Apr</v>
      </c>
    </row>
    <row r="2642" spans="1:6" x14ac:dyDescent="0.35">
      <c r="A2642" s="527">
        <f>Electricity!D2678</f>
        <v>45401</v>
      </c>
      <c r="B2642" s="528">
        <f>Electricity!E2678</f>
        <v>0.95833333333333337</v>
      </c>
      <c r="C2642" s="529">
        <f>Electricity!F2678</f>
        <v>0</v>
      </c>
      <c r="D2642" s="529">
        <f>Electricity!I2678</f>
        <v>0</v>
      </c>
      <c r="E2642" s="530" t="str">
        <f t="shared" si="86"/>
        <v>04/19/2024 11:00:00 PM</v>
      </c>
      <c r="F2642" s="530" t="str">
        <f t="shared" si="85"/>
        <v>Apr</v>
      </c>
    </row>
    <row r="2643" spans="1:6" x14ac:dyDescent="0.35">
      <c r="A2643" s="527">
        <f>Electricity!D2679</f>
        <v>45402</v>
      </c>
      <c r="B2643" s="528">
        <f>Electricity!E2679</f>
        <v>3.1225022567582528E-17</v>
      </c>
      <c r="C2643" s="529">
        <f>Electricity!F2679</f>
        <v>0</v>
      </c>
      <c r="D2643" s="529">
        <f>Electricity!I2679</f>
        <v>0</v>
      </c>
      <c r="E2643" s="530" t="str">
        <f t="shared" si="86"/>
        <v>04/20/2024 12:00:00 AM</v>
      </c>
      <c r="F2643" s="530" t="str">
        <f t="shared" si="85"/>
        <v>Apr</v>
      </c>
    </row>
    <row r="2644" spans="1:6" x14ac:dyDescent="0.35">
      <c r="A2644" s="527">
        <f>Electricity!D2680</f>
        <v>45402</v>
      </c>
      <c r="B2644" s="528">
        <f>Electricity!E2680</f>
        <v>4.1666666666666699E-2</v>
      </c>
      <c r="C2644" s="529">
        <f>Electricity!F2680</f>
        <v>0</v>
      </c>
      <c r="D2644" s="529">
        <f>Electricity!I2680</f>
        <v>0</v>
      </c>
      <c r="E2644" s="530" t="str">
        <f t="shared" si="86"/>
        <v>04/20/2024 01:00:00 AM</v>
      </c>
      <c r="F2644" s="530" t="str">
        <f t="shared" si="85"/>
        <v>Apr</v>
      </c>
    </row>
    <row r="2645" spans="1:6" x14ac:dyDescent="0.35">
      <c r="A2645" s="527">
        <f>Electricity!D2681</f>
        <v>45402</v>
      </c>
      <c r="B2645" s="528">
        <f>Electricity!E2681</f>
        <v>8.333333333333337E-2</v>
      </c>
      <c r="C2645" s="529">
        <f>Electricity!F2681</f>
        <v>0</v>
      </c>
      <c r="D2645" s="529">
        <f>Electricity!I2681</f>
        <v>0</v>
      </c>
      <c r="E2645" s="530" t="str">
        <f t="shared" si="86"/>
        <v>04/20/2024 02:00:00 AM</v>
      </c>
      <c r="F2645" s="530" t="str">
        <f t="shared" si="85"/>
        <v>Apr</v>
      </c>
    </row>
    <row r="2646" spans="1:6" x14ac:dyDescent="0.35">
      <c r="A2646" s="527">
        <f>Electricity!D2682</f>
        <v>45402</v>
      </c>
      <c r="B2646" s="528">
        <f>Electricity!E2682</f>
        <v>0.12500000000000006</v>
      </c>
      <c r="C2646" s="529">
        <f>Electricity!F2682</f>
        <v>0</v>
      </c>
      <c r="D2646" s="529">
        <f>Electricity!I2682</f>
        <v>0</v>
      </c>
      <c r="E2646" s="530" t="str">
        <f t="shared" si="86"/>
        <v>04/20/2024 03:00:00 AM</v>
      </c>
      <c r="F2646" s="530" t="str">
        <f t="shared" si="85"/>
        <v>Apr</v>
      </c>
    </row>
    <row r="2647" spans="1:6" x14ac:dyDescent="0.35">
      <c r="A2647" s="527">
        <f>Electricity!D2683</f>
        <v>45402</v>
      </c>
      <c r="B2647" s="528">
        <f>Electricity!E2683</f>
        <v>0.16666666666666669</v>
      </c>
      <c r="C2647" s="529">
        <f>Electricity!F2683</f>
        <v>0</v>
      </c>
      <c r="D2647" s="529">
        <f>Electricity!I2683</f>
        <v>0</v>
      </c>
      <c r="E2647" s="530" t="str">
        <f t="shared" si="86"/>
        <v>04/20/2024 04:00:00 AM</v>
      </c>
      <c r="F2647" s="530" t="str">
        <f t="shared" si="85"/>
        <v>Apr</v>
      </c>
    </row>
    <row r="2648" spans="1:6" x14ac:dyDescent="0.35">
      <c r="A2648" s="527">
        <f>Electricity!D2684</f>
        <v>45402</v>
      </c>
      <c r="B2648" s="528">
        <f>Electricity!E2684</f>
        <v>0.20833333333333337</v>
      </c>
      <c r="C2648" s="529">
        <f>Electricity!F2684</f>
        <v>0</v>
      </c>
      <c r="D2648" s="529">
        <f>Electricity!I2684</f>
        <v>0</v>
      </c>
      <c r="E2648" s="530" t="str">
        <f t="shared" si="86"/>
        <v>04/20/2024 05:00:00 AM</v>
      </c>
      <c r="F2648" s="530" t="str">
        <f t="shared" si="85"/>
        <v>Apr</v>
      </c>
    </row>
    <row r="2649" spans="1:6" x14ac:dyDescent="0.35">
      <c r="A2649" s="527">
        <f>Electricity!D2685</f>
        <v>45402</v>
      </c>
      <c r="B2649" s="528">
        <f>Electricity!E2685</f>
        <v>0.25</v>
      </c>
      <c r="C2649" s="529">
        <f>Electricity!F2685</f>
        <v>0</v>
      </c>
      <c r="D2649" s="529">
        <f>Electricity!I2685</f>
        <v>0</v>
      </c>
      <c r="E2649" s="530" t="str">
        <f t="shared" si="86"/>
        <v>04/20/2024 06:00:00 AM</v>
      </c>
      <c r="F2649" s="530" t="str">
        <f t="shared" si="85"/>
        <v>Apr</v>
      </c>
    </row>
    <row r="2650" spans="1:6" x14ac:dyDescent="0.35">
      <c r="A2650" s="527">
        <f>Electricity!D2686</f>
        <v>45402</v>
      </c>
      <c r="B2650" s="528">
        <f>Electricity!E2686</f>
        <v>0.29166666666666669</v>
      </c>
      <c r="C2650" s="529">
        <f>Electricity!F2686</f>
        <v>0</v>
      </c>
      <c r="D2650" s="529">
        <f>Electricity!I2686</f>
        <v>0</v>
      </c>
      <c r="E2650" s="530" t="str">
        <f t="shared" si="86"/>
        <v>04/20/2024 07:00:00 AM</v>
      </c>
      <c r="F2650" s="530" t="str">
        <f t="shared" si="85"/>
        <v>Apr</v>
      </c>
    </row>
    <row r="2651" spans="1:6" x14ac:dyDescent="0.35">
      <c r="A2651" s="527">
        <f>Electricity!D2687</f>
        <v>45402</v>
      </c>
      <c r="B2651" s="528">
        <f>Electricity!E2687</f>
        <v>0.33333333333333337</v>
      </c>
      <c r="C2651" s="529">
        <f>Electricity!F2687</f>
        <v>0</v>
      </c>
      <c r="D2651" s="529">
        <f>Electricity!I2687</f>
        <v>0</v>
      </c>
      <c r="E2651" s="530" t="str">
        <f t="shared" si="86"/>
        <v>04/20/2024 08:00:00 AM</v>
      </c>
      <c r="F2651" s="530" t="str">
        <f t="shared" si="85"/>
        <v>Apr</v>
      </c>
    </row>
    <row r="2652" spans="1:6" x14ac:dyDescent="0.35">
      <c r="A2652" s="527">
        <f>Electricity!D2688</f>
        <v>45402</v>
      </c>
      <c r="B2652" s="528">
        <f>Electricity!E2688</f>
        <v>0.375</v>
      </c>
      <c r="C2652" s="529">
        <f>Electricity!F2688</f>
        <v>0</v>
      </c>
      <c r="D2652" s="529">
        <f>Electricity!I2688</f>
        <v>0</v>
      </c>
      <c r="E2652" s="530" t="str">
        <f t="shared" si="86"/>
        <v>04/20/2024 09:00:00 AM</v>
      </c>
      <c r="F2652" s="530" t="str">
        <f t="shared" si="85"/>
        <v>Apr</v>
      </c>
    </row>
    <row r="2653" spans="1:6" x14ac:dyDescent="0.35">
      <c r="A2653" s="527">
        <f>Electricity!D2689</f>
        <v>45402</v>
      </c>
      <c r="B2653" s="528">
        <f>Electricity!E2689</f>
        <v>0.41666666666666669</v>
      </c>
      <c r="C2653" s="529">
        <f>Electricity!F2689</f>
        <v>0</v>
      </c>
      <c r="D2653" s="529">
        <f>Electricity!I2689</f>
        <v>0</v>
      </c>
      <c r="E2653" s="530" t="str">
        <f t="shared" si="86"/>
        <v>04/20/2024 10:00:00 AM</v>
      </c>
      <c r="F2653" s="530" t="str">
        <f t="shared" si="85"/>
        <v>Apr</v>
      </c>
    </row>
    <row r="2654" spans="1:6" x14ac:dyDescent="0.35">
      <c r="A2654" s="527">
        <f>Electricity!D2690</f>
        <v>45402</v>
      </c>
      <c r="B2654" s="528">
        <f>Electricity!E2690</f>
        <v>0.45833333333333337</v>
      </c>
      <c r="C2654" s="529">
        <f>Electricity!F2690</f>
        <v>0</v>
      </c>
      <c r="D2654" s="529">
        <f>Electricity!I2690</f>
        <v>0</v>
      </c>
      <c r="E2654" s="530" t="str">
        <f t="shared" si="86"/>
        <v>04/20/2024 11:00:00 AM</v>
      </c>
      <c r="F2654" s="530" t="str">
        <f t="shared" si="85"/>
        <v>Apr</v>
      </c>
    </row>
    <row r="2655" spans="1:6" x14ac:dyDescent="0.35">
      <c r="A2655" s="527">
        <f>Electricity!D2691</f>
        <v>45402</v>
      </c>
      <c r="B2655" s="528">
        <f>Electricity!E2691</f>
        <v>0.50000000000000011</v>
      </c>
      <c r="C2655" s="529">
        <f>Electricity!F2691</f>
        <v>0</v>
      </c>
      <c r="D2655" s="529">
        <f>Electricity!I2691</f>
        <v>0</v>
      </c>
      <c r="E2655" s="530" t="str">
        <f t="shared" si="86"/>
        <v>04/20/2024 12:00:00 PM</v>
      </c>
      <c r="F2655" s="530" t="str">
        <f t="shared" si="85"/>
        <v>Apr</v>
      </c>
    </row>
    <row r="2656" spans="1:6" x14ac:dyDescent="0.35">
      <c r="A2656" s="527">
        <f>Electricity!D2692</f>
        <v>45402</v>
      </c>
      <c r="B2656" s="528">
        <f>Electricity!E2692</f>
        <v>0.54166666666666674</v>
      </c>
      <c r="C2656" s="529">
        <f>Electricity!F2692</f>
        <v>0</v>
      </c>
      <c r="D2656" s="529">
        <f>Electricity!I2692</f>
        <v>0</v>
      </c>
      <c r="E2656" s="530" t="str">
        <f t="shared" si="86"/>
        <v>04/20/2024 01:00:00 PM</v>
      </c>
      <c r="F2656" s="530" t="str">
        <f t="shared" si="85"/>
        <v>Apr</v>
      </c>
    </row>
    <row r="2657" spans="1:6" x14ac:dyDescent="0.35">
      <c r="A2657" s="527">
        <f>Electricity!D2693</f>
        <v>45402</v>
      </c>
      <c r="B2657" s="528">
        <f>Electricity!E2693</f>
        <v>0.58333333333333337</v>
      </c>
      <c r="C2657" s="529">
        <f>Electricity!F2693</f>
        <v>0</v>
      </c>
      <c r="D2657" s="529">
        <f>Electricity!I2693</f>
        <v>0</v>
      </c>
      <c r="E2657" s="530" t="str">
        <f t="shared" si="86"/>
        <v>04/20/2024 02:00:00 PM</v>
      </c>
      <c r="F2657" s="530" t="str">
        <f t="shared" si="85"/>
        <v>Apr</v>
      </c>
    </row>
    <row r="2658" spans="1:6" x14ac:dyDescent="0.35">
      <c r="A2658" s="527">
        <f>Electricity!D2694</f>
        <v>45402</v>
      </c>
      <c r="B2658" s="528">
        <f>Electricity!E2694</f>
        <v>0.62500000000000011</v>
      </c>
      <c r="C2658" s="529">
        <f>Electricity!F2694</f>
        <v>0</v>
      </c>
      <c r="D2658" s="529">
        <f>Electricity!I2694</f>
        <v>0</v>
      </c>
      <c r="E2658" s="530" t="str">
        <f t="shared" si="86"/>
        <v>04/20/2024 03:00:00 PM</v>
      </c>
      <c r="F2658" s="530" t="str">
        <f t="shared" si="85"/>
        <v>Apr</v>
      </c>
    </row>
    <row r="2659" spans="1:6" x14ac:dyDescent="0.35">
      <c r="A2659" s="527">
        <f>Electricity!D2695</f>
        <v>45402</v>
      </c>
      <c r="B2659" s="528">
        <f>Electricity!E2695</f>
        <v>0.66666666666666674</v>
      </c>
      <c r="C2659" s="529">
        <f>Electricity!F2695</f>
        <v>0</v>
      </c>
      <c r="D2659" s="529">
        <f>Electricity!I2695</f>
        <v>0</v>
      </c>
      <c r="E2659" s="530" t="str">
        <f t="shared" si="86"/>
        <v>04/20/2024 04:00:00 PM</v>
      </c>
      <c r="F2659" s="530" t="str">
        <f t="shared" si="85"/>
        <v>Apr</v>
      </c>
    </row>
    <row r="2660" spans="1:6" x14ac:dyDescent="0.35">
      <c r="A2660" s="527">
        <f>Electricity!D2696</f>
        <v>45402</v>
      </c>
      <c r="B2660" s="528">
        <f>Electricity!E2696</f>
        <v>0.70833333333333337</v>
      </c>
      <c r="C2660" s="529">
        <f>Electricity!F2696</f>
        <v>0</v>
      </c>
      <c r="D2660" s="529">
        <f>Electricity!I2696</f>
        <v>0</v>
      </c>
      <c r="E2660" s="530" t="str">
        <f t="shared" si="86"/>
        <v>04/20/2024 05:00:00 PM</v>
      </c>
      <c r="F2660" s="530" t="str">
        <f t="shared" si="85"/>
        <v>Apr</v>
      </c>
    </row>
    <row r="2661" spans="1:6" x14ac:dyDescent="0.35">
      <c r="A2661" s="527">
        <f>Electricity!D2697</f>
        <v>45402</v>
      </c>
      <c r="B2661" s="528">
        <f>Electricity!E2697</f>
        <v>0.75000000000000011</v>
      </c>
      <c r="C2661" s="529">
        <f>Electricity!F2697</f>
        <v>0</v>
      </c>
      <c r="D2661" s="529">
        <f>Electricity!I2697</f>
        <v>0</v>
      </c>
      <c r="E2661" s="530" t="str">
        <f t="shared" si="86"/>
        <v>04/20/2024 06:00:00 PM</v>
      </c>
      <c r="F2661" s="530" t="str">
        <f t="shared" si="85"/>
        <v>Apr</v>
      </c>
    </row>
    <row r="2662" spans="1:6" x14ac:dyDescent="0.35">
      <c r="A2662" s="527">
        <f>Electricity!D2698</f>
        <v>45402</v>
      </c>
      <c r="B2662" s="528">
        <f>Electricity!E2698</f>
        <v>0.79166666666666674</v>
      </c>
      <c r="C2662" s="529">
        <f>Electricity!F2698</f>
        <v>0</v>
      </c>
      <c r="D2662" s="529">
        <f>Electricity!I2698</f>
        <v>0</v>
      </c>
      <c r="E2662" s="530" t="str">
        <f t="shared" si="86"/>
        <v>04/20/2024 07:00:00 PM</v>
      </c>
      <c r="F2662" s="530" t="str">
        <f t="shared" si="85"/>
        <v>Apr</v>
      </c>
    </row>
    <row r="2663" spans="1:6" x14ac:dyDescent="0.35">
      <c r="A2663" s="527">
        <f>Electricity!D2699</f>
        <v>45402</v>
      </c>
      <c r="B2663" s="528">
        <f>Electricity!E2699</f>
        <v>0.83333333333333337</v>
      </c>
      <c r="C2663" s="529">
        <f>Electricity!F2699</f>
        <v>0</v>
      </c>
      <c r="D2663" s="529">
        <f>Electricity!I2699</f>
        <v>0</v>
      </c>
      <c r="E2663" s="530" t="str">
        <f t="shared" si="86"/>
        <v>04/20/2024 08:00:00 PM</v>
      </c>
      <c r="F2663" s="530" t="str">
        <f t="shared" si="85"/>
        <v>Apr</v>
      </c>
    </row>
    <row r="2664" spans="1:6" x14ac:dyDescent="0.35">
      <c r="A2664" s="527">
        <f>Electricity!D2700</f>
        <v>45402</v>
      </c>
      <c r="B2664" s="528">
        <f>Electricity!E2700</f>
        <v>0.87500000000000011</v>
      </c>
      <c r="C2664" s="529">
        <f>Electricity!F2700</f>
        <v>0</v>
      </c>
      <c r="D2664" s="529">
        <f>Electricity!I2700</f>
        <v>0</v>
      </c>
      <c r="E2664" s="530" t="str">
        <f t="shared" si="86"/>
        <v>04/20/2024 09:00:00 PM</v>
      </c>
      <c r="F2664" s="530" t="str">
        <f t="shared" si="85"/>
        <v>Apr</v>
      </c>
    </row>
    <row r="2665" spans="1:6" x14ac:dyDescent="0.35">
      <c r="A2665" s="527">
        <f>Electricity!D2701</f>
        <v>45402</v>
      </c>
      <c r="B2665" s="528">
        <f>Electricity!E2701</f>
        <v>0.91666666666666674</v>
      </c>
      <c r="C2665" s="529">
        <f>Electricity!F2701</f>
        <v>0</v>
      </c>
      <c r="D2665" s="529">
        <f>Electricity!I2701</f>
        <v>0</v>
      </c>
      <c r="E2665" s="530" t="str">
        <f t="shared" si="86"/>
        <v>04/20/2024 10:00:00 PM</v>
      </c>
      <c r="F2665" s="530" t="str">
        <f t="shared" si="85"/>
        <v>Apr</v>
      </c>
    </row>
    <row r="2666" spans="1:6" x14ac:dyDescent="0.35">
      <c r="A2666" s="527">
        <f>Electricity!D2702</f>
        <v>45402</v>
      </c>
      <c r="B2666" s="528">
        <f>Electricity!E2702</f>
        <v>0.95833333333333337</v>
      </c>
      <c r="C2666" s="529">
        <f>Electricity!F2702</f>
        <v>0</v>
      </c>
      <c r="D2666" s="529">
        <f>Electricity!I2702</f>
        <v>0</v>
      </c>
      <c r="E2666" s="530" t="str">
        <f t="shared" si="86"/>
        <v>04/20/2024 11:00:00 PM</v>
      </c>
      <c r="F2666" s="530" t="str">
        <f t="shared" si="85"/>
        <v>Apr</v>
      </c>
    </row>
    <row r="2667" spans="1:6" x14ac:dyDescent="0.35">
      <c r="A2667" s="527">
        <f>Electricity!D2703</f>
        <v>45403</v>
      </c>
      <c r="B2667" s="528">
        <f>Electricity!E2703</f>
        <v>3.1225022567582528E-17</v>
      </c>
      <c r="C2667" s="529">
        <f>Electricity!F2703</f>
        <v>0</v>
      </c>
      <c r="D2667" s="529">
        <f>Electricity!I2703</f>
        <v>0</v>
      </c>
      <c r="E2667" s="530" t="str">
        <f t="shared" si="86"/>
        <v>04/21/2024 12:00:00 AM</v>
      </c>
      <c r="F2667" s="530" t="str">
        <f t="shared" si="85"/>
        <v>Apr</v>
      </c>
    </row>
    <row r="2668" spans="1:6" x14ac:dyDescent="0.35">
      <c r="A2668" s="527">
        <f>Electricity!D2704</f>
        <v>45403</v>
      </c>
      <c r="B2668" s="528">
        <f>Electricity!E2704</f>
        <v>4.1666666666666699E-2</v>
      </c>
      <c r="C2668" s="529">
        <f>Electricity!F2704</f>
        <v>0</v>
      </c>
      <c r="D2668" s="529">
        <f>Electricity!I2704</f>
        <v>0</v>
      </c>
      <c r="E2668" s="530" t="str">
        <f t="shared" si="86"/>
        <v>04/21/2024 01:00:00 AM</v>
      </c>
      <c r="F2668" s="530" t="str">
        <f t="shared" si="85"/>
        <v>Apr</v>
      </c>
    </row>
    <row r="2669" spans="1:6" x14ac:dyDescent="0.35">
      <c r="A2669" s="527">
        <f>Electricity!D2705</f>
        <v>45403</v>
      </c>
      <c r="B2669" s="528">
        <f>Electricity!E2705</f>
        <v>8.333333333333337E-2</v>
      </c>
      <c r="C2669" s="529">
        <f>Electricity!F2705</f>
        <v>0</v>
      </c>
      <c r="D2669" s="529">
        <f>Electricity!I2705</f>
        <v>0</v>
      </c>
      <c r="E2669" s="530" t="str">
        <f t="shared" si="86"/>
        <v>04/21/2024 02:00:00 AM</v>
      </c>
      <c r="F2669" s="530" t="str">
        <f t="shared" si="85"/>
        <v>Apr</v>
      </c>
    </row>
    <row r="2670" spans="1:6" x14ac:dyDescent="0.35">
      <c r="A2670" s="527">
        <f>Electricity!D2706</f>
        <v>45403</v>
      </c>
      <c r="B2670" s="528">
        <f>Electricity!E2706</f>
        <v>0.12500000000000006</v>
      </c>
      <c r="C2670" s="529">
        <f>Electricity!F2706</f>
        <v>0</v>
      </c>
      <c r="D2670" s="529">
        <f>Electricity!I2706</f>
        <v>0</v>
      </c>
      <c r="E2670" s="530" t="str">
        <f t="shared" si="86"/>
        <v>04/21/2024 03:00:00 AM</v>
      </c>
      <c r="F2670" s="530" t="str">
        <f t="shared" si="85"/>
        <v>Apr</v>
      </c>
    </row>
    <row r="2671" spans="1:6" x14ac:dyDescent="0.35">
      <c r="A2671" s="527">
        <f>Electricity!D2707</f>
        <v>45403</v>
      </c>
      <c r="B2671" s="528">
        <f>Electricity!E2707</f>
        <v>0.16666666666666669</v>
      </c>
      <c r="C2671" s="529">
        <f>Electricity!F2707</f>
        <v>0</v>
      </c>
      <c r="D2671" s="529">
        <f>Electricity!I2707</f>
        <v>0</v>
      </c>
      <c r="E2671" s="530" t="str">
        <f t="shared" si="86"/>
        <v>04/21/2024 04:00:00 AM</v>
      </c>
      <c r="F2671" s="530" t="str">
        <f t="shared" si="85"/>
        <v>Apr</v>
      </c>
    </row>
    <row r="2672" spans="1:6" x14ac:dyDescent="0.35">
      <c r="A2672" s="527">
        <f>Electricity!D2708</f>
        <v>45403</v>
      </c>
      <c r="B2672" s="528">
        <f>Electricity!E2708</f>
        <v>0.20833333333333337</v>
      </c>
      <c r="C2672" s="529">
        <f>Electricity!F2708</f>
        <v>0</v>
      </c>
      <c r="D2672" s="529">
        <f>Electricity!I2708</f>
        <v>0</v>
      </c>
      <c r="E2672" s="530" t="str">
        <f t="shared" si="86"/>
        <v>04/21/2024 05:00:00 AM</v>
      </c>
      <c r="F2672" s="530" t="str">
        <f t="shared" si="85"/>
        <v>Apr</v>
      </c>
    </row>
    <row r="2673" spans="1:6" x14ac:dyDescent="0.35">
      <c r="A2673" s="527">
        <f>Electricity!D2709</f>
        <v>45403</v>
      </c>
      <c r="B2673" s="528">
        <f>Electricity!E2709</f>
        <v>0.25</v>
      </c>
      <c r="C2673" s="529">
        <f>Electricity!F2709</f>
        <v>0</v>
      </c>
      <c r="D2673" s="529">
        <f>Electricity!I2709</f>
        <v>0</v>
      </c>
      <c r="E2673" s="530" t="str">
        <f t="shared" si="86"/>
        <v>04/21/2024 06:00:00 AM</v>
      </c>
      <c r="F2673" s="530" t="str">
        <f t="shared" si="85"/>
        <v>Apr</v>
      </c>
    </row>
    <row r="2674" spans="1:6" x14ac:dyDescent="0.35">
      <c r="A2674" s="527">
        <f>Electricity!D2710</f>
        <v>45403</v>
      </c>
      <c r="B2674" s="528">
        <f>Electricity!E2710</f>
        <v>0.29166666666666669</v>
      </c>
      <c r="C2674" s="529">
        <f>Electricity!F2710</f>
        <v>0</v>
      </c>
      <c r="D2674" s="529">
        <f>Electricity!I2710</f>
        <v>0</v>
      </c>
      <c r="E2674" s="530" t="str">
        <f t="shared" si="86"/>
        <v>04/21/2024 07:00:00 AM</v>
      </c>
      <c r="F2674" s="530" t="str">
        <f t="shared" si="85"/>
        <v>Apr</v>
      </c>
    </row>
    <row r="2675" spans="1:6" x14ac:dyDescent="0.35">
      <c r="A2675" s="527">
        <f>Electricity!D2711</f>
        <v>45403</v>
      </c>
      <c r="B2675" s="528">
        <f>Electricity!E2711</f>
        <v>0.33333333333333337</v>
      </c>
      <c r="C2675" s="529">
        <f>Electricity!F2711</f>
        <v>0</v>
      </c>
      <c r="D2675" s="529">
        <f>Electricity!I2711</f>
        <v>0</v>
      </c>
      <c r="E2675" s="530" t="str">
        <f t="shared" si="86"/>
        <v>04/21/2024 08:00:00 AM</v>
      </c>
      <c r="F2675" s="530" t="str">
        <f t="shared" si="85"/>
        <v>Apr</v>
      </c>
    </row>
    <row r="2676" spans="1:6" x14ac:dyDescent="0.35">
      <c r="A2676" s="527">
        <f>Electricity!D2712</f>
        <v>45403</v>
      </c>
      <c r="B2676" s="528">
        <f>Electricity!E2712</f>
        <v>0.375</v>
      </c>
      <c r="C2676" s="529">
        <f>Electricity!F2712</f>
        <v>0</v>
      </c>
      <c r="D2676" s="529">
        <f>Electricity!I2712</f>
        <v>0</v>
      </c>
      <c r="E2676" s="530" t="str">
        <f t="shared" si="86"/>
        <v>04/21/2024 09:00:00 AM</v>
      </c>
      <c r="F2676" s="530" t="str">
        <f t="shared" si="85"/>
        <v>Apr</v>
      </c>
    </row>
    <row r="2677" spans="1:6" x14ac:dyDescent="0.35">
      <c r="A2677" s="527">
        <f>Electricity!D2713</f>
        <v>45403</v>
      </c>
      <c r="B2677" s="528">
        <f>Electricity!E2713</f>
        <v>0.41666666666666669</v>
      </c>
      <c r="C2677" s="529">
        <f>Electricity!F2713</f>
        <v>0</v>
      </c>
      <c r="D2677" s="529">
        <f>Electricity!I2713</f>
        <v>0</v>
      </c>
      <c r="E2677" s="530" t="str">
        <f t="shared" si="86"/>
        <v>04/21/2024 10:00:00 AM</v>
      </c>
      <c r="F2677" s="530" t="str">
        <f t="shared" si="85"/>
        <v>Apr</v>
      </c>
    </row>
    <row r="2678" spans="1:6" x14ac:dyDescent="0.35">
      <c r="A2678" s="527">
        <f>Electricity!D2714</f>
        <v>45403</v>
      </c>
      <c r="B2678" s="528">
        <f>Electricity!E2714</f>
        <v>0.45833333333333337</v>
      </c>
      <c r="C2678" s="529">
        <f>Electricity!F2714</f>
        <v>0</v>
      </c>
      <c r="D2678" s="529">
        <f>Electricity!I2714</f>
        <v>0</v>
      </c>
      <c r="E2678" s="530" t="str">
        <f t="shared" si="86"/>
        <v>04/21/2024 11:00:00 AM</v>
      </c>
      <c r="F2678" s="530" t="str">
        <f t="shared" si="85"/>
        <v>Apr</v>
      </c>
    </row>
    <row r="2679" spans="1:6" x14ac:dyDescent="0.35">
      <c r="A2679" s="527">
        <f>Electricity!D2715</f>
        <v>45403</v>
      </c>
      <c r="B2679" s="528">
        <f>Electricity!E2715</f>
        <v>0.50000000000000011</v>
      </c>
      <c r="C2679" s="529">
        <f>Electricity!F2715</f>
        <v>0</v>
      </c>
      <c r="D2679" s="529">
        <f>Electricity!I2715</f>
        <v>0</v>
      </c>
      <c r="E2679" s="530" t="str">
        <f t="shared" si="86"/>
        <v>04/21/2024 12:00:00 PM</v>
      </c>
      <c r="F2679" s="530" t="str">
        <f t="shared" si="85"/>
        <v>Apr</v>
      </c>
    </row>
    <row r="2680" spans="1:6" x14ac:dyDescent="0.35">
      <c r="A2680" s="527">
        <f>Electricity!D2716</f>
        <v>45403</v>
      </c>
      <c r="B2680" s="528">
        <f>Electricity!E2716</f>
        <v>0.54166666666666674</v>
      </c>
      <c r="C2680" s="529">
        <f>Electricity!F2716</f>
        <v>0</v>
      </c>
      <c r="D2680" s="529">
        <f>Electricity!I2716</f>
        <v>0</v>
      </c>
      <c r="E2680" s="530" t="str">
        <f t="shared" si="86"/>
        <v>04/21/2024 01:00:00 PM</v>
      </c>
      <c r="F2680" s="530" t="str">
        <f t="shared" si="85"/>
        <v>Apr</v>
      </c>
    </row>
    <row r="2681" spans="1:6" x14ac:dyDescent="0.35">
      <c r="A2681" s="527">
        <f>Electricity!D2717</f>
        <v>45403</v>
      </c>
      <c r="B2681" s="528">
        <f>Electricity!E2717</f>
        <v>0.58333333333333337</v>
      </c>
      <c r="C2681" s="529">
        <f>Electricity!F2717</f>
        <v>0</v>
      </c>
      <c r="D2681" s="529">
        <f>Electricity!I2717</f>
        <v>0</v>
      </c>
      <c r="E2681" s="530" t="str">
        <f t="shared" si="86"/>
        <v>04/21/2024 02:00:00 PM</v>
      </c>
      <c r="F2681" s="530" t="str">
        <f t="shared" si="85"/>
        <v>Apr</v>
      </c>
    </row>
    <row r="2682" spans="1:6" x14ac:dyDescent="0.35">
      <c r="A2682" s="527">
        <f>Electricity!D2718</f>
        <v>45403</v>
      </c>
      <c r="B2682" s="528">
        <f>Electricity!E2718</f>
        <v>0.62500000000000011</v>
      </c>
      <c r="C2682" s="529">
        <f>Electricity!F2718</f>
        <v>0</v>
      </c>
      <c r="D2682" s="529">
        <f>Electricity!I2718</f>
        <v>0</v>
      </c>
      <c r="E2682" s="530" t="str">
        <f t="shared" si="86"/>
        <v>04/21/2024 03:00:00 PM</v>
      </c>
      <c r="F2682" s="530" t="str">
        <f t="shared" si="85"/>
        <v>Apr</v>
      </c>
    </row>
    <row r="2683" spans="1:6" x14ac:dyDescent="0.35">
      <c r="A2683" s="527">
        <f>Electricity!D2719</f>
        <v>45403</v>
      </c>
      <c r="B2683" s="528">
        <f>Electricity!E2719</f>
        <v>0.66666666666666674</v>
      </c>
      <c r="C2683" s="529">
        <f>Electricity!F2719</f>
        <v>0</v>
      </c>
      <c r="D2683" s="529">
        <f>Electricity!I2719</f>
        <v>0</v>
      </c>
      <c r="E2683" s="530" t="str">
        <f t="shared" si="86"/>
        <v>04/21/2024 04:00:00 PM</v>
      </c>
      <c r="F2683" s="530" t="str">
        <f t="shared" si="85"/>
        <v>Apr</v>
      </c>
    </row>
    <row r="2684" spans="1:6" x14ac:dyDescent="0.35">
      <c r="A2684" s="527">
        <f>Electricity!D2720</f>
        <v>45403</v>
      </c>
      <c r="B2684" s="528">
        <f>Electricity!E2720</f>
        <v>0.70833333333333337</v>
      </c>
      <c r="C2684" s="529">
        <f>Electricity!F2720</f>
        <v>0</v>
      </c>
      <c r="D2684" s="529">
        <f>Electricity!I2720</f>
        <v>0</v>
      </c>
      <c r="E2684" s="530" t="str">
        <f t="shared" si="86"/>
        <v>04/21/2024 05:00:00 PM</v>
      </c>
      <c r="F2684" s="530" t="str">
        <f t="shared" si="85"/>
        <v>Apr</v>
      </c>
    </row>
    <row r="2685" spans="1:6" x14ac:dyDescent="0.35">
      <c r="A2685" s="527">
        <f>Electricity!D2721</f>
        <v>45403</v>
      </c>
      <c r="B2685" s="528">
        <f>Electricity!E2721</f>
        <v>0.75000000000000011</v>
      </c>
      <c r="C2685" s="529">
        <f>Electricity!F2721</f>
        <v>0</v>
      </c>
      <c r="D2685" s="529">
        <f>Electricity!I2721</f>
        <v>0</v>
      </c>
      <c r="E2685" s="530" t="str">
        <f t="shared" si="86"/>
        <v>04/21/2024 06:00:00 PM</v>
      </c>
      <c r="F2685" s="530" t="str">
        <f t="shared" si="85"/>
        <v>Apr</v>
      </c>
    </row>
    <row r="2686" spans="1:6" x14ac:dyDescent="0.35">
      <c r="A2686" s="527">
        <f>Electricity!D2722</f>
        <v>45403</v>
      </c>
      <c r="B2686" s="528">
        <f>Electricity!E2722</f>
        <v>0.79166666666666674</v>
      </c>
      <c r="C2686" s="529">
        <f>Electricity!F2722</f>
        <v>0</v>
      </c>
      <c r="D2686" s="529">
        <f>Electricity!I2722</f>
        <v>0</v>
      </c>
      <c r="E2686" s="530" t="str">
        <f t="shared" si="86"/>
        <v>04/21/2024 07:00:00 PM</v>
      </c>
      <c r="F2686" s="530" t="str">
        <f t="shared" si="85"/>
        <v>Apr</v>
      </c>
    </row>
    <row r="2687" spans="1:6" x14ac:dyDescent="0.35">
      <c r="A2687" s="527">
        <f>Electricity!D2723</f>
        <v>45403</v>
      </c>
      <c r="B2687" s="528">
        <f>Electricity!E2723</f>
        <v>0.83333333333333337</v>
      </c>
      <c r="C2687" s="529">
        <f>Electricity!F2723</f>
        <v>0</v>
      </c>
      <c r="D2687" s="529">
        <f>Electricity!I2723</f>
        <v>0</v>
      </c>
      <c r="E2687" s="530" t="str">
        <f t="shared" si="86"/>
        <v>04/21/2024 08:00:00 PM</v>
      </c>
      <c r="F2687" s="530" t="str">
        <f t="shared" si="85"/>
        <v>Apr</v>
      </c>
    </row>
    <row r="2688" spans="1:6" x14ac:dyDescent="0.35">
      <c r="A2688" s="527">
        <f>Electricity!D2724</f>
        <v>45403</v>
      </c>
      <c r="B2688" s="528">
        <f>Electricity!E2724</f>
        <v>0.87500000000000011</v>
      </c>
      <c r="C2688" s="529">
        <f>Electricity!F2724</f>
        <v>0</v>
      </c>
      <c r="D2688" s="529">
        <f>Electricity!I2724</f>
        <v>0</v>
      </c>
      <c r="E2688" s="530" t="str">
        <f t="shared" si="86"/>
        <v>04/21/2024 09:00:00 PM</v>
      </c>
      <c r="F2688" s="530" t="str">
        <f t="shared" si="85"/>
        <v>Apr</v>
      </c>
    </row>
    <row r="2689" spans="1:6" x14ac:dyDescent="0.35">
      <c r="A2689" s="527">
        <f>Electricity!D2725</f>
        <v>45403</v>
      </c>
      <c r="B2689" s="528">
        <f>Electricity!E2725</f>
        <v>0.91666666666666674</v>
      </c>
      <c r="C2689" s="529">
        <f>Electricity!F2725</f>
        <v>0</v>
      </c>
      <c r="D2689" s="529">
        <f>Electricity!I2725</f>
        <v>0</v>
      </c>
      <c r="E2689" s="530" t="str">
        <f t="shared" si="86"/>
        <v>04/21/2024 10:00:00 PM</v>
      </c>
      <c r="F2689" s="530" t="str">
        <f t="shared" si="85"/>
        <v>Apr</v>
      </c>
    </row>
    <row r="2690" spans="1:6" x14ac:dyDescent="0.35">
      <c r="A2690" s="527">
        <f>Electricity!D2726</f>
        <v>45403</v>
      </c>
      <c r="B2690" s="528">
        <f>Electricity!E2726</f>
        <v>0.95833333333333337</v>
      </c>
      <c r="C2690" s="529">
        <f>Electricity!F2726</f>
        <v>0</v>
      </c>
      <c r="D2690" s="529">
        <f>Electricity!I2726</f>
        <v>0</v>
      </c>
      <c r="E2690" s="530" t="str">
        <f t="shared" si="86"/>
        <v>04/21/2024 11:00:00 PM</v>
      </c>
      <c r="F2690" s="530" t="str">
        <f t="shared" si="85"/>
        <v>Apr</v>
      </c>
    </row>
    <row r="2691" spans="1:6" x14ac:dyDescent="0.35">
      <c r="A2691" s="527">
        <f>Electricity!D2727</f>
        <v>45404</v>
      </c>
      <c r="B2691" s="528">
        <f>Electricity!E2727</f>
        <v>3.1225022567582528E-17</v>
      </c>
      <c r="C2691" s="529">
        <f>Electricity!F2727</f>
        <v>0</v>
      </c>
      <c r="D2691" s="529">
        <f>Electricity!I2727</f>
        <v>0</v>
      </c>
      <c r="E2691" s="530" t="str">
        <f t="shared" si="86"/>
        <v>04/22/2024 12:00:00 AM</v>
      </c>
      <c r="F2691" s="530" t="str">
        <f t="shared" ref="F2691:F2754" si="87">TEXT(A2691,"mmm")</f>
        <v>Apr</v>
      </c>
    </row>
    <row r="2692" spans="1:6" x14ac:dyDescent="0.35">
      <c r="A2692" s="527">
        <f>Electricity!D2728</f>
        <v>45404</v>
      </c>
      <c r="B2692" s="528">
        <f>Electricity!E2728</f>
        <v>4.1666666666666699E-2</v>
      </c>
      <c r="C2692" s="529">
        <f>Electricity!F2728</f>
        <v>0</v>
      </c>
      <c r="D2692" s="529">
        <f>Electricity!I2728</f>
        <v>0</v>
      </c>
      <c r="E2692" s="530" t="str">
        <f t="shared" si="86"/>
        <v>04/22/2024 01:00:00 AM</v>
      </c>
      <c r="F2692" s="530" t="str">
        <f t="shared" si="87"/>
        <v>Apr</v>
      </c>
    </row>
    <row r="2693" spans="1:6" x14ac:dyDescent="0.35">
      <c r="A2693" s="527">
        <f>Electricity!D2729</f>
        <v>45404</v>
      </c>
      <c r="B2693" s="528">
        <f>Electricity!E2729</f>
        <v>8.333333333333337E-2</v>
      </c>
      <c r="C2693" s="529">
        <f>Electricity!F2729</f>
        <v>0</v>
      </c>
      <c r="D2693" s="529">
        <f>Electricity!I2729</f>
        <v>0</v>
      </c>
      <c r="E2693" s="530" t="str">
        <f t="shared" si="86"/>
        <v>04/22/2024 02:00:00 AM</v>
      </c>
      <c r="F2693" s="530" t="str">
        <f t="shared" si="87"/>
        <v>Apr</v>
      </c>
    </row>
    <row r="2694" spans="1:6" x14ac:dyDescent="0.35">
      <c r="A2694" s="527">
        <f>Electricity!D2730</f>
        <v>45404</v>
      </c>
      <c r="B2694" s="528">
        <f>Electricity!E2730</f>
        <v>0.12500000000000006</v>
      </c>
      <c r="C2694" s="529">
        <f>Electricity!F2730</f>
        <v>0</v>
      </c>
      <c r="D2694" s="529">
        <f>Electricity!I2730</f>
        <v>0</v>
      </c>
      <c r="E2694" s="530" t="str">
        <f t="shared" si="86"/>
        <v>04/22/2024 03:00:00 AM</v>
      </c>
      <c r="F2694" s="530" t="str">
        <f t="shared" si="87"/>
        <v>Apr</v>
      </c>
    </row>
    <row r="2695" spans="1:6" x14ac:dyDescent="0.35">
      <c r="A2695" s="527">
        <f>Electricity!D2731</f>
        <v>45404</v>
      </c>
      <c r="B2695" s="528">
        <f>Electricity!E2731</f>
        <v>0.16666666666666669</v>
      </c>
      <c r="C2695" s="529">
        <f>Electricity!F2731</f>
        <v>0</v>
      </c>
      <c r="D2695" s="529">
        <f>Electricity!I2731</f>
        <v>0</v>
      </c>
      <c r="E2695" s="530" t="str">
        <f t="shared" si="86"/>
        <v>04/22/2024 04:00:00 AM</v>
      </c>
      <c r="F2695" s="530" t="str">
        <f t="shared" si="87"/>
        <v>Apr</v>
      </c>
    </row>
    <row r="2696" spans="1:6" x14ac:dyDescent="0.35">
      <c r="A2696" s="527">
        <f>Electricity!D2732</f>
        <v>45404</v>
      </c>
      <c r="B2696" s="528">
        <f>Electricity!E2732</f>
        <v>0.20833333333333337</v>
      </c>
      <c r="C2696" s="529">
        <f>Electricity!F2732</f>
        <v>0</v>
      </c>
      <c r="D2696" s="529">
        <f>Electricity!I2732</f>
        <v>0</v>
      </c>
      <c r="E2696" s="530" t="str">
        <f t="shared" si="86"/>
        <v>04/22/2024 05:00:00 AM</v>
      </c>
      <c r="F2696" s="530" t="str">
        <f t="shared" si="87"/>
        <v>Apr</v>
      </c>
    </row>
    <row r="2697" spans="1:6" x14ac:dyDescent="0.35">
      <c r="A2697" s="527">
        <f>Electricity!D2733</f>
        <v>45404</v>
      </c>
      <c r="B2697" s="528">
        <f>Electricity!E2733</f>
        <v>0.25</v>
      </c>
      <c r="C2697" s="529">
        <f>Electricity!F2733</f>
        <v>0</v>
      </c>
      <c r="D2697" s="529">
        <f>Electricity!I2733</f>
        <v>0</v>
      </c>
      <c r="E2697" s="530" t="str">
        <f t="shared" si="86"/>
        <v>04/22/2024 06:00:00 AM</v>
      </c>
      <c r="F2697" s="530" t="str">
        <f t="shared" si="87"/>
        <v>Apr</v>
      </c>
    </row>
    <row r="2698" spans="1:6" x14ac:dyDescent="0.35">
      <c r="A2698" s="527">
        <f>Electricity!D2734</f>
        <v>45404</v>
      </c>
      <c r="B2698" s="528">
        <f>Electricity!E2734</f>
        <v>0.29166666666666669</v>
      </c>
      <c r="C2698" s="529">
        <f>Electricity!F2734</f>
        <v>0</v>
      </c>
      <c r="D2698" s="529">
        <f>Electricity!I2734</f>
        <v>0</v>
      </c>
      <c r="E2698" s="530" t="str">
        <f t="shared" si="86"/>
        <v>04/22/2024 07:00:00 AM</v>
      </c>
      <c r="F2698" s="530" t="str">
        <f t="shared" si="87"/>
        <v>Apr</v>
      </c>
    </row>
    <row r="2699" spans="1:6" x14ac:dyDescent="0.35">
      <c r="A2699" s="527">
        <f>Electricity!D2735</f>
        <v>45404</v>
      </c>
      <c r="B2699" s="528">
        <f>Electricity!E2735</f>
        <v>0.33333333333333337</v>
      </c>
      <c r="C2699" s="529">
        <f>Electricity!F2735</f>
        <v>0</v>
      </c>
      <c r="D2699" s="529">
        <f>Electricity!I2735</f>
        <v>0</v>
      </c>
      <c r="E2699" s="530" t="str">
        <f t="shared" si="86"/>
        <v>04/22/2024 08:00:00 AM</v>
      </c>
      <c r="F2699" s="530" t="str">
        <f t="shared" si="87"/>
        <v>Apr</v>
      </c>
    </row>
    <row r="2700" spans="1:6" x14ac:dyDescent="0.35">
      <c r="A2700" s="527">
        <f>Electricity!D2736</f>
        <v>45404</v>
      </c>
      <c r="B2700" s="528">
        <f>Electricity!E2736</f>
        <v>0.375</v>
      </c>
      <c r="C2700" s="529">
        <f>Electricity!F2736</f>
        <v>0</v>
      </c>
      <c r="D2700" s="529">
        <f>Electricity!I2736</f>
        <v>0</v>
      </c>
      <c r="E2700" s="530" t="str">
        <f t="shared" ref="E2700:E2763" si="88">CONCATENATE(TEXT(A2700,"mm/dd/yyyy")," ",TEXT(B2700,"hh:mm:ss AM/PM"))</f>
        <v>04/22/2024 09:00:00 AM</v>
      </c>
      <c r="F2700" s="530" t="str">
        <f t="shared" si="87"/>
        <v>Apr</v>
      </c>
    </row>
    <row r="2701" spans="1:6" x14ac:dyDescent="0.35">
      <c r="A2701" s="527">
        <f>Electricity!D2737</f>
        <v>45404</v>
      </c>
      <c r="B2701" s="528">
        <f>Electricity!E2737</f>
        <v>0.41666666666666669</v>
      </c>
      <c r="C2701" s="529">
        <f>Electricity!F2737</f>
        <v>0</v>
      </c>
      <c r="D2701" s="529">
        <f>Electricity!I2737</f>
        <v>0</v>
      </c>
      <c r="E2701" s="530" t="str">
        <f t="shared" si="88"/>
        <v>04/22/2024 10:00:00 AM</v>
      </c>
      <c r="F2701" s="530" t="str">
        <f t="shared" si="87"/>
        <v>Apr</v>
      </c>
    </row>
    <row r="2702" spans="1:6" x14ac:dyDescent="0.35">
      <c r="A2702" s="527">
        <f>Electricity!D2738</f>
        <v>45404</v>
      </c>
      <c r="B2702" s="528">
        <f>Electricity!E2738</f>
        <v>0.45833333333333337</v>
      </c>
      <c r="C2702" s="529">
        <f>Electricity!F2738</f>
        <v>0</v>
      </c>
      <c r="D2702" s="529">
        <f>Electricity!I2738</f>
        <v>0</v>
      </c>
      <c r="E2702" s="530" t="str">
        <f t="shared" si="88"/>
        <v>04/22/2024 11:00:00 AM</v>
      </c>
      <c r="F2702" s="530" t="str">
        <f t="shared" si="87"/>
        <v>Apr</v>
      </c>
    </row>
    <row r="2703" spans="1:6" x14ac:dyDescent="0.35">
      <c r="A2703" s="527">
        <f>Electricity!D2739</f>
        <v>45404</v>
      </c>
      <c r="B2703" s="528">
        <f>Electricity!E2739</f>
        <v>0.50000000000000011</v>
      </c>
      <c r="C2703" s="529">
        <f>Electricity!F2739</f>
        <v>0</v>
      </c>
      <c r="D2703" s="529">
        <f>Electricity!I2739</f>
        <v>0</v>
      </c>
      <c r="E2703" s="530" t="str">
        <f t="shared" si="88"/>
        <v>04/22/2024 12:00:00 PM</v>
      </c>
      <c r="F2703" s="530" t="str">
        <f t="shared" si="87"/>
        <v>Apr</v>
      </c>
    </row>
    <row r="2704" spans="1:6" x14ac:dyDescent="0.35">
      <c r="A2704" s="527">
        <f>Electricity!D2740</f>
        <v>45404</v>
      </c>
      <c r="B2704" s="528">
        <f>Electricity!E2740</f>
        <v>0.54166666666666674</v>
      </c>
      <c r="C2704" s="529">
        <f>Electricity!F2740</f>
        <v>0</v>
      </c>
      <c r="D2704" s="529">
        <f>Electricity!I2740</f>
        <v>0</v>
      </c>
      <c r="E2704" s="530" t="str">
        <f t="shared" si="88"/>
        <v>04/22/2024 01:00:00 PM</v>
      </c>
      <c r="F2704" s="530" t="str">
        <f t="shared" si="87"/>
        <v>Apr</v>
      </c>
    </row>
    <row r="2705" spans="1:6" x14ac:dyDescent="0.35">
      <c r="A2705" s="527">
        <f>Electricity!D2741</f>
        <v>45404</v>
      </c>
      <c r="B2705" s="528">
        <f>Electricity!E2741</f>
        <v>0.58333333333333337</v>
      </c>
      <c r="C2705" s="529">
        <f>Electricity!F2741</f>
        <v>0</v>
      </c>
      <c r="D2705" s="529">
        <f>Electricity!I2741</f>
        <v>0</v>
      </c>
      <c r="E2705" s="530" t="str">
        <f t="shared" si="88"/>
        <v>04/22/2024 02:00:00 PM</v>
      </c>
      <c r="F2705" s="530" t="str">
        <f t="shared" si="87"/>
        <v>Apr</v>
      </c>
    </row>
    <row r="2706" spans="1:6" x14ac:dyDescent="0.35">
      <c r="A2706" s="527">
        <f>Electricity!D2742</f>
        <v>45404</v>
      </c>
      <c r="B2706" s="528">
        <f>Electricity!E2742</f>
        <v>0.62500000000000011</v>
      </c>
      <c r="C2706" s="529">
        <f>Electricity!F2742</f>
        <v>0</v>
      </c>
      <c r="D2706" s="529">
        <f>Electricity!I2742</f>
        <v>0</v>
      </c>
      <c r="E2706" s="530" t="str">
        <f t="shared" si="88"/>
        <v>04/22/2024 03:00:00 PM</v>
      </c>
      <c r="F2706" s="530" t="str">
        <f t="shared" si="87"/>
        <v>Apr</v>
      </c>
    </row>
    <row r="2707" spans="1:6" x14ac:dyDescent="0.35">
      <c r="A2707" s="527">
        <f>Electricity!D2743</f>
        <v>45404</v>
      </c>
      <c r="B2707" s="528">
        <f>Electricity!E2743</f>
        <v>0.66666666666666674</v>
      </c>
      <c r="C2707" s="529">
        <f>Electricity!F2743</f>
        <v>0</v>
      </c>
      <c r="D2707" s="529">
        <f>Electricity!I2743</f>
        <v>0</v>
      </c>
      <c r="E2707" s="530" t="str">
        <f t="shared" si="88"/>
        <v>04/22/2024 04:00:00 PM</v>
      </c>
      <c r="F2707" s="530" t="str">
        <f t="shared" si="87"/>
        <v>Apr</v>
      </c>
    </row>
    <row r="2708" spans="1:6" x14ac:dyDescent="0.35">
      <c r="A2708" s="527">
        <f>Electricity!D2744</f>
        <v>45404</v>
      </c>
      <c r="B2708" s="528">
        <f>Electricity!E2744</f>
        <v>0.70833333333333337</v>
      </c>
      <c r="C2708" s="529">
        <f>Electricity!F2744</f>
        <v>0</v>
      </c>
      <c r="D2708" s="529">
        <f>Electricity!I2744</f>
        <v>0</v>
      </c>
      <c r="E2708" s="530" t="str">
        <f t="shared" si="88"/>
        <v>04/22/2024 05:00:00 PM</v>
      </c>
      <c r="F2708" s="530" t="str">
        <f t="shared" si="87"/>
        <v>Apr</v>
      </c>
    </row>
    <row r="2709" spans="1:6" x14ac:dyDescent="0.35">
      <c r="A2709" s="527">
        <f>Electricity!D2745</f>
        <v>45404</v>
      </c>
      <c r="B2709" s="528">
        <f>Electricity!E2745</f>
        <v>0.75000000000000011</v>
      </c>
      <c r="C2709" s="529">
        <f>Electricity!F2745</f>
        <v>0</v>
      </c>
      <c r="D2709" s="529">
        <f>Electricity!I2745</f>
        <v>0</v>
      </c>
      <c r="E2709" s="530" t="str">
        <f t="shared" si="88"/>
        <v>04/22/2024 06:00:00 PM</v>
      </c>
      <c r="F2709" s="530" t="str">
        <f t="shared" si="87"/>
        <v>Apr</v>
      </c>
    </row>
    <row r="2710" spans="1:6" x14ac:dyDescent="0.35">
      <c r="A2710" s="527">
        <f>Electricity!D2746</f>
        <v>45404</v>
      </c>
      <c r="B2710" s="528">
        <f>Electricity!E2746</f>
        <v>0.79166666666666674</v>
      </c>
      <c r="C2710" s="529">
        <f>Electricity!F2746</f>
        <v>0</v>
      </c>
      <c r="D2710" s="529">
        <f>Electricity!I2746</f>
        <v>0</v>
      </c>
      <c r="E2710" s="530" t="str">
        <f t="shared" si="88"/>
        <v>04/22/2024 07:00:00 PM</v>
      </c>
      <c r="F2710" s="530" t="str">
        <f t="shared" si="87"/>
        <v>Apr</v>
      </c>
    </row>
    <row r="2711" spans="1:6" x14ac:dyDescent="0.35">
      <c r="A2711" s="527">
        <f>Electricity!D2747</f>
        <v>45404</v>
      </c>
      <c r="B2711" s="528">
        <f>Electricity!E2747</f>
        <v>0.83333333333333337</v>
      </c>
      <c r="C2711" s="529">
        <f>Electricity!F2747</f>
        <v>0</v>
      </c>
      <c r="D2711" s="529">
        <f>Electricity!I2747</f>
        <v>0</v>
      </c>
      <c r="E2711" s="530" t="str">
        <f t="shared" si="88"/>
        <v>04/22/2024 08:00:00 PM</v>
      </c>
      <c r="F2711" s="530" t="str">
        <f t="shared" si="87"/>
        <v>Apr</v>
      </c>
    </row>
    <row r="2712" spans="1:6" x14ac:dyDescent="0.35">
      <c r="A2712" s="527">
        <f>Electricity!D2748</f>
        <v>45404</v>
      </c>
      <c r="B2712" s="528">
        <f>Electricity!E2748</f>
        <v>0.87500000000000011</v>
      </c>
      <c r="C2712" s="529">
        <f>Electricity!F2748</f>
        <v>0</v>
      </c>
      <c r="D2712" s="529">
        <f>Electricity!I2748</f>
        <v>0</v>
      </c>
      <c r="E2712" s="530" t="str">
        <f t="shared" si="88"/>
        <v>04/22/2024 09:00:00 PM</v>
      </c>
      <c r="F2712" s="530" t="str">
        <f t="shared" si="87"/>
        <v>Apr</v>
      </c>
    </row>
    <row r="2713" spans="1:6" x14ac:dyDescent="0.35">
      <c r="A2713" s="527">
        <f>Electricity!D2749</f>
        <v>45404</v>
      </c>
      <c r="B2713" s="528">
        <f>Electricity!E2749</f>
        <v>0.91666666666666674</v>
      </c>
      <c r="C2713" s="529">
        <f>Electricity!F2749</f>
        <v>0</v>
      </c>
      <c r="D2713" s="529">
        <f>Electricity!I2749</f>
        <v>0</v>
      </c>
      <c r="E2713" s="530" t="str">
        <f t="shared" si="88"/>
        <v>04/22/2024 10:00:00 PM</v>
      </c>
      <c r="F2713" s="530" t="str">
        <f t="shared" si="87"/>
        <v>Apr</v>
      </c>
    </row>
    <row r="2714" spans="1:6" x14ac:dyDescent="0.35">
      <c r="A2714" s="527">
        <f>Electricity!D2750</f>
        <v>45404</v>
      </c>
      <c r="B2714" s="528">
        <f>Electricity!E2750</f>
        <v>0.95833333333333337</v>
      </c>
      <c r="C2714" s="529">
        <f>Electricity!F2750</f>
        <v>0</v>
      </c>
      <c r="D2714" s="529">
        <f>Electricity!I2750</f>
        <v>0</v>
      </c>
      <c r="E2714" s="530" t="str">
        <f t="shared" si="88"/>
        <v>04/22/2024 11:00:00 PM</v>
      </c>
      <c r="F2714" s="530" t="str">
        <f t="shared" si="87"/>
        <v>Apr</v>
      </c>
    </row>
    <row r="2715" spans="1:6" x14ac:dyDescent="0.35">
      <c r="A2715" s="527">
        <f>Electricity!D2751</f>
        <v>45405</v>
      </c>
      <c r="B2715" s="528">
        <f>Electricity!E2751</f>
        <v>3.1225022567582528E-17</v>
      </c>
      <c r="C2715" s="529">
        <f>Electricity!F2751</f>
        <v>0</v>
      </c>
      <c r="D2715" s="529">
        <f>Electricity!I2751</f>
        <v>0</v>
      </c>
      <c r="E2715" s="530" t="str">
        <f t="shared" si="88"/>
        <v>04/23/2024 12:00:00 AM</v>
      </c>
      <c r="F2715" s="530" t="str">
        <f t="shared" si="87"/>
        <v>Apr</v>
      </c>
    </row>
    <row r="2716" spans="1:6" x14ac:dyDescent="0.35">
      <c r="A2716" s="527">
        <f>Electricity!D2752</f>
        <v>45405</v>
      </c>
      <c r="B2716" s="528">
        <f>Electricity!E2752</f>
        <v>4.1666666666666699E-2</v>
      </c>
      <c r="C2716" s="529">
        <f>Electricity!F2752</f>
        <v>0</v>
      </c>
      <c r="D2716" s="529">
        <f>Electricity!I2752</f>
        <v>0</v>
      </c>
      <c r="E2716" s="530" t="str">
        <f t="shared" si="88"/>
        <v>04/23/2024 01:00:00 AM</v>
      </c>
      <c r="F2716" s="530" t="str">
        <f t="shared" si="87"/>
        <v>Apr</v>
      </c>
    </row>
    <row r="2717" spans="1:6" x14ac:dyDescent="0.35">
      <c r="A2717" s="527">
        <f>Electricity!D2753</f>
        <v>45405</v>
      </c>
      <c r="B2717" s="528">
        <f>Electricity!E2753</f>
        <v>8.333333333333337E-2</v>
      </c>
      <c r="C2717" s="529">
        <f>Electricity!F2753</f>
        <v>0</v>
      </c>
      <c r="D2717" s="529">
        <f>Electricity!I2753</f>
        <v>0</v>
      </c>
      <c r="E2717" s="530" t="str">
        <f t="shared" si="88"/>
        <v>04/23/2024 02:00:00 AM</v>
      </c>
      <c r="F2717" s="530" t="str">
        <f t="shared" si="87"/>
        <v>Apr</v>
      </c>
    </row>
    <row r="2718" spans="1:6" x14ac:dyDescent="0.35">
      <c r="A2718" s="527">
        <f>Electricity!D2754</f>
        <v>45405</v>
      </c>
      <c r="B2718" s="528">
        <f>Electricity!E2754</f>
        <v>0.12500000000000006</v>
      </c>
      <c r="C2718" s="529">
        <f>Electricity!F2754</f>
        <v>0</v>
      </c>
      <c r="D2718" s="529">
        <f>Electricity!I2754</f>
        <v>0</v>
      </c>
      <c r="E2718" s="530" t="str">
        <f t="shared" si="88"/>
        <v>04/23/2024 03:00:00 AM</v>
      </c>
      <c r="F2718" s="530" t="str">
        <f t="shared" si="87"/>
        <v>Apr</v>
      </c>
    </row>
    <row r="2719" spans="1:6" x14ac:dyDescent="0.35">
      <c r="A2719" s="527">
        <f>Electricity!D2755</f>
        <v>45405</v>
      </c>
      <c r="B2719" s="528">
        <f>Electricity!E2755</f>
        <v>0.16666666666666669</v>
      </c>
      <c r="C2719" s="529">
        <f>Electricity!F2755</f>
        <v>0</v>
      </c>
      <c r="D2719" s="529">
        <f>Electricity!I2755</f>
        <v>0</v>
      </c>
      <c r="E2719" s="530" t="str">
        <f t="shared" si="88"/>
        <v>04/23/2024 04:00:00 AM</v>
      </c>
      <c r="F2719" s="530" t="str">
        <f t="shared" si="87"/>
        <v>Apr</v>
      </c>
    </row>
    <row r="2720" spans="1:6" x14ac:dyDescent="0.35">
      <c r="A2720" s="527">
        <f>Electricity!D2756</f>
        <v>45405</v>
      </c>
      <c r="B2720" s="528">
        <f>Electricity!E2756</f>
        <v>0.20833333333333337</v>
      </c>
      <c r="C2720" s="529">
        <f>Electricity!F2756</f>
        <v>0</v>
      </c>
      <c r="D2720" s="529">
        <f>Electricity!I2756</f>
        <v>0</v>
      </c>
      <c r="E2720" s="530" t="str">
        <f t="shared" si="88"/>
        <v>04/23/2024 05:00:00 AM</v>
      </c>
      <c r="F2720" s="530" t="str">
        <f t="shared" si="87"/>
        <v>Apr</v>
      </c>
    </row>
    <row r="2721" spans="1:6" x14ac:dyDescent="0.35">
      <c r="A2721" s="527">
        <f>Electricity!D2757</f>
        <v>45405</v>
      </c>
      <c r="B2721" s="528">
        <f>Electricity!E2757</f>
        <v>0.25</v>
      </c>
      <c r="C2721" s="529">
        <f>Electricity!F2757</f>
        <v>0</v>
      </c>
      <c r="D2721" s="529">
        <f>Electricity!I2757</f>
        <v>0</v>
      </c>
      <c r="E2721" s="530" t="str">
        <f t="shared" si="88"/>
        <v>04/23/2024 06:00:00 AM</v>
      </c>
      <c r="F2721" s="530" t="str">
        <f t="shared" si="87"/>
        <v>Apr</v>
      </c>
    </row>
    <row r="2722" spans="1:6" x14ac:dyDescent="0.35">
      <c r="A2722" s="527">
        <f>Electricity!D2758</f>
        <v>45405</v>
      </c>
      <c r="B2722" s="528">
        <f>Electricity!E2758</f>
        <v>0.29166666666666669</v>
      </c>
      <c r="C2722" s="529">
        <f>Electricity!F2758</f>
        <v>0</v>
      </c>
      <c r="D2722" s="529">
        <f>Electricity!I2758</f>
        <v>0</v>
      </c>
      <c r="E2722" s="530" t="str">
        <f t="shared" si="88"/>
        <v>04/23/2024 07:00:00 AM</v>
      </c>
      <c r="F2722" s="530" t="str">
        <f t="shared" si="87"/>
        <v>Apr</v>
      </c>
    </row>
    <row r="2723" spans="1:6" x14ac:dyDescent="0.35">
      <c r="A2723" s="527">
        <f>Electricity!D2759</f>
        <v>45405</v>
      </c>
      <c r="B2723" s="528">
        <f>Electricity!E2759</f>
        <v>0.33333333333333337</v>
      </c>
      <c r="C2723" s="529">
        <f>Electricity!F2759</f>
        <v>0</v>
      </c>
      <c r="D2723" s="529">
        <f>Electricity!I2759</f>
        <v>0</v>
      </c>
      <c r="E2723" s="530" t="str">
        <f t="shared" si="88"/>
        <v>04/23/2024 08:00:00 AM</v>
      </c>
      <c r="F2723" s="530" t="str">
        <f t="shared" si="87"/>
        <v>Apr</v>
      </c>
    </row>
    <row r="2724" spans="1:6" x14ac:dyDescent="0.35">
      <c r="A2724" s="527">
        <f>Electricity!D2760</f>
        <v>45405</v>
      </c>
      <c r="B2724" s="528">
        <f>Electricity!E2760</f>
        <v>0.375</v>
      </c>
      <c r="C2724" s="529">
        <f>Electricity!F2760</f>
        <v>0</v>
      </c>
      <c r="D2724" s="529">
        <f>Electricity!I2760</f>
        <v>0</v>
      </c>
      <c r="E2724" s="530" t="str">
        <f t="shared" si="88"/>
        <v>04/23/2024 09:00:00 AM</v>
      </c>
      <c r="F2724" s="530" t="str">
        <f t="shared" si="87"/>
        <v>Apr</v>
      </c>
    </row>
    <row r="2725" spans="1:6" x14ac:dyDescent="0.35">
      <c r="A2725" s="527">
        <f>Electricity!D2761</f>
        <v>45405</v>
      </c>
      <c r="B2725" s="528">
        <f>Electricity!E2761</f>
        <v>0.41666666666666669</v>
      </c>
      <c r="C2725" s="529">
        <f>Electricity!F2761</f>
        <v>0</v>
      </c>
      <c r="D2725" s="529">
        <f>Electricity!I2761</f>
        <v>0</v>
      </c>
      <c r="E2725" s="530" t="str">
        <f t="shared" si="88"/>
        <v>04/23/2024 10:00:00 AM</v>
      </c>
      <c r="F2725" s="530" t="str">
        <f t="shared" si="87"/>
        <v>Apr</v>
      </c>
    </row>
    <row r="2726" spans="1:6" x14ac:dyDescent="0.35">
      <c r="A2726" s="527">
        <f>Electricity!D2762</f>
        <v>45405</v>
      </c>
      <c r="B2726" s="528">
        <f>Electricity!E2762</f>
        <v>0.45833333333333337</v>
      </c>
      <c r="C2726" s="529">
        <f>Electricity!F2762</f>
        <v>0</v>
      </c>
      <c r="D2726" s="529">
        <f>Electricity!I2762</f>
        <v>0</v>
      </c>
      <c r="E2726" s="530" t="str">
        <f t="shared" si="88"/>
        <v>04/23/2024 11:00:00 AM</v>
      </c>
      <c r="F2726" s="530" t="str">
        <f t="shared" si="87"/>
        <v>Apr</v>
      </c>
    </row>
    <row r="2727" spans="1:6" x14ac:dyDescent="0.35">
      <c r="A2727" s="527">
        <f>Electricity!D2763</f>
        <v>45405</v>
      </c>
      <c r="B2727" s="528">
        <f>Electricity!E2763</f>
        <v>0.50000000000000011</v>
      </c>
      <c r="C2727" s="529">
        <f>Electricity!F2763</f>
        <v>0</v>
      </c>
      <c r="D2727" s="529">
        <f>Electricity!I2763</f>
        <v>0</v>
      </c>
      <c r="E2727" s="530" t="str">
        <f t="shared" si="88"/>
        <v>04/23/2024 12:00:00 PM</v>
      </c>
      <c r="F2727" s="530" t="str">
        <f t="shared" si="87"/>
        <v>Apr</v>
      </c>
    </row>
    <row r="2728" spans="1:6" x14ac:dyDescent="0.35">
      <c r="A2728" s="527">
        <f>Electricity!D2764</f>
        <v>45405</v>
      </c>
      <c r="B2728" s="528">
        <f>Electricity!E2764</f>
        <v>0.54166666666666674</v>
      </c>
      <c r="C2728" s="529">
        <f>Electricity!F2764</f>
        <v>0</v>
      </c>
      <c r="D2728" s="529">
        <f>Electricity!I2764</f>
        <v>0</v>
      </c>
      <c r="E2728" s="530" t="str">
        <f t="shared" si="88"/>
        <v>04/23/2024 01:00:00 PM</v>
      </c>
      <c r="F2728" s="530" t="str">
        <f t="shared" si="87"/>
        <v>Apr</v>
      </c>
    </row>
    <row r="2729" spans="1:6" x14ac:dyDescent="0.35">
      <c r="A2729" s="527">
        <f>Electricity!D2765</f>
        <v>45405</v>
      </c>
      <c r="B2729" s="528">
        <f>Electricity!E2765</f>
        <v>0.58333333333333337</v>
      </c>
      <c r="C2729" s="529">
        <f>Electricity!F2765</f>
        <v>0</v>
      </c>
      <c r="D2729" s="529">
        <f>Electricity!I2765</f>
        <v>0</v>
      </c>
      <c r="E2729" s="530" t="str">
        <f t="shared" si="88"/>
        <v>04/23/2024 02:00:00 PM</v>
      </c>
      <c r="F2729" s="530" t="str">
        <f t="shared" si="87"/>
        <v>Apr</v>
      </c>
    </row>
    <row r="2730" spans="1:6" x14ac:dyDescent="0.35">
      <c r="A2730" s="527">
        <f>Electricity!D2766</f>
        <v>45405</v>
      </c>
      <c r="B2730" s="528">
        <f>Electricity!E2766</f>
        <v>0.62500000000000011</v>
      </c>
      <c r="C2730" s="529">
        <f>Electricity!F2766</f>
        <v>0</v>
      </c>
      <c r="D2730" s="529">
        <f>Electricity!I2766</f>
        <v>0</v>
      </c>
      <c r="E2730" s="530" t="str">
        <f t="shared" si="88"/>
        <v>04/23/2024 03:00:00 PM</v>
      </c>
      <c r="F2730" s="530" t="str">
        <f t="shared" si="87"/>
        <v>Apr</v>
      </c>
    </row>
    <row r="2731" spans="1:6" x14ac:dyDescent="0.35">
      <c r="A2731" s="527">
        <f>Electricity!D2767</f>
        <v>45405</v>
      </c>
      <c r="B2731" s="528">
        <f>Electricity!E2767</f>
        <v>0.66666666666666674</v>
      </c>
      <c r="C2731" s="529">
        <f>Electricity!F2767</f>
        <v>0</v>
      </c>
      <c r="D2731" s="529">
        <f>Electricity!I2767</f>
        <v>0</v>
      </c>
      <c r="E2731" s="530" t="str">
        <f t="shared" si="88"/>
        <v>04/23/2024 04:00:00 PM</v>
      </c>
      <c r="F2731" s="530" t="str">
        <f t="shared" si="87"/>
        <v>Apr</v>
      </c>
    </row>
    <row r="2732" spans="1:6" x14ac:dyDescent="0.35">
      <c r="A2732" s="527">
        <f>Electricity!D2768</f>
        <v>45405</v>
      </c>
      <c r="B2732" s="528">
        <f>Electricity!E2768</f>
        <v>0.70833333333333337</v>
      </c>
      <c r="C2732" s="529">
        <f>Electricity!F2768</f>
        <v>0</v>
      </c>
      <c r="D2732" s="529">
        <f>Electricity!I2768</f>
        <v>0</v>
      </c>
      <c r="E2732" s="530" t="str">
        <f t="shared" si="88"/>
        <v>04/23/2024 05:00:00 PM</v>
      </c>
      <c r="F2732" s="530" t="str">
        <f t="shared" si="87"/>
        <v>Apr</v>
      </c>
    </row>
    <row r="2733" spans="1:6" x14ac:dyDescent="0.35">
      <c r="A2733" s="527">
        <f>Electricity!D2769</f>
        <v>45405</v>
      </c>
      <c r="B2733" s="528">
        <f>Electricity!E2769</f>
        <v>0.75000000000000011</v>
      </c>
      <c r="C2733" s="529">
        <f>Electricity!F2769</f>
        <v>0</v>
      </c>
      <c r="D2733" s="529">
        <f>Electricity!I2769</f>
        <v>0</v>
      </c>
      <c r="E2733" s="530" t="str">
        <f t="shared" si="88"/>
        <v>04/23/2024 06:00:00 PM</v>
      </c>
      <c r="F2733" s="530" t="str">
        <f t="shared" si="87"/>
        <v>Apr</v>
      </c>
    </row>
    <row r="2734" spans="1:6" x14ac:dyDescent="0.35">
      <c r="A2734" s="527">
        <f>Electricity!D2770</f>
        <v>45405</v>
      </c>
      <c r="B2734" s="528">
        <f>Electricity!E2770</f>
        <v>0.79166666666666674</v>
      </c>
      <c r="C2734" s="529">
        <f>Electricity!F2770</f>
        <v>0</v>
      </c>
      <c r="D2734" s="529">
        <f>Electricity!I2770</f>
        <v>0</v>
      </c>
      <c r="E2734" s="530" t="str">
        <f t="shared" si="88"/>
        <v>04/23/2024 07:00:00 PM</v>
      </c>
      <c r="F2734" s="530" t="str">
        <f t="shared" si="87"/>
        <v>Apr</v>
      </c>
    </row>
    <row r="2735" spans="1:6" x14ac:dyDescent="0.35">
      <c r="A2735" s="527">
        <f>Electricity!D2771</f>
        <v>45405</v>
      </c>
      <c r="B2735" s="528">
        <f>Electricity!E2771</f>
        <v>0.83333333333333337</v>
      </c>
      <c r="C2735" s="529">
        <f>Electricity!F2771</f>
        <v>0</v>
      </c>
      <c r="D2735" s="529">
        <f>Electricity!I2771</f>
        <v>0</v>
      </c>
      <c r="E2735" s="530" t="str">
        <f t="shared" si="88"/>
        <v>04/23/2024 08:00:00 PM</v>
      </c>
      <c r="F2735" s="530" t="str">
        <f t="shared" si="87"/>
        <v>Apr</v>
      </c>
    </row>
    <row r="2736" spans="1:6" x14ac:dyDescent="0.35">
      <c r="A2736" s="527">
        <f>Electricity!D2772</f>
        <v>45405</v>
      </c>
      <c r="B2736" s="528">
        <f>Electricity!E2772</f>
        <v>0.87500000000000011</v>
      </c>
      <c r="C2736" s="529">
        <f>Electricity!F2772</f>
        <v>0</v>
      </c>
      <c r="D2736" s="529">
        <f>Electricity!I2772</f>
        <v>0</v>
      </c>
      <c r="E2736" s="530" t="str">
        <f t="shared" si="88"/>
        <v>04/23/2024 09:00:00 PM</v>
      </c>
      <c r="F2736" s="530" t="str">
        <f t="shared" si="87"/>
        <v>Apr</v>
      </c>
    </row>
    <row r="2737" spans="1:6" x14ac:dyDescent="0.35">
      <c r="A2737" s="527">
        <f>Electricity!D2773</f>
        <v>45405</v>
      </c>
      <c r="B2737" s="528">
        <f>Electricity!E2773</f>
        <v>0.91666666666666674</v>
      </c>
      <c r="C2737" s="529">
        <f>Electricity!F2773</f>
        <v>0</v>
      </c>
      <c r="D2737" s="529">
        <f>Electricity!I2773</f>
        <v>0</v>
      </c>
      <c r="E2737" s="530" t="str">
        <f t="shared" si="88"/>
        <v>04/23/2024 10:00:00 PM</v>
      </c>
      <c r="F2737" s="530" t="str">
        <f t="shared" si="87"/>
        <v>Apr</v>
      </c>
    </row>
    <row r="2738" spans="1:6" x14ac:dyDescent="0.35">
      <c r="A2738" s="527">
        <f>Electricity!D2774</f>
        <v>45405</v>
      </c>
      <c r="B2738" s="528">
        <f>Electricity!E2774</f>
        <v>0.95833333333333337</v>
      </c>
      <c r="C2738" s="529">
        <f>Electricity!F2774</f>
        <v>0</v>
      </c>
      <c r="D2738" s="529">
        <f>Electricity!I2774</f>
        <v>0</v>
      </c>
      <c r="E2738" s="530" t="str">
        <f t="shared" si="88"/>
        <v>04/23/2024 11:00:00 PM</v>
      </c>
      <c r="F2738" s="530" t="str">
        <f t="shared" si="87"/>
        <v>Apr</v>
      </c>
    </row>
    <row r="2739" spans="1:6" x14ac:dyDescent="0.35">
      <c r="A2739" s="527">
        <f>Electricity!D2775</f>
        <v>45406</v>
      </c>
      <c r="B2739" s="528">
        <f>Electricity!E2775</f>
        <v>3.1225022567582528E-17</v>
      </c>
      <c r="C2739" s="529">
        <f>Electricity!F2775</f>
        <v>0</v>
      </c>
      <c r="D2739" s="529">
        <f>Electricity!I2775</f>
        <v>0</v>
      </c>
      <c r="E2739" s="530" t="str">
        <f t="shared" si="88"/>
        <v>04/24/2024 12:00:00 AM</v>
      </c>
      <c r="F2739" s="530" t="str">
        <f t="shared" si="87"/>
        <v>Apr</v>
      </c>
    </row>
    <row r="2740" spans="1:6" x14ac:dyDescent="0.35">
      <c r="A2740" s="527">
        <f>Electricity!D2776</f>
        <v>45406</v>
      </c>
      <c r="B2740" s="528">
        <f>Electricity!E2776</f>
        <v>4.1666666666666699E-2</v>
      </c>
      <c r="C2740" s="529">
        <f>Electricity!F2776</f>
        <v>0</v>
      </c>
      <c r="D2740" s="529">
        <f>Electricity!I2776</f>
        <v>0</v>
      </c>
      <c r="E2740" s="530" t="str">
        <f t="shared" si="88"/>
        <v>04/24/2024 01:00:00 AM</v>
      </c>
      <c r="F2740" s="530" t="str">
        <f t="shared" si="87"/>
        <v>Apr</v>
      </c>
    </row>
    <row r="2741" spans="1:6" x14ac:dyDescent="0.35">
      <c r="A2741" s="527">
        <f>Electricity!D2777</f>
        <v>45406</v>
      </c>
      <c r="B2741" s="528">
        <f>Electricity!E2777</f>
        <v>8.333333333333337E-2</v>
      </c>
      <c r="C2741" s="529">
        <f>Electricity!F2777</f>
        <v>0</v>
      </c>
      <c r="D2741" s="529">
        <f>Electricity!I2777</f>
        <v>0</v>
      </c>
      <c r="E2741" s="530" t="str">
        <f t="shared" si="88"/>
        <v>04/24/2024 02:00:00 AM</v>
      </c>
      <c r="F2741" s="530" t="str">
        <f t="shared" si="87"/>
        <v>Apr</v>
      </c>
    </row>
    <row r="2742" spans="1:6" x14ac:dyDescent="0.35">
      <c r="A2742" s="527">
        <f>Electricity!D2778</f>
        <v>45406</v>
      </c>
      <c r="B2742" s="528">
        <f>Electricity!E2778</f>
        <v>0.12500000000000006</v>
      </c>
      <c r="C2742" s="529">
        <f>Electricity!F2778</f>
        <v>0</v>
      </c>
      <c r="D2742" s="529">
        <f>Electricity!I2778</f>
        <v>0</v>
      </c>
      <c r="E2742" s="530" t="str">
        <f t="shared" si="88"/>
        <v>04/24/2024 03:00:00 AM</v>
      </c>
      <c r="F2742" s="530" t="str">
        <f t="shared" si="87"/>
        <v>Apr</v>
      </c>
    </row>
    <row r="2743" spans="1:6" x14ac:dyDescent="0.35">
      <c r="A2743" s="527">
        <f>Electricity!D2779</f>
        <v>45406</v>
      </c>
      <c r="B2743" s="528">
        <f>Electricity!E2779</f>
        <v>0.16666666666666669</v>
      </c>
      <c r="C2743" s="529">
        <f>Electricity!F2779</f>
        <v>0</v>
      </c>
      <c r="D2743" s="529">
        <f>Electricity!I2779</f>
        <v>0</v>
      </c>
      <c r="E2743" s="530" t="str">
        <f t="shared" si="88"/>
        <v>04/24/2024 04:00:00 AM</v>
      </c>
      <c r="F2743" s="530" t="str">
        <f t="shared" si="87"/>
        <v>Apr</v>
      </c>
    </row>
    <row r="2744" spans="1:6" x14ac:dyDescent="0.35">
      <c r="A2744" s="527">
        <f>Electricity!D2780</f>
        <v>45406</v>
      </c>
      <c r="B2744" s="528">
        <f>Electricity!E2780</f>
        <v>0.20833333333333337</v>
      </c>
      <c r="C2744" s="529">
        <f>Electricity!F2780</f>
        <v>0</v>
      </c>
      <c r="D2744" s="529">
        <f>Electricity!I2780</f>
        <v>0</v>
      </c>
      <c r="E2744" s="530" t="str">
        <f t="shared" si="88"/>
        <v>04/24/2024 05:00:00 AM</v>
      </c>
      <c r="F2744" s="530" t="str">
        <f t="shared" si="87"/>
        <v>Apr</v>
      </c>
    </row>
    <row r="2745" spans="1:6" x14ac:dyDescent="0.35">
      <c r="A2745" s="527">
        <f>Electricity!D2781</f>
        <v>45406</v>
      </c>
      <c r="B2745" s="528">
        <f>Electricity!E2781</f>
        <v>0.25</v>
      </c>
      <c r="C2745" s="529">
        <f>Electricity!F2781</f>
        <v>0</v>
      </c>
      <c r="D2745" s="529">
        <f>Electricity!I2781</f>
        <v>0</v>
      </c>
      <c r="E2745" s="530" t="str">
        <f t="shared" si="88"/>
        <v>04/24/2024 06:00:00 AM</v>
      </c>
      <c r="F2745" s="530" t="str">
        <f t="shared" si="87"/>
        <v>Apr</v>
      </c>
    </row>
    <row r="2746" spans="1:6" x14ac:dyDescent="0.35">
      <c r="A2746" s="527">
        <f>Electricity!D2782</f>
        <v>45406</v>
      </c>
      <c r="B2746" s="528">
        <f>Electricity!E2782</f>
        <v>0.29166666666666669</v>
      </c>
      <c r="C2746" s="529">
        <f>Electricity!F2782</f>
        <v>0</v>
      </c>
      <c r="D2746" s="529">
        <f>Electricity!I2782</f>
        <v>0</v>
      </c>
      <c r="E2746" s="530" t="str">
        <f t="shared" si="88"/>
        <v>04/24/2024 07:00:00 AM</v>
      </c>
      <c r="F2746" s="530" t="str">
        <f t="shared" si="87"/>
        <v>Apr</v>
      </c>
    </row>
    <row r="2747" spans="1:6" x14ac:dyDescent="0.35">
      <c r="A2747" s="527">
        <f>Electricity!D2783</f>
        <v>45406</v>
      </c>
      <c r="B2747" s="528">
        <f>Electricity!E2783</f>
        <v>0.33333333333333337</v>
      </c>
      <c r="C2747" s="529">
        <f>Electricity!F2783</f>
        <v>0</v>
      </c>
      <c r="D2747" s="529">
        <f>Electricity!I2783</f>
        <v>0</v>
      </c>
      <c r="E2747" s="530" t="str">
        <f t="shared" si="88"/>
        <v>04/24/2024 08:00:00 AM</v>
      </c>
      <c r="F2747" s="530" t="str">
        <f t="shared" si="87"/>
        <v>Apr</v>
      </c>
    </row>
    <row r="2748" spans="1:6" x14ac:dyDescent="0.35">
      <c r="A2748" s="527">
        <f>Electricity!D2784</f>
        <v>45406</v>
      </c>
      <c r="B2748" s="528">
        <f>Electricity!E2784</f>
        <v>0.375</v>
      </c>
      <c r="C2748" s="529">
        <f>Electricity!F2784</f>
        <v>0</v>
      </c>
      <c r="D2748" s="529">
        <f>Electricity!I2784</f>
        <v>0</v>
      </c>
      <c r="E2748" s="530" t="str">
        <f t="shared" si="88"/>
        <v>04/24/2024 09:00:00 AM</v>
      </c>
      <c r="F2748" s="530" t="str">
        <f t="shared" si="87"/>
        <v>Apr</v>
      </c>
    </row>
    <row r="2749" spans="1:6" x14ac:dyDescent="0.35">
      <c r="A2749" s="527">
        <f>Electricity!D2785</f>
        <v>45406</v>
      </c>
      <c r="B2749" s="528">
        <f>Electricity!E2785</f>
        <v>0.41666666666666669</v>
      </c>
      <c r="C2749" s="529">
        <f>Electricity!F2785</f>
        <v>0</v>
      </c>
      <c r="D2749" s="529">
        <f>Electricity!I2785</f>
        <v>0</v>
      </c>
      <c r="E2749" s="530" t="str">
        <f t="shared" si="88"/>
        <v>04/24/2024 10:00:00 AM</v>
      </c>
      <c r="F2749" s="530" t="str">
        <f t="shared" si="87"/>
        <v>Apr</v>
      </c>
    </row>
    <row r="2750" spans="1:6" x14ac:dyDescent="0.35">
      <c r="A2750" s="527">
        <f>Electricity!D2786</f>
        <v>45406</v>
      </c>
      <c r="B2750" s="528">
        <f>Electricity!E2786</f>
        <v>0.45833333333333337</v>
      </c>
      <c r="C2750" s="529">
        <f>Electricity!F2786</f>
        <v>0</v>
      </c>
      <c r="D2750" s="529">
        <f>Electricity!I2786</f>
        <v>0</v>
      </c>
      <c r="E2750" s="530" t="str">
        <f t="shared" si="88"/>
        <v>04/24/2024 11:00:00 AM</v>
      </c>
      <c r="F2750" s="530" t="str">
        <f t="shared" si="87"/>
        <v>Apr</v>
      </c>
    </row>
    <row r="2751" spans="1:6" x14ac:dyDescent="0.35">
      <c r="A2751" s="527">
        <f>Electricity!D2787</f>
        <v>45406</v>
      </c>
      <c r="B2751" s="528">
        <f>Electricity!E2787</f>
        <v>0.50000000000000011</v>
      </c>
      <c r="C2751" s="529">
        <f>Electricity!F2787</f>
        <v>0</v>
      </c>
      <c r="D2751" s="529">
        <f>Electricity!I2787</f>
        <v>0</v>
      </c>
      <c r="E2751" s="530" t="str">
        <f t="shared" si="88"/>
        <v>04/24/2024 12:00:00 PM</v>
      </c>
      <c r="F2751" s="530" t="str">
        <f t="shared" si="87"/>
        <v>Apr</v>
      </c>
    </row>
    <row r="2752" spans="1:6" x14ac:dyDescent="0.35">
      <c r="A2752" s="527">
        <f>Electricity!D2788</f>
        <v>45406</v>
      </c>
      <c r="B2752" s="528">
        <f>Electricity!E2788</f>
        <v>0.54166666666666674</v>
      </c>
      <c r="C2752" s="529">
        <f>Electricity!F2788</f>
        <v>0</v>
      </c>
      <c r="D2752" s="529">
        <f>Electricity!I2788</f>
        <v>0</v>
      </c>
      <c r="E2752" s="530" t="str">
        <f t="shared" si="88"/>
        <v>04/24/2024 01:00:00 PM</v>
      </c>
      <c r="F2752" s="530" t="str">
        <f t="shared" si="87"/>
        <v>Apr</v>
      </c>
    </row>
    <row r="2753" spans="1:6" x14ac:dyDescent="0.35">
      <c r="A2753" s="527">
        <f>Electricity!D2789</f>
        <v>45406</v>
      </c>
      <c r="B2753" s="528">
        <f>Electricity!E2789</f>
        <v>0.58333333333333337</v>
      </c>
      <c r="C2753" s="529">
        <f>Electricity!F2789</f>
        <v>0</v>
      </c>
      <c r="D2753" s="529">
        <f>Electricity!I2789</f>
        <v>0</v>
      </c>
      <c r="E2753" s="530" t="str">
        <f t="shared" si="88"/>
        <v>04/24/2024 02:00:00 PM</v>
      </c>
      <c r="F2753" s="530" t="str">
        <f t="shared" si="87"/>
        <v>Apr</v>
      </c>
    </row>
    <row r="2754" spans="1:6" x14ac:dyDescent="0.35">
      <c r="A2754" s="527">
        <f>Electricity!D2790</f>
        <v>45406</v>
      </c>
      <c r="B2754" s="528">
        <f>Electricity!E2790</f>
        <v>0.62500000000000011</v>
      </c>
      <c r="C2754" s="529">
        <f>Electricity!F2790</f>
        <v>0</v>
      </c>
      <c r="D2754" s="529">
        <f>Electricity!I2790</f>
        <v>0</v>
      </c>
      <c r="E2754" s="530" t="str">
        <f t="shared" si="88"/>
        <v>04/24/2024 03:00:00 PM</v>
      </c>
      <c r="F2754" s="530" t="str">
        <f t="shared" si="87"/>
        <v>Apr</v>
      </c>
    </row>
    <row r="2755" spans="1:6" x14ac:dyDescent="0.35">
      <c r="A2755" s="527">
        <f>Electricity!D2791</f>
        <v>45406</v>
      </c>
      <c r="B2755" s="528">
        <f>Electricity!E2791</f>
        <v>0.66666666666666674</v>
      </c>
      <c r="C2755" s="529">
        <f>Electricity!F2791</f>
        <v>0</v>
      </c>
      <c r="D2755" s="529">
        <f>Electricity!I2791</f>
        <v>0</v>
      </c>
      <c r="E2755" s="530" t="str">
        <f t="shared" si="88"/>
        <v>04/24/2024 04:00:00 PM</v>
      </c>
      <c r="F2755" s="530" t="str">
        <f t="shared" ref="F2755:F2818" si="89">TEXT(A2755,"mmm")</f>
        <v>Apr</v>
      </c>
    </row>
    <row r="2756" spans="1:6" x14ac:dyDescent="0.35">
      <c r="A2756" s="527">
        <f>Electricity!D2792</f>
        <v>45406</v>
      </c>
      <c r="B2756" s="528">
        <f>Electricity!E2792</f>
        <v>0.70833333333333337</v>
      </c>
      <c r="C2756" s="529">
        <f>Electricity!F2792</f>
        <v>0</v>
      </c>
      <c r="D2756" s="529">
        <f>Electricity!I2792</f>
        <v>0</v>
      </c>
      <c r="E2756" s="530" t="str">
        <f t="shared" si="88"/>
        <v>04/24/2024 05:00:00 PM</v>
      </c>
      <c r="F2756" s="530" t="str">
        <f t="shared" si="89"/>
        <v>Apr</v>
      </c>
    </row>
    <row r="2757" spans="1:6" x14ac:dyDescent="0.35">
      <c r="A2757" s="527">
        <f>Electricity!D2793</f>
        <v>45406</v>
      </c>
      <c r="B2757" s="528">
        <f>Electricity!E2793</f>
        <v>0.75000000000000011</v>
      </c>
      <c r="C2757" s="529">
        <f>Electricity!F2793</f>
        <v>0</v>
      </c>
      <c r="D2757" s="529">
        <f>Electricity!I2793</f>
        <v>0</v>
      </c>
      <c r="E2757" s="530" t="str">
        <f t="shared" si="88"/>
        <v>04/24/2024 06:00:00 PM</v>
      </c>
      <c r="F2757" s="530" t="str">
        <f t="shared" si="89"/>
        <v>Apr</v>
      </c>
    </row>
    <row r="2758" spans="1:6" x14ac:dyDescent="0.35">
      <c r="A2758" s="527">
        <f>Electricity!D2794</f>
        <v>45406</v>
      </c>
      <c r="B2758" s="528">
        <f>Electricity!E2794</f>
        <v>0.79166666666666674</v>
      </c>
      <c r="C2758" s="529">
        <f>Electricity!F2794</f>
        <v>0</v>
      </c>
      <c r="D2758" s="529">
        <f>Electricity!I2794</f>
        <v>0</v>
      </c>
      <c r="E2758" s="530" t="str">
        <f t="shared" si="88"/>
        <v>04/24/2024 07:00:00 PM</v>
      </c>
      <c r="F2758" s="530" t="str">
        <f t="shared" si="89"/>
        <v>Apr</v>
      </c>
    </row>
    <row r="2759" spans="1:6" x14ac:dyDescent="0.35">
      <c r="A2759" s="527">
        <f>Electricity!D2795</f>
        <v>45406</v>
      </c>
      <c r="B2759" s="528">
        <f>Electricity!E2795</f>
        <v>0.83333333333333337</v>
      </c>
      <c r="C2759" s="529">
        <f>Electricity!F2795</f>
        <v>0</v>
      </c>
      <c r="D2759" s="529">
        <f>Electricity!I2795</f>
        <v>0</v>
      </c>
      <c r="E2759" s="530" t="str">
        <f t="shared" si="88"/>
        <v>04/24/2024 08:00:00 PM</v>
      </c>
      <c r="F2759" s="530" t="str">
        <f t="shared" si="89"/>
        <v>Apr</v>
      </c>
    </row>
    <row r="2760" spans="1:6" x14ac:dyDescent="0.35">
      <c r="A2760" s="527">
        <f>Electricity!D2796</f>
        <v>45406</v>
      </c>
      <c r="B2760" s="528">
        <f>Electricity!E2796</f>
        <v>0.87500000000000011</v>
      </c>
      <c r="C2760" s="529">
        <f>Electricity!F2796</f>
        <v>0</v>
      </c>
      <c r="D2760" s="529">
        <f>Electricity!I2796</f>
        <v>0</v>
      </c>
      <c r="E2760" s="530" t="str">
        <f t="shared" si="88"/>
        <v>04/24/2024 09:00:00 PM</v>
      </c>
      <c r="F2760" s="530" t="str">
        <f t="shared" si="89"/>
        <v>Apr</v>
      </c>
    </row>
    <row r="2761" spans="1:6" x14ac:dyDescent="0.35">
      <c r="A2761" s="527">
        <f>Electricity!D2797</f>
        <v>45406</v>
      </c>
      <c r="B2761" s="528">
        <f>Electricity!E2797</f>
        <v>0.91666666666666674</v>
      </c>
      <c r="C2761" s="529">
        <f>Electricity!F2797</f>
        <v>0</v>
      </c>
      <c r="D2761" s="529">
        <f>Electricity!I2797</f>
        <v>0</v>
      </c>
      <c r="E2761" s="530" t="str">
        <f t="shared" si="88"/>
        <v>04/24/2024 10:00:00 PM</v>
      </c>
      <c r="F2761" s="530" t="str">
        <f t="shared" si="89"/>
        <v>Apr</v>
      </c>
    </row>
    <row r="2762" spans="1:6" x14ac:dyDescent="0.35">
      <c r="A2762" s="527">
        <f>Electricity!D2798</f>
        <v>45406</v>
      </c>
      <c r="B2762" s="528">
        <f>Electricity!E2798</f>
        <v>0.95833333333333337</v>
      </c>
      <c r="C2762" s="529">
        <f>Electricity!F2798</f>
        <v>0</v>
      </c>
      <c r="D2762" s="529">
        <f>Electricity!I2798</f>
        <v>0</v>
      </c>
      <c r="E2762" s="530" t="str">
        <f t="shared" si="88"/>
        <v>04/24/2024 11:00:00 PM</v>
      </c>
      <c r="F2762" s="530" t="str">
        <f t="shared" si="89"/>
        <v>Apr</v>
      </c>
    </row>
    <row r="2763" spans="1:6" x14ac:dyDescent="0.35">
      <c r="A2763" s="527">
        <f>Electricity!D2799</f>
        <v>45407</v>
      </c>
      <c r="B2763" s="528">
        <f>Electricity!E2799</f>
        <v>3.1225022567582528E-17</v>
      </c>
      <c r="C2763" s="529">
        <f>Electricity!F2799</f>
        <v>0</v>
      </c>
      <c r="D2763" s="529">
        <f>Electricity!I2799</f>
        <v>0</v>
      </c>
      <c r="E2763" s="530" t="str">
        <f t="shared" si="88"/>
        <v>04/25/2024 12:00:00 AM</v>
      </c>
      <c r="F2763" s="530" t="str">
        <f t="shared" si="89"/>
        <v>Apr</v>
      </c>
    </row>
    <row r="2764" spans="1:6" x14ac:dyDescent="0.35">
      <c r="A2764" s="527">
        <f>Electricity!D2800</f>
        <v>45407</v>
      </c>
      <c r="B2764" s="528">
        <f>Electricity!E2800</f>
        <v>4.1666666666666699E-2</v>
      </c>
      <c r="C2764" s="529">
        <f>Electricity!F2800</f>
        <v>0</v>
      </c>
      <c r="D2764" s="529">
        <f>Electricity!I2800</f>
        <v>0</v>
      </c>
      <c r="E2764" s="530" t="str">
        <f t="shared" ref="E2764:E2827" si="90">CONCATENATE(TEXT(A2764,"mm/dd/yyyy")," ",TEXT(B2764,"hh:mm:ss AM/PM"))</f>
        <v>04/25/2024 01:00:00 AM</v>
      </c>
      <c r="F2764" s="530" t="str">
        <f t="shared" si="89"/>
        <v>Apr</v>
      </c>
    </row>
    <row r="2765" spans="1:6" x14ac:dyDescent="0.35">
      <c r="A2765" s="527">
        <f>Electricity!D2801</f>
        <v>45407</v>
      </c>
      <c r="B2765" s="528">
        <f>Electricity!E2801</f>
        <v>8.333333333333337E-2</v>
      </c>
      <c r="C2765" s="529">
        <f>Electricity!F2801</f>
        <v>0</v>
      </c>
      <c r="D2765" s="529">
        <f>Electricity!I2801</f>
        <v>0</v>
      </c>
      <c r="E2765" s="530" t="str">
        <f t="shared" si="90"/>
        <v>04/25/2024 02:00:00 AM</v>
      </c>
      <c r="F2765" s="530" t="str">
        <f t="shared" si="89"/>
        <v>Apr</v>
      </c>
    </row>
    <row r="2766" spans="1:6" x14ac:dyDescent="0.35">
      <c r="A2766" s="527">
        <f>Electricity!D2802</f>
        <v>45407</v>
      </c>
      <c r="B2766" s="528">
        <f>Electricity!E2802</f>
        <v>0.12500000000000006</v>
      </c>
      <c r="C2766" s="529">
        <f>Electricity!F2802</f>
        <v>0</v>
      </c>
      <c r="D2766" s="529">
        <f>Electricity!I2802</f>
        <v>0</v>
      </c>
      <c r="E2766" s="530" t="str">
        <f t="shared" si="90"/>
        <v>04/25/2024 03:00:00 AM</v>
      </c>
      <c r="F2766" s="530" t="str">
        <f t="shared" si="89"/>
        <v>Apr</v>
      </c>
    </row>
    <row r="2767" spans="1:6" x14ac:dyDescent="0.35">
      <c r="A2767" s="527">
        <f>Electricity!D2803</f>
        <v>45407</v>
      </c>
      <c r="B2767" s="528">
        <f>Electricity!E2803</f>
        <v>0.16666666666666669</v>
      </c>
      <c r="C2767" s="529">
        <f>Electricity!F2803</f>
        <v>0</v>
      </c>
      <c r="D2767" s="529">
        <f>Electricity!I2803</f>
        <v>0</v>
      </c>
      <c r="E2767" s="530" t="str">
        <f t="shared" si="90"/>
        <v>04/25/2024 04:00:00 AM</v>
      </c>
      <c r="F2767" s="530" t="str">
        <f t="shared" si="89"/>
        <v>Apr</v>
      </c>
    </row>
    <row r="2768" spans="1:6" x14ac:dyDescent="0.35">
      <c r="A2768" s="527">
        <f>Electricity!D2804</f>
        <v>45407</v>
      </c>
      <c r="B2768" s="528">
        <f>Electricity!E2804</f>
        <v>0.20833333333333337</v>
      </c>
      <c r="C2768" s="529">
        <f>Electricity!F2804</f>
        <v>0</v>
      </c>
      <c r="D2768" s="529">
        <f>Electricity!I2804</f>
        <v>0</v>
      </c>
      <c r="E2768" s="530" t="str">
        <f t="shared" si="90"/>
        <v>04/25/2024 05:00:00 AM</v>
      </c>
      <c r="F2768" s="530" t="str">
        <f t="shared" si="89"/>
        <v>Apr</v>
      </c>
    </row>
    <row r="2769" spans="1:6" x14ac:dyDescent="0.35">
      <c r="A2769" s="527">
        <f>Electricity!D2805</f>
        <v>45407</v>
      </c>
      <c r="B2769" s="528">
        <f>Electricity!E2805</f>
        <v>0.25</v>
      </c>
      <c r="C2769" s="529">
        <f>Electricity!F2805</f>
        <v>0</v>
      </c>
      <c r="D2769" s="529">
        <f>Electricity!I2805</f>
        <v>0</v>
      </c>
      <c r="E2769" s="530" t="str">
        <f t="shared" si="90"/>
        <v>04/25/2024 06:00:00 AM</v>
      </c>
      <c r="F2769" s="530" t="str">
        <f t="shared" si="89"/>
        <v>Apr</v>
      </c>
    </row>
    <row r="2770" spans="1:6" x14ac:dyDescent="0.35">
      <c r="A2770" s="527">
        <f>Electricity!D2806</f>
        <v>45407</v>
      </c>
      <c r="B2770" s="528">
        <f>Electricity!E2806</f>
        <v>0.29166666666666669</v>
      </c>
      <c r="C2770" s="529">
        <f>Electricity!F2806</f>
        <v>0</v>
      </c>
      <c r="D2770" s="529">
        <f>Electricity!I2806</f>
        <v>0</v>
      </c>
      <c r="E2770" s="530" t="str">
        <f t="shared" si="90"/>
        <v>04/25/2024 07:00:00 AM</v>
      </c>
      <c r="F2770" s="530" t="str">
        <f t="shared" si="89"/>
        <v>Apr</v>
      </c>
    </row>
    <row r="2771" spans="1:6" x14ac:dyDescent="0.35">
      <c r="A2771" s="527">
        <f>Electricity!D2807</f>
        <v>45407</v>
      </c>
      <c r="B2771" s="528">
        <f>Electricity!E2807</f>
        <v>0.33333333333333337</v>
      </c>
      <c r="C2771" s="529">
        <f>Electricity!F2807</f>
        <v>0</v>
      </c>
      <c r="D2771" s="529">
        <f>Electricity!I2807</f>
        <v>0</v>
      </c>
      <c r="E2771" s="530" t="str">
        <f t="shared" si="90"/>
        <v>04/25/2024 08:00:00 AM</v>
      </c>
      <c r="F2771" s="530" t="str">
        <f t="shared" si="89"/>
        <v>Apr</v>
      </c>
    </row>
    <row r="2772" spans="1:6" x14ac:dyDescent="0.35">
      <c r="A2772" s="527">
        <f>Electricity!D2808</f>
        <v>45407</v>
      </c>
      <c r="B2772" s="528">
        <f>Electricity!E2808</f>
        <v>0.375</v>
      </c>
      <c r="C2772" s="529">
        <f>Electricity!F2808</f>
        <v>0</v>
      </c>
      <c r="D2772" s="529">
        <f>Electricity!I2808</f>
        <v>0</v>
      </c>
      <c r="E2772" s="530" t="str">
        <f t="shared" si="90"/>
        <v>04/25/2024 09:00:00 AM</v>
      </c>
      <c r="F2772" s="530" t="str">
        <f t="shared" si="89"/>
        <v>Apr</v>
      </c>
    </row>
    <row r="2773" spans="1:6" x14ac:dyDescent="0.35">
      <c r="A2773" s="527">
        <f>Electricity!D2809</f>
        <v>45407</v>
      </c>
      <c r="B2773" s="528">
        <f>Electricity!E2809</f>
        <v>0.41666666666666669</v>
      </c>
      <c r="C2773" s="529">
        <f>Electricity!F2809</f>
        <v>0</v>
      </c>
      <c r="D2773" s="529">
        <f>Electricity!I2809</f>
        <v>0</v>
      </c>
      <c r="E2773" s="530" t="str">
        <f t="shared" si="90"/>
        <v>04/25/2024 10:00:00 AM</v>
      </c>
      <c r="F2773" s="530" t="str">
        <f t="shared" si="89"/>
        <v>Apr</v>
      </c>
    </row>
    <row r="2774" spans="1:6" x14ac:dyDescent="0.35">
      <c r="A2774" s="527">
        <f>Electricity!D2810</f>
        <v>45407</v>
      </c>
      <c r="B2774" s="528">
        <f>Electricity!E2810</f>
        <v>0.45833333333333337</v>
      </c>
      <c r="C2774" s="529">
        <f>Electricity!F2810</f>
        <v>0</v>
      </c>
      <c r="D2774" s="529">
        <f>Electricity!I2810</f>
        <v>0</v>
      </c>
      <c r="E2774" s="530" t="str">
        <f t="shared" si="90"/>
        <v>04/25/2024 11:00:00 AM</v>
      </c>
      <c r="F2774" s="530" t="str">
        <f t="shared" si="89"/>
        <v>Apr</v>
      </c>
    </row>
    <row r="2775" spans="1:6" x14ac:dyDescent="0.35">
      <c r="A2775" s="527">
        <f>Electricity!D2811</f>
        <v>45407</v>
      </c>
      <c r="B2775" s="528">
        <f>Electricity!E2811</f>
        <v>0.50000000000000011</v>
      </c>
      <c r="C2775" s="529">
        <f>Electricity!F2811</f>
        <v>0</v>
      </c>
      <c r="D2775" s="529">
        <f>Electricity!I2811</f>
        <v>0</v>
      </c>
      <c r="E2775" s="530" t="str">
        <f t="shared" si="90"/>
        <v>04/25/2024 12:00:00 PM</v>
      </c>
      <c r="F2775" s="530" t="str">
        <f t="shared" si="89"/>
        <v>Apr</v>
      </c>
    </row>
    <row r="2776" spans="1:6" x14ac:dyDescent="0.35">
      <c r="A2776" s="527">
        <f>Electricity!D2812</f>
        <v>45407</v>
      </c>
      <c r="B2776" s="528">
        <f>Electricity!E2812</f>
        <v>0.54166666666666674</v>
      </c>
      <c r="C2776" s="529">
        <f>Electricity!F2812</f>
        <v>0</v>
      </c>
      <c r="D2776" s="529">
        <f>Electricity!I2812</f>
        <v>0</v>
      </c>
      <c r="E2776" s="530" t="str">
        <f t="shared" si="90"/>
        <v>04/25/2024 01:00:00 PM</v>
      </c>
      <c r="F2776" s="530" t="str">
        <f t="shared" si="89"/>
        <v>Apr</v>
      </c>
    </row>
    <row r="2777" spans="1:6" x14ac:dyDescent="0.35">
      <c r="A2777" s="527">
        <f>Electricity!D2813</f>
        <v>45407</v>
      </c>
      <c r="B2777" s="528">
        <f>Electricity!E2813</f>
        <v>0.58333333333333337</v>
      </c>
      <c r="C2777" s="529">
        <f>Electricity!F2813</f>
        <v>0</v>
      </c>
      <c r="D2777" s="529">
        <f>Electricity!I2813</f>
        <v>0</v>
      </c>
      <c r="E2777" s="530" t="str">
        <f t="shared" si="90"/>
        <v>04/25/2024 02:00:00 PM</v>
      </c>
      <c r="F2777" s="530" t="str">
        <f t="shared" si="89"/>
        <v>Apr</v>
      </c>
    </row>
    <row r="2778" spans="1:6" x14ac:dyDescent="0.35">
      <c r="A2778" s="527">
        <f>Electricity!D2814</f>
        <v>45407</v>
      </c>
      <c r="B2778" s="528">
        <f>Electricity!E2814</f>
        <v>0.62500000000000011</v>
      </c>
      <c r="C2778" s="529">
        <f>Electricity!F2814</f>
        <v>0</v>
      </c>
      <c r="D2778" s="529">
        <f>Electricity!I2814</f>
        <v>0</v>
      </c>
      <c r="E2778" s="530" t="str">
        <f t="shared" si="90"/>
        <v>04/25/2024 03:00:00 PM</v>
      </c>
      <c r="F2778" s="530" t="str">
        <f t="shared" si="89"/>
        <v>Apr</v>
      </c>
    </row>
    <row r="2779" spans="1:6" x14ac:dyDescent="0.35">
      <c r="A2779" s="527">
        <f>Electricity!D2815</f>
        <v>45407</v>
      </c>
      <c r="B2779" s="528">
        <f>Electricity!E2815</f>
        <v>0.66666666666666674</v>
      </c>
      <c r="C2779" s="529">
        <f>Electricity!F2815</f>
        <v>0</v>
      </c>
      <c r="D2779" s="529">
        <f>Electricity!I2815</f>
        <v>0</v>
      </c>
      <c r="E2779" s="530" t="str">
        <f t="shared" si="90"/>
        <v>04/25/2024 04:00:00 PM</v>
      </c>
      <c r="F2779" s="530" t="str">
        <f t="shared" si="89"/>
        <v>Apr</v>
      </c>
    </row>
    <row r="2780" spans="1:6" x14ac:dyDescent="0.35">
      <c r="A2780" s="527">
        <f>Electricity!D2816</f>
        <v>45407</v>
      </c>
      <c r="B2780" s="528">
        <f>Electricity!E2816</f>
        <v>0.70833333333333337</v>
      </c>
      <c r="C2780" s="529">
        <f>Electricity!F2816</f>
        <v>0</v>
      </c>
      <c r="D2780" s="529">
        <f>Electricity!I2816</f>
        <v>0</v>
      </c>
      <c r="E2780" s="530" t="str">
        <f t="shared" si="90"/>
        <v>04/25/2024 05:00:00 PM</v>
      </c>
      <c r="F2780" s="530" t="str">
        <f t="shared" si="89"/>
        <v>Apr</v>
      </c>
    </row>
    <row r="2781" spans="1:6" x14ac:dyDescent="0.35">
      <c r="A2781" s="527">
        <f>Electricity!D2817</f>
        <v>45407</v>
      </c>
      <c r="B2781" s="528">
        <f>Electricity!E2817</f>
        <v>0.75000000000000011</v>
      </c>
      <c r="C2781" s="529">
        <f>Electricity!F2817</f>
        <v>0</v>
      </c>
      <c r="D2781" s="529">
        <f>Electricity!I2817</f>
        <v>0</v>
      </c>
      <c r="E2781" s="530" t="str">
        <f t="shared" si="90"/>
        <v>04/25/2024 06:00:00 PM</v>
      </c>
      <c r="F2781" s="530" t="str">
        <f t="shared" si="89"/>
        <v>Apr</v>
      </c>
    </row>
    <row r="2782" spans="1:6" x14ac:dyDescent="0.35">
      <c r="A2782" s="527">
        <f>Electricity!D2818</f>
        <v>45407</v>
      </c>
      <c r="B2782" s="528">
        <f>Electricity!E2818</f>
        <v>0.79166666666666674</v>
      </c>
      <c r="C2782" s="529">
        <f>Electricity!F2818</f>
        <v>0</v>
      </c>
      <c r="D2782" s="529">
        <f>Electricity!I2818</f>
        <v>0</v>
      </c>
      <c r="E2782" s="530" t="str">
        <f t="shared" si="90"/>
        <v>04/25/2024 07:00:00 PM</v>
      </c>
      <c r="F2782" s="530" t="str">
        <f t="shared" si="89"/>
        <v>Apr</v>
      </c>
    </row>
    <row r="2783" spans="1:6" x14ac:dyDescent="0.35">
      <c r="A2783" s="527">
        <f>Electricity!D2819</f>
        <v>45407</v>
      </c>
      <c r="B2783" s="528">
        <f>Electricity!E2819</f>
        <v>0.83333333333333337</v>
      </c>
      <c r="C2783" s="529">
        <f>Electricity!F2819</f>
        <v>0</v>
      </c>
      <c r="D2783" s="529">
        <f>Electricity!I2819</f>
        <v>0</v>
      </c>
      <c r="E2783" s="530" t="str">
        <f t="shared" si="90"/>
        <v>04/25/2024 08:00:00 PM</v>
      </c>
      <c r="F2783" s="530" t="str">
        <f t="shared" si="89"/>
        <v>Apr</v>
      </c>
    </row>
    <row r="2784" spans="1:6" x14ac:dyDescent="0.35">
      <c r="A2784" s="527">
        <f>Electricity!D2820</f>
        <v>45407</v>
      </c>
      <c r="B2784" s="528">
        <f>Electricity!E2820</f>
        <v>0.87500000000000011</v>
      </c>
      <c r="C2784" s="529">
        <f>Electricity!F2820</f>
        <v>0</v>
      </c>
      <c r="D2784" s="529">
        <f>Electricity!I2820</f>
        <v>0</v>
      </c>
      <c r="E2784" s="530" t="str">
        <f t="shared" si="90"/>
        <v>04/25/2024 09:00:00 PM</v>
      </c>
      <c r="F2784" s="530" t="str">
        <f t="shared" si="89"/>
        <v>Apr</v>
      </c>
    </row>
    <row r="2785" spans="1:6" x14ac:dyDescent="0.35">
      <c r="A2785" s="527">
        <f>Electricity!D2821</f>
        <v>45407</v>
      </c>
      <c r="B2785" s="528">
        <f>Electricity!E2821</f>
        <v>0.91666666666666674</v>
      </c>
      <c r="C2785" s="529">
        <f>Electricity!F2821</f>
        <v>0</v>
      </c>
      <c r="D2785" s="529">
        <f>Electricity!I2821</f>
        <v>0</v>
      </c>
      <c r="E2785" s="530" t="str">
        <f t="shared" si="90"/>
        <v>04/25/2024 10:00:00 PM</v>
      </c>
      <c r="F2785" s="530" t="str">
        <f t="shared" si="89"/>
        <v>Apr</v>
      </c>
    </row>
    <row r="2786" spans="1:6" x14ac:dyDescent="0.35">
      <c r="A2786" s="527">
        <f>Electricity!D2822</f>
        <v>45407</v>
      </c>
      <c r="B2786" s="528">
        <f>Electricity!E2822</f>
        <v>0.95833333333333337</v>
      </c>
      <c r="C2786" s="529">
        <f>Electricity!F2822</f>
        <v>0</v>
      </c>
      <c r="D2786" s="529">
        <f>Electricity!I2822</f>
        <v>0</v>
      </c>
      <c r="E2786" s="530" t="str">
        <f t="shared" si="90"/>
        <v>04/25/2024 11:00:00 PM</v>
      </c>
      <c r="F2786" s="530" t="str">
        <f t="shared" si="89"/>
        <v>Apr</v>
      </c>
    </row>
    <row r="2787" spans="1:6" x14ac:dyDescent="0.35">
      <c r="A2787" s="527">
        <f>Electricity!D2823</f>
        <v>45408</v>
      </c>
      <c r="B2787" s="528">
        <f>Electricity!E2823</f>
        <v>3.1225022567582528E-17</v>
      </c>
      <c r="C2787" s="529">
        <f>Electricity!F2823</f>
        <v>0</v>
      </c>
      <c r="D2787" s="529">
        <f>Electricity!I2823</f>
        <v>0</v>
      </c>
      <c r="E2787" s="530" t="str">
        <f t="shared" si="90"/>
        <v>04/26/2024 12:00:00 AM</v>
      </c>
      <c r="F2787" s="530" t="str">
        <f t="shared" si="89"/>
        <v>Apr</v>
      </c>
    </row>
    <row r="2788" spans="1:6" x14ac:dyDescent="0.35">
      <c r="A2788" s="527">
        <f>Electricity!D2824</f>
        <v>45408</v>
      </c>
      <c r="B2788" s="528">
        <f>Electricity!E2824</f>
        <v>4.1666666666666699E-2</v>
      </c>
      <c r="C2788" s="529">
        <f>Electricity!F2824</f>
        <v>0</v>
      </c>
      <c r="D2788" s="529">
        <f>Electricity!I2824</f>
        <v>0</v>
      </c>
      <c r="E2788" s="530" t="str">
        <f t="shared" si="90"/>
        <v>04/26/2024 01:00:00 AM</v>
      </c>
      <c r="F2788" s="530" t="str">
        <f t="shared" si="89"/>
        <v>Apr</v>
      </c>
    </row>
    <row r="2789" spans="1:6" x14ac:dyDescent="0.35">
      <c r="A2789" s="527">
        <f>Electricity!D2825</f>
        <v>45408</v>
      </c>
      <c r="B2789" s="528">
        <f>Electricity!E2825</f>
        <v>8.333333333333337E-2</v>
      </c>
      <c r="C2789" s="529">
        <f>Electricity!F2825</f>
        <v>0</v>
      </c>
      <c r="D2789" s="529">
        <f>Electricity!I2825</f>
        <v>0</v>
      </c>
      <c r="E2789" s="530" t="str">
        <f t="shared" si="90"/>
        <v>04/26/2024 02:00:00 AM</v>
      </c>
      <c r="F2789" s="530" t="str">
        <f t="shared" si="89"/>
        <v>Apr</v>
      </c>
    </row>
    <row r="2790" spans="1:6" x14ac:dyDescent="0.35">
      <c r="A2790" s="527">
        <f>Electricity!D2826</f>
        <v>45408</v>
      </c>
      <c r="B2790" s="528">
        <f>Electricity!E2826</f>
        <v>0.12500000000000006</v>
      </c>
      <c r="C2790" s="529">
        <f>Electricity!F2826</f>
        <v>0</v>
      </c>
      <c r="D2790" s="529">
        <f>Electricity!I2826</f>
        <v>0</v>
      </c>
      <c r="E2790" s="530" t="str">
        <f t="shared" si="90"/>
        <v>04/26/2024 03:00:00 AM</v>
      </c>
      <c r="F2790" s="530" t="str">
        <f t="shared" si="89"/>
        <v>Apr</v>
      </c>
    </row>
    <row r="2791" spans="1:6" x14ac:dyDescent="0.35">
      <c r="A2791" s="527">
        <f>Electricity!D2827</f>
        <v>45408</v>
      </c>
      <c r="B2791" s="528">
        <f>Electricity!E2827</f>
        <v>0.16666666666666669</v>
      </c>
      <c r="C2791" s="529">
        <f>Electricity!F2827</f>
        <v>0</v>
      </c>
      <c r="D2791" s="529">
        <f>Electricity!I2827</f>
        <v>0</v>
      </c>
      <c r="E2791" s="530" t="str">
        <f t="shared" si="90"/>
        <v>04/26/2024 04:00:00 AM</v>
      </c>
      <c r="F2791" s="530" t="str">
        <f t="shared" si="89"/>
        <v>Apr</v>
      </c>
    </row>
    <row r="2792" spans="1:6" x14ac:dyDescent="0.35">
      <c r="A2792" s="527">
        <f>Electricity!D2828</f>
        <v>45408</v>
      </c>
      <c r="B2792" s="528">
        <f>Electricity!E2828</f>
        <v>0.20833333333333337</v>
      </c>
      <c r="C2792" s="529">
        <f>Electricity!F2828</f>
        <v>0</v>
      </c>
      <c r="D2792" s="529">
        <f>Electricity!I2828</f>
        <v>0</v>
      </c>
      <c r="E2792" s="530" t="str">
        <f t="shared" si="90"/>
        <v>04/26/2024 05:00:00 AM</v>
      </c>
      <c r="F2792" s="530" t="str">
        <f t="shared" si="89"/>
        <v>Apr</v>
      </c>
    </row>
    <row r="2793" spans="1:6" x14ac:dyDescent="0.35">
      <c r="A2793" s="527">
        <f>Electricity!D2829</f>
        <v>45408</v>
      </c>
      <c r="B2793" s="528">
        <f>Electricity!E2829</f>
        <v>0.25</v>
      </c>
      <c r="C2793" s="529">
        <f>Electricity!F2829</f>
        <v>0</v>
      </c>
      <c r="D2793" s="529">
        <f>Electricity!I2829</f>
        <v>0</v>
      </c>
      <c r="E2793" s="530" t="str">
        <f t="shared" si="90"/>
        <v>04/26/2024 06:00:00 AM</v>
      </c>
      <c r="F2793" s="530" t="str">
        <f t="shared" si="89"/>
        <v>Apr</v>
      </c>
    </row>
    <row r="2794" spans="1:6" x14ac:dyDescent="0.35">
      <c r="A2794" s="527">
        <f>Electricity!D2830</f>
        <v>45408</v>
      </c>
      <c r="B2794" s="528">
        <f>Electricity!E2830</f>
        <v>0.29166666666666669</v>
      </c>
      <c r="C2794" s="529">
        <f>Electricity!F2830</f>
        <v>0</v>
      </c>
      <c r="D2794" s="529">
        <f>Electricity!I2830</f>
        <v>0</v>
      </c>
      <c r="E2794" s="530" t="str">
        <f t="shared" si="90"/>
        <v>04/26/2024 07:00:00 AM</v>
      </c>
      <c r="F2794" s="530" t="str">
        <f t="shared" si="89"/>
        <v>Apr</v>
      </c>
    </row>
    <row r="2795" spans="1:6" x14ac:dyDescent="0.35">
      <c r="A2795" s="527">
        <f>Electricity!D2831</f>
        <v>45408</v>
      </c>
      <c r="B2795" s="528">
        <f>Electricity!E2831</f>
        <v>0.33333333333333337</v>
      </c>
      <c r="C2795" s="529">
        <f>Electricity!F2831</f>
        <v>0</v>
      </c>
      <c r="D2795" s="529">
        <f>Electricity!I2831</f>
        <v>0</v>
      </c>
      <c r="E2795" s="530" t="str">
        <f t="shared" si="90"/>
        <v>04/26/2024 08:00:00 AM</v>
      </c>
      <c r="F2795" s="530" t="str">
        <f t="shared" si="89"/>
        <v>Apr</v>
      </c>
    </row>
    <row r="2796" spans="1:6" x14ac:dyDescent="0.35">
      <c r="A2796" s="527">
        <f>Electricity!D2832</f>
        <v>45408</v>
      </c>
      <c r="B2796" s="528">
        <f>Electricity!E2832</f>
        <v>0.375</v>
      </c>
      <c r="C2796" s="529">
        <f>Electricity!F2832</f>
        <v>0</v>
      </c>
      <c r="D2796" s="529">
        <f>Electricity!I2832</f>
        <v>0</v>
      </c>
      <c r="E2796" s="530" t="str">
        <f t="shared" si="90"/>
        <v>04/26/2024 09:00:00 AM</v>
      </c>
      <c r="F2796" s="530" t="str">
        <f t="shared" si="89"/>
        <v>Apr</v>
      </c>
    </row>
    <row r="2797" spans="1:6" x14ac:dyDescent="0.35">
      <c r="A2797" s="527">
        <f>Electricity!D2833</f>
        <v>45408</v>
      </c>
      <c r="B2797" s="528">
        <f>Electricity!E2833</f>
        <v>0.41666666666666669</v>
      </c>
      <c r="C2797" s="529">
        <f>Electricity!F2833</f>
        <v>0</v>
      </c>
      <c r="D2797" s="529">
        <f>Electricity!I2833</f>
        <v>0</v>
      </c>
      <c r="E2797" s="530" t="str">
        <f t="shared" si="90"/>
        <v>04/26/2024 10:00:00 AM</v>
      </c>
      <c r="F2797" s="530" t="str">
        <f t="shared" si="89"/>
        <v>Apr</v>
      </c>
    </row>
    <row r="2798" spans="1:6" x14ac:dyDescent="0.35">
      <c r="A2798" s="527">
        <f>Electricity!D2834</f>
        <v>45408</v>
      </c>
      <c r="B2798" s="528">
        <f>Electricity!E2834</f>
        <v>0.45833333333333337</v>
      </c>
      <c r="C2798" s="529">
        <f>Electricity!F2834</f>
        <v>0</v>
      </c>
      <c r="D2798" s="529">
        <f>Electricity!I2834</f>
        <v>0</v>
      </c>
      <c r="E2798" s="530" t="str">
        <f t="shared" si="90"/>
        <v>04/26/2024 11:00:00 AM</v>
      </c>
      <c r="F2798" s="530" t="str">
        <f t="shared" si="89"/>
        <v>Apr</v>
      </c>
    </row>
    <row r="2799" spans="1:6" x14ac:dyDescent="0.35">
      <c r="A2799" s="527">
        <f>Electricity!D2835</f>
        <v>45408</v>
      </c>
      <c r="B2799" s="528">
        <f>Electricity!E2835</f>
        <v>0.50000000000000011</v>
      </c>
      <c r="C2799" s="529">
        <f>Electricity!F2835</f>
        <v>0</v>
      </c>
      <c r="D2799" s="529">
        <f>Electricity!I2835</f>
        <v>0</v>
      </c>
      <c r="E2799" s="530" t="str">
        <f t="shared" si="90"/>
        <v>04/26/2024 12:00:00 PM</v>
      </c>
      <c r="F2799" s="530" t="str">
        <f t="shared" si="89"/>
        <v>Apr</v>
      </c>
    </row>
    <row r="2800" spans="1:6" x14ac:dyDescent="0.35">
      <c r="A2800" s="527">
        <f>Electricity!D2836</f>
        <v>45408</v>
      </c>
      <c r="B2800" s="528">
        <f>Electricity!E2836</f>
        <v>0.54166666666666674</v>
      </c>
      <c r="C2800" s="529">
        <f>Electricity!F2836</f>
        <v>0</v>
      </c>
      <c r="D2800" s="529">
        <f>Electricity!I2836</f>
        <v>0</v>
      </c>
      <c r="E2800" s="530" t="str">
        <f t="shared" si="90"/>
        <v>04/26/2024 01:00:00 PM</v>
      </c>
      <c r="F2800" s="530" t="str">
        <f t="shared" si="89"/>
        <v>Apr</v>
      </c>
    </row>
    <row r="2801" spans="1:6" x14ac:dyDescent="0.35">
      <c r="A2801" s="527">
        <f>Electricity!D2837</f>
        <v>45408</v>
      </c>
      <c r="B2801" s="528">
        <f>Electricity!E2837</f>
        <v>0.58333333333333337</v>
      </c>
      <c r="C2801" s="529">
        <f>Electricity!F2837</f>
        <v>0</v>
      </c>
      <c r="D2801" s="529">
        <f>Electricity!I2837</f>
        <v>0</v>
      </c>
      <c r="E2801" s="530" t="str">
        <f t="shared" si="90"/>
        <v>04/26/2024 02:00:00 PM</v>
      </c>
      <c r="F2801" s="530" t="str">
        <f t="shared" si="89"/>
        <v>Apr</v>
      </c>
    </row>
    <row r="2802" spans="1:6" x14ac:dyDescent="0.35">
      <c r="A2802" s="527">
        <f>Electricity!D2838</f>
        <v>45408</v>
      </c>
      <c r="B2802" s="528">
        <f>Electricity!E2838</f>
        <v>0.62500000000000011</v>
      </c>
      <c r="C2802" s="529">
        <f>Electricity!F2838</f>
        <v>0</v>
      </c>
      <c r="D2802" s="529">
        <f>Electricity!I2838</f>
        <v>0</v>
      </c>
      <c r="E2802" s="530" t="str">
        <f t="shared" si="90"/>
        <v>04/26/2024 03:00:00 PM</v>
      </c>
      <c r="F2802" s="530" t="str">
        <f t="shared" si="89"/>
        <v>Apr</v>
      </c>
    </row>
    <row r="2803" spans="1:6" x14ac:dyDescent="0.35">
      <c r="A2803" s="527">
        <f>Electricity!D2839</f>
        <v>45408</v>
      </c>
      <c r="B2803" s="528">
        <f>Electricity!E2839</f>
        <v>0.66666666666666674</v>
      </c>
      <c r="C2803" s="529">
        <f>Electricity!F2839</f>
        <v>0</v>
      </c>
      <c r="D2803" s="529">
        <f>Electricity!I2839</f>
        <v>0</v>
      </c>
      <c r="E2803" s="530" t="str">
        <f t="shared" si="90"/>
        <v>04/26/2024 04:00:00 PM</v>
      </c>
      <c r="F2803" s="530" t="str">
        <f t="shared" si="89"/>
        <v>Apr</v>
      </c>
    </row>
    <row r="2804" spans="1:6" x14ac:dyDescent="0.35">
      <c r="A2804" s="527">
        <f>Electricity!D2840</f>
        <v>45408</v>
      </c>
      <c r="B2804" s="528">
        <f>Electricity!E2840</f>
        <v>0.70833333333333337</v>
      </c>
      <c r="C2804" s="529">
        <f>Electricity!F2840</f>
        <v>0</v>
      </c>
      <c r="D2804" s="529">
        <f>Electricity!I2840</f>
        <v>0</v>
      </c>
      <c r="E2804" s="530" t="str">
        <f t="shared" si="90"/>
        <v>04/26/2024 05:00:00 PM</v>
      </c>
      <c r="F2804" s="530" t="str">
        <f t="shared" si="89"/>
        <v>Apr</v>
      </c>
    </row>
    <row r="2805" spans="1:6" x14ac:dyDescent="0.35">
      <c r="A2805" s="527">
        <f>Electricity!D2841</f>
        <v>45408</v>
      </c>
      <c r="B2805" s="528">
        <f>Electricity!E2841</f>
        <v>0.75000000000000011</v>
      </c>
      <c r="C2805" s="529">
        <f>Electricity!F2841</f>
        <v>0</v>
      </c>
      <c r="D2805" s="529">
        <f>Electricity!I2841</f>
        <v>0</v>
      </c>
      <c r="E2805" s="530" t="str">
        <f t="shared" si="90"/>
        <v>04/26/2024 06:00:00 PM</v>
      </c>
      <c r="F2805" s="530" t="str">
        <f t="shared" si="89"/>
        <v>Apr</v>
      </c>
    </row>
    <row r="2806" spans="1:6" x14ac:dyDescent="0.35">
      <c r="A2806" s="527">
        <f>Electricity!D2842</f>
        <v>45408</v>
      </c>
      <c r="B2806" s="528">
        <f>Electricity!E2842</f>
        <v>0.79166666666666674</v>
      </c>
      <c r="C2806" s="529">
        <f>Electricity!F2842</f>
        <v>0</v>
      </c>
      <c r="D2806" s="529">
        <f>Electricity!I2842</f>
        <v>0</v>
      </c>
      <c r="E2806" s="530" t="str">
        <f t="shared" si="90"/>
        <v>04/26/2024 07:00:00 PM</v>
      </c>
      <c r="F2806" s="530" t="str">
        <f t="shared" si="89"/>
        <v>Apr</v>
      </c>
    </row>
    <row r="2807" spans="1:6" x14ac:dyDescent="0.35">
      <c r="A2807" s="527">
        <f>Electricity!D2843</f>
        <v>45408</v>
      </c>
      <c r="B2807" s="528">
        <f>Electricity!E2843</f>
        <v>0.83333333333333337</v>
      </c>
      <c r="C2807" s="529">
        <f>Electricity!F2843</f>
        <v>0</v>
      </c>
      <c r="D2807" s="529">
        <f>Electricity!I2843</f>
        <v>0</v>
      </c>
      <c r="E2807" s="530" t="str">
        <f t="shared" si="90"/>
        <v>04/26/2024 08:00:00 PM</v>
      </c>
      <c r="F2807" s="530" t="str">
        <f t="shared" si="89"/>
        <v>Apr</v>
      </c>
    </row>
    <row r="2808" spans="1:6" x14ac:dyDescent="0.35">
      <c r="A2808" s="527">
        <f>Electricity!D2844</f>
        <v>45408</v>
      </c>
      <c r="B2808" s="528">
        <f>Electricity!E2844</f>
        <v>0.87500000000000011</v>
      </c>
      <c r="C2808" s="529">
        <f>Electricity!F2844</f>
        <v>0</v>
      </c>
      <c r="D2808" s="529">
        <f>Electricity!I2844</f>
        <v>0</v>
      </c>
      <c r="E2808" s="530" t="str">
        <f t="shared" si="90"/>
        <v>04/26/2024 09:00:00 PM</v>
      </c>
      <c r="F2808" s="530" t="str">
        <f t="shared" si="89"/>
        <v>Apr</v>
      </c>
    </row>
    <row r="2809" spans="1:6" x14ac:dyDescent="0.35">
      <c r="A2809" s="527">
        <f>Electricity!D2845</f>
        <v>45408</v>
      </c>
      <c r="B2809" s="528">
        <f>Electricity!E2845</f>
        <v>0.91666666666666674</v>
      </c>
      <c r="C2809" s="529">
        <f>Electricity!F2845</f>
        <v>0</v>
      </c>
      <c r="D2809" s="529">
        <f>Electricity!I2845</f>
        <v>0</v>
      </c>
      <c r="E2809" s="530" t="str">
        <f t="shared" si="90"/>
        <v>04/26/2024 10:00:00 PM</v>
      </c>
      <c r="F2809" s="530" t="str">
        <f t="shared" si="89"/>
        <v>Apr</v>
      </c>
    </row>
    <row r="2810" spans="1:6" x14ac:dyDescent="0.35">
      <c r="A2810" s="527">
        <f>Electricity!D2846</f>
        <v>45408</v>
      </c>
      <c r="B2810" s="528">
        <f>Electricity!E2846</f>
        <v>0.95833333333333337</v>
      </c>
      <c r="C2810" s="529">
        <f>Electricity!F2846</f>
        <v>0</v>
      </c>
      <c r="D2810" s="529">
        <f>Electricity!I2846</f>
        <v>0</v>
      </c>
      <c r="E2810" s="530" t="str">
        <f t="shared" si="90"/>
        <v>04/26/2024 11:00:00 PM</v>
      </c>
      <c r="F2810" s="530" t="str">
        <f t="shared" si="89"/>
        <v>Apr</v>
      </c>
    </row>
    <row r="2811" spans="1:6" x14ac:dyDescent="0.35">
      <c r="A2811" s="527">
        <f>Electricity!D2847</f>
        <v>45409</v>
      </c>
      <c r="B2811" s="528">
        <f>Electricity!E2847</f>
        <v>3.1225022567582528E-17</v>
      </c>
      <c r="C2811" s="529">
        <f>Electricity!F2847</f>
        <v>0</v>
      </c>
      <c r="D2811" s="529">
        <f>Electricity!I2847</f>
        <v>0</v>
      </c>
      <c r="E2811" s="530" t="str">
        <f t="shared" si="90"/>
        <v>04/27/2024 12:00:00 AM</v>
      </c>
      <c r="F2811" s="530" t="str">
        <f t="shared" si="89"/>
        <v>Apr</v>
      </c>
    </row>
    <row r="2812" spans="1:6" x14ac:dyDescent="0.35">
      <c r="A2812" s="527">
        <f>Electricity!D2848</f>
        <v>45409</v>
      </c>
      <c r="B2812" s="528">
        <f>Electricity!E2848</f>
        <v>4.1666666666666699E-2</v>
      </c>
      <c r="C2812" s="529">
        <f>Electricity!F2848</f>
        <v>0</v>
      </c>
      <c r="D2812" s="529">
        <f>Electricity!I2848</f>
        <v>0</v>
      </c>
      <c r="E2812" s="530" t="str">
        <f t="shared" si="90"/>
        <v>04/27/2024 01:00:00 AM</v>
      </c>
      <c r="F2812" s="530" t="str">
        <f t="shared" si="89"/>
        <v>Apr</v>
      </c>
    </row>
    <row r="2813" spans="1:6" x14ac:dyDescent="0.35">
      <c r="A2813" s="527">
        <f>Electricity!D2849</f>
        <v>45409</v>
      </c>
      <c r="B2813" s="528">
        <f>Electricity!E2849</f>
        <v>8.333333333333337E-2</v>
      </c>
      <c r="C2813" s="529">
        <f>Electricity!F2849</f>
        <v>0</v>
      </c>
      <c r="D2813" s="529">
        <f>Electricity!I2849</f>
        <v>0</v>
      </c>
      <c r="E2813" s="530" t="str">
        <f t="shared" si="90"/>
        <v>04/27/2024 02:00:00 AM</v>
      </c>
      <c r="F2813" s="530" t="str">
        <f t="shared" si="89"/>
        <v>Apr</v>
      </c>
    </row>
    <row r="2814" spans="1:6" x14ac:dyDescent="0.35">
      <c r="A2814" s="527">
        <f>Electricity!D2850</f>
        <v>45409</v>
      </c>
      <c r="B2814" s="528">
        <f>Electricity!E2850</f>
        <v>0.12500000000000006</v>
      </c>
      <c r="C2814" s="529">
        <f>Electricity!F2850</f>
        <v>0</v>
      </c>
      <c r="D2814" s="529">
        <f>Electricity!I2850</f>
        <v>0</v>
      </c>
      <c r="E2814" s="530" t="str">
        <f t="shared" si="90"/>
        <v>04/27/2024 03:00:00 AM</v>
      </c>
      <c r="F2814" s="530" t="str">
        <f t="shared" si="89"/>
        <v>Apr</v>
      </c>
    </row>
    <row r="2815" spans="1:6" x14ac:dyDescent="0.35">
      <c r="A2815" s="527">
        <f>Electricity!D2851</f>
        <v>45409</v>
      </c>
      <c r="B2815" s="528">
        <f>Electricity!E2851</f>
        <v>0.16666666666666669</v>
      </c>
      <c r="C2815" s="529">
        <f>Electricity!F2851</f>
        <v>0</v>
      </c>
      <c r="D2815" s="529">
        <f>Electricity!I2851</f>
        <v>0</v>
      </c>
      <c r="E2815" s="530" t="str">
        <f t="shared" si="90"/>
        <v>04/27/2024 04:00:00 AM</v>
      </c>
      <c r="F2815" s="530" t="str">
        <f t="shared" si="89"/>
        <v>Apr</v>
      </c>
    </row>
    <row r="2816" spans="1:6" x14ac:dyDescent="0.35">
      <c r="A2816" s="527">
        <f>Electricity!D2852</f>
        <v>45409</v>
      </c>
      <c r="B2816" s="528">
        <f>Electricity!E2852</f>
        <v>0.20833333333333337</v>
      </c>
      <c r="C2816" s="529">
        <f>Electricity!F2852</f>
        <v>0</v>
      </c>
      <c r="D2816" s="529">
        <f>Electricity!I2852</f>
        <v>0</v>
      </c>
      <c r="E2816" s="530" t="str">
        <f t="shared" si="90"/>
        <v>04/27/2024 05:00:00 AM</v>
      </c>
      <c r="F2816" s="530" t="str">
        <f t="shared" si="89"/>
        <v>Apr</v>
      </c>
    </row>
    <row r="2817" spans="1:6" x14ac:dyDescent="0.35">
      <c r="A2817" s="527">
        <f>Electricity!D2853</f>
        <v>45409</v>
      </c>
      <c r="B2817" s="528">
        <f>Electricity!E2853</f>
        <v>0.25</v>
      </c>
      <c r="C2817" s="529">
        <f>Electricity!F2853</f>
        <v>0</v>
      </c>
      <c r="D2817" s="529">
        <f>Electricity!I2853</f>
        <v>0</v>
      </c>
      <c r="E2817" s="530" t="str">
        <f t="shared" si="90"/>
        <v>04/27/2024 06:00:00 AM</v>
      </c>
      <c r="F2817" s="530" t="str">
        <f t="shared" si="89"/>
        <v>Apr</v>
      </c>
    </row>
    <row r="2818" spans="1:6" x14ac:dyDescent="0.35">
      <c r="A2818" s="527">
        <f>Electricity!D2854</f>
        <v>45409</v>
      </c>
      <c r="B2818" s="528">
        <f>Electricity!E2854</f>
        <v>0.29166666666666669</v>
      </c>
      <c r="C2818" s="529">
        <f>Electricity!F2854</f>
        <v>0</v>
      </c>
      <c r="D2818" s="529">
        <f>Electricity!I2854</f>
        <v>0</v>
      </c>
      <c r="E2818" s="530" t="str">
        <f t="shared" si="90"/>
        <v>04/27/2024 07:00:00 AM</v>
      </c>
      <c r="F2818" s="530" t="str">
        <f t="shared" si="89"/>
        <v>Apr</v>
      </c>
    </row>
    <row r="2819" spans="1:6" x14ac:dyDescent="0.35">
      <c r="A2819" s="527">
        <f>Electricity!D2855</f>
        <v>45409</v>
      </c>
      <c r="B2819" s="528">
        <f>Electricity!E2855</f>
        <v>0.33333333333333337</v>
      </c>
      <c r="C2819" s="529">
        <f>Electricity!F2855</f>
        <v>0</v>
      </c>
      <c r="D2819" s="529">
        <f>Electricity!I2855</f>
        <v>0</v>
      </c>
      <c r="E2819" s="530" t="str">
        <f t="shared" si="90"/>
        <v>04/27/2024 08:00:00 AM</v>
      </c>
      <c r="F2819" s="530" t="str">
        <f t="shared" ref="F2819:F2882" si="91">TEXT(A2819,"mmm")</f>
        <v>Apr</v>
      </c>
    </row>
    <row r="2820" spans="1:6" x14ac:dyDescent="0.35">
      <c r="A2820" s="527">
        <f>Electricity!D2856</f>
        <v>45409</v>
      </c>
      <c r="B2820" s="528">
        <f>Electricity!E2856</f>
        <v>0.375</v>
      </c>
      <c r="C2820" s="529">
        <f>Electricity!F2856</f>
        <v>0</v>
      </c>
      <c r="D2820" s="529">
        <f>Electricity!I2856</f>
        <v>0</v>
      </c>
      <c r="E2820" s="530" t="str">
        <f t="shared" si="90"/>
        <v>04/27/2024 09:00:00 AM</v>
      </c>
      <c r="F2820" s="530" t="str">
        <f t="shared" si="91"/>
        <v>Apr</v>
      </c>
    </row>
    <row r="2821" spans="1:6" x14ac:dyDescent="0.35">
      <c r="A2821" s="527">
        <f>Electricity!D2857</f>
        <v>45409</v>
      </c>
      <c r="B2821" s="528">
        <f>Electricity!E2857</f>
        <v>0.41666666666666669</v>
      </c>
      <c r="C2821" s="529">
        <f>Electricity!F2857</f>
        <v>0</v>
      </c>
      <c r="D2821" s="529">
        <f>Electricity!I2857</f>
        <v>0</v>
      </c>
      <c r="E2821" s="530" t="str">
        <f t="shared" si="90"/>
        <v>04/27/2024 10:00:00 AM</v>
      </c>
      <c r="F2821" s="530" t="str">
        <f t="shared" si="91"/>
        <v>Apr</v>
      </c>
    </row>
    <row r="2822" spans="1:6" x14ac:dyDescent="0.35">
      <c r="A2822" s="527">
        <f>Electricity!D2858</f>
        <v>45409</v>
      </c>
      <c r="B2822" s="528">
        <f>Electricity!E2858</f>
        <v>0.45833333333333337</v>
      </c>
      <c r="C2822" s="529">
        <f>Electricity!F2858</f>
        <v>0</v>
      </c>
      <c r="D2822" s="529">
        <f>Electricity!I2858</f>
        <v>0</v>
      </c>
      <c r="E2822" s="530" t="str">
        <f t="shared" si="90"/>
        <v>04/27/2024 11:00:00 AM</v>
      </c>
      <c r="F2822" s="530" t="str">
        <f t="shared" si="91"/>
        <v>Apr</v>
      </c>
    </row>
    <row r="2823" spans="1:6" x14ac:dyDescent="0.35">
      <c r="A2823" s="527">
        <f>Electricity!D2859</f>
        <v>45409</v>
      </c>
      <c r="B2823" s="528">
        <f>Electricity!E2859</f>
        <v>0.50000000000000011</v>
      </c>
      <c r="C2823" s="529">
        <f>Electricity!F2859</f>
        <v>0</v>
      </c>
      <c r="D2823" s="529">
        <f>Electricity!I2859</f>
        <v>0</v>
      </c>
      <c r="E2823" s="530" t="str">
        <f t="shared" si="90"/>
        <v>04/27/2024 12:00:00 PM</v>
      </c>
      <c r="F2823" s="530" t="str">
        <f t="shared" si="91"/>
        <v>Apr</v>
      </c>
    </row>
    <row r="2824" spans="1:6" x14ac:dyDescent="0.35">
      <c r="A2824" s="527">
        <f>Electricity!D2860</f>
        <v>45409</v>
      </c>
      <c r="B2824" s="528">
        <f>Electricity!E2860</f>
        <v>0.54166666666666674</v>
      </c>
      <c r="C2824" s="529">
        <f>Electricity!F2860</f>
        <v>0</v>
      </c>
      <c r="D2824" s="529">
        <f>Electricity!I2860</f>
        <v>0</v>
      </c>
      <c r="E2824" s="530" t="str">
        <f t="shared" si="90"/>
        <v>04/27/2024 01:00:00 PM</v>
      </c>
      <c r="F2824" s="530" t="str">
        <f t="shared" si="91"/>
        <v>Apr</v>
      </c>
    </row>
    <row r="2825" spans="1:6" x14ac:dyDescent="0.35">
      <c r="A2825" s="527">
        <f>Electricity!D2861</f>
        <v>45409</v>
      </c>
      <c r="B2825" s="528">
        <f>Electricity!E2861</f>
        <v>0.58333333333333337</v>
      </c>
      <c r="C2825" s="529">
        <f>Electricity!F2861</f>
        <v>0</v>
      </c>
      <c r="D2825" s="529">
        <f>Electricity!I2861</f>
        <v>0</v>
      </c>
      <c r="E2825" s="530" t="str">
        <f t="shared" si="90"/>
        <v>04/27/2024 02:00:00 PM</v>
      </c>
      <c r="F2825" s="530" t="str">
        <f t="shared" si="91"/>
        <v>Apr</v>
      </c>
    </row>
    <row r="2826" spans="1:6" x14ac:dyDescent="0.35">
      <c r="A2826" s="527">
        <f>Electricity!D2862</f>
        <v>45409</v>
      </c>
      <c r="B2826" s="528">
        <f>Electricity!E2862</f>
        <v>0.62500000000000011</v>
      </c>
      <c r="C2826" s="529">
        <f>Electricity!F2862</f>
        <v>0</v>
      </c>
      <c r="D2826" s="529">
        <f>Electricity!I2862</f>
        <v>0</v>
      </c>
      <c r="E2826" s="530" t="str">
        <f t="shared" si="90"/>
        <v>04/27/2024 03:00:00 PM</v>
      </c>
      <c r="F2826" s="530" t="str">
        <f t="shared" si="91"/>
        <v>Apr</v>
      </c>
    </row>
    <row r="2827" spans="1:6" x14ac:dyDescent="0.35">
      <c r="A2827" s="527">
        <f>Electricity!D2863</f>
        <v>45409</v>
      </c>
      <c r="B2827" s="528">
        <f>Electricity!E2863</f>
        <v>0.66666666666666674</v>
      </c>
      <c r="C2827" s="529">
        <f>Electricity!F2863</f>
        <v>0</v>
      </c>
      <c r="D2827" s="529">
        <f>Electricity!I2863</f>
        <v>0</v>
      </c>
      <c r="E2827" s="530" t="str">
        <f t="shared" si="90"/>
        <v>04/27/2024 04:00:00 PM</v>
      </c>
      <c r="F2827" s="530" t="str">
        <f t="shared" si="91"/>
        <v>Apr</v>
      </c>
    </row>
    <row r="2828" spans="1:6" x14ac:dyDescent="0.35">
      <c r="A2828" s="527">
        <f>Electricity!D2864</f>
        <v>45409</v>
      </c>
      <c r="B2828" s="528">
        <f>Electricity!E2864</f>
        <v>0.70833333333333337</v>
      </c>
      <c r="C2828" s="529">
        <f>Electricity!F2864</f>
        <v>0</v>
      </c>
      <c r="D2828" s="529">
        <f>Electricity!I2864</f>
        <v>0</v>
      </c>
      <c r="E2828" s="530" t="str">
        <f t="shared" ref="E2828:E2891" si="92">CONCATENATE(TEXT(A2828,"mm/dd/yyyy")," ",TEXT(B2828,"hh:mm:ss AM/PM"))</f>
        <v>04/27/2024 05:00:00 PM</v>
      </c>
      <c r="F2828" s="530" t="str">
        <f t="shared" si="91"/>
        <v>Apr</v>
      </c>
    </row>
    <row r="2829" spans="1:6" x14ac:dyDescent="0.35">
      <c r="A2829" s="527">
        <f>Electricity!D2865</f>
        <v>45409</v>
      </c>
      <c r="B2829" s="528">
        <f>Electricity!E2865</f>
        <v>0.75000000000000011</v>
      </c>
      <c r="C2829" s="529">
        <f>Electricity!F2865</f>
        <v>0</v>
      </c>
      <c r="D2829" s="529">
        <f>Electricity!I2865</f>
        <v>0</v>
      </c>
      <c r="E2829" s="530" t="str">
        <f t="shared" si="92"/>
        <v>04/27/2024 06:00:00 PM</v>
      </c>
      <c r="F2829" s="530" t="str">
        <f t="shared" si="91"/>
        <v>Apr</v>
      </c>
    </row>
    <row r="2830" spans="1:6" x14ac:dyDescent="0.35">
      <c r="A2830" s="527">
        <f>Electricity!D2866</f>
        <v>45409</v>
      </c>
      <c r="B2830" s="528">
        <f>Electricity!E2866</f>
        <v>0.79166666666666674</v>
      </c>
      <c r="C2830" s="529">
        <f>Electricity!F2866</f>
        <v>0</v>
      </c>
      <c r="D2830" s="529">
        <f>Electricity!I2866</f>
        <v>0</v>
      </c>
      <c r="E2830" s="530" t="str">
        <f t="shared" si="92"/>
        <v>04/27/2024 07:00:00 PM</v>
      </c>
      <c r="F2830" s="530" t="str">
        <f t="shared" si="91"/>
        <v>Apr</v>
      </c>
    </row>
    <row r="2831" spans="1:6" x14ac:dyDescent="0.35">
      <c r="A2831" s="527">
        <f>Electricity!D2867</f>
        <v>45409</v>
      </c>
      <c r="B2831" s="528">
        <f>Electricity!E2867</f>
        <v>0.83333333333333337</v>
      </c>
      <c r="C2831" s="529">
        <f>Electricity!F2867</f>
        <v>0</v>
      </c>
      <c r="D2831" s="529">
        <f>Electricity!I2867</f>
        <v>0</v>
      </c>
      <c r="E2831" s="530" t="str">
        <f t="shared" si="92"/>
        <v>04/27/2024 08:00:00 PM</v>
      </c>
      <c r="F2831" s="530" t="str">
        <f t="shared" si="91"/>
        <v>Apr</v>
      </c>
    </row>
    <row r="2832" spans="1:6" x14ac:dyDescent="0.35">
      <c r="A2832" s="527">
        <f>Electricity!D2868</f>
        <v>45409</v>
      </c>
      <c r="B2832" s="528">
        <f>Electricity!E2868</f>
        <v>0.87500000000000011</v>
      </c>
      <c r="C2832" s="529">
        <f>Electricity!F2868</f>
        <v>0</v>
      </c>
      <c r="D2832" s="529">
        <f>Electricity!I2868</f>
        <v>0</v>
      </c>
      <c r="E2832" s="530" t="str">
        <f t="shared" si="92"/>
        <v>04/27/2024 09:00:00 PM</v>
      </c>
      <c r="F2832" s="530" t="str">
        <f t="shared" si="91"/>
        <v>Apr</v>
      </c>
    </row>
    <row r="2833" spans="1:6" x14ac:dyDescent="0.35">
      <c r="A2833" s="527">
        <f>Electricity!D2869</f>
        <v>45409</v>
      </c>
      <c r="B2833" s="528">
        <f>Electricity!E2869</f>
        <v>0.91666666666666674</v>
      </c>
      <c r="C2833" s="529">
        <f>Electricity!F2869</f>
        <v>0</v>
      </c>
      <c r="D2833" s="529">
        <f>Electricity!I2869</f>
        <v>0</v>
      </c>
      <c r="E2833" s="530" t="str">
        <f t="shared" si="92"/>
        <v>04/27/2024 10:00:00 PM</v>
      </c>
      <c r="F2833" s="530" t="str">
        <f t="shared" si="91"/>
        <v>Apr</v>
      </c>
    </row>
    <row r="2834" spans="1:6" x14ac:dyDescent="0.35">
      <c r="A2834" s="527">
        <f>Electricity!D2870</f>
        <v>45409</v>
      </c>
      <c r="B2834" s="528">
        <f>Electricity!E2870</f>
        <v>0.95833333333333337</v>
      </c>
      <c r="C2834" s="529">
        <f>Electricity!F2870</f>
        <v>0</v>
      </c>
      <c r="D2834" s="529">
        <f>Electricity!I2870</f>
        <v>0</v>
      </c>
      <c r="E2834" s="530" t="str">
        <f t="shared" si="92"/>
        <v>04/27/2024 11:00:00 PM</v>
      </c>
      <c r="F2834" s="530" t="str">
        <f t="shared" si="91"/>
        <v>Apr</v>
      </c>
    </row>
    <row r="2835" spans="1:6" x14ac:dyDescent="0.35">
      <c r="A2835" s="527">
        <f>Electricity!D2871</f>
        <v>45410</v>
      </c>
      <c r="B2835" s="528">
        <f>Electricity!E2871</f>
        <v>3.1225022567582528E-17</v>
      </c>
      <c r="C2835" s="529">
        <f>Electricity!F2871</f>
        <v>0</v>
      </c>
      <c r="D2835" s="529">
        <f>Electricity!I2871</f>
        <v>0</v>
      </c>
      <c r="E2835" s="530" t="str">
        <f t="shared" si="92"/>
        <v>04/28/2024 12:00:00 AM</v>
      </c>
      <c r="F2835" s="530" t="str">
        <f t="shared" si="91"/>
        <v>Apr</v>
      </c>
    </row>
    <row r="2836" spans="1:6" x14ac:dyDescent="0.35">
      <c r="A2836" s="527">
        <f>Electricity!D2872</f>
        <v>45410</v>
      </c>
      <c r="B2836" s="528">
        <f>Electricity!E2872</f>
        <v>4.1666666666666699E-2</v>
      </c>
      <c r="C2836" s="529">
        <f>Electricity!F2872</f>
        <v>0</v>
      </c>
      <c r="D2836" s="529">
        <f>Electricity!I2872</f>
        <v>0</v>
      </c>
      <c r="E2836" s="530" t="str">
        <f t="shared" si="92"/>
        <v>04/28/2024 01:00:00 AM</v>
      </c>
      <c r="F2836" s="530" t="str">
        <f t="shared" si="91"/>
        <v>Apr</v>
      </c>
    </row>
    <row r="2837" spans="1:6" x14ac:dyDescent="0.35">
      <c r="A2837" s="527">
        <f>Electricity!D2873</f>
        <v>45410</v>
      </c>
      <c r="B2837" s="528">
        <f>Electricity!E2873</f>
        <v>8.333333333333337E-2</v>
      </c>
      <c r="C2837" s="529">
        <f>Electricity!F2873</f>
        <v>0</v>
      </c>
      <c r="D2837" s="529">
        <f>Electricity!I2873</f>
        <v>0</v>
      </c>
      <c r="E2837" s="530" t="str">
        <f t="shared" si="92"/>
        <v>04/28/2024 02:00:00 AM</v>
      </c>
      <c r="F2837" s="530" t="str">
        <f t="shared" si="91"/>
        <v>Apr</v>
      </c>
    </row>
    <row r="2838" spans="1:6" x14ac:dyDescent="0.35">
      <c r="A2838" s="527">
        <f>Electricity!D2874</f>
        <v>45410</v>
      </c>
      <c r="B2838" s="528">
        <f>Electricity!E2874</f>
        <v>0.12500000000000006</v>
      </c>
      <c r="C2838" s="529">
        <f>Electricity!F2874</f>
        <v>0</v>
      </c>
      <c r="D2838" s="529">
        <f>Electricity!I2874</f>
        <v>0</v>
      </c>
      <c r="E2838" s="530" t="str">
        <f t="shared" si="92"/>
        <v>04/28/2024 03:00:00 AM</v>
      </c>
      <c r="F2838" s="530" t="str">
        <f t="shared" si="91"/>
        <v>Apr</v>
      </c>
    </row>
    <row r="2839" spans="1:6" x14ac:dyDescent="0.35">
      <c r="A2839" s="527">
        <f>Electricity!D2875</f>
        <v>45410</v>
      </c>
      <c r="B2839" s="528">
        <f>Electricity!E2875</f>
        <v>0.16666666666666669</v>
      </c>
      <c r="C2839" s="529">
        <f>Electricity!F2875</f>
        <v>0</v>
      </c>
      <c r="D2839" s="529">
        <f>Electricity!I2875</f>
        <v>0</v>
      </c>
      <c r="E2839" s="530" t="str">
        <f t="shared" si="92"/>
        <v>04/28/2024 04:00:00 AM</v>
      </c>
      <c r="F2839" s="530" t="str">
        <f t="shared" si="91"/>
        <v>Apr</v>
      </c>
    </row>
    <row r="2840" spans="1:6" x14ac:dyDescent="0.35">
      <c r="A2840" s="527">
        <f>Electricity!D2876</f>
        <v>45410</v>
      </c>
      <c r="B2840" s="528">
        <f>Electricity!E2876</f>
        <v>0.20833333333333337</v>
      </c>
      <c r="C2840" s="529">
        <f>Electricity!F2876</f>
        <v>0</v>
      </c>
      <c r="D2840" s="529">
        <f>Electricity!I2876</f>
        <v>0</v>
      </c>
      <c r="E2840" s="530" t="str">
        <f t="shared" si="92"/>
        <v>04/28/2024 05:00:00 AM</v>
      </c>
      <c r="F2840" s="530" t="str">
        <f t="shared" si="91"/>
        <v>Apr</v>
      </c>
    </row>
    <row r="2841" spans="1:6" x14ac:dyDescent="0.35">
      <c r="A2841" s="527">
        <f>Electricity!D2877</f>
        <v>45410</v>
      </c>
      <c r="B2841" s="528">
        <f>Electricity!E2877</f>
        <v>0.25</v>
      </c>
      <c r="C2841" s="529">
        <f>Electricity!F2877</f>
        <v>0</v>
      </c>
      <c r="D2841" s="529">
        <f>Electricity!I2877</f>
        <v>0</v>
      </c>
      <c r="E2841" s="530" t="str">
        <f t="shared" si="92"/>
        <v>04/28/2024 06:00:00 AM</v>
      </c>
      <c r="F2841" s="530" t="str">
        <f t="shared" si="91"/>
        <v>Apr</v>
      </c>
    </row>
    <row r="2842" spans="1:6" x14ac:dyDescent="0.35">
      <c r="A2842" s="527">
        <f>Electricity!D2878</f>
        <v>45410</v>
      </c>
      <c r="B2842" s="528">
        <f>Electricity!E2878</f>
        <v>0.29166666666666669</v>
      </c>
      <c r="C2842" s="529">
        <f>Electricity!F2878</f>
        <v>0</v>
      </c>
      <c r="D2842" s="529">
        <f>Electricity!I2878</f>
        <v>0</v>
      </c>
      <c r="E2842" s="530" t="str">
        <f t="shared" si="92"/>
        <v>04/28/2024 07:00:00 AM</v>
      </c>
      <c r="F2842" s="530" t="str">
        <f t="shared" si="91"/>
        <v>Apr</v>
      </c>
    </row>
    <row r="2843" spans="1:6" x14ac:dyDescent="0.35">
      <c r="A2843" s="527">
        <f>Electricity!D2879</f>
        <v>45410</v>
      </c>
      <c r="B2843" s="528">
        <f>Electricity!E2879</f>
        <v>0.33333333333333337</v>
      </c>
      <c r="C2843" s="529">
        <f>Electricity!F2879</f>
        <v>0</v>
      </c>
      <c r="D2843" s="529">
        <f>Electricity!I2879</f>
        <v>0</v>
      </c>
      <c r="E2843" s="530" t="str">
        <f t="shared" si="92"/>
        <v>04/28/2024 08:00:00 AM</v>
      </c>
      <c r="F2843" s="530" t="str">
        <f t="shared" si="91"/>
        <v>Apr</v>
      </c>
    </row>
    <row r="2844" spans="1:6" x14ac:dyDescent="0.35">
      <c r="A2844" s="527">
        <f>Electricity!D2880</f>
        <v>45410</v>
      </c>
      <c r="B2844" s="528">
        <f>Electricity!E2880</f>
        <v>0.375</v>
      </c>
      <c r="C2844" s="529">
        <f>Electricity!F2880</f>
        <v>0</v>
      </c>
      <c r="D2844" s="529">
        <f>Electricity!I2880</f>
        <v>0</v>
      </c>
      <c r="E2844" s="530" t="str">
        <f t="shared" si="92"/>
        <v>04/28/2024 09:00:00 AM</v>
      </c>
      <c r="F2844" s="530" t="str">
        <f t="shared" si="91"/>
        <v>Apr</v>
      </c>
    </row>
    <row r="2845" spans="1:6" x14ac:dyDescent="0.35">
      <c r="A2845" s="527">
        <f>Electricity!D2881</f>
        <v>45410</v>
      </c>
      <c r="B2845" s="528">
        <f>Electricity!E2881</f>
        <v>0.41666666666666669</v>
      </c>
      <c r="C2845" s="529">
        <f>Electricity!F2881</f>
        <v>0</v>
      </c>
      <c r="D2845" s="529">
        <f>Electricity!I2881</f>
        <v>0</v>
      </c>
      <c r="E2845" s="530" t="str">
        <f t="shared" si="92"/>
        <v>04/28/2024 10:00:00 AM</v>
      </c>
      <c r="F2845" s="530" t="str">
        <f t="shared" si="91"/>
        <v>Apr</v>
      </c>
    </row>
    <row r="2846" spans="1:6" x14ac:dyDescent="0.35">
      <c r="A2846" s="527">
        <f>Electricity!D2882</f>
        <v>45410</v>
      </c>
      <c r="B2846" s="528">
        <f>Electricity!E2882</f>
        <v>0.45833333333333337</v>
      </c>
      <c r="C2846" s="529">
        <f>Electricity!F2882</f>
        <v>0</v>
      </c>
      <c r="D2846" s="529">
        <f>Electricity!I2882</f>
        <v>0</v>
      </c>
      <c r="E2846" s="530" t="str">
        <f t="shared" si="92"/>
        <v>04/28/2024 11:00:00 AM</v>
      </c>
      <c r="F2846" s="530" t="str">
        <f t="shared" si="91"/>
        <v>Apr</v>
      </c>
    </row>
    <row r="2847" spans="1:6" x14ac:dyDescent="0.35">
      <c r="A2847" s="527">
        <f>Electricity!D2883</f>
        <v>45410</v>
      </c>
      <c r="B2847" s="528">
        <f>Electricity!E2883</f>
        <v>0.50000000000000011</v>
      </c>
      <c r="C2847" s="529">
        <f>Electricity!F2883</f>
        <v>0</v>
      </c>
      <c r="D2847" s="529">
        <f>Electricity!I2883</f>
        <v>0</v>
      </c>
      <c r="E2847" s="530" t="str">
        <f t="shared" si="92"/>
        <v>04/28/2024 12:00:00 PM</v>
      </c>
      <c r="F2847" s="530" t="str">
        <f t="shared" si="91"/>
        <v>Apr</v>
      </c>
    </row>
    <row r="2848" spans="1:6" x14ac:dyDescent="0.35">
      <c r="A2848" s="527">
        <f>Electricity!D2884</f>
        <v>45410</v>
      </c>
      <c r="B2848" s="528">
        <f>Electricity!E2884</f>
        <v>0.54166666666666674</v>
      </c>
      <c r="C2848" s="529">
        <f>Electricity!F2884</f>
        <v>0</v>
      </c>
      <c r="D2848" s="529">
        <f>Electricity!I2884</f>
        <v>0</v>
      </c>
      <c r="E2848" s="530" t="str">
        <f t="shared" si="92"/>
        <v>04/28/2024 01:00:00 PM</v>
      </c>
      <c r="F2848" s="530" t="str">
        <f t="shared" si="91"/>
        <v>Apr</v>
      </c>
    </row>
    <row r="2849" spans="1:6" x14ac:dyDescent="0.35">
      <c r="A2849" s="527">
        <f>Electricity!D2885</f>
        <v>45410</v>
      </c>
      <c r="B2849" s="528">
        <f>Electricity!E2885</f>
        <v>0.58333333333333337</v>
      </c>
      <c r="C2849" s="529">
        <f>Electricity!F2885</f>
        <v>0</v>
      </c>
      <c r="D2849" s="529">
        <f>Electricity!I2885</f>
        <v>0</v>
      </c>
      <c r="E2849" s="530" t="str">
        <f t="shared" si="92"/>
        <v>04/28/2024 02:00:00 PM</v>
      </c>
      <c r="F2849" s="530" t="str">
        <f t="shared" si="91"/>
        <v>Apr</v>
      </c>
    </row>
    <row r="2850" spans="1:6" x14ac:dyDescent="0.35">
      <c r="A2850" s="527">
        <f>Electricity!D2886</f>
        <v>45410</v>
      </c>
      <c r="B2850" s="528">
        <f>Electricity!E2886</f>
        <v>0.62500000000000011</v>
      </c>
      <c r="C2850" s="529">
        <f>Electricity!F2886</f>
        <v>0</v>
      </c>
      <c r="D2850" s="529">
        <f>Electricity!I2886</f>
        <v>0</v>
      </c>
      <c r="E2850" s="530" t="str">
        <f t="shared" si="92"/>
        <v>04/28/2024 03:00:00 PM</v>
      </c>
      <c r="F2850" s="530" t="str">
        <f t="shared" si="91"/>
        <v>Apr</v>
      </c>
    </row>
    <row r="2851" spans="1:6" x14ac:dyDescent="0.35">
      <c r="A2851" s="527">
        <f>Electricity!D2887</f>
        <v>45410</v>
      </c>
      <c r="B2851" s="528">
        <f>Electricity!E2887</f>
        <v>0.66666666666666674</v>
      </c>
      <c r="C2851" s="529">
        <f>Electricity!F2887</f>
        <v>0</v>
      </c>
      <c r="D2851" s="529">
        <f>Electricity!I2887</f>
        <v>0</v>
      </c>
      <c r="E2851" s="530" t="str">
        <f t="shared" si="92"/>
        <v>04/28/2024 04:00:00 PM</v>
      </c>
      <c r="F2851" s="530" t="str">
        <f t="shared" si="91"/>
        <v>Apr</v>
      </c>
    </row>
    <row r="2852" spans="1:6" x14ac:dyDescent="0.35">
      <c r="A2852" s="527">
        <f>Electricity!D2888</f>
        <v>45410</v>
      </c>
      <c r="B2852" s="528">
        <f>Electricity!E2888</f>
        <v>0.70833333333333337</v>
      </c>
      <c r="C2852" s="529">
        <f>Electricity!F2888</f>
        <v>0</v>
      </c>
      <c r="D2852" s="529">
        <f>Electricity!I2888</f>
        <v>0</v>
      </c>
      <c r="E2852" s="530" t="str">
        <f t="shared" si="92"/>
        <v>04/28/2024 05:00:00 PM</v>
      </c>
      <c r="F2852" s="530" t="str">
        <f t="shared" si="91"/>
        <v>Apr</v>
      </c>
    </row>
    <row r="2853" spans="1:6" x14ac:dyDescent="0.35">
      <c r="A2853" s="527">
        <f>Electricity!D2889</f>
        <v>45410</v>
      </c>
      <c r="B2853" s="528">
        <f>Electricity!E2889</f>
        <v>0.75000000000000011</v>
      </c>
      <c r="C2853" s="529">
        <f>Electricity!F2889</f>
        <v>0</v>
      </c>
      <c r="D2853" s="529">
        <f>Electricity!I2889</f>
        <v>0</v>
      </c>
      <c r="E2853" s="530" t="str">
        <f t="shared" si="92"/>
        <v>04/28/2024 06:00:00 PM</v>
      </c>
      <c r="F2853" s="530" t="str">
        <f t="shared" si="91"/>
        <v>Apr</v>
      </c>
    </row>
    <row r="2854" spans="1:6" x14ac:dyDescent="0.35">
      <c r="A2854" s="527">
        <f>Electricity!D2890</f>
        <v>45410</v>
      </c>
      <c r="B2854" s="528">
        <f>Electricity!E2890</f>
        <v>0.79166666666666674</v>
      </c>
      <c r="C2854" s="529">
        <f>Electricity!F2890</f>
        <v>0</v>
      </c>
      <c r="D2854" s="529">
        <f>Electricity!I2890</f>
        <v>0</v>
      </c>
      <c r="E2854" s="530" t="str">
        <f t="shared" si="92"/>
        <v>04/28/2024 07:00:00 PM</v>
      </c>
      <c r="F2854" s="530" t="str">
        <f t="shared" si="91"/>
        <v>Apr</v>
      </c>
    </row>
    <row r="2855" spans="1:6" x14ac:dyDescent="0.35">
      <c r="A2855" s="527">
        <f>Electricity!D2891</f>
        <v>45410</v>
      </c>
      <c r="B2855" s="528">
        <f>Electricity!E2891</f>
        <v>0.83333333333333337</v>
      </c>
      <c r="C2855" s="529">
        <f>Electricity!F2891</f>
        <v>0</v>
      </c>
      <c r="D2855" s="529">
        <f>Electricity!I2891</f>
        <v>0</v>
      </c>
      <c r="E2855" s="530" t="str">
        <f t="shared" si="92"/>
        <v>04/28/2024 08:00:00 PM</v>
      </c>
      <c r="F2855" s="530" t="str">
        <f t="shared" si="91"/>
        <v>Apr</v>
      </c>
    </row>
    <row r="2856" spans="1:6" x14ac:dyDescent="0.35">
      <c r="A2856" s="527">
        <f>Electricity!D2892</f>
        <v>45410</v>
      </c>
      <c r="B2856" s="528">
        <f>Electricity!E2892</f>
        <v>0.87500000000000011</v>
      </c>
      <c r="C2856" s="529">
        <f>Electricity!F2892</f>
        <v>0</v>
      </c>
      <c r="D2856" s="529">
        <f>Electricity!I2892</f>
        <v>0</v>
      </c>
      <c r="E2856" s="530" t="str">
        <f t="shared" si="92"/>
        <v>04/28/2024 09:00:00 PM</v>
      </c>
      <c r="F2856" s="530" t="str">
        <f t="shared" si="91"/>
        <v>Apr</v>
      </c>
    </row>
    <row r="2857" spans="1:6" x14ac:dyDescent="0.35">
      <c r="A2857" s="527">
        <f>Electricity!D2893</f>
        <v>45410</v>
      </c>
      <c r="B2857" s="528">
        <f>Electricity!E2893</f>
        <v>0.91666666666666674</v>
      </c>
      <c r="C2857" s="529">
        <f>Electricity!F2893</f>
        <v>0</v>
      </c>
      <c r="D2857" s="529">
        <f>Electricity!I2893</f>
        <v>0</v>
      </c>
      <c r="E2857" s="530" t="str">
        <f t="shared" si="92"/>
        <v>04/28/2024 10:00:00 PM</v>
      </c>
      <c r="F2857" s="530" t="str">
        <f t="shared" si="91"/>
        <v>Apr</v>
      </c>
    </row>
    <row r="2858" spans="1:6" x14ac:dyDescent="0.35">
      <c r="A2858" s="527">
        <f>Electricity!D2894</f>
        <v>45410</v>
      </c>
      <c r="B2858" s="528">
        <f>Electricity!E2894</f>
        <v>0.95833333333333337</v>
      </c>
      <c r="C2858" s="529">
        <f>Electricity!F2894</f>
        <v>0</v>
      </c>
      <c r="D2858" s="529">
        <f>Electricity!I2894</f>
        <v>0</v>
      </c>
      <c r="E2858" s="530" t="str">
        <f t="shared" si="92"/>
        <v>04/28/2024 11:00:00 PM</v>
      </c>
      <c r="F2858" s="530" t="str">
        <f t="shared" si="91"/>
        <v>Apr</v>
      </c>
    </row>
    <row r="2859" spans="1:6" x14ac:dyDescent="0.35">
      <c r="A2859" s="527">
        <f>Electricity!D2895</f>
        <v>45411</v>
      </c>
      <c r="B2859" s="528">
        <f>Electricity!E2895</f>
        <v>3.1225022567582528E-17</v>
      </c>
      <c r="C2859" s="529">
        <f>Electricity!F2895</f>
        <v>0</v>
      </c>
      <c r="D2859" s="529">
        <f>Electricity!I2895</f>
        <v>0</v>
      </c>
      <c r="E2859" s="530" t="str">
        <f t="shared" si="92"/>
        <v>04/29/2024 12:00:00 AM</v>
      </c>
      <c r="F2859" s="530" t="str">
        <f t="shared" si="91"/>
        <v>Apr</v>
      </c>
    </row>
    <row r="2860" spans="1:6" x14ac:dyDescent="0.35">
      <c r="A2860" s="527">
        <f>Electricity!D2896</f>
        <v>45411</v>
      </c>
      <c r="B2860" s="528">
        <f>Electricity!E2896</f>
        <v>4.1666666666666699E-2</v>
      </c>
      <c r="C2860" s="529">
        <f>Electricity!F2896</f>
        <v>0</v>
      </c>
      <c r="D2860" s="529">
        <f>Electricity!I2896</f>
        <v>0</v>
      </c>
      <c r="E2860" s="530" t="str">
        <f t="shared" si="92"/>
        <v>04/29/2024 01:00:00 AM</v>
      </c>
      <c r="F2860" s="530" t="str">
        <f t="shared" si="91"/>
        <v>Apr</v>
      </c>
    </row>
    <row r="2861" spans="1:6" x14ac:dyDescent="0.35">
      <c r="A2861" s="527">
        <f>Electricity!D2897</f>
        <v>45411</v>
      </c>
      <c r="B2861" s="528">
        <f>Electricity!E2897</f>
        <v>8.333333333333337E-2</v>
      </c>
      <c r="C2861" s="529">
        <f>Electricity!F2897</f>
        <v>0</v>
      </c>
      <c r="D2861" s="529">
        <f>Electricity!I2897</f>
        <v>0</v>
      </c>
      <c r="E2861" s="530" t="str">
        <f t="shared" si="92"/>
        <v>04/29/2024 02:00:00 AM</v>
      </c>
      <c r="F2861" s="530" t="str">
        <f t="shared" si="91"/>
        <v>Apr</v>
      </c>
    </row>
    <row r="2862" spans="1:6" x14ac:dyDescent="0.35">
      <c r="A2862" s="527">
        <f>Electricity!D2898</f>
        <v>45411</v>
      </c>
      <c r="B2862" s="528">
        <f>Electricity!E2898</f>
        <v>0.12500000000000006</v>
      </c>
      <c r="C2862" s="529">
        <f>Electricity!F2898</f>
        <v>0</v>
      </c>
      <c r="D2862" s="529">
        <f>Electricity!I2898</f>
        <v>0</v>
      </c>
      <c r="E2862" s="530" t="str">
        <f t="shared" si="92"/>
        <v>04/29/2024 03:00:00 AM</v>
      </c>
      <c r="F2862" s="530" t="str">
        <f t="shared" si="91"/>
        <v>Apr</v>
      </c>
    </row>
    <row r="2863" spans="1:6" x14ac:dyDescent="0.35">
      <c r="A2863" s="527">
        <f>Electricity!D2899</f>
        <v>45411</v>
      </c>
      <c r="B2863" s="528">
        <f>Electricity!E2899</f>
        <v>0.16666666666666669</v>
      </c>
      <c r="C2863" s="529">
        <f>Electricity!F2899</f>
        <v>0</v>
      </c>
      <c r="D2863" s="529">
        <f>Electricity!I2899</f>
        <v>0</v>
      </c>
      <c r="E2863" s="530" t="str">
        <f t="shared" si="92"/>
        <v>04/29/2024 04:00:00 AM</v>
      </c>
      <c r="F2863" s="530" t="str">
        <f t="shared" si="91"/>
        <v>Apr</v>
      </c>
    </row>
    <row r="2864" spans="1:6" x14ac:dyDescent="0.35">
      <c r="A2864" s="527">
        <f>Electricity!D2900</f>
        <v>45411</v>
      </c>
      <c r="B2864" s="528">
        <f>Electricity!E2900</f>
        <v>0.20833333333333337</v>
      </c>
      <c r="C2864" s="529">
        <f>Electricity!F2900</f>
        <v>0</v>
      </c>
      <c r="D2864" s="529">
        <f>Electricity!I2900</f>
        <v>0</v>
      </c>
      <c r="E2864" s="530" t="str">
        <f t="shared" si="92"/>
        <v>04/29/2024 05:00:00 AM</v>
      </c>
      <c r="F2864" s="530" t="str">
        <f t="shared" si="91"/>
        <v>Apr</v>
      </c>
    </row>
    <row r="2865" spans="1:6" x14ac:dyDescent="0.35">
      <c r="A2865" s="527">
        <f>Electricity!D2901</f>
        <v>45411</v>
      </c>
      <c r="B2865" s="528">
        <f>Electricity!E2901</f>
        <v>0.25</v>
      </c>
      <c r="C2865" s="529">
        <f>Electricity!F2901</f>
        <v>0</v>
      </c>
      <c r="D2865" s="529">
        <f>Electricity!I2901</f>
        <v>0</v>
      </c>
      <c r="E2865" s="530" t="str">
        <f t="shared" si="92"/>
        <v>04/29/2024 06:00:00 AM</v>
      </c>
      <c r="F2865" s="530" t="str">
        <f t="shared" si="91"/>
        <v>Apr</v>
      </c>
    </row>
    <row r="2866" spans="1:6" x14ac:dyDescent="0.35">
      <c r="A2866" s="527">
        <f>Electricity!D2902</f>
        <v>45411</v>
      </c>
      <c r="B2866" s="528">
        <f>Electricity!E2902</f>
        <v>0.29166666666666669</v>
      </c>
      <c r="C2866" s="529">
        <f>Electricity!F2902</f>
        <v>0</v>
      </c>
      <c r="D2866" s="529">
        <f>Electricity!I2902</f>
        <v>0</v>
      </c>
      <c r="E2866" s="530" t="str">
        <f t="shared" si="92"/>
        <v>04/29/2024 07:00:00 AM</v>
      </c>
      <c r="F2866" s="530" t="str">
        <f t="shared" si="91"/>
        <v>Apr</v>
      </c>
    </row>
    <row r="2867" spans="1:6" x14ac:dyDescent="0.35">
      <c r="A2867" s="527">
        <f>Electricity!D2903</f>
        <v>45411</v>
      </c>
      <c r="B2867" s="528">
        <f>Electricity!E2903</f>
        <v>0.33333333333333337</v>
      </c>
      <c r="C2867" s="529">
        <f>Electricity!F2903</f>
        <v>0</v>
      </c>
      <c r="D2867" s="529">
        <f>Electricity!I2903</f>
        <v>0</v>
      </c>
      <c r="E2867" s="530" t="str">
        <f t="shared" si="92"/>
        <v>04/29/2024 08:00:00 AM</v>
      </c>
      <c r="F2867" s="530" t="str">
        <f t="shared" si="91"/>
        <v>Apr</v>
      </c>
    </row>
    <row r="2868" spans="1:6" x14ac:dyDescent="0.35">
      <c r="A2868" s="527">
        <f>Electricity!D2904</f>
        <v>45411</v>
      </c>
      <c r="B2868" s="528">
        <f>Electricity!E2904</f>
        <v>0.375</v>
      </c>
      <c r="C2868" s="529">
        <f>Electricity!F2904</f>
        <v>0</v>
      </c>
      <c r="D2868" s="529">
        <f>Electricity!I2904</f>
        <v>0</v>
      </c>
      <c r="E2868" s="530" t="str">
        <f t="shared" si="92"/>
        <v>04/29/2024 09:00:00 AM</v>
      </c>
      <c r="F2868" s="530" t="str">
        <f t="shared" si="91"/>
        <v>Apr</v>
      </c>
    </row>
    <row r="2869" spans="1:6" x14ac:dyDescent="0.35">
      <c r="A2869" s="527">
        <f>Electricity!D2905</f>
        <v>45411</v>
      </c>
      <c r="B2869" s="528">
        <f>Electricity!E2905</f>
        <v>0.41666666666666669</v>
      </c>
      <c r="C2869" s="529">
        <f>Electricity!F2905</f>
        <v>0</v>
      </c>
      <c r="D2869" s="529">
        <f>Electricity!I2905</f>
        <v>0</v>
      </c>
      <c r="E2869" s="530" t="str">
        <f t="shared" si="92"/>
        <v>04/29/2024 10:00:00 AM</v>
      </c>
      <c r="F2869" s="530" t="str">
        <f t="shared" si="91"/>
        <v>Apr</v>
      </c>
    </row>
    <row r="2870" spans="1:6" x14ac:dyDescent="0.35">
      <c r="A2870" s="527">
        <f>Electricity!D2906</f>
        <v>45411</v>
      </c>
      <c r="B2870" s="528">
        <f>Electricity!E2906</f>
        <v>0.45833333333333337</v>
      </c>
      <c r="C2870" s="529">
        <f>Electricity!F2906</f>
        <v>0</v>
      </c>
      <c r="D2870" s="529">
        <f>Electricity!I2906</f>
        <v>0</v>
      </c>
      <c r="E2870" s="530" t="str">
        <f t="shared" si="92"/>
        <v>04/29/2024 11:00:00 AM</v>
      </c>
      <c r="F2870" s="530" t="str">
        <f t="shared" si="91"/>
        <v>Apr</v>
      </c>
    </row>
    <row r="2871" spans="1:6" x14ac:dyDescent="0.35">
      <c r="A2871" s="527">
        <f>Electricity!D2907</f>
        <v>45411</v>
      </c>
      <c r="B2871" s="528">
        <f>Electricity!E2907</f>
        <v>0.50000000000000011</v>
      </c>
      <c r="C2871" s="529">
        <f>Electricity!F2907</f>
        <v>0</v>
      </c>
      <c r="D2871" s="529">
        <f>Electricity!I2907</f>
        <v>0</v>
      </c>
      <c r="E2871" s="530" t="str">
        <f t="shared" si="92"/>
        <v>04/29/2024 12:00:00 PM</v>
      </c>
      <c r="F2871" s="530" t="str">
        <f t="shared" si="91"/>
        <v>Apr</v>
      </c>
    </row>
    <row r="2872" spans="1:6" x14ac:dyDescent="0.35">
      <c r="A2872" s="527">
        <f>Electricity!D2908</f>
        <v>45411</v>
      </c>
      <c r="B2872" s="528">
        <f>Electricity!E2908</f>
        <v>0.54166666666666674</v>
      </c>
      <c r="C2872" s="529">
        <f>Electricity!F2908</f>
        <v>0</v>
      </c>
      <c r="D2872" s="529">
        <f>Electricity!I2908</f>
        <v>0</v>
      </c>
      <c r="E2872" s="530" t="str">
        <f t="shared" si="92"/>
        <v>04/29/2024 01:00:00 PM</v>
      </c>
      <c r="F2872" s="530" t="str">
        <f t="shared" si="91"/>
        <v>Apr</v>
      </c>
    </row>
    <row r="2873" spans="1:6" x14ac:dyDescent="0.35">
      <c r="A2873" s="527">
        <f>Electricity!D2909</f>
        <v>45411</v>
      </c>
      <c r="B2873" s="528">
        <f>Electricity!E2909</f>
        <v>0.58333333333333337</v>
      </c>
      <c r="C2873" s="529">
        <f>Electricity!F2909</f>
        <v>0</v>
      </c>
      <c r="D2873" s="529">
        <f>Electricity!I2909</f>
        <v>0</v>
      </c>
      <c r="E2873" s="530" t="str">
        <f t="shared" si="92"/>
        <v>04/29/2024 02:00:00 PM</v>
      </c>
      <c r="F2873" s="530" t="str">
        <f t="shared" si="91"/>
        <v>Apr</v>
      </c>
    </row>
    <row r="2874" spans="1:6" x14ac:dyDescent="0.35">
      <c r="A2874" s="527">
        <f>Electricity!D2910</f>
        <v>45411</v>
      </c>
      <c r="B2874" s="528">
        <f>Electricity!E2910</f>
        <v>0.62500000000000011</v>
      </c>
      <c r="C2874" s="529">
        <f>Electricity!F2910</f>
        <v>0</v>
      </c>
      <c r="D2874" s="529">
        <f>Electricity!I2910</f>
        <v>0</v>
      </c>
      <c r="E2874" s="530" t="str">
        <f t="shared" si="92"/>
        <v>04/29/2024 03:00:00 PM</v>
      </c>
      <c r="F2874" s="530" t="str">
        <f t="shared" si="91"/>
        <v>Apr</v>
      </c>
    </row>
    <row r="2875" spans="1:6" x14ac:dyDescent="0.35">
      <c r="A2875" s="527">
        <f>Electricity!D2911</f>
        <v>45411</v>
      </c>
      <c r="B2875" s="528">
        <f>Electricity!E2911</f>
        <v>0.66666666666666674</v>
      </c>
      <c r="C2875" s="529">
        <f>Electricity!F2911</f>
        <v>0</v>
      </c>
      <c r="D2875" s="529">
        <f>Electricity!I2911</f>
        <v>0</v>
      </c>
      <c r="E2875" s="530" t="str">
        <f t="shared" si="92"/>
        <v>04/29/2024 04:00:00 PM</v>
      </c>
      <c r="F2875" s="530" t="str">
        <f t="shared" si="91"/>
        <v>Apr</v>
      </c>
    </row>
    <row r="2876" spans="1:6" x14ac:dyDescent="0.35">
      <c r="A2876" s="527">
        <f>Electricity!D2912</f>
        <v>45411</v>
      </c>
      <c r="B2876" s="528">
        <f>Electricity!E2912</f>
        <v>0.70833333333333337</v>
      </c>
      <c r="C2876" s="529">
        <f>Electricity!F2912</f>
        <v>0</v>
      </c>
      <c r="D2876" s="529">
        <f>Electricity!I2912</f>
        <v>0</v>
      </c>
      <c r="E2876" s="530" t="str">
        <f t="shared" si="92"/>
        <v>04/29/2024 05:00:00 PM</v>
      </c>
      <c r="F2876" s="530" t="str">
        <f t="shared" si="91"/>
        <v>Apr</v>
      </c>
    </row>
    <row r="2877" spans="1:6" x14ac:dyDescent="0.35">
      <c r="A2877" s="527">
        <f>Electricity!D2913</f>
        <v>45411</v>
      </c>
      <c r="B2877" s="528">
        <f>Electricity!E2913</f>
        <v>0.75000000000000011</v>
      </c>
      <c r="C2877" s="529">
        <f>Electricity!F2913</f>
        <v>0</v>
      </c>
      <c r="D2877" s="529">
        <f>Electricity!I2913</f>
        <v>0</v>
      </c>
      <c r="E2877" s="530" t="str">
        <f t="shared" si="92"/>
        <v>04/29/2024 06:00:00 PM</v>
      </c>
      <c r="F2877" s="530" t="str">
        <f t="shared" si="91"/>
        <v>Apr</v>
      </c>
    </row>
    <row r="2878" spans="1:6" x14ac:dyDescent="0.35">
      <c r="A2878" s="527">
        <f>Electricity!D2914</f>
        <v>45411</v>
      </c>
      <c r="B2878" s="528">
        <f>Electricity!E2914</f>
        <v>0.79166666666666674</v>
      </c>
      <c r="C2878" s="529">
        <f>Electricity!F2914</f>
        <v>0</v>
      </c>
      <c r="D2878" s="529">
        <f>Electricity!I2914</f>
        <v>0</v>
      </c>
      <c r="E2878" s="530" t="str">
        <f t="shared" si="92"/>
        <v>04/29/2024 07:00:00 PM</v>
      </c>
      <c r="F2878" s="530" t="str">
        <f t="shared" si="91"/>
        <v>Apr</v>
      </c>
    </row>
    <row r="2879" spans="1:6" x14ac:dyDescent="0.35">
      <c r="A2879" s="527">
        <f>Electricity!D2915</f>
        <v>45411</v>
      </c>
      <c r="B2879" s="528">
        <f>Electricity!E2915</f>
        <v>0.83333333333333337</v>
      </c>
      <c r="C2879" s="529">
        <f>Electricity!F2915</f>
        <v>0</v>
      </c>
      <c r="D2879" s="529">
        <f>Electricity!I2915</f>
        <v>0</v>
      </c>
      <c r="E2879" s="530" t="str">
        <f t="shared" si="92"/>
        <v>04/29/2024 08:00:00 PM</v>
      </c>
      <c r="F2879" s="530" t="str">
        <f t="shared" si="91"/>
        <v>Apr</v>
      </c>
    </row>
    <row r="2880" spans="1:6" x14ac:dyDescent="0.35">
      <c r="A2880" s="527">
        <f>Electricity!D2916</f>
        <v>45411</v>
      </c>
      <c r="B2880" s="528">
        <f>Electricity!E2916</f>
        <v>0.87500000000000011</v>
      </c>
      <c r="C2880" s="529">
        <f>Electricity!F2916</f>
        <v>0</v>
      </c>
      <c r="D2880" s="529">
        <f>Electricity!I2916</f>
        <v>0</v>
      </c>
      <c r="E2880" s="530" t="str">
        <f t="shared" si="92"/>
        <v>04/29/2024 09:00:00 PM</v>
      </c>
      <c r="F2880" s="530" t="str">
        <f t="shared" si="91"/>
        <v>Apr</v>
      </c>
    </row>
    <row r="2881" spans="1:6" x14ac:dyDescent="0.35">
      <c r="A2881" s="527">
        <f>Electricity!D2917</f>
        <v>45411</v>
      </c>
      <c r="B2881" s="528">
        <f>Electricity!E2917</f>
        <v>0.91666666666666674</v>
      </c>
      <c r="C2881" s="529">
        <f>Electricity!F2917</f>
        <v>0</v>
      </c>
      <c r="D2881" s="529">
        <f>Electricity!I2917</f>
        <v>0</v>
      </c>
      <c r="E2881" s="530" t="str">
        <f t="shared" si="92"/>
        <v>04/29/2024 10:00:00 PM</v>
      </c>
      <c r="F2881" s="530" t="str">
        <f t="shared" si="91"/>
        <v>Apr</v>
      </c>
    </row>
    <row r="2882" spans="1:6" x14ac:dyDescent="0.35">
      <c r="A2882" s="527">
        <f>Electricity!D2918</f>
        <v>45411</v>
      </c>
      <c r="B2882" s="528">
        <f>Electricity!E2918</f>
        <v>0.95833333333333337</v>
      </c>
      <c r="C2882" s="529">
        <f>Electricity!F2918</f>
        <v>0</v>
      </c>
      <c r="D2882" s="529">
        <f>Electricity!I2918</f>
        <v>0</v>
      </c>
      <c r="E2882" s="530" t="str">
        <f t="shared" si="92"/>
        <v>04/29/2024 11:00:00 PM</v>
      </c>
      <c r="F2882" s="530" t="str">
        <f t="shared" si="91"/>
        <v>Apr</v>
      </c>
    </row>
    <row r="2883" spans="1:6" x14ac:dyDescent="0.35">
      <c r="A2883" s="527">
        <f>Electricity!D2919</f>
        <v>45412</v>
      </c>
      <c r="B2883" s="528">
        <f>Electricity!E2919</f>
        <v>3.1225022567582528E-17</v>
      </c>
      <c r="C2883" s="529">
        <f>Electricity!F2919</f>
        <v>0</v>
      </c>
      <c r="D2883" s="529">
        <f>Electricity!I2919</f>
        <v>0</v>
      </c>
      <c r="E2883" s="530" t="str">
        <f t="shared" si="92"/>
        <v>04/30/2024 12:00:00 AM</v>
      </c>
      <c r="F2883" s="530" t="str">
        <f t="shared" ref="F2883:F2946" si="93">TEXT(A2883,"mmm")</f>
        <v>Apr</v>
      </c>
    </row>
    <row r="2884" spans="1:6" x14ac:dyDescent="0.35">
      <c r="A2884" s="527">
        <f>Electricity!D2920</f>
        <v>45412</v>
      </c>
      <c r="B2884" s="528">
        <f>Electricity!E2920</f>
        <v>4.1666666666666699E-2</v>
      </c>
      <c r="C2884" s="529">
        <f>Electricity!F2920</f>
        <v>0</v>
      </c>
      <c r="D2884" s="529">
        <f>Electricity!I2920</f>
        <v>0</v>
      </c>
      <c r="E2884" s="530" t="str">
        <f t="shared" si="92"/>
        <v>04/30/2024 01:00:00 AM</v>
      </c>
      <c r="F2884" s="530" t="str">
        <f t="shared" si="93"/>
        <v>Apr</v>
      </c>
    </row>
    <row r="2885" spans="1:6" x14ac:dyDescent="0.35">
      <c r="A2885" s="527">
        <f>Electricity!D2921</f>
        <v>45412</v>
      </c>
      <c r="B2885" s="528">
        <f>Electricity!E2921</f>
        <v>8.333333333333337E-2</v>
      </c>
      <c r="C2885" s="529">
        <f>Electricity!F2921</f>
        <v>0</v>
      </c>
      <c r="D2885" s="529">
        <f>Electricity!I2921</f>
        <v>0</v>
      </c>
      <c r="E2885" s="530" t="str">
        <f t="shared" si="92"/>
        <v>04/30/2024 02:00:00 AM</v>
      </c>
      <c r="F2885" s="530" t="str">
        <f t="shared" si="93"/>
        <v>Apr</v>
      </c>
    </row>
    <row r="2886" spans="1:6" x14ac:dyDescent="0.35">
      <c r="A2886" s="527">
        <f>Electricity!D2922</f>
        <v>45412</v>
      </c>
      <c r="B2886" s="528">
        <f>Electricity!E2922</f>
        <v>0.12500000000000006</v>
      </c>
      <c r="C2886" s="529">
        <f>Electricity!F2922</f>
        <v>0</v>
      </c>
      <c r="D2886" s="529">
        <f>Electricity!I2922</f>
        <v>0</v>
      </c>
      <c r="E2886" s="530" t="str">
        <f t="shared" si="92"/>
        <v>04/30/2024 03:00:00 AM</v>
      </c>
      <c r="F2886" s="530" t="str">
        <f t="shared" si="93"/>
        <v>Apr</v>
      </c>
    </row>
    <row r="2887" spans="1:6" x14ac:dyDescent="0.35">
      <c r="A2887" s="527">
        <f>Electricity!D2923</f>
        <v>45412</v>
      </c>
      <c r="B2887" s="528">
        <f>Electricity!E2923</f>
        <v>0.16666666666666669</v>
      </c>
      <c r="C2887" s="529">
        <f>Electricity!F2923</f>
        <v>0</v>
      </c>
      <c r="D2887" s="529">
        <f>Electricity!I2923</f>
        <v>0</v>
      </c>
      <c r="E2887" s="530" t="str">
        <f t="shared" si="92"/>
        <v>04/30/2024 04:00:00 AM</v>
      </c>
      <c r="F2887" s="530" t="str">
        <f t="shared" si="93"/>
        <v>Apr</v>
      </c>
    </row>
    <row r="2888" spans="1:6" x14ac:dyDescent="0.35">
      <c r="A2888" s="527">
        <f>Electricity!D2924</f>
        <v>45412</v>
      </c>
      <c r="B2888" s="528">
        <f>Electricity!E2924</f>
        <v>0.20833333333333337</v>
      </c>
      <c r="C2888" s="529">
        <f>Electricity!F2924</f>
        <v>0</v>
      </c>
      <c r="D2888" s="529">
        <f>Electricity!I2924</f>
        <v>0</v>
      </c>
      <c r="E2888" s="530" t="str">
        <f t="shared" si="92"/>
        <v>04/30/2024 05:00:00 AM</v>
      </c>
      <c r="F2888" s="530" t="str">
        <f t="shared" si="93"/>
        <v>Apr</v>
      </c>
    </row>
    <row r="2889" spans="1:6" x14ac:dyDescent="0.35">
      <c r="A2889" s="527">
        <f>Electricity!D2925</f>
        <v>45412</v>
      </c>
      <c r="B2889" s="528">
        <f>Electricity!E2925</f>
        <v>0.25</v>
      </c>
      <c r="C2889" s="529">
        <f>Electricity!F2925</f>
        <v>0</v>
      </c>
      <c r="D2889" s="529">
        <f>Electricity!I2925</f>
        <v>0</v>
      </c>
      <c r="E2889" s="530" t="str">
        <f t="shared" si="92"/>
        <v>04/30/2024 06:00:00 AM</v>
      </c>
      <c r="F2889" s="530" t="str">
        <f t="shared" si="93"/>
        <v>Apr</v>
      </c>
    </row>
    <row r="2890" spans="1:6" x14ac:dyDescent="0.35">
      <c r="A2890" s="527">
        <f>Electricity!D2926</f>
        <v>45412</v>
      </c>
      <c r="B2890" s="528">
        <f>Electricity!E2926</f>
        <v>0.29166666666666669</v>
      </c>
      <c r="C2890" s="529">
        <f>Electricity!F2926</f>
        <v>0</v>
      </c>
      <c r="D2890" s="529">
        <f>Electricity!I2926</f>
        <v>0</v>
      </c>
      <c r="E2890" s="530" t="str">
        <f t="shared" si="92"/>
        <v>04/30/2024 07:00:00 AM</v>
      </c>
      <c r="F2890" s="530" t="str">
        <f t="shared" si="93"/>
        <v>Apr</v>
      </c>
    </row>
    <row r="2891" spans="1:6" x14ac:dyDescent="0.35">
      <c r="A2891" s="527">
        <f>Electricity!D2927</f>
        <v>45412</v>
      </c>
      <c r="B2891" s="528">
        <f>Electricity!E2927</f>
        <v>0.33333333333333337</v>
      </c>
      <c r="C2891" s="529">
        <f>Electricity!F2927</f>
        <v>0</v>
      </c>
      <c r="D2891" s="529">
        <f>Electricity!I2927</f>
        <v>0</v>
      </c>
      <c r="E2891" s="530" t="str">
        <f t="shared" si="92"/>
        <v>04/30/2024 08:00:00 AM</v>
      </c>
      <c r="F2891" s="530" t="str">
        <f t="shared" si="93"/>
        <v>Apr</v>
      </c>
    </row>
    <row r="2892" spans="1:6" x14ac:dyDescent="0.35">
      <c r="A2892" s="527">
        <f>Electricity!D2928</f>
        <v>45412</v>
      </c>
      <c r="B2892" s="528">
        <f>Electricity!E2928</f>
        <v>0.375</v>
      </c>
      <c r="C2892" s="529">
        <f>Electricity!F2928</f>
        <v>0</v>
      </c>
      <c r="D2892" s="529">
        <f>Electricity!I2928</f>
        <v>0</v>
      </c>
      <c r="E2892" s="530" t="str">
        <f t="shared" ref="E2892:E2931" si="94">CONCATENATE(TEXT(A2892,"mm/dd/yyyy")," ",TEXT(B2892,"hh:mm:ss AM/PM"))</f>
        <v>04/30/2024 09:00:00 AM</v>
      </c>
      <c r="F2892" s="530" t="str">
        <f t="shared" si="93"/>
        <v>Apr</v>
      </c>
    </row>
    <row r="2893" spans="1:6" x14ac:dyDescent="0.35">
      <c r="A2893" s="527">
        <f>Electricity!D2929</f>
        <v>45412</v>
      </c>
      <c r="B2893" s="528">
        <f>Electricity!E2929</f>
        <v>0.41666666666666669</v>
      </c>
      <c r="C2893" s="529">
        <f>Electricity!F2929</f>
        <v>0</v>
      </c>
      <c r="D2893" s="529">
        <f>Electricity!I2929</f>
        <v>0</v>
      </c>
      <c r="E2893" s="530" t="str">
        <f t="shared" si="94"/>
        <v>04/30/2024 10:00:00 AM</v>
      </c>
      <c r="F2893" s="530" t="str">
        <f t="shared" si="93"/>
        <v>Apr</v>
      </c>
    </row>
    <row r="2894" spans="1:6" x14ac:dyDescent="0.35">
      <c r="A2894" s="527">
        <f>Electricity!D2930</f>
        <v>45412</v>
      </c>
      <c r="B2894" s="528">
        <f>Electricity!E2930</f>
        <v>0.45833333333333337</v>
      </c>
      <c r="C2894" s="529">
        <f>Electricity!F2930</f>
        <v>0</v>
      </c>
      <c r="D2894" s="529">
        <f>Electricity!I2930</f>
        <v>0</v>
      </c>
      <c r="E2894" s="530" t="str">
        <f t="shared" si="94"/>
        <v>04/30/2024 11:00:00 AM</v>
      </c>
      <c r="F2894" s="530" t="str">
        <f t="shared" si="93"/>
        <v>Apr</v>
      </c>
    </row>
    <row r="2895" spans="1:6" x14ac:dyDescent="0.35">
      <c r="A2895" s="527">
        <f>Electricity!D2931</f>
        <v>45412</v>
      </c>
      <c r="B2895" s="528">
        <f>Electricity!E2931</f>
        <v>0.50000000000000011</v>
      </c>
      <c r="C2895" s="529">
        <f>Electricity!F2931</f>
        <v>0</v>
      </c>
      <c r="D2895" s="529">
        <f>Electricity!I2931</f>
        <v>0</v>
      </c>
      <c r="E2895" s="530" t="str">
        <f t="shared" si="94"/>
        <v>04/30/2024 12:00:00 PM</v>
      </c>
      <c r="F2895" s="530" t="str">
        <f t="shared" si="93"/>
        <v>Apr</v>
      </c>
    </row>
    <row r="2896" spans="1:6" x14ac:dyDescent="0.35">
      <c r="A2896" s="527">
        <f>Electricity!D2932</f>
        <v>45412</v>
      </c>
      <c r="B2896" s="528">
        <f>Electricity!E2932</f>
        <v>0.54166666666666674</v>
      </c>
      <c r="C2896" s="529">
        <f>Electricity!F2932</f>
        <v>0</v>
      </c>
      <c r="D2896" s="529">
        <f>Electricity!I2932</f>
        <v>0</v>
      </c>
      <c r="E2896" s="530" t="str">
        <f t="shared" si="94"/>
        <v>04/30/2024 01:00:00 PM</v>
      </c>
      <c r="F2896" s="530" t="str">
        <f t="shared" si="93"/>
        <v>Apr</v>
      </c>
    </row>
    <row r="2897" spans="1:6" x14ac:dyDescent="0.35">
      <c r="A2897" s="527">
        <f>Electricity!D2933</f>
        <v>45412</v>
      </c>
      <c r="B2897" s="528">
        <f>Electricity!E2933</f>
        <v>0.58333333333333337</v>
      </c>
      <c r="C2897" s="529">
        <f>Electricity!F2933</f>
        <v>0</v>
      </c>
      <c r="D2897" s="529">
        <f>Electricity!I2933</f>
        <v>0</v>
      </c>
      <c r="E2897" s="530" t="str">
        <f t="shared" si="94"/>
        <v>04/30/2024 02:00:00 PM</v>
      </c>
      <c r="F2897" s="530" t="str">
        <f t="shared" si="93"/>
        <v>Apr</v>
      </c>
    </row>
    <row r="2898" spans="1:6" x14ac:dyDescent="0.35">
      <c r="A2898" s="527">
        <f>Electricity!D2934</f>
        <v>45412</v>
      </c>
      <c r="B2898" s="528">
        <f>Electricity!E2934</f>
        <v>0.62500000000000011</v>
      </c>
      <c r="C2898" s="529">
        <f>Electricity!F2934</f>
        <v>0</v>
      </c>
      <c r="D2898" s="529">
        <f>Electricity!I2934</f>
        <v>0</v>
      </c>
      <c r="E2898" s="530" t="str">
        <f t="shared" si="94"/>
        <v>04/30/2024 03:00:00 PM</v>
      </c>
      <c r="F2898" s="530" t="str">
        <f t="shared" si="93"/>
        <v>Apr</v>
      </c>
    </row>
    <row r="2899" spans="1:6" x14ac:dyDescent="0.35">
      <c r="A2899" s="527">
        <f>Electricity!D2935</f>
        <v>45412</v>
      </c>
      <c r="B2899" s="528">
        <f>Electricity!E2935</f>
        <v>0.66666666666666674</v>
      </c>
      <c r="C2899" s="529">
        <f>Electricity!F2935</f>
        <v>0</v>
      </c>
      <c r="D2899" s="529">
        <f>Electricity!I2935</f>
        <v>0</v>
      </c>
      <c r="E2899" s="530" t="str">
        <f t="shared" si="94"/>
        <v>04/30/2024 04:00:00 PM</v>
      </c>
      <c r="F2899" s="530" t="str">
        <f t="shared" si="93"/>
        <v>Apr</v>
      </c>
    </row>
    <row r="2900" spans="1:6" x14ac:dyDescent="0.35">
      <c r="A2900" s="527">
        <f>Electricity!D2936</f>
        <v>45412</v>
      </c>
      <c r="B2900" s="528">
        <f>Electricity!E2936</f>
        <v>0.70833333333333337</v>
      </c>
      <c r="C2900" s="529">
        <f>Electricity!F2936</f>
        <v>0</v>
      </c>
      <c r="D2900" s="529">
        <f>Electricity!I2936</f>
        <v>0</v>
      </c>
      <c r="E2900" s="530" t="str">
        <f t="shared" si="94"/>
        <v>04/30/2024 05:00:00 PM</v>
      </c>
      <c r="F2900" s="530" t="str">
        <f t="shared" si="93"/>
        <v>Apr</v>
      </c>
    </row>
    <row r="2901" spans="1:6" x14ac:dyDescent="0.35">
      <c r="A2901" s="527">
        <f>Electricity!D2937</f>
        <v>45412</v>
      </c>
      <c r="B2901" s="528">
        <f>Electricity!E2937</f>
        <v>0.75000000000000011</v>
      </c>
      <c r="C2901" s="529">
        <f>Electricity!F2937</f>
        <v>0</v>
      </c>
      <c r="D2901" s="529">
        <f>Electricity!I2937</f>
        <v>0</v>
      </c>
      <c r="E2901" s="530" t="str">
        <f t="shared" si="94"/>
        <v>04/30/2024 06:00:00 PM</v>
      </c>
      <c r="F2901" s="530" t="str">
        <f t="shared" si="93"/>
        <v>Apr</v>
      </c>
    </row>
    <row r="2902" spans="1:6" x14ac:dyDescent="0.35">
      <c r="A2902" s="527">
        <f>Electricity!D2938</f>
        <v>45412</v>
      </c>
      <c r="B2902" s="528">
        <f>Electricity!E2938</f>
        <v>0.79166666666666674</v>
      </c>
      <c r="C2902" s="529">
        <f>Electricity!F2938</f>
        <v>0</v>
      </c>
      <c r="D2902" s="529">
        <f>Electricity!I2938</f>
        <v>0</v>
      </c>
      <c r="E2902" s="530" t="str">
        <f t="shared" si="94"/>
        <v>04/30/2024 07:00:00 PM</v>
      </c>
      <c r="F2902" s="530" t="str">
        <f t="shared" si="93"/>
        <v>Apr</v>
      </c>
    </row>
    <row r="2903" spans="1:6" x14ac:dyDescent="0.35">
      <c r="A2903" s="527">
        <f>Electricity!D2939</f>
        <v>45412</v>
      </c>
      <c r="B2903" s="528">
        <f>Electricity!E2939</f>
        <v>0.83333333333333337</v>
      </c>
      <c r="C2903" s="529">
        <f>Electricity!F2939</f>
        <v>0</v>
      </c>
      <c r="D2903" s="529">
        <f>Electricity!I2939</f>
        <v>0</v>
      </c>
      <c r="E2903" s="530" t="str">
        <f t="shared" si="94"/>
        <v>04/30/2024 08:00:00 PM</v>
      </c>
      <c r="F2903" s="530" t="str">
        <f t="shared" si="93"/>
        <v>Apr</v>
      </c>
    </row>
    <row r="2904" spans="1:6" x14ac:dyDescent="0.35">
      <c r="A2904" s="527">
        <f>Electricity!D2940</f>
        <v>45412</v>
      </c>
      <c r="B2904" s="528">
        <f>Electricity!E2940</f>
        <v>0.87500000000000011</v>
      </c>
      <c r="C2904" s="529">
        <f>Electricity!F2940</f>
        <v>0</v>
      </c>
      <c r="D2904" s="529">
        <f>Electricity!I2940</f>
        <v>0</v>
      </c>
      <c r="E2904" s="530" t="str">
        <f t="shared" si="94"/>
        <v>04/30/2024 09:00:00 PM</v>
      </c>
      <c r="F2904" s="530" t="str">
        <f t="shared" si="93"/>
        <v>Apr</v>
      </c>
    </row>
    <row r="2905" spans="1:6" x14ac:dyDescent="0.35">
      <c r="A2905" s="527">
        <f>Electricity!D2941</f>
        <v>45412</v>
      </c>
      <c r="B2905" s="528">
        <f>Electricity!E2941</f>
        <v>0.91666666666666674</v>
      </c>
      <c r="C2905" s="529">
        <f>Electricity!F2941</f>
        <v>0</v>
      </c>
      <c r="D2905" s="529">
        <f>Electricity!I2941</f>
        <v>0</v>
      </c>
      <c r="E2905" s="530" t="str">
        <f t="shared" si="94"/>
        <v>04/30/2024 10:00:00 PM</v>
      </c>
      <c r="F2905" s="530" t="str">
        <f t="shared" si="93"/>
        <v>Apr</v>
      </c>
    </row>
    <row r="2906" spans="1:6" x14ac:dyDescent="0.35">
      <c r="A2906" s="527">
        <f>Electricity!D2942</f>
        <v>45412</v>
      </c>
      <c r="B2906" s="528">
        <f>Electricity!E2942</f>
        <v>0.95833333333333337</v>
      </c>
      <c r="C2906" s="529">
        <f>Electricity!F2942</f>
        <v>0</v>
      </c>
      <c r="D2906" s="529">
        <f>Electricity!I2942</f>
        <v>0</v>
      </c>
      <c r="E2906" s="530" t="str">
        <f t="shared" si="94"/>
        <v>04/30/2024 11:00:00 PM</v>
      </c>
      <c r="F2906" s="530" t="str">
        <f t="shared" si="93"/>
        <v>Apr</v>
      </c>
    </row>
    <row r="2907" spans="1:6" x14ac:dyDescent="0.35">
      <c r="A2907" s="527">
        <f>Electricity!D2943</f>
        <v>45413</v>
      </c>
      <c r="B2907" s="528">
        <f>Electricity!E2943</f>
        <v>3.1225022567582528E-17</v>
      </c>
      <c r="C2907" s="529">
        <f>Electricity!F2943</f>
        <v>0</v>
      </c>
      <c r="D2907" s="529">
        <f>Electricity!I2943</f>
        <v>0</v>
      </c>
      <c r="E2907" s="530" t="str">
        <f t="shared" si="94"/>
        <v>05/01/2024 12:00:00 AM</v>
      </c>
      <c r="F2907" s="530" t="str">
        <f t="shared" si="93"/>
        <v>May</v>
      </c>
    </row>
    <row r="2908" spans="1:6" x14ac:dyDescent="0.35">
      <c r="A2908" s="527">
        <f>Electricity!D2944</f>
        <v>45413</v>
      </c>
      <c r="B2908" s="528">
        <f>Electricity!E2944</f>
        <v>4.1666666666666699E-2</v>
      </c>
      <c r="C2908" s="529">
        <f>Electricity!F2944</f>
        <v>0</v>
      </c>
      <c r="D2908" s="529">
        <f>Electricity!I2944</f>
        <v>0</v>
      </c>
      <c r="E2908" s="530" t="str">
        <f t="shared" si="94"/>
        <v>05/01/2024 01:00:00 AM</v>
      </c>
      <c r="F2908" s="530" t="str">
        <f t="shared" si="93"/>
        <v>May</v>
      </c>
    </row>
    <row r="2909" spans="1:6" x14ac:dyDescent="0.35">
      <c r="A2909" s="527">
        <f>Electricity!D2945</f>
        <v>45413</v>
      </c>
      <c r="B2909" s="528">
        <f>Electricity!E2945</f>
        <v>8.333333333333337E-2</v>
      </c>
      <c r="C2909" s="529">
        <f>Electricity!F2945</f>
        <v>0</v>
      </c>
      <c r="D2909" s="529">
        <f>Electricity!I2945</f>
        <v>0</v>
      </c>
      <c r="E2909" s="530" t="str">
        <f t="shared" si="94"/>
        <v>05/01/2024 02:00:00 AM</v>
      </c>
      <c r="F2909" s="530" t="str">
        <f t="shared" si="93"/>
        <v>May</v>
      </c>
    </row>
    <row r="2910" spans="1:6" x14ac:dyDescent="0.35">
      <c r="A2910" s="527">
        <f>Electricity!D2946</f>
        <v>45413</v>
      </c>
      <c r="B2910" s="528">
        <f>Electricity!E2946</f>
        <v>0.12500000000000006</v>
      </c>
      <c r="C2910" s="529">
        <f>Electricity!F2946</f>
        <v>0</v>
      </c>
      <c r="D2910" s="529">
        <f>Electricity!I2946</f>
        <v>0</v>
      </c>
      <c r="E2910" s="530" t="str">
        <f t="shared" si="94"/>
        <v>05/01/2024 03:00:00 AM</v>
      </c>
      <c r="F2910" s="530" t="str">
        <f t="shared" si="93"/>
        <v>May</v>
      </c>
    </row>
    <row r="2911" spans="1:6" x14ac:dyDescent="0.35">
      <c r="A2911" s="527">
        <f>Electricity!D2947</f>
        <v>45413</v>
      </c>
      <c r="B2911" s="528">
        <f>Electricity!E2947</f>
        <v>0.16666666666666669</v>
      </c>
      <c r="C2911" s="529">
        <f>Electricity!F2947</f>
        <v>0</v>
      </c>
      <c r="D2911" s="529">
        <f>Electricity!I2947</f>
        <v>0</v>
      </c>
      <c r="E2911" s="530" t="str">
        <f t="shared" si="94"/>
        <v>05/01/2024 04:00:00 AM</v>
      </c>
      <c r="F2911" s="530" t="str">
        <f t="shared" si="93"/>
        <v>May</v>
      </c>
    </row>
    <row r="2912" spans="1:6" x14ac:dyDescent="0.35">
      <c r="A2912" s="527">
        <f>Electricity!D2948</f>
        <v>45413</v>
      </c>
      <c r="B2912" s="528">
        <f>Electricity!E2948</f>
        <v>0.20833333333333337</v>
      </c>
      <c r="C2912" s="529">
        <f>Electricity!F2948</f>
        <v>0</v>
      </c>
      <c r="D2912" s="529">
        <f>Electricity!I2948</f>
        <v>0</v>
      </c>
      <c r="E2912" s="530" t="str">
        <f t="shared" si="94"/>
        <v>05/01/2024 05:00:00 AM</v>
      </c>
      <c r="F2912" s="530" t="str">
        <f t="shared" si="93"/>
        <v>May</v>
      </c>
    </row>
    <row r="2913" spans="1:6" x14ac:dyDescent="0.35">
      <c r="A2913" s="527">
        <f>Electricity!D2949</f>
        <v>45413</v>
      </c>
      <c r="B2913" s="528">
        <f>Electricity!E2949</f>
        <v>0.25</v>
      </c>
      <c r="C2913" s="529">
        <f>Electricity!F2949</f>
        <v>0</v>
      </c>
      <c r="D2913" s="529">
        <f>Electricity!I2949</f>
        <v>0</v>
      </c>
      <c r="E2913" s="530" t="str">
        <f t="shared" si="94"/>
        <v>05/01/2024 06:00:00 AM</v>
      </c>
      <c r="F2913" s="530" t="str">
        <f t="shared" si="93"/>
        <v>May</v>
      </c>
    </row>
    <row r="2914" spans="1:6" x14ac:dyDescent="0.35">
      <c r="A2914" s="527">
        <f>Electricity!D2950</f>
        <v>45413</v>
      </c>
      <c r="B2914" s="528">
        <f>Electricity!E2950</f>
        <v>0.29166666666666669</v>
      </c>
      <c r="C2914" s="529">
        <f>Electricity!F2950</f>
        <v>0</v>
      </c>
      <c r="D2914" s="529">
        <f>Electricity!I2950</f>
        <v>0</v>
      </c>
      <c r="E2914" s="530" t="str">
        <f t="shared" si="94"/>
        <v>05/01/2024 07:00:00 AM</v>
      </c>
      <c r="F2914" s="530" t="str">
        <f t="shared" si="93"/>
        <v>May</v>
      </c>
    </row>
    <row r="2915" spans="1:6" x14ac:dyDescent="0.35">
      <c r="A2915" s="527">
        <f>Electricity!D2951</f>
        <v>45413</v>
      </c>
      <c r="B2915" s="528">
        <f>Electricity!E2951</f>
        <v>0.33333333333333337</v>
      </c>
      <c r="C2915" s="529">
        <f>Electricity!F2951</f>
        <v>0</v>
      </c>
      <c r="D2915" s="529">
        <f>Electricity!I2951</f>
        <v>0</v>
      </c>
      <c r="E2915" s="530" t="str">
        <f t="shared" si="94"/>
        <v>05/01/2024 08:00:00 AM</v>
      </c>
      <c r="F2915" s="530" t="str">
        <f t="shared" si="93"/>
        <v>May</v>
      </c>
    </row>
    <row r="2916" spans="1:6" x14ac:dyDescent="0.35">
      <c r="A2916" s="527">
        <f>Electricity!D2952</f>
        <v>45413</v>
      </c>
      <c r="B2916" s="528">
        <f>Electricity!E2952</f>
        <v>0.375</v>
      </c>
      <c r="C2916" s="529">
        <f>Electricity!F2952</f>
        <v>0</v>
      </c>
      <c r="D2916" s="529">
        <f>Electricity!I2952</f>
        <v>0</v>
      </c>
      <c r="E2916" s="530" t="str">
        <f t="shared" si="94"/>
        <v>05/01/2024 09:00:00 AM</v>
      </c>
      <c r="F2916" s="530" t="str">
        <f t="shared" si="93"/>
        <v>May</v>
      </c>
    </row>
    <row r="2917" spans="1:6" x14ac:dyDescent="0.35">
      <c r="A2917" s="527">
        <f>Electricity!D2953</f>
        <v>45413</v>
      </c>
      <c r="B2917" s="528">
        <f>Electricity!E2953</f>
        <v>0.41666666666666669</v>
      </c>
      <c r="C2917" s="529">
        <f>Electricity!F2953</f>
        <v>0</v>
      </c>
      <c r="D2917" s="529">
        <f>Electricity!I2953</f>
        <v>0</v>
      </c>
      <c r="E2917" s="530" t="str">
        <f t="shared" si="94"/>
        <v>05/01/2024 10:00:00 AM</v>
      </c>
      <c r="F2917" s="530" t="str">
        <f t="shared" si="93"/>
        <v>May</v>
      </c>
    </row>
    <row r="2918" spans="1:6" x14ac:dyDescent="0.35">
      <c r="A2918" s="527">
        <f>Electricity!D2954</f>
        <v>45413</v>
      </c>
      <c r="B2918" s="528">
        <f>Electricity!E2954</f>
        <v>0.45833333333333337</v>
      </c>
      <c r="C2918" s="529">
        <f>Electricity!F2954</f>
        <v>0</v>
      </c>
      <c r="D2918" s="529">
        <f>Electricity!I2954</f>
        <v>0</v>
      </c>
      <c r="E2918" s="530" t="str">
        <f t="shared" si="94"/>
        <v>05/01/2024 11:00:00 AM</v>
      </c>
      <c r="F2918" s="530" t="str">
        <f t="shared" si="93"/>
        <v>May</v>
      </c>
    </row>
    <row r="2919" spans="1:6" x14ac:dyDescent="0.35">
      <c r="A2919" s="527">
        <f>Electricity!D2955</f>
        <v>45413</v>
      </c>
      <c r="B2919" s="528">
        <f>Electricity!E2955</f>
        <v>0.50000000000000011</v>
      </c>
      <c r="C2919" s="529">
        <f>Electricity!F2955</f>
        <v>0</v>
      </c>
      <c r="D2919" s="529">
        <f>Electricity!I2955</f>
        <v>0</v>
      </c>
      <c r="E2919" s="530" t="str">
        <f t="shared" si="94"/>
        <v>05/01/2024 12:00:00 PM</v>
      </c>
      <c r="F2919" s="530" t="str">
        <f t="shared" si="93"/>
        <v>May</v>
      </c>
    </row>
    <row r="2920" spans="1:6" x14ac:dyDescent="0.35">
      <c r="A2920" s="527">
        <f>Electricity!D2956</f>
        <v>45413</v>
      </c>
      <c r="B2920" s="528">
        <f>Electricity!E2956</f>
        <v>0.54166666666666674</v>
      </c>
      <c r="C2920" s="529">
        <f>Electricity!F2956</f>
        <v>0</v>
      </c>
      <c r="D2920" s="529">
        <f>Electricity!I2956</f>
        <v>0</v>
      </c>
      <c r="E2920" s="530" t="str">
        <f t="shared" si="94"/>
        <v>05/01/2024 01:00:00 PM</v>
      </c>
      <c r="F2920" s="530" t="str">
        <f t="shared" si="93"/>
        <v>May</v>
      </c>
    </row>
    <row r="2921" spans="1:6" x14ac:dyDescent="0.35">
      <c r="A2921" s="527">
        <f>Electricity!D2957</f>
        <v>45413</v>
      </c>
      <c r="B2921" s="528">
        <f>Electricity!E2957</f>
        <v>0.58333333333333337</v>
      </c>
      <c r="C2921" s="529">
        <f>Electricity!F2957</f>
        <v>0</v>
      </c>
      <c r="D2921" s="529">
        <f>Electricity!I2957</f>
        <v>0</v>
      </c>
      <c r="E2921" s="530" t="str">
        <f t="shared" si="94"/>
        <v>05/01/2024 02:00:00 PM</v>
      </c>
      <c r="F2921" s="530" t="str">
        <f t="shared" si="93"/>
        <v>May</v>
      </c>
    </row>
    <row r="2922" spans="1:6" x14ac:dyDescent="0.35">
      <c r="A2922" s="527">
        <f>Electricity!D2958</f>
        <v>45413</v>
      </c>
      <c r="B2922" s="528">
        <f>Electricity!E2958</f>
        <v>0.62500000000000011</v>
      </c>
      <c r="C2922" s="529">
        <f>Electricity!F2958</f>
        <v>0</v>
      </c>
      <c r="D2922" s="529">
        <f>Electricity!I2958</f>
        <v>0</v>
      </c>
      <c r="E2922" s="530" t="str">
        <f t="shared" si="94"/>
        <v>05/01/2024 03:00:00 PM</v>
      </c>
      <c r="F2922" s="530" t="str">
        <f t="shared" si="93"/>
        <v>May</v>
      </c>
    </row>
    <row r="2923" spans="1:6" x14ac:dyDescent="0.35">
      <c r="A2923" s="527">
        <f>Electricity!D2959</f>
        <v>45413</v>
      </c>
      <c r="B2923" s="528">
        <f>Electricity!E2959</f>
        <v>0.66666666666666674</v>
      </c>
      <c r="C2923" s="529">
        <f>Electricity!F2959</f>
        <v>0</v>
      </c>
      <c r="D2923" s="529">
        <f>Electricity!I2959</f>
        <v>0</v>
      </c>
      <c r="E2923" s="530" t="str">
        <f t="shared" si="94"/>
        <v>05/01/2024 04:00:00 PM</v>
      </c>
      <c r="F2923" s="530" t="str">
        <f t="shared" si="93"/>
        <v>May</v>
      </c>
    </row>
    <row r="2924" spans="1:6" x14ac:dyDescent="0.35">
      <c r="A2924" s="527">
        <f>Electricity!D2960</f>
        <v>45413</v>
      </c>
      <c r="B2924" s="528">
        <f>Electricity!E2960</f>
        <v>0.70833333333333337</v>
      </c>
      <c r="C2924" s="529">
        <f>Electricity!F2960</f>
        <v>0</v>
      </c>
      <c r="D2924" s="529">
        <f>Electricity!I2960</f>
        <v>0</v>
      </c>
      <c r="E2924" s="530" t="str">
        <f t="shared" si="94"/>
        <v>05/01/2024 05:00:00 PM</v>
      </c>
      <c r="F2924" s="530" t="str">
        <f t="shared" si="93"/>
        <v>May</v>
      </c>
    </row>
    <row r="2925" spans="1:6" x14ac:dyDescent="0.35">
      <c r="A2925" s="527">
        <f>Electricity!D2961</f>
        <v>45413</v>
      </c>
      <c r="B2925" s="528">
        <f>Electricity!E2961</f>
        <v>0.75000000000000011</v>
      </c>
      <c r="C2925" s="529">
        <f>Electricity!F2961</f>
        <v>0</v>
      </c>
      <c r="D2925" s="529">
        <f>Electricity!I2961</f>
        <v>0</v>
      </c>
      <c r="E2925" s="530" t="str">
        <f t="shared" si="94"/>
        <v>05/01/2024 06:00:00 PM</v>
      </c>
      <c r="F2925" s="530" t="str">
        <f t="shared" si="93"/>
        <v>May</v>
      </c>
    </row>
    <row r="2926" spans="1:6" x14ac:dyDescent="0.35">
      <c r="A2926" s="527">
        <f>Electricity!D2962</f>
        <v>45413</v>
      </c>
      <c r="B2926" s="528">
        <f>Electricity!E2962</f>
        <v>0.79166666666666674</v>
      </c>
      <c r="C2926" s="529">
        <f>Electricity!F2962</f>
        <v>0</v>
      </c>
      <c r="D2926" s="529">
        <f>Electricity!I2962</f>
        <v>0</v>
      </c>
      <c r="E2926" s="530" t="str">
        <f t="shared" si="94"/>
        <v>05/01/2024 07:00:00 PM</v>
      </c>
      <c r="F2926" s="530" t="str">
        <f t="shared" si="93"/>
        <v>May</v>
      </c>
    </row>
    <row r="2927" spans="1:6" x14ac:dyDescent="0.35">
      <c r="A2927" s="527">
        <f>Electricity!D2963</f>
        <v>45413</v>
      </c>
      <c r="B2927" s="528">
        <f>Electricity!E2963</f>
        <v>0.83333333333333337</v>
      </c>
      <c r="C2927" s="529">
        <f>Electricity!F2963</f>
        <v>0</v>
      </c>
      <c r="D2927" s="529">
        <f>Electricity!I2963</f>
        <v>0</v>
      </c>
      <c r="E2927" s="530" t="str">
        <f t="shared" si="94"/>
        <v>05/01/2024 08:00:00 PM</v>
      </c>
      <c r="F2927" s="530" t="str">
        <f t="shared" si="93"/>
        <v>May</v>
      </c>
    </row>
    <row r="2928" spans="1:6" x14ac:dyDescent="0.35">
      <c r="A2928" s="527">
        <f>Electricity!D2964</f>
        <v>45413</v>
      </c>
      <c r="B2928" s="528">
        <f>Electricity!E2964</f>
        <v>0.87500000000000011</v>
      </c>
      <c r="C2928" s="529">
        <f>Electricity!F2964</f>
        <v>0</v>
      </c>
      <c r="D2928" s="529">
        <f>Electricity!I2964</f>
        <v>0</v>
      </c>
      <c r="E2928" s="530" t="str">
        <f t="shared" si="94"/>
        <v>05/01/2024 09:00:00 PM</v>
      </c>
      <c r="F2928" s="530" t="str">
        <f t="shared" si="93"/>
        <v>May</v>
      </c>
    </row>
    <row r="2929" spans="1:6" x14ac:dyDescent="0.35">
      <c r="A2929" s="527">
        <f>Electricity!D2965</f>
        <v>45413</v>
      </c>
      <c r="B2929" s="528">
        <f>Electricity!E2965</f>
        <v>0.91666666666666674</v>
      </c>
      <c r="C2929" s="529">
        <f>Electricity!F2965</f>
        <v>0</v>
      </c>
      <c r="D2929" s="529">
        <f>Electricity!I2965</f>
        <v>0</v>
      </c>
      <c r="E2929" s="530" t="str">
        <f t="shared" si="94"/>
        <v>05/01/2024 10:00:00 PM</v>
      </c>
      <c r="F2929" s="530" t="str">
        <f t="shared" si="93"/>
        <v>May</v>
      </c>
    </row>
    <row r="2930" spans="1:6" x14ac:dyDescent="0.35">
      <c r="A2930" s="527">
        <f>Electricity!D2966</f>
        <v>45413</v>
      </c>
      <c r="B2930" s="528">
        <f>Electricity!E2966</f>
        <v>0.95833333333333337</v>
      </c>
      <c r="C2930" s="529">
        <f>Electricity!F2966</f>
        <v>0</v>
      </c>
      <c r="D2930" s="529">
        <f>Electricity!I2966</f>
        <v>0</v>
      </c>
      <c r="E2930" s="530" t="str">
        <f t="shared" si="94"/>
        <v>05/01/2024 11:00:00 PM</v>
      </c>
      <c r="F2930" s="530" t="str">
        <f t="shared" si="93"/>
        <v>May</v>
      </c>
    </row>
    <row r="2931" spans="1:6" x14ac:dyDescent="0.35">
      <c r="A2931" s="527">
        <f>Electricity!D2967</f>
        <v>45414</v>
      </c>
      <c r="B2931" s="528">
        <f>Electricity!E2967</f>
        <v>3.1225022567582528E-17</v>
      </c>
      <c r="C2931" s="529">
        <f>Electricity!F2967</f>
        <v>0</v>
      </c>
      <c r="D2931" s="529">
        <f>Electricity!I2967</f>
        <v>0</v>
      </c>
      <c r="E2931" s="531" t="str">
        <f t="shared" si="94"/>
        <v>05/02/2024 12:00:00 AM</v>
      </c>
      <c r="F2931" s="530" t="str">
        <f t="shared" si="93"/>
        <v>May</v>
      </c>
    </row>
    <row r="2932" spans="1:6" x14ac:dyDescent="0.35">
      <c r="A2932" s="527">
        <f>Electricity!D2968</f>
        <v>45414</v>
      </c>
      <c r="B2932" s="528">
        <f>Electricity!E2968</f>
        <v>4.1666666666666699E-2</v>
      </c>
      <c r="C2932" s="529">
        <f>Electricity!F2968</f>
        <v>0</v>
      </c>
      <c r="D2932" s="529">
        <f>Electricity!I2968</f>
        <v>0</v>
      </c>
      <c r="E2932" s="531" t="str">
        <f t="shared" ref="E2932:E2995" si="95">CONCATENATE(TEXT(A2932,"mm/dd/yyyy")," ",TEXT(B2932,"hh:mm:ss AM/PM"))</f>
        <v>05/02/2024 01:00:00 AM</v>
      </c>
      <c r="F2932" s="530" t="str">
        <f t="shared" si="93"/>
        <v>May</v>
      </c>
    </row>
    <row r="2933" spans="1:6" x14ac:dyDescent="0.35">
      <c r="A2933" s="527">
        <f>Electricity!D2969</f>
        <v>45414</v>
      </c>
      <c r="B2933" s="528">
        <f>Electricity!E2969</f>
        <v>8.333333333333337E-2</v>
      </c>
      <c r="C2933" s="529">
        <f>Electricity!F2969</f>
        <v>0</v>
      </c>
      <c r="D2933" s="529">
        <f>Electricity!I2969</f>
        <v>0</v>
      </c>
      <c r="E2933" s="531" t="str">
        <f t="shared" si="95"/>
        <v>05/02/2024 02:00:00 AM</v>
      </c>
      <c r="F2933" s="530" t="str">
        <f t="shared" si="93"/>
        <v>May</v>
      </c>
    </row>
    <row r="2934" spans="1:6" x14ac:dyDescent="0.35">
      <c r="A2934" s="527">
        <f>Electricity!D2970</f>
        <v>45414</v>
      </c>
      <c r="B2934" s="528">
        <f>Electricity!E2970</f>
        <v>0.12500000000000006</v>
      </c>
      <c r="C2934" s="529">
        <f>Electricity!F2970</f>
        <v>0</v>
      </c>
      <c r="D2934" s="529">
        <f>Electricity!I2970</f>
        <v>0</v>
      </c>
      <c r="E2934" s="531" t="str">
        <f t="shared" si="95"/>
        <v>05/02/2024 03:00:00 AM</v>
      </c>
      <c r="F2934" s="530" t="str">
        <f t="shared" si="93"/>
        <v>May</v>
      </c>
    </row>
    <row r="2935" spans="1:6" x14ac:dyDescent="0.35">
      <c r="A2935" s="527">
        <f>Electricity!D2971</f>
        <v>45414</v>
      </c>
      <c r="B2935" s="528">
        <f>Electricity!E2971</f>
        <v>0.16666666666666669</v>
      </c>
      <c r="C2935" s="529">
        <f>Electricity!F2971</f>
        <v>0</v>
      </c>
      <c r="D2935" s="529">
        <f>Electricity!I2971</f>
        <v>0</v>
      </c>
      <c r="E2935" s="531" t="str">
        <f t="shared" si="95"/>
        <v>05/02/2024 04:00:00 AM</v>
      </c>
      <c r="F2935" s="530" t="str">
        <f t="shared" si="93"/>
        <v>May</v>
      </c>
    </row>
    <row r="2936" spans="1:6" x14ac:dyDescent="0.35">
      <c r="A2936" s="527">
        <f>Electricity!D2972</f>
        <v>45414</v>
      </c>
      <c r="B2936" s="528">
        <f>Electricity!E2972</f>
        <v>0.20833333333333337</v>
      </c>
      <c r="C2936" s="529">
        <f>Electricity!F2972</f>
        <v>0</v>
      </c>
      <c r="D2936" s="529">
        <f>Electricity!I2972</f>
        <v>0</v>
      </c>
      <c r="E2936" s="531" t="str">
        <f t="shared" si="95"/>
        <v>05/02/2024 05:00:00 AM</v>
      </c>
      <c r="F2936" s="530" t="str">
        <f t="shared" si="93"/>
        <v>May</v>
      </c>
    </row>
    <row r="2937" spans="1:6" x14ac:dyDescent="0.35">
      <c r="A2937" s="527">
        <f>Electricity!D2973</f>
        <v>45414</v>
      </c>
      <c r="B2937" s="528">
        <f>Electricity!E2973</f>
        <v>0.25</v>
      </c>
      <c r="C2937" s="529">
        <f>Electricity!F2973</f>
        <v>0</v>
      </c>
      <c r="D2937" s="529">
        <f>Electricity!I2973</f>
        <v>0</v>
      </c>
      <c r="E2937" s="531" t="str">
        <f t="shared" si="95"/>
        <v>05/02/2024 06:00:00 AM</v>
      </c>
      <c r="F2937" s="530" t="str">
        <f t="shared" si="93"/>
        <v>May</v>
      </c>
    </row>
    <row r="2938" spans="1:6" x14ac:dyDescent="0.35">
      <c r="A2938" s="527">
        <f>Electricity!D2974</f>
        <v>45414</v>
      </c>
      <c r="B2938" s="528">
        <f>Electricity!E2974</f>
        <v>0.29166666666666669</v>
      </c>
      <c r="C2938" s="529">
        <f>Electricity!F2974</f>
        <v>0</v>
      </c>
      <c r="D2938" s="529">
        <f>Electricity!I2974</f>
        <v>0</v>
      </c>
      <c r="E2938" s="531" t="str">
        <f t="shared" si="95"/>
        <v>05/02/2024 07:00:00 AM</v>
      </c>
      <c r="F2938" s="530" t="str">
        <f t="shared" si="93"/>
        <v>May</v>
      </c>
    </row>
    <row r="2939" spans="1:6" x14ac:dyDescent="0.35">
      <c r="A2939" s="527">
        <f>Electricity!D2975</f>
        <v>45414</v>
      </c>
      <c r="B2939" s="528">
        <f>Electricity!E2975</f>
        <v>0.33333333333333337</v>
      </c>
      <c r="C2939" s="529">
        <f>Electricity!F2975</f>
        <v>0</v>
      </c>
      <c r="D2939" s="529">
        <f>Electricity!I2975</f>
        <v>0</v>
      </c>
      <c r="E2939" s="531" t="str">
        <f t="shared" si="95"/>
        <v>05/02/2024 08:00:00 AM</v>
      </c>
      <c r="F2939" s="530" t="str">
        <f t="shared" si="93"/>
        <v>May</v>
      </c>
    </row>
    <row r="2940" spans="1:6" x14ac:dyDescent="0.35">
      <c r="A2940" s="527">
        <f>Electricity!D2976</f>
        <v>45414</v>
      </c>
      <c r="B2940" s="528">
        <f>Electricity!E2976</f>
        <v>0.375</v>
      </c>
      <c r="C2940" s="529">
        <f>Electricity!F2976</f>
        <v>0</v>
      </c>
      <c r="D2940" s="529">
        <f>Electricity!I2976</f>
        <v>0</v>
      </c>
      <c r="E2940" s="531" t="str">
        <f t="shared" si="95"/>
        <v>05/02/2024 09:00:00 AM</v>
      </c>
      <c r="F2940" s="530" t="str">
        <f t="shared" si="93"/>
        <v>May</v>
      </c>
    </row>
    <row r="2941" spans="1:6" x14ac:dyDescent="0.35">
      <c r="A2941" s="527">
        <f>Electricity!D2977</f>
        <v>45414</v>
      </c>
      <c r="B2941" s="528">
        <f>Electricity!E2977</f>
        <v>0.41666666666666669</v>
      </c>
      <c r="C2941" s="529">
        <f>Electricity!F2977</f>
        <v>0</v>
      </c>
      <c r="D2941" s="529">
        <f>Electricity!I2977</f>
        <v>0</v>
      </c>
      <c r="E2941" s="531" t="str">
        <f t="shared" si="95"/>
        <v>05/02/2024 10:00:00 AM</v>
      </c>
      <c r="F2941" s="530" t="str">
        <f t="shared" si="93"/>
        <v>May</v>
      </c>
    </row>
    <row r="2942" spans="1:6" x14ac:dyDescent="0.35">
      <c r="A2942" s="527">
        <f>Electricity!D2978</f>
        <v>45414</v>
      </c>
      <c r="B2942" s="528">
        <f>Electricity!E2978</f>
        <v>0.45833333333333337</v>
      </c>
      <c r="C2942" s="529">
        <f>Electricity!F2978</f>
        <v>0</v>
      </c>
      <c r="D2942" s="529">
        <f>Electricity!I2978</f>
        <v>0</v>
      </c>
      <c r="E2942" s="531" t="str">
        <f t="shared" si="95"/>
        <v>05/02/2024 11:00:00 AM</v>
      </c>
      <c r="F2942" s="530" t="str">
        <f t="shared" si="93"/>
        <v>May</v>
      </c>
    </row>
    <row r="2943" spans="1:6" x14ac:dyDescent="0.35">
      <c r="A2943" s="527">
        <f>Electricity!D2979</f>
        <v>45414</v>
      </c>
      <c r="B2943" s="528">
        <f>Electricity!E2979</f>
        <v>0.50000000000000011</v>
      </c>
      <c r="C2943" s="529">
        <f>Electricity!F2979</f>
        <v>0</v>
      </c>
      <c r="D2943" s="529">
        <f>Electricity!I2979</f>
        <v>0</v>
      </c>
      <c r="E2943" s="531" t="str">
        <f t="shared" si="95"/>
        <v>05/02/2024 12:00:00 PM</v>
      </c>
      <c r="F2943" s="530" t="str">
        <f t="shared" si="93"/>
        <v>May</v>
      </c>
    </row>
    <row r="2944" spans="1:6" x14ac:dyDescent="0.35">
      <c r="A2944" s="527">
        <f>Electricity!D2980</f>
        <v>45414</v>
      </c>
      <c r="B2944" s="528">
        <f>Electricity!E2980</f>
        <v>0.54166666666666674</v>
      </c>
      <c r="C2944" s="529">
        <f>Electricity!F2980</f>
        <v>0</v>
      </c>
      <c r="D2944" s="529">
        <f>Electricity!I2980</f>
        <v>0</v>
      </c>
      <c r="E2944" s="531" t="str">
        <f t="shared" si="95"/>
        <v>05/02/2024 01:00:00 PM</v>
      </c>
      <c r="F2944" s="530" t="str">
        <f t="shared" si="93"/>
        <v>May</v>
      </c>
    </row>
    <row r="2945" spans="1:6" x14ac:dyDescent="0.35">
      <c r="A2945" s="527">
        <f>Electricity!D2981</f>
        <v>45414</v>
      </c>
      <c r="B2945" s="528">
        <f>Electricity!E2981</f>
        <v>0.58333333333333337</v>
      </c>
      <c r="C2945" s="529">
        <f>Electricity!F2981</f>
        <v>0</v>
      </c>
      <c r="D2945" s="529">
        <f>Electricity!I2981</f>
        <v>0</v>
      </c>
      <c r="E2945" s="531" t="str">
        <f t="shared" si="95"/>
        <v>05/02/2024 02:00:00 PM</v>
      </c>
      <c r="F2945" s="530" t="str">
        <f t="shared" si="93"/>
        <v>May</v>
      </c>
    </row>
    <row r="2946" spans="1:6" x14ac:dyDescent="0.35">
      <c r="A2946" s="527">
        <f>Electricity!D2982</f>
        <v>45414</v>
      </c>
      <c r="B2946" s="528">
        <f>Electricity!E2982</f>
        <v>0.62500000000000011</v>
      </c>
      <c r="C2946" s="529">
        <f>Electricity!F2982</f>
        <v>0</v>
      </c>
      <c r="D2946" s="529">
        <f>Electricity!I2982</f>
        <v>0</v>
      </c>
      <c r="E2946" s="531" t="str">
        <f t="shared" si="95"/>
        <v>05/02/2024 03:00:00 PM</v>
      </c>
      <c r="F2946" s="530" t="str">
        <f t="shared" si="93"/>
        <v>May</v>
      </c>
    </row>
    <row r="2947" spans="1:6" x14ac:dyDescent="0.35">
      <c r="A2947" s="527">
        <f>Electricity!D2983</f>
        <v>45414</v>
      </c>
      <c r="B2947" s="528">
        <f>Electricity!E2983</f>
        <v>0.66666666666666674</v>
      </c>
      <c r="C2947" s="529">
        <f>Electricity!F2983</f>
        <v>0</v>
      </c>
      <c r="D2947" s="529">
        <f>Electricity!I2983</f>
        <v>0</v>
      </c>
      <c r="E2947" s="531" t="str">
        <f t="shared" si="95"/>
        <v>05/02/2024 04:00:00 PM</v>
      </c>
      <c r="F2947" s="530" t="str">
        <f t="shared" ref="F2947:F3010" si="96">TEXT(A2947,"mmm")</f>
        <v>May</v>
      </c>
    </row>
    <row r="2948" spans="1:6" x14ac:dyDescent="0.35">
      <c r="A2948" s="527">
        <f>Electricity!D2984</f>
        <v>45414</v>
      </c>
      <c r="B2948" s="528">
        <f>Electricity!E2984</f>
        <v>0.70833333333333337</v>
      </c>
      <c r="C2948" s="529">
        <f>Electricity!F2984</f>
        <v>0</v>
      </c>
      <c r="D2948" s="529">
        <f>Electricity!I2984</f>
        <v>0</v>
      </c>
      <c r="E2948" s="531" t="str">
        <f t="shared" si="95"/>
        <v>05/02/2024 05:00:00 PM</v>
      </c>
      <c r="F2948" s="530" t="str">
        <f t="shared" si="96"/>
        <v>May</v>
      </c>
    </row>
    <row r="2949" spans="1:6" x14ac:dyDescent="0.35">
      <c r="A2949" s="527">
        <f>Electricity!D2985</f>
        <v>45414</v>
      </c>
      <c r="B2949" s="528">
        <f>Electricity!E2985</f>
        <v>0.75000000000000011</v>
      </c>
      <c r="C2949" s="529">
        <f>Electricity!F2985</f>
        <v>0</v>
      </c>
      <c r="D2949" s="529">
        <f>Electricity!I2985</f>
        <v>0</v>
      </c>
      <c r="E2949" s="531" t="str">
        <f t="shared" si="95"/>
        <v>05/02/2024 06:00:00 PM</v>
      </c>
      <c r="F2949" s="530" t="str">
        <f t="shared" si="96"/>
        <v>May</v>
      </c>
    </row>
    <row r="2950" spans="1:6" x14ac:dyDescent="0.35">
      <c r="A2950" s="527">
        <f>Electricity!D2986</f>
        <v>45414</v>
      </c>
      <c r="B2950" s="528">
        <f>Electricity!E2986</f>
        <v>0.79166666666666674</v>
      </c>
      <c r="C2950" s="529">
        <f>Electricity!F2986</f>
        <v>0</v>
      </c>
      <c r="D2950" s="529">
        <f>Electricity!I2986</f>
        <v>0</v>
      </c>
      <c r="E2950" s="531" t="str">
        <f t="shared" si="95"/>
        <v>05/02/2024 07:00:00 PM</v>
      </c>
      <c r="F2950" s="530" t="str">
        <f t="shared" si="96"/>
        <v>May</v>
      </c>
    </row>
    <row r="2951" spans="1:6" x14ac:dyDescent="0.35">
      <c r="A2951" s="527">
        <f>Electricity!D2987</f>
        <v>45414</v>
      </c>
      <c r="B2951" s="528">
        <f>Electricity!E2987</f>
        <v>0.83333333333333337</v>
      </c>
      <c r="C2951" s="529">
        <f>Electricity!F2987</f>
        <v>0</v>
      </c>
      <c r="D2951" s="529">
        <f>Electricity!I2987</f>
        <v>0</v>
      </c>
      <c r="E2951" s="531" t="str">
        <f t="shared" si="95"/>
        <v>05/02/2024 08:00:00 PM</v>
      </c>
      <c r="F2951" s="530" t="str">
        <f t="shared" si="96"/>
        <v>May</v>
      </c>
    </row>
    <row r="2952" spans="1:6" x14ac:dyDescent="0.35">
      <c r="A2952" s="527">
        <f>Electricity!D2988</f>
        <v>45414</v>
      </c>
      <c r="B2952" s="528">
        <f>Electricity!E2988</f>
        <v>0.87500000000000011</v>
      </c>
      <c r="C2952" s="529">
        <f>Electricity!F2988</f>
        <v>0</v>
      </c>
      <c r="D2952" s="529">
        <f>Electricity!I2988</f>
        <v>0</v>
      </c>
      <c r="E2952" s="531" t="str">
        <f t="shared" si="95"/>
        <v>05/02/2024 09:00:00 PM</v>
      </c>
      <c r="F2952" s="530" t="str">
        <f t="shared" si="96"/>
        <v>May</v>
      </c>
    </row>
    <row r="2953" spans="1:6" x14ac:dyDescent="0.35">
      <c r="A2953" s="527">
        <f>Electricity!D2989</f>
        <v>45414</v>
      </c>
      <c r="B2953" s="528">
        <f>Electricity!E2989</f>
        <v>0.91666666666666674</v>
      </c>
      <c r="C2953" s="529">
        <f>Electricity!F2989</f>
        <v>0</v>
      </c>
      <c r="D2953" s="529">
        <f>Electricity!I2989</f>
        <v>0</v>
      </c>
      <c r="E2953" s="531" t="str">
        <f t="shared" si="95"/>
        <v>05/02/2024 10:00:00 PM</v>
      </c>
      <c r="F2953" s="530" t="str">
        <f t="shared" si="96"/>
        <v>May</v>
      </c>
    </row>
    <row r="2954" spans="1:6" x14ac:dyDescent="0.35">
      <c r="A2954" s="527">
        <f>Electricity!D2990</f>
        <v>45414</v>
      </c>
      <c r="B2954" s="528">
        <f>Electricity!E2990</f>
        <v>0.95833333333333337</v>
      </c>
      <c r="C2954" s="529">
        <f>Electricity!F2990</f>
        <v>0</v>
      </c>
      <c r="D2954" s="529">
        <f>Electricity!I2990</f>
        <v>0</v>
      </c>
      <c r="E2954" s="531" t="str">
        <f t="shared" si="95"/>
        <v>05/02/2024 11:00:00 PM</v>
      </c>
      <c r="F2954" s="530" t="str">
        <f t="shared" si="96"/>
        <v>May</v>
      </c>
    </row>
    <row r="2955" spans="1:6" x14ac:dyDescent="0.35">
      <c r="A2955" s="527">
        <f>Electricity!D2991</f>
        <v>45415</v>
      </c>
      <c r="B2955" s="528">
        <f>Electricity!E2991</f>
        <v>3.1225022567582528E-17</v>
      </c>
      <c r="C2955" s="529">
        <f>Electricity!F2991</f>
        <v>0</v>
      </c>
      <c r="D2955" s="529">
        <f>Electricity!I2991</f>
        <v>0</v>
      </c>
      <c r="E2955" s="531" t="str">
        <f t="shared" si="95"/>
        <v>05/03/2024 12:00:00 AM</v>
      </c>
      <c r="F2955" s="530" t="str">
        <f t="shared" si="96"/>
        <v>May</v>
      </c>
    </row>
    <row r="2956" spans="1:6" x14ac:dyDescent="0.35">
      <c r="A2956" s="527">
        <f>Electricity!D2992</f>
        <v>45415</v>
      </c>
      <c r="B2956" s="528">
        <f>Electricity!E2992</f>
        <v>4.1666666666666699E-2</v>
      </c>
      <c r="C2956" s="529">
        <f>Electricity!F2992</f>
        <v>0</v>
      </c>
      <c r="D2956" s="529">
        <f>Electricity!I2992</f>
        <v>0</v>
      </c>
      <c r="E2956" s="531" t="str">
        <f t="shared" si="95"/>
        <v>05/03/2024 01:00:00 AM</v>
      </c>
      <c r="F2956" s="530" t="str">
        <f t="shared" si="96"/>
        <v>May</v>
      </c>
    </row>
    <row r="2957" spans="1:6" x14ac:dyDescent="0.35">
      <c r="A2957" s="527">
        <f>Electricity!D2993</f>
        <v>45415</v>
      </c>
      <c r="B2957" s="528">
        <f>Electricity!E2993</f>
        <v>8.333333333333337E-2</v>
      </c>
      <c r="C2957" s="529">
        <f>Electricity!F2993</f>
        <v>0</v>
      </c>
      <c r="D2957" s="529">
        <f>Electricity!I2993</f>
        <v>0</v>
      </c>
      <c r="E2957" s="531" t="str">
        <f t="shared" si="95"/>
        <v>05/03/2024 02:00:00 AM</v>
      </c>
      <c r="F2957" s="530" t="str">
        <f t="shared" si="96"/>
        <v>May</v>
      </c>
    </row>
    <row r="2958" spans="1:6" x14ac:dyDescent="0.35">
      <c r="A2958" s="527">
        <f>Electricity!D2994</f>
        <v>45415</v>
      </c>
      <c r="B2958" s="528">
        <f>Electricity!E2994</f>
        <v>0.12500000000000006</v>
      </c>
      <c r="C2958" s="529">
        <f>Electricity!F2994</f>
        <v>0</v>
      </c>
      <c r="D2958" s="529">
        <f>Electricity!I2994</f>
        <v>0</v>
      </c>
      <c r="E2958" s="531" t="str">
        <f t="shared" si="95"/>
        <v>05/03/2024 03:00:00 AM</v>
      </c>
      <c r="F2958" s="530" t="str">
        <f t="shared" si="96"/>
        <v>May</v>
      </c>
    </row>
    <row r="2959" spans="1:6" x14ac:dyDescent="0.35">
      <c r="A2959" s="527">
        <f>Electricity!D2995</f>
        <v>45415</v>
      </c>
      <c r="B2959" s="528">
        <f>Electricity!E2995</f>
        <v>0.16666666666666669</v>
      </c>
      <c r="C2959" s="529">
        <f>Electricity!F2995</f>
        <v>0</v>
      </c>
      <c r="D2959" s="529">
        <f>Electricity!I2995</f>
        <v>0</v>
      </c>
      <c r="E2959" s="531" t="str">
        <f t="shared" si="95"/>
        <v>05/03/2024 04:00:00 AM</v>
      </c>
      <c r="F2959" s="530" t="str">
        <f t="shared" si="96"/>
        <v>May</v>
      </c>
    </row>
    <row r="2960" spans="1:6" x14ac:dyDescent="0.35">
      <c r="A2960" s="527">
        <f>Electricity!D2996</f>
        <v>45415</v>
      </c>
      <c r="B2960" s="528">
        <f>Electricity!E2996</f>
        <v>0.20833333333333337</v>
      </c>
      <c r="C2960" s="529">
        <f>Electricity!F2996</f>
        <v>0</v>
      </c>
      <c r="D2960" s="529">
        <f>Electricity!I2996</f>
        <v>0</v>
      </c>
      <c r="E2960" s="531" t="str">
        <f t="shared" si="95"/>
        <v>05/03/2024 05:00:00 AM</v>
      </c>
      <c r="F2960" s="530" t="str">
        <f t="shared" si="96"/>
        <v>May</v>
      </c>
    </row>
    <row r="2961" spans="1:6" x14ac:dyDescent="0.35">
      <c r="A2961" s="527">
        <f>Electricity!D2997</f>
        <v>45415</v>
      </c>
      <c r="B2961" s="528">
        <f>Electricity!E2997</f>
        <v>0.25</v>
      </c>
      <c r="C2961" s="529">
        <f>Electricity!F2997</f>
        <v>0</v>
      </c>
      <c r="D2961" s="529">
        <f>Electricity!I2997</f>
        <v>0</v>
      </c>
      <c r="E2961" s="531" t="str">
        <f t="shared" si="95"/>
        <v>05/03/2024 06:00:00 AM</v>
      </c>
      <c r="F2961" s="530" t="str">
        <f t="shared" si="96"/>
        <v>May</v>
      </c>
    </row>
    <row r="2962" spans="1:6" x14ac:dyDescent="0.35">
      <c r="A2962" s="527">
        <f>Electricity!D2998</f>
        <v>45415</v>
      </c>
      <c r="B2962" s="528">
        <f>Electricity!E2998</f>
        <v>0.29166666666666669</v>
      </c>
      <c r="C2962" s="529">
        <f>Electricity!F2998</f>
        <v>0</v>
      </c>
      <c r="D2962" s="529">
        <f>Electricity!I2998</f>
        <v>0</v>
      </c>
      <c r="E2962" s="531" t="str">
        <f t="shared" si="95"/>
        <v>05/03/2024 07:00:00 AM</v>
      </c>
      <c r="F2962" s="530" t="str">
        <f t="shared" si="96"/>
        <v>May</v>
      </c>
    </row>
    <row r="2963" spans="1:6" x14ac:dyDescent="0.35">
      <c r="A2963" s="527">
        <f>Electricity!D2999</f>
        <v>45415</v>
      </c>
      <c r="B2963" s="528">
        <f>Electricity!E2999</f>
        <v>0.33333333333333337</v>
      </c>
      <c r="C2963" s="529">
        <f>Electricity!F2999</f>
        <v>0</v>
      </c>
      <c r="D2963" s="529">
        <f>Electricity!I2999</f>
        <v>0</v>
      </c>
      <c r="E2963" s="531" t="str">
        <f t="shared" si="95"/>
        <v>05/03/2024 08:00:00 AM</v>
      </c>
      <c r="F2963" s="530" t="str">
        <f t="shared" si="96"/>
        <v>May</v>
      </c>
    </row>
    <row r="2964" spans="1:6" x14ac:dyDescent="0.35">
      <c r="A2964" s="527">
        <f>Electricity!D3000</f>
        <v>45415</v>
      </c>
      <c r="B2964" s="528">
        <f>Electricity!E3000</f>
        <v>0.375</v>
      </c>
      <c r="C2964" s="529">
        <f>Electricity!F3000</f>
        <v>0</v>
      </c>
      <c r="D2964" s="529">
        <f>Electricity!I3000</f>
        <v>0</v>
      </c>
      <c r="E2964" s="531" t="str">
        <f t="shared" si="95"/>
        <v>05/03/2024 09:00:00 AM</v>
      </c>
      <c r="F2964" s="530" t="str">
        <f t="shared" si="96"/>
        <v>May</v>
      </c>
    </row>
    <row r="2965" spans="1:6" x14ac:dyDescent="0.35">
      <c r="A2965" s="527">
        <f>Electricity!D3001</f>
        <v>45415</v>
      </c>
      <c r="B2965" s="528">
        <f>Electricity!E3001</f>
        <v>0.41666666666666669</v>
      </c>
      <c r="C2965" s="529">
        <f>Electricity!F3001</f>
        <v>0</v>
      </c>
      <c r="D2965" s="529">
        <f>Electricity!I3001</f>
        <v>0</v>
      </c>
      <c r="E2965" s="531" t="str">
        <f t="shared" si="95"/>
        <v>05/03/2024 10:00:00 AM</v>
      </c>
      <c r="F2965" s="530" t="str">
        <f t="shared" si="96"/>
        <v>May</v>
      </c>
    </row>
    <row r="2966" spans="1:6" x14ac:dyDescent="0.35">
      <c r="A2966" s="527">
        <f>Electricity!D3002</f>
        <v>45415</v>
      </c>
      <c r="B2966" s="528">
        <f>Electricity!E3002</f>
        <v>0.45833333333333337</v>
      </c>
      <c r="C2966" s="529">
        <f>Electricity!F3002</f>
        <v>0</v>
      </c>
      <c r="D2966" s="529">
        <f>Electricity!I3002</f>
        <v>0</v>
      </c>
      <c r="E2966" s="531" t="str">
        <f t="shared" si="95"/>
        <v>05/03/2024 11:00:00 AM</v>
      </c>
      <c r="F2966" s="530" t="str">
        <f t="shared" si="96"/>
        <v>May</v>
      </c>
    </row>
    <row r="2967" spans="1:6" x14ac:dyDescent="0.35">
      <c r="A2967" s="527">
        <f>Electricity!D3003</f>
        <v>45415</v>
      </c>
      <c r="B2967" s="528">
        <f>Electricity!E3003</f>
        <v>0.50000000000000011</v>
      </c>
      <c r="C2967" s="529">
        <f>Electricity!F3003</f>
        <v>0</v>
      </c>
      <c r="D2967" s="529">
        <f>Electricity!I3003</f>
        <v>0</v>
      </c>
      <c r="E2967" s="531" t="str">
        <f t="shared" si="95"/>
        <v>05/03/2024 12:00:00 PM</v>
      </c>
      <c r="F2967" s="530" t="str">
        <f t="shared" si="96"/>
        <v>May</v>
      </c>
    </row>
    <row r="2968" spans="1:6" x14ac:dyDescent="0.35">
      <c r="A2968" s="527">
        <f>Electricity!D3004</f>
        <v>45415</v>
      </c>
      <c r="B2968" s="528">
        <f>Electricity!E3004</f>
        <v>0.54166666666666674</v>
      </c>
      <c r="C2968" s="529">
        <f>Electricity!F3004</f>
        <v>0</v>
      </c>
      <c r="D2968" s="529">
        <f>Electricity!I3004</f>
        <v>0</v>
      </c>
      <c r="E2968" s="531" t="str">
        <f t="shared" si="95"/>
        <v>05/03/2024 01:00:00 PM</v>
      </c>
      <c r="F2968" s="530" t="str">
        <f t="shared" si="96"/>
        <v>May</v>
      </c>
    </row>
    <row r="2969" spans="1:6" x14ac:dyDescent="0.35">
      <c r="A2969" s="527">
        <f>Electricity!D3005</f>
        <v>45415</v>
      </c>
      <c r="B2969" s="528">
        <f>Electricity!E3005</f>
        <v>0.58333333333333337</v>
      </c>
      <c r="C2969" s="529">
        <f>Electricity!F3005</f>
        <v>0</v>
      </c>
      <c r="D2969" s="529">
        <f>Electricity!I3005</f>
        <v>0</v>
      </c>
      <c r="E2969" s="531" t="str">
        <f t="shared" si="95"/>
        <v>05/03/2024 02:00:00 PM</v>
      </c>
      <c r="F2969" s="530" t="str">
        <f t="shared" si="96"/>
        <v>May</v>
      </c>
    </row>
    <row r="2970" spans="1:6" x14ac:dyDescent="0.35">
      <c r="A2970" s="527">
        <f>Electricity!D3006</f>
        <v>45415</v>
      </c>
      <c r="B2970" s="528">
        <f>Electricity!E3006</f>
        <v>0.62500000000000011</v>
      </c>
      <c r="C2970" s="529">
        <f>Electricity!F3006</f>
        <v>0</v>
      </c>
      <c r="D2970" s="529">
        <f>Electricity!I3006</f>
        <v>0</v>
      </c>
      <c r="E2970" s="531" t="str">
        <f t="shared" si="95"/>
        <v>05/03/2024 03:00:00 PM</v>
      </c>
      <c r="F2970" s="530" t="str">
        <f t="shared" si="96"/>
        <v>May</v>
      </c>
    </row>
    <row r="2971" spans="1:6" x14ac:dyDescent="0.35">
      <c r="A2971" s="527">
        <f>Electricity!D3007</f>
        <v>45415</v>
      </c>
      <c r="B2971" s="528">
        <f>Electricity!E3007</f>
        <v>0.66666666666666674</v>
      </c>
      <c r="C2971" s="529">
        <f>Electricity!F3007</f>
        <v>0</v>
      </c>
      <c r="D2971" s="529">
        <f>Electricity!I3007</f>
        <v>0</v>
      </c>
      <c r="E2971" s="531" t="str">
        <f t="shared" si="95"/>
        <v>05/03/2024 04:00:00 PM</v>
      </c>
      <c r="F2971" s="530" t="str">
        <f t="shared" si="96"/>
        <v>May</v>
      </c>
    </row>
    <row r="2972" spans="1:6" x14ac:dyDescent="0.35">
      <c r="A2972" s="527">
        <f>Electricity!D3008</f>
        <v>45415</v>
      </c>
      <c r="B2972" s="528">
        <f>Electricity!E3008</f>
        <v>0.70833333333333337</v>
      </c>
      <c r="C2972" s="529">
        <f>Electricity!F3008</f>
        <v>0</v>
      </c>
      <c r="D2972" s="529">
        <f>Electricity!I3008</f>
        <v>0</v>
      </c>
      <c r="E2972" s="531" t="str">
        <f t="shared" si="95"/>
        <v>05/03/2024 05:00:00 PM</v>
      </c>
      <c r="F2972" s="530" t="str">
        <f t="shared" si="96"/>
        <v>May</v>
      </c>
    </row>
    <row r="2973" spans="1:6" x14ac:dyDescent="0.35">
      <c r="A2973" s="527">
        <f>Electricity!D3009</f>
        <v>45415</v>
      </c>
      <c r="B2973" s="528">
        <f>Electricity!E3009</f>
        <v>0.75000000000000011</v>
      </c>
      <c r="C2973" s="529">
        <f>Electricity!F3009</f>
        <v>0</v>
      </c>
      <c r="D2973" s="529">
        <f>Electricity!I3009</f>
        <v>0</v>
      </c>
      <c r="E2973" s="531" t="str">
        <f t="shared" si="95"/>
        <v>05/03/2024 06:00:00 PM</v>
      </c>
      <c r="F2973" s="530" t="str">
        <f t="shared" si="96"/>
        <v>May</v>
      </c>
    </row>
    <row r="2974" spans="1:6" x14ac:dyDescent="0.35">
      <c r="A2974" s="527">
        <f>Electricity!D3010</f>
        <v>45415</v>
      </c>
      <c r="B2974" s="528">
        <f>Electricity!E3010</f>
        <v>0.79166666666666674</v>
      </c>
      <c r="C2974" s="529">
        <f>Electricity!F3010</f>
        <v>0</v>
      </c>
      <c r="D2974" s="529">
        <f>Electricity!I3010</f>
        <v>0</v>
      </c>
      <c r="E2974" s="531" t="str">
        <f t="shared" si="95"/>
        <v>05/03/2024 07:00:00 PM</v>
      </c>
      <c r="F2974" s="530" t="str">
        <f t="shared" si="96"/>
        <v>May</v>
      </c>
    </row>
    <row r="2975" spans="1:6" x14ac:dyDescent="0.35">
      <c r="A2975" s="527">
        <f>Electricity!D3011</f>
        <v>45415</v>
      </c>
      <c r="B2975" s="528">
        <f>Electricity!E3011</f>
        <v>0.83333333333333337</v>
      </c>
      <c r="C2975" s="529">
        <f>Electricity!F3011</f>
        <v>0</v>
      </c>
      <c r="D2975" s="529">
        <f>Electricity!I3011</f>
        <v>0</v>
      </c>
      <c r="E2975" s="531" t="str">
        <f t="shared" si="95"/>
        <v>05/03/2024 08:00:00 PM</v>
      </c>
      <c r="F2975" s="530" t="str">
        <f t="shared" si="96"/>
        <v>May</v>
      </c>
    </row>
    <row r="2976" spans="1:6" x14ac:dyDescent="0.35">
      <c r="A2976" s="527">
        <f>Electricity!D3012</f>
        <v>45415</v>
      </c>
      <c r="B2976" s="528">
        <f>Electricity!E3012</f>
        <v>0.87500000000000011</v>
      </c>
      <c r="C2976" s="529">
        <f>Electricity!F3012</f>
        <v>0</v>
      </c>
      <c r="D2976" s="529">
        <f>Electricity!I3012</f>
        <v>0</v>
      </c>
      <c r="E2976" s="531" t="str">
        <f t="shared" si="95"/>
        <v>05/03/2024 09:00:00 PM</v>
      </c>
      <c r="F2976" s="530" t="str">
        <f t="shared" si="96"/>
        <v>May</v>
      </c>
    </row>
    <row r="2977" spans="1:6" x14ac:dyDescent="0.35">
      <c r="A2977" s="527">
        <f>Electricity!D3013</f>
        <v>45415</v>
      </c>
      <c r="B2977" s="528">
        <f>Electricity!E3013</f>
        <v>0.91666666666666674</v>
      </c>
      <c r="C2977" s="529">
        <f>Electricity!F3013</f>
        <v>0</v>
      </c>
      <c r="D2977" s="529">
        <f>Electricity!I3013</f>
        <v>0</v>
      </c>
      <c r="E2977" s="531" t="str">
        <f t="shared" si="95"/>
        <v>05/03/2024 10:00:00 PM</v>
      </c>
      <c r="F2977" s="530" t="str">
        <f t="shared" si="96"/>
        <v>May</v>
      </c>
    </row>
    <row r="2978" spans="1:6" x14ac:dyDescent="0.35">
      <c r="A2978" s="527">
        <f>Electricity!D3014</f>
        <v>45415</v>
      </c>
      <c r="B2978" s="528">
        <f>Electricity!E3014</f>
        <v>0.95833333333333337</v>
      </c>
      <c r="C2978" s="529">
        <f>Electricity!F3014</f>
        <v>0</v>
      </c>
      <c r="D2978" s="529">
        <f>Electricity!I3014</f>
        <v>0</v>
      </c>
      <c r="E2978" s="531" t="str">
        <f t="shared" si="95"/>
        <v>05/03/2024 11:00:00 PM</v>
      </c>
      <c r="F2978" s="530" t="str">
        <f t="shared" si="96"/>
        <v>May</v>
      </c>
    </row>
    <row r="2979" spans="1:6" x14ac:dyDescent="0.35">
      <c r="A2979" s="527">
        <f>Electricity!D3015</f>
        <v>45416</v>
      </c>
      <c r="B2979" s="528">
        <f>Electricity!E3015</f>
        <v>3.1225022567582528E-17</v>
      </c>
      <c r="C2979" s="529">
        <f>Electricity!F3015</f>
        <v>0</v>
      </c>
      <c r="D2979" s="529">
        <f>Electricity!I3015</f>
        <v>0</v>
      </c>
      <c r="E2979" s="531" t="str">
        <f t="shared" si="95"/>
        <v>05/04/2024 12:00:00 AM</v>
      </c>
      <c r="F2979" s="530" t="str">
        <f t="shared" si="96"/>
        <v>May</v>
      </c>
    </row>
    <row r="2980" spans="1:6" x14ac:dyDescent="0.35">
      <c r="A2980" s="527">
        <f>Electricity!D3016</f>
        <v>45416</v>
      </c>
      <c r="B2980" s="528">
        <f>Electricity!E3016</f>
        <v>4.1666666666666699E-2</v>
      </c>
      <c r="C2980" s="529">
        <f>Electricity!F3016</f>
        <v>0</v>
      </c>
      <c r="D2980" s="529">
        <f>Electricity!I3016</f>
        <v>0</v>
      </c>
      <c r="E2980" s="531" t="str">
        <f t="shared" si="95"/>
        <v>05/04/2024 01:00:00 AM</v>
      </c>
      <c r="F2980" s="530" t="str">
        <f t="shared" si="96"/>
        <v>May</v>
      </c>
    </row>
    <row r="2981" spans="1:6" x14ac:dyDescent="0.35">
      <c r="A2981" s="527">
        <f>Electricity!D3017</f>
        <v>45416</v>
      </c>
      <c r="B2981" s="528">
        <f>Electricity!E3017</f>
        <v>8.333333333333337E-2</v>
      </c>
      <c r="C2981" s="529">
        <f>Electricity!F3017</f>
        <v>0</v>
      </c>
      <c r="D2981" s="529">
        <f>Electricity!I3017</f>
        <v>0</v>
      </c>
      <c r="E2981" s="531" t="str">
        <f t="shared" si="95"/>
        <v>05/04/2024 02:00:00 AM</v>
      </c>
      <c r="F2981" s="530" t="str">
        <f t="shared" si="96"/>
        <v>May</v>
      </c>
    </row>
    <row r="2982" spans="1:6" x14ac:dyDescent="0.35">
      <c r="A2982" s="527">
        <f>Electricity!D3018</f>
        <v>45416</v>
      </c>
      <c r="B2982" s="528">
        <f>Electricity!E3018</f>
        <v>0.12500000000000006</v>
      </c>
      <c r="C2982" s="529">
        <f>Electricity!F3018</f>
        <v>0</v>
      </c>
      <c r="D2982" s="529">
        <f>Electricity!I3018</f>
        <v>0</v>
      </c>
      <c r="E2982" s="531" t="str">
        <f t="shared" si="95"/>
        <v>05/04/2024 03:00:00 AM</v>
      </c>
      <c r="F2982" s="530" t="str">
        <f t="shared" si="96"/>
        <v>May</v>
      </c>
    </row>
    <row r="2983" spans="1:6" x14ac:dyDescent="0.35">
      <c r="A2983" s="527">
        <f>Electricity!D3019</f>
        <v>45416</v>
      </c>
      <c r="B2983" s="528">
        <f>Electricity!E3019</f>
        <v>0.16666666666666669</v>
      </c>
      <c r="C2983" s="529">
        <f>Electricity!F3019</f>
        <v>0</v>
      </c>
      <c r="D2983" s="529">
        <f>Electricity!I3019</f>
        <v>0</v>
      </c>
      <c r="E2983" s="531" t="str">
        <f t="shared" si="95"/>
        <v>05/04/2024 04:00:00 AM</v>
      </c>
      <c r="F2983" s="530" t="str">
        <f t="shared" si="96"/>
        <v>May</v>
      </c>
    </row>
    <row r="2984" spans="1:6" x14ac:dyDescent="0.35">
      <c r="A2984" s="527">
        <f>Electricity!D3020</f>
        <v>45416</v>
      </c>
      <c r="B2984" s="528">
        <f>Electricity!E3020</f>
        <v>0.20833333333333337</v>
      </c>
      <c r="C2984" s="529">
        <f>Electricity!F3020</f>
        <v>0</v>
      </c>
      <c r="D2984" s="529">
        <f>Electricity!I3020</f>
        <v>0</v>
      </c>
      <c r="E2984" s="531" t="str">
        <f t="shared" si="95"/>
        <v>05/04/2024 05:00:00 AM</v>
      </c>
      <c r="F2984" s="530" t="str">
        <f t="shared" si="96"/>
        <v>May</v>
      </c>
    </row>
    <row r="2985" spans="1:6" x14ac:dyDescent="0.35">
      <c r="A2985" s="527">
        <f>Electricity!D3021</f>
        <v>45416</v>
      </c>
      <c r="B2985" s="528">
        <f>Electricity!E3021</f>
        <v>0.25</v>
      </c>
      <c r="C2985" s="529">
        <f>Electricity!F3021</f>
        <v>0</v>
      </c>
      <c r="D2985" s="529">
        <f>Electricity!I3021</f>
        <v>0</v>
      </c>
      <c r="E2985" s="531" t="str">
        <f t="shared" si="95"/>
        <v>05/04/2024 06:00:00 AM</v>
      </c>
      <c r="F2985" s="530" t="str">
        <f t="shared" si="96"/>
        <v>May</v>
      </c>
    </row>
    <row r="2986" spans="1:6" x14ac:dyDescent="0.35">
      <c r="A2986" s="527">
        <f>Electricity!D3022</f>
        <v>45416</v>
      </c>
      <c r="B2986" s="528">
        <f>Electricity!E3022</f>
        <v>0.29166666666666669</v>
      </c>
      <c r="C2986" s="529">
        <f>Electricity!F3022</f>
        <v>0</v>
      </c>
      <c r="D2986" s="529">
        <f>Electricity!I3022</f>
        <v>0</v>
      </c>
      <c r="E2986" s="531" t="str">
        <f t="shared" si="95"/>
        <v>05/04/2024 07:00:00 AM</v>
      </c>
      <c r="F2986" s="530" t="str">
        <f t="shared" si="96"/>
        <v>May</v>
      </c>
    </row>
    <row r="2987" spans="1:6" x14ac:dyDescent="0.35">
      <c r="A2987" s="527">
        <f>Electricity!D3023</f>
        <v>45416</v>
      </c>
      <c r="B2987" s="528">
        <f>Electricity!E3023</f>
        <v>0.33333333333333337</v>
      </c>
      <c r="C2987" s="529">
        <f>Electricity!F3023</f>
        <v>0</v>
      </c>
      <c r="D2987" s="529">
        <f>Electricity!I3023</f>
        <v>0</v>
      </c>
      <c r="E2987" s="531" t="str">
        <f t="shared" si="95"/>
        <v>05/04/2024 08:00:00 AM</v>
      </c>
      <c r="F2987" s="530" t="str">
        <f t="shared" si="96"/>
        <v>May</v>
      </c>
    </row>
    <row r="2988" spans="1:6" x14ac:dyDescent="0.35">
      <c r="A2988" s="527">
        <f>Electricity!D3024</f>
        <v>45416</v>
      </c>
      <c r="B2988" s="528">
        <f>Electricity!E3024</f>
        <v>0.375</v>
      </c>
      <c r="C2988" s="529">
        <f>Electricity!F3024</f>
        <v>0</v>
      </c>
      <c r="D2988" s="529">
        <f>Electricity!I3024</f>
        <v>0</v>
      </c>
      <c r="E2988" s="531" t="str">
        <f t="shared" si="95"/>
        <v>05/04/2024 09:00:00 AM</v>
      </c>
      <c r="F2988" s="530" t="str">
        <f t="shared" si="96"/>
        <v>May</v>
      </c>
    </row>
    <row r="2989" spans="1:6" x14ac:dyDescent="0.35">
      <c r="A2989" s="527">
        <f>Electricity!D3025</f>
        <v>45416</v>
      </c>
      <c r="B2989" s="528">
        <f>Electricity!E3025</f>
        <v>0.41666666666666669</v>
      </c>
      <c r="C2989" s="529">
        <f>Electricity!F3025</f>
        <v>0</v>
      </c>
      <c r="D2989" s="529">
        <f>Electricity!I3025</f>
        <v>0</v>
      </c>
      <c r="E2989" s="531" t="str">
        <f t="shared" si="95"/>
        <v>05/04/2024 10:00:00 AM</v>
      </c>
      <c r="F2989" s="530" t="str">
        <f t="shared" si="96"/>
        <v>May</v>
      </c>
    </row>
    <row r="2990" spans="1:6" x14ac:dyDescent="0.35">
      <c r="A2990" s="527">
        <f>Electricity!D3026</f>
        <v>45416</v>
      </c>
      <c r="B2990" s="528">
        <f>Electricity!E3026</f>
        <v>0.45833333333333337</v>
      </c>
      <c r="C2990" s="529">
        <f>Electricity!F3026</f>
        <v>0</v>
      </c>
      <c r="D2990" s="529">
        <f>Electricity!I3026</f>
        <v>0</v>
      </c>
      <c r="E2990" s="531" t="str">
        <f t="shared" si="95"/>
        <v>05/04/2024 11:00:00 AM</v>
      </c>
      <c r="F2990" s="530" t="str">
        <f t="shared" si="96"/>
        <v>May</v>
      </c>
    </row>
    <row r="2991" spans="1:6" x14ac:dyDescent="0.35">
      <c r="A2991" s="527">
        <f>Electricity!D3027</f>
        <v>45416</v>
      </c>
      <c r="B2991" s="528">
        <f>Electricity!E3027</f>
        <v>0.50000000000000011</v>
      </c>
      <c r="C2991" s="529">
        <f>Electricity!F3027</f>
        <v>0</v>
      </c>
      <c r="D2991" s="529">
        <f>Electricity!I3027</f>
        <v>0</v>
      </c>
      <c r="E2991" s="531" t="str">
        <f t="shared" si="95"/>
        <v>05/04/2024 12:00:00 PM</v>
      </c>
      <c r="F2991" s="530" t="str">
        <f t="shared" si="96"/>
        <v>May</v>
      </c>
    </row>
    <row r="2992" spans="1:6" x14ac:dyDescent="0.35">
      <c r="A2992" s="527">
        <f>Electricity!D3028</f>
        <v>45416</v>
      </c>
      <c r="B2992" s="528">
        <f>Electricity!E3028</f>
        <v>0.54166666666666674</v>
      </c>
      <c r="C2992" s="529">
        <f>Electricity!F3028</f>
        <v>0</v>
      </c>
      <c r="D2992" s="529">
        <f>Electricity!I3028</f>
        <v>0</v>
      </c>
      <c r="E2992" s="531" t="str">
        <f t="shared" si="95"/>
        <v>05/04/2024 01:00:00 PM</v>
      </c>
      <c r="F2992" s="530" t="str">
        <f t="shared" si="96"/>
        <v>May</v>
      </c>
    </row>
    <row r="2993" spans="1:6" x14ac:dyDescent="0.35">
      <c r="A2993" s="527">
        <f>Electricity!D3029</f>
        <v>45416</v>
      </c>
      <c r="B2993" s="528">
        <f>Electricity!E3029</f>
        <v>0.58333333333333337</v>
      </c>
      <c r="C2993" s="529">
        <f>Electricity!F3029</f>
        <v>0</v>
      </c>
      <c r="D2993" s="529">
        <f>Electricity!I3029</f>
        <v>0</v>
      </c>
      <c r="E2993" s="531" t="str">
        <f t="shared" si="95"/>
        <v>05/04/2024 02:00:00 PM</v>
      </c>
      <c r="F2993" s="530" t="str">
        <f t="shared" si="96"/>
        <v>May</v>
      </c>
    </row>
    <row r="2994" spans="1:6" x14ac:dyDescent="0.35">
      <c r="A2994" s="527">
        <f>Electricity!D3030</f>
        <v>45416</v>
      </c>
      <c r="B2994" s="528">
        <f>Electricity!E3030</f>
        <v>0.62500000000000011</v>
      </c>
      <c r="C2994" s="529">
        <f>Electricity!F3030</f>
        <v>0</v>
      </c>
      <c r="D2994" s="529">
        <f>Electricity!I3030</f>
        <v>0</v>
      </c>
      <c r="E2994" s="531" t="str">
        <f t="shared" si="95"/>
        <v>05/04/2024 03:00:00 PM</v>
      </c>
      <c r="F2994" s="530" t="str">
        <f t="shared" si="96"/>
        <v>May</v>
      </c>
    </row>
    <row r="2995" spans="1:6" x14ac:dyDescent="0.35">
      <c r="A2995" s="527">
        <f>Electricity!D3031</f>
        <v>45416</v>
      </c>
      <c r="B2995" s="528">
        <f>Electricity!E3031</f>
        <v>0.66666666666666674</v>
      </c>
      <c r="C2995" s="529">
        <f>Electricity!F3031</f>
        <v>0</v>
      </c>
      <c r="D2995" s="529">
        <f>Electricity!I3031</f>
        <v>0</v>
      </c>
      <c r="E2995" s="531" t="str">
        <f t="shared" si="95"/>
        <v>05/04/2024 04:00:00 PM</v>
      </c>
      <c r="F2995" s="530" t="str">
        <f t="shared" si="96"/>
        <v>May</v>
      </c>
    </row>
    <row r="2996" spans="1:6" x14ac:dyDescent="0.35">
      <c r="A2996" s="527">
        <f>Electricity!D3032</f>
        <v>45416</v>
      </c>
      <c r="B2996" s="528">
        <f>Electricity!E3032</f>
        <v>0.70833333333333337</v>
      </c>
      <c r="C2996" s="529">
        <f>Electricity!F3032</f>
        <v>0</v>
      </c>
      <c r="D2996" s="529">
        <f>Electricity!I3032</f>
        <v>0</v>
      </c>
      <c r="E2996" s="531" t="str">
        <f t="shared" ref="E2996:E3059" si="97">CONCATENATE(TEXT(A2996,"mm/dd/yyyy")," ",TEXT(B2996,"hh:mm:ss AM/PM"))</f>
        <v>05/04/2024 05:00:00 PM</v>
      </c>
      <c r="F2996" s="530" t="str">
        <f t="shared" si="96"/>
        <v>May</v>
      </c>
    </row>
    <row r="2997" spans="1:6" x14ac:dyDescent="0.35">
      <c r="A2997" s="527">
        <f>Electricity!D3033</f>
        <v>45416</v>
      </c>
      <c r="B2997" s="528">
        <f>Electricity!E3033</f>
        <v>0.75000000000000011</v>
      </c>
      <c r="C2997" s="529">
        <f>Electricity!F3033</f>
        <v>0</v>
      </c>
      <c r="D2997" s="529">
        <f>Electricity!I3033</f>
        <v>0</v>
      </c>
      <c r="E2997" s="531" t="str">
        <f t="shared" si="97"/>
        <v>05/04/2024 06:00:00 PM</v>
      </c>
      <c r="F2997" s="530" t="str">
        <f t="shared" si="96"/>
        <v>May</v>
      </c>
    </row>
    <row r="2998" spans="1:6" x14ac:dyDescent="0.35">
      <c r="A2998" s="527">
        <f>Electricity!D3034</f>
        <v>45416</v>
      </c>
      <c r="B2998" s="528">
        <f>Electricity!E3034</f>
        <v>0.79166666666666674</v>
      </c>
      <c r="C2998" s="529">
        <f>Electricity!F3034</f>
        <v>0</v>
      </c>
      <c r="D2998" s="529">
        <f>Electricity!I3034</f>
        <v>0</v>
      </c>
      <c r="E2998" s="531" t="str">
        <f t="shared" si="97"/>
        <v>05/04/2024 07:00:00 PM</v>
      </c>
      <c r="F2998" s="530" t="str">
        <f t="shared" si="96"/>
        <v>May</v>
      </c>
    </row>
    <row r="2999" spans="1:6" x14ac:dyDescent="0.35">
      <c r="A2999" s="527">
        <f>Electricity!D3035</f>
        <v>45416</v>
      </c>
      <c r="B2999" s="528">
        <f>Electricity!E3035</f>
        <v>0.83333333333333337</v>
      </c>
      <c r="C2999" s="529">
        <f>Electricity!F3035</f>
        <v>0</v>
      </c>
      <c r="D2999" s="529">
        <f>Electricity!I3035</f>
        <v>0</v>
      </c>
      <c r="E2999" s="531" t="str">
        <f t="shared" si="97"/>
        <v>05/04/2024 08:00:00 PM</v>
      </c>
      <c r="F2999" s="530" t="str">
        <f t="shared" si="96"/>
        <v>May</v>
      </c>
    </row>
    <row r="3000" spans="1:6" x14ac:dyDescent="0.35">
      <c r="A3000" s="527">
        <f>Electricity!D3036</f>
        <v>45416</v>
      </c>
      <c r="B3000" s="528">
        <f>Electricity!E3036</f>
        <v>0.87500000000000011</v>
      </c>
      <c r="C3000" s="529">
        <f>Electricity!F3036</f>
        <v>0</v>
      </c>
      <c r="D3000" s="529">
        <f>Electricity!I3036</f>
        <v>0</v>
      </c>
      <c r="E3000" s="531" t="str">
        <f t="shared" si="97"/>
        <v>05/04/2024 09:00:00 PM</v>
      </c>
      <c r="F3000" s="530" t="str">
        <f t="shared" si="96"/>
        <v>May</v>
      </c>
    </row>
    <row r="3001" spans="1:6" x14ac:dyDescent="0.35">
      <c r="A3001" s="527">
        <f>Electricity!D3037</f>
        <v>45416</v>
      </c>
      <c r="B3001" s="528">
        <f>Electricity!E3037</f>
        <v>0.91666666666666674</v>
      </c>
      <c r="C3001" s="529">
        <f>Electricity!F3037</f>
        <v>0</v>
      </c>
      <c r="D3001" s="529">
        <f>Electricity!I3037</f>
        <v>0</v>
      </c>
      <c r="E3001" s="531" t="str">
        <f t="shared" si="97"/>
        <v>05/04/2024 10:00:00 PM</v>
      </c>
      <c r="F3001" s="530" t="str">
        <f t="shared" si="96"/>
        <v>May</v>
      </c>
    </row>
    <row r="3002" spans="1:6" x14ac:dyDescent="0.35">
      <c r="A3002" s="527">
        <f>Electricity!D3038</f>
        <v>45416</v>
      </c>
      <c r="B3002" s="528">
        <f>Electricity!E3038</f>
        <v>0.95833333333333337</v>
      </c>
      <c r="C3002" s="529">
        <f>Electricity!F3038</f>
        <v>0</v>
      </c>
      <c r="D3002" s="529">
        <f>Electricity!I3038</f>
        <v>0</v>
      </c>
      <c r="E3002" s="531" t="str">
        <f t="shared" si="97"/>
        <v>05/04/2024 11:00:00 PM</v>
      </c>
      <c r="F3002" s="530" t="str">
        <f t="shared" si="96"/>
        <v>May</v>
      </c>
    </row>
    <row r="3003" spans="1:6" x14ac:dyDescent="0.35">
      <c r="A3003" s="527">
        <f>Electricity!D3039</f>
        <v>45417</v>
      </c>
      <c r="B3003" s="528">
        <f>Electricity!E3039</f>
        <v>3.1225022567582528E-17</v>
      </c>
      <c r="C3003" s="529">
        <f>Electricity!F3039</f>
        <v>0</v>
      </c>
      <c r="D3003" s="529">
        <f>Electricity!I3039</f>
        <v>0</v>
      </c>
      <c r="E3003" s="531" t="str">
        <f t="shared" si="97"/>
        <v>05/05/2024 12:00:00 AM</v>
      </c>
      <c r="F3003" s="530" t="str">
        <f t="shared" si="96"/>
        <v>May</v>
      </c>
    </row>
    <row r="3004" spans="1:6" x14ac:dyDescent="0.35">
      <c r="A3004" s="527">
        <f>Electricity!D3040</f>
        <v>45417</v>
      </c>
      <c r="B3004" s="528">
        <f>Electricity!E3040</f>
        <v>4.1666666666666699E-2</v>
      </c>
      <c r="C3004" s="529">
        <f>Electricity!F3040</f>
        <v>0</v>
      </c>
      <c r="D3004" s="529">
        <f>Electricity!I3040</f>
        <v>0</v>
      </c>
      <c r="E3004" s="531" t="str">
        <f t="shared" si="97"/>
        <v>05/05/2024 01:00:00 AM</v>
      </c>
      <c r="F3004" s="530" t="str">
        <f t="shared" si="96"/>
        <v>May</v>
      </c>
    </row>
    <row r="3005" spans="1:6" x14ac:dyDescent="0.35">
      <c r="A3005" s="527">
        <f>Electricity!D3041</f>
        <v>45417</v>
      </c>
      <c r="B3005" s="528">
        <f>Electricity!E3041</f>
        <v>8.333333333333337E-2</v>
      </c>
      <c r="C3005" s="529">
        <f>Electricity!F3041</f>
        <v>0</v>
      </c>
      <c r="D3005" s="529">
        <f>Electricity!I3041</f>
        <v>0</v>
      </c>
      <c r="E3005" s="531" t="str">
        <f t="shared" si="97"/>
        <v>05/05/2024 02:00:00 AM</v>
      </c>
      <c r="F3005" s="530" t="str">
        <f t="shared" si="96"/>
        <v>May</v>
      </c>
    </row>
    <row r="3006" spans="1:6" x14ac:dyDescent="0.35">
      <c r="A3006" s="527">
        <f>Electricity!D3042</f>
        <v>45417</v>
      </c>
      <c r="B3006" s="528">
        <f>Electricity!E3042</f>
        <v>0.12500000000000006</v>
      </c>
      <c r="C3006" s="529">
        <f>Electricity!F3042</f>
        <v>0</v>
      </c>
      <c r="D3006" s="529">
        <f>Electricity!I3042</f>
        <v>0</v>
      </c>
      <c r="E3006" s="531" t="str">
        <f t="shared" si="97"/>
        <v>05/05/2024 03:00:00 AM</v>
      </c>
      <c r="F3006" s="530" t="str">
        <f t="shared" si="96"/>
        <v>May</v>
      </c>
    </row>
    <row r="3007" spans="1:6" x14ac:dyDescent="0.35">
      <c r="A3007" s="527">
        <f>Electricity!D3043</f>
        <v>45417</v>
      </c>
      <c r="B3007" s="528">
        <f>Electricity!E3043</f>
        <v>0.16666666666666669</v>
      </c>
      <c r="C3007" s="529">
        <f>Electricity!F3043</f>
        <v>0</v>
      </c>
      <c r="D3007" s="529">
        <f>Electricity!I3043</f>
        <v>0</v>
      </c>
      <c r="E3007" s="531" t="str">
        <f t="shared" si="97"/>
        <v>05/05/2024 04:00:00 AM</v>
      </c>
      <c r="F3007" s="530" t="str">
        <f t="shared" si="96"/>
        <v>May</v>
      </c>
    </row>
    <row r="3008" spans="1:6" x14ac:dyDescent="0.35">
      <c r="A3008" s="527">
        <f>Electricity!D3044</f>
        <v>45417</v>
      </c>
      <c r="B3008" s="528">
        <f>Electricity!E3044</f>
        <v>0.20833333333333337</v>
      </c>
      <c r="C3008" s="529">
        <f>Electricity!F3044</f>
        <v>0</v>
      </c>
      <c r="D3008" s="529">
        <f>Electricity!I3044</f>
        <v>0</v>
      </c>
      <c r="E3008" s="531" t="str">
        <f t="shared" si="97"/>
        <v>05/05/2024 05:00:00 AM</v>
      </c>
      <c r="F3008" s="530" t="str">
        <f t="shared" si="96"/>
        <v>May</v>
      </c>
    </row>
    <row r="3009" spans="1:6" x14ac:dyDescent="0.35">
      <c r="A3009" s="527">
        <f>Electricity!D3045</f>
        <v>45417</v>
      </c>
      <c r="B3009" s="528">
        <f>Electricity!E3045</f>
        <v>0.25</v>
      </c>
      <c r="C3009" s="529">
        <f>Electricity!F3045</f>
        <v>0</v>
      </c>
      <c r="D3009" s="529">
        <f>Electricity!I3045</f>
        <v>0</v>
      </c>
      <c r="E3009" s="531" t="str">
        <f t="shared" si="97"/>
        <v>05/05/2024 06:00:00 AM</v>
      </c>
      <c r="F3009" s="530" t="str">
        <f t="shared" si="96"/>
        <v>May</v>
      </c>
    </row>
    <row r="3010" spans="1:6" x14ac:dyDescent="0.35">
      <c r="A3010" s="527">
        <f>Electricity!D3046</f>
        <v>45417</v>
      </c>
      <c r="B3010" s="528">
        <f>Electricity!E3046</f>
        <v>0.29166666666666669</v>
      </c>
      <c r="C3010" s="529">
        <f>Electricity!F3046</f>
        <v>0</v>
      </c>
      <c r="D3010" s="529">
        <f>Electricity!I3046</f>
        <v>0</v>
      </c>
      <c r="E3010" s="531" t="str">
        <f t="shared" si="97"/>
        <v>05/05/2024 07:00:00 AM</v>
      </c>
      <c r="F3010" s="530" t="str">
        <f t="shared" si="96"/>
        <v>May</v>
      </c>
    </row>
    <row r="3011" spans="1:6" x14ac:dyDescent="0.35">
      <c r="A3011" s="527">
        <f>Electricity!D3047</f>
        <v>45417</v>
      </c>
      <c r="B3011" s="528">
        <f>Electricity!E3047</f>
        <v>0.33333333333333337</v>
      </c>
      <c r="C3011" s="529">
        <f>Electricity!F3047</f>
        <v>0</v>
      </c>
      <c r="D3011" s="529">
        <f>Electricity!I3047</f>
        <v>0</v>
      </c>
      <c r="E3011" s="531" t="str">
        <f t="shared" si="97"/>
        <v>05/05/2024 08:00:00 AM</v>
      </c>
      <c r="F3011" s="530" t="str">
        <f t="shared" ref="F3011:F3074" si="98">TEXT(A3011,"mmm")</f>
        <v>May</v>
      </c>
    </row>
    <row r="3012" spans="1:6" x14ac:dyDescent="0.35">
      <c r="A3012" s="527">
        <f>Electricity!D3048</f>
        <v>45417</v>
      </c>
      <c r="B3012" s="528">
        <f>Electricity!E3048</f>
        <v>0.375</v>
      </c>
      <c r="C3012" s="529">
        <f>Electricity!F3048</f>
        <v>0</v>
      </c>
      <c r="D3012" s="529">
        <f>Electricity!I3048</f>
        <v>0</v>
      </c>
      <c r="E3012" s="531" t="str">
        <f t="shared" si="97"/>
        <v>05/05/2024 09:00:00 AM</v>
      </c>
      <c r="F3012" s="530" t="str">
        <f t="shared" si="98"/>
        <v>May</v>
      </c>
    </row>
    <row r="3013" spans="1:6" x14ac:dyDescent="0.35">
      <c r="A3013" s="527">
        <f>Electricity!D3049</f>
        <v>45417</v>
      </c>
      <c r="B3013" s="528">
        <f>Electricity!E3049</f>
        <v>0.41666666666666669</v>
      </c>
      <c r="C3013" s="529">
        <f>Electricity!F3049</f>
        <v>0</v>
      </c>
      <c r="D3013" s="529">
        <f>Electricity!I3049</f>
        <v>0</v>
      </c>
      <c r="E3013" s="531" t="str">
        <f t="shared" si="97"/>
        <v>05/05/2024 10:00:00 AM</v>
      </c>
      <c r="F3013" s="530" t="str">
        <f t="shared" si="98"/>
        <v>May</v>
      </c>
    </row>
    <row r="3014" spans="1:6" x14ac:dyDescent="0.35">
      <c r="A3014" s="527">
        <f>Electricity!D3050</f>
        <v>45417</v>
      </c>
      <c r="B3014" s="528">
        <f>Electricity!E3050</f>
        <v>0.45833333333333337</v>
      </c>
      <c r="C3014" s="529">
        <f>Electricity!F3050</f>
        <v>0</v>
      </c>
      <c r="D3014" s="529">
        <f>Electricity!I3050</f>
        <v>0</v>
      </c>
      <c r="E3014" s="531" t="str">
        <f t="shared" si="97"/>
        <v>05/05/2024 11:00:00 AM</v>
      </c>
      <c r="F3014" s="530" t="str">
        <f t="shared" si="98"/>
        <v>May</v>
      </c>
    </row>
    <row r="3015" spans="1:6" x14ac:dyDescent="0.35">
      <c r="A3015" s="527">
        <f>Electricity!D3051</f>
        <v>45417</v>
      </c>
      <c r="B3015" s="528">
        <f>Electricity!E3051</f>
        <v>0.50000000000000011</v>
      </c>
      <c r="C3015" s="529">
        <f>Electricity!F3051</f>
        <v>0</v>
      </c>
      <c r="D3015" s="529">
        <f>Electricity!I3051</f>
        <v>0</v>
      </c>
      <c r="E3015" s="531" t="str">
        <f t="shared" si="97"/>
        <v>05/05/2024 12:00:00 PM</v>
      </c>
      <c r="F3015" s="530" t="str">
        <f t="shared" si="98"/>
        <v>May</v>
      </c>
    </row>
    <row r="3016" spans="1:6" x14ac:dyDescent="0.35">
      <c r="A3016" s="527">
        <f>Electricity!D3052</f>
        <v>45417</v>
      </c>
      <c r="B3016" s="528">
        <f>Electricity!E3052</f>
        <v>0.54166666666666674</v>
      </c>
      <c r="C3016" s="529">
        <f>Electricity!F3052</f>
        <v>0</v>
      </c>
      <c r="D3016" s="529">
        <f>Electricity!I3052</f>
        <v>0</v>
      </c>
      <c r="E3016" s="531" t="str">
        <f t="shared" si="97"/>
        <v>05/05/2024 01:00:00 PM</v>
      </c>
      <c r="F3016" s="530" t="str">
        <f t="shared" si="98"/>
        <v>May</v>
      </c>
    </row>
    <row r="3017" spans="1:6" x14ac:dyDescent="0.35">
      <c r="A3017" s="527">
        <f>Electricity!D3053</f>
        <v>45417</v>
      </c>
      <c r="B3017" s="528">
        <f>Electricity!E3053</f>
        <v>0.58333333333333337</v>
      </c>
      <c r="C3017" s="529">
        <f>Electricity!F3053</f>
        <v>0</v>
      </c>
      <c r="D3017" s="529">
        <f>Electricity!I3053</f>
        <v>0</v>
      </c>
      <c r="E3017" s="531" t="str">
        <f t="shared" si="97"/>
        <v>05/05/2024 02:00:00 PM</v>
      </c>
      <c r="F3017" s="530" t="str">
        <f t="shared" si="98"/>
        <v>May</v>
      </c>
    </row>
    <row r="3018" spans="1:6" x14ac:dyDescent="0.35">
      <c r="A3018" s="527">
        <f>Electricity!D3054</f>
        <v>45417</v>
      </c>
      <c r="B3018" s="528">
        <f>Electricity!E3054</f>
        <v>0.62500000000000011</v>
      </c>
      <c r="C3018" s="529">
        <f>Electricity!F3054</f>
        <v>0</v>
      </c>
      <c r="D3018" s="529">
        <f>Electricity!I3054</f>
        <v>0</v>
      </c>
      <c r="E3018" s="531" t="str">
        <f t="shared" si="97"/>
        <v>05/05/2024 03:00:00 PM</v>
      </c>
      <c r="F3018" s="530" t="str">
        <f t="shared" si="98"/>
        <v>May</v>
      </c>
    </row>
    <row r="3019" spans="1:6" x14ac:dyDescent="0.35">
      <c r="A3019" s="527">
        <f>Electricity!D3055</f>
        <v>45417</v>
      </c>
      <c r="B3019" s="528">
        <f>Electricity!E3055</f>
        <v>0.66666666666666674</v>
      </c>
      <c r="C3019" s="529">
        <f>Electricity!F3055</f>
        <v>0</v>
      </c>
      <c r="D3019" s="529">
        <f>Electricity!I3055</f>
        <v>0</v>
      </c>
      <c r="E3019" s="531" t="str">
        <f t="shared" si="97"/>
        <v>05/05/2024 04:00:00 PM</v>
      </c>
      <c r="F3019" s="530" t="str">
        <f t="shared" si="98"/>
        <v>May</v>
      </c>
    </row>
    <row r="3020" spans="1:6" x14ac:dyDescent="0.35">
      <c r="A3020" s="527">
        <f>Electricity!D3056</f>
        <v>45417</v>
      </c>
      <c r="B3020" s="528">
        <f>Electricity!E3056</f>
        <v>0.70833333333333337</v>
      </c>
      <c r="C3020" s="529">
        <f>Electricity!F3056</f>
        <v>0</v>
      </c>
      <c r="D3020" s="529">
        <f>Electricity!I3056</f>
        <v>0</v>
      </c>
      <c r="E3020" s="531" t="str">
        <f t="shared" si="97"/>
        <v>05/05/2024 05:00:00 PM</v>
      </c>
      <c r="F3020" s="530" t="str">
        <f t="shared" si="98"/>
        <v>May</v>
      </c>
    </row>
    <row r="3021" spans="1:6" x14ac:dyDescent="0.35">
      <c r="A3021" s="527">
        <f>Electricity!D3057</f>
        <v>45417</v>
      </c>
      <c r="B3021" s="528">
        <f>Electricity!E3057</f>
        <v>0.75000000000000011</v>
      </c>
      <c r="C3021" s="529">
        <f>Electricity!F3057</f>
        <v>0</v>
      </c>
      <c r="D3021" s="529">
        <f>Electricity!I3057</f>
        <v>0</v>
      </c>
      <c r="E3021" s="531" t="str">
        <f t="shared" si="97"/>
        <v>05/05/2024 06:00:00 PM</v>
      </c>
      <c r="F3021" s="530" t="str">
        <f t="shared" si="98"/>
        <v>May</v>
      </c>
    </row>
    <row r="3022" spans="1:6" x14ac:dyDescent="0.35">
      <c r="A3022" s="527">
        <f>Electricity!D3058</f>
        <v>45417</v>
      </c>
      <c r="B3022" s="528">
        <f>Electricity!E3058</f>
        <v>0.79166666666666674</v>
      </c>
      <c r="C3022" s="529">
        <f>Electricity!F3058</f>
        <v>0</v>
      </c>
      <c r="D3022" s="529">
        <f>Electricity!I3058</f>
        <v>0</v>
      </c>
      <c r="E3022" s="531" t="str">
        <f t="shared" si="97"/>
        <v>05/05/2024 07:00:00 PM</v>
      </c>
      <c r="F3022" s="530" t="str">
        <f t="shared" si="98"/>
        <v>May</v>
      </c>
    </row>
    <row r="3023" spans="1:6" x14ac:dyDescent="0.35">
      <c r="A3023" s="527">
        <f>Electricity!D3059</f>
        <v>45417</v>
      </c>
      <c r="B3023" s="528">
        <f>Electricity!E3059</f>
        <v>0.83333333333333337</v>
      </c>
      <c r="C3023" s="529">
        <f>Electricity!F3059</f>
        <v>0</v>
      </c>
      <c r="D3023" s="529">
        <f>Electricity!I3059</f>
        <v>0</v>
      </c>
      <c r="E3023" s="531" t="str">
        <f t="shared" si="97"/>
        <v>05/05/2024 08:00:00 PM</v>
      </c>
      <c r="F3023" s="530" t="str">
        <f t="shared" si="98"/>
        <v>May</v>
      </c>
    </row>
    <row r="3024" spans="1:6" x14ac:dyDescent="0.35">
      <c r="A3024" s="527">
        <f>Electricity!D3060</f>
        <v>45417</v>
      </c>
      <c r="B3024" s="528">
        <f>Electricity!E3060</f>
        <v>0.87500000000000011</v>
      </c>
      <c r="C3024" s="529">
        <f>Electricity!F3060</f>
        <v>0</v>
      </c>
      <c r="D3024" s="529">
        <f>Electricity!I3060</f>
        <v>0</v>
      </c>
      <c r="E3024" s="531" t="str">
        <f t="shared" si="97"/>
        <v>05/05/2024 09:00:00 PM</v>
      </c>
      <c r="F3024" s="530" t="str">
        <f t="shared" si="98"/>
        <v>May</v>
      </c>
    </row>
    <row r="3025" spans="1:6" x14ac:dyDescent="0.35">
      <c r="A3025" s="527">
        <f>Electricity!D3061</f>
        <v>45417</v>
      </c>
      <c r="B3025" s="528">
        <f>Electricity!E3061</f>
        <v>0.91666666666666674</v>
      </c>
      <c r="C3025" s="529">
        <f>Electricity!F3061</f>
        <v>0</v>
      </c>
      <c r="D3025" s="529">
        <f>Electricity!I3061</f>
        <v>0</v>
      </c>
      <c r="E3025" s="531" t="str">
        <f t="shared" si="97"/>
        <v>05/05/2024 10:00:00 PM</v>
      </c>
      <c r="F3025" s="530" t="str">
        <f t="shared" si="98"/>
        <v>May</v>
      </c>
    </row>
    <row r="3026" spans="1:6" x14ac:dyDescent="0.35">
      <c r="A3026" s="527">
        <f>Electricity!D3062</f>
        <v>45417</v>
      </c>
      <c r="B3026" s="528">
        <f>Electricity!E3062</f>
        <v>0.95833333333333337</v>
      </c>
      <c r="C3026" s="529">
        <f>Electricity!F3062</f>
        <v>0</v>
      </c>
      <c r="D3026" s="529">
        <f>Electricity!I3062</f>
        <v>0</v>
      </c>
      <c r="E3026" s="531" t="str">
        <f t="shared" si="97"/>
        <v>05/05/2024 11:00:00 PM</v>
      </c>
      <c r="F3026" s="530" t="str">
        <f t="shared" si="98"/>
        <v>May</v>
      </c>
    </row>
    <row r="3027" spans="1:6" x14ac:dyDescent="0.35">
      <c r="A3027" s="527">
        <f>Electricity!D3063</f>
        <v>45418</v>
      </c>
      <c r="B3027" s="528">
        <f>Electricity!E3063</f>
        <v>3.1225022567582528E-17</v>
      </c>
      <c r="C3027" s="529">
        <f>Electricity!F3063</f>
        <v>0</v>
      </c>
      <c r="D3027" s="529">
        <f>Electricity!I3063</f>
        <v>0</v>
      </c>
      <c r="E3027" s="531" t="str">
        <f t="shared" si="97"/>
        <v>05/06/2024 12:00:00 AM</v>
      </c>
      <c r="F3027" s="530" t="str">
        <f t="shared" si="98"/>
        <v>May</v>
      </c>
    </row>
    <row r="3028" spans="1:6" x14ac:dyDescent="0.35">
      <c r="A3028" s="527">
        <f>Electricity!D3064</f>
        <v>45418</v>
      </c>
      <c r="B3028" s="528">
        <f>Electricity!E3064</f>
        <v>4.1666666666666699E-2</v>
      </c>
      <c r="C3028" s="529">
        <f>Electricity!F3064</f>
        <v>0</v>
      </c>
      <c r="D3028" s="529">
        <f>Electricity!I3064</f>
        <v>0</v>
      </c>
      <c r="E3028" s="531" t="str">
        <f t="shared" si="97"/>
        <v>05/06/2024 01:00:00 AM</v>
      </c>
      <c r="F3028" s="530" t="str">
        <f t="shared" si="98"/>
        <v>May</v>
      </c>
    </row>
    <row r="3029" spans="1:6" x14ac:dyDescent="0.35">
      <c r="A3029" s="527">
        <f>Electricity!D3065</f>
        <v>45418</v>
      </c>
      <c r="B3029" s="528">
        <f>Electricity!E3065</f>
        <v>8.333333333333337E-2</v>
      </c>
      <c r="C3029" s="529">
        <f>Electricity!F3065</f>
        <v>0</v>
      </c>
      <c r="D3029" s="529">
        <f>Electricity!I3065</f>
        <v>0</v>
      </c>
      <c r="E3029" s="531" t="str">
        <f t="shared" si="97"/>
        <v>05/06/2024 02:00:00 AM</v>
      </c>
      <c r="F3029" s="530" t="str">
        <f t="shared" si="98"/>
        <v>May</v>
      </c>
    </row>
    <row r="3030" spans="1:6" x14ac:dyDescent="0.35">
      <c r="A3030" s="527">
        <f>Electricity!D3066</f>
        <v>45418</v>
      </c>
      <c r="B3030" s="528">
        <f>Electricity!E3066</f>
        <v>0.12500000000000006</v>
      </c>
      <c r="C3030" s="529">
        <f>Electricity!F3066</f>
        <v>0</v>
      </c>
      <c r="D3030" s="529">
        <f>Electricity!I3066</f>
        <v>0</v>
      </c>
      <c r="E3030" s="531" t="str">
        <f t="shared" si="97"/>
        <v>05/06/2024 03:00:00 AM</v>
      </c>
      <c r="F3030" s="530" t="str">
        <f t="shared" si="98"/>
        <v>May</v>
      </c>
    </row>
    <row r="3031" spans="1:6" x14ac:dyDescent="0.35">
      <c r="A3031" s="527">
        <f>Electricity!D3067</f>
        <v>45418</v>
      </c>
      <c r="B3031" s="528">
        <f>Electricity!E3067</f>
        <v>0.16666666666666669</v>
      </c>
      <c r="C3031" s="529">
        <f>Electricity!F3067</f>
        <v>0</v>
      </c>
      <c r="D3031" s="529">
        <f>Electricity!I3067</f>
        <v>0</v>
      </c>
      <c r="E3031" s="531" t="str">
        <f t="shared" si="97"/>
        <v>05/06/2024 04:00:00 AM</v>
      </c>
      <c r="F3031" s="530" t="str">
        <f t="shared" si="98"/>
        <v>May</v>
      </c>
    </row>
    <row r="3032" spans="1:6" x14ac:dyDescent="0.35">
      <c r="A3032" s="527">
        <f>Electricity!D3068</f>
        <v>45418</v>
      </c>
      <c r="B3032" s="528">
        <f>Electricity!E3068</f>
        <v>0.20833333333333337</v>
      </c>
      <c r="C3032" s="529">
        <f>Electricity!F3068</f>
        <v>0</v>
      </c>
      <c r="D3032" s="529">
        <f>Electricity!I3068</f>
        <v>0</v>
      </c>
      <c r="E3032" s="531" t="str">
        <f t="shared" si="97"/>
        <v>05/06/2024 05:00:00 AM</v>
      </c>
      <c r="F3032" s="530" t="str">
        <f t="shared" si="98"/>
        <v>May</v>
      </c>
    </row>
    <row r="3033" spans="1:6" x14ac:dyDescent="0.35">
      <c r="A3033" s="527">
        <f>Electricity!D3069</f>
        <v>45418</v>
      </c>
      <c r="B3033" s="528">
        <f>Electricity!E3069</f>
        <v>0.25</v>
      </c>
      <c r="C3033" s="529">
        <f>Electricity!F3069</f>
        <v>0</v>
      </c>
      <c r="D3033" s="529">
        <f>Electricity!I3069</f>
        <v>0</v>
      </c>
      <c r="E3033" s="531" t="str">
        <f t="shared" si="97"/>
        <v>05/06/2024 06:00:00 AM</v>
      </c>
      <c r="F3033" s="530" t="str">
        <f t="shared" si="98"/>
        <v>May</v>
      </c>
    </row>
    <row r="3034" spans="1:6" x14ac:dyDescent="0.35">
      <c r="A3034" s="527">
        <f>Electricity!D3070</f>
        <v>45418</v>
      </c>
      <c r="B3034" s="528">
        <f>Electricity!E3070</f>
        <v>0.29166666666666669</v>
      </c>
      <c r="C3034" s="529">
        <f>Electricity!F3070</f>
        <v>0</v>
      </c>
      <c r="D3034" s="529">
        <f>Electricity!I3070</f>
        <v>0</v>
      </c>
      <c r="E3034" s="531" t="str">
        <f t="shared" si="97"/>
        <v>05/06/2024 07:00:00 AM</v>
      </c>
      <c r="F3034" s="530" t="str">
        <f t="shared" si="98"/>
        <v>May</v>
      </c>
    </row>
    <row r="3035" spans="1:6" x14ac:dyDescent="0.35">
      <c r="A3035" s="527">
        <f>Electricity!D3071</f>
        <v>45418</v>
      </c>
      <c r="B3035" s="528">
        <f>Electricity!E3071</f>
        <v>0.33333333333333337</v>
      </c>
      <c r="C3035" s="529">
        <f>Electricity!F3071</f>
        <v>0</v>
      </c>
      <c r="D3035" s="529">
        <f>Electricity!I3071</f>
        <v>0</v>
      </c>
      <c r="E3035" s="531" t="str">
        <f t="shared" si="97"/>
        <v>05/06/2024 08:00:00 AM</v>
      </c>
      <c r="F3035" s="530" t="str">
        <f t="shared" si="98"/>
        <v>May</v>
      </c>
    </row>
    <row r="3036" spans="1:6" x14ac:dyDescent="0.35">
      <c r="A3036" s="527">
        <f>Electricity!D3072</f>
        <v>45418</v>
      </c>
      <c r="B3036" s="528">
        <f>Electricity!E3072</f>
        <v>0.375</v>
      </c>
      <c r="C3036" s="529">
        <f>Electricity!F3072</f>
        <v>0</v>
      </c>
      <c r="D3036" s="529">
        <f>Electricity!I3072</f>
        <v>0</v>
      </c>
      <c r="E3036" s="531" t="str">
        <f t="shared" si="97"/>
        <v>05/06/2024 09:00:00 AM</v>
      </c>
      <c r="F3036" s="530" t="str">
        <f t="shared" si="98"/>
        <v>May</v>
      </c>
    </row>
    <row r="3037" spans="1:6" x14ac:dyDescent="0.35">
      <c r="A3037" s="527">
        <f>Electricity!D3073</f>
        <v>45418</v>
      </c>
      <c r="B3037" s="528">
        <f>Electricity!E3073</f>
        <v>0.41666666666666669</v>
      </c>
      <c r="C3037" s="529">
        <f>Electricity!F3073</f>
        <v>0</v>
      </c>
      <c r="D3037" s="529">
        <f>Electricity!I3073</f>
        <v>0</v>
      </c>
      <c r="E3037" s="531" t="str">
        <f t="shared" si="97"/>
        <v>05/06/2024 10:00:00 AM</v>
      </c>
      <c r="F3037" s="530" t="str">
        <f t="shared" si="98"/>
        <v>May</v>
      </c>
    </row>
    <row r="3038" spans="1:6" x14ac:dyDescent="0.35">
      <c r="A3038" s="527">
        <f>Electricity!D3074</f>
        <v>45418</v>
      </c>
      <c r="B3038" s="528">
        <f>Electricity!E3074</f>
        <v>0.45833333333333337</v>
      </c>
      <c r="C3038" s="529">
        <f>Electricity!F3074</f>
        <v>0</v>
      </c>
      <c r="D3038" s="529">
        <f>Electricity!I3074</f>
        <v>0</v>
      </c>
      <c r="E3038" s="531" t="str">
        <f t="shared" si="97"/>
        <v>05/06/2024 11:00:00 AM</v>
      </c>
      <c r="F3038" s="530" t="str">
        <f t="shared" si="98"/>
        <v>May</v>
      </c>
    </row>
    <row r="3039" spans="1:6" x14ac:dyDescent="0.35">
      <c r="A3039" s="527">
        <f>Electricity!D3075</f>
        <v>45418</v>
      </c>
      <c r="B3039" s="528">
        <f>Electricity!E3075</f>
        <v>0.50000000000000011</v>
      </c>
      <c r="C3039" s="529">
        <f>Electricity!F3075</f>
        <v>0</v>
      </c>
      <c r="D3039" s="529">
        <f>Electricity!I3075</f>
        <v>0</v>
      </c>
      <c r="E3039" s="531" t="str">
        <f t="shared" si="97"/>
        <v>05/06/2024 12:00:00 PM</v>
      </c>
      <c r="F3039" s="530" t="str">
        <f t="shared" si="98"/>
        <v>May</v>
      </c>
    </row>
    <row r="3040" spans="1:6" x14ac:dyDescent="0.35">
      <c r="A3040" s="527">
        <f>Electricity!D3076</f>
        <v>45418</v>
      </c>
      <c r="B3040" s="528">
        <f>Electricity!E3076</f>
        <v>0.54166666666666674</v>
      </c>
      <c r="C3040" s="529">
        <f>Electricity!F3076</f>
        <v>0</v>
      </c>
      <c r="D3040" s="529">
        <f>Electricity!I3076</f>
        <v>0</v>
      </c>
      <c r="E3040" s="531" t="str">
        <f t="shared" si="97"/>
        <v>05/06/2024 01:00:00 PM</v>
      </c>
      <c r="F3040" s="530" t="str">
        <f t="shared" si="98"/>
        <v>May</v>
      </c>
    </row>
    <row r="3041" spans="1:6" x14ac:dyDescent="0.35">
      <c r="A3041" s="527">
        <f>Electricity!D3077</f>
        <v>45418</v>
      </c>
      <c r="B3041" s="528">
        <f>Electricity!E3077</f>
        <v>0.58333333333333337</v>
      </c>
      <c r="C3041" s="529">
        <f>Electricity!F3077</f>
        <v>0</v>
      </c>
      <c r="D3041" s="529">
        <f>Electricity!I3077</f>
        <v>0</v>
      </c>
      <c r="E3041" s="531" t="str">
        <f t="shared" si="97"/>
        <v>05/06/2024 02:00:00 PM</v>
      </c>
      <c r="F3041" s="530" t="str">
        <f t="shared" si="98"/>
        <v>May</v>
      </c>
    </row>
    <row r="3042" spans="1:6" x14ac:dyDescent="0.35">
      <c r="A3042" s="527">
        <f>Electricity!D3078</f>
        <v>45418</v>
      </c>
      <c r="B3042" s="528">
        <f>Electricity!E3078</f>
        <v>0.62500000000000011</v>
      </c>
      <c r="C3042" s="529">
        <f>Electricity!F3078</f>
        <v>0</v>
      </c>
      <c r="D3042" s="529">
        <f>Electricity!I3078</f>
        <v>0</v>
      </c>
      <c r="E3042" s="531" t="str">
        <f t="shared" si="97"/>
        <v>05/06/2024 03:00:00 PM</v>
      </c>
      <c r="F3042" s="530" t="str">
        <f t="shared" si="98"/>
        <v>May</v>
      </c>
    </row>
    <row r="3043" spans="1:6" x14ac:dyDescent="0.35">
      <c r="A3043" s="527">
        <f>Electricity!D3079</f>
        <v>45418</v>
      </c>
      <c r="B3043" s="528">
        <f>Electricity!E3079</f>
        <v>0.66666666666666674</v>
      </c>
      <c r="C3043" s="529">
        <f>Electricity!F3079</f>
        <v>0</v>
      </c>
      <c r="D3043" s="529">
        <f>Electricity!I3079</f>
        <v>0</v>
      </c>
      <c r="E3043" s="531" t="str">
        <f t="shared" si="97"/>
        <v>05/06/2024 04:00:00 PM</v>
      </c>
      <c r="F3043" s="530" t="str">
        <f t="shared" si="98"/>
        <v>May</v>
      </c>
    </row>
    <row r="3044" spans="1:6" x14ac:dyDescent="0.35">
      <c r="A3044" s="527">
        <f>Electricity!D3080</f>
        <v>45418</v>
      </c>
      <c r="B3044" s="528">
        <f>Electricity!E3080</f>
        <v>0.70833333333333337</v>
      </c>
      <c r="C3044" s="529">
        <f>Electricity!F3080</f>
        <v>0</v>
      </c>
      <c r="D3044" s="529">
        <f>Electricity!I3080</f>
        <v>0</v>
      </c>
      <c r="E3044" s="531" t="str">
        <f t="shared" si="97"/>
        <v>05/06/2024 05:00:00 PM</v>
      </c>
      <c r="F3044" s="530" t="str">
        <f t="shared" si="98"/>
        <v>May</v>
      </c>
    </row>
    <row r="3045" spans="1:6" x14ac:dyDescent="0.35">
      <c r="A3045" s="527">
        <f>Electricity!D3081</f>
        <v>45418</v>
      </c>
      <c r="B3045" s="528">
        <f>Electricity!E3081</f>
        <v>0.75000000000000011</v>
      </c>
      <c r="C3045" s="529">
        <f>Electricity!F3081</f>
        <v>0</v>
      </c>
      <c r="D3045" s="529">
        <f>Electricity!I3081</f>
        <v>0</v>
      </c>
      <c r="E3045" s="531" t="str">
        <f t="shared" si="97"/>
        <v>05/06/2024 06:00:00 PM</v>
      </c>
      <c r="F3045" s="530" t="str">
        <f t="shared" si="98"/>
        <v>May</v>
      </c>
    </row>
    <row r="3046" spans="1:6" x14ac:dyDescent="0.35">
      <c r="A3046" s="527">
        <f>Electricity!D3082</f>
        <v>45418</v>
      </c>
      <c r="B3046" s="528">
        <f>Electricity!E3082</f>
        <v>0.79166666666666674</v>
      </c>
      <c r="C3046" s="529">
        <f>Electricity!F3082</f>
        <v>0</v>
      </c>
      <c r="D3046" s="529">
        <f>Electricity!I3082</f>
        <v>0</v>
      </c>
      <c r="E3046" s="531" t="str">
        <f t="shared" si="97"/>
        <v>05/06/2024 07:00:00 PM</v>
      </c>
      <c r="F3046" s="530" t="str">
        <f t="shared" si="98"/>
        <v>May</v>
      </c>
    </row>
    <row r="3047" spans="1:6" x14ac:dyDescent="0.35">
      <c r="A3047" s="527">
        <f>Electricity!D3083</f>
        <v>45418</v>
      </c>
      <c r="B3047" s="528">
        <f>Electricity!E3083</f>
        <v>0.83333333333333337</v>
      </c>
      <c r="C3047" s="529">
        <f>Electricity!F3083</f>
        <v>0</v>
      </c>
      <c r="D3047" s="529">
        <f>Electricity!I3083</f>
        <v>0</v>
      </c>
      <c r="E3047" s="531" t="str">
        <f t="shared" si="97"/>
        <v>05/06/2024 08:00:00 PM</v>
      </c>
      <c r="F3047" s="530" t="str">
        <f t="shared" si="98"/>
        <v>May</v>
      </c>
    </row>
    <row r="3048" spans="1:6" x14ac:dyDescent="0.35">
      <c r="A3048" s="527">
        <f>Electricity!D3084</f>
        <v>45418</v>
      </c>
      <c r="B3048" s="528">
        <f>Electricity!E3084</f>
        <v>0.87500000000000011</v>
      </c>
      <c r="C3048" s="529">
        <f>Electricity!F3084</f>
        <v>0</v>
      </c>
      <c r="D3048" s="529">
        <f>Electricity!I3084</f>
        <v>0</v>
      </c>
      <c r="E3048" s="531" t="str">
        <f t="shared" si="97"/>
        <v>05/06/2024 09:00:00 PM</v>
      </c>
      <c r="F3048" s="530" t="str">
        <f t="shared" si="98"/>
        <v>May</v>
      </c>
    </row>
    <row r="3049" spans="1:6" x14ac:dyDescent="0.35">
      <c r="A3049" s="527">
        <f>Electricity!D3085</f>
        <v>45418</v>
      </c>
      <c r="B3049" s="528">
        <f>Electricity!E3085</f>
        <v>0.91666666666666674</v>
      </c>
      <c r="C3049" s="529">
        <f>Electricity!F3085</f>
        <v>0</v>
      </c>
      <c r="D3049" s="529">
        <f>Electricity!I3085</f>
        <v>0</v>
      </c>
      <c r="E3049" s="531" t="str">
        <f t="shared" si="97"/>
        <v>05/06/2024 10:00:00 PM</v>
      </c>
      <c r="F3049" s="530" t="str">
        <f t="shared" si="98"/>
        <v>May</v>
      </c>
    </row>
    <row r="3050" spans="1:6" x14ac:dyDescent="0.35">
      <c r="A3050" s="527">
        <f>Electricity!D3086</f>
        <v>45418</v>
      </c>
      <c r="B3050" s="528">
        <f>Electricity!E3086</f>
        <v>0.95833333333333337</v>
      </c>
      <c r="C3050" s="529">
        <f>Electricity!F3086</f>
        <v>0</v>
      </c>
      <c r="D3050" s="529">
        <f>Electricity!I3086</f>
        <v>0</v>
      </c>
      <c r="E3050" s="531" t="str">
        <f t="shared" si="97"/>
        <v>05/06/2024 11:00:00 PM</v>
      </c>
      <c r="F3050" s="530" t="str">
        <f t="shared" si="98"/>
        <v>May</v>
      </c>
    </row>
    <row r="3051" spans="1:6" x14ac:dyDescent="0.35">
      <c r="A3051" s="527">
        <f>Electricity!D3087</f>
        <v>45419</v>
      </c>
      <c r="B3051" s="528">
        <f>Electricity!E3087</f>
        <v>3.1225022567582528E-17</v>
      </c>
      <c r="C3051" s="529">
        <f>Electricity!F3087</f>
        <v>0</v>
      </c>
      <c r="D3051" s="529">
        <f>Electricity!I3087</f>
        <v>0</v>
      </c>
      <c r="E3051" s="531" t="str">
        <f t="shared" si="97"/>
        <v>05/07/2024 12:00:00 AM</v>
      </c>
      <c r="F3051" s="530" t="str">
        <f t="shared" si="98"/>
        <v>May</v>
      </c>
    </row>
    <row r="3052" spans="1:6" x14ac:dyDescent="0.35">
      <c r="A3052" s="527">
        <f>Electricity!D3088</f>
        <v>45419</v>
      </c>
      <c r="B3052" s="528">
        <f>Electricity!E3088</f>
        <v>4.1666666666666699E-2</v>
      </c>
      <c r="C3052" s="529">
        <f>Electricity!F3088</f>
        <v>0</v>
      </c>
      <c r="D3052" s="529">
        <f>Electricity!I3088</f>
        <v>0</v>
      </c>
      <c r="E3052" s="531" t="str">
        <f t="shared" si="97"/>
        <v>05/07/2024 01:00:00 AM</v>
      </c>
      <c r="F3052" s="530" t="str">
        <f t="shared" si="98"/>
        <v>May</v>
      </c>
    </row>
    <row r="3053" spans="1:6" x14ac:dyDescent="0.35">
      <c r="A3053" s="527">
        <f>Electricity!D3089</f>
        <v>45419</v>
      </c>
      <c r="B3053" s="528">
        <f>Electricity!E3089</f>
        <v>8.333333333333337E-2</v>
      </c>
      <c r="C3053" s="529">
        <f>Electricity!F3089</f>
        <v>0</v>
      </c>
      <c r="D3053" s="529">
        <f>Electricity!I3089</f>
        <v>0</v>
      </c>
      <c r="E3053" s="531" t="str">
        <f t="shared" si="97"/>
        <v>05/07/2024 02:00:00 AM</v>
      </c>
      <c r="F3053" s="530" t="str">
        <f t="shared" si="98"/>
        <v>May</v>
      </c>
    </row>
    <row r="3054" spans="1:6" x14ac:dyDescent="0.35">
      <c r="A3054" s="527">
        <f>Electricity!D3090</f>
        <v>45419</v>
      </c>
      <c r="B3054" s="528">
        <f>Electricity!E3090</f>
        <v>0.12500000000000006</v>
      </c>
      <c r="C3054" s="529">
        <f>Electricity!F3090</f>
        <v>0</v>
      </c>
      <c r="D3054" s="529">
        <f>Electricity!I3090</f>
        <v>0</v>
      </c>
      <c r="E3054" s="531" t="str">
        <f t="shared" si="97"/>
        <v>05/07/2024 03:00:00 AM</v>
      </c>
      <c r="F3054" s="530" t="str">
        <f t="shared" si="98"/>
        <v>May</v>
      </c>
    </row>
    <row r="3055" spans="1:6" x14ac:dyDescent="0.35">
      <c r="A3055" s="527">
        <f>Electricity!D3091</f>
        <v>45419</v>
      </c>
      <c r="B3055" s="528">
        <f>Electricity!E3091</f>
        <v>0.16666666666666669</v>
      </c>
      <c r="C3055" s="529">
        <f>Electricity!F3091</f>
        <v>0</v>
      </c>
      <c r="D3055" s="529">
        <f>Electricity!I3091</f>
        <v>0</v>
      </c>
      <c r="E3055" s="531" t="str">
        <f t="shared" si="97"/>
        <v>05/07/2024 04:00:00 AM</v>
      </c>
      <c r="F3055" s="530" t="str">
        <f t="shared" si="98"/>
        <v>May</v>
      </c>
    </row>
    <row r="3056" spans="1:6" x14ac:dyDescent="0.35">
      <c r="A3056" s="527">
        <f>Electricity!D3092</f>
        <v>45419</v>
      </c>
      <c r="B3056" s="528">
        <f>Electricity!E3092</f>
        <v>0.20833333333333337</v>
      </c>
      <c r="C3056" s="529">
        <f>Electricity!F3092</f>
        <v>0</v>
      </c>
      <c r="D3056" s="529">
        <f>Electricity!I3092</f>
        <v>0</v>
      </c>
      <c r="E3056" s="531" t="str">
        <f t="shared" si="97"/>
        <v>05/07/2024 05:00:00 AM</v>
      </c>
      <c r="F3056" s="530" t="str">
        <f t="shared" si="98"/>
        <v>May</v>
      </c>
    </row>
    <row r="3057" spans="1:6" x14ac:dyDescent="0.35">
      <c r="A3057" s="527">
        <f>Electricity!D3093</f>
        <v>45419</v>
      </c>
      <c r="B3057" s="528">
        <f>Electricity!E3093</f>
        <v>0.25</v>
      </c>
      <c r="C3057" s="529">
        <f>Electricity!F3093</f>
        <v>0</v>
      </c>
      <c r="D3057" s="529">
        <f>Electricity!I3093</f>
        <v>0</v>
      </c>
      <c r="E3057" s="531" t="str">
        <f t="shared" si="97"/>
        <v>05/07/2024 06:00:00 AM</v>
      </c>
      <c r="F3057" s="530" t="str">
        <f t="shared" si="98"/>
        <v>May</v>
      </c>
    </row>
    <row r="3058" spans="1:6" x14ac:dyDescent="0.35">
      <c r="A3058" s="527">
        <f>Electricity!D3094</f>
        <v>45419</v>
      </c>
      <c r="B3058" s="528">
        <f>Electricity!E3094</f>
        <v>0.29166666666666669</v>
      </c>
      <c r="C3058" s="529">
        <f>Electricity!F3094</f>
        <v>0</v>
      </c>
      <c r="D3058" s="529">
        <f>Electricity!I3094</f>
        <v>0</v>
      </c>
      <c r="E3058" s="531" t="str">
        <f t="shared" si="97"/>
        <v>05/07/2024 07:00:00 AM</v>
      </c>
      <c r="F3058" s="530" t="str">
        <f t="shared" si="98"/>
        <v>May</v>
      </c>
    </row>
    <row r="3059" spans="1:6" x14ac:dyDescent="0.35">
      <c r="A3059" s="527">
        <f>Electricity!D3095</f>
        <v>45419</v>
      </c>
      <c r="B3059" s="528">
        <f>Electricity!E3095</f>
        <v>0.33333333333333337</v>
      </c>
      <c r="C3059" s="529">
        <f>Electricity!F3095</f>
        <v>0</v>
      </c>
      <c r="D3059" s="529">
        <f>Electricity!I3095</f>
        <v>0</v>
      </c>
      <c r="E3059" s="531" t="str">
        <f t="shared" si="97"/>
        <v>05/07/2024 08:00:00 AM</v>
      </c>
      <c r="F3059" s="530" t="str">
        <f t="shared" si="98"/>
        <v>May</v>
      </c>
    </row>
    <row r="3060" spans="1:6" x14ac:dyDescent="0.35">
      <c r="A3060" s="527">
        <f>Electricity!D3096</f>
        <v>45419</v>
      </c>
      <c r="B3060" s="528">
        <f>Electricity!E3096</f>
        <v>0.375</v>
      </c>
      <c r="C3060" s="529">
        <f>Electricity!F3096</f>
        <v>0</v>
      </c>
      <c r="D3060" s="529">
        <f>Electricity!I3096</f>
        <v>0</v>
      </c>
      <c r="E3060" s="531" t="str">
        <f t="shared" ref="E3060:E3123" si="99">CONCATENATE(TEXT(A3060,"mm/dd/yyyy")," ",TEXT(B3060,"hh:mm:ss AM/PM"))</f>
        <v>05/07/2024 09:00:00 AM</v>
      </c>
      <c r="F3060" s="530" t="str">
        <f t="shared" si="98"/>
        <v>May</v>
      </c>
    </row>
    <row r="3061" spans="1:6" x14ac:dyDescent="0.35">
      <c r="A3061" s="527">
        <f>Electricity!D3097</f>
        <v>45419</v>
      </c>
      <c r="B3061" s="528">
        <f>Electricity!E3097</f>
        <v>0.41666666666666669</v>
      </c>
      <c r="C3061" s="529">
        <f>Electricity!F3097</f>
        <v>0</v>
      </c>
      <c r="D3061" s="529">
        <f>Electricity!I3097</f>
        <v>0</v>
      </c>
      <c r="E3061" s="531" t="str">
        <f t="shared" si="99"/>
        <v>05/07/2024 10:00:00 AM</v>
      </c>
      <c r="F3061" s="530" t="str">
        <f t="shared" si="98"/>
        <v>May</v>
      </c>
    </row>
    <row r="3062" spans="1:6" x14ac:dyDescent="0.35">
      <c r="A3062" s="527">
        <f>Electricity!D3098</f>
        <v>45419</v>
      </c>
      <c r="B3062" s="528">
        <f>Electricity!E3098</f>
        <v>0.45833333333333337</v>
      </c>
      <c r="C3062" s="529">
        <f>Electricity!F3098</f>
        <v>0</v>
      </c>
      <c r="D3062" s="529">
        <f>Electricity!I3098</f>
        <v>0</v>
      </c>
      <c r="E3062" s="531" t="str">
        <f t="shared" si="99"/>
        <v>05/07/2024 11:00:00 AM</v>
      </c>
      <c r="F3062" s="530" t="str">
        <f t="shared" si="98"/>
        <v>May</v>
      </c>
    </row>
    <row r="3063" spans="1:6" x14ac:dyDescent="0.35">
      <c r="A3063" s="527">
        <f>Electricity!D3099</f>
        <v>45419</v>
      </c>
      <c r="B3063" s="528">
        <f>Electricity!E3099</f>
        <v>0.50000000000000011</v>
      </c>
      <c r="C3063" s="529">
        <f>Electricity!F3099</f>
        <v>0</v>
      </c>
      <c r="D3063" s="529">
        <f>Electricity!I3099</f>
        <v>0</v>
      </c>
      <c r="E3063" s="531" t="str">
        <f t="shared" si="99"/>
        <v>05/07/2024 12:00:00 PM</v>
      </c>
      <c r="F3063" s="530" t="str">
        <f t="shared" si="98"/>
        <v>May</v>
      </c>
    </row>
    <row r="3064" spans="1:6" x14ac:dyDescent="0.35">
      <c r="A3064" s="527">
        <f>Electricity!D3100</f>
        <v>45419</v>
      </c>
      <c r="B3064" s="528">
        <f>Electricity!E3100</f>
        <v>0.54166666666666674</v>
      </c>
      <c r="C3064" s="529">
        <f>Electricity!F3100</f>
        <v>0</v>
      </c>
      <c r="D3064" s="529">
        <f>Electricity!I3100</f>
        <v>0</v>
      </c>
      <c r="E3064" s="531" t="str">
        <f t="shared" si="99"/>
        <v>05/07/2024 01:00:00 PM</v>
      </c>
      <c r="F3064" s="530" t="str">
        <f t="shared" si="98"/>
        <v>May</v>
      </c>
    </row>
    <row r="3065" spans="1:6" x14ac:dyDescent="0.35">
      <c r="A3065" s="527">
        <f>Electricity!D3101</f>
        <v>45419</v>
      </c>
      <c r="B3065" s="528">
        <f>Electricity!E3101</f>
        <v>0.58333333333333337</v>
      </c>
      <c r="C3065" s="529">
        <f>Electricity!F3101</f>
        <v>0</v>
      </c>
      <c r="D3065" s="529">
        <f>Electricity!I3101</f>
        <v>0</v>
      </c>
      <c r="E3065" s="531" t="str">
        <f t="shared" si="99"/>
        <v>05/07/2024 02:00:00 PM</v>
      </c>
      <c r="F3065" s="530" t="str">
        <f t="shared" si="98"/>
        <v>May</v>
      </c>
    </row>
    <row r="3066" spans="1:6" x14ac:dyDescent="0.35">
      <c r="A3066" s="527">
        <f>Electricity!D3102</f>
        <v>45419</v>
      </c>
      <c r="B3066" s="528">
        <f>Electricity!E3102</f>
        <v>0.62500000000000011</v>
      </c>
      <c r="C3066" s="529">
        <f>Electricity!F3102</f>
        <v>0</v>
      </c>
      <c r="D3066" s="529">
        <f>Electricity!I3102</f>
        <v>0</v>
      </c>
      <c r="E3066" s="531" t="str">
        <f t="shared" si="99"/>
        <v>05/07/2024 03:00:00 PM</v>
      </c>
      <c r="F3066" s="530" t="str">
        <f t="shared" si="98"/>
        <v>May</v>
      </c>
    </row>
    <row r="3067" spans="1:6" x14ac:dyDescent="0.35">
      <c r="A3067" s="527">
        <f>Electricity!D3103</f>
        <v>45419</v>
      </c>
      <c r="B3067" s="528">
        <f>Electricity!E3103</f>
        <v>0.66666666666666674</v>
      </c>
      <c r="C3067" s="529">
        <f>Electricity!F3103</f>
        <v>0</v>
      </c>
      <c r="D3067" s="529">
        <f>Electricity!I3103</f>
        <v>0</v>
      </c>
      <c r="E3067" s="531" t="str">
        <f t="shared" si="99"/>
        <v>05/07/2024 04:00:00 PM</v>
      </c>
      <c r="F3067" s="530" t="str">
        <f t="shared" si="98"/>
        <v>May</v>
      </c>
    </row>
    <row r="3068" spans="1:6" x14ac:dyDescent="0.35">
      <c r="A3068" s="527">
        <f>Electricity!D3104</f>
        <v>45419</v>
      </c>
      <c r="B3068" s="528">
        <f>Electricity!E3104</f>
        <v>0.70833333333333337</v>
      </c>
      <c r="C3068" s="529">
        <f>Electricity!F3104</f>
        <v>0</v>
      </c>
      <c r="D3068" s="529">
        <f>Electricity!I3104</f>
        <v>0</v>
      </c>
      <c r="E3068" s="531" t="str">
        <f t="shared" si="99"/>
        <v>05/07/2024 05:00:00 PM</v>
      </c>
      <c r="F3068" s="530" t="str">
        <f t="shared" si="98"/>
        <v>May</v>
      </c>
    </row>
    <row r="3069" spans="1:6" x14ac:dyDescent="0.35">
      <c r="A3069" s="527">
        <f>Electricity!D3105</f>
        <v>45419</v>
      </c>
      <c r="B3069" s="528">
        <f>Electricity!E3105</f>
        <v>0.75000000000000011</v>
      </c>
      <c r="C3069" s="529">
        <f>Electricity!F3105</f>
        <v>0</v>
      </c>
      <c r="D3069" s="529">
        <f>Electricity!I3105</f>
        <v>0</v>
      </c>
      <c r="E3069" s="531" t="str">
        <f t="shared" si="99"/>
        <v>05/07/2024 06:00:00 PM</v>
      </c>
      <c r="F3069" s="530" t="str">
        <f t="shared" si="98"/>
        <v>May</v>
      </c>
    </row>
    <row r="3070" spans="1:6" x14ac:dyDescent="0.35">
      <c r="A3070" s="527">
        <f>Electricity!D3106</f>
        <v>45419</v>
      </c>
      <c r="B3070" s="528">
        <f>Electricity!E3106</f>
        <v>0.79166666666666674</v>
      </c>
      <c r="C3070" s="529">
        <f>Electricity!F3106</f>
        <v>0</v>
      </c>
      <c r="D3070" s="529">
        <f>Electricity!I3106</f>
        <v>0</v>
      </c>
      <c r="E3070" s="531" t="str">
        <f t="shared" si="99"/>
        <v>05/07/2024 07:00:00 PM</v>
      </c>
      <c r="F3070" s="530" t="str">
        <f t="shared" si="98"/>
        <v>May</v>
      </c>
    </row>
    <row r="3071" spans="1:6" x14ac:dyDescent="0.35">
      <c r="A3071" s="527">
        <f>Electricity!D3107</f>
        <v>45419</v>
      </c>
      <c r="B3071" s="528">
        <f>Electricity!E3107</f>
        <v>0.83333333333333337</v>
      </c>
      <c r="C3071" s="529">
        <f>Electricity!F3107</f>
        <v>0</v>
      </c>
      <c r="D3071" s="529">
        <f>Electricity!I3107</f>
        <v>0</v>
      </c>
      <c r="E3071" s="531" t="str">
        <f t="shared" si="99"/>
        <v>05/07/2024 08:00:00 PM</v>
      </c>
      <c r="F3071" s="530" t="str">
        <f t="shared" si="98"/>
        <v>May</v>
      </c>
    </row>
    <row r="3072" spans="1:6" x14ac:dyDescent="0.35">
      <c r="A3072" s="527">
        <f>Electricity!D3108</f>
        <v>45419</v>
      </c>
      <c r="B3072" s="528">
        <f>Electricity!E3108</f>
        <v>0.87500000000000011</v>
      </c>
      <c r="C3072" s="529">
        <f>Electricity!F3108</f>
        <v>0</v>
      </c>
      <c r="D3072" s="529">
        <f>Electricity!I3108</f>
        <v>0</v>
      </c>
      <c r="E3072" s="531" t="str">
        <f t="shared" si="99"/>
        <v>05/07/2024 09:00:00 PM</v>
      </c>
      <c r="F3072" s="530" t="str">
        <f t="shared" si="98"/>
        <v>May</v>
      </c>
    </row>
    <row r="3073" spans="1:6" x14ac:dyDescent="0.35">
      <c r="A3073" s="527">
        <f>Electricity!D3109</f>
        <v>45419</v>
      </c>
      <c r="B3073" s="528">
        <f>Electricity!E3109</f>
        <v>0.91666666666666674</v>
      </c>
      <c r="C3073" s="529">
        <f>Electricity!F3109</f>
        <v>0</v>
      </c>
      <c r="D3073" s="529">
        <f>Electricity!I3109</f>
        <v>0</v>
      </c>
      <c r="E3073" s="531" t="str">
        <f t="shared" si="99"/>
        <v>05/07/2024 10:00:00 PM</v>
      </c>
      <c r="F3073" s="530" t="str">
        <f t="shared" si="98"/>
        <v>May</v>
      </c>
    </row>
    <row r="3074" spans="1:6" x14ac:dyDescent="0.35">
      <c r="A3074" s="527">
        <f>Electricity!D3110</f>
        <v>45419</v>
      </c>
      <c r="B3074" s="528">
        <f>Electricity!E3110</f>
        <v>0.95833333333333337</v>
      </c>
      <c r="C3074" s="529">
        <f>Electricity!F3110</f>
        <v>0</v>
      </c>
      <c r="D3074" s="529">
        <f>Electricity!I3110</f>
        <v>0</v>
      </c>
      <c r="E3074" s="531" t="str">
        <f t="shared" si="99"/>
        <v>05/07/2024 11:00:00 PM</v>
      </c>
      <c r="F3074" s="530" t="str">
        <f t="shared" si="98"/>
        <v>May</v>
      </c>
    </row>
    <row r="3075" spans="1:6" x14ac:dyDescent="0.35">
      <c r="A3075" s="527">
        <f>Electricity!D3111</f>
        <v>45420</v>
      </c>
      <c r="B3075" s="528">
        <f>Electricity!E3111</f>
        <v>3.1225022567582528E-17</v>
      </c>
      <c r="C3075" s="529">
        <f>Electricity!F3111</f>
        <v>0</v>
      </c>
      <c r="D3075" s="529">
        <f>Electricity!I3111</f>
        <v>0</v>
      </c>
      <c r="E3075" s="531" t="str">
        <f t="shared" si="99"/>
        <v>05/08/2024 12:00:00 AM</v>
      </c>
      <c r="F3075" s="530" t="str">
        <f t="shared" ref="F3075:F3138" si="100">TEXT(A3075,"mmm")</f>
        <v>May</v>
      </c>
    </row>
    <row r="3076" spans="1:6" x14ac:dyDescent="0.35">
      <c r="A3076" s="527">
        <f>Electricity!D3112</f>
        <v>45420</v>
      </c>
      <c r="B3076" s="528">
        <f>Electricity!E3112</f>
        <v>4.1666666666666699E-2</v>
      </c>
      <c r="C3076" s="529">
        <f>Electricity!F3112</f>
        <v>0</v>
      </c>
      <c r="D3076" s="529">
        <f>Electricity!I3112</f>
        <v>0</v>
      </c>
      <c r="E3076" s="531" t="str">
        <f t="shared" si="99"/>
        <v>05/08/2024 01:00:00 AM</v>
      </c>
      <c r="F3076" s="530" t="str">
        <f t="shared" si="100"/>
        <v>May</v>
      </c>
    </row>
    <row r="3077" spans="1:6" x14ac:dyDescent="0.35">
      <c r="A3077" s="527">
        <f>Electricity!D3113</f>
        <v>45420</v>
      </c>
      <c r="B3077" s="528">
        <f>Electricity!E3113</f>
        <v>8.333333333333337E-2</v>
      </c>
      <c r="C3077" s="529">
        <f>Electricity!F3113</f>
        <v>0</v>
      </c>
      <c r="D3077" s="529">
        <f>Electricity!I3113</f>
        <v>0</v>
      </c>
      <c r="E3077" s="531" t="str">
        <f t="shared" si="99"/>
        <v>05/08/2024 02:00:00 AM</v>
      </c>
      <c r="F3077" s="530" t="str">
        <f t="shared" si="100"/>
        <v>May</v>
      </c>
    </row>
    <row r="3078" spans="1:6" x14ac:dyDescent="0.35">
      <c r="A3078" s="527">
        <f>Electricity!D3114</f>
        <v>45420</v>
      </c>
      <c r="B3078" s="528">
        <f>Electricity!E3114</f>
        <v>0.12500000000000006</v>
      </c>
      <c r="C3078" s="529">
        <f>Electricity!F3114</f>
        <v>0</v>
      </c>
      <c r="D3078" s="529">
        <f>Electricity!I3114</f>
        <v>0</v>
      </c>
      <c r="E3078" s="531" t="str">
        <f t="shared" si="99"/>
        <v>05/08/2024 03:00:00 AM</v>
      </c>
      <c r="F3078" s="530" t="str">
        <f t="shared" si="100"/>
        <v>May</v>
      </c>
    </row>
    <row r="3079" spans="1:6" x14ac:dyDescent="0.35">
      <c r="A3079" s="527">
        <f>Electricity!D3115</f>
        <v>45420</v>
      </c>
      <c r="B3079" s="528">
        <f>Electricity!E3115</f>
        <v>0.16666666666666669</v>
      </c>
      <c r="C3079" s="529">
        <f>Electricity!F3115</f>
        <v>0</v>
      </c>
      <c r="D3079" s="529">
        <f>Electricity!I3115</f>
        <v>0</v>
      </c>
      <c r="E3079" s="531" t="str">
        <f t="shared" si="99"/>
        <v>05/08/2024 04:00:00 AM</v>
      </c>
      <c r="F3079" s="530" t="str">
        <f t="shared" si="100"/>
        <v>May</v>
      </c>
    </row>
    <row r="3080" spans="1:6" x14ac:dyDescent="0.35">
      <c r="A3080" s="527">
        <f>Electricity!D3116</f>
        <v>45420</v>
      </c>
      <c r="B3080" s="528">
        <f>Electricity!E3116</f>
        <v>0.20833333333333337</v>
      </c>
      <c r="C3080" s="529">
        <f>Electricity!F3116</f>
        <v>0</v>
      </c>
      <c r="D3080" s="529">
        <f>Electricity!I3116</f>
        <v>0</v>
      </c>
      <c r="E3080" s="531" t="str">
        <f t="shared" si="99"/>
        <v>05/08/2024 05:00:00 AM</v>
      </c>
      <c r="F3080" s="530" t="str">
        <f t="shared" si="100"/>
        <v>May</v>
      </c>
    </row>
    <row r="3081" spans="1:6" x14ac:dyDescent="0.35">
      <c r="A3081" s="527">
        <f>Electricity!D3117</f>
        <v>45420</v>
      </c>
      <c r="B3081" s="528">
        <f>Electricity!E3117</f>
        <v>0.25</v>
      </c>
      <c r="C3081" s="529">
        <f>Electricity!F3117</f>
        <v>0</v>
      </c>
      <c r="D3081" s="529">
        <f>Electricity!I3117</f>
        <v>0</v>
      </c>
      <c r="E3081" s="531" t="str">
        <f t="shared" si="99"/>
        <v>05/08/2024 06:00:00 AM</v>
      </c>
      <c r="F3081" s="530" t="str">
        <f t="shared" si="100"/>
        <v>May</v>
      </c>
    </row>
    <row r="3082" spans="1:6" x14ac:dyDescent="0.35">
      <c r="A3082" s="527">
        <f>Electricity!D3118</f>
        <v>45420</v>
      </c>
      <c r="B3082" s="528">
        <f>Electricity!E3118</f>
        <v>0.29166666666666669</v>
      </c>
      <c r="C3082" s="529">
        <f>Electricity!F3118</f>
        <v>0</v>
      </c>
      <c r="D3082" s="529">
        <f>Electricity!I3118</f>
        <v>0</v>
      </c>
      <c r="E3082" s="531" t="str">
        <f t="shared" si="99"/>
        <v>05/08/2024 07:00:00 AM</v>
      </c>
      <c r="F3082" s="530" t="str">
        <f t="shared" si="100"/>
        <v>May</v>
      </c>
    </row>
    <row r="3083" spans="1:6" x14ac:dyDescent="0.35">
      <c r="A3083" s="527">
        <f>Electricity!D3119</f>
        <v>45420</v>
      </c>
      <c r="B3083" s="528">
        <f>Electricity!E3119</f>
        <v>0.33333333333333337</v>
      </c>
      <c r="C3083" s="529">
        <f>Electricity!F3119</f>
        <v>0</v>
      </c>
      <c r="D3083" s="529">
        <f>Electricity!I3119</f>
        <v>0</v>
      </c>
      <c r="E3083" s="531" t="str">
        <f t="shared" si="99"/>
        <v>05/08/2024 08:00:00 AM</v>
      </c>
      <c r="F3083" s="530" t="str">
        <f t="shared" si="100"/>
        <v>May</v>
      </c>
    </row>
    <row r="3084" spans="1:6" x14ac:dyDescent="0.35">
      <c r="A3084" s="527">
        <f>Electricity!D3120</f>
        <v>45420</v>
      </c>
      <c r="B3084" s="528">
        <f>Electricity!E3120</f>
        <v>0.375</v>
      </c>
      <c r="C3084" s="529">
        <f>Electricity!F3120</f>
        <v>0</v>
      </c>
      <c r="D3084" s="529">
        <f>Electricity!I3120</f>
        <v>0</v>
      </c>
      <c r="E3084" s="531" t="str">
        <f t="shared" si="99"/>
        <v>05/08/2024 09:00:00 AM</v>
      </c>
      <c r="F3084" s="530" t="str">
        <f t="shared" si="100"/>
        <v>May</v>
      </c>
    </row>
    <row r="3085" spans="1:6" x14ac:dyDescent="0.35">
      <c r="A3085" s="527">
        <f>Electricity!D3121</f>
        <v>45420</v>
      </c>
      <c r="B3085" s="528">
        <f>Electricity!E3121</f>
        <v>0.41666666666666669</v>
      </c>
      <c r="C3085" s="529">
        <f>Electricity!F3121</f>
        <v>0</v>
      </c>
      <c r="D3085" s="529">
        <f>Electricity!I3121</f>
        <v>0</v>
      </c>
      <c r="E3085" s="531" t="str">
        <f t="shared" si="99"/>
        <v>05/08/2024 10:00:00 AM</v>
      </c>
      <c r="F3085" s="530" t="str">
        <f t="shared" si="100"/>
        <v>May</v>
      </c>
    </row>
    <row r="3086" spans="1:6" x14ac:dyDescent="0.35">
      <c r="A3086" s="527">
        <f>Electricity!D3122</f>
        <v>45420</v>
      </c>
      <c r="B3086" s="528">
        <f>Electricity!E3122</f>
        <v>0.45833333333333337</v>
      </c>
      <c r="C3086" s="529">
        <f>Electricity!F3122</f>
        <v>0</v>
      </c>
      <c r="D3086" s="529">
        <f>Electricity!I3122</f>
        <v>0</v>
      </c>
      <c r="E3086" s="531" t="str">
        <f t="shared" si="99"/>
        <v>05/08/2024 11:00:00 AM</v>
      </c>
      <c r="F3086" s="530" t="str">
        <f t="shared" si="100"/>
        <v>May</v>
      </c>
    </row>
    <row r="3087" spans="1:6" x14ac:dyDescent="0.35">
      <c r="A3087" s="527">
        <f>Electricity!D3123</f>
        <v>45420</v>
      </c>
      <c r="B3087" s="528">
        <f>Electricity!E3123</f>
        <v>0.50000000000000011</v>
      </c>
      <c r="C3087" s="529">
        <f>Electricity!F3123</f>
        <v>0</v>
      </c>
      <c r="D3087" s="529">
        <f>Electricity!I3123</f>
        <v>0</v>
      </c>
      <c r="E3087" s="531" t="str">
        <f t="shared" si="99"/>
        <v>05/08/2024 12:00:00 PM</v>
      </c>
      <c r="F3087" s="530" t="str">
        <f t="shared" si="100"/>
        <v>May</v>
      </c>
    </row>
    <row r="3088" spans="1:6" x14ac:dyDescent="0.35">
      <c r="A3088" s="527">
        <f>Electricity!D3124</f>
        <v>45420</v>
      </c>
      <c r="B3088" s="528">
        <f>Electricity!E3124</f>
        <v>0.54166666666666674</v>
      </c>
      <c r="C3088" s="529">
        <f>Electricity!F3124</f>
        <v>0</v>
      </c>
      <c r="D3088" s="529">
        <f>Electricity!I3124</f>
        <v>0</v>
      </c>
      <c r="E3088" s="531" t="str">
        <f t="shared" si="99"/>
        <v>05/08/2024 01:00:00 PM</v>
      </c>
      <c r="F3088" s="530" t="str">
        <f t="shared" si="100"/>
        <v>May</v>
      </c>
    </row>
    <row r="3089" spans="1:6" x14ac:dyDescent="0.35">
      <c r="A3089" s="527">
        <f>Electricity!D3125</f>
        <v>45420</v>
      </c>
      <c r="B3089" s="528">
        <f>Electricity!E3125</f>
        <v>0.58333333333333337</v>
      </c>
      <c r="C3089" s="529">
        <f>Electricity!F3125</f>
        <v>0</v>
      </c>
      <c r="D3089" s="529">
        <f>Electricity!I3125</f>
        <v>0</v>
      </c>
      <c r="E3089" s="531" t="str">
        <f t="shared" si="99"/>
        <v>05/08/2024 02:00:00 PM</v>
      </c>
      <c r="F3089" s="530" t="str">
        <f t="shared" si="100"/>
        <v>May</v>
      </c>
    </row>
    <row r="3090" spans="1:6" x14ac:dyDescent="0.35">
      <c r="A3090" s="527">
        <f>Electricity!D3126</f>
        <v>45420</v>
      </c>
      <c r="B3090" s="528">
        <f>Electricity!E3126</f>
        <v>0.62500000000000011</v>
      </c>
      <c r="C3090" s="529">
        <f>Electricity!F3126</f>
        <v>0</v>
      </c>
      <c r="D3090" s="529">
        <f>Electricity!I3126</f>
        <v>0</v>
      </c>
      <c r="E3090" s="531" t="str">
        <f t="shared" si="99"/>
        <v>05/08/2024 03:00:00 PM</v>
      </c>
      <c r="F3090" s="530" t="str">
        <f t="shared" si="100"/>
        <v>May</v>
      </c>
    </row>
    <row r="3091" spans="1:6" x14ac:dyDescent="0.35">
      <c r="A3091" s="527">
        <f>Electricity!D3127</f>
        <v>45420</v>
      </c>
      <c r="B3091" s="528">
        <f>Electricity!E3127</f>
        <v>0.66666666666666674</v>
      </c>
      <c r="C3091" s="529">
        <f>Electricity!F3127</f>
        <v>0</v>
      </c>
      <c r="D3091" s="529">
        <f>Electricity!I3127</f>
        <v>0</v>
      </c>
      <c r="E3091" s="531" t="str">
        <f t="shared" si="99"/>
        <v>05/08/2024 04:00:00 PM</v>
      </c>
      <c r="F3091" s="530" t="str">
        <f t="shared" si="100"/>
        <v>May</v>
      </c>
    </row>
    <row r="3092" spans="1:6" x14ac:dyDescent="0.35">
      <c r="A3092" s="527">
        <f>Electricity!D3128</f>
        <v>45420</v>
      </c>
      <c r="B3092" s="528">
        <f>Electricity!E3128</f>
        <v>0.70833333333333337</v>
      </c>
      <c r="C3092" s="529">
        <f>Electricity!F3128</f>
        <v>0</v>
      </c>
      <c r="D3092" s="529">
        <f>Electricity!I3128</f>
        <v>0</v>
      </c>
      <c r="E3092" s="531" t="str">
        <f t="shared" si="99"/>
        <v>05/08/2024 05:00:00 PM</v>
      </c>
      <c r="F3092" s="530" t="str">
        <f t="shared" si="100"/>
        <v>May</v>
      </c>
    </row>
    <row r="3093" spans="1:6" x14ac:dyDescent="0.35">
      <c r="A3093" s="527">
        <f>Electricity!D3129</f>
        <v>45420</v>
      </c>
      <c r="B3093" s="528">
        <f>Electricity!E3129</f>
        <v>0.75000000000000011</v>
      </c>
      <c r="C3093" s="529">
        <f>Electricity!F3129</f>
        <v>0</v>
      </c>
      <c r="D3093" s="529">
        <f>Electricity!I3129</f>
        <v>0</v>
      </c>
      <c r="E3093" s="531" t="str">
        <f t="shared" si="99"/>
        <v>05/08/2024 06:00:00 PM</v>
      </c>
      <c r="F3093" s="530" t="str">
        <f t="shared" si="100"/>
        <v>May</v>
      </c>
    </row>
    <row r="3094" spans="1:6" x14ac:dyDescent="0.35">
      <c r="A3094" s="527">
        <f>Electricity!D3130</f>
        <v>45420</v>
      </c>
      <c r="B3094" s="528">
        <f>Electricity!E3130</f>
        <v>0.79166666666666674</v>
      </c>
      <c r="C3094" s="529">
        <f>Electricity!F3130</f>
        <v>0</v>
      </c>
      <c r="D3094" s="529">
        <f>Electricity!I3130</f>
        <v>0</v>
      </c>
      <c r="E3094" s="531" t="str">
        <f t="shared" si="99"/>
        <v>05/08/2024 07:00:00 PM</v>
      </c>
      <c r="F3094" s="530" t="str">
        <f t="shared" si="100"/>
        <v>May</v>
      </c>
    </row>
    <row r="3095" spans="1:6" x14ac:dyDescent="0.35">
      <c r="A3095" s="527">
        <f>Electricity!D3131</f>
        <v>45420</v>
      </c>
      <c r="B3095" s="528">
        <f>Electricity!E3131</f>
        <v>0.83333333333333337</v>
      </c>
      <c r="C3095" s="529">
        <f>Electricity!F3131</f>
        <v>0</v>
      </c>
      <c r="D3095" s="529">
        <f>Electricity!I3131</f>
        <v>0</v>
      </c>
      <c r="E3095" s="531" t="str">
        <f t="shared" si="99"/>
        <v>05/08/2024 08:00:00 PM</v>
      </c>
      <c r="F3095" s="530" t="str">
        <f t="shared" si="100"/>
        <v>May</v>
      </c>
    </row>
    <row r="3096" spans="1:6" x14ac:dyDescent="0.35">
      <c r="A3096" s="527">
        <f>Electricity!D3132</f>
        <v>45420</v>
      </c>
      <c r="B3096" s="528">
        <f>Electricity!E3132</f>
        <v>0.87500000000000011</v>
      </c>
      <c r="C3096" s="529">
        <f>Electricity!F3132</f>
        <v>0</v>
      </c>
      <c r="D3096" s="529">
        <f>Electricity!I3132</f>
        <v>0</v>
      </c>
      <c r="E3096" s="531" t="str">
        <f t="shared" si="99"/>
        <v>05/08/2024 09:00:00 PM</v>
      </c>
      <c r="F3096" s="530" t="str">
        <f t="shared" si="100"/>
        <v>May</v>
      </c>
    </row>
    <row r="3097" spans="1:6" x14ac:dyDescent="0.35">
      <c r="A3097" s="527">
        <f>Electricity!D3133</f>
        <v>45420</v>
      </c>
      <c r="B3097" s="528">
        <f>Electricity!E3133</f>
        <v>0.91666666666666674</v>
      </c>
      <c r="C3097" s="529">
        <f>Electricity!F3133</f>
        <v>0</v>
      </c>
      <c r="D3097" s="529">
        <f>Electricity!I3133</f>
        <v>0</v>
      </c>
      <c r="E3097" s="531" t="str">
        <f t="shared" si="99"/>
        <v>05/08/2024 10:00:00 PM</v>
      </c>
      <c r="F3097" s="530" t="str">
        <f t="shared" si="100"/>
        <v>May</v>
      </c>
    </row>
    <row r="3098" spans="1:6" x14ac:dyDescent="0.35">
      <c r="A3098" s="527">
        <f>Electricity!D3134</f>
        <v>45420</v>
      </c>
      <c r="B3098" s="528">
        <f>Electricity!E3134</f>
        <v>0.95833333333333337</v>
      </c>
      <c r="C3098" s="529">
        <f>Electricity!F3134</f>
        <v>0</v>
      </c>
      <c r="D3098" s="529">
        <f>Electricity!I3134</f>
        <v>0</v>
      </c>
      <c r="E3098" s="531" t="str">
        <f t="shared" si="99"/>
        <v>05/08/2024 11:00:00 PM</v>
      </c>
      <c r="F3098" s="530" t="str">
        <f t="shared" si="100"/>
        <v>May</v>
      </c>
    </row>
    <row r="3099" spans="1:6" x14ac:dyDescent="0.35">
      <c r="A3099" s="527">
        <f>Electricity!D3135</f>
        <v>45421</v>
      </c>
      <c r="B3099" s="528">
        <f>Electricity!E3135</f>
        <v>3.1225022567582528E-17</v>
      </c>
      <c r="C3099" s="529">
        <f>Electricity!F3135</f>
        <v>0</v>
      </c>
      <c r="D3099" s="529">
        <f>Electricity!I3135</f>
        <v>0</v>
      </c>
      <c r="E3099" s="531" t="str">
        <f t="shared" si="99"/>
        <v>05/09/2024 12:00:00 AM</v>
      </c>
      <c r="F3099" s="530" t="str">
        <f t="shared" si="100"/>
        <v>May</v>
      </c>
    </row>
    <row r="3100" spans="1:6" x14ac:dyDescent="0.35">
      <c r="A3100" s="527">
        <f>Electricity!D3136</f>
        <v>45421</v>
      </c>
      <c r="B3100" s="528">
        <f>Electricity!E3136</f>
        <v>4.1666666666666699E-2</v>
      </c>
      <c r="C3100" s="529">
        <f>Electricity!F3136</f>
        <v>0</v>
      </c>
      <c r="D3100" s="529">
        <f>Electricity!I3136</f>
        <v>0</v>
      </c>
      <c r="E3100" s="531" t="str">
        <f t="shared" si="99"/>
        <v>05/09/2024 01:00:00 AM</v>
      </c>
      <c r="F3100" s="530" t="str">
        <f t="shared" si="100"/>
        <v>May</v>
      </c>
    </row>
    <row r="3101" spans="1:6" x14ac:dyDescent="0.35">
      <c r="A3101" s="527">
        <f>Electricity!D3137</f>
        <v>45421</v>
      </c>
      <c r="B3101" s="528">
        <f>Electricity!E3137</f>
        <v>8.333333333333337E-2</v>
      </c>
      <c r="C3101" s="529">
        <f>Electricity!F3137</f>
        <v>0</v>
      </c>
      <c r="D3101" s="529">
        <f>Electricity!I3137</f>
        <v>0</v>
      </c>
      <c r="E3101" s="531" t="str">
        <f t="shared" si="99"/>
        <v>05/09/2024 02:00:00 AM</v>
      </c>
      <c r="F3101" s="530" t="str">
        <f t="shared" si="100"/>
        <v>May</v>
      </c>
    </row>
    <row r="3102" spans="1:6" x14ac:dyDescent="0.35">
      <c r="A3102" s="527">
        <f>Electricity!D3138</f>
        <v>45421</v>
      </c>
      <c r="B3102" s="528">
        <f>Electricity!E3138</f>
        <v>0.12500000000000006</v>
      </c>
      <c r="C3102" s="529">
        <f>Electricity!F3138</f>
        <v>0</v>
      </c>
      <c r="D3102" s="529">
        <f>Electricity!I3138</f>
        <v>0</v>
      </c>
      <c r="E3102" s="531" t="str">
        <f t="shared" si="99"/>
        <v>05/09/2024 03:00:00 AM</v>
      </c>
      <c r="F3102" s="530" t="str">
        <f t="shared" si="100"/>
        <v>May</v>
      </c>
    </row>
    <row r="3103" spans="1:6" x14ac:dyDescent="0.35">
      <c r="A3103" s="527">
        <f>Electricity!D3139</f>
        <v>45421</v>
      </c>
      <c r="B3103" s="528">
        <f>Electricity!E3139</f>
        <v>0.16666666666666669</v>
      </c>
      <c r="C3103" s="529">
        <f>Electricity!F3139</f>
        <v>0</v>
      </c>
      <c r="D3103" s="529">
        <f>Electricity!I3139</f>
        <v>0</v>
      </c>
      <c r="E3103" s="531" t="str">
        <f t="shared" si="99"/>
        <v>05/09/2024 04:00:00 AM</v>
      </c>
      <c r="F3103" s="530" t="str">
        <f t="shared" si="100"/>
        <v>May</v>
      </c>
    </row>
    <row r="3104" spans="1:6" x14ac:dyDescent="0.35">
      <c r="A3104" s="527">
        <f>Electricity!D3140</f>
        <v>45421</v>
      </c>
      <c r="B3104" s="528">
        <f>Electricity!E3140</f>
        <v>0.20833333333333337</v>
      </c>
      <c r="C3104" s="529">
        <f>Electricity!F3140</f>
        <v>0</v>
      </c>
      <c r="D3104" s="529">
        <f>Electricity!I3140</f>
        <v>0</v>
      </c>
      <c r="E3104" s="531" t="str">
        <f t="shared" si="99"/>
        <v>05/09/2024 05:00:00 AM</v>
      </c>
      <c r="F3104" s="530" t="str">
        <f t="shared" si="100"/>
        <v>May</v>
      </c>
    </row>
    <row r="3105" spans="1:6" x14ac:dyDescent="0.35">
      <c r="A3105" s="527">
        <f>Electricity!D3141</f>
        <v>45421</v>
      </c>
      <c r="B3105" s="528">
        <f>Electricity!E3141</f>
        <v>0.25</v>
      </c>
      <c r="C3105" s="529">
        <f>Electricity!F3141</f>
        <v>0</v>
      </c>
      <c r="D3105" s="529">
        <f>Electricity!I3141</f>
        <v>0</v>
      </c>
      <c r="E3105" s="531" t="str">
        <f t="shared" si="99"/>
        <v>05/09/2024 06:00:00 AM</v>
      </c>
      <c r="F3105" s="530" t="str">
        <f t="shared" si="100"/>
        <v>May</v>
      </c>
    </row>
    <row r="3106" spans="1:6" x14ac:dyDescent="0.35">
      <c r="A3106" s="527">
        <f>Electricity!D3142</f>
        <v>45421</v>
      </c>
      <c r="B3106" s="528">
        <f>Electricity!E3142</f>
        <v>0.29166666666666669</v>
      </c>
      <c r="C3106" s="529">
        <f>Electricity!F3142</f>
        <v>0</v>
      </c>
      <c r="D3106" s="529">
        <f>Electricity!I3142</f>
        <v>0</v>
      </c>
      <c r="E3106" s="531" t="str">
        <f t="shared" si="99"/>
        <v>05/09/2024 07:00:00 AM</v>
      </c>
      <c r="F3106" s="530" t="str">
        <f t="shared" si="100"/>
        <v>May</v>
      </c>
    </row>
    <row r="3107" spans="1:6" x14ac:dyDescent="0.35">
      <c r="A3107" s="527">
        <f>Electricity!D3143</f>
        <v>45421</v>
      </c>
      <c r="B3107" s="528">
        <f>Electricity!E3143</f>
        <v>0.33333333333333337</v>
      </c>
      <c r="C3107" s="529">
        <f>Electricity!F3143</f>
        <v>0</v>
      </c>
      <c r="D3107" s="529">
        <f>Electricity!I3143</f>
        <v>0</v>
      </c>
      <c r="E3107" s="531" t="str">
        <f t="shared" si="99"/>
        <v>05/09/2024 08:00:00 AM</v>
      </c>
      <c r="F3107" s="530" t="str">
        <f t="shared" si="100"/>
        <v>May</v>
      </c>
    </row>
    <row r="3108" spans="1:6" x14ac:dyDescent="0.35">
      <c r="A3108" s="527">
        <f>Electricity!D3144</f>
        <v>45421</v>
      </c>
      <c r="B3108" s="528">
        <f>Electricity!E3144</f>
        <v>0.375</v>
      </c>
      <c r="C3108" s="529">
        <f>Electricity!F3144</f>
        <v>0</v>
      </c>
      <c r="D3108" s="529">
        <f>Electricity!I3144</f>
        <v>0</v>
      </c>
      <c r="E3108" s="531" t="str">
        <f t="shared" si="99"/>
        <v>05/09/2024 09:00:00 AM</v>
      </c>
      <c r="F3108" s="530" t="str">
        <f t="shared" si="100"/>
        <v>May</v>
      </c>
    </row>
    <row r="3109" spans="1:6" x14ac:dyDescent="0.35">
      <c r="A3109" s="527">
        <f>Electricity!D3145</f>
        <v>45421</v>
      </c>
      <c r="B3109" s="528">
        <f>Electricity!E3145</f>
        <v>0.41666666666666669</v>
      </c>
      <c r="C3109" s="529">
        <f>Electricity!F3145</f>
        <v>0</v>
      </c>
      <c r="D3109" s="529">
        <f>Electricity!I3145</f>
        <v>0</v>
      </c>
      <c r="E3109" s="531" t="str">
        <f t="shared" si="99"/>
        <v>05/09/2024 10:00:00 AM</v>
      </c>
      <c r="F3109" s="530" t="str">
        <f t="shared" si="100"/>
        <v>May</v>
      </c>
    </row>
    <row r="3110" spans="1:6" x14ac:dyDescent="0.35">
      <c r="A3110" s="527">
        <f>Electricity!D3146</f>
        <v>45421</v>
      </c>
      <c r="B3110" s="528">
        <f>Electricity!E3146</f>
        <v>0.45833333333333337</v>
      </c>
      <c r="C3110" s="529">
        <f>Electricity!F3146</f>
        <v>0</v>
      </c>
      <c r="D3110" s="529">
        <f>Electricity!I3146</f>
        <v>0</v>
      </c>
      <c r="E3110" s="531" t="str">
        <f t="shared" si="99"/>
        <v>05/09/2024 11:00:00 AM</v>
      </c>
      <c r="F3110" s="530" t="str">
        <f t="shared" si="100"/>
        <v>May</v>
      </c>
    </row>
    <row r="3111" spans="1:6" x14ac:dyDescent="0.35">
      <c r="A3111" s="527">
        <f>Electricity!D3147</f>
        <v>45421</v>
      </c>
      <c r="B3111" s="528">
        <f>Electricity!E3147</f>
        <v>0.50000000000000011</v>
      </c>
      <c r="C3111" s="529">
        <f>Electricity!F3147</f>
        <v>0</v>
      </c>
      <c r="D3111" s="529">
        <f>Electricity!I3147</f>
        <v>0</v>
      </c>
      <c r="E3111" s="531" t="str">
        <f t="shared" si="99"/>
        <v>05/09/2024 12:00:00 PM</v>
      </c>
      <c r="F3111" s="530" t="str">
        <f t="shared" si="100"/>
        <v>May</v>
      </c>
    </row>
    <row r="3112" spans="1:6" x14ac:dyDescent="0.35">
      <c r="A3112" s="527">
        <f>Electricity!D3148</f>
        <v>45421</v>
      </c>
      <c r="B3112" s="528">
        <f>Electricity!E3148</f>
        <v>0.54166666666666674</v>
      </c>
      <c r="C3112" s="529">
        <f>Electricity!F3148</f>
        <v>0</v>
      </c>
      <c r="D3112" s="529">
        <f>Electricity!I3148</f>
        <v>0</v>
      </c>
      <c r="E3112" s="531" t="str">
        <f t="shared" si="99"/>
        <v>05/09/2024 01:00:00 PM</v>
      </c>
      <c r="F3112" s="530" t="str">
        <f t="shared" si="100"/>
        <v>May</v>
      </c>
    </row>
    <row r="3113" spans="1:6" x14ac:dyDescent="0.35">
      <c r="A3113" s="527">
        <f>Electricity!D3149</f>
        <v>45421</v>
      </c>
      <c r="B3113" s="528">
        <f>Electricity!E3149</f>
        <v>0.58333333333333337</v>
      </c>
      <c r="C3113" s="529">
        <f>Electricity!F3149</f>
        <v>0</v>
      </c>
      <c r="D3113" s="529">
        <f>Electricity!I3149</f>
        <v>0</v>
      </c>
      <c r="E3113" s="531" t="str">
        <f t="shared" si="99"/>
        <v>05/09/2024 02:00:00 PM</v>
      </c>
      <c r="F3113" s="530" t="str">
        <f t="shared" si="100"/>
        <v>May</v>
      </c>
    </row>
    <row r="3114" spans="1:6" x14ac:dyDescent="0.35">
      <c r="A3114" s="527">
        <f>Electricity!D3150</f>
        <v>45421</v>
      </c>
      <c r="B3114" s="528">
        <f>Electricity!E3150</f>
        <v>0.62500000000000011</v>
      </c>
      <c r="C3114" s="529">
        <f>Electricity!F3150</f>
        <v>0</v>
      </c>
      <c r="D3114" s="529">
        <f>Electricity!I3150</f>
        <v>0</v>
      </c>
      <c r="E3114" s="531" t="str">
        <f t="shared" si="99"/>
        <v>05/09/2024 03:00:00 PM</v>
      </c>
      <c r="F3114" s="530" t="str">
        <f t="shared" si="100"/>
        <v>May</v>
      </c>
    </row>
    <row r="3115" spans="1:6" x14ac:dyDescent="0.35">
      <c r="A3115" s="527">
        <f>Electricity!D3151</f>
        <v>45421</v>
      </c>
      <c r="B3115" s="528">
        <f>Electricity!E3151</f>
        <v>0.66666666666666674</v>
      </c>
      <c r="C3115" s="529">
        <f>Electricity!F3151</f>
        <v>0</v>
      </c>
      <c r="D3115" s="529">
        <f>Electricity!I3151</f>
        <v>0</v>
      </c>
      <c r="E3115" s="531" t="str">
        <f t="shared" si="99"/>
        <v>05/09/2024 04:00:00 PM</v>
      </c>
      <c r="F3115" s="530" t="str">
        <f t="shared" si="100"/>
        <v>May</v>
      </c>
    </row>
    <row r="3116" spans="1:6" x14ac:dyDescent="0.35">
      <c r="A3116" s="527">
        <f>Electricity!D3152</f>
        <v>45421</v>
      </c>
      <c r="B3116" s="528">
        <f>Electricity!E3152</f>
        <v>0.70833333333333337</v>
      </c>
      <c r="C3116" s="529">
        <f>Electricity!F3152</f>
        <v>0</v>
      </c>
      <c r="D3116" s="529">
        <f>Electricity!I3152</f>
        <v>0</v>
      </c>
      <c r="E3116" s="531" t="str">
        <f t="shared" si="99"/>
        <v>05/09/2024 05:00:00 PM</v>
      </c>
      <c r="F3116" s="530" t="str">
        <f t="shared" si="100"/>
        <v>May</v>
      </c>
    </row>
    <row r="3117" spans="1:6" x14ac:dyDescent="0.35">
      <c r="A3117" s="527">
        <f>Electricity!D3153</f>
        <v>45421</v>
      </c>
      <c r="B3117" s="528">
        <f>Electricity!E3153</f>
        <v>0.75000000000000011</v>
      </c>
      <c r="C3117" s="529">
        <f>Electricity!F3153</f>
        <v>0</v>
      </c>
      <c r="D3117" s="529">
        <f>Electricity!I3153</f>
        <v>0</v>
      </c>
      <c r="E3117" s="531" t="str">
        <f t="shared" si="99"/>
        <v>05/09/2024 06:00:00 PM</v>
      </c>
      <c r="F3117" s="530" t="str">
        <f t="shared" si="100"/>
        <v>May</v>
      </c>
    </row>
    <row r="3118" spans="1:6" x14ac:dyDescent="0.35">
      <c r="A3118" s="527">
        <f>Electricity!D3154</f>
        <v>45421</v>
      </c>
      <c r="B3118" s="528">
        <f>Electricity!E3154</f>
        <v>0.79166666666666674</v>
      </c>
      <c r="C3118" s="529">
        <f>Electricity!F3154</f>
        <v>0</v>
      </c>
      <c r="D3118" s="529">
        <f>Electricity!I3154</f>
        <v>0</v>
      </c>
      <c r="E3118" s="531" t="str">
        <f t="shared" si="99"/>
        <v>05/09/2024 07:00:00 PM</v>
      </c>
      <c r="F3118" s="530" t="str">
        <f t="shared" si="100"/>
        <v>May</v>
      </c>
    </row>
    <row r="3119" spans="1:6" x14ac:dyDescent="0.35">
      <c r="A3119" s="527">
        <f>Electricity!D3155</f>
        <v>45421</v>
      </c>
      <c r="B3119" s="528">
        <f>Electricity!E3155</f>
        <v>0.83333333333333337</v>
      </c>
      <c r="C3119" s="529">
        <f>Electricity!F3155</f>
        <v>0</v>
      </c>
      <c r="D3119" s="529">
        <f>Electricity!I3155</f>
        <v>0</v>
      </c>
      <c r="E3119" s="531" t="str">
        <f t="shared" si="99"/>
        <v>05/09/2024 08:00:00 PM</v>
      </c>
      <c r="F3119" s="530" t="str">
        <f t="shared" si="100"/>
        <v>May</v>
      </c>
    </row>
    <row r="3120" spans="1:6" x14ac:dyDescent="0.35">
      <c r="A3120" s="527">
        <f>Electricity!D3156</f>
        <v>45421</v>
      </c>
      <c r="B3120" s="528">
        <f>Electricity!E3156</f>
        <v>0.87500000000000011</v>
      </c>
      <c r="C3120" s="529">
        <f>Electricity!F3156</f>
        <v>0</v>
      </c>
      <c r="D3120" s="529">
        <f>Electricity!I3156</f>
        <v>0</v>
      </c>
      <c r="E3120" s="531" t="str">
        <f t="shared" si="99"/>
        <v>05/09/2024 09:00:00 PM</v>
      </c>
      <c r="F3120" s="530" t="str">
        <f t="shared" si="100"/>
        <v>May</v>
      </c>
    </row>
    <row r="3121" spans="1:6" x14ac:dyDescent="0.35">
      <c r="A3121" s="527">
        <f>Electricity!D3157</f>
        <v>45421</v>
      </c>
      <c r="B3121" s="528">
        <f>Electricity!E3157</f>
        <v>0.91666666666666674</v>
      </c>
      <c r="C3121" s="529">
        <f>Electricity!F3157</f>
        <v>0</v>
      </c>
      <c r="D3121" s="529">
        <f>Electricity!I3157</f>
        <v>0</v>
      </c>
      <c r="E3121" s="531" t="str">
        <f t="shared" si="99"/>
        <v>05/09/2024 10:00:00 PM</v>
      </c>
      <c r="F3121" s="530" t="str">
        <f t="shared" si="100"/>
        <v>May</v>
      </c>
    </row>
    <row r="3122" spans="1:6" x14ac:dyDescent="0.35">
      <c r="A3122" s="527">
        <f>Electricity!D3158</f>
        <v>45421</v>
      </c>
      <c r="B3122" s="528">
        <f>Electricity!E3158</f>
        <v>0.95833333333333337</v>
      </c>
      <c r="C3122" s="529">
        <f>Electricity!F3158</f>
        <v>0</v>
      </c>
      <c r="D3122" s="529">
        <f>Electricity!I3158</f>
        <v>0</v>
      </c>
      <c r="E3122" s="531" t="str">
        <f t="shared" si="99"/>
        <v>05/09/2024 11:00:00 PM</v>
      </c>
      <c r="F3122" s="530" t="str">
        <f t="shared" si="100"/>
        <v>May</v>
      </c>
    </row>
    <row r="3123" spans="1:6" x14ac:dyDescent="0.35">
      <c r="A3123" s="527">
        <f>Electricity!D3159</f>
        <v>45422</v>
      </c>
      <c r="B3123" s="528">
        <f>Electricity!E3159</f>
        <v>3.1225022567582528E-17</v>
      </c>
      <c r="C3123" s="529">
        <f>Electricity!F3159</f>
        <v>0</v>
      </c>
      <c r="D3123" s="529">
        <f>Electricity!I3159</f>
        <v>0</v>
      </c>
      <c r="E3123" s="531" t="str">
        <f t="shared" si="99"/>
        <v>05/10/2024 12:00:00 AM</v>
      </c>
      <c r="F3123" s="530" t="str">
        <f t="shared" si="100"/>
        <v>May</v>
      </c>
    </row>
    <row r="3124" spans="1:6" x14ac:dyDescent="0.35">
      <c r="A3124" s="527">
        <f>Electricity!D3160</f>
        <v>45422</v>
      </c>
      <c r="B3124" s="528">
        <f>Electricity!E3160</f>
        <v>4.1666666666666699E-2</v>
      </c>
      <c r="C3124" s="529">
        <f>Electricity!F3160</f>
        <v>0</v>
      </c>
      <c r="D3124" s="529">
        <f>Electricity!I3160</f>
        <v>0</v>
      </c>
      <c r="E3124" s="531" t="str">
        <f t="shared" ref="E3124:E3187" si="101">CONCATENATE(TEXT(A3124,"mm/dd/yyyy")," ",TEXT(B3124,"hh:mm:ss AM/PM"))</f>
        <v>05/10/2024 01:00:00 AM</v>
      </c>
      <c r="F3124" s="530" t="str">
        <f t="shared" si="100"/>
        <v>May</v>
      </c>
    </row>
    <row r="3125" spans="1:6" x14ac:dyDescent="0.35">
      <c r="A3125" s="527">
        <f>Electricity!D3161</f>
        <v>45422</v>
      </c>
      <c r="B3125" s="528">
        <f>Electricity!E3161</f>
        <v>8.333333333333337E-2</v>
      </c>
      <c r="C3125" s="529">
        <f>Electricity!F3161</f>
        <v>0</v>
      </c>
      <c r="D3125" s="529">
        <f>Electricity!I3161</f>
        <v>0</v>
      </c>
      <c r="E3125" s="531" t="str">
        <f t="shared" si="101"/>
        <v>05/10/2024 02:00:00 AM</v>
      </c>
      <c r="F3125" s="530" t="str">
        <f t="shared" si="100"/>
        <v>May</v>
      </c>
    </row>
    <row r="3126" spans="1:6" x14ac:dyDescent="0.35">
      <c r="A3126" s="527">
        <f>Electricity!D3162</f>
        <v>45422</v>
      </c>
      <c r="B3126" s="528">
        <f>Electricity!E3162</f>
        <v>0.12500000000000006</v>
      </c>
      <c r="C3126" s="529">
        <f>Electricity!F3162</f>
        <v>0</v>
      </c>
      <c r="D3126" s="529">
        <f>Electricity!I3162</f>
        <v>0</v>
      </c>
      <c r="E3126" s="531" t="str">
        <f t="shared" si="101"/>
        <v>05/10/2024 03:00:00 AM</v>
      </c>
      <c r="F3126" s="530" t="str">
        <f t="shared" si="100"/>
        <v>May</v>
      </c>
    </row>
    <row r="3127" spans="1:6" x14ac:dyDescent="0.35">
      <c r="A3127" s="527">
        <f>Electricity!D3163</f>
        <v>45422</v>
      </c>
      <c r="B3127" s="528">
        <f>Electricity!E3163</f>
        <v>0.16666666666666669</v>
      </c>
      <c r="C3127" s="529">
        <f>Electricity!F3163</f>
        <v>0</v>
      </c>
      <c r="D3127" s="529">
        <f>Electricity!I3163</f>
        <v>0</v>
      </c>
      <c r="E3127" s="531" t="str">
        <f t="shared" si="101"/>
        <v>05/10/2024 04:00:00 AM</v>
      </c>
      <c r="F3127" s="530" t="str">
        <f t="shared" si="100"/>
        <v>May</v>
      </c>
    </row>
    <row r="3128" spans="1:6" x14ac:dyDescent="0.35">
      <c r="A3128" s="527">
        <f>Electricity!D3164</f>
        <v>45422</v>
      </c>
      <c r="B3128" s="528">
        <f>Electricity!E3164</f>
        <v>0.20833333333333337</v>
      </c>
      <c r="C3128" s="529">
        <f>Electricity!F3164</f>
        <v>0</v>
      </c>
      <c r="D3128" s="529">
        <f>Electricity!I3164</f>
        <v>0</v>
      </c>
      <c r="E3128" s="531" t="str">
        <f t="shared" si="101"/>
        <v>05/10/2024 05:00:00 AM</v>
      </c>
      <c r="F3128" s="530" t="str">
        <f t="shared" si="100"/>
        <v>May</v>
      </c>
    </row>
    <row r="3129" spans="1:6" x14ac:dyDescent="0.35">
      <c r="A3129" s="527">
        <f>Electricity!D3165</f>
        <v>45422</v>
      </c>
      <c r="B3129" s="528">
        <f>Electricity!E3165</f>
        <v>0.25</v>
      </c>
      <c r="C3129" s="529">
        <f>Electricity!F3165</f>
        <v>0</v>
      </c>
      <c r="D3129" s="529">
        <f>Electricity!I3165</f>
        <v>0</v>
      </c>
      <c r="E3129" s="531" t="str">
        <f t="shared" si="101"/>
        <v>05/10/2024 06:00:00 AM</v>
      </c>
      <c r="F3129" s="530" t="str">
        <f t="shared" si="100"/>
        <v>May</v>
      </c>
    </row>
    <row r="3130" spans="1:6" x14ac:dyDescent="0.35">
      <c r="A3130" s="527">
        <f>Electricity!D3166</f>
        <v>45422</v>
      </c>
      <c r="B3130" s="528">
        <f>Electricity!E3166</f>
        <v>0.29166666666666669</v>
      </c>
      <c r="C3130" s="529">
        <f>Electricity!F3166</f>
        <v>0</v>
      </c>
      <c r="D3130" s="529">
        <f>Electricity!I3166</f>
        <v>0</v>
      </c>
      <c r="E3130" s="531" t="str">
        <f t="shared" si="101"/>
        <v>05/10/2024 07:00:00 AM</v>
      </c>
      <c r="F3130" s="530" t="str">
        <f t="shared" si="100"/>
        <v>May</v>
      </c>
    </row>
    <row r="3131" spans="1:6" x14ac:dyDescent="0.35">
      <c r="A3131" s="527">
        <f>Electricity!D3167</f>
        <v>45422</v>
      </c>
      <c r="B3131" s="528">
        <f>Electricity!E3167</f>
        <v>0.33333333333333337</v>
      </c>
      <c r="C3131" s="529">
        <f>Electricity!F3167</f>
        <v>0</v>
      </c>
      <c r="D3131" s="529">
        <f>Electricity!I3167</f>
        <v>0</v>
      </c>
      <c r="E3131" s="531" t="str">
        <f t="shared" si="101"/>
        <v>05/10/2024 08:00:00 AM</v>
      </c>
      <c r="F3131" s="530" t="str">
        <f t="shared" si="100"/>
        <v>May</v>
      </c>
    </row>
    <row r="3132" spans="1:6" x14ac:dyDescent="0.35">
      <c r="A3132" s="527">
        <f>Electricity!D3168</f>
        <v>45422</v>
      </c>
      <c r="B3132" s="528">
        <f>Electricity!E3168</f>
        <v>0.375</v>
      </c>
      <c r="C3132" s="529">
        <f>Electricity!F3168</f>
        <v>0</v>
      </c>
      <c r="D3132" s="529">
        <f>Electricity!I3168</f>
        <v>0</v>
      </c>
      <c r="E3132" s="531" t="str">
        <f t="shared" si="101"/>
        <v>05/10/2024 09:00:00 AM</v>
      </c>
      <c r="F3132" s="530" t="str">
        <f t="shared" si="100"/>
        <v>May</v>
      </c>
    </row>
    <row r="3133" spans="1:6" x14ac:dyDescent="0.35">
      <c r="A3133" s="527">
        <f>Electricity!D3169</f>
        <v>45422</v>
      </c>
      <c r="B3133" s="528">
        <f>Electricity!E3169</f>
        <v>0.41666666666666669</v>
      </c>
      <c r="C3133" s="529">
        <f>Electricity!F3169</f>
        <v>0</v>
      </c>
      <c r="D3133" s="529">
        <f>Electricity!I3169</f>
        <v>0</v>
      </c>
      <c r="E3133" s="531" t="str">
        <f t="shared" si="101"/>
        <v>05/10/2024 10:00:00 AM</v>
      </c>
      <c r="F3133" s="530" t="str">
        <f t="shared" si="100"/>
        <v>May</v>
      </c>
    </row>
    <row r="3134" spans="1:6" x14ac:dyDescent="0.35">
      <c r="A3134" s="527">
        <f>Electricity!D3170</f>
        <v>45422</v>
      </c>
      <c r="B3134" s="528">
        <f>Electricity!E3170</f>
        <v>0.45833333333333337</v>
      </c>
      <c r="C3134" s="529">
        <f>Electricity!F3170</f>
        <v>0</v>
      </c>
      <c r="D3134" s="529">
        <f>Electricity!I3170</f>
        <v>0</v>
      </c>
      <c r="E3134" s="531" t="str">
        <f t="shared" si="101"/>
        <v>05/10/2024 11:00:00 AM</v>
      </c>
      <c r="F3134" s="530" t="str">
        <f t="shared" si="100"/>
        <v>May</v>
      </c>
    </row>
    <row r="3135" spans="1:6" x14ac:dyDescent="0.35">
      <c r="A3135" s="527">
        <f>Electricity!D3171</f>
        <v>45422</v>
      </c>
      <c r="B3135" s="528">
        <f>Electricity!E3171</f>
        <v>0.50000000000000011</v>
      </c>
      <c r="C3135" s="529">
        <f>Electricity!F3171</f>
        <v>0</v>
      </c>
      <c r="D3135" s="529">
        <f>Electricity!I3171</f>
        <v>0</v>
      </c>
      <c r="E3135" s="531" t="str">
        <f t="shared" si="101"/>
        <v>05/10/2024 12:00:00 PM</v>
      </c>
      <c r="F3135" s="530" t="str">
        <f t="shared" si="100"/>
        <v>May</v>
      </c>
    </row>
    <row r="3136" spans="1:6" x14ac:dyDescent="0.35">
      <c r="A3136" s="527">
        <f>Electricity!D3172</f>
        <v>45422</v>
      </c>
      <c r="B3136" s="528">
        <f>Electricity!E3172</f>
        <v>0.54166666666666674</v>
      </c>
      <c r="C3136" s="529">
        <f>Electricity!F3172</f>
        <v>0</v>
      </c>
      <c r="D3136" s="529">
        <f>Electricity!I3172</f>
        <v>0</v>
      </c>
      <c r="E3136" s="531" t="str">
        <f t="shared" si="101"/>
        <v>05/10/2024 01:00:00 PM</v>
      </c>
      <c r="F3136" s="530" t="str">
        <f t="shared" si="100"/>
        <v>May</v>
      </c>
    </row>
    <row r="3137" spans="1:6" x14ac:dyDescent="0.35">
      <c r="A3137" s="527">
        <f>Electricity!D3173</f>
        <v>45422</v>
      </c>
      <c r="B3137" s="528">
        <f>Electricity!E3173</f>
        <v>0.58333333333333337</v>
      </c>
      <c r="C3137" s="529">
        <f>Electricity!F3173</f>
        <v>0</v>
      </c>
      <c r="D3137" s="529">
        <f>Electricity!I3173</f>
        <v>0</v>
      </c>
      <c r="E3137" s="531" t="str">
        <f t="shared" si="101"/>
        <v>05/10/2024 02:00:00 PM</v>
      </c>
      <c r="F3137" s="530" t="str">
        <f t="shared" si="100"/>
        <v>May</v>
      </c>
    </row>
    <row r="3138" spans="1:6" x14ac:dyDescent="0.35">
      <c r="A3138" s="527">
        <f>Electricity!D3174</f>
        <v>45422</v>
      </c>
      <c r="B3138" s="528">
        <f>Electricity!E3174</f>
        <v>0.62500000000000011</v>
      </c>
      <c r="C3138" s="529">
        <f>Electricity!F3174</f>
        <v>0</v>
      </c>
      <c r="D3138" s="529">
        <f>Electricity!I3174</f>
        <v>0</v>
      </c>
      <c r="E3138" s="531" t="str">
        <f t="shared" si="101"/>
        <v>05/10/2024 03:00:00 PM</v>
      </c>
      <c r="F3138" s="530" t="str">
        <f t="shared" si="100"/>
        <v>May</v>
      </c>
    </row>
    <row r="3139" spans="1:6" x14ac:dyDescent="0.35">
      <c r="A3139" s="527">
        <f>Electricity!D3175</f>
        <v>45422</v>
      </c>
      <c r="B3139" s="528">
        <f>Electricity!E3175</f>
        <v>0.66666666666666674</v>
      </c>
      <c r="C3139" s="529">
        <f>Electricity!F3175</f>
        <v>0</v>
      </c>
      <c r="D3139" s="529">
        <f>Electricity!I3175</f>
        <v>0</v>
      </c>
      <c r="E3139" s="531" t="str">
        <f t="shared" si="101"/>
        <v>05/10/2024 04:00:00 PM</v>
      </c>
      <c r="F3139" s="530" t="str">
        <f t="shared" ref="F3139:F3202" si="102">TEXT(A3139,"mmm")</f>
        <v>May</v>
      </c>
    </row>
    <row r="3140" spans="1:6" x14ac:dyDescent="0.35">
      <c r="A3140" s="527">
        <f>Electricity!D3176</f>
        <v>45422</v>
      </c>
      <c r="B3140" s="528">
        <f>Electricity!E3176</f>
        <v>0.70833333333333337</v>
      </c>
      <c r="C3140" s="529">
        <f>Electricity!F3176</f>
        <v>0</v>
      </c>
      <c r="D3140" s="529">
        <f>Electricity!I3176</f>
        <v>0</v>
      </c>
      <c r="E3140" s="531" t="str">
        <f t="shared" si="101"/>
        <v>05/10/2024 05:00:00 PM</v>
      </c>
      <c r="F3140" s="530" t="str">
        <f t="shared" si="102"/>
        <v>May</v>
      </c>
    </row>
    <row r="3141" spans="1:6" x14ac:dyDescent="0.35">
      <c r="A3141" s="527">
        <f>Electricity!D3177</f>
        <v>45422</v>
      </c>
      <c r="B3141" s="528">
        <f>Electricity!E3177</f>
        <v>0.75000000000000011</v>
      </c>
      <c r="C3141" s="529">
        <f>Electricity!F3177</f>
        <v>0</v>
      </c>
      <c r="D3141" s="529">
        <f>Electricity!I3177</f>
        <v>0</v>
      </c>
      <c r="E3141" s="531" t="str">
        <f t="shared" si="101"/>
        <v>05/10/2024 06:00:00 PM</v>
      </c>
      <c r="F3141" s="530" t="str">
        <f t="shared" si="102"/>
        <v>May</v>
      </c>
    </row>
    <row r="3142" spans="1:6" x14ac:dyDescent="0.35">
      <c r="A3142" s="527">
        <f>Electricity!D3178</f>
        <v>45422</v>
      </c>
      <c r="B3142" s="528">
        <f>Electricity!E3178</f>
        <v>0.79166666666666674</v>
      </c>
      <c r="C3142" s="529">
        <f>Electricity!F3178</f>
        <v>0</v>
      </c>
      <c r="D3142" s="529">
        <f>Electricity!I3178</f>
        <v>0</v>
      </c>
      <c r="E3142" s="531" t="str">
        <f t="shared" si="101"/>
        <v>05/10/2024 07:00:00 PM</v>
      </c>
      <c r="F3142" s="530" t="str">
        <f t="shared" si="102"/>
        <v>May</v>
      </c>
    </row>
    <row r="3143" spans="1:6" x14ac:dyDescent="0.35">
      <c r="A3143" s="527">
        <f>Electricity!D3179</f>
        <v>45422</v>
      </c>
      <c r="B3143" s="528">
        <f>Electricity!E3179</f>
        <v>0.83333333333333337</v>
      </c>
      <c r="C3143" s="529">
        <f>Electricity!F3179</f>
        <v>0</v>
      </c>
      <c r="D3143" s="529">
        <f>Electricity!I3179</f>
        <v>0</v>
      </c>
      <c r="E3143" s="531" t="str">
        <f t="shared" si="101"/>
        <v>05/10/2024 08:00:00 PM</v>
      </c>
      <c r="F3143" s="530" t="str">
        <f t="shared" si="102"/>
        <v>May</v>
      </c>
    </row>
    <row r="3144" spans="1:6" x14ac:dyDescent="0.35">
      <c r="A3144" s="527">
        <f>Electricity!D3180</f>
        <v>45422</v>
      </c>
      <c r="B3144" s="528">
        <f>Electricity!E3180</f>
        <v>0.87500000000000011</v>
      </c>
      <c r="C3144" s="529">
        <f>Electricity!F3180</f>
        <v>0</v>
      </c>
      <c r="D3144" s="529">
        <f>Electricity!I3180</f>
        <v>0</v>
      </c>
      <c r="E3144" s="531" t="str">
        <f t="shared" si="101"/>
        <v>05/10/2024 09:00:00 PM</v>
      </c>
      <c r="F3144" s="530" t="str">
        <f t="shared" si="102"/>
        <v>May</v>
      </c>
    </row>
    <row r="3145" spans="1:6" x14ac:dyDescent="0.35">
      <c r="A3145" s="527">
        <f>Electricity!D3181</f>
        <v>45422</v>
      </c>
      <c r="B3145" s="528">
        <f>Electricity!E3181</f>
        <v>0.91666666666666674</v>
      </c>
      <c r="C3145" s="529">
        <f>Electricity!F3181</f>
        <v>0</v>
      </c>
      <c r="D3145" s="529">
        <f>Electricity!I3181</f>
        <v>0</v>
      </c>
      <c r="E3145" s="531" t="str">
        <f t="shared" si="101"/>
        <v>05/10/2024 10:00:00 PM</v>
      </c>
      <c r="F3145" s="530" t="str">
        <f t="shared" si="102"/>
        <v>May</v>
      </c>
    </row>
    <row r="3146" spans="1:6" x14ac:dyDescent="0.35">
      <c r="A3146" s="527">
        <f>Electricity!D3182</f>
        <v>45422</v>
      </c>
      <c r="B3146" s="528">
        <f>Electricity!E3182</f>
        <v>0.95833333333333337</v>
      </c>
      <c r="C3146" s="529">
        <f>Electricity!F3182</f>
        <v>0</v>
      </c>
      <c r="D3146" s="529">
        <f>Electricity!I3182</f>
        <v>0</v>
      </c>
      <c r="E3146" s="531" t="str">
        <f t="shared" si="101"/>
        <v>05/10/2024 11:00:00 PM</v>
      </c>
      <c r="F3146" s="530" t="str">
        <f t="shared" si="102"/>
        <v>May</v>
      </c>
    </row>
    <row r="3147" spans="1:6" x14ac:dyDescent="0.35">
      <c r="A3147" s="527">
        <f>Electricity!D3183</f>
        <v>45423</v>
      </c>
      <c r="B3147" s="528">
        <f>Electricity!E3183</f>
        <v>3.1225022567582528E-17</v>
      </c>
      <c r="C3147" s="529">
        <f>Electricity!F3183</f>
        <v>0</v>
      </c>
      <c r="D3147" s="529">
        <f>Electricity!I3183</f>
        <v>0</v>
      </c>
      <c r="E3147" s="531" t="str">
        <f t="shared" si="101"/>
        <v>05/11/2024 12:00:00 AM</v>
      </c>
      <c r="F3147" s="530" t="str">
        <f t="shared" si="102"/>
        <v>May</v>
      </c>
    </row>
    <row r="3148" spans="1:6" x14ac:dyDescent="0.35">
      <c r="A3148" s="527">
        <f>Electricity!D3184</f>
        <v>45423</v>
      </c>
      <c r="B3148" s="528">
        <f>Electricity!E3184</f>
        <v>4.1666666666666699E-2</v>
      </c>
      <c r="C3148" s="529">
        <f>Electricity!F3184</f>
        <v>0</v>
      </c>
      <c r="D3148" s="529">
        <f>Electricity!I3184</f>
        <v>0</v>
      </c>
      <c r="E3148" s="531" t="str">
        <f t="shared" si="101"/>
        <v>05/11/2024 01:00:00 AM</v>
      </c>
      <c r="F3148" s="530" t="str">
        <f t="shared" si="102"/>
        <v>May</v>
      </c>
    </row>
    <row r="3149" spans="1:6" x14ac:dyDescent="0.35">
      <c r="A3149" s="527">
        <f>Electricity!D3185</f>
        <v>45423</v>
      </c>
      <c r="B3149" s="528">
        <f>Electricity!E3185</f>
        <v>8.333333333333337E-2</v>
      </c>
      <c r="C3149" s="529">
        <f>Electricity!F3185</f>
        <v>0</v>
      </c>
      <c r="D3149" s="529">
        <f>Electricity!I3185</f>
        <v>0</v>
      </c>
      <c r="E3149" s="531" t="str">
        <f t="shared" si="101"/>
        <v>05/11/2024 02:00:00 AM</v>
      </c>
      <c r="F3149" s="530" t="str">
        <f t="shared" si="102"/>
        <v>May</v>
      </c>
    </row>
    <row r="3150" spans="1:6" x14ac:dyDescent="0.35">
      <c r="A3150" s="527">
        <f>Electricity!D3186</f>
        <v>45423</v>
      </c>
      <c r="B3150" s="528">
        <f>Electricity!E3186</f>
        <v>0.12500000000000006</v>
      </c>
      <c r="C3150" s="529">
        <f>Electricity!F3186</f>
        <v>0</v>
      </c>
      <c r="D3150" s="529">
        <f>Electricity!I3186</f>
        <v>0</v>
      </c>
      <c r="E3150" s="531" t="str">
        <f t="shared" si="101"/>
        <v>05/11/2024 03:00:00 AM</v>
      </c>
      <c r="F3150" s="530" t="str">
        <f t="shared" si="102"/>
        <v>May</v>
      </c>
    </row>
    <row r="3151" spans="1:6" x14ac:dyDescent="0.35">
      <c r="A3151" s="527">
        <f>Electricity!D3187</f>
        <v>45423</v>
      </c>
      <c r="B3151" s="528">
        <f>Electricity!E3187</f>
        <v>0.16666666666666669</v>
      </c>
      <c r="C3151" s="529">
        <f>Electricity!F3187</f>
        <v>0</v>
      </c>
      <c r="D3151" s="529">
        <f>Electricity!I3187</f>
        <v>0</v>
      </c>
      <c r="E3151" s="531" t="str">
        <f t="shared" si="101"/>
        <v>05/11/2024 04:00:00 AM</v>
      </c>
      <c r="F3151" s="530" t="str">
        <f t="shared" si="102"/>
        <v>May</v>
      </c>
    </row>
    <row r="3152" spans="1:6" x14ac:dyDescent="0.35">
      <c r="A3152" s="527">
        <f>Electricity!D3188</f>
        <v>45423</v>
      </c>
      <c r="B3152" s="528">
        <f>Electricity!E3188</f>
        <v>0.20833333333333337</v>
      </c>
      <c r="C3152" s="529">
        <f>Electricity!F3188</f>
        <v>0</v>
      </c>
      <c r="D3152" s="529">
        <f>Electricity!I3188</f>
        <v>0</v>
      </c>
      <c r="E3152" s="531" t="str">
        <f t="shared" si="101"/>
        <v>05/11/2024 05:00:00 AM</v>
      </c>
      <c r="F3152" s="530" t="str">
        <f t="shared" si="102"/>
        <v>May</v>
      </c>
    </row>
    <row r="3153" spans="1:6" x14ac:dyDescent="0.35">
      <c r="A3153" s="527">
        <f>Electricity!D3189</f>
        <v>45423</v>
      </c>
      <c r="B3153" s="528">
        <f>Electricity!E3189</f>
        <v>0.25</v>
      </c>
      <c r="C3153" s="529">
        <f>Electricity!F3189</f>
        <v>0</v>
      </c>
      <c r="D3153" s="529">
        <f>Electricity!I3189</f>
        <v>0</v>
      </c>
      <c r="E3153" s="531" t="str">
        <f t="shared" si="101"/>
        <v>05/11/2024 06:00:00 AM</v>
      </c>
      <c r="F3153" s="530" t="str">
        <f t="shared" si="102"/>
        <v>May</v>
      </c>
    </row>
    <row r="3154" spans="1:6" x14ac:dyDescent="0.35">
      <c r="A3154" s="527">
        <f>Electricity!D3190</f>
        <v>45423</v>
      </c>
      <c r="B3154" s="528">
        <f>Electricity!E3190</f>
        <v>0.29166666666666669</v>
      </c>
      <c r="C3154" s="529">
        <f>Electricity!F3190</f>
        <v>0</v>
      </c>
      <c r="D3154" s="529">
        <f>Electricity!I3190</f>
        <v>0</v>
      </c>
      <c r="E3154" s="531" t="str">
        <f t="shared" si="101"/>
        <v>05/11/2024 07:00:00 AM</v>
      </c>
      <c r="F3154" s="530" t="str">
        <f t="shared" si="102"/>
        <v>May</v>
      </c>
    </row>
    <row r="3155" spans="1:6" x14ac:dyDescent="0.35">
      <c r="A3155" s="527">
        <f>Electricity!D3191</f>
        <v>45423</v>
      </c>
      <c r="B3155" s="528">
        <f>Electricity!E3191</f>
        <v>0.33333333333333337</v>
      </c>
      <c r="C3155" s="529">
        <f>Electricity!F3191</f>
        <v>0</v>
      </c>
      <c r="D3155" s="529">
        <f>Electricity!I3191</f>
        <v>0</v>
      </c>
      <c r="E3155" s="531" t="str">
        <f t="shared" si="101"/>
        <v>05/11/2024 08:00:00 AM</v>
      </c>
      <c r="F3155" s="530" t="str">
        <f t="shared" si="102"/>
        <v>May</v>
      </c>
    </row>
    <row r="3156" spans="1:6" x14ac:dyDescent="0.35">
      <c r="A3156" s="527">
        <f>Electricity!D3192</f>
        <v>45423</v>
      </c>
      <c r="B3156" s="528">
        <f>Electricity!E3192</f>
        <v>0.375</v>
      </c>
      <c r="C3156" s="529">
        <f>Electricity!F3192</f>
        <v>0</v>
      </c>
      <c r="D3156" s="529">
        <f>Electricity!I3192</f>
        <v>0</v>
      </c>
      <c r="E3156" s="531" t="str">
        <f t="shared" si="101"/>
        <v>05/11/2024 09:00:00 AM</v>
      </c>
      <c r="F3156" s="530" t="str">
        <f t="shared" si="102"/>
        <v>May</v>
      </c>
    </row>
    <row r="3157" spans="1:6" x14ac:dyDescent="0.35">
      <c r="A3157" s="527">
        <f>Electricity!D3193</f>
        <v>45423</v>
      </c>
      <c r="B3157" s="528">
        <f>Electricity!E3193</f>
        <v>0.41666666666666669</v>
      </c>
      <c r="C3157" s="529">
        <f>Electricity!F3193</f>
        <v>0</v>
      </c>
      <c r="D3157" s="529">
        <f>Electricity!I3193</f>
        <v>0</v>
      </c>
      <c r="E3157" s="531" t="str">
        <f t="shared" si="101"/>
        <v>05/11/2024 10:00:00 AM</v>
      </c>
      <c r="F3157" s="530" t="str">
        <f t="shared" si="102"/>
        <v>May</v>
      </c>
    </row>
    <row r="3158" spans="1:6" x14ac:dyDescent="0.35">
      <c r="A3158" s="527">
        <f>Electricity!D3194</f>
        <v>45423</v>
      </c>
      <c r="B3158" s="528">
        <f>Electricity!E3194</f>
        <v>0.45833333333333337</v>
      </c>
      <c r="C3158" s="529">
        <f>Electricity!F3194</f>
        <v>0</v>
      </c>
      <c r="D3158" s="529">
        <f>Electricity!I3194</f>
        <v>0</v>
      </c>
      <c r="E3158" s="531" t="str">
        <f t="shared" si="101"/>
        <v>05/11/2024 11:00:00 AM</v>
      </c>
      <c r="F3158" s="530" t="str">
        <f t="shared" si="102"/>
        <v>May</v>
      </c>
    </row>
    <row r="3159" spans="1:6" x14ac:dyDescent="0.35">
      <c r="A3159" s="527">
        <f>Electricity!D3195</f>
        <v>45423</v>
      </c>
      <c r="B3159" s="528">
        <f>Electricity!E3195</f>
        <v>0.50000000000000011</v>
      </c>
      <c r="C3159" s="529">
        <f>Electricity!F3195</f>
        <v>0</v>
      </c>
      <c r="D3159" s="529">
        <f>Electricity!I3195</f>
        <v>0</v>
      </c>
      <c r="E3159" s="531" t="str">
        <f t="shared" si="101"/>
        <v>05/11/2024 12:00:00 PM</v>
      </c>
      <c r="F3159" s="530" t="str">
        <f t="shared" si="102"/>
        <v>May</v>
      </c>
    </row>
    <row r="3160" spans="1:6" x14ac:dyDescent="0.35">
      <c r="A3160" s="527">
        <f>Electricity!D3196</f>
        <v>45423</v>
      </c>
      <c r="B3160" s="528">
        <f>Electricity!E3196</f>
        <v>0.54166666666666674</v>
      </c>
      <c r="C3160" s="529">
        <f>Electricity!F3196</f>
        <v>0</v>
      </c>
      <c r="D3160" s="529">
        <f>Electricity!I3196</f>
        <v>0</v>
      </c>
      <c r="E3160" s="531" t="str">
        <f t="shared" si="101"/>
        <v>05/11/2024 01:00:00 PM</v>
      </c>
      <c r="F3160" s="530" t="str">
        <f t="shared" si="102"/>
        <v>May</v>
      </c>
    </row>
    <row r="3161" spans="1:6" x14ac:dyDescent="0.35">
      <c r="A3161" s="527">
        <f>Electricity!D3197</f>
        <v>45423</v>
      </c>
      <c r="B3161" s="528">
        <f>Electricity!E3197</f>
        <v>0.58333333333333337</v>
      </c>
      <c r="C3161" s="529">
        <f>Electricity!F3197</f>
        <v>0</v>
      </c>
      <c r="D3161" s="529">
        <f>Electricity!I3197</f>
        <v>0</v>
      </c>
      <c r="E3161" s="531" t="str">
        <f t="shared" si="101"/>
        <v>05/11/2024 02:00:00 PM</v>
      </c>
      <c r="F3161" s="530" t="str">
        <f t="shared" si="102"/>
        <v>May</v>
      </c>
    </row>
    <row r="3162" spans="1:6" x14ac:dyDescent="0.35">
      <c r="A3162" s="527">
        <f>Electricity!D3198</f>
        <v>45423</v>
      </c>
      <c r="B3162" s="528">
        <f>Electricity!E3198</f>
        <v>0.62500000000000011</v>
      </c>
      <c r="C3162" s="529">
        <f>Electricity!F3198</f>
        <v>0</v>
      </c>
      <c r="D3162" s="529">
        <f>Electricity!I3198</f>
        <v>0</v>
      </c>
      <c r="E3162" s="531" t="str">
        <f t="shared" si="101"/>
        <v>05/11/2024 03:00:00 PM</v>
      </c>
      <c r="F3162" s="530" t="str">
        <f t="shared" si="102"/>
        <v>May</v>
      </c>
    </row>
    <row r="3163" spans="1:6" x14ac:dyDescent="0.35">
      <c r="A3163" s="527">
        <f>Electricity!D3199</f>
        <v>45423</v>
      </c>
      <c r="B3163" s="528">
        <f>Electricity!E3199</f>
        <v>0.66666666666666674</v>
      </c>
      <c r="C3163" s="529">
        <f>Electricity!F3199</f>
        <v>0</v>
      </c>
      <c r="D3163" s="529">
        <f>Electricity!I3199</f>
        <v>0</v>
      </c>
      <c r="E3163" s="531" t="str">
        <f t="shared" si="101"/>
        <v>05/11/2024 04:00:00 PM</v>
      </c>
      <c r="F3163" s="530" t="str">
        <f t="shared" si="102"/>
        <v>May</v>
      </c>
    </row>
    <row r="3164" spans="1:6" x14ac:dyDescent="0.35">
      <c r="A3164" s="527">
        <f>Electricity!D3200</f>
        <v>45423</v>
      </c>
      <c r="B3164" s="528">
        <f>Electricity!E3200</f>
        <v>0.70833333333333337</v>
      </c>
      <c r="C3164" s="529">
        <f>Electricity!F3200</f>
        <v>0</v>
      </c>
      <c r="D3164" s="529">
        <f>Electricity!I3200</f>
        <v>0</v>
      </c>
      <c r="E3164" s="531" t="str">
        <f t="shared" si="101"/>
        <v>05/11/2024 05:00:00 PM</v>
      </c>
      <c r="F3164" s="530" t="str">
        <f t="shared" si="102"/>
        <v>May</v>
      </c>
    </row>
    <row r="3165" spans="1:6" x14ac:dyDescent="0.35">
      <c r="A3165" s="527">
        <f>Electricity!D3201</f>
        <v>45423</v>
      </c>
      <c r="B3165" s="528">
        <f>Electricity!E3201</f>
        <v>0.75000000000000011</v>
      </c>
      <c r="C3165" s="529">
        <f>Electricity!F3201</f>
        <v>0</v>
      </c>
      <c r="D3165" s="529">
        <f>Electricity!I3201</f>
        <v>0</v>
      </c>
      <c r="E3165" s="531" t="str">
        <f t="shared" si="101"/>
        <v>05/11/2024 06:00:00 PM</v>
      </c>
      <c r="F3165" s="530" t="str">
        <f t="shared" si="102"/>
        <v>May</v>
      </c>
    </row>
    <row r="3166" spans="1:6" x14ac:dyDescent="0.35">
      <c r="A3166" s="527">
        <f>Electricity!D3202</f>
        <v>45423</v>
      </c>
      <c r="B3166" s="528">
        <f>Electricity!E3202</f>
        <v>0.79166666666666674</v>
      </c>
      <c r="C3166" s="529">
        <f>Electricity!F3202</f>
        <v>0</v>
      </c>
      <c r="D3166" s="529">
        <f>Electricity!I3202</f>
        <v>0</v>
      </c>
      <c r="E3166" s="531" t="str">
        <f t="shared" si="101"/>
        <v>05/11/2024 07:00:00 PM</v>
      </c>
      <c r="F3166" s="530" t="str">
        <f t="shared" si="102"/>
        <v>May</v>
      </c>
    </row>
    <row r="3167" spans="1:6" x14ac:dyDescent="0.35">
      <c r="A3167" s="527">
        <f>Electricity!D3203</f>
        <v>45423</v>
      </c>
      <c r="B3167" s="528">
        <f>Electricity!E3203</f>
        <v>0.83333333333333337</v>
      </c>
      <c r="C3167" s="529">
        <f>Electricity!F3203</f>
        <v>0</v>
      </c>
      <c r="D3167" s="529">
        <f>Electricity!I3203</f>
        <v>0</v>
      </c>
      <c r="E3167" s="531" t="str">
        <f t="shared" si="101"/>
        <v>05/11/2024 08:00:00 PM</v>
      </c>
      <c r="F3167" s="530" t="str">
        <f t="shared" si="102"/>
        <v>May</v>
      </c>
    </row>
    <row r="3168" spans="1:6" x14ac:dyDescent="0.35">
      <c r="A3168" s="527">
        <f>Electricity!D3204</f>
        <v>45423</v>
      </c>
      <c r="B3168" s="528">
        <f>Electricity!E3204</f>
        <v>0.87500000000000011</v>
      </c>
      <c r="C3168" s="529">
        <f>Electricity!F3204</f>
        <v>0</v>
      </c>
      <c r="D3168" s="529">
        <f>Electricity!I3204</f>
        <v>0</v>
      </c>
      <c r="E3168" s="531" t="str">
        <f t="shared" si="101"/>
        <v>05/11/2024 09:00:00 PM</v>
      </c>
      <c r="F3168" s="530" t="str">
        <f t="shared" si="102"/>
        <v>May</v>
      </c>
    </row>
    <row r="3169" spans="1:6" x14ac:dyDescent="0.35">
      <c r="A3169" s="527">
        <f>Electricity!D3205</f>
        <v>45423</v>
      </c>
      <c r="B3169" s="528">
        <f>Electricity!E3205</f>
        <v>0.91666666666666674</v>
      </c>
      <c r="C3169" s="529">
        <f>Electricity!F3205</f>
        <v>0</v>
      </c>
      <c r="D3169" s="529">
        <f>Electricity!I3205</f>
        <v>0</v>
      </c>
      <c r="E3169" s="531" t="str">
        <f t="shared" si="101"/>
        <v>05/11/2024 10:00:00 PM</v>
      </c>
      <c r="F3169" s="530" t="str">
        <f t="shared" si="102"/>
        <v>May</v>
      </c>
    </row>
    <row r="3170" spans="1:6" x14ac:dyDescent="0.35">
      <c r="A3170" s="527">
        <f>Electricity!D3206</f>
        <v>45423</v>
      </c>
      <c r="B3170" s="528">
        <f>Electricity!E3206</f>
        <v>0.95833333333333337</v>
      </c>
      <c r="C3170" s="529">
        <f>Electricity!F3206</f>
        <v>0</v>
      </c>
      <c r="D3170" s="529">
        <f>Electricity!I3206</f>
        <v>0</v>
      </c>
      <c r="E3170" s="531" t="str">
        <f t="shared" si="101"/>
        <v>05/11/2024 11:00:00 PM</v>
      </c>
      <c r="F3170" s="530" t="str">
        <f t="shared" si="102"/>
        <v>May</v>
      </c>
    </row>
    <row r="3171" spans="1:6" x14ac:dyDescent="0.35">
      <c r="A3171" s="527">
        <f>Electricity!D3207</f>
        <v>45424</v>
      </c>
      <c r="B3171" s="528">
        <f>Electricity!E3207</f>
        <v>3.1225022567582528E-17</v>
      </c>
      <c r="C3171" s="529">
        <f>Electricity!F3207</f>
        <v>0</v>
      </c>
      <c r="D3171" s="529">
        <f>Electricity!I3207</f>
        <v>0</v>
      </c>
      <c r="E3171" s="531" t="str">
        <f t="shared" si="101"/>
        <v>05/12/2024 12:00:00 AM</v>
      </c>
      <c r="F3171" s="530" t="str">
        <f t="shared" si="102"/>
        <v>May</v>
      </c>
    </row>
    <row r="3172" spans="1:6" x14ac:dyDescent="0.35">
      <c r="A3172" s="527">
        <f>Electricity!D3208</f>
        <v>45424</v>
      </c>
      <c r="B3172" s="528">
        <f>Electricity!E3208</f>
        <v>4.1666666666666699E-2</v>
      </c>
      <c r="C3172" s="529">
        <f>Electricity!F3208</f>
        <v>0</v>
      </c>
      <c r="D3172" s="529">
        <f>Electricity!I3208</f>
        <v>0</v>
      </c>
      <c r="E3172" s="531" t="str">
        <f t="shared" si="101"/>
        <v>05/12/2024 01:00:00 AM</v>
      </c>
      <c r="F3172" s="530" t="str">
        <f t="shared" si="102"/>
        <v>May</v>
      </c>
    </row>
    <row r="3173" spans="1:6" x14ac:dyDescent="0.35">
      <c r="A3173" s="527">
        <f>Electricity!D3209</f>
        <v>45424</v>
      </c>
      <c r="B3173" s="528">
        <f>Electricity!E3209</f>
        <v>8.333333333333337E-2</v>
      </c>
      <c r="C3173" s="529">
        <f>Electricity!F3209</f>
        <v>0</v>
      </c>
      <c r="D3173" s="529">
        <f>Electricity!I3209</f>
        <v>0</v>
      </c>
      <c r="E3173" s="531" t="str">
        <f t="shared" si="101"/>
        <v>05/12/2024 02:00:00 AM</v>
      </c>
      <c r="F3173" s="530" t="str">
        <f t="shared" si="102"/>
        <v>May</v>
      </c>
    </row>
    <row r="3174" spans="1:6" x14ac:dyDescent="0.35">
      <c r="A3174" s="527">
        <f>Electricity!D3210</f>
        <v>45424</v>
      </c>
      <c r="B3174" s="528">
        <f>Electricity!E3210</f>
        <v>0.12500000000000006</v>
      </c>
      <c r="C3174" s="529">
        <f>Electricity!F3210</f>
        <v>0</v>
      </c>
      <c r="D3174" s="529">
        <f>Electricity!I3210</f>
        <v>0</v>
      </c>
      <c r="E3174" s="531" t="str">
        <f t="shared" si="101"/>
        <v>05/12/2024 03:00:00 AM</v>
      </c>
      <c r="F3174" s="530" t="str">
        <f t="shared" si="102"/>
        <v>May</v>
      </c>
    </row>
    <row r="3175" spans="1:6" x14ac:dyDescent="0.35">
      <c r="A3175" s="527">
        <f>Electricity!D3211</f>
        <v>45424</v>
      </c>
      <c r="B3175" s="528">
        <f>Electricity!E3211</f>
        <v>0.16666666666666669</v>
      </c>
      <c r="C3175" s="529">
        <f>Electricity!F3211</f>
        <v>0</v>
      </c>
      <c r="D3175" s="529">
        <f>Electricity!I3211</f>
        <v>0</v>
      </c>
      <c r="E3175" s="531" t="str">
        <f t="shared" si="101"/>
        <v>05/12/2024 04:00:00 AM</v>
      </c>
      <c r="F3175" s="530" t="str">
        <f t="shared" si="102"/>
        <v>May</v>
      </c>
    </row>
    <row r="3176" spans="1:6" x14ac:dyDescent="0.35">
      <c r="A3176" s="527">
        <f>Electricity!D3212</f>
        <v>45424</v>
      </c>
      <c r="B3176" s="528">
        <f>Electricity!E3212</f>
        <v>0.20833333333333337</v>
      </c>
      <c r="C3176" s="529">
        <f>Electricity!F3212</f>
        <v>0</v>
      </c>
      <c r="D3176" s="529">
        <f>Electricity!I3212</f>
        <v>0</v>
      </c>
      <c r="E3176" s="531" t="str">
        <f t="shared" si="101"/>
        <v>05/12/2024 05:00:00 AM</v>
      </c>
      <c r="F3176" s="530" t="str">
        <f t="shared" si="102"/>
        <v>May</v>
      </c>
    </row>
    <row r="3177" spans="1:6" x14ac:dyDescent="0.35">
      <c r="A3177" s="527">
        <f>Electricity!D3213</f>
        <v>45424</v>
      </c>
      <c r="B3177" s="528">
        <f>Electricity!E3213</f>
        <v>0.25</v>
      </c>
      <c r="C3177" s="529">
        <f>Electricity!F3213</f>
        <v>0</v>
      </c>
      <c r="D3177" s="529">
        <f>Electricity!I3213</f>
        <v>0</v>
      </c>
      <c r="E3177" s="531" t="str">
        <f t="shared" si="101"/>
        <v>05/12/2024 06:00:00 AM</v>
      </c>
      <c r="F3177" s="530" t="str">
        <f t="shared" si="102"/>
        <v>May</v>
      </c>
    </row>
    <row r="3178" spans="1:6" x14ac:dyDescent="0.35">
      <c r="A3178" s="527">
        <f>Electricity!D3214</f>
        <v>45424</v>
      </c>
      <c r="B3178" s="528">
        <f>Electricity!E3214</f>
        <v>0.29166666666666669</v>
      </c>
      <c r="C3178" s="529">
        <f>Electricity!F3214</f>
        <v>0</v>
      </c>
      <c r="D3178" s="529">
        <f>Electricity!I3214</f>
        <v>0</v>
      </c>
      <c r="E3178" s="531" t="str">
        <f t="shared" si="101"/>
        <v>05/12/2024 07:00:00 AM</v>
      </c>
      <c r="F3178" s="530" t="str">
        <f t="shared" si="102"/>
        <v>May</v>
      </c>
    </row>
    <row r="3179" spans="1:6" x14ac:dyDescent="0.35">
      <c r="A3179" s="527">
        <f>Electricity!D3215</f>
        <v>45424</v>
      </c>
      <c r="B3179" s="528">
        <f>Electricity!E3215</f>
        <v>0.33333333333333337</v>
      </c>
      <c r="C3179" s="529">
        <f>Electricity!F3215</f>
        <v>0</v>
      </c>
      <c r="D3179" s="529">
        <f>Electricity!I3215</f>
        <v>0</v>
      </c>
      <c r="E3179" s="531" t="str">
        <f t="shared" si="101"/>
        <v>05/12/2024 08:00:00 AM</v>
      </c>
      <c r="F3179" s="530" t="str">
        <f t="shared" si="102"/>
        <v>May</v>
      </c>
    </row>
    <row r="3180" spans="1:6" x14ac:dyDescent="0.35">
      <c r="A3180" s="527">
        <f>Electricity!D3216</f>
        <v>45424</v>
      </c>
      <c r="B3180" s="528">
        <f>Electricity!E3216</f>
        <v>0.375</v>
      </c>
      <c r="C3180" s="529">
        <f>Electricity!F3216</f>
        <v>0</v>
      </c>
      <c r="D3180" s="529">
        <f>Electricity!I3216</f>
        <v>0</v>
      </c>
      <c r="E3180" s="531" t="str">
        <f t="shared" si="101"/>
        <v>05/12/2024 09:00:00 AM</v>
      </c>
      <c r="F3180" s="530" t="str">
        <f t="shared" si="102"/>
        <v>May</v>
      </c>
    </row>
    <row r="3181" spans="1:6" x14ac:dyDescent="0.35">
      <c r="A3181" s="527">
        <f>Electricity!D3217</f>
        <v>45424</v>
      </c>
      <c r="B3181" s="528">
        <f>Electricity!E3217</f>
        <v>0.41666666666666669</v>
      </c>
      <c r="C3181" s="529">
        <f>Electricity!F3217</f>
        <v>0</v>
      </c>
      <c r="D3181" s="529">
        <f>Electricity!I3217</f>
        <v>0</v>
      </c>
      <c r="E3181" s="531" t="str">
        <f t="shared" si="101"/>
        <v>05/12/2024 10:00:00 AM</v>
      </c>
      <c r="F3181" s="530" t="str">
        <f t="shared" si="102"/>
        <v>May</v>
      </c>
    </row>
    <row r="3182" spans="1:6" x14ac:dyDescent="0.35">
      <c r="A3182" s="527">
        <f>Electricity!D3218</f>
        <v>45424</v>
      </c>
      <c r="B3182" s="528">
        <f>Electricity!E3218</f>
        <v>0.45833333333333337</v>
      </c>
      <c r="C3182" s="529">
        <f>Electricity!F3218</f>
        <v>0</v>
      </c>
      <c r="D3182" s="529">
        <f>Electricity!I3218</f>
        <v>0</v>
      </c>
      <c r="E3182" s="531" t="str">
        <f t="shared" si="101"/>
        <v>05/12/2024 11:00:00 AM</v>
      </c>
      <c r="F3182" s="530" t="str">
        <f t="shared" si="102"/>
        <v>May</v>
      </c>
    </row>
    <row r="3183" spans="1:6" x14ac:dyDescent="0.35">
      <c r="A3183" s="527">
        <f>Electricity!D3219</f>
        <v>45424</v>
      </c>
      <c r="B3183" s="528">
        <f>Electricity!E3219</f>
        <v>0.50000000000000011</v>
      </c>
      <c r="C3183" s="529">
        <f>Electricity!F3219</f>
        <v>0</v>
      </c>
      <c r="D3183" s="529">
        <f>Electricity!I3219</f>
        <v>0</v>
      </c>
      <c r="E3183" s="531" t="str">
        <f t="shared" si="101"/>
        <v>05/12/2024 12:00:00 PM</v>
      </c>
      <c r="F3183" s="530" t="str">
        <f t="shared" si="102"/>
        <v>May</v>
      </c>
    </row>
    <row r="3184" spans="1:6" x14ac:dyDescent="0.35">
      <c r="A3184" s="527">
        <f>Electricity!D3220</f>
        <v>45424</v>
      </c>
      <c r="B3184" s="528">
        <f>Electricity!E3220</f>
        <v>0.54166666666666674</v>
      </c>
      <c r="C3184" s="529">
        <f>Electricity!F3220</f>
        <v>0</v>
      </c>
      <c r="D3184" s="529">
        <f>Electricity!I3220</f>
        <v>0</v>
      </c>
      <c r="E3184" s="531" t="str">
        <f t="shared" si="101"/>
        <v>05/12/2024 01:00:00 PM</v>
      </c>
      <c r="F3184" s="530" t="str">
        <f t="shared" si="102"/>
        <v>May</v>
      </c>
    </row>
    <row r="3185" spans="1:6" x14ac:dyDescent="0.35">
      <c r="A3185" s="527">
        <f>Electricity!D3221</f>
        <v>45424</v>
      </c>
      <c r="B3185" s="528">
        <f>Electricity!E3221</f>
        <v>0.58333333333333337</v>
      </c>
      <c r="C3185" s="529">
        <f>Electricity!F3221</f>
        <v>0</v>
      </c>
      <c r="D3185" s="529">
        <f>Electricity!I3221</f>
        <v>0</v>
      </c>
      <c r="E3185" s="531" t="str">
        <f t="shared" si="101"/>
        <v>05/12/2024 02:00:00 PM</v>
      </c>
      <c r="F3185" s="530" t="str">
        <f t="shared" si="102"/>
        <v>May</v>
      </c>
    </row>
    <row r="3186" spans="1:6" x14ac:dyDescent="0.35">
      <c r="A3186" s="527">
        <f>Electricity!D3222</f>
        <v>45424</v>
      </c>
      <c r="B3186" s="528">
        <f>Electricity!E3222</f>
        <v>0.62500000000000011</v>
      </c>
      <c r="C3186" s="529">
        <f>Electricity!F3222</f>
        <v>0</v>
      </c>
      <c r="D3186" s="529">
        <f>Electricity!I3222</f>
        <v>0</v>
      </c>
      <c r="E3186" s="531" t="str">
        <f t="shared" si="101"/>
        <v>05/12/2024 03:00:00 PM</v>
      </c>
      <c r="F3186" s="530" t="str">
        <f t="shared" si="102"/>
        <v>May</v>
      </c>
    </row>
    <row r="3187" spans="1:6" x14ac:dyDescent="0.35">
      <c r="A3187" s="527">
        <f>Electricity!D3223</f>
        <v>45424</v>
      </c>
      <c r="B3187" s="528">
        <f>Electricity!E3223</f>
        <v>0.66666666666666674</v>
      </c>
      <c r="C3187" s="529">
        <f>Electricity!F3223</f>
        <v>0</v>
      </c>
      <c r="D3187" s="529">
        <f>Electricity!I3223</f>
        <v>0</v>
      </c>
      <c r="E3187" s="531" t="str">
        <f t="shared" si="101"/>
        <v>05/12/2024 04:00:00 PM</v>
      </c>
      <c r="F3187" s="530" t="str">
        <f t="shared" si="102"/>
        <v>May</v>
      </c>
    </row>
    <row r="3188" spans="1:6" x14ac:dyDescent="0.35">
      <c r="A3188" s="527">
        <f>Electricity!D3224</f>
        <v>45424</v>
      </c>
      <c r="B3188" s="528">
        <f>Electricity!E3224</f>
        <v>0.70833333333333337</v>
      </c>
      <c r="C3188" s="529">
        <f>Electricity!F3224</f>
        <v>0</v>
      </c>
      <c r="D3188" s="529">
        <f>Electricity!I3224</f>
        <v>0</v>
      </c>
      <c r="E3188" s="531" t="str">
        <f t="shared" ref="E3188:E3251" si="103">CONCATENATE(TEXT(A3188,"mm/dd/yyyy")," ",TEXT(B3188,"hh:mm:ss AM/PM"))</f>
        <v>05/12/2024 05:00:00 PM</v>
      </c>
      <c r="F3188" s="530" t="str">
        <f t="shared" si="102"/>
        <v>May</v>
      </c>
    </row>
    <row r="3189" spans="1:6" x14ac:dyDescent="0.35">
      <c r="A3189" s="527">
        <f>Electricity!D3225</f>
        <v>45424</v>
      </c>
      <c r="B3189" s="528">
        <f>Electricity!E3225</f>
        <v>0.75000000000000011</v>
      </c>
      <c r="C3189" s="529">
        <f>Electricity!F3225</f>
        <v>0</v>
      </c>
      <c r="D3189" s="529">
        <f>Electricity!I3225</f>
        <v>0</v>
      </c>
      <c r="E3189" s="531" t="str">
        <f t="shared" si="103"/>
        <v>05/12/2024 06:00:00 PM</v>
      </c>
      <c r="F3189" s="530" t="str">
        <f t="shared" si="102"/>
        <v>May</v>
      </c>
    </row>
    <row r="3190" spans="1:6" x14ac:dyDescent="0.35">
      <c r="A3190" s="527">
        <f>Electricity!D3226</f>
        <v>45424</v>
      </c>
      <c r="B3190" s="528">
        <f>Electricity!E3226</f>
        <v>0.79166666666666674</v>
      </c>
      <c r="C3190" s="529">
        <f>Electricity!F3226</f>
        <v>0</v>
      </c>
      <c r="D3190" s="529">
        <f>Electricity!I3226</f>
        <v>0</v>
      </c>
      <c r="E3190" s="531" t="str">
        <f t="shared" si="103"/>
        <v>05/12/2024 07:00:00 PM</v>
      </c>
      <c r="F3190" s="530" t="str">
        <f t="shared" si="102"/>
        <v>May</v>
      </c>
    </row>
    <row r="3191" spans="1:6" x14ac:dyDescent="0.35">
      <c r="A3191" s="527">
        <f>Electricity!D3227</f>
        <v>45424</v>
      </c>
      <c r="B3191" s="528">
        <f>Electricity!E3227</f>
        <v>0.83333333333333337</v>
      </c>
      <c r="C3191" s="529">
        <f>Electricity!F3227</f>
        <v>0</v>
      </c>
      <c r="D3191" s="529">
        <f>Electricity!I3227</f>
        <v>0</v>
      </c>
      <c r="E3191" s="531" t="str">
        <f t="shared" si="103"/>
        <v>05/12/2024 08:00:00 PM</v>
      </c>
      <c r="F3191" s="530" t="str">
        <f t="shared" si="102"/>
        <v>May</v>
      </c>
    </row>
    <row r="3192" spans="1:6" x14ac:dyDescent="0.35">
      <c r="A3192" s="527">
        <f>Electricity!D3228</f>
        <v>45424</v>
      </c>
      <c r="B3192" s="528">
        <f>Electricity!E3228</f>
        <v>0.87500000000000011</v>
      </c>
      <c r="C3192" s="529">
        <f>Electricity!F3228</f>
        <v>0</v>
      </c>
      <c r="D3192" s="529">
        <f>Electricity!I3228</f>
        <v>0</v>
      </c>
      <c r="E3192" s="531" t="str">
        <f t="shared" si="103"/>
        <v>05/12/2024 09:00:00 PM</v>
      </c>
      <c r="F3192" s="530" t="str">
        <f t="shared" si="102"/>
        <v>May</v>
      </c>
    </row>
    <row r="3193" spans="1:6" x14ac:dyDescent="0.35">
      <c r="A3193" s="527">
        <f>Electricity!D3229</f>
        <v>45424</v>
      </c>
      <c r="B3193" s="528">
        <f>Electricity!E3229</f>
        <v>0.91666666666666674</v>
      </c>
      <c r="C3193" s="529">
        <f>Electricity!F3229</f>
        <v>0</v>
      </c>
      <c r="D3193" s="529">
        <f>Electricity!I3229</f>
        <v>0</v>
      </c>
      <c r="E3193" s="531" t="str">
        <f t="shared" si="103"/>
        <v>05/12/2024 10:00:00 PM</v>
      </c>
      <c r="F3193" s="530" t="str">
        <f t="shared" si="102"/>
        <v>May</v>
      </c>
    </row>
    <row r="3194" spans="1:6" x14ac:dyDescent="0.35">
      <c r="A3194" s="527">
        <f>Electricity!D3230</f>
        <v>45424</v>
      </c>
      <c r="B3194" s="528">
        <f>Electricity!E3230</f>
        <v>0.95833333333333337</v>
      </c>
      <c r="C3194" s="529">
        <f>Electricity!F3230</f>
        <v>0</v>
      </c>
      <c r="D3194" s="529">
        <f>Electricity!I3230</f>
        <v>0</v>
      </c>
      <c r="E3194" s="531" t="str">
        <f t="shared" si="103"/>
        <v>05/12/2024 11:00:00 PM</v>
      </c>
      <c r="F3194" s="530" t="str">
        <f t="shared" si="102"/>
        <v>May</v>
      </c>
    </row>
    <row r="3195" spans="1:6" x14ac:dyDescent="0.35">
      <c r="A3195" s="527">
        <f>Electricity!D3231</f>
        <v>45425</v>
      </c>
      <c r="B3195" s="528">
        <f>Electricity!E3231</f>
        <v>3.1225022567582528E-17</v>
      </c>
      <c r="C3195" s="529">
        <f>Electricity!F3231</f>
        <v>0</v>
      </c>
      <c r="D3195" s="529">
        <f>Electricity!I3231</f>
        <v>0</v>
      </c>
      <c r="E3195" s="531" t="str">
        <f t="shared" si="103"/>
        <v>05/13/2024 12:00:00 AM</v>
      </c>
      <c r="F3195" s="530" t="str">
        <f t="shared" si="102"/>
        <v>May</v>
      </c>
    </row>
    <row r="3196" spans="1:6" x14ac:dyDescent="0.35">
      <c r="A3196" s="527">
        <f>Electricity!D3232</f>
        <v>45425</v>
      </c>
      <c r="B3196" s="528">
        <f>Electricity!E3232</f>
        <v>4.1666666666666699E-2</v>
      </c>
      <c r="C3196" s="529">
        <f>Electricity!F3232</f>
        <v>0</v>
      </c>
      <c r="D3196" s="529">
        <f>Electricity!I3232</f>
        <v>0</v>
      </c>
      <c r="E3196" s="531" t="str">
        <f t="shared" si="103"/>
        <v>05/13/2024 01:00:00 AM</v>
      </c>
      <c r="F3196" s="530" t="str">
        <f t="shared" si="102"/>
        <v>May</v>
      </c>
    </row>
    <row r="3197" spans="1:6" x14ac:dyDescent="0.35">
      <c r="A3197" s="527">
        <f>Electricity!D3233</f>
        <v>45425</v>
      </c>
      <c r="B3197" s="528">
        <f>Electricity!E3233</f>
        <v>8.333333333333337E-2</v>
      </c>
      <c r="C3197" s="529">
        <f>Electricity!F3233</f>
        <v>0</v>
      </c>
      <c r="D3197" s="529">
        <f>Electricity!I3233</f>
        <v>0</v>
      </c>
      <c r="E3197" s="531" t="str">
        <f t="shared" si="103"/>
        <v>05/13/2024 02:00:00 AM</v>
      </c>
      <c r="F3197" s="530" t="str">
        <f t="shared" si="102"/>
        <v>May</v>
      </c>
    </row>
    <row r="3198" spans="1:6" x14ac:dyDescent="0.35">
      <c r="A3198" s="527">
        <f>Electricity!D3234</f>
        <v>45425</v>
      </c>
      <c r="B3198" s="528">
        <f>Electricity!E3234</f>
        <v>0.12500000000000006</v>
      </c>
      <c r="C3198" s="529">
        <f>Electricity!F3234</f>
        <v>0</v>
      </c>
      <c r="D3198" s="529">
        <f>Electricity!I3234</f>
        <v>0</v>
      </c>
      <c r="E3198" s="531" t="str">
        <f t="shared" si="103"/>
        <v>05/13/2024 03:00:00 AM</v>
      </c>
      <c r="F3198" s="530" t="str">
        <f t="shared" si="102"/>
        <v>May</v>
      </c>
    </row>
    <row r="3199" spans="1:6" x14ac:dyDescent="0.35">
      <c r="A3199" s="527">
        <f>Electricity!D3235</f>
        <v>45425</v>
      </c>
      <c r="B3199" s="528">
        <f>Electricity!E3235</f>
        <v>0.16666666666666669</v>
      </c>
      <c r="C3199" s="529">
        <f>Electricity!F3235</f>
        <v>0</v>
      </c>
      <c r="D3199" s="529">
        <f>Electricity!I3235</f>
        <v>0</v>
      </c>
      <c r="E3199" s="531" t="str">
        <f t="shared" si="103"/>
        <v>05/13/2024 04:00:00 AM</v>
      </c>
      <c r="F3199" s="530" t="str">
        <f t="shared" si="102"/>
        <v>May</v>
      </c>
    </row>
    <row r="3200" spans="1:6" x14ac:dyDescent="0.35">
      <c r="A3200" s="527">
        <f>Electricity!D3236</f>
        <v>45425</v>
      </c>
      <c r="B3200" s="528">
        <f>Electricity!E3236</f>
        <v>0.20833333333333337</v>
      </c>
      <c r="C3200" s="529">
        <f>Electricity!F3236</f>
        <v>0</v>
      </c>
      <c r="D3200" s="529">
        <f>Electricity!I3236</f>
        <v>0</v>
      </c>
      <c r="E3200" s="531" t="str">
        <f t="shared" si="103"/>
        <v>05/13/2024 05:00:00 AM</v>
      </c>
      <c r="F3200" s="530" t="str">
        <f t="shared" si="102"/>
        <v>May</v>
      </c>
    </row>
    <row r="3201" spans="1:6" x14ac:dyDescent="0.35">
      <c r="A3201" s="527">
        <f>Electricity!D3237</f>
        <v>45425</v>
      </c>
      <c r="B3201" s="528">
        <f>Electricity!E3237</f>
        <v>0.25</v>
      </c>
      <c r="C3201" s="529">
        <f>Electricity!F3237</f>
        <v>0</v>
      </c>
      <c r="D3201" s="529">
        <f>Electricity!I3237</f>
        <v>0</v>
      </c>
      <c r="E3201" s="531" t="str">
        <f t="shared" si="103"/>
        <v>05/13/2024 06:00:00 AM</v>
      </c>
      <c r="F3201" s="530" t="str">
        <f t="shared" si="102"/>
        <v>May</v>
      </c>
    </row>
    <row r="3202" spans="1:6" x14ac:dyDescent="0.35">
      <c r="A3202" s="527">
        <f>Electricity!D3238</f>
        <v>45425</v>
      </c>
      <c r="B3202" s="528">
        <f>Electricity!E3238</f>
        <v>0.29166666666666669</v>
      </c>
      <c r="C3202" s="529">
        <f>Electricity!F3238</f>
        <v>0</v>
      </c>
      <c r="D3202" s="529">
        <f>Electricity!I3238</f>
        <v>0</v>
      </c>
      <c r="E3202" s="531" t="str">
        <f t="shared" si="103"/>
        <v>05/13/2024 07:00:00 AM</v>
      </c>
      <c r="F3202" s="530" t="str">
        <f t="shared" si="102"/>
        <v>May</v>
      </c>
    </row>
    <row r="3203" spans="1:6" x14ac:dyDescent="0.35">
      <c r="A3203" s="527">
        <f>Electricity!D3239</f>
        <v>45425</v>
      </c>
      <c r="B3203" s="528">
        <f>Electricity!E3239</f>
        <v>0.33333333333333337</v>
      </c>
      <c r="C3203" s="529">
        <f>Electricity!F3239</f>
        <v>0</v>
      </c>
      <c r="D3203" s="529">
        <f>Electricity!I3239</f>
        <v>0</v>
      </c>
      <c r="E3203" s="531" t="str">
        <f t="shared" si="103"/>
        <v>05/13/2024 08:00:00 AM</v>
      </c>
      <c r="F3203" s="530" t="str">
        <f t="shared" ref="F3203:F3266" si="104">TEXT(A3203,"mmm")</f>
        <v>May</v>
      </c>
    </row>
    <row r="3204" spans="1:6" x14ac:dyDescent="0.35">
      <c r="A3204" s="527">
        <f>Electricity!D3240</f>
        <v>45425</v>
      </c>
      <c r="B3204" s="528">
        <f>Electricity!E3240</f>
        <v>0.375</v>
      </c>
      <c r="C3204" s="529">
        <f>Electricity!F3240</f>
        <v>0</v>
      </c>
      <c r="D3204" s="529">
        <f>Electricity!I3240</f>
        <v>0</v>
      </c>
      <c r="E3204" s="531" t="str">
        <f t="shared" si="103"/>
        <v>05/13/2024 09:00:00 AM</v>
      </c>
      <c r="F3204" s="530" t="str">
        <f t="shared" si="104"/>
        <v>May</v>
      </c>
    </row>
    <row r="3205" spans="1:6" x14ac:dyDescent="0.35">
      <c r="A3205" s="527">
        <f>Electricity!D3241</f>
        <v>45425</v>
      </c>
      <c r="B3205" s="528">
        <f>Electricity!E3241</f>
        <v>0.41666666666666669</v>
      </c>
      <c r="C3205" s="529">
        <f>Electricity!F3241</f>
        <v>0</v>
      </c>
      <c r="D3205" s="529">
        <f>Electricity!I3241</f>
        <v>0</v>
      </c>
      <c r="E3205" s="531" t="str">
        <f t="shared" si="103"/>
        <v>05/13/2024 10:00:00 AM</v>
      </c>
      <c r="F3205" s="530" t="str">
        <f t="shared" si="104"/>
        <v>May</v>
      </c>
    </row>
    <row r="3206" spans="1:6" x14ac:dyDescent="0.35">
      <c r="A3206" s="527">
        <f>Electricity!D3242</f>
        <v>45425</v>
      </c>
      <c r="B3206" s="528">
        <f>Electricity!E3242</f>
        <v>0.45833333333333337</v>
      </c>
      <c r="C3206" s="529">
        <f>Electricity!F3242</f>
        <v>0</v>
      </c>
      <c r="D3206" s="529">
        <f>Electricity!I3242</f>
        <v>0</v>
      </c>
      <c r="E3206" s="531" t="str">
        <f t="shared" si="103"/>
        <v>05/13/2024 11:00:00 AM</v>
      </c>
      <c r="F3206" s="530" t="str">
        <f t="shared" si="104"/>
        <v>May</v>
      </c>
    </row>
    <row r="3207" spans="1:6" x14ac:dyDescent="0.35">
      <c r="A3207" s="527">
        <f>Electricity!D3243</f>
        <v>45425</v>
      </c>
      <c r="B3207" s="528">
        <f>Electricity!E3243</f>
        <v>0.50000000000000011</v>
      </c>
      <c r="C3207" s="529">
        <f>Electricity!F3243</f>
        <v>0</v>
      </c>
      <c r="D3207" s="529">
        <f>Electricity!I3243</f>
        <v>0</v>
      </c>
      <c r="E3207" s="531" t="str">
        <f t="shared" si="103"/>
        <v>05/13/2024 12:00:00 PM</v>
      </c>
      <c r="F3207" s="530" t="str">
        <f t="shared" si="104"/>
        <v>May</v>
      </c>
    </row>
    <row r="3208" spans="1:6" x14ac:dyDescent="0.35">
      <c r="A3208" s="527">
        <f>Electricity!D3244</f>
        <v>45425</v>
      </c>
      <c r="B3208" s="528">
        <f>Electricity!E3244</f>
        <v>0.54166666666666674</v>
      </c>
      <c r="C3208" s="529">
        <f>Electricity!F3244</f>
        <v>0</v>
      </c>
      <c r="D3208" s="529">
        <f>Electricity!I3244</f>
        <v>0</v>
      </c>
      <c r="E3208" s="531" t="str">
        <f t="shared" si="103"/>
        <v>05/13/2024 01:00:00 PM</v>
      </c>
      <c r="F3208" s="530" t="str">
        <f t="shared" si="104"/>
        <v>May</v>
      </c>
    </row>
    <row r="3209" spans="1:6" x14ac:dyDescent="0.35">
      <c r="A3209" s="527">
        <f>Electricity!D3245</f>
        <v>45425</v>
      </c>
      <c r="B3209" s="528">
        <f>Electricity!E3245</f>
        <v>0.58333333333333337</v>
      </c>
      <c r="C3209" s="529">
        <f>Electricity!F3245</f>
        <v>0</v>
      </c>
      <c r="D3209" s="529">
        <f>Electricity!I3245</f>
        <v>0</v>
      </c>
      <c r="E3209" s="531" t="str">
        <f t="shared" si="103"/>
        <v>05/13/2024 02:00:00 PM</v>
      </c>
      <c r="F3209" s="530" t="str">
        <f t="shared" si="104"/>
        <v>May</v>
      </c>
    </row>
    <row r="3210" spans="1:6" x14ac:dyDescent="0.35">
      <c r="A3210" s="527">
        <f>Electricity!D3246</f>
        <v>45425</v>
      </c>
      <c r="B3210" s="528">
        <f>Electricity!E3246</f>
        <v>0.62500000000000011</v>
      </c>
      <c r="C3210" s="529">
        <f>Electricity!F3246</f>
        <v>0</v>
      </c>
      <c r="D3210" s="529">
        <f>Electricity!I3246</f>
        <v>0</v>
      </c>
      <c r="E3210" s="531" t="str">
        <f t="shared" si="103"/>
        <v>05/13/2024 03:00:00 PM</v>
      </c>
      <c r="F3210" s="530" t="str">
        <f t="shared" si="104"/>
        <v>May</v>
      </c>
    </row>
    <row r="3211" spans="1:6" x14ac:dyDescent="0.35">
      <c r="A3211" s="527">
        <f>Electricity!D3247</f>
        <v>45425</v>
      </c>
      <c r="B3211" s="528">
        <f>Electricity!E3247</f>
        <v>0.66666666666666674</v>
      </c>
      <c r="C3211" s="529">
        <f>Electricity!F3247</f>
        <v>0</v>
      </c>
      <c r="D3211" s="529">
        <f>Electricity!I3247</f>
        <v>0</v>
      </c>
      <c r="E3211" s="531" t="str">
        <f t="shared" si="103"/>
        <v>05/13/2024 04:00:00 PM</v>
      </c>
      <c r="F3211" s="530" t="str">
        <f t="shared" si="104"/>
        <v>May</v>
      </c>
    </row>
    <row r="3212" spans="1:6" x14ac:dyDescent="0.35">
      <c r="A3212" s="527">
        <f>Electricity!D3248</f>
        <v>45425</v>
      </c>
      <c r="B3212" s="528">
        <f>Electricity!E3248</f>
        <v>0.70833333333333337</v>
      </c>
      <c r="C3212" s="529">
        <f>Electricity!F3248</f>
        <v>0</v>
      </c>
      <c r="D3212" s="529">
        <f>Electricity!I3248</f>
        <v>0</v>
      </c>
      <c r="E3212" s="531" t="str">
        <f t="shared" si="103"/>
        <v>05/13/2024 05:00:00 PM</v>
      </c>
      <c r="F3212" s="530" t="str">
        <f t="shared" si="104"/>
        <v>May</v>
      </c>
    </row>
    <row r="3213" spans="1:6" x14ac:dyDescent="0.35">
      <c r="A3213" s="527">
        <f>Electricity!D3249</f>
        <v>45425</v>
      </c>
      <c r="B3213" s="528">
        <f>Electricity!E3249</f>
        <v>0.75000000000000011</v>
      </c>
      <c r="C3213" s="529">
        <f>Electricity!F3249</f>
        <v>0</v>
      </c>
      <c r="D3213" s="529">
        <f>Electricity!I3249</f>
        <v>0</v>
      </c>
      <c r="E3213" s="531" t="str">
        <f t="shared" si="103"/>
        <v>05/13/2024 06:00:00 PM</v>
      </c>
      <c r="F3213" s="530" t="str">
        <f t="shared" si="104"/>
        <v>May</v>
      </c>
    </row>
    <row r="3214" spans="1:6" x14ac:dyDescent="0.35">
      <c r="A3214" s="527">
        <f>Electricity!D3250</f>
        <v>45425</v>
      </c>
      <c r="B3214" s="528">
        <f>Electricity!E3250</f>
        <v>0.79166666666666674</v>
      </c>
      <c r="C3214" s="529">
        <f>Electricity!F3250</f>
        <v>0</v>
      </c>
      <c r="D3214" s="529">
        <f>Electricity!I3250</f>
        <v>0</v>
      </c>
      <c r="E3214" s="531" t="str">
        <f t="shared" si="103"/>
        <v>05/13/2024 07:00:00 PM</v>
      </c>
      <c r="F3214" s="530" t="str">
        <f t="shared" si="104"/>
        <v>May</v>
      </c>
    </row>
    <row r="3215" spans="1:6" x14ac:dyDescent="0.35">
      <c r="A3215" s="527">
        <f>Electricity!D3251</f>
        <v>45425</v>
      </c>
      <c r="B3215" s="528">
        <f>Electricity!E3251</f>
        <v>0.83333333333333337</v>
      </c>
      <c r="C3215" s="529">
        <f>Electricity!F3251</f>
        <v>0</v>
      </c>
      <c r="D3215" s="529">
        <f>Electricity!I3251</f>
        <v>0</v>
      </c>
      <c r="E3215" s="531" t="str">
        <f t="shared" si="103"/>
        <v>05/13/2024 08:00:00 PM</v>
      </c>
      <c r="F3215" s="530" t="str">
        <f t="shared" si="104"/>
        <v>May</v>
      </c>
    </row>
    <row r="3216" spans="1:6" x14ac:dyDescent="0.35">
      <c r="A3216" s="527">
        <f>Electricity!D3252</f>
        <v>45425</v>
      </c>
      <c r="B3216" s="528">
        <f>Electricity!E3252</f>
        <v>0.87500000000000011</v>
      </c>
      <c r="C3216" s="529">
        <f>Electricity!F3252</f>
        <v>0</v>
      </c>
      <c r="D3216" s="529">
        <f>Electricity!I3252</f>
        <v>0</v>
      </c>
      <c r="E3216" s="531" t="str">
        <f t="shared" si="103"/>
        <v>05/13/2024 09:00:00 PM</v>
      </c>
      <c r="F3216" s="530" t="str">
        <f t="shared" si="104"/>
        <v>May</v>
      </c>
    </row>
    <row r="3217" spans="1:6" x14ac:dyDescent="0.35">
      <c r="A3217" s="527">
        <f>Electricity!D3253</f>
        <v>45425</v>
      </c>
      <c r="B3217" s="528">
        <f>Electricity!E3253</f>
        <v>0.91666666666666674</v>
      </c>
      <c r="C3217" s="529">
        <f>Electricity!F3253</f>
        <v>0</v>
      </c>
      <c r="D3217" s="529">
        <f>Electricity!I3253</f>
        <v>0</v>
      </c>
      <c r="E3217" s="531" t="str">
        <f t="shared" si="103"/>
        <v>05/13/2024 10:00:00 PM</v>
      </c>
      <c r="F3217" s="530" t="str">
        <f t="shared" si="104"/>
        <v>May</v>
      </c>
    </row>
    <row r="3218" spans="1:6" x14ac:dyDescent="0.35">
      <c r="A3218" s="527">
        <f>Electricity!D3254</f>
        <v>45425</v>
      </c>
      <c r="B3218" s="528">
        <f>Electricity!E3254</f>
        <v>0.95833333333333337</v>
      </c>
      <c r="C3218" s="529">
        <f>Electricity!F3254</f>
        <v>0</v>
      </c>
      <c r="D3218" s="529">
        <f>Electricity!I3254</f>
        <v>0</v>
      </c>
      <c r="E3218" s="531" t="str">
        <f t="shared" si="103"/>
        <v>05/13/2024 11:00:00 PM</v>
      </c>
      <c r="F3218" s="530" t="str">
        <f t="shared" si="104"/>
        <v>May</v>
      </c>
    </row>
    <row r="3219" spans="1:6" x14ac:dyDescent="0.35">
      <c r="A3219" s="527">
        <f>Electricity!D3255</f>
        <v>45426</v>
      </c>
      <c r="B3219" s="528">
        <f>Electricity!E3255</f>
        <v>3.1225022567582528E-17</v>
      </c>
      <c r="C3219" s="529">
        <f>Electricity!F3255</f>
        <v>0</v>
      </c>
      <c r="D3219" s="529">
        <f>Electricity!I3255</f>
        <v>0</v>
      </c>
      <c r="E3219" s="531" t="str">
        <f t="shared" si="103"/>
        <v>05/14/2024 12:00:00 AM</v>
      </c>
      <c r="F3219" s="530" t="str">
        <f t="shared" si="104"/>
        <v>May</v>
      </c>
    </row>
    <row r="3220" spans="1:6" x14ac:dyDescent="0.35">
      <c r="A3220" s="527">
        <f>Electricity!D3256</f>
        <v>45426</v>
      </c>
      <c r="B3220" s="528">
        <f>Electricity!E3256</f>
        <v>4.1666666666666699E-2</v>
      </c>
      <c r="C3220" s="529">
        <f>Electricity!F3256</f>
        <v>0</v>
      </c>
      <c r="D3220" s="529">
        <f>Electricity!I3256</f>
        <v>0</v>
      </c>
      <c r="E3220" s="531" t="str">
        <f t="shared" si="103"/>
        <v>05/14/2024 01:00:00 AM</v>
      </c>
      <c r="F3220" s="530" t="str">
        <f t="shared" si="104"/>
        <v>May</v>
      </c>
    </row>
    <row r="3221" spans="1:6" x14ac:dyDescent="0.35">
      <c r="A3221" s="527">
        <f>Electricity!D3257</f>
        <v>45426</v>
      </c>
      <c r="B3221" s="528">
        <f>Electricity!E3257</f>
        <v>8.333333333333337E-2</v>
      </c>
      <c r="C3221" s="529">
        <f>Electricity!F3257</f>
        <v>0</v>
      </c>
      <c r="D3221" s="529">
        <f>Electricity!I3257</f>
        <v>0</v>
      </c>
      <c r="E3221" s="531" t="str">
        <f t="shared" si="103"/>
        <v>05/14/2024 02:00:00 AM</v>
      </c>
      <c r="F3221" s="530" t="str">
        <f t="shared" si="104"/>
        <v>May</v>
      </c>
    </row>
    <row r="3222" spans="1:6" x14ac:dyDescent="0.35">
      <c r="A3222" s="527">
        <f>Electricity!D3258</f>
        <v>45426</v>
      </c>
      <c r="B3222" s="528">
        <f>Electricity!E3258</f>
        <v>0.12500000000000006</v>
      </c>
      <c r="C3222" s="529">
        <f>Electricity!F3258</f>
        <v>0</v>
      </c>
      <c r="D3222" s="529">
        <f>Electricity!I3258</f>
        <v>0</v>
      </c>
      <c r="E3222" s="531" t="str">
        <f t="shared" si="103"/>
        <v>05/14/2024 03:00:00 AM</v>
      </c>
      <c r="F3222" s="530" t="str">
        <f t="shared" si="104"/>
        <v>May</v>
      </c>
    </row>
    <row r="3223" spans="1:6" x14ac:dyDescent="0.35">
      <c r="A3223" s="527">
        <f>Electricity!D3259</f>
        <v>45426</v>
      </c>
      <c r="B3223" s="528">
        <f>Electricity!E3259</f>
        <v>0.16666666666666669</v>
      </c>
      <c r="C3223" s="529">
        <f>Electricity!F3259</f>
        <v>0</v>
      </c>
      <c r="D3223" s="529">
        <f>Electricity!I3259</f>
        <v>0</v>
      </c>
      <c r="E3223" s="531" t="str">
        <f t="shared" si="103"/>
        <v>05/14/2024 04:00:00 AM</v>
      </c>
      <c r="F3223" s="530" t="str">
        <f t="shared" si="104"/>
        <v>May</v>
      </c>
    </row>
    <row r="3224" spans="1:6" x14ac:dyDescent="0.35">
      <c r="A3224" s="527">
        <f>Electricity!D3260</f>
        <v>45426</v>
      </c>
      <c r="B3224" s="528">
        <f>Electricity!E3260</f>
        <v>0.20833333333333337</v>
      </c>
      <c r="C3224" s="529">
        <f>Electricity!F3260</f>
        <v>0</v>
      </c>
      <c r="D3224" s="529">
        <f>Electricity!I3260</f>
        <v>0</v>
      </c>
      <c r="E3224" s="531" t="str">
        <f t="shared" si="103"/>
        <v>05/14/2024 05:00:00 AM</v>
      </c>
      <c r="F3224" s="530" t="str">
        <f t="shared" si="104"/>
        <v>May</v>
      </c>
    </row>
    <row r="3225" spans="1:6" x14ac:dyDescent="0.35">
      <c r="A3225" s="527">
        <f>Electricity!D3261</f>
        <v>45426</v>
      </c>
      <c r="B3225" s="528">
        <f>Electricity!E3261</f>
        <v>0.25</v>
      </c>
      <c r="C3225" s="529">
        <f>Electricity!F3261</f>
        <v>0</v>
      </c>
      <c r="D3225" s="529">
        <f>Electricity!I3261</f>
        <v>0</v>
      </c>
      <c r="E3225" s="531" t="str">
        <f t="shared" si="103"/>
        <v>05/14/2024 06:00:00 AM</v>
      </c>
      <c r="F3225" s="530" t="str">
        <f t="shared" si="104"/>
        <v>May</v>
      </c>
    </row>
    <row r="3226" spans="1:6" x14ac:dyDescent="0.35">
      <c r="A3226" s="527">
        <f>Electricity!D3262</f>
        <v>45426</v>
      </c>
      <c r="B3226" s="528">
        <f>Electricity!E3262</f>
        <v>0.29166666666666669</v>
      </c>
      <c r="C3226" s="529">
        <f>Electricity!F3262</f>
        <v>0</v>
      </c>
      <c r="D3226" s="529">
        <f>Electricity!I3262</f>
        <v>0</v>
      </c>
      <c r="E3226" s="531" t="str">
        <f t="shared" si="103"/>
        <v>05/14/2024 07:00:00 AM</v>
      </c>
      <c r="F3226" s="530" t="str">
        <f t="shared" si="104"/>
        <v>May</v>
      </c>
    </row>
    <row r="3227" spans="1:6" x14ac:dyDescent="0.35">
      <c r="A3227" s="527">
        <f>Electricity!D3263</f>
        <v>45426</v>
      </c>
      <c r="B3227" s="528">
        <f>Electricity!E3263</f>
        <v>0.33333333333333337</v>
      </c>
      <c r="C3227" s="529">
        <f>Electricity!F3263</f>
        <v>0</v>
      </c>
      <c r="D3227" s="529">
        <f>Electricity!I3263</f>
        <v>0</v>
      </c>
      <c r="E3227" s="531" t="str">
        <f t="shared" si="103"/>
        <v>05/14/2024 08:00:00 AM</v>
      </c>
      <c r="F3227" s="530" t="str">
        <f t="shared" si="104"/>
        <v>May</v>
      </c>
    </row>
    <row r="3228" spans="1:6" x14ac:dyDescent="0.35">
      <c r="A3228" s="527">
        <f>Electricity!D3264</f>
        <v>45426</v>
      </c>
      <c r="B3228" s="528">
        <f>Electricity!E3264</f>
        <v>0.375</v>
      </c>
      <c r="C3228" s="529">
        <f>Electricity!F3264</f>
        <v>0</v>
      </c>
      <c r="D3228" s="529">
        <f>Electricity!I3264</f>
        <v>0</v>
      </c>
      <c r="E3228" s="531" t="str">
        <f t="shared" si="103"/>
        <v>05/14/2024 09:00:00 AM</v>
      </c>
      <c r="F3228" s="530" t="str">
        <f t="shared" si="104"/>
        <v>May</v>
      </c>
    </row>
    <row r="3229" spans="1:6" x14ac:dyDescent="0.35">
      <c r="A3229" s="527">
        <f>Electricity!D3265</f>
        <v>45426</v>
      </c>
      <c r="B3229" s="528">
        <f>Electricity!E3265</f>
        <v>0.41666666666666669</v>
      </c>
      <c r="C3229" s="529">
        <f>Electricity!F3265</f>
        <v>0</v>
      </c>
      <c r="D3229" s="529">
        <f>Electricity!I3265</f>
        <v>0</v>
      </c>
      <c r="E3229" s="531" t="str">
        <f t="shared" si="103"/>
        <v>05/14/2024 10:00:00 AM</v>
      </c>
      <c r="F3229" s="530" t="str">
        <f t="shared" si="104"/>
        <v>May</v>
      </c>
    </row>
    <row r="3230" spans="1:6" x14ac:dyDescent="0.35">
      <c r="A3230" s="527">
        <f>Electricity!D3266</f>
        <v>45426</v>
      </c>
      <c r="B3230" s="528">
        <f>Electricity!E3266</f>
        <v>0.45833333333333337</v>
      </c>
      <c r="C3230" s="529">
        <f>Electricity!F3266</f>
        <v>0</v>
      </c>
      <c r="D3230" s="529">
        <f>Electricity!I3266</f>
        <v>0</v>
      </c>
      <c r="E3230" s="531" t="str">
        <f t="shared" si="103"/>
        <v>05/14/2024 11:00:00 AM</v>
      </c>
      <c r="F3230" s="530" t="str">
        <f t="shared" si="104"/>
        <v>May</v>
      </c>
    </row>
    <row r="3231" spans="1:6" x14ac:dyDescent="0.35">
      <c r="A3231" s="527">
        <f>Electricity!D3267</f>
        <v>45426</v>
      </c>
      <c r="B3231" s="528">
        <f>Electricity!E3267</f>
        <v>0.50000000000000011</v>
      </c>
      <c r="C3231" s="529">
        <f>Electricity!F3267</f>
        <v>0</v>
      </c>
      <c r="D3231" s="529">
        <f>Electricity!I3267</f>
        <v>0</v>
      </c>
      <c r="E3231" s="531" t="str">
        <f t="shared" si="103"/>
        <v>05/14/2024 12:00:00 PM</v>
      </c>
      <c r="F3231" s="530" t="str">
        <f t="shared" si="104"/>
        <v>May</v>
      </c>
    </row>
    <row r="3232" spans="1:6" x14ac:dyDescent="0.35">
      <c r="A3232" s="527">
        <f>Electricity!D3268</f>
        <v>45426</v>
      </c>
      <c r="B3232" s="528">
        <f>Electricity!E3268</f>
        <v>0.54166666666666674</v>
      </c>
      <c r="C3232" s="529">
        <f>Electricity!F3268</f>
        <v>0</v>
      </c>
      <c r="D3232" s="529">
        <f>Electricity!I3268</f>
        <v>0</v>
      </c>
      <c r="E3232" s="531" t="str">
        <f t="shared" si="103"/>
        <v>05/14/2024 01:00:00 PM</v>
      </c>
      <c r="F3232" s="530" t="str">
        <f t="shared" si="104"/>
        <v>May</v>
      </c>
    </row>
    <row r="3233" spans="1:6" x14ac:dyDescent="0.35">
      <c r="A3233" s="527">
        <f>Electricity!D3269</f>
        <v>45426</v>
      </c>
      <c r="B3233" s="528">
        <f>Electricity!E3269</f>
        <v>0.58333333333333337</v>
      </c>
      <c r="C3233" s="529">
        <f>Electricity!F3269</f>
        <v>0</v>
      </c>
      <c r="D3233" s="529">
        <f>Electricity!I3269</f>
        <v>0</v>
      </c>
      <c r="E3233" s="531" t="str">
        <f t="shared" si="103"/>
        <v>05/14/2024 02:00:00 PM</v>
      </c>
      <c r="F3233" s="530" t="str">
        <f t="shared" si="104"/>
        <v>May</v>
      </c>
    </row>
    <row r="3234" spans="1:6" x14ac:dyDescent="0.35">
      <c r="A3234" s="527">
        <f>Electricity!D3270</f>
        <v>45426</v>
      </c>
      <c r="B3234" s="528">
        <f>Electricity!E3270</f>
        <v>0.62500000000000011</v>
      </c>
      <c r="C3234" s="529">
        <f>Electricity!F3270</f>
        <v>0</v>
      </c>
      <c r="D3234" s="529">
        <f>Electricity!I3270</f>
        <v>0</v>
      </c>
      <c r="E3234" s="531" t="str">
        <f t="shared" si="103"/>
        <v>05/14/2024 03:00:00 PM</v>
      </c>
      <c r="F3234" s="530" t="str">
        <f t="shared" si="104"/>
        <v>May</v>
      </c>
    </row>
    <row r="3235" spans="1:6" x14ac:dyDescent="0.35">
      <c r="A3235" s="527">
        <f>Electricity!D3271</f>
        <v>45426</v>
      </c>
      <c r="B3235" s="528">
        <f>Electricity!E3271</f>
        <v>0.66666666666666674</v>
      </c>
      <c r="C3235" s="529">
        <f>Electricity!F3271</f>
        <v>0</v>
      </c>
      <c r="D3235" s="529">
        <f>Electricity!I3271</f>
        <v>0</v>
      </c>
      <c r="E3235" s="531" t="str">
        <f t="shared" si="103"/>
        <v>05/14/2024 04:00:00 PM</v>
      </c>
      <c r="F3235" s="530" t="str">
        <f t="shared" si="104"/>
        <v>May</v>
      </c>
    </row>
    <row r="3236" spans="1:6" x14ac:dyDescent="0.35">
      <c r="A3236" s="527">
        <f>Electricity!D3272</f>
        <v>45426</v>
      </c>
      <c r="B3236" s="528">
        <f>Electricity!E3272</f>
        <v>0.70833333333333337</v>
      </c>
      <c r="C3236" s="529">
        <f>Electricity!F3272</f>
        <v>0</v>
      </c>
      <c r="D3236" s="529">
        <f>Electricity!I3272</f>
        <v>0</v>
      </c>
      <c r="E3236" s="531" t="str">
        <f t="shared" si="103"/>
        <v>05/14/2024 05:00:00 PM</v>
      </c>
      <c r="F3236" s="530" t="str">
        <f t="shared" si="104"/>
        <v>May</v>
      </c>
    </row>
    <row r="3237" spans="1:6" x14ac:dyDescent="0.35">
      <c r="A3237" s="527">
        <f>Electricity!D3273</f>
        <v>45426</v>
      </c>
      <c r="B3237" s="528">
        <f>Electricity!E3273</f>
        <v>0.75000000000000011</v>
      </c>
      <c r="C3237" s="529">
        <f>Electricity!F3273</f>
        <v>0</v>
      </c>
      <c r="D3237" s="529">
        <f>Electricity!I3273</f>
        <v>0</v>
      </c>
      <c r="E3237" s="531" t="str">
        <f t="shared" si="103"/>
        <v>05/14/2024 06:00:00 PM</v>
      </c>
      <c r="F3237" s="530" t="str">
        <f t="shared" si="104"/>
        <v>May</v>
      </c>
    </row>
    <row r="3238" spans="1:6" x14ac:dyDescent="0.35">
      <c r="A3238" s="527">
        <f>Electricity!D3274</f>
        <v>45426</v>
      </c>
      <c r="B3238" s="528">
        <f>Electricity!E3274</f>
        <v>0.79166666666666674</v>
      </c>
      <c r="C3238" s="529">
        <f>Electricity!F3274</f>
        <v>0</v>
      </c>
      <c r="D3238" s="529">
        <f>Electricity!I3274</f>
        <v>0</v>
      </c>
      <c r="E3238" s="531" t="str">
        <f t="shared" si="103"/>
        <v>05/14/2024 07:00:00 PM</v>
      </c>
      <c r="F3238" s="530" t="str">
        <f t="shared" si="104"/>
        <v>May</v>
      </c>
    </row>
    <row r="3239" spans="1:6" x14ac:dyDescent="0.35">
      <c r="A3239" s="527">
        <f>Electricity!D3275</f>
        <v>45426</v>
      </c>
      <c r="B3239" s="528">
        <f>Electricity!E3275</f>
        <v>0.83333333333333337</v>
      </c>
      <c r="C3239" s="529">
        <f>Electricity!F3275</f>
        <v>0</v>
      </c>
      <c r="D3239" s="529">
        <f>Electricity!I3275</f>
        <v>0</v>
      </c>
      <c r="E3239" s="531" t="str">
        <f t="shared" si="103"/>
        <v>05/14/2024 08:00:00 PM</v>
      </c>
      <c r="F3239" s="530" t="str">
        <f t="shared" si="104"/>
        <v>May</v>
      </c>
    </row>
    <row r="3240" spans="1:6" x14ac:dyDescent="0.35">
      <c r="A3240" s="527">
        <f>Electricity!D3276</f>
        <v>45426</v>
      </c>
      <c r="B3240" s="528">
        <f>Electricity!E3276</f>
        <v>0.87500000000000011</v>
      </c>
      <c r="C3240" s="529">
        <f>Electricity!F3276</f>
        <v>0</v>
      </c>
      <c r="D3240" s="529">
        <f>Electricity!I3276</f>
        <v>0</v>
      </c>
      <c r="E3240" s="531" t="str">
        <f t="shared" si="103"/>
        <v>05/14/2024 09:00:00 PM</v>
      </c>
      <c r="F3240" s="530" t="str">
        <f t="shared" si="104"/>
        <v>May</v>
      </c>
    </row>
    <row r="3241" spans="1:6" x14ac:dyDescent="0.35">
      <c r="A3241" s="527">
        <f>Electricity!D3277</f>
        <v>45426</v>
      </c>
      <c r="B3241" s="528">
        <f>Electricity!E3277</f>
        <v>0.91666666666666674</v>
      </c>
      <c r="C3241" s="529">
        <f>Electricity!F3277</f>
        <v>0</v>
      </c>
      <c r="D3241" s="529">
        <f>Electricity!I3277</f>
        <v>0</v>
      </c>
      <c r="E3241" s="531" t="str">
        <f t="shared" si="103"/>
        <v>05/14/2024 10:00:00 PM</v>
      </c>
      <c r="F3241" s="530" t="str">
        <f t="shared" si="104"/>
        <v>May</v>
      </c>
    </row>
    <row r="3242" spans="1:6" x14ac:dyDescent="0.35">
      <c r="A3242" s="527">
        <f>Electricity!D3278</f>
        <v>45426</v>
      </c>
      <c r="B3242" s="528">
        <f>Electricity!E3278</f>
        <v>0.95833333333333337</v>
      </c>
      <c r="C3242" s="529">
        <f>Electricity!F3278</f>
        <v>0</v>
      </c>
      <c r="D3242" s="529">
        <f>Electricity!I3278</f>
        <v>0</v>
      </c>
      <c r="E3242" s="531" t="str">
        <f t="shared" si="103"/>
        <v>05/14/2024 11:00:00 PM</v>
      </c>
      <c r="F3242" s="530" t="str">
        <f t="shared" si="104"/>
        <v>May</v>
      </c>
    </row>
    <row r="3243" spans="1:6" x14ac:dyDescent="0.35">
      <c r="A3243" s="527">
        <f>Electricity!D3279</f>
        <v>45427</v>
      </c>
      <c r="B3243" s="528">
        <f>Electricity!E3279</f>
        <v>3.1225022567582528E-17</v>
      </c>
      <c r="C3243" s="529">
        <f>Electricity!F3279</f>
        <v>0</v>
      </c>
      <c r="D3243" s="529">
        <f>Electricity!I3279</f>
        <v>0</v>
      </c>
      <c r="E3243" s="531" t="str">
        <f t="shared" si="103"/>
        <v>05/15/2024 12:00:00 AM</v>
      </c>
      <c r="F3243" s="530" t="str">
        <f t="shared" si="104"/>
        <v>May</v>
      </c>
    </row>
    <row r="3244" spans="1:6" x14ac:dyDescent="0.35">
      <c r="A3244" s="527">
        <f>Electricity!D3280</f>
        <v>45427</v>
      </c>
      <c r="B3244" s="528">
        <f>Electricity!E3280</f>
        <v>4.1666666666666699E-2</v>
      </c>
      <c r="C3244" s="529">
        <f>Electricity!F3280</f>
        <v>0</v>
      </c>
      <c r="D3244" s="529">
        <f>Electricity!I3280</f>
        <v>0</v>
      </c>
      <c r="E3244" s="531" t="str">
        <f t="shared" si="103"/>
        <v>05/15/2024 01:00:00 AM</v>
      </c>
      <c r="F3244" s="530" t="str">
        <f t="shared" si="104"/>
        <v>May</v>
      </c>
    </row>
    <row r="3245" spans="1:6" x14ac:dyDescent="0.35">
      <c r="A3245" s="527">
        <f>Electricity!D3281</f>
        <v>45427</v>
      </c>
      <c r="B3245" s="528">
        <f>Electricity!E3281</f>
        <v>8.333333333333337E-2</v>
      </c>
      <c r="C3245" s="529">
        <f>Electricity!F3281</f>
        <v>0</v>
      </c>
      <c r="D3245" s="529">
        <f>Electricity!I3281</f>
        <v>0</v>
      </c>
      <c r="E3245" s="531" t="str">
        <f t="shared" si="103"/>
        <v>05/15/2024 02:00:00 AM</v>
      </c>
      <c r="F3245" s="530" t="str">
        <f t="shared" si="104"/>
        <v>May</v>
      </c>
    </row>
    <row r="3246" spans="1:6" x14ac:dyDescent="0.35">
      <c r="A3246" s="527">
        <f>Electricity!D3282</f>
        <v>45427</v>
      </c>
      <c r="B3246" s="528">
        <f>Electricity!E3282</f>
        <v>0.12500000000000006</v>
      </c>
      <c r="C3246" s="529">
        <f>Electricity!F3282</f>
        <v>0</v>
      </c>
      <c r="D3246" s="529">
        <f>Electricity!I3282</f>
        <v>0</v>
      </c>
      <c r="E3246" s="531" t="str">
        <f t="shared" si="103"/>
        <v>05/15/2024 03:00:00 AM</v>
      </c>
      <c r="F3246" s="530" t="str">
        <f t="shared" si="104"/>
        <v>May</v>
      </c>
    </row>
    <row r="3247" spans="1:6" x14ac:dyDescent="0.35">
      <c r="A3247" s="527">
        <f>Electricity!D3283</f>
        <v>45427</v>
      </c>
      <c r="B3247" s="528">
        <f>Electricity!E3283</f>
        <v>0.16666666666666669</v>
      </c>
      <c r="C3247" s="529">
        <f>Electricity!F3283</f>
        <v>0</v>
      </c>
      <c r="D3247" s="529">
        <f>Electricity!I3283</f>
        <v>0</v>
      </c>
      <c r="E3247" s="531" t="str">
        <f t="shared" si="103"/>
        <v>05/15/2024 04:00:00 AM</v>
      </c>
      <c r="F3247" s="530" t="str">
        <f t="shared" si="104"/>
        <v>May</v>
      </c>
    </row>
    <row r="3248" spans="1:6" x14ac:dyDescent="0.35">
      <c r="A3248" s="527">
        <f>Electricity!D3284</f>
        <v>45427</v>
      </c>
      <c r="B3248" s="528">
        <f>Electricity!E3284</f>
        <v>0.20833333333333337</v>
      </c>
      <c r="C3248" s="529">
        <f>Electricity!F3284</f>
        <v>0</v>
      </c>
      <c r="D3248" s="529">
        <f>Electricity!I3284</f>
        <v>0</v>
      </c>
      <c r="E3248" s="531" t="str">
        <f t="shared" si="103"/>
        <v>05/15/2024 05:00:00 AM</v>
      </c>
      <c r="F3248" s="530" t="str">
        <f t="shared" si="104"/>
        <v>May</v>
      </c>
    </row>
    <row r="3249" spans="1:6" x14ac:dyDescent="0.35">
      <c r="A3249" s="527">
        <f>Electricity!D3285</f>
        <v>45427</v>
      </c>
      <c r="B3249" s="528">
        <f>Electricity!E3285</f>
        <v>0.25</v>
      </c>
      <c r="C3249" s="529">
        <f>Electricity!F3285</f>
        <v>0</v>
      </c>
      <c r="D3249" s="529">
        <f>Electricity!I3285</f>
        <v>0</v>
      </c>
      <c r="E3249" s="531" t="str">
        <f t="shared" si="103"/>
        <v>05/15/2024 06:00:00 AM</v>
      </c>
      <c r="F3249" s="530" t="str">
        <f t="shared" si="104"/>
        <v>May</v>
      </c>
    </row>
    <row r="3250" spans="1:6" x14ac:dyDescent="0.35">
      <c r="A3250" s="527">
        <f>Electricity!D3286</f>
        <v>45427</v>
      </c>
      <c r="B3250" s="528">
        <f>Electricity!E3286</f>
        <v>0.29166666666666669</v>
      </c>
      <c r="C3250" s="529">
        <f>Electricity!F3286</f>
        <v>0</v>
      </c>
      <c r="D3250" s="529">
        <f>Electricity!I3286</f>
        <v>0</v>
      </c>
      <c r="E3250" s="531" t="str">
        <f t="shared" si="103"/>
        <v>05/15/2024 07:00:00 AM</v>
      </c>
      <c r="F3250" s="530" t="str">
        <f t="shared" si="104"/>
        <v>May</v>
      </c>
    </row>
    <row r="3251" spans="1:6" x14ac:dyDescent="0.35">
      <c r="A3251" s="527">
        <f>Electricity!D3287</f>
        <v>45427</v>
      </c>
      <c r="B3251" s="528">
        <f>Electricity!E3287</f>
        <v>0.33333333333333337</v>
      </c>
      <c r="C3251" s="529">
        <f>Electricity!F3287</f>
        <v>0</v>
      </c>
      <c r="D3251" s="529">
        <f>Electricity!I3287</f>
        <v>0</v>
      </c>
      <c r="E3251" s="531" t="str">
        <f t="shared" si="103"/>
        <v>05/15/2024 08:00:00 AM</v>
      </c>
      <c r="F3251" s="530" t="str">
        <f t="shared" si="104"/>
        <v>May</v>
      </c>
    </row>
    <row r="3252" spans="1:6" x14ac:dyDescent="0.35">
      <c r="A3252" s="527">
        <f>Electricity!D3288</f>
        <v>45427</v>
      </c>
      <c r="B3252" s="528">
        <f>Electricity!E3288</f>
        <v>0.375</v>
      </c>
      <c r="C3252" s="529">
        <f>Electricity!F3288</f>
        <v>0</v>
      </c>
      <c r="D3252" s="529">
        <f>Electricity!I3288</f>
        <v>0</v>
      </c>
      <c r="E3252" s="531" t="str">
        <f t="shared" ref="E3252:E3315" si="105">CONCATENATE(TEXT(A3252,"mm/dd/yyyy")," ",TEXT(B3252,"hh:mm:ss AM/PM"))</f>
        <v>05/15/2024 09:00:00 AM</v>
      </c>
      <c r="F3252" s="530" t="str">
        <f t="shared" si="104"/>
        <v>May</v>
      </c>
    </row>
    <row r="3253" spans="1:6" x14ac:dyDescent="0.35">
      <c r="A3253" s="527">
        <f>Electricity!D3289</f>
        <v>45427</v>
      </c>
      <c r="B3253" s="528">
        <f>Electricity!E3289</f>
        <v>0.41666666666666669</v>
      </c>
      <c r="C3253" s="529">
        <f>Electricity!F3289</f>
        <v>0</v>
      </c>
      <c r="D3253" s="529">
        <f>Electricity!I3289</f>
        <v>0</v>
      </c>
      <c r="E3253" s="531" t="str">
        <f t="shared" si="105"/>
        <v>05/15/2024 10:00:00 AM</v>
      </c>
      <c r="F3253" s="530" t="str">
        <f t="shared" si="104"/>
        <v>May</v>
      </c>
    </row>
    <row r="3254" spans="1:6" x14ac:dyDescent="0.35">
      <c r="A3254" s="527">
        <f>Electricity!D3290</f>
        <v>45427</v>
      </c>
      <c r="B3254" s="528">
        <f>Electricity!E3290</f>
        <v>0.45833333333333337</v>
      </c>
      <c r="C3254" s="529">
        <f>Electricity!F3290</f>
        <v>0</v>
      </c>
      <c r="D3254" s="529">
        <f>Electricity!I3290</f>
        <v>0</v>
      </c>
      <c r="E3254" s="531" t="str">
        <f t="shared" si="105"/>
        <v>05/15/2024 11:00:00 AM</v>
      </c>
      <c r="F3254" s="530" t="str">
        <f t="shared" si="104"/>
        <v>May</v>
      </c>
    </row>
    <row r="3255" spans="1:6" x14ac:dyDescent="0.35">
      <c r="A3255" s="527">
        <f>Electricity!D3291</f>
        <v>45427</v>
      </c>
      <c r="B3255" s="528">
        <f>Electricity!E3291</f>
        <v>0.50000000000000011</v>
      </c>
      <c r="C3255" s="529">
        <f>Electricity!F3291</f>
        <v>0</v>
      </c>
      <c r="D3255" s="529">
        <f>Electricity!I3291</f>
        <v>0</v>
      </c>
      <c r="E3255" s="531" t="str">
        <f t="shared" si="105"/>
        <v>05/15/2024 12:00:00 PM</v>
      </c>
      <c r="F3255" s="530" t="str">
        <f t="shared" si="104"/>
        <v>May</v>
      </c>
    </row>
    <row r="3256" spans="1:6" x14ac:dyDescent="0.35">
      <c r="A3256" s="527">
        <f>Electricity!D3292</f>
        <v>45427</v>
      </c>
      <c r="B3256" s="528">
        <f>Electricity!E3292</f>
        <v>0.54166666666666674</v>
      </c>
      <c r="C3256" s="529">
        <f>Electricity!F3292</f>
        <v>0</v>
      </c>
      <c r="D3256" s="529">
        <f>Electricity!I3292</f>
        <v>0</v>
      </c>
      <c r="E3256" s="531" t="str">
        <f t="shared" si="105"/>
        <v>05/15/2024 01:00:00 PM</v>
      </c>
      <c r="F3256" s="530" t="str">
        <f t="shared" si="104"/>
        <v>May</v>
      </c>
    </row>
    <row r="3257" spans="1:6" x14ac:dyDescent="0.35">
      <c r="A3257" s="527">
        <f>Electricity!D3293</f>
        <v>45427</v>
      </c>
      <c r="B3257" s="528">
        <f>Electricity!E3293</f>
        <v>0.58333333333333337</v>
      </c>
      <c r="C3257" s="529">
        <f>Electricity!F3293</f>
        <v>0</v>
      </c>
      <c r="D3257" s="529">
        <f>Electricity!I3293</f>
        <v>0</v>
      </c>
      <c r="E3257" s="531" t="str">
        <f t="shared" si="105"/>
        <v>05/15/2024 02:00:00 PM</v>
      </c>
      <c r="F3257" s="530" t="str">
        <f t="shared" si="104"/>
        <v>May</v>
      </c>
    </row>
    <row r="3258" spans="1:6" x14ac:dyDescent="0.35">
      <c r="A3258" s="527">
        <f>Electricity!D3294</f>
        <v>45427</v>
      </c>
      <c r="B3258" s="528">
        <f>Electricity!E3294</f>
        <v>0.62500000000000011</v>
      </c>
      <c r="C3258" s="529">
        <f>Electricity!F3294</f>
        <v>0</v>
      </c>
      <c r="D3258" s="529">
        <f>Electricity!I3294</f>
        <v>0</v>
      </c>
      <c r="E3258" s="531" t="str">
        <f t="shared" si="105"/>
        <v>05/15/2024 03:00:00 PM</v>
      </c>
      <c r="F3258" s="530" t="str">
        <f t="shared" si="104"/>
        <v>May</v>
      </c>
    </row>
    <row r="3259" spans="1:6" x14ac:dyDescent="0.35">
      <c r="A3259" s="527">
        <f>Electricity!D3295</f>
        <v>45427</v>
      </c>
      <c r="B3259" s="528">
        <f>Electricity!E3295</f>
        <v>0.66666666666666674</v>
      </c>
      <c r="C3259" s="529">
        <f>Electricity!F3295</f>
        <v>0</v>
      </c>
      <c r="D3259" s="529">
        <f>Electricity!I3295</f>
        <v>0</v>
      </c>
      <c r="E3259" s="531" t="str">
        <f t="shared" si="105"/>
        <v>05/15/2024 04:00:00 PM</v>
      </c>
      <c r="F3259" s="530" t="str">
        <f t="shared" si="104"/>
        <v>May</v>
      </c>
    </row>
    <row r="3260" spans="1:6" x14ac:dyDescent="0.35">
      <c r="A3260" s="527">
        <f>Electricity!D3296</f>
        <v>45427</v>
      </c>
      <c r="B3260" s="528">
        <f>Electricity!E3296</f>
        <v>0.70833333333333337</v>
      </c>
      <c r="C3260" s="529">
        <f>Electricity!F3296</f>
        <v>0</v>
      </c>
      <c r="D3260" s="529">
        <f>Electricity!I3296</f>
        <v>0</v>
      </c>
      <c r="E3260" s="531" t="str">
        <f t="shared" si="105"/>
        <v>05/15/2024 05:00:00 PM</v>
      </c>
      <c r="F3260" s="530" t="str">
        <f t="shared" si="104"/>
        <v>May</v>
      </c>
    </row>
    <row r="3261" spans="1:6" x14ac:dyDescent="0.35">
      <c r="A3261" s="527">
        <f>Electricity!D3297</f>
        <v>45427</v>
      </c>
      <c r="B3261" s="528">
        <f>Electricity!E3297</f>
        <v>0.75000000000000011</v>
      </c>
      <c r="C3261" s="529">
        <f>Electricity!F3297</f>
        <v>0</v>
      </c>
      <c r="D3261" s="529">
        <f>Electricity!I3297</f>
        <v>0</v>
      </c>
      <c r="E3261" s="531" t="str">
        <f t="shared" si="105"/>
        <v>05/15/2024 06:00:00 PM</v>
      </c>
      <c r="F3261" s="530" t="str">
        <f t="shared" si="104"/>
        <v>May</v>
      </c>
    </row>
    <row r="3262" spans="1:6" x14ac:dyDescent="0.35">
      <c r="A3262" s="527">
        <f>Electricity!D3298</f>
        <v>45427</v>
      </c>
      <c r="B3262" s="528">
        <f>Electricity!E3298</f>
        <v>0.79166666666666674</v>
      </c>
      <c r="C3262" s="529">
        <f>Electricity!F3298</f>
        <v>0</v>
      </c>
      <c r="D3262" s="529">
        <f>Electricity!I3298</f>
        <v>0</v>
      </c>
      <c r="E3262" s="531" t="str">
        <f t="shared" si="105"/>
        <v>05/15/2024 07:00:00 PM</v>
      </c>
      <c r="F3262" s="530" t="str">
        <f t="shared" si="104"/>
        <v>May</v>
      </c>
    </row>
    <row r="3263" spans="1:6" x14ac:dyDescent="0.35">
      <c r="A3263" s="527">
        <f>Electricity!D3299</f>
        <v>45427</v>
      </c>
      <c r="B3263" s="528">
        <f>Electricity!E3299</f>
        <v>0.83333333333333337</v>
      </c>
      <c r="C3263" s="529">
        <f>Electricity!F3299</f>
        <v>0</v>
      </c>
      <c r="D3263" s="529">
        <f>Electricity!I3299</f>
        <v>0</v>
      </c>
      <c r="E3263" s="531" t="str">
        <f t="shared" si="105"/>
        <v>05/15/2024 08:00:00 PM</v>
      </c>
      <c r="F3263" s="530" t="str">
        <f t="shared" si="104"/>
        <v>May</v>
      </c>
    </row>
    <row r="3264" spans="1:6" x14ac:dyDescent="0.35">
      <c r="A3264" s="527">
        <f>Electricity!D3300</f>
        <v>45427</v>
      </c>
      <c r="B3264" s="528">
        <f>Electricity!E3300</f>
        <v>0.87500000000000011</v>
      </c>
      <c r="C3264" s="529">
        <f>Electricity!F3300</f>
        <v>0</v>
      </c>
      <c r="D3264" s="529">
        <f>Electricity!I3300</f>
        <v>0</v>
      </c>
      <c r="E3264" s="531" t="str">
        <f t="shared" si="105"/>
        <v>05/15/2024 09:00:00 PM</v>
      </c>
      <c r="F3264" s="530" t="str">
        <f t="shared" si="104"/>
        <v>May</v>
      </c>
    </row>
    <row r="3265" spans="1:6" x14ac:dyDescent="0.35">
      <c r="A3265" s="527">
        <f>Electricity!D3301</f>
        <v>45427</v>
      </c>
      <c r="B3265" s="528">
        <f>Electricity!E3301</f>
        <v>0.91666666666666674</v>
      </c>
      <c r="C3265" s="529">
        <f>Electricity!F3301</f>
        <v>0</v>
      </c>
      <c r="D3265" s="529">
        <f>Electricity!I3301</f>
        <v>0</v>
      </c>
      <c r="E3265" s="531" t="str">
        <f t="shared" si="105"/>
        <v>05/15/2024 10:00:00 PM</v>
      </c>
      <c r="F3265" s="530" t="str">
        <f t="shared" si="104"/>
        <v>May</v>
      </c>
    </row>
    <row r="3266" spans="1:6" x14ac:dyDescent="0.35">
      <c r="A3266" s="527">
        <f>Electricity!D3302</f>
        <v>45427</v>
      </c>
      <c r="B3266" s="528">
        <f>Electricity!E3302</f>
        <v>0.95833333333333337</v>
      </c>
      <c r="C3266" s="529">
        <f>Electricity!F3302</f>
        <v>0</v>
      </c>
      <c r="D3266" s="529">
        <f>Electricity!I3302</f>
        <v>0</v>
      </c>
      <c r="E3266" s="531" t="str">
        <f t="shared" si="105"/>
        <v>05/15/2024 11:00:00 PM</v>
      </c>
      <c r="F3266" s="530" t="str">
        <f t="shared" si="104"/>
        <v>May</v>
      </c>
    </row>
    <row r="3267" spans="1:6" x14ac:dyDescent="0.35">
      <c r="A3267" s="527">
        <f>Electricity!D3303</f>
        <v>45428</v>
      </c>
      <c r="B3267" s="528">
        <f>Electricity!E3303</f>
        <v>3.1225022567582528E-17</v>
      </c>
      <c r="C3267" s="529">
        <f>Electricity!F3303</f>
        <v>0</v>
      </c>
      <c r="D3267" s="529">
        <f>Electricity!I3303</f>
        <v>0</v>
      </c>
      <c r="E3267" s="531" t="str">
        <f t="shared" si="105"/>
        <v>05/16/2024 12:00:00 AM</v>
      </c>
      <c r="F3267" s="530" t="str">
        <f t="shared" ref="F3267:F3330" si="106">TEXT(A3267,"mmm")</f>
        <v>May</v>
      </c>
    </row>
    <row r="3268" spans="1:6" x14ac:dyDescent="0.35">
      <c r="A3268" s="527">
        <f>Electricity!D3304</f>
        <v>45428</v>
      </c>
      <c r="B3268" s="528">
        <f>Electricity!E3304</f>
        <v>4.1666666666666699E-2</v>
      </c>
      <c r="C3268" s="529">
        <f>Electricity!F3304</f>
        <v>0</v>
      </c>
      <c r="D3268" s="529">
        <f>Electricity!I3304</f>
        <v>0</v>
      </c>
      <c r="E3268" s="531" t="str">
        <f t="shared" si="105"/>
        <v>05/16/2024 01:00:00 AM</v>
      </c>
      <c r="F3268" s="530" t="str">
        <f t="shared" si="106"/>
        <v>May</v>
      </c>
    </row>
    <row r="3269" spans="1:6" x14ac:dyDescent="0.35">
      <c r="A3269" s="527">
        <f>Electricity!D3305</f>
        <v>45428</v>
      </c>
      <c r="B3269" s="528">
        <f>Electricity!E3305</f>
        <v>8.333333333333337E-2</v>
      </c>
      <c r="C3269" s="529">
        <f>Electricity!F3305</f>
        <v>0</v>
      </c>
      <c r="D3269" s="529">
        <f>Electricity!I3305</f>
        <v>0</v>
      </c>
      <c r="E3269" s="531" t="str">
        <f t="shared" si="105"/>
        <v>05/16/2024 02:00:00 AM</v>
      </c>
      <c r="F3269" s="530" t="str">
        <f t="shared" si="106"/>
        <v>May</v>
      </c>
    </row>
    <row r="3270" spans="1:6" x14ac:dyDescent="0.35">
      <c r="A3270" s="527">
        <f>Electricity!D3306</f>
        <v>45428</v>
      </c>
      <c r="B3270" s="528">
        <f>Electricity!E3306</f>
        <v>0.12500000000000006</v>
      </c>
      <c r="C3270" s="529">
        <f>Electricity!F3306</f>
        <v>0</v>
      </c>
      <c r="D3270" s="529">
        <f>Electricity!I3306</f>
        <v>0</v>
      </c>
      <c r="E3270" s="531" t="str">
        <f t="shared" si="105"/>
        <v>05/16/2024 03:00:00 AM</v>
      </c>
      <c r="F3270" s="530" t="str">
        <f t="shared" si="106"/>
        <v>May</v>
      </c>
    </row>
    <row r="3271" spans="1:6" x14ac:dyDescent="0.35">
      <c r="A3271" s="527">
        <f>Electricity!D3307</f>
        <v>45428</v>
      </c>
      <c r="B3271" s="528">
        <f>Electricity!E3307</f>
        <v>0.16666666666666669</v>
      </c>
      <c r="C3271" s="529">
        <f>Electricity!F3307</f>
        <v>0</v>
      </c>
      <c r="D3271" s="529">
        <f>Electricity!I3307</f>
        <v>0</v>
      </c>
      <c r="E3271" s="531" t="str">
        <f t="shared" si="105"/>
        <v>05/16/2024 04:00:00 AM</v>
      </c>
      <c r="F3271" s="530" t="str">
        <f t="shared" si="106"/>
        <v>May</v>
      </c>
    </row>
    <row r="3272" spans="1:6" x14ac:dyDescent="0.35">
      <c r="A3272" s="527">
        <f>Electricity!D3308</f>
        <v>45428</v>
      </c>
      <c r="B3272" s="528">
        <f>Electricity!E3308</f>
        <v>0.20833333333333337</v>
      </c>
      <c r="C3272" s="529">
        <f>Electricity!F3308</f>
        <v>0</v>
      </c>
      <c r="D3272" s="529">
        <f>Electricity!I3308</f>
        <v>0</v>
      </c>
      <c r="E3272" s="531" t="str">
        <f t="shared" si="105"/>
        <v>05/16/2024 05:00:00 AM</v>
      </c>
      <c r="F3272" s="530" t="str">
        <f t="shared" si="106"/>
        <v>May</v>
      </c>
    </row>
    <row r="3273" spans="1:6" x14ac:dyDescent="0.35">
      <c r="A3273" s="527">
        <f>Electricity!D3309</f>
        <v>45428</v>
      </c>
      <c r="B3273" s="528">
        <f>Electricity!E3309</f>
        <v>0.25</v>
      </c>
      <c r="C3273" s="529">
        <f>Electricity!F3309</f>
        <v>0</v>
      </c>
      <c r="D3273" s="529">
        <f>Electricity!I3309</f>
        <v>0</v>
      </c>
      <c r="E3273" s="531" t="str">
        <f t="shared" si="105"/>
        <v>05/16/2024 06:00:00 AM</v>
      </c>
      <c r="F3273" s="530" t="str">
        <f t="shared" si="106"/>
        <v>May</v>
      </c>
    </row>
    <row r="3274" spans="1:6" x14ac:dyDescent="0.35">
      <c r="A3274" s="527">
        <f>Electricity!D3310</f>
        <v>45428</v>
      </c>
      <c r="B3274" s="528">
        <f>Electricity!E3310</f>
        <v>0.29166666666666669</v>
      </c>
      <c r="C3274" s="529">
        <f>Electricity!F3310</f>
        <v>0</v>
      </c>
      <c r="D3274" s="529">
        <f>Electricity!I3310</f>
        <v>0</v>
      </c>
      <c r="E3274" s="531" t="str">
        <f t="shared" si="105"/>
        <v>05/16/2024 07:00:00 AM</v>
      </c>
      <c r="F3274" s="530" t="str">
        <f t="shared" si="106"/>
        <v>May</v>
      </c>
    </row>
    <row r="3275" spans="1:6" x14ac:dyDescent="0.35">
      <c r="A3275" s="527">
        <f>Electricity!D3311</f>
        <v>45428</v>
      </c>
      <c r="B3275" s="528">
        <f>Electricity!E3311</f>
        <v>0.33333333333333337</v>
      </c>
      <c r="C3275" s="529">
        <f>Electricity!F3311</f>
        <v>0</v>
      </c>
      <c r="D3275" s="529">
        <f>Electricity!I3311</f>
        <v>0</v>
      </c>
      <c r="E3275" s="531" t="str">
        <f t="shared" si="105"/>
        <v>05/16/2024 08:00:00 AM</v>
      </c>
      <c r="F3275" s="530" t="str">
        <f t="shared" si="106"/>
        <v>May</v>
      </c>
    </row>
    <row r="3276" spans="1:6" x14ac:dyDescent="0.35">
      <c r="A3276" s="527">
        <f>Electricity!D3312</f>
        <v>45428</v>
      </c>
      <c r="B3276" s="528">
        <f>Electricity!E3312</f>
        <v>0.375</v>
      </c>
      <c r="C3276" s="529">
        <f>Electricity!F3312</f>
        <v>0</v>
      </c>
      <c r="D3276" s="529">
        <f>Electricity!I3312</f>
        <v>0</v>
      </c>
      <c r="E3276" s="531" t="str">
        <f t="shared" si="105"/>
        <v>05/16/2024 09:00:00 AM</v>
      </c>
      <c r="F3276" s="530" t="str">
        <f t="shared" si="106"/>
        <v>May</v>
      </c>
    </row>
    <row r="3277" spans="1:6" x14ac:dyDescent="0.35">
      <c r="A3277" s="527">
        <f>Electricity!D3313</f>
        <v>45428</v>
      </c>
      <c r="B3277" s="528">
        <f>Electricity!E3313</f>
        <v>0.41666666666666669</v>
      </c>
      <c r="C3277" s="529">
        <f>Electricity!F3313</f>
        <v>0</v>
      </c>
      <c r="D3277" s="529">
        <f>Electricity!I3313</f>
        <v>0</v>
      </c>
      <c r="E3277" s="531" t="str">
        <f t="shared" si="105"/>
        <v>05/16/2024 10:00:00 AM</v>
      </c>
      <c r="F3277" s="530" t="str">
        <f t="shared" si="106"/>
        <v>May</v>
      </c>
    </row>
    <row r="3278" spans="1:6" x14ac:dyDescent="0.35">
      <c r="A3278" s="527">
        <f>Electricity!D3314</f>
        <v>45428</v>
      </c>
      <c r="B3278" s="528">
        <f>Electricity!E3314</f>
        <v>0.45833333333333337</v>
      </c>
      <c r="C3278" s="529">
        <f>Electricity!F3314</f>
        <v>0</v>
      </c>
      <c r="D3278" s="529">
        <f>Electricity!I3314</f>
        <v>0</v>
      </c>
      <c r="E3278" s="531" t="str">
        <f t="shared" si="105"/>
        <v>05/16/2024 11:00:00 AM</v>
      </c>
      <c r="F3278" s="530" t="str">
        <f t="shared" si="106"/>
        <v>May</v>
      </c>
    </row>
    <row r="3279" spans="1:6" x14ac:dyDescent="0.35">
      <c r="A3279" s="527">
        <f>Electricity!D3315</f>
        <v>45428</v>
      </c>
      <c r="B3279" s="528">
        <f>Electricity!E3315</f>
        <v>0.50000000000000011</v>
      </c>
      <c r="C3279" s="529">
        <f>Electricity!F3315</f>
        <v>0</v>
      </c>
      <c r="D3279" s="529">
        <f>Electricity!I3315</f>
        <v>0</v>
      </c>
      <c r="E3279" s="531" t="str">
        <f t="shared" si="105"/>
        <v>05/16/2024 12:00:00 PM</v>
      </c>
      <c r="F3279" s="530" t="str">
        <f t="shared" si="106"/>
        <v>May</v>
      </c>
    </row>
    <row r="3280" spans="1:6" x14ac:dyDescent="0.35">
      <c r="A3280" s="527">
        <f>Electricity!D3316</f>
        <v>45428</v>
      </c>
      <c r="B3280" s="528">
        <f>Electricity!E3316</f>
        <v>0.54166666666666674</v>
      </c>
      <c r="C3280" s="529">
        <f>Electricity!F3316</f>
        <v>0</v>
      </c>
      <c r="D3280" s="529">
        <f>Electricity!I3316</f>
        <v>0</v>
      </c>
      <c r="E3280" s="531" t="str">
        <f t="shared" si="105"/>
        <v>05/16/2024 01:00:00 PM</v>
      </c>
      <c r="F3280" s="530" t="str">
        <f t="shared" si="106"/>
        <v>May</v>
      </c>
    </row>
    <row r="3281" spans="1:6" x14ac:dyDescent="0.35">
      <c r="A3281" s="527">
        <f>Electricity!D3317</f>
        <v>45428</v>
      </c>
      <c r="B3281" s="528">
        <f>Electricity!E3317</f>
        <v>0.58333333333333337</v>
      </c>
      <c r="C3281" s="529">
        <f>Electricity!F3317</f>
        <v>0</v>
      </c>
      <c r="D3281" s="529">
        <f>Electricity!I3317</f>
        <v>0</v>
      </c>
      <c r="E3281" s="531" t="str">
        <f t="shared" si="105"/>
        <v>05/16/2024 02:00:00 PM</v>
      </c>
      <c r="F3281" s="530" t="str">
        <f t="shared" si="106"/>
        <v>May</v>
      </c>
    </row>
    <row r="3282" spans="1:6" x14ac:dyDescent="0.35">
      <c r="A3282" s="527">
        <f>Electricity!D3318</f>
        <v>45428</v>
      </c>
      <c r="B3282" s="528">
        <f>Electricity!E3318</f>
        <v>0.62500000000000011</v>
      </c>
      <c r="C3282" s="529">
        <f>Electricity!F3318</f>
        <v>0</v>
      </c>
      <c r="D3282" s="529">
        <f>Electricity!I3318</f>
        <v>0</v>
      </c>
      <c r="E3282" s="531" t="str">
        <f t="shared" si="105"/>
        <v>05/16/2024 03:00:00 PM</v>
      </c>
      <c r="F3282" s="530" t="str">
        <f t="shared" si="106"/>
        <v>May</v>
      </c>
    </row>
    <row r="3283" spans="1:6" x14ac:dyDescent="0.35">
      <c r="A3283" s="527">
        <f>Electricity!D3319</f>
        <v>45428</v>
      </c>
      <c r="B3283" s="528">
        <f>Electricity!E3319</f>
        <v>0.66666666666666674</v>
      </c>
      <c r="C3283" s="529">
        <f>Electricity!F3319</f>
        <v>0</v>
      </c>
      <c r="D3283" s="529">
        <f>Electricity!I3319</f>
        <v>0</v>
      </c>
      <c r="E3283" s="531" t="str">
        <f t="shared" si="105"/>
        <v>05/16/2024 04:00:00 PM</v>
      </c>
      <c r="F3283" s="530" t="str">
        <f t="shared" si="106"/>
        <v>May</v>
      </c>
    </row>
    <row r="3284" spans="1:6" x14ac:dyDescent="0.35">
      <c r="A3284" s="527">
        <f>Electricity!D3320</f>
        <v>45428</v>
      </c>
      <c r="B3284" s="528">
        <f>Electricity!E3320</f>
        <v>0.70833333333333337</v>
      </c>
      <c r="C3284" s="529">
        <f>Electricity!F3320</f>
        <v>0</v>
      </c>
      <c r="D3284" s="529">
        <f>Electricity!I3320</f>
        <v>0</v>
      </c>
      <c r="E3284" s="531" t="str">
        <f t="shared" si="105"/>
        <v>05/16/2024 05:00:00 PM</v>
      </c>
      <c r="F3284" s="530" t="str">
        <f t="shared" si="106"/>
        <v>May</v>
      </c>
    </row>
    <row r="3285" spans="1:6" x14ac:dyDescent="0.35">
      <c r="A3285" s="527">
        <f>Electricity!D3321</f>
        <v>45428</v>
      </c>
      <c r="B3285" s="528">
        <f>Electricity!E3321</f>
        <v>0.75000000000000011</v>
      </c>
      <c r="C3285" s="529">
        <f>Electricity!F3321</f>
        <v>0</v>
      </c>
      <c r="D3285" s="529">
        <f>Electricity!I3321</f>
        <v>0</v>
      </c>
      <c r="E3285" s="531" t="str">
        <f t="shared" si="105"/>
        <v>05/16/2024 06:00:00 PM</v>
      </c>
      <c r="F3285" s="530" t="str">
        <f t="shared" si="106"/>
        <v>May</v>
      </c>
    </row>
    <row r="3286" spans="1:6" x14ac:dyDescent="0.35">
      <c r="A3286" s="527">
        <f>Electricity!D3322</f>
        <v>45428</v>
      </c>
      <c r="B3286" s="528">
        <f>Electricity!E3322</f>
        <v>0.79166666666666674</v>
      </c>
      <c r="C3286" s="529">
        <f>Electricity!F3322</f>
        <v>0</v>
      </c>
      <c r="D3286" s="529">
        <f>Electricity!I3322</f>
        <v>0</v>
      </c>
      <c r="E3286" s="531" t="str">
        <f t="shared" si="105"/>
        <v>05/16/2024 07:00:00 PM</v>
      </c>
      <c r="F3286" s="530" t="str">
        <f t="shared" si="106"/>
        <v>May</v>
      </c>
    </row>
    <row r="3287" spans="1:6" x14ac:dyDescent="0.35">
      <c r="A3287" s="527">
        <f>Electricity!D3323</f>
        <v>45428</v>
      </c>
      <c r="B3287" s="528">
        <f>Electricity!E3323</f>
        <v>0.83333333333333337</v>
      </c>
      <c r="C3287" s="529">
        <f>Electricity!F3323</f>
        <v>0</v>
      </c>
      <c r="D3287" s="529">
        <f>Electricity!I3323</f>
        <v>0</v>
      </c>
      <c r="E3287" s="531" t="str">
        <f t="shared" si="105"/>
        <v>05/16/2024 08:00:00 PM</v>
      </c>
      <c r="F3287" s="530" t="str">
        <f t="shared" si="106"/>
        <v>May</v>
      </c>
    </row>
    <row r="3288" spans="1:6" x14ac:dyDescent="0.35">
      <c r="A3288" s="527">
        <f>Electricity!D3324</f>
        <v>45428</v>
      </c>
      <c r="B3288" s="528">
        <f>Electricity!E3324</f>
        <v>0.87500000000000011</v>
      </c>
      <c r="C3288" s="529">
        <f>Electricity!F3324</f>
        <v>0</v>
      </c>
      <c r="D3288" s="529">
        <f>Electricity!I3324</f>
        <v>0</v>
      </c>
      <c r="E3288" s="531" t="str">
        <f t="shared" si="105"/>
        <v>05/16/2024 09:00:00 PM</v>
      </c>
      <c r="F3288" s="530" t="str">
        <f t="shared" si="106"/>
        <v>May</v>
      </c>
    </row>
    <row r="3289" spans="1:6" x14ac:dyDescent="0.35">
      <c r="A3289" s="527">
        <f>Electricity!D3325</f>
        <v>45428</v>
      </c>
      <c r="B3289" s="528">
        <f>Electricity!E3325</f>
        <v>0.91666666666666674</v>
      </c>
      <c r="C3289" s="529">
        <f>Electricity!F3325</f>
        <v>0</v>
      </c>
      <c r="D3289" s="529">
        <f>Electricity!I3325</f>
        <v>0</v>
      </c>
      <c r="E3289" s="531" t="str">
        <f t="shared" si="105"/>
        <v>05/16/2024 10:00:00 PM</v>
      </c>
      <c r="F3289" s="530" t="str">
        <f t="shared" si="106"/>
        <v>May</v>
      </c>
    </row>
    <row r="3290" spans="1:6" x14ac:dyDescent="0.35">
      <c r="A3290" s="527">
        <f>Electricity!D3326</f>
        <v>45428</v>
      </c>
      <c r="B3290" s="528">
        <f>Electricity!E3326</f>
        <v>0.95833333333333337</v>
      </c>
      <c r="C3290" s="529">
        <f>Electricity!F3326</f>
        <v>0</v>
      </c>
      <c r="D3290" s="529">
        <f>Electricity!I3326</f>
        <v>0</v>
      </c>
      <c r="E3290" s="531" t="str">
        <f t="shared" si="105"/>
        <v>05/16/2024 11:00:00 PM</v>
      </c>
      <c r="F3290" s="530" t="str">
        <f t="shared" si="106"/>
        <v>May</v>
      </c>
    </row>
    <row r="3291" spans="1:6" x14ac:dyDescent="0.35">
      <c r="A3291" s="527">
        <f>Electricity!D3327</f>
        <v>45429</v>
      </c>
      <c r="B3291" s="528">
        <f>Electricity!E3327</f>
        <v>3.1225022567582528E-17</v>
      </c>
      <c r="C3291" s="529">
        <f>Electricity!F3327</f>
        <v>0</v>
      </c>
      <c r="D3291" s="529">
        <f>Electricity!I3327</f>
        <v>0</v>
      </c>
      <c r="E3291" s="531" t="str">
        <f t="shared" si="105"/>
        <v>05/17/2024 12:00:00 AM</v>
      </c>
      <c r="F3291" s="530" t="str">
        <f t="shared" si="106"/>
        <v>May</v>
      </c>
    </row>
    <row r="3292" spans="1:6" x14ac:dyDescent="0.35">
      <c r="A3292" s="527">
        <f>Electricity!D3328</f>
        <v>45429</v>
      </c>
      <c r="B3292" s="528">
        <f>Electricity!E3328</f>
        <v>4.1666666666666699E-2</v>
      </c>
      <c r="C3292" s="529">
        <f>Electricity!F3328</f>
        <v>0</v>
      </c>
      <c r="D3292" s="529">
        <f>Electricity!I3328</f>
        <v>0</v>
      </c>
      <c r="E3292" s="531" t="str">
        <f t="shared" si="105"/>
        <v>05/17/2024 01:00:00 AM</v>
      </c>
      <c r="F3292" s="530" t="str">
        <f t="shared" si="106"/>
        <v>May</v>
      </c>
    </row>
    <row r="3293" spans="1:6" x14ac:dyDescent="0.35">
      <c r="A3293" s="527">
        <f>Electricity!D3329</f>
        <v>45429</v>
      </c>
      <c r="B3293" s="528">
        <f>Electricity!E3329</f>
        <v>8.333333333333337E-2</v>
      </c>
      <c r="C3293" s="529">
        <f>Electricity!F3329</f>
        <v>0</v>
      </c>
      <c r="D3293" s="529">
        <f>Electricity!I3329</f>
        <v>0</v>
      </c>
      <c r="E3293" s="531" t="str">
        <f t="shared" si="105"/>
        <v>05/17/2024 02:00:00 AM</v>
      </c>
      <c r="F3293" s="530" t="str">
        <f t="shared" si="106"/>
        <v>May</v>
      </c>
    </row>
    <row r="3294" spans="1:6" x14ac:dyDescent="0.35">
      <c r="A3294" s="527">
        <f>Electricity!D3330</f>
        <v>45429</v>
      </c>
      <c r="B3294" s="528">
        <f>Electricity!E3330</f>
        <v>0.12500000000000006</v>
      </c>
      <c r="C3294" s="529">
        <f>Electricity!F3330</f>
        <v>0</v>
      </c>
      <c r="D3294" s="529">
        <f>Electricity!I3330</f>
        <v>0</v>
      </c>
      <c r="E3294" s="531" t="str">
        <f t="shared" si="105"/>
        <v>05/17/2024 03:00:00 AM</v>
      </c>
      <c r="F3294" s="530" t="str">
        <f t="shared" si="106"/>
        <v>May</v>
      </c>
    </row>
    <row r="3295" spans="1:6" x14ac:dyDescent="0.35">
      <c r="A3295" s="527">
        <f>Electricity!D3331</f>
        <v>45429</v>
      </c>
      <c r="B3295" s="528">
        <f>Electricity!E3331</f>
        <v>0.16666666666666669</v>
      </c>
      <c r="C3295" s="529">
        <f>Electricity!F3331</f>
        <v>0</v>
      </c>
      <c r="D3295" s="529">
        <f>Electricity!I3331</f>
        <v>0</v>
      </c>
      <c r="E3295" s="531" t="str">
        <f t="shared" si="105"/>
        <v>05/17/2024 04:00:00 AM</v>
      </c>
      <c r="F3295" s="530" t="str">
        <f t="shared" si="106"/>
        <v>May</v>
      </c>
    </row>
    <row r="3296" spans="1:6" x14ac:dyDescent="0.35">
      <c r="A3296" s="527">
        <f>Electricity!D3332</f>
        <v>45429</v>
      </c>
      <c r="B3296" s="528">
        <f>Electricity!E3332</f>
        <v>0.20833333333333337</v>
      </c>
      <c r="C3296" s="529">
        <f>Electricity!F3332</f>
        <v>0</v>
      </c>
      <c r="D3296" s="529">
        <f>Electricity!I3332</f>
        <v>0</v>
      </c>
      <c r="E3296" s="531" t="str">
        <f t="shared" si="105"/>
        <v>05/17/2024 05:00:00 AM</v>
      </c>
      <c r="F3296" s="530" t="str">
        <f t="shared" si="106"/>
        <v>May</v>
      </c>
    </row>
    <row r="3297" spans="1:6" x14ac:dyDescent="0.35">
      <c r="A3297" s="527">
        <f>Electricity!D3333</f>
        <v>45429</v>
      </c>
      <c r="B3297" s="528">
        <f>Electricity!E3333</f>
        <v>0.25</v>
      </c>
      <c r="C3297" s="529">
        <f>Electricity!F3333</f>
        <v>0</v>
      </c>
      <c r="D3297" s="529">
        <f>Electricity!I3333</f>
        <v>0</v>
      </c>
      <c r="E3297" s="531" t="str">
        <f t="shared" si="105"/>
        <v>05/17/2024 06:00:00 AM</v>
      </c>
      <c r="F3297" s="530" t="str">
        <f t="shared" si="106"/>
        <v>May</v>
      </c>
    </row>
    <row r="3298" spans="1:6" x14ac:dyDescent="0.35">
      <c r="A3298" s="527">
        <f>Electricity!D3334</f>
        <v>45429</v>
      </c>
      <c r="B3298" s="528">
        <f>Electricity!E3334</f>
        <v>0.29166666666666669</v>
      </c>
      <c r="C3298" s="529">
        <f>Electricity!F3334</f>
        <v>0</v>
      </c>
      <c r="D3298" s="529">
        <f>Electricity!I3334</f>
        <v>0</v>
      </c>
      <c r="E3298" s="531" t="str">
        <f t="shared" si="105"/>
        <v>05/17/2024 07:00:00 AM</v>
      </c>
      <c r="F3298" s="530" t="str">
        <f t="shared" si="106"/>
        <v>May</v>
      </c>
    </row>
    <row r="3299" spans="1:6" x14ac:dyDescent="0.35">
      <c r="A3299" s="527">
        <f>Electricity!D3335</f>
        <v>45429</v>
      </c>
      <c r="B3299" s="528">
        <f>Electricity!E3335</f>
        <v>0.33333333333333337</v>
      </c>
      <c r="C3299" s="529">
        <f>Electricity!F3335</f>
        <v>0</v>
      </c>
      <c r="D3299" s="529">
        <f>Electricity!I3335</f>
        <v>0</v>
      </c>
      <c r="E3299" s="531" t="str">
        <f t="shared" si="105"/>
        <v>05/17/2024 08:00:00 AM</v>
      </c>
      <c r="F3299" s="530" t="str">
        <f t="shared" si="106"/>
        <v>May</v>
      </c>
    </row>
    <row r="3300" spans="1:6" x14ac:dyDescent="0.35">
      <c r="A3300" s="527">
        <f>Electricity!D3336</f>
        <v>45429</v>
      </c>
      <c r="B3300" s="528">
        <f>Electricity!E3336</f>
        <v>0.375</v>
      </c>
      <c r="C3300" s="529">
        <f>Electricity!F3336</f>
        <v>0</v>
      </c>
      <c r="D3300" s="529">
        <f>Electricity!I3336</f>
        <v>0</v>
      </c>
      <c r="E3300" s="531" t="str">
        <f t="shared" si="105"/>
        <v>05/17/2024 09:00:00 AM</v>
      </c>
      <c r="F3300" s="530" t="str">
        <f t="shared" si="106"/>
        <v>May</v>
      </c>
    </row>
    <row r="3301" spans="1:6" x14ac:dyDescent="0.35">
      <c r="A3301" s="527">
        <f>Electricity!D3337</f>
        <v>45429</v>
      </c>
      <c r="B3301" s="528">
        <f>Electricity!E3337</f>
        <v>0.41666666666666669</v>
      </c>
      <c r="C3301" s="529">
        <f>Electricity!F3337</f>
        <v>0</v>
      </c>
      <c r="D3301" s="529">
        <f>Electricity!I3337</f>
        <v>0</v>
      </c>
      <c r="E3301" s="531" t="str">
        <f t="shared" si="105"/>
        <v>05/17/2024 10:00:00 AM</v>
      </c>
      <c r="F3301" s="530" t="str">
        <f t="shared" si="106"/>
        <v>May</v>
      </c>
    </row>
    <row r="3302" spans="1:6" x14ac:dyDescent="0.35">
      <c r="A3302" s="527">
        <f>Electricity!D3338</f>
        <v>45429</v>
      </c>
      <c r="B3302" s="528">
        <f>Electricity!E3338</f>
        <v>0.45833333333333337</v>
      </c>
      <c r="C3302" s="529">
        <f>Electricity!F3338</f>
        <v>0</v>
      </c>
      <c r="D3302" s="529">
        <f>Electricity!I3338</f>
        <v>0</v>
      </c>
      <c r="E3302" s="531" t="str">
        <f t="shared" si="105"/>
        <v>05/17/2024 11:00:00 AM</v>
      </c>
      <c r="F3302" s="530" t="str">
        <f t="shared" si="106"/>
        <v>May</v>
      </c>
    </row>
    <row r="3303" spans="1:6" x14ac:dyDescent="0.35">
      <c r="A3303" s="527">
        <f>Electricity!D3339</f>
        <v>45429</v>
      </c>
      <c r="B3303" s="528">
        <f>Electricity!E3339</f>
        <v>0.50000000000000011</v>
      </c>
      <c r="C3303" s="529">
        <f>Electricity!F3339</f>
        <v>0</v>
      </c>
      <c r="D3303" s="529">
        <f>Electricity!I3339</f>
        <v>0</v>
      </c>
      <c r="E3303" s="531" t="str">
        <f t="shared" si="105"/>
        <v>05/17/2024 12:00:00 PM</v>
      </c>
      <c r="F3303" s="530" t="str">
        <f t="shared" si="106"/>
        <v>May</v>
      </c>
    </row>
    <row r="3304" spans="1:6" x14ac:dyDescent="0.35">
      <c r="A3304" s="527">
        <f>Electricity!D3340</f>
        <v>45429</v>
      </c>
      <c r="B3304" s="528">
        <f>Electricity!E3340</f>
        <v>0.54166666666666674</v>
      </c>
      <c r="C3304" s="529">
        <f>Electricity!F3340</f>
        <v>0</v>
      </c>
      <c r="D3304" s="529">
        <f>Electricity!I3340</f>
        <v>0</v>
      </c>
      <c r="E3304" s="531" t="str">
        <f t="shared" si="105"/>
        <v>05/17/2024 01:00:00 PM</v>
      </c>
      <c r="F3304" s="530" t="str">
        <f t="shared" si="106"/>
        <v>May</v>
      </c>
    </row>
    <row r="3305" spans="1:6" x14ac:dyDescent="0.35">
      <c r="A3305" s="527">
        <f>Electricity!D3341</f>
        <v>45429</v>
      </c>
      <c r="B3305" s="528">
        <f>Electricity!E3341</f>
        <v>0.58333333333333337</v>
      </c>
      <c r="C3305" s="529">
        <f>Electricity!F3341</f>
        <v>0</v>
      </c>
      <c r="D3305" s="529">
        <f>Electricity!I3341</f>
        <v>0</v>
      </c>
      <c r="E3305" s="531" t="str">
        <f t="shared" si="105"/>
        <v>05/17/2024 02:00:00 PM</v>
      </c>
      <c r="F3305" s="530" t="str">
        <f t="shared" si="106"/>
        <v>May</v>
      </c>
    </row>
    <row r="3306" spans="1:6" x14ac:dyDescent="0.35">
      <c r="A3306" s="527">
        <f>Electricity!D3342</f>
        <v>45429</v>
      </c>
      <c r="B3306" s="528">
        <f>Electricity!E3342</f>
        <v>0.62500000000000011</v>
      </c>
      <c r="C3306" s="529">
        <f>Electricity!F3342</f>
        <v>0</v>
      </c>
      <c r="D3306" s="529">
        <f>Electricity!I3342</f>
        <v>0</v>
      </c>
      <c r="E3306" s="531" t="str">
        <f t="shared" si="105"/>
        <v>05/17/2024 03:00:00 PM</v>
      </c>
      <c r="F3306" s="530" t="str">
        <f t="shared" si="106"/>
        <v>May</v>
      </c>
    </row>
    <row r="3307" spans="1:6" x14ac:dyDescent="0.35">
      <c r="A3307" s="527">
        <f>Electricity!D3343</f>
        <v>45429</v>
      </c>
      <c r="B3307" s="528">
        <f>Electricity!E3343</f>
        <v>0.66666666666666674</v>
      </c>
      <c r="C3307" s="529">
        <f>Electricity!F3343</f>
        <v>0</v>
      </c>
      <c r="D3307" s="529">
        <f>Electricity!I3343</f>
        <v>0</v>
      </c>
      <c r="E3307" s="531" t="str">
        <f t="shared" si="105"/>
        <v>05/17/2024 04:00:00 PM</v>
      </c>
      <c r="F3307" s="530" t="str">
        <f t="shared" si="106"/>
        <v>May</v>
      </c>
    </row>
    <row r="3308" spans="1:6" x14ac:dyDescent="0.35">
      <c r="A3308" s="527">
        <f>Electricity!D3344</f>
        <v>45429</v>
      </c>
      <c r="B3308" s="528">
        <f>Electricity!E3344</f>
        <v>0.70833333333333337</v>
      </c>
      <c r="C3308" s="529">
        <f>Electricity!F3344</f>
        <v>0</v>
      </c>
      <c r="D3308" s="529">
        <f>Electricity!I3344</f>
        <v>0</v>
      </c>
      <c r="E3308" s="531" t="str">
        <f t="shared" si="105"/>
        <v>05/17/2024 05:00:00 PM</v>
      </c>
      <c r="F3308" s="530" t="str">
        <f t="shared" si="106"/>
        <v>May</v>
      </c>
    </row>
    <row r="3309" spans="1:6" x14ac:dyDescent="0.35">
      <c r="A3309" s="527">
        <f>Electricity!D3345</f>
        <v>45429</v>
      </c>
      <c r="B3309" s="528">
        <f>Electricity!E3345</f>
        <v>0.75000000000000011</v>
      </c>
      <c r="C3309" s="529">
        <f>Electricity!F3345</f>
        <v>0</v>
      </c>
      <c r="D3309" s="529">
        <f>Electricity!I3345</f>
        <v>0</v>
      </c>
      <c r="E3309" s="531" t="str">
        <f t="shared" si="105"/>
        <v>05/17/2024 06:00:00 PM</v>
      </c>
      <c r="F3309" s="530" t="str">
        <f t="shared" si="106"/>
        <v>May</v>
      </c>
    </row>
    <row r="3310" spans="1:6" x14ac:dyDescent="0.35">
      <c r="A3310" s="527">
        <f>Electricity!D3346</f>
        <v>45429</v>
      </c>
      <c r="B3310" s="528">
        <f>Electricity!E3346</f>
        <v>0.79166666666666674</v>
      </c>
      <c r="C3310" s="529">
        <f>Electricity!F3346</f>
        <v>0</v>
      </c>
      <c r="D3310" s="529">
        <f>Electricity!I3346</f>
        <v>0</v>
      </c>
      <c r="E3310" s="531" t="str">
        <f t="shared" si="105"/>
        <v>05/17/2024 07:00:00 PM</v>
      </c>
      <c r="F3310" s="530" t="str">
        <f t="shared" si="106"/>
        <v>May</v>
      </c>
    </row>
    <row r="3311" spans="1:6" x14ac:dyDescent="0.35">
      <c r="A3311" s="527">
        <f>Electricity!D3347</f>
        <v>45429</v>
      </c>
      <c r="B3311" s="528">
        <f>Electricity!E3347</f>
        <v>0.83333333333333337</v>
      </c>
      <c r="C3311" s="529">
        <f>Electricity!F3347</f>
        <v>0</v>
      </c>
      <c r="D3311" s="529">
        <f>Electricity!I3347</f>
        <v>0</v>
      </c>
      <c r="E3311" s="531" t="str">
        <f t="shared" si="105"/>
        <v>05/17/2024 08:00:00 PM</v>
      </c>
      <c r="F3311" s="530" t="str">
        <f t="shared" si="106"/>
        <v>May</v>
      </c>
    </row>
    <row r="3312" spans="1:6" x14ac:dyDescent="0.35">
      <c r="A3312" s="527">
        <f>Electricity!D3348</f>
        <v>45429</v>
      </c>
      <c r="B3312" s="528">
        <f>Electricity!E3348</f>
        <v>0.87500000000000011</v>
      </c>
      <c r="C3312" s="529">
        <f>Electricity!F3348</f>
        <v>0</v>
      </c>
      <c r="D3312" s="529">
        <f>Electricity!I3348</f>
        <v>0</v>
      </c>
      <c r="E3312" s="531" t="str">
        <f t="shared" si="105"/>
        <v>05/17/2024 09:00:00 PM</v>
      </c>
      <c r="F3312" s="530" t="str">
        <f t="shared" si="106"/>
        <v>May</v>
      </c>
    </row>
    <row r="3313" spans="1:6" x14ac:dyDescent="0.35">
      <c r="A3313" s="527">
        <f>Electricity!D3349</f>
        <v>45429</v>
      </c>
      <c r="B3313" s="528">
        <f>Electricity!E3349</f>
        <v>0.91666666666666674</v>
      </c>
      <c r="C3313" s="529">
        <f>Electricity!F3349</f>
        <v>0</v>
      </c>
      <c r="D3313" s="529">
        <f>Electricity!I3349</f>
        <v>0</v>
      </c>
      <c r="E3313" s="531" t="str">
        <f t="shared" si="105"/>
        <v>05/17/2024 10:00:00 PM</v>
      </c>
      <c r="F3313" s="530" t="str">
        <f t="shared" si="106"/>
        <v>May</v>
      </c>
    </row>
    <row r="3314" spans="1:6" x14ac:dyDescent="0.35">
      <c r="A3314" s="527">
        <f>Electricity!D3350</f>
        <v>45429</v>
      </c>
      <c r="B3314" s="528">
        <f>Electricity!E3350</f>
        <v>0.95833333333333337</v>
      </c>
      <c r="C3314" s="529">
        <f>Electricity!F3350</f>
        <v>0</v>
      </c>
      <c r="D3314" s="529">
        <f>Electricity!I3350</f>
        <v>0</v>
      </c>
      <c r="E3314" s="531" t="str">
        <f t="shared" si="105"/>
        <v>05/17/2024 11:00:00 PM</v>
      </c>
      <c r="F3314" s="530" t="str">
        <f t="shared" si="106"/>
        <v>May</v>
      </c>
    </row>
    <row r="3315" spans="1:6" x14ac:dyDescent="0.35">
      <c r="A3315" s="527">
        <f>Electricity!D3351</f>
        <v>45430</v>
      </c>
      <c r="B3315" s="528">
        <f>Electricity!E3351</f>
        <v>3.1225022567582528E-17</v>
      </c>
      <c r="C3315" s="529">
        <f>Electricity!F3351</f>
        <v>0</v>
      </c>
      <c r="D3315" s="529">
        <f>Electricity!I3351</f>
        <v>0</v>
      </c>
      <c r="E3315" s="531" t="str">
        <f t="shared" si="105"/>
        <v>05/18/2024 12:00:00 AM</v>
      </c>
      <c r="F3315" s="530" t="str">
        <f t="shared" si="106"/>
        <v>May</v>
      </c>
    </row>
    <row r="3316" spans="1:6" x14ac:dyDescent="0.35">
      <c r="A3316" s="527">
        <f>Electricity!D3352</f>
        <v>45430</v>
      </c>
      <c r="B3316" s="528">
        <f>Electricity!E3352</f>
        <v>4.1666666666666699E-2</v>
      </c>
      <c r="C3316" s="529">
        <f>Electricity!F3352</f>
        <v>0</v>
      </c>
      <c r="D3316" s="529">
        <f>Electricity!I3352</f>
        <v>0</v>
      </c>
      <c r="E3316" s="531" t="str">
        <f t="shared" ref="E3316:E3379" si="107">CONCATENATE(TEXT(A3316,"mm/dd/yyyy")," ",TEXT(B3316,"hh:mm:ss AM/PM"))</f>
        <v>05/18/2024 01:00:00 AM</v>
      </c>
      <c r="F3316" s="530" t="str">
        <f t="shared" si="106"/>
        <v>May</v>
      </c>
    </row>
    <row r="3317" spans="1:6" x14ac:dyDescent="0.35">
      <c r="A3317" s="527">
        <f>Electricity!D3353</f>
        <v>45430</v>
      </c>
      <c r="B3317" s="528">
        <f>Electricity!E3353</f>
        <v>8.333333333333337E-2</v>
      </c>
      <c r="C3317" s="529">
        <f>Electricity!F3353</f>
        <v>0</v>
      </c>
      <c r="D3317" s="529">
        <f>Electricity!I3353</f>
        <v>0</v>
      </c>
      <c r="E3317" s="531" t="str">
        <f t="shared" si="107"/>
        <v>05/18/2024 02:00:00 AM</v>
      </c>
      <c r="F3317" s="530" t="str">
        <f t="shared" si="106"/>
        <v>May</v>
      </c>
    </row>
    <row r="3318" spans="1:6" x14ac:dyDescent="0.35">
      <c r="A3318" s="527">
        <f>Electricity!D3354</f>
        <v>45430</v>
      </c>
      <c r="B3318" s="528">
        <f>Electricity!E3354</f>
        <v>0.12500000000000006</v>
      </c>
      <c r="C3318" s="529">
        <f>Electricity!F3354</f>
        <v>0</v>
      </c>
      <c r="D3318" s="529">
        <f>Electricity!I3354</f>
        <v>0</v>
      </c>
      <c r="E3318" s="531" t="str">
        <f t="shared" si="107"/>
        <v>05/18/2024 03:00:00 AM</v>
      </c>
      <c r="F3318" s="530" t="str">
        <f t="shared" si="106"/>
        <v>May</v>
      </c>
    </row>
    <row r="3319" spans="1:6" x14ac:dyDescent="0.35">
      <c r="A3319" s="527">
        <f>Electricity!D3355</f>
        <v>45430</v>
      </c>
      <c r="B3319" s="528">
        <f>Electricity!E3355</f>
        <v>0.16666666666666669</v>
      </c>
      <c r="C3319" s="529">
        <f>Electricity!F3355</f>
        <v>0</v>
      </c>
      <c r="D3319" s="529">
        <f>Electricity!I3355</f>
        <v>0</v>
      </c>
      <c r="E3319" s="531" t="str">
        <f t="shared" si="107"/>
        <v>05/18/2024 04:00:00 AM</v>
      </c>
      <c r="F3319" s="530" t="str">
        <f t="shared" si="106"/>
        <v>May</v>
      </c>
    </row>
    <row r="3320" spans="1:6" x14ac:dyDescent="0.35">
      <c r="A3320" s="527">
        <f>Electricity!D3356</f>
        <v>45430</v>
      </c>
      <c r="B3320" s="528">
        <f>Electricity!E3356</f>
        <v>0.20833333333333337</v>
      </c>
      <c r="C3320" s="529">
        <f>Electricity!F3356</f>
        <v>0</v>
      </c>
      <c r="D3320" s="529">
        <f>Electricity!I3356</f>
        <v>0</v>
      </c>
      <c r="E3320" s="531" t="str">
        <f t="shared" si="107"/>
        <v>05/18/2024 05:00:00 AM</v>
      </c>
      <c r="F3320" s="530" t="str">
        <f t="shared" si="106"/>
        <v>May</v>
      </c>
    </row>
    <row r="3321" spans="1:6" x14ac:dyDescent="0.35">
      <c r="A3321" s="527">
        <f>Electricity!D3357</f>
        <v>45430</v>
      </c>
      <c r="B3321" s="528">
        <f>Electricity!E3357</f>
        <v>0.25</v>
      </c>
      <c r="C3321" s="529">
        <f>Electricity!F3357</f>
        <v>0</v>
      </c>
      <c r="D3321" s="529">
        <f>Electricity!I3357</f>
        <v>0</v>
      </c>
      <c r="E3321" s="531" t="str">
        <f t="shared" si="107"/>
        <v>05/18/2024 06:00:00 AM</v>
      </c>
      <c r="F3321" s="530" t="str">
        <f t="shared" si="106"/>
        <v>May</v>
      </c>
    </row>
    <row r="3322" spans="1:6" x14ac:dyDescent="0.35">
      <c r="A3322" s="527">
        <f>Electricity!D3358</f>
        <v>45430</v>
      </c>
      <c r="B3322" s="528">
        <f>Electricity!E3358</f>
        <v>0.29166666666666669</v>
      </c>
      <c r="C3322" s="529">
        <f>Electricity!F3358</f>
        <v>0</v>
      </c>
      <c r="D3322" s="529">
        <f>Electricity!I3358</f>
        <v>0</v>
      </c>
      <c r="E3322" s="531" t="str">
        <f t="shared" si="107"/>
        <v>05/18/2024 07:00:00 AM</v>
      </c>
      <c r="F3322" s="530" t="str">
        <f t="shared" si="106"/>
        <v>May</v>
      </c>
    </row>
    <row r="3323" spans="1:6" x14ac:dyDescent="0.35">
      <c r="A3323" s="527">
        <f>Electricity!D3359</f>
        <v>45430</v>
      </c>
      <c r="B3323" s="528">
        <f>Electricity!E3359</f>
        <v>0.33333333333333337</v>
      </c>
      <c r="C3323" s="529">
        <f>Electricity!F3359</f>
        <v>0</v>
      </c>
      <c r="D3323" s="529">
        <f>Electricity!I3359</f>
        <v>0</v>
      </c>
      <c r="E3323" s="531" t="str">
        <f t="shared" si="107"/>
        <v>05/18/2024 08:00:00 AM</v>
      </c>
      <c r="F3323" s="530" t="str">
        <f t="shared" si="106"/>
        <v>May</v>
      </c>
    </row>
    <row r="3324" spans="1:6" x14ac:dyDescent="0.35">
      <c r="A3324" s="527">
        <f>Electricity!D3360</f>
        <v>45430</v>
      </c>
      <c r="B3324" s="528">
        <f>Electricity!E3360</f>
        <v>0.375</v>
      </c>
      <c r="C3324" s="529">
        <f>Electricity!F3360</f>
        <v>0</v>
      </c>
      <c r="D3324" s="529">
        <f>Electricity!I3360</f>
        <v>0</v>
      </c>
      <c r="E3324" s="531" t="str">
        <f t="shared" si="107"/>
        <v>05/18/2024 09:00:00 AM</v>
      </c>
      <c r="F3324" s="530" t="str">
        <f t="shared" si="106"/>
        <v>May</v>
      </c>
    </row>
    <row r="3325" spans="1:6" x14ac:dyDescent="0.35">
      <c r="A3325" s="527">
        <f>Electricity!D3361</f>
        <v>45430</v>
      </c>
      <c r="B3325" s="528">
        <f>Electricity!E3361</f>
        <v>0.41666666666666669</v>
      </c>
      <c r="C3325" s="529">
        <f>Electricity!F3361</f>
        <v>0</v>
      </c>
      <c r="D3325" s="529">
        <f>Electricity!I3361</f>
        <v>0</v>
      </c>
      <c r="E3325" s="531" t="str">
        <f t="shared" si="107"/>
        <v>05/18/2024 10:00:00 AM</v>
      </c>
      <c r="F3325" s="530" t="str">
        <f t="shared" si="106"/>
        <v>May</v>
      </c>
    </row>
    <row r="3326" spans="1:6" x14ac:dyDescent="0.35">
      <c r="A3326" s="527">
        <f>Electricity!D3362</f>
        <v>45430</v>
      </c>
      <c r="B3326" s="528">
        <f>Electricity!E3362</f>
        <v>0.45833333333333337</v>
      </c>
      <c r="C3326" s="529">
        <f>Electricity!F3362</f>
        <v>0</v>
      </c>
      <c r="D3326" s="529">
        <f>Electricity!I3362</f>
        <v>0</v>
      </c>
      <c r="E3326" s="531" t="str">
        <f t="shared" si="107"/>
        <v>05/18/2024 11:00:00 AM</v>
      </c>
      <c r="F3326" s="530" t="str">
        <f t="shared" si="106"/>
        <v>May</v>
      </c>
    </row>
    <row r="3327" spans="1:6" x14ac:dyDescent="0.35">
      <c r="A3327" s="527">
        <f>Electricity!D3363</f>
        <v>45430</v>
      </c>
      <c r="B3327" s="528">
        <f>Electricity!E3363</f>
        <v>0.50000000000000011</v>
      </c>
      <c r="C3327" s="529">
        <f>Electricity!F3363</f>
        <v>0</v>
      </c>
      <c r="D3327" s="529">
        <f>Electricity!I3363</f>
        <v>0</v>
      </c>
      <c r="E3327" s="531" t="str">
        <f t="shared" si="107"/>
        <v>05/18/2024 12:00:00 PM</v>
      </c>
      <c r="F3327" s="530" t="str">
        <f t="shared" si="106"/>
        <v>May</v>
      </c>
    </row>
    <row r="3328" spans="1:6" x14ac:dyDescent="0.35">
      <c r="A3328" s="527">
        <f>Electricity!D3364</f>
        <v>45430</v>
      </c>
      <c r="B3328" s="528">
        <f>Electricity!E3364</f>
        <v>0.54166666666666674</v>
      </c>
      <c r="C3328" s="529">
        <f>Electricity!F3364</f>
        <v>0</v>
      </c>
      <c r="D3328" s="529">
        <f>Electricity!I3364</f>
        <v>0</v>
      </c>
      <c r="E3328" s="531" t="str">
        <f t="shared" si="107"/>
        <v>05/18/2024 01:00:00 PM</v>
      </c>
      <c r="F3328" s="530" t="str">
        <f t="shared" si="106"/>
        <v>May</v>
      </c>
    </row>
    <row r="3329" spans="1:6" x14ac:dyDescent="0.35">
      <c r="A3329" s="527">
        <f>Electricity!D3365</f>
        <v>45430</v>
      </c>
      <c r="B3329" s="528">
        <f>Electricity!E3365</f>
        <v>0.58333333333333337</v>
      </c>
      <c r="C3329" s="529">
        <f>Electricity!F3365</f>
        <v>0</v>
      </c>
      <c r="D3329" s="529">
        <f>Electricity!I3365</f>
        <v>0</v>
      </c>
      <c r="E3329" s="531" t="str">
        <f t="shared" si="107"/>
        <v>05/18/2024 02:00:00 PM</v>
      </c>
      <c r="F3329" s="530" t="str">
        <f t="shared" si="106"/>
        <v>May</v>
      </c>
    </row>
    <row r="3330" spans="1:6" x14ac:dyDescent="0.35">
      <c r="A3330" s="527">
        <f>Electricity!D3366</f>
        <v>45430</v>
      </c>
      <c r="B3330" s="528">
        <f>Electricity!E3366</f>
        <v>0.62500000000000011</v>
      </c>
      <c r="C3330" s="529">
        <f>Electricity!F3366</f>
        <v>0</v>
      </c>
      <c r="D3330" s="529">
        <f>Electricity!I3366</f>
        <v>0</v>
      </c>
      <c r="E3330" s="531" t="str">
        <f t="shared" si="107"/>
        <v>05/18/2024 03:00:00 PM</v>
      </c>
      <c r="F3330" s="530" t="str">
        <f t="shared" si="106"/>
        <v>May</v>
      </c>
    </row>
    <row r="3331" spans="1:6" x14ac:dyDescent="0.35">
      <c r="A3331" s="527">
        <f>Electricity!D3367</f>
        <v>45430</v>
      </c>
      <c r="B3331" s="528">
        <f>Electricity!E3367</f>
        <v>0.66666666666666674</v>
      </c>
      <c r="C3331" s="529">
        <f>Electricity!F3367</f>
        <v>0</v>
      </c>
      <c r="D3331" s="529">
        <f>Electricity!I3367</f>
        <v>0</v>
      </c>
      <c r="E3331" s="531" t="str">
        <f t="shared" si="107"/>
        <v>05/18/2024 04:00:00 PM</v>
      </c>
      <c r="F3331" s="530" t="str">
        <f t="shared" ref="F3331:F3394" si="108">TEXT(A3331,"mmm")</f>
        <v>May</v>
      </c>
    </row>
    <row r="3332" spans="1:6" x14ac:dyDescent="0.35">
      <c r="A3332" s="527">
        <f>Electricity!D3368</f>
        <v>45430</v>
      </c>
      <c r="B3332" s="528">
        <f>Electricity!E3368</f>
        <v>0.70833333333333337</v>
      </c>
      <c r="C3332" s="529">
        <f>Electricity!F3368</f>
        <v>0</v>
      </c>
      <c r="D3332" s="529">
        <f>Electricity!I3368</f>
        <v>0</v>
      </c>
      <c r="E3332" s="531" t="str">
        <f t="shared" si="107"/>
        <v>05/18/2024 05:00:00 PM</v>
      </c>
      <c r="F3332" s="530" t="str">
        <f t="shared" si="108"/>
        <v>May</v>
      </c>
    </row>
    <row r="3333" spans="1:6" x14ac:dyDescent="0.35">
      <c r="A3333" s="527">
        <f>Electricity!D3369</f>
        <v>45430</v>
      </c>
      <c r="B3333" s="528">
        <f>Electricity!E3369</f>
        <v>0.75000000000000011</v>
      </c>
      <c r="C3333" s="529">
        <f>Electricity!F3369</f>
        <v>0</v>
      </c>
      <c r="D3333" s="529">
        <f>Electricity!I3369</f>
        <v>0</v>
      </c>
      <c r="E3333" s="531" t="str">
        <f t="shared" si="107"/>
        <v>05/18/2024 06:00:00 PM</v>
      </c>
      <c r="F3333" s="530" t="str">
        <f t="shared" si="108"/>
        <v>May</v>
      </c>
    </row>
    <row r="3334" spans="1:6" x14ac:dyDescent="0.35">
      <c r="A3334" s="527">
        <f>Electricity!D3370</f>
        <v>45430</v>
      </c>
      <c r="B3334" s="528">
        <f>Electricity!E3370</f>
        <v>0.79166666666666674</v>
      </c>
      <c r="C3334" s="529">
        <f>Electricity!F3370</f>
        <v>0</v>
      </c>
      <c r="D3334" s="529">
        <f>Electricity!I3370</f>
        <v>0</v>
      </c>
      <c r="E3334" s="531" t="str">
        <f t="shared" si="107"/>
        <v>05/18/2024 07:00:00 PM</v>
      </c>
      <c r="F3334" s="530" t="str">
        <f t="shared" si="108"/>
        <v>May</v>
      </c>
    </row>
    <row r="3335" spans="1:6" x14ac:dyDescent="0.35">
      <c r="A3335" s="527">
        <f>Electricity!D3371</f>
        <v>45430</v>
      </c>
      <c r="B3335" s="528">
        <f>Electricity!E3371</f>
        <v>0.83333333333333337</v>
      </c>
      <c r="C3335" s="529">
        <f>Electricity!F3371</f>
        <v>0</v>
      </c>
      <c r="D3335" s="529">
        <f>Electricity!I3371</f>
        <v>0</v>
      </c>
      <c r="E3335" s="531" t="str">
        <f t="shared" si="107"/>
        <v>05/18/2024 08:00:00 PM</v>
      </c>
      <c r="F3335" s="530" t="str">
        <f t="shared" si="108"/>
        <v>May</v>
      </c>
    </row>
    <row r="3336" spans="1:6" x14ac:dyDescent="0.35">
      <c r="A3336" s="527">
        <f>Electricity!D3372</f>
        <v>45430</v>
      </c>
      <c r="B3336" s="528">
        <f>Electricity!E3372</f>
        <v>0.87500000000000011</v>
      </c>
      <c r="C3336" s="529">
        <f>Electricity!F3372</f>
        <v>0</v>
      </c>
      <c r="D3336" s="529">
        <f>Electricity!I3372</f>
        <v>0</v>
      </c>
      <c r="E3336" s="531" t="str">
        <f t="shared" si="107"/>
        <v>05/18/2024 09:00:00 PM</v>
      </c>
      <c r="F3336" s="530" t="str">
        <f t="shared" si="108"/>
        <v>May</v>
      </c>
    </row>
    <row r="3337" spans="1:6" x14ac:dyDescent="0.35">
      <c r="A3337" s="527">
        <f>Electricity!D3373</f>
        <v>45430</v>
      </c>
      <c r="B3337" s="528">
        <f>Electricity!E3373</f>
        <v>0.91666666666666674</v>
      </c>
      <c r="C3337" s="529">
        <f>Electricity!F3373</f>
        <v>0</v>
      </c>
      <c r="D3337" s="529">
        <f>Electricity!I3373</f>
        <v>0</v>
      </c>
      <c r="E3337" s="531" t="str">
        <f t="shared" si="107"/>
        <v>05/18/2024 10:00:00 PM</v>
      </c>
      <c r="F3337" s="530" t="str">
        <f t="shared" si="108"/>
        <v>May</v>
      </c>
    </row>
    <row r="3338" spans="1:6" x14ac:dyDescent="0.35">
      <c r="A3338" s="527">
        <f>Electricity!D3374</f>
        <v>45430</v>
      </c>
      <c r="B3338" s="528">
        <f>Electricity!E3374</f>
        <v>0.95833333333333337</v>
      </c>
      <c r="C3338" s="529">
        <f>Electricity!F3374</f>
        <v>0</v>
      </c>
      <c r="D3338" s="529">
        <f>Electricity!I3374</f>
        <v>0</v>
      </c>
      <c r="E3338" s="531" t="str">
        <f t="shared" si="107"/>
        <v>05/18/2024 11:00:00 PM</v>
      </c>
      <c r="F3338" s="530" t="str">
        <f t="shared" si="108"/>
        <v>May</v>
      </c>
    </row>
    <row r="3339" spans="1:6" x14ac:dyDescent="0.35">
      <c r="A3339" s="527">
        <f>Electricity!D3375</f>
        <v>45431</v>
      </c>
      <c r="B3339" s="528">
        <f>Electricity!E3375</f>
        <v>3.1225022567582528E-17</v>
      </c>
      <c r="C3339" s="529">
        <f>Electricity!F3375</f>
        <v>0</v>
      </c>
      <c r="D3339" s="529">
        <f>Electricity!I3375</f>
        <v>0</v>
      </c>
      <c r="E3339" s="531" t="str">
        <f t="shared" si="107"/>
        <v>05/19/2024 12:00:00 AM</v>
      </c>
      <c r="F3339" s="530" t="str">
        <f t="shared" si="108"/>
        <v>May</v>
      </c>
    </row>
    <row r="3340" spans="1:6" x14ac:dyDescent="0.35">
      <c r="A3340" s="527">
        <f>Electricity!D3376</f>
        <v>45431</v>
      </c>
      <c r="B3340" s="528">
        <f>Electricity!E3376</f>
        <v>4.1666666666666699E-2</v>
      </c>
      <c r="C3340" s="529">
        <f>Electricity!F3376</f>
        <v>0</v>
      </c>
      <c r="D3340" s="529">
        <f>Electricity!I3376</f>
        <v>0</v>
      </c>
      <c r="E3340" s="531" t="str">
        <f t="shared" si="107"/>
        <v>05/19/2024 01:00:00 AM</v>
      </c>
      <c r="F3340" s="530" t="str">
        <f t="shared" si="108"/>
        <v>May</v>
      </c>
    </row>
    <row r="3341" spans="1:6" x14ac:dyDescent="0.35">
      <c r="A3341" s="527">
        <f>Electricity!D3377</f>
        <v>45431</v>
      </c>
      <c r="B3341" s="528">
        <f>Electricity!E3377</f>
        <v>8.333333333333337E-2</v>
      </c>
      <c r="C3341" s="529">
        <f>Electricity!F3377</f>
        <v>0</v>
      </c>
      <c r="D3341" s="529">
        <f>Electricity!I3377</f>
        <v>0</v>
      </c>
      <c r="E3341" s="531" t="str">
        <f t="shared" si="107"/>
        <v>05/19/2024 02:00:00 AM</v>
      </c>
      <c r="F3341" s="530" t="str">
        <f t="shared" si="108"/>
        <v>May</v>
      </c>
    </row>
    <row r="3342" spans="1:6" x14ac:dyDescent="0.35">
      <c r="A3342" s="527">
        <f>Electricity!D3378</f>
        <v>45431</v>
      </c>
      <c r="B3342" s="528">
        <f>Electricity!E3378</f>
        <v>0.12500000000000006</v>
      </c>
      <c r="C3342" s="529">
        <f>Electricity!F3378</f>
        <v>0</v>
      </c>
      <c r="D3342" s="529">
        <f>Electricity!I3378</f>
        <v>0</v>
      </c>
      <c r="E3342" s="531" t="str">
        <f t="shared" si="107"/>
        <v>05/19/2024 03:00:00 AM</v>
      </c>
      <c r="F3342" s="530" t="str">
        <f t="shared" si="108"/>
        <v>May</v>
      </c>
    </row>
    <row r="3343" spans="1:6" x14ac:dyDescent="0.35">
      <c r="A3343" s="527">
        <f>Electricity!D3379</f>
        <v>45431</v>
      </c>
      <c r="B3343" s="528">
        <f>Electricity!E3379</f>
        <v>0.16666666666666669</v>
      </c>
      <c r="C3343" s="529">
        <f>Electricity!F3379</f>
        <v>0</v>
      </c>
      <c r="D3343" s="529">
        <f>Electricity!I3379</f>
        <v>0</v>
      </c>
      <c r="E3343" s="531" t="str">
        <f t="shared" si="107"/>
        <v>05/19/2024 04:00:00 AM</v>
      </c>
      <c r="F3343" s="530" t="str">
        <f t="shared" si="108"/>
        <v>May</v>
      </c>
    </row>
    <row r="3344" spans="1:6" x14ac:dyDescent="0.35">
      <c r="A3344" s="527">
        <f>Electricity!D3380</f>
        <v>45431</v>
      </c>
      <c r="B3344" s="528">
        <f>Electricity!E3380</f>
        <v>0.20833333333333337</v>
      </c>
      <c r="C3344" s="529">
        <f>Electricity!F3380</f>
        <v>0</v>
      </c>
      <c r="D3344" s="529">
        <f>Electricity!I3380</f>
        <v>0</v>
      </c>
      <c r="E3344" s="531" t="str">
        <f t="shared" si="107"/>
        <v>05/19/2024 05:00:00 AM</v>
      </c>
      <c r="F3344" s="530" t="str">
        <f t="shared" si="108"/>
        <v>May</v>
      </c>
    </row>
    <row r="3345" spans="1:6" x14ac:dyDescent="0.35">
      <c r="A3345" s="527">
        <f>Electricity!D3381</f>
        <v>45431</v>
      </c>
      <c r="B3345" s="528">
        <f>Electricity!E3381</f>
        <v>0.25</v>
      </c>
      <c r="C3345" s="529">
        <f>Electricity!F3381</f>
        <v>0</v>
      </c>
      <c r="D3345" s="529">
        <f>Electricity!I3381</f>
        <v>0</v>
      </c>
      <c r="E3345" s="531" t="str">
        <f t="shared" si="107"/>
        <v>05/19/2024 06:00:00 AM</v>
      </c>
      <c r="F3345" s="530" t="str">
        <f t="shared" si="108"/>
        <v>May</v>
      </c>
    </row>
    <row r="3346" spans="1:6" x14ac:dyDescent="0.35">
      <c r="A3346" s="527">
        <f>Electricity!D3382</f>
        <v>45431</v>
      </c>
      <c r="B3346" s="528">
        <f>Electricity!E3382</f>
        <v>0.29166666666666669</v>
      </c>
      <c r="C3346" s="529">
        <f>Electricity!F3382</f>
        <v>0</v>
      </c>
      <c r="D3346" s="529">
        <f>Electricity!I3382</f>
        <v>0</v>
      </c>
      <c r="E3346" s="531" t="str">
        <f t="shared" si="107"/>
        <v>05/19/2024 07:00:00 AM</v>
      </c>
      <c r="F3346" s="530" t="str">
        <f t="shared" si="108"/>
        <v>May</v>
      </c>
    </row>
    <row r="3347" spans="1:6" x14ac:dyDescent="0.35">
      <c r="A3347" s="527">
        <f>Electricity!D3383</f>
        <v>45431</v>
      </c>
      <c r="B3347" s="528">
        <f>Electricity!E3383</f>
        <v>0.33333333333333337</v>
      </c>
      <c r="C3347" s="529">
        <f>Electricity!F3383</f>
        <v>0</v>
      </c>
      <c r="D3347" s="529">
        <f>Electricity!I3383</f>
        <v>0</v>
      </c>
      <c r="E3347" s="531" t="str">
        <f t="shared" si="107"/>
        <v>05/19/2024 08:00:00 AM</v>
      </c>
      <c r="F3347" s="530" t="str">
        <f t="shared" si="108"/>
        <v>May</v>
      </c>
    </row>
    <row r="3348" spans="1:6" x14ac:dyDescent="0.35">
      <c r="A3348" s="527">
        <f>Electricity!D3384</f>
        <v>45431</v>
      </c>
      <c r="B3348" s="528">
        <f>Electricity!E3384</f>
        <v>0.375</v>
      </c>
      <c r="C3348" s="529">
        <f>Electricity!F3384</f>
        <v>0</v>
      </c>
      <c r="D3348" s="529">
        <f>Electricity!I3384</f>
        <v>0</v>
      </c>
      <c r="E3348" s="531" t="str">
        <f t="shared" si="107"/>
        <v>05/19/2024 09:00:00 AM</v>
      </c>
      <c r="F3348" s="530" t="str">
        <f t="shared" si="108"/>
        <v>May</v>
      </c>
    </row>
    <row r="3349" spans="1:6" x14ac:dyDescent="0.35">
      <c r="A3349" s="527">
        <f>Electricity!D3385</f>
        <v>45431</v>
      </c>
      <c r="B3349" s="528">
        <f>Electricity!E3385</f>
        <v>0.41666666666666669</v>
      </c>
      <c r="C3349" s="529">
        <f>Electricity!F3385</f>
        <v>0</v>
      </c>
      <c r="D3349" s="529">
        <f>Electricity!I3385</f>
        <v>0</v>
      </c>
      <c r="E3349" s="531" t="str">
        <f t="shared" si="107"/>
        <v>05/19/2024 10:00:00 AM</v>
      </c>
      <c r="F3349" s="530" t="str">
        <f t="shared" si="108"/>
        <v>May</v>
      </c>
    </row>
    <row r="3350" spans="1:6" x14ac:dyDescent="0.35">
      <c r="A3350" s="527">
        <f>Electricity!D3386</f>
        <v>45431</v>
      </c>
      <c r="B3350" s="528">
        <f>Electricity!E3386</f>
        <v>0.45833333333333337</v>
      </c>
      <c r="C3350" s="529">
        <f>Electricity!F3386</f>
        <v>0</v>
      </c>
      <c r="D3350" s="529">
        <f>Electricity!I3386</f>
        <v>0</v>
      </c>
      <c r="E3350" s="531" t="str">
        <f t="shared" si="107"/>
        <v>05/19/2024 11:00:00 AM</v>
      </c>
      <c r="F3350" s="530" t="str">
        <f t="shared" si="108"/>
        <v>May</v>
      </c>
    </row>
    <row r="3351" spans="1:6" x14ac:dyDescent="0.35">
      <c r="A3351" s="527">
        <f>Electricity!D3387</f>
        <v>45431</v>
      </c>
      <c r="B3351" s="528">
        <f>Electricity!E3387</f>
        <v>0.50000000000000011</v>
      </c>
      <c r="C3351" s="529">
        <f>Electricity!F3387</f>
        <v>0</v>
      </c>
      <c r="D3351" s="529">
        <f>Electricity!I3387</f>
        <v>0</v>
      </c>
      <c r="E3351" s="531" t="str">
        <f t="shared" si="107"/>
        <v>05/19/2024 12:00:00 PM</v>
      </c>
      <c r="F3351" s="530" t="str">
        <f t="shared" si="108"/>
        <v>May</v>
      </c>
    </row>
    <row r="3352" spans="1:6" x14ac:dyDescent="0.35">
      <c r="A3352" s="527">
        <f>Electricity!D3388</f>
        <v>45431</v>
      </c>
      <c r="B3352" s="528">
        <f>Electricity!E3388</f>
        <v>0.54166666666666674</v>
      </c>
      <c r="C3352" s="529">
        <f>Electricity!F3388</f>
        <v>0</v>
      </c>
      <c r="D3352" s="529">
        <f>Electricity!I3388</f>
        <v>0</v>
      </c>
      <c r="E3352" s="531" t="str">
        <f t="shared" si="107"/>
        <v>05/19/2024 01:00:00 PM</v>
      </c>
      <c r="F3352" s="530" t="str">
        <f t="shared" si="108"/>
        <v>May</v>
      </c>
    </row>
    <row r="3353" spans="1:6" x14ac:dyDescent="0.35">
      <c r="A3353" s="527">
        <f>Electricity!D3389</f>
        <v>45431</v>
      </c>
      <c r="B3353" s="528">
        <f>Electricity!E3389</f>
        <v>0.58333333333333337</v>
      </c>
      <c r="C3353" s="529">
        <f>Electricity!F3389</f>
        <v>0</v>
      </c>
      <c r="D3353" s="529">
        <f>Electricity!I3389</f>
        <v>0</v>
      </c>
      <c r="E3353" s="531" t="str">
        <f t="shared" si="107"/>
        <v>05/19/2024 02:00:00 PM</v>
      </c>
      <c r="F3353" s="530" t="str">
        <f t="shared" si="108"/>
        <v>May</v>
      </c>
    </row>
    <row r="3354" spans="1:6" x14ac:dyDescent="0.35">
      <c r="A3354" s="527">
        <f>Electricity!D3390</f>
        <v>45431</v>
      </c>
      <c r="B3354" s="528">
        <f>Electricity!E3390</f>
        <v>0.62500000000000011</v>
      </c>
      <c r="C3354" s="529">
        <f>Electricity!F3390</f>
        <v>0</v>
      </c>
      <c r="D3354" s="529">
        <f>Electricity!I3390</f>
        <v>0</v>
      </c>
      <c r="E3354" s="531" t="str">
        <f t="shared" si="107"/>
        <v>05/19/2024 03:00:00 PM</v>
      </c>
      <c r="F3354" s="530" t="str">
        <f t="shared" si="108"/>
        <v>May</v>
      </c>
    </row>
    <row r="3355" spans="1:6" x14ac:dyDescent="0.35">
      <c r="A3355" s="527">
        <f>Electricity!D3391</f>
        <v>45431</v>
      </c>
      <c r="B3355" s="528">
        <f>Electricity!E3391</f>
        <v>0.66666666666666674</v>
      </c>
      <c r="C3355" s="529">
        <f>Electricity!F3391</f>
        <v>0</v>
      </c>
      <c r="D3355" s="529">
        <f>Electricity!I3391</f>
        <v>0</v>
      </c>
      <c r="E3355" s="531" t="str">
        <f t="shared" si="107"/>
        <v>05/19/2024 04:00:00 PM</v>
      </c>
      <c r="F3355" s="530" t="str">
        <f t="shared" si="108"/>
        <v>May</v>
      </c>
    </row>
    <row r="3356" spans="1:6" x14ac:dyDescent="0.35">
      <c r="A3356" s="527">
        <f>Electricity!D3392</f>
        <v>45431</v>
      </c>
      <c r="B3356" s="528">
        <f>Electricity!E3392</f>
        <v>0.70833333333333337</v>
      </c>
      <c r="C3356" s="529">
        <f>Electricity!F3392</f>
        <v>0</v>
      </c>
      <c r="D3356" s="529">
        <f>Electricity!I3392</f>
        <v>0</v>
      </c>
      <c r="E3356" s="531" t="str">
        <f t="shared" si="107"/>
        <v>05/19/2024 05:00:00 PM</v>
      </c>
      <c r="F3356" s="530" t="str">
        <f t="shared" si="108"/>
        <v>May</v>
      </c>
    </row>
    <row r="3357" spans="1:6" x14ac:dyDescent="0.35">
      <c r="A3357" s="527">
        <f>Electricity!D3393</f>
        <v>45431</v>
      </c>
      <c r="B3357" s="528">
        <f>Electricity!E3393</f>
        <v>0.75000000000000011</v>
      </c>
      <c r="C3357" s="529">
        <f>Electricity!F3393</f>
        <v>0</v>
      </c>
      <c r="D3357" s="529">
        <f>Electricity!I3393</f>
        <v>0</v>
      </c>
      <c r="E3357" s="531" t="str">
        <f t="shared" si="107"/>
        <v>05/19/2024 06:00:00 PM</v>
      </c>
      <c r="F3357" s="530" t="str">
        <f t="shared" si="108"/>
        <v>May</v>
      </c>
    </row>
    <row r="3358" spans="1:6" x14ac:dyDescent="0.35">
      <c r="A3358" s="527">
        <f>Electricity!D3394</f>
        <v>45431</v>
      </c>
      <c r="B3358" s="528">
        <f>Electricity!E3394</f>
        <v>0.79166666666666674</v>
      </c>
      <c r="C3358" s="529">
        <f>Electricity!F3394</f>
        <v>0</v>
      </c>
      <c r="D3358" s="529">
        <f>Electricity!I3394</f>
        <v>0</v>
      </c>
      <c r="E3358" s="531" t="str">
        <f t="shared" si="107"/>
        <v>05/19/2024 07:00:00 PM</v>
      </c>
      <c r="F3358" s="530" t="str">
        <f t="shared" si="108"/>
        <v>May</v>
      </c>
    </row>
    <row r="3359" spans="1:6" x14ac:dyDescent="0.35">
      <c r="A3359" s="527">
        <f>Electricity!D3395</f>
        <v>45431</v>
      </c>
      <c r="B3359" s="528">
        <f>Electricity!E3395</f>
        <v>0.83333333333333337</v>
      </c>
      <c r="C3359" s="529">
        <f>Electricity!F3395</f>
        <v>0</v>
      </c>
      <c r="D3359" s="529">
        <f>Electricity!I3395</f>
        <v>0</v>
      </c>
      <c r="E3359" s="531" t="str">
        <f t="shared" si="107"/>
        <v>05/19/2024 08:00:00 PM</v>
      </c>
      <c r="F3359" s="530" t="str">
        <f t="shared" si="108"/>
        <v>May</v>
      </c>
    </row>
    <row r="3360" spans="1:6" x14ac:dyDescent="0.35">
      <c r="A3360" s="527">
        <f>Electricity!D3396</f>
        <v>45431</v>
      </c>
      <c r="B3360" s="528">
        <f>Electricity!E3396</f>
        <v>0.87500000000000011</v>
      </c>
      <c r="C3360" s="529">
        <f>Electricity!F3396</f>
        <v>0</v>
      </c>
      <c r="D3360" s="529">
        <f>Electricity!I3396</f>
        <v>0</v>
      </c>
      <c r="E3360" s="531" t="str">
        <f t="shared" si="107"/>
        <v>05/19/2024 09:00:00 PM</v>
      </c>
      <c r="F3360" s="530" t="str">
        <f t="shared" si="108"/>
        <v>May</v>
      </c>
    </row>
    <row r="3361" spans="1:6" x14ac:dyDescent="0.35">
      <c r="A3361" s="527">
        <f>Electricity!D3397</f>
        <v>45431</v>
      </c>
      <c r="B3361" s="528">
        <f>Electricity!E3397</f>
        <v>0.91666666666666674</v>
      </c>
      <c r="C3361" s="529">
        <f>Electricity!F3397</f>
        <v>0</v>
      </c>
      <c r="D3361" s="529">
        <f>Electricity!I3397</f>
        <v>0</v>
      </c>
      <c r="E3361" s="531" t="str">
        <f t="shared" si="107"/>
        <v>05/19/2024 10:00:00 PM</v>
      </c>
      <c r="F3361" s="530" t="str">
        <f t="shared" si="108"/>
        <v>May</v>
      </c>
    </row>
    <row r="3362" spans="1:6" x14ac:dyDescent="0.35">
      <c r="A3362" s="527">
        <f>Electricity!D3398</f>
        <v>45431</v>
      </c>
      <c r="B3362" s="528">
        <f>Electricity!E3398</f>
        <v>0.95833333333333337</v>
      </c>
      <c r="C3362" s="529">
        <f>Electricity!F3398</f>
        <v>0</v>
      </c>
      <c r="D3362" s="529">
        <f>Electricity!I3398</f>
        <v>0</v>
      </c>
      <c r="E3362" s="531" t="str">
        <f t="shared" si="107"/>
        <v>05/19/2024 11:00:00 PM</v>
      </c>
      <c r="F3362" s="530" t="str">
        <f t="shared" si="108"/>
        <v>May</v>
      </c>
    </row>
    <row r="3363" spans="1:6" x14ac:dyDescent="0.35">
      <c r="A3363" s="527">
        <f>Electricity!D3399</f>
        <v>45432</v>
      </c>
      <c r="B3363" s="528">
        <f>Electricity!E3399</f>
        <v>3.1225022567582528E-17</v>
      </c>
      <c r="C3363" s="529">
        <f>Electricity!F3399</f>
        <v>0</v>
      </c>
      <c r="D3363" s="529">
        <f>Electricity!I3399</f>
        <v>0</v>
      </c>
      <c r="E3363" s="531" t="str">
        <f t="shared" si="107"/>
        <v>05/20/2024 12:00:00 AM</v>
      </c>
      <c r="F3363" s="530" t="str">
        <f t="shared" si="108"/>
        <v>May</v>
      </c>
    </row>
    <row r="3364" spans="1:6" x14ac:dyDescent="0.35">
      <c r="A3364" s="527">
        <f>Electricity!D3400</f>
        <v>45432</v>
      </c>
      <c r="B3364" s="528">
        <f>Electricity!E3400</f>
        <v>4.1666666666666699E-2</v>
      </c>
      <c r="C3364" s="529">
        <f>Electricity!F3400</f>
        <v>0</v>
      </c>
      <c r="D3364" s="529">
        <f>Electricity!I3400</f>
        <v>0</v>
      </c>
      <c r="E3364" s="531" t="str">
        <f t="shared" si="107"/>
        <v>05/20/2024 01:00:00 AM</v>
      </c>
      <c r="F3364" s="530" t="str">
        <f t="shared" si="108"/>
        <v>May</v>
      </c>
    </row>
    <row r="3365" spans="1:6" x14ac:dyDescent="0.35">
      <c r="A3365" s="527">
        <f>Electricity!D3401</f>
        <v>45432</v>
      </c>
      <c r="B3365" s="528">
        <f>Electricity!E3401</f>
        <v>8.333333333333337E-2</v>
      </c>
      <c r="C3365" s="529">
        <f>Electricity!F3401</f>
        <v>0</v>
      </c>
      <c r="D3365" s="529">
        <f>Electricity!I3401</f>
        <v>0</v>
      </c>
      <c r="E3365" s="531" t="str">
        <f t="shared" si="107"/>
        <v>05/20/2024 02:00:00 AM</v>
      </c>
      <c r="F3365" s="530" t="str">
        <f t="shared" si="108"/>
        <v>May</v>
      </c>
    </row>
    <row r="3366" spans="1:6" x14ac:dyDescent="0.35">
      <c r="A3366" s="527">
        <f>Electricity!D3402</f>
        <v>45432</v>
      </c>
      <c r="B3366" s="528">
        <f>Electricity!E3402</f>
        <v>0.12500000000000006</v>
      </c>
      <c r="C3366" s="529">
        <f>Electricity!F3402</f>
        <v>0</v>
      </c>
      <c r="D3366" s="529">
        <f>Electricity!I3402</f>
        <v>0</v>
      </c>
      <c r="E3366" s="531" t="str">
        <f t="shared" si="107"/>
        <v>05/20/2024 03:00:00 AM</v>
      </c>
      <c r="F3366" s="530" t="str">
        <f t="shared" si="108"/>
        <v>May</v>
      </c>
    </row>
    <row r="3367" spans="1:6" x14ac:dyDescent="0.35">
      <c r="A3367" s="527">
        <f>Electricity!D3403</f>
        <v>45432</v>
      </c>
      <c r="B3367" s="528">
        <f>Electricity!E3403</f>
        <v>0.16666666666666669</v>
      </c>
      <c r="C3367" s="529">
        <f>Electricity!F3403</f>
        <v>0</v>
      </c>
      <c r="D3367" s="529">
        <f>Electricity!I3403</f>
        <v>0</v>
      </c>
      <c r="E3367" s="531" t="str">
        <f t="shared" si="107"/>
        <v>05/20/2024 04:00:00 AM</v>
      </c>
      <c r="F3367" s="530" t="str">
        <f t="shared" si="108"/>
        <v>May</v>
      </c>
    </row>
    <row r="3368" spans="1:6" x14ac:dyDescent="0.35">
      <c r="A3368" s="527">
        <f>Electricity!D3404</f>
        <v>45432</v>
      </c>
      <c r="B3368" s="528">
        <f>Electricity!E3404</f>
        <v>0.20833333333333337</v>
      </c>
      <c r="C3368" s="529">
        <f>Electricity!F3404</f>
        <v>0</v>
      </c>
      <c r="D3368" s="529">
        <f>Electricity!I3404</f>
        <v>0</v>
      </c>
      <c r="E3368" s="531" t="str">
        <f t="shared" si="107"/>
        <v>05/20/2024 05:00:00 AM</v>
      </c>
      <c r="F3368" s="530" t="str">
        <f t="shared" si="108"/>
        <v>May</v>
      </c>
    </row>
    <row r="3369" spans="1:6" x14ac:dyDescent="0.35">
      <c r="A3369" s="527">
        <f>Electricity!D3405</f>
        <v>45432</v>
      </c>
      <c r="B3369" s="528">
        <f>Electricity!E3405</f>
        <v>0.25</v>
      </c>
      <c r="C3369" s="529">
        <f>Electricity!F3405</f>
        <v>0</v>
      </c>
      <c r="D3369" s="529">
        <f>Electricity!I3405</f>
        <v>0</v>
      </c>
      <c r="E3369" s="531" t="str">
        <f t="shared" si="107"/>
        <v>05/20/2024 06:00:00 AM</v>
      </c>
      <c r="F3369" s="530" t="str">
        <f t="shared" si="108"/>
        <v>May</v>
      </c>
    </row>
    <row r="3370" spans="1:6" x14ac:dyDescent="0.35">
      <c r="A3370" s="527">
        <f>Electricity!D3406</f>
        <v>45432</v>
      </c>
      <c r="B3370" s="528">
        <f>Electricity!E3406</f>
        <v>0.29166666666666669</v>
      </c>
      <c r="C3370" s="529">
        <f>Electricity!F3406</f>
        <v>0</v>
      </c>
      <c r="D3370" s="529">
        <f>Electricity!I3406</f>
        <v>0</v>
      </c>
      <c r="E3370" s="531" t="str">
        <f t="shared" si="107"/>
        <v>05/20/2024 07:00:00 AM</v>
      </c>
      <c r="F3370" s="530" t="str">
        <f t="shared" si="108"/>
        <v>May</v>
      </c>
    </row>
    <row r="3371" spans="1:6" x14ac:dyDescent="0.35">
      <c r="A3371" s="527">
        <f>Electricity!D3407</f>
        <v>45432</v>
      </c>
      <c r="B3371" s="528">
        <f>Electricity!E3407</f>
        <v>0.33333333333333337</v>
      </c>
      <c r="C3371" s="529">
        <f>Electricity!F3407</f>
        <v>0</v>
      </c>
      <c r="D3371" s="529">
        <f>Electricity!I3407</f>
        <v>0</v>
      </c>
      <c r="E3371" s="531" t="str">
        <f t="shared" si="107"/>
        <v>05/20/2024 08:00:00 AM</v>
      </c>
      <c r="F3371" s="530" t="str">
        <f t="shared" si="108"/>
        <v>May</v>
      </c>
    </row>
    <row r="3372" spans="1:6" x14ac:dyDescent="0.35">
      <c r="A3372" s="527">
        <f>Electricity!D3408</f>
        <v>45432</v>
      </c>
      <c r="B3372" s="528">
        <f>Electricity!E3408</f>
        <v>0.375</v>
      </c>
      <c r="C3372" s="529">
        <f>Electricity!F3408</f>
        <v>0</v>
      </c>
      <c r="D3372" s="529">
        <f>Electricity!I3408</f>
        <v>0</v>
      </c>
      <c r="E3372" s="531" t="str">
        <f t="shared" si="107"/>
        <v>05/20/2024 09:00:00 AM</v>
      </c>
      <c r="F3372" s="530" t="str">
        <f t="shared" si="108"/>
        <v>May</v>
      </c>
    </row>
    <row r="3373" spans="1:6" x14ac:dyDescent="0.35">
      <c r="A3373" s="527">
        <f>Electricity!D3409</f>
        <v>45432</v>
      </c>
      <c r="B3373" s="528">
        <f>Electricity!E3409</f>
        <v>0.41666666666666669</v>
      </c>
      <c r="C3373" s="529">
        <f>Electricity!F3409</f>
        <v>0</v>
      </c>
      <c r="D3373" s="529">
        <f>Electricity!I3409</f>
        <v>0</v>
      </c>
      <c r="E3373" s="531" t="str">
        <f t="shared" si="107"/>
        <v>05/20/2024 10:00:00 AM</v>
      </c>
      <c r="F3373" s="530" t="str">
        <f t="shared" si="108"/>
        <v>May</v>
      </c>
    </row>
    <row r="3374" spans="1:6" x14ac:dyDescent="0.35">
      <c r="A3374" s="527">
        <f>Electricity!D3410</f>
        <v>45432</v>
      </c>
      <c r="B3374" s="528">
        <f>Electricity!E3410</f>
        <v>0.45833333333333337</v>
      </c>
      <c r="C3374" s="529">
        <f>Electricity!F3410</f>
        <v>0</v>
      </c>
      <c r="D3374" s="529">
        <f>Electricity!I3410</f>
        <v>0</v>
      </c>
      <c r="E3374" s="531" t="str">
        <f t="shared" si="107"/>
        <v>05/20/2024 11:00:00 AM</v>
      </c>
      <c r="F3374" s="530" t="str">
        <f t="shared" si="108"/>
        <v>May</v>
      </c>
    </row>
    <row r="3375" spans="1:6" x14ac:dyDescent="0.35">
      <c r="A3375" s="527">
        <f>Electricity!D3411</f>
        <v>45432</v>
      </c>
      <c r="B3375" s="528">
        <f>Electricity!E3411</f>
        <v>0.50000000000000011</v>
      </c>
      <c r="C3375" s="529">
        <f>Electricity!F3411</f>
        <v>0</v>
      </c>
      <c r="D3375" s="529">
        <f>Electricity!I3411</f>
        <v>0</v>
      </c>
      <c r="E3375" s="531" t="str">
        <f t="shared" si="107"/>
        <v>05/20/2024 12:00:00 PM</v>
      </c>
      <c r="F3375" s="530" t="str">
        <f t="shared" si="108"/>
        <v>May</v>
      </c>
    </row>
    <row r="3376" spans="1:6" x14ac:dyDescent="0.35">
      <c r="A3376" s="527">
        <f>Electricity!D3412</f>
        <v>45432</v>
      </c>
      <c r="B3376" s="528">
        <f>Electricity!E3412</f>
        <v>0.54166666666666674</v>
      </c>
      <c r="C3376" s="529">
        <f>Electricity!F3412</f>
        <v>0</v>
      </c>
      <c r="D3376" s="529">
        <f>Electricity!I3412</f>
        <v>0</v>
      </c>
      <c r="E3376" s="531" t="str">
        <f t="shared" si="107"/>
        <v>05/20/2024 01:00:00 PM</v>
      </c>
      <c r="F3376" s="530" t="str">
        <f t="shared" si="108"/>
        <v>May</v>
      </c>
    </row>
    <row r="3377" spans="1:6" x14ac:dyDescent="0.35">
      <c r="A3377" s="527">
        <f>Electricity!D3413</f>
        <v>45432</v>
      </c>
      <c r="B3377" s="528">
        <f>Electricity!E3413</f>
        <v>0.58333333333333337</v>
      </c>
      <c r="C3377" s="529">
        <f>Electricity!F3413</f>
        <v>0</v>
      </c>
      <c r="D3377" s="529">
        <f>Electricity!I3413</f>
        <v>0</v>
      </c>
      <c r="E3377" s="531" t="str">
        <f t="shared" si="107"/>
        <v>05/20/2024 02:00:00 PM</v>
      </c>
      <c r="F3377" s="530" t="str">
        <f t="shared" si="108"/>
        <v>May</v>
      </c>
    </row>
    <row r="3378" spans="1:6" x14ac:dyDescent="0.35">
      <c r="A3378" s="527">
        <f>Electricity!D3414</f>
        <v>45432</v>
      </c>
      <c r="B3378" s="528">
        <f>Electricity!E3414</f>
        <v>0.62500000000000011</v>
      </c>
      <c r="C3378" s="529">
        <f>Electricity!F3414</f>
        <v>0</v>
      </c>
      <c r="D3378" s="529">
        <f>Electricity!I3414</f>
        <v>0</v>
      </c>
      <c r="E3378" s="531" t="str">
        <f t="shared" si="107"/>
        <v>05/20/2024 03:00:00 PM</v>
      </c>
      <c r="F3378" s="530" t="str">
        <f t="shared" si="108"/>
        <v>May</v>
      </c>
    </row>
    <row r="3379" spans="1:6" x14ac:dyDescent="0.35">
      <c r="A3379" s="527">
        <f>Electricity!D3415</f>
        <v>45432</v>
      </c>
      <c r="B3379" s="528">
        <f>Electricity!E3415</f>
        <v>0.66666666666666674</v>
      </c>
      <c r="C3379" s="529">
        <f>Electricity!F3415</f>
        <v>0</v>
      </c>
      <c r="D3379" s="529">
        <f>Electricity!I3415</f>
        <v>0</v>
      </c>
      <c r="E3379" s="531" t="str">
        <f t="shared" si="107"/>
        <v>05/20/2024 04:00:00 PM</v>
      </c>
      <c r="F3379" s="530" t="str">
        <f t="shared" si="108"/>
        <v>May</v>
      </c>
    </row>
    <row r="3380" spans="1:6" x14ac:dyDescent="0.35">
      <c r="A3380" s="527">
        <f>Electricity!D3416</f>
        <v>45432</v>
      </c>
      <c r="B3380" s="528">
        <f>Electricity!E3416</f>
        <v>0.70833333333333337</v>
      </c>
      <c r="C3380" s="529">
        <f>Electricity!F3416</f>
        <v>0</v>
      </c>
      <c r="D3380" s="529">
        <f>Electricity!I3416</f>
        <v>0</v>
      </c>
      <c r="E3380" s="531" t="str">
        <f t="shared" ref="E3380:E3443" si="109">CONCATENATE(TEXT(A3380,"mm/dd/yyyy")," ",TEXT(B3380,"hh:mm:ss AM/PM"))</f>
        <v>05/20/2024 05:00:00 PM</v>
      </c>
      <c r="F3380" s="530" t="str">
        <f t="shared" si="108"/>
        <v>May</v>
      </c>
    </row>
    <row r="3381" spans="1:6" x14ac:dyDescent="0.35">
      <c r="A3381" s="527">
        <f>Electricity!D3417</f>
        <v>45432</v>
      </c>
      <c r="B3381" s="528">
        <f>Electricity!E3417</f>
        <v>0.75000000000000011</v>
      </c>
      <c r="C3381" s="529">
        <f>Electricity!F3417</f>
        <v>0</v>
      </c>
      <c r="D3381" s="529">
        <f>Electricity!I3417</f>
        <v>0</v>
      </c>
      <c r="E3381" s="531" t="str">
        <f t="shared" si="109"/>
        <v>05/20/2024 06:00:00 PM</v>
      </c>
      <c r="F3381" s="530" t="str">
        <f t="shared" si="108"/>
        <v>May</v>
      </c>
    </row>
    <row r="3382" spans="1:6" x14ac:dyDescent="0.35">
      <c r="A3382" s="527">
        <f>Electricity!D3418</f>
        <v>45432</v>
      </c>
      <c r="B3382" s="528">
        <f>Electricity!E3418</f>
        <v>0.79166666666666674</v>
      </c>
      <c r="C3382" s="529">
        <f>Electricity!F3418</f>
        <v>0</v>
      </c>
      <c r="D3382" s="529">
        <f>Electricity!I3418</f>
        <v>0</v>
      </c>
      <c r="E3382" s="531" t="str">
        <f t="shared" si="109"/>
        <v>05/20/2024 07:00:00 PM</v>
      </c>
      <c r="F3382" s="530" t="str">
        <f t="shared" si="108"/>
        <v>May</v>
      </c>
    </row>
    <row r="3383" spans="1:6" x14ac:dyDescent="0.35">
      <c r="A3383" s="527">
        <f>Electricity!D3419</f>
        <v>45432</v>
      </c>
      <c r="B3383" s="528">
        <f>Electricity!E3419</f>
        <v>0.83333333333333337</v>
      </c>
      <c r="C3383" s="529">
        <f>Electricity!F3419</f>
        <v>0</v>
      </c>
      <c r="D3383" s="529">
        <f>Electricity!I3419</f>
        <v>0</v>
      </c>
      <c r="E3383" s="531" t="str">
        <f t="shared" si="109"/>
        <v>05/20/2024 08:00:00 PM</v>
      </c>
      <c r="F3383" s="530" t="str">
        <f t="shared" si="108"/>
        <v>May</v>
      </c>
    </row>
    <row r="3384" spans="1:6" x14ac:dyDescent="0.35">
      <c r="A3384" s="527">
        <f>Electricity!D3420</f>
        <v>45432</v>
      </c>
      <c r="B3384" s="528">
        <f>Electricity!E3420</f>
        <v>0.87500000000000011</v>
      </c>
      <c r="C3384" s="529">
        <f>Electricity!F3420</f>
        <v>0</v>
      </c>
      <c r="D3384" s="529">
        <f>Electricity!I3420</f>
        <v>0</v>
      </c>
      <c r="E3384" s="531" t="str">
        <f t="shared" si="109"/>
        <v>05/20/2024 09:00:00 PM</v>
      </c>
      <c r="F3384" s="530" t="str">
        <f t="shared" si="108"/>
        <v>May</v>
      </c>
    </row>
    <row r="3385" spans="1:6" x14ac:dyDescent="0.35">
      <c r="A3385" s="527">
        <f>Electricity!D3421</f>
        <v>45432</v>
      </c>
      <c r="B3385" s="528">
        <f>Electricity!E3421</f>
        <v>0.91666666666666674</v>
      </c>
      <c r="C3385" s="529">
        <f>Electricity!F3421</f>
        <v>0</v>
      </c>
      <c r="D3385" s="529">
        <f>Electricity!I3421</f>
        <v>0</v>
      </c>
      <c r="E3385" s="531" t="str">
        <f t="shared" si="109"/>
        <v>05/20/2024 10:00:00 PM</v>
      </c>
      <c r="F3385" s="530" t="str">
        <f t="shared" si="108"/>
        <v>May</v>
      </c>
    </row>
    <row r="3386" spans="1:6" x14ac:dyDescent="0.35">
      <c r="A3386" s="527">
        <f>Electricity!D3422</f>
        <v>45432</v>
      </c>
      <c r="B3386" s="528">
        <f>Electricity!E3422</f>
        <v>0.95833333333333337</v>
      </c>
      <c r="C3386" s="529">
        <f>Electricity!F3422</f>
        <v>0</v>
      </c>
      <c r="D3386" s="529">
        <f>Electricity!I3422</f>
        <v>0</v>
      </c>
      <c r="E3386" s="531" t="str">
        <f t="shared" si="109"/>
        <v>05/20/2024 11:00:00 PM</v>
      </c>
      <c r="F3386" s="530" t="str">
        <f t="shared" si="108"/>
        <v>May</v>
      </c>
    </row>
    <row r="3387" spans="1:6" x14ac:dyDescent="0.35">
      <c r="A3387" s="527">
        <f>Electricity!D3423</f>
        <v>45433</v>
      </c>
      <c r="B3387" s="528">
        <f>Electricity!E3423</f>
        <v>3.1225022567582528E-17</v>
      </c>
      <c r="C3387" s="529">
        <f>Electricity!F3423</f>
        <v>0</v>
      </c>
      <c r="D3387" s="529">
        <f>Electricity!I3423</f>
        <v>0</v>
      </c>
      <c r="E3387" s="531" t="str">
        <f t="shared" si="109"/>
        <v>05/21/2024 12:00:00 AM</v>
      </c>
      <c r="F3387" s="530" t="str">
        <f t="shared" si="108"/>
        <v>May</v>
      </c>
    </row>
    <row r="3388" spans="1:6" x14ac:dyDescent="0.35">
      <c r="A3388" s="527">
        <f>Electricity!D3424</f>
        <v>45433</v>
      </c>
      <c r="B3388" s="528">
        <f>Electricity!E3424</f>
        <v>4.1666666666666699E-2</v>
      </c>
      <c r="C3388" s="529">
        <f>Electricity!F3424</f>
        <v>0</v>
      </c>
      <c r="D3388" s="529">
        <f>Electricity!I3424</f>
        <v>0</v>
      </c>
      <c r="E3388" s="531" t="str">
        <f t="shared" si="109"/>
        <v>05/21/2024 01:00:00 AM</v>
      </c>
      <c r="F3388" s="530" t="str">
        <f t="shared" si="108"/>
        <v>May</v>
      </c>
    </row>
    <row r="3389" spans="1:6" x14ac:dyDescent="0.35">
      <c r="A3389" s="527">
        <f>Electricity!D3425</f>
        <v>45433</v>
      </c>
      <c r="B3389" s="528">
        <f>Electricity!E3425</f>
        <v>8.333333333333337E-2</v>
      </c>
      <c r="C3389" s="529">
        <f>Electricity!F3425</f>
        <v>0</v>
      </c>
      <c r="D3389" s="529">
        <f>Electricity!I3425</f>
        <v>0</v>
      </c>
      <c r="E3389" s="531" t="str">
        <f t="shared" si="109"/>
        <v>05/21/2024 02:00:00 AM</v>
      </c>
      <c r="F3389" s="530" t="str">
        <f t="shared" si="108"/>
        <v>May</v>
      </c>
    </row>
    <row r="3390" spans="1:6" x14ac:dyDescent="0.35">
      <c r="A3390" s="527">
        <f>Electricity!D3426</f>
        <v>45433</v>
      </c>
      <c r="B3390" s="528">
        <f>Electricity!E3426</f>
        <v>0.12500000000000006</v>
      </c>
      <c r="C3390" s="529">
        <f>Electricity!F3426</f>
        <v>0</v>
      </c>
      <c r="D3390" s="529">
        <f>Electricity!I3426</f>
        <v>0</v>
      </c>
      <c r="E3390" s="531" t="str">
        <f t="shared" si="109"/>
        <v>05/21/2024 03:00:00 AM</v>
      </c>
      <c r="F3390" s="530" t="str">
        <f t="shared" si="108"/>
        <v>May</v>
      </c>
    </row>
    <row r="3391" spans="1:6" x14ac:dyDescent="0.35">
      <c r="A3391" s="527">
        <f>Electricity!D3427</f>
        <v>45433</v>
      </c>
      <c r="B3391" s="528">
        <f>Electricity!E3427</f>
        <v>0.16666666666666669</v>
      </c>
      <c r="C3391" s="529">
        <f>Electricity!F3427</f>
        <v>0</v>
      </c>
      <c r="D3391" s="529">
        <f>Electricity!I3427</f>
        <v>0</v>
      </c>
      <c r="E3391" s="531" t="str">
        <f t="shared" si="109"/>
        <v>05/21/2024 04:00:00 AM</v>
      </c>
      <c r="F3391" s="530" t="str">
        <f t="shared" si="108"/>
        <v>May</v>
      </c>
    </row>
    <row r="3392" spans="1:6" x14ac:dyDescent="0.35">
      <c r="A3392" s="527">
        <f>Electricity!D3428</f>
        <v>45433</v>
      </c>
      <c r="B3392" s="528">
        <f>Electricity!E3428</f>
        <v>0.20833333333333337</v>
      </c>
      <c r="C3392" s="529">
        <f>Electricity!F3428</f>
        <v>0</v>
      </c>
      <c r="D3392" s="529">
        <f>Electricity!I3428</f>
        <v>0</v>
      </c>
      <c r="E3392" s="531" t="str">
        <f t="shared" si="109"/>
        <v>05/21/2024 05:00:00 AM</v>
      </c>
      <c r="F3392" s="530" t="str">
        <f t="shared" si="108"/>
        <v>May</v>
      </c>
    </row>
    <row r="3393" spans="1:6" x14ac:dyDescent="0.35">
      <c r="A3393" s="527">
        <f>Electricity!D3429</f>
        <v>45433</v>
      </c>
      <c r="B3393" s="528">
        <f>Electricity!E3429</f>
        <v>0.25</v>
      </c>
      <c r="C3393" s="529">
        <f>Electricity!F3429</f>
        <v>0</v>
      </c>
      <c r="D3393" s="529">
        <f>Electricity!I3429</f>
        <v>0</v>
      </c>
      <c r="E3393" s="531" t="str">
        <f t="shared" si="109"/>
        <v>05/21/2024 06:00:00 AM</v>
      </c>
      <c r="F3393" s="530" t="str">
        <f t="shared" si="108"/>
        <v>May</v>
      </c>
    </row>
    <row r="3394" spans="1:6" x14ac:dyDescent="0.35">
      <c r="A3394" s="527">
        <f>Electricity!D3430</f>
        <v>45433</v>
      </c>
      <c r="B3394" s="528">
        <f>Electricity!E3430</f>
        <v>0.29166666666666669</v>
      </c>
      <c r="C3394" s="529">
        <f>Electricity!F3430</f>
        <v>0</v>
      </c>
      <c r="D3394" s="529">
        <f>Electricity!I3430</f>
        <v>0</v>
      </c>
      <c r="E3394" s="531" t="str">
        <f t="shared" si="109"/>
        <v>05/21/2024 07:00:00 AM</v>
      </c>
      <c r="F3394" s="530" t="str">
        <f t="shared" si="108"/>
        <v>May</v>
      </c>
    </row>
    <row r="3395" spans="1:6" x14ac:dyDescent="0.35">
      <c r="A3395" s="527">
        <f>Electricity!D3431</f>
        <v>45433</v>
      </c>
      <c r="B3395" s="528">
        <f>Electricity!E3431</f>
        <v>0.33333333333333337</v>
      </c>
      <c r="C3395" s="529">
        <f>Electricity!F3431</f>
        <v>0</v>
      </c>
      <c r="D3395" s="529">
        <f>Electricity!I3431</f>
        <v>0</v>
      </c>
      <c r="E3395" s="531" t="str">
        <f t="shared" si="109"/>
        <v>05/21/2024 08:00:00 AM</v>
      </c>
      <c r="F3395" s="530" t="str">
        <f t="shared" ref="F3395:F3458" si="110">TEXT(A3395,"mmm")</f>
        <v>May</v>
      </c>
    </row>
    <row r="3396" spans="1:6" x14ac:dyDescent="0.35">
      <c r="A3396" s="527">
        <f>Electricity!D3432</f>
        <v>45433</v>
      </c>
      <c r="B3396" s="528">
        <f>Electricity!E3432</f>
        <v>0.375</v>
      </c>
      <c r="C3396" s="529">
        <f>Electricity!F3432</f>
        <v>0</v>
      </c>
      <c r="D3396" s="529">
        <f>Electricity!I3432</f>
        <v>0</v>
      </c>
      <c r="E3396" s="531" t="str">
        <f t="shared" si="109"/>
        <v>05/21/2024 09:00:00 AM</v>
      </c>
      <c r="F3396" s="530" t="str">
        <f t="shared" si="110"/>
        <v>May</v>
      </c>
    </row>
    <row r="3397" spans="1:6" x14ac:dyDescent="0.35">
      <c r="A3397" s="527">
        <f>Electricity!D3433</f>
        <v>45433</v>
      </c>
      <c r="B3397" s="528">
        <f>Electricity!E3433</f>
        <v>0.41666666666666669</v>
      </c>
      <c r="C3397" s="529">
        <f>Electricity!F3433</f>
        <v>0</v>
      </c>
      <c r="D3397" s="529">
        <f>Electricity!I3433</f>
        <v>0</v>
      </c>
      <c r="E3397" s="531" t="str">
        <f t="shared" si="109"/>
        <v>05/21/2024 10:00:00 AM</v>
      </c>
      <c r="F3397" s="530" t="str">
        <f t="shared" si="110"/>
        <v>May</v>
      </c>
    </row>
    <row r="3398" spans="1:6" x14ac:dyDescent="0.35">
      <c r="A3398" s="527">
        <f>Electricity!D3434</f>
        <v>45433</v>
      </c>
      <c r="B3398" s="528">
        <f>Electricity!E3434</f>
        <v>0.45833333333333337</v>
      </c>
      <c r="C3398" s="529">
        <f>Electricity!F3434</f>
        <v>0</v>
      </c>
      <c r="D3398" s="529">
        <f>Electricity!I3434</f>
        <v>0</v>
      </c>
      <c r="E3398" s="531" t="str">
        <f t="shared" si="109"/>
        <v>05/21/2024 11:00:00 AM</v>
      </c>
      <c r="F3398" s="530" t="str">
        <f t="shared" si="110"/>
        <v>May</v>
      </c>
    </row>
    <row r="3399" spans="1:6" x14ac:dyDescent="0.35">
      <c r="A3399" s="527">
        <f>Electricity!D3435</f>
        <v>45433</v>
      </c>
      <c r="B3399" s="528">
        <f>Electricity!E3435</f>
        <v>0.50000000000000011</v>
      </c>
      <c r="C3399" s="529">
        <f>Electricity!F3435</f>
        <v>0</v>
      </c>
      <c r="D3399" s="529">
        <f>Electricity!I3435</f>
        <v>0</v>
      </c>
      <c r="E3399" s="531" t="str">
        <f t="shared" si="109"/>
        <v>05/21/2024 12:00:00 PM</v>
      </c>
      <c r="F3399" s="530" t="str">
        <f t="shared" si="110"/>
        <v>May</v>
      </c>
    </row>
    <row r="3400" spans="1:6" x14ac:dyDescent="0.35">
      <c r="A3400" s="527">
        <f>Electricity!D3436</f>
        <v>45433</v>
      </c>
      <c r="B3400" s="528">
        <f>Electricity!E3436</f>
        <v>0.54166666666666674</v>
      </c>
      <c r="C3400" s="529">
        <f>Electricity!F3436</f>
        <v>0</v>
      </c>
      <c r="D3400" s="529">
        <f>Electricity!I3436</f>
        <v>0</v>
      </c>
      <c r="E3400" s="531" t="str">
        <f t="shared" si="109"/>
        <v>05/21/2024 01:00:00 PM</v>
      </c>
      <c r="F3400" s="530" t="str">
        <f t="shared" si="110"/>
        <v>May</v>
      </c>
    </row>
    <row r="3401" spans="1:6" x14ac:dyDescent="0.35">
      <c r="A3401" s="527">
        <f>Electricity!D3437</f>
        <v>45433</v>
      </c>
      <c r="B3401" s="528">
        <f>Electricity!E3437</f>
        <v>0.58333333333333337</v>
      </c>
      <c r="C3401" s="529">
        <f>Electricity!F3437</f>
        <v>0</v>
      </c>
      <c r="D3401" s="529">
        <f>Electricity!I3437</f>
        <v>0</v>
      </c>
      <c r="E3401" s="531" t="str">
        <f t="shared" si="109"/>
        <v>05/21/2024 02:00:00 PM</v>
      </c>
      <c r="F3401" s="530" t="str">
        <f t="shared" si="110"/>
        <v>May</v>
      </c>
    </row>
    <row r="3402" spans="1:6" x14ac:dyDescent="0.35">
      <c r="A3402" s="527">
        <f>Electricity!D3438</f>
        <v>45433</v>
      </c>
      <c r="B3402" s="528">
        <f>Electricity!E3438</f>
        <v>0.62500000000000011</v>
      </c>
      <c r="C3402" s="529">
        <f>Electricity!F3438</f>
        <v>0</v>
      </c>
      <c r="D3402" s="529">
        <f>Electricity!I3438</f>
        <v>0</v>
      </c>
      <c r="E3402" s="531" t="str">
        <f t="shared" si="109"/>
        <v>05/21/2024 03:00:00 PM</v>
      </c>
      <c r="F3402" s="530" t="str">
        <f t="shared" si="110"/>
        <v>May</v>
      </c>
    </row>
    <row r="3403" spans="1:6" x14ac:dyDescent="0.35">
      <c r="A3403" s="527">
        <f>Electricity!D3439</f>
        <v>45433</v>
      </c>
      <c r="B3403" s="528">
        <f>Electricity!E3439</f>
        <v>0.66666666666666674</v>
      </c>
      <c r="C3403" s="529">
        <f>Electricity!F3439</f>
        <v>0</v>
      </c>
      <c r="D3403" s="529">
        <f>Electricity!I3439</f>
        <v>0</v>
      </c>
      <c r="E3403" s="531" t="str">
        <f t="shared" si="109"/>
        <v>05/21/2024 04:00:00 PM</v>
      </c>
      <c r="F3403" s="530" t="str">
        <f t="shared" si="110"/>
        <v>May</v>
      </c>
    </row>
    <row r="3404" spans="1:6" x14ac:dyDescent="0.35">
      <c r="A3404" s="527">
        <f>Electricity!D3440</f>
        <v>45433</v>
      </c>
      <c r="B3404" s="528">
        <f>Electricity!E3440</f>
        <v>0.70833333333333337</v>
      </c>
      <c r="C3404" s="529">
        <f>Electricity!F3440</f>
        <v>0</v>
      </c>
      <c r="D3404" s="529">
        <f>Electricity!I3440</f>
        <v>0</v>
      </c>
      <c r="E3404" s="531" t="str">
        <f t="shared" si="109"/>
        <v>05/21/2024 05:00:00 PM</v>
      </c>
      <c r="F3404" s="530" t="str">
        <f t="shared" si="110"/>
        <v>May</v>
      </c>
    </row>
    <row r="3405" spans="1:6" x14ac:dyDescent="0.35">
      <c r="A3405" s="527">
        <f>Electricity!D3441</f>
        <v>45433</v>
      </c>
      <c r="B3405" s="528">
        <f>Electricity!E3441</f>
        <v>0.75000000000000011</v>
      </c>
      <c r="C3405" s="529">
        <f>Electricity!F3441</f>
        <v>0</v>
      </c>
      <c r="D3405" s="529">
        <f>Electricity!I3441</f>
        <v>0</v>
      </c>
      <c r="E3405" s="531" t="str">
        <f t="shared" si="109"/>
        <v>05/21/2024 06:00:00 PM</v>
      </c>
      <c r="F3405" s="530" t="str">
        <f t="shared" si="110"/>
        <v>May</v>
      </c>
    </row>
    <row r="3406" spans="1:6" x14ac:dyDescent="0.35">
      <c r="A3406" s="527">
        <f>Electricity!D3442</f>
        <v>45433</v>
      </c>
      <c r="B3406" s="528">
        <f>Electricity!E3442</f>
        <v>0.79166666666666674</v>
      </c>
      <c r="C3406" s="529">
        <f>Electricity!F3442</f>
        <v>0</v>
      </c>
      <c r="D3406" s="529">
        <f>Electricity!I3442</f>
        <v>0</v>
      </c>
      <c r="E3406" s="531" t="str">
        <f t="shared" si="109"/>
        <v>05/21/2024 07:00:00 PM</v>
      </c>
      <c r="F3406" s="530" t="str">
        <f t="shared" si="110"/>
        <v>May</v>
      </c>
    </row>
    <row r="3407" spans="1:6" x14ac:dyDescent="0.35">
      <c r="A3407" s="527">
        <f>Electricity!D3443</f>
        <v>45433</v>
      </c>
      <c r="B3407" s="528">
        <f>Electricity!E3443</f>
        <v>0.83333333333333337</v>
      </c>
      <c r="C3407" s="529">
        <f>Electricity!F3443</f>
        <v>0</v>
      </c>
      <c r="D3407" s="529">
        <f>Electricity!I3443</f>
        <v>0</v>
      </c>
      <c r="E3407" s="531" t="str">
        <f t="shared" si="109"/>
        <v>05/21/2024 08:00:00 PM</v>
      </c>
      <c r="F3407" s="530" t="str">
        <f t="shared" si="110"/>
        <v>May</v>
      </c>
    </row>
    <row r="3408" spans="1:6" x14ac:dyDescent="0.35">
      <c r="A3408" s="527">
        <f>Electricity!D3444</f>
        <v>45433</v>
      </c>
      <c r="B3408" s="528">
        <f>Electricity!E3444</f>
        <v>0.87500000000000011</v>
      </c>
      <c r="C3408" s="529">
        <f>Electricity!F3444</f>
        <v>0</v>
      </c>
      <c r="D3408" s="529">
        <f>Electricity!I3444</f>
        <v>0</v>
      </c>
      <c r="E3408" s="531" t="str">
        <f t="shared" si="109"/>
        <v>05/21/2024 09:00:00 PM</v>
      </c>
      <c r="F3408" s="530" t="str">
        <f t="shared" si="110"/>
        <v>May</v>
      </c>
    </row>
    <row r="3409" spans="1:6" x14ac:dyDescent="0.35">
      <c r="A3409" s="527">
        <f>Electricity!D3445</f>
        <v>45433</v>
      </c>
      <c r="B3409" s="528">
        <f>Electricity!E3445</f>
        <v>0.91666666666666674</v>
      </c>
      <c r="C3409" s="529">
        <f>Electricity!F3445</f>
        <v>0</v>
      </c>
      <c r="D3409" s="529">
        <f>Electricity!I3445</f>
        <v>0</v>
      </c>
      <c r="E3409" s="531" t="str">
        <f t="shared" si="109"/>
        <v>05/21/2024 10:00:00 PM</v>
      </c>
      <c r="F3409" s="530" t="str">
        <f t="shared" si="110"/>
        <v>May</v>
      </c>
    </row>
    <row r="3410" spans="1:6" x14ac:dyDescent="0.35">
      <c r="A3410" s="527">
        <f>Electricity!D3446</f>
        <v>45433</v>
      </c>
      <c r="B3410" s="528">
        <f>Electricity!E3446</f>
        <v>0.95833333333333337</v>
      </c>
      <c r="C3410" s="529">
        <f>Electricity!F3446</f>
        <v>0</v>
      </c>
      <c r="D3410" s="529">
        <f>Electricity!I3446</f>
        <v>0</v>
      </c>
      <c r="E3410" s="531" t="str">
        <f t="shared" si="109"/>
        <v>05/21/2024 11:00:00 PM</v>
      </c>
      <c r="F3410" s="530" t="str">
        <f t="shared" si="110"/>
        <v>May</v>
      </c>
    </row>
    <row r="3411" spans="1:6" x14ac:dyDescent="0.35">
      <c r="A3411" s="527">
        <f>Electricity!D3447</f>
        <v>45434</v>
      </c>
      <c r="B3411" s="528">
        <f>Electricity!E3447</f>
        <v>3.1225022567582528E-17</v>
      </c>
      <c r="C3411" s="529">
        <f>Electricity!F3447</f>
        <v>0</v>
      </c>
      <c r="D3411" s="529">
        <f>Electricity!I3447</f>
        <v>0</v>
      </c>
      <c r="E3411" s="531" t="str">
        <f t="shared" si="109"/>
        <v>05/22/2024 12:00:00 AM</v>
      </c>
      <c r="F3411" s="530" t="str">
        <f t="shared" si="110"/>
        <v>May</v>
      </c>
    </row>
    <row r="3412" spans="1:6" x14ac:dyDescent="0.35">
      <c r="A3412" s="527">
        <f>Electricity!D3448</f>
        <v>45434</v>
      </c>
      <c r="B3412" s="528">
        <f>Electricity!E3448</f>
        <v>4.1666666666666699E-2</v>
      </c>
      <c r="C3412" s="529">
        <f>Electricity!F3448</f>
        <v>0</v>
      </c>
      <c r="D3412" s="529">
        <f>Electricity!I3448</f>
        <v>0</v>
      </c>
      <c r="E3412" s="531" t="str">
        <f t="shared" si="109"/>
        <v>05/22/2024 01:00:00 AM</v>
      </c>
      <c r="F3412" s="530" t="str">
        <f t="shared" si="110"/>
        <v>May</v>
      </c>
    </row>
    <row r="3413" spans="1:6" x14ac:dyDescent="0.35">
      <c r="A3413" s="527">
        <f>Electricity!D3449</f>
        <v>45434</v>
      </c>
      <c r="B3413" s="528">
        <f>Electricity!E3449</f>
        <v>8.333333333333337E-2</v>
      </c>
      <c r="C3413" s="529">
        <f>Electricity!F3449</f>
        <v>0</v>
      </c>
      <c r="D3413" s="529">
        <f>Electricity!I3449</f>
        <v>0</v>
      </c>
      <c r="E3413" s="531" t="str">
        <f t="shared" si="109"/>
        <v>05/22/2024 02:00:00 AM</v>
      </c>
      <c r="F3413" s="530" t="str">
        <f t="shared" si="110"/>
        <v>May</v>
      </c>
    </row>
    <row r="3414" spans="1:6" x14ac:dyDescent="0.35">
      <c r="A3414" s="527">
        <f>Electricity!D3450</f>
        <v>45434</v>
      </c>
      <c r="B3414" s="528">
        <f>Electricity!E3450</f>
        <v>0.12500000000000006</v>
      </c>
      <c r="C3414" s="529">
        <f>Electricity!F3450</f>
        <v>0</v>
      </c>
      <c r="D3414" s="529">
        <f>Electricity!I3450</f>
        <v>0</v>
      </c>
      <c r="E3414" s="531" t="str">
        <f t="shared" si="109"/>
        <v>05/22/2024 03:00:00 AM</v>
      </c>
      <c r="F3414" s="530" t="str">
        <f t="shared" si="110"/>
        <v>May</v>
      </c>
    </row>
    <row r="3415" spans="1:6" x14ac:dyDescent="0.35">
      <c r="A3415" s="527">
        <f>Electricity!D3451</f>
        <v>45434</v>
      </c>
      <c r="B3415" s="528">
        <f>Electricity!E3451</f>
        <v>0.16666666666666669</v>
      </c>
      <c r="C3415" s="529">
        <f>Electricity!F3451</f>
        <v>0</v>
      </c>
      <c r="D3415" s="529">
        <f>Electricity!I3451</f>
        <v>0</v>
      </c>
      <c r="E3415" s="531" t="str">
        <f t="shared" si="109"/>
        <v>05/22/2024 04:00:00 AM</v>
      </c>
      <c r="F3415" s="530" t="str">
        <f t="shared" si="110"/>
        <v>May</v>
      </c>
    </row>
    <row r="3416" spans="1:6" x14ac:dyDescent="0.35">
      <c r="A3416" s="527">
        <f>Electricity!D3452</f>
        <v>45434</v>
      </c>
      <c r="B3416" s="528">
        <f>Electricity!E3452</f>
        <v>0.20833333333333337</v>
      </c>
      <c r="C3416" s="529">
        <f>Electricity!F3452</f>
        <v>0</v>
      </c>
      <c r="D3416" s="529">
        <f>Electricity!I3452</f>
        <v>0</v>
      </c>
      <c r="E3416" s="531" t="str">
        <f t="shared" si="109"/>
        <v>05/22/2024 05:00:00 AM</v>
      </c>
      <c r="F3416" s="530" t="str">
        <f t="shared" si="110"/>
        <v>May</v>
      </c>
    </row>
    <row r="3417" spans="1:6" x14ac:dyDescent="0.35">
      <c r="A3417" s="527">
        <f>Electricity!D3453</f>
        <v>45434</v>
      </c>
      <c r="B3417" s="528">
        <f>Electricity!E3453</f>
        <v>0.25</v>
      </c>
      <c r="C3417" s="529">
        <f>Electricity!F3453</f>
        <v>0</v>
      </c>
      <c r="D3417" s="529">
        <f>Electricity!I3453</f>
        <v>0</v>
      </c>
      <c r="E3417" s="531" t="str">
        <f t="shared" si="109"/>
        <v>05/22/2024 06:00:00 AM</v>
      </c>
      <c r="F3417" s="530" t="str">
        <f t="shared" si="110"/>
        <v>May</v>
      </c>
    </row>
    <row r="3418" spans="1:6" x14ac:dyDescent="0.35">
      <c r="A3418" s="527">
        <f>Electricity!D3454</f>
        <v>45434</v>
      </c>
      <c r="B3418" s="528">
        <f>Electricity!E3454</f>
        <v>0.29166666666666669</v>
      </c>
      <c r="C3418" s="529">
        <f>Electricity!F3454</f>
        <v>0</v>
      </c>
      <c r="D3418" s="529">
        <f>Electricity!I3454</f>
        <v>0</v>
      </c>
      <c r="E3418" s="531" t="str">
        <f t="shared" si="109"/>
        <v>05/22/2024 07:00:00 AM</v>
      </c>
      <c r="F3418" s="530" t="str">
        <f t="shared" si="110"/>
        <v>May</v>
      </c>
    </row>
    <row r="3419" spans="1:6" x14ac:dyDescent="0.35">
      <c r="A3419" s="527">
        <f>Electricity!D3455</f>
        <v>45434</v>
      </c>
      <c r="B3419" s="528">
        <f>Electricity!E3455</f>
        <v>0.33333333333333337</v>
      </c>
      <c r="C3419" s="529">
        <f>Electricity!F3455</f>
        <v>0</v>
      </c>
      <c r="D3419" s="529">
        <f>Electricity!I3455</f>
        <v>0</v>
      </c>
      <c r="E3419" s="531" t="str">
        <f t="shared" si="109"/>
        <v>05/22/2024 08:00:00 AM</v>
      </c>
      <c r="F3419" s="530" t="str">
        <f t="shared" si="110"/>
        <v>May</v>
      </c>
    </row>
    <row r="3420" spans="1:6" x14ac:dyDescent="0.35">
      <c r="A3420" s="527">
        <f>Electricity!D3456</f>
        <v>45434</v>
      </c>
      <c r="B3420" s="528">
        <f>Electricity!E3456</f>
        <v>0.375</v>
      </c>
      <c r="C3420" s="529">
        <f>Electricity!F3456</f>
        <v>0</v>
      </c>
      <c r="D3420" s="529">
        <f>Electricity!I3456</f>
        <v>0</v>
      </c>
      <c r="E3420" s="531" t="str">
        <f t="shared" si="109"/>
        <v>05/22/2024 09:00:00 AM</v>
      </c>
      <c r="F3420" s="530" t="str">
        <f t="shared" si="110"/>
        <v>May</v>
      </c>
    </row>
    <row r="3421" spans="1:6" x14ac:dyDescent="0.35">
      <c r="A3421" s="527">
        <f>Electricity!D3457</f>
        <v>45434</v>
      </c>
      <c r="B3421" s="528">
        <f>Electricity!E3457</f>
        <v>0.41666666666666669</v>
      </c>
      <c r="C3421" s="529">
        <f>Electricity!F3457</f>
        <v>0</v>
      </c>
      <c r="D3421" s="529">
        <f>Electricity!I3457</f>
        <v>0</v>
      </c>
      <c r="E3421" s="531" t="str">
        <f t="shared" si="109"/>
        <v>05/22/2024 10:00:00 AM</v>
      </c>
      <c r="F3421" s="530" t="str">
        <f t="shared" si="110"/>
        <v>May</v>
      </c>
    </row>
    <row r="3422" spans="1:6" x14ac:dyDescent="0.35">
      <c r="A3422" s="527">
        <f>Electricity!D3458</f>
        <v>45434</v>
      </c>
      <c r="B3422" s="528">
        <f>Electricity!E3458</f>
        <v>0.45833333333333337</v>
      </c>
      <c r="C3422" s="529">
        <f>Electricity!F3458</f>
        <v>0</v>
      </c>
      <c r="D3422" s="529">
        <f>Electricity!I3458</f>
        <v>0</v>
      </c>
      <c r="E3422" s="531" t="str">
        <f t="shared" si="109"/>
        <v>05/22/2024 11:00:00 AM</v>
      </c>
      <c r="F3422" s="530" t="str">
        <f t="shared" si="110"/>
        <v>May</v>
      </c>
    </row>
    <row r="3423" spans="1:6" x14ac:dyDescent="0.35">
      <c r="A3423" s="527">
        <f>Electricity!D3459</f>
        <v>45434</v>
      </c>
      <c r="B3423" s="528">
        <f>Electricity!E3459</f>
        <v>0.50000000000000011</v>
      </c>
      <c r="C3423" s="529">
        <f>Electricity!F3459</f>
        <v>0</v>
      </c>
      <c r="D3423" s="529">
        <f>Electricity!I3459</f>
        <v>0</v>
      </c>
      <c r="E3423" s="531" t="str">
        <f t="shared" si="109"/>
        <v>05/22/2024 12:00:00 PM</v>
      </c>
      <c r="F3423" s="530" t="str">
        <f t="shared" si="110"/>
        <v>May</v>
      </c>
    </row>
    <row r="3424" spans="1:6" x14ac:dyDescent="0.35">
      <c r="A3424" s="527">
        <f>Electricity!D3460</f>
        <v>45434</v>
      </c>
      <c r="B3424" s="528">
        <f>Electricity!E3460</f>
        <v>0.54166666666666674</v>
      </c>
      <c r="C3424" s="529">
        <f>Electricity!F3460</f>
        <v>0</v>
      </c>
      <c r="D3424" s="529">
        <f>Electricity!I3460</f>
        <v>0</v>
      </c>
      <c r="E3424" s="531" t="str">
        <f t="shared" si="109"/>
        <v>05/22/2024 01:00:00 PM</v>
      </c>
      <c r="F3424" s="530" t="str">
        <f t="shared" si="110"/>
        <v>May</v>
      </c>
    </row>
    <row r="3425" spans="1:6" x14ac:dyDescent="0.35">
      <c r="A3425" s="527">
        <f>Electricity!D3461</f>
        <v>45434</v>
      </c>
      <c r="B3425" s="528">
        <f>Electricity!E3461</f>
        <v>0.58333333333333337</v>
      </c>
      <c r="C3425" s="529">
        <f>Electricity!F3461</f>
        <v>0</v>
      </c>
      <c r="D3425" s="529">
        <f>Electricity!I3461</f>
        <v>0</v>
      </c>
      <c r="E3425" s="531" t="str">
        <f t="shared" si="109"/>
        <v>05/22/2024 02:00:00 PM</v>
      </c>
      <c r="F3425" s="530" t="str">
        <f t="shared" si="110"/>
        <v>May</v>
      </c>
    </row>
    <row r="3426" spans="1:6" x14ac:dyDescent="0.35">
      <c r="A3426" s="527">
        <f>Electricity!D3462</f>
        <v>45434</v>
      </c>
      <c r="B3426" s="528">
        <f>Electricity!E3462</f>
        <v>0.62500000000000011</v>
      </c>
      <c r="C3426" s="529">
        <f>Electricity!F3462</f>
        <v>0</v>
      </c>
      <c r="D3426" s="529">
        <f>Electricity!I3462</f>
        <v>0</v>
      </c>
      <c r="E3426" s="531" t="str">
        <f t="shared" si="109"/>
        <v>05/22/2024 03:00:00 PM</v>
      </c>
      <c r="F3426" s="530" t="str">
        <f t="shared" si="110"/>
        <v>May</v>
      </c>
    </row>
    <row r="3427" spans="1:6" x14ac:dyDescent="0.35">
      <c r="A3427" s="527">
        <f>Electricity!D3463</f>
        <v>45434</v>
      </c>
      <c r="B3427" s="528">
        <f>Electricity!E3463</f>
        <v>0.66666666666666674</v>
      </c>
      <c r="C3427" s="529">
        <f>Electricity!F3463</f>
        <v>0</v>
      </c>
      <c r="D3427" s="529">
        <f>Electricity!I3463</f>
        <v>0</v>
      </c>
      <c r="E3427" s="531" t="str">
        <f t="shared" si="109"/>
        <v>05/22/2024 04:00:00 PM</v>
      </c>
      <c r="F3427" s="530" t="str">
        <f t="shared" si="110"/>
        <v>May</v>
      </c>
    </row>
    <row r="3428" spans="1:6" x14ac:dyDescent="0.35">
      <c r="A3428" s="527">
        <f>Electricity!D3464</f>
        <v>45434</v>
      </c>
      <c r="B3428" s="528">
        <f>Electricity!E3464</f>
        <v>0.70833333333333337</v>
      </c>
      <c r="C3428" s="529">
        <f>Electricity!F3464</f>
        <v>0</v>
      </c>
      <c r="D3428" s="529">
        <f>Electricity!I3464</f>
        <v>0</v>
      </c>
      <c r="E3428" s="531" t="str">
        <f t="shared" si="109"/>
        <v>05/22/2024 05:00:00 PM</v>
      </c>
      <c r="F3428" s="530" t="str">
        <f t="shared" si="110"/>
        <v>May</v>
      </c>
    </row>
    <row r="3429" spans="1:6" x14ac:dyDescent="0.35">
      <c r="A3429" s="527">
        <f>Electricity!D3465</f>
        <v>45434</v>
      </c>
      <c r="B3429" s="528">
        <f>Electricity!E3465</f>
        <v>0.75000000000000011</v>
      </c>
      <c r="C3429" s="529">
        <f>Electricity!F3465</f>
        <v>0</v>
      </c>
      <c r="D3429" s="529">
        <f>Electricity!I3465</f>
        <v>0</v>
      </c>
      <c r="E3429" s="531" t="str">
        <f t="shared" si="109"/>
        <v>05/22/2024 06:00:00 PM</v>
      </c>
      <c r="F3429" s="530" t="str">
        <f t="shared" si="110"/>
        <v>May</v>
      </c>
    </row>
    <row r="3430" spans="1:6" x14ac:dyDescent="0.35">
      <c r="A3430" s="527">
        <f>Electricity!D3466</f>
        <v>45434</v>
      </c>
      <c r="B3430" s="528">
        <f>Electricity!E3466</f>
        <v>0.79166666666666674</v>
      </c>
      <c r="C3430" s="529">
        <f>Electricity!F3466</f>
        <v>0</v>
      </c>
      <c r="D3430" s="529">
        <f>Electricity!I3466</f>
        <v>0</v>
      </c>
      <c r="E3430" s="531" t="str">
        <f t="shared" si="109"/>
        <v>05/22/2024 07:00:00 PM</v>
      </c>
      <c r="F3430" s="530" t="str">
        <f t="shared" si="110"/>
        <v>May</v>
      </c>
    </row>
    <row r="3431" spans="1:6" x14ac:dyDescent="0.35">
      <c r="A3431" s="527">
        <f>Electricity!D3467</f>
        <v>45434</v>
      </c>
      <c r="B3431" s="528">
        <f>Electricity!E3467</f>
        <v>0.83333333333333337</v>
      </c>
      <c r="C3431" s="529">
        <f>Electricity!F3467</f>
        <v>0</v>
      </c>
      <c r="D3431" s="529">
        <f>Electricity!I3467</f>
        <v>0</v>
      </c>
      <c r="E3431" s="531" t="str">
        <f t="shared" si="109"/>
        <v>05/22/2024 08:00:00 PM</v>
      </c>
      <c r="F3431" s="530" t="str">
        <f t="shared" si="110"/>
        <v>May</v>
      </c>
    </row>
    <row r="3432" spans="1:6" x14ac:dyDescent="0.35">
      <c r="A3432" s="527">
        <f>Electricity!D3468</f>
        <v>45434</v>
      </c>
      <c r="B3432" s="528">
        <f>Electricity!E3468</f>
        <v>0.87500000000000011</v>
      </c>
      <c r="C3432" s="529">
        <f>Electricity!F3468</f>
        <v>0</v>
      </c>
      <c r="D3432" s="529">
        <f>Electricity!I3468</f>
        <v>0</v>
      </c>
      <c r="E3432" s="531" t="str">
        <f t="shared" si="109"/>
        <v>05/22/2024 09:00:00 PM</v>
      </c>
      <c r="F3432" s="530" t="str">
        <f t="shared" si="110"/>
        <v>May</v>
      </c>
    </row>
    <row r="3433" spans="1:6" x14ac:dyDescent="0.35">
      <c r="A3433" s="527">
        <f>Electricity!D3469</f>
        <v>45434</v>
      </c>
      <c r="B3433" s="528">
        <f>Electricity!E3469</f>
        <v>0.91666666666666674</v>
      </c>
      <c r="C3433" s="529">
        <f>Electricity!F3469</f>
        <v>0</v>
      </c>
      <c r="D3433" s="529">
        <f>Electricity!I3469</f>
        <v>0</v>
      </c>
      <c r="E3433" s="531" t="str">
        <f t="shared" si="109"/>
        <v>05/22/2024 10:00:00 PM</v>
      </c>
      <c r="F3433" s="530" t="str">
        <f t="shared" si="110"/>
        <v>May</v>
      </c>
    </row>
    <row r="3434" spans="1:6" x14ac:dyDescent="0.35">
      <c r="A3434" s="527">
        <f>Electricity!D3470</f>
        <v>45434</v>
      </c>
      <c r="B3434" s="528">
        <f>Electricity!E3470</f>
        <v>0.95833333333333337</v>
      </c>
      <c r="C3434" s="529">
        <f>Electricity!F3470</f>
        <v>0</v>
      </c>
      <c r="D3434" s="529">
        <f>Electricity!I3470</f>
        <v>0</v>
      </c>
      <c r="E3434" s="531" t="str">
        <f t="shared" si="109"/>
        <v>05/22/2024 11:00:00 PM</v>
      </c>
      <c r="F3434" s="530" t="str">
        <f t="shared" si="110"/>
        <v>May</v>
      </c>
    </row>
    <row r="3435" spans="1:6" x14ac:dyDescent="0.35">
      <c r="A3435" s="527">
        <f>Electricity!D3471</f>
        <v>45435</v>
      </c>
      <c r="B3435" s="528">
        <f>Electricity!E3471</f>
        <v>3.1225022567582528E-17</v>
      </c>
      <c r="C3435" s="529">
        <f>Electricity!F3471</f>
        <v>0</v>
      </c>
      <c r="D3435" s="529">
        <f>Electricity!I3471</f>
        <v>0</v>
      </c>
      <c r="E3435" s="531" t="str">
        <f t="shared" si="109"/>
        <v>05/23/2024 12:00:00 AM</v>
      </c>
      <c r="F3435" s="530" t="str">
        <f t="shared" si="110"/>
        <v>May</v>
      </c>
    </row>
    <row r="3436" spans="1:6" x14ac:dyDescent="0.35">
      <c r="A3436" s="527">
        <f>Electricity!D3472</f>
        <v>45435</v>
      </c>
      <c r="B3436" s="528">
        <f>Electricity!E3472</f>
        <v>4.1666666666666699E-2</v>
      </c>
      <c r="C3436" s="529">
        <f>Electricity!F3472</f>
        <v>0</v>
      </c>
      <c r="D3436" s="529">
        <f>Electricity!I3472</f>
        <v>0</v>
      </c>
      <c r="E3436" s="531" t="str">
        <f t="shared" si="109"/>
        <v>05/23/2024 01:00:00 AM</v>
      </c>
      <c r="F3436" s="530" t="str">
        <f t="shared" si="110"/>
        <v>May</v>
      </c>
    </row>
    <row r="3437" spans="1:6" x14ac:dyDescent="0.35">
      <c r="A3437" s="527">
        <f>Electricity!D3473</f>
        <v>45435</v>
      </c>
      <c r="B3437" s="528">
        <f>Electricity!E3473</f>
        <v>8.333333333333337E-2</v>
      </c>
      <c r="C3437" s="529">
        <f>Electricity!F3473</f>
        <v>0</v>
      </c>
      <c r="D3437" s="529">
        <f>Electricity!I3473</f>
        <v>0</v>
      </c>
      <c r="E3437" s="531" t="str">
        <f t="shared" si="109"/>
        <v>05/23/2024 02:00:00 AM</v>
      </c>
      <c r="F3437" s="530" t="str">
        <f t="shared" si="110"/>
        <v>May</v>
      </c>
    </row>
    <row r="3438" spans="1:6" x14ac:dyDescent="0.35">
      <c r="A3438" s="527">
        <f>Electricity!D3474</f>
        <v>45435</v>
      </c>
      <c r="B3438" s="528">
        <f>Electricity!E3474</f>
        <v>0.12500000000000006</v>
      </c>
      <c r="C3438" s="529">
        <f>Electricity!F3474</f>
        <v>0</v>
      </c>
      <c r="D3438" s="529">
        <f>Electricity!I3474</f>
        <v>0</v>
      </c>
      <c r="E3438" s="531" t="str">
        <f t="shared" si="109"/>
        <v>05/23/2024 03:00:00 AM</v>
      </c>
      <c r="F3438" s="530" t="str">
        <f t="shared" si="110"/>
        <v>May</v>
      </c>
    </row>
    <row r="3439" spans="1:6" x14ac:dyDescent="0.35">
      <c r="A3439" s="527">
        <f>Electricity!D3475</f>
        <v>45435</v>
      </c>
      <c r="B3439" s="528">
        <f>Electricity!E3475</f>
        <v>0.16666666666666669</v>
      </c>
      <c r="C3439" s="529">
        <f>Electricity!F3475</f>
        <v>0</v>
      </c>
      <c r="D3439" s="529">
        <f>Electricity!I3475</f>
        <v>0</v>
      </c>
      <c r="E3439" s="531" t="str">
        <f t="shared" si="109"/>
        <v>05/23/2024 04:00:00 AM</v>
      </c>
      <c r="F3439" s="530" t="str">
        <f t="shared" si="110"/>
        <v>May</v>
      </c>
    </row>
    <row r="3440" spans="1:6" x14ac:dyDescent="0.35">
      <c r="A3440" s="527">
        <f>Electricity!D3476</f>
        <v>45435</v>
      </c>
      <c r="B3440" s="528">
        <f>Electricity!E3476</f>
        <v>0.20833333333333337</v>
      </c>
      <c r="C3440" s="529">
        <f>Electricity!F3476</f>
        <v>0</v>
      </c>
      <c r="D3440" s="529">
        <f>Electricity!I3476</f>
        <v>0</v>
      </c>
      <c r="E3440" s="531" t="str">
        <f t="shared" si="109"/>
        <v>05/23/2024 05:00:00 AM</v>
      </c>
      <c r="F3440" s="530" t="str">
        <f t="shared" si="110"/>
        <v>May</v>
      </c>
    </row>
    <row r="3441" spans="1:6" x14ac:dyDescent="0.35">
      <c r="A3441" s="527">
        <f>Electricity!D3477</f>
        <v>45435</v>
      </c>
      <c r="B3441" s="528">
        <f>Electricity!E3477</f>
        <v>0.25</v>
      </c>
      <c r="C3441" s="529">
        <f>Electricity!F3477</f>
        <v>0</v>
      </c>
      <c r="D3441" s="529">
        <f>Electricity!I3477</f>
        <v>0</v>
      </c>
      <c r="E3441" s="531" t="str">
        <f t="shared" si="109"/>
        <v>05/23/2024 06:00:00 AM</v>
      </c>
      <c r="F3441" s="530" t="str">
        <f t="shared" si="110"/>
        <v>May</v>
      </c>
    </row>
    <row r="3442" spans="1:6" x14ac:dyDescent="0.35">
      <c r="A3442" s="527">
        <f>Electricity!D3478</f>
        <v>45435</v>
      </c>
      <c r="B3442" s="528">
        <f>Electricity!E3478</f>
        <v>0.29166666666666669</v>
      </c>
      <c r="C3442" s="529">
        <f>Electricity!F3478</f>
        <v>0</v>
      </c>
      <c r="D3442" s="529">
        <f>Electricity!I3478</f>
        <v>0</v>
      </c>
      <c r="E3442" s="531" t="str">
        <f t="shared" si="109"/>
        <v>05/23/2024 07:00:00 AM</v>
      </c>
      <c r="F3442" s="530" t="str">
        <f t="shared" si="110"/>
        <v>May</v>
      </c>
    </row>
    <row r="3443" spans="1:6" x14ac:dyDescent="0.35">
      <c r="A3443" s="527">
        <f>Electricity!D3479</f>
        <v>45435</v>
      </c>
      <c r="B3443" s="528">
        <f>Electricity!E3479</f>
        <v>0.33333333333333337</v>
      </c>
      <c r="C3443" s="529">
        <f>Electricity!F3479</f>
        <v>0</v>
      </c>
      <c r="D3443" s="529">
        <f>Electricity!I3479</f>
        <v>0</v>
      </c>
      <c r="E3443" s="531" t="str">
        <f t="shared" si="109"/>
        <v>05/23/2024 08:00:00 AM</v>
      </c>
      <c r="F3443" s="530" t="str">
        <f t="shared" si="110"/>
        <v>May</v>
      </c>
    </row>
    <row r="3444" spans="1:6" x14ac:dyDescent="0.35">
      <c r="A3444" s="527">
        <f>Electricity!D3480</f>
        <v>45435</v>
      </c>
      <c r="B3444" s="528">
        <f>Electricity!E3480</f>
        <v>0.375</v>
      </c>
      <c r="C3444" s="529">
        <f>Electricity!F3480</f>
        <v>0</v>
      </c>
      <c r="D3444" s="529">
        <f>Electricity!I3480</f>
        <v>0</v>
      </c>
      <c r="E3444" s="531" t="str">
        <f t="shared" ref="E3444:E3507" si="111">CONCATENATE(TEXT(A3444,"mm/dd/yyyy")," ",TEXT(B3444,"hh:mm:ss AM/PM"))</f>
        <v>05/23/2024 09:00:00 AM</v>
      </c>
      <c r="F3444" s="530" t="str">
        <f t="shared" si="110"/>
        <v>May</v>
      </c>
    </row>
    <row r="3445" spans="1:6" x14ac:dyDescent="0.35">
      <c r="A3445" s="527">
        <f>Electricity!D3481</f>
        <v>45435</v>
      </c>
      <c r="B3445" s="528">
        <f>Electricity!E3481</f>
        <v>0.41666666666666669</v>
      </c>
      <c r="C3445" s="529">
        <f>Electricity!F3481</f>
        <v>0</v>
      </c>
      <c r="D3445" s="529">
        <f>Electricity!I3481</f>
        <v>0</v>
      </c>
      <c r="E3445" s="531" t="str">
        <f t="shared" si="111"/>
        <v>05/23/2024 10:00:00 AM</v>
      </c>
      <c r="F3445" s="530" t="str">
        <f t="shared" si="110"/>
        <v>May</v>
      </c>
    </row>
    <row r="3446" spans="1:6" x14ac:dyDescent="0.35">
      <c r="A3446" s="527">
        <f>Electricity!D3482</f>
        <v>45435</v>
      </c>
      <c r="B3446" s="528">
        <f>Electricity!E3482</f>
        <v>0.45833333333333337</v>
      </c>
      <c r="C3446" s="529">
        <f>Electricity!F3482</f>
        <v>0</v>
      </c>
      <c r="D3446" s="529">
        <f>Electricity!I3482</f>
        <v>0</v>
      </c>
      <c r="E3446" s="531" t="str">
        <f t="shared" si="111"/>
        <v>05/23/2024 11:00:00 AM</v>
      </c>
      <c r="F3446" s="530" t="str">
        <f t="shared" si="110"/>
        <v>May</v>
      </c>
    </row>
    <row r="3447" spans="1:6" x14ac:dyDescent="0.35">
      <c r="A3447" s="527">
        <f>Electricity!D3483</f>
        <v>45435</v>
      </c>
      <c r="B3447" s="528">
        <f>Electricity!E3483</f>
        <v>0.50000000000000011</v>
      </c>
      <c r="C3447" s="529">
        <f>Electricity!F3483</f>
        <v>0</v>
      </c>
      <c r="D3447" s="529">
        <f>Electricity!I3483</f>
        <v>0</v>
      </c>
      <c r="E3447" s="531" t="str">
        <f t="shared" si="111"/>
        <v>05/23/2024 12:00:00 PM</v>
      </c>
      <c r="F3447" s="530" t="str">
        <f t="shared" si="110"/>
        <v>May</v>
      </c>
    </row>
    <row r="3448" spans="1:6" x14ac:dyDescent="0.35">
      <c r="A3448" s="527">
        <f>Electricity!D3484</f>
        <v>45435</v>
      </c>
      <c r="B3448" s="528">
        <f>Electricity!E3484</f>
        <v>0.54166666666666674</v>
      </c>
      <c r="C3448" s="529">
        <f>Electricity!F3484</f>
        <v>0</v>
      </c>
      <c r="D3448" s="529">
        <f>Electricity!I3484</f>
        <v>0</v>
      </c>
      <c r="E3448" s="531" t="str">
        <f t="shared" si="111"/>
        <v>05/23/2024 01:00:00 PM</v>
      </c>
      <c r="F3448" s="530" t="str">
        <f t="shared" si="110"/>
        <v>May</v>
      </c>
    </row>
    <row r="3449" spans="1:6" x14ac:dyDescent="0.35">
      <c r="A3449" s="527">
        <f>Electricity!D3485</f>
        <v>45435</v>
      </c>
      <c r="B3449" s="528">
        <f>Electricity!E3485</f>
        <v>0.58333333333333337</v>
      </c>
      <c r="C3449" s="529">
        <f>Electricity!F3485</f>
        <v>0</v>
      </c>
      <c r="D3449" s="529">
        <f>Electricity!I3485</f>
        <v>0</v>
      </c>
      <c r="E3449" s="531" t="str">
        <f t="shared" si="111"/>
        <v>05/23/2024 02:00:00 PM</v>
      </c>
      <c r="F3449" s="530" t="str">
        <f t="shared" si="110"/>
        <v>May</v>
      </c>
    </row>
    <row r="3450" spans="1:6" x14ac:dyDescent="0.35">
      <c r="A3450" s="527">
        <f>Electricity!D3486</f>
        <v>45435</v>
      </c>
      <c r="B3450" s="528">
        <f>Electricity!E3486</f>
        <v>0.62500000000000011</v>
      </c>
      <c r="C3450" s="529">
        <f>Electricity!F3486</f>
        <v>0</v>
      </c>
      <c r="D3450" s="529">
        <f>Electricity!I3486</f>
        <v>0</v>
      </c>
      <c r="E3450" s="531" t="str">
        <f t="shared" si="111"/>
        <v>05/23/2024 03:00:00 PM</v>
      </c>
      <c r="F3450" s="530" t="str">
        <f t="shared" si="110"/>
        <v>May</v>
      </c>
    </row>
    <row r="3451" spans="1:6" x14ac:dyDescent="0.35">
      <c r="A3451" s="527">
        <f>Electricity!D3487</f>
        <v>45435</v>
      </c>
      <c r="B3451" s="528">
        <f>Electricity!E3487</f>
        <v>0.66666666666666674</v>
      </c>
      <c r="C3451" s="529">
        <f>Electricity!F3487</f>
        <v>0</v>
      </c>
      <c r="D3451" s="529">
        <f>Electricity!I3487</f>
        <v>0</v>
      </c>
      <c r="E3451" s="531" t="str">
        <f t="shared" si="111"/>
        <v>05/23/2024 04:00:00 PM</v>
      </c>
      <c r="F3451" s="530" t="str">
        <f t="shared" si="110"/>
        <v>May</v>
      </c>
    </row>
    <row r="3452" spans="1:6" x14ac:dyDescent="0.35">
      <c r="A3452" s="527">
        <f>Electricity!D3488</f>
        <v>45435</v>
      </c>
      <c r="B3452" s="528">
        <f>Electricity!E3488</f>
        <v>0.70833333333333337</v>
      </c>
      <c r="C3452" s="529">
        <f>Electricity!F3488</f>
        <v>0</v>
      </c>
      <c r="D3452" s="529">
        <f>Electricity!I3488</f>
        <v>0</v>
      </c>
      <c r="E3452" s="531" t="str">
        <f t="shared" si="111"/>
        <v>05/23/2024 05:00:00 PM</v>
      </c>
      <c r="F3452" s="530" t="str">
        <f t="shared" si="110"/>
        <v>May</v>
      </c>
    </row>
    <row r="3453" spans="1:6" x14ac:dyDescent="0.35">
      <c r="A3453" s="527">
        <f>Electricity!D3489</f>
        <v>45435</v>
      </c>
      <c r="B3453" s="528">
        <f>Electricity!E3489</f>
        <v>0.75000000000000011</v>
      </c>
      <c r="C3453" s="529">
        <f>Electricity!F3489</f>
        <v>0</v>
      </c>
      <c r="D3453" s="529">
        <f>Electricity!I3489</f>
        <v>0</v>
      </c>
      <c r="E3453" s="531" t="str">
        <f t="shared" si="111"/>
        <v>05/23/2024 06:00:00 PM</v>
      </c>
      <c r="F3453" s="530" t="str">
        <f t="shared" si="110"/>
        <v>May</v>
      </c>
    </row>
    <row r="3454" spans="1:6" x14ac:dyDescent="0.35">
      <c r="A3454" s="527">
        <f>Electricity!D3490</f>
        <v>45435</v>
      </c>
      <c r="B3454" s="528">
        <f>Electricity!E3490</f>
        <v>0.79166666666666674</v>
      </c>
      <c r="C3454" s="529">
        <f>Electricity!F3490</f>
        <v>0</v>
      </c>
      <c r="D3454" s="529">
        <f>Electricity!I3490</f>
        <v>0</v>
      </c>
      <c r="E3454" s="531" t="str">
        <f t="shared" si="111"/>
        <v>05/23/2024 07:00:00 PM</v>
      </c>
      <c r="F3454" s="530" t="str">
        <f t="shared" si="110"/>
        <v>May</v>
      </c>
    </row>
    <row r="3455" spans="1:6" x14ac:dyDescent="0.35">
      <c r="A3455" s="527">
        <f>Electricity!D3491</f>
        <v>45435</v>
      </c>
      <c r="B3455" s="528">
        <f>Electricity!E3491</f>
        <v>0.83333333333333337</v>
      </c>
      <c r="C3455" s="529">
        <f>Electricity!F3491</f>
        <v>0</v>
      </c>
      <c r="D3455" s="529">
        <f>Electricity!I3491</f>
        <v>0</v>
      </c>
      <c r="E3455" s="531" t="str">
        <f t="shared" si="111"/>
        <v>05/23/2024 08:00:00 PM</v>
      </c>
      <c r="F3455" s="530" t="str">
        <f t="shared" si="110"/>
        <v>May</v>
      </c>
    </row>
    <row r="3456" spans="1:6" x14ac:dyDescent="0.35">
      <c r="A3456" s="527">
        <f>Electricity!D3492</f>
        <v>45435</v>
      </c>
      <c r="B3456" s="528">
        <f>Electricity!E3492</f>
        <v>0.87500000000000011</v>
      </c>
      <c r="C3456" s="529">
        <f>Electricity!F3492</f>
        <v>0</v>
      </c>
      <c r="D3456" s="529">
        <f>Electricity!I3492</f>
        <v>0</v>
      </c>
      <c r="E3456" s="531" t="str">
        <f t="shared" si="111"/>
        <v>05/23/2024 09:00:00 PM</v>
      </c>
      <c r="F3456" s="530" t="str">
        <f t="shared" si="110"/>
        <v>May</v>
      </c>
    </row>
    <row r="3457" spans="1:6" x14ac:dyDescent="0.35">
      <c r="A3457" s="527">
        <f>Electricity!D3493</f>
        <v>45435</v>
      </c>
      <c r="B3457" s="528">
        <f>Electricity!E3493</f>
        <v>0.91666666666666674</v>
      </c>
      <c r="C3457" s="529">
        <f>Electricity!F3493</f>
        <v>0</v>
      </c>
      <c r="D3457" s="529">
        <f>Electricity!I3493</f>
        <v>0</v>
      </c>
      <c r="E3457" s="531" t="str">
        <f t="shared" si="111"/>
        <v>05/23/2024 10:00:00 PM</v>
      </c>
      <c r="F3457" s="530" t="str">
        <f t="shared" si="110"/>
        <v>May</v>
      </c>
    </row>
    <row r="3458" spans="1:6" x14ac:dyDescent="0.35">
      <c r="A3458" s="527">
        <f>Electricity!D3494</f>
        <v>45435</v>
      </c>
      <c r="B3458" s="528">
        <f>Electricity!E3494</f>
        <v>0.95833333333333337</v>
      </c>
      <c r="C3458" s="529">
        <f>Electricity!F3494</f>
        <v>0</v>
      </c>
      <c r="D3458" s="529">
        <f>Electricity!I3494</f>
        <v>0</v>
      </c>
      <c r="E3458" s="531" t="str">
        <f t="shared" si="111"/>
        <v>05/23/2024 11:00:00 PM</v>
      </c>
      <c r="F3458" s="530" t="str">
        <f t="shared" si="110"/>
        <v>May</v>
      </c>
    </row>
    <row r="3459" spans="1:6" x14ac:dyDescent="0.35">
      <c r="A3459" s="527">
        <f>Electricity!D3495</f>
        <v>45436</v>
      </c>
      <c r="B3459" s="528">
        <f>Electricity!E3495</f>
        <v>3.1225022567582528E-17</v>
      </c>
      <c r="C3459" s="529">
        <f>Electricity!F3495</f>
        <v>0</v>
      </c>
      <c r="D3459" s="529">
        <f>Electricity!I3495</f>
        <v>0</v>
      </c>
      <c r="E3459" s="531" t="str">
        <f t="shared" si="111"/>
        <v>05/24/2024 12:00:00 AM</v>
      </c>
      <c r="F3459" s="530" t="str">
        <f t="shared" ref="F3459:F3522" si="112">TEXT(A3459,"mmm")</f>
        <v>May</v>
      </c>
    </row>
    <row r="3460" spans="1:6" x14ac:dyDescent="0.35">
      <c r="A3460" s="527">
        <f>Electricity!D3496</f>
        <v>45436</v>
      </c>
      <c r="B3460" s="528">
        <f>Electricity!E3496</f>
        <v>4.1666666666666699E-2</v>
      </c>
      <c r="C3460" s="529">
        <f>Electricity!F3496</f>
        <v>0</v>
      </c>
      <c r="D3460" s="529">
        <f>Electricity!I3496</f>
        <v>0</v>
      </c>
      <c r="E3460" s="531" t="str">
        <f t="shared" si="111"/>
        <v>05/24/2024 01:00:00 AM</v>
      </c>
      <c r="F3460" s="530" t="str">
        <f t="shared" si="112"/>
        <v>May</v>
      </c>
    </row>
    <row r="3461" spans="1:6" x14ac:dyDescent="0.35">
      <c r="A3461" s="527">
        <f>Electricity!D3497</f>
        <v>45436</v>
      </c>
      <c r="B3461" s="528">
        <f>Electricity!E3497</f>
        <v>8.333333333333337E-2</v>
      </c>
      <c r="C3461" s="529">
        <f>Electricity!F3497</f>
        <v>0</v>
      </c>
      <c r="D3461" s="529">
        <f>Electricity!I3497</f>
        <v>0</v>
      </c>
      <c r="E3461" s="531" t="str">
        <f t="shared" si="111"/>
        <v>05/24/2024 02:00:00 AM</v>
      </c>
      <c r="F3461" s="530" t="str">
        <f t="shared" si="112"/>
        <v>May</v>
      </c>
    </row>
    <row r="3462" spans="1:6" x14ac:dyDescent="0.35">
      <c r="A3462" s="527">
        <f>Electricity!D3498</f>
        <v>45436</v>
      </c>
      <c r="B3462" s="528">
        <f>Electricity!E3498</f>
        <v>0.12500000000000006</v>
      </c>
      <c r="C3462" s="529">
        <f>Electricity!F3498</f>
        <v>0</v>
      </c>
      <c r="D3462" s="529">
        <f>Electricity!I3498</f>
        <v>0</v>
      </c>
      <c r="E3462" s="531" t="str">
        <f t="shared" si="111"/>
        <v>05/24/2024 03:00:00 AM</v>
      </c>
      <c r="F3462" s="530" t="str">
        <f t="shared" si="112"/>
        <v>May</v>
      </c>
    </row>
    <row r="3463" spans="1:6" x14ac:dyDescent="0.35">
      <c r="A3463" s="527">
        <f>Electricity!D3499</f>
        <v>45436</v>
      </c>
      <c r="B3463" s="528">
        <f>Electricity!E3499</f>
        <v>0.16666666666666669</v>
      </c>
      <c r="C3463" s="529">
        <f>Electricity!F3499</f>
        <v>0</v>
      </c>
      <c r="D3463" s="529">
        <f>Electricity!I3499</f>
        <v>0</v>
      </c>
      <c r="E3463" s="531" t="str">
        <f t="shared" si="111"/>
        <v>05/24/2024 04:00:00 AM</v>
      </c>
      <c r="F3463" s="530" t="str">
        <f t="shared" si="112"/>
        <v>May</v>
      </c>
    </row>
    <row r="3464" spans="1:6" x14ac:dyDescent="0.35">
      <c r="A3464" s="527">
        <f>Electricity!D3500</f>
        <v>45436</v>
      </c>
      <c r="B3464" s="528">
        <f>Electricity!E3500</f>
        <v>0.20833333333333337</v>
      </c>
      <c r="C3464" s="529">
        <f>Electricity!F3500</f>
        <v>0</v>
      </c>
      <c r="D3464" s="529">
        <f>Electricity!I3500</f>
        <v>0</v>
      </c>
      <c r="E3464" s="531" t="str">
        <f t="shared" si="111"/>
        <v>05/24/2024 05:00:00 AM</v>
      </c>
      <c r="F3464" s="530" t="str">
        <f t="shared" si="112"/>
        <v>May</v>
      </c>
    </row>
    <row r="3465" spans="1:6" x14ac:dyDescent="0.35">
      <c r="A3465" s="527">
        <f>Electricity!D3501</f>
        <v>45436</v>
      </c>
      <c r="B3465" s="528">
        <f>Electricity!E3501</f>
        <v>0.25</v>
      </c>
      <c r="C3465" s="529">
        <f>Electricity!F3501</f>
        <v>0</v>
      </c>
      <c r="D3465" s="529">
        <f>Electricity!I3501</f>
        <v>0</v>
      </c>
      <c r="E3465" s="531" t="str">
        <f t="shared" si="111"/>
        <v>05/24/2024 06:00:00 AM</v>
      </c>
      <c r="F3465" s="530" t="str">
        <f t="shared" si="112"/>
        <v>May</v>
      </c>
    </row>
    <row r="3466" spans="1:6" x14ac:dyDescent="0.35">
      <c r="A3466" s="527">
        <f>Electricity!D3502</f>
        <v>45436</v>
      </c>
      <c r="B3466" s="528">
        <f>Electricity!E3502</f>
        <v>0.29166666666666669</v>
      </c>
      <c r="C3466" s="529">
        <f>Electricity!F3502</f>
        <v>0</v>
      </c>
      <c r="D3466" s="529">
        <f>Electricity!I3502</f>
        <v>0</v>
      </c>
      <c r="E3466" s="531" t="str">
        <f t="shared" si="111"/>
        <v>05/24/2024 07:00:00 AM</v>
      </c>
      <c r="F3466" s="530" t="str">
        <f t="shared" si="112"/>
        <v>May</v>
      </c>
    </row>
    <row r="3467" spans="1:6" x14ac:dyDescent="0.35">
      <c r="A3467" s="527">
        <f>Electricity!D3503</f>
        <v>45436</v>
      </c>
      <c r="B3467" s="528">
        <f>Electricity!E3503</f>
        <v>0.33333333333333337</v>
      </c>
      <c r="C3467" s="529">
        <f>Electricity!F3503</f>
        <v>0</v>
      </c>
      <c r="D3467" s="529">
        <f>Electricity!I3503</f>
        <v>0</v>
      </c>
      <c r="E3467" s="531" t="str">
        <f t="shared" si="111"/>
        <v>05/24/2024 08:00:00 AM</v>
      </c>
      <c r="F3467" s="530" t="str">
        <f t="shared" si="112"/>
        <v>May</v>
      </c>
    </row>
    <row r="3468" spans="1:6" x14ac:dyDescent="0.35">
      <c r="A3468" s="527">
        <f>Electricity!D3504</f>
        <v>45436</v>
      </c>
      <c r="B3468" s="528">
        <f>Electricity!E3504</f>
        <v>0.375</v>
      </c>
      <c r="C3468" s="529">
        <f>Electricity!F3504</f>
        <v>0</v>
      </c>
      <c r="D3468" s="529">
        <f>Electricity!I3504</f>
        <v>0</v>
      </c>
      <c r="E3468" s="531" t="str">
        <f t="shared" si="111"/>
        <v>05/24/2024 09:00:00 AM</v>
      </c>
      <c r="F3468" s="530" t="str">
        <f t="shared" si="112"/>
        <v>May</v>
      </c>
    </row>
    <row r="3469" spans="1:6" x14ac:dyDescent="0.35">
      <c r="A3469" s="527">
        <f>Electricity!D3505</f>
        <v>45436</v>
      </c>
      <c r="B3469" s="528">
        <f>Electricity!E3505</f>
        <v>0.41666666666666669</v>
      </c>
      <c r="C3469" s="529">
        <f>Electricity!F3505</f>
        <v>0</v>
      </c>
      <c r="D3469" s="529">
        <f>Electricity!I3505</f>
        <v>0</v>
      </c>
      <c r="E3469" s="531" t="str">
        <f t="shared" si="111"/>
        <v>05/24/2024 10:00:00 AM</v>
      </c>
      <c r="F3469" s="530" t="str">
        <f t="shared" si="112"/>
        <v>May</v>
      </c>
    </row>
    <row r="3470" spans="1:6" x14ac:dyDescent="0.35">
      <c r="A3470" s="527">
        <f>Electricity!D3506</f>
        <v>45436</v>
      </c>
      <c r="B3470" s="528">
        <f>Electricity!E3506</f>
        <v>0.45833333333333337</v>
      </c>
      <c r="C3470" s="529">
        <f>Electricity!F3506</f>
        <v>0</v>
      </c>
      <c r="D3470" s="529">
        <f>Electricity!I3506</f>
        <v>0</v>
      </c>
      <c r="E3470" s="531" t="str">
        <f t="shared" si="111"/>
        <v>05/24/2024 11:00:00 AM</v>
      </c>
      <c r="F3470" s="530" t="str">
        <f t="shared" si="112"/>
        <v>May</v>
      </c>
    </row>
    <row r="3471" spans="1:6" x14ac:dyDescent="0.35">
      <c r="A3471" s="527">
        <f>Electricity!D3507</f>
        <v>45436</v>
      </c>
      <c r="B3471" s="528">
        <f>Electricity!E3507</f>
        <v>0.50000000000000011</v>
      </c>
      <c r="C3471" s="529">
        <f>Electricity!F3507</f>
        <v>0</v>
      </c>
      <c r="D3471" s="529">
        <f>Electricity!I3507</f>
        <v>0</v>
      </c>
      <c r="E3471" s="531" t="str">
        <f t="shared" si="111"/>
        <v>05/24/2024 12:00:00 PM</v>
      </c>
      <c r="F3471" s="530" t="str">
        <f t="shared" si="112"/>
        <v>May</v>
      </c>
    </row>
    <row r="3472" spans="1:6" x14ac:dyDescent="0.35">
      <c r="A3472" s="527">
        <f>Electricity!D3508</f>
        <v>45436</v>
      </c>
      <c r="B3472" s="528">
        <f>Electricity!E3508</f>
        <v>0.54166666666666674</v>
      </c>
      <c r="C3472" s="529">
        <f>Electricity!F3508</f>
        <v>0</v>
      </c>
      <c r="D3472" s="529">
        <f>Electricity!I3508</f>
        <v>0</v>
      </c>
      <c r="E3472" s="531" t="str">
        <f t="shared" si="111"/>
        <v>05/24/2024 01:00:00 PM</v>
      </c>
      <c r="F3472" s="530" t="str">
        <f t="shared" si="112"/>
        <v>May</v>
      </c>
    </row>
    <row r="3473" spans="1:6" x14ac:dyDescent="0.35">
      <c r="A3473" s="527">
        <f>Electricity!D3509</f>
        <v>45436</v>
      </c>
      <c r="B3473" s="528">
        <f>Electricity!E3509</f>
        <v>0.58333333333333337</v>
      </c>
      <c r="C3473" s="529">
        <f>Electricity!F3509</f>
        <v>0</v>
      </c>
      <c r="D3473" s="529">
        <f>Electricity!I3509</f>
        <v>0</v>
      </c>
      <c r="E3473" s="531" t="str">
        <f t="shared" si="111"/>
        <v>05/24/2024 02:00:00 PM</v>
      </c>
      <c r="F3473" s="530" t="str">
        <f t="shared" si="112"/>
        <v>May</v>
      </c>
    </row>
    <row r="3474" spans="1:6" x14ac:dyDescent="0.35">
      <c r="A3474" s="527">
        <f>Electricity!D3510</f>
        <v>45436</v>
      </c>
      <c r="B3474" s="528">
        <f>Electricity!E3510</f>
        <v>0.62500000000000011</v>
      </c>
      <c r="C3474" s="529">
        <f>Electricity!F3510</f>
        <v>0</v>
      </c>
      <c r="D3474" s="529">
        <f>Electricity!I3510</f>
        <v>0</v>
      </c>
      <c r="E3474" s="531" t="str">
        <f t="shared" si="111"/>
        <v>05/24/2024 03:00:00 PM</v>
      </c>
      <c r="F3474" s="530" t="str">
        <f t="shared" si="112"/>
        <v>May</v>
      </c>
    </row>
    <row r="3475" spans="1:6" x14ac:dyDescent="0.35">
      <c r="A3475" s="527">
        <f>Electricity!D3511</f>
        <v>45436</v>
      </c>
      <c r="B3475" s="528">
        <f>Electricity!E3511</f>
        <v>0.66666666666666674</v>
      </c>
      <c r="C3475" s="529">
        <f>Electricity!F3511</f>
        <v>0</v>
      </c>
      <c r="D3475" s="529">
        <f>Electricity!I3511</f>
        <v>0</v>
      </c>
      <c r="E3475" s="531" t="str">
        <f t="shared" si="111"/>
        <v>05/24/2024 04:00:00 PM</v>
      </c>
      <c r="F3475" s="530" t="str">
        <f t="shared" si="112"/>
        <v>May</v>
      </c>
    </row>
    <row r="3476" spans="1:6" x14ac:dyDescent="0.35">
      <c r="A3476" s="527">
        <f>Electricity!D3512</f>
        <v>45436</v>
      </c>
      <c r="B3476" s="528">
        <f>Electricity!E3512</f>
        <v>0.70833333333333337</v>
      </c>
      <c r="C3476" s="529">
        <f>Electricity!F3512</f>
        <v>0</v>
      </c>
      <c r="D3476" s="529">
        <f>Electricity!I3512</f>
        <v>0</v>
      </c>
      <c r="E3476" s="531" t="str">
        <f t="shared" si="111"/>
        <v>05/24/2024 05:00:00 PM</v>
      </c>
      <c r="F3476" s="530" t="str">
        <f t="shared" si="112"/>
        <v>May</v>
      </c>
    </row>
    <row r="3477" spans="1:6" x14ac:dyDescent="0.35">
      <c r="A3477" s="527">
        <f>Electricity!D3513</f>
        <v>45436</v>
      </c>
      <c r="B3477" s="528">
        <f>Electricity!E3513</f>
        <v>0.75000000000000011</v>
      </c>
      <c r="C3477" s="529">
        <f>Electricity!F3513</f>
        <v>0</v>
      </c>
      <c r="D3477" s="529">
        <f>Electricity!I3513</f>
        <v>0</v>
      </c>
      <c r="E3477" s="531" t="str">
        <f t="shared" si="111"/>
        <v>05/24/2024 06:00:00 PM</v>
      </c>
      <c r="F3477" s="530" t="str">
        <f t="shared" si="112"/>
        <v>May</v>
      </c>
    </row>
    <row r="3478" spans="1:6" x14ac:dyDescent="0.35">
      <c r="A3478" s="527">
        <f>Electricity!D3514</f>
        <v>45436</v>
      </c>
      <c r="B3478" s="528">
        <f>Electricity!E3514</f>
        <v>0.79166666666666674</v>
      </c>
      <c r="C3478" s="529">
        <f>Electricity!F3514</f>
        <v>0</v>
      </c>
      <c r="D3478" s="529">
        <f>Electricity!I3514</f>
        <v>0</v>
      </c>
      <c r="E3478" s="531" t="str">
        <f t="shared" si="111"/>
        <v>05/24/2024 07:00:00 PM</v>
      </c>
      <c r="F3478" s="530" t="str">
        <f t="shared" si="112"/>
        <v>May</v>
      </c>
    </row>
    <row r="3479" spans="1:6" x14ac:dyDescent="0.35">
      <c r="A3479" s="527">
        <f>Electricity!D3515</f>
        <v>45436</v>
      </c>
      <c r="B3479" s="528">
        <f>Electricity!E3515</f>
        <v>0.83333333333333337</v>
      </c>
      <c r="C3479" s="529">
        <f>Electricity!F3515</f>
        <v>0</v>
      </c>
      <c r="D3479" s="529">
        <f>Electricity!I3515</f>
        <v>0</v>
      </c>
      <c r="E3479" s="531" t="str">
        <f t="shared" si="111"/>
        <v>05/24/2024 08:00:00 PM</v>
      </c>
      <c r="F3479" s="530" t="str">
        <f t="shared" si="112"/>
        <v>May</v>
      </c>
    </row>
    <row r="3480" spans="1:6" x14ac:dyDescent="0.35">
      <c r="A3480" s="527">
        <f>Electricity!D3516</f>
        <v>45436</v>
      </c>
      <c r="B3480" s="528">
        <f>Electricity!E3516</f>
        <v>0.87500000000000011</v>
      </c>
      <c r="C3480" s="529">
        <f>Electricity!F3516</f>
        <v>0</v>
      </c>
      <c r="D3480" s="529">
        <f>Electricity!I3516</f>
        <v>0</v>
      </c>
      <c r="E3480" s="531" t="str">
        <f t="shared" si="111"/>
        <v>05/24/2024 09:00:00 PM</v>
      </c>
      <c r="F3480" s="530" t="str">
        <f t="shared" si="112"/>
        <v>May</v>
      </c>
    </row>
    <row r="3481" spans="1:6" x14ac:dyDescent="0.35">
      <c r="A3481" s="527">
        <f>Electricity!D3517</f>
        <v>45436</v>
      </c>
      <c r="B3481" s="528">
        <f>Electricity!E3517</f>
        <v>0.91666666666666674</v>
      </c>
      <c r="C3481" s="529">
        <f>Electricity!F3517</f>
        <v>0</v>
      </c>
      <c r="D3481" s="529">
        <f>Electricity!I3517</f>
        <v>0</v>
      </c>
      <c r="E3481" s="531" t="str">
        <f t="shared" si="111"/>
        <v>05/24/2024 10:00:00 PM</v>
      </c>
      <c r="F3481" s="530" t="str">
        <f t="shared" si="112"/>
        <v>May</v>
      </c>
    </row>
    <row r="3482" spans="1:6" x14ac:dyDescent="0.35">
      <c r="A3482" s="527">
        <f>Electricity!D3518</f>
        <v>45436</v>
      </c>
      <c r="B3482" s="528">
        <f>Electricity!E3518</f>
        <v>0.95833333333333337</v>
      </c>
      <c r="C3482" s="529">
        <f>Electricity!F3518</f>
        <v>0</v>
      </c>
      <c r="D3482" s="529">
        <f>Electricity!I3518</f>
        <v>0</v>
      </c>
      <c r="E3482" s="531" t="str">
        <f t="shared" si="111"/>
        <v>05/24/2024 11:00:00 PM</v>
      </c>
      <c r="F3482" s="530" t="str">
        <f t="shared" si="112"/>
        <v>May</v>
      </c>
    </row>
    <row r="3483" spans="1:6" x14ac:dyDescent="0.35">
      <c r="A3483" s="527">
        <f>Electricity!D3519</f>
        <v>45437</v>
      </c>
      <c r="B3483" s="528">
        <f>Electricity!E3519</f>
        <v>3.1225022567582528E-17</v>
      </c>
      <c r="C3483" s="529">
        <f>Electricity!F3519</f>
        <v>0</v>
      </c>
      <c r="D3483" s="529">
        <f>Electricity!I3519</f>
        <v>0</v>
      </c>
      <c r="E3483" s="531" t="str">
        <f t="shared" si="111"/>
        <v>05/25/2024 12:00:00 AM</v>
      </c>
      <c r="F3483" s="530" t="str">
        <f t="shared" si="112"/>
        <v>May</v>
      </c>
    </row>
    <row r="3484" spans="1:6" x14ac:dyDescent="0.35">
      <c r="A3484" s="527">
        <f>Electricity!D3520</f>
        <v>45437</v>
      </c>
      <c r="B3484" s="528">
        <f>Electricity!E3520</f>
        <v>4.1666666666666699E-2</v>
      </c>
      <c r="C3484" s="529">
        <f>Electricity!F3520</f>
        <v>0</v>
      </c>
      <c r="D3484" s="529">
        <f>Electricity!I3520</f>
        <v>0</v>
      </c>
      <c r="E3484" s="531" t="str">
        <f t="shared" si="111"/>
        <v>05/25/2024 01:00:00 AM</v>
      </c>
      <c r="F3484" s="530" t="str">
        <f t="shared" si="112"/>
        <v>May</v>
      </c>
    </row>
    <row r="3485" spans="1:6" x14ac:dyDescent="0.35">
      <c r="A3485" s="527">
        <f>Electricity!D3521</f>
        <v>45437</v>
      </c>
      <c r="B3485" s="528">
        <f>Electricity!E3521</f>
        <v>8.333333333333337E-2</v>
      </c>
      <c r="C3485" s="529">
        <f>Electricity!F3521</f>
        <v>0</v>
      </c>
      <c r="D3485" s="529">
        <f>Electricity!I3521</f>
        <v>0</v>
      </c>
      <c r="E3485" s="531" t="str">
        <f t="shared" si="111"/>
        <v>05/25/2024 02:00:00 AM</v>
      </c>
      <c r="F3485" s="530" t="str">
        <f t="shared" si="112"/>
        <v>May</v>
      </c>
    </row>
    <row r="3486" spans="1:6" x14ac:dyDescent="0.35">
      <c r="A3486" s="527">
        <f>Electricity!D3522</f>
        <v>45437</v>
      </c>
      <c r="B3486" s="528">
        <f>Electricity!E3522</f>
        <v>0.12500000000000006</v>
      </c>
      <c r="C3486" s="529">
        <f>Electricity!F3522</f>
        <v>0</v>
      </c>
      <c r="D3486" s="529">
        <f>Electricity!I3522</f>
        <v>0</v>
      </c>
      <c r="E3486" s="531" t="str">
        <f t="shared" si="111"/>
        <v>05/25/2024 03:00:00 AM</v>
      </c>
      <c r="F3486" s="530" t="str">
        <f t="shared" si="112"/>
        <v>May</v>
      </c>
    </row>
    <row r="3487" spans="1:6" x14ac:dyDescent="0.35">
      <c r="A3487" s="527">
        <f>Electricity!D3523</f>
        <v>45437</v>
      </c>
      <c r="B3487" s="528">
        <f>Electricity!E3523</f>
        <v>0.16666666666666669</v>
      </c>
      <c r="C3487" s="529">
        <f>Electricity!F3523</f>
        <v>0</v>
      </c>
      <c r="D3487" s="529">
        <f>Electricity!I3523</f>
        <v>0</v>
      </c>
      <c r="E3487" s="531" t="str">
        <f t="shared" si="111"/>
        <v>05/25/2024 04:00:00 AM</v>
      </c>
      <c r="F3487" s="530" t="str">
        <f t="shared" si="112"/>
        <v>May</v>
      </c>
    </row>
    <row r="3488" spans="1:6" x14ac:dyDescent="0.35">
      <c r="A3488" s="527">
        <f>Electricity!D3524</f>
        <v>45437</v>
      </c>
      <c r="B3488" s="528">
        <f>Electricity!E3524</f>
        <v>0.20833333333333337</v>
      </c>
      <c r="C3488" s="529">
        <f>Electricity!F3524</f>
        <v>0</v>
      </c>
      <c r="D3488" s="529">
        <f>Electricity!I3524</f>
        <v>0</v>
      </c>
      <c r="E3488" s="531" t="str">
        <f t="shared" si="111"/>
        <v>05/25/2024 05:00:00 AM</v>
      </c>
      <c r="F3488" s="530" t="str">
        <f t="shared" si="112"/>
        <v>May</v>
      </c>
    </row>
    <row r="3489" spans="1:6" x14ac:dyDescent="0.35">
      <c r="A3489" s="527">
        <f>Electricity!D3525</f>
        <v>45437</v>
      </c>
      <c r="B3489" s="528">
        <f>Electricity!E3525</f>
        <v>0.25</v>
      </c>
      <c r="C3489" s="529">
        <f>Electricity!F3525</f>
        <v>0</v>
      </c>
      <c r="D3489" s="529">
        <f>Electricity!I3525</f>
        <v>0</v>
      </c>
      <c r="E3489" s="531" t="str">
        <f t="shared" si="111"/>
        <v>05/25/2024 06:00:00 AM</v>
      </c>
      <c r="F3489" s="530" t="str">
        <f t="shared" si="112"/>
        <v>May</v>
      </c>
    </row>
    <row r="3490" spans="1:6" x14ac:dyDescent="0.35">
      <c r="A3490" s="527">
        <f>Electricity!D3526</f>
        <v>45437</v>
      </c>
      <c r="B3490" s="528">
        <f>Electricity!E3526</f>
        <v>0.29166666666666669</v>
      </c>
      <c r="C3490" s="529">
        <f>Electricity!F3526</f>
        <v>0</v>
      </c>
      <c r="D3490" s="529">
        <f>Electricity!I3526</f>
        <v>0</v>
      </c>
      <c r="E3490" s="531" t="str">
        <f t="shared" si="111"/>
        <v>05/25/2024 07:00:00 AM</v>
      </c>
      <c r="F3490" s="530" t="str">
        <f t="shared" si="112"/>
        <v>May</v>
      </c>
    </row>
    <row r="3491" spans="1:6" x14ac:dyDescent="0.35">
      <c r="A3491" s="527">
        <f>Electricity!D3527</f>
        <v>45437</v>
      </c>
      <c r="B3491" s="528">
        <f>Electricity!E3527</f>
        <v>0.33333333333333337</v>
      </c>
      <c r="C3491" s="529">
        <f>Electricity!F3527</f>
        <v>0</v>
      </c>
      <c r="D3491" s="529">
        <f>Electricity!I3527</f>
        <v>0</v>
      </c>
      <c r="E3491" s="531" t="str">
        <f t="shared" si="111"/>
        <v>05/25/2024 08:00:00 AM</v>
      </c>
      <c r="F3491" s="530" t="str">
        <f t="shared" si="112"/>
        <v>May</v>
      </c>
    </row>
    <row r="3492" spans="1:6" x14ac:dyDescent="0.35">
      <c r="A3492" s="527">
        <f>Electricity!D3528</f>
        <v>45437</v>
      </c>
      <c r="B3492" s="528">
        <f>Electricity!E3528</f>
        <v>0.375</v>
      </c>
      <c r="C3492" s="529">
        <f>Electricity!F3528</f>
        <v>0</v>
      </c>
      <c r="D3492" s="529">
        <f>Electricity!I3528</f>
        <v>0</v>
      </c>
      <c r="E3492" s="531" t="str">
        <f t="shared" si="111"/>
        <v>05/25/2024 09:00:00 AM</v>
      </c>
      <c r="F3492" s="530" t="str">
        <f t="shared" si="112"/>
        <v>May</v>
      </c>
    </row>
    <row r="3493" spans="1:6" x14ac:dyDescent="0.35">
      <c r="A3493" s="527">
        <f>Electricity!D3529</f>
        <v>45437</v>
      </c>
      <c r="B3493" s="528">
        <f>Electricity!E3529</f>
        <v>0.41666666666666669</v>
      </c>
      <c r="C3493" s="529">
        <f>Electricity!F3529</f>
        <v>0</v>
      </c>
      <c r="D3493" s="529">
        <f>Electricity!I3529</f>
        <v>0</v>
      </c>
      <c r="E3493" s="531" t="str">
        <f t="shared" si="111"/>
        <v>05/25/2024 10:00:00 AM</v>
      </c>
      <c r="F3493" s="530" t="str">
        <f t="shared" si="112"/>
        <v>May</v>
      </c>
    </row>
    <row r="3494" spans="1:6" x14ac:dyDescent="0.35">
      <c r="A3494" s="527">
        <f>Electricity!D3530</f>
        <v>45437</v>
      </c>
      <c r="B3494" s="528">
        <f>Electricity!E3530</f>
        <v>0.45833333333333337</v>
      </c>
      <c r="C3494" s="529">
        <f>Electricity!F3530</f>
        <v>0</v>
      </c>
      <c r="D3494" s="529">
        <f>Electricity!I3530</f>
        <v>0</v>
      </c>
      <c r="E3494" s="531" t="str">
        <f t="shared" si="111"/>
        <v>05/25/2024 11:00:00 AM</v>
      </c>
      <c r="F3494" s="530" t="str">
        <f t="shared" si="112"/>
        <v>May</v>
      </c>
    </row>
    <row r="3495" spans="1:6" x14ac:dyDescent="0.35">
      <c r="A3495" s="527">
        <f>Electricity!D3531</f>
        <v>45437</v>
      </c>
      <c r="B3495" s="528">
        <f>Electricity!E3531</f>
        <v>0.50000000000000011</v>
      </c>
      <c r="C3495" s="529">
        <f>Electricity!F3531</f>
        <v>0</v>
      </c>
      <c r="D3495" s="529">
        <f>Electricity!I3531</f>
        <v>0</v>
      </c>
      <c r="E3495" s="531" t="str">
        <f t="shared" si="111"/>
        <v>05/25/2024 12:00:00 PM</v>
      </c>
      <c r="F3495" s="530" t="str">
        <f t="shared" si="112"/>
        <v>May</v>
      </c>
    </row>
    <row r="3496" spans="1:6" x14ac:dyDescent="0.35">
      <c r="A3496" s="527">
        <f>Electricity!D3532</f>
        <v>45437</v>
      </c>
      <c r="B3496" s="528">
        <f>Electricity!E3532</f>
        <v>0.54166666666666674</v>
      </c>
      <c r="C3496" s="529">
        <f>Electricity!F3532</f>
        <v>0</v>
      </c>
      <c r="D3496" s="529">
        <f>Electricity!I3532</f>
        <v>0</v>
      </c>
      <c r="E3496" s="531" t="str">
        <f t="shared" si="111"/>
        <v>05/25/2024 01:00:00 PM</v>
      </c>
      <c r="F3496" s="530" t="str">
        <f t="shared" si="112"/>
        <v>May</v>
      </c>
    </row>
    <row r="3497" spans="1:6" x14ac:dyDescent="0.35">
      <c r="A3497" s="527">
        <f>Electricity!D3533</f>
        <v>45437</v>
      </c>
      <c r="B3497" s="528">
        <f>Electricity!E3533</f>
        <v>0.58333333333333337</v>
      </c>
      <c r="C3497" s="529">
        <f>Electricity!F3533</f>
        <v>0</v>
      </c>
      <c r="D3497" s="529">
        <f>Electricity!I3533</f>
        <v>0</v>
      </c>
      <c r="E3497" s="531" t="str">
        <f t="shared" si="111"/>
        <v>05/25/2024 02:00:00 PM</v>
      </c>
      <c r="F3497" s="530" t="str">
        <f t="shared" si="112"/>
        <v>May</v>
      </c>
    </row>
    <row r="3498" spans="1:6" x14ac:dyDescent="0.35">
      <c r="A3498" s="527">
        <f>Electricity!D3534</f>
        <v>45437</v>
      </c>
      <c r="B3498" s="528">
        <f>Electricity!E3534</f>
        <v>0.62500000000000011</v>
      </c>
      <c r="C3498" s="529">
        <f>Electricity!F3534</f>
        <v>0</v>
      </c>
      <c r="D3498" s="529">
        <f>Electricity!I3534</f>
        <v>0</v>
      </c>
      <c r="E3498" s="531" t="str">
        <f t="shared" si="111"/>
        <v>05/25/2024 03:00:00 PM</v>
      </c>
      <c r="F3498" s="530" t="str">
        <f t="shared" si="112"/>
        <v>May</v>
      </c>
    </row>
    <row r="3499" spans="1:6" x14ac:dyDescent="0.35">
      <c r="A3499" s="527">
        <f>Electricity!D3535</f>
        <v>45437</v>
      </c>
      <c r="B3499" s="528">
        <f>Electricity!E3535</f>
        <v>0.66666666666666674</v>
      </c>
      <c r="C3499" s="529">
        <f>Electricity!F3535</f>
        <v>0</v>
      </c>
      <c r="D3499" s="529">
        <f>Electricity!I3535</f>
        <v>0</v>
      </c>
      <c r="E3499" s="531" t="str">
        <f t="shared" si="111"/>
        <v>05/25/2024 04:00:00 PM</v>
      </c>
      <c r="F3499" s="530" t="str">
        <f t="shared" si="112"/>
        <v>May</v>
      </c>
    </row>
    <row r="3500" spans="1:6" x14ac:dyDescent="0.35">
      <c r="A3500" s="527">
        <f>Electricity!D3536</f>
        <v>45437</v>
      </c>
      <c r="B3500" s="528">
        <f>Electricity!E3536</f>
        <v>0.70833333333333337</v>
      </c>
      <c r="C3500" s="529">
        <f>Electricity!F3536</f>
        <v>0</v>
      </c>
      <c r="D3500" s="529">
        <f>Electricity!I3536</f>
        <v>0</v>
      </c>
      <c r="E3500" s="531" t="str">
        <f t="shared" si="111"/>
        <v>05/25/2024 05:00:00 PM</v>
      </c>
      <c r="F3500" s="530" t="str">
        <f t="shared" si="112"/>
        <v>May</v>
      </c>
    </row>
    <row r="3501" spans="1:6" x14ac:dyDescent="0.35">
      <c r="A3501" s="527">
        <f>Electricity!D3537</f>
        <v>45437</v>
      </c>
      <c r="B3501" s="528">
        <f>Electricity!E3537</f>
        <v>0.75000000000000011</v>
      </c>
      <c r="C3501" s="529">
        <f>Electricity!F3537</f>
        <v>0</v>
      </c>
      <c r="D3501" s="529">
        <f>Electricity!I3537</f>
        <v>0</v>
      </c>
      <c r="E3501" s="531" t="str">
        <f t="shared" si="111"/>
        <v>05/25/2024 06:00:00 PM</v>
      </c>
      <c r="F3501" s="530" t="str">
        <f t="shared" si="112"/>
        <v>May</v>
      </c>
    </row>
    <row r="3502" spans="1:6" x14ac:dyDescent="0.35">
      <c r="A3502" s="527">
        <f>Electricity!D3538</f>
        <v>45437</v>
      </c>
      <c r="B3502" s="528">
        <f>Electricity!E3538</f>
        <v>0.79166666666666674</v>
      </c>
      <c r="C3502" s="529">
        <f>Electricity!F3538</f>
        <v>0</v>
      </c>
      <c r="D3502" s="529">
        <f>Electricity!I3538</f>
        <v>0</v>
      </c>
      <c r="E3502" s="531" t="str">
        <f t="shared" si="111"/>
        <v>05/25/2024 07:00:00 PM</v>
      </c>
      <c r="F3502" s="530" t="str">
        <f t="shared" si="112"/>
        <v>May</v>
      </c>
    </row>
    <row r="3503" spans="1:6" x14ac:dyDescent="0.35">
      <c r="A3503" s="527">
        <f>Electricity!D3539</f>
        <v>45437</v>
      </c>
      <c r="B3503" s="528">
        <f>Electricity!E3539</f>
        <v>0.83333333333333337</v>
      </c>
      <c r="C3503" s="529">
        <f>Electricity!F3539</f>
        <v>0</v>
      </c>
      <c r="D3503" s="529">
        <f>Electricity!I3539</f>
        <v>0</v>
      </c>
      <c r="E3503" s="531" t="str">
        <f t="shared" si="111"/>
        <v>05/25/2024 08:00:00 PM</v>
      </c>
      <c r="F3503" s="530" t="str">
        <f t="shared" si="112"/>
        <v>May</v>
      </c>
    </row>
    <row r="3504" spans="1:6" x14ac:dyDescent="0.35">
      <c r="A3504" s="527">
        <f>Electricity!D3540</f>
        <v>45437</v>
      </c>
      <c r="B3504" s="528">
        <f>Electricity!E3540</f>
        <v>0.87500000000000011</v>
      </c>
      <c r="C3504" s="529">
        <f>Electricity!F3540</f>
        <v>0</v>
      </c>
      <c r="D3504" s="529">
        <f>Electricity!I3540</f>
        <v>0</v>
      </c>
      <c r="E3504" s="531" t="str">
        <f t="shared" si="111"/>
        <v>05/25/2024 09:00:00 PM</v>
      </c>
      <c r="F3504" s="530" t="str">
        <f t="shared" si="112"/>
        <v>May</v>
      </c>
    </row>
    <row r="3505" spans="1:6" x14ac:dyDescent="0.35">
      <c r="A3505" s="527">
        <f>Electricity!D3541</f>
        <v>45437</v>
      </c>
      <c r="B3505" s="528">
        <f>Electricity!E3541</f>
        <v>0.91666666666666674</v>
      </c>
      <c r="C3505" s="529">
        <f>Electricity!F3541</f>
        <v>0</v>
      </c>
      <c r="D3505" s="529">
        <f>Electricity!I3541</f>
        <v>0</v>
      </c>
      <c r="E3505" s="531" t="str">
        <f t="shared" si="111"/>
        <v>05/25/2024 10:00:00 PM</v>
      </c>
      <c r="F3505" s="530" t="str">
        <f t="shared" si="112"/>
        <v>May</v>
      </c>
    </row>
    <row r="3506" spans="1:6" x14ac:dyDescent="0.35">
      <c r="A3506" s="527">
        <f>Electricity!D3542</f>
        <v>45437</v>
      </c>
      <c r="B3506" s="528">
        <f>Electricity!E3542</f>
        <v>0.95833333333333337</v>
      </c>
      <c r="C3506" s="529">
        <f>Electricity!F3542</f>
        <v>0</v>
      </c>
      <c r="D3506" s="529">
        <f>Electricity!I3542</f>
        <v>0</v>
      </c>
      <c r="E3506" s="531" t="str">
        <f t="shared" si="111"/>
        <v>05/25/2024 11:00:00 PM</v>
      </c>
      <c r="F3506" s="530" t="str">
        <f t="shared" si="112"/>
        <v>May</v>
      </c>
    </row>
    <row r="3507" spans="1:6" x14ac:dyDescent="0.35">
      <c r="A3507" s="527">
        <f>Electricity!D3543</f>
        <v>45438</v>
      </c>
      <c r="B3507" s="528">
        <f>Electricity!E3543</f>
        <v>3.1225022567582528E-17</v>
      </c>
      <c r="C3507" s="529">
        <f>Electricity!F3543</f>
        <v>0</v>
      </c>
      <c r="D3507" s="529">
        <f>Electricity!I3543</f>
        <v>0</v>
      </c>
      <c r="E3507" s="531" t="str">
        <f t="shared" si="111"/>
        <v>05/26/2024 12:00:00 AM</v>
      </c>
      <c r="F3507" s="530" t="str">
        <f t="shared" si="112"/>
        <v>May</v>
      </c>
    </row>
    <row r="3508" spans="1:6" x14ac:dyDescent="0.35">
      <c r="A3508" s="527">
        <f>Electricity!D3544</f>
        <v>45438</v>
      </c>
      <c r="B3508" s="528">
        <f>Electricity!E3544</f>
        <v>4.1666666666666699E-2</v>
      </c>
      <c r="C3508" s="529">
        <f>Electricity!F3544</f>
        <v>0</v>
      </c>
      <c r="D3508" s="529">
        <f>Electricity!I3544</f>
        <v>0</v>
      </c>
      <c r="E3508" s="531" t="str">
        <f t="shared" ref="E3508:E3571" si="113">CONCATENATE(TEXT(A3508,"mm/dd/yyyy")," ",TEXT(B3508,"hh:mm:ss AM/PM"))</f>
        <v>05/26/2024 01:00:00 AM</v>
      </c>
      <c r="F3508" s="530" t="str">
        <f t="shared" si="112"/>
        <v>May</v>
      </c>
    </row>
    <row r="3509" spans="1:6" x14ac:dyDescent="0.35">
      <c r="A3509" s="527">
        <f>Electricity!D3545</f>
        <v>45438</v>
      </c>
      <c r="B3509" s="528">
        <f>Electricity!E3545</f>
        <v>8.333333333333337E-2</v>
      </c>
      <c r="C3509" s="529">
        <f>Electricity!F3545</f>
        <v>0</v>
      </c>
      <c r="D3509" s="529">
        <f>Electricity!I3545</f>
        <v>0</v>
      </c>
      <c r="E3509" s="531" t="str">
        <f t="shared" si="113"/>
        <v>05/26/2024 02:00:00 AM</v>
      </c>
      <c r="F3509" s="530" t="str">
        <f t="shared" si="112"/>
        <v>May</v>
      </c>
    </row>
    <row r="3510" spans="1:6" x14ac:dyDescent="0.35">
      <c r="A3510" s="527">
        <f>Electricity!D3546</f>
        <v>45438</v>
      </c>
      <c r="B3510" s="528">
        <f>Electricity!E3546</f>
        <v>0.12500000000000006</v>
      </c>
      <c r="C3510" s="529">
        <f>Electricity!F3546</f>
        <v>0</v>
      </c>
      <c r="D3510" s="529">
        <f>Electricity!I3546</f>
        <v>0</v>
      </c>
      <c r="E3510" s="531" t="str">
        <f t="shared" si="113"/>
        <v>05/26/2024 03:00:00 AM</v>
      </c>
      <c r="F3510" s="530" t="str">
        <f t="shared" si="112"/>
        <v>May</v>
      </c>
    </row>
    <row r="3511" spans="1:6" x14ac:dyDescent="0.35">
      <c r="A3511" s="527">
        <f>Electricity!D3547</f>
        <v>45438</v>
      </c>
      <c r="B3511" s="528">
        <f>Electricity!E3547</f>
        <v>0.16666666666666669</v>
      </c>
      <c r="C3511" s="529">
        <f>Electricity!F3547</f>
        <v>0</v>
      </c>
      <c r="D3511" s="529">
        <f>Electricity!I3547</f>
        <v>0</v>
      </c>
      <c r="E3511" s="531" t="str">
        <f t="shared" si="113"/>
        <v>05/26/2024 04:00:00 AM</v>
      </c>
      <c r="F3511" s="530" t="str">
        <f t="shared" si="112"/>
        <v>May</v>
      </c>
    </row>
    <row r="3512" spans="1:6" x14ac:dyDescent="0.35">
      <c r="A3512" s="527">
        <f>Electricity!D3548</f>
        <v>45438</v>
      </c>
      <c r="B3512" s="528">
        <f>Electricity!E3548</f>
        <v>0.20833333333333337</v>
      </c>
      <c r="C3512" s="529">
        <f>Electricity!F3548</f>
        <v>0</v>
      </c>
      <c r="D3512" s="529">
        <f>Electricity!I3548</f>
        <v>0</v>
      </c>
      <c r="E3512" s="531" t="str">
        <f t="shared" si="113"/>
        <v>05/26/2024 05:00:00 AM</v>
      </c>
      <c r="F3512" s="530" t="str">
        <f t="shared" si="112"/>
        <v>May</v>
      </c>
    </row>
    <row r="3513" spans="1:6" x14ac:dyDescent="0.35">
      <c r="A3513" s="527">
        <f>Electricity!D3549</f>
        <v>45438</v>
      </c>
      <c r="B3513" s="528">
        <f>Electricity!E3549</f>
        <v>0.25</v>
      </c>
      <c r="C3513" s="529">
        <f>Electricity!F3549</f>
        <v>0</v>
      </c>
      <c r="D3513" s="529">
        <f>Electricity!I3549</f>
        <v>0</v>
      </c>
      <c r="E3513" s="531" t="str">
        <f t="shared" si="113"/>
        <v>05/26/2024 06:00:00 AM</v>
      </c>
      <c r="F3513" s="530" t="str">
        <f t="shared" si="112"/>
        <v>May</v>
      </c>
    </row>
    <row r="3514" spans="1:6" x14ac:dyDescent="0.35">
      <c r="A3514" s="527">
        <f>Electricity!D3550</f>
        <v>45438</v>
      </c>
      <c r="B3514" s="528">
        <f>Electricity!E3550</f>
        <v>0.29166666666666669</v>
      </c>
      <c r="C3514" s="529">
        <f>Electricity!F3550</f>
        <v>0</v>
      </c>
      <c r="D3514" s="529">
        <f>Electricity!I3550</f>
        <v>0</v>
      </c>
      <c r="E3514" s="531" t="str">
        <f t="shared" si="113"/>
        <v>05/26/2024 07:00:00 AM</v>
      </c>
      <c r="F3514" s="530" t="str">
        <f t="shared" si="112"/>
        <v>May</v>
      </c>
    </row>
    <row r="3515" spans="1:6" x14ac:dyDescent="0.35">
      <c r="A3515" s="527">
        <f>Electricity!D3551</f>
        <v>45438</v>
      </c>
      <c r="B3515" s="528">
        <f>Electricity!E3551</f>
        <v>0.33333333333333337</v>
      </c>
      <c r="C3515" s="529">
        <f>Electricity!F3551</f>
        <v>0</v>
      </c>
      <c r="D3515" s="529">
        <f>Electricity!I3551</f>
        <v>0</v>
      </c>
      <c r="E3515" s="531" t="str">
        <f t="shared" si="113"/>
        <v>05/26/2024 08:00:00 AM</v>
      </c>
      <c r="F3515" s="530" t="str">
        <f t="shared" si="112"/>
        <v>May</v>
      </c>
    </row>
    <row r="3516" spans="1:6" x14ac:dyDescent="0.35">
      <c r="A3516" s="527">
        <f>Electricity!D3552</f>
        <v>45438</v>
      </c>
      <c r="B3516" s="528">
        <f>Electricity!E3552</f>
        <v>0.375</v>
      </c>
      <c r="C3516" s="529">
        <f>Electricity!F3552</f>
        <v>0</v>
      </c>
      <c r="D3516" s="529">
        <f>Electricity!I3552</f>
        <v>0</v>
      </c>
      <c r="E3516" s="531" t="str">
        <f t="shared" si="113"/>
        <v>05/26/2024 09:00:00 AM</v>
      </c>
      <c r="F3516" s="530" t="str">
        <f t="shared" si="112"/>
        <v>May</v>
      </c>
    </row>
    <row r="3517" spans="1:6" x14ac:dyDescent="0.35">
      <c r="A3517" s="527">
        <f>Electricity!D3553</f>
        <v>45438</v>
      </c>
      <c r="B3517" s="528">
        <f>Electricity!E3553</f>
        <v>0.41666666666666669</v>
      </c>
      <c r="C3517" s="529">
        <f>Electricity!F3553</f>
        <v>0</v>
      </c>
      <c r="D3517" s="529">
        <f>Electricity!I3553</f>
        <v>0</v>
      </c>
      <c r="E3517" s="531" t="str">
        <f t="shared" si="113"/>
        <v>05/26/2024 10:00:00 AM</v>
      </c>
      <c r="F3517" s="530" t="str">
        <f t="shared" si="112"/>
        <v>May</v>
      </c>
    </row>
    <row r="3518" spans="1:6" x14ac:dyDescent="0.35">
      <c r="A3518" s="527">
        <f>Electricity!D3554</f>
        <v>45438</v>
      </c>
      <c r="B3518" s="528">
        <f>Electricity!E3554</f>
        <v>0.45833333333333337</v>
      </c>
      <c r="C3518" s="529">
        <f>Electricity!F3554</f>
        <v>0</v>
      </c>
      <c r="D3518" s="529">
        <f>Electricity!I3554</f>
        <v>0</v>
      </c>
      <c r="E3518" s="531" t="str">
        <f t="shared" si="113"/>
        <v>05/26/2024 11:00:00 AM</v>
      </c>
      <c r="F3518" s="530" t="str">
        <f t="shared" si="112"/>
        <v>May</v>
      </c>
    </row>
    <row r="3519" spans="1:6" x14ac:dyDescent="0.35">
      <c r="A3519" s="527">
        <f>Electricity!D3555</f>
        <v>45438</v>
      </c>
      <c r="B3519" s="528">
        <f>Electricity!E3555</f>
        <v>0.50000000000000011</v>
      </c>
      <c r="C3519" s="529">
        <f>Electricity!F3555</f>
        <v>0</v>
      </c>
      <c r="D3519" s="529">
        <f>Electricity!I3555</f>
        <v>0</v>
      </c>
      <c r="E3519" s="531" t="str">
        <f t="shared" si="113"/>
        <v>05/26/2024 12:00:00 PM</v>
      </c>
      <c r="F3519" s="530" t="str">
        <f t="shared" si="112"/>
        <v>May</v>
      </c>
    </row>
    <row r="3520" spans="1:6" x14ac:dyDescent="0.35">
      <c r="A3520" s="527">
        <f>Electricity!D3556</f>
        <v>45438</v>
      </c>
      <c r="B3520" s="528">
        <f>Electricity!E3556</f>
        <v>0.54166666666666674</v>
      </c>
      <c r="C3520" s="529">
        <f>Electricity!F3556</f>
        <v>0</v>
      </c>
      <c r="D3520" s="529">
        <f>Electricity!I3556</f>
        <v>0</v>
      </c>
      <c r="E3520" s="531" t="str">
        <f t="shared" si="113"/>
        <v>05/26/2024 01:00:00 PM</v>
      </c>
      <c r="F3520" s="530" t="str">
        <f t="shared" si="112"/>
        <v>May</v>
      </c>
    </row>
    <row r="3521" spans="1:6" x14ac:dyDescent="0.35">
      <c r="A3521" s="527">
        <f>Electricity!D3557</f>
        <v>45438</v>
      </c>
      <c r="B3521" s="528">
        <f>Electricity!E3557</f>
        <v>0.58333333333333337</v>
      </c>
      <c r="C3521" s="529">
        <f>Electricity!F3557</f>
        <v>0</v>
      </c>
      <c r="D3521" s="529">
        <f>Electricity!I3557</f>
        <v>0</v>
      </c>
      <c r="E3521" s="531" t="str">
        <f t="shared" si="113"/>
        <v>05/26/2024 02:00:00 PM</v>
      </c>
      <c r="F3521" s="530" t="str">
        <f t="shared" si="112"/>
        <v>May</v>
      </c>
    </row>
    <row r="3522" spans="1:6" x14ac:dyDescent="0.35">
      <c r="A3522" s="527">
        <f>Electricity!D3558</f>
        <v>45438</v>
      </c>
      <c r="B3522" s="528">
        <f>Electricity!E3558</f>
        <v>0.62500000000000011</v>
      </c>
      <c r="C3522" s="529">
        <f>Electricity!F3558</f>
        <v>0</v>
      </c>
      <c r="D3522" s="529">
        <f>Electricity!I3558</f>
        <v>0</v>
      </c>
      <c r="E3522" s="531" t="str">
        <f t="shared" si="113"/>
        <v>05/26/2024 03:00:00 PM</v>
      </c>
      <c r="F3522" s="530" t="str">
        <f t="shared" si="112"/>
        <v>May</v>
      </c>
    </row>
    <row r="3523" spans="1:6" x14ac:dyDescent="0.35">
      <c r="A3523" s="527">
        <f>Electricity!D3559</f>
        <v>45438</v>
      </c>
      <c r="B3523" s="528">
        <f>Electricity!E3559</f>
        <v>0.66666666666666674</v>
      </c>
      <c r="C3523" s="529">
        <f>Electricity!F3559</f>
        <v>0</v>
      </c>
      <c r="D3523" s="529">
        <f>Electricity!I3559</f>
        <v>0</v>
      </c>
      <c r="E3523" s="531" t="str">
        <f t="shared" si="113"/>
        <v>05/26/2024 04:00:00 PM</v>
      </c>
      <c r="F3523" s="530" t="str">
        <f t="shared" ref="F3523:F3586" si="114">TEXT(A3523,"mmm")</f>
        <v>May</v>
      </c>
    </row>
    <row r="3524" spans="1:6" x14ac:dyDescent="0.35">
      <c r="A3524" s="527">
        <f>Electricity!D3560</f>
        <v>45438</v>
      </c>
      <c r="B3524" s="528">
        <f>Electricity!E3560</f>
        <v>0.70833333333333337</v>
      </c>
      <c r="C3524" s="529">
        <f>Electricity!F3560</f>
        <v>0</v>
      </c>
      <c r="D3524" s="529">
        <f>Electricity!I3560</f>
        <v>0</v>
      </c>
      <c r="E3524" s="531" t="str">
        <f t="shared" si="113"/>
        <v>05/26/2024 05:00:00 PM</v>
      </c>
      <c r="F3524" s="530" t="str">
        <f t="shared" si="114"/>
        <v>May</v>
      </c>
    </row>
    <row r="3525" spans="1:6" x14ac:dyDescent="0.35">
      <c r="A3525" s="527">
        <f>Electricity!D3561</f>
        <v>45438</v>
      </c>
      <c r="B3525" s="528">
        <f>Electricity!E3561</f>
        <v>0.75000000000000011</v>
      </c>
      <c r="C3525" s="529">
        <f>Electricity!F3561</f>
        <v>0</v>
      </c>
      <c r="D3525" s="529">
        <f>Electricity!I3561</f>
        <v>0</v>
      </c>
      <c r="E3525" s="531" t="str">
        <f t="shared" si="113"/>
        <v>05/26/2024 06:00:00 PM</v>
      </c>
      <c r="F3525" s="530" t="str">
        <f t="shared" si="114"/>
        <v>May</v>
      </c>
    </row>
    <row r="3526" spans="1:6" x14ac:dyDescent="0.35">
      <c r="A3526" s="527">
        <f>Electricity!D3562</f>
        <v>45438</v>
      </c>
      <c r="B3526" s="528">
        <f>Electricity!E3562</f>
        <v>0.79166666666666674</v>
      </c>
      <c r="C3526" s="529">
        <f>Electricity!F3562</f>
        <v>0</v>
      </c>
      <c r="D3526" s="529">
        <f>Electricity!I3562</f>
        <v>0</v>
      </c>
      <c r="E3526" s="531" t="str">
        <f t="shared" si="113"/>
        <v>05/26/2024 07:00:00 PM</v>
      </c>
      <c r="F3526" s="530" t="str">
        <f t="shared" si="114"/>
        <v>May</v>
      </c>
    </row>
    <row r="3527" spans="1:6" x14ac:dyDescent="0.35">
      <c r="A3527" s="527">
        <f>Electricity!D3563</f>
        <v>45438</v>
      </c>
      <c r="B3527" s="528">
        <f>Electricity!E3563</f>
        <v>0.83333333333333337</v>
      </c>
      <c r="C3527" s="529">
        <f>Electricity!F3563</f>
        <v>0</v>
      </c>
      <c r="D3527" s="529">
        <f>Electricity!I3563</f>
        <v>0</v>
      </c>
      <c r="E3527" s="531" t="str">
        <f t="shared" si="113"/>
        <v>05/26/2024 08:00:00 PM</v>
      </c>
      <c r="F3527" s="530" t="str">
        <f t="shared" si="114"/>
        <v>May</v>
      </c>
    </row>
    <row r="3528" spans="1:6" x14ac:dyDescent="0.35">
      <c r="A3528" s="527">
        <f>Electricity!D3564</f>
        <v>45438</v>
      </c>
      <c r="B3528" s="528">
        <f>Electricity!E3564</f>
        <v>0.87500000000000011</v>
      </c>
      <c r="C3528" s="529">
        <f>Electricity!F3564</f>
        <v>0</v>
      </c>
      <c r="D3528" s="529">
        <f>Electricity!I3564</f>
        <v>0</v>
      </c>
      <c r="E3528" s="531" t="str">
        <f t="shared" si="113"/>
        <v>05/26/2024 09:00:00 PM</v>
      </c>
      <c r="F3528" s="530" t="str">
        <f t="shared" si="114"/>
        <v>May</v>
      </c>
    </row>
    <row r="3529" spans="1:6" x14ac:dyDescent="0.35">
      <c r="A3529" s="527">
        <f>Electricity!D3565</f>
        <v>45438</v>
      </c>
      <c r="B3529" s="528">
        <f>Electricity!E3565</f>
        <v>0.91666666666666674</v>
      </c>
      <c r="C3529" s="529">
        <f>Electricity!F3565</f>
        <v>0</v>
      </c>
      <c r="D3529" s="529">
        <f>Electricity!I3565</f>
        <v>0</v>
      </c>
      <c r="E3529" s="531" t="str">
        <f t="shared" si="113"/>
        <v>05/26/2024 10:00:00 PM</v>
      </c>
      <c r="F3529" s="530" t="str">
        <f t="shared" si="114"/>
        <v>May</v>
      </c>
    </row>
    <row r="3530" spans="1:6" x14ac:dyDescent="0.35">
      <c r="A3530" s="527">
        <f>Electricity!D3566</f>
        <v>45438</v>
      </c>
      <c r="B3530" s="528">
        <f>Electricity!E3566</f>
        <v>0.95833333333333337</v>
      </c>
      <c r="C3530" s="529">
        <f>Electricity!F3566</f>
        <v>0</v>
      </c>
      <c r="D3530" s="529">
        <f>Electricity!I3566</f>
        <v>0</v>
      </c>
      <c r="E3530" s="531" t="str">
        <f t="shared" si="113"/>
        <v>05/26/2024 11:00:00 PM</v>
      </c>
      <c r="F3530" s="530" t="str">
        <f t="shared" si="114"/>
        <v>May</v>
      </c>
    </row>
    <row r="3531" spans="1:6" x14ac:dyDescent="0.35">
      <c r="A3531" s="527">
        <f>Electricity!D3567</f>
        <v>45439</v>
      </c>
      <c r="B3531" s="528">
        <f>Electricity!E3567</f>
        <v>3.1225022567582528E-17</v>
      </c>
      <c r="C3531" s="529">
        <f>Electricity!F3567</f>
        <v>0</v>
      </c>
      <c r="D3531" s="529">
        <f>Electricity!I3567</f>
        <v>0</v>
      </c>
      <c r="E3531" s="531" t="str">
        <f t="shared" si="113"/>
        <v>05/27/2024 12:00:00 AM</v>
      </c>
      <c r="F3531" s="530" t="str">
        <f t="shared" si="114"/>
        <v>May</v>
      </c>
    </row>
    <row r="3532" spans="1:6" x14ac:dyDescent="0.35">
      <c r="A3532" s="527">
        <f>Electricity!D3568</f>
        <v>45439</v>
      </c>
      <c r="B3532" s="528">
        <f>Electricity!E3568</f>
        <v>4.1666666666666699E-2</v>
      </c>
      <c r="C3532" s="529">
        <f>Electricity!F3568</f>
        <v>0</v>
      </c>
      <c r="D3532" s="529">
        <f>Electricity!I3568</f>
        <v>0</v>
      </c>
      <c r="E3532" s="531" t="str">
        <f t="shared" si="113"/>
        <v>05/27/2024 01:00:00 AM</v>
      </c>
      <c r="F3532" s="530" t="str">
        <f t="shared" si="114"/>
        <v>May</v>
      </c>
    </row>
    <row r="3533" spans="1:6" x14ac:dyDescent="0.35">
      <c r="A3533" s="527">
        <f>Electricity!D3569</f>
        <v>45439</v>
      </c>
      <c r="B3533" s="528">
        <f>Electricity!E3569</f>
        <v>8.333333333333337E-2</v>
      </c>
      <c r="C3533" s="529">
        <f>Electricity!F3569</f>
        <v>0</v>
      </c>
      <c r="D3533" s="529">
        <f>Electricity!I3569</f>
        <v>0</v>
      </c>
      <c r="E3533" s="531" t="str">
        <f t="shared" si="113"/>
        <v>05/27/2024 02:00:00 AM</v>
      </c>
      <c r="F3533" s="530" t="str">
        <f t="shared" si="114"/>
        <v>May</v>
      </c>
    </row>
    <row r="3534" spans="1:6" x14ac:dyDescent="0.35">
      <c r="A3534" s="527">
        <f>Electricity!D3570</f>
        <v>45439</v>
      </c>
      <c r="B3534" s="528">
        <f>Electricity!E3570</f>
        <v>0.12500000000000006</v>
      </c>
      <c r="C3534" s="529">
        <f>Electricity!F3570</f>
        <v>0</v>
      </c>
      <c r="D3534" s="529">
        <f>Electricity!I3570</f>
        <v>0</v>
      </c>
      <c r="E3534" s="531" t="str">
        <f t="shared" si="113"/>
        <v>05/27/2024 03:00:00 AM</v>
      </c>
      <c r="F3534" s="530" t="str">
        <f t="shared" si="114"/>
        <v>May</v>
      </c>
    </row>
    <row r="3535" spans="1:6" x14ac:dyDescent="0.35">
      <c r="A3535" s="527">
        <f>Electricity!D3571</f>
        <v>45439</v>
      </c>
      <c r="B3535" s="528">
        <f>Electricity!E3571</f>
        <v>0.16666666666666669</v>
      </c>
      <c r="C3535" s="529">
        <f>Electricity!F3571</f>
        <v>0</v>
      </c>
      <c r="D3535" s="529">
        <f>Electricity!I3571</f>
        <v>0</v>
      </c>
      <c r="E3535" s="531" t="str">
        <f t="shared" si="113"/>
        <v>05/27/2024 04:00:00 AM</v>
      </c>
      <c r="F3535" s="530" t="str">
        <f t="shared" si="114"/>
        <v>May</v>
      </c>
    </row>
    <row r="3536" spans="1:6" x14ac:dyDescent="0.35">
      <c r="A3536" s="527">
        <f>Electricity!D3572</f>
        <v>45439</v>
      </c>
      <c r="B3536" s="528">
        <f>Electricity!E3572</f>
        <v>0.20833333333333337</v>
      </c>
      <c r="C3536" s="529">
        <f>Electricity!F3572</f>
        <v>0</v>
      </c>
      <c r="D3536" s="529">
        <f>Electricity!I3572</f>
        <v>0</v>
      </c>
      <c r="E3536" s="531" t="str">
        <f t="shared" si="113"/>
        <v>05/27/2024 05:00:00 AM</v>
      </c>
      <c r="F3536" s="530" t="str">
        <f t="shared" si="114"/>
        <v>May</v>
      </c>
    </row>
    <row r="3537" spans="1:6" x14ac:dyDescent="0.35">
      <c r="A3537" s="527">
        <f>Electricity!D3573</f>
        <v>45439</v>
      </c>
      <c r="B3537" s="528">
        <f>Electricity!E3573</f>
        <v>0.25</v>
      </c>
      <c r="C3537" s="529">
        <f>Electricity!F3573</f>
        <v>0</v>
      </c>
      <c r="D3537" s="529">
        <f>Electricity!I3573</f>
        <v>0</v>
      </c>
      <c r="E3537" s="531" t="str">
        <f t="shared" si="113"/>
        <v>05/27/2024 06:00:00 AM</v>
      </c>
      <c r="F3537" s="530" t="str">
        <f t="shared" si="114"/>
        <v>May</v>
      </c>
    </row>
    <row r="3538" spans="1:6" x14ac:dyDescent="0.35">
      <c r="A3538" s="527">
        <f>Electricity!D3574</f>
        <v>45439</v>
      </c>
      <c r="B3538" s="528">
        <f>Electricity!E3574</f>
        <v>0.29166666666666669</v>
      </c>
      <c r="C3538" s="529">
        <f>Electricity!F3574</f>
        <v>0</v>
      </c>
      <c r="D3538" s="529">
        <f>Electricity!I3574</f>
        <v>0</v>
      </c>
      <c r="E3538" s="531" t="str">
        <f t="shared" si="113"/>
        <v>05/27/2024 07:00:00 AM</v>
      </c>
      <c r="F3538" s="530" t="str">
        <f t="shared" si="114"/>
        <v>May</v>
      </c>
    </row>
    <row r="3539" spans="1:6" x14ac:dyDescent="0.35">
      <c r="A3539" s="527">
        <f>Electricity!D3575</f>
        <v>45439</v>
      </c>
      <c r="B3539" s="528">
        <f>Electricity!E3575</f>
        <v>0.33333333333333337</v>
      </c>
      <c r="C3539" s="529">
        <f>Electricity!F3575</f>
        <v>0</v>
      </c>
      <c r="D3539" s="529">
        <f>Electricity!I3575</f>
        <v>0</v>
      </c>
      <c r="E3539" s="531" t="str">
        <f t="shared" si="113"/>
        <v>05/27/2024 08:00:00 AM</v>
      </c>
      <c r="F3539" s="530" t="str">
        <f t="shared" si="114"/>
        <v>May</v>
      </c>
    </row>
    <row r="3540" spans="1:6" x14ac:dyDescent="0.35">
      <c r="A3540" s="527">
        <f>Electricity!D3576</f>
        <v>45439</v>
      </c>
      <c r="B3540" s="528">
        <f>Electricity!E3576</f>
        <v>0.375</v>
      </c>
      <c r="C3540" s="529">
        <f>Electricity!F3576</f>
        <v>0</v>
      </c>
      <c r="D3540" s="529">
        <f>Electricity!I3576</f>
        <v>0</v>
      </c>
      <c r="E3540" s="531" t="str">
        <f t="shared" si="113"/>
        <v>05/27/2024 09:00:00 AM</v>
      </c>
      <c r="F3540" s="530" t="str">
        <f t="shared" si="114"/>
        <v>May</v>
      </c>
    </row>
    <row r="3541" spans="1:6" x14ac:dyDescent="0.35">
      <c r="A3541" s="527">
        <f>Electricity!D3577</f>
        <v>45439</v>
      </c>
      <c r="B3541" s="528">
        <f>Electricity!E3577</f>
        <v>0.41666666666666669</v>
      </c>
      <c r="C3541" s="529">
        <f>Electricity!F3577</f>
        <v>0</v>
      </c>
      <c r="D3541" s="529">
        <f>Electricity!I3577</f>
        <v>0</v>
      </c>
      <c r="E3541" s="531" t="str">
        <f t="shared" si="113"/>
        <v>05/27/2024 10:00:00 AM</v>
      </c>
      <c r="F3541" s="530" t="str">
        <f t="shared" si="114"/>
        <v>May</v>
      </c>
    </row>
    <row r="3542" spans="1:6" x14ac:dyDescent="0.35">
      <c r="A3542" s="527">
        <f>Electricity!D3578</f>
        <v>45439</v>
      </c>
      <c r="B3542" s="528">
        <f>Electricity!E3578</f>
        <v>0.45833333333333337</v>
      </c>
      <c r="C3542" s="529">
        <f>Electricity!F3578</f>
        <v>0</v>
      </c>
      <c r="D3542" s="529">
        <f>Electricity!I3578</f>
        <v>0</v>
      </c>
      <c r="E3542" s="531" t="str">
        <f t="shared" si="113"/>
        <v>05/27/2024 11:00:00 AM</v>
      </c>
      <c r="F3542" s="530" t="str">
        <f t="shared" si="114"/>
        <v>May</v>
      </c>
    </row>
    <row r="3543" spans="1:6" x14ac:dyDescent="0.35">
      <c r="A3543" s="527">
        <f>Electricity!D3579</f>
        <v>45439</v>
      </c>
      <c r="B3543" s="528">
        <f>Electricity!E3579</f>
        <v>0.50000000000000011</v>
      </c>
      <c r="C3543" s="529">
        <f>Electricity!F3579</f>
        <v>0</v>
      </c>
      <c r="D3543" s="529">
        <f>Electricity!I3579</f>
        <v>0</v>
      </c>
      <c r="E3543" s="531" t="str">
        <f t="shared" si="113"/>
        <v>05/27/2024 12:00:00 PM</v>
      </c>
      <c r="F3543" s="530" t="str">
        <f t="shared" si="114"/>
        <v>May</v>
      </c>
    </row>
    <row r="3544" spans="1:6" x14ac:dyDescent="0.35">
      <c r="A3544" s="527">
        <f>Electricity!D3580</f>
        <v>45439</v>
      </c>
      <c r="B3544" s="528">
        <f>Electricity!E3580</f>
        <v>0.54166666666666674</v>
      </c>
      <c r="C3544" s="529">
        <f>Electricity!F3580</f>
        <v>0</v>
      </c>
      <c r="D3544" s="529">
        <f>Electricity!I3580</f>
        <v>0</v>
      </c>
      <c r="E3544" s="531" t="str">
        <f t="shared" si="113"/>
        <v>05/27/2024 01:00:00 PM</v>
      </c>
      <c r="F3544" s="530" t="str">
        <f t="shared" si="114"/>
        <v>May</v>
      </c>
    </row>
    <row r="3545" spans="1:6" x14ac:dyDescent="0.35">
      <c r="A3545" s="527">
        <f>Electricity!D3581</f>
        <v>45439</v>
      </c>
      <c r="B3545" s="528">
        <f>Electricity!E3581</f>
        <v>0.58333333333333337</v>
      </c>
      <c r="C3545" s="529">
        <f>Electricity!F3581</f>
        <v>0</v>
      </c>
      <c r="D3545" s="529">
        <f>Electricity!I3581</f>
        <v>0</v>
      </c>
      <c r="E3545" s="531" t="str">
        <f t="shared" si="113"/>
        <v>05/27/2024 02:00:00 PM</v>
      </c>
      <c r="F3545" s="530" t="str">
        <f t="shared" si="114"/>
        <v>May</v>
      </c>
    </row>
    <row r="3546" spans="1:6" x14ac:dyDescent="0.35">
      <c r="A3546" s="527">
        <f>Electricity!D3582</f>
        <v>45439</v>
      </c>
      <c r="B3546" s="528">
        <f>Electricity!E3582</f>
        <v>0.62500000000000011</v>
      </c>
      <c r="C3546" s="529">
        <f>Electricity!F3582</f>
        <v>0</v>
      </c>
      <c r="D3546" s="529">
        <f>Electricity!I3582</f>
        <v>0</v>
      </c>
      <c r="E3546" s="531" t="str">
        <f t="shared" si="113"/>
        <v>05/27/2024 03:00:00 PM</v>
      </c>
      <c r="F3546" s="530" t="str">
        <f t="shared" si="114"/>
        <v>May</v>
      </c>
    </row>
    <row r="3547" spans="1:6" x14ac:dyDescent="0.35">
      <c r="A3547" s="527">
        <f>Electricity!D3583</f>
        <v>45439</v>
      </c>
      <c r="B3547" s="528">
        <f>Electricity!E3583</f>
        <v>0.66666666666666674</v>
      </c>
      <c r="C3547" s="529">
        <f>Electricity!F3583</f>
        <v>0</v>
      </c>
      <c r="D3547" s="529">
        <f>Electricity!I3583</f>
        <v>0</v>
      </c>
      <c r="E3547" s="531" t="str">
        <f t="shared" si="113"/>
        <v>05/27/2024 04:00:00 PM</v>
      </c>
      <c r="F3547" s="530" t="str">
        <f t="shared" si="114"/>
        <v>May</v>
      </c>
    </row>
    <row r="3548" spans="1:6" x14ac:dyDescent="0.35">
      <c r="A3548" s="527">
        <f>Electricity!D3584</f>
        <v>45439</v>
      </c>
      <c r="B3548" s="528">
        <f>Electricity!E3584</f>
        <v>0.70833333333333337</v>
      </c>
      <c r="C3548" s="529">
        <f>Electricity!F3584</f>
        <v>0</v>
      </c>
      <c r="D3548" s="529">
        <f>Electricity!I3584</f>
        <v>0</v>
      </c>
      <c r="E3548" s="531" t="str">
        <f t="shared" si="113"/>
        <v>05/27/2024 05:00:00 PM</v>
      </c>
      <c r="F3548" s="530" t="str">
        <f t="shared" si="114"/>
        <v>May</v>
      </c>
    </row>
    <row r="3549" spans="1:6" x14ac:dyDescent="0.35">
      <c r="A3549" s="527">
        <f>Electricity!D3585</f>
        <v>45439</v>
      </c>
      <c r="B3549" s="528">
        <f>Electricity!E3585</f>
        <v>0.75000000000000011</v>
      </c>
      <c r="C3549" s="529">
        <f>Electricity!F3585</f>
        <v>0</v>
      </c>
      <c r="D3549" s="529">
        <f>Electricity!I3585</f>
        <v>0</v>
      </c>
      <c r="E3549" s="531" t="str">
        <f t="shared" si="113"/>
        <v>05/27/2024 06:00:00 PM</v>
      </c>
      <c r="F3549" s="530" t="str">
        <f t="shared" si="114"/>
        <v>May</v>
      </c>
    </row>
    <row r="3550" spans="1:6" x14ac:dyDescent="0.35">
      <c r="A3550" s="527">
        <f>Electricity!D3586</f>
        <v>45439</v>
      </c>
      <c r="B3550" s="528">
        <f>Electricity!E3586</f>
        <v>0.79166666666666674</v>
      </c>
      <c r="C3550" s="529">
        <f>Electricity!F3586</f>
        <v>0</v>
      </c>
      <c r="D3550" s="529">
        <f>Electricity!I3586</f>
        <v>0</v>
      </c>
      <c r="E3550" s="531" t="str">
        <f t="shared" si="113"/>
        <v>05/27/2024 07:00:00 PM</v>
      </c>
      <c r="F3550" s="530" t="str">
        <f t="shared" si="114"/>
        <v>May</v>
      </c>
    </row>
    <row r="3551" spans="1:6" x14ac:dyDescent="0.35">
      <c r="A3551" s="527">
        <f>Electricity!D3587</f>
        <v>45439</v>
      </c>
      <c r="B3551" s="528">
        <f>Electricity!E3587</f>
        <v>0.83333333333333337</v>
      </c>
      <c r="C3551" s="529">
        <f>Electricity!F3587</f>
        <v>0</v>
      </c>
      <c r="D3551" s="529">
        <f>Electricity!I3587</f>
        <v>0</v>
      </c>
      <c r="E3551" s="531" t="str">
        <f t="shared" si="113"/>
        <v>05/27/2024 08:00:00 PM</v>
      </c>
      <c r="F3551" s="530" t="str">
        <f t="shared" si="114"/>
        <v>May</v>
      </c>
    </row>
    <row r="3552" spans="1:6" x14ac:dyDescent="0.35">
      <c r="A3552" s="527">
        <f>Electricity!D3588</f>
        <v>45439</v>
      </c>
      <c r="B3552" s="528">
        <f>Electricity!E3588</f>
        <v>0.87500000000000011</v>
      </c>
      <c r="C3552" s="529">
        <f>Electricity!F3588</f>
        <v>0</v>
      </c>
      <c r="D3552" s="529">
        <f>Electricity!I3588</f>
        <v>0</v>
      </c>
      <c r="E3552" s="531" t="str">
        <f t="shared" si="113"/>
        <v>05/27/2024 09:00:00 PM</v>
      </c>
      <c r="F3552" s="530" t="str">
        <f t="shared" si="114"/>
        <v>May</v>
      </c>
    </row>
    <row r="3553" spans="1:6" x14ac:dyDescent="0.35">
      <c r="A3553" s="527">
        <f>Electricity!D3589</f>
        <v>45439</v>
      </c>
      <c r="B3553" s="528">
        <f>Electricity!E3589</f>
        <v>0.91666666666666674</v>
      </c>
      <c r="C3553" s="529">
        <f>Electricity!F3589</f>
        <v>0</v>
      </c>
      <c r="D3553" s="529">
        <f>Electricity!I3589</f>
        <v>0</v>
      </c>
      <c r="E3553" s="531" t="str">
        <f t="shared" si="113"/>
        <v>05/27/2024 10:00:00 PM</v>
      </c>
      <c r="F3553" s="530" t="str">
        <f t="shared" si="114"/>
        <v>May</v>
      </c>
    </row>
    <row r="3554" spans="1:6" x14ac:dyDescent="0.35">
      <c r="A3554" s="527">
        <f>Electricity!D3590</f>
        <v>45439</v>
      </c>
      <c r="B3554" s="528">
        <f>Electricity!E3590</f>
        <v>0.95833333333333337</v>
      </c>
      <c r="C3554" s="529">
        <f>Electricity!F3590</f>
        <v>0</v>
      </c>
      <c r="D3554" s="529">
        <f>Electricity!I3590</f>
        <v>0</v>
      </c>
      <c r="E3554" s="531" t="str">
        <f t="shared" si="113"/>
        <v>05/27/2024 11:00:00 PM</v>
      </c>
      <c r="F3554" s="530" t="str">
        <f t="shared" si="114"/>
        <v>May</v>
      </c>
    </row>
    <row r="3555" spans="1:6" x14ac:dyDescent="0.35">
      <c r="A3555" s="527">
        <f>Electricity!D3591</f>
        <v>45440</v>
      </c>
      <c r="B3555" s="528">
        <f>Electricity!E3591</f>
        <v>3.1225022567582528E-17</v>
      </c>
      <c r="C3555" s="529">
        <f>Electricity!F3591</f>
        <v>0</v>
      </c>
      <c r="D3555" s="529">
        <f>Electricity!I3591</f>
        <v>0</v>
      </c>
      <c r="E3555" s="531" t="str">
        <f t="shared" si="113"/>
        <v>05/28/2024 12:00:00 AM</v>
      </c>
      <c r="F3555" s="530" t="str">
        <f t="shared" si="114"/>
        <v>May</v>
      </c>
    </row>
    <row r="3556" spans="1:6" x14ac:dyDescent="0.35">
      <c r="A3556" s="527">
        <f>Electricity!D3592</f>
        <v>45440</v>
      </c>
      <c r="B3556" s="528">
        <f>Electricity!E3592</f>
        <v>4.1666666666666699E-2</v>
      </c>
      <c r="C3556" s="529">
        <f>Electricity!F3592</f>
        <v>0</v>
      </c>
      <c r="D3556" s="529">
        <f>Electricity!I3592</f>
        <v>0</v>
      </c>
      <c r="E3556" s="531" t="str">
        <f t="shared" si="113"/>
        <v>05/28/2024 01:00:00 AM</v>
      </c>
      <c r="F3556" s="530" t="str">
        <f t="shared" si="114"/>
        <v>May</v>
      </c>
    </row>
    <row r="3557" spans="1:6" x14ac:dyDescent="0.35">
      <c r="A3557" s="527">
        <f>Electricity!D3593</f>
        <v>45440</v>
      </c>
      <c r="B3557" s="528">
        <f>Electricity!E3593</f>
        <v>8.333333333333337E-2</v>
      </c>
      <c r="C3557" s="529">
        <f>Electricity!F3593</f>
        <v>0</v>
      </c>
      <c r="D3557" s="529">
        <f>Electricity!I3593</f>
        <v>0</v>
      </c>
      <c r="E3557" s="531" t="str">
        <f t="shared" si="113"/>
        <v>05/28/2024 02:00:00 AM</v>
      </c>
      <c r="F3557" s="530" t="str">
        <f t="shared" si="114"/>
        <v>May</v>
      </c>
    </row>
    <row r="3558" spans="1:6" x14ac:dyDescent="0.35">
      <c r="A3558" s="527">
        <f>Electricity!D3594</f>
        <v>45440</v>
      </c>
      <c r="B3558" s="528">
        <f>Electricity!E3594</f>
        <v>0.12500000000000006</v>
      </c>
      <c r="C3558" s="529">
        <f>Electricity!F3594</f>
        <v>0</v>
      </c>
      <c r="D3558" s="529">
        <f>Electricity!I3594</f>
        <v>0</v>
      </c>
      <c r="E3558" s="531" t="str">
        <f t="shared" si="113"/>
        <v>05/28/2024 03:00:00 AM</v>
      </c>
      <c r="F3558" s="530" t="str">
        <f t="shared" si="114"/>
        <v>May</v>
      </c>
    </row>
    <row r="3559" spans="1:6" x14ac:dyDescent="0.35">
      <c r="A3559" s="527">
        <f>Electricity!D3595</f>
        <v>45440</v>
      </c>
      <c r="B3559" s="528">
        <f>Electricity!E3595</f>
        <v>0.16666666666666669</v>
      </c>
      <c r="C3559" s="529">
        <f>Electricity!F3595</f>
        <v>0</v>
      </c>
      <c r="D3559" s="529">
        <f>Electricity!I3595</f>
        <v>0</v>
      </c>
      <c r="E3559" s="531" t="str">
        <f t="shared" si="113"/>
        <v>05/28/2024 04:00:00 AM</v>
      </c>
      <c r="F3559" s="530" t="str">
        <f t="shared" si="114"/>
        <v>May</v>
      </c>
    </row>
    <row r="3560" spans="1:6" x14ac:dyDescent="0.35">
      <c r="A3560" s="527">
        <f>Electricity!D3596</f>
        <v>45440</v>
      </c>
      <c r="B3560" s="528">
        <f>Electricity!E3596</f>
        <v>0.20833333333333337</v>
      </c>
      <c r="C3560" s="529">
        <f>Electricity!F3596</f>
        <v>0</v>
      </c>
      <c r="D3560" s="529">
        <f>Electricity!I3596</f>
        <v>0</v>
      </c>
      <c r="E3560" s="531" t="str">
        <f t="shared" si="113"/>
        <v>05/28/2024 05:00:00 AM</v>
      </c>
      <c r="F3560" s="530" t="str">
        <f t="shared" si="114"/>
        <v>May</v>
      </c>
    </row>
    <row r="3561" spans="1:6" x14ac:dyDescent="0.35">
      <c r="A3561" s="527">
        <f>Electricity!D3597</f>
        <v>45440</v>
      </c>
      <c r="B3561" s="528">
        <f>Electricity!E3597</f>
        <v>0.25</v>
      </c>
      <c r="C3561" s="529">
        <f>Electricity!F3597</f>
        <v>0</v>
      </c>
      <c r="D3561" s="529">
        <f>Electricity!I3597</f>
        <v>0</v>
      </c>
      <c r="E3561" s="531" t="str">
        <f t="shared" si="113"/>
        <v>05/28/2024 06:00:00 AM</v>
      </c>
      <c r="F3561" s="530" t="str">
        <f t="shared" si="114"/>
        <v>May</v>
      </c>
    </row>
    <row r="3562" spans="1:6" x14ac:dyDescent="0.35">
      <c r="A3562" s="527">
        <f>Electricity!D3598</f>
        <v>45440</v>
      </c>
      <c r="B3562" s="528">
        <f>Electricity!E3598</f>
        <v>0.29166666666666669</v>
      </c>
      <c r="C3562" s="529">
        <f>Electricity!F3598</f>
        <v>0</v>
      </c>
      <c r="D3562" s="529">
        <f>Electricity!I3598</f>
        <v>0</v>
      </c>
      <c r="E3562" s="531" t="str">
        <f t="shared" si="113"/>
        <v>05/28/2024 07:00:00 AM</v>
      </c>
      <c r="F3562" s="530" t="str">
        <f t="shared" si="114"/>
        <v>May</v>
      </c>
    </row>
    <row r="3563" spans="1:6" x14ac:dyDescent="0.35">
      <c r="A3563" s="527">
        <f>Electricity!D3599</f>
        <v>45440</v>
      </c>
      <c r="B3563" s="528">
        <f>Electricity!E3599</f>
        <v>0.33333333333333337</v>
      </c>
      <c r="C3563" s="529">
        <f>Electricity!F3599</f>
        <v>0</v>
      </c>
      <c r="D3563" s="529">
        <f>Electricity!I3599</f>
        <v>0</v>
      </c>
      <c r="E3563" s="531" t="str">
        <f t="shared" si="113"/>
        <v>05/28/2024 08:00:00 AM</v>
      </c>
      <c r="F3563" s="530" t="str">
        <f t="shared" si="114"/>
        <v>May</v>
      </c>
    </row>
    <row r="3564" spans="1:6" x14ac:dyDescent="0.35">
      <c r="A3564" s="527">
        <f>Electricity!D3600</f>
        <v>45440</v>
      </c>
      <c r="B3564" s="528">
        <f>Electricity!E3600</f>
        <v>0.375</v>
      </c>
      <c r="C3564" s="529">
        <f>Electricity!F3600</f>
        <v>0</v>
      </c>
      <c r="D3564" s="529">
        <f>Electricity!I3600</f>
        <v>0</v>
      </c>
      <c r="E3564" s="531" t="str">
        <f t="shared" si="113"/>
        <v>05/28/2024 09:00:00 AM</v>
      </c>
      <c r="F3564" s="530" t="str">
        <f t="shared" si="114"/>
        <v>May</v>
      </c>
    </row>
    <row r="3565" spans="1:6" x14ac:dyDescent="0.35">
      <c r="A3565" s="527">
        <f>Electricity!D3601</f>
        <v>45440</v>
      </c>
      <c r="B3565" s="528">
        <f>Electricity!E3601</f>
        <v>0.41666666666666669</v>
      </c>
      <c r="C3565" s="529">
        <f>Electricity!F3601</f>
        <v>0</v>
      </c>
      <c r="D3565" s="529">
        <f>Electricity!I3601</f>
        <v>0</v>
      </c>
      <c r="E3565" s="531" t="str">
        <f t="shared" si="113"/>
        <v>05/28/2024 10:00:00 AM</v>
      </c>
      <c r="F3565" s="530" t="str">
        <f t="shared" si="114"/>
        <v>May</v>
      </c>
    </row>
    <row r="3566" spans="1:6" x14ac:dyDescent="0.35">
      <c r="A3566" s="527">
        <f>Electricity!D3602</f>
        <v>45440</v>
      </c>
      <c r="B3566" s="528">
        <f>Electricity!E3602</f>
        <v>0.45833333333333337</v>
      </c>
      <c r="C3566" s="529">
        <f>Electricity!F3602</f>
        <v>0</v>
      </c>
      <c r="D3566" s="529">
        <f>Electricity!I3602</f>
        <v>0</v>
      </c>
      <c r="E3566" s="531" t="str">
        <f t="shared" si="113"/>
        <v>05/28/2024 11:00:00 AM</v>
      </c>
      <c r="F3566" s="530" t="str">
        <f t="shared" si="114"/>
        <v>May</v>
      </c>
    </row>
    <row r="3567" spans="1:6" x14ac:dyDescent="0.35">
      <c r="A3567" s="527">
        <f>Electricity!D3603</f>
        <v>45440</v>
      </c>
      <c r="B3567" s="528">
        <f>Electricity!E3603</f>
        <v>0.50000000000000011</v>
      </c>
      <c r="C3567" s="529">
        <f>Electricity!F3603</f>
        <v>0</v>
      </c>
      <c r="D3567" s="529">
        <f>Electricity!I3603</f>
        <v>0</v>
      </c>
      <c r="E3567" s="531" t="str">
        <f t="shared" si="113"/>
        <v>05/28/2024 12:00:00 PM</v>
      </c>
      <c r="F3567" s="530" t="str">
        <f t="shared" si="114"/>
        <v>May</v>
      </c>
    </row>
    <row r="3568" spans="1:6" x14ac:dyDescent="0.35">
      <c r="A3568" s="527">
        <f>Electricity!D3604</f>
        <v>45440</v>
      </c>
      <c r="B3568" s="528">
        <f>Electricity!E3604</f>
        <v>0.54166666666666674</v>
      </c>
      <c r="C3568" s="529">
        <f>Electricity!F3604</f>
        <v>0</v>
      </c>
      <c r="D3568" s="529">
        <f>Electricity!I3604</f>
        <v>0</v>
      </c>
      <c r="E3568" s="531" t="str">
        <f t="shared" si="113"/>
        <v>05/28/2024 01:00:00 PM</v>
      </c>
      <c r="F3568" s="530" t="str">
        <f t="shared" si="114"/>
        <v>May</v>
      </c>
    </row>
    <row r="3569" spans="1:6" x14ac:dyDescent="0.35">
      <c r="A3569" s="527">
        <f>Electricity!D3605</f>
        <v>45440</v>
      </c>
      <c r="B3569" s="528">
        <f>Electricity!E3605</f>
        <v>0.58333333333333337</v>
      </c>
      <c r="C3569" s="529">
        <f>Electricity!F3605</f>
        <v>0</v>
      </c>
      <c r="D3569" s="529">
        <f>Electricity!I3605</f>
        <v>0</v>
      </c>
      <c r="E3569" s="531" t="str">
        <f t="shared" si="113"/>
        <v>05/28/2024 02:00:00 PM</v>
      </c>
      <c r="F3569" s="530" t="str">
        <f t="shared" si="114"/>
        <v>May</v>
      </c>
    </row>
    <row r="3570" spans="1:6" x14ac:dyDescent="0.35">
      <c r="A3570" s="527">
        <f>Electricity!D3606</f>
        <v>45440</v>
      </c>
      <c r="B3570" s="528">
        <f>Electricity!E3606</f>
        <v>0.62500000000000011</v>
      </c>
      <c r="C3570" s="529">
        <f>Electricity!F3606</f>
        <v>0</v>
      </c>
      <c r="D3570" s="529">
        <f>Electricity!I3606</f>
        <v>0</v>
      </c>
      <c r="E3570" s="531" t="str">
        <f t="shared" si="113"/>
        <v>05/28/2024 03:00:00 PM</v>
      </c>
      <c r="F3570" s="530" t="str">
        <f t="shared" si="114"/>
        <v>May</v>
      </c>
    </row>
    <row r="3571" spans="1:6" x14ac:dyDescent="0.35">
      <c r="A3571" s="527">
        <f>Electricity!D3607</f>
        <v>45440</v>
      </c>
      <c r="B3571" s="528">
        <f>Electricity!E3607</f>
        <v>0.66666666666666674</v>
      </c>
      <c r="C3571" s="529">
        <f>Electricity!F3607</f>
        <v>0</v>
      </c>
      <c r="D3571" s="529">
        <f>Electricity!I3607</f>
        <v>0</v>
      </c>
      <c r="E3571" s="531" t="str">
        <f t="shared" si="113"/>
        <v>05/28/2024 04:00:00 PM</v>
      </c>
      <c r="F3571" s="530" t="str">
        <f t="shared" si="114"/>
        <v>May</v>
      </c>
    </row>
    <row r="3572" spans="1:6" x14ac:dyDescent="0.35">
      <c r="A3572" s="527">
        <f>Electricity!D3608</f>
        <v>45440</v>
      </c>
      <c r="B3572" s="528">
        <f>Electricity!E3608</f>
        <v>0.70833333333333337</v>
      </c>
      <c r="C3572" s="529">
        <f>Electricity!F3608</f>
        <v>0</v>
      </c>
      <c r="D3572" s="529">
        <f>Electricity!I3608</f>
        <v>0</v>
      </c>
      <c r="E3572" s="531" t="str">
        <f t="shared" ref="E3572:E3635" si="115">CONCATENATE(TEXT(A3572,"mm/dd/yyyy")," ",TEXT(B3572,"hh:mm:ss AM/PM"))</f>
        <v>05/28/2024 05:00:00 PM</v>
      </c>
      <c r="F3572" s="530" t="str">
        <f t="shared" si="114"/>
        <v>May</v>
      </c>
    </row>
    <row r="3573" spans="1:6" x14ac:dyDescent="0.35">
      <c r="A3573" s="527">
        <f>Electricity!D3609</f>
        <v>45440</v>
      </c>
      <c r="B3573" s="528">
        <f>Electricity!E3609</f>
        <v>0.75000000000000011</v>
      </c>
      <c r="C3573" s="529">
        <f>Electricity!F3609</f>
        <v>0</v>
      </c>
      <c r="D3573" s="529">
        <f>Electricity!I3609</f>
        <v>0</v>
      </c>
      <c r="E3573" s="531" t="str">
        <f t="shared" si="115"/>
        <v>05/28/2024 06:00:00 PM</v>
      </c>
      <c r="F3573" s="530" t="str">
        <f t="shared" si="114"/>
        <v>May</v>
      </c>
    </row>
    <row r="3574" spans="1:6" x14ac:dyDescent="0.35">
      <c r="A3574" s="527">
        <f>Electricity!D3610</f>
        <v>45440</v>
      </c>
      <c r="B3574" s="528">
        <f>Electricity!E3610</f>
        <v>0.79166666666666674</v>
      </c>
      <c r="C3574" s="529">
        <f>Electricity!F3610</f>
        <v>0</v>
      </c>
      <c r="D3574" s="529">
        <f>Electricity!I3610</f>
        <v>0</v>
      </c>
      <c r="E3574" s="531" t="str">
        <f t="shared" si="115"/>
        <v>05/28/2024 07:00:00 PM</v>
      </c>
      <c r="F3574" s="530" t="str">
        <f t="shared" si="114"/>
        <v>May</v>
      </c>
    </row>
    <row r="3575" spans="1:6" x14ac:dyDescent="0.35">
      <c r="A3575" s="527">
        <f>Electricity!D3611</f>
        <v>45440</v>
      </c>
      <c r="B3575" s="528">
        <f>Electricity!E3611</f>
        <v>0.83333333333333337</v>
      </c>
      <c r="C3575" s="529">
        <f>Electricity!F3611</f>
        <v>0</v>
      </c>
      <c r="D3575" s="529">
        <f>Electricity!I3611</f>
        <v>0</v>
      </c>
      <c r="E3575" s="531" t="str">
        <f t="shared" si="115"/>
        <v>05/28/2024 08:00:00 PM</v>
      </c>
      <c r="F3575" s="530" t="str">
        <f t="shared" si="114"/>
        <v>May</v>
      </c>
    </row>
    <row r="3576" spans="1:6" x14ac:dyDescent="0.35">
      <c r="A3576" s="527">
        <f>Electricity!D3612</f>
        <v>45440</v>
      </c>
      <c r="B3576" s="528">
        <f>Electricity!E3612</f>
        <v>0.87500000000000011</v>
      </c>
      <c r="C3576" s="529">
        <f>Electricity!F3612</f>
        <v>0</v>
      </c>
      <c r="D3576" s="529">
        <f>Electricity!I3612</f>
        <v>0</v>
      </c>
      <c r="E3576" s="531" t="str">
        <f t="shared" si="115"/>
        <v>05/28/2024 09:00:00 PM</v>
      </c>
      <c r="F3576" s="530" t="str">
        <f t="shared" si="114"/>
        <v>May</v>
      </c>
    </row>
    <row r="3577" spans="1:6" x14ac:dyDescent="0.35">
      <c r="A3577" s="527">
        <f>Electricity!D3613</f>
        <v>45440</v>
      </c>
      <c r="B3577" s="528">
        <f>Electricity!E3613</f>
        <v>0.91666666666666674</v>
      </c>
      <c r="C3577" s="529">
        <f>Electricity!F3613</f>
        <v>0</v>
      </c>
      <c r="D3577" s="529">
        <f>Electricity!I3613</f>
        <v>0</v>
      </c>
      <c r="E3577" s="531" t="str">
        <f t="shared" si="115"/>
        <v>05/28/2024 10:00:00 PM</v>
      </c>
      <c r="F3577" s="530" t="str">
        <f t="shared" si="114"/>
        <v>May</v>
      </c>
    </row>
    <row r="3578" spans="1:6" x14ac:dyDescent="0.35">
      <c r="A3578" s="527">
        <f>Electricity!D3614</f>
        <v>45440</v>
      </c>
      <c r="B3578" s="528">
        <f>Electricity!E3614</f>
        <v>0.95833333333333337</v>
      </c>
      <c r="C3578" s="529">
        <f>Electricity!F3614</f>
        <v>0</v>
      </c>
      <c r="D3578" s="529">
        <f>Electricity!I3614</f>
        <v>0</v>
      </c>
      <c r="E3578" s="531" t="str">
        <f t="shared" si="115"/>
        <v>05/28/2024 11:00:00 PM</v>
      </c>
      <c r="F3578" s="530" t="str">
        <f t="shared" si="114"/>
        <v>May</v>
      </c>
    </row>
    <row r="3579" spans="1:6" x14ac:dyDescent="0.35">
      <c r="A3579" s="527">
        <f>Electricity!D3615</f>
        <v>45441</v>
      </c>
      <c r="B3579" s="528">
        <f>Electricity!E3615</f>
        <v>3.1225022567582528E-17</v>
      </c>
      <c r="C3579" s="529">
        <f>Electricity!F3615</f>
        <v>0</v>
      </c>
      <c r="D3579" s="529">
        <f>Electricity!I3615</f>
        <v>0</v>
      </c>
      <c r="E3579" s="531" t="str">
        <f t="shared" si="115"/>
        <v>05/29/2024 12:00:00 AM</v>
      </c>
      <c r="F3579" s="530" t="str">
        <f t="shared" si="114"/>
        <v>May</v>
      </c>
    </row>
    <row r="3580" spans="1:6" x14ac:dyDescent="0.35">
      <c r="A3580" s="527">
        <f>Electricity!D3616</f>
        <v>45441</v>
      </c>
      <c r="B3580" s="528">
        <f>Electricity!E3616</f>
        <v>4.1666666666666699E-2</v>
      </c>
      <c r="C3580" s="529">
        <f>Electricity!F3616</f>
        <v>0</v>
      </c>
      <c r="D3580" s="529">
        <f>Electricity!I3616</f>
        <v>0</v>
      </c>
      <c r="E3580" s="531" t="str">
        <f t="shared" si="115"/>
        <v>05/29/2024 01:00:00 AM</v>
      </c>
      <c r="F3580" s="530" t="str">
        <f t="shared" si="114"/>
        <v>May</v>
      </c>
    </row>
    <row r="3581" spans="1:6" x14ac:dyDescent="0.35">
      <c r="A3581" s="527">
        <f>Electricity!D3617</f>
        <v>45441</v>
      </c>
      <c r="B3581" s="528">
        <f>Electricity!E3617</f>
        <v>8.333333333333337E-2</v>
      </c>
      <c r="C3581" s="529">
        <f>Electricity!F3617</f>
        <v>0</v>
      </c>
      <c r="D3581" s="529">
        <f>Electricity!I3617</f>
        <v>0</v>
      </c>
      <c r="E3581" s="531" t="str">
        <f t="shared" si="115"/>
        <v>05/29/2024 02:00:00 AM</v>
      </c>
      <c r="F3581" s="530" t="str">
        <f t="shared" si="114"/>
        <v>May</v>
      </c>
    </row>
    <row r="3582" spans="1:6" x14ac:dyDescent="0.35">
      <c r="A3582" s="527">
        <f>Electricity!D3618</f>
        <v>45441</v>
      </c>
      <c r="B3582" s="528">
        <f>Electricity!E3618</f>
        <v>0.12500000000000006</v>
      </c>
      <c r="C3582" s="529">
        <f>Electricity!F3618</f>
        <v>0</v>
      </c>
      <c r="D3582" s="529">
        <f>Electricity!I3618</f>
        <v>0</v>
      </c>
      <c r="E3582" s="531" t="str">
        <f t="shared" si="115"/>
        <v>05/29/2024 03:00:00 AM</v>
      </c>
      <c r="F3582" s="530" t="str">
        <f t="shared" si="114"/>
        <v>May</v>
      </c>
    </row>
    <row r="3583" spans="1:6" x14ac:dyDescent="0.35">
      <c r="A3583" s="527">
        <f>Electricity!D3619</f>
        <v>45441</v>
      </c>
      <c r="B3583" s="528">
        <f>Electricity!E3619</f>
        <v>0.16666666666666669</v>
      </c>
      <c r="C3583" s="529">
        <f>Electricity!F3619</f>
        <v>0</v>
      </c>
      <c r="D3583" s="529">
        <f>Electricity!I3619</f>
        <v>0</v>
      </c>
      <c r="E3583" s="531" t="str">
        <f t="shared" si="115"/>
        <v>05/29/2024 04:00:00 AM</v>
      </c>
      <c r="F3583" s="530" t="str">
        <f t="shared" si="114"/>
        <v>May</v>
      </c>
    </row>
    <row r="3584" spans="1:6" x14ac:dyDescent="0.35">
      <c r="A3584" s="527">
        <f>Electricity!D3620</f>
        <v>45441</v>
      </c>
      <c r="B3584" s="528">
        <f>Electricity!E3620</f>
        <v>0.20833333333333337</v>
      </c>
      <c r="C3584" s="529">
        <f>Electricity!F3620</f>
        <v>0</v>
      </c>
      <c r="D3584" s="529">
        <f>Electricity!I3620</f>
        <v>0</v>
      </c>
      <c r="E3584" s="531" t="str">
        <f t="shared" si="115"/>
        <v>05/29/2024 05:00:00 AM</v>
      </c>
      <c r="F3584" s="530" t="str">
        <f t="shared" si="114"/>
        <v>May</v>
      </c>
    </row>
    <row r="3585" spans="1:6" x14ac:dyDescent="0.35">
      <c r="A3585" s="527">
        <f>Electricity!D3621</f>
        <v>45441</v>
      </c>
      <c r="B3585" s="528">
        <f>Electricity!E3621</f>
        <v>0.25</v>
      </c>
      <c r="C3585" s="529">
        <f>Electricity!F3621</f>
        <v>0</v>
      </c>
      <c r="D3585" s="529">
        <f>Electricity!I3621</f>
        <v>0</v>
      </c>
      <c r="E3585" s="531" t="str">
        <f t="shared" si="115"/>
        <v>05/29/2024 06:00:00 AM</v>
      </c>
      <c r="F3585" s="530" t="str">
        <f t="shared" si="114"/>
        <v>May</v>
      </c>
    </row>
    <row r="3586" spans="1:6" x14ac:dyDescent="0.35">
      <c r="A3586" s="527">
        <f>Electricity!D3622</f>
        <v>45441</v>
      </c>
      <c r="B3586" s="528">
        <f>Electricity!E3622</f>
        <v>0.29166666666666669</v>
      </c>
      <c r="C3586" s="529">
        <f>Electricity!F3622</f>
        <v>0</v>
      </c>
      <c r="D3586" s="529">
        <f>Electricity!I3622</f>
        <v>0</v>
      </c>
      <c r="E3586" s="531" t="str">
        <f t="shared" si="115"/>
        <v>05/29/2024 07:00:00 AM</v>
      </c>
      <c r="F3586" s="530" t="str">
        <f t="shared" si="114"/>
        <v>May</v>
      </c>
    </row>
    <row r="3587" spans="1:6" x14ac:dyDescent="0.35">
      <c r="A3587" s="527">
        <f>Electricity!D3623</f>
        <v>45441</v>
      </c>
      <c r="B3587" s="528">
        <f>Electricity!E3623</f>
        <v>0.33333333333333337</v>
      </c>
      <c r="C3587" s="529">
        <f>Electricity!F3623</f>
        <v>0</v>
      </c>
      <c r="D3587" s="529">
        <f>Electricity!I3623</f>
        <v>0</v>
      </c>
      <c r="E3587" s="531" t="str">
        <f t="shared" si="115"/>
        <v>05/29/2024 08:00:00 AM</v>
      </c>
      <c r="F3587" s="530" t="str">
        <f t="shared" ref="F3587:F3650" si="116">TEXT(A3587,"mmm")</f>
        <v>May</v>
      </c>
    </row>
    <row r="3588" spans="1:6" x14ac:dyDescent="0.35">
      <c r="A3588" s="527">
        <f>Electricity!D3624</f>
        <v>45441</v>
      </c>
      <c r="B3588" s="528">
        <f>Electricity!E3624</f>
        <v>0.375</v>
      </c>
      <c r="C3588" s="529">
        <f>Electricity!F3624</f>
        <v>0</v>
      </c>
      <c r="D3588" s="529">
        <f>Electricity!I3624</f>
        <v>0</v>
      </c>
      <c r="E3588" s="531" t="str">
        <f t="shared" si="115"/>
        <v>05/29/2024 09:00:00 AM</v>
      </c>
      <c r="F3588" s="530" t="str">
        <f t="shared" si="116"/>
        <v>May</v>
      </c>
    </row>
    <row r="3589" spans="1:6" x14ac:dyDescent="0.35">
      <c r="A3589" s="527">
        <f>Electricity!D3625</f>
        <v>45441</v>
      </c>
      <c r="B3589" s="528">
        <f>Electricity!E3625</f>
        <v>0.41666666666666669</v>
      </c>
      <c r="C3589" s="529">
        <f>Electricity!F3625</f>
        <v>0</v>
      </c>
      <c r="D3589" s="529">
        <f>Electricity!I3625</f>
        <v>0</v>
      </c>
      <c r="E3589" s="531" t="str">
        <f t="shared" si="115"/>
        <v>05/29/2024 10:00:00 AM</v>
      </c>
      <c r="F3589" s="530" t="str">
        <f t="shared" si="116"/>
        <v>May</v>
      </c>
    </row>
    <row r="3590" spans="1:6" x14ac:dyDescent="0.35">
      <c r="A3590" s="527">
        <f>Electricity!D3626</f>
        <v>45441</v>
      </c>
      <c r="B3590" s="528">
        <f>Electricity!E3626</f>
        <v>0.45833333333333337</v>
      </c>
      <c r="C3590" s="529">
        <f>Electricity!F3626</f>
        <v>0</v>
      </c>
      <c r="D3590" s="529">
        <f>Electricity!I3626</f>
        <v>0</v>
      </c>
      <c r="E3590" s="531" t="str">
        <f t="shared" si="115"/>
        <v>05/29/2024 11:00:00 AM</v>
      </c>
      <c r="F3590" s="530" t="str">
        <f t="shared" si="116"/>
        <v>May</v>
      </c>
    </row>
    <row r="3591" spans="1:6" x14ac:dyDescent="0.35">
      <c r="A3591" s="527">
        <f>Electricity!D3627</f>
        <v>45441</v>
      </c>
      <c r="B3591" s="528">
        <f>Electricity!E3627</f>
        <v>0.50000000000000011</v>
      </c>
      <c r="C3591" s="529">
        <f>Electricity!F3627</f>
        <v>0</v>
      </c>
      <c r="D3591" s="529">
        <f>Electricity!I3627</f>
        <v>0</v>
      </c>
      <c r="E3591" s="531" t="str">
        <f t="shared" si="115"/>
        <v>05/29/2024 12:00:00 PM</v>
      </c>
      <c r="F3591" s="530" t="str">
        <f t="shared" si="116"/>
        <v>May</v>
      </c>
    </row>
    <row r="3592" spans="1:6" x14ac:dyDescent="0.35">
      <c r="A3592" s="527">
        <f>Electricity!D3628</f>
        <v>45441</v>
      </c>
      <c r="B3592" s="528">
        <f>Electricity!E3628</f>
        <v>0.54166666666666674</v>
      </c>
      <c r="C3592" s="529">
        <f>Electricity!F3628</f>
        <v>0</v>
      </c>
      <c r="D3592" s="529">
        <f>Electricity!I3628</f>
        <v>0</v>
      </c>
      <c r="E3592" s="531" t="str">
        <f t="shared" si="115"/>
        <v>05/29/2024 01:00:00 PM</v>
      </c>
      <c r="F3592" s="530" t="str">
        <f t="shared" si="116"/>
        <v>May</v>
      </c>
    </row>
    <row r="3593" spans="1:6" x14ac:dyDescent="0.35">
      <c r="A3593" s="527">
        <f>Electricity!D3629</f>
        <v>45441</v>
      </c>
      <c r="B3593" s="528">
        <f>Electricity!E3629</f>
        <v>0.58333333333333337</v>
      </c>
      <c r="C3593" s="529">
        <f>Electricity!F3629</f>
        <v>0</v>
      </c>
      <c r="D3593" s="529">
        <f>Electricity!I3629</f>
        <v>0</v>
      </c>
      <c r="E3593" s="531" t="str">
        <f t="shared" si="115"/>
        <v>05/29/2024 02:00:00 PM</v>
      </c>
      <c r="F3593" s="530" t="str">
        <f t="shared" si="116"/>
        <v>May</v>
      </c>
    </row>
    <row r="3594" spans="1:6" x14ac:dyDescent="0.35">
      <c r="A3594" s="527">
        <f>Electricity!D3630</f>
        <v>45441</v>
      </c>
      <c r="B3594" s="528">
        <f>Electricity!E3630</f>
        <v>0.62500000000000011</v>
      </c>
      <c r="C3594" s="529">
        <f>Electricity!F3630</f>
        <v>0</v>
      </c>
      <c r="D3594" s="529">
        <f>Electricity!I3630</f>
        <v>0</v>
      </c>
      <c r="E3594" s="531" t="str">
        <f t="shared" si="115"/>
        <v>05/29/2024 03:00:00 PM</v>
      </c>
      <c r="F3594" s="530" t="str">
        <f t="shared" si="116"/>
        <v>May</v>
      </c>
    </row>
    <row r="3595" spans="1:6" x14ac:dyDescent="0.35">
      <c r="A3595" s="527">
        <f>Electricity!D3631</f>
        <v>45441</v>
      </c>
      <c r="B3595" s="528">
        <f>Electricity!E3631</f>
        <v>0.66666666666666674</v>
      </c>
      <c r="C3595" s="529">
        <f>Electricity!F3631</f>
        <v>0</v>
      </c>
      <c r="D3595" s="529">
        <f>Electricity!I3631</f>
        <v>0</v>
      </c>
      <c r="E3595" s="531" t="str">
        <f t="shared" si="115"/>
        <v>05/29/2024 04:00:00 PM</v>
      </c>
      <c r="F3595" s="530" t="str">
        <f t="shared" si="116"/>
        <v>May</v>
      </c>
    </row>
    <row r="3596" spans="1:6" x14ac:dyDescent="0.35">
      <c r="A3596" s="527">
        <f>Electricity!D3632</f>
        <v>45441</v>
      </c>
      <c r="B3596" s="528">
        <f>Electricity!E3632</f>
        <v>0.70833333333333337</v>
      </c>
      <c r="C3596" s="529">
        <f>Electricity!F3632</f>
        <v>0</v>
      </c>
      <c r="D3596" s="529">
        <f>Electricity!I3632</f>
        <v>0</v>
      </c>
      <c r="E3596" s="531" t="str">
        <f t="shared" si="115"/>
        <v>05/29/2024 05:00:00 PM</v>
      </c>
      <c r="F3596" s="530" t="str">
        <f t="shared" si="116"/>
        <v>May</v>
      </c>
    </row>
    <row r="3597" spans="1:6" x14ac:dyDescent="0.35">
      <c r="A3597" s="527">
        <f>Electricity!D3633</f>
        <v>45441</v>
      </c>
      <c r="B3597" s="528">
        <f>Electricity!E3633</f>
        <v>0.75000000000000011</v>
      </c>
      <c r="C3597" s="529">
        <f>Electricity!F3633</f>
        <v>0</v>
      </c>
      <c r="D3597" s="529">
        <f>Electricity!I3633</f>
        <v>0</v>
      </c>
      <c r="E3597" s="531" t="str">
        <f t="shared" si="115"/>
        <v>05/29/2024 06:00:00 PM</v>
      </c>
      <c r="F3597" s="530" t="str">
        <f t="shared" si="116"/>
        <v>May</v>
      </c>
    </row>
    <row r="3598" spans="1:6" x14ac:dyDescent="0.35">
      <c r="A3598" s="527">
        <f>Electricity!D3634</f>
        <v>45441</v>
      </c>
      <c r="B3598" s="528">
        <f>Electricity!E3634</f>
        <v>0.79166666666666674</v>
      </c>
      <c r="C3598" s="529">
        <f>Electricity!F3634</f>
        <v>0</v>
      </c>
      <c r="D3598" s="529">
        <f>Electricity!I3634</f>
        <v>0</v>
      </c>
      <c r="E3598" s="531" t="str">
        <f t="shared" si="115"/>
        <v>05/29/2024 07:00:00 PM</v>
      </c>
      <c r="F3598" s="530" t="str">
        <f t="shared" si="116"/>
        <v>May</v>
      </c>
    </row>
    <row r="3599" spans="1:6" x14ac:dyDescent="0.35">
      <c r="A3599" s="527">
        <f>Electricity!D3635</f>
        <v>45441</v>
      </c>
      <c r="B3599" s="528">
        <f>Electricity!E3635</f>
        <v>0.83333333333333337</v>
      </c>
      <c r="C3599" s="529">
        <f>Electricity!F3635</f>
        <v>0</v>
      </c>
      <c r="D3599" s="529">
        <f>Electricity!I3635</f>
        <v>0</v>
      </c>
      <c r="E3599" s="531" t="str">
        <f t="shared" si="115"/>
        <v>05/29/2024 08:00:00 PM</v>
      </c>
      <c r="F3599" s="530" t="str">
        <f t="shared" si="116"/>
        <v>May</v>
      </c>
    </row>
    <row r="3600" spans="1:6" x14ac:dyDescent="0.35">
      <c r="A3600" s="527">
        <f>Electricity!D3636</f>
        <v>45441</v>
      </c>
      <c r="B3600" s="528">
        <f>Electricity!E3636</f>
        <v>0.87500000000000011</v>
      </c>
      <c r="C3600" s="529">
        <f>Electricity!F3636</f>
        <v>0</v>
      </c>
      <c r="D3600" s="529">
        <f>Electricity!I3636</f>
        <v>0</v>
      </c>
      <c r="E3600" s="531" t="str">
        <f t="shared" si="115"/>
        <v>05/29/2024 09:00:00 PM</v>
      </c>
      <c r="F3600" s="530" t="str">
        <f t="shared" si="116"/>
        <v>May</v>
      </c>
    </row>
    <row r="3601" spans="1:6" x14ac:dyDescent="0.35">
      <c r="A3601" s="527">
        <f>Electricity!D3637</f>
        <v>45441</v>
      </c>
      <c r="B3601" s="528">
        <f>Electricity!E3637</f>
        <v>0.91666666666666674</v>
      </c>
      <c r="C3601" s="529">
        <f>Electricity!F3637</f>
        <v>0</v>
      </c>
      <c r="D3601" s="529">
        <f>Electricity!I3637</f>
        <v>0</v>
      </c>
      <c r="E3601" s="531" t="str">
        <f t="shared" si="115"/>
        <v>05/29/2024 10:00:00 PM</v>
      </c>
      <c r="F3601" s="530" t="str">
        <f t="shared" si="116"/>
        <v>May</v>
      </c>
    </row>
    <row r="3602" spans="1:6" x14ac:dyDescent="0.35">
      <c r="A3602" s="527">
        <f>Electricity!D3638</f>
        <v>45441</v>
      </c>
      <c r="B3602" s="528">
        <f>Electricity!E3638</f>
        <v>0.95833333333333337</v>
      </c>
      <c r="C3602" s="529">
        <f>Electricity!F3638</f>
        <v>0</v>
      </c>
      <c r="D3602" s="529">
        <f>Electricity!I3638</f>
        <v>0</v>
      </c>
      <c r="E3602" s="531" t="str">
        <f t="shared" si="115"/>
        <v>05/29/2024 11:00:00 PM</v>
      </c>
      <c r="F3602" s="530" t="str">
        <f t="shared" si="116"/>
        <v>May</v>
      </c>
    </row>
    <row r="3603" spans="1:6" x14ac:dyDescent="0.35">
      <c r="A3603" s="527">
        <f>Electricity!D3639</f>
        <v>45442</v>
      </c>
      <c r="B3603" s="528">
        <f>Electricity!E3639</f>
        <v>3.1225022567582528E-17</v>
      </c>
      <c r="C3603" s="529">
        <f>Electricity!F3639</f>
        <v>0</v>
      </c>
      <c r="D3603" s="529">
        <f>Electricity!I3639</f>
        <v>0</v>
      </c>
      <c r="E3603" s="531" t="str">
        <f t="shared" si="115"/>
        <v>05/30/2024 12:00:00 AM</v>
      </c>
      <c r="F3603" s="530" t="str">
        <f t="shared" si="116"/>
        <v>May</v>
      </c>
    </row>
    <row r="3604" spans="1:6" x14ac:dyDescent="0.35">
      <c r="A3604" s="527">
        <f>Electricity!D3640</f>
        <v>45442</v>
      </c>
      <c r="B3604" s="528">
        <f>Electricity!E3640</f>
        <v>4.1666666666666699E-2</v>
      </c>
      <c r="C3604" s="529">
        <f>Electricity!F3640</f>
        <v>0</v>
      </c>
      <c r="D3604" s="529">
        <f>Electricity!I3640</f>
        <v>0</v>
      </c>
      <c r="E3604" s="531" t="str">
        <f t="shared" si="115"/>
        <v>05/30/2024 01:00:00 AM</v>
      </c>
      <c r="F3604" s="530" t="str">
        <f t="shared" si="116"/>
        <v>May</v>
      </c>
    </row>
    <row r="3605" spans="1:6" x14ac:dyDescent="0.35">
      <c r="A3605" s="527">
        <f>Electricity!D3641</f>
        <v>45442</v>
      </c>
      <c r="B3605" s="528">
        <f>Electricity!E3641</f>
        <v>8.333333333333337E-2</v>
      </c>
      <c r="C3605" s="529">
        <f>Electricity!F3641</f>
        <v>0</v>
      </c>
      <c r="D3605" s="529">
        <f>Electricity!I3641</f>
        <v>0</v>
      </c>
      <c r="E3605" s="531" t="str">
        <f t="shared" si="115"/>
        <v>05/30/2024 02:00:00 AM</v>
      </c>
      <c r="F3605" s="530" t="str">
        <f t="shared" si="116"/>
        <v>May</v>
      </c>
    </row>
    <row r="3606" spans="1:6" x14ac:dyDescent="0.35">
      <c r="A3606" s="527">
        <f>Electricity!D3642</f>
        <v>45442</v>
      </c>
      <c r="B3606" s="528">
        <f>Electricity!E3642</f>
        <v>0.12500000000000006</v>
      </c>
      <c r="C3606" s="529">
        <f>Electricity!F3642</f>
        <v>0</v>
      </c>
      <c r="D3606" s="529">
        <f>Electricity!I3642</f>
        <v>0</v>
      </c>
      <c r="E3606" s="531" t="str">
        <f t="shared" si="115"/>
        <v>05/30/2024 03:00:00 AM</v>
      </c>
      <c r="F3606" s="530" t="str">
        <f t="shared" si="116"/>
        <v>May</v>
      </c>
    </row>
    <row r="3607" spans="1:6" x14ac:dyDescent="0.35">
      <c r="A3607" s="527">
        <f>Electricity!D3643</f>
        <v>45442</v>
      </c>
      <c r="B3607" s="528">
        <f>Electricity!E3643</f>
        <v>0.16666666666666669</v>
      </c>
      <c r="C3607" s="529">
        <f>Electricity!F3643</f>
        <v>0</v>
      </c>
      <c r="D3607" s="529">
        <f>Electricity!I3643</f>
        <v>0</v>
      </c>
      <c r="E3607" s="531" t="str">
        <f t="shared" si="115"/>
        <v>05/30/2024 04:00:00 AM</v>
      </c>
      <c r="F3607" s="530" t="str">
        <f t="shared" si="116"/>
        <v>May</v>
      </c>
    </row>
    <row r="3608" spans="1:6" x14ac:dyDescent="0.35">
      <c r="A3608" s="527">
        <f>Electricity!D3644</f>
        <v>45442</v>
      </c>
      <c r="B3608" s="528">
        <f>Electricity!E3644</f>
        <v>0.20833333333333337</v>
      </c>
      <c r="C3608" s="529">
        <f>Electricity!F3644</f>
        <v>0</v>
      </c>
      <c r="D3608" s="529">
        <f>Electricity!I3644</f>
        <v>0</v>
      </c>
      <c r="E3608" s="531" t="str">
        <f t="shared" si="115"/>
        <v>05/30/2024 05:00:00 AM</v>
      </c>
      <c r="F3608" s="530" t="str">
        <f t="shared" si="116"/>
        <v>May</v>
      </c>
    </row>
    <row r="3609" spans="1:6" x14ac:dyDescent="0.35">
      <c r="A3609" s="527">
        <f>Electricity!D3645</f>
        <v>45442</v>
      </c>
      <c r="B3609" s="528">
        <f>Electricity!E3645</f>
        <v>0.25</v>
      </c>
      <c r="C3609" s="529">
        <f>Electricity!F3645</f>
        <v>0</v>
      </c>
      <c r="D3609" s="529">
        <f>Electricity!I3645</f>
        <v>0</v>
      </c>
      <c r="E3609" s="531" t="str">
        <f t="shared" si="115"/>
        <v>05/30/2024 06:00:00 AM</v>
      </c>
      <c r="F3609" s="530" t="str">
        <f t="shared" si="116"/>
        <v>May</v>
      </c>
    </row>
    <row r="3610" spans="1:6" x14ac:dyDescent="0.35">
      <c r="A3610" s="527">
        <f>Electricity!D3646</f>
        <v>45442</v>
      </c>
      <c r="B3610" s="528">
        <f>Electricity!E3646</f>
        <v>0.29166666666666669</v>
      </c>
      <c r="C3610" s="529">
        <f>Electricity!F3646</f>
        <v>0</v>
      </c>
      <c r="D3610" s="529">
        <f>Electricity!I3646</f>
        <v>0</v>
      </c>
      <c r="E3610" s="531" t="str">
        <f t="shared" si="115"/>
        <v>05/30/2024 07:00:00 AM</v>
      </c>
      <c r="F3610" s="530" t="str">
        <f t="shared" si="116"/>
        <v>May</v>
      </c>
    </row>
    <row r="3611" spans="1:6" x14ac:dyDescent="0.35">
      <c r="A3611" s="527">
        <f>Electricity!D3647</f>
        <v>45442</v>
      </c>
      <c r="B3611" s="528">
        <f>Electricity!E3647</f>
        <v>0.33333333333333337</v>
      </c>
      <c r="C3611" s="529">
        <f>Electricity!F3647</f>
        <v>0</v>
      </c>
      <c r="D3611" s="529">
        <f>Electricity!I3647</f>
        <v>0</v>
      </c>
      <c r="E3611" s="531" t="str">
        <f t="shared" si="115"/>
        <v>05/30/2024 08:00:00 AM</v>
      </c>
      <c r="F3611" s="530" t="str">
        <f t="shared" si="116"/>
        <v>May</v>
      </c>
    </row>
    <row r="3612" spans="1:6" x14ac:dyDescent="0.35">
      <c r="A3612" s="527">
        <f>Electricity!D3648</f>
        <v>45442</v>
      </c>
      <c r="B3612" s="528">
        <f>Electricity!E3648</f>
        <v>0.375</v>
      </c>
      <c r="C3612" s="529">
        <f>Electricity!F3648</f>
        <v>0</v>
      </c>
      <c r="D3612" s="529">
        <f>Electricity!I3648</f>
        <v>0</v>
      </c>
      <c r="E3612" s="531" t="str">
        <f t="shared" si="115"/>
        <v>05/30/2024 09:00:00 AM</v>
      </c>
      <c r="F3612" s="530" t="str">
        <f t="shared" si="116"/>
        <v>May</v>
      </c>
    </row>
    <row r="3613" spans="1:6" x14ac:dyDescent="0.35">
      <c r="A3613" s="527">
        <f>Electricity!D3649</f>
        <v>45442</v>
      </c>
      <c r="B3613" s="528">
        <f>Electricity!E3649</f>
        <v>0.41666666666666669</v>
      </c>
      <c r="C3613" s="529">
        <f>Electricity!F3649</f>
        <v>0</v>
      </c>
      <c r="D3613" s="529">
        <f>Electricity!I3649</f>
        <v>0</v>
      </c>
      <c r="E3613" s="531" t="str">
        <f t="shared" si="115"/>
        <v>05/30/2024 10:00:00 AM</v>
      </c>
      <c r="F3613" s="530" t="str">
        <f t="shared" si="116"/>
        <v>May</v>
      </c>
    </row>
    <row r="3614" spans="1:6" x14ac:dyDescent="0.35">
      <c r="A3614" s="527">
        <f>Electricity!D3650</f>
        <v>45442</v>
      </c>
      <c r="B3614" s="528">
        <f>Electricity!E3650</f>
        <v>0.45833333333333337</v>
      </c>
      <c r="C3614" s="529">
        <f>Electricity!F3650</f>
        <v>0</v>
      </c>
      <c r="D3614" s="529">
        <f>Electricity!I3650</f>
        <v>0</v>
      </c>
      <c r="E3614" s="531" t="str">
        <f t="shared" si="115"/>
        <v>05/30/2024 11:00:00 AM</v>
      </c>
      <c r="F3614" s="530" t="str">
        <f t="shared" si="116"/>
        <v>May</v>
      </c>
    </row>
    <row r="3615" spans="1:6" x14ac:dyDescent="0.35">
      <c r="A3615" s="527">
        <f>Electricity!D3651</f>
        <v>45442</v>
      </c>
      <c r="B3615" s="528">
        <f>Electricity!E3651</f>
        <v>0.50000000000000011</v>
      </c>
      <c r="C3615" s="529">
        <f>Electricity!F3651</f>
        <v>0</v>
      </c>
      <c r="D3615" s="529">
        <f>Electricity!I3651</f>
        <v>0</v>
      </c>
      <c r="E3615" s="531" t="str">
        <f t="shared" si="115"/>
        <v>05/30/2024 12:00:00 PM</v>
      </c>
      <c r="F3615" s="530" t="str">
        <f t="shared" si="116"/>
        <v>May</v>
      </c>
    </row>
    <row r="3616" spans="1:6" x14ac:dyDescent="0.35">
      <c r="A3616" s="527">
        <f>Electricity!D3652</f>
        <v>45442</v>
      </c>
      <c r="B3616" s="528">
        <f>Electricity!E3652</f>
        <v>0.54166666666666674</v>
      </c>
      <c r="C3616" s="529">
        <f>Electricity!F3652</f>
        <v>0</v>
      </c>
      <c r="D3616" s="529">
        <f>Electricity!I3652</f>
        <v>0</v>
      </c>
      <c r="E3616" s="531" t="str">
        <f t="shared" si="115"/>
        <v>05/30/2024 01:00:00 PM</v>
      </c>
      <c r="F3616" s="530" t="str">
        <f t="shared" si="116"/>
        <v>May</v>
      </c>
    </row>
    <row r="3617" spans="1:6" x14ac:dyDescent="0.35">
      <c r="A3617" s="527">
        <f>Electricity!D3653</f>
        <v>45442</v>
      </c>
      <c r="B3617" s="528">
        <f>Electricity!E3653</f>
        <v>0.58333333333333337</v>
      </c>
      <c r="C3617" s="529">
        <f>Electricity!F3653</f>
        <v>0</v>
      </c>
      <c r="D3617" s="529">
        <f>Electricity!I3653</f>
        <v>0</v>
      </c>
      <c r="E3617" s="531" t="str">
        <f t="shared" si="115"/>
        <v>05/30/2024 02:00:00 PM</v>
      </c>
      <c r="F3617" s="530" t="str">
        <f t="shared" si="116"/>
        <v>May</v>
      </c>
    </row>
    <row r="3618" spans="1:6" x14ac:dyDescent="0.35">
      <c r="A3618" s="527">
        <f>Electricity!D3654</f>
        <v>45442</v>
      </c>
      <c r="B3618" s="528">
        <f>Electricity!E3654</f>
        <v>0.62500000000000011</v>
      </c>
      <c r="C3618" s="529">
        <f>Electricity!F3654</f>
        <v>0</v>
      </c>
      <c r="D3618" s="529">
        <f>Electricity!I3654</f>
        <v>0</v>
      </c>
      <c r="E3618" s="531" t="str">
        <f t="shared" si="115"/>
        <v>05/30/2024 03:00:00 PM</v>
      </c>
      <c r="F3618" s="530" t="str">
        <f t="shared" si="116"/>
        <v>May</v>
      </c>
    </row>
    <row r="3619" spans="1:6" x14ac:dyDescent="0.35">
      <c r="A3619" s="527">
        <f>Electricity!D3655</f>
        <v>45442</v>
      </c>
      <c r="B3619" s="528">
        <f>Electricity!E3655</f>
        <v>0.66666666666666674</v>
      </c>
      <c r="C3619" s="529">
        <f>Electricity!F3655</f>
        <v>0</v>
      </c>
      <c r="D3619" s="529">
        <f>Electricity!I3655</f>
        <v>0</v>
      </c>
      <c r="E3619" s="531" t="str">
        <f t="shared" si="115"/>
        <v>05/30/2024 04:00:00 PM</v>
      </c>
      <c r="F3619" s="530" t="str">
        <f t="shared" si="116"/>
        <v>May</v>
      </c>
    </row>
    <row r="3620" spans="1:6" x14ac:dyDescent="0.35">
      <c r="A3620" s="527">
        <f>Electricity!D3656</f>
        <v>45442</v>
      </c>
      <c r="B3620" s="528">
        <f>Electricity!E3656</f>
        <v>0.70833333333333337</v>
      </c>
      <c r="C3620" s="529">
        <f>Electricity!F3656</f>
        <v>0</v>
      </c>
      <c r="D3620" s="529">
        <f>Electricity!I3656</f>
        <v>0</v>
      </c>
      <c r="E3620" s="531" t="str">
        <f t="shared" si="115"/>
        <v>05/30/2024 05:00:00 PM</v>
      </c>
      <c r="F3620" s="530" t="str">
        <f t="shared" si="116"/>
        <v>May</v>
      </c>
    </row>
    <row r="3621" spans="1:6" x14ac:dyDescent="0.35">
      <c r="A3621" s="527">
        <f>Electricity!D3657</f>
        <v>45442</v>
      </c>
      <c r="B3621" s="528">
        <f>Electricity!E3657</f>
        <v>0.75000000000000011</v>
      </c>
      <c r="C3621" s="529">
        <f>Electricity!F3657</f>
        <v>0</v>
      </c>
      <c r="D3621" s="529">
        <f>Electricity!I3657</f>
        <v>0</v>
      </c>
      <c r="E3621" s="531" t="str">
        <f t="shared" si="115"/>
        <v>05/30/2024 06:00:00 PM</v>
      </c>
      <c r="F3621" s="530" t="str">
        <f t="shared" si="116"/>
        <v>May</v>
      </c>
    </row>
    <row r="3622" spans="1:6" x14ac:dyDescent="0.35">
      <c r="A3622" s="527">
        <f>Electricity!D3658</f>
        <v>45442</v>
      </c>
      <c r="B3622" s="528">
        <f>Electricity!E3658</f>
        <v>0.79166666666666674</v>
      </c>
      <c r="C3622" s="529">
        <f>Electricity!F3658</f>
        <v>0</v>
      </c>
      <c r="D3622" s="529">
        <f>Electricity!I3658</f>
        <v>0</v>
      </c>
      <c r="E3622" s="531" t="str">
        <f t="shared" si="115"/>
        <v>05/30/2024 07:00:00 PM</v>
      </c>
      <c r="F3622" s="530" t="str">
        <f t="shared" si="116"/>
        <v>May</v>
      </c>
    </row>
    <row r="3623" spans="1:6" x14ac:dyDescent="0.35">
      <c r="A3623" s="527">
        <f>Electricity!D3659</f>
        <v>45442</v>
      </c>
      <c r="B3623" s="528">
        <f>Electricity!E3659</f>
        <v>0.83333333333333337</v>
      </c>
      <c r="C3623" s="529">
        <f>Electricity!F3659</f>
        <v>0</v>
      </c>
      <c r="D3623" s="529">
        <f>Electricity!I3659</f>
        <v>0</v>
      </c>
      <c r="E3623" s="531" t="str">
        <f t="shared" si="115"/>
        <v>05/30/2024 08:00:00 PM</v>
      </c>
      <c r="F3623" s="530" t="str">
        <f t="shared" si="116"/>
        <v>May</v>
      </c>
    </row>
    <row r="3624" spans="1:6" x14ac:dyDescent="0.35">
      <c r="A3624" s="527">
        <f>Electricity!D3660</f>
        <v>45442</v>
      </c>
      <c r="B3624" s="528">
        <f>Electricity!E3660</f>
        <v>0.87500000000000011</v>
      </c>
      <c r="C3624" s="529">
        <f>Electricity!F3660</f>
        <v>0</v>
      </c>
      <c r="D3624" s="529">
        <f>Electricity!I3660</f>
        <v>0</v>
      </c>
      <c r="E3624" s="531" t="str">
        <f t="shared" si="115"/>
        <v>05/30/2024 09:00:00 PM</v>
      </c>
      <c r="F3624" s="530" t="str">
        <f t="shared" si="116"/>
        <v>May</v>
      </c>
    </row>
    <row r="3625" spans="1:6" x14ac:dyDescent="0.35">
      <c r="A3625" s="527">
        <f>Electricity!D3661</f>
        <v>45442</v>
      </c>
      <c r="B3625" s="528">
        <f>Electricity!E3661</f>
        <v>0.91666666666666674</v>
      </c>
      <c r="C3625" s="529">
        <f>Electricity!F3661</f>
        <v>0</v>
      </c>
      <c r="D3625" s="529">
        <f>Electricity!I3661</f>
        <v>0</v>
      </c>
      <c r="E3625" s="531" t="str">
        <f t="shared" si="115"/>
        <v>05/30/2024 10:00:00 PM</v>
      </c>
      <c r="F3625" s="530" t="str">
        <f t="shared" si="116"/>
        <v>May</v>
      </c>
    </row>
    <row r="3626" spans="1:6" x14ac:dyDescent="0.35">
      <c r="A3626" s="527">
        <f>Electricity!D3662</f>
        <v>45442</v>
      </c>
      <c r="B3626" s="528">
        <f>Electricity!E3662</f>
        <v>0.95833333333333337</v>
      </c>
      <c r="C3626" s="529">
        <f>Electricity!F3662</f>
        <v>0</v>
      </c>
      <c r="D3626" s="529">
        <f>Electricity!I3662</f>
        <v>0</v>
      </c>
      <c r="E3626" s="531" t="str">
        <f t="shared" si="115"/>
        <v>05/30/2024 11:00:00 PM</v>
      </c>
      <c r="F3626" s="530" t="str">
        <f t="shared" si="116"/>
        <v>May</v>
      </c>
    </row>
    <row r="3627" spans="1:6" x14ac:dyDescent="0.35">
      <c r="A3627" s="527">
        <f>Electricity!D3663</f>
        <v>45443</v>
      </c>
      <c r="B3627" s="528">
        <f>Electricity!E3663</f>
        <v>3.1225022567582528E-17</v>
      </c>
      <c r="C3627" s="529">
        <f>Electricity!F3663</f>
        <v>0</v>
      </c>
      <c r="D3627" s="529">
        <f>Electricity!I3663</f>
        <v>0</v>
      </c>
      <c r="E3627" s="531" t="str">
        <f t="shared" si="115"/>
        <v>05/31/2024 12:00:00 AM</v>
      </c>
      <c r="F3627" s="530" t="str">
        <f t="shared" si="116"/>
        <v>May</v>
      </c>
    </row>
    <row r="3628" spans="1:6" x14ac:dyDescent="0.35">
      <c r="A3628" s="527">
        <f>Electricity!D3664</f>
        <v>45443</v>
      </c>
      <c r="B3628" s="528">
        <f>Electricity!E3664</f>
        <v>4.1666666666666699E-2</v>
      </c>
      <c r="C3628" s="529">
        <f>Electricity!F3664</f>
        <v>0</v>
      </c>
      <c r="D3628" s="529">
        <f>Electricity!I3664</f>
        <v>0</v>
      </c>
      <c r="E3628" s="531" t="str">
        <f t="shared" si="115"/>
        <v>05/31/2024 01:00:00 AM</v>
      </c>
      <c r="F3628" s="530" t="str">
        <f t="shared" si="116"/>
        <v>May</v>
      </c>
    </row>
    <row r="3629" spans="1:6" x14ac:dyDescent="0.35">
      <c r="A3629" s="527">
        <f>Electricity!D3665</f>
        <v>45443</v>
      </c>
      <c r="B3629" s="528">
        <f>Electricity!E3665</f>
        <v>8.333333333333337E-2</v>
      </c>
      <c r="C3629" s="529">
        <f>Electricity!F3665</f>
        <v>0</v>
      </c>
      <c r="D3629" s="529">
        <f>Electricity!I3665</f>
        <v>0</v>
      </c>
      <c r="E3629" s="531" t="str">
        <f t="shared" si="115"/>
        <v>05/31/2024 02:00:00 AM</v>
      </c>
      <c r="F3629" s="530" t="str">
        <f t="shared" si="116"/>
        <v>May</v>
      </c>
    </row>
    <row r="3630" spans="1:6" x14ac:dyDescent="0.35">
      <c r="A3630" s="527">
        <f>Electricity!D3666</f>
        <v>45443</v>
      </c>
      <c r="B3630" s="528">
        <f>Electricity!E3666</f>
        <v>0.12500000000000006</v>
      </c>
      <c r="C3630" s="529">
        <f>Electricity!F3666</f>
        <v>0</v>
      </c>
      <c r="D3630" s="529">
        <f>Electricity!I3666</f>
        <v>0</v>
      </c>
      <c r="E3630" s="531" t="str">
        <f t="shared" si="115"/>
        <v>05/31/2024 03:00:00 AM</v>
      </c>
      <c r="F3630" s="530" t="str">
        <f t="shared" si="116"/>
        <v>May</v>
      </c>
    </row>
    <row r="3631" spans="1:6" x14ac:dyDescent="0.35">
      <c r="A3631" s="527">
        <f>Electricity!D3667</f>
        <v>45443</v>
      </c>
      <c r="B3631" s="528">
        <f>Electricity!E3667</f>
        <v>0.16666666666666669</v>
      </c>
      <c r="C3631" s="529">
        <f>Electricity!F3667</f>
        <v>0</v>
      </c>
      <c r="D3631" s="529">
        <f>Electricity!I3667</f>
        <v>0</v>
      </c>
      <c r="E3631" s="531" t="str">
        <f t="shared" si="115"/>
        <v>05/31/2024 04:00:00 AM</v>
      </c>
      <c r="F3631" s="530" t="str">
        <f t="shared" si="116"/>
        <v>May</v>
      </c>
    </row>
    <row r="3632" spans="1:6" x14ac:dyDescent="0.35">
      <c r="A3632" s="527">
        <f>Electricity!D3668</f>
        <v>45443</v>
      </c>
      <c r="B3632" s="528">
        <f>Electricity!E3668</f>
        <v>0.20833333333333337</v>
      </c>
      <c r="C3632" s="529">
        <f>Electricity!F3668</f>
        <v>0</v>
      </c>
      <c r="D3632" s="529">
        <f>Electricity!I3668</f>
        <v>0</v>
      </c>
      <c r="E3632" s="531" t="str">
        <f t="shared" si="115"/>
        <v>05/31/2024 05:00:00 AM</v>
      </c>
      <c r="F3632" s="530" t="str">
        <f t="shared" si="116"/>
        <v>May</v>
      </c>
    </row>
    <row r="3633" spans="1:6" x14ac:dyDescent="0.35">
      <c r="A3633" s="527">
        <f>Electricity!D3669</f>
        <v>45443</v>
      </c>
      <c r="B3633" s="528">
        <f>Electricity!E3669</f>
        <v>0.25</v>
      </c>
      <c r="C3633" s="529">
        <f>Electricity!F3669</f>
        <v>0</v>
      </c>
      <c r="D3633" s="529">
        <f>Electricity!I3669</f>
        <v>0</v>
      </c>
      <c r="E3633" s="531" t="str">
        <f t="shared" si="115"/>
        <v>05/31/2024 06:00:00 AM</v>
      </c>
      <c r="F3633" s="530" t="str">
        <f t="shared" si="116"/>
        <v>May</v>
      </c>
    </row>
    <row r="3634" spans="1:6" x14ac:dyDescent="0.35">
      <c r="A3634" s="527">
        <f>Electricity!D3670</f>
        <v>45443</v>
      </c>
      <c r="B3634" s="528">
        <f>Electricity!E3670</f>
        <v>0.29166666666666669</v>
      </c>
      <c r="C3634" s="529">
        <f>Electricity!F3670</f>
        <v>0</v>
      </c>
      <c r="D3634" s="529">
        <f>Electricity!I3670</f>
        <v>0</v>
      </c>
      <c r="E3634" s="531" t="str">
        <f t="shared" si="115"/>
        <v>05/31/2024 07:00:00 AM</v>
      </c>
      <c r="F3634" s="530" t="str">
        <f t="shared" si="116"/>
        <v>May</v>
      </c>
    </row>
    <row r="3635" spans="1:6" x14ac:dyDescent="0.35">
      <c r="A3635" s="527">
        <f>Electricity!D3671</f>
        <v>45443</v>
      </c>
      <c r="B3635" s="528">
        <f>Electricity!E3671</f>
        <v>0.33333333333333337</v>
      </c>
      <c r="C3635" s="529">
        <f>Electricity!F3671</f>
        <v>0</v>
      </c>
      <c r="D3635" s="529">
        <f>Electricity!I3671</f>
        <v>0</v>
      </c>
      <c r="E3635" s="531" t="str">
        <f t="shared" si="115"/>
        <v>05/31/2024 08:00:00 AM</v>
      </c>
      <c r="F3635" s="530" t="str">
        <f t="shared" si="116"/>
        <v>May</v>
      </c>
    </row>
    <row r="3636" spans="1:6" x14ac:dyDescent="0.35">
      <c r="A3636" s="527">
        <f>Electricity!D3672</f>
        <v>45443</v>
      </c>
      <c r="B3636" s="528">
        <f>Electricity!E3672</f>
        <v>0.375</v>
      </c>
      <c r="C3636" s="529">
        <f>Electricity!F3672</f>
        <v>0</v>
      </c>
      <c r="D3636" s="529">
        <f>Electricity!I3672</f>
        <v>0</v>
      </c>
      <c r="E3636" s="531" t="str">
        <f t="shared" ref="E3636:E3699" si="117">CONCATENATE(TEXT(A3636,"mm/dd/yyyy")," ",TEXT(B3636,"hh:mm:ss AM/PM"))</f>
        <v>05/31/2024 09:00:00 AM</v>
      </c>
      <c r="F3636" s="530" t="str">
        <f t="shared" si="116"/>
        <v>May</v>
      </c>
    </row>
    <row r="3637" spans="1:6" x14ac:dyDescent="0.35">
      <c r="A3637" s="527">
        <f>Electricity!D3673</f>
        <v>45443</v>
      </c>
      <c r="B3637" s="528">
        <f>Electricity!E3673</f>
        <v>0.41666666666666669</v>
      </c>
      <c r="C3637" s="529">
        <f>Electricity!F3673</f>
        <v>0</v>
      </c>
      <c r="D3637" s="529">
        <f>Electricity!I3673</f>
        <v>0</v>
      </c>
      <c r="E3637" s="531" t="str">
        <f t="shared" si="117"/>
        <v>05/31/2024 10:00:00 AM</v>
      </c>
      <c r="F3637" s="530" t="str">
        <f t="shared" si="116"/>
        <v>May</v>
      </c>
    </row>
    <row r="3638" spans="1:6" x14ac:dyDescent="0.35">
      <c r="A3638" s="527">
        <f>Electricity!D3674</f>
        <v>45443</v>
      </c>
      <c r="B3638" s="528">
        <f>Electricity!E3674</f>
        <v>0.45833333333333337</v>
      </c>
      <c r="C3638" s="529">
        <f>Electricity!F3674</f>
        <v>0</v>
      </c>
      <c r="D3638" s="529">
        <f>Electricity!I3674</f>
        <v>0</v>
      </c>
      <c r="E3638" s="531" t="str">
        <f t="shared" si="117"/>
        <v>05/31/2024 11:00:00 AM</v>
      </c>
      <c r="F3638" s="530" t="str">
        <f t="shared" si="116"/>
        <v>May</v>
      </c>
    </row>
    <row r="3639" spans="1:6" x14ac:dyDescent="0.35">
      <c r="A3639" s="527">
        <f>Electricity!D3675</f>
        <v>45443</v>
      </c>
      <c r="B3639" s="528">
        <f>Electricity!E3675</f>
        <v>0.50000000000000011</v>
      </c>
      <c r="C3639" s="529">
        <f>Electricity!F3675</f>
        <v>0</v>
      </c>
      <c r="D3639" s="529">
        <f>Electricity!I3675</f>
        <v>0</v>
      </c>
      <c r="E3639" s="531" t="str">
        <f t="shared" si="117"/>
        <v>05/31/2024 12:00:00 PM</v>
      </c>
      <c r="F3639" s="530" t="str">
        <f t="shared" si="116"/>
        <v>May</v>
      </c>
    </row>
    <row r="3640" spans="1:6" x14ac:dyDescent="0.35">
      <c r="A3640" s="527">
        <f>Electricity!D3676</f>
        <v>45443</v>
      </c>
      <c r="B3640" s="528">
        <f>Electricity!E3676</f>
        <v>0.54166666666666674</v>
      </c>
      <c r="C3640" s="529">
        <f>Electricity!F3676</f>
        <v>0</v>
      </c>
      <c r="D3640" s="529">
        <f>Electricity!I3676</f>
        <v>0</v>
      </c>
      <c r="E3640" s="531" t="str">
        <f t="shared" si="117"/>
        <v>05/31/2024 01:00:00 PM</v>
      </c>
      <c r="F3640" s="530" t="str">
        <f t="shared" si="116"/>
        <v>May</v>
      </c>
    </row>
    <row r="3641" spans="1:6" x14ac:dyDescent="0.35">
      <c r="A3641" s="527">
        <f>Electricity!D3677</f>
        <v>45443</v>
      </c>
      <c r="B3641" s="528">
        <f>Electricity!E3677</f>
        <v>0.58333333333333337</v>
      </c>
      <c r="C3641" s="529">
        <f>Electricity!F3677</f>
        <v>0</v>
      </c>
      <c r="D3641" s="529">
        <f>Electricity!I3677</f>
        <v>0</v>
      </c>
      <c r="E3641" s="531" t="str">
        <f t="shared" si="117"/>
        <v>05/31/2024 02:00:00 PM</v>
      </c>
      <c r="F3641" s="530" t="str">
        <f t="shared" si="116"/>
        <v>May</v>
      </c>
    </row>
    <row r="3642" spans="1:6" x14ac:dyDescent="0.35">
      <c r="A3642" s="527">
        <f>Electricity!D3678</f>
        <v>45443</v>
      </c>
      <c r="B3642" s="528">
        <f>Electricity!E3678</f>
        <v>0.62500000000000011</v>
      </c>
      <c r="C3642" s="529">
        <f>Electricity!F3678</f>
        <v>0</v>
      </c>
      <c r="D3642" s="529">
        <f>Electricity!I3678</f>
        <v>0</v>
      </c>
      <c r="E3642" s="531" t="str">
        <f t="shared" si="117"/>
        <v>05/31/2024 03:00:00 PM</v>
      </c>
      <c r="F3642" s="530" t="str">
        <f t="shared" si="116"/>
        <v>May</v>
      </c>
    </row>
    <row r="3643" spans="1:6" x14ac:dyDescent="0.35">
      <c r="A3643" s="527">
        <f>Electricity!D3679</f>
        <v>45443</v>
      </c>
      <c r="B3643" s="528">
        <f>Electricity!E3679</f>
        <v>0.66666666666666674</v>
      </c>
      <c r="C3643" s="529">
        <f>Electricity!F3679</f>
        <v>0</v>
      </c>
      <c r="D3643" s="529">
        <f>Electricity!I3679</f>
        <v>0</v>
      </c>
      <c r="E3643" s="531" t="str">
        <f t="shared" si="117"/>
        <v>05/31/2024 04:00:00 PM</v>
      </c>
      <c r="F3643" s="530" t="str">
        <f t="shared" si="116"/>
        <v>May</v>
      </c>
    </row>
    <row r="3644" spans="1:6" x14ac:dyDescent="0.35">
      <c r="A3644" s="527">
        <f>Electricity!D3680</f>
        <v>45443</v>
      </c>
      <c r="B3644" s="528">
        <f>Electricity!E3680</f>
        <v>0.70833333333333337</v>
      </c>
      <c r="C3644" s="529">
        <f>Electricity!F3680</f>
        <v>0</v>
      </c>
      <c r="D3644" s="529">
        <f>Electricity!I3680</f>
        <v>0</v>
      </c>
      <c r="E3644" s="531" t="str">
        <f t="shared" si="117"/>
        <v>05/31/2024 05:00:00 PM</v>
      </c>
      <c r="F3644" s="530" t="str">
        <f t="shared" si="116"/>
        <v>May</v>
      </c>
    </row>
    <row r="3645" spans="1:6" x14ac:dyDescent="0.35">
      <c r="A3645" s="527">
        <f>Electricity!D3681</f>
        <v>45443</v>
      </c>
      <c r="B3645" s="528">
        <f>Electricity!E3681</f>
        <v>0.75000000000000011</v>
      </c>
      <c r="C3645" s="529">
        <f>Electricity!F3681</f>
        <v>0</v>
      </c>
      <c r="D3645" s="529">
        <f>Electricity!I3681</f>
        <v>0</v>
      </c>
      <c r="E3645" s="531" t="str">
        <f t="shared" si="117"/>
        <v>05/31/2024 06:00:00 PM</v>
      </c>
      <c r="F3645" s="530" t="str">
        <f t="shared" si="116"/>
        <v>May</v>
      </c>
    </row>
    <row r="3646" spans="1:6" x14ac:dyDescent="0.35">
      <c r="A3646" s="527">
        <f>Electricity!D3682</f>
        <v>45443</v>
      </c>
      <c r="B3646" s="528">
        <f>Electricity!E3682</f>
        <v>0.79166666666666674</v>
      </c>
      <c r="C3646" s="529">
        <f>Electricity!F3682</f>
        <v>0</v>
      </c>
      <c r="D3646" s="529">
        <f>Electricity!I3682</f>
        <v>0</v>
      </c>
      <c r="E3646" s="531" t="str">
        <f t="shared" si="117"/>
        <v>05/31/2024 07:00:00 PM</v>
      </c>
      <c r="F3646" s="530" t="str">
        <f t="shared" si="116"/>
        <v>May</v>
      </c>
    </row>
    <row r="3647" spans="1:6" x14ac:dyDescent="0.35">
      <c r="A3647" s="527">
        <f>Electricity!D3683</f>
        <v>45443</v>
      </c>
      <c r="B3647" s="528">
        <f>Electricity!E3683</f>
        <v>0.83333333333333337</v>
      </c>
      <c r="C3647" s="529">
        <f>Electricity!F3683</f>
        <v>0</v>
      </c>
      <c r="D3647" s="529">
        <f>Electricity!I3683</f>
        <v>0</v>
      </c>
      <c r="E3647" s="531" t="str">
        <f t="shared" si="117"/>
        <v>05/31/2024 08:00:00 PM</v>
      </c>
      <c r="F3647" s="530" t="str">
        <f t="shared" si="116"/>
        <v>May</v>
      </c>
    </row>
    <row r="3648" spans="1:6" x14ac:dyDescent="0.35">
      <c r="A3648" s="527">
        <f>Electricity!D3684</f>
        <v>45443</v>
      </c>
      <c r="B3648" s="528">
        <f>Electricity!E3684</f>
        <v>0.87500000000000011</v>
      </c>
      <c r="C3648" s="529">
        <f>Electricity!F3684</f>
        <v>0</v>
      </c>
      <c r="D3648" s="529">
        <f>Electricity!I3684</f>
        <v>0</v>
      </c>
      <c r="E3648" s="531" t="str">
        <f t="shared" si="117"/>
        <v>05/31/2024 09:00:00 PM</v>
      </c>
      <c r="F3648" s="530" t="str">
        <f t="shared" si="116"/>
        <v>May</v>
      </c>
    </row>
    <row r="3649" spans="1:6" x14ac:dyDescent="0.35">
      <c r="A3649" s="527">
        <f>Electricity!D3685</f>
        <v>45443</v>
      </c>
      <c r="B3649" s="528">
        <f>Electricity!E3685</f>
        <v>0.91666666666666674</v>
      </c>
      <c r="C3649" s="529">
        <f>Electricity!F3685</f>
        <v>0</v>
      </c>
      <c r="D3649" s="529">
        <f>Electricity!I3685</f>
        <v>0</v>
      </c>
      <c r="E3649" s="531" t="str">
        <f t="shared" si="117"/>
        <v>05/31/2024 10:00:00 PM</v>
      </c>
      <c r="F3649" s="530" t="str">
        <f t="shared" si="116"/>
        <v>May</v>
      </c>
    </row>
    <row r="3650" spans="1:6" x14ac:dyDescent="0.35">
      <c r="A3650" s="527">
        <f>Electricity!D3686</f>
        <v>45443</v>
      </c>
      <c r="B3650" s="528">
        <f>Electricity!E3686</f>
        <v>0.95833333333333337</v>
      </c>
      <c r="C3650" s="529">
        <f>Electricity!F3686</f>
        <v>0</v>
      </c>
      <c r="D3650" s="529">
        <f>Electricity!I3686</f>
        <v>0</v>
      </c>
      <c r="E3650" s="531" t="str">
        <f t="shared" si="117"/>
        <v>05/31/2024 11:00:00 PM</v>
      </c>
      <c r="F3650" s="530" t="str">
        <f t="shared" si="116"/>
        <v>May</v>
      </c>
    </row>
    <row r="3651" spans="1:6" x14ac:dyDescent="0.35">
      <c r="A3651" s="527">
        <f>Electricity!D3687</f>
        <v>45444</v>
      </c>
      <c r="B3651" s="528">
        <f>Electricity!E3687</f>
        <v>3.1225022567582528E-17</v>
      </c>
      <c r="C3651" s="529">
        <f>Electricity!F3687</f>
        <v>0</v>
      </c>
      <c r="D3651" s="529">
        <f>Electricity!I3687</f>
        <v>0</v>
      </c>
      <c r="E3651" s="531" t="str">
        <f t="shared" si="117"/>
        <v>06/01/2024 12:00:00 AM</v>
      </c>
      <c r="F3651" s="530" t="str">
        <f t="shared" ref="F3651:F3714" si="118">TEXT(A3651,"mmm")</f>
        <v>Jun</v>
      </c>
    </row>
    <row r="3652" spans="1:6" x14ac:dyDescent="0.35">
      <c r="A3652" s="527">
        <f>Electricity!D3688</f>
        <v>45444</v>
      </c>
      <c r="B3652" s="528">
        <f>Electricity!E3688</f>
        <v>4.1666666666666699E-2</v>
      </c>
      <c r="C3652" s="529">
        <f>Electricity!F3688</f>
        <v>0</v>
      </c>
      <c r="D3652" s="529">
        <f>Electricity!I3688</f>
        <v>0</v>
      </c>
      <c r="E3652" s="531" t="str">
        <f t="shared" si="117"/>
        <v>06/01/2024 01:00:00 AM</v>
      </c>
      <c r="F3652" s="530" t="str">
        <f t="shared" si="118"/>
        <v>Jun</v>
      </c>
    </row>
    <row r="3653" spans="1:6" x14ac:dyDescent="0.35">
      <c r="A3653" s="527">
        <f>Electricity!D3689</f>
        <v>45444</v>
      </c>
      <c r="B3653" s="528">
        <f>Electricity!E3689</f>
        <v>8.333333333333337E-2</v>
      </c>
      <c r="C3653" s="529">
        <f>Electricity!F3689</f>
        <v>0</v>
      </c>
      <c r="D3653" s="529">
        <f>Electricity!I3689</f>
        <v>0</v>
      </c>
      <c r="E3653" s="531" t="str">
        <f t="shared" si="117"/>
        <v>06/01/2024 02:00:00 AM</v>
      </c>
      <c r="F3653" s="530" t="str">
        <f t="shared" si="118"/>
        <v>Jun</v>
      </c>
    </row>
    <row r="3654" spans="1:6" x14ac:dyDescent="0.35">
      <c r="A3654" s="527">
        <f>Electricity!D3690</f>
        <v>45444</v>
      </c>
      <c r="B3654" s="528">
        <f>Electricity!E3690</f>
        <v>0.12500000000000006</v>
      </c>
      <c r="C3654" s="529">
        <f>Electricity!F3690</f>
        <v>0</v>
      </c>
      <c r="D3654" s="529">
        <f>Electricity!I3690</f>
        <v>0</v>
      </c>
      <c r="E3654" s="531" t="str">
        <f t="shared" si="117"/>
        <v>06/01/2024 03:00:00 AM</v>
      </c>
      <c r="F3654" s="530" t="str">
        <f t="shared" si="118"/>
        <v>Jun</v>
      </c>
    </row>
    <row r="3655" spans="1:6" x14ac:dyDescent="0.35">
      <c r="A3655" s="527">
        <f>Electricity!D3691</f>
        <v>45444</v>
      </c>
      <c r="B3655" s="528">
        <f>Electricity!E3691</f>
        <v>0.16666666666666669</v>
      </c>
      <c r="C3655" s="529">
        <f>Electricity!F3691</f>
        <v>0</v>
      </c>
      <c r="D3655" s="529">
        <f>Electricity!I3691</f>
        <v>0</v>
      </c>
      <c r="E3655" s="531" t="str">
        <f t="shared" si="117"/>
        <v>06/01/2024 04:00:00 AM</v>
      </c>
      <c r="F3655" s="530" t="str">
        <f t="shared" si="118"/>
        <v>Jun</v>
      </c>
    </row>
    <row r="3656" spans="1:6" x14ac:dyDescent="0.35">
      <c r="A3656" s="527">
        <f>Electricity!D3692</f>
        <v>45444</v>
      </c>
      <c r="B3656" s="528">
        <f>Electricity!E3692</f>
        <v>0.20833333333333337</v>
      </c>
      <c r="C3656" s="529">
        <f>Electricity!F3692</f>
        <v>0</v>
      </c>
      <c r="D3656" s="529">
        <f>Electricity!I3692</f>
        <v>0</v>
      </c>
      <c r="E3656" s="531" t="str">
        <f t="shared" si="117"/>
        <v>06/01/2024 05:00:00 AM</v>
      </c>
      <c r="F3656" s="530" t="str">
        <f t="shared" si="118"/>
        <v>Jun</v>
      </c>
    </row>
    <row r="3657" spans="1:6" x14ac:dyDescent="0.35">
      <c r="A3657" s="527">
        <f>Electricity!D3693</f>
        <v>45444</v>
      </c>
      <c r="B3657" s="528">
        <f>Electricity!E3693</f>
        <v>0.25</v>
      </c>
      <c r="C3657" s="529">
        <f>Electricity!F3693</f>
        <v>0</v>
      </c>
      <c r="D3657" s="529">
        <f>Electricity!I3693</f>
        <v>0</v>
      </c>
      <c r="E3657" s="531" t="str">
        <f t="shared" si="117"/>
        <v>06/01/2024 06:00:00 AM</v>
      </c>
      <c r="F3657" s="530" t="str">
        <f t="shared" si="118"/>
        <v>Jun</v>
      </c>
    </row>
    <row r="3658" spans="1:6" x14ac:dyDescent="0.35">
      <c r="A3658" s="527">
        <f>Electricity!D3694</f>
        <v>45444</v>
      </c>
      <c r="B3658" s="528">
        <f>Electricity!E3694</f>
        <v>0.29166666666666669</v>
      </c>
      <c r="C3658" s="529">
        <f>Electricity!F3694</f>
        <v>0</v>
      </c>
      <c r="D3658" s="529">
        <f>Electricity!I3694</f>
        <v>0</v>
      </c>
      <c r="E3658" s="531" t="str">
        <f t="shared" si="117"/>
        <v>06/01/2024 07:00:00 AM</v>
      </c>
      <c r="F3658" s="530" t="str">
        <f t="shared" si="118"/>
        <v>Jun</v>
      </c>
    </row>
    <row r="3659" spans="1:6" x14ac:dyDescent="0.35">
      <c r="A3659" s="527">
        <f>Electricity!D3695</f>
        <v>45444</v>
      </c>
      <c r="B3659" s="528">
        <f>Electricity!E3695</f>
        <v>0.33333333333333337</v>
      </c>
      <c r="C3659" s="529">
        <f>Electricity!F3695</f>
        <v>0</v>
      </c>
      <c r="D3659" s="529">
        <f>Electricity!I3695</f>
        <v>0</v>
      </c>
      <c r="E3659" s="531" t="str">
        <f t="shared" si="117"/>
        <v>06/01/2024 08:00:00 AM</v>
      </c>
      <c r="F3659" s="530" t="str">
        <f t="shared" si="118"/>
        <v>Jun</v>
      </c>
    </row>
    <row r="3660" spans="1:6" x14ac:dyDescent="0.35">
      <c r="A3660" s="527">
        <f>Electricity!D3696</f>
        <v>45444</v>
      </c>
      <c r="B3660" s="528">
        <f>Electricity!E3696</f>
        <v>0.375</v>
      </c>
      <c r="C3660" s="529">
        <f>Electricity!F3696</f>
        <v>0</v>
      </c>
      <c r="D3660" s="529">
        <f>Electricity!I3696</f>
        <v>0</v>
      </c>
      <c r="E3660" s="531" t="str">
        <f t="shared" si="117"/>
        <v>06/01/2024 09:00:00 AM</v>
      </c>
      <c r="F3660" s="530" t="str">
        <f t="shared" si="118"/>
        <v>Jun</v>
      </c>
    </row>
    <row r="3661" spans="1:6" x14ac:dyDescent="0.35">
      <c r="A3661" s="527">
        <f>Electricity!D3697</f>
        <v>45444</v>
      </c>
      <c r="B3661" s="528">
        <f>Electricity!E3697</f>
        <v>0.41666666666666669</v>
      </c>
      <c r="C3661" s="529">
        <f>Electricity!F3697</f>
        <v>0</v>
      </c>
      <c r="D3661" s="529">
        <f>Electricity!I3697</f>
        <v>0</v>
      </c>
      <c r="E3661" s="531" t="str">
        <f t="shared" si="117"/>
        <v>06/01/2024 10:00:00 AM</v>
      </c>
      <c r="F3661" s="530" t="str">
        <f t="shared" si="118"/>
        <v>Jun</v>
      </c>
    </row>
    <row r="3662" spans="1:6" x14ac:dyDescent="0.35">
      <c r="A3662" s="527">
        <f>Electricity!D3698</f>
        <v>45444</v>
      </c>
      <c r="B3662" s="528">
        <f>Electricity!E3698</f>
        <v>0.45833333333333337</v>
      </c>
      <c r="C3662" s="529">
        <f>Electricity!F3698</f>
        <v>0</v>
      </c>
      <c r="D3662" s="529">
        <f>Electricity!I3698</f>
        <v>0</v>
      </c>
      <c r="E3662" s="531" t="str">
        <f t="shared" si="117"/>
        <v>06/01/2024 11:00:00 AM</v>
      </c>
      <c r="F3662" s="530" t="str">
        <f t="shared" si="118"/>
        <v>Jun</v>
      </c>
    </row>
    <row r="3663" spans="1:6" x14ac:dyDescent="0.35">
      <c r="A3663" s="527">
        <f>Electricity!D3699</f>
        <v>45444</v>
      </c>
      <c r="B3663" s="528">
        <f>Electricity!E3699</f>
        <v>0.50000000000000011</v>
      </c>
      <c r="C3663" s="529">
        <f>Electricity!F3699</f>
        <v>0</v>
      </c>
      <c r="D3663" s="529">
        <f>Electricity!I3699</f>
        <v>0</v>
      </c>
      <c r="E3663" s="531" t="str">
        <f t="shared" si="117"/>
        <v>06/01/2024 12:00:00 PM</v>
      </c>
      <c r="F3663" s="530" t="str">
        <f t="shared" si="118"/>
        <v>Jun</v>
      </c>
    </row>
    <row r="3664" spans="1:6" x14ac:dyDescent="0.35">
      <c r="A3664" s="527">
        <f>Electricity!D3700</f>
        <v>45444</v>
      </c>
      <c r="B3664" s="528">
        <f>Electricity!E3700</f>
        <v>0.54166666666666674</v>
      </c>
      <c r="C3664" s="529">
        <f>Electricity!F3700</f>
        <v>0</v>
      </c>
      <c r="D3664" s="529">
        <f>Electricity!I3700</f>
        <v>0</v>
      </c>
      <c r="E3664" s="531" t="str">
        <f t="shared" si="117"/>
        <v>06/01/2024 01:00:00 PM</v>
      </c>
      <c r="F3664" s="530" t="str">
        <f t="shared" si="118"/>
        <v>Jun</v>
      </c>
    </row>
    <row r="3665" spans="1:6" x14ac:dyDescent="0.35">
      <c r="A3665" s="527">
        <f>Electricity!D3701</f>
        <v>45444</v>
      </c>
      <c r="B3665" s="528">
        <f>Electricity!E3701</f>
        <v>0.58333333333333337</v>
      </c>
      <c r="C3665" s="529">
        <f>Electricity!F3701</f>
        <v>0</v>
      </c>
      <c r="D3665" s="529">
        <f>Electricity!I3701</f>
        <v>0</v>
      </c>
      <c r="E3665" s="531" t="str">
        <f t="shared" si="117"/>
        <v>06/01/2024 02:00:00 PM</v>
      </c>
      <c r="F3665" s="530" t="str">
        <f t="shared" si="118"/>
        <v>Jun</v>
      </c>
    </row>
    <row r="3666" spans="1:6" x14ac:dyDescent="0.35">
      <c r="A3666" s="527">
        <f>Electricity!D3702</f>
        <v>45444</v>
      </c>
      <c r="B3666" s="528">
        <f>Electricity!E3702</f>
        <v>0.62500000000000011</v>
      </c>
      <c r="C3666" s="529">
        <f>Electricity!F3702</f>
        <v>0</v>
      </c>
      <c r="D3666" s="529">
        <f>Electricity!I3702</f>
        <v>0</v>
      </c>
      <c r="E3666" s="531" t="str">
        <f t="shared" si="117"/>
        <v>06/01/2024 03:00:00 PM</v>
      </c>
      <c r="F3666" s="530" t="str">
        <f t="shared" si="118"/>
        <v>Jun</v>
      </c>
    </row>
    <row r="3667" spans="1:6" x14ac:dyDescent="0.35">
      <c r="A3667" s="527">
        <f>Electricity!D3703</f>
        <v>45444</v>
      </c>
      <c r="B3667" s="528">
        <f>Electricity!E3703</f>
        <v>0.66666666666666674</v>
      </c>
      <c r="C3667" s="529">
        <f>Electricity!F3703</f>
        <v>0</v>
      </c>
      <c r="D3667" s="529">
        <f>Electricity!I3703</f>
        <v>0</v>
      </c>
      <c r="E3667" s="531" t="str">
        <f t="shared" si="117"/>
        <v>06/01/2024 04:00:00 PM</v>
      </c>
      <c r="F3667" s="530" t="str">
        <f t="shared" si="118"/>
        <v>Jun</v>
      </c>
    </row>
    <row r="3668" spans="1:6" x14ac:dyDescent="0.35">
      <c r="A3668" s="527">
        <f>Electricity!D3704</f>
        <v>45444</v>
      </c>
      <c r="B3668" s="528">
        <f>Electricity!E3704</f>
        <v>0.70833333333333337</v>
      </c>
      <c r="C3668" s="529">
        <f>Electricity!F3704</f>
        <v>0</v>
      </c>
      <c r="D3668" s="529">
        <f>Electricity!I3704</f>
        <v>0</v>
      </c>
      <c r="E3668" s="531" t="str">
        <f t="shared" si="117"/>
        <v>06/01/2024 05:00:00 PM</v>
      </c>
      <c r="F3668" s="530" t="str">
        <f t="shared" si="118"/>
        <v>Jun</v>
      </c>
    </row>
    <row r="3669" spans="1:6" x14ac:dyDescent="0.35">
      <c r="A3669" s="527">
        <f>Electricity!D3705</f>
        <v>45444</v>
      </c>
      <c r="B3669" s="528">
        <f>Electricity!E3705</f>
        <v>0.75000000000000011</v>
      </c>
      <c r="C3669" s="529">
        <f>Electricity!F3705</f>
        <v>0</v>
      </c>
      <c r="D3669" s="529">
        <f>Electricity!I3705</f>
        <v>0</v>
      </c>
      <c r="E3669" s="531" t="str">
        <f t="shared" si="117"/>
        <v>06/01/2024 06:00:00 PM</v>
      </c>
      <c r="F3669" s="530" t="str">
        <f t="shared" si="118"/>
        <v>Jun</v>
      </c>
    </row>
    <row r="3670" spans="1:6" x14ac:dyDescent="0.35">
      <c r="A3670" s="527">
        <f>Electricity!D3706</f>
        <v>45444</v>
      </c>
      <c r="B3670" s="528">
        <f>Electricity!E3706</f>
        <v>0.79166666666666674</v>
      </c>
      <c r="C3670" s="529">
        <f>Electricity!F3706</f>
        <v>0</v>
      </c>
      <c r="D3670" s="529">
        <f>Electricity!I3706</f>
        <v>0</v>
      </c>
      <c r="E3670" s="531" t="str">
        <f t="shared" si="117"/>
        <v>06/01/2024 07:00:00 PM</v>
      </c>
      <c r="F3670" s="530" t="str">
        <f t="shared" si="118"/>
        <v>Jun</v>
      </c>
    </row>
    <row r="3671" spans="1:6" x14ac:dyDescent="0.35">
      <c r="A3671" s="527">
        <f>Electricity!D3707</f>
        <v>45444</v>
      </c>
      <c r="B3671" s="528">
        <f>Electricity!E3707</f>
        <v>0.83333333333333337</v>
      </c>
      <c r="C3671" s="529">
        <f>Electricity!F3707</f>
        <v>0</v>
      </c>
      <c r="D3671" s="529">
        <f>Electricity!I3707</f>
        <v>0</v>
      </c>
      <c r="E3671" s="531" t="str">
        <f t="shared" si="117"/>
        <v>06/01/2024 08:00:00 PM</v>
      </c>
      <c r="F3671" s="530" t="str">
        <f t="shared" si="118"/>
        <v>Jun</v>
      </c>
    </row>
    <row r="3672" spans="1:6" x14ac:dyDescent="0.35">
      <c r="A3672" s="527">
        <f>Electricity!D3708</f>
        <v>45444</v>
      </c>
      <c r="B3672" s="528">
        <f>Electricity!E3708</f>
        <v>0.87500000000000011</v>
      </c>
      <c r="C3672" s="529">
        <f>Electricity!F3708</f>
        <v>0</v>
      </c>
      <c r="D3672" s="529">
        <f>Electricity!I3708</f>
        <v>0</v>
      </c>
      <c r="E3672" s="531" t="str">
        <f t="shared" si="117"/>
        <v>06/01/2024 09:00:00 PM</v>
      </c>
      <c r="F3672" s="530" t="str">
        <f t="shared" si="118"/>
        <v>Jun</v>
      </c>
    </row>
    <row r="3673" spans="1:6" x14ac:dyDescent="0.35">
      <c r="A3673" s="527">
        <f>Electricity!D3709</f>
        <v>45444</v>
      </c>
      <c r="B3673" s="528">
        <f>Electricity!E3709</f>
        <v>0.91666666666666674</v>
      </c>
      <c r="C3673" s="529">
        <f>Electricity!F3709</f>
        <v>0</v>
      </c>
      <c r="D3673" s="529">
        <f>Electricity!I3709</f>
        <v>0</v>
      </c>
      <c r="E3673" s="531" t="str">
        <f t="shared" si="117"/>
        <v>06/01/2024 10:00:00 PM</v>
      </c>
      <c r="F3673" s="530" t="str">
        <f t="shared" si="118"/>
        <v>Jun</v>
      </c>
    </row>
    <row r="3674" spans="1:6" x14ac:dyDescent="0.35">
      <c r="A3674" s="527">
        <f>Electricity!D3710</f>
        <v>45444</v>
      </c>
      <c r="B3674" s="528">
        <f>Electricity!E3710</f>
        <v>0.95833333333333337</v>
      </c>
      <c r="C3674" s="529">
        <f>Electricity!F3710</f>
        <v>0</v>
      </c>
      <c r="D3674" s="529">
        <f>Electricity!I3710</f>
        <v>0</v>
      </c>
      <c r="E3674" s="531" t="str">
        <f t="shared" si="117"/>
        <v>06/01/2024 11:00:00 PM</v>
      </c>
      <c r="F3674" s="530" t="str">
        <f t="shared" si="118"/>
        <v>Jun</v>
      </c>
    </row>
    <row r="3675" spans="1:6" x14ac:dyDescent="0.35">
      <c r="A3675" s="527">
        <f>Electricity!D3711</f>
        <v>45445</v>
      </c>
      <c r="B3675" s="528">
        <f>Electricity!E3711</f>
        <v>3.1225022567582528E-17</v>
      </c>
      <c r="C3675" s="529">
        <f>Electricity!F3711</f>
        <v>0</v>
      </c>
      <c r="D3675" s="529">
        <f>Electricity!I3711</f>
        <v>0</v>
      </c>
      <c r="E3675" s="531" t="str">
        <f t="shared" si="117"/>
        <v>06/02/2024 12:00:00 AM</v>
      </c>
      <c r="F3675" s="530" t="str">
        <f t="shared" si="118"/>
        <v>Jun</v>
      </c>
    </row>
    <row r="3676" spans="1:6" x14ac:dyDescent="0.35">
      <c r="A3676" s="527">
        <f>Electricity!D3712</f>
        <v>45445</v>
      </c>
      <c r="B3676" s="528">
        <f>Electricity!E3712</f>
        <v>4.1666666666666699E-2</v>
      </c>
      <c r="C3676" s="529">
        <f>Electricity!F3712</f>
        <v>0</v>
      </c>
      <c r="D3676" s="529">
        <f>Electricity!I3712</f>
        <v>0</v>
      </c>
      <c r="E3676" s="531" t="str">
        <f t="shared" si="117"/>
        <v>06/02/2024 01:00:00 AM</v>
      </c>
      <c r="F3676" s="530" t="str">
        <f t="shared" si="118"/>
        <v>Jun</v>
      </c>
    </row>
    <row r="3677" spans="1:6" x14ac:dyDescent="0.35">
      <c r="A3677" s="527">
        <f>Electricity!D3713</f>
        <v>45445</v>
      </c>
      <c r="B3677" s="528">
        <f>Electricity!E3713</f>
        <v>8.333333333333337E-2</v>
      </c>
      <c r="C3677" s="529">
        <f>Electricity!F3713</f>
        <v>0</v>
      </c>
      <c r="D3677" s="529">
        <f>Electricity!I3713</f>
        <v>0</v>
      </c>
      <c r="E3677" s="531" t="str">
        <f t="shared" si="117"/>
        <v>06/02/2024 02:00:00 AM</v>
      </c>
      <c r="F3677" s="530" t="str">
        <f t="shared" si="118"/>
        <v>Jun</v>
      </c>
    </row>
    <row r="3678" spans="1:6" x14ac:dyDescent="0.35">
      <c r="A3678" s="527">
        <f>Electricity!D3714</f>
        <v>45445</v>
      </c>
      <c r="B3678" s="528">
        <f>Electricity!E3714</f>
        <v>0.12500000000000006</v>
      </c>
      <c r="C3678" s="529">
        <f>Electricity!F3714</f>
        <v>0</v>
      </c>
      <c r="D3678" s="529">
        <f>Electricity!I3714</f>
        <v>0</v>
      </c>
      <c r="E3678" s="531" t="str">
        <f t="shared" si="117"/>
        <v>06/02/2024 03:00:00 AM</v>
      </c>
      <c r="F3678" s="530" t="str">
        <f t="shared" si="118"/>
        <v>Jun</v>
      </c>
    </row>
    <row r="3679" spans="1:6" x14ac:dyDescent="0.35">
      <c r="A3679" s="527">
        <f>Electricity!D3715</f>
        <v>45445</v>
      </c>
      <c r="B3679" s="528">
        <f>Electricity!E3715</f>
        <v>0.16666666666666669</v>
      </c>
      <c r="C3679" s="529">
        <f>Electricity!F3715</f>
        <v>0</v>
      </c>
      <c r="D3679" s="529">
        <f>Electricity!I3715</f>
        <v>0</v>
      </c>
      <c r="E3679" s="531" t="str">
        <f t="shared" si="117"/>
        <v>06/02/2024 04:00:00 AM</v>
      </c>
      <c r="F3679" s="530" t="str">
        <f t="shared" si="118"/>
        <v>Jun</v>
      </c>
    </row>
    <row r="3680" spans="1:6" x14ac:dyDescent="0.35">
      <c r="A3680" s="527">
        <f>Electricity!D3716</f>
        <v>45445</v>
      </c>
      <c r="B3680" s="528">
        <f>Electricity!E3716</f>
        <v>0.20833333333333337</v>
      </c>
      <c r="C3680" s="529">
        <f>Electricity!F3716</f>
        <v>0</v>
      </c>
      <c r="D3680" s="529">
        <f>Electricity!I3716</f>
        <v>0</v>
      </c>
      <c r="E3680" s="531" t="str">
        <f t="shared" si="117"/>
        <v>06/02/2024 05:00:00 AM</v>
      </c>
      <c r="F3680" s="530" t="str">
        <f t="shared" si="118"/>
        <v>Jun</v>
      </c>
    </row>
    <row r="3681" spans="1:6" x14ac:dyDescent="0.35">
      <c r="A3681" s="527">
        <f>Electricity!D3717</f>
        <v>45445</v>
      </c>
      <c r="B3681" s="528">
        <f>Electricity!E3717</f>
        <v>0.25</v>
      </c>
      <c r="C3681" s="529">
        <f>Electricity!F3717</f>
        <v>0</v>
      </c>
      <c r="D3681" s="529">
        <f>Electricity!I3717</f>
        <v>0</v>
      </c>
      <c r="E3681" s="531" t="str">
        <f t="shared" si="117"/>
        <v>06/02/2024 06:00:00 AM</v>
      </c>
      <c r="F3681" s="530" t="str">
        <f t="shared" si="118"/>
        <v>Jun</v>
      </c>
    </row>
    <row r="3682" spans="1:6" x14ac:dyDescent="0.35">
      <c r="A3682" s="527">
        <f>Electricity!D3718</f>
        <v>45445</v>
      </c>
      <c r="B3682" s="528">
        <f>Electricity!E3718</f>
        <v>0.29166666666666669</v>
      </c>
      <c r="C3682" s="529">
        <f>Electricity!F3718</f>
        <v>0</v>
      </c>
      <c r="D3682" s="529">
        <f>Electricity!I3718</f>
        <v>0</v>
      </c>
      <c r="E3682" s="531" t="str">
        <f t="shared" si="117"/>
        <v>06/02/2024 07:00:00 AM</v>
      </c>
      <c r="F3682" s="530" t="str">
        <f t="shared" si="118"/>
        <v>Jun</v>
      </c>
    </row>
    <row r="3683" spans="1:6" x14ac:dyDescent="0.35">
      <c r="A3683" s="527">
        <f>Electricity!D3719</f>
        <v>45445</v>
      </c>
      <c r="B3683" s="528">
        <f>Electricity!E3719</f>
        <v>0.33333333333333337</v>
      </c>
      <c r="C3683" s="529">
        <f>Electricity!F3719</f>
        <v>0</v>
      </c>
      <c r="D3683" s="529">
        <f>Electricity!I3719</f>
        <v>0</v>
      </c>
      <c r="E3683" s="531" t="str">
        <f t="shared" si="117"/>
        <v>06/02/2024 08:00:00 AM</v>
      </c>
      <c r="F3683" s="530" t="str">
        <f t="shared" si="118"/>
        <v>Jun</v>
      </c>
    </row>
    <row r="3684" spans="1:6" x14ac:dyDescent="0.35">
      <c r="A3684" s="527">
        <f>Electricity!D3720</f>
        <v>45445</v>
      </c>
      <c r="B3684" s="528">
        <f>Electricity!E3720</f>
        <v>0.375</v>
      </c>
      <c r="C3684" s="529">
        <f>Electricity!F3720</f>
        <v>0</v>
      </c>
      <c r="D3684" s="529">
        <f>Electricity!I3720</f>
        <v>0</v>
      </c>
      <c r="E3684" s="531" t="str">
        <f t="shared" si="117"/>
        <v>06/02/2024 09:00:00 AM</v>
      </c>
      <c r="F3684" s="530" t="str">
        <f t="shared" si="118"/>
        <v>Jun</v>
      </c>
    </row>
    <row r="3685" spans="1:6" x14ac:dyDescent="0.35">
      <c r="A3685" s="527">
        <f>Electricity!D3721</f>
        <v>45445</v>
      </c>
      <c r="B3685" s="528">
        <f>Electricity!E3721</f>
        <v>0.41666666666666669</v>
      </c>
      <c r="C3685" s="529">
        <f>Electricity!F3721</f>
        <v>0</v>
      </c>
      <c r="D3685" s="529">
        <f>Electricity!I3721</f>
        <v>0</v>
      </c>
      <c r="E3685" s="531" t="str">
        <f t="shared" si="117"/>
        <v>06/02/2024 10:00:00 AM</v>
      </c>
      <c r="F3685" s="530" t="str">
        <f t="shared" si="118"/>
        <v>Jun</v>
      </c>
    </row>
    <row r="3686" spans="1:6" x14ac:dyDescent="0.35">
      <c r="A3686" s="527">
        <f>Electricity!D3722</f>
        <v>45445</v>
      </c>
      <c r="B3686" s="528">
        <f>Electricity!E3722</f>
        <v>0.45833333333333337</v>
      </c>
      <c r="C3686" s="529">
        <f>Electricity!F3722</f>
        <v>0</v>
      </c>
      <c r="D3686" s="529">
        <f>Electricity!I3722</f>
        <v>0</v>
      </c>
      <c r="E3686" s="531" t="str">
        <f t="shared" si="117"/>
        <v>06/02/2024 11:00:00 AM</v>
      </c>
      <c r="F3686" s="530" t="str">
        <f t="shared" si="118"/>
        <v>Jun</v>
      </c>
    </row>
    <row r="3687" spans="1:6" x14ac:dyDescent="0.35">
      <c r="A3687" s="527">
        <f>Electricity!D3723</f>
        <v>45445</v>
      </c>
      <c r="B3687" s="528">
        <f>Electricity!E3723</f>
        <v>0.50000000000000011</v>
      </c>
      <c r="C3687" s="529">
        <f>Electricity!F3723</f>
        <v>0</v>
      </c>
      <c r="D3687" s="529">
        <f>Electricity!I3723</f>
        <v>0</v>
      </c>
      <c r="E3687" s="531" t="str">
        <f t="shared" si="117"/>
        <v>06/02/2024 12:00:00 PM</v>
      </c>
      <c r="F3687" s="530" t="str">
        <f t="shared" si="118"/>
        <v>Jun</v>
      </c>
    </row>
    <row r="3688" spans="1:6" x14ac:dyDescent="0.35">
      <c r="A3688" s="527">
        <f>Electricity!D3724</f>
        <v>45445</v>
      </c>
      <c r="B3688" s="528">
        <f>Electricity!E3724</f>
        <v>0.54166666666666674</v>
      </c>
      <c r="C3688" s="529">
        <f>Electricity!F3724</f>
        <v>0</v>
      </c>
      <c r="D3688" s="529">
        <f>Electricity!I3724</f>
        <v>0</v>
      </c>
      <c r="E3688" s="531" t="str">
        <f t="shared" si="117"/>
        <v>06/02/2024 01:00:00 PM</v>
      </c>
      <c r="F3688" s="530" t="str">
        <f t="shared" si="118"/>
        <v>Jun</v>
      </c>
    </row>
    <row r="3689" spans="1:6" x14ac:dyDescent="0.35">
      <c r="A3689" s="527">
        <f>Electricity!D3725</f>
        <v>45445</v>
      </c>
      <c r="B3689" s="528">
        <f>Electricity!E3725</f>
        <v>0.58333333333333337</v>
      </c>
      <c r="C3689" s="529">
        <f>Electricity!F3725</f>
        <v>0</v>
      </c>
      <c r="D3689" s="529">
        <f>Electricity!I3725</f>
        <v>0</v>
      </c>
      <c r="E3689" s="531" t="str">
        <f t="shared" si="117"/>
        <v>06/02/2024 02:00:00 PM</v>
      </c>
      <c r="F3689" s="530" t="str">
        <f t="shared" si="118"/>
        <v>Jun</v>
      </c>
    </row>
    <row r="3690" spans="1:6" x14ac:dyDescent="0.35">
      <c r="A3690" s="527">
        <f>Electricity!D3726</f>
        <v>45445</v>
      </c>
      <c r="B3690" s="528">
        <f>Electricity!E3726</f>
        <v>0.62500000000000011</v>
      </c>
      <c r="C3690" s="529">
        <f>Electricity!F3726</f>
        <v>0</v>
      </c>
      <c r="D3690" s="529">
        <f>Electricity!I3726</f>
        <v>0</v>
      </c>
      <c r="E3690" s="531" t="str">
        <f t="shared" si="117"/>
        <v>06/02/2024 03:00:00 PM</v>
      </c>
      <c r="F3690" s="530" t="str">
        <f t="shared" si="118"/>
        <v>Jun</v>
      </c>
    </row>
    <row r="3691" spans="1:6" x14ac:dyDescent="0.35">
      <c r="A3691" s="527">
        <f>Electricity!D3727</f>
        <v>45445</v>
      </c>
      <c r="B3691" s="528">
        <f>Electricity!E3727</f>
        <v>0.66666666666666674</v>
      </c>
      <c r="C3691" s="529">
        <f>Electricity!F3727</f>
        <v>0</v>
      </c>
      <c r="D3691" s="529">
        <f>Electricity!I3727</f>
        <v>0</v>
      </c>
      <c r="E3691" s="531" t="str">
        <f t="shared" si="117"/>
        <v>06/02/2024 04:00:00 PM</v>
      </c>
      <c r="F3691" s="530" t="str">
        <f t="shared" si="118"/>
        <v>Jun</v>
      </c>
    </row>
    <row r="3692" spans="1:6" x14ac:dyDescent="0.35">
      <c r="A3692" s="527">
        <f>Electricity!D3728</f>
        <v>45445</v>
      </c>
      <c r="B3692" s="528">
        <f>Electricity!E3728</f>
        <v>0.70833333333333337</v>
      </c>
      <c r="C3692" s="529">
        <f>Electricity!F3728</f>
        <v>0</v>
      </c>
      <c r="D3692" s="529">
        <f>Electricity!I3728</f>
        <v>0</v>
      </c>
      <c r="E3692" s="531" t="str">
        <f t="shared" si="117"/>
        <v>06/02/2024 05:00:00 PM</v>
      </c>
      <c r="F3692" s="530" t="str">
        <f t="shared" si="118"/>
        <v>Jun</v>
      </c>
    </row>
    <row r="3693" spans="1:6" x14ac:dyDescent="0.35">
      <c r="A3693" s="527">
        <f>Electricity!D3729</f>
        <v>45445</v>
      </c>
      <c r="B3693" s="528">
        <f>Electricity!E3729</f>
        <v>0.75000000000000011</v>
      </c>
      <c r="C3693" s="529">
        <f>Electricity!F3729</f>
        <v>0</v>
      </c>
      <c r="D3693" s="529">
        <f>Electricity!I3729</f>
        <v>0</v>
      </c>
      <c r="E3693" s="531" t="str">
        <f t="shared" si="117"/>
        <v>06/02/2024 06:00:00 PM</v>
      </c>
      <c r="F3693" s="530" t="str">
        <f t="shared" si="118"/>
        <v>Jun</v>
      </c>
    </row>
    <row r="3694" spans="1:6" x14ac:dyDescent="0.35">
      <c r="A3694" s="527">
        <f>Electricity!D3730</f>
        <v>45445</v>
      </c>
      <c r="B3694" s="528">
        <f>Electricity!E3730</f>
        <v>0.79166666666666674</v>
      </c>
      <c r="C3694" s="529">
        <f>Electricity!F3730</f>
        <v>0</v>
      </c>
      <c r="D3694" s="529">
        <f>Electricity!I3730</f>
        <v>0</v>
      </c>
      <c r="E3694" s="531" t="str">
        <f t="shared" si="117"/>
        <v>06/02/2024 07:00:00 PM</v>
      </c>
      <c r="F3694" s="530" t="str">
        <f t="shared" si="118"/>
        <v>Jun</v>
      </c>
    </row>
    <row r="3695" spans="1:6" x14ac:dyDescent="0.35">
      <c r="A3695" s="527">
        <f>Electricity!D3731</f>
        <v>45445</v>
      </c>
      <c r="B3695" s="528">
        <f>Electricity!E3731</f>
        <v>0.83333333333333337</v>
      </c>
      <c r="C3695" s="529">
        <f>Electricity!F3731</f>
        <v>0</v>
      </c>
      <c r="D3695" s="529">
        <f>Electricity!I3731</f>
        <v>0</v>
      </c>
      <c r="E3695" s="531" t="str">
        <f t="shared" si="117"/>
        <v>06/02/2024 08:00:00 PM</v>
      </c>
      <c r="F3695" s="530" t="str">
        <f t="shared" si="118"/>
        <v>Jun</v>
      </c>
    </row>
    <row r="3696" spans="1:6" x14ac:dyDescent="0.35">
      <c r="A3696" s="527">
        <f>Electricity!D3732</f>
        <v>45445</v>
      </c>
      <c r="B3696" s="528">
        <f>Electricity!E3732</f>
        <v>0.87500000000000011</v>
      </c>
      <c r="C3696" s="529">
        <f>Electricity!F3732</f>
        <v>0</v>
      </c>
      <c r="D3696" s="529">
        <f>Electricity!I3732</f>
        <v>0</v>
      </c>
      <c r="E3696" s="531" t="str">
        <f t="shared" si="117"/>
        <v>06/02/2024 09:00:00 PM</v>
      </c>
      <c r="F3696" s="530" t="str">
        <f t="shared" si="118"/>
        <v>Jun</v>
      </c>
    </row>
    <row r="3697" spans="1:6" x14ac:dyDescent="0.35">
      <c r="A3697" s="527">
        <f>Electricity!D3733</f>
        <v>45445</v>
      </c>
      <c r="B3697" s="528">
        <f>Electricity!E3733</f>
        <v>0.91666666666666674</v>
      </c>
      <c r="C3697" s="529">
        <f>Electricity!F3733</f>
        <v>0</v>
      </c>
      <c r="D3697" s="529">
        <f>Electricity!I3733</f>
        <v>0</v>
      </c>
      <c r="E3697" s="531" t="str">
        <f t="shared" si="117"/>
        <v>06/02/2024 10:00:00 PM</v>
      </c>
      <c r="F3697" s="530" t="str">
        <f t="shared" si="118"/>
        <v>Jun</v>
      </c>
    </row>
    <row r="3698" spans="1:6" x14ac:dyDescent="0.35">
      <c r="A3698" s="527">
        <f>Electricity!D3734</f>
        <v>45445</v>
      </c>
      <c r="B3698" s="528">
        <f>Electricity!E3734</f>
        <v>0.95833333333333337</v>
      </c>
      <c r="C3698" s="529">
        <f>Electricity!F3734</f>
        <v>0</v>
      </c>
      <c r="D3698" s="529">
        <f>Electricity!I3734</f>
        <v>0</v>
      </c>
      <c r="E3698" s="531" t="str">
        <f t="shared" si="117"/>
        <v>06/02/2024 11:00:00 PM</v>
      </c>
      <c r="F3698" s="530" t="str">
        <f t="shared" si="118"/>
        <v>Jun</v>
      </c>
    </row>
    <row r="3699" spans="1:6" x14ac:dyDescent="0.35">
      <c r="A3699" s="527">
        <f>Electricity!D3735</f>
        <v>45446</v>
      </c>
      <c r="B3699" s="528">
        <f>Electricity!E3735</f>
        <v>3.1225022567582528E-17</v>
      </c>
      <c r="C3699" s="529">
        <f>Electricity!F3735</f>
        <v>0</v>
      </c>
      <c r="D3699" s="529">
        <f>Electricity!I3735</f>
        <v>0</v>
      </c>
      <c r="E3699" s="531" t="str">
        <f t="shared" si="117"/>
        <v>06/03/2024 12:00:00 AM</v>
      </c>
      <c r="F3699" s="530" t="str">
        <f t="shared" si="118"/>
        <v>Jun</v>
      </c>
    </row>
    <row r="3700" spans="1:6" x14ac:dyDescent="0.35">
      <c r="A3700" s="527">
        <f>Electricity!D3736</f>
        <v>45446</v>
      </c>
      <c r="B3700" s="528">
        <f>Electricity!E3736</f>
        <v>4.1666666666666699E-2</v>
      </c>
      <c r="C3700" s="529">
        <f>Electricity!F3736</f>
        <v>0</v>
      </c>
      <c r="D3700" s="529">
        <f>Electricity!I3736</f>
        <v>0</v>
      </c>
      <c r="E3700" s="531" t="str">
        <f t="shared" ref="E3700:E3763" si="119">CONCATENATE(TEXT(A3700,"mm/dd/yyyy")," ",TEXT(B3700,"hh:mm:ss AM/PM"))</f>
        <v>06/03/2024 01:00:00 AM</v>
      </c>
      <c r="F3700" s="530" t="str">
        <f t="shared" si="118"/>
        <v>Jun</v>
      </c>
    </row>
    <row r="3701" spans="1:6" x14ac:dyDescent="0.35">
      <c r="A3701" s="527">
        <f>Electricity!D3737</f>
        <v>45446</v>
      </c>
      <c r="B3701" s="528">
        <f>Electricity!E3737</f>
        <v>8.333333333333337E-2</v>
      </c>
      <c r="C3701" s="529">
        <f>Electricity!F3737</f>
        <v>0</v>
      </c>
      <c r="D3701" s="529">
        <f>Electricity!I3737</f>
        <v>0</v>
      </c>
      <c r="E3701" s="531" t="str">
        <f t="shared" si="119"/>
        <v>06/03/2024 02:00:00 AM</v>
      </c>
      <c r="F3701" s="530" t="str">
        <f t="shared" si="118"/>
        <v>Jun</v>
      </c>
    </row>
    <row r="3702" spans="1:6" x14ac:dyDescent="0.35">
      <c r="A3702" s="527">
        <f>Electricity!D3738</f>
        <v>45446</v>
      </c>
      <c r="B3702" s="528">
        <f>Electricity!E3738</f>
        <v>0.12500000000000006</v>
      </c>
      <c r="C3702" s="529">
        <f>Electricity!F3738</f>
        <v>0</v>
      </c>
      <c r="D3702" s="529">
        <f>Electricity!I3738</f>
        <v>0</v>
      </c>
      <c r="E3702" s="531" t="str">
        <f t="shared" si="119"/>
        <v>06/03/2024 03:00:00 AM</v>
      </c>
      <c r="F3702" s="530" t="str">
        <f t="shared" si="118"/>
        <v>Jun</v>
      </c>
    </row>
    <row r="3703" spans="1:6" x14ac:dyDescent="0.35">
      <c r="A3703" s="527">
        <f>Electricity!D3739</f>
        <v>45446</v>
      </c>
      <c r="B3703" s="528">
        <f>Electricity!E3739</f>
        <v>0.16666666666666669</v>
      </c>
      <c r="C3703" s="529">
        <f>Electricity!F3739</f>
        <v>0</v>
      </c>
      <c r="D3703" s="529">
        <f>Electricity!I3739</f>
        <v>0</v>
      </c>
      <c r="E3703" s="531" t="str">
        <f t="shared" si="119"/>
        <v>06/03/2024 04:00:00 AM</v>
      </c>
      <c r="F3703" s="530" t="str">
        <f t="shared" si="118"/>
        <v>Jun</v>
      </c>
    </row>
    <row r="3704" spans="1:6" x14ac:dyDescent="0.35">
      <c r="A3704" s="527">
        <f>Electricity!D3740</f>
        <v>45446</v>
      </c>
      <c r="B3704" s="528">
        <f>Electricity!E3740</f>
        <v>0.20833333333333337</v>
      </c>
      <c r="C3704" s="529">
        <f>Electricity!F3740</f>
        <v>0</v>
      </c>
      <c r="D3704" s="529">
        <f>Electricity!I3740</f>
        <v>0</v>
      </c>
      <c r="E3704" s="531" t="str">
        <f t="shared" si="119"/>
        <v>06/03/2024 05:00:00 AM</v>
      </c>
      <c r="F3704" s="530" t="str">
        <f t="shared" si="118"/>
        <v>Jun</v>
      </c>
    </row>
    <row r="3705" spans="1:6" x14ac:dyDescent="0.35">
      <c r="A3705" s="527">
        <f>Electricity!D3741</f>
        <v>45446</v>
      </c>
      <c r="B3705" s="528">
        <f>Electricity!E3741</f>
        <v>0.25</v>
      </c>
      <c r="C3705" s="529">
        <f>Electricity!F3741</f>
        <v>0</v>
      </c>
      <c r="D3705" s="529">
        <f>Electricity!I3741</f>
        <v>0</v>
      </c>
      <c r="E3705" s="531" t="str">
        <f t="shared" si="119"/>
        <v>06/03/2024 06:00:00 AM</v>
      </c>
      <c r="F3705" s="530" t="str">
        <f t="shared" si="118"/>
        <v>Jun</v>
      </c>
    </row>
    <row r="3706" spans="1:6" x14ac:dyDescent="0.35">
      <c r="A3706" s="527">
        <f>Electricity!D3742</f>
        <v>45446</v>
      </c>
      <c r="B3706" s="528">
        <f>Electricity!E3742</f>
        <v>0.29166666666666669</v>
      </c>
      <c r="C3706" s="529">
        <f>Electricity!F3742</f>
        <v>0</v>
      </c>
      <c r="D3706" s="529">
        <f>Electricity!I3742</f>
        <v>0</v>
      </c>
      <c r="E3706" s="531" t="str">
        <f t="shared" si="119"/>
        <v>06/03/2024 07:00:00 AM</v>
      </c>
      <c r="F3706" s="530" t="str">
        <f t="shared" si="118"/>
        <v>Jun</v>
      </c>
    </row>
    <row r="3707" spans="1:6" x14ac:dyDescent="0.35">
      <c r="A3707" s="527">
        <f>Electricity!D3743</f>
        <v>45446</v>
      </c>
      <c r="B3707" s="528">
        <f>Electricity!E3743</f>
        <v>0.33333333333333337</v>
      </c>
      <c r="C3707" s="529">
        <f>Electricity!F3743</f>
        <v>0</v>
      </c>
      <c r="D3707" s="529">
        <f>Electricity!I3743</f>
        <v>0</v>
      </c>
      <c r="E3707" s="531" t="str">
        <f t="shared" si="119"/>
        <v>06/03/2024 08:00:00 AM</v>
      </c>
      <c r="F3707" s="530" t="str">
        <f t="shared" si="118"/>
        <v>Jun</v>
      </c>
    </row>
    <row r="3708" spans="1:6" x14ac:dyDescent="0.35">
      <c r="A3708" s="527">
        <f>Electricity!D3744</f>
        <v>45446</v>
      </c>
      <c r="B3708" s="528">
        <f>Electricity!E3744</f>
        <v>0.375</v>
      </c>
      <c r="C3708" s="529">
        <f>Electricity!F3744</f>
        <v>0</v>
      </c>
      <c r="D3708" s="529">
        <f>Electricity!I3744</f>
        <v>0</v>
      </c>
      <c r="E3708" s="531" t="str">
        <f t="shared" si="119"/>
        <v>06/03/2024 09:00:00 AM</v>
      </c>
      <c r="F3708" s="530" t="str">
        <f t="shared" si="118"/>
        <v>Jun</v>
      </c>
    </row>
    <row r="3709" spans="1:6" x14ac:dyDescent="0.35">
      <c r="A3709" s="527">
        <f>Electricity!D3745</f>
        <v>45446</v>
      </c>
      <c r="B3709" s="528">
        <f>Electricity!E3745</f>
        <v>0.41666666666666669</v>
      </c>
      <c r="C3709" s="529">
        <f>Electricity!F3745</f>
        <v>0</v>
      </c>
      <c r="D3709" s="529">
        <f>Electricity!I3745</f>
        <v>0</v>
      </c>
      <c r="E3709" s="531" t="str">
        <f t="shared" si="119"/>
        <v>06/03/2024 10:00:00 AM</v>
      </c>
      <c r="F3709" s="530" t="str">
        <f t="shared" si="118"/>
        <v>Jun</v>
      </c>
    </row>
    <row r="3710" spans="1:6" x14ac:dyDescent="0.35">
      <c r="A3710" s="527">
        <f>Electricity!D3746</f>
        <v>45446</v>
      </c>
      <c r="B3710" s="528">
        <f>Electricity!E3746</f>
        <v>0.45833333333333337</v>
      </c>
      <c r="C3710" s="529">
        <f>Electricity!F3746</f>
        <v>0</v>
      </c>
      <c r="D3710" s="529">
        <f>Electricity!I3746</f>
        <v>0</v>
      </c>
      <c r="E3710" s="531" t="str">
        <f t="shared" si="119"/>
        <v>06/03/2024 11:00:00 AM</v>
      </c>
      <c r="F3710" s="530" t="str">
        <f t="shared" si="118"/>
        <v>Jun</v>
      </c>
    </row>
    <row r="3711" spans="1:6" x14ac:dyDescent="0.35">
      <c r="A3711" s="527">
        <f>Electricity!D3747</f>
        <v>45446</v>
      </c>
      <c r="B3711" s="528">
        <f>Electricity!E3747</f>
        <v>0.50000000000000011</v>
      </c>
      <c r="C3711" s="529">
        <f>Electricity!F3747</f>
        <v>0</v>
      </c>
      <c r="D3711" s="529">
        <f>Electricity!I3747</f>
        <v>0</v>
      </c>
      <c r="E3711" s="531" t="str">
        <f t="shared" si="119"/>
        <v>06/03/2024 12:00:00 PM</v>
      </c>
      <c r="F3711" s="530" t="str">
        <f t="shared" si="118"/>
        <v>Jun</v>
      </c>
    </row>
    <row r="3712" spans="1:6" x14ac:dyDescent="0.35">
      <c r="A3712" s="527">
        <f>Electricity!D3748</f>
        <v>45446</v>
      </c>
      <c r="B3712" s="528">
        <f>Electricity!E3748</f>
        <v>0.54166666666666674</v>
      </c>
      <c r="C3712" s="529">
        <f>Electricity!F3748</f>
        <v>0</v>
      </c>
      <c r="D3712" s="529">
        <f>Electricity!I3748</f>
        <v>0</v>
      </c>
      <c r="E3712" s="531" t="str">
        <f t="shared" si="119"/>
        <v>06/03/2024 01:00:00 PM</v>
      </c>
      <c r="F3712" s="530" t="str">
        <f t="shared" si="118"/>
        <v>Jun</v>
      </c>
    </row>
    <row r="3713" spans="1:6" x14ac:dyDescent="0.35">
      <c r="A3713" s="527">
        <f>Electricity!D3749</f>
        <v>45446</v>
      </c>
      <c r="B3713" s="528">
        <f>Electricity!E3749</f>
        <v>0.58333333333333337</v>
      </c>
      <c r="C3713" s="529">
        <f>Electricity!F3749</f>
        <v>0</v>
      </c>
      <c r="D3713" s="529">
        <f>Electricity!I3749</f>
        <v>0</v>
      </c>
      <c r="E3713" s="531" t="str">
        <f t="shared" si="119"/>
        <v>06/03/2024 02:00:00 PM</v>
      </c>
      <c r="F3713" s="530" t="str">
        <f t="shared" si="118"/>
        <v>Jun</v>
      </c>
    </row>
    <row r="3714" spans="1:6" x14ac:dyDescent="0.35">
      <c r="A3714" s="527">
        <f>Electricity!D3750</f>
        <v>45446</v>
      </c>
      <c r="B3714" s="528">
        <f>Electricity!E3750</f>
        <v>0.62500000000000011</v>
      </c>
      <c r="C3714" s="529">
        <f>Electricity!F3750</f>
        <v>0</v>
      </c>
      <c r="D3714" s="529">
        <f>Electricity!I3750</f>
        <v>0</v>
      </c>
      <c r="E3714" s="531" t="str">
        <f t="shared" si="119"/>
        <v>06/03/2024 03:00:00 PM</v>
      </c>
      <c r="F3714" s="530" t="str">
        <f t="shared" si="118"/>
        <v>Jun</v>
      </c>
    </row>
    <row r="3715" spans="1:6" x14ac:dyDescent="0.35">
      <c r="A3715" s="527">
        <f>Electricity!D3751</f>
        <v>45446</v>
      </c>
      <c r="B3715" s="528">
        <f>Electricity!E3751</f>
        <v>0.66666666666666674</v>
      </c>
      <c r="C3715" s="529">
        <f>Electricity!F3751</f>
        <v>0</v>
      </c>
      <c r="D3715" s="529">
        <f>Electricity!I3751</f>
        <v>0</v>
      </c>
      <c r="E3715" s="531" t="str">
        <f t="shared" si="119"/>
        <v>06/03/2024 04:00:00 PM</v>
      </c>
      <c r="F3715" s="530" t="str">
        <f t="shared" ref="F3715:F3778" si="120">TEXT(A3715,"mmm")</f>
        <v>Jun</v>
      </c>
    </row>
    <row r="3716" spans="1:6" x14ac:dyDescent="0.35">
      <c r="A3716" s="527">
        <f>Electricity!D3752</f>
        <v>45446</v>
      </c>
      <c r="B3716" s="528">
        <f>Electricity!E3752</f>
        <v>0.70833333333333337</v>
      </c>
      <c r="C3716" s="529">
        <f>Electricity!F3752</f>
        <v>0</v>
      </c>
      <c r="D3716" s="529">
        <f>Electricity!I3752</f>
        <v>0</v>
      </c>
      <c r="E3716" s="531" t="str">
        <f t="shared" si="119"/>
        <v>06/03/2024 05:00:00 PM</v>
      </c>
      <c r="F3716" s="530" t="str">
        <f t="shared" si="120"/>
        <v>Jun</v>
      </c>
    </row>
    <row r="3717" spans="1:6" x14ac:dyDescent="0.35">
      <c r="A3717" s="527">
        <f>Electricity!D3753</f>
        <v>45446</v>
      </c>
      <c r="B3717" s="528">
        <f>Electricity!E3753</f>
        <v>0.75000000000000011</v>
      </c>
      <c r="C3717" s="529">
        <f>Electricity!F3753</f>
        <v>0</v>
      </c>
      <c r="D3717" s="529">
        <f>Electricity!I3753</f>
        <v>0</v>
      </c>
      <c r="E3717" s="531" t="str">
        <f t="shared" si="119"/>
        <v>06/03/2024 06:00:00 PM</v>
      </c>
      <c r="F3717" s="530" t="str">
        <f t="shared" si="120"/>
        <v>Jun</v>
      </c>
    </row>
    <row r="3718" spans="1:6" x14ac:dyDescent="0.35">
      <c r="A3718" s="527">
        <f>Electricity!D3754</f>
        <v>45446</v>
      </c>
      <c r="B3718" s="528">
        <f>Electricity!E3754</f>
        <v>0.79166666666666674</v>
      </c>
      <c r="C3718" s="529">
        <f>Electricity!F3754</f>
        <v>0</v>
      </c>
      <c r="D3718" s="529">
        <f>Electricity!I3754</f>
        <v>0</v>
      </c>
      <c r="E3718" s="531" t="str">
        <f t="shared" si="119"/>
        <v>06/03/2024 07:00:00 PM</v>
      </c>
      <c r="F3718" s="530" t="str">
        <f t="shared" si="120"/>
        <v>Jun</v>
      </c>
    </row>
    <row r="3719" spans="1:6" x14ac:dyDescent="0.35">
      <c r="A3719" s="527">
        <f>Electricity!D3755</f>
        <v>45446</v>
      </c>
      <c r="B3719" s="528">
        <f>Electricity!E3755</f>
        <v>0.83333333333333337</v>
      </c>
      <c r="C3719" s="529">
        <f>Electricity!F3755</f>
        <v>0</v>
      </c>
      <c r="D3719" s="529">
        <f>Electricity!I3755</f>
        <v>0</v>
      </c>
      <c r="E3719" s="531" t="str">
        <f t="shared" si="119"/>
        <v>06/03/2024 08:00:00 PM</v>
      </c>
      <c r="F3719" s="530" t="str">
        <f t="shared" si="120"/>
        <v>Jun</v>
      </c>
    </row>
    <row r="3720" spans="1:6" x14ac:dyDescent="0.35">
      <c r="A3720" s="527">
        <f>Electricity!D3756</f>
        <v>45446</v>
      </c>
      <c r="B3720" s="528">
        <f>Electricity!E3756</f>
        <v>0.87500000000000011</v>
      </c>
      <c r="C3720" s="529">
        <f>Electricity!F3756</f>
        <v>0</v>
      </c>
      <c r="D3720" s="529">
        <f>Electricity!I3756</f>
        <v>0</v>
      </c>
      <c r="E3720" s="531" t="str">
        <f t="shared" si="119"/>
        <v>06/03/2024 09:00:00 PM</v>
      </c>
      <c r="F3720" s="530" t="str">
        <f t="shared" si="120"/>
        <v>Jun</v>
      </c>
    </row>
    <row r="3721" spans="1:6" x14ac:dyDescent="0.35">
      <c r="A3721" s="527">
        <f>Electricity!D3757</f>
        <v>45446</v>
      </c>
      <c r="B3721" s="528">
        <f>Electricity!E3757</f>
        <v>0.91666666666666674</v>
      </c>
      <c r="C3721" s="529">
        <f>Electricity!F3757</f>
        <v>0</v>
      </c>
      <c r="D3721" s="529">
        <f>Electricity!I3757</f>
        <v>0</v>
      </c>
      <c r="E3721" s="531" t="str">
        <f t="shared" si="119"/>
        <v>06/03/2024 10:00:00 PM</v>
      </c>
      <c r="F3721" s="530" t="str">
        <f t="shared" si="120"/>
        <v>Jun</v>
      </c>
    </row>
    <row r="3722" spans="1:6" x14ac:dyDescent="0.35">
      <c r="A3722" s="527">
        <f>Electricity!D3758</f>
        <v>45446</v>
      </c>
      <c r="B3722" s="528">
        <f>Electricity!E3758</f>
        <v>0.95833333333333337</v>
      </c>
      <c r="C3722" s="529">
        <f>Electricity!F3758</f>
        <v>0</v>
      </c>
      <c r="D3722" s="529">
        <f>Electricity!I3758</f>
        <v>0</v>
      </c>
      <c r="E3722" s="531" t="str">
        <f t="shared" si="119"/>
        <v>06/03/2024 11:00:00 PM</v>
      </c>
      <c r="F3722" s="530" t="str">
        <f t="shared" si="120"/>
        <v>Jun</v>
      </c>
    </row>
    <row r="3723" spans="1:6" x14ac:dyDescent="0.35">
      <c r="A3723" s="527">
        <f>Electricity!D3759</f>
        <v>45447</v>
      </c>
      <c r="B3723" s="528">
        <f>Electricity!E3759</f>
        <v>3.1225022567582528E-17</v>
      </c>
      <c r="C3723" s="529">
        <f>Electricity!F3759</f>
        <v>0</v>
      </c>
      <c r="D3723" s="529">
        <f>Electricity!I3759</f>
        <v>0</v>
      </c>
      <c r="E3723" s="531" t="str">
        <f t="shared" si="119"/>
        <v>06/04/2024 12:00:00 AM</v>
      </c>
      <c r="F3723" s="530" t="str">
        <f t="shared" si="120"/>
        <v>Jun</v>
      </c>
    </row>
    <row r="3724" spans="1:6" x14ac:dyDescent="0.35">
      <c r="A3724" s="527">
        <f>Electricity!D3760</f>
        <v>45447</v>
      </c>
      <c r="B3724" s="528">
        <f>Electricity!E3760</f>
        <v>4.1666666666666699E-2</v>
      </c>
      <c r="C3724" s="529">
        <f>Electricity!F3760</f>
        <v>0</v>
      </c>
      <c r="D3724" s="529">
        <f>Electricity!I3760</f>
        <v>0</v>
      </c>
      <c r="E3724" s="531" t="str">
        <f t="shared" si="119"/>
        <v>06/04/2024 01:00:00 AM</v>
      </c>
      <c r="F3724" s="530" t="str">
        <f t="shared" si="120"/>
        <v>Jun</v>
      </c>
    </row>
    <row r="3725" spans="1:6" x14ac:dyDescent="0.35">
      <c r="A3725" s="527">
        <f>Electricity!D3761</f>
        <v>45447</v>
      </c>
      <c r="B3725" s="528">
        <f>Electricity!E3761</f>
        <v>8.333333333333337E-2</v>
      </c>
      <c r="C3725" s="529">
        <f>Electricity!F3761</f>
        <v>0</v>
      </c>
      <c r="D3725" s="529">
        <f>Electricity!I3761</f>
        <v>0</v>
      </c>
      <c r="E3725" s="531" t="str">
        <f t="shared" si="119"/>
        <v>06/04/2024 02:00:00 AM</v>
      </c>
      <c r="F3725" s="530" t="str">
        <f t="shared" si="120"/>
        <v>Jun</v>
      </c>
    </row>
    <row r="3726" spans="1:6" x14ac:dyDescent="0.35">
      <c r="A3726" s="527">
        <f>Electricity!D3762</f>
        <v>45447</v>
      </c>
      <c r="B3726" s="528">
        <f>Electricity!E3762</f>
        <v>0.12500000000000006</v>
      </c>
      <c r="C3726" s="529">
        <f>Electricity!F3762</f>
        <v>0</v>
      </c>
      <c r="D3726" s="529">
        <f>Electricity!I3762</f>
        <v>0</v>
      </c>
      <c r="E3726" s="531" t="str">
        <f t="shared" si="119"/>
        <v>06/04/2024 03:00:00 AM</v>
      </c>
      <c r="F3726" s="530" t="str">
        <f t="shared" si="120"/>
        <v>Jun</v>
      </c>
    </row>
    <row r="3727" spans="1:6" x14ac:dyDescent="0.35">
      <c r="A3727" s="527">
        <f>Electricity!D3763</f>
        <v>45447</v>
      </c>
      <c r="B3727" s="528">
        <f>Electricity!E3763</f>
        <v>0.16666666666666669</v>
      </c>
      <c r="C3727" s="529">
        <f>Electricity!F3763</f>
        <v>0</v>
      </c>
      <c r="D3727" s="529">
        <f>Electricity!I3763</f>
        <v>0</v>
      </c>
      <c r="E3727" s="531" t="str">
        <f t="shared" si="119"/>
        <v>06/04/2024 04:00:00 AM</v>
      </c>
      <c r="F3727" s="530" t="str">
        <f t="shared" si="120"/>
        <v>Jun</v>
      </c>
    </row>
    <row r="3728" spans="1:6" x14ac:dyDescent="0.35">
      <c r="A3728" s="527">
        <f>Electricity!D3764</f>
        <v>45447</v>
      </c>
      <c r="B3728" s="528">
        <f>Electricity!E3764</f>
        <v>0.20833333333333337</v>
      </c>
      <c r="C3728" s="529">
        <f>Electricity!F3764</f>
        <v>0</v>
      </c>
      <c r="D3728" s="529">
        <f>Electricity!I3764</f>
        <v>0</v>
      </c>
      <c r="E3728" s="531" t="str">
        <f t="shared" si="119"/>
        <v>06/04/2024 05:00:00 AM</v>
      </c>
      <c r="F3728" s="530" t="str">
        <f t="shared" si="120"/>
        <v>Jun</v>
      </c>
    </row>
    <row r="3729" spans="1:6" x14ac:dyDescent="0.35">
      <c r="A3729" s="527">
        <f>Electricity!D3765</f>
        <v>45447</v>
      </c>
      <c r="B3729" s="528">
        <f>Electricity!E3765</f>
        <v>0.25</v>
      </c>
      <c r="C3729" s="529">
        <f>Electricity!F3765</f>
        <v>0</v>
      </c>
      <c r="D3729" s="529">
        <f>Electricity!I3765</f>
        <v>0</v>
      </c>
      <c r="E3729" s="531" t="str">
        <f t="shared" si="119"/>
        <v>06/04/2024 06:00:00 AM</v>
      </c>
      <c r="F3729" s="530" t="str">
        <f t="shared" si="120"/>
        <v>Jun</v>
      </c>
    </row>
    <row r="3730" spans="1:6" x14ac:dyDescent="0.35">
      <c r="A3730" s="527">
        <f>Electricity!D3766</f>
        <v>45447</v>
      </c>
      <c r="B3730" s="528">
        <f>Electricity!E3766</f>
        <v>0.29166666666666669</v>
      </c>
      <c r="C3730" s="529">
        <f>Electricity!F3766</f>
        <v>0</v>
      </c>
      <c r="D3730" s="529">
        <f>Electricity!I3766</f>
        <v>0</v>
      </c>
      <c r="E3730" s="531" t="str">
        <f t="shared" si="119"/>
        <v>06/04/2024 07:00:00 AM</v>
      </c>
      <c r="F3730" s="530" t="str">
        <f t="shared" si="120"/>
        <v>Jun</v>
      </c>
    </row>
    <row r="3731" spans="1:6" x14ac:dyDescent="0.35">
      <c r="A3731" s="527">
        <f>Electricity!D3767</f>
        <v>45447</v>
      </c>
      <c r="B3731" s="528">
        <f>Electricity!E3767</f>
        <v>0.33333333333333337</v>
      </c>
      <c r="C3731" s="529">
        <f>Electricity!F3767</f>
        <v>0</v>
      </c>
      <c r="D3731" s="529">
        <f>Electricity!I3767</f>
        <v>0</v>
      </c>
      <c r="E3731" s="531" t="str">
        <f t="shared" si="119"/>
        <v>06/04/2024 08:00:00 AM</v>
      </c>
      <c r="F3731" s="530" t="str">
        <f t="shared" si="120"/>
        <v>Jun</v>
      </c>
    </row>
    <row r="3732" spans="1:6" x14ac:dyDescent="0.35">
      <c r="A3732" s="527">
        <f>Electricity!D3768</f>
        <v>45447</v>
      </c>
      <c r="B3732" s="528">
        <f>Electricity!E3768</f>
        <v>0.375</v>
      </c>
      <c r="C3732" s="529">
        <f>Electricity!F3768</f>
        <v>0</v>
      </c>
      <c r="D3732" s="529">
        <f>Electricity!I3768</f>
        <v>0</v>
      </c>
      <c r="E3732" s="531" t="str">
        <f t="shared" si="119"/>
        <v>06/04/2024 09:00:00 AM</v>
      </c>
      <c r="F3732" s="530" t="str">
        <f t="shared" si="120"/>
        <v>Jun</v>
      </c>
    </row>
    <row r="3733" spans="1:6" x14ac:dyDescent="0.35">
      <c r="A3733" s="527">
        <f>Electricity!D3769</f>
        <v>45447</v>
      </c>
      <c r="B3733" s="528">
        <f>Electricity!E3769</f>
        <v>0.41666666666666669</v>
      </c>
      <c r="C3733" s="529">
        <f>Electricity!F3769</f>
        <v>0</v>
      </c>
      <c r="D3733" s="529">
        <f>Electricity!I3769</f>
        <v>0</v>
      </c>
      <c r="E3733" s="531" t="str">
        <f t="shared" si="119"/>
        <v>06/04/2024 10:00:00 AM</v>
      </c>
      <c r="F3733" s="530" t="str">
        <f t="shared" si="120"/>
        <v>Jun</v>
      </c>
    </row>
    <row r="3734" spans="1:6" x14ac:dyDescent="0.35">
      <c r="A3734" s="527">
        <f>Electricity!D3770</f>
        <v>45447</v>
      </c>
      <c r="B3734" s="528">
        <f>Electricity!E3770</f>
        <v>0.45833333333333337</v>
      </c>
      <c r="C3734" s="529">
        <f>Electricity!F3770</f>
        <v>0</v>
      </c>
      <c r="D3734" s="529">
        <f>Electricity!I3770</f>
        <v>0</v>
      </c>
      <c r="E3734" s="531" t="str">
        <f t="shared" si="119"/>
        <v>06/04/2024 11:00:00 AM</v>
      </c>
      <c r="F3734" s="530" t="str">
        <f t="shared" si="120"/>
        <v>Jun</v>
      </c>
    </row>
    <row r="3735" spans="1:6" x14ac:dyDescent="0.35">
      <c r="A3735" s="527">
        <f>Electricity!D3771</f>
        <v>45447</v>
      </c>
      <c r="B3735" s="528">
        <f>Electricity!E3771</f>
        <v>0.50000000000000011</v>
      </c>
      <c r="C3735" s="529">
        <f>Electricity!F3771</f>
        <v>0</v>
      </c>
      <c r="D3735" s="529">
        <f>Electricity!I3771</f>
        <v>0</v>
      </c>
      <c r="E3735" s="531" t="str">
        <f t="shared" si="119"/>
        <v>06/04/2024 12:00:00 PM</v>
      </c>
      <c r="F3735" s="530" t="str">
        <f t="shared" si="120"/>
        <v>Jun</v>
      </c>
    </row>
    <row r="3736" spans="1:6" x14ac:dyDescent="0.35">
      <c r="A3736" s="527">
        <f>Electricity!D3772</f>
        <v>45447</v>
      </c>
      <c r="B3736" s="528">
        <f>Electricity!E3772</f>
        <v>0.54166666666666674</v>
      </c>
      <c r="C3736" s="529">
        <f>Electricity!F3772</f>
        <v>0</v>
      </c>
      <c r="D3736" s="529">
        <f>Electricity!I3772</f>
        <v>0</v>
      </c>
      <c r="E3736" s="531" t="str">
        <f t="shared" si="119"/>
        <v>06/04/2024 01:00:00 PM</v>
      </c>
      <c r="F3736" s="530" t="str">
        <f t="shared" si="120"/>
        <v>Jun</v>
      </c>
    </row>
    <row r="3737" spans="1:6" x14ac:dyDescent="0.35">
      <c r="A3737" s="527">
        <f>Electricity!D3773</f>
        <v>45447</v>
      </c>
      <c r="B3737" s="528">
        <f>Electricity!E3773</f>
        <v>0.58333333333333337</v>
      </c>
      <c r="C3737" s="529">
        <f>Electricity!F3773</f>
        <v>0</v>
      </c>
      <c r="D3737" s="529">
        <f>Electricity!I3773</f>
        <v>0</v>
      </c>
      <c r="E3737" s="531" t="str">
        <f t="shared" si="119"/>
        <v>06/04/2024 02:00:00 PM</v>
      </c>
      <c r="F3737" s="530" t="str">
        <f t="shared" si="120"/>
        <v>Jun</v>
      </c>
    </row>
    <row r="3738" spans="1:6" x14ac:dyDescent="0.35">
      <c r="A3738" s="527">
        <f>Electricity!D3774</f>
        <v>45447</v>
      </c>
      <c r="B3738" s="528">
        <f>Electricity!E3774</f>
        <v>0.62500000000000011</v>
      </c>
      <c r="C3738" s="529">
        <f>Electricity!F3774</f>
        <v>0</v>
      </c>
      <c r="D3738" s="529">
        <f>Electricity!I3774</f>
        <v>0</v>
      </c>
      <c r="E3738" s="531" t="str">
        <f t="shared" si="119"/>
        <v>06/04/2024 03:00:00 PM</v>
      </c>
      <c r="F3738" s="530" t="str">
        <f t="shared" si="120"/>
        <v>Jun</v>
      </c>
    </row>
    <row r="3739" spans="1:6" x14ac:dyDescent="0.35">
      <c r="A3739" s="527">
        <f>Electricity!D3775</f>
        <v>45447</v>
      </c>
      <c r="B3739" s="528">
        <f>Electricity!E3775</f>
        <v>0.66666666666666674</v>
      </c>
      <c r="C3739" s="529">
        <f>Electricity!F3775</f>
        <v>0</v>
      </c>
      <c r="D3739" s="529">
        <f>Electricity!I3775</f>
        <v>0</v>
      </c>
      <c r="E3739" s="531" t="str">
        <f t="shared" si="119"/>
        <v>06/04/2024 04:00:00 PM</v>
      </c>
      <c r="F3739" s="530" t="str">
        <f t="shared" si="120"/>
        <v>Jun</v>
      </c>
    </row>
    <row r="3740" spans="1:6" x14ac:dyDescent="0.35">
      <c r="A3740" s="527">
        <f>Electricity!D3776</f>
        <v>45447</v>
      </c>
      <c r="B3740" s="528">
        <f>Electricity!E3776</f>
        <v>0.70833333333333337</v>
      </c>
      <c r="C3740" s="529">
        <f>Electricity!F3776</f>
        <v>0</v>
      </c>
      <c r="D3740" s="529">
        <f>Electricity!I3776</f>
        <v>0</v>
      </c>
      <c r="E3740" s="531" t="str">
        <f t="shared" si="119"/>
        <v>06/04/2024 05:00:00 PM</v>
      </c>
      <c r="F3740" s="530" t="str">
        <f t="shared" si="120"/>
        <v>Jun</v>
      </c>
    </row>
    <row r="3741" spans="1:6" x14ac:dyDescent="0.35">
      <c r="A3741" s="527">
        <f>Electricity!D3777</f>
        <v>45447</v>
      </c>
      <c r="B3741" s="528">
        <f>Electricity!E3777</f>
        <v>0.75000000000000011</v>
      </c>
      <c r="C3741" s="529">
        <f>Electricity!F3777</f>
        <v>0</v>
      </c>
      <c r="D3741" s="529">
        <f>Electricity!I3777</f>
        <v>0</v>
      </c>
      <c r="E3741" s="531" t="str">
        <f t="shared" si="119"/>
        <v>06/04/2024 06:00:00 PM</v>
      </c>
      <c r="F3741" s="530" t="str">
        <f t="shared" si="120"/>
        <v>Jun</v>
      </c>
    </row>
    <row r="3742" spans="1:6" x14ac:dyDescent="0.35">
      <c r="A3742" s="527">
        <f>Electricity!D3778</f>
        <v>45447</v>
      </c>
      <c r="B3742" s="528">
        <f>Electricity!E3778</f>
        <v>0.79166666666666674</v>
      </c>
      <c r="C3742" s="529">
        <f>Electricity!F3778</f>
        <v>0</v>
      </c>
      <c r="D3742" s="529">
        <f>Electricity!I3778</f>
        <v>0</v>
      </c>
      <c r="E3742" s="531" t="str">
        <f t="shared" si="119"/>
        <v>06/04/2024 07:00:00 PM</v>
      </c>
      <c r="F3742" s="530" t="str">
        <f t="shared" si="120"/>
        <v>Jun</v>
      </c>
    </row>
    <row r="3743" spans="1:6" x14ac:dyDescent="0.35">
      <c r="A3743" s="527">
        <f>Electricity!D3779</f>
        <v>45447</v>
      </c>
      <c r="B3743" s="528">
        <f>Electricity!E3779</f>
        <v>0.83333333333333337</v>
      </c>
      <c r="C3743" s="529">
        <f>Electricity!F3779</f>
        <v>0</v>
      </c>
      <c r="D3743" s="529">
        <f>Electricity!I3779</f>
        <v>0</v>
      </c>
      <c r="E3743" s="531" t="str">
        <f t="shared" si="119"/>
        <v>06/04/2024 08:00:00 PM</v>
      </c>
      <c r="F3743" s="530" t="str">
        <f t="shared" si="120"/>
        <v>Jun</v>
      </c>
    </row>
    <row r="3744" spans="1:6" x14ac:dyDescent="0.35">
      <c r="A3744" s="527">
        <f>Electricity!D3780</f>
        <v>45447</v>
      </c>
      <c r="B3744" s="528">
        <f>Electricity!E3780</f>
        <v>0.87500000000000011</v>
      </c>
      <c r="C3744" s="529">
        <f>Electricity!F3780</f>
        <v>0</v>
      </c>
      <c r="D3744" s="529">
        <f>Electricity!I3780</f>
        <v>0</v>
      </c>
      <c r="E3744" s="531" t="str">
        <f t="shared" si="119"/>
        <v>06/04/2024 09:00:00 PM</v>
      </c>
      <c r="F3744" s="530" t="str">
        <f t="shared" si="120"/>
        <v>Jun</v>
      </c>
    </row>
    <row r="3745" spans="1:6" x14ac:dyDescent="0.35">
      <c r="A3745" s="527">
        <f>Electricity!D3781</f>
        <v>45447</v>
      </c>
      <c r="B3745" s="528">
        <f>Electricity!E3781</f>
        <v>0.91666666666666674</v>
      </c>
      <c r="C3745" s="529">
        <f>Electricity!F3781</f>
        <v>0</v>
      </c>
      <c r="D3745" s="529">
        <f>Electricity!I3781</f>
        <v>0</v>
      </c>
      <c r="E3745" s="531" t="str">
        <f t="shared" si="119"/>
        <v>06/04/2024 10:00:00 PM</v>
      </c>
      <c r="F3745" s="530" t="str">
        <f t="shared" si="120"/>
        <v>Jun</v>
      </c>
    </row>
    <row r="3746" spans="1:6" x14ac:dyDescent="0.35">
      <c r="A3746" s="527">
        <f>Electricity!D3782</f>
        <v>45447</v>
      </c>
      <c r="B3746" s="528">
        <f>Electricity!E3782</f>
        <v>0.95833333333333337</v>
      </c>
      <c r="C3746" s="529">
        <f>Electricity!F3782</f>
        <v>0</v>
      </c>
      <c r="D3746" s="529">
        <f>Electricity!I3782</f>
        <v>0</v>
      </c>
      <c r="E3746" s="531" t="str">
        <f t="shared" si="119"/>
        <v>06/04/2024 11:00:00 PM</v>
      </c>
      <c r="F3746" s="530" t="str">
        <f t="shared" si="120"/>
        <v>Jun</v>
      </c>
    </row>
    <row r="3747" spans="1:6" x14ac:dyDescent="0.35">
      <c r="A3747" s="527">
        <f>Electricity!D3783</f>
        <v>45448</v>
      </c>
      <c r="B3747" s="528">
        <f>Electricity!E3783</f>
        <v>3.1225022567582528E-17</v>
      </c>
      <c r="C3747" s="529">
        <f>Electricity!F3783</f>
        <v>0</v>
      </c>
      <c r="D3747" s="529">
        <f>Electricity!I3783</f>
        <v>0</v>
      </c>
      <c r="E3747" s="531" t="str">
        <f t="shared" si="119"/>
        <v>06/05/2024 12:00:00 AM</v>
      </c>
      <c r="F3747" s="530" t="str">
        <f t="shared" si="120"/>
        <v>Jun</v>
      </c>
    </row>
    <row r="3748" spans="1:6" x14ac:dyDescent="0.35">
      <c r="A3748" s="527">
        <f>Electricity!D3784</f>
        <v>45448</v>
      </c>
      <c r="B3748" s="528">
        <f>Electricity!E3784</f>
        <v>4.1666666666666699E-2</v>
      </c>
      <c r="C3748" s="529">
        <f>Electricity!F3784</f>
        <v>0</v>
      </c>
      <c r="D3748" s="529">
        <f>Electricity!I3784</f>
        <v>0</v>
      </c>
      <c r="E3748" s="531" t="str">
        <f t="shared" si="119"/>
        <v>06/05/2024 01:00:00 AM</v>
      </c>
      <c r="F3748" s="530" t="str">
        <f t="shared" si="120"/>
        <v>Jun</v>
      </c>
    </row>
    <row r="3749" spans="1:6" x14ac:dyDescent="0.35">
      <c r="A3749" s="527">
        <f>Electricity!D3785</f>
        <v>45448</v>
      </c>
      <c r="B3749" s="528">
        <f>Electricity!E3785</f>
        <v>8.333333333333337E-2</v>
      </c>
      <c r="C3749" s="529">
        <f>Electricity!F3785</f>
        <v>0</v>
      </c>
      <c r="D3749" s="529">
        <f>Electricity!I3785</f>
        <v>0</v>
      </c>
      <c r="E3749" s="531" t="str">
        <f t="shared" si="119"/>
        <v>06/05/2024 02:00:00 AM</v>
      </c>
      <c r="F3749" s="530" t="str">
        <f t="shared" si="120"/>
        <v>Jun</v>
      </c>
    </row>
    <row r="3750" spans="1:6" x14ac:dyDescent="0.35">
      <c r="A3750" s="527">
        <f>Electricity!D3786</f>
        <v>45448</v>
      </c>
      <c r="B3750" s="528">
        <f>Electricity!E3786</f>
        <v>0.12500000000000006</v>
      </c>
      <c r="C3750" s="529">
        <f>Electricity!F3786</f>
        <v>0</v>
      </c>
      <c r="D3750" s="529">
        <f>Electricity!I3786</f>
        <v>0</v>
      </c>
      <c r="E3750" s="531" t="str">
        <f t="shared" si="119"/>
        <v>06/05/2024 03:00:00 AM</v>
      </c>
      <c r="F3750" s="530" t="str">
        <f t="shared" si="120"/>
        <v>Jun</v>
      </c>
    </row>
    <row r="3751" spans="1:6" x14ac:dyDescent="0.35">
      <c r="A3751" s="527">
        <f>Electricity!D3787</f>
        <v>45448</v>
      </c>
      <c r="B3751" s="528">
        <f>Electricity!E3787</f>
        <v>0.16666666666666669</v>
      </c>
      <c r="C3751" s="529">
        <f>Electricity!F3787</f>
        <v>0</v>
      </c>
      <c r="D3751" s="529">
        <f>Electricity!I3787</f>
        <v>0</v>
      </c>
      <c r="E3751" s="531" t="str">
        <f t="shared" si="119"/>
        <v>06/05/2024 04:00:00 AM</v>
      </c>
      <c r="F3751" s="530" t="str">
        <f t="shared" si="120"/>
        <v>Jun</v>
      </c>
    </row>
    <row r="3752" spans="1:6" x14ac:dyDescent="0.35">
      <c r="A3752" s="527">
        <f>Electricity!D3788</f>
        <v>45448</v>
      </c>
      <c r="B3752" s="528">
        <f>Electricity!E3788</f>
        <v>0.20833333333333337</v>
      </c>
      <c r="C3752" s="529">
        <f>Electricity!F3788</f>
        <v>0</v>
      </c>
      <c r="D3752" s="529">
        <f>Electricity!I3788</f>
        <v>0</v>
      </c>
      <c r="E3752" s="531" t="str">
        <f t="shared" si="119"/>
        <v>06/05/2024 05:00:00 AM</v>
      </c>
      <c r="F3752" s="530" t="str">
        <f t="shared" si="120"/>
        <v>Jun</v>
      </c>
    </row>
    <row r="3753" spans="1:6" x14ac:dyDescent="0.35">
      <c r="A3753" s="527">
        <f>Electricity!D3789</f>
        <v>45448</v>
      </c>
      <c r="B3753" s="528">
        <f>Electricity!E3789</f>
        <v>0.25</v>
      </c>
      <c r="C3753" s="529">
        <f>Electricity!F3789</f>
        <v>0</v>
      </c>
      <c r="D3753" s="529">
        <f>Electricity!I3789</f>
        <v>0</v>
      </c>
      <c r="E3753" s="531" t="str">
        <f t="shared" si="119"/>
        <v>06/05/2024 06:00:00 AM</v>
      </c>
      <c r="F3753" s="530" t="str">
        <f t="shared" si="120"/>
        <v>Jun</v>
      </c>
    </row>
    <row r="3754" spans="1:6" x14ac:dyDescent="0.35">
      <c r="A3754" s="527">
        <f>Electricity!D3790</f>
        <v>45448</v>
      </c>
      <c r="B3754" s="528">
        <f>Electricity!E3790</f>
        <v>0.29166666666666669</v>
      </c>
      <c r="C3754" s="529">
        <f>Electricity!F3790</f>
        <v>0</v>
      </c>
      <c r="D3754" s="529">
        <f>Electricity!I3790</f>
        <v>0</v>
      </c>
      <c r="E3754" s="531" t="str">
        <f t="shared" si="119"/>
        <v>06/05/2024 07:00:00 AM</v>
      </c>
      <c r="F3754" s="530" t="str">
        <f t="shared" si="120"/>
        <v>Jun</v>
      </c>
    </row>
    <row r="3755" spans="1:6" x14ac:dyDescent="0.35">
      <c r="A3755" s="527">
        <f>Electricity!D3791</f>
        <v>45448</v>
      </c>
      <c r="B3755" s="528">
        <f>Electricity!E3791</f>
        <v>0.33333333333333337</v>
      </c>
      <c r="C3755" s="529">
        <f>Electricity!F3791</f>
        <v>0</v>
      </c>
      <c r="D3755" s="529">
        <f>Electricity!I3791</f>
        <v>0</v>
      </c>
      <c r="E3755" s="531" t="str">
        <f t="shared" si="119"/>
        <v>06/05/2024 08:00:00 AM</v>
      </c>
      <c r="F3755" s="530" t="str">
        <f t="shared" si="120"/>
        <v>Jun</v>
      </c>
    </row>
    <row r="3756" spans="1:6" x14ac:dyDescent="0.35">
      <c r="A3756" s="527">
        <f>Electricity!D3792</f>
        <v>45448</v>
      </c>
      <c r="B3756" s="528">
        <f>Electricity!E3792</f>
        <v>0.375</v>
      </c>
      <c r="C3756" s="529">
        <f>Electricity!F3792</f>
        <v>0</v>
      </c>
      <c r="D3756" s="529">
        <f>Electricity!I3792</f>
        <v>0</v>
      </c>
      <c r="E3756" s="531" t="str">
        <f t="shared" si="119"/>
        <v>06/05/2024 09:00:00 AM</v>
      </c>
      <c r="F3756" s="530" t="str">
        <f t="shared" si="120"/>
        <v>Jun</v>
      </c>
    </row>
    <row r="3757" spans="1:6" x14ac:dyDescent="0.35">
      <c r="A3757" s="527">
        <f>Electricity!D3793</f>
        <v>45448</v>
      </c>
      <c r="B3757" s="528">
        <f>Electricity!E3793</f>
        <v>0.41666666666666669</v>
      </c>
      <c r="C3757" s="529">
        <f>Electricity!F3793</f>
        <v>0</v>
      </c>
      <c r="D3757" s="529">
        <f>Electricity!I3793</f>
        <v>0</v>
      </c>
      <c r="E3757" s="531" t="str">
        <f t="shared" si="119"/>
        <v>06/05/2024 10:00:00 AM</v>
      </c>
      <c r="F3757" s="530" t="str">
        <f t="shared" si="120"/>
        <v>Jun</v>
      </c>
    </row>
    <row r="3758" spans="1:6" x14ac:dyDescent="0.35">
      <c r="A3758" s="527">
        <f>Electricity!D3794</f>
        <v>45448</v>
      </c>
      <c r="B3758" s="528">
        <f>Electricity!E3794</f>
        <v>0.45833333333333337</v>
      </c>
      <c r="C3758" s="529">
        <f>Electricity!F3794</f>
        <v>0</v>
      </c>
      <c r="D3758" s="529">
        <f>Electricity!I3794</f>
        <v>0</v>
      </c>
      <c r="E3758" s="531" t="str">
        <f t="shared" si="119"/>
        <v>06/05/2024 11:00:00 AM</v>
      </c>
      <c r="F3758" s="530" t="str">
        <f t="shared" si="120"/>
        <v>Jun</v>
      </c>
    </row>
    <row r="3759" spans="1:6" x14ac:dyDescent="0.35">
      <c r="A3759" s="527">
        <f>Electricity!D3795</f>
        <v>45448</v>
      </c>
      <c r="B3759" s="528">
        <f>Electricity!E3795</f>
        <v>0.50000000000000011</v>
      </c>
      <c r="C3759" s="529">
        <f>Electricity!F3795</f>
        <v>0</v>
      </c>
      <c r="D3759" s="529">
        <f>Electricity!I3795</f>
        <v>0</v>
      </c>
      <c r="E3759" s="531" t="str">
        <f t="shared" si="119"/>
        <v>06/05/2024 12:00:00 PM</v>
      </c>
      <c r="F3759" s="530" t="str">
        <f t="shared" si="120"/>
        <v>Jun</v>
      </c>
    </row>
    <row r="3760" spans="1:6" x14ac:dyDescent="0.35">
      <c r="A3760" s="527">
        <f>Electricity!D3796</f>
        <v>45448</v>
      </c>
      <c r="B3760" s="528">
        <f>Electricity!E3796</f>
        <v>0.54166666666666674</v>
      </c>
      <c r="C3760" s="529">
        <f>Electricity!F3796</f>
        <v>0</v>
      </c>
      <c r="D3760" s="529">
        <f>Electricity!I3796</f>
        <v>0</v>
      </c>
      <c r="E3760" s="531" t="str">
        <f t="shared" si="119"/>
        <v>06/05/2024 01:00:00 PM</v>
      </c>
      <c r="F3760" s="530" t="str">
        <f t="shared" si="120"/>
        <v>Jun</v>
      </c>
    </row>
    <row r="3761" spans="1:6" x14ac:dyDescent="0.35">
      <c r="A3761" s="527">
        <f>Electricity!D3797</f>
        <v>45448</v>
      </c>
      <c r="B3761" s="528">
        <f>Electricity!E3797</f>
        <v>0.58333333333333337</v>
      </c>
      <c r="C3761" s="529">
        <f>Electricity!F3797</f>
        <v>0</v>
      </c>
      <c r="D3761" s="529">
        <f>Electricity!I3797</f>
        <v>0</v>
      </c>
      <c r="E3761" s="531" t="str">
        <f t="shared" si="119"/>
        <v>06/05/2024 02:00:00 PM</v>
      </c>
      <c r="F3761" s="530" t="str">
        <f t="shared" si="120"/>
        <v>Jun</v>
      </c>
    </row>
    <row r="3762" spans="1:6" x14ac:dyDescent="0.35">
      <c r="A3762" s="527">
        <f>Electricity!D3798</f>
        <v>45448</v>
      </c>
      <c r="B3762" s="528">
        <f>Electricity!E3798</f>
        <v>0.62500000000000011</v>
      </c>
      <c r="C3762" s="529">
        <f>Electricity!F3798</f>
        <v>0</v>
      </c>
      <c r="D3762" s="529">
        <f>Electricity!I3798</f>
        <v>0</v>
      </c>
      <c r="E3762" s="531" t="str">
        <f t="shared" si="119"/>
        <v>06/05/2024 03:00:00 PM</v>
      </c>
      <c r="F3762" s="530" t="str">
        <f t="shared" si="120"/>
        <v>Jun</v>
      </c>
    </row>
    <row r="3763" spans="1:6" x14ac:dyDescent="0.35">
      <c r="A3763" s="527">
        <f>Electricity!D3799</f>
        <v>45448</v>
      </c>
      <c r="B3763" s="528">
        <f>Electricity!E3799</f>
        <v>0.66666666666666674</v>
      </c>
      <c r="C3763" s="529">
        <f>Electricity!F3799</f>
        <v>0</v>
      </c>
      <c r="D3763" s="529">
        <f>Electricity!I3799</f>
        <v>0</v>
      </c>
      <c r="E3763" s="531" t="str">
        <f t="shared" si="119"/>
        <v>06/05/2024 04:00:00 PM</v>
      </c>
      <c r="F3763" s="530" t="str">
        <f t="shared" si="120"/>
        <v>Jun</v>
      </c>
    </row>
    <row r="3764" spans="1:6" x14ac:dyDescent="0.35">
      <c r="A3764" s="527">
        <f>Electricity!D3800</f>
        <v>45448</v>
      </c>
      <c r="B3764" s="528">
        <f>Electricity!E3800</f>
        <v>0.70833333333333337</v>
      </c>
      <c r="C3764" s="529">
        <f>Electricity!F3800</f>
        <v>0</v>
      </c>
      <c r="D3764" s="529">
        <f>Electricity!I3800</f>
        <v>0</v>
      </c>
      <c r="E3764" s="531" t="str">
        <f t="shared" ref="E3764:E3827" si="121">CONCATENATE(TEXT(A3764,"mm/dd/yyyy")," ",TEXT(B3764,"hh:mm:ss AM/PM"))</f>
        <v>06/05/2024 05:00:00 PM</v>
      </c>
      <c r="F3764" s="530" t="str">
        <f t="shared" si="120"/>
        <v>Jun</v>
      </c>
    </row>
    <row r="3765" spans="1:6" x14ac:dyDescent="0.35">
      <c r="A3765" s="527">
        <f>Electricity!D3801</f>
        <v>45448</v>
      </c>
      <c r="B3765" s="528">
        <f>Electricity!E3801</f>
        <v>0.75000000000000011</v>
      </c>
      <c r="C3765" s="529">
        <f>Electricity!F3801</f>
        <v>0</v>
      </c>
      <c r="D3765" s="529">
        <f>Electricity!I3801</f>
        <v>0</v>
      </c>
      <c r="E3765" s="531" t="str">
        <f t="shared" si="121"/>
        <v>06/05/2024 06:00:00 PM</v>
      </c>
      <c r="F3765" s="530" t="str">
        <f t="shared" si="120"/>
        <v>Jun</v>
      </c>
    </row>
    <row r="3766" spans="1:6" x14ac:dyDescent="0.35">
      <c r="A3766" s="527">
        <f>Electricity!D3802</f>
        <v>45448</v>
      </c>
      <c r="B3766" s="528">
        <f>Electricity!E3802</f>
        <v>0.79166666666666674</v>
      </c>
      <c r="C3766" s="529">
        <f>Electricity!F3802</f>
        <v>0</v>
      </c>
      <c r="D3766" s="529">
        <f>Electricity!I3802</f>
        <v>0</v>
      </c>
      <c r="E3766" s="531" t="str">
        <f t="shared" si="121"/>
        <v>06/05/2024 07:00:00 PM</v>
      </c>
      <c r="F3766" s="530" t="str">
        <f t="shared" si="120"/>
        <v>Jun</v>
      </c>
    </row>
    <row r="3767" spans="1:6" x14ac:dyDescent="0.35">
      <c r="A3767" s="527">
        <f>Electricity!D3803</f>
        <v>45448</v>
      </c>
      <c r="B3767" s="528">
        <f>Electricity!E3803</f>
        <v>0.83333333333333337</v>
      </c>
      <c r="C3767" s="529">
        <f>Electricity!F3803</f>
        <v>0</v>
      </c>
      <c r="D3767" s="529">
        <f>Electricity!I3803</f>
        <v>0</v>
      </c>
      <c r="E3767" s="531" t="str">
        <f t="shared" si="121"/>
        <v>06/05/2024 08:00:00 PM</v>
      </c>
      <c r="F3767" s="530" t="str">
        <f t="shared" si="120"/>
        <v>Jun</v>
      </c>
    </row>
    <row r="3768" spans="1:6" x14ac:dyDescent="0.35">
      <c r="A3768" s="527">
        <f>Electricity!D3804</f>
        <v>45448</v>
      </c>
      <c r="B3768" s="528">
        <f>Electricity!E3804</f>
        <v>0.87500000000000011</v>
      </c>
      <c r="C3768" s="529">
        <f>Electricity!F3804</f>
        <v>0</v>
      </c>
      <c r="D3768" s="529">
        <f>Electricity!I3804</f>
        <v>0</v>
      </c>
      <c r="E3768" s="531" t="str">
        <f t="shared" si="121"/>
        <v>06/05/2024 09:00:00 PM</v>
      </c>
      <c r="F3768" s="530" t="str">
        <f t="shared" si="120"/>
        <v>Jun</v>
      </c>
    </row>
    <row r="3769" spans="1:6" x14ac:dyDescent="0.35">
      <c r="A3769" s="527">
        <f>Electricity!D3805</f>
        <v>45448</v>
      </c>
      <c r="B3769" s="528">
        <f>Electricity!E3805</f>
        <v>0.91666666666666674</v>
      </c>
      <c r="C3769" s="529">
        <f>Electricity!F3805</f>
        <v>0</v>
      </c>
      <c r="D3769" s="529">
        <f>Electricity!I3805</f>
        <v>0</v>
      </c>
      <c r="E3769" s="531" t="str">
        <f t="shared" si="121"/>
        <v>06/05/2024 10:00:00 PM</v>
      </c>
      <c r="F3769" s="530" t="str">
        <f t="shared" si="120"/>
        <v>Jun</v>
      </c>
    </row>
    <row r="3770" spans="1:6" x14ac:dyDescent="0.35">
      <c r="A3770" s="527">
        <f>Electricity!D3806</f>
        <v>45448</v>
      </c>
      <c r="B3770" s="528">
        <f>Electricity!E3806</f>
        <v>0.95833333333333337</v>
      </c>
      <c r="C3770" s="529">
        <f>Electricity!F3806</f>
        <v>0</v>
      </c>
      <c r="D3770" s="529">
        <f>Electricity!I3806</f>
        <v>0</v>
      </c>
      <c r="E3770" s="531" t="str">
        <f t="shared" si="121"/>
        <v>06/05/2024 11:00:00 PM</v>
      </c>
      <c r="F3770" s="530" t="str">
        <f t="shared" si="120"/>
        <v>Jun</v>
      </c>
    </row>
    <row r="3771" spans="1:6" x14ac:dyDescent="0.35">
      <c r="A3771" s="527">
        <f>Electricity!D3807</f>
        <v>45449</v>
      </c>
      <c r="B3771" s="528">
        <f>Electricity!E3807</f>
        <v>3.1225022567582528E-17</v>
      </c>
      <c r="C3771" s="529">
        <f>Electricity!F3807</f>
        <v>0</v>
      </c>
      <c r="D3771" s="529">
        <f>Electricity!I3807</f>
        <v>0</v>
      </c>
      <c r="E3771" s="531" t="str">
        <f t="shared" si="121"/>
        <v>06/06/2024 12:00:00 AM</v>
      </c>
      <c r="F3771" s="530" t="str">
        <f t="shared" si="120"/>
        <v>Jun</v>
      </c>
    </row>
    <row r="3772" spans="1:6" x14ac:dyDescent="0.35">
      <c r="A3772" s="527">
        <f>Electricity!D3808</f>
        <v>45449</v>
      </c>
      <c r="B3772" s="528">
        <f>Electricity!E3808</f>
        <v>4.1666666666666699E-2</v>
      </c>
      <c r="C3772" s="529">
        <f>Electricity!F3808</f>
        <v>0</v>
      </c>
      <c r="D3772" s="529">
        <f>Electricity!I3808</f>
        <v>0</v>
      </c>
      <c r="E3772" s="531" t="str">
        <f t="shared" si="121"/>
        <v>06/06/2024 01:00:00 AM</v>
      </c>
      <c r="F3772" s="530" t="str">
        <f t="shared" si="120"/>
        <v>Jun</v>
      </c>
    </row>
    <row r="3773" spans="1:6" x14ac:dyDescent="0.35">
      <c r="A3773" s="527">
        <f>Electricity!D3809</f>
        <v>45449</v>
      </c>
      <c r="B3773" s="528">
        <f>Electricity!E3809</f>
        <v>8.333333333333337E-2</v>
      </c>
      <c r="C3773" s="529">
        <f>Electricity!F3809</f>
        <v>0</v>
      </c>
      <c r="D3773" s="529">
        <f>Electricity!I3809</f>
        <v>0</v>
      </c>
      <c r="E3773" s="531" t="str">
        <f t="shared" si="121"/>
        <v>06/06/2024 02:00:00 AM</v>
      </c>
      <c r="F3773" s="530" t="str">
        <f t="shared" si="120"/>
        <v>Jun</v>
      </c>
    </row>
    <row r="3774" spans="1:6" x14ac:dyDescent="0.35">
      <c r="A3774" s="527">
        <f>Electricity!D3810</f>
        <v>45449</v>
      </c>
      <c r="B3774" s="528">
        <f>Electricity!E3810</f>
        <v>0.12500000000000006</v>
      </c>
      <c r="C3774" s="529">
        <f>Electricity!F3810</f>
        <v>0</v>
      </c>
      <c r="D3774" s="529">
        <f>Electricity!I3810</f>
        <v>0</v>
      </c>
      <c r="E3774" s="531" t="str">
        <f t="shared" si="121"/>
        <v>06/06/2024 03:00:00 AM</v>
      </c>
      <c r="F3774" s="530" t="str">
        <f t="shared" si="120"/>
        <v>Jun</v>
      </c>
    </row>
    <row r="3775" spans="1:6" x14ac:dyDescent="0.35">
      <c r="A3775" s="527">
        <f>Electricity!D3811</f>
        <v>45449</v>
      </c>
      <c r="B3775" s="528">
        <f>Electricity!E3811</f>
        <v>0.16666666666666669</v>
      </c>
      <c r="C3775" s="529">
        <f>Electricity!F3811</f>
        <v>0</v>
      </c>
      <c r="D3775" s="529">
        <f>Electricity!I3811</f>
        <v>0</v>
      </c>
      <c r="E3775" s="531" t="str">
        <f t="shared" si="121"/>
        <v>06/06/2024 04:00:00 AM</v>
      </c>
      <c r="F3775" s="530" t="str">
        <f t="shared" si="120"/>
        <v>Jun</v>
      </c>
    </row>
    <row r="3776" spans="1:6" x14ac:dyDescent="0.35">
      <c r="A3776" s="527">
        <f>Electricity!D3812</f>
        <v>45449</v>
      </c>
      <c r="B3776" s="528">
        <f>Electricity!E3812</f>
        <v>0.20833333333333337</v>
      </c>
      <c r="C3776" s="529">
        <f>Electricity!F3812</f>
        <v>0</v>
      </c>
      <c r="D3776" s="529">
        <f>Electricity!I3812</f>
        <v>0</v>
      </c>
      <c r="E3776" s="531" t="str">
        <f t="shared" si="121"/>
        <v>06/06/2024 05:00:00 AM</v>
      </c>
      <c r="F3776" s="530" t="str">
        <f t="shared" si="120"/>
        <v>Jun</v>
      </c>
    </row>
    <row r="3777" spans="1:6" x14ac:dyDescent="0.35">
      <c r="A3777" s="527">
        <f>Electricity!D3813</f>
        <v>45449</v>
      </c>
      <c r="B3777" s="528">
        <f>Electricity!E3813</f>
        <v>0.25</v>
      </c>
      <c r="C3777" s="529">
        <f>Electricity!F3813</f>
        <v>0</v>
      </c>
      <c r="D3777" s="529">
        <f>Electricity!I3813</f>
        <v>0</v>
      </c>
      <c r="E3777" s="531" t="str">
        <f t="shared" si="121"/>
        <v>06/06/2024 06:00:00 AM</v>
      </c>
      <c r="F3777" s="530" t="str">
        <f t="shared" si="120"/>
        <v>Jun</v>
      </c>
    </row>
    <row r="3778" spans="1:6" x14ac:dyDescent="0.35">
      <c r="A3778" s="527">
        <f>Electricity!D3814</f>
        <v>45449</v>
      </c>
      <c r="B3778" s="528">
        <f>Electricity!E3814</f>
        <v>0.29166666666666669</v>
      </c>
      <c r="C3778" s="529">
        <f>Electricity!F3814</f>
        <v>0</v>
      </c>
      <c r="D3778" s="529">
        <f>Electricity!I3814</f>
        <v>0</v>
      </c>
      <c r="E3778" s="531" t="str">
        <f t="shared" si="121"/>
        <v>06/06/2024 07:00:00 AM</v>
      </c>
      <c r="F3778" s="530" t="str">
        <f t="shared" si="120"/>
        <v>Jun</v>
      </c>
    </row>
    <row r="3779" spans="1:6" x14ac:dyDescent="0.35">
      <c r="A3779" s="527">
        <f>Electricity!D3815</f>
        <v>45449</v>
      </c>
      <c r="B3779" s="528">
        <f>Electricity!E3815</f>
        <v>0.33333333333333337</v>
      </c>
      <c r="C3779" s="529">
        <f>Electricity!F3815</f>
        <v>0</v>
      </c>
      <c r="D3779" s="529">
        <f>Electricity!I3815</f>
        <v>0</v>
      </c>
      <c r="E3779" s="531" t="str">
        <f t="shared" si="121"/>
        <v>06/06/2024 08:00:00 AM</v>
      </c>
      <c r="F3779" s="530" t="str">
        <f t="shared" ref="F3779:F3842" si="122">TEXT(A3779,"mmm")</f>
        <v>Jun</v>
      </c>
    </row>
    <row r="3780" spans="1:6" x14ac:dyDescent="0.35">
      <c r="A3780" s="527">
        <f>Electricity!D3816</f>
        <v>45449</v>
      </c>
      <c r="B3780" s="528">
        <f>Electricity!E3816</f>
        <v>0.375</v>
      </c>
      <c r="C3780" s="529">
        <f>Electricity!F3816</f>
        <v>0</v>
      </c>
      <c r="D3780" s="529">
        <f>Electricity!I3816</f>
        <v>0</v>
      </c>
      <c r="E3780" s="531" t="str">
        <f t="shared" si="121"/>
        <v>06/06/2024 09:00:00 AM</v>
      </c>
      <c r="F3780" s="530" t="str">
        <f t="shared" si="122"/>
        <v>Jun</v>
      </c>
    </row>
    <row r="3781" spans="1:6" x14ac:dyDescent="0.35">
      <c r="A3781" s="527">
        <f>Electricity!D3817</f>
        <v>45449</v>
      </c>
      <c r="B3781" s="528">
        <f>Electricity!E3817</f>
        <v>0.41666666666666669</v>
      </c>
      <c r="C3781" s="529">
        <f>Electricity!F3817</f>
        <v>0</v>
      </c>
      <c r="D3781" s="529">
        <f>Electricity!I3817</f>
        <v>0</v>
      </c>
      <c r="E3781" s="531" t="str">
        <f t="shared" si="121"/>
        <v>06/06/2024 10:00:00 AM</v>
      </c>
      <c r="F3781" s="530" t="str">
        <f t="shared" si="122"/>
        <v>Jun</v>
      </c>
    </row>
    <row r="3782" spans="1:6" x14ac:dyDescent="0.35">
      <c r="A3782" s="527">
        <f>Electricity!D3818</f>
        <v>45449</v>
      </c>
      <c r="B3782" s="528">
        <f>Electricity!E3818</f>
        <v>0.45833333333333337</v>
      </c>
      <c r="C3782" s="529">
        <f>Electricity!F3818</f>
        <v>0</v>
      </c>
      <c r="D3782" s="529">
        <f>Electricity!I3818</f>
        <v>0</v>
      </c>
      <c r="E3782" s="531" t="str">
        <f t="shared" si="121"/>
        <v>06/06/2024 11:00:00 AM</v>
      </c>
      <c r="F3782" s="530" t="str">
        <f t="shared" si="122"/>
        <v>Jun</v>
      </c>
    </row>
    <row r="3783" spans="1:6" x14ac:dyDescent="0.35">
      <c r="A3783" s="527">
        <f>Electricity!D3819</f>
        <v>45449</v>
      </c>
      <c r="B3783" s="528">
        <f>Electricity!E3819</f>
        <v>0.50000000000000011</v>
      </c>
      <c r="C3783" s="529">
        <f>Electricity!F3819</f>
        <v>0</v>
      </c>
      <c r="D3783" s="529">
        <f>Electricity!I3819</f>
        <v>0</v>
      </c>
      <c r="E3783" s="531" t="str">
        <f t="shared" si="121"/>
        <v>06/06/2024 12:00:00 PM</v>
      </c>
      <c r="F3783" s="530" t="str">
        <f t="shared" si="122"/>
        <v>Jun</v>
      </c>
    </row>
    <row r="3784" spans="1:6" x14ac:dyDescent="0.35">
      <c r="A3784" s="527">
        <f>Electricity!D3820</f>
        <v>45449</v>
      </c>
      <c r="B3784" s="528">
        <f>Electricity!E3820</f>
        <v>0.54166666666666674</v>
      </c>
      <c r="C3784" s="529">
        <f>Electricity!F3820</f>
        <v>0</v>
      </c>
      <c r="D3784" s="529">
        <f>Electricity!I3820</f>
        <v>0</v>
      </c>
      <c r="E3784" s="531" t="str">
        <f t="shared" si="121"/>
        <v>06/06/2024 01:00:00 PM</v>
      </c>
      <c r="F3784" s="530" t="str">
        <f t="shared" si="122"/>
        <v>Jun</v>
      </c>
    </row>
    <row r="3785" spans="1:6" x14ac:dyDescent="0.35">
      <c r="A3785" s="527">
        <f>Electricity!D3821</f>
        <v>45449</v>
      </c>
      <c r="B3785" s="528">
        <f>Electricity!E3821</f>
        <v>0.58333333333333337</v>
      </c>
      <c r="C3785" s="529">
        <f>Electricity!F3821</f>
        <v>0</v>
      </c>
      <c r="D3785" s="529">
        <f>Electricity!I3821</f>
        <v>0</v>
      </c>
      <c r="E3785" s="531" t="str">
        <f t="shared" si="121"/>
        <v>06/06/2024 02:00:00 PM</v>
      </c>
      <c r="F3785" s="530" t="str">
        <f t="shared" si="122"/>
        <v>Jun</v>
      </c>
    </row>
    <row r="3786" spans="1:6" x14ac:dyDescent="0.35">
      <c r="A3786" s="527">
        <f>Electricity!D3822</f>
        <v>45449</v>
      </c>
      <c r="B3786" s="528">
        <f>Electricity!E3822</f>
        <v>0.62500000000000011</v>
      </c>
      <c r="C3786" s="529">
        <f>Electricity!F3822</f>
        <v>0</v>
      </c>
      <c r="D3786" s="529">
        <f>Electricity!I3822</f>
        <v>0</v>
      </c>
      <c r="E3786" s="531" t="str">
        <f t="shared" si="121"/>
        <v>06/06/2024 03:00:00 PM</v>
      </c>
      <c r="F3786" s="530" t="str">
        <f t="shared" si="122"/>
        <v>Jun</v>
      </c>
    </row>
    <row r="3787" spans="1:6" x14ac:dyDescent="0.35">
      <c r="A3787" s="527">
        <f>Electricity!D3823</f>
        <v>45449</v>
      </c>
      <c r="B3787" s="528">
        <f>Electricity!E3823</f>
        <v>0.66666666666666674</v>
      </c>
      <c r="C3787" s="529">
        <f>Electricity!F3823</f>
        <v>0</v>
      </c>
      <c r="D3787" s="529">
        <f>Electricity!I3823</f>
        <v>0</v>
      </c>
      <c r="E3787" s="531" t="str">
        <f t="shared" si="121"/>
        <v>06/06/2024 04:00:00 PM</v>
      </c>
      <c r="F3787" s="530" t="str">
        <f t="shared" si="122"/>
        <v>Jun</v>
      </c>
    </row>
    <row r="3788" spans="1:6" x14ac:dyDescent="0.35">
      <c r="A3788" s="527">
        <f>Electricity!D3824</f>
        <v>45449</v>
      </c>
      <c r="B3788" s="528">
        <f>Electricity!E3824</f>
        <v>0.70833333333333337</v>
      </c>
      <c r="C3788" s="529">
        <f>Electricity!F3824</f>
        <v>0</v>
      </c>
      <c r="D3788" s="529">
        <f>Electricity!I3824</f>
        <v>0</v>
      </c>
      <c r="E3788" s="531" t="str">
        <f t="shared" si="121"/>
        <v>06/06/2024 05:00:00 PM</v>
      </c>
      <c r="F3788" s="530" t="str">
        <f t="shared" si="122"/>
        <v>Jun</v>
      </c>
    </row>
    <row r="3789" spans="1:6" x14ac:dyDescent="0.35">
      <c r="A3789" s="527">
        <f>Electricity!D3825</f>
        <v>45449</v>
      </c>
      <c r="B3789" s="528">
        <f>Electricity!E3825</f>
        <v>0.75000000000000011</v>
      </c>
      <c r="C3789" s="529">
        <f>Electricity!F3825</f>
        <v>0</v>
      </c>
      <c r="D3789" s="529">
        <f>Electricity!I3825</f>
        <v>0</v>
      </c>
      <c r="E3789" s="531" t="str">
        <f t="shared" si="121"/>
        <v>06/06/2024 06:00:00 PM</v>
      </c>
      <c r="F3789" s="530" t="str">
        <f t="shared" si="122"/>
        <v>Jun</v>
      </c>
    </row>
    <row r="3790" spans="1:6" x14ac:dyDescent="0.35">
      <c r="A3790" s="527">
        <f>Electricity!D3826</f>
        <v>45449</v>
      </c>
      <c r="B3790" s="528">
        <f>Electricity!E3826</f>
        <v>0.79166666666666674</v>
      </c>
      <c r="C3790" s="529">
        <f>Electricity!F3826</f>
        <v>0</v>
      </c>
      <c r="D3790" s="529">
        <f>Electricity!I3826</f>
        <v>0</v>
      </c>
      <c r="E3790" s="531" t="str">
        <f t="shared" si="121"/>
        <v>06/06/2024 07:00:00 PM</v>
      </c>
      <c r="F3790" s="530" t="str">
        <f t="shared" si="122"/>
        <v>Jun</v>
      </c>
    </row>
    <row r="3791" spans="1:6" x14ac:dyDescent="0.35">
      <c r="A3791" s="527">
        <f>Electricity!D3827</f>
        <v>45449</v>
      </c>
      <c r="B3791" s="528">
        <f>Electricity!E3827</f>
        <v>0.83333333333333337</v>
      </c>
      <c r="C3791" s="529">
        <f>Electricity!F3827</f>
        <v>0</v>
      </c>
      <c r="D3791" s="529">
        <f>Electricity!I3827</f>
        <v>0</v>
      </c>
      <c r="E3791" s="531" t="str">
        <f t="shared" si="121"/>
        <v>06/06/2024 08:00:00 PM</v>
      </c>
      <c r="F3791" s="530" t="str">
        <f t="shared" si="122"/>
        <v>Jun</v>
      </c>
    </row>
    <row r="3792" spans="1:6" x14ac:dyDescent="0.35">
      <c r="A3792" s="527">
        <f>Electricity!D3828</f>
        <v>45449</v>
      </c>
      <c r="B3792" s="528">
        <f>Electricity!E3828</f>
        <v>0.87500000000000011</v>
      </c>
      <c r="C3792" s="529">
        <f>Electricity!F3828</f>
        <v>0</v>
      </c>
      <c r="D3792" s="529">
        <f>Electricity!I3828</f>
        <v>0</v>
      </c>
      <c r="E3792" s="531" t="str">
        <f t="shared" si="121"/>
        <v>06/06/2024 09:00:00 PM</v>
      </c>
      <c r="F3792" s="530" t="str">
        <f t="shared" si="122"/>
        <v>Jun</v>
      </c>
    </row>
    <row r="3793" spans="1:6" x14ac:dyDescent="0.35">
      <c r="A3793" s="527">
        <f>Electricity!D3829</f>
        <v>45449</v>
      </c>
      <c r="B3793" s="528">
        <f>Electricity!E3829</f>
        <v>0.91666666666666674</v>
      </c>
      <c r="C3793" s="529">
        <f>Electricity!F3829</f>
        <v>0</v>
      </c>
      <c r="D3793" s="529">
        <f>Electricity!I3829</f>
        <v>0</v>
      </c>
      <c r="E3793" s="531" t="str">
        <f t="shared" si="121"/>
        <v>06/06/2024 10:00:00 PM</v>
      </c>
      <c r="F3793" s="530" t="str">
        <f t="shared" si="122"/>
        <v>Jun</v>
      </c>
    </row>
    <row r="3794" spans="1:6" x14ac:dyDescent="0.35">
      <c r="A3794" s="527">
        <f>Electricity!D3830</f>
        <v>45449</v>
      </c>
      <c r="B3794" s="528">
        <f>Electricity!E3830</f>
        <v>0.95833333333333337</v>
      </c>
      <c r="C3794" s="529">
        <f>Electricity!F3830</f>
        <v>0</v>
      </c>
      <c r="D3794" s="529">
        <f>Electricity!I3830</f>
        <v>0</v>
      </c>
      <c r="E3794" s="531" t="str">
        <f t="shared" si="121"/>
        <v>06/06/2024 11:00:00 PM</v>
      </c>
      <c r="F3794" s="530" t="str">
        <f t="shared" si="122"/>
        <v>Jun</v>
      </c>
    </row>
    <row r="3795" spans="1:6" x14ac:dyDescent="0.35">
      <c r="A3795" s="527">
        <f>Electricity!D3831</f>
        <v>45450</v>
      </c>
      <c r="B3795" s="528">
        <f>Electricity!E3831</f>
        <v>3.1225022567582528E-17</v>
      </c>
      <c r="C3795" s="529">
        <f>Electricity!F3831</f>
        <v>0</v>
      </c>
      <c r="D3795" s="529">
        <f>Electricity!I3831</f>
        <v>0</v>
      </c>
      <c r="E3795" s="531" t="str">
        <f t="shared" si="121"/>
        <v>06/07/2024 12:00:00 AM</v>
      </c>
      <c r="F3795" s="530" t="str">
        <f t="shared" si="122"/>
        <v>Jun</v>
      </c>
    </row>
    <row r="3796" spans="1:6" x14ac:dyDescent="0.35">
      <c r="A3796" s="527">
        <f>Electricity!D3832</f>
        <v>45450</v>
      </c>
      <c r="B3796" s="528">
        <f>Electricity!E3832</f>
        <v>4.1666666666666699E-2</v>
      </c>
      <c r="C3796" s="529">
        <f>Electricity!F3832</f>
        <v>0</v>
      </c>
      <c r="D3796" s="529">
        <f>Electricity!I3832</f>
        <v>0</v>
      </c>
      <c r="E3796" s="531" t="str">
        <f t="shared" si="121"/>
        <v>06/07/2024 01:00:00 AM</v>
      </c>
      <c r="F3796" s="530" t="str">
        <f t="shared" si="122"/>
        <v>Jun</v>
      </c>
    </row>
    <row r="3797" spans="1:6" x14ac:dyDescent="0.35">
      <c r="A3797" s="527">
        <f>Electricity!D3833</f>
        <v>45450</v>
      </c>
      <c r="B3797" s="528">
        <f>Electricity!E3833</f>
        <v>8.333333333333337E-2</v>
      </c>
      <c r="C3797" s="529">
        <f>Electricity!F3833</f>
        <v>0</v>
      </c>
      <c r="D3797" s="529">
        <f>Electricity!I3833</f>
        <v>0</v>
      </c>
      <c r="E3797" s="531" t="str">
        <f t="shared" si="121"/>
        <v>06/07/2024 02:00:00 AM</v>
      </c>
      <c r="F3797" s="530" t="str">
        <f t="shared" si="122"/>
        <v>Jun</v>
      </c>
    </row>
    <row r="3798" spans="1:6" x14ac:dyDescent="0.35">
      <c r="A3798" s="527">
        <f>Electricity!D3834</f>
        <v>45450</v>
      </c>
      <c r="B3798" s="528">
        <f>Electricity!E3834</f>
        <v>0.12500000000000006</v>
      </c>
      <c r="C3798" s="529">
        <f>Electricity!F3834</f>
        <v>0</v>
      </c>
      <c r="D3798" s="529">
        <f>Electricity!I3834</f>
        <v>0</v>
      </c>
      <c r="E3798" s="531" t="str">
        <f t="shared" si="121"/>
        <v>06/07/2024 03:00:00 AM</v>
      </c>
      <c r="F3798" s="530" t="str">
        <f t="shared" si="122"/>
        <v>Jun</v>
      </c>
    </row>
    <row r="3799" spans="1:6" x14ac:dyDescent="0.35">
      <c r="A3799" s="527">
        <f>Electricity!D3835</f>
        <v>45450</v>
      </c>
      <c r="B3799" s="528">
        <f>Electricity!E3835</f>
        <v>0.16666666666666669</v>
      </c>
      <c r="C3799" s="529">
        <f>Electricity!F3835</f>
        <v>0</v>
      </c>
      <c r="D3799" s="529">
        <f>Electricity!I3835</f>
        <v>0</v>
      </c>
      <c r="E3799" s="531" t="str">
        <f t="shared" si="121"/>
        <v>06/07/2024 04:00:00 AM</v>
      </c>
      <c r="F3799" s="530" t="str">
        <f t="shared" si="122"/>
        <v>Jun</v>
      </c>
    </row>
    <row r="3800" spans="1:6" x14ac:dyDescent="0.35">
      <c r="A3800" s="527">
        <f>Electricity!D3836</f>
        <v>45450</v>
      </c>
      <c r="B3800" s="528">
        <f>Electricity!E3836</f>
        <v>0.20833333333333337</v>
      </c>
      <c r="C3800" s="529">
        <f>Electricity!F3836</f>
        <v>0</v>
      </c>
      <c r="D3800" s="529">
        <f>Electricity!I3836</f>
        <v>0</v>
      </c>
      <c r="E3800" s="531" t="str">
        <f t="shared" si="121"/>
        <v>06/07/2024 05:00:00 AM</v>
      </c>
      <c r="F3800" s="530" t="str">
        <f t="shared" si="122"/>
        <v>Jun</v>
      </c>
    </row>
    <row r="3801" spans="1:6" x14ac:dyDescent="0.35">
      <c r="A3801" s="527">
        <f>Electricity!D3837</f>
        <v>45450</v>
      </c>
      <c r="B3801" s="528">
        <f>Electricity!E3837</f>
        <v>0.25</v>
      </c>
      <c r="C3801" s="529">
        <f>Electricity!F3837</f>
        <v>0</v>
      </c>
      <c r="D3801" s="529">
        <f>Electricity!I3837</f>
        <v>0</v>
      </c>
      <c r="E3801" s="531" t="str">
        <f t="shared" si="121"/>
        <v>06/07/2024 06:00:00 AM</v>
      </c>
      <c r="F3801" s="530" t="str">
        <f t="shared" si="122"/>
        <v>Jun</v>
      </c>
    </row>
    <row r="3802" spans="1:6" x14ac:dyDescent="0.35">
      <c r="A3802" s="527">
        <f>Electricity!D3838</f>
        <v>45450</v>
      </c>
      <c r="B3802" s="528">
        <f>Electricity!E3838</f>
        <v>0.29166666666666669</v>
      </c>
      <c r="C3802" s="529">
        <f>Electricity!F3838</f>
        <v>0</v>
      </c>
      <c r="D3802" s="529">
        <f>Electricity!I3838</f>
        <v>0</v>
      </c>
      <c r="E3802" s="531" t="str">
        <f t="shared" si="121"/>
        <v>06/07/2024 07:00:00 AM</v>
      </c>
      <c r="F3802" s="530" t="str">
        <f t="shared" si="122"/>
        <v>Jun</v>
      </c>
    </row>
    <row r="3803" spans="1:6" x14ac:dyDescent="0.35">
      <c r="A3803" s="527">
        <f>Electricity!D3839</f>
        <v>45450</v>
      </c>
      <c r="B3803" s="528">
        <f>Electricity!E3839</f>
        <v>0.33333333333333337</v>
      </c>
      <c r="C3803" s="529">
        <f>Electricity!F3839</f>
        <v>0</v>
      </c>
      <c r="D3803" s="529">
        <f>Electricity!I3839</f>
        <v>0</v>
      </c>
      <c r="E3803" s="531" t="str">
        <f t="shared" si="121"/>
        <v>06/07/2024 08:00:00 AM</v>
      </c>
      <c r="F3803" s="530" t="str">
        <f t="shared" si="122"/>
        <v>Jun</v>
      </c>
    </row>
    <row r="3804" spans="1:6" x14ac:dyDescent="0.35">
      <c r="A3804" s="527">
        <f>Electricity!D3840</f>
        <v>45450</v>
      </c>
      <c r="B3804" s="528">
        <f>Electricity!E3840</f>
        <v>0.375</v>
      </c>
      <c r="C3804" s="529">
        <f>Electricity!F3840</f>
        <v>0</v>
      </c>
      <c r="D3804" s="529">
        <f>Electricity!I3840</f>
        <v>0</v>
      </c>
      <c r="E3804" s="531" t="str">
        <f t="shared" si="121"/>
        <v>06/07/2024 09:00:00 AM</v>
      </c>
      <c r="F3804" s="530" t="str">
        <f t="shared" si="122"/>
        <v>Jun</v>
      </c>
    </row>
    <row r="3805" spans="1:6" x14ac:dyDescent="0.35">
      <c r="A3805" s="527">
        <f>Electricity!D3841</f>
        <v>45450</v>
      </c>
      <c r="B3805" s="528">
        <f>Electricity!E3841</f>
        <v>0.41666666666666669</v>
      </c>
      <c r="C3805" s="529">
        <f>Electricity!F3841</f>
        <v>0</v>
      </c>
      <c r="D3805" s="529">
        <f>Electricity!I3841</f>
        <v>0</v>
      </c>
      <c r="E3805" s="531" t="str">
        <f t="shared" si="121"/>
        <v>06/07/2024 10:00:00 AM</v>
      </c>
      <c r="F3805" s="530" t="str">
        <f t="shared" si="122"/>
        <v>Jun</v>
      </c>
    </row>
    <row r="3806" spans="1:6" x14ac:dyDescent="0.35">
      <c r="A3806" s="527">
        <f>Electricity!D3842</f>
        <v>45450</v>
      </c>
      <c r="B3806" s="528">
        <f>Electricity!E3842</f>
        <v>0.45833333333333337</v>
      </c>
      <c r="C3806" s="529">
        <f>Electricity!F3842</f>
        <v>0</v>
      </c>
      <c r="D3806" s="529">
        <f>Electricity!I3842</f>
        <v>0</v>
      </c>
      <c r="E3806" s="531" t="str">
        <f t="shared" si="121"/>
        <v>06/07/2024 11:00:00 AM</v>
      </c>
      <c r="F3806" s="530" t="str">
        <f t="shared" si="122"/>
        <v>Jun</v>
      </c>
    </row>
    <row r="3807" spans="1:6" x14ac:dyDescent="0.35">
      <c r="A3807" s="527">
        <f>Electricity!D3843</f>
        <v>45450</v>
      </c>
      <c r="B3807" s="528">
        <f>Electricity!E3843</f>
        <v>0.50000000000000011</v>
      </c>
      <c r="C3807" s="529">
        <f>Electricity!F3843</f>
        <v>0</v>
      </c>
      <c r="D3807" s="529">
        <f>Electricity!I3843</f>
        <v>0</v>
      </c>
      <c r="E3807" s="531" t="str">
        <f t="shared" si="121"/>
        <v>06/07/2024 12:00:00 PM</v>
      </c>
      <c r="F3807" s="530" t="str">
        <f t="shared" si="122"/>
        <v>Jun</v>
      </c>
    </row>
    <row r="3808" spans="1:6" x14ac:dyDescent="0.35">
      <c r="A3808" s="527">
        <f>Electricity!D3844</f>
        <v>45450</v>
      </c>
      <c r="B3808" s="528">
        <f>Electricity!E3844</f>
        <v>0.54166666666666674</v>
      </c>
      <c r="C3808" s="529">
        <f>Electricity!F3844</f>
        <v>0</v>
      </c>
      <c r="D3808" s="529">
        <f>Electricity!I3844</f>
        <v>0</v>
      </c>
      <c r="E3808" s="531" t="str">
        <f t="shared" si="121"/>
        <v>06/07/2024 01:00:00 PM</v>
      </c>
      <c r="F3808" s="530" t="str">
        <f t="shared" si="122"/>
        <v>Jun</v>
      </c>
    </row>
    <row r="3809" spans="1:6" x14ac:dyDescent="0.35">
      <c r="A3809" s="527">
        <f>Electricity!D3845</f>
        <v>45450</v>
      </c>
      <c r="B3809" s="528">
        <f>Electricity!E3845</f>
        <v>0.58333333333333337</v>
      </c>
      <c r="C3809" s="529">
        <f>Electricity!F3845</f>
        <v>0</v>
      </c>
      <c r="D3809" s="529">
        <f>Electricity!I3845</f>
        <v>0</v>
      </c>
      <c r="E3809" s="531" t="str">
        <f t="shared" si="121"/>
        <v>06/07/2024 02:00:00 PM</v>
      </c>
      <c r="F3809" s="530" t="str">
        <f t="shared" si="122"/>
        <v>Jun</v>
      </c>
    </row>
    <row r="3810" spans="1:6" x14ac:dyDescent="0.35">
      <c r="A3810" s="527">
        <f>Electricity!D3846</f>
        <v>45450</v>
      </c>
      <c r="B3810" s="528">
        <f>Electricity!E3846</f>
        <v>0.62500000000000011</v>
      </c>
      <c r="C3810" s="529">
        <f>Electricity!F3846</f>
        <v>0</v>
      </c>
      <c r="D3810" s="529">
        <f>Electricity!I3846</f>
        <v>0</v>
      </c>
      <c r="E3810" s="531" t="str">
        <f t="shared" si="121"/>
        <v>06/07/2024 03:00:00 PM</v>
      </c>
      <c r="F3810" s="530" t="str">
        <f t="shared" si="122"/>
        <v>Jun</v>
      </c>
    </row>
    <row r="3811" spans="1:6" x14ac:dyDescent="0.35">
      <c r="A3811" s="527">
        <f>Electricity!D3847</f>
        <v>45450</v>
      </c>
      <c r="B3811" s="528">
        <f>Electricity!E3847</f>
        <v>0.66666666666666674</v>
      </c>
      <c r="C3811" s="529">
        <f>Electricity!F3847</f>
        <v>0</v>
      </c>
      <c r="D3811" s="529">
        <f>Electricity!I3847</f>
        <v>0</v>
      </c>
      <c r="E3811" s="531" t="str">
        <f t="shared" si="121"/>
        <v>06/07/2024 04:00:00 PM</v>
      </c>
      <c r="F3811" s="530" t="str">
        <f t="shared" si="122"/>
        <v>Jun</v>
      </c>
    </row>
    <row r="3812" spans="1:6" x14ac:dyDescent="0.35">
      <c r="A3812" s="527">
        <f>Electricity!D3848</f>
        <v>45450</v>
      </c>
      <c r="B3812" s="528">
        <f>Electricity!E3848</f>
        <v>0.70833333333333337</v>
      </c>
      <c r="C3812" s="529">
        <f>Electricity!F3848</f>
        <v>0</v>
      </c>
      <c r="D3812" s="529">
        <f>Electricity!I3848</f>
        <v>0</v>
      </c>
      <c r="E3812" s="531" t="str">
        <f t="shared" si="121"/>
        <v>06/07/2024 05:00:00 PM</v>
      </c>
      <c r="F3812" s="530" t="str">
        <f t="shared" si="122"/>
        <v>Jun</v>
      </c>
    </row>
    <row r="3813" spans="1:6" x14ac:dyDescent="0.35">
      <c r="A3813" s="527">
        <f>Electricity!D3849</f>
        <v>45450</v>
      </c>
      <c r="B3813" s="528">
        <f>Electricity!E3849</f>
        <v>0.75000000000000011</v>
      </c>
      <c r="C3813" s="529">
        <f>Electricity!F3849</f>
        <v>0</v>
      </c>
      <c r="D3813" s="529">
        <f>Electricity!I3849</f>
        <v>0</v>
      </c>
      <c r="E3813" s="531" t="str">
        <f t="shared" si="121"/>
        <v>06/07/2024 06:00:00 PM</v>
      </c>
      <c r="F3813" s="530" t="str">
        <f t="shared" si="122"/>
        <v>Jun</v>
      </c>
    </row>
    <row r="3814" spans="1:6" x14ac:dyDescent="0.35">
      <c r="A3814" s="527">
        <f>Electricity!D3850</f>
        <v>45450</v>
      </c>
      <c r="B3814" s="528">
        <f>Electricity!E3850</f>
        <v>0.79166666666666674</v>
      </c>
      <c r="C3814" s="529">
        <f>Electricity!F3850</f>
        <v>0</v>
      </c>
      <c r="D3814" s="529">
        <f>Electricity!I3850</f>
        <v>0</v>
      </c>
      <c r="E3814" s="531" t="str">
        <f t="shared" si="121"/>
        <v>06/07/2024 07:00:00 PM</v>
      </c>
      <c r="F3814" s="530" t="str">
        <f t="shared" si="122"/>
        <v>Jun</v>
      </c>
    </row>
    <row r="3815" spans="1:6" x14ac:dyDescent="0.35">
      <c r="A3815" s="527">
        <f>Electricity!D3851</f>
        <v>45450</v>
      </c>
      <c r="B3815" s="528">
        <f>Electricity!E3851</f>
        <v>0.83333333333333337</v>
      </c>
      <c r="C3815" s="529">
        <f>Electricity!F3851</f>
        <v>0</v>
      </c>
      <c r="D3815" s="529">
        <f>Electricity!I3851</f>
        <v>0</v>
      </c>
      <c r="E3815" s="531" t="str">
        <f t="shared" si="121"/>
        <v>06/07/2024 08:00:00 PM</v>
      </c>
      <c r="F3815" s="530" t="str">
        <f t="shared" si="122"/>
        <v>Jun</v>
      </c>
    </row>
    <row r="3816" spans="1:6" x14ac:dyDescent="0.35">
      <c r="A3816" s="527">
        <f>Electricity!D3852</f>
        <v>45450</v>
      </c>
      <c r="B3816" s="528">
        <f>Electricity!E3852</f>
        <v>0.87500000000000011</v>
      </c>
      <c r="C3816" s="529">
        <f>Electricity!F3852</f>
        <v>0</v>
      </c>
      <c r="D3816" s="529">
        <f>Electricity!I3852</f>
        <v>0</v>
      </c>
      <c r="E3816" s="531" t="str">
        <f t="shared" si="121"/>
        <v>06/07/2024 09:00:00 PM</v>
      </c>
      <c r="F3816" s="530" t="str">
        <f t="shared" si="122"/>
        <v>Jun</v>
      </c>
    </row>
    <row r="3817" spans="1:6" x14ac:dyDescent="0.35">
      <c r="A3817" s="527">
        <f>Electricity!D3853</f>
        <v>45450</v>
      </c>
      <c r="B3817" s="528">
        <f>Electricity!E3853</f>
        <v>0.91666666666666674</v>
      </c>
      <c r="C3817" s="529">
        <f>Electricity!F3853</f>
        <v>0</v>
      </c>
      <c r="D3817" s="529">
        <f>Electricity!I3853</f>
        <v>0</v>
      </c>
      <c r="E3817" s="531" t="str">
        <f t="shared" si="121"/>
        <v>06/07/2024 10:00:00 PM</v>
      </c>
      <c r="F3817" s="530" t="str">
        <f t="shared" si="122"/>
        <v>Jun</v>
      </c>
    </row>
    <row r="3818" spans="1:6" x14ac:dyDescent="0.35">
      <c r="A3818" s="527">
        <f>Electricity!D3854</f>
        <v>45450</v>
      </c>
      <c r="B3818" s="528">
        <f>Electricity!E3854</f>
        <v>0.95833333333333337</v>
      </c>
      <c r="C3818" s="529">
        <f>Electricity!F3854</f>
        <v>0</v>
      </c>
      <c r="D3818" s="529">
        <f>Electricity!I3854</f>
        <v>0</v>
      </c>
      <c r="E3818" s="531" t="str">
        <f t="shared" si="121"/>
        <v>06/07/2024 11:00:00 PM</v>
      </c>
      <c r="F3818" s="530" t="str">
        <f t="shared" si="122"/>
        <v>Jun</v>
      </c>
    </row>
    <row r="3819" spans="1:6" x14ac:dyDescent="0.35">
      <c r="A3819" s="527">
        <f>Electricity!D3855</f>
        <v>45451</v>
      </c>
      <c r="B3819" s="528">
        <f>Electricity!E3855</f>
        <v>3.1225022567582528E-17</v>
      </c>
      <c r="C3819" s="529">
        <f>Electricity!F3855</f>
        <v>0</v>
      </c>
      <c r="D3819" s="529">
        <f>Electricity!I3855</f>
        <v>0</v>
      </c>
      <c r="E3819" s="531" t="str">
        <f t="shared" si="121"/>
        <v>06/08/2024 12:00:00 AM</v>
      </c>
      <c r="F3819" s="530" t="str">
        <f t="shared" si="122"/>
        <v>Jun</v>
      </c>
    </row>
    <row r="3820" spans="1:6" x14ac:dyDescent="0.35">
      <c r="A3820" s="527">
        <f>Electricity!D3856</f>
        <v>45451</v>
      </c>
      <c r="B3820" s="528">
        <f>Electricity!E3856</f>
        <v>4.1666666666666699E-2</v>
      </c>
      <c r="C3820" s="529">
        <f>Electricity!F3856</f>
        <v>0</v>
      </c>
      <c r="D3820" s="529">
        <f>Electricity!I3856</f>
        <v>0</v>
      </c>
      <c r="E3820" s="531" t="str">
        <f t="shared" si="121"/>
        <v>06/08/2024 01:00:00 AM</v>
      </c>
      <c r="F3820" s="530" t="str">
        <f t="shared" si="122"/>
        <v>Jun</v>
      </c>
    </row>
    <row r="3821" spans="1:6" x14ac:dyDescent="0.35">
      <c r="A3821" s="527">
        <f>Electricity!D3857</f>
        <v>45451</v>
      </c>
      <c r="B3821" s="528">
        <f>Electricity!E3857</f>
        <v>8.333333333333337E-2</v>
      </c>
      <c r="C3821" s="529">
        <f>Electricity!F3857</f>
        <v>0</v>
      </c>
      <c r="D3821" s="529">
        <f>Electricity!I3857</f>
        <v>0</v>
      </c>
      <c r="E3821" s="531" t="str">
        <f t="shared" si="121"/>
        <v>06/08/2024 02:00:00 AM</v>
      </c>
      <c r="F3821" s="530" t="str">
        <f t="shared" si="122"/>
        <v>Jun</v>
      </c>
    </row>
    <row r="3822" spans="1:6" x14ac:dyDescent="0.35">
      <c r="A3822" s="527">
        <f>Electricity!D3858</f>
        <v>45451</v>
      </c>
      <c r="B3822" s="528">
        <f>Electricity!E3858</f>
        <v>0.12500000000000006</v>
      </c>
      <c r="C3822" s="529">
        <f>Electricity!F3858</f>
        <v>0</v>
      </c>
      <c r="D3822" s="529">
        <f>Electricity!I3858</f>
        <v>0</v>
      </c>
      <c r="E3822" s="531" t="str">
        <f t="shared" si="121"/>
        <v>06/08/2024 03:00:00 AM</v>
      </c>
      <c r="F3822" s="530" t="str">
        <f t="shared" si="122"/>
        <v>Jun</v>
      </c>
    </row>
    <row r="3823" spans="1:6" x14ac:dyDescent="0.35">
      <c r="A3823" s="527">
        <f>Electricity!D3859</f>
        <v>45451</v>
      </c>
      <c r="B3823" s="528">
        <f>Electricity!E3859</f>
        <v>0.16666666666666669</v>
      </c>
      <c r="C3823" s="529">
        <f>Electricity!F3859</f>
        <v>0</v>
      </c>
      <c r="D3823" s="529">
        <f>Electricity!I3859</f>
        <v>0</v>
      </c>
      <c r="E3823" s="531" t="str">
        <f t="shared" si="121"/>
        <v>06/08/2024 04:00:00 AM</v>
      </c>
      <c r="F3823" s="530" t="str">
        <f t="shared" si="122"/>
        <v>Jun</v>
      </c>
    </row>
    <row r="3824" spans="1:6" x14ac:dyDescent="0.35">
      <c r="A3824" s="527">
        <f>Electricity!D3860</f>
        <v>45451</v>
      </c>
      <c r="B3824" s="528">
        <f>Electricity!E3860</f>
        <v>0.20833333333333337</v>
      </c>
      <c r="C3824" s="529">
        <f>Electricity!F3860</f>
        <v>0</v>
      </c>
      <c r="D3824" s="529">
        <f>Electricity!I3860</f>
        <v>0</v>
      </c>
      <c r="E3824" s="531" t="str">
        <f t="shared" si="121"/>
        <v>06/08/2024 05:00:00 AM</v>
      </c>
      <c r="F3824" s="530" t="str">
        <f t="shared" si="122"/>
        <v>Jun</v>
      </c>
    </row>
    <row r="3825" spans="1:6" x14ac:dyDescent="0.35">
      <c r="A3825" s="527">
        <f>Electricity!D3861</f>
        <v>45451</v>
      </c>
      <c r="B3825" s="528">
        <f>Electricity!E3861</f>
        <v>0.25</v>
      </c>
      <c r="C3825" s="529">
        <f>Electricity!F3861</f>
        <v>0</v>
      </c>
      <c r="D3825" s="529">
        <f>Electricity!I3861</f>
        <v>0</v>
      </c>
      <c r="E3825" s="531" t="str">
        <f t="shared" si="121"/>
        <v>06/08/2024 06:00:00 AM</v>
      </c>
      <c r="F3825" s="530" t="str">
        <f t="shared" si="122"/>
        <v>Jun</v>
      </c>
    </row>
    <row r="3826" spans="1:6" x14ac:dyDescent="0.35">
      <c r="A3826" s="527">
        <f>Electricity!D3862</f>
        <v>45451</v>
      </c>
      <c r="B3826" s="528">
        <f>Electricity!E3862</f>
        <v>0.29166666666666669</v>
      </c>
      <c r="C3826" s="529">
        <f>Electricity!F3862</f>
        <v>0</v>
      </c>
      <c r="D3826" s="529">
        <f>Electricity!I3862</f>
        <v>0</v>
      </c>
      <c r="E3826" s="531" t="str">
        <f t="shared" si="121"/>
        <v>06/08/2024 07:00:00 AM</v>
      </c>
      <c r="F3826" s="530" t="str">
        <f t="shared" si="122"/>
        <v>Jun</v>
      </c>
    </row>
    <row r="3827" spans="1:6" x14ac:dyDescent="0.35">
      <c r="A3827" s="527">
        <f>Electricity!D3863</f>
        <v>45451</v>
      </c>
      <c r="B3827" s="528">
        <f>Electricity!E3863</f>
        <v>0.33333333333333337</v>
      </c>
      <c r="C3827" s="529">
        <f>Electricity!F3863</f>
        <v>0</v>
      </c>
      <c r="D3827" s="529">
        <f>Electricity!I3863</f>
        <v>0</v>
      </c>
      <c r="E3827" s="531" t="str">
        <f t="shared" si="121"/>
        <v>06/08/2024 08:00:00 AM</v>
      </c>
      <c r="F3827" s="530" t="str">
        <f t="shared" si="122"/>
        <v>Jun</v>
      </c>
    </row>
    <row r="3828" spans="1:6" x14ac:dyDescent="0.35">
      <c r="A3828" s="527">
        <f>Electricity!D3864</f>
        <v>45451</v>
      </c>
      <c r="B3828" s="528">
        <f>Electricity!E3864</f>
        <v>0.375</v>
      </c>
      <c r="C3828" s="529">
        <f>Electricity!F3864</f>
        <v>0</v>
      </c>
      <c r="D3828" s="529">
        <f>Electricity!I3864</f>
        <v>0</v>
      </c>
      <c r="E3828" s="531" t="str">
        <f t="shared" ref="E3828:E3891" si="123">CONCATENATE(TEXT(A3828,"mm/dd/yyyy")," ",TEXT(B3828,"hh:mm:ss AM/PM"))</f>
        <v>06/08/2024 09:00:00 AM</v>
      </c>
      <c r="F3828" s="530" t="str">
        <f t="shared" si="122"/>
        <v>Jun</v>
      </c>
    </row>
    <row r="3829" spans="1:6" x14ac:dyDescent="0.35">
      <c r="A3829" s="527">
        <f>Electricity!D3865</f>
        <v>45451</v>
      </c>
      <c r="B3829" s="528">
        <f>Electricity!E3865</f>
        <v>0.41666666666666669</v>
      </c>
      <c r="C3829" s="529">
        <f>Electricity!F3865</f>
        <v>0</v>
      </c>
      <c r="D3829" s="529">
        <f>Electricity!I3865</f>
        <v>0</v>
      </c>
      <c r="E3829" s="531" t="str">
        <f t="shared" si="123"/>
        <v>06/08/2024 10:00:00 AM</v>
      </c>
      <c r="F3829" s="530" t="str">
        <f t="shared" si="122"/>
        <v>Jun</v>
      </c>
    </row>
    <row r="3830" spans="1:6" x14ac:dyDescent="0.35">
      <c r="A3830" s="527">
        <f>Electricity!D3866</f>
        <v>45451</v>
      </c>
      <c r="B3830" s="528">
        <f>Electricity!E3866</f>
        <v>0.45833333333333337</v>
      </c>
      <c r="C3830" s="529">
        <f>Electricity!F3866</f>
        <v>0</v>
      </c>
      <c r="D3830" s="529">
        <f>Electricity!I3866</f>
        <v>0</v>
      </c>
      <c r="E3830" s="531" t="str">
        <f t="shared" si="123"/>
        <v>06/08/2024 11:00:00 AM</v>
      </c>
      <c r="F3830" s="530" t="str">
        <f t="shared" si="122"/>
        <v>Jun</v>
      </c>
    </row>
    <row r="3831" spans="1:6" x14ac:dyDescent="0.35">
      <c r="A3831" s="527">
        <f>Electricity!D3867</f>
        <v>45451</v>
      </c>
      <c r="B3831" s="528">
        <f>Electricity!E3867</f>
        <v>0.50000000000000011</v>
      </c>
      <c r="C3831" s="529">
        <f>Electricity!F3867</f>
        <v>0</v>
      </c>
      <c r="D3831" s="529">
        <f>Electricity!I3867</f>
        <v>0</v>
      </c>
      <c r="E3831" s="531" t="str">
        <f t="shared" si="123"/>
        <v>06/08/2024 12:00:00 PM</v>
      </c>
      <c r="F3831" s="530" t="str">
        <f t="shared" si="122"/>
        <v>Jun</v>
      </c>
    </row>
    <row r="3832" spans="1:6" x14ac:dyDescent="0.35">
      <c r="A3832" s="527">
        <f>Electricity!D3868</f>
        <v>45451</v>
      </c>
      <c r="B3832" s="528">
        <f>Electricity!E3868</f>
        <v>0.54166666666666674</v>
      </c>
      <c r="C3832" s="529">
        <f>Electricity!F3868</f>
        <v>0</v>
      </c>
      <c r="D3832" s="529">
        <f>Electricity!I3868</f>
        <v>0</v>
      </c>
      <c r="E3832" s="531" t="str">
        <f t="shared" si="123"/>
        <v>06/08/2024 01:00:00 PM</v>
      </c>
      <c r="F3832" s="530" t="str">
        <f t="shared" si="122"/>
        <v>Jun</v>
      </c>
    </row>
    <row r="3833" spans="1:6" x14ac:dyDescent="0.35">
      <c r="A3833" s="527">
        <f>Electricity!D3869</f>
        <v>45451</v>
      </c>
      <c r="B3833" s="528">
        <f>Electricity!E3869</f>
        <v>0.58333333333333337</v>
      </c>
      <c r="C3833" s="529">
        <f>Electricity!F3869</f>
        <v>0</v>
      </c>
      <c r="D3833" s="529">
        <f>Electricity!I3869</f>
        <v>0</v>
      </c>
      <c r="E3833" s="531" t="str">
        <f t="shared" si="123"/>
        <v>06/08/2024 02:00:00 PM</v>
      </c>
      <c r="F3833" s="530" t="str">
        <f t="shared" si="122"/>
        <v>Jun</v>
      </c>
    </row>
    <row r="3834" spans="1:6" x14ac:dyDescent="0.35">
      <c r="A3834" s="527">
        <f>Electricity!D3870</f>
        <v>45451</v>
      </c>
      <c r="B3834" s="528">
        <f>Electricity!E3870</f>
        <v>0.62500000000000011</v>
      </c>
      <c r="C3834" s="529">
        <f>Electricity!F3870</f>
        <v>0</v>
      </c>
      <c r="D3834" s="529">
        <f>Electricity!I3870</f>
        <v>0</v>
      </c>
      <c r="E3834" s="531" t="str">
        <f t="shared" si="123"/>
        <v>06/08/2024 03:00:00 PM</v>
      </c>
      <c r="F3834" s="530" t="str">
        <f t="shared" si="122"/>
        <v>Jun</v>
      </c>
    </row>
    <row r="3835" spans="1:6" x14ac:dyDescent="0.35">
      <c r="A3835" s="527">
        <f>Electricity!D3871</f>
        <v>45451</v>
      </c>
      <c r="B3835" s="528">
        <f>Electricity!E3871</f>
        <v>0.66666666666666674</v>
      </c>
      <c r="C3835" s="529">
        <f>Electricity!F3871</f>
        <v>0</v>
      </c>
      <c r="D3835" s="529">
        <f>Electricity!I3871</f>
        <v>0</v>
      </c>
      <c r="E3835" s="531" t="str">
        <f t="shared" si="123"/>
        <v>06/08/2024 04:00:00 PM</v>
      </c>
      <c r="F3835" s="530" t="str">
        <f t="shared" si="122"/>
        <v>Jun</v>
      </c>
    </row>
    <row r="3836" spans="1:6" x14ac:dyDescent="0.35">
      <c r="A3836" s="527">
        <f>Electricity!D3872</f>
        <v>45451</v>
      </c>
      <c r="B3836" s="528">
        <f>Electricity!E3872</f>
        <v>0.70833333333333337</v>
      </c>
      <c r="C3836" s="529">
        <f>Electricity!F3872</f>
        <v>0</v>
      </c>
      <c r="D3836" s="529">
        <f>Electricity!I3872</f>
        <v>0</v>
      </c>
      <c r="E3836" s="531" t="str">
        <f t="shared" si="123"/>
        <v>06/08/2024 05:00:00 PM</v>
      </c>
      <c r="F3836" s="530" t="str">
        <f t="shared" si="122"/>
        <v>Jun</v>
      </c>
    </row>
    <row r="3837" spans="1:6" x14ac:dyDescent="0.35">
      <c r="A3837" s="527">
        <f>Electricity!D3873</f>
        <v>45451</v>
      </c>
      <c r="B3837" s="528">
        <f>Electricity!E3873</f>
        <v>0.75000000000000011</v>
      </c>
      <c r="C3837" s="529">
        <f>Electricity!F3873</f>
        <v>0</v>
      </c>
      <c r="D3837" s="529">
        <f>Electricity!I3873</f>
        <v>0</v>
      </c>
      <c r="E3837" s="531" t="str">
        <f t="shared" si="123"/>
        <v>06/08/2024 06:00:00 PM</v>
      </c>
      <c r="F3837" s="530" t="str">
        <f t="shared" si="122"/>
        <v>Jun</v>
      </c>
    </row>
    <row r="3838" spans="1:6" x14ac:dyDescent="0.35">
      <c r="A3838" s="527">
        <f>Electricity!D3874</f>
        <v>45451</v>
      </c>
      <c r="B3838" s="528">
        <f>Electricity!E3874</f>
        <v>0.79166666666666674</v>
      </c>
      <c r="C3838" s="529">
        <f>Electricity!F3874</f>
        <v>0</v>
      </c>
      <c r="D3838" s="529">
        <f>Electricity!I3874</f>
        <v>0</v>
      </c>
      <c r="E3838" s="531" t="str">
        <f t="shared" si="123"/>
        <v>06/08/2024 07:00:00 PM</v>
      </c>
      <c r="F3838" s="530" t="str">
        <f t="shared" si="122"/>
        <v>Jun</v>
      </c>
    </row>
    <row r="3839" spans="1:6" x14ac:dyDescent="0.35">
      <c r="A3839" s="527">
        <f>Electricity!D3875</f>
        <v>45451</v>
      </c>
      <c r="B3839" s="528">
        <f>Electricity!E3875</f>
        <v>0.83333333333333337</v>
      </c>
      <c r="C3839" s="529">
        <f>Electricity!F3875</f>
        <v>0</v>
      </c>
      <c r="D3839" s="529">
        <f>Electricity!I3875</f>
        <v>0</v>
      </c>
      <c r="E3839" s="531" t="str">
        <f t="shared" si="123"/>
        <v>06/08/2024 08:00:00 PM</v>
      </c>
      <c r="F3839" s="530" t="str">
        <f t="shared" si="122"/>
        <v>Jun</v>
      </c>
    </row>
    <row r="3840" spans="1:6" x14ac:dyDescent="0.35">
      <c r="A3840" s="527">
        <f>Electricity!D3876</f>
        <v>45451</v>
      </c>
      <c r="B3840" s="528">
        <f>Electricity!E3876</f>
        <v>0.87500000000000011</v>
      </c>
      <c r="C3840" s="529">
        <f>Electricity!F3876</f>
        <v>0</v>
      </c>
      <c r="D3840" s="529">
        <f>Electricity!I3876</f>
        <v>0</v>
      </c>
      <c r="E3840" s="531" t="str">
        <f t="shared" si="123"/>
        <v>06/08/2024 09:00:00 PM</v>
      </c>
      <c r="F3840" s="530" t="str">
        <f t="shared" si="122"/>
        <v>Jun</v>
      </c>
    </row>
    <row r="3841" spans="1:6" x14ac:dyDescent="0.35">
      <c r="A3841" s="527">
        <f>Electricity!D3877</f>
        <v>45451</v>
      </c>
      <c r="B3841" s="528">
        <f>Electricity!E3877</f>
        <v>0.91666666666666674</v>
      </c>
      <c r="C3841" s="529">
        <f>Electricity!F3877</f>
        <v>0</v>
      </c>
      <c r="D3841" s="529">
        <f>Electricity!I3877</f>
        <v>0</v>
      </c>
      <c r="E3841" s="531" t="str">
        <f t="shared" si="123"/>
        <v>06/08/2024 10:00:00 PM</v>
      </c>
      <c r="F3841" s="530" t="str">
        <f t="shared" si="122"/>
        <v>Jun</v>
      </c>
    </row>
    <row r="3842" spans="1:6" x14ac:dyDescent="0.35">
      <c r="A3842" s="527">
        <f>Electricity!D3878</f>
        <v>45451</v>
      </c>
      <c r="B3842" s="528">
        <f>Electricity!E3878</f>
        <v>0.95833333333333337</v>
      </c>
      <c r="C3842" s="529">
        <f>Electricity!F3878</f>
        <v>0</v>
      </c>
      <c r="D3842" s="529">
        <f>Electricity!I3878</f>
        <v>0</v>
      </c>
      <c r="E3842" s="531" t="str">
        <f t="shared" si="123"/>
        <v>06/08/2024 11:00:00 PM</v>
      </c>
      <c r="F3842" s="530" t="str">
        <f t="shared" si="122"/>
        <v>Jun</v>
      </c>
    </row>
    <row r="3843" spans="1:6" x14ac:dyDescent="0.35">
      <c r="A3843" s="527">
        <f>Electricity!D3879</f>
        <v>45452</v>
      </c>
      <c r="B3843" s="528">
        <f>Electricity!E3879</f>
        <v>3.1225022567582528E-17</v>
      </c>
      <c r="C3843" s="529">
        <f>Electricity!F3879</f>
        <v>0</v>
      </c>
      <c r="D3843" s="529">
        <f>Electricity!I3879</f>
        <v>0</v>
      </c>
      <c r="E3843" s="531" t="str">
        <f t="shared" si="123"/>
        <v>06/09/2024 12:00:00 AM</v>
      </c>
      <c r="F3843" s="530" t="str">
        <f t="shared" ref="F3843:F3906" si="124">TEXT(A3843,"mmm")</f>
        <v>Jun</v>
      </c>
    </row>
    <row r="3844" spans="1:6" x14ac:dyDescent="0.35">
      <c r="A3844" s="527">
        <f>Electricity!D3880</f>
        <v>45452</v>
      </c>
      <c r="B3844" s="528">
        <f>Electricity!E3880</f>
        <v>4.1666666666666699E-2</v>
      </c>
      <c r="C3844" s="529">
        <f>Electricity!F3880</f>
        <v>0</v>
      </c>
      <c r="D3844" s="529">
        <f>Electricity!I3880</f>
        <v>0</v>
      </c>
      <c r="E3844" s="531" t="str">
        <f t="shared" si="123"/>
        <v>06/09/2024 01:00:00 AM</v>
      </c>
      <c r="F3844" s="530" t="str">
        <f t="shared" si="124"/>
        <v>Jun</v>
      </c>
    </row>
    <row r="3845" spans="1:6" x14ac:dyDescent="0.35">
      <c r="A3845" s="527">
        <f>Electricity!D3881</f>
        <v>45452</v>
      </c>
      <c r="B3845" s="528">
        <f>Electricity!E3881</f>
        <v>8.333333333333337E-2</v>
      </c>
      <c r="C3845" s="529">
        <f>Electricity!F3881</f>
        <v>0</v>
      </c>
      <c r="D3845" s="529">
        <f>Electricity!I3881</f>
        <v>0</v>
      </c>
      <c r="E3845" s="531" t="str">
        <f t="shared" si="123"/>
        <v>06/09/2024 02:00:00 AM</v>
      </c>
      <c r="F3845" s="530" t="str">
        <f t="shared" si="124"/>
        <v>Jun</v>
      </c>
    </row>
    <row r="3846" spans="1:6" x14ac:dyDescent="0.35">
      <c r="A3846" s="527">
        <f>Electricity!D3882</f>
        <v>45452</v>
      </c>
      <c r="B3846" s="528">
        <f>Electricity!E3882</f>
        <v>0.12500000000000006</v>
      </c>
      <c r="C3846" s="529">
        <f>Electricity!F3882</f>
        <v>0</v>
      </c>
      <c r="D3846" s="529">
        <f>Electricity!I3882</f>
        <v>0</v>
      </c>
      <c r="E3846" s="531" t="str">
        <f t="shared" si="123"/>
        <v>06/09/2024 03:00:00 AM</v>
      </c>
      <c r="F3846" s="530" t="str">
        <f t="shared" si="124"/>
        <v>Jun</v>
      </c>
    </row>
    <row r="3847" spans="1:6" x14ac:dyDescent="0.35">
      <c r="A3847" s="527">
        <f>Electricity!D3883</f>
        <v>45452</v>
      </c>
      <c r="B3847" s="528">
        <f>Electricity!E3883</f>
        <v>0.16666666666666669</v>
      </c>
      <c r="C3847" s="529">
        <f>Electricity!F3883</f>
        <v>0</v>
      </c>
      <c r="D3847" s="529">
        <f>Electricity!I3883</f>
        <v>0</v>
      </c>
      <c r="E3847" s="531" t="str">
        <f t="shared" si="123"/>
        <v>06/09/2024 04:00:00 AM</v>
      </c>
      <c r="F3847" s="530" t="str">
        <f t="shared" si="124"/>
        <v>Jun</v>
      </c>
    </row>
    <row r="3848" spans="1:6" x14ac:dyDescent="0.35">
      <c r="A3848" s="527">
        <f>Electricity!D3884</f>
        <v>45452</v>
      </c>
      <c r="B3848" s="528">
        <f>Electricity!E3884</f>
        <v>0.20833333333333337</v>
      </c>
      <c r="C3848" s="529">
        <f>Electricity!F3884</f>
        <v>0</v>
      </c>
      <c r="D3848" s="529">
        <f>Electricity!I3884</f>
        <v>0</v>
      </c>
      <c r="E3848" s="531" t="str">
        <f t="shared" si="123"/>
        <v>06/09/2024 05:00:00 AM</v>
      </c>
      <c r="F3848" s="530" t="str">
        <f t="shared" si="124"/>
        <v>Jun</v>
      </c>
    </row>
    <row r="3849" spans="1:6" x14ac:dyDescent="0.35">
      <c r="A3849" s="527">
        <f>Electricity!D3885</f>
        <v>45452</v>
      </c>
      <c r="B3849" s="528">
        <f>Electricity!E3885</f>
        <v>0.25</v>
      </c>
      <c r="C3849" s="529">
        <f>Electricity!F3885</f>
        <v>0</v>
      </c>
      <c r="D3849" s="529">
        <f>Electricity!I3885</f>
        <v>0</v>
      </c>
      <c r="E3849" s="531" t="str">
        <f t="shared" si="123"/>
        <v>06/09/2024 06:00:00 AM</v>
      </c>
      <c r="F3849" s="530" t="str">
        <f t="shared" si="124"/>
        <v>Jun</v>
      </c>
    </row>
    <row r="3850" spans="1:6" x14ac:dyDescent="0.35">
      <c r="A3850" s="527">
        <f>Electricity!D3886</f>
        <v>45452</v>
      </c>
      <c r="B3850" s="528">
        <f>Electricity!E3886</f>
        <v>0.29166666666666669</v>
      </c>
      <c r="C3850" s="529">
        <f>Electricity!F3886</f>
        <v>0</v>
      </c>
      <c r="D3850" s="529">
        <f>Electricity!I3886</f>
        <v>0</v>
      </c>
      <c r="E3850" s="531" t="str">
        <f t="shared" si="123"/>
        <v>06/09/2024 07:00:00 AM</v>
      </c>
      <c r="F3850" s="530" t="str">
        <f t="shared" si="124"/>
        <v>Jun</v>
      </c>
    </row>
    <row r="3851" spans="1:6" x14ac:dyDescent="0.35">
      <c r="A3851" s="527">
        <f>Electricity!D3887</f>
        <v>45452</v>
      </c>
      <c r="B3851" s="528">
        <f>Electricity!E3887</f>
        <v>0.33333333333333337</v>
      </c>
      <c r="C3851" s="529">
        <f>Electricity!F3887</f>
        <v>0</v>
      </c>
      <c r="D3851" s="529">
        <f>Electricity!I3887</f>
        <v>0</v>
      </c>
      <c r="E3851" s="531" t="str">
        <f t="shared" si="123"/>
        <v>06/09/2024 08:00:00 AM</v>
      </c>
      <c r="F3851" s="530" t="str">
        <f t="shared" si="124"/>
        <v>Jun</v>
      </c>
    </row>
    <row r="3852" spans="1:6" x14ac:dyDescent="0.35">
      <c r="A3852" s="527">
        <f>Electricity!D3888</f>
        <v>45452</v>
      </c>
      <c r="B3852" s="528">
        <f>Electricity!E3888</f>
        <v>0.375</v>
      </c>
      <c r="C3852" s="529">
        <f>Electricity!F3888</f>
        <v>0</v>
      </c>
      <c r="D3852" s="529">
        <f>Electricity!I3888</f>
        <v>0</v>
      </c>
      <c r="E3852" s="531" t="str">
        <f t="shared" si="123"/>
        <v>06/09/2024 09:00:00 AM</v>
      </c>
      <c r="F3852" s="530" t="str">
        <f t="shared" si="124"/>
        <v>Jun</v>
      </c>
    </row>
    <row r="3853" spans="1:6" x14ac:dyDescent="0.35">
      <c r="A3853" s="527">
        <f>Electricity!D3889</f>
        <v>45452</v>
      </c>
      <c r="B3853" s="528">
        <f>Electricity!E3889</f>
        <v>0.41666666666666669</v>
      </c>
      <c r="C3853" s="529">
        <f>Electricity!F3889</f>
        <v>0</v>
      </c>
      <c r="D3853" s="529">
        <f>Electricity!I3889</f>
        <v>0</v>
      </c>
      <c r="E3853" s="531" t="str">
        <f t="shared" si="123"/>
        <v>06/09/2024 10:00:00 AM</v>
      </c>
      <c r="F3853" s="530" t="str">
        <f t="shared" si="124"/>
        <v>Jun</v>
      </c>
    </row>
    <row r="3854" spans="1:6" x14ac:dyDescent="0.35">
      <c r="A3854" s="527">
        <f>Electricity!D3890</f>
        <v>45452</v>
      </c>
      <c r="B3854" s="528">
        <f>Electricity!E3890</f>
        <v>0.45833333333333337</v>
      </c>
      <c r="C3854" s="529">
        <f>Electricity!F3890</f>
        <v>0</v>
      </c>
      <c r="D3854" s="529">
        <f>Electricity!I3890</f>
        <v>0</v>
      </c>
      <c r="E3854" s="531" t="str">
        <f t="shared" si="123"/>
        <v>06/09/2024 11:00:00 AM</v>
      </c>
      <c r="F3854" s="530" t="str">
        <f t="shared" si="124"/>
        <v>Jun</v>
      </c>
    </row>
    <row r="3855" spans="1:6" x14ac:dyDescent="0.35">
      <c r="A3855" s="527">
        <f>Electricity!D3891</f>
        <v>45452</v>
      </c>
      <c r="B3855" s="528">
        <f>Electricity!E3891</f>
        <v>0.50000000000000011</v>
      </c>
      <c r="C3855" s="529">
        <f>Electricity!F3891</f>
        <v>0</v>
      </c>
      <c r="D3855" s="529">
        <f>Electricity!I3891</f>
        <v>0</v>
      </c>
      <c r="E3855" s="531" t="str">
        <f t="shared" si="123"/>
        <v>06/09/2024 12:00:00 PM</v>
      </c>
      <c r="F3855" s="530" t="str">
        <f t="shared" si="124"/>
        <v>Jun</v>
      </c>
    </row>
    <row r="3856" spans="1:6" x14ac:dyDescent="0.35">
      <c r="A3856" s="527">
        <f>Electricity!D3892</f>
        <v>45452</v>
      </c>
      <c r="B3856" s="528">
        <f>Electricity!E3892</f>
        <v>0.54166666666666674</v>
      </c>
      <c r="C3856" s="529">
        <f>Electricity!F3892</f>
        <v>0</v>
      </c>
      <c r="D3856" s="529">
        <f>Electricity!I3892</f>
        <v>0</v>
      </c>
      <c r="E3856" s="531" t="str">
        <f t="shared" si="123"/>
        <v>06/09/2024 01:00:00 PM</v>
      </c>
      <c r="F3856" s="530" t="str">
        <f t="shared" si="124"/>
        <v>Jun</v>
      </c>
    </row>
    <row r="3857" spans="1:6" x14ac:dyDescent="0.35">
      <c r="A3857" s="527">
        <f>Electricity!D3893</f>
        <v>45452</v>
      </c>
      <c r="B3857" s="528">
        <f>Electricity!E3893</f>
        <v>0.58333333333333337</v>
      </c>
      <c r="C3857" s="529">
        <f>Electricity!F3893</f>
        <v>0</v>
      </c>
      <c r="D3857" s="529">
        <f>Electricity!I3893</f>
        <v>0</v>
      </c>
      <c r="E3857" s="531" t="str">
        <f t="shared" si="123"/>
        <v>06/09/2024 02:00:00 PM</v>
      </c>
      <c r="F3857" s="530" t="str">
        <f t="shared" si="124"/>
        <v>Jun</v>
      </c>
    </row>
    <row r="3858" spans="1:6" x14ac:dyDescent="0.35">
      <c r="A3858" s="527">
        <f>Electricity!D3894</f>
        <v>45452</v>
      </c>
      <c r="B3858" s="528">
        <f>Electricity!E3894</f>
        <v>0.62500000000000011</v>
      </c>
      <c r="C3858" s="529">
        <f>Electricity!F3894</f>
        <v>0</v>
      </c>
      <c r="D3858" s="529">
        <f>Electricity!I3894</f>
        <v>0</v>
      </c>
      <c r="E3858" s="531" t="str">
        <f t="shared" si="123"/>
        <v>06/09/2024 03:00:00 PM</v>
      </c>
      <c r="F3858" s="530" t="str">
        <f t="shared" si="124"/>
        <v>Jun</v>
      </c>
    </row>
    <row r="3859" spans="1:6" x14ac:dyDescent="0.35">
      <c r="A3859" s="527">
        <f>Electricity!D3895</f>
        <v>45452</v>
      </c>
      <c r="B3859" s="528">
        <f>Electricity!E3895</f>
        <v>0.66666666666666674</v>
      </c>
      <c r="C3859" s="529">
        <f>Electricity!F3895</f>
        <v>0</v>
      </c>
      <c r="D3859" s="529">
        <f>Electricity!I3895</f>
        <v>0</v>
      </c>
      <c r="E3859" s="531" t="str">
        <f t="shared" si="123"/>
        <v>06/09/2024 04:00:00 PM</v>
      </c>
      <c r="F3859" s="530" t="str">
        <f t="shared" si="124"/>
        <v>Jun</v>
      </c>
    </row>
    <row r="3860" spans="1:6" x14ac:dyDescent="0.35">
      <c r="A3860" s="527">
        <f>Electricity!D3896</f>
        <v>45452</v>
      </c>
      <c r="B3860" s="528">
        <f>Electricity!E3896</f>
        <v>0.70833333333333337</v>
      </c>
      <c r="C3860" s="529">
        <f>Electricity!F3896</f>
        <v>0</v>
      </c>
      <c r="D3860" s="529">
        <f>Electricity!I3896</f>
        <v>0</v>
      </c>
      <c r="E3860" s="531" t="str">
        <f t="shared" si="123"/>
        <v>06/09/2024 05:00:00 PM</v>
      </c>
      <c r="F3860" s="530" t="str">
        <f t="shared" si="124"/>
        <v>Jun</v>
      </c>
    </row>
    <row r="3861" spans="1:6" x14ac:dyDescent="0.35">
      <c r="A3861" s="527">
        <f>Electricity!D3897</f>
        <v>45452</v>
      </c>
      <c r="B3861" s="528">
        <f>Electricity!E3897</f>
        <v>0.75000000000000011</v>
      </c>
      <c r="C3861" s="529">
        <f>Electricity!F3897</f>
        <v>0</v>
      </c>
      <c r="D3861" s="529">
        <f>Electricity!I3897</f>
        <v>0</v>
      </c>
      <c r="E3861" s="531" t="str">
        <f t="shared" si="123"/>
        <v>06/09/2024 06:00:00 PM</v>
      </c>
      <c r="F3861" s="530" t="str">
        <f t="shared" si="124"/>
        <v>Jun</v>
      </c>
    </row>
    <row r="3862" spans="1:6" x14ac:dyDescent="0.35">
      <c r="A3862" s="527">
        <f>Electricity!D3898</f>
        <v>45452</v>
      </c>
      <c r="B3862" s="528">
        <f>Electricity!E3898</f>
        <v>0.79166666666666674</v>
      </c>
      <c r="C3862" s="529">
        <f>Electricity!F3898</f>
        <v>0</v>
      </c>
      <c r="D3862" s="529">
        <f>Electricity!I3898</f>
        <v>0</v>
      </c>
      <c r="E3862" s="531" t="str">
        <f t="shared" si="123"/>
        <v>06/09/2024 07:00:00 PM</v>
      </c>
      <c r="F3862" s="530" t="str">
        <f t="shared" si="124"/>
        <v>Jun</v>
      </c>
    </row>
    <row r="3863" spans="1:6" x14ac:dyDescent="0.35">
      <c r="A3863" s="527">
        <f>Electricity!D3899</f>
        <v>45452</v>
      </c>
      <c r="B3863" s="528">
        <f>Electricity!E3899</f>
        <v>0.83333333333333337</v>
      </c>
      <c r="C3863" s="529">
        <f>Electricity!F3899</f>
        <v>0</v>
      </c>
      <c r="D3863" s="529">
        <f>Electricity!I3899</f>
        <v>0</v>
      </c>
      <c r="E3863" s="531" t="str">
        <f t="shared" si="123"/>
        <v>06/09/2024 08:00:00 PM</v>
      </c>
      <c r="F3863" s="530" t="str">
        <f t="shared" si="124"/>
        <v>Jun</v>
      </c>
    </row>
    <row r="3864" spans="1:6" x14ac:dyDescent="0.35">
      <c r="A3864" s="527">
        <f>Electricity!D3900</f>
        <v>45452</v>
      </c>
      <c r="B3864" s="528">
        <f>Electricity!E3900</f>
        <v>0.87500000000000011</v>
      </c>
      <c r="C3864" s="529">
        <f>Electricity!F3900</f>
        <v>0</v>
      </c>
      <c r="D3864" s="529">
        <f>Electricity!I3900</f>
        <v>0</v>
      </c>
      <c r="E3864" s="531" t="str">
        <f t="shared" si="123"/>
        <v>06/09/2024 09:00:00 PM</v>
      </c>
      <c r="F3864" s="530" t="str">
        <f t="shared" si="124"/>
        <v>Jun</v>
      </c>
    </row>
    <row r="3865" spans="1:6" x14ac:dyDescent="0.35">
      <c r="A3865" s="527">
        <f>Electricity!D3901</f>
        <v>45452</v>
      </c>
      <c r="B3865" s="528">
        <f>Electricity!E3901</f>
        <v>0.91666666666666674</v>
      </c>
      <c r="C3865" s="529">
        <f>Electricity!F3901</f>
        <v>0</v>
      </c>
      <c r="D3865" s="529">
        <f>Electricity!I3901</f>
        <v>0</v>
      </c>
      <c r="E3865" s="531" t="str">
        <f t="shared" si="123"/>
        <v>06/09/2024 10:00:00 PM</v>
      </c>
      <c r="F3865" s="530" t="str">
        <f t="shared" si="124"/>
        <v>Jun</v>
      </c>
    </row>
    <row r="3866" spans="1:6" x14ac:dyDescent="0.35">
      <c r="A3866" s="527">
        <f>Electricity!D3902</f>
        <v>45452</v>
      </c>
      <c r="B3866" s="528">
        <f>Electricity!E3902</f>
        <v>0.95833333333333337</v>
      </c>
      <c r="C3866" s="529">
        <f>Electricity!F3902</f>
        <v>0</v>
      </c>
      <c r="D3866" s="529">
        <f>Electricity!I3902</f>
        <v>0</v>
      </c>
      <c r="E3866" s="531" t="str">
        <f t="shared" si="123"/>
        <v>06/09/2024 11:00:00 PM</v>
      </c>
      <c r="F3866" s="530" t="str">
        <f t="shared" si="124"/>
        <v>Jun</v>
      </c>
    </row>
    <row r="3867" spans="1:6" x14ac:dyDescent="0.35">
      <c r="A3867" s="527">
        <f>Electricity!D3903</f>
        <v>45453</v>
      </c>
      <c r="B3867" s="528">
        <f>Electricity!E3903</f>
        <v>3.1225022567582528E-17</v>
      </c>
      <c r="C3867" s="529">
        <f>Electricity!F3903</f>
        <v>0</v>
      </c>
      <c r="D3867" s="529">
        <f>Electricity!I3903</f>
        <v>0</v>
      </c>
      <c r="E3867" s="531" t="str">
        <f t="shared" si="123"/>
        <v>06/10/2024 12:00:00 AM</v>
      </c>
      <c r="F3867" s="530" t="str">
        <f t="shared" si="124"/>
        <v>Jun</v>
      </c>
    </row>
    <row r="3868" spans="1:6" x14ac:dyDescent="0.35">
      <c r="A3868" s="527">
        <f>Electricity!D3904</f>
        <v>45453</v>
      </c>
      <c r="B3868" s="528">
        <f>Electricity!E3904</f>
        <v>4.1666666666666699E-2</v>
      </c>
      <c r="C3868" s="529">
        <f>Electricity!F3904</f>
        <v>0</v>
      </c>
      <c r="D3868" s="529">
        <f>Electricity!I3904</f>
        <v>0</v>
      </c>
      <c r="E3868" s="531" t="str">
        <f t="shared" si="123"/>
        <v>06/10/2024 01:00:00 AM</v>
      </c>
      <c r="F3868" s="530" t="str">
        <f t="shared" si="124"/>
        <v>Jun</v>
      </c>
    </row>
    <row r="3869" spans="1:6" x14ac:dyDescent="0.35">
      <c r="A3869" s="527">
        <f>Electricity!D3905</f>
        <v>45453</v>
      </c>
      <c r="B3869" s="528">
        <f>Electricity!E3905</f>
        <v>8.333333333333337E-2</v>
      </c>
      <c r="C3869" s="529">
        <f>Electricity!F3905</f>
        <v>0</v>
      </c>
      <c r="D3869" s="529">
        <f>Electricity!I3905</f>
        <v>0</v>
      </c>
      <c r="E3869" s="531" t="str">
        <f t="shared" si="123"/>
        <v>06/10/2024 02:00:00 AM</v>
      </c>
      <c r="F3869" s="530" t="str">
        <f t="shared" si="124"/>
        <v>Jun</v>
      </c>
    </row>
    <row r="3870" spans="1:6" x14ac:dyDescent="0.35">
      <c r="A3870" s="527">
        <f>Electricity!D3906</f>
        <v>45453</v>
      </c>
      <c r="B3870" s="528">
        <f>Electricity!E3906</f>
        <v>0.12500000000000006</v>
      </c>
      <c r="C3870" s="529">
        <f>Electricity!F3906</f>
        <v>0</v>
      </c>
      <c r="D3870" s="529">
        <f>Electricity!I3906</f>
        <v>0</v>
      </c>
      <c r="E3870" s="531" t="str">
        <f t="shared" si="123"/>
        <v>06/10/2024 03:00:00 AM</v>
      </c>
      <c r="F3870" s="530" t="str">
        <f t="shared" si="124"/>
        <v>Jun</v>
      </c>
    </row>
    <row r="3871" spans="1:6" x14ac:dyDescent="0.35">
      <c r="A3871" s="527">
        <f>Electricity!D3907</f>
        <v>45453</v>
      </c>
      <c r="B3871" s="528">
        <f>Electricity!E3907</f>
        <v>0.16666666666666669</v>
      </c>
      <c r="C3871" s="529">
        <f>Electricity!F3907</f>
        <v>0</v>
      </c>
      <c r="D3871" s="529">
        <f>Electricity!I3907</f>
        <v>0</v>
      </c>
      <c r="E3871" s="531" t="str">
        <f t="shared" si="123"/>
        <v>06/10/2024 04:00:00 AM</v>
      </c>
      <c r="F3871" s="530" t="str">
        <f t="shared" si="124"/>
        <v>Jun</v>
      </c>
    </row>
    <row r="3872" spans="1:6" x14ac:dyDescent="0.35">
      <c r="A3872" s="527">
        <f>Electricity!D3908</f>
        <v>45453</v>
      </c>
      <c r="B3872" s="528">
        <f>Electricity!E3908</f>
        <v>0.20833333333333337</v>
      </c>
      <c r="C3872" s="529">
        <f>Electricity!F3908</f>
        <v>0</v>
      </c>
      <c r="D3872" s="529">
        <f>Electricity!I3908</f>
        <v>0</v>
      </c>
      <c r="E3872" s="531" t="str">
        <f t="shared" si="123"/>
        <v>06/10/2024 05:00:00 AM</v>
      </c>
      <c r="F3872" s="530" t="str">
        <f t="shared" si="124"/>
        <v>Jun</v>
      </c>
    </row>
    <row r="3873" spans="1:6" x14ac:dyDescent="0.35">
      <c r="A3873" s="527">
        <f>Electricity!D3909</f>
        <v>45453</v>
      </c>
      <c r="B3873" s="528">
        <f>Electricity!E3909</f>
        <v>0.25</v>
      </c>
      <c r="C3873" s="529">
        <f>Electricity!F3909</f>
        <v>0</v>
      </c>
      <c r="D3873" s="529">
        <f>Electricity!I3909</f>
        <v>0</v>
      </c>
      <c r="E3873" s="531" t="str">
        <f t="shared" si="123"/>
        <v>06/10/2024 06:00:00 AM</v>
      </c>
      <c r="F3873" s="530" t="str">
        <f t="shared" si="124"/>
        <v>Jun</v>
      </c>
    </row>
    <row r="3874" spans="1:6" x14ac:dyDescent="0.35">
      <c r="A3874" s="527">
        <f>Electricity!D3910</f>
        <v>45453</v>
      </c>
      <c r="B3874" s="528">
        <f>Electricity!E3910</f>
        <v>0.29166666666666669</v>
      </c>
      <c r="C3874" s="529">
        <f>Electricity!F3910</f>
        <v>0</v>
      </c>
      <c r="D3874" s="529">
        <f>Electricity!I3910</f>
        <v>0</v>
      </c>
      <c r="E3874" s="531" t="str">
        <f t="shared" si="123"/>
        <v>06/10/2024 07:00:00 AM</v>
      </c>
      <c r="F3874" s="530" t="str">
        <f t="shared" si="124"/>
        <v>Jun</v>
      </c>
    </row>
    <row r="3875" spans="1:6" x14ac:dyDescent="0.35">
      <c r="A3875" s="527">
        <f>Electricity!D3911</f>
        <v>45453</v>
      </c>
      <c r="B3875" s="528">
        <f>Electricity!E3911</f>
        <v>0.33333333333333337</v>
      </c>
      <c r="C3875" s="529">
        <f>Electricity!F3911</f>
        <v>0</v>
      </c>
      <c r="D3875" s="529">
        <f>Electricity!I3911</f>
        <v>0</v>
      </c>
      <c r="E3875" s="531" t="str">
        <f t="shared" si="123"/>
        <v>06/10/2024 08:00:00 AM</v>
      </c>
      <c r="F3875" s="530" t="str">
        <f t="shared" si="124"/>
        <v>Jun</v>
      </c>
    </row>
    <row r="3876" spans="1:6" x14ac:dyDescent="0.35">
      <c r="A3876" s="527">
        <f>Electricity!D3912</f>
        <v>45453</v>
      </c>
      <c r="B3876" s="528">
        <f>Electricity!E3912</f>
        <v>0.375</v>
      </c>
      <c r="C3876" s="529">
        <f>Electricity!F3912</f>
        <v>0</v>
      </c>
      <c r="D3876" s="529">
        <f>Electricity!I3912</f>
        <v>0</v>
      </c>
      <c r="E3876" s="531" t="str">
        <f t="shared" si="123"/>
        <v>06/10/2024 09:00:00 AM</v>
      </c>
      <c r="F3876" s="530" t="str">
        <f t="shared" si="124"/>
        <v>Jun</v>
      </c>
    </row>
    <row r="3877" spans="1:6" x14ac:dyDescent="0.35">
      <c r="A3877" s="527">
        <f>Electricity!D3913</f>
        <v>45453</v>
      </c>
      <c r="B3877" s="528">
        <f>Electricity!E3913</f>
        <v>0.41666666666666669</v>
      </c>
      <c r="C3877" s="529">
        <f>Electricity!F3913</f>
        <v>0</v>
      </c>
      <c r="D3877" s="529">
        <f>Electricity!I3913</f>
        <v>0</v>
      </c>
      <c r="E3877" s="531" t="str">
        <f t="shared" si="123"/>
        <v>06/10/2024 10:00:00 AM</v>
      </c>
      <c r="F3877" s="530" t="str">
        <f t="shared" si="124"/>
        <v>Jun</v>
      </c>
    </row>
    <row r="3878" spans="1:6" x14ac:dyDescent="0.35">
      <c r="A3878" s="527">
        <f>Electricity!D3914</f>
        <v>45453</v>
      </c>
      <c r="B3878" s="528">
        <f>Electricity!E3914</f>
        <v>0.45833333333333337</v>
      </c>
      <c r="C3878" s="529">
        <f>Electricity!F3914</f>
        <v>0</v>
      </c>
      <c r="D3878" s="529">
        <f>Electricity!I3914</f>
        <v>0</v>
      </c>
      <c r="E3878" s="531" t="str">
        <f t="shared" si="123"/>
        <v>06/10/2024 11:00:00 AM</v>
      </c>
      <c r="F3878" s="530" t="str">
        <f t="shared" si="124"/>
        <v>Jun</v>
      </c>
    </row>
    <row r="3879" spans="1:6" x14ac:dyDescent="0.35">
      <c r="A3879" s="527">
        <f>Electricity!D3915</f>
        <v>45453</v>
      </c>
      <c r="B3879" s="528">
        <f>Electricity!E3915</f>
        <v>0.50000000000000011</v>
      </c>
      <c r="C3879" s="529">
        <f>Electricity!F3915</f>
        <v>0</v>
      </c>
      <c r="D3879" s="529">
        <f>Electricity!I3915</f>
        <v>0</v>
      </c>
      <c r="E3879" s="531" t="str">
        <f t="shared" si="123"/>
        <v>06/10/2024 12:00:00 PM</v>
      </c>
      <c r="F3879" s="530" t="str">
        <f t="shared" si="124"/>
        <v>Jun</v>
      </c>
    </row>
    <row r="3880" spans="1:6" x14ac:dyDescent="0.35">
      <c r="A3880" s="527">
        <f>Electricity!D3916</f>
        <v>45453</v>
      </c>
      <c r="B3880" s="528">
        <f>Electricity!E3916</f>
        <v>0.54166666666666674</v>
      </c>
      <c r="C3880" s="529">
        <f>Electricity!F3916</f>
        <v>0</v>
      </c>
      <c r="D3880" s="529">
        <f>Electricity!I3916</f>
        <v>0</v>
      </c>
      <c r="E3880" s="531" t="str">
        <f t="shared" si="123"/>
        <v>06/10/2024 01:00:00 PM</v>
      </c>
      <c r="F3880" s="530" t="str">
        <f t="shared" si="124"/>
        <v>Jun</v>
      </c>
    </row>
    <row r="3881" spans="1:6" x14ac:dyDescent="0.35">
      <c r="A3881" s="527">
        <f>Electricity!D3917</f>
        <v>45453</v>
      </c>
      <c r="B3881" s="528">
        <f>Electricity!E3917</f>
        <v>0.58333333333333337</v>
      </c>
      <c r="C3881" s="529">
        <f>Electricity!F3917</f>
        <v>0</v>
      </c>
      <c r="D3881" s="529">
        <f>Electricity!I3917</f>
        <v>0</v>
      </c>
      <c r="E3881" s="531" t="str">
        <f t="shared" si="123"/>
        <v>06/10/2024 02:00:00 PM</v>
      </c>
      <c r="F3881" s="530" t="str">
        <f t="shared" si="124"/>
        <v>Jun</v>
      </c>
    </row>
    <row r="3882" spans="1:6" x14ac:dyDescent="0.35">
      <c r="A3882" s="527">
        <f>Electricity!D3918</f>
        <v>45453</v>
      </c>
      <c r="B3882" s="528">
        <f>Electricity!E3918</f>
        <v>0.62500000000000011</v>
      </c>
      <c r="C3882" s="529">
        <f>Electricity!F3918</f>
        <v>0</v>
      </c>
      <c r="D3882" s="529">
        <f>Electricity!I3918</f>
        <v>0</v>
      </c>
      <c r="E3882" s="531" t="str">
        <f t="shared" si="123"/>
        <v>06/10/2024 03:00:00 PM</v>
      </c>
      <c r="F3882" s="530" t="str">
        <f t="shared" si="124"/>
        <v>Jun</v>
      </c>
    </row>
    <row r="3883" spans="1:6" x14ac:dyDescent="0.35">
      <c r="A3883" s="527">
        <f>Electricity!D3919</f>
        <v>45453</v>
      </c>
      <c r="B3883" s="528">
        <f>Electricity!E3919</f>
        <v>0.66666666666666674</v>
      </c>
      <c r="C3883" s="529">
        <f>Electricity!F3919</f>
        <v>0</v>
      </c>
      <c r="D3883" s="529">
        <f>Electricity!I3919</f>
        <v>0</v>
      </c>
      <c r="E3883" s="531" t="str">
        <f t="shared" si="123"/>
        <v>06/10/2024 04:00:00 PM</v>
      </c>
      <c r="F3883" s="530" t="str">
        <f t="shared" si="124"/>
        <v>Jun</v>
      </c>
    </row>
    <row r="3884" spans="1:6" x14ac:dyDescent="0.35">
      <c r="A3884" s="527">
        <f>Electricity!D3920</f>
        <v>45453</v>
      </c>
      <c r="B3884" s="528">
        <f>Electricity!E3920</f>
        <v>0.70833333333333337</v>
      </c>
      <c r="C3884" s="529">
        <f>Electricity!F3920</f>
        <v>0</v>
      </c>
      <c r="D3884" s="529">
        <f>Electricity!I3920</f>
        <v>0</v>
      </c>
      <c r="E3884" s="531" t="str">
        <f t="shared" si="123"/>
        <v>06/10/2024 05:00:00 PM</v>
      </c>
      <c r="F3884" s="530" t="str">
        <f t="shared" si="124"/>
        <v>Jun</v>
      </c>
    </row>
    <row r="3885" spans="1:6" x14ac:dyDescent="0.35">
      <c r="A3885" s="527">
        <f>Electricity!D3921</f>
        <v>45453</v>
      </c>
      <c r="B3885" s="528">
        <f>Electricity!E3921</f>
        <v>0.75000000000000011</v>
      </c>
      <c r="C3885" s="529">
        <f>Electricity!F3921</f>
        <v>0</v>
      </c>
      <c r="D3885" s="529">
        <f>Electricity!I3921</f>
        <v>0</v>
      </c>
      <c r="E3885" s="531" t="str">
        <f t="shared" si="123"/>
        <v>06/10/2024 06:00:00 PM</v>
      </c>
      <c r="F3885" s="530" t="str">
        <f t="shared" si="124"/>
        <v>Jun</v>
      </c>
    </row>
    <row r="3886" spans="1:6" x14ac:dyDescent="0.35">
      <c r="A3886" s="527">
        <f>Electricity!D3922</f>
        <v>45453</v>
      </c>
      <c r="B3886" s="528">
        <f>Electricity!E3922</f>
        <v>0.79166666666666674</v>
      </c>
      <c r="C3886" s="529">
        <f>Electricity!F3922</f>
        <v>0</v>
      </c>
      <c r="D3886" s="529">
        <f>Electricity!I3922</f>
        <v>0</v>
      </c>
      <c r="E3886" s="531" t="str">
        <f t="shared" si="123"/>
        <v>06/10/2024 07:00:00 PM</v>
      </c>
      <c r="F3886" s="530" t="str">
        <f t="shared" si="124"/>
        <v>Jun</v>
      </c>
    </row>
    <row r="3887" spans="1:6" x14ac:dyDescent="0.35">
      <c r="A3887" s="527">
        <f>Electricity!D3923</f>
        <v>45453</v>
      </c>
      <c r="B3887" s="528">
        <f>Electricity!E3923</f>
        <v>0.83333333333333337</v>
      </c>
      <c r="C3887" s="529">
        <f>Electricity!F3923</f>
        <v>0</v>
      </c>
      <c r="D3887" s="529">
        <f>Electricity!I3923</f>
        <v>0</v>
      </c>
      <c r="E3887" s="531" t="str">
        <f t="shared" si="123"/>
        <v>06/10/2024 08:00:00 PM</v>
      </c>
      <c r="F3887" s="530" t="str">
        <f t="shared" si="124"/>
        <v>Jun</v>
      </c>
    </row>
    <row r="3888" spans="1:6" x14ac:dyDescent="0.35">
      <c r="A3888" s="527">
        <f>Electricity!D3924</f>
        <v>45453</v>
      </c>
      <c r="B3888" s="528">
        <f>Electricity!E3924</f>
        <v>0.87500000000000011</v>
      </c>
      <c r="C3888" s="529">
        <f>Electricity!F3924</f>
        <v>0</v>
      </c>
      <c r="D3888" s="529">
        <f>Electricity!I3924</f>
        <v>0</v>
      </c>
      <c r="E3888" s="531" t="str">
        <f t="shared" si="123"/>
        <v>06/10/2024 09:00:00 PM</v>
      </c>
      <c r="F3888" s="530" t="str">
        <f t="shared" si="124"/>
        <v>Jun</v>
      </c>
    </row>
    <row r="3889" spans="1:6" x14ac:dyDescent="0.35">
      <c r="A3889" s="527">
        <f>Electricity!D3925</f>
        <v>45453</v>
      </c>
      <c r="B3889" s="528">
        <f>Electricity!E3925</f>
        <v>0.91666666666666674</v>
      </c>
      <c r="C3889" s="529">
        <f>Electricity!F3925</f>
        <v>0</v>
      </c>
      <c r="D3889" s="529">
        <f>Electricity!I3925</f>
        <v>0</v>
      </c>
      <c r="E3889" s="531" t="str">
        <f t="shared" si="123"/>
        <v>06/10/2024 10:00:00 PM</v>
      </c>
      <c r="F3889" s="530" t="str">
        <f t="shared" si="124"/>
        <v>Jun</v>
      </c>
    </row>
    <row r="3890" spans="1:6" x14ac:dyDescent="0.35">
      <c r="A3890" s="527">
        <f>Electricity!D3926</f>
        <v>45453</v>
      </c>
      <c r="B3890" s="528">
        <f>Electricity!E3926</f>
        <v>0.95833333333333337</v>
      </c>
      <c r="C3890" s="529">
        <f>Electricity!F3926</f>
        <v>0</v>
      </c>
      <c r="D3890" s="529">
        <f>Electricity!I3926</f>
        <v>0</v>
      </c>
      <c r="E3890" s="531" t="str">
        <f t="shared" si="123"/>
        <v>06/10/2024 11:00:00 PM</v>
      </c>
      <c r="F3890" s="530" t="str">
        <f t="shared" si="124"/>
        <v>Jun</v>
      </c>
    </row>
    <row r="3891" spans="1:6" x14ac:dyDescent="0.35">
      <c r="A3891" s="527">
        <f>Electricity!D3927</f>
        <v>45454</v>
      </c>
      <c r="B3891" s="528">
        <f>Electricity!E3927</f>
        <v>3.1225022567582528E-17</v>
      </c>
      <c r="C3891" s="529">
        <f>Electricity!F3927</f>
        <v>0</v>
      </c>
      <c r="D3891" s="529">
        <f>Electricity!I3927</f>
        <v>0</v>
      </c>
      <c r="E3891" s="531" t="str">
        <f t="shared" si="123"/>
        <v>06/11/2024 12:00:00 AM</v>
      </c>
      <c r="F3891" s="530" t="str">
        <f t="shared" si="124"/>
        <v>Jun</v>
      </c>
    </row>
    <row r="3892" spans="1:6" x14ac:dyDescent="0.35">
      <c r="A3892" s="527">
        <f>Electricity!D3928</f>
        <v>45454</v>
      </c>
      <c r="B3892" s="528">
        <f>Electricity!E3928</f>
        <v>4.1666666666666699E-2</v>
      </c>
      <c r="C3892" s="529">
        <f>Electricity!F3928</f>
        <v>0</v>
      </c>
      <c r="D3892" s="529">
        <f>Electricity!I3928</f>
        <v>0</v>
      </c>
      <c r="E3892" s="531" t="str">
        <f t="shared" ref="E3892:E3955" si="125">CONCATENATE(TEXT(A3892,"mm/dd/yyyy")," ",TEXT(B3892,"hh:mm:ss AM/PM"))</f>
        <v>06/11/2024 01:00:00 AM</v>
      </c>
      <c r="F3892" s="530" t="str">
        <f t="shared" si="124"/>
        <v>Jun</v>
      </c>
    </row>
    <row r="3893" spans="1:6" x14ac:dyDescent="0.35">
      <c r="A3893" s="527">
        <f>Electricity!D3929</f>
        <v>45454</v>
      </c>
      <c r="B3893" s="528">
        <f>Electricity!E3929</f>
        <v>8.333333333333337E-2</v>
      </c>
      <c r="C3893" s="529">
        <f>Electricity!F3929</f>
        <v>0</v>
      </c>
      <c r="D3893" s="529">
        <f>Electricity!I3929</f>
        <v>0</v>
      </c>
      <c r="E3893" s="531" t="str">
        <f t="shared" si="125"/>
        <v>06/11/2024 02:00:00 AM</v>
      </c>
      <c r="F3893" s="530" t="str">
        <f t="shared" si="124"/>
        <v>Jun</v>
      </c>
    </row>
    <row r="3894" spans="1:6" x14ac:dyDescent="0.35">
      <c r="A3894" s="527">
        <f>Electricity!D3930</f>
        <v>45454</v>
      </c>
      <c r="B3894" s="528">
        <f>Electricity!E3930</f>
        <v>0.12500000000000006</v>
      </c>
      <c r="C3894" s="529">
        <f>Electricity!F3930</f>
        <v>0</v>
      </c>
      <c r="D3894" s="529">
        <f>Electricity!I3930</f>
        <v>0</v>
      </c>
      <c r="E3894" s="531" t="str">
        <f t="shared" si="125"/>
        <v>06/11/2024 03:00:00 AM</v>
      </c>
      <c r="F3894" s="530" t="str">
        <f t="shared" si="124"/>
        <v>Jun</v>
      </c>
    </row>
    <row r="3895" spans="1:6" x14ac:dyDescent="0.35">
      <c r="A3895" s="527">
        <f>Electricity!D3931</f>
        <v>45454</v>
      </c>
      <c r="B3895" s="528">
        <f>Electricity!E3931</f>
        <v>0.16666666666666669</v>
      </c>
      <c r="C3895" s="529">
        <f>Electricity!F3931</f>
        <v>0</v>
      </c>
      <c r="D3895" s="529">
        <f>Electricity!I3931</f>
        <v>0</v>
      </c>
      <c r="E3895" s="531" t="str">
        <f t="shared" si="125"/>
        <v>06/11/2024 04:00:00 AM</v>
      </c>
      <c r="F3895" s="530" t="str">
        <f t="shared" si="124"/>
        <v>Jun</v>
      </c>
    </row>
    <row r="3896" spans="1:6" x14ac:dyDescent="0.35">
      <c r="A3896" s="527">
        <f>Electricity!D3932</f>
        <v>45454</v>
      </c>
      <c r="B3896" s="528">
        <f>Electricity!E3932</f>
        <v>0.20833333333333337</v>
      </c>
      <c r="C3896" s="529">
        <f>Electricity!F3932</f>
        <v>0</v>
      </c>
      <c r="D3896" s="529">
        <f>Electricity!I3932</f>
        <v>0</v>
      </c>
      <c r="E3896" s="531" t="str">
        <f t="shared" si="125"/>
        <v>06/11/2024 05:00:00 AM</v>
      </c>
      <c r="F3896" s="530" t="str">
        <f t="shared" si="124"/>
        <v>Jun</v>
      </c>
    </row>
    <row r="3897" spans="1:6" x14ac:dyDescent="0.35">
      <c r="A3897" s="527">
        <f>Electricity!D3933</f>
        <v>45454</v>
      </c>
      <c r="B3897" s="528">
        <f>Electricity!E3933</f>
        <v>0.25</v>
      </c>
      <c r="C3897" s="529">
        <f>Electricity!F3933</f>
        <v>0</v>
      </c>
      <c r="D3897" s="529">
        <f>Electricity!I3933</f>
        <v>0</v>
      </c>
      <c r="E3897" s="531" t="str">
        <f t="shared" si="125"/>
        <v>06/11/2024 06:00:00 AM</v>
      </c>
      <c r="F3897" s="530" t="str">
        <f t="shared" si="124"/>
        <v>Jun</v>
      </c>
    </row>
    <row r="3898" spans="1:6" x14ac:dyDescent="0.35">
      <c r="A3898" s="527">
        <f>Electricity!D3934</f>
        <v>45454</v>
      </c>
      <c r="B3898" s="528">
        <f>Electricity!E3934</f>
        <v>0.29166666666666669</v>
      </c>
      <c r="C3898" s="529">
        <f>Electricity!F3934</f>
        <v>0</v>
      </c>
      <c r="D3898" s="529">
        <f>Electricity!I3934</f>
        <v>0</v>
      </c>
      <c r="E3898" s="531" t="str">
        <f t="shared" si="125"/>
        <v>06/11/2024 07:00:00 AM</v>
      </c>
      <c r="F3898" s="530" t="str">
        <f t="shared" si="124"/>
        <v>Jun</v>
      </c>
    </row>
    <row r="3899" spans="1:6" x14ac:dyDescent="0.35">
      <c r="A3899" s="527">
        <f>Electricity!D3935</f>
        <v>45454</v>
      </c>
      <c r="B3899" s="528">
        <f>Electricity!E3935</f>
        <v>0.33333333333333337</v>
      </c>
      <c r="C3899" s="529">
        <f>Electricity!F3935</f>
        <v>0</v>
      </c>
      <c r="D3899" s="529">
        <f>Electricity!I3935</f>
        <v>0</v>
      </c>
      <c r="E3899" s="531" t="str">
        <f t="shared" si="125"/>
        <v>06/11/2024 08:00:00 AM</v>
      </c>
      <c r="F3899" s="530" t="str">
        <f t="shared" si="124"/>
        <v>Jun</v>
      </c>
    </row>
    <row r="3900" spans="1:6" x14ac:dyDescent="0.35">
      <c r="A3900" s="527">
        <f>Electricity!D3936</f>
        <v>45454</v>
      </c>
      <c r="B3900" s="528">
        <f>Electricity!E3936</f>
        <v>0.375</v>
      </c>
      <c r="C3900" s="529">
        <f>Electricity!F3936</f>
        <v>0</v>
      </c>
      <c r="D3900" s="529">
        <f>Electricity!I3936</f>
        <v>0</v>
      </c>
      <c r="E3900" s="531" t="str">
        <f t="shared" si="125"/>
        <v>06/11/2024 09:00:00 AM</v>
      </c>
      <c r="F3900" s="530" t="str">
        <f t="shared" si="124"/>
        <v>Jun</v>
      </c>
    </row>
    <row r="3901" spans="1:6" x14ac:dyDescent="0.35">
      <c r="A3901" s="527">
        <f>Electricity!D3937</f>
        <v>45454</v>
      </c>
      <c r="B3901" s="528">
        <f>Electricity!E3937</f>
        <v>0.41666666666666669</v>
      </c>
      <c r="C3901" s="529">
        <f>Electricity!F3937</f>
        <v>0</v>
      </c>
      <c r="D3901" s="529">
        <f>Electricity!I3937</f>
        <v>0</v>
      </c>
      <c r="E3901" s="531" t="str">
        <f t="shared" si="125"/>
        <v>06/11/2024 10:00:00 AM</v>
      </c>
      <c r="F3901" s="530" t="str">
        <f t="shared" si="124"/>
        <v>Jun</v>
      </c>
    </row>
    <row r="3902" spans="1:6" x14ac:dyDescent="0.35">
      <c r="A3902" s="527">
        <f>Electricity!D3938</f>
        <v>45454</v>
      </c>
      <c r="B3902" s="528">
        <f>Electricity!E3938</f>
        <v>0.45833333333333337</v>
      </c>
      <c r="C3902" s="529">
        <f>Electricity!F3938</f>
        <v>0</v>
      </c>
      <c r="D3902" s="529">
        <f>Electricity!I3938</f>
        <v>0</v>
      </c>
      <c r="E3902" s="531" t="str">
        <f t="shared" si="125"/>
        <v>06/11/2024 11:00:00 AM</v>
      </c>
      <c r="F3902" s="530" t="str">
        <f t="shared" si="124"/>
        <v>Jun</v>
      </c>
    </row>
    <row r="3903" spans="1:6" x14ac:dyDescent="0.35">
      <c r="A3903" s="527">
        <f>Electricity!D3939</f>
        <v>45454</v>
      </c>
      <c r="B3903" s="528">
        <f>Electricity!E3939</f>
        <v>0.50000000000000011</v>
      </c>
      <c r="C3903" s="529">
        <f>Electricity!F3939</f>
        <v>0</v>
      </c>
      <c r="D3903" s="529">
        <f>Electricity!I3939</f>
        <v>0</v>
      </c>
      <c r="E3903" s="531" t="str">
        <f t="shared" si="125"/>
        <v>06/11/2024 12:00:00 PM</v>
      </c>
      <c r="F3903" s="530" t="str">
        <f t="shared" si="124"/>
        <v>Jun</v>
      </c>
    </row>
    <row r="3904" spans="1:6" x14ac:dyDescent="0.35">
      <c r="A3904" s="527">
        <f>Electricity!D3940</f>
        <v>45454</v>
      </c>
      <c r="B3904" s="528">
        <f>Electricity!E3940</f>
        <v>0.54166666666666674</v>
      </c>
      <c r="C3904" s="529">
        <f>Electricity!F3940</f>
        <v>0</v>
      </c>
      <c r="D3904" s="529">
        <f>Electricity!I3940</f>
        <v>0</v>
      </c>
      <c r="E3904" s="531" t="str">
        <f t="shared" si="125"/>
        <v>06/11/2024 01:00:00 PM</v>
      </c>
      <c r="F3904" s="530" t="str">
        <f t="shared" si="124"/>
        <v>Jun</v>
      </c>
    </row>
    <row r="3905" spans="1:6" x14ac:dyDescent="0.35">
      <c r="A3905" s="527">
        <f>Electricity!D3941</f>
        <v>45454</v>
      </c>
      <c r="B3905" s="528">
        <f>Electricity!E3941</f>
        <v>0.58333333333333337</v>
      </c>
      <c r="C3905" s="529">
        <f>Electricity!F3941</f>
        <v>0</v>
      </c>
      <c r="D3905" s="529">
        <f>Electricity!I3941</f>
        <v>0</v>
      </c>
      <c r="E3905" s="531" t="str">
        <f t="shared" si="125"/>
        <v>06/11/2024 02:00:00 PM</v>
      </c>
      <c r="F3905" s="530" t="str">
        <f t="shared" si="124"/>
        <v>Jun</v>
      </c>
    </row>
    <row r="3906" spans="1:6" x14ac:dyDescent="0.35">
      <c r="A3906" s="527">
        <f>Electricity!D3942</f>
        <v>45454</v>
      </c>
      <c r="B3906" s="528">
        <f>Electricity!E3942</f>
        <v>0.62500000000000011</v>
      </c>
      <c r="C3906" s="529">
        <f>Electricity!F3942</f>
        <v>0</v>
      </c>
      <c r="D3906" s="529">
        <f>Electricity!I3942</f>
        <v>0</v>
      </c>
      <c r="E3906" s="531" t="str">
        <f t="shared" si="125"/>
        <v>06/11/2024 03:00:00 PM</v>
      </c>
      <c r="F3906" s="530" t="str">
        <f t="shared" si="124"/>
        <v>Jun</v>
      </c>
    </row>
    <row r="3907" spans="1:6" x14ac:dyDescent="0.35">
      <c r="A3907" s="527">
        <f>Electricity!D3943</f>
        <v>45454</v>
      </c>
      <c r="B3907" s="528">
        <f>Electricity!E3943</f>
        <v>0.66666666666666674</v>
      </c>
      <c r="C3907" s="529">
        <f>Electricity!F3943</f>
        <v>0</v>
      </c>
      <c r="D3907" s="529">
        <f>Electricity!I3943</f>
        <v>0</v>
      </c>
      <c r="E3907" s="531" t="str">
        <f t="shared" si="125"/>
        <v>06/11/2024 04:00:00 PM</v>
      </c>
      <c r="F3907" s="530" t="str">
        <f t="shared" ref="F3907:F3970" si="126">TEXT(A3907,"mmm")</f>
        <v>Jun</v>
      </c>
    </row>
    <row r="3908" spans="1:6" x14ac:dyDescent="0.35">
      <c r="A3908" s="527">
        <f>Electricity!D3944</f>
        <v>45454</v>
      </c>
      <c r="B3908" s="528">
        <f>Electricity!E3944</f>
        <v>0.70833333333333337</v>
      </c>
      <c r="C3908" s="529">
        <f>Electricity!F3944</f>
        <v>0</v>
      </c>
      <c r="D3908" s="529">
        <f>Electricity!I3944</f>
        <v>0</v>
      </c>
      <c r="E3908" s="531" t="str">
        <f t="shared" si="125"/>
        <v>06/11/2024 05:00:00 PM</v>
      </c>
      <c r="F3908" s="530" t="str">
        <f t="shared" si="126"/>
        <v>Jun</v>
      </c>
    </row>
    <row r="3909" spans="1:6" x14ac:dyDescent="0.35">
      <c r="A3909" s="527">
        <f>Electricity!D3945</f>
        <v>45454</v>
      </c>
      <c r="B3909" s="528">
        <f>Electricity!E3945</f>
        <v>0.75000000000000011</v>
      </c>
      <c r="C3909" s="529">
        <f>Electricity!F3945</f>
        <v>0</v>
      </c>
      <c r="D3909" s="529">
        <f>Electricity!I3945</f>
        <v>0</v>
      </c>
      <c r="E3909" s="531" t="str">
        <f t="shared" si="125"/>
        <v>06/11/2024 06:00:00 PM</v>
      </c>
      <c r="F3909" s="530" t="str">
        <f t="shared" si="126"/>
        <v>Jun</v>
      </c>
    </row>
    <row r="3910" spans="1:6" x14ac:dyDescent="0.35">
      <c r="A3910" s="527">
        <f>Electricity!D3946</f>
        <v>45454</v>
      </c>
      <c r="B3910" s="528">
        <f>Electricity!E3946</f>
        <v>0.79166666666666674</v>
      </c>
      <c r="C3910" s="529">
        <f>Electricity!F3946</f>
        <v>0</v>
      </c>
      <c r="D3910" s="529">
        <f>Electricity!I3946</f>
        <v>0</v>
      </c>
      <c r="E3910" s="531" t="str">
        <f t="shared" si="125"/>
        <v>06/11/2024 07:00:00 PM</v>
      </c>
      <c r="F3910" s="530" t="str">
        <f t="shared" si="126"/>
        <v>Jun</v>
      </c>
    </row>
    <row r="3911" spans="1:6" x14ac:dyDescent="0.35">
      <c r="A3911" s="527">
        <f>Electricity!D3947</f>
        <v>45454</v>
      </c>
      <c r="B3911" s="528">
        <f>Electricity!E3947</f>
        <v>0.83333333333333337</v>
      </c>
      <c r="C3911" s="529">
        <f>Electricity!F3947</f>
        <v>0</v>
      </c>
      <c r="D3911" s="529">
        <f>Electricity!I3947</f>
        <v>0</v>
      </c>
      <c r="E3911" s="531" t="str">
        <f t="shared" si="125"/>
        <v>06/11/2024 08:00:00 PM</v>
      </c>
      <c r="F3911" s="530" t="str">
        <f t="shared" si="126"/>
        <v>Jun</v>
      </c>
    </row>
    <row r="3912" spans="1:6" x14ac:dyDescent="0.35">
      <c r="A3912" s="527">
        <f>Electricity!D3948</f>
        <v>45454</v>
      </c>
      <c r="B3912" s="528">
        <f>Electricity!E3948</f>
        <v>0.87500000000000011</v>
      </c>
      <c r="C3912" s="529">
        <f>Electricity!F3948</f>
        <v>0</v>
      </c>
      <c r="D3912" s="529">
        <f>Electricity!I3948</f>
        <v>0</v>
      </c>
      <c r="E3912" s="531" t="str">
        <f t="shared" si="125"/>
        <v>06/11/2024 09:00:00 PM</v>
      </c>
      <c r="F3912" s="530" t="str">
        <f t="shared" si="126"/>
        <v>Jun</v>
      </c>
    </row>
    <row r="3913" spans="1:6" x14ac:dyDescent="0.35">
      <c r="A3913" s="527">
        <f>Electricity!D3949</f>
        <v>45454</v>
      </c>
      <c r="B3913" s="528">
        <f>Electricity!E3949</f>
        <v>0.91666666666666674</v>
      </c>
      <c r="C3913" s="529">
        <f>Electricity!F3949</f>
        <v>0</v>
      </c>
      <c r="D3913" s="529">
        <f>Electricity!I3949</f>
        <v>0</v>
      </c>
      <c r="E3913" s="531" t="str">
        <f t="shared" si="125"/>
        <v>06/11/2024 10:00:00 PM</v>
      </c>
      <c r="F3913" s="530" t="str">
        <f t="shared" si="126"/>
        <v>Jun</v>
      </c>
    </row>
    <row r="3914" spans="1:6" x14ac:dyDescent="0.35">
      <c r="A3914" s="527">
        <f>Electricity!D3950</f>
        <v>45454</v>
      </c>
      <c r="B3914" s="528">
        <f>Electricity!E3950</f>
        <v>0.95833333333333337</v>
      </c>
      <c r="C3914" s="529">
        <f>Electricity!F3950</f>
        <v>0</v>
      </c>
      <c r="D3914" s="529">
        <f>Electricity!I3950</f>
        <v>0</v>
      </c>
      <c r="E3914" s="531" t="str">
        <f t="shared" si="125"/>
        <v>06/11/2024 11:00:00 PM</v>
      </c>
      <c r="F3914" s="530" t="str">
        <f t="shared" si="126"/>
        <v>Jun</v>
      </c>
    </row>
    <row r="3915" spans="1:6" x14ac:dyDescent="0.35">
      <c r="A3915" s="527">
        <f>Electricity!D3951</f>
        <v>45455</v>
      </c>
      <c r="B3915" s="528">
        <f>Electricity!E3951</f>
        <v>3.1225022567582528E-17</v>
      </c>
      <c r="C3915" s="529">
        <f>Electricity!F3951</f>
        <v>0</v>
      </c>
      <c r="D3915" s="529">
        <f>Electricity!I3951</f>
        <v>0</v>
      </c>
      <c r="E3915" s="531" t="str">
        <f t="shared" si="125"/>
        <v>06/12/2024 12:00:00 AM</v>
      </c>
      <c r="F3915" s="530" t="str">
        <f t="shared" si="126"/>
        <v>Jun</v>
      </c>
    </row>
    <row r="3916" spans="1:6" x14ac:dyDescent="0.35">
      <c r="A3916" s="527">
        <f>Electricity!D3952</f>
        <v>45455</v>
      </c>
      <c r="B3916" s="528">
        <f>Electricity!E3952</f>
        <v>4.1666666666666699E-2</v>
      </c>
      <c r="C3916" s="529">
        <f>Electricity!F3952</f>
        <v>0</v>
      </c>
      <c r="D3916" s="529">
        <f>Electricity!I3952</f>
        <v>0</v>
      </c>
      <c r="E3916" s="531" t="str">
        <f t="shared" si="125"/>
        <v>06/12/2024 01:00:00 AM</v>
      </c>
      <c r="F3916" s="530" t="str">
        <f t="shared" si="126"/>
        <v>Jun</v>
      </c>
    </row>
    <row r="3917" spans="1:6" x14ac:dyDescent="0.35">
      <c r="A3917" s="527">
        <f>Electricity!D3953</f>
        <v>45455</v>
      </c>
      <c r="B3917" s="528">
        <f>Electricity!E3953</f>
        <v>8.333333333333337E-2</v>
      </c>
      <c r="C3917" s="529">
        <f>Electricity!F3953</f>
        <v>0</v>
      </c>
      <c r="D3917" s="529">
        <f>Electricity!I3953</f>
        <v>0</v>
      </c>
      <c r="E3917" s="531" t="str">
        <f t="shared" si="125"/>
        <v>06/12/2024 02:00:00 AM</v>
      </c>
      <c r="F3917" s="530" t="str">
        <f t="shared" si="126"/>
        <v>Jun</v>
      </c>
    </row>
    <row r="3918" spans="1:6" x14ac:dyDescent="0.35">
      <c r="A3918" s="527">
        <f>Electricity!D3954</f>
        <v>45455</v>
      </c>
      <c r="B3918" s="528">
        <f>Electricity!E3954</f>
        <v>0.12500000000000006</v>
      </c>
      <c r="C3918" s="529">
        <f>Electricity!F3954</f>
        <v>0</v>
      </c>
      <c r="D3918" s="529">
        <f>Electricity!I3954</f>
        <v>0</v>
      </c>
      <c r="E3918" s="531" t="str">
        <f t="shared" si="125"/>
        <v>06/12/2024 03:00:00 AM</v>
      </c>
      <c r="F3918" s="530" t="str">
        <f t="shared" si="126"/>
        <v>Jun</v>
      </c>
    </row>
    <row r="3919" spans="1:6" x14ac:dyDescent="0.35">
      <c r="A3919" s="527">
        <f>Electricity!D3955</f>
        <v>45455</v>
      </c>
      <c r="B3919" s="528">
        <f>Electricity!E3955</f>
        <v>0.16666666666666669</v>
      </c>
      <c r="C3919" s="529">
        <f>Electricity!F3955</f>
        <v>0</v>
      </c>
      <c r="D3919" s="529">
        <f>Electricity!I3955</f>
        <v>0</v>
      </c>
      <c r="E3919" s="531" t="str">
        <f t="shared" si="125"/>
        <v>06/12/2024 04:00:00 AM</v>
      </c>
      <c r="F3919" s="530" t="str">
        <f t="shared" si="126"/>
        <v>Jun</v>
      </c>
    </row>
    <row r="3920" spans="1:6" x14ac:dyDescent="0.35">
      <c r="A3920" s="527">
        <f>Electricity!D3956</f>
        <v>45455</v>
      </c>
      <c r="B3920" s="528">
        <f>Electricity!E3956</f>
        <v>0.20833333333333337</v>
      </c>
      <c r="C3920" s="529">
        <f>Electricity!F3956</f>
        <v>0</v>
      </c>
      <c r="D3920" s="529">
        <f>Electricity!I3956</f>
        <v>0</v>
      </c>
      <c r="E3920" s="531" t="str">
        <f t="shared" si="125"/>
        <v>06/12/2024 05:00:00 AM</v>
      </c>
      <c r="F3920" s="530" t="str">
        <f t="shared" si="126"/>
        <v>Jun</v>
      </c>
    </row>
    <row r="3921" spans="1:6" x14ac:dyDescent="0.35">
      <c r="A3921" s="527">
        <f>Electricity!D3957</f>
        <v>45455</v>
      </c>
      <c r="B3921" s="528">
        <f>Electricity!E3957</f>
        <v>0.25</v>
      </c>
      <c r="C3921" s="529">
        <f>Electricity!F3957</f>
        <v>0</v>
      </c>
      <c r="D3921" s="529">
        <f>Electricity!I3957</f>
        <v>0</v>
      </c>
      <c r="E3921" s="531" t="str">
        <f t="shared" si="125"/>
        <v>06/12/2024 06:00:00 AM</v>
      </c>
      <c r="F3921" s="530" t="str">
        <f t="shared" si="126"/>
        <v>Jun</v>
      </c>
    </row>
    <row r="3922" spans="1:6" x14ac:dyDescent="0.35">
      <c r="A3922" s="527">
        <f>Electricity!D3958</f>
        <v>45455</v>
      </c>
      <c r="B3922" s="528">
        <f>Electricity!E3958</f>
        <v>0.29166666666666669</v>
      </c>
      <c r="C3922" s="529">
        <f>Electricity!F3958</f>
        <v>0</v>
      </c>
      <c r="D3922" s="529">
        <f>Electricity!I3958</f>
        <v>0</v>
      </c>
      <c r="E3922" s="531" t="str">
        <f t="shared" si="125"/>
        <v>06/12/2024 07:00:00 AM</v>
      </c>
      <c r="F3922" s="530" t="str">
        <f t="shared" si="126"/>
        <v>Jun</v>
      </c>
    </row>
    <row r="3923" spans="1:6" x14ac:dyDescent="0.35">
      <c r="A3923" s="527">
        <f>Electricity!D3959</f>
        <v>45455</v>
      </c>
      <c r="B3923" s="528">
        <f>Electricity!E3959</f>
        <v>0.33333333333333337</v>
      </c>
      <c r="C3923" s="529">
        <f>Electricity!F3959</f>
        <v>0</v>
      </c>
      <c r="D3923" s="529">
        <f>Electricity!I3959</f>
        <v>0</v>
      </c>
      <c r="E3923" s="531" t="str">
        <f t="shared" si="125"/>
        <v>06/12/2024 08:00:00 AM</v>
      </c>
      <c r="F3923" s="530" t="str">
        <f t="shared" si="126"/>
        <v>Jun</v>
      </c>
    </row>
    <row r="3924" spans="1:6" x14ac:dyDescent="0.35">
      <c r="A3924" s="527">
        <f>Electricity!D3960</f>
        <v>45455</v>
      </c>
      <c r="B3924" s="528">
        <f>Electricity!E3960</f>
        <v>0.375</v>
      </c>
      <c r="C3924" s="529">
        <f>Electricity!F3960</f>
        <v>0</v>
      </c>
      <c r="D3924" s="529">
        <f>Electricity!I3960</f>
        <v>0</v>
      </c>
      <c r="E3924" s="531" t="str">
        <f t="shared" si="125"/>
        <v>06/12/2024 09:00:00 AM</v>
      </c>
      <c r="F3924" s="530" t="str">
        <f t="shared" si="126"/>
        <v>Jun</v>
      </c>
    </row>
    <row r="3925" spans="1:6" x14ac:dyDescent="0.35">
      <c r="A3925" s="527">
        <f>Electricity!D3961</f>
        <v>45455</v>
      </c>
      <c r="B3925" s="528">
        <f>Electricity!E3961</f>
        <v>0.41666666666666669</v>
      </c>
      <c r="C3925" s="529">
        <f>Electricity!F3961</f>
        <v>0</v>
      </c>
      <c r="D3925" s="529">
        <f>Electricity!I3961</f>
        <v>0</v>
      </c>
      <c r="E3925" s="531" t="str">
        <f t="shared" si="125"/>
        <v>06/12/2024 10:00:00 AM</v>
      </c>
      <c r="F3925" s="530" t="str">
        <f t="shared" si="126"/>
        <v>Jun</v>
      </c>
    </row>
    <row r="3926" spans="1:6" x14ac:dyDescent="0.35">
      <c r="A3926" s="527">
        <f>Electricity!D3962</f>
        <v>45455</v>
      </c>
      <c r="B3926" s="528">
        <f>Electricity!E3962</f>
        <v>0.45833333333333337</v>
      </c>
      <c r="C3926" s="529">
        <f>Electricity!F3962</f>
        <v>0</v>
      </c>
      <c r="D3926" s="529">
        <f>Electricity!I3962</f>
        <v>0</v>
      </c>
      <c r="E3926" s="531" t="str">
        <f t="shared" si="125"/>
        <v>06/12/2024 11:00:00 AM</v>
      </c>
      <c r="F3926" s="530" t="str">
        <f t="shared" si="126"/>
        <v>Jun</v>
      </c>
    </row>
    <row r="3927" spans="1:6" x14ac:dyDescent="0.35">
      <c r="A3927" s="527">
        <f>Electricity!D3963</f>
        <v>45455</v>
      </c>
      <c r="B3927" s="528">
        <f>Electricity!E3963</f>
        <v>0.50000000000000011</v>
      </c>
      <c r="C3927" s="529">
        <f>Electricity!F3963</f>
        <v>0</v>
      </c>
      <c r="D3927" s="529">
        <f>Electricity!I3963</f>
        <v>0</v>
      </c>
      <c r="E3927" s="531" t="str">
        <f t="shared" si="125"/>
        <v>06/12/2024 12:00:00 PM</v>
      </c>
      <c r="F3927" s="530" t="str">
        <f t="shared" si="126"/>
        <v>Jun</v>
      </c>
    </row>
    <row r="3928" spans="1:6" x14ac:dyDescent="0.35">
      <c r="A3928" s="527">
        <f>Electricity!D3964</f>
        <v>45455</v>
      </c>
      <c r="B3928" s="528">
        <f>Electricity!E3964</f>
        <v>0.54166666666666674</v>
      </c>
      <c r="C3928" s="529">
        <f>Electricity!F3964</f>
        <v>0</v>
      </c>
      <c r="D3928" s="529">
        <f>Electricity!I3964</f>
        <v>0</v>
      </c>
      <c r="E3928" s="531" t="str">
        <f t="shared" si="125"/>
        <v>06/12/2024 01:00:00 PM</v>
      </c>
      <c r="F3928" s="530" t="str">
        <f t="shared" si="126"/>
        <v>Jun</v>
      </c>
    </row>
    <row r="3929" spans="1:6" x14ac:dyDescent="0.35">
      <c r="A3929" s="527">
        <f>Electricity!D3965</f>
        <v>45455</v>
      </c>
      <c r="B3929" s="528">
        <f>Electricity!E3965</f>
        <v>0.58333333333333337</v>
      </c>
      <c r="C3929" s="529">
        <f>Electricity!F3965</f>
        <v>0</v>
      </c>
      <c r="D3929" s="529">
        <f>Electricity!I3965</f>
        <v>0</v>
      </c>
      <c r="E3929" s="531" t="str">
        <f t="shared" si="125"/>
        <v>06/12/2024 02:00:00 PM</v>
      </c>
      <c r="F3929" s="530" t="str">
        <f t="shared" si="126"/>
        <v>Jun</v>
      </c>
    </row>
    <row r="3930" spans="1:6" x14ac:dyDescent="0.35">
      <c r="A3930" s="527">
        <f>Electricity!D3966</f>
        <v>45455</v>
      </c>
      <c r="B3930" s="528">
        <f>Electricity!E3966</f>
        <v>0.62500000000000011</v>
      </c>
      <c r="C3930" s="529">
        <f>Electricity!F3966</f>
        <v>0</v>
      </c>
      <c r="D3930" s="529">
        <f>Electricity!I3966</f>
        <v>0</v>
      </c>
      <c r="E3930" s="531" t="str">
        <f t="shared" si="125"/>
        <v>06/12/2024 03:00:00 PM</v>
      </c>
      <c r="F3930" s="530" t="str">
        <f t="shared" si="126"/>
        <v>Jun</v>
      </c>
    </row>
    <row r="3931" spans="1:6" x14ac:dyDescent="0.35">
      <c r="A3931" s="527">
        <f>Electricity!D3967</f>
        <v>45455</v>
      </c>
      <c r="B3931" s="528">
        <f>Electricity!E3967</f>
        <v>0.66666666666666674</v>
      </c>
      <c r="C3931" s="529">
        <f>Electricity!F3967</f>
        <v>0</v>
      </c>
      <c r="D3931" s="529">
        <f>Electricity!I3967</f>
        <v>0</v>
      </c>
      <c r="E3931" s="531" t="str">
        <f t="shared" si="125"/>
        <v>06/12/2024 04:00:00 PM</v>
      </c>
      <c r="F3931" s="530" t="str">
        <f t="shared" si="126"/>
        <v>Jun</v>
      </c>
    </row>
    <row r="3932" spans="1:6" x14ac:dyDescent="0.35">
      <c r="A3932" s="527">
        <f>Electricity!D3968</f>
        <v>45455</v>
      </c>
      <c r="B3932" s="528">
        <f>Electricity!E3968</f>
        <v>0.70833333333333337</v>
      </c>
      <c r="C3932" s="529">
        <f>Electricity!F3968</f>
        <v>0</v>
      </c>
      <c r="D3932" s="529">
        <f>Electricity!I3968</f>
        <v>0</v>
      </c>
      <c r="E3932" s="531" t="str">
        <f t="shared" si="125"/>
        <v>06/12/2024 05:00:00 PM</v>
      </c>
      <c r="F3932" s="530" t="str">
        <f t="shared" si="126"/>
        <v>Jun</v>
      </c>
    </row>
    <row r="3933" spans="1:6" x14ac:dyDescent="0.35">
      <c r="A3933" s="527">
        <f>Electricity!D3969</f>
        <v>45455</v>
      </c>
      <c r="B3933" s="528">
        <f>Electricity!E3969</f>
        <v>0.75000000000000011</v>
      </c>
      <c r="C3933" s="529">
        <f>Electricity!F3969</f>
        <v>0</v>
      </c>
      <c r="D3933" s="529">
        <f>Electricity!I3969</f>
        <v>0</v>
      </c>
      <c r="E3933" s="531" t="str">
        <f t="shared" si="125"/>
        <v>06/12/2024 06:00:00 PM</v>
      </c>
      <c r="F3933" s="530" t="str">
        <f t="shared" si="126"/>
        <v>Jun</v>
      </c>
    </row>
    <row r="3934" spans="1:6" x14ac:dyDescent="0.35">
      <c r="A3934" s="527">
        <f>Electricity!D3970</f>
        <v>45455</v>
      </c>
      <c r="B3934" s="528">
        <f>Electricity!E3970</f>
        <v>0.79166666666666674</v>
      </c>
      <c r="C3934" s="529">
        <f>Electricity!F3970</f>
        <v>0</v>
      </c>
      <c r="D3934" s="529">
        <f>Electricity!I3970</f>
        <v>0</v>
      </c>
      <c r="E3934" s="531" t="str">
        <f t="shared" si="125"/>
        <v>06/12/2024 07:00:00 PM</v>
      </c>
      <c r="F3934" s="530" t="str">
        <f t="shared" si="126"/>
        <v>Jun</v>
      </c>
    </row>
    <row r="3935" spans="1:6" x14ac:dyDescent="0.35">
      <c r="A3935" s="527">
        <f>Electricity!D3971</f>
        <v>45455</v>
      </c>
      <c r="B3935" s="528">
        <f>Electricity!E3971</f>
        <v>0.83333333333333337</v>
      </c>
      <c r="C3935" s="529">
        <f>Electricity!F3971</f>
        <v>0</v>
      </c>
      <c r="D3935" s="529">
        <f>Electricity!I3971</f>
        <v>0</v>
      </c>
      <c r="E3935" s="531" t="str">
        <f t="shared" si="125"/>
        <v>06/12/2024 08:00:00 PM</v>
      </c>
      <c r="F3935" s="530" t="str">
        <f t="shared" si="126"/>
        <v>Jun</v>
      </c>
    </row>
    <row r="3936" spans="1:6" x14ac:dyDescent="0.35">
      <c r="A3936" s="527">
        <f>Electricity!D3972</f>
        <v>45455</v>
      </c>
      <c r="B3936" s="528">
        <f>Electricity!E3972</f>
        <v>0.87500000000000011</v>
      </c>
      <c r="C3936" s="529">
        <f>Electricity!F3972</f>
        <v>0</v>
      </c>
      <c r="D3936" s="529">
        <f>Electricity!I3972</f>
        <v>0</v>
      </c>
      <c r="E3936" s="531" t="str">
        <f t="shared" si="125"/>
        <v>06/12/2024 09:00:00 PM</v>
      </c>
      <c r="F3936" s="530" t="str">
        <f t="shared" si="126"/>
        <v>Jun</v>
      </c>
    </row>
    <row r="3937" spans="1:6" x14ac:dyDescent="0.35">
      <c r="A3937" s="527">
        <f>Electricity!D3973</f>
        <v>45455</v>
      </c>
      <c r="B3937" s="528">
        <f>Electricity!E3973</f>
        <v>0.91666666666666674</v>
      </c>
      <c r="C3937" s="529">
        <f>Electricity!F3973</f>
        <v>0</v>
      </c>
      <c r="D3937" s="529">
        <f>Electricity!I3973</f>
        <v>0</v>
      </c>
      <c r="E3937" s="531" t="str">
        <f t="shared" si="125"/>
        <v>06/12/2024 10:00:00 PM</v>
      </c>
      <c r="F3937" s="530" t="str">
        <f t="shared" si="126"/>
        <v>Jun</v>
      </c>
    </row>
    <row r="3938" spans="1:6" x14ac:dyDescent="0.35">
      <c r="A3938" s="527">
        <f>Electricity!D3974</f>
        <v>45455</v>
      </c>
      <c r="B3938" s="528">
        <f>Electricity!E3974</f>
        <v>0.95833333333333337</v>
      </c>
      <c r="C3938" s="529">
        <f>Electricity!F3974</f>
        <v>0</v>
      </c>
      <c r="D3938" s="529">
        <f>Electricity!I3974</f>
        <v>0</v>
      </c>
      <c r="E3938" s="531" t="str">
        <f t="shared" si="125"/>
        <v>06/12/2024 11:00:00 PM</v>
      </c>
      <c r="F3938" s="530" t="str">
        <f t="shared" si="126"/>
        <v>Jun</v>
      </c>
    </row>
    <row r="3939" spans="1:6" x14ac:dyDescent="0.35">
      <c r="A3939" s="527">
        <f>Electricity!D3975</f>
        <v>45456</v>
      </c>
      <c r="B3939" s="528">
        <f>Electricity!E3975</f>
        <v>3.1225022567582528E-17</v>
      </c>
      <c r="C3939" s="529">
        <f>Electricity!F3975</f>
        <v>0</v>
      </c>
      <c r="D3939" s="529">
        <f>Electricity!I3975</f>
        <v>0</v>
      </c>
      <c r="E3939" s="531" t="str">
        <f t="shared" si="125"/>
        <v>06/13/2024 12:00:00 AM</v>
      </c>
      <c r="F3939" s="530" t="str">
        <f t="shared" si="126"/>
        <v>Jun</v>
      </c>
    </row>
    <row r="3940" spans="1:6" x14ac:dyDescent="0.35">
      <c r="A3940" s="527">
        <f>Electricity!D3976</f>
        <v>45456</v>
      </c>
      <c r="B3940" s="528">
        <f>Electricity!E3976</f>
        <v>4.1666666666666699E-2</v>
      </c>
      <c r="C3940" s="529">
        <f>Electricity!F3976</f>
        <v>0</v>
      </c>
      <c r="D3940" s="529">
        <f>Electricity!I3976</f>
        <v>0</v>
      </c>
      <c r="E3940" s="531" t="str">
        <f t="shared" si="125"/>
        <v>06/13/2024 01:00:00 AM</v>
      </c>
      <c r="F3940" s="530" t="str">
        <f t="shared" si="126"/>
        <v>Jun</v>
      </c>
    </row>
    <row r="3941" spans="1:6" x14ac:dyDescent="0.35">
      <c r="A3941" s="527">
        <f>Electricity!D3977</f>
        <v>45456</v>
      </c>
      <c r="B3941" s="528">
        <f>Electricity!E3977</f>
        <v>8.333333333333337E-2</v>
      </c>
      <c r="C3941" s="529">
        <f>Electricity!F3977</f>
        <v>0</v>
      </c>
      <c r="D3941" s="529">
        <f>Electricity!I3977</f>
        <v>0</v>
      </c>
      <c r="E3941" s="531" t="str">
        <f t="shared" si="125"/>
        <v>06/13/2024 02:00:00 AM</v>
      </c>
      <c r="F3941" s="530" t="str">
        <f t="shared" si="126"/>
        <v>Jun</v>
      </c>
    </row>
    <row r="3942" spans="1:6" x14ac:dyDescent="0.35">
      <c r="A3942" s="527">
        <f>Electricity!D3978</f>
        <v>45456</v>
      </c>
      <c r="B3942" s="528">
        <f>Electricity!E3978</f>
        <v>0.12500000000000006</v>
      </c>
      <c r="C3942" s="529">
        <f>Electricity!F3978</f>
        <v>0</v>
      </c>
      <c r="D3942" s="529">
        <f>Electricity!I3978</f>
        <v>0</v>
      </c>
      <c r="E3942" s="531" t="str">
        <f t="shared" si="125"/>
        <v>06/13/2024 03:00:00 AM</v>
      </c>
      <c r="F3942" s="530" t="str">
        <f t="shared" si="126"/>
        <v>Jun</v>
      </c>
    </row>
    <row r="3943" spans="1:6" x14ac:dyDescent="0.35">
      <c r="A3943" s="527">
        <f>Electricity!D3979</f>
        <v>45456</v>
      </c>
      <c r="B3943" s="528">
        <f>Electricity!E3979</f>
        <v>0.16666666666666669</v>
      </c>
      <c r="C3943" s="529">
        <f>Electricity!F3979</f>
        <v>0</v>
      </c>
      <c r="D3943" s="529">
        <f>Electricity!I3979</f>
        <v>0</v>
      </c>
      <c r="E3943" s="531" t="str">
        <f t="shared" si="125"/>
        <v>06/13/2024 04:00:00 AM</v>
      </c>
      <c r="F3943" s="530" t="str">
        <f t="shared" si="126"/>
        <v>Jun</v>
      </c>
    </row>
    <row r="3944" spans="1:6" x14ac:dyDescent="0.35">
      <c r="A3944" s="527">
        <f>Electricity!D3980</f>
        <v>45456</v>
      </c>
      <c r="B3944" s="528">
        <f>Electricity!E3980</f>
        <v>0.20833333333333337</v>
      </c>
      <c r="C3944" s="529">
        <f>Electricity!F3980</f>
        <v>0</v>
      </c>
      <c r="D3944" s="529">
        <f>Electricity!I3980</f>
        <v>0</v>
      </c>
      <c r="E3944" s="531" t="str">
        <f t="shared" si="125"/>
        <v>06/13/2024 05:00:00 AM</v>
      </c>
      <c r="F3944" s="530" t="str">
        <f t="shared" si="126"/>
        <v>Jun</v>
      </c>
    </row>
    <row r="3945" spans="1:6" x14ac:dyDescent="0.35">
      <c r="A3945" s="527">
        <f>Electricity!D3981</f>
        <v>45456</v>
      </c>
      <c r="B3945" s="528">
        <f>Electricity!E3981</f>
        <v>0.25</v>
      </c>
      <c r="C3945" s="529">
        <f>Electricity!F3981</f>
        <v>0</v>
      </c>
      <c r="D3945" s="529">
        <f>Electricity!I3981</f>
        <v>0</v>
      </c>
      <c r="E3945" s="531" t="str">
        <f t="shared" si="125"/>
        <v>06/13/2024 06:00:00 AM</v>
      </c>
      <c r="F3945" s="530" t="str">
        <f t="shared" si="126"/>
        <v>Jun</v>
      </c>
    </row>
    <row r="3946" spans="1:6" x14ac:dyDescent="0.35">
      <c r="A3946" s="527">
        <f>Electricity!D3982</f>
        <v>45456</v>
      </c>
      <c r="B3946" s="528">
        <f>Electricity!E3982</f>
        <v>0.29166666666666669</v>
      </c>
      <c r="C3946" s="529">
        <f>Electricity!F3982</f>
        <v>0</v>
      </c>
      <c r="D3946" s="529">
        <f>Electricity!I3982</f>
        <v>0</v>
      </c>
      <c r="E3946" s="531" t="str">
        <f t="shared" si="125"/>
        <v>06/13/2024 07:00:00 AM</v>
      </c>
      <c r="F3946" s="530" t="str">
        <f t="shared" si="126"/>
        <v>Jun</v>
      </c>
    </row>
    <row r="3947" spans="1:6" x14ac:dyDescent="0.35">
      <c r="A3947" s="527">
        <f>Electricity!D3983</f>
        <v>45456</v>
      </c>
      <c r="B3947" s="528">
        <f>Electricity!E3983</f>
        <v>0.33333333333333337</v>
      </c>
      <c r="C3947" s="529">
        <f>Electricity!F3983</f>
        <v>0</v>
      </c>
      <c r="D3947" s="529">
        <f>Electricity!I3983</f>
        <v>0</v>
      </c>
      <c r="E3947" s="531" t="str">
        <f t="shared" si="125"/>
        <v>06/13/2024 08:00:00 AM</v>
      </c>
      <c r="F3947" s="530" t="str">
        <f t="shared" si="126"/>
        <v>Jun</v>
      </c>
    </row>
    <row r="3948" spans="1:6" x14ac:dyDescent="0.35">
      <c r="A3948" s="527">
        <f>Electricity!D3984</f>
        <v>45456</v>
      </c>
      <c r="B3948" s="528">
        <f>Electricity!E3984</f>
        <v>0.375</v>
      </c>
      <c r="C3948" s="529">
        <f>Electricity!F3984</f>
        <v>0</v>
      </c>
      <c r="D3948" s="529">
        <f>Electricity!I3984</f>
        <v>0</v>
      </c>
      <c r="E3948" s="531" t="str">
        <f t="shared" si="125"/>
        <v>06/13/2024 09:00:00 AM</v>
      </c>
      <c r="F3948" s="530" t="str">
        <f t="shared" si="126"/>
        <v>Jun</v>
      </c>
    </row>
    <row r="3949" spans="1:6" x14ac:dyDescent="0.35">
      <c r="A3949" s="527">
        <f>Electricity!D3985</f>
        <v>45456</v>
      </c>
      <c r="B3949" s="528">
        <f>Electricity!E3985</f>
        <v>0.41666666666666669</v>
      </c>
      <c r="C3949" s="529">
        <f>Electricity!F3985</f>
        <v>0</v>
      </c>
      <c r="D3949" s="529">
        <f>Electricity!I3985</f>
        <v>0</v>
      </c>
      <c r="E3949" s="531" t="str">
        <f t="shared" si="125"/>
        <v>06/13/2024 10:00:00 AM</v>
      </c>
      <c r="F3949" s="530" t="str">
        <f t="shared" si="126"/>
        <v>Jun</v>
      </c>
    </row>
    <row r="3950" spans="1:6" x14ac:dyDescent="0.35">
      <c r="A3950" s="527">
        <f>Electricity!D3986</f>
        <v>45456</v>
      </c>
      <c r="B3950" s="528">
        <f>Electricity!E3986</f>
        <v>0.45833333333333337</v>
      </c>
      <c r="C3950" s="529">
        <f>Electricity!F3986</f>
        <v>0</v>
      </c>
      <c r="D3950" s="529">
        <f>Electricity!I3986</f>
        <v>0</v>
      </c>
      <c r="E3950" s="531" t="str">
        <f t="shared" si="125"/>
        <v>06/13/2024 11:00:00 AM</v>
      </c>
      <c r="F3950" s="530" t="str">
        <f t="shared" si="126"/>
        <v>Jun</v>
      </c>
    </row>
    <row r="3951" spans="1:6" x14ac:dyDescent="0.35">
      <c r="A3951" s="527">
        <f>Electricity!D3987</f>
        <v>45456</v>
      </c>
      <c r="B3951" s="528">
        <f>Electricity!E3987</f>
        <v>0.50000000000000011</v>
      </c>
      <c r="C3951" s="529">
        <f>Electricity!F3987</f>
        <v>0</v>
      </c>
      <c r="D3951" s="529">
        <f>Electricity!I3987</f>
        <v>0</v>
      </c>
      <c r="E3951" s="531" t="str">
        <f t="shared" si="125"/>
        <v>06/13/2024 12:00:00 PM</v>
      </c>
      <c r="F3951" s="530" t="str">
        <f t="shared" si="126"/>
        <v>Jun</v>
      </c>
    </row>
    <row r="3952" spans="1:6" x14ac:dyDescent="0.35">
      <c r="A3952" s="527">
        <f>Electricity!D3988</f>
        <v>45456</v>
      </c>
      <c r="B3952" s="528">
        <f>Electricity!E3988</f>
        <v>0.54166666666666674</v>
      </c>
      <c r="C3952" s="529">
        <f>Electricity!F3988</f>
        <v>0</v>
      </c>
      <c r="D3952" s="529">
        <f>Electricity!I3988</f>
        <v>0</v>
      </c>
      <c r="E3952" s="531" t="str">
        <f t="shared" si="125"/>
        <v>06/13/2024 01:00:00 PM</v>
      </c>
      <c r="F3952" s="530" t="str">
        <f t="shared" si="126"/>
        <v>Jun</v>
      </c>
    </row>
    <row r="3953" spans="1:6" x14ac:dyDescent="0.35">
      <c r="A3953" s="527">
        <f>Electricity!D3989</f>
        <v>45456</v>
      </c>
      <c r="B3953" s="528">
        <f>Electricity!E3989</f>
        <v>0.58333333333333337</v>
      </c>
      <c r="C3953" s="529">
        <f>Electricity!F3989</f>
        <v>0</v>
      </c>
      <c r="D3953" s="529">
        <f>Electricity!I3989</f>
        <v>0</v>
      </c>
      <c r="E3953" s="531" t="str">
        <f t="shared" si="125"/>
        <v>06/13/2024 02:00:00 PM</v>
      </c>
      <c r="F3953" s="530" t="str">
        <f t="shared" si="126"/>
        <v>Jun</v>
      </c>
    </row>
    <row r="3954" spans="1:6" x14ac:dyDescent="0.35">
      <c r="A3954" s="527">
        <f>Electricity!D3990</f>
        <v>45456</v>
      </c>
      <c r="B3954" s="528">
        <f>Electricity!E3990</f>
        <v>0.62500000000000011</v>
      </c>
      <c r="C3954" s="529">
        <f>Electricity!F3990</f>
        <v>0</v>
      </c>
      <c r="D3954" s="529">
        <f>Electricity!I3990</f>
        <v>0</v>
      </c>
      <c r="E3954" s="531" t="str">
        <f t="shared" si="125"/>
        <v>06/13/2024 03:00:00 PM</v>
      </c>
      <c r="F3954" s="530" t="str">
        <f t="shared" si="126"/>
        <v>Jun</v>
      </c>
    </row>
    <row r="3955" spans="1:6" x14ac:dyDescent="0.35">
      <c r="A3955" s="527">
        <f>Electricity!D3991</f>
        <v>45456</v>
      </c>
      <c r="B3955" s="528">
        <f>Electricity!E3991</f>
        <v>0.66666666666666674</v>
      </c>
      <c r="C3955" s="529">
        <f>Electricity!F3991</f>
        <v>0</v>
      </c>
      <c r="D3955" s="529">
        <f>Electricity!I3991</f>
        <v>0</v>
      </c>
      <c r="E3955" s="531" t="str">
        <f t="shared" si="125"/>
        <v>06/13/2024 04:00:00 PM</v>
      </c>
      <c r="F3955" s="530" t="str">
        <f t="shared" si="126"/>
        <v>Jun</v>
      </c>
    </row>
    <row r="3956" spans="1:6" x14ac:dyDescent="0.35">
      <c r="A3956" s="527">
        <f>Electricity!D3992</f>
        <v>45456</v>
      </c>
      <c r="B3956" s="528">
        <f>Electricity!E3992</f>
        <v>0.70833333333333337</v>
      </c>
      <c r="C3956" s="529">
        <f>Electricity!F3992</f>
        <v>0</v>
      </c>
      <c r="D3956" s="529">
        <f>Electricity!I3992</f>
        <v>0</v>
      </c>
      <c r="E3956" s="531" t="str">
        <f t="shared" ref="E3956:E4019" si="127">CONCATENATE(TEXT(A3956,"mm/dd/yyyy")," ",TEXT(B3956,"hh:mm:ss AM/PM"))</f>
        <v>06/13/2024 05:00:00 PM</v>
      </c>
      <c r="F3956" s="530" t="str">
        <f t="shared" si="126"/>
        <v>Jun</v>
      </c>
    </row>
    <row r="3957" spans="1:6" x14ac:dyDescent="0.35">
      <c r="A3957" s="527">
        <f>Electricity!D3993</f>
        <v>45456</v>
      </c>
      <c r="B3957" s="528">
        <f>Electricity!E3993</f>
        <v>0.75000000000000011</v>
      </c>
      <c r="C3957" s="529">
        <f>Electricity!F3993</f>
        <v>0</v>
      </c>
      <c r="D3957" s="529">
        <f>Electricity!I3993</f>
        <v>0</v>
      </c>
      <c r="E3957" s="531" t="str">
        <f t="shared" si="127"/>
        <v>06/13/2024 06:00:00 PM</v>
      </c>
      <c r="F3957" s="530" t="str">
        <f t="shared" si="126"/>
        <v>Jun</v>
      </c>
    </row>
    <row r="3958" spans="1:6" x14ac:dyDescent="0.35">
      <c r="A3958" s="527">
        <f>Electricity!D3994</f>
        <v>45456</v>
      </c>
      <c r="B3958" s="528">
        <f>Electricity!E3994</f>
        <v>0.79166666666666674</v>
      </c>
      <c r="C3958" s="529">
        <f>Electricity!F3994</f>
        <v>0</v>
      </c>
      <c r="D3958" s="529">
        <f>Electricity!I3994</f>
        <v>0</v>
      </c>
      <c r="E3958" s="531" t="str">
        <f t="shared" si="127"/>
        <v>06/13/2024 07:00:00 PM</v>
      </c>
      <c r="F3958" s="530" t="str">
        <f t="shared" si="126"/>
        <v>Jun</v>
      </c>
    </row>
    <row r="3959" spans="1:6" x14ac:dyDescent="0.35">
      <c r="A3959" s="527">
        <f>Electricity!D3995</f>
        <v>45456</v>
      </c>
      <c r="B3959" s="528">
        <f>Electricity!E3995</f>
        <v>0.83333333333333337</v>
      </c>
      <c r="C3959" s="529">
        <f>Electricity!F3995</f>
        <v>0</v>
      </c>
      <c r="D3959" s="529">
        <f>Electricity!I3995</f>
        <v>0</v>
      </c>
      <c r="E3959" s="531" t="str">
        <f t="shared" si="127"/>
        <v>06/13/2024 08:00:00 PM</v>
      </c>
      <c r="F3959" s="530" t="str">
        <f t="shared" si="126"/>
        <v>Jun</v>
      </c>
    </row>
    <row r="3960" spans="1:6" x14ac:dyDescent="0.35">
      <c r="A3960" s="527">
        <f>Electricity!D3996</f>
        <v>45456</v>
      </c>
      <c r="B3960" s="528">
        <f>Electricity!E3996</f>
        <v>0.87500000000000011</v>
      </c>
      <c r="C3960" s="529">
        <f>Electricity!F3996</f>
        <v>0</v>
      </c>
      <c r="D3960" s="529">
        <f>Electricity!I3996</f>
        <v>0</v>
      </c>
      <c r="E3960" s="531" t="str">
        <f t="shared" si="127"/>
        <v>06/13/2024 09:00:00 PM</v>
      </c>
      <c r="F3960" s="530" t="str">
        <f t="shared" si="126"/>
        <v>Jun</v>
      </c>
    </row>
    <row r="3961" spans="1:6" x14ac:dyDescent="0.35">
      <c r="A3961" s="527">
        <f>Electricity!D3997</f>
        <v>45456</v>
      </c>
      <c r="B3961" s="528">
        <f>Electricity!E3997</f>
        <v>0.91666666666666674</v>
      </c>
      <c r="C3961" s="529">
        <f>Electricity!F3997</f>
        <v>0</v>
      </c>
      <c r="D3961" s="529">
        <f>Electricity!I3997</f>
        <v>0</v>
      </c>
      <c r="E3961" s="531" t="str">
        <f t="shared" si="127"/>
        <v>06/13/2024 10:00:00 PM</v>
      </c>
      <c r="F3961" s="530" t="str">
        <f t="shared" si="126"/>
        <v>Jun</v>
      </c>
    </row>
    <row r="3962" spans="1:6" x14ac:dyDescent="0.35">
      <c r="A3962" s="527">
        <f>Electricity!D3998</f>
        <v>45456</v>
      </c>
      <c r="B3962" s="528">
        <f>Electricity!E3998</f>
        <v>0.95833333333333337</v>
      </c>
      <c r="C3962" s="529">
        <f>Electricity!F3998</f>
        <v>0</v>
      </c>
      <c r="D3962" s="529">
        <f>Electricity!I3998</f>
        <v>0</v>
      </c>
      <c r="E3962" s="531" t="str">
        <f t="shared" si="127"/>
        <v>06/13/2024 11:00:00 PM</v>
      </c>
      <c r="F3962" s="530" t="str">
        <f t="shared" si="126"/>
        <v>Jun</v>
      </c>
    </row>
    <row r="3963" spans="1:6" x14ac:dyDescent="0.35">
      <c r="A3963" s="527">
        <f>Electricity!D3999</f>
        <v>45457</v>
      </c>
      <c r="B3963" s="528">
        <f>Electricity!E3999</f>
        <v>3.1225022567582528E-17</v>
      </c>
      <c r="C3963" s="529">
        <f>Electricity!F3999</f>
        <v>0</v>
      </c>
      <c r="D3963" s="529">
        <f>Electricity!I3999</f>
        <v>0</v>
      </c>
      <c r="E3963" s="531" t="str">
        <f t="shared" si="127"/>
        <v>06/14/2024 12:00:00 AM</v>
      </c>
      <c r="F3963" s="530" t="str">
        <f t="shared" si="126"/>
        <v>Jun</v>
      </c>
    </row>
    <row r="3964" spans="1:6" x14ac:dyDescent="0.35">
      <c r="A3964" s="527">
        <f>Electricity!D4000</f>
        <v>45457</v>
      </c>
      <c r="B3964" s="528">
        <f>Electricity!E4000</f>
        <v>4.1666666666666699E-2</v>
      </c>
      <c r="C3964" s="529">
        <f>Electricity!F4000</f>
        <v>0</v>
      </c>
      <c r="D3964" s="529">
        <f>Electricity!I4000</f>
        <v>0</v>
      </c>
      <c r="E3964" s="531" t="str">
        <f t="shared" si="127"/>
        <v>06/14/2024 01:00:00 AM</v>
      </c>
      <c r="F3964" s="530" t="str">
        <f t="shared" si="126"/>
        <v>Jun</v>
      </c>
    </row>
    <row r="3965" spans="1:6" x14ac:dyDescent="0.35">
      <c r="A3965" s="527">
        <f>Electricity!D4001</f>
        <v>45457</v>
      </c>
      <c r="B3965" s="528">
        <f>Electricity!E4001</f>
        <v>8.333333333333337E-2</v>
      </c>
      <c r="C3965" s="529">
        <f>Electricity!F4001</f>
        <v>0</v>
      </c>
      <c r="D3965" s="529">
        <f>Electricity!I4001</f>
        <v>0</v>
      </c>
      <c r="E3965" s="531" t="str">
        <f t="shared" si="127"/>
        <v>06/14/2024 02:00:00 AM</v>
      </c>
      <c r="F3965" s="530" t="str">
        <f t="shared" si="126"/>
        <v>Jun</v>
      </c>
    </row>
    <row r="3966" spans="1:6" x14ac:dyDescent="0.35">
      <c r="A3966" s="527">
        <f>Electricity!D4002</f>
        <v>45457</v>
      </c>
      <c r="B3966" s="528">
        <f>Electricity!E4002</f>
        <v>0.12500000000000006</v>
      </c>
      <c r="C3966" s="529">
        <f>Electricity!F4002</f>
        <v>0</v>
      </c>
      <c r="D3966" s="529">
        <f>Electricity!I4002</f>
        <v>0</v>
      </c>
      <c r="E3966" s="531" t="str">
        <f t="shared" si="127"/>
        <v>06/14/2024 03:00:00 AM</v>
      </c>
      <c r="F3966" s="530" t="str">
        <f t="shared" si="126"/>
        <v>Jun</v>
      </c>
    </row>
    <row r="3967" spans="1:6" x14ac:dyDescent="0.35">
      <c r="A3967" s="527">
        <f>Electricity!D4003</f>
        <v>45457</v>
      </c>
      <c r="B3967" s="528">
        <f>Electricity!E4003</f>
        <v>0.16666666666666669</v>
      </c>
      <c r="C3967" s="529">
        <f>Electricity!F4003</f>
        <v>0</v>
      </c>
      <c r="D3967" s="529">
        <f>Electricity!I4003</f>
        <v>0</v>
      </c>
      <c r="E3967" s="531" t="str">
        <f t="shared" si="127"/>
        <v>06/14/2024 04:00:00 AM</v>
      </c>
      <c r="F3967" s="530" t="str">
        <f t="shared" si="126"/>
        <v>Jun</v>
      </c>
    </row>
    <row r="3968" spans="1:6" x14ac:dyDescent="0.35">
      <c r="A3968" s="527">
        <f>Electricity!D4004</f>
        <v>45457</v>
      </c>
      <c r="B3968" s="528">
        <f>Electricity!E4004</f>
        <v>0.20833333333333337</v>
      </c>
      <c r="C3968" s="529">
        <f>Electricity!F4004</f>
        <v>0</v>
      </c>
      <c r="D3968" s="529">
        <f>Electricity!I4004</f>
        <v>0</v>
      </c>
      <c r="E3968" s="531" t="str">
        <f t="shared" si="127"/>
        <v>06/14/2024 05:00:00 AM</v>
      </c>
      <c r="F3968" s="530" t="str">
        <f t="shared" si="126"/>
        <v>Jun</v>
      </c>
    </row>
    <row r="3969" spans="1:6" x14ac:dyDescent="0.35">
      <c r="A3969" s="527">
        <f>Electricity!D4005</f>
        <v>45457</v>
      </c>
      <c r="B3969" s="528">
        <f>Electricity!E4005</f>
        <v>0.25</v>
      </c>
      <c r="C3969" s="529">
        <f>Electricity!F4005</f>
        <v>0</v>
      </c>
      <c r="D3969" s="529">
        <f>Electricity!I4005</f>
        <v>0</v>
      </c>
      <c r="E3969" s="531" t="str">
        <f t="shared" si="127"/>
        <v>06/14/2024 06:00:00 AM</v>
      </c>
      <c r="F3969" s="530" t="str">
        <f t="shared" si="126"/>
        <v>Jun</v>
      </c>
    </row>
    <row r="3970" spans="1:6" x14ac:dyDescent="0.35">
      <c r="A3970" s="527">
        <f>Electricity!D4006</f>
        <v>45457</v>
      </c>
      <c r="B3970" s="528">
        <f>Electricity!E4006</f>
        <v>0.29166666666666669</v>
      </c>
      <c r="C3970" s="529">
        <f>Electricity!F4006</f>
        <v>0</v>
      </c>
      <c r="D3970" s="529">
        <f>Electricity!I4006</f>
        <v>0</v>
      </c>
      <c r="E3970" s="531" t="str">
        <f t="shared" si="127"/>
        <v>06/14/2024 07:00:00 AM</v>
      </c>
      <c r="F3970" s="530" t="str">
        <f t="shared" si="126"/>
        <v>Jun</v>
      </c>
    </row>
    <row r="3971" spans="1:6" x14ac:dyDescent="0.35">
      <c r="A3971" s="527">
        <f>Electricity!D4007</f>
        <v>45457</v>
      </c>
      <c r="B3971" s="528">
        <f>Electricity!E4007</f>
        <v>0.33333333333333337</v>
      </c>
      <c r="C3971" s="529">
        <f>Electricity!F4007</f>
        <v>0</v>
      </c>
      <c r="D3971" s="529">
        <f>Electricity!I4007</f>
        <v>0</v>
      </c>
      <c r="E3971" s="531" t="str">
        <f t="shared" si="127"/>
        <v>06/14/2024 08:00:00 AM</v>
      </c>
      <c r="F3971" s="530" t="str">
        <f t="shared" ref="F3971:F4034" si="128">TEXT(A3971,"mmm")</f>
        <v>Jun</v>
      </c>
    </row>
    <row r="3972" spans="1:6" x14ac:dyDescent="0.35">
      <c r="A3972" s="527">
        <f>Electricity!D4008</f>
        <v>45457</v>
      </c>
      <c r="B3972" s="528">
        <f>Electricity!E4008</f>
        <v>0.375</v>
      </c>
      <c r="C3972" s="529">
        <f>Electricity!F4008</f>
        <v>0</v>
      </c>
      <c r="D3972" s="529">
        <f>Electricity!I4008</f>
        <v>0</v>
      </c>
      <c r="E3972" s="531" t="str">
        <f t="shared" si="127"/>
        <v>06/14/2024 09:00:00 AM</v>
      </c>
      <c r="F3972" s="530" t="str">
        <f t="shared" si="128"/>
        <v>Jun</v>
      </c>
    </row>
    <row r="3973" spans="1:6" x14ac:dyDescent="0.35">
      <c r="A3973" s="527">
        <f>Electricity!D4009</f>
        <v>45457</v>
      </c>
      <c r="B3973" s="528">
        <f>Electricity!E4009</f>
        <v>0.41666666666666669</v>
      </c>
      <c r="C3973" s="529">
        <f>Electricity!F4009</f>
        <v>0</v>
      </c>
      <c r="D3973" s="529">
        <f>Electricity!I4009</f>
        <v>0</v>
      </c>
      <c r="E3973" s="531" t="str">
        <f t="shared" si="127"/>
        <v>06/14/2024 10:00:00 AM</v>
      </c>
      <c r="F3973" s="530" t="str">
        <f t="shared" si="128"/>
        <v>Jun</v>
      </c>
    </row>
    <row r="3974" spans="1:6" x14ac:dyDescent="0.35">
      <c r="A3974" s="527">
        <f>Electricity!D4010</f>
        <v>45457</v>
      </c>
      <c r="B3974" s="528">
        <f>Electricity!E4010</f>
        <v>0.45833333333333337</v>
      </c>
      <c r="C3974" s="529">
        <f>Electricity!F4010</f>
        <v>0</v>
      </c>
      <c r="D3974" s="529">
        <f>Electricity!I4010</f>
        <v>0</v>
      </c>
      <c r="E3974" s="531" t="str">
        <f t="shared" si="127"/>
        <v>06/14/2024 11:00:00 AM</v>
      </c>
      <c r="F3974" s="530" t="str">
        <f t="shared" si="128"/>
        <v>Jun</v>
      </c>
    </row>
    <row r="3975" spans="1:6" x14ac:dyDescent="0.35">
      <c r="A3975" s="527">
        <f>Electricity!D4011</f>
        <v>45457</v>
      </c>
      <c r="B3975" s="528">
        <f>Electricity!E4011</f>
        <v>0.50000000000000011</v>
      </c>
      <c r="C3975" s="529">
        <f>Electricity!F4011</f>
        <v>0</v>
      </c>
      <c r="D3975" s="529">
        <f>Electricity!I4011</f>
        <v>0</v>
      </c>
      <c r="E3975" s="531" t="str">
        <f t="shared" si="127"/>
        <v>06/14/2024 12:00:00 PM</v>
      </c>
      <c r="F3975" s="530" t="str">
        <f t="shared" si="128"/>
        <v>Jun</v>
      </c>
    </row>
    <row r="3976" spans="1:6" x14ac:dyDescent="0.35">
      <c r="A3976" s="527">
        <f>Electricity!D4012</f>
        <v>45457</v>
      </c>
      <c r="B3976" s="528">
        <f>Electricity!E4012</f>
        <v>0.54166666666666674</v>
      </c>
      <c r="C3976" s="529">
        <f>Electricity!F4012</f>
        <v>0</v>
      </c>
      <c r="D3976" s="529">
        <f>Electricity!I4012</f>
        <v>0</v>
      </c>
      <c r="E3976" s="531" t="str">
        <f t="shared" si="127"/>
        <v>06/14/2024 01:00:00 PM</v>
      </c>
      <c r="F3976" s="530" t="str">
        <f t="shared" si="128"/>
        <v>Jun</v>
      </c>
    </row>
    <row r="3977" spans="1:6" x14ac:dyDescent="0.35">
      <c r="A3977" s="527">
        <f>Electricity!D4013</f>
        <v>45457</v>
      </c>
      <c r="B3977" s="528">
        <f>Electricity!E4013</f>
        <v>0.58333333333333337</v>
      </c>
      <c r="C3977" s="529">
        <f>Electricity!F4013</f>
        <v>0</v>
      </c>
      <c r="D3977" s="529">
        <f>Electricity!I4013</f>
        <v>0</v>
      </c>
      <c r="E3977" s="531" t="str">
        <f t="shared" si="127"/>
        <v>06/14/2024 02:00:00 PM</v>
      </c>
      <c r="F3977" s="530" t="str">
        <f t="shared" si="128"/>
        <v>Jun</v>
      </c>
    </row>
    <row r="3978" spans="1:6" x14ac:dyDescent="0.35">
      <c r="A3978" s="527">
        <f>Electricity!D4014</f>
        <v>45457</v>
      </c>
      <c r="B3978" s="528">
        <f>Electricity!E4014</f>
        <v>0.62500000000000011</v>
      </c>
      <c r="C3978" s="529">
        <f>Electricity!F4014</f>
        <v>0</v>
      </c>
      <c r="D3978" s="529">
        <f>Electricity!I4014</f>
        <v>0</v>
      </c>
      <c r="E3978" s="531" t="str">
        <f t="shared" si="127"/>
        <v>06/14/2024 03:00:00 PM</v>
      </c>
      <c r="F3978" s="530" t="str">
        <f t="shared" si="128"/>
        <v>Jun</v>
      </c>
    </row>
    <row r="3979" spans="1:6" x14ac:dyDescent="0.35">
      <c r="A3979" s="527">
        <f>Electricity!D4015</f>
        <v>45457</v>
      </c>
      <c r="B3979" s="528">
        <f>Electricity!E4015</f>
        <v>0.66666666666666674</v>
      </c>
      <c r="C3979" s="529">
        <f>Electricity!F4015</f>
        <v>0</v>
      </c>
      <c r="D3979" s="529">
        <f>Electricity!I4015</f>
        <v>0</v>
      </c>
      <c r="E3979" s="531" t="str">
        <f t="shared" si="127"/>
        <v>06/14/2024 04:00:00 PM</v>
      </c>
      <c r="F3979" s="530" t="str">
        <f t="shared" si="128"/>
        <v>Jun</v>
      </c>
    </row>
    <row r="3980" spans="1:6" x14ac:dyDescent="0.35">
      <c r="A3980" s="527">
        <f>Electricity!D4016</f>
        <v>45457</v>
      </c>
      <c r="B3980" s="528">
        <f>Electricity!E4016</f>
        <v>0.70833333333333337</v>
      </c>
      <c r="C3980" s="529">
        <f>Electricity!F4016</f>
        <v>0</v>
      </c>
      <c r="D3980" s="529">
        <f>Electricity!I4016</f>
        <v>0</v>
      </c>
      <c r="E3980" s="531" t="str">
        <f t="shared" si="127"/>
        <v>06/14/2024 05:00:00 PM</v>
      </c>
      <c r="F3980" s="530" t="str">
        <f t="shared" si="128"/>
        <v>Jun</v>
      </c>
    </row>
    <row r="3981" spans="1:6" x14ac:dyDescent="0.35">
      <c r="A3981" s="527">
        <f>Electricity!D4017</f>
        <v>45457</v>
      </c>
      <c r="B3981" s="528">
        <f>Electricity!E4017</f>
        <v>0.75000000000000011</v>
      </c>
      <c r="C3981" s="529">
        <f>Electricity!F4017</f>
        <v>0</v>
      </c>
      <c r="D3981" s="529">
        <f>Electricity!I4017</f>
        <v>0</v>
      </c>
      <c r="E3981" s="531" t="str">
        <f t="shared" si="127"/>
        <v>06/14/2024 06:00:00 PM</v>
      </c>
      <c r="F3981" s="530" t="str">
        <f t="shared" si="128"/>
        <v>Jun</v>
      </c>
    </row>
    <row r="3982" spans="1:6" x14ac:dyDescent="0.35">
      <c r="A3982" s="527">
        <f>Electricity!D4018</f>
        <v>45457</v>
      </c>
      <c r="B3982" s="528">
        <f>Electricity!E4018</f>
        <v>0.79166666666666674</v>
      </c>
      <c r="C3982" s="529">
        <f>Electricity!F4018</f>
        <v>0</v>
      </c>
      <c r="D3982" s="529">
        <f>Electricity!I4018</f>
        <v>0</v>
      </c>
      <c r="E3982" s="531" t="str">
        <f t="shared" si="127"/>
        <v>06/14/2024 07:00:00 PM</v>
      </c>
      <c r="F3982" s="530" t="str">
        <f t="shared" si="128"/>
        <v>Jun</v>
      </c>
    </row>
    <row r="3983" spans="1:6" x14ac:dyDescent="0.35">
      <c r="A3983" s="527">
        <f>Electricity!D4019</f>
        <v>45457</v>
      </c>
      <c r="B3983" s="528">
        <f>Electricity!E4019</f>
        <v>0.83333333333333337</v>
      </c>
      <c r="C3983" s="529">
        <f>Electricity!F4019</f>
        <v>0</v>
      </c>
      <c r="D3983" s="529">
        <f>Electricity!I4019</f>
        <v>0</v>
      </c>
      <c r="E3983" s="531" t="str">
        <f t="shared" si="127"/>
        <v>06/14/2024 08:00:00 PM</v>
      </c>
      <c r="F3983" s="530" t="str">
        <f t="shared" si="128"/>
        <v>Jun</v>
      </c>
    </row>
    <row r="3984" spans="1:6" x14ac:dyDescent="0.35">
      <c r="A3984" s="527">
        <f>Electricity!D4020</f>
        <v>45457</v>
      </c>
      <c r="B3984" s="528">
        <f>Electricity!E4020</f>
        <v>0.87500000000000011</v>
      </c>
      <c r="C3984" s="529">
        <f>Electricity!F4020</f>
        <v>0</v>
      </c>
      <c r="D3984" s="529">
        <f>Electricity!I4020</f>
        <v>0</v>
      </c>
      <c r="E3984" s="531" t="str">
        <f t="shared" si="127"/>
        <v>06/14/2024 09:00:00 PM</v>
      </c>
      <c r="F3984" s="530" t="str">
        <f t="shared" si="128"/>
        <v>Jun</v>
      </c>
    </row>
    <row r="3985" spans="1:6" x14ac:dyDescent="0.35">
      <c r="A3985" s="527">
        <f>Electricity!D4021</f>
        <v>45457</v>
      </c>
      <c r="B3985" s="528">
        <f>Electricity!E4021</f>
        <v>0.91666666666666674</v>
      </c>
      <c r="C3985" s="529">
        <f>Electricity!F4021</f>
        <v>0</v>
      </c>
      <c r="D3985" s="529">
        <f>Electricity!I4021</f>
        <v>0</v>
      </c>
      <c r="E3985" s="531" t="str">
        <f t="shared" si="127"/>
        <v>06/14/2024 10:00:00 PM</v>
      </c>
      <c r="F3985" s="530" t="str">
        <f t="shared" si="128"/>
        <v>Jun</v>
      </c>
    </row>
    <row r="3986" spans="1:6" x14ac:dyDescent="0.35">
      <c r="A3986" s="527">
        <f>Electricity!D4022</f>
        <v>45457</v>
      </c>
      <c r="B3986" s="528">
        <f>Electricity!E4022</f>
        <v>0.95833333333333337</v>
      </c>
      <c r="C3986" s="529">
        <f>Electricity!F4022</f>
        <v>0</v>
      </c>
      <c r="D3986" s="529">
        <f>Electricity!I4022</f>
        <v>0</v>
      </c>
      <c r="E3986" s="531" t="str">
        <f t="shared" si="127"/>
        <v>06/14/2024 11:00:00 PM</v>
      </c>
      <c r="F3986" s="530" t="str">
        <f t="shared" si="128"/>
        <v>Jun</v>
      </c>
    </row>
    <row r="3987" spans="1:6" x14ac:dyDescent="0.35">
      <c r="A3987" s="527">
        <f>Electricity!D4023</f>
        <v>45458</v>
      </c>
      <c r="B3987" s="528">
        <f>Electricity!E4023</f>
        <v>3.1225022567582528E-17</v>
      </c>
      <c r="C3987" s="529">
        <f>Electricity!F4023</f>
        <v>0</v>
      </c>
      <c r="D3987" s="529">
        <f>Electricity!I4023</f>
        <v>0</v>
      </c>
      <c r="E3987" s="531" t="str">
        <f t="shared" si="127"/>
        <v>06/15/2024 12:00:00 AM</v>
      </c>
      <c r="F3987" s="530" t="str">
        <f t="shared" si="128"/>
        <v>Jun</v>
      </c>
    </row>
    <row r="3988" spans="1:6" x14ac:dyDescent="0.35">
      <c r="A3988" s="527">
        <f>Electricity!D4024</f>
        <v>45458</v>
      </c>
      <c r="B3988" s="528">
        <f>Electricity!E4024</f>
        <v>4.1666666666666699E-2</v>
      </c>
      <c r="C3988" s="529">
        <f>Electricity!F4024</f>
        <v>0</v>
      </c>
      <c r="D3988" s="529">
        <f>Electricity!I4024</f>
        <v>0</v>
      </c>
      <c r="E3988" s="531" t="str">
        <f t="shared" si="127"/>
        <v>06/15/2024 01:00:00 AM</v>
      </c>
      <c r="F3988" s="530" t="str">
        <f t="shared" si="128"/>
        <v>Jun</v>
      </c>
    </row>
    <row r="3989" spans="1:6" x14ac:dyDescent="0.35">
      <c r="A3989" s="527">
        <f>Electricity!D4025</f>
        <v>45458</v>
      </c>
      <c r="B3989" s="528">
        <f>Electricity!E4025</f>
        <v>8.333333333333337E-2</v>
      </c>
      <c r="C3989" s="529">
        <f>Electricity!F4025</f>
        <v>0</v>
      </c>
      <c r="D3989" s="529">
        <f>Electricity!I4025</f>
        <v>0</v>
      </c>
      <c r="E3989" s="531" t="str">
        <f t="shared" si="127"/>
        <v>06/15/2024 02:00:00 AM</v>
      </c>
      <c r="F3989" s="530" t="str">
        <f t="shared" si="128"/>
        <v>Jun</v>
      </c>
    </row>
    <row r="3990" spans="1:6" x14ac:dyDescent="0.35">
      <c r="A3990" s="527">
        <f>Electricity!D4026</f>
        <v>45458</v>
      </c>
      <c r="B3990" s="528">
        <f>Electricity!E4026</f>
        <v>0.12500000000000006</v>
      </c>
      <c r="C3990" s="529">
        <f>Electricity!F4026</f>
        <v>0</v>
      </c>
      <c r="D3990" s="529">
        <f>Electricity!I4026</f>
        <v>0</v>
      </c>
      <c r="E3990" s="531" t="str">
        <f t="shared" si="127"/>
        <v>06/15/2024 03:00:00 AM</v>
      </c>
      <c r="F3990" s="530" t="str">
        <f t="shared" si="128"/>
        <v>Jun</v>
      </c>
    </row>
    <row r="3991" spans="1:6" x14ac:dyDescent="0.35">
      <c r="A3991" s="527">
        <f>Electricity!D4027</f>
        <v>45458</v>
      </c>
      <c r="B3991" s="528">
        <f>Electricity!E4027</f>
        <v>0.16666666666666669</v>
      </c>
      <c r="C3991" s="529">
        <f>Electricity!F4027</f>
        <v>0</v>
      </c>
      <c r="D3991" s="529">
        <f>Electricity!I4027</f>
        <v>0</v>
      </c>
      <c r="E3991" s="531" t="str">
        <f t="shared" si="127"/>
        <v>06/15/2024 04:00:00 AM</v>
      </c>
      <c r="F3991" s="530" t="str">
        <f t="shared" si="128"/>
        <v>Jun</v>
      </c>
    </row>
    <row r="3992" spans="1:6" x14ac:dyDescent="0.35">
      <c r="A3992" s="527">
        <f>Electricity!D4028</f>
        <v>45458</v>
      </c>
      <c r="B3992" s="528">
        <f>Electricity!E4028</f>
        <v>0.20833333333333337</v>
      </c>
      <c r="C3992" s="529">
        <f>Electricity!F4028</f>
        <v>0</v>
      </c>
      <c r="D3992" s="529">
        <f>Electricity!I4028</f>
        <v>0</v>
      </c>
      <c r="E3992" s="531" t="str">
        <f t="shared" si="127"/>
        <v>06/15/2024 05:00:00 AM</v>
      </c>
      <c r="F3992" s="530" t="str">
        <f t="shared" si="128"/>
        <v>Jun</v>
      </c>
    </row>
    <row r="3993" spans="1:6" x14ac:dyDescent="0.35">
      <c r="A3993" s="527">
        <f>Electricity!D4029</f>
        <v>45458</v>
      </c>
      <c r="B3993" s="528">
        <f>Electricity!E4029</f>
        <v>0.25</v>
      </c>
      <c r="C3993" s="529">
        <f>Electricity!F4029</f>
        <v>0</v>
      </c>
      <c r="D3993" s="529">
        <f>Electricity!I4029</f>
        <v>0</v>
      </c>
      <c r="E3993" s="531" t="str">
        <f t="shared" si="127"/>
        <v>06/15/2024 06:00:00 AM</v>
      </c>
      <c r="F3993" s="530" t="str">
        <f t="shared" si="128"/>
        <v>Jun</v>
      </c>
    </row>
    <row r="3994" spans="1:6" x14ac:dyDescent="0.35">
      <c r="A3994" s="527">
        <f>Electricity!D4030</f>
        <v>45458</v>
      </c>
      <c r="B3994" s="528">
        <f>Electricity!E4030</f>
        <v>0.29166666666666669</v>
      </c>
      <c r="C3994" s="529">
        <f>Electricity!F4030</f>
        <v>0</v>
      </c>
      <c r="D3994" s="529">
        <f>Electricity!I4030</f>
        <v>0</v>
      </c>
      <c r="E3994" s="531" t="str">
        <f t="shared" si="127"/>
        <v>06/15/2024 07:00:00 AM</v>
      </c>
      <c r="F3994" s="530" t="str">
        <f t="shared" si="128"/>
        <v>Jun</v>
      </c>
    </row>
    <row r="3995" spans="1:6" x14ac:dyDescent="0.35">
      <c r="A3995" s="527">
        <f>Electricity!D4031</f>
        <v>45458</v>
      </c>
      <c r="B3995" s="528">
        <f>Electricity!E4031</f>
        <v>0.33333333333333337</v>
      </c>
      <c r="C3995" s="529">
        <f>Electricity!F4031</f>
        <v>0</v>
      </c>
      <c r="D3995" s="529">
        <f>Electricity!I4031</f>
        <v>0</v>
      </c>
      <c r="E3995" s="531" t="str">
        <f t="shared" si="127"/>
        <v>06/15/2024 08:00:00 AM</v>
      </c>
      <c r="F3995" s="530" t="str">
        <f t="shared" si="128"/>
        <v>Jun</v>
      </c>
    </row>
    <row r="3996" spans="1:6" x14ac:dyDescent="0.35">
      <c r="A3996" s="527">
        <f>Electricity!D4032</f>
        <v>45458</v>
      </c>
      <c r="B3996" s="528">
        <f>Electricity!E4032</f>
        <v>0.375</v>
      </c>
      <c r="C3996" s="529">
        <f>Electricity!F4032</f>
        <v>0</v>
      </c>
      <c r="D3996" s="529">
        <f>Electricity!I4032</f>
        <v>0</v>
      </c>
      <c r="E3996" s="531" t="str">
        <f t="shared" si="127"/>
        <v>06/15/2024 09:00:00 AM</v>
      </c>
      <c r="F3996" s="530" t="str">
        <f t="shared" si="128"/>
        <v>Jun</v>
      </c>
    </row>
    <row r="3997" spans="1:6" x14ac:dyDescent="0.35">
      <c r="A3997" s="527">
        <f>Electricity!D4033</f>
        <v>45458</v>
      </c>
      <c r="B3997" s="528">
        <f>Electricity!E4033</f>
        <v>0.41666666666666669</v>
      </c>
      <c r="C3997" s="529">
        <f>Electricity!F4033</f>
        <v>0</v>
      </c>
      <c r="D3997" s="529">
        <f>Electricity!I4033</f>
        <v>0</v>
      </c>
      <c r="E3997" s="531" t="str">
        <f t="shared" si="127"/>
        <v>06/15/2024 10:00:00 AM</v>
      </c>
      <c r="F3997" s="530" t="str">
        <f t="shared" si="128"/>
        <v>Jun</v>
      </c>
    </row>
    <row r="3998" spans="1:6" x14ac:dyDescent="0.35">
      <c r="A3998" s="527">
        <f>Electricity!D4034</f>
        <v>45458</v>
      </c>
      <c r="B3998" s="528">
        <f>Electricity!E4034</f>
        <v>0.45833333333333337</v>
      </c>
      <c r="C3998" s="529">
        <f>Electricity!F4034</f>
        <v>0</v>
      </c>
      <c r="D3998" s="529">
        <f>Electricity!I4034</f>
        <v>0</v>
      </c>
      <c r="E3998" s="531" t="str">
        <f t="shared" si="127"/>
        <v>06/15/2024 11:00:00 AM</v>
      </c>
      <c r="F3998" s="530" t="str">
        <f t="shared" si="128"/>
        <v>Jun</v>
      </c>
    </row>
    <row r="3999" spans="1:6" x14ac:dyDescent="0.35">
      <c r="A3999" s="527">
        <f>Electricity!D4035</f>
        <v>45458</v>
      </c>
      <c r="B3999" s="528">
        <f>Electricity!E4035</f>
        <v>0.50000000000000011</v>
      </c>
      <c r="C3999" s="529">
        <f>Electricity!F4035</f>
        <v>0</v>
      </c>
      <c r="D3999" s="529">
        <f>Electricity!I4035</f>
        <v>0</v>
      </c>
      <c r="E3999" s="531" t="str">
        <f t="shared" si="127"/>
        <v>06/15/2024 12:00:00 PM</v>
      </c>
      <c r="F3999" s="530" t="str">
        <f t="shared" si="128"/>
        <v>Jun</v>
      </c>
    </row>
    <row r="4000" spans="1:6" x14ac:dyDescent="0.35">
      <c r="A4000" s="527">
        <f>Electricity!D4036</f>
        <v>45458</v>
      </c>
      <c r="B4000" s="528">
        <f>Electricity!E4036</f>
        <v>0.54166666666666674</v>
      </c>
      <c r="C4000" s="529">
        <f>Electricity!F4036</f>
        <v>0</v>
      </c>
      <c r="D4000" s="529">
        <f>Electricity!I4036</f>
        <v>0</v>
      </c>
      <c r="E4000" s="531" t="str">
        <f t="shared" si="127"/>
        <v>06/15/2024 01:00:00 PM</v>
      </c>
      <c r="F4000" s="530" t="str">
        <f t="shared" si="128"/>
        <v>Jun</v>
      </c>
    </row>
    <row r="4001" spans="1:6" x14ac:dyDescent="0.35">
      <c r="A4001" s="527">
        <f>Electricity!D4037</f>
        <v>45458</v>
      </c>
      <c r="B4001" s="528">
        <f>Electricity!E4037</f>
        <v>0.58333333333333337</v>
      </c>
      <c r="C4001" s="529">
        <f>Electricity!F4037</f>
        <v>0</v>
      </c>
      <c r="D4001" s="529">
        <f>Electricity!I4037</f>
        <v>0</v>
      </c>
      <c r="E4001" s="531" t="str">
        <f t="shared" si="127"/>
        <v>06/15/2024 02:00:00 PM</v>
      </c>
      <c r="F4001" s="530" t="str">
        <f t="shared" si="128"/>
        <v>Jun</v>
      </c>
    </row>
    <row r="4002" spans="1:6" x14ac:dyDescent="0.35">
      <c r="A4002" s="527">
        <f>Electricity!D4038</f>
        <v>45458</v>
      </c>
      <c r="B4002" s="528">
        <f>Electricity!E4038</f>
        <v>0.62500000000000011</v>
      </c>
      <c r="C4002" s="529">
        <f>Electricity!F4038</f>
        <v>0</v>
      </c>
      <c r="D4002" s="529">
        <f>Electricity!I4038</f>
        <v>0</v>
      </c>
      <c r="E4002" s="531" t="str">
        <f t="shared" si="127"/>
        <v>06/15/2024 03:00:00 PM</v>
      </c>
      <c r="F4002" s="530" t="str">
        <f t="shared" si="128"/>
        <v>Jun</v>
      </c>
    </row>
    <row r="4003" spans="1:6" x14ac:dyDescent="0.35">
      <c r="A4003" s="527">
        <f>Electricity!D4039</f>
        <v>45458</v>
      </c>
      <c r="B4003" s="528">
        <f>Electricity!E4039</f>
        <v>0.66666666666666674</v>
      </c>
      <c r="C4003" s="529">
        <f>Electricity!F4039</f>
        <v>0</v>
      </c>
      <c r="D4003" s="529">
        <f>Electricity!I4039</f>
        <v>0</v>
      </c>
      <c r="E4003" s="531" t="str">
        <f t="shared" si="127"/>
        <v>06/15/2024 04:00:00 PM</v>
      </c>
      <c r="F4003" s="530" t="str">
        <f t="shared" si="128"/>
        <v>Jun</v>
      </c>
    </row>
    <row r="4004" spans="1:6" x14ac:dyDescent="0.35">
      <c r="A4004" s="527">
        <f>Electricity!D4040</f>
        <v>45458</v>
      </c>
      <c r="B4004" s="528">
        <f>Electricity!E4040</f>
        <v>0.70833333333333337</v>
      </c>
      <c r="C4004" s="529">
        <f>Electricity!F4040</f>
        <v>0</v>
      </c>
      <c r="D4004" s="529">
        <f>Electricity!I4040</f>
        <v>0</v>
      </c>
      <c r="E4004" s="531" t="str">
        <f t="shared" si="127"/>
        <v>06/15/2024 05:00:00 PM</v>
      </c>
      <c r="F4004" s="530" t="str">
        <f t="shared" si="128"/>
        <v>Jun</v>
      </c>
    </row>
    <row r="4005" spans="1:6" x14ac:dyDescent="0.35">
      <c r="A4005" s="527">
        <f>Electricity!D4041</f>
        <v>45458</v>
      </c>
      <c r="B4005" s="528">
        <f>Electricity!E4041</f>
        <v>0.75000000000000011</v>
      </c>
      <c r="C4005" s="529">
        <f>Electricity!F4041</f>
        <v>0</v>
      </c>
      <c r="D4005" s="529">
        <f>Electricity!I4041</f>
        <v>0</v>
      </c>
      <c r="E4005" s="531" t="str">
        <f t="shared" si="127"/>
        <v>06/15/2024 06:00:00 PM</v>
      </c>
      <c r="F4005" s="530" t="str">
        <f t="shared" si="128"/>
        <v>Jun</v>
      </c>
    </row>
    <row r="4006" spans="1:6" x14ac:dyDescent="0.35">
      <c r="A4006" s="527">
        <f>Electricity!D4042</f>
        <v>45458</v>
      </c>
      <c r="B4006" s="528">
        <f>Electricity!E4042</f>
        <v>0.79166666666666674</v>
      </c>
      <c r="C4006" s="529">
        <f>Electricity!F4042</f>
        <v>0</v>
      </c>
      <c r="D4006" s="529">
        <f>Electricity!I4042</f>
        <v>0</v>
      </c>
      <c r="E4006" s="531" t="str">
        <f t="shared" si="127"/>
        <v>06/15/2024 07:00:00 PM</v>
      </c>
      <c r="F4006" s="530" t="str">
        <f t="shared" si="128"/>
        <v>Jun</v>
      </c>
    </row>
    <row r="4007" spans="1:6" x14ac:dyDescent="0.35">
      <c r="A4007" s="527">
        <f>Electricity!D4043</f>
        <v>45458</v>
      </c>
      <c r="B4007" s="528">
        <f>Electricity!E4043</f>
        <v>0.83333333333333337</v>
      </c>
      <c r="C4007" s="529">
        <f>Electricity!F4043</f>
        <v>0</v>
      </c>
      <c r="D4007" s="529">
        <f>Electricity!I4043</f>
        <v>0</v>
      </c>
      <c r="E4007" s="531" t="str">
        <f t="shared" si="127"/>
        <v>06/15/2024 08:00:00 PM</v>
      </c>
      <c r="F4007" s="530" t="str">
        <f t="shared" si="128"/>
        <v>Jun</v>
      </c>
    </row>
    <row r="4008" spans="1:6" x14ac:dyDescent="0.35">
      <c r="A4008" s="527">
        <f>Electricity!D4044</f>
        <v>45458</v>
      </c>
      <c r="B4008" s="528">
        <f>Electricity!E4044</f>
        <v>0.87500000000000011</v>
      </c>
      <c r="C4008" s="529">
        <f>Electricity!F4044</f>
        <v>0</v>
      </c>
      <c r="D4008" s="529">
        <f>Electricity!I4044</f>
        <v>0</v>
      </c>
      <c r="E4008" s="531" t="str">
        <f t="shared" si="127"/>
        <v>06/15/2024 09:00:00 PM</v>
      </c>
      <c r="F4008" s="530" t="str">
        <f t="shared" si="128"/>
        <v>Jun</v>
      </c>
    </row>
    <row r="4009" spans="1:6" x14ac:dyDescent="0.35">
      <c r="A4009" s="527">
        <f>Electricity!D4045</f>
        <v>45458</v>
      </c>
      <c r="B4009" s="528">
        <f>Electricity!E4045</f>
        <v>0.91666666666666674</v>
      </c>
      <c r="C4009" s="529">
        <f>Electricity!F4045</f>
        <v>0</v>
      </c>
      <c r="D4009" s="529">
        <f>Electricity!I4045</f>
        <v>0</v>
      </c>
      <c r="E4009" s="531" t="str">
        <f t="shared" si="127"/>
        <v>06/15/2024 10:00:00 PM</v>
      </c>
      <c r="F4009" s="530" t="str">
        <f t="shared" si="128"/>
        <v>Jun</v>
      </c>
    </row>
    <row r="4010" spans="1:6" x14ac:dyDescent="0.35">
      <c r="A4010" s="527">
        <f>Electricity!D4046</f>
        <v>45458</v>
      </c>
      <c r="B4010" s="528">
        <f>Electricity!E4046</f>
        <v>0.95833333333333337</v>
      </c>
      <c r="C4010" s="529">
        <f>Electricity!F4046</f>
        <v>0</v>
      </c>
      <c r="D4010" s="529">
        <f>Electricity!I4046</f>
        <v>0</v>
      </c>
      <c r="E4010" s="531" t="str">
        <f t="shared" si="127"/>
        <v>06/15/2024 11:00:00 PM</v>
      </c>
      <c r="F4010" s="530" t="str">
        <f t="shared" si="128"/>
        <v>Jun</v>
      </c>
    </row>
    <row r="4011" spans="1:6" x14ac:dyDescent="0.35">
      <c r="A4011" s="527">
        <f>Electricity!D4047</f>
        <v>45459</v>
      </c>
      <c r="B4011" s="528">
        <f>Electricity!E4047</f>
        <v>3.1225022567582528E-17</v>
      </c>
      <c r="C4011" s="529">
        <f>Electricity!F4047</f>
        <v>0</v>
      </c>
      <c r="D4011" s="529">
        <f>Electricity!I4047</f>
        <v>0</v>
      </c>
      <c r="E4011" s="531" t="str">
        <f t="shared" si="127"/>
        <v>06/16/2024 12:00:00 AM</v>
      </c>
      <c r="F4011" s="530" t="str">
        <f t="shared" si="128"/>
        <v>Jun</v>
      </c>
    </row>
    <row r="4012" spans="1:6" x14ac:dyDescent="0.35">
      <c r="A4012" s="527">
        <f>Electricity!D4048</f>
        <v>45459</v>
      </c>
      <c r="B4012" s="528">
        <f>Electricity!E4048</f>
        <v>4.1666666666666699E-2</v>
      </c>
      <c r="C4012" s="529">
        <f>Electricity!F4048</f>
        <v>0</v>
      </c>
      <c r="D4012" s="529">
        <f>Electricity!I4048</f>
        <v>0</v>
      </c>
      <c r="E4012" s="531" t="str">
        <f t="shared" si="127"/>
        <v>06/16/2024 01:00:00 AM</v>
      </c>
      <c r="F4012" s="530" t="str">
        <f t="shared" si="128"/>
        <v>Jun</v>
      </c>
    </row>
    <row r="4013" spans="1:6" x14ac:dyDescent="0.35">
      <c r="A4013" s="527">
        <f>Electricity!D4049</f>
        <v>45459</v>
      </c>
      <c r="B4013" s="528">
        <f>Electricity!E4049</f>
        <v>8.333333333333337E-2</v>
      </c>
      <c r="C4013" s="529">
        <f>Electricity!F4049</f>
        <v>0</v>
      </c>
      <c r="D4013" s="529">
        <f>Electricity!I4049</f>
        <v>0</v>
      </c>
      <c r="E4013" s="531" t="str">
        <f t="shared" si="127"/>
        <v>06/16/2024 02:00:00 AM</v>
      </c>
      <c r="F4013" s="530" t="str">
        <f t="shared" si="128"/>
        <v>Jun</v>
      </c>
    </row>
    <row r="4014" spans="1:6" x14ac:dyDescent="0.35">
      <c r="A4014" s="527">
        <f>Electricity!D4050</f>
        <v>45459</v>
      </c>
      <c r="B4014" s="528">
        <f>Electricity!E4050</f>
        <v>0.12500000000000006</v>
      </c>
      <c r="C4014" s="529">
        <f>Electricity!F4050</f>
        <v>0</v>
      </c>
      <c r="D4014" s="529">
        <f>Electricity!I4050</f>
        <v>0</v>
      </c>
      <c r="E4014" s="531" t="str">
        <f t="shared" si="127"/>
        <v>06/16/2024 03:00:00 AM</v>
      </c>
      <c r="F4014" s="530" t="str">
        <f t="shared" si="128"/>
        <v>Jun</v>
      </c>
    </row>
    <row r="4015" spans="1:6" x14ac:dyDescent="0.35">
      <c r="A4015" s="527">
        <f>Electricity!D4051</f>
        <v>45459</v>
      </c>
      <c r="B4015" s="528">
        <f>Electricity!E4051</f>
        <v>0.16666666666666669</v>
      </c>
      <c r="C4015" s="529">
        <f>Electricity!F4051</f>
        <v>0</v>
      </c>
      <c r="D4015" s="529">
        <f>Electricity!I4051</f>
        <v>0</v>
      </c>
      <c r="E4015" s="531" t="str">
        <f t="shared" si="127"/>
        <v>06/16/2024 04:00:00 AM</v>
      </c>
      <c r="F4015" s="530" t="str">
        <f t="shared" si="128"/>
        <v>Jun</v>
      </c>
    </row>
    <row r="4016" spans="1:6" x14ac:dyDescent="0.35">
      <c r="A4016" s="527">
        <f>Electricity!D4052</f>
        <v>45459</v>
      </c>
      <c r="B4016" s="528">
        <f>Electricity!E4052</f>
        <v>0.20833333333333337</v>
      </c>
      <c r="C4016" s="529">
        <f>Electricity!F4052</f>
        <v>0</v>
      </c>
      <c r="D4016" s="529">
        <f>Electricity!I4052</f>
        <v>0</v>
      </c>
      <c r="E4016" s="531" t="str">
        <f t="shared" si="127"/>
        <v>06/16/2024 05:00:00 AM</v>
      </c>
      <c r="F4016" s="530" t="str">
        <f t="shared" si="128"/>
        <v>Jun</v>
      </c>
    </row>
    <row r="4017" spans="1:6" x14ac:dyDescent="0.35">
      <c r="A4017" s="527">
        <f>Electricity!D4053</f>
        <v>45459</v>
      </c>
      <c r="B4017" s="528">
        <f>Electricity!E4053</f>
        <v>0.25</v>
      </c>
      <c r="C4017" s="529">
        <f>Electricity!F4053</f>
        <v>0</v>
      </c>
      <c r="D4017" s="529">
        <f>Electricity!I4053</f>
        <v>0</v>
      </c>
      <c r="E4017" s="531" t="str">
        <f t="shared" si="127"/>
        <v>06/16/2024 06:00:00 AM</v>
      </c>
      <c r="F4017" s="530" t="str">
        <f t="shared" si="128"/>
        <v>Jun</v>
      </c>
    </row>
    <row r="4018" spans="1:6" x14ac:dyDescent="0.35">
      <c r="A4018" s="527">
        <f>Electricity!D4054</f>
        <v>45459</v>
      </c>
      <c r="B4018" s="528">
        <f>Electricity!E4054</f>
        <v>0.29166666666666669</v>
      </c>
      <c r="C4018" s="529">
        <f>Electricity!F4054</f>
        <v>0</v>
      </c>
      <c r="D4018" s="529">
        <f>Electricity!I4054</f>
        <v>0</v>
      </c>
      <c r="E4018" s="531" t="str">
        <f t="shared" si="127"/>
        <v>06/16/2024 07:00:00 AM</v>
      </c>
      <c r="F4018" s="530" t="str">
        <f t="shared" si="128"/>
        <v>Jun</v>
      </c>
    </row>
    <row r="4019" spans="1:6" x14ac:dyDescent="0.35">
      <c r="A4019" s="527">
        <f>Electricity!D4055</f>
        <v>45459</v>
      </c>
      <c r="B4019" s="528">
        <f>Electricity!E4055</f>
        <v>0.33333333333333337</v>
      </c>
      <c r="C4019" s="529">
        <f>Electricity!F4055</f>
        <v>0</v>
      </c>
      <c r="D4019" s="529">
        <f>Electricity!I4055</f>
        <v>0</v>
      </c>
      <c r="E4019" s="531" t="str">
        <f t="shared" si="127"/>
        <v>06/16/2024 08:00:00 AM</v>
      </c>
      <c r="F4019" s="530" t="str">
        <f t="shared" si="128"/>
        <v>Jun</v>
      </c>
    </row>
    <row r="4020" spans="1:6" x14ac:dyDescent="0.35">
      <c r="A4020" s="527">
        <f>Electricity!D4056</f>
        <v>45459</v>
      </c>
      <c r="B4020" s="528">
        <f>Electricity!E4056</f>
        <v>0.375</v>
      </c>
      <c r="C4020" s="529">
        <f>Electricity!F4056</f>
        <v>0</v>
      </c>
      <c r="D4020" s="529">
        <f>Electricity!I4056</f>
        <v>0</v>
      </c>
      <c r="E4020" s="531" t="str">
        <f t="shared" ref="E4020:E4083" si="129">CONCATENATE(TEXT(A4020,"mm/dd/yyyy")," ",TEXT(B4020,"hh:mm:ss AM/PM"))</f>
        <v>06/16/2024 09:00:00 AM</v>
      </c>
      <c r="F4020" s="530" t="str">
        <f t="shared" si="128"/>
        <v>Jun</v>
      </c>
    </row>
    <row r="4021" spans="1:6" x14ac:dyDescent="0.35">
      <c r="A4021" s="527">
        <f>Electricity!D4057</f>
        <v>45459</v>
      </c>
      <c r="B4021" s="528">
        <f>Electricity!E4057</f>
        <v>0.41666666666666669</v>
      </c>
      <c r="C4021" s="529">
        <f>Electricity!F4057</f>
        <v>0</v>
      </c>
      <c r="D4021" s="529">
        <f>Electricity!I4057</f>
        <v>0</v>
      </c>
      <c r="E4021" s="531" t="str">
        <f t="shared" si="129"/>
        <v>06/16/2024 10:00:00 AM</v>
      </c>
      <c r="F4021" s="530" t="str">
        <f t="shared" si="128"/>
        <v>Jun</v>
      </c>
    </row>
    <row r="4022" spans="1:6" x14ac:dyDescent="0.35">
      <c r="A4022" s="527">
        <f>Electricity!D4058</f>
        <v>45459</v>
      </c>
      <c r="B4022" s="528">
        <f>Electricity!E4058</f>
        <v>0.45833333333333337</v>
      </c>
      <c r="C4022" s="529">
        <f>Electricity!F4058</f>
        <v>0</v>
      </c>
      <c r="D4022" s="529">
        <f>Electricity!I4058</f>
        <v>0</v>
      </c>
      <c r="E4022" s="531" t="str">
        <f t="shared" si="129"/>
        <v>06/16/2024 11:00:00 AM</v>
      </c>
      <c r="F4022" s="530" t="str">
        <f t="shared" si="128"/>
        <v>Jun</v>
      </c>
    </row>
    <row r="4023" spans="1:6" x14ac:dyDescent="0.35">
      <c r="A4023" s="527">
        <f>Electricity!D4059</f>
        <v>45459</v>
      </c>
      <c r="B4023" s="528">
        <f>Electricity!E4059</f>
        <v>0.50000000000000011</v>
      </c>
      <c r="C4023" s="529">
        <f>Electricity!F4059</f>
        <v>0</v>
      </c>
      <c r="D4023" s="529">
        <f>Electricity!I4059</f>
        <v>0</v>
      </c>
      <c r="E4023" s="531" t="str">
        <f t="shared" si="129"/>
        <v>06/16/2024 12:00:00 PM</v>
      </c>
      <c r="F4023" s="530" t="str">
        <f t="shared" si="128"/>
        <v>Jun</v>
      </c>
    </row>
    <row r="4024" spans="1:6" x14ac:dyDescent="0.35">
      <c r="A4024" s="527">
        <f>Electricity!D4060</f>
        <v>45459</v>
      </c>
      <c r="B4024" s="528">
        <f>Electricity!E4060</f>
        <v>0.54166666666666674</v>
      </c>
      <c r="C4024" s="529">
        <f>Electricity!F4060</f>
        <v>0</v>
      </c>
      <c r="D4024" s="529">
        <f>Electricity!I4060</f>
        <v>0</v>
      </c>
      <c r="E4024" s="531" t="str">
        <f t="shared" si="129"/>
        <v>06/16/2024 01:00:00 PM</v>
      </c>
      <c r="F4024" s="530" t="str">
        <f t="shared" si="128"/>
        <v>Jun</v>
      </c>
    </row>
    <row r="4025" spans="1:6" x14ac:dyDescent="0.35">
      <c r="A4025" s="527">
        <f>Electricity!D4061</f>
        <v>45459</v>
      </c>
      <c r="B4025" s="528">
        <f>Electricity!E4061</f>
        <v>0.58333333333333337</v>
      </c>
      <c r="C4025" s="529">
        <f>Electricity!F4061</f>
        <v>0</v>
      </c>
      <c r="D4025" s="529">
        <f>Electricity!I4061</f>
        <v>0</v>
      </c>
      <c r="E4025" s="531" t="str">
        <f t="shared" si="129"/>
        <v>06/16/2024 02:00:00 PM</v>
      </c>
      <c r="F4025" s="530" t="str">
        <f t="shared" si="128"/>
        <v>Jun</v>
      </c>
    </row>
    <row r="4026" spans="1:6" x14ac:dyDescent="0.35">
      <c r="A4026" s="527">
        <f>Electricity!D4062</f>
        <v>45459</v>
      </c>
      <c r="B4026" s="528">
        <f>Electricity!E4062</f>
        <v>0.62500000000000011</v>
      </c>
      <c r="C4026" s="529">
        <f>Electricity!F4062</f>
        <v>0</v>
      </c>
      <c r="D4026" s="529">
        <f>Electricity!I4062</f>
        <v>0</v>
      </c>
      <c r="E4026" s="531" t="str">
        <f t="shared" si="129"/>
        <v>06/16/2024 03:00:00 PM</v>
      </c>
      <c r="F4026" s="530" t="str">
        <f t="shared" si="128"/>
        <v>Jun</v>
      </c>
    </row>
    <row r="4027" spans="1:6" x14ac:dyDescent="0.35">
      <c r="A4027" s="527">
        <f>Electricity!D4063</f>
        <v>45459</v>
      </c>
      <c r="B4027" s="528">
        <f>Electricity!E4063</f>
        <v>0.66666666666666674</v>
      </c>
      <c r="C4027" s="529">
        <f>Electricity!F4063</f>
        <v>0</v>
      </c>
      <c r="D4027" s="529">
        <f>Electricity!I4063</f>
        <v>0</v>
      </c>
      <c r="E4027" s="531" t="str">
        <f t="shared" si="129"/>
        <v>06/16/2024 04:00:00 PM</v>
      </c>
      <c r="F4027" s="530" t="str">
        <f t="shared" si="128"/>
        <v>Jun</v>
      </c>
    </row>
    <row r="4028" spans="1:6" x14ac:dyDescent="0.35">
      <c r="A4028" s="527">
        <f>Electricity!D4064</f>
        <v>45459</v>
      </c>
      <c r="B4028" s="528">
        <f>Electricity!E4064</f>
        <v>0.70833333333333337</v>
      </c>
      <c r="C4028" s="529">
        <f>Electricity!F4064</f>
        <v>0</v>
      </c>
      <c r="D4028" s="529">
        <f>Electricity!I4064</f>
        <v>0</v>
      </c>
      <c r="E4028" s="531" t="str">
        <f t="shared" si="129"/>
        <v>06/16/2024 05:00:00 PM</v>
      </c>
      <c r="F4028" s="530" t="str">
        <f t="shared" si="128"/>
        <v>Jun</v>
      </c>
    </row>
    <row r="4029" spans="1:6" x14ac:dyDescent="0.35">
      <c r="A4029" s="527">
        <f>Electricity!D4065</f>
        <v>45459</v>
      </c>
      <c r="B4029" s="528">
        <f>Electricity!E4065</f>
        <v>0.75000000000000011</v>
      </c>
      <c r="C4029" s="529">
        <f>Electricity!F4065</f>
        <v>0</v>
      </c>
      <c r="D4029" s="529">
        <f>Electricity!I4065</f>
        <v>0</v>
      </c>
      <c r="E4029" s="531" t="str">
        <f t="shared" si="129"/>
        <v>06/16/2024 06:00:00 PM</v>
      </c>
      <c r="F4029" s="530" t="str">
        <f t="shared" si="128"/>
        <v>Jun</v>
      </c>
    </row>
    <row r="4030" spans="1:6" x14ac:dyDescent="0.35">
      <c r="A4030" s="527">
        <f>Electricity!D4066</f>
        <v>45459</v>
      </c>
      <c r="B4030" s="528">
        <f>Electricity!E4066</f>
        <v>0.79166666666666674</v>
      </c>
      <c r="C4030" s="529">
        <f>Electricity!F4066</f>
        <v>0</v>
      </c>
      <c r="D4030" s="529">
        <f>Electricity!I4066</f>
        <v>0</v>
      </c>
      <c r="E4030" s="531" t="str">
        <f t="shared" si="129"/>
        <v>06/16/2024 07:00:00 PM</v>
      </c>
      <c r="F4030" s="530" t="str">
        <f t="shared" si="128"/>
        <v>Jun</v>
      </c>
    </row>
    <row r="4031" spans="1:6" x14ac:dyDescent="0.35">
      <c r="A4031" s="527">
        <f>Electricity!D4067</f>
        <v>45459</v>
      </c>
      <c r="B4031" s="528">
        <f>Electricity!E4067</f>
        <v>0.83333333333333337</v>
      </c>
      <c r="C4031" s="529">
        <f>Electricity!F4067</f>
        <v>0</v>
      </c>
      <c r="D4031" s="529">
        <f>Electricity!I4067</f>
        <v>0</v>
      </c>
      <c r="E4031" s="531" t="str">
        <f t="shared" si="129"/>
        <v>06/16/2024 08:00:00 PM</v>
      </c>
      <c r="F4031" s="530" t="str">
        <f t="shared" si="128"/>
        <v>Jun</v>
      </c>
    </row>
    <row r="4032" spans="1:6" x14ac:dyDescent="0.35">
      <c r="A4032" s="527">
        <f>Electricity!D4068</f>
        <v>45459</v>
      </c>
      <c r="B4032" s="528">
        <f>Electricity!E4068</f>
        <v>0.87500000000000011</v>
      </c>
      <c r="C4032" s="529">
        <f>Electricity!F4068</f>
        <v>0</v>
      </c>
      <c r="D4032" s="529">
        <f>Electricity!I4068</f>
        <v>0</v>
      </c>
      <c r="E4032" s="531" t="str">
        <f t="shared" si="129"/>
        <v>06/16/2024 09:00:00 PM</v>
      </c>
      <c r="F4032" s="530" t="str">
        <f t="shared" si="128"/>
        <v>Jun</v>
      </c>
    </row>
    <row r="4033" spans="1:6" x14ac:dyDescent="0.35">
      <c r="A4033" s="527">
        <f>Electricity!D4069</f>
        <v>45459</v>
      </c>
      <c r="B4033" s="528">
        <f>Electricity!E4069</f>
        <v>0.91666666666666674</v>
      </c>
      <c r="C4033" s="529">
        <f>Electricity!F4069</f>
        <v>0</v>
      </c>
      <c r="D4033" s="529">
        <f>Electricity!I4069</f>
        <v>0</v>
      </c>
      <c r="E4033" s="531" t="str">
        <f t="shared" si="129"/>
        <v>06/16/2024 10:00:00 PM</v>
      </c>
      <c r="F4033" s="530" t="str">
        <f t="shared" si="128"/>
        <v>Jun</v>
      </c>
    </row>
    <row r="4034" spans="1:6" x14ac:dyDescent="0.35">
      <c r="A4034" s="527">
        <f>Electricity!D4070</f>
        <v>45459</v>
      </c>
      <c r="B4034" s="528">
        <f>Electricity!E4070</f>
        <v>0.95833333333333337</v>
      </c>
      <c r="C4034" s="529">
        <f>Electricity!F4070</f>
        <v>0</v>
      </c>
      <c r="D4034" s="529">
        <f>Electricity!I4070</f>
        <v>0</v>
      </c>
      <c r="E4034" s="531" t="str">
        <f t="shared" si="129"/>
        <v>06/16/2024 11:00:00 PM</v>
      </c>
      <c r="F4034" s="530" t="str">
        <f t="shared" si="128"/>
        <v>Jun</v>
      </c>
    </row>
    <row r="4035" spans="1:6" x14ac:dyDescent="0.35">
      <c r="A4035" s="527">
        <f>Electricity!D4071</f>
        <v>45460</v>
      </c>
      <c r="B4035" s="528">
        <f>Electricity!E4071</f>
        <v>3.1225022567582528E-17</v>
      </c>
      <c r="C4035" s="529">
        <f>Electricity!F4071</f>
        <v>0</v>
      </c>
      <c r="D4035" s="529">
        <f>Electricity!I4071</f>
        <v>0</v>
      </c>
      <c r="E4035" s="531" t="str">
        <f t="shared" si="129"/>
        <v>06/17/2024 12:00:00 AM</v>
      </c>
      <c r="F4035" s="530" t="str">
        <f t="shared" ref="F4035:F4098" si="130">TEXT(A4035,"mmm")</f>
        <v>Jun</v>
      </c>
    </row>
    <row r="4036" spans="1:6" x14ac:dyDescent="0.35">
      <c r="A4036" s="527">
        <f>Electricity!D4072</f>
        <v>45460</v>
      </c>
      <c r="B4036" s="528">
        <f>Electricity!E4072</f>
        <v>4.1666666666666699E-2</v>
      </c>
      <c r="C4036" s="529">
        <f>Electricity!F4072</f>
        <v>0</v>
      </c>
      <c r="D4036" s="529">
        <f>Electricity!I4072</f>
        <v>0</v>
      </c>
      <c r="E4036" s="531" t="str">
        <f t="shared" si="129"/>
        <v>06/17/2024 01:00:00 AM</v>
      </c>
      <c r="F4036" s="530" t="str">
        <f t="shared" si="130"/>
        <v>Jun</v>
      </c>
    </row>
    <row r="4037" spans="1:6" x14ac:dyDescent="0.35">
      <c r="A4037" s="527">
        <f>Electricity!D4073</f>
        <v>45460</v>
      </c>
      <c r="B4037" s="528">
        <f>Electricity!E4073</f>
        <v>8.333333333333337E-2</v>
      </c>
      <c r="C4037" s="529">
        <f>Electricity!F4073</f>
        <v>0</v>
      </c>
      <c r="D4037" s="529">
        <f>Electricity!I4073</f>
        <v>0</v>
      </c>
      <c r="E4037" s="531" t="str">
        <f t="shared" si="129"/>
        <v>06/17/2024 02:00:00 AM</v>
      </c>
      <c r="F4037" s="530" t="str">
        <f t="shared" si="130"/>
        <v>Jun</v>
      </c>
    </row>
    <row r="4038" spans="1:6" x14ac:dyDescent="0.35">
      <c r="A4038" s="527">
        <f>Electricity!D4074</f>
        <v>45460</v>
      </c>
      <c r="B4038" s="528">
        <f>Electricity!E4074</f>
        <v>0.12500000000000006</v>
      </c>
      <c r="C4038" s="529">
        <f>Electricity!F4074</f>
        <v>0</v>
      </c>
      <c r="D4038" s="529">
        <f>Electricity!I4074</f>
        <v>0</v>
      </c>
      <c r="E4038" s="531" t="str">
        <f t="shared" si="129"/>
        <v>06/17/2024 03:00:00 AM</v>
      </c>
      <c r="F4038" s="530" t="str">
        <f t="shared" si="130"/>
        <v>Jun</v>
      </c>
    </row>
    <row r="4039" spans="1:6" x14ac:dyDescent="0.35">
      <c r="A4039" s="527">
        <f>Electricity!D4075</f>
        <v>45460</v>
      </c>
      <c r="B4039" s="528">
        <f>Electricity!E4075</f>
        <v>0.16666666666666669</v>
      </c>
      <c r="C4039" s="529">
        <f>Electricity!F4075</f>
        <v>0</v>
      </c>
      <c r="D4039" s="529">
        <f>Electricity!I4075</f>
        <v>0</v>
      </c>
      <c r="E4039" s="531" t="str">
        <f t="shared" si="129"/>
        <v>06/17/2024 04:00:00 AM</v>
      </c>
      <c r="F4039" s="530" t="str">
        <f t="shared" si="130"/>
        <v>Jun</v>
      </c>
    </row>
    <row r="4040" spans="1:6" x14ac:dyDescent="0.35">
      <c r="A4040" s="527">
        <f>Electricity!D4076</f>
        <v>45460</v>
      </c>
      <c r="B4040" s="528">
        <f>Electricity!E4076</f>
        <v>0.20833333333333337</v>
      </c>
      <c r="C4040" s="529">
        <f>Electricity!F4076</f>
        <v>0</v>
      </c>
      <c r="D4040" s="529">
        <f>Electricity!I4076</f>
        <v>0</v>
      </c>
      <c r="E4040" s="531" t="str">
        <f t="shared" si="129"/>
        <v>06/17/2024 05:00:00 AM</v>
      </c>
      <c r="F4040" s="530" t="str">
        <f t="shared" si="130"/>
        <v>Jun</v>
      </c>
    </row>
    <row r="4041" spans="1:6" x14ac:dyDescent="0.35">
      <c r="A4041" s="527">
        <f>Electricity!D4077</f>
        <v>45460</v>
      </c>
      <c r="B4041" s="528">
        <f>Electricity!E4077</f>
        <v>0.25</v>
      </c>
      <c r="C4041" s="529">
        <f>Electricity!F4077</f>
        <v>0</v>
      </c>
      <c r="D4041" s="529">
        <f>Electricity!I4077</f>
        <v>0</v>
      </c>
      <c r="E4041" s="531" t="str">
        <f t="shared" si="129"/>
        <v>06/17/2024 06:00:00 AM</v>
      </c>
      <c r="F4041" s="530" t="str">
        <f t="shared" si="130"/>
        <v>Jun</v>
      </c>
    </row>
    <row r="4042" spans="1:6" x14ac:dyDescent="0.35">
      <c r="A4042" s="527">
        <f>Electricity!D4078</f>
        <v>45460</v>
      </c>
      <c r="B4042" s="528">
        <f>Electricity!E4078</f>
        <v>0.29166666666666669</v>
      </c>
      <c r="C4042" s="529">
        <f>Electricity!F4078</f>
        <v>0</v>
      </c>
      <c r="D4042" s="529">
        <f>Electricity!I4078</f>
        <v>0</v>
      </c>
      <c r="E4042" s="531" t="str">
        <f t="shared" si="129"/>
        <v>06/17/2024 07:00:00 AM</v>
      </c>
      <c r="F4042" s="530" t="str">
        <f t="shared" si="130"/>
        <v>Jun</v>
      </c>
    </row>
    <row r="4043" spans="1:6" x14ac:dyDescent="0.35">
      <c r="A4043" s="527">
        <f>Electricity!D4079</f>
        <v>45460</v>
      </c>
      <c r="B4043" s="528">
        <f>Electricity!E4079</f>
        <v>0.33333333333333337</v>
      </c>
      <c r="C4043" s="529">
        <f>Electricity!F4079</f>
        <v>0</v>
      </c>
      <c r="D4043" s="529">
        <f>Electricity!I4079</f>
        <v>0</v>
      </c>
      <c r="E4043" s="531" t="str">
        <f t="shared" si="129"/>
        <v>06/17/2024 08:00:00 AM</v>
      </c>
      <c r="F4043" s="530" t="str">
        <f t="shared" si="130"/>
        <v>Jun</v>
      </c>
    </row>
    <row r="4044" spans="1:6" x14ac:dyDescent="0.35">
      <c r="A4044" s="527">
        <f>Electricity!D4080</f>
        <v>45460</v>
      </c>
      <c r="B4044" s="528">
        <f>Electricity!E4080</f>
        <v>0.375</v>
      </c>
      <c r="C4044" s="529">
        <f>Electricity!F4080</f>
        <v>0</v>
      </c>
      <c r="D4044" s="529">
        <f>Electricity!I4080</f>
        <v>0</v>
      </c>
      <c r="E4044" s="531" t="str">
        <f t="shared" si="129"/>
        <v>06/17/2024 09:00:00 AM</v>
      </c>
      <c r="F4044" s="530" t="str">
        <f t="shared" si="130"/>
        <v>Jun</v>
      </c>
    </row>
    <row r="4045" spans="1:6" x14ac:dyDescent="0.35">
      <c r="A4045" s="527">
        <f>Electricity!D4081</f>
        <v>45460</v>
      </c>
      <c r="B4045" s="528">
        <f>Electricity!E4081</f>
        <v>0.41666666666666669</v>
      </c>
      <c r="C4045" s="529">
        <f>Electricity!F4081</f>
        <v>0</v>
      </c>
      <c r="D4045" s="529">
        <f>Electricity!I4081</f>
        <v>0</v>
      </c>
      <c r="E4045" s="531" t="str">
        <f t="shared" si="129"/>
        <v>06/17/2024 10:00:00 AM</v>
      </c>
      <c r="F4045" s="530" t="str">
        <f t="shared" si="130"/>
        <v>Jun</v>
      </c>
    </row>
    <row r="4046" spans="1:6" x14ac:dyDescent="0.35">
      <c r="A4046" s="527">
        <f>Electricity!D4082</f>
        <v>45460</v>
      </c>
      <c r="B4046" s="528">
        <f>Electricity!E4082</f>
        <v>0.45833333333333337</v>
      </c>
      <c r="C4046" s="529">
        <f>Electricity!F4082</f>
        <v>0</v>
      </c>
      <c r="D4046" s="529">
        <f>Electricity!I4082</f>
        <v>0</v>
      </c>
      <c r="E4046" s="531" t="str">
        <f t="shared" si="129"/>
        <v>06/17/2024 11:00:00 AM</v>
      </c>
      <c r="F4046" s="530" t="str">
        <f t="shared" si="130"/>
        <v>Jun</v>
      </c>
    </row>
    <row r="4047" spans="1:6" x14ac:dyDescent="0.35">
      <c r="A4047" s="527">
        <f>Electricity!D4083</f>
        <v>45460</v>
      </c>
      <c r="B4047" s="528">
        <f>Electricity!E4083</f>
        <v>0.50000000000000011</v>
      </c>
      <c r="C4047" s="529">
        <f>Electricity!F4083</f>
        <v>0</v>
      </c>
      <c r="D4047" s="529">
        <f>Electricity!I4083</f>
        <v>0</v>
      </c>
      <c r="E4047" s="531" t="str">
        <f t="shared" si="129"/>
        <v>06/17/2024 12:00:00 PM</v>
      </c>
      <c r="F4047" s="530" t="str">
        <f t="shared" si="130"/>
        <v>Jun</v>
      </c>
    </row>
    <row r="4048" spans="1:6" x14ac:dyDescent="0.35">
      <c r="A4048" s="527">
        <f>Electricity!D4084</f>
        <v>45460</v>
      </c>
      <c r="B4048" s="528">
        <f>Electricity!E4084</f>
        <v>0.54166666666666674</v>
      </c>
      <c r="C4048" s="529">
        <f>Electricity!F4084</f>
        <v>0</v>
      </c>
      <c r="D4048" s="529">
        <f>Electricity!I4084</f>
        <v>0</v>
      </c>
      <c r="E4048" s="531" t="str">
        <f t="shared" si="129"/>
        <v>06/17/2024 01:00:00 PM</v>
      </c>
      <c r="F4048" s="530" t="str">
        <f t="shared" si="130"/>
        <v>Jun</v>
      </c>
    </row>
    <row r="4049" spans="1:6" x14ac:dyDescent="0.35">
      <c r="A4049" s="527">
        <f>Electricity!D4085</f>
        <v>45460</v>
      </c>
      <c r="B4049" s="528">
        <f>Electricity!E4085</f>
        <v>0.58333333333333337</v>
      </c>
      <c r="C4049" s="529">
        <f>Electricity!F4085</f>
        <v>0</v>
      </c>
      <c r="D4049" s="529">
        <f>Electricity!I4085</f>
        <v>0</v>
      </c>
      <c r="E4049" s="531" t="str">
        <f t="shared" si="129"/>
        <v>06/17/2024 02:00:00 PM</v>
      </c>
      <c r="F4049" s="530" t="str">
        <f t="shared" si="130"/>
        <v>Jun</v>
      </c>
    </row>
    <row r="4050" spans="1:6" x14ac:dyDescent="0.35">
      <c r="A4050" s="527">
        <f>Electricity!D4086</f>
        <v>45460</v>
      </c>
      <c r="B4050" s="528">
        <f>Electricity!E4086</f>
        <v>0.62500000000000011</v>
      </c>
      <c r="C4050" s="529">
        <f>Electricity!F4086</f>
        <v>0</v>
      </c>
      <c r="D4050" s="529">
        <f>Electricity!I4086</f>
        <v>0</v>
      </c>
      <c r="E4050" s="531" t="str">
        <f t="shared" si="129"/>
        <v>06/17/2024 03:00:00 PM</v>
      </c>
      <c r="F4050" s="530" t="str">
        <f t="shared" si="130"/>
        <v>Jun</v>
      </c>
    </row>
    <row r="4051" spans="1:6" x14ac:dyDescent="0.35">
      <c r="A4051" s="527">
        <f>Electricity!D4087</f>
        <v>45460</v>
      </c>
      <c r="B4051" s="528">
        <f>Electricity!E4087</f>
        <v>0.66666666666666674</v>
      </c>
      <c r="C4051" s="529">
        <f>Electricity!F4087</f>
        <v>0</v>
      </c>
      <c r="D4051" s="529">
        <f>Electricity!I4087</f>
        <v>0</v>
      </c>
      <c r="E4051" s="531" t="str">
        <f t="shared" si="129"/>
        <v>06/17/2024 04:00:00 PM</v>
      </c>
      <c r="F4051" s="530" t="str">
        <f t="shared" si="130"/>
        <v>Jun</v>
      </c>
    </row>
    <row r="4052" spans="1:6" x14ac:dyDescent="0.35">
      <c r="A4052" s="527">
        <f>Electricity!D4088</f>
        <v>45460</v>
      </c>
      <c r="B4052" s="528">
        <f>Electricity!E4088</f>
        <v>0.70833333333333337</v>
      </c>
      <c r="C4052" s="529">
        <f>Electricity!F4088</f>
        <v>0</v>
      </c>
      <c r="D4052" s="529">
        <f>Electricity!I4088</f>
        <v>0</v>
      </c>
      <c r="E4052" s="531" t="str">
        <f t="shared" si="129"/>
        <v>06/17/2024 05:00:00 PM</v>
      </c>
      <c r="F4052" s="530" t="str">
        <f t="shared" si="130"/>
        <v>Jun</v>
      </c>
    </row>
    <row r="4053" spans="1:6" x14ac:dyDescent="0.35">
      <c r="A4053" s="527">
        <f>Electricity!D4089</f>
        <v>45460</v>
      </c>
      <c r="B4053" s="528">
        <f>Electricity!E4089</f>
        <v>0.75000000000000011</v>
      </c>
      <c r="C4053" s="529">
        <f>Electricity!F4089</f>
        <v>0</v>
      </c>
      <c r="D4053" s="529">
        <f>Electricity!I4089</f>
        <v>0</v>
      </c>
      <c r="E4053" s="531" t="str">
        <f t="shared" si="129"/>
        <v>06/17/2024 06:00:00 PM</v>
      </c>
      <c r="F4053" s="530" t="str">
        <f t="shared" si="130"/>
        <v>Jun</v>
      </c>
    </row>
    <row r="4054" spans="1:6" x14ac:dyDescent="0.35">
      <c r="A4054" s="527">
        <f>Electricity!D4090</f>
        <v>45460</v>
      </c>
      <c r="B4054" s="528">
        <f>Electricity!E4090</f>
        <v>0.79166666666666674</v>
      </c>
      <c r="C4054" s="529">
        <f>Electricity!F4090</f>
        <v>0</v>
      </c>
      <c r="D4054" s="529">
        <f>Electricity!I4090</f>
        <v>0</v>
      </c>
      <c r="E4054" s="531" t="str">
        <f t="shared" si="129"/>
        <v>06/17/2024 07:00:00 PM</v>
      </c>
      <c r="F4054" s="530" t="str">
        <f t="shared" si="130"/>
        <v>Jun</v>
      </c>
    </row>
    <row r="4055" spans="1:6" x14ac:dyDescent="0.35">
      <c r="A4055" s="527">
        <f>Electricity!D4091</f>
        <v>45460</v>
      </c>
      <c r="B4055" s="528">
        <f>Electricity!E4091</f>
        <v>0.83333333333333337</v>
      </c>
      <c r="C4055" s="529">
        <f>Electricity!F4091</f>
        <v>0</v>
      </c>
      <c r="D4055" s="529">
        <f>Electricity!I4091</f>
        <v>0</v>
      </c>
      <c r="E4055" s="531" t="str">
        <f t="shared" si="129"/>
        <v>06/17/2024 08:00:00 PM</v>
      </c>
      <c r="F4055" s="530" t="str">
        <f t="shared" si="130"/>
        <v>Jun</v>
      </c>
    </row>
    <row r="4056" spans="1:6" x14ac:dyDescent="0.35">
      <c r="A4056" s="527">
        <f>Electricity!D4092</f>
        <v>45460</v>
      </c>
      <c r="B4056" s="528">
        <f>Electricity!E4092</f>
        <v>0.87500000000000011</v>
      </c>
      <c r="C4056" s="529">
        <f>Electricity!F4092</f>
        <v>0</v>
      </c>
      <c r="D4056" s="529">
        <f>Electricity!I4092</f>
        <v>0</v>
      </c>
      <c r="E4056" s="531" t="str">
        <f t="shared" si="129"/>
        <v>06/17/2024 09:00:00 PM</v>
      </c>
      <c r="F4056" s="530" t="str">
        <f t="shared" si="130"/>
        <v>Jun</v>
      </c>
    </row>
    <row r="4057" spans="1:6" x14ac:dyDescent="0.35">
      <c r="A4057" s="527">
        <f>Electricity!D4093</f>
        <v>45460</v>
      </c>
      <c r="B4057" s="528">
        <f>Electricity!E4093</f>
        <v>0.91666666666666674</v>
      </c>
      <c r="C4057" s="529">
        <f>Electricity!F4093</f>
        <v>0</v>
      </c>
      <c r="D4057" s="529">
        <f>Electricity!I4093</f>
        <v>0</v>
      </c>
      <c r="E4057" s="531" t="str">
        <f t="shared" si="129"/>
        <v>06/17/2024 10:00:00 PM</v>
      </c>
      <c r="F4057" s="530" t="str">
        <f t="shared" si="130"/>
        <v>Jun</v>
      </c>
    </row>
    <row r="4058" spans="1:6" x14ac:dyDescent="0.35">
      <c r="A4058" s="527">
        <f>Electricity!D4094</f>
        <v>45460</v>
      </c>
      <c r="B4058" s="528">
        <f>Electricity!E4094</f>
        <v>0.95833333333333337</v>
      </c>
      <c r="C4058" s="529">
        <f>Electricity!F4094</f>
        <v>0</v>
      </c>
      <c r="D4058" s="529">
        <f>Electricity!I4094</f>
        <v>0</v>
      </c>
      <c r="E4058" s="531" t="str">
        <f t="shared" si="129"/>
        <v>06/17/2024 11:00:00 PM</v>
      </c>
      <c r="F4058" s="530" t="str">
        <f t="shared" si="130"/>
        <v>Jun</v>
      </c>
    </row>
    <row r="4059" spans="1:6" x14ac:dyDescent="0.35">
      <c r="A4059" s="527">
        <f>Electricity!D4095</f>
        <v>45461</v>
      </c>
      <c r="B4059" s="528">
        <f>Electricity!E4095</f>
        <v>3.1225022567582528E-17</v>
      </c>
      <c r="C4059" s="529">
        <f>Electricity!F4095</f>
        <v>0</v>
      </c>
      <c r="D4059" s="529">
        <f>Electricity!I4095</f>
        <v>0</v>
      </c>
      <c r="E4059" s="531" t="str">
        <f t="shared" si="129"/>
        <v>06/18/2024 12:00:00 AM</v>
      </c>
      <c r="F4059" s="530" t="str">
        <f t="shared" si="130"/>
        <v>Jun</v>
      </c>
    </row>
    <row r="4060" spans="1:6" x14ac:dyDescent="0.35">
      <c r="A4060" s="527">
        <f>Electricity!D4096</f>
        <v>45461</v>
      </c>
      <c r="B4060" s="528">
        <f>Electricity!E4096</f>
        <v>4.1666666666666699E-2</v>
      </c>
      <c r="C4060" s="529">
        <f>Electricity!F4096</f>
        <v>0</v>
      </c>
      <c r="D4060" s="529">
        <f>Electricity!I4096</f>
        <v>0</v>
      </c>
      <c r="E4060" s="531" t="str">
        <f t="shared" si="129"/>
        <v>06/18/2024 01:00:00 AM</v>
      </c>
      <c r="F4060" s="530" t="str">
        <f t="shared" si="130"/>
        <v>Jun</v>
      </c>
    </row>
    <row r="4061" spans="1:6" x14ac:dyDescent="0.35">
      <c r="A4061" s="527">
        <f>Electricity!D4097</f>
        <v>45461</v>
      </c>
      <c r="B4061" s="528">
        <f>Electricity!E4097</f>
        <v>8.333333333333337E-2</v>
      </c>
      <c r="C4061" s="529">
        <f>Electricity!F4097</f>
        <v>0</v>
      </c>
      <c r="D4061" s="529">
        <f>Electricity!I4097</f>
        <v>0</v>
      </c>
      <c r="E4061" s="531" t="str">
        <f t="shared" si="129"/>
        <v>06/18/2024 02:00:00 AM</v>
      </c>
      <c r="F4061" s="530" t="str">
        <f t="shared" si="130"/>
        <v>Jun</v>
      </c>
    </row>
    <row r="4062" spans="1:6" x14ac:dyDescent="0.35">
      <c r="A4062" s="527">
        <f>Electricity!D4098</f>
        <v>45461</v>
      </c>
      <c r="B4062" s="528">
        <f>Electricity!E4098</f>
        <v>0.12500000000000006</v>
      </c>
      <c r="C4062" s="529">
        <f>Electricity!F4098</f>
        <v>0</v>
      </c>
      <c r="D4062" s="529">
        <f>Electricity!I4098</f>
        <v>0</v>
      </c>
      <c r="E4062" s="531" t="str">
        <f t="shared" si="129"/>
        <v>06/18/2024 03:00:00 AM</v>
      </c>
      <c r="F4062" s="530" t="str">
        <f t="shared" si="130"/>
        <v>Jun</v>
      </c>
    </row>
    <row r="4063" spans="1:6" x14ac:dyDescent="0.35">
      <c r="A4063" s="527">
        <f>Electricity!D4099</f>
        <v>45461</v>
      </c>
      <c r="B4063" s="528">
        <f>Electricity!E4099</f>
        <v>0.16666666666666669</v>
      </c>
      <c r="C4063" s="529">
        <f>Electricity!F4099</f>
        <v>0</v>
      </c>
      <c r="D4063" s="529">
        <f>Electricity!I4099</f>
        <v>0</v>
      </c>
      <c r="E4063" s="531" t="str">
        <f t="shared" si="129"/>
        <v>06/18/2024 04:00:00 AM</v>
      </c>
      <c r="F4063" s="530" t="str">
        <f t="shared" si="130"/>
        <v>Jun</v>
      </c>
    </row>
    <row r="4064" spans="1:6" x14ac:dyDescent="0.35">
      <c r="A4064" s="527">
        <f>Electricity!D4100</f>
        <v>45461</v>
      </c>
      <c r="B4064" s="528">
        <f>Electricity!E4100</f>
        <v>0.20833333333333337</v>
      </c>
      <c r="C4064" s="529">
        <f>Electricity!F4100</f>
        <v>0</v>
      </c>
      <c r="D4064" s="529">
        <f>Electricity!I4100</f>
        <v>0</v>
      </c>
      <c r="E4064" s="531" t="str">
        <f t="shared" si="129"/>
        <v>06/18/2024 05:00:00 AM</v>
      </c>
      <c r="F4064" s="530" t="str">
        <f t="shared" si="130"/>
        <v>Jun</v>
      </c>
    </row>
    <row r="4065" spans="1:6" x14ac:dyDescent="0.35">
      <c r="A4065" s="527">
        <f>Electricity!D4101</f>
        <v>45461</v>
      </c>
      <c r="B4065" s="528">
        <f>Electricity!E4101</f>
        <v>0.25</v>
      </c>
      <c r="C4065" s="529">
        <f>Electricity!F4101</f>
        <v>0</v>
      </c>
      <c r="D4065" s="529">
        <f>Electricity!I4101</f>
        <v>0</v>
      </c>
      <c r="E4065" s="531" t="str">
        <f t="shared" si="129"/>
        <v>06/18/2024 06:00:00 AM</v>
      </c>
      <c r="F4065" s="530" t="str">
        <f t="shared" si="130"/>
        <v>Jun</v>
      </c>
    </row>
    <row r="4066" spans="1:6" x14ac:dyDescent="0.35">
      <c r="A4066" s="527">
        <f>Electricity!D4102</f>
        <v>45461</v>
      </c>
      <c r="B4066" s="528">
        <f>Electricity!E4102</f>
        <v>0.29166666666666669</v>
      </c>
      <c r="C4066" s="529">
        <f>Electricity!F4102</f>
        <v>0</v>
      </c>
      <c r="D4066" s="529">
        <f>Electricity!I4102</f>
        <v>0</v>
      </c>
      <c r="E4066" s="531" t="str">
        <f t="shared" si="129"/>
        <v>06/18/2024 07:00:00 AM</v>
      </c>
      <c r="F4066" s="530" t="str">
        <f t="shared" si="130"/>
        <v>Jun</v>
      </c>
    </row>
    <row r="4067" spans="1:6" x14ac:dyDescent="0.35">
      <c r="A4067" s="527">
        <f>Electricity!D4103</f>
        <v>45461</v>
      </c>
      <c r="B4067" s="528">
        <f>Electricity!E4103</f>
        <v>0.33333333333333337</v>
      </c>
      <c r="C4067" s="529">
        <f>Electricity!F4103</f>
        <v>0</v>
      </c>
      <c r="D4067" s="529">
        <f>Electricity!I4103</f>
        <v>0</v>
      </c>
      <c r="E4067" s="531" t="str">
        <f t="shared" si="129"/>
        <v>06/18/2024 08:00:00 AM</v>
      </c>
      <c r="F4067" s="530" t="str">
        <f t="shared" si="130"/>
        <v>Jun</v>
      </c>
    </row>
    <row r="4068" spans="1:6" x14ac:dyDescent="0.35">
      <c r="A4068" s="527">
        <f>Electricity!D4104</f>
        <v>45461</v>
      </c>
      <c r="B4068" s="528">
        <f>Electricity!E4104</f>
        <v>0.375</v>
      </c>
      <c r="C4068" s="529">
        <f>Electricity!F4104</f>
        <v>0</v>
      </c>
      <c r="D4068" s="529">
        <f>Electricity!I4104</f>
        <v>0</v>
      </c>
      <c r="E4068" s="531" t="str">
        <f t="shared" si="129"/>
        <v>06/18/2024 09:00:00 AM</v>
      </c>
      <c r="F4068" s="530" t="str">
        <f t="shared" si="130"/>
        <v>Jun</v>
      </c>
    </row>
    <row r="4069" spans="1:6" x14ac:dyDescent="0.35">
      <c r="A4069" s="527">
        <f>Electricity!D4105</f>
        <v>45461</v>
      </c>
      <c r="B4069" s="528">
        <f>Electricity!E4105</f>
        <v>0.41666666666666669</v>
      </c>
      <c r="C4069" s="529">
        <f>Electricity!F4105</f>
        <v>0</v>
      </c>
      <c r="D4069" s="529">
        <f>Electricity!I4105</f>
        <v>0</v>
      </c>
      <c r="E4069" s="531" t="str">
        <f t="shared" si="129"/>
        <v>06/18/2024 10:00:00 AM</v>
      </c>
      <c r="F4069" s="530" t="str">
        <f t="shared" si="130"/>
        <v>Jun</v>
      </c>
    </row>
    <row r="4070" spans="1:6" x14ac:dyDescent="0.35">
      <c r="A4070" s="527">
        <f>Electricity!D4106</f>
        <v>45461</v>
      </c>
      <c r="B4070" s="528">
        <f>Electricity!E4106</f>
        <v>0.45833333333333337</v>
      </c>
      <c r="C4070" s="529">
        <f>Electricity!F4106</f>
        <v>0</v>
      </c>
      <c r="D4070" s="529">
        <f>Electricity!I4106</f>
        <v>0</v>
      </c>
      <c r="E4070" s="531" t="str">
        <f t="shared" si="129"/>
        <v>06/18/2024 11:00:00 AM</v>
      </c>
      <c r="F4070" s="530" t="str">
        <f t="shared" si="130"/>
        <v>Jun</v>
      </c>
    </row>
    <row r="4071" spans="1:6" x14ac:dyDescent="0.35">
      <c r="A4071" s="527">
        <f>Electricity!D4107</f>
        <v>45461</v>
      </c>
      <c r="B4071" s="528">
        <f>Electricity!E4107</f>
        <v>0.50000000000000011</v>
      </c>
      <c r="C4071" s="529">
        <f>Electricity!F4107</f>
        <v>0</v>
      </c>
      <c r="D4071" s="529">
        <f>Electricity!I4107</f>
        <v>0</v>
      </c>
      <c r="E4071" s="531" t="str">
        <f t="shared" si="129"/>
        <v>06/18/2024 12:00:00 PM</v>
      </c>
      <c r="F4071" s="530" t="str">
        <f t="shared" si="130"/>
        <v>Jun</v>
      </c>
    </row>
    <row r="4072" spans="1:6" x14ac:dyDescent="0.35">
      <c r="A4072" s="527">
        <f>Electricity!D4108</f>
        <v>45461</v>
      </c>
      <c r="B4072" s="528">
        <f>Electricity!E4108</f>
        <v>0.54166666666666674</v>
      </c>
      <c r="C4072" s="529">
        <f>Electricity!F4108</f>
        <v>0</v>
      </c>
      <c r="D4072" s="529">
        <f>Electricity!I4108</f>
        <v>0</v>
      </c>
      <c r="E4072" s="531" t="str">
        <f t="shared" si="129"/>
        <v>06/18/2024 01:00:00 PM</v>
      </c>
      <c r="F4072" s="530" t="str">
        <f t="shared" si="130"/>
        <v>Jun</v>
      </c>
    </row>
    <row r="4073" spans="1:6" x14ac:dyDescent="0.35">
      <c r="A4073" s="527">
        <f>Electricity!D4109</f>
        <v>45461</v>
      </c>
      <c r="B4073" s="528">
        <f>Electricity!E4109</f>
        <v>0.58333333333333337</v>
      </c>
      <c r="C4073" s="529">
        <f>Electricity!F4109</f>
        <v>0</v>
      </c>
      <c r="D4073" s="529">
        <f>Electricity!I4109</f>
        <v>0</v>
      </c>
      <c r="E4073" s="531" t="str">
        <f t="shared" si="129"/>
        <v>06/18/2024 02:00:00 PM</v>
      </c>
      <c r="F4073" s="530" t="str">
        <f t="shared" si="130"/>
        <v>Jun</v>
      </c>
    </row>
    <row r="4074" spans="1:6" x14ac:dyDescent="0.35">
      <c r="A4074" s="527">
        <f>Electricity!D4110</f>
        <v>45461</v>
      </c>
      <c r="B4074" s="528">
        <f>Electricity!E4110</f>
        <v>0.62500000000000011</v>
      </c>
      <c r="C4074" s="529">
        <f>Electricity!F4110</f>
        <v>0</v>
      </c>
      <c r="D4074" s="529">
        <f>Electricity!I4110</f>
        <v>0</v>
      </c>
      <c r="E4074" s="531" t="str">
        <f t="shared" si="129"/>
        <v>06/18/2024 03:00:00 PM</v>
      </c>
      <c r="F4074" s="530" t="str">
        <f t="shared" si="130"/>
        <v>Jun</v>
      </c>
    </row>
    <row r="4075" spans="1:6" x14ac:dyDescent="0.35">
      <c r="A4075" s="527">
        <f>Electricity!D4111</f>
        <v>45461</v>
      </c>
      <c r="B4075" s="528">
        <f>Electricity!E4111</f>
        <v>0.66666666666666674</v>
      </c>
      <c r="C4075" s="529">
        <f>Electricity!F4111</f>
        <v>0</v>
      </c>
      <c r="D4075" s="529">
        <f>Electricity!I4111</f>
        <v>0</v>
      </c>
      <c r="E4075" s="531" t="str">
        <f t="shared" si="129"/>
        <v>06/18/2024 04:00:00 PM</v>
      </c>
      <c r="F4075" s="530" t="str">
        <f t="shared" si="130"/>
        <v>Jun</v>
      </c>
    </row>
    <row r="4076" spans="1:6" x14ac:dyDescent="0.35">
      <c r="A4076" s="527">
        <f>Electricity!D4112</f>
        <v>45461</v>
      </c>
      <c r="B4076" s="528">
        <f>Electricity!E4112</f>
        <v>0.70833333333333337</v>
      </c>
      <c r="C4076" s="529">
        <f>Electricity!F4112</f>
        <v>0</v>
      </c>
      <c r="D4076" s="529">
        <f>Electricity!I4112</f>
        <v>0</v>
      </c>
      <c r="E4076" s="531" t="str">
        <f t="shared" si="129"/>
        <v>06/18/2024 05:00:00 PM</v>
      </c>
      <c r="F4076" s="530" t="str">
        <f t="shared" si="130"/>
        <v>Jun</v>
      </c>
    </row>
    <row r="4077" spans="1:6" x14ac:dyDescent="0.35">
      <c r="A4077" s="527">
        <f>Electricity!D4113</f>
        <v>45461</v>
      </c>
      <c r="B4077" s="528">
        <f>Electricity!E4113</f>
        <v>0.75000000000000011</v>
      </c>
      <c r="C4077" s="529">
        <f>Electricity!F4113</f>
        <v>0</v>
      </c>
      <c r="D4077" s="529">
        <f>Electricity!I4113</f>
        <v>0</v>
      </c>
      <c r="E4077" s="531" t="str">
        <f t="shared" si="129"/>
        <v>06/18/2024 06:00:00 PM</v>
      </c>
      <c r="F4077" s="530" t="str">
        <f t="shared" si="130"/>
        <v>Jun</v>
      </c>
    </row>
    <row r="4078" spans="1:6" x14ac:dyDescent="0.35">
      <c r="A4078" s="527">
        <f>Electricity!D4114</f>
        <v>45461</v>
      </c>
      <c r="B4078" s="528">
        <f>Electricity!E4114</f>
        <v>0.79166666666666674</v>
      </c>
      <c r="C4078" s="529">
        <f>Electricity!F4114</f>
        <v>0</v>
      </c>
      <c r="D4078" s="529">
        <f>Electricity!I4114</f>
        <v>0</v>
      </c>
      <c r="E4078" s="531" t="str">
        <f t="shared" si="129"/>
        <v>06/18/2024 07:00:00 PM</v>
      </c>
      <c r="F4078" s="530" t="str">
        <f t="shared" si="130"/>
        <v>Jun</v>
      </c>
    </row>
    <row r="4079" spans="1:6" x14ac:dyDescent="0.35">
      <c r="A4079" s="527">
        <f>Electricity!D4115</f>
        <v>45461</v>
      </c>
      <c r="B4079" s="528">
        <f>Electricity!E4115</f>
        <v>0.83333333333333337</v>
      </c>
      <c r="C4079" s="529">
        <f>Electricity!F4115</f>
        <v>0</v>
      </c>
      <c r="D4079" s="529">
        <f>Electricity!I4115</f>
        <v>0</v>
      </c>
      <c r="E4079" s="531" t="str">
        <f t="shared" si="129"/>
        <v>06/18/2024 08:00:00 PM</v>
      </c>
      <c r="F4079" s="530" t="str">
        <f t="shared" si="130"/>
        <v>Jun</v>
      </c>
    </row>
    <row r="4080" spans="1:6" x14ac:dyDescent="0.35">
      <c r="A4080" s="527">
        <f>Electricity!D4116</f>
        <v>45461</v>
      </c>
      <c r="B4080" s="528">
        <f>Electricity!E4116</f>
        <v>0.87500000000000011</v>
      </c>
      <c r="C4080" s="529">
        <f>Electricity!F4116</f>
        <v>0</v>
      </c>
      <c r="D4080" s="529">
        <f>Electricity!I4116</f>
        <v>0</v>
      </c>
      <c r="E4080" s="531" t="str">
        <f t="shared" si="129"/>
        <v>06/18/2024 09:00:00 PM</v>
      </c>
      <c r="F4080" s="530" t="str">
        <f t="shared" si="130"/>
        <v>Jun</v>
      </c>
    </row>
    <row r="4081" spans="1:6" x14ac:dyDescent="0.35">
      <c r="A4081" s="527">
        <f>Electricity!D4117</f>
        <v>45461</v>
      </c>
      <c r="B4081" s="528">
        <f>Electricity!E4117</f>
        <v>0.91666666666666674</v>
      </c>
      <c r="C4081" s="529">
        <f>Electricity!F4117</f>
        <v>0</v>
      </c>
      <c r="D4081" s="529">
        <f>Electricity!I4117</f>
        <v>0</v>
      </c>
      <c r="E4081" s="531" t="str">
        <f t="shared" si="129"/>
        <v>06/18/2024 10:00:00 PM</v>
      </c>
      <c r="F4081" s="530" t="str">
        <f t="shared" si="130"/>
        <v>Jun</v>
      </c>
    </row>
    <row r="4082" spans="1:6" x14ac:dyDescent="0.35">
      <c r="A4082" s="527">
        <f>Electricity!D4118</f>
        <v>45461</v>
      </c>
      <c r="B4082" s="528">
        <f>Electricity!E4118</f>
        <v>0.95833333333333337</v>
      </c>
      <c r="C4082" s="529">
        <f>Electricity!F4118</f>
        <v>0</v>
      </c>
      <c r="D4082" s="529">
        <f>Electricity!I4118</f>
        <v>0</v>
      </c>
      <c r="E4082" s="531" t="str">
        <f t="shared" si="129"/>
        <v>06/18/2024 11:00:00 PM</v>
      </c>
      <c r="F4082" s="530" t="str">
        <f t="shared" si="130"/>
        <v>Jun</v>
      </c>
    </row>
    <row r="4083" spans="1:6" x14ac:dyDescent="0.35">
      <c r="A4083" s="527">
        <f>Electricity!D4119</f>
        <v>45462</v>
      </c>
      <c r="B4083" s="528">
        <f>Electricity!E4119</f>
        <v>3.1225022567582528E-17</v>
      </c>
      <c r="C4083" s="529">
        <f>Electricity!F4119</f>
        <v>0</v>
      </c>
      <c r="D4083" s="529">
        <f>Electricity!I4119</f>
        <v>0</v>
      </c>
      <c r="E4083" s="531" t="str">
        <f t="shared" si="129"/>
        <v>06/19/2024 12:00:00 AM</v>
      </c>
      <c r="F4083" s="530" t="str">
        <f t="shared" si="130"/>
        <v>Jun</v>
      </c>
    </row>
    <row r="4084" spans="1:6" x14ac:dyDescent="0.35">
      <c r="A4084" s="527">
        <f>Electricity!D4120</f>
        <v>45462</v>
      </c>
      <c r="B4084" s="528">
        <f>Electricity!E4120</f>
        <v>4.1666666666666699E-2</v>
      </c>
      <c r="C4084" s="529">
        <f>Electricity!F4120</f>
        <v>0</v>
      </c>
      <c r="D4084" s="529">
        <f>Electricity!I4120</f>
        <v>0</v>
      </c>
      <c r="E4084" s="531" t="str">
        <f t="shared" ref="E4084:E4147" si="131">CONCATENATE(TEXT(A4084,"mm/dd/yyyy")," ",TEXT(B4084,"hh:mm:ss AM/PM"))</f>
        <v>06/19/2024 01:00:00 AM</v>
      </c>
      <c r="F4084" s="530" t="str">
        <f t="shared" si="130"/>
        <v>Jun</v>
      </c>
    </row>
    <row r="4085" spans="1:6" x14ac:dyDescent="0.35">
      <c r="A4085" s="527">
        <f>Electricity!D4121</f>
        <v>45462</v>
      </c>
      <c r="B4085" s="528">
        <f>Electricity!E4121</f>
        <v>8.333333333333337E-2</v>
      </c>
      <c r="C4085" s="529">
        <f>Electricity!F4121</f>
        <v>0</v>
      </c>
      <c r="D4085" s="529">
        <f>Electricity!I4121</f>
        <v>0</v>
      </c>
      <c r="E4085" s="531" t="str">
        <f t="shared" si="131"/>
        <v>06/19/2024 02:00:00 AM</v>
      </c>
      <c r="F4085" s="530" t="str">
        <f t="shared" si="130"/>
        <v>Jun</v>
      </c>
    </row>
    <row r="4086" spans="1:6" x14ac:dyDescent="0.35">
      <c r="A4086" s="527">
        <f>Electricity!D4122</f>
        <v>45462</v>
      </c>
      <c r="B4086" s="528">
        <f>Electricity!E4122</f>
        <v>0.12500000000000006</v>
      </c>
      <c r="C4086" s="529">
        <f>Electricity!F4122</f>
        <v>0</v>
      </c>
      <c r="D4086" s="529">
        <f>Electricity!I4122</f>
        <v>0</v>
      </c>
      <c r="E4086" s="531" t="str">
        <f t="shared" si="131"/>
        <v>06/19/2024 03:00:00 AM</v>
      </c>
      <c r="F4086" s="530" t="str">
        <f t="shared" si="130"/>
        <v>Jun</v>
      </c>
    </row>
    <row r="4087" spans="1:6" x14ac:dyDescent="0.35">
      <c r="A4087" s="527">
        <f>Electricity!D4123</f>
        <v>45462</v>
      </c>
      <c r="B4087" s="528">
        <f>Electricity!E4123</f>
        <v>0.16666666666666669</v>
      </c>
      <c r="C4087" s="529">
        <f>Electricity!F4123</f>
        <v>0</v>
      </c>
      <c r="D4087" s="529">
        <f>Electricity!I4123</f>
        <v>0</v>
      </c>
      <c r="E4087" s="531" t="str">
        <f t="shared" si="131"/>
        <v>06/19/2024 04:00:00 AM</v>
      </c>
      <c r="F4087" s="530" t="str">
        <f t="shared" si="130"/>
        <v>Jun</v>
      </c>
    </row>
    <row r="4088" spans="1:6" x14ac:dyDescent="0.35">
      <c r="A4088" s="527">
        <f>Electricity!D4124</f>
        <v>45462</v>
      </c>
      <c r="B4088" s="528">
        <f>Electricity!E4124</f>
        <v>0.20833333333333337</v>
      </c>
      <c r="C4088" s="529">
        <f>Electricity!F4124</f>
        <v>0</v>
      </c>
      <c r="D4088" s="529">
        <f>Electricity!I4124</f>
        <v>0</v>
      </c>
      <c r="E4088" s="531" t="str">
        <f t="shared" si="131"/>
        <v>06/19/2024 05:00:00 AM</v>
      </c>
      <c r="F4088" s="530" t="str">
        <f t="shared" si="130"/>
        <v>Jun</v>
      </c>
    </row>
    <row r="4089" spans="1:6" x14ac:dyDescent="0.35">
      <c r="A4089" s="527">
        <f>Electricity!D4125</f>
        <v>45462</v>
      </c>
      <c r="B4089" s="528">
        <f>Electricity!E4125</f>
        <v>0.25</v>
      </c>
      <c r="C4089" s="529">
        <f>Electricity!F4125</f>
        <v>0</v>
      </c>
      <c r="D4089" s="529">
        <f>Electricity!I4125</f>
        <v>0</v>
      </c>
      <c r="E4089" s="531" t="str">
        <f t="shared" si="131"/>
        <v>06/19/2024 06:00:00 AM</v>
      </c>
      <c r="F4089" s="530" t="str">
        <f t="shared" si="130"/>
        <v>Jun</v>
      </c>
    </row>
    <row r="4090" spans="1:6" x14ac:dyDescent="0.35">
      <c r="A4090" s="527">
        <f>Electricity!D4126</f>
        <v>45462</v>
      </c>
      <c r="B4090" s="528">
        <f>Electricity!E4126</f>
        <v>0.29166666666666669</v>
      </c>
      <c r="C4090" s="529">
        <f>Electricity!F4126</f>
        <v>0</v>
      </c>
      <c r="D4090" s="529">
        <f>Electricity!I4126</f>
        <v>0</v>
      </c>
      <c r="E4090" s="531" t="str">
        <f t="shared" si="131"/>
        <v>06/19/2024 07:00:00 AM</v>
      </c>
      <c r="F4090" s="530" t="str">
        <f t="shared" si="130"/>
        <v>Jun</v>
      </c>
    </row>
    <row r="4091" spans="1:6" x14ac:dyDescent="0.35">
      <c r="A4091" s="527">
        <f>Electricity!D4127</f>
        <v>45462</v>
      </c>
      <c r="B4091" s="528">
        <f>Electricity!E4127</f>
        <v>0.33333333333333337</v>
      </c>
      <c r="C4091" s="529">
        <f>Electricity!F4127</f>
        <v>0</v>
      </c>
      <c r="D4091" s="529">
        <f>Electricity!I4127</f>
        <v>0</v>
      </c>
      <c r="E4091" s="531" t="str">
        <f t="shared" si="131"/>
        <v>06/19/2024 08:00:00 AM</v>
      </c>
      <c r="F4091" s="530" t="str">
        <f t="shared" si="130"/>
        <v>Jun</v>
      </c>
    </row>
    <row r="4092" spans="1:6" x14ac:dyDescent="0.35">
      <c r="A4092" s="527">
        <f>Electricity!D4128</f>
        <v>45462</v>
      </c>
      <c r="B4092" s="528">
        <f>Electricity!E4128</f>
        <v>0.375</v>
      </c>
      <c r="C4092" s="529">
        <f>Electricity!F4128</f>
        <v>0</v>
      </c>
      <c r="D4092" s="529">
        <f>Electricity!I4128</f>
        <v>0</v>
      </c>
      <c r="E4092" s="531" t="str">
        <f t="shared" si="131"/>
        <v>06/19/2024 09:00:00 AM</v>
      </c>
      <c r="F4092" s="530" t="str">
        <f t="shared" si="130"/>
        <v>Jun</v>
      </c>
    </row>
    <row r="4093" spans="1:6" x14ac:dyDescent="0.35">
      <c r="A4093" s="527">
        <f>Electricity!D4129</f>
        <v>45462</v>
      </c>
      <c r="B4093" s="528">
        <f>Electricity!E4129</f>
        <v>0.41666666666666669</v>
      </c>
      <c r="C4093" s="529">
        <f>Electricity!F4129</f>
        <v>0</v>
      </c>
      <c r="D4093" s="529">
        <f>Electricity!I4129</f>
        <v>0</v>
      </c>
      <c r="E4093" s="531" t="str">
        <f t="shared" si="131"/>
        <v>06/19/2024 10:00:00 AM</v>
      </c>
      <c r="F4093" s="530" t="str">
        <f t="shared" si="130"/>
        <v>Jun</v>
      </c>
    </row>
    <row r="4094" spans="1:6" x14ac:dyDescent="0.35">
      <c r="A4094" s="527">
        <f>Electricity!D4130</f>
        <v>45462</v>
      </c>
      <c r="B4094" s="528">
        <f>Electricity!E4130</f>
        <v>0.45833333333333337</v>
      </c>
      <c r="C4094" s="529">
        <f>Electricity!F4130</f>
        <v>0</v>
      </c>
      <c r="D4094" s="529">
        <f>Electricity!I4130</f>
        <v>0</v>
      </c>
      <c r="E4094" s="531" t="str">
        <f t="shared" si="131"/>
        <v>06/19/2024 11:00:00 AM</v>
      </c>
      <c r="F4094" s="530" t="str">
        <f t="shared" si="130"/>
        <v>Jun</v>
      </c>
    </row>
    <row r="4095" spans="1:6" x14ac:dyDescent="0.35">
      <c r="A4095" s="527">
        <f>Electricity!D4131</f>
        <v>45462</v>
      </c>
      <c r="B4095" s="528">
        <f>Electricity!E4131</f>
        <v>0.50000000000000011</v>
      </c>
      <c r="C4095" s="529">
        <f>Electricity!F4131</f>
        <v>0</v>
      </c>
      <c r="D4095" s="529">
        <f>Electricity!I4131</f>
        <v>0</v>
      </c>
      <c r="E4095" s="531" t="str">
        <f t="shared" si="131"/>
        <v>06/19/2024 12:00:00 PM</v>
      </c>
      <c r="F4095" s="530" t="str">
        <f t="shared" si="130"/>
        <v>Jun</v>
      </c>
    </row>
    <row r="4096" spans="1:6" x14ac:dyDescent="0.35">
      <c r="A4096" s="527">
        <f>Electricity!D4132</f>
        <v>45462</v>
      </c>
      <c r="B4096" s="528">
        <f>Electricity!E4132</f>
        <v>0.54166666666666674</v>
      </c>
      <c r="C4096" s="529">
        <f>Electricity!F4132</f>
        <v>0</v>
      </c>
      <c r="D4096" s="529">
        <f>Electricity!I4132</f>
        <v>0</v>
      </c>
      <c r="E4096" s="531" t="str">
        <f t="shared" si="131"/>
        <v>06/19/2024 01:00:00 PM</v>
      </c>
      <c r="F4096" s="530" t="str">
        <f t="shared" si="130"/>
        <v>Jun</v>
      </c>
    </row>
    <row r="4097" spans="1:6" x14ac:dyDescent="0.35">
      <c r="A4097" s="527">
        <f>Electricity!D4133</f>
        <v>45462</v>
      </c>
      <c r="B4097" s="528">
        <f>Electricity!E4133</f>
        <v>0.58333333333333337</v>
      </c>
      <c r="C4097" s="529">
        <f>Electricity!F4133</f>
        <v>0</v>
      </c>
      <c r="D4097" s="529">
        <f>Electricity!I4133</f>
        <v>0</v>
      </c>
      <c r="E4097" s="531" t="str">
        <f t="shared" si="131"/>
        <v>06/19/2024 02:00:00 PM</v>
      </c>
      <c r="F4097" s="530" t="str">
        <f t="shared" si="130"/>
        <v>Jun</v>
      </c>
    </row>
    <row r="4098" spans="1:6" x14ac:dyDescent="0.35">
      <c r="A4098" s="527">
        <f>Electricity!D4134</f>
        <v>45462</v>
      </c>
      <c r="B4098" s="528">
        <f>Electricity!E4134</f>
        <v>0.62500000000000011</v>
      </c>
      <c r="C4098" s="529">
        <f>Electricity!F4134</f>
        <v>0</v>
      </c>
      <c r="D4098" s="529">
        <f>Electricity!I4134</f>
        <v>0</v>
      </c>
      <c r="E4098" s="531" t="str">
        <f t="shared" si="131"/>
        <v>06/19/2024 03:00:00 PM</v>
      </c>
      <c r="F4098" s="530" t="str">
        <f t="shared" si="130"/>
        <v>Jun</v>
      </c>
    </row>
    <row r="4099" spans="1:6" x14ac:dyDescent="0.35">
      <c r="A4099" s="527">
        <f>Electricity!D4135</f>
        <v>45462</v>
      </c>
      <c r="B4099" s="528">
        <f>Electricity!E4135</f>
        <v>0.66666666666666674</v>
      </c>
      <c r="C4099" s="529">
        <f>Electricity!F4135</f>
        <v>0</v>
      </c>
      <c r="D4099" s="529">
        <f>Electricity!I4135</f>
        <v>0</v>
      </c>
      <c r="E4099" s="531" t="str">
        <f t="shared" si="131"/>
        <v>06/19/2024 04:00:00 PM</v>
      </c>
      <c r="F4099" s="530" t="str">
        <f t="shared" ref="F4099:F4162" si="132">TEXT(A4099,"mmm")</f>
        <v>Jun</v>
      </c>
    </row>
    <row r="4100" spans="1:6" x14ac:dyDescent="0.35">
      <c r="A4100" s="527">
        <f>Electricity!D4136</f>
        <v>45462</v>
      </c>
      <c r="B4100" s="528">
        <f>Electricity!E4136</f>
        <v>0.70833333333333337</v>
      </c>
      <c r="C4100" s="529">
        <f>Electricity!F4136</f>
        <v>0</v>
      </c>
      <c r="D4100" s="529">
        <f>Electricity!I4136</f>
        <v>0</v>
      </c>
      <c r="E4100" s="531" t="str">
        <f t="shared" si="131"/>
        <v>06/19/2024 05:00:00 PM</v>
      </c>
      <c r="F4100" s="530" t="str">
        <f t="shared" si="132"/>
        <v>Jun</v>
      </c>
    </row>
    <row r="4101" spans="1:6" x14ac:dyDescent="0.35">
      <c r="A4101" s="527">
        <f>Electricity!D4137</f>
        <v>45462</v>
      </c>
      <c r="B4101" s="528">
        <f>Electricity!E4137</f>
        <v>0.75000000000000011</v>
      </c>
      <c r="C4101" s="529">
        <f>Electricity!F4137</f>
        <v>0</v>
      </c>
      <c r="D4101" s="529">
        <f>Electricity!I4137</f>
        <v>0</v>
      </c>
      <c r="E4101" s="531" t="str">
        <f t="shared" si="131"/>
        <v>06/19/2024 06:00:00 PM</v>
      </c>
      <c r="F4101" s="530" t="str">
        <f t="shared" si="132"/>
        <v>Jun</v>
      </c>
    </row>
    <row r="4102" spans="1:6" x14ac:dyDescent="0.35">
      <c r="A4102" s="527">
        <f>Electricity!D4138</f>
        <v>45462</v>
      </c>
      <c r="B4102" s="528">
        <f>Electricity!E4138</f>
        <v>0.79166666666666674</v>
      </c>
      <c r="C4102" s="529">
        <f>Electricity!F4138</f>
        <v>0</v>
      </c>
      <c r="D4102" s="529">
        <f>Electricity!I4138</f>
        <v>0</v>
      </c>
      <c r="E4102" s="531" t="str">
        <f t="shared" si="131"/>
        <v>06/19/2024 07:00:00 PM</v>
      </c>
      <c r="F4102" s="530" t="str">
        <f t="shared" si="132"/>
        <v>Jun</v>
      </c>
    </row>
    <row r="4103" spans="1:6" x14ac:dyDescent="0.35">
      <c r="A4103" s="527">
        <f>Electricity!D4139</f>
        <v>45462</v>
      </c>
      <c r="B4103" s="528">
        <f>Electricity!E4139</f>
        <v>0.83333333333333337</v>
      </c>
      <c r="C4103" s="529">
        <f>Electricity!F4139</f>
        <v>0</v>
      </c>
      <c r="D4103" s="529">
        <f>Electricity!I4139</f>
        <v>0</v>
      </c>
      <c r="E4103" s="531" t="str">
        <f t="shared" si="131"/>
        <v>06/19/2024 08:00:00 PM</v>
      </c>
      <c r="F4103" s="530" t="str">
        <f t="shared" si="132"/>
        <v>Jun</v>
      </c>
    </row>
    <row r="4104" spans="1:6" x14ac:dyDescent="0.35">
      <c r="A4104" s="527">
        <f>Electricity!D4140</f>
        <v>45462</v>
      </c>
      <c r="B4104" s="528">
        <f>Electricity!E4140</f>
        <v>0.87500000000000011</v>
      </c>
      <c r="C4104" s="529">
        <f>Electricity!F4140</f>
        <v>0</v>
      </c>
      <c r="D4104" s="529">
        <f>Electricity!I4140</f>
        <v>0</v>
      </c>
      <c r="E4104" s="531" t="str">
        <f t="shared" si="131"/>
        <v>06/19/2024 09:00:00 PM</v>
      </c>
      <c r="F4104" s="530" t="str">
        <f t="shared" si="132"/>
        <v>Jun</v>
      </c>
    </row>
    <row r="4105" spans="1:6" x14ac:dyDescent="0.35">
      <c r="A4105" s="527">
        <f>Electricity!D4141</f>
        <v>45462</v>
      </c>
      <c r="B4105" s="528">
        <f>Electricity!E4141</f>
        <v>0.91666666666666674</v>
      </c>
      <c r="C4105" s="529">
        <f>Electricity!F4141</f>
        <v>0</v>
      </c>
      <c r="D4105" s="529">
        <f>Electricity!I4141</f>
        <v>0</v>
      </c>
      <c r="E4105" s="531" t="str">
        <f t="shared" si="131"/>
        <v>06/19/2024 10:00:00 PM</v>
      </c>
      <c r="F4105" s="530" t="str">
        <f t="shared" si="132"/>
        <v>Jun</v>
      </c>
    </row>
    <row r="4106" spans="1:6" x14ac:dyDescent="0.35">
      <c r="A4106" s="527">
        <f>Electricity!D4142</f>
        <v>45462</v>
      </c>
      <c r="B4106" s="528">
        <f>Electricity!E4142</f>
        <v>0.95833333333333337</v>
      </c>
      <c r="C4106" s="529">
        <f>Electricity!F4142</f>
        <v>0</v>
      </c>
      <c r="D4106" s="529">
        <f>Electricity!I4142</f>
        <v>0</v>
      </c>
      <c r="E4106" s="531" t="str">
        <f t="shared" si="131"/>
        <v>06/19/2024 11:00:00 PM</v>
      </c>
      <c r="F4106" s="530" t="str">
        <f t="shared" si="132"/>
        <v>Jun</v>
      </c>
    </row>
    <row r="4107" spans="1:6" x14ac:dyDescent="0.35">
      <c r="A4107" s="527">
        <f>Electricity!D4143</f>
        <v>45463</v>
      </c>
      <c r="B4107" s="528">
        <f>Electricity!E4143</f>
        <v>3.1225022567582528E-17</v>
      </c>
      <c r="C4107" s="529">
        <f>Electricity!F4143</f>
        <v>0</v>
      </c>
      <c r="D4107" s="529">
        <f>Electricity!I4143</f>
        <v>0</v>
      </c>
      <c r="E4107" s="531" t="str">
        <f t="shared" si="131"/>
        <v>06/20/2024 12:00:00 AM</v>
      </c>
      <c r="F4107" s="530" t="str">
        <f t="shared" si="132"/>
        <v>Jun</v>
      </c>
    </row>
    <row r="4108" spans="1:6" x14ac:dyDescent="0.35">
      <c r="A4108" s="527">
        <f>Electricity!D4144</f>
        <v>45463</v>
      </c>
      <c r="B4108" s="528">
        <f>Electricity!E4144</f>
        <v>4.1666666666666699E-2</v>
      </c>
      <c r="C4108" s="529">
        <f>Electricity!F4144</f>
        <v>0</v>
      </c>
      <c r="D4108" s="529">
        <f>Electricity!I4144</f>
        <v>0</v>
      </c>
      <c r="E4108" s="531" t="str">
        <f t="shared" si="131"/>
        <v>06/20/2024 01:00:00 AM</v>
      </c>
      <c r="F4108" s="530" t="str">
        <f t="shared" si="132"/>
        <v>Jun</v>
      </c>
    </row>
    <row r="4109" spans="1:6" x14ac:dyDescent="0.35">
      <c r="A4109" s="527">
        <f>Electricity!D4145</f>
        <v>45463</v>
      </c>
      <c r="B4109" s="528">
        <f>Electricity!E4145</f>
        <v>8.333333333333337E-2</v>
      </c>
      <c r="C4109" s="529">
        <f>Electricity!F4145</f>
        <v>0</v>
      </c>
      <c r="D4109" s="529">
        <f>Electricity!I4145</f>
        <v>0</v>
      </c>
      <c r="E4109" s="531" t="str">
        <f t="shared" si="131"/>
        <v>06/20/2024 02:00:00 AM</v>
      </c>
      <c r="F4109" s="530" t="str">
        <f t="shared" si="132"/>
        <v>Jun</v>
      </c>
    </row>
    <row r="4110" spans="1:6" x14ac:dyDescent="0.35">
      <c r="A4110" s="527">
        <f>Electricity!D4146</f>
        <v>45463</v>
      </c>
      <c r="B4110" s="528">
        <f>Electricity!E4146</f>
        <v>0.12500000000000006</v>
      </c>
      <c r="C4110" s="529">
        <f>Electricity!F4146</f>
        <v>0</v>
      </c>
      <c r="D4110" s="529">
        <f>Electricity!I4146</f>
        <v>0</v>
      </c>
      <c r="E4110" s="531" t="str">
        <f t="shared" si="131"/>
        <v>06/20/2024 03:00:00 AM</v>
      </c>
      <c r="F4110" s="530" t="str">
        <f t="shared" si="132"/>
        <v>Jun</v>
      </c>
    </row>
    <row r="4111" spans="1:6" x14ac:dyDescent="0.35">
      <c r="A4111" s="527">
        <f>Electricity!D4147</f>
        <v>45463</v>
      </c>
      <c r="B4111" s="528">
        <f>Electricity!E4147</f>
        <v>0.16666666666666669</v>
      </c>
      <c r="C4111" s="529">
        <f>Electricity!F4147</f>
        <v>0</v>
      </c>
      <c r="D4111" s="529">
        <f>Electricity!I4147</f>
        <v>0</v>
      </c>
      <c r="E4111" s="531" t="str">
        <f t="shared" si="131"/>
        <v>06/20/2024 04:00:00 AM</v>
      </c>
      <c r="F4111" s="530" t="str">
        <f t="shared" si="132"/>
        <v>Jun</v>
      </c>
    </row>
    <row r="4112" spans="1:6" x14ac:dyDescent="0.35">
      <c r="A4112" s="527">
        <f>Electricity!D4148</f>
        <v>45463</v>
      </c>
      <c r="B4112" s="528">
        <f>Electricity!E4148</f>
        <v>0.20833333333333337</v>
      </c>
      <c r="C4112" s="529">
        <f>Electricity!F4148</f>
        <v>0</v>
      </c>
      <c r="D4112" s="529">
        <f>Electricity!I4148</f>
        <v>0</v>
      </c>
      <c r="E4112" s="531" t="str">
        <f t="shared" si="131"/>
        <v>06/20/2024 05:00:00 AM</v>
      </c>
      <c r="F4112" s="530" t="str">
        <f t="shared" si="132"/>
        <v>Jun</v>
      </c>
    </row>
    <row r="4113" spans="1:6" x14ac:dyDescent="0.35">
      <c r="A4113" s="527">
        <f>Electricity!D4149</f>
        <v>45463</v>
      </c>
      <c r="B4113" s="528">
        <f>Electricity!E4149</f>
        <v>0.25</v>
      </c>
      <c r="C4113" s="529">
        <f>Electricity!F4149</f>
        <v>0</v>
      </c>
      <c r="D4113" s="529">
        <f>Electricity!I4149</f>
        <v>0</v>
      </c>
      <c r="E4113" s="531" t="str">
        <f t="shared" si="131"/>
        <v>06/20/2024 06:00:00 AM</v>
      </c>
      <c r="F4113" s="530" t="str">
        <f t="shared" si="132"/>
        <v>Jun</v>
      </c>
    </row>
    <row r="4114" spans="1:6" x14ac:dyDescent="0.35">
      <c r="A4114" s="527">
        <f>Electricity!D4150</f>
        <v>45463</v>
      </c>
      <c r="B4114" s="528">
        <f>Electricity!E4150</f>
        <v>0.29166666666666669</v>
      </c>
      <c r="C4114" s="529">
        <f>Electricity!F4150</f>
        <v>0</v>
      </c>
      <c r="D4114" s="529">
        <f>Electricity!I4150</f>
        <v>0</v>
      </c>
      <c r="E4114" s="531" t="str">
        <f t="shared" si="131"/>
        <v>06/20/2024 07:00:00 AM</v>
      </c>
      <c r="F4114" s="530" t="str">
        <f t="shared" si="132"/>
        <v>Jun</v>
      </c>
    </row>
    <row r="4115" spans="1:6" x14ac:dyDescent="0.35">
      <c r="A4115" s="527">
        <f>Electricity!D4151</f>
        <v>45463</v>
      </c>
      <c r="B4115" s="528">
        <f>Electricity!E4151</f>
        <v>0.33333333333333337</v>
      </c>
      <c r="C4115" s="529">
        <f>Electricity!F4151</f>
        <v>0</v>
      </c>
      <c r="D4115" s="529">
        <f>Electricity!I4151</f>
        <v>0</v>
      </c>
      <c r="E4115" s="531" t="str">
        <f t="shared" si="131"/>
        <v>06/20/2024 08:00:00 AM</v>
      </c>
      <c r="F4115" s="530" t="str">
        <f t="shared" si="132"/>
        <v>Jun</v>
      </c>
    </row>
    <row r="4116" spans="1:6" x14ac:dyDescent="0.35">
      <c r="A4116" s="527">
        <f>Electricity!D4152</f>
        <v>45463</v>
      </c>
      <c r="B4116" s="528">
        <f>Electricity!E4152</f>
        <v>0.375</v>
      </c>
      <c r="C4116" s="529">
        <f>Electricity!F4152</f>
        <v>0</v>
      </c>
      <c r="D4116" s="529">
        <f>Electricity!I4152</f>
        <v>0</v>
      </c>
      <c r="E4116" s="531" t="str">
        <f t="shared" si="131"/>
        <v>06/20/2024 09:00:00 AM</v>
      </c>
      <c r="F4116" s="530" t="str">
        <f t="shared" si="132"/>
        <v>Jun</v>
      </c>
    </row>
    <row r="4117" spans="1:6" x14ac:dyDescent="0.35">
      <c r="A4117" s="527">
        <f>Electricity!D4153</f>
        <v>45463</v>
      </c>
      <c r="B4117" s="528">
        <f>Electricity!E4153</f>
        <v>0.41666666666666669</v>
      </c>
      <c r="C4117" s="529">
        <f>Electricity!F4153</f>
        <v>0</v>
      </c>
      <c r="D4117" s="529">
        <f>Electricity!I4153</f>
        <v>0</v>
      </c>
      <c r="E4117" s="531" t="str">
        <f t="shared" si="131"/>
        <v>06/20/2024 10:00:00 AM</v>
      </c>
      <c r="F4117" s="530" t="str">
        <f t="shared" si="132"/>
        <v>Jun</v>
      </c>
    </row>
    <row r="4118" spans="1:6" x14ac:dyDescent="0.35">
      <c r="A4118" s="527">
        <f>Electricity!D4154</f>
        <v>45463</v>
      </c>
      <c r="B4118" s="528">
        <f>Electricity!E4154</f>
        <v>0.45833333333333337</v>
      </c>
      <c r="C4118" s="529">
        <f>Electricity!F4154</f>
        <v>0</v>
      </c>
      <c r="D4118" s="529">
        <f>Electricity!I4154</f>
        <v>0</v>
      </c>
      <c r="E4118" s="531" t="str">
        <f t="shared" si="131"/>
        <v>06/20/2024 11:00:00 AM</v>
      </c>
      <c r="F4118" s="530" t="str">
        <f t="shared" si="132"/>
        <v>Jun</v>
      </c>
    </row>
    <row r="4119" spans="1:6" x14ac:dyDescent="0.35">
      <c r="A4119" s="527">
        <f>Electricity!D4155</f>
        <v>45463</v>
      </c>
      <c r="B4119" s="528">
        <f>Electricity!E4155</f>
        <v>0.50000000000000011</v>
      </c>
      <c r="C4119" s="529">
        <f>Electricity!F4155</f>
        <v>0</v>
      </c>
      <c r="D4119" s="529">
        <f>Electricity!I4155</f>
        <v>0</v>
      </c>
      <c r="E4119" s="531" t="str">
        <f t="shared" si="131"/>
        <v>06/20/2024 12:00:00 PM</v>
      </c>
      <c r="F4119" s="530" t="str">
        <f t="shared" si="132"/>
        <v>Jun</v>
      </c>
    </row>
    <row r="4120" spans="1:6" x14ac:dyDescent="0.35">
      <c r="A4120" s="527">
        <f>Electricity!D4156</f>
        <v>45463</v>
      </c>
      <c r="B4120" s="528">
        <f>Electricity!E4156</f>
        <v>0.54166666666666674</v>
      </c>
      <c r="C4120" s="529">
        <f>Electricity!F4156</f>
        <v>0</v>
      </c>
      <c r="D4120" s="529">
        <f>Electricity!I4156</f>
        <v>0</v>
      </c>
      <c r="E4120" s="531" t="str">
        <f t="shared" si="131"/>
        <v>06/20/2024 01:00:00 PM</v>
      </c>
      <c r="F4120" s="530" t="str">
        <f t="shared" si="132"/>
        <v>Jun</v>
      </c>
    </row>
    <row r="4121" spans="1:6" x14ac:dyDescent="0.35">
      <c r="A4121" s="527">
        <f>Electricity!D4157</f>
        <v>45463</v>
      </c>
      <c r="B4121" s="528">
        <f>Electricity!E4157</f>
        <v>0.58333333333333337</v>
      </c>
      <c r="C4121" s="529">
        <f>Electricity!F4157</f>
        <v>0</v>
      </c>
      <c r="D4121" s="529">
        <f>Electricity!I4157</f>
        <v>0</v>
      </c>
      <c r="E4121" s="531" t="str">
        <f t="shared" si="131"/>
        <v>06/20/2024 02:00:00 PM</v>
      </c>
      <c r="F4121" s="530" t="str">
        <f t="shared" si="132"/>
        <v>Jun</v>
      </c>
    </row>
    <row r="4122" spans="1:6" x14ac:dyDescent="0.35">
      <c r="A4122" s="527">
        <f>Electricity!D4158</f>
        <v>45463</v>
      </c>
      <c r="B4122" s="528">
        <f>Electricity!E4158</f>
        <v>0.62500000000000011</v>
      </c>
      <c r="C4122" s="529">
        <f>Electricity!F4158</f>
        <v>0</v>
      </c>
      <c r="D4122" s="529">
        <f>Electricity!I4158</f>
        <v>0</v>
      </c>
      <c r="E4122" s="531" t="str">
        <f t="shared" si="131"/>
        <v>06/20/2024 03:00:00 PM</v>
      </c>
      <c r="F4122" s="530" t="str">
        <f t="shared" si="132"/>
        <v>Jun</v>
      </c>
    </row>
    <row r="4123" spans="1:6" x14ac:dyDescent="0.35">
      <c r="A4123" s="527">
        <f>Electricity!D4159</f>
        <v>45463</v>
      </c>
      <c r="B4123" s="528">
        <f>Electricity!E4159</f>
        <v>0.66666666666666674</v>
      </c>
      <c r="C4123" s="529">
        <f>Electricity!F4159</f>
        <v>0</v>
      </c>
      <c r="D4123" s="529">
        <f>Electricity!I4159</f>
        <v>0</v>
      </c>
      <c r="E4123" s="531" t="str">
        <f t="shared" si="131"/>
        <v>06/20/2024 04:00:00 PM</v>
      </c>
      <c r="F4123" s="530" t="str">
        <f t="shared" si="132"/>
        <v>Jun</v>
      </c>
    </row>
    <row r="4124" spans="1:6" x14ac:dyDescent="0.35">
      <c r="A4124" s="527">
        <f>Electricity!D4160</f>
        <v>45463</v>
      </c>
      <c r="B4124" s="528">
        <f>Electricity!E4160</f>
        <v>0.70833333333333337</v>
      </c>
      <c r="C4124" s="529">
        <f>Electricity!F4160</f>
        <v>0</v>
      </c>
      <c r="D4124" s="529">
        <f>Electricity!I4160</f>
        <v>0</v>
      </c>
      <c r="E4124" s="531" t="str">
        <f t="shared" si="131"/>
        <v>06/20/2024 05:00:00 PM</v>
      </c>
      <c r="F4124" s="530" t="str">
        <f t="shared" si="132"/>
        <v>Jun</v>
      </c>
    </row>
    <row r="4125" spans="1:6" x14ac:dyDescent="0.35">
      <c r="A4125" s="527">
        <f>Electricity!D4161</f>
        <v>45463</v>
      </c>
      <c r="B4125" s="528">
        <f>Electricity!E4161</f>
        <v>0.75000000000000011</v>
      </c>
      <c r="C4125" s="529">
        <f>Electricity!F4161</f>
        <v>0</v>
      </c>
      <c r="D4125" s="529">
        <f>Electricity!I4161</f>
        <v>0</v>
      </c>
      <c r="E4125" s="531" t="str">
        <f t="shared" si="131"/>
        <v>06/20/2024 06:00:00 PM</v>
      </c>
      <c r="F4125" s="530" t="str">
        <f t="shared" si="132"/>
        <v>Jun</v>
      </c>
    </row>
    <row r="4126" spans="1:6" x14ac:dyDescent="0.35">
      <c r="A4126" s="527">
        <f>Electricity!D4162</f>
        <v>45463</v>
      </c>
      <c r="B4126" s="528">
        <f>Electricity!E4162</f>
        <v>0.79166666666666674</v>
      </c>
      <c r="C4126" s="529">
        <f>Electricity!F4162</f>
        <v>0</v>
      </c>
      <c r="D4126" s="529">
        <f>Electricity!I4162</f>
        <v>0</v>
      </c>
      <c r="E4126" s="531" t="str">
        <f t="shared" si="131"/>
        <v>06/20/2024 07:00:00 PM</v>
      </c>
      <c r="F4126" s="530" t="str">
        <f t="shared" si="132"/>
        <v>Jun</v>
      </c>
    </row>
    <row r="4127" spans="1:6" x14ac:dyDescent="0.35">
      <c r="A4127" s="527">
        <f>Electricity!D4163</f>
        <v>45463</v>
      </c>
      <c r="B4127" s="528">
        <f>Electricity!E4163</f>
        <v>0.83333333333333337</v>
      </c>
      <c r="C4127" s="529">
        <f>Electricity!F4163</f>
        <v>0</v>
      </c>
      <c r="D4127" s="529">
        <f>Electricity!I4163</f>
        <v>0</v>
      </c>
      <c r="E4127" s="531" t="str">
        <f t="shared" si="131"/>
        <v>06/20/2024 08:00:00 PM</v>
      </c>
      <c r="F4127" s="530" t="str">
        <f t="shared" si="132"/>
        <v>Jun</v>
      </c>
    </row>
    <row r="4128" spans="1:6" x14ac:dyDescent="0.35">
      <c r="A4128" s="527">
        <f>Electricity!D4164</f>
        <v>45463</v>
      </c>
      <c r="B4128" s="528">
        <f>Electricity!E4164</f>
        <v>0.87500000000000011</v>
      </c>
      <c r="C4128" s="529">
        <f>Electricity!F4164</f>
        <v>0</v>
      </c>
      <c r="D4128" s="529">
        <f>Electricity!I4164</f>
        <v>0</v>
      </c>
      <c r="E4128" s="531" t="str">
        <f t="shared" si="131"/>
        <v>06/20/2024 09:00:00 PM</v>
      </c>
      <c r="F4128" s="530" t="str">
        <f t="shared" si="132"/>
        <v>Jun</v>
      </c>
    </row>
    <row r="4129" spans="1:6" x14ac:dyDescent="0.35">
      <c r="A4129" s="527">
        <f>Electricity!D4165</f>
        <v>45463</v>
      </c>
      <c r="B4129" s="528">
        <f>Electricity!E4165</f>
        <v>0.91666666666666674</v>
      </c>
      <c r="C4129" s="529">
        <f>Electricity!F4165</f>
        <v>0</v>
      </c>
      <c r="D4129" s="529">
        <f>Electricity!I4165</f>
        <v>0</v>
      </c>
      <c r="E4129" s="531" t="str">
        <f t="shared" si="131"/>
        <v>06/20/2024 10:00:00 PM</v>
      </c>
      <c r="F4129" s="530" t="str">
        <f t="shared" si="132"/>
        <v>Jun</v>
      </c>
    </row>
    <row r="4130" spans="1:6" x14ac:dyDescent="0.35">
      <c r="A4130" s="527">
        <f>Electricity!D4166</f>
        <v>45463</v>
      </c>
      <c r="B4130" s="528">
        <f>Electricity!E4166</f>
        <v>0.95833333333333337</v>
      </c>
      <c r="C4130" s="529">
        <f>Electricity!F4166</f>
        <v>0</v>
      </c>
      <c r="D4130" s="529">
        <f>Electricity!I4166</f>
        <v>0</v>
      </c>
      <c r="E4130" s="531" t="str">
        <f t="shared" si="131"/>
        <v>06/20/2024 11:00:00 PM</v>
      </c>
      <c r="F4130" s="530" t="str">
        <f t="shared" si="132"/>
        <v>Jun</v>
      </c>
    </row>
    <row r="4131" spans="1:6" x14ac:dyDescent="0.35">
      <c r="A4131" s="527">
        <f>Electricity!D4167</f>
        <v>45464</v>
      </c>
      <c r="B4131" s="528">
        <f>Electricity!E4167</f>
        <v>3.1225022567582528E-17</v>
      </c>
      <c r="C4131" s="529">
        <f>Electricity!F4167</f>
        <v>0</v>
      </c>
      <c r="D4131" s="529">
        <f>Electricity!I4167</f>
        <v>0</v>
      </c>
      <c r="E4131" s="531" t="str">
        <f t="shared" si="131"/>
        <v>06/21/2024 12:00:00 AM</v>
      </c>
      <c r="F4131" s="530" t="str">
        <f t="shared" si="132"/>
        <v>Jun</v>
      </c>
    </row>
    <row r="4132" spans="1:6" x14ac:dyDescent="0.35">
      <c r="A4132" s="527">
        <f>Electricity!D4168</f>
        <v>45464</v>
      </c>
      <c r="B4132" s="528">
        <f>Electricity!E4168</f>
        <v>4.1666666666666699E-2</v>
      </c>
      <c r="C4132" s="529">
        <f>Electricity!F4168</f>
        <v>0</v>
      </c>
      <c r="D4132" s="529">
        <f>Electricity!I4168</f>
        <v>0</v>
      </c>
      <c r="E4132" s="531" t="str">
        <f t="shared" si="131"/>
        <v>06/21/2024 01:00:00 AM</v>
      </c>
      <c r="F4132" s="530" t="str">
        <f t="shared" si="132"/>
        <v>Jun</v>
      </c>
    </row>
    <row r="4133" spans="1:6" x14ac:dyDescent="0.35">
      <c r="A4133" s="527">
        <f>Electricity!D4169</f>
        <v>45464</v>
      </c>
      <c r="B4133" s="528">
        <f>Electricity!E4169</f>
        <v>8.333333333333337E-2</v>
      </c>
      <c r="C4133" s="529">
        <f>Electricity!F4169</f>
        <v>0</v>
      </c>
      <c r="D4133" s="529">
        <f>Electricity!I4169</f>
        <v>0</v>
      </c>
      <c r="E4133" s="531" t="str">
        <f t="shared" si="131"/>
        <v>06/21/2024 02:00:00 AM</v>
      </c>
      <c r="F4133" s="530" t="str">
        <f t="shared" si="132"/>
        <v>Jun</v>
      </c>
    </row>
    <row r="4134" spans="1:6" x14ac:dyDescent="0.35">
      <c r="A4134" s="527">
        <f>Electricity!D4170</f>
        <v>45464</v>
      </c>
      <c r="B4134" s="528">
        <f>Electricity!E4170</f>
        <v>0.12500000000000006</v>
      </c>
      <c r="C4134" s="529">
        <f>Electricity!F4170</f>
        <v>0</v>
      </c>
      <c r="D4134" s="529">
        <f>Electricity!I4170</f>
        <v>0</v>
      </c>
      <c r="E4134" s="531" t="str">
        <f t="shared" si="131"/>
        <v>06/21/2024 03:00:00 AM</v>
      </c>
      <c r="F4134" s="530" t="str">
        <f t="shared" si="132"/>
        <v>Jun</v>
      </c>
    </row>
    <row r="4135" spans="1:6" x14ac:dyDescent="0.35">
      <c r="A4135" s="527">
        <f>Electricity!D4171</f>
        <v>45464</v>
      </c>
      <c r="B4135" s="528">
        <f>Electricity!E4171</f>
        <v>0.16666666666666669</v>
      </c>
      <c r="C4135" s="529">
        <f>Electricity!F4171</f>
        <v>0</v>
      </c>
      <c r="D4135" s="529">
        <f>Electricity!I4171</f>
        <v>0</v>
      </c>
      <c r="E4135" s="531" t="str">
        <f t="shared" si="131"/>
        <v>06/21/2024 04:00:00 AM</v>
      </c>
      <c r="F4135" s="530" t="str">
        <f t="shared" si="132"/>
        <v>Jun</v>
      </c>
    </row>
    <row r="4136" spans="1:6" x14ac:dyDescent="0.35">
      <c r="A4136" s="527">
        <f>Electricity!D4172</f>
        <v>45464</v>
      </c>
      <c r="B4136" s="528">
        <f>Electricity!E4172</f>
        <v>0.20833333333333337</v>
      </c>
      <c r="C4136" s="529">
        <f>Electricity!F4172</f>
        <v>0</v>
      </c>
      <c r="D4136" s="529">
        <f>Electricity!I4172</f>
        <v>0</v>
      </c>
      <c r="E4136" s="531" t="str">
        <f t="shared" si="131"/>
        <v>06/21/2024 05:00:00 AM</v>
      </c>
      <c r="F4136" s="530" t="str">
        <f t="shared" si="132"/>
        <v>Jun</v>
      </c>
    </row>
    <row r="4137" spans="1:6" x14ac:dyDescent="0.35">
      <c r="A4137" s="527">
        <f>Electricity!D4173</f>
        <v>45464</v>
      </c>
      <c r="B4137" s="528">
        <f>Electricity!E4173</f>
        <v>0.25</v>
      </c>
      <c r="C4137" s="529">
        <f>Electricity!F4173</f>
        <v>0</v>
      </c>
      <c r="D4137" s="529">
        <f>Electricity!I4173</f>
        <v>0</v>
      </c>
      <c r="E4137" s="531" t="str">
        <f t="shared" si="131"/>
        <v>06/21/2024 06:00:00 AM</v>
      </c>
      <c r="F4137" s="530" t="str">
        <f t="shared" si="132"/>
        <v>Jun</v>
      </c>
    </row>
    <row r="4138" spans="1:6" x14ac:dyDescent="0.35">
      <c r="A4138" s="527">
        <f>Electricity!D4174</f>
        <v>45464</v>
      </c>
      <c r="B4138" s="528">
        <f>Electricity!E4174</f>
        <v>0.29166666666666669</v>
      </c>
      <c r="C4138" s="529">
        <f>Electricity!F4174</f>
        <v>0</v>
      </c>
      <c r="D4138" s="529">
        <f>Electricity!I4174</f>
        <v>0</v>
      </c>
      <c r="E4138" s="531" t="str">
        <f t="shared" si="131"/>
        <v>06/21/2024 07:00:00 AM</v>
      </c>
      <c r="F4138" s="530" t="str">
        <f t="shared" si="132"/>
        <v>Jun</v>
      </c>
    </row>
    <row r="4139" spans="1:6" x14ac:dyDescent="0.35">
      <c r="A4139" s="527">
        <f>Electricity!D4175</f>
        <v>45464</v>
      </c>
      <c r="B4139" s="528">
        <f>Electricity!E4175</f>
        <v>0.33333333333333337</v>
      </c>
      <c r="C4139" s="529">
        <f>Electricity!F4175</f>
        <v>0</v>
      </c>
      <c r="D4139" s="529">
        <f>Electricity!I4175</f>
        <v>0</v>
      </c>
      <c r="E4139" s="531" t="str">
        <f t="shared" si="131"/>
        <v>06/21/2024 08:00:00 AM</v>
      </c>
      <c r="F4139" s="530" t="str">
        <f t="shared" si="132"/>
        <v>Jun</v>
      </c>
    </row>
    <row r="4140" spans="1:6" x14ac:dyDescent="0.35">
      <c r="A4140" s="527">
        <f>Electricity!D4176</f>
        <v>45464</v>
      </c>
      <c r="B4140" s="528">
        <f>Electricity!E4176</f>
        <v>0.375</v>
      </c>
      <c r="C4140" s="529">
        <f>Electricity!F4176</f>
        <v>0</v>
      </c>
      <c r="D4140" s="529">
        <f>Electricity!I4176</f>
        <v>0</v>
      </c>
      <c r="E4140" s="531" t="str">
        <f t="shared" si="131"/>
        <v>06/21/2024 09:00:00 AM</v>
      </c>
      <c r="F4140" s="530" t="str">
        <f t="shared" si="132"/>
        <v>Jun</v>
      </c>
    </row>
    <row r="4141" spans="1:6" x14ac:dyDescent="0.35">
      <c r="A4141" s="527">
        <f>Electricity!D4177</f>
        <v>45464</v>
      </c>
      <c r="B4141" s="528">
        <f>Electricity!E4177</f>
        <v>0.41666666666666669</v>
      </c>
      <c r="C4141" s="529">
        <f>Electricity!F4177</f>
        <v>0</v>
      </c>
      <c r="D4141" s="529">
        <f>Electricity!I4177</f>
        <v>0</v>
      </c>
      <c r="E4141" s="531" t="str">
        <f t="shared" si="131"/>
        <v>06/21/2024 10:00:00 AM</v>
      </c>
      <c r="F4141" s="530" t="str">
        <f t="shared" si="132"/>
        <v>Jun</v>
      </c>
    </row>
    <row r="4142" spans="1:6" x14ac:dyDescent="0.35">
      <c r="A4142" s="527">
        <f>Electricity!D4178</f>
        <v>45464</v>
      </c>
      <c r="B4142" s="528">
        <f>Electricity!E4178</f>
        <v>0.45833333333333337</v>
      </c>
      <c r="C4142" s="529">
        <f>Electricity!F4178</f>
        <v>0</v>
      </c>
      <c r="D4142" s="529">
        <f>Electricity!I4178</f>
        <v>0</v>
      </c>
      <c r="E4142" s="531" t="str">
        <f t="shared" si="131"/>
        <v>06/21/2024 11:00:00 AM</v>
      </c>
      <c r="F4142" s="530" t="str">
        <f t="shared" si="132"/>
        <v>Jun</v>
      </c>
    </row>
    <row r="4143" spans="1:6" x14ac:dyDescent="0.35">
      <c r="A4143" s="527">
        <f>Electricity!D4179</f>
        <v>45464</v>
      </c>
      <c r="B4143" s="528">
        <f>Electricity!E4179</f>
        <v>0.50000000000000011</v>
      </c>
      <c r="C4143" s="529">
        <f>Electricity!F4179</f>
        <v>0</v>
      </c>
      <c r="D4143" s="529">
        <f>Electricity!I4179</f>
        <v>0</v>
      </c>
      <c r="E4143" s="531" t="str">
        <f t="shared" si="131"/>
        <v>06/21/2024 12:00:00 PM</v>
      </c>
      <c r="F4143" s="530" t="str">
        <f t="shared" si="132"/>
        <v>Jun</v>
      </c>
    </row>
    <row r="4144" spans="1:6" x14ac:dyDescent="0.35">
      <c r="A4144" s="527">
        <f>Electricity!D4180</f>
        <v>45464</v>
      </c>
      <c r="B4144" s="528">
        <f>Electricity!E4180</f>
        <v>0.54166666666666674</v>
      </c>
      <c r="C4144" s="529">
        <f>Electricity!F4180</f>
        <v>0</v>
      </c>
      <c r="D4144" s="529">
        <f>Electricity!I4180</f>
        <v>0</v>
      </c>
      <c r="E4144" s="531" t="str">
        <f t="shared" si="131"/>
        <v>06/21/2024 01:00:00 PM</v>
      </c>
      <c r="F4144" s="530" t="str">
        <f t="shared" si="132"/>
        <v>Jun</v>
      </c>
    </row>
    <row r="4145" spans="1:6" x14ac:dyDescent="0.35">
      <c r="A4145" s="527">
        <f>Electricity!D4181</f>
        <v>45464</v>
      </c>
      <c r="B4145" s="528">
        <f>Electricity!E4181</f>
        <v>0.58333333333333337</v>
      </c>
      <c r="C4145" s="529">
        <f>Electricity!F4181</f>
        <v>0</v>
      </c>
      <c r="D4145" s="529">
        <f>Electricity!I4181</f>
        <v>0</v>
      </c>
      <c r="E4145" s="531" t="str">
        <f t="shared" si="131"/>
        <v>06/21/2024 02:00:00 PM</v>
      </c>
      <c r="F4145" s="530" t="str">
        <f t="shared" si="132"/>
        <v>Jun</v>
      </c>
    </row>
    <row r="4146" spans="1:6" x14ac:dyDescent="0.35">
      <c r="A4146" s="527">
        <f>Electricity!D4182</f>
        <v>45464</v>
      </c>
      <c r="B4146" s="528">
        <f>Electricity!E4182</f>
        <v>0.62500000000000011</v>
      </c>
      <c r="C4146" s="529">
        <f>Electricity!F4182</f>
        <v>0</v>
      </c>
      <c r="D4146" s="529">
        <f>Electricity!I4182</f>
        <v>0</v>
      </c>
      <c r="E4146" s="531" t="str">
        <f t="shared" si="131"/>
        <v>06/21/2024 03:00:00 PM</v>
      </c>
      <c r="F4146" s="530" t="str">
        <f t="shared" si="132"/>
        <v>Jun</v>
      </c>
    </row>
    <row r="4147" spans="1:6" x14ac:dyDescent="0.35">
      <c r="A4147" s="527">
        <f>Electricity!D4183</f>
        <v>45464</v>
      </c>
      <c r="B4147" s="528">
        <f>Electricity!E4183</f>
        <v>0.66666666666666674</v>
      </c>
      <c r="C4147" s="529">
        <f>Electricity!F4183</f>
        <v>0</v>
      </c>
      <c r="D4147" s="529">
        <f>Electricity!I4183</f>
        <v>0</v>
      </c>
      <c r="E4147" s="531" t="str">
        <f t="shared" si="131"/>
        <v>06/21/2024 04:00:00 PM</v>
      </c>
      <c r="F4147" s="530" t="str">
        <f t="shared" si="132"/>
        <v>Jun</v>
      </c>
    </row>
    <row r="4148" spans="1:6" x14ac:dyDescent="0.35">
      <c r="A4148" s="527">
        <f>Electricity!D4184</f>
        <v>45464</v>
      </c>
      <c r="B4148" s="528">
        <f>Electricity!E4184</f>
        <v>0.70833333333333337</v>
      </c>
      <c r="C4148" s="529">
        <f>Electricity!F4184</f>
        <v>0</v>
      </c>
      <c r="D4148" s="529">
        <f>Electricity!I4184</f>
        <v>0</v>
      </c>
      <c r="E4148" s="531" t="str">
        <f t="shared" ref="E4148:E4211" si="133">CONCATENATE(TEXT(A4148,"mm/dd/yyyy")," ",TEXT(B4148,"hh:mm:ss AM/PM"))</f>
        <v>06/21/2024 05:00:00 PM</v>
      </c>
      <c r="F4148" s="530" t="str">
        <f t="shared" si="132"/>
        <v>Jun</v>
      </c>
    </row>
    <row r="4149" spans="1:6" x14ac:dyDescent="0.35">
      <c r="A4149" s="527">
        <f>Electricity!D4185</f>
        <v>45464</v>
      </c>
      <c r="B4149" s="528">
        <f>Electricity!E4185</f>
        <v>0.75000000000000011</v>
      </c>
      <c r="C4149" s="529">
        <f>Electricity!F4185</f>
        <v>0</v>
      </c>
      <c r="D4149" s="529">
        <f>Electricity!I4185</f>
        <v>0</v>
      </c>
      <c r="E4149" s="531" t="str">
        <f t="shared" si="133"/>
        <v>06/21/2024 06:00:00 PM</v>
      </c>
      <c r="F4149" s="530" t="str">
        <f t="shared" si="132"/>
        <v>Jun</v>
      </c>
    </row>
    <row r="4150" spans="1:6" x14ac:dyDescent="0.35">
      <c r="A4150" s="527">
        <f>Electricity!D4186</f>
        <v>45464</v>
      </c>
      <c r="B4150" s="528">
        <f>Electricity!E4186</f>
        <v>0.79166666666666674</v>
      </c>
      <c r="C4150" s="529">
        <f>Electricity!F4186</f>
        <v>0</v>
      </c>
      <c r="D4150" s="529">
        <f>Electricity!I4186</f>
        <v>0</v>
      </c>
      <c r="E4150" s="531" t="str">
        <f t="shared" si="133"/>
        <v>06/21/2024 07:00:00 PM</v>
      </c>
      <c r="F4150" s="530" t="str">
        <f t="shared" si="132"/>
        <v>Jun</v>
      </c>
    </row>
    <row r="4151" spans="1:6" x14ac:dyDescent="0.35">
      <c r="A4151" s="527">
        <f>Electricity!D4187</f>
        <v>45464</v>
      </c>
      <c r="B4151" s="528">
        <f>Electricity!E4187</f>
        <v>0.83333333333333337</v>
      </c>
      <c r="C4151" s="529">
        <f>Electricity!F4187</f>
        <v>0</v>
      </c>
      <c r="D4151" s="529">
        <f>Electricity!I4187</f>
        <v>0</v>
      </c>
      <c r="E4151" s="531" t="str">
        <f t="shared" si="133"/>
        <v>06/21/2024 08:00:00 PM</v>
      </c>
      <c r="F4151" s="530" t="str">
        <f t="shared" si="132"/>
        <v>Jun</v>
      </c>
    </row>
    <row r="4152" spans="1:6" x14ac:dyDescent="0.35">
      <c r="A4152" s="527">
        <f>Electricity!D4188</f>
        <v>45464</v>
      </c>
      <c r="B4152" s="528">
        <f>Electricity!E4188</f>
        <v>0.87500000000000011</v>
      </c>
      <c r="C4152" s="529">
        <f>Electricity!F4188</f>
        <v>0</v>
      </c>
      <c r="D4152" s="529">
        <f>Electricity!I4188</f>
        <v>0</v>
      </c>
      <c r="E4152" s="531" t="str">
        <f t="shared" si="133"/>
        <v>06/21/2024 09:00:00 PM</v>
      </c>
      <c r="F4152" s="530" t="str">
        <f t="shared" si="132"/>
        <v>Jun</v>
      </c>
    </row>
    <row r="4153" spans="1:6" x14ac:dyDescent="0.35">
      <c r="A4153" s="527">
        <f>Electricity!D4189</f>
        <v>45464</v>
      </c>
      <c r="B4153" s="528">
        <f>Electricity!E4189</f>
        <v>0.91666666666666674</v>
      </c>
      <c r="C4153" s="529">
        <f>Electricity!F4189</f>
        <v>0</v>
      </c>
      <c r="D4153" s="529">
        <f>Electricity!I4189</f>
        <v>0</v>
      </c>
      <c r="E4153" s="531" t="str">
        <f t="shared" si="133"/>
        <v>06/21/2024 10:00:00 PM</v>
      </c>
      <c r="F4153" s="530" t="str">
        <f t="shared" si="132"/>
        <v>Jun</v>
      </c>
    </row>
    <row r="4154" spans="1:6" x14ac:dyDescent="0.35">
      <c r="A4154" s="527">
        <f>Electricity!D4190</f>
        <v>45464</v>
      </c>
      <c r="B4154" s="528">
        <f>Electricity!E4190</f>
        <v>0.95833333333333337</v>
      </c>
      <c r="C4154" s="529">
        <f>Electricity!F4190</f>
        <v>0</v>
      </c>
      <c r="D4154" s="529">
        <f>Electricity!I4190</f>
        <v>0</v>
      </c>
      <c r="E4154" s="531" t="str">
        <f t="shared" si="133"/>
        <v>06/21/2024 11:00:00 PM</v>
      </c>
      <c r="F4154" s="530" t="str">
        <f t="shared" si="132"/>
        <v>Jun</v>
      </c>
    </row>
    <row r="4155" spans="1:6" x14ac:dyDescent="0.35">
      <c r="A4155" s="527">
        <f>Electricity!D4191</f>
        <v>45465</v>
      </c>
      <c r="B4155" s="528">
        <f>Electricity!E4191</f>
        <v>3.1225022567582528E-17</v>
      </c>
      <c r="C4155" s="529">
        <f>Electricity!F4191</f>
        <v>0</v>
      </c>
      <c r="D4155" s="529">
        <f>Electricity!I4191</f>
        <v>0</v>
      </c>
      <c r="E4155" s="531" t="str">
        <f t="shared" si="133"/>
        <v>06/22/2024 12:00:00 AM</v>
      </c>
      <c r="F4155" s="530" t="str">
        <f t="shared" si="132"/>
        <v>Jun</v>
      </c>
    </row>
    <row r="4156" spans="1:6" x14ac:dyDescent="0.35">
      <c r="A4156" s="527">
        <f>Electricity!D4192</f>
        <v>45465</v>
      </c>
      <c r="B4156" s="528">
        <f>Electricity!E4192</f>
        <v>4.1666666666666699E-2</v>
      </c>
      <c r="C4156" s="529">
        <f>Electricity!F4192</f>
        <v>0</v>
      </c>
      <c r="D4156" s="529">
        <f>Electricity!I4192</f>
        <v>0</v>
      </c>
      <c r="E4156" s="531" t="str">
        <f t="shared" si="133"/>
        <v>06/22/2024 01:00:00 AM</v>
      </c>
      <c r="F4156" s="530" t="str">
        <f t="shared" si="132"/>
        <v>Jun</v>
      </c>
    </row>
    <row r="4157" spans="1:6" x14ac:dyDescent="0.35">
      <c r="A4157" s="527">
        <f>Electricity!D4193</f>
        <v>45465</v>
      </c>
      <c r="B4157" s="528">
        <f>Electricity!E4193</f>
        <v>8.333333333333337E-2</v>
      </c>
      <c r="C4157" s="529">
        <f>Electricity!F4193</f>
        <v>0</v>
      </c>
      <c r="D4157" s="529">
        <f>Electricity!I4193</f>
        <v>0</v>
      </c>
      <c r="E4157" s="531" t="str">
        <f t="shared" si="133"/>
        <v>06/22/2024 02:00:00 AM</v>
      </c>
      <c r="F4157" s="530" t="str">
        <f t="shared" si="132"/>
        <v>Jun</v>
      </c>
    </row>
    <row r="4158" spans="1:6" x14ac:dyDescent="0.35">
      <c r="A4158" s="527">
        <f>Electricity!D4194</f>
        <v>45465</v>
      </c>
      <c r="B4158" s="528">
        <f>Electricity!E4194</f>
        <v>0.12500000000000006</v>
      </c>
      <c r="C4158" s="529">
        <f>Electricity!F4194</f>
        <v>0</v>
      </c>
      <c r="D4158" s="529">
        <f>Electricity!I4194</f>
        <v>0</v>
      </c>
      <c r="E4158" s="531" t="str">
        <f t="shared" si="133"/>
        <v>06/22/2024 03:00:00 AM</v>
      </c>
      <c r="F4158" s="530" t="str">
        <f t="shared" si="132"/>
        <v>Jun</v>
      </c>
    </row>
    <row r="4159" spans="1:6" x14ac:dyDescent="0.35">
      <c r="A4159" s="527">
        <f>Electricity!D4195</f>
        <v>45465</v>
      </c>
      <c r="B4159" s="528">
        <f>Electricity!E4195</f>
        <v>0.16666666666666669</v>
      </c>
      <c r="C4159" s="529">
        <f>Electricity!F4195</f>
        <v>0</v>
      </c>
      <c r="D4159" s="529">
        <f>Electricity!I4195</f>
        <v>0</v>
      </c>
      <c r="E4159" s="531" t="str">
        <f t="shared" si="133"/>
        <v>06/22/2024 04:00:00 AM</v>
      </c>
      <c r="F4159" s="530" t="str">
        <f t="shared" si="132"/>
        <v>Jun</v>
      </c>
    </row>
    <row r="4160" spans="1:6" x14ac:dyDescent="0.35">
      <c r="A4160" s="527">
        <f>Electricity!D4196</f>
        <v>45465</v>
      </c>
      <c r="B4160" s="528">
        <f>Electricity!E4196</f>
        <v>0.20833333333333337</v>
      </c>
      <c r="C4160" s="529">
        <f>Electricity!F4196</f>
        <v>0</v>
      </c>
      <c r="D4160" s="529">
        <f>Electricity!I4196</f>
        <v>0</v>
      </c>
      <c r="E4160" s="531" t="str">
        <f t="shared" si="133"/>
        <v>06/22/2024 05:00:00 AM</v>
      </c>
      <c r="F4160" s="530" t="str">
        <f t="shared" si="132"/>
        <v>Jun</v>
      </c>
    </row>
    <row r="4161" spans="1:6" x14ac:dyDescent="0.35">
      <c r="A4161" s="527">
        <f>Electricity!D4197</f>
        <v>45465</v>
      </c>
      <c r="B4161" s="528">
        <f>Electricity!E4197</f>
        <v>0.25</v>
      </c>
      <c r="C4161" s="529">
        <f>Electricity!F4197</f>
        <v>0</v>
      </c>
      <c r="D4161" s="529">
        <f>Electricity!I4197</f>
        <v>0</v>
      </c>
      <c r="E4161" s="531" t="str">
        <f t="shared" si="133"/>
        <v>06/22/2024 06:00:00 AM</v>
      </c>
      <c r="F4161" s="530" t="str">
        <f t="shared" si="132"/>
        <v>Jun</v>
      </c>
    </row>
    <row r="4162" spans="1:6" x14ac:dyDescent="0.35">
      <c r="A4162" s="527">
        <f>Electricity!D4198</f>
        <v>45465</v>
      </c>
      <c r="B4162" s="528">
        <f>Electricity!E4198</f>
        <v>0.29166666666666669</v>
      </c>
      <c r="C4162" s="529">
        <f>Electricity!F4198</f>
        <v>0</v>
      </c>
      <c r="D4162" s="529">
        <f>Electricity!I4198</f>
        <v>0</v>
      </c>
      <c r="E4162" s="531" t="str">
        <f t="shared" si="133"/>
        <v>06/22/2024 07:00:00 AM</v>
      </c>
      <c r="F4162" s="530" t="str">
        <f t="shared" si="132"/>
        <v>Jun</v>
      </c>
    </row>
    <row r="4163" spans="1:6" x14ac:dyDescent="0.35">
      <c r="A4163" s="527">
        <f>Electricity!D4199</f>
        <v>45465</v>
      </c>
      <c r="B4163" s="528">
        <f>Electricity!E4199</f>
        <v>0.33333333333333337</v>
      </c>
      <c r="C4163" s="529">
        <f>Electricity!F4199</f>
        <v>0</v>
      </c>
      <c r="D4163" s="529">
        <f>Electricity!I4199</f>
        <v>0</v>
      </c>
      <c r="E4163" s="531" t="str">
        <f t="shared" si="133"/>
        <v>06/22/2024 08:00:00 AM</v>
      </c>
      <c r="F4163" s="530" t="str">
        <f t="shared" ref="F4163:F4226" si="134">TEXT(A4163,"mmm")</f>
        <v>Jun</v>
      </c>
    </row>
    <row r="4164" spans="1:6" x14ac:dyDescent="0.35">
      <c r="A4164" s="527">
        <f>Electricity!D4200</f>
        <v>45465</v>
      </c>
      <c r="B4164" s="528">
        <f>Electricity!E4200</f>
        <v>0.375</v>
      </c>
      <c r="C4164" s="529">
        <f>Electricity!F4200</f>
        <v>0</v>
      </c>
      <c r="D4164" s="529">
        <f>Electricity!I4200</f>
        <v>0</v>
      </c>
      <c r="E4164" s="531" t="str">
        <f t="shared" si="133"/>
        <v>06/22/2024 09:00:00 AM</v>
      </c>
      <c r="F4164" s="530" t="str">
        <f t="shared" si="134"/>
        <v>Jun</v>
      </c>
    </row>
    <row r="4165" spans="1:6" x14ac:dyDescent="0.35">
      <c r="A4165" s="527">
        <f>Electricity!D4201</f>
        <v>45465</v>
      </c>
      <c r="B4165" s="528">
        <f>Electricity!E4201</f>
        <v>0.41666666666666669</v>
      </c>
      <c r="C4165" s="529">
        <f>Electricity!F4201</f>
        <v>0</v>
      </c>
      <c r="D4165" s="529">
        <f>Electricity!I4201</f>
        <v>0</v>
      </c>
      <c r="E4165" s="531" t="str">
        <f t="shared" si="133"/>
        <v>06/22/2024 10:00:00 AM</v>
      </c>
      <c r="F4165" s="530" t="str">
        <f t="shared" si="134"/>
        <v>Jun</v>
      </c>
    </row>
    <row r="4166" spans="1:6" x14ac:dyDescent="0.35">
      <c r="A4166" s="527">
        <f>Electricity!D4202</f>
        <v>45465</v>
      </c>
      <c r="B4166" s="528">
        <f>Electricity!E4202</f>
        <v>0.45833333333333337</v>
      </c>
      <c r="C4166" s="529">
        <f>Electricity!F4202</f>
        <v>0</v>
      </c>
      <c r="D4166" s="529">
        <f>Electricity!I4202</f>
        <v>0</v>
      </c>
      <c r="E4166" s="531" t="str">
        <f t="shared" si="133"/>
        <v>06/22/2024 11:00:00 AM</v>
      </c>
      <c r="F4166" s="530" t="str">
        <f t="shared" si="134"/>
        <v>Jun</v>
      </c>
    </row>
    <row r="4167" spans="1:6" x14ac:dyDescent="0.35">
      <c r="A4167" s="527">
        <f>Electricity!D4203</f>
        <v>45465</v>
      </c>
      <c r="B4167" s="528">
        <f>Electricity!E4203</f>
        <v>0.50000000000000011</v>
      </c>
      <c r="C4167" s="529">
        <f>Electricity!F4203</f>
        <v>0</v>
      </c>
      <c r="D4167" s="529">
        <f>Electricity!I4203</f>
        <v>0</v>
      </c>
      <c r="E4167" s="531" t="str">
        <f t="shared" si="133"/>
        <v>06/22/2024 12:00:00 PM</v>
      </c>
      <c r="F4167" s="530" t="str">
        <f t="shared" si="134"/>
        <v>Jun</v>
      </c>
    </row>
    <row r="4168" spans="1:6" x14ac:dyDescent="0.35">
      <c r="A4168" s="527">
        <f>Electricity!D4204</f>
        <v>45465</v>
      </c>
      <c r="B4168" s="528">
        <f>Electricity!E4204</f>
        <v>0.54166666666666674</v>
      </c>
      <c r="C4168" s="529">
        <f>Electricity!F4204</f>
        <v>0</v>
      </c>
      <c r="D4168" s="529">
        <f>Electricity!I4204</f>
        <v>0</v>
      </c>
      <c r="E4168" s="531" t="str">
        <f t="shared" si="133"/>
        <v>06/22/2024 01:00:00 PM</v>
      </c>
      <c r="F4168" s="530" t="str">
        <f t="shared" si="134"/>
        <v>Jun</v>
      </c>
    </row>
    <row r="4169" spans="1:6" x14ac:dyDescent="0.35">
      <c r="A4169" s="527">
        <f>Electricity!D4205</f>
        <v>45465</v>
      </c>
      <c r="B4169" s="528">
        <f>Electricity!E4205</f>
        <v>0.58333333333333337</v>
      </c>
      <c r="C4169" s="529">
        <f>Electricity!F4205</f>
        <v>0</v>
      </c>
      <c r="D4169" s="529">
        <f>Electricity!I4205</f>
        <v>0</v>
      </c>
      <c r="E4169" s="531" t="str">
        <f t="shared" si="133"/>
        <v>06/22/2024 02:00:00 PM</v>
      </c>
      <c r="F4169" s="530" t="str">
        <f t="shared" si="134"/>
        <v>Jun</v>
      </c>
    </row>
    <row r="4170" spans="1:6" x14ac:dyDescent="0.35">
      <c r="A4170" s="527">
        <f>Electricity!D4206</f>
        <v>45465</v>
      </c>
      <c r="B4170" s="528">
        <f>Electricity!E4206</f>
        <v>0.62500000000000011</v>
      </c>
      <c r="C4170" s="529">
        <f>Electricity!F4206</f>
        <v>0</v>
      </c>
      <c r="D4170" s="529">
        <f>Electricity!I4206</f>
        <v>0</v>
      </c>
      <c r="E4170" s="531" t="str">
        <f t="shared" si="133"/>
        <v>06/22/2024 03:00:00 PM</v>
      </c>
      <c r="F4170" s="530" t="str">
        <f t="shared" si="134"/>
        <v>Jun</v>
      </c>
    </row>
    <row r="4171" spans="1:6" x14ac:dyDescent="0.35">
      <c r="A4171" s="527">
        <f>Electricity!D4207</f>
        <v>45465</v>
      </c>
      <c r="B4171" s="528">
        <f>Electricity!E4207</f>
        <v>0.66666666666666674</v>
      </c>
      <c r="C4171" s="529">
        <f>Electricity!F4207</f>
        <v>0</v>
      </c>
      <c r="D4171" s="529">
        <f>Electricity!I4207</f>
        <v>0</v>
      </c>
      <c r="E4171" s="531" t="str">
        <f t="shared" si="133"/>
        <v>06/22/2024 04:00:00 PM</v>
      </c>
      <c r="F4171" s="530" t="str">
        <f t="shared" si="134"/>
        <v>Jun</v>
      </c>
    </row>
    <row r="4172" spans="1:6" x14ac:dyDescent="0.35">
      <c r="A4172" s="527">
        <f>Electricity!D4208</f>
        <v>45465</v>
      </c>
      <c r="B4172" s="528">
        <f>Electricity!E4208</f>
        <v>0.70833333333333337</v>
      </c>
      <c r="C4172" s="529">
        <f>Electricity!F4208</f>
        <v>0</v>
      </c>
      <c r="D4172" s="529">
        <f>Electricity!I4208</f>
        <v>0</v>
      </c>
      <c r="E4172" s="531" t="str">
        <f t="shared" si="133"/>
        <v>06/22/2024 05:00:00 PM</v>
      </c>
      <c r="F4172" s="530" t="str">
        <f t="shared" si="134"/>
        <v>Jun</v>
      </c>
    </row>
    <row r="4173" spans="1:6" x14ac:dyDescent="0.35">
      <c r="A4173" s="527">
        <f>Electricity!D4209</f>
        <v>45465</v>
      </c>
      <c r="B4173" s="528">
        <f>Electricity!E4209</f>
        <v>0.75000000000000011</v>
      </c>
      <c r="C4173" s="529">
        <f>Electricity!F4209</f>
        <v>0</v>
      </c>
      <c r="D4173" s="529">
        <f>Electricity!I4209</f>
        <v>0</v>
      </c>
      <c r="E4173" s="531" t="str">
        <f t="shared" si="133"/>
        <v>06/22/2024 06:00:00 PM</v>
      </c>
      <c r="F4173" s="530" t="str">
        <f t="shared" si="134"/>
        <v>Jun</v>
      </c>
    </row>
    <row r="4174" spans="1:6" x14ac:dyDescent="0.35">
      <c r="A4174" s="527">
        <f>Electricity!D4210</f>
        <v>45465</v>
      </c>
      <c r="B4174" s="528">
        <f>Electricity!E4210</f>
        <v>0.79166666666666674</v>
      </c>
      <c r="C4174" s="529">
        <f>Electricity!F4210</f>
        <v>0</v>
      </c>
      <c r="D4174" s="529">
        <f>Electricity!I4210</f>
        <v>0</v>
      </c>
      <c r="E4174" s="531" t="str">
        <f t="shared" si="133"/>
        <v>06/22/2024 07:00:00 PM</v>
      </c>
      <c r="F4174" s="530" t="str">
        <f t="shared" si="134"/>
        <v>Jun</v>
      </c>
    </row>
    <row r="4175" spans="1:6" x14ac:dyDescent="0.35">
      <c r="A4175" s="527">
        <f>Electricity!D4211</f>
        <v>45465</v>
      </c>
      <c r="B4175" s="528">
        <f>Electricity!E4211</f>
        <v>0.83333333333333337</v>
      </c>
      <c r="C4175" s="529">
        <f>Electricity!F4211</f>
        <v>0</v>
      </c>
      <c r="D4175" s="529">
        <f>Electricity!I4211</f>
        <v>0</v>
      </c>
      <c r="E4175" s="531" t="str">
        <f t="shared" si="133"/>
        <v>06/22/2024 08:00:00 PM</v>
      </c>
      <c r="F4175" s="530" t="str">
        <f t="shared" si="134"/>
        <v>Jun</v>
      </c>
    </row>
    <row r="4176" spans="1:6" x14ac:dyDescent="0.35">
      <c r="A4176" s="527">
        <f>Electricity!D4212</f>
        <v>45465</v>
      </c>
      <c r="B4176" s="528">
        <f>Electricity!E4212</f>
        <v>0.87500000000000011</v>
      </c>
      <c r="C4176" s="529">
        <f>Electricity!F4212</f>
        <v>0</v>
      </c>
      <c r="D4176" s="529">
        <f>Electricity!I4212</f>
        <v>0</v>
      </c>
      <c r="E4176" s="531" t="str">
        <f t="shared" si="133"/>
        <v>06/22/2024 09:00:00 PM</v>
      </c>
      <c r="F4176" s="530" t="str">
        <f t="shared" si="134"/>
        <v>Jun</v>
      </c>
    </row>
    <row r="4177" spans="1:6" x14ac:dyDescent="0.35">
      <c r="A4177" s="527">
        <f>Electricity!D4213</f>
        <v>45465</v>
      </c>
      <c r="B4177" s="528">
        <f>Electricity!E4213</f>
        <v>0.91666666666666674</v>
      </c>
      <c r="C4177" s="529">
        <f>Electricity!F4213</f>
        <v>0</v>
      </c>
      <c r="D4177" s="529">
        <f>Electricity!I4213</f>
        <v>0</v>
      </c>
      <c r="E4177" s="531" t="str">
        <f t="shared" si="133"/>
        <v>06/22/2024 10:00:00 PM</v>
      </c>
      <c r="F4177" s="530" t="str">
        <f t="shared" si="134"/>
        <v>Jun</v>
      </c>
    </row>
    <row r="4178" spans="1:6" x14ac:dyDescent="0.35">
      <c r="A4178" s="527">
        <f>Electricity!D4214</f>
        <v>45465</v>
      </c>
      <c r="B4178" s="528">
        <f>Electricity!E4214</f>
        <v>0.95833333333333337</v>
      </c>
      <c r="C4178" s="529">
        <f>Electricity!F4214</f>
        <v>0</v>
      </c>
      <c r="D4178" s="529">
        <f>Electricity!I4214</f>
        <v>0</v>
      </c>
      <c r="E4178" s="531" t="str">
        <f t="shared" si="133"/>
        <v>06/22/2024 11:00:00 PM</v>
      </c>
      <c r="F4178" s="530" t="str">
        <f t="shared" si="134"/>
        <v>Jun</v>
      </c>
    </row>
    <row r="4179" spans="1:6" x14ac:dyDescent="0.35">
      <c r="A4179" s="527">
        <f>Electricity!D4215</f>
        <v>45466</v>
      </c>
      <c r="B4179" s="528">
        <f>Electricity!E4215</f>
        <v>3.1225022567582528E-17</v>
      </c>
      <c r="C4179" s="529">
        <f>Electricity!F4215</f>
        <v>0</v>
      </c>
      <c r="D4179" s="529">
        <f>Electricity!I4215</f>
        <v>0</v>
      </c>
      <c r="E4179" s="531" t="str">
        <f t="shared" si="133"/>
        <v>06/23/2024 12:00:00 AM</v>
      </c>
      <c r="F4179" s="530" t="str">
        <f t="shared" si="134"/>
        <v>Jun</v>
      </c>
    </row>
    <row r="4180" spans="1:6" x14ac:dyDescent="0.35">
      <c r="A4180" s="527">
        <f>Electricity!D4216</f>
        <v>45466</v>
      </c>
      <c r="B4180" s="528">
        <f>Electricity!E4216</f>
        <v>4.1666666666666699E-2</v>
      </c>
      <c r="C4180" s="529">
        <f>Electricity!F4216</f>
        <v>0</v>
      </c>
      <c r="D4180" s="529">
        <f>Electricity!I4216</f>
        <v>0</v>
      </c>
      <c r="E4180" s="531" t="str">
        <f t="shared" si="133"/>
        <v>06/23/2024 01:00:00 AM</v>
      </c>
      <c r="F4180" s="530" t="str">
        <f t="shared" si="134"/>
        <v>Jun</v>
      </c>
    </row>
    <row r="4181" spans="1:6" x14ac:dyDescent="0.35">
      <c r="A4181" s="527">
        <f>Electricity!D4217</f>
        <v>45466</v>
      </c>
      <c r="B4181" s="528">
        <f>Electricity!E4217</f>
        <v>8.333333333333337E-2</v>
      </c>
      <c r="C4181" s="529">
        <f>Electricity!F4217</f>
        <v>0</v>
      </c>
      <c r="D4181" s="529">
        <f>Electricity!I4217</f>
        <v>0</v>
      </c>
      <c r="E4181" s="531" t="str">
        <f t="shared" si="133"/>
        <v>06/23/2024 02:00:00 AM</v>
      </c>
      <c r="F4181" s="530" t="str">
        <f t="shared" si="134"/>
        <v>Jun</v>
      </c>
    </row>
    <row r="4182" spans="1:6" x14ac:dyDescent="0.35">
      <c r="A4182" s="527">
        <f>Electricity!D4218</f>
        <v>45466</v>
      </c>
      <c r="B4182" s="528">
        <f>Electricity!E4218</f>
        <v>0.12500000000000006</v>
      </c>
      <c r="C4182" s="529">
        <f>Electricity!F4218</f>
        <v>0</v>
      </c>
      <c r="D4182" s="529">
        <f>Electricity!I4218</f>
        <v>0</v>
      </c>
      <c r="E4182" s="531" t="str">
        <f t="shared" si="133"/>
        <v>06/23/2024 03:00:00 AM</v>
      </c>
      <c r="F4182" s="530" t="str">
        <f t="shared" si="134"/>
        <v>Jun</v>
      </c>
    </row>
    <row r="4183" spans="1:6" x14ac:dyDescent="0.35">
      <c r="A4183" s="527">
        <f>Electricity!D4219</f>
        <v>45466</v>
      </c>
      <c r="B4183" s="528">
        <f>Electricity!E4219</f>
        <v>0.16666666666666669</v>
      </c>
      <c r="C4183" s="529">
        <f>Electricity!F4219</f>
        <v>0</v>
      </c>
      <c r="D4183" s="529">
        <f>Electricity!I4219</f>
        <v>0</v>
      </c>
      <c r="E4183" s="531" t="str">
        <f t="shared" si="133"/>
        <v>06/23/2024 04:00:00 AM</v>
      </c>
      <c r="F4183" s="530" t="str">
        <f t="shared" si="134"/>
        <v>Jun</v>
      </c>
    </row>
    <row r="4184" spans="1:6" x14ac:dyDescent="0.35">
      <c r="A4184" s="527">
        <f>Electricity!D4220</f>
        <v>45466</v>
      </c>
      <c r="B4184" s="528">
        <f>Electricity!E4220</f>
        <v>0.20833333333333337</v>
      </c>
      <c r="C4184" s="529">
        <f>Electricity!F4220</f>
        <v>0</v>
      </c>
      <c r="D4184" s="529">
        <f>Electricity!I4220</f>
        <v>0</v>
      </c>
      <c r="E4184" s="531" t="str">
        <f t="shared" si="133"/>
        <v>06/23/2024 05:00:00 AM</v>
      </c>
      <c r="F4184" s="530" t="str">
        <f t="shared" si="134"/>
        <v>Jun</v>
      </c>
    </row>
    <row r="4185" spans="1:6" x14ac:dyDescent="0.35">
      <c r="A4185" s="527">
        <f>Electricity!D4221</f>
        <v>45466</v>
      </c>
      <c r="B4185" s="528">
        <f>Electricity!E4221</f>
        <v>0.25</v>
      </c>
      <c r="C4185" s="529">
        <f>Electricity!F4221</f>
        <v>0</v>
      </c>
      <c r="D4185" s="529">
        <f>Electricity!I4221</f>
        <v>0</v>
      </c>
      <c r="E4185" s="531" t="str">
        <f t="shared" si="133"/>
        <v>06/23/2024 06:00:00 AM</v>
      </c>
      <c r="F4185" s="530" t="str">
        <f t="shared" si="134"/>
        <v>Jun</v>
      </c>
    </row>
    <row r="4186" spans="1:6" x14ac:dyDescent="0.35">
      <c r="A4186" s="527">
        <f>Electricity!D4222</f>
        <v>45466</v>
      </c>
      <c r="B4186" s="528">
        <f>Electricity!E4222</f>
        <v>0.29166666666666669</v>
      </c>
      <c r="C4186" s="529">
        <f>Electricity!F4222</f>
        <v>0</v>
      </c>
      <c r="D4186" s="529">
        <f>Electricity!I4222</f>
        <v>0</v>
      </c>
      <c r="E4186" s="531" t="str">
        <f t="shared" si="133"/>
        <v>06/23/2024 07:00:00 AM</v>
      </c>
      <c r="F4186" s="530" t="str">
        <f t="shared" si="134"/>
        <v>Jun</v>
      </c>
    </row>
    <row r="4187" spans="1:6" x14ac:dyDescent="0.35">
      <c r="A4187" s="527">
        <f>Electricity!D4223</f>
        <v>45466</v>
      </c>
      <c r="B4187" s="528">
        <f>Electricity!E4223</f>
        <v>0.33333333333333337</v>
      </c>
      <c r="C4187" s="529">
        <f>Electricity!F4223</f>
        <v>0</v>
      </c>
      <c r="D4187" s="529">
        <f>Electricity!I4223</f>
        <v>0</v>
      </c>
      <c r="E4187" s="531" t="str">
        <f t="shared" si="133"/>
        <v>06/23/2024 08:00:00 AM</v>
      </c>
      <c r="F4187" s="530" t="str">
        <f t="shared" si="134"/>
        <v>Jun</v>
      </c>
    </row>
    <row r="4188" spans="1:6" x14ac:dyDescent="0.35">
      <c r="A4188" s="527">
        <f>Electricity!D4224</f>
        <v>45466</v>
      </c>
      <c r="B4188" s="528">
        <f>Electricity!E4224</f>
        <v>0.375</v>
      </c>
      <c r="C4188" s="529">
        <f>Electricity!F4224</f>
        <v>0</v>
      </c>
      <c r="D4188" s="529">
        <f>Electricity!I4224</f>
        <v>0</v>
      </c>
      <c r="E4188" s="531" t="str">
        <f t="shared" si="133"/>
        <v>06/23/2024 09:00:00 AM</v>
      </c>
      <c r="F4188" s="530" t="str">
        <f t="shared" si="134"/>
        <v>Jun</v>
      </c>
    </row>
    <row r="4189" spans="1:6" x14ac:dyDescent="0.35">
      <c r="A4189" s="527">
        <f>Electricity!D4225</f>
        <v>45466</v>
      </c>
      <c r="B4189" s="528">
        <f>Electricity!E4225</f>
        <v>0.41666666666666669</v>
      </c>
      <c r="C4189" s="529">
        <f>Electricity!F4225</f>
        <v>0</v>
      </c>
      <c r="D4189" s="529">
        <f>Electricity!I4225</f>
        <v>0</v>
      </c>
      <c r="E4189" s="531" t="str">
        <f t="shared" si="133"/>
        <v>06/23/2024 10:00:00 AM</v>
      </c>
      <c r="F4189" s="530" t="str">
        <f t="shared" si="134"/>
        <v>Jun</v>
      </c>
    </row>
    <row r="4190" spans="1:6" x14ac:dyDescent="0.35">
      <c r="A4190" s="527">
        <f>Electricity!D4226</f>
        <v>45466</v>
      </c>
      <c r="B4190" s="528">
        <f>Electricity!E4226</f>
        <v>0.45833333333333337</v>
      </c>
      <c r="C4190" s="529">
        <f>Electricity!F4226</f>
        <v>0</v>
      </c>
      <c r="D4190" s="529">
        <f>Electricity!I4226</f>
        <v>0</v>
      </c>
      <c r="E4190" s="531" t="str">
        <f t="shared" si="133"/>
        <v>06/23/2024 11:00:00 AM</v>
      </c>
      <c r="F4190" s="530" t="str">
        <f t="shared" si="134"/>
        <v>Jun</v>
      </c>
    </row>
    <row r="4191" spans="1:6" x14ac:dyDescent="0.35">
      <c r="A4191" s="527">
        <f>Electricity!D4227</f>
        <v>45466</v>
      </c>
      <c r="B4191" s="528">
        <f>Electricity!E4227</f>
        <v>0.50000000000000011</v>
      </c>
      <c r="C4191" s="529">
        <f>Electricity!F4227</f>
        <v>0</v>
      </c>
      <c r="D4191" s="529">
        <f>Electricity!I4227</f>
        <v>0</v>
      </c>
      <c r="E4191" s="531" t="str">
        <f t="shared" si="133"/>
        <v>06/23/2024 12:00:00 PM</v>
      </c>
      <c r="F4191" s="530" t="str">
        <f t="shared" si="134"/>
        <v>Jun</v>
      </c>
    </row>
    <row r="4192" spans="1:6" x14ac:dyDescent="0.35">
      <c r="A4192" s="527">
        <f>Electricity!D4228</f>
        <v>45466</v>
      </c>
      <c r="B4192" s="528">
        <f>Electricity!E4228</f>
        <v>0.54166666666666674</v>
      </c>
      <c r="C4192" s="529">
        <f>Electricity!F4228</f>
        <v>0</v>
      </c>
      <c r="D4192" s="529">
        <f>Electricity!I4228</f>
        <v>0</v>
      </c>
      <c r="E4192" s="531" t="str">
        <f t="shared" si="133"/>
        <v>06/23/2024 01:00:00 PM</v>
      </c>
      <c r="F4192" s="530" t="str">
        <f t="shared" si="134"/>
        <v>Jun</v>
      </c>
    </row>
    <row r="4193" spans="1:6" x14ac:dyDescent="0.35">
      <c r="A4193" s="527">
        <f>Electricity!D4229</f>
        <v>45466</v>
      </c>
      <c r="B4193" s="528">
        <f>Electricity!E4229</f>
        <v>0.58333333333333337</v>
      </c>
      <c r="C4193" s="529">
        <f>Electricity!F4229</f>
        <v>0</v>
      </c>
      <c r="D4193" s="529">
        <f>Electricity!I4229</f>
        <v>0</v>
      </c>
      <c r="E4193" s="531" t="str">
        <f t="shared" si="133"/>
        <v>06/23/2024 02:00:00 PM</v>
      </c>
      <c r="F4193" s="530" t="str">
        <f t="shared" si="134"/>
        <v>Jun</v>
      </c>
    </row>
    <row r="4194" spans="1:6" x14ac:dyDescent="0.35">
      <c r="A4194" s="527">
        <f>Electricity!D4230</f>
        <v>45466</v>
      </c>
      <c r="B4194" s="528">
        <f>Electricity!E4230</f>
        <v>0.62500000000000011</v>
      </c>
      <c r="C4194" s="529">
        <f>Electricity!F4230</f>
        <v>0</v>
      </c>
      <c r="D4194" s="529">
        <f>Electricity!I4230</f>
        <v>0</v>
      </c>
      <c r="E4194" s="531" t="str">
        <f t="shared" si="133"/>
        <v>06/23/2024 03:00:00 PM</v>
      </c>
      <c r="F4194" s="530" t="str">
        <f t="shared" si="134"/>
        <v>Jun</v>
      </c>
    </row>
    <row r="4195" spans="1:6" x14ac:dyDescent="0.35">
      <c r="A4195" s="527">
        <f>Electricity!D4231</f>
        <v>45466</v>
      </c>
      <c r="B4195" s="528">
        <f>Electricity!E4231</f>
        <v>0.66666666666666674</v>
      </c>
      <c r="C4195" s="529">
        <f>Electricity!F4231</f>
        <v>0</v>
      </c>
      <c r="D4195" s="529">
        <f>Electricity!I4231</f>
        <v>0</v>
      </c>
      <c r="E4195" s="531" t="str">
        <f t="shared" si="133"/>
        <v>06/23/2024 04:00:00 PM</v>
      </c>
      <c r="F4195" s="530" t="str">
        <f t="shared" si="134"/>
        <v>Jun</v>
      </c>
    </row>
    <row r="4196" spans="1:6" x14ac:dyDescent="0.35">
      <c r="A4196" s="527">
        <f>Electricity!D4232</f>
        <v>45466</v>
      </c>
      <c r="B4196" s="528">
        <f>Electricity!E4232</f>
        <v>0.70833333333333337</v>
      </c>
      <c r="C4196" s="529">
        <f>Electricity!F4232</f>
        <v>0</v>
      </c>
      <c r="D4196" s="529">
        <f>Electricity!I4232</f>
        <v>0</v>
      </c>
      <c r="E4196" s="531" t="str">
        <f t="shared" si="133"/>
        <v>06/23/2024 05:00:00 PM</v>
      </c>
      <c r="F4196" s="530" t="str">
        <f t="shared" si="134"/>
        <v>Jun</v>
      </c>
    </row>
    <row r="4197" spans="1:6" x14ac:dyDescent="0.35">
      <c r="A4197" s="527">
        <f>Electricity!D4233</f>
        <v>45466</v>
      </c>
      <c r="B4197" s="528">
        <f>Electricity!E4233</f>
        <v>0.75000000000000011</v>
      </c>
      <c r="C4197" s="529">
        <f>Electricity!F4233</f>
        <v>0</v>
      </c>
      <c r="D4197" s="529">
        <f>Electricity!I4233</f>
        <v>0</v>
      </c>
      <c r="E4197" s="531" t="str">
        <f t="shared" si="133"/>
        <v>06/23/2024 06:00:00 PM</v>
      </c>
      <c r="F4197" s="530" t="str">
        <f t="shared" si="134"/>
        <v>Jun</v>
      </c>
    </row>
    <row r="4198" spans="1:6" x14ac:dyDescent="0.35">
      <c r="A4198" s="527">
        <f>Electricity!D4234</f>
        <v>45466</v>
      </c>
      <c r="B4198" s="528">
        <f>Electricity!E4234</f>
        <v>0.79166666666666674</v>
      </c>
      <c r="C4198" s="529">
        <f>Electricity!F4234</f>
        <v>0</v>
      </c>
      <c r="D4198" s="529">
        <f>Electricity!I4234</f>
        <v>0</v>
      </c>
      <c r="E4198" s="531" t="str">
        <f t="shared" si="133"/>
        <v>06/23/2024 07:00:00 PM</v>
      </c>
      <c r="F4198" s="530" t="str">
        <f t="shared" si="134"/>
        <v>Jun</v>
      </c>
    </row>
    <row r="4199" spans="1:6" x14ac:dyDescent="0.35">
      <c r="A4199" s="527">
        <f>Electricity!D4235</f>
        <v>45466</v>
      </c>
      <c r="B4199" s="528">
        <f>Electricity!E4235</f>
        <v>0.83333333333333337</v>
      </c>
      <c r="C4199" s="529">
        <f>Electricity!F4235</f>
        <v>0</v>
      </c>
      <c r="D4199" s="529">
        <f>Electricity!I4235</f>
        <v>0</v>
      </c>
      <c r="E4199" s="531" t="str">
        <f t="shared" si="133"/>
        <v>06/23/2024 08:00:00 PM</v>
      </c>
      <c r="F4199" s="530" t="str">
        <f t="shared" si="134"/>
        <v>Jun</v>
      </c>
    </row>
    <row r="4200" spans="1:6" x14ac:dyDescent="0.35">
      <c r="A4200" s="527">
        <f>Electricity!D4236</f>
        <v>45466</v>
      </c>
      <c r="B4200" s="528">
        <f>Electricity!E4236</f>
        <v>0.87500000000000011</v>
      </c>
      <c r="C4200" s="529">
        <f>Electricity!F4236</f>
        <v>0</v>
      </c>
      <c r="D4200" s="529">
        <f>Electricity!I4236</f>
        <v>0</v>
      </c>
      <c r="E4200" s="531" t="str">
        <f t="shared" si="133"/>
        <v>06/23/2024 09:00:00 PM</v>
      </c>
      <c r="F4200" s="530" t="str">
        <f t="shared" si="134"/>
        <v>Jun</v>
      </c>
    </row>
    <row r="4201" spans="1:6" x14ac:dyDescent="0.35">
      <c r="A4201" s="527">
        <f>Electricity!D4237</f>
        <v>45466</v>
      </c>
      <c r="B4201" s="528">
        <f>Electricity!E4237</f>
        <v>0.91666666666666674</v>
      </c>
      <c r="C4201" s="529">
        <f>Electricity!F4237</f>
        <v>0</v>
      </c>
      <c r="D4201" s="529">
        <f>Electricity!I4237</f>
        <v>0</v>
      </c>
      <c r="E4201" s="531" t="str">
        <f t="shared" si="133"/>
        <v>06/23/2024 10:00:00 PM</v>
      </c>
      <c r="F4201" s="530" t="str">
        <f t="shared" si="134"/>
        <v>Jun</v>
      </c>
    </row>
    <row r="4202" spans="1:6" x14ac:dyDescent="0.35">
      <c r="A4202" s="527">
        <f>Electricity!D4238</f>
        <v>45466</v>
      </c>
      <c r="B4202" s="528">
        <f>Electricity!E4238</f>
        <v>0.95833333333333337</v>
      </c>
      <c r="C4202" s="529">
        <f>Electricity!F4238</f>
        <v>0</v>
      </c>
      <c r="D4202" s="529">
        <f>Electricity!I4238</f>
        <v>0</v>
      </c>
      <c r="E4202" s="531" t="str">
        <f t="shared" si="133"/>
        <v>06/23/2024 11:00:00 PM</v>
      </c>
      <c r="F4202" s="530" t="str">
        <f t="shared" si="134"/>
        <v>Jun</v>
      </c>
    </row>
    <row r="4203" spans="1:6" x14ac:dyDescent="0.35">
      <c r="A4203" s="527">
        <f>Electricity!D4239</f>
        <v>45467</v>
      </c>
      <c r="B4203" s="528">
        <f>Electricity!E4239</f>
        <v>3.1225022567582528E-17</v>
      </c>
      <c r="C4203" s="529">
        <f>Electricity!F4239</f>
        <v>0</v>
      </c>
      <c r="D4203" s="529">
        <f>Electricity!I4239</f>
        <v>0</v>
      </c>
      <c r="E4203" s="531" t="str">
        <f t="shared" si="133"/>
        <v>06/24/2024 12:00:00 AM</v>
      </c>
      <c r="F4203" s="530" t="str">
        <f t="shared" si="134"/>
        <v>Jun</v>
      </c>
    </row>
    <row r="4204" spans="1:6" x14ac:dyDescent="0.35">
      <c r="A4204" s="527">
        <f>Electricity!D4240</f>
        <v>45467</v>
      </c>
      <c r="B4204" s="528">
        <f>Electricity!E4240</f>
        <v>4.1666666666666699E-2</v>
      </c>
      <c r="C4204" s="529">
        <f>Electricity!F4240</f>
        <v>0</v>
      </c>
      <c r="D4204" s="529">
        <f>Electricity!I4240</f>
        <v>0</v>
      </c>
      <c r="E4204" s="531" t="str">
        <f t="shared" si="133"/>
        <v>06/24/2024 01:00:00 AM</v>
      </c>
      <c r="F4204" s="530" t="str">
        <f t="shared" si="134"/>
        <v>Jun</v>
      </c>
    </row>
    <row r="4205" spans="1:6" x14ac:dyDescent="0.35">
      <c r="A4205" s="527">
        <f>Electricity!D4241</f>
        <v>45467</v>
      </c>
      <c r="B4205" s="528">
        <f>Electricity!E4241</f>
        <v>8.333333333333337E-2</v>
      </c>
      <c r="C4205" s="529">
        <f>Electricity!F4241</f>
        <v>0</v>
      </c>
      <c r="D4205" s="529">
        <f>Electricity!I4241</f>
        <v>0</v>
      </c>
      <c r="E4205" s="531" t="str">
        <f t="shared" si="133"/>
        <v>06/24/2024 02:00:00 AM</v>
      </c>
      <c r="F4205" s="530" t="str">
        <f t="shared" si="134"/>
        <v>Jun</v>
      </c>
    </row>
    <row r="4206" spans="1:6" x14ac:dyDescent="0.35">
      <c r="A4206" s="527">
        <f>Electricity!D4242</f>
        <v>45467</v>
      </c>
      <c r="B4206" s="528">
        <f>Electricity!E4242</f>
        <v>0.12500000000000006</v>
      </c>
      <c r="C4206" s="529">
        <f>Electricity!F4242</f>
        <v>0</v>
      </c>
      <c r="D4206" s="529">
        <f>Electricity!I4242</f>
        <v>0</v>
      </c>
      <c r="E4206" s="531" t="str">
        <f t="shared" si="133"/>
        <v>06/24/2024 03:00:00 AM</v>
      </c>
      <c r="F4206" s="530" t="str">
        <f t="shared" si="134"/>
        <v>Jun</v>
      </c>
    </row>
    <row r="4207" spans="1:6" x14ac:dyDescent="0.35">
      <c r="A4207" s="527">
        <f>Electricity!D4243</f>
        <v>45467</v>
      </c>
      <c r="B4207" s="528">
        <f>Electricity!E4243</f>
        <v>0.16666666666666669</v>
      </c>
      <c r="C4207" s="529">
        <f>Electricity!F4243</f>
        <v>0</v>
      </c>
      <c r="D4207" s="529">
        <f>Electricity!I4243</f>
        <v>0</v>
      </c>
      <c r="E4207" s="531" t="str">
        <f t="shared" si="133"/>
        <v>06/24/2024 04:00:00 AM</v>
      </c>
      <c r="F4207" s="530" t="str">
        <f t="shared" si="134"/>
        <v>Jun</v>
      </c>
    </row>
    <row r="4208" spans="1:6" x14ac:dyDescent="0.35">
      <c r="A4208" s="527">
        <f>Electricity!D4244</f>
        <v>45467</v>
      </c>
      <c r="B4208" s="528">
        <f>Electricity!E4244</f>
        <v>0.20833333333333337</v>
      </c>
      <c r="C4208" s="529">
        <f>Electricity!F4244</f>
        <v>0</v>
      </c>
      <c r="D4208" s="529">
        <f>Electricity!I4244</f>
        <v>0</v>
      </c>
      <c r="E4208" s="531" t="str">
        <f t="shared" si="133"/>
        <v>06/24/2024 05:00:00 AM</v>
      </c>
      <c r="F4208" s="530" t="str">
        <f t="shared" si="134"/>
        <v>Jun</v>
      </c>
    </row>
    <row r="4209" spans="1:6" x14ac:dyDescent="0.35">
      <c r="A4209" s="527">
        <f>Electricity!D4245</f>
        <v>45467</v>
      </c>
      <c r="B4209" s="528">
        <f>Electricity!E4245</f>
        <v>0.25</v>
      </c>
      <c r="C4209" s="529">
        <f>Electricity!F4245</f>
        <v>0</v>
      </c>
      <c r="D4209" s="529">
        <f>Electricity!I4245</f>
        <v>0</v>
      </c>
      <c r="E4209" s="531" t="str">
        <f t="shared" si="133"/>
        <v>06/24/2024 06:00:00 AM</v>
      </c>
      <c r="F4209" s="530" t="str">
        <f t="shared" si="134"/>
        <v>Jun</v>
      </c>
    </row>
    <row r="4210" spans="1:6" x14ac:dyDescent="0.35">
      <c r="A4210" s="527">
        <f>Electricity!D4246</f>
        <v>45467</v>
      </c>
      <c r="B4210" s="528">
        <f>Electricity!E4246</f>
        <v>0.29166666666666669</v>
      </c>
      <c r="C4210" s="529">
        <f>Electricity!F4246</f>
        <v>0</v>
      </c>
      <c r="D4210" s="529">
        <f>Electricity!I4246</f>
        <v>0</v>
      </c>
      <c r="E4210" s="531" t="str">
        <f t="shared" si="133"/>
        <v>06/24/2024 07:00:00 AM</v>
      </c>
      <c r="F4210" s="530" t="str">
        <f t="shared" si="134"/>
        <v>Jun</v>
      </c>
    </row>
    <row r="4211" spans="1:6" x14ac:dyDescent="0.35">
      <c r="A4211" s="527">
        <f>Electricity!D4247</f>
        <v>45467</v>
      </c>
      <c r="B4211" s="528">
        <f>Electricity!E4247</f>
        <v>0.33333333333333337</v>
      </c>
      <c r="C4211" s="529">
        <f>Electricity!F4247</f>
        <v>0</v>
      </c>
      <c r="D4211" s="529">
        <f>Electricity!I4247</f>
        <v>0</v>
      </c>
      <c r="E4211" s="531" t="str">
        <f t="shared" si="133"/>
        <v>06/24/2024 08:00:00 AM</v>
      </c>
      <c r="F4211" s="530" t="str">
        <f t="shared" si="134"/>
        <v>Jun</v>
      </c>
    </row>
    <row r="4212" spans="1:6" x14ac:dyDescent="0.35">
      <c r="A4212" s="527">
        <f>Electricity!D4248</f>
        <v>45467</v>
      </c>
      <c r="B4212" s="528">
        <f>Electricity!E4248</f>
        <v>0.375</v>
      </c>
      <c r="C4212" s="529">
        <f>Electricity!F4248</f>
        <v>0</v>
      </c>
      <c r="D4212" s="529">
        <f>Electricity!I4248</f>
        <v>0</v>
      </c>
      <c r="E4212" s="531" t="str">
        <f t="shared" ref="E4212:E4275" si="135">CONCATENATE(TEXT(A4212,"mm/dd/yyyy")," ",TEXT(B4212,"hh:mm:ss AM/PM"))</f>
        <v>06/24/2024 09:00:00 AM</v>
      </c>
      <c r="F4212" s="530" t="str">
        <f t="shared" si="134"/>
        <v>Jun</v>
      </c>
    </row>
    <row r="4213" spans="1:6" x14ac:dyDescent="0.35">
      <c r="A4213" s="527">
        <f>Electricity!D4249</f>
        <v>45467</v>
      </c>
      <c r="B4213" s="528">
        <f>Electricity!E4249</f>
        <v>0.41666666666666669</v>
      </c>
      <c r="C4213" s="529">
        <f>Electricity!F4249</f>
        <v>0</v>
      </c>
      <c r="D4213" s="529">
        <f>Electricity!I4249</f>
        <v>0</v>
      </c>
      <c r="E4213" s="531" t="str">
        <f t="shared" si="135"/>
        <v>06/24/2024 10:00:00 AM</v>
      </c>
      <c r="F4213" s="530" t="str">
        <f t="shared" si="134"/>
        <v>Jun</v>
      </c>
    </row>
    <row r="4214" spans="1:6" x14ac:dyDescent="0.35">
      <c r="A4214" s="527">
        <f>Electricity!D4250</f>
        <v>45467</v>
      </c>
      <c r="B4214" s="528">
        <f>Electricity!E4250</f>
        <v>0.45833333333333337</v>
      </c>
      <c r="C4214" s="529">
        <f>Electricity!F4250</f>
        <v>0</v>
      </c>
      <c r="D4214" s="529">
        <f>Electricity!I4250</f>
        <v>0</v>
      </c>
      <c r="E4214" s="531" t="str">
        <f t="shared" si="135"/>
        <v>06/24/2024 11:00:00 AM</v>
      </c>
      <c r="F4214" s="530" t="str">
        <f t="shared" si="134"/>
        <v>Jun</v>
      </c>
    </row>
    <row r="4215" spans="1:6" x14ac:dyDescent="0.35">
      <c r="A4215" s="527">
        <f>Electricity!D4251</f>
        <v>45467</v>
      </c>
      <c r="B4215" s="528">
        <f>Electricity!E4251</f>
        <v>0.50000000000000011</v>
      </c>
      <c r="C4215" s="529">
        <f>Electricity!F4251</f>
        <v>0</v>
      </c>
      <c r="D4215" s="529">
        <f>Electricity!I4251</f>
        <v>0</v>
      </c>
      <c r="E4215" s="531" t="str">
        <f t="shared" si="135"/>
        <v>06/24/2024 12:00:00 PM</v>
      </c>
      <c r="F4215" s="530" t="str">
        <f t="shared" si="134"/>
        <v>Jun</v>
      </c>
    </row>
    <row r="4216" spans="1:6" x14ac:dyDescent="0.35">
      <c r="A4216" s="527">
        <f>Electricity!D4252</f>
        <v>45467</v>
      </c>
      <c r="B4216" s="528">
        <f>Electricity!E4252</f>
        <v>0.54166666666666674</v>
      </c>
      <c r="C4216" s="529">
        <f>Electricity!F4252</f>
        <v>0</v>
      </c>
      <c r="D4216" s="529">
        <f>Electricity!I4252</f>
        <v>0</v>
      </c>
      <c r="E4216" s="531" t="str">
        <f t="shared" si="135"/>
        <v>06/24/2024 01:00:00 PM</v>
      </c>
      <c r="F4216" s="530" t="str">
        <f t="shared" si="134"/>
        <v>Jun</v>
      </c>
    </row>
    <row r="4217" spans="1:6" x14ac:dyDescent="0.35">
      <c r="A4217" s="527">
        <f>Electricity!D4253</f>
        <v>45467</v>
      </c>
      <c r="B4217" s="528">
        <f>Electricity!E4253</f>
        <v>0.58333333333333337</v>
      </c>
      <c r="C4217" s="529">
        <f>Electricity!F4253</f>
        <v>0</v>
      </c>
      <c r="D4217" s="529">
        <f>Electricity!I4253</f>
        <v>0</v>
      </c>
      <c r="E4217" s="531" t="str">
        <f t="shared" si="135"/>
        <v>06/24/2024 02:00:00 PM</v>
      </c>
      <c r="F4217" s="530" t="str">
        <f t="shared" si="134"/>
        <v>Jun</v>
      </c>
    </row>
    <row r="4218" spans="1:6" x14ac:dyDescent="0.35">
      <c r="A4218" s="527">
        <f>Electricity!D4254</f>
        <v>45467</v>
      </c>
      <c r="B4218" s="528">
        <f>Electricity!E4254</f>
        <v>0.62500000000000011</v>
      </c>
      <c r="C4218" s="529">
        <f>Electricity!F4254</f>
        <v>0</v>
      </c>
      <c r="D4218" s="529">
        <f>Electricity!I4254</f>
        <v>0</v>
      </c>
      <c r="E4218" s="531" t="str">
        <f t="shared" si="135"/>
        <v>06/24/2024 03:00:00 PM</v>
      </c>
      <c r="F4218" s="530" t="str">
        <f t="shared" si="134"/>
        <v>Jun</v>
      </c>
    </row>
    <row r="4219" spans="1:6" x14ac:dyDescent="0.35">
      <c r="A4219" s="527">
        <f>Electricity!D4255</f>
        <v>45467</v>
      </c>
      <c r="B4219" s="528">
        <f>Electricity!E4255</f>
        <v>0.66666666666666674</v>
      </c>
      <c r="C4219" s="529">
        <f>Electricity!F4255</f>
        <v>0</v>
      </c>
      <c r="D4219" s="529">
        <f>Electricity!I4255</f>
        <v>0</v>
      </c>
      <c r="E4219" s="531" t="str">
        <f t="shared" si="135"/>
        <v>06/24/2024 04:00:00 PM</v>
      </c>
      <c r="F4219" s="530" t="str">
        <f t="shared" si="134"/>
        <v>Jun</v>
      </c>
    </row>
    <row r="4220" spans="1:6" x14ac:dyDescent="0.35">
      <c r="A4220" s="527">
        <f>Electricity!D4256</f>
        <v>45467</v>
      </c>
      <c r="B4220" s="528">
        <f>Electricity!E4256</f>
        <v>0.70833333333333337</v>
      </c>
      <c r="C4220" s="529">
        <f>Electricity!F4256</f>
        <v>0</v>
      </c>
      <c r="D4220" s="529">
        <f>Electricity!I4256</f>
        <v>0</v>
      </c>
      <c r="E4220" s="531" t="str">
        <f t="shared" si="135"/>
        <v>06/24/2024 05:00:00 PM</v>
      </c>
      <c r="F4220" s="530" t="str">
        <f t="shared" si="134"/>
        <v>Jun</v>
      </c>
    </row>
    <row r="4221" spans="1:6" x14ac:dyDescent="0.35">
      <c r="A4221" s="527">
        <f>Electricity!D4257</f>
        <v>45467</v>
      </c>
      <c r="B4221" s="528">
        <f>Electricity!E4257</f>
        <v>0.75000000000000011</v>
      </c>
      <c r="C4221" s="529">
        <f>Electricity!F4257</f>
        <v>0</v>
      </c>
      <c r="D4221" s="529">
        <f>Electricity!I4257</f>
        <v>0</v>
      </c>
      <c r="E4221" s="531" t="str">
        <f t="shared" si="135"/>
        <v>06/24/2024 06:00:00 PM</v>
      </c>
      <c r="F4221" s="530" t="str">
        <f t="shared" si="134"/>
        <v>Jun</v>
      </c>
    </row>
    <row r="4222" spans="1:6" x14ac:dyDescent="0.35">
      <c r="A4222" s="527">
        <f>Electricity!D4258</f>
        <v>45467</v>
      </c>
      <c r="B4222" s="528">
        <f>Electricity!E4258</f>
        <v>0.79166666666666674</v>
      </c>
      <c r="C4222" s="529">
        <f>Electricity!F4258</f>
        <v>0</v>
      </c>
      <c r="D4222" s="529">
        <f>Electricity!I4258</f>
        <v>0</v>
      </c>
      <c r="E4222" s="531" t="str">
        <f t="shared" si="135"/>
        <v>06/24/2024 07:00:00 PM</v>
      </c>
      <c r="F4222" s="530" t="str">
        <f t="shared" si="134"/>
        <v>Jun</v>
      </c>
    </row>
    <row r="4223" spans="1:6" x14ac:dyDescent="0.35">
      <c r="A4223" s="527">
        <f>Electricity!D4259</f>
        <v>45467</v>
      </c>
      <c r="B4223" s="528">
        <f>Electricity!E4259</f>
        <v>0.83333333333333337</v>
      </c>
      <c r="C4223" s="529">
        <f>Electricity!F4259</f>
        <v>0</v>
      </c>
      <c r="D4223" s="529">
        <f>Electricity!I4259</f>
        <v>0</v>
      </c>
      <c r="E4223" s="531" t="str">
        <f t="shared" si="135"/>
        <v>06/24/2024 08:00:00 PM</v>
      </c>
      <c r="F4223" s="530" t="str">
        <f t="shared" si="134"/>
        <v>Jun</v>
      </c>
    </row>
    <row r="4224" spans="1:6" x14ac:dyDescent="0.35">
      <c r="A4224" s="527">
        <f>Electricity!D4260</f>
        <v>45467</v>
      </c>
      <c r="B4224" s="528">
        <f>Electricity!E4260</f>
        <v>0.87500000000000011</v>
      </c>
      <c r="C4224" s="529">
        <f>Electricity!F4260</f>
        <v>0</v>
      </c>
      <c r="D4224" s="529">
        <f>Electricity!I4260</f>
        <v>0</v>
      </c>
      <c r="E4224" s="531" t="str">
        <f t="shared" si="135"/>
        <v>06/24/2024 09:00:00 PM</v>
      </c>
      <c r="F4224" s="530" t="str">
        <f t="shared" si="134"/>
        <v>Jun</v>
      </c>
    </row>
    <row r="4225" spans="1:6" x14ac:dyDescent="0.35">
      <c r="A4225" s="527">
        <f>Electricity!D4261</f>
        <v>45467</v>
      </c>
      <c r="B4225" s="528">
        <f>Electricity!E4261</f>
        <v>0.91666666666666674</v>
      </c>
      <c r="C4225" s="529">
        <f>Electricity!F4261</f>
        <v>0</v>
      </c>
      <c r="D4225" s="529">
        <f>Electricity!I4261</f>
        <v>0</v>
      </c>
      <c r="E4225" s="531" t="str">
        <f t="shared" si="135"/>
        <v>06/24/2024 10:00:00 PM</v>
      </c>
      <c r="F4225" s="530" t="str">
        <f t="shared" si="134"/>
        <v>Jun</v>
      </c>
    </row>
    <row r="4226" spans="1:6" x14ac:dyDescent="0.35">
      <c r="A4226" s="527">
        <f>Electricity!D4262</f>
        <v>45467</v>
      </c>
      <c r="B4226" s="528">
        <f>Electricity!E4262</f>
        <v>0.95833333333333337</v>
      </c>
      <c r="C4226" s="529">
        <f>Electricity!F4262</f>
        <v>0</v>
      </c>
      <c r="D4226" s="529">
        <f>Electricity!I4262</f>
        <v>0</v>
      </c>
      <c r="E4226" s="531" t="str">
        <f t="shared" si="135"/>
        <v>06/24/2024 11:00:00 PM</v>
      </c>
      <c r="F4226" s="530" t="str">
        <f t="shared" si="134"/>
        <v>Jun</v>
      </c>
    </row>
    <row r="4227" spans="1:6" x14ac:dyDescent="0.35">
      <c r="A4227" s="527">
        <f>Electricity!D4263</f>
        <v>45468</v>
      </c>
      <c r="B4227" s="528">
        <f>Electricity!E4263</f>
        <v>3.1225022567582528E-17</v>
      </c>
      <c r="C4227" s="529">
        <f>Electricity!F4263</f>
        <v>0</v>
      </c>
      <c r="D4227" s="529">
        <f>Electricity!I4263</f>
        <v>0</v>
      </c>
      <c r="E4227" s="531" t="str">
        <f t="shared" si="135"/>
        <v>06/25/2024 12:00:00 AM</v>
      </c>
      <c r="F4227" s="530" t="str">
        <f t="shared" ref="F4227:F4290" si="136">TEXT(A4227,"mmm")</f>
        <v>Jun</v>
      </c>
    </row>
    <row r="4228" spans="1:6" x14ac:dyDescent="0.35">
      <c r="A4228" s="527">
        <f>Electricity!D4264</f>
        <v>45468</v>
      </c>
      <c r="B4228" s="528">
        <f>Electricity!E4264</f>
        <v>4.1666666666666699E-2</v>
      </c>
      <c r="C4228" s="529">
        <f>Electricity!F4264</f>
        <v>0</v>
      </c>
      <c r="D4228" s="529">
        <f>Electricity!I4264</f>
        <v>0</v>
      </c>
      <c r="E4228" s="531" t="str">
        <f t="shared" si="135"/>
        <v>06/25/2024 01:00:00 AM</v>
      </c>
      <c r="F4228" s="530" t="str">
        <f t="shared" si="136"/>
        <v>Jun</v>
      </c>
    </row>
    <row r="4229" spans="1:6" x14ac:dyDescent="0.35">
      <c r="A4229" s="527">
        <f>Electricity!D4265</f>
        <v>45468</v>
      </c>
      <c r="B4229" s="528">
        <f>Electricity!E4265</f>
        <v>8.333333333333337E-2</v>
      </c>
      <c r="C4229" s="529">
        <f>Electricity!F4265</f>
        <v>0</v>
      </c>
      <c r="D4229" s="529">
        <f>Electricity!I4265</f>
        <v>0</v>
      </c>
      <c r="E4229" s="531" t="str">
        <f t="shared" si="135"/>
        <v>06/25/2024 02:00:00 AM</v>
      </c>
      <c r="F4229" s="530" t="str">
        <f t="shared" si="136"/>
        <v>Jun</v>
      </c>
    </row>
    <row r="4230" spans="1:6" x14ac:dyDescent="0.35">
      <c r="A4230" s="527">
        <f>Electricity!D4266</f>
        <v>45468</v>
      </c>
      <c r="B4230" s="528">
        <f>Electricity!E4266</f>
        <v>0.12500000000000006</v>
      </c>
      <c r="C4230" s="529">
        <f>Electricity!F4266</f>
        <v>0</v>
      </c>
      <c r="D4230" s="529">
        <f>Electricity!I4266</f>
        <v>0</v>
      </c>
      <c r="E4230" s="531" t="str">
        <f t="shared" si="135"/>
        <v>06/25/2024 03:00:00 AM</v>
      </c>
      <c r="F4230" s="530" t="str">
        <f t="shared" si="136"/>
        <v>Jun</v>
      </c>
    </row>
    <row r="4231" spans="1:6" x14ac:dyDescent="0.35">
      <c r="A4231" s="527">
        <f>Electricity!D4267</f>
        <v>45468</v>
      </c>
      <c r="B4231" s="528">
        <f>Electricity!E4267</f>
        <v>0.16666666666666669</v>
      </c>
      <c r="C4231" s="529">
        <f>Electricity!F4267</f>
        <v>0</v>
      </c>
      <c r="D4231" s="529">
        <f>Electricity!I4267</f>
        <v>0</v>
      </c>
      <c r="E4231" s="531" t="str">
        <f t="shared" si="135"/>
        <v>06/25/2024 04:00:00 AM</v>
      </c>
      <c r="F4231" s="530" t="str">
        <f t="shared" si="136"/>
        <v>Jun</v>
      </c>
    </row>
    <row r="4232" spans="1:6" x14ac:dyDescent="0.35">
      <c r="A4232" s="527">
        <f>Electricity!D4268</f>
        <v>45468</v>
      </c>
      <c r="B4232" s="528">
        <f>Electricity!E4268</f>
        <v>0.20833333333333337</v>
      </c>
      <c r="C4232" s="529">
        <f>Electricity!F4268</f>
        <v>0</v>
      </c>
      <c r="D4232" s="529">
        <f>Electricity!I4268</f>
        <v>0</v>
      </c>
      <c r="E4232" s="531" t="str">
        <f t="shared" si="135"/>
        <v>06/25/2024 05:00:00 AM</v>
      </c>
      <c r="F4232" s="530" t="str">
        <f t="shared" si="136"/>
        <v>Jun</v>
      </c>
    </row>
    <row r="4233" spans="1:6" x14ac:dyDescent="0.35">
      <c r="A4233" s="527">
        <f>Electricity!D4269</f>
        <v>45468</v>
      </c>
      <c r="B4233" s="528">
        <f>Electricity!E4269</f>
        <v>0.25</v>
      </c>
      <c r="C4233" s="529">
        <f>Electricity!F4269</f>
        <v>0</v>
      </c>
      <c r="D4233" s="529">
        <f>Electricity!I4269</f>
        <v>0</v>
      </c>
      <c r="E4233" s="531" t="str">
        <f t="shared" si="135"/>
        <v>06/25/2024 06:00:00 AM</v>
      </c>
      <c r="F4233" s="530" t="str">
        <f t="shared" si="136"/>
        <v>Jun</v>
      </c>
    </row>
    <row r="4234" spans="1:6" x14ac:dyDescent="0.35">
      <c r="A4234" s="527">
        <f>Electricity!D4270</f>
        <v>45468</v>
      </c>
      <c r="B4234" s="528">
        <f>Electricity!E4270</f>
        <v>0.29166666666666669</v>
      </c>
      <c r="C4234" s="529">
        <f>Electricity!F4270</f>
        <v>0</v>
      </c>
      <c r="D4234" s="529">
        <f>Electricity!I4270</f>
        <v>0</v>
      </c>
      <c r="E4234" s="531" t="str">
        <f t="shared" si="135"/>
        <v>06/25/2024 07:00:00 AM</v>
      </c>
      <c r="F4234" s="530" t="str">
        <f t="shared" si="136"/>
        <v>Jun</v>
      </c>
    </row>
    <row r="4235" spans="1:6" x14ac:dyDescent="0.35">
      <c r="A4235" s="527">
        <f>Electricity!D4271</f>
        <v>45468</v>
      </c>
      <c r="B4235" s="528">
        <f>Electricity!E4271</f>
        <v>0.33333333333333337</v>
      </c>
      <c r="C4235" s="529">
        <f>Electricity!F4271</f>
        <v>0</v>
      </c>
      <c r="D4235" s="529">
        <f>Electricity!I4271</f>
        <v>0</v>
      </c>
      <c r="E4235" s="531" t="str">
        <f t="shared" si="135"/>
        <v>06/25/2024 08:00:00 AM</v>
      </c>
      <c r="F4235" s="530" t="str">
        <f t="shared" si="136"/>
        <v>Jun</v>
      </c>
    </row>
    <row r="4236" spans="1:6" x14ac:dyDescent="0.35">
      <c r="A4236" s="527">
        <f>Electricity!D4272</f>
        <v>45468</v>
      </c>
      <c r="B4236" s="528">
        <f>Electricity!E4272</f>
        <v>0.375</v>
      </c>
      <c r="C4236" s="529">
        <f>Electricity!F4272</f>
        <v>0</v>
      </c>
      <c r="D4236" s="529">
        <f>Electricity!I4272</f>
        <v>0</v>
      </c>
      <c r="E4236" s="531" t="str">
        <f t="shared" si="135"/>
        <v>06/25/2024 09:00:00 AM</v>
      </c>
      <c r="F4236" s="530" t="str">
        <f t="shared" si="136"/>
        <v>Jun</v>
      </c>
    </row>
    <row r="4237" spans="1:6" x14ac:dyDescent="0.35">
      <c r="A4237" s="527">
        <f>Electricity!D4273</f>
        <v>45468</v>
      </c>
      <c r="B4237" s="528">
        <f>Electricity!E4273</f>
        <v>0.41666666666666669</v>
      </c>
      <c r="C4237" s="529">
        <f>Electricity!F4273</f>
        <v>0</v>
      </c>
      <c r="D4237" s="529">
        <f>Electricity!I4273</f>
        <v>0</v>
      </c>
      <c r="E4237" s="531" t="str">
        <f t="shared" si="135"/>
        <v>06/25/2024 10:00:00 AM</v>
      </c>
      <c r="F4237" s="530" t="str">
        <f t="shared" si="136"/>
        <v>Jun</v>
      </c>
    </row>
    <row r="4238" spans="1:6" x14ac:dyDescent="0.35">
      <c r="A4238" s="527">
        <f>Electricity!D4274</f>
        <v>45468</v>
      </c>
      <c r="B4238" s="528">
        <f>Electricity!E4274</f>
        <v>0.45833333333333337</v>
      </c>
      <c r="C4238" s="529">
        <f>Electricity!F4274</f>
        <v>0</v>
      </c>
      <c r="D4238" s="529">
        <f>Electricity!I4274</f>
        <v>0</v>
      </c>
      <c r="E4238" s="531" t="str">
        <f t="shared" si="135"/>
        <v>06/25/2024 11:00:00 AM</v>
      </c>
      <c r="F4238" s="530" t="str">
        <f t="shared" si="136"/>
        <v>Jun</v>
      </c>
    </row>
    <row r="4239" spans="1:6" x14ac:dyDescent="0.35">
      <c r="A4239" s="527">
        <f>Electricity!D4275</f>
        <v>45468</v>
      </c>
      <c r="B4239" s="528">
        <f>Electricity!E4275</f>
        <v>0.50000000000000011</v>
      </c>
      <c r="C4239" s="529">
        <f>Electricity!F4275</f>
        <v>0</v>
      </c>
      <c r="D4239" s="529">
        <f>Electricity!I4275</f>
        <v>0</v>
      </c>
      <c r="E4239" s="531" t="str">
        <f t="shared" si="135"/>
        <v>06/25/2024 12:00:00 PM</v>
      </c>
      <c r="F4239" s="530" t="str">
        <f t="shared" si="136"/>
        <v>Jun</v>
      </c>
    </row>
    <row r="4240" spans="1:6" x14ac:dyDescent="0.35">
      <c r="A4240" s="527">
        <f>Electricity!D4276</f>
        <v>45468</v>
      </c>
      <c r="B4240" s="528">
        <f>Electricity!E4276</f>
        <v>0.54166666666666674</v>
      </c>
      <c r="C4240" s="529">
        <f>Electricity!F4276</f>
        <v>0</v>
      </c>
      <c r="D4240" s="529">
        <f>Electricity!I4276</f>
        <v>0</v>
      </c>
      <c r="E4240" s="531" t="str">
        <f t="shared" si="135"/>
        <v>06/25/2024 01:00:00 PM</v>
      </c>
      <c r="F4240" s="530" t="str">
        <f t="shared" si="136"/>
        <v>Jun</v>
      </c>
    </row>
    <row r="4241" spans="1:6" x14ac:dyDescent="0.35">
      <c r="A4241" s="527">
        <f>Electricity!D4277</f>
        <v>45468</v>
      </c>
      <c r="B4241" s="528">
        <f>Electricity!E4277</f>
        <v>0.58333333333333337</v>
      </c>
      <c r="C4241" s="529">
        <f>Electricity!F4277</f>
        <v>0</v>
      </c>
      <c r="D4241" s="529">
        <f>Electricity!I4277</f>
        <v>0</v>
      </c>
      <c r="E4241" s="531" t="str">
        <f t="shared" si="135"/>
        <v>06/25/2024 02:00:00 PM</v>
      </c>
      <c r="F4241" s="530" t="str">
        <f t="shared" si="136"/>
        <v>Jun</v>
      </c>
    </row>
    <row r="4242" spans="1:6" x14ac:dyDescent="0.35">
      <c r="A4242" s="527">
        <f>Electricity!D4278</f>
        <v>45468</v>
      </c>
      <c r="B4242" s="528">
        <f>Electricity!E4278</f>
        <v>0.62500000000000011</v>
      </c>
      <c r="C4242" s="529">
        <f>Electricity!F4278</f>
        <v>0</v>
      </c>
      <c r="D4242" s="529">
        <f>Electricity!I4278</f>
        <v>0</v>
      </c>
      <c r="E4242" s="531" t="str">
        <f t="shared" si="135"/>
        <v>06/25/2024 03:00:00 PM</v>
      </c>
      <c r="F4242" s="530" t="str">
        <f t="shared" si="136"/>
        <v>Jun</v>
      </c>
    </row>
    <row r="4243" spans="1:6" x14ac:dyDescent="0.35">
      <c r="A4243" s="527">
        <f>Electricity!D4279</f>
        <v>45468</v>
      </c>
      <c r="B4243" s="528">
        <f>Electricity!E4279</f>
        <v>0.66666666666666674</v>
      </c>
      <c r="C4243" s="529">
        <f>Electricity!F4279</f>
        <v>0</v>
      </c>
      <c r="D4243" s="529">
        <f>Electricity!I4279</f>
        <v>0</v>
      </c>
      <c r="E4243" s="531" t="str">
        <f t="shared" si="135"/>
        <v>06/25/2024 04:00:00 PM</v>
      </c>
      <c r="F4243" s="530" t="str">
        <f t="shared" si="136"/>
        <v>Jun</v>
      </c>
    </row>
    <row r="4244" spans="1:6" x14ac:dyDescent="0.35">
      <c r="A4244" s="527">
        <f>Electricity!D4280</f>
        <v>45468</v>
      </c>
      <c r="B4244" s="528">
        <f>Electricity!E4280</f>
        <v>0.70833333333333337</v>
      </c>
      <c r="C4244" s="529">
        <f>Electricity!F4280</f>
        <v>0</v>
      </c>
      <c r="D4244" s="529">
        <f>Electricity!I4280</f>
        <v>0</v>
      </c>
      <c r="E4244" s="531" t="str">
        <f t="shared" si="135"/>
        <v>06/25/2024 05:00:00 PM</v>
      </c>
      <c r="F4244" s="530" t="str">
        <f t="shared" si="136"/>
        <v>Jun</v>
      </c>
    </row>
    <row r="4245" spans="1:6" x14ac:dyDescent="0.35">
      <c r="A4245" s="527">
        <f>Electricity!D4281</f>
        <v>45468</v>
      </c>
      <c r="B4245" s="528">
        <f>Electricity!E4281</f>
        <v>0.75000000000000011</v>
      </c>
      <c r="C4245" s="529">
        <f>Electricity!F4281</f>
        <v>0</v>
      </c>
      <c r="D4245" s="529">
        <f>Electricity!I4281</f>
        <v>0</v>
      </c>
      <c r="E4245" s="531" t="str">
        <f t="shared" si="135"/>
        <v>06/25/2024 06:00:00 PM</v>
      </c>
      <c r="F4245" s="530" t="str">
        <f t="shared" si="136"/>
        <v>Jun</v>
      </c>
    </row>
    <row r="4246" spans="1:6" x14ac:dyDescent="0.35">
      <c r="A4246" s="527">
        <f>Electricity!D4282</f>
        <v>45468</v>
      </c>
      <c r="B4246" s="528">
        <f>Electricity!E4282</f>
        <v>0.79166666666666674</v>
      </c>
      <c r="C4246" s="529">
        <f>Electricity!F4282</f>
        <v>0</v>
      </c>
      <c r="D4246" s="529">
        <f>Electricity!I4282</f>
        <v>0</v>
      </c>
      <c r="E4246" s="531" t="str">
        <f t="shared" si="135"/>
        <v>06/25/2024 07:00:00 PM</v>
      </c>
      <c r="F4246" s="530" t="str">
        <f t="shared" si="136"/>
        <v>Jun</v>
      </c>
    </row>
    <row r="4247" spans="1:6" x14ac:dyDescent="0.35">
      <c r="A4247" s="527">
        <f>Electricity!D4283</f>
        <v>45468</v>
      </c>
      <c r="B4247" s="528">
        <f>Electricity!E4283</f>
        <v>0.83333333333333337</v>
      </c>
      <c r="C4247" s="529">
        <f>Electricity!F4283</f>
        <v>0</v>
      </c>
      <c r="D4247" s="529">
        <f>Electricity!I4283</f>
        <v>0</v>
      </c>
      <c r="E4247" s="531" t="str">
        <f t="shared" si="135"/>
        <v>06/25/2024 08:00:00 PM</v>
      </c>
      <c r="F4247" s="530" t="str">
        <f t="shared" si="136"/>
        <v>Jun</v>
      </c>
    </row>
    <row r="4248" spans="1:6" x14ac:dyDescent="0.35">
      <c r="A4248" s="527">
        <f>Electricity!D4284</f>
        <v>45468</v>
      </c>
      <c r="B4248" s="528">
        <f>Electricity!E4284</f>
        <v>0.87500000000000011</v>
      </c>
      <c r="C4248" s="529">
        <f>Electricity!F4284</f>
        <v>0</v>
      </c>
      <c r="D4248" s="529">
        <f>Electricity!I4284</f>
        <v>0</v>
      </c>
      <c r="E4248" s="531" t="str">
        <f t="shared" si="135"/>
        <v>06/25/2024 09:00:00 PM</v>
      </c>
      <c r="F4248" s="530" t="str">
        <f t="shared" si="136"/>
        <v>Jun</v>
      </c>
    </row>
    <row r="4249" spans="1:6" x14ac:dyDescent="0.35">
      <c r="A4249" s="527">
        <f>Electricity!D4285</f>
        <v>45468</v>
      </c>
      <c r="B4249" s="528">
        <f>Electricity!E4285</f>
        <v>0.91666666666666674</v>
      </c>
      <c r="C4249" s="529">
        <f>Electricity!F4285</f>
        <v>0</v>
      </c>
      <c r="D4249" s="529">
        <f>Electricity!I4285</f>
        <v>0</v>
      </c>
      <c r="E4249" s="531" t="str">
        <f t="shared" si="135"/>
        <v>06/25/2024 10:00:00 PM</v>
      </c>
      <c r="F4249" s="530" t="str">
        <f t="shared" si="136"/>
        <v>Jun</v>
      </c>
    </row>
    <row r="4250" spans="1:6" x14ac:dyDescent="0.35">
      <c r="A4250" s="527">
        <f>Electricity!D4286</f>
        <v>45468</v>
      </c>
      <c r="B4250" s="528">
        <f>Electricity!E4286</f>
        <v>0.95833333333333337</v>
      </c>
      <c r="C4250" s="529">
        <f>Electricity!F4286</f>
        <v>0</v>
      </c>
      <c r="D4250" s="529">
        <f>Electricity!I4286</f>
        <v>0</v>
      </c>
      <c r="E4250" s="531" t="str">
        <f t="shared" si="135"/>
        <v>06/25/2024 11:00:00 PM</v>
      </c>
      <c r="F4250" s="530" t="str">
        <f t="shared" si="136"/>
        <v>Jun</v>
      </c>
    </row>
    <row r="4251" spans="1:6" x14ac:dyDescent="0.35">
      <c r="A4251" s="527">
        <f>Electricity!D4287</f>
        <v>45469</v>
      </c>
      <c r="B4251" s="528">
        <f>Electricity!E4287</f>
        <v>3.1225022567582528E-17</v>
      </c>
      <c r="C4251" s="529">
        <f>Electricity!F4287</f>
        <v>0</v>
      </c>
      <c r="D4251" s="529">
        <f>Electricity!I4287</f>
        <v>0</v>
      </c>
      <c r="E4251" s="531" t="str">
        <f t="shared" si="135"/>
        <v>06/26/2024 12:00:00 AM</v>
      </c>
      <c r="F4251" s="530" t="str">
        <f t="shared" si="136"/>
        <v>Jun</v>
      </c>
    </row>
    <row r="4252" spans="1:6" x14ac:dyDescent="0.35">
      <c r="A4252" s="527">
        <f>Electricity!D4288</f>
        <v>45469</v>
      </c>
      <c r="B4252" s="528">
        <f>Electricity!E4288</f>
        <v>4.1666666666666699E-2</v>
      </c>
      <c r="C4252" s="529">
        <f>Electricity!F4288</f>
        <v>0</v>
      </c>
      <c r="D4252" s="529">
        <f>Electricity!I4288</f>
        <v>0</v>
      </c>
      <c r="E4252" s="531" t="str">
        <f t="shared" si="135"/>
        <v>06/26/2024 01:00:00 AM</v>
      </c>
      <c r="F4252" s="530" t="str">
        <f t="shared" si="136"/>
        <v>Jun</v>
      </c>
    </row>
    <row r="4253" spans="1:6" x14ac:dyDescent="0.35">
      <c r="A4253" s="527">
        <f>Electricity!D4289</f>
        <v>45469</v>
      </c>
      <c r="B4253" s="528">
        <f>Electricity!E4289</f>
        <v>8.333333333333337E-2</v>
      </c>
      <c r="C4253" s="529">
        <f>Electricity!F4289</f>
        <v>0</v>
      </c>
      <c r="D4253" s="529">
        <f>Electricity!I4289</f>
        <v>0</v>
      </c>
      <c r="E4253" s="531" t="str">
        <f t="shared" si="135"/>
        <v>06/26/2024 02:00:00 AM</v>
      </c>
      <c r="F4253" s="530" t="str">
        <f t="shared" si="136"/>
        <v>Jun</v>
      </c>
    </row>
    <row r="4254" spans="1:6" x14ac:dyDescent="0.35">
      <c r="A4254" s="527">
        <f>Electricity!D4290</f>
        <v>45469</v>
      </c>
      <c r="B4254" s="528">
        <f>Electricity!E4290</f>
        <v>0.12500000000000006</v>
      </c>
      <c r="C4254" s="529">
        <f>Electricity!F4290</f>
        <v>0</v>
      </c>
      <c r="D4254" s="529">
        <f>Electricity!I4290</f>
        <v>0</v>
      </c>
      <c r="E4254" s="531" t="str">
        <f t="shared" si="135"/>
        <v>06/26/2024 03:00:00 AM</v>
      </c>
      <c r="F4254" s="530" t="str">
        <f t="shared" si="136"/>
        <v>Jun</v>
      </c>
    </row>
    <row r="4255" spans="1:6" x14ac:dyDescent="0.35">
      <c r="A4255" s="527">
        <f>Electricity!D4291</f>
        <v>45469</v>
      </c>
      <c r="B4255" s="528">
        <f>Electricity!E4291</f>
        <v>0.16666666666666669</v>
      </c>
      <c r="C4255" s="529">
        <f>Electricity!F4291</f>
        <v>0</v>
      </c>
      <c r="D4255" s="529">
        <f>Electricity!I4291</f>
        <v>0</v>
      </c>
      <c r="E4255" s="531" t="str">
        <f t="shared" si="135"/>
        <v>06/26/2024 04:00:00 AM</v>
      </c>
      <c r="F4255" s="530" t="str">
        <f t="shared" si="136"/>
        <v>Jun</v>
      </c>
    </row>
    <row r="4256" spans="1:6" x14ac:dyDescent="0.35">
      <c r="A4256" s="527">
        <f>Electricity!D4292</f>
        <v>45469</v>
      </c>
      <c r="B4256" s="528">
        <f>Electricity!E4292</f>
        <v>0.20833333333333337</v>
      </c>
      <c r="C4256" s="529">
        <f>Electricity!F4292</f>
        <v>0</v>
      </c>
      <c r="D4256" s="529">
        <f>Electricity!I4292</f>
        <v>0</v>
      </c>
      <c r="E4256" s="531" t="str">
        <f t="shared" si="135"/>
        <v>06/26/2024 05:00:00 AM</v>
      </c>
      <c r="F4256" s="530" t="str">
        <f t="shared" si="136"/>
        <v>Jun</v>
      </c>
    </row>
    <row r="4257" spans="1:6" x14ac:dyDescent="0.35">
      <c r="A4257" s="527">
        <f>Electricity!D4293</f>
        <v>45469</v>
      </c>
      <c r="B4257" s="528">
        <f>Electricity!E4293</f>
        <v>0.25</v>
      </c>
      <c r="C4257" s="529">
        <f>Electricity!F4293</f>
        <v>0</v>
      </c>
      <c r="D4257" s="529">
        <f>Electricity!I4293</f>
        <v>0</v>
      </c>
      <c r="E4257" s="531" t="str">
        <f t="shared" si="135"/>
        <v>06/26/2024 06:00:00 AM</v>
      </c>
      <c r="F4257" s="530" t="str">
        <f t="shared" si="136"/>
        <v>Jun</v>
      </c>
    </row>
    <row r="4258" spans="1:6" x14ac:dyDescent="0.35">
      <c r="A4258" s="527">
        <f>Electricity!D4294</f>
        <v>45469</v>
      </c>
      <c r="B4258" s="528">
        <f>Electricity!E4294</f>
        <v>0.29166666666666669</v>
      </c>
      <c r="C4258" s="529">
        <f>Electricity!F4294</f>
        <v>0</v>
      </c>
      <c r="D4258" s="529">
        <f>Electricity!I4294</f>
        <v>0</v>
      </c>
      <c r="E4258" s="531" t="str">
        <f t="shared" si="135"/>
        <v>06/26/2024 07:00:00 AM</v>
      </c>
      <c r="F4258" s="530" t="str">
        <f t="shared" si="136"/>
        <v>Jun</v>
      </c>
    </row>
    <row r="4259" spans="1:6" x14ac:dyDescent="0.35">
      <c r="A4259" s="527">
        <f>Electricity!D4295</f>
        <v>45469</v>
      </c>
      <c r="B4259" s="528">
        <f>Electricity!E4295</f>
        <v>0.33333333333333337</v>
      </c>
      <c r="C4259" s="529">
        <f>Electricity!F4295</f>
        <v>0</v>
      </c>
      <c r="D4259" s="529">
        <f>Electricity!I4295</f>
        <v>0</v>
      </c>
      <c r="E4259" s="531" t="str">
        <f t="shared" si="135"/>
        <v>06/26/2024 08:00:00 AM</v>
      </c>
      <c r="F4259" s="530" t="str">
        <f t="shared" si="136"/>
        <v>Jun</v>
      </c>
    </row>
    <row r="4260" spans="1:6" x14ac:dyDescent="0.35">
      <c r="A4260" s="527">
        <f>Electricity!D4296</f>
        <v>45469</v>
      </c>
      <c r="B4260" s="528">
        <f>Electricity!E4296</f>
        <v>0.375</v>
      </c>
      <c r="C4260" s="529">
        <f>Electricity!F4296</f>
        <v>0</v>
      </c>
      <c r="D4260" s="529">
        <f>Electricity!I4296</f>
        <v>0</v>
      </c>
      <c r="E4260" s="531" t="str">
        <f t="shared" si="135"/>
        <v>06/26/2024 09:00:00 AM</v>
      </c>
      <c r="F4260" s="530" t="str">
        <f t="shared" si="136"/>
        <v>Jun</v>
      </c>
    </row>
    <row r="4261" spans="1:6" x14ac:dyDescent="0.35">
      <c r="A4261" s="527">
        <f>Electricity!D4297</f>
        <v>45469</v>
      </c>
      <c r="B4261" s="528">
        <f>Electricity!E4297</f>
        <v>0.41666666666666669</v>
      </c>
      <c r="C4261" s="529">
        <f>Electricity!F4297</f>
        <v>0</v>
      </c>
      <c r="D4261" s="529">
        <f>Electricity!I4297</f>
        <v>0</v>
      </c>
      <c r="E4261" s="531" t="str">
        <f t="shared" si="135"/>
        <v>06/26/2024 10:00:00 AM</v>
      </c>
      <c r="F4261" s="530" t="str">
        <f t="shared" si="136"/>
        <v>Jun</v>
      </c>
    </row>
    <row r="4262" spans="1:6" x14ac:dyDescent="0.35">
      <c r="A4262" s="527">
        <f>Electricity!D4298</f>
        <v>45469</v>
      </c>
      <c r="B4262" s="528">
        <f>Electricity!E4298</f>
        <v>0.45833333333333337</v>
      </c>
      <c r="C4262" s="529">
        <f>Electricity!F4298</f>
        <v>0</v>
      </c>
      <c r="D4262" s="529">
        <f>Electricity!I4298</f>
        <v>0</v>
      </c>
      <c r="E4262" s="531" t="str">
        <f t="shared" si="135"/>
        <v>06/26/2024 11:00:00 AM</v>
      </c>
      <c r="F4262" s="530" t="str">
        <f t="shared" si="136"/>
        <v>Jun</v>
      </c>
    </row>
    <row r="4263" spans="1:6" x14ac:dyDescent="0.35">
      <c r="A4263" s="527">
        <f>Electricity!D4299</f>
        <v>45469</v>
      </c>
      <c r="B4263" s="528">
        <f>Electricity!E4299</f>
        <v>0.50000000000000011</v>
      </c>
      <c r="C4263" s="529">
        <f>Electricity!F4299</f>
        <v>0</v>
      </c>
      <c r="D4263" s="529">
        <f>Electricity!I4299</f>
        <v>0</v>
      </c>
      <c r="E4263" s="531" t="str">
        <f t="shared" si="135"/>
        <v>06/26/2024 12:00:00 PM</v>
      </c>
      <c r="F4263" s="530" t="str">
        <f t="shared" si="136"/>
        <v>Jun</v>
      </c>
    </row>
    <row r="4264" spans="1:6" x14ac:dyDescent="0.35">
      <c r="A4264" s="527">
        <f>Electricity!D4300</f>
        <v>45469</v>
      </c>
      <c r="B4264" s="528">
        <f>Electricity!E4300</f>
        <v>0.54166666666666674</v>
      </c>
      <c r="C4264" s="529">
        <f>Electricity!F4300</f>
        <v>0</v>
      </c>
      <c r="D4264" s="529">
        <f>Electricity!I4300</f>
        <v>0</v>
      </c>
      <c r="E4264" s="531" t="str">
        <f t="shared" si="135"/>
        <v>06/26/2024 01:00:00 PM</v>
      </c>
      <c r="F4264" s="530" t="str">
        <f t="shared" si="136"/>
        <v>Jun</v>
      </c>
    </row>
    <row r="4265" spans="1:6" x14ac:dyDescent="0.35">
      <c r="A4265" s="527">
        <f>Electricity!D4301</f>
        <v>45469</v>
      </c>
      <c r="B4265" s="528">
        <f>Electricity!E4301</f>
        <v>0.58333333333333337</v>
      </c>
      <c r="C4265" s="529">
        <f>Electricity!F4301</f>
        <v>0</v>
      </c>
      <c r="D4265" s="529">
        <f>Electricity!I4301</f>
        <v>0</v>
      </c>
      <c r="E4265" s="531" t="str">
        <f t="shared" si="135"/>
        <v>06/26/2024 02:00:00 PM</v>
      </c>
      <c r="F4265" s="530" t="str">
        <f t="shared" si="136"/>
        <v>Jun</v>
      </c>
    </row>
    <row r="4266" spans="1:6" x14ac:dyDescent="0.35">
      <c r="A4266" s="527">
        <f>Electricity!D4302</f>
        <v>45469</v>
      </c>
      <c r="B4266" s="528">
        <f>Electricity!E4302</f>
        <v>0.62500000000000011</v>
      </c>
      <c r="C4266" s="529">
        <f>Electricity!F4302</f>
        <v>0</v>
      </c>
      <c r="D4266" s="529">
        <f>Electricity!I4302</f>
        <v>0</v>
      </c>
      <c r="E4266" s="531" t="str">
        <f t="shared" si="135"/>
        <v>06/26/2024 03:00:00 PM</v>
      </c>
      <c r="F4266" s="530" t="str">
        <f t="shared" si="136"/>
        <v>Jun</v>
      </c>
    </row>
    <row r="4267" spans="1:6" x14ac:dyDescent="0.35">
      <c r="A4267" s="527">
        <f>Electricity!D4303</f>
        <v>45469</v>
      </c>
      <c r="B4267" s="528">
        <f>Electricity!E4303</f>
        <v>0.66666666666666674</v>
      </c>
      <c r="C4267" s="529">
        <f>Electricity!F4303</f>
        <v>0</v>
      </c>
      <c r="D4267" s="529">
        <f>Electricity!I4303</f>
        <v>0</v>
      </c>
      <c r="E4267" s="531" t="str">
        <f t="shared" si="135"/>
        <v>06/26/2024 04:00:00 PM</v>
      </c>
      <c r="F4267" s="530" t="str">
        <f t="shared" si="136"/>
        <v>Jun</v>
      </c>
    </row>
    <row r="4268" spans="1:6" x14ac:dyDescent="0.35">
      <c r="A4268" s="527">
        <f>Electricity!D4304</f>
        <v>45469</v>
      </c>
      <c r="B4268" s="528">
        <f>Electricity!E4304</f>
        <v>0.70833333333333337</v>
      </c>
      <c r="C4268" s="529">
        <f>Electricity!F4304</f>
        <v>0</v>
      </c>
      <c r="D4268" s="529">
        <f>Electricity!I4304</f>
        <v>0</v>
      </c>
      <c r="E4268" s="531" t="str">
        <f t="shared" si="135"/>
        <v>06/26/2024 05:00:00 PM</v>
      </c>
      <c r="F4268" s="530" t="str">
        <f t="shared" si="136"/>
        <v>Jun</v>
      </c>
    </row>
    <row r="4269" spans="1:6" x14ac:dyDescent="0.35">
      <c r="A4269" s="527">
        <f>Electricity!D4305</f>
        <v>45469</v>
      </c>
      <c r="B4269" s="528">
        <f>Electricity!E4305</f>
        <v>0.75000000000000011</v>
      </c>
      <c r="C4269" s="529">
        <f>Electricity!F4305</f>
        <v>0</v>
      </c>
      <c r="D4269" s="529">
        <f>Electricity!I4305</f>
        <v>0</v>
      </c>
      <c r="E4269" s="531" t="str">
        <f t="shared" si="135"/>
        <v>06/26/2024 06:00:00 PM</v>
      </c>
      <c r="F4269" s="530" t="str">
        <f t="shared" si="136"/>
        <v>Jun</v>
      </c>
    </row>
    <row r="4270" spans="1:6" x14ac:dyDescent="0.35">
      <c r="A4270" s="527">
        <f>Electricity!D4306</f>
        <v>45469</v>
      </c>
      <c r="B4270" s="528">
        <f>Electricity!E4306</f>
        <v>0.79166666666666674</v>
      </c>
      <c r="C4270" s="529">
        <f>Electricity!F4306</f>
        <v>0</v>
      </c>
      <c r="D4270" s="529">
        <f>Electricity!I4306</f>
        <v>0</v>
      </c>
      <c r="E4270" s="531" t="str">
        <f t="shared" si="135"/>
        <v>06/26/2024 07:00:00 PM</v>
      </c>
      <c r="F4270" s="530" t="str">
        <f t="shared" si="136"/>
        <v>Jun</v>
      </c>
    </row>
    <row r="4271" spans="1:6" x14ac:dyDescent="0.35">
      <c r="A4271" s="527">
        <f>Electricity!D4307</f>
        <v>45469</v>
      </c>
      <c r="B4271" s="528">
        <f>Electricity!E4307</f>
        <v>0.83333333333333337</v>
      </c>
      <c r="C4271" s="529">
        <f>Electricity!F4307</f>
        <v>0</v>
      </c>
      <c r="D4271" s="529">
        <f>Electricity!I4307</f>
        <v>0</v>
      </c>
      <c r="E4271" s="531" t="str">
        <f t="shared" si="135"/>
        <v>06/26/2024 08:00:00 PM</v>
      </c>
      <c r="F4271" s="530" t="str">
        <f t="shared" si="136"/>
        <v>Jun</v>
      </c>
    </row>
    <row r="4272" spans="1:6" x14ac:dyDescent="0.35">
      <c r="A4272" s="527">
        <f>Electricity!D4308</f>
        <v>45469</v>
      </c>
      <c r="B4272" s="528">
        <f>Electricity!E4308</f>
        <v>0.87500000000000011</v>
      </c>
      <c r="C4272" s="529">
        <f>Electricity!F4308</f>
        <v>0</v>
      </c>
      <c r="D4272" s="529">
        <f>Electricity!I4308</f>
        <v>0</v>
      </c>
      <c r="E4272" s="531" t="str">
        <f t="shared" si="135"/>
        <v>06/26/2024 09:00:00 PM</v>
      </c>
      <c r="F4272" s="530" t="str">
        <f t="shared" si="136"/>
        <v>Jun</v>
      </c>
    </row>
    <row r="4273" spans="1:6" x14ac:dyDescent="0.35">
      <c r="A4273" s="527">
        <f>Electricity!D4309</f>
        <v>45469</v>
      </c>
      <c r="B4273" s="528">
        <f>Electricity!E4309</f>
        <v>0.91666666666666674</v>
      </c>
      <c r="C4273" s="529">
        <f>Electricity!F4309</f>
        <v>0</v>
      </c>
      <c r="D4273" s="529">
        <f>Electricity!I4309</f>
        <v>0</v>
      </c>
      <c r="E4273" s="531" t="str">
        <f t="shared" si="135"/>
        <v>06/26/2024 10:00:00 PM</v>
      </c>
      <c r="F4273" s="530" t="str">
        <f t="shared" si="136"/>
        <v>Jun</v>
      </c>
    </row>
    <row r="4274" spans="1:6" x14ac:dyDescent="0.35">
      <c r="A4274" s="527">
        <f>Electricity!D4310</f>
        <v>45469</v>
      </c>
      <c r="B4274" s="528">
        <f>Electricity!E4310</f>
        <v>0.95833333333333337</v>
      </c>
      <c r="C4274" s="529">
        <f>Electricity!F4310</f>
        <v>0</v>
      </c>
      <c r="D4274" s="529">
        <f>Electricity!I4310</f>
        <v>0</v>
      </c>
      <c r="E4274" s="531" t="str">
        <f t="shared" si="135"/>
        <v>06/26/2024 11:00:00 PM</v>
      </c>
      <c r="F4274" s="530" t="str">
        <f t="shared" si="136"/>
        <v>Jun</v>
      </c>
    </row>
    <row r="4275" spans="1:6" x14ac:dyDescent="0.35">
      <c r="A4275" s="527">
        <f>Electricity!D4311</f>
        <v>45470</v>
      </c>
      <c r="B4275" s="528">
        <f>Electricity!E4311</f>
        <v>3.1225022567582528E-17</v>
      </c>
      <c r="C4275" s="529">
        <f>Electricity!F4311</f>
        <v>0</v>
      </c>
      <c r="D4275" s="529">
        <f>Electricity!I4311</f>
        <v>0</v>
      </c>
      <c r="E4275" s="531" t="str">
        <f t="shared" si="135"/>
        <v>06/27/2024 12:00:00 AM</v>
      </c>
      <c r="F4275" s="530" t="str">
        <f t="shared" si="136"/>
        <v>Jun</v>
      </c>
    </row>
    <row r="4276" spans="1:6" x14ac:dyDescent="0.35">
      <c r="A4276" s="527">
        <f>Electricity!D4312</f>
        <v>45470</v>
      </c>
      <c r="B4276" s="528">
        <f>Electricity!E4312</f>
        <v>4.1666666666666699E-2</v>
      </c>
      <c r="C4276" s="529">
        <f>Electricity!F4312</f>
        <v>0</v>
      </c>
      <c r="D4276" s="529">
        <f>Electricity!I4312</f>
        <v>0</v>
      </c>
      <c r="E4276" s="531" t="str">
        <f t="shared" ref="E4276:E4339" si="137">CONCATENATE(TEXT(A4276,"mm/dd/yyyy")," ",TEXT(B4276,"hh:mm:ss AM/PM"))</f>
        <v>06/27/2024 01:00:00 AM</v>
      </c>
      <c r="F4276" s="530" t="str">
        <f t="shared" si="136"/>
        <v>Jun</v>
      </c>
    </row>
    <row r="4277" spans="1:6" x14ac:dyDescent="0.35">
      <c r="A4277" s="527">
        <f>Electricity!D4313</f>
        <v>45470</v>
      </c>
      <c r="B4277" s="528">
        <f>Electricity!E4313</f>
        <v>8.333333333333337E-2</v>
      </c>
      <c r="C4277" s="529">
        <f>Electricity!F4313</f>
        <v>0</v>
      </c>
      <c r="D4277" s="529">
        <f>Electricity!I4313</f>
        <v>0</v>
      </c>
      <c r="E4277" s="531" t="str">
        <f t="shared" si="137"/>
        <v>06/27/2024 02:00:00 AM</v>
      </c>
      <c r="F4277" s="530" t="str">
        <f t="shared" si="136"/>
        <v>Jun</v>
      </c>
    </row>
    <row r="4278" spans="1:6" x14ac:dyDescent="0.35">
      <c r="A4278" s="527">
        <f>Electricity!D4314</f>
        <v>45470</v>
      </c>
      <c r="B4278" s="528">
        <f>Electricity!E4314</f>
        <v>0.12500000000000006</v>
      </c>
      <c r="C4278" s="529">
        <f>Electricity!F4314</f>
        <v>0</v>
      </c>
      <c r="D4278" s="529">
        <f>Electricity!I4314</f>
        <v>0</v>
      </c>
      <c r="E4278" s="531" t="str">
        <f t="shared" si="137"/>
        <v>06/27/2024 03:00:00 AM</v>
      </c>
      <c r="F4278" s="530" t="str">
        <f t="shared" si="136"/>
        <v>Jun</v>
      </c>
    </row>
    <row r="4279" spans="1:6" x14ac:dyDescent="0.35">
      <c r="A4279" s="527">
        <f>Electricity!D4315</f>
        <v>45470</v>
      </c>
      <c r="B4279" s="528">
        <f>Electricity!E4315</f>
        <v>0.16666666666666669</v>
      </c>
      <c r="C4279" s="529">
        <f>Electricity!F4315</f>
        <v>0</v>
      </c>
      <c r="D4279" s="529">
        <f>Electricity!I4315</f>
        <v>0</v>
      </c>
      <c r="E4279" s="531" t="str">
        <f t="shared" si="137"/>
        <v>06/27/2024 04:00:00 AM</v>
      </c>
      <c r="F4279" s="530" t="str">
        <f t="shared" si="136"/>
        <v>Jun</v>
      </c>
    </row>
    <row r="4280" spans="1:6" x14ac:dyDescent="0.35">
      <c r="A4280" s="527">
        <f>Electricity!D4316</f>
        <v>45470</v>
      </c>
      <c r="B4280" s="528">
        <f>Electricity!E4316</f>
        <v>0.20833333333333337</v>
      </c>
      <c r="C4280" s="529">
        <f>Electricity!F4316</f>
        <v>0</v>
      </c>
      <c r="D4280" s="529">
        <f>Electricity!I4316</f>
        <v>0</v>
      </c>
      <c r="E4280" s="531" t="str">
        <f t="shared" si="137"/>
        <v>06/27/2024 05:00:00 AM</v>
      </c>
      <c r="F4280" s="530" t="str">
        <f t="shared" si="136"/>
        <v>Jun</v>
      </c>
    </row>
    <row r="4281" spans="1:6" x14ac:dyDescent="0.35">
      <c r="A4281" s="527">
        <f>Electricity!D4317</f>
        <v>45470</v>
      </c>
      <c r="B4281" s="528">
        <f>Electricity!E4317</f>
        <v>0.25</v>
      </c>
      <c r="C4281" s="529">
        <f>Electricity!F4317</f>
        <v>0</v>
      </c>
      <c r="D4281" s="529">
        <f>Electricity!I4317</f>
        <v>0</v>
      </c>
      <c r="E4281" s="531" t="str">
        <f t="shared" si="137"/>
        <v>06/27/2024 06:00:00 AM</v>
      </c>
      <c r="F4281" s="530" t="str">
        <f t="shared" si="136"/>
        <v>Jun</v>
      </c>
    </row>
    <row r="4282" spans="1:6" x14ac:dyDescent="0.35">
      <c r="A4282" s="527">
        <f>Electricity!D4318</f>
        <v>45470</v>
      </c>
      <c r="B4282" s="528">
        <f>Electricity!E4318</f>
        <v>0.29166666666666669</v>
      </c>
      <c r="C4282" s="529">
        <f>Electricity!F4318</f>
        <v>0</v>
      </c>
      <c r="D4282" s="529">
        <f>Electricity!I4318</f>
        <v>0</v>
      </c>
      <c r="E4282" s="531" t="str">
        <f t="shared" si="137"/>
        <v>06/27/2024 07:00:00 AM</v>
      </c>
      <c r="F4282" s="530" t="str">
        <f t="shared" si="136"/>
        <v>Jun</v>
      </c>
    </row>
    <row r="4283" spans="1:6" x14ac:dyDescent="0.35">
      <c r="A4283" s="527">
        <f>Electricity!D4319</f>
        <v>45470</v>
      </c>
      <c r="B4283" s="528">
        <f>Electricity!E4319</f>
        <v>0.33333333333333337</v>
      </c>
      <c r="C4283" s="529">
        <f>Electricity!F4319</f>
        <v>0</v>
      </c>
      <c r="D4283" s="529">
        <f>Electricity!I4319</f>
        <v>0</v>
      </c>
      <c r="E4283" s="531" t="str">
        <f t="shared" si="137"/>
        <v>06/27/2024 08:00:00 AM</v>
      </c>
      <c r="F4283" s="530" t="str">
        <f t="shared" si="136"/>
        <v>Jun</v>
      </c>
    </row>
    <row r="4284" spans="1:6" x14ac:dyDescent="0.35">
      <c r="A4284" s="527">
        <f>Electricity!D4320</f>
        <v>45470</v>
      </c>
      <c r="B4284" s="528">
        <f>Electricity!E4320</f>
        <v>0.375</v>
      </c>
      <c r="C4284" s="529">
        <f>Electricity!F4320</f>
        <v>0</v>
      </c>
      <c r="D4284" s="529">
        <f>Electricity!I4320</f>
        <v>0</v>
      </c>
      <c r="E4284" s="531" t="str">
        <f t="shared" si="137"/>
        <v>06/27/2024 09:00:00 AM</v>
      </c>
      <c r="F4284" s="530" t="str">
        <f t="shared" si="136"/>
        <v>Jun</v>
      </c>
    </row>
    <row r="4285" spans="1:6" x14ac:dyDescent="0.35">
      <c r="A4285" s="527">
        <f>Electricity!D4321</f>
        <v>45470</v>
      </c>
      <c r="B4285" s="528">
        <f>Electricity!E4321</f>
        <v>0.41666666666666669</v>
      </c>
      <c r="C4285" s="529">
        <f>Electricity!F4321</f>
        <v>0</v>
      </c>
      <c r="D4285" s="529">
        <f>Electricity!I4321</f>
        <v>0</v>
      </c>
      <c r="E4285" s="531" t="str">
        <f t="shared" si="137"/>
        <v>06/27/2024 10:00:00 AM</v>
      </c>
      <c r="F4285" s="530" t="str">
        <f t="shared" si="136"/>
        <v>Jun</v>
      </c>
    </row>
    <row r="4286" spans="1:6" x14ac:dyDescent="0.35">
      <c r="A4286" s="527">
        <f>Electricity!D4322</f>
        <v>45470</v>
      </c>
      <c r="B4286" s="528">
        <f>Electricity!E4322</f>
        <v>0.45833333333333337</v>
      </c>
      <c r="C4286" s="529">
        <f>Electricity!F4322</f>
        <v>0</v>
      </c>
      <c r="D4286" s="529">
        <f>Electricity!I4322</f>
        <v>0</v>
      </c>
      <c r="E4286" s="531" t="str">
        <f t="shared" si="137"/>
        <v>06/27/2024 11:00:00 AM</v>
      </c>
      <c r="F4286" s="530" t="str">
        <f t="shared" si="136"/>
        <v>Jun</v>
      </c>
    </row>
    <row r="4287" spans="1:6" x14ac:dyDescent="0.35">
      <c r="A4287" s="527">
        <f>Electricity!D4323</f>
        <v>45470</v>
      </c>
      <c r="B4287" s="528">
        <f>Electricity!E4323</f>
        <v>0.50000000000000011</v>
      </c>
      <c r="C4287" s="529">
        <f>Electricity!F4323</f>
        <v>0</v>
      </c>
      <c r="D4287" s="529">
        <f>Electricity!I4323</f>
        <v>0</v>
      </c>
      <c r="E4287" s="531" t="str">
        <f t="shared" si="137"/>
        <v>06/27/2024 12:00:00 PM</v>
      </c>
      <c r="F4287" s="530" t="str">
        <f t="shared" si="136"/>
        <v>Jun</v>
      </c>
    </row>
    <row r="4288" spans="1:6" x14ac:dyDescent="0.35">
      <c r="A4288" s="527">
        <f>Electricity!D4324</f>
        <v>45470</v>
      </c>
      <c r="B4288" s="528">
        <f>Electricity!E4324</f>
        <v>0.54166666666666674</v>
      </c>
      <c r="C4288" s="529">
        <f>Electricity!F4324</f>
        <v>0</v>
      </c>
      <c r="D4288" s="529">
        <f>Electricity!I4324</f>
        <v>0</v>
      </c>
      <c r="E4288" s="531" t="str">
        <f t="shared" si="137"/>
        <v>06/27/2024 01:00:00 PM</v>
      </c>
      <c r="F4288" s="530" t="str">
        <f t="shared" si="136"/>
        <v>Jun</v>
      </c>
    </row>
    <row r="4289" spans="1:6" x14ac:dyDescent="0.35">
      <c r="A4289" s="527">
        <f>Electricity!D4325</f>
        <v>45470</v>
      </c>
      <c r="B4289" s="528">
        <f>Electricity!E4325</f>
        <v>0.58333333333333337</v>
      </c>
      <c r="C4289" s="529">
        <f>Electricity!F4325</f>
        <v>0</v>
      </c>
      <c r="D4289" s="529">
        <f>Electricity!I4325</f>
        <v>0</v>
      </c>
      <c r="E4289" s="531" t="str">
        <f t="shared" si="137"/>
        <v>06/27/2024 02:00:00 PM</v>
      </c>
      <c r="F4289" s="530" t="str">
        <f t="shared" si="136"/>
        <v>Jun</v>
      </c>
    </row>
    <row r="4290" spans="1:6" x14ac:dyDescent="0.35">
      <c r="A4290" s="527">
        <f>Electricity!D4326</f>
        <v>45470</v>
      </c>
      <c r="B4290" s="528">
        <f>Electricity!E4326</f>
        <v>0.62500000000000011</v>
      </c>
      <c r="C4290" s="529">
        <f>Electricity!F4326</f>
        <v>0</v>
      </c>
      <c r="D4290" s="529">
        <f>Electricity!I4326</f>
        <v>0</v>
      </c>
      <c r="E4290" s="531" t="str">
        <f t="shared" si="137"/>
        <v>06/27/2024 03:00:00 PM</v>
      </c>
      <c r="F4290" s="530" t="str">
        <f t="shared" si="136"/>
        <v>Jun</v>
      </c>
    </row>
    <row r="4291" spans="1:6" x14ac:dyDescent="0.35">
      <c r="A4291" s="527">
        <f>Electricity!D4327</f>
        <v>45470</v>
      </c>
      <c r="B4291" s="528">
        <f>Electricity!E4327</f>
        <v>0.66666666666666674</v>
      </c>
      <c r="C4291" s="529">
        <f>Electricity!F4327</f>
        <v>0</v>
      </c>
      <c r="D4291" s="529">
        <f>Electricity!I4327</f>
        <v>0</v>
      </c>
      <c r="E4291" s="531" t="str">
        <f t="shared" si="137"/>
        <v>06/27/2024 04:00:00 PM</v>
      </c>
      <c r="F4291" s="530" t="str">
        <f t="shared" ref="F4291:F4354" si="138">TEXT(A4291,"mmm")</f>
        <v>Jun</v>
      </c>
    </row>
    <row r="4292" spans="1:6" x14ac:dyDescent="0.35">
      <c r="A4292" s="527">
        <f>Electricity!D4328</f>
        <v>45470</v>
      </c>
      <c r="B4292" s="528">
        <f>Electricity!E4328</f>
        <v>0.70833333333333337</v>
      </c>
      <c r="C4292" s="529">
        <f>Electricity!F4328</f>
        <v>0</v>
      </c>
      <c r="D4292" s="529">
        <f>Electricity!I4328</f>
        <v>0</v>
      </c>
      <c r="E4292" s="531" t="str">
        <f t="shared" si="137"/>
        <v>06/27/2024 05:00:00 PM</v>
      </c>
      <c r="F4292" s="530" t="str">
        <f t="shared" si="138"/>
        <v>Jun</v>
      </c>
    </row>
    <row r="4293" spans="1:6" x14ac:dyDescent="0.35">
      <c r="A4293" s="527">
        <f>Electricity!D4329</f>
        <v>45470</v>
      </c>
      <c r="B4293" s="528">
        <f>Electricity!E4329</f>
        <v>0.75000000000000011</v>
      </c>
      <c r="C4293" s="529">
        <f>Electricity!F4329</f>
        <v>0</v>
      </c>
      <c r="D4293" s="529">
        <f>Electricity!I4329</f>
        <v>0</v>
      </c>
      <c r="E4293" s="531" t="str">
        <f t="shared" si="137"/>
        <v>06/27/2024 06:00:00 PM</v>
      </c>
      <c r="F4293" s="530" t="str">
        <f t="shared" si="138"/>
        <v>Jun</v>
      </c>
    </row>
    <row r="4294" spans="1:6" x14ac:dyDescent="0.35">
      <c r="A4294" s="527">
        <f>Electricity!D4330</f>
        <v>45470</v>
      </c>
      <c r="B4294" s="528">
        <f>Electricity!E4330</f>
        <v>0.79166666666666674</v>
      </c>
      <c r="C4294" s="529">
        <f>Electricity!F4330</f>
        <v>0</v>
      </c>
      <c r="D4294" s="529">
        <f>Electricity!I4330</f>
        <v>0</v>
      </c>
      <c r="E4294" s="531" t="str">
        <f t="shared" si="137"/>
        <v>06/27/2024 07:00:00 PM</v>
      </c>
      <c r="F4294" s="530" t="str">
        <f t="shared" si="138"/>
        <v>Jun</v>
      </c>
    </row>
    <row r="4295" spans="1:6" x14ac:dyDescent="0.35">
      <c r="A4295" s="527">
        <f>Electricity!D4331</f>
        <v>45470</v>
      </c>
      <c r="B4295" s="528">
        <f>Electricity!E4331</f>
        <v>0.83333333333333337</v>
      </c>
      <c r="C4295" s="529">
        <f>Electricity!F4331</f>
        <v>0</v>
      </c>
      <c r="D4295" s="529">
        <f>Electricity!I4331</f>
        <v>0</v>
      </c>
      <c r="E4295" s="531" t="str">
        <f t="shared" si="137"/>
        <v>06/27/2024 08:00:00 PM</v>
      </c>
      <c r="F4295" s="530" t="str">
        <f t="shared" si="138"/>
        <v>Jun</v>
      </c>
    </row>
    <row r="4296" spans="1:6" x14ac:dyDescent="0.35">
      <c r="A4296" s="527">
        <f>Electricity!D4332</f>
        <v>45470</v>
      </c>
      <c r="B4296" s="528">
        <f>Electricity!E4332</f>
        <v>0.87500000000000011</v>
      </c>
      <c r="C4296" s="529">
        <f>Electricity!F4332</f>
        <v>0</v>
      </c>
      <c r="D4296" s="529">
        <f>Electricity!I4332</f>
        <v>0</v>
      </c>
      <c r="E4296" s="531" t="str">
        <f t="shared" si="137"/>
        <v>06/27/2024 09:00:00 PM</v>
      </c>
      <c r="F4296" s="530" t="str">
        <f t="shared" si="138"/>
        <v>Jun</v>
      </c>
    </row>
    <row r="4297" spans="1:6" x14ac:dyDescent="0.35">
      <c r="A4297" s="527">
        <f>Electricity!D4333</f>
        <v>45470</v>
      </c>
      <c r="B4297" s="528">
        <f>Electricity!E4333</f>
        <v>0.91666666666666674</v>
      </c>
      <c r="C4297" s="529">
        <f>Electricity!F4333</f>
        <v>0</v>
      </c>
      <c r="D4297" s="529">
        <f>Electricity!I4333</f>
        <v>0</v>
      </c>
      <c r="E4297" s="531" t="str">
        <f t="shared" si="137"/>
        <v>06/27/2024 10:00:00 PM</v>
      </c>
      <c r="F4297" s="530" t="str">
        <f t="shared" si="138"/>
        <v>Jun</v>
      </c>
    </row>
    <row r="4298" spans="1:6" x14ac:dyDescent="0.35">
      <c r="A4298" s="527">
        <f>Electricity!D4334</f>
        <v>45470</v>
      </c>
      <c r="B4298" s="528">
        <f>Electricity!E4334</f>
        <v>0.95833333333333337</v>
      </c>
      <c r="C4298" s="529">
        <f>Electricity!F4334</f>
        <v>0</v>
      </c>
      <c r="D4298" s="529">
        <f>Electricity!I4334</f>
        <v>0</v>
      </c>
      <c r="E4298" s="531" t="str">
        <f t="shared" si="137"/>
        <v>06/27/2024 11:00:00 PM</v>
      </c>
      <c r="F4298" s="530" t="str">
        <f t="shared" si="138"/>
        <v>Jun</v>
      </c>
    </row>
    <row r="4299" spans="1:6" x14ac:dyDescent="0.35">
      <c r="A4299" s="527">
        <f>Electricity!D4335</f>
        <v>45471</v>
      </c>
      <c r="B4299" s="528">
        <f>Electricity!E4335</f>
        <v>3.1225022567582528E-17</v>
      </c>
      <c r="C4299" s="529">
        <f>Electricity!F4335</f>
        <v>0</v>
      </c>
      <c r="D4299" s="529">
        <f>Electricity!I4335</f>
        <v>0</v>
      </c>
      <c r="E4299" s="531" t="str">
        <f t="shared" si="137"/>
        <v>06/28/2024 12:00:00 AM</v>
      </c>
      <c r="F4299" s="530" t="str">
        <f t="shared" si="138"/>
        <v>Jun</v>
      </c>
    </row>
    <row r="4300" spans="1:6" x14ac:dyDescent="0.35">
      <c r="A4300" s="527">
        <f>Electricity!D4336</f>
        <v>45471</v>
      </c>
      <c r="B4300" s="528">
        <f>Electricity!E4336</f>
        <v>4.1666666666666699E-2</v>
      </c>
      <c r="C4300" s="529">
        <f>Electricity!F4336</f>
        <v>0</v>
      </c>
      <c r="D4300" s="529">
        <f>Electricity!I4336</f>
        <v>0</v>
      </c>
      <c r="E4300" s="531" t="str">
        <f t="shared" si="137"/>
        <v>06/28/2024 01:00:00 AM</v>
      </c>
      <c r="F4300" s="530" t="str">
        <f t="shared" si="138"/>
        <v>Jun</v>
      </c>
    </row>
    <row r="4301" spans="1:6" x14ac:dyDescent="0.35">
      <c r="A4301" s="527">
        <f>Electricity!D4337</f>
        <v>45471</v>
      </c>
      <c r="B4301" s="528">
        <f>Electricity!E4337</f>
        <v>8.333333333333337E-2</v>
      </c>
      <c r="C4301" s="529">
        <f>Electricity!F4337</f>
        <v>0</v>
      </c>
      <c r="D4301" s="529">
        <f>Electricity!I4337</f>
        <v>0</v>
      </c>
      <c r="E4301" s="531" t="str">
        <f t="shared" si="137"/>
        <v>06/28/2024 02:00:00 AM</v>
      </c>
      <c r="F4301" s="530" t="str">
        <f t="shared" si="138"/>
        <v>Jun</v>
      </c>
    </row>
    <row r="4302" spans="1:6" x14ac:dyDescent="0.35">
      <c r="A4302" s="527">
        <f>Electricity!D4338</f>
        <v>45471</v>
      </c>
      <c r="B4302" s="528">
        <f>Electricity!E4338</f>
        <v>0.12500000000000006</v>
      </c>
      <c r="C4302" s="529">
        <f>Electricity!F4338</f>
        <v>0</v>
      </c>
      <c r="D4302" s="529">
        <f>Electricity!I4338</f>
        <v>0</v>
      </c>
      <c r="E4302" s="531" t="str">
        <f t="shared" si="137"/>
        <v>06/28/2024 03:00:00 AM</v>
      </c>
      <c r="F4302" s="530" t="str">
        <f t="shared" si="138"/>
        <v>Jun</v>
      </c>
    </row>
    <row r="4303" spans="1:6" x14ac:dyDescent="0.35">
      <c r="A4303" s="527">
        <f>Electricity!D4339</f>
        <v>45471</v>
      </c>
      <c r="B4303" s="528">
        <f>Electricity!E4339</f>
        <v>0.16666666666666669</v>
      </c>
      <c r="C4303" s="529">
        <f>Electricity!F4339</f>
        <v>0</v>
      </c>
      <c r="D4303" s="529">
        <f>Electricity!I4339</f>
        <v>0</v>
      </c>
      <c r="E4303" s="531" t="str">
        <f t="shared" si="137"/>
        <v>06/28/2024 04:00:00 AM</v>
      </c>
      <c r="F4303" s="530" t="str">
        <f t="shared" si="138"/>
        <v>Jun</v>
      </c>
    </row>
    <row r="4304" spans="1:6" x14ac:dyDescent="0.35">
      <c r="A4304" s="527">
        <f>Electricity!D4340</f>
        <v>45471</v>
      </c>
      <c r="B4304" s="528">
        <f>Electricity!E4340</f>
        <v>0.20833333333333337</v>
      </c>
      <c r="C4304" s="529">
        <f>Electricity!F4340</f>
        <v>0</v>
      </c>
      <c r="D4304" s="529">
        <f>Electricity!I4340</f>
        <v>0</v>
      </c>
      <c r="E4304" s="531" t="str">
        <f t="shared" si="137"/>
        <v>06/28/2024 05:00:00 AM</v>
      </c>
      <c r="F4304" s="530" t="str">
        <f t="shared" si="138"/>
        <v>Jun</v>
      </c>
    </row>
    <row r="4305" spans="1:6" x14ac:dyDescent="0.35">
      <c r="A4305" s="527">
        <f>Electricity!D4341</f>
        <v>45471</v>
      </c>
      <c r="B4305" s="528">
        <f>Electricity!E4341</f>
        <v>0.25</v>
      </c>
      <c r="C4305" s="529">
        <f>Electricity!F4341</f>
        <v>0</v>
      </c>
      <c r="D4305" s="529">
        <f>Electricity!I4341</f>
        <v>0</v>
      </c>
      <c r="E4305" s="531" t="str">
        <f t="shared" si="137"/>
        <v>06/28/2024 06:00:00 AM</v>
      </c>
      <c r="F4305" s="530" t="str">
        <f t="shared" si="138"/>
        <v>Jun</v>
      </c>
    </row>
    <row r="4306" spans="1:6" x14ac:dyDescent="0.35">
      <c r="A4306" s="527">
        <f>Electricity!D4342</f>
        <v>45471</v>
      </c>
      <c r="B4306" s="528">
        <f>Electricity!E4342</f>
        <v>0.29166666666666669</v>
      </c>
      <c r="C4306" s="529">
        <f>Electricity!F4342</f>
        <v>0</v>
      </c>
      <c r="D4306" s="529">
        <f>Electricity!I4342</f>
        <v>0</v>
      </c>
      <c r="E4306" s="531" t="str">
        <f t="shared" si="137"/>
        <v>06/28/2024 07:00:00 AM</v>
      </c>
      <c r="F4306" s="530" t="str">
        <f t="shared" si="138"/>
        <v>Jun</v>
      </c>
    </row>
    <row r="4307" spans="1:6" x14ac:dyDescent="0.35">
      <c r="A4307" s="527">
        <f>Electricity!D4343</f>
        <v>45471</v>
      </c>
      <c r="B4307" s="528">
        <f>Electricity!E4343</f>
        <v>0.33333333333333337</v>
      </c>
      <c r="C4307" s="529">
        <f>Electricity!F4343</f>
        <v>0</v>
      </c>
      <c r="D4307" s="529">
        <f>Electricity!I4343</f>
        <v>0</v>
      </c>
      <c r="E4307" s="531" t="str">
        <f t="shared" si="137"/>
        <v>06/28/2024 08:00:00 AM</v>
      </c>
      <c r="F4307" s="530" t="str">
        <f t="shared" si="138"/>
        <v>Jun</v>
      </c>
    </row>
    <row r="4308" spans="1:6" x14ac:dyDescent="0.35">
      <c r="A4308" s="527">
        <f>Electricity!D4344</f>
        <v>45471</v>
      </c>
      <c r="B4308" s="528">
        <f>Electricity!E4344</f>
        <v>0.375</v>
      </c>
      <c r="C4308" s="529">
        <f>Electricity!F4344</f>
        <v>0</v>
      </c>
      <c r="D4308" s="529">
        <f>Electricity!I4344</f>
        <v>0</v>
      </c>
      <c r="E4308" s="531" t="str">
        <f t="shared" si="137"/>
        <v>06/28/2024 09:00:00 AM</v>
      </c>
      <c r="F4308" s="530" t="str">
        <f t="shared" si="138"/>
        <v>Jun</v>
      </c>
    </row>
    <row r="4309" spans="1:6" x14ac:dyDescent="0.35">
      <c r="A4309" s="527">
        <f>Electricity!D4345</f>
        <v>45471</v>
      </c>
      <c r="B4309" s="528">
        <f>Electricity!E4345</f>
        <v>0.41666666666666669</v>
      </c>
      <c r="C4309" s="529">
        <f>Electricity!F4345</f>
        <v>0</v>
      </c>
      <c r="D4309" s="529">
        <f>Electricity!I4345</f>
        <v>0</v>
      </c>
      <c r="E4309" s="531" t="str">
        <f t="shared" si="137"/>
        <v>06/28/2024 10:00:00 AM</v>
      </c>
      <c r="F4309" s="530" t="str">
        <f t="shared" si="138"/>
        <v>Jun</v>
      </c>
    </row>
    <row r="4310" spans="1:6" x14ac:dyDescent="0.35">
      <c r="A4310" s="527">
        <f>Electricity!D4346</f>
        <v>45471</v>
      </c>
      <c r="B4310" s="528">
        <f>Electricity!E4346</f>
        <v>0.45833333333333337</v>
      </c>
      <c r="C4310" s="529">
        <f>Electricity!F4346</f>
        <v>0</v>
      </c>
      <c r="D4310" s="529">
        <f>Electricity!I4346</f>
        <v>0</v>
      </c>
      <c r="E4310" s="531" t="str">
        <f t="shared" si="137"/>
        <v>06/28/2024 11:00:00 AM</v>
      </c>
      <c r="F4310" s="530" t="str">
        <f t="shared" si="138"/>
        <v>Jun</v>
      </c>
    </row>
    <row r="4311" spans="1:6" x14ac:dyDescent="0.35">
      <c r="A4311" s="527">
        <f>Electricity!D4347</f>
        <v>45471</v>
      </c>
      <c r="B4311" s="528">
        <f>Electricity!E4347</f>
        <v>0.50000000000000011</v>
      </c>
      <c r="C4311" s="529">
        <f>Electricity!F4347</f>
        <v>0</v>
      </c>
      <c r="D4311" s="529">
        <f>Electricity!I4347</f>
        <v>0</v>
      </c>
      <c r="E4311" s="531" t="str">
        <f t="shared" si="137"/>
        <v>06/28/2024 12:00:00 PM</v>
      </c>
      <c r="F4311" s="530" t="str">
        <f t="shared" si="138"/>
        <v>Jun</v>
      </c>
    </row>
    <row r="4312" spans="1:6" x14ac:dyDescent="0.35">
      <c r="A4312" s="527">
        <f>Electricity!D4348</f>
        <v>45471</v>
      </c>
      <c r="B4312" s="528">
        <f>Electricity!E4348</f>
        <v>0.54166666666666674</v>
      </c>
      <c r="C4312" s="529">
        <f>Electricity!F4348</f>
        <v>0</v>
      </c>
      <c r="D4312" s="529">
        <f>Electricity!I4348</f>
        <v>0</v>
      </c>
      <c r="E4312" s="531" t="str">
        <f t="shared" si="137"/>
        <v>06/28/2024 01:00:00 PM</v>
      </c>
      <c r="F4312" s="530" t="str">
        <f t="shared" si="138"/>
        <v>Jun</v>
      </c>
    </row>
    <row r="4313" spans="1:6" x14ac:dyDescent="0.35">
      <c r="A4313" s="527">
        <f>Electricity!D4349</f>
        <v>45471</v>
      </c>
      <c r="B4313" s="528">
        <f>Electricity!E4349</f>
        <v>0.58333333333333337</v>
      </c>
      <c r="C4313" s="529">
        <f>Electricity!F4349</f>
        <v>0</v>
      </c>
      <c r="D4313" s="529">
        <f>Electricity!I4349</f>
        <v>0</v>
      </c>
      <c r="E4313" s="531" t="str">
        <f t="shared" si="137"/>
        <v>06/28/2024 02:00:00 PM</v>
      </c>
      <c r="F4313" s="530" t="str">
        <f t="shared" si="138"/>
        <v>Jun</v>
      </c>
    </row>
    <row r="4314" spans="1:6" x14ac:dyDescent="0.35">
      <c r="A4314" s="527">
        <f>Electricity!D4350</f>
        <v>45471</v>
      </c>
      <c r="B4314" s="528">
        <f>Electricity!E4350</f>
        <v>0.62500000000000011</v>
      </c>
      <c r="C4314" s="529">
        <f>Electricity!F4350</f>
        <v>0</v>
      </c>
      <c r="D4314" s="529">
        <f>Electricity!I4350</f>
        <v>0</v>
      </c>
      <c r="E4314" s="531" t="str">
        <f t="shared" si="137"/>
        <v>06/28/2024 03:00:00 PM</v>
      </c>
      <c r="F4314" s="530" t="str">
        <f t="shared" si="138"/>
        <v>Jun</v>
      </c>
    </row>
    <row r="4315" spans="1:6" x14ac:dyDescent="0.35">
      <c r="A4315" s="527">
        <f>Electricity!D4351</f>
        <v>45471</v>
      </c>
      <c r="B4315" s="528">
        <f>Electricity!E4351</f>
        <v>0.66666666666666674</v>
      </c>
      <c r="C4315" s="529">
        <f>Electricity!F4351</f>
        <v>0</v>
      </c>
      <c r="D4315" s="529">
        <f>Electricity!I4351</f>
        <v>0</v>
      </c>
      <c r="E4315" s="531" t="str">
        <f t="shared" si="137"/>
        <v>06/28/2024 04:00:00 PM</v>
      </c>
      <c r="F4315" s="530" t="str">
        <f t="shared" si="138"/>
        <v>Jun</v>
      </c>
    </row>
    <row r="4316" spans="1:6" x14ac:dyDescent="0.35">
      <c r="A4316" s="527">
        <f>Electricity!D4352</f>
        <v>45471</v>
      </c>
      <c r="B4316" s="528">
        <f>Electricity!E4352</f>
        <v>0.70833333333333337</v>
      </c>
      <c r="C4316" s="529">
        <f>Electricity!F4352</f>
        <v>0</v>
      </c>
      <c r="D4316" s="529">
        <f>Electricity!I4352</f>
        <v>0</v>
      </c>
      <c r="E4316" s="531" t="str">
        <f t="shared" si="137"/>
        <v>06/28/2024 05:00:00 PM</v>
      </c>
      <c r="F4316" s="530" t="str">
        <f t="shared" si="138"/>
        <v>Jun</v>
      </c>
    </row>
    <row r="4317" spans="1:6" x14ac:dyDescent="0.35">
      <c r="A4317" s="527">
        <f>Electricity!D4353</f>
        <v>45471</v>
      </c>
      <c r="B4317" s="528">
        <f>Electricity!E4353</f>
        <v>0.75000000000000011</v>
      </c>
      <c r="C4317" s="529">
        <f>Electricity!F4353</f>
        <v>0</v>
      </c>
      <c r="D4317" s="529">
        <f>Electricity!I4353</f>
        <v>0</v>
      </c>
      <c r="E4317" s="531" t="str">
        <f t="shared" si="137"/>
        <v>06/28/2024 06:00:00 PM</v>
      </c>
      <c r="F4317" s="530" t="str">
        <f t="shared" si="138"/>
        <v>Jun</v>
      </c>
    </row>
    <row r="4318" spans="1:6" x14ac:dyDescent="0.35">
      <c r="A4318" s="527">
        <f>Electricity!D4354</f>
        <v>45471</v>
      </c>
      <c r="B4318" s="528">
        <f>Electricity!E4354</f>
        <v>0.79166666666666674</v>
      </c>
      <c r="C4318" s="529">
        <f>Electricity!F4354</f>
        <v>0</v>
      </c>
      <c r="D4318" s="529">
        <f>Electricity!I4354</f>
        <v>0</v>
      </c>
      <c r="E4318" s="531" t="str">
        <f t="shared" si="137"/>
        <v>06/28/2024 07:00:00 PM</v>
      </c>
      <c r="F4318" s="530" t="str">
        <f t="shared" si="138"/>
        <v>Jun</v>
      </c>
    </row>
    <row r="4319" spans="1:6" x14ac:dyDescent="0.35">
      <c r="A4319" s="527">
        <f>Electricity!D4355</f>
        <v>45471</v>
      </c>
      <c r="B4319" s="528">
        <f>Electricity!E4355</f>
        <v>0.83333333333333337</v>
      </c>
      <c r="C4319" s="529">
        <f>Electricity!F4355</f>
        <v>0</v>
      </c>
      <c r="D4319" s="529">
        <f>Electricity!I4355</f>
        <v>0</v>
      </c>
      <c r="E4319" s="531" t="str">
        <f t="shared" si="137"/>
        <v>06/28/2024 08:00:00 PM</v>
      </c>
      <c r="F4319" s="530" t="str">
        <f t="shared" si="138"/>
        <v>Jun</v>
      </c>
    </row>
    <row r="4320" spans="1:6" x14ac:dyDescent="0.35">
      <c r="A4320" s="527">
        <f>Electricity!D4356</f>
        <v>45471</v>
      </c>
      <c r="B4320" s="528">
        <f>Electricity!E4356</f>
        <v>0.87500000000000011</v>
      </c>
      <c r="C4320" s="529">
        <f>Electricity!F4356</f>
        <v>0</v>
      </c>
      <c r="D4320" s="529">
        <f>Electricity!I4356</f>
        <v>0</v>
      </c>
      <c r="E4320" s="531" t="str">
        <f t="shared" si="137"/>
        <v>06/28/2024 09:00:00 PM</v>
      </c>
      <c r="F4320" s="530" t="str">
        <f t="shared" si="138"/>
        <v>Jun</v>
      </c>
    </row>
    <row r="4321" spans="1:6" x14ac:dyDescent="0.35">
      <c r="A4321" s="527">
        <f>Electricity!D4357</f>
        <v>45471</v>
      </c>
      <c r="B4321" s="528">
        <f>Electricity!E4357</f>
        <v>0.91666666666666674</v>
      </c>
      <c r="C4321" s="529">
        <f>Electricity!F4357</f>
        <v>0</v>
      </c>
      <c r="D4321" s="529">
        <f>Electricity!I4357</f>
        <v>0</v>
      </c>
      <c r="E4321" s="531" t="str">
        <f t="shared" si="137"/>
        <v>06/28/2024 10:00:00 PM</v>
      </c>
      <c r="F4321" s="530" t="str">
        <f t="shared" si="138"/>
        <v>Jun</v>
      </c>
    </row>
    <row r="4322" spans="1:6" x14ac:dyDescent="0.35">
      <c r="A4322" s="527">
        <f>Electricity!D4358</f>
        <v>45471</v>
      </c>
      <c r="B4322" s="528">
        <f>Electricity!E4358</f>
        <v>0.95833333333333337</v>
      </c>
      <c r="C4322" s="529">
        <f>Electricity!F4358</f>
        <v>0</v>
      </c>
      <c r="D4322" s="529">
        <f>Electricity!I4358</f>
        <v>0</v>
      </c>
      <c r="E4322" s="531" t="str">
        <f t="shared" si="137"/>
        <v>06/28/2024 11:00:00 PM</v>
      </c>
      <c r="F4322" s="530" t="str">
        <f t="shared" si="138"/>
        <v>Jun</v>
      </c>
    </row>
    <row r="4323" spans="1:6" x14ac:dyDescent="0.35">
      <c r="A4323" s="527">
        <f>Electricity!D4359</f>
        <v>45472</v>
      </c>
      <c r="B4323" s="528">
        <f>Electricity!E4359</f>
        <v>3.1225022567582528E-17</v>
      </c>
      <c r="C4323" s="529">
        <f>Electricity!F4359</f>
        <v>0</v>
      </c>
      <c r="D4323" s="529">
        <f>Electricity!I4359</f>
        <v>0</v>
      </c>
      <c r="E4323" s="531" t="str">
        <f t="shared" si="137"/>
        <v>06/29/2024 12:00:00 AM</v>
      </c>
      <c r="F4323" s="530" t="str">
        <f t="shared" si="138"/>
        <v>Jun</v>
      </c>
    </row>
    <row r="4324" spans="1:6" x14ac:dyDescent="0.35">
      <c r="A4324" s="527">
        <f>Electricity!D4360</f>
        <v>45472</v>
      </c>
      <c r="B4324" s="528">
        <f>Electricity!E4360</f>
        <v>4.1666666666666699E-2</v>
      </c>
      <c r="C4324" s="529">
        <f>Electricity!F4360</f>
        <v>0</v>
      </c>
      <c r="D4324" s="529">
        <f>Electricity!I4360</f>
        <v>0</v>
      </c>
      <c r="E4324" s="531" t="str">
        <f t="shared" si="137"/>
        <v>06/29/2024 01:00:00 AM</v>
      </c>
      <c r="F4324" s="530" t="str">
        <f t="shared" si="138"/>
        <v>Jun</v>
      </c>
    </row>
    <row r="4325" spans="1:6" x14ac:dyDescent="0.35">
      <c r="A4325" s="527">
        <f>Electricity!D4361</f>
        <v>45472</v>
      </c>
      <c r="B4325" s="528">
        <f>Electricity!E4361</f>
        <v>8.333333333333337E-2</v>
      </c>
      <c r="C4325" s="529">
        <f>Electricity!F4361</f>
        <v>0</v>
      </c>
      <c r="D4325" s="529">
        <f>Electricity!I4361</f>
        <v>0</v>
      </c>
      <c r="E4325" s="531" t="str">
        <f t="shared" si="137"/>
        <v>06/29/2024 02:00:00 AM</v>
      </c>
      <c r="F4325" s="530" t="str">
        <f t="shared" si="138"/>
        <v>Jun</v>
      </c>
    </row>
    <row r="4326" spans="1:6" x14ac:dyDescent="0.35">
      <c r="A4326" s="527">
        <f>Electricity!D4362</f>
        <v>45472</v>
      </c>
      <c r="B4326" s="528">
        <f>Electricity!E4362</f>
        <v>0.12500000000000006</v>
      </c>
      <c r="C4326" s="529">
        <f>Electricity!F4362</f>
        <v>0</v>
      </c>
      <c r="D4326" s="529">
        <f>Electricity!I4362</f>
        <v>0</v>
      </c>
      <c r="E4326" s="531" t="str">
        <f t="shared" si="137"/>
        <v>06/29/2024 03:00:00 AM</v>
      </c>
      <c r="F4326" s="530" t="str">
        <f t="shared" si="138"/>
        <v>Jun</v>
      </c>
    </row>
    <row r="4327" spans="1:6" x14ac:dyDescent="0.35">
      <c r="A4327" s="527">
        <f>Electricity!D4363</f>
        <v>45472</v>
      </c>
      <c r="B4327" s="528">
        <f>Electricity!E4363</f>
        <v>0.16666666666666669</v>
      </c>
      <c r="C4327" s="529">
        <f>Electricity!F4363</f>
        <v>0</v>
      </c>
      <c r="D4327" s="529">
        <f>Electricity!I4363</f>
        <v>0</v>
      </c>
      <c r="E4327" s="531" t="str">
        <f t="shared" si="137"/>
        <v>06/29/2024 04:00:00 AM</v>
      </c>
      <c r="F4327" s="530" t="str">
        <f t="shared" si="138"/>
        <v>Jun</v>
      </c>
    </row>
    <row r="4328" spans="1:6" x14ac:dyDescent="0.35">
      <c r="A4328" s="527">
        <f>Electricity!D4364</f>
        <v>45472</v>
      </c>
      <c r="B4328" s="528">
        <f>Electricity!E4364</f>
        <v>0.20833333333333337</v>
      </c>
      <c r="C4328" s="529">
        <f>Electricity!F4364</f>
        <v>0</v>
      </c>
      <c r="D4328" s="529">
        <f>Electricity!I4364</f>
        <v>0</v>
      </c>
      <c r="E4328" s="531" t="str">
        <f t="shared" si="137"/>
        <v>06/29/2024 05:00:00 AM</v>
      </c>
      <c r="F4328" s="530" t="str">
        <f t="shared" si="138"/>
        <v>Jun</v>
      </c>
    </row>
    <row r="4329" spans="1:6" x14ac:dyDescent="0.35">
      <c r="A4329" s="527">
        <f>Electricity!D4365</f>
        <v>45472</v>
      </c>
      <c r="B4329" s="528">
        <f>Electricity!E4365</f>
        <v>0.25</v>
      </c>
      <c r="C4329" s="529">
        <f>Electricity!F4365</f>
        <v>0</v>
      </c>
      <c r="D4329" s="529">
        <f>Electricity!I4365</f>
        <v>0</v>
      </c>
      <c r="E4329" s="531" t="str">
        <f t="shared" si="137"/>
        <v>06/29/2024 06:00:00 AM</v>
      </c>
      <c r="F4329" s="530" t="str">
        <f t="shared" si="138"/>
        <v>Jun</v>
      </c>
    </row>
    <row r="4330" spans="1:6" x14ac:dyDescent="0.35">
      <c r="A4330" s="527">
        <f>Electricity!D4366</f>
        <v>45472</v>
      </c>
      <c r="B4330" s="528">
        <f>Electricity!E4366</f>
        <v>0.29166666666666669</v>
      </c>
      <c r="C4330" s="529">
        <f>Electricity!F4366</f>
        <v>0</v>
      </c>
      <c r="D4330" s="529">
        <f>Electricity!I4366</f>
        <v>0</v>
      </c>
      <c r="E4330" s="531" t="str">
        <f t="shared" si="137"/>
        <v>06/29/2024 07:00:00 AM</v>
      </c>
      <c r="F4330" s="530" t="str">
        <f t="shared" si="138"/>
        <v>Jun</v>
      </c>
    </row>
    <row r="4331" spans="1:6" x14ac:dyDescent="0.35">
      <c r="A4331" s="527">
        <f>Electricity!D4367</f>
        <v>45472</v>
      </c>
      <c r="B4331" s="528">
        <f>Electricity!E4367</f>
        <v>0.33333333333333337</v>
      </c>
      <c r="C4331" s="529">
        <f>Electricity!F4367</f>
        <v>0</v>
      </c>
      <c r="D4331" s="529">
        <f>Electricity!I4367</f>
        <v>0</v>
      </c>
      <c r="E4331" s="531" t="str">
        <f t="shared" si="137"/>
        <v>06/29/2024 08:00:00 AM</v>
      </c>
      <c r="F4331" s="530" t="str">
        <f t="shared" si="138"/>
        <v>Jun</v>
      </c>
    </row>
    <row r="4332" spans="1:6" x14ac:dyDescent="0.35">
      <c r="A4332" s="527">
        <f>Electricity!D4368</f>
        <v>45472</v>
      </c>
      <c r="B4332" s="528">
        <f>Electricity!E4368</f>
        <v>0.375</v>
      </c>
      <c r="C4332" s="529">
        <f>Electricity!F4368</f>
        <v>0</v>
      </c>
      <c r="D4332" s="529">
        <f>Electricity!I4368</f>
        <v>0</v>
      </c>
      <c r="E4332" s="531" t="str">
        <f t="shared" si="137"/>
        <v>06/29/2024 09:00:00 AM</v>
      </c>
      <c r="F4332" s="530" t="str">
        <f t="shared" si="138"/>
        <v>Jun</v>
      </c>
    </row>
    <row r="4333" spans="1:6" x14ac:dyDescent="0.35">
      <c r="A4333" s="527">
        <f>Electricity!D4369</f>
        <v>45472</v>
      </c>
      <c r="B4333" s="528">
        <f>Electricity!E4369</f>
        <v>0.41666666666666669</v>
      </c>
      <c r="C4333" s="529">
        <f>Electricity!F4369</f>
        <v>0</v>
      </c>
      <c r="D4333" s="529">
        <f>Electricity!I4369</f>
        <v>0</v>
      </c>
      <c r="E4333" s="531" t="str">
        <f t="shared" si="137"/>
        <v>06/29/2024 10:00:00 AM</v>
      </c>
      <c r="F4333" s="530" t="str">
        <f t="shared" si="138"/>
        <v>Jun</v>
      </c>
    </row>
    <row r="4334" spans="1:6" x14ac:dyDescent="0.35">
      <c r="A4334" s="527">
        <f>Electricity!D4370</f>
        <v>45472</v>
      </c>
      <c r="B4334" s="528">
        <f>Electricity!E4370</f>
        <v>0.45833333333333337</v>
      </c>
      <c r="C4334" s="529">
        <f>Electricity!F4370</f>
        <v>0</v>
      </c>
      <c r="D4334" s="529">
        <f>Electricity!I4370</f>
        <v>0</v>
      </c>
      <c r="E4334" s="531" t="str">
        <f t="shared" si="137"/>
        <v>06/29/2024 11:00:00 AM</v>
      </c>
      <c r="F4334" s="530" t="str">
        <f t="shared" si="138"/>
        <v>Jun</v>
      </c>
    </row>
    <row r="4335" spans="1:6" x14ac:dyDescent="0.35">
      <c r="A4335" s="527">
        <f>Electricity!D4371</f>
        <v>45472</v>
      </c>
      <c r="B4335" s="528">
        <f>Electricity!E4371</f>
        <v>0.50000000000000011</v>
      </c>
      <c r="C4335" s="529">
        <f>Electricity!F4371</f>
        <v>0</v>
      </c>
      <c r="D4335" s="529">
        <f>Electricity!I4371</f>
        <v>0</v>
      </c>
      <c r="E4335" s="531" t="str">
        <f t="shared" si="137"/>
        <v>06/29/2024 12:00:00 PM</v>
      </c>
      <c r="F4335" s="530" t="str">
        <f t="shared" si="138"/>
        <v>Jun</v>
      </c>
    </row>
    <row r="4336" spans="1:6" x14ac:dyDescent="0.35">
      <c r="A4336" s="527">
        <f>Electricity!D4372</f>
        <v>45472</v>
      </c>
      <c r="B4336" s="528">
        <f>Electricity!E4372</f>
        <v>0.54166666666666674</v>
      </c>
      <c r="C4336" s="529">
        <f>Electricity!F4372</f>
        <v>0</v>
      </c>
      <c r="D4336" s="529">
        <f>Electricity!I4372</f>
        <v>0</v>
      </c>
      <c r="E4336" s="531" t="str">
        <f t="shared" si="137"/>
        <v>06/29/2024 01:00:00 PM</v>
      </c>
      <c r="F4336" s="530" t="str">
        <f t="shared" si="138"/>
        <v>Jun</v>
      </c>
    </row>
    <row r="4337" spans="1:6" x14ac:dyDescent="0.35">
      <c r="A4337" s="527">
        <f>Electricity!D4373</f>
        <v>45472</v>
      </c>
      <c r="B4337" s="528">
        <f>Electricity!E4373</f>
        <v>0.58333333333333337</v>
      </c>
      <c r="C4337" s="529">
        <f>Electricity!F4373</f>
        <v>0</v>
      </c>
      <c r="D4337" s="529">
        <f>Electricity!I4373</f>
        <v>0</v>
      </c>
      <c r="E4337" s="531" t="str">
        <f t="shared" si="137"/>
        <v>06/29/2024 02:00:00 PM</v>
      </c>
      <c r="F4337" s="530" t="str">
        <f t="shared" si="138"/>
        <v>Jun</v>
      </c>
    </row>
    <row r="4338" spans="1:6" x14ac:dyDescent="0.35">
      <c r="A4338" s="527">
        <f>Electricity!D4374</f>
        <v>45472</v>
      </c>
      <c r="B4338" s="528">
        <f>Electricity!E4374</f>
        <v>0.62500000000000011</v>
      </c>
      <c r="C4338" s="529">
        <f>Electricity!F4374</f>
        <v>0</v>
      </c>
      <c r="D4338" s="529">
        <f>Electricity!I4374</f>
        <v>0</v>
      </c>
      <c r="E4338" s="531" t="str">
        <f t="shared" si="137"/>
        <v>06/29/2024 03:00:00 PM</v>
      </c>
      <c r="F4338" s="530" t="str">
        <f t="shared" si="138"/>
        <v>Jun</v>
      </c>
    </row>
    <row r="4339" spans="1:6" x14ac:dyDescent="0.35">
      <c r="A4339" s="527">
        <f>Electricity!D4375</f>
        <v>45472</v>
      </c>
      <c r="B4339" s="528">
        <f>Electricity!E4375</f>
        <v>0.66666666666666674</v>
      </c>
      <c r="C4339" s="529">
        <f>Electricity!F4375</f>
        <v>0</v>
      </c>
      <c r="D4339" s="529">
        <f>Electricity!I4375</f>
        <v>0</v>
      </c>
      <c r="E4339" s="531" t="str">
        <f t="shared" si="137"/>
        <v>06/29/2024 04:00:00 PM</v>
      </c>
      <c r="F4339" s="530" t="str">
        <f t="shared" si="138"/>
        <v>Jun</v>
      </c>
    </row>
    <row r="4340" spans="1:6" x14ac:dyDescent="0.35">
      <c r="A4340" s="527">
        <f>Electricity!D4376</f>
        <v>45472</v>
      </c>
      <c r="B4340" s="528">
        <f>Electricity!E4376</f>
        <v>0.70833333333333337</v>
      </c>
      <c r="C4340" s="529">
        <f>Electricity!F4376</f>
        <v>0</v>
      </c>
      <c r="D4340" s="529">
        <f>Electricity!I4376</f>
        <v>0</v>
      </c>
      <c r="E4340" s="531" t="str">
        <f t="shared" ref="E4340:E4403" si="139">CONCATENATE(TEXT(A4340,"mm/dd/yyyy")," ",TEXT(B4340,"hh:mm:ss AM/PM"))</f>
        <v>06/29/2024 05:00:00 PM</v>
      </c>
      <c r="F4340" s="530" t="str">
        <f t="shared" si="138"/>
        <v>Jun</v>
      </c>
    </row>
    <row r="4341" spans="1:6" x14ac:dyDescent="0.35">
      <c r="A4341" s="527">
        <f>Electricity!D4377</f>
        <v>45472</v>
      </c>
      <c r="B4341" s="528">
        <f>Electricity!E4377</f>
        <v>0.75000000000000011</v>
      </c>
      <c r="C4341" s="529">
        <f>Electricity!F4377</f>
        <v>0</v>
      </c>
      <c r="D4341" s="529">
        <f>Electricity!I4377</f>
        <v>0</v>
      </c>
      <c r="E4341" s="531" t="str">
        <f t="shared" si="139"/>
        <v>06/29/2024 06:00:00 PM</v>
      </c>
      <c r="F4341" s="530" t="str">
        <f t="shared" si="138"/>
        <v>Jun</v>
      </c>
    </row>
    <row r="4342" spans="1:6" x14ac:dyDescent="0.35">
      <c r="A4342" s="527">
        <f>Electricity!D4378</f>
        <v>45472</v>
      </c>
      <c r="B4342" s="528">
        <f>Electricity!E4378</f>
        <v>0.79166666666666674</v>
      </c>
      <c r="C4342" s="529">
        <f>Electricity!F4378</f>
        <v>0</v>
      </c>
      <c r="D4342" s="529">
        <f>Electricity!I4378</f>
        <v>0</v>
      </c>
      <c r="E4342" s="531" t="str">
        <f t="shared" si="139"/>
        <v>06/29/2024 07:00:00 PM</v>
      </c>
      <c r="F4342" s="530" t="str">
        <f t="shared" si="138"/>
        <v>Jun</v>
      </c>
    </row>
    <row r="4343" spans="1:6" x14ac:dyDescent="0.35">
      <c r="A4343" s="527">
        <f>Electricity!D4379</f>
        <v>45472</v>
      </c>
      <c r="B4343" s="528">
        <f>Electricity!E4379</f>
        <v>0.83333333333333337</v>
      </c>
      <c r="C4343" s="529">
        <f>Electricity!F4379</f>
        <v>0</v>
      </c>
      <c r="D4343" s="529">
        <f>Electricity!I4379</f>
        <v>0</v>
      </c>
      <c r="E4343" s="531" t="str">
        <f t="shared" si="139"/>
        <v>06/29/2024 08:00:00 PM</v>
      </c>
      <c r="F4343" s="530" t="str">
        <f t="shared" si="138"/>
        <v>Jun</v>
      </c>
    </row>
    <row r="4344" spans="1:6" x14ac:dyDescent="0.35">
      <c r="A4344" s="527">
        <f>Electricity!D4380</f>
        <v>45472</v>
      </c>
      <c r="B4344" s="528">
        <f>Electricity!E4380</f>
        <v>0.87500000000000011</v>
      </c>
      <c r="C4344" s="529">
        <f>Electricity!F4380</f>
        <v>0</v>
      </c>
      <c r="D4344" s="529">
        <f>Electricity!I4380</f>
        <v>0</v>
      </c>
      <c r="E4344" s="531" t="str">
        <f t="shared" si="139"/>
        <v>06/29/2024 09:00:00 PM</v>
      </c>
      <c r="F4344" s="530" t="str">
        <f t="shared" si="138"/>
        <v>Jun</v>
      </c>
    </row>
    <row r="4345" spans="1:6" x14ac:dyDescent="0.35">
      <c r="A4345" s="527">
        <f>Electricity!D4381</f>
        <v>45472</v>
      </c>
      <c r="B4345" s="528">
        <f>Electricity!E4381</f>
        <v>0.91666666666666674</v>
      </c>
      <c r="C4345" s="529">
        <f>Electricity!F4381</f>
        <v>0</v>
      </c>
      <c r="D4345" s="529">
        <f>Electricity!I4381</f>
        <v>0</v>
      </c>
      <c r="E4345" s="531" t="str">
        <f t="shared" si="139"/>
        <v>06/29/2024 10:00:00 PM</v>
      </c>
      <c r="F4345" s="530" t="str">
        <f t="shared" si="138"/>
        <v>Jun</v>
      </c>
    </row>
    <row r="4346" spans="1:6" x14ac:dyDescent="0.35">
      <c r="A4346" s="527">
        <f>Electricity!D4382</f>
        <v>45472</v>
      </c>
      <c r="B4346" s="528">
        <f>Electricity!E4382</f>
        <v>0.95833333333333337</v>
      </c>
      <c r="C4346" s="529">
        <f>Electricity!F4382</f>
        <v>0</v>
      </c>
      <c r="D4346" s="529">
        <f>Electricity!I4382</f>
        <v>0</v>
      </c>
      <c r="E4346" s="531" t="str">
        <f t="shared" si="139"/>
        <v>06/29/2024 11:00:00 PM</v>
      </c>
      <c r="F4346" s="530" t="str">
        <f t="shared" si="138"/>
        <v>Jun</v>
      </c>
    </row>
    <row r="4347" spans="1:6" x14ac:dyDescent="0.35">
      <c r="A4347" s="527">
        <f>Electricity!D4383</f>
        <v>45473</v>
      </c>
      <c r="B4347" s="528">
        <f>Electricity!E4383</f>
        <v>3.1225022567582528E-17</v>
      </c>
      <c r="C4347" s="529">
        <f>Electricity!F4383</f>
        <v>0</v>
      </c>
      <c r="D4347" s="529">
        <f>Electricity!I4383</f>
        <v>0</v>
      </c>
      <c r="E4347" s="531" t="str">
        <f t="shared" si="139"/>
        <v>06/30/2024 12:00:00 AM</v>
      </c>
      <c r="F4347" s="530" t="str">
        <f t="shared" si="138"/>
        <v>Jun</v>
      </c>
    </row>
    <row r="4348" spans="1:6" x14ac:dyDescent="0.35">
      <c r="A4348" s="527">
        <f>Electricity!D4384</f>
        <v>45473</v>
      </c>
      <c r="B4348" s="528">
        <f>Electricity!E4384</f>
        <v>4.1666666666666699E-2</v>
      </c>
      <c r="C4348" s="529">
        <f>Electricity!F4384</f>
        <v>0</v>
      </c>
      <c r="D4348" s="529">
        <f>Electricity!I4384</f>
        <v>0</v>
      </c>
      <c r="E4348" s="531" t="str">
        <f t="shared" si="139"/>
        <v>06/30/2024 01:00:00 AM</v>
      </c>
      <c r="F4348" s="530" t="str">
        <f t="shared" si="138"/>
        <v>Jun</v>
      </c>
    </row>
    <row r="4349" spans="1:6" x14ac:dyDescent="0.35">
      <c r="A4349" s="527">
        <f>Electricity!D4385</f>
        <v>45473</v>
      </c>
      <c r="B4349" s="528">
        <f>Electricity!E4385</f>
        <v>8.333333333333337E-2</v>
      </c>
      <c r="C4349" s="529">
        <f>Electricity!F4385</f>
        <v>0</v>
      </c>
      <c r="D4349" s="529">
        <f>Electricity!I4385</f>
        <v>0</v>
      </c>
      <c r="E4349" s="531" t="str">
        <f t="shared" si="139"/>
        <v>06/30/2024 02:00:00 AM</v>
      </c>
      <c r="F4349" s="530" t="str">
        <f t="shared" si="138"/>
        <v>Jun</v>
      </c>
    </row>
    <row r="4350" spans="1:6" x14ac:dyDescent="0.35">
      <c r="A4350" s="527">
        <f>Electricity!D4386</f>
        <v>45473</v>
      </c>
      <c r="B4350" s="528">
        <f>Electricity!E4386</f>
        <v>0.12500000000000006</v>
      </c>
      <c r="C4350" s="529">
        <f>Electricity!F4386</f>
        <v>0</v>
      </c>
      <c r="D4350" s="529">
        <f>Electricity!I4386</f>
        <v>0</v>
      </c>
      <c r="E4350" s="531" t="str">
        <f t="shared" si="139"/>
        <v>06/30/2024 03:00:00 AM</v>
      </c>
      <c r="F4350" s="530" t="str">
        <f t="shared" si="138"/>
        <v>Jun</v>
      </c>
    </row>
    <row r="4351" spans="1:6" x14ac:dyDescent="0.35">
      <c r="A4351" s="527">
        <f>Electricity!D4387</f>
        <v>45473</v>
      </c>
      <c r="B4351" s="528">
        <f>Electricity!E4387</f>
        <v>0.16666666666666669</v>
      </c>
      <c r="C4351" s="529">
        <f>Electricity!F4387</f>
        <v>0</v>
      </c>
      <c r="D4351" s="529">
        <f>Electricity!I4387</f>
        <v>0</v>
      </c>
      <c r="E4351" s="531" t="str">
        <f t="shared" si="139"/>
        <v>06/30/2024 04:00:00 AM</v>
      </c>
      <c r="F4351" s="530" t="str">
        <f t="shared" si="138"/>
        <v>Jun</v>
      </c>
    </row>
    <row r="4352" spans="1:6" x14ac:dyDescent="0.35">
      <c r="A4352" s="527">
        <f>Electricity!D4388</f>
        <v>45473</v>
      </c>
      <c r="B4352" s="528">
        <f>Electricity!E4388</f>
        <v>0.20833333333333337</v>
      </c>
      <c r="C4352" s="529">
        <f>Electricity!F4388</f>
        <v>0</v>
      </c>
      <c r="D4352" s="529">
        <f>Electricity!I4388</f>
        <v>0</v>
      </c>
      <c r="E4352" s="531" t="str">
        <f t="shared" si="139"/>
        <v>06/30/2024 05:00:00 AM</v>
      </c>
      <c r="F4352" s="530" t="str">
        <f t="shared" si="138"/>
        <v>Jun</v>
      </c>
    </row>
    <row r="4353" spans="1:6" x14ac:dyDescent="0.35">
      <c r="A4353" s="527">
        <f>Electricity!D4389</f>
        <v>45473</v>
      </c>
      <c r="B4353" s="528">
        <f>Electricity!E4389</f>
        <v>0.25</v>
      </c>
      <c r="C4353" s="529">
        <f>Electricity!F4389</f>
        <v>0</v>
      </c>
      <c r="D4353" s="529">
        <f>Electricity!I4389</f>
        <v>0</v>
      </c>
      <c r="E4353" s="531" t="str">
        <f t="shared" si="139"/>
        <v>06/30/2024 06:00:00 AM</v>
      </c>
      <c r="F4353" s="530" t="str">
        <f t="shared" si="138"/>
        <v>Jun</v>
      </c>
    </row>
    <row r="4354" spans="1:6" x14ac:dyDescent="0.35">
      <c r="A4354" s="527">
        <f>Electricity!D4390</f>
        <v>45473</v>
      </c>
      <c r="B4354" s="528">
        <f>Electricity!E4390</f>
        <v>0.29166666666666669</v>
      </c>
      <c r="C4354" s="529">
        <f>Electricity!F4390</f>
        <v>0</v>
      </c>
      <c r="D4354" s="529">
        <f>Electricity!I4390</f>
        <v>0</v>
      </c>
      <c r="E4354" s="531" t="str">
        <f t="shared" si="139"/>
        <v>06/30/2024 07:00:00 AM</v>
      </c>
      <c r="F4354" s="530" t="str">
        <f t="shared" si="138"/>
        <v>Jun</v>
      </c>
    </row>
    <row r="4355" spans="1:6" x14ac:dyDescent="0.35">
      <c r="A4355" s="527">
        <f>Electricity!D4391</f>
        <v>45473</v>
      </c>
      <c r="B4355" s="528">
        <f>Electricity!E4391</f>
        <v>0.33333333333333337</v>
      </c>
      <c r="C4355" s="529">
        <f>Electricity!F4391</f>
        <v>0</v>
      </c>
      <c r="D4355" s="529">
        <f>Electricity!I4391</f>
        <v>0</v>
      </c>
      <c r="E4355" s="531" t="str">
        <f t="shared" si="139"/>
        <v>06/30/2024 08:00:00 AM</v>
      </c>
      <c r="F4355" s="530" t="str">
        <f t="shared" ref="F4355:F4418" si="140">TEXT(A4355,"mmm")</f>
        <v>Jun</v>
      </c>
    </row>
    <row r="4356" spans="1:6" x14ac:dyDescent="0.35">
      <c r="A4356" s="527">
        <f>Electricity!D4392</f>
        <v>45473</v>
      </c>
      <c r="B4356" s="528">
        <f>Electricity!E4392</f>
        <v>0.375</v>
      </c>
      <c r="C4356" s="529">
        <f>Electricity!F4392</f>
        <v>0</v>
      </c>
      <c r="D4356" s="529">
        <f>Electricity!I4392</f>
        <v>0</v>
      </c>
      <c r="E4356" s="531" t="str">
        <f t="shared" si="139"/>
        <v>06/30/2024 09:00:00 AM</v>
      </c>
      <c r="F4356" s="530" t="str">
        <f t="shared" si="140"/>
        <v>Jun</v>
      </c>
    </row>
    <row r="4357" spans="1:6" x14ac:dyDescent="0.35">
      <c r="A4357" s="527">
        <f>Electricity!D4393</f>
        <v>45473</v>
      </c>
      <c r="B4357" s="528">
        <f>Electricity!E4393</f>
        <v>0.41666666666666669</v>
      </c>
      <c r="C4357" s="529">
        <f>Electricity!F4393</f>
        <v>0</v>
      </c>
      <c r="D4357" s="529">
        <f>Electricity!I4393</f>
        <v>0</v>
      </c>
      <c r="E4357" s="531" t="str">
        <f t="shared" si="139"/>
        <v>06/30/2024 10:00:00 AM</v>
      </c>
      <c r="F4357" s="530" t="str">
        <f t="shared" si="140"/>
        <v>Jun</v>
      </c>
    </row>
    <row r="4358" spans="1:6" x14ac:dyDescent="0.35">
      <c r="A4358" s="527">
        <f>Electricity!D4394</f>
        <v>45473</v>
      </c>
      <c r="B4358" s="528">
        <f>Electricity!E4394</f>
        <v>0.45833333333333337</v>
      </c>
      <c r="C4358" s="529">
        <f>Electricity!F4394</f>
        <v>0</v>
      </c>
      <c r="D4358" s="529">
        <f>Electricity!I4394</f>
        <v>0</v>
      </c>
      <c r="E4358" s="531" t="str">
        <f t="shared" si="139"/>
        <v>06/30/2024 11:00:00 AM</v>
      </c>
      <c r="F4358" s="530" t="str">
        <f t="shared" si="140"/>
        <v>Jun</v>
      </c>
    </row>
    <row r="4359" spans="1:6" x14ac:dyDescent="0.35">
      <c r="A4359" s="527">
        <f>Electricity!D4395</f>
        <v>45473</v>
      </c>
      <c r="B4359" s="528">
        <f>Electricity!E4395</f>
        <v>0.50000000000000011</v>
      </c>
      <c r="C4359" s="529">
        <f>Electricity!F4395</f>
        <v>0</v>
      </c>
      <c r="D4359" s="529">
        <f>Electricity!I4395</f>
        <v>0</v>
      </c>
      <c r="E4359" s="531" t="str">
        <f t="shared" si="139"/>
        <v>06/30/2024 12:00:00 PM</v>
      </c>
      <c r="F4359" s="530" t="str">
        <f t="shared" si="140"/>
        <v>Jun</v>
      </c>
    </row>
    <row r="4360" spans="1:6" x14ac:dyDescent="0.35">
      <c r="A4360" s="527">
        <f>Electricity!D4396</f>
        <v>45473</v>
      </c>
      <c r="B4360" s="528">
        <f>Electricity!E4396</f>
        <v>0.54166666666666674</v>
      </c>
      <c r="C4360" s="529">
        <f>Electricity!F4396</f>
        <v>0</v>
      </c>
      <c r="D4360" s="529">
        <f>Electricity!I4396</f>
        <v>0</v>
      </c>
      <c r="E4360" s="531" t="str">
        <f t="shared" si="139"/>
        <v>06/30/2024 01:00:00 PM</v>
      </c>
      <c r="F4360" s="530" t="str">
        <f t="shared" si="140"/>
        <v>Jun</v>
      </c>
    </row>
    <row r="4361" spans="1:6" x14ac:dyDescent="0.35">
      <c r="A4361" s="527">
        <f>Electricity!D4397</f>
        <v>45473</v>
      </c>
      <c r="B4361" s="528">
        <f>Electricity!E4397</f>
        <v>0.58333333333333337</v>
      </c>
      <c r="C4361" s="529">
        <f>Electricity!F4397</f>
        <v>0</v>
      </c>
      <c r="D4361" s="529">
        <f>Electricity!I4397</f>
        <v>0</v>
      </c>
      <c r="E4361" s="531" t="str">
        <f t="shared" si="139"/>
        <v>06/30/2024 02:00:00 PM</v>
      </c>
      <c r="F4361" s="530" t="str">
        <f t="shared" si="140"/>
        <v>Jun</v>
      </c>
    </row>
    <row r="4362" spans="1:6" x14ac:dyDescent="0.35">
      <c r="A4362" s="527">
        <f>Electricity!D4398</f>
        <v>45473</v>
      </c>
      <c r="B4362" s="528">
        <f>Electricity!E4398</f>
        <v>0.62500000000000011</v>
      </c>
      <c r="C4362" s="529">
        <f>Electricity!F4398</f>
        <v>0</v>
      </c>
      <c r="D4362" s="529">
        <f>Electricity!I4398</f>
        <v>0</v>
      </c>
      <c r="E4362" s="531" t="str">
        <f t="shared" si="139"/>
        <v>06/30/2024 03:00:00 PM</v>
      </c>
      <c r="F4362" s="530" t="str">
        <f t="shared" si="140"/>
        <v>Jun</v>
      </c>
    </row>
    <row r="4363" spans="1:6" x14ac:dyDescent="0.35">
      <c r="A4363" s="527">
        <f>Electricity!D4399</f>
        <v>45473</v>
      </c>
      <c r="B4363" s="528">
        <f>Electricity!E4399</f>
        <v>0.66666666666666674</v>
      </c>
      <c r="C4363" s="529">
        <f>Electricity!F4399</f>
        <v>0</v>
      </c>
      <c r="D4363" s="529">
        <f>Electricity!I4399</f>
        <v>0</v>
      </c>
      <c r="E4363" s="531" t="str">
        <f t="shared" si="139"/>
        <v>06/30/2024 04:00:00 PM</v>
      </c>
      <c r="F4363" s="530" t="str">
        <f t="shared" si="140"/>
        <v>Jun</v>
      </c>
    </row>
    <row r="4364" spans="1:6" x14ac:dyDescent="0.35">
      <c r="A4364" s="527">
        <f>Electricity!D4400</f>
        <v>45473</v>
      </c>
      <c r="B4364" s="528">
        <f>Electricity!E4400</f>
        <v>0.70833333333333337</v>
      </c>
      <c r="C4364" s="529">
        <f>Electricity!F4400</f>
        <v>0</v>
      </c>
      <c r="D4364" s="529">
        <f>Electricity!I4400</f>
        <v>0</v>
      </c>
      <c r="E4364" s="531" t="str">
        <f t="shared" si="139"/>
        <v>06/30/2024 05:00:00 PM</v>
      </c>
      <c r="F4364" s="530" t="str">
        <f t="shared" si="140"/>
        <v>Jun</v>
      </c>
    </row>
    <row r="4365" spans="1:6" x14ac:dyDescent="0.35">
      <c r="A4365" s="527">
        <f>Electricity!D4401</f>
        <v>45473</v>
      </c>
      <c r="B4365" s="528">
        <f>Electricity!E4401</f>
        <v>0.75000000000000011</v>
      </c>
      <c r="C4365" s="529">
        <f>Electricity!F4401</f>
        <v>0</v>
      </c>
      <c r="D4365" s="529">
        <f>Electricity!I4401</f>
        <v>0</v>
      </c>
      <c r="E4365" s="531" t="str">
        <f t="shared" si="139"/>
        <v>06/30/2024 06:00:00 PM</v>
      </c>
      <c r="F4365" s="530" t="str">
        <f t="shared" si="140"/>
        <v>Jun</v>
      </c>
    </row>
    <row r="4366" spans="1:6" x14ac:dyDescent="0.35">
      <c r="A4366" s="527">
        <f>Electricity!D4402</f>
        <v>45473</v>
      </c>
      <c r="B4366" s="528">
        <f>Electricity!E4402</f>
        <v>0.79166666666666674</v>
      </c>
      <c r="C4366" s="529">
        <f>Electricity!F4402</f>
        <v>0</v>
      </c>
      <c r="D4366" s="529">
        <f>Electricity!I4402</f>
        <v>0</v>
      </c>
      <c r="E4366" s="531" t="str">
        <f t="shared" si="139"/>
        <v>06/30/2024 07:00:00 PM</v>
      </c>
      <c r="F4366" s="530" t="str">
        <f t="shared" si="140"/>
        <v>Jun</v>
      </c>
    </row>
    <row r="4367" spans="1:6" x14ac:dyDescent="0.35">
      <c r="A4367" s="527">
        <f>Electricity!D4403</f>
        <v>45473</v>
      </c>
      <c r="B4367" s="528">
        <f>Electricity!E4403</f>
        <v>0.83333333333333337</v>
      </c>
      <c r="C4367" s="529">
        <f>Electricity!F4403</f>
        <v>0</v>
      </c>
      <c r="D4367" s="529">
        <f>Electricity!I4403</f>
        <v>0</v>
      </c>
      <c r="E4367" s="531" t="str">
        <f t="shared" si="139"/>
        <v>06/30/2024 08:00:00 PM</v>
      </c>
      <c r="F4367" s="530" t="str">
        <f t="shared" si="140"/>
        <v>Jun</v>
      </c>
    </row>
    <row r="4368" spans="1:6" x14ac:dyDescent="0.35">
      <c r="A4368" s="527">
        <f>Electricity!D4404</f>
        <v>45473</v>
      </c>
      <c r="B4368" s="528">
        <f>Electricity!E4404</f>
        <v>0.87500000000000011</v>
      </c>
      <c r="C4368" s="529">
        <f>Electricity!F4404</f>
        <v>0</v>
      </c>
      <c r="D4368" s="529">
        <f>Electricity!I4404</f>
        <v>0</v>
      </c>
      <c r="E4368" s="531" t="str">
        <f t="shared" si="139"/>
        <v>06/30/2024 09:00:00 PM</v>
      </c>
      <c r="F4368" s="530" t="str">
        <f t="shared" si="140"/>
        <v>Jun</v>
      </c>
    </row>
    <row r="4369" spans="1:6" x14ac:dyDescent="0.35">
      <c r="A4369" s="527">
        <f>Electricity!D4405</f>
        <v>45473</v>
      </c>
      <c r="B4369" s="528">
        <f>Electricity!E4405</f>
        <v>0.91666666666666674</v>
      </c>
      <c r="C4369" s="529">
        <f>Electricity!F4405</f>
        <v>0</v>
      </c>
      <c r="D4369" s="529">
        <f>Electricity!I4405</f>
        <v>0</v>
      </c>
      <c r="E4369" s="531" t="str">
        <f t="shared" si="139"/>
        <v>06/30/2024 10:00:00 PM</v>
      </c>
      <c r="F4369" s="530" t="str">
        <f t="shared" si="140"/>
        <v>Jun</v>
      </c>
    </row>
    <row r="4370" spans="1:6" x14ac:dyDescent="0.35">
      <c r="A4370" s="527">
        <f>Electricity!D4406</f>
        <v>45473</v>
      </c>
      <c r="B4370" s="528">
        <f>Electricity!E4406</f>
        <v>0.95833333333333337</v>
      </c>
      <c r="C4370" s="529">
        <f>Electricity!F4406</f>
        <v>0</v>
      </c>
      <c r="D4370" s="529">
        <f>Electricity!I4406</f>
        <v>0</v>
      </c>
      <c r="E4370" s="531" t="str">
        <f t="shared" si="139"/>
        <v>06/30/2024 11:00:00 PM</v>
      </c>
      <c r="F4370" s="530" t="str">
        <f t="shared" si="140"/>
        <v>Jun</v>
      </c>
    </row>
    <row r="4371" spans="1:6" x14ac:dyDescent="0.35">
      <c r="A4371" s="527">
        <f>Electricity!D4407</f>
        <v>45474</v>
      </c>
      <c r="B4371" s="528">
        <f>Electricity!E4407</f>
        <v>3.1225022567582528E-17</v>
      </c>
      <c r="C4371" s="529">
        <f>Electricity!F4407</f>
        <v>0</v>
      </c>
      <c r="D4371" s="529">
        <f>Electricity!I4407</f>
        <v>0</v>
      </c>
      <c r="E4371" s="531" t="str">
        <f t="shared" si="139"/>
        <v>07/01/2024 12:00:00 AM</v>
      </c>
      <c r="F4371" s="530" t="str">
        <f t="shared" si="140"/>
        <v>Jul</v>
      </c>
    </row>
    <row r="4372" spans="1:6" x14ac:dyDescent="0.35">
      <c r="A4372" s="527">
        <f>Electricity!D4408</f>
        <v>45474</v>
      </c>
      <c r="B4372" s="528">
        <f>Electricity!E4408</f>
        <v>4.1666666666666699E-2</v>
      </c>
      <c r="C4372" s="529">
        <f>Electricity!F4408</f>
        <v>0</v>
      </c>
      <c r="D4372" s="529">
        <f>Electricity!I4408</f>
        <v>0</v>
      </c>
      <c r="E4372" s="531" t="str">
        <f t="shared" si="139"/>
        <v>07/01/2024 01:00:00 AM</v>
      </c>
      <c r="F4372" s="530" t="str">
        <f t="shared" si="140"/>
        <v>Jul</v>
      </c>
    </row>
    <row r="4373" spans="1:6" x14ac:dyDescent="0.35">
      <c r="A4373" s="527">
        <f>Electricity!D4409</f>
        <v>45474</v>
      </c>
      <c r="B4373" s="528">
        <f>Electricity!E4409</f>
        <v>8.333333333333337E-2</v>
      </c>
      <c r="C4373" s="529">
        <f>Electricity!F4409</f>
        <v>0</v>
      </c>
      <c r="D4373" s="529">
        <f>Electricity!I4409</f>
        <v>0</v>
      </c>
      <c r="E4373" s="531" t="str">
        <f t="shared" si="139"/>
        <v>07/01/2024 02:00:00 AM</v>
      </c>
      <c r="F4373" s="530" t="str">
        <f t="shared" si="140"/>
        <v>Jul</v>
      </c>
    </row>
    <row r="4374" spans="1:6" x14ac:dyDescent="0.35">
      <c r="A4374" s="527">
        <f>Electricity!D4410</f>
        <v>45474</v>
      </c>
      <c r="B4374" s="528">
        <f>Electricity!E4410</f>
        <v>0.12500000000000006</v>
      </c>
      <c r="C4374" s="529">
        <f>Electricity!F4410</f>
        <v>0</v>
      </c>
      <c r="D4374" s="529">
        <f>Electricity!I4410</f>
        <v>0</v>
      </c>
      <c r="E4374" s="531" t="str">
        <f t="shared" si="139"/>
        <v>07/01/2024 03:00:00 AM</v>
      </c>
      <c r="F4374" s="530" t="str">
        <f t="shared" si="140"/>
        <v>Jul</v>
      </c>
    </row>
    <row r="4375" spans="1:6" x14ac:dyDescent="0.35">
      <c r="A4375" s="527">
        <f>Electricity!D4411</f>
        <v>45474</v>
      </c>
      <c r="B4375" s="528">
        <f>Electricity!E4411</f>
        <v>0.16666666666666669</v>
      </c>
      <c r="C4375" s="529">
        <f>Electricity!F4411</f>
        <v>0</v>
      </c>
      <c r="D4375" s="529">
        <f>Electricity!I4411</f>
        <v>0</v>
      </c>
      <c r="E4375" s="531" t="str">
        <f t="shared" si="139"/>
        <v>07/01/2024 04:00:00 AM</v>
      </c>
      <c r="F4375" s="530" t="str">
        <f t="shared" si="140"/>
        <v>Jul</v>
      </c>
    </row>
    <row r="4376" spans="1:6" x14ac:dyDescent="0.35">
      <c r="A4376" s="527">
        <f>Electricity!D4412</f>
        <v>45474</v>
      </c>
      <c r="B4376" s="528">
        <f>Electricity!E4412</f>
        <v>0.20833333333333337</v>
      </c>
      <c r="C4376" s="529">
        <f>Electricity!F4412</f>
        <v>0</v>
      </c>
      <c r="D4376" s="529">
        <f>Electricity!I4412</f>
        <v>0</v>
      </c>
      <c r="E4376" s="531" t="str">
        <f t="shared" si="139"/>
        <v>07/01/2024 05:00:00 AM</v>
      </c>
      <c r="F4376" s="530" t="str">
        <f t="shared" si="140"/>
        <v>Jul</v>
      </c>
    </row>
    <row r="4377" spans="1:6" x14ac:dyDescent="0.35">
      <c r="A4377" s="527">
        <f>Electricity!D4413</f>
        <v>45474</v>
      </c>
      <c r="B4377" s="528">
        <f>Electricity!E4413</f>
        <v>0.25</v>
      </c>
      <c r="C4377" s="529">
        <f>Electricity!F4413</f>
        <v>0</v>
      </c>
      <c r="D4377" s="529">
        <f>Electricity!I4413</f>
        <v>0</v>
      </c>
      <c r="E4377" s="531" t="str">
        <f t="shared" si="139"/>
        <v>07/01/2024 06:00:00 AM</v>
      </c>
      <c r="F4377" s="530" t="str">
        <f t="shared" si="140"/>
        <v>Jul</v>
      </c>
    </row>
    <row r="4378" spans="1:6" x14ac:dyDescent="0.35">
      <c r="A4378" s="527">
        <f>Electricity!D4414</f>
        <v>45474</v>
      </c>
      <c r="B4378" s="528">
        <f>Electricity!E4414</f>
        <v>0.29166666666666669</v>
      </c>
      <c r="C4378" s="529">
        <f>Electricity!F4414</f>
        <v>0</v>
      </c>
      <c r="D4378" s="529">
        <f>Electricity!I4414</f>
        <v>0</v>
      </c>
      <c r="E4378" s="531" t="str">
        <f t="shared" si="139"/>
        <v>07/01/2024 07:00:00 AM</v>
      </c>
      <c r="F4378" s="530" t="str">
        <f t="shared" si="140"/>
        <v>Jul</v>
      </c>
    </row>
    <row r="4379" spans="1:6" x14ac:dyDescent="0.35">
      <c r="A4379" s="527">
        <f>Electricity!D4415</f>
        <v>45474</v>
      </c>
      <c r="B4379" s="528">
        <f>Electricity!E4415</f>
        <v>0.33333333333333337</v>
      </c>
      <c r="C4379" s="529">
        <f>Electricity!F4415</f>
        <v>0</v>
      </c>
      <c r="D4379" s="529">
        <f>Electricity!I4415</f>
        <v>0</v>
      </c>
      <c r="E4379" s="531" t="str">
        <f t="shared" si="139"/>
        <v>07/01/2024 08:00:00 AM</v>
      </c>
      <c r="F4379" s="530" t="str">
        <f t="shared" si="140"/>
        <v>Jul</v>
      </c>
    </row>
    <row r="4380" spans="1:6" x14ac:dyDescent="0.35">
      <c r="A4380" s="527">
        <f>Electricity!D4416</f>
        <v>45474</v>
      </c>
      <c r="B4380" s="528">
        <f>Electricity!E4416</f>
        <v>0.375</v>
      </c>
      <c r="C4380" s="529">
        <f>Electricity!F4416</f>
        <v>0</v>
      </c>
      <c r="D4380" s="529">
        <f>Electricity!I4416</f>
        <v>0</v>
      </c>
      <c r="E4380" s="531" t="str">
        <f t="shared" si="139"/>
        <v>07/01/2024 09:00:00 AM</v>
      </c>
      <c r="F4380" s="530" t="str">
        <f t="shared" si="140"/>
        <v>Jul</v>
      </c>
    </row>
    <row r="4381" spans="1:6" x14ac:dyDescent="0.35">
      <c r="A4381" s="527">
        <f>Electricity!D4417</f>
        <v>45474</v>
      </c>
      <c r="B4381" s="528">
        <f>Electricity!E4417</f>
        <v>0.41666666666666669</v>
      </c>
      <c r="C4381" s="529">
        <f>Electricity!F4417</f>
        <v>0</v>
      </c>
      <c r="D4381" s="529">
        <f>Electricity!I4417</f>
        <v>0</v>
      </c>
      <c r="E4381" s="531" t="str">
        <f t="shared" si="139"/>
        <v>07/01/2024 10:00:00 AM</v>
      </c>
      <c r="F4381" s="530" t="str">
        <f t="shared" si="140"/>
        <v>Jul</v>
      </c>
    </row>
    <row r="4382" spans="1:6" x14ac:dyDescent="0.35">
      <c r="A4382" s="527">
        <f>Electricity!D4418</f>
        <v>45474</v>
      </c>
      <c r="B4382" s="528">
        <f>Electricity!E4418</f>
        <v>0.45833333333333337</v>
      </c>
      <c r="C4382" s="529">
        <f>Electricity!F4418</f>
        <v>0</v>
      </c>
      <c r="D4382" s="529">
        <f>Electricity!I4418</f>
        <v>0</v>
      </c>
      <c r="E4382" s="531" t="str">
        <f t="shared" si="139"/>
        <v>07/01/2024 11:00:00 AM</v>
      </c>
      <c r="F4382" s="530" t="str">
        <f t="shared" si="140"/>
        <v>Jul</v>
      </c>
    </row>
    <row r="4383" spans="1:6" x14ac:dyDescent="0.35">
      <c r="A4383" s="527">
        <f>Electricity!D4419</f>
        <v>45474</v>
      </c>
      <c r="B4383" s="528">
        <f>Electricity!E4419</f>
        <v>0.50000000000000011</v>
      </c>
      <c r="C4383" s="529">
        <f>Electricity!F4419</f>
        <v>0</v>
      </c>
      <c r="D4383" s="529">
        <f>Electricity!I4419</f>
        <v>0</v>
      </c>
      <c r="E4383" s="531" t="str">
        <f t="shared" si="139"/>
        <v>07/01/2024 12:00:00 PM</v>
      </c>
      <c r="F4383" s="530" t="str">
        <f t="shared" si="140"/>
        <v>Jul</v>
      </c>
    </row>
    <row r="4384" spans="1:6" x14ac:dyDescent="0.35">
      <c r="A4384" s="527">
        <f>Electricity!D4420</f>
        <v>45474</v>
      </c>
      <c r="B4384" s="528">
        <f>Electricity!E4420</f>
        <v>0.54166666666666674</v>
      </c>
      <c r="C4384" s="529">
        <f>Electricity!F4420</f>
        <v>0</v>
      </c>
      <c r="D4384" s="529">
        <f>Electricity!I4420</f>
        <v>0</v>
      </c>
      <c r="E4384" s="531" t="str">
        <f t="shared" si="139"/>
        <v>07/01/2024 01:00:00 PM</v>
      </c>
      <c r="F4384" s="530" t="str">
        <f t="shared" si="140"/>
        <v>Jul</v>
      </c>
    </row>
    <row r="4385" spans="1:6" x14ac:dyDescent="0.35">
      <c r="A4385" s="527">
        <f>Electricity!D4421</f>
        <v>45474</v>
      </c>
      <c r="B4385" s="528">
        <f>Electricity!E4421</f>
        <v>0.58333333333333337</v>
      </c>
      <c r="C4385" s="529">
        <f>Electricity!F4421</f>
        <v>0</v>
      </c>
      <c r="D4385" s="529">
        <f>Electricity!I4421</f>
        <v>0</v>
      </c>
      <c r="E4385" s="531" t="str">
        <f t="shared" si="139"/>
        <v>07/01/2024 02:00:00 PM</v>
      </c>
      <c r="F4385" s="530" t="str">
        <f t="shared" si="140"/>
        <v>Jul</v>
      </c>
    </row>
    <row r="4386" spans="1:6" x14ac:dyDescent="0.35">
      <c r="A4386" s="527">
        <f>Electricity!D4422</f>
        <v>45474</v>
      </c>
      <c r="B4386" s="528">
        <f>Electricity!E4422</f>
        <v>0.62500000000000011</v>
      </c>
      <c r="C4386" s="529">
        <f>Electricity!F4422</f>
        <v>0</v>
      </c>
      <c r="D4386" s="529">
        <f>Electricity!I4422</f>
        <v>0</v>
      </c>
      <c r="E4386" s="531" t="str">
        <f t="shared" si="139"/>
        <v>07/01/2024 03:00:00 PM</v>
      </c>
      <c r="F4386" s="530" t="str">
        <f t="shared" si="140"/>
        <v>Jul</v>
      </c>
    </row>
    <row r="4387" spans="1:6" x14ac:dyDescent="0.35">
      <c r="A4387" s="527">
        <f>Electricity!D4423</f>
        <v>45474</v>
      </c>
      <c r="B4387" s="528">
        <f>Electricity!E4423</f>
        <v>0.66666666666666674</v>
      </c>
      <c r="C4387" s="529">
        <f>Electricity!F4423</f>
        <v>0</v>
      </c>
      <c r="D4387" s="529">
        <f>Electricity!I4423</f>
        <v>0</v>
      </c>
      <c r="E4387" s="531" t="str">
        <f t="shared" si="139"/>
        <v>07/01/2024 04:00:00 PM</v>
      </c>
      <c r="F4387" s="530" t="str">
        <f t="shared" si="140"/>
        <v>Jul</v>
      </c>
    </row>
    <row r="4388" spans="1:6" x14ac:dyDescent="0.35">
      <c r="A4388" s="527">
        <f>Electricity!D4424</f>
        <v>45474</v>
      </c>
      <c r="B4388" s="528">
        <f>Electricity!E4424</f>
        <v>0.70833333333333337</v>
      </c>
      <c r="C4388" s="529">
        <f>Electricity!F4424</f>
        <v>0</v>
      </c>
      <c r="D4388" s="529">
        <f>Electricity!I4424</f>
        <v>0</v>
      </c>
      <c r="E4388" s="531" t="str">
        <f t="shared" si="139"/>
        <v>07/01/2024 05:00:00 PM</v>
      </c>
      <c r="F4388" s="530" t="str">
        <f t="shared" si="140"/>
        <v>Jul</v>
      </c>
    </row>
    <row r="4389" spans="1:6" x14ac:dyDescent="0.35">
      <c r="A4389" s="527">
        <f>Electricity!D4425</f>
        <v>45474</v>
      </c>
      <c r="B4389" s="528">
        <f>Electricity!E4425</f>
        <v>0.75000000000000011</v>
      </c>
      <c r="C4389" s="529">
        <f>Electricity!F4425</f>
        <v>0</v>
      </c>
      <c r="D4389" s="529">
        <f>Electricity!I4425</f>
        <v>0</v>
      </c>
      <c r="E4389" s="531" t="str">
        <f t="shared" si="139"/>
        <v>07/01/2024 06:00:00 PM</v>
      </c>
      <c r="F4389" s="530" t="str">
        <f t="shared" si="140"/>
        <v>Jul</v>
      </c>
    </row>
    <row r="4390" spans="1:6" x14ac:dyDescent="0.35">
      <c r="A4390" s="527">
        <f>Electricity!D4426</f>
        <v>45474</v>
      </c>
      <c r="B4390" s="528">
        <f>Electricity!E4426</f>
        <v>0.79166666666666674</v>
      </c>
      <c r="C4390" s="529">
        <f>Electricity!F4426</f>
        <v>0</v>
      </c>
      <c r="D4390" s="529">
        <f>Electricity!I4426</f>
        <v>0</v>
      </c>
      <c r="E4390" s="531" t="str">
        <f t="shared" si="139"/>
        <v>07/01/2024 07:00:00 PM</v>
      </c>
      <c r="F4390" s="530" t="str">
        <f t="shared" si="140"/>
        <v>Jul</v>
      </c>
    </row>
    <row r="4391" spans="1:6" x14ac:dyDescent="0.35">
      <c r="A4391" s="527">
        <f>Electricity!D4427</f>
        <v>45474</v>
      </c>
      <c r="B4391" s="528">
        <f>Electricity!E4427</f>
        <v>0.83333333333333337</v>
      </c>
      <c r="C4391" s="529">
        <f>Electricity!F4427</f>
        <v>0</v>
      </c>
      <c r="D4391" s="529">
        <f>Electricity!I4427</f>
        <v>0</v>
      </c>
      <c r="E4391" s="531" t="str">
        <f t="shared" si="139"/>
        <v>07/01/2024 08:00:00 PM</v>
      </c>
      <c r="F4391" s="530" t="str">
        <f t="shared" si="140"/>
        <v>Jul</v>
      </c>
    </row>
    <row r="4392" spans="1:6" x14ac:dyDescent="0.35">
      <c r="A4392" s="527">
        <f>Electricity!D4428</f>
        <v>45474</v>
      </c>
      <c r="B4392" s="528">
        <f>Electricity!E4428</f>
        <v>0.87500000000000011</v>
      </c>
      <c r="C4392" s="529">
        <f>Electricity!F4428</f>
        <v>0</v>
      </c>
      <c r="D4392" s="529">
        <f>Electricity!I4428</f>
        <v>0</v>
      </c>
      <c r="E4392" s="531" t="str">
        <f t="shared" si="139"/>
        <v>07/01/2024 09:00:00 PM</v>
      </c>
      <c r="F4392" s="530" t="str">
        <f t="shared" si="140"/>
        <v>Jul</v>
      </c>
    </row>
    <row r="4393" spans="1:6" x14ac:dyDescent="0.35">
      <c r="A4393" s="527">
        <f>Electricity!D4429</f>
        <v>45474</v>
      </c>
      <c r="B4393" s="528">
        <f>Electricity!E4429</f>
        <v>0.91666666666666674</v>
      </c>
      <c r="C4393" s="529">
        <f>Electricity!F4429</f>
        <v>0</v>
      </c>
      <c r="D4393" s="529">
        <f>Electricity!I4429</f>
        <v>0</v>
      </c>
      <c r="E4393" s="531" t="str">
        <f t="shared" si="139"/>
        <v>07/01/2024 10:00:00 PM</v>
      </c>
      <c r="F4393" s="530" t="str">
        <f t="shared" si="140"/>
        <v>Jul</v>
      </c>
    </row>
    <row r="4394" spans="1:6" x14ac:dyDescent="0.35">
      <c r="A4394" s="527">
        <f>Electricity!D4430</f>
        <v>45474</v>
      </c>
      <c r="B4394" s="528">
        <f>Electricity!E4430</f>
        <v>0.95833333333333337</v>
      </c>
      <c r="C4394" s="529">
        <f>Electricity!F4430</f>
        <v>0</v>
      </c>
      <c r="D4394" s="529">
        <f>Electricity!I4430</f>
        <v>0</v>
      </c>
      <c r="E4394" s="531" t="str">
        <f t="shared" si="139"/>
        <v>07/01/2024 11:00:00 PM</v>
      </c>
      <c r="F4394" s="530" t="str">
        <f t="shared" si="140"/>
        <v>Jul</v>
      </c>
    </row>
    <row r="4395" spans="1:6" x14ac:dyDescent="0.35">
      <c r="A4395" s="527">
        <f>Electricity!D4431</f>
        <v>45475</v>
      </c>
      <c r="B4395" s="528">
        <f>Electricity!E4431</f>
        <v>3.1225022567582528E-17</v>
      </c>
      <c r="C4395" s="529">
        <f>Electricity!F4431</f>
        <v>0</v>
      </c>
      <c r="D4395" s="529">
        <f>Electricity!I4431</f>
        <v>0</v>
      </c>
      <c r="E4395" s="531" t="str">
        <f t="shared" si="139"/>
        <v>07/02/2024 12:00:00 AM</v>
      </c>
      <c r="F4395" s="530" t="str">
        <f t="shared" si="140"/>
        <v>Jul</v>
      </c>
    </row>
    <row r="4396" spans="1:6" x14ac:dyDescent="0.35">
      <c r="A4396" s="527">
        <f>Electricity!D4432</f>
        <v>45475</v>
      </c>
      <c r="B4396" s="528">
        <f>Electricity!E4432</f>
        <v>4.1666666666666699E-2</v>
      </c>
      <c r="C4396" s="529">
        <f>Electricity!F4432</f>
        <v>0</v>
      </c>
      <c r="D4396" s="529">
        <f>Electricity!I4432</f>
        <v>0</v>
      </c>
      <c r="E4396" s="531" t="str">
        <f t="shared" si="139"/>
        <v>07/02/2024 01:00:00 AM</v>
      </c>
      <c r="F4396" s="530" t="str">
        <f t="shared" si="140"/>
        <v>Jul</v>
      </c>
    </row>
    <row r="4397" spans="1:6" x14ac:dyDescent="0.35">
      <c r="A4397" s="527">
        <f>Electricity!D4433</f>
        <v>45475</v>
      </c>
      <c r="B4397" s="528">
        <f>Electricity!E4433</f>
        <v>8.333333333333337E-2</v>
      </c>
      <c r="C4397" s="529">
        <f>Electricity!F4433</f>
        <v>0</v>
      </c>
      <c r="D4397" s="529">
        <f>Electricity!I4433</f>
        <v>0</v>
      </c>
      <c r="E4397" s="531" t="str">
        <f t="shared" si="139"/>
        <v>07/02/2024 02:00:00 AM</v>
      </c>
      <c r="F4397" s="530" t="str">
        <f t="shared" si="140"/>
        <v>Jul</v>
      </c>
    </row>
    <row r="4398" spans="1:6" x14ac:dyDescent="0.35">
      <c r="A4398" s="527">
        <f>Electricity!D4434</f>
        <v>45475</v>
      </c>
      <c r="B4398" s="528">
        <f>Electricity!E4434</f>
        <v>0.12500000000000006</v>
      </c>
      <c r="C4398" s="529">
        <f>Electricity!F4434</f>
        <v>0</v>
      </c>
      <c r="D4398" s="529">
        <f>Electricity!I4434</f>
        <v>0</v>
      </c>
      <c r="E4398" s="531" t="str">
        <f t="shared" si="139"/>
        <v>07/02/2024 03:00:00 AM</v>
      </c>
      <c r="F4398" s="530" t="str">
        <f t="shared" si="140"/>
        <v>Jul</v>
      </c>
    </row>
    <row r="4399" spans="1:6" x14ac:dyDescent="0.35">
      <c r="A4399" s="527">
        <f>Electricity!D4435</f>
        <v>45475</v>
      </c>
      <c r="B4399" s="528">
        <f>Electricity!E4435</f>
        <v>0.16666666666666669</v>
      </c>
      <c r="C4399" s="529">
        <f>Electricity!F4435</f>
        <v>0</v>
      </c>
      <c r="D4399" s="529">
        <f>Electricity!I4435</f>
        <v>0</v>
      </c>
      <c r="E4399" s="531" t="str">
        <f t="shared" si="139"/>
        <v>07/02/2024 04:00:00 AM</v>
      </c>
      <c r="F4399" s="530" t="str">
        <f t="shared" si="140"/>
        <v>Jul</v>
      </c>
    </row>
    <row r="4400" spans="1:6" x14ac:dyDescent="0.35">
      <c r="A4400" s="527">
        <f>Electricity!D4436</f>
        <v>45475</v>
      </c>
      <c r="B4400" s="528">
        <f>Electricity!E4436</f>
        <v>0.20833333333333337</v>
      </c>
      <c r="C4400" s="529">
        <f>Electricity!F4436</f>
        <v>0</v>
      </c>
      <c r="D4400" s="529">
        <f>Electricity!I4436</f>
        <v>0</v>
      </c>
      <c r="E4400" s="531" t="str">
        <f t="shared" si="139"/>
        <v>07/02/2024 05:00:00 AM</v>
      </c>
      <c r="F4400" s="530" t="str">
        <f t="shared" si="140"/>
        <v>Jul</v>
      </c>
    </row>
    <row r="4401" spans="1:6" x14ac:dyDescent="0.35">
      <c r="A4401" s="527">
        <f>Electricity!D4437</f>
        <v>45475</v>
      </c>
      <c r="B4401" s="528">
        <f>Electricity!E4437</f>
        <v>0.25</v>
      </c>
      <c r="C4401" s="529">
        <f>Electricity!F4437</f>
        <v>0</v>
      </c>
      <c r="D4401" s="529">
        <f>Electricity!I4437</f>
        <v>0</v>
      </c>
      <c r="E4401" s="531" t="str">
        <f t="shared" si="139"/>
        <v>07/02/2024 06:00:00 AM</v>
      </c>
      <c r="F4401" s="530" t="str">
        <f t="shared" si="140"/>
        <v>Jul</v>
      </c>
    </row>
    <row r="4402" spans="1:6" x14ac:dyDescent="0.35">
      <c r="A4402" s="527">
        <f>Electricity!D4438</f>
        <v>45475</v>
      </c>
      <c r="B4402" s="528">
        <f>Electricity!E4438</f>
        <v>0.29166666666666669</v>
      </c>
      <c r="C4402" s="529">
        <f>Electricity!F4438</f>
        <v>0</v>
      </c>
      <c r="D4402" s="529">
        <f>Electricity!I4438</f>
        <v>0</v>
      </c>
      <c r="E4402" s="531" t="str">
        <f t="shared" si="139"/>
        <v>07/02/2024 07:00:00 AM</v>
      </c>
      <c r="F4402" s="530" t="str">
        <f t="shared" si="140"/>
        <v>Jul</v>
      </c>
    </row>
    <row r="4403" spans="1:6" x14ac:dyDescent="0.35">
      <c r="A4403" s="527">
        <f>Electricity!D4439</f>
        <v>45475</v>
      </c>
      <c r="B4403" s="528">
        <f>Electricity!E4439</f>
        <v>0.33333333333333337</v>
      </c>
      <c r="C4403" s="529">
        <f>Electricity!F4439</f>
        <v>0</v>
      </c>
      <c r="D4403" s="529">
        <f>Electricity!I4439</f>
        <v>0</v>
      </c>
      <c r="E4403" s="531" t="str">
        <f t="shared" si="139"/>
        <v>07/02/2024 08:00:00 AM</v>
      </c>
      <c r="F4403" s="530" t="str">
        <f t="shared" si="140"/>
        <v>Jul</v>
      </c>
    </row>
    <row r="4404" spans="1:6" x14ac:dyDescent="0.35">
      <c r="A4404" s="527">
        <f>Electricity!D4440</f>
        <v>45475</v>
      </c>
      <c r="B4404" s="528">
        <f>Electricity!E4440</f>
        <v>0.375</v>
      </c>
      <c r="C4404" s="529">
        <f>Electricity!F4440</f>
        <v>0</v>
      </c>
      <c r="D4404" s="529">
        <f>Electricity!I4440</f>
        <v>0</v>
      </c>
      <c r="E4404" s="531" t="str">
        <f t="shared" ref="E4404:E4467" si="141">CONCATENATE(TEXT(A4404,"mm/dd/yyyy")," ",TEXT(B4404,"hh:mm:ss AM/PM"))</f>
        <v>07/02/2024 09:00:00 AM</v>
      </c>
      <c r="F4404" s="530" t="str">
        <f t="shared" si="140"/>
        <v>Jul</v>
      </c>
    </row>
    <row r="4405" spans="1:6" x14ac:dyDescent="0.35">
      <c r="A4405" s="527">
        <f>Electricity!D4441</f>
        <v>45475</v>
      </c>
      <c r="B4405" s="528">
        <f>Electricity!E4441</f>
        <v>0.41666666666666669</v>
      </c>
      <c r="C4405" s="529">
        <f>Electricity!F4441</f>
        <v>0</v>
      </c>
      <c r="D4405" s="529">
        <f>Electricity!I4441</f>
        <v>0</v>
      </c>
      <c r="E4405" s="531" t="str">
        <f t="shared" si="141"/>
        <v>07/02/2024 10:00:00 AM</v>
      </c>
      <c r="F4405" s="530" t="str">
        <f t="shared" si="140"/>
        <v>Jul</v>
      </c>
    </row>
    <row r="4406" spans="1:6" x14ac:dyDescent="0.35">
      <c r="A4406" s="527">
        <f>Electricity!D4442</f>
        <v>45475</v>
      </c>
      <c r="B4406" s="528">
        <f>Electricity!E4442</f>
        <v>0.45833333333333337</v>
      </c>
      <c r="C4406" s="529">
        <f>Electricity!F4442</f>
        <v>0</v>
      </c>
      <c r="D4406" s="529">
        <f>Electricity!I4442</f>
        <v>0</v>
      </c>
      <c r="E4406" s="531" t="str">
        <f t="shared" si="141"/>
        <v>07/02/2024 11:00:00 AM</v>
      </c>
      <c r="F4406" s="530" t="str">
        <f t="shared" si="140"/>
        <v>Jul</v>
      </c>
    </row>
    <row r="4407" spans="1:6" x14ac:dyDescent="0.35">
      <c r="A4407" s="527">
        <f>Electricity!D4443</f>
        <v>45475</v>
      </c>
      <c r="B4407" s="528">
        <f>Electricity!E4443</f>
        <v>0.50000000000000011</v>
      </c>
      <c r="C4407" s="529">
        <f>Electricity!F4443</f>
        <v>0</v>
      </c>
      <c r="D4407" s="529">
        <f>Electricity!I4443</f>
        <v>0</v>
      </c>
      <c r="E4407" s="531" t="str">
        <f t="shared" si="141"/>
        <v>07/02/2024 12:00:00 PM</v>
      </c>
      <c r="F4407" s="530" t="str">
        <f t="shared" si="140"/>
        <v>Jul</v>
      </c>
    </row>
    <row r="4408" spans="1:6" x14ac:dyDescent="0.35">
      <c r="A4408" s="527">
        <f>Electricity!D4444</f>
        <v>45475</v>
      </c>
      <c r="B4408" s="528">
        <f>Electricity!E4444</f>
        <v>0.54166666666666674</v>
      </c>
      <c r="C4408" s="529">
        <f>Electricity!F4444</f>
        <v>0</v>
      </c>
      <c r="D4408" s="529">
        <f>Electricity!I4444</f>
        <v>0</v>
      </c>
      <c r="E4408" s="531" t="str">
        <f t="shared" si="141"/>
        <v>07/02/2024 01:00:00 PM</v>
      </c>
      <c r="F4408" s="530" t="str">
        <f t="shared" si="140"/>
        <v>Jul</v>
      </c>
    </row>
    <row r="4409" spans="1:6" x14ac:dyDescent="0.35">
      <c r="A4409" s="527">
        <f>Electricity!D4445</f>
        <v>45475</v>
      </c>
      <c r="B4409" s="528">
        <f>Electricity!E4445</f>
        <v>0.58333333333333337</v>
      </c>
      <c r="C4409" s="529">
        <f>Electricity!F4445</f>
        <v>0</v>
      </c>
      <c r="D4409" s="529">
        <f>Electricity!I4445</f>
        <v>0</v>
      </c>
      <c r="E4409" s="531" t="str">
        <f t="shared" si="141"/>
        <v>07/02/2024 02:00:00 PM</v>
      </c>
      <c r="F4409" s="530" t="str">
        <f t="shared" si="140"/>
        <v>Jul</v>
      </c>
    </row>
    <row r="4410" spans="1:6" x14ac:dyDescent="0.35">
      <c r="A4410" s="527">
        <f>Electricity!D4446</f>
        <v>45475</v>
      </c>
      <c r="B4410" s="528">
        <f>Electricity!E4446</f>
        <v>0.62500000000000011</v>
      </c>
      <c r="C4410" s="529">
        <f>Electricity!F4446</f>
        <v>0</v>
      </c>
      <c r="D4410" s="529">
        <f>Electricity!I4446</f>
        <v>0</v>
      </c>
      <c r="E4410" s="531" t="str">
        <f t="shared" si="141"/>
        <v>07/02/2024 03:00:00 PM</v>
      </c>
      <c r="F4410" s="530" t="str">
        <f t="shared" si="140"/>
        <v>Jul</v>
      </c>
    </row>
    <row r="4411" spans="1:6" x14ac:dyDescent="0.35">
      <c r="A4411" s="527">
        <f>Electricity!D4447</f>
        <v>45475</v>
      </c>
      <c r="B4411" s="528">
        <f>Electricity!E4447</f>
        <v>0.66666666666666674</v>
      </c>
      <c r="C4411" s="529">
        <f>Electricity!F4447</f>
        <v>0</v>
      </c>
      <c r="D4411" s="529">
        <f>Electricity!I4447</f>
        <v>0</v>
      </c>
      <c r="E4411" s="531" t="str">
        <f t="shared" si="141"/>
        <v>07/02/2024 04:00:00 PM</v>
      </c>
      <c r="F4411" s="530" t="str">
        <f t="shared" si="140"/>
        <v>Jul</v>
      </c>
    </row>
    <row r="4412" spans="1:6" x14ac:dyDescent="0.35">
      <c r="A4412" s="527">
        <f>Electricity!D4448</f>
        <v>45475</v>
      </c>
      <c r="B4412" s="528">
        <f>Electricity!E4448</f>
        <v>0.70833333333333337</v>
      </c>
      <c r="C4412" s="529">
        <f>Electricity!F4448</f>
        <v>0</v>
      </c>
      <c r="D4412" s="529">
        <f>Electricity!I4448</f>
        <v>0</v>
      </c>
      <c r="E4412" s="531" t="str">
        <f t="shared" si="141"/>
        <v>07/02/2024 05:00:00 PM</v>
      </c>
      <c r="F4412" s="530" t="str">
        <f t="shared" si="140"/>
        <v>Jul</v>
      </c>
    </row>
    <row r="4413" spans="1:6" x14ac:dyDescent="0.35">
      <c r="A4413" s="527">
        <f>Electricity!D4449</f>
        <v>45475</v>
      </c>
      <c r="B4413" s="528">
        <f>Electricity!E4449</f>
        <v>0.75000000000000011</v>
      </c>
      <c r="C4413" s="529">
        <f>Electricity!F4449</f>
        <v>0</v>
      </c>
      <c r="D4413" s="529">
        <f>Electricity!I4449</f>
        <v>0</v>
      </c>
      <c r="E4413" s="531" t="str">
        <f t="shared" si="141"/>
        <v>07/02/2024 06:00:00 PM</v>
      </c>
      <c r="F4413" s="530" t="str">
        <f t="shared" si="140"/>
        <v>Jul</v>
      </c>
    </row>
    <row r="4414" spans="1:6" x14ac:dyDescent="0.35">
      <c r="A4414" s="527">
        <f>Electricity!D4450</f>
        <v>45475</v>
      </c>
      <c r="B4414" s="528">
        <f>Electricity!E4450</f>
        <v>0.79166666666666674</v>
      </c>
      <c r="C4414" s="529">
        <f>Electricity!F4450</f>
        <v>0</v>
      </c>
      <c r="D4414" s="529">
        <f>Electricity!I4450</f>
        <v>0</v>
      </c>
      <c r="E4414" s="531" t="str">
        <f t="shared" si="141"/>
        <v>07/02/2024 07:00:00 PM</v>
      </c>
      <c r="F4414" s="530" t="str">
        <f t="shared" si="140"/>
        <v>Jul</v>
      </c>
    </row>
    <row r="4415" spans="1:6" x14ac:dyDescent="0.35">
      <c r="A4415" s="527">
        <f>Electricity!D4451</f>
        <v>45475</v>
      </c>
      <c r="B4415" s="528">
        <f>Electricity!E4451</f>
        <v>0.83333333333333337</v>
      </c>
      <c r="C4415" s="529">
        <f>Electricity!F4451</f>
        <v>0</v>
      </c>
      <c r="D4415" s="529">
        <f>Electricity!I4451</f>
        <v>0</v>
      </c>
      <c r="E4415" s="531" t="str">
        <f t="shared" si="141"/>
        <v>07/02/2024 08:00:00 PM</v>
      </c>
      <c r="F4415" s="530" t="str">
        <f t="shared" si="140"/>
        <v>Jul</v>
      </c>
    </row>
    <row r="4416" spans="1:6" x14ac:dyDescent="0.35">
      <c r="A4416" s="527">
        <f>Electricity!D4452</f>
        <v>45475</v>
      </c>
      <c r="B4416" s="528">
        <f>Electricity!E4452</f>
        <v>0.87500000000000011</v>
      </c>
      <c r="C4416" s="529">
        <f>Electricity!F4452</f>
        <v>0</v>
      </c>
      <c r="D4416" s="529">
        <f>Electricity!I4452</f>
        <v>0</v>
      </c>
      <c r="E4416" s="531" t="str">
        <f t="shared" si="141"/>
        <v>07/02/2024 09:00:00 PM</v>
      </c>
      <c r="F4416" s="530" t="str">
        <f t="shared" si="140"/>
        <v>Jul</v>
      </c>
    </row>
    <row r="4417" spans="1:6" x14ac:dyDescent="0.35">
      <c r="A4417" s="527">
        <f>Electricity!D4453</f>
        <v>45475</v>
      </c>
      <c r="B4417" s="528">
        <f>Electricity!E4453</f>
        <v>0.91666666666666674</v>
      </c>
      <c r="C4417" s="529">
        <f>Electricity!F4453</f>
        <v>0</v>
      </c>
      <c r="D4417" s="529">
        <f>Electricity!I4453</f>
        <v>0</v>
      </c>
      <c r="E4417" s="531" t="str">
        <f t="shared" si="141"/>
        <v>07/02/2024 10:00:00 PM</v>
      </c>
      <c r="F4417" s="530" t="str">
        <f t="shared" si="140"/>
        <v>Jul</v>
      </c>
    </row>
    <row r="4418" spans="1:6" x14ac:dyDescent="0.35">
      <c r="A4418" s="527">
        <f>Electricity!D4454</f>
        <v>45475</v>
      </c>
      <c r="B4418" s="528">
        <f>Electricity!E4454</f>
        <v>0.95833333333333337</v>
      </c>
      <c r="C4418" s="529">
        <f>Electricity!F4454</f>
        <v>0</v>
      </c>
      <c r="D4418" s="529">
        <f>Electricity!I4454</f>
        <v>0</v>
      </c>
      <c r="E4418" s="531" t="str">
        <f t="shared" si="141"/>
        <v>07/02/2024 11:00:00 PM</v>
      </c>
      <c r="F4418" s="530" t="str">
        <f t="shared" si="140"/>
        <v>Jul</v>
      </c>
    </row>
    <row r="4419" spans="1:6" x14ac:dyDescent="0.35">
      <c r="A4419" s="527">
        <f>Electricity!D4455</f>
        <v>45476</v>
      </c>
      <c r="B4419" s="528">
        <f>Electricity!E4455</f>
        <v>3.1225022567582528E-17</v>
      </c>
      <c r="C4419" s="529">
        <f>Electricity!F4455</f>
        <v>0</v>
      </c>
      <c r="D4419" s="529">
        <f>Electricity!I4455</f>
        <v>0</v>
      </c>
      <c r="E4419" s="531" t="str">
        <f t="shared" si="141"/>
        <v>07/03/2024 12:00:00 AM</v>
      </c>
      <c r="F4419" s="530" t="str">
        <f t="shared" ref="F4419:F4482" si="142">TEXT(A4419,"mmm")</f>
        <v>Jul</v>
      </c>
    </row>
    <row r="4420" spans="1:6" x14ac:dyDescent="0.35">
      <c r="A4420" s="527">
        <f>Electricity!D4456</f>
        <v>45476</v>
      </c>
      <c r="B4420" s="528">
        <f>Electricity!E4456</f>
        <v>4.1666666666666699E-2</v>
      </c>
      <c r="C4420" s="529">
        <f>Electricity!F4456</f>
        <v>0</v>
      </c>
      <c r="D4420" s="529">
        <f>Electricity!I4456</f>
        <v>0</v>
      </c>
      <c r="E4420" s="531" t="str">
        <f t="shared" si="141"/>
        <v>07/03/2024 01:00:00 AM</v>
      </c>
      <c r="F4420" s="530" t="str">
        <f t="shared" si="142"/>
        <v>Jul</v>
      </c>
    </row>
    <row r="4421" spans="1:6" x14ac:dyDescent="0.35">
      <c r="A4421" s="527">
        <f>Electricity!D4457</f>
        <v>45476</v>
      </c>
      <c r="B4421" s="528">
        <f>Electricity!E4457</f>
        <v>8.333333333333337E-2</v>
      </c>
      <c r="C4421" s="529">
        <f>Electricity!F4457</f>
        <v>0</v>
      </c>
      <c r="D4421" s="529">
        <f>Electricity!I4457</f>
        <v>0</v>
      </c>
      <c r="E4421" s="531" t="str">
        <f t="shared" si="141"/>
        <v>07/03/2024 02:00:00 AM</v>
      </c>
      <c r="F4421" s="530" t="str">
        <f t="shared" si="142"/>
        <v>Jul</v>
      </c>
    </row>
    <row r="4422" spans="1:6" x14ac:dyDescent="0.35">
      <c r="A4422" s="527">
        <f>Electricity!D4458</f>
        <v>45476</v>
      </c>
      <c r="B4422" s="528">
        <f>Electricity!E4458</f>
        <v>0.12500000000000006</v>
      </c>
      <c r="C4422" s="529">
        <f>Electricity!F4458</f>
        <v>0</v>
      </c>
      <c r="D4422" s="529">
        <f>Electricity!I4458</f>
        <v>0</v>
      </c>
      <c r="E4422" s="531" t="str">
        <f t="shared" si="141"/>
        <v>07/03/2024 03:00:00 AM</v>
      </c>
      <c r="F4422" s="530" t="str">
        <f t="shared" si="142"/>
        <v>Jul</v>
      </c>
    </row>
    <row r="4423" spans="1:6" x14ac:dyDescent="0.35">
      <c r="A4423" s="527">
        <f>Electricity!D4459</f>
        <v>45476</v>
      </c>
      <c r="B4423" s="528">
        <f>Electricity!E4459</f>
        <v>0.16666666666666669</v>
      </c>
      <c r="C4423" s="529">
        <f>Electricity!F4459</f>
        <v>0</v>
      </c>
      <c r="D4423" s="529">
        <f>Electricity!I4459</f>
        <v>0</v>
      </c>
      <c r="E4423" s="531" t="str">
        <f t="shared" si="141"/>
        <v>07/03/2024 04:00:00 AM</v>
      </c>
      <c r="F4423" s="530" t="str">
        <f t="shared" si="142"/>
        <v>Jul</v>
      </c>
    </row>
    <row r="4424" spans="1:6" x14ac:dyDescent="0.35">
      <c r="A4424" s="527">
        <f>Electricity!D4460</f>
        <v>45476</v>
      </c>
      <c r="B4424" s="528">
        <f>Electricity!E4460</f>
        <v>0.20833333333333337</v>
      </c>
      <c r="C4424" s="529">
        <f>Electricity!F4460</f>
        <v>0</v>
      </c>
      <c r="D4424" s="529">
        <f>Electricity!I4460</f>
        <v>0</v>
      </c>
      <c r="E4424" s="531" t="str">
        <f t="shared" si="141"/>
        <v>07/03/2024 05:00:00 AM</v>
      </c>
      <c r="F4424" s="530" t="str">
        <f t="shared" si="142"/>
        <v>Jul</v>
      </c>
    </row>
    <row r="4425" spans="1:6" x14ac:dyDescent="0.35">
      <c r="A4425" s="527">
        <f>Electricity!D4461</f>
        <v>45476</v>
      </c>
      <c r="B4425" s="528">
        <f>Electricity!E4461</f>
        <v>0.25</v>
      </c>
      <c r="C4425" s="529">
        <f>Electricity!F4461</f>
        <v>0</v>
      </c>
      <c r="D4425" s="529">
        <f>Electricity!I4461</f>
        <v>0</v>
      </c>
      <c r="E4425" s="531" t="str">
        <f t="shared" si="141"/>
        <v>07/03/2024 06:00:00 AM</v>
      </c>
      <c r="F4425" s="530" t="str">
        <f t="shared" si="142"/>
        <v>Jul</v>
      </c>
    </row>
    <row r="4426" spans="1:6" x14ac:dyDescent="0.35">
      <c r="A4426" s="527">
        <f>Electricity!D4462</f>
        <v>45476</v>
      </c>
      <c r="B4426" s="528">
        <f>Electricity!E4462</f>
        <v>0.29166666666666669</v>
      </c>
      <c r="C4426" s="529">
        <f>Electricity!F4462</f>
        <v>0</v>
      </c>
      <c r="D4426" s="529">
        <f>Electricity!I4462</f>
        <v>0</v>
      </c>
      <c r="E4426" s="531" t="str">
        <f t="shared" si="141"/>
        <v>07/03/2024 07:00:00 AM</v>
      </c>
      <c r="F4426" s="530" t="str">
        <f t="shared" si="142"/>
        <v>Jul</v>
      </c>
    </row>
    <row r="4427" spans="1:6" x14ac:dyDescent="0.35">
      <c r="A4427" s="527">
        <f>Electricity!D4463</f>
        <v>45476</v>
      </c>
      <c r="B4427" s="528">
        <f>Electricity!E4463</f>
        <v>0.33333333333333337</v>
      </c>
      <c r="C4427" s="529">
        <f>Electricity!F4463</f>
        <v>0</v>
      </c>
      <c r="D4427" s="529">
        <f>Electricity!I4463</f>
        <v>0</v>
      </c>
      <c r="E4427" s="531" t="str">
        <f t="shared" si="141"/>
        <v>07/03/2024 08:00:00 AM</v>
      </c>
      <c r="F4427" s="530" t="str">
        <f t="shared" si="142"/>
        <v>Jul</v>
      </c>
    </row>
    <row r="4428" spans="1:6" x14ac:dyDescent="0.35">
      <c r="A4428" s="527">
        <f>Electricity!D4464</f>
        <v>45476</v>
      </c>
      <c r="B4428" s="528">
        <f>Electricity!E4464</f>
        <v>0.375</v>
      </c>
      <c r="C4428" s="529">
        <f>Electricity!F4464</f>
        <v>0</v>
      </c>
      <c r="D4428" s="529">
        <f>Electricity!I4464</f>
        <v>0</v>
      </c>
      <c r="E4428" s="531" t="str">
        <f t="shared" si="141"/>
        <v>07/03/2024 09:00:00 AM</v>
      </c>
      <c r="F4428" s="530" t="str">
        <f t="shared" si="142"/>
        <v>Jul</v>
      </c>
    </row>
    <row r="4429" spans="1:6" x14ac:dyDescent="0.35">
      <c r="A4429" s="527">
        <f>Electricity!D4465</f>
        <v>45476</v>
      </c>
      <c r="B4429" s="528">
        <f>Electricity!E4465</f>
        <v>0.41666666666666669</v>
      </c>
      <c r="C4429" s="529">
        <f>Electricity!F4465</f>
        <v>0</v>
      </c>
      <c r="D4429" s="529">
        <f>Electricity!I4465</f>
        <v>0</v>
      </c>
      <c r="E4429" s="531" t="str">
        <f t="shared" si="141"/>
        <v>07/03/2024 10:00:00 AM</v>
      </c>
      <c r="F4429" s="530" t="str">
        <f t="shared" si="142"/>
        <v>Jul</v>
      </c>
    </row>
    <row r="4430" spans="1:6" x14ac:dyDescent="0.35">
      <c r="A4430" s="527">
        <f>Electricity!D4466</f>
        <v>45476</v>
      </c>
      <c r="B4430" s="528">
        <f>Electricity!E4466</f>
        <v>0.45833333333333337</v>
      </c>
      <c r="C4430" s="529">
        <f>Electricity!F4466</f>
        <v>0</v>
      </c>
      <c r="D4430" s="529">
        <f>Electricity!I4466</f>
        <v>0</v>
      </c>
      <c r="E4430" s="531" t="str">
        <f t="shared" si="141"/>
        <v>07/03/2024 11:00:00 AM</v>
      </c>
      <c r="F4430" s="530" t="str">
        <f t="shared" si="142"/>
        <v>Jul</v>
      </c>
    </row>
    <row r="4431" spans="1:6" x14ac:dyDescent="0.35">
      <c r="A4431" s="527">
        <f>Electricity!D4467</f>
        <v>45476</v>
      </c>
      <c r="B4431" s="528">
        <f>Electricity!E4467</f>
        <v>0.50000000000000011</v>
      </c>
      <c r="C4431" s="529">
        <f>Electricity!F4467</f>
        <v>0</v>
      </c>
      <c r="D4431" s="529">
        <f>Electricity!I4467</f>
        <v>0</v>
      </c>
      <c r="E4431" s="531" t="str">
        <f t="shared" si="141"/>
        <v>07/03/2024 12:00:00 PM</v>
      </c>
      <c r="F4431" s="530" t="str">
        <f t="shared" si="142"/>
        <v>Jul</v>
      </c>
    </row>
    <row r="4432" spans="1:6" x14ac:dyDescent="0.35">
      <c r="A4432" s="527">
        <f>Electricity!D4468</f>
        <v>45476</v>
      </c>
      <c r="B4432" s="528">
        <f>Electricity!E4468</f>
        <v>0.54166666666666674</v>
      </c>
      <c r="C4432" s="529">
        <f>Electricity!F4468</f>
        <v>0</v>
      </c>
      <c r="D4432" s="529">
        <f>Electricity!I4468</f>
        <v>0</v>
      </c>
      <c r="E4432" s="531" t="str">
        <f t="shared" si="141"/>
        <v>07/03/2024 01:00:00 PM</v>
      </c>
      <c r="F4432" s="530" t="str">
        <f t="shared" si="142"/>
        <v>Jul</v>
      </c>
    </row>
    <row r="4433" spans="1:6" x14ac:dyDescent="0.35">
      <c r="A4433" s="527">
        <f>Electricity!D4469</f>
        <v>45476</v>
      </c>
      <c r="B4433" s="528">
        <f>Electricity!E4469</f>
        <v>0.58333333333333337</v>
      </c>
      <c r="C4433" s="529">
        <f>Electricity!F4469</f>
        <v>0</v>
      </c>
      <c r="D4433" s="529">
        <f>Electricity!I4469</f>
        <v>0</v>
      </c>
      <c r="E4433" s="531" t="str">
        <f t="shared" si="141"/>
        <v>07/03/2024 02:00:00 PM</v>
      </c>
      <c r="F4433" s="530" t="str">
        <f t="shared" si="142"/>
        <v>Jul</v>
      </c>
    </row>
    <row r="4434" spans="1:6" x14ac:dyDescent="0.35">
      <c r="A4434" s="527">
        <f>Electricity!D4470</f>
        <v>45476</v>
      </c>
      <c r="B4434" s="528">
        <f>Electricity!E4470</f>
        <v>0.62500000000000011</v>
      </c>
      <c r="C4434" s="529">
        <f>Electricity!F4470</f>
        <v>0</v>
      </c>
      <c r="D4434" s="529">
        <f>Electricity!I4470</f>
        <v>0</v>
      </c>
      <c r="E4434" s="531" t="str">
        <f t="shared" si="141"/>
        <v>07/03/2024 03:00:00 PM</v>
      </c>
      <c r="F4434" s="530" t="str">
        <f t="shared" si="142"/>
        <v>Jul</v>
      </c>
    </row>
    <row r="4435" spans="1:6" x14ac:dyDescent="0.35">
      <c r="A4435" s="527">
        <f>Electricity!D4471</f>
        <v>45476</v>
      </c>
      <c r="B4435" s="528">
        <f>Electricity!E4471</f>
        <v>0.66666666666666674</v>
      </c>
      <c r="C4435" s="529">
        <f>Electricity!F4471</f>
        <v>0</v>
      </c>
      <c r="D4435" s="529">
        <f>Electricity!I4471</f>
        <v>0</v>
      </c>
      <c r="E4435" s="531" t="str">
        <f t="shared" si="141"/>
        <v>07/03/2024 04:00:00 PM</v>
      </c>
      <c r="F4435" s="530" t="str">
        <f t="shared" si="142"/>
        <v>Jul</v>
      </c>
    </row>
    <row r="4436" spans="1:6" x14ac:dyDescent="0.35">
      <c r="A4436" s="527">
        <f>Electricity!D4472</f>
        <v>45476</v>
      </c>
      <c r="B4436" s="528">
        <f>Electricity!E4472</f>
        <v>0.70833333333333337</v>
      </c>
      <c r="C4436" s="529">
        <f>Electricity!F4472</f>
        <v>0</v>
      </c>
      <c r="D4436" s="529">
        <f>Electricity!I4472</f>
        <v>0</v>
      </c>
      <c r="E4436" s="531" t="str">
        <f t="shared" si="141"/>
        <v>07/03/2024 05:00:00 PM</v>
      </c>
      <c r="F4436" s="530" t="str">
        <f t="shared" si="142"/>
        <v>Jul</v>
      </c>
    </row>
    <row r="4437" spans="1:6" x14ac:dyDescent="0.35">
      <c r="A4437" s="527">
        <f>Electricity!D4473</f>
        <v>45476</v>
      </c>
      <c r="B4437" s="528">
        <f>Electricity!E4473</f>
        <v>0.75000000000000011</v>
      </c>
      <c r="C4437" s="529">
        <f>Electricity!F4473</f>
        <v>0</v>
      </c>
      <c r="D4437" s="529">
        <f>Electricity!I4473</f>
        <v>0</v>
      </c>
      <c r="E4437" s="531" t="str">
        <f t="shared" si="141"/>
        <v>07/03/2024 06:00:00 PM</v>
      </c>
      <c r="F4437" s="530" t="str">
        <f t="shared" si="142"/>
        <v>Jul</v>
      </c>
    </row>
    <row r="4438" spans="1:6" x14ac:dyDescent="0.35">
      <c r="A4438" s="527">
        <f>Electricity!D4474</f>
        <v>45476</v>
      </c>
      <c r="B4438" s="528">
        <f>Electricity!E4474</f>
        <v>0.79166666666666674</v>
      </c>
      <c r="C4438" s="529">
        <f>Electricity!F4474</f>
        <v>0</v>
      </c>
      <c r="D4438" s="529">
        <f>Electricity!I4474</f>
        <v>0</v>
      </c>
      <c r="E4438" s="531" t="str">
        <f t="shared" si="141"/>
        <v>07/03/2024 07:00:00 PM</v>
      </c>
      <c r="F4438" s="530" t="str">
        <f t="shared" si="142"/>
        <v>Jul</v>
      </c>
    </row>
    <row r="4439" spans="1:6" x14ac:dyDescent="0.35">
      <c r="A4439" s="527">
        <f>Electricity!D4475</f>
        <v>45476</v>
      </c>
      <c r="B4439" s="528">
        <f>Electricity!E4475</f>
        <v>0.83333333333333337</v>
      </c>
      <c r="C4439" s="529">
        <f>Electricity!F4475</f>
        <v>0</v>
      </c>
      <c r="D4439" s="529">
        <f>Electricity!I4475</f>
        <v>0</v>
      </c>
      <c r="E4439" s="531" t="str">
        <f t="shared" si="141"/>
        <v>07/03/2024 08:00:00 PM</v>
      </c>
      <c r="F4439" s="530" t="str">
        <f t="shared" si="142"/>
        <v>Jul</v>
      </c>
    </row>
    <row r="4440" spans="1:6" x14ac:dyDescent="0.35">
      <c r="A4440" s="527">
        <f>Electricity!D4476</f>
        <v>45476</v>
      </c>
      <c r="B4440" s="528">
        <f>Electricity!E4476</f>
        <v>0.87500000000000011</v>
      </c>
      <c r="C4440" s="529">
        <f>Electricity!F4476</f>
        <v>0</v>
      </c>
      <c r="D4440" s="529">
        <f>Electricity!I4476</f>
        <v>0</v>
      </c>
      <c r="E4440" s="531" t="str">
        <f t="shared" si="141"/>
        <v>07/03/2024 09:00:00 PM</v>
      </c>
      <c r="F4440" s="530" t="str">
        <f t="shared" si="142"/>
        <v>Jul</v>
      </c>
    </row>
    <row r="4441" spans="1:6" x14ac:dyDescent="0.35">
      <c r="A4441" s="527">
        <f>Electricity!D4477</f>
        <v>45476</v>
      </c>
      <c r="B4441" s="528">
        <f>Electricity!E4477</f>
        <v>0.91666666666666674</v>
      </c>
      <c r="C4441" s="529">
        <f>Electricity!F4477</f>
        <v>0</v>
      </c>
      <c r="D4441" s="529">
        <f>Electricity!I4477</f>
        <v>0</v>
      </c>
      <c r="E4441" s="531" t="str">
        <f t="shared" si="141"/>
        <v>07/03/2024 10:00:00 PM</v>
      </c>
      <c r="F4441" s="530" t="str">
        <f t="shared" si="142"/>
        <v>Jul</v>
      </c>
    </row>
    <row r="4442" spans="1:6" x14ac:dyDescent="0.35">
      <c r="A4442" s="527">
        <f>Electricity!D4478</f>
        <v>45476</v>
      </c>
      <c r="B4442" s="528">
        <f>Electricity!E4478</f>
        <v>0.95833333333333337</v>
      </c>
      <c r="C4442" s="529">
        <f>Electricity!F4478</f>
        <v>0</v>
      </c>
      <c r="D4442" s="529">
        <f>Electricity!I4478</f>
        <v>0</v>
      </c>
      <c r="E4442" s="531" t="str">
        <f t="shared" si="141"/>
        <v>07/03/2024 11:00:00 PM</v>
      </c>
      <c r="F4442" s="530" t="str">
        <f t="shared" si="142"/>
        <v>Jul</v>
      </c>
    </row>
    <row r="4443" spans="1:6" x14ac:dyDescent="0.35">
      <c r="A4443" s="527">
        <f>Electricity!D4479</f>
        <v>45477</v>
      </c>
      <c r="B4443" s="528">
        <f>Electricity!E4479</f>
        <v>3.1225022567582528E-17</v>
      </c>
      <c r="C4443" s="529">
        <f>Electricity!F4479</f>
        <v>0</v>
      </c>
      <c r="D4443" s="529">
        <f>Electricity!I4479</f>
        <v>0</v>
      </c>
      <c r="E4443" s="531" t="str">
        <f t="shared" si="141"/>
        <v>07/04/2024 12:00:00 AM</v>
      </c>
      <c r="F4443" s="530" t="str">
        <f t="shared" si="142"/>
        <v>Jul</v>
      </c>
    </row>
    <row r="4444" spans="1:6" x14ac:dyDescent="0.35">
      <c r="A4444" s="527">
        <f>Electricity!D4480</f>
        <v>45477</v>
      </c>
      <c r="B4444" s="528">
        <f>Electricity!E4480</f>
        <v>4.1666666666666699E-2</v>
      </c>
      <c r="C4444" s="529">
        <f>Electricity!F4480</f>
        <v>0</v>
      </c>
      <c r="D4444" s="529">
        <f>Electricity!I4480</f>
        <v>0</v>
      </c>
      <c r="E4444" s="531" t="str">
        <f t="shared" si="141"/>
        <v>07/04/2024 01:00:00 AM</v>
      </c>
      <c r="F4444" s="530" t="str">
        <f t="shared" si="142"/>
        <v>Jul</v>
      </c>
    </row>
    <row r="4445" spans="1:6" x14ac:dyDescent="0.35">
      <c r="A4445" s="527">
        <f>Electricity!D4481</f>
        <v>45477</v>
      </c>
      <c r="B4445" s="528">
        <f>Electricity!E4481</f>
        <v>8.333333333333337E-2</v>
      </c>
      <c r="C4445" s="529">
        <f>Electricity!F4481</f>
        <v>0</v>
      </c>
      <c r="D4445" s="529">
        <f>Electricity!I4481</f>
        <v>0</v>
      </c>
      <c r="E4445" s="531" t="str">
        <f t="shared" si="141"/>
        <v>07/04/2024 02:00:00 AM</v>
      </c>
      <c r="F4445" s="530" t="str">
        <f t="shared" si="142"/>
        <v>Jul</v>
      </c>
    </row>
    <row r="4446" spans="1:6" x14ac:dyDescent="0.35">
      <c r="A4446" s="527">
        <f>Electricity!D4482</f>
        <v>45477</v>
      </c>
      <c r="B4446" s="528">
        <f>Electricity!E4482</f>
        <v>0.12500000000000006</v>
      </c>
      <c r="C4446" s="529">
        <f>Electricity!F4482</f>
        <v>0</v>
      </c>
      <c r="D4446" s="529">
        <f>Electricity!I4482</f>
        <v>0</v>
      </c>
      <c r="E4446" s="531" t="str">
        <f t="shared" si="141"/>
        <v>07/04/2024 03:00:00 AM</v>
      </c>
      <c r="F4446" s="530" t="str">
        <f t="shared" si="142"/>
        <v>Jul</v>
      </c>
    </row>
    <row r="4447" spans="1:6" x14ac:dyDescent="0.35">
      <c r="A4447" s="527">
        <f>Electricity!D4483</f>
        <v>45477</v>
      </c>
      <c r="B4447" s="528">
        <f>Electricity!E4483</f>
        <v>0.16666666666666669</v>
      </c>
      <c r="C4447" s="529">
        <f>Electricity!F4483</f>
        <v>0</v>
      </c>
      <c r="D4447" s="529">
        <f>Electricity!I4483</f>
        <v>0</v>
      </c>
      <c r="E4447" s="531" t="str">
        <f t="shared" si="141"/>
        <v>07/04/2024 04:00:00 AM</v>
      </c>
      <c r="F4447" s="530" t="str">
        <f t="shared" si="142"/>
        <v>Jul</v>
      </c>
    </row>
    <row r="4448" spans="1:6" x14ac:dyDescent="0.35">
      <c r="A4448" s="527">
        <f>Electricity!D4484</f>
        <v>45477</v>
      </c>
      <c r="B4448" s="528">
        <f>Electricity!E4484</f>
        <v>0.20833333333333337</v>
      </c>
      <c r="C4448" s="529">
        <f>Electricity!F4484</f>
        <v>0</v>
      </c>
      <c r="D4448" s="529">
        <f>Electricity!I4484</f>
        <v>0</v>
      </c>
      <c r="E4448" s="531" t="str">
        <f t="shared" si="141"/>
        <v>07/04/2024 05:00:00 AM</v>
      </c>
      <c r="F4448" s="530" t="str">
        <f t="shared" si="142"/>
        <v>Jul</v>
      </c>
    </row>
    <row r="4449" spans="1:6" x14ac:dyDescent="0.35">
      <c r="A4449" s="527">
        <f>Electricity!D4485</f>
        <v>45477</v>
      </c>
      <c r="B4449" s="528">
        <f>Electricity!E4485</f>
        <v>0.25</v>
      </c>
      <c r="C4449" s="529">
        <f>Electricity!F4485</f>
        <v>0</v>
      </c>
      <c r="D4449" s="529">
        <f>Electricity!I4485</f>
        <v>0</v>
      </c>
      <c r="E4449" s="531" t="str">
        <f t="shared" si="141"/>
        <v>07/04/2024 06:00:00 AM</v>
      </c>
      <c r="F4449" s="530" t="str">
        <f t="shared" si="142"/>
        <v>Jul</v>
      </c>
    </row>
    <row r="4450" spans="1:6" x14ac:dyDescent="0.35">
      <c r="A4450" s="527">
        <f>Electricity!D4486</f>
        <v>45477</v>
      </c>
      <c r="B4450" s="528">
        <f>Electricity!E4486</f>
        <v>0.29166666666666669</v>
      </c>
      <c r="C4450" s="529">
        <f>Electricity!F4486</f>
        <v>0</v>
      </c>
      <c r="D4450" s="529">
        <f>Electricity!I4486</f>
        <v>0</v>
      </c>
      <c r="E4450" s="531" t="str">
        <f t="shared" si="141"/>
        <v>07/04/2024 07:00:00 AM</v>
      </c>
      <c r="F4450" s="530" t="str">
        <f t="shared" si="142"/>
        <v>Jul</v>
      </c>
    </row>
    <row r="4451" spans="1:6" x14ac:dyDescent="0.35">
      <c r="A4451" s="527">
        <f>Electricity!D4487</f>
        <v>45477</v>
      </c>
      <c r="B4451" s="528">
        <f>Electricity!E4487</f>
        <v>0.33333333333333337</v>
      </c>
      <c r="C4451" s="529">
        <f>Electricity!F4487</f>
        <v>0</v>
      </c>
      <c r="D4451" s="529">
        <f>Electricity!I4487</f>
        <v>0</v>
      </c>
      <c r="E4451" s="531" t="str">
        <f t="shared" si="141"/>
        <v>07/04/2024 08:00:00 AM</v>
      </c>
      <c r="F4451" s="530" t="str">
        <f t="shared" si="142"/>
        <v>Jul</v>
      </c>
    </row>
    <row r="4452" spans="1:6" x14ac:dyDescent="0.35">
      <c r="A4452" s="527">
        <f>Electricity!D4488</f>
        <v>45477</v>
      </c>
      <c r="B4452" s="528">
        <f>Electricity!E4488</f>
        <v>0.375</v>
      </c>
      <c r="C4452" s="529">
        <f>Electricity!F4488</f>
        <v>0</v>
      </c>
      <c r="D4452" s="529">
        <f>Electricity!I4488</f>
        <v>0</v>
      </c>
      <c r="E4452" s="531" t="str">
        <f t="shared" si="141"/>
        <v>07/04/2024 09:00:00 AM</v>
      </c>
      <c r="F4452" s="530" t="str">
        <f t="shared" si="142"/>
        <v>Jul</v>
      </c>
    </row>
    <row r="4453" spans="1:6" x14ac:dyDescent="0.35">
      <c r="A4453" s="527">
        <f>Electricity!D4489</f>
        <v>45477</v>
      </c>
      <c r="B4453" s="528">
        <f>Electricity!E4489</f>
        <v>0.41666666666666669</v>
      </c>
      <c r="C4453" s="529">
        <f>Electricity!F4489</f>
        <v>0</v>
      </c>
      <c r="D4453" s="529">
        <f>Electricity!I4489</f>
        <v>0</v>
      </c>
      <c r="E4453" s="531" t="str">
        <f t="shared" si="141"/>
        <v>07/04/2024 10:00:00 AM</v>
      </c>
      <c r="F4453" s="530" t="str">
        <f t="shared" si="142"/>
        <v>Jul</v>
      </c>
    </row>
    <row r="4454" spans="1:6" x14ac:dyDescent="0.35">
      <c r="A4454" s="527">
        <f>Electricity!D4490</f>
        <v>45477</v>
      </c>
      <c r="B4454" s="528">
        <f>Electricity!E4490</f>
        <v>0.45833333333333337</v>
      </c>
      <c r="C4454" s="529">
        <f>Electricity!F4490</f>
        <v>0</v>
      </c>
      <c r="D4454" s="529">
        <f>Electricity!I4490</f>
        <v>0</v>
      </c>
      <c r="E4454" s="531" t="str">
        <f t="shared" si="141"/>
        <v>07/04/2024 11:00:00 AM</v>
      </c>
      <c r="F4454" s="530" t="str">
        <f t="shared" si="142"/>
        <v>Jul</v>
      </c>
    </row>
    <row r="4455" spans="1:6" x14ac:dyDescent="0.35">
      <c r="A4455" s="527">
        <f>Electricity!D4491</f>
        <v>45477</v>
      </c>
      <c r="B4455" s="528">
        <f>Electricity!E4491</f>
        <v>0.50000000000000011</v>
      </c>
      <c r="C4455" s="529">
        <f>Electricity!F4491</f>
        <v>0</v>
      </c>
      <c r="D4455" s="529">
        <f>Electricity!I4491</f>
        <v>0</v>
      </c>
      <c r="E4455" s="531" t="str">
        <f t="shared" si="141"/>
        <v>07/04/2024 12:00:00 PM</v>
      </c>
      <c r="F4455" s="530" t="str">
        <f t="shared" si="142"/>
        <v>Jul</v>
      </c>
    </row>
    <row r="4456" spans="1:6" x14ac:dyDescent="0.35">
      <c r="A4456" s="527">
        <f>Electricity!D4492</f>
        <v>45477</v>
      </c>
      <c r="B4456" s="528">
        <f>Electricity!E4492</f>
        <v>0.54166666666666674</v>
      </c>
      <c r="C4456" s="529">
        <f>Electricity!F4492</f>
        <v>0</v>
      </c>
      <c r="D4456" s="529">
        <f>Electricity!I4492</f>
        <v>0</v>
      </c>
      <c r="E4456" s="531" t="str">
        <f t="shared" si="141"/>
        <v>07/04/2024 01:00:00 PM</v>
      </c>
      <c r="F4456" s="530" t="str">
        <f t="shared" si="142"/>
        <v>Jul</v>
      </c>
    </row>
    <row r="4457" spans="1:6" x14ac:dyDescent="0.35">
      <c r="A4457" s="527">
        <f>Electricity!D4493</f>
        <v>45477</v>
      </c>
      <c r="B4457" s="528">
        <f>Electricity!E4493</f>
        <v>0.58333333333333337</v>
      </c>
      <c r="C4457" s="529">
        <f>Electricity!F4493</f>
        <v>0</v>
      </c>
      <c r="D4457" s="529">
        <f>Electricity!I4493</f>
        <v>0</v>
      </c>
      <c r="E4457" s="531" t="str">
        <f t="shared" si="141"/>
        <v>07/04/2024 02:00:00 PM</v>
      </c>
      <c r="F4457" s="530" t="str">
        <f t="shared" si="142"/>
        <v>Jul</v>
      </c>
    </row>
    <row r="4458" spans="1:6" x14ac:dyDescent="0.35">
      <c r="A4458" s="527">
        <f>Electricity!D4494</f>
        <v>45477</v>
      </c>
      <c r="B4458" s="528">
        <f>Electricity!E4494</f>
        <v>0.62500000000000011</v>
      </c>
      <c r="C4458" s="529">
        <f>Electricity!F4494</f>
        <v>0</v>
      </c>
      <c r="D4458" s="529">
        <f>Electricity!I4494</f>
        <v>0</v>
      </c>
      <c r="E4458" s="531" t="str">
        <f t="shared" si="141"/>
        <v>07/04/2024 03:00:00 PM</v>
      </c>
      <c r="F4458" s="530" t="str">
        <f t="shared" si="142"/>
        <v>Jul</v>
      </c>
    </row>
    <row r="4459" spans="1:6" x14ac:dyDescent="0.35">
      <c r="A4459" s="527">
        <f>Electricity!D4495</f>
        <v>45477</v>
      </c>
      <c r="B4459" s="528">
        <f>Electricity!E4495</f>
        <v>0.66666666666666674</v>
      </c>
      <c r="C4459" s="529">
        <f>Electricity!F4495</f>
        <v>0</v>
      </c>
      <c r="D4459" s="529">
        <f>Electricity!I4495</f>
        <v>0</v>
      </c>
      <c r="E4459" s="531" t="str">
        <f t="shared" si="141"/>
        <v>07/04/2024 04:00:00 PM</v>
      </c>
      <c r="F4459" s="530" t="str">
        <f t="shared" si="142"/>
        <v>Jul</v>
      </c>
    </row>
    <row r="4460" spans="1:6" x14ac:dyDescent="0.35">
      <c r="A4460" s="527">
        <f>Electricity!D4496</f>
        <v>45477</v>
      </c>
      <c r="B4460" s="528">
        <f>Electricity!E4496</f>
        <v>0.70833333333333337</v>
      </c>
      <c r="C4460" s="529">
        <f>Electricity!F4496</f>
        <v>0</v>
      </c>
      <c r="D4460" s="529">
        <f>Electricity!I4496</f>
        <v>0</v>
      </c>
      <c r="E4460" s="531" t="str">
        <f t="shared" si="141"/>
        <v>07/04/2024 05:00:00 PM</v>
      </c>
      <c r="F4460" s="530" t="str">
        <f t="shared" si="142"/>
        <v>Jul</v>
      </c>
    </row>
    <row r="4461" spans="1:6" x14ac:dyDescent="0.35">
      <c r="A4461" s="527">
        <f>Electricity!D4497</f>
        <v>45477</v>
      </c>
      <c r="B4461" s="528">
        <f>Electricity!E4497</f>
        <v>0.75000000000000011</v>
      </c>
      <c r="C4461" s="529">
        <f>Electricity!F4497</f>
        <v>0</v>
      </c>
      <c r="D4461" s="529">
        <f>Electricity!I4497</f>
        <v>0</v>
      </c>
      <c r="E4461" s="531" t="str">
        <f t="shared" si="141"/>
        <v>07/04/2024 06:00:00 PM</v>
      </c>
      <c r="F4461" s="530" t="str">
        <f t="shared" si="142"/>
        <v>Jul</v>
      </c>
    </row>
    <row r="4462" spans="1:6" x14ac:dyDescent="0.35">
      <c r="A4462" s="527">
        <f>Electricity!D4498</f>
        <v>45477</v>
      </c>
      <c r="B4462" s="528">
        <f>Electricity!E4498</f>
        <v>0.79166666666666674</v>
      </c>
      <c r="C4462" s="529">
        <f>Electricity!F4498</f>
        <v>0</v>
      </c>
      <c r="D4462" s="529">
        <f>Electricity!I4498</f>
        <v>0</v>
      </c>
      <c r="E4462" s="531" t="str">
        <f t="shared" si="141"/>
        <v>07/04/2024 07:00:00 PM</v>
      </c>
      <c r="F4462" s="530" t="str">
        <f t="shared" si="142"/>
        <v>Jul</v>
      </c>
    </row>
    <row r="4463" spans="1:6" x14ac:dyDescent="0.35">
      <c r="A4463" s="527">
        <f>Electricity!D4499</f>
        <v>45477</v>
      </c>
      <c r="B4463" s="528">
        <f>Electricity!E4499</f>
        <v>0.83333333333333337</v>
      </c>
      <c r="C4463" s="529">
        <f>Electricity!F4499</f>
        <v>0</v>
      </c>
      <c r="D4463" s="529">
        <f>Electricity!I4499</f>
        <v>0</v>
      </c>
      <c r="E4463" s="531" t="str">
        <f t="shared" si="141"/>
        <v>07/04/2024 08:00:00 PM</v>
      </c>
      <c r="F4463" s="530" t="str">
        <f t="shared" si="142"/>
        <v>Jul</v>
      </c>
    </row>
    <row r="4464" spans="1:6" x14ac:dyDescent="0.35">
      <c r="A4464" s="527">
        <f>Electricity!D4500</f>
        <v>45477</v>
      </c>
      <c r="B4464" s="528">
        <f>Electricity!E4500</f>
        <v>0.87500000000000011</v>
      </c>
      <c r="C4464" s="529">
        <f>Electricity!F4500</f>
        <v>0</v>
      </c>
      <c r="D4464" s="529">
        <f>Electricity!I4500</f>
        <v>0</v>
      </c>
      <c r="E4464" s="531" t="str">
        <f t="shared" si="141"/>
        <v>07/04/2024 09:00:00 PM</v>
      </c>
      <c r="F4464" s="530" t="str">
        <f t="shared" si="142"/>
        <v>Jul</v>
      </c>
    </row>
    <row r="4465" spans="1:6" x14ac:dyDescent="0.35">
      <c r="A4465" s="527">
        <f>Electricity!D4501</f>
        <v>45477</v>
      </c>
      <c r="B4465" s="528">
        <f>Electricity!E4501</f>
        <v>0.91666666666666674</v>
      </c>
      <c r="C4465" s="529">
        <f>Electricity!F4501</f>
        <v>0</v>
      </c>
      <c r="D4465" s="529">
        <f>Electricity!I4501</f>
        <v>0</v>
      </c>
      <c r="E4465" s="531" t="str">
        <f t="shared" si="141"/>
        <v>07/04/2024 10:00:00 PM</v>
      </c>
      <c r="F4465" s="530" t="str">
        <f t="shared" si="142"/>
        <v>Jul</v>
      </c>
    </row>
    <row r="4466" spans="1:6" x14ac:dyDescent="0.35">
      <c r="A4466" s="527">
        <f>Electricity!D4502</f>
        <v>45477</v>
      </c>
      <c r="B4466" s="528">
        <f>Electricity!E4502</f>
        <v>0.95833333333333337</v>
      </c>
      <c r="C4466" s="529">
        <f>Electricity!F4502</f>
        <v>0</v>
      </c>
      <c r="D4466" s="529">
        <f>Electricity!I4502</f>
        <v>0</v>
      </c>
      <c r="E4466" s="531" t="str">
        <f t="shared" si="141"/>
        <v>07/04/2024 11:00:00 PM</v>
      </c>
      <c r="F4466" s="530" t="str">
        <f t="shared" si="142"/>
        <v>Jul</v>
      </c>
    </row>
    <row r="4467" spans="1:6" x14ac:dyDescent="0.35">
      <c r="A4467" s="527">
        <f>Electricity!D4503</f>
        <v>45478</v>
      </c>
      <c r="B4467" s="528">
        <f>Electricity!E4503</f>
        <v>3.1225022567582528E-17</v>
      </c>
      <c r="C4467" s="529">
        <f>Electricity!F4503</f>
        <v>0</v>
      </c>
      <c r="D4467" s="529">
        <f>Electricity!I4503</f>
        <v>0</v>
      </c>
      <c r="E4467" s="531" t="str">
        <f t="shared" si="141"/>
        <v>07/05/2024 12:00:00 AM</v>
      </c>
      <c r="F4467" s="530" t="str">
        <f t="shared" si="142"/>
        <v>Jul</v>
      </c>
    </row>
    <row r="4468" spans="1:6" x14ac:dyDescent="0.35">
      <c r="A4468" s="527">
        <f>Electricity!D4504</f>
        <v>45478</v>
      </c>
      <c r="B4468" s="528">
        <f>Electricity!E4504</f>
        <v>4.1666666666666699E-2</v>
      </c>
      <c r="C4468" s="529">
        <f>Electricity!F4504</f>
        <v>0</v>
      </c>
      <c r="D4468" s="529">
        <f>Electricity!I4504</f>
        <v>0</v>
      </c>
      <c r="E4468" s="531" t="str">
        <f t="shared" ref="E4468:E4531" si="143">CONCATENATE(TEXT(A4468,"mm/dd/yyyy")," ",TEXT(B4468,"hh:mm:ss AM/PM"))</f>
        <v>07/05/2024 01:00:00 AM</v>
      </c>
      <c r="F4468" s="530" t="str">
        <f t="shared" si="142"/>
        <v>Jul</v>
      </c>
    </row>
    <row r="4469" spans="1:6" x14ac:dyDescent="0.35">
      <c r="A4469" s="527">
        <f>Electricity!D4505</f>
        <v>45478</v>
      </c>
      <c r="B4469" s="528">
        <f>Electricity!E4505</f>
        <v>8.333333333333337E-2</v>
      </c>
      <c r="C4469" s="529">
        <f>Electricity!F4505</f>
        <v>0</v>
      </c>
      <c r="D4469" s="529">
        <f>Electricity!I4505</f>
        <v>0</v>
      </c>
      <c r="E4469" s="531" t="str">
        <f t="shared" si="143"/>
        <v>07/05/2024 02:00:00 AM</v>
      </c>
      <c r="F4469" s="530" t="str">
        <f t="shared" si="142"/>
        <v>Jul</v>
      </c>
    </row>
    <row r="4470" spans="1:6" x14ac:dyDescent="0.35">
      <c r="A4470" s="527">
        <f>Electricity!D4506</f>
        <v>45478</v>
      </c>
      <c r="B4470" s="528">
        <f>Electricity!E4506</f>
        <v>0.12500000000000006</v>
      </c>
      <c r="C4470" s="529">
        <f>Electricity!F4506</f>
        <v>0</v>
      </c>
      <c r="D4470" s="529">
        <f>Electricity!I4506</f>
        <v>0</v>
      </c>
      <c r="E4470" s="531" t="str">
        <f t="shared" si="143"/>
        <v>07/05/2024 03:00:00 AM</v>
      </c>
      <c r="F4470" s="530" t="str">
        <f t="shared" si="142"/>
        <v>Jul</v>
      </c>
    </row>
    <row r="4471" spans="1:6" x14ac:dyDescent="0.35">
      <c r="A4471" s="527">
        <f>Electricity!D4507</f>
        <v>45478</v>
      </c>
      <c r="B4471" s="528">
        <f>Electricity!E4507</f>
        <v>0.16666666666666669</v>
      </c>
      <c r="C4471" s="529">
        <f>Electricity!F4507</f>
        <v>0</v>
      </c>
      <c r="D4471" s="529">
        <f>Electricity!I4507</f>
        <v>0</v>
      </c>
      <c r="E4471" s="531" t="str">
        <f t="shared" si="143"/>
        <v>07/05/2024 04:00:00 AM</v>
      </c>
      <c r="F4471" s="530" t="str">
        <f t="shared" si="142"/>
        <v>Jul</v>
      </c>
    </row>
    <row r="4472" spans="1:6" x14ac:dyDescent="0.35">
      <c r="A4472" s="527">
        <f>Electricity!D4508</f>
        <v>45478</v>
      </c>
      <c r="B4472" s="528">
        <f>Electricity!E4508</f>
        <v>0.20833333333333337</v>
      </c>
      <c r="C4472" s="529">
        <f>Electricity!F4508</f>
        <v>0</v>
      </c>
      <c r="D4472" s="529">
        <f>Electricity!I4508</f>
        <v>0</v>
      </c>
      <c r="E4472" s="531" t="str">
        <f t="shared" si="143"/>
        <v>07/05/2024 05:00:00 AM</v>
      </c>
      <c r="F4472" s="530" t="str">
        <f t="shared" si="142"/>
        <v>Jul</v>
      </c>
    </row>
    <row r="4473" spans="1:6" x14ac:dyDescent="0.35">
      <c r="A4473" s="527">
        <f>Electricity!D4509</f>
        <v>45478</v>
      </c>
      <c r="B4473" s="528">
        <f>Electricity!E4509</f>
        <v>0.25</v>
      </c>
      <c r="C4473" s="529">
        <f>Electricity!F4509</f>
        <v>0</v>
      </c>
      <c r="D4473" s="529">
        <f>Electricity!I4509</f>
        <v>0</v>
      </c>
      <c r="E4473" s="531" t="str">
        <f t="shared" si="143"/>
        <v>07/05/2024 06:00:00 AM</v>
      </c>
      <c r="F4473" s="530" t="str">
        <f t="shared" si="142"/>
        <v>Jul</v>
      </c>
    </row>
    <row r="4474" spans="1:6" x14ac:dyDescent="0.35">
      <c r="A4474" s="527">
        <f>Electricity!D4510</f>
        <v>45478</v>
      </c>
      <c r="B4474" s="528">
        <f>Electricity!E4510</f>
        <v>0.29166666666666669</v>
      </c>
      <c r="C4474" s="529">
        <f>Electricity!F4510</f>
        <v>0</v>
      </c>
      <c r="D4474" s="529">
        <f>Electricity!I4510</f>
        <v>0</v>
      </c>
      <c r="E4474" s="531" t="str">
        <f t="shared" si="143"/>
        <v>07/05/2024 07:00:00 AM</v>
      </c>
      <c r="F4474" s="530" t="str">
        <f t="shared" si="142"/>
        <v>Jul</v>
      </c>
    </row>
    <row r="4475" spans="1:6" x14ac:dyDescent="0.35">
      <c r="A4475" s="527">
        <f>Electricity!D4511</f>
        <v>45478</v>
      </c>
      <c r="B4475" s="528">
        <f>Electricity!E4511</f>
        <v>0.33333333333333337</v>
      </c>
      <c r="C4475" s="529">
        <f>Electricity!F4511</f>
        <v>0</v>
      </c>
      <c r="D4475" s="529">
        <f>Electricity!I4511</f>
        <v>0</v>
      </c>
      <c r="E4475" s="531" t="str">
        <f t="shared" si="143"/>
        <v>07/05/2024 08:00:00 AM</v>
      </c>
      <c r="F4475" s="530" t="str">
        <f t="shared" si="142"/>
        <v>Jul</v>
      </c>
    </row>
    <row r="4476" spans="1:6" x14ac:dyDescent="0.35">
      <c r="A4476" s="527">
        <f>Electricity!D4512</f>
        <v>45478</v>
      </c>
      <c r="B4476" s="528">
        <f>Electricity!E4512</f>
        <v>0.375</v>
      </c>
      <c r="C4476" s="529">
        <f>Electricity!F4512</f>
        <v>0</v>
      </c>
      <c r="D4476" s="529">
        <f>Electricity!I4512</f>
        <v>0</v>
      </c>
      <c r="E4476" s="531" t="str">
        <f t="shared" si="143"/>
        <v>07/05/2024 09:00:00 AM</v>
      </c>
      <c r="F4476" s="530" t="str">
        <f t="shared" si="142"/>
        <v>Jul</v>
      </c>
    </row>
    <row r="4477" spans="1:6" x14ac:dyDescent="0.35">
      <c r="A4477" s="527">
        <f>Electricity!D4513</f>
        <v>45478</v>
      </c>
      <c r="B4477" s="528">
        <f>Electricity!E4513</f>
        <v>0.41666666666666669</v>
      </c>
      <c r="C4477" s="529">
        <f>Electricity!F4513</f>
        <v>0</v>
      </c>
      <c r="D4477" s="529">
        <f>Electricity!I4513</f>
        <v>0</v>
      </c>
      <c r="E4477" s="531" t="str">
        <f t="shared" si="143"/>
        <v>07/05/2024 10:00:00 AM</v>
      </c>
      <c r="F4477" s="530" t="str">
        <f t="shared" si="142"/>
        <v>Jul</v>
      </c>
    </row>
    <row r="4478" spans="1:6" x14ac:dyDescent="0.35">
      <c r="A4478" s="527">
        <f>Electricity!D4514</f>
        <v>45478</v>
      </c>
      <c r="B4478" s="528">
        <f>Electricity!E4514</f>
        <v>0.45833333333333337</v>
      </c>
      <c r="C4478" s="529">
        <f>Electricity!F4514</f>
        <v>0</v>
      </c>
      <c r="D4478" s="529">
        <f>Electricity!I4514</f>
        <v>0</v>
      </c>
      <c r="E4478" s="531" t="str">
        <f t="shared" si="143"/>
        <v>07/05/2024 11:00:00 AM</v>
      </c>
      <c r="F4478" s="530" t="str">
        <f t="shared" si="142"/>
        <v>Jul</v>
      </c>
    </row>
    <row r="4479" spans="1:6" x14ac:dyDescent="0.35">
      <c r="A4479" s="527">
        <f>Electricity!D4515</f>
        <v>45478</v>
      </c>
      <c r="B4479" s="528">
        <f>Electricity!E4515</f>
        <v>0.50000000000000011</v>
      </c>
      <c r="C4479" s="529">
        <f>Electricity!F4515</f>
        <v>0</v>
      </c>
      <c r="D4479" s="529">
        <f>Electricity!I4515</f>
        <v>0</v>
      </c>
      <c r="E4479" s="531" t="str">
        <f t="shared" si="143"/>
        <v>07/05/2024 12:00:00 PM</v>
      </c>
      <c r="F4479" s="530" t="str">
        <f t="shared" si="142"/>
        <v>Jul</v>
      </c>
    </row>
    <row r="4480" spans="1:6" x14ac:dyDescent="0.35">
      <c r="A4480" s="527">
        <f>Electricity!D4516</f>
        <v>45478</v>
      </c>
      <c r="B4480" s="528">
        <f>Electricity!E4516</f>
        <v>0.54166666666666674</v>
      </c>
      <c r="C4480" s="529">
        <f>Electricity!F4516</f>
        <v>0</v>
      </c>
      <c r="D4480" s="529">
        <f>Electricity!I4516</f>
        <v>0</v>
      </c>
      <c r="E4480" s="531" t="str">
        <f t="shared" si="143"/>
        <v>07/05/2024 01:00:00 PM</v>
      </c>
      <c r="F4480" s="530" t="str">
        <f t="shared" si="142"/>
        <v>Jul</v>
      </c>
    </row>
    <row r="4481" spans="1:6" x14ac:dyDescent="0.35">
      <c r="A4481" s="527">
        <f>Electricity!D4517</f>
        <v>45478</v>
      </c>
      <c r="B4481" s="528">
        <f>Electricity!E4517</f>
        <v>0.58333333333333337</v>
      </c>
      <c r="C4481" s="529">
        <f>Electricity!F4517</f>
        <v>0</v>
      </c>
      <c r="D4481" s="529">
        <f>Electricity!I4517</f>
        <v>0</v>
      </c>
      <c r="E4481" s="531" t="str">
        <f t="shared" si="143"/>
        <v>07/05/2024 02:00:00 PM</v>
      </c>
      <c r="F4481" s="530" t="str">
        <f t="shared" si="142"/>
        <v>Jul</v>
      </c>
    </row>
    <row r="4482" spans="1:6" x14ac:dyDescent="0.35">
      <c r="A4482" s="527">
        <f>Electricity!D4518</f>
        <v>45478</v>
      </c>
      <c r="B4482" s="528">
        <f>Electricity!E4518</f>
        <v>0.62500000000000011</v>
      </c>
      <c r="C4482" s="529">
        <f>Electricity!F4518</f>
        <v>0</v>
      </c>
      <c r="D4482" s="529">
        <f>Electricity!I4518</f>
        <v>0</v>
      </c>
      <c r="E4482" s="531" t="str">
        <f t="shared" si="143"/>
        <v>07/05/2024 03:00:00 PM</v>
      </c>
      <c r="F4482" s="530" t="str">
        <f t="shared" si="142"/>
        <v>Jul</v>
      </c>
    </row>
    <row r="4483" spans="1:6" x14ac:dyDescent="0.35">
      <c r="A4483" s="527">
        <f>Electricity!D4519</f>
        <v>45478</v>
      </c>
      <c r="B4483" s="528">
        <f>Electricity!E4519</f>
        <v>0.66666666666666674</v>
      </c>
      <c r="C4483" s="529">
        <f>Electricity!F4519</f>
        <v>0</v>
      </c>
      <c r="D4483" s="529">
        <f>Electricity!I4519</f>
        <v>0</v>
      </c>
      <c r="E4483" s="531" t="str">
        <f t="shared" si="143"/>
        <v>07/05/2024 04:00:00 PM</v>
      </c>
      <c r="F4483" s="530" t="str">
        <f t="shared" ref="F4483:F4546" si="144">TEXT(A4483,"mmm")</f>
        <v>Jul</v>
      </c>
    </row>
    <row r="4484" spans="1:6" x14ac:dyDescent="0.35">
      <c r="A4484" s="527">
        <f>Electricity!D4520</f>
        <v>45478</v>
      </c>
      <c r="B4484" s="528">
        <f>Electricity!E4520</f>
        <v>0.70833333333333337</v>
      </c>
      <c r="C4484" s="529">
        <f>Electricity!F4520</f>
        <v>0</v>
      </c>
      <c r="D4484" s="529">
        <f>Electricity!I4520</f>
        <v>0</v>
      </c>
      <c r="E4484" s="531" t="str">
        <f t="shared" si="143"/>
        <v>07/05/2024 05:00:00 PM</v>
      </c>
      <c r="F4484" s="530" t="str">
        <f t="shared" si="144"/>
        <v>Jul</v>
      </c>
    </row>
    <row r="4485" spans="1:6" x14ac:dyDescent="0.35">
      <c r="A4485" s="527">
        <f>Electricity!D4521</f>
        <v>45478</v>
      </c>
      <c r="B4485" s="528">
        <f>Electricity!E4521</f>
        <v>0.75000000000000011</v>
      </c>
      <c r="C4485" s="529">
        <f>Electricity!F4521</f>
        <v>0</v>
      </c>
      <c r="D4485" s="529">
        <f>Electricity!I4521</f>
        <v>0</v>
      </c>
      <c r="E4485" s="531" t="str">
        <f t="shared" si="143"/>
        <v>07/05/2024 06:00:00 PM</v>
      </c>
      <c r="F4485" s="530" t="str">
        <f t="shared" si="144"/>
        <v>Jul</v>
      </c>
    </row>
    <row r="4486" spans="1:6" x14ac:dyDescent="0.35">
      <c r="A4486" s="527">
        <f>Electricity!D4522</f>
        <v>45478</v>
      </c>
      <c r="B4486" s="528">
        <f>Electricity!E4522</f>
        <v>0.79166666666666674</v>
      </c>
      <c r="C4486" s="529">
        <f>Electricity!F4522</f>
        <v>0</v>
      </c>
      <c r="D4486" s="529">
        <f>Electricity!I4522</f>
        <v>0</v>
      </c>
      <c r="E4486" s="531" t="str">
        <f t="shared" si="143"/>
        <v>07/05/2024 07:00:00 PM</v>
      </c>
      <c r="F4486" s="530" t="str">
        <f t="shared" si="144"/>
        <v>Jul</v>
      </c>
    </row>
    <row r="4487" spans="1:6" x14ac:dyDescent="0.35">
      <c r="A4487" s="527">
        <f>Electricity!D4523</f>
        <v>45478</v>
      </c>
      <c r="B4487" s="528">
        <f>Electricity!E4523</f>
        <v>0.83333333333333337</v>
      </c>
      <c r="C4487" s="529">
        <f>Electricity!F4523</f>
        <v>0</v>
      </c>
      <c r="D4487" s="529">
        <f>Electricity!I4523</f>
        <v>0</v>
      </c>
      <c r="E4487" s="531" t="str">
        <f t="shared" si="143"/>
        <v>07/05/2024 08:00:00 PM</v>
      </c>
      <c r="F4487" s="530" t="str">
        <f t="shared" si="144"/>
        <v>Jul</v>
      </c>
    </row>
    <row r="4488" spans="1:6" x14ac:dyDescent="0.35">
      <c r="A4488" s="527">
        <f>Electricity!D4524</f>
        <v>45478</v>
      </c>
      <c r="B4488" s="528">
        <f>Electricity!E4524</f>
        <v>0.87500000000000011</v>
      </c>
      <c r="C4488" s="529">
        <f>Electricity!F4524</f>
        <v>0</v>
      </c>
      <c r="D4488" s="529">
        <f>Electricity!I4524</f>
        <v>0</v>
      </c>
      <c r="E4488" s="531" t="str">
        <f t="shared" si="143"/>
        <v>07/05/2024 09:00:00 PM</v>
      </c>
      <c r="F4488" s="530" t="str">
        <f t="shared" si="144"/>
        <v>Jul</v>
      </c>
    </row>
    <row r="4489" spans="1:6" x14ac:dyDescent="0.35">
      <c r="A4489" s="527">
        <f>Electricity!D4525</f>
        <v>45478</v>
      </c>
      <c r="B4489" s="528">
        <f>Electricity!E4525</f>
        <v>0.91666666666666674</v>
      </c>
      <c r="C4489" s="529">
        <f>Electricity!F4525</f>
        <v>0</v>
      </c>
      <c r="D4489" s="529">
        <f>Electricity!I4525</f>
        <v>0</v>
      </c>
      <c r="E4489" s="531" t="str">
        <f t="shared" si="143"/>
        <v>07/05/2024 10:00:00 PM</v>
      </c>
      <c r="F4489" s="530" t="str">
        <f t="shared" si="144"/>
        <v>Jul</v>
      </c>
    </row>
    <row r="4490" spans="1:6" x14ac:dyDescent="0.35">
      <c r="A4490" s="527">
        <f>Electricity!D4526</f>
        <v>45478</v>
      </c>
      <c r="B4490" s="528">
        <f>Electricity!E4526</f>
        <v>0.95833333333333337</v>
      </c>
      <c r="C4490" s="529">
        <f>Electricity!F4526</f>
        <v>0</v>
      </c>
      <c r="D4490" s="529">
        <f>Electricity!I4526</f>
        <v>0</v>
      </c>
      <c r="E4490" s="531" t="str">
        <f t="shared" si="143"/>
        <v>07/05/2024 11:00:00 PM</v>
      </c>
      <c r="F4490" s="530" t="str">
        <f t="shared" si="144"/>
        <v>Jul</v>
      </c>
    </row>
    <row r="4491" spans="1:6" x14ac:dyDescent="0.35">
      <c r="A4491" s="527">
        <f>Electricity!D4527</f>
        <v>45479</v>
      </c>
      <c r="B4491" s="528">
        <f>Electricity!E4527</f>
        <v>3.1225022567582528E-17</v>
      </c>
      <c r="C4491" s="529">
        <f>Electricity!F4527</f>
        <v>0</v>
      </c>
      <c r="D4491" s="529">
        <f>Electricity!I4527</f>
        <v>0</v>
      </c>
      <c r="E4491" s="531" t="str">
        <f t="shared" si="143"/>
        <v>07/06/2024 12:00:00 AM</v>
      </c>
      <c r="F4491" s="530" t="str">
        <f t="shared" si="144"/>
        <v>Jul</v>
      </c>
    </row>
    <row r="4492" spans="1:6" x14ac:dyDescent="0.35">
      <c r="A4492" s="527">
        <f>Electricity!D4528</f>
        <v>45479</v>
      </c>
      <c r="B4492" s="528">
        <f>Electricity!E4528</f>
        <v>4.1666666666666699E-2</v>
      </c>
      <c r="C4492" s="529">
        <f>Electricity!F4528</f>
        <v>0</v>
      </c>
      <c r="D4492" s="529">
        <f>Electricity!I4528</f>
        <v>0</v>
      </c>
      <c r="E4492" s="531" t="str">
        <f t="shared" si="143"/>
        <v>07/06/2024 01:00:00 AM</v>
      </c>
      <c r="F4492" s="530" t="str">
        <f t="shared" si="144"/>
        <v>Jul</v>
      </c>
    </row>
    <row r="4493" spans="1:6" x14ac:dyDescent="0.35">
      <c r="A4493" s="527">
        <f>Electricity!D4529</f>
        <v>45479</v>
      </c>
      <c r="B4493" s="528">
        <f>Electricity!E4529</f>
        <v>8.333333333333337E-2</v>
      </c>
      <c r="C4493" s="529">
        <f>Electricity!F4529</f>
        <v>0</v>
      </c>
      <c r="D4493" s="529">
        <f>Electricity!I4529</f>
        <v>0</v>
      </c>
      <c r="E4493" s="531" t="str">
        <f t="shared" si="143"/>
        <v>07/06/2024 02:00:00 AM</v>
      </c>
      <c r="F4493" s="530" t="str">
        <f t="shared" si="144"/>
        <v>Jul</v>
      </c>
    </row>
    <row r="4494" spans="1:6" x14ac:dyDescent="0.35">
      <c r="A4494" s="527">
        <f>Electricity!D4530</f>
        <v>45479</v>
      </c>
      <c r="B4494" s="528">
        <f>Electricity!E4530</f>
        <v>0.12500000000000006</v>
      </c>
      <c r="C4494" s="529">
        <f>Electricity!F4530</f>
        <v>0</v>
      </c>
      <c r="D4494" s="529">
        <f>Electricity!I4530</f>
        <v>0</v>
      </c>
      <c r="E4494" s="531" t="str">
        <f t="shared" si="143"/>
        <v>07/06/2024 03:00:00 AM</v>
      </c>
      <c r="F4494" s="530" t="str">
        <f t="shared" si="144"/>
        <v>Jul</v>
      </c>
    </row>
    <row r="4495" spans="1:6" x14ac:dyDescent="0.35">
      <c r="A4495" s="527">
        <f>Electricity!D4531</f>
        <v>45479</v>
      </c>
      <c r="B4495" s="528">
        <f>Electricity!E4531</f>
        <v>0.16666666666666669</v>
      </c>
      <c r="C4495" s="529">
        <f>Electricity!F4531</f>
        <v>0</v>
      </c>
      <c r="D4495" s="529">
        <f>Electricity!I4531</f>
        <v>0</v>
      </c>
      <c r="E4495" s="531" t="str">
        <f t="shared" si="143"/>
        <v>07/06/2024 04:00:00 AM</v>
      </c>
      <c r="F4495" s="530" t="str">
        <f t="shared" si="144"/>
        <v>Jul</v>
      </c>
    </row>
    <row r="4496" spans="1:6" x14ac:dyDescent="0.35">
      <c r="A4496" s="527">
        <f>Electricity!D4532</f>
        <v>45479</v>
      </c>
      <c r="B4496" s="528">
        <f>Electricity!E4532</f>
        <v>0.20833333333333337</v>
      </c>
      <c r="C4496" s="529">
        <f>Electricity!F4532</f>
        <v>0</v>
      </c>
      <c r="D4496" s="529">
        <f>Electricity!I4532</f>
        <v>0</v>
      </c>
      <c r="E4496" s="531" t="str">
        <f t="shared" si="143"/>
        <v>07/06/2024 05:00:00 AM</v>
      </c>
      <c r="F4496" s="530" t="str">
        <f t="shared" si="144"/>
        <v>Jul</v>
      </c>
    </row>
    <row r="4497" spans="1:6" x14ac:dyDescent="0.35">
      <c r="A4497" s="527">
        <f>Electricity!D4533</f>
        <v>45479</v>
      </c>
      <c r="B4497" s="528">
        <f>Electricity!E4533</f>
        <v>0.25</v>
      </c>
      <c r="C4497" s="529">
        <f>Electricity!F4533</f>
        <v>0</v>
      </c>
      <c r="D4497" s="529">
        <f>Electricity!I4533</f>
        <v>0</v>
      </c>
      <c r="E4497" s="531" t="str">
        <f t="shared" si="143"/>
        <v>07/06/2024 06:00:00 AM</v>
      </c>
      <c r="F4497" s="530" t="str">
        <f t="shared" si="144"/>
        <v>Jul</v>
      </c>
    </row>
    <row r="4498" spans="1:6" x14ac:dyDescent="0.35">
      <c r="A4498" s="527">
        <f>Electricity!D4534</f>
        <v>45479</v>
      </c>
      <c r="B4498" s="528">
        <f>Electricity!E4534</f>
        <v>0.29166666666666669</v>
      </c>
      <c r="C4498" s="529">
        <f>Electricity!F4534</f>
        <v>0</v>
      </c>
      <c r="D4498" s="529">
        <f>Electricity!I4534</f>
        <v>0</v>
      </c>
      <c r="E4498" s="531" t="str">
        <f t="shared" si="143"/>
        <v>07/06/2024 07:00:00 AM</v>
      </c>
      <c r="F4498" s="530" t="str">
        <f t="shared" si="144"/>
        <v>Jul</v>
      </c>
    </row>
    <row r="4499" spans="1:6" x14ac:dyDescent="0.35">
      <c r="A4499" s="527">
        <f>Electricity!D4535</f>
        <v>45479</v>
      </c>
      <c r="B4499" s="528">
        <f>Electricity!E4535</f>
        <v>0.33333333333333337</v>
      </c>
      <c r="C4499" s="529">
        <f>Electricity!F4535</f>
        <v>0</v>
      </c>
      <c r="D4499" s="529">
        <f>Electricity!I4535</f>
        <v>0</v>
      </c>
      <c r="E4499" s="531" t="str">
        <f t="shared" si="143"/>
        <v>07/06/2024 08:00:00 AM</v>
      </c>
      <c r="F4499" s="530" t="str">
        <f t="shared" si="144"/>
        <v>Jul</v>
      </c>
    </row>
    <row r="4500" spans="1:6" x14ac:dyDescent="0.35">
      <c r="A4500" s="527">
        <f>Electricity!D4536</f>
        <v>45479</v>
      </c>
      <c r="B4500" s="528">
        <f>Electricity!E4536</f>
        <v>0.375</v>
      </c>
      <c r="C4500" s="529">
        <f>Electricity!F4536</f>
        <v>0</v>
      </c>
      <c r="D4500" s="529">
        <f>Electricity!I4536</f>
        <v>0</v>
      </c>
      <c r="E4500" s="531" t="str">
        <f t="shared" si="143"/>
        <v>07/06/2024 09:00:00 AM</v>
      </c>
      <c r="F4500" s="530" t="str">
        <f t="shared" si="144"/>
        <v>Jul</v>
      </c>
    </row>
    <row r="4501" spans="1:6" x14ac:dyDescent="0.35">
      <c r="A4501" s="527">
        <f>Electricity!D4537</f>
        <v>45479</v>
      </c>
      <c r="B4501" s="528">
        <f>Electricity!E4537</f>
        <v>0.41666666666666669</v>
      </c>
      <c r="C4501" s="529">
        <f>Electricity!F4537</f>
        <v>0</v>
      </c>
      <c r="D4501" s="529">
        <f>Electricity!I4537</f>
        <v>0</v>
      </c>
      <c r="E4501" s="531" t="str">
        <f t="shared" si="143"/>
        <v>07/06/2024 10:00:00 AM</v>
      </c>
      <c r="F4501" s="530" t="str">
        <f t="shared" si="144"/>
        <v>Jul</v>
      </c>
    </row>
    <row r="4502" spans="1:6" x14ac:dyDescent="0.35">
      <c r="A4502" s="527">
        <f>Electricity!D4538</f>
        <v>45479</v>
      </c>
      <c r="B4502" s="528">
        <f>Electricity!E4538</f>
        <v>0.45833333333333337</v>
      </c>
      <c r="C4502" s="529">
        <f>Electricity!F4538</f>
        <v>0</v>
      </c>
      <c r="D4502" s="529">
        <f>Electricity!I4538</f>
        <v>0</v>
      </c>
      <c r="E4502" s="531" t="str">
        <f t="shared" si="143"/>
        <v>07/06/2024 11:00:00 AM</v>
      </c>
      <c r="F4502" s="530" t="str">
        <f t="shared" si="144"/>
        <v>Jul</v>
      </c>
    </row>
    <row r="4503" spans="1:6" x14ac:dyDescent="0.35">
      <c r="A4503" s="527">
        <f>Electricity!D4539</f>
        <v>45479</v>
      </c>
      <c r="B4503" s="528">
        <f>Electricity!E4539</f>
        <v>0.50000000000000011</v>
      </c>
      <c r="C4503" s="529">
        <f>Electricity!F4539</f>
        <v>0</v>
      </c>
      <c r="D4503" s="529">
        <f>Electricity!I4539</f>
        <v>0</v>
      </c>
      <c r="E4503" s="531" t="str">
        <f t="shared" si="143"/>
        <v>07/06/2024 12:00:00 PM</v>
      </c>
      <c r="F4503" s="530" t="str">
        <f t="shared" si="144"/>
        <v>Jul</v>
      </c>
    </row>
    <row r="4504" spans="1:6" x14ac:dyDescent="0.35">
      <c r="A4504" s="527">
        <f>Electricity!D4540</f>
        <v>45479</v>
      </c>
      <c r="B4504" s="528">
        <f>Electricity!E4540</f>
        <v>0.54166666666666674</v>
      </c>
      <c r="C4504" s="529">
        <f>Electricity!F4540</f>
        <v>0</v>
      </c>
      <c r="D4504" s="529">
        <f>Electricity!I4540</f>
        <v>0</v>
      </c>
      <c r="E4504" s="531" t="str">
        <f t="shared" si="143"/>
        <v>07/06/2024 01:00:00 PM</v>
      </c>
      <c r="F4504" s="530" t="str">
        <f t="shared" si="144"/>
        <v>Jul</v>
      </c>
    </row>
    <row r="4505" spans="1:6" x14ac:dyDescent="0.35">
      <c r="A4505" s="527">
        <f>Electricity!D4541</f>
        <v>45479</v>
      </c>
      <c r="B4505" s="528">
        <f>Electricity!E4541</f>
        <v>0.58333333333333337</v>
      </c>
      <c r="C4505" s="529">
        <f>Electricity!F4541</f>
        <v>0</v>
      </c>
      <c r="D4505" s="529">
        <f>Electricity!I4541</f>
        <v>0</v>
      </c>
      <c r="E4505" s="531" t="str">
        <f t="shared" si="143"/>
        <v>07/06/2024 02:00:00 PM</v>
      </c>
      <c r="F4505" s="530" t="str">
        <f t="shared" si="144"/>
        <v>Jul</v>
      </c>
    </row>
    <row r="4506" spans="1:6" x14ac:dyDescent="0.35">
      <c r="A4506" s="527">
        <f>Electricity!D4542</f>
        <v>45479</v>
      </c>
      <c r="B4506" s="528">
        <f>Electricity!E4542</f>
        <v>0.62500000000000011</v>
      </c>
      <c r="C4506" s="529">
        <f>Electricity!F4542</f>
        <v>0</v>
      </c>
      <c r="D4506" s="529">
        <f>Electricity!I4542</f>
        <v>0</v>
      </c>
      <c r="E4506" s="531" t="str">
        <f t="shared" si="143"/>
        <v>07/06/2024 03:00:00 PM</v>
      </c>
      <c r="F4506" s="530" t="str">
        <f t="shared" si="144"/>
        <v>Jul</v>
      </c>
    </row>
    <row r="4507" spans="1:6" x14ac:dyDescent="0.35">
      <c r="A4507" s="527">
        <f>Electricity!D4543</f>
        <v>45479</v>
      </c>
      <c r="B4507" s="528">
        <f>Electricity!E4543</f>
        <v>0.66666666666666674</v>
      </c>
      <c r="C4507" s="529">
        <f>Electricity!F4543</f>
        <v>0</v>
      </c>
      <c r="D4507" s="529">
        <f>Electricity!I4543</f>
        <v>0</v>
      </c>
      <c r="E4507" s="531" t="str">
        <f t="shared" si="143"/>
        <v>07/06/2024 04:00:00 PM</v>
      </c>
      <c r="F4507" s="530" t="str">
        <f t="shared" si="144"/>
        <v>Jul</v>
      </c>
    </row>
    <row r="4508" spans="1:6" x14ac:dyDescent="0.35">
      <c r="A4508" s="527">
        <f>Electricity!D4544</f>
        <v>45479</v>
      </c>
      <c r="B4508" s="528">
        <f>Electricity!E4544</f>
        <v>0.70833333333333337</v>
      </c>
      <c r="C4508" s="529">
        <f>Electricity!F4544</f>
        <v>0</v>
      </c>
      <c r="D4508" s="529">
        <f>Electricity!I4544</f>
        <v>0</v>
      </c>
      <c r="E4508" s="531" t="str">
        <f t="shared" si="143"/>
        <v>07/06/2024 05:00:00 PM</v>
      </c>
      <c r="F4508" s="530" t="str">
        <f t="shared" si="144"/>
        <v>Jul</v>
      </c>
    </row>
    <row r="4509" spans="1:6" x14ac:dyDescent="0.35">
      <c r="A4509" s="527">
        <f>Electricity!D4545</f>
        <v>45479</v>
      </c>
      <c r="B4509" s="528">
        <f>Electricity!E4545</f>
        <v>0.75000000000000011</v>
      </c>
      <c r="C4509" s="529">
        <f>Electricity!F4545</f>
        <v>0</v>
      </c>
      <c r="D4509" s="529">
        <f>Electricity!I4545</f>
        <v>0</v>
      </c>
      <c r="E4509" s="531" t="str">
        <f t="shared" si="143"/>
        <v>07/06/2024 06:00:00 PM</v>
      </c>
      <c r="F4509" s="530" t="str">
        <f t="shared" si="144"/>
        <v>Jul</v>
      </c>
    </row>
    <row r="4510" spans="1:6" x14ac:dyDescent="0.35">
      <c r="A4510" s="527">
        <f>Electricity!D4546</f>
        <v>45479</v>
      </c>
      <c r="B4510" s="528">
        <f>Electricity!E4546</f>
        <v>0.79166666666666674</v>
      </c>
      <c r="C4510" s="529">
        <f>Electricity!F4546</f>
        <v>0</v>
      </c>
      <c r="D4510" s="529">
        <f>Electricity!I4546</f>
        <v>0</v>
      </c>
      <c r="E4510" s="531" t="str">
        <f t="shared" si="143"/>
        <v>07/06/2024 07:00:00 PM</v>
      </c>
      <c r="F4510" s="530" t="str">
        <f t="shared" si="144"/>
        <v>Jul</v>
      </c>
    </row>
    <row r="4511" spans="1:6" x14ac:dyDescent="0.35">
      <c r="A4511" s="527">
        <f>Electricity!D4547</f>
        <v>45479</v>
      </c>
      <c r="B4511" s="528">
        <f>Electricity!E4547</f>
        <v>0.83333333333333337</v>
      </c>
      <c r="C4511" s="529">
        <f>Electricity!F4547</f>
        <v>0</v>
      </c>
      <c r="D4511" s="529">
        <f>Electricity!I4547</f>
        <v>0</v>
      </c>
      <c r="E4511" s="531" t="str">
        <f t="shared" si="143"/>
        <v>07/06/2024 08:00:00 PM</v>
      </c>
      <c r="F4511" s="530" t="str">
        <f t="shared" si="144"/>
        <v>Jul</v>
      </c>
    </row>
    <row r="4512" spans="1:6" x14ac:dyDescent="0.35">
      <c r="A4512" s="527">
        <f>Electricity!D4548</f>
        <v>45479</v>
      </c>
      <c r="B4512" s="528">
        <f>Electricity!E4548</f>
        <v>0.87500000000000011</v>
      </c>
      <c r="C4512" s="529">
        <f>Electricity!F4548</f>
        <v>0</v>
      </c>
      <c r="D4512" s="529">
        <f>Electricity!I4548</f>
        <v>0</v>
      </c>
      <c r="E4512" s="531" t="str">
        <f t="shared" si="143"/>
        <v>07/06/2024 09:00:00 PM</v>
      </c>
      <c r="F4512" s="530" t="str">
        <f t="shared" si="144"/>
        <v>Jul</v>
      </c>
    </row>
    <row r="4513" spans="1:6" x14ac:dyDescent="0.35">
      <c r="A4513" s="527">
        <f>Electricity!D4549</f>
        <v>45479</v>
      </c>
      <c r="B4513" s="528">
        <f>Electricity!E4549</f>
        <v>0.91666666666666674</v>
      </c>
      <c r="C4513" s="529">
        <f>Electricity!F4549</f>
        <v>0</v>
      </c>
      <c r="D4513" s="529">
        <f>Electricity!I4549</f>
        <v>0</v>
      </c>
      <c r="E4513" s="531" t="str">
        <f t="shared" si="143"/>
        <v>07/06/2024 10:00:00 PM</v>
      </c>
      <c r="F4513" s="530" t="str">
        <f t="shared" si="144"/>
        <v>Jul</v>
      </c>
    </row>
    <row r="4514" spans="1:6" x14ac:dyDescent="0.35">
      <c r="A4514" s="527">
        <f>Electricity!D4550</f>
        <v>45479</v>
      </c>
      <c r="B4514" s="528">
        <f>Electricity!E4550</f>
        <v>0.95833333333333337</v>
      </c>
      <c r="C4514" s="529">
        <f>Electricity!F4550</f>
        <v>0</v>
      </c>
      <c r="D4514" s="529">
        <f>Electricity!I4550</f>
        <v>0</v>
      </c>
      <c r="E4514" s="531" t="str">
        <f t="shared" si="143"/>
        <v>07/06/2024 11:00:00 PM</v>
      </c>
      <c r="F4514" s="530" t="str">
        <f t="shared" si="144"/>
        <v>Jul</v>
      </c>
    </row>
    <row r="4515" spans="1:6" x14ac:dyDescent="0.35">
      <c r="A4515" s="527">
        <f>Electricity!D4551</f>
        <v>45480</v>
      </c>
      <c r="B4515" s="528">
        <f>Electricity!E4551</f>
        <v>3.1225022567582528E-17</v>
      </c>
      <c r="C4515" s="529">
        <f>Electricity!F4551</f>
        <v>0</v>
      </c>
      <c r="D4515" s="529">
        <f>Electricity!I4551</f>
        <v>0</v>
      </c>
      <c r="E4515" s="531" t="str">
        <f t="shared" si="143"/>
        <v>07/07/2024 12:00:00 AM</v>
      </c>
      <c r="F4515" s="530" t="str">
        <f t="shared" si="144"/>
        <v>Jul</v>
      </c>
    </row>
    <row r="4516" spans="1:6" x14ac:dyDescent="0.35">
      <c r="A4516" s="527">
        <f>Electricity!D4552</f>
        <v>45480</v>
      </c>
      <c r="B4516" s="528">
        <f>Electricity!E4552</f>
        <v>4.1666666666666699E-2</v>
      </c>
      <c r="C4516" s="529">
        <f>Electricity!F4552</f>
        <v>0</v>
      </c>
      <c r="D4516" s="529">
        <f>Electricity!I4552</f>
        <v>0</v>
      </c>
      <c r="E4516" s="531" t="str">
        <f t="shared" si="143"/>
        <v>07/07/2024 01:00:00 AM</v>
      </c>
      <c r="F4516" s="530" t="str">
        <f t="shared" si="144"/>
        <v>Jul</v>
      </c>
    </row>
    <row r="4517" spans="1:6" x14ac:dyDescent="0.35">
      <c r="A4517" s="527">
        <f>Electricity!D4553</f>
        <v>45480</v>
      </c>
      <c r="B4517" s="528">
        <f>Electricity!E4553</f>
        <v>8.333333333333337E-2</v>
      </c>
      <c r="C4517" s="529">
        <f>Electricity!F4553</f>
        <v>0</v>
      </c>
      <c r="D4517" s="529">
        <f>Electricity!I4553</f>
        <v>0</v>
      </c>
      <c r="E4517" s="531" t="str">
        <f t="shared" si="143"/>
        <v>07/07/2024 02:00:00 AM</v>
      </c>
      <c r="F4517" s="530" t="str">
        <f t="shared" si="144"/>
        <v>Jul</v>
      </c>
    </row>
    <row r="4518" spans="1:6" x14ac:dyDescent="0.35">
      <c r="A4518" s="527">
        <f>Electricity!D4554</f>
        <v>45480</v>
      </c>
      <c r="B4518" s="528">
        <f>Electricity!E4554</f>
        <v>0.12500000000000006</v>
      </c>
      <c r="C4518" s="529">
        <f>Electricity!F4554</f>
        <v>0</v>
      </c>
      <c r="D4518" s="529">
        <f>Electricity!I4554</f>
        <v>0</v>
      </c>
      <c r="E4518" s="531" t="str">
        <f t="shared" si="143"/>
        <v>07/07/2024 03:00:00 AM</v>
      </c>
      <c r="F4518" s="530" t="str">
        <f t="shared" si="144"/>
        <v>Jul</v>
      </c>
    </row>
    <row r="4519" spans="1:6" x14ac:dyDescent="0.35">
      <c r="A4519" s="527">
        <f>Electricity!D4555</f>
        <v>45480</v>
      </c>
      <c r="B4519" s="528">
        <f>Electricity!E4555</f>
        <v>0.16666666666666669</v>
      </c>
      <c r="C4519" s="529">
        <f>Electricity!F4555</f>
        <v>0</v>
      </c>
      <c r="D4519" s="529">
        <f>Electricity!I4555</f>
        <v>0</v>
      </c>
      <c r="E4519" s="531" t="str">
        <f t="shared" si="143"/>
        <v>07/07/2024 04:00:00 AM</v>
      </c>
      <c r="F4519" s="530" t="str">
        <f t="shared" si="144"/>
        <v>Jul</v>
      </c>
    </row>
    <row r="4520" spans="1:6" x14ac:dyDescent="0.35">
      <c r="A4520" s="527">
        <f>Electricity!D4556</f>
        <v>45480</v>
      </c>
      <c r="B4520" s="528">
        <f>Electricity!E4556</f>
        <v>0.20833333333333337</v>
      </c>
      <c r="C4520" s="529">
        <f>Electricity!F4556</f>
        <v>0</v>
      </c>
      <c r="D4520" s="529">
        <f>Electricity!I4556</f>
        <v>0</v>
      </c>
      <c r="E4520" s="531" t="str">
        <f t="shared" si="143"/>
        <v>07/07/2024 05:00:00 AM</v>
      </c>
      <c r="F4520" s="530" t="str">
        <f t="shared" si="144"/>
        <v>Jul</v>
      </c>
    </row>
    <row r="4521" spans="1:6" x14ac:dyDescent="0.35">
      <c r="A4521" s="527">
        <f>Electricity!D4557</f>
        <v>45480</v>
      </c>
      <c r="B4521" s="528">
        <f>Electricity!E4557</f>
        <v>0.25</v>
      </c>
      <c r="C4521" s="529">
        <f>Electricity!F4557</f>
        <v>0</v>
      </c>
      <c r="D4521" s="529">
        <f>Electricity!I4557</f>
        <v>0</v>
      </c>
      <c r="E4521" s="531" t="str">
        <f t="shared" si="143"/>
        <v>07/07/2024 06:00:00 AM</v>
      </c>
      <c r="F4521" s="530" t="str">
        <f t="shared" si="144"/>
        <v>Jul</v>
      </c>
    </row>
    <row r="4522" spans="1:6" x14ac:dyDescent="0.35">
      <c r="A4522" s="527">
        <f>Electricity!D4558</f>
        <v>45480</v>
      </c>
      <c r="B4522" s="528">
        <f>Electricity!E4558</f>
        <v>0.29166666666666669</v>
      </c>
      <c r="C4522" s="529">
        <f>Electricity!F4558</f>
        <v>0</v>
      </c>
      <c r="D4522" s="529">
        <f>Electricity!I4558</f>
        <v>0</v>
      </c>
      <c r="E4522" s="531" t="str">
        <f t="shared" si="143"/>
        <v>07/07/2024 07:00:00 AM</v>
      </c>
      <c r="F4522" s="530" t="str">
        <f t="shared" si="144"/>
        <v>Jul</v>
      </c>
    </row>
    <row r="4523" spans="1:6" x14ac:dyDescent="0.35">
      <c r="A4523" s="527">
        <f>Electricity!D4559</f>
        <v>45480</v>
      </c>
      <c r="B4523" s="528">
        <f>Electricity!E4559</f>
        <v>0.33333333333333337</v>
      </c>
      <c r="C4523" s="529">
        <f>Electricity!F4559</f>
        <v>0</v>
      </c>
      <c r="D4523" s="529">
        <f>Electricity!I4559</f>
        <v>0</v>
      </c>
      <c r="E4523" s="531" t="str">
        <f t="shared" si="143"/>
        <v>07/07/2024 08:00:00 AM</v>
      </c>
      <c r="F4523" s="530" t="str">
        <f t="shared" si="144"/>
        <v>Jul</v>
      </c>
    </row>
    <row r="4524" spans="1:6" x14ac:dyDescent="0.35">
      <c r="A4524" s="527">
        <f>Electricity!D4560</f>
        <v>45480</v>
      </c>
      <c r="B4524" s="528">
        <f>Electricity!E4560</f>
        <v>0.375</v>
      </c>
      <c r="C4524" s="529">
        <f>Electricity!F4560</f>
        <v>0</v>
      </c>
      <c r="D4524" s="529">
        <f>Electricity!I4560</f>
        <v>0</v>
      </c>
      <c r="E4524" s="531" t="str">
        <f t="shared" si="143"/>
        <v>07/07/2024 09:00:00 AM</v>
      </c>
      <c r="F4524" s="530" t="str">
        <f t="shared" si="144"/>
        <v>Jul</v>
      </c>
    </row>
    <row r="4525" spans="1:6" x14ac:dyDescent="0.35">
      <c r="A4525" s="527">
        <f>Electricity!D4561</f>
        <v>45480</v>
      </c>
      <c r="B4525" s="528">
        <f>Electricity!E4561</f>
        <v>0.41666666666666669</v>
      </c>
      <c r="C4525" s="529">
        <f>Electricity!F4561</f>
        <v>0</v>
      </c>
      <c r="D4525" s="529">
        <f>Electricity!I4561</f>
        <v>0</v>
      </c>
      <c r="E4525" s="531" t="str">
        <f t="shared" si="143"/>
        <v>07/07/2024 10:00:00 AM</v>
      </c>
      <c r="F4525" s="530" t="str">
        <f t="shared" si="144"/>
        <v>Jul</v>
      </c>
    </row>
    <row r="4526" spans="1:6" x14ac:dyDescent="0.35">
      <c r="A4526" s="527">
        <f>Electricity!D4562</f>
        <v>45480</v>
      </c>
      <c r="B4526" s="528">
        <f>Electricity!E4562</f>
        <v>0.45833333333333337</v>
      </c>
      <c r="C4526" s="529">
        <f>Electricity!F4562</f>
        <v>0</v>
      </c>
      <c r="D4526" s="529">
        <f>Electricity!I4562</f>
        <v>0</v>
      </c>
      <c r="E4526" s="531" t="str">
        <f t="shared" si="143"/>
        <v>07/07/2024 11:00:00 AM</v>
      </c>
      <c r="F4526" s="530" t="str">
        <f t="shared" si="144"/>
        <v>Jul</v>
      </c>
    </row>
    <row r="4527" spans="1:6" x14ac:dyDescent="0.35">
      <c r="A4527" s="527">
        <f>Electricity!D4563</f>
        <v>45480</v>
      </c>
      <c r="B4527" s="528">
        <f>Electricity!E4563</f>
        <v>0.50000000000000011</v>
      </c>
      <c r="C4527" s="529">
        <f>Electricity!F4563</f>
        <v>0</v>
      </c>
      <c r="D4527" s="529">
        <f>Electricity!I4563</f>
        <v>0</v>
      </c>
      <c r="E4527" s="531" t="str">
        <f t="shared" si="143"/>
        <v>07/07/2024 12:00:00 PM</v>
      </c>
      <c r="F4527" s="530" t="str">
        <f t="shared" si="144"/>
        <v>Jul</v>
      </c>
    </row>
    <row r="4528" spans="1:6" x14ac:dyDescent="0.35">
      <c r="A4528" s="527">
        <f>Electricity!D4564</f>
        <v>45480</v>
      </c>
      <c r="B4528" s="528">
        <f>Electricity!E4564</f>
        <v>0.54166666666666674</v>
      </c>
      <c r="C4528" s="529">
        <f>Electricity!F4564</f>
        <v>0</v>
      </c>
      <c r="D4528" s="529">
        <f>Electricity!I4564</f>
        <v>0</v>
      </c>
      <c r="E4528" s="531" t="str">
        <f t="shared" si="143"/>
        <v>07/07/2024 01:00:00 PM</v>
      </c>
      <c r="F4528" s="530" t="str">
        <f t="shared" si="144"/>
        <v>Jul</v>
      </c>
    </row>
    <row r="4529" spans="1:6" x14ac:dyDescent="0.35">
      <c r="A4529" s="527">
        <f>Electricity!D4565</f>
        <v>45480</v>
      </c>
      <c r="B4529" s="528">
        <f>Electricity!E4565</f>
        <v>0.58333333333333337</v>
      </c>
      <c r="C4529" s="529">
        <f>Electricity!F4565</f>
        <v>0</v>
      </c>
      <c r="D4529" s="529">
        <f>Electricity!I4565</f>
        <v>0</v>
      </c>
      <c r="E4529" s="531" t="str">
        <f t="shared" si="143"/>
        <v>07/07/2024 02:00:00 PM</v>
      </c>
      <c r="F4529" s="530" t="str">
        <f t="shared" si="144"/>
        <v>Jul</v>
      </c>
    </row>
    <row r="4530" spans="1:6" x14ac:dyDescent="0.35">
      <c r="A4530" s="527">
        <f>Electricity!D4566</f>
        <v>45480</v>
      </c>
      <c r="B4530" s="528">
        <f>Electricity!E4566</f>
        <v>0.62500000000000011</v>
      </c>
      <c r="C4530" s="529">
        <f>Electricity!F4566</f>
        <v>0</v>
      </c>
      <c r="D4530" s="529">
        <f>Electricity!I4566</f>
        <v>0</v>
      </c>
      <c r="E4530" s="531" t="str">
        <f t="shared" si="143"/>
        <v>07/07/2024 03:00:00 PM</v>
      </c>
      <c r="F4530" s="530" t="str">
        <f t="shared" si="144"/>
        <v>Jul</v>
      </c>
    </row>
    <row r="4531" spans="1:6" x14ac:dyDescent="0.35">
      <c r="A4531" s="527">
        <f>Electricity!D4567</f>
        <v>45480</v>
      </c>
      <c r="B4531" s="528">
        <f>Electricity!E4567</f>
        <v>0.66666666666666674</v>
      </c>
      <c r="C4531" s="529">
        <f>Electricity!F4567</f>
        <v>0</v>
      </c>
      <c r="D4531" s="529">
        <f>Electricity!I4567</f>
        <v>0</v>
      </c>
      <c r="E4531" s="531" t="str">
        <f t="shared" si="143"/>
        <v>07/07/2024 04:00:00 PM</v>
      </c>
      <c r="F4531" s="530" t="str">
        <f t="shared" si="144"/>
        <v>Jul</v>
      </c>
    </row>
    <row r="4532" spans="1:6" x14ac:dyDescent="0.35">
      <c r="A4532" s="527">
        <f>Electricity!D4568</f>
        <v>45480</v>
      </c>
      <c r="B4532" s="528">
        <f>Electricity!E4568</f>
        <v>0.70833333333333337</v>
      </c>
      <c r="C4532" s="529">
        <f>Electricity!F4568</f>
        <v>0</v>
      </c>
      <c r="D4532" s="529">
        <f>Electricity!I4568</f>
        <v>0</v>
      </c>
      <c r="E4532" s="531" t="str">
        <f t="shared" ref="E4532:E4595" si="145">CONCATENATE(TEXT(A4532,"mm/dd/yyyy")," ",TEXT(B4532,"hh:mm:ss AM/PM"))</f>
        <v>07/07/2024 05:00:00 PM</v>
      </c>
      <c r="F4532" s="530" t="str">
        <f t="shared" si="144"/>
        <v>Jul</v>
      </c>
    </row>
    <row r="4533" spans="1:6" x14ac:dyDescent="0.35">
      <c r="A4533" s="527">
        <f>Electricity!D4569</f>
        <v>45480</v>
      </c>
      <c r="B4533" s="528">
        <f>Electricity!E4569</f>
        <v>0.75000000000000011</v>
      </c>
      <c r="C4533" s="529">
        <f>Electricity!F4569</f>
        <v>0</v>
      </c>
      <c r="D4533" s="529">
        <f>Electricity!I4569</f>
        <v>0</v>
      </c>
      <c r="E4533" s="531" t="str">
        <f t="shared" si="145"/>
        <v>07/07/2024 06:00:00 PM</v>
      </c>
      <c r="F4533" s="530" t="str">
        <f t="shared" si="144"/>
        <v>Jul</v>
      </c>
    </row>
    <row r="4534" spans="1:6" x14ac:dyDescent="0.35">
      <c r="A4534" s="527">
        <f>Electricity!D4570</f>
        <v>45480</v>
      </c>
      <c r="B4534" s="528">
        <f>Electricity!E4570</f>
        <v>0.79166666666666674</v>
      </c>
      <c r="C4534" s="529">
        <f>Electricity!F4570</f>
        <v>0</v>
      </c>
      <c r="D4534" s="529">
        <f>Electricity!I4570</f>
        <v>0</v>
      </c>
      <c r="E4534" s="531" t="str">
        <f t="shared" si="145"/>
        <v>07/07/2024 07:00:00 PM</v>
      </c>
      <c r="F4534" s="530" t="str">
        <f t="shared" si="144"/>
        <v>Jul</v>
      </c>
    </row>
    <row r="4535" spans="1:6" x14ac:dyDescent="0.35">
      <c r="A4535" s="527">
        <f>Electricity!D4571</f>
        <v>45480</v>
      </c>
      <c r="B4535" s="528">
        <f>Electricity!E4571</f>
        <v>0.83333333333333337</v>
      </c>
      <c r="C4535" s="529">
        <f>Electricity!F4571</f>
        <v>0</v>
      </c>
      <c r="D4535" s="529">
        <f>Electricity!I4571</f>
        <v>0</v>
      </c>
      <c r="E4535" s="531" t="str">
        <f t="shared" si="145"/>
        <v>07/07/2024 08:00:00 PM</v>
      </c>
      <c r="F4535" s="530" t="str">
        <f t="shared" si="144"/>
        <v>Jul</v>
      </c>
    </row>
    <row r="4536" spans="1:6" x14ac:dyDescent="0.35">
      <c r="A4536" s="527">
        <f>Electricity!D4572</f>
        <v>45480</v>
      </c>
      <c r="B4536" s="528">
        <f>Electricity!E4572</f>
        <v>0.87500000000000011</v>
      </c>
      <c r="C4536" s="529">
        <f>Electricity!F4572</f>
        <v>0</v>
      </c>
      <c r="D4536" s="529">
        <f>Electricity!I4572</f>
        <v>0</v>
      </c>
      <c r="E4536" s="531" t="str">
        <f t="shared" si="145"/>
        <v>07/07/2024 09:00:00 PM</v>
      </c>
      <c r="F4536" s="530" t="str">
        <f t="shared" si="144"/>
        <v>Jul</v>
      </c>
    </row>
    <row r="4537" spans="1:6" x14ac:dyDescent="0.35">
      <c r="A4537" s="527">
        <f>Electricity!D4573</f>
        <v>45480</v>
      </c>
      <c r="B4537" s="528">
        <f>Electricity!E4573</f>
        <v>0.91666666666666674</v>
      </c>
      <c r="C4537" s="529">
        <f>Electricity!F4573</f>
        <v>0</v>
      </c>
      <c r="D4537" s="529">
        <f>Electricity!I4573</f>
        <v>0</v>
      </c>
      <c r="E4537" s="531" t="str">
        <f t="shared" si="145"/>
        <v>07/07/2024 10:00:00 PM</v>
      </c>
      <c r="F4537" s="530" t="str">
        <f t="shared" si="144"/>
        <v>Jul</v>
      </c>
    </row>
    <row r="4538" spans="1:6" x14ac:dyDescent="0.35">
      <c r="A4538" s="527">
        <f>Electricity!D4574</f>
        <v>45480</v>
      </c>
      <c r="B4538" s="528">
        <f>Electricity!E4574</f>
        <v>0.95833333333333337</v>
      </c>
      <c r="C4538" s="529">
        <f>Electricity!F4574</f>
        <v>0</v>
      </c>
      <c r="D4538" s="529">
        <f>Electricity!I4574</f>
        <v>0</v>
      </c>
      <c r="E4538" s="531" t="str">
        <f t="shared" si="145"/>
        <v>07/07/2024 11:00:00 PM</v>
      </c>
      <c r="F4538" s="530" t="str">
        <f t="shared" si="144"/>
        <v>Jul</v>
      </c>
    </row>
    <row r="4539" spans="1:6" x14ac:dyDescent="0.35">
      <c r="A4539" s="527">
        <f>Electricity!D4575</f>
        <v>45481</v>
      </c>
      <c r="B4539" s="528">
        <f>Electricity!E4575</f>
        <v>3.1225022567582528E-17</v>
      </c>
      <c r="C4539" s="529">
        <f>Electricity!F4575</f>
        <v>0</v>
      </c>
      <c r="D4539" s="529">
        <f>Electricity!I4575</f>
        <v>0</v>
      </c>
      <c r="E4539" s="531" t="str">
        <f t="shared" si="145"/>
        <v>07/08/2024 12:00:00 AM</v>
      </c>
      <c r="F4539" s="530" t="str">
        <f t="shared" si="144"/>
        <v>Jul</v>
      </c>
    </row>
    <row r="4540" spans="1:6" x14ac:dyDescent="0.35">
      <c r="A4540" s="527">
        <f>Electricity!D4576</f>
        <v>45481</v>
      </c>
      <c r="B4540" s="528">
        <f>Electricity!E4576</f>
        <v>4.1666666666666699E-2</v>
      </c>
      <c r="C4540" s="529">
        <f>Electricity!F4576</f>
        <v>0</v>
      </c>
      <c r="D4540" s="529">
        <f>Electricity!I4576</f>
        <v>0</v>
      </c>
      <c r="E4540" s="531" t="str">
        <f t="shared" si="145"/>
        <v>07/08/2024 01:00:00 AM</v>
      </c>
      <c r="F4540" s="530" t="str">
        <f t="shared" si="144"/>
        <v>Jul</v>
      </c>
    </row>
    <row r="4541" spans="1:6" x14ac:dyDescent="0.35">
      <c r="A4541" s="527">
        <f>Electricity!D4577</f>
        <v>45481</v>
      </c>
      <c r="B4541" s="528">
        <f>Electricity!E4577</f>
        <v>8.333333333333337E-2</v>
      </c>
      <c r="C4541" s="529">
        <f>Electricity!F4577</f>
        <v>0</v>
      </c>
      <c r="D4541" s="529">
        <f>Electricity!I4577</f>
        <v>0</v>
      </c>
      <c r="E4541" s="531" t="str">
        <f t="shared" si="145"/>
        <v>07/08/2024 02:00:00 AM</v>
      </c>
      <c r="F4541" s="530" t="str">
        <f t="shared" si="144"/>
        <v>Jul</v>
      </c>
    </row>
    <row r="4542" spans="1:6" x14ac:dyDescent="0.35">
      <c r="A4542" s="527">
        <f>Electricity!D4578</f>
        <v>45481</v>
      </c>
      <c r="B4542" s="528">
        <f>Electricity!E4578</f>
        <v>0.12500000000000006</v>
      </c>
      <c r="C4542" s="529">
        <f>Electricity!F4578</f>
        <v>0</v>
      </c>
      <c r="D4542" s="529">
        <f>Electricity!I4578</f>
        <v>0</v>
      </c>
      <c r="E4542" s="531" t="str">
        <f t="shared" si="145"/>
        <v>07/08/2024 03:00:00 AM</v>
      </c>
      <c r="F4542" s="530" t="str">
        <f t="shared" si="144"/>
        <v>Jul</v>
      </c>
    </row>
    <row r="4543" spans="1:6" x14ac:dyDescent="0.35">
      <c r="A4543" s="527">
        <f>Electricity!D4579</f>
        <v>45481</v>
      </c>
      <c r="B4543" s="528">
        <f>Electricity!E4579</f>
        <v>0.16666666666666669</v>
      </c>
      <c r="C4543" s="529">
        <f>Electricity!F4579</f>
        <v>0</v>
      </c>
      <c r="D4543" s="529">
        <f>Electricity!I4579</f>
        <v>0</v>
      </c>
      <c r="E4543" s="531" t="str">
        <f t="shared" si="145"/>
        <v>07/08/2024 04:00:00 AM</v>
      </c>
      <c r="F4543" s="530" t="str">
        <f t="shared" si="144"/>
        <v>Jul</v>
      </c>
    </row>
    <row r="4544" spans="1:6" x14ac:dyDescent="0.35">
      <c r="A4544" s="527">
        <f>Electricity!D4580</f>
        <v>45481</v>
      </c>
      <c r="B4544" s="528">
        <f>Electricity!E4580</f>
        <v>0.20833333333333337</v>
      </c>
      <c r="C4544" s="529">
        <f>Electricity!F4580</f>
        <v>0</v>
      </c>
      <c r="D4544" s="529">
        <f>Electricity!I4580</f>
        <v>0</v>
      </c>
      <c r="E4544" s="531" t="str">
        <f t="shared" si="145"/>
        <v>07/08/2024 05:00:00 AM</v>
      </c>
      <c r="F4544" s="530" t="str">
        <f t="shared" si="144"/>
        <v>Jul</v>
      </c>
    </row>
    <row r="4545" spans="1:6" x14ac:dyDescent="0.35">
      <c r="A4545" s="527">
        <f>Electricity!D4581</f>
        <v>45481</v>
      </c>
      <c r="B4545" s="528">
        <f>Electricity!E4581</f>
        <v>0.25</v>
      </c>
      <c r="C4545" s="529">
        <f>Electricity!F4581</f>
        <v>0</v>
      </c>
      <c r="D4545" s="529">
        <f>Electricity!I4581</f>
        <v>0</v>
      </c>
      <c r="E4545" s="531" t="str">
        <f t="shared" si="145"/>
        <v>07/08/2024 06:00:00 AM</v>
      </c>
      <c r="F4545" s="530" t="str">
        <f t="shared" si="144"/>
        <v>Jul</v>
      </c>
    </row>
    <row r="4546" spans="1:6" x14ac:dyDescent="0.35">
      <c r="A4546" s="527">
        <f>Electricity!D4582</f>
        <v>45481</v>
      </c>
      <c r="B4546" s="528">
        <f>Electricity!E4582</f>
        <v>0.29166666666666669</v>
      </c>
      <c r="C4546" s="529">
        <f>Electricity!F4582</f>
        <v>0</v>
      </c>
      <c r="D4546" s="529">
        <f>Electricity!I4582</f>
        <v>0</v>
      </c>
      <c r="E4546" s="531" t="str">
        <f t="shared" si="145"/>
        <v>07/08/2024 07:00:00 AM</v>
      </c>
      <c r="F4546" s="530" t="str">
        <f t="shared" si="144"/>
        <v>Jul</v>
      </c>
    </row>
    <row r="4547" spans="1:6" x14ac:dyDescent="0.35">
      <c r="A4547" s="527">
        <f>Electricity!D4583</f>
        <v>45481</v>
      </c>
      <c r="B4547" s="528">
        <f>Electricity!E4583</f>
        <v>0.33333333333333337</v>
      </c>
      <c r="C4547" s="529">
        <f>Electricity!F4583</f>
        <v>0</v>
      </c>
      <c r="D4547" s="529">
        <f>Electricity!I4583</f>
        <v>0</v>
      </c>
      <c r="E4547" s="531" t="str">
        <f t="shared" si="145"/>
        <v>07/08/2024 08:00:00 AM</v>
      </c>
      <c r="F4547" s="530" t="str">
        <f t="shared" ref="F4547:F4610" si="146">TEXT(A4547,"mmm")</f>
        <v>Jul</v>
      </c>
    </row>
    <row r="4548" spans="1:6" x14ac:dyDescent="0.35">
      <c r="A4548" s="527">
        <f>Electricity!D4584</f>
        <v>45481</v>
      </c>
      <c r="B4548" s="528">
        <f>Electricity!E4584</f>
        <v>0.375</v>
      </c>
      <c r="C4548" s="529">
        <f>Electricity!F4584</f>
        <v>0</v>
      </c>
      <c r="D4548" s="529">
        <f>Electricity!I4584</f>
        <v>0</v>
      </c>
      <c r="E4548" s="531" t="str">
        <f t="shared" si="145"/>
        <v>07/08/2024 09:00:00 AM</v>
      </c>
      <c r="F4548" s="530" t="str">
        <f t="shared" si="146"/>
        <v>Jul</v>
      </c>
    </row>
    <row r="4549" spans="1:6" x14ac:dyDescent="0.35">
      <c r="A4549" s="527">
        <f>Electricity!D4585</f>
        <v>45481</v>
      </c>
      <c r="B4549" s="528">
        <f>Electricity!E4585</f>
        <v>0.41666666666666669</v>
      </c>
      <c r="C4549" s="529">
        <f>Electricity!F4585</f>
        <v>0</v>
      </c>
      <c r="D4549" s="529">
        <f>Electricity!I4585</f>
        <v>0</v>
      </c>
      <c r="E4549" s="531" t="str">
        <f t="shared" si="145"/>
        <v>07/08/2024 10:00:00 AM</v>
      </c>
      <c r="F4549" s="530" t="str">
        <f t="shared" si="146"/>
        <v>Jul</v>
      </c>
    </row>
    <row r="4550" spans="1:6" x14ac:dyDescent="0.35">
      <c r="A4550" s="527">
        <f>Electricity!D4586</f>
        <v>45481</v>
      </c>
      <c r="B4550" s="528">
        <f>Electricity!E4586</f>
        <v>0.45833333333333337</v>
      </c>
      <c r="C4550" s="529">
        <f>Electricity!F4586</f>
        <v>0</v>
      </c>
      <c r="D4550" s="529">
        <f>Electricity!I4586</f>
        <v>0</v>
      </c>
      <c r="E4550" s="531" t="str">
        <f t="shared" si="145"/>
        <v>07/08/2024 11:00:00 AM</v>
      </c>
      <c r="F4550" s="530" t="str">
        <f t="shared" si="146"/>
        <v>Jul</v>
      </c>
    </row>
    <row r="4551" spans="1:6" x14ac:dyDescent="0.35">
      <c r="A4551" s="527">
        <f>Electricity!D4587</f>
        <v>45481</v>
      </c>
      <c r="B4551" s="528">
        <f>Electricity!E4587</f>
        <v>0.50000000000000011</v>
      </c>
      <c r="C4551" s="529">
        <f>Electricity!F4587</f>
        <v>0</v>
      </c>
      <c r="D4551" s="529">
        <f>Electricity!I4587</f>
        <v>0</v>
      </c>
      <c r="E4551" s="531" t="str">
        <f t="shared" si="145"/>
        <v>07/08/2024 12:00:00 PM</v>
      </c>
      <c r="F4551" s="530" t="str">
        <f t="shared" si="146"/>
        <v>Jul</v>
      </c>
    </row>
    <row r="4552" spans="1:6" x14ac:dyDescent="0.35">
      <c r="A4552" s="527">
        <f>Electricity!D4588</f>
        <v>45481</v>
      </c>
      <c r="B4552" s="528">
        <f>Electricity!E4588</f>
        <v>0.54166666666666674</v>
      </c>
      <c r="C4552" s="529">
        <f>Electricity!F4588</f>
        <v>0</v>
      </c>
      <c r="D4552" s="529">
        <f>Electricity!I4588</f>
        <v>0</v>
      </c>
      <c r="E4552" s="531" t="str">
        <f t="shared" si="145"/>
        <v>07/08/2024 01:00:00 PM</v>
      </c>
      <c r="F4552" s="530" t="str">
        <f t="shared" si="146"/>
        <v>Jul</v>
      </c>
    </row>
    <row r="4553" spans="1:6" x14ac:dyDescent="0.35">
      <c r="A4553" s="527">
        <f>Electricity!D4589</f>
        <v>45481</v>
      </c>
      <c r="B4553" s="528">
        <f>Electricity!E4589</f>
        <v>0.58333333333333337</v>
      </c>
      <c r="C4553" s="529">
        <f>Electricity!F4589</f>
        <v>0</v>
      </c>
      <c r="D4553" s="529">
        <f>Electricity!I4589</f>
        <v>0</v>
      </c>
      <c r="E4553" s="531" t="str">
        <f t="shared" si="145"/>
        <v>07/08/2024 02:00:00 PM</v>
      </c>
      <c r="F4553" s="530" t="str">
        <f t="shared" si="146"/>
        <v>Jul</v>
      </c>
    </row>
    <row r="4554" spans="1:6" x14ac:dyDescent="0.35">
      <c r="A4554" s="527">
        <f>Electricity!D4590</f>
        <v>45481</v>
      </c>
      <c r="B4554" s="528">
        <f>Electricity!E4590</f>
        <v>0.62500000000000011</v>
      </c>
      <c r="C4554" s="529">
        <f>Electricity!F4590</f>
        <v>0</v>
      </c>
      <c r="D4554" s="529">
        <f>Electricity!I4590</f>
        <v>0</v>
      </c>
      <c r="E4554" s="531" t="str">
        <f t="shared" si="145"/>
        <v>07/08/2024 03:00:00 PM</v>
      </c>
      <c r="F4554" s="530" t="str">
        <f t="shared" si="146"/>
        <v>Jul</v>
      </c>
    </row>
    <row r="4555" spans="1:6" x14ac:dyDescent="0.35">
      <c r="A4555" s="527">
        <f>Electricity!D4591</f>
        <v>45481</v>
      </c>
      <c r="B4555" s="528">
        <f>Electricity!E4591</f>
        <v>0.66666666666666674</v>
      </c>
      <c r="C4555" s="529">
        <f>Electricity!F4591</f>
        <v>0</v>
      </c>
      <c r="D4555" s="529">
        <f>Electricity!I4591</f>
        <v>0</v>
      </c>
      <c r="E4555" s="531" t="str">
        <f t="shared" si="145"/>
        <v>07/08/2024 04:00:00 PM</v>
      </c>
      <c r="F4555" s="530" t="str">
        <f t="shared" si="146"/>
        <v>Jul</v>
      </c>
    </row>
    <row r="4556" spans="1:6" x14ac:dyDescent="0.35">
      <c r="A4556" s="527">
        <f>Electricity!D4592</f>
        <v>45481</v>
      </c>
      <c r="B4556" s="528">
        <f>Electricity!E4592</f>
        <v>0.70833333333333337</v>
      </c>
      <c r="C4556" s="529">
        <f>Electricity!F4592</f>
        <v>0</v>
      </c>
      <c r="D4556" s="529">
        <f>Electricity!I4592</f>
        <v>0</v>
      </c>
      <c r="E4556" s="531" t="str">
        <f t="shared" si="145"/>
        <v>07/08/2024 05:00:00 PM</v>
      </c>
      <c r="F4556" s="530" t="str">
        <f t="shared" si="146"/>
        <v>Jul</v>
      </c>
    </row>
    <row r="4557" spans="1:6" x14ac:dyDescent="0.35">
      <c r="A4557" s="527">
        <f>Electricity!D4593</f>
        <v>45481</v>
      </c>
      <c r="B4557" s="528">
        <f>Electricity!E4593</f>
        <v>0.75000000000000011</v>
      </c>
      <c r="C4557" s="529">
        <f>Electricity!F4593</f>
        <v>0</v>
      </c>
      <c r="D4557" s="529">
        <f>Electricity!I4593</f>
        <v>0</v>
      </c>
      <c r="E4557" s="531" t="str">
        <f t="shared" si="145"/>
        <v>07/08/2024 06:00:00 PM</v>
      </c>
      <c r="F4557" s="530" t="str">
        <f t="shared" si="146"/>
        <v>Jul</v>
      </c>
    </row>
    <row r="4558" spans="1:6" x14ac:dyDescent="0.35">
      <c r="A4558" s="527">
        <f>Electricity!D4594</f>
        <v>45481</v>
      </c>
      <c r="B4558" s="528">
        <f>Electricity!E4594</f>
        <v>0.79166666666666674</v>
      </c>
      <c r="C4558" s="529">
        <f>Electricity!F4594</f>
        <v>0</v>
      </c>
      <c r="D4558" s="529">
        <f>Electricity!I4594</f>
        <v>0</v>
      </c>
      <c r="E4558" s="531" t="str">
        <f t="shared" si="145"/>
        <v>07/08/2024 07:00:00 PM</v>
      </c>
      <c r="F4558" s="530" t="str">
        <f t="shared" si="146"/>
        <v>Jul</v>
      </c>
    </row>
    <row r="4559" spans="1:6" x14ac:dyDescent="0.35">
      <c r="A4559" s="527">
        <f>Electricity!D4595</f>
        <v>45481</v>
      </c>
      <c r="B4559" s="528">
        <f>Electricity!E4595</f>
        <v>0.83333333333333337</v>
      </c>
      <c r="C4559" s="529">
        <f>Electricity!F4595</f>
        <v>0</v>
      </c>
      <c r="D4559" s="529">
        <f>Electricity!I4595</f>
        <v>0</v>
      </c>
      <c r="E4559" s="531" t="str">
        <f t="shared" si="145"/>
        <v>07/08/2024 08:00:00 PM</v>
      </c>
      <c r="F4559" s="530" t="str">
        <f t="shared" si="146"/>
        <v>Jul</v>
      </c>
    </row>
    <row r="4560" spans="1:6" x14ac:dyDescent="0.35">
      <c r="A4560" s="527">
        <f>Electricity!D4596</f>
        <v>45481</v>
      </c>
      <c r="B4560" s="528">
        <f>Electricity!E4596</f>
        <v>0.87500000000000011</v>
      </c>
      <c r="C4560" s="529">
        <f>Electricity!F4596</f>
        <v>0</v>
      </c>
      <c r="D4560" s="529">
        <f>Electricity!I4596</f>
        <v>0</v>
      </c>
      <c r="E4560" s="531" t="str">
        <f t="shared" si="145"/>
        <v>07/08/2024 09:00:00 PM</v>
      </c>
      <c r="F4560" s="530" t="str">
        <f t="shared" si="146"/>
        <v>Jul</v>
      </c>
    </row>
    <row r="4561" spans="1:6" x14ac:dyDescent="0.35">
      <c r="A4561" s="527">
        <f>Electricity!D4597</f>
        <v>45481</v>
      </c>
      <c r="B4561" s="528">
        <f>Electricity!E4597</f>
        <v>0.91666666666666674</v>
      </c>
      <c r="C4561" s="529">
        <f>Electricity!F4597</f>
        <v>0</v>
      </c>
      <c r="D4561" s="529">
        <f>Electricity!I4597</f>
        <v>0</v>
      </c>
      <c r="E4561" s="531" t="str">
        <f t="shared" si="145"/>
        <v>07/08/2024 10:00:00 PM</v>
      </c>
      <c r="F4561" s="530" t="str">
        <f t="shared" si="146"/>
        <v>Jul</v>
      </c>
    </row>
    <row r="4562" spans="1:6" x14ac:dyDescent="0.35">
      <c r="A4562" s="527">
        <f>Electricity!D4598</f>
        <v>45481</v>
      </c>
      <c r="B4562" s="528">
        <f>Electricity!E4598</f>
        <v>0.95833333333333337</v>
      </c>
      <c r="C4562" s="529">
        <f>Electricity!F4598</f>
        <v>0</v>
      </c>
      <c r="D4562" s="529">
        <f>Electricity!I4598</f>
        <v>0</v>
      </c>
      <c r="E4562" s="531" t="str">
        <f t="shared" si="145"/>
        <v>07/08/2024 11:00:00 PM</v>
      </c>
      <c r="F4562" s="530" t="str">
        <f t="shared" si="146"/>
        <v>Jul</v>
      </c>
    </row>
    <row r="4563" spans="1:6" x14ac:dyDescent="0.35">
      <c r="A4563" s="527">
        <f>Electricity!D4599</f>
        <v>45482</v>
      </c>
      <c r="B4563" s="528">
        <f>Electricity!E4599</f>
        <v>3.1225022567582528E-17</v>
      </c>
      <c r="C4563" s="529">
        <f>Electricity!F4599</f>
        <v>0</v>
      </c>
      <c r="D4563" s="529">
        <f>Electricity!I4599</f>
        <v>0</v>
      </c>
      <c r="E4563" s="531" t="str">
        <f t="shared" si="145"/>
        <v>07/09/2024 12:00:00 AM</v>
      </c>
      <c r="F4563" s="530" t="str">
        <f t="shared" si="146"/>
        <v>Jul</v>
      </c>
    </row>
    <row r="4564" spans="1:6" x14ac:dyDescent="0.35">
      <c r="A4564" s="527">
        <f>Electricity!D4600</f>
        <v>45482</v>
      </c>
      <c r="B4564" s="528">
        <f>Electricity!E4600</f>
        <v>4.1666666666666699E-2</v>
      </c>
      <c r="C4564" s="529">
        <f>Electricity!F4600</f>
        <v>0</v>
      </c>
      <c r="D4564" s="529">
        <f>Electricity!I4600</f>
        <v>0</v>
      </c>
      <c r="E4564" s="531" t="str">
        <f t="shared" si="145"/>
        <v>07/09/2024 01:00:00 AM</v>
      </c>
      <c r="F4564" s="530" t="str">
        <f t="shared" si="146"/>
        <v>Jul</v>
      </c>
    </row>
    <row r="4565" spans="1:6" x14ac:dyDescent="0.35">
      <c r="A4565" s="527">
        <f>Electricity!D4601</f>
        <v>45482</v>
      </c>
      <c r="B4565" s="528">
        <f>Electricity!E4601</f>
        <v>8.333333333333337E-2</v>
      </c>
      <c r="C4565" s="529">
        <f>Electricity!F4601</f>
        <v>0</v>
      </c>
      <c r="D4565" s="529">
        <f>Electricity!I4601</f>
        <v>0</v>
      </c>
      <c r="E4565" s="531" t="str">
        <f t="shared" si="145"/>
        <v>07/09/2024 02:00:00 AM</v>
      </c>
      <c r="F4565" s="530" t="str">
        <f t="shared" si="146"/>
        <v>Jul</v>
      </c>
    </row>
    <row r="4566" spans="1:6" x14ac:dyDescent="0.35">
      <c r="A4566" s="527">
        <f>Electricity!D4602</f>
        <v>45482</v>
      </c>
      <c r="B4566" s="528">
        <f>Electricity!E4602</f>
        <v>0.12500000000000006</v>
      </c>
      <c r="C4566" s="529">
        <f>Electricity!F4602</f>
        <v>0</v>
      </c>
      <c r="D4566" s="529">
        <f>Electricity!I4602</f>
        <v>0</v>
      </c>
      <c r="E4566" s="531" t="str">
        <f t="shared" si="145"/>
        <v>07/09/2024 03:00:00 AM</v>
      </c>
      <c r="F4566" s="530" t="str">
        <f t="shared" si="146"/>
        <v>Jul</v>
      </c>
    </row>
    <row r="4567" spans="1:6" x14ac:dyDescent="0.35">
      <c r="A4567" s="527">
        <f>Electricity!D4603</f>
        <v>45482</v>
      </c>
      <c r="B4567" s="528">
        <f>Electricity!E4603</f>
        <v>0.16666666666666669</v>
      </c>
      <c r="C4567" s="529">
        <f>Electricity!F4603</f>
        <v>0</v>
      </c>
      <c r="D4567" s="529">
        <f>Electricity!I4603</f>
        <v>0</v>
      </c>
      <c r="E4567" s="531" t="str">
        <f t="shared" si="145"/>
        <v>07/09/2024 04:00:00 AM</v>
      </c>
      <c r="F4567" s="530" t="str">
        <f t="shared" si="146"/>
        <v>Jul</v>
      </c>
    </row>
    <row r="4568" spans="1:6" x14ac:dyDescent="0.35">
      <c r="A4568" s="527">
        <f>Electricity!D4604</f>
        <v>45482</v>
      </c>
      <c r="B4568" s="528">
        <f>Electricity!E4604</f>
        <v>0.20833333333333337</v>
      </c>
      <c r="C4568" s="529">
        <f>Electricity!F4604</f>
        <v>0</v>
      </c>
      <c r="D4568" s="529">
        <f>Electricity!I4604</f>
        <v>0</v>
      </c>
      <c r="E4568" s="531" t="str">
        <f t="shared" si="145"/>
        <v>07/09/2024 05:00:00 AM</v>
      </c>
      <c r="F4568" s="530" t="str">
        <f t="shared" si="146"/>
        <v>Jul</v>
      </c>
    </row>
    <row r="4569" spans="1:6" x14ac:dyDescent="0.35">
      <c r="A4569" s="527">
        <f>Electricity!D4605</f>
        <v>45482</v>
      </c>
      <c r="B4569" s="528">
        <f>Electricity!E4605</f>
        <v>0.25</v>
      </c>
      <c r="C4569" s="529">
        <f>Electricity!F4605</f>
        <v>0</v>
      </c>
      <c r="D4569" s="529">
        <f>Electricity!I4605</f>
        <v>0</v>
      </c>
      <c r="E4569" s="531" t="str">
        <f t="shared" si="145"/>
        <v>07/09/2024 06:00:00 AM</v>
      </c>
      <c r="F4569" s="530" t="str">
        <f t="shared" si="146"/>
        <v>Jul</v>
      </c>
    </row>
    <row r="4570" spans="1:6" x14ac:dyDescent="0.35">
      <c r="A4570" s="527">
        <f>Electricity!D4606</f>
        <v>45482</v>
      </c>
      <c r="B4570" s="528">
        <f>Electricity!E4606</f>
        <v>0.29166666666666669</v>
      </c>
      <c r="C4570" s="529">
        <f>Electricity!F4606</f>
        <v>0</v>
      </c>
      <c r="D4570" s="529">
        <f>Electricity!I4606</f>
        <v>0</v>
      </c>
      <c r="E4570" s="531" t="str">
        <f t="shared" si="145"/>
        <v>07/09/2024 07:00:00 AM</v>
      </c>
      <c r="F4570" s="530" t="str">
        <f t="shared" si="146"/>
        <v>Jul</v>
      </c>
    </row>
    <row r="4571" spans="1:6" x14ac:dyDescent="0.35">
      <c r="A4571" s="527">
        <f>Electricity!D4607</f>
        <v>45482</v>
      </c>
      <c r="B4571" s="528">
        <f>Electricity!E4607</f>
        <v>0.33333333333333337</v>
      </c>
      <c r="C4571" s="529">
        <f>Electricity!F4607</f>
        <v>0</v>
      </c>
      <c r="D4571" s="529">
        <f>Electricity!I4607</f>
        <v>0</v>
      </c>
      <c r="E4571" s="531" t="str">
        <f t="shared" si="145"/>
        <v>07/09/2024 08:00:00 AM</v>
      </c>
      <c r="F4571" s="530" t="str">
        <f t="shared" si="146"/>
        <v>Jul</v>
      </c>
    </row>
    <row r="4572" spans="1:6" x14ac:dyDescent="0.35">
      <c r="A4572" s="527">
        <f>Electricity!D4608</f>
        <v>45482</v>
      </c>
      <c r="B4572" s="528">
        <f>Electricity!E4608</f>
        <v>0.375</v>
      </c>
      <c r="C4572" s="529">
        <f>Electricity!F4608</f>
        <v>0</v>
      </c>
      <c r="D4572" s="529">
        <f>Electricity!I4608</f>
        <v>0</v>
      </c>
      <c r="E4572" s="531" t="str">
        <f t="shared" si="145"/>
        <v>07/09/2024 09:00:00 AM</v>
      </c>
      <c r="F4572" s="530" t="str">
        <f t="shared" si="146"/>
        <v>Jul</v>
      </c>
    </row>
    <row r="4573" spans="1:6" x14ac:dyDescent="0.35">
      <c r="A4573" s="527">
        <f>Electricity!D4609</f>
        <v>45482</v>
      </c>
      <c r="B4573" s="528">
        <f>Electricity!E4609</f>
        <v>0.41666666666666669</v>
      </c>
      <c r="C4573" s="529">
        <f>Electricity!F4609</f>
        <v>0</v>
      </c>
      <c r="D4573" s="529">
        <f>Electricity!I4609</f>
        <v>0</v>
      </c>
      <c r="E4573" s="531" t="str">
        <f t="shared" si="145"/>
        <v>07/09/2024 10:00:00 AM</v>
      </c>
      <c r="F4573" s="530" t="str">
        <f t="shared" si="146"/>
        <v>Jul</v>
      </c>
    </row>
    <row r="4574" spans="1:6" x14ac:dyDescent="0.35">
      <c r="A4574" s="527">
        <f>Electricity!D4610</f>
        <v>45482</v>
      </c>
      <c r="B4574" s="528">
        <f>Electricity!E4610</f>
        <v>0.45833333333333337</v>
      </c>
      <c r="C4574" s="529">
        <f>Electricity!F4610</f>
        <v>0</v>
      </c>
      <c r="D4574" s="529">
        <f>Electricity!I4610</f>
        <v>0</v>
      </c>
      <c r="E4574" s="531" t="str">
        <f t="shared" si="145"/>
        <v>07/09/2024 11:00:00 AM</v>
      </c>
      <c r="F4574" s="530" t="str">
        <f t="shared" si="146"/>
        <v>Jul</v>
      </c>
    </row>
    <row r="4575" spans="1:6" x14ac:dyDescent="0.35">
      <c r="A4575" s="527">
        <f>Electricity!D4611</f>
        <v>45482</v>
      </c>
      <c r="B4575" s="528">
        <f>Electricity!E4611</f>
        <v>0.50000000000000011</v>
      </c>
      <c r="C4575" s="529">
        <f>Electricity!F4611</f>
        <v>0</v>
      </c>
      <c r="D4575" s="529">
        <f>Electricity!I4611</f>
        <v>0</v>
      </c>
      <c r="E4575" s="531" t="str">
        <f t="shared" si="145"/>
        <v>07/09/2024 12:00:00 PM</v>
      </c>
      <c r="F4575" s="530" t="str">
        <f t="shared" si="146"/>
        <v>Jul</v>
      </c>
    </row>
    <row r="4576" spans="1:6" x14ac:dyDescent="0.35">
      <c r="A4576" s="527">
        <f>Electricity!D4612</f>
        <v>45482</v>
      </c>
      <c r="B4576" s="528">
        <f>Electricity!E4612</f>
        <v>0.54166666666666674</v>
      </c>
      <c r="C4576" s="529">
        <f>Electricity!F4612</f>
        <v>0</v>
      </c>
      <c r="D4576" s="529">
        <f>Electricity!I4612</f>
        <v>0</v>
      </c>
      <c r="E4576" s="531" t="str">
        <f t="shared" si="145"/>
        <v>07/09/2024 01:00:00 PM</v>
      </c>
      <c r="F4576" s="530" t="str">
        <f t="shared" si="146"/>
        <v>Jul</v>
      </c>
    </row>
    <row r="4577" spans="1:6" x14ac:dyDescent="0.35">
      <c r="A4577" s="527">
        <f>Electricity!D4613</f>
        <v>45482</v>
      </c>
      <c r="B4577" s="528">
        <f>Electricity!E4613</f>
        <v>0.58333333333333337</v>
      </c>
      <c r="C4577" s="529">
        <f>Electricity!F4613</f>
        <v>0</v>
      </c>
      <c r="D4577" s="529">
        <f>Electricity!I4613</f>
        <v>0</v>
      </c>
      <c r="E4577" s="531" t="str">
        <f t="shared" si="145"/>
        <v>07/09/2024 02:00:00 PM</v>
      </c>
      <c r="F4577" s="530" t="str">
        <f t="shared" si="146"/>
        <v>Jul</v>
      </c>
    </row>
    <row r="4578" spans="1:6" x14ac:dyDescent="0.35">
      <c r="A4578" s="527">
        <f>Electricity!D4614</f>
        <v>45482</v>
      </c>
      <c r="B4578" s="528">
        <f>Electricity!E4614</f>
        <v>0.62500000000000011</v>
      </c>
      <c r="C4578" s="529">
        <f>Electricity!F4614</f>
        <v>0</v>
      </c>
      <c r="D4578" s="529">
        <f>Electricity!I4614</f>
        <v>0</v>
      </c>
      <c r="E4578" s="531" t="str">
        <f t="shared" si="145"/>
        <v>07/09/2024 03:00:00 PM</v>
      </c>
      <c r="F4578" s="530" t="str">
        <f t="shared" si="146"/>
        <v>Jul</v>
      </c>
    </row>
    <row r="4579" spans="1:6" x14ac:dyDescent="0.35">
      <c r="A4579" s="527">
        <f>Electricity!D4615</f>
        <v>45482</v>
      </c>
      <c r="B4579" s="528">
        <f>Electricity!E4615</f>
        <v>0.66666666666666674</v>
      </c>
      <c r="C4579" s="529">
        <f>Electricity!F4615</f>
        <v>0</v>
      </c>
      <c r="D4579" s="529">
        <f>Electricity!I4615</f>
        <v>0</v>
      </c>
      <c r="E4579" s="531" t="str">
        <f t="shared" si="145"/>
        <v>07/09/2024 04:00:00 PM</v>
      </c>
      <c r="F4579" s="530" t="str">
        <f t="shared" si="146"/>
        <v>Jul</v>
      </c>
    </row>
    <row r="4580" spans="1:6" x14ac:dyDescent="0.35">
      <c r="A4580" s="527">
        <f>Electricity!D4616</f>
        <v>45482</v>
      </c>
      <c r="B4580" s="528">
        <f>Electricity!E4616</f>
        <v>0.70833333333333337</v>
      </c>
      <c r="C4580" s="529">
        <f>Electricity!F4616</f>
        <v>0</v>
      </c>
      <c r="D4580" s="529">
        <f>Electricity!I4616</f>
        <v>0</v>
      </c>
      <c r="E4580" s="531" t="str">
        <f t="shared" si="145"/>
        <v>07/09/2024 05:00:00 PM</v>
      </c>
      <c r="F4580" s="530" t="str">
        <f t="shared" si="146"/>
        <v>Jul</v>
      </c>
    </row>
    <row r="4581" spans="1:6" x14ac:dyDescent="0.35">
      <c r="A4581" s="527">
        <f>Electricity!D4617</f>
        <v>45482</v>
      </c>
      <c r="B4581" s="528">
        <f>Electricity!E4617</f>
        <v>0.75000000000000011</v>
      </c>
      <c r="C4581" s="529">
        <f>Electricity!F4617</f>
        <v>0</v>
      </c>
      <c r="D4581" s="529">
        <f>Electricity!I4617</f>
        <v>0</v>
      </c>
      <c r="E4581" s="531" t="str">
        <f t="shared" si="145"/>
        <v>07/09/2024 06:00:00 PM</v>
      </c>
      <c r="F4581" s="530" t="str">
        <f t="shared" si="146"/>
        <v>Jul</v>
      </c>
    </row>
    <row r="4582" spans="1:6" x14ac:dyDescent="0.35">
      <c r="A4582" s="527">
        <f>Electricity!D4618</f>
        <v>45482</v>
      </c>
      <c r="B4582" s="528">
        <f>Electricity!E4618</f>
        <v>0.79166666666666674</v>
      </c>
      <c r="C4582" s="529">
        <f>Electricity!F4618</f>
        <v>0</v>
      </c>
      <c r="D4582" s="529">
        <f>Electricity!I4618</f>
        <v>0</v>
      </c>
      <c r="E4582" s="531" t="str">
        <f t="shared" si="145"/>
        <v>07/09/2024 07:00:00 PM</v>
      </c>
      <c r="F4582" s="530" t="str">
        <f t="shared" si="146"/>
        <v>Jul</v>
      </c>
    </row>
    <row r="4583" spans="1:6" x14ac:dyDescent="0.35">
      <c r="A4583" s="527">
        <f>Electricity!D4619</f>
        <v>45482</v>
      </c>
      <c r="B4583" s="528">
        <f>Electricity!E4619</f>
        <v>0.83333333333333337</v>
      </c>
      <c r="C4583" s="529">
        <f>Electricity!F4619</f>
        <v>0</v>
      </c>
      <c r="D4583" s="529">
        <f>Electricity!I4619</f>
        <v>0</v>
      </c>
      <c r="E4583" s="531" t="str">
        <f t="shared" si="145"/>
        <v>07/09/2024 08:00:00 PM</v>
      </c>
      <c r="F4583" s="530" t="str">
        <f t="shared" si="146"/>
        <v>Jul</v>
      </c>
    </row>
    <row r="4584" spans="1:6" x14ac:dyDescent="0.35">
      <c r="A4584" s="527">
        <f>Electricity!D4620</f>
        <v>45482</v>
      </c>
      <c r="B4584" s="528">
        <f>Electricity!E4620</f>
        <v>0.87500000000000011</v>
      </c>
      <c r="C4584" s="529">
        <f>Electricity!F4620</f>
        <v>0</v>
      </c>
      <c r="D4584" s="529">
        <f>Electricity!I4620</f>
        <v>0</v>
      </c>
      <c r="E4584" s="531" t="str">
        <f t="shared" si="145"/>
        <v>07/09/2024 09:00:00 PM</v>
      </c>
      <c r="F4584" s="530" t="str">
        <f t="shared" si="146"/>
        <v>Jul</v>
      </c>
    </row>
    <row r="4585" spans="1:6" x14ac:dyDescent="0.35">
      <c r="A4585" s="527">
        <f>Electricity!D4621</f>
        <v>45482</v>
      </c>
      <c r="B4585" s="528">
        <f>Electricity!E4621</f>
        <v>0.91666666666666674</v>
      </c>
      <c r="C4585" s="529">
        <f>Electricity!F4621</f>
        <v>0</v>
      </c>
      <c r="D4585" s="529">
        <f>Electricity!I4621</f>
        <v>0</v>
      </c>
      <c r="E4585" s="531" t="str">
        <f t="shared" si="145"/>
        <v>07/09/2024 10:00:00 PM</v>
      </c>
      <c r="F4585" s="530" t="str">
        <f t="shared" si="146"/>
        <v>Jul</v>
      </c>
    </row>
    <row r="4586" spans="1:6" x14ac:dyDescent="0.35">
      <c r="A4586" s="527">
        <f>Electricity!D4622</f>
        <v>45482</v>
      </c>
      <c r="B4586" s="528">
        <f>Electricity!E4622</f>
        <v>0.95833333333333337</v>
      </c>
      <c r="C4586" s="529">
        <f>Electricity!F4622</f>
        <v>0</v>
      </c>
      <c r="D4586" s="529">
        <f>Electricity!I4622</f>
        <v>0</v>
      </c>
      <c r="E4586" s="531" t="str">
        <f t="shared" si="145"/>
        <v>07/09/2024 11:00:00 PM</v>
      </c>
      <c r="F4586" s="530" t="str">
        <f t="shared" si="146"/>
        <v>Jul</v>
      </c>
    </row>
    <row r="4587" spans="1:6" x14ac:dyDescent="0.35">
      <c r="A4587" s="527">
        <f>Electricity!D4623</f>
        <v>45483</v>
      </c>
      <c r="B4587" s="528">
        <f>Electricity!E4623</f>
        <v>3.1225022567582528E-17</v>
      </c>
      <c r="C4587" s="529">
        <f>Electricity!F4623</f>
        <v>0</v>
      </c>
      <c r="D4587" s="529">
        <f>Electricity!I4623</f>
        <v>0</v>
      </c>
      <c r="E4587" s="531" t="str">
        <f t="shared" si="145"/>
        <v>07/10/2024 12:00:00 AM</v>
      </c>
      <c r="F4587" s="530" t="str">
        <f t="shared" si="146"/>
        <v>Jul</v>
      </c>
    </row>
    <row r="4588" spans="1:6" x14ac:dyDescent="0.35">
      <c r="A4588" s="527">
        <f>Electricity!D4624</f>
        <v>45483</v>
      </c>
      <c r="B4588" s="528">
        <f>Electricity!E4624</f>
        <v>4.1666666666666699E-2</v>
      </c>
      <c r="C4588" s="529">
        <f>Electricity!F4624</f>
        <v>0</v>
      </c>
      <c r="D4588" s="529">
        <f>Electricity!I4624</f>
        <v>0</v>
      </c>
      <c r="E4588" s="531" t="str">
        <f t="shared" si="145"/>
        <v>07/10/2024 01:00:00 AM</v>
      </c>
      <c r="F4588" s="530" t="str">
        <f t="shared" si="146"/>
        <v>Jul</v>
      </c>
    </row>
    <row r="4589" spans="1:6" x14ac:dyDescent="0.35">
      <c r="A4589" s="527">
        <f>Electricity!D4625</f>
        <v>45483</v>
      </c>
      <c r="B4589" s="528">
        <f>Electricity!E4625</f>
        <v>8.333333333333337E-2</v>
      </c>
      <c r="C4589" s="529">
        <f>Electricity!F4625</f>
        <v>0</v>
      </c>
      <c r="D4589" s="529">
        <f>Electricity!I4625</f>
        <v>0</v>
      </c>
      <c r="E4589" s="531" t="str">
        <f t="shared" si="145"/>
        <v>07/10/2024 02:00:00 AM</v>
      </c>
      <c r="F4589" s="530" t="str">
        <f t="shared" si="146"/>
        <v>Jul</v>
      </c>
    </row>
    <row r="4590" spans="1:6" x14ac:dyDescent="0.35">
      <c r="A4590" s="527">
        <f>Electricity!D4626</f>
        <v>45483</v>
      </c>
      <c r="B4590" s="528">
        <f>Electricity!E4626</f>
        <v>0.12500000000000006</v>
      </c>
      <c r="C4590" s="529">
        <f>Electricity!F4626</f>
        <v>0</v>
      </c>
      <c r="D4590" s="529">
        <f>Electricity!I4626</f>
        <v>0</v>
      </c>
      <c r="E4590" s="531" t="str">
        <f t="shared" si="145"/>
        <v>07/10/2024 03:00:00 AM</v>
      </c>
      <c r="F4590" s="530" t="str">
        <f t="shared" si="146"/>
        <v>Jul</v>
      </c>
    </row>
    <row r="4591" spans="1:6" x14ac:dyDescent="0.35">
      <c r="A4591" s="527">
        <f>Electricity!D4627</f>
        <v>45483</v>
      </c>
      <c r="B4591" s="528">
        <f>Electricity!E4627</f>
        <v>0.16666666666666669</v>
      </c>
      <c r="C4591" s="529">
        <f>Electricity!F4627</f>
        <v>0</v>
      </c>
      <c r="D4591" s="529">
        <f>Electricity!I4627</f>
        <v>0</v>
      </c>
      <c r="E4591" s="531" t="str">
        <f t="shared" si="145"/>
        <v>07/10/2024 04:00:00 AM</v>
      </c>
      <c r="F4591" s="530" t="str">
        <f t="shared" si="146"/>
        <v>Jul</v>
      </c>
    </row>
    <row r="4592" spans="1:6" x14ac:dyDescent="0.35">
      <c r="A4592" s="527">
        <f>Electricity!D4628</f>
        <v>45483</v>
      </c>
      <c r="B4592" s="528">
        <f>Electricity!E4628</f>
        <v>0.20833333333333337</v>
      </c>
      <c r="C4592" s="529">
        <f>Electricity!F4628</f>
        <v>0</v>
      </c>
      <c r="D4592" s="529">
        <f>Electricity!I4628</f>
        <v>0</v>
      </c>
      <c r="E4592" s="531" t="str">
        <f t="shared" si="145"/>
        <v>07/10/2024 05:00:00 AM</v>
      </c>
      <c r="F4592" s="530" t="str">
        <f t="shared" si="146"/>
        <v>Jul</v>
      </c>
    </row>
    <row r="4593" spans="1:6" x14ac:dyDescent="0.35">
      <c r="A4593" s="527">
        <f>Electricity!D4629</f>
        <v>45483</v>
      </c>
      <c r="B4593" s="528">
        <f>Electricity!E4629</f>
        <v>0.25</v>
      </c>
      <c r="C4593" s="529">
        <f>Electricity!F4629</f>
        <v>0</v>
      </c>
      <c r="D4593" s="529">
        <f>Electricity!I4629</f>
        <v>0</v>
      </c>
      <c r="E4593" s="531" t="str">
        <f t="shared" si="145"/>
        <v>07/10/2024 06:00:00 AM</v>
      </c>
      <c r="F4593" s="530" t="str">
        <f t="shared" si="146"/>
        <v>Jul</v>
      </c>
    </row>
    <row r="4594" spans="1:6" x14ac:dyDescent="0.35">
      <c r="A4594" s="527">
        <f>Electricity!D4630</f>
        <v>45483</v>
      </c>
      <c r="B4594" s="528">
        <f>Electricity!E4630</f>
        <v>0.29166666666666669</v>
      </c>
      <c r="C4594" s="529">
        <f>Electricity!F4630</f>
        <v>0</v>
      </c>
      <c r="D4594" s="529">
        <f>Electricity!I4630</f>
        <v>0</v>
      </c>
      <c r="E4594" s="531" t="str">
        <f t="shared" si="145"/>
        <v>07/10/2024 07:00:00 AM</v>
      </c>
      <c r="F4594" s="530" t="str">
        <f t="shared" si="146"/>
        <v>Jul</v>
      </c>
    </row>
    <row r="4595" spans="1:6" x14ac:dyDescent="0.35">
      <c r="A4595" s="527">
        <f>Electricity!D4631</f>
        <v>45483</v>
      </c>
      <c r="B4595" s="528">
        <f>Electricity!E4631</f>
        <v>0.33333333333333337</v>
      </c>
      <c r="C4595" s="529">
        <f>Electricity!F4631</f>
        <v>0</v>
      </c>
      <c r="D4595" s="529">
        <f>Electricity!I4631</f>
        <v>0</v>
      </c>
      <c r="E4595" s="531" t="str">
        <f t="shared" si="145"/>
        <v>07/10/2024 08:00:00 AM</v>
      </c>
      <c r="F4595" s="530" t="str">
        <f t="shared" si="146"/>
        <v>Jul</v>
      </c>
    </row>
    <row r="4596" spans="1:6" x14ac:dyDescent="0.35">
      <c r="A4596" s="527">
        <f>Electricity!D4632</f>
        <v>45483</v>
      </c>
      <c r="B4596" s="528">
        <f>Electricity!E4632</f>
        <v>0.375</v>
      </c>
      <c r="C4596" s="529">
        <f>Electricity!F4632</f>
        <v>0</v>
      </c>
      <c r="D4596" s="529">
        <f>Electricity!I4632</f>
        <v>0</v>
      </c>
      <c r="E4596" s="531" t="str">
        <f t="shared" ref="E4596:E4659" si="147">CONCATENATE(TEXT(A4596,"mm/dd/yyyy")," ",TEXT(B4596,"hh:mm:ss AM/PM"))</f>
        <v>07/10/2024 09:00:00 AM</v>
      </c>
      <c r="F4596" s="530" t="str">
        <f t="shared" si="146"/>
        <v>Jul</v>
      </c>
    </row>
    <row r="4597" spans="1:6" x14ac:dyDescent="0.35">
      <c r="A4597" s="527">
        <f>Electricity!D4633</f>
        <v>45483</v>
      </c>
      <c r="B4597" s="528">
        <f>Electricity!E4633</f>
        <v>0.41666666666666669</v>
      </c>
      <c r="C4597" s="529">
        <f>Electricity!F4633</f>
        <v>0</v>
      </c>
      <c r="D4597" s="529">
        <f>Electricity!I4633</f>
        <v>0</v>
      </c>
      <c r="E4597" s="531" t="str">
        <f t="shared" si="147"/>
        <v>07/10/2024 10:00:00 AM</v>
      </c>
      <c r="F4597" s="530" t="str">
        <f t="shared" si="146"/>
        <v>Jul</v>
      </c>
    </row>
    <row r="4598" spans="1:6" x14ac:dyDescent="0.35">
      <c r="A4598" s="527">
        <f>Electricity!D4634</f>
        <v>45483</v>
      </c>
      <c r="B4598" s="528">
        <f>Electricity!E4634</f>
        <v>0.45833333333333337</v>
      </c>
      <c r="C4598" s="529">
        <f>Electricity!F4634</f>
        <v>0</v>
      </c>
      <c r="D4598" s="529">
        <f>Electricity!I4634</f>
        <v>0</v>
      </c>
      <c r="E4598" s="531" t="str">
        <f t="shared" si="147"/>
        <v>07/10/2024 11:00:00 AM</v>
      </c>
      <c r="F4598" s="530" t="str">
        <f t="shared" si="146"/>
        <v>Jul</v>
      </c>
    </row>
    <row r="4599" spans="1:6" x14ac:dyDescent="0.35">
      <c r="A4599" s="527">
        <f>Electricity!D4635</f>
        <v>45483</v>
      </c>
      <c r="B4599" s="528">
        <f>Electricity!E4635</f>
        <v>0.50000000000000011</v>
      </c>
      <c r="C4599" s="529">
        <f>Electricity!F4635</f>
        <v>0</v>
      </c>
      <c r="D4599" s="529">
        <f>Electricity!I4635</f>
        <v>0</v>
      </c>
      <c r="E4599" s="531" t="str">
        <f t="shared" si="147"/>
        <v>07/10/2024 12:00:00 PM</v>
      </c>
      <c r="F4599" s="530" t="str">
        <f t="shared" si="146"/>
        <v>Jul</v>
      </c>
    </row>
    <row r="4600" spans="1:6" x14ac:dyDescent="0.35">
      <c r="A4600" s="527">
        <f>Electricity!D4636</f>
        <v>45483</v>
      </c>
      <c r="B4600" s="528">
        <f>Electricity!E4636</f>
        <v>0.54166666666666674</v>
      </c>
      <c r="C4600" s="529">
        <f>Electricity!F4636</f>
        <v>0</v>
      </c>
      <c r="D4600" s="529">
        <f>Electricity!I4636</f>
        <v>0</v>
      </c>
      <c r="E4600" s="531" t="str">
        <f t="shared" si="147"/>
        <v>07/10/2024 01:00:00 PM</v>
      </c>
      <c r="F4600" s="530" t="str">
        <f t="shared" si="146"/>
        <v>Jul</v>
      </c>
    </row>
    <row r="4601" spans="1:6" x14ac:dyDescent="0.35">
      <c r="A4601" s="527">
        <f>Electricity!D4637</f>
        <v>45483</v>
      </c>
      <c r="B4601" s="528">
        <f>Electricity!E4637</f>
        <v>0.58333333333333337</v>
      </c>
      <c r="C4601" s="529">
        <f>Electricity!F4637</f>
        <v>0</v>
      </c>
      <c r="D4601" s="529">
        <f>Electricity!I4637</f>
        <v>0</v>
      </c>
      <c r="E4601" s="531" t="str">
        <f t="shared" si="147"/>
        <v>07/10/2024 02:00:00 PM</v>
      </c>
      <c r="F4601" s="530" t="str">
        <f t="shared" si="146"/>
        <v>Jul</v>
      </c>
    </row>
    <row r="4602" spans="1:6" x14ac:dyDescent="0.35">
      <c r="A4602" s="527">
        <f>Electricity!D4638</f>
        <v>45483</v>
      </c>
      <c r="B4602" s="528">
        <f>Electricity!E4638</f>
        <v>0.62500000000000011</v>
      </c>
      <c r="C4602" s="529">
        <f>Electricity!F4638</f>
        <v>0</v>
      </c>
      <c r="D4602" s="529">
        <f>Electricity!I4638</f>
        <v>0</v>
      </c>
      <c r="E4602" s="531" t="str">
        <f t="shared" si="147"/>
        <v>07/10/2024 03:00:00 PM</v>
      </c>
      <c r="F4602" s="530" t="str">
        <f t="shared" si="146"/>
        <v>Jul</v>
      </c>
    </row>
    <row r="4603" spans="1:6" x14ac:dyDescent="0.35">
      <c r="A4603" s="527">
        <f>Electricity!D4639</f>
        <v>45483</v>
      </c>
      <c r="B4603" s="528">
        <f>Electricity!E4639</f>
        <v>0.66666666666666674</v>
      </c>
      <c r="C4603" s="529">
        <f>Electricity!F4639</f>
        <v>0</v>
      </c>
      <c r="D4603" s="529">
        <f>Electricity!I4639</f>
        <v>0</v>
      </c>
      <c r="E4603" s="531" t="str">
        <f t="shared" si="147"/>
        <v>07/10/2024 04:00:00 PM</v>
      </c>
      <c r="F4603" s="530" t="str">
        <f t="shared" si="146"/>
        <v>Jul</v>
      </c>
    </row>
    <row r="4604" spans="1:6" x14ac:dyDescent="0.35">
      <c r="A4604" s="527">
        <f>Electricity!D4640</f>
        <v>45483</v>
      </c>
      <c r="B4604" s="528">
        <f>Electricity!E4640</f>
        <v>0.70833333333333337</v>
      </c>
      <c r="C4604" s="529">
        <f>Electricity!F4640</f>
        <v>0</v>
      </c>
      <c r="D4604" s="529">
        <f>Electricity!I4640</f>
        <v>0</v>
      </c>
      <c r="E4604" s="531" t="str">
        <f t="shared" si="147"/>
        <v>07/10/2024 05:00:00 PM</v>
      </c>
      <c r="F4604" s="530" t="str">
        <f t="shared" si="146"/>
        <v>Jul</v>
      </c>
    </row>
    <row r="4605" spans="1:6" x14ac:dyDescent="0.35">
      <c r="A4605" s="527">
        <f>Electricity!D4641</f>
        <v>45483</v>
      </c>
      <c r="B4605" s="528">
        <f>Electricity!E4641</f>
        <v>0.75000000000000011</v>
      </c>
      <c r="C4605" s="529">
        <f>Electricity!F4641</f>
        <v>0</v>
      </c>
      <c r="D4605" s="529">
        <f>Electricity!I4641</f>
        <v>0</v>
      </c>
      <c r="E4605" s="531" t="str">
        <f t="shared" si="147"/>
        <v>07/10/2024 06:00:00 PM</v>
      </c>
      <c r="F4605" s="530" t="str">
        <f t="shared" si="146"/>
        <v>Jul</v>
      </c>
    </row>
    <row r="4606" spans="1:6" x14ac:dyDescent="0.35">
      <c r="A4606" s="527">
        <f>Electricity!D4642</f>
        <v>45483</v>
      </c>
      <c r="B4606" s="528">
        <f>Electricity!E4642</f>
        <v>0.79166666666666674</v>
      </c>
      <c r="C4606" s="529">
        <f>Electricity!F4642</f>
        <v>0</v>
      </c>
      <c r="D4606" s="529">
        <f>Electricity!I4642</f>
        <v>0</v>
      </c>
      <c r="E4606" s="531" t="str">
        <f t="shared" si="147"/>
        <v>07/10/2024 07:00:00 PM</v>
      </c>
      <c r="F4606" s="530" t="str">
        <f t="shared" si="146"/>
        <v>Jul</v>
      </c>
    </row>
    <row r="4607" spans="1:6" x14ac:dyDescent="0.35">
      <c r="A4607" s="527">
        <f>Electricity!D4643</f>
        <v>45483</v>
      </c>
      <c r="B4607" s="528">
        <f>Electricity!E4643</f>
        <v>0.83333333333333337</v>
      </c>
      <c r="C4607" s="529">
        <f>Electricity!F4643</f>
        <v>0</v>
      </c>
      <c r="D4607" s="529">
        <f>Electricity!I4643</f>
        <v>0</v>
      </c>
      <c r="E4607" s="531" t="str">
        <f t="shared" si="147"/>
        <v>07/10/2024 08:00:00 PM</v>
      </c>
      <c r="F4607" s="530" t="str">
        <f t="shared" si="146"/>
        <v>Jul</v>
      </c>
    </row>
    <row r="4608" spans="1:6" x14ac:dyDescent="0.35">
      <c r="A4608" s="527">
        <f>Electricity!D4644</f>
        <v>45483</v>
      </c>
      <c r="B4608" s="528">
        <f>Electricity!E4644</f>
        <v>0.87500000000000011</v>
      </c>
      <c r="C4608" s="529">
        <f>Electricity!F4644</f>
        <v>0</v>
      </c>
      <c r="D4608" s="529">
        <f>Electricity!I4644</f>
        <v>0</v>
      </c>
      <c r="E4608" s="531" t="str">
        <f t="shared" si="147"/>
        <v>07/10/2024 09:00:00 PM</v>
      </c>
      <c r="F4608" s="530" t="str">
        <f t="shared" si="146"/>
        <v>Jul</v>
      </c>
    </row>
    <row r="4609" spans="1:6" x14ac:dyDescent="0.35">
      <c r="A4609" s="527">
        <f>Electricity!D4645</f>
        <v>45483</v>
      </c>
      <c r="B4609" s="528">
        <f>Electricity!E4645</f>
        <v>0.91666666666666674</v>
      </c>
      <c r="C4609" s="529">
        <f>Electricity!F4645</f>
        <v>0</v>
      </c>
      <c r="D4609" s="529">
        <f>Electricity!I4645</f>
        <v>0</v>
      </c>
      <c r="E4609" s="531" t="str">
        <f t="shared" si="147"/>
        <v>07/10/2024 10:00:00 PM</v>
      </c>
      <c r="F4609" s="530" t="str">
        <f t="shared" si="146"/>
        <v>Jul</v>
      </c>
    </row>
    <row r="4610" spans="1:6" x14ac:dyDescent="0.35">
      <c r="A4610" s="527">
        <f>Electricity!D4646</f>
        <v>45483</v>
      </c>
      <c r="B4610" s="528">
        <f>Electricity!E4646</f>
        <v>0.95833333333333337</v>
      </c>
      <c r="C4610" s="529">
        <f>Electricity!F4646</f>
        <v>0</v>
      </c>
      <c r="D4610" s="529">
        <f>Electricity!I4646</f>
        <v>0</v>
      </c>
      <c r="E4610" s="531" t="str">
        <f t="shared" si="147"/>
        <v>07/10/2024 11:00:00 PM</v>
      </c>
      <c r="F4610" s="530" t="str">
        <f t="shared" si="146"/>
        <v>Jul</v>
      </c>
    </row>
    <row r="4611" spans="1:6" x14ac:dyDescent="0.35">
      <c r="A4611" s="527">
        <f>Electricity!D4647</f>
        <v>45484</v>
      </c>
      <c r="B4611" s="528">
        <f>Electricity!E4647</f>
        <v>3.1225022567582528E-17</v>
      </c>
      <c r="C4611" s="529">
        <f>Electricity!F4647</f>
        <v>0</v>
      </c>
      <c r="D4611" s="529">
        <f>Electricity!I4647</f>
        <v>0</v>
      </c>
      <c r="E4611" s="531" t="str">
        <f t="shared" si="147"/>
        <v>07/11/2024 12:00:00 AM</v>
      </c>
      <c r="F4611" s="530" t="str">
        <f t="shared" ref="F4611:F4674" si="148">TEXT(A4611,"mmm")</f>
        <v>Jul</v>
      </c>
    </row>
    <row r="4612" spans="1:6" x14ac:dyDescent="0.35">
      <c r="A4612" s="527">
        <f>Electricity!D4648</f>
        <v>45484</v>
      </c>
      <c r="B4612" s="528">
        <f>Electricity!E4648</f>
        <v>4.1666666666666699E-2</v>
      </c>
      <c r="C4612" s="529">
        <f>Electricity!F4648</f>
        <v>0</v>
      </c>
      <c r="D4612" s="529">
        <f>Electricity!I4648</f>
        <v>0</v>
      </c>
      <c r="E4612" s="531" t="str">
        <f t="shared" si="147"/>
        <v>07/11/2024 01:00:00 AM</v>
      </c>
      <c r="F4612" s="530" t="str">
        <f t="shared" si="148"/>
        <v>Jul</v>
      </c>
    </row>
    <row r="4613" spans="1:6" x14ac:dyDescent="0.35">
      <c r="A4613" s="527">
        <f>Electricity!D4649</f>
        <v>45484</v>
      </c>
      <c r="B4613" s="528">
        <f>Electricity!E4649</f>
        <v>8.333333333333337E-2</v>
      </c>
      <c r="C4613" s="529">
        <f>Electricity!F4649</f>
        <v>0</v>
      </c>
      <c r="D4613" s="529">
        <f>Electricity!I4649</f>
        <v>0</v>
      </c>
      <c r="E4613" s="531" t="str">
        <f t="shared" si="147"/>
        <v>07/11/2024 02:00:00 AM</v>
      </c>
      <c r="F4613" s="530" t="str">
        <f t="shared" si="148"/>
        <v>Jul</v>
      </c>
    </row>
    <row r="4614" spans="1:6" x14ac:dyDescent="0.35">
      <c r="A4614" s="527">
        <f>Electricity!D4650</f>
        <v>45484</v>
      </c>
      <c r="B4614" s="528">
        <f>Electricity!E4650</f>
        <v>0.12500000000000006</v>
      </c>
      <c r="C4614" s="529">
        <f>Electricity!F4650</f>
        <v>0</v>
      </c>
      <c r="D4614" s="529">
        <f>Electricity!I4650</f>
        <v>0</v>
      </c>
      <c r="E4614" s="531" t="str">
        <f t="shared" si="147"/>
        <v>07/11/2024 03:00:00 AM</v>
      </c>
      <c r="F4614" s="530" t="str">
        <f t="shared" si="148"/>
        <v>Jul</v>
      </c>
    </row>
    <row r="4615" spans="1:6" x14ac:dyDescent="0.35">
      <c r="A4615" s="527">
        <f>Electricity!D4651</f>
        <v>45484</v>
      </c>
      <c r="B4615" s="528">
        <f>Electricity!E4651</f>
        <v>0.16666666666666669</v>
      </c>
      <c r="C4615" s="529">
        <f>Electricity!F4651</f>
        <v>0</v>
      </c>
      <c r="D4615" s="529">
        <f>Electricity!I4651</f>
        <v>0</v>
      </c>
      <c r="E4615" s="531" t="str">
        <f t="shared" si="147"/>
        <v>07/11/2024 04:00:00 AM</v>
      </c>
      <c r="F4615" s="530" t="str">
        <f t="shared" si="148"/>
        <v>Jul</v>
      </c>
    </row>
    <row r="4616" spans="1:6" x14ac:dyDescent="0.35">
      <c r="A4616" s="527">
        <f>Electricity!D4652</f>
        <v>45484</v>
      </c>
      <c r="B4616" s="528">
        <f>Electricity!E4652</f>
        <v>0.20833333333333337</v>
      </c>
      <c r="C4616" s="529">
        <f>Electricity!F4652</f>
        <v>0</v>
      </c>
      <c r="D4616" s="529">
        <f>Electricity!I4652</f>
        <v>0</v>
      </c>
      <c r="E4616" s="531" t="str">
        <f t="shared" si="147"/>
        <v>07/11/2024 05:00:00 AM</v>
      </c>
      <c r="F4616" s="530" t="str">
        <f t="shared" si="148"/>
        <v>Jul</v>
      </c>
    </row>
    <row r="4617" spans="1:6" x14ac:dyDescent="0.35">
      <c r="A4617" s="527">
        <f>Electricity!D4653</f>
        <v>45484</v>
      </c>
      <c r="B4617" s="528">
        <f>Electricity!E4653</f>
        <v>0.25</v>
      </c>
      <c r="C4617" s="529">
        <f>Electricity!F4653</f>
        <v>0</v>
      </c>
      <c r="D4617" s="529">
        <f>Electricity!I4653</f>
        <v>0</v>
      </c>
      <c r="E4617" s="531" t="str">
        <f t="shared" si="147"/>
        <v>07/11/2024 06:00:00 AM</v>
      </c>
      <c r="F4617" s="530" t="str">
        <f t="shared" si="148"/>
        <v>Jul</v>
      </c>
    </row>
    <row r="4618" spans="1:6" x14ac:dyDescent="0.35">
      <c r="A4618" s="527">
        <f>Electricity!D4654</f>
        <v>45484</v>
      </c>
      <c r="B4618" s="528">
        <f>Electricity!E4654</f>
        <v>0.29166666666666669</v>
      </c>
      <c r="C4618" s="529">
        <f>Electricity!F4654</f>
        <v>0</v>
      </c>
      <c r="D4618" s="529">
        <f>Electricity!I4654</f>
        <v>0</v>
      </c>
      <c r="E4618" s="531" t="str">
        <f t="shared" si="147"/>
        <v>07/11/2024 07:00:00 AM</v>
      </c>
      <c r="F4618" s="530" t="str">
        <f t="shared" si="148"/>
        <v>Jul</v>
      </c>
    </row>
    <row r="4619" spans="1:6" x14ac:dyDescent="0.35">
      <c r="A4619" s="527">
        <f>Electricity!D4655</f>
        <v>45484</v>
      </c>
      <c r="B4619" s="528">
        <f>Electricity!E4655</f>
        <v>0.33333333333333337</v>
      </c>
      <c r="C4619" s="529">
        <f>Electricity!F4655</f>
        <v>0</v>
      </c>
      <c r="D4619" s="529">
        <f>Electricity!I4655</f>
        <v>0</v>
      </c>
      <c r="E4619" s="531" t="str">
        <f t="shared" si="147"/>
        <v>07/11/2024 08:00:00 AM</v>
      </c>
      <c r="F4619" s="530" t="str">
        <f t="shared" si="148"/>
        <v>Jul</v>
      </c>
    </row>
    <row r="4620" spans="1:6" x14ac:dyDescent="0.35">
      <c r="A4620" s="527">
        <f>Electricity!D4656</f>
        <v>45484</v>
      </c>
      <c r="B4620" s="528">
        <f>Electricity!E4656</f>
        <v>0.375</v>
      </c>
      <c r="C4620" s="529">
        <f>Electricity!F4656</f>
        <v>0</v>
      </c>
      <c r="D4620" s="529">
        <f>Electricity!I4656</f>
        <v>0</v>
      </c>
      <c r="E4620" s="531" t="str">
        <f t="shared" si="147"/>
        <v>07/11/2024 09:00:00 AM</v>
      </c>
      <c r="F4620" s="530" t="str">
        <f t="shared" si="148"/>
        <v>Jul</v>
      </c>
    </row>
    <row r="4621" spans="1:6" x14ac:dyDescent="0.35">
      <c r="A4621" s="527">
        <f>Electricity!D4657</f>
        <v>45484</v>
      </c>
      <c r="B4621" s="528">
        <f>Electricity!E4657</f>
        <v>0.41666666666666669</v>
      </c>
      <c r="C4621" s="529">
        <f>Electricity!F4657</f>
        <v>0</v>
      </c>
      <c r="D4621" s="529">
        <f>Electricity!I4657</f>
        <v>0</v>
      </c>
      <c r="E4621" s="531" t="str">
        <f t="shared" si="147"/>
        <v>07/11/2024 10:00:00 AM</v>
      </c>
      <c r="F4621" s="530" t="str">
        <f t="shared" si="148"/>
        <v>Jul</v>
      </c>
    </row>
    <row r="4622" spans="1:6" x14ac:dyDescent="0.35">
      <c r="A4622" s="527">
        <f>Electricity!D4658</f>
        <v>45484</v>
      </c>
      <c r="B4622" s="528">
        <f>Electricity!E4658</f>
        <v>0.45833333333333337</v>
      </c>
      <c r="C4622" s="529">
        <f>Electricity!F4658</f>
        <v>0</v>
      </c>
      <c r="D4622" s="529">
        <f>Electricity!I4658</f>
        <v>0</v>
      </c>
      <c r="E4622" s="531" t="str">
        <f t="shared" si="147"/>
        <v>07/11/2024 11:00:00 AM</v>
      </c>
      <c r="F4622" s="530" t="str">
        <f t="shared" si="148"/>
        <v>Jul</v>
      </c>
    </row>
    <row r="4623" spans="1:6" x14ac:dyDescent="0.35">
      <c r="A4623" s="527">
        <f>Electricity!D4659</f>
        <v>45484</v>
      </c>
      <c r="B4623" s="528">
        <f>Electricity!E4659</f>
        <v>0.50000000000000011</v>
      </c>
      <c r="C4623" s="529">
        <f>Electricity!F4659</f>
        <v>0</v>
      </c>
      <c r="D4623" s="529">
        <f>Electricity!I4659</f>
        <v>0</v>
      </c>
      <c r="E4623" s="531" t="str">
        <f t="shared" si="147"/>
        <v>07/11/2024 12:00:00 PM</v>
      </c>
      <c r="F4623" s="530" t="str">
        <f t="shared" si="148"/>
        <v>Jul</v>
      </c>
    </row>
    <row r="4624" spans="1:6" x14ac:dyDescent="0.35">
      <c r="A4624" s="527">
        <f>Electricity!D4660</f>
        <v>45484</v>
      </c>
      <c r="B4624" s="528">
        <f>Electricity!E4660</f>
        <v>0.54166666666666674</v>
      </c>
      <c r="C4624" s="529">
        <f>Electricity!F4660</f>
        <v>0</v>
      </c>
      <c r="D4624" s="529">
        <f>Electricity!I4660</f>
        <v>0</v>
      </c>
      <c r="E4624" s="531" t="str">
        <f t="shared" si="147"/>
        <v>07/11/2024 01:00:00 PM</v>
      </c>
      <c r="F4624" s="530" t="str">
        <f t="shared" si="148"/>
        <v>Jul</v>
      </c>
    </row>
    <row r="4625" spans="1:6" x14ac:dyDescent="0.35">
      <c r="A4625" s="527">
        <f>Electricity!D4661</f>
        <v>45484</v>
      </c>
      <c r="B4625" s="528">
        <f>Electricity!E4661</f>
        <v>0.58333333333333337</v>
      </c>
      <c r="C4625" s="529">
        <f>Electricity!F4661</f>
        <v>0</v>
      </c>
      <c r="D4625" s="529">
        <f>Electricity!I4661</f>
        <v>0</v>
      </c>
      <c r="E4625" s="531" t="str">
        <f t="shared" si="147"/>
        <v>07/11/2024 02:00:00 PM</v>
      </c>
      <c r="F4625" s="530" t="str">
        <f t="shared" si="148"/>
        <v>Jul</v>
      </c>
    </row>
    <row r="4626" spans="1:6" x14ac:dyDescent="0.35">
      <c r="A4626" s="527">
        <f>Electricity!D4662</f>
        <v>45484</v>
      </c>
      <c r="B4626" s="528">
        <f>Electricity!E4662</f>
        <v>0.62500000000000011</v>
      </c>
      <c r="C4626" s="529">
        <f>Electricity!F4662</f>
        <v>0</v>
      </c>
      <c r="D4626" s="529">
        <f>Electricity!I4662</f>
        <v>0</v>
      </c>
      <c r="E4626" s="531" t="str">
        <f t="shared" si="147"/>
        <v>07/11/2024 03:00:00 PM</v>
      </c>
      <c r="F4626" s="530" t="str">
        <f t="shared" si="148"/>
        <v>Jul</v>
      </c>
    </row>
    <row r="4627" spans="1:6" x14ac:dyDescent="0.35">
      <c r="A4627" s="527">
        <f>Electricity!D4663</f>
        <v>45484</v>
      </c>
      <c r="B4627" s="528">
        <f>Electricity!E4663</f>
        <v>0.66666666666666674</v>
      </c>
      <c r="C4627" s="529">
        <f>Electricity!F4663</f>
        <v>0</v>
      </c>
      <c r="D4627" s="529">
        <f>Electricity!I4663</f>
        <v>0</v>
      </c>
      <c r="E4627" s="531" t="str">
        <f t="shared" si="147"/>
        <v>07/11/2024 04:00:00 PM</v>
      </c>
      <c r="F4627" s="530" t="str">
        <f t="shared" si="148"/>
        <v>Jul</v>
      </c>
    </row>
    <row r="4628" spans="1:6" x14ac:dyDescent="0.35">
      <c r="A4628" s="527">
        <f>Electricity!D4664</f>
        <v>45484</v>
      </c>
      <c r="B4628" s="528">
        <f>Electricity!E4664</f>
        <v>0.70833333333333337</v>
      </c>
      <c r="C4628" s="529">
        <f>Electricity!F4664</f>
        <v>0</v>
      </c>
      <c r="D4628" s="529">
        <f>Electricity!I4664</f>
        <v>0</v>
      </c>
      <c r="E4628" s="531" t="str">
        <f t="shared" si="147"/>
        <v>07/11/2024 05:00:00 PM</v>
      </c>
      <c r="F4628" s="530" t="str">
        <f t="shared" si="148"/>
        <v>Jul</v>
      </c>
    </row>
    <row r="4629" spans="1:6" x14ac:dyDescent="0.35">
      <c r="A4629" s="527">
        <f>Electricity!D4665</f>
        <v>45484</v>
      </c>
      <c r="B4629" s="528">
        <f>Electricity!E4665</f>
        <v>0.75000000000000011</v>
      </c>
      <c r="C4629" s="529">
        <f>Electricity!F4665</f>
        <v>0</v>
      </c>
      <c r="D4629" s="529">
        <f>Electricity!I4665</f>
        <v>0</v>
      </c>
      <c r="E4629" s="531" t="str">
        <f t="shared" si="147"/>
        <v>07/11/2024 06:00:00 PM</v>
      </c>
      <c r="F4629" s="530" t="str">
        <f t="shared" si="148"/>
        <v>Jul</v>
      </c>
    </row>
    <row r="4630" spans="1:6" x14ac:dyDescent="0.35">
      <c r="A4630" s="527">
        <f>Electricity!D4666</f>
        <v>45484</v>
      </c>
      <c r="B4630" s="528">
        <f>Electricity!E4666</f>
        <v>0.79166666666666674</v>
      </c>
      <c r="C4630" s="529">
        <f>Electricity!F4666</f>
        <v>0</v>
      </c>
      <c r="D4630" s="529">
        <f>Electricity!I4666</f>
        <v>0</v>
      </c>
      <c r="E4630" s="531" t="str">
        <f t="shared" si="147"/>
        <v>07/11/2024 07:00:00 PM</v>
      </c>
      <c r="F4630" s="530" t="str">
        <f t="shared" si="148"/>
        <v>Jul</v>
      </c>
    </row>
    <row r="4631" spans="1:6" x14ac:dyDescent="0.35">
      <c r="A4631" s="527">
        <f>Electricity!D4667</f>
        <v>45484</v>
      </c>
      <c r="B4631" s="528">
        <f>Electricity!E4667</f>
        <v>0.83333333333333337</v>
      </c>
      <c r="C4631" s="529">
        <f>Electricity!F4667</f>
        <v>0</v>
      </c>
      <c r="D4631" s="529">
        <f>Electricity!I4667</f>
        <v>0</v>
      </c>
      <c r="E4631" s="531" t="str">
        <f t="shared" si="147"/>
        <v>07/11/2024 08:00:00 PM</v>
      </c>
      <c r="F4631" s="530" t="str">
        <f t="shared" si="148"/>
        <v>Jul</v>
      </c>
    </row>
    <row r="4632" spans="1:6" x14ac:dyDescent="0.35">
      <c r="A4632" s="527">
        <f>Electricity!D4668</f>
        <v>45484</v>
      </c>
      <c r="B4632" s="528">
        <f>Electricity!E4668</f>
        <v>0.87500000000000011</v>
      </c>
      <c r="C4632" s="529">
        <f>Electricity!F4668</f>
        <v>0</v>
      </c>
      <c r="D4632" s="529">
        <f>Electricity!I4668</f>
        <v>0</v>
      </c>
      <c r="E4632" s="531" t="str">
        <f t="shared" si="147"/>
        <v>07/11/2024 09:00:00 PM</v>
      </c>
      <c r="F4632" s="530" t="str">
        <f t="shared" si="148"/>
        <v>Jul</v>
      </c>
    </row>
    <row r="4633" spans="1:6" x14ac:dyDescent="0.35">
      <c r="A4633" s="527">
        <f>Electricity!D4669</f>
        <v>45484</v>
      </c>
      <c r="B4633" s="528">
        <f>Electricity!E4669</f>
        <v>0.91666666666666674</v>
      </c>
      <c r="C4633" s="529">
        <f>Electricity!F4669</f>
        <v>0</v>
      </c>
      <c r="D4633" s="529">
        <f>Electricity!I4669</f>
        <v>0</v>
      </c>
      <c r="E4633" s="531" t="str">
        <f t="shared" si="147"/>
        <v>07/11/2024 10:00:00 PM</v>
      </c>
      <c r="F4633" s="530" t="str">
        <f t="shared" si="148"/>
        <v>Jul</v>
      </c>
    </row>
    <row r="4634" spans="1:6" x14ac:dyDescent="0.35">
      <c r="A4634" s="527">
        <f>Electricity!D4670</f>
        <v>45484</v>
      </c>
      <c r="B4634" s="528">
        <f>Electricity!E4670</f>
        <v>0.95833333333333337</v>
      </c>
      <c r="C4634" s="529">
        <f>Electricity!F4670</f>
        <v>0</v>
      </c>
      <c r="D4634" s="529">
        <f>Electricity!I4670</f>
        <v>0</v>
      </c>
      <c r="E4634" s="531" t="str">
        <f t="shared" si="147"/>
        <v>07/11/2024 11:00:00 PM</v>
      </c>
      <c r="F4634" s="530" t="str">
        <f t="shared" si="148"/>
        <v>Jul</v>
      </c>
    </row>
    <row r="4635" spans="1:6" x14ac:dyDescent="0.35">
      <c r="A4635" s="527">
        <f>Electricity!D4671</f>
        <v>45485</v>
      </c>
      <c r="B4635" s="528">
        <f>Electricity!E4671</f>
        <v>3.1225022567582528E-17</v>
      </c>
      <c r="C4635" s="529">
        <f>Electricity!F4671</f>
        <v>0</v>
      </c>
      <c r="D4635" s="529">
        <f>Electricity!I4671</f>
        <v>0</v>
      </c>
      <c r="E4635" s="531" t="str">
        <f t="shared" si="147"/>
        <v>07/12/2024 12:00:00 AM</v>
      </c>
      <c r="F4635" s="530" t="str">
        <f t="shared" si="148"/>
        <v>Jul</v>
      </c>
    </row>
    <row r="4636" spans="1:6" x14ac:dyDescent="0.35">
      <c r="A4636" s="527">
        <f>Electricity!D4672</f>
        <v>45485</v>
      </c>
      <c r="B4636" s="528">
        <f>Electricity!E4672</f>
        <v>4.1666666666666699E-2</v>
      </c>
      <c r="C4636" s="529">
        <f>Electricity!F4672</f>
        <v>0</v>
      </c>
      <c r="D4636" s="529">
        <f>Electricity!I4672</f>
        <v>0</v>
      </c>
      <c r="E4636" s="531" t="str">
        <f t="shared" si="147"/>
        <v>07/12/2024 01:00:00 AM</v>
      </c>
      <c r="F4636" s="530" t="str">
        <f t="shared" si="148"/>
        <v>Jul</v>
      </c>
    </row>
    <row r="4637" spans="1:6" x14ac:dyDescent="0.35">
      <c r="A4637" s="527">
        <f>Electricity!D4673</f>
        <v>45485</v>
      </c>
      <c r="B4637" s="528">
        <f>Electricity!E4673</f>
        <v>8.333333333333337E-2</v>
      </c>
      <c r="C4637" s="529">
        <f>Electricity!F4673</f>
        <v>0</v>
      </c>
      <c r="D4637" s="529">
        <f>Electricity!I4673</f>
        <v>0</v>
      </c>
      <c r="E4637" s="531" t="str">
        <f t="shared" si="147"/>
        <v>07/12/2024 02:00:00 AM</v>
      </c>
      <c r="F4637" s="530" t="str">
        <f t="shared" si="148"/>
        <v>Jul</v>
      </c>
    </row>
    <row r="4638" spans="1:6" x14ac:dyDescent="0.35">
      <c r="A4638" s="527">
        <f>Electricity!D4674</f>
        <v>45485</v>
      </c>
      <c r="B4638" s="528">
        <f>Electricity!E4674</f>
        <v>0.12500000000000006</v>
      </c>
      <c r="C4638" s="529">
        <f>Electricity!F4674</f>
        <v>0</v>
      </c>
      <c r="D4638" s="529">
        <f>Electricity!I4674</f>
        <v>0</v>
      </c>
      <c r="E4638" s="531" t="str">
        <f t="shared" si="147"/>
        <v>07/12/2024 03:00:00 AM</v>
      </c>
      <c r="F4638" s="530" t="str">
        <f t="shared" si="148"/>
        <v>Jul</v>
      </c>
    </row>
    <row r="4639" spans="1:6" x14ac:dyDescent="0.35">
      <c r="A4639" s="527">
        <f>Electricity!D4675</f>
        <v>45485</v>
      </c>
      <c r="B4639" s="528">
        <f>Electricity!E4675</f>
        <v>0.16666666666666669</v>
      </c>
      <c r="C4639" s="529">
        <f>Electricity!F4675</f>
        <v>0</v>
      </c>
      <c r="D4639" s="529">
        <f>Electricity!I4675</f>
        <v>0</v>
      </c>
      <c r="E4639" s="531" t="str">
        <f t="shared" si="147"/>
        <v>07/12/2024 04:00:00 AM</v>
      </c>
      <c r="F4639" s="530" t="str">
        <f t="shared" si="148"/>
        <v>Jul</v>
      </c>
    </row>
    <row r="4640" spans="1:6" x14ac:dyDescent="0.35">
      <c r="A4640" s="527">
        <f>Electricity!D4676</f>
        <v>45485</v>
      </c>
      <c r="B4640" s="528">
        <f>Electricity!E4676</f>
        <v>0.20833333333333337</v>
      </c>
      <c r="C4640" s="529">
        <f>Electricity!F4676</f>
        <v>0</v>
      </c>
      <c r="D4640" s="529">
        <f>Electricity!I4676</f>
        <v>0</v>
      </c>
      <c r="E4640" s="531" t="str">
        <f t="shared" si="147"/>
        <v>07/12/2024 05:00:00 AM</v>
      </c>
      <c r="F4640" s="530" t="str">
        <f t="shared" si="148"/>
        <v>Jul</v>
      </c>
    </row>
    <row r="4641" spans="1:6" x14ac:dyDescent="0.35">
      <c r="A4641" s="527">
        <f>Electricity!D4677</f>
        <v>45485</v>
      </c>
      <c r="B4641" s="528">
        <f>Electricity!E4677</f>
        <v>0.25</v>
      </c>
      <c r="C4641" s="529">
        <f>Electricity!F4677</f>
        <v>0</v>
      </c>
      <c r="D4641" s="529">
        <f>Electricity!I4677</f>
        <v>0</v>
      </c>
      <c r="E4641" s="531" t="str">
        <f t="shared" si="147"/>
        <v>07/12/2024 06:00:00 AM</v>
      </c>
      <c r="F4641" s="530" t="str">
        <f t="shared" si="148"/>
        <v>Jul</v>
      </c>
    </row>
    <row r="4642" spans="1:6" x14ac:dyDescent="0.35">
      <c r="A4642" s="527">
        <f>Electricity!D4678</f>
        <v>45485</v>
      </c>
      <c r="B4642" s="528">
        <f>Electricity!E4678</f>
        <v>0.29166666666666669</v>
      </c>
      <c r="C4642" s="529">
        <f>Electricity!F4678</f>
        <v>0</v>
      </c>
      <c r="D4642" s="529">
        <f>Electricity!I4678</f>
        <v>0</v>
      </c>
      <c r="E4642" s="531" t="str">
        <f t="shared" si="147"/>
        <v>07/12/2024 07:00:00 AM</v>
      </c>
      <c r="F4642" s="530" t="str">
        <f t="shared" si="148"/>
        <v>Jul</v>
      </c>
    </row>
    <row r="4643" spans="1:6" x14ac:dyDescent="0.35">
      <c r="A4643" s="527">
        <f>Electricity!D4679</f>
        <v>45485</v>
      </c>
      <c r="B4643" s="528">
        <f>Electricity!E4679</f>
        <v>0.33333333333333337</v>
      </c>
      <c r="C4643" s="529">
        <f>Electricity!F4679</f>
        <v>0</v>
      </c>
      <c r="D4643" s="529">
        <f>Electricity!I4679</f>
        <v>0</v>
      </c>
      <c r="E4643" s="531" t="str">
        <f t="shared" si="147"/>
        <v>07/12/2024 08:00:00 AM</v>
      </c>
      <c r="F4643" s="530" t="str">
        <f t="shared" si="148"/>
        <v>Jul</v>
      </c>
    </row>
    <row r="4644" spans="1:6" x14ac:dyDescent="0.35">
      <c r="A4644" s="527">
        <f>Electricity!D4680</f>
        <v>45485</v>
      </c>
      <c r="B4644" s="528">
        <f>Electricity!E4680</f>
        <v>0.375</v>
      </c>
      <c r="C4644" s="529">
        <f>Electricity!F4680</f>
        <v>0</v>
      </c>
      <c r="D4644" s="529">
        <f>Electricity!I4680</f>
        <v>0</v>
      </c>
      <c r="E4644" s="531" t="str">
        <f t="shared" si="147"/>
        <v>07/12/2024 09:00:00 AM</v>
      </c>
      <c r="F4644" s="530" t="str">
        <f t="shared" si="148"/>
        <v>Jul</v>
      </c>
    </row>
    <row r="4645" spans="1:6" x14ac:dyDescent="0.35">
      <c r="A4645" s="527">
        <f>Electricity!D4681</f>
        <v>45485</v>
      </c>
      <c r="B4645" s="528">
        <f>Electricity!E4681</f>
        <v>0.41666666666666669</v>
      </c>
      <c r="C4645" s="529">
        <f>Electricity!F4681</f>
        <v>0</v>
      </c>
      <c r="D4645" s="529">
        <f>Electricity!I4681</f>
        <v>0</v>
      </c>
      <c r="E4645" s="531" t="str">
        <f t="shared" si="147"/>
        <v>07/12/2024 10:00:00 AM</v>
      </c>
      <c r="F4645" s="530" t="str">
        <f t="shared" si="148"/>
        <v>Jul</v>
      </c>
    </row>
    <row r="4646" spans="1:6" x14ac:dyDescent="0.35">
      <c r="A4646" s="527">
        <f>Electricity!D4682</f>
        <v>45485</v>
      </c>
      <c r="B4646" s="528">
        <f>Electricity!E4682</f>
        <v>0.45833333333333337</v>
      </c>
      <c r="C4646" s="529">
        <f>Electricity!F4682</f>
        <v>0</v>
      </c>
      <c r="D4646" s="529">
        <f>Electricity!I4682</f>
        <v>0</v>
      </c>
      <c r="E4646" s="531" t="str">
        <f t="shared" si="147"/>
        <v>07/12/2024 11:00:00 AM</v>
      </c>
      <c r="F4646" s="530" t="str">
        <f t="shared" si="148"/>
        <v>Jul</v>
      </c>
    </row>
    <row r="4647" spans="1:6" x14ac:dyDescent="0.35">
      <c r="A4647" s="527">
        <f>Electricity!D4683</f>
        <v>45485</v>
      </c>
      <c r="B4647" s="528">
        <f>Electricity!E4683</f>
        <v>0.50000000000000011</v>
      </c>
      <c r="C4647" s="529">
        <f>Electricity!F4683</f>
        <v>0</v>
      </c>
      <c r="D4647" s="529">
        <f>Electricity!I4683</f>
        <v>0</v>
      </c>
      <c r="E4647" s="531" t="str">
        <f t="shared" si="147"/>
        <v>07/12/2024 12:00:00 PM</v>
      </c>
      <c r="F4647" s="530" t="str">
        <f t="shared" si="148"/>
        <v>Jul</v>
      </c>
    </row>
    <row r="4648" spans="1:6" x14ac:dyDescent="0.35">
      <c r="A4648" s="527">
        <f>Electricity!D4684</f>
        <v>45485</v>
      </c>
      <c r="B4648" s="528">
        <f>Electricity!E4684</f>
        <v>0.54166666666666674</v>
      </c>
      <c r="C4648" s="529">
        <f>Electricity!F4684</f>
        <v>0</v>
      </c>
      <c r="D4648" s="529">
        <f>Electricity!I4684</f>
        <v>0</v>
      </c>
      <c r="E4648" s="531" t="str">
        <f t="shared" si="147"/>
        <v>07/12/2024 01:00:00 PM</v>
      </c>
      <c r="F4648" s="530" t="str">
        <f t="shared" si="148"/>
        <v>Jul</v>
      </c>
    </row>
    <row r="4649" spans="1:6" x14ac:dyDescent="0.35">
      <c r="A4649" s="527">
        <f>Electricity!D4685</f>
        <v>45485</v>
      </c>
      <c r="B4649" s="528">
        <f>Electricity!E4685</f>
        <v>0.58333333333333337</v>
      </c>
      <c r="C4649" s="529">
        <f>Electricity!F4685</f>
        <v>0</v>
      </c>
      <c r="D4649" s="529">
        <f>Electricity!I4685</f>
        <v>0</v>
      </c>
      <c r="E4649" s="531" t="str">
        <f t="shared" si="147"/>
        <v>07/12/2024 02:00:00 PM</v>
      </c>
      <c r="F4649" s="530" t="str">
        <f t="shared" si="148"/>
        <v>Jul</v>
      </c>
    </row>
    <row r="4650" spans="1:6" x14ac:dyDescent="0.35">
      <c r="A4650" s="527">
        <f>Electricity!D4686</f>
        <v>45485</v>
      </c>
      <c r="B4650" s="528">
        <f>Electricity!E4686</f>
        <v>0.62500000000000011</v>
      </c>
      <c r="C4650" s="529">
        <f>Electricity!F4686</f>
        <v>0</v>
      </c>
      <c r="D4650" s="529">
        <f>Electricity!I4686</f>
        <v>0</v>
      </c>
      <c r="E4650" s="531" t="str">
        <f t="shared" si="147"/>
        <v>07/12/2024 03:00:00 PM</v>
      </c>
      <c r="F4650" s="530" t="str">
        <f t="shared" si="148"/>
        <v>Jul</v>
      </c>
    </row>
    <row r="4651" spans="1:6" x14ac:dyDescent="0.35">
      <c r="A4651" s="527">
        <f>Electricity!D4687</f>
        <v>45485</v>
      </c>
      <c r="B4651" s="528">
        <f>Electricity!E4687</f>
        <v>0.66666666666666674</v>
      </c>
      <c r="C4651" s="529">
        <f>Electricity!F4687</f>
        <v>0</v>
      </c>
      <c r="D4651" s="529">
        <f>Electricity!I4687</f>
        <v>0</v>
      </c>
      <c r="E4651" s="531" t="str">
        <f t="shared" si="147"/>
        <v>07/12/2024 04:00:00 PM</v>
      </c>
      <c r="F4651" s="530" t="str">
        <f t="shared" si="148"/>
        <v>Jul</v>
      </c>
    </row>
    <row r="4652" spans="1:6" x14ac:dyDescent="0.35">
      <c r="A4652" s="527">
        <f>Electricity!D4688</f>
        <v>45485</v>
      </c>
      <c r="B4652" s="528">
        <f>Electricity!E4688</f>
        <v>0.70833333333333337</v>
      </c>
      <c r="C4652" s="529">
        <f>Electricity!F4688</f>
        <v>0</v>
      </c>
      <c r="D4652" s="529">
        <f>Electricity!I4688</f>
        <v>0</v>
      </c>
      <c r="E4652" s="531" t="str">
        <f t="shared" si="147"/>
        <v>07/12/2024 05:00:00 PM</v>
      </c>
      <c r="F4652" s="530" t="str">
        <f t="shared" si="148"/>
        <v>Jul</v>
      </c>
    </row>
    <row r="4653" spans="1:6" x14ac:dyDescent="0.35">
      <c r="A4653" s="527">
        <f>Electricity!D4689</f>
        <v>45485</v>
      </c>
      <c r="B4653" s="528">
        <f>Electricity!E4689</f>
        <v>0.75000000000000011</v>
      </c>
      <c r="C4653" s="529">
        <f>Electricity!F4689</f>
        <v>0</v>
      </c>
      <c r="D4653" s="529">
        <f>Electricity!I4689</f>
        <v>0</v>
      </c>
      <c r="E4653" s="531" t="str">
        <f t="shared" si="147"/>
        <v>07/12/2024 06:00:00 PM</v>
      </c>
      <c r="F4653" s="530" t="str">
        <f t="shared" si="148"/>
        <v>Jul</v>
      </c>
    </row>
    <row r="4654" spans="1:6" x14ac:dyDescent="0.35">
      <c r="A4654" s="527">
        <f>Electricity!D4690</f>
        <v>45485</v>
      </c>
      <c r="B4654" s="528">
        <f>Electricity!E4690</f>
        <v>0.79166666666666674</v>
      </c>
      <c r="C4654" s="529">
        <f>Electricity!F4690</f>
        <v>0</v>
      </c>
      <c r="D4654" s="529">
        <f>Electricity!I4690</f>
        <v>0</v>
      </c>
      <c r="E4654" s="531" t="str">
        <f t="shared" si="147"/>
        <v>07/12/2024 07:00:00 PM</v>
      </c>
      <c r="F4654" s="530" t="str">
        <f t="shared" si="148"/>
        <v>Jul</v>
      </c>
    </row>
    <row r="4655" spans="1:6" x14ac:dyDescent="0.35">
      <c r="A4655" s="527">
        <f>Electricity!D4691</f>
        <v>45485</v>
      </c>
      <c r="B4655" s="528">
        <f>Electricity!E4691</f>
        <v>0.83333333333333337</v>
      </c>
      <c r="C4655" s="529">
        <f>Electricity!F4691</f>
        <v>0</v>
      </c>
      <c r="D4655" s="529">
        <f>Electricity!I4691</f>
        <v>0</v>
      </c>
      <c r="E4655" s="531" t="str">
        <f t="shared" si="147"/>
        <v>07/12/2024 08:00:00 PM</v>
      </c>
      <c r="F4655" s="530" t="str">
        <f t="shared" si="148"/>
        <v>Jul</v>
      </c>
    </row>
    <row r="4656" spans="1:6" x14ac:dyDescent="0.35">
      <c r="A4656" s="527">
        <f>Electricity!D4692</f>
        <v>45485</v>
      </c>
      <c r="B4656" s="528">
        <f>Electricity!E4692</f>
        <v>0.87500000000000011</v>
      </c>
      <c r="C4656" s="529">
        <f>Electricity!F4692</f>
        <v>0</v>
      </c>
      <c r="D4656" s="529">
        <f>Electricity!I4692</f>
        <v>0</v>
      </c>
      <c r="E4656" s="531" t="str">
        <f t="shared" si="147"/>
        <v>07/12/2024 09:00:00 PM</v>
      </c>
      <c r="F4656" s="530" t="str">
        <f t="shared" si="148"/>
        <v>Jul</v>
      </c>
    </row>
    <row r="4657" spans="1:6" x14ac:dyDescent="0.35">
      <c r="A4657" s="527">
        <f>Electricity!D4693</f>
        <v>45485</v>
      </c>
      <c r="B4657" s="528">
        <f>Electricity!E4693</f>
        <v>0.91666666666666674</v>
      </c>
      <c r="C4657" s="529">
        <f>Electricity!F4693</f>
        <v>0</v>
      </c>
      <c r="D4657" s="529">
        <f>Electricity!I4693</f>
        <v>0</v>
      </c>
      <c r="E4657" s="531" t="str">
        <f t="shared" si="147"/>
        <v>07/12/2024 10:00:00 PM</v>
      </c>
      <c r="F4657" s="530" t="str">
        <f t="shared" si="148"/>
        <v>Jul</v>
      </c>
    </row>
    <row r="4658" spans="1:6" x14ac:dyDescent="0.35">
      <c r="A4658" s="527">
        <f>Electricity!D4694</f>
        <v>45485</v>
      </c>
      <c r="B4658" s="528">
        <f>Electricity!E4694</f>
        <v>0.95833333333333337</v>
      </c>
      <c r="C4658" s="529">
        <f>Electricity!F4694</f>
        <v>0</v>
      </c>
      <c r="D4658" s="529">
        <f>Electricity!I4694</f>
        <v>0</v>
      </c>
      <c r="E4658" s="531" t="str">
        <f t="shared" si="147"/>
        <v>07/12/2024 11:00:00 PM</v>
      </c>
      <c r="F4658" s="530" t="str">
        <f t="shared" si="148"/>
        <v>Jul</v>
      </c>
    </row>
    <row r="4659" spans="1:6" x14ac:dyDescent="0.35">
      <c r="A4659" s="527">
        <f>Electricity!D4695</f>
        <v>45486</v>
      </c>
      <c r="B4659" s="528">
        <f>Electricity!E4695</f>
        <v>3.1225022567582528E-17</v>
      </c>
      <c r="C4659" s="529">
        <f>Electricity!F4695</f>
        <v>0</v>
      </c>
      <c r="D4659" s="529">
        <f>Electricity!I4695</f>
        <v>0</v>
      </c>
      <c r="E4659" s="531" t="str">
        <f t="shared" si="147"/>
        <v>07/13/2024 12:00:00 AM</v>
      </c>
      <c r="F4659" s="530" t="str">
        <f t="shared" si="148"/>
        <v>Jul</v>
      </c>
    </row>
    <row r="4660" spans="1:6" x14ac:dyDescent="0.35">
      <c r="A4660" s="527">
        <f>Electricity!D4696</f>
        <v>45486</v>
      </c>
      <c r="B4660" s="528">
        <f>Electricity!E4696</f>
        <v>4.1666666666666699E-2</v>
      </c>
      <c r="C4660" s="529">
        <f>Electricity!F4696</f>
        <v>0</v>
      </c>
      <c r="D4660" s="529">
        <f>Electricity!I4696</f>
        <v>0</v>
      </c>
      <c r="E4660" s="531" t="str">
        <f t="shared" ref="E4660:E4723" si="149">CONCATENATE(TEXT(A4660,"mm/dd/yyyy")," ",TEXT(B4660,"hh:mm:ss AM/PM"))</f>
        <v>07/13/2024 01:00:00 AM</v>
      </c>
      <c r="F4660" s="530" t="str">
        <f t="shared" si="148"/>
        <v>Jul</v>
      </c>
    </row>
    <row r="4661" spans="1:6" x14ac:dyDescent="0.35">
      <c r="A4661" s="527">
        <f>Electricity!D4697</f>
        <v>45486</v>
      </c>
      <c r="B4661" s="528">
        <f>Electricity!E4697</f>
        <v>8.333333333333337E-2</v>
      </c>
      <c r="C4661" s="529">
        <f>Electricity!F4697</f>
        <v>0</v>
      </c>
      <c r="D4661" s="529">
        <f>Electricity!I4697</f>
        <v>0</v>
      </c>
      <c r="E4661" s="531" t="str">
        <f t="shared" si="149"/>
        <v>07/13/2024 02:00:00 AM</v>
      </c>
      <c r="F4661" s="530" t="str">
        <f t="shared" si="148"/>
        <v>Jul</v>
      </c>
    </row>
    <row r="4662" spans="1:6" x14ac:dyDescent="0.35">
      <c r="A4662" s="527">
        <f>Electricity!D4698</f>
        <v>45486</v>
      </c>
      <c r="B4662" s="528">
        <f>Electricity!E4698</f>
        <v>0.12500000000000006</v>
      </c>
      <c r="C4662" s="529">
        <f>Electricity!F4698</f>
        <v>0</v>
      </c>
      <c r="D4662" s="529">
        <f>Electricity!I4698</f>
        <v>0</v>
      </c>
      <c r="E4662" s="531" t="str">
        <f t="shared" si="149"/>
        <v>07/13/2024 03:00:00 AM</v>
      </c>
      <c r="F4662" s="530" t="str">
        <f t="shared" si="148"/>
        <v>Jul</v>
      </c>
    </row>
    <row r="4663" spans="1:6" x14ac:dyDescent="0.35">
      <c r="A4663" s="527">
        <f>Electricity!D4699</f>
        <v>45486</v>
      </c>
      <c r="B4663" s="528">
        <f>Electricity!E4699</f>
        <v>0.16666666666666669</v>
      </c>
      <c r="C4663" s="529">
        <f>Electricity!F4699</f>
        <v>0</v>
      </c>
      <c r="D4663" s="529">
        <f>Electricity!I4699</f>
        <v>0</v>
      </c>
      <c r="E4663" s="531" t="str">
        <f t="shared" si="149"/>
        <v>07/13/2024 04:00:00 AM</v>
      </c>
      <c r="F4663" s="530" t="str">
        <f t="shared" si="148"/>
        <v>Jul</v>
      </c>
    </row>
    <row r="4664" spans="1:6" x14ac:dyDescent="0.35">
      <c r="A4664" s="527">
        <f>Electricity!D4700</f>
        <v>45486</v>
      </c>
      <c r="B4664" s="528">
        <f>Electricity!E4700</f>
        <v>0.20833333333333337</v>
      </c>
      <c r="C4664" s="529">
        <f>Electricity!F4700</f>
        <v>0</v>
      </c>
      <c r="D4664" s="529">
        <f>Electricity!I4700</f>
        <v>0</v>
      </c>
      <c r="E4664" s="531" t="str">
        <f t="shared" si="149"/>
        <v>07/13/2024 05:00:00 AM</v>
      </c>
      <c r="F4664" s="530" t="str">
        <f t="shared" si="148"/>
        <v>Jul</v>
      </c>
    </row>
    <row r="4665" spans="1:6" x14ac:dyDescent="0.35">
      <c r="A4665" s="527">
        <f>Electricity!D4701</f>
        <v>45486</v>
      </c>
      <c r="B4665" s="528">
        <f>Electricity!E4701</f>
        <v>0.25</v>
      </c>
      <c r="C4665" s="529">
        <f>Electricity!F4701</f>
        <v>0</v>
      </c>
      <c r="D4665" s="529">
        <f>Electricity!I4701</f>
        <v>0</v>
      </c>
      <c r="E4665" s="531" t="str">
        <f t="shared" si="149"/>
        <v>07/13/2024 06:00:00 AM</v>
      </c>
      <c r="F4665" s="530" t="str">
        <f t="shared" si="148"/>
        <v>Jul</v>
      </c>
    </row>
    <row r="4666" spans="1:6" x14ac:dyDescent="0.35">
      <c r="A4666" s="527">
        <f>Electricity!D4702</f>
        <v>45486</v>
      </c>
      <c r="B4666" s="528">
        <f>Electricity!E4702</f>
        <v>0.29166666666666669</v>
      </c>
      <c r="C4666" s="529">
        <f>Electricity!F4702</f>
        <v>0</v>
      </c>
      <c r="D4666" s="529">
        <f>Electricity!I4702</f>
        <v>0</v>
      </c>
      <c r="E4666" s="531" t="str">
        <f t="shared" si="149"/>
        <v>07/13/2024 07:00:00 AM</v>
      </c>
      <c r="F4666" s="530" t="str">
        <f t="shared" si="148"/>
        <v>Jul</v>
      </c>
    </row>
    <row r="4667" spans="1:6" x14ac:dyDescent="0.35">
      <c r="A4667" s="527">
        <f>Electricity!D4703</f>
        <v>45486</v>
      </c>
      <c r="B4667" s="528">
        <f>Electricity!E4703</f>
        <v>0.33333333333333337</v>
      </c>
      <c r="C4667" s="529">
        <f>Electricity!F4703</f>
        <v>0</v>
      </c>
      <c r="D4667" s="529">
        <f>Electricity!I4703</f>
        <v>0</v>
      </c>
      <c r="E4667" s="531" t="str">
        <f t="shared" si="149"/>
        <v>07/13/2024 08:00:00 AM</v>
      </c>
      <c r="F4667" s="530" t="str">
        <f t="shared" si="148"/>
        <v>Jul</v>
      </c>
    </row>
    <row r="4668" spans="1:6" x14ac:dyDescent="0.35">
      <c r="A4668" s="527">
        <f>Electricity!D4704</f>
        <v>45486</v>
      </c>
      <c r="B4668" s="528">
        <f>Electricity!E4704</f>
        <v>0.375</v>
      </c>
      <c r="C4668" s="529">
        <f>Electricity!F4704</f>
        <v>0</v>
      </c>
      <c r="D4668" s="529">
        <f>Electricity!I4704</f>
        <v>0</v>
      </c>
      <c r="E4668" s="531" t="str">
        <f t="shared" si="149"/>
        <v>07/13/2024 09:00:00 AM</v>
      </c>
      <c r="F4668" s="530" t="str">
        <f t="shared" si="148"/>
        <v>Jul</v>
      </c>
    </row>
    <row r="4669" spans="1:6" x14ac:dyDescent="0.35">
      <c r="A4669" s="527">
        <f>Electricity!D4705</f>
        <v>45486</v>
      </c>
      <c r="B4669" s="528">
        <f>Electricity!E4705</f>
        <v>0.41666666666666669</v>
      </c>
      <c r="C4669" s="529">
        <f>Electricity!F4705</f>
        <v>0</v>
      </c>
      <c r="D4669" s="529">
        <f>Electricity!I4705</f>
        <v>0</v>
      </c>
      <c r="E4669" s="531" t="str">
        <f t="shared" si="149"/>
        <v>07/13/2024 10:00:00 AM</v>
      </c>
      <c r="F4669" s="530" t="str">
        <f t="shared" si="148"/>
        <v>Jul</v>
      </c>
    </row>
    <row r="4670" spans="1:6" x14ac:dyDescent="0.35">
      <c r="A4670" s="527">
        <f>Electricity!D4706</f>
        <v>45486</v>
      </c>
      <c r="B4670" s="528">
        <f>Electricity!E4706</f>
        <v>0.45833333333333337</v>
      </c>
      <c r="C4670" s="529">
        <f>Electricity!F4706</f>
        <v>0</v>
      </c>
      <c r="D4670" s="529">
        <f>Electricity!I4706</f>
        <v>0</v>
      </c>
      <c r="E4670" s="531" t="str">
        <f t="shared" si="149"/>
        <v>07/13/2024 11:00:00 AM</v>
      </c>
      <c r="F4670" s="530" t="str">
        <f t="shared" si="148"/>
        <v>Jul</v>
      </c>
    </row>
    <row r="4671" spans="1:6" x14ac:dyDescent="0.35">
      <c r="A4671" s="527">
        <f>Electricity!D4707</f>
        <v>45486</v>
      </c>
      <c r="B4671" s="528">
        <f>Electricity!E4707</f>
        <v>0.50000000000000011</v>
      </c>
      <c r="C4671" s="529">
        <f>Electricity!F4707</f>
        <v>0</v>
      </c>
      <c r="D4671" s="529">
        <f>Electricity!I4707</f>
        <v>0</v>
      </c>
      <c r="E4671" s="531" t="str">
        <f t="shared" si="149"/>
        <v>07/13/2024 12:00:00 PM</v>
      </c>
      <c r="F4671" s="530" t="str">
        <f t="shared" si="148"/>
        <v>Jul</v>
      </c>
    </row>
    <row r="4672" spans="1:6" x14ac:dyDescent="0.35">
      <c r="A4672" s="527">
        <f>Electricity!D4708</f>
        <v>45486</v>
      </c>
      <c r="B4672" s="528">
        <f>Electricity!E4708</f>
        <v>0.54166666666666674</v>
      </c>
      <c r="C4672" s="529">
        <f>Electricity!F4708</f>
        <v>0</v>
      </c>
      <c r="D4672" s="529">
        <f>Electricity!I4708</f>
        <v>0</v>
      </c>
      <c r="E4672" s="531" t="str">
        <f t="shared" si="149"/>
        <v>07/13/2024 01:00:00 PM</v>
      </c>
      <c r="F4672" s="530" t="str">
        <f t="shared" si="148"/>
        <v>Jul</v>
      </c>
    </row>
    <row r="4673" spans="1:6" x14ac:dyDescent="0.35">
      <c r="A4673" s="527">
        <f>Electricity!D4709</f>
        <v>45486</v>
      </c>
      <c r="B4673" s="528">
        <f>Electricity!E4709</f>
        <v>0.58333333333333337</v>
      </c>
      <c r="C4673" s="529">
        <f>Electricity!F4709</f>
        <v>0</v>
      </c>
      <c r="D4673" s="529">
        <f>Electricity!I4709</f>
        <v>0</v>
      </c>
      <c r="E4673" s="531" t="str">
        <f t="shared" si="149"/>
        <v>07/13/2024 02:00:00 PM</v>
      </c>
      <c r="F4673" s="530" t="str">
        <f t="shared" si="148"/>
        <v>Jul</v>
      </c>
    </row>
    <row r="4674" spans="1:6" x14ac:dyDescent="0.35">
      <c r="A4674" s="527">
        <f>Electricity!D4710</f>
        <v>45486</v>
      </c>
      <c r="B4674" s="528">
        <f>Electricity!E4710</f>
        <v>0.62500000000000011</v>
      </c>
      <c r="C4674" s="529">
        <f>Electricity!F4710</f>
        <v>0</v>
      </c>
      <c r="D4674" s="529">
        <f>Electricity!I4710</f>
        <v>0</v>
      </c>
      <c r="E4674" s="531" t="str">
        <f t="shared" si="149"/>
        <v>07/13/2024 03:00:00 PM</v>
      </c>
      <c r="F4674" s="530" t="str">
        <f t="shared" si="148"/>
        <v>Jul</v>
      </c>
    </row>
    <row r="4675" spans="1:6" x14ac:dyDescent="0.35">
      <c r="A4675" s="527">
        <f>Electricity!D4711</f>
        <v>45486</v>
      </c>
      <c r="B4675" s="528">
        <f>Electricity!E4711</f>
        <v>0.66666666666666674</v>
      </c>
      <c r="C4675" s="529">
        <f>Electricity!F4711</f>
        <v>0</v>
      </c>
      <c r="D4675" s="529">
        <f>Electricity!I4711</f>
        <v>0</v>
      </c>
      <c r="E4675" s="531" t="str">
        <f t="shared" si="149"/>
        <v>07/13/2024 04:00:00 PM</v>
      </c>
      <c r="F4675" s="530" t="str">
        <f t="shared" ref="F4675:F4738" si="150">TEXT(A4675,"mmm")</f>
        <v>Jul</v>
      </c>
    </row>
    <row r="4676" spans="1:6" x14ac:dyDescent="0.35">
      <c r="A4676" s="527">
        <f>Electricity!D4712</f>
        <v>45486</v>
      </c>
      <c r="B4676" s="528">
        <f>Electricity!E4712</f>
        <v>0.70833333333333337</v>
      </c>
      <c r="C4676" s="529">
        <f>Electricity!F4712</f>
        <v>0</v>
      </c>
      <c r="D4676" s="529">
        <f>Electricity!I4712</f>
        <v>0</v>
      </c>
      <c r="E4676" s="531" t="str">
        <f t="shared" si="149"/>
        <v>07/13/2024 05:00:00 PM</v>
      </c>
      <c r="F4676" s="530" t="str">
        <f t="shared" si="150"/>
        <v>Jul</v>
      </c>
    </row>
    <row r="4677" spans="1:6" x14ac:dyDescent="0.35">
      <c r="A4677" s="527">
        <f>Electricity!D4713</f>
        <v>45486</v>
      </c>
      <c r="B4677" s="528">
        <f>Electricity!E4713</f>
        <v>0.75000000000000011</v>
      </c>
      <c r="C4677" s="529">
        <f>Electricity!F4713</f>
        <v>0</v>
      </c>
      <c r="D4677" s="529">
        <f>Electricity!I4713</f>
        <v>0</v>
      </c>
      <c r="E4677" s="531" t="str">
        <f t="shared" si="149"/>
        <v>07/13/2024 06:00:00 PM</v>
      </c>
      <c r="F4677" s="530" t="str">
        <f t="shared" si="150"/>
        <v>Jul</v>
      </c>
    </row>
    <row r="4678" spans="1:6" x14ac:dyDescent="0.35">
      <c r="A4678" s="527">
        <f>Electricity!D4714</f>
        <v>45486</v>
      </c>
      <c r="B4678" s="528">
        <f>Electricity!E4714</f>
        <v>0.79166666666666674</v>
      </c>
      <c r="C4678" s="529">
        <f>Electricity!F4714</f>
        <v>0</v>
      </c>
      <c r="D4678" s="529">
        <f>Electricity!I4714</f>
        <v>0</v>
      </c>
      <c r="E4678" s="531" t="str">
        <f t="shared" si="149"/>
        <v>07/13/2024 07:00:00 PM</v>
      </c>
      <c r="F4678" s="530" t="str">
        <f t="shared" si="150"/>
        <v>Jul</v>
      </c>
    </row>
    <row r="4679" spans="1:6" x14ac:dyDescent="0.35">
      <c r="A4679" s="527">
        <f>Electricity!D4715</f>
        <v>45486</v>
      </c>
      <c r="B4679" s="528">
        <f>Electricity!E4715</f>
        <v>0.83333333333333337</v>
      </c>
      <c r="C4679" s="529">
        <f>Electricity!F4715</f>
        <v>0</v>
      </c>
      <c r="D4679" s="529">
        <f>Electricity!I4715</f>
        <v>0</v>
      </c>
      <c r="E4679" s="531" t="str">
        <f t="shared" si="149"/>
        <v>07/13/2024 08:00:00 PM</v>
      </c>
      <c r="F4679" s="530" t="str">
        <f t="shared" si="150"/>
        <v>Jul</v>
      </c>
    </row>
    <row r="4680" spans="1:6" x14ac:dyDescent="0.35">
      <c r="A4680" s="527">
        <f>Electricity!D4716</f>
        <v>45486</v>
      </c>
      <c r="B4680" s="528">
        <f>Electricity!E4716</f>
        <v>0.87500000000000011</v>
      </c>
      <c r="C4680" s="529">
        <f>Electricity!F4716</f>
        <v>0</v>
      </c>
      <c r="D4680" s="529">
        <f>Electricity!I4716</f>
        <v>0</v>
      </c>
      <c r="E4680" s="531" t="str">
        <f t="shared" si="149"/>
        <v>07/13/2024 09:00:00 PM</v>
      </c>
      <c r="F4680" s="530" t="str">
        <f t="shared" si="150"/>
        <v>Jul</v>
      </c>
    </row>
    <row r="4681" spans="1:6" x14ac:dyDescent="0.35">
      <c r="A4681" s="527">
        <f>Electricity!D4717</f>
        <v>45486</v>
      </c>
      <c r="B4681" s="528">
        <f>Electricity!E4717</f>
        <v>0.91666666666666674</v>
      </c>
      <c r="C4681" s="529">
        <f>Electricity!F4717</f>
        <v>0</v>
      </c>
      <c r="D4681" s="529">
        <f>Electricity!I4717</f>
        <v>0</v>
      </c>
      <c r="E4681" s="531" t="str">
        <f t="shared" si="149"/>
        <v>07/13/2024 10:00:00 PM</v>
      </c>
      <c r="F4681" s="530" t="str">
        <f t="shared" si="150"/>
        <v>Jul</v>
      </c>
    </row>
    <row r="4682" spans="1:6" x14ac:dyDescent="0.35">
      <c r="A4682" s="527">
        <f>Electricity!D4718</f>
        <v>45486</v>
      </c>
      <c r="B4682" s="528">
        <f>Electricity!E4718</f>
        <v>0.95833333333333337</v>
      </c>
      <c r="C4682" s="529">
        <f>Electricity!F4718</f>
        <v>0</v>
      </c>
      <c r="D4682" s="529">
        <f>Electricity!I4718</f>
        <v>0</v>
      </c>
      <c r="E4682" s="531" t="str">
        <f t="shared" si="149"/>
        <v>07/13/2024 11:00:00 PM</v>
      </c>
      <c r="F4682" s="530" t="str">
        <f t="shared" si="150"/>
        <v>Jul</v>
      </c>
    </row>
    <row r="4683" spans="1:6" x14ac:dyDescent="0.35">
      <c r="A4683" s="527">
        <f>Electricity!D4719</f>
        <v>45487</v>
      </c>
      <c r="B4683" s="528">
        <f>Electricity!E4719</f>
        <v>3.1225022567582528E-17</v>
      </c>
      <c r="C4683" s="529">
        <f>Electricity!F4719</f>
        <v>0</v>
      </c>
      <c r="D4683" s="529">
        <f>Electricity!I4719</f>
        <v>0</v>
      </c>
      <c r="E4683" s="531" t="str">
        <f t="shared" si="149"/>
        <v>07/14/2024 12:00:00 AM</v>
      </c>
      <c r="F4683" s="530" t="str">
        <f t="shared" si="150"/>
        <v>Jul</v>
      </c>
    </row>
    <row r="4684" spans="1:6" x14ac:dyDescent="0.35">
      <c r="A4684" s="527">
        <f>Electricity!D4720</f>
        <v>45487</v>
      </c>
      <c r="B4684" s="528">
        <f>Electricity!E4720</f>
        <v>4.1666666666666699E-2</v>
      </c>
      <c r="C4684" s="529">
        <f>Electricity!F4720</f>
        <v>0</v>
      </c>
      <c r="D4684" s="529">
        <f>Electricity!I4720</f>
        <v>0</v>
      </c>
      <c r="E4684" s="531" t="str">
        <f t="shared" si="149"/>
        <v>07/14/2024 01:00:00 AM</v>
      </c>
      <c r="F4684" s="530" t="str">
        <f t="shared" si="150"/>
        <v>Jul</v>
      </c>
    </row>
    <row r="4685" spans="1:6" x14ac:dyDescent="0.35">
      <c r="A4685" s="527">
        <f>Electricity!D4721</f>
        <v>45487</v>
      </c>
      <c r="B4685" s="528">
        <f>Electricity!E4721</f>
        <v>8.333333333333337E-2</v>
      </c>
      <c r="C4685" s="529">
        <f>Electricity!F4721</f>
        <v>0</v>
      </c>
      <c r="D4685" s="529">
        <f>Electricity!I4721</f>
        <v>0</v>
      </c>
      <c r="E4685" s="531" t="str">
        <f t="shared" si="149"/>
        <v>07/14/2024 02:00:00 AM</v>
      </c>
      <c r="F4685" s="530" t="str">
        <f t="shared" si="150"/>
        <v>Jul</v>
      </c>
    </row>
    <row r="4686" spans="1:6" x14ac:dyDescent="0.35">
      <c r="A4686" s="527">
        <f>Electricity!D4722</f>
        <v>45487</v>
      </c>
      <c r="B4686" s="528">
        <f>Electricity!E4722</f>
        <v>0.12500000000000006</v>
      </c>
      <c r="C4686" s="529">
        <f>Electricity!F4722</f>
        <v>0</v>
      </c>
      <c r="D4686" s="529">
        <f>Electricity!I4722</f>
        <v>0</v>
      </c>
      <c r="E4686" s="531" t="str">
        <f t="shared" si="149"/>
        <v>07/14/2024 03:00:00 AM</v>
      </c>
      <c r="F4686" s="530" t="str">
        <f t="shared" si="150"/>
        <v>Jul</v>
      </c>
    </row>
    <row r="4687" spans="1:6" x14ac:dyDescent="0.35">
      <c r="A4687" s="527">
        <f>Electricity!D4723</f>
        <v>45487</v>
      </c>
      <c r="B4687" s="528">
        <f>Electricity!E4723</f>
        <v>0.16666666666666669</v>
      </c>
      <c r="C4687" s="529">
        <f>Electricity!F4723</f>
        <v>0</v>
      </c>
      <c r="D4687" s="529">
        <f>Electricity!I4723</f>
        <v>0</v>
      </c>
      <c r="E4687" s="531" t="str">
        <f t="shared" si="149"/>
        <v>07/14/2024 04:00:00 AM</v>
      </c>
      <c r="F4687" s="530" t="str">
        <f t="shared" si="150"/>
        <v>Jul</v>
      </c>
    </row>
    <row r="4688" spans="1:6" x14ac:dyDescent="0.35">
      <c r="A4688" s="527">
        <f>Electricity!D4724</f>
        <v>45487</v>
      </c>
      <c r="B4688" s="528">
        <f>Electricity!E4724</f>
        <v>0.20833333333333337</v>
      </c>
      <c r="C4688" s="529">
        <f>Electricity!F4724</f>
        <v>0</v>
      </c>
      <c r="D4688" s="529">
        <f>Electricity!I4724</f>
        <v>0</v>
      </c>
      <c r="E4688" s="531" t="str">
        <f t="shared" si="149"/>
        <v>07/14/2024 05:00:00 AM</v>
      </c>
      <c r="F4688" s="530" t="str">
        <f t="shared" si="150"/>
        <v>Jul</v>
      </c>
    </row>
    <row r="4689" spans="1:6" x14ac:dyDescent="0.35">
      <c r="A4689" s="527">
        <f>Electricity!D4725</f>
        <v>45487</v>
      </c>
      <c r="B4689" s="528">
        <f>Electricity!E4725</f>
        <v>0.25</v>
      </c>
      <c r="C4689" s="529">
        <f>Electricity!F4725</f>
        <v>0</v>
      </c>
      <c r="D4689" s="529">
        <f>Electricity!I4725</f>
        <v>0</v>
      </c>
      <c r="E4689" s="531" t="str">
        <f t="shared" si="149"/>
        <v>07/14/2024 06:00:00 AM</v>
      </c>
      <c r="F4689" s="530" t="str">
        <f t="shared" si="150"/>
        <v>Jul</v>
      </c>
    </row>
    <row r="4690" spans="1:6" x14ac:dyDescent="0.35">
      <c r="A4690" s="527">
        <f>Electricity!D4726</f>
        <v>45487</v>
      </c>
      <c r="B4690" s="528">
        <f>Electricity!E4726</f>
        <v>0.29166666666666669</v>
      </c>
      <c r="C4690" s="529">
        <f>Electricity!F4726</f>
        <v>0</v>
      </c>
      <c r="D4690" s="529">
        <f>Electricity!I4726</f>
        <v>0</v>
      </c>
      <c r="E4690" s="531" t="str">
        <f t="shared" si="149"/>
        <v>07/14/2024 07:00:00 AM</v>
      </c>
      <c r="F4690" s="530" t="str">
        <f t="shared" si="150"/>
        <v>Jul</v>
      </c>
    </row>
    <row r="4691" spans="1:6" x14ac:dyDescent="0.35">
      <c r="A4691" s="527">
        <f>Electricity!D4727</f>
        <v>45487</v>
      </c>
      <c r="B4691" s="528">
        <f>Electricity!E4727</f>
        <v>0.33333333333333337</v>
      </c>
      <c r="C4691" s="529">
        <f>Electricity!F4727</f>
        <v>0</v>
      </c>
      <c r="D4691" s="529">
        <f>Electricity!I4727</f>
        <v>0</v>
      </c>
      <c r="E4691" s="531" t="str">
        <f t="shared" si="149"/>
        <v>07/14/2024 08:00:00 AM</v>
      </c>
      <c r="F4691" s="530" t="str">
        <f t="shared" si="150"/>
        <v>Jul</v>
      </c>
    </row>
    <row r="4692" spans="1:6" x14ac:dyDescent="0.35">
      <c r="A4692" s="527">
        <f>Electricity!D4728</f>
        <v>45487</v>
      </c>
      <c r="B4692" s="528">
        <f>Electricity!E4728</f>
        <v>0.375</v>
      </c>
      <c r="C4692" s="529">
        <f>Electricity!F4728</f>
        <v>0</v>
      </c>
      <c r="D4692" s="529">
        <f>Electricity!I4728</f>
        <v>0</v>
      </c>
      <c r="E4692" s="531" t="str">
        <f t="shared" si="149"/>
        <v>07/14/2024 09:00:00 AM</v>
      </c>
      <c r="F4692" s="530" t="str">
        <f t="shared" si="150"/>
        <v>Jul</v>
      </c>
    </row>
    <row r="4693" spans="1:6" x14ac:dyDescent="0.35">
      <c r="A4693" s="527">
        <f>Electricity!D4729</f>
        <v>45487</v>
      </c>
      <c r="B4693" s="528">
        <f>Electricity!E4729</f>
        <v>0.41666666666666669</v>
      </c>
      <c r="C4693" s="529">
        <f>Electricity!F4729</f>
        <v>0</v>
      </c>
      <c r="D4693" s="529">
        <f>Electricity!I4729</f>
        <v>0</v>
      </c>
      <c r="E4693" s="531" t="str">
        <f t="shared" si="149"/>
        <v>07/14/2024 10:00:00 AM</v>
      </c>
      <c r="F4693" s="530" t="str">
        <f t="shared" si="150"/>
        <v>Jul</v>
      </c>
    </row>
    <row r="4694" spans="1:6" x14ac:dyDescent="0.35">
      <c r="A4694" s="527">
        <f>Electricity!D4730</f>
        <v>45487</v>
      </c>
      <c r="B4694" s="528">
        <f>Electricity!E4730</f>
        <v>0.45833333333333337</v>
      </c>
      <c r="C4694" s="529">
        <f>Electricity!F4730</f>
        <v>0</v>
      </c>
      <c r="D4694" s="529">
        <f>Electricity!I4730</f>
        <v>0</v>
      </c>
      <c r="E4694" s="531" t="str">
        <f t="shared" si="149"/>
        <v>07/14/2024 11:00:00 AM</v>
      </c>
      <c r="F4694" s="530" t="str">
        <f t="shared" si="150"/>
        <v>Jul</v>
      </c>
    </row>
    <row r="4695" spans="1:6" x14ac:dyDescent="0.35">
      <c r="A4695" s="527">
        <f>Electricity!D4731</f>
        <v>45487</v>
      </c>
      <c r="B4695" s="528">
        <f>Electricity!E4731</f>
        <v>0.50000000000000011</v>
      </c>
      <c r="C4695" s="529">
        <f>Electricity!F4731</f>
        <v>0</v>
      </c>
      <c r="D4695" s="529">
        <f>Electricity!I4731</f>
        <v>0</v>
      </c>
      <c r="E4695" s="531" t="str">
        <f t="shared" si="149"/>
        <v>07/14/2024 12:00:00 PM</v>
      </c>
      <c r="F4695" s="530" t="str">
        <f t="shared" si="150"/>
        <v>Jul</v>
      </c>
    </row>
    <row r="4696" spans="1:6" x14ac:dyDescent="0.35">
      <c r="A4696" s="527">
        <f>Electricity!D4732</f>
        <v>45487</v>
      </c>
      <c r="B4696" s="528">
        <f>Electricity!E4732</f>
        <v>0.54166666666666674</v>
      </c>
      <c r="C4696" s="529">
        <f>Electricity!F4732</f>
        <v>0</v>
      </c>
      <c r="D4696" s="529">
        <f>Electricity!I4732</f>
        <v>0</v>
      </c>
      <c r="E4696" s="531" t="str">
        <f t="shared" si="149"/>
        <v>07/14/2024 01:00:00 PM</v>
      </c>
      <c r="F4696" s="530" t="str">
        <f t="shared" si="150"/>
        <v>Jul</v>
      </c>
    </row>
    <row r="4697" spans="1:6" x14ac:dyDescent="0.35">
      <c r="A4697" s="527">
        <f>Electricity!D4733</f>
        <v>45487</v>
      </c>
      <c r="B4697" s="528">
        <f>Electricity!E4733</f>
        <v>0.58333333333333337</v>
      </c>
      <c r="C4697" s="529">
        <f>Electricity!F4733</f>
        <v>0</v>
      </c>
      <c r="D4697" s="529">
        <f>Electricity!I4733</f>
        <v>0</v>
      </c>
      <c r="E4697" s="531" t="str">
        <f t="shared" si="149"/>
        <v>07/14/2024 02:00:00 PM</v>
      </c>
      <c r="F4697" s="530" t="str">
        <f t="shared" si="150"/>
        <v>Jul</v>
      </c>
    </row>
    <row r="4698" spans="1:6" x14ac:dyDescent="0.35">
      <c r="A4698" s="527">
        <f>Electricity!D4734</f>
        <v>45487</v>
      </c>
      <c r="B4698" s="528">
        <f>Electricity!E4734</f>
        <v>0.62500000000000011</v>
      </c>
      <c r="C4698" s="529">
        <f>Electricity!F4734</f>
        <v>0</v>
      </c>
      <c r="D4698" s="529">
        <f>Electricity!I4734</f>
        <v>0</v>
      </c>
      <c r="E4698" s="531" t="str">
        <f t="shared" si="149"/>
        <v>07/14/2024 03:00:00 PM</v>
      </c>
      <c r="F4698" s="530" t="str">
        <f t="shared" si="150"/>
        <v>Jul</v>
      </c>
    </row>
    <row r="4699" spans="1:6" x14ac:dyDescent="0.35">
      <c r="A4699" s="527">
        <f>Electricity!D4735</f>
        <v>45487</v>
      </c>
      <c r="B4699" s="528">
        <f>Electricity!E4735</f>
        <v>0.66666666666666674</v>
      </c>
      <c r="C4699" s="529">
        <f>Electricity!F4735</f>
        <v>0</v>
      </c>
      <c r="D4699" s="529">
        <f>Electricity!I4735</f>
        <v>0</v>
      </c>
      <c r="E4699" s="531" t="str">
        <f t="shared" si="149"/>
        <v>07/14/2024 04:00:00 PM</v>
      </c>
      <c r="F4699" s="530" t="str">
        <f t="shared" si="150"/>
        <v>Jul</v>
      </c>
    </row>
    <row r="4700" spans="1:6" x14ac:dyDescent="0.35">
      <c r="A4700" s="527">
        <f>Electricity!D4736</f>
        <v>45487</v>
      </c>
      <c r="B4700" s="528">
        <f>Electricity!E4736</f>
        <v>0.70833333333333337</v>
      </c>
      <c r="C4700" s="529">
        <f>Electricity!F4736</f>
        <v>0</v>
      </c>
      <c r="D4700" s="529">
        <f>Electricity!I4736</f>
        <v>0</v>
      </c>
      <c r="E4700" s="531" t="str">
        <f t="shared" si="149"/>
        <v>07/14/2024 05:00:00 PM</v>
      </c>
      <c r="F4700" s="530" t="str">
        <f t="shared" si="150"/>
        <v>Jul</v>
      </c>
    </row>
    <row r="4701" spans="1:6" x14ac:dyDescent="0.35">
      <c r="A4701" s="527">
        <f>Electricity!D4737</f>
        <v>45487</v>
      </c>
      <c r="B4701" s="528">
        <f>Electricity!E4737</f>
        <v>0.75000000000000011</v>
      </c>
      <c r="C4701" s="529">
        <f>Electricity!F4737</f>
        <v>0</v>
      </c>
      <c r="D4701" s="529">
        <f>Electricity!I4737</f>
        <v>0</v>
      </c>
      <c r="E4701" s="531" t="str">
        <f t="shared" si="149"/>
        <v>07/14/2024 06:00:00 PM</v>
      </c>
      <c r="F4701" s="530" t="str">
        <f t="shared" si="150"/>
        <v>Jul</v>
      </c>
    </row>
    <row r="4702" spans="1:6" x14ac:dyDescent="0.35">
      <c r="A4702" s="527">
        <f>Electricity!D4738</f>
        <v>45487</v>
      </c>
      <c r="B4702" s="528">
        <f>Electricity!E4738</f>
        <v>0.79166666666666674</v>
      </c>
      <c r="C4702" s="529">
        <f>Electricity!F4738</f>
        <v>0</v>
      </c>
      <c r="D4702" s="529">
        <f>Electricity!I4738</f>
        <v>0</v>
      </c>
      <c r="E4702" s="531" t="str">
        <f t="shared" si="149"/>
        <v>07/14/2024 07:00:00 PM</v>
      </c>
      <c r="F4702" s="530" t="str">
        <f t="shared" si="150"/>
        <v>Jul</v>
      </c>
    </row>
    <row r="4703" spans="1:6" x14ac:dyDescent="0.35">
      <c r="A4703" s="527">
        <f>Electricity!D4739</f>
        <v>45487</v>
      </c>
      <c r="B4703" s="528">
        <f>Electricity!E4739</f>
        <v>0.83333333333333337</v>
      </c>
      <c r="C4703" s="529">
        <f>Electricity!F4739</f>
        <v>0</v>
      </c>
      <c r="D4703" s="529">
        <f>Electricity!I4739</f>
        <v>0</v>
      </c>
      <c r="E4703" s="531" t="str">
        <f t="shared" si="149"/>
        <v>07/14/2024 08:00:00 PM</v>
      </c>
      <c r="F4703" s="530" t="str">
        <f t="shared" si="150"/>
        <v>Jul</v>
      </c>
    </row>
    <row r="4704" spans="1:6" x14ac:dyDescent="0.35">
      <c r="A4704" s="527">
        <f>Electricity!D4740</f>
        <v>45487</v>
      </c>
      <c r="B4704" s="528">
        <f>Electricity!E4740</f>
        <v>0.87500000000000011</v>
      </c>
      <c r="C4704" s="529">
        <f>Electricity!F4740</f>
        <v>0</v>
      </c>
      <c r="D4704" s="529">
        <f>Electricity!I4740</f>
        <v>0</v>
      </c>
      <c r="E4704" s="531" t="str">
        <f t="shared" si="149"/>
        <v>07/14/2024 09:00:00 PM</v>
      </c>
      <c r="F4704" s="530" t="str">
        <f t="shared" si="150"/>
        <v>Jul</v>
      </c>
    </row>
    <row r="4705" spans="1:6" x14ac:dyDescent="0.35">
      <c r="A4705" s="527">
        <f>Electricity!D4741</f>
        <v>45487</v>
      </c>
      <c r="B4705" s="528">
        <f>Electricity!E4741</f>
        <v>0.91666666666666674</v>
      </c>
      <c r="C4705" s="529">
        <f>Electricity!F4741</f>
        <v>0</v>
      </c>
      <c r="D4705" s="529">
        <f>Electricity!I4741</f>
        <v>0</v>
      </c>
      <c r="E4705" s="531" t="str">
        <f t="shared" si="149"/>
        <v>07/14/2024 10:00:00 PM</v>
      </c>
      <c r="F4705" s="530" t="str">
        <f t="shared" si="150"/>
        <v>Jul</v>
      </c>
    </row>
    <row r="4706" spans="1:6" x14ac:dyDescent="0.35">
      <c r="A4706" s="527">
        <f>Electricity!D4742</f>
        <v>45487</v>
      </c>
      <c r="B4706" s="528">
        <f>Electricity!E4742</f>
        <v>0.95833333333333337</v>
      </c>
      <c r="C4706" s="529">
        <f>Electricity!F4742</f>
        <v>0</v>
      </c>
      <c r="D4706" s="529">
        <f>Electricity!I4742</f>
        <v>0</v>
      </c>
      <c r="E4706" s="531" t="str">
        <f t="shared" si="149"/>
        <v>07/14/2024 11:00:00 PM</v>
      </c>
      <c r="F4706" s="530" t="str">
        <f t="shared" si="150"/>
        <v>Jul</v>
      </c>
    </row>
    <row r="4707" spans="1:6" x14ac:dyDescent="0.35">
      <c r="A4707" s="527">
        <f>Electricity!D4743</f>
        <v>45488</v>
      </c>
      <c r="B4707" s="528">
        <f>Electricity!E4743</f>
        <v>3.1225022567582528E-17</v>
      </c>
      <c r="C4707" s="529">
        <f>Electricity!F4743</f>
        <v>0</v>
      </c>
      <c r="D4707" s="529">
        <f>Electricity!I4743</f>
        <v>0</v>
      </c>
      <c r="E4707" s="531" t="str">
        <f t="shared" si="149"/>
        <v>07/15/2024 12:00:00 AM</v>
      </c>
      <c r="F4707" s="530" t="str">
        <f t="shared" si="150"/>
        <v>Jul</v>
      </c>
    </row>
    <row r="4708" spans="1:6" x14ac:dyDescent="0.35">
      <c r="A4708" s="527">
        <f>Electricity!D4744</f>
        <v>45488</v>
      </c>
      <c r="B4708" s="528">
        <f>Electricity!E4744</f>
        <v>4.1666666666666699E-2</v>
      </c>
      <c r="C4708" s="529">
        <f>Electricity!F4744</f>
        <v>0</v>
      </c>
      <c r="D4708" s="529">
        <f>Electricity!I4744</f>
        <v>0</v>
      </c>
      <c r="E4708" s="531" t="str">
        <f t="shared" si="149"/>
        <v>07/15/2024 01:00:00 AM</v>
      </c>
      <c r="F4708" s="530" t="str">
        <f t="shared" si="150"/>
        <v>Jul</v>
      </c>
    </row>
    <row r="4709" spans="1:6" x14ac:dyDescent="0.35">
      <c r="A4709" s="527">
        <f>Electricity!D4745</f>
        <v>45488</v>
      </c>
      <c r="B4709" s="528">
        <f>Electricity!E4745</f>
        <v>8.333333333333337E-2</v>
      </c>
      <c r="C4709" s="529">
        <f>Electricity!F4745</f>
        <v>0</v>
      </c>
      <c r="D4709" s="529">
        <f>Electricity!I4745</f>
        <v>0</v>
      </c>
      <c r="E4709" s="531" t="str">
        <f t="shared" si="149"/>
        <v>07/15/2024 02:00:00 AM</v>
      </c>
      <c r="F4709" s="530" t="str">
        <f t="shared" si="150"/>
        <v>Jul</v>
      </c>
    </row>
    <row r="4710" spans="1:6" x14ac:dyDescent="0.35">
      <c r="A4710" s="527">
        <f>Electricity!D4746</f>
        <v>45488</v>
      </c>
      <c r="B4710" s="528">
        <f>Electricity!E4746</f>
        <v>0.12500000000000006</v>
      </c>
      <c r="C4710" s="529">
        <f>Electricity!F4746</f>
        <v>0</v>
      </c>
      <c r="D4710" s="529">
        <f>Electricity!I4746</f>
        <v>0</v>
      </c>
      <c r="E4710" s="531" t="str">
        <f t="shared" si="149"/>
        <v>07/15/2024 03:00:00 AM</v>
      </c>
      <c r="F4710" s="530" t="str">
        <f t="shared" si="150"/>
        <v>Jul</v>
      </c>
    </row>
    <row r="4711" spans="1:6" x14ac:dyDescent="0.35">
      <c r="A4711" s="527">
        <f>Electricity!D4747</f>
        <v>45488</v>
      </c>
      <c r="B4711" s="528">
        <f>Electricity!E4747</f>
        <v>0.16666666666666669</v>
      </c>
      <c r="C4711" s="529">
        <f>Electricity!F4747</f>
        <v>0</v>
      </c>
      <c r="D4711" s="529">
        <f>Electricity!I4747</f>
        <v>0</v>
      </c>
      <c r="E4711" s="531" t="str">
        <f t="shared" si="149"/>
        <v>07/15/2024 04:00:00 AM</v>
      </c>
      <c r="F4711" s="530" t="str">
        <f t="shared" si="150"/>
        <v>Jul</v>
      </c>
    </row>
    <row r="4712" spans="1:6" x14ac:dyDescent="0.35">
      <c r="A4712" s="527">
        <f>Electricity!D4748</f>
        <v>45488</v>
      </c>
      <c r="B4712" s="528">
        <f>Electricity!E4748</f>
        <v>0.20833333333333337</v>
      </c>
      <c r="C4712" s="529">
        <f>Electricity!F4748</f>
        <v>0</v>
      </c>
      <c r="D4712" s="529">
        <f>Electricity!I4748</f>
        <v>0</v>
      </c>
      <c r="E4712" s="531" t="str">
        <f t="shared" si="149"/>
        <v>07/15/2024 05:00:00 AM</v>
      </c>
      <c r="F4712" s="530" t="str">
        <f t="shared" si="150"/>
        <v>Jul</v>
      </c>
    </row>
    <row r="4713" spans="1:6" x14ac:dyDescent="0.35">
      <c r="A4713" s="527">
        <f>Electricity!D4749</f>
        <v>45488</v>
      </c>
      <c r="B4713" s="528">
        <f>Electricity!E4749</f>
        <v>0.25</v>
      </c>
      <c r="C4713" s="529">
        <f>Electricity!F4749</f>
        <v>0</v>
      </c>
      <c r="D4713" s="529">
        <f>Electricity!I4749</f>
        <v>0</v>
      </c>
      <c r="E4713" s="531" t="str">
        <f t="shared" si="149"/>
        <v>07/15/2024 06:00:00 AM</v>
      </c>
      <c r="F4713" s="530" t="str">
        <f t="shared" si="150"/>
        <v>Jul</v>
      </c>
    </row>
    <row r="4714" spans="1:6" x14ac:dyDescent="0.35">
      <c r="A4714" s="527">
        <f>Electricity!D4750</f>
        <v>45488</v>
      </c>
      <c r="B4714" s="528">
        <f>Electricity!E4750</f>
        <v>0.29166666666666669</v>
      </c>
      <c r="C4714" s="529">
        <f>Electricity!F4750</f>
        <v>0</v>
      </c>
      <c r="D4714" s="529">
        <f>Electricity!I4750</f>
        <v>0</v>
      </c>
      <c r="E4714" s="531" t="str">
        <f t="shared" si="149"/>
        <v>07/15/2024 07:00:00 AM</v>
      </c>
      <c r="F4714" s="530" t="str">
        <f t="shared" si="150"/>
        <v>Jul</v>
      </c>
    </row>
    <row r="4715" spans="1:6" x14ac:dyDescent="0.35">
      <c r="A4715" s="527">
        <f>Electricity!D4751</f>
        <v>45488</v>
      </c>
      <c r="B4715" s="528">
        <f>Electricity!E4751</f>
        <v>0.33333333333333337</v>
      </c>
      <c r="C4715" s="529">
        <f>Electricity!F4751</f>
        <v>0</v>
      </c>
      <c r="D4715" s="529">
        <f>Electricity!I4751</f>
        <v>0</v>
      </c>
      <c r="E4715" s="531" t="str">
        <f t="shared" si="149"/>
        <v>07/15/2024 08:00:00 AM</v>
      </c>
      <c r="F4715" s="530" t="str">
        <f t="shared" si="150"/>
        <v>Jul</v>
      </c>
    </row>
    <row r="4716" spans="1:6" x14ac:dyDescent="0.35">
      <c r="A4716" s="527">
        <f>Electricity!D4752</f>
        <v>45488</v>
      </c>
      <c r="B4716" s="528">
        <f>Electricity!E4752</f>
        <v>0.375</v>
      </c>
      <c r="C4716" s="529">
        <f>Electricity!F4752</f>
        <v>0</v>
      </c>
      <c r="D4716" s="529">
        <f>Electricity!I4752</f>
        <v>0</v>
      </c>
      <c r="E4716" s="531" t="str">
        <f t="shared" si="149"/>
        <v>07/15/2024 09:00:00 AM</v>
      </c>
      <c r="F4716" s="530" t="str">
        <f t="shared" si="150"/>
        <v>Jul</v>
      </c>
    </row>
    <row r="4717" spans="1:6" x14ac:dyDescent="0.35">
      <c r="A4717" s="527">
        <f>Electricity!D4753</f>
        <v>45488</v>
      </c>
      <c r="B4717" s="528">
        <f>Electricity!E4753</f>
        <v>0.41666666666666669</v>
      </c>
      <c r="C4717" s="529">
        <f>Electricity!F4753</f>
        <v>0</v>
      </c>
      <c r="D4717" s="529">
        <f>Electricity!I4753</f>
        <v>0</v>
      </c>
      <c r="E4717" s="531" t="str">
        <f t="shared" si="149"/>
        <v>07/15/2024 10:00:00 AM</v>
      </c>
      <c r="F4717" s="530" t="str">
        <f t="shared" si="150"/>
        <v>Jul</v>
      </c>
    </row>
    <row r="4718" spans="1:6" x14ac:dyDescent="0.35">
      <c r="A4718" s="527">
        <f>Electricity!D4754</f>
        <v>45488</v>
      </c>
      <c r="B4718" s="528">
        <f>Electricity!E4754</f>
        <v>0.45833333333333337</v>
      </c>
      <c r="C4718" s="529">
        <f>Electricity!F4754</f>
        <v>0</v>
      </c>
      <c r="D4718" s="529">
        <f>Electricity!I4754</f>
        <v>0</v>
      </c>
      <c r="E4718" s="531" t="str">
        <f t="shared" si="149"/>
        <v>07/15/2024 11:00:00 AM</v>
      </c>
      <c r="F4718" s="530" t="str">
        <f t="shared" si="150"/>
        <v>Jul</v>
      </c>
    </row>
    <row r="4719" spans="1:6" x14ac:dyDescent="0.35">
      <c r="A4719" s="527">
        <f>Electricity!D4755</f>
        <v>45488</v>
      </c>
      <c r="B4719" s="528">
        <f>Electricity!E4755</f>
        <v>0.50000000000000011</v>
      </c>
      <c r="C4719" s="529">
        <f>Electricity!F4755</f>
        <v>0</v>
      </c>
      <c r="D4719" s="529">
        <f>Electricity!I4755</f>
        <v>0</v>
      </c>
      <c r="E4719" s="531" t="str">
        <f t="shared" si="149"/>
        <v>07/15/2024 12:00:00 PM</v>
      </c>
      <c r="F4719" s="530" t="str">
        <f t="shared" si="150"/>
        <v>Jul</v>
      </c>
    </row>
    <row r="4720" spans="1:6" x14ac:dyDescent="0.35">
      <c r="A4720" s="527">
        <f>Electricity!D4756</f>
        <v>45488</v>
      </c>
      <c r="B4720" s="528">
        <f>Electricity!E4756</f>
        <v>0.54166666666666674</v>
      </c>
      <c r="C4720" s="529">
        <f>Electricity!F4756</f>
        <v>0</v>
      </c>
      <c r="D4720" s="529">
        <f>Electricity!I4756</f>
        <v>0</v>
      </c>
      <c r="E4720" s="531" t="str">
        <f t="shared" si="149"/>
        <v>07/15/2024 01:00:00 PM</v>
      </c>
      <c r="F4720" s="530" t="str">
        <f t="shared" si="150"/>
        <v>Jul</v>
      </c>
    </row>
    <row r="4721" spans="1:6" x14ac:dyDescent="0.35">
      <c r="A4721" s="527">
        <f>Electricity!D4757</f>
        <v>45488</v>
      </c>
      <c r="B4721" s="528">
        <f>Electricity!E4757</f>
        <v>0.58333333333333337</v>
      </c>
      <c r="C4721" s="529">
        <f>Electricity!F4757</f>
        <v>0</v>
      </c>
      <c r="D4721" s="529">
        <f>Electricity!I4757</f>
        <v>0</v>
      </c>
      <c r="E4721" s="531" t="str">
        <f t="shared" si="149"/>
        <v>07/15/2024 02:00:00 PM</v>
      </c>
      <c r="F4721" s="530" t="str">
        <f t="shared" si="150"/>
        <v>Jul</v>
      </c>
    </row>
    <row r="4722" spans="1:6" x14ac:dyDescent="0.35">
      <c r="A4722" s="527">
        <f>Electricity!D4758</f>
        <v>45488</v>
      </c>
      <c r="B4722" s="528">
        <f>Electricity!E4758</f>
        <v>0.62500000000000011</v>
      </c>
      <c r="C4722" s="529">
        <f>Electricity!F4758</f>
        <v>0</v>
      </c>
      <c r="D4722" s="529">
        <f>Electricity!I4758</f>
        <v>0</v>
      </c>
      <c r="E4722" s="531" t="str">
        <f t="shared" si="149"/>
        <v>07/15/2024 03:00:00 PM</v>
      </c>
      <c r="F4722" s="530" t="str">
        <f t="shared" si="150"/>
        <v>Jul</v>
      </c>
    </row>
    <row r="4723" spans="1:6" x14ac:dyDescent="0.35">
      <c r="A4723" s="527">
        <f>Electricity!D4759</f>
        <v>45488</v>
      </c>
      <c r="B4723" s="528">
        <f>Electricity!E4759</f>
        <v>0.66666666666666674</v>
      </c>
      <c r="C4723" s="529">
        <f>Electricity!F4759</f>
        <v>0</v>
      </c>
      <c r="D4723" s="529">
        <f>Electricity!I4759</f>
        <v>0</v>
      </c>
      <c r="E4723" s="531" t="str">
        <f t="shared" si="149"/>
        <v>07/15/2024 04:00:00 PM</v>
      </c>
      <c r="F4723" s="530" t="str">
        <f t="shared" si="150"/>
        <v>Jul</v>
      </c>
    </row>
    <row r="4724" spans="1:6" x14ac:dyDescent="0.35">
      <c r="A4724" s="527">
        <f>Electricity!D4760</f>
        <v>45488</v>
      </c>
      <c r="B4724" s="528">
        <f>Electricity!E4760</f>
        <v>0.70833333333333337</v>
      </c>
      <c r="C4724" s="529">
        <f>Electricity!F4760</f>
        <v>0</v>
      </c>
      <c r="D4724" s="529">
        <f>Electricity!I4760</f>
        <v>0</v>
      </c>
      <c r="E4724" s="531" t="str">
        <f t="shared" ref="E4724:E4787" si="151">CONCATENATE(TEXT(A4724,"mm/dd/yyyy")," ",TEXT(B4724,"hh:mm:ss AM/PM"))</f>
        <v>07/15/2024 05:00:00 PM</v>
      </c>
      <c r="F4724" s="530" t="str">
        <f t="shared" si="150"/>
        <v>Jul</v>
      </c>
    </row>
    <row r="4725" spans="1:6" x14ac:dyDescent="0.35">
      <c r="A4725" s="527">
        <f>Electricity!D4761</f>
        <v>45488</v>
      </c>
      <c r="B4725" s="528">
        <f>Electricity!E4761</f>
        <v>0.75000000000000011</v>
      </c>
      <c r="C4725" s="529">
        <f>Electricity!F4761</f>
        <v>0</v>
      </c>
      <c r="D4725" s="529">
        <f>Electricity!I4761</f>
        <v>0</v>
      </c>
      <c r="E4725" s="531" t="str">
        <f t="shared" si="151"/>
        <v>07/15/2024 06:00:00 PM</v>
      </c>
      <c r="F4725" s="530" t="str">
        <f t="shared" si="150"/>
        <v>Jul</v>
      </c>
    </row>
    <row r="4726" spans="1:6" x14ac:dyDescent="0.35">
      <c r="A4726" s="527">
        <f>Electricity!D4762</f>
        <v>45488</v>
      </c>
      <c r="B4726" s="528">
        <f>Electricity!E4762</f>
        <v>0.79166666666666674</v>
      </c>
      <c r="C4726" s="529">
        <f>Electricity!F4762</f>
        <v>0</v>
      </c>
      <c r="D4726" s="529">
        <f>Electricity!I4762</f>
        <v>0</v>
      </c>
      <c r="E4726" s="531" t="str">
        <f t="shared" si="151"/>
        <v>07/15/2024 07:00:00 PM</v>
      </c>
      <c r="F4726" s="530" t="str">
        <f t="shared" si="150"/>
        <v>Jul</v>
      </c>
    </row>
    <row r="4727" spans="1:6" x14ac:dyDescent="0.35">
      <c r="A4727" s="527">
        <f>Electricity!D4763</f>
        <v>45488</v>
      </c>
      <c r="B4727" s="528">
        <f>Electricity!E4763</f>
        <v>0.83333333333333337</v>
      </c>
      <c r="C4727" s="529">
        <f>Electricity!F4763</f>
        <v>0</v>
      </c>
      <c r="D4727" s="529">
        <f>Electricity!I4763</f>
        <v>0</v>
      </c>
      <c r="E4727" s="531" t="str">
        <f t="shared" si="151"/>
        <v>07/15/2024 08:00:00 PM</v>
      </c>
      <c r="F4727" s="530" t="str">
        <f t="shared" si="150"/>
        <v>Jul</v>
      </c>
    </row>
    <row r="4728" spans="1:6" x14ac:dyDescent="0.35">
      <c r="A4728" s="527">
        <f>Electricity!D4764</f>
        <v>45488</v>
      </c>
      <c r="B4728" s="528">
        <f>Electricity!E4764</f>
        <v>0.87500000000000011</v>
      </c>
      <c r="C4728" s="529">
        <f>Electricity!F4764</f>
        <v>0</v>
      </c>
      <c r="D4728" s="529">
        <f>Electricity!I4764</f>
        <v>0</v>
      </c>
      <c r="E4728" s="531" t="str">
        <f t="shared" si="151"/>
        <v>07/15/2024 09:00:00 PM</v>
      </c>
      <c r="F4728" s="530" t="str">
        <f t="shared" si="150"/>
        <v>Jul</v>
      </c>
    </row>
    <row r="4729" spans="1:6" x14ac:dyDescent="0.35">
      <c r="A4729" s="527">
        <f>Electricity!D4765</f>
        <v>45488</v>
      </c>
      <c r="B4729" s="528">
        <f>Electricity!E4765</f>
        <v>0.91666666666666674</v>
      </c>
      <c r="C4729" s="529">
        <f>Electricity!F4765</f>
        <v>0</v>
      </c>
      <c r="D4729" s="529">
        <f>Electricity!I4765</f>
        <v>0</v>
      </c>
      <c r="E4729" s="531" t="str">
        <f t="shared" si="151"/>
        <v>07/15/2024 10:00:00 PM</v>
      </c>
      <c r="F4729" s="530" t="str">
        <f t="shared" si="150"/>
        <v>Jul</v>
      </c>
    </row>
    <row r="4730" spans="1:6" x14ac:dyDescent="0.35">
      <c r="A4730" s="527">
        <f>Electricity!D4766</f>
        <v>45488</v>
      </c>
      <c r="B4730" s="528">
        <f>Electricity!E4766</f>
        <v>0.95833333333333337</v>
      </c>
      <c r="C4730" s="529">
        <f>Electricity!F4766</f>
        <v>0</v>
      </c>
      <c r="D4730" s="529">
        <f>Electricity!I4766</f>
        <v>0</v>
      </c>
      <c r="E4730" s="531" t="str">
        <f t="shared" si="151"/>
        <v>07/15/2024 11:00:00 PM</v>
      </c>
      <c r="F4730" s="530" t="str">
        <f t="shared" si="150"/>
        <v>Jul</v>
      </c>
    </row>
    <row r="4731" spans="1:6" x14ac:dyDescent="0.35">
      <c r="A4731" s="527">
        <f>Electricity!D4767</f>
        <v>45489</v>
      </c>
      <c r="B4731" s="528">
        <f>Electricity!E4767</f>
        <v>3.1225022567582528E-17</v>
      </c>
      <c r="C4731" s="529">
        <f>Electricity!F4767</f>
        <v>0</v>
      </c>
      <c r="D4731" s="529">
        <f>Electricity!I4767</f>
        <v>0</v>
      </c>
      <c r="E4731" s="531" t="str">
        <f t="shared" si="151"/>
        <v>07/16/2024 12:00:00 AM</v>
      </c>
      <c r="F4731" s="530" t="str">
        <f t="shared" si="150"/>
        <v>Jul</v>
      </c>
    </row>
    <row r="4732" spans="1:6" x14ac:dyDescent="0.35">
      <c r="A4732" s="527">
        <f>Electricity!D4768</f>
        <v>45489</v>
      </c>
      <c r="B4732" s="528">
        <f>Electricity!E4768</f>
        <v>4.1666666666666699E-2</v>
      </c>
      <c r="C4732" s="529">
        <f>Electricity!F4768</f>
        <v>0</v>
      </c>
      <c r="D4732" s="529">
        <f>Electricity!I4768</f>
        <v>0</v>
      </c>
      <c r="E4732" s="531" t="str">
        <f t="shared" si="151"/>
        <v>07/16/2024 01:00:00 AM</v>
      </c>
      <c r="F4732" s="530" t="str">
        <f t="shared" si="150"/>
        <v>Jul</v>
      </c>
    </row>
    <row r="4733" spans="1:6" x14ac:dyDescent="0.35">
      <c r="A4733" s="527">
        <f>Electricity!D4769</f>
        <v>45489</v>
      </c>
      <c r="B4733" s="528">
        <f>Electricity!E4769</f>
        <v>8.333333333333337E-2</v>
      </c>
      <c r="C4733" s="529">
        <f>Electricity!F4769</f>
        <v>0</v>
      </c>
      <c r="D4733" s="529">
        <f>Electricity!I4769</f>
        <v>0</v>
      </c>
      <c r="E4733" s="531" t="str">
        <f t="shared" si="151"/>
        <v>07/16/2024 02:00:00 AM</v>
      </c>
      <c r="F4733" s="530" t="str">
        <f t="shared" si="150"/>
        <v>Jul</v>
      </c>
    </row>
    <row r="4734" spans="1:6" x14ac:dyDescent="0.35">
      <c r="A4734" s="527">
        <f>Electricity!D4770</f>
        <v>45489</v>
      </c>
      <c r="B4734" s="528">
        <f>Electricity!E4770</f>
        <v>0.12500000000000006</v>
      </c>
      <c r="C4734" s="529">
        <f>Electricity!F4770</f>
        <v>0</v>
      </c>
      <c r="D4734" s="529">
        <f>Electricity!I4770</f>
        <v>0</v>
      </c>
      <c r="E4734" s="531" t="str">
        <f t="shared" si="151"/>
        <v>07/16/2024 03:00:00 AM</v>
      </c>
      <c r="F4734" s="530" t="str">
        <f t="shared" si="150"/>
        <v>Jul</v>
      </c>
    </row>
    <row r="4735" spans="1:6" x14ac:dyDescent="0.35">
      <c r="A4735" s="527">
        <f>Electricity!D4771</f>
        <v>45489</v>
      </c>
      <c r="B4735" s="528">
        <f>Electricity!E4771</f>
        <v>0.16666666666666669</v>
      </c>
      <c r="C4735" s="529">
        <f>Electricity!F4771</f>
        <v>0</v>
      </c>
      <c r="D4735" s="529">
        <f>Electricity!I4771</f>
        <v>0</v>
      </c>
      <c r="E4735" s="531" t="str">
        <f t="shared" si="151"/>
        <v>07/16/2024 04:00:00 AM</v>
      </c>
      <c r="F4735" s="530" t="str">
        <f t="shared" si="150"/>
        <v>Jul</v>
      </c>
    </row>
    <row r="4736" spans="1:6" x14ac:dyDescent="0.35">
      <c r="A4736" s="527">
        <f>Electricity!D4772</f>
        <v>45489</v>
      </c>
      <c r="B4736" s="528">
        <f>Electricity!E4772</f>
        <v>0.20833333333333337</v>
      </c>
      <c r="C4736" s="529">
        <f>Electricity!F4772</f>
        <v>0</v>
      </c>
      <c r="D4736" s="529">
        <f>Electricity!I4772</f>
        <v>0</v>
      </c>
      <c r="E4736" s="531" t="str">
        <f t="shared" si="151"/>
        <v>07/16/2024 05:00:00 AM</v>
      </c>
      <c r="F4736" s="530" t="str">
        <f t="shared" si="150"/>
        <v>Jul</v>
      </c>
    </row>
    <row r="4737" spans="1:6" x14ac:dyDescent="0.35">
      <c r="A4737" s="527">
        <f>Electricity!D4773</f>
        <v>45489</v>
      </c>
      <c r="B4737" s="528">
        <f>Electricity!E4773</f>
        <v>0.25</v>
      </c>
      <c r="C4737" s="529">
        <f>Electricity!F4773</f>
        <v>0</v>
      </c>
      <c r="D4737" s="529">
        <f>Electricity!I4773</f>
        <v>0</v>
      </c>
      <c r="E4737" s="531" t="str">
        <f t="shared" si="151"/>
        <v>07/16/2024 06:00:00 AM</v>
      </c>
      <c r="F4737" s="530" t="str">
        <f t="shared" si="150"/>
        <v>Jul</v>
      </c>
    </row>
    <row r="4738" spans="1:6" x14ac:dyDescent="0.35">
      <c r="A4738" s="527">
        <f>Electricity!D4774</f>
        <v>45489</v>
      </c>
      <c r="B4738" s="528">
        <f>Electricity!E4774</f>
        <v>0.29166666666666669</v>
      </c>
      <c r="C4738" s="529">
        <f>Electricity!F4774</f>
        <v>0</v>
      </c>
      <c r="D4738" s="529">
        <f>Electricity!I4774</f>
        <v>0</v>
      </c>
      <c r="E4738" s="531" t="str">
        <f t="shared" si="151"/>
        <v>07/16/2024 07:00:00 AM</v>
      </c>
      <c r="F4738" s="530" t="str">
        <f t="shared" si="150"/>
        <v>Jul</v>
      </c>
    </row>
    <row r="4739" spans="1:6" x14ac:dyDescent="0.35">
      <c r="A4739" s="527">
        <f>Electricity!D4775</f>
        <v>45489</v>
      </c>
      <c r="B4739" s="528">
        <f>Electricity!E4775</f>
        <v>0.33333333333333337</v>
      </c>
      <c r="C4739" s="529">
        <f>Electricity!F4775</f>
        <v>0</v>
      </c>
      <c r="D4739" s="529">
        <f>Electricity!I4775</f>
        <v>0</v>
      </c>
      <c r="E4739" s="531" t="str">
        <f t="shared" si="151"/>
        <v>07/16/2024 08:00:00 AM</v>
      </c>
      <c r="F4739" s="530" t="str">
        <f t="shared" ref="F4739:F4802" si="152">TEXT(A4739,"mmm")</f>
        <v>Jul</v>
      </c>
    </row>
    <row r="4740" spans="1:6" x14ac:dyDescent="0.35">
      <c r="A4740" s="527">
        <f>Electricity!D4776</f>
        <v>45489</v>
      </c>
      <c r="B4740" s="528">
        <f>Electricity!E4776</f>
        <v>0.375</v>
      </c>
      <c r="C4740" s="529">
        <f>Electricity!F4776</f>
        <v>0</v>
      </c>
      <c r="D4740" s="529">
        <f>Electricity!I4776</f>
        <v>0</v>
      </c>
      <c r="E4740" s="531" t="str">
        <f t="shared" si="151"/>
        <v>07/16/2024 09:00:00 AM</v>
      </c>
      <c r="F4740" s="530" t="str">
        <f t="shared" si="152"/>
        <v>Jul</v>
      </c>
    </row>
    <row r="4741" spans="1:6" x14ac:dyDescent="0.35">
      <c r="A4741" s="527">
        <f>Electricity!D4777</f>
        <v>45489</v>
      </c>
      <c r="B4741" s="528">
        <f>Electricity!E4777</f>
        <v>0.41666666666666669</v>
      </c>
      <c r="C4741" s="529">
        <f>Electricity!F4777</f>
        <v>0</v>
      </c>
      <c r="D4741" s="529">
        <f>Electricity!I4777</f>
        <v>0</v>
      </c>
      <c r="E4741" s="531" t="str">
        <f t="shared" si="151"/>
        <v>07/16/2024 10:00:00 AM</v>
      </c>
      <c r="F4741" s="530" t="str">
        <f t="shared" si="152"/>
        <v>Jul</v>
      </c>
    </row>
    <row r="4742" spans="1:6" x14ac:dyDescent="0.35">
      <c r="A4742" s="527">
        <f>Electricity!D4778</f>
        <v>45489</v>
      </c>
      <c r="B4742" s="528">
        <f>Electricity!E4778</f>
        <v>0.45833333333333337</v>
      </c>
      <c r="C4742" s="529">
        <f>Electricity!F4778</f>
        <v>0</v>
      </c>
      <c r="D4742" s="529">
        <f>Electricity!I4778</f>
        <v>0</v>
      </c>
      <c r="E4742" s="531" t="str">
        <f t="shared" si="151"/>
        <v>07/16/2024 11:00:00 AM</v>
      </c>
      <c r="F4742" s="530" t="str">
        <f t="shared" si="152"/>
        <v>Jul</v>
      </c>
    </row>
    <row r="4743" spans="1:6" x14ac:dyDescent="0.35">
      <c r="A4743" s="527">
        <f>Electricity!D4779</f>
        <v>45489</v>
      </c>
      <c r="B4743" s="528">
        <f>Electricity!E4779</f>
        <v>0.50000000000000011</v>
      </c>
      <c r="C4743" s="529">
        <f>Electricity!F4779</f>
        <v>0</v>
      </c>
      <c r="D4743" s="529">
        <f>Electricity!I4779</f>
        <v>0</v>
      </c>
      <c r="E4743" s="531" t="str">
        <f t="shared" si="151"/>
        <v>07/16/2024 12:00:00 PM</v>
      </c>
      <c r="F4743" s="530" t="str">
        <f t="shared" si="152"/>
        <v>Jul</v>
      </c>
    </row>
    <row r="4744" spans="1:6" x14ac:dyDescent="0.35">
      <c r="A4744" s="527">
        <f>Electricity!D4780</f>
        <v>45489</v>
      </c>
      <c r="B4744" s="528">
        <f>Electricity!E4780</f>
        <v>0.54166666666666674</v>
      </c>
      <c r="C4744" s="529">
        <f>Electricity!F4780</f>
        <v>0</v>
      </c>
      <c r="D4744" s="529">
        <f>Electricity!I4780</f>
        <v>0</v>
      </c>
      <c r="E4744" s="531" t="str">
        <f t="shared" si="151"/>
        <v>07/16/2024 01:00:00 PM</v>
      </c>
      <c r="F4744" s="530" t="str">
        <f t="shared" si="152"/>
        <v>Jul</v>
      </c>
    </row>
    <row r="4745" spans="1:6" x14ac:dyDescent="0.35">
      <c r="A4745" s="527">
        <f>Electricity!D4781</f>
        <v>45489</v>
      </c>
      <c r="B4745" s="528">
        <f>Electricity!E4781</f>
        <v>0.58333333333333337</v>
      </c>
      <c r="C4745" s="529">
        <f>Electricity!F4781</f>
        <v>0</v>
      </c>
      <c r="D4745" s="529">
        <f>Electricity!I4781</f>
        <v>0</v>
      </c>
      <c r="E4745" s="531" t="str">
        <f t="shared" si="151"/>
        <v>07/16/2024 02:00:00 PM</v>
      </c>
      <c r="F4745" s="530" t="str">
        <f t="shared" si="152"/>
        <v>Jul</v>
      </c>
    </row>
    <row r="4746" spans="1:6" x14ac:dyDescent="0.35">
      <c r="A4746" s="527">
        <f>Electricity!D4782</f>
        <v>45489</v>
      </c>
      <c r="B4746" s="528">
        <f>Electricity!E4782</f>
        <v>0.62500000000000011</v>
      </c>
      <c r="C4746" s="529">
        <f>Electricity!F4782</f>
        <v>0</v>
      </c>
      <c r="D4746" s="529">
        <f>Electricity!I4782</f>
        <v>0</v>
      </c>
      <c r="E4746" s="531" t="str">
        <f t="shared" si="151"/>
        <v>07/16/2024 03:00:00 PM</v>
      </c>
      <c r="F4746" s="530" t="str">
        <f t="shared" si="152"/>
        <v>Jul</v>
      </c>
    </row>
    <row r="4747" spans="1:6" x14ac:dyDescent="0.35">
      <c r="A4747" s="527">
        <f>Electricity!D4783</f>
        <v>45489</v>
      </c>
      <c r="B4747" s="528">
        <f>Electricity!E4783</f>
        <v>0.66666666666666674</v>
      </c>
      <c r="C4747" s="529">
        <f>Electricity!F4783</f>
        <v>0</v>
      </c>
      <c r="D4747" s="529">
        <f>Electricity!I4783</f>
        <v>0</v>
      </c>
      <c r="E4747" s="531" t="str">
        <f t="shared" si="151"/>
        <v>07/16/2024 04:00:00 PM</v>
      </c>
      <c r="F4747" s="530" t="str">
        <f t="shared" si="152"/>
        <v>Jul</v>
      </c>
    </row>
    <row r="4748" spans="1:6" x14ac:dyDescent="0.35">
      <c r="A4748" s="527">
        <f>Electricity!D4784</f>
        <v>45489</v>
      </c>
      <c r="B4748" s="528">
        <f>Electricity!E4784</f>
        <v>0.70833333333333337</v>
      </c>
      <c r="C4748" s="529">
        <f>Electricity!F4784</f>
        <v>0</v>
      </c>
      <c r="D4748" s="529">
        <f>Electricity!I4784</f>
        <v>0</v>
      </c>
      <c r="E4748" s="531" t="str">
        <f t="shared" si="151"/>
        <v>07/16/2024 05:00:00 PM</v>
      </c>
      <c r="F4748" s="530" t="str">
        <f t="shared" si="152"/>
        <v>Jul</v>
      </c>
    </row>
    <row r="4749" spans="1:6" x14ac:dyDescent="0.35">
      <c r="A4749" s="527">
        <f>Electricity!D4785</f>
        <v>45489</v>
      </c>
      <c r="B4749" s="528">
        <f>Electricity!E4785</f>
        <v>0.75000000000000011</v>
      </c>
      <c r="C4749" s="529">
        <f>Electricity!F4785</f>
        <v>0</v>
      </c>
      <c r="D4749" s="529">
        <f>Electricity!I4785</f>
        <v>0</v>
      </c>
      <c r="E4749" s="531" t="str">
        <f t="shared" si="151"/>
        <v>07/16/2024 06:00:00 PM</v>
      </c>
      <c r="F4749" s="530" t="str">
        <f t="shared" si="152"/>
        <v>Jul</v>
      </c>
    </row>
    <row r="4750" spans="1:6" x14ac:dyDescent="0.35">
      <c r="A4750" s="527">
        <f>Electricity!D4786</f>
        <v>45489</v>
      </c>
      <c r="B4750" s="528">
        <f>Electricity!E4786</f>
        <v>0.79166666666666674</v>
      </c>
      <c r="C4750" s="529">
        <f>Electricity!F4786</f>
        <v>0</v>
      </c>
      <c r="D4750" s="529">
        <f>Electricity!I4786</f>
        <v>0</v>
      </c>
      <c r="E4750" s="531" t="str">
        <f t="shared" si="151"/>
        <v>07/16/2024 07:00:00 PM</v>
      </c>
      <c r="F4750" s="530" t="str">
        <f t="shared" si="152"/>
        <v>Jul</v>
      </c>
    </row>
    <row r="4751" spans="1:6" x14ac:dyDescent="0.35">
      <c r="A4751" s="527">
        <f>Electricity!D4787</f>
        <v>45489</v>
      </c>
      <c r="B4751" s="528">
        <f>Electricity!E4787</f>
        <v>0.83333333333333337</v>
      </c>
      <c r="C4751" s="529">
        <f>Electricity!F4787</f>
        <v>0</v>
      </c>
      <c r="D4751" s="529">
        <f>Electricity!I4787</f>
        <v>0</v>
      </c>
      <c r="E4751" s="531" t="str">
        <f t="shared" si="151"/>
        <v>07/16/2024 08:00:00 PM</v>
      </c>
      <c r="F4751" s="530" t="str">
        <f t="shared" si="152"/>
        <v>Jul</v>
      </c>
    </row>
    <row r="4752" spans="1:6" x14ac:dyDescent="0.35">
      <c r="A4752" s="527">
        <f>Electricity!D4788</f>
        <v>45489</v>
      </c>
      <c r="B4752" s="528">
        <f>Electricity!E4788</f>
        <v>0.87500000000000011</v>
      </c>
      <c r="C4752" s="529">
        <f>Electricity!F4788</f>
        <v>0</v>
      </c>
      <c r="D4752" s="529">
        <f>Electricity!I4788</f>
        <v>0</v>
      </c>
      <c r="E4752" s="531" t="str">
        <f t="shared" si="151"/>
        <v>07/16/2024 09:00:00 PM</v>
      </c>
      <c r="F4752" s="530" t="str">
        <f t="shared" si="152"/>
        <v>Jul</v>
      </c>
    </row>
    <row r="4753" spans="1:6" x14ac:dyDescent="0.35">
      <c r="A4753" s="527">
        <f>Electricity!D4789</f>
        <v>45489</v>
      </c>
      <c r="B4753" s="528">
        <f>Electricity!E4789</f>
        <v>0.91666666666666674</v>
      </c>
      <c r="C4753" s="529">
        <f>Electricity!F4789</f>
        <v>0</v>
      </c>
      <c r="D4753" s="529">
        <f>Electricity!I4789</f>
        <v>0</v>
      </c>
      <c r="E4753" s="531" t="str">
        <f t="shared" si="151"/>
        <v>07/16/2024 10:00:00 PM</v>
      </c>
      <c r="F4753" s="530" t="str">
        <f t="shared" si="152"/>
        <v>Jul</v>
      </c>
    </row>
    <row r="4754" spans="1:6" x14ac:dyDescent="0.35">
      <c r="A4754" s="527">
        <f>Electricity!D4790</f>
        <v>45489</v>
      </c>
      <c r="B4754" s="528">
        <f>Electricity!E4790</f>
        <v>0.95833333333333337</v>
      </c>
      <c r="C4754" s="529">
        <f>Electricity!F4790</f>
        <v>0</v>
      </c>
      <c r="D4754" s="529">
        <f>Electricity!I4790</f>
        <v>0</v>
      </c>
      <c r="E4754" s="531" t="str">
        <f t="shared" si="151"/>
        <v>07/16/2024 11:00:00 PM</v>
      </c>
      <c r="F4754" s="530" t="str">
        <f t="shared" si="152"/>
        <v>Jul</v>
      </c>
    </row>
    <row r="4755" spans="1:6" x14ac:dyDescent="0.35">
      <c r="A4755" s="527">
        <f>Electricity!D4791</f>
        <v>45490</v>
      </c>
      <c r="B4755" s="528">
        <f>Electricity!E4791</f>
        <v>3.1225022567582528E-17</v>
      </c>
      <c r="C4755" s="529">
        <f>Electricity!F4791</f>
        <v>0</v>
      </c>
      <c r="D4755" s="529">
        <f>Electricity!I4791</f>
        <v>0</v>
      </c>
      <c r="E4755" s="531" t="str">
        <f t="shared" si="151"/>
        <v>07/17/2024 12:00:00 AM</v>
      </c>
      <c r="F4755" s="530" t="str">
        <f t="shared" si="152"/>
        <v>Jul</v>
      </c>
    </row>
    <row r="4756" spans="1:6" x14ac:dyDescent="0.35">
      <c r="A4756" s="527">
        <f>Electricity!D4792</f>
        <v>45490</v>
      </c>
      <c r="B4756" s="528">
        <f>Electricity!E4792</f>
        <v>4.1666666666666699E-2</v>
      </c>
      <c r="C4756" s="529">
        <f>Electricity!F4792</f>
        <v>0</v>
      </c>
      <c r="D4756" s="529">
        <f>Electricity!I4792</f>
        <v>0</v>
      </c>
      <c r="E4756" s="531" t="str">
        <f t="shared" si="151"/>
        <v>07/17/2024 01:00:00 AM</v>
      </c>
      <c r="F4756" s="530" t="str">
        <f t="shared" si="152"/>
        <v>Jul</v>
      </c>
    </row>
    <row r="4757" spans="1:6" x14ac:dyDescent="0.35">
      <c r="A4757" s="527">
        <f>Electricity!D4793</f>
        <v>45490</v>
      </c>
      <c r="B4757" s="528">
        <f>Electricity!E4793</f>
        <v>8.333333333333337E-2</v>
      </c>
      <c r="C4757" s="529">
        <f>Electricity!F4793</f>
        <v>0</v>
      </c>
      <c r="D4757" s="529">
        <f>Electricity!I4793</f>
        <v>0</v>
      </c>
      <c r="E4757" s="531" t="str">
        <f t="shared" si="151"/>
        <v>07/17/2024 02:00:00 AM</v>
      </c>
      <c r="F4757" s="530" t="str">
        <f t="shared" si="152"/>
        <v>Jul</v>
      </c>
    </row>
    <row r="4758" spans="1:6" x14ac:dyDescent="0.35">
      <c r="A4758" s="527">
        <f>Electricity!D4794</f>
        <v>45490</v>
      </c>
      <c r="B4758" s="528">
        <f>Electricity!E4794</f>
        <v>0.12500000000000006</v>
      </c>
      <c r="C4758" s="529">
        <f>Electricity!F4794</f>
        <v>0</v>
      </c>
      <c r="D4758" s="529">
        <f>Electricity!I4794</f>
        <v>0</v>
      </c>
      <c r="E4758" s="531" t="str">
        <f t="shared" si="151"/>
        <v>07/17/2024 03:00:00 AM</v>
      </c>
      <c r="F4758" s="530" t="str">
        <f t="shared" si="152"/>
        <v>Jul</v>
      </c>
    </row>
    <row r="4759" spans="1:6" x14ac:dyDescent="0.35">
      <c r="A4759" s="527">
        <f>Electricity!D4795</f>
        <v>45490</v>
      </c>
      <c r="B4759" s="528">
        <f>Electricity!E4795</f>
        <v>0.16666666666666669</v>
      </c>
      <c r="C4759" s="529">
        <f>Electricity!F4795</f>
        <v>0</v>
      </c>
      <c r="D4759" s="529">
        <f>Electricity!I4795</f>
        <v>0</v>
      </c>
      <c r="E4759" s="531" t="str">
        <f t="shared" si="151"/>
        <v>07/17/2024 04:00:00 AM</v>
      </c>
      <c r="F4759" s="530" t="str">
        <f t="shared" si="152"/>
        <v>Jul</v>
      </c>
    </row>
    <row r="4760" spans="1:6" x14ac:dyDescent="0.35">
      <c r="A4760" s="527">
        <f>Electricity!D4796</f>
        <v>45490</v>
      </c>
      <c r="B4760" s="528">
        <f>Electricity!E4796</f>
        <v>0.20833333333333337</v>
      </c>
      <c r="C4760" s="529">
        <f>Electricity!F4796</f>
        <v>0</v>
      </c>
      <c r="D4760" s="529">
        <f>Electricity!I4796</f>
        <v>0</v>
      </c>
      <c r="E4760" s="531" t="str">
        <f t="shared" si="151"/>
        <v>07/17/2024 05:00:00 AM</v>
      </c>
      <c r="F4760" s="530" t="str">
        <f t="shared" si="152"/>
        <v>Jul</v>
      </c>
    </row>
    <row r="4761" spans="1:6" x14ac:dyDescent="0.35">
      <c r="A4761" s="527">
        <f>Electricity!D4797</f>
        <v>45490</v>
      </c>
      <c r="B4761" s="528">
        <f>Electricity!E4797</f>
        <v>0.25</v>
      </c>
      <c r="C4761" s="529">
        <f>Electricity!F4797</f>
        <v>0</v>
      </c>
      <c r="D4761" s="529">
        <f>Electricity!I4797</f>
        <v>0</v>
      </c>
      <c r="E4761" s="531" t="str">
        <f t="shared" si="151"/>
        <v>07/17/2024 06:00:00 AM</v>
      </c>
      <c r="F4761" s="530" t="str">
        <f t="shared" si="152"/>
        <v>Jul</v>
      </c>
    </row>
    <row r="4762" spans="1:6" x14ac:dyDescent="0.35">
      <c r="A4762" s="527">
        <f>Electricity!D4798</f>
        <v>45490</v>
      </c>
      <c r="B4762" s="528">
        <f>Electricity!E4798</f>
        <v>0.29166666666666669</v>
      </c>
      <c r="C4762" s="529">
        <f>Electricity!F4798</f>
        <v>0</v>
      </c>
      <c r="D4762" s="529">
        <f>Electricity!I4798</f>
        <v>0</v>
      </c>
      <c r="E4762" s="531" t="str">
        <f t="shared" si="151"/>
        <v>07/17/2024 07:00:00 AM</v>
      </c>
      <c r="F4762" s="530" t="str">
        <f t="shared" si="152"/>
        <v>Jul</v>
      </c>
    </row>
    <row r="4763" spans="1:6" x14ac:dyDescent="0.35">
      <c r="A4763" s="527">
        <f>Electricity!D4799</f>
        <v>45490</v>
      </c>
      <c r="B4763" s="528">
        <f>Electricity!E4799</f>
        <v>0.33333333333333337</v>
      </c>
      <c r="C4763" s="529">
        <f>Electricity!F4799</f>
        <v>0</v>
      </c>
      <c r="D4763" s="529">
        <f>Electricity!I4799</f>
        <v>0</v>
      </c>
      <c r="E4763" s="531" t="str">
        <f t="shared" si="151"/>
        <v>07/17/2024 08:00:00 AM</v>
      </c>
      <c r="F4763" s="530" t="str">
        <f t="shared" si="152"/>
        <v>Jul</v>
      </c>
    </row>
    <row r="4764" spans="1:6" x14ac:dyDescent="0.35">
      <c r="A4764" s="527">
        <f>Electricity!D4800</f>
        <v>45490</v>
      </c>
      <c r="B4764" s="528">
        <f>Electricity!E4800</f>
        <v>0.375</v>
      </c>
      <c r="C4764" s="529">
        <f>Electricity!F4800</f>
        <v>0</v>
      </c>
      <c r="D4764" s="529">
        <f>Electricity!I4800</f>
        <v>0</v>
      </c>
      <c r="E4764" s="531" t="str">
        <f t="shared" si="151"/>
        <v>07/17/2024 09:00:00 AM</v>
      </c>
      <c r="F4764" s="530" t="str">
        <f t="shared" si="152"/>
        <v>Jul</v>
      </c>
    </row>
    <row r="4765" spans="1:6" x14ac:dyDescent="0.35">
      <c r="A4765" s="527">
        <f>Electricity!D4801</f>
        <v>45490</v>
      </c>
      <c r="B4765" s="528">
        <f>Electricity!E4801</f>
        <v>0.41666666666666669</v>
      </c>
      <c r="C4765" s="529">
        <f>Electricity!F4801</f>
        <v>0</v>
      </c>
      <c r="D4765" s="529">
        <f>Electricity!I4801</f>
        <v>0</v>
      </c>
      <c r="E4765" s="531" t="str">
        <f t="shared" si="151"/>
        <v>07/17/2024 10:00:00 AM</v>
      </c>
      <c r="F4765" s="530" t="str">
        <f t="shared" si="152"/>
        <v>Jul</v>
      </c>
    </row>
    <row r="4766" spans="1:6" x14ac:dyDescent="0.35">
      <c r="A4766" s="527">
        <f>Electricity!D4802</f>
        <v>45490</v>
      </c>
      <c r="B4766" s="528">
        <f>Electricity!E4802</f>
        <v>0.45833333333333337</v>
      </c>
      <c r="C4766" s="529">
        <f>Electricity!F4802</f>
        <v>0</v>
      </c>
      <c r="D4766" s="529">
        <f>Electricity!I4802</f>
        <v>0</v>
      </c>
      <c r="E4766" s="531" t="str">
        <f t="shared" si="151"/>
        <v>07/17/2024 11:00:00 AM</v>
      </c>
      <c r="F4766" s="530" t="str">
        <f t="shared" si="152"/>
        <v>Jul</v>
      </c>
    </row>
    <row r="4767" spans="1:6" x14ac:dyDescent="0.35">
      <c r="A4767" s="527">
        <f>Electricity!D4803</f>
        <v>45490</v>
      </c>
      <c r="B4767" s="528">
        <f>Electricity!E4803</f>
        <v>0.50000000000000011</v>
      </c>
      <c r="C4767" s="529">
        <f>Electricity!F4803</f>
        <v>0</v>
      </c>
      <c r="D4767" s="529">
        <f>Electricity!I4803</f>
        <v>0</v>
      </c>
      <c r="E4767" s="531" t="str">
        <f t="shared" si="151"/>
        <v>07/17/2024 12:00:00 PM</v>
      </c>
      <c r="F4767" s="530" t="str">
        <f t="shared" si="152"/>
        <v>Jul</v>
      </c>
    </row>
    <row r="4768" spans="1:6" x14ac:dyDescent="0.35">
      <c r="A4768" s="527">
        <f>Electricity!D4804</f>
        <v>45490</v>
      </c>
      <c r="B4768" s="528">
        <f>Electricity!E4804</f>
        <v>0.54166666666666674</v>
      </c>
      <c r="C4768" s="529">
        <f>Electricity!F4804</f>
        <v>0</v>
      </c>
      <c r="D4768" s="529">
        <f>Electricity!I4804</f>
        <v>0</v>
      </c>
      <c r="E4768" s="531" t="str">
        <f t="shared" si="151"/>
        <v>07/17/2024 01:00:00 PM</v>
      </c>
      <c r="F4768" s="530" t="str">
        <f t="shared" si="152"/>
        <v>Jul</v>
      </c>
    </row>
    <row r="4769" spans="1:6" x14ac:dyDescent="0.35">
      <c r="A4769" s="527">
        <f>Electricity!D4805</f>
        <v>45490</v>
      </c>
      <c r="B4769" s="528">
        <f>Electricity!E4805</f>
        <v>0.58333333333333337</v>
      </c>
      <c r="C4769" s="529">
        <f>Electricity!F4805</f>
        <v>0</v>
      </c>
      <c r="D4769" s="529">
        <f>Electricity!I4805</f>
        <v>0</v>
      </c>
      <c r="E4769" s="531" t="str">
        <f t="shared" si="151"/>
        <v>07/17/2024 02:00:00 PM</v>
      </c>
      <c r="F4769" s="530" t="str">
        <f t="shared" si="152"/>
        <v>Jul</v>
      </c>
    </row>
    <row r="4770" spans="1:6" x14ac:dyDescent="0.35">
      <c r="A4770" s="527">
        <f>Electricity!D4806</f>
        <v>45490</v>
      </c>
      <c r="B4770" s="528">
        <f>Electricity!E4806</f>
        <v>0.62500000000000011</v>
      </c>
      <c r="C4770" s="529">
        <f>Electricity!F4806</f>
        <v>0</v>
      </c>
      <c r="D4770" s="529">
        <f>Electricity!I4806</f>
        <v>0</v>
      </c>
      <c r="E4770" s="531" t="str">
        <f t="shared" si="151"/>
        <v>07/17/2024 03:00:00 PM</v>
      </c>
      <c r="F4770" s="530" t="str">
        <f t="shared" si="152"/>
        <v>Jul</v>
      </c>
    </row>
    <row r="4771" spans="1:6" x14ac:dyDescent="0.35">
      <c r="A4771" s="527">
        <f>Electricity!D4807</f>
        <v>45490</v>
      </c>
      <c r="B4771" s="528">
        <f>Electricity!E4807</f>
        <v>0.66666666666666674</v>
      </c>
      <c r="C4771" s="529">
        <f>Electricity!F4807</f>
        <v>0</v>
      </c>
      <c r="D4771" s="529">
        <f>Electricity!I4807</f>
        <v>0</v>
      </c>
      <c r="E4771" s="531" t="str">
        <f t="shared" si="151"/>
        <v>07/17/2024 04:00:00 PM</v>
      </c>
      <c r="F4771" s="530" t="str">
        <f t="shared" si="152"/>
        <v>Jul</v>
      </c>
    </row>
    <row r="4772" spans="1:6" x14ac:dyDescent="0.35">
      <c r="A4772" s="527">
        <f>Electricity!D4808</f>
        <v>45490</v>
      </c>
      <c r="B4772" s="528">
        <f>Electricity!E4808</f>
        <v>0.70833333333333337</v>
      </c>
      <c r="C4772" s="529">
        <f>Electricity!F4808</f>
        <v>0</v>
      </c>
      <c r="D4772" s="529">
        <f>Electricity!I4808</f>
        <v>0</v>
      </c>
      <c r="E4772" s="531" t="str">
        <f t="shared" si="151"/>
        <v>07/17/2024 05:00:00 PM</v>
      </c>
      <c r="F4772" s="530" t="str">
        <f t="shared" si="152"/>
        <v>Jul</v>
      </c>
    </row>
    <row r="4773" spans="1:6" x14ac:dyDescent="0.35">
      <c r="A4773" s="527">
        <f>Electricity!D4809</f>
        <v>45490</v>
      </c>
      <c r="B4773" s="528">
        <f>Electricity!E4809</f>
        <v>0.75000000000000011</v>
      </c>
      <c r="C4773" s="529">
        <f>Electricity!F4809</f>
        <v>0</v>
      </c>
      <c r="D4773" s="529">
        <f>Electricity!I4809</f>
        <v>0</v>
      </c>
      <c r="E4773" s="531" t="str">
        <f t="shared" si="151"/>
        <v>07/17/2024 06:00:00 PM</v>
      </c>
      <c r="F4773" s="530" t="str">
        <f t="shared" si="152"/>
        <v>Jul</v>
      </c>
    </row>
    <row r="4774" spans="1:6" x14ac:dyDescent="0.35">
      <c r="A4774" s="527">
        <f>Electricity!D4810</f>
        <v>45490</v>
      </c>
      <c r="B4774" s="528">
        <f>Electricity!E4810</f>
        <v>0.79166666666666674</v>
      </c>
      <c r="C4774" s="529">
        <f>Electricity!F4810</f>
        <v>0</v>
      </c>
      <c r="D4774" s="529">
        <f>Electricity!I4810</f>
        <v>0</v>
      </c>
      <c r="E4774" s="531" t="str">
        <f t="shared" si="151"/>
        <v>07/17/2024 07:00:00 PM</v>
      </c>
      <c r="F4774" s="530" t="str">
        <f t="shared" si="152"/>
        <v>Jul</v>
      </c>
    </row>
    <row r="4775" spans="1:6" x14ac:dyDescent="0.35">
      <c r="A4775" s="527">
        <f>Electricity!D4811</f>
        <v>45490</v>
      </c>
      <c r="B4775" s="528">
        <f>Electricity!E4811</f>
        <v>0.83333333333333337</v>
      </c>
      <c r="C4775" s="529">
        <f>Electricity!F4811</f>
        <v>0</v>
      </c>
      <c r="D4775" s="529">
        <f>Electricity!I4811</f>
        <v>0</v>
      </c>
      <c r="E4775" s="531" t="str">
        <f t="shared" si="151"/>
        <v>07/17/2024 08:00:00 PM</v>
      </c>
      <c r="F4775" s="530" t="str">
        <f t="shared" si="152"/>
        <v>Jul</v>
      </c>
    </row>
    <row r="4776" spans="1:6" x14ac:dyDescent="0.35">
      <c r="A4776" s="527">
        <f>Electricity!D4812</f>
        <v>45490</v>
      </c>
      <c r="B4776" s="528">
        <f>Electricity!E4812</f>
        <v>0.87500000000000011</v>
      </c>
      <c r="C4776" s="529">
        <f>Electricity!F4812</f>
        <v>0</v>
      </c>
      <c r="D4776" s="529">
        <f>Electricity!I4812</f>
        <v>0</v>
      </c>
      <c r="E4776" s="531" t="str">
        <f t="shared" si="151"/>
        <v>07/17/2024 09:00:00 PM</v>
      </c>
      <c r="F4776" s="530" t="str">
        <f t="shared" si="152"/>
        <v>Jul</v>
      </c>
    </row>
    <row r="4777" spans="1:6" x14ac:dyDescent="0.35">
      <c r="A4777" s="527">
        <f>Electricity!D4813</f>
        <v>45490</v>
      </c>
      <c r="B4777" s="528">
        <f>Electricity!E4813</f>
        <v>0.91666666666666674</v>
      </c>
      <c r="C4777" s="529">
        <f>Electricity!F4813</f>
        <v>0</v>
      </c>
      <c r="D4777" s="529">
        <f>Electricity!I4813</f>
        <v>0</v>
      </c>
      <c r="E4777" s="531" t="str">
        <f t="shared" si="151"/>
        <v>07/17/2024 10:00:00 PM</v>
      </c>
      <c r="F4777" s="530" t="str">
        <f t="shared" si="152"/>
        <v>Jul</v>
      </c>
    </row>
    <row r="4778" spans="1:6" x14ac:dyDescent="0.35">
      <c r="A4778" s="527">
        <f>Electricity!D4814</f>
        <v>45490</v>
      </c>
      <c r="B4778" s="528">
        <f>Electricity!E4814</f>
        <v>0.95833333333333337</v>
      </c>
      <c r="C4778" s="529">
        <f>Electricity!F4814</f>
        <v>0</v>
      </c>
      <c r="D4778" s="529">
        <f>Electricity!I4814</f>
        <v>0</v>
      </c>
      <c r="E4778" s="531" t="str">
        <f t="shared" si="151"/>
        <v>07/17/2024 11:00:00 PM</v>
      </c>
      <c r="F4778" s="530" t="str">
        <f t="shared" si="152"/>
        <v>Jul</v>
      </c>
    </row>
    <row r="4779" spans="1:6" x14ac:dyDescent="0.35">
      <c r="A4779" s="527">
        <f>Electricity!D4815</f>
        <v>45491</v>
      </c>
      <c r="B4779" s="528">
        <f>Electricity!E4815</f>
        <v>3.1225022567582528E-17</v>
      </c>
      <c r="C4779" s="529">
        <f>Electricity!F4815</f>
        <v>0</v>
      </c>
      <c r="D4779" s="529">
        <f>Electricity!I4815</f>
        <v>0</v>
      </c>
      <c r="E4779" s="531" t="str">
        <f t="shared" si="151"/>
        <v>07/18/2024 12:00:00 AM</v>
      </c>
      <c r="F4779" s="530" t="str">
        <f t="shared" si="152"/>
        <v>Jul</v>
      </c>
    </row>
    <row r="4780" spans="1:6" x14ac:dyDescent="0.35">
      <c r="A4780" s="527">
        <f>Electricity!D4816</f>
        <v>45491</v>
      </c>
      <c r="B4780" s="528">
        <f>Electricity!E4816</f>
        <v>4.1666666666666699E-2</v>
      </c>
      <c r="C4780" s="529">
        <f>Electricity!F4816</f>
        <v>0</v>
      </c>
      <c r="D4780" s="529">
        <f>Electricity!I4816</f>
        <v>0</v>
      </c>
      <c r="E4780" s="531" t="str">
        <f t="shared" si="151"/>
        <v>07/18/2024 01:00:00 AM</v>
      </c>
      <c r="F4780" s="530" t="str">
        <f t="shared" si="152"/>
        <v>Jul</v>
      </c>
    </row>
    <row r="4781" spans="1:6" x14ac:dyDescent="0.35">
      <c r="A4781" s="527">
        <f>Electricity!D4817</f>
        <v>45491</v>
      </c>
      <c r="B4781" s="528">
        <f>Electricity!E4817</f>
        <v>8.333333333333337E-2</v>
      </c>
      <c r="C4781" s="529">
        <f>Electricity!F4817</f>
        <v>0</v>
      </c>
      <c r="D4781" s="529">
        <f>Electricity!I4817</f>
        <v>0</v>
      </c>
      <c r="E4781" s="531" t="str">
        <f t="shared" si="151"/>
        <v>07/18/2024 02:00:00 AM</v>
      </c>
      <c r="F4781" s="530" t="str">
        <f t="shared" si="152"/>
        <v>Jul</v>
      </c>
    </row>
    <row r="4782" spans="1:6" x14ac:dyDescent="0.35">
      <c r="A4782" s="527">
        <f>Electricity!D4818</f>
        <v>45491</v>
      </c>
      <c r="B4782" s="528">
        <f>Electricity!E4818</f>
        <v>0.12500000000000006</v>
      </c>
      <c r="C4782" s="529">
        <f>Electricity!F4818</f>
        <v>0</v>
      </c>
      <c r="D4782" s="529">
        <f>Electricity!I4818</f>
        <v>0</v>
      </c>
      <c r="E4782" s="531" t="str">
        <f t="shared" si="151"/>
        <v>07/18/2024 03:00:00 AM</v>
      </c>
      <c r="F4782" s="530" t="str">
        <f t="shared" si="152"/>
        <v>Jul</v>
      </c>
    </row>
    <row r="4783" spans="1:6" x14ac:dyDescent="0.35">
      <c r="A4783" s="527">
        <f>Electricity!D4819</f>
        <v>45491</v>
      </c>
      <c r="B4783" s="528">
        <f>Electricity!E4819</f>
        <v>0.16666666666666669</v>
      </c>
      <c r="C4783" s="529">
        <f>Electricity!F4819</f>
        <v>0</v>
      </c>
      <c r="D4783" s="529">
        <f>Electricity!I4819</f>
        <v>0</v>
      </c>
      <c r="E4783" s="531" t="str">
        <f t="shared" si="151"/>
        <v>07/18/2024 04:00:00 AM</v>
      </c>
      <c r="F4783" s="530" t="str">
        <f t="shared" si="152"/>
        <v>Jul</v>
      </c>
    </row>
    <row r="4784" spans="1:6" x14ac:dyDescent="0.35">
      <c r="A4784" s="527">
        <f>Electricity!D4820</f>
        <v>45491</v>
      </c>
      <c r="B4784" s="528">
        <f>Electricity!E4820</f>
        <v>0.20833333333333337</v>
      </c>
      <c r="C4784" s="529">
        <f>Electricity!F4820</f>
        <v>0</v>
      </c>
      <c r="D4784" s="529">
        <f>Electricity!I4820</f>
        <v>0</v>
      </c>
      <c r="E4784" s="531" t="str">
        <f t="shared" si="151"/>
        <v>07/18/2024 05:00:00 AM</v>
      </c>
      <c r="F4784" s="530" t="str">
        <f t="shared" si="152"/>
        <v>Jul</v>
      </c>
    </row>
    <row r="4785" spans="1:6" x14ac:dyDescent="0.35">
      <c r="A4785" s="527">
        <f>Electricity!D4821</f>
        <v>45491</v>
      </c>
      <c r="B4785" s="528">
        <f>Electricity!E4821</f>
        <v>0.25</v>
      </c>
      <c r="C4785" s="529">
        <f>Electricity!F4821</f>
        <v>0</v>
      </c>
      <c r="D4785" s="529">
        <f>Electricity!I4821</f>
        <v>0</v>
      </c>
      <c r="E4785" s="531" t="str">
        <f t="shared" si="151"/>
        <v>07/18/2024 06:00:00 AM</v>
      </c>
      <c r="F4785" s="530" t="str">
        <f t="shared" si="152"/>
        <v>Jul</v>
      </c>
    </row>
    <row r="4786" spans="1:6" x14ac:dyDescent="0.35">
      <c r="A4786" s="527">
        <f>Electricity!D4822</f>
        <v>45491</v>
      </c>
      <c r="B4786" s="528">
        <f>Electricity!E4822</f>
        <v>0.29166666666666669</v>
      </c>
      <c r="C4786" s="529">
        <f>Electricity!F4822</f>
        <v>0</v>
      </c>
      <c r="D4786" s="529">
        <f>Electricity!I4822</f>
        <v>0</v>
      </c>
      <c r="E4786" s="531" t="str">
        <f t="shared" si="151"/>
        <v>07/18/2024 07:00:00 AM</v>
      </c>
      <c r="F4786" s="530" t="str">
        <f t="shared" si="152"/>
        <v>Jul</v>
      </c>
    </row>
    <row r="4787" spans="1:6" x14ac:dyDescent="0.35">
      <c r="A4787" s="527">
        <f>Electricity!D4823</f>
        <v>45491</v>
      </c>
      <c r="B4787" s="528">
        <f>Electricity!E4823</f>
        <v>0.33333333333333337</v>
      </c>
      <c r="C4787" s="529">
        <f>Electricity!F4823</f>
        <v>0</v>
      </c>
      <c r="D4787" s="529">
        <f>Electricity!I4823</f>
        <v>0</v>
      </c>
      <c r="E4787" s="531" t="str">
        <f t="shared" si="151"/>
        <v>07/18/2024 08:00:00 AM</v>
      </c>
      <c r="F4787" s="530" t="str">
        <f t="shared" si="152"/>
        <v>Jul</v>
      </c>
    </row>
    <row r="4788" spans="1:6" x14ac:dyDescent="0.35">
      <c r="A4788" s="527">
        <f>Electricity!D4824</f>
        <v>45491</v>
      </c>
      <c r="B4788" s="528">
        <f>Electricity!E4824</f>
        <v>0.375</v>
      </c>
      <c r="C4788" s="529">
        <f>Electricity!F4824</f>
        <v>0</v>
      </c>
      <c r="D4788" s="529">
        <f>Electricity!I4824</f>
        <v>0</v>
      </c>
      <c r="E4788" s="531" t="str">
        <f t="shared" ref="E4788:E4851" si="153">CONCATENATE(TEXT(A4788,"mm/dd/yyyy")," ",TEXT(B4788,"hh:mm:ss AM/PM"))</f>
        <v>07/18/2024 09:00:00 AM</v>
      </c>
      <c r="F4788" s="530" t="str">
        <f t="shared" si="152"/>
        <v>Jul</v>
      </c>
    </row>
    <row r="4789" spans="1:6" x14ac:dyDescent="0.35">
      <c r="A4789" s="527">
        <f>Electricity!D4825</f>
        <v>45491</v>
      </c>
      <c r="B4789" s="528">
        <f>Electricity!E4825</f>
        <v>0.41666666666666669</v>
      </c>
      <c r="C4789" s="529">
        <f>Electricity!F4825</f>
        <v>0</v>
      </c>
      <c r="D4789" s="529">
        <f>Electricity!I4825</f>
        <v>0</v>
      </c>
      <c r="E4789" s="531" t="str">
        <f t="shared" si="153"/>
        <v>07/18/2024 10:00:00 AM</v>
      </c>
      <c r="F4789" s="530" t="str">
        <f t="shared" si="152"/>
        <v>Jul</v>
      </c>
    </row>
    <row r="4790" spans="1:6" x14ac:dyDescent="0.35">
      <c r="A4790" s="527">
        <f>Electricity!D4826</f>
        <v>45491</v>
      </c>
      <c r="B4790" s="528">
        <f>Electricity!E4826</f>
        <v>0.45833333333333337</v>
      </c>
      <c r="C4790" s="529">
        <f>Electricity!F4826</f>
        <v>0</v>
      </c>
      <c r="D4790" s="529">
        <f>Electricity!I4826</f>
        <v>0</v>
      </c>
      <c r="E4790" s="531" t="str">
        <f t="shared" si="153"/>
        <v>07/18/2024 11:00:00 AM</v>
      </c>
      <c r="F4790" s="530" t="str">
        <f t="shared" si="152"/>
        <v>Jul</v>
      </c>
    </row>
    <row r="4791" spans="1:6" x14ac:dyDescent="0.35">
      <c r="A4791" s="527">
        <f>Electricity!D4827</f>
        <v>45491</v>
      </c>
      <c r="B4791" s="528">
        <f>Electricity!E4827</f>
        <v>0.50000000000000011</v>
      </c>
      <c r="C4791" s="529">
        <f>Electricity!F4827</f>
        <v>0</v>
      </c>
      <c r="D4791" s="529">
        <f>Electricity!I4827</f>
        <v>0</v>
      </c>
      <c r="E4791" s="531" t="str">
        <f t="shared" si="153"/>
        <v>07/18/2024 12:00:00 PM</v>
      </c>
      <c r="F4791" s="530" t="str">
        <f t="shared" si="152"/>
        <v>Jul</v>
      </c>
    </row>
    <row r="4792" spans="1:6" x14ac:dyDescent="0.35">
      <c r="A4792" s="527">
        <f>Electricity!D4828</f>
        <v>45491</v>
      </c>
      <c r="B4792" s="528">
        <f>Electricity!E4828</f>
        <v>0.54166666666666674</v>
      </c>
      <c r="C4792" s="529">
        <f>Electricity!F4828</f>
        <v>0</v>
      </c>
      <c r="D4792" s="529">
        <f>Electricity!I4828</f>
        <v>0</v>
      </c>
      <c r="E4792" s="531" t="str">
        <f t="shared" si="153"/>
        <v>07/18/2024 01:00:00 PM</v>
      </c>
      <c r="F4792" s="530" t="str">
        <f t="shared" si="152"/>
        <v>Jul</v>
      </c>
    </row>
    <row r="4793" spans="1:6" x14ac:dyDescent="0.35">
      <c r="A4793" s="527">
        <f>Electricity!D4829</f>
        <v>45491</v>
      </c>
      <c r="B4793" s="528">
        <f>Electricity!E4829</f>
        <v>0.58333333333333337</v>
      </c>
      <c r="C4793" s="529">
        <f>Electricity!F4829</f>
        <v>0</v>
      </c>
      <c r="D4793" s="529">
        <f>Electricity!I4829</f>
        <v>0</v>
      </c>
      <c r="E4793" s="531" t="str">
        <f t="shared" si="153"/>
        <v>07/18/2024 02:00:00 PM</v>
      </c>
      <c r="F4793" s="530" t="str">
        <f t="shared" si="152"/>
        <v>Jul</v>
      </c>
    </row>
    <row r="4794" spans="1:6" x14ac:dyDescent="0.35">
      <c r="A4794" s="527">
        <f>Electricity!D4830</f>
        <v>45491</v>
      </c>
      <c r="B4794" s="528">
        <f>Electricity!E4830</f>
        <v>0.62500000000000011</v>
      </c>
      <c r="C4794" s="529">
        <f>Electricity!F4830</f>
        <v>0</v>
      </c>
      <c r="D4794" s="529">
        <f>Electricity!I4830</f>
        <v>0</v>
      </c>
      <c r="E4794" s="531" t="str">
        <f t="shared" si="153"/>
        <v>07/18/2024 03:00:00 PM</v>
      </c>
      <c r="F4794" s="530" t="str">
        <f t="shared" si="152"/>
        <v>Jul</v>
      </c>
    </row>
    <row r="4795" spans="1:6" x14ac:dyDescent="0.35">
      <c r="A4795" s="527">
        <f>Electricity!D4831</f>
        <v>45491</v>
      </c>
      <c r="B4795" s="528">
        <f>Electricity!E4831</f>
        <v>0.66666666666666674</v>
      </c>
      <c r="C4795" s="529">
        <f>Electricity!F4831</f>
        <v>0</v>
      </c>
      <c r="D4795" s="529">
        <f>Electricity!I4831</f>
        <v>0</v>
      </c>
      <c r="E4795" s="531" t="str">
        <f t="shared" si="153"/>
        <v>07/18/2024 04:00:00 PM</v>
      </c>
      <c r="F4795" s="530" t="str">
        <f t="shared" si="152"/>
        <v>Jul</v>
      </c>
    </row>
    <row r="4796" spans="1:6" x14ac:dyDescent="0.35">
      <c r="A4796" s="527">
        <f>Electricity!D4832</f>
        <v>45491</v>
      </c>
      <c r="B4796" s="528">
        <f>Electricity!E4832</f>
        <v>0.70833333333333337</v>
      </c>
      <c r="C4796" s="529">
        <f>Electricity!F4832</f>
        <v>0</v>
      </c>
      <c r="D4796" s="529">
        <f>Electricity!I4832</f>
        <v>0</v>
      </c>
      <c r="E4796" s="531" t="str">
        <f t="shared" si="153"/>
        <v>07/18/2024 05:00:00 PM</v>
      </c>
      <c r="F4796" s="530" t="str">
        <f t="shared" si="152"/>
        <v>Jul</v>
      </c>
    </row>
    <row r="4797" spans="1:6" x14ac:dyDescent="0.35">
      <c r="A4797" s="527">
        <f>Electricity!D4833</f>
        <v>45491</v>
      </c>
      <c r="B4797" s="528">
        <f>Electricity!E4833</f>
        <v>0.75000000000000011</v>
      </c>
      <c r="C4797" s="529">
        <f>Electricity!F4833</f>
        <v>0</v>
      </c>
      <c r="D4797" s="529">
        <f>Electricity!I4833</f>
        <v>0</v>
      </c>
      <c r="E4797" s="531" t="str">
        <f t="shared" si="153"/>
        <v>07/18/2024 06:00:00 PM</v>
      </c>
      <c r="F4797" s="530" t="str">
        <f t="shared" si="152"/>
        <v>Jul</v>
      </c>
    </row>
    <row r="4798" spans="1:6" x14ac:dyDescent="0.35">
      <c r="A4798" s="527">
        <f>Electricity!D4834</f>
        <v>45491</v>
      </c>
      <c r="B4798" s="528">
        <f>Electricity!E4834</f>
        <v>0.79166666666666674</v>
      </c>
      <c r="C4798" s="529">
        <f>Electricity!F4834</f>
        <v>0</v>
      </c>
      <c r="D4798" s="529">
        <f>Electricity!I4834</f>
        <v>0</v>
      </c>
      <c r="E4798" s="531" t="str">
        <f t="shared" si="153"/>
        <v>07/18/2024 07:00:00 PM</v>
      </c>
      <c r="F4798" s="530" t="str">
        <f t="shared" si="152"/>
        <v>Jul</v>
      </c>
    </row>
    <row r="4799" spans="1:6" x14ac:dyDescent="0.35">
      <c r="A4799" s="527">
        <f>Electricity!D4835</f>
        <v>45491</v>
      </c>
      <c r="B4799" s="528">
        <f>Electricity!E4835</f>
        <v>0.83333333333333337</v>
      </c>
      <c r="C4799" s="529">
        <f>Electricity!F4835</f>
        <v>0</v>
      </c>
      <c r="D4799" s="529">
        <f>Electricity!I4835</f>
        <v>0</v>
      </c>
      <c r="E4799" s="531" t="str">
        <f t="shared" si="153"/>
        <v>07/18/2024 08:00:00 PM</v>
      </c>
      <c r="F4799" s="530" t="str">
        <f t="shared" si="152"/>
        <v>Jul</v>
      </c>
    </row>
    <row r="4800" spans="1:6" x14ac:dyDescent="0.35">
      <c r="A4800" s="527">
        <f>Electricity!D4836</f>
        <v>45491</v>
      </c>
      <c r="B4800" s="528">
        <f>Electricity!E4836</f>
        <v>0.87500000000000011</v>
      </c>
      <c r="C4800" s="529">
        <f>Electricity!F4836</f>
        <v>0</v>
      </c>
      <c r="D4800" s="529">
        <f>Electricity!I4836</f>
        <v>0</v>
      </c>
      <c r="E4800" s="531" t="str">
        <f t="shared" si="153"/>
        <v>07/18/2024 09:00:00 PM</v>
      </c>
      <c r="F4800" s="530" t="str">
        <f t="shared" si="152"/>
        <v>Jul</v>
      </c>
    </row>
    <row r="4801" spans="1:6" x14ac:dyDescent="0.35">
      <c r="A4801" s="527">
        <f>Electricity!D4837</f>
        <v>45491</v>
      </c>
      <c r="B4801" s="528">
        <f>Electricity!E4837</f>
        <v>0.91666666666666674</v>
      </c>
      <c r="C4801" s="529">
        <f>Electricity!F4837</f>
        <v>0</v>
      </c>
      <c r="D4801" s="529">
        <f>Electricity!I4837</f>
        <v>0</v>
      </c>
      <c r="E4801" s="531" t="str">
        <f t="shared" si="153"/>
        <v>07/18/2024 10:00:00 PM</v>
      </c>
      <c r="F4801" s="530" t="str">
        <f t="shared" si="152"/>
        <v>Jul</v>
      </c>
    </row>
    <row r="4802" spans="1:6" x14ac:dyDescent="0.35">
      <c r="A4802" s="527">
        <f>Electricity!D4838</f>
        <v>45491</v>
      </c>
      <c r="B4802" s="528">
        <f>Electricity!E4838</f>
        <v>0.95833333333333337</v>
      </c>
      <c r="C4802" s="529">
        <f>Electricity!F4838</f>
        <v>0</v>
      </c>
      <c r="D4802" s="529">
        <f>Electricity!I4838</f>
        <v>0</v>
      </c>
      <c r="E4802" s="531" t="str">
        <f t="shared" si="153"/>
        <v>07/18/2024 11:00:00 PM</v>
      </c>
      <c r="F4802" s="530" t="str">
        <f t="shared" si="152"/>
        <v>Jul</v>
      </c>
    </row>
    <row r="4803" spans="1:6" x14ac:dyDescent="0.35">
      <c r="A4803" s="527">
        <f>Electricity!D4839</f>
        <v>45492</v>
      </c>
      <c r="B4803" s="528">
        <f>Electricity!E4839</f>
        <v>3.1225022567582528E-17</v>
      </c>
      <c r="C4803" s="529">
        <f>Electricity!F4839</f>
        <v>0</v>
      </c>
      <c r="D4803" s="529">
        <f>Electricity!I4839</f>
        <v>0</v>
      </c>
      <c r="E4803" s="531" t="str">
        <f t="shared" si="153"/>
        <v>07/19/2024 12:00:00 AM</v>
      </c>
      <c r="F4803" s="530" t="str">
        <f t="shared" ref="F4803:F4866" si="154">TEXT(A4803,"mmm")</f>
        <v>Jul</v>
      </c>
    </row>
    <row r="4804" spans="1:6" x14ac:dyDescent="0.35">
      <c r="A4804" s="527">
        <f>Electricity!D4840</f>
        <v>45492</v>
      </c>
      <c r="B4804" s="528">
        <f>Electricity!E4840</f>
        <v>4.1666666666666699E-2</v>
      </c>
      <c r="C4804" s="529">
        <f>Electricity!F4840</f>
        <v>0</v>
      </c>
      <c r="D4804" s="529">
        <f>Electricity!I4840</f>
        <v>0</v>
      </c>
      <c r="E4804" s="531" t="str">
        <f t="shared" si="153"/>
        <v>07/19/2024 01:00:00 AM</v>
      </c>
      <c r="F4804" s="530" t="str">
        <f t="shared" si="154"/>
        <v>Jul</v>
      </c>
    </row>
    <row r="4805" spans="1:6" x14ac:dyDescent="0.35">
      <c r="A4805" s="527">
        <f>Electricity!D4841</f>
        <v>45492</v>
      </c>
      <c r="B4805" s="528">
        <f>Electricity!E4841</f>
        <v>8.333333333333337E-2</v>
      </c>
      <c r="C4805" s="529">
        <f>Electricity!F4841</f>
        <v>0</v>
      </c>
      <c r="D4805" s="529">
        <f>Electricity!I4841</f>
        <v>0</v>
      </c>
      <c r="E4805" s="531" t="str">
        <f t="shared" si="153"/>
        <v>07/19/2024 02:00:00 AM</v>
      </c>
      <c r="F4805" s="530" t="str">
        <f t="shared" si="154"/>
        <v>Jul</v>
      </c>
    </row>
    <row r="4806" spans="1:6" x14ac:dyDescent="0.35">
      <c r="A4806" s="527">
        <f>Electricity!D4842</f>
        <v>45492</v>
      </c>
      <c r="B4806" s="528">
        <f>Electricity!E4842</f>
        <v>0.12500000000000006</v>
      </c>
      <c r="C4806" s="529">
        <f>Electricity!F4842</f>
        <v>0</v>
      </c>
      <c r="D4806" s="529">
        <f>Electricity!I4842</f>
        <v>0</v>
      </c>
      <c r="E4806" s="531" t="str">
        <f t="shared" si="153"/>
        <v>07/19/2024 03:00:00 AM</v>
      </c>
      <c r="F4806" s="530" t="str">
        <f t="shared" si="154"/>
        <v>Jul</v>
      </c>
    </row>
    <row r="4807" spans="1:6" x14ac:dyDescent="0.35">
      <c r="A4807" s="527">
        <f>Electricity!D4843</f>
        <v>45492</v>
      </c>
      <c r="B4807" s="528">
        <f>Electricity!E4843</f>
        <v>0.16666666666666669</v>
      </c>
      <c r="C4807" s="529">
        <f>Electricity!F4843</f>
        <v>0</v>
      </c>
      <c r="D4807" s="529">
        <f>Electricity!I4843</f>
        <v>0</v>
      </c>
      <c r="E4807" s="531" t="str">
        <f t="shared" si="153"/>
        <v>07/19/2024 04:00:00 AM</v>
      </c>
      <c r="F4807" s="530" t="str">
        <f t="shared" si="154"/>
        <v>Jul</v>
      </c>
    </row>
    <row r="4808" spans="1:6" x14ac:dyDescent="0.35">
      <c r="A4808" s="527">
        <f>Electricity!D4844</f>
        <v>45492</v>
      </c>
      <c r="B4808" s="528">
        <f>Electricity!E4844</f>
        <v>0.20833333333333337</v>
      </c>
      <c r="C4808" s="529">
        <f>Electricity!F4844</f>
        <v>0</v>
      </c>
      <c r="D4808" s="529">
        <f>Electricity!I4844</f>
        <v>0</v>
      </c>
      <c r="E4808" s="531" t="str">
        <f t="shared" si="153"/>
        <v>07/19/2024 05:00:00 AM</v>
      </c>
      <c r="F4808" s="530" t="str">
        <f t="shared" si="154"/>
        <v>Jul</v>
      </c>
    </row>
    <row r="4809" spans="1:6" x14ac:dyDescent="0.35">
      <c r="A4809" s="527">
        <f>Electricity!D4845</f>
        <v>45492</v>
      </c>
      <c r="B4809" s="528">
        <f>Electricity!E4845</f>
        <v>0.25</v>
      </c>
      <c r="C4809" s="529">
        <f>Electricity!F4845</f>
        <v>0</v>
      </c>
      <c r="D4809" s="529">
        <f>Electricity!I4845</f>
        <v>0</v>
      </c>
      <c r="E4809" s="531" t="str">
        <f t="shared" si="153"/>
        <v>07/19/2024 06:00:00 AM</v>
      </c>
      <c r="F4809" s="530" t="str">
        <f t="shared" si="154"/>
        <v>Jul</v>
      </c>
    </row>
    <row r="4810" spans="1:6" x14ac:dyDescent="0.35">
      <c r="A4810" s="527">
        <f>Electricity!D4846</f>
        <v>45492</v>
      </c>
      <c r="B4810" s="528">
        <f>Electricity!E4846</f>
        <v>0.29166666666666669</v>
      </c>
      <c r="C4810" s="529">
        <f>Electricity!F4846</f>
        <v>0</v>
      </c>
      <c r="D4810" s="529">
        <f>Electricity!I4846</f>
        <v>0</v>
      </c>
      <c r="E4810" s="531" t="str">
        <f t="shared" si="153"/>
        <v>07/19/2024 07:00:00 AM</v>
      </c>
      <c r="F4810" s="530" t="str">
        <f t="shared" si="154"/>
        <v>Jul</v>
      </c>
    </row>
    <row r="4811" spans="1:6" x14ac:dyDescent="0.35">
      <c r="A4811" s="527">
        <f>Electricity!D4847</f>
        <v>45492</v>
      </c>
      <c r="B4811" s="528">
        <f>Electricity!E4847</f>
        <v>0.33333333333333337</v>
      </c>
      <c r="C4811" s="529">
        <f>Electricity!F4847</f>
        <v>0</v>
      </c>
      <c r="D4811" s="529">
        <f>Electricity!I4847</f>
        <v>0</v>
      </c>
      <c r="E4811" s="531" t="str">
        <f t="shared" si="153"/>
        <v>07/19/2024 08:00:00 AM</v>
      </c>
      <c r="F4811" s="530" t="str">
        <f t="shared" si="154"/>
        <v>Jul</v>
      </c>
    </row>
    <row r="4812" spans="1:6" x14ac:dyDescent="0.35">
      <c r="A4812" s="527">
        <f>Electricity!D4848</f>
        <v>45492</v>
      </c>
      <c r="B4812" s="528">
        <f>Electricity!E4848</f>
        <v>0.375</v>
      </c>
      <c r="C4812" s="529">
        <f>Electricity!F4848</f>
        <v>0</v>
      </c>
      <c r="D4812" s="529">
        <f>Electricity!I4848</f>
        <v>0</v>
      </c>
      <c r="E4812" s="531" t="str">
        <f t="shared" si="153"/>
        <v>07/19/2024 09:00:00 AM</v>
      </c>
      <c r="F4812" s="530" t="str">
        <f t="shared" si="154"/>
        <v>Jul</v>
      </c>
    </row>
    <row r="4813" spans="1:6" x14ac:dyDescent="0.35">
      <c r="A4813" s="527">
        <f>Electricity!D4849</f>
        <v>45492</v>
      </c>
      <c r="B4813" s="528">
        <f>Electricity!E4849</f>
        <v>0.41666666666666669</v>
      </c>
      <c r="C4813" s="529">
        <f>Electricity!F4849</f>
        <v>0</v>
      </c>
      <c r="D4813" s="529">
        <f>Electricity!I4849</f>
        <v>0</v>
      </c>
      <c r="E4813" s="531" t="str">
        <f t="shared" si="153"/>
        <v>07/19/2024 10:00:00 AM</v>
      </c>
      <c r="F4813" s="530" t="str">
        <f t="shared" si="154"/>
        <v>Jul</v>
      </c>
    </row>
    <row r="4814" spans="1:6" x14ac:dyDescent="0.35">
      <c r="A4814" s="527">
        <f>Electricity!D4850</f>
        <v>45492</v>
      </c>
      <c r="B4814" s="528">
        <f>Electricity!E4850</f>
        <v>0.45833333333333337</v>
      </c>
      <c r="C4814" s="529">
        <f>Electricity!F4850</f>
        <v>0</v>
      </c>
      <c r="D4814" s="529">
        <f>Electricity!I4850</f>
        <v>0</v>
      </c>
      <c r="E4814" s="531" t="str">
        <f t="shared" si="153"/>
        <v>07/19/2024 11:00:00 AM</v>
      </c>
      <c r="F4814" s="530" t="str">
        <f t="shared" si="154"/>
        <v>Jul</v>
      </c>
    </row>
    <row r="4815" spans="1:6" x14ac:dyDescent="0.35">
      <c r="A4815" s="527">
        <f>Electricity!D4851</f>
        <v>45492</v>
      </c>
      <c r="B4815" s="528">
        <f>Electricity!E4851</f>
        <v>0.50000000000000011</v>
      </c>
      <c r="C4815" s="529">
        <f>Electricity!F4851</f>
        <v>0</v>
      </c>
      <c r="D4815" s="529">
        <f>Electricity!I4851</f>
        <v>0</v>
      </c>
      <c r="E4815" s="531" t="str">
        <f t="shared" si="153"/>
        <v>07/19/2024 12:00:00 PM</v>
      </c>
      <c r="F4815" s="530" t="str">
        <f t="shared" si="154"/>
        <v>Jul</v>
      </c>
    </row>
    <row r="4816" spans="1:6" x14ac:dyDescent="0.35">
      <c r="A4816" s="527">
        <f>Electricity!D4852</f>
        <v>45492</v>
      </c>
      <c r="B4816" s="528">
        <f>Electricity!E4852</f>
        <v>0.54166666666666674</v>
      </c>
      <c r="C4816" s="529">
        <f>Electricity!F4852</f>
        <v>0</v>
      </c>
      <c r="D4816" s="529">
        <f>Electricity!I4852</f>
        <v>0</v>
      </c>
      <c r="E4816" s="531" t="str">
        <f t="shared" si="153"/>
        <v>07/19/2024 01:00:00 PM</v>
      </c>
      <c r="F4816" s="530" t="str">
        <f t="shared" si="154"/>
        <v>Jul</v>
      </c>
    </row>
    <row r="4817" spans="1:6" x14ac:dyDescent="0.35">
      <c r="A4817" s="527">
        <f>Electricity!D4853</f>
        <v>45492</v>
      </c>
      <c r="B4817" s="528">
        <f>Electricity!E4853</f>
        <v>0.58333333333333337</v>
      </c>
      <c r="C4817" s="529">
        <f>Electricity!F4853</f>
        <v>0</v>
      </c>
      <c r="D4817" s="529">
        <f>Electricity!I4853</f>
        <v>0</v>
      </c>
      <c r="E4817" s="531" t="str">
        <f t="shared" si="153"/>
        <v>07/19/2024 02:00:00 PM</v>
      </c>
      <c r="F4817" s="530" t="str">
        <f t="shared" si="154"/>
        <v>Jul</v>
      </c>
    </row>
    <row r="4818" spans="1:6" x14ac:dyDescent="0.35">
      <c r="A4818" s="527">
        <f>Electricity!D4854</f>
        <v>45492</v>
      </c>
      <c r="B4818" s="528">
        <f>Electricity!E4854</f>
        <v>0.62500000000000011</v>
      </c>
      <c r="C4818" s="529">
        <f>Electricity!F4854</f>
        <v>0</v>
      </c>
      <c r="D4818" s="529">
        <f>Electricity!I4854</f>
        <v>0</v>
      </c>
      <c r="E4818" s="531" t="str">
        <f t="shared" si="153"/>
        <v>07/19/2024 03:00:00 PM</v>
      </c>
      <c r="F4818" s="530" t="str">
        <f t="shared" si="154"/>
        <v>Jul</v>
      </c>
    </row>
    <row r="4819" spans="1:6" x14ac:dyDescent="0.35">
      <c r="A4819" s="527">
        <f>Electricity!D4855</f>
        <v>45492</v>
      </c>
      <c r="B4819" s="528">
        <f>Electricity!E4855</f>
        <v>0.66666666666666674</v>
      </c>
      <c r="C4819" s="529">
        <f>Electricity!F4855</f>
        <v>0</v>
      </c>
      <c r="D4819" s="529">
        <f>Electricity!I4855</f>
        <v>0</v>
      </c>
      <c r="E4819" s="531" t="str">
        <f t="shared" si="153"/>
        <v>07/19/2024 04:00:00 PM</v>
      </c>
      <c r="F4819" s="530" t="str">
        <f t="shared" si="154"/>
        <v>Jul</v>
      </c>
    </row>
    <row r="4820" spans="1:6" x14ac:dyDescent="0.35">
      <c r="A4820" s="527">
        <f>Electricity!D4856</f>
        <v>45492</v>
      </c>
      <c r="B4820" s="528">
        <f>Electricity!E4856</f>
        <v>0.70833333333333337</v>
      </c>
      <c r="C4820" s="529">
        <f>Electricity!F4856</f>
        <v>0</v>
      </c>
      <c r="D4820" s="529">
        <f>Electricity!I4856</f>
        <v>0</v>
      </c>
      <c r="E4820" s="531" t="str">
        <f t="shared" si="153"/>
        <v>07/19/2024 05:00:00 PM</v>
      </c>
      <c r="F4820" s="530" t="str">
        <f t="shared" si="154"/>
        <v>Jul</v>
      </c>
    </row>
    <row r="4821" spans="1:6" x14ac:dyDescent="0.35">
      <c r="A4821" s="527">
        <f>Electricity!D4857</f>
        <v>45492</v>
      </c>
      <c r="B4821" s="528">
        <f>Electricity!E4857</f>
        <v>0.75000000000000011</v>
      </c>
      <c r="C4821" s="529">
        <f>Electricity!F4857</f>
        <v>0</v>
      </c>
      <c r="D4821" s="529">
        <f>Electricity!I4857</f>
        <v>0</v>
      </c>
      <c r="E4821" s="531" t="str">
        <f t="shared" si="153"/>
        <v>07/19/2024 06:00:00 PM</v>
      </c>
      <c r="F4821" s="530" t="str">
        <f t="shared" si="154"/>
        <v>Jul</v>
      </c>
    </row>
    <row r="4822" spans="1:6" x14ac:dyDescent="0.35">
      <c r="A4822" s="527">
        <f>Electricity!D4858</f>
        <v>45492</v>
      </c>
      <c r="B4822" s="528">
        <f>Electricity!E4858</f>
        <v>0.79166666666666674</v>
      </c>
      <c r="C4822" s="529">
        <f>Electricity!F4858</f>
        <v>0</v>
      </c>
      <c r="D4822" s="529">
        <f>Electricity!I4858</f>
        <v>0</v>
      </c>
      <c r="E4822" s="531" t="str">
        <f t="shared" si="153"/>
        <v>07/19/2024 07:00:00 PM</v>
      </c>
      <c r="F4822" s="530" t="str">
        <f t="shared" si="154"/>
        <v>Jul</v>
      </c>
    </row>
    <row r="4823" spans="1:6" x14ac:dyDescent="0.35">
      <c r="A4823" s="527">
        <f>Electricity!D4859</f>
        <v>45492</v>
      </c>
      <c r="B4823" s="528">
        <f>Electricity!E4859</f>
        <v>0.83333333333333337</v>
      </c>
      <c r="C4823" s="529">
        <f>Electricity!F4859</f>
        <v>0</v>
      </c>
      <c r="D4823" s="529">
        <f>Electricity!I4859</f>
        <v>0</v>
      </c>
      <c r="E4823" s="531" t="str">
        <f t="shared" si="153"/>
        <v>07/19/2024 08:00:00 PM</v>
      </c>
      <c r="F4823" s="530" t="str">
        <f t="shared" si="154"/>
        <v>Jul</v>
      </c>
    </row>
    <row r="4824" spans="1:6" x14ac:dyDescent="0.35">
      <c r="A4824" s="527">
        <f>Electricity!D4860</f>
        <v>45492</v>
      </c>
      <c r="B4824" s="528">
        <f>Electricity!E4860</f>
        <v>0.87500000000000011</v>
      </c>
      <c r="C4824" s="529">
        <f>Electricity!F4860</f>
        <v>0</v>
      </c>
      <c r="D4824" s="529">
        <f>Electricity!I4860</f>
        <v>0</v>
      </c>
      <c r="E4824" s="531" t="str">
        <f t="shared" si="153"/>
        <v>07/19/2024 09:00:00 PM</v>
      </c>
      <c r="F4824" s="530" t="str">
        <f t="shared" si="154"/>
        <v>Jul</v>
      </c>
    </row>
    <row r="4825" spans="1:6" x14ac:dyDescent="0.35">
      <c r="A4825" s="527">
        <f>Electricity!D4861</f>
        <v>45492</v>
      </c>
      <c r="B4825" s="528">
        <f>Electricity!E4861</f>
        <v>0.91666666666666674</v>
      </c>
      <c r="C4825" s="529">
        <f>Electricity!F4861</f>
        <v>0</v>
      </c>
      <c r="D4825" s="529">
        <f>Electricity!I4861</f>
        <v>0</v>
      </c>
      <c r="E4825" s="531" t="str">
        <f t="shared" si="153"/>
        <v>07/19/2024 10:00:00 PM</v>
      </c>
      <c r="F4825" s="530" t="str">
        <f t="shared" si="154"/>
        <v>Jul</v>
      </c>
    </row>
    <row r="4826" spans="1:6" x14ac:dyDescent="0.35">
      <c r="A4826" s="527">
        <f>Electricity!D4862</f>
        <v>45492</v>
      </c>
      <c r="B4826" s="528">
        <f>Electricity!E4862</f>
        <v>0.95833333333333337</v>
      </c>
      <c r="C4826" s="529">
        <f>Electricity!F4862</f>
        <v>0</v>
      </c>
      <c r="D4826" s="529">
        <f>Electricity!I4862</f>
        <v>0</v>
      </c>
      <c r="E4826" s="531" t="str">
        <f t="shared" si="153"/>
        <v>07/19/2024 11:00:00 PM</v>
      </c>
      <c r="F4826" s="530" t="str">
        <f t="shared" si="154"/>
        <v>Jul</v>
      </c>
    </row>
    <row r="4827" spans="1:6" x14ac:dyDescent="0.35">
      <c r="A4827" s="527">
        <f>Electricity!D4863</f>
        <v>45493</v>
      </c>
      <c r="B4827" s="528">
        <f>Electricity!E4863</f>
        <v>3.1225022567582528E-17</v>
      </c>
      <c r="C4827" s="529">
        <f>Electricity!F4863</f>
        <v>0</v>
      </c>
      <c r="D4827" s="529">
        <f>Electricity!I4863</f>
        <v>0</v>
      </c>
      <c r="E4827" s="531" t="str">
        <f t="shared" si="153"/>
        <v>07/20/2024 12:00:00 AM</v>
      </c>
      <c r="F4827" s="530" t="str">
        <f t="shared" si="154"/>
        <v>Jul</v>
      </c>
    </row>
    <row r="4828" spans="1:6" x14ac:dyDescent="0.35">
      <c r="A4828" s="527">
        <f>Electricity!D4864</f>
        <v>45493</v>
      </c>
      <c r="B4828" s="528">
        <f>Electricity!E4864</f>
        <v>4.1666666666666699E-2</v>
      </c>
      <c r="C4828" s="529">
        <f>Electricity!F4864</f>
        <v>0</v>
      </c>
      <c r="D4828" s="529">
        <f>Electricity!I4864</f>
        <v>0</v>
      </c>
      <c r="E4828" s="531" t="str">
        <f t="shared" si="153"/>
        <v>07/20/2024 01:00:00 AM</v>
      </c>
      <c r="F4828" s="530" t="str">
        <f t="shared" si="154"/>
        <v>Jul</v>
      </c>
    </row>
    <row r="4829" spans="1:6" x14ac:dyDescent="0.35">
      <c r="A4829" s="527">
        <f>Electricity!D4865</f>
        <v>45493</v>
      </c>
      <c r="B4829" s="528">
        <f>Electricity!E4865</f>
        <v>8.333333333333337E-2</v>
      </c>
      <c r="C4829" s="529">
        <f>Electricity!F4865</f>
        <v>0</v>
      </c>
      <c r="D4829" s="529">
        <f>Electricity!I4865</f>
        <v>0</v>
      </c>
      <c r="E4829" s="531" t="str">
        <f t="shared" si="153"/>
        <v>07/20/2024 02:00:00 AM</v>
      </c>
      <c r="F4829" s="530" t="str">
        <f t="shared" si="154"/>
        <v>Jul</v>
      </c>
    </row>
    <row r="4830" spans="1:6" x14ac:dyDescent="0.35">
      <c r="A4830" s="527">
        <f>Electricity!D4866</f>
        <v>45493</v>
      </c>
      <c r="B4830" s="528">
        <f>Electricity!E4866</f>
        <v>0.12500000000000006</v>
      </c>
      <c r="C4830" s="529">
        <f>Electricity!F4866</f>
        <v>0</v>
      </c>
      <c r="D4830" s="529">
        <f>Electricity!I4866</f>
        <v>0</v>
      </c>
      <c r="E4830" s="531" t="str">
        <f t="shared" si="153"/>
        <v>07/20/2024 03:00:00 AM</v>
      </c>
      <c r="F4830" s="530" t="str">
        <f t="shared" si="154"/>
        <v>Jul</v>
      </c>
    </row>
    <row r="4831" spans="1:6" x14ac:dyDescent="0.35">
      <c r="A4831" s="527">
        <f>Electricity!D4867</f>
        <v>45493</v>
      </c>
      <c r="B4831" s="528">
        <f>Electricity!E4867</f>
        <v>0.16666666666666669</v>
      </c>
      <c r="C4831" s="529">
        <f>Electricity!F4867</f>
        <v>0</v>
      </c>
      <c r="D4831" s="529">
        <f>Electricity!I4867</f>
        <v>0</v>
      </c>
      <c r="E4831" s="531" t="str">
        <f t="shared" si="153"/>
        <v>07/20/2024 04:00:00 AM</v>
      </c>
      <c r="F4831" s="530" t="str">
        <f t="shared" si="154"/>
        <v>Jul</v>
      </c>
    </row>
    <row r="4832" spans="1:6" x14ac:dyDescent="0.35">
      <c r="A4832" s="527">
        <f>Electricity!D4868</f>
        <v>45493</v>
      </c>
      <c r="B4832" s="528">
        <f>Electricity!E4868</f>
        <v>0.20833333333333337</v>
      </c>
      <c r="C4832" s="529">
        <f>Electricity!F4868</f>
        <v>0</v>
      </c>
      <c r="D4832" s="529">
        <f>Electricity!I4868</f>
        <v>0</v>
      </c>
      <c r="E4832" s="531" t="str">
        <f t="shared" si="153"/>
        <v>07/20/2024 05:00:00 AM</v>
      </c>
      <c r="F4832" s="530" t="str">
        <f t="shared" si="154"/>
        <v>Jul</v>
      </c>
    </row>
    <row r="4833" spans="1:6" x14ac:dyDescent="0.35">
      <c r="A4833" s="527">
        <f>Electricity!D4869</f>
        <v>45493</v>
      </c>
      <c r="B4833" s="528">
        <f>Electricity!E4869</f>
        <v>0.25</v>
      </c>
      <c r="C4833" s="529">
        <f>Electricity!F4869</f>
        <v>0</v>
      </c>
      <c r="D4833" s="529">
        <f>Electricity!I4869</f>
        <v>0</v>
      </c>
      <c r="E4833" s="531" t="str">
        <f t="shared" si="153"/>
        <v>07/20/2024 06:00:00 AM</v>
      </c>
      <c r="F4833" s="530" t="str">
        <f t="shared" si="154"/>
        <v>Jul</v>
      </c>
    </row>
    <row r="4834" spans="1:6" x14ac:dyDescent="0.35">
      <c r="A4834" s="527">
        <f>Electricity!D4870</f>
        <v>45493</v>
      </c>
      <c r="B4834" s="528">
        <f>Electricity!E4870</f>
        <v>0.29166666666666669</v>
      </c>
      <c r="C4834" s="529">
        <f>Electricity!F4870</f>
        <v>0</v>
      </c>
      <c r="D4834" s="529">
        <f>Electricity!I4870</f>
        <v>0</v>
      </c>
      <c r="E4834" s="531" t="str">
        <f t="shared" si="153"/>
        <v>07/20/2024 07:00:00 AM</v>
      </c>
      <c r="F4834" s="530" t="str">
        <f t="shared" si="154"/>
        <v>Jul</v>
      </c>
    </row>
    <row r="4835" spans="1:6" x14ac:dyDescent="0.35">
      <c r="A4835" s="527">
        <f>Electricity!D4871</f>
        <v>45493</v>
      </c>
      <c r="B4835" s="528">
        <f>Electricity!E4871</f>
        <v>0.33333333333333337</v>
      </c>
      <c r="C4835" s="529">
        <f>Electricity!F4871</f>
        <v>0</v>
      </c>
      <c r="D4835" s="529">
        <f>Electricity!I4871</f>
        <v>0</v>
      </c>
      <c r="E4835" s="531" t="str">
        <f t="shared" si="153"/>
        <v>07/20/2024 08:00:00 AM</v>
      </c>
      <c r="F4835" s="530" t="str">
        <f t="shared" si="154"/>
        <v>Jul</v>
      </c>
    </row>
    <row r="4836" spans="1:6" x14ac:dyDescent="0.35">
      <c r="A4836" s="527">
        <f>Electricity!D4872</f>
        <v>45493</v>
      </c>
      <c r="B4836" s="528">
        <f>Electricity!E4872</f>
        <v>0.375</v>
      </c>
      <c r="C4836" s="529">
        <f>Electricity!F4872</f>
        <v>0</v>
      </c>
      <c r="D4836" s="529">
        <f>Electricity!I4872</f>
        <v>0</v>
      </c>
      <c r="E4836" s="531" t="str">
        <f t="shared" si="153"/>
        <v>07/20/2024 09:00:00 AM</v>
      </c>
      <c r="F4836" s="530" t="str">
        <f t="shared" si="154"/>
        <v>Jul</v>
      </c>
    </row>
    <row r="4837" spans="1:6" x14ac:dyDescent="0.35">
      <c r="A4837" s="527">
        <f>Electricity!D4873</f>
        <v>45493</v>
      </c>
      <c r="B4837" s="528">
        <f>Electricity!E4873</f>
        <v>0.41666666666666669</v>
      </c>
      <c r="C4837" s="529">
        <f>Electricity!F4873</f>
        <v>0</v>
      </c>
      <c r="D4837" s="529">
        <f>Electricity!I4873</f>
        <v>0</v>
      </c>
      <c r="E4837" s="531" t="str">
        <f t="shared" si="153"/>
        <v>07/20/2024 10:00:00 AM</v>
      </c>
      <c r="F4837" s="530" t="str">
        <f t="shared" si="154"/>
        <v>Jul</v>
      </c>
    </row>
    <row r="4838" spans="1:6" x14ac:dyDescent="0.35">
      <c r="A4838" s="527">
        <f>Electricity!D4874</f>
        <v>45493</v>
      </c>
      <c r="B4838" s="528">
        <f>Electricity!E4874</f>
        <v>0.45833333333333337</v>
      </c>
      <c r="C4838" s="529">
        <f>Electricity!F4874</f>
        <v>0</v>
      </c>
      <c r="D4838" s="529">
        <f>Electricity!I4874</f>
        <v>0</v>
      </c>
      <c r="E4838" s="531" t="str">
        <f t="shared" si="153"/>
        <v>07/20/2024 11:00:00 AM</v>
      </c>
      <c r="F4838" s="530" t="str">
        <f t="shared" si="154"/>
        <v>Jul</v>
      </c>
    </row>
    <row r="4839" spans="1:6" x14ac:dyDescent="0.35">
      <c r="A4839" s="527">
        <f>Electricity!D4875</f>
        <v>45493</v>
      </c>
      <c r="B4839" s="528">
        <f>Electricity!E4875</f>
        <v>0.50000000000000011</v>
      </c>
      <c r="C4839" s="529">
        <f>Electricity!F4875</f>
        <v>0</v>
      </c>
      <c r="D4839" s="529">
        <f>Electricity!I4875</f>
        <v>0</v>
      </c>
      <c r="E4839" s="531" t="str">
        <f t="shared" si="153"/>
        <v>07/20/2024 12:00:00 PM</v>
      </c>
      <c r="F4839" s="530" t="str">
        <f t="shared" si="154"/>
        <v>Jul</v>
      </c>
    </row>
    <row r="4840" spans="1:6" x14ac:dyDescent="0.35">
      <c r="A4840" s="527">
        <f>Electricity!D4876</f>
        <v>45493</v>
      </c>
      <c r="B4840" s="528">
        <f>Electricity!E4876</f>
        <v>0.54166666666666674</v>
      </c>
      <c r="C4840" s="529">
        <f>Electricity!F4876</f>
        <v>0</v>
      </c>
      <c r="D4840" s="529">
        <f>Electricity!I4876</f>
        <v>0</v>
      </c>
      <c r="E4840" s="531" t="str">
        <f t="shared" si="153"/>
        <v>07/20/2024 01:00:00 PM</v>
      </c>
      <c r="F4840" s="530" t="str">
        <f t="shared" si="154"/>
        <v>Jul</v>
      </c>
    </row>
    <row r="4841" spans="1:6" x14ac:dyDescent="0.35">
      <c r="A4841" s="527">
        <f>Electricity!D4877</f>
        <v>45493</v>
      </c>
      <c r="B4841" s="528">
        <f>Electricity!E4877</f>
        <v>0.58333333333333337</v>
      </c>
      <c r="C4841" s="529">
        <f>Electricity!F4877</f>
        <v>0</v>
      </c>
      <c r="D4841" s="529">
        <f>Electricity!I4877</f>
        <v>0</v>
      </c>
      <c r="E4841" s="531" t="str">
        <f t="shared" si="153"/>
        <v>07/20/2024 02:00:00 PM</v>
      </c>
      <c r="F4841" s="530" t="str">
        <f t="shared" si="154"/>
        <v>Jul</v>
      </c>
    </row>
    <row r="4842" spans="1:6" x14ac:dyDescent="0.35">
      <c r="A4842" s="527">
        <f>Electricity!D4878</f>
        <v>45493</v>
      </c>
      <c r="B4842" s="528">
        <f>Electricity!E4878</f>
        <v>0.62500000000000011</v>
      </c>
      <c r="C4842" s="529">
        <f>Electricity!F4878</f>
        <v>0</v>
      </c>
      <c r="D4842" s="529">
        <f>Electricity!I4878</f>
        <v>0</v>
      </c>
      <c r="E4842" s="531" t="str">
        <f t="shared" si="153"/>
        <v>07/20/2024 03:00:00 PM</v>
      </c>
      <c r="F4842" s="530" t="str">
        <f t="shared" si="154"/>
        <v>Jul</v>
      </c>
    </row>
    <row r="4843" spans="1:6" x14ac:dyDescent="0.35">
      <c r="A4843" s="527">
        <f>Electricity!D4879</f>
        <v>45493</v>
      </c>
      <c r="B4843" s="528">
        <f>Electricity!E4879</f>
        <v>0.66666666666666674</v>
      </c>
      <c r="C4843" s="529">
        <f>Electricity!F4879</f>
        <v>0</v>
      </c>
      <c r="D4843" s="529">
        <f>Electricity!I4879</f>
        <v>0</v>
      </c>
      <c r="E4843" s="531" t="str">
        <f t="shared" si="153"/>
        <v>07/20/2024 04:00:00 PM</v>
      </c>
      <c r="F4843" s="530" t="str">
        <f t="shared" si="154"/>
        <v>Jul</v>
      </c>
    </row>
    <row r="4844" spans="1:6" x14ac:dyDescent="0.35">
      <c r="A4844" s="527">
        <f>Electricity!D4880</f>
        <v>45493</v>
      </c>
      <c r="B4844" s="528">
        <f>Electricity!E4880</f>
        <v>0.70833333333333337</v>
      </c>
      <c r="C4844" s="529">
        <f>Electricity!F4880</f>
        <v>0</v>
      </c>
      <c r="D4844" s="529">
        <f>Electricity!I4880</f>
        <v>0</v>
      </c>
      <c r="E4844" s="531" t="str">
        <f t="shared" si="153"/>
        <v>07/20/2024 05:00:00 PM</v>
      </c>
      <c r="F4844" s="530" t="str">
        <f t="shared" si="154"/>
        <v>Jul</v>
      </c>
    </row>
    <row r="4845" spans="1:6" x14ac:dyDescent="0.35">
      <c r="A4845" s="527">
        <f>Electricity!D4881</f>
        <v>45493</v>
      </c>
      <c r="B4845" s="528">
        <f>Electricity!E4881</f>
        <v>0.75000000000000011</v>
      </c>
      <c r="C4845" s="529">
        <f>Electricity!F4881</f>
        <v>0</v>
      </c>
      <c r="D4845" s="529">
        <f>Electricity!I4881</f>
        <v>0</v>
      </c>
      <c r="E4845" s="531" t="str">
        <f t="shared" si="153"/>
        <v>07/20/2024 06:00:00 PM</v>
      </c>
      <c r="F4845" s="530" t="str">
        <f t="shared" si="154"/>
        <v>Jul</v>
      </c>
    </row>
    <row r="4846" spans="1:6" x14ac:dyDescent="0.35">
      <c r="A4846" s="527">
        <f>Electricity!D4882</f>
        <v>45493</v>
      </c>
      <c r="B4846" s="528">
        <f>Electricity!E4882</f>
        <v>0.79166666666666674</v>
      </c>
      <c r="C4846" s="529">
        <f>Electricity!F4882</f>
        <v>0</v>
      </c>
      <c r="D4846" s="529">
        <f>Electricity!I4882</f>
        <v>0</v>
      </c>
      <c r="E4846" s="531" t="str">
        <f t="shared" si="153"/>
        <v>07/20/2024 07:00:00 PM</v>
      </c>
      <c r="F4846" s="530" t="str">
        <f t="shared" si="154"/>
        <v>Jul</v>
      </c>
    </row>
    <row r="4847" spans="1:6" x14ac:dyDescent="0.35">
      <c r="A4847" s="527">
        <f>Electricity!D4883</f>
        <v>45493</v>
      </c>
      <c r="B4847" s="528">
        <f>Electricity!E4883</f>
        <v>0.83333333333333337</v>
      </c>
      <c r="C4847" s="529">
        <f>Electricity!F4883</f>
        <v>0</v>
      </c>
      <c r="D4847" s="529">
        <f>Electricity!I4883</f>
        <v>0</v>
      </c>
      <c r="E4847" s="531" t="str">
        <f t="shared" si="153"/>
        <v>07/20/2024 08:00:00 PM</v>
      </c>
      <c r="F4847" s="530" t="str">
        <f t="shared" si="154"/>
        <v>Jul</v>
      </c>
    </row>
    <row r="4848" spans="1:6" x14ac:dyDescent="0.35">
      <c r="A4848" s="527">
        <f>Electricity!D4884</f>
        <v>45493</v>
      </c>
      <c r="B4848" s="528">
        <f>Electricity!E4884</f>
        <v>0.87500000000000011</v>
      </c>
      <c r="C4848" s="529">
        <f>Electricity!F4884</f>
        <v>0</v>
      </c>
      <c r="D4848" s="529">
        <f>Electricity!I4884</f>
        <v>0</v>
      </c>
      <c r="E4848" s="531" t="str">
        <f t="shared" si="153"/>
        <v>07/20/2024 09:00:00 PM</v>
      </c>
      <c r="F4848" s="530" t="str">
        <f t="shared" si="154"/>
        <v>Jul</v>
      </c>
    </row>
    <row r="4849" spans="1:6" x14ac:dyDescent="0.35">
      <c r="A4849" s="527">
        <f>Electricity!D4885</f>
        <v>45493</v>
      </c>
      <c r="B4849" s="528">
        <f>Electricity!E4885</f>
        <v>0.91666666666666674</v>
      </c>
      <c r="C4849" s="529">
        <f>Electricity!F4885</f>
        <v>0</v>
      </c>
      <c r="D4849" s="529">
        <f>Electricity!I4885</f>
        <v>0</v>
      </c>
      <c r="E4849" s="531" t="str">
        <f t="shared" si="153"/>
        <v>07/20/2024 10:00:00 PM</v>
      </c>
      <c r="F4849" s="530" t="str">
        <f t="shared" si="154"/>
        <v>Jul</v>
      </c>
    </row>
    <row r="4850" spans="1:6" x14ac:dyDescent="0.35">
      <c r="A4850" s="527">
        <f>Electricity!D4886</f>
        <v>45493</v>
      </c>
      <c r="B4850" s="528">
        <f>Electricity!E4886</f>
        <v>0.95833333333333337</v>
      </c>
      <c r="C4850" s="529">
        <f>Electricity!F4886</f>
        <v>0</v>
      </c>
      <c r="D4850" s="529">
        <f>Electricity!I4886</f>
        <v>0</v>
      </c>
      <c r="E4850" s="531" t="str">
        <f t="shared" si="153"/>
        <v>07/20/2024 11:00:00 PM</v>
      </c>
      <c r="F4850" s="530" t="str">
        <f t="shared" si="154"/>
        <v>Jul</v>
      </c>
    </row>
    <row r="4851" spans="1:6" x14ac:dyDescent="0.35">
      <c r="A4851" s="527">
        <f>Electricity!D4887</f>
        <v>45494</v>
      </c>
      <c r="B4851" s="528">
        <f>Electricity!E4887</f>
        <v>3.1225022567582528E-17</v>
      </c>
      <c r="C4851" s="529">
        <f>Electricity!F4887</f>
        <v>0</v>
      </c>
      <c r="D4851" s="529">
        <f>Electricity!I4887</f>
        <v>0</v>
      </c>
      <c r="E4851" s="531" t="str">
        <f t="shared" si="153"/>
        <v>07/21/2024 12:00:00 AM</v>
      </c>
      <c r="F4851" s="530" t="str">
        <f t="shared" si="154"/>
        <v>Jul</v>
      </c>
    </row>
    <row r="4852" spans="1:6" x14ac:dyDescent="0.35">
      <c r="A4852" s="527">
        <f>Electricity!D4888</f>
        <v>45494</v>
      </c>
      <c r="B4852" s="528">
        <f>Electricity!E4888</f>
        <v>4.1666666666666699E-2</v>
      </c>
      <c r="C4852" s="529">
        <f>Electricity!F4888</f>
        <v>0</v>
      </c>
      <c r="D4852" s="529">
        <f>Electricity!I4888</f>
        <v>0</v>
      </c>
      <c r="E4852" s="531" t="str">
        <f t="shared" ref="E4852:E4915" si="155">CONCATENATE(TEXT(A4852,"mm/dd/yyyy")," ",TEXT(B4852,"hh:mm:ss AM/PM"))</f>
        <v>07/21/2024 01:00:00 AM</v>
      </c>
      <c r="F4852" s="530" t="str">
        <f t="shared" si="154"/>
        <v>Jul</v>
      </c>
    </row>
    <row r="4853" spans="1:6" x14ac:dyDescent="0.35">
      <c r="A4853" s="527">
        <f>Electricity!D4889</f>
        <v>45494</v>
      </c>
      <c r="B4853" s="528">
        <f>Electricity!E4889</f>
        <v>8.333333333333337E-2</v>
      </c>
      <c r="C4853" s="529">
        <f>Electricity!F4889</f>
        <v>0</v>
      </c>
      <c r="D4853" s="529">
        <f>Electricity!I4889</f>
        <v>0</v>
      </c>
      <c r="E4853" s="531" t="str">
        <f t="shared" si="155"/>
        <v>07/21/2024 02:00:00 AM</v>
      </c>
      <c r="F4853" s="530" t="str">
        <f t="shared" si="154"/>
        <v>Jul</v>
      </c>
    </row>
    <row r="4854" spans="1:6" x14ac:dyDescent="0.35">
      <c r="A4854" s="527">
        <f>Electricity!D4890</f>
        <v>45494</v>
      </c>
      <c r="B4854" s="528">
        <f>Electricity!E4890</f>
        <v>0.12500000000000006</v>
      </c>
      <c r="C4854" s="529">
        <f>Electricity!F4890</f>
        <v>0</v>
      </c>
      <c r="D4854" s="529">
        <f>Electricity!I4890</f>
        <v>0</v>
      </c>
      <c r="E4854" s="531" t="str">
        <f t="shared" si="155"/>
        <v>07/21/2024 03:00:00 AM</v>
      </c>
      <c r="F4854" s="530" t="str">
        <f t="shared" si="154"/>
        <v>Jul</v>
      </c>
    </row>
    <row r="4855" spans="1:6" x14ac:dyDescent="0.35">
      <c r="A4855" s="527">
        <f>Electricity!D4891</f>
        <v>45494</v>
      </c>
      <c r="B4855" s="528">
        <f>Electricity!E4891</f>
        <v>0.16666666666666669</v>
      </c>
      <c r="C4855" s="529">
        <f>Electricity!F4891</f>
        <v>0</v>
      </c>
      <c r="D4855" s="529">
        <f>Electricity!I4891</f>
        <v>0</v>
      </c>
      <c r="E4855" s="531" t="str">
        <f t="shared" si="155"/>
        <v>07/21/2024 04:00:00 AM</v>
      </c>
      <c r="F4855" s="530" t="str">
        <f t="shared" si="154"/>
        <v>Jul</v>
      </c>
    </row>
    <row r="4856" spans="1:6" x14ac:dyDescent="0.35">
      <c r="A4856" s="527">
        <f>Electricity!D4892</f>
        <v>45494</v>
      </c>
      <c r="B4856" s="528">
        <f>Electricity!E4892</f>
        <v>0.20833333333333337</v>
      </c>
      <c r="C4856" s="529">
        <f>Electricity!F4892</f>
        <v>0</v>
      </c>
      <c r="D4856" s="529">
        <f>Electricity!I4892</f>
        <v>0</v>
      </c>
      <c r="E4856" s="531" t="str">
        <f t="shared" si="155"/>
        <v>07/21/2024 05:00:00 AM</v>
      </c>
      <c r="F4856" s="530" t="str">
        <f t="shared" si="154"/>
        <v>Jul</v>
      </c>
    </row>
    <row r="4857" spans="1:6" x14ac:dyDescent="0.35">
      <c r="A4857" s="527">
        <f>Electricity!D4893</f>
        <v>45494</v>
      </c>
      <c r="B4857" s="528">
        <f>Electricity!E4893</f>
        <v>0.25</v>
      </c>
      <c r="C4857" s="529">
        <f>Electricity!F4893</f>
        <v>0</v>
      </c>
      <c r="D4857" s="529">
        <f>Electricity!I4893</f>
        <v>0</v>
      </c>
      <c r="E4857" s="531" t="str">
        <f t="shared" si="155"/>
        <v>07/21/2024 06:00:00 AM</v>
      </c>
      <c r="F4857" s="530" t="str">
        <f t="shared" si="154"/>
        <v>Jul</v>
      </c>
    </row>
    <row r="4858" spans="1:6" x14ac:dyDescent="0.35">
      <c r="A4858" s="527">
        <f>Electricity!D4894</f>
        <v>45494</v>
      </c>
      <c r="B4858" s="528">
        <f>Electricity!E4894</f>
        <v>0.29166666666666669</v>
      </c>
      <c r="C4858" s="529">
        <f>Electricity!F4894</f>
        <v>0</v>
      </c>
      <c r="D4858" s="529">
        <f>Electricity!I4894</f>
        <v>0</v>
      </c>
      <c r="E4858" s="531" t="str">
        <f t="shared" si="155"/>
        <v>07/21/2024 07:00:00 AM</v>
      </c>
      <c r="F4858" s="530" t="str">
        <f t="shared" si="154"/>
        <v>Jul</v>
      </c>
    </row>
    <row r="4859" spans="1:6" x14ac:dyDescent="0.35">
      <c r="A4859" s="527">
        <f>Electricity!D4895</f>
        <v>45494</v>
      </c>
      <c r="B4859" s="528">
        <f>Electricity!E4895</f>
        <v>0.33333333333333337</v>
      </c>
      <c r="C4859" s="529">
        <f>Electricity!F4895</f>
        <v>0</v>
      </c>
      <c r="D4859" s="529">
        <f>Electricity!I4895</f>
        <v>0</v>
      </c>
      <c r="E4859" s="531" t="str">
        <f t="shared" si="155"/>
        <v>07/21/2024 08:00:00 AM</v>
      </c>
      <c r="F4859" s="530" t="str">
        <f t="shared" si="154"/>
        <v>Jul</v>
      </c>
    </row>
    <row r="4860" spans="1:6" x14ac:dyDescent="0.35">
      <c r="A4860" s="527">
        <f>Electricity!D4896</f>
        <v>45494</v>
      </c>
      <c r="B4860" s="528">
        <f>Electricity!E4896</f>
        <v>0.375</v>
      </c>
      <c r="C4860" s="529">
        <f>Electricity!F4896</f>
        <v>0</v>
      </c>
      <c r="D4860" s="529">
        <f>Electricity!I4896</f>
        <v>0</v>
      </c>
      <c r="E4860" s="531" t="str">
        <f t="shared" si="155"/>
        <v>07/21/2024 09:00:00 AM</v>
      </c>
      <c r="F4860" s="530" t="str">
        <f t="shared" si="154"/>
        <v>Jul</v>
      </c>
    </row>
    <row r="4861" spans="1:6" x14ac:dyDescent="0.35">
      <c r="A4861" s="527">
        <f>Electricity!D4897</f>
        <v>45494</v>
      </c>
      <c r="B4861" s="528">
        <f>Electricity!E4897</f>
        <v>0.41666666666666669</v>
      </c>
      <c r="C4861" s="529">
        <f>Electricity!F4897</f>
        <v>0</v>
      </c>
      <c r="D4861" s="529">
        <f>Electricity!I4897</f>
        <v>0</v>
      </c>
      <c r="E4861" s="531" t="str">
        <f t="shared" si="155"/>
        <v>07/21/2024 10:00:00 AM</v>
      </c>
      <c r="F4861" s="530" t="str">
        <f t="shared" si="154"/>
        <v>Jul</v>
      </c>
    </row>
    <row r="4862" spans="1:6" x14ac:dyDescent="0.35">
      <c r="A4862" s="527">
        <f>Electricity!D4898</f>
        <v>45494</v>
      </c>
      <c r="B4862" s="528">
        <f>Electricity!E4898</f>
        <v>0.45833333333333337</v>
      </c>
      <c r="C4862" s="529">
        <f>Electricity!F4898</f>
        <v>0</v>
      </c>
      <c r="D4862" s="529">
        <f>Electricity!I4898</f>
        <v>0</v>
      </c>
      <c r="E4862" s="531" t="str">
        <f t="shared" si="155"/>
        <v>07/21/2024 11:00:00 AM</v>
      </c>
      <c r="F4862" s="530" t="str">
        <f t="shared" si="154"/>
        <v>Jul</v>
      </c>
    </row>
    <row r="4863" spans="1:6" x14ac:dyDescent="0.35">
      <c r="A4863" s="527">
        <f>Electricity!D4899</f>
        <v>45494</v>
      </c>
      <c r="B4863" s="528">
        <f>Electricity!E4899</f>
        <v>0.50000000000000011</v>
      </c>
      <c r="C4863" s="529">
        <f>Electricity!F4899</f>
        <v>0</v>
      </c>
      <c r="D4863" s="529">
        <f>Electricity!I4899</f>
        <v>0</v>
      </c>
      <c r="E4863" s="531" t="str">
        <f t="shared" si="155"/>
        <v>07/21/2024 12:00:00 PM</v>
      </c>
      <c r="F4863" s="530" t="str">
        <f t="shared" si="154"/>
        <v>Jul</v>
      </c>
    </row>
    <row r="4864" spans="1:6" x14ac:dyDescent="0.35">
      <c r="A4864" s="527">
        <f>Electricity!D4900</f>
        <v>45494</v>
      </c>
      <c r="B4864" s="528">
        <f>Electricity!E4900</f>
        <v>0.54166666666666674</v>
      </c>
      <c r="C4864" s="529">
        <f>Electricity!F4900</f>
        <v>0</v>
      </c>
      <c r="D4864" s="529">
        <f>Electricity!I4900</f>
        <v>0</v>
      </c>
      <c r="E4864" s="531" t="str">
        <f t="shared" si="155"/>
        <v>07/21/2024 01:00:00 PM</v>
      </c>
      <c r="F4864" s="530" t="str">
        <f t="shared" si="154"/>
        <v>Jul</v>
      </c>
    </row>
    <row r="4865" spans="1:6" x14ac:dyDescent="0.35">
      <c r="A4865" s="527">
        <f>Electricity!D4901</f>
        <v>45494</v>
      </c>
      <c r="B4865" s="528">
        <f>Electricity!E4901</f>
        <v>0.58333333333333337</v>
      </c>
      <c r="C4865" s="529">
        <f>Electricity!F4901</f>
        <v>0</v>
      </c>
      <c r="D4865" s="529">
        <f>Electricity!I4901</f>
        <v>0</v>
      </c>
      <c r="E4865" s="531" t="str">
        <f t="shared" si="155"/>
        <v>07/21/2024 02:00:00 PM</v>
      </c>
      <c r="F4865" s="530" t="str">
        <f t="shared" si="154"/>
        <v>Jul</v>
      </c>
    </row>
    <row r="4866" spans="1:6" x14ac:dyDescent="0.35">
      <c r="A4866" s="527">
        <f>Electricity!D4902</f>
        <v>45494</v>
      </c>
      <c r="B4866" s="528">
        <f>Electricity!E4902</f>
        <v>0.62500000000000011</v>
      </c>
      <c r="C4866" s="529">
        <f>Electricity!F4902</f>
        <v>0</v>
      </c>
      <c r="D4866" s="529">
        <f>Electricity!I4902</f>
        <v>0</v>
      </c>
      <c r="E4866" s="531" t="str">
        <f t="shared" si="155"/>
        <v>07/21/2024 03:00:00 PM</v>
      </c>
      <c r="F4866" s="530" t="str">
        <f t="shared" si="154"/>
        <v>Jul</v>
      </c>
    </row>
    <row r="4867" spans="1:6" x14ac:dyDescent="0.35">
      <c r="A4867" s="527">
        <f>Electricity!D4903</f>
        <v>45494</v>
      </c>
      <c r="B4867" s="528">
        <f>Electricity!E4903</f>
        <v>0.66666666666666674</v>
      </c>
      <c r="C4867" s="529">
        <f>Electricity!F4903</f>
        <v>0</v>
      </c>
      <c r="D4867" s="529">
        <f>Electricity!I4903</f>
        <v>0</v>
      </c>
      <c r="E4867" s="531" t="str">
        <f t="shared" si="155"/>
        <v>07/21/2024 04:00:00 PM</v>
      </c>
      <c r="F4867" s="530" t="str">
        <f t="shared" ref="F4867:F4930" si="156">TEXT(A4867,"mmm")</f>
        <v>Jul</v>
      </c>
    </row>
    <row r="4868" spans="1:6" x14ac:dyDescent="0.35">
      <c r="A4868" s="527">
        <f>Electricity!D4904</f>
        <v>45494</v>
      </c>
      <c r="B4868" s="528">
        <f>Electricity!E4904</f>
        <v>0.70833333333333337</v>
      </c>
      <c r="C4868" s="529">
        <f>Electricity!F4904</f>
        <v>0</v>
      </c>
      <c r="D4868" s="529">
        <f>Electricity!I4904</f>
        <v>0</v>
      </c>
      <c r="E4868" s="531" t="str">
        <f t="shared" si="155"/>
        <v>07/21/2024 05:00:00 PM</v>
      </c>
      <c r="F4868" s="530" t="str">
        <f t="shared" si="156"/>
        <v>Jul</v>
      </c>
    </row>
    <row r="4869" spans="1:6" x14ac:dyDescent="0.35">
      <c r="A4869" s="527">
        <f>Electricity!D4905</f>
        <v>45494</v>
      </c>
      <c r="B4869" s="528">
        <f>Electricity!E4905</f>
        <v>0.75000000000000011</v>
      </c>
      <c r="C4869" s="529">
        <f>Electricity!F4905</f>
        <v>0</v>
      </c>
      <c r="D4869" s="529">
        <f>Electricity!I4905</f>
        <v>0</v>
      </c>
      <c r="E4869" s="531" t="str">
        <f t="shared" si="155"/>
        <v>07/21/2024 06:00:00 PM</v>
      </c>
      <c r="F4869" s="530" t="str">
        <f t="shared" si="156"/>
        <v>Jul</v>
      </c>
    </row>
    <row r="4870" spans="1:6" x14ac:dyDescent="0.35">
      <c r="A4870" s="527">
        <f>Electricity!D4906</f>
        <v>45494</v>
      </c>
      <c r="B4870" s="528">
        <f>Electricity!E4906</f>
        <v>0.79166666666666674</v>
      </c>
      <c r="C4870" s="529">
        <f>Electricity!F4906</f>
        <v>0</v>
      </c>
      <c r="D4870" s="529">
        <f>Electricity!I4906</f>
        <v>0</v>
      </c>
      <c r="E4870" s="531" t="str">
        <f t="shared" si="155"/>
        <v>07/21/2024 07:00:00 PM</v>
      </c>
      <c r="F4870" s="530" t="str">
        <f t="shared" si="156"/>
        <v>Jul</v>
      </c>
    </row>
    <row r="4871" spans="1:6" x14ac:dyDescent="0.35">
      <c r="A4871" s="527">
        <f>Electricity!D4907</f>
        <v>45494</v>
      </c>
      <c r="B4871" s="528">
        <f>Electricity!E4907</f>
        <v>0.83333333333333337</v>
      </c>
      <c r="C4871" s="529">
        <f>Electricity!F4907</f>
        <v>0</v>
      </c>
      <c r="D4871" s="529">
        <f>Electricity!I4907</f>
        <v>0</v>
      </c>
      <c r="E4871" s="531" t="str">
        <f t="shared" si="155"/>
        <v>07/21/2024 08:00:00 PM</v>
      </c>
      <c r="F4871" s="530" t="str">
        <f t="shared" si="156"/>
        <v>Jul</v>
      </c>
    </row>
    <row r="4872" spans="1:6" x14ac:dyDescent="0.35">
      <c r="A4872" s="527">
        <f>Electricity!D4908</f>
        <v>45494</v>
      </c>
      <c r="B4872" s="528">
        <f>Electricity!E4908</f>
        <v>0.87500000000000011</v>
      </c>
      <c r="C4872" s="529">
        <f>Electricity!F4908</f>
        <v>0</v>
      </c>
      <c r="D4872" s="529">
        <f>Electricity!I4908</f>
        <v>0</v>
      </c>
      <c r="E4872" s="531" t="str">
        <f t="shared" si="155"/>
        <v>07/21/2024 09:00:00 PM</v>
      </c>
      <c r="F4872" s="530" t="str">
        <f t="shared" si="156"/>
        <v>Jul</v>
      </c>
    </row>
    <row r="4873" spans="1:6" x14ac:dyDescent="0.35">
      <c r="A4873" s="527">
        <f>Electricity!D4909</f>
        <v>45494</v>
      </c>
      <c r="B4873" s="528">
        <f>Electricity!E4909</f>
        <v>0.91666666666666674</v>
      </c>
      <c r="C4873" s="529">
        <f>Electricity!F4909</f>
        <v>0</v>
      </c>
      <c r="D4873" s="529">
        <f>Electricity!I4909</f>
        <v>0</v>
      </c>
      <c r="E4873" s="531" t="str">
        <f t="shared" si="155"/>
        <v>07/21/2024 10:00:00 PM</v>
      </c>
      <c r="F4873" s="530" t="str">
        <f t="shared" si="156"/>
        <v>Jul</v>
      </c>
    </row>
    <row r="4874" spans="1:6" x14ac:dyDescent="0.35">
      <c r="A4874" s="527">
        <f>Electricity!D4910</f>
        <v>45494</v>
      </c>
      <c r="B4874" s="528">
        <f>Electricity!E4910</f>
        <v>0.95833333333333337</v>
      </c>
      <c r="C4874" s="529">
        <f>Electricity!F4910</f>
        <v>0</v>
      </c>
      <c r="D4874" s="529">
        <f>Electricity!I4910</f>
        <v>0</v>
      </c>
      <c r="E4874" s="531" t="str">
        <f t="shared" si="155"/>
        <v>07/21/2024 11:00:00 PM</v>
      </c>
      <c r="F4874" s="530" t="str">
        <f t="shared" si="156"/>
        <v>Jul</v>
      </c>
    </row>
    <row r="4875" spans="1:6" x14ac:dyDescent="0.35">
      <c r="A4875" s="527">
        <f>Electricity!D4911</f>
        <v>45495</v>
      </c>
      <c r="B4875" s="528">
        <f>Electricity!E4911</f>
        <v>3.1225022567582528E-17</v>
      </c>
      <c r="C4875" s="529">
        <f>Electricity!F4911</f>
        <v>0</v>
      </c>
      <c r="D4875" s="529">
        <f>Electricity!I4911</f>
        <v>0</v>
      </c>
      <c r="E4875" s="531" t="str">
        <f t="shared" si="155"/>
        <v>07/22/2024 12:00:00 AM</v>
      </c>
      <c r="F4875" s="530" t="str">
        <f t="shared" si="156"/>
        <v>Jul</v>
      </c>
    </row>
    <row r="4876" spans="1:6" x14ac:dyDescent="0.35">
      <c r="A4876" s="527">
        <f>Electricity!D4912</f>
        <v>45495</v>
      </c>
      <c r="B4876" s="528">
        <f>Electricity!E4912</f>
        <v>4.1666666666666699E-2</v>
      </c>
      <c r="C4876" s="529">
        <f>Electricity!F4912</f>
        <v>0</v>
      </c>
      <c r="D4876" s="529">
        <f>Electricity!I4912</f>
        <v>0</v>
      </c>
      <c r="E4876" s="531" t="str">
        <f t="shared" si="155"/>
        <v>07/22/2024 01:00:00 AM</v>
      </c>
      <c r="F4876" s="530" t="str">
        <f t="shared" si="156"/>
        <v>Jul</v>
      </c>
    </row>
    <row r="4877" spans="1:6" x14ac:dyDescent="0.35">
      <c r="A4877" s="527">
        <f>Electricity!D4913</f>
        <v>45495</v>
      </c>
      <c r="B4877" s="528">
        <f>Electricity!E4913</f>
        <v>8.333333333333337E-2</v>
      </c>
      <c r="C4877" s="529">
        <f>Electricity!F4913</f>
        <v>0</v>
      </c>
      <c r="D4877" s="529">
        <f>Electricity!I4913</f>
        <v>0</v>
      </c>
      <c r="E4877" s="531" t="str">
        <f t="shared" si="155"/>
        <v>07/22/2024 02:00:00 AM</v>
      </c>
      <c r="F4877" s="530" t="str">
        <f t="shared" si="156"/>
        <v>Jul</v>
      </c>
    </row>
    <row r="4878" spans="1:6" x14ac:dyDescent="0.35">
      <c r="A4878" s="527">
        <f>Electricity!D4914</f>
        <v>45495</v>
      </c>
      <c r="B4878" s="528">
        <f>Electricity!E4914</f>
        <v>0.12500000000000006</v>
      </c>
      <c r="C4878" s="529">
        <f>Electricity!F4914</f>
        <v>0</v>
      </c>
      <c r="D4878" s="529">
        <f>Electricity!I4914</f>
        <v>0</v>
      </c>
      <c r="E4878" s="531" t="str">
        <f t="shared" si="155"/>
        <v>07/22/2024 03:00:00 AM</v>
      </c>
      <c r="F4878" s="530" t="str">
        <f t="shared" si="156"/>
        <v>Jul</v>
      </c>
    </row>
    <row r="4879" spans="1:6" x14ac:dyDescent="0.35">
      <c r="A4879" s="527">
        <f>Electricity!D4915</f>
        <v>45495</v>
      </c>
      <c r="B4879" s="528">
        <f>Electricity!E4915</f>
        <v>0.16666666666666669</v>
      </c>
      <c r="C4879" s="529">
        <f>Electricity!F4915</f>
        <v>0</v>
      </c>
      <c r="D4879" s="529">
        <f>Electricity!I4915</f>
        <v>0</v>
      </c>
      <c r="E4879" s="531" t="str">
        <f t="shared" si="155"/>
        <v>07/22/2024 04:00:00 AM</v>
      </c>
      <c r="F4879" s="530" t="str">
        <f t="shared" si="156"/>
        <v>Jul</v>
      </c>
    </row>
    <row r="4880" spans="1:6" x14ac:dyDescent="0.35">
      <c r="A4880" s="527">
        <f>Electricity!D4916</f>
        <v>45495</v>
      </c>
      <c r="B4880" s="528">
        <f>Electricity!E4916</f>
        <v>0.20833333333333337</v>
      </c>
      <c r="C4880" s="529">
        <f>Electricity!F4916</f>
        <v>0</v>
      </c>
      <c r="D4880" s="529">
        <f>Electricity!I4916</f>
        <v>0</v>
      </c>
      <c r="E4880" s="531" t="str">
        <f t="shared" si="155"/>
        <v>07/22/2024 05:00:00 AM</v>
      </c>
      <c r="F4880" s="530" t="str">
        <f t="shared" si="156"/>
        <v>Jul</v>
      </c>
    </row>
    <row r="4881" spans="1:6" x14ac:dyDescent="0.35">
      <c r="A4881" s="527">
        <f>Electricity!D4917</f>
        <v>45495</v>
      </c>
      <c r="B4881" s="528">
        <f>Electricity!E4917</f>
        <v>0.25</v>
      </c>
      <c r="C4881" s="529">
        <f>Electricity!F4917</f>
        <v>0</v>
      </c>
      <c r="D4881" s="529">
        <f>Electricity!I4917</f>
        <v>0</v>
      </c>
      <c r="E4881" s="531" t="str">
        <f t="shared" si="155"/>
        <v>07/22/2024 06:00:00 AM</v>
      </c>
      <c r="F4881" s="530" t="str">
        <f t="shared" si="156"/>
        <v>Jul</v>
      </c>
    </row>
    <row r="4882" spans="1:6" x14ac:dyDescent="0.35">
      <c r="A4882" s="527">
        <f>Electricity!D4918</f>
        <v>45495</v>
      </c>
      <c r="B4882" s="528">
        <f>Electricity!E4918</f>
        <v>0.29166666666666669</v>
      </c>
      <c r="C4882" s="529">
        <f>Electricity!F4918</f>
        <v>0</v>
      </c>
      <c r="D4882" s="529">
        <f>Electricity!I4918</f>
        <v>0</v>
      </c>
      <c r="E4882" s="531" t="str">
        <f t="shared" si="155"/>
        <v>07/22/2024 07:00:00 AM</v>
      </c>
      <c r="F4882" s="530" t="str">
        <f t="shared" si="156"/>
        <v>Jul</v>
      </c>
    </row>
    <row r="4883" spans="1:6" x14ac:dyDescent="0.35">
      <c r="A4883" s="527">
        <f>Electricity!D4919</f>
        <v>45495</v>
      </c>
      <c r="B4883" s="528">
        <f>Electricity!E4919</f>
        <v>0.33333333333333337</v>
      </c>
      <c r="C4883" s="529">
        <f>Electricity!F4919</f>
        <v>0</v>
      </c>
      <c r="D4883" s="529">
        <f>Electricity!I4919</f>
        <v>0</v>
      </c>
      <c r="E4883" s="531" t="str">
        <f t="shared" si="155"/>
        <v>07/22/2024 08:00:00 AM</v>
      </c>
      <c r="F4883" s="530" t="str">
        <f t="shared" si="156"/>
        <v>Jul</v>
      </c>
    </row>
    <row r="4884" spans="1:6" x14ac:dyDescent="0.35">
      <c r="A4884" s="527">
        <f>Electricity!D4920</f>
        <v>45495</v>
      </c>
      <c r="B4884" s="528">
        <f>Electricity!E4920</f>
        <v>0.375</v>
      </c>
      <c r="C4884" s="529">
        <f>Electricity!F4920</f>
        <v>0</v>
      </c>
      <c r="D4884" s="529">
        <f>Electricity!I4920</f>
        <v>0</v>
      </c>
      <c r="E4884" s="531" t="str">
        <f t="shared" si="155"/>
        <v>07/22/2024 09:00:00 AM</v>
      </c>
      <c r="F4884" s="530" t="str">
        <f t="shared" si="156"/>
        <v>Jul</v>
      </c>
    </row>
    <row r="4885" spans="1:6" x14ac:dyDescent="0.35">
      <c r="A4885" s="527">
        <f>Electricity!D4921</f>
        <v>45495</v>
      </c>
      <c r="B4885" s="528">
        <f>Electricity!E4921</f>
        <v>0.41666666666666669</v>
      </c>
      <c r="C4885" s="529">
        <f>Electricity!F4921</f>
        <v>0</v>
      </c>
      <c r="D4885" s="529">
        <f>Electricity!I4921</f>
        <v>0</v>
      </c>
      <c r="E4885" s="531" t="str">
        <f t="shared" si="155"/>
        <v>07/22/2024 10:00:00 AM</v>
      </c>
      <c r="F4885" s="530" t="str">
        <f t="shared" si="156"/>
        <v>Jul</v>
      </c>
    </row>
    <row r="4886" spans="1:6" x14ac:dyDescent="0.35">
      <c r="A4886" s="527">
        <f>Electricity!D4922</f>
        <v>45495</v>
      </c>
      <c r="B4886" s="528">
        <f>Electricity!E4922</f>
        <v>0.45833333333333337</v>
      </c>
      <c r="C4886" s="529">
        <f>Electricity!F4922</f>
        <v>0</v>
      </c>
      <c r="D4886" s="529">
        <f>Electricity!I4922</f>
        <v>0</v>
      </c>
      <c r="E4886" s="531" t="str">
        <f t="shared" si="155"/>
        <v>07/22/2024 11:00:00 AM</v>
      </c>
      <c r="F4886" s="530" t="str">
        <f t="shared" si="156"/>
        <v>Jul</v>
      </c>
    </row>
    <row r="4887" spans="1:6" x14ac:dyDescent="0.35">
      <c r="A4887" s="527">
        <f>Electricity!D4923</f>
        <v>45495</v>
      </c>
      <c r="B4887" s="528">
        <f>Electricity!E4923</f>
        <v>0.50000000000000011</v>
      </c>
      <c r="C4887" s="529">
        <f>Electricity!F4923</f>
        <v>0</v>
      </c>
      <c r="D4887" s="529">
        <f>Electricity!I4923</f>
        <v>0</v>
      </c>
      <c r="E4887" s="531" t="str">
        <f t="shared" si="155"/>
        <v>07/22/2024 12:00:00 PM</v>
      </c>
      <c r="F4887" s="530" t="str">
        <f t="shared" si="156"/>
        <v>Jul</v>
      </c>
    </row>
    <row r="4888" spans="1:6" x14ac:dyDescent="0.35">
      <c r="A4888" s="527">
        <f>Electricity!D4924</f>
        <v>45495</v>
      </c>
      <c r="B4888" s="528">
        <f>Electricity!E4924</f>
        <v>0.54166666666666674</v>
      </c>
      <c r="C4888" s="529">
        <f>Electricity!F4924</f>
        <v>0</v>
      </c>
      <c r="D4888" s="529">
        <f>Electricity!I4924</f>
        <v>0</v>
      </c>
      <c r="E4888" s="531" t="str">
        <f t="shared" si="155"/>
        <v>07/22/2024 01:00:00 PM</v>
      </c>
      <c r="F4888" s="530" t="str">
        <f t="shared" si="156"/>
        <v>Jul</v>
      </c>
    </row>
    <row r="4889" spans="1:6" x14ac:dyDescent="0.35">
      <c r="A4889" s="527">
        <f>Electricity!D4925</f>
        <v>45495</v>
      </c>
      <c r="B4889" s="528">
        <f>Electricity!E4925</f>
        <v>0.58333333333333337</v>
      </c>
      <c r="C4889" s="529">
        <f>Electricity!F4925</f>
        <v>0</v>
      </c>
      <c r="D4889" s="529">
        <f>Electricity!I4925</f>
        <v>0</v>
      </c>
      <c r="E4889" s="531" t="str">
        <f t="shared" si="155"/>
        <v>07/22/2024 02:00:00 PM</v>
      </c>
      <c r="F4889" s="530" t="str">
        <f t="shared" si="156"/>
        <v>Jul</v>
      </c>
    </row>
    <row r="4890" spans="1:6" x14ac:dyDescent="0.35">
      <c r="A4890" s="527">
        <f>Electricity!D4926</f>
        <v>45495</v>
      </c>
      <c r="B4890" s="528">
        <f>Electricity!E4926</f>
        <v>0.62500000000000011</v>
      </c>
      <c r="C4890" s="529">
        <f>Electricity!F4926</f>
        <v>0</v>
      </c>
      <c r="D4890" s="529">
        <f>Electricity!I4926</f>
        <v>0</v>
      </c>
      <c r="E4890" s="531" t="str">
        <f t="shared" si="155"/>
        <v>07/22/2024 03:00:00 PM</v>
      </c>
      <c r="F4890" s="530" t="str">
        <f t="shared" si="156"/>
        <v>Jul</v>
      </c>
    </row>
    <row r="4891" spans="1:6" x14ac:dyDescent="0.35">
      <c r="A4891" s="527">
        <f>Electricity!D4927</f>
        <v>45495</v>
      </c>
      <c r="B4891" s="528">
        <f>Electricity!E4927</f>
        <v>0.66666666666666674</v>
      </c>
      <c r="C4891" s="529">
        <f>Electricity!F4927</f>
        <v>0</v>
      </c>
      <c r="D4891" s="529">
        <f>Electricity!I4927</f>
        <v>0</v>
      </c>
      <c r="E4891" s="531" t="str">
        <f t="shared" si="155"/>
        <v>07/22/2024 04:00:00 PM</v>
      </c>
      <c r="F4891" s="530" t="str">
        <f t="shared" si="156"/>
        <v>Jul</v>
      </c>
    </row>
    <row r="4892" spans="1:6" x14ac:dyDescent="0.35">
      <c r="A4892" s="527">
        <f>Electricity!D4928</f>
        <v>45495</v>
      </c>
      <c r="B4892" s="528">
        <f>Electricity!E4928</f>
        <v>0.70833333333333337</v>
      </c>
      <c r="C4892" s="529">
        <f>Electricity!F4928</f>
        <v>0</v>
      </c>
      <c r="D4892" s="529">
        <f>Electricity!I4928</f>
        <v>0</v>
      </c>
      <c r="E4892" s="531" t="str">
        <f t="shared" si="155"/>
        <v>07/22/2024 05:00:00 PM</v>
      </c>
      <c r="F4892" s="530" t="str">
        <f t="shared" si="156"/>
        <v>Jul</v>
      </c>
    </row>
    <row r="4893" spans="1:6" x14ac:dyDescent="0.35">
      <c r="A4893" s="527">
        <f>Electricity!D4929</f>
        <v>45495</v>
      </c>
      <c r="B4893" s="528">
        <f>Electricity!E4929</f>
        <v>0.75000000000000011</v>
      </c>
      <c r="C4893" s="529">
        <f>Electricity!F4929</f>
        <v>0</v>
      </c>
      <c r="D4893" s="529">
        <f>Electricity!I4929</f>
        <v>0</v>
      </c>
      <c r="E4893" s="531" t="str">
        <f t="shared" si="155"/>
        <v>07/22/2024 06:00:00 PM</v>
      </c>
      <c r="F4893" s="530" t="str">
        <f t="shared" si="156"/>
        <v>Jul</v>
      </c>
    </row>
    <row r="4894" spans="1:6" x14ac:dyDescent="0.35">
      <c r="A4894" s="527">
        <f>Electricity!D4930</f>
        <v>45495</v>
      </c>
      <c r="B4894" s="528">
        <f>Electricity!E4930</f>
        <v>0.79166666666666674</v>
      </c>
      <c r="C4894" s="529">
        <f>Electricity!F4930</f>
        <v>0</v>
      </c>
      <c r="D4894" s="529">
        <f>Electricity!I4930</f>
        <v>0</v>
      </c>
      <c r="E4894" s="531" t="str">
        <f t="shared" si="155"/>
        <v>07/22/2024 07:00:00 PM</v>
      </c>
      <c r="F4894" s="530" t="str">
        <f t="shared" si="156"/>
        <v>Jul</v>
      </c>
    </row>
    <row r="4895" spans="1:6" x14ac:dyDescent="0.35">
      <c r="A4895" s="527">
        <f>Electricity!D4931</f>
        <v>45495</v>
      </c>
      <c r="B4895" s="528">
        <f>Electricity!E4931</f>
        <v>0.83333333333333337</v>
      </c>
      <c r="C4895" s="529">
        <f>Electricity!F4931</f>
        <v>0</v>
      </c>
      <c r="D4895" s="529">
        <f>Electricity!I4931</f>
        <v>0</v>
      </c>
      <c r="E4895" s="531" t="str">
        <f t="shared" si="155"/>
        <v>07/22/2024 08:00:00 PM</v>
      </c>
      <c r="F4895" s="530" t="str">
        <f t="shared" si="156"/>
        <v>Jul</v>
      </c>
    </row>
    <row r="4896" spans="1:6" x14ac:dyDescent="0.35">
      <c r="A4896" s="527">
        <f>Electricity!D4932</f>
        <v>45495</v>
      </c>
      <c r="B4896" s="528">
        <f>Electricity!E4932</f>
        <v>0.87500000000000011</v>
      </c>
      <c r="C4896" s="529">
        <f>Electricity!F4932</f>
        <v>0</v>
      </c>
      <c r="D4896" s="529">
        <f>Electricity!I4932</f>
        <v>0</v>
      </c>
      <c r="E4896" s="531" t="str">
        <f t="shared" si="155"/>
        <v>07/22/2024 09:00:00 PM</v>
      </c>
      <c r="F4896" s="530" t="str">
        <f t="shared" si="156"/>
        <v>Jul</v>
      </c>
    </row>
    <row r="4897" spans="1:6" x14ac:dyDescent="0.35">
      <c r="A4897" s="527">
        <f>Electricity!D4933</f>
        <v>45495</v>
      </c>
      <c r="B4897" s="528">
        <f>Electricity!E4933</f>
        <v>0.91666666666666674</v>
      </c>
      <c r="C4897" s="529">
        <f>Electricity!F4933</f>
        <v>0</v>
      </c>
      <c r="D4897" s="529">
        <f>Electricity!I4933</f>
        <v>0</v>
      </c>
      <c r="E4897" s="531" t="str">
        <f t="shared" si="155"/>
        <v>07/22/2024 10:00:00 PM</v>
      </c>
      <c r="F4897" s="530" t="str">
        <f t="shared" si="156"/>
        <v>Jul</v>
      </c>
    </row>
    <row r="4898" spans="1:6" x14ac:dyDescent="0.35">
      <c r="A4898" s="527">
        <f>Electricity!D4934</f>
        <v>45495</v>
      </c>
      <c r="B4898" s="528">
        <f>Electricity!E4934</f>
        <v>0.95833333333333337</v>
      </c>
      <c r="C4898" s="529">
        <f>Electricity!F4934</f>
        <v>0</v>
      </c>
      <c r="D4898" s="529">
        <f>Electricity!I4934</f>
        <v>0</v>
      </c>
      <c r="E4898" s="531" t="str">
        <f t="shared" si="155"/>
        <v>07/22/2024 11:00:00 PM</v>
      </c>
      <c r="F4898" s="530" t="str">
        <f t="shared" si="156"/>
        <v>Jul</v>
      </c>
    </row>
    <row r="4899" spans="1:6" x14ac:dyDescent="0.35">
      <c r="A4899" s="527">
        <f>Electricity!D4935</f>
        <v>45496</v>
      </c>
      <c r="B4899" s="528">
        <f>Electricity!E4935</f>
        <v>3.1225022567582528E-17</v>
      </c>
      <c r="C4899" s="529">
        <f>Electricity!F4935</f>
        <v>0</v>
      </c>
      <c r="D4899" s="529">
        <f>Electricity!I4935</f>
        <v>0</v>
      </c>
      <c r="E4899" s="531" t="str">
        <f t="shared" si="155"/>
        <v>07/23/2024 12:00:00 AM</v>
      </c>
      <c r="F4899" s="530" t="str">
        <f t="shared" si="156"/>
        <v>Jul</v>
      </c>
    </row>
    <row r="4900" spans="1:6" x14ac:dyDescent="0.35">
      <c r="A4900" s="527">
        <f>Electricity!D4936</f>
        <v>45496</v>
      </c>
      <c r="B4900" s="528">
        <f>Electricity!E4936</f>
        <v>4.1666666666666699E-2</v>
      </c>
      <c r="C4900" s="529">
        <f>Electricity!F4936</f>
        <v>0</v>
      </c>
      <c r="D4900" s="529">
        <f>Electricity!I4936</f>
        <v>0</v>
      </c>
      <c r="E4900" s="531" t="str">
        <f t="shared" si="155"/>
        <v>07/23/2024 01:00:00 AM</v>
      </c>
      <c r="F4900" s="530" t="str">
        <f t="shared" si="156"/>
        <v>Jul</v>
      </c>
    </row>
    <row r="4901" spans="1:6" x14ac:dyDescent="0.35">
      <c r="A4901" s="527">
        <f>Electricity!D4937</f>
        <v>45496</v>
      </c>
      <c r="B4901" s="528">
        <f>Electricity!E4937</f>
        <v>8.333333333333337E-2</v>
      </c>
      <c r="C4901" s="529">
        <f>Electricity!F4937</f>
        <v>0</v>
      </c>
      <c r="D4901" s="529">
        <f>Electricity!I4937</f>
        <v>0</v>
      </c>
      <c r="E4901" s="531" t="str">
        <f t="shared" si="155"/>
        <v>07/23/2024 02:00:00 AM</v>
      </c>
      <c r="F4901" s="530" t="str">
        <f t="shared" si="156"/>
        <v>Jul</v>
      </c>
    </row>
    <row r="4902" spans="1:6" x14ac:dyDescent="0.35">
      <c r="A4902" s="527">
        <f>Electricity!D4938</f>
        <v>45496</v>
      </c>
      <c r="B4902" s="528">
        <f>Electricity!E4938</f>
        <v>0.12500000000000006</v>
      </c>
      <c r="C4902" s="529">
        <f>Electricity!F4938</f>
        <v>0</v>
      </c>
      <c r="D4902" s="529">
        <f>Electricity!I4938</f>
        <v>0</v>
      </c>
      <c r="E4902" s="531" t="str">
        <f t="shared" si="155"/>
        <v>07/23/2024 03:00:00 AM</v>
      </c>
      <c r="F4902" s="530" t="str">
        <f t="shared" si="156"/>
        <v>Jul</v>
      </c>
    </row>
    <row r="4903" spans="1:6" x14ac:dyDescent="0.35">
      <c r="A4903" s="527">
        <f>Electricity!D4939</f>
        <v>45496</v>
      </c>
      <c r="B4903" s="528">
        <f>Electricity!E4939</f>
        <v>0.16666666666666669</v>
      </c>
      <c r="C4903" s="529">
        <f>Electricity!F4939</f>
        <v>0</v>
      </c>
      <c r="D4903" s="529">
        <f>Electricity!I4939</f>
        <v>0</v>
      </c>
      <c r="E4903" s="531" t="str">
        <f t="shared" si="155"/>
        <v>07/23/2024 04:00:00 AM</v>
      </c>
      <c r="F4903" s="530" t="str">
        <f t="shared" si="156"/>
        <v>Jul</v>
      </c>
    </row>
    <row r="4904" spans="1:6" x14ac:dyDescent="0.35">
      <c r="A4904" s="527">
        <f>Electricity!D4940</f>
        <v>45496</v>
      </c>
      <c r="B4904" s="528">
        <f>Electricity!E4940</f>
        <v>0.20833333333333337</v>
      </c>
      <c r="C4904" s="529">
        <f>Electricity!F4940</f>
        <v>0</v>
      </c>
      <c r="D4904" s="529">
        <f>Electricity!I4940</f>
        <v>0</v>
      </c>
      <c r="E4904" s="531" t="str">
        <f t="shared" si="155"/>
        <v>07/23/2024 05:00:00 AM</v>
      </c>
      <c r="F4904" s="530" t="str">
        <f t="shared" si="156"/>
        <v>Jul</v>
      </c>
    </row>
    <row r="4905" spans="1:6" x14ac:dyDescent="0.35">
      <c r="A4905" s="527">
        <f>Electricity!D4941</f>
        <v>45496</v>
      </c>
      <c r="B4905" s="528">
        <f>Electricity!E4941</f>
        <v>0.25</v>
      </c>
      <c r="C4905" s="529">
        <f>Electricity!F4941</f>
        <v>0</v>
      </c>
      <c r="D4905" s="529">
        <f>Electricity!I4941</f>
        <v>0</v>
      </c>
      <c r="E4905" s="531" t="str">
        <f t="shared" si="155"/>
        <v>07/23/2024 06:00:00 AM</v>
      </c>
      <c r="F4905" s="530" t="str">
        <f t="shared" si="156"/>
        <v>Jul</v>
      </c>
    </row>
    <row r="4906" spans="1:6" x14ac:dyDescent="0.35">
      <c r="A4906" s="527">
        <f>Electricity!D4942</f>
        <v>45496</v>
      </c>
      <c r="B4906" s="528">
        <f>Electricity!E4942</f>
        <v>0.29166666666666669</v>
      </c>
      <c r="C4906" s="529">
        <f>Electricity!F4942</f>
        <v>0</v>
      </c>
      <c r="D4906" s="529">
        <f>Electricity!I4942</f>
        <v>0</v>
      </c>
      <c r="E4906" s="531" t="str">
        <f t="shared" si="155"/>
        <v>07/23/2024 07:00:00 AM</v>
      </c>
      <c r="F4906" s="530" t="str">
        <f t="shared" si="156"/>
        <v>Jul</v>
      </c>
    </row>
    <row r="4907" spans="1:6" x14ac:dyDescent="0.35">
      <c r="A4907" s="527">
        <f>Electricity!D4943</f>
        <v>45496</v>
      </c>
      <c r="B4907" s="528">
        <f>Electricity!E4943</f>
        <v>0.33333333333333337</v>
      </c>
      <c r="C4907" s="529">
        <f>Electricity!F4943</f>
        <v>0</v>
      </c>
      <c r="D4907" s="529">
        <f>Electricity!I4943</f>
        <v>0</v>
      </c>
      <c r="E4907" s="531" t="str">
        <f t="shared" si="155"/>
        <v>07/23/2024 08:00:00 AM</v>
      </c>
      <c r="F4907" s="530" t="str">
        <f t="shared" si="156"/>
        <v>Jul</v>
      </c>
    </row>
    <row r="4908" spans="1:6" x14ac:dyDescent="0.35">
      <c r="A4908" s="527">
        <f>Electricity!D4944</f>
        <v>45496</v>
      </c>
      <c r="B4908" s="528">
        <f>Electricity!E4944</f>
        <v>0.375</v>
      </c>
      <c r="C4908" s="529">
        <f>Electricity!F4944</f>
        <v>0</v>
      </c>
      <c r="D4908" s="529">
        <f>Electricity!I4944</f>
        <v>0</v>
      </c>
      <c r="E4908" s="531" t="str">
        <f t="shared" si="155"/>
        <v>07/23/2024 09:00:00 AM</v>
      </c>
      <c r="F4908" s="530" t="str">
        <f t="shared" si="156"/>
        <v>Jul</v>
      </c>
    </row>
    <row r="4909" spans="1:6" x14ac:dyDescent="0.35">
      <c r="A4909" s="527">
        <f>Electricity!D4945</f>
        <v>45496</v>
      </c>
      <c r="B4909" s="528">
        <f>Electricity!E4945</f>
        <v>0.41666666666666669</v>
      </c>
      <c r="C4909" s="529">
        <f>Electricity!F4945</f>
        <v>0</v>
      </c>
      <c r="D4909" s="529">
        <f>Electricity!I4945</f>
        <v>0</v>
      </c>
      <c r="E4909" s="531" t="str">
        <f t="shared" si="155"/>
        <v>07/23/2024 10:00:00 AM</v>
      </c>
      <c r="F4909" s="530" t="str">
        <f t="shared" si="156"/>
        <v>Jul</v>
      </c>
    </row>
    <row r="4910" spans="1:6" x14ac:dyDescent="0.35">
      <c r="A4910" s="527">
        <f>Electricity!D4946</f>
        <v>45496</v>
      </c>
      <c r="B4910" s="528">
        <f>Electricity!E4946</f>
        <v>0.45833333333333337</v>
      </c>
      <c r="C4910" s="529">
        <f>Electricity!F4946</f>
        <v>0</v>
      </c>
      <c r="D4910" s="529">
        <f>Electricity!I4946</f>
        <v>0</v>
      </c>
      <c r="E4910" s="531" t="str">
        <f t="shared" si="155"/>
        <v>07/23/2024 11:00:00 AM</v>
      </c>
      <c r="F4910" s="530" t="str">
        <f t="shared" si="156"/>
        <v>Jul</v>
      </c>
    </row>
    <row r="4911" spans="1:6" x14ac:dyDescent="0.35">
      <c r="A4911" s="527">
        <f>Electricity!D4947</f>
        <v>45496</v>
      </c>
      <c r="B4911" s="528">
        <f>Electricity!E4947</f>
        <v>0.50000000000000011</v>
      </c>
      <c r="C4911" s="529">
        <f>Electricity!F4947</f>
        <v>0</v>
      </c>
      <c r="D4911" s="529">
        <f>Electricity!I4947</f>
        <v>0</v>
      </c>
      <c r="E4911" s="531" t="str">
        <f t="shared" si="155"/>
        <v>07/23/2024 12:00:00 PM</v>
      </c>
      <c r="F4911" s="530" t="str">
        <f t="shared" si="156"/>
        <v>Jul</v>
      </c>
    </row>
    <row r="4912" spans="1:6" x14ac:dyDescent="0.35">
      <c r="A4912" s="527">
        <f>Electricity!D4948</f>
        <v>45496</v>
      </c>
      <c r="B4912" s="528">
        <f>Electricity!E4948</f>
        <v>0.54166666666666674</v>
      </c>
      <c r="C4912" s="529">
        <f>Electricity!F4948</f>
        <v>0</v>
      </c>
      <c r="D4912" s="529">
        <f>Electricity!I4948</f>
        <v>0</v>
      </c>
      <c r="E4912" s="531" t="str">
        <f t="shared" si="155"/>
        <v>07/23/2024 01:00:00 PM</v>
      </c>
      <c r="F4912" s="530" t="str">
        <f t="shared" si="156"/>
        <v>Jul</v>
      </c>
    </row>
    <row r="4913" spans="1:6" x14ac:dyDescent="0.35">
      <c r="A4913" s="527">
        <f>Electricity!D4949</f>
        <v>45496</v>
      </c>
      <c r="B4913" s="528">
        <f>Electricity!E4949</f>
        <v>0.58333333333333337</v>
      </c>
      <c r="C4913" s="529">
        <f>Electricity!F4949</f>
        <v>0</v>
      </c>
      <c r="D4913" s="529">
        <f>Electricity!I4949</f>
        <v>0</v>
      </c>
      <c r="E4913" s="531" t="str">
        <f t="shared" si="155"/>
        <v>07/23/2024 02:00:00 PM</v>
      </c>
      <c r="F4913" s="530" t="str">
        <f t="shared" si="156"/>
        <v>Jul</v>
      </c>
    </row>
    <row r="4914" spans="1:6" x14ac:dyDescent="0.35">
      <c r="A4914" s="527">
        <f>Electricity!D4950</f>
        <v>45496</v>
      </c>
      <c r="B4914" s="528">
        <f>Electricity!E4950</f>
        <v>0.62500000000000011</v>
      </c>
      <c r="C4914" s="529">
        <f>Electricity!F4950</f>
        <v>0</v>
      </c>
      <c r="D4914" s="529">
        <f>Electricity!I4950</f>
        <v>0</v>
      </c>
      <c r="E4914" s="531" t="str">
        <f t="shared" si="155"/>
        <v>07/23/2024 03:00:00 PM</v>
      </c>
      <c r="F4914" s="530" t="str">
        <f t="shared" si="156"/>
        <v>Jul</v>
      </c>
    </row>
    <row r="4915" spans="1:6" x14ac:dyDescent="0.35">
      <c r="A4915" s="527">
        <f>Electricity!D4951</f>
        <v>45496</v>
      </c>
      <c r="B4915" s="528">
        <f>Electricity!E4951</f>
        <v>0.66666666666666674</v>
      </c>
      <c r="C4915" s="529">
        <f>Electricity!F4951</f>
        <v>0</v>
      </c>
      <c r="D4915" s="529">
        <f>Electricity!I4951</f>
        <v>0</v>
      </c>
      <c r="E4915" s="531" t="str">
        <f t="shared" si="155"/>
        <v>07/23/2024 04:00:00 PM</v>
      </c>
      <c r="F4915" s="530" t="str">
        <f t="shared" si="156"/>
        <v>Jul</v>
      </c>
    </row>
    <row r="4916" spans="1:6" x14ac:dyDescent="0.35">
      <c r="A4916" s="527">
        <f>Electricity!D4952</f>
        <v>45496</v>
      </c>
      <c r="B4916" s="528">
        <f>Electricity!E4952</f>
        <v>0.70833333333333337</v>
      </c>
      <c r="C4916" s="529">
        <f>Electricity!F4952</f>
        <v>0</v>
      </c>
      <c r="D4916" s="529">
        <f>Electricity!I4952</f>
        <v>0</v>
      </c>
      <c r="E4916" s="531" t="str">
        <f t="shared" ref="E4916:E4979" si="157">CONCATENATE(TEXT(A4916,"mm/dd/yyyy")," ",TEXT(B4916,"hh:mm:ss AM/PM"))</f>
        <v>07/23/2024 05:00:00 PM</v>
      </c>
      <c r="F4916" s="530" t="str">
        <f t="shared" si="156"/>
        <v>Jul</v>
      </c>
    </row>
    <row r="4917" spans="1:6" x14ac:dyDescent="0.35">
      <c r="A4917" s="527">
        <f>Electricity!D4953</f>
        <v>45496</v>
      </c>
      <c r="B4917" s="528">
        <f>Electricity!E4953</f>
        <v>0.75000000000000011</v>
      </c>
      <c r="C4917" s="529">
        <f>Electricity!F4953</f>
        <v>0</v>
      </c>
      <c r="D4917" s="529">
        <f>Electricity!I4953</f>
        <v>0</v>
      </c>
      <c r="E4917" s="531" t="str">
        <f t="shared" si="157"/>
        <v>07/23/2024 06:00:00 PM</v>
      </c>
      <c r="F4917" s="530" t="str">
        <f t="shared" si="156"/>
        <v>Jul</v>
      </c>
    </row>
    <row r="4918" spans="1:6" x14ac:dyDescent="0.35">
      <c r="A4918" s="527">
        <f>Electricity!D4954</f>
        <v>45496</v>
      </c>
      <c r="B4918" s="528">
        <f>Electricity!E4954</f>
        <v>0.79166666666666674</v>
      </c>
      <c r="C4918" s="529">
        <f>Electricity!F4954</f>
        <v>0</v>
      </c>
      <c r="D4918" s="529">
        <f>Electricity!I4954</f>
        <v>0</v>
      </c>
      <c r="E4918" s="531" t="str">
        <f t="shared" si="157"/>
        <v>07/23/2024 07:00:00 PM</v>
      </c>
      <c r="F4918" s="530" t="str">
        <f t="shared" si="156"/>
        <v>Jul</v>
      </c>
    </row>
    <row r="4919" spans="1:6" x14ac:dyDescent="0.35">
      <c r="A4919" s="527">
        <f>Electricity!D4955</f>
        <v>45496</v>
      </c>
      <c r="B4919" s="528">
        <f>Electricity!E4955</f>
        <v>0.83333333333333337</v>
      </c>
      <c r="C4919" s="529">
        <f>Electricity!F4955</f>
        <v>0</v>
      </c>
      <c r="D4919" s="529">
        <f>Electricity!I4955</f>
        <v>0</v>
      </c>
      <c r="E4919" s="531" t="str">
        <f t="shared" si="157"/>
        <v>07/23/2024 08:00:00 PM</v>
      </c>
      <c r="F4919" s="530" t="str">
        <f t="shared" si="156"/>
        <v>Jul</v>
      </c>
    </row>
    <row r="4920" spans="1:6" x14ac:dyDescent="0.35">
      <c r="A4920" s="527">
        <f>Electricity!D4956</f>
        <v>45496</v>
      </c>
      <c r="B4920" s="528">
        <f>Electricity!E4956</f>
        <v>0.87500000000000011</v>
      </c>
      <c r="C4920" s="529">
        <f>Electricity!F4956</f>
        <v>0</v>
      </c>
      <c r="D4920" s="529">
        <f>Electricity!I4956</f>
        <v>0</v>
      </c>
      <c r="E4920" s="531" t="str">
        <f t="shared" si="157"/>
        <v>07/23/2024 09:00:00 PM</v>
      </c>
      <c r="F4920" s="530" t="str">
        <f t="shared" si="156"/>
        <v>Jul</v>
      </c>
    </row>
    <row r="4921" spans="1:6" x14ac:dyDescent="0.35">
      <c r="A4921" s="527">
        <f>Electricity!D4957</f>
        <v>45496</v>
      </c>
      <c r="B4921" s="528">
        <f>Electricity!E4957</f>
        <v>0.91666666666666674</v>
      </c>
      <c r="C4921" s="529">
        <f>Electricity!F4957</f>
        <v>0</v>
      </c>
      <c r="D4921" s="529">
        <f>Electricity!I4957</f>
        <v>0</v>
      </c>
      <c r="E4921" s="531" t="str">
        <f t="shared" si="157"/>
        <v>07/23/2024 10:00:00 PM</v>
      </c>
      <c r="F4921" s="530" t="str">
        <f t="shared" si="156"/>
        <v>Jul</v>
      </c>
    </row>
    <row r="4922" spans="1:6" x14ac:dyDescent="0.35">
      <c r="A4922" s="527">
        <f>Electricity!D4958</f>
        <v>45496</v>
      </c>
      <c r="B4922" s="528">
        <f>Electricity!E4958</f>
        <v>0.95833333333333337</v>
      </c>
      <c r="C4922" s="529">
        <f>Electricity!F4958</f>
        <v>0</v>
      </c>
      <c r="D4922" s="529">
        <f>Electricity!I4958</f>
        <v>0</v>
      </c>
      <c r="E4922" s="531" t="str">
        <f t="shared" si="157"/>
        <v>07/23/2024 11:00:00 PM</v>
      </c>
      <c r="F4922" s="530" t="str">
        <f t="shared" si="156"/>
        <v>Jul</v>
      </c>
    </row>
    <row r="4923" spans="1:6" x14ac:dyDescent="0.35">
      <c r="A4923" s="527">
        <f>Electricity!D4959</f>
        <v>45497</v>
      </c>
      <c r="B4923" s="528">
        <f>Electricity!E4959</f>
        <v>3.1225022567582528E-17</v>
      </c>
      <c r="C4923" s="529">
        <f>Electricity!F4959</f>
        <v>0</v>
      </c>
      <c r="D4923" s="529">
        <f>Electricity!I4959</f>
        <v>0</v>
      </c>
      <c r="E4923" s="531" t="str">
        <f t="shared" si="157"/>
        <v>07/24/2024 12:00:00 AM</v>
      </c>
      <c r="F4923" s="530" t="str">
        <f t="shared" si="156"/>
        <v>Jul</v>
      </c>
    </row>
    <row r="4924" spans="1:6" x14ac:dyDescent="0.35">
      <c r="A4924" s="527">
        <f>Electricity!D4960</f>
        <v>45497</v>
      </c>
      <c r="B4924" s="528">
        <f>Electricity!E4960</f>
        <v>4.1666666666666699E-2</v>
      </c>
      <c r="C4924" s="529">
        <f>Electricity!F4960</f>
        <v>0</v>
      </c>
      <c r="D4924" s="529">
        <f>Electricity!I4960</f>
        <v>0</v>
      </c>
      <c r="E4924" s="531" t="str">
        <f t="shared" si="157"/>
        <v>07/24/2024 01:00:00 AM</v>
      </c>
      <c r="F4924" s="530" t="str">
        <f t="shared" si="156"/>
        <v>Jul</v>
      </c>
    </row>
    <row r="4925" spans="1:6" x14ac:dyDescent="0.35">
      <c r="A4925" s="527">
        <f>Electricity!D4961</f>
        <v>45497</v>
      </c>
      <c r="B4925" s="528">
        <f>Electricity!E4961</f>
        <v>8.333333333333337E-2</v>
      </c>
      <c r="C4925" s="529">
        <f>Electricity!F4961</f>
        <v>0</v>
      </c>
      <c r="D4925" s="529">
        <f>Electricity!I4961</f>
        <v>0</v>
      </c>
      <c r="E4925" s="531" t="str">
        <f t="shared" si="157"/>
        <v>07/24/2024 02:00:00 AM</v>
      </c>
      <c r="F4925" s="530" t="str">
        <f t="shared" si="156"/>
        <v>Jul</v>
      </c>
    </row>
    <row r="4926" spans="1:6" x14ac:dyDescent="0.35">
      <c r="A4926" s="527">
        <f>Electricity!D4962</f>
        <v>45497</v>
      </c>
      <c r="B4926" s="528">
        <f>Electricity!E4962</f>
        <v>0.12500000000000006</v>
      </c>
      <c r="C4926" s="529">
        <f>Electricity!F4962</f>
        <v>0</v>
      </c>
      <c r="D4926" s="529">
        <f>Electricity!I4962</f>
        <v>0</v>
      </c>
      <c r="E4926" s="531" t="str">
        <f t="shared" si="157"/>
        <v>07/24/2024 03:00:00 AM</v>
      </c>
      <c r="F4926" s="530" t="str">
        <f t="shared" si="156"/>
        <v>Jul</v>
      </c>
    </row>
    <row r="4927" spans="1:6" x14ac:dyDescent="0.35">
      <c r="A4927" s="527">
        <f>Electricity!D4963</f>
        <v>45497</v>
      </c>
      <c r="B4927" s="528">
        <f>Electricity!E4963</f>
        <v>0.16666666666666669</v>
      </c>
      <c r="C4927" s="529">
        <f>Electricity!F4963</f>
        <v>0</v>
      </c>
      <c r="D4927" s="529">
        <f>Electricity!I4963</f>
        <v>0</v>
      </c>
      <c r="E4927" s="531" t="str">
        <f t="shared" si="157"/>
        <v>07/24/2024 04:00:00 AM</v>
      </c>
      <c r="F4927" s="530" t="str">
        <f t="shared" si="156"/>
        <v>Jul</v>
      </c>
    </row>
    <row r="4928" spans="1:6" x14ac:dyDescent="0.35">
      <c r="A4928" s="527">
        <f>Electricity!D4964</f>
        <v>45497</v>
      </c>
      <c r="B4928" s="528">
        <f>Electricity!E4964</f>
        <v>0.20833333333333337</v>
      </c>
      <c r="C4928" s="529">
        <f>Electricity!F4964</f>
        <v>0</v>
      </c>
      <c r="D4928" s="529">
        <f>Electricity!I4964</f>
        <v>0</v>
      </c>
      <c r="E4928" s="531" t="str">
        <f t="shared" si="157"/>
        <v>07/24/2024 05:00:00 AM</v>
      </c>
      <c r="F4928" s="530" t="str">
        <f t="shared" si="156"/>
        <v>Jul</v>
      </c>
    </row>
    <row r="4929" spans="1:6" x14ac:dyDescent="0.35">
      <c r="A4929" s="527">
        <f>Electricity!D4965</f>
        <v>45497</v>
      </c>
      <c r="B4929" s="528">
        <f>Electricity!E4965</f>
        <v>0.25</v>
      </c>
      <c r="C4929" s="529">
        <f>Electricity!F4965</f>
        <v>0</v>
      </c>
      <c r="D4929" s="529">
        <f>Electricity!I4965</f>
        <v>0</v>
      </c>
      <c r="E4929" s="531" t="str">
        <f t="shared" si="157"/>
        <v>07/24/2024 06:00:00 AM</v>
      </c>
      <c r="F4929" s="530" t="str">
        <f t="shared" si="156"/>
        <v>Jul</v>
      </c>
    </row>
    <row r="4930" spans="1:6" x14ac:dyDescent="0.35">
      <c r="A4930" s="527">
        <f>Electricity!D4966</f>
        <v>45497</v>
      </c>
      <c r="B4930" s="528">
        <f>Electricity!E4966</f>
        <v>0.29166666666666669</v>
      </c>
      <c r="C4930" s="529">
        <f>Electricity!F4966</f>
        <v>0</v>
      </c>
      <c r="D4930" s="529">
        <f>Electricity!I4966</f>
        <v>0</v>
      </c>
      <c r="E4930" s="531" t="str">
        <f t="shared" si="157"/>
        <v>07/24/2024 07:00:00 AM</v>
      </c>
      <c r="F4930" s="530" t="str">
        <f t="shared" si="156"/>
        <v>Jul</v>
      </c>
    </row>
    <row r="4931" spans="1:6" x14ac:dyDescent="0.35">
      <c r="A4931" s="527">
        <f>Electricity!D4967</f>
        <v>45497</v>
      </c>
      <c r="B4931" s="528">
        <f>Electricity!E4967</f>
        <v>0.33333333333333337</v>
      </c>
      <c r="C4931" s="529">
        <f>Electricity!F4967</f>
        <v>0</v>
      </c>
      <c r="D4931" s="529">
        <f>Electricity!I4967</f>
        <v>0</v>
      </c>
      <c r="E4931" s="531" t="str">
        <f t="shared" si="157"/>
        <v>07/24/2024 08:00:00 AM</v>
      </c>
      <c r="F4931" s="530" t="str">
        <f t="shared" ref="F4931:F4994" si="158">TEXT(A4931,"mmm")</f>
        <v>Jul</v>
      </c>
    </row>
    <row r="4932" spans="1:6" x14ac:dyDescent="0.35">
      <c r="A4932" s="527">
        <f>Electricity!D4968</f>
        <v>45497</v>
      </c>
      <c r="B4932" s="528">
        <f>Electricity!E4968</f>
        <v>0.375</v>
      </c>
      <c r="C4932" s="529">
        <f>Electricity!F4968</f>
        <v>0</v>
      </c>
      <c r="D4932" s="529">
        <f>Electricity!I4968</f>
        <v>0</v>
      </c>
      <c r="E4932" s="531" t="str">
        <f t="shared" si="157"/>
        <v>07/24/2024 09:00:00 AM</v>
      </c>
      <c r="F4932" s="530" t="str">
        <f t="shared" si="158"/>
        <v>Jul</v>
      </c>
    </row>
    <row r="4933" spans="1:6" x14ac:dyDescent="0.35">
      <c r="A4933" s="527">
        <f>Electricity!D4969</f>
        <v>45497</v>
      </c>
      <c r="B4933" s="528">
        <f>Electricity!E4969</f>
        <v>0.41666666666666669</v>
      </c>
      <c r="C4933" s="529">
        <f>Electricity!F4969</f>
        <v>0</v>
      </c>
      <c r="D4933" s="529">
        <f>Electricity!I4969</f>
        <v>0</v>
      </c>
      <c r="E4933" s="531" t="str">
        <f t="shared" si="157"/>
        <v>07/24/2024 10:00:00 AM</v>
      </c>
      <c r="F4933" s="530" t="str">
        <f t="shared" si="158"/>
        <v>Jul</v>
      </c>
    </row>
    <row r="4934" spans="1:6" x14ac:dyDescent="0.35">
      <c r="A4934" s="527">
        <f>Electricity!D4970</f>
        <v>45497</v>
      </c>
      <c r="B4934" s="528">
        <f>Electricity!E4970</f>
        <v>0.45833333333333337</v>
      </c>
      <c r="C4934" s="529">
        <f>Electricity!F4970</f>
        <v>0</v>
      </c>
      <c r="D4934" s="529">
        <f>Electricity!I4970</f>
        <v>0</v>
      </c>
      <c r="E4934" s="531" t="str">
        <f t="shared" si="157"/>
        <v>07/24/2024 11:00:00 AM</v>
      </c>
      <c r="F4934" s="530" t="str">
        <f t="shared" si="158"/>
        <v>Jul</v>
      </c>
    </row>
    <row r="4935" spans="1:6" x14ac:dyDescent="0.35">
      <c r="A4935" s="527">
        <f>Electricity!D4971</f>
        <v>45497</v>
      </c>
      <c r="B4935" s="528">
        <f>Electricity!E4971</f>
        <v>0.50000000000000011</v>
      </c>
      <c r="C4935" s="529">
        <f>Electricity!F4971</f>
        <v>0</v>
      </c>
      <c r="D4935" s="529">
        <f>Electricity!I4971</f>
        <v>0</v>
      </c>
      <c r="E4935" s="531" t="str">
        <f t="shared" si="157"/>
        <v>07/24/2024 12:00:00 PM</v>
      </c>
      <c r="F4935" s="530" t="str">
        <f t="shared" si="158"/>
        <v>Jul</v>
      </c>
    </row>
    <row r="4936" spans="1:6" x14ac:dyDescent="0.35">
      <c r="A4936" s="527">
        <f>Electricity!D4972</f>
        <v>45497</v>
      </c>
      <c r="B4936" s="528">
        <f>Electricity!E4972</f>
        <v>0.54166666666666674</v>
      </c>
      <c r="C4936" s="529">
        <f>Electricity!F4972</f>
        <v>0</v>
      </c>
      <c r="D4936" s="529">
        <f>Electricity!I4972</f>
        <v>0</v>
      </c>
      <c r="E4936" s="531" t="str">
        <f t="shared" si="157"/>
        <v>07/24/2024 01:00:00 PM</v>
      </c>
      <c r="F4936" s="530" t="str">
        <f t="shared" si="158"/>
        <v>Jul</v>
      </c>
    </row>
    <row r="4937" spans="1:6" x14ac:dyDescent="0.35">
      <c r="A4937" s="527">
        <f>Electricity!D4973</f>
        <v>45497</v>
      </c>
      <c r="B4937" s="528">
        <f>Electricity!E4973</f>
        <v>0.58333333333333337</v>
      </c>
      <c r="C4937" s="529">
        <f>Electricity!F4973</f>
        <v>0</v>
      </c>
      <c r="D4937" s="529">
        <f>Electricity!I4973</f>
        <v>0</v>
      </c>
      <c r="E4937" s="531" t="str">
        <f t="shared" si="157"/>
        <v>07/24/2024 02:00:00 PM</v>
      </c>
      <c r="F4937" s="530" t="str">
        <f t="shared" si="158"/>
        <v>Jul</v>
      </c>
    </row>
    <row r="4938" spans="1:6" x14ac:dyDescent="0.35">
      <c r="A4938" s="527">
        <f>Electricity!D4974</f>
        <v>45497</v>
      </c>
      <c r="B4938" s="528">
        <f>Electricity!E4974</f>
        <v>0.62500000000000011</v>
      </c>
      <c r="C4938" s="529">
        <f>Electricity!F4974</f>
        <v>0</v>
      </c>
      <c r="D4938" s="529">
        <f>Electricity!I4974</f>
        <v>0</v>
      </c>
      <c r="E4938" s="531" t="str">
        <f t="shared" si="157"/>
        <v>07/24/2024 03:00:00 PM</v>
      </c>
      <c r="F4938" s="530" t="str">
        <f t="shared" si="158"/>
        <v>Jul</v>
      </c>
    </row>
    <row r="4939" spans="1:6" x14ac:dyDescent="0.35">
      <c r="A4939" s="527">
        <f>Electricity!D4975</f>
        <v>45497</v>
      </c>
      <c r="B4939" s="528">
        <f>Electricity!E4975</f>
        <v>0.66666666666666674</v>
      </c>
      <c r="C4939" s="529">
        <f>Electricity!F4975</f>
        <v>0</v>
      </c>
      <c r="D4939" s="529">
        <f>Electricity!I4975</f>
        <v>0</v>
      </c>
      <c r="E4939" s="531" t="str">
        <f t="shared" si="157"/>
        <v>07/24/2024 04:00:00 PM</v>
      </c>
      <c r="F4939" s="530" t="str">
        <f t="shared" si="158"/>
        <v>Jul</v>
      </c>
    </row>
    <row r="4940" spans="1:6" x14ac:dyDescent="0.35">
      <c r="A4940" s="527">
        <f>Electricity!D4976</f>
        <v>45497</v>
      </c>
      <c r="B4940" s="528">
        <f>Electricity!E4976</f>
        <v>0.70833333333333337</v>
      </c>
      <c r="C4940" s="529">
        <f>Electricity!F4976</f>
        <v>0</v>
      </c>
      <c r="D4940" s="529">
        <f>Electricity!I4976</f>
        <v>0</v>
      </c>
      <c r="E4940" s="531" t="str">
        <f t="shared" si="157"/>
        <v>07/24/2024 05:00:00 PM</v>
      </c>
      <c r="F4940" s="530" t="str">
        <f t="shared" si="158"/>
        <v>Jul</v>
      </c>
    </row>
    <row r="4941" spans="1:6" x14ac:dyDescent="0.35">
      <c r="A4941" s="527">
        <f>Electricity!D4977</f>
        <v>45497</v>
      </c>
      <c r="B4941" s="528">
        <f>Electricity!E4977</f>
        <v>0.75000000000000011</v>
      </c>
      <c r="C4941" s="529">
        <f>Electricity!F4977</f>
        <v>0</v>
      </c>
      <c r="D4941" s="529">
        <f>Electricity!I4977</f>
        <v>0</v>
      </c>
      <c r="E4941" s="531" t="str">
        <f t="shared" si="157"/>
        <v>07/24/2024 06:00:00 PM</v>
      </c>
      <c r="F4941" s="530" t="str">
        <f t="shared" si="158"/>
        <v>Jul</v>
      </c>
    </row>
    <row r="4942" spans="1:6" x14ac:dyDescent="0.35">
      <c r="A4942" s="527">
        <f>Electricity!D4978</f>
        <v>45497</v>
      </c>
      <c r="B4942" s="528">
        <f>Electricity!E4978</f>
        <v>0.79166666666666674</v>
      </c>
      <c r="C4942" s="529">
        <f>Electricity!F4978</f>
        <v>0</v>
      </c>
      <c r="D4942" s="529">
        <f>Electricity!I4978</f>
        <v>0</v>
      </c>
      <c r="E4942" s="531" t="str">
        <f t="shared" si="157"/>
        <v>07/24/2024 07:00:00 PM</v>
      </c>
      <c r="F4942" s="530" t="str">
        <f t="shared" si="158"/>
        <v>Jul</v>
      </c>
    </row>
    <row r="4943" spans="1:6" x14ac:dyDescent="0.35">
      <c r="A4943" s="527">
        <f>Electricity!D4979</f>
        <v>45497</v>
      </c>
      <c r="B4943" s="528">
        <f>Electricity!E4979</f>
        <v>0.83333333333333337</v>
      </c>
      <c r="C4943" s="529">
        <f>Electricity!F4979</f>
        <v>0</v>
      </c>
      <c r="D4943" s="529">
        <f>Electricity!I4979</f>
        <v>0</v>
      </c>
      <c r="E4943" s="531" t="str">
        <f t="shared" si="157"/>
        <v>07/24/2024 08:00:00 PM</v>
      </c>
      <c r="F4943" s="530" t="str">
        <f t="shared" si="158"/>
        <v>Jul</v>
      </c>
    </row>
    <row r="4944" spans="1:6" x14ac:dyDescent="0.35">
      <c r="A4944" s="527">
        <f>Electricity!D4980</f>
        <v>45497</v>
      </c>
      <c r="B4944" s="528">
        <f>Electricity!E4980</f>
        <v>0.87500000000000011</v>
      </c>
      <c r="C4944" s="529">
        <f>Electricity!F4980</f>
        <v>0</v>
      </c>
      <c r="D4944" s="529">
        <f>Electricity!I4980</f>
        <v>0</v>
      </c>
      <c r="E4944" s="531" t="str">
        <f t="shared" si="157"/>
        <v>07/24/2024 09:00:00 PM</v>
      </c>
      <c r="F4944" s="530" t="str">
        <f t="shared" si="158"/>
        <v>Jul</v>
      </c>
    </row>
    <row r="4945" spans="1:6" x14ac:dyDescent="0.35">
      <c r="A4945" s="527">
        <f>Electricity!D4981</f>
        <v>45497</v>
      </c>
      <c r="B4945" s="528">
        <f>Electricity!E4981</f>
        <v>0.91666666666666674</v>
      </c>
      <c r="C4945" s="529">
        <f>Electricity!F4981</f>
        <v>0</v>
      </c>
      <c r="D4945" s="529">
        <f>Electricity!I4981</f>
        <v>0</v>
      </c>
      <c r="E4945" s="531" t="str">
        <f t="shared" si="157"/>
        <v>07/24/2024 10:00:00 PM</v>
      </c>
      <c r="F4945" s="530" t="str">
        <f t="shared" si="158"/>
        <v>Jul</v>
      </c>
    </row>
    <row r="4946" spans="1:6" x14ac:dyDescent="0.35">
      <c r="A4946" s="527">
        <f>Electricity!D4982</f>
        <v>45497</v>
      </c>
      <c r="B4946" s="528">
        <f>Electricity!E4982</f>
        <v>0.95833333333333337</v>
      </c>
      <c r="C4946" s="529">
        <f>Electricity!F4982</f>
        <v>0</v>
      </c>
      <c r="D4946" s="529">
        <f>Electricity!I4982</f>
        <v>0</v>
      </c>
      <c r="E4946" s="531" t="str">
        <f t="shared" si="157"/>
        <v>07/24/2024 11:00:00 PM</v>
      </c>
      <c r="F4946" s="530" t="str">
        <f t="shared" si="158"/>
        <v>Jul</v>
      </c>
    </row>
    <row r="4947" spans="1:6" x14ac:dyDescent="0.35">
      <c r="A4947" s="527">
        <f>Electricity!D4983</f>
        <v>45498</v>
      </c>
      <c r="B4947" s="528">
        <f>Electricity!E4983</f>
        <v>3.1225022567582528E-17</v>
      </c>
      <c r="C4947" s="529">
        <f>Electricity!F4983</f>
        <v>0</v>
      </c>
      <c r="D4947" s="529">
        <f>Electricity!I4983</f>
        <v>0</v>
      </c>
      <c r="E4947" s="531" t="str">
        <f t="shared" si="157"/>
        <v>07/25/2024 12:00:00 AM</v>
      </c>
      <c r="F4947" s="530" t="str">
        <f t="shared" si="158"/>
        <v>Jul</v>
      </c>
    </row>
    <row r="4948" spans="1:6" x14ac:dyDescent="0.35">
      <c r="A4948" s="527">
        <f>Electricity!D4984</f>
        <v>45498</v>
      </c>
      <c r="B4948" s="528">
        <f>Electricity!E4984</f>
        <v>4.1666666666666699E-2</v>
      </c>
      <c r="C4948" s="529">
        <f>Electricity!F4984</f>
        <v>0</v>
      </c>
      <c r="D4948" s="529">
        <f>Electricity!I4984</f>
        <v>0</v>
      </c>
      <c r="E4948" s="531" t="str">
        <f t="shared" si="157"/>
        <v>07/25/2024 01:00:00 AM</v>
      </c>
      <c r="F4948" s="530" t="str">
        <f t="shared" si="158"/>
        <v>Jul</v>
      </c>
    </row>
    <row r="4949" spans="1:6" x14ac:dyDescent="0.35">
      <c r="A4949" s="527">
        <f>Electricity!D4985</f>
        <v>45498</v>
      </c>
      <c r="B4949" s="528">
        <f>Electricity!E4985</f>
        <v>8.333333333333337E-2</v>
      </c>
      <c r="C4949" s="529">
        <f>Electricity!F4985</f>
        <v>0</v>
      </c>
      <c r="D4949" s="529">
        <f>Electricity!I4985</f>
        <v>0</v>
      </c>
      <c r="E4949" s="531" t="str">
        <f t="shared" si="157"/>
        <v>07/25/2024 02:00:00 AM</v>
      </c>
      <c r="F4949" s="530" t="str">
        <f t="shared" si="158"/>
        <v>Jul</v>
      </c>
    </row>
    <row r="4950" spans="1:6" x14ac:dyDescent="0.35">
      <c r="A4950" s="527">
        <f>Electricity!D4986</f>
        <v>45498</v>
      </c>
      <c r="B4950" s="528">
        <f>Electricity!E4986</f>
        <v>0.12500000000000006</v>
      </c>
      <c r="C4950" s="529">
        <f>Electricity!F4986</f>
        <v>0</v>
      </c>
      <c r="D4950" s="529">
        <f>Electricity!I4986</f>
        <v>0</v>
      </c>
      <c r="E4950" s="531" t="str">
        <f t="shared" si="157"/>
        <v>07/25/2024 03:00:00 AM</v>
      </c>
      <c r="F4950" s="530" t="str">
        <f t="shared" si="158"/>
        <v>Jul</v>
      </c>
    </row>
    <row r="4951" spans="1:6" x14ac:dyDescent="0.35">
      <c r="A4951" s="527">
        <f>Electricity!D4987</f>
        <v>45498</v>
      </c>
      <c r="B4951" s="528">
        <f>Electricity!E4987</f>
        <v>0.16666666666666669</v>
      </c>
      <c r="C4951" s="529">
        <f>Electricity!F4987</f>
        <v>0</v>
      </c>
      <c r="D4951" s="529">
        <f>Electricity!I4987</f>
        <v>0</v>
      </c>
      <c r="E4951" s="531" t="str">
        <f t="shared" si="157"/>
        <v>07/25/2024 04:00:00 AM</v>
      </c>
      <c r="F4951" s="530" t="str">
        <f t="shared" si="158"/>
        <v>Jul</v>
      </c>
    </row>
    <row r="4952" spans="1:6" x14ac:dyDescent="0.35">
      <c r="A4952" s="527">
        <f>Electricity!D4988</f>
        <v>45498</v>
      </c>
      <c r="B4952" s="528">
        <f>Electricity!E4988</f>
        <v>0.20833333333333337</v>
      </c>
      <c r="C4952" s="529">
        <f>Electricity!F4988</f>
        <v>0</v>
      </c>
      <c r="D4952" s="529">
        <f>Electricity!I4988</f>
        <v>0</v>
      </c>
      <c r="E4952" s="531" t="str">
        <f t="shared" si="157"/>
        <v>07/25/2024 05:00:00 AM</v>
      </c>
      <c r="F4952" s="530" t="str">
        <f t="shared" si="158"/>
        <v>Jul</v>
      </c>
    </row>
    <row r="4953" spans="1:6" x14ac:dyDescent="0.35">
      <c r="A4953" s="527">
        <f>Electricity!D4989</f>
        <v>45498</v>
      </c>
      <c r="B4953" s="528">
        <f>Electricity!E4989</f>
        <v>0.25</v>
      </c>
      <c r="C4953" s="529">
        <f>Electricity!F4989</f>
        <v>0</v>
      </c>
      <c r="D4953" s="529">
        <f>Electricity!I4989</f>
        <v>0</v>
      </c>
      <c r="E4953" s="531" t="str">
        <f t="shared" si="157"/>
        <v>07/25/2024 06:00:00 AM</v>
      </c>
      <c r="F4953" s="530" t="str">
        <f t="shared" si="158"/>
        <v>Jul</v>
      </c>
    </row>
    <row r="4954" spans="1:6" x14ac:dyDescent="0.35">
      <c r="A4954" s="527">
        <f>Electricity!D4990</f>
        <v>45498</v>
      </c>
      <c r="B4954" s="528">
        <f>Electricity!E4990</f>
        <v>0.29166666666666669</v>
      </c>
      <c r="C4954" s="529">
        <f>Electricity!F4990</f>
        <v>0</v>
      </c>
      <c r="D4954" s="529">
        <f>Electricity!I4990</f>
        <v>0</v>
      </c>
      <c r="E4954" s="531" t="str">
        <f t="shared" si="157"/>
        <v>07/25/2024 07:00:00 AM</v>
      </c>
      <c r="F4954" s="530" t="str">
        <f t="shared" si="158"/>
        <v>Jul</v>
      </c>
    </row>
    <row r="4955" spans="1:6" x14ac:dyDescent="0.35">
      <c r="A4955" s="527">
        <f>Electricity!D4991</f>
        <v>45498</v>
      </c>
      <c r="B4955" s="528">
        <f>Electricity!E4991</f>
        <v>0.33333333333333337</v>
      </c>
      <c r="C4955" s="529">
        <f>Electricity!F4991</f>
        <v>0</v>
      </c>
      <c r="D4955" s="529">
        <f>Electricity!I4991</f>
        <v>0</v>
      </c>
      <c r="E4955" s="531" t="str">
        <f t="shared" si="157"/>
        <v>07/25/2024 08:00:00 AM</v>
      </c>
      <c r="F4955" s="530" t="str">
        <f t="shared" si="158"/>
        <v>Jul</v>
      </c>
    </row>
    <row r="4956" spans="1:6" x14ac:dyDescent="0.35">
      <c r="A4956" s="527">
        <f>Electricity!D4992</f>
        <v>45498</v>
      </c>
      <c r="B4956" s="528">
        <f>Electricity!E4992</f>
        <v>0.375</v>
      </c>
      <c r="C4956" s="529">
        <f>Electricity!F4992</f>
        <v>0</v>
      </c>
      <c r="D4956" s="529">
        <f>Electricity!I4992</f>
        <v>0</v>
      </c>
      <c r="E4956" s="531" t="str">
        <f t="shared" si="157"/>
        <v>07/25/2024 09:00:00 AM</v>
      </c>
      <c r="F4956" s="530" t="str">
        <f t="shared" si="158"/>
        <v>Jul</v>
      </c>
    </row>
    <row r="4957" spans="1:6" x14ac:dyDescent="0.35">
      <c r="A4957" s="527">
        <f>Electricity!D4993</f>
        <v>45498</v>
      </c>
      <c r="B4957" s="528">
        <f>Electricity!E4993</f>
        <v>0.41666666666666669</v>
      </c>
      <c r="C4957" s="529">
        <f>Electricity!F4993</f>
        <v>0</v>
      </c>
      <c r="D4957" s="529">
        <f>Electricity!I4993</f>
        <v>0</v>
      </c>
      <c r="E4957" s="531" t="str">
        <f t="shared" si="157"/>
        <v>07/25/2024 10:00:00 AM</v>
      </c>
      <c r="F4957" s="530" t="str">
        <f t="shared" si="158"/>
        <v>Jul</v>
      </c>
    </row>
    <row r="4958" spans="1:6" x14ac:dyDescent="0.35">
      <c r="A4958" s="527">
        <f>Electricity!D4994</f>
        <v>45498</v>
      </c>
      <c r="B4958" s="528">
        <f>Electricity!E4994</f>
        <v>0.45833333333333337</v>
      </c>
      <c r="C4958" s="529">
        <f>Electricity!F4994</f>
        <v>0</v>
      </c>
      <c r="D4958" s="529">
        <f>Electricity!I4994</f>
        <v>0</v>
      </c>
      <c r="E4958" s="531" t="str">
        <f t="shared" si="157"/>
        <v>07/25/2024 11:00:00 AM</v>
      </c>
      <c r="F4958" s="530" t="str">
        <f t="shared" si="158"/>
        <v>Jul</v>
      </c>
    </row>
    <row r="4959" spans="1:6" x14ac:dyDescent="0.35">
      <c r="A4959" s="527">
        <f>Electricity!D4995</f>
        <v>45498</v>
      </c>
      <c r="B4959" s="528">
        <f>Electricity!E4995</f>
        <v>0.50000000000000011</v>
      </c>
      <c r="C4959" s="529">
        <f>Electricity!F4995</f>
        <v>0</v>
      </c>
      <c r="D4959" s="529">
        <f>Electricity!I4995</f>
        <v>0</v>
      </c>
      <c r="E4959" s="531" t="str">
        <f t="shared" si="157"/>
        <v>07/25/2024 12:00:00 PM</v>
      </c>
      <c r="F4959" s="530" t="str">
        <f t="shared" si="158"/>
        <v>Jul</v>
      </c>
    </row>
    <row r="4960" spans="1:6" x14ac:dyDescent="0.35">
      <c r="A4960" s="527">
        <f>Electricity!D4996</f>
        <v>45498</v>
      </c>
      <c r="B4960" s="528">
        <f>Electricity!E4996</f>
        <v>0.54166666666666674</v>
      </c>
      <c r="C4960" s="529">
        <f>Electricity!F4996</f>
        <v>0</v>
      </c>
      <c r="D4960" s="529">
        <f>Electricity!I4996</f>
        <v>0</v>
      </c>
      <c r="E4960" s="531" t="str">
        <f t="shared" si="157"/>
        <v>07/25/2024 01:00:00 PM</v>
      </c>
      <c r="F4960" s="530" t="str">
        <f t="shared" si="158"/>
        <v>Jul</v>
      </c>
    </row>
    <row r="4961" spans="1:6" x14ac:dyDescent="0.35">
      <c r="A4961" s="527">
        <f>Electricity!D4997</f>
        <v>45498</v>
      </c>
      <c r="B4961" s="528">
        <f>Electricity!E4997</f>
        <v>0.58333333333333337</v>
      </c>
      <c r="C4961" s="529">
        <f>Electricity!F4997</f>
        <v>0</v>
      </c>
      <c r="D4961" s="529">
        <f>Electricity!I4997</f>
        <v>0</v>
      </c>
      <c r="E4961" s="531" t="str">
        <f t="shared" si="157"/>
        <v>07/25/2024 02:00:00 PM</v>
      </c>
      <c r="F4961" s="530" t="str">
        <f t="shared" si="158"/>
        <v>Jul</v>
      </c>
    </row>
    <row r="4962" spans="1:6" x14ac:dyDescent="0.35">
      <c r="A4962" s="527">
        <f>Electricity!D4998</f>
        <v>45498</v>
      </c>
      <c r="B4962" s="528">
        <f>Electricity!E4998</f>
        <v>0.62500000000000011</v>
      </c>
      <c r="C4962" s="529">
        <f>Electricity!F4998</f>
        <v>0</v>
      </c>
      <c r="D4962" s="529">
        <f>Electricity!I4998</f>
        <v>0</v>
      </c>
      <c r="E4962" s="531" t="str">
        <f t="shared" si="157"/>
        <v>07/25/2024 03:00:00 PM</v>
      </c>
      <c r="F4962" s="530" t="str">
        <f t="shared" si="158"/>
        <v>Jul</v>
      </c>
    </row>
    <row r="4963" spans="1:6" x14ac:dyDescent="0.35">
      <c r="A4963" s="527">
        <f>Electricity!D4999</f>
        <v>45498</v>
      </c>
      <c r="B4963" s="528">
        <f>Electricity!E4999</f>
        <v>0.66666666666666674</v>
      </c>
      <c r="C4963" s="529">
        <f>Electricity!F4999</f>
        <v>0</v>
      </c>
      <c r="D4963" s="529">
        <f>Electricity!I4999</f>
        <v>0</v>
      </c>
      <c r="E4963" s="531" t="str">
        <f t="shared" si="157"/>
        <v>07/25/2024 04:00:00 PM</v>
      </c>
      <c r="F4963" s="530" t="str">
        <f t="shared" si="158"/>
        <v>Jul</v>
      </c>
    </row>
    <row r="4964" spans="1:6" x14ac:dyDescent="0.35">
      <c r="A4964" s="527">
        <f>Electricity!D5000</f>
        <v>45498</v>
      </c>
      <c r="B4964" s="528">
        <f>Electricity!E5000</f>
        <v>0.70833333333333337</v>
      </c>
      <c r="C4964" s="529">
        <f>Electricity!F5000</f>
        <v>0</v>
      </c>
      <c r="D4964" s="529">
        <f>Electricity!I5000</f>
        <v>0</v>
      </c>
      <c r="E4964" s="531" t="str">
        <f t="shared" si="157"/>
        <v>07/25/2024 05:00:00 PM</v>
      </c>
      <c r="F4964" s="530" t="str">
        <f t="shared" si="158"/>
        <v>Jul</v>
      </c>
    </row>
    <row r="4965" spans="1:6" x14ac:dyDescent="0.35">
      <c r="A4965" s="527">
        <f>Electricity!D5001</f>
        <v>45498</v>
      </c>
      <c r="B4965" s="528">
        <f>Electricity!E5001</f>
        <v>0.75000000000000011</v>
      </c>
      <c r="C4965" s="529">
        <f>Electricity!F5001</f>
        <v>0</v>
      </c>
      <c r="D4965" s="529">
        <f>Electricity!I5001</f>
        <v>0</v>
      </c>
      <c r="E4965" s="531" t="str">
        <f t="shared" si="157"/>
        <v>07/25/2024 06:00:00 PM</v>
      </c>
      <c r="F4965" s="530" t="str">
        <f t="shared" si="158"/>
        <v>Jul</v>
      </c>
    </row>
    <row r="4966" spans="1:6" x14ac:dyDescent="0.35">
      <c r="A4966" s="527">
        <f>Electricity!D5002</f>
        <v>45498</v>
      </c>
      <c r="B4966" s="528">
        <f>Electricity!E5002</f>
        <v>0.79166666666666674</v>
      </c>
      <c r="C4966" s="529">
        <f>Electricity!F5002</f>
        <v>0</v>
      </c>
      <c r="D4966" s="529">
        <f>Electricity!I5002</f>
        <v>0</v>
      </c>
      <c r="E4966" s="531" t="str">
        <f t="shared" si="157"/>
        <v>07/25/2024 07:00:00 PM</v>
      </c>
      <c r="F4966" s="530" t="str">
        <f t="shared" si="158"/>
        <v>Jul</v>
      </c>
    </row>
    <row r="4967" spans="1:6" x14ac:dyDescent="0.35">
      <c r="A4967" s="527">
        <f>Electricity!D5003</f>
        <v>45498</v>
      </c>
      <c r="B4967" s="528">
        <f>Electricity!E5003</f>
        <v>0.83333333333333337</v>
      </c>
      <c r="C4967" s="529">
        <f>Electricity!F5003</f>
        <v>0</v>
      </c>
      <c r="D4967" s="529">
        <f>Electricity!I5003</f>
        <v>0</v>
      </c>
      <c r="E4967" s="531" t="str">
        <f t="shared" si="157"/>
        <v>07/25/2024 08:00:00 PM</v>
      </c>
      <c r="F4967" s="530" t="str">
        <f t="shared" si="158"/>
        <v>Jul</v>
      </c>
    </row>
    <row r="4968" spans="1:6" x14ac:dyDescent="0.35">
      <c r="A4968" s="527">
        <f>Electricity!D5004</f>
        <v>45498</v>
      </c>
      <c r="B4968" s="528">
        <f>Electricity!E5004</f>
        <v>0.87500000000000011</v>
      </c>
      <c r="C4968" s="529">
        <f>Electricity!F5004</f>
        <v>0</v>
      </c>
      <c r="D4968" s="529">
        <f>Electricity!I5004</f>
        <v>0</v>
      </c>
      <c r="E4968" s="531" t="str">
        <f t="shared" si="157"/>
        <v>07/25/2024 09:00:00 PM</v>
      </c>
      <c r="F4968" s="530" t="str">
        <f t="shared" si="158"/>
        <v>Jul</v>
      </c>
    </row>
    <row r="4969" spans="1:6" x14ac:dyDescent="0.35">
      <c r="A4969" s="527">
        <f>Electricity!D5005</f>
        <v>45498</v>
      </c>
      <c r="B4969" s="528">
        <f>Electricity!E5005</f>
        <v>0.91666666666666674</v>
      </c>
      <c r="C4969" s="529">
        <f>Electricity!F5005</f>
        <v>0</v>
      </c>
      <c r="D4969" s="529">
        <f>Electricity!I5005</f>
        <v>0</v>
      </c>
      <c r="E4969" s="531" t="str">
        <f t="shared" si="157"/>
        <v>07/25/2024 10:00:00 PM</v>
      </c>
      <c r="F4969" s="530" t="str">
        <f t="shared" si="158"/>
        <v>Jul</v>
      </c>
    </row>
    <row r="4970" spans="1:6" x14ac:dyDescent="0.35">
      <c r="A4970" s="527">
        <f>Electricity!D5006</f>
        <v>45498</v>
      </c>
      <c r="B4970" s="528">
        <f>Electricity!E5006</f>
        <v>0.95833333333333337</v>
      </c>
      <c r="C4970" s="529">
        <f>Electricity!F5006</f>
        <v>0</v>
      </c>
      <c r="D4970" s="529">
        <f>Electricity!I5006</f>
        <v>0</v>
      </c>
      <c r="E4970" s="531" t="str">
        <f t="shared" si="157"/>
        <v>07/25/2024 11:00:00 PM</v>
      </c>
      <c r="F4970" s="530" t="str">
        <f t="shared" si="158"/>
        <v>Jul</v>
      </c>
    </row>
    <row r="4971" spans="1:6" x14ac:dyDescent="0.35">
      <c r="A4971" s="527">
        <f>Electricity!D5007</f>
        <v>45499</v>
      </c>
      <c r="B4971" s="528">
        <f>Electricity!E5007</f>
        <v>3.1225022567582528E-17</v>
      </c>
      <c r="C4971" s="529">
        <f>Electricity!F5007</f>
        <v>0</v>
      </c>
      <c r="D4971" s="529">
        <f>Electricity!I5007</f>
        <v>0</v>
      </c>
      <c r="E4971" s="531" t="str">
        <f t="shared" si="157"/>
        <v>07/26/2024 12:00:00 AM</v>
      </c>
      <c r="F4971" s="530" t="str">
        <f t="shared" si="158"/>
        <v>Jul</v>
      </c>
    </row>
    <row r="4972" spans="1:6" x14ac:dyDescent="0.35">
      <c r="A4972" s="527">
        <f>Electricity!D5008</f>
        <v>45499</v>
      </c>
      <c r="B4972" s="528">
        <f>Electricity!E5008</f>
        <v>4.1666666666666699E-2</v>
      </c>
      <c r="C4972" s="529">
        <f>Electricity!F5008</f>
        <v>0</v>
      </c>
      <c r="D4972" s="529">
        <f>Electricity!I5008</f>
        <v>0</v>
      </c>
      <c r="E4972" s="531" t="str">
        <f t="shared" si="157"/>
        <v>07/26/2024 01:00:00 AM</v>
      </c>
      <c r="F4972" s="530" t="str">
        <f t="shared" si="158"/>
        <v>Jul</v>
      </c>
    </row>
    <row r="4973" spans="1:6" x14ac:dyDescent="0.35">
      <c r="A4973" s="527">
        <f>Electricity!D5009</f>
        <v>45499</v>
      </c>
      <c r="B4973" s="528">
        <f>Electricity!E5009</f>
        <v>8.333333333333337E-2</v>
      </c>
      <c r="C4973" s="529">
        <f>Electricity!F5009</f>
        <v>0</v>
      </c>
      <c r="D4973" s="529">
        <f>Electricity!I5009</f>
        <v>0</v>
      </c>
      <c r="E4973" s="531" t="str">
        <f t="shared" si="157"/>
        <v>07/26/2024 02:00:00 AM</v>
      </c>
      <c r="F4973" s="530" t="str">
        <f t="shared" si="158"/>
        <v>Jul</v>
      </c>
    </row>
    <row r="4974" spans="1:6" x14ac:dyDescent="0.35">
      <c r="A4974" s="527">
        <f>Electricity!D5010</f>
        <v>45499</v>
      </c>
      <c r="B4974" s="528">
        <f>Electricity!E5010</f>
        <v>0.12500000000000006</v>
      </c>
      <c r="C4974" s="529">
        <f>Electricity!F5010</f>
        <v>0</v>
      </c>
      <c r="D4974" s="529">
        <f>Electricity!I5010</f>
        <v>0</v>
      </c>
      <c r="E4974" s="531" t="str">
        <f t="shared" si="157"/>
        <v>07/26/2024 03:00:00 AM</v>
      </c>
      <c r="F4974" s="530" t="str">
        <f t="shared" si="158"/>
        <v>Jul</v>
      </c>
    </row>
    <row r="4975" spans="1:6" x14ac:dyDescent="0.35">
      <c r="A4975" s="527">
        <f>Electricity!D5011</f>
        <v>45499</v>
      </c>
      <c r="B4975" s="528">
        <f>Electricity!E5011</f>
        <v>0.16666666666666669</v>
      </c>
      <c r="C4975" s="529">
        <f>Electricity!F5011</f>
        <v>0</v>
      </c>
      <c r="D4975" s="529">
        <f>Electricity!I5011</f>
        <v>0</v>
      </c>
      <c r="E4975" s="531" t="str">
        <f t="shared" si="157"/>
        <v>07/26/2024 04:00:00 AM</v>
      </c>
      <c r="F4975" s="530" t="str">
        <f t="shared" si="158"/>
        <v>Jul</v>
      </c>
    </row>
    <row r="4976" spans="1:6" x14ac:dyDescent="0.35">
      <c r="A4976" s="527">
        <f>Electricity!D5012</f>
        <v>45499</v>
      </c>
      <c r="B4976" s="528">
        <f>Electricity!E5012</f>
        <v>0.20833333333333337</v>
      </c>
      <c r="C4976" s="529">
        <f>Electricity!F5012</f>
        <v>0</v>
      </c>
      <c r="D4976" s="529">
        <f>Electricity!I5012</f>
        <v>0</v>
      </c>
      <c r="E4976" s="531" t="str">
        <f t="shared" si="157"/>
        <v>07/26/2024 05:00:00 AM</v>
      </c>
      <c r="F4976" s="530" t="str">
        <f t="shared" si="158"/>
        <v>Jul</v>
      </c>
    </row>
    <row r="4977" spans="1:6" x14ac:dyDescent="0.35">
      <c r="A4977" s="527">
        <f>Electricity!D5013</f>
        <v>45499</v>
      </c>
      <c r="B4977" s="528">
        <f>Electricity!E5013</f>
        <v>0.25</v>
      </c>
      <c r="C4977" s="529">
        <f>Electricity!F5013</f>
        <v>0</v>
      </c>
      <c r="D4977" s="529">
        <f>Electricity!I5013</f>
        <v>0</v>
      </c>
      <c r="E4977" s="531" t="str">
        <f t="shared" si="157"/>
        <v>07/26/2024 06:00:00 AM</v>
      </c>
      <c r="F4977" s="530" t="str">
        <f t="shared" si="158"/>
        <v>Jul</v>
      </c>
    </row>
    <row r="4978" spans="1:6" x14ac:dyDescent="0.35">
      <c r="A4978" s="527">
        <f>Electricity!D5014</f>
        <v>45499</v>
      </c>
      <c r="B4978" s="528">
        <f>Electricity!E5014</f>
        <v>0.29166666666666669</v>
      </c>
      <c r="C4978" s="529">
        <f>Electricity!F5014</f>
        <v>0</v>
      </c>
      <c r="D4978" s="529">
        <f>Electricity!I5014</f>
        <v>0</v>
      </c>
      <c r="E4978" s="531" t="str">
        <f t="shared" si="157"/>
        <v>07/26/2024 07:00:00 AM</v>
      </c>
      <c r="F4978" s="530" t="str">
        <f t="shared" si="158"/>
        <v>Jul</v>
      </c>
    </row>
    <row r="4979" spans="1:6" x14ac:dyDescent="0.35">
      <c r="A4979" s="527">
        <f>Electricity!D5015</f>
        <v>45499</v>
      </c>
      <c r="B4979" s="528">
        <f>Electricity!E5015</f>
        <v>0.33333333333333337</v>
      </c>
      <c r="C4979" s="529">
        <f>Electricity!F5015</f>
        <v>0</v>
      </c>
      <c r="D4979" s="529">
        <f>Electricity!I5015</f>
        <v>0</v>
      </c>
      <c r="E4979" s="531" t="str">
        <f t="shared" si="157"/>
        <v>07/26/2024 08:00:00 AM</v>
      </c>
      <c r="F4979" s="530" t="str">
        <f t="shared" si="158"/>
        <v>Jul</v>
      </c>
    </row>
    <row r="4980" spans="1:6" x14ac:dyDescent="0.35">
      <c r="A4980" s="527">
        <f>Electricity!D5016</f>
        <v>45499</v>
      </c>
      <c r="B4980" s="528">
        <f>Electricity!E5016</f>
        <v>0.375</v>
      </c>
      <c r="C4980" s="529">
        <f>Electricity!F5016</f>
        <v>0</v>
      </c>
      <c r="D4980" s="529">
        <f>Electricity!I5016</f>
        <v>0</v>
      </c>
      <c r="E4980" s="531" t="str">
        <f t="shared" ref="E4980:E5043" si="159">CONCATENATE(TEXT(A4980,"mm/dd/yyyy")," ",TEXT(B4980,"hh:mm:ss AM/PM"))</f>
        <v>07/26/2024 09:00:00 AM</v>
      </c>
      <c r="F4980" s="530" t="str">
        <f t="shared" si="158"/>
        <v>Jul</v>
      </c>
    </row>
    <row r="4981" spans="1:6" x14ac:dyDescent="0.35">
      <c r="A4981" s="527">
        <f>Electricity!D5017</f>
        <v>45499</v>
      </c>
      <c r="B4981" s="528">
        <f>Electricity!E5017</f>
        <v>0.41666666666666669</v>
      </c>
      <c r="C4981" s="529">
        <f>Electricity!F5017</f>
        <v>0</v>
      </c>
      <c r="D4981" s="529">
        <f>Electricity!I5017</f>
        <v>0</v>
      </c>
      <c r="E4981" s="531" t="str">
        <f t="shared" si="159"/>
        <v>07/26/2024 10:00:00 AM</v>
      </c>
      <c r="F4981" s="530" t="str">
        <f t="shared" si="158"/>
        <v>Jul</v>
      </c>
    </row>
    <row r="4982" spans="1:6" x14ac:dyDescent="0.35">
      <c r="A4982" s="527">
        <f>Electricity!D5018</f>
        <v>45499</v>
      </c>
      <c r="B4982" s="528">
        <f>Electricity!E5018</f>
        <v>0.45833333333333337</v>
      </c>
      <c r="C4982" s="529">
        <f>Electricity!F5018</f>
        <v>0</v>
      </c>
      <c r="D4982" s="529">
        <f>Electricity!I5018</f>
        <v>0</v>
      </c>
      <c r="E4982" s="531" t="str">
        <f t="shared" si="159"/>
        <v>07/26/2024 11:00:00 AM</v>
      </c>
      <c r="F4982" s="530" t="str">
        <f t="shared" si="158"/>
        <v>Jul</v>
      </c>
    </row>
    <row r="4983" spans="1:6" x14ac:dyDescent="0.35">
      <c r="A4983" s="527">
        <f>Electricity!D5019</f>
        <v>45499</v>
      </c>
      <c r="B4983" s="528">
        <f>Electricity!E5019</f>
        <v>0.50000000000000011</v>
      </c>
      <c r="C4983" s="529">
        <f>Electricity!F5019</f>
        <v>0</v>
      </c>
      <c r="D4983" s="529">
        <f>Electricity!I5019</f>
        <v>0</v>
      </c>
      <c r="E4983" s="531" t="str">
        <f t="shared" si="159"/>
        <v>07/26/2024 12:00:00 PM</v>
      </c>
      <c r="F4983" s="530" t="str">
        <f t="shared" si="158"/>
        <v>Jul</v>
      </c>
    </row>
    <row r="4984" spans="1:6" x14ac:dyDescent="0.35">
      <c r="A4984" s="527">
        <f>Electricity!D5020</f>
        <v>45499</v>
      </c>
      <c r="B4984" s="528">
        <f>Electricity!E5020</f>
        <v>0.54166666666666674</v>
      </c>
      <c r="C4984" s="529">
        <f>Electricity!F5020</f>
        <v>0</v>
      </c>
      <c r="D4984" s="529">
        <f>Electricity!I5020</f>
        <v>0</v>
      </c>
      <c r="E4984" s="531" t="str">
        <f t="shared" si="159"/>
        <v>07/26/2024 01:00:00 PM</v>
      </c>
      <c r="F4984" s="530" t="str">
        <f t="shared" si="158"/>
        <v>Jul</v>
      </c>
    </row>
    <row r="4985" spans="1:6" x14ac:dyDescent="0.35">
      <c r="A4985" s="527">
        <f>Electricity!D5021</f>
        <v>45499</v>
      </c>
      <c r="B4985" s="528">
        <f>Electricity!E5021</f>
        <v>0.58333333333333337</v>
      </c>
      <c r="C4985" s="529">
        <f>Electricity!F5021</f>
        <v>0</v>
      </c>
      <c r="D4985" s="529">
        <f>Electricity!I5021</f>
        <v>0</v>
      </c>
      <c r="E4985" s="531" t="str">
        <f t="shared" si="159"/>
        <v>07/26/2024 02:00:00 PM</v>
      </c>
      <c r="F4985" s="530" t="str">
        <f t="shared" si="158"/>
        <v>Jul</v>
      </c>
    </row>
    <row r="4986" spans="1:6" x14ac:dyDescent="0.35">
      <c r="A4986" s="527">
        <f>Electricity!D5022</f>
        <v>45499</v>
      </c>
      <c r="B4986" s="528">
        <f>Electricity!E5022</f>
        <v>0.62500000000000011</v>
      </c>
      <c r="C4986" s="529">
        <f>Electricity!F5022</f>
        <v>0</v>
      </c>
      <c r="D4986" s="529">
        <f>Electricity!I5022</f>
        <v>0</v>
      </c>
      <c r="E4986" s="531" t="str">
        <f t="shared" si="159"/>
        <v>07/26/2024 03:00:00 PM</v>
      </c>
      <c r="F4986" s="530" t="str">
        <f t="shared" si="158"/>
        <v>Jul</v>
      </c>
    </row>
    <row r="4987" spans="1:6" x14ac:dyDescent="0.35">
      <c r="A4987" s="527">
        <f>Electricity!D5023</f>
        <v>45499</v>
      </c>
      <c r="B4987" s="528">
        <f>Electricity!E5023</f>
        <v>0.66666666666666674</v>
      </c>
      <c r="C4987" s="529">
        <f>Electricity!F5023</f>
        <v>0</v>
      </c>
      <c r="D4987" s="529">
        <f>Electricity!I5023</f>
        <v>0</v>
      </c>
      <c r="E4987" s="531" t="str">
        <f t="shared" si="159"/>
        <v>07/26/2024 04:00:00 PM</v>
      </c>
      <c r="F4987" s="530" t="str">
        <f t="shared" si="158"/>
        <v>Jul</v>
      </c>
    </row>
    <row r="4988" spans="1:6" x14ac:dyDescent="0.35">
      <c r="A4988" s="527">
        <f>Electricity!D5024</f>
        <v>45499</v>
      </c>
      <c r="B4988" s="528">
        <f>Electricity!E5024</f>
        <v>0.70833333333333337</v>
      </c>
      <c r="C4988" s="529">
        <f>Electricity!F5024</f>
        <v>0</v>
      </c>
      <c r="D4988" s="529">
        <f>Electricity!I5024</f>
        <v>0</v>
      </c>
      <c r="E4988" s="531" t="str">
        <f t="shared" si="159"/>
        <v>07/26/2024 05:00:00 PM</v>
      </c>
      <c r="F4988" s="530" t="str">
        <f t="shared" si="158"/>
        <v>Jul</v>
      </c>
    </row>
    <row r="4989" spans="1:6" x14ac:dyDescent="0.35">
      <c r="A4989" s="527">
        <f>Electricity!D5025</f>
        <v>45499</v>
      </c>
      <c r="B4989" s="528">
        <f>Electricity!E5025</f>
        <v>0.75000000000000011</v>
      </c>
      <c r="C4989" s="529">
        <f>Electricity!F5025</f>
        <v>0</v>
      </c>
      <c r="D4989" s="529">
        <f>Electricity!I5025</f>
        <v>0</v>
      </c>
      <c r="E4989" s="531" t="str">
        <f t="shared" si="159"/>
        <v>07/26/2024 06:00:00 PM</v>
      </c>
      <c r="F4989" s="530" t="str">
        <f t="shared" si="158"/>
        <v>Jul</v>
      </c>
    </row>
    <row r="4990" spans="1:6" x14ac:dyDescent="0.35">
      <c r="A4990" s="527">
        <f>Electricity!D5026</f>
        <v>45499</v>
      </c>
      <c r="B4990" s="528">
        <f>Electricity!E5026</f>
        <v>0.79166666666666674</v>
      </c>
      <c r="C4990" s="529">
        <f>Electricity!F5026</f>
        <v>0</v>
      </c>
      <c r="D4990" s="529">
        <f>Electricity!I5026</f>
        <v>0</v>
      </c>
      <c r="E4990" s="531" t="str">
        <f t="shared" si="159"/>
        <v>07/26/2024 07:00:00 PM</v>
      </c>
      <c r="F4990" s="530" t="str">
        <f t="shared" si="158"/>
        <v>Jul</v>
      </c>
    </row>
    <row r="4991" spans="1:6" x14ac:dyDescent="0.35">
      <c r="A4991" s="527">
        <f>Electricity!D5027</f>
        <v>45499</v>
      </c>
      <c r="B4991" s="528">
        <f>Electricity!E5027</f>
        <v>0.83333333333333337</v>
      </c>
      <c r="C4991" s="529">
        <f>Electricity!F5027</f>
        <v>0</v>
      </c>
      <c r="D4991" s="529">
        <f>Electricity!I5027</f>
        <v>0</v>
      </c>
      <c r="E4991" s="531" t="str">
        <f t="shared" si="159"/>
        <v>07/26/2024 08:00:00 PM</v>
      </c>
      <c r="F4991" s="530" t="str">
        <f t="shared" si="158"/>
        <v>Jul</v>
      </c>
    </row>
    <row r="4992" spans="1:6" x14ac:dyDescent="0.35">
      <c r="A4992" s="527">
        <f>Electricity!D5028</f>
        <v>45499</v>
      </c>
      <c r="B4992" s="528">
        <f>Electricity!E5028</f>
        <v>0.87500000000000011</v>
      </c>
      <c r="C4992" s="529">
        <f>Electricity!F5028</f>
        <v>0</v>
      </c>
      <c r="D4992" s="529">
        <f>Electricity!I5028</f>
        <v>0</v>
      </c>
      <c r="E4992" s="531" t="str">
        <f t="shared" si="159"/>
        <v>07/26/2024 09:00:00 PM</v>
      </c>
      <c r="F4992" s="530" t="str">
        <f t="shared" si="158"/>
        <v>Jul</v>
      </c>
    </row>
    <row r="4993" spans="1:6" x14ac:dyDescent="0.35">
      <c r="A4993" s="527">
        <f>Electricity!D5029</f>
        <v>45499</v>
      </c>
      <c r="B4993" s="528">
        <f>Electricity!E5029</f>
        <v>0.91666666666666674</v>
      </c>
      <c r="C4993" s="529">
        <f>Electricity!F5029</f>
        <v>0</v>
      </c>
      <c r="D4993" s="529">
        <f>Electricity!I5029</f>
        <v>0</v>
      </c>
      <c r="E4993" s="531" t="str">
        <f t="shared" si="159"/>
        <v>07/26/2024 10:00:00 PM</v>
      </c>
      <c r="F4993" s="530" t="str">
        <f t="shared" si="158"/>
        <v>Jul</v>
      </c>
    </row>
    <row r="4994" spans="1:6" x14ac:dyDescent="0.35">
      <c r="A4994" s="527">
        <f>Electricity!D5030</f>
        <v>45499</v>
      </c>
      <c r="B4994" s="528">
        <f>Electricity!E5030</f>
        <v>0.95833333333333337</v>
      </c>
      <c r="C4994" s="529">
        <f>Electricity!F5030</f>
        <v>0</v>
      </c>
      <c r="D4994" s="529">
        <f>Electricity!I5030</f>
        <v>0</v>
      </c>
      <c r="E4994" s="531" t="str">
        <f t="shared" si="159"/>
        <v>07/26/2024 11:00:00 PM</v>
      </c>
      <c r="F4994" s="530" t="str">
        <f t="shared" si="158"/>
        <v>Jul</v>
      </c>
    </row>
    <row r="4995" spans="1:6" x14ac:dyDescent="0.35">
      <c r="A4995" s="527">
        <f>Electricity!D5031</f>
        <v>45500</v>
      </c>
      <c r="B4995" s="528">
        <f>Electricity!E5031</f>
        <v>3.1225022567582528E-17</v>
      </c>
      <c r="C4995" s="529">
        <f>Electricity!F5031</f>
        <v>0</v>
      </c>
      <c r="D4995" s="529">
        <f>Electricity!I5031</f>
        <v>0</v>
      </c>
      <c r="E4995" s="531" t="str">
        <f t="shared" si="159"/>
        <v>07/27/2024 12:00:00 AM</v>
      </c>
      <c r="F4995" s="530" t="str">
        <f t="shared" ref="F4995:F5058" si="160">TEXT(A4995,"mmm")</f>
        <v>Jul</v>
      </c>
    </row>
    <row r="4996" spans="1:6" x14ac:dyDescent="0.35">
      <c r="A4996" s="527">
        <f>Electricity!D5032</f>
        <v>45500</v>
      </c>
      <c r="B4996" s="528">
        <f>Electricity!E5032</f>
        <v>4.1666666666666699E-2</v>
      </c>
      <c r="C4996" s="529">
        <f>Electricity!F5032</f>
        <v>0</v>
      </c>
      <c r="D4996" s="529">
        <f>Electricity!I5032</f>
        <v>0</v>
      </c>
      <c r="E4996" s="531" t="str">
        <f t="shared" si="159"/>
        <v>07/27/2024 01:00:00 AM</v>
      </c>
      <c r="F4996" s="530" t="str">
        <f t="shared" si="160"/>
        <v>Jul</v>
      </c>
    </row>
    <row r="4997" spans="1:6" x14ac:dyDescent="0.35">
      <c r="A4997" s="527">
        <f>Electricity!D5033</f>
        <v>45500</v>
      </c>
      <c r="B4997" s="528">
        <f>Electricity!E5033</f>
        <v>8.333333333333337E-2</v>
      </c>
      <c r="C4997" s="529">
        <f>Electricity!F5033</f>
        <v>0</v>
      </c>
      <c r="D4997" s="529">
        <f>Electricity!I5033</f>
        <v>0</v>
      </c>
      <c r="E4997" s="531" t="str">
        <f t="shared" si="159"/>
        <v>07/27/2024 02:00:00 AM</v>
      </c>
      <c r="F4997" s="530" t="str">
        <f t="shared" si="160"/>
        <v>Jul</v>
      </c>
    </row>
    <row r="4998" spans="1:6" x14ac:dyDescent="0.35">
      <c r="A4998" s="527">
        <f>Electricity!D5034</f>
        <v>45500</v>
      </c>
      <c r="B4998" s="528">
        <f>Electricity!E5034</f>
        <v>0.12500000000000006</v>
      </c>
      <c r="C4998" s="529">
        <f>Electricity!F5034</f>
        <v>0</v>
      </c>
      <c r="D4998" s="529">
        <f>Electricity!I5034</f>
        <v>0</v>
      </c>
      <c r="E4998" s="531" t="str">
        <f t="shared" si="159"/>
        <v>07/27/2024 03:00:00 AM</v>
      </c>
      <c r="F4998" s="530" t="str">
        <f t="shared" si="160"/>
        <v>Jul</v>
      </c>
    </row>
    <row r="4999" spans="1:6" x14ac:dyDescent="0.35">
      <c r="A4999" s="527">
        <f>Electricity!D5035</f>
        <v>45500</v>
      </c>
      <c r="B4999" s="528">
        <f>Electricity!E5035</f>
        <v>0.16666666666666669</v>
      </c>
      <c r="C4999" s="529">
        <f>Electricity!F5035</f>
        <v>0</v>
      </c>
      <c r="D4999" s="529">
        <f>Electricity!I5035</f>
        <v>0</v>
      </c>
      <c r="E4999" s="531" t="str">
        <f t="shared" si="159"/>
        <v>07/27/2024 04:00:00 AM</v>
      </c>
      <c r="F4999" s="530" t="str">
        <f t="shared" si="160"/>
        <v>Jul</v>
      </c>
    </row>
    <row r="5000" spans="1:6" x14ac:dyDescent="0.35">
      <c r="A5000" s="527">
        <f>Electricity!D5036</f>
        <v>45500</v>
      </c>
      <c r="B5000" s="528">
        <f>Electricity!E5036</f>
        <v>0.20833333333333337</v>
      </c>
      <c r="C5000" s="529">
        <f>Electricity!F5036</f>
        <v>0</v>
      </c>
      <c r="D5000" s="529">
        <f>Electricity!I5036</f>
        <v>0</v>
      </c>
      <c r="E5000" s="531" t="str">
        <f t="shared" si="159"/>
        <v>07/27/2024 05:00:00 AM</v>
      </c>
      <c r="F5000" s="530" t="str">
        <f t="shared" si="160"/>
        <v>Jul</v>
      </c>
    </row>
    <row r="5001" spans="1:6" x14ac:dyDescent="0.35">
      <c r="A5001" s="527">
        <f>Electricity!D5037</f>
        <v>45500</v>
      </c>
      <c r="B5001" s="528">
        <f>Electricity!E5037</f>
        <v>0.25</v>
      </c>
      <c r="C5001" s="529">
        <f>Electricity!F5037</f>
        <v>0</v>
      </c>
      <c r="D5001" s="529">
        <f>Electricity!I5037</f>
        <v>0</v>
      </c>
      <c r="E5001" s="531" t="str">
        <f t="shared" si="159"/>
        <v>07/27/2024 06:00:00 AM</v>
      </c>
      <c r="F5001" s="530" t="str">
        <f t="shared" si="160"/>
        <v>Jul</v>
      </c>
    </row>
    <row r="5002" spans="1:6" x14ac:dyDescent="0.35">
      <c r="A5002" s="527">
        <f>Electricity!D5038</f>
        <v>45500</v>
      </c>
      <c r="B5002" s="528">
        <f>Electricity!E5038</f>
        <v>0.29166666666666669</v>
      </c>
      <c r="C5002" s="529">
        <f>Electricity!F5038</f>
        <v>0</v>
      </c>
      <c r="D5002" s="529">
        <f>Electricity!I5038</f>
        <v>0</v>
      </c>
      <c r="E5002" s="531" t="str">
        <f t="shared" si="159"/>
        <v>07/27/2024 07:00:00 AM</v>
      </c>
      <c r="F5002" s="530" t="str">
        <f t="shared" si="160"/>
        <v>Jul</v>
      </c>
    </row>
    <row r="5003" spans="1:6" x14ac:dyDescent="0.35">
      <c r="A5003" s="527">
        <f>Electricity!D5039</f>
        <v>45500</v>
      </c>
      <c r="B5003" s="528">
        <f>Electricity!E5039</f>
        <v>0.33333333333333337</v>
      </c>
      <c r="C5003" s="529">
        <f>Electricity!F5039</f>
        <v>0</v>
      </c>
      <c r="D5003" s="529">
        <f>Electricity!I5039</f>
        <v>0</v>
      </c>
      <c r="E5003" s="531" t="str">
        <f t="shared" si="159"/>
        <v>07/27/2024 08:00:00 AM</v>
      </c>
      <c r="F5003" s="530" t="str">
        <f t="shared" si="160"/>
        <v>Jul</v>
      </c>
    </row>
    <row r="5004" spans="1:6" x14ac:dyDescent="0.35">
      <c r="A5004" s="527">
        <f>Electricity!D5040</f>
        <v>45500</v>
      </c>
      <c r="B5004" s="528">
        <f>Electricity!E5040</f>
        <v>0.375</v>
      </c>
      <c r="C5004" s="529">
        <f>Electricity!F5040</f>
        <v>0</v>
      </c>
      <c r="D5004" s="529">
        <f>Electricity!I5040</f>
        <v>0</v>
      </c>
      <c r="E5004" s="531" t="str">
        <f t="shared" si="159"/>
        <v>07/27/2024 09:00:00 AM</v>
      </c>
      <c r="F5004" s="530" t="str">
        <f t="shared" si="160"/>
        <v>Jul</v>
      </c>
    </row>
    <row r="5005" spans="1:6" x14ac:dyDescent="0.35">
      <c r="A5005" s="527">
        <f>Electricity!D5041</f>
        <v>45500</v>
      </c>
      <c r="B5005" s="528">
        <f>Electricity!E5041</f>
        <v>0.41666666666666669</v>
      </c>
      <c r="C5005" s="529">
        <f>Electricity!F5041</f>
        <v>0</v>
      </c>
      <c r="D5005" s="529">
        <f>Electricity!I5041</f>
        <v>0</v>
      </c>
      <c r="E5005" s="531" t="str">
        <f t="shared" si="159"/>
        <v>07/27/2024 10:00:00 AM</v>
      </c>
      <c r="F5005" s="530" t="str">
        <f t="shared" si="160"/>
        <v>Jul</v>
      </c>
    </row>
    <row r="5006" spans="1:6" x14ac:dyDescent="0.35">
      <c r="A5006" s="527">
        <f>Electricity!D5042</f>
        <v>45500</v>
      </c>
      <c r="B5006" s="528">
        <f>Electricity!E5042</f>
        <v>0.45833333333333337</v>
      </c>
      <c r="C5006" s="529">
        <f>Electricity!F5042</f>
        <v>0</v>
      </c>
      <c r="D5006" s="529">
        <f>Electricity!I5042</f>
        <v>0</v>
      </c>
      <c r="E5006" s="531" t="str">
        <f t="shared" si="159"/>
        <v>07/27/2024 11:00:00 AM</v>
      </c>
      <c r="F5006" s="530" t="str">
        <f t="shared" si="160"/>
        <v>Jul</v>
      </c>
    </row>
    <row r="5007" spans="1:6" x14ac:dyDescent="0.35">
      <c r="A5007" s="527">
        <f>Electricity!D5043</f>
        <v>45500</v>
      </c>
      <c r="B5007" s="528">
        <f>Electricity!E5043</f>
        <v>0.50000000000000011</v>
      </c>
      <c r="C5007" s="529">
        <f>Electricity!F5043</f>
        <v>0</v>
      </c>
      <c r="D5007" s="529">
        <f>Electricity!I5043</f>
        <v>0</v>
      </c>
      <c r="E5007" s="531" t="str">
        <f t="shared" si="159"/>
        <v>07/27/2024 12:00:00 PM</v>
      </c>
      <c r="F5007" s="530" t="str">
        <f t="shared" si="160"/>
        <v>Jul</v>
      </c>
    </row>
    <row r="5008" spans="1:6" x14ac:dyDescent="0.35">
      <c r="A5008" s="527">
        <f>Electricity!D5044</f>
        <v>45500</v>
      </c>
      <c r="B5008" s="528">
        <f>Electricity!E5044</f>
        <v>0.54166666666666674</v>
      </c>
      <c r="C5008" s="529">
        <f>Electricity!F5044</f>
        <v>0</v>
      </c>
      <c r="D5008" s="529">
        <f>Electricity!I5044</f>
        <v>0</v>
      </c>
      <c r="E5008" s="531" t="str">
        <f t="shared" si="159"/>
        <v>07/27/2024 01:00:00 PM</v>
      </c>
      <c r="F5008" s="530" t="str">
        <f t="shared" si="160"/>
        <v>Jul</v>
      </c>
    </row>
    <row r="5009" spans="1:6" x14ac:dyDescent="0.35">
      <c r="A5009" s="527">
        <f>Electricity!D5045</f>
        <v>45500</v>
      </c>
      <c r="B5009" s="528">
        <f>Electricity!E5045</f>
        <v>0.58333333333333337</v>
      </c>
      <c r="C5009" s="529">
        <f>Electricity!F5045</f>
        <v>0</v>
      </c>
      <c r="D5009" s="529">
        <f>Electricity!I5045</f>
        <v>0</v>
      </c>
      <c r="E5009" s="531" t="str">
        <f t="shared" si="159"/>
        <v>07/27/2024 02:00:00 PM</v>
      </c>
      <c r="F5009" s="530" t="str">
        <f t="shared" si="160"/>
        <v>Jul</v>
      </c>
    </row>
    <row r="5010" spans="1:6" x14ac:dyDescent="0.35">
      <c r="A5010" s="527">
        <f>Electricity!D5046</f>
        <v>45500</v>
      </c>
      <c r="B5010" s="528">
        <f>Electricity!E5046</f>
        <v>0.62500000000000011</v>
      </c>
      <c r="C5010" s="529">
        <f>Electricity!F5046</f>
        <v>0</v>
      </c>
      <c r="D5010" s="529">
        <f>Electricity!I5046</f>
        <v>0</v>
      </c>
      <c r="E5010" s="531" t="str">
        <f t="shared" si="159"/>
        <v>07/27/2024 03:00:00 PM</v>
      </c>
      <c r="F5010" s="530" t="str">
        <f t="shared" si="160"/>
        <v>Jul</v>
      </c>
    </row>
    <row r="5011" spans="1:6" x14ac:dyDescent="0.35">
      <c r="A5011" s="527">
        <f>Electricity!D5047</f>
        <v>45500</v>
      </c>
      <c r="B5011" s="528">
        <f>Electricity!E5047</f>
        <v>0.66666666666666674</v>
      </c>
      <c r="C5011" s="529">
        <f>Electricity!F5047</f>
        <v>0</v>
      </c>
      <c r="D5011" s="529">
        <f>Electricity!I5047</f>
        <v>0</v>
      </c>
      <c r="E5011" s="531" t="str">
        <f t="shared" si="159"/>
        <v>07/27/2024 04:00:00 PM</v>
      </c>
      <c r="F5011" s="530" t="str">
        <f t="shared" si="160"/>
        <v>Jul</v>
      </c>
    </row>
    <row r="5012" spans="1:6" x14ac:dyDescent="0.35">
      <c r="A5012" s="527">
        <f>Electricity!D5048</f>
        <v>45500</v>
      </c>
      <c r="B5012" s="528">
        <f>Electricity!E5048</f>
        <v>0.70833333333333337</v>
      </c>
      <c r="C5012" s="529">
        <f>Electricity!F5048</f>
        <v>0</v>
      </c>
      <c r="D5012" s="529">
        <f>Electricity!I5048</f>
        <v>0</v>
      </c>
      <c r="E5012" s="531" t="str">
        <f t="shared" si="159"/>
        <v>07/27/2024 05:00:00 PM</v>
      </c>
      <c r="F5012" s="530" t="str">
        <f t="shared" si="160"/>
        <v>Jul</v>
      </c>
    </row>
    <row r="5013" spans="1:6" x14ac:dyDescent="0.35">
      <c r="A5013" s="527">
        <f>Electricity!D5049</f>
        <v>45500</v>
      </c>
      <c r="B5013" s="528">
        <f>Electricity!E5049</f>
        <v>0.75000000000000011</v>
      </c>
      <c r="C5013" s="529">
        <f>Electricity!F5049</f>
        <v>0</v>
      </c>
      <c r="D5013" s="529">
        <f>Electricity!I5049</f>
        <v>0</v>
      </c>
      <c r="E5013" s="531" t="str">
        <f t="shared" si="159"/>
        <v>07/27/2024 06:00:00 PM</v>
      </c>
      <c r="F5013" s="530" t="str">
        <f t="shared" si="160"/>
        <v>Jul</v>
      </c>
    </row>
    <row r="5014" spans="1:6" x14ac:dyDescent="0.35">
      <c r="A5014" s="527">
        <f>Electricity!D5050</f>
        <v>45500</v>
      </c>
      <c r="B5014" s="528">
        <f>Electricity!E5050</f>
        <v>0.79166666666666674</v>
      </c>
      <c r="C5014" s="529">
        <f>Electricity!F5050</f>
        <v>0</v>
      </c>
      <c r="D5014" s="529">
        <f>Electricity!I5050</f>
        <v>0</v>
      </c>
      <c r="E5014" s="531" t="str">
        <f t="shared" si="159"/>
        <v>07/27/2024 07:00:00 PM</v>
      </c>
      <c r="F5014" s="530" t="str">
        <f t="shared" si="160"/>
        <v>Jul</v>
      </c>
    </row>
    <row r="5015" spans="1:6" x14ac:dyDescent="0.35">
      <c r="A5015" s="527">
        <f>Electricity!D5051</f>
        <v>45500</v>
      </c>
      <c r="B5015" s="528">
        <f>Electricity!E5051</f>
        <v>0.83333333333333337</v>
      </c>
      <c r="C5015" s="529">
        <f>Electricity!F5051</f>
        <v>0</v>
      </c>
      <c r="D5015" s="529">
        <f>Electricity!I5051</f>
        <v>0</v>
      </c>
      <c r="E5015" s="531" t="str">
        <f t="shared" si="159"/>
        <v>07/27/2024 08:00:00 PM</v>
      </c>
      <c r="F5015" s="530" t="str">
        <f t="shared" si="160"/>
        <v>Jul</v>
      </c>
    </row>
    <row r="5016" spans="1:6" x14ac:dyDescent="0.35">
      <c r="A5016" s="527">
        <f>Electricity!D5052</f>
        <v>45500</v>
      </c>
      <c r="B5016" s="528">
        <f>Electricity!E5052</f>
        <v>0.87500000000000011</v>
      </c>
      <c r="C5016" s="529">
        <f>Electricity!F5052</f>
        <v>0</v>
      </c>
      <c r="D5016" s="529">
        <f>Electricity!I5052</f>
        <v>0</v>
      </c>
      <c r="E5016" s="531" t="str">
        <f t="shared" si="159"/>
        <v>07/27/2024 09:00:00 PM</v>
      </c>
      <c r="F5016" s="530" t="str">
        <f t="shared" si="160"/>
        <v>Jul</v>
      </c>
    </row>
    <row r="5017" spans="1:6" x14ac:dyDescent="0.35">
      <c r="A5017" s="527">
        <f>Electricity!D5053</f>
        <v>45500</v>
      </c>
      <c r="B5017" s="528">
        <f>Electricity!E5053</f>
        <v>0.91666666666666674</v>
      </c>
      <c r="C5017" s="529">
        <f>Electricity!F5053</f>
        <v>0</v>
      </c>
      <c r="D5017" s="529">
        <f>Electricity!I5053</f>
        <v>0</v>
      </c>
      <c r="E5017" s="531" t="str">
        <f t="shared" si="159"/>
        <v>07/27/2024 10:00:00 PM</v>
      </c>
      <c r="F5017" s="530" t="str">
        <f t="shared" si="160"/>
        <v>Jul</v>
      </c>
    </row>
    <row r="5018" spans="1:6" x14ac:dyDescent="0.35">
      <c r="A5018" s="527">
        <f>Electricity!D5054</f>
        <v>45500</v>
      </c>
      <c r="B5018" s="528">
        <f>Electricity!E5054</f>
        <v>0.95833333333333337</v>
      </c>
      <c r="C5018" s="529">
        <f>Electricity!F5054</f>
        <v>0</v>
      </c>
      <c r="D5018" s="529">
        <f>Electricity!I5054</f>
        <v>0</v>
      </c>
      <c r="E5018" s="531" t="str">
        <f t="shared" si="159"/>
        <v>07/27/2024 11:00:00 PM</v>
      </c>
      <c r="F5018" s="530" t="str">
        <f t="shared" si="160"/>
        <v>Jul</v>
      </c>
    </row>
    <row r="5019" spans="1:6" x14ac:dyDescent="0.35">
      <c r="A5019" s="527">
        <f>Electricity!D5055</f>
        <v>45501</v>
      </c>
      <c r="B5019" s="528">
        <f>Electricity!E5055</f>
        <v>3.1225022567582528E-17</v>
      </c>
      <c r="C5019" s="529">
        <f>Electricity!F5055</f>
        <v>0</v>
      </c>
      <c r="D5019" s="529">
        <f>Electricity!I5055</f>
        <v>0</v>
      </c>
      <c r="E5019" s="531" t="str">
        <f t="shared" si="159"/>
        <v>07/28/2024 12:00:00 AM</v>
      </c>
      <c r="F5019" s="530" t="str">
        <f t="shared" si="160"/>
        <v>Jul</v>
      </c>
    </row>
    <row r="5020" spans="1:6" x14ac:dyDescent="0.35">
      <c r="A5020" s="527">
        <f>Electricity!D5056</f>
        <v>45501</v>
      </c>
      <c r="B5020" s="528">
        <f>Electricity!E5056</f>
        <v>4.1666666666666699E-2</v>
      </c>
      <c r="C5020" s="529">
        <f>Electricity!F5056</f>
        <v>0</v>
      </c>
      <c r="D5020" s="529">
        <f>Electricity!I5056</f>
        <v>0</v>
      </c>
      <c r="E5020" s="531" t="str">
        <f t="shared" si="159"/>
        <v>07/28/2024 01:00:00 AM</v>
      </c>
      <c r="F5020" s="530" t="str">
        <f t="shared" si="160"/>
        <v>Jul</v>
      </c>
    </row>
    <row r="5021" spans="1:6" x14ac:dyDescent="0.35">
      <c r="A5021" s="527">
        <f>Electricity!D5057</f>
        <v>45501</v>
      </c>
      <c r="B5021" s="528">
        <f>Electricity!E5057</f>
        <v>8.333333333333337E-2</v>
      </c>
      <c r="C5021" s="529">
        <f>Electricity!F5057</f>
        <v>0</v>
      </c>
      <c r="D5021" s="529">
        <f>Electricity!I5057</f>
        <v>0</v>
      </c>
      <c r="E5021" s="531" t="str">
        <f t="shared" si="159"/>
        <v>07/28/2024 02:00:00 AM</v>
      </c>
      <c r="F5021" s="530" t="str">
        <f t="shared" si="160"/>
        <v>Jul</v>
      </c>
    </row>
    <row r="5022" spans="1:6" x14ac:dyDescent="0.35">
      <c r="A5022" s="527">
        <f>Electricity!D5058</f>
        <v>45501</v>
      </c>
      <c r="B5022" s="528">
        <f>Electricity!E5058</f>
        <v>0.12500000000000006</v>
      </c>
      <c r="C5022" s="529">
        <f>Electricity!F5058</f>
        <v>0</v>
      </c>
      <c r="D5022" s="529">
        <f>Electricity!I5058</f>
        <v>0</v>
      </c>
      <c r="E5022" s="531" t="str">
        <f t="shared" si="159"/>
        <v>07/28/2024 03:00:00 AM</v>
      </c>
      <c r="F5022" s="530" t="str">
        <f t="shared" si="160"/>
        <v>Jul</v>
      </c>
    </row>
    <row r="5023" spans="1:6" x14ac:dyDescent="0.35">
      <c r="A5023" s="527">
        <f>Electricity!D5059</f>
        <v>45501</v>
      </c>
      <c r="B5023" s="528">
        <f>Electricity!E5059</f>
        <v>0.16666666666666669</v>
      </c>
      <c r="C5023" s="529">
        <f>Electricity!F5059</f>
        <v>0</v>
      </c>
      <c r="D5023" s="529">
        <f>Electricity!I5059</f>
        <v>0</v>
      </c>
      <c r="E5023" s="531" t="str">
        <f t="shared" si="159"/>
        <v>07/28/2024 04:00:00 AM</v>
      </c>
      <c r="F5023" s="530" t="str">
        <f t="shared" si="160"/>
        <v>Jul</v>
      </c>
    </row>
    <row r="5024" spans="1:6" x14ac:dyDescent="0.35">
      <c r="A5024" s="527">
        <f>Electricity!D5060</f>
        <v>45501</v>
      </c>
      <c r="B5024" s="528">
        <f>Electricity!E5060</f>
        <v>0.20833333333333337</v>
      </c>
      <c r="C5024" s="529">
        <f>Electricity!F5060</f>
        <v>0</v>
      </c>
      <c r="D5024" s="529">
        <f>Electricity!I5060</f>
        <v>0</v>
      </c>
      <c r="E5024" s="531" t="str">
        <f t="shared" si="159"/>
        <v>07/28/2024 05:00:00 AM</v>
      </c>
      <c r="F5024" s="530" t="str">
        <f t="shared" si="160"/>
        <v>Jul</v>
      </c>
    </row>
    <row r="5025" spans="1:6" x14ac:dyDescent="0.35">
      <c r="A5025" s="527">
        <f>Electricity!D5061</f>
        <v>45501</v>
      </c>
      <c r="B5025" s="528">
        <f>Electricity!E5061</f>
        <v>0.25</v>
      </c>
      <c r="C5025" s="529">
        <f>Electricity!F5061</f>
        <v>0</v>
      </c>
      <c r="D5025" s="529">
        <f>Electricity!I5061</f>
        <v>0</v>
      </c>
      <c r="E5025" s="531" t="str">
        <f t="shared" si="159"/>
        <v>07/28/2024 06:00:00 AM</v>
      </c>
      <c r="F5025" s="530" t="str">
        <f t="shared" si="160"/>
        <v>Jul</v>
      </c>
    </row>
    <row r="5026" spans="1:6" x14ac:dyDescent="0.35">
      <c r="A5026" s="527">
        <f>Electricity!D5062</f>
        <v>45501</v>
      </c>
      <c r="B5026" s="528">
        <f>Electricity!E5062</f>
        <v>0.29166666666666669</v>
      </c>
      <c r="C5026" s="529">
        <f>Electricity!F5062</f>
        <v>0</v>
      </c>
      <c r="D5026" s="529">
        <f>Electricity!I5062</f>
        <v>0</v>
      </c>
      <c r="E5026" s="531" t="str">
        <f t="shared" si="159"/>
        <v>07/28/2024 07:00:00 AM</v>
      </c>
      <c r="F5026" s="530" t="str">
        <f t="shared" si="160"/>
        <v>Jul</v>
      </c>
    </row>
    <row r="5027" spans="1:6" x14ac:dyDescent="0.35">
      <c r="A5027" s="527">
        <f>Electricity!D5063</f>
        <v>45501</v>
      </c>
      <c r="B5027" s="528">
        <f>Electricity!E5063</f>
        <v>0.33333333333333337</v>
      </c>
      <c r="C5027" s="529">
        <f>Electricity!F5063</f>
        <v>0</v>
      </c>
      <c r="D5027" s="529">
        <f>Electricity!I5063</f>
        <v>0</v>
      </c>
      <c r="E5027" s="531" t="str">
        <f t="shared" si="159"/>
        <v>07/28/2024 08:00:00 AM</v>
      </c>
      <c r="F5027" s="530" t="str">
        <f t="shared" si="160"/>
        <v>Jul</v>
      </c>
    </row>
    <row r="5028" spans="1:6" x14ac:dyDescent="0.35">
      <c r="A5028" s="527">
        <f>Electricity!D5064</f>
        <v>45501</v>
      </c>
      <c r="B5028" s="528">
        <f>Electricity!E5064</f>
        <v>0.375</v>
      </c>
      <c r="C5028" s="529">
        <f>Electricity!F5064</f>
        <v>0</v>
      </c>
      <c r="D5028" s="529">
        <f>Electricity!I5064</f>
        <v>0</v>
      </c>
      <c r="E5028" s="531" t="str">
        <f t="shared" si="159"/>
        <v>07/28/2024 09:00:00 AM</v>
      </c>
      <c r="F5028" s="530" t="str">
        <f t="shared" si="160"/>
        <v>Jul</v>
      </c>
    </row>
    <row r="5029" spans="1:6" x14ac:dyDescent="0.35">
      <c r="A5029" s="527">
        <f>Electricity!D5065</f>
        <v>45501</v>
      </c>
      <c r="B5029" s="528">
        <f>Electricity!E5065</f>
        <v>0.41666666666666669</v>
      </c>
      <c r="C5029" s="529">
        <f>Electricity!F5065</f>
        <v>0</v>
      </c>
      <c r="D5029" s="529">
        <f>Electricity!I5065</f>
        <v>0</v>
      </c>
      <c r="E5029" s="531" t="str">
        <f t="shared" si="159"/>
        <v>07/28/2024 10:00:00 AM</v>
      </c>
      <c r="F5029" s="530" t="str">
        <f t="shared" si="160"/>
        <v>Jul</v>
      </c>
    </row>
    <row r="5030" spans="1:6" x14ac:dyDescent="0.35">
      <c r="A5030" s="527">
        <f>Electricity!D5066</f>
        <v>45501</v>
      </c>
      <c r="B5030" s="528">
        <f>Electricity!E5066</f>
        <v>0.45833333333333337</v>
      </c>
      <c r="C5030" s="529">
        <f>Electricity!F5066</f>
        <v>0</v>
      </c>
      <c r="D5030" s="529">
        <f>Electricity!I5066</f>
        <v>0</v>
      </c>
      <c r="E5030" s="531" t="str">
        <f t="shared" si="159"/>
        <v>07/28/2024 11:00:00 AM</v>
      </c>
      <c r="F5030" s="530" t="str">
        <f t="shared" si="160"/>
        <v>Jul</v>
      </c>
    </row>
    <row r="5031" spans="1:6" x14ac:dyDescent="0.35">
      <c r="A5031" s="527">
        <f>Electricity!D5067</f>
        <v>45501</v>
      </c>
      <c r="B5031" s="528">
        <f>Electricity!E5067</f>
        <v>0.50000000000000011</v>
      </c>
      <c r="C5031" s="529">
        <f>Electricity!F5067</f>
        <v>0</v>
      </c>
      <c r="D5031" s="529">
        <f>Electricity!I5067</f>
        <v>0</v>
      </c>
      <c r="E5031" s="531" t="str">
        <f t="shared" si="159"/>
        <v>07/28/2024 12:00:00 PM</v>
      </c>
      <c r="F5031" s="530" t="str">
        <f t="shared" si="160"/>
        <v>Jul</v>
      </c>
    </row>
    <row r="5032" spans="1:6" x14ac:dyDescent="0.35">
      <c r="A5032" s="527">
        <f>Electricity!D5068</f>
        <v>45501</v>
      </c>
      <c r="B5032" s="528">
        <f>Electricity!E5068</f>
        <v>0.54166666666666674</v>
      </c>
      <c r="C5032" s="529">
        <f>Electricity!F5068</f>
        <v>0</v>
      </c>
      <c r="D5032" s="529">
        <f>Electricity!I5068</f>
        <v>0</v>
      </c>
      <c r="E5032" s="531" t="str">
        <f t="shared" si="159"/>
        <v>07/28/2024 01:00:00 PM</v>
      </c>
      <c r="F5032" s="530" t="str">
        <f t="shared" si="160"/>
        <v>Jul</v>
      </c>
    </row>
    <row r="5033" spans="1:6" x14ac:dyDescent="0.35">
      <c r="A5033" s="527">
        <f>Electricity!D5069</f>
        <v>45501</v>
      </c>
      <c r="B5033" s="528">
        <f>Electricity!E5069</f>
        <v>0.58333333333333337</v>
      </c>
      <c r="C5033" s="529">
        <f>Electricity!F5069</f>
        <v>0</v>
      </c>
      <c r="D5033" s="529">
        <f>Electricity!I5069</f>
        <v>0</v>
      </c>
      <c r="E5033" s="531" t="str">
        <f t="shared" si="159"/>
        <v>07/28/2024 02:00:00 PM</v>
      </c>
      <c r="F5033" s="530" t="str">
        <f t="shared" si="160"/>
        <v>Jul</v>
      </c>
    </row>
    <row r="5034" spans="1:6" x14ac:dyDescent="0.35">
      <c r="A5034" s="527">
        <f>Electricity!D5070</f>
        <v>45501</v>
      </c>
      <c r="B5034" s="528">
        <f>Electricity!E5070</f>
        <v>0.62500000000000011</v>
      </c>
      <c r="C5034" s="529">
        <f>Electricity!F5070</f>
        <v>0</v>
      </c>
      <c r="D5034" s="529">
        <f>Electricity!I5070</f>
        <v>0</v>
      </c>
      <c r="E5034" s="531" t="str">
        <f t="shared" si="159"/>
        <v>07/28/2024 03:00:00 PM</v>
      </c>
      <c r="F5034" s="530" t="str">
        <f t="shared" si="160"/>
        <v>Jul</v>
      </c>
    </row>
    <row r="5035" spans="1:6" x14ac:dyDescent="0.35">
      <c r="A5035" s="527">
        <f>Electricity!D5071</f>
        <v>45501</v>
      </c>
      <c r="B5035" s="528">
        <f>Electricity!E5071</f>
        <v>0.66666666666666674</v>
      </c>
      <c r="C5035" s="529">
        <f>Electricity!F5071</f>
        <v>0</v>
      </c>
      <c r="D5035" s="529">
        <f>Electricity!I5071</f>
        <v>0</v>
      </c>
      <c r="E5035" s="531" t="str">
        <f t="shared" si="159"/>
        <v>07/28/2024 04:00:00 PM</v>
      </c>
      <c r="F5035" s="530" t="str">
        <f t="shared" si="160"/>
        <v>Jul</v>
      </c>
    </row>
    <row r="5036" spans="1:6" x14ac:dyDescent="0.35">
      <c r="A5036" s="527">
        <f>Electricity!D5072</f>
        <v>45501</v>
      </c>
      <c r="B5036" s="528">
        <f>Electricity!E5072</f>
        <v>0.70833333333333337</v>
      </c>
      <c r="C5036" s="529">
        <f>Electricity!F5072</f>
        <v>0</v>
      </c>
      <c r="D5036" s="529">
        <f>Electricity!I5072</f>
        <v>0</v>
      </c>
      <c r="E5036" s="531" t="str">
        <f t="shared" si="159"/>
        <v>07/28/2024 05:00:00 PM</v>
      </c>
      <c r="F5036" s="530" t="str">
        <f t="shared" si="160"/>
        <v>Jul</v>
      </c>
    </row>
    <row r="5037" spans="1:6" x14ac:dyDescent="0.35">
      <c r="A5037" s="527">
        <f>Electricity!D5073</f>
        <v>45501</v>
      </c>
      <c r="B5037" s="528">
        <f>Electricity!E5073</f>
        <v>0.75000000000000011</v>
      </c>
      <c r="C5037" s="529">
        <f>Electricity!F5073</f>
        <v>0</v>
      </c>
      <c r="D5037" s="529">
        <f>Electricity!I5073</f>
        <v>0</v>
      </c>
      <c r="E5037" s="531" t="str">
        <f t="shared" si="159"/>
        <v>07/28/2024 06:00:00 PM</v>
      </c>
      <c r="F5037" s="530" t="str">
        <f t="shared" si="160"/>
        <v>Jul</v>
      </c>
    </row>
    <row r="5038" spans="1:6" x14ac:dyDescent="0.35">
      <c r="A5038" s="527">
        <f>Electricity!D5074</f>
        <v>45501</v>
      </c>
      <c r="B5038" s="528">
        <f>Electricity!E5074</f>
        <v>0.79166666666666674</v>
      </c>
      <c r="C5038" s="529">
        <f>Electricity!F5074</f>
        <v>0</v>
      </c>
      <c r="D5038" s="529">
        <f>Electricity!I5074</f>
        <v>0</v>
      </c>
      <c r="E5038" s="531" t="str">
        <f t="shared" si="159"/>
        <v>07/28/2024 07:00:00 PM</v>
      </c>
      <c r="F5038" s="530" t="str">
        <f t="shared" si="160"/>
        <v>Jul</v>
      </c>
    </row>
    <row r="5039" spans="1:6" x14ac:dyDescent="0.35">
      <c r="A5039" s="527">
        <f>Electricity!D5075</f>
        <v>45501</v>
      </c>
      <c r="B5039" s="528">
        <f>Electricity!E5075</f>
        <v>0.83333333333333337</v>
      </c>
      <c r="C5039" s="529">
        <f>Electricity!F5075</f>
        <v>0</v>
      </c>
      <c r="D5039" s="529">
        <f>Electricity!I5075</f>
        <v>0</v>
      </c>
      <c r="E5039" s="531" t="str">
        <f t="shared" si="159"/>
        <v>07/28/2024 08:00:00 PM</v>
      </c>
      <c r="F5039" s="530" t="str">
        <f t="shared" si="160"/>
        <v>Jul</v>
      </c>
    </row>
    <row r="5040" spans="1:6" x14ac:dyDescent="0.35">
      <c r="A5040" s="527">
        <f>Electricity!D5076</f>
        <v>45501</v>
      </c>
      <c r="B5040" s="528">
        <f>Electricity!E5076</f>
        <v>0.87500000000000011</v>
      </c>
      <c r="C5040" s="529">
        <f>Electricity!F5076</f>
        <v>0</v>
      </c>
      <c r="D5040" s="529">
        <f>Electricity!I5076</f>
        <v>0</v>
      </c>
      <c r="E5040" s="531" t="str">
        <f t="shared" si="159"/>
        <v>07/28/2024 09:00:00 PM</v>
      </c>
      <c r="F5040" s="530" t="str">
        <f t="shared" si="160"/>
        <v>Jul</v>
      </c>
    </row>
    <row r="5041" spans="1:6" x14ac:dyDescent="0.35">
      <c r="A5041" s="527">
        <f>Electricity!D5077</f>
        <v>45501</v>
      </c>
      <c r="B5041" s="528">
        <f>Electricity!E5077</f>
        <v>0.91666666666666674</v>
      </c>
      <c r="C5041" s="529">
        <f>Electricity!F5077</f>
        <v>0</v>
      </c>
      <c r="D5041" s="529">
        <f>Electricity!I5077</f>
        <v>0</v>
      </c>
      <c r="E5041" s="531" t="str">
        <f t="shared" si="159"/>
        <v>07/28/2024 10:00:00 PM</v>
      </c>
      <c r="F5041" s="530" t="str">
        <f t="shared" si="160"/>
        <v>Jul</v>
      </c>
    </row>
    <row r="5042" spans="1:6" x14ac:dyDescent="0.35">
      <c r="A5042" s="527">
        <f>Electricity!D5078</f>
        <v>45501</v>
      </c>
      <c r="B5042" s="528">
        <f>Electricity!E5078</f>
        <v>0.95833333333333337</v>
      </c>
      <c r="C5042" s="529">
        <f>Electricity!F5078</f>
        <v>0</v>
      </c>
      <c r="D5042" s="529">
        <f>Electricity!I5078</f>
        <v>0</v>
      </c>
      <c r="E5042" s="531" t="str">
        <f t="shared" si="159"/>
        <v>07/28/2024 11:00:00 PM</v>
      </c>
      <c r="F5042" s="530" t="str">
        <f t="shared" si="160"/>
        <v>Jul</v>
      </c>
    </row>
    <row r="5043" spans="1:6" x14ac:dyDescent="0.35">
      <c r="A5043" s="527">
        <f>Electricity!D5079</f>
        <v>45502</v>
      </c>
      <c r="B5043" s="528">
        <f>Electricity!E5079</f>
        <v>3.1225022567582528E-17</v>
      </c>
      <c r="C5043" s="529">
        <f>Electricity!F5079</f>
        <v>0</v>
      </c>
      <c r="D5043" s="529">
        <f>Electricity!I5079</f>
        <v>0</v>
      </c>
      <c r="E5043" s="531" t="str">
        <f t="shared" si="159"/>
        <v>07/29/2024 12:00:00 AM</v>
      </c>
      <c r="F5043" s="530" t="str">
        <f t="shared" si="160"/>
        <v>Jul</v>
      </c>
    </row>
    <row r="5044" spans="1:6" x14ac:dyDescent="0.35">
      <c r="A5044" s="527">
        <f>Electricity!D5080</f>
        <v>45502</v>
      </c>
      <c r="B5044" s="528">
        <f>Electricity!E5080</f>
        <v>4.1666666666666699E-2</v>
      </c>
      <c r="C5044" s="529">
        <f>Electricity!F5080</f>
        <v>0</v>
      </c>
      <c r="D5044" s="529">
        <f>Electricity!I5080</f>
        <v>0</v>
      </c>
      <c r="E5044" s="531" t="str">
        <f t="shared" ref="E5044:E5090" si="161">CONCATENATE(TEXT(A5044,"mm/dd/yyyy")," ",TEXT(B5044,"hh:mm:ss AM/PM"))</f>
        <v>07/29/2024 01:00:00 AM</v>
      </c>
      <c r="F5044" s="530" t="str">
        <f t="shared" si="160"/>
        <v>Jul</v>
      </c>
    </row>
    <row r="5045" spans="1:6" x14ac:dyDescent="0.35">
      <c r="A5045" s="527">
        <f>Electricity!D5081</f>
        <v>45502</v>
      </c>
      <c r="B5045" s="528">
        <f>Electricity!E5081</f>
        <v>8.333333333333337E-2</v>
      </c>
      <c r="C5045" s="529">
        <f>Electricity!F5081</f>
        <v>0</v>
      </c>
      <c r="D5045" s="529">
        <f>Electricity!I5081</f>
        <v>0</v>
      </c>
      <c r="E5045" s="531" t="str">
        <f t="shared" si="161"/>
        <v>07/29/2024 02:00:00 AM</v>
      </c>
      <c r="F5045" s="530" t="str">
        <f t="shared" si="160"/>
        <v>Jul</v>
      </c>
    </row>
    <row r="5046" spans="1:6" x14ac:dyDescent="0.35">
      <c r="A5046" s="527">
        <f>Electricity!D5082</f>
        <v>45502</v>
      </c>
      <c r="B5046" s="528">
        <f>Electricity!E5082</f>
        <v>0.12500000000000006</v>
      </c>
      <c r="C5046" s="529">
        <f>Electricity!F5082</f>
        <v>0</v>
      </c>
      <c r="D5046" s="529">
        <f>Electricity!I5082</f>
        <v>0</v>
      </c>
      <c r="E5046" s="531" t="str">
        <f t="shared" si="161"/>
        <v>07/29/2024 03:00:00 AM</v>
      </c>
      <c r="F5046" s="530" t="str">
        <f t="shared" si="160"/>
        <v>Jul</v>
      </c>
    </row>
    <row r="5047" spans="1:6" x14ac:dyDescent="0.35">
      <c r="A5047" s="527">
        <f>Electricity!D5083</f>
        <v>45502</v>
      </c>
      <c r="B5047" s="528">
        <f>Electricity!E5083</f>
        <v>0.16666666666666669</v>
      </c>
      <c r="C5047" s="529">
        <f>Electricity!F5083</f>
        <v>0</v>
      </c>
      <c r="D5047" s="529">
        <f>Electricity!I5083</f>
        <v>0</v>
      </c>
      <c r="E5047" s="531" t="str">
        <f t="shared" si="161"/>
        <v>07/29/2024 04:00:00 AM</v>
      </c>
      <c r="F5047" s="530" t="str">
        <f t="shared" si="160"/>
        <v>Jul</v>
      </c>
    </row>
    <row r="5048" spans="1:6" x14ac:dyDescent="0.35">
      <c r="A5048" s="527">
        <f>Electricity!D5084</f>
        <v>45502</v>
      </c>
      <c r="B5048" s="528">
        <f>Electricity!E5084</f>
        <v>0.20833333333333337</v>
      </c>
      <c r="C5048" s="529">
        <f>Electricity!F5084</f>
        <v>0</v>
      </c>
      <c r="D5048" s="529">
        <f>Electricity!I5084</f>
        <v>0</v>
      </c>
      <c r="E5048" s="531" t="str">
        <f t="shared" si="161"/>
        <v>07/29/2024 05:00:00 AM</v>
      </c>
      <c r="F5048" s="530" t="str">
        <f t="shared" si="160"/>
        <v>Jul</v>
      </c>
    </row>
    <row r="5049" spans="1:6" x14ac:dyDescent="0.35">
      <c r="A5049" s="527">
        <f>Electricity!D5085</f>
        <v>45502</v>
      </c>
      <c r="B5049" s="528">
        <f>Electricity!E5085</f>
        <v>0.25</v>
      </c>
      <c r="C5049" s="529">
        <f>Electricity!F5085</f>
        <v>0</v>
      </c>
      <c r="D5049" s="529">
        <f>Electricity!I5085</f>
        <v>0</v>
      </c>
      <c r="E5049" s="531" t="str">
        <f t="shared" si="161"/>
        <v>07/29/2024 06:00:00 AM</v>
      </c>
      <c r="F5049" s="530" t="str">
        <f t="shared" si="160"/>
        <v>Jul</v>
      </c>
    </row>
    <row r="5050" spans="1:6" x14ac:dyDescent="0.35">
      <c r="A5050" s="527">
        <f>Electricity!D5086</f>
        <v>45502</v>
      </c>
      <c r="B5050" s="528">
        <f>Electricity!E5086</f>
        <v>0.29166666666666669</v>
      </c>
      <c r="C5050" s="529">
        <f>Electricity!F5086</f>
        <v>0</v>
      </c>
      <c r="D5050" s="529">
        <f>Electricity!I5086</f>
        <v>0</v>
      </c>
      <c r="E5050" s="531" t="str">
        <f t="shared" si="161"/>
        <v>07/29/2024 07:00:00 AM</v>
      </c>
      <c r="F5050" s="530" t="str">
        <f t="shared" si="160"/>
        <v>Jul</v>
      </c>
    </row>
    <row r="5051" spans="1:6" x14ac:dyDescent="0.35">
      <c r="A5051" s="527">
        <f>Electricity!D5087</f>
        <v>45502</v>
      </c>
      <c r="B5051" s="528">
        <f>Electricity!E5087</f>
        <v>0.33333333333333337</v>
      </c>
      <c r="C5051" s="529">
        <f>Electricity!F5087</f>
        <v>0</v>
      </c>
      <c r="D5051" s="529">
        <f>Electricity!I5087</f>
        <v>0</v>
      </c>
      <c r="E5051" s="531" t="str">
        <f t="shared" si="161"/>
        <v>07/29/2024 08:00:00 AM</v>
      </c>
      <c r="F5051" s="530" t="str">
        <f t="shared" si="160"/>
        <v>Jul</v>
      </c>
    </row>
    <row r="5052" spans="1:6" x14ac:dyDescent="0.35">
      <c r="A5052" s="527">
        <f>Electricity!D5088</f>
        <v>45502</v>
      </c>
      <c r="B5052" s="528">
        <f>Electricity!E5088</f>
        <v>0.375</v>
      </c>
      <c r="C5052" s="529">
        <f>Electricity!F5088</f>
        <v>0</v>
      </c>
      <c r="D5052" s="529">
        <f>Electricity!I5088</f>
        <v>0</v>
      </c>
      <c r="E5052" s="531" t="str">
        <f t="shared" si="161"/>
        <v>07/29/2024 09:00:00 AM</v>
      </c>
      <c r="F5052" s="530" t="str">
        <f t="shared" si="160"/>
        <v>Jul</v>
      </c>
    </row>
    <row r="5053" spans="1:6" x14ac:dyDescent="0.35">
      <c r="A5053" s="527">
        <f>Electricity!D5089</f>
        <v>45502</v>
      </c>
      <c r="B5053" s="528">
        <f>Electricity!E5089</f>
        <v>0.41666666666666669</v>
      </c>
      <c r="C5053" s="529">
        <f>Electricity!F5089</f>
        <v>0</v>
      </c>
      <c r="D5053" s="529">
        <f>Electricity!I5089</f>
        <v>0</v>
      </c>
      <c r="E5053" s="531" t="str">
        <f t="shared" si="161"/>
        <v>07/29/2024 10:00:00 AM</v>
      </c>
      <c r="F5053" s="530" t="str">
        <f t="shared" si="160"/>
        <v>Jul</v>
      </c>
    </row>
    <row r="5054" spans="1:6" x14ac:dyDescent="0.35">
      <c r="A5054" s="527">
        <f>Electricity!D5090</f>
        <v>45502</v>
      </c>
      <c r="B5054" s="528">
        <f>Electricity!E5090</f>
        <v>0.45833333333333337</v>
      </c>
      <c r="C5054" s="529">
        <f>Electricity!F5090</f>
        <v>0</v>
      </c>
      <c r="D5054" s="529">
        <f>Electricity!I5090</f>
        <v>0</v>
      </c>
      <c r="E5054" s="531" t="str">
        <f t="shared" si="161"/>
        <v>07/29/2024 11:00:00 AM</v>
      </c>
      <c r="F5054" s="530" t="str">
        <f t="shared" si="160"/>
        <v>Jul</v>
      </c>
    </row>
    <row r="5055" spans="1:6" x14ac:dyDescent="0.35">
      <c r="A5055" s="527">
        <f>Electricity!D5091</f>
        <v>45502</v>
      </c>
      <c r="B5055" s="528">
        <f>Electricity!E5091</f>
        <v>0.50000000000000011</v>
      </c>
      <c r="C5055" s="529">
        <f>Electricity!F5091</f>
        <v>0</v>
      </c>
      <c r="D5055" s="529">
        <f>Electricity!I5091</f>
        <v>0</v>
      </c>
      <c r="E5055" s="531" t="str">
        <f t="shared" si="161"/>
        <v>07/29/2024 12:00:00 PM</v>
      </c>
      <c r="F5055" s="530" t="str">
        <f t="shared" si="160"/>
        <v>Jul</v>
      </c>
    </row>
    <row r="5056" spans="1:6" x14ac:dyDescent="0.35">
      <c r="A5056" s="527">
        <f>Electricity!D5092</f>
        <v>45502</v>
      </c>
      <c r="B5056" s="528">
        <f>Electricity!E5092</f>
        <v>0.54166666666666674</v>
      </c>
      <c r="C5056" s="529">
        <f>Electricity!F5092</f>
        <v>0</v>
      </c>
      <c r="D5056" s="529">
        <f>Electricity!I5092</f>
        <v>0</v>
      </c>
      <c r="E5056" s="531" t="str">
        <f t="shared" si="161"/>
        <v>07/29/2024 01:00:00 PM</v>
      </c>
      <c r="F5056" s="530" t="str">
        <f t="shared" si="160"/>
        <v>Jul</v>
      </c>
    </row>
    <row r="5057" spans="1:6" x14ac:dyDescent="0.35">
      <c r="A5057" s="527">
        <f>Electricity!D5093</f>
        <v>45502</v>
      </c>
      <c r="B5057" s="528">
        <f>Electricity!E5093</f>
        <v>0.58333333333333337</v>
      </c>
      <c r="C5057" s="529">
        <f>Electricity!F5093</f>
        <v>0</v>
      </c>
      <c r="D5057" s="529">
        <f>Electricity!I5093</f>
        <v>0</v>
      </c>
      <c r="E5057" s="531" t="str">
        <f t="shared" si="161"/>
        <v>07/29/2024 02:00:00 PM</v>
      </c>
      <c r="F5057" s="530" t="str">
        <f t="shared" si="160"/>
        <v>Jul</v>
      </c>
    </row>
    <row r="5058" spans="1:6" x14ac:dyDescent="0.35">
      <c r="A5058" s="527">
        <f>Electricity!D5094</f>
        <v>45502</v>
      </c>
      <c r="B5058" s="528">
        <f>Electricity!E5094</f>
        <v>0.62500000000000011</v>
      </c>
      <c r="C5058" s="529">
        <f>Electricity!F5094</f>
        <v>0</v>
      </c>
      <c r="D5058" s="529">
        <f>Electricity!I5094</f>
        <v>0</v>
      </c>
      <c r="E5058" s="531" t="str">
        <f t="shared" si="161"/>
        <v>07/29/2024 03:00:00 PM</v>
      </c>
      <c r="F5058" s="530" t="str">
        <f t="shared" si="160"/>
        <v>Jul</v>
      </c>
    </row>
    <row r="5059" spans="1:6" x14ac:dyDescent="0.35">
      <c r="A5059" s="527">
        <f>Electricity!D5095</f>
        <v>45502</v>
      </c>
      <c r="B5059" s="528">
        <f>Electricity!E5095</f>
        <v>0.66666666666666674</v>
      </c>
      <c r="C5059" s="529">
        <f>Electricity!F5095</f>
        <v>0</v>
      </c>
      <c r="D5059" s="529">
        <f>Electricity!I5095</f>
        <v>0</v>
      </c>
      <c r="E5059" s="531" t="str">
        <f t="shared" si="161"/>
        <v>07/29/2024 04:00:00 PM</v>
      </c>
      <c r="F5059" s="530" t="str">
        <f t="shared" ref="F5059:F5122" si="162">TEXT(A5059,"mmm")</f>
        <v>Jul</v>
      </c>
    </row>
    <row r="5060" spans="1:6" x14ac:dyDescent="0.35">
      <c r="A5060" s="527">
        <f>Electricity!D5096</f>
        <v>45502</v>
      </c>
      <c r="B5060" s="528">
        <f>Electricity!E5096</f>
        <v>0.70833333333333337</v>
      </c>
      <c r="C5060" s="529">
        <f>Electricity!F5096</f>
        <v>0</v>
      </c>
      <c r="D5060" s="529">
        <f>Electricity!I5096</f>
        <v>0</v>
      </c>
      <c r="E5060" s="531" t="str">
        <f t="shared" si="161"/>
        <v>07/29/2024 05:00:00 PM</v>
      </c>
      <c r="F5060" s="530" t="str">
        <f t="shared" si="162"/>
        <v>Jul</v>
      </c>
    </row>
    <row r="5061" spans="1:6" x14ac:dyDescent="0.35">
      <c r="A5061" s="527">
        <f>Electricity!D5097</f>
        <v>45502</v>
      </c>
      <c r="B5061" s="528">
        <f>Electricity!E5097</f>
        <v>0.75000000000000011</v>
      </c>
      <c r="C5061" s="529">
        <f>Electricity!F5097</f>
        <v>0</v>
      </c>
      <c r="D5061" s="529">
        <f>Electricity!I5097</f>
        <v>0</v>
      </c>
      <c r="E5061" s="531" t="str">
        <f t="shared" si="161"/>
        <v>07/29/2024 06:00:00 PM</v>
      </c>
      <c r="F5061" s="530" t="str">
        <f t="shared" si="162"/>
        <v>Jul</v>
      </c>
    </row>
    <row r="5062" spans="1:6" x14ac:dyDescent="0.35">
      <c r="A5062" s="527">
        <f>Electricity!D5098</f>
        <v>45502</v>
      </c>
      <c r="B5062" s="528">
        <f>Electricity!E5098</f>
        <v>0.79166666666666674</v>
      </c>
      <c r="C5062" s="529">
        <f>Electricity!F5098</f>
        <v>0</v>
      </c>
      <c r="D5062" s="529">
        <f>Electricity!I5098</f>
        <v>0</v>
      </c>
      <c r="E5062" s="531" t="str">
        <f t="shared" si="161"/>
        <v>07/29/2024 07:00:00 PM</v>
      </c>
      <c r="F5062" s="530" t="str">
        <f t="shared" si="162"/>
        <v>Jul</v>
      </c>
    </row>
    <row r="5063" spans="1:6" x14ac:dyDescent="0.35">
      <c r="A5063" s="527">
        <f>Electricity!D5099</f>
        <v>45502</v>
      </c>
      <c r="B5063" s="528">
        <f>Electricity!E5099</f>
        <v>0.83333333333333337</v>
      </c>
      <c r="C5063" s="529">
        <f>Electricity!F5099</f>
        <v>0</v>
      </c>
      <c r="D5063" s="529">
        <f>Electricity!I5099</f>
        <v>0</v>
      </c>
      <c r="E5063" s="531" t="str">
        <f t="shared" si="161"/>
        <v>07/29/2024 08:00:00 PM</v>
      </c>
      <c r="F5063" s="530" t="str">
        <f t="shared" si="162"/>
        <v>Jul</v>
      </c>
    </row>
    <row r="5064" spans="1:6" x14ac:dyDescent="0.35">
      <c r="A5064" s="527">
        <f>Electricity!D5100</f>
        <v>45502</v>
      </c>
      <c r="B5064" s="528">
        <f>Electricity!E5100</f>
        <v>0.87500000000000011</v>
      </c>
      <c r="C5064" s="529">
        <f>Electricity!F5100</f>
        <v>0</v>
      </c>
      <c r="D5064" s="529">
        <f>Electricity!I5100</f>
        <v>0</v>
      </c>
      <c r="E5064" s="531" t="str">
        <f t="shared" si="161"/>
        <v>07/29/2024 09:00:00 PM</v>
      </c>
      <c r="F5064" s="530" t="str">
        <f t="shared" si="162"/>
        <v>Jul</v>
      </c>
    </row>
    <row r="5065" spans="1:6" x14ac:dyDescent="0.35">
      <c r="A5065" s="527">
        <f>Electricity!D5101</f>
        <v>45502</v>
      </c>
      <c r="B5065" s="528">
        <f>Electricity!E5101</f>
        <v>0.91666666666666674</v>
      </c>
      <c r="C5065" s="529">
        <f>Electricity!F5101</f>
        <v>0</v>
      </c>
      <c r="D5065" s="529">
        <f>Electricity!I5101</f>
        <v>0</v>
      </c>
      <c r="E5065" s="531" t="str">
        <f t="shared" si="161"/>
        <v>07/29/2024 10:00:00 PM</v>
      </c>
      <c r="F5065" s="530" t="str">
        <f t="shared" si="162"/>
        <v>Jul</v>
      </c>
    </row>
    <row r="5066" spans="1:6" x14ac:dyDescent="0.35">
      <c r="A5066" s="527">
        <f>Electricity!D5102</f>
        <v>45502</v>
      </c>
      <c r="B5066" s="528">
        <f>Electricity!E5102</f>
        <v>0.95833333333333337</v>
      </c>
      <c r="C5066" s="529">
        <f>Electricity!F5102</f>
        <v>0</v>
      </c>
      <c r="D5066" s="529">
        <f>Electricity!I5102</f>
        <v>0</v>
      </c>
      <c r="E5066" s="531" t="str">
        <f t="shared" si="161"/>
        <v>07/29/2024 11:00:00 PM</v>
      </c>
      <c r="F5066" s="530" t="str">
        <f t="shared" si="162"/>
        <v>Jul</v>
      </c>
    </row>
    <row r="5067" spans="1:6" x14ac:dyDescent="0.35">
      <c r="A5067" s="527">
        <f>Electricity!D5103</f>
        <v>45503</v>
      </c>
      <c r="B5067" s="528">
        <f>Electricity!E5103</f>
        <v>3.1225022567582528E-17</v>
      </c>
      <c r="C5067" s="529">
        <f>Electricity!F5103</f>
        <v>0</v>
      </c>
      <c r="D5067" s="529">
        <f>Electricity!I5103</f>
        <v>0</v>
      </c>
      <c r="E5067" s="531" t="str">
        <f t="shared" si="161"/>
        <v>07/30/2024 12:00:00 AM</v>
      </c>
      <c r="F5067" s="530" t="str">
        <f t="shared" si="162"/>
        <v>Jul</v>
      </c>
    </row>
    <row r="5068" spans="1:6" x14ac:dyDescent="0.35">
      <c r="A5068" s="527">
        <f>Electricity!D5104</f>
        <v>45503</v>
      </c>
      <c r="B5068" s="528">
        <f>Electricity!E5104</f>
        <v>4.1666666666666699E-2</v>
      </c>
      <c r="C5068" s="529">
        <f>Electricity!F5104</f>
        <v>0</v>
      </c>
      <c r="D5068" s="529">
        <f>Electricity!I5104</f>
        <v>0</v>
      </c>
      <c r="E5068" s="531" t="str">
        <f t="shared" si="161"/>
        <v>07/30/2024 01:00:00 AM</v>
      </c>
      <c r="F5068" s="530" t="str">
        <f t="shared" si="162"/>
        <v>Jul</v>
      </c>
    </row>
    <row r="5069" spans="1:6" x14ac:dyDescent="0.35">
      <c r="A5069" s="527">
        <f>Electricity!D5105</f>
        <v>45503</v>
      </c>
      <c r="B5069" s="528">
        <f>Electricity!E5105</f>
        <v>8.333333333333337E-2</v>
      </c>
      <c r="C5069" s="529">
        <f>Electricity!F5105</f>
        <v>0</v>
      </c>
      <c r="D5069" s="529">
        <f>Electricity!I5105</f>
        <v>0</v>
      </c>
      <c r="E5069" s="531" t="str">
        <f t="shared" si="161"/>
        <v>07/30/2024 02:00:00 AM</v>
      </c>
      <c r="F5069" s="530" t="str">
        <f t="shared" si="162"/>
        <v>Jul</v>
      </c>
    </row>
    <row r="5070" spans="1:6" x14ac:dyDescent="0.35">
      <c r="A5070" s="527">
        <f>Electricity!D5106</f>
        <v>45503</v>
      </c>
      <c r="B5070" s="528">
        <f>Electricity!E5106</f>
        <v>0.12500000000000006</v>
      </c>
      <c r="C5070" s="529">
        <f>Electricity!F5106</f>
        <v>0</v>
      </c>
      <c r="D5070" s="529">
        <f>Electricity!I5106</f>
        <v>0</v>
      </c>
      <c r="E5070" s="531" t="str">
        <f t="shared" si="161"/>
        <v>07/30/2024 03:00:00 AM</v>
      </c>
      <c r="F5070" s="530" t="str">
        <f t="shared" si="162"/>
        <v>Jul</v>
      </c>
    </row>
    <row r="5071" spans="1:6" x14ac:dyDescent="0.35">
      <c r="A5071" s="527">
        <f>Electricity!D5107</f>
        <v>45503</v>
      </c>
      <c r="B5071" s="528">
        <f>Electricity!E5107</f>
        <v>0.16666666666666669</v>
      </c>
      <c r="C5071" s="529">
        <f>Electricity!F5107</f>
        <v>0</v>
      </c>
      <c r="D5071" s="529">
        <f>Electricity!I5107</f>
        <v>0</v>
      </c>
      <c r="E5071" s="531" t="str">
        <f t="shared" si="161"/>
        <v>07/30/2024 04:00:00 AM</v>
      </c>
      <c r="F5071" s="530" t="str">
        <f t="shared" si="162"/>
        <v>Jul</v>
      </c>
    </row>
    <row r="5072" spans="1:6" x14ac:dyDescent="0.35">
      <c r="A5072" s="527">
        <f>Electricity!D5108</f>
        <v>45503</v>
      </c>
      <c r="B5072" s="528">
        <f>Electricity!E5108</f>
        <v>0.20833333333333337</v>
      </c>
      <c r="C5072" s="529">
        <f>Electricity!F5108</f>
        <v>0</v>
      </c>
      <c r="D5072" s="529">
        <f>Electricity!I5108</f>
        <v>0</v>
      </c>
      <c r="E5072" s="531" t="str">
        <f t="shared" si="161"/>
        <v>07/30/2024 05:00:00 AM</v>
      </c>
      <c r="F5072" s="530" t="str">
        <f t="shared" si="162"/>
        <v>Jul</v>
      </c>
    </row>
    <row r="5073" spans="1:6" x14ac:dyDescent="0.35">
      <c r="A5073" s="527">
        <f>Electricity!D5109</f>
        <v>45503</v>
      </c>
      <c r="B5073" s="528">
        <f>Electricity!E5109</f>
        <v>0.25</v>
      </c>
      <c r="C5073" s="529">
        <f>Electricity!F5109</f>
        <v>0</v>
      </c>
      <c r="D5073" s="529">
        <f>Electricity!I5109</f>
        <v>0</v>
      </c>
      <c r="E5073" s="531" t="str">
        <f t="shared" si="161"/>
        <v>07/30/2024 06:00:00 AM</v>
      </c>
      <c r="F5073" s="530" t="str">
        <f t="shared" si="162"/>
        <v>Jul</v>
      </c>
    </row>
    <row r="5074" spans="1:6" x14ac:dyDescent="0.35">
      <c r="A5074" s="527">
        <f>Electricity!D5110</f>
        <v>45503</v>
      </c>
      <c r="B5074" s="528">
        <f>Electricity!E5110</f>
        <v>0.29166666666666669</v>
      </c>
      <c r="C5074" s="529">
        <f>Electricity!F5110</f>
        <v>0</v>
      </c>
      <c r="D5074" s="529">
        <f>Electricity!I5110</f>
        <v>0</v>
      </c>
      <c r="E5074" s="531" t="str">
        <f t="shared" si="161"/>
        <v>07/30/2024 07:00:00 AM</v>
      </c>
      <c r="F5074" s="530" t="str">
        <f t="shared" si="162"/>
        <v>Jul</v>
      </c>
    </row>
    <row r="5075" spans="1:6" x14ac:dyDescent="0.35">
      <c r="A5075" s="527">
        <f>Electricity!D5111</f>
        <v>45503</v>
      </c>
      <c r="B5075" s="528">
        <f>Electricity!E5111</f>
        <v>0.33333333333333337</v>
      </c>
      <c r="C5075" s="529">
        <f>Electricity!F5111</f>
        <v>0</v>
      </c>
      <c r="D5075" s="529">
        <f>Electricity!I5111</f>
        <v>0</v>
      </c>
      <c r="E5075" s="531" t="str">
        <f t="shared" si="161"/>
        <v>07/30/2024 08:00:00 AM</v>
      </c>
      <c r="F5075" s="530" t="str">
        <f t="shared" si="162"/>
        <v>Jul</v>
      </c>
    </row>
    <row r="5076" spans="1:6" x14ac:dyDescent="0.35">
      <c r="A5076" s="527">
        <f>Electricity!D5112</f>
        <v>45503</v>
      </c>
      <c r="B5076" s="528">
        <f>Electricity!E5112</f>
        <v>0.375</v>
      </c>
      <c r="C5076" s="529">
        <f>Electricity!F5112</f>
        <v>0</v>
      </c>
      <c r="D5076" s="529">
        <f>Electricity!I5112</f>
        <v>0</v>
      </c>
      <c r="E5076" s="531" t="str">
        <f t="shared" si="161"/>
        <v>07/30/2024 09:00:00 AM</v>
      </c>
      <c r="F5076" s="530" t="str">
        <f t="shared" si="162"/>
        <v>Jul</v>
      </c>
    </row>
    <row r="5077" spans="1:6" x14ac:dyDescent="0.35">
      <c r="A5077" s="527">
        <f>Electricity!D5113</f>
        <v>45503</v>
      </c>
      <c r="B5077" s="528">
        <f>Electricity!E5113</f>
        <v>0.41666666666666669</v>
      </c>
      <c r="C5077" s="529">
        <f>Electricity!F5113</f>
        <v>0</v>
      </c>
      <c r="D5077" s="529">
        <f>Electricity!I5113</f>
        <v>0</v>
      </c>
      <c r="E5077" s="531" t="str">
        <f t="shared" si="161"/>
        <v>07/30/2024 10:00:00 AM</v>
      </c>
      <c r="F5077" s="530" t="str">
        <f t="shared" si="162"/>
        <v>Jul</v>
      </c>
    </row>
    <row r="5078" spans="1:6" x14ac:dyDescent="0.35">
      <c r="A5078" s="527">
        <f>Electricity!D5114</f>
        <v>45503</v>
      </c>
      <c r="B5078" s="528">
        <f>Electricity!E5114</f>
        <v>0.45833333333333337</v>
      </c>
      <c r="C5078" s="529">
        <f>Electricity!F5114</f>
        <v>0</v>
      </c>
      <c r="D5078" s="529">
        <f>Electricity!I5114</f>
        <v>0</v>
      </c>
      <c r="E5078" s="531" t="str">
        <f t="shared" si="161"/>
        <v>07/30/2024 11:00:00 AM</v>
      </c>
      <c r="F5078" s="530" t="str">
        <f t="shared" si="162"/>
        <v>Jul</v>
      </c>
    </row>
    <row r="5079" spans="1:6" x14ac:dyDescent="0.35">
      <c r="A5079" s="527">
        <f>Electricity!D5115</f>
        <v>45503</v>
      </c>
      <c r="B5079" s="528">
        <f>Electricity!E5115</f>
        <v>0.50000000000000011</v>
      </c>
      <c r="C5079" s="529">
        <f>Electricity!F5115</f>
        <v>0</v>
      </c>
      <c r="D5079" s="529">
        <f>Electricity!I5115</f>
        <v>0</v>
      </c>
      <c r="E5079" s="531" t="str">
        <f t="shared" si="161"/>
        <v>07/30/2024 12:00:00 PM</v>
      </c>
      <c r="F5079" s="530" t="str">
        <f t="shared" si="162"/>
        <v>Jul</v>
      </c>
    </row>
    <row r="5080" spans="1:6" x14ac:dyDescent="0.35">
      <c r="A5080" s="527">
        <f>Electricity!D5116</f>
        <v>45503</v>
      </c>
      <c r="B5080" s="528">
        <f>Electricity!E5116</f>
        <v>0.54166666666666674</v>
      </c>
      <c r="C5080" s="529">
        <f>Electricity!F5116</f>
        <v>0</v>
      </c>
      <c r="D5080" s="529">
        <f>Electricity!I5116</f>
        <v>0</v>
      </c>
      <c r="E5080" s="531" t="str">
        <f t="shared" si="161"/>
        <v>07/30/2024 01:00:00 PM</v>
      </c>
      <c r="F5080" s="530" t="str">
        <f t="shared" si="162"/>
        <v>Jul</v>
      </c>
    </row>
    <row r="5081" spans="1:6" x14ac:dyDescent="0.35">
      <c r="A5081" s="527">
        <f>Electricity!D5117</f>
        <v>45503</v>
      </c>
      <c r="B5081" s="528">
        <f>Electricity!E5117</f>
        <v>0.58333333333333337</v>
      </c>
      <c r="C5081" s="529">
        <f>Electricity!F5117</f>
        <v>0</v>
      </c>
      <c r="D5081" s="529">
        <f>Electricity!I5117</f>
        <v>0</v>
      </c>
      <c r="E5081" s="531" t="str">
        <f t="shared" si="161"/>
        <v>07/30/2024 02:00:00 PM</v>
      </c>
      <c r="F5081" s="530" t="str">
        <f t="shared" si="162"/>
        <v>Jul</v>
      </c>
    </row>
    <row r="5082" spans="1:6" x14ac:dyDescent="0.35">
      <c r="A5082" s="527">
        <f>Electricity!D5118</f>
        <v>45503</v>
      </c>
      <c r="B5082" s="528">
        <f>Electricity!E5118</f>
        <v>0.62500000000000011</v>
      </c>
      <c r="C5082" s="529">
        <f>Electricity!F5118</f>
        <v>0</v>
      </c>
      <c r="D5082" s="529">
        <f>Electricity!I5118</f>
        <v>0</v>
      </c>
      <c r="E5082" s="531" t="str">
        <f t="shared" si="161"/>
        <v>07/30/2024 03:00:00 PM</v>
      </c>
      <c r="F5082" s="530" t="str">
        <f t="shared" si="162"/>
        <v>Jul</v>
      </c>
    </row>
    <row r="5083" spans="1:6" x14ac:dyDescent="0.35">
      <c r="A5083" s="527">
        <f>Electricity!D5119</f>
        <v>45503</v>
      </c>
      <c r="B5083" s="528">
        <f>Electricity!E5119</f>
        <v>0.66666666666666674</v>
      </c>
      <c r="C5083" s="529">
        <f>Electricity!F5119</f>
        <v>0</v>
      </c>
      <c r="D5083" s="529">
        <f>Electricity!I5119</f>
        <v>0</v>
      </c>
      <c r="E5083" s="531" t="str">
        <f t="shared" si="161"/>
        <v>07/30/2024 04:00:00 PM</v>
      </c>
      <c r="F5083" s="530" t="str">
        <f t="shared" si="162"/>
        <v>Jul</v>
      </c>
    </row>
    <row r="5084" spans="1:6" x14ac:dyDescent="0.35">
      <c r="A5084" s="527">
        <f>Electricity!D5120</f>
        <v>45503</v>
      </c>
      <c r="B5084" s="528">
        <f>Electricity!E5120</f>
        <v>0.70833333333333337</v>
      </c>
      <c r="C5084" s="529">
        <f>Electricity!F5120</f>
        <v>0</v>
      </c>
      <c r="D5084" s="529">
        <f>Electricity!I5120</f>
        <v>0</v>
      </c>
      <c r="E5084" s="531" t="str">
        <f t="shared" si="161"/>
        <v>07/30/2024 05:00:00 PM</v>
      </c>
      <c r="F5084" s="530" t="str">
        <f t="shared" si="162"/>
        <v>Jul</v>
      </c>
    </row>
    <row r="5085" spans="1:6" x14ac:dyDescent="0.35">
      <c r="A5085" s="527">
        <f>Electricity!D5121</f>
        <v>45503</v>
      </c>
      <c r="B5085" s="528">
        <f>Electricity!E5121</f>
        <v>0.75000000000000011</v>
      </c>
      <c r="C5085" s="529">
        <f>Electricity!F5121</f>
        <v>0</v>
      </c>
      <c r="D5085" s="529">
        <f>Electricity!I5121</f>
        <v>0</v>
      </c>
      <c r="E5085" s="531" t="str">
        <f t="shared" si="161"/>
        <v>07/30/2024 06:00:00 PM</v>
      </c>
      <c r="F5085" s="530" t="str">
        <f t="shared" si="162"/>
        <v>Jul</v>
      </c>
    </row>
    <row r="5086" spans="1:6" x14ac:dyDescent="0.35">
      <c r="A5086" s="527">
        <f>Electricity!D5122</f>
        <v>45503</v>
      </c>
      <c r="B5086" s="528">
        <f>Electricity!E5122</f>
        <v>0.79166666666666674</v>
      </c>
      <c r="C5086" s="529">
        <f>Electricity!F5122</f>
        <v>0</v>
      </c>
      <c r="D5086" s="529">
        <f>Electricity!I5122</f>
        <v>0</v>
      </c>
      <c r="E5086" s="531" t="str">
        <f t="shared" si="161"/>
        <v>07/30/2024 07:00:00 PM</v>
      </c>
      <c r="F5086" s="530" t="str">
        <f t="shared" si="162"/>
        <v>Jul</v>
      </c>
    </row>
    <row r="5087" spans="1:6" x14ac:dyDescent="0.35">
      <c r="A5087" s="527">
        <f>Electricity!D5123</f>
        <v>45503</v>
      </c>
      <c r="B5087" s="528">
        <f>Electricity!E5123</f>
        <v>0.83333333333333337</v>
      </c>
      <c r="C5087" s="529">
        <f>Electricity!F5123</f>
        <v>0</v>
      </c>
      <c r="D5087" s="529">
        <f>Electricity!I5123</f>
        <v>0</v>
      </c>
      <c r="E5087" s="531" t="str">
        <f t="shared" si="161"/>
        <v>07/30/2024 08:00:00 PM</v>
      </c>
      <c r="F5087" s="530" t="str">
        <f t="shared" si="162"/>
        <v>Jul</v>
      </c>
    </row>
    <row r="5088" spans="1:6" x14ac:dyDescent="0.35">
      <c r="A5088" s="527">
        <f>Electricity!D5124</f>
        <v>45503</v>
      </c>
      <c r="B5088" s="528">
        <f>Electricity!E5124</f>
        <v>0.87500000000000011</v>
      </c>
      <c r="C5088" s="529">
        <f>Electricity!F5124</f>
        <v>0</v>
      </c>
      <c r="D5088" s="529">
        <f>Electricity!I5124</f>
        <v>0</v>
      </c>
      <c r="E5088" s="531" t="str">
        <f t="shared" si="161"/>
        <v>07/30/2024 09:00:00 PM</v>
      </c>
      <c r="F5088" s="530" t="str">
        <f t="shared" si="162"/>
        <v>Jul</v>
      </c>
    </row>
    <row r="5089" spans="1:6" x14ac:dyDescent="0.35">
      <c r="A5089" s="527">
        <f>Electricity!D5125</f>
        <v>45503</v>
      </c>
      <c r="B5089" s="528">
        <f>Electricity!E5125</f>
        <v>0.91666666666666674</v>
      </c>
      <c r="C5089" s="529">
        <f>Electricity!F5125</f>
        <v>0</v>
      </c>
      <c r="D5089" s="529">
        <f>Electricity!I5125</f>
        <v>0</v>
      </c>
      <c r="E5089" s="531" t="str">
        <f t="shared" si="161"/>
        <v>07/30/2024 10:00:00 PM</v>
      </c>
      <c r="F5089" s="530" t="str">
        <f t="shared" si="162"/>
        <v>Jul</v>
      </c>
    </row>
    <row r="5090" spans="1:6" x14ac:dyDescent="0.35">
      <c r="A5090" s="527">
        <f>Electricity!D5126</f>
        <v>45503</v>
      </c>
      <c r="B5090" s="528">
        <f>Electricity!E5126</f>
        <v>0.95833333333333337</v>
      </c>
      <c r="C5090" s="529">
        <f>Electricity!F5126</f>
        <v>0</v>
      </c>
      <c r="D5090" s="529">
        <f>Electricity!I5126</f>
        <v>0</v>
      </c>
      <c r="E5090" s="531" t="str">
        <f t="shared" si="161"/>
        <v>07/30/2024 11:00:00 PM</v>
      </c>
      <c r="F5090" s="530" t="str">
        <f t="shared" si="162"/>
        <v>Jul</v>
      </c>
    </row>
    <row r="5091" spans="1:6" x14ac:dyDescent="0.35">
      <c r="A5091" s="527">
        <f>Electricity!D5127</f>
        <v>45504</v>
      </c>
      <c r="B5091" s="528">
        <f>Electricity!E5127</f>
        <v>3.1225022567582528E-17</v>
      </c>
      <c r="C5091" s="529">
        <f>Electricity!F5127</f>
        <v>0</v>
      </c>
      <c r="D5091" s="529">
        <f>Electricity!I5127</f>
        <v>0</v>
      </c>
      <c r="E5091" s="531" t="str">
        <f>CONCATENATE(TEXT(A5091,"mm/dd/yyyy")," ",TEXT(B5091,"hh:mm:ss AM/PM"))</f>
        <v>07/31/2024 12:00:00 AM</v>
      </c>
      <c r="F5091" s="530" t="str">
        <f t="shared" si="162"/>
        <v>Jul</v>
      </c>
    </row>
    <row r="5092" spans="1:6" x14ac:dyDescent="0.35">
      <c r="A5092" s="527">
        <f>Electricity!D5128</f>
        <v>45504</v>
      </c>
      <c r="B5092" s="528">
        <f>Electricity!E5128</f>
        <v>4.1666666666666699E-2</v>
      </c>
      <c r="C5092" s="529">
        <f>Electricity!F5128</f>
        <v>0</v>
      </c>
      <c r="D5092" s="529">
        <f>Electricity!I5128</f>
        <v>0</v>
      </c>
      <c r="E5092" s="531" t="str">
        <f t="shared" ref="E5092:E5155" si="163">CONCATENATE(TEXT(A5092,"mm/dd/yyyy")," ",TEXT(B5092,"hh:mm:ss AM/PM"))</f>
        <v>07/31/2024 01:00:00 AM</v>
      </c>
      <c r="F5092" s="530" t="str">
        <f t="shared" si="162"/>
        <v>Jul</v>
      </c>
    </row>
    <row r="5093" spans="1:6" x14ac:dyDescent="0.35">
      <c r="A5093" s="527">
        <f>Electricity!D5129</f>
        <v>45504</v>
      </c>
      <c r="B5093" s="528">
        <f>Electricity!E5129</f>
        <v>8.333333333333337E-2</v>
      </c>
      <c r="C5093" s="529">
        <f>Electricity!F5129</f>
        <v>0</v>
      </c>
      <c r="D5093" s="529">
        <f>Electricity!I5129</f>
        <v>0</v>
      </c>
      <c r="E5093" s="531" t="str">
        <f t="shared" si="163"/>
        <v>07/31/2024 02:00:00 AM</v>
      </c>
      <c r="F5093" s="530" t="str">
        <f t="shared" si="162"/>
        <v>Jul</v>
      </c>
    </row>
    <row r="5094" spans="1:6" x14ac:dyDescent="0.35">
      <c r="A5094" s="527">
        <f>Electricity!D5130</f>
        <v>45504</v>
      </c>
      <c r="B5094" s="528">
        <f>Electricity!E5130</f>
        <v>0.12500000000000006</v>
      </c>
      <c r="C5094" s="529">
        <f>Electricity!F5130</f>
        <v>0</v>
      </c>
      <c r="D5094" s="529">
        <f>Electricity!I5130</f>
        <v>0</v>
      </c>
      <c r="E5094" s="531" t="str">
        <f t="shared" si="163"/>
        <v>07/31/2024 03:00:00 AM</v>
      </c>
      <c r="F5094" s="530" t="str">
        <f t="shared" si="162"/>
        <v>Jul</v>
      </c>
    </row>
    <row r="5095" spans="1:6" x14ac:dyDescent="0.35">
      <c r="A5095" s="527">
        <f>Electricity!D5131</f>
        <v>45504</v>
      </c>
      <c r="B5095" s="528">
        <f>Electricity!E5131</f>
        <v>0.16666666666666669</v>
      </c>
      <c r="C5095" s="529">
        <f>Electricity!F5131</f>
        <v>0</v>
      </c>
      <c r="D5095" s="529">
        <f>Electricity!I5131</f>
        <v>0</v>
      </c>
      <c r="E5095" s="531" t="str">
        <f t="shared" si="163"/>
        <v>07/31/2024 04:00:00 AM</v>
      </c>
      <c r="F5095" s="530" t="str">
        <f t="shared" si="162"/>
        <v>Jul</v>
      </c>
    </row>
    <row r="5096" spans="1:6" x14ac:dyDescent="0.35">
      <c r="A5096" s="527">
        <f>Electricity!D5132</f>
        <v>45504</v>
      </c>
      <c r="B5096" s="528">
        <f>Electricity!E5132</f>
        <v>0.20833333333333337</v>
      </c>
      <c r="C5096" s="529">
        <f>Electricity!F5132</f>
        <v>0</v>
      </c>
      <c r="D5096" s="529">
        <f>Electricity!I5132</f>
        <v>0</v>
      </c>
      <c r="E5096" s="531" t="str">
        <f t="shared" si="163"/>
        <v>07/31/2024 05:00:00 AM</v>
      </c>
      <c r="F5096" s="530" t="str">
        <f t="shared" si="162"/>
        <v>Jul</v>
      </c>
    </row>
    <row r="5097" spans="1:6" x14ac:dyDescent="0.35">
      <c r="A5097" s="527">
        <f>Electricity!D5133</f>
        <v>45504</v>
      </c>
      <c r="B5097" s="528">
        <f>Electricity!E5133</f>
        <v>0.25</v>
      </c>
      <c r="C5097" s="529">
        <f>Electricity!F5133</f>
        <v>0</v>
      </c>
      <c r="D5097" s="529">
        <f>Electricity!I5133</f>
        <v>0</v>
      </c>
      <c r="E5097" s="531" t="str">
        <f t="shared" si="163"/>
        <v>07/31/2024 06:00:00 AM</v>
      </c>
      <c r="F5097" s="530" t="str">
        <f t="shared" si="162"/>
        <v>Jul</v>
      </c>
    </row>
    <row r="5098" spans="1:6" x14ac:dyDescent="0.35">
      <c r="A5098" s="527">
        <f>Electricity!D5134</f>
        <v>45504</v>
      </c>
      <c r="B5098" s="528">
        <f>Electricity!E5134</f>
        <v>0.29166666666666669</v>
      </c>
      <c r="C5098" s="529">
        <f>Electricity!F5134</f>
        <v>0</v>
      </c>
      <c r="D5098" s="529">
        <f>Electricity!I5134</f>
        <v>0</v>
      </c>
      <c r="E5098" s="531" t="str">
        <f t="shared" si="163"/>
        <v>07/31/2024 07:00:00 AM</v>
      </c>
      <c r="F5098" s="530" t="str">
        <f t="shared" si="162"/>
        <v>Jul</v>
      </c>
    </row>
    <row r="5099" spans="1:6" x14ac:dyDescent="0.35">
      <c r="A5099" s="527">
        <f>Electricity!D5135</f>
        <v>45504</v>
      </c>
      <c r="B5099" s="528">
        <f>Electricity!E5135</f>
        <v>0.33333333333333337</v>
      </c>
      <c r="C5099" s="529">
        <f>Electricity!F5135</f>
        <v>0</v>
      </c>
      <c r="D5099" s="529">
        <f>Electricity!I5135</f>
        <v>0</v>
      </c>
      <c r="E5099" s="531" t="str">
        <f t="shared" si="163"/>
        <v>07/31/2024 08:00:00 AM</v>
      </c>
      <c r="F5099" s="530" t="str">
        <f t="shared" si="162"/>
        <v>Jul</v>
      </c>
    </row>
    <row r="5100" spans="1:6" x14ac:dyDescent="0.35">
      <c r="A5100" s="527">
        <f>Electricity!D5136</f>
        <v>45504</v>
      </c>
      <c r="B5100" s="528">
        <f>Electricity!E5136</f>
        <v>0.375</v>
      </c>
      <c r="C5100" s="529">
        <f>Electricity!F5136</f>
        <v>0</v>
      </c>
      <c r="D5100" s="529">
        <f>Electricity!I5136</f>
        <v>0</v>
      </c>
      <c r="E5100" s="531" t="str">
        <f t="shared" si="163"/>
        <v>07/31/2024 09:00:00 AM</v>
      </c>
      <c r="F5100" s="530" t="str">
        <f t="shared" si="162"/>
        <v>Jul</v>
      </c>
    </row>
    <row r="5101" spans="1:6" x14ac:dyDescent="0.35">
      <c r="A5101" s="527">
        <f>Electricity!D5137</f>
        <v>45504</v>
      </c>
      <c r="B5101" s="528">
        <f>Electricity!E5137</f>
        <v>0.41666666666666669</v>
      </c>
      <c r="C5101" s="529">
        <f>Electricity!F5137</f>
        <v>0</v>
      </c>
      <c r="D5101" s="529">
        <f>Electricity!I5137</f>
        <v>0</v>
      </c>
      <c r="E5101" s="531" t="str">
        <f t="shared" si="163"/>
        <v>07/31/2024 10:00:00 AM</v>
      </c>
      <c r="F5101" s="530" t="str">
        <f t="shared" si="162"/>
        <v>Jul</v>
      </c>
    </row>
    <row r="5102" spans="1:6" x14ac:dyDescent="0.35">
      <c r="A5102" s="527">
        <f>Electricity!D5138</f>
        <v>45504</v>
      </c>
      <c r="B5102" s="528">
        <f>Electricity!E5138</f>
        <v>0.45833333333333337</v>
      </c>
      <c r="C5102" s="529">
        <f>Electricity!F5138</f>
        <v>0</v>
      </c>
      <c r="D5102" s="529">
        <f>Electricity!I5138</f>
        <v>0</v>
      </c>
      <c r="E5102" s="531" t="str">
        <f t="shared" si="163"/>
        <v>07/31/2024 11:00:00 AM</v>
      </c>
      <c r="F5102" s="530" t="str">
        <f t="shared" si="162"/>
        <v>Jul</v>
      </c>
    </row>
    <row r="5103" spans="1:6" x14ac:dyDescent="0.35">
      <c r="A5103" s="527">
        <f>Electricity!D5139</f>
        <v>45504</v>
      </c>
      <c r="B5103" s="528">
        <f>Electricity!E5139</f>
        <v>0.50000000000000011</v>
      </c>
      <c r="C5103" s="529">
        <f>Electricity!F5139</f>
        <v>0</v>
      </c>
      <c r="D5103" s="529">
        <f>Electricity!I5139</f>
        <v>0</v>
      </c>
      <c r="E5103" s="531" t="str">
        <f t="shared" si="163"/>
        <v>07/31/2024 12:00:00 PM</v>
      </c>
      <c r="F5103" s="530" t="str">
        <f t="shared" si="162"/>
        <v>Jul</v>
      </c>
    </row>
    <row r="5104" spans="1:6" x14ac:dyDescent="0.35">
      <c r="A5104" s="527">
        <f>Electricity!D5140</f>
        <v>45504</v>
      </c>
      <c r="B5104" s="528">
        <f>Electricity!E5140</f>
        <v>0.54166666666666674</v>
      </c>
      <c r="C5104" s="529">
        <f>Electricity!F5140</f>
        <v>0</v>
      </c>
      <c r="D5104" s="529">
        <f>Electricity!I5140</f>
        <v>0</v>
      </c>
      <c r="E5104" s="531" t="str">
        <f t="shared" si="163"/>
        <v>07/31/2024 01:00:00 PM</v>
      </c>
      <c r="F5104" s="530" t="str">
        <f t="shared" si="162"/>
        <v>Jul</v>
      </c>
    </row>
    <row r="5105" spans="1:6" x14ac:dyDescent="0.35">
      <c r="A5105" s="527">
        <f>Electricity!D5141</f>
        <v>45504</v>
      </c>
      <c r="B5105" s="528">
        <f>Electricity!E5141</f>
        <v>0.58333333333333337</v>
      </c>
      <c r="C5105" s="529">
        <f>Electricity!F5141</f>
        <v>0</v>
      </c>
      <c r="D5105" s="529">
        <f>Electricity!I5141</f>
        <v>0</v>
      </c>
      <c r="E5105" s="531" t="str">
        <f t="shared" si="163"/>
        <v>07/31/2024 02:00:00 PM</v>
      </c>
      <c r="F5105" s="530" t="str">
        <f t="shared" si="162"/>
        <v>Jul</v>
      </c>
    </row>
    <row r="5106" spans="1:6" x14ac:dyDescent="0.35">
      <c r="A5106" s="527">
        <f>Electricity!D5142</f>
        <v>45504</v>
      </c>
      <c r="B5106" s="528">
        <f>Electricity!E5142</f>
        <v>0.62500000000000011</v>
      </c>
      <c r="C5106" s="529">
        <f>Electricity!F5142</f>
        <v>0</v>
      </c>
      <c r="D5106" s="529">
        <f>Electricity!I5142</f>
        <v>0</v>
      </c>
      <c r="E5106" s="531" t="str">
        <f t="shared" si="163"/>
        <v>07/31/2024 03:00:00 PM</v>
      </c>
      <c r="F5106" s="530" t="str">
        <f t="shared" si="162"/>
        <v>Jul</v>
      </c>
    </row>
    <row r="5107" spans="1:6" x14ac:dyDescent="0.35">
      <c r="A5107" s="527">
        <f>Electricity!D5143</f>
        <v>45504</v>
      </c>
      <c r="B5107" s="528">
        <f>Electricity!E5143</f>
        <v>0.66666666666666674</v>
      </c>
      <c r="C5107" s="529">
        <f>Electricity!F5143</f>
        <v>0</v>
      </c>
      <c r="D5107" s="529">
        <f>Electricity!I5143</f>
        <v>0</v>
      </c>
      <c r="E5107" s="531" t="str">
        <f t="shared" si="163"/>
        <v>07/31/2024 04:00:00 PM</v>
      </c>
      <c r="F5107" s="530" t="str">
        <f t="shared" si="162"/>
        <v>Jul</v>
      </c>
    </row>
    <row r="5108" spans="1:6" x14ac:dyDescent="0.35">
      <c r="A5108" s="527">
        <f>Electricity!D5144</f>
        <v>45504</v>
      </c>
      <c r="B5108" s="528">
        <f>Electricity!E5144</f>
        <v>0.70833333333333337</v>
      </c>
      <c r="C5108" s="529">
        <f>Electricity!F5144</f>
        <v>0</v>
      </c>
      <c r="D5108" s="529">
        <f>Electricity!I5144</f>
        <v>0</v>
      </c>
      <c r="E5108" s="531" t="str">
        <f t="shared" si="163"/>
        <v>07/31/2024 05:00:00 PM</v>
      </c>
      <c r="F5108" s="530" t="str">
        <f t="shared" si="162"/>
        <v>Jul</v>
      </c>
    </row>
    <row r="5109" spans="1:6" x14ac:dyDescent="0.35">
      <c r="A5109" s="527">
        <f>Electricity!D5145</f>
        <v>45504</v>
      </c>
      <c r="B5109" s="528">
        <f>Electricity!E5145</f>
        <v>0.75000000000000011</v>
      </c>
      <c r="C5109" s="529">
        <f>Electricity!F5145</f>
        <v>0</v>
      </c>
      <c r="D5109" s="529">
        <f>Electricity!I5145</f>
        <v>0</v>
      </c>
      <c r="E5109" s="531" t="str">
        <f t="shared" si="163"/>
        <v>07/31/2024 06:00:00 PM</v>
      </c>
      <c r="F5109" s="530" t="str">
        <f t="shared" si="162"/>
        <v>Jul</v>
      </c>
    </row>
    <row r="5110" spans="1:6" x14ac:dyDescent="0.35">
      <c r="A5110" s="527">
        <f>Electricity!D5146</f>
        <v>45504</v>
      </c>
      <c r="B5110" s="528">
        <f>Electricity!E5146</f>
        <v>0.79166666666666674</v>
      </c>
      <c r="C5110" s="529">
        <f>Electricity!F5146</f>
        <v>0</v>
      </c>
      <c r="D5110" s="529">
        <f>Electricity!I5146</f>
        <v>0</v>
      </c>
      <c r="E5110" s="531" t="str">
        <f t="shared" si="163"/>
        <v>07/31/2024 07:00:00 PM</v>
      </c>
      <c r="F5110" s="530" t="str">
        <f t="shared" si="162"/>
        <v>Jul</v>
      </c>
    </row>
    <row r="5111" spans="1:6" x14ac:dyDescent="0.35">
      <c r="A5111" s="527">
        <f>Electricity!D5147</f>
        <v>45504</v>
      </c>
      <c r="B5111" s="528">
        <f>Electricity!E5147</f>
        <v>0.83333333333333337</v>
      </c>
      <c r="C5111" s="529">
        <f>Electricity!F5147</f>
        <v>0</v>
      </c>
      <c r="D5111" s="529">
        <f>Electricity!I5147</f>
        <v>0</v>
      </c>
      <c r="E5111" s="531" t="str">
        <f t="shared" si="163"/>
        <v>07/31/2024 08:00:00 PM</v>
      </c>
      <c r="F5111" s="530" t="str">
        <f t="shared" si="162"/>
        <v>Jul</v>
      </c>
    </row>
    <row r="5112" spans="1:6" x14ac:dyDescent="0.35">
      <c r="A5112" s="527">
        <f>Electricity!D5148</f>
        <v>45504</v>
      </c>
      <c r="B5112" s="528">
        <f>Electricity!E5148</f>
        <v>0.87500000000000011</v>
      </c>
      <c r="C5112" s="529">
        <f>Electricity!F5148</f>
        <v>0</v>
      </c>
      <c r="D5112" s="529">
        <f>Electricity!I5148</f>
        <v>0</v>
      </c>
      <c r="E5112" s="531" t="str">
        <f t="shared" si="163"/>
        <v>07/31/2024 09:00:00 PM</v>
      </c>
      <c r="F5112" s="530" t="str">
        <f t="shared" si="162"/>
        <v>Jul</v>
      </c>
    </row>
    <row r="5113" spans="1:6" x14ac:dyDescent="0.35">
      <c r="A5113" s="527">
        <f>Electricity!D5149</f>
        <v>45504</v>
      </c>
      <c r="B5113" s="528">
        <f>Electricity!E5149</f>
        <v>0.91666666666666674</v>
      </c>
      <c r="C5113" s="529">
        <f>Electricity!F5149</f>
        <v>0</v>
      </c>
      <c r="D5113" s="529">
        <f>Electricity!I5149</f>
        <v>0</v>
      </c>
      <c r="E5113" s="531" t="str">
        <f t="shared" si="163"/>
        <v>07/31/2024 10:00:00 PM</v>
      </c>
      <c r="F5113" s="530" t="str">
        <f t="shared" si="162"/>
        <v>Jul</v>
      </c>
    </row>
    <row r="5114" spans="1:6" x14ac:dyDescent="0.35">
      <c r="A5114" s="527">
        <f>Electricity!D5150</f>
        <v>45504</v>
      </c>
      <c r="B5114" s="528">
        <f>Electricity!E5150</f>
        <v>0.95833333333333337</v>
      </c>
      <c r="C5114" s="529">
        <f>Electricity!F5150</f>
        <v>0</v>
      </c>
      <c r="D5114" s="529">
        <f>Electricity!I5150</f>
        <v>0</v>
      </c>
      <c r="E5114" s="531" t="str">
        <f t="shared" si="163"/>
        <v>07/31/2024 11:00:00 PM</v>
      </c>
      <c r="F5114" s="530" t="str">
        <f t="shared" si="162"/>
        <v>Jul</v>
      </c>
    </row>
    <row r="5115" spans="1:6" x14ac:dyDescent="0.35">
      <c r="A5115" s="527">
        <f>Electricity!D5151</f>
        <v>45505</v>
      </c>
      <c r="B5115" s="528">
        <f>Electricity!E5151</f>
        <v>3.1225022567582528E-17</v>
      </c>
      <c r="C5115" s="529">
        <f>Electricity!F5151</f>
        <v>0</v>
      </c>
      <c r="D5115" s="529">
        <f>Electricity!I5151</f>
        <v>0</v>
      </c>
      <c r="E5115" s="531" t="str">
        <f t="shared" si="163"/>
        <v>08/01/2024 12:00:00 AM</v>
      </c>
      <c r="F5115" s="530" t="str">
        <f t="shared" si="162"/>
        <v>Aug</v>
      </c>
    </row>
    <row r="5116" spans="1:6" x14ac:dyDescent="0.35">
      <c r="A5116" s="527">
        <f>Electricity!D5152</f>
        <v>45505</v>
      </c>
      <c r="B5116" s="528">
        <f>Electricity!E5152</f>
        <v>4.1666666666666699E-2</v>
      </c>
      <c r="C5116" s="529">
        <f>Electricity!F5152</f>
        <v>0</v>
      </c>
      <c r="D5116" s="529">
        <f>Electricity!I5152</f>
        <v>0</v>
      </c>
      <c r="E5116" s="531" t="str">
        <f t="shared" si="163"/>
        <v>08/01/2024 01:00:00 AM</v>
      </c>
      <c r="F5116" s="530" t="str">
        <f t="shared" si="162"/>
        <v>Aug</v>
      </c>
    </row>
    <row r="5117" spans="1:6" x14ac:dyDescent="0.35">
      <c r="A5117" s="527">
        <f>Electricity!D5153</f>
        <v>45505</v>
      </c>
      <c r="B5117" s="528">
        <f>Electricity!E5153</f>
        <v>8.333333333333337E-2</v>
      </c>
      <c r="C5117" s="529">
        <f>Electricity!F5153</f>
        <v>0</v>
      </c>
      <c r="D5117" s="529">
        <f>Electricity!I5153</f>
        <v>0</v>
      </c>
      <c r="E5117" s="531" t="str">
        <f t="shared" si="163"/>
        <v>08/01/2024 02:00:00 AM</v>
      </c>
      <c r="F5117" s="530" t="str">
        <f t="shared" si="162"/>
        <v>Aug</v>
      </c>
    </row>
    <row r="5118" spans="1:6" x14ac:dyDescent="0.35">
      <c r="A5118" s="527">
        <f>Electricity!D5154</f>
        <v>45505</v>
      </c>
      <c r="B5118" s="528">
        <f>Electricity!E5154</f>
        <v>0.12500000000000006</v>
      </c>
      <c r="C5118" s="529">
        <f>Electricity!F5154</f>
        <v>0</v>
      </c>
      <c r="D5118" s="529">
        <f>Electricity!I5154</f>
        <v>0</v>
      </c>
      <c r="E5118" s="531" t="str">
        <f t="shared" si="163"/>
        <v>08/01/2024 03:00:00 AM</v>
      </c>
      <c r="F5118" s="530" t="str">
        <f t="shared" si="162"/>
        <v>Aug</v>
      </c>
    </row>
    <row r="5119" spans="1:6" x14ac:dyDescent="0.35">
      <c r="A5119" s="527">
        <f>Electricity!D5155</f>
        <v>45505</v>
      </c>
      <c r="B5119" s="528">
        <f>Electricity!E5155</f>
        <v>0.16666666666666669</v>
      </c>
      <c r="C5119" s="529">
        <f>Electricity!F5155</f>
        <v>0</v>
      </c>
      <c r="D5119" s="529">
        <f>Electricity!I5155</f>
        <v>0</v>
      </c>
      <c r="E5119" s="531" t="str">
        <f t="shared" si="163"/>
        <v>08/01/2024 04:00:00 AM</v>
      </c>
      <c r="F5119" s="530" t="str">
        <f t="shared" si="162"/>
        <v>Aug</v>
      </c>
    </row>
    <row r="5120" spans="1:6" x14ac:dyDescent="0.35">
      <c r="A5120" s="527">
        <f>Electricity!D5156</f>
        <v>45505</v>
      </c>
      <c r="B5120" s="528">
        <f>Electricity!E5156</f>
        <v>0.20833333333333337</v>
      </c>
      <c r="C5120" s="529">
        <f>Electricity!F5156</f>
        <v>0</v>
      </c>
      <c r="D5120" s="529">
        <f>Electricity!I5156</f>
        <v>0</v>
      </c>
      <c r="E5120" s="531" t="str">
        <f t="shared" si="163"/>
        <v>08/01/2024 05:00:00 AM</v>
      </c>
      <c r="F5120" s="530" t="str">
        <f t="shared" si="162"/>
        <v>Aug</v>
      </c>
    </row>
    <row r="5121" spans="1:6" x14ac:dyDescent="0.35">
      <c r="A5121" s="527">
        <f>Electricity!D5157</f>
        <v>45505</v>
      </c>
      <c r="B5121" s="528">
        <f>Electricity!E5157</f>
        <v>0.25</v>
      </c>
      <c r="C5121" s="529">
        <f>Electricity!F5157</f>
        <v>0</v>
      </c>
      <c r="D5121" s="529">
        <f>Electricity!I5157</f>
        <v>0</v>
      </c>
      <c r="E5121" s="531" t="str">
        <f t="shared" si="163"/>
        <v>08/01/2024 06:00:00 AM</v>
      </c>
      <c r="F5121" s="530" t="str">
        <f t="shared" si="162"/>
        <v>Aug</v>
      </c>
    </row>
    <row r="5122" spans="1:6" x14ac:dyDescent="0.35">
      <c r="A5122" s="527">
        <f>Electricity!D5158</f>
        <v>45505</v>
      </c>
      <c r="B5122" s="528">
        <f>Electricity!E5158</f>
        <v>0.29166666666666669</v>
      </c>
      <c r="C5122" s="529">
        <f>Electricity!F5158</f>
        <v>0</v>
      </c>
      <c r="D5122" s="529">
        <f>Electricity!I5158</f>
        <v>0</v>
      </c>
      <c r="E5122" s="531" t="str">
        <f t="shared" si="163"/>
        <v>08/01/2024 07:00:00 AM</v>
      </c>
      <c r="F5122" s="530" t="str">
        <f t="shared" si="162"/>
        <v>Aug</v>
      </c>
    </row>
    <row r="5123" spans="1:6" x14ac:dyDescent="0.35">
      <c r="A5123" s="527">
        <f>Electricity!D5159</f>
        <v>45505</v>
      </c>
      <c r="B5123" s="528">
        <f>Electricity!E5159</f>
        <v>0.33333333333333337</v>
      </c>
      <c r="C5123" s="529">
        <f>Electricity!F5159</f>
        <v>0</v>
      </c>
      <c r="D5123" s="529">
        <f>Electricity!I5159</f>
        <v>0</v>
      </c>
      <c r="E5123" s="531" t="str">
        <f t="shared" si="163"/>
        <v>08/01/2024 08:00:00 AM</v>
      </c>
      <c r="F5123" s="530" t="str">
        <f t="shared" ref="F5123:F5186" si="164">TEXT(A5123,"mmm")</f>
        <v>Aug</v>
      </c>
    </row>
    <row r="5124" spans="1:6" x14ac:dyDescent="0.35">
      <c r="A5124" s="527">
        <f>Electricity!D5160</f>
        <v>45505</v>
      </c>
      <c r="B5124" s="528">
        <f>Electricity!E5160</f>
        <v>0.375</v>
      </c>
      <c r="C5124" s="529">
        <f>Electricity!F5160</f>
        <v>0</v>
      </c>
      <c r="D5124" s="529">
        <f>Electricity!I5160</f>
        <v>0</v>
      </c>
      <c r="E5124" s="531" t="str">
        <f t="shared" si="163"/>
        <v>08/01/2024 09:00:00 AM</v>
      </c>
      <c r="F5124" s="530" t="str">
        <f t="shared" si="164"/>
        <v>Aug</v>
      </c>
    </row>
    <row r="5125" spans="1:6" x14ac:dyDescent="0.35">
      <c r="A5125" s="527">
        <f>Electricity!D5161</f>
        <v>45505</v>
      </c>
      <c r="B5125" s="528">
        <f>Electricity!E5161</f>
        <v>0.41666666666666669</v>
      </c>
      <c r="C5125" s="529">
        <f>Electricity!F5161</f>
        <v>0</v>
      </c>
      <c r="D5125" s="529">
        <f>Electricity!I5161</f>
        <v>0</v>
      </c>
      <c r="E5125" s="531" t="str">
        <f t="shared" si="163"/>
        <v>08/01/2024 10:00:00 AM</v>
      </c>
      <c r="F5125" s="530" t="str">
        <f t="shared" si="164"/>
        <v>Aug</v>
      </c>
    </row>
    <row r="5126" spans="1:6" x14ac:dyDescent="0.35">
      <c r="A5126" s="527">
        <f>Electricity!D5162</f>
        <v>45505</v>
      </c>
      <c r="B5126" s="528">
        <f>Electricity!E5162</f>
        <v>0.45833333333333337</v>
      </c>
      <c r="C5126" s="529">
        <f>Electricity!F5162</f>
        <v>0</v>
      </c>
      <c r="D5126" s="529">
        <f>Electricity!I5162</f>
        <v>0</v>
      </c>
      <c r="E5126" s="531" t="str">
        <f t="shared" si="163"/>
        <v>08/01/2024 11:00:00 AM</v>
      </c>
      <c r="F5126" s="530" t="str">
        <f t="shared" si="164"/>
        <v>Aug</v>
      </c>
    </row>
    <row r="5127" spans="1:6" x14ac:dyDescent="0.35">
      <c r="A5127" s="527">
        <f>Electricity!D5163</f>
        <v>45505</v>
      </c>
      <c r="B5127" s="528">
        <f>Electricity!E5163</f>
        <v>0.50000000000000011</v>
      </c>
      <c r="C5127" s="529">
        <f>Electricity!F5163</f>
        <v>0</v>
      </c>
      <c r="D5127" s="529">
        <f>Electricity!I5163</f>
        <v>0</v>
      </c>
      <c r="E5127" s="531" t="str">
        <f t="shared" si="163"/>
        <v>08/01/2024 12:00:00 PM</v>
      </c>
      <c r="F5127" s="530" t="str">
        <f t="shared" si="164"/>
        <v>Aug</v>
      </c>
    </row>
    <row r="5128" spans="1:6" x14ac:dyDescent="0.35">
      <c r="A5128" s="527">
        <f>Electricity!D5164</f>
        <v>45505</v>
      </c>
      <c r="B5128" s="528">
        <f>Electricity!E5164</f>
        <v>0.54166666666666674</v>
      </c>
      <c r="C5128" s="529">
        <f>Electricity!F5164</f>
        <v>0</v>
      </c>
      <c r="D5128" s="529">
        <f>Electricity!I5164</f>
        <v>0</v>
      </c>
      <c r="E5128" s="531" t="str">
        <f t="shared" si="163"/>
        <v>08/01/2024 01:00:00 PM</v>
      </c>
      <c r="F5128" s="530" t="str">
        <f t="shared" si="164"/>
        <v>Aug</v>
      </c>
    </row>
    <row r="5129" spans="1:6" x14ac:dyDescent="0.35">
      <c r="A5129" s="527">
        <f>Electricity!D5165</f>
        <v>45505</v>
      </c>
      <c r="B5129" s="528">
        <f>Electricity!E5165</f>
        <v>0.58333333333333337</v>
      </c>
      <c r="C5129" s="529">
        <f>Electricity!F5165</f>
        <v>0</v>
      </c>
      <c r="D5129" s="529">
        <f>Electricity!I5165</f>
        <v>0</v>
      </c>
      <c r="E5129" s="531" t="str">
        <f t="shared" si="163"/>
        <v>08/01/2024 02:00:00 PM</v>
      </c>
      <c r="F5129" s="530" t="str">
        <f t="shared" si="164"/>
        <v>Aug</v>
      </c>
    </row>
    <row r="5130" spans="1:6" x14ac:dyDescent="0.35">
      <c r="A5130" s="527">
        <f>Electricity!D5166</f>
        <v>45505</v>
      </c>
      <c r="B5130" s="528">
        <f>Electricity!E5166</f>
        <v>0.62500000000000011</v>
      </c>
      <c r="C5130" s="529">
        <f>Electricity!F5166</f>
        <v>0</v>
      </c>
      <c r="D5130" s="529">
        <f>Electricity!I5166</f>
        <v>0</v>
      </c>
      <c r="E5130" s="531" t="str">
        <f t="shared" si="163"/>
        <v>08/01/2024 03:00:00 PM</v>
      </c>
      <c r="F5130" s="530" t="str">
        <f t="shared" si="164"/>
        <v>Aug</v>
      </c>
    </row>
    <row r="5131" spans="1:6" x14ac:dyDescent="0.35">
      <c r="A5131" s="527">
        <f>Electricity!D5167</f>
        <v>45505</v>
      </c>
      <c r="B5131" s="528">
        <f>Electricity!E5167</f>
        <v>0.66666666666666674</v>
      </c>
      <c r="C5131" s="529">
        <f>Electricity!F5167</f>
        <v>0</v>
      </c>
      <c r="D5131" s="529">
        <f>Electricity!I5167</f>
        <v>0</v>
      </c>
      <c r="E5131" s="531" t="str">
        <f t="shared" si="163"/>
        <v>08/01/2024 04:00:00 PM</v>
      </c>
      <c r="F5131" s="530" t="str">
        <f t="shared" si="164"/>
        <v>Aug</v>
      </c>
    </row>
    <row r="5132" spans="1:6" x14ac:dyDescent="0.35">
      <c r="A5132" s="527">
        <f>Electricity!D5168</f>
        <v>45505</v>
      </c>
      <c r="B5132" s="528">
        <f>Electricity!E5168</f>
        <v>0.70833333333333337</v>
      </c>
      <c r="C5132" s="529">
        <f>Electricity!F5168</f>
        <v>0</v>
      </c>
      <c r="D5132" s="529">
        <f>Electricity!I5168</f>
        <v>0</v>
      </c>
      <c r="E5132" s="531" t="str">
        <f t="shared" si="163"/>
        <v>08/01/2024 05:00:00 PM</v>
      </c>
      <c r="F5132" s="530" t="str">
        <f t="shared" si="164"/>
        <v>Aug</v>
      </c>
    </row>
    <row r="5133" spans="1:6" x14ac:dyDescent="0.35">
      <c r="A5133" s="527">
        <f>Electricity!D5169</f>
        <v>45505</v>
      </c>
      <c r="B5133" s="528">
        <f>Electricity!E5169</f>
        <v>0.75000000000000011</v>
      </c>
      <c r="C5133" s="529">
        <f>Electricity!F5169</f>
        <v>0</v>
      </c>
      <c r="D5133" s="529">
        <f>Electricity!I5169</f>
        <v>0</v>
      </c>
      <c r="E5133" s="531" t="str">
        <f t="shared" si="163"/>
        <v>08/01/2024 06:00:00 PM</v>
      </c>
      <c r="F5133" s="530" t="str">
        <f t="shared" si="164"/>
        <v>Aug</v>
      </c>
    </row>
    <row r="5134" spans="1:6" x14ac:dyDescent="0.35">
      <c r="A5134" s="527">
        <f>Electricity!D5170</f>
        <v>45505</v>
      </c>
      <c r="B5134" s="528">
        <f>Electricity!E5170</f>
        <v>0.79166666666666674</v>
      </c>
      <c r="C5134" s="529">
        <f>Electricity!F5170</f>
        <v>0</v>
      </c>
      <c r="D5134" s="529">
        <f>Electricity!I5170</f>
        <v>0</v>
      </c>
      <c r="E5134" s="531" t="str">
        <f t="shared" si="163"/>
        <v>08/01/2024 07:00:00 PM</v>
      </c>
      <c r="F5134" s="530" t="str">
        <f t="shared" si="164"/>
        <v>Aug</v>
      </c>
    </row>
    <row r="5135" spans="1:6" x14ac:dyDescent="0.35">
      <c r="A5135" s="527">
        <f>Electricity!D5171</f>
        <v>45505</v>
      </c>
      <c r="B5135" s="528">
        <f>Electricity!E5171</f>
        <v>0.83333333333333337</v>
      </c>
      <c r="C5135" s="529">
        <f>Electricity!F5171</f>
        <v>0</v>
      </c>
      <c r="D5135" s="529">
        <f>Electricity!I5171</f>
        <v>0</v>
      </c>
      <c r="E5135" s="531" t="str">
        <f t="shared" si="163"/>
        <v>08/01/2024 08:00:00 PM</v>
      </c>
      <c r="F5135" s="530" t="str">
        <f t="shared" si="164"/>
        <v>Aug</v>
      </c>
    </row>
    <row r="5136" spans="1:6" x14ac:dyDescent="0.35">
      <c r="A5136" s="527">
        <f>Electricity!D5172</f>
        <v>45505</v>
      </c>
      <c r="B5136" s="528">
        <f>Electricity!E5172</f>
        <v>0.87500000000000011</v>
      </c>
      <c r="C5136" s="529">
        <f>Electricity!F5172</f>
        <v>0</v>
      </c>
      <c r="D5136" s="529">
        <f>Electricity!I5172</f>
        <v>0</v>
      </c>
      <c r="E5136" s="531" t="str">
        <f t="shared" si="163"/>
        <v>08/01/2024 09:00:00 PM</v>
      </c>
      <c r="F5136" s="530" t="str">
        <f t="shared" si="164"/>
        <v>Aug</v>
      </c>
    </row>
    <row r="5137" spans="1:6" x14ac:dyDescent="0.35">
      <c r="A5137" s="527">
        <f>Electricity!D5173</f>
        <v>45505</v>
      </c>
      <c r="B5137" s="528">
        <f>Electricity!E5173</f>
        <v>0.91666666666666674</v>
      </c>
      <c r="C5137" s="529">
        <f>Electricity!F5173</f>
        <v>0</v>
      </c>
      <c r="D5137" s="529">
        <f>Electricity!I5173</f>
        <v>0</v>
      </c>
      <c r="E5137" s="531" t="str">
        <f t="shared" si="163"/>
        <v>08/01/2024 10:00:00 PM</v>
      </c>
      <c r="F5137" s="530" t="str">
        <f t="shared" si="164"/>
        <v>Aug</v>
      </c>
    </row>
    <row r="5138" spans="1:6" x14ac:dyDescent="0.35">
      <c r="A5138" s="527">
        <f>Electricity!D5174</f>
        <v>45505</v>
      </c>
      <c r="B5138" s="528">
        <f>Electricity!E5174</f>
        <v>0.95833333333333337</v>
      </c>
      <c r="C5138" s="529">
        <f>Electricity!F5174</f>
        <v>0</v>
      </c>
      <c r="D5138" s="529">
        <f>Electricity!I5174</f>
        <v>0</v>
      </c>
      <c r="E5138" s="531" t="str">
        <f t="shared" si="163"/>
        <v>08/01/2024 11:00:00 PM</v>
      </c>
      <c r="F5138" s="530" t="str">
        <f t="shared" si="164"/>
        <v>Aug</v>
      </c>
    </row>
    <row r="5139" spans="1:6" x14ac:dyDescent="0.35">
      <c r="A5139" s="527">
        <f>Electricity!D5175</f>
        <v>45506</v>
      </c>
      <c r="B5139" s="528">
        <f>Electricity!E5175</f>
        <v>3.1225022567582528E-17</v>
      </c>
      <c r="C5139" s="529">
        <f>Electricity!F5175</f>
        <v>0</v>
      </c>
      <c r="D5139" s="529">
        <f>Electricity!I5175</f>
        <v>0</v>
      </c>
      <c r="E5139" s="531" t="str">
        <f t="shared" si="163"/>
        <v>08/02/2024 12:00:00 AM</v>
      </c>
      <c r="F5139" s="530" t="str">
        <f t="shared" si="164"/>
        <v>Aug</v>
      </c>
    </row>
    <row r="5140" spans="1:6" x14ac:dyDescent="0.35">
      <c r="A5140" s="527">
        <f>Electricity!D5176</f>
        <v>45506</v>
      </c>
      <c r="B5140" s="528">
        <f>Electricity!E5176</f>
        <v>4.1666666666666699E-2</v>
      </c>
      <c r="C5140" s="529">
        <f>Electricity!F5176</f>
        <v>0</v>
      </c>
      <c r="D5140" s="529">
        <f>Electricity!I5176</f>
        <v>0</v>
      </c>
      <c r="E5140" s="531" t="str">
        <f t="shared" si="163"/>
        <v>08/02/2024 01:00:00 AM</v>
      </c>
      <c r="F5140" s="530" t="str">
        <f t="shared" si="164"/>
        <v>Aug</v>
      </c>
    </row>
    <row r="5141" spans="1:6" x14ac:dyDescent="0.35">
      <c r="A5141" s="527">
        <f>Electricity!D5177</f>
        <v>45506</v>
      </c>
      <c r="B5141" s="528">
        <f>Electricity!E5177</f>
        <v>8.333333333333337E-2</v>
      </c>
      <c r="C5141" s="529">
        <f>Electricity!F5177</f>
        <v>0</v>
      </c>
      <c r="D5141" s="529">
        <f>Electricity!I5177</f>
        <v>0</v>
      </c>
      <c r="E5141" s="531" t="str">
        <f t="shared" si="163"/>
        <v>08/02/2024 02:00:00 AM</v>
      </c>
      <c r="F5141" s="530" t="str">
        <f t="shared" si="164"/>
        <v>Aug</v>
      </c>
    </row>
    <row r="5142" spans="1:6" x14ac:dyDescent="0.35">
      <c r="A5142" s="527">
        <f>Electricity!D5178</f>
        <v>45506</v>
      </c>
      <c r="B5142" s="528">
        <f>Electricity!E5178</f>
        <v>0.12500000000000006</v>
      </c>
      <c r="C5142" s="529">
        <f>Electricity!F5178</f>
        <v>0</v>
      </c>
      <c r="D5142" s="529">
        <f>Electricity!I5178</f>
        <v>0</v>
      </c>
      <c r="E5142" s="531" t="str">
        <f t="shared" si="163"/>
        <v>08/02/2024 03:00:00 AM</v>
      </c>
      <c r="F5142" s="530" t="str">
        <f t="shared" si="164"/>
        <v>Aug</v>
      </c>
    </row>
    <row r="5143" spans="1:6" x14ac:dyDescent="0.35">
      <c r="A5143" s="527">
        <f>Electricity!D5179</f>
        <v>45506</v>
      </c>
      <c r="B5143" s="528">
        <f>Electricity!E5179</f>
        <v>0.16666666666666669</v>
      </c>
      <c r="C5143" s="529">
        <f>Electricity!F5179</f>
        <v>0</v>
      </c>
      <c r="D5143" s="529">
        <f>Electricity!I5179</f>
        <v>0</v>
      </c>
      <c r="E5143" s="531" t="str">
        <f t="shared" si="163"/>
        <v>08/02/2024 04:00:00 AM</v>
      </c>
      <c r="F5143" s="530" t="str">
        <f t="shared" si="164"/>
        <v>Aug</v>
      </c>
    </row>
    <row r="5144" spans="1:6" x14ac:dyDescent="0.35">
      <c r="A5144" s="527">
        <f>Electricity!D5180</f>
        <v>45506</v>
      </c>
      <c r="B5144" s="528">
        <f>Electricity!E5180</f>
        <v>0.20833333333333337</v>
      </c>
      <c r="C5144" s="529">
        <f>Electricity!F5180</f>
        <v>0</v>
      </c>
      <c r="D5144" s="529">
        <f>Electricity!I5180</f>
        <v>0</v>
      </c>
      <c r="E5144" s="531" t="str">
        <f t="shared" si="163"/>
        <v>08/02/2024 05:00:00 AM</v>
      </c>
      <c r="F5144" s="530" t="str">
        <f t="shared" si="164"/>
        <v>Aug</v>
      </c>
    </row>
    <row r="5145" spans="1:6" x14ac:dyDescent="0.35">
      <c r="A5145" s="527">
        <f>Electricity!D5181</f>
        <v>45506</v>
      </c>
      <c r="B5145" s="528">
        <f>Electricity!E5181</f>
        <v>0.25</v>
      </c>
      <c r="C5145" s="529">
        <f>Electricity!F5181</f>
        <v>0</v>
      </c>
      <c r="D5145" s="529">
        <f>Electricity!I5181</f>
        <v>0</v>
      </c>
      <c r="E5145" s="531" t="str">
        <f t="shared" si="163"/>
        <v>08/02/2024 06:00:00 AM</v>
      </c>
      <c r="F5145" s="530" t="str">
        <f t="shared" si="164"/>
        <v>Aug</v>
      </c>
    </row>
    <row r="5146" spans="1:6" x14ac:dyDescent="0.35">
      <c r="A5146" s="527">
        <f>Electricity!D5182</f>
        <v>45506</v>
      </c>
      <c r="B5146" s="528">
        <f>Electricity!E5182</f>
        <v>0.29166666666666669</v>
      </c>
      <c r="C5146" s="529">
        <f>Electricity!F5182</f>
        <v>0</v>
      </c>
      <c r="D5146" s="529">
        <f>Electricity!I5182</f>
        <v>0</v>
      </c>
      <c r="E5146" s="531" t="str">
        <f t="shared" si="163"/>
        <v>08/02/2024 07:00:00 AM</v>
      </c>
      <c r="F5146" s="530" t="str">
        <f t="shared" si="164"/>
        <v>Aug</v>
      </c>
    </row>
    <row r="5147" spans="1:6" x14ac:dyDescent="0.35">
      <c r="A5147" s="527">
        <f>Electricity!D5183</f>
        <v>45506</v>
      </c>
      <c r="B5147" s="528">
        <f>Electricity!E5183</f>
        <v>0.33333333333333337</v>
      </c>
      <c r="C5147" s="529">
        <f>Electricity!F5183</f>
        <v>0</v>
      </c>
      <c r="D5147" s="529">
        <f>Electricity!I5183</f>
        <v>0</v>
      </c>
      <c r="E5147" s="531" t="str">
        <f t="shared" si="163"/>
        <v>08/02/2024 08:00:00 AM</v>
      </c>
      <c r="F5147" s="530" t="str">
        <f t="shared" si="164"/>
        <v>Aug</v>
      </c>
    </row>
    <row r="5148" spans="1:6" x14ac:dyDescent="0.35">
      <c r="A5148" s="527">
        <f>Electricity!D5184</f>
        <v>45506</v>
      </c>
      <c r="B5148" s="528">
        <f>Electricity!E5184</f>
        <v>0.375</v>
      </c>
      <c r="C5148" s="529">
        <f>Electricity!F5184</f>
        <v>0</v>
      </c>
      <c r="D5148" s="529">
        <f>Electricity!I5184</f>
        <v>0</v>
      </c>
      <c r="E5148" s="531" t="str">
        <f t="shared" si="163"/>
        <v>08/02/2024 09:00:00 AM</v>
      </c>
      <c r="F5148" s="530" t="str">
        <f t="shared" si="164"/>
        <v>Aug</v>
      </c>
    </row>
    <row r="5149" spans="1:6" x14ac:dyDescent="0.35">
      <c r="A5149" s="527">
        <f>Electricity!D5185</f>
        <v>45506</v>
      </c>
      <c r="B5149" s="528">
        <f>Electricity!E5185</f>
        <v>0.41666666666666669</v>
      </c>
      <c r="C5149" s="529">
        <f>Electricity!F5185</f>
        <v>0</v>
      </c>
      <c r="D5149" s="529">
        <f>Electricity!I5185</f>
        <v>0</v>
      </c>
      <c r="E5149" s="531" t="str">
        <f t="shared" si="163"/>
        <v>08/02/2024 10:00:00 AM</v>
      </c>
      <c r="F5149" s="530" t="str">
        <f t="shared" si="164"/>
        <v>Aug</v>
      </c>
    </row>
    <row r="5150" spans="1:6" x14ac:dyDescent="0.35">
      <c r="A5150" s="527">
        <f>Electricity!D5186</f>
        <v>45506</v>
      </c>
      <c r="B5150" s="528">
        <f>Electricity!E5186</f>
        <v>0.45833333333333337</v>
      </c>
      <c r="C5150" s="529">
        <f>Electricity!F5186</f>
        <v>0</v>
      </c>
      <c r="D5150" s="529">
        <f>Electricity!I5186</f>
        <v>0</v>
      </c>
      <c r="E5150" s="531" t="str">
        <f t="shared" si="163"/>
        <v>08/02/2024 11:00:00 AM</v>
      </c>
      <c r="F5150" s="530" t="str">
        <f t="shared" si="164"/>
        <v>Aug</v>
      </c>
    </row>
    <row r="5151" spans="1:6" x14ac:dyDescent="0.35">
      <c r="A5151" s="527">
        <f>Electricity!D5187</f>
        <v>45506</v>
      </c>
      <c r="B5151" s="528">
        <f>Electricity!E5187</f>
        <v>0.50000000000000011</v>
      </c>
      <c r="C5151" s="529">
        <f>Electricity!F5187</f>
        <v>0</v>
      </c>
      <c r="D5151" s="529">
        <f>Electricity!I5187</f>
        <v>0</v>
      </c>
      <c r="E5151" s="531" t="str">
        <f t="shared" si="163"/>
        <v>08/02/2024 12:00:00 PM</v>
      </c>
      <c r="F5151" s="530" t="str">
        <f t="shared" si="164"/>
        <v>Aug</v>
      </c>
    </row>
    <row r="5152" spans="1:6" x14ac:dyDescent="0.35">
      <c r="A5152" s="527">
        <f>Electricity!D5188</f>
        <v>45506</v>
      </c>
      <c r="B5152" s="528">
        <f>Electricity!E5188</f>
        <v>0.54166666666666674</v>
      </c>
      <c r="C5152" s="529">
        <f>Electricity!F5188</f>
        <v>0</v>
      </c>
      <c r="D5152" s="529">
        <f>Electricity!I5188</f>
        <v>0</v>
      </c>
      <c r="E5152" s="531" t="str">
        <f t="shared" si="163"/>
        <v>08/02/2024 01:00:00 PM</v>
      </c>
      <c r="F5152" s="530" t="str">
        <f t="shared" si="164"/>
        <v>Aug</v>
      </c>
    </row>
    <row r="5153" spans="1:6" x14ac:dyDescent="0.35">
      <c r="A5153" s="527">
        <f>Electricity!D5189</f>
        <v>45506</v>
      </c>
      <c r="B5153" s="528">
        <f>Electricity!E5189</f>
        <v>0.58333333333333337</v>
      </c>
      <c r="C5153" s="529">
        <f>Electricity!F5189</f>
        <v>0</v>
      </c>
      <c r="D5153" s="529">
        <f>Electricity!I5189</f>
        <v>0</v>
      </c>
      <c r="E5153" s="531" t="str">
        <f t="shared" si="163"/>
        <v>08/02/2024 02:00:00 PM</v>
      </c>
      <c r="F5153" s="530" t="str">
        <f t="shared" si="164"/>
        <v>Aug</v>
      </c>
    </row>
    <row r="5154" spans="1:6" x14ac:dyDescent="0.35">
      <c r="A5154" s="527">
        <f>Electricity!D5190</f>
        <v>45506</v>
      </c>
      <c r="B5154" s="528">
        <f>Electricity!E5190</f>
        <v>0.62500000000000011</v>
      </c>
      <c r="C5154" s="529">
        <f>Electricity!F5190</f>
        <v>0</v>
      </c>
      <c r="D5154" s="529">
        <f>Electricity!I5190</f>
        <v>0</v>
      </c>
      <c r="E5154" s="531" t="str">
        <f t="shared" si="163"/>
        <v>08/02/2024 03:00:00 PM</v>
      </c>
      <c r="F5154" s="530" t="str">
        <f t="shared" si="164"/>
        <v>Aug</v>
      </c>
    </row>
    <row r="5155" spans="1:6" x14ac:dyDescent="0.35">
      <c r="A5155" s="527">
        <f>Electricity!D5191</f>
        <v>45506</v>
      </c>
      <c r="B5155" s="528">
        <f>Electricity!E5191</f>
        <v>0.66666666666666674</v>
      </c>
      <c r="C5155" s="529">
        <f>Electricity!F5191</f>
        <v>0</v>
      </c>
      <c r="D5155" s="529">
        <f>Electricity!I5191</f>
        <v>0</v>
      </c>
      <c r="E5155" s="531" t="str">
        <f t="shared" si="163"/>
        <v>08/02/2024 04:00:00 PM</v>
      </c>
      <c r="F5155" s="530" t="str">
        <f t="shared" si="164"/>
        <v>Aug</v>
      </c>
    </row>
    <row r="5156" spans="1:6" x14ac:dyDescent="0.35">
      <c r="A5156" s="527">
        <f>Electricity!D5192</f>
        <v>45506</v>
      </c>
      <c r="B5156" s="528">
        <f>Electricity!E5192</f>
        <v>0.70833333333333337</v>
      </c>
      <c r="C5156" s="529">
        <f>Electricity!F5192</f>
        <v>0</v>
      </c>
      <c r="D5156" s="529">
        <f>Electricity!I5192</f>
        <v>0</v>
      </c>
      <c r="E5156" s="531" t="str">
        <f t="shared" ref="E5156:E5219" si="165">CONCATENATE(TEXT(A5156,"mm/dd/yyyy")," ",TEXT(B5156,"hh:mm:ss AM/PM"))</f>
        <v>08/02/2024 05:00:00 PM</v>
      </c>
      <c r="F5156" s="530" t="str">
        <f t="shared" si="164"/>
        <v>Aug</v>
      </c>
    </row>
    <row r="5157" spans="1:6" x14ac:dyDescent="0.35">
      <c r="A5157" s="527">
        <f>Electricity!D5193</f>
        <v>45506</v>
      </c>
      <c r="B5157" s="528">
        <f>Electricity!E5193</f>
        <v>0.75000000000000011</v>
      </c>
      <c r="C5157" s="529">
        <f>Electricity!F5193</f>
        <v>0</v>
      </c>
      <c r="D5157" s="529">
        <f>Electricity!I5193</f>
        <v>0</v>
      </c>
      <c r="E5157" s="531" t="str">
        <f t="shared" si="165"/>
        <v>08/02/2024 06:00:00 PM</v>
      </c>
      <c r="F5157" s="530" t="str">
        <f t="shared" si="164"/>
        <v>Aug</v>
      </c>
    </row>
    <row r="5158" spans="1:6" x14ac:dyDescent="0.35">
      <c r="A5158" s="527">
        <f>Electricity!D5194</f>
        <v>45506</v>
      </c>
      <c r="B5158" s="528">
        <f>Electricity!E5194</f>
        <v>0.79166666666666674</v>
      </c>
      <c r="C5158" s="529">
        <f>Electricity!F5194</f>
        <v>0</v>
      </c>
      <c r="D5158" s="529">
        <f>Electricity!I5194</f>
        <v>0</v>
      </c>
      <c r="E5158" s="531" t="str">
        <f t="shared" si="165"/>
        <v>08/02/2024 07:00:00 PM</v>
      </c>
      <c r="F5158" s="530" t="str">
        <f t="shared" si="164"/>
        <v>Aug</v>
      </c>
    </row>
    <row r="5159" spans="1:6" x14ac:dyDescent="0.35">
      <c r="A5159" s="527">
        <f>Electricity!D5195</f>
        <v>45506</v>
      </c>
      <c r="B5159" s="528">
        <f>Electricity!E5195</f>
        <v>0.83333333333333337</v>
      </c>
      <c r="C5159" s="529">
        <f>Electricity!F5195</f>
        <v>0</v>
      </c>
      <c r="D5159" s="529">
        <f>Electricity!I5195</f>
        <v>0</v>
      </c>
      <c r="E5159" s="531" t="str">
        <f t="shared" si="165"/>
        <v>08/02/2024 08:00:00 PM</v>
      </c>
      <c r="F5159" s="530" t="str">
        <f t="shared" si="164"/>
        <v>Aug</v>
      </c>
    </row>
    <row r="5160" spans="1:6" x14ac:dyDescent="0.35">
      <c r="A5160" s="527">
        <f>Electricity!D5196</f>
        <v>45506</v>
      </c>
      <c r="B5160" s="528">
        <f>Electricity!E5196</f>
        <v>0.87500000000000011</v>
      </c>
      <c r="C5160" s="529">
        <f>Electricity!F5196</f>
        <v>0</v>
      </c>
      <c r="D5160" s="529">
        <f>Electricity!I5196</f>
        <v>0</v>
      </c>
      <c r="E5160" s="531" t="str">
        <f t="shared" si="165"/>
        <v>08/02/2024 09:00:00 PM</v>
      </c>
      <c r="F5160" s="530" t="str">
        <f t="shared" si="164"/>
        <v>Aug</v>
      </c>
    </row>
    <row r="5161" spans="1:6" x14ac:dyDescent="0.35">
      <c r="A5161" s="527">
        <f>Electricity!D5197</f>
        <v>45506</v>
      </c>
      <c r="B5161" s="528">
        <f>Electricity!E5197</f>
        <v>0.91666666666666674</v>
      </c>
      <c r="C5161" s="529">
        <f>Electricity!F5197</f>
        <v>0</v>
      </c>
      <c r="D5161" s="529">
        <f>Electricity!I5197</f>
        <v>0</v>
      </c>
      <c r="E5161" s="531" t="str">
        <f t="shared" si="165"/>
        <v>08/02/2024 10:00:00 PM</v>
      </c>
      <c r="F5161" s="530" t="str">
        <f t="shared" si="164"/>
        <v>Aug</v>
      </c>
    </row>
    <row r="5162" spans="1:6" x14ac:dyDescent="0.35">
      <c r="A5162" s="527">
        <f>Electricity!D5198</f>
        <v>45506</v>
      </c>
      <c r="B5162" s="528">
        <f>Electricity!E5198</f>
        <v>0.95833333333333337</v>
      </c>
      <c r="C5162" s="529">
        <f>Electricity!F5198</f>
        <v>0</v>
      </c>
      <c r="D5162" s="529">
        <f>Electricity!I5198</f>
        <v>0</v>
      </c>
      <c r="E5162" s="531" t="str">
        <f t="shared" si="165"/>
        <v>08/02/2024 11:00:00 PM</v>
      </c>
      <c r="F5162" s="530" t="str">
        <f t="shared" si="164"/>
        <v>Aug</v>
      </c>
    </row>
    <row r="5163" spans="1:6" x14ac:dyDescent="0.35">
      <c r="A5163" s="527">
        <f>Electricity!D5199</f>
        <v>45507</v>
      </c>
      <c r="B5163" s="528">
        <f>Electricity!E5199</f>
        <v>3.1225022567582528E-17</v>
      </c>
      <c r="C5163" s="529">
        <f>Electricity!F5199</f>
        <v>0</v>
      </c>
      <c r="D5163" s="529">
        <f>Electricity!I5199</f>
        <v>0</v>
      </c>
      <c r="E5163" s="531" t="str">
        <f t="shared" si="165"/>
        <v>08/03/2024 12:00:00 AM</v>
      </c>
      <c r="F5163" s="530" t="str">
        <f t="shared" si="164"/>
        <v>Aug</v>
      </c>
    </row>
    <row r="5164" spans="1:6" x14ac:dyDescent="0.35">
      <c r="A5164" s="527">
        <f>Electricity!D5200</f>
        <v>45507</v>
      </c>
      <c r="B5164" s="528">
        <f>Electricity!E5200</f>
        <v>4.1666666666666699E-2</v>
      </c>
      <c r="C5164" s="529">
        <f>Electricity!F5200</f>
        <v>0</v>
      </c>
      <c r="D5164" s="529">
        <f>Electricity!I5200</f>
        <v>0</v>
      </c>
      <c r="E5164" s="531" t="str">
        <f t="shared" si="165"/>
        <v>08/03/2024 01:00:00 AM</v>
      </c>
      <c r="F5164" s="530" t="str">
        <f t="shared" si="164"/>
        <v>Aug</v>
      </c>
    </row>
    <row r="5165" spans="1:6" x14ac:dyDescent="0.35">
      <c r="A5165" s="527">
        <f>Electricity!D5201</f>
        <v>45507</v>
      </c>
      <c r="B5165" s="528">
        <f>Electricity!E5201</f>
        <v>8.333333333333337E-2</v>
      </c>
      <c r="C5165" s="529">
        <f>Electricity!F5201</f>
        <v>0</v>
      </c>
      <c r="D5165" s="529">
        <f>Electricity!I5201</f>
        <v>0</v>
      </c>
      <c r="E5165" s="531" t="str">
        <f t="shared" si="165"/>
        <v>08/03/2024 02:00:00 AM</v>
      </c>
      <c r="F5165" s="530" t="str">
        <f t="shared" si="164"/>
        <v>Aug</v>
      </c>
    </row>
    <row r="5166" spans="1:6" x14ac:dyDescent="0.35">
      <c r="A5166" s="527">
        <f>Electricity!D5202</f>
        <v>45507</v>
      </c>
      <c r="B5166" s="528">
        <f>Electricity!E5202</f>
        <v>0.12500000000000006</v>
      </c>
      <c r="C5166" s="529">
        <f>Electricity!F5202</f>
        <v>0</v>
      </c>
      <c r="D5166" s="529">
        <f>Electricity!I5202</f>
        <v>0</v>
      </c>
      <c r="E5166" s="531" t="str">
        <f t="shared" si="165"/>
        <v>08/03/2024 03:00:00 AM</v>
      </c>
      <c r="F5166" s="530" t="str">
        <f t="shared" si="164"/>
        <v>Aug</v>
      </c>
    </row>
    <row r="5167" spans="1:6" x14ac:dyDescent="0.35">
      <c r="A5167" s="527">
        <f>Electricity!D5203</f>
        <v>45507</v>
      </c>
      <c r="B5167" s="528">
        <f>Electricity!E5203</f>
        <v>0.16666666666666669</v>
      </c>
      <c r="C5167" s="529">
        <f>Electricity!F5203</f>
        <v>0</v>
      </c>
      <c r="D5167" s="529">
        <f>Electricity!I5203</f>
        <v>0</v>
      </c>
      <c r="E5167" s="531" t="str">
        <f t="shared" si="165"/>
        <v>08/03/2024 04:00:00 AM</v>
      </c>
      <c r="F5167" s="530" t="str">
        <f t="shared" si="164"/>
        <v>Aug</v>
      </c>
    </row>
    <row r="5168" spans="1:6" x14ac:dyDescent="0.35">
      <c r="A5168" s="527">
        <f>Electricity!D5204</f>
        <v>45507</v>
      </c>
      <c r="B5168" s="528">
        <f>Electricity!E5204</f>
        <v>0.20833333333333337</v>
      </c>
      <c r="C5168" s="529">
        <f>Electricity!F5204</f>
        <v>0</v>
      </c>
      <c r="D5168" s="529">
        <f>Electricity!I5204</f>
        <v>0</v>
      </c>
      <c r="E5168" s="531" t="str">
        <f t="shared" si="165"/>
        <v>08/03/2024 05:00:00 AM</v>
      </c>
      <c r="F5168" s="530" t="str">
        <f t="shared" si="164"/>
        <v>Aug</v>
      </c>
    </row>
    <row r="5169" spans="1:6" x14ac:dyDescent="0.35">
      <c r="A5169" s="527">
        <f>Electricity!D5205</f>
        <v>45507</v>
      </c>
      <c r="B5169" s="528">
        <f>Electricity!E5205</f>
        <v>0.25</v>
      </c>
      <c r="C5169" s="529">
        <f>Electricity!F5205</f>
        <v>0</v>
      </c>
      <c r="D5169" s="529">
        <f>Electricity!I5205</f>
        <v>0</v>
      </c>
      <c r="E5169" s="531" t="str">
        <f t="shared" si="165"/>
        <v>08/03/2024 06:00:00 AM</v>
      </c>
      <c r="F5169" s="530" t="str">
        <f t="shared" si="164"/>
        <v>Aug</v>
      </c>
    </row>
    <row r="5170" spans="1:6" x14ac:dyDescent="0.35">
      <c r="A5170" s="527">
        <f>Electricity!D5206</f>
        <v>45507</v>
      </c>
      <c r="B5170" s="528">
        <f>Electricity!E5206</f>
        <v>0.29166666666666669</v>
      </c>
      <c r="C5170" s="529">
        <f>Electricity!F5206</f>
        <v>0</v>
      </c>
      <c r="D5170" s="529">
        <f>Electricity!I5206</f>
        <v>0</v>
      </c>
      <c r="E5170" s="531" t="str">
        <f t="shared" si="165"/>
        <v>08/03/2024 07:00:00 AM</v>
      </c>
      <c r="F5170" s="530" t="str">
        <f t="shared" si="164"/>
        <v>Aug</v>
      </c>
    </row>
    <row r="5171" spans="1:6" x14ac:dyDescent="0.35">
      <c r="A5171" s="527">
        <f>Electricity!D5207</f>
        <v>45507</v>
      </c>
      <c r="B5171" s="528">
        <f>Electricity!E5207</f>
        <v>0.33333333333333337</v>
      </c>
      <c r="C5171" s="529">
        <f>Electricity!F5207</f>
        <v>0</v>
      </c>
      <c r="D5171" s="529">
        <f>Electricity!I5207</f>
        <v>0</v>
      </c>
      <c r="E5171" s="531" t="str">
        <f t="shared" si="165"/>
        <v>08/03/2024 08:00:00 AM</v>
      </c>
      <c r="F5171" s="530" t="str">
        <f t="shared" si="164"/>
        <v>Aug</v>
      </c>
    </row>
    <row r="5172" spans="1:6" x14ac:dyDescent="0.35">
      <c r="A5172" s="527">
        <f>Electricity!D5208</f>
        <v>45507</v>
      </c>
      <c r="B5172" s="528">
        <f>Electricity!E5208</f>
        <v>0.375</v>
      </c>
      <c r="C5172" s="529">
        <f>Electricity!F5208</f>
        <v>0</v>
      </c>
      <c r="D5172" s="529">
        <f>Electricity!I5208</f>
        <v>0</v>
      </c>
      <c r="E5172" s="531" t="str">
        <f t="shared" si="165"/>
        <v>08/03/2024 09:00:00 AM</v>
      </c>
      <c r="F5172" s="530" t="str">
        <f t="shared" si="164"/>
        <v>Aug</v>
      </c>
    </row>
    <row r="5173" spans="1:6" x14ac:dyDescent="0.35">
      <c r="A5173" s="527">
        <f>Electricity!D5209</f>
        <v>45507</v>
      </c>
      <c r="B5173" s="528">
        <f>Electricity!E5209</f>
        <v>0.41666666666666669</v>
      </c>
      <c r="C5173" s="529">
        <f>Electricity!F5209</f>
        <v>0</v>
      </c>
      <c r="D5173" s="529">
        <f>Electricity!I5209</f>
        <v>0</v>
      </c>
      <c r="E5173" s="531" t="str">
        <f t="shared" si="165"/>
        <v>08/03/2024 10:00:00 AM</v>
      </c>
      <c r="F5173" s="530" t="str">
        <f t="shared" si="164"/>
        <v>Aug</v>
      </c>
    </row>
    <row r="5174" spans="1:6" x14ac:dyDescent="0.35">
      <c r="A5174" s="527">
        <f>Electricity!D5210</f>
        <v>45507</v>
      </c>
      <c r="B5174" s="528">
        <f>Electricity!E5210</f>
        <v>0.45833333333333337</v>
      </c>
      <c r="C5174" s="529">
        <f>Electricity!F5210</f>
        <v>0</v>
      </c>
      <c r="D5174" s="529">
        <f>Electricity!I5210</f>
        <v>0</v>
      </c>
      <c r="E5174" s="531" t="str">
        <f t="shared" si="165"/>
        <v>08/03/2024 11:00:00 AM</v>
      </c>
      <c r="F5174" s="530" t="str">
        <f t="shared" si="164"/>
        <v>Aug</v>
      </c>
    </row>
    <row r="5175" spans="1:6" x14ac:dyDescent="0.35">
      <c r="A5175" s="527">
        <f>Electricity!D5211</f>
        <v>45507</v>
      </c>
      <c r="B5175" s="528">
        <f>Electricity!E5211</f>
        <v>0.50000000000000011</v>
      </c>
      <c r="C5175" s="529">
        <f>Electricity!F5211</f>
        <v>0</v>
      </c>
      <c r="D5175" s="529">
        <f>Electricity!I5211</f>
        <v>0</v>
      </c>
      <c r="E5175" s="531" t="str">
        <f t="shared" si="165"/>
        <v>08/03/2024 12:00:00 PM</v>
      </c>
      <c r="F5175" s="530" t="str">
        <f t="shared" si="164"/>
        <v>Aug</v>
      </c>
    </row>
    <row r="5176" spans="1:6" x14ac:dyDescent="0.35">
      <c r="A5176" s="527">
        <f>Electricity!D5212</f>
        <v>45507</v>
      </c>
      <c r="B5176" s="528">
        <f>Electricity!E5212</f>
        <v>0.54166666666666674</v>
      </c>
      <c r="C5176" s="529">
        <f>Electricity!F5212</f>
        <v>0</v>
      </c>
      <c r="D5176" s="529">
        <f>Electricity!I5212</f>
        <v>0</v>
      </c>
      <c r="E5176" s="531" t="str">
        <f t="shared" si="165"/>
        <v>08/03/2024 01:00:00 PM</v>
      </c>
      <c r="F5176" s="530" t="str">
        <f t="shared" si="164"/>
        <v>Aug</v>
      </c>
    </row>
    <row r="5177" spans="1:6" x14ac:dyDescent="0.35">
      <c r="A5177" s="527">
        <f>Electricity!D5213</f>
        <v>45507</v>
      </c>
      <c r="B5177" s="528">
        <f>Electricity!E5213</f>
        <v>0.58333333333333337</v>
      </c>
      <c r="C5177" s="529">
        <f>Electricity!F5213</f>
        <v>0</v>
      </c>
      <c r="D5177" s="529">
        <f>Electricity!I5213</f>
        <v>0</v>
      </c>
      <c r="E5177" s="531" t="str">
        <f t="shared" si="165"/>
        <v>08/03/2024 02:00:00 PM</v>
      </c>
      <c r="F5177" s="530" t="str">
        <f t="shared" si="164"/>
        <v>Aug</v>
      </c>
    </row>
    <row r="5178" spans="1:6" x14ac:dyDescent="0.35">
      <c r="A5178" s="527">
        <f>Electricity!D5214</f>
        <v>45507</v>
      </c>
      <c r="B5178" s="528">
        <f>Electricity!E5214</f>
        <v>0.62500000000000011</v>
      </c>
      <c r="C5178" s="529">
        <f>Electricity!F5214</f>
        <v>0</v>
      </c>
      <c r="D5178" s="529">
        <f>Electricity!I5214</f>
        <v>0</v>
      </c>
      <c r="E5178" s="531" t="str">
        <f t="shared" si="165"/>
        <v>08/03/2024 03:00:00 PM</v>
      </c>
      <c r="F5178" s="530" t="str">
        <f t="shared" si="164"/>
        <v>Aug</v>
      </c>
    </row>
    <row r="5179" spans="1:6" x14ac:dyDescent="0.35">
      <c r="A5179" s="527">
        <f>Electricity!D5215</f>
        <v>45507</v>
      </c>
      <c r="B5179" s="528">
        <f>Electricity!E5215</f>
        <v>0.66666666666666674</v>
      </c>
      <c r="C5179" s="529">
        <f>Electricity!F5215</f>
        <v>0</v>
      </c>
      <c r="D5179" s="529">
        <f>Electricity!I5215</f>
        <v>0</v>
      </c>
      <c r="E5179" s="531" t="str">
        <f t="shared" si="165"/>
        <v>08/03/2024 04:00:00 PM</v>
      </c>
      <c r="F5179" s="530" t="str">
        <f t="shared" si="164"/>
        <v>Aug</v>
      </c>
    </row>
    <row r="5180" spans="1:6" x14ac:dyDescent="0.35">
      <c r="A5180" s="527">
        <f>Electricity!D5216</f>
        <v>45507</v>
      </c>
      <c r="B5180" s="528">
        <f>Electricity!E5216</f>
        <v>0.70833333333333337</v>
      </c>
      <c r="C5180" s="529">
        <f>Electricity!F5216</f>
        <v>0</v>
      </c>
      <c r="D5180" s="529">
        <f>Electricity!I5216</f>
        <v>0</v>
      </c>
      <c r="E5180" s="531" t="str">
        <f t="shared" si="165"/>
        <v>08/03/2024 05:00:00 PM</v>
      </c>
      <c r="F5180" s="530" t="str">
        <f t="shared" si="164"/>
        <v>Aug</v>
      </c>
    </row>
    <row r="5181" spans="1:6" x14ac:dyDescent="0.35">
      <c r="A5181" s="527">
        <f>Electricity!D5217</f>
        <v>45507</v>
      </c>
      <c r="B5181" s="528">
        <f>Electricity!E5217</f>
        <v>0.75000000000000011</v>
      </c>
      <c r="C5181" s="529">
        <f>Electricity!F5217</f>
        <v>0</v>
      </c>
      <c r="D5181" s="529">
        <f>Electricity!I5217</f>
        <v>0</v>
      </c>
      <c r="E5181" s="531" t="str">
        <f t="shared" si="165"/>
        <v>08/03/2024 06:00:00 PM</v>
      </c>
      <c r="F5181" s="530" t="str">
        <f t="shared" si="164"/>
        <v>Aug</v>
      </c>
    </row>
    <row r="5182" spans="1:6" x14ac:dyDescent="0.35">
      <c r="A5182" s="527">
        <f>Electricity!D5218</f>
        <v>45507</v>
      </c>
      <c r="B5182" s="528">
        <f>Electricity!E5218</f>
        <v>0.79166666666666674</v>
      </c>
      <c r="C5182" s="529">
        <f>Electricity!F5218</f>
        <v>0</v>
      </c>
      <c r="D5182" s="529">
        <f>Electricity!I5218</f>
        <v>0</v>
      </c>
      <c r="E5182" s="531" t="str">
        <f t="shared" si="165"/>
        <v>08/03/2024 07:00:00 PM</v>
      </c>
      <c r="F5182" s="530" t="str">
        <f t="shared" si="164"/>
        <v>Aug</v>
      </c>
    </row>
    <row r="5183" spans="1:6" x14ac:dyDescent="0.35">
      <c r="A5183" s="527">
        <f>Electricity!D5219</f>
        <v>45507</v>
      </c>
      <c r="B5183" s="528">
        <f>Electricity!E5219</f>
        <v>0.83333333333333337</v>
      </c>
      <c r="C5183" s="529">
        <f>Electricity!F5219</f>
        <v>0</v>
      </c>
      <c r="D5183" s="529">
        <f>Electricity!I5219</f>
        <v>0</v>
      </c>
      <c r="E5183" s="531" t="str">
        <f t="shared" si="165"/>
        <v>08/03/2024 08:00:00 PM</v>
      </c>
      <c r="F5183" s="530" t="str">
        <f t="shared" si="164"/>
        <v>Aug</v>
      </c>
    </row>
    <row r="5184" spans="1:6" x14ac:dyDescent="0.35">
      <c r="A5184" s="527">
        <f>Electricity!D5220</f>
        <v>45507</v>
      </c>
      <c r="B5184" s="528">
        <f>Electricity!E5220</f>
        <v>0.87500000000000011</v>
      </c>
      <c r="C5184" s="529">
        <f>Electricity!F5220</f>
        <v>0</v>
      </c>
      <c r="D5184" s="529">
        <f>Electricity!I5220</f>
        <v>0</v>
      </c>
      <c r="E5184" s="531" t="str">
        <f t="shared" si="165"/>
        <v>08/03/2024 09:00:00 PM</v>
      </c>
      <c r="F5184" s="530" t="str">
        <f t="shared" si="164"/>
        <v>Aug</v>
      </c>
    </row>
    <row r="5185" spans="1:6" x14ac:dyDescent="0.35">
      <c r="A5185" s="527">
        <f>Electricity!D5221</f>
        <v>45507</v>
      </c>
      <c r="B5185" s="528">
        <f>Electricity!E5221</f>
        <v>0.91666666666666674</v>
      </c>
      <c r="C5185" s="529">
        <f>Electricity!F5221</f>
        <v>0</v>
      </c>
      <c r="D5185" s="529">
        <f>Electricity!I5221</f>
        <v>0</v>
      </c>
      <c r="E5185" s="531" t="str">
        <f t="shared" si="165"/>
        <v>08/03/2024 10:00:00 PM</v>
      </c>
      <c r="F5185" s="530" t="str">
        <f t="shared" si="164"/>
        <v>Aug</v>
      </c>
    </row>
    <row r="5186" spans="1:6" x14ac:dyDescent="0.35">
      <c r="A5186" s="527">
        <f>Electricity!D5222</f>
        <v>45507</v>
      </c>
      <c r="B5186" s="528">
        <f>Electricity!E5222</f>
        <v>0.95833333333333337</v>
      </c>
      <c r="C5186" s="529">
        <f>Electricity!F5222</f>
        <v>0</v>
      </c>
      <c r="D5186" s="529">
        <f>Electricity!I5222</f>
        <v>0</v>
      </c>
      <c r="E5186" s="531" t="str">
        <f t="shared" si="165"/>
        <v>08/03/2024 11:00:00 PM</v>
      </c>
      <c r="F5186" s="530" t="str">
        <f t="shared" si="164"/>
        <v>Aug</v>
      </c>
    </row>
    <row r="5187" spans="1:6" x14ac:dyDescent="0.35">
      <c r="A5187" s="527">
        <f>Electricity!D5223</f>
        <v>45508</v>
      </c>
      <c r="B5187" s="528">
        <f>Electricity!E5223</f>
        <v>3.1225022567582528E-17</v>
      </c>
      <c r="C5187" s="529">
        <f>Electricity!F5223</f>
        <v>0</v>
      </c>
      <c r="D5187" s="529">
        <f>Electricity!I5223</f>
        <v>0</v>
      </c>
      <c r="E5187" s="531" t="str">
        <f t="shared" si="165"/>
        <v>08/04/2024 12:00:00 AM</v>
      </c>
      <c r="F5187" s="530" t="str">
        <f t="shared" ref="F5187:F5250" si="166">TEXT(A5187,"mmm")</f>
        <v>Aug</v>
      </c>
    </row>
    <row r="5188" spans="1:6" x14ac:dyDescent="0.35">
      <c r="A5188" s="527">
        <f>Electricity!D5224</f>
        <v>45508</v>
      </c>
      <c r="B5188" s="528">
        <f>Electricity!E5224</f>
        <v>4.1666666666666699E-2</v>
      </c>
      <c r="C5188" s="529">
        <f>Electricity!F5224</f>
        <v>0</v>
      </c>
      <c r="D5188" s="529">
        <f>Electricity!I5224</f>
        <v>0</v>
      </c>
      <c r="E5188" s="531" t="str">
        <f t="shared" si="165"/>
        <v>08/04/2024 01:00:00 AM</v>
      </c>
      <c r="F5188" s="530" t="str">
        <f t="shared" si="166"/>
        <v>Aug</v>
      </c>
    </row>
    <row r="5189" spans="1:6" x14ac:dyDescent="0.35">
      <c r="A5189" s="527">
        <f>Electricity!D5225</f>
        <v>45508</v>
      </c>
      <c r="B5189" s="528">
        <f>Electricity!E5225</f>
        <v>8.333333333333337E-2</v>
      </c>
      <c r="C5189" s="529">
        <f>Electricity!F5225</f>
        <v>0</v>
      </c>
      <c r="D5189" s="529">
        <f>Electricity!I5225</f>
        <v>0</v>
      </c>
      <c r="E5189" s="531" t="str">
        <f t="shared" si="165"/>
        <v>08/04/2024 02:00:00 AM</v>
      </c>
      <c r="F5189" s="530" t="str">
        <f t="shared" si="166"/>
        <v>Aug</v>
      </c>
    </row>
    <row r="5190" spans="1:6" x14ac:dyDescent="0.35">
      <c r="A5190" s="527">
        <f>Electricity!D5226</f>
        <v>45508</v>
      </c>
      <c r="B5190" s="528">
        <f>Electricity!E5226</f>
        <v>0.12500000000000006</v>
      </c>
      <c r="C5190" s="529">
        <f>Electricity!F5226</f>
        <v>0</v>
      </c>
      <c r="D5190" s="529">
        <f>Electricity!I5226</f>
        <v>0</v>
      </c>
      <c r="E5190" s="531" t="str">
        <f t="shared" si="165"/>
        <v>08/04/2024 03:00:00 AM</v>
      </c>
      <c r="F5190" s="530" t="str">
        <f t="shared" si="166"/>
        <v>Aug</v>
      </c>
    </row>
    <row r="5191" spans="1:6" x14ac:dyDescent="0.35">
      <c r="A5191" s="527">
        <f>Electricity!D5227</f>
        <v>45508</v>
      </c>
      <c r="B5191" s="528">
        <f>Electricity!E5227</f>
        <v>0.16666666666666669</v>
      </c>
      <c r="C5191" s="529">
        <f>Electricity!F5227</f>
        <v>0</v>
      </c>
      <c r="D5191" s="529">
        <f>Electricity!I5227</f>
        <v>0</v>
      </c>
      <c r="E5191" s="531" t="str">
        <f t="shared" si="165"/>
        <v>08/04/2024 04:00:00 AM</v>
      </c>
      <c r="F5191" s="530" t="str">
        <f t="shared" si="166"/>
        <v>Aug</v>
      </c>
    </row>
    <row r="5192" spans="1:6" x14ac:dyDescent="0.35">
      <c r="A5192" s="527">
        <f>Electricity!D5228</f>
        <v>45508</v>
      </c>
      <c r="B5192" s="528">
        <f>Electricity!E5228</f>
        <v>0.20833333333333337</v>
      </c>
      <c r="C5192" s="529">
        <f>Electricity!F5228</f>
        <v>0</v>
      </c>
      <c r="D5192" s="529">
        <f>Electricity!I5228</f>
        <v>0</v>
      </c>
      <c r="E5192" s="531" t="str">
        <f t="shared" si="165"/>
        <v>08/04/2024 05:00:00 AM</v>
      </c>
      <c r="F5192" s="530" t="str">
        <f t="shared" si="166"/>
        <v>Aug</v>
      </c>
    </row>
    <row r="5193" spans="1:6" x14ac:dyDescent="0.35">
      <c r="A5193" s="527">
        <f>Electricity!D5229</f>
        <v>45508</v>
      </c>
      <c r="B5193" s="528">
        <f>Electricity!E5229</f>
        <v>0.25</v>
      </c>
      <c r="C5193" s="529">
        <f>Electricity!F5229</f>
        <v>0</v>
      </c>
      <c r="D5193" s="529">
        <f>Electricity!I5229</f>
        <v>0</v>
      </c>
      <c r="E5193" s="531" t="str">
        <f t="shared" si="165"/>
        <v>08/04/2024 06:00:00 AM</v>
      </c>
      <c r="F5193" s="530" t="str">
        <f t="shared" si="166"/>
        <v>Aug</v>
      </c>
    </row>
    <row r="5194" spans="1:6" x14ac:dyDescent="0.35">
      <c r="A5194" s="527">
        <f>Electricity!D5230</f>
        <v>45508</v>
      </c>
      <c r="B5194" s="528">
        <f>Electricity!E5230</f>
        <v>0.29166666666666669</v>
      </c>
      <c r="C5194" s="529">
        <f>Electricity!F5230</f>
        <v>0</v>
      </c>
      <c r="D5194" s="529">
        <f>Electricity!I5230</f>
        <v>0</v>
      </c>
      <c r="E5194" s="531" t="str">
        <f t="shared" si="165"/>
        <v>08/04/2024 07:00:00 AM</v>
      </c>
      <c r="F5194" s="530" t="str">
        <f t="shared" si="166"/>
        <v>Aug</v>
      </c>
    </row>
    <row r="5195" spans="1:6" x14ac:dyDescent="0.35">
      <c r="A5195" s="527">
        <f>Electricity!D5231</f>
        <v>45508</v>
      </c>
      <c r="B5195" s="528">
        <f>Electricity!E5231</f>
        <v>0.33333333333333337</v>
      </c>
      <c r="C5195" s="529">
        <f>Electricity!F5231</f>
        <v>0</v>
      </c>
      <c r="D5195" s="529">
        <f>Electricity!I5231</f>
        <v>0</v>
      </c>
      <c r="E5195" s="531" t="str">
        <f t="shared" si="165"/>
        <v>08/04/2024 08:00:00 AM</v>
      </c>
      <c r="F5195" s="530" t="str">
        <f t="shared" si="166"/>
        <v>Aug</v>
      </c>
    </row>
    <row r="5196" spans="1:6" x14ac:dyDescent="0.35">
      <c r="A5196" s="527">
        <f>Electricity!D5232</f>
        <v>45508</v>
      </c>
      <c r="B5196" s="528">
        <f>Electricity!E5232</f>
        <v>0.375</v>
      </c>
      <c r="C5196" s="529">
        <f>Electricity!F5232</f>
        <v>0</v>
      </c>
      <c r="D5196" s="529">
        <f>Electricity!I5232</f>
        <v>0</v>
      </c>
      <c r="E5196" s="531" t="str">
        <f t="shared" si="165"/>
        <v>08/04/2024 09:00:00 AM</v>
      </c>
      <c r="F5196" s="530" t="str">
        <f t="shared" si="166"/>
        <v>Aug</v>
      </c>
    </row>
    <row r="5197" spans="1:6" x14ac:dyDescent="0.35">
      <c r="A5197" s="527">
        <f>Electricity!D5233</f>
        <v>45508</v>
      </c>
      <c r="B5197" s="528">
        <f>Electricity!E5233</f>
        <v>0.41666666666666669</v>
      </c>
      <c r="C5197" s="529">
        <f>Electricity!F5233</f>
        <v>0</v>
      </c>
      <c r="D5197" s="529">
        <f>Electricity!I5233</f>
        <v>0</v>
      </c>
      <c r="E5197" s="531" t="str">
        <f t="shared" si="165"/>
        <v>08/04/2024 10:00:00 AM</v>
      </c>
      <c r="F5197" s="530" t="str">
        <f t="shared" si="166"/>
        <v>Aug</v>
      </c>
    </row>
    <row r="5198" spans="1:6" x14ac:dyDescent="0.35">
      <c r="A5198" s="527">
        <f>Electricity!D5234</f>
        <v>45508</v>
      </c>
      <c r="B5198" s="528">
        <f>Electricity!E5234</f>
        <v>0.45833333333333337</v>
      </c>
      <c r="C5198" s="529">
        <f>Electricity!F5234</f>
        <v>0</v>
      </c>
      <c r="D5198" s="529">
        <f>Electricity!I5234</f>
        <v>0</v>
      </c>
      <c r="E5198" s="531" t="str">
        <f t="shared" si="165"/>
        <v>08/04/2024 11:00:00 AM</v>
      </c>
      <c r="F5198" s="530" t="str">
        <f t="shared" si="166"/>
        <v>Aug</v>
      </c>
    </row>
    <row r="5199" spans="1:6" x14ac:dyDescent="0.35">
      <c r="A5199" s="527">
        <f>Electricity!D5235</f>
        <v>45508</v>
      </c>
      <c r="B5199" s="528">
        <f>Electricity!E5235</f>
        <v>0.50000000000000011</v>
      </c>
      <c r="C5199" s="529">
        <f>Electricity!F5235</f>
        <v>0</v>
      </c>
      <c r="D5199" s="529">
        <f>Electricity!I5235</f>
        <v>0</v>
      </c>
      <c r="E5199" s="531" t="str">
        <f t="shared" si="165"/>
        <v>08/04/2024 12:00:00 PM</v>
      </c>
      <c r="F5199" s="530" t="str">
        <f t="shared" si="166"/>
        <v>Aug</v>
      </c>
    </row>
    <row r="5200" spans="1:6" x14ac:dyDescent="0.35">
      <c r="A5200" s="527">
        <f>Electricity!D5236</f>
        <v>45508</v>
      </c>
      <c r="B5200" s="528">
        <f>Electricity!E5236</f>
        <v>0.54166666666666674</v>
      </c>
      <c r="C5200" s="529">
        <f>Electricity!F5236</f>
        <v>0</v>
      </c>
      <c r="D5200" s="529">
        <f>Electricity!I5236</f>
        <v>0</v>
      </c>
      <c r="E5200" s="531" t="str">
        <f t="shared" si="165"/>
        <v>08/04/2024 01:00:00 PM</v>
      </c>
      <c r="F5200" s="530" t="str">
        <f t="shared" si="166"/>
        <v>Aug</v>
      </c>
    </row>
    <row r="5201" spans="1:6" x14ac:dyDescent="0.35">
      <c r="A5201" s="527">
        <f>Electricity!D5237</f>
        <v>45508</v>
      </c>
      <c r="B5201" s="528">
        <f>Electricity!E5237</f>
        <v>0.58333333333333337</v>
      </c>
      <c r="C5201" s="529">
        <f>Electricity!F5237</f>
        <v>0</v>
      </c>
      <c r="D5201" s="529">
        <f>Electricity!I5237</f>
        <v>0</v>
      </c>
      <c r="E5201" s="531" t="str">
        <f t="shared" si="165"/>
        <v>08/04/2024 02:00:00 PM</v>
      </c>
      <c r="F5201" s="530" t="str">
        <f t="shared" si="166"/>
        <v>Aug</v>
      </c>
    </row>
    <row r="5202" spans="1:6" x14ac:dyDescent="0.35">
      <c r="A5202" s="527">
        <f>Electricity!D5238</f>
        <v>45508</v>
      </c>
      <c r="B5202" s="528">
        <f>Electricity!E5238</f>
        <v>0.62500000000000011</v>
      </c>
      <c r="C5202" s="529">
        <f>Electricity!F5238</f>
        <v>0</v>
      </c>
      <c r="D5202" s="529">
        <f>Electricity!I5238</f>
        <v>0</v>
      </c>
      <c r="E5202" s="531" t="str">
        <f t="shared" si="165"/>
        <v>08/04/2024 03:00:00 PM</v>
      </c>
      <c r="F5202" s="530" t="str">
        <f t="shared" si="166"/>
        <v>Aug</v>
      </c>
    </row>
    <row r="5203" spans="1:6" x14ac:dyDescent="0.35">
      <c r="A5203" s="527">
        <f>Electricity!D5239</f>
        <v>45508</v>
      </c>
      <c r="B5203" s="528">
        <f>Electricity!E5239</f>
        <v>0.66666666666666674</v>
      </c>
      <c r="C5203" s="529">
        <f>Electricity!F5239</f>
        <v>0</v>
      </c>
      <c r="D5203" s="529">
        <f>Electricity!I5239</f>
        <v>0</v>
      </c>
      <c r="E5203" s="531" t="str">
        <f t="shared" si="165"/>
        <v>08/04/2024 04:00:00 PM</v>
      </c>
      <c r="F5203" s="530" t="str">
        <f t="shared" si="166"/>
        <v>Aug</v>
      </c>
    </row>
    <row r="5204" spans="1:6" x14ac:dyDescent="0.35">
      <c r="A5204" s="527">
        <f>Electricity!D5240</f>
        <v>45508</v>
      </c>
      <c r="B5204" s="528">
        <f>Electricity!E5240</f>
        <v>0.70833333333333337</v>
      </c>
      <c r="C5204" s="529">
        <f>Electricity!F5240</f>
        <v>0</v>
      </c>
      <c r="D5204" s="529">
        <f>Electricity!I5240</f>
        <v>0</v>
      </c>
      <c r="E5204" s="531" t="str">
        <f t="shared" si="165"/>
        <v>08/04/2024 05:00:00 PM</v>
      </c>
      <c r="F5204" s="530" t="str">
        <f t="shared" si="166"/>
        <v>Aug</v>
      </c>
    </row>
    <row r="5205" spans="1:6" x14ac:dyDescent="0.35">
      <c r="A5205" s="527">
        <f>Electricity!D5241</f>
        <v>45508</v>
      </c>
      <c r="B5205" s="528">
        <f>Electricity!E5241</f>
        <v>0.75000000000000011</v>
      </c>
      <c r="C5205" s="529">
        <f>Electricity!F5241</f>
        <v>0</v>
      </c>
      <c r="D5205" s="529">
        <f>Electricity!I5241</f>
        <v>0</v>
      </c>
      <c r="E5205" s="531" t="str">
        <f t="shared" si="165"/>
        <v>08/04/2024 06:00:00 PM</v>
      </c>
      <c r="F5205" s="530" t="str">
        <f t="shared" si="166"/>
        <v>Aug</v>
      </c>
    </row>
    <row r="5206" spans="1:6" x14ac:dyDescent="0.35">
      <c r="A5206" s="527">
        <f>Electricity!D5242</f>
        <v>45508</v>
      </c>
      <c r="B5206" s="528">
        <f>Electricity!E5242</f>
        <v>0.79166666666666674</v>
      </c>
      <c r="C5206" s="529">
        <f>Electricity!F5242</f>
        <v>0</v>
      </c>
      <c r="D5206" s="529">
        <f>Electricity!I5242</f>
        <v>0</v>
      </c>
      <c r="E5206" s="531" t="str">
        <f t="shared" si="165"/>
        <v>08/04/2024 07:00:00 PM</v>
      </c>
      <c r="F5206" s="530" t="str">
        <f t="shared" si="166"/>
        <v>Aug</v>
      </c>
    </row>
    <row r="5207" spans="1:6" x14ac:dyDescent="0.35">
      <c r="A5207" s="527">
        <f>Electricity!D5243</f>
        <v>45508</v>
      </c>
      <c r="B5207" s="528">
        <f>Electricity!E5243</f>
        <v>0.83333333333333337</v>
      </c>
      <c r="C5207" s="529">
        <f>Electricity!F5243</f>
        <v>0</v>
      </c>
      <c r="D5207" s="529">
        <f>Electricity!I5243</f>
        <v>0</v>
      </c>
      <c r="E5207" s="531" t="str">
        <f t="shared" si="165"/>
        <v>08/04/2024 08:00:00 PM</v>
      </c>
      <c r="F5207" s="530" t="str">
        <f t="shared" si="166"/>
        <v>Aug</v>
      </c>
    </row>
    <row r="5208" spans="1:6" x14ac:dyDescent="0.35">
      <c r="A5208" s="527">
        <f>Electricity!D5244</f>
        <v>45508</v>
      </c>
      <c r="B5208" s="528">
        <f>Electricity!E5244</f>
        <v>0.87500000000000011</v>
      </c>
      <c r="C5208" s="529">
        <f>Electricity!F5244</f>
        <v>0</v>
      </c>
      <c r="D5208" s="529">
        <f>Electricity!I5244</f>
        <v>0</v>
      </c>
      <c r="E5208" s="531" t="str">
        <f t="shared" si="165"/>
        <v>08/04/2024 09:00:00 PM</v>
      </c>
      <c r="F5208" s="530" t="str">
        <f t="shared" si="166"/>
        <v>Aug</v>
      </c>
    </row>
    <row r="5209" spans="1:6" x14ac:dyDescent="0.35">
      <c r="A5209" s="527">
        <f>Electricity!D5245</f>
        <v>45508</v>
      </c>
      <c r="B5209" s="528">
        <f>Electricity!E5245</f>
        <v>0.91666666666666674</v>
      </c>
      <c r="C5209" s="529">
        <f>Electricity!F5245</f>
        <v>0</v>
      </c>
      <c r="D5209" s="529">
        <f>Electricity!I5245</f>
        <v>0</v>
      </c>
      <c r="E5209" s="531" t="str">
        <f t="shared" si="165"/>
        <v>08/04/2024 10:00:00 PM</v>
      </c>
      <c r="F5209" s="530" t="str">
        <f t="shared" si="166"/>
        <v>Aug</v>
      </c>
    </row>
    <row r="5210" spans="1:6" x14ac:dyDescent="0.35">
      <c r="A5210" s="527">
        <f>Electricity!D5246</f>
        <v>45508</v>
      </c>
      <c r="B5210" s="528">
        <f>Electricity!E5246</f>
        <v>0.95833333333333337</v>
      </c>
      <c r="C5210" s="529">
        <f>Electricity!F5246</f>
        <v>0</v>
      </c>
      <c r="D5210" s="529">
        <f>Electricity!I5246</f>
        <v>0</v>
      </c>
      <c r="E5210" s="531" t="str">
        <f t="shared" si="165"/>
        <v>08/04/2024 11:00:00 PM</v>
      </c>
      <c r="F5210" s="530" t="str">
        <f t="shared" si="166"/>
        <v>Aug</v>
      </c>
    </row>
    <row r="5211" spans="1:6" x14ac:dyDescent="0.35">
      <c r="A5211" s="527">
        <f>Electricity!D5247</f>
        <v>45509</v>
      </c>
      <c r="B5211" s="528">
        <f>Electricity!E5247</f>
        <v>3.1225022567582528E-17</v>
      </c>
      <c r="C5211" s="529">
        <f>Electricity!F5247</f>
        <v>0</v>
      </c>
      <c r="D5211" s="529">
        <f>Electricity!I5247</f>
        <v>0</v>
      </c>
      <c r="E5211" s="531" t="str">
        <f t="shared" si="165"/>
        <v>08/05/2024 12:00:00 AM</v>
      </c>
      <c r="F5211" s="530" t="str">
        <f t="shared" si="166"/>
        <v>Aug</v>
      </c>
    </row>
    <row r="5212" spans="1:6" x14ac:dyDescent="0.35">
      <c r="A5212" s="527">
        <f>Electricity!D5248</f>
        <v>45509</v>
      </c>
      <c r="B5212" s="528">
        <f>Electricity!E5248</f>
        <v>4.1666666666666699E-2</v>
      </c>
      <c r="C5212" s="529">
        <f>Electricity!F5248</f>
        <v>0</v>
      </c>
      <c r="D5212" s="529">
        <f>Electricity!I5248</f>
        <v>0</v>
      </c>
      <c r="E5212" s="531" t="str">
        <f t="shared" si="165"/>
        <v>08/05/2024 01:00:00 AM</v>
      </c>
      <c r="F5212" s="530" t="str">
        <f t="shared" si="166"/>
        <v>Aug</v>
      </c>
    </row>
    <row r="5213" spans="1:6" x14ac:dyDescent="0.35">
      <c r="A5213" s="527">
        <f>Electricity!D5249</f>
        <v>45509</v>
      </c>
      <c r="B5213" s="528">
        <f>Electricity!E5249</f>
        <v>8.333333333333337E-2</v>
      </c>
      <c r="C5213" s="529">
        <f>Electricity!F5249</f>
        <v>0</v>
      </c>
      <c r="D5213" s="529">
        <f>Electricity!I5249</f>
        <v>0</v>
      </c>
      <c r="E5213" s="531" t="str">
        <f t="shared" si="165"/>
        <v>08/05/2024 02:00:00 AM</v>
      </c>
      <c r="F5213" s="530" t="str">
        <f t="shared" si="166"/>
        <v>Aug</v>
      </c>
    </row>
    <row r="5214" spans="1:6" x14ac:dyDescent="0.35">
      <c r="A5214" s="527">
        <f>Electricity!D5250</f>
        <v>45509</v>
      </c>
      <c r="B5214" s="528">
        <f>Electricity!E5250</f>
        <v>0.12500000000000006</v>
      </c>
      <c r="C5214" s="529">
        <f>Electricity!F5250</f>
        <v>0</v>
      </c>
      <c r="D5214" s="529">
        <f>Electricity!I5250</f>
        <v>0</v>
      </c>
      <c r="E5214" s="531" t="str">
        <f t="shared" si="165"/>
        <v>08/05/2024 03:00:00 AM</v>
      </c>
      <c r="F5214" s="530" t="str">
        <f t="shared" si="166"/>
        <v>Aug</v>
      </c>
    </row>
    <row r="5215" spans="1:6" x14ac:dyDescent="0.35">
      <c r="A5215" s="527">
        <f>Electricity!D5251</f>
        <v>45509</v>
      </c>
      <c r="B5215" s="528">
        <f>Electricity!E5251</f>
        <v>0.16666666666666669</v>
      </c>
      <c r="C5215" s="529">
        <f>Electricity!F5251</f>
        <v>0</v>
      </c>
      <c r="D5215" s="529">
        <f>Electricity!I5251</f>
        <v>0</v>
      </c>
      <c r="E5215" s="531" t="str">
        <f t="shared" si="165"/>
        <v>08/05/2024 04:00:00 AM</v>
      </c>
      <c r="F5215" s="530" t="str">
        <f t="shared" si="166"/>
        <v>Aug</v>
      </c>
    </row>
    <row r="5216" spans="1:6" x14ac:dyDescent="0.35">
      <c r="A5216" s="527">
        <f>Electricity!D5252</f>
        <v>45509</v>
      </c>
      <c r="B5216" s="528">
        <f>Electricity!E5252</f>
        <v>0.20833333333333337</v>
      </c>
      <c r="C5216" s="529">
        <f>Electricity!F5252</f>
        <v>0</v>
      </c>
      <c r="D5216" s="529">
        <f>Electricity!I5252</f>
        <v>0</v>
      </c>
      <c r="E5216" s="531" t="str">
        <f t="shared" si="165"/>
        <v>08/05/2024 05:00:00 AM</v>
      </c>
      <c r="F5216" s="530" t="str">
        <f t="shared" si="166"/>
        <v>Aug</v>
      </c>
    </row>
    <row r="5217" spans="1:6" x14ac:dyDescent="0.35">
      <c r="A5217" s="527">
        <f>Electricity!D5253</f>
        <v>45509</v>
      </c>
      <c r="B5217" s="528">
        <f>Electricity!E5253</f>
        <v>0.25</v>
      </c>
      <c r="C5217" s="529">
        <f>Electricity!F5253</f>
        <v>0</v>
      </c>
      <c r="D5217" s="529">
        <f>Electricity!I5253</f>
        <v>0</v>
      </c>
      <c r="E5217" s="531" t="str">
        <f t="shared" si="165"/>
        <v>08/05/2024 06:00:00 AM</v>
      </c>
      <c r="F5217" s="530" t="str">
        <f t="shared" si="166"/>
        <v>Aug</v>
      </c>
    </row>
    <row r="5218" spans="1:6" x14ac:dyDescent="0.35">
      <c r="A5218" s="527">
        <f>Electricity!D5254</f>
        <v>45509</v>
      </c>
      <c r="B5218" s="528">
        <f>Electricity!E5254</f>
        <v>0.29166666666666669</v>
      </c>
      <c r="C5218" s="529">
        <f>Electricity!F5254</f>
        <v>0</v>
      </c>
      <c r="D5218" s="529">
        <f>Electricity!I5254</f>
        <v>0</v>
      </c>
      <c r="E5218" s="531" t="str">
        <f t="shared" si="165"/>
        <v>08/05/2024 07:00:00 AM</v>
      </c>
      <c r="F5218" s="530" t="str">
        <f t="shared" si="166"/>
        <v>Aug</v>
      </c>
    </row>
    <row r="5219" spans="1:6" x14ac:dyDescent="0.35">
      <c r="A5219" s="527">
        <f>Electricity!D5255</f>
        <v>45509</v>
      </c>
      <c r="B5219" s="528">
        <f>Electricity!E5255</f>
        <v>0.33333333333333337</v>
      </c>
      <c r="C5219" s="529">
        <f>Electricity!F5255</f>
        <v>0</v>
      </c>
      <c r="D5219" s="529">
        <f>Electricity!I5255</f>
        <v>0</v>
      </c>
      <c r="E5219" s="531" t="str">
        <f t="shared" si="165"/>
        <v>08/05/2024 08:00:00 AM</v>
      </c>
      <c r="F5219" s="530" t="str">
        <f t="shared" si="166"/>
        <v>Aug</v>
      </c>
    </row>
    <row r="5220" spans="1:6" x14ac:dyDescent="0.35">
      <c r="A5220" s="527">
        <f>Electricity!D5256</f>
        <v>45509</v>
      </c>
      <c r="B5220" s="528">
        <f>Electricity!E5256</f>
        <v>0.375</v>
      </c>
      <c r="C5220" s="529">
        <f>Electricity!F5256</f>
        <v>0</v>
      </c>
      <c r="D5220" s="529">
        <f>Electricity!I5256</f>
        <v>0</v>
      </c>
      <c r="E5220" s="531" t="str">
        <f t="shared" ref="E5220:E5283" si="167">CONCATENATE(TEXT(A5220,"mm/dd/yyyy")," ",TEXT(B5220,"hh:mm:ss AM/PM"))</f>
        <v>08/05/2024 09:00:00 AM</v>
      </c>
      <c r="F5220" s="530" t="str">
        <f t="shared" si="166"/>
        <v>Aug</v>
      </c>
    </row>
    <row r="5221" spans="1:6" x14ac:dyDescent="0.35">
      <c r="A5221" s="527">
        <f>Electricity!D5257</f>
        <v>45509</v>
      </c>
      <c r="B5221" s="528">
        <f>Electricity!E5257</f>
        <v>0.41666666666666669</v>
      </c>
      <c r="C5221" s="529">
        <f>Electricity!F5257</f>
        <v>0</v>
      </c>
      <c r="D5221" s="529">
        <f>Electricity!I5257</f>
        <v>0</v>
      </c>
      <c r="E5221" s="531" t="str">
        <f t="shared" si="167"/>
        <v>08/05/2024 10:00:00 AM</v>
      </c>
      <c r="F5221" s="530" t="str">
        <f t="shared" si="166"/>
        <v>Aug</v>
      </c>
    </row>
    <row r="5222" spans="1:6" x14ac:dyDescent="0.35">
      <c r="A5222" s="527">
        <f>Electricity!D5258</f>
        <v>45509</v>
      </c>
      <c r="B5222" s="528">
        <f>Electricity!E5258</f>
        <v>0.45833333333333337</v>
      </c>
      <c r="C5222" s="529">
        <f>Electricity!F5258</f>
        <v>0</v>
      </c>
      <c r="D5222" s="529">
        <f>Electricity!I5258</f>
        <v>0</v>
      </c>
      <c r="E5222" s="531" t="str">
        <f t="shared" si="167"/>
        <v>08/05/2024 11:00:00 AM</v>
      </c>
      <c r="F5222" s="530" t="str">
        <f t="shared" si="166"/>
        <v>Aug</v>
      </c>
    </row>
    <row r="5223" spans="1:6" x14ac:dyDescent="0.35">
      <c r="A5223" s="527">
        <f>Electricity!D5259</f>
        <v>45509</v>
      </c>
      <c r="B5223" s="528">
        <f>Electricity!E5259</f>
        <v>0.50000000000000011</v>
      </c>
      <c r="C5223" s="529">
        <f>Electricity!F5259</f>
        <v>0</v>
      </c>
      <c r="D5223" s="529">
        <f>Electricity!I5259</f>
        <v>0</v>
      </c>
      <c r="E5223" s="531" t="str">
        <f t="shared" si="167"/>
        <v>08/05/2024 12:00:00 PM</v>
      </c>
      <c r="F5223" s="530" t="str">
        <f t="shared" si="166"/>
        <v>Aug</v>
      </c>
    </row>
    <row r="5224" spans="1:6" x14ac:dyDescent="0.35">
      <c r="A5224" s="527">
        <f>Electricity!D5260</f>
        <v>45509</v>
      </c>
      <c r="B5224" s="528">
        <f>Electricity!E5260</f>
        <v>0.54166666666666674</v>
      </c>
      <c r="C5224" s="529">
        <f>Electricity!F5260</f>
        <v>0</v>
      </c>
      <c r="D5224" s="529">
        <f>Electricity!I5260</f>
        <v>0</v>
      </c>
      <c r="E5224" s="531" t="str">
        <f t="shared" si="167"/>
        <v>08/05/2024 01:00:00 PM</v>
      </c>
      <c r="F5224" s="530" t="str">
        <f t="shared" si="166"/>
        <v>Aug</v>
      </c>
    </row>
    <row r="5225" spans="1:6" x14ac:dyDescent="0.35">
      <c r="A5225" s="527">
        <f>Electricity!D5261</f>
        <v>45509</v>
      </c>
      <c r="B5225" s="528">
        <f>Electricity!E5261</f>
        <v>0.58333333333333337</v>
      </c>
      <c r="C5225" s="529">
        <f>Electricity!F5261</f>
        <v>0</v>
      </c>
      <c r="D5225" s="529">
        <f>Electricity!I5261</f>
        <v>0</v>
      </c>
      <c r="E5225" s="531" t="str">
        <f t="shared" si="167"/>
        <v>08/05/2024 02:00:00 PM</v>
      </c>
      <c r="F5225" s="530" t="str">
        <f t="shared" si="166"/>
        <v>Aug</v>
      </c>
    </row>
    <row r="5226" spans="1:6" x14ac:dyDescent="0.35">
      <c r="A5226" s="527">
        <f>Electricity!D5262</f>
        <v>45509</v>
      </c>
      <c r="B5226" s="528">
        <f>Electricity!E5262</f>
        <v>0.62500000000000011</v>
      </c>
      <c r="C5226" s="529">
        <f>Electricity!F5262</f>
        <v>0</v>
      </c>
      <c r="D5226" s="529">
        <f>Electricity!I5262</f>
        <v>0</v>
      </c>
      <c r="E5226" s="531" t="str">
        <f t="shared" si="167"/>
        <v>08/05/2024 03:00:00 PM</v>
      </c>
      <c r="F5226" s="530" t="str">
        <f t="shared" si="166"/>
        <v>Aug</v>
      </c>
    </row>
    <row r="5227" spans="1:6" x14ac:dyDescent="0.35">
      <c r="A5227" s="527">
        <f>Electricity!D5263</f>
        <v>45509</v>
      </c>
      <c r="B5227" s="528">
        <f>Electricity!E5263</f>
        <v>0.66666666666666674</v>
      </c>
      <c r="C5227" s="529">
        <f>Electricity!F5263</f>
        <v>0</v>
      </c>
      <c r="D5227" s="529">
        <f>Electricity!I5263</f>
        <v>0</v>
      </c>
      <c r="E5227" s="531" t="str">
        <f t="shared" si="167"/>
        <v>08/05/2024 04:00:00 PM</v>
      </c>
      <c r="F5227" s="530" t="str">
        <f t="shared" si="166"/>
        <v>Aug</v>
      </c>
    </row>
    <row r="5228" spans="1:6" x14ac:dyDescent="0.35">
      <c r="A5228" s="527">
        <f>Electricity!D5264</f>
        <v>45509</v>
      </c>
      <c r="B5228" s="528">
        <f>Electricity!E5264</f>
        <v>0.70833333333333337</v>
      </c>
      <c r="C5228" s="529">
        <f>Electricity!F5264</f>
        <v>0</v>
      </c>
      <c r="D5228" s="529">
        <f>Electricity!I5264</f>
        <v>0</v>
      </c>
      <c r="E5228" s="531" t="str">
        <f t="shared" si="167"/>
        <v>08/05/2024 05:00:00 PM</v>
      </c>
      <c r="F5228" s="530" t="str">
        <f t="shared" si="166"/>
        <v>Aug</v>
      </c>
    </row>
    <row r="5229" spans="1:6" x14ac:dyDescent="0.35">
      <c r="A5229" s="527">
        <f>Electricity!D5265</f>
        <v>45509</v>
      </c>
      <c r="B5229" s="528">
        <f>Electricity!E5265</f>
        <v>0.75000000000000011</v>
      </c>
      <c r="C5229" s="529">
        <f>Electricity!F5265</f>
        <v>0</v>
      </c>
      <c r="D5229" s="529">
        <f>Electricity!I5265</f>
        <v>0</v>
      </c>
      <c r="E5229" s="531" t="str">
        <f t="shared" si="167"/>
        <v>08/05/2024 06:00:00 PM</v>
      </c>
      <c r="F5229" s="530" t="str">
        <f t="shared" si="166"/>
        <v>Aug</v>
      </c>
    </row>
    <row r="5230" spans="1:6" x14ac:dyDescent="0.35">
      <c r="A5230" s="527">
        <f>Electricity!D5266</f>
        <v>45509</v>
      </c>
      <c r="B5230" s="528">
        <f>Electricity!E5266</f>
        <v>0.79166666666666674</v>
      </c>
      <c r="C5230" s="529">
        <f>Electricity!F5266</f>
        <v>0</v>
      </c>
      <c r="D5230" s="529">
        <f>Electricity!I5266</f>
        <v>0</v>
      </c>
      <c r="E5230" s="531" t="str">
        <f t="shared" si="167"/>
        <v>08/05/2024 07:00:00 PM</v>
      </c>
      <c r="F5230" s="530" t="str">
        <f t="shared" si="166"/>
        <v>Aug</v>
      </c>
    </row>
    <row r="5231" spans="1:6" x14ac:dyDescent="0.35">
      <c r="A5231" s="527">
        <f>Electricity!D5267</f>
        <v>45509</v>
      </c>
      <c r="B5231" s="528">
        <f>Electricity!E5267</f>
        <v>0.83333333333333337</v>
      </c>
      <c r="C5231" s="529">
        <f>Electricity!F5267</f>
        <v>0</v>
      </c>
      <c r="D5231" s="529">
        <f>Electricity!I5267</f>
        <v>0</v>
      </c>
      <c r="E5231" s="531" t="str">
        <f t="shared" si="167"/>
        <v>08/05/2024 08:00:00 PM</v>
      </c>
      <c r="F5231" s="530" t="str">
        <f t="shared" si="166"/>
        <v>Aug</v>
      </c>
    </row>
    <row r="5232" spans="1:6" x14ac:dyDescent="0.35">
      <c r="A5232" s="527">
        <f>Electricity!D5268</f>
        <v>45509</v>
      </c>
      <c r="B5232" s="528">
        <f>Electricity!E5268</f>
        <v>0.87500000000000011</v>
      </c>
      <c r="C5232" s="529">
        <f>Electricity!F5268</f>
        <v>0</v>
      </c>
      <c r="D5232" s="529">
        <f>Electricity!I5268</f>
        <v>0</v>
      </c>
      <c r="E5232" s="531" t="str">
        <f t="shared" si="167"/>
        <v>08/05/2024 09:00:00 PM</v>
      </c>
      <c r="F5232" s="530" t="str">
        <f t="shared" si="166"/>
        <v>Aug</v>
      </c>
    </row>
    <row r="5233" spans="1:6" x14ac:dyDescent="0.35">
      <c r="A5233" s="527">
        <f>Electricity!D5269</f>
        <v>45509</v>
      </c>
      <c r="B5233" s="528">
        <f>Electricity!E5269</f>
        <v>0.91666666666666674</v>
      </c>
      <c r="C5233" s="529">
        <f>Electricity!F5269</f>
        <v>0</v>
      </c>
      <c r="D5233" s="529">
        <f>Electricity!I5269</f>
        <v>0</v>
      </c>
      <c r="E5233" s="531" t="str">
        <f t="shared" si="167"/>
        <v>08/05/2024 10:00:00 PM</v>
      </c>
      <c r="F5233" s="530" t="str">
        <f t="shared" si="166"/>
        <v>Aug</v>
      </c>
    </row>
    <row r="5234" spans="1:6" x14ac:dyDescent="0.35">
      <c r="A5234" s="527">
        <f>Electricity!D5270</f>
        <v>45509</v>
      </c>
      <c r="B5234" s="528">
        <f>Electricity!E5270</f>
        <v>0.95833333333333337</v>
      </c>
      <c r="C5234" s="529">
        <f>Electricity!F5270</f>
        <v>0</v>
      </c>
      <c r="D5234" s="529">
        <f>Electricity!I5270</f>
        <v>0</v>
      </c>
      <c r="E5234" s="531" t="str">
        <f t="shared" si="167"/>
        <v>08/05/2024 11:00:00 PM</v>
      </c>
      <c r="F5234" s="530" t="str">
        <f t="shared" si="166"/>
        <v>Aug</v>
      </c>
    </row>
    <row r="5235" spans="1:6" x14ac:dyDescent="0.35">
      <c r="A5235" s="527">
        <f>Electricity!D5271</f>
        <v>45510</v>
      </c>
      <c r="B5235" s="528">
        <f>Electricity!E5271</f>
        <v>3.1225022567582528E-17</v>
      </c>
      <c r="C5235" s="529">
        <f>Electricity!F5271</f>
        <v>0</v>
      </c>
      <c r="D5235" s="529">
        <f>Electricity!I5271</f>
        <v>0</v>
      </c>
      <c r="E5235" s="531" t="str">
        <f t="shared" si="167"/>
        <v>08/06/2024 12:00:00 AM</v>
      </c>
      <c r="F5235" s="530" t="str">
        <f t="shared" si="166"/>
        <v>Aug</v>
      </c>
    </row>
    <row r="5236" spans="1:6" x14ac:dyDescent="0.35">
      <c r="A5236" s="527">
        <f>Electricity!D5272</f>
        <v>45510</v>
      </c>
      <c r="B5236" s="528">
        <f>Electricity!E5272</f>
        <v>4.1666666666666699E-2</v>
      </c>
      <c r="C5236" s="529">
        <f>Electricity!F5272</f>
        <v>0</v>
      </c>
      <c r="D5236" s="529">
        <f>Electricity!I5272</f>
        <v>0</v>
      </c>
      <c r="E5236" s="531" t="str">
        <f t="shared" si="167"/>
        <v>08/06/2024 01:00:00 AM</v>
      </c>
      <c r="F5236" s="530" t="str">
        <f t="shared" si="166"/>
        <v>Aug</v>
      </c>
    </row>
    <row r="5237" spans="1:6" x14ac:dyDescent="0.35">
      <c r="A5237" s="527">
        <f>Electricity!D5273</f>
        <v>45510</v>
      </c>
      <c r="B5237" s="528">
        <f>Electricity!E5273</f>
        <v>8.333333333333337E-2</v>
      </c>
      <c r="C5237" s="529">
        <f>Electricity!F5273</f>
        <v>0</v>
      </c>
      <c r="D5237" s="529">
        <f>Electricity!I5273</f>
        <v>0</v>
      </c>
      <c r="E5237" s="531" t="str">
        <f t="shared" si="167"/>
        <v>08/06/2024 02:00:00 AM</v>
      </c>
      <c r="F5237" s="530" t="str">
        <f t="shared" si="166"/>
        <v>Aug</v>
      </c>
    </row>
    <row r="5238" spans="1:6" x14ac:dyDescent="0.35">
      <c r="A5238" s="527">
        <f>Electricity!D5274</f>
        <v>45510</v>
      </c>
      <c r="B5238" s="528">
        <f>Electricity!E5274</f>
        <v>0.12500000000000006</v>
      </c>
      <c r="C5238" s="529">
        <f>Electricity!F5274</f>
        <v>0</v>
      </c>
      <c r="D5238" s="529">
        <f>Electricity!I5274</f>
        <v>0</v>
      </c>
      <c r="E5238" s="531" t="str">
        <f t="shared" si="167"/>
        <v>08/06/2024 03:00:00 AM</v>
      </c>
      <c r="F5238" s="530" t="str">
        <f t="shared" si="166"/>
        <v>Aug</v>
      </c>
    </row>
    <row r="5239" spans="1:6" x14ac:dyDescent="0.35">
      <c r="A5239" s="527">
        <f>Electricity!D5275</f>
        <v>45510</v>
      </c>
      <c r="B5239" s="528">
        <f>Electricity!E5275</f>
        <v>0.16666666666666669</v>
      </c>
      <c r="C5239" s="529">
        <f>Electricity!F5275</f>
        <v>0</v>
      </c>
      <c r="D5239" s="529">
        <f>Electricity!I5275</f>
        <v>0</v>
      </c>
      <c r="E5239" s="531" t="str">
        <f t="shared" si="167"/>
        <v>08/06/2024 04:00:00 AM</v>
      </c>
      <c r="F5239" s="530" t="str">
        <f t="shared" si="166"/>
        <v>Aug</v>
      </c>
    </row>
    <row r="5240" spans="1:6" x14ac:dyDescent="0.35">
      <c r="A5240" s="527">
        <f>Electricity!D5276</f>
        <v>45510</v>
      </c>
      <c r="B5240" s="528">
        <f>Electricity!E5276</f>
        <v>0.20833333333333337</v>
      </c>
      <c r="C5240" s="529">
        <f>Electricity!F5276</f>
        <v>0</v>
      </c>
      <c r="D5240" s="529">
        <f>Electricity!I5276</f>
        <v>0</v>
      </c>
      <c r="E5240" s="531" t="str">
        <f t="shared" si="167"/>
        <v>08/06/2024 05:00:00 AM</v>
      </c>
      <c r="F5240" s="530" t="str">
        <f t="shared" si="166"/>
        <v>Aug</v>
      </c>
    </row>
    <row r="5241" spans="1:6" x14ac:dyDescent="0.35">
      <c r="A5241" s="527">
        <f>Electricity!D5277</f>
        <v>45510</v>
      </c>
      <c r="B5241" s="528">
        <f>Electricity!E5277</f>
        <v>0.25</v>
      </c>
      <c r="C5241" s="529">
        <f>Electricity!F5277</f>
        <v>0</v>
      </c>
      <c r="D5241" s="529">
        <f>Electricity!I5277</f>
        <v>0</v>
      </c>
      <c r="E5241" s="531" t="str">
        <f t="shared" si="167"/>
        <v>08/06/2024 06:00:00 AM</v>
      </c>
      <c r="F5241" s="530" t="str">
        <f t="shared" si="166"/>
        <v>Aug</v>
      </c>
    </row>
    <row r="5242" spans="1:6" x14ac:dyDescent="0.35">
      <c r="A5242" s="527">
        <f>Electricity!D5278</f>
        <v>45510</v>
      </c>
      <c r="B5242" s="528">
        <f>Electricity!E5278</f>
        <v>0.29166666666666669</v>
      </c>
      <c r="C5242" s="529">
        <f>Electricity!F5278</f>
        <v>0</v>
      </c>
      <c r="D5242" s="529">
        <f>Electricity!I5278</f>
        <v>0</v>
      </c>
      <c r="E5242" s="531" t="str">
        <f t="shared" si="167"/>
        <v>08/06/2024 07:00:00 AM</v>
      </c>
      <c r="F5242" s="530" t="str">
        <f t="shared" si="166"/>
        <v>Aug</v>
      </c>
    </row>
    <row r="5243" spans="1:6" x14ac:dyDescent="0.35">
      <c r="A5243" s="527">
        <f>Electricity!D5279</f>
        <v>45510</v>
      </c>
      <c r="B5243" s="528">
        <f>Electricity!E5279</f>
        <v>0.33333333333333337</v>
      </c>
      <c r="C5243" s="529">
        <f>Electricity!F5279</f>
        <v>0</v>
      </c>
      <c r="D5243" s="529">
        <f>Electricity!I5279</f>
        <v>0</v>
      </c>
      <c r="E5243" s="531" t="str">
        <f t="shared" si="167"/>
        <v>08/06/2024 08:00:00 AM</v>
      </c>
      <c r="F5243" s="530" t="str">
        <f t="shared" si="166"/>
        <v>Aug</v>
      </c>
    </row>
    <row r="5244" spans="1:6" x14ac:dyDescent="0.35">
      <c r="A5244" s="527">
        <f>Electricity!D5280</f>
        <v>45510</v>
      </c>
      <c r="B5244" s="528">
        <f>Electricity!E5280</f>
        <v>0.375</v>
      </c>
      <c r="C5244" s="529">
        <f>Electricity!F5280</f>
        <v>0</v>
      </c>
      <c r="D5244" s="529">
        <f>Electricity!I5280</f>
        <v>0</v>
      </c>
      <c r="E5244" s="531" t="str">
        <f t="shared" si="167"/>
        <v>08/06/2024 09:00:00 AM</v>
      </c>
      <c r="F5244" s="530" t="str">
        <f t="shared" si="166"/>
        <v>Aug</v>
      </c>
    </row>
    <row r="5245" spans="1:6" x14ac:dyDescent="0.35">
      <c r="A5245" s="527">
        <f>Electricity!D5281</f>
        <v>45510</v>
      </c>
      <c r="B5245" s="528">
        <f>Electricity!E5281</f>
        <v>0.41666666666666669</v>
      </c>
      <c r="C5245" s="529">
        <f>Electricity!F5281</f>
        <v>0</v>
      </c>
      <c r="D5245" s="529">
        <f>Electricity!I5281</f>
        <v>0</v>
      </c>
      <c r="E5245" s="531" t="str">
        <f t="shared" si="167"/>
        <v>08/06/2024 10:00:00 AM</v>
      </c>
      <c r="F5245" s="530" t="str">
        <f t="shared" si="166"/>
        <v>Aug</v>
      </c>
    </row>
    <row r="5246" spans="1:6" x14ac:dyDescent="0.35">
      <c r="A5246" s="527">
        <f>Electricity!D5282</f>
        <v>45510</v>
      </c>
      <c r="B5246" s="528">
        <f>Electricity!E5282</f>
        <v>0.45833333333333337</v>
      </c>
      <c r="C5246" s="529">
        <f>Electricity!F5282</f>
        <v>0</v>
      </c>
      <c r="D5246" s="529">
        <f>Electricity!I5282</f>
        <v>0</v>
      </c>
      <c r="E5246" s="531" t="str">
        <f t="shared" si="167"/>
        <v>08/06/2024 11:00:00 AM</v>
      </c>
      <c r="F5246" s="530" t="str">
        <f t="shared" si="166"/>
        <v>Aug</v>
      </c>
    </row>
    <row r="5247" spans="1:6" x14ac:dyDescent="0.35">
      <c r="A5247" s="527">
        <f>Electricity!D5283</f>
        <v>45510</v>
      </c>
      <c r="B5247" s="528">
        <f>Electricity!E5283</f>
        <v>0.50000000000000011</v>
      </c>
      <c r="C5247" s="529">
        <f>Electricity!F5283</f>
        <v>0</v>
      </c>
      <c r="D5247" s="529">
        <f>Electricity!I5283</f>
        <v>0</v>
      </c>
      <c r="E5247" s="531" t="str">
        <f t="shared" si="167"/>
        <v>08/06/2024 12:00:00 PM</v>
      </c>
      <c r="F5247" s="530" t="str">
        <f t="shared" si="166"/>
        <v>Aug</v>
      </c>
    </row>
    <row r="5248" spans="1:6" x14ac:dyDescent="0.35">
      <c r="A5248" s="527">
        <f>Electricity!D5284</f>
        <v>45510</v>
      </c>
      <c r="B5248" s="528">
        <f>Electricity!E5284</f>
        <v>0.54166666666666674</v>
      </c>
      <c r="C5248" s="529">
        <f>Electricity!F5284</f>
        <v>0</v>
      </c>
      <c r="D5248" s="529">
        <f>Electricity!I5284</f>
        <v>0</v>
      </c>
      <c r="E5248" s="531" t="str">
        <f t="shared" si="167"/>
        <v>08/06/2024 01:00:00 PM</v>
      </c>
      <c r="F5248" s="530" t="str">
        <f t="shared" si="166"/>
        <v>Aug</v>
      </c>
    </row>
    <row r="5249" spans="1:6" x14ac:dyDescent="0.35">
      <c r="A5249" s="527">
        <f>Electricity!D5285</f>
        <v>45510</v>
      </c>
      <c r="B5249" s="528">
        <f>Electricity!E5285</f>
        <v>0.58333333333333337</v>
      </c>
      <c r="C5249" s="529">
        <f>Electricity!F5285</f>
        <v>0</v>
      </c>
      <c r="D5249" s="529">
        <f>Electricity!I5285</f>
        <v>0</v>
      </c>
      <c r="E5249" s="531" t="str">
        <f t="shared" si="167"/>
        <v>08/06/2024 02:00:00 PM</v>
      </c>
      <c r="F5249" s="530" t="str">
        <f t="shared" si="166"/>
        <v>Aug</v>
      </c>
    </row>
    <row r="5250" spans="1:6" x14ac:dyDescent="0.35">
      <c r="A5250" s="527">
        <f>Electricity!D5286</f>
        <v>45510</v>
      </c>
      <c r="B5250" s="528">
        <f>Electricity!E5286</f>
        <v>0.62500000000000011</v>
      </c>
      <c r="C5250" s="529">
        <f>Electricity!F5286</f>
        <v>0</v>
      </c>
      <c r="D5250" s="529">
        <f>Electricity!I5286</f>
        <v>0</v>
      </c>
      <c r="E5250" s="531" t="str">
        <f t="shared" si="167"/>
        <v>08/06/2024 03:00:00 PM</v>
      </c>
      <c r="F5250" s="530" t="str">
        <f t="shared" si="166"/>
        <v>Aug</v>
      </c>
    </row>
    <row r="5251" spans="1:6" x14ac:dyDescent="0.35">
      <c r="A5251" s="527">
        <f>Electricity!D5287</f>
        <v>45510</v>
      </c>
      <c r="B5251" s="528">
        <f>Electricity!E5287</f>
        <v>0.66666666666666674</v>
      </c>
      <c r="C5251" s="529">
        <f>Electricity!F5287</f>
        <v>0</v>
      </c>
      <c r="D5251" s="529">
        <f>Electricity!I5287</f>
        <v>0</v>
      </c>
      <c r="E5251" s="531" t="str">
        <f t="shared" si="167"/>
        <v>08/06/2024 04:00:00 PM</v>
      </c>
      <c r="F5251" s="530" t="str">
        <f t="shared" ref="F5251:F5314" si="168">TEXT(A5251,"mmm")</f>
        <v>Aug</v>
      </c>
    </row>
    <row r="5252" spans="1:6" x14ac:dyDescent="0.35">
      <c r="A5252" s="527">
        <f>Electricity!D5288</f>
        <v>45510</v>
      </c>
      <c r="B5252" s="528">
        <f>Electricity!E5288</f>
        <v>0.70833333333333337</v>
      </c>
      <c r="C5252" s="529">
        <f>Electricity!F5288</f>
        <v>0</v>
      </c>
      <c r="D5252" s="529">
        <f>Electricity!I5288</f>
        <v>0</v>
      </c>
      <c r="E5252" s="531" t="str">
        <f t="shared" si="167"/>
        <v>08/06/2024 05:00:00 PM</v>
      </c>
      <c r="F5252" s="530" t="str">
        <f t="shared" si="168"/>
        <v>Aug</v>
      </c>
    </row>
    <row r="5253" spans="1:6" x14ac:dyDescent="0.35">
      <c r="A5253" s="527">
        <f>Electricity!D5289</f>
        <v>45510</v>
      </c>
      <c r="B5253" s="528">
        <f>Electricity!E5289</f>
        <v>0.75000000000000011</v>
      </c>
      <c r="C5253" s="529">
        <f>Electricity!F5289</f>
        <v>0</v>
      </c>
      <c r="D5253" s="529">
        <f>Electricity!I5289</f>
        <v>0</v>
      </c>
      <c r="E5253" s="531" t="str">
        <f t="shared" si="167"/>
        <v>08/06/2024 06:00:00 PM</v>
      </c>
      <c r="F5253" s="530" t="str">
        <f t="shared" si="168"/>
        <v>Aug</v>
      </c>
    </row>
    <row r="5254" spans="1:6" x14ac:dyDescent="0.35">
      <c r="A5254" s="527">
        <f>Electricity!D5290</f>
        <v>45510</v>
      </c>
      <c r="B5254" s="528">
        <f>Electricity!E5290</f>
        <v>0.79166666666666674</v>
      </c>
      <c r="C5254" s="529">
        <f>Electricity!F5290</f>
        <v>0</v>
      </c>
      <c r="D5254" s="529">
        <f>Electricity!I5290</f>
        <v>0</v>
      </c>
      <c r="E5254" s="531" t="str">
        <f t="shared" si="167"/>
        <v>08/06/2024 07:00:00 PM</v>
      </c>
      <c r="F5254" s="530" t="str">
        <f t="shared" si="168"/>
        <v>Aug</v>
      </c>
    </row>
    <row r="5255" spans="1:6" x14ac:dyDescent="0.35">
      <c r="A5255" s="527">
        <f>Electricity!D5291</f>
        <v>45510</v>
      </c>
      <c r="B5255" s="528">
        <f>Electricity!E5291</f>
        <v>0.83333333333333337</v>
      </c>
      <c r="C5255" s="529">
        <f>Electricity!F5291</f>
        <v>0</v>
      </c>
      <c r="D5255" s="529">
        <f>Electricity!I5291</f>
        <v>0</v>
      </c>
      <c r="E5255" s="531" t="str">
        <f t="shared" si="167"/>
        <v>08/06/2024 08:00:00 PM</v>
      </c>
      <c r="F5255" s="530" t="str">
        <f t="shared" si="168"/>
        <v>Aug</v>
      </c>
    </row>
    <row r="5256" spans="1:6" x14ac:dyDescent="0.35">
      <c r="A5256" s="527">
        <f>Electricity!D5292</f>
        <v>45510</v>
      </c>
      <c r="B5256" s="528">
        <f>Electricity!E5292</f>
        <v>0.87500000000000011</v>
      </c>
      <c r="C5256" s="529">
        <f>Electricity!F5292</f>
        <v>0</v>
      </c>
      <c r="D5256" s="529">
        <f>Electricity!I5292</f>
        <v>0</v>
      </c>
      <c r="E5256" s="531" t="str">
        <f t="shared" si="167"/>
        <v>08/06/2024 09:00:00 PM</v>
      </c>
      <c r="F5256" s="530" t="str">
        <f t="shared" si="168"/>
        <v>Aug</v>
      </c>
    </row>
    <row r="5257" spans="1:6" x14ac:dyDescent="0.35">
      <c r="A5257" s="527">
        <f>Electricity!D5293</f>
        <v>45510</v>
      </c>
      <c r="B5257" s="528">
        <f>Electricity!E5293</f>
        <v>0.91666666666666674</v>
      </c>
      <c r="C5257" s="529">
        <f>Electricity!F5293</f>
        <v>0</v>
      </c>
      <c r="D5257" s="529">
        <f>Electricity!I5293</f>
        <v>0</v>
      </c>
      <c r="E5257" s="531" t="str">
        <f t="shared" si="167"/>
        <v>08/06/2024 10:00:00 PM</v>
      </c>
      <c r="F5257" s="530" t="str">
        <f t="shared" si="168"/>
        <v>Aug</v>
      </c>
    </row>
    <row r="5258" spans="1:6" x14ac:dyDescent="0.35">
      <c r="A5258" s="527">
        <f>Electricity!D5294</f>
        <v>45510</v>
      </c>
      <c r="B5258" s="528">
        <f>Electricity!E5294</f>
        <v>0.95833333333333337</v>
      </c>
      <c r="C5258" s="529">
        <f>Electricity!F5294</f>
        <v>0</v>
      </c>
      <c r="D5258" s="529">
        <f>Electricity!I5294</f>
        <v>0</v>
      </c>
      <c r="E5258" s="531" t="str">
        <f t="shared" si="167"/>
        <v>08/06/2024 11:00:00 PM</v>
      </c>
      <c r="F5258" s="530" t="str">
        <f t="shared" si="168"/>
        <v>Aug</v>
      </c>
    </row>
    <row r="5259" spans="1:6" x14ac:dyDescent="0.35">
      <c r="A5259" s="527">
        <f>Electricity!D5295</f>
        <v>45511</v>
      </c>
      <c r="B5259" s="528">
        <f>Electricity!E5295</f>
        <v>3.1225022567582528E-17</v>
      </c>
      <c r="C5259" s="529">
        <f>Electricity!F5295</f>
        <v>0</v>
      </c>
      <c r="D5259" s="529">
        <f>Electricity!I5295</f>
        <v>0</v>
      </c>
      <c r="E5259" s="531" t="str">
        <f t="shared" si="167"/>
        <v>08/07/2024 12:00:00 AM</v>
      </c>
      <c r="F5259" s="530" t="str">
        <f t="shared" si="168"/>
        <v>Aug</v>
      </c>
    </row>
    <row r="5260" spans="1:6" x14ac:dyDescent="0.35">
      <c r="A5260" s="527">
        <f>Electricity!D5296</f>
        <v>45511</v>
      </c>
      <c r="B5260" s="528">
        <f>Electricity!E5296</f>
        <v>4.1666666666666699E-2</v>
      </c>
      <c r="C5260" s="529">
        <f>Electricity!F5296</f>
        <v>0</v>
      </c>
      <c r="D5260" s="529">
        <f>Electricity!I5296</f>
        <v>0</v>
      </c>
      <c r="E5260" s="531" t="str">
        <f t="shared" si="167"/>
        <v>08/07/2024 01:00:00 AM</v>
      </c>
      <c r="F5260" s="530" t="str">
        <f t="shared" si="168"/>
        <v>Aug</v>
      </c>
    </row>
    <row r="5261" spans="1:6" x14ac:dyDescent="0.35">
      <c r="A5261" s="527">
        <f>Electricity!D5297</f>
        <v>45511</v>
      </c>
      <c r="B5261" s="528">
        <f>Electricity!E5297</f>
        <v>8.333333333333337E-2</v>
      </c>
      <c r="C5261" s="529">
        <f>Electricity!F5297</f>
        <v>0</v>
      </c>
      <c r="D5261" s="529">
        <f>Electricity!I5297</f>
        <v>0</v>
      </c>
      <c r="E5261" s="531" t="str">
        <f t="shared" si="167"/>
        <v>08/07/2024 02:00:00 AM</v>
      </c>
      <c r="F5261" s="530" t="str">
        <f t="shared" si="168"/>
        <v>Aug</v>
      </c>
    </row>
    <row r="5262" spans="1:6" x14ac:dyDescent="0.35">
      <c r="A5262" s="527">
        <f>Electricity!D5298</f>
        <v>45511</v>
      </c>
      <c r="B5262" s="528">
        <f>Electricity!E5298</f>
        <v>0.12500000000000006</v>
      </c>
      <c r="C5262" s="529">
        <f>Electricity!F5298</f>
        <v>0</v>
      </c>
      <c r="D5262" s="529">
        <f>Electricity!I5298</f>
        <v>0</v>
      </c>
      <c r="E5262" s="531" t="str">
        <f t="shared" si="167"/>
        <v>08/07/2024 03:00:00 AM</v>
      </c>
      <c r="F5262" s="530" t="str">
        <f t="shared" si="168"/>
        <v>Aug</v>
      </c>
    </row>
    <row r="5263" spans="1:6" x14ac:dyDescent="0.35">
      <c r="A5263" s="527">
        <f>Electricity!D5299</f>
        <v>45511</v>
      </c>
      <c r="B5263" s="528">
        <f>Electricity!E5299</f>
        <v>0.16666666666666669</v>
      </c>
      <c r="C5263" s="529">
        <f>Electricity!F5299</f>
        <v>0</v>
      </c>
      <c r="D5263" s="529">
        <f>Electricity!I5299</f>
        <v>0</v>
      </c>
      <c r="E5263" s="531" t="str">
        <f t="shared" si="167"/>
        <v>08/07/2024 04:00:00 AM</v>
      </c>
      <c r="F5263" s="530" t="str">
        <f t="shared" si="168"/>
        <v>Aug</v>
      </c>
    </row>
    <row r="5264" spans="1:6" x14ac:dyDescent="0.35">
      <c r="A5264" s="527">
        <f>Electricity!D5300</f>
        <v>45511</v>
      </c>
      <c r="B5264" s="528">
        <f>Electricity!E5300</f>
        <v>0.20833333333333337</v>
      </c>
      <c r="C5264" s="529">
        <f>Electricity!F5300</f>
        <v>0</v>
      </c>
      <c r="D5264" s="529">
        <f>Electricity!I5300</f>
        <v>0</v>
      </c>
      <c r="E5264" s="531" t="str">
        <f t="shared" si="167"/>
        <v>08/07/2024 05:00:00 AM</v>
      </c>
      <c r="F5264" s="530" t="str">
        <f t="shared" si="168"/>
        <v>Aug</v>
      </c>
    </row>
    <row r="5265" spans="1:6" x14ac:dyDescent="0.35">
      <c r="A5265" s="527">
        <f>Electricity!D5301</f>
        <v>45511</v>
      </c>
      <c r="B5265" s="528">
        <f>Electricity!E5301</f>
        <v>0.25</v>
      </c>
      <c r="C5265" s="529">
        <f>Electricity!F5301</f>
        <v>0</v>
      </c>
      <c r="D5265" s="529">
        <f>Electricity!I5301</f>
        <v>0</v>
      </c>
      <c r="E5265" s="531" t="str">
        <f t="shared" si="167"/>
        <v>08/07/2024 06:00:00 AM</v>
      </c>
      <c r="F5265" s="530" t="str">
        <f t="shared" si="168"/>
        <v>Aug</v>
      </c>
    </row>
    <row r="5266" spans="1:6" x14ac:dyDescent="0.35">
      <c r="A5266" s="527">
        <f>Electricity!D5302</f>
        <v>45511</v>
      </c>
      <c r="B5266" s="528">
        <f>Electricity!E5302</f>
        <v>0.29166666666666669</v>
      </c>
      <c r="C5266" s="529">
        <f>Electricity!F5302</f>
        <v>0</v>
      </c>
      <c r="D5266" s="529">
        <f>Electricity!I5302</f>
        <v>0</v>
      </c>
      <c r="E5266" s="531" t="str">
        <f t="shared" si="167"/>
        <v>08/07/2024 07:00:00 AM</v>
      </c>
      <c r="F5266" s="530" t="str">
        <f t="shared" si="168"/>
        <v>Aug</v>
      </c>
    </row>
    <row r="5267" spans="1:6" x14ac:dyDescent="0.35">
      <c r="A5267" s="527">
        <f>Electricity!D5303</f>
        <v>45511</v>
      </c>
      <c r="B5267" s="528">
        <f>Electricity!E5303</f>
        <v>0.33333333333333337</v>
      </c>
      <c r="C5267" s="529">
        <f>Electricity!F5303</f>
        <v>0</v>
      </c>
      <c r="D5267" s="529">
        <f>Electricity!I5303</f>
        <v>0</v>
      </c>
      <c r="E5267" s="531" t="str">
        <f t="shared" si="167"/>
        <v>08/07/2024 08:00:00 AM</v>
      </c>
      <c r="F5267" s="530" t="str">
        <f t="shared" si="168"/>
        <v>Aug</v>
      </c>
    </row>
    <row r="5268" spans="1:6" x14ac:dyDescent="0.35">
      <c r="A5268" s="527">
        <f>Electricity!D5304</f>
        <v>45511</v>
      </c>
      <c r="B5268" s="528">
        <f>Electricity!E5304</f>
        <v>0.375</v>
      </c>
      <c r="C5268" s="529">
        <f>Electricity!F5304</f>
        <v>0</v>
      </c>
      <c r="D5268" s="529">
        <f>Electricity!I5304</f>
        <v>0</v>
      </c>
      <c r="E5268" s="531" t="str">
        <f t="shared" si="167"/>
        <v>08/07/2024 09:00:00 AM</v>
      </c>
      <c r="F5268" s="530" t="str">
        <f t="shared" si="168"/>
        <v>Aug</v>
      </c>
    </row>
    <row r="5269" spans="1:6" x14ac:dyDescent="0.35">
      <c r="A5269" s="527">
        <f>Electricity!D5305</f>
        <v>45511</v>
      </c>
      <c r="B5269" s="528">
        <f>Electricity!E5305</f>
        <v>0.41666666666666669</v>
      </c>
      <c r="C5269" s="529">
        <f>Electricity!F5305</f>
        <v>0</v>
      </c>
      <c r="D5269" s="529">
        <f>Electricity!I5305</f>
        <v>0</v>
      </c>
      <c r="E5269" s="531" t="str">
        <f t="shared" si="167"/>
        <v>08/07/2024 10:00:00 AM</v>
      </c>
      <c r="F5269" s="530" t="str">
        <f t="shared" si="168"/>
        <v>Aug</v>
      </c>
    </row>
    <row r="5270" spans="1:6" x14ac:dyDescent="0.35">
      <c r="A5270" s="527">
        <f>Electricity!D5306</f>
        <v>45511</v>
      </c>
      <c r="B5270" s="528">
        <f>Electricity!E5306</f>
        <v>0.45833333333333337</v>
      </c>
      <c r="C5270" s="529">
        <f>Electricity!F5306</f>
        <v>0</v>
      </c>
      <c r="D5270" s="529">
        <f>Electricity!I5306</f>
        <v>0</v>
      </c>
      <c r="E5270" s="531" t="str">
        <f t="shared" si="167"/>
        <v>08/07/2024 11:00:00 AM</v>
      </c>
      <c r="F5270" s="530" t="str">
        <f t="shared" si="168"/>
        <v>Aug</v>
      </c>
    </row>
    <row r="5271" spans="1:6" x14ac:dyDescent="0.35">
      <c r="A5271" s="527">
        <f>Electricity!D5307</f>
        <v>45511</v>
      </c>
      <c r="B5271" s="528">
        <f>Electricity!E5307</f>
        <v>0.50000000000000011</v>
      </c>
      <c r="C5271" s="529">
        <f>Electricity!F5307</f>
        <v>0</v>
      </c>
      <c r="D5271" s="529">
        <f>Electricity!I5307</f>
        <v>0</v>
      </c>
      <c r="E5271" s="531" t="str">
        <f t="shared" si="167"/>
        <v>08/07/2024 12:00:00 PM</v>
      </c>
      <c r="F5271" s="530" t="str">
        <f t="shared" si="168"/>
        <v>Aug</v>
      </c>
    </row>
    <row r="5272" spans="1:6" x14ac:dyDescent="0.35">
      <c r="A5272" s="527">
        <f>Electricity!D5308</f>
        <v>45511</v>
      </c>
      <c r="B5272" s="528">
        <f>Electricity!E5308</f>
        <v>0.54166666666666674</v>
      </c>
      <c r="C5272" s="529">
        <f>Electricity!F5308</f>
        <v>0</v>
      </c>
      <c r="D5272" s="529">
        <f>Electricity!I5308</f>
        <v>0</v>
      </c>
      <c r="E5272" s="531" t="str">
        <f t="shared" si="167"/>
        <v>08/07/2024 01:00:00 PM</v>
      </c>
      <c r="F5272" s="530" t="str">
        <f t="shared" si="168"/>
        <v>Aug</v>
      </c>
    </row>
    <row r="5273" spans="1:6" x14ac:dyDescent="0.35">
      <c r="A5273" s="527">
        <f>Electricity!D5309</f>
        <v>45511</v>
      </c>
      <c r="B5273" s="528">
        <f>Electricity!E5309</f>
        <v>0.58333333333333337</v>
      </c>
      <c r="C5273" s="529">
        <f>Electricity!F5309</f>
        <v>0</v>
      </c>
      <c r="D5273" s="529">
        <f>Electricity!I5309</f>
        <v>0</v>
      </c>
      <c r="E5273" s="531" t="str">
        <f t="shared" si="167"/>
        <v>08/07/2024 02:00:00 PM</v>
      </c>
      <c r="F5273" s="530" t="str">
        <f t="shared" si="168"/>
        <v>Aug</v>
      </c>
    </row>
    <row r="5274" spans="1:6" x14ac:dyDescent="0.35">
      <c r="A5274" s="527">
        <f>Electricity!D5310</f>
        <v>45511</v>
      </c>
      <c r="B5274" s="528">
        <f>Electricity!E5310</f>
        <v>0.62500000000000011</v>
      </c>
      <c r="C5274" s="529">
        <f>Electricity!F5310</f>
        <v>0</v>
      </c>
      <c r="D5274" s="529">
        <f>Electricity!I5310</f>
        <v>0</v>
      </c>
      <c r="E5274" s="531" t="str">
        <f t="shared" si="167"/>
        <v>08/07/2024 03:00:00 PM</v>
      </c>
      <c r="F5274" s="530" t="str">
        <f t="shared" si="168"/>
        <v>Aug</v>
      </c>
    </row>
    <row r="5275" spans="1:6" x14ac:dyDescent="0.35">
      <c r="A5275" s="527">
        <f>Electricity!D5311</f>
        <v>45511</v>
      </c>
      <c r="B5275" s="528">
        <f>Electricity!E5311</f>
        <v>0.66666666666666674</v>
      </c>
      <c r="C5275" s="529">
        <f>Electricity!F5311</f>
        <v>0</v>
      </c>
      <c r="D5275" s="529">
        <f>Electricity!I5311</f>
        <v>0</v>
      </c>
      <c r="E5275" s="531" t="str">
        <f t="shared" si="167"/>
        <v>08/07/2024 04:00:00 PM</v>
      </c>
      <c r="F5275" s="530" t="str">
        <f t="shared" si="168"/>
        <v>Aug</v>
      </c>
    </row>
    <row r="5276" spans="1:6" x14ac:dyDescent="0.35">
      <c r="A5276" s="527">
        <f>Electricity!D5312</f>
        <v>45511</v>
      </c>
      <c r="B5276" s="528">
        <f>Electricity!E5312</f>
        <v>0.70833333333333337</v>
      </c>
      <c r="C5276" s="529">
        <f>Electricity!F5312</f>
        <v>0</v>
      </c>
      <c r="D5276" s="529">
        <f>Electricity!I5312</f>
        <v>0</v>
      </c>
      <c r="E5276" s="531" t="str">
        <f t="shared" si="167"/>
        <v>08/07/2024 05:00:00 PM</v>
      </c>
      <c r="F5276" s="530" t="str">
        <f t="shared" si="168"/>
        <v>Aug</v>
      </c>
    </row>
    <row r="5277" spans="1:6" x14ac:dyDescent="0.35">
      <c r="A5277" s="527">
        <f>Electricity!D5313</f>
        <v>45511</v>
      </c>
      <c r="B5277" s="528">
        <f>Electricity!E5313</f>
        <v>0.75000000000000011</v>
      </c>
      <c r="C5277" s="529">
        <f>Electricity!F5313</f>
        <v>0</v>
      </c>
      <c r="D5277" s="529">
        <f>Electricity!I5313</f>
        <v>0</v>
      </c>
      <c r="E5277" s="531" t="str">
        <f t="shared" si="167"/>
        <v>08/07/2024 06:00:00 PM</v>
      </c>
      <c r="F5277" s="530" t="str">
        <f t="shared" si="168"/>
        <v>Aug</v>
      </c>
    </row>
    <row r="5278" spans="1:6" x14ac:dyDescent="0.35">
      <c r="A5278" s="527">
        <f>Electricity!D5314</f>
        <v>45511</v>
      </c>
      <c r="B5278" s="528">
        <f>Electricity!E5314</f>
        <v>0.79166666666666674</v>
      </c>
      <c r="C5278" s="529">
        <f>Electricity!F5314</f>
        <v>0</v>
      </c>
      <c r="D5278" s="529">
        <f>Electricity!I5314</f>
        <v>0</v>
      </c>
      <c r="E5278" s="531" t="str">
        <f t="shared" si="167"/>
        <v>08/07/2024 07:00:00 PM</v>
      </c>
      <c r="F5278" s="530" t="str">
        <f t="shared" si="168"/>
        <v>Aug</v>
      </c>
    </row>
    <row r="5279" spans="1:6" x14ac:dyDescent="0.35">
      <c r="A5279" s="527">
        <f>Electricity!D5315</f>
        <v>45511</v>
      </c>
      <c r="B5279" s="528">
        <f>Electricity!E5315</f>
        <v>0.83333333333333337</v>
      </c>
      <c r="C5279" s="529">
        <f>Electricity!F5315</f>
        <v>0</v>
      </c>
      <c r="D5279" s="529">
        <f>Electricity!I5315</f>
        <v>0</v>
      </c>
      <c r="E5279" s="531" t="str">
        <f t="shared" si="167"/>
        <v>08/07/2024 08:00:00 PM</v>
      </c>
      <c r="F5279" s="530" t="str">
        <f t="shared" si="168"/>
        <v>Aug</v>
      </c>
    </row>
    <row r="5280" spans="1:6" x14ac:dyDescent="0.35">
      <c r="A5280" s="527">
        <f>Electricity!D5316</f>
        <v>45511</v>
      </c>
      <c r="B5280" s="528">
        <f>Electricity!E5316</f>
        <v>0.87500000000000011</v>
      </c>
      <c r="C5280" s="529">
        <f>Electricity!F5316</f>
        <v>0</v>
      </c>
      <c r="D5280" s="529">
        <f>Electricity!I5316</f>
        <v>0</v>
      </c>
      <c r="E5280" s="531" t="str">
        <f t="shared" si="167"/>
        <v>08/07/2024 09:00:00 PM</v>
      </c>
      <c r="F5280" s="530" t="str">
        <f t="shared" si="168"/>
        <v>Aug</v>
      </c>
    </row>
    <row r="5281" spans="1:6" x14ac:dyDescent="0.35">
      <c r="A5281" s="527">
        <f>Electricity!D5317</f>
        <v>45511</v>
      </c>
      <c r="B5281" s="528">
        <f>Electricity!E5317</f>
        <v>0.91666666666666674</v>
      </c>
      <c r="C5281" s="529">
        <f>Electricity!F5317</f>
        <v>0</v>
      </c>
      <c r="D5281" s="529">
        <f>Electricity!I5317</f>
        <v>0</v>
      </c>
      <c r="E5281" s="531" t="str">
        <f t="shared" si="167"/>
        <v>08/07/2024 10:00:00 PM</v>
      </c>
      <c r="F5281" s="530" t="str">
        <f t="shared" si="168"/>
        <v>Aug</v>
      </c>
    </row>
    <row r="5282" spans="1:6" x14ac:dyDescent="0.35">
      <c r="A5282" s="527">
        <f>Electricity!D5318</f>
        <v>45511</v>
      </c>
      <c r="B5282" s="528">
        <f>Electricity!E5318</f>
        <v>0.95833333333333337</v>
      </c>
      <c r="C5282" s="529">
        <f>Electricity!F5318</f>
        <v>0</v>
      </c>
      <c r="D5282" s="529">
        <f>Electricity!I5318</f>
        <v>0</v>
      </c>
      <c r="E5282" s="531" t="str">
        <f t="shared" si="167"/>
        <v>08/07/2024 11:00:00 PM</v>
      </c>
      <c r="F5282" s="530" t="str">
        <f t="shared" si="168"/>
        <v>Aug</v>
      </c>
    </row>
    <row r="5283" spans="1:6" x14ac:dyDescent="0.35">
      <c r="A5283" s="527">
        <f>Electricity!D5319</f>
        <v>45512</v>
      </c>
      <c r="B5283" s="528">
        <f>Electricity!E5319</f>
        <v>3.1225022567582528E-17</v>
      </c>
      <c r="C5283" s="529">
        <f>Electricity!F5319</f>
        <v>0</v>
      </c>
      <c r="D5283" s="529">
        <f>Electricity!I5319</f>
        <v>0</v>
      </c>
      <c r="E5283" s="531" t="str">
        <f t="shared" si="167"/>
        <v>08/08/2024 12:00:00 AM</v>
      </c>
      <c r="F5283" s="530" t="str">
        <f t="shared" si="168"/>
        <v>Aug</v>
      </c>
    </row>
    <row r="5284" spans="1:6" x14ac:dyDescent="0.35">
      <c r="A5284" s="527">
        <f>Electricity!D5320</f>
        <v>45512</v>
      </c>
      <c r="B5284" s="528">
        <f>Electricity!E5320</f>
        <v>4.1666666666666699E-2</v>
      </c>
      <c r="C5284" s="529">
        <f>Electricity!F5320</f>
        <v>0</v>
      </c>
      <c r="D5284" s="529">
        <f>Electricity!I5320</f>
        <v>0</v>
      </c>
      <c r="E5284" s="531" t="str">
        <f t="shared" ref="E5284:E5347" si="169">CONCATENATE(TEXT(A5284,"mm/dd/yyyy")," ",TEXT(B5284,"hh:mm:ss AM/PM"))</f>
        <v>08/08/2024 01:00:00 AM</v>
      </c>
      <c r="F5284" s="530" t="str">
        <f t="shared" si="168"/>
        <v>Aug</v>
      </c>
    </row>
    <row r="5285" spans="1:6" x14ac:dyDescent="0.35">
      <c r="A5285" s="527">
        <f>Electricity!D5321</f>
        <v>45512</v>
      </c>
      <c r="B5285" s="528">
        <f>Electricity!E5321</f>
        <v>8.333333333333337E-2</v>
      </c>
      <c r="C5285" s="529">
        <f>Electricity!F5321</f>
        <v>0</v>
      </c>
      <c r="D5285" s="529">
        <f>Electricity!I5321</f>
        <v>0</v>
      </c>
      <c r="E5285" s="531" t="str">
        <f t="shared" si="169"/>
        <v>08/08/2024 02:00:00 AM</v>
      </c>
      <c r="F5285" s="530" t="str">
        <f t="shared" si="168"/>
        <v>Aug</v>
      </c>
    </row>
    <row r="5286" spans="1:6" x14ac:dyDescent="0.35">
      <c r="A5286" s="527">
        <f>Electricity!D5322</f>
        <v>45512</v>
      </c>
      <c r="B5286" s="528">
        <f>Electricity!E5322</f>
        <v>0.12500000000000006</v>
      </c>
      <c r="C5286" s="529">
        <f>Electricity!F5322</f>
        <v>0</v>
      </c>
      <c r="D5286" s="529">
        <f>Electricity!I5322</f>
        <v>0</v>
      </c>
      <c r="E5286" s="531" t="str">
        <f t="shared" si="169"/>
        <v>08/08/2024 03:00:00 AM</v>
      </c>
      <c r="F5286" s="530" t="str">
        <f t="shared" si="168"/>
        <v>Aug</v>
      </c>
    </row>
    <row r="5287" spans="1:6" x14ac:dyDescent="0.35">
      <c r="A5287" s="527">
        <f>Electricity!D5323</f>
        <v>45512</v>
      </c>
      <c r="B5287" s="528">
        <f>Electricity!E5323</f>
        <v>0.16666666666666669</v>
      </c>
      <c r="C5287" s="529">
        <f>Electricity!F5323</f>
        <v>0</v>
      </c>
      <c r="D5287" s="529">
        <f>Electricity!I5323</f>
        <v>0</v>
      </c>
      <c r="E5287" s="531" t="str">
        <f t="shared" si="169"/>
        <v>08/08/2024 04:00:00 AM</v>
      </c>
      <c r="F5287" s="530" t="str">
        <f t="shared" si="168"/>
        <v>Aug</v>
      </c>
    </row>
    <row r="5288" spans="1:6" x14ac:dyDescent="0.35">
      <c r="A5288" s="527">
        <f>Electricity!D5324</f>
        <v>45512</v>
      </c>
      <c r="B5288" s="528">
        <f>Electricity!E5324</f>
        <v>0.20833333333333337</v>
      </c>
      <c r="C5288" s="529">
        <f>Electricity!F5324</f>
        <v>0</v>
      </c>
      <c r="D5288" s="529">
        <f>Electricity!I5324</f>
        <v>0</v>
      </c>
      <c r="E5288" s="531" t="str">
        <f t="shared" si="169"/>
        <v>08/08/2024 05:00:00 AM</v>
      </c>
      <c r="F5288" s="530" t="str">
        <f t="shared" si="168"/>
        <v>Aug</v>
      </c>
    </row>
    <row r="5289" spans="1:6" x14ac:dyDescent="0.35">
      <c r="A5289" s="527">
        <f>Electricity!D5325</f>
        <v>45512</v>
      </c>
      <c r="B5289" s="528">
        <f>Electricity!E5325</f>
        <v>0.25</v>
      </c>
      <c r="C5289" s="529">
        <f>Electricity!F5325</f>
        <v>0</v>
      </c>
      <c r="D5289" s="529">
        <f>Electricity!I5325</f>
        <v>0</v>
      </c>
      <c r="E5289" s="531" t="str">
        <f t="shared" si="169"/>
        <v>08/08/2024 06:00:00 AM</v>
      </c>
      <c r="F5289" s="530" t="str">
        <f t="shared" si="168"/>
        <v>Aug</v>
      </c>
    </row>
    <row r="5290" spans="1:6" x14ac:dyDescent="0.35">
      <c r="A5290" s="527">
        <f>Electricity!D5326</f>
        <v>45512</v>
      </c>
      <c r="B5290" s="528">
        <f>Electricity!E5326</f>
        <v>0.29166666666666669</v>
      </c>
      <c r="C5290" s="529">
        <f>Electricity!F5326</f>
        <v>0</v>
      </c>
      <c r="D5290" s="529">
        <f>Electricity!I5326</f>
        <v>0</v>
      </c>
      <c r="E5290" s="531" t="str">
        <f t="shared" si="169"/>
        <v>08/08/2024 07:00:00 AM</v>
      </c>
      <c r="F5290" s="530" t="str">
        <f t="shared" si="168"/>
        <v>Aug</v>
      </c>
    </row>
    <row r="5291" spans="1:6" x14ac:dyDescent="0.35">
      <c r="A5291" s="527">
        <f>Electricity!D5327</f>
        <v>45512</v>
      </c>
      <c r="B5291" s="528">
        <f>Electricity!E5327</f>
        <v>0.33333333333333337</v>
      </c>
      <c r="C5291" s="529">
        <f>Electricity!F5327</f>
        <v>0</v>
      </c>
      <c r="D5291" s="529">
        <f>Electricity!I5327</f>
        <v>0</v>
      </c>
      <c r="E5291" s="531" t="str">
        <f t="shared" si="169"/>
        <v>08/08/2024 08:00:00 AM</v>
      </c>
      <c r="F5291" s="530" t="str">
        <f t="shared" si="168"/>
        <v>Aug</v>
      </c>
    </row>
    <row r="5292" spans="1:6" x14ac:dyDescent="0.35">
      <c r="A5292" s="527">
        <f>Electricity!D5328</f>
        <v>45512</v>
      </c>
      <c r="B5292" s="528">
        <f>Electricity!E5328</f>
        <v>0.375</v>
      </c>
      <c r="C5292" s="529">
        <f>Electricity!F5328</f>
        <v>0</v>
      </c>
      <c r="D5292" s="529">
        <f>Electricity!I5328</f>
        <v>0</v>
      </c>
      <c r="E5292" s="531" t="str">
        <f t="shared" si="169"/>
        <v>08/08/2024 09:00:00 AM</v>
      </c>
      <c r="F5292" s="530" t="str">
        <f t="shared" si="168"/>
        <v>Aug</v>
      </c>
    </row>
    <row r="5293" spans="1:6" x14ac:dyDescent="0.35">
      <c r="A5293" s="527">
        <f>Electricity!D5329</f>
        <v>45512</v>
      </c>
      <c r="B5293" s="528">
        <f>Electricity!E5329</f>
        <v>0.41666666666666669</v>
      </c>
      <c r="C5293" s="529">
        <f>Electricity!F5329</f>
        <v>0</v>
      </c>
      <c r="D5293" s="529">
        <f>Electricity!I5329</f>
        <v>0</v>
      </c>
      <c r="E5293" s="531" t="str">
        <f t="shared" si="169"/>
        <v>08/08/2024 10:00:00 AM</v>
      </c>
      <c r="F5293" s="530" t="str">
        <f t="shared" si="168"/>
        <v>Aug</v>
      </c>
    </row>
    <row r="5294" spans="1:6" x14ac:dyDescent="0.35">
      <c r="A5294" s="527">
        <f>Electricity!D5330</f>
        <v>45512</v>
      </c>
      <c r="B5294" s="528">
        <f>Electricity!E5330</f>
        <v>0.45833333333333337</v>
      </c>
      <c r="C5294" s="529">
        <f>Electricity!F5330</f>
        <v>0</v>
      </c>
      <c r="D5294" s="529">
        <f>Electricity!I5330</f>
        <v>0</v>
      </c>
      <c r="E5294" s="531" t="str">
        <f t="shared" si="169"/>
        <v>08/08/2024 11:00:00 AM</v>
      </c>
      <c r="F5294" s="530" t="str">
        <f t="shared" si="168"/>
        <v>Aug</v>
      </c>
    </row>
    <row r="5295" spans="1:6" x14ac:dyDescent="0.35">
      <c r="A5295" s="527">
        <f>Electricity!D5331</f>
        <v>45512</v>
      </c>
      <c r="B5295" s="528">
        <f>Electricity!E5331</f>
        <v>0.50000000000000011</v>
      </c>
      <c r="C5295" s="529">
        <f>Electricity!F5331</f>
        <v>0</v>
      </c>
      <c r="D5295" s="529">
        <f>Electricity!I5331</f>
        <v>0</v>
      </c>
      <c r="E5295" s="531" t="str">
        <f t="shared" si="169"/>
        <v>08/08/2024 12:00:00 PM</v>
      </c>
      <c r="F5295" s="530" t="str">
        <f t="shared" si="168"/>
        <v>Aug</v>
      </c>
    </row>
    <row r="5296" spans="1:6" x14ac:dyDescent="0.35">
      <c r="A5296" s="527">
        <f>Electricity!D5332</f>
        <v>45512</v>
      </c>
      <c r="B5296" s="528">
        <f>Electricity!E5332</f>
        <v>0.54166666666666674</v>
      </c>
      <c r="C5296" s="529">
        <f>Electricity!F5332</f>
        <v>0</v>
      </c>
      <c r="D5296" s="529">
        <f>Electricity!I5332</f>
        <v>0</v>
      </c>
      <c r="E5296" s="531" t="str">
        <f t="shared" si="169"/>
        <v>08/08/2024 01:00:00 PM</v>
      </c>
      <c r="F5296" s="530" t="str">
        <f t="shared" si="168"/>
        <v>Aug</v>
      </c>
    </row>
    <row r="5297" spans="1:6" x14ac:dyDescent="0.35">
      <c r="A5297" s="527">
        <f>Electricity!D5333</f>
        <v>45512</v>
      </c>
      <c r="B5297" s="528">
        <f>Electricity!E5333</f>
        <v>0.58333333333333337</v>
      </c>
      <c r="C5297" s="529">
        <f>Electricity!F5333</f>
        <v>0</v>
      </c>
      <c r="D5297" s="529">
        <f>Electricity!I5333</f>
        <v>0</v>
      </c>
      <c r="E5297" s="531" t="str">
        <f t="shared" si="169"/>
        <v>08/08/2024 02:00:00 PM</v>
      </c>
      <c r="F5297" s="530" t="str">
        <f t="shared" si="168"/>
        <v>Aug</v>
      </c>
    </row>
    <row r="5298" spans="1:6" x14ac:dyDescent="0.35">
      <c r="A5298" s="527">
        <f>Electricity!D5334</f>
        <v>45512</v>
      </c>
      <c r="B5298" s="528">
        <f>Electricity!E5334</f>
        <v>0.62500000000000011</v>
      </c>
      <c r="C5298" s="529">
        <f>Electricity!F5334</f>
        <v>0</v>
      </c>
      <c r="D5298" s="529">
        <f>Electricity!I5334</f>
        <v>0</v>
      </c>
      <c r="E5298" s="531" t="str">
        <f t="shared" si="169"/>
        <v>08/08/2024 03:00:00 PM</v>
      </c>
      <c r="F5298" s="530" t="str">
        <f t="shared" si="168"/>
        <v>Aug</v>
      </c>
    </row>
    <row r="5299" spans="1:6" x14ac:dyDescent="0.35">
      <c r="A5299" s="527">
        <f>Electricity!D5335</f>
        <v>45512</v>
      </c>
      <c r="B5299" s="528">
        <f>Electricity!E5335</f>
        <v>0.66666666666666674</v>
      </c>
      <c r="C5299" s="529">
        <f>Electricity!F5335</f>
        <v>0</v>
      </c>
      <c r="D5299" s="529">
        <f>Electricity!I5335</f>
        <v>0</v>
      </c>
      <c r="E5299" s="531" t="str">
        <f t="shared" si="169"/>
        <v>08/08/2024 04:00:00 PM</v>
      </c>
      <c r="F5299" s="530" t="str">
        <f t="shared" si="168"/>
        <v>Aug</v>
      </c>
    </row>
    <row r="5300" spans="1:6" x14ac:dyDescent="0.35">
      <c r="A5300" s="527">
        <f>Electricity!D5336</f>
        <v>45512</v>
      </c>
      <c r="B5300" s="528">
        <f>Electricity!E5336</f>
        <v>0.70833333333333337</v>
      </c>
      <c r="C5300" s="529">
        <f>Electricity!F5336</f>
        <v>0</v>
      </c>
      <c r="D5300" s="529">
        <f>Electricity!I5336</f>
        <v>0</v>
      </c>
      <c r="E5300" s="531" t="str">
        <f t="shared" si="169"/>
        <v>08/08/2024 05:00:00 PM</v>
      </c>
      <c r="F5300" s="530" t="str">
        <f t="shared" si="168"/>
        <v>Aug</v>
      </c>
    </row>
    <row r="5301" spans="1:6" x14ac:dyDescent="0.35">
      <c r="A5301" s="527">
        <f>Electricity!D5337</f>
        <v>45512</v>
      </c>
      <c r="B5301" s="528">
        <f>Electricity!E5337</f>
        <v>0.75000000000000011</v>
      </c>
      <c r="C5301" s="529">
        <f>Electricity!F5337</f>
        <v>0</v>
      </c>
      <c r="D5301" s="529">
        <f>Electricity!I5337</f>
        <v>0</v>
      </c>
      <c r="E5301" s="531" t="str">
        <f t="shared" si="169"/>
        <v>08/08/2024 06:00:00 PM</v>
      </c>
      <c r="F5301" s="530" t="str">
        <f t="shared" si="168"/>
        <v>Aug</v>
      </c>
    </row>
    <row r="5302" spans="1:6" x14ac:dyDescent="0.35">
      <c r="A5302" s="527">
        <f>Electricity!D5338</f>
        <v>45512</v>
      </c>
      <c r="B5302" s="528">
        <f>Electricity!E5338</f>
        <v>0.79166666666666674</v>
      </c>
      <c r="C5302" s="529">
        <f>Electricity!F5338</f>
        <v>0</v>
      </c>
      <c r="D5302" s="529">
        <f>Electricity!I5338</f>
        <v>0</v>
      </c>
      <c r="E5302" s="531" t="str">
        <f t="shared" si="169"/>
        <v>08/08/2024 07:00:00 PM</v>
      </c>
      <c r="F5302" s="530" t="str">
        <f t="shared" si="168"/>
        <v>Aug</v>
      </c>
    </row>
    <row r="5303" spans="1:6" x14ac:dyDescent="0.35">
      <c r="A5303" s="527">
        <f>Electricity!D5339</f>
        <v>45512</v>
      </c>
      <c r="B5303" s="528">
        <f>Electricity!E5339</f>
        <v>0.83333333333333337</v>
      </c>
      <c r="C5303" s="529">
        <f>Electricity!F5339</f>
        <v>0</v>
      </c>
      <c r="D5303" s="529">
        <f>Electricity!I5339</f>
        <v>0</v>
      </c>
      <c r="E5303" s="531" t="str">
        <f t="shared" si="169"/>
        <v>08/08/2024 08:00:00 PM</v>
      </c>
      <c r="F5303" s="530" t="str">
        <f t="shared" si="168"/>
        <v>Aug</v>
      </c>
    </row>
    <row r="5304" spans="1:6" x14ac:dyDescent="0.35">
      <c r="A5304" s="527">
        <f>Electricity!D5340</f>
        <v>45512</v>
      </c>
      <c r="B5304" s="528">
        <f>Electricity!E5340</f>
        <v>0.87500000000000011</v>
      </c>
      <c r="C5304" s="529">
        <f>Electricity!F5340</f>
        <v>0</v>
      </c>
      <c r="D5304" s="529">
        <f>Electricity!I5340</f>
        <v>0</v>
      </c>
      <c r="E5304" s="531" t="str">
        <f t="shared" si="169"/>
        <v>08/08/2024 09:00:00 PM</v>
      </c>
      <c r="F5304" s="530" t="str">
        <f t="shared" si="168"/>
        <v>Aug</v>
      </c>
    </row>
    <row r="5305" spans="1:6" x14ac:dyDescent="0.35">
      <c r="A5305" s="527">
        <f>Electricity!D5341</f>
        <v>45512</v>
      </c>
      <c r="B5305" s="528">
        <f>Electricity!E5341</f>
        <v>0.91666666666666674</v>
      </c>
      <c r="C5305" s="529">
        <f>Electricity!F5341</f>
        <v>0</v>
      </c>
      <c r="D5305" s="529">
        <f>Electricity!I5341</f>
        <v>0</v>
      </c>
      <c r="E5305" s="531" t="str">
        <f t="shared" si="169"/>
        <v>08/08/2024 10:00:00 PM</v>
      </c>
      <c r="F5305" s="530" t="str">
        <f t="shared" si="168"/>
        <v>Aug</v>
      </c>
    </row>
    <row r="5306" spans="1:6" x14ac:dyDescent="0.35">
      <c r="A5306" s="527">
        <f>Electricity!D5342</f>
        <v>45512</v>
      </c>
      <c r="B5306" s="528">
        <f>Electricity!E5342</f>
        <v>0.95833333333333337</v>
      </c>
      <c r="C5306" s="529">
        <f>Electricity!F5342</f>
        <v>0</v>
      </c>
      <c r="D5306" s="529">
        <f>Electricity!I5342</f>
        <v>0</v>
      </c>
      <c r="E5306" s="531" t="str">
        <f t="shared" si="169"/>
        <v>08/08/2024 11:00:00 PM</v>
      </c>
      <c r="F5306" s="530" t="str">
        <f t="shared" si="168"/>
        <v>Aug</v>
      </c>
    </row>
    <row r="5307" spans="1:6" x14ac:dyDescent="0.35">
      <c r="A5307" s="527">
        <f>Electricity!D5343</f>
        <v>45513</v>
      </c>
      <c r="B5307" s="528">
        <f>Electricity!E5343</f>
        <v>3.1225022567582528E-17</v>
      </c>
      <c r="C5307" s="529">
        <f>Electricity!F5343</f>
        <v>0</v>
      </c>
      <c r="D5307" s="529">
        <f>Electricity!I5343</f>
        <v>0</v>
      </c>
      <c r="E5307" s="531" t="str">
        <f t="shared" si="169"/>
        <v>08/09/2024 12:00:00 AM</v>
      </c>
      <c r="F5307" s="530" t="str">
        <f t="shared" si="168"/>
        <v>Aug</v>
      </c>
    </row>
    <row r="5308" spans="1:6" x14ac:dyDescent="0.35">
      <c r="A5308" s="527">
        <f>Electricity!D5344</f>
        <v>45513</v>
      </c>
      <c r="B5308" s="528">
        <f>Electricity!E5344</f>
        <v>4.1666666666666699E-2</v>
      </c>
      <c r="C5308" s="529">
        <f>Electricity!F5344</f>
        <v>0</v>
      </c>
      <c r="D5308" s="529">
        <f>Electricity!I5344</f>
        <v>0</v>
      </c>
      <c r="E5308" s="531" t="str">
        <f t="shared" si="169"/>
        <v>08/09/2024 01:00:00 AM</v>
      </c>
      <c r="F5308" s="530" t="str">
        <f t="shared" si="168"/>
        <v>Aug</v>
      </c>
    </row>
    <row r="5309" spans="1:6" x14ac:dyDescent="0.35">
      <c r="A5309" s="527">
        <f>Electricity!D5345</f>
        <v>45513</v>
      </c>
      <c r="B5309" s="528">
        <f>Electricity!E5345</f>
        <v>8.333333333333337E-2</v>
      </c>
      <c r="C5309" s="529">
        <f>Electricity!F5345</f>
        <v>0</v>
      </c>
      <c r="D5309" s="529">
        <f>Electricity!I5345</f>
        <v>0</v>
      </c>
      <c r="E5309" s="531" t="str">
        <f t="shared" si="169"/>
        <v>08/09/2024 02:00:00 AM</v>
      </c>
      <c r="F5309" s="530" t="str">
        <f t="shared" si="168"/>
        <v>Aug</v>
      </c>
    </row>
    <row r="5310" spans="1:6" x14ac:dyDescent="0.35">
      <c r="A5310" s="527">
        <f>Electricity!D5346</f>
        <v>45513</v>
      </c>
      <c r="B5310" s="528">
        <f>Electricity!E5346</f>
        <v>0.12500000000000006</v>
      </c>
      <c r="C5310" s="529">
        <f>Electricity!F5346</f>
        <v>0</v>
      </c>
      <c r="D5310" s="529">
        <f>Electricity!I5346</f>
        <v>0</v>
      </c>
      <c r="E5310" s="531" t="str">
        <f t="shared" si="169"/>
        <v>08/09/2024 03:00:00 AM</v>
      </c>
      <c r="F5310" s="530" t="str">
        <f t="shared" si="168"/>
        <v>Aug</v>
      </c>
    </row>
    <row r="5311" spans="1:6" x14ac:dyDescent="0.35">
      <c r="A5311" s="527">
        <f>Electricity!D5347</f>
        <v>45513</v>
      </c>
      <c r="B5311" s="528">
        <f>Electricity!E5347</f>
        <v>0.16666666666666669</v>
      </c>
      <c r="C5311" s="529">
        <f>Electricity!F5347</f>
        <v>0</v>
      </c>
      <c r="D5311" s="529">
        <f>Electricity!I5347</f>
        <v>0</v>
      </c>
      <c r="E5311" s="531" t="str">
        <f t="shared" si="169"/>
        <v>08/09/2024 04:00:00 AM</v>
      </c>
      <c r="F5311" s="530" t="str">
        <f t="shared" si="168"/>
        <v>Aug</v>
      </c>
    </row>
    <row r="5312" spans="1:6" x14ac:dyDescent="0.35">
      <c r="A5312" s="527">
        <f>Electricity!D5348</f>
        <v>45513</v>
      </c>
      <c r="B5312" s="528">
        <f>Electricity!E5348</f>
        <v>0.20833333333333337</v>
      </c>
      <c r="C5312" s="529">
        <f>Electricity!F5348</f>
        <v>0</v>
      </c>
      <c r="D5312" s="529">
        <f>Electricity!I5348</f>
        <v>0</v>
      </c>
      <c r="E5312" s="531" t="str">
        <f t="shared" si="169"/>
        <v>08/09/2024 05:00:00 AM</v>
      </c>
      <c r="F5312" s="530" t="str">
        <f t="shared" si="168"/>
        <v>Aug</v>
      </c>
    </row>
    <row r="5313" spans="1:6" x14ac:dyDescent="0.35">
      <c r="A5313" s="527">
        <f>Electricity!D5349</f>
        <v>45513</v>
      </c>
      <c r="B5313" s="528">
        <f>Electricity!E5349</f>
        <v>0.25</v>
      </c>
      <c r="C5313" s="529">
        <f>Electricity!F5349</f>
        <v>0</v>
      </c>
      <c r="D5313" s="529">
        <f>Electricity!I5349</f>
        <v>0</v>
      </c>
      <c r="E5313" s="531" t="str">
        <f t="shared" si="169"/>
        <v>08/09/2024 06:00:00 AM</v>
      </c>
      <c r="F5313" s="530" t="str">
        <f t="shared" si="168"/>
        <v>Aug</v>
      </c>
    </row>
    <row r="5314" spans="1:6" x14ac:dyDescent="0.35">
      <c r="A5314" s="527">
        <f>Electricity!D5350</f>
        <v>45513</v>
      </c>
      <c r="B5314" s="528">
        <f>Electricity!E5350</f>
        <v>0.29166666666666669</v>
      </c>
      <c r="C5314" s="529">
        <f>Electricity!F5350</f>
        <v>0</v>
      </c>
      <c r="D5314" s="529">
        <f>Electricity!I5350</f>
        <v>0</v>
      </c>
      <c r="E5314" s="531" t="str">
        <f t="shared" si="169"/>
        <v>08/09/2024 07:00:00 AM</v>
      </c>
      <c r="F5314" s="530" t="str">
        <f t="shared" si="168"/>
        <v>Aug</v>
      </c>
    </row>
    <row r="5315" spans="1:6" x14ac:dyDescent="0.35">
      <c r="A5315" s="527">
        <f>Electricity!D5351</f>
        <v>45513</v>
      </c>
      <c r="B5315" s="528">
        <f>Electricity!E5351</f>
        <v>0.33333333333333337</v>
      </c>
      <c r="C5315" s="529">
        <f>Electricity!F5351</f>
        <v>0</v>
      </c>
      <c r="D5315" s="529">
        <f>Electricity!I5351</f>
        <v>0</v>
      </c>
      <c r="E5315" s="531" t="str">
        <f t="shared" si="169"/>
        <v>08/09/2024 08:00:00 AM</v>
      </c>
      <c r="F5315" s="530" t="str">
        <f t="shared" ref="F5315:F5378" si="170">TEXT(A5315,"mmm")</f>
        <v>Aug</v>
      </c>
    </row>
    <row r="5316" spans="1:6" x14ac:dyDescent="0.35">
      <c r="A5316" s="527">
        <f>Electricity!D5352</f>
        <v>45513</v>
      </c>
      <c r="B5316" s="528">
        <f>Electricity!E5352</f>
        <v>0.375</v>
      </c>
      <c r="C5316" s="529">
        <f>Electricity!F5352</f>
        <v>0</v>
      </c>
      <c r="D5316" s="529">
        <f>Electricity!I5352</f>
        <v>0</v>
      </c>
      <c r="E5316" s="531" t="str">
        <f t="shared" si="169"/>
        <v>08/09/2024 09:00:00 AM</v>
      </c>
      <c r="F5316" s="530" t="str">
        <f t="shared" si="170"/>
        <v>Aug</v>
      </c>
    </row>
    <row r="5317" spans="1:6" x14ac:dyDescent="0.35">
      <c r="A5317" s="527">
        <f>Electricity!D5353</f>
        <v>45513</v>
      </c>
      <c r="B5317" s="528">
        <f>Electricity!E5353</f>
        <v>0.41666666666666669</v>
      </c>
      <c r="C5317" s="529">
        <f>Electricity!F5353</f>
        <v>0</v>
      </c>
      <c r="D5317" s="529">
        <f>Electricity!I5353</f>
        <v>0</v>
      </c>
      <c r="E5317" s="531" t="str">
        <f t="shared" si="169"/>
        <v>08/09/2024 10:00:00 AM</v>
      </c>
      <c r="F5317" s="530" t="str">
        <f t="shared" si="170"/>
        <v>Aug</v>
      </c>
    </row>
    <row r="5318" spans="1:6" x14ac:dyDescent="0.35">
      <c r="A5318" s="527">
        <f>Electricity!D5354</f>
        <v>45513</v>
      </c>
      <c r="B5318" s="528">
        <f>Electricity!E5354</f>
        <v>0.45833333333333337</v>
      </c>
      <c r="C5318" s="529">
        <f>Electricity!F5354</f>
        <v>0</v>
      </c>
      <c r="D5318" s="529">
        <f>Electricity!I5354</f>
        <v>0</v>
      </c>
      <c r="E5318" s="531" t="str">
        <f t="shared" si="169"/>
        <v>08/09/2024 11:00:00 AM</v>
      </c>
      <c r="F5318" s="530" t="str">
        <f t="shared" si="170"/>
        <v>Aug</v>
      </c>
    </row>
    <row r="5319" spans="1:6" x14ac:dyDescent="0.35">
      <c r="A5319" s="527">
        <f>Electricity!D5355</f>
        <v>45513</v>
      </c>
      <c r="B5319" s="528">
        <f>Electricity!E5355</f>
        <v>0.50000000000000011</v>
      </c>
      <c r="C5319" s="529">
        <f>Electricity!F5355</f>
        <v>0</v>
      </c>
      <c r="D5319" s="529">
        <f>Electricity!I5355</f>
        <v>0</v>
      </c>
      <c r="E5319" s="531" t="str">
        <f t="shared" si="169"/>
        <v>08/09/2024 12:00:00 PM</v>
      </c>
      <c r="F5319" s="530" t="str">
        <f t="shared" si="170"/>
        <v>Aug</v>
      </c>
    </row>
    <row r="5320" spans="1:6" x14ac:dyDescent="0.35">
      <c r="A5320" s="527">
        <f>Electricity!D5356</f>
        <v>45513</v>
      </c>
      <c r="B5320" s="528">
        <f>Electricity!E5356</f>
        <v>0.54166666666666674</v>
      </c>
      <c r="C5320" s="529">
        <f>Electricity!F5356</f>
        <v>0</v>
      </c>
      <c r="D5320" s="529">
        <f>Electricity!I5356</f>
        <v>0</v>
      </c>
      <c r="E5320" s="531" t="str">
        <f t="shared" si="169"/>
        <v>08/09/2024 01:00:00 PM</v>
      </c>
      <c r="F5320" s="530" t="str">
        <f t="shared" si="170"/>
        <v>Aug</v>
      </c>
    </row>
    <row r="5321" spans="1:6" x14ac:dyDescent="0.35">
      <c r="A5321" s="527">
        <f>Electricity!D5357</f>
        <v>45513</v>
      </c>
      <c r="B5321" s="528">
        <f>Electricity!E5357</f>
        <v>0.58333333333333337</v>
      </c>
      <c r="C5321" s="529">
        <f>Electricity!F5357</f>
        <v>0</v>
      </c>
      <c r="D5321" s="529">
        <f>Electricity!I5357</f>
        <v>0</v>
      </c>
      <c r="E5321" s="531" t="str">
        <f t="shared" si="169"/>
        <v>08/09/2024 02:00:00 PM</v>
      </c>
      <c r="F5321" s="530" t="str">
        <f t="shared" si="170"/>
        <v>Aug</v>
      </c>
    </row>
    <row r="5322" spans="1:6" x14ac:dyDescent="0.35">
      <c r="A5322" s="527">
        <f>Electricity!D5358</f>
        <v>45513</v>
      </c>
      <c r="B5322" s="528">
        <f>Electricity!E5358</f>
        <v>0.62500000000000011</v>
      </c>
      <c r="C5322" s="529">
        <f>Electricity!F5358</f>
        <v>0</v>
      </c>
      <c r="D5322" s="529">
        <f>Electricity!I5358</f>
        <v>0</v>
      </c>
      <c r="E5322" s="531" t="str">
        <f t="shared" si="169"/>
        <v>08/09/2024 03:00:00 PM</v>
      </c>
      <c r="F5322" s="530" t="str">
        <f t="shared" si="170"/>
        <v>Aug</v>
      </c>
    </row>
    <row r="5323" spans="1:6" x14ac:dyDescent="0.35">
      <c r="A5323" s="527">
        <f>Electricity!D5359</f>
        <v>45513</v>
      </c>
      <c r="B5323" s="528">
        <f>Electricity!E5359</f>
        <v>0.66666666666666674</v>
      </c>
      <c r="C5323" s="529">
        <f>Electricity!F5359</f>
        <v>0</v>
      </c>
      <c r="D5323" s="529">
        <f>Electricity!I5359</f>
        <v>0</v>
      </c>
      <c r="E5323" s="531" t="str">
        <f t="shared" si="169"/>
        <v>08/09/2024 04:00:00 PM</v>
      </c>
      <c r="F5323" s="530" t="str">
        <f t="shared" si="170"/>
        <v>Aug</v>
      </c>
    </row>
    <row r="5324" spans="1:6" x14ac:dyDescent="0.35">
      <c r="A5324" s="527">
        <f>Electricity!D5360</f>
        <v>45513</v>
      </c>
      <c r="B5324" s="528">
        <f>Electricity!E5360</f>
        <v>0.70833333333333337</v>
      </c>
      <c r="C5324" s="529">
        <f>Electricity!F5360</f>
        <v>0</v>
      </c>
      <c r="D5324" s="529">
        <f>Electricity!I5360</f>
        <v>0</v>
      </c>
      <c r="E5324" s="531" t="str">
        <f t="shared" si="169"/>
        <v>08/09/2024 05:00:00 PM</v>
      </c>
      <c r="F5324" s="530" t="str">
        <f t="shared" si="170"/>
        <v>Aug</v>
      </c>
    </row>
    <row r="5325" spans="1:6" x14ac:dyDescent="0.35">
      <c r="A5325" s="527">
        <f>Electricity!D5361</f>
        <v>45513</v>
      </c>
      <c r="B5325" s="528">
        <f>Electricity!E5361</f>
        <v>0.75000000000000011</v>
      </c>
      <c r="C5325" s="529">
        <f>Electricity!F5361</f>
        <v>0</v>
      </c>
      <c r="D5325" s="529">
        <f>Electricity!I5361</f>
        <v>0</v>
      </c>
      <c r="E5325" s="531" t="str">
        <f t="shared" si="169"/>
        <v>08/09/2024 06:00:00 PM</v>
      </c>
      <c r="F5325" s="530" t="str">
        <f t="shared" si="170"/>
        <v>Aug</v>
      </c>
    </row>
    <row r="5326" spans="1:6" x14ac:dyDescent="0.35">
      <c r="A5326" s="527">
        <f>Electricity!D5362</f>
        <v>45513</v>
      </c>
      <c r="B5326" s="528">
        <f>Electricity!E5362</f>
        <v>0.79166666666666674</v>
      </c>
      <c r="C5326" s="529">
        <f>Electricity!F5362</f>
        <v>0</v>
      </c>
      <c r="D5326" s="529">
        <f>Electricity!I5362</f>
        <v>0</v>
      </c>
      <c r="E5326" s="531" t="str">
        <f t="shared" si="169"/>
        <v>08/09/2024 07:00:00 PM</v>
      </c>
      <c r="F5326" s="530" t="str">
        <f t="shared" si="170"/>
        <v>Aug</v>
      </c>
    </row>
    <row r="5327" spans="1:6" x14ac:dyDescent="0.35">
      <c r="A5327" s="527">
        <f>Electricity!D5363</f>
        <v>45513</v>
      </c>
      <c r="B5327" s="528">
        <f>Electricity!E5363</f>
        <v>0.83333333333333337</v>
      </c>
      <c r="C5327" s="529">
        <f>Electricity!F5363</f>
        <v>0</v>
      </c>
      <c r="D5327" s="529">
        <f>Electricity!I5363</f>
        <v>0</v>
      </c>
      <c r="E5327" s="531" t="str">
        <f t="shared" si="169"/>
        <v>08/09/2024 08:00:00 PM</v>
      </c>
      <c r="F5327" s="530" t="str">
        <f t="shared" si="170"/>
        <v>Aug</v>
      </c>
    </row>
    <row r="5328" spans="1:6" x14ac:dyDescent="0.35">
      <c r="A5328" s="527">
        <f>Electricity!D5364</f>
        <v>45513</v>
      </c>
      <c r="B5328" s="528">
        <f>Electricity!E5364</f>
        <v>0.87500000000000011</v>
      </c>
      <c r="C5328" s="529">
        <f>Electricity!F5364</f>
        <v>0</v>
      </c>
      <c r="D5328" s="529">
        <f>Electricity!I5364</f>
        <v>0</v>
      </c>
      <c r="E5328" s="531" t="str">
        <f t="shared" si="169"/>
        <v>08/09/2024 09:00:00 PM</v>
      </c>
      <c r="F5328" s="530" t="str">
        <f t="shared" si="170"/>
        <v>Aug</v>
      </c>
    </row>
    <row r="5329" spans="1:6" x14ac:dyDescent="0.35">
      <c r="A5329" s="527">
        <f>Electricity!D5365</f>
        <v>45513</v>
      </c>
      <c r="B5329" s="528">
        <f>Electricity!E5365</f>
        <v>0.91666666666666674</v>
      </c>
      <c r="C5329" s="529">
        <f>Electricity!F5365</f>
        <v>0</v>
      </c>
      <c r="D5329" s="529">
        <f>Electricity!I5365</f>
        <v>0</v>
      </c>
      <c r="E5329" s="531" t="str">
        <f t="shared" si="169"/>
        <v>08/09/2024 10:00:00 PM</v>
      </c>
      <c r="F5329" s="530" t="str">
        <f t="shared" si="170"/>
        <v>Aug</v>
      </c>
    </row>
    <row r="5330" spans="1:6" x14ac:dyDescent="0.35">
      <c r="A5330" s="527">
        <f>Electricity!D5366</f>
        <v>45513</v>
      </c>
      <c r="B5330" s="528">
        <f>Electricity!E5366</f>
        <v>0.95833333333333337</v>
      </c>
      <c r="C5330" s="529">
        <f>Electricity!F5366</f>
        <v>0</v>
      </c>
      <c r="D5330" s="529">
        <f>Electricity!I5366</f>
        <v>0</v>
      </c>
      <c r="E5330" s="531" t="str">
        <f t="shared" si="169"/>
        <v>08/09/2024 11:00:00 PM</v>
      </c>
      <c r="F5330" s="530" t="str">
        <f t="shared" si="170"/>
        <v>Aug</v>
      </c>
    </row>
    <row r="5331" spans="1:6" x14ac:dyDescent="0.35">
      <c r="A5331" s="527">
        <f>Electricity!D5367</f>
        <v>45514</v>
      </c>
      <c r="B5331" s="528">
        <f>Electricity!E5367</f>
        <v>3.1225022567582528E-17</v>
      </c>
      <c r="C5331" s="529">
        <f>Electricity!F5367</f>
        <v>0</v>
      </c>
      <c r="D5331" s="529">
        <f>Electricity!I5367</f>
        <v>0</v>
      </c>
      <c r="E5331" s="531" t="str">
        <f t="shared" si="169"/>
        <v>08/10/2024 12:00:00 AM</v>
      </c>
      <c r="F5331" s="530" t="str">
        <f t="shared" si="170"/>
        <v>Aug</v>
      </c>
    </row>
    <row r="5332" spans="1:6" x14ac:dyDescent="0.35">
      <c r="A5332" s="527">
        <f>Electricity!D5368</f>
        <v>45514</v>
      </c>
      <c r="B5332" s="528">
        <f>Electricity!E5368</f>
        <v>4.1666666666666699E-2</v>
      </c>
      <c r="C5332" s="529">
        <f>Electricity!F5368</f>
        <v>0</v>
      </c>
      <c r="D5332" s="529">
        <f>Electricity!I5368</f>
        <v>0</v>
      </c>
      <c r="E5332" s="531" t="str">
        <f t="shared" si="169"/>
        <v>08/10/2024 01:00:00 AM</v>
      </c>
      <c r="F5332" s="530" t="str">
        <f t="shared" si="170"/>
        <v>Aug</v>
      </c>
    </row>
    <row r="5333" spans="1:6" x14ac:dyDescent="0.35">
      <c r="A5333" s="527">
        <f>Electricity!D5369</f>
        <v>45514</v>
      </c>
      <c r="B5333" s="528">
        <f>Electricity!E5369</f>
        <v>8.333333333333337E-2</v>
      </c>
      <c r="C5333" s="529">
        <f>Electricity!F5369</f>
        <v>0</v>
      </c>
      <c r="D5333" s="529">
        <f>Electricity!I5369</f>
        <v>0</v>
      </c>
      <c r="E5333" s="531" t="str">
        <f t="shared" si="169"/>
        <v>08/10/2024 02:00:00 AM</v>
      </c>
      <c r="F5333" s="530" t="str">
        <f t="shared" si="170"/>
        <v>Aug</v>
      </c>
    </row>
    <row r="5334" spans="1:6" x14ac:dyDescent="0.35">
      <c r="A5334" s="527">
        <f>Electricity!D5370</f>
        <v>45514</v>
      </c>
      <c r="B5334" s="528">
        <f>Electricity!E5370</f>
        <v>0.12500000000000006</v>
      </c>
      <c r="C5334" s="529">
        <f>Electricity!F5370</f>
        <v>0</v>
      </c>
      <c r="D5334" s="529">
        <f>Electricity!I5370</f>
        <v>0</v>
      </c>
      <c r="E5334" s="531" t="str">
        <f t="shared" si="169"/>
        <v>08/10/2024 03:00:00 AM</v>
      </c>
      <c r="F5334" s="530" t="str">
        <f t="shared" si="170"/>
        <v>Aug</v>
      </c>
    </row>
    <row r="5335" spans="1:6" x14ac:dyDescent="0.35">
      <c r="A5335" s="527">
        <f>Electricity!D5371</f>
        <v>45514</v>
      </c>
      <c r="B5335" s="528">
        <f>Electricity!E5371</f>
        <v>0.16666666666666669</v>
      </c>
      <c r="C5335" s="529">
        <f>Electricity!F5371</f>
        <v>0</v>
      </c>
      <c r="D5335" s="529">
        <f>Electricity!I5371</f>
        <v>0</v>
      </c>
      <c r="E5335" s="531" t="str">
        <f t="shared" si="169"/>
        <v>08/10/2024 04:00:00 AM</v>
      </c>
      <c r="F5335" s="530" t="str">
        <f t="shared" si="170"/>
        <v>Aug</v>
      </c>
    </row>
    <row r="5336" spans="1:6" x14ac:dyDescent="0.35">
      <c r="A5336" s="527">
        <f>Electricity!D5372</f>
        <v>45514</v>
      </c>
      <c r="B5336" s="528">
        <f>Electricity!E5372</f>
        <v>0.20833333333333337</v>
      </c>
      <c r="C5336" s="529">
        <f>Electricity!F5372</f>
        <v>0</v>
      </c>
      <c r="D5336" s="529">
        <f>Electricity!I5372</f>
        <v>0</v>
      </c>
      <c r="E5336" s="531" t="str">
        <f t="shared" si="169"/>
        <v>08/10/2024 05:00:00 AM</v>
      </c>
      <c r="F5336" s="530" t="str">
        <f t="shared" si="170"/>
        <v>Aug</v>
      </c>
    </row>
    <row r="5337" spans="1:6" x14ac:dyDescent="0.35">
      <c r="A5337" s="527">
        <f>Electricity!D5373</f>
        <v>45514</v>
      </c>
      <c r="B5337" s="528">
        <f>Electricity!E5373</f>
        <v>0.25</v>
      </c>
      <c r="C5337" s="529">
        <f>Electricity!F5373</f>
        <v>0</v>
      </c>
      <c r="D5337" s="529">
        <f>Electricity!I5373</f>
        <v>0</v>
      </c>
      <c r="E5337" s="531" t="str">
        <f t="shared" si="169"/>
        <v>08/10/2024 06:00:00 AM</v>
      </c>
      <c r="F5337" s="530" t="str">
        <f t="shared" si="170"/>
        <v>Aug</v>
      </c>
    </row>
    <row r="5338" spans="1:6" x14ac:dyDescent="0.35">
      <c r="A5338" s="527">
        <f>Electricity!D5374</f>
        <v>45514</v>
      </c>
      <c r="B5338" s="528">
        <f>Electricity!E5374</f>
        <v>0.29166666666666669</v>
      </c>
      <c r="C5338" s="529">
        <f>Electricity!F5374</f>
        <v>0</v>
      </c>
      <c r="D5338" s="529">
        <f>Electricity!I5374</f>
        <v>0</v>
      </c>
      <c r="E5338" s="531" t="str">
        <f t="shared" si="169"/>
        <v>08/10/2024 07:00:00 AM</v>
      </c>
      <c r="F5338" s="530" t="str">
        <f t="shared" si="170"/>
        <v>Aug</v>
      </c>
    </row>
    <row r="5339" spans="1:6" x14ac:dyDescent="0.35">
      <c r="A5339" s="527">
        <f>Electricity!D5375</f>
        <v>45514</v>
      </c>
      <c r="B5339" s="528">
        <f>Electricity!E5375</f>
        <v>0.33333333333333337</v>
      </c>
      <c r="C5339" s="529">
        <f>Electricity!F5375</f>
        <v>0</v>
      </c>
      <c r="D5339" s="529">
        <f>Electricity!I5375</f>
        <v>0</v>
      </c>
      <c r="E5339" s="531" t="str">
        <f t="shared" si="169"/>
        <v>08/10/2024 08:00:00 AM</v>
      </c>
      <c r="F5339" s="530" t="str">
        <f t="shared" si="170"/>
        <v>Aug</v>
      </c>
    </row>
    <row r="5340" spans="1:6" x14ac:dyDescent="0.35">
      <c r="A5340" s="527">
        <f>Electricity!D5376</f>
        <v>45514</v>
      </c>
      <c r="B5340" s="528">
        <f>Electricity!E5376</f>
        <v>0.375</v>
      </c>
      <c r="C5340" s="529">
        <f>Electricity!F5376</f>
        <v>0</v>
      </c>
      <c r="D5340" s="529">
        <f>Electricity!I5376</f>
        <v>0</v>
      </c>
      <c r="E5340" s="531" t="str">
        <f t="shared" si="169"/>
        <v>08/10/2024 09:00:00 AM</v>
      </c>
      <c r="F5340" s="530" t="str">
        <f t="shared" si="170"/>
        <v>Aug</v>
      </c>
    </row>
    <row r="5341" spans="1:6" x14ac:dyDescent="0.35">
      <c r="A5341" s="527">
        <f>Electricity!D5377</f>
        <v>45514</v>
      </c>
      <c r="B5341" s="528">
        <f>Electricity!E5377</f>
        <v>0.41666666666666669</v>
      </c>
      <c r="C5341" s="529">
        <f>Electricity!F5377</f>
        <v>0</v>
      </c>
      <c r="D5341" s="529">
        <f>Electricity!I5377</f>
        <v>0</v>
      </c>
      <c r="E5341" s="531" t="str">
        <f t="shared" si="169"/>
        <v>08/10/2024 10:00:00 AM</v>
      </c>
      <c r="F5341" s="530" t="str">
        <f t="shared" si="170"/>
        <v>Aug</v>
      </c>
    </row>
    <row r="5342" spans="1:6" x14ac:dyDescent="0.35">
      <c r="A5342" s="527">
        <f>Electricity!D5378</f>
        <v>45514</v>
      </c>
      <c r="B5342" s="528">
        <f>Electricity!E5378</f>
        <v>0.45833333333333337</v>
      </c>
      <c r="C5342" s="529">
        <f>Electricity!F5378</f>
        <v>0</v>
      </c>
      <c r="D5342" s="529">
        <f>Electricity!I5378</f>
        <v>0</v>
      </c>
      <c r="E5342" s="531" t="str">
        <f t="shared" si="169"/>
        <v>08/10/2024 11:00:00 AM</v>
      </c>
      <c r="F5342" s="530" t="str">
        <f t="shared" si="170"/>
        <v>Aug</v>
      </c>
    </row>
    <row r="5343" spans="1:6" x14ac:dyDescent="0.35">
      <c r="A5343" s="527">
        <f>Electricity!D5379</f>
        <v>45514</v>
      </c>
      <c r="B5343" s="528">
        <f>Electricity!E5379</f>
        <v>0.50000000000000011</v>
      </c>
      <c r="C5343" s="529">
        <f>Electricity!F5379</f>
        <v>0</v>
      </c>
      <c r="D5343" s="529">
        <f>Electricity!I5379</f>
        <v>0</v>
      </c>
      <c r="E5343" s="531" t="str">
        <f t="shared" si="169"/>
        <v>08/10/2024 12:00:00 PM</v>
      </c>
      <c r="F5343" s="530" t="str">
        <f t="shared" si="170"/>
        <v>Aug</v>
      </c>
    </row>
    <row r="5344" spans="1:6" x14ac:dyDescent="0.35">
      <c r="A5344" s="527">
        <f>Electricity!D5380</f>
        <v>45514</v>
      </c>
      <c r="B5344" s="528">
        <f>Electricity!E5380</f>
        <v>0.54166666666666674</v>
      </c>
      <c r="C5344" s="529">
        <f>Electricity!F5380</f>
        <v>0</v>
      </c>
      <c r="D5344" s="529">
        <f>Electricity!I5380</f>
        <v>0</v>
      </c>
      <c r="E5344" s="531" t="str">
        <f t="shared" si="169"/>
        <v>08/10/2024 01:00:00 PM</v>
      </c>
      <c r="F5344" s="530" t="str">
        <f t="shared" si="170"/>
        <v>Aug</v>
      </c>
    </row>
    <row r="5345" spans="1:6" x14ac:dyDescent="0.35">
      <c r="A5345" s="527">
        <f>Electricity!D5381</f>
        <v>45514</v>
      </c>
      <c r="B5345" s="528">
        <f>Electricity!E5381</f>
        <v>0.58333333333333337</v>
      </c>
      <c r="C5345" s="529">
        <f>Electricity!F5381</f>
        <v>0</v>
      </c>
      <c r="D5345" s="529">
        <f>Electricity!I5381</f>
        <v>0</v>
      </c>
      <c r="E5345" s="531" t="str">
        <f t="shared" si="169"/>
        <v>08/10/2024 02:00:00 PM</v>
      </c>
      <c r="F5345" s="530" t="str">
        <f t="shared" si="170"/>
        <v>Aug</v>
      </c>
    </row>
    <row r="5346" spans="1:6" x14ac:dyDescent="0.35">
      <c r="A5346" s="527">
        <f>Electricity!D5382</f>
        <v>45514</v>
      </c>
      <c r="B5346" s="528">
        <f>Electricity!E5382</f>
        <v>0.62500000000000011</v>
      </c>
      <c r="C5346" s="529">
        <f>Electricity!F5382</f>
        <v>0</v>
      </c>
      <c r="D5346" s="529">
        <f>Electricity!I5382</f>
        <v>0</v>
      </c>
      <c r="E5346" s="531" t="str">
        <f t="shared" si="169"/>
        <v>08/10/2024 03:00:00 PM</v>
      </c>
      <c r="F5346" s="530" t="str">
        <f t="shared" si="170"/>
        <v>Aug</v>
      </c>
    </row>
    <row r="5347" spans="1:6" x14ac:dyDescent="0.35">
      <c r="A5347" s="527">
        <f>Electricity!D5383</f>
        <v>45514</v>
      </c>
      <c r="B5347" s="528">
        <f>Electricity!E5383</f>
        <v>0.66666666666666674</v>
      </c>
      <c r="C5347" s="529">
        <f>Electricity!F5383</f>
        <v>0</v>
      </c>
      <c r="D5347" s="529">
        <f>Electricity!I5383</f>
        <v>0</v>
      </c>
      <c r="E5347" s="531" t="str">
        <f t="shared" si="169"/>
        <v>08/10/2024 04:00:00 PM</v>
      </c>
      <c r="F5347" s="530" t="str">
        <f t="shared" si="170"/>
        <v>Aug</v>
      </c>
    </row>
    <row r="5348" spans="1:6" x14ac:dyDescent="0.35">
      <c r="A5348" s="527">
        <f>Electricity!D5384</f>
        <v>45514</v>
      </c>
      <c r="B5348" s="528">
        <f>Electricity!E5384</f>
        <v>0.70833333333333337</v>
      </c>
      <c r="C5348" s="529">
        <f>Electricity!F5384</f>
        <v>0</v>
      </c>
      <c r="D5348" s="529">
        <f>Electricity!I5384</f>
        <v>0</v>
      </c>
      <c r="E5348" s="531" t="str">
        <f t="shared" ref="E5348:E5411" si="171">CONCATENATE(TEXT(A5348,"mm/dd/yyyy")," ",TEXT(B5348,"hh:mm:ss AM/PM"))</f>
        <v>08/10/2024 05:00:00 PM</v>
      </c>
      <c r="F5348" s="530" t="str">
        <f t="shared" si="170"/>
        <v>Aug</v>
      </c>
    </row>
    <row r="5349" spans="1:6" x14ac:dyDescent="0.35">
      <c r="A5349" s="527">
        <f>Electricity!D5385</f>
        <v>45514</v>
      </c>
      <c r="B5349" s="528">
        <f>Electricity!E5385</f>
        <v>0.75000000000000011</v>
      </c>
      <c r="C5349" s="529">
        <f>Electricity!F5385</f>
        <v>0</v>
      </c>
      <c r="D5349" s="529">
        <f>Electricity!I5385</f>
        <v>0</v>
      </c>
      <c r="E5349" s="531" t="str">
        <f t="shared" si="171"/>
        <v>08/10/2024 06:00:00 PM</v>
      </c>
      <c r="F5349" s="530" t="str">
        <f t="shared" si="170"/>
        <v>Aug</v>
      </c>
    </row>
    <row r="5350" spans="1:6" x14ac:dyDescent="0.35">
      <c r="A5350" s="527">
        <f>Electricity!D5386</f>
        <v>45514</v>
      </c>
      <c r="B5350" s="528">
        <f>Electricity!E5386</f>
        <v>0.79166666666666674</v>
      </c>
      <c r="C5350" s="529">
        <f>Electricity!F5386</f>
        <v>0</v>
      </c>
      <c r="D5350" s="529">
        <f>Electricity!I5386</f>
        <v>0</v>
      </c>
      <c r="E5350" s="531" t="str">
        <f t="shared" si="171"/>
        <v>08/10/2024 07:00:00 PM</v>
      </c>
      <c r="F5350" s="530" t="str">
        <f t="shared" si="170"/>
        <v>Aug</v>
      </c>
    </row>
    <row r="5351" spans="1:6" x14ac:dyDescent="0.35">
      <c r="A5351" s="527">
        <f>Electricity!D5387</f>
        <v>45514</v>
      </c>
      <c r="B5351" s="528">
        <f>Electricity!E5387</f>
        <v>0.83333333333333337</v>
      </c>
      <c r="C5351" s="529">
        <f>Electricity!F5387</f>
        <v>0</v>
      </c>
      <c r="D5351" s="529">
        <f>Electricity!I5387</f>
        <v>0</v>
      </c>
      <c r="E5351" s="531" t="str">
        <f t="shared" si="171"/>
        <v>08/10/2024 08:00:00 PM</v>
      </c>
      <c r="F5351" s="530" t="str">
        <f t="shared" si="170"/>
        <v>Aug</v>
      </c>
    </row>
    <row r="5352" spans="1:6" x14ac:dyDescent="0.35">
      <c r="A5352" s="527">
        <f>Electricity!D5388</f>
        <v>45514</v>
      </c>
      <c r="B5352" s="528">
        <f>Electricity!E5388</f>
        <v>0.87500000000000011</v>
      </c>
      <c r="C5352" s="529">
        <f>Electricity!F5388</f>
        <v>0</v>
      </c>
      <c r="D5352" s="529">
        <f>Electricity!I5388</f>
        <v>0</v>
      </c>
      <c r="E5352" s="531" t="str">
        <f t="shared" si="171"/>
        <v>08/10/2024 09:00:00 PM</v>
      </c>
      <c r="F5352" s="530" t="str">
        <f t="shared" si="170"/>
        <v>Aug</v>
      </c>
    </row>
    <row r="5353" spans="1:6" x14ac:dyDescent="0.35">
      <c r="A5353" s="527">
        <f>Electricity!D5389</f>
        <v>45514</v>
      </c>
      <c r="B5353" s="528">
        <f>Electricity!E5389</f>
        <v>0.91666666666666674</v>
      </c>
      <c r="C5353" s="529">
        <f>Electricity!F5389</f>
        <v>0</v>
      </c>
      <c r="D5353" s="529">
        <f>Electricity!I5389</f>
        <v>0</v>
      </c>
      <c r="E5353" s="531" t="str">
        <f t="shared" si="171"/>
        <v>08/10/2024 10:00:00 PM</v>
      </c>
      <c r="F5353" s="530" t="str">
        <f t="shared" si="170"/>
        <v>Aug</v>
      </c>
    </row>
    <row r="5354" spans="1:6" x14ac:dyDescent="0.35">
      <c r="A5354" s="527">
        <f>Electricity!D5390</f>
        <v>45514</v>
      </c>
      <c r="B5354" s="528">
        <f>Electricity!E5390</f>
        <v>0.95833333333333337</v>
      </c>
      <c r="C5354" s="529">
        <f>Electricity!F5390</f>
        <v>0</v>
      </c>
      <c r="D5354" s="529">
        <f>Electricity!I5390</f>
        <v>0</v>
      </c>
      <c r="E5354" s="531" t="str">
        <f t="shared" si="171"/>
        <v>08/10/2024 11:00:00 PM</v>
      </c>
      <c r="F5354" s="530" t="str">
        <f t="shared" si="170"/>
        <v>Aug</v>
      </c>
    </row>
    <row r="5355" spans="1:6" x14ac:dyDescent="0.35">
      <c r="A5355" s="527">
        <f>Electricity!D5391</f>
        <v>45515</v>
      </c>
      <c r="B5355" s="528">
        <f>Electricity!E5391</f>
        <v>3.1225022567582528E-17</v>
      </c>
      <c r="C5355" s="529">
        <f>Electricity!F5391</f>
        <v>0</v>
      </c>
      <c r="D5355" s="529">
        <f>Electricity!I5391</f>
        <v>0</v>
      </c>
      <c r="E5355" s="531" t="str">
        <f t="shared" si="171"/>
        <v>08/11/2024 12:00:00 AM</v>
      </c>
      <c r="F5355" s="530" t="str">
        <f t="shared" si="170"/>
        <v>Aug</v>
      </c>
    </row>
    <row r="5356" spans="1:6" x14ac:dyDescent="0.35">
      <c r="A5356" s="527">
        <f>Electricity!D5392</f>
        <v>45515</v>
      </c>
      <c r="B5356" s="528">
        <f>Electricity!E5392</f>
        <v>4.1666666666666699E-2</v>
      </c>
      <c r="C5356" s="529">
        <f>Electricity!F5392</f>
        <v>0</v>
      </c>
      <c r="D5356" s="529">
        <f>Electricity!I5392</f>
        <v>0</v>
      </c>
      <c r="E5356" s="531" t="str">
        <f t="shared" si="171"/>
        <v>08/11/2024 01:00:00 AM</v>
      </c>
      <c r="F5356" s="530" t="str">
        <f t="shared" si="170"/>
        <v>Aug</v>
      </c>
    </row>
    <row r="5357" spans="1:6" x14ac:dyDescent="0.35">
      <c r="A5357" s="527">
        <f>Electricity!D5393</f>
        <v>45515</v>
      </c>
      <c r="B5357" s="528">
        <f>Electricity!E5393</f>
        <v>8.333333333333337E-2</v>
      </c>
      <c r="C5357" s="529">
        <f>Electricity!F5393</f>
        <v>0</v>
      </c>
      <c r="D5357" s="529">
        <f>Electricity!I5393</f>
        <v>0</v>
      </c>
      <c r="E5357" s="531" t="str">
        <f t="shared" si="171"/>
        <v>08/11/2024 02:00:00 AM</v>
      </c>
      <c r="F5357" s="530" t="str">
        <f t="shared" si="170"/>
        <v>Aug</v>
      </c>
    </row>
    <row r="5358" spans="1:6" x14ac:dyDescent="0.35">
      <c r="A5358" s="527">
        <f>Electricity!D5394</f>
        <v>45515</v>
      </c>
      <c r="B5358" s="528">
        <f>Electricity!E5394</f>
        <v>0.12500000000000006</v>
      </c>
      <c r="C5358" s="529">
        <f>Electricity!F5394</f>
        <v>0</v>
      </c>
      <c r="D5358" s="529">
        <f>Electricity!I5394</f>
        <v>0</v>
      </c>
      <c r="E5358" s="531" t="str">
        <f t="shared" si="171"/>
        <v>08/11/2024 03:00:00 AM</v>
      </c>
      <c r="F5358" s="530" t="str">
        <f t="shared" si="170"/>
        <v>Aug</v>
      </c>
    </row>
    <row r="5359" spans="1:6" x14ac:dyDescent="0.35">
      <c r="A5359" s="527">
        <f>Electricity!D5395</f>
        <v>45515</v>
      </c>
      <c r="B5359" s="528">
        <f>Electricity!E5395</f>
        <v>0.16666666666666669</v>
      </c>
      <c r="C5359" s="529">
        <f>Electricity!F5395</f>
        <v>0</v>
      </c>
      <c r="D5359" s="529">
        <f>Electricity!I5395</f>
        <v>0</v>
      </c>
      <c r="E5359" s="531" t="str">
        <f t="shared" si="171"/>
        <v>08/11/2024 04:00:00 AM</v>
      </c>
      <c r="F5359" s="530" t="str">
        <f t="shared" si="170"/>
        <v>Aug</v>
      </c>
    </row>
    <row r="5360" spans="1:6" x14ac:dyDescent="0.35">
      <c r="A5360" s="527">
        <f>Electricity!D5396</f>
        <v>45515</v>
      </c>
      <c r="B5360" s="528">
        <f>Electricity!E5396</f>
        <v>0.20833333333333337</v>
      </c>
      <c r="C5360" s="529">
        <f>Electricity!F5396</f>
        <v>0</v>
      </c>
      <c r="D5360" s="529">
        <f>Electricity!I5396</f>
        <v>0</v>
      </c>
      <c r="E5360" s="531" t="str">
        <f t="shared" si="171"/>
        <v>08/11/2024 05:00:00 AM</v>
      </c>
      <c r="F5360" s="530" t="str">
        <f t="shared" si="170"/>
        <v>Aug</v>
      </c>
    </row>
    <row r="5361" spans="1:6" x14ac:dyDescent="0.35">
      <c r="A5361" s="527">
        <f>Electricity!D5397</f>
        <v>45515</v>
      </c>
      <c r="B5361" s="528">
        <f>Electricity!E5397</f>
        <v>0.25</v>
      </c>
      <c r="C5361" s="529">
        <f>Electricity!F5397</f>
        <v>0</v>
      </c>
      <c r="D5361" s="529">
        <f>Electricity!I5397</f>
        <v>0</v>
      </c>
      <c r="E5361" s="531" t="str">
        <f t="shared" si="171"/>
        <v>08/11/2024 06:00:00 AM</v>
      </c>
      <c r="F5361" s="530" t="str">
        <f t="shared" si="170"/>
        <v>Aug</v>
      </c>
    </row>
    <row r="5362" spans="1:6" x14ac:dyDescent="0.35">
      <c r="A5362" s="527">
        <f>Electricity!D5398</f>
        <v>45515</v>
      </c>
      <c r="B5362" s="528">
        <f>Electricity!E5398</f>
        <v>0.29166666666666669</v>
      </c>
      <c r="C5362" s="529">
        <f>Electricity!F5398</f>
        <v>0</v>
      </c>
      <c r="D5362" s="529">
        <f>Electricity!I5398</f>
        <v>0</v>
      </c>
      <c r="E5362" s="531" t="str">
        <f t="shared" si="171"/>
        <v>08/11/2024 07:00:00 AM</v>
      </c>
      <c r="F5362" s="530" t="str">
        <f t="shared" si="170"/>
        <v>Aug</v>
      </c>
    </row>
    <row r="5363" spans="1:6" x14ac:dyDescent="0.35">
      <c r="A5363" s="527">
        <f>Electricity!D5399</f>
        <v>45515</v>
      </c>
      <c r="B5363" s="528">
        <f>Electricity!E5399</f>
        <v>0.33333333333333337</v>
      </c>
      <c r="C5363" s="529">
        <f>Electricity!F5399</f>
        <v>0</v>
      </c>
      <c r="D5363" s="529">
        <f>Electricity!I5399</f>
        <v>0</v>
      </c>
      <c r="E5363" s="531" t="str">
        <f t="shared" si="171"/>
        <v>08/11/2024 08:00:00 AM</v>
      </c>
      <c r="F5363" s="530" t="str">
        <f t="shared" si="170"/>
        <v>Aug</v>
      </c>
    </row>
    <row r="5364" spans="1:6" x14ac:dyDescent="0.35">
      <c r="A5364" s="527">
        <f>Electricity!D5400</f>
        <v>45515</v>
      </c>
      <c r="B5364" s="528">
        <f>Electricity!E5400</f>
        <v>0.375</v>
      </c>
      <c r="C5364" s="529">
        <f>Electricity!F5400</f>
        <v>0</v>
      </c>
      <c r="D5364" s="529">
        <f>Electricity!I5400</f>
        <v>0</v>
      </c>
      <c r="E5364" s="531" t="str">
        <f t="shared" si="171"/>
        <v>08/11/2024 09:00:00 AM</v>
      </c>
      <c r="F5364" s="530" t="str">
        <f t="shared" si="170"/>
        <v>Aug</v>
      </c>
    </row>
    <row r="5365" spans="1:6" x14ac:dyDescent="0.35">
      <c r="A5365" s="527">
        <f>Electricity!D5401</f>
        <v>45515</v>
      </c>
      <c r="B5365" s="528">
        <f>Electricity!E5401</f>
        <v>0.41666666666666669</v>
      </c>
      <c r="C5365" s="529">
        <f>Electricity!F5401</f>
        <v>0</v>
      </c>
      <c r="D5365" s="529">
        <f>Electricity!I5401</f>
        <v>0</v>
      </c>
      <c r="E5365" s="531" t="str">
        <f t="shared" si="171"/>
        <v>08/11/2024 10:00:00 AM</v>
      </c>
      <c r="F5365" s="530" t="str">
        <f t="shared" si="170"/>
        <v>Aug</v>
      </c>
    </row>
    <row r="5366" spans="1:6" x14ac:dyDescent="0.35">
      <c r="A5366" s="527">
        <f>Electricity!D5402</f>
        <v>45515</v>
      </c>
      <c r="B5366" s="528">
        <f>Electricity!E5402</f>
        <v>0.45833333333333337</v>
      </c>
      <c r="C5366" s="529">
        <f>Electricity!F5402</f>
        <v>0</v>
      </c>
      <c r="D5366" s="529">
        <f>Electricity!I5402</f>
        <v>0</v>
      </c>
      <c r="E5366" s="531" t="str">
        <f t="shared" si="171"/>
        <v>08/11/2024 11:00:00 AM</v>
      </c>
      <c r="F5366" s="530" t="str">
        <f t="shared" si="170"/>
        <v>Aug</v>
      </c>
    </row>
    <row r="5367" spans="1:6" x14ac:dyDescent="0.35">
      <c r="A5367" s="527">
        <f>Electricity!D5403</f>
        <v>45515</v>
      </c>
      <c r="B5367" s="528">
        <f>Electricity!E5403</f>
        <v>0.50000000000000011</v>
      </c>
      <c r="C5367" s="529">
        <f>Electricity!F5403</f>
        <v>0</v>
      </c>
      <c r="D5367" s="529">
        <f>Electricity!I5403</f>
        <v>0</v>
      </c>
      <c r="E5367" s="531" t="str">
        <f t="shared" si="171"/>
        <v>08/11/2024 12:00:00 PM</v>
      </c>
      <c r="F5367" s="530" t="str">
        <f t="shared" si="170"/>
        <v>Aug</v>
      </c>
    </row>
    <row r="5368" spans="1:6" x14ac:dyDescent="0.35">
      <c r="A5368" s="527">
        <f>Electricity!D5404</f>
        <v>45515</v>
      </c>
      <c r="B5368" s="528">
        <f>Electricity!E5404</f>
        <v>0.54166666666666674</v>
      </c>
      <c r="C5368" s="529">
        <f>Electricity!F5404</f>
        <v>0</v>
      </c>
      <c r="D5368" s="529">
        <f>Electricity!I5404</f>
        <v>0</v>
      </c>
      <c r="E5368" s="531" t="str">
        <f t="shared" si="171"/>
        <v>08/11/2024 01:00:00 PM</v>
      </c>
      <c r="F5368" s="530" t="str">
        <f t="shared" si="170"/>
        <v>Aug</v>
      </c>
    </row>
    <row r="5369" spans="1:6" x14ac:dyDescent="0.35">
      <c r="A5369" s="527">
        <f>Electricity!D5405</f>
        <v>45515</v>
      </c>
      <c r="B5369" s="528">
        <f>Electricity!E5405</f>
        <v>0.58333333333333337</v>
      </c>
      <c r="C5369" s="529">
        <f>Electricity!F5405</f>
        <v>0</v>
      </c>
      <c r="D5369" s="529">
        <f>Electricity!I5405</f>
        <v>0</v>
      </c>
      <c r="E5369" s="531" t="str">
        <f t="shared" si="171"/>
        <v>08/11/2024 02:00:00 PM</v>
      </c>
      <c r="F5369" s="530" t="str">
        <f t="shared" si="170"/>
        <v>Aug</v>
      </c>
    </row>
    <row r="5370" spans="1:6" x14ac:dyDescent="0.35">
      <c r="A5370" s="527">
        <f>Electricity!D5406</f>
        <v>45515</v>
      </c>
      <c r="B5370" s="528">
        <f>Electricity!E5406</f>
        <v>0.62500000000000011</v>
      </c>
      <c r="C5370" s="529">
        <f>Electricity!F5406</f>
        <v>0</v>
      </c>
      <c r="D5370" s="529">
        <f>Electricity!I5406</f>
        <v>0</v>
      </c>
      <c r="E5370" s="531" t="str">
        <f t="shared" si="171"/>
        <v>08/11/2024 03:00:00 PM</v>
      </c>
      <c r="F5370" s="530" t="str">
        <f t="shared" si="170"/>
        <v>Aug</v>
      </c>
    </row>
    <row r="5371" spans="1:6" x14ac:dyDescent="0.35">
      <c r="A5371" s="527">
        <f>Electricity!D5407</f>
        <v>45515</v>
      </c>
      <c r="B5371" s="528">
        <f>Electricity!E5407</f>
        <v>0.66666666666666674</v>
      </c>
      <c r="C5371" s="529">
        <f>Electricity!F5407</f>
        <v>0</v>
      </c>
      <c r="D5371" s="529">
        <f>Electricity!I5407</f>
        <v>0</v>
      </c>
      <c r="E5371" s="531" t="str">
        <f t="shared" si="171"/>
        <v>08/11/2024 04:00:00 PM</v>
      </c>
      <c r="F5371" s="530" t="str">
        <f t="shared" si="170"/>
        <v>Aug</v>
      </c>
    </row>
    <row r="5372" spans="1:6" x14ac:dyDescent="0.35">
      <c r="A5372" s="527">
        <f>Electricity!D5408</f>
        <v>45515</v>
      </c>
      <c r="B5372" s="528">
        <f>Electricity!E5408</f>
        <v>0.70833333333333337</v>
      </c>
      <c r="C5372" s="529">
        <f>Electricity!F5408</f>
        <v>0</v>
      </c>
      <c r="D5372" s="529">
        <f>Electricity!I5408</f>
        <v>0</v>
      </c>
      <c r="E5372" s="531" t="str">
        <f t="shared" si="171"/>
        <v>08/11/2024 05:00:00 PM</v>
      </c>
      <c r="F5372" s="530" t="str">
        <f t="shared" si="170"/>
        <v>Aug</v>
      </c>
    </row>
    <row r="5373" spans="1:6" x14ac:dyDescent="0.35">
      <c r="A5373" s="527">
        <f>Electricity!D5409</f>
        <v>45515</v>
      </c>
      <c r="B5373" s="528">
        <f>Electricity!E5409</f>
        <v>0.75000000000000011</v>
      </c>
      <c r="C5373" s="529">
        <f>Electricity!F5409</f>
        <v>0</v>
      </c>
      <c r="D5373" s="529">
        <f>Electricity!I5409</f>
        <v>0</v>
      </c>
      <c r="E5373" s="531" t="str">
        <f t="shared" si="171"/>
        <v>08/11/2024 06:00:00 PM</v>
      </c>
      <c r="F5373" s="530" t="str">
        <f t="shared" si="170"/>
        <v>Aug</v>
      </c>
    </row>
    <row r="5374" spans="1:6" x14ac:dyDescent="0.35">
      <c r="A5374" s="527">
        <f>Electricity!D5410</f>
        <v>45515</v>
      </c>
      <c r="B5374" s="528">
        <f>Electricity!E5410</f>
        <v>0.79166666666666674</v>
      </c>
      <c r="C5374" s="529">
        <f>Electricity!F5410</f>
        <v>0</v>
      </c>
      <c r="D5374" s="529">
        <f>Electricity!I5410</f>
        <v>0</v>
      </c>
      <c r="E5374" s="531" t="str">
        <f t="shared" si="171"/>
        <v>08/11/2024 07:00:00 PM</v>
      </c>
      <c r="F5374" s="530" t="str">
        <f t="shared" si="170"/>
        <v>Aug</v>
      </c>
    </row>
    <row r="5375" spans="1:6" x14ac:dyDescent="0.35">
      <c r="A5375" s="527">
        <f>Electricity!D5411</f>
        <v>45515</v>
      </c>
      <c r="B5375" s="528">
        <f>Electricity!E5411</f>
        <v>0.83333333333333337</v>
      </c>
      <c r="C5375" s="529">
        <f>Electricity!F5411</f>
        <v>0</v>
      </c>
      <c r="D5375" s="529">
        <f>Electricity!I5411</f>
        <v>0</v>
      </c>
      <c r="E5375" s="531" t="str">
        <f t="shared" si="171"/>
        <v>08/11/2024 08:00:00 PM</v>
      </c>
      <c r="F5375" s="530" t="str">
        <f t="shared" si="170"/>
        <v>Aug</v>
      </c>
    </row>
    <row r="5376" spans="1:6" x14ac:dyDescent="0.35">
      <c r="A5376" s="527">
        <f>Electricity!D5412</f>
        <v>45515</v>
      </c>
      <c r="B5376" s="528">
        <f>Electricity!E5412</f>
        <v>0.87500000000000011</v>
      </c>
      <c r="C5376" s="529">
        <f>Electricity!F5412</f>
        <v>0</v>
      </c>
      <c r="D5376" s="529">
        <f>Electricity!I5412</f>
        <v>0</v>
      </c>
      <c r="E5376" s="531" t="str">
        <f t="shared" si="171"/>
        <v>08/11/2024 09:00:00 PM</v>
      </c>
      <c r="F5376" s="530" t="str">
        <f t="shared" si="170"/>
        <v>Aug</v>
      </c>
    </row>
    <row r="5377" spans="1:6" x14ac:dyDescent="0.35">
      <c r="A5377" s="527">
        <f>Electricity!D5413</f>
        <v>45515</v>
      </c>
      <c r="B5377" s="528">
        <f>Electricity!E5413</f>
        <v>0.91666666666666674</v>
      </c>
      <c r="C5377" s="529">
        <f>Electricity!F5413</f>
        <v>0</v>
      </c>
      <c r="D5377" s="529">
        <f>Electricity!I5413</f>
        <v>0</v>
      </c>
      <c r="E5377" s="531" t="str">
        <f t="shared" si="171"/>
        <v>08/11/2024 10:00:00 PM</v>
      </c>
      <c r="F5377" s="530" t="str">
        <f t="shared" si="170"/>
        <v>Aug</v>
      </c>
    </row>
    <row r="5378" spans="1:6" x14ac:dyDescent="0.35">
      <c r="A5378" s="527">
        <f>Electricity!D5414</f>
        <v>45515</v>
      </c>
      <c r="B5378" s="528">
        <f>Electricity!E5414</f>
        <v>0.95833333333333337</v>
      </c>
      <c r="C5378" s="529">
        <f>Electricity!F5414</f>
        <v>0</v>
      </c>
      <c r="D5378" s="529">
        <f>Electricity!I5414</f>
        <v>0</v>
      </c>
      <c r="E5378" s="531" t="str">
        <f t="shared" si="171"/>
        <v>08/11/2024 11:00:00 PM</v>
      </c>
      <c r="F5378" s="530" t="str">
        <f t="shared" si="170"/>
        <v>Aug</v>
      </c>
    </row>
    <row r="5379" spans="1:6" x14ac:dyDescent="0.35">
      <c r="A5379" s="527">
        <f>Electricity!D5415</f>
        <v>45516</v>
      </c>
      <c r="B5379" s="528">
        <f>Electricity!E5415</f>
        <v>3.1225022567582528E-17</v>
      </c>
      <c r="C5379" s="529">
        <f>Electricity!F5415</f>
        <v>0</v>
      </c>
      <c r="D5379" s="529">
        <f>Electricity!I5415</f>
        <v>0</v>
      </c>
      <c r="E5379" s="531" t="str">
        <f t="shared" si="171"/>
        <v>08/12/2024 12:00:00 AM</v>
      </c>
      <c r="F5379" s="530" t="str">
        <f t="shared" ref="F5379:F5442" si="172">TEXT(A5379,"mmm")</f>
        <v>Aug</v>
      </c>
    </row>
    <row r="5380" spans="1:6" x14ac:dyDescent="0.35">
      <c r="A5380" s="527">
        <f>Electricity!D5416</f>
        <v>45516</v>
      </c>
      <c r="B5380" s="528">
        <f>Electricity!E5416</f>
        <v>4.1666666666666699E-2</v>
      </c>
      <c r="C5380" s="529">
        <f>Electricity!F5416</f>
        <v>0</v>
      </c>
      <c r="D5380" s="529">
        <f>Electricity!I5416</f>
        <v>0</v>
      </c>
      <c r="E5380" s="531" t="str">
        <f t="shared" si="171"/>
        <v>08/12/2024 01:00:00 AM</v>
      </c>
      <c r="F5380" s="530" t="str">
        <f t="shared" si="172"/>
        <v>Aug</v>
      </c>
    </row>
    <row r="5381" spans="1:6" x14ac:dyDescent="0.35">
      <c r="A5381" s="527">
        <f>Electricity!D5417</f>
        <v>45516</v>
      </c>
      <c r="B5381" s="528">
        <f>Electricity!E5417</f>
        <v>8.333333333333337E-2</v>
      </c>
      <c r="C5381" s="529">
        <f>Electricity!F5417</f>
        <v>0</v>
      </c>
      <c r="D5381" s="529">
        <f>Electricity!I5417</f>
        <v>0</v>
      </c>
      <c r="E5381" s="531" t="str">
        <f t="shared" si="171"/>
        <v>08/12/2024 02:00:00 AM</v>
      </c>
      <c r="F5381" s="530" t="str">
        <f t="shared" si="172"/>
        <v>Aug</v>
      </c>
    </row>
    <row r="5382" spans="1:6" x14ac:dyDescent="0.35">
      <c r="A5382" s="527">
        <f>Electricity!D5418</f>
        <v>45516</v>
      </c>
      <c r="B5382" s="528">
        <f>Electricity!E5418</f>
        <v>0.12500000000000006</v>
      </c>
      <c r="C5382" s="529">
        <f>Electricity!F5418</f>
        <v>0</v>
      </c>
      <c r="D5382" s="529">
        <f>Electricity!I5418</f>
        <v>0</v>
      </c>
      <c r="E5382" s="531" t="str">
        <f t="shared" si="171"/>
        <v>08/12/2024 03:00:00 AM</v>
      </c>
      <c r="F5382" s="530" t="str">
        <f t="shared" si="172"/>
        <v>Aug</v>
      </c>
    </row>
    <row r="5383" spans="1:6" x14ac:dyDescent="0.35">
      <c r="A5383" s="527">
        <f>Electricity!D5419</f>
        <v>45516</v>
      </c>
      <c r="B5383" s="528">
        <f>Electricity!E5419</f>
        <v>0.16666666666666669</v>
      </c>
      <c r="C5383" s="529">
        <f>Electricity!F5419</f>
        <v>0</v>
      </c>
      <c r="D5383" s="529">
        <f>Electricity!I5419</f>
        <v>0</v>
      </c>
      <c r="E5383" s="531" t="str">
        <f t="shared" si="171"/>
        <v>08/12/2024 04:00:00 AM</v>
      </c>
      <c r="F5383" s="530" t="str">
        <f t="shared" si="172"/>
        <v>Aug</v>
      </c>
    </row>
    <row r="5384" spans="1:6" x14ac:dyDescent="0.35">
      <c r="A5384" s="527">
        <f>Electricity!D5420</f>
        <v>45516</v>
      </c>
      <c r="B5384" s="528">
        <f>Electricity!E5420</f>
        <v>0.20833333333333337</v>
      </c>
      <c r="C5384" s="529">
        <f>Electricity!F5420</f>
        <v>0</v>
      </c>
      <c r="D5384" s="529">
        <f>Electricity!I5420</f>
        <v>0</v>
      </c>
      <c r="E5384" s="531" t="str">
        <f t="shared" si="171"/>
        <v>08/12/2024 05:00:00 AM</v>
      </c>
      <c r="F5384" s="530" t="str">
        <f t="shared" si="172"/>
        <v>Aug</v>
      </c>
    </row>
    <row r="5385" spans="1:6" x14ac:dyDescent="0.35">
      <c r="A5385" s="527">
        <f>Electricity!D5421</f>
        <v>45516</v>
      </c>
      <c r="B5385" s="528">
        <f>Electricity!E5421</f>
        <v>0.25</v>
      </c>
      <c r="C5385" s="529">
        <f>Electricity!F5421</f>
        <v>0</v>
      </c>
      <c r="D5385" s="529">
        <f>Electricity!I5421</f>
        <v>0</v>
      </c>
      <c r="E5385" s="531" t="str">
        <f t="shared" si="171"/>
        <v>08/12/2024 06:00:00 AM</v>
      </c>
      <c r="F5385" s="530" t="str">
        <f t="shared" si="172"/>
        <v>Aug</v>
      </c>
    </row>
    <row r="5386" spans="1:6" x14ac:dyDescent="0.35">
      <c r="A5386" s="527">
        <f>Electricity!D5422</f>
        <v>45516</v>
      </c>
      <c r="B5386" s="528">
        <f>Electricity!E5422</f>
        <v>0.29166666666666669</v>
      </c>
      <c r="C5386" s="529">
        <f>Electricity!F5422</f>
        <v>0</v>
      </c>
      <c r="D5386" s="529">
        <f>Electricity!I5422</f>
        <v>0</v>
      </c>
      <c r="E5386" s="531" t="str">
        <f t="shared" si="171"/>
        <v>08/12/2024 07:00:00 AM</v>
      </c>
      <c r="F5386" s="530" t="str">
        <f t="shared" si="172"/>
        <v>Aug</v>
      </c>
    </row>
    <row r="5387" spans="1:6" x14ac:dyDescent="0.35">
      <c r="A5387" s="527">
        <f>Electricity!D5423</f>
        <v>45516</v>
      </c>
      <c r="B5387" s="528">
        <f>Electricity!E5423</f>
        <v>0.33333333333333337</v>
      </c>
      <c r="C5387" s="529">
        <f>Electricity!F5423</f>
        <v>0</v>
      </c>
      <c r="D5387" s="529">
        <f>Electricity!I5423</f>
        <v>0</v>
      </c>
      <c r="E5387" s="531" t="str">
        <f t="shared" si="171"/>
        <v>08/12/2024 08:00:00 AM</v>
      </c>
      <c r="F5387" s="530" t="str">
        <f t="shared" si="172"/>
        <v>Aug</v>
      </c>
    </row>
    <row r="5388" spans="1:6" x14ac:dyDescent="0.35">
      <c r="A5388" s="527">
        <f>Electricity!D5424</f>
        <v>45516</v>
      </c>
      <c r="B5388" s="528">
        <f>Electricity!E5424</f>
        <v>0.375</v>
      </c>
      <c r="C5388" s="529">
        <f>Electricity!F5424</f>
        <v>0</v>
      </c>
      <c r="D5388" s="529">
        <f>Electricity!I5424</f>
        <v>0</v>
      </c>
      <c r="E5388" s="531" t="str">
        <f t="shared" si="171"/>
        <v>08/12/2024 09:00:00 AM</v>
      </c>
      <c r="F5388" s="530" t="str">
        <f t="shared" si="172"/>
        <v>Aug</v>
      </c>
    </row>
    <row r="5389" spans="1:6" x14ac:dyDescent="0.35">
      <c r="A5389" s="527">
        <f>Electricity!D5425</f>
        <v>45516</v>
      </c>
      <c r="B5389" s="528">
        <f>Electricity!E5425</f>
        <v>0.41666666666666669</v>
      </c>
      <c r="C5389" s="529">
        <f>Electricity!F5425</f>
        <v>0</v>
      </c>
      <c r="D5389" s="529">
        <f>Electricity!I5425</f>
        <v>0</v>
      </c>
      <c r="E5389" s="531" t="str">
        <f t="shared" si="171"/>
        <v>08/12/2024 10:00:00 AM</v>
      </c>
      <c r="F5389" s="530" t="str">
        <f t="shared" si="172"/>
        <v>Aug</v>
      </c>
    </row>
    <row r="5390" spans="1:6" x14ac:dyDescent="0.35">
      <c r="A5390" s="527">
        <f>Electricity!D5426</f>
        <v>45516</v>
      </c>
      <c r="B5390" s="528">
        <f>Electricity!E5426</f>
        <v>0.45833333333333337</v>
      </c>
      <c r="C5390" s="529">
        <f>Electricity!F5426</f>
        <v>0</v>
      </c>
      <c r="D5390" s="529">
        <f>Electricity!I5426</f>
        <v>0</v>
      </c>
      <c r="E5390" s="531" t="str">
        <f t="shared" si="171"/>
        <v>08/12/2024 11:00:00 AM</v>
      </c>
      <c r="F5390" s="530" t="str">
        <f t="shared" si="172"/>
        <v>Aug</v>
      </c>
    </row>
    <row r="5391" spans="1:6" x14ac:dyDescent="0.35">
      <c r="A5391" s="527">
        <f>Electricity!D5427</f>
        <v>45516</v>
      </c>
      <c r="B5391" s="528">
        <f>Electricity!E5427</f>
        <v>0.50000000000000011</v>
      </c>
      <c r="C5391" s="529">
        <f>Electricity!F5427</f>
        <v>0</v>
      </c>
      <c r="D5391" s="529">
        <f>Electricity!I5427</f>
        <v>0</v>
      </c>
      <c r="E5391" s="531" t="str">
        <f t="shared" si="171"/>
        <v>08/12/2024 12:00:00 PM</v>
      </c>
      <c r="F5391" s="530" t="str">
        <f t="shared" si="172"/>
        <v>Aug</v>
      </c>
    </row>
    <row r="5392" spans="1:6" x14ac:dyDescent="0.35">
      <c r="A5392" s="527">
        <f>Electricity!D5428</f>
        <v>45516</v>
      </c>
      <c r="B5392" s="528">
        <f>Electricity!E5428</f>
        <v>0.54166666666666674</v>
      </c>
      <c r="C5392" s="529">
        <f>Electricity!F5428</f>
        <v>0</v>
      </c>
      <c r="D5392" s="529">
        <f>Electricity!I5428</f>
        <v>0</v>
      </c>
      <c r="E5392" s="531" t="str">
        <f t="shared" si="171"/>
        <v>08/12/2024 01:00:00 PM</v>
      </c>
      <c r="F5392" s="530" t="str">
        <f t="shared" si="172"/>
        <v>Aug</v>
      </c>
    </row>
    <row r="5393" spans="1:6" x14ac:dyDescent="0.35">
      <c r="A5393" s="527">
        <f>Electricity!D5429</f>
        <v>45516</v>
      </c>
      <c r="B5393" s="528">
        <f>Electricity!E5429</f>
        <v>0.58333333333333337</v>
      </c>
      <c r="C5393" s="529">
        <f>Electricity!F5429</f>
        <v>0</v>
      </c>
      <c r="D5393" s="529">
        <f>Electricity!I5429</f>
        <v>0</v>
      </c>
      <c r="E5393" s="531" t="str">
        <f t="shared" si="171"/>
        <v>08/12/2024 02:00:00 PM</v>
      </c>
      <c r="F5393" s="530" t="str">
        <f t="shared" si="172"/>
        <v>Aug</v>
      </c>
    </row>
    <row r="5394" spans="1:6" x14ac:dyDescent="0.35">
      <c r="A5394" s="527">
        <f>Electricity!D5430</f>
        <v>45516</v>
      </c>
      <c r="B5394" s="528">
        <f>Electricity!E5430</f>
        <v>0.62500000000000011</v>
      </c>
      <c r="C5394" s="529">
        <f>Electricity!F5430</f>
        <v>0</v>
      </c>
      <c r="D5394" s="529">
        <f>Electricity!I5430</f>
        <v>0</v>
      </c>
      <c r="E5394" s="531" t="str">
        <f t="shared" si="171"/>
        <v>08/12/2024 03:00:00 PM</v>
      </c>
      <c r="F5394" s="530" t="str">
        <f t="shared" si="172"/>
        <v>Aug</v>
      </c>
    </row>
    <row r="5395" spans="1:6" x14ac:dyDescent="0.35">
      <c r="A5395" s="527">
        <f>Electricity!D5431</f>
        <v>45516</v>
      </c>
      <c r="B5395" s="528">
        <f>Electricity!E5431</f>
        <v>0.66666666666666674</v>
      </c>
      <c r="C5395" s="529">
        <f>Electricity!F5431</f>
        <v>0</v>
      </c>
      <c r="D5395" s="529">
        <f>Electricity!I5431</f>
        <v>0</v>
      </c>
      <c r="E5395" s="531" t="str">
        <f t="shared" si="171"/>
        <v>08/12/2024 04:00:00 PM</v>
      </c>
      <c r="F5395" s="530" t="str">
        <f t="shared" si="172"/>
        <v>Aug</v>
      </c>
    </row>
    <row r="5396" spans="1:6" x14ac:dyDescent="0.35">
      <c r="A5396" s="527">
        <f>Electricity!D5432</f>
        <v>45516</v>
      </c>
      <c r="B5396" s="528">
        <f>Electricity!E5432</f>
        <v>0.70833333333333337</v>
      </c>
      <c r="C5396" s="529">
        <f>Electricity!F5432</f>
        <v>0</v>
      </c>
      <c r="D5396" s="529">
        <f>Electricity!I5432</f>
        <v>0</v>
      </c>
      <c r="E5396" s="531" t="str">
        <f t="shared" si="171"/>
        <v>08/12/2024 05:00:00 PM</v>
      </c>
      <c r="F5396" s="530" t="str">
        <f t="shared" si="172"/>
        <v>Aug</v>
      </c>
    </row>
    <row r="5397" spans="1:6" x14ac:dyDescent="0.35">
      <c r="A5397" s="527">
        <f>Electricity!D5433</f>
        <v>45516</v>
      </c>
      <c r="B5397" s="528">
        <f>Electricity!E5433</f>
        <v>0.75000000000000011</v>
      </c>
      <c r="C5397" s="529">
        <f>Electricity!F5433</f>
        <v>0</v>
      </c>
      <c r="D5397" s="529">
        <f>Electricity!I5433</f>
        <v>0</v>
      </c>
      <c r="E5397" s="531" t="str">
        <f t="shared" si="171"/>
        <v>08/12/2024 06:00:00 PM</v>
      </c>
      <c r="F5397" s="530" t="str">
        <f t="shared" si="172"/>
        <v>Aug</v>
      </c>
    </row>
    <row r="5398" spans="1:6" x14ac:dyDescent="0.35">
      <c r="A5398" s="527">
        <f>Electricity!D5434</f>
        <v>45516</v>
      </c>
      <c r="B5398" s="528">
        <f>Electricity!E5434</f>
        <v>0.79166666666666674</v>
      </c>
      <c r="C5398" s="529">
        <f>Electricity!F5434</f>
        <v>0</v>
      </c>
      <c r="D5398" s="529">
        <f>Electricity!I5434</f>
        <v>0</v>
      </c>
      <c r="E5398" s="531" t="str">
        <f t="shared" si="171"/>
        <v>08/12/2024 07:00:00 PM</v>
      </c>
      <c r="F5398" s="530" t="str">
        <f t="shared" si="172"/>
        <v>Aug</v>
      </c>
    </row>
    <row r="5399" spans="1:6" x14ac:dyDescent="0.35">
      <c r="A5399" s="527">
        <f>Electricity!D5435</f>
        <v>45516</v>
      </c>
      <c r="B5399" s="528">
        <f>Electricity!E5435</f>
        <v>0.83333333333333337</v>
      </c>
      <c r="C5399" s="529">
        <f>Electricity!F5435</f>
        <v>0</v>
      </c>
      <c r="D5399" s="529">
        <f>Electricity!I5435</f>
        <v>0</v>
      </c>
      <c r="E5399" s="531" t="str">
        <f t="shared" si="171"/>
        <v>08/12/2024 08:00:00 PM</v>
      </c>
      <c r="F5399" s="530" t="str">
        <f t="shared" si="172"/>
        <v>Aug</v>
      </c>
    </row>
    <row r="5400" spans="1:6" x14ac:dyDescent="0.35">
      <c r="A5400" s="527">
        <f>Electricity!D5436</f>
        <v>45516</v>
      </c>
      <c r="B5400" s="528">
        <f>Electricity!E5436</f>
        <v>0.87500000000000011</v>
      </c>
      <c r="C5400" s="529">
        <f>Electricity!F5436</f>
        <v>0</v>
      </c>
      <c r="D5400" s="529">
        <f>Electricity!I5436</f>
        <v>0</v>
      </c>
      <c r="E5400" s="531" t="str">
        <f t="shared" si="171"/>
        <v>08/12/2024 09:00:00 PM</v>
      </c>
      <c r="F5400" s="530" t="str">
        <f t="shared" si="172"/>
        <v>Aug</v>
      </c>
    </row>
    <row r="5401" spans="1:6" x14ac:dyDescent="0.35">
      <c r="A5401" s="527">
        <f>Electricity!D5437</f>
        <v>45516</v>
      </c>
      <c r="B5401" s="528">
        <f>Electricity!E5437</f>
        <v>0.91666666666666674</v>
      </c>
      <c r="C5401" s="529">
        <f>Electricity!F5437</f>
        <v>0</v>
      </c>
      <c r="D5401" s="529">
        <f>Electricity!I5437</f>
        <v>0</v>
      </c>
      <c r="E5401" s="531" t="str">
        <f t="shared" si="171"/>
        <v>08/12/2024 10:00:00 PM</v>
      </c>
      <c r="F5401" s="530" t="str">
        <f t="shared" si="172"/>
        <v>Aug</v>
      </c>
    </row>
    <row r="5402" spans="1:6" x14ac:dyDescent="0.35">
      <c r="A5402" s="527">
        <f>Electricity!D5438</f>
        <v>45516</v>
      </c>
      <c r="B5402" s="528">
        <f>Electricity!E5438</f>
        <v>0.95833333333333337</v>
      </c>
      <c r="C5402" s="529">
        <f>Electricity!F5438</f>
        <v>0</v>
      </c>
      <c r="D5402" s="529">
        <f>Electricity!I5438</f>
        <v>0</v>
      </c>
      <c r="E5402" s="531" t="str">
        <f t="shared" si="171"/>
        <v>08/12/2024 11:00:00 PM</v>
      </c>
      <c r="F5402" s="530" t="str">
        <f t="shared" si="172"/>
        <v>Aug</v>
      </c>
    </row>
    <row r="5403" spans="1:6" x14ac:dyDescent="0.35">
      <c r="A5403" s="527">
        <f>Electricity!D5439</f>
        <v>45517</v>
      </c>
      <c r="B5403" s="528">
        <f>Electricity!E5439</f>
        <v>3.1225022567582528E-17</v>
      </c>
      <c r="C5403" s="529">
        <f>Electricity!F5439</f>
        <v>0</v>
      </c>
      <c r="D5403" s="529">
        <f>Electricity!I5439</f>
        <v>0</v>
      </c>
      <c r="E5403" s="531" t="str">
        <f t="shared" si="171"/>
        <v>08/13/2024 12:00:00 AM</v>
      </c>
      <c r="F5403" s="530" t="str">
        <f t="shared" si="172"/>
        <v>Aug</v>
      </c>
    </row>
    <row r="5404" spans="1:6" x14ac:dyDescent="0.35">
      <c r="A5404" s="527">
        <f>Electricity!D5440</f>
        <v>45517</v>
      </c>
      <c r="B5404" s="528">
        <f>Electricity!E5440</f>
        <v>4.1666666666666699E-2</v>
      </c>
      <c r="C5404" s="529">
        <f>Electricity!F5440</f>
        <v>0</v>
      </c>
      <c r="D5404" s="529">
        <f>Electricity!I5440</f>
        <v>0</v>
      </c>
      <c r="E5404" s="531" t="str">
        <f t="shared" si="171"/>
        <v>08/13/2024 01:00:00 AM</v>
      </c>
      <c r="F5404" s="530" t="str">
        <f t="shared" si="172"/>
        <v>Aug</v>
      </c>
    </row>
    <row r="5405" spans="1:6" x14ac:dyDescent="0.35">
      <c r="A5405" s="527">
        <f>Electricity!D5441</f>
        <v>45517</v>
      </c>
      <c r="B5405" s="528">
        <f>Electricity!E5441</f>
        <v>8.333333333333337E-2</v>
      </c>
      <c r="C5405" s="529">
        <f>Electricity!F5441</f>
        <v>0</v>
      </c>
      <c r="D5405" s="529">
        <f>Electricity!I5441</f>
        <v>0</v>
      </c>
      <c r="E5405" s="531" t="str">
        <f t="shared" si="171"/>
        <v>08/13/2024 02:00:00 AM</v>
      </c>
      <c r="F5405" s="530" t="str">
        <f t="shared" si="172"/>
        <v>Aug</v>
      </c>
    </row>
    <row r="5406" spans="1:6" x14ac:dyDescent="0.35">
      <c r="A5406" s="527">
        <f>Electricity!D5442</f>
        <v>45517</v>
      </c>
      <c r="B5406" s="528">
        <f>Electricity!E5442</f>
        <v>0.12500000000000006</v>
      </c>
      <c r="C5406" s="529">
        <f>Electricity!F5442</f>
        <v>0</v>
      </c>
      <c r="D5406" s="529">
        <f>Electricity!I5442</f>
        <v>0</v>
      </c>
      <c r="E5406" s="531" t="str">
        <f t="shared" si="171"/>
        <v>08/13/2024 03:00:00 AM</v>
      </c>
      <c r="F5406" s="530" t="str">
        <f t="shared" si="172"/>
        <v>Aug</v>
      </c>
    </row>
    <row r="5407" spans="1:6" x14ac:dyDescent="0.35">
      <c r="A5407" s="527">
        <f>Electricity!D5443</f>
        <v>45517</v>
      </c>
      <c r="B5407" s="528">
        <f>Electricity!E5443</f>
        <v>0.16666666666666669</v>
      </c>
      <c r="C5407" s="529">
        <f>Electricity!F5443</f>
        <v>0</v>
      </c>
      <c r="D5407" s="529">
        <f>Electricity!I5443</f>
        <v>0</v>
      </c>
      <c r="E5407" s="531" t="str">
        <f t="shared" si="171"/>
        <v>08/13/2024 04:00:00 AM</v>
      </c>
      <c r="F5407" s="530" t="str">
        <f t="shared" si="172"/>
        <v>Aug</v>
      </c>
    </row>
    <row r="5408" spans="1:6" x14ac:dyDescent="0.35">
      <c r="A5408" s="527">
        <f>Electricity!D5444</f>
        <v>45517</v>
      </c>
      <c r="B5408" s="528">
        <f>Electricity!E5444</f>
        <v>0.20833333333333337</v>
      </c>
      <c r="C5408" s="529">
        <f>Electricity!F5444</f>
        <v>0</v>
      </c>
      <c r="D5408" s="529">
        <f>Electricity!I5444</f>
        <v>0</v>
      </c>
      <c r="E5408" s="531" t="str">
        <f t="shared" si="171"/>
        <v>08/13/2024 05:00:00 AM</v>
      </c>
      <c r="F5408" s="530" t="str">
        <f t="shared" si="172"/>
        <v>Aug</v>
      </c>
    </row>
    <row r="5409" spans="1:6" x14ac:dyDescent="0.35">
      <c r="A5409" s="527">
        <f>Electricity!D5445</f>
        <v>45517</v>
      </c>
      <c r="B5409" s="528">
        <f>Electricity!E5445</f>
        <v>0.25</v>
      </c>
      <c r="C5409" s="529">
        <f>Electricity!F5445</f>
        <v>0</v>
      </c>
      <c r="D5409" s="529">
        <f>Electricity!I5445</f>
        <v>0</v>
      </c>
      <c r="E5409" s="531" t="str">
        <f t="shared" si="171"/>
        <v>08/13/2024 06:00:00 AM</v>
      </c>
      <c r="F5409" s="530" t="str">
        <f t="shared" si="172"/>
        <v>Aug</v>
      </c>
    </row>
    <row r="5410" spans="1:6" x14ac:dyDescent="0.35">
      <c r="A5410" s="527">
        <f>Electricity!D5446</f>
        <v>45517</v>
      </c>
      <c r="B5410" s="528">
        <f>Electricity!E5446</f>
        <v>0.29166666666666669</v>
      </c>
      <c r="C5410" s="529">
        <f>Electricity!F5446</f>
        <v>0</v>
      </c>
      <c r="D5410" s="529">
        <f>Electricity!I5446</f>
        <v>0</v>
      </c>
      <c r="E5410" s="531" t="str">
        <f t="shared" si="171"/>
        <v>08/13/2024 07:00:00 AM</v>
      </c>
      <c r="F5410" s="530" t="str">
        <f t="shared" si="172"/>
        <v>Aug</v>
      </c>
    </row>
    <row r="5411" spans="1:6" x14ac:dyDescent="0.35">
      <c r="A5411" s="527">
        <f>Electricity!D5447</f>
        <v>45517</v>
      </c>
      <c r="B5411" s="528">
        <f>Electricity!E5447</f>
        <v>0.33333333333333337</v>
      </c>
      <c r="C5411" s="529">
        <f>Electricity!F5447</f>
        <v>0</v>
      </c>
      <c r="D5411" s="529">
        <f>Electricity!I5447</f>
        <v>0</v>
      </c>
      <c r="E5411" s="531" t="str">
        <f t="shared" si="171"/>
        <v>08/13/2024 08:00:00 AM</v>
      </c>
      <c r="F5411" s="530" t="str">
        <f t="shared" si="172"/>
        <v>Aug</v>
      </c>
    </row>
    <row r="5412" spans="1:6" x14ac:dyDescent="0.35">
      <c r="A5412" s="527">
        <f>Electricity!D5448</f>
        <v>45517</v>
      </c>
      <c r="B5412" s="528">
        <f>Electricity!E5448</f>
        <v>0.375</v>
      </c>
      <c r="C5412" s="529">
        <f>Electricity!F5448</f>
        <v>0</v>
      </c>
      <c r="D5412" s="529">
        <f>Electricity!I5448</f>
        <v>0</v>
      </c>
      <c r="E5412" s="531" t="str">
        <f t="shared" ref="E5412:E5475" si="173">CONCATENATE(TEXT(A5412,"mm/dd/yyyy")," ",TEXT(B5412,"hh:mm:ss AM/PM"))</f>
        <v>08/13/2024 09:00:00 AM</v>
      </c>
      <c r="F5412" s="530" t="str">
        <f t="shared" si="172"/>
        <v>Aug</v>
      </c>
    </row>
    <row r="5413" spans="1:6" x14ac:dyDescent="0.35">
      <c r="A5413" s="527">
        <f>Electricity!D5449</f>
        <v>45517</v>
      </c>
      <c r="B5413" s="528">
        <f>Electricity!E5449</f>
        <v>0.41666666666666669</v>
      </c>
      <c r="C5413" s="529">
        <f>Electricity!F5449</f>
        <v>0</v>
      </c>
      <c r="D5413" s="529">
        <f>Electricity!I5449</f>
        <v>0</v>
      </c>
      <c r="E5413" s="531" t="str">
        <f t="shared" si="173"/>
        <v>08/13/2024 10:00:00 AM</v>
      </c>
      <c r="F5413" s="530" t="str">
        <f t="shared" si="172"/>
        <v>Aug</v>
      </c>
    </row>
    <row r="5414" spans="1:6" x14ac:dyDescent="0.35">
      <c r="A5414" s="527">
        <f>Electricity!D5450</f>
        <v>45517</v>
      </c>
      <c r="B5414" s="528">
        <f>Electricity!E5450</f>
        <v>0.45833333333333337</v>
      </c>
      <c r="C5414" s="529">
        <f>Electricity!F5450</f>
        <v>0</v>
      </c>
      <c r="D5414" s="529">
        <f>Electricity!I5450</f>
        <v>0</v>
      </c>
      <c r="E5414" s="531" t="str">
        <f t="shared" si="173"/>
        <v>08/13/2024 11:00:00 AM</v>
      </c>
      <c r="F5414" s="530" t="str">
        <f t="shared" si="172"/>
        <v>Aug</v>
      </c>
    </row>
    <row r="5415" spans="1:6" x14ac:dyDescent="0.35">
      <c r="A5415" s="527">
        <f>Electricity!D5451</f>
        <v>45517</v>
      </c>
      <c r="B5415" s="528">
        <f>Electricity!E5451</f>
        <v>0.50000000000000011</v>
      </c>
      <c r="C5415" s="529">
        <f>Electricity!F5451</f>
        <v>0</v>
      </c>
      <c r="D5415" s="529">
        <f>Electricity!I5451</f>
        <v>0</v>
      </c>
      <c r="E5415" s="531" t="str">
        <f t="shared" si="173"/>
        <v>08/13/2024 12:00:00 PM</v>
      </c>
      <c r="F5415" s="530" t="str">
        <f t="shared" si="172"/>
        <v>Aug</v>
      </c>
    </row>
    <row r="5416" spans="1:6" x14ac:dyDescent="0.35">
      <c r="A5416" s="527">
        <f>Electricity!D5452</f>
        <v>45517</v>
      </c>
      <c r="B5416" s="528">
        <f>Electricity!E5452</f>
        <v>0.54166666666666674</v>
      </c>
      <c r="C5416" s="529">
        <f>Electricity!F5452</f>
        <v>0</v>
      </c>
      <c r="D5416" s="529">
        <f>Electricity!I5452</f>
        <v>0</v>
      </c>
      <c r="E5416" s="531" t="str">
        <f t="shared" si="173"/>
        <v>08/13/2024 01:00:00 PM</v>
      </c>
      <c r="F5416" s="530" t="str">
        <f t="shared" si="172"/>
        <v>Aug</v>
      </c>
    </row>
    <row r="5417" spans="1:6" x14ac:dyDescent="0.35">
      <c r="A5417" s="527">
        <f>Electricity!D5453</f>
        <v>45517</v>
      </c>
      <c r="B5417" s="528">
        <f>Electricity!E5453</f>
        <v>0.58333333333333337</v>
      </c>
      <c r="C5417" s="529">
        <f>Electricity!F5453</f>
        <v>0</v>
      </c>
      <c r="D5417" s="529">
        <f>Electricity!I5453</f>
        <v>0</v>
      </c>
      <c r="E5417" s="531" t="str">
        <f t="shared" si="173"/>
        <v>08/13/2024 02:00:00 PM</v>
      </c>
      <c r="F5417" s="530" t="str">
        <f t="shared" si="172"/>
        <v>Aug</v>
      </c>
    </row>
    <row r="5418" spans="1:6" x14ac:dyDescent="0.35">
      <c r="A5418" s="527">
        <f>Electricity!D5454</f>
        <v>45517</v>
      </c>
      <c r="B5418" s="528">
        <f>Electricity!E5454</f>
        <v>0.62500000000000011</v>
      </c>
      <c r="C5418" s="529">
        <f>Electricity!F5454</f>
        <v>0</v>
      </c>
      <c r="D5418" s="529">
        <f>Electricity!I5454</f>
        <v>0</v>
      </c>
      <c r="E5418" s="531" t="str">
        <f t="shared" si="173"/>
        <v>08/13/2024 03:00:00 PM</v>
      </c>
      <c r="F5418" s="530" t="str">
        <f t="shared" si="172"/>
        <v>Aug</v>
      </c>
    </row>
    <row r="5419" spans="1:6" x14ac:dyDescent="0.35">
      <c r="A5419" s="527">
        <f>Electricity!D5455</f>
        <v>45517</v>
      </c>
      <c r="B5419" s="528">
        <f>Electricity!E5455</f>
        <v>0.66666666666666674</v>
      </c>
      <c r="C5419" s="529">
        <f>Electricity!F5455</f>
        <v>0</v>
      </c>
      <c r="D5419" s="529">
        <f>Electricity!I5455</f>
        <v>0</v>
      </c>
      <c r="E5419" s="531" t="str">
        <f t="shared" si="173"/>
        <v>08/13/2024 04:00:00 PM</v>
      </c>
      <c r="F5419" s="530" t="str">
        <f t="shared" si="172"/>
        <v>Aug</v>
      </c>
    </row>
    <row r="5420" spans="1:6" x14ac:dyDescent="0.35">
      <c r="A5420" s="527">
        <f>Electricity!D5456</f>
        <v>45517</v>
      </c>
      <c r="B5420" s="528">
        <f>Electricity!E5456</f>
        <v>0.70833333333333337</v>
      </c>
      <c r="C5420" s="529">
        <f>Electricity!F5456</f>
        <v>0</v>
      </c>
      <c r="D5420" s="529">
        <f>Electricity!I5456</f>
        <v>0</v>
      </c>
      <c r="E5420" s="531" t="str">
        <f t="shared" si="173"/>
        <v>08/13/2024 05:00:00 PM</v>
      </c>
      <c r="F5420" s="530" t="str">
        <f t="shared" si="172"/>
        <v>Aug</v>
      </c>
    </row>
    <row r="5421" spans="1:6" x14ac:dyDescent="0.35">
      <c r="A5421" s="527">
        <f>Electricity!D5457</f>
        <v>45517</v>
      </c>
      <c r="B5421" s="528">
        <f>Electricity!E5457</f>
        <v>0.75000000000000011</v>
      </c>
      <c r="C5421" s="529">
        <f>Electricity!F5457</f>
        <v>0</v>
      </c>
      <c r="D5421" s="529">
        <f>Electricity!I5457</f>
        <v>0</v>
      </c>
      <c r="E5421" s="531" t="str">
        <f t="shared" si="173"/>
        <v>08/13/2024 06:00:00 PM</v>
      </c>
      <c r="F5421" s="530" t="str">
        <f t="shared" si="172"/>
        <v>Aug</v>
      </c>
    </row>
    <row r="5422" spans="1:6" x14ac:dyDescent="0.35">
      <c r="A5422" s="527">
        <f>Electricity!D5458</f>
        <v>45517</v>
      </c>
      <c r="B5422" s="528">
        <f>Electricity!E5458</f>
        <v>0.79166666666666674</v>
      </c>
      <c r="C5422" s="529">
        <f>Electricity!F5458</f>
        <v>0</v>
      </c>
      <c r="D5422" s="529">
        <f>Electricity!I5458</f>
        <v>0</v>
      </c>
      <c r="E5422" s="531" t="str">
        <f t="shared" si="173"/>
        <v>08/13/2024 07:00:00 PM</v>
      </c>
      <c r="F5422" s="530" t="str">
        <f t="shared" si="172"/>
        <v>Aug</v>
      </c>
    </row>
    <row r="5423" spans="1:6" x14ac:dyDescent="0.35">
      <c r="A5423" s="527">
        <f>Electricity!D5459</f>
        <v>45517</v>
      </c>
      <c r="B5423" s="528">
        <f>Electricity!E5459</f>
        <v>0.83333333333333337</v>
      </c>
      <c r="C5423" s="529">
        <f>Electricity!F5459</f>
        <v>0</v>
      </c>
      <c r="D5423" s="529">
        <f>Electricity!I5459</f>
        <v>0</v>
      </c>
      <c r="E5423" s="531" t="str">
        <f t="shared" si="173"/>
        <v>08/13/2024 08:00:00 PM</v>
      </c>
      <c r="F5423" s="530" t="str">
        <f t="shared" si="172"/>
        <v>Aug</v>
      </c>
    </row>
    <row r="5424" spans="1:6" x14ac:dyDescent="0.35">
      <c r="A5424" s="527">
        <f>Electricity!D5460</f>
        <v>45517</v>
      </c>
      <c r="B5424" s="528">
        <f>Electricity!E5460</f>
        <v>0.87500000000000011</v>
      </c>
      <c r="C5424" s="529">
        <f>Electricity!F5460</f>
        <v>0</v>
      </c>
      <c r="D5424" s="529">
        <f>Electricity!I5460</f>
        <v>0</v>
      </c>
      <c r="E5424" s="531" t="str">
        <f t="shared" si="173"/>
        <v>08/13/2024 09:00:00 PM</v>
      </c>
      <c r="F5424" s="530" t="str">
        <f t="shared" si="172"/>
        <v>Aug</v>
      </c>
    </row>
    <row r="5425" spans="1:6" x14ac:dyDescent="0.35">
      <c r="A5425" s="527">
        <f>Electricity!D5461</f>
        <v>45517</v>
      </c>
      <c r="B5425" s="528">
        <f>Electricity!E5461</f>
        <v>0.91666666666666674</v>
      </c>
      <c r="C5425" s="529">
        <f>Electricity!F5461</f>
        <v>0</v>
      </c>
      <c r="D5425" s="529">
        <f>Electricity!I5461</f>
        <v>0</v>
      </c>
      <c r="E5425" s="531" t="str">
        <f t="shared" si="173"/>
        <v>08/13/2024 10:00:00 PM</v>
      </c>
      <c r="F5425" s="530" t="str">
        <f t="shared" si="172"/>
        <v>Aug</v>
      </c>
    </row>
    <row r="5426" spans="1:6" x14ac:dyDescent="0.35">
      <c r="A5426" s="527">
        <f>Electricity!D5462</f>
        <v>45517</v>
      </c>
      <c r="B5426" s="528">
        <f>Electricity!E5462</f>
        <v>0.95833333333333337</v>
      </c>
      <c r="C5426" s="529">
        <f>Electricity!F5462</f>
        <v>0</v>
      </c>
      <c r="D5426" s="529">
        <f>Electricity!I5462</f>
        <v>0</v>
      </c>
      <c r="E5426" s="531" t="str">
        <f t="shared" si="173"/>
        <v>08/13/2024 11:00:00 PM</v>
      </c>
      <c r="F5426" s="530" t="str">
        <f t="shared" si="172"/>
        <v>Aug</v>
      </c>
    </row>
    <row r="5427" spans="1:6" x14ac:dyDescent="0.35">
      <c r="A5427" s="527">
        <f>Electricity!D5463</f>
        <v>45518</v>
      </c>
      <c r="B5427" s="528">
        <f>Electricity!E5463</f>
        <v>3.1225022567582528E-17</v>
      </c>
      <c r="C5427" s="529">
        <f>Electricity!F5463</f>
        <v>0</v>
      </c>
      <c r="D5427" s="529">
        <f>Electricity!I5463</f>
        <v>0</v>
      </c>
      <c r="E5427" s="531" t="str">
        <f t="shared" si="173"/>
        <v>08/14/2024 12:00:00 AM</v>
      </c>
      <c r="F5427" s="530" t="str">
        <f t="shared" si="172"/>
        <v>Aug</v>
      </c>
    </row>
    <row r="5428" spans="1:6" x14ac:dyDescent="0.35">
      <c r="A5428" s="527">
        <f>Electricity!D5464</f>
        <v>45518</v>
      </c>
      <c r="B5428" s="528">
        <f>Electricity!E5464</f>
        <v>4.1666666666666699E-2</v>
      </c>
      <c r="C5428" s="529">
        <f>Electricity!F5464</f>
        <v>0</v>
      </c>
      <c r="D5428" s="529">
        <f>Electricity!I5464</f>
        <v>0</v>
      </c>
      <c r="E5428" s="531" t="str">
        <f t="shared" si="173"/>
        <v>08/14/2024 01:00:00 AM</v>
      </c>
      <c r="F5428" s="530" t="str">
        <f t="shared" si="172"/>
        <v>Aug</v>
      </c>
    </row>
    <row r="5429" spans="1:6" x14ac:dyDescent="0.35">
      <c r="A5429" s="527">
        <f>Electricity!D5465</f>
        <v>45518</v>
      </c>
      <c r="B5429" s="528">
        <f>Electricity!E5465</f>
        <v>8.333333333333337E-2</v>
      </c>
      <c r="C5429" s="529">
        <f>Electricity!F5465</f>
        <v>0</v>
      </c>
      <c r="D5429" s="529">
        <f>Electricity!I5465</f>
        <v>0</v>
      </c>
      <c r="E5429" s="531" t="str">
        <f t="shared" si="173"/>
        <v>08/14/2024 02:00:00 AM</v>
      </c>
      <c r="F5429" s="530" t="str">
        <f t="shared" si="172"/>
        <v>Aug</v>
      </c>
    </row>
    <row r="5430" spans="1:6" x14ac:dyDescent="0.35">
      <c r="A5430" s="527">
        <f>Electricity!D5466</f>
        <v>45518</v>
      </c>
      <c r="B5430" s="528">
        <f>Electricity!E5466</f>
        <v>0.12500000000000006</v>
      </c>
      <c r="C5430" s="529">
        <f>Electricity!F5466</f>
        <v>0</v>
      </c>
      <c r="D5430" s="529">
        <f>Electricity!I5466</f>
        <v>0</v>
      </c>
      <c r="E5430" s="531" t="str">
        <f t="shared" si="173"/>
        <v>08/14/2024 03:00:00 AM</v>
      </c>
      <c r="F5430" s="530" t="str">
        <f t="shared" si="172"/>
        <v>Aug</v>
      </c>
    </row>
    <row r="5431" spans="1:6" x14ac:dyDescent="0.35">
      <c r="A5431" s="527">
        <f>Electricity!D5467</f>
        <v>45518</v>
      </c>
      <c r="B5431" s="528">
        <f>Electricity!E5467</f>
        <v>0.16666666666666669</v>
      </c>
      <c r="C5431" s="529">
        <f>Electricity!F5467</f>
        <v>0</v>
      </c>
      <c r="D5431" s="529">
        <f>Electricity!I5467</f>
        <v>0</v>
      </c>
      <c r="E5431" s="531" t="str">
        <f t="shared" si="173"/>
        <v>08/14/2024 04:00:00 AM</v>
      </c>
      <c r="F5431" s="530" t="str">
        <f t="shared" si="172"/>
        <v>Aug</v>
      </c>
    </row>
    <row r="5432" spans="1:6" x14ac:dyDescent="0.35">
      <c r="A5432" s="527">
        <f>Electricity!D5468</f>
        <v>45518</v>
      </c>
      <c r="B5432" s="528">
        <f>Electricity!E5468</f>
        <v>0.20833333333333337</v>
      </c>
      <c r="C5432" s="529">
        <f>Electricity!F5468</f>
        <v>0</v>
      </c>
      <c r="D5432" s="529">
        <f>Electricity!I5468</f>
        <v>0</v>
      </c>
      <c r="E5432" s="531" t="str">
        <f t="shared" si="173"/>
        <v>08/14/2024 05:00:00 AM</v>
      </c>
      <c r="F5432" s="530" t="str">
        <f t="shared" si="172"/>
        <v>Aug</v>
      </c>
    </row>
    <row r="5433" spans="1:6" x14ac:dyDescent="0.35">
      <c r="A5433" s="527">
        <f>Electricity!D5469</f>
        <v>45518</v>
      </c>
      <c r="B5433" s="528">
        <f>Electricity!E5469</f>
        <v>0.25</v>
      </c>
      <c r="C5433" s="529">
        <f>Electricity!F5469</f>
        <v>0</v>
      </c>
      <c r="D5433" s="529">
        <f>Electricity!I5469</f>
        <v>0</v>
      </c>
      <c r="E5433" s="531" t="str">
        <f t="shared" si="173"/>
        <v>08/14/2024 06:00:00 AM</v>
      </c>
      <c r="F5433" s="530" t="str">
        <f t="shared" si="172"/>
        <v>Aug</v>
      </c>
    </row>
    <row r="5434" spans="1:6" x14ac:dyDescent="0.35">
      <c r="A5434" s="527">
        <f>Electricity!D5470</f>
        <v>45518</v>
      </c>
      <c r="B5434" s="528">
        <f>Electricity!E5470</f>
        <v>0.29166666666666669</v>
      </c>
      <c r="C5434" s="529">
        <f>Electricity!F5470</f>
        <v>0</v>
      </c>
      <c r="D5434" s="529">
        <f>Electricity!I5470</f>
        <v>0</v>
      </c>
      <c r="E5434" s="531" t="str">
        <f t="shared" si="173"/>
        <v>08/14/2024 07:00:00 AM</v>
      </c>
      <c r="F5434" s="530" t="str">
        <f t="shared" si="172"/>
        <v>Aug</v>
      </c>
    </row>
    <row r="5435" spans="1:6" x14ac:dyDescent="0.35">
      <c r="A5435" s="527">
        <f>Electricity!D5471</f>
        <v>45518</v>
      </c>
      <c r="B5435" s="528">
        <f>Electricity!E5471</f>
        <v>0.33333333333333337</v>
      </c>
      <c r="C5435" s="529">
        <f>Electricity!F5471</f>
        <v>0</v>
      </c>
      <c r="D5435" s="529">
        <f>Electricity!I5471</f>
        <v>0</v>
      </c>
      <c r="E5435" s="531" t="str">
        <f t="shared" si="173"/>
        <v>08/14/2024 08:00:00 AM</v>
      </c>
      <c r="F5435" s="530" t="str">
        <f t="shared" si="172"/>
        <v>Aug</v>
      </c>
    </row>
    <row r="5436" spans="1:6" x14ac:dyDescent="0.35">
      <c r="A5436" s="527">
        <f>Electricity!D5472</f>
        <v>45518</v>
      </c>
      <c r="B5436" s="528">
        <f>Electricity!E5472</f>
        <v>0.375</v>
      </c>
      <c r="C5436" s="529">
        <f>Electricity!F5472</f>
        <v>0</v>
      </c>
      <c r="D5436" s="529">
        <f>Electricity!I5472</f>
        <v>0</v>
      </c>
      <c r="E5436" s="531" t="str">
        <f t="shared" si="173"/>
        <v>08/14/2024 09:00:00 AM</v>
      </c>
      <c r="F5436" s="530" t="str">
        <f t="shared" si="172"/>
        <v>Aug</v>
      </c>
    </row>
    <row r="5437" spans="1:6" x14ac:dyDescent="0.35">
      <c r="A5437" s="527">
        <f>Electricity!D5473</f>
        <v>45518</v>
      </c>
      <c r="B5437" s="528">
        <f>Electricity!E5473</f>
        <v>0.41666666666666669</v>
      </c>
      <c r="C5437" s="529">
        <f>Electricity!F5473</f>
        <v>0</v>
      </c>
      <c r="D5437" s="529">
        <f>Electricity!I5473</f>
        <v>0</v>
      </c>
      <c r="E5437" s="531" t="str">
        <f t="shared" si="173"/>
        <v>08/14/2024 10:00:00 AM</v>
      </c>
      <c r="F5437" s="530" t="str">
        <f t="shared" si="172"/>
        <v>Aug</v>
      </c>
    </row>
    <row r="5438" spans="1:6" x14ac:dyDescent="0.35">
      <c r="A5438" s="527">
        <f>Electricity!D5474</f>
        <v>45518</v>
      </c>
      <c r="B5438" s="528">
        <f>Electricity!E5474</f>
        <v>0.45833333333333337</v>
      </c>
      <c r="C5438" s="529">
        <f>Electricity!F5474</f>
        <v>0</v>
      </c>
      <c r="D5438" s="529">
        <f>Electricity!I5474</f>
        <v>0</v>
      </c>
      <c r="E5438" s="531" t="str">
        <f t="shared" si="173"/>
        <v>08/14/2024 11:00:00 AM</v>
      </c>
      <c r="F5438" s="530" t="str">
        <f t="shared" si="172"/>
        <v>Aug</v>
      </c>
    </row>
    <row r="5439" spans="1:6" x14ac:dyDescent="0.35">
      <c r="A5439" s="527">
        <f>Electricity!D5475</f>
        <v>45518</v>
      </c>
      <c r="B5439" s="528">
        <f>Electricity!E5475</f>
        <v>0.50000000000000011</v>
      </c>
      <c r="C5439" s="529">
        <f>Electricity!F5475</f>
        <v>0</v>
      </c>
      <c r="D5439" s="529">
        <f>Electricity!I5475</f>
        <v>0</v>
      </c>
      <c r="E5439" s="531" t="str">
        <f t="shared" si="173"/>
        <v>08/14/2024 12:00:00 PM</v>
      </c>
      <c r="F5439" s="530" t="str">
        <f t="shared" si="172"/>
        <v>Aug</v>
      </c>
    </row>
    <row r="5440" spans="1:6" x14ac:dyDescent="0.35">
      <c r="A5440" s="527">
        <f>Electricity!D5476</f>
        <v>45518</v>
      </c>
      <c r="B5440" s="528">
        <f>Electricity!E5476</f>
        <v>0.54166666666666674</v>
      </c>
      <c r="C5440" s="529">
        <f>Electricity!F5476</f>
        <v>0</v>
      </c>
      <c r="D5440" s="529">
        <f>Electricity!I5476</f>
        <v>0</v>
      </c>
      <c r="E5440" s="531" t="str">
        <f t="shared" si="173"/>
        <v>08/14/2024 01:00:00 PM</v>
      </c>
      <c r="F5440" s="530" t="str">
        <f t="shared" si="172"/>
        <v>Aug</v>
      </c>
    </row>
    <row r="5441" spans="1:6" x14ac:dyDescent="0.35">
      <c r="A5441" s="527">
        <f>Electricity!D5477</f>
        <v>45518</v>
      </c>
      <c r="B5441" s="528">
        <f>Electricity!E5477</f>
        <v>0.58333333333333337</v>
      </c>
      <c r="C5441" s="529">
        <f>Electricity!F5477</f>
        <v>0</v>
      </c>
      <c r="D5441" s="529">
        <f>Electricity!I5477</f>
        <v>0</v>
      </c>
      <c r="E5441" s="531" t="str">
        <f t="shared" si="173"/>
        <v>08/14/2024 02:00:00 PM</v>
      </c>
      <c r="F5441" s="530" t="str">
        <f t="shared" si="172"/>
        <v>Aug</v>
      </c>
    </row>
    <row r="5442" spans="1:6" x14ac:dyDescent="0.35">
      <c r="A5442" s="527">
        <f>Electricity!D5478</f>
        <v>45518</v>
      </c>
      <c r="B5442" s="528">
        <f>Electricity!E5478</f>
        <v>0.62500000000000011</v>
      </c>
      <c r="C5442" s="529">
        <f>Electricity!F5478</f>
        <v>0</v>
      </c>
      <c r="D5442" s="529">
        <f>Electricity!I5478</f>
        <v>0</v>
      </c>
      <c r="E5442" s="531" t="str">
        <f t="shared" si="173"/>
        <v>08/14/2024 03:00:00 PM</v>
      </c>
      <c r="F5442" s="530" t="str">
        <f t="shared" si="172"/>
        <v>Aug</v>
      </c>
    </row>
    <row r="5443" spans="1:6" x14ac:dyDescent="0.35">
      <c r="A5443" s="527">
        <f>Electricity!D5479</f>
        <v>45518</v>
      </c>
      <c r="B5443" s="528">
        <f>Electricity!E5479</f>
        <v>0.66666666666666674</v>
      </c>
      <c r="C5443" s="529">
        <f>Electricity!F5479</f>
        <v>0</v>
      </c>
      <c r="D5443" s="529">
        <f>Electricity!I5479</f>
        <v>0</v>
      </c>
      <c r="E5443" s="531" t="str">
        <f t="shared" si="173"/>
        <v>08/14/2024 04:00:00 PM</v>
      </c>
      <c r="F5443" s="530" t="str">
        <f t="shared" ref="F5443:F5506" si="174">TEXT(A5443,"mmm")</f>
        <v>Aug</v>
      </c>
    </row>
    <row r="5444" spans="1:6" x14ac:dyDescent="0.35">
      <c r="A5444" s="527">
        <f>Electricity!D5480</f>
        <v>45518</v>
      </c>
      <c r="B5444" s="528">
        <f>Electricity!E5480</f>
        <v>0.70833333333333337</v>
      </c>
      <c r="C5444" s="529">
        <f>Electricity!F5480</f>
        <v>0</v>
      </c>
      <c r="D5444" s="529">
        <f>Electricity!I5480</f>
        <v>0</v>
      </c>
      <c r="E5444" s="531" t="str">
        <f t="shared" si="173"/>
        <v>08/14/2024 05:00:00 PM</v>
      </c>
      <c r="F5444" s="530" t="str">
        <f t="shared" si="174"/>
        <v>Aug</v>
      </c>
    </row>
    <row r="5445" spans="1:6" x14ac:dyDescent="0.35">
      <c r="A5445" s="527">
        <f>Electricity!D5481</f>
        <v>45518</v>
      </c>
      <c r="B5445" s="528">
        <f>Electricity!E5481</f>
        <v>0.75000000000000011</v>
      </c>
      <c r="C5445" s="529">
        <f>Electricity!F5481</f>
        <v>0</v>
      </c>
      <c r="D5445" s="529">
        <f>Electricity!I5481</f>
        <v>0</v>
      </c>
      <c r="E5445" s="531" t="str">
        <f t="shared" si="173"/>
        <v>08/14/2024 06:00:00 PM</v>
      </c>
      <c r="F5445" s="530" t="str">
        <f t="shared" si="174"/>
        <v>Aug</v>
      </c>
    </row>
    <row r="5446" spans="1:6" x14ac:dyDescent="0.35">
      <c r="A5446" s="527">
        <f>Electricity!D5482</f>
        <v>45518</v>
      </c>
      <c r="B5446" s="528">
        <f>Electricity!E5482</f>
        <v>0.79166666666666674</v>
      </c>
      <c r="C5446" s="529">
        <f>Electricity!F5482</f>
        <v>0</v>
      </c>
      <c r="D5446" s="529">
        <f>Electricity!I5482</f>
        <v>0</v>
      </c>
      <c r="E5446" s="531" t="str">
        <f t="shared" si="173"/>
        <v>08/14/2024 07:00:00 PM</v>
      </c>
      <c r="F5446" s="530" t="str">
        <f t="shared" si="174"/>
        <v>Aug</v>
      </c>
    </row>
    <row r="5447" spans="1:6" x14ac:dyDescent="0.35">
      <c r="A5447" s="527">
        <f>Electricity!D5483</f>
        <v>45518</v>
      </c>
      <c r="B5447" s="528">
        <f>Electricity!E5483</f>
        <v>0.83333333333333337</v>
      </c>
      <c r="C5447" s="529">
        <f>Electricity!F5483</f>
        <v>0</v>
      </c>
      <c r="D5447" s="529">
        <f>Electricity!I5483</f>
        <v>0</v>
      </c>
      <c r="E5447" s="531" t="str">
        <f t="shared" si="173"/>
        <v>08/14/2024 08:00:00 PM</v>
      </c>
      <c r="F5447" s="530" t="str">
        <f t="shared" si="174"/>
        <v>Aug</v>
      </c>
    </row>
    <row r="5448" spans="1:6" x14ac:dyDescent="0.35">
      <c r="A5448" s="527">
        <f>Electricity!D5484</f>
        <v>45518</v>
      </c>
      <c r="B5448" s="528">
        <f>Electricity!E5484</f>
        <v>0.87500000000000011</v>
      </c>
      <c r="C5448" s="529">
        <f>Electricity!F5484</f>
        <v>0</v>
      </c>
      <c r="D5448" s="529">
        <f>Electricity!I5484</f>
        <v>0</v>
      </c>
      <c r="E5448" s="531" t="str">
        <f t="shared" si="173"/>
        <v>08/14/2024 09:00:00 PM</v>
      </c>
      <c r="F5448" s="530" t="str">
        <f t="shared" si="174"/>
        <v>Aug</v>
      </c>
    </row>
    <row r="5449" spans="1:6" x14ac:dyDescent="0.35">
      <c r="A5449" s="527">
        <f>Electricity!D5485</f>
        <v>45518</v>
      </c>
      <c r="B5449" s="528">
        <f>Electricity!E5485</f>
        <v>0.91666666666666674</v>
      </c>
      <c r="C5449" s="529">
        <f>Electricity!F5485</f>
        <v>0</v>
      </c>
      <c r="D5449" s="529">
        <f>Electricity!I5485</f>
        <v>0</v>
      </c>
      <c r="E5449" s="531" t="str">
        <f t="shared" si="173"/>
        <v>08/14/2024 10:00:00 PM</v>
      </c>
      <c r="F5449" s="530" t="str">
        <f t="shared" si="174"/>
        <v>Aug</v>
      </c>
    </row>
    <row r="5450" spans="1:6" x14ac:dyDescent="0.35">
      <c r="A5450" s="527">
        <f>Electricity!D5486</f>
        <v>45518</v>
      </c>
      <c r="B5450" s="528">
        <f>Electricity!E5486</f>
        <v>0.95833333333333337</v>
      </c>
      <c r="C5450" s="529">
        <f>Electricity!F5486</f>
        <v>0</v>
      </c>
      <c r="D5450" s="529">
        <f>Electricity!I5486</f>
        <v>0</v>
      </c>
      <c r="E5450" s="531" t="str">
        <f t="shared" si="173"/>
        <v>08/14/2024 11:00:00 PM</v>
      </c>
      <c r="F5450" s="530" t="str">
        <f t="shared" si="174"/>
        <v>Aug</v>
      </c>
    </row>
    <row r="5451" spans="1:6" x14ac:dyDescent="0.35">
      <c r="A5451" s="527">
        <f>Electricity!D5487</f>
        <v>45519</v>
      </c>
      <c r="B5451" s="528">
        <f>Electricity!E5487</f>
        <v>3.1225022567582528E-17</v>
      </c>
      <c r="C5451" s="529">
        <f>Electricity!F5487</f>
        <v>0</v>
      </c>
      <c r="D5451" s="529">
        <f>Electricity!I5487</f>
        <v>0</v>
      </c>
      <c r="E5451" s="531" t="str">
        <f t="shared" si="173"/>
        <v>08/15/2024 12:00:00 AM</v>
      </c>
      <c r="F5451" s="530" t="str">
        <f t="shared" si="174"/>
        <v>Aug</v>
      </c>
    </row>
    <row r="5452" spans="1:6" x14ac:dyDescent="0.35">
      <c r="A5452" s="527">
        <f>Electricity!D5488</f>
        <v>45519</v>
      </c>
      <c r="B5452" s="528">
        <f>Electricity!E5488</f>
        <v>4.1666666666666699E-2</v>
      </c>
      <c r="C5452" s="529">
        <f>Electricity!F5488</f>
        <v>0</v>
      </c>
      <c r="D5452" s="529">
        <f>Electricity!I5488</f>
        <v>0</v>
      </c>
      <c r="E5452" s="531" t="str">
        <f t="shared" si="173"/>
        <v>08/15/2024 01:00:00 AM</v>
      </c>
      <c r="F5452" s="530" t="str">
        <f t="shared" si="174"/>
        <v>Aug</v>
      </c>
    </row>
    <row r="5453" spans="1:6" x14ac:dyDescent="0.35">
      <c r="A5453" s="527">
        <f>Electricity!D5489</f>
        <v>45519</v>
      </c>
      <c r="B5453" s="528">
        <f>Electricity!E5489</f>
        <v>8.333333333333337E-2</v>
      </c>
      <c r="C5453" s="529">
        <f>Electricity!F5489</f>
        <v>0</v>
      </c>
      <c r="D5453" s="529">
        <f>Electricity!I5489</f>
        <v>0</v>
      </c>
      <c r="E5453" s="531" t="str">
        <f t="shared" si="173"/>
        <v>08/15/2024 02:00:00 AM</v>
      </c>
      <c r="F5453" s="530" t="str">
        <f t="shared" si="174"/>
        <v>Aug</v>
      </c>
    </row>
    <row r="5454" spans="1:6" x14ac:dyDescent="0.35">
      <c r="A5454" s="527">
        <f>Electricity!D5490</f>
        <v>45519</v>
      </c>
      <c r="B5454" s="528">
        <f>Electricity!E5490</f>
        <v>0.12500000000000006</v>
      </c>
      <c r="C5454" s="529">
        <f>Electricity!F5490</f>
        <v>0</v>
      </c>
      <c r="D5454" s="529">
        <f>Electricity!I5490</f>
        <v>0</v>
      </c>
      <c r="E5454" s="531" t="str">
        <f t="shared" si="173"/>
        <v>08/15/2024 03:00:00 AM</v>
      </c>
      <c r="F5454" s="530" t="str">
        <f t="shared" si="174"/>
        <v>Aug</v>
      </c>
    </row>
    <row r="5455" spans="1:6" x14ac:dyDescent="0.35">
      <c r="A5455" s="527">
        <f>Electricity!D5491</f>
        <v>45519</v>
      </c>
      <c r="B5455" s="528">
        <f>Electricity!E5491</f>
        <v>0.16666666666666669</v>
      </c>
      <c r="C5455" s="529">
        <f>Electricity!F5491</f>
        <v>0</v>
      </c>
      <c r="D5455" s="529">
        <f>Electricity!I5491</f>
        <v>0</v>
      </c>
      <c r="E5455" s="531" t="str">
        <f t="shared" si="173"/>
        <v>08/15/2024 04:00:00 AM</v>
      </c>
      <c r="F5455" s="530" t="str">
        <f t="shared" si="174"/>
        <v>Aug</v>
      </c>
    </row>
    <row r="5456" spans="1:6" x14ac:dyDescent="0.35">
      <c r="A5456" s="527">
        <f>Electricity!D5492</f>
        <v>45519</v>
      </c>
      <c r="B5456" s="528">
        <f>Electricity!E5492</f>
        <v>0.20833333333333337</v>
      </c>
      <c r="C5456" s="529">
        <f>Electricity!F5492</f>
        <v>0</v>
      </c>
      <c r="D5456" s="529">
        <f>Electricity!I5492</f>
        <v>0</v>
      </c>
      <c r="E5456" s="531" t="str">
        <f t="shared" si="173"/>
        <v>08/15/2024 05:00:00 AM</v>
      </c>
      <c r="F5456" s="530" t="str">
        <f t="shared" si="174"/>
        <v>Aug</v>
      </c>
    </row>
    <row r="5457" spans="1:6" x14ac:dyDescent="0.35">
      <c r="A5457" s="527">
        <f>Electricity!D5493</f>
        <v>45519</v>
      </c>
      <c r="B5457" s="528">
        <f>Electricity!E5493</f>
        <v>0.25</v>
      </c>
      <c r="C5457" s="529">
        <f>Electricity!F5493</f>
        <v>0</v>
      </c>
      <c r="D5457" s="529">
        <f>Electricity!I5493</f>
        <v>0</v>
      </c>
      <c r="E5457" s="531" t="str">
        <f t="shared" si="173"/>
        <v>08/15/2024 06:00:00 AM</v>
      </c>
      <c r="F5457" s="530" t="str">
        <f t="shared" si="174"/>
        <v>Aug</v>
      </c>
    </row>
    <row r="5458" spans="1:6" x14ac:dyDescent="0.35">
      <c r="A5458" s="527">
        <f>Electricity!D5494</f>
        <v>45519</v>
      </c>
      <c r="B5458" s="528">
        <f>Electricity!E5494</f>
        <v>0.29166666666666669</v>
      </c>
      <c r="C5458" s="529">
        <f>Electricity!F5494</f>
        <v>0</v>
      </c>
      <c r="D5458" s="529">
        <f>Electricity!I5494</f>
        <v>0</v>
      </c>
      <c r="E5458" s="531" t="str">
        <f t="shared" si="173"/>
        <v>08/15/2024 07:00:00 AM</v>
      </c>
      <c r="F5458" s="530" t="str">
        <f t="shared" si="174"/>
        <v>Aug</v>
      </c>
    </row>
    <row r="5459" spans="1:6" x14ac:dyDescent="0.35">
      <c r="A5459" s="527">
        <f>Electricity!D5495</f>
        <v>45519</v>
      </c>
      <c r="B5459" s="528">
        <f>Electricity!E5495</f>
        <v>0.33333333333333337</v>
      </c>
      <c r="C5459" s="529">
        <f>Electricity!F5495</f>
        <v>0</v>
      </c>
      <c r="D5459" s="529">
        <f>Electricity!I5495</f>
        <v>0</v>
      </c>
      <c r="E5459" s="531" t="str">
        <f t="shared" si="173"/>
        <v>08/15/2024 08:00:00 AM</v>
      </c>
      <c r="F5459" s="530" t="str">
        <f t="shared" si="174"/>
        <v>Aug</v>
      </c>
    </row>
    <row r="5460" spans="1:6" x14ac:dyDescent="0.35">
      <c r="A5460" s="527">
        <f>Electricity!D5496</f>
        <v>45519</v>
      </c>
      <c r="B5460" s="528">
        <f>Electricity!E5496</f>
        <v>0.375</v>
      </c>
      <c r="C5460" s="529">
        <f>Electricity!F5496</f>
        <v>0</v>
      </c>
      <c r="D5460" s="529">
        <f>Electricity!I5496</f>
        <v>0</v>
      </c>
      <c r="E5460" s="531" t="str">
        <f t="shared" si="173"/>
        <v>08/15/2024 09:00:00 AM</v>
      </c>
      <c r="F5460" s="530" t="str">
        <f t="shared" si="174"/>
        <v>Aug</v>
      </c>
    </row>
    <row r="5461" spans="1:6" x14ac:dyDescent="0.35">
      <c r="A5461" s="527">
        <f>Electricity!D5497</f>
        <v>45519</v>
      </c>
      <c r="B5461" s="528">
        <f>Electricity!E5497</f>
        <v>0.41666666666666669</v>
      </c>
      <c r="C5461" s="529">
        <f>Electricity!F5497</f>
        <v>0</v>
      </c>
      <c r="D5461" s="529">
        <f>Electricity!I5497</f>
        <v>0</v>
      </c>
      <c r="E5461" s="531" t="str">
        <f t="shared" si="173"/>
        <v>08/15/2024 10:00:00 AM</v>
      </c>
      <c r="F5461" s="530" t="str">
        <f t="shared" si="174"/>
        <v>Aug</v>
      </c>
    </row>
    <row r="5462" spans="1:6" x14ac:dyDescent="0.35">
      <c r="A5462" s="527">
        <f>Electricity!D5498</f>
        <v>45519</v>
      </c>
      <c r="B5462" s="528">
        <f>Electricity!E5498</f>
        <v>0.45833333333333337</v>
      </c>
      <c r="C5462" s="529">
        <f>Electricity!F5498</f>
        <v>0</v>
      </c>
      <c r="D5462" s="529">
        <f>Electricity!I5498</f>
        <v>0</v>
      </c>
      <c r="E5462" s="531" t="str">
        <f t="shared" si="173"/>
        <v>08/15/2024 11:00:00 AM</v>
      </c>
      <c r="F5462" s="530" t="str">
        <f t="shared" si="174"/>
        <v>Aug</v>
      </c>
    </row>
    <row r="5463" spans="1:6" x14ac:dyDescent="0.35">
      <c r="A5463" s="527">
        <f>Electricity!D5499</f>
        <v>45519</v>
      </c>
      <c r="B5463" s="528">
        <f>Electricity!E5499</f>
        <v>0.50000000000000011</v>
      </c>
      <c r="C5463" s="529">
        <f>Electricity!F5499</f>
        <v>0</v>
      </c>
      <c r="D5463" s="529">
        <f>Electricity!I5499</f>
        <v>0</v>
      </c>
      <c r="E5463" s="531" t="str">
        <f t="shared" si="173"/>
        <v>08/15/2024 12:00:00 PM</v>
      </c>
      <c r="F5463" s="530" t="str">
        <f t="shared" si="174"/>
        <v>Aug</v>
      </c>
    </row>
    <row r="5464" spans="1:6" x14ac:dyDescent="0.35">
      <c r="A5464" s="527">
        <f>Electricity!D5500</f>
        <v>45519</v>
      </c>
      <c r="B5464" s="528">
        <f>Electricity!E5500</f>
        <v>0.54166666666666674</v>
      </c>
      <c r="C5464" s="529">
        <f>Electricity!F5500</f>
        <v>0</v>
      </c>
      <c r="D5464" s="529">
        <f>Electricity!I5500</f>
        <v>0</v>
      </c>
      <c r="E5464" s="531" t="str">
        <f t="shared" si="173"/>
        <v>08/15/2024 01:00:00 PM</v>
      </c>
      <c r="F5464" s="530" t="str">
        <f t="shared" si="174"/>
        <v>Aug</v>
      </c>
    </row>
    <row r="5465" spans="1:6" x14ac:dyDescent="0.35">
      <c r="A5465" s="527">
        <f>Electricity!D5501</f>
        <v>45519</v>
      </c>
      <c r="B5465" s="528">
        <f>Electricity!E5501</f>
        <v>0.58333333333333337</v>
      </c>
      <c r="C5465" s="529">
        <f>Electricity!F5501</f>
        <v>0</v>
      </c>
      <c r="D5465" s="529">
        <f>Electricity!I5501</f>
        <v>0</v>
      </c>
      <c r="E5465" s="531" t="str">
        <f t="shared" si="173"/>
        <v>08/15/2024 02:00:00 PM</v>
      </c>
      <c r="F5465" s="530" t="str">
        <f t="shared" si="174"/>
        <v>Aug</v>
      </c>
    </row>
    <row r="5466" spans="1:6" x14ac:dyDescent="0.35">
      <c r="A5466" s="527">
        <f>Electricity!D5502</f>
        <v>45519</v>
      </c>
      <c r="B5466" s="528">
        <f>Electricity!E5502</f>
        <v>0.62500000000000011</v>
      </c>
      <c r="C5466" s="529">
        <f>Electricity!F5502</f>
        <v>0</v>
      </c>
      <c r="D5466" s="529">
        <f>Electricity!I5502</f>
        <v>0</v>
      </c>
      <c r="E5466" s="531" t="str">
        <f t="shared" si="173"/>
        <v>08/15/2024 03:00:00 PM</v>
      </c>
      <c r="F5466" s="530" t="str">
        <f t="shared" si="174"/>
        <v>Aug</v>
      </c>
    </row>
    <row r="5467" spans="1:6" x14ac:dyDescent="0.35">
      <c r="A5467" s="527">
        <f>Electricity!D5503</f>
        <v>45519</v>
      </c>
      <c r="B5467" s="528">
        <f>Electricity!E5503</f>
        <v>0.66666666666666674</v>
      </c>
      <c r="C5467" s="529">
        <f>Electricity!F5503</f>
        <v>0</v>
      </c>
      <c r="D5467" s="529">
        <f>Electricity!I5503</f>
        <v>0</v>
      </c>
      <c r="E5467" s="531" t="str">
        <f t="shared" si="173"/>
        <v>08/15/2024 04:00:00 PM</v>
      </c>
      <c r="F5467" s="530" t="str">
        <f t="shared" si="174"/>
        <v>Aug</v>
      </c>
    </row>
    <row r="5468" spans="1:6" x14ac:dyDescent="0.35">
      <c r="A5468" s="527">
        <f>Electricity!D5504</f>
        <v>45519</v>
      </c>
      <c r="B5468" s="528">
        <f>Electricity!E5504</f>
        <v>0.70833333333333337</v>
      </c>
      <c r="C5468" s="529">
        <f>Electricity!F5504</f>
        <v>0</v>
      </c>
      <c r="D5468" s="529">
        <f>Electricity!I5504</f>
        <v>0</v>
      </c>
      <c r="E5468" s="531" t="str">
        <f t="shared" si="173"/>
        <v>08/15/2024 05:00:00 PM</v>
      </c>
      <c r="F5468" s="530" t="str">
        <f t="shared" si="174"/>
        <v>Aug</v>
      </c>
    </row>
    <row r="5469" spans="1:6" x14ac:dyDescent="0.35">
      <c r="A5469" s="527">
        <f>Electricity!D5505</f>
        <v>45519</v>
      </c>
      <c r="B5469" s="528">
        <f>Electricity!E5505</f>
        <v>0.75000000000000011</v>
      </c>
      <c r="C5469" s="529">
        <f>Electricity!F5505</f>
        <v>0</v>
      </c>
      <c r="D5469" s="529">
        <f>Electricity!I5505</f>
        <v>0</v>
      </c>
      <c r="E5469" s="531" t="str">
        <f t="shared" si="173"/>
        <v>08/15/2024 06:00:00 PM</v>
      </c>
      <c r="F5469" s="530" t="str">
        <f t="shared" si="174"/>
        <v>Aug</v>
      </c>
    </row>
    <row r="5470" spans="1:6" x14ac:dyDescent="0.35">
      <c r="A5470" s="527">
        <f>Electricity!D5506</f>
        <v>45519</v>
      </c>
      <c r="B5470" s="528">
        <f>Electricity!E5506</f>
        <v>0.79166666666666674</v>
      </c>
      <c r="C5470" s="529">
        <f>Electricity!F5506</f>
        <v>0</v>
      </c>
      <c r="D5470" s="529">
        <f>Electricity!I5506</f>
        <v>0</v>
      </c>
      <c r="E5470" s="531" t="str">
        <f t="shared" si="173"/>
        <v>08/15/2024 07:00:00 PM</v>
      </c>
      <c r="F5470" s="530" t="str">
        <f t="shared" si="174"/>
        <v>Aug</v>
      </c>
    </row>
    <row r="5471" spans="1:6" x14ac:dyDescent="0.35">
      <c r="A5471" s="527">
        <f>Electricity!D5507</f>
        <v>45519</v>
      </c>
      <c r="B5471" s="528">
        <f>Electricity!E5507</f>
        <v>0.83333333333333337</v>
      </c>
      <c r="C5471" s="529">
        <f>Electricity!F5507</f>
        <v>0</v>
      </c>
      <c r="D5471" s="529">
        <f>Electricity!I5507</f>
        <v>0</v>
      </c>
      <c r="E5471" s="531" t="str">
        <f t="shared" si="173"/>
        <v>08/15/2024 08:00:00 PM</v>
      </c>
      <c r="F5471" s="530" t="str">
        <f t="shared" si="174"/>
        <v>Aug</v>
      </c>
    </row>
    <row r="5472" spans="1:6" x14ac:dyDescent="0.35">
      <c r="A5472" s="527">
        <f>Electricity!D5508</f>
        <v>45519</v>
      </c>
      <c r="B5472" s="528">
        <f>Electricity!E5508</f>
        <v>0.87500000000000011</v>
      </c>
      <c r="C5472" s="529">
        <f>Electricity!F5508</f>
        <v>0</v>
      </c>
      <c r="D5472" s="529">
        <f>Electricity!I5508</f>
        <v>0</v>
      </c>
      <c r="E5472" s="531" t="str">
        <f t="shared" si="173"/>
        <v>08/15/2024 09:00:00 PM</v>
      </c>
      <c r="F5472" s="530" t="str">
        <f t="shared" si="174"/>
        <v>Aug</v>
      </c>
    </row>
    <row r="5473" spans="1:6" x14ac:dyDescent="0.35">
      <c r="A5473" s="527">
        <f>Electricity!D5509</f>
        <v>45519</v>
      </c>
      <c r="B5473" s="528">
        <f>Electricity!E5509</f>
        <v>0.91666666666666674</v>
      </c>
      <c r="C5473" s="529">
        <f>Electricity!F5509</f>
        <v>0</v>
      </c>
      <c r="D5473" s="529">
        <f>Electricity!I5509</f>
        <v>0</v>
      </c>
      <c r="E5473" s="531" t="str">
        <f t="shared" si="173"/>
        <v>08/15/2024 10:00:00 PM</v>
      </c>
      <c r="F5473" s="530" t="str">
        <f t="shared" si="174"/>
        <v>Aug</v>
      </c>
    </row>
    <row r="5474" spans="1:6" x14ac:dyDescent="0.35">
      <c r="A5474" s="527">
        <f>Electricity!D5510</f>
        <v>45519</v>
      </c>
      <c r="B5474" s="528">
        <f>Electricity!E5510</f>
        <v>0.95833333333333337</v>
      </c>
      <c r="C5474" s="529">
        <f>Electricity!F5510</f>
        <v>0</v>
      </c>
      <c r="D5474" s="529">
        <f>Electricity!I5510</f>
        <v>0</v>
      </c>
      <c r="E5474" s="531" t="str">
        <f t="shared" si="173"/>
        <v>08/15/2024 11:00:00 PM</v>
      </c>
      <c r="F5474" s="530" t="str">
        <f t="shared" si="174"/>
        <v>Aug</v>
      </c>
    </row>
    <row r="5475" spans="1:6" x14ac:dyDescent="0.35">
      <c r="A5475" s="527">
        <f>Electricity!D5511</f>
        <v>45520</v>
      </c>
      <c r="B5475" s="528">
        <f>Electricity!E5511</f>
        <v>3.1225022567582528E-17</v>
      </c>
      <c r="C5475" s="529">
        <f>Electricity!F5511</f>
        <v>0</v>
      </c>
      <c r="D5475" s="529">
        <f>Electricity!I5511</f>
        <v>0</v>
      </c>
      <c r="E5475" s="531" t="str">
        <f t="shared" si="173"/>
        <v>08/16/2024 12:00:00 AM</v>
      </c>
      <c r="F5475" s="530" t="str">
        <f t="shared" si="174"/>
        <v>Aug</v>
      </c>
    </row>
    <row r="5476" spans="1:6" x14ac:dyDescent="0.35">
      <c r="A5476" s="527">
        <f>Electricity!D5512</f>
        <v>45520</v>
      </c>
      <c r="B5476" s="528">
        <f>Electricity!E5512</f>
        <v>4.1666666666666699E-2</v>
      </c>
      <c r="C5476" s="529">
        <f>Electricity!F5512</f>
        <v>0</v>
      </c>
      <c r="D5476" s="529">
        <f>Electricity!I5512</f>
        <v>0</v>
      </c>
      <c r="E5476" s="531" t="str">
        <f t="shared" ref="E5476:E5539" si="175">CONCATENATE(TEXT(A5476,"mm/dd/yyyy")," ",TEXT(B5476,"hh:mm:ss AM/PM"))</f>
        <v>08/16/2024 01:00:00 AM</v>
      </c>
      <c r="F5476" s="530" t="str">
        <f t="shared" si="174"/>
        <v>Aug</v>
      </c>
    </row>
    <row r="5477" spans="1:6" x14ac:dyDescent="0.35">
      <c r="A5477" s="527">
        <f>Electricity!D5513</f>
        <v>45520</v>
      </c>
      <c r="B5477" s="528">
        <f>Electricity!E5513</f>
        <v>8.333333333333337E-2</v>
      </c>
      <c r="C5477" s="529">
        <f>Electricity!F5513</f>
        <v>0</v>
      </c>
      <c r="D5477" s="529">
        <f>Electricity!I5513</f>
        <v>0</v>
      </c>
      <c r="E5477" s="531" t="str">
        <f t="shared" si="175"/>
        <v>08/16/2024 02:00:00 AM</v>
      </c>
      <c r="F5477" s="530" t="str">
        <f t="shared" si="174"/>
        <v>Aug</v>
      </c>
    </row>
    <row r="5478" spans="1:6" x14ac:dyDescent="0.35">
      <c r="A5478" s="527">
        <f>Electricity!D5514</f>
        <v>45520</v>
      </c>
      <c r="B5478" s="528">
        <f>Electricity!E5514</f>
        <v>0.12500000000000006</v>
      </c>
      <c r="C5478" s="529">
        <f>Electricity!F5514</f>
        <v>0</v>
      </c>
      <c r="D5478" s="529">
        <f>Electricity!I5514</f>
        <v>0</v>
      </c>
      <c r="E5478" s="531" t="str">
        <f t="shared" si="175"/>
        <v>08/16/2024 03:00:00 AM</v>
      </c>
      <c r="F5478" s="530" t="str">
        <f t="shared" si="174"/>
        <v>Aug</v>
      </c>
    </row>
    <row r="5479" spans="1:6" x14ac:dyDescent="0.35">
      <c r="A5479" s="527">
        <f>Electricity!D5515</f>
        <v>45520</v>
      </c>
      <c r="B5479" s="528">
        <f>Electricity!E5515</f>
        <v>0.16666666666666669</v>
      </c>
      <c r="C5479" s="529">
        <f>Electricity!F5515</f>
        <v>0</v>
      </c>
      <c r="D5479" s="529">
        <f>Electricity!I5515</f>
        <v>0</v>
      </c>
      <c r="E5479" s="531" t="str">
        <f t="shared" si="175"/>
        <v>08/16/2024 04:00:00 AM</v>
      </c>
      <c r="F5479" s="530" t="str">
        <f t="shared" si="174"/>
        <v>Aug</v>
      </c>
    </row>
    <row r="5480" spans="1:6" x14ac:dyDescent="0.35">
      <c r="A5480" s="527">
        <f>Electricity!D5516</f>
        <v>45520</v>
      </c>
      <c r="B5480" s="528">
        <f>Electricity!E5516</f>
        <v>0.20833333333333337</v>
      </c>
      <c r="C5480" s="529">
        <f>Electricity!F5516</f>
        <v>0</v>
      </c>
      <c r="D5480" s="529">
        <f>Electricity!I5516</f>
        <v>0</v>
      </c>
      <c r="E5480" s="531" t="str">
        <f t="shared" si="175"/>
        <v>08/16/2024 05:00:00 AM</v>
      </c>
      <c r="F5480" s="530" t="str">
        <f t="shared" si="174"/>
        <v>Aug</v>
      </c>
    </row>
    <row r="5481" spans="1:6" x14ac:dyDescent="0.35">
      <c r="A5481" s="527">
        <f>Electricity!D5517</f>
        <v>45520</v>
      </c>
      <c r="B5481" s="528">
        <f>Electricity!E5517</f>
        <v>0.25</v>
      </c>
      <c r="C5481" s="529">
        <f>Electricity!F5517</f>
        <v>0</v>
      </c>
      <c r="D5481" s="529">
        <f>Electricity!I5517</f>
        <v>0</v>
      </c>
      <c r="E5481" s="531" t="str">
        <f t="shared" si="175"/>
        <v>08/16/2024 06:00:00 AM</v>
      </c>
      <c r="F5481" s="530" t="str">
        <f t="shared" si="174"/>
        <v>Aug</v>
      </c>
    </row>
    <row r="5482" spans="1:6" x14ac:dyDescent="0.35">
      <c r="A5482" s="527">
        <f>Electricity!D5518</f>
        <v>45520</v>
      </c>
      <c r="B5482" s="528">
        <f>Electricity!E5518</f>
        <v>0.29166666666666669</v>
      </c>
      <c r="C5482" s="529">
        <f>Electricity!F5518</f>
        <v>0</v>
      </c>
      <c r="D5482" s="529">
        <f>Electricity!I5518</f>
        <v>0</v>
      </c>
      <c r="E5482" s="531" t="str">
        <f t="shared" si="175"/>
        <v>08/16/2024 07:00:00 AM</v>
      </c>
      <c r="F5482" s="530" t="str">
        <f t="shared" si="174"/>
        <v>Aug</v>
      </c>
    </row>
    <row r="5483" spans="1:6" x14ac:dyDescent="0.35">
      <c r="A5483" s="527">
        <f>Electricity!D5519</f>
        <v>45520</v>
      </c>
      <c r="B5483" s="528">
        <f>Electricity!E5519</f>
        <v>0.33333333333333337</v>
      </c>
      <c r="C5483" s="529">
        <f>Electricity!F5519</f>
        <v>0</v>
      </c>
      <c r="D5483" s="529">
        <f>Electricity!I5519</f>
        <v>0</v>
      </c>
      <c r="E5483" s="531" t="str">
        <f t="shared" si="175"/>
        <v>08/16/2024 08:00:00 AM</v>
      </c>
      <c r="F5483" s="530" t="str">
        <f t="shared" si="174"/>
        <v>Aug</v>
      </c>
    </row>
    <row r="5484" spans="1:6" x14ac:dyDescent="0.35">
      <c r="A5484" s="527">
        <f>Electricity!D5520</f>
        <v>45520</v>
      </c>
      <c r="B5484" s="528">
        <f>Electricity!E5520</f>
        <v>0.375</v>
      </c>
      <c r="C5484" s="529">
        <f>Electricity!F5520</f>
        <v>0</v>
      </c>
      <c r="D5484" s="529">
        <f>Electricity!I5520</f>
        <v>0</v>
      </c>
      <c r="E5484" s="531" t="str">
        <f t="shared" si="175"/>
        <v>08/16/2024 09:00:00 AM</v>
      </c>
      <c r="F5484" s="530" t="str">
        <f t="shared" si="174"/>
        <v>Aug</v>
      </c>
    </row>
    <row r="5485" spans="1:6" x14ac:dyDescent="0.35">
      <c r="A5485" s="527">
        <f>Electricity!D5521</f>
        <v>45520</v>
      </c>
      <c r="B5485" s="528">
        <f>Electricity!E5521</f>
        <v>0.41666666666666669</v>
      </c>
      <c r="C5485" s="529">
        <f>Electricity!F5521</f>
        <v>0</v>
      </c>
      <c r="D5485" s="529">
        <f>Electricity!I5521</f>
        <v>0</v>
      </c>
      <c r="E5485" s="531" t="str">
        <f t="shared" si="175"/>
        <v>08/16/2024 10:00:00 AM</v>
      </c>
      <c r="F5485" s="530" t="str">
        <f t="shared" si="174"/>
        <v>Aug</v>
      </c>
    </row>
    <row r="5486" spans="1:6" x14ac:dyDescent="0.35">
      <c r="A5486" s="527">
        <f>Electricity!D5522</f>
        <v>45520</v>
      </c>
      <c r="B5486" s="528">
        <f>Electricity!E5522</f>
        <v>0.45833333333333337</v>
      </c>
      <c r="C5486" s="529">
        <f>Electricity!F5522</f>
        <v>0</v>
      </c>
      <c r="D5486" s="529">
        <f>Electricity!I5522</f>
        <v>0</v>
      </c>
      <c r="E5486" s="531" t="str">
        <f t="shared" si="175"/>
        <v>08/16/2024 11:00:00 AM</v>
      </c>
      <c r="F5486" s="530" t="str">
        <f t="shared" si="174"/>
        <v>Aug</v>
      </c>
    </row>
    <row r="5487" spans="1:6" x14ac:dyDescent="0.35">
      <c r="A5487" s="527">
        <f>Electricity!D5523</f>
        <v>45520</v>
      </c>
      <c r="B5487" s="528">
        <f>Electricity!E5523</f>
        <v>0.50000000000000011</v>
      </c>
      <c r="C5487" s="529">
        <f>Electricity!F5523</f>
        <v>0</v>
      </c>
      <c r="D5487" s="529">
        <f>Electricity!I5523</f>
        <v>0</v>
      </c>
      <c r="E5487" s="531" t="str">
        <f t="shared" si="175"/>
        <v>08/16/2024 12:00:00 PM</v>
      </c>
      <c r="F5487" s="530" t="str">
        <f t="shared" si="174"/>
        <v>Aug</v>
      </c>
    </row>
    <row r="5488" spans="1:6" x14ac:dyDescent="0.35">
      <c r="A5488" s="527">
        <f>Electricity!D5524</f>
        <v>45520</v>
      </c>
      <c r="B5488" s="528">
        <f>Electricity!E5524</f>
        <v>0.54166666666666674</v>
      </c>
      <c r="C5488" s="529">
        <f>Electricity!F5524</f>
        <v>0</v>
      </c>
      <c r="D5488" s="529">
        <f>Electricity!I5524</f>
        <v>0</v>
      </c>
      <c r="E5488" s="531" t="str">
        <f t="shared" si="175"/>
        <v>08/16/2024 01:00:00 PM</v>
      </c>
      <c r="F5488" s="530" t="str">
        <f t="shared" si="174"/>
        <v>Aug</v>
      </c>
    </row>
    <row r="5489" spans="1:6" x14ac:dyDescent="0.35">
      <c r="A5489" s="527">
        <f>Electricity!D5525</f>
        <v>45520</v>
      </c>
      <c r="B5489" s="528">
        <f>Electricity!E5525</f>
        <v>0.58333333333333337</v>
      </c>
      <c r="C5489" s="529">
        <f>Electricity!F5525</f>
        <v>0</v>
      </c>
      <c r="D5489" s="529">
        <f>Electricity!I5525</f>
        <v>0</v>
      </c>
      <c r="E5489" s="531" t="str">
        <f t="shared" si="175"/>
        <v>08/16/2024 02:00:00 PM</v>
      </c>
      <c r="F5489" s="530" t="str">
        <f t="shared" si="174"/>
        <v>Aug</v>
      </c>
    </row>
    <row r="5490" spans="1:6" x14ac:dyDescent="0.35">
      <c r="A5490" s="527">
        <f>Electricity!D5526</f>
        <v>45520</v>
      </c>
      <c r="B5490" s="528">
        <f>Electricity!E5526</f>
        <v>0.62500000000000011</v>
      </c>
      <c r="C5490" s="529">
        <f>Electricity!F5526</f>
        <v>0</v>
      </c>
      <c r="D5490" s="529">
        <f>Electricity!I5526</f>
        <v>0</v>
      </c>
      <c r="E5490" s="531" t="str">
        <f t="shared" si="175"/>
        <v>08/16/2024 03:00:00 PM</v>
      </c>
      <c r="F5490" s="530" t="str">
        <f t="shared" si="174"/>
        <v>Aug</v>
      </c>
    </row>
    <row r="5491" spans="1:6" x14ac:dyDescent="0.35">
      <c r="A5491" s="527">
        <f>Electricity!D5527</f>
        <v>45520</v>
      </c>
      <c r="B5491" s="528">
        <f>Electricity!E5527</f>
        <v>0.66666666666666674</v>
      </c>
      <c r="C5491" s="529">
        <f>Electricity!F5527</f>
        <v>0</v>
      </c>
      <c r="D5491" s="529">
        <f>Electricity!I5527</f>
        <v>0</v>
      </c>
      <c r="E5491" s="531" t="str">
        <f t="shared" si="175"/>
        <v>08/16/2024 04:00:00 PM</v>
      </c>
      <c r="F5491" s="530" t="str">
        <f t="shared" si="174"/>
        <v>Aug</v>
      </c>
    </row>
    <row r="5492" spans="1:6" x14ac:dyDescent="0.35">
      <c r="A5492" s="527">
        <f>Electricity!D5528</f>
        <v>45520</v>
      </c>
      <c r="B5492" s="528">
        <f>Electricity!E5528</f>
        <v>0.70833333333333337</v>
      </c>
      <c r="C5492" s="529">
        <f>Electricity!F5528</f>
        <v>0</v>
      </c>
      <c r="D5492" s="529">
        <f>Electricity!I5528</f>
        <v>0</v>
      </c>
      <c r="E5492" s="531" t="str">
        <f t="shared" si="175"/>
        <v>08/16/2024 05:00:00 PM</v>
      </c>
      <c r="F5492" s="530" t="str">
        <f t="shared" si="174"/>
        <v>Aug</v>
      </c>
    </row>
    <row r="5493" spans="1:6" x14ac:dyDescent="0.35">
      <c r="A5493" s="527">
        <f>Electricity!D5529</f>
        <v>45520</v>
      </c>
      <c r="B5493" s="528">
        <f>Electricity!E5529</f>
        <v>0.75000000000000011</v>
      </c>
      <c r="C5493" s="529">
        <f>Electricity!F5529</f>
        <v>0</v>
      </c>
      <c r="D5493" s="529">
        <f>Electricity!I5529</f>
        <v>0</v>
      </c>
      <c r="E5493" s="531" t="str">
        <f t="shared" si="175"/>
        <v>08/16/2024 06:00:00 PM</v>
      </c>
      <c r="F5493" s="530" t="str">
        <f t="shared" si="174"/>
        <v>Aug</v>
      </c>
    </row>
    <row r="5494" spans="1:6" x14ac:dyDescent="0.35">
      <c r="A5494" s="527">
        <f>Electricity!D5530</f>
        <v>45520</v>
      </c>
      <c r="B5494" s="528">
        <f>Electricity!E5530</f>
        <v>0.79166666666666674</v>
      </c>
      <c r="C5494" s="529">
        <f>Electricity!F5530</f>
        <v>0</v>
      </c>
      <c r="D5494" s="529">
        <f>Electricity!I5530</f>
        <v>0</v>
      </c>
      <c r="E5494" s="531" t="str">
        <f t="shared" si="175"/>
        <v>08/16/2024 07:00:00 PM</v>
      </c>
      <c r="F5494" s="530" t="str">
        <f t="shared" si="174"/>
        <v>Aug</v>
      </c>
    </row>
    <row r="5495" spans="1:6" x14ac:dyDescent="0.35">
      <c r="A5495" s="527">
        <f>Electricity!D5531</f>
        <v>45520</v>
      </c>
      <c r="B5495" s="528">
        <f>Electricity!E5531</f>
        <v>0.83333333333333337</v>
      </c>
      <c r="C5495" s="529">
        <f>Electricity!F5531</f>
        <v>0</v>
      </c>
      <c r="D5495" s="529">
        <f>Electricity!I5531</f>
        <v>0</v>
      </c>
      <c r="E5495" s="531" t="str">
        <f t="shared" si="175"/>
        <v>08/16/2024 08:00:00 PM</v>
      </c>
      <c r="F5495" s="530" t="str">
        <f t="shared" si="174"/>
        <v>Aug</v>
      </c>
    </row>
    <row r="5496" spans="1:6" x14ac:dyDescent="0.35">
      <c r="A5496" s="527">
        <f>Electricity!D5532</f>
        <v>45520</v>
      </c>
      <c r="B5496" s="528">
        <f>Electricity!E5532</f>
        <v>0.87500000000000011</v>
      </c>
      <c r="C5496" s="529">
        <f>Electricity!F5532</f>
        <v>0</v>
      </c>
      <c r="D5496" s="529">
        <f>Electricity!I5532</f>
        <v>0</v>
      </c>
      <c r="E5496" s="531" t="str">
        <f t="shared" si="175"/>
        <v>08/16/2024 09:00:00 PM</v>
      </c>
      <c r="F5496" s="530" t="str">
        <f t="shared" si="174"/>
        <v>Aug</v>
      </c>
    </row>
    <row r="5497" spans="1:6" x14ac:dyDescent="0.35">
      <c r="A5497" s="527">
        <f>Electricity!D5533</f>
        <v>45520</v>
      </c>
      <c r="B5497" s="528">
        <f>Electricity!E5533</f>
        <v>0.91666666666666674</v>
      </c>
      <c r="C5497" s="529">
        <f>Electricity!F5533</f>
        <v>0</v>
      </c>
      <c r="D5497" s="529">
        <f>Electricity!I5533</f>
        <v>0</v>
      </c>
      <c r="E5497" s="531" t="str">
        <f t="shared" si="175"/>
        <v>08/16/2024 10:00:00 PM</v>
      </c>
      <c r="F5497" s="530" t="str">
        <f t="shared" si="174"/>
        <v>Aug</v>
      </c>
    </row>
    <row r="5498" spans="1:6" x14ac:dyDescent="0.35">
      <c r="A5498" s="527">
        <f>Electricity!D5534</f>
        <v>45520</v>
      </c>
      <c r="B5498" s="528">
        <f>Electricity!E5534</f>
        <v>0.95833333333333337</v>
      </c>
      <c r="C5498" s="529">
        <f>Electricity!F5534</f>
        <v>0</v>
      </c>
      <c r="D5498" s="529">
        <f>Electricity!I5534</f>
        <v>0</v>
      </c>
      <c r="E5498" s="531" t="str">
        <f t="shared" si="175"/>
        <v>08/16/2024 11:00:00 PM</v>
      </c>
      <c r="F5498" s="530" t="str">
        <f t="shared" si="174"/>
        <v>Aug</v>
      </c>
    </row>
    <row r="5499" spans="1:6" x14ac:dyDescent="0.35">
      <c r="A5499" s="527">
        <f>Electricity!D5535</f>
        <v>45521</v>
      </c>
      <c r="B5499" s="528">
        <f>Electricity!E5535</f>
        <v>3.1225022567582528E-17</v>
      </c>
      <c r="C5499" s="529">
        <f>Electricity!F5535</f>
        <v>0</v>
      </c>
      <c r="D5499" s="529">
        <f>Electricity!I5535</f>
        <v>0</v>
      </c>
      <c r="E5499" s="531" t="str">
        <f t="shared" si="175"/>
        <v>08/17/2024 12:00:00 AM</v>
      </c>
      <c r="F5499" s="530" t="str">
        <f t="shared" si="174"/>
        <v>Aug</v>
      </c>
    </row>
    <row r="5500" spans="1:6" x14ac:dyDescent="0.35">
      <c r="A5500" s="527">
        <f>Electricity!D5536</f>
        <v>45521</v>
      </c>
      <c r="B5500" s="528">
        <f>Electricity!E5536</f>
        <v>4.1666666666666699E-2</v>
      </c>
      <c r="C5500" s="529">
        <f>Electricity!F5536</f>
        <v>0</v>
      </c>
      <c r="D5500" s="529">
        <f>Electricity!I5536</f>
        <v>0</v>
      </c>
      <c r="E5500" s="531" t="str">
        <f t="shared" si="175"/>
        <v>08/17/2024 01:00:00 AM</v>
      </c>
      <c r="F5500" s="530" t="str">
        <f t="shared" si="174"/>
        <v>Aug</v>
      </c>
    </row>
    <row r="5501" spans="1:6" x14ac:dyDescent="0.35">
      <c r="A5501" s="527">
        <f>Electricity!D5537</f>
        <v>45521</v>
      </c>
      <c r="B5501" s="528">
        <f>Electricity!E5537</f>
        <v>8.333333333333337E-2</v>
      </c>
      <c r="C5501" s="529">
        <f>Electricity!F5537</f>
        <v>0</v>
      </c>
      <c r="D5501" s="529">
        <f>Electricity!I5537</f>
        <v>0</v>
      </c>
      <c r="E5501" s="531" t="str">
        <f t="shared" si="175"/>
        <v>08/17/2024 02:00:00 AM</v>
      </c>
      <c r="F5501" s="530" t="str">
        <f t="shared" si="174"/>
        <v>Aug</v>
      </c>
    </row>
    <row r="5502" spans="1:6" x14ac:dyDescent="0.35">
      <c r="A5502" s="527">
        <f>Electricity!D5538</f>
        <v>45521</v>
      </c>
      <c r="B5502" s="528">
        <f>Electricity!E5538</f>
        <v>0.12500000000000006</v>
      </c>
      <c r="C5502" s="529">
        <f>Electricity!F5538</f>
        <v>0</v>
      </c>
      <c r="D5502" s="529">
        <f>Electricity!I5538</f>
        <v>0</v>
      </c>
      <c r="E5502" s="531" t="str">
        <f t="shared" si="175"/>
        <v>08/17/2024 03:00:00 AM</v>
      </c>
      <c r="F5502" s="530" t="str">
        <f t="shared" si="174"/>
        <v>Aug</v>
      </c>
    </row>
    <row r="5503" spans="1:6" x14ac:dyDescent="0.35">
      <c r="A5503" s="527">
        <f>Electricity!D5539</f>
        <v>45521</v>
      </c>
      <c r="B5503" s="528">
        <f>Electricity!E5539</f>
        <v>0.16666666666666669</v>
      </c>
      <c r="C5503" s="529">
        <f>Electricity!F5539</f>
        <v>0</v>
      </c>
      <c r="D5503" s="529">
        <f>Electricity!I5539</f>
        <v>0</v>
      </c>
      <c r="E5503" s="531" t="str">
        <f t="shared" si="175"/>
        <v>08/17/2024 04:00:00 AM</v>
      </c>
      <c r="F5503" s="530" t="str">
        <f t="shared" si="174"/>
        <v>Aug</v>
      </c>
    </row>
    <row r="5504" spans="1:6" x14ac:dyDescent="0.35">
      <c r="A5504" s="527">
        <f>Electricity!D5540</f>
        <v>45521</v>
      </c>
      <c r="B5504" s="528">
        <f>Electricity!E5540</f>
        <v>0.20833333333333337</v>
      </c>
      <c r="C5504" s="529">
        <f>Electricity!F5540</f>
        <v>0</v>
      </c>
      <c r="D5504" s="529">
        <f>Electricity!I5540</f>
        <v>0</v>
      </c>
      <c r="E5504" s="531" t="str">
        <f t="shared" si="175"/>
        <v>08/17/2024 05:00:00 AM</v>
      </c>
      <c r="F5504" s="530" t="str">
        <f t="shared" si="174"/>
        <v>Aug</v>
      </c>
    </row>
    <row r="5505" spans="1:6" x14ac:dyDescent="0.35">
      <c r="A5505" s="527">
        <f>Electricity!D5541</f>
        <v>45521</v>
      </c>
      <c r="B5505" s="528">
        <f>Electricity!E5541</f>
        <v>0.25</v>
      </c>
      <c r="C5505" s="529">
        <f>Electricity!F5541</f>
        <v>0</v>
      </c>
      <c r="D5505" s="529">
        <f>Electricity!I5541</f>
        <v>0</v>
      </c>
      <c r="E5505" s="531" t="str">
        <f t="shared" si="175"/>
        <v>08/17/2024 06:00:00 AM</v>
      </c>
      <c r="F5505" s="530" t="str">
        <f t="shared" si="174"/>
        <v>Aug</v>
      </c>
    </row>
    <row r="5506" spans="1:6" x14ac:dyDescent="0.35">
      <c r="A5506" s="527">
        <f>Electricity!D5542</f>
        <v>45521</v>
      </c>
      <c r="B5506" s="528">
        <f>Electricity!E5542</f>
        <v>0.29166666666666669</v>
      </c>
      <c r="C5506" s="529">
        <f>Electricity!F5542</f>
        <v>0</v>
      </c>
      <c r="D5506" s="529">
        <f>Electricity!I5542</f>
        <v>0</v>
      </c>
      <c r="E5506" s="531" t="str">
        <f t="shared" si="175"/>
        <v>08/17/2024 07:00:00 AM</v>
      </c>
      <c r="F5506" s="530" t="str">
        <f t="shared" si="174"/>
        <v>Aug</v>
      </c>
    </row>
    <row r="5507" spans="1:6" x14ac:dyDescent="0.35">
      <c r="A5507" s="527">
        <f>Electricity!D5543</f>
        <v>45521</v>
      </c>
      <c r="B5507" s="528">
        <f>Electricity!E5543</f>
        <v>0.33333333333333337</v>
      </c>
      <c r="C5507" s="529">
        <f>Electricity!F5543</f>
        <v>0</v>
      </c>
      <c r="D5507" s="529">
        <f>Electricity!I5543</f>
        <v>0</v>
      </c>
      <c r="E5507" s="531" t="str">
        <f t="shared" si="175"/>
        <v>08/17/2024 08:00:00 AM</v>
      </c>
      <c r="F5507" s="530" t="str">
        <f t="shared" ref="F5507:F5570" si="176">TEXT(A5507,"mmm")</f>
        <v>Aug</v>
      </c>
    </row>
    <row r="5508" spans="1:6" x14ac:dyDescent="0.35">
      <c r="A5508" s="527">
        <f>Electricity!D5544</f>
        <v>45521</v>
      </c>
      <c r="B5508" s="528">
        <f>Electricity!E5544</f>
        <v>0.375</v>
      </c>
      <c r="C5508" s="529">
        <f>Electricity!F5544</f>
        <v>0</v>
      </c>
      <c r="D5508" s="529">
        <f>Electricity!I5544</f>
        <v>0</v>
      </c>
      <c r="E5508" s="531" t="str">
        <f t="shared" si="175"/>
        <v>08/17/2024 09:00:00 AM</v>
      </c>
      <c r="F5508" s="530" t="str">
        <f t="shared" si="176"/>
        <v>Aug</v>
      </c>
    </row>
    <row r="5509" spans="1:6" x14ac:dyDescent="0.35">
      <c r="A5509" s="527">
        <f>Electricity!D5545</f>
        <v>45521</v>
      </c>
      <c r="B5509" s="528">
        <f>Electricity!E5545</f>
        <v>0.41666666666666669</v>
      </c>
      <c r="C5509" s="529">
        <f>Electricity!F5545</f>
        <v>0</v>
      </c>
      <c r="D5509" s="529">
        <f>Electricity!I5545</f>
        <v>0</v>
      </c>
      <c r="E5509" s="531" t="str">
        <f t="shared" si="175"/>
        <v>08/17/2024 10:00:00 AM</v>
      </c>
      <c r="F5509" s="530" t="str">
        <f t="shared" si="176"/>
        <v>Aug</v>
      </c>
    </row>
    <row r="5510" spans="1:6" x14ac:dyDescent="0.35">
      <c r="A5510" s="527">
        <f>Electricity!D5546</f>
        <v>45521</v>
      </c>
      <c r="B5510" s="528">
        <f>Electricity!E5546</f>
        <v>0.45833333333333337</v>
      </c>
      <c r="C5510" s="529">
        <f>Electricity!F5546</f>
        <v>0</v>
      </c>
      <c r="D5510" s="529">
        <f>Electricity!I5546</f>
        <v>0</v>
      </c>
      <c r="E5510" s="531" t="str">
        <f t="shared" si="175"/>
        <v>08/17/2024 11:00:00 AM</v>
      </c>
      <c r="F5510" s="530" t="str">
        <f t="shared" si="176"/>
        <v>Aug</v>
      </c>
    </row>
    <row r="5511" spans="1:6" x14ac:dyDescent="0.35">
      <c r="A5511" s="527">
        <f>Electricity!D5547</f>
        <v>45521</v>
      </c>
      <c r="B5511" s="528">
        <f>Electricity!E5547</f>
        <v>0.50000000000000011</v>
      </c>
      <c r="C5511" s="529">
        <f>Electricity!F5547</f>
        <v>0</v>
      </c>
      <c r="D5511" s="529">
        <f>Electricity!I5547</f>
        <v>0</v>
      </c>
      <c r="E5511" s="531" t="str">
        <f t="shared" si="175"/>
        <v>08/17/2024 12:00:00 PM</v>
      </c>
      <c r="F5511" s="530" t="str">
        <f t="shared" si="176"/>
        <v>Aug</v>
      </c>
    </row>
    <row r="5512" spans="1:6" x14ac:dyDescent="0.35">
      <c r="A5512" s="527">
        <f>Electricity!D5548</f>
        <v>45521</v>
      </c>
      <c r="B5512" s="528">
        <f>Electricity!E5548</f>
        <v>0.54166666666666674</v>
      </c>
      <c r="C5512" s="529">
        <f>Electricity!F5548</f>
        <v>0</v>
      </c>
      <c r="D5512" s="529">
        <f>Electricity!I5548</f>
        <v>0</v>
      </c>
      <c r="E5512" s="531" t="str">
        <f t="shared" si="175"/>
        <v>08/17/2024 01:00:00 PM</v>
      </c>
      <c r="F5512" s="530" t="str">
        <f t="shared" si="176"/>
        <v>Aug</v>
      </c>
    </row>
    <row r="5513" spans="1:6" x14ac:dyDescent="0.35">
      <c r="A5513" s="527">
        <f>Electricity!D5549</f>
        <v>45521</v>
      </c>
      <c r="B5513" s="528">
        <f>Electricity!E5549</f>
        <v>0.58333333333333337</v>
      </c>
      <c r="C5513" s="529">
        <f>Electricity!F5549</f>
        <v>0</v>
      </c>
      <c r="D5513" s="529">
        <f>Electricity!I5549</f>
        <v>0</v>
      </c>
      <c r="E5513" s="531" t="str">
        <f t="shared" si="175"/>
        <v>08/17/2024 02:00:00 PM</v>
      </c>
      <c r="F5513" s="530" t="str">
        <f t="shared" si="176"/>
        <v>Aug</v>
      </c>
    </row>
    <row r="5514" spans="1:6" x14ac:dyDescent="0.35">
      <c r="A5514" s="527">
        <f>Electricity!D5550</f>
        <v>45521</v>
      </c>
      <c r="B5514" s="528">
        <f>Electricity!E5550</f>
        <v>0.62500000000000011</v>
      </c>
      <c r="C5514" s="529">
        <f>Electricity!F5550</f>
        <v>0</v>
      </c>
      <c r="D5514" s="529">
        <f>Electricity!I5550</f>
        <v>0</v>
      </c>
      <c r="E5514" s="531" t="str">
        <f t="shared" si="175"/>
        <v>08/17/2024 03:00:00 PM</v>
      </c>
      <c r="F5514" s="530" t="str">
        <f t="shared" si="176"/>
        <v>Aug</v>
      </c>
    </row>
    <row r="5515" spans="1:6" x14ac:dyDescent="0.35">
      <c r="A5515" s="527">
        <f>Electricity!D5551</f>
        <v>45521</v>
      </c>
      <c r="B5515" s="528">
        <f>Electricity!E5551</f>
        <v>0.66666666666666674</v>
      </c>
      <c r="C5515" s="529">
        <f>Electricity!F5551</f>
        <v>0</v>
      </c>
      <c r="D5515" s="529">
        <f>Electricity!I5551</f>
        <v>0</v>
      </c>
      <c r="E5515" s="531" t="str">
        <f t="shared" si="175"/>
        <v>08/17/2024 04:00:00 PM</v>
      </c>
      <c r="F5515" s="530" t="str">
        <f t="shared" si="176"/>
        <v>Aug</v>
      </c>
    </row>
    <row r="5516" spans="1:6" x14ac:dyDescent="0.35">
      <c r="A5516" s="527">
        <f>Electricity!D5552</f>
        <v>45521</v>
      </c>
      <c r="B5516" s="528">
        <f>Electricity!E5552</f>
        <v>0.70833333333333337</v>
      </c>
      <c r="C5516" s="529">
        <f>Electricity!F5552</f>
        <v>0</v>
      </c>
      <c r="D5516" s="529">
        <f>Electricity!I5552</f>
        <v>0</v>
      </c>
      <c r="E5516" s="531" t="str">
        <f t="shared" si="175"/>
        <v>08/17/2024 05:00:00 PM</v>
      </c>
      <c r="F5516" s="530" t="str">
        <f t="shared" si="176"/>
        <v>Aug</v>
      </c>
    </row>
    <row r="5517" spans="1:6" x14ac:dyDescent="0.35">
      <c r="A5517" s="527">
        <f>Electricity!D5553</f>
        <v>45521</v>
      </c>
      <c r="B5517" s="528">
        <f>Electricity!E5553</f>
        <v>0.75000000000000011</v>
      </c>
      <c r="C5517" s="529">
        <f>Electricity!F5553</f>
        <v>0</v>
      </c>
      <c r="D5517" s="529">
        <f>Electricity!I5553</f>
        <v>0</v>
      </c>
      <c r="E5517" s="531" t="str">
        <f t="shared" si="175"/>
        <v>08/17/2024 06:00:00 PM</v>
      </c>
      <c r="F5517" s="530" t="str">
        <f t="shared" si="176"/>
        <v>Aug</v>
      </c>
    </row>
    <row r="5518" spans="1:6" x14ac:dyDescent="0.35">
      <c r="A5518" s="527">
        <f>Electricity!D5554</f>
        <v>45521</v>
      </c>
      <c r="B5518" s="528">
        <f>Electricity!E5554</f>
        <v>0.79166666666666674</v>
      </c>
      <c r="C5518" s="529">
        <f>Electricity!F5554</f>
        <v>0</v>
      </c>
      <c r="D5518" s="529">
        <f>Electricity!I5554</f>
        <v>0</v>
      </c>
      <c r="E5518" s="531" t="str">
        <f t="shared" si="175"/>
        <v>08/17/2024 07:00:00 PM</v>
      </c>
      <c r="F5518" s="530" t="str">
        <f t="shared" si="176"/>
        <v>Aug</v>
      </c>
    </row>
    <row r="5519" spans="1:6" x14ac:dyDescent="0.35">
      <c r="A5519" s="527">
        <f>Electricity!D5555</f>
        <v>45521</v>
      </c>
      <c r="B5519" s="528">
        <f>Electricity!E5555</f>
        <v>0.83333333333333337</v>
      </c>
      <c r="C5519" s="529">
        <f>Electricity!F5555</f>
        <v>0</v>
      </c>
      <c r="D5519" s="529">
        <f>Electricity!I5555</f>
        <v>0</v>
      </c>
      <c r="E5519" s="531" t="str">
        <f t="shared" si="175"/>
        <v>08/17/2024 08:00:00 PM</v>
      </c>
      <c r="F5519" s="530" t="str">
        <f t="shared" si="176"/>
        <v>Aug</v>
      </c>
    </row>
    <row r="5520" spans="1:6" x14ac:dyDescent="0.35">
      <c r="A5520" s="527">
        <f>Electricity!D5556</f>
        <v>45521</v>
      </c>
      <c r="B5520" s="528">
        <f>Electricity!E5556</f>
        <v>0.87500000000000011</v>
      </c>
      <c r="C5520" s="529">
        <f>Electricity!F5556</f>
        <v>0</v>
      </c>
      <c r="D5520" s="529">
        <f>Electricity!I5556</f>
        <v>0</v>
      </c>
      <c r="E5520" s="531" t="str">
        <f t="shared" si="175"/>
        <v>08/17/2024 09:00:00 PM</v>
      </c>
      <c r="F5520" s="530" t="str">
        <f t="shared" si="176"/>
        <v>Aug</v>
      </c>
    </row>
    <row r="5521" spans="1:6" x14ac:dyDescent="0.35">
      <c r="A5521" s="527">
        <f>Electricity!D5557</f>
        <v>45521</v>
      </c>
      <c r="B5521" s="528">
        <f>Electricity!E5557</f>
        <v>0.91666666666666674</v>
      </c>
      <c r="C5521" s="529">
        <f>Electricity!F5557</f>
        <v>0</v>
      </c>
      <c r="D5521" s="529">
        <f>Electricity!I5557</f>
        <v>0</v>
      </c>
      <c r="E5521" s="531" t="str">
        <f t="shared" si="175"/>
        <v>08/17/2024 10:00:00 PM</v>
      </c>
      <c r="F5521" s="530" t="str">
        <f t="shared" si="176"/>
        <v>Aug</v>
      </c>
    </row>
    <row r="5522" spans="1:6" x14ac:dyDescent="0.35">
      <c r="A5522" s="527">
        <f>Electricity!D5558</f>
        <v>45521</v>
      </c>
      <c r="B5522" s="528">
        <f>Electricity!E5558</f>
        <v>0.95833333333333337</v>
      </c>
      <c r="C5522" s="529">
        <f>Electricity!F5558</f>
        <v>0</v>
      </c>
      <c r="D5522" s="529">
        <f>Electricity!I5558</f>
        <v>0</v>
      </c>
      <c r="E5522" s="531" t="str">
        <f t="shared" si="175"/>
        <v>08/17/2024 11:00:00 PM</v>
      </c>
      <c r="F5522" s="530" t="str">
        <f t="shared" si="176"/>
        <v>Aug</v>
      </c>
    </row>
    <row r="5523" spans="1:6" x14ac:dyDescent="0.35">
      <c r="A5523" s="527">
        <f>Electricity!D5559</f>
        <v>45522</v>
      </c>
      <c r="B5523" s="528">
        <f>Electricity!E5559</f>
        <v>3.1225022567582528E-17</v>
      </c>
      <c r="C5523" s="529">
        <f>Electricity!F5559</f>
        <v>0</v>
      </c>
      <c r="D5523" s="529">
        <f>Electricity!I5559</f>
        <v>0</v>
      </c>
      <c r="E5523" s="531" t="str">
        <f t="shared" si="175"/>
        <v>08/18/2024 12:00:00 AM</v>
      </c>
      <c r="F5523" s="530" t="str">
        <f t="shared" si="176"/>
        <v>Aug</v>
      </c>
    </row>
    <row r="5524" spans="1:6" x14ac:dyDescent="0.35">
      <c r="A5524" s="527">
        <f>Electricity!D5560</f>
        <v>45522</v>
      </c>
      <c r="B5524" s="528">
        <f>Electricity!E5560</f>
        <v>4.1666666666666699E-2</v>
      </c>
      <c r="C5524" s="529">
        <f>Electricity!F5560</f>
        <v>0</v>
      </c>
      <c r="D5524" s="529">
        <f>Electricity!I5560</f>
        <v>0</v>
      </c>
      <c r="E5524" s="531" t="str">
        <f t="shared" si="175"/>
        <v>08/18/2024 01:00:00 AM</v>
      </c>
      <c r="F5524" s="530" t="str">
        <f t="shared" si="176"/>
        <v>Aug</v>
      </c>
    </row>
    <row r="5525" spans="1:6" x14ac:dyDescent="0.35">
      <c r="A5525" s="527">
        <f>Electricity!D5561</f>
        <v>45522</v>
      </c>
      <c r="B5525" s="528">
        <f>Electricity!E5561</f>
        <v>8.333333333333337E-2</v>
      </c>
      <c r="C5525" s="529">
        <f>Electricity!F5561</f>
        <v>0</v>
      </c>
      <c r="D5525" s="529">
        <f>Electricity!I5561</f>
        <v>0</v>
      </c>
      <c r="E5525" s="531" t="str">
        <f t="shared" si="175"/>
        <v>08/18/2024 02:00:00 AM</v>
      </c>
      <c r="F5525" s="530" t="str">
        <f t="shared" si="176"/>
        <v>Aug</v>
      </c>
    </row>
    <row r="5526" spans="1:6" x14ac:dyDescent="0.35">
      <c r="A5526" s="527">
        <f>Electricity!D5562</f>
        <v>45522</v>
      </c>
      <c r="B5526" s="528">
        <f>Electricity!E5562</f>
        <v>0.12500000000000006</v>
      </c>
      <c r="C5526" s="529">
        <f>Electricity!F5562</f>
        <v>0</v>
      </c>
      <c r="D5526" s="529">
        <f>Electricity!I5562</f>
        <v>0</v>
      </c>
      <c r="E5526" s="531" t="str">
        <f t="shared" si="175"/>
        <v>08/18/2024 03:00:00 AM</v>
      </c>
      <c r="F5526" s="530" t="str">
        <f t="shared" si="176"/>
        <v>Aug</v>
      </c>
    </row>
    <row r="5527" spans="1:6" x14ac:dyDescent="0.35">
      <c r="A5527" s="527">
        <f>Electricity!D5563</f>
        <v>45522</v>
      </c>
      <c r="B5527" s="528">
        <f>Electricity!E5563</f>
        <v>0.16666666666666669</v>
      </c>
      <c r="C5527" s="529">
        <f>Electricity!F5563</f>
        <v>0</v>
      </c>
      <c r="D5527" s="529">
        <f>Electricity!I5563</f>
        <v>0</v>
      </c>
      <c r="E5527" s="531" t="str">
        <f t="shared" si="175"/>
        <v>08/18/2024 04:00:00 AM</v>
      </c>
      <c r="F5527" s="530" t="str">
        <f t="shared" si="176"/>
        <v>Aug</v>
      </c>
    </row>
    <row r="5528" spans="1:6" x14ac:dyDescent="0.35">
      <c r="A5528" s="527">
        <f>Electricity!D5564</f>
        <v>45522</v>
      </c>
      <c r="B5528" s="528">
        <f>Electricity!E5564</f>
        <v>0.20833333333333337</v>
      </c>
      <c r="C5528" s="529">
        <f>Electricity!F5564</f>
        <v>0</v>
      </c>
      <c r="D5528" s="529">
        <f>Electricity!I5564</f>
        <v>0</v>
      </c>
      <c r="E5528" s="531" t="str">
        <f t="shared" si="175"/>
        <v>08/18/2024 05:00:00 AM</v>
      </c>
      <c r="F5528" s="530" t="str">
        <f t="shared" si="176"/>
        <v>Aug</v>
      </c>
    </row>
    <row r="5529" spans="1:6" x14ac:dyDescent="0.35">
      <c r="A5529" s="527">
        <f>Electricity!D5565</f>
        <v>45522</v>
      </c>
      <c r="B5529" s="528">
        <f>Electricity!E5565</f>
        <v>0.25</v>
      </c>
      <c r="C5529" s="529">
        <f>Electricity!F5565</f>
        <v>0</v>
      </c>
      <c r="D5529" s="529">
        <f>Electricity!I5565</f>
        <v>0</v>
      </c>
      <c r="E5529" s="531" t="str">
        <f t="shared" si="175"/>
        <v>08/18/2024 06:00:00 AM</v>
      </c>
      <c r="F5529" s="530" t="str">
        <f t="shared" si="176"/>
        <v>Aug</v>
      </c>
    </row>
    <row r="5530" spans="1:6" x14ac:dyDescent="0.35">
      <c r="A5530" s="527">
        <f>Electricity!D5566</f>
        <v>45522</v>
      </c>
      <c r="B5530" s="528">
        <f>Electricity!E5566</f>
        <v>0.29166666666666669</v>
      </c>
      <c r="C5530" s="529">
        <f>Electricity!F5566</f>
        <v>0</v>
      </c>
      <c r="D5530" s="529">
        <f>Electricity!I5566</f>
        <v>0</v>
      </c>
      <c r="E5530" s="531" t="str">
        <f t="shared" si="175"/>
        <v>08/18/2024 07:00:00 AM</v>
      </c>
      <c r="F5530" s="530" t="str">
        <f t="shared" si="176"/>
        <v>Aug</v>
      </c>
    </row>
    <row r="5531" spans="1:6" x14ac:dyDescent="0.35">
      <c r="A5531" s="527">
        <f>Electricity!D5567</f>
        <v>45522</v>
      </c>
      <c r="B5531" s="528">
        <f>Electricity!E5567</f>
        <v>0.33333333333333337</v>
      </c>
      <c r="C5531" s="529">
        <f>Electricity!F5567</f>
        <v>0</v>
      </c>
      <c r="D5531" s="529">
        <f>Electricity!I5567</f>
        <v>0</v>
      </c>
      <c r="E5531" s="531" t="str">
        <f t="shared" si="175"/>
        <v>08/18/2024 08:00:00 AM</v>
      </c>
      <c r="F5531" s="530" t="str">
        <f t="shared" si="176"/>
        <v>Aug</v>
      </c>
    </row>
    <row r="5532" spans="1:6" x14ac:dyDescent="0.35">
      <c r="A5532" s="527">
        <f>Electricity!D5568</f>
        <v>45522</v>
      </c>
      <c r="B5532" s="528">
        <f>Electricity!E5568</f>
        <v>0.375</v>
      </c>
      <c r="C5532" s="529">
        <f>Electricity!F5568</f>
        <v>0</v>
      </c>
      <c r="D5532" s="529">
        <f>Electricity!I5568</f>
        <v>0</v>
      </c>
      <c r="E5532" s="531" t="str">
        <f t="shared" si="175"/>
        <v>08/18/2024 09:00:00 AM</v>
      </c>
      <c r="F5532" s="530" t="str">
        <f t="shared" si="176"/>
        <v>Aug</v>
      </c>
    </row>
    <row r="5533" spans="1:6" x14ac:dyDescent="0.35">
      <c r="A5533" s="527">
        <f>Electricity!D5569</f>
        <v>45522</v>
      </c>
      <c r="B5533" s="528">
        <f>Electricity!E5569</f>
        <v>0.41666666666666669</v>
      </c>
      <c r="C5533" s="529">
        <f>Electricity!F5569</f>
        <v>0</v>
      </c>
      <c r="D5533" s="529">
        <f>Electricity!I5569</f>
        <v>0</v>
      </c>
      <c r="E5533" s="531" t="str">
        <f t="shared" si="175"/>
        <v>08/18/2024 10:00:00 AM</v>
      </c>
      <c r="F5533" s="530" t="str">
        <f t="shared" si="176"/>
        <v>Aug</v>
      </c>
    </row>
    <row r="5534" spans="1:6" x14ac:dyDescent="0.35">
      <c r="A5534" s="527">
        <f>Electricity!D5570</f>
        <v>45522</v>
      </c>
      <c r="B5534" s="528">
        <f>Electricity!E5570</f>
        <v>0.45833333333333337</v>
      </c>
      <c r="C5534" s="529">
        <f>Electricity!F5570</f>
        <v>0</v>
      </c>
      <c r="D5534" s="529">
        <f>Electricity!I5570</f>
        <v>0</v>
      </c>
      <c r="E5534" s="531" t="str">
        <f t="shared" si="175"/>
        <v>08/18/2024 11:00:00 AM</v>
      </c>
      <c r="F5534" s="530" t="str">
        <f t="shared" si="176"/>
        <v>Aug</v>
      </c>
    </row>
    <row r="5535" spans="1:6" x14ac:dyDescent="0.35">
      <c r="A5535" s="527">
        <f>Electricity!D5571</f>
        <v>45522</v>
      </c>
      <c r="B5535" s="528">
        <f>Electricity!E5571</f>
        <v>0.50000000000000011</v>
      </c>
      <c r="C5535" s="529">
        <f>Electricity!F5571</f>
        <v>0</v>
      </c>
      <c r="D5535" s="529">
        <f>Electricity!I5571</f>
        <v>0</v>
      </c>
      <c r="E5535" s="531" t="str">
        <f t="shared" si="175"/>
        <v>08/18/2024 12:00:00 PM</v>
      </c>
      <c r="F5535" s="530" t="str">
        <f t="shared" si="176"/>
        <v>Aug</v>
      </c>
    </row>
    <row r="5536" spans="1:6" x14ac:dyDescent="0.35">
      <c r="A5536" s="527">
        <f>Electricity!D5572</f>
        <v>45522</v>
      </c>
      <c r="B5536" s="528">
        <f>Electricity!E5572</f>
        <v>0.54166666666666674</v>
      </c>
      <c r="C5536" s="529">
        <f>Electricity!F5572</f>
        <v>0</v>
      </c>
      <c r="D5536" s="529">
        <f>Electricity!I5572</f>
        <v>0</v>
      </c>
      <c r="E5536" s="531" t="str">
        <f t="shared" si="175"/>
        <v>08/18/2024 01:00:00 PM</v>
      </c>
      <c r="F5536" s="530" t="str">
        <f t="shared" si="176"/>
        <v>Aug</v>
      </c>
    </row>
    <row r="5537" spans="1:6" x14ac:dyDescent="0.35">
      <c r="A5537" s="527">
        <f>Electricity!D5573</f>
        <v>45522</v>
      </c>
      <c r="B5537" s="528">
        <f>Electricity!E5573</f>
        <v>0.58333333333333337</v>
      </c>
      <c r="C5537" s="529">
        <f>Electricity!F5573</f>
        <v>0</v>
      </c>
      <c r="D5537" s="529">
        <f>Electricity!I5573</f>
        <v>0</v>
      </c>
      <c r="E5537" s="531" t="str">
        <f t="shared" si="175"/>
        <v>08/18/2024 02:00:00 PM</v>
      </c>
      <c r="F5537" s="530" t="str">
        <f t="shared" si="176"/>
        <v>Aug</v>
      </c>
    </row>
    <row r="5538" spans="1:6" x14ac:dyDescent="0.35">
      <c r="A5538" s="527">
        <f>Electricity!D5574</f>
        <v>45522</v>
      </c>
      <c r="B5538" s="528">
        <f>Electricity!E5574</f>
        <v>0.62500000000000011</v>
      </c>
      <c r="C5538" s="529">
        <f>Electricity!F5574</f>
        <v>0</v>
      </c>
      <c r="D5538" s="529">
        <f>Electricity!I5574</f>
        <v>0</v>
      </c>
      <c r="E5538" s="531" t="str">
        <f t="shared" si="175"/>
        <v>08/18/2024 03:00:00 PM</v>
      </c>
      <c r="F5538" s="530" t="str">
        <f t="shared" si="176"/>
        <v>Aug</v>
      </c>
    </row>
    <row r="5539" spans="1:6" x14ac:dyDescent="0.35">
      <c r="A5539" s="527">
        <f>Electricity!D5575</f>
        <v>45522</v>
      </c>
      <c r="B5539" s="528">
        <f>Electricity!E5575</f>
        <v>0.66666666666666674</v>
      </c>
      <c r="C5539" s="529">
        <f>Electricity!F5575</f>
        <v>0</v>
      </c>
      <c r="D5539" s="529">
        <f>Electricity!I5575</f>
        <v>0</v>
      </c>
      <c r="E5539" s="531" t="str">
        <f t="shared" si="175"/>
        <v>08/18/2024 04:00:00 PM</v>
      </c>
      <c r="F5539" s="530" t="str">
        <f t="shared" si="176"/>
        <v>Aug</v>
      </c>
    </row>
    <row r="5540" spans="1:6" x14ac:dyDescent="0.35">
      <c r="A5540" s="527">
        <f>Electricity!D5576</f>
        <v>45522</v>
      </c>
      <c r="B5540" s="528">
        <f>Electricity!E5576</f>
        <v>0.70833333333333337</v>
      </c>
      <c r="C5540" s="529">
        <f>Electricity!F5576</f>
        <v>0</v>
      </c>
      <c r="D5540" s="529">
        <f>Electricity!I5576</f>
        <v>0</v>
      </c>
      <c r="E5540" s="531" t="str">
        <f t="shared" ref="E5540:E5603" si="177">CONCATENATE(TEXT(A5540,"mm/dd/yyyy")," ",TEXT(B5540,"hh:mm:ss AM/PM"))</f>
        <v>08/18/2024 05:00:00 PM</v>
      </c>
      <c r="F5540" s="530" t="str">
        <f t="shared" si="176"/>
        <v>Aug</v>
      </c>
    </row>
    <row r="5541" spans="1:6" x14ac:dyDescent="0.35">
      <c r="A5541" s="527">
        <f>Electricity!D5577</f>
        <v>45522</v>
      </c>
      <c r="B5541" s="528">
        <f>Electricity!E5577</f>
        <v>0.75000000000000011</v>
      </c>
      <c r="C5541" s="529">
        <f>Electricity!F5577</f>
        <v>0</v>
      </c>
      <c r="D5541" s="529">
        <f>Electricity!I5577</f>
        <v>0</v>
      </c>
      <c r="E5541" s="531" t="str">
        <f t="shared" si="177"/>
        <v>08/18/2024 06:00:00 PM</v>
      </c>
      <c r="F5541" s="530" t="str">
        <f t="shared" si="176"/>
        <v>Aug</v>
      </c>
    </row>
    <row r="5542" spans="1:6" x14ac:dyDescent="0.35">
      <c r="A5542" s="527">
        <f>Electricity!D5578</f>
        <v>45522</v>
      </c>
      <c r="B5542" s="528">
        <f>Electricity!E5578</f>
        <v>0.79166666666666674</v>
      </c>
      <c r="C5542" s="529">
        <f>Electricity!F5578</f>
        <v>0</v>
      </c>
      <c r="D5542" s="529">
        <f>Electricity!I5578</f>
        <v>0</v>
      </c>
      <c r="E5542" s="531" t="str">
        <f t="shared" si="177"/>
        <v>08/18/2024 07:00:00 PM</v>
      </c>
      <c r="F5542" s="530" t="str">
        <f t="shared" si="176"/>
        <v>Aug</v>
      </c>
    </row>
    <row r="5543" spans="1:6" x14ac:dyDescent="0.35">
      <c r="A5543" s="527">
        <f>Electricity!D5579</f>
        <v>45522</v>
      </c>
      <c r="B5543" s="528">
        <f>Electricity!E5579</f>
        <v>0.83333333333333337</v>
      </c>
      <c r="C5543" s="529">
        <f>Electricity!F5579</f>
        <v>0</v>
      </c>
      <c r="D5543" s="529">
        <f>Electricity!I5579</f>
        <v>0</v>
      </c>
      <c r="E5543" s="531" t="str">
        <f t="shared" si="177"/>
        <v>08/18/2024 08:00:00 PM</v>
      </c>
      <c r="F5543" s="530" t="str">
        <f t="shared" si="176"/>
        <v>Aug</v>
      </c>
    </row>
    <row r="5544" spans="1:6" x14ac:dyDescent="0.35">
      <c r="A5544" s="527">
        <f>Electricity!D5580</f>
        <v>45522</v>
      </c>
      <c r="B5544" s="528">
        <f>Electricity!E5580</f>
        <v>0.87500000000000011</v>
      </c>
      <c r="C5544" s="529">
        <f>Electricity!F5580</f>
        <v>0</v>
      </c>
      <c r="D5544" s="529">
        <f>Electricity!I5580</f>
        <v>0</v>
      </c>
      <c r="E5544" s="531" t="str">
        <f t="shared" si="177"/>
        <v>08/18/2024 09:00:00 PM</v>
      </c>
      <c r="F5544" s="530" t="str">
        <f t="shared" si="176"/>
        <v>Aug</v>
      </c>
    </row>
    <row r="5545" spans="1:6" x14ac:dyDescent="0.35">
      <c r="A5545" s="527">
        <f>Electricity!D5581</f>
        <v>45522</v>
      </c>
      <c r="B5545" s="528">
        <f>Electricity!E5581</f>
        <v>0.91666666666666674</v>
      </c>
      <c r="C5545" s="529">
        <f>Electricity!F5581</f>
        <v>0</v>
      </c>
      <c r="D5545" s="529">
        <f>Electricity!I5581</f>
        <v>0</v>
      </c>
      <c r="E5545" s="531" t="str">
        <f t="shared" si="177"/>
        <v>08/18/2024 10:00:00 PM</v>
      </c>
      <c r="F5545" s="530" t="str">
        <f t="shared" si="176"/>
        <v>Aug</v>
      </c>
    </row>
    <row r="5546" spans="1:6" x14ac:dyDescent="0.35">
      <c r="A5546" s="527">
        <f>Electricity!D5582</f>
        <v>45522</v>
      </c>
      <c r="B5546" s="528">
        <f>Electricity!E5582</f>
        <v>0.95833333333333337</v>
      </c>
      <c r="C5546" s="529">
        <f>Electricity!F5582</f>
        <v>0</v>
      </c>
      <c r="D5546" s="529">
        <f>Electricity!I5582</f>
        <v>0</v>
      </c>
      <c r="E5546" s="531" t="str">
        <f t="shared" si="177"/>
        <v>08/18/2024 11:00:00 PM</v>
      </c>
      <c r="F5546" s="530" t="str">
        <f t="shared" si="176"/>
        <v>Aug</v>
      </c>
    </row>
    <row r="5547" spans="1:6" x14ac:dyDescent="0.35">
      <c r="A5547" s="527">
        <f>Electricity!D5583</f>
        <v>45523</v>
      </c>
      <c r="B5547" s="528">
        <f>Electricity!E5583</f>
        <v>3.1225022567582528E-17</v>
      </c>
      <c r="C5547" s="529">
        <f>Electricity!F5583</f>
        <v>0</v>
      </c>
      <c r="D5547" s="529">
        <f>Electricity!I5583</f>
        <v>0</v>
      </c>
      <c r="E5547" s="531" t="str">
        <f t="shared" si="177"/>
        <v>08/19/2024 12:00:00 AM</v>
      </c>
      <c r="F5547" s="530" t="str">
        <f t="shared" si="176"/>
        <v>Aug</v>
      </c>
    </row>
    <row r="5548" spans="1:6" x14ac:dyDescent="0.35">
      <c r="A5548" s="527">
        <f>Electricity!D5584</f>
        <v>45523</v>
      </c>
      <c r="B5548" s="528">
        <f>Electricity!E5584</f>
        <v>4.1666666666666699E-2</v>
      </c>
      <c r="C5548" s="529">
        <f>Electricity!F5584</f>
        <v>0</v>
      </c>
      <c r="D5548" s="529">
        <f>Electricity!I5584</f>
        <v>0</v>
      </c>
      <c r="E5548" s="531" t="str">
        <f t="shared" si="177"/>
        <v>08/19/2024 01:00:00 AM</v>
      </c>
      <c r="F5548" s="530" t="str">
        <f t="shared" si="176"/>
        <v>Aug</v>
      </c>
    </row>
    <row r="5549" spans="1:6" x14ac:dyDescent="0.35">
      <c r="A5549" s="527">
        <f>Electricity!D5585</f>
        <v>45523</v>
      </c>
      <c r="B5549" s="528">
        <f>Electricity!E5585</f>
        <v>8.333333333333337E-2</v>
      </c>
      <c r="C5549" s="529">
        <f>Electricity!F5585</f>
        <v>0</v>
      </c>
      <c r="D5549" s="529">
        <f>Electricity!I5585</f>
        <v>0</v>
      </c>
      <c r="E5549" s="531" t="str">
        <f t="shared" si="177"/>
        <v>08/19/2024 02:00:00 AM</v>
      </c>
      <c r="F5549" s="530" t="str">
        <f t="shared" si="176"/>
        <v>Aug</v>
      </c>
    </row>
    <row r="5550" spans="1:6" x14ac:dyDescent="0.35">
      <c r="A5550" s="527">
        <f>Electricity!D5586</f>
        <v>45523</v>
      </c>
      <c r="B5550" s="528">
        <f>Electricity!E5586</f>
        <v>0.12500000000000006</v>
      </c>
      <c r="C5550" s="529">
        <f>Electricity!F5586</f>
        <v>0</v>
      </c>
      <c r="D5550" s="529">
        <f>Electricity!I5586</f>
        <v>0</v>
      </c>
      <c r="E5550" s="531" t="str">
        <f t="shared" si="177"/>
        <v>08/19/2024 03:00:00 AM</v>
      </c>
      <c r="F5550" s="530" t="str">
        <f t="shared" si="176"/>
        <v>Aug</v>
      </c>
    </row>
    <row r="5551" spans="1:6" x14ac:dyDescent="0.35">
      <c r="A5551" s="527">
        <f>Electricity!D5587</f>
        <v>45523</v>
      </c>
      <c r="B5551" s="528">
        <f>Electricity!E5587</f>
        <v>0.16666666666666669</v>
      </c>
      <c r="C5551" s="529">
        <f>Electricity!F5587</f>
        <v>0</v>
      </c>
      <c r="D5551" s="529">
        <f>Electricity!I5587</f>
        <v>0</v>
      </c>
      <c r="E5551" s="531" t="str">
        <f t="shared" si="177"/>
        <v>08/19/2024 04:00:00 AM</v>
      </c>
      <c r="F5551" s="530" t="str">
        <f t="shared" si="176"/>
        <v>Aug</v>
      </c>
    </row>
    <row r="5552" spans="1:6" x14ac:dyDescent="0.35">
      <c r="A5552" s="527">
        <f>Electricity!D5588</f>
        <v>45523</v>
      </c>
      <c r="B5552" s="528">
        <f>Electricity!E5588</f>
        <v>0.20833333333333337</v>
      </c>
      <c r="C5552" s="529">
        <f>Electricity!F5588</f>
        <v>0</v>
      </c>
      <c r="D5552" s="529">
        <f>Electricity!I5588</f>
        <v>0</v>
      </c>
      <c r="E5552" s="531" t="str">
        <f t="shared" si="177"/>
        <v>08/19/2024 05:00:00 AM</v>
      </c>
      <c r="F5552" s="530" t="str">
        <f t="shared" si="176"/>
        <v>Aug</v>
      </c>
    </row>
    <row r="5553" spans="1:6" x14ac:dyDescent="0.35">
      <c r="A5553" s="527">
        <f>Electricity!D5589</f>
        <v>45523</v>
      </c>
      <c r="B5553" s="528">
        <f>Electricity!E5589</f>
        <v>0.25</v>
      </c>
      <c r="C5553" s="529">
        <f>Electricity!F5589</f>
        <v>0</v>
      </c>
      <c r="D5553" s="529">
        <f>Electricity!I5589</f>
        <v>0</v>
      </c>
      <c r="E5553" s="531" t="str">
        <f t="shared" si="177"/>
        <v>08/19/2024 06:00:00 AM</v>
      </c>
      <c r="F5553" s="530" t="str">
        <f t="shared" si="176"/>
        <v>Aug</v>
      </c>
    </row>
    <row r="5554" spans="1:6" x14ac:dyDescent="0.35">
      <c r="A5554" s="527">
        <f>Electricity!D5590</f>
        <v>45523</v>
      </c>
      <c r="B5554" s="528">
        <f>Electricity!E5590</f>
        <v>0.29166666666666669</v>
      </c>
      <c r="C5554" s="529">
        <f>Electricity!F5590</f>
        <v>0</v>
      </c>
      <c r="D5554" s="529">
        <f>Electricity!I5590</f>
        <v>0</v>
      </c>
      <c r="E5554" s="531" t="str">
        <f t="shared" si="177"/>
        <v>08/19/2024 07:00:00 AM</v>
      </c>
      <c r="F5554" s="530" t="str">
        <f t="shared" si="176"/>
        <v>Aug</v>
      </c>
    </row>
    <row r="5555" spans="1:6" x14ac:dyDescent="0.35">
      <c r="A5555" s="527">
        <f>Electricity!D5591</f>
        <v>45523</v>
      </c>
      <c r="B5555" s="528">
        <f>Electricity!E5591</f>
        <v>0.33333333333333337</v>
      </c>
      <c r="C5555" s="529">
        <f>Electricity!F5591</f>
        <v>0</v>
      </c>
      <c r="D5555" s="529">
        <f>Electricity!I5591</f>
        <v>0</v>
      </c>
      <c r="E5555" s="531" t="str">
        <f t="shared" si="177"/>
        <v>08/19/2024 08:00:00 AM</v>
      </c>
      <c r="F5555" s="530" t="str">
        <f t="shared" si="176"/>
        <v>Aug</v>
      </c>
    </row>
    <row r="5556" spans="1:6" x14ac:dyDescent="0.35">
      <c r="A5556" s="527">
        <f>Electricity!D5592</f>
        <v>45523</v>
      </c>
      <c r="B5556" s="528">
        <f>Electricity!E5592</f>
        <v>0.375</v>
      </c>
      <c r="C5556" s="529">
        <f>Electricity!F5592</f>
        <v>0</v>
      </c>
      <c r="D5556" s="529">
        <f>Electricity!I5592</f>
        <v>0</v>
      </c>
      <c r="E5556" s="531" t="str">
        <f t="shared" si="177"/>
        <v>08/19/2024 09:00:00 AM</v>
      </c>
      <c r="F5556" s="530" t="str">
        <f t="shared" si="176"/>
        <v>Aug</v>
      </c>
    </row>
    <row r="5557" spans="1:6" x14ac:dyDescent="0.35">
      <c r="A5557" s="527">
        <f>Electricity!D5593</f>
        <v>45523</v>
      </c>
      <c r="B5557" s="528">
        <f>Electricity!E5593</f>
        <v>0.41666666666666669</v>
      </c>
      <c r="C5557" s="529">
        <f>Electricity!F5593</f>
        <v>0</v>
      </c>
      <c r="D5557" s="529">
        <f>Electricity!I5593</f>
        <v>0</v>
      </c>
      <c r="E5557" s="531" t="str">
        <f t="shared" si="177"/>
        <v>08/19/2024 10:00:00 AM</v>
      </c>
      <c r="F5557" s="530" t="str">
        <f t="shared" si="176"/>
        <v>Aug</v>
      </c>
    </row>
    <row r="5558" spans="1:6" x14ac:dyDescent="0.35">
      <c r="A5558" s="527">
        <f>Electricity!D5594</f>
        <v>45523</v>
      </c>
      <c r="B5558" s="528">
        <f>Electricity!E5594</f>
        <v>0.45833333333333337</v>
      </c>
      <c r="C5558" s="529">
        <f>Electricity!F5594</f>
        <v>0</v>
      </c>
      <c r="D5558" s="529">
        <f>Electricity!I5594</f>
        <v>0</v>
      </c>
      <c r="E5558" s="531" t="str">
        <f t="shared" si="177"/>
        <v>08/19/2024 11:00:00 AM</v>
      </c>
      <c r="F5558" s="530" t="str">
        <f t="shared" si="176"/>
        <v>Aug</v>
      </c>
    </row>
    <row r="5559" spans="1:6" x14ac:dyDescent="0.35">
      <c r="A5559" s="527">
        <f>Electricity!D5595</f>
        <v>45523</v>
      </c>
      <c r="B5559" s="528">
        <f>Electricity!E5595</f>
        <v>0.50000000000000011</v>
      </c>
      <c r="C5559" s="529">
        <f>Electricity!F5595</f>
        <v>0</v>
      </c>
      <c r="D5559" s="529">
        <f>Electricity!I5595</f>
        <v>0</v>
      </c>
      <c r="E5559" s="531" t="str">
        <f t="shared" si="177"/>
        <v>08/19/2024 12:00:00 PM</v>
      </c>
      <c r="F5559" s="530" t="str">
        <f t="shared" si="176"/>
        <v>Aug</v>
      </c>
    </row>
    <row r="5560" spans="1:6" x14ac:dyDescent="0.35">
      <c r="A5560" s="527">
        <f>Electricity!D5596</f>
        <v>45523</v>
      </c>
      <c r="B5560" s="528">
        <f>Electricity!E5596</f>
        <v>0.54166666666666674</v>
      </c>
      <c r="C5560" s="529">
        <f>Electricity!F5596</f>
        <v>0</v>
      </c>
      <c r="D5560" s="529">
        <f>Electricity!I5596</f>
        <v>0</v>
      </c>
      <c r="E5560" s="531" t="str">
        <f t="shared" si="177"/>
        <v>08/19/2024 01:00:00 PM</v>
      </c>
      <c r="F5560" s="530" t="str">
        <f t="shared" si="176"/>
        <v>Aug</v>
      </c>
    </row>
    <row r="5561" spans="1:6" x14ac:dyDescent="0.35">
      <c r="A5561" s="527">
        <f>Electricity!D5597</f>
        <v>45523</v>
      </c>
      <c r="B5561" s="528">
        <f>Electricity!E5597</f>
        <v>0.58333333333333337</v>
      </c>
      <c r="C5561" s="529">
        <f>Electricity!F5597</f>
        <v>0</v>
      </c>
      <c r="D5561" s="529">
        <f>Electricity!I5597</f>
        <v>0</v>
      </c>
      <c r="E5561" s="531" t="str">
        <f t="shared" si="177"/>
        <v>08/19/2024 02:00:00 PM</v>
      </c>
      <c r="F5561" s="530" t="str">
        <f t="shared" si="176"/>
        <v>Aug</v>
      </c>
    </row>
    <row r="5562" spans="1:6" x14ac:dyDescent="0.35">
      <c r="A5562" s="527">
        <f>Electricity!D5598</f>
        <v>45523</v>
      </c>
      <c r="B5562" s="528">
        <f>Electricity!E5598</f>
        <v>0.62500000000000011</v>
      </c>
      <c r="C5562" s="529">
        <f>Electricity!F5598</f>
        <v>0</v>
      </c>
      <c r="D5562" s="529">
        <f>Electricity!I5598</f>
        <v>0</v>
      </c>
      <c r="E5562" s="531" t="str">
        <f t="shared" si="177"/>
        <v>08/19/2024 03:00:00 PM</v>
      </c>
      <c r="F5562" s="530" t="str">
        <f t="shared" si="176"/>
        <v>Aug</v>
      </c>
    </row>
    <row r="5563" spans="1:6" x14ac:dyDescent="0.35">
      <c r="A5563" s="527">
        <f>Electricity!D5599</f>
        <v>45523</v>
      </c>
      <c r="B5563" s="528">
        <f>Electricity!E5599</f>
        <v>0.66666666666666674</v>
      </c>
      <c r="C5563" s="529">
        <f>Electricity!F5599</f>
        <v>0</v>
      </c>
      <c r="D5563" s="529">
        <f>Electricity!I5599</f>
        <v>0</v>
      </c>
      <c r="E5563" s="531" t="str">
        <f t="shared" si="177"/>
        <v>08/19/2024 04:00:00 PM</v>
      </c>
      <c r="F5563" s="530" t="str">
        <f t="shared" si="176"/>
        <v>Aug</v>
      </c>
    </row>
    <row r="5564" spans="1:6" x14ac:dyDescent="0.35">
      <c r="A5564" s="527">
        <f>Electricity!D5600</f>
        <v>45523</v>
      </c>
      <c r="B5564" s="528">
        <f>Electricity!E5600</f>
        <v>0.70833333333333337</v>
      </c>
      <c r="C5564" s="529">
        <f>Electricity!F5600</f>
        <v>0</v>
      </c>
      <c r="D5564" s="529">
        <f>Electricity!I5600</f>
        <v>0</v>
      </c>
      <c r="E5564" s="531" t="str">
        <f t="shared" si="177"/>
        <v>08/19/2024 05:00:00 PM</v>
      </c>
      <c r="F5564" s="530" t="str">
        <f t="shared" si="176"/>
        <v>Aug</v>
      </c>
    </row>
    <row r="5565" spans="1:6" x14ac:dyDescent="0.35">
      <c r="A5565" s="527">
        <f>Electricity!D5601</f>
        <v>45523</v>
      </c>
      <c r="B5565" s="528">
        <f>Electricity!E5601</f>
        <v>0.75000000000000011</v>
      </c>
      <c r="C5565" s="529">
        <f>Electricity!F5601</f>
        <v>0</v>
      </c>
      <c r="D5565" s="529">
        <f>Electricity!I5601</f>
        <v>0</v>
      </c>
      <c r="E5565" s="531" t="str">
        <f t="shared" si="177"/>
        <v>08/19/2024 06:00:00 PM</v>
      </c>
      <c r="F5565" s="530" t="str">
        <f t="shared" si="176"/>
        <v>Aug</v>
      </c>
    </row>
    <row r="5566" spans="1:6" x14ac:dyDescent="0.35">
      <c r="A5566" s="527">
        <f>Electricity!D5602</f>
        <v>45523</v>
      </c>
      <c r="B5566" s="528">
        <f>Electricity!E5602</f>
        <v>0.79166666666666674</v>
      </c>
      <c r="C5566" s="529">
        <f>Electricity!F5602</f>
        <v>0</v>
      </c>
      <c r="D5566" s="529">
        <f>Electricity!I5602</f>
        <v>0</v>
      </c>
      <c r="E5566" s="531" t="str">
        <f t="shared" si="177"/>
        <v>08/19/2024 07:00:00 PM</v>
      </c>
      <c r="F5566" s="530" t="str">
        <f t="shared" si="176"/>
        <v>Aug</v>
      </c>
    </row>
    <row r="5567" spans="1:6" x14ac:dyDescent="0.35">
      <c r="A5567" s="527">
        <f>Electricity!D5603</f>
        <v>45523</v>
      </c>
      <c r="B5567" s="528">
        <f>Electricity!E5603</f>
        <v>0.83333333333333337</v>
      </c>
      <c r="C5567" s="529">
        <f>Electricity!F5603</f>
        <v>0</v>
      </c>
      <c r="D5567" s="529">
        <f>Electricity!I5603</f>
        <v>0</v>
      </c>
      <c r="E5567" s="531" t="str">
        <f t="shared" si="177"/>
        <v>08/19/2024 08:00:00 PM</v>
      </c>
      <c r="F5567" s="530" t="str">
        <f t="shared" si="176"/>
        <v>Aug</v>
      </c>
    </row>
    <row r="5568" spans="1:6" x14ac:dyDescent="0.35">
      <c r="A5568" s="527">
        <f>Electricity!D5604</f>
        <v>45523</v>
      </c>
      <c r="B5568" s="528">
        <f>Electricity!E5604</f>
        <v>0.87500000000000011</v>
      </c>
      <c r="C5568" s="529">
        <f>Electricity!F5604</f>
        <v>0</v>
      </c>
      <c r="D5568" s="529">
        <f>Electricity!I5604</f>
        <v>0</v>
      </c>
      <c r="E5568" s="531" t="str">
        <f t="shared" si="177"/>
        <v>08/19/2024 09:00:00 PM</v>
      </c>
      <c r="F5568" s="530" t="str">
        <f t="shared" si="176"/>
        <v>Aug</v>
      </c>
    </row>
    <row r="5569" spans="1:6" x14ac:dyDescent="0.35">
      <c r="A5569" s="527">
        <f>Electricity!D5605</f>
        <v>45523</v>
      </c>
      <c r="B5569" s="528">
        <f>Electricity!E5605</f>
        <v>0.91666666666666674</v>
      </c>
      <c r="C5569" s="529">
        <f>Electricity!F5605</f>
        <v>0</v>
      </c>
      <c r="D5569" s="529">
        <f>Electricity!I5605</f>
        <v>0</v>
      </c>
      <c r="E5569" s="531" t="str">
        <f t="shared" si="177"/>
        <v>08/19/2024 10:00:00 PM</v>
      </c>
      <c r="F5569" s="530" t="str">
        <f t="shared" si="176"/>
        <v>Aug</v>
      </c>
    </row>
    <row r="5570" spans="1:6" x14ac:dyDescent="0.35">
      <c r="A5570" s="527">
        <f>Electricity!D5606</f>
        <v>45523</v>
      </c>
      <c r="B5570" s="528">
        <f>Electricity!E5606</f>
        <v>0.95833333333333337</v>
      </c>
      <c r="C5570" s="529">
        <f>Electricity!F5606</f>
        <v>0</v>
      </c>
      <c r="D5570" s="529">
        <f>Electricity!I5606</f>
        <v>0</v>
      </c>
      <c r="E5570" s="531" t="str">
        <f t="shared" si="177"/>
        <v>08/19/2024 11:00:00 PM</v>
      </c>
      <c r="F5570" s="530" t="str">
        <f t="shared" si="176"/>
        <v>Aug</v>
      </c>
    </row>
    <row r="5571" spans="1:6" x14ac:dyDescent="0.35">
      <c r="A5571" s="527">
        <f>Electricity!D5607</f>
        <v>45524</v>
      </c>
      <c r="B5571" s="528">
        <f>Electricity!E5607</f>
        <v>3.1225022567582528E-17</v>
      </c>
      <c r="C5571" s="529">
        <f>Electricity!F5607</f>
        <v>0</v>
      </c>
      <c r="D5571" s="529">
        <f>Electricity!I5607</f>
        <v>0</v>
      </c>
      <c r="E5571" s="531" t="str">
        <f t="shared" si="177"/>
        <v>08/20/2024 12:00:00 AM</v>
      </c>
      <c r="F5571" s="530" t="str">
        <f t="shared" ref="F5571:F5634" si="178">TEXT(A5571,"mmm")</f>
        <v>Aug</v>
      </c>
    </row>
    <row r="5572" spans="1:6" x14ac:dyDescent="0.35">
      <c r="A5572" s="527">
        <f>Electricity!D5608</f>
        <v>45524</v>
      </c>
      <c r="B5572" s="528">
        <f>Electricity!E5608</f>
        <v>4.1666666666666699E-2</v>
      </c>
      <c r="C5572" s="529">
        <f>Electricity!F5608</f>
        <v>0</v>
      </c>
      <c r="D5572" s="529">
        <f>Electricity!I5608</f>
        <v>0</v>
      </c>
      <c r="E5572" s="531" t="str">
        <f t="shared" si="177"/>
        <v>08/20/2024 01:00:00 AM</v>
      </c>
      <c r="F5572" s="530" t="str">
        <f t="shared" si="178"/>
        <v>Aug</v>
      </c>
    </row>
    <row r="5573" spans="1:6" x14ac:dyDescent="0.35">
      <c r="A5573" s="527">
        <f>Electricity!D5609</f>
        <v>45524</v>
      </c>
      <c r="B5573" s="528">
        <f>Electricity!E5609</f>
        <v>8.333333333333337E-2</v>
      </c>
      <c r="C5573" s="529">
        <f>Electricity!F5609</f>
        <v>0</v>
      </c>
      <c r="D5573" s="529">
        <f>Electricity!I5609</f>
        <v>0</v>
      </c>
      <c r="E5573" s="531" t="str">
        <f t="shared" si="177"/>
        <v>08/20/2024 02:00:00 AM</v>
      </c>
      <c r="F5573" s="530" t="str">
        <f t="shared" si="178"/>
        <v>Aug</v>
      </c>
    </row>
    <row r="5574" spans="1:6" x14ac:dyDescent="0.35">
      <c r="A5574" s="527">
        <f>Electricity!D5610</f>
        <v>45524</v>
      </c>
      <c r="B5574" s="528">
        <f>Electricity!E5610</f>
        <v>0.12500000000000006</v>
      </c>
      <c r="C5574" s="529">
        <f>Electricity!F5610</f>
        <v>0</v>
      </c>
      <c r="D5574" s="529">
        <f>Electricity!I5610</f>
        <v>0</v>
      </c>
      <c r="E5574" s="531" t="str">
        <f t="shared" si="177"/>
        <v>08/20/2024 03:00:00 AM</v>
      </c>
      <c r="F5574" s="530" t="str">
        <f t="shared" si="178"/>
        <v>Aug</v>
      </c>
    </row>
    <row r="5575" spans="1:6" x14ac:dyDescent="0.35">
      <c r="A5575" s="527">
        <f>Electricity!D5611</f>
        <v>45524</v>
      </c>
      <c r="B5575" s="528">
        <f>Electricity!E5611</f>
        <v>0.16666666666666669</v>
      </c>
      <c r="C5575" s="529">
        <f>Electricity!F5611</f>
        <v>0</v>
      </c>
      <c r="D5575" s="529">
        <f>Electricity!I5611</f>
        <v>0</v>
      </c>
      <c r="E5575" s="531" t="str">
        <f t="shared" si="177"/>
        <v>08/20/2024 04:00:00 AM</v>
      </c>
      <c r="F5575" s="530" t="str">
        <f t="shared" si="178"/>
        <v>Aug</v>
      </c>
    </row>
    <row r="5576" spans="1:6" x14ac:dyDescent="0.35">
      <c r="A5576" s="527">
        <f>Electricity!D5612</f>
        <v>45524</v>
      </c>
      <c r="B5576" s="528">
        <f>Electricity!E5612</f>
        <v>0.20833333333333337</v>
      </c>
      <c r="C5576" s="529">
        <f>Electricity!F5612</f>
        <v>0</v>
      </c>
      <c r="D5576" s="529">
        <f>Electricity!I5612</f>
        <v>0</v>
      </c>
      <c r="E5576" s="531" t="str">
        <f t="shared" si="177"/>
        <v>08/20/2024 05:00:00 AM</v>
      </c>
      <c r="F5576" s="530" t="str">
        <f t="shared" si="178"/>
        <v>Aug</v>
      </c>
    </row>
    <row r="5577" spans="1:6" x14ac:dyDescent="0.35">
      <c r="A5577" s="527">
        <f>Electricity!D5613</f>
        <v>45524</v>
      </c>
      <c r="B5577" s="528">
        <f>Electricity!E5613</f>
        <v>0.25</v>
      </c>
      <c r="C5577" s="529">
        <f>Electricity!F5613</f>
        <v>0</v>
      </c>
      <c r="D5577" s="529">
        <f>Electricity!I5613</f>
        <v>0</v>
      </c>
      <c r="E5577" s="531" t="str">
        <f t="shared" si="177"/>
        <v>08/20/2024 06:00:00 AM</v>
      </c>
      <c r="F5577" s="530" t="str">
        <f t="shared" si="178"/>
        <v>Aug</v>
      </c>
    </row>
    <row r="5578" spans="1:6" x14ac:dyDescent="0.35">
      <c r="A5578" s="527">
        <f>Electricity!D5614</f>
        <v>45524</v>
      </c>
      <c r="B5578" s="528">
        <f>Electricity!E5614</f>
        <v>0.29166666666666669</v>
      </c>
      <c r="C5578" s="529">
        <f>Electricity!F5614</f>
        <v>0</v>
      </c>
      <c r="D5578" s="529">
        <f>Electricity!I5614</f>
        <v>0</v>
      </c>
      <c r="E5578" s="531" t="str">
        <f t="shared" si="177"/>
        <v>08/20/2024 07:00:00 AM</v>
      </c>
      <c r="F5578" s="530" t="str">
        <f t="shared" si="178"/>
        <v>Aug</v>
      </c>
    </row>
    <row r="5579" spans="1:6" x14ac:dyDescent="0.35">
      <c r="A5579" s="527">
        <f>Electricity!D5615</f>
        <v>45524</v>
      </c>
      <c r="B5579" s="528">
        <f>Electricity!E5615</f>
        <v>0.33333333333333337</v>
      </c>
      <c r="C5579" s="529">
        <f>Electricity!F5615</f>
        <v>0</v>
      </c>
      <c r="D5579" s="529">
        <f>Electricity!I5615</f>
        <v>0</v>
      </c>
      <c r="E5579" s="531" t="str">
        <f t="shared" si="177"/>
        <v>08/20/2024 08:00:00 AM</v>
      </c>
      <c r="F5579" s="530" t="str">
        <f t="shared" si="178"/>
        <v>Aug</v>
      </c>
    </row>
    <row r="5580" spans="1:6" x14ac:dyDescent="0.35">
      <c r="A5580" s="527">
        <f>Electricity!D5616</f>
        <v>45524</v>
      </c>
      <c r="B5580" s="528">
        <f>Electricity!E5616</f>
        <v>0.375</v>
      </c>
      <c r="C5580" s="529">
        <f>Electricity!F5616</f>
        <v>0</v>
      </c>
      <c r="D5580" s="529">
        <f>Electricity!I5616</f>
        <v>0</v>
      </c>
      <c r="E5580" s="531" t="str">
        <f t="shared" si="177"/>
        <v>08/20/2024 09:00:00 AM</v>
      </c>
      <c r="F5580" s="530" t="str">
        <f t="shared" si="178"/>
        <v>Aug</v>
      </c>
    </row>
    <row r="5581" spans="1:6" x14ac:dyDescent="0.35">
      <c r="A5581" s="527">
        <f>Electricity!D5617</f>
        <v>45524</v>
      </c>
      <c r="B5581" s="528">
        <f>Electricity!E5617</f>
        <v>0.41666666666666669</v>
      </c>
      <c r="C5581" s="529">
        <f>Electricity!F5617</f>
        <v>0</v>
      </c>
      <c r="D5581" s="529">
        <f>Electricity!I5617</f>
        <v>0</v>
      </c>
      <c r="E5581" s="531" t="str">
        <f t="shared" si="177"/>
        <v>08/20/2024 10:00:00 AM</v>
      </c>
      <c r="F5581" s="530" t="str">
        <f t="shared" si="178"/>
        <v>Aug</v>
      </c>
    </row>
    <row r="5582" spans="1:6" x14ac:dyDescent="0.35">
      <c r="A5582" s="527">
        <f>Electricity!D5618</f>
        <v>45524</v>
      </c>
      <c r="B5582" s="528">
        <f>Electricity!E5618</f>
        <v>0.45833333333333337</v>
      </c>
      <c r="C5582" s="529">
        <f>Electricity!F5618</f>
        <v>0</v>
      </c>
      <c r="D5582" s="529">
        <f>Electricity!I5618</f>
        <v>0</v>
      </c>
      <c r="E5582" s="531" t="str">
        <f t="shared" si="177"/>
        <v>08/20/2024 11:00:00 AM</v>
      </c>
      <c r="F5582" s="530" t="str">
        <f t="shared" si="178"/>
        <v>Aug</v>
      </c>
    </row>
    <row r="5583" spans="1:6" x14ac:dyDescent="0.35">
      <c r="A5583" s="527">
        <f>Electricity!D5619</f>
        <v>45524</v>
      </c>
      <c r="B5583" s="528">
        <f>Electricity!E5619</f>
        <v>0.50000000000000011</v>
      </c>
      <c r="C5583" s="529">
        <f>Electricity!F5619</f>
        <v>0</v>
      </c>
      <c r="D5583" s="529">
        <f>Electricity!I5619</f>
        <v>0</v>
      </c>
      <c r="E5583" s="531" t="str">
        <f t="shared" si="177"/>
        <v>08/20/2024 12:00:00 PM</v>
      </c>
      <c r="F5583" s="530" t="str">
        <f t="shared" si="178"/>
        <v>Aug</v>
      </c>
    </row>
    <row r="5584" spans="1:6" x14ac:dyDescent="0.35">
      <c r="A5584" s="527">
        <f>Electricity!D5620</f>
        <v>45524</v>
      </c>
      <c r="B5584" s="528">
        <f>Electricity!E5620</f>
        <v>0.54166666666666674</v>
      </c>
      <c r="C5584" s="529">
        <f>Electricity!F5620</f>
        <v>0</v>
      </c>
      <c r="D5584" s="529">
        <f>Electricity!I5620</f>
        <v>0</v>
      </c>
      <c r="E5584" s="531" t="str">
        <f t="shared" si="177"/>
        <v>08/20/2024 01:00:00 PM</v>
      </c>
      <c r="F5584" s="530" t="str">
        <f t="shared" si="178"/>
        <v>Aug</v>
      </c>
    </row>
    <row r="5585" spans="1:6" x14ac:dyDescent="0.35">
      <c r="A5585" s="527">
        <f>Electricity!D5621</f>
        <v>45524</v>
      </c>
      <c r="B5585" s="528">
        <f>Electricity!E5621</f>
        <v>0.58333333333333337</v>
      </c>
      <c r="C5585" s="529">
        <f>Electricity!F5621</f>
        <v>0</v>
      </c>
      <c r="D5585" s="529">
        <f>Electricity!I5621</f>
        <v>0</v>
      </c>
      <c r="E5585" s="531" t="str">
        <f t="shared" si="177"/>
        <v>08/20/2024 02:00:00 PM</v>
      </c>
      <c r="F5585" s="530" t="str">
        <f t="shared" si="178"/>
        <v>Aug</v>
      </c>
    </row>
    <row r="5586" spans="1:6" x14ac:dyDescent="0.35">
      <c r="A5586" s="527">
        <f>Electricity!D5622</f>
        <v>45524</v>
      </c>
      <c r="B5586" s="528">
        <f>Electricity!E5622</f>
        <v>0.62500000000000011</v>
      </c>
      <c r="C5586" s="529">
        <f>Electricity!F5622</f>
        <v>0</v>
      </c>
      <c r="D5586" s="529">
        <f>Electricity!I5622</f>
        <v>0</v>
      </c>
      <c r="E5586" s="531" t="str">
        <f t="shared" si="177"/>
        <v>08/20/2024 03:00:00 PM</v>
      </c>
      <c r="F5586" s="530" t="str">
        <f t="shared" si="178"/>
        <v>Aug</v>
      </c>
    </row>
    <row r="5587" spans="1:6" x14ac:dyDescent="0.35">
      <c r="A5587" s="527">
        <f>Electricity!D5623</f>
        <v>45524</v>
      </c>
      <c r="B5587" s="528">
        <f>Electricity!E5623</f>
        <v>0.66666666666666674</v>
      </c>
      <c r="C5587" s="529">
        <f>Electricity!F5623</f>
        <v>0</v>
      </c>
      <c r="D5587" s="529">
        <f>Electricity!I5623</f>
        <v>0</v>
      </c>
      <c r="E5587" s="531" t="str">
        <f t="shared" si="177"/>
        <v>08/20/2024 04:00:00 PM</v>
      </c>
      <c r="F5587" s="530" t="str">
        <f t="shared" si="178"/>
        <v>Aug</v>
      </c>
    </row>
    <row r="5588" spans="1:6" x14ac:dyDescent="0.35">
      <c r="A5588" s="527">
        <f>Electricity!D5624</f>
        <v>45524</v>
      </c>
      <c r="B5588" s="528">
        <f>Electricity!E5624</f>
        <v>0.70833333333333337</v>
      </c>
      <c r="C5588" s="529">
        <f>Electricity!F5624</f>
        <v>0</v>
      </c>
      <c r="D5588" s="529">
        <f>Electricity!I5624</f>
        <v>0</v>
      </c>
      <c r="E5588" s="531" t="str">
        <f t="shared" si="177"/>
        <v>08/20/2024 05:00:00 PM</v>
      </c>
      <c r="F5588" s="530" t="str">
        <f t="shared" si="178"/>
        <v>Aug</v>
      </c>
    </row>
    <row r="5589" spans="1:6" x14ac:dyDescent="0.35">
      <c r="A5589" s="527">
        <f>Electricity!D5625</f>
        <v>45524</v>
      </c>
      <c r="B5589" s="528">
        <f>Electricity!E5625</f>
        <v>0.75000000000000011</v>
      </c>
      <c r="C5589" s="529">
        <f>Electricity!F5625</f>
        <v>0</v>
      </c>
      <c r="D5589" s="529">
        <f>Electricity!I5625</f>
        <v>0</v>
      </c>
      <c r="E5589" s="531" t="str">
        <f t="shared" si="177"/>
        <v>08/20/2024 06:00:00 PM</v>
      </c>
      <c r="F5589" s="530" t="str">
        <f t="shared" si="178"/>
        <v>Aug</v>
      </c>
    </row>
    <row r="5590" spans="1:6" x14ac:dyDescent="0.35">
      <c r="A5590" s="527">
        <f>Electricity!D5626</f>
        <v>45524</v>
      </c>
      <c r="B5590" s="528">
        <f>Electricity!E5626</f>
        <v>0.79166666666666674</v>
      </c>
      <c r="C5590" s="529">
        <f>Electricity!F5626</f>
        <v>0</v>
      </c>
      <c r="D5590" s="529">
        <f>Electricity!I5626</f>
        <v>0</v>
      </c>
      <c r="E5590" s="531" t="str">
        <f t="shared" si="177"/>
        <v>08/20/2024 07:00:00 PM</v>
      </c>
      <c r="F5590" s="530" t="str">
        <f t="shared" si="178"/>
        <v>Aug</v>
      </c>
    </row>
    <row r="5591" spans="1:6" x14ac:dyDescent="0.35">
      <c r="A5591" s="527">
        <f>Electricity!D5627</f>
        <v>45524</v>
      </c>
      <c r="B5591" s="528">
        <f>Electricity!E5627</f>
        <v>0.83333333333333337</v>
      </c>
      <c r="C5591" s="529">
        <f>Electricity!F5627</f>
        <v>0</v>
      </c>
      <c r="D5591" s="529">
        <f>Electricity!I5627</f>
        <v>0</v>
      </c>
      <c r="E5591" s="531" t="str">
        <f t="shared" si="177"/>
        <v>08/20/2024 08:00:00 PM</v>
      </c>
      <c r="F5591" s="530" t="str">
        <f t="shared" si="178"/>
        <v>Aug</v>
      </c>
    </row>
    <row r="5592" spans="1:6" x14ac:dyDescent="0.35">
      <c r="A5592" s="527">
        <f>Electricity!D5628</f>
        <v>45524</v>
      </c>
      <c r="B5592" s="528">
        <f>Electricity!E5628</f>
        <v>0.87500000000000011</v>
      </c>
      <c r="C5592" s="529">
        <f>Electricity!F5628</f>
        <v>0</v>
      </c>
      <c r="D5592" s="529">
        <f>Electricity!I5628</f>
        <v>0</v>
      </c>
      <c r="E5592" s="531" t="str">
        <f t="shared" si="177"/>
        <v>08/20/2024 09:00:00 PM</v>
      </c>
      <c r="F5592" s="530" t="str">
        <f t="shared" si="178"/>
        <v>Aug</v>
      </c>
    </row>
    <row r="5593" spans="1:6" x14ac:dyDescent="0.35">
      <c r="A5593" s="527">
        <f>Electricity!D5629</f>
        <v>45524</v>
      </c>
      <c r="B5593" s="528">
        <f>Electricity!E5629</f>
        <v>0.91666666666666674</v>
      </c>
      <c r="C5593" s="529">
        <f>Electricity!F5629</f>
        <v>0</v>
      </c>
      <c r="D5593" s="529">
        <f>Electricity!I5629</f>
        <v>0</v>
      </c>
      <c r="E5593" s="531" t="str">
        <f t="shared" si="177"/>
        <v>08/20/2024 10:00:00 PM</v>
      </c>
      <c r="F5593" s="530" t="str">
        <f t="shared" si="178"/>
        <v>Aug</v>
      </c>
    </row>
    <row r="5594" spans="1:6" x14ac:dyDescent="0.35">
      <c r="A5594" s="527">
        <f>Electricity!D5630</f>
        <v>45524</v>
      </c>
      <c r="B5594" s="528">
        <f>Electricity!E5630</f>
        <v>0.95833333333333337</v>
      </c>
      <c r="C5594" s="529">
        <f>Electricity!F5630</f>
        <v>0</v>
      </c>
      <c r="D5594" s="529">
        <f>Electricity!I5630</f>
        <v>0</v>
      </c>
      <c r="E5594" s="531" t="str">
        <f t="shared" si="177"/>
        <v>08/20/2024 11:00:00 PM</v>
      </c>
      <c r="F5594" s="530" t="str">
        <f t="shared" si="178"/>
        <v>Aug</v>
      </c>
    </row>
    <row r="5595" spans="1:6" x14ac:dyDescent="0.35">
      <c r="A5595" s="527">
        <f>Electricity!D5631</f>
        <v>45525</v>
      </c>
      <c r="B5595" s="528">
        <f>Electricity!E5631</f>
        <v>3.1225022567582528E-17</v>
      </c>
      <c r="C5595" s="529">
        <f>Electricity!F5631</f>
        <v>0</v>
      </c>
      <c r="D5595" s="529">
        <f>Electricity!I5631</f>
        <v>0</v>
      </c>
      <c r="E5595" s="531" t="str">
        <f t="shared" si="177"/>
        <v>08/21/2024 12:00:00 AM</v>
      </c>
      <c r="F5595" s="530" t="str">
        <f t="shared" si="178"/>
        <v>Aug</v>
      </c>
    </row>
    <row r="5596" spans="1:6" x14ac:dyDescent="0.35">
      <c r="A5596" s="527">
        <f>Electricity!D5632</f>
        <v>45525</v>
      </c>
      <c r="B5596" s="528">
        <f>Electricity!E5632</f>
        <v>4.1666666666666699E-2</v>
      </c>
      <c r="C5596" s="529">
        <f>Electricity!F5632</f>
        <v>0</v>
      </c>
      <c r="D5596" s="529">
        <f>Electricity!I5632</f>
        <v>0</v>
      </c>
      <c r="E5596" s="531" t="str">
        <f t="shared" si="177"/>
        <v>08/21/2024 01:00:00 AM</v>
      </c>
      <c r="F5596" s="530" t="str">
        <f t="shared" si="178"/>
        <v>Aug</v>
      </c>
    </row>
    <row r="5597" spans="1:6" x14ac:dyDescent="0.35">
      <c r="A5597" s="527">
        <f>Electricity!D5633</f>
        <v>45525</v>
      </c>
      <c r="B5597" s="528">
        <f>Electricity!E5633</f>
        <v>8.333333333333337E-2</v>
      </c>
      <c r="C5597" s="529">
        <f>Electricity!F5633</f>
        <v>0</v>
      </c>
      <c r="D5597" s="529">
        <f>Electricity!I5633</f>
        <v>0</v>
      </c>
      <c r="E5597" s="531" t="str">
        <f t="shared" si="177"/>
        <v>08/21/2024 02:00:00 AM</v>
      </c>
      <c r="F5597" s="530" t="str">
        <f t="shared" si="178"/>
        <v>Aug</v>
      </c>
    </row>
    <row r="5598" spans="1:6" x14ac:dyDescent="0.35">
      <c r="A5598" s="527">
        <f>Electricity!D5634</f>
        <v>45525</v>
      </c>
      <c r="B5598" s="528">
        <f>Electricity!E5634</f>
        <v>0.12500000000000006</v>
      </c>
      <c r="C5598" s="529">
        <f>Electricity!F5634</f>
        <v>0</v>
      </c>
      <c r="D5598" s="529">
        <f>Electricity!I5634</f>
        <v>0</v>
      </c>
      <c r="E5598" s="531" t="str">
        <f t="shared" si="177"/>
        <v>08/21/2024 03:00:00 AM</v>
      </c>
      <c r="F5598" s="530" t="str">
        <f t="shared" si="178"/>
        <v>Aug</v>
      </c>
    </row>
    <row r="5599" spans="1:6" x14ac:dyDescent="0.35">
      <c r="A5599" s="527">
        <f>Electricity!D5635</f>
        <v>45525</v>
      </c>
      <c r="B5599" s="528">
        <f>Electricity!E5635</f>
        <v>0.16666666666666669</v>
      </c>
      <c r="C5599" s="529">
        <f>Electricity!F5635</f>
        <v>0</v>
      </c>
      <c r="D5599" s="529">
        <f>Electricity!I5635</f>
        <v>0</v>
      </c>
      <c r="E5599" s="531" t="str">
        <f t="shared" si="177"/>
        <v>08/21/2024 04:00:00 AM</v>
      </c>
      <c r="F5599" s="530" t="str">
        <f t="shared" si="178"/>
        <v>Aug</v>
      </c>
    </row>
    <row r="5600" spans="1:6" x14ac:dyDescent="0.35">
      <c r="A5600" s="527">
        <f>Electricity!D5636</f>
        <v>45525</v>
      </c>
      <c r="B5600" s="528">
        <f>Electricity!E5636</f>
        <v>0.20833333333333337</v>
      </c>
      <c r="C5600" s="529">
        <f>Electricity!F5636</f>
        <v>0</v>
      </c>
      <c r="D5600" s="529">
        <f>Electricity!I5636</f>
        <v>0</v>
      </c>
      <c r="E5600" s="531" t="str">
        <f t="shared" si="177"/>
        <v>08/21/2024 05:00:00 AM</v>
      </c>
      <c r="F5600" s="530" t="str">
        <f t="shared" si="178"/>
        <v>Aug</v>
      </c>
    </row>
    <row r="5601" spans="1:6" x14ac:dyDescent="0.35">
      <c r="A5601" s="527">
        <f>Electricity!D5637</f>
        <v>45525</v>
      </c>
      <c r="B5601" s="528">
        <f>Electricity!E5637</f>
        <v>0.25</v>
      </c>
      <c r="C5601" s="529">
        <f>Electricity!F5637</f>
        <v>0</v>
      </c>
      <c r="D5601" s="529">
        <f>Electricity!I5637</f>
        <v>0</v>
      </c>
      <c r="E5601" s="531" t="str">
        <f t="shared" si="177"/>
        <v>08/21/2024 06:00:00 AM</v>
      </c>
      <c r="F5601" s="530" t="str">
        <f t="shared" si="178"/>
        <v>Aug</v>
      </c>
    </row>
    <row r="5602" spans="1:6" x14ac:dyDescent="0.35">
      <c r="A5602" s="527">
        <f>Electricity!D5638</f>
        <v>45525</v>
      </c>
      <c r="B5602" s="528">
        <f>Electricity!E5638</f>
        <v>0.29166666666666669</v>
      </c>
      <c r="C5602" s="529">
        <f>Electricity!F5638</f>
        <v>0</v>
      </c>
      <c r="D5602" s="529">
        <f>Electricity!I5638</f>
        <v>0</v>
      </c>
      <c r="E5602" s="531" t="str">
        <f t="shared" si="177"/>
        <v>08/21/2024 07:00:00 AM</v>
      </c>
      <c r="F5602" s="530" t="str">
        <f t="shared" si="178"/>
        <v>Aug</v>
      </c>
    </row>
    <row r="5603" spans="1:6" x14ac:dyDescent="0.35">
      <c r="A5603" s="527">
        <f>Electricity!D5639</f>
        <v>45525</v>
      </c>
      <c r="B5603" s="528">
        <f>Electricity!E5639</f>
        <v>0.33333333333333337</v>
      </c>
      <c r="C5603" s="529">
        <f>Electricity!F5639</f>
        <v>0</v>
      </c>
      <c r="D5603" s="529">
        <f>Electricity!I5639</f>
        <v>0</v>
      </c>
      <c r="E5603" s="531" t="str">
        <f t="shared" si="177"/>
        <v>08/21/2024 08:00:00 AM</v>
      </c>
      <c r="F5603" s="530" t="str">
        <f t="shared" si="178"/>
        <v>Aug</v>
      </c>
    </row>
    <row r="5604" spans="1:6" x14ac:dyDescent="0.35">
      <c r="A5604" s="527">
        <f>Electricity!D5640</f>
        <v>45525</v>
      </c>
      <c r="B5604" s="528">
        <f>Electricity!E5640</f>
        <v>0.375</v>
      </c>
      <c r="C5604" s="529">
        <f>Electricity!F5640</f>
        <v>0</v>
      </c>
      <c r="D5604" s="529">
        <f>Electricity!I5640</f>
        <v>0</v>
      </c>
      <c r="E5604" s="531" t="str">
        <f t="shared" ref="E5604:E5667" si="179">CONCATENATE(TEXT(A5604,"mm/dd/yyyy")," ",TEXT(B5604,"hh:mm:ss AM/PM"))</f>
        <v>08/21/2024 09:00:00 AM</v>
      </c>
      <c r="F5604" s="530" t="str">
        <f t="shared" si="178"/>
        <v>Aug</v>
      </c>
    </row>
    <row r="5605" spans="1:6" x14ac:dyDescent="0.35">
      <c r="A5605" s="527">
        <f>Electricity!D5641</f>
        <v>45525</v>
      </c>
      <c r="B5605" s="528">
        <f>Electricity!E5641</f>
        <v>0.41666666666666669</v>
      </c>
      <c r="C5605" s="529">
        <f>Electricity!F5641</f>
        <v>0</v>
      </c>
      <c r="D5605" s="529">
        <f>Electricity!I5641</f>
        <v>0</v>
      </c>
      <c r="E5605" s="531" t="str">
        <f t="shared" si="179"/>
        <v>08/21/2024 10:00:00 AM</v>
      </c>
      <c r="F5605" s="530" t="str">
        <f t="shared" si="178"/>
        <v>Aug</v>
      </c>
    </row>
    <row r="5606" spans="1:6" x14ac:dyDescent="0.35">
      <c r="A5606" s="527">
        <f>Electricity!D5642</f>
        <v>45525</v>
      </c>
      <c r="B5606" s="528">
        <f>Electricity!E5642</f>
        <v>0.45833333333333337</v>
      </c>
      <c r="C5606" s="529">
        <f>Electricity!F5642</f>
        <v>0</v>
      </c>
      <c r="D5606" s="529">
        <f>Electricity!I5642</f>
        <v>0</v>
      </c>
      <c r="E5606" s="531" t="str">
        <f t="shared" si="179"/>
        <v>08/21/2024 11:00:00 AM</v>
      </c>
      <c r="F5606" s="530" t="str">
        <f t="shared" si="178"/>
        <v>Aug</v>
      </c>
    </row>
    <row r="5607" spans="1:6" x14ac:dyDescent="0.35">
      <c r="A5607" s="527">
        <f>Electricity!D5643</f>
        <v>45525</v>
      </c>
      <c r="B5607" s="528">
        <f>Electricity!E5643</f>
        <v>0.50000000000000011</v>
      </c>
      <c r="C5607" s="529">
        <f>Electricity!F5643</f>
        <v>0</v>
      </c>
      <c r="D5607" s="529">
        <f>Electricity!I5643</f>
        <v>0</v>
      </c>
      <c r="E5607" s="531" t="str">
        <f t="shared" si="179"/>
        <v>08/21/2024 12:00:00 PM</v>
      </c>
      <c r="F5607" s="530" t="str">
        <f t="shared" si="178"/>
        <v>Aug</v>
      </c>
    </row>
    <row r="5608" spans="1:6" x14ac:dyDescent="0.35">
      <c r="A5608" s="527">
        <f>Electricity!D5644</f>
        <v>45525</v>
      </c>
      <c r="B5608" s="528">
        <f>Electricity!E5644</f>
        <v>0.54166666666666674</v>
      </c>
      <c r="C5608" s="529">
        <f>Electricity!F5644</f>
        <v>0</v>
      </c>
      <c r="D5608" s="529">
        <f>Electricity!I5644</f>
        <v>0</v>
      </c>
      <c r="E5608" s="531" t="str">
        <f t="shared" si="179"/>
        <v>08/21/2024 01:00:00 PM</v>
      </c>
      <c r="F5608" s="530" t="str">
        <f t="shared" si="178"/>
        <v>Aug</v>
      </c>
    </row>
    <row r="5609" spans="1:6" x14ac:dyDescent="0.35">
      <c r="A5609" s="527">
        <f>Electricity!D5645</f>
        <v>45525</v>
      </c>
      <c r="B5609" s="528">
        <f>Electricity!E5645</f>
        <v>0.58333333333333337</v>
      </c>
      <c r="C5609" s="529">
        <f>Electricity!F5645</f>
        <v>0</v>
      </c>
      <c r="D5609" s="529">
        <f>Electricity!I5645</f>
        <v>0</v>
      </c>
      <c r="E5609" s="531" t="str">
        <f t="shared" si="179"/>
        <v>08/21/2024 02:00:00 PM</v>
      </c>
      <c r="F5609" s="530" t="str">
        <f t="shared" si="178"/>
        <v>Aug</v>
      </c>
    </row>
    <row r="5610" spans="1:6" x14ac:dyDescent="0.35">
      <c r="A5610" s="527">
        <f>Electricity!D5646</f>
        <v>45525</v>
      </c>
      <c r="B5610" s="528">
        <f>Electricity!E5646</f>
        <v>0.62500000000000011</v>
      </c>
      <c r="C5610" s="529">
        <f>Electricity!F5646</f>
        <v>0</v>
      </c>
      <c r="D5610" s="529">
        <f>Electricity!I5646</f>
        <v>0</v>
      </c>
      <c r="E5610" s="531" t="str">
        <f t="shared" si="179"/>
        <v>08/21/2024 03:00:00 PM</v>
      </c>
      <c r="F5610" s="530" t="str">
        <f t="shared" si="178"/>
        <v>Aug</v>
      </c>
    </row>
    <row r="5611" spans="1:6" x14ac:dyDescent="0.35">
      <c r="A5611" s="527">
        <f>Electricity!D5647</f>
        <v>45525</v>
      </c>
      <c r="B5611" s="528">
        <f>Electricity!E5647</f>
        <v>0.66666666666666674</v>
      </c>
      <c r="C5611" s="529">
        <f>Electricity!F5647</f>
        <v>0</v>
      </c>
      <c r="D5611" s="529">
        <f>Electricity!I5647</f>
        <v>0</v>
      </c>
      <c r="E5611" s="531" t="str">
        <f t="shared" si="179"/>
        <v>08/21/2024 04:00:00 PM</v>
      </c>
      <c r="F5611" s="530" t="str">
        <f t="shared" si="178"/>
        <v>Aug</v>
      </c>
    </row>
    <row r="5612" spans="1:6" x14ac:dyDescent="0.35">
      <c r="A5612" s="527">
        <f>Electricity!D5648</f>
        <v>45525</v>
      </c>
      <c r="B5612" s="528">
        <f>Electricity!E5648</f>
        <v>0.70833333333333337</v>
      </c>
      <c r="C5612" s="529">
        <f>Electricity!F5648</f>
        <v>0</v>
      </c>
      <c r="D5612" s="529">
        <f>Electricity!I5648</f>
        <v>0</v>
      </c>
      <c r="E5612" s="531" t="str">
        <f t="shared" si="179"/>
        <v>08/21/2024 05:00:00 PM</v>
      </c>
      <c r="F5612" s="530" t="str">
        <f t="shared" si="178"/>
        <v>Aug</v>
      </c>
    </row>
    <row r="5613" spans="1:6" x14ac:dyDescent="0.35">
      <c r="A5613" s="527">
        <f>Electricity!D5649</f>
        <v>45525</v>
      </c>
      <c r="B5613" s="528">
        <f>Electricity!E5649</f>
        <v>0.75000000000000011</v>
      </c>
      <c r="C5613" s="529">
        <f>Electricity!F5649</f>
        <v>0</v>
      </c>
      <c r="D5613" s="529">
        <f>Electricity!I5649</f>
        <v>0</v>
      </c>
      <c r="E5613" s="531" t="str">
        <f t="shared" si="179"/>
        <v>08/21/2024 06:00:00 PM</v>
      </c>
      <c r="F5613" s="530" t="str">
        <f t="shared" si="178"/>
        <v>Aug</v>
      </c>
    </row>
    <row r="5614" spans="1:6" x14ac:dyDescent="0.35">
      <c r="A5614" s="527">
        <f>Electricity!D5650</f>
        <v>45525</v>
      </c>
      <c r="B5614" s="528">
        <f>Electricity!E5650</f>
        <v>0.79166666666666674</v>
      </c>
      <c r="C5614" s="529">
        <f>Electricity!F5650</f>
        <v>0</v>
      </c>
      <c r="D5614" s="529">
        <f>Electricity!I5650</f>
        <v>0</v>
      </c>
      <c r="E5614" s="531" t="str">
        <f t="shared" si="179"/>
        <v>08/21/2024 07:00:00 PM</v>
      </c>
      <c r="F5614" s="530" t="str">
        <f t="shared" si="178"/>
        <v>Aug</v>
      </c>
    </row>
    <row r="5615" spans="1:6" x14ac:dyDescent="0.35">
      <c r="A5615" s="527">
        <f>Electricity!D5651</f>
        <v>45525</v>
      </c>
      <c r="B5615" s="528">
        <f>Electricity!E5651</f>
        <v>0.83333333333333337</v>
      </c>
      <c r="C5615" s="529">
        <f>Electricity!F5651</f>
        <v>0</v>
      </c>
      <c r="D5615" s="529">
        <f>Electricity!I5651</f>
        <v>0</v>
      </c>
      <c r="E5615" s="531" t="str">
        <f t="shared" si="179"/>
        <v>08/21/2024 08:00:00 PM</v>
      </c>
      <c r="F5615" s="530" t="str">
        <f t="shared" si="178"/>
        <v>Aug</v>
      </c>
    </row>
    <row r="5616" spans="1:6" x14ac:dyDescent="0.35">
      <c r="A5616" s="527">
        <f>Electricity!D5652</f>
        <v>45525</v>
      </c>
      <c r="B5616" s="528">
        <f>Electricity!E5652</f>
        <v>0.87500000000000011</v>
      </c>
      <c r="C5616" s="529">
        <f>Electricity!F5652</f>
        <v>0</v>
      </c>
      <c r="D5616" s="529">
        <f>Electricity!I5652</f>
        <v>0</v>
      </c>
      <c r="E5616" s="531" t="str">
        <f t="shared" si="179"/>
        <v>08/21/2024 09:00:00 PM</v>
      </c>
      <c r="F5616" s="530" t="str">
        <f t="shared" si="178"/>
        <v>Aug</v>
      </c>
    </row>
    <row r="5617" spans="1:6" x14ac:dyDescent="0.35">
      <c r="A5617" s="527">
        <f>Electricity!D5653</f>
        <v>45525</v>
      </c>
      <c r="B5617" s="528">
        <f>Electricity!E5653</f>
        <v>0.91666666666666674</v>
      </c>
      <c r="C5617" s="529">
        <f>Electricity!F5653</f>
        <v>0</v>
      </c>
      <c r="D5617" s="529">
        <f>Electricity!I5653</f>
        <v>0</v>
      </c>
      <c r="E5617" s="531" t="str">
        <f t="shared" si="179"/>
        <v>08/21/2024 10:00:00 PM</v>
      </c>
      <c r="F5617" s="530" t="str">
        <f t="shared" si="178"/>
        <v>Aug</v>
      </c>
    </row>
    <row r="5618" spans="1:6" x14ac:dyDescent="0.35">
      <c r="A5618" s="527">
        <f>Electricity!D5654</f>
        <v>45525</v>
      </c>
      <c r="B5618" s="528">
        <f>Electricity!E5654</f>
        <v>0.95833333333333337</v>
      </c>
      <c r="C5618" s="529">
        <f>Electricity!F5654</f>
        <v>0</v>
      </c>
      <c r="D5618" s="529">
        <f>Electricity!I5654</f>
        <v>0</v>
      </c>
      <c r="E5618" s="531" t="str">
        <f t="shared" si="179"/>
        <v>08/21/2024 11:00:00 PM</v>
      </c>
      <c r="F5618" s="530" t="str">
        <f t="shared" si="178"/>
        <v>Aug</v>
      </c>
    </row>
    <row r="5619" spans="1:6" x14ac:dyDescent="0.35">
      <c r="A5619" s="527">
        <f>Electricity!D5655</f>
        <v>45526</v>
      </c>
      <c r="B5619" s="528">
        <f>Electricity!E5655</f>
        <v>3.1225022567582528E-17</v>
      </c>
      <c r="C5619" s="529">
        <f>Electricity!F5655</f>
        <v>0</v>
      </c>
      <c r="D5619" s="529">
        <f>Electricity!I5655</f>
        <v>0</v>
      </c>
      <c r="E5619" s="531" t="str">
        <f t="shared" si="179"/>
        <v>08/22/2024 12:00:00 AM</v>
      </c>
      <c r="F5619" s="530" t="str">
        <f t="shared" si="178"/>
        <v>Aug</v>
      </c>
    </row>
    <row r="5620" spans="1:6" x14ac:dyDescent="0.35">
      <c r="A5620" s="527">
        <f>Electricity!D5656</f>
        <v>45526</v>
      </c>
      <c r="B5620" s="528">
        <f>Electricity!E5656</f>
        <v>4.1666666666666699E-2</v>
      </c>
      <c r="C5620" s="529">
        <f>Electricity!F5656</f>
        <v>0</v>
      </c>
      <c r="D5620" s="529">
        <f>Electricity!I5656</f>
        <v>0</v>
      </c>
      <c r="E5620" s="531" t="str">
        <f t="shared" si="179"/>
        <v>08/22/2024 01:00:00 AM</v>
      </c>
      <c r="F5620" s="530" t="str">
        <f t="shared" si="178"/>
        <v>Aug</v>
      </c>
    </row>
    <row r="5621" spans="1:6" x14ac:dyDescent="0.35">
      <c r="A5621" s="527">
        <f>Electricity!D5657</f>
        <v>45526</v>
      </c>
      <c r="B5621" s="528">
        <f>Electricity!E5657</f>
        <v>8.333333333333337E-2</v>
      </c>
      <c r="C5621" s="529">
        <f>Electricity!F5657</f>
        <v>0</v>
      </c>
      <c r="D5621" s="529">
        <f>Electricity!I5657</f>
        <v>0</v>
      </c>
      <c r="E5621" s="531" t="str">
        <f t="shared" si="179"/>
        <v>08/22/2024 02:00:00 AM</v>
      </c>
      <c r="F5621" s="530" t="str">
        <f t="shared" si="178"/>
        <v>Aug</v>
      </c>
    </row>
    <row r="5622" spans="1:6" x14ac:dyDescent="0.35">
      <c r="A5622" s="527">
        <f>Electricity!D5658</f>
        <v>45526</v>
      </c>
      <c r="B5622" s="528">
        <f>Electricity!E5658</f>
        <v>0.12500000000000006</v>
      </c>
      <c r="C5622" s="529">
        <f>Electricity!F5658</f>
        <v>0</v>
      </c>
      <c r="D5622" s="529">
        <f>Electricity!I5658</f>
        <v>0</v>
      </c>
      <c r="E5622" s="531" t="str">
        <f t="shared" si="179"/>
        <v>08/22/2024 03:00:00 AM</v>
      </c>
      <c r="F5622" s="530" t="str">
        <f t="shared" si="178"/>
        <v>Aug</v>
      </c>
    </row>
    <row r="5623" spans="1:6" x14ac:dyDescent="0.35">
      <c r="A5623" s="527">
        <f>Electricity!D5659</f>
        <v>45526</v>
      </c>
      <c r="B5623" s="528">
        <f>Electricity!E5659</f>
        <v>0.16666666666666669</v>
      </c>
      <c r="C5623" s="529">
        <f>Electricity!F5659</f>
        <v>0</v>
      </c>
      <c r="D5623" s="529">
        <f>Electricity!I5659</f>
        <v>0</v>
      </c>
      <c r="E5623" s="531" t="str">
        <f t="shared" si="179"/>
        <v>08/22/2024 04:00:00 AM</v>
      </c>
      <c r="F5623" s="530" t="str">
        <f t="shared" si="178"/>
        <v>Aug</v>
      </c>
    </row>
    <row r="5624" spans="1:6" x14ac:dyDescent="0.35">
      <c r="A5624" s="527">
        <f>Electricity!D5660</f>
        <v>45526</v>
      </c>
      <c r="B5624" s="528">
        <f>Electricity!E5660</f>
        <v>0.20833333333333337</v>
      </c>
      <c r="C5624" s="529">
        <f>Electricity!F5660</f>
        <v>0</v>
      </c>
      <c r="D5624" s="529">
        <f>Electricity!I5660</f>
        <v>0</v>
      </c>
      <c r="E5624" s="531" t="str">
        <f t="shared" si="179"/>
        <v>08/22/2024 05:00:00 AM</v>
      </c>
      <c r="F5624" s="530" t="str">
        <f t="shared" si="178"/>
        <v>Aug</v>
      </c>
    </row>
    <row r="5625" spans="1:6" x14ac:dyDescent="0.35">
      <c r="A5625" s="527">
        <f>Electricity!D5661</f>
        <v>45526</v>
      </c>
      <c r="B5625" s="528">
        <f>Electricity!E5661</f>
        <v>0.25</v>
      </c>
      <c r="C5625" s="529">
        <f>Electricity!F5661</f>
        <v>0</v>
      </c>
      <c r="D5625" s="529">
        <f>Electricity!I5661</f>
        <v>0</v>
      </c>
      <c r="E5625" s="531" t="str">
        <f t="shared" si="179"/>
        <v>08/22/2024 06:00:00 AM</v>
      </c>
      <c r="F5625" s="530" t="str">
        <f t="shared" si="178"/>
        <v>Aug</v>
      </c>
    </row>
    <row r="5626" spans="1:6" x14ac:dyDescent="0.35">
      <c r="A5626" s="527">
        <f>Electricity!D5662</f>
        <v>45526</v>
      </c>
      <c r="B5626" s="528">
        <f>Electricity!E5662</f>
        <v>0.29166666666666669</v>
      </c>
      <c r="C5626" s="529">
        <f>Electricity!F5662</f>
        <v>0</v>
      </c>
      <c r="D5626" s="529">
        <f>Electricity!I5662</f>
        <v>0</v>
      </c>
      <c r="E5626" s="531" t="str">
        <f t="shared" si="179"/>
        <v>08/22/2024 07:00:00 AM</v>
      </c>
      <c r="F5626" s="530" t="str">
        <f t="shared" si="178"/>
        <v>Aug</v>
      </c>
    </row>
    <row r="5627" spans="1:6" x14ac:dyDescent="0.35">
      <c r="A5627" s="527">
        <f>Electricity!D5663</f>
        <v>45526</v>
      </c>
      <c r="B5627" s="528">
        <f>Electricity!E5663</f>
        <v>0.33333333333333337</v>
      </c>
      <c r="C5627" s="529">
        <f>Electricity!F5663</f>
        <v>0</v>
      </c>
      <c r="D5627" s="529">
        <f>Electricity!I5663</f>
        <v>0</v>
      </c>
      <c r="E5627" s="531" t="str">
        <f t="shared" si="179"/>
        <v>08/22/2024 08:00:00 AM</v>
      </c>
      <c r="F5627" s="530" t="str">
        <f t="shared" si="178"/>
        <v>Aug</v>
      </c>
    </row>
    <row r="5628" spans="1:6" x14ac:dyDescent="0.35">
      <c r="A5628" s="527">
        <f>Electricity!D5664</f>
        <v>45526</v>
      </c>
      <c r="B5628" s="528">
        <f>Electricity!E5664</f>
        <v>0.375</v>
      </c>
      <c r="C5628" s="529">
        <f>Electricity!F5664</f>
        <v>0</v>
      </c>
      <c r="D5628" s="529">
        <f>Electricity!I5664</f>
        <v>0</v>
      </c>
      <c r="E5628" s="531" t="str">
        <f t="shared" si="179"/>
        <v>08/22/2024 09:00:00 AM</v>
      </c>
      <c r="F5628" s="530" t="str">
        <f t="shared" si="178"/>
        <v>Aug</v>
      </c>
    </row>
    <row r="5629" spans="1:6" x14ac:dyDescent="0.35">
      <c r="A5629" s="527">
        <f>Electricity!D5665</f>
        <v>45526</v>
      </c>
      <c r="B5629" s="528">
        <f>Electricity!E5665</f>
        <v>0.41666666666666669</v>
      </c>
      <c r="C5629" s="529">
        <f>Electricity!F5665</f>
        <v>0</v>
      </c>
      <c r="D5629" s="529">
        <f>Electricity!I5665</f>
        <v>0</v>
      </c>
      <c r="E5629" s="531" t="str">
        <f t="shared" si="179"/>
        <v>08/22/2024 10:00:00 AM</v>
      </c>
      <c r="F5629" s="530" t="str">
        <f t="shared" si="178"/>
        <v>Aug</v>
      </c>
    </row>
    <row r="5630" spans="1:6" x14ac:dyDescent="0.35">
      <c r="A5630" s="527">
        <f>Electricity!D5666</f>
        <v>45526</v>
      </c>
      <c r="B5630" s="528">
        <f>Electricity!E5666</f>
        <v>0.45833333333333337</v>
      </c>
      <c r="C5630" s="529">
        <f>Electricity!F5666</f>
        <v>0</v>
      </c>
      <c r="D5630" s="529">
        <f>Electricity!I5666</f>
        <v>0</v>
      </c>
      <c r="E5630" s="531" t="str">
        <f t="shared" si="179"/>
        <v>08/22/2024 11:00:00 AM</v>
      </c>
      <c r="F5630" s="530" t="str">
        <f t="shared" si="178"/>
        <v>Aug</v>
      </c>
    </row>
    <row r="5631" spans="1:6" x14ac:dyDescent="0.35">
      <c r="A5631" s="527">
        <f>Electricity!D5667</f>
        <v>45526</v>
      </c>
      <c r="B5631" s="528">
        <f>Electricity!E5667</f>
        <v>0.50000000000000011</v>
      </c>
      <c r="C5631" s="529">
        <f>Electricity!F5667</f>
        <v>0</v>
      </c>
      <c r="D5631" s="529">
        <f>Electricity!I5667</f>
        <v>0</v>
      </c>
      <c r="E5631" s="531" t="str">
        <f t="shared" si="179"/>
        <v>08/22/2024 12:00:00 PM</v>
      </c>
      <c r="F5631" s="530" t="str">
        <f t="shared" si="178"/>
        <v>Aug</v>
      </c>
    </row>
    <row r="5632" spans="1:6" x14ac:dyDescent="0.35">
      <c r="A5632" s="527">
        <f>Electricity!D5668</f>
        <v>45526</v>
      </c>
      <c r="B5632" s="528">
        <f>Electricity!E5668</f>
        <v>0.54166666666666674</v>
      </c>
      <c r="C5632" s="529">
        <f>Electricity!F5668</f>
        <v>0</v>
      </c>
      <c r="D5632" s="529">
        <f>Electricity!I5668</f>
        <v>0</v>
      </c>
      <c r="E5632" s="531" t="str">
        <f t="shared" si="179"/>
        <v>08/22/2024 01:00:00 PM</v>
      </c>
      <c r="F5632" s="530" t="str">
        <f t="shared" si="178"/>
        <v>Aug</v>
      </c>
    </row>
    <row r="5633" spans="1:6" x14ac:dyDescent="0.35">
      <c r="A5633" s="527">
        <f>Electricity!D5669</f>
        <v>45526</v>
      </c>
      <c r="B5633" s="528">
        <f>Electricity!E5669</f>
        <v>0.58333333333333337</v>
      </c>
      <c r="C5633" s="529">
        <f>Electricity!F5669</f>
        <v>0</v>
      </c>
      <c r="D5633" s="529">
        <f>Electricity!I5669</f>
        <v>0</v>
      </c>
      <c r="E5633" s="531" t="str">
        <f t="shared" si="179"/>
        <v>08/22/2024 02:00:00 PM</v>
      </c>
      <c r="F5633" s="530" t="str">
        <f t="shared" si="178"/>
        <v>Aug</v>
      </c>
    </row>
    <row r="5634" spans="1:6" x14ac:dyDescent="0.35">
      <c r="A5634" s="527">
        <f>Electricity!D5670</f>
        <v>45526</v>
      </c>
      <c r="B5634" s="528">
        <f>Electricity!E5670</f>
        <v>0.62500000000000011</v>
      </c>
      <c r="C5634" s="529">
        <f>Electricity!F5670</f>
        <v>0</v>
      </c>
      <c r="D5634" s="529">
        <f>Electricity!I5670</f>
        <v>0</v>
      </c>
      <c r="E5634" s="531" t="str">
        <f t="shared" si="179"/>
        <v>08/22/2024 03:00:00 PM</v>
      </c>
      <c r="F5634" s="530" t="str">
        <f t="shared" si="178"/>
        <v>Aug</v>
      </c>
    </row>
    <row r="5635" spans="1:6" x14ac:dyDescent="0.35">
      <c r="A5635" s="527">
        <f>Electricity!D5671</f>
        <v>45526</v>
      </c>
      <c r="B5635" s="528">
        <f>Electricity!E5671</f>
        <v>0.66666666666666674</v>
      </c>
      <c r="C5635" s="529">
        <f>Electricity!F5671</f>
        <v>0</v>
      </c>
      <c r="D5635" s="529">
        <f>Electricity!I5671</f>
        <v>0</v>
      </c>
      <c r="E5635" s="531" t="str">
        <f t="shared" si="179"/>
        <v>08/22/2024 04:00:00 PM</v>
      </c>
      <c r="F5635" s="530" t="str">
        <f t="shared" ref="F5635:F5698" si="180">TEXT(A5635,"mmm")</f>
        <v>Aug</v>
      </c>
    </row>
    <row r="5636" spans="1:6" x14ac:dyDescent="0.35">
      <c r="A5636" s="527">
        <f>Electricity!D5672</f>
        <v>45526</v>
      </c>
      <c r="B5636" s="528">
        <f>Electricity!E5672</f>
        <v>0.70833333333333337</v>
      </c>
      <c r="C5636" s="529">
        <f>Electricity!F5672</f>
        <v>0</v>
      </c>
      <c r="D5636" s="529">
        <f>Electricity!I5672</f>
        <v>0</v>
      </c>
      <c r="E5636" s="531" t="str">
        <f t="shared" si="179"/>
        <v>08/22/2024 05:00:00 PM</v>
      </c>
      <c r="F5636" s="530" t="str">
        <f t="shared" si="180"/>
        <v>Aug</v>
      </c>
    </row>
    <row r="5637" spans="1:6" x14ac:dyDescent="0.35">
      <c r="A5637" s="527">
        <f>Electricity!D5673</f>
        <v>45526</v>
      </c>
      <c r="B5637" s="528">
        <f>Electricity!E5673</f>
        <v>0.75000000000000011</v>
      </c>
      <c r="C5637" s="529">
        <f>Electricity!F5673</f>
        <v>0</v>
      </c>
      <c r="D5637" s="529">
        <f>Electricity!I5673</f>
        <v>0</v>
      </c>
      <c r="E5637" s="531" t="str">
        <f t="shared" si="179"/>
        <v>08/22/2024 06:00:00 PM</v>
      </c>
      <c r="F5637" s="530" t="str">
        <f t="shared" si="180"/>
        <v>Aug</v>
      </c>
    </row>
    <row r="5638" spans="1:6" x14ac:dyDescent="0.35">
      <c r="A5638" s="527">
        <f>Electricity!D5674</f>
        <v>45526</v>
      </c>
      <c r="B5638" s="528">
        <f>Electricity!E5674</f>
        <v>0.79166666666666674</v>
      </c>
      <c r="C5638" s="529">
        <f>Electricity!F5674</f>
        <v>0</v>
      </c>
      <c r="D5638" s="529">
        <f>Electricity!I5674</f>
        <v>0</v>
      </c>
      <c r="E5638" s="531" t="str">
        <f t="shared" si="179"/>
        <v>08/22/2024 07:00:00 PM</v>
      </c>
      <c r="F5638" s="530" t="str">
        <f t="shared" si="180"/>
        <v>Aug</v>
      </c>
    </row>
    <row r="5639" spans="1:6" x14ac:dyDescent="0.35">
      <c r="A5639" s="527">
        <f>Electricity!D5675</f>
        <v>45526</v>
      </c>
      <c r="B5639" s="528">
        <f>Electricity!E5675</f>
        <v>0.83333333333333337</v>
      </c>
      <c r="C5639" s="529">
        <f>Electricity!F5675</f>
        <v>0</v>
      </c>
      <c r="D5639" s="529">
        <f>Electricity!I5675</f>
        <v>0</v>
      </c>
      <c r="E5639" s="531" t="str">
        <f t="shared" si="179"/>
        <v>08/22/2024 08:00:00 PM</v>
      </c>
      <c r="F5639" s="530" t="str">
        <f t="shared" si="180"/>
        <v>Aug</v>
      </c>
    </row>
    <row r="5640" spans="1:6" x14ac:dyDescent="0.35">
      <c r="A5640" s="527">
        <f>Electricity!D5676</f>
        <v>45526</v>
      </c>
      <c r="B5640" s="528">
        <f>Electricity!E5676</f>
        <v>0.87500000000000011</v>
      </c>
      <c r="C5640" s="529">
        <f>Electricity!F5676</f>
        <v>0</v>
      </c>
      <c r="D5640" s="529">
        <f>Electricity!I5676</f>
        <v>0</v>
      </c>
      <c r="E5640" s="531" t="str">
        <f t="shared" si="179"/>
        <v>08/22/2024 09:00:00 PM</v>
      </c>
      <c r="F5640" s="530" t="str">
        <f t="shared" si="180"/>
        <v>Aug</v>
      </c>
    </row>
    <row r="5641" spans="1:6" x14ac:dyDescent="0.35">
      <c r="A5641" s="527">
        <f>Electricity!D5677</f>
        <v>45526</v>
      </c>
      <c r="B5641" s="528">
        <f>Electricity!E5677</f>
        <v>0.91666666666666674</v>
      </c>
      <c r="C5641" s="529">
        <f>Electricity!F5677</f>
        <v>0</v>
      </c>
      <c r="D5641" s="529">
        <f>Electricity!I5677</f>
        <v>0</v>
      </c>
      <c r="E5641" s="531" t="str">
        <f t="shared" si="179"/>
        <v>08/22/2024 10:00:00 PM</v>
      </c>
      <c r="F5641" s="530" t="str">
        <f t="shared" si="180"/>
        <v>Aug</v>
      </c>
    </row>
    <row r="5642" spans="1:6" x14ac:dyDescent="0.35">
      <c r="A5642" s="527">
        <f>Electricity!D5678</f>
        <v>45526</v>
      </c>
      <c r="B5642" s="528">
        <f>Electricity!E5678</f>
        <v>0.95833333333333337</v>
      </c>
      <c r="C5642" s="529">
        <f>Electricity!F5678</f>
        <v>0</v>
      </c>
      <c r="D5642" s="529">
        <f>Electricity!I5678</f>
        <v>0</v>
      </c>
      <c r="E5642" s="531" t="str">
        <f t="shared" si="179"/>
        <v>08/22/2024 11:00:00 PM</v>
      </c>
      <c r="F5642" s="530" t="str">
        <f t="shared" si="180"/>
        <v>Aug</v>
      </c>
    </row>
    <row r="5643" spans="1:6" x14ac:dyDescent="0.35">
      <c r="A5643" s="527">
        <f>Electricity!D5679</f>
        <v>45527</v>
      </c>
      <c r="B5643" s="528">
        <f>Electricity!E5679</f>
        <v>3.1225022567582528E-17</v>
      </c>
      <c r="C5643" s="529">
        <f>Electricity!F5679</f>
        <v>0</v>
      </c>
      <c r="D5643" s="529">
        <f>Electricity!I5679</f>
        <v>0</v>
      </c>
      <c r="E5643" s="531" t="str">
        <f t="shared" si="179"/>
        <v>08/23/2024 12:00:00 AM</v>
      </c>
      <c r="F5643" s="530" t="str">
        <f t="shared" si="180"/>
        <v>Aug</v>
      </c>
    </row>
    <row r="5644" spans="1:6" x14ac:dyDescent="0.35">
      <c r="A5644" s="527">
        <f>Electricity!D5680</f>
        <v>45527</v>
      </c>
      <c r="B5644" s="528">
        <f>Electricity!E5680</f>
        <v>4.1666666666666699E-2</v>
      </c>
      <c r="C5644" s="529">
        <f>Electricity!F5680</f>
        <v>0</v>
      </c>
      <c r="D5644" s="529">
        <f>Electricity!I5680</f>
        <v>0</v>
      </c>
      <c r="E5644" s="531" t="str">
        <f t="shared" si="179"/>
        <v>08/23/2024 01:00:00 AM</v>
      </c>
      <c r="F5644" s="530" t="str">
        <f t="shared" si="180"/>
        <v>Aug</v>
      </c>
    </row>
    <row r="5645" spans="1:6" x14ac:dyDescent="0.35">
      <c r="A5645" s="527">
        <f>Electricity!D5681</f>
        <v>45527</v>
      </c>
      <c r="B5645" s="528">
        <f>Electricity!E5681</f>
        <v>8.333333333333337E-2</v>
      </c>
      <c r="C5645" s="529">
        <f>Electricity!F5681</f>
        <v>0</v>
      </c>
      <c r="D5645" s="529">
        <f>Electricity!I5681</f>
        <v>0</v>
      </c>
      <c r="E5645" s="531" t="str">
        <f t="shared" si="179"/>
        <v>08/23/2024 02:00:00 AM</v>
      </c>
      <c r="F5645" s="530" t="str">
        <f t="shared" si="180"/>
        <v>Aug</v>
      </c>
    </row>
    <row r="5646" spans="1:6" x14ac:dyDescent="0.35">
      <c r="A5646" s="527">
        <f>Electricity!D5682</f>
        <v>45527</v>
      </c>
      <c r="B5646" s="528">
        <f>Electricity!E5682</f>
        <v>0.12500000000000006</v>
      </c>
      <c r="C5646" s="529">
        <f>Electricity!F5682</f>
        <v>0</v>
      </c>
      <c r="D5646" s="529">
        <f>Electricity!I5682</f>
        <v>0</v>
      </c>
      <c r="E5646" s="531" t="str">
        <f t="shared" si="179"/>
        <v>08/23/2024 03:00:00 AM</v>
      </c>
      <c r="F5646" s="530" t="str">
        <f t="shared" si="180"/>
        <v>Aug</v>
      </c>
    </row>
    <row r="5647" spans="1:6" x14ac:dyDescent="0.35">
      <c r="A5647" s="527">
        <f>Electricity!D5683</f>
        <v>45527</v>
      </c>
      <c r="B5647" s="528">
        <f>Electricity!E5683</f>
        <v>0.16666666666666669</v>
      </c>
      <c r="C5647" s="529">
        <f>Electricity!F5683</f>
        <v>0</v>
      </c>
      <c r="D5647" s="529">
        <f>Electricity!I5683</f>
        <v>0</v>
      </c>
      <c r="E5647" s="531" t="str">
        <f t="shared" si="179"/>
        <v>08/23/2024 04:00:00 AM</v>
      </c>
      <c r="F5647" s="530" t="str">
        <f t="shared" si="180"/>
        <v>Aug</v>
      </c>
    </row>
    <row r="5648" spans="1:6" x14ac:dyDescent="0.35">
      <c r="A5648" s="527">
        <f>Electricity!D5684</f>
        <v>45527</v>
      </c>
      <c r="B5648" s="528">
        <f>Electricity!E5684</f>
        <v>0.20833333333333337</v>
      </c>
      <c r="C5648" s="529">
        <f>Electricity!F5684</f>
        <v>0</v>
      </c>
      <c r="D5648" s="529">
        <f>Electricity!I5684</f>
        <v>0</v>
      </c>
      <c r="E5648" s="531" t="str">
        <f t="shared" si="179"/>
        <v>08/23/2024 05:00:00 AM</v>
      </c>
      <c r="F5648" s="530" t="str">
        <f t="shared" si="180"/>
        <v>Aug</v>
      </c>
    </row>
    <row r="5649" spans="1:6" x14ac:dyDescent="0.35">
      <c r="A5649" s="527">
        <f>Electricity!D5685</f>
        <v>45527</v>
      </c>
      <c r="B5649" s="528">
        <f>Electricity!E5685</f>
        <v>0.25</v>
      </c>
      <c r="C5649" s="529">
        <f>Electricity!F5685</f>
        <v>0</v>
      </c>
      <c r="D5649" s="529">
        <f>Electricity!I5685</f>
        <v>0</v>
      </c>
      <c r="E5649" s="531" t="str">
        <f t="shared" si="179"/>
        <v>08/23/2024 06:00:00 AM</v>
      </c>
      <c r="F5649" s="530" t="str">
        <f t="shared" si="180"/>
        <v>Aug</v>
      </c>
    </row>
    <row r="5650" spans="1:6" x14ac:dyDescent="0.35">
      <c r="A5650" s="527">
        <f>Electricity!D5686</f>
        <v>45527</v>
      </c>
      <c r="B5650" s="528">
        <f>Electricity!E5686</f>
        <v>0.29166666666666669</v>
      </c>
      <c r="C5650" s="529">
        <f>Electricity!F5686</f>
        <v>0</v>
      </c>
      <c r="D5650" s="529">
        <f>Electricity!I5686</f>
        <v>0</v>
      </c>
      <c r="E5650" s="531" t="str">
        <f t="shared" si="179"/>
        <v>08/23/2024 07:00:00 AM</v>
      </c>
      <c r="F5650" s="530" t="str">
        <f t="shared" si="180"/>
        <v>Aug</v>
      </c>
    </row>
    <row r="5651" spans="1:6" x14ac:dyDescent="0.35">
      <c r="A5651" s="527">
        <f>Electricity!D5687</f>
        <v>45527</v>
      </c>
      <c r="B5651" s="528">
        <f>Electricity!E5687</f>
        <v>0.33333333333333337</v>
      </c>
      <c r="C5651" s="529">
        <f>Electricity!F5687</f>
        <v>0</v>
      </c>
      <c r="D5651" s="529">
        <f>Electricity!I5687</f>
        <v>0</v>
      </c>
      <c r="E5651" s="531" t="str">
        <f t="shared" si="179"/>
        <v>08/23/2024 08:00:00 AM</v>
      </c>
      <c r="F5651" s="530" t="str">
        <f t="shared" si="180"/>
        <v>Aug</v>
      </c>
    </row>
    <row r="5652" spans="1:6" x14ac:dyDescent="0.35">
      <c r="A5652" s="527">
        <f>Electricity!D5688</f>
        <v>45527</v>
      </c>
      <c r="B5652" s="528">
        <f>Electricity!E5688</f>
        <v>0.375</v>
      </c>
      <c r="C5652" s="529">
        <f>Electricity!F5688</f>
        <v>0</v>
      </c>
      <c r="D5652" s="529">
        <f>Electricity!I5688</f>
        <v>0</v>
      </c>
      <c r="E5652" s="531" t="str">
        <f t="shared" si="179"/>
        <v>08/23/2024 09:00:00 AM</v>
      </c>
      <c r="F5652" s="530" t="str">
        <f t="shared" si="180"/>
        <v>Aug</v>
      </c>
    </row>
    <row r="5653" spans="1:6" x14ac:dyDescent="0.35">
      <c r="A5653" s="527">
        <f>Electricity!D5689</f>
        <v>45527</v>
      </c>
      <c r="B5653" s="528">
        <f>Electricity!E5689</f>
        <v>0.41666666666666669</v>
      </c>
      <c r="C5653" s="529">
        <f>Electricity!F5689</f>
        <v>0</v>
      </c>
      <c r="D5653" s="529">
        <f>Electricity!I5689</f>
        <v>0</v>
      </c>
      <c r="E5653" s="531" t="str">
        <f t="shared" si="179"/>
        <v>08/23/2024 10:00:00 AM</v>
      </c>
      <c r="F5653" s="530" t="str">
        <f t="shared" si="180"/>
        <v>Aug</v>
      </c>
    </row>
    <row r="5654" spans="1:6" x14ac:dyDescent="0.35">
      <c r="A5654" s="527">
        <f>Electricity!D5690</f>
        <v>45527</v>
      </c>
      <c r="B5654" s="528">
        <f>Electricity!E5690</f>
        <v>0.45833333333333337</v>
      </c>
      <c r="C5654" s="529">
        <f>Electricity!F5690</f>
        <v>0</v>
      </c>
      <c r="D5654" s="529">
        <f>Electricity!I5690</f>
        <v>0</v>
      </c>
      <c r="E5654" s="531" t="str">
        <f t="shared" si="179"/>
        <v>08/23/2024 11:00:00 AM</v>
      </c>
      <c r="F5654" s="530" t="str">
        <f t="shared" si="180"/>
        <v>Aug</v>
      </c>
    </row>
    <row r="5655" spans="1:6" x14ac:dyDescent="0.35">
      <c r="A5655" s="527">
        <f>Electricity!D5691</f>
        <v>45527</v>
      </c>
      <c r="B5655" s="528">
        <f>Electricity!E5691</f>
        <v>0.50000000000000011</v>
      </c>
      <c r="C5655" s="529">
        <f>Electricity!F5691</f>
        <v>0</v>
      </c>
      <c r="D5655" s="529">
        <f>Electricity!I5691</f>
        <v>0</v>
      </c>
      <c r="E5655" s="531" t="str">
        <f t="shared" si="179"/>
        <v>08/23/2024 12:00:00 PM</v>
      </c>
      <c r="F5655" s="530" t="str">
        <f t="shared" si="180"/>
        <v>Aug</v>
      </c>
    </row>
    <row r="5656" spans="1:6" x14ac:dyDescent="0.35">
      <c r="A5656" s="527">
        <f>Electricity!D5692</f>
        <v>45527</v>
      </c>
      <c r="B5656" s="528">
        <f>Electricity!E5692</f>
        <v>0.54166666666666674</v>
      </c>
      <c r="C5656" s="529">
        <f>Electricity!F5692</f>
        <v>0</v>
      </c>
      <c r="D5656" s="529">
        <f>Electricity!I5692</f>
        <v>0</v>
      </c>
      <c r="E5656" s="531" t="str">
        <f t="shared" si="179"/>
        <v>08/23/2024 01:00:00 PM</v>
      </c>
      <c r="F5656" s="530" t="str">
        <f t="shared" si="180"/>
        <v>Aug</v>
      </c>
    </row>
    <row r="5657" spans="1:6" x14ac:dyDescent="0.35">
      <c r="A5657" s="527">
        <f>Electricity!D5693</f>
        <v>45527</v>
      </c>
      <c r="B5657" s="528">
        <f>Electricity!E5693</f>
        <v>0.58333333333333337</v>
      </c>
      <c r="C5657" s="529">
        <f>Electricity!F5693</f>
        <v>0</v>
      </c>
      <c r="D5657" s="529">
        <f>Electricity!I5693</f>
        <v>0</v>
      </c>
      <c r="E5657" s="531" t="str">
        <f t="shared" si="179"/>
        <v>08/23/2024 02:00:00 PM</v>
      </c>
      <c r="F5657" s="530" t="str">
        <f t="shared" si="180"/>
        <v>Aug</v>
      </c>
    </row>
    <row r="5658" spans="1:6" x14ac:dyDescent="0.35">
      <c r="A5658" s="527">
        <f>Electricity!D5694</f>
        <v>45527</v>
      </c>
      <c r="B5658" s="528">
        <f>Electricity!E5694</f>
        <v>0.62500000000000011</v>
      </c>
      <c r="C5658" s="529">
        <f>Electricity!F5694</f>
        <v>0</v>
      </c>
      <c r="D5658" s="529">
        <f>Electricity!I5694</f>
        <v>0</v>
      </c>
      <c r="E5658" s="531" t="str">
        <f t="shared" si="179"/>
        <v>08/23/2024 03:00:00 PM</v>
      </c>
      <c r="F5658" s="530" t="str">
        <f t="shared" si="180"/>
        <v>Aug</v>
      </c>
    </row>
    <row r="5659" spans="1:6" x14ac:dyDescent="0.35">
      <c r="A5659" s="527">
        <f>Electricity!D5695</f>
        <v>45527</v>
      </c>
      <c r="B5659" s="528">
        <f>Electricity!E5695</f>
        <v>0.66666666666666674</v>
      </c>
      <c r="C5659" s="529">
        <f>Electricity!F5695</f>
        <v>0</v>
      </c>
      <c r="D5659" s="529">
        <f>Electricity!I5695</f>
        <v>0</v>
      </c>
      <c r="E5659" s="531" t="str">
        <f t="shared" si="179"/>
        <v>08/23/2024 04:00:00 PM</v>
      </c>
      <c r="F5659" s="530" t="str">
        <f t="shared" si="180"/>
        <v>Aug</v>
      </c>
    </row>
    <row r="5660" spans="1:6" x14ac:dyDescent="0.35">
      <c r="A5660" s="527">
        <f>Electricity!D5696</f>
        <v>45527</v>
      </c>
      <c r="B5660" s="528">
        <f>Electricity!E5696</f>
        <v>0.70833333333333337</v>
      </c>
      <c r="C5660" s="529">
        <f>Electricity!F5696</f>
        <v>0</v>
      </c>
      <c r="D5660" s="529">
        <f>Electricity!I5696</f>
        <v>0</v>
      </c>
      <c r="E5660" s="531" t="str">
        <f t="shared" si="179"/>
        <v>08/23/2024 05:00:00 PM</v>
      </c>
      <c r="F5660" s="530" t="str">
        <f t="shared" si="180"/>
        <v>Aug</v>
      </c>
    </row>
    <row r="5661" spans="1:6" x14ac:dyDescent="0.35">
      <c r="A5661" s="527">
        <f>Electricity!D5697</f>
        <v>45527</v>
      </c>
      <c r="B5661" s="528">
        <f>Electricity!E5697</f>
        <v>0.75000000000000011</v>
      </c>
      <c r="C5661" s="529">
        <f>Electricity!F5697</f>
        <v>0</v>
      </c>
      <c r="D5661" s="529">
        <f>Electricity!I5697</f>
        <v>0</v>
      </c>
      <c r="E5661" s="531" t="str">
        <f t="shared" si="179"/>
        <v>08/23/2024 06:00:00 PM</v>
      </c>
      <c r="F5661" s="530" t="str">
        <f t="shared" si="180"/>
        <v>Aug</v>
      </c>
    </row>
    <row r="5662" spans="1:6" x14ac:dyDescent="0.35">
      <c r="A5662" s="527">
        <f>Electricity!D5698</f>
        <v>45527</v>
      </c>
      <c r="B5662" s="528">
        <f>Electricity!E5698</f>
        <v>0.79166666666666674</v>
      </c>
      <c r="C5662" s="529">
        <f>Electricity!F5698</f>
        <v>0</v>
      </c>
      <c r="D5662" s="529">
        <f>Electricity!I5698</f>
        <v>0</v>
      </c>
      <c r="E5662" s="531" t="str">
        <f t="shared" si="179"/>
        <v>08/23/2024 07:00:00 PM</v>
      </c>
      <c r="F5662" s="530" t="str">
        <f t="shared" si="180"/>
        <v>Aug</v>
      </c>
    </row>
    <row r="5663" spans="1:6" x14ac:dyDescent="0.35">
      <c r="A5663" s="527">
        <f>Electricity!D5699</f>
        <v>45527</v>
      </c>
      <c r="B5663" s="528">
        <f>Electricity!E5699</f>
        <v>0.83333333333333337</v>
      </c>
      <c r="C5663" s="529">
        <f>Electricity!F5699</f>
        <v>0</v>
      </c>
      <c r="D5663" s="529">
        <f>Electricity!I5699</f>
        <v>0</v>
      </c>
      <c r="E5663" s="531" t="str">
        <f t="shared" si="179"/>
        <v>08/23/2024 08:00:00 PM</v>
      </c>
      <c r="F5663" s="530" t="str">
        <f t="shared" si="180"/>
        <v>Aug</v>
      </c>
    </row>
    <row r="5664" spans="1:6" x14ac:dyDescent="0.35">
      <c r="A5664" s="527">
        <f>Electricity!D5700</f>
        <v>45527</v>
      </c>
      <c r="B5664" s="528">
        <f>Electricity!E5700</f>
        <v>0.87500000000000011</v>
      </c>
      <c r="C5664" s="529">
        <f>Electricity!F5700</f>
        <v>0</v>
      </c>
      <c r="D5664" s="529">
        <f>Electricity!I5700</f>
        <v>0</v>
      </c>
      <c r="E5664" s="531" t="str">
        <f t="shared" si="179"/>
        <v>08/23/2024 09:00:00 PM</v>
      </c>
      <c r="F5664" s="530" t="str">
        <f t="shared" si="180"/>
        <v>Aug</v>
      </c>
    </row>
    <row r="5665" spans="1:6" x14ac:dyDescent="0.35">
      <c r="A5665" s="527">
        <f>Electricity!D5701</f>
        <v>45527</v>
      </c>
      <c r="B5665" s="528">
        <f>Electricity!E5701</f>
        <v>0.91666666666666674</v>
      </c>
      <c r="C5665" s="529">
        <f>Electricity!F5701</f>
        <v>0</v>
      </c>
      <c r="D5665" s="529">
        <f>Electricity!I5701</f>
        <v>0</v>
      </c>
      <c r="E5665" s="531" t="str">
        <f t="shared" si="179"/>
        <v>08/23/2024 10:00:00 PM</v>
      </c>
      <c r="F5665" s="530" t="str">
        <f t="shared" si="180"/>
        <v>Aug</v>
      </c>
    </row>
    <row r="5666" spans="1:6" x14ac:dyDescent="0.35">
      <c r="A5666" s="527">
        <f>Electricity!D5702</f>
        <v>45527</v>
      </c>
      <c r="B5666" s="528">
        <f>Electricity!E5702</f>
        <v>0.95833333333333337</v>
      </c>
      <c r="C5666" s="529">
        <f>Electricity!F5702</f>
        <v>0</v>
      </c>
      <c r="D5666" s="529">
        <f>Electricity!I5702</f>
        <v>0</v>
      </c>
      <c r="E5666" s="531" t="str">
        <f t="shared" si="179"/>
        <v>08/23/2024 11:00:00 PM</v>
      </c>
      <c r="F5666" s="530" t="str">
        <f t="shared" si="180"/>
        <v>Aug</v>
      </c>
    </row>
    <row r="5667" spans="1:6" x14ac:dyDescent="0.35">
      <c r="A5667" s="527">
        <f>Electricity!D5703</f>
        <v>45528</v>
      </c>
      <c r="B5667" s="528">
        <f>Electricity!E5703</f>
        <v>3.1225022567582528E-17</v>
      </c>
      <c r="C5667" s="529">
        <f>Electricity!F5703</f>
        <v>0</v>
      </c>
      <c r="D5667" s="529">
        <f>Electricity!I5703</f>
        <v>0</v>
      </c>
      <c r="E5667" s="531" t="str">
        <f t="shared" si="179"/>
        <v>08/24/2024 12:00:00 AM</v>
      </c>
      <c r="F5667" s="530" t="str">
        <f t="shared" si="180"/>
        <v>Aug</v>
      </c>
    </row>
    <row r="5668" spans="1:6" x14ac:dyDescent="0.35">
      <c r="A5668" s="527">
        <f>Electricity!D5704</f>
        <v>45528</v>
      </c>
      <c r="B5668" s="528">
        <f>Electricity!E5704</f>
        <v>4.1666666666666699E-2</v>
      </c>
      <c r="C5668" s="529">
        <f>Electricity!F5704</f>
        <v>0</v>
      </c>
      <c r="D5668" s="529">
        <f>Electricity!I5704</f>
        <v>0</v>
      </c>
      <c r="E5668" s="531" t="str">
        <f t="shared" ref="E5668:E5731" si="181">CONCATENATE(TEXT(A5668,"mm/dd/yyyy")," ",TEXT(B5668,"hh:mm:ss AM/PM"))</f>
        <v>08/24/2024 01:00:00 AM</v>
      </c>
      <c r="F5668" s="530" t="str">
        <f t="shared" si="180"/>
        <v>Aug</v>
      </c>
    </row>
    <row r="5669" spans="1:6" x14ac:dyDescent="0.35">
      <c r="A5669" s="527">
        <f>Electricity!D5705</f>
        <v>45528</v>
      </c>
      <c r="B5669" s="528">
        <f>Electricity!E5705</f>
        <v>8.333333333333337E-2</v>
      </c>
      <c r="C5669" s="529">
        <f>Electricity!F5705</f>
        <v>0</v>
      </c>
      <c r="D5669" s="529">
        <f>Electricity!I5705</f>
        <v>0</v>
      </c>
      <c r="E5669" s="531" t="str">
        <f t="shared" si="181"/>
        <v>08/24/2024 02:00:00 AM</v>
      </c>
      <c r="F5669" s="530" t="str">
        <f t="shared" si="180"/>
        <v>Aug</v>
      </c>
    </row>
    <row r="5670" spans="1:6" x14ac:dyDescent="0.35">
      <c r="A5670" s="527">
        <f>Electricity!D5706</f>
        <v>45528</v>
      </c>
      <c r="B5670" s="528">
        <f>Electricity!E5706</f>
        <v>0.12500000000000006</v>
      </c>
      <c r="C5670" s="529">
        <f>Electricity!F5706</f>
        <v>0</v>
      </c>
      <c r="D5670" s="529">
        <f>Electricity!I5706</f>
        <v>0</v>
      </c>
      <c r="E5670" s="531" t="str">
        <f t="shared" si="181"/>
        <v>08/24/2024 03:00:00 AM</v>
      </c>
      <c r="F5670" s="530" t="str">
        <f t="shared" si="180"/>
        <v>Aug</v>
      </c>
    </row>
    <row r="5671" spans="1:6" x14ac:dyDescent="0.35">
      <c r="A5671" s="527">
        <f>Electricity!D5707</f>
        <v>45528</v>
      </c>
      <c r="B5671" s="528">
        <f>Electricity!E5707</f>
        <v>0.16666666666666669</v>
      </c>
      <c r="C5671" s="529">
        <f>Electricity!F5707</f>
        <v>0</v>
      </c>
      <c r="D5671" s="529">
        <f>Electricity!I5707</f>
        <v>0</v>
      </c>
      <c r="E5671" s="531" t="str">
        <f t="shared" si="181"/>
        <v>08/24/2024 04:00:00 AM</v>
      </c>
      <c r="F5671" s="530" t="str">
        <f t="shared" si="180"/>
        <v>Aug</v>
      </c>
    </row>
    <row r="5672" spans="1:6" x14ac:dyDescent="0.35">
      <c r="A5672" s="527">
        <f>Electricity!D5708</f>
        <v>45528</v>
      </c>
      <c r="B5672" s="528">
        <f>Electricity!E5708</f>
        <v>0.20833333333333337</v>
      </c>
      <c r="C5672" s="529">
        <f>Electricity!F5708</f>
        <v>0</v>
      </c>
      <c r="D5672" s="529">
        <f>Electricity!I5708</f>
        <v>0</v>
      </c>
      <c r="E5672" s="531" t="str">
        <f t="shared" si="181"/>
        <v>08/24/2024 05:00:00 AM</v>
      </c>
      <c r="F5672" s="530" t="str">
        <f t="shared" si="180"/>
        <v>Aug</v>
      </c>
    </row>
    <row r="5673" spans="1:6" x14ac:dyDescent="0.35">
      <c r="A5673" s="527">
        <f>Electricity!D5709</f>
        <v>45528</v>
      </c>
      <c r="B5673" s="528">
        <f>Electricity!E5709</f>
        <v>0.25</v>
      </c>
      <c r="C5673" s="529">
        <f>Electricity!F5709</f>
        <v>0</v>
      </c>
      <c r="D5673" s="529">
        <f>Electricity!I5709</f>
        <v>0</v>
      </c>
      <c r="E5673" s="531" t="str">
        <f t="shared" si="181"/>
        <v>08/24/2024 06:00:00 AM</v>
      </c>
      <c r="F5673" s="530" t="str">
        <f t="shared" si="180"/>
        <v>Aug</v>
      </c>
    </row>
    <row r="5674" spans="1:6" x14ac:dyDescent="0.35">
      <c r="A5674" s="527">
        <f>Electricity!D5710</f>
        <v>45528</v>
      </c>
      <c r="B5674" s="528">
        <f>Electricity!E5710</f>
        <v>0.29166666666666669</v>
      </c>
      <c r="C5674" s="529">
        <f>Electricity!F5710</f>
        <v>0</v>
      </c>
      <c r="D5674" s="529">
        <f>Electricity!I5710</f>
        <v>0</v>
      </c>
      <c r="E5674" s="531" t="str">
        <f t="shared" si="181"/>
        <v>08/24/2024 07:00:00 AM</v>
      </c>
      <c r="F5674" s="530" t="str">
        <f t="shared" si="180"/>
        <v>Aug</v>
      </c>
    </row>
    <row r="5675" spans="1:6" x14ac:dyDescent="0.35">
      <c r="A5675" s="527">
        <f>Electricity!D5711</f>
        <v>45528</v>
      </c>
      <c r="B5675" s="528">
        <f>Electricity!E5711</f>
        <v>0.33333333333333337</v>
      </c>
      <c r="C5675" s="529">
        <f>Electricity!F5711</f>
        <v>0</v>
      </c>
      <c r="D5675" s="529">
        <f>Electricity!I5711</f>
        <v>0</v>
      </c>
      <c r="E5675" s="531" t="str">
        <f t="shared" si="181"/>
        <v>08/24/2024 08:00:00 AM</v>
      </c>
      <c r="F5675" s="530" t="str">
        <f t="shared" si="180"/>
        <v>Aug</v>
      </c>
    </row>
    <row r="5676" spans="1:6" x14ac:dyDescent="0.35">
      <c r="A5676" s="527">
        <f>Electricity!D5712</f>
        <v>45528</v>
      </c>
      <c r="B5676" s="528">
        <f>Electricity!E5712</f>
        <v>0.375</v>
      </c>
      <c r="C5676" s="529">
        <f>Electricity!F5712</f>
        <v>0</v>
      </c>
      <c r="D5676" s="529">
        <f>Electricity!I5712</f>
        <v>0</v>
      </c>
      <c r="E5676" s="531" t="str">
        <f t="shared" si="181"/>
        <v>08/24/2024 09:00:00 AM</v>
      </c>
      <c r="F5676" s="530" t="str">
        <f t="shared" si="180"/>
        <v>Aug</v>
      </c>
    </row>
    <row r="5677" spans="1:6" x14ac:dyDescent="0.35">
      <c r="A5677" s="527">
        <f>Electricity!D5713</f>
        <v>45528</v>
      </c>
      <c r="B5677" s="528">
        <f>Electricity!E5713</f>
        <v>0.41666666666666669</v>
      </c>
      <c r="C5677" s="529">
        <f>Electricity!F5713</f>
        <v>0</v>
      </c>
      <c r="D5677" s="529">
        <f>Electricity!I5713</f>
        <v>0</v>
      </c>
      <c r="E5677" s="531" t="str">
        <f t="shared" si="181"/>
        <v>08/24/2024 10:00:00 AM</v>
      </c>
      <c r="F5677" s="530" t="str">
        <f t="shared" si="180"/>
        <v>Aug</v>
      </c>
    </row>
    <row r="5678" spans="1:6" x14ac:dyDescent="0.35">
      <c r="A5678" s="527">
        <f>Electricity!D5714</f>
        <v>45528</v>
      </c>
      <c r="B5678" s="528">
        <f>Electricity!E5714</f>
        <v>0.45833333333333337</v>
      </c>
      <c r="C5678" s="529">
        <f>Electricity!F5714</f>
        <v>0</v>
      </c>
      <c r="D5678" s="529">
        <f>Electricity!I5714</f>
        <v>0</v>
      </c>
      <c r="E5678" s="531" t="str">
        <f t="shared" si="181"/>
        <v>08/24/2024 11:00:00 AM</v>
      </c>
      <c r="F5678" s="530" t="str">
        <f t="shared" si="180"/>
        <v>Aug</v>
      </c>
    </row>
    <row r="5679" spans="1:6" x14ac:dyDescent="0.35">
      <c r="A5679" s="527">
        <f>Electricity!D5715</f>
        <v>45528</v>
      </c>
      <c r="B5679" s="528">
        <f>Electricity!E5715</f>
        <v>0.50000000000000011</v>
      </c>
      <c r="C5679" s="529">
        <f>Electricity!F5715</f>
        <v>0</v>
      </c>
      <c r="D5679" s="529">
        <f>Electricity!I5715</f>
        <v>0</v>
      </c>
      <c r="E5679" s="531" t="str">
        <f t="shared" si="181"/>
        <v>08/24/2024 12:00:00 PM</v>
      </c>
      <c r="F5679" s="530" t="str">
        <f t="shared" si="180"/>
        <v>Aug</v>
      </c>
    </row>
    <row r="5680" spans="1:6" x14ac:dyDescent="0.35">
      <c r="A5680" s="527">
        <f>Electricity!D5716</f>
        <v>45528</v>
      </c>
      <c r="B5680" s="528">
        <f>Electricity!E5716</f>
        <v>0.54166666666666674</v>
      </c>
      <c r="C5680" s="529">
        <f>Electricity!F5716</f>
        <v>0</v>
      </c>
      <c r="D5680" s="529">
        <f>Electricity!I5716</f>
        <v>0</v>
      </c>
      <c r="E5680" s="531" t="str">
        <f t="shared" si="181"/>
        <v>08/24/2024 01:00:00 PM</v>
      </c>
      <c r="F5680" s="530" t="str">
        <f t="shared" si="180"/>
        <v>Aug</v>
      </c>
    </row>
    <row r="5681" spans="1:6" x14ac:dyDescent="0.35">
      <c r="A5681" s="527">
        <f>Electricity!D5717</f>
        <v>45528</v>
      </c>
      <c r="B5681" s="528">
        <f>Electricity!E5717</f>
        <v>0.58333333333333337</v>
      </c>
      <c r="C5681" s="529">
        <f>Electricity!F5717</f>
        <v>0</v>
      </c>
      <c r="D5681" s="529">
        <f>Electricity!I5717</f>
        <v>0</v>
      </c>
      <c r="E5681" s="531" t="str">
        <f t="shared" si="181"/>
        <v>08/24/2024 02:00:00 PM</v>
      </c>
      <c r="F5681" s="530" t="str">
        <f t="shared" si="180"/>
        <v>Aug</v>
      </c>
    </row>
    <row r="5682" spans="1:6" x14ac:dyDescent="0.35">
      <c r="A5682" s="527">
        <f>Electricity!D5718</f>
        <v>45528</v>
      </c>
      <c r="B5682" s="528">
        <f>Electricity!E5718</f>
        <v>0.62500000000000011</v>
      </c>
      <c r="C5682" s="529">
        <f>Electricity!F5718</f>
        <v>0</v>
      </c>
      <c r="D5682" s="529">
        <f>Electricity!I5718</f>
        <v>0</v>
      </c>
      <c r="E5682" s="531" t="str">
        <f t="shared" si="181"/>
        <v>08/24/2024 03:00:00 PM</v>
      </c>
      <c r="F5682" s="530" t="str">
        <f t="shared" si="180"/>
        <v>Aug</v>
      </c>
    </row>
    <row r="5683" spans="1:6" x14ac:dyDescent="0.35">
      <c r="A5683" s="527">
        <f>Electricity!D5719</f>
        <v>45528</v>
      </c>
      <c r="B5683" s="528">
        <f>Electricity!E5719</f>
        <v>0.66666666666666674</v>
      </c>
      <c r="C5683" s="529">
        <f>Electricity!F5719</f>
        <v>0</v>
      </c>
      <c r="D5683" s="529">
        <f>Electricity!I5719</f>
        <v>0</v>
      </c>
      <c r="E5683" s="531" t="str">
        <f t="shared" si="181"/>
        <v>08/24/2024 04:00:00 PM</v>
      </c>
      <c r="F5683" s="530" t="str">
        <f t="shared" si="180"/>
        <v>Aug</v>
      </c>
    </row>
    <row r="5684" spans="1:6" x14ac:dyDescent="0.35">
      <c r="A5684" s="527">
        <f>Electricity!D5720</f>
        <v>45528</v>
      </c>
      <c r="B5684" s="528">
        <f>Electricity!E5720</f>
        <v>0.70833333333333337</v>
      </c>
      <c r="C5684" s="529">
        <f>Electricity!F5720</f>
        <v>0</v>
      </c>
      <c r="D5684" s="529">
        <f>Electricity!I5720</f>
        <v>0</v>
      </c>
      <c r="E5684" s="531" t="str">
        <f t="shared" si="181"/>
        <v>08/24/2024 05:00:00 PM</v>
      </c>
      <c r="F5684" s="530" t="str">
        <f t="shared" si="180"/>
        <v>Aug</v>
      </c>
    </row>
    <row r="5685" spans="1:6" x14ac:dyDescent="0.35">
      <c r="A5685" s="527">
        <f>Electricity!D5721</f>
        <v>45528</v>
      </c>
      <c r="B5685" s="528">
        <f>Electricity!E5721</f>
        <v>0.75000000000000011</v>
      </c>
      <c r="C5685" s="529">
        <f>Electricity!F5721</f>
        <v>0</v>
      </c>
      <c r="D5685" s="529">
        <f>Electricity!I5721</f>
        <v>0</v>
      </c>
      <c r="E5685" s="531" t="str">
        <f t="shared" si="181"/>
        <v>08/24/2024 06:00:00 PM</v>
      </c>
      <c r="F5685" s="530" t="str">
        <f t="shared" si="180"/>
        <v>Aug</v>
      </c>
    </row>
    <row r="5686" spans="1:6" x14ac:dyDescent="0.35">
      <c r="A5686" s="527">
        <f>Electricity!D5722</f>
        <v>45528</v>
      </c>
      <c r="B5686" s="528">
        <f>Electricity!E5722</f>
        <v>0.79166666666666674</v>
      </c>
      <c r="C5686" s="529">
        <f>Electricity!F5722</f>
        <v>0</v>
      </c>
      <c r="D5686" s="529">
        <f>Electricity!I5722</f>
        <v>0</v>
      </c>
      <c r="E5686" s="531" t="str">
        <f t="shared" si="181"/>
        <v>08/24/2024 07:00:00 PM</v>
      </c>
      <c r="F5686" s="530" t="str">
        <f t="shared" si="180"/>
        <v>Aug</v>
      </c>
    </row>
    <row r="5687" spans="1:6" x14ac:dyDescent="0.35">
      <c r="A5687" s="527">
        <f>Electricity!D5723</f>
        <v>45528</v>
      </c>
      <c r="B5687" s="528">
        <f>Electricity!E5723</f>
        <v>0.83333333333333337</v>
      </c>
      <c r="C5687" s="529">
        <f>Electricity!F5723</f>
        <v>0</v>
      </c>
      <c r="D5687" s="529">
        <f>Electricity!I5723</f>
        <v>0</v>
      </c>
      <c r="E5687" s="531" t="str">
        <f t="shared" si="181"/>
        <v>08/24/2024 08:00:00 PM</v>
      </c>
      <c r="F5687" s="530" t="str">
        <f t="shared" si="180"/>
        <v>Aug</v>
      </c>
    </row>
    <row r="5688" spans="1:6" x14ac:dyDescent="0.35">
      <c r="A5688" s="527">
        <f>Electricity!D5724</f>
        <v>45528</v>
      </c>
      <c r="B5688" s="528">
        <f>Electricity!E5724</f>
        <v>0.87500000000000011</v>
      </c>
      <c r="C5688" s="529">
        <f>Electricity!F5724</f>
        <v>0</v>
      </c>
      <c r="D5688" s="529">
        <f>Electricity!I5724</f>
        <v>0</v>
      </c>
      <c r="E5688" s="531" t="str">
        <f t="shared" si="181"/>
        <v>08/24/2024 09:00:00 PM</v>
      </c>
      <c r="F5688" s="530" t="str">
        <f t="shared" si="180"/>
        <v>Aug</v>
      </c>
    </row>
    <row r="5689" spans="1:6" x14ac:dyDescent="0.35">
      <c r="A5689" s="527">
        <f>Electricity!D5725</f>
        <v>45528</v>
      </c>
      <c r="B5689" s="528">
        <f>Electricity!E5725</f>
        <v>0.91666666666666674</v>
      </c>
      <c r="C5689" s="529">
        <f>Electricity!F5725</f>
        <v>0</v>
      </c>
      <c r="D5689" s="529">
        <f>Electricity!I5725</f>
        <v>0</v>
      </c>
      <c r="E5689" s="531" t="str">
        <f t="shared" si="181"/>
        <v>08/24/2024 10:00:00 PM</v>
      </c>
      <c r="F5689" s="530" t="str">
        <f t="shared" si="180"/>
        <v>Aug</v>
      </c>
    </row>
    <row r="5690" spans="1:6" x14ac:dyDescent="0.35">
      <c r="A5690" s="527">
        <f>Electricity!D5726</f>
        <v>45528</v>
      </c>
      <c r="B5690" s="528">
        <f>Electricity!E5726</f>
        <v>0.95833333333333337</v>
      </c>
      <c r="C5690" s="529">
        <f>Electricity!F5726</f>
        <v>0</v>
      </c>
      <c r="D5690" s="529">
        <f>Electricity!I5726</f>
        <v>0</v>
      </c>
      <c r="E5690" s="531" t="str">
        <f t="shared" si="181"/>
        <v>08/24/2024 11:00:00 PM</v>
      </c>
      <c r="F5690" s="530" t="str">
        <f t="shared" si="180"/>
        <v>Aug</v>
      </c>
    </row>
    <row r="5691" spans="1:6" x14ac:dyDescent="0.35">
      <c r="A5691" s="527">
        <f>Electricity!D5727</f>
        <v>45529</v>
      </c>
      <c r="B5691" s="528">
        <f>Electricity!E5727</f>
        <v>3.1225022567582528E-17</v>
      </c>
      <c r="C5691" s="529">
        <f>Electricity!F5727</f>
        <v>0</v>
      </c>
      <c r="D5691" s="529">
        <f>Electricity!I5727</f>
        <v>0</v>
      </c>
      <c r="E5691" s="531" t="str">
        <f t="shared" si="181"/>
        <v>08/25/2024 12:00:00 AM</v>
      </c>
      <c r="F5691" s="530" t="str">
        <f t="shared" si="180"/>
        <v>Aug</v>
      </c>
    </row>
    <row r="5692" spans="1:6" x14ac:dyDescent="0.35">
      <c r="A5692" s="527">
        <f>Electricity!D5728</f>
        <v>45529</v>
      </c>
      <c r="B5692" s="528">
        <f>Electricity!E5728</f>
        <v>4.1666666666666699E-2</v>
      </c>
      <c r="C5692" s="529">
        <f>Electricity!F5728</f>
        <v>0</v>
      </c>
      <c r="D5692" s="529">
        <f>Electricity!I5728</f>
        <v>0</v>
      </c>
      <c r="E5692" s="531" t="str">
        <f t="shared" si="181"/>
        <v>08/25/2024 01:00:00 AM</v>
      </c>
      <c r="F5692" s="530" t="str">
        <f t="shared" si="180"/>
        <v>Aug</v>
      </c>
    </row>
    <row r="5693" spans="1:6" x14ac:dyDescent="0.35">
      <c r="A5693" s="527">
        <f>Electricity!D5729</f>
        <v>45529</v>
      </c>
      <c r="B5693" s="528">
        <f>Electricity!E5729</f>
        <v>8.333333333333337E-2</v>
      </c>
      <c r="C5693" s="529">
        <f>Electricity!F5729</f>
        <v>0</v>
      </c>
      <c r="D5693" s="529">
        <f>Electricity!I5729</f>
        <v>0</v>
      </c>
      <c r="E5693" s="531" t="str">
        <f t="shared" si="181"/>
        <v>08/25/2024 02:00:00 AM</v>
      </c>
      <c r="F5693" s="530" t="str">
        <f t="shared" si="180"/>
        <v>Aug</v>
      </c>
    </row>
    <row r="5694" spans="1:6" x14ac:dyDescent="0.35">
      <c r="A5694" s="527">
        <f>Electricity!D5730</f>
        <v>45529</v>
      </c>
      <c r="B5694" s="528">
        <f>Electricity!E5730</f>
        <v>0.12500000000000006</v>
      </c>
      <c r="C5694" s="529">
        <f>Electricity!F5730</f>
        <v>0</v>
      </c>
      <c r="D5694" s="529">
        <f>Electricity!I5730</f>
        <v>0</v>
      </c>
      <c r="E5694" s="531" t="str">
        <f t="shared" si="181"/>
        <v>08/25/2024 03:00:00 AM</v>
      </c>
      <c r="F5694" s="530" t="str">
        <f t="shared" si="180"/>
        <v>Aug</v>
      </c>
    </row>
    <row r="5695" spans="1:6" x14ac:dyDescent="0.35">
      <c r="A5695" s="527">
        <f>Electricity!D5731</f>
        <v>45529</v>
      </c>
      <c r="B5695" s="528">
        <f>Electricity!E5731</f>
        <v>0.16666666666666669</v>
      </c>
      <c r="C5695" s="529">
        <f>Electricity!F5731</f>
        <v>0</v>
      </c>
      <c r="D5695" s="529">
        <f>Electricity!I5731</f>
        <v>0</v>
      </c>
      <c r="E5695" s="531" t="str">
        <f t="shared" si="181"/>
        <v>08/25/2024 04:00:00 AM</v>
      </c>
      <c r="F5695" s="530" t="str">
        <f t="shared" si="180"/>
        <v>Aug</v>
      </c>
    </row>
    <row r="5696" spans="1:6" x14ac:dyDescent="0.35">
      <c r="A5696" s="527">
        <f>Electricity!D5732</f>
        <v>45529</v>
      </c>
      <c r="B5696" s="528">
        <f>Electricity!E5732</f>
        <v>0.20833333333333337</v>
      </c>
      <c r="C5696" s="529">
        <f>Electricity!F5732</f>
        <v>0</v>
      </c>
      <c r="D5696" s="529">
        <f>Electricity!I5732</f>
        <v>0</v>
      </c>
      <c r="E5696" s="531" t="str">
        <f t="shared" si="181"/>
        <v>08/25/2024 05:00:00 AM</v>
      </c>
      <c r="F5696" s="530" t="str">
        <f t="shared" si="180"/>
        <v>Aug</v>
      </c>
    </row>
    <row r="5697" spans="1:6" x14ac:dyDescent="0.35">
      <c r="A5697" s="527">
        <f>Electricity!D5733</f>
        <v>45529</v>
      </c>
      <c r="B5697" s="528">
        <f>Electricity!E5733</f>
        <v>0.25</v>
      </c>
      <c r="C5697" s="529">
        <f>Electricity!F5733</f>
        <v>0</v>
      </c>
      <c r="D5697" s="529">
        <f>Electricity!I5733</f>
        <v>0</v>
      </c>
      <c r="E5697" s="531" t="str">
        <f t="shared" si="181"/>
        <v>08/25/2024 06:00:00 AM</v>
      </c>
      <c r="F5697" s="530" t="str">
        <f t="shared" si="180"/>
        <v>Aug</v>
      </c>
    </row>
    <row r="5698" spans="1:6" x14ac:dyDescent="0.35">
      <c r="A5698" s="527">
        <f>Electricity!D5734</f>
        <v>45529</v>
      </c>
      <c r="B5698" s="528">
        <f>Electricity!E5734</f>
        <v>0.29166666666666669</v>
      </c>
      <c r="C5698" s="529">
        <f>Electricity!F5734</f>
        <v>0</v>
      </c>
      <c r="D5698" s="529">
        <f>Electricity!I5734</f>
        <v>0</v>
      </c>
      <c r="E5698" s="531" t="str">
        <f t="shared" si="181"/>
        <v>08/25/2024 07:00:00 AM</v>
      </c>
      <c r="F5698" s="530" t="str">
        <f t="shared" si="180"/>
        <v>Aug</v>
      </c>
    </row>
    <row r="5699" spans="1:6" x14ac:dyDescent="0.35">
      <c r="A5699" s="527">
        <f>Electricity!D5735</f>
        <v>45529</v>
      </c>
      <c r="B5699" s="528">
        <f>Electricity!E5735</f>
        <v>0.33333333333333337</v>
      </c>
      <c r="C5699" s="529">
        <f>Electricity!F5735</f>
        <v>0</v>
      </c>
      <c r="D5699" s="529">
        <f>Electricity!I5735</f>
        <v>0</v>
      </c>
      <c r="E5699" s="531" t="str">
        <f t="shared" si="181"/>
        <v>08/25/2024 08:00:00 AM</v>
      </c>
      <c r="F5699" s="530" t="str">
        <f t="shared" ref="F5699:F5762" si="182">TEXT(A5699,"mmm")</f>
        <v>Aug</v>
      </c>
    </row>
    <row r="5700" spans="1:6" x14ac:dyDescent="0.35">
      <c r="A5700" s="527">
        <f>Electricity!D5736</f>
        <v>45529</v>
      </c>
      <c r="B5700" s="528">
        <f>Electricity!E5736</f>
        <v>0.375</v>
      </c>
      <c r="C5700" s="529">
        <f>Electricity!F5736</f>
        <v>0</v>
      </c>
      <c r="D5700" s="529">
        <f>Electricity!I5736</f>
        <v>0</v>
      </c>
      <c r="E5700" s="531" t="str">
        <f t="shared" si="181"/>
        <v>08/25/2024 09:00:00 AM</v>
      </c>
      <c r="F5700" s="530" t="str">
        <f t="shared" si="182"/>
        <v>Aug</v>
      </c>
    </row>
    <row r="5701" spans="1:6" x14ac:dyDescent="0.35">
      <c r="A5701" s="527">
        <f>Electricity!D5737</f>
        <v>45529</v>
      </c>
      <c r="B5701" s="528">
        <f>Electricity!E5737</f>
        <v>0.41666666666666669</v>
      </c>
      <c r="C5701" s="529">
        <f>Electricity!F5737</f>
        <v>0</v>
      </c>
      <c r="D5701" s="529">
        <f>Electricity!I5737</f>
        <v>0</v>
      </c>
      <c r="E5701" s="531" t="str">
        <f t="shared" si="181"/>
        <v>08/25/2024 10:00:00 AM</v>
      </c>
      <c r="F5701" s="530" t="str">
        <f t="shared" si="182"/>
        <v>Aug</v>
      </c>
    </row>
    <row r="5702" spans="1:6" x14ac:dyDescent="0.35">
      <c r="A5702" s="527">
        <f>Electricity!D5738</f>
        <v>45529</v>
      </c>
      <c r="B5702" s="528">
        <f>Electricity!E5738</f>
        <v>0.45833333333333337</v>
      </c>
      <c r="C5702" s="529">
        <f>Electricity!F5738</f>
        <v>0</v>
      </c>
      <c r="D5702" s="529">
        <f>Electricity!I5738</f>
        <v>0</v>
      </c>
      <c r="E5702" s="531" t="str">
        <f t="shared" si="181"/>
        <v>08/25/2024 11:00:00 AM</v>
      </c>
      <c r="F5702" s="530" t="str">
        <f t="shared" si="182"/>
        <v>Aug</v>
      </c>
    </row>
    <row r="5703" spans="1:6" x14ac:dyDescent="0.35">
      <c r="A5703" s="527">
        <f>Electricity!D5739</f>
        <v>45529</v>
      </c>
      <c r="B5703" s="528">
        <f>Electricity!E5739</f>
        <v>0.50000000000000011</v>
      </c>
      <c r="C5703" s="529">
        <f>Electricity!F5739</f>
        <v>0</v>
      </c>
      <c r="D5703" s="529">
        <f>Electricity!I5739</f>
        <v>0</v>
      </c>
      <c r="E5703" s="531" t="str">
        <f t="shared" si="181"/>
        <v>08/25/2024 12:00:00 PM</v>
      </c>
      <c r="F5703" s="530" t="str">
        <f t="shared" si="182"/>
        <v>Aug</v>
      </c>
    </row>
    <row r="5704" spans="1:6" x14ac:dyDescent="0.35">
      <c r="A5704" s="527">
        <f>Electricity!D5740</f>
        <v>45529</v>
      </c>
      <c r="B5704" s="528">
        <f>Electricity!E5740</f>
        <v>0.54166666666666674</v>
      </c>
      <c r="C5704" s="529">
        <f>Electricity!F5740</f>
        <v>0</v>
      </c>
      <c r="D5704" s="529">
        <f>Electricity!I5740</f>
        <v>0</v>
      </c>
      <c r="E5704" s="531" t="str">
        <f t="shared" si="181"/>
        <v>08/25/2024 01:00:00 PM</v>
      </c>
      <c r="F5704" s="530" t="str">
        <f t="shared" si="182"/>
        <v>Aug</v>
      </c>
    </row>
    <row r="5705" spans="1:6" x14ac:dyDescent="0.35">
      <c r="A5705" s="527">
        <f>Electricity!D5741</f>
        <v>45529</v>
      </c>
      <c r="B5705" s="528">
        <f>Electricity!E5741</f>
        <v>0.58333333333333337</v>
      </c>
      <c r="C5705" s="529">
        <f>Electricity!F5741</f>
        <v>0</v>
      </c>
      <c r="D5705" s="529">
        <f>Electricity!I5741</f>
        <v>0</v>
      </c>
      <c r="E5705" s="531" t="str">
        <f t="shared" si="181"/>
        <v>08/25/2024 02:00:00 PM</v>
      </c>
      <c r="F5705" s="530" t="str">
        <f t="shared" si="182"/>
        <v>Aug</v>
      </c>
    </row>
    <row r="5706" spans="1:6" x14ac:dyDescent="0.35">
      <c r="A5706" s="527">
        <f>Electricity!D5742</f>
        <v>45529</v>
      </c>
      <c r="B5706" s="528">
        <f>Electricity!E5742</f>
        <v>0.62500000000000011</v>
      </c>
      <c r="C5706" s="529">
        <f>Electricity!F5742</f>
        <v>0</v>
      </c>
      <c r="D5706" s="529">
        <f>Electricity!I5742</f>
        <v>0</v>
      </c>
      <c r="E5706" s="531" t="str">
        <f t="shared" si="181"/>
        <v>08/25/2024 03:00:00 PM</v>
      </c>
      <c r="F5706" s="530" t="str">
        <f t="shared" si="182"/>
        <v>Aug</v>
      </c>
    </row>
    <row r="5707" spans="1:6" x14ac:dyDescent="0.35">
      <c r="A5707" s="527">
        <f>Electricity!D5743</f>
        <v>45529</v>
      </c>
      <c r="B5707" s="528">
        <f>Electricity!E5743</f>
        <v>0.66666666666666674</v>
      </c>
      <c r="C5707" s="529">
        <f>Electricity!F5743</f>
        <v>0</v>
      </c>
      <c r="D5707" s="529">
        <f>Electricity!I5743</f>
        <v>0</v>
      </c>
      <c r="E5707" s="531" t="str">
        <f t="shared" si="181"/>
        <v>08/25/2024 04:00:00 PM</v>
      </c>
      <c r="F5707" s="530" t="str">
        <f t="shared" si="182"/>
        <v>Aug</v>
      </c>
    </row>
    <row r="5708" spans="1:6" x14ac:dyDescent="0.35">
      <c r="A5708" s="527">
        <f>Electricity!D5744</f>
        <v>45529</v>
      </c>
      <c r="B5708" s="528">
        <f>Electricity!E5744</f>
        <v>0.70833333333333337</v>
      </c>
      <c r="C5708" s="529">
        <f>Electricity!F5744</f>
        <v>0</v>
      </c>
      <c r="D5708" s="529">
        <f>Electricity!I5744</f>
        <v>0</v>
      </c>
      <c r="E5708" s="531" t="str">
        <f t="shared" si="181"/>
        <v>08/25/2024 05:00:00 PM</v>
      </c>
      <c r="F5708" s="530" t="str">
        <f t="shared" si="182"/>
        <v>Aug</v>
      </c>
    </row>
    <row r="5709" spans="1:6" x14ac:dyDescent="0.35">
      <c r="A5709" s="527">
        <f>Electricity!D5745</f>
        <v>45529</v>
      </c>
      <c r="B5709" s="528">
        <f>Electricity!E5745</f>
        <v>0.75000000000000011</v>
      </c>
      <c r="C5709" s="529">
        <f>Electricity!F5745</f>
        <v>0</v>
      </c>
      <c r="D5709" s="529">
        <f>Electricity!I5745</f>
        <v>0</v>
      </c>
      <c r="E5709" s="531" t="str">
        <f t="shared" si="181"/>
        <v>08/25/2024 06:00:00 PM</v>
      </c>
      <c r="F5709" s="530" t="str">
        <f t="shared" si="182"/>
        <v>Aug</v>
      </c>
    </row>
    <row r="5710" spans="1:6" x14ac:dyDescent="0.35">
      <c r="A5710" s="527">
        <f>Electricity!D5746</f>
        <v>45529</v>
      </c>
      <c r="B5710" s="528">
        <f>Electricity!E5746</f>
        <v>0.79166666666666674</v>
      </c>
      <c r="C5710" s="529">
        <f>Electricity!F5746</f>
        <v>0</v>
      </c>
      <c r="D5710" s="529">
        <f>Electricity!I5746</f>
        <v>0</v>
      </c>
      <c r="E5710" s="531" t="str">
        <f t="shared" si="181"/>
        <v>08/25/2024 07:00:00 PM</v>
      </c>
      <c r="F5710" s="530" t="str">
        <f t="shared" si="182"/>
        <v>Aug</v>
      </c>
    </row>
    <row r="5711" spans="1:6" x14ac:dyDescent="0.35">
      <c r="A5711" s="527">
        <f>Electricity!D5747</f>
        <v>45529</v>
      </c>
      <c r="B5711" s="528">
        <f>Electricity!E5747</f>
        <v>0.83333333333333337</v>
      </c>
      <c r="C5711" s="529">
        <f>Electricity!F5747</f>
        <v>0</v>
      </c>
      <c r="D5711" s="529">
        <f>Electricity!I5747</f>
        <v>0</v>
      </c>
      <c r="E5711" s="531" t="str">
        <f t="shared" si="181"/>
        <v>08/25/2024 08:00:00 PM</v>
      </c>
      <c r="F5711" s="530" t="str">
        <f t="shared" si="182"/>
        <v>Aug</v>
      </c>
    </row>
    <row r="5712" spans="1:6" x14ac:dyDescent="0.35">
      <c r="A5712" s="527">
        <f>Electricity!D5748</f>
        <v>45529</v>
      </c>
      <c r="B5712" s="528">
        <f>Electricity!E5748</f>
        <v>0.87500000000000011</v>
      </c>
      <c r="C5712" s="529">
        <f>Electricity!F5748</f>
        <v>0</v>
      </c>
      <c r="D5712" s="529">
        <f>Electricity!I5748</f>
        <v>0</v>
      </c>
      <c r="E5712" s="531" t="str">
        <f t="shared" si="181"/>
        <v>08/25/2024 09:00:00 PM</v>
      </c>
      <c r="F5712" s="530" t="str">
        <f t="shared" si="182"/>
        <v>Aug</v>
      </c>
    </row>
    <row r="5713" spans="1:6" x14ac:dyDescent="0.35">
      <c r="A5713" s="527">
        <f>Electricity!D5749</f>
        <v>45529</v>
      </c>
      <c r="B5713" s="528">
        <f>Electricity!E5749</f>
        <v>0.91666666666666674</v>
      </c>
      <c r="C5713" s="529">
        <f>Electricity!F5749</f>
        <v>0</v>
      </c>
      <c r="D5713" s="529">
        <f>Electricity!I5749</f>
        <v>0</v>
      </c>
      <c r="E5713" s="531" t="str">
        <f t="shared" si="181"/>
        <v>08/25/2024 10:00:00 PM</v>
      </c>
      <c r="F5713" s="530" t="str">
        <f t="shared" si="182"/>
        <v>Aug</v>
      </c>
    </row>
    <row r="5714" spans="1:6" x14ac:dyDescent="0.35">
      <c r="A5714" s="527">
        <f>Electricity!D5750</f>
        <v>45529</v>
      </c>
      <c r="B5714" s="528">
        <f>Electricity!E5750</f>
        <v>0.95833333333333337</v>
      </c>
      <c r="C5714" s="529">
        <f>Electricity!F5750</f>
        <v>0</v>
      </c>
      <c r="D5714" s="529">
        <f>Electricity!I5750</f>
        <v>0</v>
      </c>
      <c r="E5714" s="531" t="str">
        <f t="shared" si="181"/>
        <v>08/25/2024 11:00:00 PM</v>
      </c>
      <c r="F5714" s="530" t="str">
        <f t="shared" si="182"/>
        <v>Aug</v>
      </c>
    </row>
    <row r="5715" spans="1:6" x14ac:dyDescent="0.35">
      <c r="A5715" s="527">
        <f>Electricity!D5751</f>
        <v>45530</v>
      </c>
      <c r="B5715" s="528">
        <f>Electricity!E5751</f>
        <v>3.1225022567582528E-17</v>
      </c>
      <c r="C5715" s="529">
        <f>Electricity!F5751</f>
        <v>0</v>
      </c>
      <c r="D5715" s="529">
        <f>Electricity!I5751</f>
        <v>0</v>
      </c>
      <c r="E5715" s="531" t="str">
        <f t="shared" si="181"/>
        <v>08/26/2024 12:00:00 AM</v>
      </c>
      <c r="F5715" s="530" t="str">
        <f t="shared" si="182"/>
        <v>Aug</v>
      </c>
    </row>
    <row r="5716" spans="1:6" x14ac:dyDescent="0.35">
      <c r="A5716" s="527">
        <f>Electricity!D5752</f>
        <v>45530</v>
      </c>
      <c r="B5716" s="528">
        <f>Electricity!E5752</f>
        <v>4.1666666666666699E-2</v>
      </c>
      <c r="C5716" s="529">
        <f>Electricity!F5752</f>
        <v>0</v>
      </c>
      <c r="D5716" s="529">
        <f>Electricity!I5752</f>
        <v>0</v>
      </c>
      <c r="E5716" s="531" t="str">
        <f t="shared" si="181"/>
        <v>08/26/2024 01:00:00 AM</v>
      </c>
      <c r="F5716" s="530" t="str">
        <f t="shared" si="182"/>
        <v>Aug</v>
      </c>
    </row>
    <row r="5717" spans="1:6" x14ac:dyDescent="0.35">
      <c r="A5717" s="527">
        <f>Electricity!D5753</f>
        <v>45530</v>
      </c>
      <c r="B5717" s="528">
        <f>Electricity!E5753</f>
        <v>8.333333333333337E-2</v>
      </c>
      <c r="C5717" s="529">
        <f>Electricity!F5753</f>
        <v>0</v>
      </c>
      <c r="D5717" s="529">
        <f>Electricity!I5753</f>
        <v>0</v>
      </c>
      <c r="E5717" s="531" t="str">
        <f t="shared" si="181"/>
        <v>08/26/2024 02:00:00 AM</v>
      </c>
      <c r="F5717" s="530" t="str">
        <f t="shared" si="182"/>
        <v>Aug</v>
      </c>
    </row>
    <row r="5718" spans="1:6" x14ac:dyDescent="0.35">
      <c r="A5718" s="527">
        <f>Electricity!D5754</f>
        <v>45530</v>
      </c>
      <c r="B5718" s="528">
        <f>Electricity!E5754</f>
        <v>0.12500000000000006</v>
      </c>
      <c r="C5718" s="529">
        <f>Electricity!F5754</f>
        <v>0</v>
      </c>
      <c r="D5718" s="529">
        <f>Electricity!I5754</f>
        <v>0</v>
      </c>
      <c r="E5718" s="531" t="str">
        <f t="shared" si="181"/>
        <v>08/26/2024 03:00:00 AM</v>
      </c>
      <c r="F5718" s="530" t="str">
        <f t="shared" si="182"/>
        <v>Aug</v>
      </c>
    </row>
    <row r="5719" spans="1:6" x14ac:dyDescent="0.35">
      <c r="A5719" s="527">
        <f>Electricity!D5755</f>
        <v>45530</v>
      </c>
      <c r="B5719" s="528">
        <f>Electricity!E5755</f>
        <v>0.16666666666666669</v>
      </c>
      <c r="C5719" s="529">
        <f>Electricity!F5755</f>
        <v>0</v>
      </c>
      <c r="D5719" s="529">
        <f>Electricity!I5755</f>
        <v>0</v>
      </c>
      <c r="E5719" s="531" t="str">
        <f t="shared" si="181"/>
        <v>08/26/2024 04:00:00 AM</v>
      </c>
      <c r="F5719" s="530" t="str">
        <f t="shared" si="182"/>
        <v>Aug</v>
      </c>
    </row>
    <row r="5720" spans="1:6" x14ac:dyDescent="0.35">
      <c r="A5720" s="527">
        <f>Electricity!D5756</f>
        <v>45530</v>
      </c>
      <c r="B5720" s="528">
        <f>Electricity!E5756</f>
        <v>0.20833333333333337</v>
      </c>
      <c r="C5720" s="529">
        <f>Electricity!F5756</f>
        <v>0</v>
      </c>
      <c r="D5720" s="529">
        <f>Electricity!I5756</f>
        <v>0</v>
      </c>
      <c r="E5720" s="531" t="str">
        <f t="shared" si="181"/>
        <v>08/26/2024 05:00:00 AM</v>
      </c>
      <c r="F5720" s="530" t="str">
        <f t="shared" si="182"/>
        <v>Aug</v>
      </c>
    </row>
    <row r="5721" spans="1:6" x14ac:dyDescent="0.35">
      <c r="A5721" s="527">
        <f>Electricity!D5757</f>
        <v>45530</v>
      </c>
      <c r="B5721" s="528">
        <f>Electricity!E5757</f>
        <v>0.25</v>
      </c>
      <c r="C5721" s="529">
        <f>Electricity!F5757</f>
        <v>0</v>
      </c>
      <c r="D5721" s="529">
        <f>Electricity!I5757</f>
        <v>0</v>
      </c>
      <c r="E5721" s="531" t="str">
        <f t="shared" si="181"/>
        <v>08/26/2024 06:00:00 AM</v>
      </c>
      <c r="F5721" s="530" t="str">
        <f t="shared" si="182"/>
        <v>Aug</v>
      </c>
    </row>
    <row r="5722" spans="1:6" x14ac:dyDescent="0.35">
      <c r="A5722" s="527">
        <f>Electricity!D5758</f>
        <v>45530</v>
      </c>
      <c r="B5722" s="528">
        <f>Electricity!E5758</f>
        <v>0.29166666666666669</v>
      </c>
      <c r="C5722" s="529">
        <f>Electricity!F5758</f>
        <v>0</v>
      </c>
      <c r="D5722" s="529">
        <f>Electricity!I5758</f>
        <v>0</v>
      </c>
      <c r="E5722" s="531" t="str">
        <f t="shared" si="181"/>
        <v>08/26/2024 07:00:00 AM</v>
      </c>
      <c r="F5722" s="530" t="str">
        <f t="shared" si="182"/>
        <v>Aug</v>
      </c>
    </row>
    <row r="5723" spans="1:6" x14ac:dyDescent="0.35">
      <c r="A5723" s="527">
        <f>Electricity!D5759</f>
        <v>45530</v>
      </c>
      <c r="B5723" s="528">
        <f>Electricity!E5759</f>
        <v>0.33333333333333337</v>
      </c>
      <c r="C5723" s="529">
        <f>Electricity!F5759</f>
        <v>0</v>
      </c>
      <c r="D5723" s="529">
        <f>Electricity!I5759</f>
        <v>0</v>
      </c>
      <c r="E5723" s="531" t="str">
        <f t="shared" si="181"/>
        <v>08/26/2024 08:00:00 AM</v>
      </c>
      <c r="F5723" s="530" t="str">
        <f t="shared" si="182"/>
        <v>Aug</v>
      </c>
    </row>
    <row r="5724" spans="1:6" x14ac:dyDescent="0.35">
      <c r="A5724" s="527">
        <f>Electricity!D5760</f>
        <v>45530</v>
      </c>
      <c r="B5724" s="528">
        <f>Electricity!E5760</f>
        <v>0.375</v>
      </c>
      <c r="C5724" s="529">
        <f>Electricity!F5760</f>
        <v>0</v>
      </c>
      <c r="D5724" s="529">
        <f>Electricity!I5760</f>
        <v>0</v>
      </c>
      <c r="E5724" s="531" t="str">
        <f t="shared" si="181"/>
        <v>08/26/2024 09:00:00 AM</v>
      </c>
      <c r="F5724" s="530" t="str">
        <f t="shared" si="182"/>
        <v>Aug</v>
      </c>
    </row>
    <row r="5725" spans="1:6" x14ac:dyDescent="0.35">
      <c r="A5725" s="527">
        <f>Electricity!D5761</f>
        <v>45530</v>
      </c>
      <c r="B5725" s="528">
        <f>Electricity!E5761</f>
        <v>0.41666666666666669</v>
      </c>
      <c r="C5725" s="529">
        <f>Electricity!F5761</f>
        <v>0</v>
      </c>
      <c r="D5725" s="529">
        <f>Electricity!I5761</f>
        <v>0</v>
      </c>
      <c r="E5725" s="531" t="str">
        <f t="shared" si="181"/>
        <v>08/26/2024 10:00:00 AM</v>
      </c>
      <c r="F5725" s="530" t="str">
        <f t="shared" si="182"/>
        <v>Aug</v>
      </c>
    </row>
    <row r="5726" spans="1:6" x14ac:dyDescent="0.35">
      <c r="A5726" s="527">
        <f>Electricity!D5762</f>
        <v>45530</v>
      </c>
      <c r="B5726" s="528">
        <f>Electricity!E5762</f>
        <v>0.45833333333333337</v>
      </c>
      <c r="C5726" s="529">
        <f>Electricity!F5762</f>
        <v>0</v>
      </c>
      <c r="D5726" s="529">
        <f>Electricity!I5762</f>
        <v>0</v>
      </c>
      <c r="E5726" s="531" t="str">
        <f t="shared" si="181"/>
        <v>08/26/2024 11:00:00 AM</v>
      </c>
      <c r="F5726" s="530" t="str">
        <f t="shared" si="182"/>
        <v>Aug</v>
      </c>
    </row>
    <row r="5727" spans="1:6" x14ac:dyDescent="0.35">
      <c r="A5727" s="527">
        <f>Electricity!D5763</f>
        <v>45530</v>
      </c>
      <c r="B5727" s="528">
        <f>Electricity!E5763</f>
        <v>0.50000000000000011</v>
      </c>
      <c r="C5727" s="529">
        <f>Electricity!F5763</f>
        <v>0</v>
      </c>
      <c r="D5727" s="529">
        <f>Electricity!I5763</f>
        <v>0</v>
      </c>
      <c r="E5727" s="531" t="str">
        <f t="shared" si="181"/>
        <v>08/26/2024 12:00:00 PM</v>
      </c>
      <c r="F5727" s="530" t="str">
        <f t="shared" si="182"/>
        <v>Aug</v>
      </c>
    </row>
    <row r="5728" spans="1:6" x14ac:dyDescent="0.35">
      <c r="A5728" s="527">
        <f>Electricity!D5764</f>
        <v>45530</v>
      </c>
      <c r="B5728" s="528">
        <f>Electricity!E5764</f>
        <v>0.54166666666666674</v>
      </c>
      <c r="C5728" s="529">
        <f>Electricity!F5764</f>
        <v>0</v>
      </c>
      <c r="D5728" s="529">
        <f>Electricity!I5764</f>
        <v>0</v>
      </c>
      <c r="E5728" s="531" t="str">
        <f t="shared" si="181"/>
        <v>08/26/2024 01:00:00 PM</v>
      </c>
      <c r="F5728" s="530" t="str">
        <f t="shared" si="182"/>
        <v>Aug</v>
      </c>
    </row>
    <row r="5729" spans="1:6" x14ac:dyDescent="0.35">
      <c r="A5729" s="527">
        <f>Electricity!D5765</f>
        <v>45530</v>
      </c>
      <c r="B5729" s="528">
        <f>Electricity!E5765</f>
        <v>0.58333333333333337</v>
      </c>
      <c r="C5729" s="529">
        <f>Electricity!F5765</f>
        <v>0</v>
      </c>
      <c r="D5729" s="529">
        <f>Electricity!I5765</f>
        <v>0</v>
      </c>
      <c r="E5729" s="531" t="str">
        <f t="shared" si="181"/>
        <v>08/26/2024 02:00:00 PM</v>
      </c>
      <c r="F5729" s="530" t="str">
        <f t="shared" si="182"/>
        <v>Aug</v>
      </c>
    </row>
    <row r="5730" spans="1:6" x14ac:dyDescent="0.35">
      <c r="A5730" s="527">
        <f>Electricity!D5766</f>
        <v>45530</v>
      </c>
      <c r="B5730" s="528">
        <f>Electricity!E5766</f>
        <v>0.62500000000000011</v>
      </c>
      <c r="C5730" s="529">
        <f>Electricity!F5766</f>
        <v>0</v>
      </c>
      <c r="D5730" s="529">
        <f>Electricity!I5766</f>
        <v>0</v>
      </c>
      <c r="E5730" s="531" t="str">
        <f t="shared" si="181"/>
        <v>08/26/2024 03:00:00 PM</v>
      </c>
      <c r="F5730" s="530" t="str">
        <f t="shared" si="182"/>
        <v>Aug</v>
      </c>
    </row>
    <row r="5731" spans="1:6" x14ac:dyDescent="0.35">
      <c r="A5731" s="527">
        <f>Electricity!D5767</f>
        <v>45530</v>
      </c>
      <c r="B5731" s="528">
        <f>Electricity!E5767</f>
        <v>0.66666666666666674</v>
      </c>
      <c r="C5731" s="529">
        <f>Electricity!F5767</f>
        <v>0</v>
      </c>
      <c r="D5731" s="529">
        <f>Electricity!I5767</f>
        <v>0</v>
      </c>
      <c r="E5731" s="531" t="str">
        <f t="shared" si="181"/>
        <v>08/26/2024 04:00:00 PM</v>
      </c>
      <c r="F5731" s="530" t="str">
        <f t="shared" si="182"/>
        <v>Aug</v>
      </c>
    </row>
    <row r="5732" spans="1:6" x14ac:dyDescent="0.35">
      <c r="A5732" s="527">
        <f>Electricity!D5768</f>
        <v>45530</v>
      </c>
      <c r="B5732" s="528">
        <f>Electricity!E5768</f>
        <v>0.70833333333333337</v>
      </c>
      <c r="C5732" s="529">
        <f>Electricity!F5768</f>
        <v>0</v>
      </c>
      <c r="D5732" s="529">
        <f>Electricity!I5768</f>
        <v>0</v>
      </c>
      <c r="E5732" s="531" t="str">
        <f t="shared" ref="E5732:E5795" si="183">CONCATENATE(TEXT(A5732,"mm/dd/yyyy")," ",TEXT(B5732,"hh:mm:ss AM/PM"))</f>
        <v>08/26/2024 05:00:00 PM</v>
      </c>
      <c r="F5732" s="530" t="str">
        <f t="shared" si="182"/>
        <v>Aug</v>
      </c>
    </row>
    <row r="5733" spans="1:6" x14ac:dyDescent="0.35">
      <c r="A5733" s="527">
        <f>Electricity!D5769</f>
        <v>45530</v>
      </c>
      <c r="B5733" s="528">
        <f>Electricity!E5769</f>
        <v>0.75000000000000011</v>
      </c>
      <c r="C5733" s="529">
        <f>Electricity!F5769</f>
        <v>0</v>
      </c>
      <c r="D5733" s="529">
        <f>Electricity!I5769</f>
        <v>0</v>
      </c>
      <c r="E5733" s="531" t="str">
        <f t="shared" si="183"/>
        <v>08/26/2024 06:00:00 PM</v>
      </c>
      <c r="F5733" s="530" t="str">
        <f t="shared" si="182"/>
        <v>Aug</v>
      </c>
    </row>
    <row r="5734" spans="1:6" x14ac:dyDescent="0.35">
      <c r="A5734" s="527">
        <f>Electricity!D5770</f>
        <v>45530</v>
      </c>
      <c r="B5734" s="528">
        <f>Electricity!E5770</f>
        <v>0.79166666666666674</v>
      </c>
      <c r="C5734" s="529">
        <f>Electricity!F5770</f>
        <v>0</v>
      </c>
      <c r="D5734" s="529">
        <f>Electricity!I5770</f>
        <v>0</v>
      </c>
      <c r="E5734" s="531" t="str">
        <f t="shared" si="183"/>
        <v>08/26/2024 07:00:00 PM</v>
      </c>
      <c r="F5734" s="530" t="str">
        <f t="shared" si="182"/>
        <v>Aug</v>
      </c>
    </row>
    <row r="5735" spans="1:6" x14ac:dyDescent="0.35">
      <c r="A5735" s="527">
        <f>Electricity!D5771</f>
        <v>45530</v>
      </c>
      <c r="B5735" s="528">
        <f>Electricity!E5771</f>
        <v>0.83333333333333337</v>
      </c>
      <c r="C5735" s="529">
        <f>Electricity!F5771</f>
        <v>0</v>
      </c>
      <c r="D5735" s="529">
        <f>Electricity!I5771</f>
        <v>0</v>
      </c>
      <c r="E5735" s="531" t="str">
        <f t="shared" si="183"/>
        <v>08/26/2024 08:00:00 PM</v>
      </c>
      <c r="F5735" s="530" t="str">
        <f t="shared" si="182"/>
        <v>Aug</v>
      </c>
    </row>
    <row r="5736" spans="1:6" x14ac:dyDescent="0.35">
      <c r="A5736" s="527">
        <f>Electricity!D5772</f>
        <v>45530</v>
      </c>
      <c r="B5736" s="528">
        <f>Electricity!E5772</f>
        <v>0.87500000000000011</v>
      </c>
      <c r="C5736" s="529">
        <f>Electricity!F5772</f>
        <v>0</v>
      </c>
      <c r="D5736" s="529">
        <f>Electricity!I5772</f>
        <v>0</v>
      </c>
      <c r="E5736" s="531" t="str">
        <f t="shared" si="183"/>
        <v>08/26/2024 09:00:00 PM</v>
      </c>
      <c r="F5736" s="530" t="str">
        <f t="shared" si="182"/>
        <v>Aug</v>
      </c>
    </row>
    <row r="5737" spans="1:6" x14ac:dyDescent="0.35">
      <c r="A5737" s="527">
        <f>Electricity!D5773</f>
        <v>45530</v>
      </c>
      <c r="B5737" s="528">
        <f>Electricity!E5773</f>
        <v>0.91666666666666674</v>
      </c>
      <c r="C5737" s="529">
        <f>Electricity!F5773</f>
        <v>0</v>
      </c>
      <c r="D5737" s="529">
        <f>Electricity!I5773</f>
        <v>0</v>
      </c>
      <c r="E5737" s="531" t="str">
        <f t="shared" si="183"/>
        <v>08/26/2024 10:00:00 PM</v>
      </c>
      <c r="F5737" s="530" t="str">
        <f t="shared" si="182"/>
        <v>Aug</v>
      </c>
    </row>
    <row r="5738" spans="1:6" x14ac:dyDescent="0.35">
      <c r="A5738" s="527">
        <f>Electricity!D5774</f>
        <v>45530</v>
      </c>
      <c r="B5738" s="528">
        <f>Electricity!E5774</f>
        <v>0.95833333333333337</v>
      </c>
      <c r="C5738" s="529">
        <f>Electricity!F5774</f>
        <v>0</v>
      </c>
      <c r="D5738" s="529">
        <f>Electricity!I5774</f>
        <v>0</v>
      </c>
      <c r="E5738" s="531" t="str">
        <f t="shared" si="183"/>
        <v>08/26/2024 11:00:00 PM</v>
      </c>
      <c r="F5738" s="530" t="str">
        <f t="shared" si="182"/>
        <v>Aug</v>
      </c>
    </row>
    <row r="5739" spans="1:6" x14ac:dyDescent="0.35">
      <c r="A5739" s="527">
        <f>Electricity!D5775</f>
        <v>45531</v>
      </c>
      <c r="B5739" s="528">
        <f>Electricity!E5775</f>
        <v>3.1225022567582528E-17</v>
      </c>
      <c r="C5739" s="529">
        <f>Electricity!F5775</f>
        <v>0</v>
      </c>
      <c r="D5739" s="529">
        <f>Electricity!I5775</f>
        <v>0</v>
      </c>
      <c r="E5739" s="531" t="str">
        <f t="shared" si="183"/>
        <v>08/27/2024 12:00:00 AM</v>
      </c>
      <c r="F5739" s="530" t="str">
        <f t="shared" si="182"/>
        <v>Aug</v>
      </c>
    </row>
    <row r="5740" spans="1:6" x14ac:dyDescent="0.35">
      <c r="A5740" s="527">
        <f>Electricity!D5776</f>
        <v>45531</v>
      </c>
      <c r="B5740" s="528">
        <f>Electricity!E5776</f>
        <v>4.1666666666666699E-2</v>
      </c>
      <c r="C5740" s="529">
        <f>Electricity!F5776</f>
        <v>0</v>
      </c>
      <c r="D5740" s="529">
        <f>Electricity!I5776</f>
        <v>0</v>
      </c>
      <c r="E5740" s="531" t="str">
        <f t="shared" si="183"/>
        <v>08/27/2024 01:00:00 AM</v>
      </c>
      <c r="F5740" s="530" t="str">
        <f t="shared" si="182"/>
        <v>Aug</v>
      </c>
    </row>
    <row r="5741" spans="1:6" x14ac:dyDescent="0.35">
      <c r="A5741" s="527">
        <f>Electricity!D5777</f>
        <v>45531</v>
      </c>
      <c r="B5741" s="528">
        <f>Electricity!E5777</f>
        <v>8.333333333333337E-2</v>
      </c>
      <c r="C5741" s="529">
        <f>Electricity!F5777</f>
        <v>0</v>
      </c>
      <c r="D5741" s="529">
        <f>Electricity!I5777</f>
        <v>0</v>
      </c>
      <c r="E5741" s="531" t="str">
        <f t="shared" si="183"/>
        <v>08/27/2024 02:00:00 AM</v>
      </c>
      <c r="F5741" s="530" t="str">
        <f t="shared" si="182"/>
        <v>Aug</v>
      </c>
    </row>
    <row r="5742" spans="1:6" x14ac:dyDescent="0.35">
      <c r="A5742" s="527">
        <f>Electricity!D5778</f>
        <v>45531</v>
      </c>
      <c r="B5742" s="528">
        <f>Electricity!E5778</f>
        <v>0.12500000000000006</v>
      </c>
      <c r="C5742" s="529">
        <f>Electricity!F5778</f>
        <v>0</v>
      </c>
      <c r="D5742" s="529">
        <f>Electricity!I5778</f>
        <v>0</v>
      </c>
      <c r="E5742" s="531" t="str">
        <f t="shared" si="183"/>
        <v>08/27/2024 03:00:00 AM</v>
      </c>
      <c r="F5742" s="530" t="str">
        <f t="shared" si="182"/>
        <v>Aug</v>
      </c>
    </row>
    <row r="5743" spans="1:6" x14ac:dyDescent="0.35">
      <c r="A5743" s="527">
        <f>Electricity!D5779</f>
        <v>45531</v>
      </c>
      <c r="B5743" s="528">
        <f>Electricity!E5779</f>
        <v>0.16666666666666669</v>
      </c>
      <c r="C5743" s="529">
        <f>Electricity!F5779</f>
        <v>0</v>
      </c>
      <c r="D5743" s="529">
        <f>Electricity!I5779</f>
        <v>0</v>
      </c>
      <c r="E5743" s="531" t="str">
        <f t="shared" si="183"/>
        <v>08/27/2024 04:00:00 AM</v>
      </c>
      <c r="F5743" s="530" t="str">
        <f t="shared" si="182"/>
        <v>Aug</v>
      </c>
    </row>
    <row r="5744" spans="1:6" x14ac:dyDescent="0.35">
      <c r="A5744" s="527">
        <f>Electricity!D5780</f>
        <v>45531</v>
      </c>
      <c r="B5744" s="528">
        <f>Electricity!E5780</f>
        <v>0.20833333333333337</v>
      </c>
      <c r="C5744" s="529">
        <f>Electricity!F5780</f>
        <v>0</v>
      </c>
      <c r="D5744" s="529">
        <f>Electricity!I5780</f>
        <v>0</v>
      </c>
      <c r="E5744" s="531" t="str">
        <f t="shared" si="183"/>
        <v>08/27/2024 05:00:00 AM</v>
      </c>
      <c r="F5744" s="530" t="str">
        <f t="shared" si="182"/>
        <v>Aug</v>
      </c>
    </row>
    <row r="5745" spans="1:6" x14ac:dyDescent="0.35">
      <c r="A5745" s="527">
        <f>Electricity!D5781</f>
        <v>45531</v>
      </c>
      <c r="B5745" s="528">
        <f>Electricity!E5781</f>
        <v>0.25</v>
      </c>
      <c r="C5745" s="529">
        <f>Electricity!F5781</f>
        <v>0</v>
      </c>
      <c r="D5745" s="529">
        <f>Electricity!I5781</f>
        <v>0</v>
      </c>
      <c r="E5745" s="531" t="str">
        <f t="shared" si="183"/>
        <v>08/27/2024 06:00:00 AM</v>
      </c>
      <c r="F5745" s="530" t="str">
        <f t="shared" si="182"/>
        <v>Aug</v>
      </c>
    </row>
    <row r="5746" spans="1:6" x14ac:dyDescent="0.35">
      <c r="A5746" s="527">
        <f>Electricity!D5782</f>
        <v>45531</v>
      </c>
      <c r="B5746" s="528">
        <f>Electricity!E5782</f>
        <v>0.29166666666666669</v>
      </c>
      <c r="C5746" s="529">
        <f>Electricity!F5782</f>
        <v>0</v>
      </c>
      <c r="D5746" s="529">
        <f>Electricity!I5782</f>
        <v>0</v>
      </c>
      <c r="E5746" s="531" t="str">
        <f t="shared" si="183"/>
        <v>08/27/2024 07:00:00 AM</v>
      </c>
      <c r="F5746" s="530" t="str">
        <f t="shared" si="182"/>
        <v>Aug</v>
      </c>
    </row>
    <row r="5747" spans="1:6" x14ac:dyDescent="0.35">
      <c r="A5747" s="527">
        <f>Electricity!D5783</f>
        <v>45531</v>
      </c>
      <c r="B5747" s="528">
        <f>Electricity!E5783</f>
        <v>0.33333333333333337</v>
      </c>
      <c r="C5747" s="529">
        <f>Electricity!F5783</f>
        <v>0</v>
      </c>
      <c r="D5747" s="529">
        <f>Electricity!I5783</f>
        <v>0</v>
      </c>
      <c r="E5747" s="531" t="str">
        <f t="shared" si="183"/>
        <v>08/27/2024 08:00:00 AM</v>
      </c>
      <c r="F5747" s="530" t="str">
        <f t="shared" si="182"/>
        <v>Aug</v>
      </c>
    </row>
    <row r="5748" spans="1:6" x14ac:dyDescent="0.35">
      <c r="A5748" s="527">
        <f>Electricity!D5784</f>
        <v>45531</v>
      </c>
      <c r="B5748" s="528">
        <f>Electricity!E5784</f>
        <v>0.375</v>
      </c>
      <c r="C5748" s="529">
        <f>Electricity!F5784</f>
        <v>0</v>
      </c>
      <c r="D5748" s="529">
        <f>Electricity!I5784</f>
        <v>0</v>
      </c>
      <c r="E5748" s="531" t="str">
        <f t="shared" si="183"/>
        <v>08/27/2024 09:00:00 AM</v>
      </c>
      <c r="F5748" s="530" t="str">
        <f t="shared" si="182"/>
        <v>Aug</v>
      </c>
    </row>
    <row r="5749" spans="1:6" x14ac:dyDescent="0.35">
      <c r="A5749" s="527">
        <f>Electricity!D5785</f>
        <v>45531</v>
      </c>
      <c r="B5749" s="528">
        <f>Electricity!E5785</f>
        <v>0.41666666666666669</v>
      </c>
      <c r="C5749" s="529">
        <f>Electricity!F5785</f>
        <v>0</v>
      </c>
      <c r="D5749" s="529">
        <f>Electricity!I5785</f>
        <v>0</v>
      </c>
      <c r="E5749" s="531" t="str">
        <f t="shared" si="183"/>
        <v>08/27/2024 10:00:00 AM</v>
      </c>
      <c r="F5749" s="530" t="str">
        <f t="shared" si="182"/>
        <v>Aug</v>
      </c>
    </row>
    <row r="5750" spans="1:6" x14ac:dyDescent="0.35">
      <c r="A5750" s="527">
        <f>Electricity!D5786</f>
        <v>45531</v>
      </c>
      <c r="B5750" s="528">
        <f>Electricity!E5786</f>
        <v>0.45833333333333337</v>
      </c>
      <c r="C5750" s="529">
        <f>Electricity!F5786</f>
        <v>0</v>
      </c>
      <c r="D5750" s="529">
        <f>Electricity!I5786</f>
        <v>0</v>
      </c>
      <c r="E5750" s="531" t="str">
        <f t="shared" si="183"/>
        <v>08/27/2024 11:00:00 AM</v>
      </c>
      <c r="F5750" s="530" t="str">
        <f t="shared" si="182"/>
        <v>Aug</v>
      </c>
    </row>
    <row r="5751" spans="1:6" x14ac:dyDescent="0.35">
      <c r="A5751" s="527">
        <f>Electricity!D5787</f>
        <v>45531</v>
      </c>
      <c r="B5751" s="528">
        <f>Electricity!E5787</f>
        <v>0.50000000000000011</v>
      </c>
      <c r="C5751" s="529">
        <f>Electricity!F5787</f>
        <v>0</v>
      </c>
      <c r="D5751" s="529">
        <f>Electricity!I5787</f>
        <v>0</v>
      </c>
      <c r="E5751" s="531" t="str">
        <f t="shared" si="183"/>
        <v>08/27/2024 12:00:00 PM</v>
      </c>
      <c r="F5751" s="530" t="str">
        <f t="shared" si="182"/>
        <v>Aug</v>
      </c>
    </row>
    <row r="5752" spans="1:6" x14ac:dyDescent="0.35">
      <c r="A5752" s="527">
        <f>Electricity!D5788</f>
        <v>45531</v>
      </c>
      <c r="B5752" s="528">
        <f>Electricity!E5788</f>
        <v>0.54166666666666674</v>
      </c>
      <c r="C5752" s="529">
        <f>Electricity!F5788</f>
        <v>0</v>
      </c>
      <c r="D5752" s="529">
        <f>Electricity!I5788</f>
        <v>0</v>
      </c>
      <c r="E5752" s="531" t="str">
        <f t="shared" si="183"/>
        <v>08/27/2024 01:00:00 PM</v>
      </c>
      <c r="F5752" s="530" t="str">
        <f t="shared" si="182"/>
        <v>Aug</v>
      </c>
    </row>
    <row r="5753" spans="1:6" x14ac:dyDescent="0.35">
      <c r="A5753" s="527">
        <f>Electricity!D5789</f>
        <v>45531</v>
      </c>
      <c r="B5753" s="528">
        <f>Electricity!E5789</f>
        <v>0.58333333333333337</v>
      </c>
      <c r="C5753" s="529">
        <f>Electricity!F5789</f>
        <v>0</v>
      </c>
      <c r="D5753" s="529">
        <f>Electricity!I5789</f>
        <v>0</v>
      </c>
      <c r="E5753" s="531" t="str">
        <f t="shared" si="183"/>
        <v>08/27/2024 02:00:00 PM</v>
      </c>
      <c r="F5753" s="530" t="str">
        <f t="shared" si="182"/>
        <v>Aug</v>
      </c>
    </row>
    <row r="5754" spans="1:6" x14ac:dyDescent="0.35">
      <c r="A5754" s="527">
        <f>Electricity!D5790</f>
        <v>45531</v>
      </c>
      <c r="B5754" s="528">
        <f>Electricity!E5790</f>
        <v>0.62500000000000011</v>
      </c>
      <c r="C5754" s="529">
        <f>Electricity!F5790</f>
        <v>0</v>
      </c>
      <c r="D5754" s="529">
        <f>Electricity!I5790</f>
        <v>0</v>
      </c>
      <c r="E5754" s="531" t="str">
        <f t="shared" si="183"/>
        <v>08/27/2024 03:00:00 PM</v>
      </c>
      <c r="F5754" s="530" t="str">
        <f t="shared" si="182"/>
        <v>Aug</v>
      </c>
    </row>
    <row r="5755" spans="1:6" x14ac:dyDescent="0.35">
      <c r="A5755" s="527">
        <f>Electricity!D5791</f>
        <v>45531</v>
      </c>
      <c r="B5755" s="528">
        <f>Electricity!E5791</f>
        <v>0.66666666666666674</v>
      </c>
      <c r="C5755" s="529">
        <f>Electricity!F5791</f>
        <v>0</v>
      </c>
      <c r="D5755" s="529">
        <f>Electricity!I5791</f>
        <v>0</v>
      </c>
      <c r="E5755" s="531" t="str">
        <f t="shared" si="183"/>
        <v>08/27/2024 04:00:00 PM</v>
      </c>
      <c r="F5755" s="530" t="str">
        <f t="shared" si="182"/>
        <v>Aug</v>
      </c>
    </row>
    <row r="5756" spans="1:6" x14ac:dyDescent="0.35">
      <c r="A5756" s="527">
        <f>Electricity!D5792</f>
        <v>45531</v>
      </c>
      <c r="B5756" s="528">
        <f>Electricity!E5792</f>
        <v>0.70833333333333337</v>
      </c>
      <c r="C5756" s="529">
        <f>Electricity!F5792</f>
        <v>0</v>
      </c>
      <c r="D5756" s="529">
        <f>Electricity!I5792</f>
        <v>0</v>
      </c>
      <c r="E5756" s="531" t="str">
        <f t="shared" si="183"/>
        <v>08/27/2024 05:00:00 PM</v>
      </c>
      <c r="F5756" s="530" t="str">
        <f t="shared" si="182"/>
        <v>Aug</v>
      </c>
    </row>
    <row r="5757" spans="1:6" x14ac:dyDescent="0.35">
      <c r="A5757" s="527">
        <f>Electricity!D5793</f>
        <v>45531</v>
      </c>
      <c r="B5757" s="528">
        <f>Electricity!E5793</f>
        <v>0.75000000000000011</v>
      </c>
      <c r="C5757" s="529">
        <f>Electricity!F5793</f>
        <v>0</v>
      </c>
      <c r="D5757" s="529">
        <f>Electricity!I5793</f>
        <v>0</v>
      </c>
      <c r="E5757" s="531" t="str">
        <f t="shared" si="183"/>
        <v>08/27/2024 06:00:00 PM</v>
      </c>
      <c r="F5757" s="530" t="str">
        <f t="shared" si="182"/>
        <v>Aug</v>
      </c>
    </row>
    <row r="5758" spans="1:6" x14ac:dyDescent="0.35">
      <c r="A5758" s="527">
        <f>Electricity!D5794</f>
        <v>45531</v>
      </c>
      <c r="B5758" s="528">
        <f>Electricity!E5794</f>
        <v>0.79166666666666674</v>
      </c>
      <c r="C5758" s="529">
        <f>Electricity!F5794</f>
        <v>0</v>
      </c>
      <c r="D5758" s="529">
        <f>Electricity!I5794</f>
        <v>0</v>
      </c>
      <c r="E5758" s="531" t="str">
        <f t="shared" si="183"/>
        <v>08/27/2024 07:00:00 PM</v>
      </c>
      <c r="F5758" s="530" t="str">
        <f t="shared" si="182"/>
        <v>Aug</v>
      </c>
    </row>
    <row r="5759" spans="1:6" x14ac:dyDescent="0.35">
      <c r="A5759" s="527">
        <f>Electricity!D5795</f>
        <v>45531</v>
      </c>
      <c r="B5759" s="528">
        <f>Electricity!E5795</f>
        <v>0.83333333333333337</v>
      </c>
      <c r="C5759" s="529">
        <f>Electricity!F5795</f>
        <v>0</v>
      </c>
      <c r="D5759" s="529">
        <f>Electricity!I5795</f>
        <v>0</v>
      </c>
      <c r="E5759" s="531" t="str">
        <f t="shared" si="183"/>
        <v>08/27/2024 08:00:00 PM</v>
      </c>
      <c r="F5759" s="530" t="str">
        <f t="shared" si="182"/>
        <v>Aug</v>
      </c>
    </row>
    <row r="5760" spans="1:6" x14ac:dyDescent="0.35">
      <c r="A5760" s="527">
        <f>Electricity!D5796</f>
        <v>45531</v>
      </c>
      <c r="B5760" s="528">
        <f>Electricity!E5796</f>
        <v>0.87500000000000011</v>
      </c>
      <c r="C5760" s="529">
        <f>Electricity!F5796</f>
        <v>0</v>
      </c>
      <c r="D5760" s="529">
        <f>Electricity!I5796</f>
        <v>0</v>
      </c>
      <c r="E5760" s="531" t="str">
        <f t="shared" si="183"/>
        <v>08/27/2024 09:00:00 PM</v>
      </c>
      <c r="F5760" s="530" t="str">
        <f t="shared" si="182"/>
        <v>Aug</v>
      </c>
    </row>
    <row r="5761" spans="1:6" x14ac:dyDescent="0.35">
      <c r="A5761" s="527">
        <f>Electricity!D5797</f>
        <v>45531</v>
      </c>
      <c r="B5761" s="528">
        <f>Electricity!E5797</f>
        <v>0.91666666666666674</v>
      </c>
      <c r="C5761" s="529">
        <f>Electricity!F5797</f>
        <v>0</v>
      </c>
      <c r="D5761" s="529">
        <f>Electricity!I5797</f>
        <v>0</v>
      </c>
      <c r="E5761" s="531" t="str">
        <f t="shared" si="183"/>
        <v>08/27/2024 10:00:00 PM</v>
      </c>
      <c r="F5761" s="530" t="str">
        <f t="shared" si="182"/>
        <v>Aug</v>
      </c>
    </row>
    <row r="5762" spans="1:6" x14ac:dyDescent="0.35">
      <c r="A5762" s="527">
        <f>Electricity!D5798</f>
        <v>45531</v>
      </c>
      <c r="B5762" s="528">
        <f>Electricity!E5798</f>
        <v>0.95833333333333337</v>
      </c>
      <c r="C5762" s="529">
        <f>Electricity!F5798</f>
        <v>0</v>
      </c>
      <c r="D5762" s="529">
        <f>Electricity!I5798</f>
        <v>0</v>
      </c>
      <c r="E5762" s="531" t="str">
        <f t="shared" si="183"/>
        <v>08/27/2024 11:00:00 PM</v>
      </c>
      <c r="F5762" s="530" t="str">
        <f t="shared" si="182"/>
        <v>Aug</v>
      </c>
    </row>
    <row r="5763" spans="1:6" x14ac:dyDescent="0.35">
      <c r="A5763" s="527">
        <f>Electricity!D5799</f>
        <v>45532</v>
      </c>
      <c r="B5763" s="528">
        <f>Electricity!E5799</f>
        <v>3.1225022567582528E-17</v>
      </c>
      <c r="C5763" s="529">
        <f>Electricity!F5799</f>
        <v>0</v>
      </c>
      <c r="D5763" s="529">
        <f>Electricity!I5799</f>
        <v>0</v>
      </c>
      <c r="E5763" s="531" t="str">
        <f t="shared" si="183"/>
        <v>08/28/2024 12:00:00 AM</v>
      </c>
      <c r="F5763" s="530" t="str">
        <f t="shared" ref="F5763:F5826" si="184">TEXT(A5763,"mmm")</f>
        <v>Aug</v>
      </c>
    </row>
    <row r="5764" spans="1:6" x14ac:dyDescent="0.35">
      <c r="A5764" s="527">
        <f>Electricity!D5800</f>
        <v>45532</v>
      </c>
      <c r="B5764" s="528">
        <f>Electricity!E5800</f>
        <v>4.1666666666666699E-2</v>
      </c>
      <c r="C5764" s="529">
        <f>Electricity!F5800</f>
        <v>0</v>
      </c>
      <c r="D5764" s="529">
        <f>Electricity!I5800</f>
        <v>0</v>
      </c>
      <c r="E5764" s="531" t="str">
        <f t="shared" si="183"/>
        <v>08/28/2024 01:00:00 AM</v>
      </c>
      <c r="F5764" s="530" t="str">
        <f t="shared" si="184"/>
        <v>Aug</v>
      </c>
    </row>
    <row r="5765" spans="1:6" x14ac:dyDescent="0.35">
      <c r="A5765" s="527">
        <f>Electricity!D5801</f>
        <v>45532</v>
      </c>
      <c r="B5765" s="528">
        <f>Electricity!E5801</f>
        <v>8.333333333333337E-2</v>
      </c>
      <c r="C5765" s="529">
        <f>Electricity!F5801</f>
        <v>0</v>
      </c>
      <c r="D5765" s="529">
        <f>Electricity!I5801</f>
        <v>0</v>
      </c>
      <c r="E5765" s="531" t="str">
        <f t="shared" si="183"/>
        <v>08/28/2024 02:00:00 AM</v>
      </c>
      <c r="F5765" s="530" t="str">
        <f t="shared" si="184"/>
        <v>Aug</v>
      </c>
    </row>
    <row r="5766" spans="1:6" x14ac:dyDescent="0.35">
      <c r="A5766" s="527">
        <f>Electricity!D5802</f>
        <v>45532</v>
      </c>
      <c r="B5766" s="528">
        <f>Electricity!E5802</f>
        <v>0.12500000000000006</v>
      </c>
      <c r="C5766" s="529">
        <f>Electricity!F5802</f>
        <v>0</v>
      </c>
      <c r="D5766" s="529">
        <f>Electricity!I5802</f>
        <v>0</v>
      </c>
      <c r="E5766" s="531" t="str">
        <f t="shared" si="183"/>
        <v>08/28/2024 03:00:00 AM</v>
      </c>
      <c r="F5766" s="530" t="str">
        <f t="shared" si="184"/>
        <v>Aug</v>
      </c>
    </row>
    <row r="5767" spans="1:6" x14ac:dyDescent="0.35">
      <c r="A5767" s="527">
        <f>Electricity!D5803</f>
        <v>45532</v>
      </c>
      <c r="B5767" s="528">
        <f>Electricity!E5803</f>
        <v>0.16666666666666669</v>
      </c>
      <c r="C5767" s="529">
        <f>Electricity!F5803</f>
        <v>0</v>
      </c>
      <c r="D5767" s="529">
        <f>Electricity!I5803</f>
        <v>0</v>
      </c>
      <c r="E5767" s="531" t="str">
        <f t="shared" si="183"/>
        <v>08/28/2024 04:00:00 AM</v>
      </c>
      <c r="F5767" s="530" t="str">
        <f t="shared" si="184"/>
        <v>Aug</v>
      </c>
    </row>
    <row r="5768" spans="1:6" x14ac:dyDescent="0.35">
      <c r="A5768" s="527">
        <f>Electricity!D5804</f>
        <v>45532</v>
      </c>
      <c r="B5768" s="528">
        <f>Electricity!E5804</f>
        <v>0.20833333333333337</v>
      </c>
      <c r="C5768" s="529">
        <f>Electricity!F5804</f>
        <v>0</v>
      </c>
      <c r="D5768" s="529">
        <f>Electricity!I5804</f>
        <v>0</v>
      </c>
      <c r="E5768" s="531" t="str">
        <f t="shared" si="183"/>
        <v>08/28/2024 05:00:00 AM</v>
      </c>
      <c r="F5768" s="530" t="str">
        <f t="shared" si="184"/>
        <v>Aug</v>
      </c>
    </row>
    <row r="5769" spans="1:6" x14ac:dyDescent="0.35">
      <c r="A5769" s="527">
        <f>Electricity!D5805</f>
        <v>45532</v>
      </c>
      <c r="B5769" s="528">
        <f>Electricity!E5805</f>
        <v>0.25</v>
      </c>
      <c r="C5769" s="529">
        <f>Electricity!F5805</f>
        <v>0</v>
      </c>
      <c r="D5769" s="529">
        <f>Electricity!I5805</f>
        <v>0</v>
      </c>
      <c r="E5769" s="531" t="str">
        <f t="shared" si="183"/>
        <v>08/28/2024 06:00:00 AM</v>
      </c>
      <c r="F5769" s="530" t="str">
        <f t="shared" si="184"/>
        <v>Aug</v>
      </c>
    </row>
    <row r="5770" spans="1:6" x14ac:dyDescent="0.35">
      <c r="A5770" s="527">
        <f>Electricity!D5806</f>
        <v>45532</v>
      </c>
      <c r="B5770" s="528">
        <f>Electricity!E5806</f>
        <v>0.29166666666666669</v>
      </c>
      <c r="C5770" s="529">
        <f>Electricity!F5806</f>
        <v>0</v>
      </c>
      <c r="D5770" s="529">
        <f>Electricity!I5806</f>
        <v>0</v>
      </c>
      <c r="E5770" s="531" t="str">
        <f t="shared" si="183"/>
        <v>08/28/2024 07:00:00 AM</v>
      </c>
      <c r="F5770" s="530" t="str">
        <f t="shared" si="184"/>
        <v>Aug</v>
      </c>
    </row>
    <row r="5771" spans="1:6" x14ac:dyDescent="0.35">
      <c r="A5771" s="527">
        <f>Electricity!D5807</f>
        <v>45532</v>
      </c>
      <c r="B5771" s="528">
        <f>Electricity!E5807</f>
        <v>0.33333333333333337</v>
      </c>
      <c r="C5771" s="529">
        <f>Electricity!F5807</f>
        <v>0</v>
      </c>
      <c r="D5771" s="529">
        <f>Electricity!I5807</f>
        <v>0</v>
      </c>
      <c r="E5771" s="531" t="str">
        <f t="shared" si="183"/>
        <v>08/28/2024 08:00:00 AM</v>
      </c>
      <c r="F5771" s="530" t="str">
        <f t="shared" si="184"/>
        <v>Aug</v>
      </c>
    </row>
    <row r="5772" spans="1:6" x14ac:dyDescent="0.35">
      <c r="A5772" s="527">
        <f>Electricity!D5808</f>
        <v>45532</v>
      </c>
      <c r="B5772" s="528">
        <f>Electricity!E5808</f>
        <v>0.375</v>
      </c>
      <c r="C5772" s="529">
        <f>Electricity!F5808</f>
        <v>0</v>
      </c>
      <c r="D5772" s="529">
        <f>Electricity!I5808</f>
        <v>0</v>
      </c>
      <c r="E5772" s="531" t="str">
        <f t="shared" si="183"/>
        <v>08/28/2024 09:00:00 AM</v>
      </c>
      <c r="F5772" s="530" t="str">
        <f t="shared" si="184"/>
        <v>Aug</v>
      </c>
    </row>
    <row r="5773" spans="1:6" x14ac:dyDescent="0.35">
      <c r="A5773" s="527">
        <f>Electricity!D5809</f>
        <v>45532</v>
      </c>
      <c r="B5773" s="528">
        <f>Electricity!E5809</f>
        <v>0.41666666666666669</v>
      </c>
      <c r="C5773" s="529">
        <f>Electricity!F5809</f>
        <v>0</v>
      </c>
      <c r="D5773" s="529">
        <f>Electricity!I5809</f>
        <v>0</v>
      </c>
      <c r="E5773" s="531" t="str">
        <f t="shared" si="183"/>
        <v>08/28/2024 10:00:00 AM</v>
      </c>
      <c r="F5773" s="530" t="str">
        <f t="shared" si="184"/>
        <v>Aug</v>
      </c>
    </row>
    <row r="5774" spans="1:6" x14ac:dyDescent="0.35">
      <c r="A5774" s="527">
        <f>Electricity!D5810</f>
        <v>45532</v>
      </c>
      <c r="B5774" s="528">
        <f>Electricity!E5810</f>
        <v>0.45833333333333337</v>
      </c>
      <c r="C5774" s="529">
        <f>Electricity!F5810</f>
        <v>0</v>
      </c>
      <c r="D5774" s="529">
        <f>Electricity!I5810</f>
        <v>0</v>
      </c>
      <c r="E5774" s="531" t="str">
        <f t="shared" si="183"/>
        <v>08/28/2024 11:00:00 AM</v>
      </c>
      <c r="F5774" s="530" t="str">
        <f t="shared" si="184"/>
        <v>Aug</v>
      </c>
    </row>
    <row r="5775" spans="1:6" x14ac:dyDescent="0.35">
      <c r="A5775" s="527">
        <f>Electricity!D5811</f>
        <v>45532</v>
      </c>
      <c r="B5775" s="528">
        <f>Electricity!E5811</f>
        <v>0.50000000000000011</v>
      </c>
      <c r="C5775" s="529">
        <f>Electricity!F5811</f>
        <v>0</v>
      </c>
      <c r="D5775" s="529">
        <f>Electricity!I5811</f>
        <v>0</v>
      </c>
      <c r="E5775" s="531" t="str">
        <f t="shared" si="183"/>
        <v>08/28/2024 12:00:00 PM</v>
      </c>
      <c r="F5775" s="530" t="str">
        <f t="shared" si="184"/>
        <v>Aug</v>
      </c>
    </row>
    <row r="5776" spans="1:6" x14ac:dyDescent="0.35">
      <c r="A5776" s="527">
        <f>Electricity!D5812</f>
        <v>45532</v>
      </c>
      <c r="B5776" s="528">
        <f>Electricity!E5812</f>
        <v>0.54166666666666674</v>
      </c>
      <c r="C5776" s="529">
        <f>Electricity!F5812</f>
        <v>0</v>
      </c>
      <c r="D5776" s="529">
        <f>Electricity!I5812</f>
        <v>0</v>
      </c>
      <c r="E5776" s="531" t="str">
        <f t="shared" si="183"/>
        <v>08/28/2024 01:00:00 PM</v>
      </c>
      <c r="F5776" s="530" t="str">
        <f t="shared" si="184"/>
        <v>Aug</v>
      </c>
    </row>
    <row r="5777" spans="1:6" x14ac:dyDescent="0.35">
      <c r="A5777" s="527">
        <f>Electricity!D5813</f>
        <v>45532</v>
      </c>
      <c r="B5777" s="528">
        <f>Electricity!E5813</f>
        <v>0.58333333333333337</v>
      </c>
      <c r="C5777" s="529">
        <f>Electricity!F5813</f>
        <v>0</v>
      </c>
      <c r="D5777" s="529">
        <f>Electricity!I5813</f>
        <v>0</v>
      </c>
      <c r="E5777" s="531" t="str">
        <f t="shared" si="183"/>
        <v>08/28/2024 02:00:00 PM</v>
      </c>
      <c r="F5777" s="530" t="str">
        <f t="shared" si="184"/>
        <v>Aug</v>
      </c>
    </row>
    <row r="5778" spans="1:6" x14ac:dyDescent="0.35">
      <c r="A5778" s="527">
        <f>Electricity!D5814</f>
        <v>45532</v>
      </c>
      <c r="B5778" s="528">
        <f>Electricity!E5814</f>
        <v>0.62500000000000011</v>
      </c>
      <c r="C5778" s="529">
        <f>Electricity!F5814</f>
        <v>0</v>
      </c>
      <c r="D5778" s="529">
        <f>Electricity!I5814</f>
        <v>0</v>
      </c>
      <c r="E5778" s="531" t="str">
        <f t="shared" si="183"/>
        <v>08/28/2024 03:00:00 PM</v>
      </c>
      <c r="F5778" s="530" t="str">
        <f t="shared" si="184"/>
        <v>Aug</v>
      </c>
    </row>
    <row r="5779" spans="1:6" x14ac:dyDescent="0.35">
      <c r="A5779" s="527">
        <f>Electricity!D5815</f>
        <v>45532</v>
      </c>
      <c r="B5779" s="528">
        <f>Electricity!E5815</f>
        <v>0.66666666666666674</v>
      </c>
      <c r="C5779" s="529">
        <f>Electricity!F5815</f>
        <v>0</v>
      </c>
      <c r="D5779" s="529">
        <f>Electricity!I5815</f>
        <v>0</v>
      </c>
      <c r="E5779" s="531" t="str">
        <f t="shared" si="183"/>
        <v>08/28/2024 04:00:00 PM</v>
      </c>
      <c r="F5779" s="530" t="str">
        <f t="shared" si="184"/>
        <v>Aug</v>
      </c>
    </row>
    <row r="5780" spans="1:6" x14ac:dyDescent="0.35">
      <c r="A5780" s="527">
        <f>Electricity!D5816</f>
        <v>45532</v>
      </c>
      <c r="B5780" s="528">
        <f>Electricity!E5816</f>
        <v>0.70833333333333337</v>
      </c>
      <c r="C5780" s="529">
        <f>Electricity!F5816</f>
        <v>0</v>
      </c>
      <c r="D5780" s="529">
        <f>Electricity!I5816</f>
        <v>0</v>
      </c>
      <c r="E5780" s="531" t="str">
        <f t="shared" si="183"/>
        <v>08/28/2024 05:00:00 PM</v>
      </c>
      <c r="F5780" s="530" t="str">
        <f t="shared" si="184"/>
        <v>Aug</v>
      </c>
    </row>
    <row r="5781" spans="1:6" x14ac:dyDescent="0.35">
      <c r="A5781" s="527">
        <f>Electricity!D5817</f>
        <v>45532</v>
      </c>
      <c r="B5781" s="528">
        <f>Electricity!E5817</f>
        <v>0.75000000000000011</v>
      </c>
      <c r="C5781" s="529">
        <f>Electricity!F5817</f>
        <v>0</v>
      </c>
      <c r="D5781" s="529">
        <f>Electricity!I5817</f>
        <v>0</v>
      </c>
      <c r="E5781" s="531" t="str">
        <f t="shared" si="183"/>
        <v>08/28/2024 06:00:00 PM</v>
      </c>
      <c r="F5781" s="530" t="str">
        <f t="shared" si="184"/>
        <v>Aug</v>
      </c>
    </row>
    <row r="5782" spans="1:6" x14ac:dyDescent="0.35">
      <c r="A5782" s="527">
        <f>Electricity!D5818</f>
        <v>45532</v>
      </c>
      <c r="B5782" s="528">
        <f>Electricity!E5818</f>
        <v>0.79166666666666674</v>
      </c>
      <c r="C5782" s="529">
        <f>Electricity!F5818</f>
        <v>0</v>
      </c>
      <c r="D5782" s="529">
        <f>Electricity!I5818</f>
        <v>0</v>
      </c>
      <c r="E5782" s="531" t="str">
        <f t="shared" si="183"/>
        <v>08/28/2024 07:00:00 PM</v>
      </c>
      <c r="F5782" s="530" t="str">
        <f t="shared" si="184"/>
        <v>Aug</v>
      </c>
    </row>
    <row r="5783" spans="1:6" x14ac:dyDescent="0.35">
      <c r="A5783" s="527">
        <f>Electricity!D5819</f>
        <v>45532</v>
      </c>
      <c r="B5783" s="528">
        <f>Electricity!E5819</f>
        <v>0.83333333333333337</v>
      </c>
      <c r="C5783" s="529">
        <f>Electricity!F5819</f>
        <v>0</v>
      </c>
      <c r="D5783" s="529">
        <f>Electricity!I5819</f>
        <v>0</v>
      </c>
      <c r="E5783" s="531" t="str">
        <f t="shared" si="183"/>
        <v>08/28/2024 08:00:00 PM</v>
      </c>
      <c r="F5783" s="530" t="str">
        <f t="shared" si="184"/>
        <v>Aug</v>
      </c>
    </row>
    <row r="5784" spans="1:6" x14ac:dyDescent="0.35">
      <c r="A5784" s="527">
        <f>Electricity!D5820</f>
        <v>45532</v>
      </c>
      <c r="B5784" s="528">
        <f>Electricity!E5820</f>
        <v>0.87500000000000011</v>
      </c>
      <c r="C5784" s="529">
        <f>Electricity!F5820</f>
        <v>0</v>
      </c>
      <c r="D5784" s="529">
        <f>Electricity!I5820</f>
        <v>0</v>
      </c>
      <c r="E5784" s="531" t="str">
        <f t="shared" si="183"/>
        <v>08/28/2024 09:00:00 PM</v>
      </c>
      <c r="F5784" s="530" t="str">
        <f t="shared" si="184"/>
        <v>Aug</v>
      </c>
    </row>
    <row r="5785" spans="1:6" x14ac:dyDescent="0.35">
      <c r="A5785" s="527">
        <f>Electricity!D5821</f>
        <v>45532</v>
      </c>
      <c r="B5785" s="528">
        <f>Electricity!E5821</f>
        <v>0.91666666666666674</v>
      </c>
      <c r="C5785" s="529">
        <f>Electricity!F5821</f>
        <v>0</v>
      </c>
      <c r="D5785" s="529">
        <f>Electricity!I5821</f>
        <v>0</v>
      </c>
      <c r="E5785" s="531" t="str">
        <f t="shared" si="183"/>
        <v>08/28/2024 10:00:00 PM</v>
      </c>
      <c r="F5785" s="530" t="str">
        <f t="shared" si="184"/>
        <v>Aug</v>
      </c>
    </row>
    <row r="5786" spans="1:6" x14ac:dyDescent="0.35">
      <c r="A5786" s="527">
        <f>Electricity!D5822</f>
        <v>45532</v>
      </c>
      <c r="B5786" s="528">
        <f>Electricity!E5822</f>
        <v>0.95833333333333337</v>
      </c>
      <c r="C5786" s="529">
        <f>Electricity!F5822</f>
        <v>0</v>
      </c>
      <c r="D5786" s="529">
        <f>Electricity!I5822</f>
        <v>0</v>
      </c>
      <c r="E5786" s="531" t="str">
        <f t="shared" si="183"/>
        <v>08/28/2024 11:00:00 PM</v>
      </c>
      <c r="F5786" s="530" t="str">
        <f t="shared" si="184"/>
        <v>Aug</v>
      </c>
    </row>
    <row r="5787" spans="1:6" x14ac:dyDescent="0.35">
      <c r="A5787" s="527">
        <f>Electricity!D5823</f>
        <v>45533</v>
      </c>
      <c r="B5787" s="528">
        <f>Electricity!E5823</f>
        <v>3.1225022567582528E-17</v>
      </c>
      <c r="C5787" s="529">
        <f>Electricity!F5823</f>
        <v>0</v>
      </c>
      <c r="D5787" s="529">
        <f>Electricity!I5823</f>
        <v>0</v>
      </c>
      <c r="E5787" s="531" t="str">
        <f t="shared" si="183"/>
        <v>08/29/2024 12:00:00 AM</v>
      </c>
      <c r="F5787" s="530" t="str">
        <f t="shared" si="184"/>
        <v>Aug</v>
      </c>
    </row>
    <row r="5788" spans="1:6" x14ac:dyDescent="0.35">
      <c r="A5788" s="527">
        <f>Electricity!D5824</f>
        <v>45533</v>
      </c>
      <c r="B5788" s="528">
        <f>Electricity!E5824</f>
        <v>4.1666666666666699E-2</v>
      </c>
      <c r="C5788" s="529">
        <f>Electricity!F5824</f>
        <v>0</v>
      </c>
      <c r="D5788" s="529">
        <f>Electricity!I5824</f>
        <v>0</v>
      </c>
      <c r="E5788" s="531" t="str">
        <f t="shared" si="183"/>
        <v>08/29/2024 01:00:00 AM</v>
      </c>
      <c r="F5788" s="530" t="str">
        <f t="shared" si="184"/>
        <v>Aug</v>
      </c>
    </row>
    <row r="5789" spans="1:6" x14ac:dyDescent="0.35">
      <c r="A5789" s="527">
        <f>Electricity!D5825</f>
        <v>45533</v>
      </c>
      <c r="B5789" s="528">
        <f>Electricity!E5825</f>
        <v>8.333333333333337E-2</v>
      </c>
      <c r="C5789" s="529">
        <f>Electricity!F5825</f>
        <v>0</v>
      </c>
      <c r="D5789" s="529">
        <f>Electricity!I5825</f>
        <v>0</v>
      </c>
      <c r="E5789" s="531" t="str">
        <f t="shared" si="183"/>
        <v>08/29/2024 02:00:00 AM</v>
      </c>
      <c r="F5789" s="530" t="str">
        <f t="shared" si="184"/>
        <v>Aug</v>
      </c>
    </row>
    <row r="5790" spans="1:6" x14ac:dyDescent="0.35">
      <c r="A5790" s="527">
        <f>Electricity!D5826</f>
        <v>45533</v>
      </c>
      <c r="B5790" s="528">
        <f>Electricity!E5826</f>
        <v>0.12500000000000006</v>
      </c>
      <c r="C5790" s="529">
        <f>Electricity!F5826</f>
        <v>0</v>
      </c>
      <c r="D5790" s="529">
        <f>Electricity!I5826</f>
        <v>0</v>
      </c>
      <c r="E5790" s="531" t="str">
        <f t="shared" si="183"/>
        <v>08/29/2024 03:00:00 AM</v>
      </c>
      <c r="F5790" s="530" t="str">
        <f t="shared" si="184"/>
        <v>Aug</v>
      </c>
    </row>
    <row r="5791" spans="1:6" x14ac:dyDescent="0.35">
      <c r="A5791" s="527">
        <f>Electricity!D5827</f>
        <v>45533</v>
      </c>
      <c r="B5791" s="528">
        <f>Electricity!E5827</f>
        <v>0.16666666666666669</v>
      </c>
      <c r="C5791" s="529">
        <f>Electricity!F5827</f>
        <v>0</v>
      </c>
      <c r="D5791" s="529">
        <f>Electricity!I5827</f>
        <v>0</v>
      </c>
      <c r="E5791" s="531" t="str">
        <f t="shared" si="183"/>
        <v>08/29/2024 04:00:00 AM</v>
      </c>
      <c r="F5791" s="530" t="str">
        <f t="shared" si="184"/>
        <v>Aug</v>
      </c>
    </row>
    <row r="5792" spans="1:6" x14ac:dyDescent="0.35">
      <c r="A5792" s="527">
        <f>Electricity!D5828</f>
        <v>45533</v>
      </c>
      <c r="B5792" s="528">
        <f>Electricity!E5828</f>
        <v>0.20833333333333337</v>
      </c>
      <c r="C5792" s="529">
        <f>Electricity!F5828</f>
        <v>0</v>
      </c>
      <c r="D5792" s="529">
        <f>Electricity!I5828</f>
        <v>0</v>
      </c>
      <c r="E5792" s="531" t="str">
        <f t="shared" si="183"/>
        <v>08/29/2024 05:00:00 AM</v>
      </c>
      <c r="F5792" s="530" t="str">
        <f t="shared" si="184"/>
        <v>Aug</v>
      </c>
    </row>
    <row r="5793" spans="1:6" x14ac:dyDescent="0.35">
      <c r="A5793" s="527">
        <f>Electricity!D5829</f>
        <v>45533</v>
      </c>
      <c r="B5793" s="528">
        <f>Electricity!E5829</f>
        <v>0.25</v>
      </c>
      <c r="C5793" s="529">
        <f>Electricity!F5829</f>
        <v>0</v>
      </c>
      <c r="D5793" s="529">
        <f>Electricity!I5829</f>
        <v>0</v>
      </c>
      <c r="E5793" s="531" t="str">
        <f t="shared" si="183"/>
        <v>08/29/2024 06:00:00 AM</v>
      </c>
      <c r="F5793" s="530" t="str">
        <f t="shared" si="184"/>
        <v>Aug</v>
      </c>
    </row>
    <row r="5794" spans="1:6" x14ac:dyDescent="0.35">
      <c r="A5794" s="527">
        <f>Electricity!D5830</f>
        <v>45533</v>
      </c>
      <c r="B5794" s="528">
        <f>Electricity!E5830</f>
        <v>0.29166666666666669</v>
      </c>
      <c r="C5794" s="529">
        <f>Electricity!F5830</f>
        <v>0</v>
      </c>
      <c r="D5794" s="529">
        <f>Electricity!I5830</f>
        <v>0</v>
      </c>
      <c r="E5794" s="531" t="str">
        <f t="shared" si="183"/>
        <v>08/29/2024 07:00:00 AM</v>
      </c>
      <c r="F5794" s="530" t="str">
        <f t="shared" si="184"/>
        <v>Aug</v>
      </c>
    </row>
    <row r="5795" spans="1:6" x14ac:dyDescent="0.35">
      <c r="A5795" s="527">
        <f>Electricity!D5831</f>
        <v>45533</v>
      </c>
      <c r="B5795" s="528">
        <f>Electricity!E5831</f>
        <v>0.33333333333333337</v>
      </c>
      <c r="C5795" s="529">
        <f>Electricity!F5831</f>
        <v>0</v>
      </c>
      <c r="D5795" s="529">
        <f>Electricity!I5831</f>
        <v>0</v>
      </c>
      <c r="E5795" s="531" t="str">
        <f t="shared" si="183"/>
        <v>08/29/2024 08:00:00 AM</v>
      </c>
      <c r="F5795" s="530" t="str">
        <f t="shared" si="184"/>
        <v>Aug</v>
      </c>
    </row>
    <row r="5796" spans="1:6" x14ac:dyDescent="0.35">
      <c r="A5796" s="527">
        <f>Electricity!D5832</f>
        <v>45533</v>
      </c>
      <c r="B5796" s="528">
        <f>Electricity!E5832</f>
        <v>0.375</v>
      </c>
      <c r="C5796" s="529">
        <f>Electricity!F5832</f>
        <v>0</v>
      </c>
      <c r="D5796" s="529">
        <f>Electricity!I5832</f>
        <v>0</v>
      </c>
      <c r="E5796" s="531" t="str">
        <f t="shared" ref="E5796:E5859" si="185">CONCATENATE(TEXT(A5796,"mm/dd/yyyy")," ",TEXT(B5796,"hh:mm:ss AM/PM"))</f>
        <v>08/29/2024 09:00:00 AM</v>
      </c>
      <c r="F5796" s="530" t="str">
        <f t="shared" si="184"/>
        <v>Aug</v>
      </c>
    </row>
    <row r="5797" spans="1:6" x14ac:dyDescent="0.35">
      <c r="A5797" s="527">
        <f>Electricity!D5833</f>
        <v>45533</v>
      </c>
      <c r="B5797" s="528">
        <f>Electricity!E5833</f>
        <v>0.41666666666666669</v>
      </c>
      <c r="C5797" s="529">
        <f>Electricity!F5833</f>
        <v>0</v>
      </c>
      <c r="D5797" s="529">
        <f>Electricity!I5833</f>
        <v>0</v>
      </c>
      <c r="E5797" s="531" t="str">
        <f t="shared" si="185"/>
        <v>08/29/2024 10:00:00 AM</v>
      </c>
      <c r="F5797" s="530" t="str">
        <f t="shared" si="184"/>
        <v>Aug</v>
      </c>
    </row>
    <row r="5798" spans="1:6" x14ac:dyDescent="0.35">
      <c r="A5798" s="527">
        <f>Electricity!D5834</f>
        <v>45533</v>
      </c>
      <c r="B5798" s="528">
        <f>Electricity!E5834</f>
        <v>0.45833333333333337</v>
      </c>
      <c r="C5798" s="529">
        <f>Electricity!F5834</f>
        <v>0</v>
      </c>
      <c r="D5798" s="529">
        <f>Electricity!I5834</f>
        <v>0</v>
      </c>
      <c r="E5798" s="531" t="str">
        <f t="shared" si="185"/>
        <v>08/29/2024 11:00:00 AM</v>
      </c>
      <c r="F5798" s="530" t="str">
        <f t="shared" si="184"/>
        <v>Aug</v>
      </c>
    </row>
    <row r="5799" spans="1:6" x14ac:dyDescent="0.35">
      <c r="A5799" s="527">
        <f>Electricity!D5835</f>
        <v>45533</v>
      </c>
      <c r="B5799" s="528">
        <f>Electricity!E5835</f>
        <v>0.50000000000000011</v>
      </c>
      <c r="C5799" s="529">
        <f>Electricity!F5835</f>
        <v>0</v>
      </c>
      <c r="D5799" s="529">
        <f>Electricity!I5835</f>
        <v>0</v>
      </c>
      <c r="E5799" s="531" t="str">
        <f t="shared" si="185"/>
        <v>08/29/2024 12:00:00 PM</v>
      </c>
      <c r="F5799" s="530" t="str">
        <f t="shared" si="184"/>
        <v>Aug</v>
      </c>
    </row>
    <row r="5800" spans="1:6" x14ac:dyDescent="0.35">
      <c r="A5800" s="527">
        <f>Electricity!D5836</f>
        <v>45533</v>
      </c>
      <c r="B5800" s="528">
        <f>Electricity!E5836</f>
        <v>0.54166666666666674</v>
      </c>
      <c r="C5800" s="529">
        <f>Electricity!F5836</f>
        <v>0</v>
      </c>
      <c r="D5800" s="529">
        <f>Electricity!I5836</f>
        <v>0</v>
      </c>
      <c r="E5800" s="531" t="str">
        <f t="shared" si="185"/>
        <v>08/29/2024 01:00:00 PM</v>
      </c>
      <c r="F5800" s="530" t="str">
        <f t="shared" si="184"/>
        <v>Aug</v>
      </c>
    </row>
    <row r="5801" spans="1:6" x14ac:dyDescent="0.35">
      <c r="A5801" s="527">
        <f>Electricity!D5837</f>
        <v>45533</v>
      </c>
      <c r="B5801" s="528">
        <f>Electricity!E5837</f>
        <v>0.58333333333333337</v>
      </c>
      <c r="C5801" s="529">
        <f>Electricity!F5837</f>
        <v>0</v>
      </c>
      <c r="D5801" s="529">
        <f>Electricity!I5837</f>
        <v>0</v>
      </c>
      <c r="E5801" s="531" t="str">
        <f t="shared" si="185"/>
        <v>08/29/2024 02:00:00 PM</v>
      </c>
      <c r="F5801" s="530" t="str">
        <f t="shared" si="184"/>
        <v>Aug</v>
      </c>
    </row>
    <row r="5802" spans="1:6" x14ac:dyDescent="0.35">
      <c r="A5802" s="527">
        <f>Electricity!D5838</f>
        <v>45533</v>
      </c>
      <c r="B5802" s="528">
        <f>Electricity!E5838</f>
        <v>0.62500000000000011</v>
      </c>
      <c r="C5802" s="529">
        <f>Electricity!F5838</f>
        <v>0</v>
      </c>
      <c r="D5802" s="529">
        <f>Electricity!I5838</f>
        <v>0</v>
      </c>
      <c r="E5802" s="531" t="str">
        <f t="shared" si="185"/>
        <v>08/29/2024 03:00:00 PM</v>
      </c>
      <c r="F5802" s="530" t="str">
        <f t="shared" si="184"/>
        <v>Aug</v>
      </c>
    </row>
    <row r="5803" spans="1:6" x14ac:dyDescent="0.35">
      <c r="A5803" s="527">
        <f>Electricity!D5839</f>
        <v>45533</v>
      </c>
      <c r="B5803" s="528">
        <f>Electricity!E5839</f>
        <v>0.66666666666666674</v>
      </c>
      <c r="C5803" s="529">
        <f>Electricity!F5839</f>
        <v>0</v>
      </c>
      <c r="D5803" s="529">
        <f>Electricity!I5839</f>
        <v>0</v>
      </c>
      <c r="E5803" s="531" t="str">
        <f t="shared" si="185"/>
        <v>08/29/2024 04:00:00 PM</v>
      </c>
      <c r="F5803" s="530" t="str">
        <f t="shared" si="184"/>
        <v>Aug</v>
      </c>
    </row>
    <row r="5804" spans="1:6" x14ac:dyDescent="0.35">
      <c r="A5804" s="527">
        <f>Electricity!D5840</f>
        <v>45533</v>
      </c>
      <c r="B5804" s="528">
        <f>Electricity!E5840</f>
        <v>0.70833333333333337</v>
      </c>
      <c r="C5804" s="529">
        <f>Electricity!F5840</f>
        <v>0</v>
      </c>
      <c r="D5804" s="529">
        <f>Electricity!I5840</f>
        <v>0</v>
      </c>
      <c r="E5804" s="531" t="str">
        <f t="shared" si="185"/>
        <v>08/29/2024 05:00:00 PM</v>
      </c>
      <c r="F5804" s="530" t="str">
        <f t="shared" si="184"/>
        <v>Aug</v>
      </c>
    </row>
    <row r="5805" spans="1:6" x14ac:dyDescent="0.35">
      <c r="A5805" s="527">
        <f>Electricity!D5841</f>
        <v>45533</v>
      </c>
      <c r="B5805" s="528">
        <f>Electricity!E5841</f>
        <v>0.75000000000000011</v>
      </c>
      <c r="C5805" s="529">
        <f>Electricity!F5841</f>
        <v>0</v>
      </c>
      <c r="D5805" s="529">
        <f>Electricity!I5841</f>
        <v>0</v>
      </c>
      <c r="E5805" s="531" t="str">
        <f t="shared" si="185"/>
        <v>08/29/2024 06:00:00 PM</v>
      </c>
      <c r="F5805" s="530" t="str">
        <f t="shared" si="184"/>
        <v>Aug</v>
      </c>
    </row>
    <row r="5806" spans="1:6" x14ac:dyDescent="0.35">
      <c r="A5806" s="527">
        <f>Electricity!D5842</f>
        <v>45533</v>
      </c>
      <c r="B5806" s="528">
        <f>Electricity!E5842</f>
        <v>0.79166666666666674</v>
      </c>
      <c r="C5806" s="529">
        <f>Electricity!F5842</f>
        <v>0</v>
      </c>
      <c r="D5806" s="529">
        <f>Electricity!I5842</f>
        <v>0</v>
      </c>
      <c r="E5806" s="531" t="str">
        <f t="shared" si="185"/>
        <v>08/29/2024 07:00:00 PM</v>
      </c>
      <c r="F5806" s="530" t="str">
        <f t="shared" si="184"/>
        <v>Aug</v>
      </c>
    </row>
    <row r="5807" spans="1:6" x14ac:dyDescent="0.35">
      <c r="A5807" s="527">
        <f>Electricity!D5843</f>
        <v>45533</v>
      </c>
      <c r="B5807" s="528">
        <f>Electricity!E5843</f>
        <v>0.83333333333333337</v>
      </c>
      <c r="C5807" s="529">
        <f>Electricity!F5843</f>
        <v>0</v>
      </c>
      <c r="D5807" s="529">
        <f>Electricity!I5843</f>
        <v>0</v>
      </c>
      <c r="E5807" s="531" t="str">
        <f t="shared" si="185"/>
        <v>08/29/2024 08:00:00 PM</v>
      </c>
      <c r="F5807" s="530" t="str">
        <f t="shared" si="184"/>
        <v>Aug</v>
      </c>
    </row>
    <row r="5808" spans="1:6" x14ac:dyDescent="0.35">
      <c r="A5808" s="527">
        <f>Electricity!D5844</f>
        <v>45533</v>
      </c>
      <c r="B5808" s="528">
        <f>Electricity!E5844</f>
        <v>0.87500000000000011</v>
      </c>
      <c r="C5808" s="529">
        <f>Electricity!F5844</f>
        <v>0</v>
      </c>
      <c r="D5808" s="529">
        <f>Electricity!I5844</f>
        <v>0</v>
      </c>
      <c r="E5808" s="531" t="str">
        <f t="shared" si="185"/>
        <v>08/29/2024 09:00:00 PM</v>
      </c>
      <c r="F5808" s="530" t="str">
        <f t="shared" si="184"/>
        <v>Aug</v>
      </c>
    </row>
    <row r="5809" spans="1:6" x14ac:dyDescent="0.35">
      <c r="A5809" s="527">
        <f>Electricity!D5845</f>
        <v>45533</v>
      </c>
      <c r="B5809" s="528">
        <f>Electricity!E5845</f>
        <v>0.91666666666666674</v>
      </c>
      <c r="C5809" s="529">
        <f>Electricity!F5845</f>
        <v>0</v>
      </c>
      <c r="D5809" s="529">
        <f>Electricity!I5845</f>
        <v>0</v>
      </c>
      <c r="E5809" s="531" t="str">
        <f t="shared" si="185"/>
        <v>08/29/2024 10:00:00 PM</v>
      </c>
      <c r="F5809" s="530" t="str">
        <f t="shared" si="184"/>
        <v>Aug</v>
      </c>
    </row>
    <row r="5810" spans="1:6" x14ac:dyDescent="0.35">
      <c r="A5810" s="527">
        <f>Electricity!D5846</f>
        <v>45533</v>
      </c>
      <c r="B5810" s="528">
        <f>Electricity!E5846</f>
        <v>0.95833333333333337</v>
      </c>
      <c r="C5810" s="529">
        <f>Electricity!F5846</f>
        <v>0</v>
      </c>
      <c r="D5810" s="529">
        <f>Electricity!I5846</f>
        <v>0</v>
      </c>
      <c r="E5810" s="531" t="str">
        <f t="shared" si="185"/>
        <v>08/29/2024 11:00:00 PM</v>
      </c>
      <c r="F5810" s="530" t="str">
        <f t="shared" si="184"/>
        <v>Aug</v>
      </c>
    </row>
    <row r="5811" spans="1:6" x14ac:dyDescent="0.35">
      <c r="A5811" s="527">
        <f>Electricity!D5847</f>
        <v>45534</v>
      </c>
      <c r="B5811" s="528">
        <f>Electricity!E5847</f>
        <v>3.1225022567582528E-17</v>
      </c>
      <c r="C5811" s="529">
        <f>Electricity!F5847</f>
        <v>0</v>
      </c>
      <c r="D5811" s="529">
        <f>Electricity!I5847</f>
        <v>0</v>
      </c>
      <c r="E5811" s="531" t="str">
        <f t="shared" si="185"/>
        <v>08/30/2024 12:00:00 AM</v>
      </c>
      <c r="F5811" s="530" t="str">
        <f t="shared" si="184"/>
        <v>Aug</v>
      </c>
    </row>
    <row r="5812" spans="1:6" x14ac:dyDescent="0.35">
      <c r="A5812" s="527">
        <f>Electricity!D5848</f>
        <v>45534</v>
      </c>
      <c r="B5812" s="528">
        <f>Electricity!E5848</f>
        <v>4.1666666666666699E-2</v>
      </c>
      <c r="C5812" s="529">
        <f>Electricity!F5848</f>
        <v>0</v>
      </c>
      <c r="D5812" s="529">
        <f>Electricity!I5848</f>
        <v>0</v>
      </c>
      <c r="E5812" s="531" t="str">
        <f t="shared" si="185"/>
        <v>08/30/2024 01:00:00 AM</v>
      </c>
      <c r="F5812" s="530" t="str">
        <f t="shared" si="184"/>
        <v>Aug</v>
      </c>
    </row>
    <row r="5813" spans="1:6" x14ac:dyDescent="0.35">
      <c r="A5813" s="527">
        <f>Electricity!D5849</f>
        <v>45534</v>
      </c>
      <c r="B5813" s="528">
        <f>Electricity!E5849</f>
        <v>8.333333333333337E-2</v>
      </c>
      <c r="C5813" s="529">
        <f>Electricity!F5849</f>
        <v>0</v>
      </c>
      <c r="D5813" s="529">
        <f>Electricity!I5849</f>
        <v>0</v>
      </c>
      <c r="E5813" s="531" t="str">
        <f t="shared" si="185"/>
        <v>08/30/2024 02:00:00 AM</v>
      </c>
      <c r="F5813" s="530" t="str">
        <f t="shared" si="184"/>
        <v>Aug</v>
      </c>
    </row>
    <row r="5814" spans="1:6" x14ac:dyDescent="0.35">
      <c r="A5814" s="527">
        <f>Electricity!D5850</f>
        <v>45534</v>
      </c>
      <c r="B5814" s="528">
        <f>Electricity!E5850</f>
        <v>0.12500000000000006</v>
      </c>
      <c r="C5814" s="529">
        <f>Electricity!F5850</f>
        <v>0</v>
      </c>
      <c r="D5814" s="529">
        <f>Electricity!I5850</f>
        <v>0</v>
      </c>
      <c r="E5814" s="531" t="str">
        <f t="shared" si="185"/>
        <v>08/30/2024 03:00:00 AM</v>
      </c>
      <c r="F5814" s="530" t="str">
        <f t="shared" si="184"/>
        <v>Aug</v>
      </c>
    </row>
    <row r="5815" spans="1:6" x14ac:dyDescent="0.35">
      <c r="A5815" s="527">
        <f>Electricity!D5851</f>
        <v>45534</v>
      </c>
      <c r="B5815" s="528">
        <f>Electricity!E5851</f>
        <v>0.16666666666666669</v>
      </c>
      <c r="C5815" s="529">
        <f>Electricity!F5851</f>
        <v>0</v>
      </c>
      <c r="D5815" s="529">
        <f>Electricity!I5851</f>
        <v>0</v>
      </c>
      <c r="E5815" s="531" t="str">
        <f t="shared" si="185"/>
        <v>08/30/2024 04:00:00 AM</v>
      </c>
      <c r="F5815" s="530" t="str">
        <f t="shared" si="184"/>
        <v>Aug</v>
      </c>
    </row>
    <row r="5816" spans="1:6" x14ac:dyDescent="0.35">
      <c r="A5816" s="527">
        <f>Electricity!D5852</f>
        <v>45534</v>
      </c>
      <c r="B5816" s="528">
        <f>Electricity!E5852</f>
        <v>0.20833333333333337</v>
      </c>
      <c r="C5816" s="529">
        <f>Electricity!F5852</f>
        <v>0</v>
      </c>
      <c r="D5816" s="529">
        <f>Electricity!I5852</f>
        <v>0</v>
      </c>
      <c r="E5816" s="531" t="str">
        <f t="shared" si="185"/>
        <v>08/30/2024 05:00:00 AM</v>
      </c>
      <c r="F5816" s="530" t="str">
        <f t="shared" si="184"/>
        <v>Aug</v>
      </c>
    </row>
    <row r="5817" spans="1:6" x14ac:dyDescent="0.35">
      <c r="A5817" s="527">
        <f>Electricity!D5853</f>
        <v>45534</v>
      </c>
      <c r="B5817" s="528">
        <f>Electricity!E5853</f>
        <v>0.25</v>
      </c>
      <c r="C5817" s="529">
        <f>Electricity!F5853</f>
        <v>0</v>
      </c>
      <c r="D5817" s="529">
        <f>Electricity!I5853</f>
        <v>0</v>
      </c>
      <c r="E5817" s="531" t="str">
        <f t="shared" si="185"/>
        <v>08/30/2024 06:00:00 AM</v>
      </c>
      <c r="F5817" s="530" t="str">
        <f t="shared" si="184"/>
        <v>Aug</v>
      </c>
    </row>
    <row r="5818" spans="1:6" x14ac:dyDescent="0.35">
      <c r="A5818" s="527">
        <f>Electricity!D5854</f>
        <v>45534</v>
      </c>
      <c r="B5818" s="528">
        <f>Electricity!E5854</f>
        <v>0.29166666666666669</v>
      </c>
      <c r="C5818" s="529">
        <f>Electricity!F5854</f>
        <v>0</v>
      </c>
      <c r="D5818" s="529">
        <f>Electricity!I5854</f>
        <v>0</v>
      </c>
      <c r="E5818" s="531" t="str">
        <f t="shared" si="185"/>
        <v>08/30/2024 07:00:00 AM</v>
      </c>
      <c r="F5818" s="530" t="str">
        <f t="shared" si="184"/>
        <v>Aug</v>
      </c>
    </row>
    <row r="5819" spans="1:6" x14ac:dyDescent="0.35">
      <c r="A5819" s="527">
        <f>Electricity!D5855</f>
        <v>45534</v>
      </c>
      <c r="B5819" s="528">
        <f>Electricity!E5855</f>
        <v>0.33333333333333337</v>
      </c>
      <c r="C5819" s="529">
        <f>Electricity!F5855</f>
        <v>0</v>
      </c>
      <c r="D5819" s="529">
        <f>Electricity!I5855</f>
        <v>0</v>
      </c>
      <c r="E5819" s="531" t="str">
        <f t="shared" si="185"/>
        <v>08/30/2024 08:00:00 AM</v>
      </c>
      <c r="F5819" s="530" t="str">
        <f t="shared" si="184"/>
        <v>Aug</v>
      </c>
    </row>
    <row r="5820" spans="1:6" x14ac:dyDescent="0.35">
      <c r="A5820" s="527">
        <f>Electricity!D5856</f>
        <v>45534</v>
      </c>
      <c r="B5820" s="528">
        <f>Electricity!E5856</f>
        <v>0.375</v>
      </c>
      <c r="C5820" s="529">
        <f>Electricity!F5856</f>
        <v>0</v>
      </c>
      <c r="D5820" s="529">
        <f>Electricity!I5856</f>
        <v>0</v>
      </c>
      <c r="E5820" s="531" t="str">
        <f t="shared" si="185"/>
        <v>08/30/2024 09:00:00 AM</v>
      </c>
      <c r="F5820" s="530" t="str">
        <f t="shared" si="184"/>
        <v>Aug</v>
      </c>
    </row>
    <row r="5821" spans="1:6" x14ac:dyDescent="0.35">
      <c r="A5821" s="527">
        <f>Electricity!D5857</f>
        <v>45534</v>
      </c>
      <c r="B5821" s="528">
        <f>Electricity!E5857</f>
        <v>0.41666666666666669</v>
      </c>
      <c r="C5821" s="529">
        <f>Electricity!F5857</f>
        <v>0</v>
      </c>
      <c r="D5821" s="529">
        <f>Electricity!I5857</f>
        <v>0</v>
      </c>
      <c r="E5821" s="531" t="str">
        <f t="shared" si="185"/>
        <v>08/30/2024 10:00:00 AM</v>
      </c>
      <c r="F5821" s="530" t="str">
        <f t="shared" si="184"/>
        <v>Aug</v>
      </c>
    </row>
    <row r="5822" spans="1:6" x14ac:dyDescent="0.35">
      <c r="A5822" s="527">
        <f>Electricity!D5858</f>
        <v>45534</v>
      </c>
      <c r="B5822" s="528">
        <f>Electricity!E5858</f>
        <v>0.45833333333333337</v>
      </c>
      <c r="C5822" s="529">
        <f>Electricity!F5858</f>
        <v>0</v>
      </c>
      <c r="D5822" s="529">
        <f>Electricity!I5858</f>
        <v>0</v>
      </c>
      <c r="E5822" s="531" t="str">
        <f t="shared" si="185"/>
        <v>08/30/2024 11:00:00 AM</v>
      </c>
      <c r="F5822" s="530" t="str">
        <f t="shared" si="184"/>
        <v>Aug</v>
      </c>
    </row>
    <row r="5823" spans="1:6" x14ac:dyDescent="0.35">
      <c r="A5823" s="527">
        <f>Electricity!D5859</f>
        <v>45534</v>
      </c>
      <c r="B5823" s="528">
        <f>Electricity!E5859</f>
        <v>0.50000000000000011</v>
      </c>
      <c r="C5823" s="529">
        <f>Electricity!F5859</f>
        <v>0</v>
      </c>
      <c r="D5823" s="529">
        <f>Electricity!I5859</f>
        <v>0</v>
      </c>
      <c r="E5823" s="531" t="str">
        <f t="shared" si="185"/>
        <v>08/30/2024 12:00:00 PM</v>
      </c>
      <c r="F5823" s="530" t="str">
        <f t="shared" si="184"/>
        <v>Aug</v>
      </c>
    </row>
    <row r="5824" spans="1:6" x14ac:dyDescent="0.35">
      <c r="A5824" s="527">
        <f>Electricity!D5860</f>
        <v>45534</v>
      </c>
      <c r="B5824" s="528">
        <f>Electricity!E5860</f>
        <v>0.54166666666666674</v>
      </c>
      <c r="C5824" s="529">
        <f>Electricity!F5860</f>
        <v>0</v>
      </c>
      <c r="D5824" s="529">
        <f>Electricity!I5860</f>
        <v>0</v>
      </c>
      <c r="E5824" s="531" t="str">
        <f t="shared" si="185"/>
        <v>08/30/2024 01:00:00 PM</v>
      </c>
      <c r="F5824" s="530" t="str">
        <f t="shared" si="184"/>
        <v>Aug</v>
      </c>
    </row>
    <row r="5825" spans="1:6" x14ac:dyDescent="0.35">
      <c r="A5825" s="527">
        <f>Electricity!D5861</f>
        <v>45534</v>
      </c>
      <c r="B5825" s="528">
        <f>Electricity!E5861</f>
        <v>0.58333333333333337</v>
      </c>
      <c r="C5825" s="529">
        <f>Electricity!F5861</f>
        <v>0</v>
      </c>
      <c r="D5825" s="529">
        <f>Electricity!I5861</f>
        <v>0</v>
      </c>
      <c r="E5825" s="531" t="str">
        <f t="shared" si="185"/>
        <v>08/30/2024 02:00:00 PM</v>
      </c>
      <c r="F5825" s="530" t="str">
        <f t="shared" si="184"/>
        <v>Aug</v>
      </c>
    </row>
    <row r="5826" spans="1:6" x14ac:dyDescent="0.35">
      <c r="A5826" s="527">
        <f>Electricity!D5862</f>
        <v>45534</v>
      </c>
      <c r="B5826" s="528">
        <f>Electricity!E5862</f>
        <v>0.62500000000000011</v>
      </c>
      <c r="C5826" s="529">
        <f>Electricity!F5862</f>
        <v>0</v>
      </c>
      <c r="D5826" s="529">
        <f>Electricity!I5862</f>
        <v>0</v>
      </c>
      <c r="E5826" s="531" t="str">
        <f t="shared" si="185"/>
        <v>08/30/2024 03:00:00 PM</v>
      </c>
      <c r="F5826" s="530" t="str">
        <f t="shared" si="184"/>
        <v>Aug</v>
      </c>
    </row>
    <row r="5827" spans="1:6" x14ac:dyDescent="0.35">
      <c r="A5827" s="527">
        <f>Electricity!D5863</f>
        <v>45534</v>
      </c>
      <c r="B5827" s="528">
        <f>Electricity!E5863</f>
        <v>0.66666666666666674</v>
      </c>
      <c r="C5827" s="529">
        <f>Electricity!F5863</f>
        <v>0</v>
      </c>
      <c r="D5827" s="529">
        <f>Electricity!I5863</f>
        <v>0</v>
      </c>
      <c r="E5827" s="531" t="str">
        <f t="shared" si="185"/>
        <v>08/30/2024 04:00:00 PM</v>
      </c>
      <c r="F5827" s="530" t="str">
        <f t="shared" ref="F5827:F5890" si="186">TEXT(A5827,"mmm")</f>
        <v>Aug</v>
      </c>
    </row>
    <row r="5828" spans="1:6" x14ac:dyDescent="0.35">
      <c r="A5828" s="527">
        <f>Electricity!D5864</f>
        <v>45534</v>
      </c>
      <c r="B5828" s="528">
        <f>Electricity!E5864</f>
        <v>0.70833333333333337</v>
      </c>
      <c r="C5828" s="529">
        <f>Electricity!F5864</f>
        <v>0</v>
      </c>
      <c r="D5828" s="529">
        <f>Electricity!I5864</f>
        <v>0</v>
      </c>
      <c r="E5828" s="531" t="str">
        <f t="shared" si="185"/>
        <v>08/30/2024 05:00:00 PM</v>
      </c>
      <c r="F5828" s="530" t="str">
        <f t="shared" si="186"/>
        <v>Aug</v>
      </c>
    </row>
    <row r="5829" spans="1:6" x14ac:dyDescent="0.35">
      <c r="A5829" s="527">
        <f>Electricity!D5865</f>
        <v>45534</v>
      </c>
      <c r="B5829" s="528">
        <f>Electricity!E5865</f>
        <v>0.75000000000000011</v>
      </c>
      <c r="C5829" s="529">
        <f>Electricity!F5865</f>
        <v>0</v>
      </c>
      <c r="D5829" s="529">
        <f>Electricity!I5865</f>
        <v>0</v>
      </c>
      <c r="E5829" s="531" t="str">
        <f t="shared" si="185"/>
        <v>08/30/2024 06:00:00 PM</v>
      </c>
      <c r="F5829" s="530" t="str">
        <f t="shared" si="186"/>
        <v>Aug</v>
      </c>
    </row>
    <row r="5830" spans="1:6" x14ac:dyDescent="0.35">
      <c r="A5830" s="527">
        <f>Electricity!D5866</f>
        <v>45534</v>
      </c>
      <c r="B5830" s="528">
        <f>Electricity!E5866</f>
        <v>0.79166666666666674</v>
      </c>
      <c r="C5830" s="529">
        <f>Electricity!F5866</f>
        <v>0</v>
      </c>
      <c r="D5830" s="529">
        <f>Electricity!I5866</f>
        <v>0</v>
      </c>
      <c r="E5830" s="531" t="str">
        <f t="shared" si="185"/>
        <v>08/30/2024 07:00:00 PM</v>
      </c>
      <c r="F5830" s="530" t="str">
        <f t="shared" si="186"/>
        <v>Aug</v>
      </c>
    </row>
    <row r="5831" spans="1:6" x14ac:dyDescent="0.35">
      <c r="A5831" s="527">
        <f>Electricity!D5867</f>
        <v>45534</v>
      </c>
      <c r="B5831" s="528">
        <f>Electricity!E5867</f>
        <v>0.83333333333333337</v>
      </c>
      <c r="C5831" s="529">
        <f>Electricity!F5867</f>
        <v>0</v>
      </c>
      <c r="D5831" s="529">
        <f>Electricity!I5867</f>
        <v>0</v>
      </c>
      <c r="E5831" s="531" t="str">
        <f t="shared" si="185"/>
        <v>08/30/2024 08:00:00 PM</v>
      </c>
      <c r="F5831" s="530" t="str">
        <f t="shared" si="186"/>
        <v>Aug</v>
      </c>
    </row>
    <row r="5832" spans="1:6" x14ac:dyDescent="0.35">
      <c r="A5832" s="527">
        <f>Electricity!D5868</f>
        <v>45534</v>
      </c>
      <c r="B5832" s="528">
        <f>Electricity!E5868</f>
        <v>0.87500000000000011</v>
      </c>
      <c r="C5832" s="529">
        <f>Electricity!F5868</f>
        <v>0</v>
      </c>
      <c r="D5832" s="529">
        <f>Electricity!I5868</f>
        <v>0</v>
      </c>
      <c r="E5832" s="531" t="str">
        <f t="shared" si="185"/>
        <v>08/30/2024 09:00:00 PM</v>
      </c>
      <c r="F5832" s="530" t="str">
        <f t="shared" si="186"/>
        <v>Aug</v>
      </c>
    </row>
    <row r="5833" spans="1:6" x14ac:dyDescent="0.35">
      <c r="A5833" s="527">
        <f>Electricity!D5869</f>
        <v>45534</v>
      </c>
      <c r="B5833" s="528">
        <f>Electricity!E5869</f>
        <v>0.91666666666666674</v>
      </c>
      <c r="C5833" s="529">
        <f>Electricity!F5869</f>
        <v>0</v>
      </c>
      <c r="D5833" s="529">
        <f>Electricity!I5869</f>
        <v>0</v>
      </c>
      <c r="E5833" s="531" t="str">
        <f t="shared" si="185"/>
        <v>08/30/2024 10:00:00 PM</v>
      </c>
      <c r="F5833" s="530" t="str">
        <f t="shared" si="186"/>
        <v>Aug</v>
      </c>
    </row>
    <row r="5834" spans="1:6" x14ac:dyDescent="0.35">
      <c r="A5834" s="527">
        <f>Electricity!D5870</f>
        <v>45534</v>
      </c>
      <c r="B5834" s="528">
        <f>Electricity!E5870</f>
        <v>0.95833333333333337</v>
      </c>
      <c r="C5834" s="529">
        <f>Electricity!F5870</f>
        <v>0</v>
      </c>
      <c r="D5834" s="529">
        <f>Electricity!I5870</f>
        <v>0</v>
      </c>
      <c r="E5834" s="531" t="str">
        <f t="shared" si="185"/>
        <v>08/30/2024 11:00:00 PM</v>
      </c>
      <c r="F5834" s="530" t="str">
        <f t="shared" si="186"/>
        <v>Aug</v>
      </c>
    </row>
    <row r="5835" spans="1:6" x14ac:dyDescent="0.35">
      <c r="A5835" s="527">
        <f>Electricity!D5871</f>
        <v>45535</v>
      </c>
      <c r="B5835" s="528">
        <f>Electricity!E5871</f>
        <v>3.1225022567582528E-17</v>
      </c>
      <c r="C5835" s="529">
        <f>Electricity!F5871</f>
        <v>0</v>
      </c>
      <c r="D5835" s="529">
        <f>Electricity!I5871</f>
        <v>0</v>
      </c>
      <c r="E5835" s="531" t="str">
        <f t="shared" si="185"/>
        <v>08/31/2024 12:00:00 AM</v>
      </c>
      <c r="F5835" s="530" t="str">
        <f t="shared" si="186"/>
        <v>Aug</v>
      </c>
    </row>
    <row r="5836" spans="1:6" x14ac:dyDescent="0.35">
      <c r="A5836" s="527">
        <f>Electricity!D5872</f>
        <v>45535</v>
      </c>
      <c r="B5836" s="528">
        <f>Electricity!E5872</f>
        <v>4.1666666666666699E-2</v>
      </c>
      <c r="C5836" s="529">
        <f>Electricity!F5872</f>
        <v>0</v>
      </c>
      <c r="D5836" s="529">
        <f>Electricity!I5872</f>
        <v>0</v>
      </c>
      <c r="E5836" s="531" t="str">
        <f t="shared" si="185"/>
        <v>08/31/2024 01:00:00 AM</v>
      </c>
      <c r="F5836" s="530" t="str">
        <f t="shared" si="186"/>
        <v>Aug</v>
      </c>
    </row>
    <row r="5837" spans="1:6" x14ac:dyDescent="0.35">
      <c r="A5837" s="527">
        <f>Electricity!D5873</f>
        <v>45535</v>
      </c>
      <c r="B5837" s="528">
        <f>Electricity!E5873</f>
        <v>8.333333333333337E-2</v>
      </c>
      <c r="C5837" s="529">
        <f>Electricity!F5873</f>
        <v>0</v>
      </c>
      <c r="D5837" s="529">
        <f>Electricity!I5873</f>
        <v>0</v>
      </c>
      <c r="E5837" s="531" t="str">
        <f t="shared" si="185"/>
        <v>08/31/2024 02:00:00 AM</v>
      </c>
      <c r="F5837" s="530" t="str">
        <f t="shared" si="186"/>
        <v>Aug</v>
      </c>
    </row>
    <row r="5838" spans="1:6" x14ac:dyDescent="0.35">
      <c r="A5838" s="527">
        <f>Electricity!D5874</f>
        <v>45535</v>
      </c>
      <c r="B5838" s="528">
        <f>Electricity!E5874</f>
        <v>0.12500000000000006</v>
      </c>
      <c r="C5838" s="529">
        <f>Electricity!F5874</f>
        <v>0</v>
      </c>
      <c r="D5838" s="529">
        <f>Electricity!I5874</f>
        <v>0</v>
      </c>
      <c r="E5838" s="531" t="str">
        <f t="shared" si="185"/>
        <v>08/31/2024 03:00:00 AM</v>
      </c>
      <c r="F5838" s="530" t="str">
        <f t="shared" si="186"/>
        <v>Aug</v>
      </c>
    </row>
    <row r="5839" spans="1:6" x14ac:dyDescent="0.35">
      <c r="A5839" s="527">
        <f>Electricity!D5875</f>
        <v>45535</v>
      </c>
      <c r="B5839" s="528">
        <f>Electricity!E5875</f>
        <v>0.16666666666666669</v>
      </c>
      <c r="C5839" s="529">
        <f>Electricity!F5875</f>
        <v>0</v>
      </c>
      <c r="D5839" s="529">
        <f>Electricity!I5875</f>
        <v>0</v>
      </c>
      <c r="E5839" s="531" t="str">
        <f t="shared" si="185"/>
        <v>08/31/2024 04:00:00 AM</v>
      </c>
      <c r="F5839" s="530" t="str">
        <f t="shared" si="186"/>
        <v>Aug</v>
      </c>
    </row>
    <row r="5840" spans="1:6" x14ac:dyDescent="0.35">
      <c r="A5840" s="527">
        <f>Electricity!D5876</f>
        <v>45535</v>
      </c>
      <c r="B5840" s="528">
        <f>Electricity!E5876</f>
        <v>0.20833333333333337</v>
      </c>
      <c r="C5840" s="529">
        <f>Electricity!F5876</f>
        <v>0</v>
      </c>
      <c r="D5840" s="529">
        <f>Electricity!I5876</f>
        <v>0</v>
      </c>
      <c r="E5840" s="531" t="str">
        <f t="shared" si="185"/>
        <v>08/31/2024 05:00:00 AM</v>
      </c>
      <c r="F5840" s="530" t="str">
        <f t="shared" si="186"/>
        <v>Aug</v>
      </c>
    </row>
    <row r="5841" spans="1:6" x14ac:dyDescent="0.35">
      <c r="A5841" s="527">
        <f>Electricity!D5877</f>
        <v>45535</v>
      </c>
      <c r="B5841" s="528">
        <f>Electricity!E5877</f>
        <v>0.25</v>
      </c>
      <c r="C5841" s="529">
        <f>Electricity!F5877</f>
        <v>0</v>
      </c>
      <c r="D5841" s="529">
        <f>Electricity!I5877</f>
        <v>0</v>
      </c>
      <c r="E5841" s="531" t="str">
        <f t="shared" si="185"/>
        <v>08/31/2024 06:00:00 AM</v>
      </c>
      <c r="F5841" s="530" t="str">
        <f t="shared" si="186"/>
        <v>Aug</v>
      </c>
    </row>
    <row r="5842" spans="1:6" x14ac:dyDescent="0.35">
      <c r="A5842" s="527">
        <f>Electricity!D5878</f>
        <v>45535</v>
      </c>
      <c r="B5842" s="528">
        <f>Electricity!E5878</f>
        <v>0.29166666666666669</v>
      </c>
      <c r="C5842" s="529">
        <f>Electricity!F5878</f>
        <v>0</v>
      </c>
      <c r="D5842" s="529">
        <f>Electricity!I5878</f>
        <v>0</v>
      </c>
      <c r="E5842" s="531" t="str">
        <f t="shared" si="185"/>
        <v>08/31/2024 07:00:00 AM</v>
      </c>
      <c r="F5842" s="530" t="str">
        <f t="shared" si="186"/>
        <v>Aug</v>
      </c>
    </row>
    <row r="5843" spans="1:6" x14ac:dyDescent="0.35">
      <c r="A5843" s="527">
        <f>Electricity!D5879</f>
        <v>45535</v>
      </c>
      <c r="B5843" s="528">
        <f>Electricity!E5879</f>
        <v>0.33333333333333337</v>
      </c>
      <c r="C5843" s="529">
        <f>Electricity!F5879</f>
        <v>0</v>
      </c>
      <c r="D5843" s="529">
        <f>Electricity!I5879</f>
        <v>0</v>
      </c>
      <c r="E5843" s="531" t="str">
        <f t="shared" si="185"/>
        <v>08/31/2024 08:00:00 AM</v>
      </c>
      <c r="F5843" s="530" t="str">
        <f t="shared" si="186"/>
        <v>Aug</v>
      </c>
    </row>
    <row r="5844" spans="1:6" x14ac:dyDescent="0.35">
      <c r="A5844" s="527">
        <f>Electricity!D5880</f>
        <v>45535</v>
      </c>
      <c r="B5844" s="528">
        <f>Electricity!E5880</f>
        <v>0.375</v>
      </c>
      <c r="C5844" s="529">
        <f>Electricity!F5880</f>
        <v>0</v>
      </c>
      <c r="D5844" s="529">
        <f>Electricity!I5880</f>
        <v>0</v>
      </c>
      <c r="E5844" s="531" t="str">
        <f t="shared" si="185"/>
        <v>08/31/2024 09:00:00 AM</v>
      </c>
      <c r="F5844" s="530" t="str">
        <f t="shared" si="186"/>
        <v>Aug</v>
      </c>
    </row>
    <row r="5845" spans="1:6" x14ac:dyDescent="0.35">
      <c r="A5845" s="527">
        <f>Electricity!D5881</f>
        <v>45535</v>
      </c>
      <c r="B5845" s="528">
        <f>Electricity!E5881</f>
        <v>0.41666666666666669</v>
      </c>
      <c r="C5845" s="529">
        <f>Electricity!F5881</f>
        <v>0</v>
      </c>
      <c r="D5845" s="529">
        <f>Electricity!I5881</f>
        <v>0</v>
      </c>
      <c r="E5845" s="531" t="str">
        <f t="shared" si="185"/>
        <v>08/31/2024 10:00:00 AM</v>
      </c>
      <c r="F5845" s="530" t="str">
        <f t="shared" si="186"/>
        <v>Aug</v>
      </c>
    </row>
    <row r="5846" spans="1:6" x14ac:dyDescent="0.35">
      <c r="A5846" s="527">
        <f>Electricity!D5882</f>
        <v>45535</v>
      </c>
      <c r="B5846" s="528">
        <f>Electricity!E5882</f>
        <v>0.45833333333333337</v>
      </c>
      <c r="C5846" s="529">
        <f>Electricity!F5882</f>
        <v>0</v>
      </c>
      <c r="D5846" s="529">
        <f>Electricity!I5882</f>
        <v>0</v>
      </c>
      <c r="E5846" s="531" t="str">
        <f t="shared" si="185"/>
        <v>08/31/2024 11:00:00 AM</v>
      </c>
      <c r="F5846" s="530" t="str">
        <f t="shared" si="186"/>
        <v>Aug</v>
      </c>
    </row>
    <row r="5847" spans="1:6" x14ac:dyDescent="0.35">
      <c r="A5847" s="527">
        <f>Electricity!D5883</f>
        <v>45535</v>
      </c>
      <c r="B5847" s="528">
        <f>Electricity!E5883</f>
        <v>0.50000000000000011</v>
      </c>
      <c r="C5847" s="529">
        <f>Electricity!F5883</f>
        <v>0</v>
      </c>
      <c r="D5847" s="529">
        <f>Electricity!I5883</f>
        <v>0</v>
      </c>
      <c r="E5847" s="531" t="str">
        <f t="shared" si="185"/>
        <v>08/31/2024 12:00:00 PM</v>
      </c>
      <c r="F5847" s="530" t="str">
        <f t="shared" si="186"/>
        <v>Aug</v>
      </c>
    </row>
    <row r="5848" spans="1:6" x14ac:dyDescent="0.35">
      <c r="A5848" s="527">
        <f>Electricity!D5884</f>
        <v>45535</v>
      </c>
      <c r="B5848" s="528">
        <f>Electricity!E5884</f>
        <v>0.54166666666666674</v>
      </c>
      <c r="C5848" s="529">
        <f>Electricity!F5884</f>
        <v>0</v>
      </c>
      <c r="D5848" s="529">
        <f>Electricity!I5884</f>
        <v>0</v>
      </c>
      <c r="E5848" s="531" t="str">
        <f t="shared" si="185"/>
        <v>08/31/2024 01:00:00 PM</v>
      </c>
      <c r="F5848" s="530" t="str">
        <f t="shared" si="186"/>
        <v>Aug</v>
      </c>
    </row>
    <row r="5849" spans="1:6" x14ac:dyDescent="0.35">
      <c r="A5849" s="527">
        <f>Electricity!D5885</f>
        <v>45535</v>
      </c>
      <c r="B5849" s="528">
        <f>Electricity!E5885</f>
        <v>0.58333333333333337</v>
      </c>
      <c r="C5849" s="529">
        <f>Electricity!F5885</f>
        <v>0</v>
      </c>
      <c r="D5849" s="529">
        <f>Electricity!I5885</f>
        <v>0</v>
      </c>
      <c r="E5849" s="531" t="str">
        <f t="shared" si="185"/>
        <v>08/31/2024 02:00:00 PM</v>
      </c>
      <c r="F5849" s="530" t="str">
        <f t="shared" si="186"/>
        <v>Aug</v>
      </c>
    </row>
    <row r="5850" spans="1:6" x14ac:dyDescent="0.35">
      <c r="A5850" s="527">
        <f>Electricity!D5886</f>
        <v>45535</v>
      </c>
      <c r="B5850" s="528">
        <f>Electricity!E5886</f>
        <v>0.62500000000000011</v>
      </c>
      <c r="C5850" s="529">
        <f>Electricity!F5886</f>
        <v>0</v>
      </c>
      <c r="D5850" s="529">
        <f>Electricity!I5886</f>
        <v>0</v>
      </c>
      <c r="E5850" s="531" t="str">
        <f t="shared" si="185"/>
        <v>08/31/2024 03:00:00 PM</v>
      </c>
      <c r="F5850" s="530" t="str">
        <f t="shared" si="186"/>
        <v>Aug</v>
      </c>
    </row>
    <row r="5851" spans="1:6" x14ac:dyDescent="0.35">
      <c r="A5851" s="527">
        <f>Electricity!D5887</f>
        <v>45535</v>
      </c>
      <c r="B5851" s="528">
        <f>Electricity!E5887</f>
        <v>0.66666666666666674</v>
      </c>
      <c r="C5851" s="529">
        <f>Electricity!F5887</f>
        <v>0</v>
      </c>
      <c r="D5851" s="529">
        <f>Electricity!I5887</f>
        <v>0</v>
      </c>
      <c r="E5851" s="531" t="str">
        <f t="shared" si="185"/>
        <v>08/31/2024 04:00:00 PM</v>
      </c>
      <c r="F5851" s="530" t="str">
        <f t="shared" si="186"/>
        <v>Aug</v>
      </c>
    </row>
    <row r="5852" spans="1:6" x14ac:dyDescent="0.35">
      <c r="A5852" s="527">
        <f>Electricity!D5888</f>
        <v>45535</v>
      </c>
      <c r="B5852" s="528">
        <f>Electricity!E5888</f>
        <v>0.70833333333333337</v>
      </c>
      <c r="C5852" s="529">
        <f>Electricity!F5888</f>
        <v>0</v>
      </c>
      <c r="D5852" s="529">
        <f>Electricity!I5888</f>
        <v>0</v>
      </c>
      <c r="E5852" s="531" t="str">
        <f t="shared" si="185"/>
        <v>08/31/2024 05:00:00 PM</v>
      </c>
      <c r="F5852" s="530" t="str">
        <f t="shared" si="186"/>
        <v>Aug</v>
      </c>
    </row>
    <row r="5853" spans="1:6" x14ac:dyDescent="0.35">
      <c r="A5853" s="527">
        <f>Electricity!D5889</f>
        <v>45535</v>
      </c>
      <c r="B5853" s="528">
        <f>Electricity!E5889</f>
        <v>0.75000000000000011</v>
      </c>
      <c r="C5853" s="529">
        <f>Electricity!F5889</f>
        <v>0</v>
      </c>
      <c r="D5853" s="529">
        <f>Electricity!I5889</f>
        <v>0</v>
      </c>
      <c r="E5853" s="531" t="str">
        <f t="shared" si="185"/>
        <v>08/31/2024 06:00:00 PM</v>
      </c>
      <c r="F5853" s="530" t="str">
        <f t="shared" si="186"/>
        <v>Aug</v>
      </c>
    </row>
    <row r="5854" spans="1:6" x14ac:dyDescent="0.35">
      <c r="A5854" s="527">
        <f>Electricity!D5890</f>
        <v>45535</v>
      </c>
      <c r="B5854" s="528">
        <f>Electricity!E5890</f>
        <v>0.79166666666666674</v>
      </c>
      <c r="C5854" s="529">
        <f>Electricity!F5890</f>
        <v>0</v>
      </c>
      <c r="D5854" s="529">
        <f>Electricity!I5890</f>
        <v>0</v>
      </c>
      <c r="E5854" s="531" t="str">
        <f t="shared" si="185"/>
        <v>08/31/2024 07:00:00 PM</v>
      </c>
      <c r="F5854" s="530" t="str">
        <f t="shared" si="186"/>
        <v>Aug</v>
      </c>
    </row>
    <row r="5855" spans="1:6" x14ac:dyDescent="0.35">
      <c r="A5855" s="527">
        <f>Electricity!D5891</f>
        <v>45535</v>
      </c>
      <c r="B5855" s="528">
        <f>Electricity!E5891</f>
        <v>0.83333333333333337</v>
      </c>
      <c r="C5855" s="529">
        <f>Electricity!F5891</f>
        <v>0</v>
      </c>
      <c r="D5855" s="529">
        <f>Electricity!I5891</f>
        <v>0</v>
      </c>
      <c r="E5855" s="531" t="str">
        <f t="shared" si="185"/>
        <v>08/31/2024 08:00:00 PM</v>
      </c>
      <c r="F5855" s="530" t="str">
        <f t="shared" si="186"/>
        <v>Aug</v>
      </c>
    </row>
    <row r="5856" spans="1:6" x14ac:dyDescent="0.35">
      <c r="A5856" s="527">
        <f>Electricity!D5892</f>
        <v>45535</v>
      </c>
      <c r="B5856" s="528">
        <f>Electricity!E5892</f>
        <v>0.87500000000000011</v>
      </c>
      <c r="C5856" s="529">
        <f>Electricity!F5892</f>
        <v>0</v>
      </c>
      <c r="D5856" s="529">
        <f>Electricity!I5892</f>
        <v>0</v>
      </c>
      <c r="E5856" s="531" t="str">
        <f t="shared" si="185"/>
        <v>08/31/2024 09:00:00 PM</v>
      </c>
      <c r="F5856" s="530" t="str">
        <f t="shared" si="186"/>
        <v>Aug</v>
      </c>
    </row>
    <row r="5857" spans="1:6" x14ac:dyDescent="0.35">
      <c r="A5857" s="527">
        <f>Electricity!D5893</f>
        <v>45535</v>
      </c>
      <c r="B5857" s="528">
        <f>Electricity!E5893</f>
        <v>0.91666666666666674</v>
      </c>
      <c r="C5857" s="529">
        <f>Electricity!F5893</f>
        <v>0</v>
      </c>
      <c r="D5857" s="529">
        <f>Electricity!I5893</f>
        <v>0</v>
      </c>
      <c r="E5857" s="531" t="str">
        <f t="shared" si="185"/>
        <v>08/31/2024 10:00:00 PM</v>
      </c>
      <c r="F5857" s="530" t="str">
        <f t="shared" si="186"/>
        <v>Aug</v>
      </c>
    </row>
    <row r="5858" spans="1:6" x14ac:dyDescent="0.35">
      <c r="A5858" s="527">
        <f>Electricity!D5894</f>
        <v>45535</v>
      </c>
      <c r="B5858" s="528">
        <f>Electricity!E5894</f>
        <v>0.95833333333333337</v>
      </c>
      <c r="C5858" s="529">
        <f>Electricity!F5894</f>
        <v>0</v>
      </c>
      <c r="D5858" s="529">
        <f>Electricity!I5894</f>
        <v>0</v>
      </c>
      <c r="E5858" s="531" t="str">
        <f t="shared" si="185"/>
        <v>08/31/2024 11:00:00 PM</v>
      </c>
      <c r="F5858" s="530" t="str">
        <f t="shared" si="186"/>
        <v>Aug</v>
      </c>
    </row>
    <row r="5859" spans="1:6" x14ac:dyDescent="0.35">
      <c r="A5859" s="527">
        <f>Electricity!D5895</f>
        <v>45536</v>
      </c>
      <c r="B5859" s="528">
        <f>Electricity!E5895</f>
        <v>3.1225022567582528E-17</v>
      </c>
      <c r="C5859" s="529">
        <f>Electricity!F5895</f>
        <v>0</v>
      </c>
      <c r="D5859" s="529">
        <f>Electricity!I5895</f>
        <v>0</v>
      </c>
      <c r="E5859" s="531" t="str">
        <f t="shared" si="185"/>
        <v>09/01/2024 12:00:00 AM</v>
      </c>
      <c r="F5859" s="530" t="str">
        <f t="shared" si="186"/>
        <v>Sep</v>
      </c>
    </row>
    <row r="5860" spans="1:6" x14ac:dyDescent="0.35">
      <c r="A5860" s="527">
        <f>Electricity!D5896</f>
        <v>45536</v>
      </c>
      <c r="B5860" s="528">
        <f>Electricity!E5896</f>
        <v>4.1666666666666699E-2</v>
      </c>
      <c r="C5860" s="529">
        <f>Electricity!F5896</f>
        <v>0</v>
      </c>
      <c r="D5860" s="529">
        <f>Electricity!I5896</f>
        <v>0</v>
      </c>
      <c r="E5860" s="531" t="str">
        <f t="shared" ref="E5860:E5923" si="187">CONCATENATE(TEXT(A5860,"mm/dd/yyyy")," ",TEXT(B5860,"hh:mm:ss AM/PM"))</f>
        <v>09/01/2024 01:00:00 AM</v>
      </c>
      <c r="F5860" s="530" t="str">
        <f t="shared" si="186"/>
        <v>Sep</v>
      </c>
    </row>
    <row r="5861" spans="1:6" x14ac:dyDescent="0.35">
      <c r="A5861" s="527">
        <f>Electricity!D5897</f>
        <v>45536</v>
      </c>
      <c r="B5861" s="528">
        <f>Electricity!E5897</f>
        <v>8.333333333333337E-2</v>
      </c>
      <c r="C5861" s="529">
        <f>Electricity!F5897</f>
        <v>0</v>
      </c>
      <c r="D5861" s="529">
        <f>Electricity!I5897</f>
        <v>0</v>
      </c>
      <c r="E5861" s="531" t="str">
        <f t="shared" si="187"/>
        <v>09/01/2024 02:00:00 AM</v>
      </c>
      <c r="F5861" s="530" t="str">
        <f t="shared" si="186"/>
        <v>Sep</v>
      </c>
    </row>
    <row r="5862" spans="1:6" x14ac:dyDescent="0.35">
      <c r="A5862" s="527">
        <f>Electricity!D5898</f>
        <v>45536</v>
      </c>
      <c r="B5862" s="528">
        <f>Electricity!E5898</f>
        <v>0.12500000000000006</v>
      </c>
      <c r="C5862" s="529">
        <f>Electricity!F5898</f>
        <v>0</v>
      </c>
      <c r="D5862" s="529">
        <f>Electricity!I5898</f>
        <v>0</v>
      </c>
      <c r="E5862" s="531" t="str">
        <f t="shared" si="187"/>
        <v>09/01/2024 03:00:00 AM</v>
      </c>
      <c r="F5862" s="530" t="str">
        <f t="shared" si="186"/>
        <v>Sep</v>
      </c>
    </row>
    <row r="5863" spans="1:6" x14ac:dyDescent="0.35">
      <c r="A5863" s="527">
        <f>Electricity!D5899</f>
        <v>45536</v>
      </c>
      <c r="B5863" s="528">
        <f>Electricity!E5899</f>
        <v>0.16666666666666669</v>
      </c>
      <c r="C5863" s="529">
        <f>Electricity!F5899</f>
        <v>0</v>
      </c>
      <c r="D5863" s="529">
        <f>Electricity!I5899</f>
        <v>0</v>
      </c>
      <c r="E5863" s="531" t="str">
        <f t="shared" si="187"/>
        <v>09/01/2024 04:00:00 AM</v>
      </c>
      <c r="F5863" s="530" t="str">
        <f t="shared" si="186"/>
        <v>Sep</v>
      </c>
    </row>
    <row r="5864" spans="1:6" x14ac:dyDescent="0.35">
      <c r="A5864" s="527">
        <f>Electricity!D5900</f>
        <v>45536</v>
      </c>
      <c r="B5864" s="528">
        <f>Electricity!E5900</f>
        <v>0.20833333333333337</v>
      </c>
      <c r="C5864" s="529">
        <f>Electricity!F5900</f>
        <v>0</v>
      </c>
      <c r="D5864" s="529">
        <f>Electricity!I5900</f>
        <v>0</v>
      </c>
      <c r="E5864" s="531" t="str">
        <f t="shared" si="187"/>
        <v>09/01/2024 05:00:00 AM</v>
      </c>
      <c r="F5864" s="530" t="str">
        <f t="shared" si="186"/>
        <v>Sep</v>
      </c>
    </row>
    <row r="5865" spans="1:6" x14ac:dyDescent="0.35">
      <c r="A5865" s="527">
        <f>Electricity!D5901</f>
        <v>45536</v>
      </c>
      <c r="B5865" s="528">
        <f>Electricity!E5901</f>
        <v>0.25</v>
      </c>
      <c r="C5865" s="529">
        <f>Electricity!F5901</f>
        <v>0</v>
      </c>
      <c r="D5865" s="529">
        <f>Electricity!I5901</f>
        <v>0</v>
      </c>
      <c r="E5865" s="531" t="str">
        <f t="shared" si="187"/>
        <v>09/01/2024 06:00:00 AM</v>
      </c>
      <c r="F5865" s="530" t="str">
        <f t="shared" si="186"/>
        <v>Sep</v>
      </c>
    </row>
    <row r="5866" spans="1:6" x14ac:dyDescent="0.35">
      <c r="A5866" s="527">
        <f>Electricity!D5902</f>
        <v>45536</v>
      </c>
      <c r="B5866" s="528">
        <f>Electricity!E5902</f>
        <v>0.29166666666666669</v>
      </c>
      <c r="C5866" s="529">
        <f>Electricity!F5902</f>
        <v>0</v>
      </c>
      <c r="D5866" s="529">
        <f>Electricity!I5902</f>
        <v>0</v>
      </c>
      <c r="E5866" s="531" t="str">
        <f t="shared" si="187"/>
        <v>09/01/2024 07:00:00 AM</v>
      </c>
      <c r="F5866" s="530" t="str">
        <f t="shared" si="186"/>
        <v>Sep</v>
      </c>
    </row>
    <row r="5867" spans="1:6" x14ac:dyDescent="0.35">
      <c r="A5867" s="527">
        <f>Electricity!D5903</f>
        <v>45536</v>
      </c>
      <c r="B5867" s="528">
        <f>Electricity!E5903</f>
        <v>0.33333333333333337</v>
      </c>
      <c r="C5867" s="529">
        <f>Electricity!F5903</f>
        <v>0</v>
      </c>
      <c r="D5867" s="529">
        <f>Electricity!I5903</f>
        <v>0</v>
      </c>
      <c r="E5867" s="531" t="str">
        <f t="shared" si="187"/>
        <v>09/01/2024 08:00:00 AM</v>
      </c>
      <c r="F5867" s="530" t="str">
        <f t="shared" si="186"/>
        <v>Sep</v>
      </c>
    </row>
    <row r="5868" spans="1:6" x14ac:dyDescent="0.35">
      <c r="A5868" s="527">
        <f>Electricity!D5904</f>
        <v>45536</v>
      </c>
      <c r="B5868" s="528">
        <f>Electricity!E5904</f>
        <v>0.375</v>
      </c>
      <c r="C5868" s="529">
        <f>Electricity!F5904</f>
        <v>0</v>
      </c>
      <c r="D5868" s="529">
        <f>Electricity!I5904</f>
        <v>0</v>
      </c>
      <c r="E5868" s="531" t="str">
        <f t="shared" si="187"/>
        <v>09/01/2024 09:00:00 AM</v>
      </c>
      <c r="F5868" s="530" t="str">
        <f t="shared" si="186"/>
        <v>Sep</v>
      </c>
    </row>
    <row r="5869" spans="1:6" x14ac:dyDescent="0.35">
      <c r="A5869" s="527">
        <f>Electricity!D5905</f>
        <v>45536</v>
      </c>
      <c r="B5869" s="528">
        <f>Electricity!E5905</f>
        <v>0.41666666666666669</v>
      </c>
      <c r="C5869" s="529">
        <f>Electricity!F5905</f>
        <v>0</v>
      </c>
      <c r="D5869" s="529">
        <f>Electricity!I5905</f>
        <v>0</v>
      </c>
      <c r="E5869" s="531" t="str">
        <f t="shared" si="187"/>
        <v>09/01/2024 10:00:00 AM</v>
      </c>
      <c r="F5869" s="530" t="str">
        <f t="shared" si="186"/>
        <v>Sep</v>
      </c>
    </row>
    <row r="5870" spans="1:6" x14ac:dyDescent="0.35">
      <c r="A5870" s="527">
        <f>Electricity!D5906</f>
        <v>45536</v>
      </c>
      <c r="B5870" s="528">
        <f>Electricity!E5906</f>
        <v>0.45833333333333337</v>
      </c>
      <c r="C5870" s="529">
        <f>Electricity!F5906</f>
        <v>0</v>
      </c>
      <c r="D5870" s="529">
        <f>Electricity!I5906</f>
        <v>0</v>
      </c>
      <c r="E5870" s="531" t="str">
        <f t="shared" si="187"/>
        <v>09/01/2024 11:00:00 AM</v>
      </c>
      <c r="F5870" s="530" t="str">
        <f t="shared" si="186"/>
        <v>Sep</v>
      </c>
    </row>
    <row r="5871" spans="1:6" x14ac:dyDescent="0.35">
      <c r="A5871" s="527">
        <f>Electricity!D5907</f>
        <v>45536</v>
      </c>
      <c r="B5871" s="528">
        <f>Electricity!E5907</f>
        <v>0.50000000000000011</v>
      </c>
      <c r="C5871" s="529">
        <f>Electricity!F5907</f>
        <v>0</v>
      </c>
      <c r="D5871" s="529">
        <f>Electricity!I5907</f>
        <v>0</v>
      </c>
      <c r="E5871" s="531" t="str">
        <f t="shared" si="187"/>
        <v>09/01/2024 12:00:00 PM</v>
      </c>
      <c r="F5871" s="530" t="str">
        <f t="shared" si="186"/>
        <v>Sep</v>
      </c>
    </row>
    <row r="5872" spans="1:6" x14ac:dyDescent="0.35">
      <c r="A5872" s="527">
        <f>Electricity!D5908</f>
        <v>45536</v>
      </c>
      <c r="B5872" s="528">
        <f>Electricity!E5908</f>
        <v>0.54166666666666674</v>
      </c>
      <c r="C5872" s="529">
        <f>Electricity!F5908</f>
        <v>0</v>
      </c>
      <c r="D5872" s="529">
        <f>Electricity!I5908</f>
        <v>0</v>
      </c>
      <c r="E5872" s="531" t="str">
        <f t="shared" si="187"/>
        <v>09/01/2024 01:00:00 PM</v>
      </c>
      <c r="F5872" s="530" t="str">
        <f t="shared" si="186"/>
        <v>Sep</v>
      </c>
    </row>
    <row r="5873" spans="1:6" x14ac:dyDescent="0.35">
      <c r="A5873" s="527">
        <f>Electricity!D5909</f>
        <v>45536</v>
      </c>
      <c r="B5873" s="528">
        <f>Electricity!E5909</f>
        <v>0.58333333333333337</v>
      </c>
      <c r="C5873" s="529">
        <f>Electricity!F5909</f>
        <v>0</v>
      </c>
      <c r="D5873" s="529">
        <f>Electricity!I5909</f>
        <v>0</v>
      </c>
      <c r="E5873" s="531" t="str">
        <f t="shared" si="187"/>
        <v>09/01/2024 02:00:00 PM</v>
      </c>
      <c r="F5873" s="530" t="str">
        <f t="shared" si="186"/>
        <v>Sep</v>
      </c>
    </row>
    <row r="5874" spans="1:6" x14ac:dyDescent="0.35">
      <c r="A5874" s="527">
        <f>Electricity!D5910</f>
        <v>45536</v>
      </c>
      <c r="B5874" s="528">
        <f>Electricity!E5910</f>
        <v>0.62500000000000011</v>
      </c>
      <c r="C5874" s="529">
        <f>Electricity!F5910</f>
        <v>0</v>
      </c>
      <c r="D5874" s="529">
        <f>Electricity!I5910</f>
        <v>0</v>
      </c>
      <c r="E5874" s="531" t="str">
        <f t="shared" si="187"/>
        <v>09/01/2024 03:00:00 PM</v>
      </c>
      <c r="F5874" s="530" t="str">
        <f t="shared" si="186"/>
        <v>Sep</v>
      </c>
    </row>
    <row r="5875" spans="1:6" x14ac:dyDescent="0.35">
      <c r="A5875" s="527">
        <f>Electricity!D5911</f>
        <v>45536</v>
      </c>
      <c r="B5875" s="528">
        <f>Electricity!E5911</f>
        <v>0.66666666666666674</v>
      </c>
      <c r="C5875" s="529">
        <f>Electricity!F5911</f>
        <v>0</v>
      </c>
      <c r="D5875" s="529">
        <f>Electricity!I5911</f>
        <v>0</v>
      </c>
      <c r="E5875" s="531" t="str">
        <f t="shared" si="187"/>
        <v>09/01/2024 04:00:00 PM</v>
      </c>
      <c r="F5875" s="530" t="str">
        <f t="shared" si="186"/>
        <v>Sep</v>
      </c>
    </row>
    <row r="5876" spans="1:6" x14ac:dyDescent="0.35">
      <c r="A5876" s="527">
        <f>Electricity!D5912</f>
        <v>45536</v>
      </c>
      <c r="B5876" s="528">
        <f>Electricity!E5912</f>
        <v>0.70833333333333337</v>
      </c>
      <c r="C5876" s="529">
        <f>Electricity!F5912</f>
        <v>0</v>
      </c>
      <c r="D5876" s="529">
        <f>Electricity!I5912</f>
        <v>0</v>
      </c>
      <c r="E5876" s="531" t="str">
        <f t="shared" si="187"/>
        <v>09/01/2024 05:00:00 PM</v>
      </c>
      <c r="F5876" s="530" t="str">
        <f t="shared" si="186"/>
        <v>Sep</v>
      </c>
    </row>
    <row r="5877" spans="1:6" x14ac:dyDescent="0.35">
      <c r="A5877" s="527">
        <f>Electricity!D5913</f>
        <v>45536</v>
      </c>
      <c r="B5877" s="528">
        <f>Electricity!E5913</f>
        <v>0.75000000000000011</v>
      </c>
      <c r="C5877" s="529">
        <f>Electricity!F5913</f>
        <v>0</v>
      </c>
      <c r="D5877" s="529">
        <f>Electricity!I5913</f>
        <v>0</v>
      </c>
      <c r="E5877" s="531" t="str">
        <f t="shared" si="187"/>
        <v>09/01/2024 06:00:00 PM</v>
      </c>
      <c r="F5877" s="530" t="str">
        <f t="shared" si="186"/>
        <v>Sep</v>
      </c>
    </row>
    <row r="5878" spans="1:6" x14ac:dyDescent="0.35">
      <c r="A5878" s="527">
        <f>Electricity!D5914</f>
        <v>45536</v>
      </c>
      <c r="B5878" s="528">
        <f>Electricity!E5914</f>
        <v>0.79166666666666674</v>
      </c>
      <c r="C5878" s="529">
        <f>Electricity!F5914</f>
        <v>0</v>
      </c>
      <c r="D5878" s="529">
        <f>Electricity!I5914</f>
        <v>0</v>
      </c>
      <c r="E5878" s="531" t="str">
        <f t="shared" si="187"/>
        <v>09/01/2024 07:00:00 PM</v>
      </c>
      <c r="F5878" s="530" t="str">
        <f t="shared" si="186"/>
        <v>Sep</v>
      </c>
    </row>
    <row r="5879" spans="1:6" x14ac:dyDescent="0.35">
      <c r="A5879" s="527">
        <f>Electricity!D5915</f>
        <v>45536</v>
      </c>
      <c r="B5879" s="528">
        <f>Electricity!E5915</f>
        <v>0.83333333333333337</v>
      </c>
      <c r="C5879" s="529">
        <f>Electricity!F5915</f>
        <v>0</v>
      </c>
      <c r="D5879" s="529">
        <f>Electricity!I5915</f>
        <v>0</v>
      </c>
      <c r="E5879" s="531" t="str">
        <f t="shared" si="187"/>
        <v>09/01/2024 08:00:00 PM</v>
      </c>
      <c r="F5879" s="530" t="str">
        <f t="shared" si="186"/>
        <v>Sep</v>
      </c>
    </row>
    <row r="5880" spans="1:6" x14ac:dyDescent="0.35">
      <c r="A5880" s="527">
        <f>Electricity!D5916</f>
        <v>45536</v>
      </c>
      <c r="B5880" s="528">
        <f>Electricity!E5916</f>
        <v>0.87500000000000011</v>
      </c>
      <c r="C5880" s="529">
        <f>Electricity!F5916</f>
        <v>0</v>
      </c>
      <c r="D5880" s="529">
        <f>Electricity!I5916</f>
        <v>0</v>
      </c>
      <c r="E5880" s="531" t="str">
        <f t="shared" si="187"/>
        <v>09/01/2024 09:00:00 PM</v>
      </c>
      <c r="F5880" s="530" t="str">
        <f t="shared" si="186"/>
        <v>Sep</v>
      </c>
    </row>
    <row r="5881" spans="1:6" x14ac:dyDescent="0.35">
      <c r="A5881" s="527">
        <f>Electricity!D5917</f>
        <v>45536</v>
      </c>
      <c r="B5881" s="528">
        <f>Electricity!E5917</f>
        <v>0.91666666666666674</v>
      </c>
      <c r="C5881" s="529">
        <f>Electricity!F5917</f>
        <v>0</v>
      </c>
      <c r="D5881" s="529">
        <f>Electricity!I5917</f>
        <v>0</v>
      </c>
      <c r="E5881" s="531" t="str">
        <f t="shared" si="187"/>
        <v>09/01/2024 10:00:00 PM</v>
      </c>
      <c r="F5881" s="530" t="str">
        <f t="shared" si="186"/>
        <v>Sep</v>
      </c>
    </row>
    <row r="5882" spans="1:6" x14ac:dyDescent="0.35">
      <c r="A5882" s="527">
        <f>Electricity!D5918</f>
        <v>45536</v>
      </c>
      <c r="B5882" s="528">
        <f>Electricity!E5918</f>
        <v>0.95833333333333337</v>
      </c>
      <c r="C5882" s="529">
        <f>Electricity!F5918</f>
        <v>0</v>
      </c>
      <c r="D5882" s="529">
        <f>Electricity!I5918</f>
        <v>0</v>
      </c>
      <c r="E5882" s="531" t="str">
        <f t="shared" si="187"/>
        <v>09/01/2024 11:00:00 PM</v>
      </c>
      <c r="F5882" s="530" t="str">
        <f t="shared" si="186"/>
        <v>Sep</v>
      </c>
    </row>
    <row r="5883" spans="1:6" x14ac:dyDescent="0.35">
      <c r="A5883" s="527">
        <f>Electricity!D5919</f>
        <v>45537</v>
      </c>
      <c r="B5883" s="528">
        <f>Electricity!E5919</f>
        <v>3.1225022567582528E-17</v>
      </c>
      <c r="C5883" s="529">
        <f>Electricity!F5919</f>
        <v>0</v>
      </c>
      <c r="D5883" s="529">
        <f>Electricity!I5919</f>
        <v>0</v>
      </c>
      <c r="E5883" s="531" t="str">
        <f t="shared" si="187"/>
        <v>09/02/2024 12:00:00 AM</v>
      </c>
      <c r="F5883" s="530" t="str">
        <f t="shared" si="186"/>
        <v>Sep</v>
      </c>
    </row>
    <row r="5884" spans="1:6" x14ac:dyDescent="0.35">
      <c r="A5884" s="527">
        <f>Electricity!D5920</f>
        <v>45537</v>
      </c>
      <c r="B5884" s="528">
        <f>Electricity!E5920</f>
        <v>4.1666666666666699E-2</v>
      </c>
      <c r="C5884" s="529">
        <f>Electricity!F5920</f>
        <v>0</v>
      </c>
      <c r="D5884" s="529">
        <f>Electricity!I5920</f>
        <v>0</v>
      </c>
      <c r="E5884" s="531" t="str">
        <f t="shared" si="187"/>
        <v>09/02/2024 01:00:00 AM</v>
      </c>
      <c r="F5884" s="530" t="str">
        <f t="shared" si="186"/>
        <v>Sep</v>
      </c>
    </row>
    <row r="5885" spans="1:6" x14ac:dyDescent="0.35">
      <c r="A5885" s="527">
        <f>Electricity!D5921</f>
        <v>45537</v>
      </c>
      <c r="B5885" s="528">
        <f>Electricity!E5921</f>
        <v>8.333333333333337E-2</v>
      </c>
      <c r="C5885" s="529">
        <f>Electricity!F5921</f>
        <v>0</v>
      </c>
      <c r="D5885" s="529">
        <f>Electricity!I5921</f>
        <v>0</v>
      </c>
      <c r="E5885" s="531" t="str">
        <f t="shared" si="187"/>
        <v>09/02/2024 02:00:00 AM</v>
      </c>
      <c r="F5885" s="530" t="str">
        <f t="shared" si="186"/>
        <v>Sep</v>
      </c>
    </row>
    <row r="5886" spans="1:6" x14ac:dyDescent="0.35">
      <c r="A5886" s="527">
        <f>Electricity!D5922</f>
        <v>45537</v>
      </c>
      <c r="B5886" s="528">
        <f>Electricity!E5922</f>
        <v>0.12500000000000006</v>
      </c>
      <c r="C5886" s="529">
        <f>Electricity!F5922</f>
        <v>0</v>
      </c>
      <c r="D5886" s="529">
        <f>Electricity!I5922</f>
        <v>0</v>
      </c>
      <c r="E5886" s="531" t="str">
        <f t="shared" si="187"/>
        <v>09/02/2024 03:00:00 AM</v>
      </c>
      <c r="F5886" s="530" t="str">
        <f t="shared" si="186"/>
        <v>Sep</v>
      </c>
    </row>
    <row r="5887" spans="1:6" x14ac:dyDescent="0.35">
      <c r="A5887" s="527">
        <f>Electricity!D5923</f>
        <v>45537</v>
      </c>
      <c r="B5887" s="528">
        <f>Electricity!E5923</f>
        <v>0.16666666666666669</v>
      </c>
      <c r="C5887" s="529">
        <f>Electricity!F5923</f>
        <v>0</v>
      </c>
      <c r="D5887" s="529">
        <f>Electricity!I5923</f>
        <v>0</v>
      </c>
      <c r="E5887" s="531" t="str">
        <f t="shared" si="187"/>
        <v>09/02/2024 04:00:00 AM</v>
      </c>
      <c r="F5887" s="530" t="str">
        <f t="shared" si="186"/>
        <v>Sep</v>
      </c>
    </row>
    <row r="5888" spans="1:6" x14ac:dyDescent="0.35">
      <c r="A5888" s="527">
        <f>Electricity!D5924</f>
        <v>45537</v>
      </c>
      <c r="B5888" s="528">
        <f>Electricity!E5924</f>
        <v>0.20833333333333337</v>
      </c>
      <c r="C5888" s="529">
        <f>Electricity!F5924</f>
        <v>0</v>
      </c>
      <c r="D5888" s="529">
        <f>Electricity!I5924</f>
        <v>0</v>
      </c>
      <c r="E5888" s="531" t="str">
        <f t="shared" si="187"/>
        <v>09/02/2024 05:00:00 AM</v>
      </c>
      <c r="F5888" s="530" t="str">
        <f t="shared" si="186"/>
        <v>Sep</v>
      </c>
    </row>
    <row r="5889" spans="1:6" x14ac:dyDescent="0.35">
      <c r="A5889" s="527">
        <f>Electricity!D5925</f>
        <v>45537</v>
      </c>
      <c r="B5889" s="528">
        <f>Electricity!E5925</f>
        <v>0.25</v>
      </c>
      <c r="C5889" s="529">
        <f>Electricity!F5925</f>
        <v>0</v>
      </c>
      <c r="D5889" s="529">
        <f>Electricity!I5925</f>
        <v>0</v>
      </c>
      <c r="E5889" s="531" t="str">
        <f t="shared" si="187"/>
        <v>09/02/2024 06:00:00 AM</v>
      </c>
      <c r="F5889" s="530" t="str">
        <f t="shared" si="186"/>
        <v>Sep</v>
      </c>
    </row>
    <row r="5890" spans="1:6" x14ac:dyDescent="0.35">
      <c r="A5890" s="527">
        <f>Electricity!D5926</f>
        <v>45537</v>
      </c>
      <c r="B5890" s="528">
        <f>Electricity!E5926</f>
        <v>0.29166666666666669</v>
      </c>
      <c r="C5890" s="529">
        <f>Electricity!F5926</f>
        <v>0</v>
      </c>
      <c r="D5890" s="529">
        <f>Electricity!I5926</f>
        <v>0</v>
      </c>
      <c r="E5890" s="531" t="str">
        <f t="shared" si="187"/>
        <v>09/02/2024 07:00:00 AM</v>
      </c>
      <c r="F5890" s="530" t="str">
        <f t="shared" si="186"/>
        <v>Sep</v>
      </c>
    </row>
    <row r="5891" spans="1:6" x14ac:dyDescent="0.35">
      <c r="A5891" s="527">
        <f>Electricity!D5927</f>
        <v>45537</v>
      </c>
      <c r="B5891" s="528">
        <f>Electricity!E5927</f>
        <v>0.33333333333333337</v>
      </c>
      <c r="C5891" s="529">
        <f>Electricity!F5927</f>
        <v>0</v>
      </c>
      <c r="D5891" s="529">
        <f>Electricity!I5927</f>
        <v>0</v>
      </c>
      <c r="E5891" s="531" t="str">
        <f t="shared" si="187"/>
        <v>09/02/2024 08:00:00 AM</v>
      </c>
      <c r="F5891" s="530" t="str">
        <f t="shared" ref="F5891:F5954" si="188">TEXT(A5891,"mmm")</f>
        <v>Sep</v>
      </c>
    </row>
    <row r="5892" spans="1:6" x14ac:dyDescent="0.35">
      <c r="A5892" s="527">
        <f>Electricity!D5928</f>
        <v>45537</v>
      </c>
      <c r="B5892" s="528">
        <f>Electricity!E5928</f>
        <v>0.375</v>
      </c>
      <c r="C5892" s="529">
        <f>Electricity!F5928</f>
        <v>0</v>
      </c>
      <c r="D5892" s="529">
        <f>Electricity!I5928</f>
        <v>0</v>
      </c>
      <c r="E5892" s="531" t="str">
        <f t="shared" si="187"/>
        <v>09/02/2024 09:00:00 AM</v>
      </c>
      <c r="F5892" s="530" t="str">
        <f t="shared" si="188"/>
        <v>Sep</v>
      </c>
    </row>
    <row r="5893" spans="1:6" x14ac:dyDescent="0.35">
      <c r="A5893" s="527">
        <f>Electricity!D5929</f>
        <v>45537</v>
      </c>
      <c r="B5893" s="528">
        <f>Electricity!E5929</f>
        <v>0.41666666666666669</v>
      </c>
      <c r="C5893" s="529">
        <f>Electricity!F5929</f>
        <v>0</v>
      </c>
      <c r="D5893" s="529">
        <f>Electricity!I5929</f>
        <v>0</v>
      </c>
      <c r="E5893" s="531" t="str">
        <f t="shared" si="187"/>
        <v>09/02/2024 10:00:00 AM</v>
      </c>
      <c r="F5893" s="530" t="str">
        <f t="shared" si="188"/>
        <v>Sep</v>
      </c>
    </row>
    <row r="5894" spans="1:6" x14ac:dyDescent="0.35">
      <c r="A5894" s="527">
        <f>Electricity!D5930</f>
        <v>45537</v>
      </c>
      <c r="B5894" s="528">
        <f>Electricity!E5930</f>
        <v>0.45833333333333337</v>
      </c>
      <c r="C5894" s="529">
        <f>Electricity!F5930</f>
        <v>0</v>
      </c>
      <c r="D5894" s="529">
        <f>Electricity!I5930</f>
        <v>0</v>
      </c>
      <c r="E5894" s="531" t="str">
        <f t="shared" si="187"/>
        <v>09/02/2024 11:00:00 AM</v>
      </c>
      <c r="F5894" s="530" t="str">
        <f t="shared" si="188"/>
        <v>Sep</v>
      </c>
    </row>
    <row r="5895" spans="1:6" x14ac:dyDescent="0.35">
      <c r="A5895" s="527">
        <f>Electricity!D5931</f>
        <v>45537</v>
      </c>
      <c r="B5895" s="528">
        <f>Electricity!E5931</f>
        <v>0.50000000000000011</v>
      </c>
      <c r="C5895" s="529">
        <f>Electricity!F5931</f>
        <v>0</v>
      </c>
      <c r="D5895" s="529">
        <f>Electricity!I5931</f>
        <v>0</v>
      </c>
      <c r="E5895" s="531" t="str">
        <f t="shared" si="187"/>
        <v>09/02/2024 12:00:00 PM</v>
      </c>
      <c r="F5895" s="530" t="str">
        <f t="shared" si="188"/>
        <v>Sep</v>
      </c>
    </row>
    <row r="5896" spans="1:6" x14ac:dyDescent="0.35">
      <c r="A5896" s="527">
        <f>Electricity!D5932</f>
        <v>45537</v>
      </c>
      <c r="B5896" s="528">
        <f>Electricity!E5932</f>
        <v>0.54166666666666674</v>
      </c>
      <c r="C5896" s="529">
        <f>Electricity!F5932</f>
        <v>0</v>
      </c>
      <c r="D5896" s="529">
        <f>Electricity!I5932</f>
        <v>0</v>
      </c>
      <c r="E5896" s="531" t="str">
        <f t="shared" si="187"/>
        <v>09/02/2024 01:00:00 PM</v>
      </c>
      <c r="F5896" s="530" t="str">
        <f t="shared" si="188"/>
        <v>Sep</v>
      </c>
    </row>
    <row r="5897" spans="1:6" x14ac:dyDescent="0.35">
      <c r="A5897" s="527">
        <f>Electricity!D5933</f>
        <v>45537</v>
      </c>
      <c r="B5897" s="528">
        <f>Electricity!E5933</f>
        <v>0.58333333333333337</v>
      </c>
      <c r="C5897" s="529">
        <f>Electricity!F5933</f>
        <v>0</v>
      </c>
      <c r="D5897" s="529">
        <f>Electricity!I5933</f>
        <v>0</v>
      </c>
      <c r="E5897" s="531" t="str">
        <f t="shared" si="187"/>
        <v>09/02/2024 02:00:00 PM</v>
      </c>
      <c r="F5897" s="530" t="str">
        <f t="shared" si="188"/>
        <v>Sep</v>
      </c>
    </row>
    <row r="5898" spans="1:6" x14ac:dyDescent="0.35">
      <c r="A5898" s="527">
        <f>Electricity!D5934</f>
        <v>45537</v>
      </c>
      <c r="B5898" s="528">
        <f>Electricity!E5934</f>
        <v>0.62500000000000011</v>
      </c>
      <c r="C5898" s="529">
        <f>Electricity!F5934</f>
        <v>0</v>
      </c>
      <c r="D5898" s="529">
        <f>Electricity!I5934</f>
        <v>0</v>
      </c>
      <c r="E5898" s="531" t="str">
        <f t="shared" si="187"/>
        <v>09/02/2024 03:00:00 PM</v>
      </c>
      <c r="F5898" s="530" t="str">
        <f t="shared" si="188"/>
        <v>Sep</v>
      </c>
    </row>
    <row r="5899" spans="1:6" x14ac:dyDescent="0.35">
      <c r="A5899" s="527">
        <f>Electricity!D5935</f>
        <v>45537</v>
      </c>
      <c r="B5899" s="528">
        <f>Electricity!E5935</f>
        <v>0.66666666666666674</v>
      </c>
      <c r="C5899" s="529">
        <f>Electricity!F5935</f>
        <v>0</v>
      </c>
      <c r="D5899" s="529">
        <f>Electricity!I5935</f>
        <v>0</v>
      </c>
      <c r="E5899" s="531" t="str">
        <f t="shared" si="187"/>
        <v>09/02/2024 04:00:00 PM</v>
      </c>
      <c r="F5899" s="530" t="str">
        <f t="shared" si="188"/>
        <v>Sep</v>
      </c>
    </row>
    <row r="5900" spans="1:6" x14ac:dyDescent="0.35">
      <c r="A5900" s="527">
        <f>Electricity!D5936</f>
        <v>45537</v>
      </c>
      <c r="B5900" s="528">
        <f>Electricity!E5936</f>
        <v>0.70833333333333337</v>
      </c>
      <c r="C5900" s="529">
        <f>Electricity!F5936</f>
        <v>0</v>
      </c>
      <c r="D5900" s="529">
        <f>Electricity!I5936</f>
        <v>0</v>
      </c>
      <c r="E5900" s="531" t="str">
        <f t="shared" si="187"/>
        <v>09/02/2024 05:00:00 PM</v>
      </c>
      <c r="F5900" s="530" t="str">
        <f t="shared" si="188"/>
        <v>Sep</v>
      </c>
    </row>
    <row r="5901" spans="1:6" x14ac:dyDescent="0.35">
      <c r="A5901" s="527">
        <f>Electricity!D5937</f>
        <v>45537</v>
      </c>
      <c r="B5901" s="528">
        <f>Electricity!E5937</f>
        <v>0.75000000000000011</v>
      </c>
      <c r="C5901" s="529">
        <f>Electricity!F5937</f>
        <v>0</v>
      </c>
      <c r="D5901" s="529">
        <f>Electricity!I5937</f>
        <v>0</v>
      </c>
      <c r="E5901" s="531" t="str">
        <f t="shared" si="187"/>
        <v>09/02/2024 06:00:00 PM</v>
      </c>
      <c r="F5901" s="530" t="str">
        <f t="shared" si="188"/>
        <v>Sep</v>
      </c>
    </row>
    <row r="5902" spans="1:6" x14ac:dyDescent="0.35">
      <c r="A5902" s="527">
        <f>Electricity!D5938</f>
        <v>45537</v>
      </c>
      <c r="B5902" s="528">
        <f>Electricity!E5938</f>
        <v>0.79166666666666674</v>
      </c>
      <c r="C5902" s="529">
        <f>Electricity!F5938</f>
        <v>0</v>
      </c>
      <c r="D5902" s="529">
        <f>Electricity!I5938</f>
        <v>0</v>
      </c>
      <c r="E5902" s="531" t="str">
        <f t="shared" si="187"/>
        <v>09/02/2024 07:00:00 PM</v>
      </c>
      <c r="F5902" s="530" t="str">
        <f t="shared" si="188"/>
        <v>Sep</v>
      </c>
    </row>
    <row r="5903" spans="1:6" x14ac:dyDescent="0.35">
      <c r="A5903" s="527">
        <f>Electricity!D5939</f>
        <v>45537</v>
      </c>
      <c r="B5903" s="528">
        <f>Electricity!E5939</f>
        <v>0.83333333333333337</v>
      </c>
      <c r="C5903" s="529">
        <f>Electricity!F5939</f>
        <v>0</v>
      </c>
      <c r="D5903" s="529">
        <f>Electricity!I5939</f>
        <v>0</v>
      </c>
      <c r="E5903" s="531" t="str">
        <f t="shared" si="187"/>
        <v>09/02/2024 08:00:00 PM</v>
      </c>
      <c r="F5903" s="530" t="str">
        <f t="shared" si="188"/>
        <v>Sep</v>
      </c>
    </row>
    <row r="5904" spans="1:6" x14ac:dyDescent="0.35">
      <c r="A5904" s="527">
        <f>Electricity!D5940</f>
        <v>45537</v>
      </c>
      <c r="B5904" s="528">
        <f>Electricity!E5940</f>
        <v>0.87500000000000011</v>
      </c>
      <c r="C5904" s="529">
        <f>Electricity!F5940</f>
        <v>0</v>
      </c>
      <c r="D5904" s="529">
        <f>Electricity!I5940</f>
        <v>0</v>
      </c>
      <c r="E5904" s="531" t="str">
        <f t="shared" si="187"/>
        <v>09/02/2024 09:00:00 PM</v>
      </c>
      <c r="F5904" s="530" t="str">
        <f t="shared" si="188"/>
        <v>Sep</v>
      </c>
    </row>
    <row r="5905" spans="1:6" x14ac:dyDescent="0.35">
      <c r="A5905" s="527">
        <f>Electricity!D5941</f>
        <v>45537</v>
      </c>
      <c r="B5905" s="528">
        <f>Electricity!E5941</f>
        <v>0.91666666666666674</v>
      </c>
      <c r="C5905" s="529">
        <f>Electricity!F5941</f>
        <v>0</v>
      </c>
      <c r="D5905" s="529">
        <f>Electricity!I5941</f>
        <v>0</v>
      </c>
      <c r="E5905" s="531" t="str">
        <f t="shared" si="187"/>
        <v>09/02/2024 10:00:00 PM</v>
      </c>
      <c r="F5905" s="530" t="str">
        <f t="shared" si="188"/>
        <v>Sep</v>
      </c>
    </row>
    <row r="5906" spans="1:6" x14ac:dyDescent="0.35">
      <c r="A5906" s="527">
        <f>Electricity!D5942</f>
        <v>45537</v>
      </c>
      <c r="B5906" s="528">
        <f>Electricity!E5942</f>
        <v>0.95833333333333337</v>
      </c>
      <c r="C5906" s="529">
        <f>Electricity!F5942</f>
        <v>0</v>
      </c>
      <c r="D5906" s="529">
        <f>Electricity!I5942</f>
        <v>0</v>
      </c>
      <c r="E5906" s="531" t="str">
        <f t="shared" si="187"/>
        <v>09/02/2024 11:00:00 PM</v>
      </c>
      <c r="F5906" s="530" t="str">
        <f t="shared" si="188"/>
        <v>Sep</v>
      </c>
    </row>
    <row r="5907" spans="1:6" x14ac:dyDescent="0.35">
      <c r="A5907" s="527">
        <f>Electricity!D5943</f>
        <v>45538</v>
      </c>
      <c r="B5907" s="528">
        <f>Electricity!E5943</f>
        <v>3.1225022567582528E-17</v>
      </c>
      <c r="C5907" s="529">
        <f>Electricity!F5943</f>
        <v>0</v>
      </c>
      <c r="D5907" s="529">
        <f>Electricity!I5943</f>
        <v>0</v>
      </c>
      <c r="E5907" s="531" t="str">
        <f t="shared" si="187"/>
        <v>09/03/2024 12:00:00 AM</v>
      </c>
      <c r="F5907" s="530" t="str">
        <f t="shared" si="188"/>
        <v>Sep</v>
      </c>
    </row>
    <row r="5908" spans="1:6" x14ac:dyDescent="0.35">
      <c r="A5908" s="527">
        <f>Electricity!D5944</f>
        <v>45538</v>
      </c>
      <c r="B5908" s="528">
        <f>Electricity!E5944</f>
        <v>4.1666666666666699E-2</v>
      </c>
      <c r="C5908" s="529">
        <f>Electricity!F5944</f>
        <v>0</v>
      </c>
      <c r="D5908" s="529">
        <f>Electricity!I5944</f>
        <v>0</v>
      </c>
      <c r="E5908" s="531" t="str">
        <f t="shared" si="187"/>
        <v>09/03/2024 01:00:00 AM</v>
      </c>
      <c r="F5908" s="530" t="str">
        <f t="shared" si="188"/>
        <v>Sep</v>
      </c>
    </row>
    <row r="5909" spans="1:6" x14ac:dyDescent="0.35">
      <c r="A5909" s="527">
        <f>Electricity!D5945</f>
        <v>45538</v>
      </c>
      <c r="B5909" s="528">
        <f>Electricity!E5945</f>
        <v>8.333333333333337E-2</v>
      </c>
      <c r="C5909" s="529">
        <f>Electricity!F5945</f>
        <v>0</v>
      </c>
      <c r="D5909" s="529">
        <f>Electricity!I5945</f>
        <v>0</v>
      </c>
      <c r="E5909" s="531" t="str">
        <f t="shared" si="187"/>
        <v>09/03/2024 02:00:00 AM</v>
      </c>
      <c r="F5909" s="530" t="str">
        <f t="shared" si="188"/>
        <v>Sep</v>
      </c>
    </row>
    <row r="5910" spans="1:6" x14ac:dyDescent="0.35">
      <c r="A5910" s="527">
        <f>Electricity!D5946</f>
        <v>45538</v>
      </c>
      <c r="B5910" s="528">
        <f>Electricity!E5946</f>
        <v>0.12500000000000006</v>
      </c>
      <c r="C5910" s="529">
        <f>Electricity!F5946</f>
        <v>0</v>
      </c>
      <c r="D5910" s="529">
        <f>Electricity!I5946</f>
        <v>0</v>
      </c>
      <c r="E5910" s="531" t="str">
        <f t="shared" si="187"/>
        <v>09/03/2024 03:00:00 AM</v>
      </c>
      <c r="F5910" s="530" t="str">
        <f t="shared" si="188"/>
        <v>Sep</v>
      </c>
    </row>
    <row r="5911" spans="1:6" x14ac:dyDescent="0.35">
      <c r="A5911" s="527">
        <f>Electricity!D5947</f>
        <v>45538</v>
      </c>
      <c r="B5911" s="528">
        <f>Electricity!E5947</f>
        <v>0.16666666666666669</v>
      </c>
      <c r="C5911" s="529">
        <f>Electricity!F5947</f>
        <v>0</v>
      </c>
      <c r="D5911" s="529">
        <f>Electricity!I5947</f>
        <v>0</v>
      </c>
      <c r="E5911" s="531" t="str">
        <f t="shared" si="187"/>
        <v>09/03/2024 04:00:00 AM</v>
      </c>
      <c r="F5911" s="530" t="str">
        <f t="shared" si="188"/>
        <v>Sep</v>
      </c>
    </row>
    <row r="5912" spans="1:6" x14ac:dyDescent="0.35">
      <c r="A5912" s="527">
        <f>Electricity!D5948</f>
        <v>45538</v>
      </c>
      <c r="B5912" s="528">
        <f>Electricity!E5948</f>
        <v>0.20833333333333337</v>
      </c>
      <c r="C5912" s="529">
        <f>Electricity!F5948</f>
        <v>0</v>
      </c>
      <c r="D5912" s="529">
        <f>Electricity!I5948</f>
        <v>0</v>
      </c>
      <c r="E5912" s="531" t="str">
        <f t="shared" si="187"/>
        <v>09/03/2024 05:00:00 AM</v>
      </c>
      <c r="F5912" s="530" t="str">
        <f t="shared" si="188"/>
        <v>Sep</v>
      </c>
    </row>
    <row r="5913" spans="1:6" x14ac:dyDescent="0.35">
      <c r="A5913" s="527">
        <f>Electricity!D5949</f>
        <v>45538</v>
      </c>
      <c r="B5913" s="528">
        <f>Electricity!E5949</f>
        <v>0.25</v>
      </c>
      <c r="C5913" s="529">
        <f>Electricity!F5949</f>
        <v>0</v>
      </c>
      <c r="D5913" s="529">
        <f>Electricity!I5949</f>
        <v>0</v>
      </c>
      <c r="E5913" s="531" t="str">
        <f t="shared" si="187"/>
        <v>09/03/2024 06:00:00 AM</v>
      </c>
      <c r="F5913" s="530" t="str">
        <f t="shared" si="188"/>
        <v>Sep</v>
      </c>
    </row>
    <row r="5914" spans="1:6" x14ac:dyDescent="0.35">
      <c r="A5914" s="527">
        <f>Electricity!D5950</f>
        <v>45538</v>
      </c>
      <c r="B5914" s="528">
        <f>Electricity!E5950</f>
        <v>0.29166666666666669</v>
      </c>
      <c r="C5914" s="529">
        <f>Electricity!F5950</f>
        <v>0</v>
      </c>
      <c r="D5914" s="529">
        <f>Electricity!I5950</f>
        <v>0</v>
      </c>
      <c r="E5914" s="531" t="str">
        <f t="shared" si="187"/>
        <v>09/03/2024 07:00:00 AM</v>
      </c>
      <c r="F5914" s="530" t="str">
        <f t="shared" si="188"/>
        <v>Sep</v>
      </c>
    </row>
    <row r="5915" spans="1:6" x14ac:dyDescent="0.35">
      <c r="A5915" s="527">
        <f>Electricity!D5951</f>
        <v>45538</v>
      </c>
      <c r="B5915" s="528">
        <f>Electricity!E5951</f>
        <v>0.33333333333333337</v>
      </c>
      <c r="C5915" s="529">
        <f>Electricity!F5951</f>
        <v>0</v>
      </c>
      <c r="D5915" s="529">
        <f>Electricity!I5951</f>
        <v>0</v>
      </c>
      <c r="E5915" s="531" t="str">
        <f t="shared" si="187"/>
        <v>09/03/2024 08:00:00 AM</v>
      </c>
      <c r="F5915" s="530" t="str">
        <f t="shared" si="188"/>
        <v>Sep</v>
      </c>
    </row>
    <row r="5916" spans="1:6" x14ac:dyDescent="0.35">
      <c r="A5916" s="527">
        <f>Electricity!D5952</f>
        <v>45538</v>
      </c>
      <c r="B5916" s="528">
        <f>Electricity!E5952</f>
        <v>0.375</v>
      </c>
      <c r="C5916" s="529">
        <f>Electricity!F5952</f>
        <v>0</v>
      </c>
      <c r="D5916" s="529">
        <f>Electricity!I5952</f>
        <v>0</v>
      </c>
      <c r="E5916" s="531" t="str">
        <f t="shared" si="187"/>
        <v>09/03/2024 09:00:00 AM</v>
      </c>
      <c r="F5916" s="530" t="str">
        <f t="shared" si="188"/>
        <v>Sep</v>
      </c>
    </row>
    <row r="5917" spans="1:6" x14ac:dyDescent="0.35">
      <c r="A5917" s="527">
        <f>Electricity!D5953</f>
        <v>45538</v>
      </c>
      <c r="B5917" s="528">
        <f>Electricity!E5953</f>
        <v>0.41666666666666669</v>
      </c>
      <c r="C5917" s="529">
        <f>Electricity!F5953</f>
        <v>0</v>
      </c>
      <c r="D5917" s="529">
        <f>Electricity!I5953</f>
        <v>0</v>
      </c>
      <c r="E5917" s="531" t="str">
        <f t="shared" si="187"/>
        <v>09/03/2024 10:00:00 AM</v>
      </c>
      <c r="F5917" s="530" t="str">
        <f t="shared" si="188"/>
        <v>Sep</v>
      </c>
    </row>
    <row r="5918" spans="1:6" x14ac:dyDescent="0.35">
      <c r="A5918" s="527">
        <f>Electricity!D5954</f>
        <v>45538</v>
      </c>
      <c r="B5918" s="528">
        <f>Electricity!E5954</f>
        <v>0.45833333333333337</v>
      </c>
      <c r="C5918" s="529">
        <f>Electricity!F5954</f>
        <v>0</v>
      </c>
      <c r="D5918" s="529">
        <f>Electricity!I5954</f>
        <v>0</v>
      </c>
      <c r="E5918" s="531" t="str">
        <f t="shared" si="187"/>
        <v>09/03/2024 11:00:00 AM</v>
      </c>
      <c r="F5918" s="530" t="str">
        <f t="shared" si="188"/>
        <v>Sep</v>
      </c>
    </row>
    <row r="5919" spans="1:6" x14ac:dyDescent="0.35">
      <c r="A5919" s="527">
        <f>Electricity!D5955</f>
        <v>45538</v>
      </c>
      <c r="B5919" s="528">
        <f>Electricity!E5955</f>
        <v>0.50000000000000011</v>
      </c>
      <c r="C5919" s="529">
        <f>Electricity!F5955</f>
        <v>0</v>
      </c>
      <c r="D5919" s="529">
        <f>Electricity!I5955</f>
        <v>0</v>
      </c>
      <c r="E5919" s="531" t="str">
        <f t="shared" si="187"/>
        <v>09/03/2024 12:00:00 PM</v>
      </c>
      <c r="F5919" s="530" t="str">
        <f t="shared" si="188"/>
        <v>Sep</v>
      </c>
    </row>
    <row r="5920" spans="1:6" x14ac:dyDescent="0.35">
      <c r="A5920" s="527">
        <f>Electricity!D5956</f>
        <v>45538</v>
      </c>
      <c r="B5920" s="528">
        <f>Electricity!E5956</f>
        <v>0.54166666666666674</v>
      </c>
      <c r="C5920" s="529">
        <f>Electricity!F5956</f>
        <v>0</v>
      </c>
      <c r="D5920" s="529">
        <f>Electricity!I5956</f>
        <v>0</v>
      </c>
      <c r="E5920" s="531" t="str">
        <f t="shared" si="187"/>
        <v>09/03/2024 01:00:00 PM</v>
      </c>
      <c r="F5920" s="530" t="str">
        <f t="shared" si="188"/>
        <v>Sep</v>
      </c>
    </row>
    <row r="5921" spans="1:6" x14ac:dyDescent="0.35">
      <c r="A5921" s="527">
        <f>Electricity!D5957</f>
        <v>45538</v>
      </c>
      <c r="B5921" s="528">
        <f>Electricity!E5957</f>
        <v>0.58333333333333337</v>
      </c>
      <c r="C5921" s="529">
        <f>Electricity!F5957</f>
        <v>0</v>
      </c>
      <c r="D5921" s="529">
        <f>Electricity!I5957</f>
        <v>0</v>
      </c>
      <c r="E5921" s="531" t="str">
        <f t="shared" si="187"/>
        <v>09/03/2024 02:00:00 PM</v>
      </c>
      <c r="F5921" s="530" t="str">
        <f t="shared" si="188"/>
        <v>Sep</v>
      </c>
    </row>
    <row r="5922" spans="1:6" x14ac:dyDescent="0.35">
      <c r="A5922" s="527">
        <f>Electricity!D5958</f>
        <v>45538</v>
      </c>
      <c r="B5922" s="528">
        <f>Electricity!E5958</f>
        <v>0.62500000000000011</v>
      </c>
      <c r="C5922" s="529">
        <f>Electricity!F5958</f>
        <v>0</v>
      </c>
      <c r="D5922" s="529">
        <f>Electricity!I5958</f>
        <v>0</v>
      </c>
      <c r="E5922" s="531" t="str">
        <f t="shared" si="187"/>
        <v>09/03/2024 03:00:00 PM</v>
      </c>
      <c r="F5922" s="530" t="str">
        <f t="shared" si="188"/>
        <v>Sep</v>
      </c>
    </row>
    <row r="5923" spans="1:6" x14ac:dyDescent="0.35">
      <c r="A5923" s="527">
        <f>Electricity!D5959</f>
        <v>45538</v>
      </c>
      <c r="B5923" s="528">
        <f>Electricity!E5959</f>
        <v>0.66666666666666674</v>
      </c>
      <c r="C5923" s="529">
        <f>Electricity!F5959</f>
        <v>0</v>
      </c>
      <c r="D5923" s="529">
        <f>Electricity!I5959</f>
        <v>0</v>
      </c>
      <c r="E5923" s="531" t="str">
        <f t="shared" si="187"/>
        <v>09/03/2024 04:00:00 PM</v>
      </c>
      <c r="F5923" s="530" t="str">
        <f t="shared" si="188"/>
        <v>Sep</v>
      </c>
    </row>
    <row r="5924" spans="1:6" x14ac:dyDescent="0.35">
      <c r="A5924" s="527">
        <f>Electricity!D5960</f>
        <v>45538</v>
      </c>
      <c r="B5924" s="528">
        <f>Electricity!E5960</f>
        <v>0.70833333333333337</v>
      </c>
      <c r="C5924" s="529">
        <f>Electricity!F5960</f>
        <v>0</v>
      </c>
      <c r="D5924" s="529">
        <f>Electricity!I5960</f>
        <v>0</v>
      </c>
      <c r="E5924" s="531" t="str">
        <f t="shared" ref="E5924:E5987" si="189">CONCATENATE(TEXT(A5924,"mm/dd/yyyy")," ",TEXT(B5924,"hh:mm:ss AM/PM"))</f>
        <v>09/03/2024 05:00:00 PM</v>
      </c>
      <c r="F5924" s="530" t="str">
        <f t="shared" si="188"/>
        <v>Sep</v>
      </c>
    </row>
    <row r="5925" spans="1:6" x14ac:dyDescent="0.35">
      <c r="A5925" s="527">
        <f>Electricity!D5961</f>
        <v>45538</v>
      </c>
      <c r="B5925" s="528">
        <f>Electricity!E5961</f>
        <v>0.75000000000000011</v>
      </c>
      <c r="C5925" s="529">
        <f>Electricity!F5961</f>
        <v>0</v>
      </c>
      <c r="D5925" s="529">
        <f>Electricity!I5961</f>
        <v>0</v>
      </c>
      <c r="E5925" s="531" t="str">
        <f t="shared" si="189"/>
        <v>09/03/2024 06:00:00 PM</v>
      </c>
      <c r="F5925" s="530" t="str">
        <f t="shared" si="188"/>
        <v>Sep</v>
      </c>
    </row>
    <row r="5926" spans="1:6" x14ac:dyDescent="0.35">
      <c r="A5926" s="527">
        <f>Electricity!D5962</f>
        <v>45538</v>
      </c>
      <c r="B5926" s="528">
        <f>Electricity!E5962</f>
        <v>0.79166666666666674</v>
      </c>
      <c r="C5926" s="529">
        <f>Electricity!F5962</f>
        <v>0</v>
      </c>
      <c r="D5926" s="529">
        <f>Electricity!I5962</f>
        <v>0</v>
      </c>
      <c r="E5926" s="531" t="str">
        <f t="shared" si="189"/>
        <v>09/03/2024 07:00:00 PM</v>
      </c>
      <c r="F5926" s="530" t="str">
        <f t="shared" si="188"/>
        <v>Sep</v>
      </c>
    </row>
    <row r="5927" spans="1:6" x14ac:dyDescent="0.35">
      <c r="A5927" s="527">
        <f>Electricity!D5963</f>
        <v>45538</v>
      </c>
      <c r="B5927" s="528">
        <f>Electricity!E5963</f>
        <v>0.83333333333333337</v>
      </c>
      <c r="C5927" s="529">
        <f>Electricity!F5963</f>
        <v>0</v>
      </c>
      <c r="D5927" s="529">
        <f>Electricity!I5963</f>
        <v>0</v>
      </c>
      <c r="E5927" s="531" t="str">
        <f t="shared" si="189"/>
        <v>09/03/2024 08:00:00 PM</v>
      </c>
      <c r="F5927" s="530" t="str">
        <f t="shared" si="188"/>
        <v>Sep</v>
      </c>
    </row>
    <row r="5928" spans="1:6" x14ac:dyDescent="0.35">
      <c r="A5928" s="527">
        <f>Electricity!D5964</f>
        <v>45538</v>
      </c>
      <c r="B5928" s="528">
        <f>Electricity!E5964</f>
        <v>0.87500000000000011</v>
      </c>
      <c r="C5928" s="529">
        <f>Electricity!F5964</f>
        <v>0</v>
      </c>
      <c r="D5928" s="529">
        <f>Electricity!I5964</f>
        <v>0</v>
      </c>
      <c r="E5928" s="531" t="str">
        <f t="shared" si="189"/>
        <v>09/03/2024 09:00:00 PM</v>
      </c>
      <c r="F5928" s="530" t="str">
        <f t="shared" si="188"/>
        <v>Sep</v>
      </c>
    </row>
    <row r="5929" spans="1:6" x14ac:dyDescent="0.35">
      <c r="A5929" s="527">
        <f>Electricity!D5965</f>
        <v>45538</v>
      </c>
      <c r="B5929" s="528">
        <f>Electricity!E5965</f>
        <v>0.91666666666666674</v>
      </c>
      <c r="C5929" s="529">
        <f>Electricity!F5965</f>
        <v>0</v>
      </c>
      <c r="D5929" s="529">
        <f>Electricity!I5965</f>
        <v>0</v>
      </c>
      <c r="E5929" s="531" t="str">
        <f t="shared" si="189"/>
        <v>09/03/2024 10:00:00 PM</v>
      </c>
      <c r="F5929" s="530" t="str">
        <f t="shared" si="188"/>
        <v>Sep</v>
      </c>
    </row>
    <row r="5930" spans="1:6" x14ac:dyDescent="0.35">
      <c r="A5930" s="527">
        <f>Electricity!D5966</f>
        <v>45538</v>
      </c>
      <c r="B5930" s="528">
        <f>Electricity!E5966</f>
        <v>0.95833333333333337</v>
      </c>
      <c r="C5930" s="529">
        <f>Electricity!F5966</f>
        <v>0</v>
      </c>
      <c r="D5930" s="529">
        <f>Electricity!I5966</f>
        <v>0</v>
      </c>
      <c r="E5930" s="531" t="str">
        <f t="shared" si="189"/>
        <v>09/03/2024 11:00:00 PM</v>
      </c>
      <c r="F5930" s="530" t="str">
        <f t="shared" si="188"/>
        <v>Sep</v>
      </c>
    </row>
    <row r="5931" spans="1:6" x14ac:dyDescent="0.35">
      <c r="A5931" s="527">
        <f>Electricity!D5967</f>
        <v>45539</v>
      </c>
      <c r="B5931" s="528">
        <f>Electricity!E5967</f>
        <v>3.1225022567582528E-17</v>
      </c>
      <c r="C5931" s="529">
        <f>Electricity!F5967</f>
        <v>0</v>
      </c>
      <c r="D5931" s="529">
        <f>Electricity!I5967</f>
        <v>0</v>
      </c>
      <c r="E5931" s="531" t="str">
        <f t="shared" si="189"/>
        <v>09/04/2024 12:00:00 AM</v>
      </c>
      <c r="F5931" s="530" t="str">
        <f t="shared" si="188"/>
        <v>Sep</v>
      </c>
    </row>
    <row r="5932" spans="1:6" x14ac:dyDescent="0.35">
      <c r="A5932" s="527">
        <f>Electricity!D5968</f>
        <v>45539</v>
      </c>
      <c r="B5932" s="528">
        <f>Electricity!E5968</f>
        <v>4.1666666666666699E-2</v>
      </c>
      <c r="C5932" s="529">
        <f>Electricity!F5968</f>
        <v>0</v>
      </c>
      <c r="D5932" s="529">
        <f>Electricity!I5968</f>
        <v>0</v>
      </c>
      <c r="E5932" s="531" t="str">
        <f t="shared" si="189"/>
        <v>09/04/2024 01:00:00 AM</v>
      </c>
      <c r="F5932" s="530" t="str">
        <f t="shared" si="188"/>
        <v>Sep</v>
      </c>
    </row>
    <row r="5933" spans="1:6" x14ac:dyDescent="0.35">
      <c r="A5933" s="527">
        <f>Electricity!D5969</f>
        <v>45539</v>
      </c>
      <c r="B5933" s="528">
        <f>Electricity!E5969</f>
        <v>8.333333333333337E-2</v>
      </c>
      <c r="C5933" s="529">
        <f>Electricity!F5969</f>
        <v>0</v>
      </c>
      <c r="D5933" s="529">
        <f>Electricity!I5969</f>
        <v>0</v>
      </c>
      <c r="E5933" s="531" t="str">
        <f t="shared" si="189"/>
        <v>09/04/2024 02:00:00 AM</v>
      </c>
      <c r="F5933" s="530" t="str">
        <f t="shared" si="188"/>
        <v>Sep</v>
      </c>
    </row>
    <row r="5934" spans="1:6" x14ac:dyDescent="0.35">
      <c r="A5934" s="527">
        <f>Electricity!D5970</f>
        <v>45539</v>
      </c>
      <c r="B5934" s="528">
        <f>Electricity!E5970</f>
        <v>0.12500000000000006</v>
      </c>
      <c r="C5934" s="529">
        <f>Electricity!F5970</f>
        <v>0</v>
      </c>
      <c r="D5934" s="529">
        <f>Electricity!I5970</f>
        <v>0</v>
      </c>
      <c r="E5934" s="531" t="str">
        <f t="shared" si="189"/>
        <v>09/04/2024 03:00:00 AM</v>
      </c>
      <c r="F5934" s="530" t="str">
        <f t="shared" si="188"/>
        <v>Sep</v>
      </c>
    </row>
    <row r="5935" spans="1:6" x14ac:dyDescent="0.35">
      <c r="A5935" s="527">
        <f>Electricity!D5971</f>
        <v>45539</v>
      </c>
      <c r="B5935" s="528">
        <f>Electricity!E5971</f>
        <v>0.16666666666666669</v>
      </c>
      <c r="C5935" s="529">
        <f>Electricity!F5971</f>
        <v>0</v>
      </c>
      <c r="D5935" s="529">
        <f>Electricity!I5971</f>
        <v>0</v>
      </c>
      <c r="E5935" s="531" t="str">
        <f t="shared" si="189"/>
        <v>09/04/2024 04:00:00 AM</v>
      </c>
      <c r="F5935" s="530" t="str">
        <f t="shared" si="188"/>
        <v>Sep</v>
      </c>
    </row>
    <row r="5936" spans="1:6" x14ac:dyDescent="0.35">
      <c r="A5936" s="527">
        <f>Electricity!D5972</f>
        <v>45539</v>
      </c>
      <c r="B5936" s="528">
        <f>Electricity!E5972</f>
        <v>0.20833333333333337</v>
      </c>
      <c r="C5936" s="529">
        <f>Electricity!F5972</f>
        <v>0</v>
      </c>
      <c r="D5936" s="529">
        <f>Electricity!I5972</f>
        <v>0</v>
      </c>
      <c r="E5936" s="531" t="str">
        <f t="shared" si="189"/>
        <v>09/04/2024 05:00:00 AM</v>
      </c>
      <c r="F5936" s="530" t="str">
        <f t="shared" si="188"/>
        <v>Sep</v>
      </c>
    </row>
    <row r="5937" spans="1:6" x14ac:dyDescent="0.35">
      <c r="A5937" s="527">
        <f>Electricity!D5973</f>
        <v>45539</v>
      </c>
      <c r="B5937" s="528">
        <f>Electricity!E5973</f>
        <v>0.25</v>
      </c>
      <c r="C5937" s="529">
        <f>Electricity!F5973</f>
        <v>0</v>
      </c>
      <c r="D5937" s="529">
        <f>Electricity!I5973</f>
        <v>0</v>
      </c>
      <c r="E5937" s="531" t="str">
        <f t="shared" si="189"/>
        <v>09/04/2024 06:00:00 AM</v>
      </c>
      <c r="F5937" s="530" t="str">
        <f t="shared" si="188"/>
        <v>Sep</v>
      </c>
    </row>
    <row r="5938" spans="1:6" x14ac:dyDescent="0.35">
      <c r="A5938" s="527">
        <f>Electricity!D5974</f>
        <v>45539</v>
      </c>
      <c r="B5938" s="528">
        <f>Electricity!E5974</f>
        <v>0.29166666666666669</v>
      </c>
      <c r="C5938" s="529">
        <f>Electricity!F5974</f>
        <v>0</v>
      </c>
      <c r="D5938" s="529">
        <f>Electricity!I5974</f>
        <v>0</v>
      </c>
      <c r="E5938" s="531" t="str">
        <f t="shared" si="189"/>
        <v>09/04/2024 07:00:00 AM</v>
      </c>
      <c r="F5938" s="530" t="str">
        <f t="shared" si="188"/>
        <v>Sep</v>
      </c>
    </row>
    <row r="5939" spans="1:6" x14ac:dyDescent="0.35">
      <c r="A5939" s="527">
        <f>Electricity!D5975</f>
        <v>45539</v>
      </c>
      <c r="B5939" s="528">
        <f>Electricity!E5975</f>
        <v>0.33333333333333337</v>
      </c>
      <c r="C5939" s="529">
        <f>Electricity!F5975</f>
        <v>0</v>
      </c>
      <c r="D5939" s="529">
        <f>Electricity!I5975</f>
        <v>0</v>
      </c>
      <c r="E5939" s="531" t="str">
        <f t="shared" si="189"/>
        <v>09/04/2024 08:00:00 AM</v>
      </c>
      <c r="F5939" s="530" t="str">
        <f t="shared" si="188"/>
        <v>Sep</v>
      </c>
    </row>
    <row r="5940" spans="1:6" x14ac:dyDescent="0.35">
      <c r="A5940" s="527">
        <f>Electricity!D5976</f>
        <v>45539</v>
      </c>
      <c r="B5940" s="528">
        <f>Electricity!E5976</f>
        <v>0.375</v>
      </c>
      <c r="C5940" s="529">
        <f>Electricity!F5976</f>
        <v>0</v>
      </c>
      <c r="D5940" s="529">
        <f>Electricity!I5976</f>
        <v>0</v>
      </c>
      <c r="E5940" s="531" t="str">
        <f t="shared" si="189"/>
        <v>09/04/2024 09:00:00 AM</v>
      </c>
      <c r="F5940" s="530" t="str">
        <f t="shared" si="188"/>
        <v>Sep</v>
      </c>
    </row>
    <row r="5941" spans="1:6" x14ac:dyDescent="0.35">
      <c r="A5941" s="527">
        <f>Electricity!D5977</f>
        <v>45539</v>
      </c>
      <c r="B5941" s="528">
        <f>Electricity!E5977</f>
        <v>0.41666666666666669</v>
      </c>
      <c r="C5941" s="529">
        <f>Electricity!F5977</f>
        <v>0</v>
      </c>
      <c r="D5941" s="529">
        <f>Electricity!I5977</f>
        <v>0</v>
      </c>
      <c r="E5941" s="531" t="str">
        <f t="shared" si="189"/>
        <v>09/04/2024 10:00:00 AM</v>
      </c>
      <c r="F5941" s="530" t="str">
        <f t="shared" si="188"/>
        <v>Sep</v>
      </c>
    </row>
    <row r="5942" spans="1:6" x14ac:dyDescent="0.35">
      <c r="A5942" s="527">
        <f>Electricity!D5978</f>
        <v>45539</v>
      </c>
      <c r="B5942" s="528">
        <f>Electricity!E5978</f>
        <v>0.45833333333333337</v>
      </c>
      <c r="C5942" s="529">
        <f>Electricity!F5978</f>
        <v>0</v>
      </c>
      <c r="D5942" s="529">
        <f>Electricity!I5978</f>
        <v>0</v>
      </c>
      <c r="E5942" s="531" t="str">
        <f t="shared" si="189"/>
        <v>09/04/2024 11:00:00 AM</v>
      </c>
      <c r="F5942" s="530" t="str">
        <f t="shared" si="188"/>
        <v>Sep</v>
      </c>
    </row>
    <row r="5943" spans="1:6" x14ac:dyDescent="0.35">
      <c r="A5943" s="527">
        <f>Electricity!D5979</f>
        <v>45539</v>
      </c>
      <c r="B5943" s="528">
        <f>Electricity!E5979</f>
        <v>0.50000000000000011</v>
      </c>
      <c r="C5943" s="529">
        <f>Electricity!F5979</f>
        <v>0</v>
      </c>
      <c r="D5943" s="529">
        <f>Electricity!I5979</f>
        <v>0</v>
      </c>
      <c r="E5943" s="531" t="str">
        <f t="shared" si="189"/>
        <v>09/04/2024 12:00:00 PM</v>
      </c>
      <c r="F5943" s="530" t="str">
        <f t="shared" si="188"/>
        <v>Sep</v>
      </c>
    </row>
    <row r="5944" spans="1:6" x14ac:dyDescent="0.35">
      <c r="A5944" s="527">
        <f>Electricity!D5980</f>
        <v>45539</v>
      </c>
      <c r="B5944" s="528">
        <f>Electricity!E5980</f>
        <v>0.54166666666666674</v>
      </c>
      <c r="C5944" s="529">
        <f>Electricity!F5980</f>
        <v>0</v>
      </c>
      <c r="D5944" s="529">
        <f>Electricity!I5980</f>
        <v>0</v>
      </c>
      <c r="E5944" s="531" t="str">
        <f t="shared" si="189"/>
        <v>09/04/2024 01:00:00 PM</v>
      </c>
      <c r="F5944" s="530" t="str">
        <f t="shared" si="188"/>
        <v>Sep</v>
      </c>
    </row>
    <row r="5945" spans="1:6" x14ac:dyDescent="0.35">
      <c r="A5945" s="527">
        <f>Electricity!D5981</f>
        <v>45539</v>
      </c>
      <c r="B5945" s="528">
        <f>Electricity!E5981</f>
        <v>0.58333333333333337</v>
      </c>
      <c r="C5945" s="529">
        <f>Electricity!F5981</f>
        <v>0</v>
      </c>
      <c r="D5945" s="529">
        <f>Electricity!I5981</f>
        <v>0</v>
      </c>
      <c r="E5945" s="531" t="str">
        <f t="shared" si="189"/>
        <v>09/04/2024 02:00:00 PM</v>
      </c>
      <c r="F5945" s="530" t="str">
        <f t="shared" si="188"/>
        <v>Sep</v>
      </c>
    </row>
    <row r="5946" spans="1:6" x14ac:dyDescent="0.35">
      <c r="A5946" s="527">
        <f>Electricity!D5982</f>
        <v>45539</v>
      </c>
      <c r="B5946" s="528">
        <f>Electricity!E5982</f>
        <v>0.62500000000000011</v>
      </c>
      <c r="C5946" s="529">
        <f>Electricity!F5982</f>
        <v>0</v>
      </c>
      <c r="D5946" s="529">
        <f>Electricity!I5982</f>
        <v>0</v>
      </c>
      <c r="E5946" s="531" t="str">
        <f t="shared" si="189"/>
        <v>09/04/2024 03:00:00 PM</v>
      </c>
      <c r="F5946" s="530" t="str">
        <f t="shared" si="188"/>
        <v>Sep</v>
      </c>
    </row>
    <row r="5947" spans="1:6" x14ac:dyDescent="0.35">
      <c r="A5947" s="527">
        <f>Electricity!D5983</f>
        <v>45539</v>
      </c>
      <c r="B5947" s="528">
        <f>Electricity!E5983</f>
        <v>0.66666666666666674</v>
      </c>
      <c r="C5947" s="529">
        <f>Electricity!F5983</f>
        <v>0</v>
      </c>
      <c r="D5947" s="529">
        <f>Electricity!I5983</f>
        <v>0</v>
      </c>
      <c r="E5947" s="531" t="str">
        <f t="shared" si="189"/>
        <v>09/04/2024 04:00:00 PM</v>
      </c>
      <c r="F5947" s="530" t="str">
        <f t="shared" si="188"/>
        <v>Sep</v>
      </c>
    </row>
    <row r="5948" spans="1:6" x14ac:dyDescent="0.35">
      <c r="A5948" s="527">
        <f>Electricity!D5984</f>
        <v>45539</v>
      </c>
      <c r="B5948" s="528">
        <f>Electricity!E5984</f>
        <v>0.70833333333333337</v>
      </c>
      <c r="C5948" s="529">
        <f>Electricity!F5984</f>
        <v>0</v>
      </c>
      <c r="D5948" s="529">
        <f>Electricity!I5984</f>
        <v>0</v>
      </c>
      <c r="E5948" s="531" t="str">
        <f t="shared" si="189"/>
        <v>09/04/2024 05:00:00 PM</v>
      </c>
      <c r="F5948" s="530" t="str">
        <f t="shared" si="188"/>
        <v>Sep</v>
      </c>
    </row>
    <row r="5949" spans="1:6" x14ac:dyDescent="0.35">
      <c r="A5949" s="527">
        <f>Electricity!D5985</f>
        <v>45539</v>
      </c>
      <c r="B5949" s="528">
        <f>Electricity!E5985</f>
        <v>0.75000000000000011</v>
      </c>
      <c r="C5949" s="529">
        <f>Electricity!F5985</f>
        <v>0</v>
      </c>
      <c r="D5949" s="529">
        <f>Electricity!I5985</f>
        <v>0</v>
      </c>
      <c r="E5949" s="531" t="str">
        <f t="shared" si="189"/>
        <v>09/04/2024 06:00:00 PM</v>
      </c>
      <c r="F5949" s="530" t="str">
        <f t="shared" si="188"/>
        <v>Sep</v>
      </c>
    </row>
    <row r="5950" spans="1:6" x14ac:dyDescent="0.35">
      <c r="A5950" s="527">
        <f>Electricity!D5986</f>
        <v>45539</v>
      </c>
      <c r="B5950" s="528">
        <f>Electricity!E5986</f>
        <v>0.79166666666666674</v>
      </c>
      <c r="C5950" s="529">
        <f>Electricity!F5986</f>
        <v>0</v>
      </c>
      <c r="D5950" s="529">
        <f>Electricity!I5986</f>
        <v>0</v>
      </c>
      <c r="E5950" s="531" t="str">
        <f t="shared" si="189"/>
        <v>09/04/2024 07:00:00 PM</v>
      </c>
      <c r="F5950" s="530" t="str">
        <f t="shared" si="188"/>
        <v>Sep</v>
      </c>
    </row>
    <row r="5951" spans="1:6" x14ac:dyDescent="0.35">
      <c r="A5951" s="527">
        <f>Electricity!D5987</f>
        <v>45539</v>
      </c>
      <c r="B5951" s="528">
        <f>Electricity!E5987</f>
        <v>0.83333333333333337</v>
      </c>
      <c r="C5951" s="529">
        <f>Electricity!F5987</f>
        <v>0</v>
      </c>
      <c r="D5951" s="529">
        <f>Electricity!I5987</f>
        <v>0</v>
      </c>
      <c r="E5951" s="531" t="str">
        <f t="shared" si="189"/>
        <v>09/04/2024 08:00:00 PM</v>
      </c>
      <c r="F5951" s="530" t="str">
        <f t="shared" si="188"/>
        <v>Sep</v>
      </c>
    </row>
    <row r="5952" spans="1:6" x14ac:dyDescent="0.35">
      <c r="A5952" s="527">
        <f>Electricity!D5988</f>
        <v>45539</v>
      </c>
      <c r="B5952" s="528">
        <f>Electricity!E5988</f>
        <v>0.87500000000000011</v>
      </c>
      <c r="C5952" s="529">
        <f>Electricity!F5988</f>
        <v>0</v>
      </c>
      <c r="D5952" s="529">
        <f>Electricity!I5988</f>
        <v>0</v>
      </c>
      <c r="E5952" s="531" t="str">
        <f t="shared" si="189"/>
        <v>09/04/2024 09:00:00 PM</v>
      </c>
      <c r="F5952" s="530" t="str">
        <f t="shared" si="188"/>
        <v>Sep</v>
      </c>
    </row>
    <row r="5953" spans="1:6" x14ac:dyDescent="0.35">
      <c r="A5953" s="527">
        <f>Electricity!D5989</f>
        <v>45539</v>
      </c>
      <c r="B5953" s="528">
        <f>Electricity!E5989</f>
        <v>0.91666666666666674</v>
      </c>
      <c r="C5953" s="529">
        <f>Electricity!F5989</f>
        <v>0</v>
      </c>
      <c r="D5953" s="529">
        <f>Electricity!I5989</f>
        <v>0</v>
      </c>
      <c r="E5953" s="531" t="str">
        <f t="shared" si="189"/>
        <v>09/04/2024 10:00:00 PM</v>
      </c>
      <c r="F5953" s="530" t="str">
        <f t="shared" si="188"/>
        <v>Sep</v>
      </c>
    </row>
    <row r="5954" spans="1:6" x14ac:dyDescent="0.35">
      <c r="A5954" s="527">
        <f>Electricity!D5990</f>
        <v>45539</v>
      </c>
      <c r="B5954" s="528">
        <f>Electricity!E5990</f>
        <v>0.95833333333333337</v>
      </c>
      <c r="C5954" s="529">
        <f>Electricity!F5990</f>
        <v>0</v>
      </c>
      <c r="D5954" s="529">
        <f>Electricity!I5990</f>
        <v>0</v>
      </c>
      <c r="E5954" s="531" t="str">
        <f t="shared" si="189"/>
        <v>09/04/2024 11:00:00 PM</v>
      </c>
      <c r="F5954" s="530" t="str">
        <f t="shared" si="188"/>
        <v>Sep</v>
      </c>
    </row>
    <row r="5955" spans="1:6" x14ac:dyDescent="0.35">
      <c r="A5955" s="527">
        <f>Electricity!D5991</f>
        <v>45540</v>
      </c>
      <c r="B5955" s="528">
        <f>Electricity!E5991</f>
        <v>3.1225022567582528E-17</v>
      </c>
      <c r="C5955" s="529">
        <f>Electricity!F5991</f>
        <v>0</v>
      </c>
      <c r="D5955" s="529">
        <f>Electricity!I5991</f>
        <v>0</v>
      </c>
      <c r="E5955" s="531" t="str">
        <f t="shared" si="189"/>
        <v>09/05/2024 12:00:00 AM</v>
      </c>
      <c r="F5955" s="530" t="str">
        <f t="shared" ref="F5955:F6018" si="190">TEXT(A5955,"mmm")</f>
        <v>Sep</v>
      </c>
    </row>
    <row r="5956" spans="1:6" x14ac:dyDescent="0.35">
      <c r="A5956" s="527">
        <f>Electricity!D5992</f>
        <v>45540</v>
      </c>
      <c r="B5956" s="528">
        <f>Electricity!E5992</f>
        <v>4.1666666666666699E-2</v>
      </c>
      <c r="C5956" s="529">
        <f>Electricity!F5992</f>
        <v>0</v>
      </c>
      <c r="D5956" s="529">
        <f>Electricity!I5992</f>
        <v>0</v>
      </c>
      <c r="E5956" s="531" t="str">
        <f t="shared" si="189"/>
        <v>09/05/2024 01:00:00 AM</v>
      </c>
      <c r="F5956" s="530" t="str">
        <f t="shared" si="190"/>
        <v>Sep</v>
      </c>
    </row>
    <row r="5957" spans="1:6" x14ac:dyDescent="0.35">
      <c r="A5957" s="527">
        <f>Electricity!D5993</f>
        <v>45540</v>
      </c>
      <c r="B5957" s="528">
        <f>Electricity!E5993</f>
        <v>8.333333333333337E-2</v>
      </c>
      <c r="C5957" s="529">
        <f>Electricity!F5993</f>
        <v>0</v>
      </c>
      <c r="D5957" s="529">
        <f>Electricity!I5993</f>
        <v>0</v>
      </c>
      <c r="E5957" s="531" t="str">
        <f t="shared" si="189"/>
        <v>09/05/2024 02:00:00 AM</v>
      </c>
      <c r="F5957" s="530" t="str">
        <f t="shared" si="190"/>
        <v>Sep</v>
      </c>
    </row>
    <row r="5958" spans="1:6" x14ac:dyDescent="0.35">
      <c r="A5958" s="527">
        <f>Electricity!D5994</f>
        <v>45540</v>
      </c>
      <c r="B5958" s="528">
        <f>Electricity!E5994</f>
        <v>0.12500000000000006</v>
      </c>
      <c r="C5958" s="529">
        <f>Electricity!F5994</f>
        <v>0</v>
      </c>
      <c r="D5958" s="529">
        <f>Electricity!I5994</f>
        <v>0</v>
      </c>
      <c r="E5958" s="531" t="str">
        <f t="shared" si="189"/>
        <v>09/05/2024 03:00:00 AM</v>
      </c>
      <c r="F5958" s="530" t="str">
        <f t="shared" si="190"/>
        <v>Sep</v>
      </c>
    </row>
    <row r="5959" spans="1:6" x14ac:dyDescent="0.35">
      <c r="A5959" s="527">
        <f>Electricity!D5995</f>
        <v>45540</v>
      </c>
      <c r="B5959" s="528">
        <f>Electricity!E5995</f>
        <v>0.16666666666666669</v>
      </c>
      <c r="C5959" s="529">
        <f>Electricity!F5995</f>
        <v>0</v>
      </c>
      <c r="D5959" s="529">
        <f>Electricity!I5995</f>
        <v>0</v>
      </c>
      <c r="E5959" s="531" t="str">
        <f t="shared" si="189"/>
        <v>09/05/2024 04:00:00 AM</v>
      </c>
      <c r="F5959" s="530" t="str">
        <f t="shared" si="190"/>
        <v>Sep</v>
      </c>
    </row>
    <row r="5960" spans="1:6" x14ac:dyDescent="0.35">
      <c r="A5960" s="527">
        <f>Electricity!D5996</f>
        <v>45540</v>
      </c>
      <c r="B5960" s="528">
        <f>Electricity!E5996</f>
        <v>0.20833333333333337</v>
      </c>
      <c r="C5960" s="529">
        <f>Electricity!F5996</f>
        <v>0</v>
      </c>
      <c r="D5960" s="529">
        <f>Electricity!I5996</f>
        <v>0</v>
      </c>
      <c r="E5960" s="531" t="str">
        <f t="shared" si="189"/>
        <v>09/05/2024 05:00:00 AM</v>
      </c>
      <c r="F5960" s="530" t="str">
        <f t="shared" si="190"/>
        <v>Sep</v>
      </c>
    </row>
    <row r="5961" spans="1:6" x14ac:dyDescent="0.35">
      <c r="A5961" s="527">
        <f>Electricity!D5997</f>
        <v>45540</v>
      </c>
      <c r="B5961" s="528">
        <f>Electricity!E5997</f>
        <v>0.25</v>
      </c>
      <c r="C5961" s="529">
        <f>Electricity!F5997</f>
        <v>0</v>
      </c>
      <c r="D5961" s="529">
        <f>Electricity!I5997</f>
        <v>0</v>
      </c>
      <c r="E5961" s="531" t="str">
        <f t="shared" si="189"/>
        <v>09/05/2024 06:00:00 AM</v>
      </c>
      <c r="F5961" s="530" t="str">
        <f t="shared" si="190"/>
        <v>Sep</v>
      </c>
    </row>
    <row r="5962" spans="1:6" x14ac:dyDescent="0.35">
      <c r="A5962" s="527">
        <f>Electricity!D5998</f>
        <v>45540</v>
      </c>
      <c r="B5962" s="528">
        <f>Electricity!E5998</f>
        <v>0.29166666666666669</v>
      </c>
      <c r="C5962" s="529">
        <f>Electricity!F5998</f>
        <v>0</v>
      </c>
      <c r="D5962" s="529">
        <f>Electricity!I5998</f>
        <v>0</v>
      </c>
      <c r="E5962" s="531" t="str">
        <f t="shared" si="189"/>
        <v>09/05/2024 07:00:00 AM</v>
      </c>
      <c r="F5962" s="530" t="str">
        <f t="shared" si="190"/>
        <v>Sep</v>
      </c>
    </row>
    <row r="5963" spans="1:6" x14ac:dyDescent="0.35">
      <c r="A5963" s="527">
        <f>Electricity!D5999</f>
        <v>45540</v>
      </c>
      <c r="B5963" s="528">
        <f>Electricity!E5999</f>
        <v>0.33333333333333337</v>
      </c>
      <c r="C5963" s="529">
        <f>Electricity!F5999</f>
        <v>0</v>
      </c>
      <c r="D5963" s="529">
        <f>Electricity!I5999</f>
        <v>0</v>
      </c>
      <c r="E5963" s="531" t="str">
        <f t="shared" si="189"/>
        <v>09/05/2024 08:00:00 AM</v>
      </c>
      <c r="F5963" s="530" t="str">
        <f t="shared" si="190"/>
        <v>Sep</v>
      </c>
    </row>
    <row r="5964" spans="1:6" x14ac:dyDescent="0.35">
      <c r="A5964" s="527">
        <f>Electricity!D6000</f>
        <v>45540</v>
      </c>
      <c r="B5964" s="528">
        <f>Electricity!E6000</f>
        <v>0.375</v>
      </c>
      <c r="C5964" s="529">
        <f>Electricity!F6000</f>
        <v>0</v>
      </c>
      <c r="D5964" s="529">
        <f>Electricity!I6000</f>
        <v>0</v>
      </c>
      <c r="E5964" s="531" t="str">
        <f t="shared" si="189"/>
        <v>09/05/2024 09:00:00 AM</v>
      </c>
      <c r="F5964" s="530" t="str">
        <f t="shared" si="190"/>
        <v>Sep</v>
      </c>
    </row>
    <row r="5965" spans="1:6" x14ac:dyDescent="0.35">
      <c r="A5965" s="527">
        <f>Electricity!D6001</f>
        <v>45540</v>
      </c>
      <c r="B5965" s="528">
        <f>Electricity!E6001</f>
        <v>0.41666666666666669</v>
      </c>
      <c r="C5965" s="529">
        <f>Electricity!F6001</f>
        <v>0</v>
      </c>
      <c r="D5965" s="529">
        <f>Electricity!I6001</f>
        <v>0</v>
      </c>
      <c r="E5965" s="531" t="str">
        <f t="shared" si="189"/>
        <v>09/05/2024 10:00:00 AM</v>
      </c>
      <c r="F5965" s="530" t="str">
        <f t="shared" si="190"/>
        <v>Sep</v>
      </c>
    </row>
    <row r="5966" spans="1:6" x14ac:dyDescent="0.35">
      <c r="A5966" s="527">
        <f>Electricity!D6002</f>
        <v>45540</v>
      </c>
      <c r="B5966" s="528">
        <f>Electricity!E6002</f>
        <v>0.45833333333333337</v>
      </c>
      <c r="C5966" s="529">
        <f>Electricity!F6002</f>
        <v>0</v>
      </c>
      <c r="D5966" s="529">
        <f>Electricity!I6002</f>
        <v>0</v>
      </c>
      <c r="E5966" s="531" t="str">
        <f t="shared" si="189"/>
        <v>09/05/2024 11:00:00 AM</v>
      </c>
      <c r="F5966" s="530" t="str">
        <f t="shared" si="190"/>
        <v>Sep</v>
      </c>
    </row>
    <row r="5967" spans="1:6" x14ac:dyDescent="0.35">
      <c r="A5967" s="527">
        <f>Electricity!D6003</f>
        <v>45540</v>
      </c>
      <c r="B5967" s="528">
        <f>Electricity!E6003</f>
        <v>0.50000000000000011</v>
      </c>
      <c r="C5967" s="529">
        <f>Electricity!F6003</f>
        <v>0</v>
      </c>
      <c r="D5967" s="529">
        <f>Electricity!I6003</f>
        <v>0</v>
      </c>
      <c r="E5967" s="531" t="str">
        <f t="shared" si="189"/>
        <v>09/05/2024 12:00:00 PM</v>
      </c>
      <c r="F5967" s="530" t="str">
        <f t="shared" si="190"/>
        <v>Sep</v>
      </c>
    </row>
    <row r="5968" spans="1:6" x14ac:dyDescent="0.35">
      <c r="A5968" s="527">
        <f>Electricity!D6004</f>
        <v>45540</v>
      </c>
      <c r="B5968" s="528">
        <f>Electricity!E6004</f>
        <v>0.54166666666666674</v>
      </c>
      <c r="C5968" s="529">
        <f>Electricity!F6004</f>
        <v>0</v>
      </c>
      <c r="D5968" s="529">
        <f>Electricity!I6004</f>
        <v>0</v>
      </c>
      <c r="E5968" s="531" t="str">
        <f t="shared" si="189"/>
        <v>09/05/2024 01:00:00 PM</v>
      </c>
      <c r="F5968" s="530" t="str">
        <f t="shared" si="190"/>
        <v>Sep</v>
      </c>
    </row>
    <row r="5969" spans="1:6" x14ac:dyDescent="0.35">
      <c r="A5969" s="527">
        <f>Electricity!D6005</f>
        <v>45540</v>
      </c>
      <c r="B5969" s="528">
        <f>Electricity!E6005</f>
        <v>0.58333333333333337</v>
      </c>
      <c r="C5969" s="529">
        <f>Electricity!F6005</f>
        <v>0</v>
      </c>
      <c r="D5969" s="529">
        <f>Electricity!I6005</f>
        <v>0</v>
      </c>
      <c r="E5969" s="531" t="str">
        <f t="shared" si="189"/>
        <v>09/05/2024 02:00:00 PM</v>
      </c>
      <c r="F5969" s="530" t="str">
        <f t="shared" si="190"/>
        <v>Sep</v>
      </c>
    </row>
    <row r="5970" spans="1:6" x14ac:dyDescent="0.35">
      <c r="A5970" s="527">
        <f>Electricity!D6006</f>
        <v>45540</v>
      </c>
      <c r="B5970" s="528">
        <f>Electricity!E6006</f>
        <v>0.62500000000000011</v>
      </c>
      <c r="C5970" s="529">
        <f>Electricity!F6006</f>
        <v>0</v>
      </c>
      <c r="D5970" s="529">
        <f>Electricity!I6006</f>
        <v>0</v>
      </c>
      <c r="E5970" s="531" t="str">
        <f t="shared" si="189"/>
        <v>09/05/2024 03:00:00 PM</v>
      </c>
      <c r="F5970" s="530" t="str">
        <f t="shared" si="190"/>
        <v>Sep</v>
      </c>
    </row>
    <row r="5971" spans="1:6" x14ac:dyDescent="0.35">
      <c r="A5971" s="527">
        <f>Electricity!D6007</f>
        <v>45540</v>
      </c>
      <c r="B5971" s="528">
        <f>Electricity!E6007</f>
        <v>0.66666666666666674</v>
      </c>
      <c r="C5971" s="529">
        <f>Electricity!F6007</f>
        <v>0</v>
      </c>
      <c r="D5971" s="529">
        <f>Electricity!I6007</f>
        <v>0</v>
      </c>
      <c r="E5971" s="531" t="str">
        <f t="shared" si="189"/>
        <v>09/05/2024 04:00:00 PM</v>
      </c>
      <c r="F5971" s="530" t="str">
        <f t="shared" si="190"/>
        <v>Sep</v>
      </c>
    </row>
    <row r="5972" spans="1:6" x14ac:dyDescent="0.35">
      <c r="A5972" s="527">
        <f>Electricity!D6008</f>
        <v>45540</v>
      </c>
      <c r="B5972" s="528">
        <f>Electricity!E6008</f>
        <v>0.70833333333333337</v>
      </c>
      <c r="C5972" s="529">
        <f>Electricity!F6008</f>
        <v>0</v>
      </c>
      <c r="D5972" s="529">
        <f>Electricity!I6008</f>
        <v>0</v>
      </c>
      <c r="E5972" s="531" t="str">
        <f t="shared" si="189"/>
        <v>09/05/2024 05:00:00 PM</v>
      </c>
      <c r="F5972" s="530" t="str">
        <f t="shared" si="190"/>
        <v>Sep</v>
      </c>
    </row>
    <row r="5973" spans="1:6" x14ac:dyDescent="0.35">
      <c r="A5973" s="527">
        <f>Electricity!D6009</f>
        <v>45540</v>
      </c>
      <c r="B5973" s="528">
        <f>Electricity!E6009</f>
        <v>0.75000000000000011</v>
      </c>
      <c r="C5973" s="529">
        <f>Electricity!F6009</f>
        <v>0</v>
      </c>
      <c r="D5973" s="529">
        <f>Electricity!I6009</f>
        <v>0</v>
      </c>
      <c r="E5973" s="531" t="str">
        <f t="shared" si="189"/>
        <v>09/05/2024 06:00:00 PM</v>
      </c>
      <c r="F5973" s="530" t="str">
        <f t="shared" si="190"/>
        <v>Sep</v>
      </c>
    </row>
    <row r="5974" spans="1:6" x14ac:dyDescent="0.35">
      <c r="A5974" s="527">
        <f>Electricity!D6010</f>
        <v>45540</v>
      </c>
      <c r="B5974" s="528">
        <f>Electricity!E6010</f>
        <v>0.79166666666666674</v>
      </c>
      <c r="C5974" s="529">
        <f>Electricity!F6010</f>
        <v>0</v>
      </c>
      <c r="D5974" s="529">
        <f>Electricity!I6010</f>
        <v>0</v>
      </c>
      <c r="E5974" s="531" t="str">
        <f t="shared" si="189"/>
        <v>09/05/2024 07:00:00 PM</v>
      </c>
      <c r="F5974" s="530" t="str">
        <f t="shared" si="190"/>
        <v>Sep</v>
      </c>
    </row>
    <row r="5975" spans="1:6" x14ac:dyDescent="0.35">
      <c r="A5975" s="527">
        <f>Electricity!D6011</f>
        <v>45540</v>
      </c>
      <c r="B5975" s="528">
        <f>Electricity!E6011</f>
        <v>0.83333333333333337</v>
      </c>
      <c r="C5975" s="529">
        <f>Electricity!F6011</f>
        <v>0</v>
      </c>
      <c r="D5975" s="529">
        <f>Electricity!I6011</f>
        <v>0</v>
      </c>
      <c r="E5975" s="531" t="str">
        <f t="shared" si="189"/>
        <v>09/05/2024 08:00:00 PM</v>
      </c>
      <c r="F5975" s="530" t="str">
        <f t="shared" si="190"/>
        <v>Sep</v>
      </c>
    </row>
    <row r="5976" spans="1:6" x14ac:dyDescent="0.35">
      <c r="A5976" s="527">
        <f>Electricity!D6012</f>
        <v>45540</v>
      </c>
      <c r="B5976" s="528">
        <f>Electricity!E6012</f>
        <v>0.87500000000000011</v>
      </c>
      <c r="C5976" s="529">
        <f>Electricity!F6012</f>
        <v>0</v>
      </c>
      <c r="D5976" s="529">
        <f>Electricity!I6012</f>
        <v>0</v>
      </c>
      <c r="E5976" s="531" t="str">
        <f t="shared" si="189"/>
        <v>09/05/2024 09:00:00 PM</v>
      </c>
      <c r="F5976" s="530" t="str">
        <f t="shared" si="190"/>
        <v>Sep</v>
      </c>
    </row>
    <row r="5977" spans="1:6" x14ac:dyDescent="0.35">
      <c r="A5977" s="527">
        <f>Electricity!D6013</f>
        <v>45540</v>
      </c>
      <c r="B5977" s="528">
        <f>Electricity!E6013</f>
        <v>0.91666666666666674</v>
      </c>
      <c r="C5977" s="529">
        <f>Electricity!F6013</f>
        <v>0</v>
      </c>
      <c r="D5977" s="529">
        <f>Electricity!I6013</f>
        <v>0</v>
      </c>
      <c r="E5977" s="531" t="str">
        <f t="shared" si="189"/>
        <v>09/05/2024 10:00:00 PM</v>
      </c>
      <c r="F5977" s="530" t="str">
        <f t="shared" si="190"/>
        <v>Sep</v>
      </c>
    </row>
    <row r="5978" spans="1:6" x14ac:dyDescent="0.35">
      <c r="A5978" s="527">
        <f>Electricity!D6014</f>
        <v>45540</v>
      </c>
      <c r="B5978" s="528">
        <f>Electricity!E6014</f>
        <v>0.95833333333333337</v>
      </c>
      <c r="C5978" s="529">
        <f>Electricity!F6014</f>
        <v>0</v>
      </c>
      <c r="D5978" s="529">
        <f>Electricity!I6014</f>
        <v>0</v>
      </c>
      <c r="E5978" s="531" t="str">
        <f t="shared" si="189"/>
        <v>09/05/2024 11:00:00 PM</v>
      </c>
      <c r="F5978" s="530" t="str">
        <f t="shared" si="190"/>
        <v>Sep</v>
      </c>
    </row>
    <row r="5979" spans="1:6" x14ac:dyDescent="0.35">
      <c r="A5979" s="527">
        <f>Electricity!D6015</f>
        <v>45541</v>
      </c>
      <c r="B5979" s="528">
        <f>Electricity!E6015</f>
        <v>3.1225022567582528E-17</v>
      </c>
      <c r="C5979" s="529">
        <f>Electricity!F6015</f>
        <v>0</v>
      </c>
      <c r="D5979" s="529">
        <f>Electricity!I6015</f>
        <v>0</v>
      </c>
      <c r="E5979" s="531" t="str">
        <f t="shared" si="189"/>
        <v>09/06/2024 12:00:00 AM</v>
      </c>
      <c r="F5979" s="530" t="str">
        <f t="shared" si="190"/>
        <v>Sep</v>
      </c>
    </row>
    <row r="5980" spans="1:6" x14ac:dyDescent="0.35">
      <c r="A5980" s="527">
        <f>Electricity!D6016</f>
        <v>45541</v>
      </c>
      <c r="B5980" s="528">
        <f>Electricity!E6016</f>
        <v>4.1666666666666699E-2</v>
      </c>
      <c r="C5980" s="529">
        <f>Electricity!F6016</f>
        <v>0</v>
      </c>
      <c r="D5980" s="529">
        <f>Electricity!I6016</f>
        <v>0</v>
      </c>
      <c r="E5980" s="531" t="str">
        <f t="shared" si="189"/>
        <v>09/06/2024 01:00:00 AM</v>
      </c>
      <c r="F5980" s="530" t="str">
        <f t="shared" si="190"/>
        <v>Sep</v>
      </c>
    </row>
    <row r="5981" spans="1:6" x14ac:dyDescent="0.35">
      <c r="A5981" s="527">
        <f>Electricity!D6017</f>
        <v>45541</v>
      </c>
      <c r="B5981" s="528">
        <f>Electricity!E6017</f>
        <v>8.333333333333337E-2</v>
      </c>
      <c r="C5981" s="529">
        <f>Electricity!F6017</f>
        <v>0</v>
      </c>
      <c r="D5981" s="529">
        <f>Electricity!I6017</f>
        <v>0</v>
      </c>
      <c r="E5981" s="531" t="str">
        <f t="shared" si="189"/>
        <v>09/06/2024 02:00:00 AM</v>
      </c>
      <c r="F5981" s="530" t="str">
        <f t="shared" si="190"/>
        <v>Sep</v>
      </c>
    </row>
    <row r="5982" spans="1:6" x14ac:dyDescent="0.35">
      <c r="A5982" s="527">
        <f>Electricity!D6018</f>
        <v>45541</v>
      </c>
      <c r="B5982" s="528">
        <f>Electricity!E6018</f>
        <v>0.12500000000000006</v>
      </c>
      <c r="C5982" s="529">
        <f>Electricity!F6018</f>
        <v>0</v>
      </c>
      <c r="D5982" s="529">
        <f>Electricity!I6018</f>
        <v>0</v>
      </c>
      <c r="E5982" s="531" t="str">
        <f t="shared" si="189"/>
        <v>09/06/2024 03:00:00 AM</v>
      </c>
      <c r="F5982" s="530" t="str">
        <f t="shared" si="190"/>
        <v>Sep</v>
      </c>
    </row>
    <row r="5983" spans="1:6" x14ac:dyDescent="0.35">
      <c r="A5983" s="527">
        <f>Electricity!D6019</f>
        <v>45541</v>
      </c>
      <c r="B5983" s="528">
        <f>Electricity!E6019</f>
        <v>0.16666666666666669</v>
      </c>
      <c r="C5983" s="529">
        <f>Electricity!F6019</f>
        <v>0</v>
      </c>
      <c r="D5983" s="529">
        <f>Electricity!I6019</f>
        <v>0</v>
      </c>
      <c r="E5983" s="531" t="str">
        <f t="shared" si="189"/>
        <v>09/06/2024 04:00:00 AM</v>
      </c>
      <c r="F5983" s="530" t="str">
        <f t="shared" si="190"/>
        <v>Sep</v>
      </c>
    </row>
    <row r="5984" spans="1:6" x14ac:dyDescent="0.35">
      <c r="A5984" s="527">
        <f>Electricity!D6020</f>
        <v>45541</v>
      </c>
      <c r="B5984" s="528">
        <f>Electricity!E6020</f>
        <v>0.20833333333333337</v>
      </c>
      <c r="C5984" s="529">
        <f>Electricity!F6020</f>
        <v>0</v>
      </c>
      <c r="D5984" s="529">
        <f>Electricity!I6020</f>
        <v>0</v>
      </c>
      <c r="E5984" s="531" t="str">
        <f t="shared" si="189"/>
        <v>09/06/2024 05:00:00 AM</v>
      </c>
      <c r="F5984" s="530" t="str">
        <f t="shared" si="190"/>
        <v>Sep</v>
      </c>
    </row>
    <row r="5985" spans="1:6" x14ac:dyDescent="0.35">
      <c r="A5985" s="527">
        <f>Electricity!D6021</f>
        <v>45541</v>
      </c>
      <c r="B5985" s="528">
        <f>Electricity!E6021</f>
        <v>0.25</v>
      </c>
      <c r="C5985" s="529">
        <f>Electricity!F6021</f>
        <v>0</v>
      </c>
      <c r="D5985" s="529">
        <f>Electricity!I6021</f>
        <v>0</v>
      </c>
      <c r="E5985" s="531" t="str">
        <f t="shared" si="189"/>
        <v>09/06/2024 06:00:00 AM</v>
      </c>
      <c r="F5985" s="530" t="str">
        <f t="shared" si="190"/>
        <v>Sep</v>
      </c>
    </row>
    <row r="5986" spans="1:6" x14ac:dyDescent="0.35">
      <c r="A5986" s="527">
        <f>Electricity!D6022</f>
        <v>45541</v>
      </c>
      <c r="B5986" s="528">
        <f>Electricity!E6022</f>
        <v>0.29166666666666669</v>
      </c>
      <c r="C5986" s="529">
        <f>Electricity!F6022</f>
        <v>0</v>
      </c>
      <c r="D5986" s="529">
        <f>Electricity!I6022</f>
        <v>0</v>
      </c>
      <c r="E5986" s="531" t="str">
        <f t="shared" si="189"/>
        <v>09/06/2024 07:00:00 AM</v>
      </c>
      <c r="F5986" s="530" t="str">
        <f t="shared" si="190"/>
        <v>Sep</v>
      </c>
    </row>
    <row r="5987" spans="1:6" x14ac:dyDescent="0.35">
      <c r="A5987" s="527">
        <f>Electricity!D6023</f>
        <v>45541</v>
      </c>
      <c r="B5987" s="528">
        <f>Electricity!E6023</f>
        <v>0.33333333333333337</v>
      </c>
      <c r="C5987" s="529">
        <f>Electricity!F6023</f>
        <v>0</v>
      </c>
      <c r="D5987" s="529">
        <f>Electricity!I6023</f>
        <v>0</v>
      </c>
      <c r="E5987" s="531" t="str">
        <f t="shared" si="189"/>
        <v>09/06/2024 08:00:00 AM</v>
      </c>
      <c r="F5987" s="530" t="str">
        <f t="shared" si="190"/>
        <v>Sep</v>
      </c>
    </row>
    <row r="5988" spans="1:6" x14ac:dyDescent="0.35">
      <c r="A5988" s="527">
        <f>Electricity!D6024</f>
        <v>45541</v>
      </c>
      <c r="B5988" s="528">
        <f>Electricity!E6024</f>
        <v>0.375</v>
      </c>
      <c r="C5988" s="529">
        <f>Electricity!F6024</f>
        <v>0</v>
      </c>
      <c r="D5988" s="529">
        <f>Electricity!I6024</f>
        <v>0</v>
      </c>
      <c r="E5988" s="531" t="str">
        <f t="shared" ref="E5988:E6051" si="191">CONCATENATE(TEXT(A5988,"mm/dd/yyyy")," ",TEXT(B5988,"hh:mm:ss AM/PM"))</f>
        <v>09/06/2024 09:00:00 AM</v>
      </c>
      <c r="F5988" s="530" t="str">
        <f t="shared" si="190"/>
        <v>Sep</v>
      </c>
    </row>
    <row r="5989" spans="1:6" x14ac:dyDescent="0.35">
      <c r="A5989" s="527">
        <f>Electricity!D6025</f>
        <v>45541</v>
      </c>
      <c r="B5989" s="528">
        <f>Electricity!E6025</f>
        <v>0.41666666666666669</v>
      </c>
      <c r="C5989" s="529">
        <f>Electricity!F6025</f>
        <v>0</v>
      </c>
      <c r="D5989" s="529">
        <f>Electricity!I6025</f>
        <v>0</v>
      </c>
      <c r="E5989" s="531" t="str">
        <f t="shared" si="191"/>
        <v>09/06/2024 10:00:00 AM</v>
      </c>
      <c r="F5989" s="530" t="str">
        <f t="shared" si="190"/>
        <v>Sep</v>
      </c>
    </row>
    <row r="5990" spans="1:6" x14ac:dyDescent="0.35">
      <c r="A5990" s="527">
        <f>Electricity!D6026</f>
        <v>45541</v>
      </c>
      <c r="B5990" s="528">
        <f>Electricity!E6026</f>
        <v>0.45833333333333337</v>
      </c>
      <c r="C5990" s="529">
        <f>Electricity!F6026</f>
        <v>0</v>
      </c>
      <c r="D5990" s="529">
        <f>Electricity!I6026</f>
        <v>0</v>
      </c>
      <c r="E5990" s="531" t="str">
        <f t="shared" si="191"/>
        <v>09/06/2024 11:00:00 AM</v>
      </c>
      <c r="F5990" s="530" t="str">
        <f t="shared" si="190"/>
        <v>Sep</v>
      </c>
    </row>
    <row r="5991" spans="1:6" x14ac:dyDescent="0.35">
      <c r="A5991" s="527">
        <f>Electricity!D6027</f>
        <v>45541</v>
      </c>
      <c r="B5991" s="528">
        <f>Electricity!E6027</f>
        <v>0.50000000000000011</v>
      </c>
      <c r="C5991" s="529">
        <f>Electricity!F6027</f>
        <v>0</v>
      </c>
      <c r="D5991" s="529">
        <f>Electricity!I6027</f>
        <v>0</v>
      </c>
      <c r="E5991" s="531" t="str">
        <f t="shared" si="191"/>
        <v>09/06/2024 12:00:00 PM</v>
      </c>
      <c r="F5991" s="530" t="str">
        <f t="shared" si="190"/>
        <v>Sep</v>
      </c>
    </row>
    <row r="5992" spans="1:6" x14ac:dyDescent="0.35">
      <c r="A5992" s="527">
        <f>Electricity!D6028</f>
        <v>45541</v>
      </c>
      <c r="B5992" s="528">
        <f>Electricity!E6028</f>
        <v>0.54166666666666674</v>
      </c>
      <c r="C5992" s="529">
        <f>Electricity!F6028</f>
        <v>0</v>
      </c>
      <c r="D5992" s="529">
        <f>Electricity!I6028</f>
        <v>0</v>
      </c>
      <c r="E5992" s="531" t="str">
        <f t="shared" si="191"/>
        <v>09/06/2024 01:00:00 PM</v>
      </c>
      <c r="F5992" s="530" t="str">
        <f t="shared" si="190"/>
        <v>Sep</v>
      </c>
    </row>
    <row r="5993" spans="1:6" x14ac:dyDescent="0.35">
      <c r="A5993" s="527">
        <f>Electricity!D6029</f>
        <v>45541</v>
      </c>
      <c r="B5993" s="528">
        <f>Electricity!E6029</f>
        <v>0.58333333333333337</v>
      </c>
      <c r="C5993" s="529">
        <f>Electricity!F6029</f>
        <v>0</v>
      </c>
      <c r="D5993" s="529">
        <f>Electricity!I6029</f>
        <v>0</v>
      </c>
      <c r="E5993" s="531" t="str">
        <f t="shared" si="191"/>
        <v>09/06/2024 02:00:00 PM</v>
      </c>
      <c r="F5993" s="530" t="str">
        <f t="shared" si="190"/>
        <v>Sep</v>
      </c>
    </row>
    <row r="5994" spans="1:6" x14ac:dyDescent="0.35">
      <c r="A5994" s="527">
        <f>Electricity!D6030</f>
        <v>45541</v>
      </c>
      <c r="B5994" s="528">
        <f>Electricity!E6030</f>
        <v>0.62500000000000011</v>
      </c>
      <c r="C5994" s="529">
        <f>Electricity!F6030</f>
        <v>0</v>
      </c>
      <c r="D5994" s="529">
        <f>Electricity!I6030</f>
        <v>0</v>
      </c>
      <c r="E5994" s="531" t="str">
        <f t="shared" si="191"/>
        <v>09/06/2024 03:00:00 PM</v>
      </c>
      <c r="F5994" s="530" t="str">
        <f t="shared" si="190"/>
        <v>Sep</v>
      </c>
    </row>
    <row r="5995" spans="1:6" x14ac:dyDescent="0.35">
      <c r="A5995" s="527">
        <f>Electricity!D6031</f>
        <v>45541</v>
      </c>
      <c r="B5995" s="528">
        <f>Electricity!E6031</f>
        <v>0.66666666666666674</v>
      </c>
      <c r="C5995" s="529">
        <f>Electricity!F6031</f>
        <v>0</v>
      </c>
      <c r="D5995" s="529">
        <f>Electricity!I6031</f>
        <v>0</v>
      </c>
      <c r="E5995" s="531" t="str">
        <f t="shared" si="191"/>
        <v>09/06/2024 04:00:00 PM</v>
      </c>
      <c r="F5995" s="530" t="str">
        <f t="shared" si="190"/>
        <v>Sep</v>
      </c>
    </row>
    <row r="5996" spans="1:6" x14ac:dyDescent="0.35">
      <c r="A5996" s="527">
        <f>Electricity!D6032</f>
        <v>45541</v>
      </c>
      <c r="B5996" s="528">
        <f>Electricity!E6032</f>
        <v>0.70833333333333337</v>
      </c>
      <c r="C5996" s="529">
        <f>Electricity!F6032</f>
        <v>0</v>
      </c>
      <c r="D5996" s="529">
        <f>Electricity!I6032</f>
        <v>0</v>
      </c>
      <c r="E5996" s="531" t="str">
        <f t="shared" si="191"/>
        <v>09/06/2024 05:00:00 PM</v>
      </c>
      <c r="F5996" s="530" t="str">
        <f t="shared" si="190"/>
        <v>Sep</v>
      </c>
    </row>
    <row r="5997" spans="1:6" x14ac:dyDescent="0.35">
      <c r="A5997" s="527">
        <f>Electricity!D6033</f>
        <v>45541</v>
      </c>
      <c r="B5997" s="528">
        <f>Electricity!E6033</f>
        <v>0.75000000000000011</v>
      </c>
      <c r="C5997" s="529">
        <f>Electricity!F6033</f>
        <v>0</v>
      </c>
      <c r="D5997" s="529">
        <f>Electricity!I6033</f>
        <v>0</v>
      </c>
      <c r="E5997" s="531" t="str">
        <f t="shared" si="191"/>
        <v>09/06/2024 06:00:00 PM</v>
      </c>
      <c r="F5997" s="530" t="str">
        <f t="shared" si="190"/>
        <v>Sep</v>
      </c>
    </row>
    <row r="5998" spans="1:6" x14ac:dyDescent="0.35">
      <c r="A5998" s="527">
        <f>Electricity!D6034</f>
        <v>45541</v>
      </c>
      <c r="B5998" s="528">
        <f>Electricity!E6034</f>
        <v>0.79166666666666674</v>
      </c>
      <c r="C5998" s="529">
        <f>Electricity!F6034</f>
        <v>0</v>
      </c>
      <c r="D5998" s="529">
        <f>Electricity!I6034</f>
        <v>0</v>
      </c>
      <c r="E5998" s="531" t="str">
        <f t="shared" si="191"/>
        <v>09/06/2024 07:00:00 PM</v>
      </c>
      <c r="F5998" s="530" t="str">
        <f t="shared" si="190"/>
        <v>Sep</v>
      </c>
    </row>
    <row r="5999" spans="1:6" x14ac:dyDescent="0.35">
      <c r="A5999" s="527">
        <f>Electricity!D6035</f>
        <v>45541</v>
      </c>
      <c r="B5999" s="528">
        <f>Electricity!E6035</f>
        <v>0.83333333333333337</v>
      </c>
      <c r="C5999" s="529">
        <f>Electricity!F6035</f>
        <v>0</v>
      </c>
      <c r="D5999" s="529">
        <f>Electricity!I6035</f>
        <v>0</v>
      </c>
      <c r="E5999" s="531" t="str">
        <f t="shared" si="191"/>
        <v>09/06/2024 08:00:00 PM</v>
      </c>
      <c r="F5999" s="530" t="str">
        <f t="shared" si="190"/>
        <v>Sep</v>
      </c>
    </row>
    <row r="6000" spans="1:6" x14ac:dyDescent="0.35">
      <c r="A6000" s="527">
        <f>Electricity!D6036</f>
        <v>45541</v>
      </c>
      <c r="B6000" s="528">
        <f>Electricity!E6036</f>
        <v>0.87500000000000011</v>
      </c>
      <c r="C6000" s="529">
        <f>Electricity!F6036</f>
        <v>0</v>
      </c>
      <c r="D6000" s="529">
        <f>Electricity!I6036</f>
        <v>0</v>
      </c>
      <c r="E6000" s="531" t="str">
        <f t="shared" si="191"/>
        <v>09/06/2024 09:00:00 PM</v>
      </c>
      <c r="F6000" s="530" t="str">
        <f t="shared" si="190"/>
        <v>Sep</v>
      </c>
    </row>
    <row r="6001" spans="1:6" x14ac:dyDescent="0.35">
      <c r="A6001" s="527">
        <f>Electricity!D6037</f>
        <v>45541</v>
      </c>
      <c r="B6001" s="528">
        <f>Electricity!E6037</f>
        <v>0.91666666666666674</v>
      </c>
      <c r="C6001" s="529">
        <f>Electricity!F6037</f>
        <v>0</v>
      </c>
      <c r="D6001" s="529">
        <f>Electricity!I6037</f>
        <v>0</v>
      </c>
      <c r="E6001" s="531" t="str">
        <f t="shared" si="191"/>
        <v>09/06/2024 10:00:00 PM</v>
      </c>
      <c r="F6001" s="530" t="str">
        <f t="shared" si="190"/>
        <v>Sep</v>
      </c>
    </row>
    <row r="6002" spans="1:6" x14ac:dyDescent="0.35">
      <c r="A6002" s="527">
        <f>Electricity!D6038</f>
        <v>45541</v>
      </c>
      <c r="B6002" s="528">
        <f>Electricity!E6038</f>
        <v>0.95833333333333337</v>
      </c>
      <c r="C6002" s="529">
        <f>Electricity!F6038</f>
        <v>0</v>
      </c>
      <c r="D6002" s="529">
        <f>Electricity!I6038</f>
        <v>0</v>
      </c>
      <c r="E6002" s="531" t="str">
        <f t="shared" si="191"/>
        <v>09/06/2024 11:00:00 PM</v>
      </c>
      <c r="F6002" s="530" t="str">
        <f t="shared" si="190"/>
        <v>Sep</v>
      </c>
    </row>
    <row r="6003" spans="1:6" x14ac:dyDescent="0.35">
      <c r="A6003" s="527">
        <f>Electricity!D6039</f>
        <v>45542</v>
      </c>
      <c r="B6003" s="528">
        <f>Electricity!E6039</f>
        <v>3.1225022567582528E-17</v>
      </c>
      <c r="C6003" s="529">
        <f>Electricity!F6039</f>
        <v>0</v>
      </c>
      <c r="D6003" s="529">
        <f>Electricity!I6039</f>
        <v>0</v>
      </c>
      <c r="E6003" s="531" t="str">
        <f t="shared" si="191"/>
        <v>09/07/2024 12:00:00 AM</v>
      </c>
      <c r="F6003" s="530" t="str">
        <f t="shared" si="190"/>
        <v>Sep</v>
      </c>
    </row>
    <row r="6004" spans="1:6" x14ac:dyDescent="0.35">
      <c r="A6004" s="527">
        <f>Electricity!D6040</f>
        <v>45542</v>
      </c>
      <c r="B6004" s="528">
        <f>Electricity!E6040</f>
        <v>4.1666666666666699E-2</v>
      </c>
      <c r="C6004" s="529">
        <f>Electricity!F6040</f>
        <v>0</v>
      </c>
      <c r="D6004" s="529">
        <f>Electricity!I6040</f>
        <v>0</v>
      </c>
      <c r="E6004" s="531" t="str">
        <f t="shared" si="191"/>
        <v>09/07/2024 01:00:00 AM</v>
      </c>
      <c r="F6004" s="530" t="str">
        <f t="shared" si="190"/>
        <v>Sep</v>
      </c>
    </row>
    <row r="6005" spans="1:6" x14ac:dyDescent="0.35">
      <c r="A6005" s="527">
        <f>Electricity!D6041</f>
        <v>45542</v>
      </c>
      <c r="B6005" s="528">
        <f>Electricity!E6041</f>
        <v>8.333333333333337E-2</v>
      </c>
      <c r="C6005" s="529">
        <f>Electricity!F6041</f>
        <v>0</v>
      </c>
      <c r="D6005" s="529">
        <f>Electricity!I6041</f>
        <v>0</v>
      </c>
      <c r="E6005" s="531" t="str">
        <f t="shared" si="191"/>
        <v>09/07/2024 02:00:00 AM</v>
      </c>
      <c r="F6005" s="530" t="str">
        <f t="shared" si="190"/>
        <v>Sep</v>
      </c>
    </row>
    <row r="6006" spans="1:6" x14ac:dyDescent="0.35">
      <c r="A6006" s="527">
        <f>Electricity!D6042</f>
        <v>45542</v>
      </c>
      <c r="B6006" s="528">
        <f>Electricity!E6042</f>
        <v>0.12500000000000006</v>
      </c>
      <c r="C6006" s="529">
        <f>Electricity!F6042</f>
        <v>0</v>
      </c>
      <c r="D6006" s="529">
        <f>Electricity!I6042</f>
        <v>0</v>
      </c>
      <c r="E6006" s="531" t="str">
        <f t="shared" si="191"/>
        <v>09/07/2024 03:00:00 AM</v>
      </c>
      <c r="F6006" s="530" t="str">
        <f t="shared" si="190"/>
        <v>Sep</v>
      </c>
    </row>
    <row r="6007" spans="1:6" x14ac:dyDescent="0.35">
      <c r="A6007" s="527">
        <f>Electricity!D6043</f>
        <v>45542</v>
      </c>
      <c r="B6007" s="528">
        <f>Electricity!E6043</f>
        <v>0.16666666666666669</v>
      </c>
      <c r="C6007" s="529">
        <f>Electricity!F6043</f>
        <v>0</v>
      </c>
      <c r="D6007" s="529">
        <f>Electricity!I6043</f>
        <v>0</v>
      </c>
      <c r="E6007" s="531" t="str">
        <f t="shared" si="191"/>
        <v>09/07/2024 04:00:00 AM</v>
      </c>
      <c r="F6007" s="530" t="str">
        <f t="shared" si="190"/>
        <v>Sep</v>
      </c>
    </row>
    <row r="6008" spans="1:6" x14ac:dyDescent="0.35">
      <c r="A6008" s="527">
        <f>Electricity!D6044</f>
        <v>45542</v>
      </c>
      <c r="B6008" s="528">
        <f>Electricity!E6044</f>
        <v>0.20833333333333337</v>
      </c>
      <c r="C6008" s="529">
        <f>Electricity!F6044</f>
        <v>0</v>
      </c>
      <c r="D6008" s="529">
        <f>Electricity!I6044</f>
        <v>0</v>
      </c>
      <c r="E6008" s="531" t="str">
        <f t="shared" si="191"/>
        <v>09/07/2024 05:00:00 AM</v>
      </c>
      <c r="F6008" s="530" t="str">
        <f t="shared" si="190"/>
        <v>Sep</v>
      </c>
    </row>
    <row r="6009" spans="1:6" x14ac:dyDescent="0.35">
      <c r="A6009" s="527">
        <f>Electricity!D6045</f>
        <v>45542</v>
      </c>
      <c r="B6009" s="528">
        <f>Electricity!E6045</f>
        <v>0.25</v>
      </c>
      <c r="C6009" s="529">
        <f>Electricity!F6045</f>
        <v>0</v>
      </c>
      <c r="D6009" s="529">
        <f>Electricity!I6045</f>
        <v>0</v>
      </c>
      <c r="E6009" s="531" t="str">
        <f t="shared" si="191"/>
        <v>09/07/2024 06:00:00 AM</v>
      </c>
      <c r="F6009" s="530" t="str">
        <f t="shared" si="190"/>
        <v>Sep</v>
      </c>
    </row>
    <row r="6010" spans="1:6" x14ac:dyDescent="0.35">
      <c r="A6010" s="527">
        <f>Electricity!D6046</f>
        <v>45542</v>
      </c>
      <c r="B6010" s="528">
        <f>Electricity!E6046</f>
        <v>0.29166666666666669</v>
      </c>
      <c r="C6010" s="529">
        <f>Electricity!F6046</f>
        <v>0</v>
      </c>
      <c r="D6010" s="529">
        <f>Electricity!I6046</f>
        <v>0</v>
      </c>
      <c r="E6010" s="531" t="str">
        <f t="shared" si="191"/>
        <v>09/07/2024 07:00:00 AM</v>
      </c>
      <c r="F6010" s="530" t="str">
        <f t="shared" si="190"/>
        <v>Sep</v>
      </c>
    </row>
    <row r="6011" spans="1:6" x14ac:dyDescent="0.35">
      <c r="A6011" s="527">
        <f>Electricity!D6047</f>
        <v>45542</v>
      </c>
      <c r="B6011" s="528">
        <f>Electricity!E6047</f>
        <v>0.33333333333333337</v>
      </c>
      <c r="C6011" s="529">
        <f>Electricity!F6047</f>
        <v>0</v>
      </c>
      <c r="D6011" s="529">
        <f>Electricity!I6047</f>
        <v>0</v>
      </c>
      <c r="E6011" s="531" t="str">
        <f t="shared" si="191"/>
        <v>09/07/2024 08:00:00 AM</v>
      </c>
      <c r="F6011" s="530" t="str">
        <f t="shared" si="190"/>
        <v>Sep</v>
      </c>
    </row>
    <row r="6012" spans="1:6" x14ac:dyDescent="0.35">
      <c r="A6012" s="527">
        <f>Electricity!D6048</f>
        <v>45542</v>
      </c>
      <c r="B6012" s="528">
        <f>Electricity!E6048</f>
        <v>0.375</v>
      </c>
      <c r="C6012" s="529">
        <f>Electricity!F6048</f>
        <v>0</v>
      </c>
      <c r="D6012" s="529">
        <f>Electricity!I6048</f>
        <v>0</v>
      </c>
      <c r="E6012" s="531" t="str">
        <f t="shared" si="191"/>
        <v>09/07/2024 09:00:00 AM</v>
      </c>
      <c r="F6012" s="530" t="str">
        <f t="shared" si="190"/>
        <v>Sep</v>
      </c>
    </row>
    <row r="6013" spans="1:6" x14ac:dyDescent="0.35">
      <c r="A6013" s="527">
        <f>Electricity!D6049</f>
        <v>45542</v>
      </c>
      <c r="B6013" s="528">
        <f>Electricity!E6049</f>
        <v>0.41666666666666669</v>
      </c>
      <c r="C6013" s="529">
        <f>Electricity!F6049</f>
        <v>0</v>
      </c>
      <c r="D6013" s="529">
        <f>Electricity!I6049</f>
        <v>0</v>
      </c>
      <c r="E6013" s="531" t="str">
        <f t="shared" si="191"/>
        <v>09/07/2024 10:00:00 AM</v>
      </c>
      <c r="F6013" s="530" t="str">
        <f t="shared" si="190"/>
        <v>Sep</v>
      </c>
    </row>
    <row r="6014" spans="1:6" x14ac:dyDescent="0.35">
      <c r="A6014" s="527">
        <f>Electricity!D6050</f>
        <v>45542</v>
      </c>
      <c r="B6014" s="528">
        <f>Electricity!E6050</f>
        <v>0.45833333333333337</v>
      </c>
      <c r="C6014" s="529">
        <f>Electricity!F6050</f>
        <v>0</v>
      </c>
      <c r="D6014" s="529">
        <f>Electricity!I6050</f>
        <v>0</v>
      </c>
      <c r="E6014" s="531" t="str">
        <f t="shared" si="191"/>
        <v>09/07/2024 11:00:00 AM</v>
      </c>
      <c r="F6014" s="530" t="str">
        <f t="shared" si="190"/>
        <v>Sep</v>
      </c>
    </row>
    <row r="6015" spans="1:6" x14ac:dyDescent="0.35">
      <c r="A6015" s="527">
        <f>Electricity!D6051</f>
        <v>45542</v>
      </c>
      <c r="B6015" s="528">
        <f>Electricity!E6051</f>
        <v>0.50000000000000011</v>
      </c>
      <c r="C6015" s="529">
        <f>Electricity!F6051</f>
        <v>0</v>
      </c>
      <c r="D6015" s="529">
        <f>Electricity!I6051</f>
        <v>0</v>
      </c>
      <c r="E6015" s="531" t="str">
        <f t="shared" si="191"/>
        <v>09/07/2024 12:00:00 PM</v>
      </c>
      <c r="F6015" s="530" t="str">
        <f t="shared" si="190"/>
        <v>Sep</v>
      </c>
    </row>
    <row r="6016" spans="1:6" x14ac:dyDescent="0.35">
      <c r="A6016" s="527">
        <f>Electricity!D6052</f>
        <v>45542</v>
      </c>
      <c r="B6016" s="528">
        <f>Electricity!E6052</f>
        <v>0.54166666666666674</v>
      </c>
      <c r="C6016" s="529">
        <f>Electricity!F6052</f>
        <v>0</v>
      </c>
      <c r="D6016" s="529">
        <f>Electricity!I6052</f>
        <v>0</v>
      </c>
      <c r="E6016" s="531" t="str">
        <f t="shared" si="191"/>
        <v>09/07/2024 01:00:00 PM</v>
      </c>
      <c r="F6016" s="530" t="str">
        <f t="shared" si="190"/>
        <v>Sep</v>
      </c>
    </row>
    <row r="6017" spans="1:6" x14ac:dyDescent="0.35">
      <c r="A6017" s="527">
        <f>Electricity!D6053</f>
        <v>45542</v>
      </c>
      <c r="B6017" s="528">
        <f>Electricity!E6053</f>
        <v>0.58333333333333337</v>
      </c>
      <c r="C6017" s="529">
        <f>Electricity!F6053</f>
        <v>0</v>
      </c>
      <c r="D6017" s="529">
        <f>Electricity!I6053</f>
        <v>0</v>
      </c>
      <c r="E6017" s="531" t="str">
        <f t="shared" si="191"/>
        <v>09/07/2024 02:00:00 PM</v>
      </c>
      <c r="F6017" s="530" t="str">
        <f t="shared" si="190"/>
        <v>Sep</v>
      </c>
    </row>
    <row r="6018" spans="1:6" x14ac:dyDescent="0.35">
      <c r="A6018" s="527">
        <f>Electricity!D6054</f>
        <v>45542</v>
      </c>
      <c r="B6018" s="528">
        <f>Electricity!E6054</f>
        <v>0.62500000000000011</v>
      </c>
      <c r="C6018" s="529">
        <f>Electricity!F6054</f>
        <v>0</v>
      </c>
      <c r="D6018" s="529">
        <f>Electricity!I6054</f>
        <v>0</v>
      </c>
      <c r="E6018" s="531" t="str">
        <f t="shared" si="191"/>
        <v>09/07/2024 03:00:00 PM</v>
      </c>
      <c r="F6018" s="530" t="str">
        <f t="shared" si="190"/>
        <v>Sep</v>
      </c>
    </row>
    <row r="6019" spans="1:6" x14ac:dyDescent="0.35">
      <c r="A6019" s="527">
        <f>Electricity!D6055</f>
        <v>45542</v>
      </c>
      <c r="B6019" s="528">
        <f>Electricity!E6055</f>
        <v>0.66666666666666674</v>
      </c>
      <c r="C6019" s="529">
        <f>Electricity!F6055</f>
        <v>0</v>
      </c>
      <c r="D6019" s="529">
        <f>Electricity!I6055</f>
        <v>0</v>
      </c>
      <c r="E6019" s="531" t="str">
        <f t="shared" si="191"/>
        <v>09/07/2024 04:00:00 PM</v>
      </c>
      <c r="F6019" s="530" t="str">
        <f t="shared" ref="F6019:F6082" si="192">TEXT(A6019,"mmm")</f>
        <v>Sep</v>
      </c>
    </row>
    <row r="6020" spans="1:6" x14ac:dyDescent="0.35">
      <c r="A6020" s="527">
        <f>Electricity!D6056</f>
        <v>45542</v>
      </c>
      <c r="B6020" s="528">
        <f>Electricity!E6056</f>
        <v>0.70833333333333337</v>
      </c>
      <c r="C6020" s="529">
        <f>Electricity!F6056</f>
        <v>0</v>
      </c>
      <c r="D6020" s="529">
        <f>Electricity!I6056</f>
        <v>0</v>
      </c>
      <c r="E6020" s="531" t="str">
        <f t="shared" si="191"/>
        <v>09/07/2024 05:00:00 PM</v>
      </c>
      <c r="F6020" s="530" t="str">
        <f t="shared" si="192"/>
        <v>Sep</v>
      </c>
    </row>
    <row r="6021" spans="1:6" x14ac:dyDescent="0.35">
      <c r="A6021" s="527">
        <f>Electricity!D6057</f>
        <v>45542</v>
      </c>
      <c r="B6021" s="528">
        <f>Electricity!E6057</f>
        <v>0.75000000000000011</v>
      </c>
      <c r="C6021" s="529">
        <f>Electricity!F6057</f>
        <v>0</v>
      </c>
      <c r="D6021" s="529">
        <f>Electricity!I6057</f>
        <v>0</v>
      </c>
      <c r="E6021" s="531" t="str">
        <f t="shared" si="191"/>
        <v>09/07/2024 06:00:00 PM</v>
      </c>
      <c r="F6021" s="530" t="str">
        <f t="shared" si="192"/>
        <v>Sep</v>
      </c>
    </row>
    <row r="6022" spans="1:6" x14ac:dyDescent="0.35">
      <c r="A6022" s="527">
        <f>Electricity!D6058</f>
        <v>45542</v>
      </c>
      <c r="B6022" s="528">
        <f>Electricity!E6058</f>
        <v>0.79166666666666674</v>
      </c>
      <c r="C6022" s="529">
        <f>Electricity!F6058</f>
        <v>0</v>
      </c>
      <c r="D6022" s="529">
        <f>Electricity!I6058</f>
        <v>0</v>
      </c>
      <c r="E6022" s="531" t="str">
        <f t="shared" si="191"/>
        <v>09/07/2024 07:00:00 PM</v>
      </c>
      <c r="F6022" s="530" t="str">
        <f t="shared" si="192"/>
        <v>Sep</v>
      </c>
    </row>
    <row r="6023" spans="1:6" x14ac:dyDescent="0.35">
      <c r="A6023" s="527">
        <f>Electricity!D6059</f>
        <v>45542</v>
      </c>
      <c r="B6023" s="528">
        <f>Electricity!E6059</f>
        <v>0.83333333333333337</v>
      </c>
      <c r="C6023" s="529">
        <f>Electricity!F6059</f>
        <v>0</v>
      </c>
      <c r="D6023" s="529">
        <f>Electricity!I6059</f>
        <v>0</v>
      </c>
      <c r="E6023" s="531" t="str">
        <f t="shared" si="191"/>
        <v>09/07/2024 08:00:00 PM</v>
      </c>
      <c r="F6023" s="530" t="str">
        <f t="shared" si="192"/>
        <v>Sep</v>
      </c>
    </row>
    <row r="6024" spans="1:6" x14ac:dyDescent="0.35">
      <c r="A6024" s="527">
        <f>Electricity!D6060</f>
        <v>45542</v>
      </c>
      <c r="B6024" s="528">
        <f>Electricity!E6060</f>
        <v>0.87500000000000011</v>
      </c>
      <c r="C6024" s="529">
        <f>Electricity!F6060</f>
        <v>0</v>
      </c>
      <c r="D6024" s="529">
        <f>Electricity!I6060</f>
        <v>0</v>
      </c>
      <c r="E6024" s="531" t="str">
        <f t="shared" si="191"/>
        <v>09/07/2024 09:00:00 PM</v>
      </c>
      <c r="F6024" s="530" t="str">
        <f t="shared" si="192"/>
        <v>Sep</v>
      </c>
    </row>
    <row r="6025" spans="1:6" x14ac:dyDescent="0.35">
      <c r="A6025" s="527">
        <f>Electricity!D6061</f>
        <v>45542</v>
      </c>
      <c r="B6025" s="528">
        <f>Electricity!E6061</f>
        <v>0.91666666666666674</v>
      </c>
      <c r="C6025" s="529">
        <f>Electricity!F6061</f>
        <v>0</v>
      </c>
      <c r="D6025" s="529">
        <f>Electricity!I6061</f>
        <v>0</v>
      </c>
      <c r="E6025" s="531" t="str">
        <f t="shared" si="191"/>
        <v>09/07/2024 10:00:00 PM</v>
      </c>
      <c r="F6025" s="530" t="str">
        <f t="shared" si="192"/>
        <v>Sep</v>
      </c>
    </row>
    <row r="6026" spans="1:6" x14ac:dyDescent="0.35">
      <c r="A6026" s="527">
        <f>Electricity!D6062</f>
        <v>45542</v>
      </c>
      <c r="B6026" s="528">
        <f>Electricity!E6062</f>
        <v>0.95833333333333337</v>
      </c>
      <c r="C6026" s="529">
        <f>Electricity!F6062</f>
        <v>0</v>
      </c>
      <c r="D6026" s="529">
        <f>Electricity!I6062</f>
        <v>0</v>
      </c>
      <c r="E6026" s="531" t="str">
        <f t="shared" si="191"/>
        <v>09/07/2024 11:00:00 PM</v>
      </c>
      <c r="F6026" s="530" t="str">
        <f t="shared" si="192"/>
        <v>Sep</v>
      </c>
    </row>
    <row r="6027" spans="1:6" x14ac:dyDescent="0.35">
      <c r="A6027" s="527">
        <f>Electricity!D6063</f>
        <v>45543</v>
      </c>
      <c r="B6027" s="528">
        <f>Electricity!E6063</f>
        <v>3.1225022567582528E-17</v>
      </c>
      <c r="C6027" s="529">
        <f>Electricity!F6063</f>
        <v>0</v>
      </c>
      <c r="D6027" s="529">
        <f>Electricity!I6063</f>
        <v>0</v>
      </c>
      <c r="E6027" s="531" t="str">
        <f t="shared" si="191"/>
        <v>09/08/2024 12:00:00 AM</v>
      </c>
      <c r="F6027" s="530" t="str">
        <f t="shared" si="192"/>
        <v>Sep</v>
      </c>
    </row>
    <row r="6028" spans="1:6" x14ac:dyDescent="0.35">
      <c r="A6028" s="527">
        <f>Electricity!D6064</f>
        <v>45543</v>
      </c>
      <c r="B6028" s="528">
        <f>Electricity!E6064</f>
        <v>4.1666666666666699E-2</v>
      </c>
      <c r="C6028" s="529">
        <f>Electricity!F6064</f>
        <v>0</v>
      </c>
      <c r="D6028" s="529">
        <f>Electricity!I6064</f>
        <v>0</v>
      </c>
      <c r="E6028" s="531" t="str">
        <f t="shared" si="191"/>
        <v>09/08/2024 01:00:00 AM</v>
      </c>
      <c r="F6028" s="530" t="str">
        <f t="shared" si="192"/>
        <v>Sep</v>
      </c>
    </row>
    <row r="6029" spans="1:6" x14ac:dyDescent="0.35">
      <c r="A6029" s="527">
        <f>Electricity!D6065</f>
        <v>45543</v>
      </c>
      <c r="B6029" s="528">
        <f>Electricity!E6065</f>
        <v>8.333333333333337E-2</v>
      </c>
      <c r="C6029" s="529">
        <f>Electricity!F6065</f>
        <v>0</v>
      </c>
      <c r="D6029" s="529">
        <f>Electricity!I6065</f>
        <v>0</v>
      </c>
      <c r="E6029" s="531" t="str">
        <f t="shared" si="191"/>
        <v>09/08/2024 02:00:00 AM</v>
      </c>
      <c r="F6029" s="530" t="str">
        <f t="shared" si="192"/>
        <v>Sep</v>
      </c>
    </row>
    <row r="6030" spans="1:6" x14ac:dyDescent="0.35">
      <c r="A6030" s="527">
        <f>Electricity!D6066</f>
        <v>45543</v>
      </c>
      <c r="B6030" s="528">
        <f>Electricity!E6066</f>
        <v>0.12500000000000006</v>
      </c>
      <c r="C6030" s="529">
        <f>Electricity!F6066</f>
        <v>0</v>
      </c>
      <c r="D6030" s="529">
        <f>Electricity!I6066</f>
        <v>0</v>
      </c>
      <c r="E6030" s="531" t="str">
        <f t="shared" si="191"/>
        <v>09/08/2024 03:00:00 AM</v>
      </c>
      <c r="F6030" s="530" t="str">
        <f t="shared" si="192"/>
        <v>Sep</v>
      </c>
    </row>
    <row r="6031" spans="1:6" x14ac:dyDescent="0.35">
      <c r="A6031" s="527">
        <f>Electricity!D6067</f>
        <v>45543</v>
      </c>
      <c r="B6031" s="528">
        <f>Electricity!E6067</f>
        <v>0.16666666666666669</v>
      </c>
      <c r="C6031" s="529">
        <f>Electricity!F6067</f>
        <v>0</v>
      </c>
      <c r="D6031" s="529">
        <f>Electricity!I6067</f>
        <v>0</v>
      </c>
      <c r="E6031" s="531" t="str">
        <f t="shared" si="191"/>
        <v>09/08/2024 04:00:00 AM</v>
      </c>
      <c r="F6031" s="530" t="str">
        <f t="shared" si="192"/>
        <v>Sep</v>
      </c>
    </row>
    <row r="6032" spans="1:6" x14ac:dyDescent="0.35">
      <c r="A6032" s="527">
        <f>Electricity!D6068</f>
        <v>45543</v>
      </c>
      <c r="B6032" s="528">
        <f>Electricity!E6068</f>
        <v>0.20833333333333337</v>
      </c>
      <c r="C6032" s="529">
        <f>Electricity!F6068</f>
        <v>0</v>
      </c>
      <c r="D6032" s="529">
        <f>Electricity!I6068</f>
        <v>0</v>
      </c>
      <c r="E6032" s="531" t="str">
        <f t="shared" si="191"/>
        <v>09/08/2024 05:00:00 AM</v>
      </c>
      <c r="F6032" s="530" t="str">
        <f t="shared" si="192"/>
        <v>Sep</v>
      </c>
    </row>
    <row r="6033" spans="1:6" x14ac:dyDescent="0.35">
      <c r="A6033" s="527">
        <f>Electricity!D6069</f>
        <v>45543</v>
      </c>
      <c r="B6033" s="528">
        <f>Electricity!E6069</f>
        <v>0.25</v>
      </c>
      <c r="C6033" s="529">
        <f>Electricity!F6069</f>
        <v>0</v>
      </c>
      <c r="D6033" s="529">
        <f>Electricity!I6069</f>
        <v>0</v>
      </c>
      <c r="E6033" s="531" t="str">
        <f t="shared" si="191"/>
        <v>09/08/2024 06:00:00 AM</v>
      </c>
      <c r="F6033" s="530" t="str">
        <f t="shared" si="192"/>
        <v>Sep</v>
      </c>
    </row>
    <row r="6034" spans="1:6" x14ac:dyDescent="0.35">
      <c r="A6034" s="527">
        <f>Electricity!D6070</f>
        <v>45543</v>
      </c>
      <c r="B6034" s="528">
        <f>Electricity!E6070</f>
        <v>0.29166666666666669</v>
      </c>
      <c r="C6034" s="529">
        <f>Electricity!F6070</f>
        <v>0</v>
      </c>
      <c r="D6034" s="529">
        <f>Electricity!I6070</f>
        <v>0</v>
      </c>
      <c r="E6034" s="531" t="str">
        <f t="shared" si="191"/>
        <v>09/08/2024 07:00:00 AM</v>
      </c>
      <c r="F6034" s="530" t="str">
        <f t="shared" si="192"/>
        <v>Sep</v>
      </c>
    </row>
    <row r="6035" spans="1:6" x14ac:dyDescent="0.35">
      <c r="A6035" s="527">
        <f>Electricity!D6071</f>
        <v>45543</v>
      </c>
      <c r="B6035" s="528">
        <f>Electricity!E6071</f>
        <v>0.33333333333333337</v>
      </c>
      <c r="C6035" s="529">
        <f>Electricity!F6071</f>
        <v>0</v>
      </c>
      <c r="D6035" s="529">
        <f>Electricity!I6071</f>
        <v>0</v>
      </c>
      <c r="E6035" s="531" t="str">
        <f t="shared" si="191"/>
        <v>09/08/2024 08:00:00 AM</v>
      </c>
      <c r="F6035" s="530" t="str">
        <f t="shared" si="192"/>
        <v>Sep</v>
      </c>
    </row>
    <row r="6036" spans="1:6" x14ac:dyDescent="0.35">
      <c r="A6036" s="527">
        <f>Electricity!D6072</f>
        <v>45543</v>
      </c>
      <c r="B6036" s="528">
        <f>Electricity!E6072</f>
        <v>0.375</v>
      </c>
      <c r="C6036" s="529">
        <f>Electricity!F6072</f>
        <v>0</v>
      </c>
      <c r="D6036" s="529">
        <f>Electricity!I6072</f>
        <v>0</v>
      </c>
      <c r="E6036" s="531" t="str">
        <f t="shared" si="191"/>
        <v>09/08/2024 09:00:00 AM</v>
      </c>
      <c r="F6036" s="530" t="str">
        <f t="shared" si="192"/>
        <v>Sep</v>
      </c>
    </row>
    <row r="6037" spans="1:6" x14ac:dyDescent="0.35">
      <c r="A6037" s="527">
        <f>Electricity!D6073</f>
        <v>45543</v>
      </c>
      <c r="B6037" s="528">
        <f>Electricity!E6073</f>
        <v>0.41666666666666669</v>
      </c>
      <c r="C6037" s="529">
        <f>Electricity!F6073</f>
        <v>0</v>
      </c>
      <c r="D6037" s="529">
        <f>Electricity!I6073</f>
        <v>0</v>
      </c>
      <c r="E6037" s="531" t="str">
        <f t="shared" si="191"/>
        <v>09/08/2024 10:00:00 AM</v>
      </c>
      <c r="F6037" s="530" t="str">
        <f t="shared" si="192"/>
        <v>Sep</v>
      </c>
    </row>
    <row r="6038" spans="1:6" x14ac:dyDescent="0.35">
      <c r="A6038" s="527">
        <f>Electricity!D6074</f>
        <v>45543</v>
      </c>
      <c r="B6038" s="528">
        <f>Electricity!E6074</f>
        <v>0.45833333333333337</v>
      </c>
      <c r="C6038" s="529">
        <f>Electricity!F6074</f>
        <v>0</v>
      </c>
      <c r="D6038" s="529">
        <f>Electricity!I6074</f>
        <v>0</v>
      </c>
      <c r="E6038" s="531" t="str">
        <f t="shared" si="191"/>
        <v>09/08/2024 11:00:00 AM</v>
      </c>
      <c r="F6038" s="530" t="str">
        <f t="shared" si="192"/>
        <v>Sep</v>
      </c>
    </row>
    <row r="6039" spans="1:6" x14ac:dyDescent="0.35">
      <c r="A6039" s="527">
        <f>Electricity!D6075</f>
        <v>45543</v>
      </c>
      <c r="B6039" s="528">
        <f>Electricity!E6075</f>
        <v>0.50000000000000011</v>
      </c>
      <c r="C6039" s="529">
        <f>Electricity!F6075</f>
        <v>0</v>
      </c>
      <c r="D6039" s="529">
        <f>Electricity!I6075</f>
        <v>0</v>
      </c>
      <c r="E6039" s="531" t="str">
        <f t="shared" si="191"/>
        <v>09/08/2024 12:00:00 PM</v>
      </c>
      <c r="F6039" s="530" t="str">
        <f t="shared" si="192"/>
        <v>Sep</v>
      </c>
    </row>
    <row r="6040" spans="1:6" x14ac:dyDescent="0.35">
      <c r="A6040" s="527">
        <f>Electricity!D6076</f>
        <v>45543</v>
      </c>
      <c r="B6040" s="528">
        <f>Electricity!E6076</f>
        <v>0.54166666666666674</v>
      </c>
      <c r="C6040" s="529">
        <f>Electricity!F6076</f>
        <v>0</v>
      </c>
      <c r="D6040" s="529">
        <f>Electricity!I6076</f>
        <v>0</v>
      </c>
      <c r="E6040" s="531" t="str">
        <f t="shared" si="191"/>
        <v>09/08/2024 01:00:00 PM</v>
      </c>
      <c r="F6040" s="530" t="str">
        <f t="shared" si="192"/>
        <v>Sep</v>
      </c>
    </row>
    <row r="6041" spans="1:6" x14ac:dyDescent="0.35">
      <c r="A6041" s="527">
        <f>Electricity!D6077</f>
        <v>45543</v>
      </c>
      <c r="B6041" s="528">
        <f>Electricity!E6077</f>
        <v>0.58333333333333337</v>
      </c>
      <c r="C6041" s="529">
        <f>Electricity!F6077</f>
        <v>0</v>
      </c>
      <c r="D6041" s="529">
        <f>Electricity!I6077</f>
        <v>0</v>
      </c>
      <c r="E6041" s="531" t="str">
        <f t="shared" si="191"/>
        <v>09/08/2024 02:00:00 PM</v>
      </c>
      <c r="F6041" s="530" t="str">
        <f t="shared" si="192"/>
        <v>Sep</v>
      </c>
    </row>
    <row r="6042" spans="1:6" x14ac:dyDescent="0.35">
      <c r="A6042" s="527">
        <f>Electricity!D6078</f>
        <v>45543</v>
      </c>
      <c r="B6042" s="528">
        <f>Electricity!E6078</f>
        <v>0.62500000000000011</v>
      </c>
      <c r="C6042" s="529">
        <f>Electricity!F6078</f>
        <v>0</v>
      </c>
      <c r="D6042" s="529">
        <f>Electricity!I6078</f>
        <v>0</v>
      </c>
      <c r="E6042" s="531" t="str">
        <f t="shared" si="191"/>
        <v>09/08/2024 03:00:00 PM</v>
      </c>
      <c r="F6042" s="530" t="str">
        <f t="shared" si="192"/>
        <v>Sep</v>
      </c>
    </row>
    <row r="6043" spans="1:6" x14ac:dyDescent="0.35">
      <c r="A6043" s="527">
        <f>Electricity!D6079</f>
        <v>45543</v>
      </c>
      <c r="B6043" s="528">
        <f>Electricity!E6079</f>
        <v>0.66666666666666674</v>
      </c>
      <c r="C6043" s="529">
        <f>Electricity!F6079</f>
        <v>0</v>
      </c>
      <c r="D6043" s="529">
        <f>Electricity!I6079</f>
        <v>0</v>
      </c>
      <c r="E6043" s="531" t="str">
        <f t="shared" si="191"/>
        <v>09/08/2024 04:00:00 PM</v>
      </c>
      <c r="F6043" s="530" t="str">
        <f t="shared" si="192"/>
        <v>Sep</v>
      </c>
    </row>
    <row r="6044" spans="1:6" x14ac:dyDescent="0.35">
      <c r="A6044" s="527">
        <f>Electricity!D6080</f>
        <v>45543</v>
      </c>
      <c r="B6044" s="528">
        <f>Electricity!E6080</f>
        <v>0.70833333333333337</v>
      </c>
      <c r="C6044" s="529">
        <f>Electricity!F6080</f>
        <v>0</v>
      </c>
      <c r="D6044" s="529">
        <f>Electricity!I6080</f>
        <v>0</v>
      </c>
      <c r="E6044" s="531" t="str">
        <f t="shared" si="191"/>
        <v>09/08/2024 05:00:00 PM</v>
      </c>
      <c r="F6044" s="530" t="str">
        <f t="shared" si="192"/>
        <v>Sep</v>
      </c>
    </row>
    <row r="6045" spans="1:6" x14ac:dyDescent="0.35">
      <c r="A6045" s="527">
        <f>Electricity!D6081</f>
        <v>45543</v>
      </c>
      <c r="B6045" s="528">
        <f>Electricity!E6081</f>
        <v>0.75000000000000011</v>
      </c>
      <c r="C6045" s="529">
        <f>Electricity!F6081</f>
        <v>0</v>
      </c>
      <c r="D6045" s="529">
        <f>Electricity!I6081</f>
        <v>0</v>
      </c>
      <c r="E6045" s="531" t="str">
        <f t="shared" si="191"/>
        <v>09/08/2024 06:00:00 PM</v>
      </c>
      <c r="F6045" s="530" t="str">
        <f t="shared" si="192"/>
        <v>Sep</v>
      </c>
    </row>
    <row r="6046" spans="1:6" x14ac:dyDescent="0.35">
      <c r="A6046" s="527">
        <f>Electricity!D6082</f>
        <v>45543</v>
      </c>
      <c r="B6046" s="528">
        <f>Electricity!E6082</f>
        <v>0.79166666666666674</v>
      </c>
      <c r="C6046" s="529">
        <f>Electricity!F6082</f>
        <v>0</v>
      </c>
      <c r="D6046" s="529">
        <f>Electricity!I6082</f>
        <v>0</v>
      </c>
      <c r="E6046" s="531" t="str">
        <f t="shared" si="191"/>
        <v>09/08/2024 07:00:00 PM</v>
      </c>
      <c r="F6046" s="530" t="str">
        <f t="shared" si="192"/>
        <v>Sep</v>
      </c>
    </row>
    <row r="6047" spans="1:6" x14ac:dyDescent="0.35">
      <c r="A6047" s="527">
        <f>Electricity!D6083</f>
        <v>45543</v>
      </c>
      <c r="B6047" s="528">
        <f>Electricity!E6083</f>
        <v>0.83333333333333337</v>
      </c>
      <c r="C6047" s="529">
        <f>Electricity!F6083</f>
        <v>0</v>
      </c>
      <c r="D6047" s="529">
        <f>Electricity!I6083</f>
        <v>0</v>
      </c>
      <c r="E6047" s="531" t="str">
        <f t="shared" si="191"/>
        <v>09/08/2024 08:00:00 PM</v>
      </c>
      <c r="F6047" s="530" t="str">
        <f t="shared" si="192"/>
        <v>Sep</v>
      </c>
    </row>
    <row r="6048" spans="1:6" x14ac:dyDescent="0.35">
      <c r="A6048" s="527">
        <f>Electricity!D6084</f>
        <v>45543</v>
      </c>
      <c r="B6048" s="528">
        <f>Electricity!E6084</f>
        <v>0.87500000000000011</v>
      </c>
      <c r="C6048" s="529">
        <f>Electricity!F6084</f>
        <v>0</v>
      </c>
      <c r="D6048" s="529">
        <f>Electricity!I6084</f>
        <v>0</v>
      </c>
      <c r="E6048" s="531" t="str">
        <f t="shared" si="191"/>
        <v>09/08/2024 09:00:00 PM</v>
      </c>
      <c r="F6048" s="530" t="str">
        <f t="shared" si="192"/>
        <v>Sep</v>
      </c>
    </row>
    <row r="6049" spans="1:6" x14ac:dyDescent="0.35">
      <c r="A6049" s="527">
        <f>Electricity!D6085</f>
        <v>45543</v>
      </c>
      <c r="B6049" s="528">
        <f>Electricity!E6085</f>
        <v>0.91666666666666674</v>
      </c>
      <c r="C6049" s="529">
        <f>Electricity!F6085</f>
        <v>0</v>
      </c>
      <c r="D6049" s="529">
        <f>Electricity!I6085</f>
        <v>0</v>
      </c>
      <c r="E6049" s="531" t="str">
        <f t="shared" si="191"/>
        <v>09/08/2024 10:00:00 PM</v>
      </c>
      <c r="F6049" s="530" t="str">
        <f t="shared" si="192"/>
        <v>Sep</v>
      </c>
    </row>
    <row r="6050" spans="1:6" x14ac:dyDescent="0.35">
      <c r="A6050" s="527">
        <f>Electricity!D6086</f>
        <v>45543</v>
      </c>
      <c r="B6050" s="528">
        <f>Electricity!E6086</f>
        <v>0.95833333333333337</v>
      </c>
      <c r="C6050" s="529">
        <f>Electricity!F6086</f>
        <v>0</v>
      </c>
      <c r="D6050" s="529">
        <f>Electricity!I6086</f>
        <v>0</v>
      </c>
      <c r="E6050" s="531" t="str">
        <f t="shared" si="191"/>
        <v>09/08/2024 11:00:00 PM</v>
      </c>
      <c r="F6050" s="530" t="str">
        <f t="shared" si="192"/>
        <v>Sep</v>
      </c>
    </row>
    <row r="6051" spans="1:6" x14ac:dyDescent="0.35">
      <c r="A6051" s="527">
        <f>Electricity!D6087</f>
        <v>45544</v>
      </c>
      <c r="B6051" s="528">
        <f>Electricity!E6087</f>
        <v>3.1225022567582528E-17</v>
      </c>
      <c r="C6051" s="529">
        <f>Electricity!F6087</f>
        <v>0</v>
      </c>
      <c r="D6051" s="529">
        <f>Electricity!I6087</f>
        <v>0</v>
      </c>
      <c r="E6051" s="531" t="str">
        <f t="shared" si="191"/>
        <v>09/09/2024 12:00:00 AM</v>
      </c>
      <c r="F6051" s="530" t="str">
        <f t="shared" si="192"/>
        <v>Sep</v>
      </c>
    </row>
    <row r="6052" spans="1:6" x14ac:dyDescent="0.35">
      <c r="A6052" s="527">
        <f>Electricity!D6088</f>
        <v>45544</v>
      </c>
      <c r="B6052" s="528">
        <f>Electricity!E6088</f>
        <v>4.1666666666666699E-2</v>
      </c>
      <c r="C6052" s="529">
        <f>Electricity!F6088</f>
        <v>0</v>
      </c>
      <c r="D6052" s="529">
        <f>Electricity!I6088</f>
        <v>0</v>
      </c>
      <c r="E6052" s="531" t="str">
        <f t="shared" ref="E6052:E6115" si="193">CONCATENATE(TEXT(A6052,"mm/dd/yyyy")," ",TEXT(B6052,"hh:mm:ss AM/PM"))</f>
        <v>09/09/2024 01:00:00 AM</v>
      </c>
      <c r="F6052" s="530" t="str">
        <f t="shared" si="192"/>
        <v>Sep</v>
      </c>
    </row>
    <row r="6053" spans="1:6" x14ac:dyDescent="0.35">
      <c r="A6053" s="527">
        <f>Electricity!D6089</f>
        <v>45544</v>
      </c>
      <c r="B6053" s="528">
        <f>Electricity!E6089</f>
        <v>8.333333333333337E-2</v>
      </c>
      <c r="C6053" s="529">
        <f>Electricity!F6089</f>
        <v>0</v>
      </c>
      <c r="D6053" s="529">
        <f>Electricity!I6089</f>
        <v>0</v>
      </c>
      <c r="E6053" s="531" t="str">
        <f t="shared" si="193"/>
        <v>09/09/2024 02:00:00 AM</v>
      </c>
      <c r="F6053" s="530" t="str">
        <f t="shared" si="192"/>
        <v>Sep</v>
      </c>
    </row>
    <row r="6054" spans="1:6" x14ac:dyDescent="0.35">
      <c r="A6054" s="527">
        <f>Electricity!D6090</f>
        <v>45544</v>
      </c>
      <c r="B6054" s="528">
        <f>Electricity!E6090</f>
        <v>0.12500000000000006</v>
      </c>
      <c r="C6054" s="529">
        <f>Electricity!F6090</f>
        <v>0</v>
      </c>
      <c r="D6054" s="529">
        <f>Electricity!I6090</f>
        <v>0</v>
      </c>
      <c r="E6054" s="531" t="str">
        <f t="shared" si="193"/>
        <v>09/09/2024 03:00:00 AM</v>
      </c>
      <c r="F6054" s="530" t="str">
        <f t="shared" si="192"/>
        <v>Sep</v>
      </c>
    </row>
    <row r="6055" spans="1:6" x14ac:dyDescent="0.35">
      <c r="A6055" s="527">
        <f>Electricity!D6091</f>
        <v>45544</v>
      </c>
      <c r="B6055" s="528">
        <f>Electricity!E6091</f>
        <v>0.16666666666666669</v>
      </c>
      <c r="C6055" s="529">
        <f>Electricity!F6091</f>
        <v>0</v>
      </c>
      <c r="D6055" s="529">
        <f>Electricity!I6091</f>
        <v>0</v>
      </c>
      <c r="E6055" s="531" t="str">
        <f t="shared" si="193"/>
        <v>09/09/2024 04:00:00 AM</v>
      </c>
      <c r="F6055" s="530" t="str">
        <f t="shared" si="192"/>
        <v>Sep</v>
      </c>
    </row>
    <row r="6056" spans="1:6" x14ac:dyDescent="0.35">
      <c r="A6056" s="527">
        <f>Electricity!D6092</f>
        <v>45544</v>
      </c>
      <c r="B6056" s="528">
        <f>Electricity!E6092</f>
        <v>0.20833333333333337</v>
      </c>
      <c r="C6056" s="529">
        <f>Electricity!F6092</f>
        <v>0</v>
      </c>
      <c r="D6056" s="529">
        <f>Electricity!I6092</f>
        <v>0</v>
      </c>
      <c r="E6056" s="531" t="str">
        <f t="shared" si="193"/>
        <v>09/09/2024 05:00:00 AM</v>
      </c>
      <c r="F6056" s="530" t="str">
        <f t="shared" si="192"/>
        <v>Sep</v>
      </c>
    </row>
    <row r="6057" spans="1:6" x14ac:dyDescent="0.35">
      <c r="A6057" s="527">
        <f>Electricity!D6093</f>
        <v>45544</v>
      </c>
      <c r="B6057" s="528">
        <f>Electricity!E6093</f>
        <v>0.25</v>
      </c>
      <c r="C6057" s="529">
        <f>Electricity!F6093</f>
        <v>0</v>
      </c>
      <c r="D6057" s="529">
        <f>Electricity!I6093</f>
        <v>0</v>
      </c>
      <c r="E6057" s="531" t="str">
        <f t="shared" si="193"/>
        <v>09/09/2024 06:00:00 AM</v>
      </c>
      <c r="F6057" s="530" t="str">
        <f t="shared" si="192"/>
        <v>Sep</v>
      </c>
    </row>
    <row r="6058" spans="1:6" x14ac:dyDescent="0.35">
      <c r="A6058" s="527">
        <f>Electricity!D6094</f>
        <v>45544</v>
      </c>
      <c r="B6058" s="528">
        <f>Electricity!E6094</f>
        <v>0.29166666666666669</v>
      </c>
      <c r="C6058" s="529">
        <f>Electricity!F6094</f>
        <v>0</v>
      </c>
      <c r="D6058" s="529">
        <f>Electricity!I6094</f>
        <v>0</v>
      </c>
      <c r="E6058" s="531" t="str">
        <f t="shared" si="193"/>
        <v>09/09/2024 07:00:00 AM</v>
      </c>
      <c r="F6058" s="530" t="str">
        <f t="shared" si="192"/>
        <v>Sep</v>
      </c>
    </row>
    <row r="6059" spans="1:6" x14ac:dyDescent="0.35">
      <c r="A6059" s="527">
        <f>Electricity!D6095</f>
        <v>45544</v>
      </c>
      <c r="B6059" s="528">
        <f>Electricity!E6095</f>
        <v>0.33333333333333337</v>
      </c>
      <c r="C6059" s="529">
        <f>Electricity!F6095</f>
        <v>0</v>
      </c>
      <c r="D6059" s="529">
        <f>Electricity!I6095</f>
        <v>0</v>
      </c>
      <c r="E6059" s="531" t="str">
        <f t="shared" si="193"/>
        <v>09/09/2024 08:00:00 AM</v>
      </c>
      <c r="F6059" s="530" t="str">
        <f t="shared" si="192"/>
        <v>Sep</v>
      </c>
    </row>
    <row r="6060" spans="1:6" x14ac:dyDescent="0.35">
      <c r="A6060" s="527">
        <f>Electricity!D6096</f>
        <v>45544</v>
      </c>
      <c r="B6060" s="528">
        <f>Electricity!E6096</f>
        <v>0.375</v>
      </c>
      <c r="C6060" s="529">
        <f>Electricity!F6096</f>
        <v>0</v>
      </c>
      <c r="D6060" s="529">
        <f>Electricity!I6096</f>
        <v>0</v>
      </c>
      <c r="E6060" s="531" t="str">
        <f t="shared" si="193"/>
        <v>09/09/2024 09:00:00 AM</v>
      </c>
      <c r="F6060" s="530" t="str">
        <f t="shared" si="192"/>
        <v>Sep</v>
      </c>
    </row>
    <row r="6061" spans="1:6" x14ac:dyDescent="0.35">
      <c r="A6061" s="527">
        <f>Electricity!D6097</f>
        <v>45544</v>
      </c>
      <c r="B6061" s="528">
        <f>Electricity!E6097</f>
        <v>0.41666666666666669</v>
      </c>
      <c r="C6061" s="529">
        <f>Electricity!F6097</f>
        <v>0</v>
      </c>
      <c r="D6061" s="529">
        <f>Electricity!I6097</f>
        <v>0</v>
      </c>
      <c r="E6061" s="531" t="str">
        <f t="shared" si="193"/>
        <v>09/09/2024 10:00:00 AM</v>
      </c>
      <c r="F6061" s="530" t="str">
        <f t="shared" si="192"/>
        <v>Sep</v>
      </c>
    </row>
    <row r="6062" spans="1:6" x14ac:dyDescent="0.35">
      <c r="A6062" s="527">
        <f>Electricity!D6098</f>
        <v>45544</v>
      </c>
      <c r="B6062" s="528">
        <f>Electricity!E6098</f>
        <v>0.45833333333333337</v>
      </c>
      <c r="C6062" s="529">
        <f>Electricity!F6098</f>
        <v>0</v>
      </c>
      <c r="D6062" s="529">
        <f>Electricity!I6098</f>
        <v>0</v>
      </c>
      <c r="E6062" s="531" t="str">
        <f t="shared" si="193"/>
        <v>09/09/2024 11:00:00 AM</v>
      </c>
      <c r="F6062" s="530" t="str">
        <f t="shared" si="192"/>
        <v>Sep</v>
      </c>
    </row>
    <row r="6063" spans="1:6" x14ac:dyDescent="0.35">
      <c r="A6063" s="527">
        <f>Electricity!D6099</f>
        <v>45544</v>
      </c>
      <c r="B6063" s="528">
        <f>Electricity!E6099</f>
        <v>0.50000000000000011</v>
      </c>
      <c r="C6063" s="529">
        <f>Electricity!F6099</f>
        <v>0</v>
      </c>
      <c r="D6063" s="529">
        <f>Electricity!I6099</f>
        <v>0</v>
      </c>
      <c r="E6063" s="531" t="str">
        <f t="shared" si="193"/>
        <v>09/09/2024 12:00:00 PM</v>
      </c>
      <c r="F6063" s="530" t="str">
        <f t="shared" si="192"/>
        <v>Sep</v>
      </c>
    </row>
    <row r="6064" spans="1:6" x14ac:dyDescent="0.35">
      <c r="A6064" s="527">
        <f>Electricity!D6100</f>
        <v>45544</v>
      </c>
      <c r="B6064" s="528">
        <f>Electricity!E6100</f>
        <v>0.54166666666666674</v>
      </c>
      <c r="C6064" s="529">
        <f>Electricity!F6100</f>
        <v>0</v>
      </c>
      <c r="D6064" s="529">
        <f>Electricity!I6100</f>
        <v>0</v>
      </c>
      <c r="E6064" s="531" t="str">
        <f t="shared" si="193"/>
        <v>09/09/2024 01:00:00 PM</v>
      </c>
      <c r="F6064" s="530" t="str">
        <f t="shared" si="192"/>
        <v>Sep</v>
      </c>
    </row>
    <row r="6065" spans="1:6" x14ac:dyDescent="0.35">
      <c r="A6065" s="527">
        <f>Electricity!D6101</f>
        <v>45544</v>
      </c>
      <c r="B6065" s="528">
        <f>Electricity!E6101</f>
        <v>0.58333333333333337</v>
      </c>
      <c r="C6065" s="529">
        <f>Electricity!F6101</f>
        <v>0</v>
      </c>
      <c r="D6065" s="529">
        <f>Electricity!I6101</f>
        <v>0</v>
      </c>
      <c r="E6065" s="531" t="str">
        <f t="shared" si="193"/>
        <v>09/09/2024 02:00:00 PM</v>
      </c>
      <c r="F6065" s="530" t="str">
        <f t="shared" si="192"/>
        <v>Sep</v>
      </c>
    </row>
    <row r="6066" spans="1:6" x14ac:dyDescent="0.35">
      <c r="A6066" s="527">
        <f>Electricity!D6102</f>
        <v>45544</v>
      </c>
      <c r="B6066" s="528">
        <f>Electricity!E6102</f>
        <v>0.62500000000000011</v>
      </c>
      <c r="C6066" s="529">
        <f>Electricity!F6102</f>
        <v>0</v>
      </c>
      <c r="D6066" s="529">
        <f>Electricity!I6102</f>
        <v>0</v>
      </c>
      <c r="E6066" s="531" t="str">
        <f t="shared" si="193"/>
        <v>09/09/2024 03:00:00 PM</v>
      </c>
      <c r="F6066" s="530" t="str">
        <f t="shared" si="192"/>
        <v>Sep</v>
      </c>
    </row>
    <row r="6067" spans="1:6" x14ac:dyDescent="0.35">
      <c r="A6067" s="527">
        <f>Electricity!D6103</f>
        <v>45544</v>
      </c>
      <c r="B6067" s="528">
        <f>Electricity!E6103</f>
        <v>0.66666666666666674</v>
      </c>
      <c r="C6067" s="529">
        <f>Electricity!F6103</f>
        <v>0</v>
      </c>
      <c r="D6067" s="529">
        <f>Electricity!I6103</f>
        <v>0</v>
      </c>
      <c r="E6067" s="531" t="str">
        <f t="shared" si="193"/>
        <v>09/09/2024 04:00:00 PM</v>
      </c>
      <c r="F6067" s="530" t="str">
        <f t="shared" si="192"/>
        <v>Sep</v>
      </c>
    </row>
    <row r="6068" spans="1:6" x14ac:dyDescent="0.35">
      <c r="A6068" s="527">
        <f>Electricity!D6104</f>
        <v>45544</v>
      </c>
      <c r="B6068" s="528">
        <f>Electricity!E6104</f>
        <v>0.70833333333333337</v>
      </c>
      <c r="C6068" s="529">
        <f>Electricity!F6104</f>
        <v>0</v>
      </c>
      <c r="D6068" s="529">
        <f>Electricity!I6104</f>
        <v>0</v>
      </c>
      <c r="E6068" s="531" t="str">
        <f t="shared" si="193"/>
        <v>09/09/2024 05:00:00 PM</v>
      </c>
      <c r="F6068" s="530" t="str">
        <f t="shared" si="192"/>
        <v>Sep</v>
      </c>
    </row>
    <row r="6069" spans="1:6" x14ac:dyDescent="0.35">
      <c r="A6069" s="527">
        <f>Electricity!D6105</f>
        <v>45544</v>
      </c>
      <c r="B6069" s="528">
        <f>Electricity!E6105</f>
        <v>0.75000000000000011</v>
      </c>
      <c r="C6069" s="529">
        <f>Electricity!F6105</f>
        <v>0</v>
      </c>
      <c r="D6069" s="529">
        <f>Electricity!I6105</f>
        <v>0</v>
      </c>
      <c r="E6069" s="531" t="str">
        <f t="shared" si="193"/>
        <v>09/09/2024 06:00:00 PM</v>
      </c>
      <c r="F6069" s="530" t="str">
        <f t="shared" si="192"/>
        <v>Sep</v>
      </c>
    </row>
    <row r="6070" spans="1:6" x14ac:dyDescent="0.35">
      <c r="A6070" s="527">
        <f>Electricity!D6106</f>
        <v>45544</v>
      </c>
      <c r="B6070" s="528">
        <f>Electricity!E6106</f>
        <v>0.79166666666666674</v>
      </c>
      <c r="C6070" s="529">
        <f>Electricity!F6106</f>
        <v>0</v>
      </c>
      <c r="D6070" s="529">
        <f>Electricity!I6106</f>
        <v>0</v>
      </c>
      <c r="E6070" s="531" t="str">
        <f t="shared" si="193"/>
        <v>09/09/2024 07:00:00 PM</v>
      </c>
      <c r="F6070" s="530" t="str">
        <f t="shared" si="192"/>
        <v>Sep</v>
      </c>
    </row>
    <row r="6071" spans="1:6" x14ac:dyDescent="0.35">
      <c r="A6071" s="527">
        <f>Electricity!D6107</f>
        <v>45544</v>
      </c>
      <c r="B6071" s="528">
        <f>Electricity!E6107</f>
        <v>0.83333333333333337</v>
      </c>
      <c r="C6071" s="529">
        <f>Electricity!F6107</f>
        <v>0</v>
      </c>
      <c r="D6071" s="529">
        <f>Electricity!I6107</f>
        <v>0</v>
      </c>
      <c r="E6071" s="531" t="str">
        <f t="shared" si="193"/>
        <v>09/09/2024 08:00:00 PM</v>
      </c>
      <c r="F6071" s="530" t="str">
        <f t="shared" si="192"/>
        <v>Sep</v>
      </c>
    </row>
    <row r="6072" spans="1:6" x14ac:dyDescent="0.35">
      <c r="A6072" s="527">
        <f>Electricity!D6108</f>
        <v>45544</v>
      </c>
      <c r="B6072" s="528">
        <f>Electricity!E6108</f>
        <v>0.87500000000000011</v>
      </c>
      <c r="C6072" s="529">
        <f>Electricity!F6108</f>
        <v>0</v>
      </c>
      <c r="D6072" s="529">
        <f>Electricity!I6108</f>
        <v>0</v>
      </c>
      <c r="E6072" s="531" t="str">
        <f t="shared" si="193"/>
        <v>09/09/2024 09:00:00 PM</v>
      </c>
      <c r="F6072" s="530" t="str">
        <f t="shared" si="192"/>
        <v>Sep</v>
      </c>
    </row>
    <row r="6073" spans="1:6" x14ac:dyDescent="0.35">
      <c r="A6073" s="527">
        <f>Electricity!D6109</f>
        <v>45544</v>
      </c>
      <c r="B6073" s="528">
        <f>Electricity!E6109</f>
        <v>0.91666666666666674</v>
      </c>
      <c r="C6073" s="529">
        <f>Electricity!F6109</f>
        <v>0</v>
      </c>
      <c r="D6073" s="529">
        <f>Electricity!I6109</f>
        <v>0</v>
      </c>
      <c r="E6073" s="531" t="str">
        <f t="shared" si="193"/>
        <v>09/09/2024 10:00:00 PM</v>
      </c>
      <c r="F6073" s="530" t="str">
        <f t="shared" si="192"/>
        <v>Sep</v>
      </c>
    </row>
    <row r="6074" spans="1:6" x14ac:dyDescent="0.35">
      <c r="A6074" s="527">
        <f>Electricity!D6110</f>
        <v>45544</v>
      </c>
      <c r="B6074" s="528">
        <f>Electricity!E6110</f>
        <v>0.95833333333333337</v>
      </c>
      <c r="C6074" s="529">
        <f>Electricity!F6110</f>
        <v>0</v>
      </c>
      <c r="D6074" s="529">
        <f>Electricity!I6110</f>
        <v>0</v>
      </c>
      <c r="E6074" s="531" t="str">
        <f t="shared" si="193"/>
        <v>09/09/2024 11:00:00 PM</v>
      </c>
      <c r="F6074" s="530" t="str">
        <f t="shared" si="192"/>
        <v>Sep</v>
      </c>
    </row>
    <row r="6075" spans="1:6" x14ac:dyDescent="0.35">
      <c r="A6075" s="527">
        <f>Electricity!D6111</f>
        <v>45545</v>
      </c>
      <c r="B6075" s="528">
        <f>Electricity!E6111</f>
        <v>3.1225022567582528E-17</v>
      </c>
      <c r="C6075" s="529">
        <f>Electricity!F6111</f>
        <v>0</v>
      </c>
      <c r="D6075" s="529">
        <f>Electricity!I6111</f>
        <v>0</v>
      </c>
      <c r="E6075" s="531" t="str">
        <f t="shared" si="193"/>
        <v>09/10/2024 12:00:00 AM</v>
      </c>
      <c r="F6075" s="530" t="str">
        <f t="shared" si="192"/>
        <v>Sep</v>
      </c>
    </row>
    <row r="6076" spans="1:6" x14ac:dyDescent="0.35">
      <c r="A6076" s="527">
        <f>Electricity!D6112</f>
        <v>45545</v>
      </c>
      <c r="B6076" s="528">
        <f>Electricity!E6112</f>
        <v>4.1666666666666699E-2</v>
      </c>
      <c r="C6076" s="529">
        <f>Electricity!F6112</f>
        <v>0</v>
      </c>
      <c r="D6076" s="529">
        <f>Electricity!I6112</f>
        <v>0</v>
      </c>
      <c r="E6076" s="531" t="str">
        <f t="shared" si="193"/>
        <v>09/10/2024 01:00:00 AM</v>
      </c>
      <c r="F6076" s="530" t="str">
        <f t="shared" si="192"/>
        <v>Sep</v>
      </c>
    </row>
    <row r="6077" spans="1:6" x14ac:dyDescent="0.35">
      <c r="A6077" s="527">
        <f>Electricity!D6113</f>
        <v>45545</v>
      </c>
      <c r="B6077" s="528">
        <f>Electricity!E6113</f>
        <v>8.333333333333337E-2</v>
      </c>
      <c r="C6077" s="529">
        <f>Electricity!F6113</f>
        <v>0</v>
      </c>
      <c r="D6077" s="529">
        <f>Electricity!I6113</f>
        <v>0</v>
      </c>
      <c r="E6077" s="531" t="str">
        <f t="shared" si="193"/>
        <v>09/10/2024 02:00:00 AM</v>
      </c>
      <c r="F6077" s="530" t="str">
        <f t="shared" si="192"/>
        <v>Sep</v>
      </c>
    </row>
    <row r="6078" spans="1:6" x14ac:dyDescent="0.35">
      <c r="A6078" s="527">
        <f>Electricity!D6114</f>
        <v>45545</v>
      </c>
      <c r="B6078" s="528">
        <f>Electricity!E6114</f>
        <v>0.12500000000000006</v>
      </c>
      <c r="C6078" s="529">
        <f>Electricity!F6114</f>
        <v>0</v>
      </c>
      <c r="D6078" s="529">
        <f>Electricity!I6114</f>
        <v>0</v>
      </c>
      <c r="E6078" s="531" t="str">
        <f t="shared" si="193"/>
        <v>09/10/2024 03:00:00 AM</v>
      </c>
      <c r="F6078" s="530" t="str">
        <f t="shared" si="192"/>
        <v>Sep</v>
      </c>
    </row>
    <row r="6079" spans="1:6" x14ac:dyDescent="0.35">
      <c r="A6079" s="527">
        <f>Electricity!D6115</f>
        <v>45545</v>
      </c>
      <c r="B6079" s="528">
        <f>Electricity!E6115</f>
        <v>0.16666666666666669</v>
      </c>
      <c r="C6079" s="529">
        <f>Electricity!F6115</f>
        <v>0</v>
      </c>
      <c r="D6079" s="529">
        <f>Electricity!I6115</f>
        <v>0</v>
      </c>
      <c r="E6079" s="531" t="str">
        <f t="shared" si="193"/>
        <v>09/10/2024 04:00:00 AM</v>
      </c>
      <c r="F6079" s="530" t="str">
        <f t="shared" si="192"/>
        <v>Sep</v>
      </c>
    </row>
    <row r="6080" spans="1:6" x14ac:dyDescent="0.35">
      <c r="A6080" s="527">
        <f>Electricity!D6116</f>
        <v>45545</v>
      </c>
      <c r="B6080" s="528">
        <f>Electricity!E6116</f>
        <v>0.20833333333333337</v>
      </c>
      <c r="C6080" s="529">
        <f>Electricity!F6116</f>
        <v>0</v>
      </c>
      <c r="D6080" s="529">
        <f>Electricity!I6116</f>
        <v>0</v>
      </c>
      <c r="E6080" s="531" t="str">
        <f t="shared" si="193"/>
        <v>09/10/2024 05:00:00 AM</v>
      </c>
      <c r="F6080" s="530" t="str">
        <f t="shared" si="192"/>
        <v>Sep</v>
      </c>
    </row>
    <row r="6081" spans="1:6" x14ac:dyDescent="0.35">
      <c r="A6081" s="527">
        <f>Electricity!D6117</f>
        <v>45545</v>
      </c>
      <c r="B6081" s="528">
        <f>Electricity!E6117</f>
        <v>0.25</v>
      </c>
      <c r="C6081" s="529">
        <f>Electricity!F6117</f>
        <v>0</v>
      </c>
      <c r="D6081" s="529">
        <f>Electricity!I6117</f>
        <v>0</v>
      </c>
      <c r="E6081" s="531" t="str">
        <f t="shared" si="193"/>
        <v>09/10/2024 06:00:00 AM</v>
      </c>
      <c r="F6081" s="530" t="str">
        <f t="shared" si="192"/>
        <v>Sep</v>
      </c>
    </row>
    <row r="6082" spans="1:6" x14ac:dyDescent="0.35">
      <c r="A6082" s="527">
        <f>Electricity!D6118</f>
        <v>45545</v>
      </c>
      <c r="B6082" s="528">
        <f>Electricity!E6118</f>
        <v>0.29166666666666669</v>
      </c>
      <c r="C6082" s="529">
        <f>Electricity!F6118</f>
        <v>0</v>
      </c>
      <c r="D6082" s="529">
        <f>Electricity!I6118</f>
        <v>0</v>
      </c>
      <c r="E6082" s="531" t="str">
        <f t="shared" si="193"/>
        <v>09/10/2024 07:00:00 AM</v>
      </c>
      <c r="F6082" s="530" t="str">
        <f t="shared" si="192"/>
        <v>Sep</v>
      </c>
    </row>
    <row r="6083" spans="1:6" x14ac:dyDescent="0.35">
      <c r="A6083" s="527">
        <f>Electricity!D6119</f>
        <v>45545</v>
      </c>
      <c r="B6083" s="528">
        <f>Electricity!E6119</f>
        <v>0.33333333333333337</v>
      </c>
      <c r="C6083" s="529">
        <f>Electricity!F6119</f>
        <v>0</v>
      </c>
      <c r="D6083" s="529">
        <f>Electricity!I6119</f>
        <v>0</v>
      </c>
      <c r="E6083" s="531" t="str">
        <f t="shared" si="193"/>
        <v>09/10/2024 08:00:00 AM</v>
      </c>
      <c r="F6083" s="530" t="str">
        <f t="shared" ref="F6083:F6146" si="194">TEXT(A6083,"mmm")</f>
        <v>Sep</v>
      </c>
    </row>
    <row r="6084" spans="1:6" x14ac:dyDescent="0.35">
      <c r="A6084" s="527">
        <f>Electricity!D6120</f>
        <v>45545</v>
      </c>
      <c r="B6084" s="528">
        <f>Electricity!E6120</f>
        <v>0.375</v>
      </c>
      <c r="C6084" s="529">
        <f>Electricity!F6120</f>
        <v>0</v>
      </c>
      <c r="D6084" s="529">
        <f>Electricity!I6120</f>
        <v>0</v>
      </c>
      <c r="E6084" s="531" t="str">
        <f t="shared" si="193"/>
        <v>09/10/2024 09:00:00 AM</v>
      </c>
      <c r="F6084" s="530" t="str">
        <f t="shared" si="194"/>
        <v>Sep</v>
      </c>
    </row>
    <row r="6085" spans="1:6" x14ac:dyDescent="0.35">
      <c r="A6085" s="527">
        <f>Electricity!D6121</f>
        <v>45545</v>
      </c>
      <c r="B6085" s="528">
        <f>Electricity!E6121</f>
        <v>0.41666666666666669</v>
      </c>
      <c r="C6085" s="529">
        <f>Electricity!F6121</f>
        <v>0</v>
      </c>
      <c r="D6085" s="529">
        <f>Electricity!I6121</f>
        <v>0</v>
      </c>
      <c r="E6085" s="531" t="str">
        <f t="shared" si="193"/>
        <v>09/10/2024 10:00:00 AM</v>
      </c>
      <c r="F6085" s="530" t="str">
        <f t="shared" si="194"/>
        <v>Sep</v>
      </c>
    </row>
    <row r="6086" spans="1:6" x14ac:dyDescent="0.35">
      <c r="A6086" s="527">
        <f>Electricity!D6122</f>
        <v>45545</v>
      </c>
      <c r="B6086" s="528">
        <f>Electricity!E6122</f>
        <v>0.45833333333333337</v>
      </c>
      <c r="C6086" s="529">
        <f>Electricity!F6122</f>
        <v>0</v>
      </c>
      <c r="D6086" s="529">
        <f>Electricity!I6122</f>
        <v>0</v>
      </c>
      <c r="E6086" s="531" t="str">
        <f t="shared" si="193"/>
        <v>09/10/2024 11:00:00 AM</v>
      </c>
      <c r="F6086" s="530" t="str">
        <f t="shared" si="194"/>
        <v>Sep</v>
      </c>
    </row>
    <row r="6087" spans="1:6" x14ac:dyDescent="0.35">
      <c r="A6087" s="527">
        <f>Electricity!D6123</f>
        <v>45545</v>
      </c>
      <c r="B6087" s="528">
        <f>Electricity!E6123</f>
        <v>0.50000000000000011</v>
      </c>
      <c r="C6087" s="529">
        <f>Electricity!F6123</f>
        <v>0</v>
      </c>
      <c r="D6087" s="529">
        <f>Electricity!I6123</f>
        <v>0</v>
      </c>
      <c r="E6087" s="531" t="str">
        <f t="shared" si="193"/>
        <v>09/10/2024 12:00:00 PM</v>
      </c>
      <c r="F6087" s="530" t="str">
        <f t="shared" si="194"/>
        <v>Sep</v>
      </c>
    </row>
    <row r="6088" spans="1:6" x14ac:dyDescent="0.35">
      <c r="A6088" s="527">
        <f>Electricity!D6124</f>
        <v>45545</v>
      </c>
      <c r="B6088" s="528">
        <f>Electricity!E6124</f>
        <v>0.54166666666666674</v>
      </c>
      <c r="C6088" s="529">
        <f>Electricity!F6124</f>
        <v>0</v>
      </c>
      <c r="D6088" s="529">
        <f>Electricity!I6124</f>
        <v>0</v>
      </c>
      <c r="E6088" s="531" t="str">
        <f t="shared" si="193"/>
        <v>09/10/2024 01:00:00 PM</v>
      </c>
      <c r="F6088" s="530" t="str">
        <f t="shared" si="194"/>
        <v>Sep</v>
      </c>
    </row>
    <row r="6089" spans="1:6" x14ac:dyDescent="0.35">
      <c r="A6089" s="527">
        <f>Electricity!D6125</f>
        <v>45545</v>
      </c>
      <c r="B6089" s="528">
        <f>Electricity!E6125</f>
        <v>0.58333333333333337</v>
      </c>
      <c r="C6089" s="529">
        <f>Electricity!F6125</f>
        <v>0</v>
      </c>
      <c r="D6089" s="529">
        <f>Electricity!I6125</f>
        <v>0</v>
      </c>
      <c r="E6089" s="531" t="str">
        <f t="shared" si="193"/>
        <v>09/10/2024 02:00:00 PM</v>
      </c>
      <c r="F6089" s="530" t="str">
        <f t="shared" si="194"/>
        <v>Sep</v>
      </c>
    </row>
    <row r="6090" spans="1:6" x14ac:dyDescent="0.35">
      <c r="A6090" s="527">
        <f>Electricity!D6126</f>
        <v>45545</v>
      </c>
      <c r="B6090" s="528">
        <f>Electricity!E6126</f>
        <v>0.62500000000000011</v>
      </c>
      <c r="C6090" s="529">
        <f>Electricity!F6126</f>
        <v>0</v>
      </c>
      <c r="D6090" s="529">
        <f>Electricity!I6126</f>
        <v>0</v>
      </c>
      <c r="E6090" s="531" t="str">
        <f t="shared" si="193"/>
        <v>09/10/2024 03:00:00 PM</v>
      </c>
      <c r="F6090" s="530" t="str">
        <f t="shared" si="194"/>
        <v>Sep</v>
      </c>
    </row>
    <row r="6091" spans="1:6" x14ac:dyDescent="0.35">
      <c r="A6091" s="527">
        <f>Electricity!D6127</f>
        <v>45545</v>
      </c>
      <c r="B6091" s="528">
        <f>Electricity!E6127</f>
        <v>0.66666666666666674</v>
      </c>
      <c r="C6091" s="529">
        <f>Electricity!F6127</f>
        <v>0</v>
      </c>
      <c r="D6091" s="529">
        <f>Electricity!I6127</f>
        <v>0</v>
      </c>
      <c r="E6091" s="531" t="str">
        <f t="shared" si="193"/>
        <v>09/10/2024 04:00:00 PM</v>
      </c>
      <c r="F6091" s="530" t="str">
        <f t="shared" si="194"/>
        <v>Sep</v>
      </c>
    </row>
    <row r="6092" spans="1:6" x14ac:dyDescent="0.35">
      <c r="A6092" s="527">
        <f>Electricity!D6128</f>
        <v>45545</v>
      </c>
      <c r="B6092" s="528">
        <f>Electricity!E6128</f>
        <v>0.70833333333333337</v>
      </c>
      <c r="C6092" s="529">
        <f>Electricity!F6128</f>
        <v>0</v>
      </c>
      <c r="D6092" s="529">
        <f>Electricity!I6128</f>
        <v>0</v>
      </c>
      <c r="E6092" s="531" t="str">
        <f t="shared" si="193"/>
        <v>09/10/2024 05:00:00 PM</v>
      </c>
      <c r="F6092" s="530" t="str">
        <f t="shared" si="194"/>
        <v>Sep</v>
      </c>
    </row>
    <row r="6093" spans="1:6" x14ac:dyDescent="0.35">
      <c r="A6093" s="527">
        <f>Electricity!D6129</f>
        <v>45545</v>
      </c>
      <c r="B6093" s="528">
        <f>Electricity!E6129</f>
        <v>0.75000000000000011</v>
      </c>
      <c r="C6093" s="529">
        <f>Electricity!F6129</f>
        <v>0</v>
      </c>
      <c r="D6093" s="529">
        <f>Electricity!I6129</f>
        <v>0</v>
      </c>
      <c r="E6093" s="531" t="str">
        <f t="shared" si="193"/>
        <v>09/10/2024 06:00:00 PM</v>
      </c>
      <c r="F6093" s="530" t="str">
        <f t="shared" si="194"/>
        <v>Sep</v>
      </c>
    </row>
    <row r="6094" spans="1:6" x14ac:dyDescent="0.35">
      <c r="A6094" s="527">
        <f>Electricity!D6130</f>
        <v>45545</v>
      </c>
      <c r="B6094" s="528">
        <f>Electricity!E6130</f>
        <v>0.79166666666666674</v>
      </c>
      <c r="C6094" s="529">
        <f>Electricity!F6130</f>
        <v>0</v>
      </c>
      <c r="D6094" s="529">
        <f>Electricity!I6130</f>
        <v>0</v>
      </c>
      <c r="E6094" s="531" t="str">
        <f t="shared" si="193"/>
        <v>09/10/2024 07:00:00 PM</v>
      </c>
      <c r="F6094" s="530" t="str">
        <f t="shared" si="194"/>
        <v>Sep</v>
      </c>
    </row>
    <row r="6095" spans="1:6" x14ac:dyDescent="0.35">
      <c r="A6095" s="527">
        <f>Electricity!D6131</f>
        <v>45545</v>
      </c>
      <c r="B6095" s="528">
        <f>Electricity!E6131</f>
        <v>0.83333333333333337</v>
      </c>
      <c r="C6095" s="529">
        <f>Electricity!F6131</f>
        <v>0</v>
      </c>
      <c r="D6095" s="529">
        <f>Electricity!I6131</f>
        <v>0</v>
      </c>
      <c r="E6095" s="531" t="str">
        <f t="shared" si="193"/>
        <v>09/10/2024 08:00:00 PM</v>
      </c>
      <c r="F6095" s="530" t="str">
        <f t="shared" si="194"/>
        <v>Sep</v>
      </c>
    </row>
    <row r="6096" spans="1:6" x14ac:dyDescent="0.35">
      <c r="A6096" s="527">
        <f>Electricity!D6132</f>
        <v>45545</v>
      </c>
      <c r="B6096" s="528">
        <f>Electricity!E6132</f>
        <v>0.87500000000000011</v>
      </c>
      <c r="C6096" s="529">
        <f>Electricity!F6132</f>
        <v>0</v>
      </c>
      <c r="D6096" s="529">
        <f>Electricity!I6132</f>
        <v>0</v>
      </c>
      <c r="E6096" s="531" t="str">
        <f t="shared" si="193"/>
        <v>09/10/2024 09:00:00 PM</v>
      </c>
      <c r="F6096" s="530" t="str">
        <f t="shared" si="194"/>
        <v>Sep</v>
      </c>
    </row>
    <row r="6097" spans="1:6" x14ac:dyDescent="0.35">
      <c r="A6097" s="527">
        <f>Electricity!D6133</f>
        <v>45545</v>
      </c>
      <c r="B6097" s="528">
        <f>Electricity!E6133</f>
        <v>0.91666666666666674</v>
      </c>
      <c r="C6097" s="529">
        <f>Electricity!F6133</f>
        <v>0</v>
      </c>
      <c r="D6097" s="529">
        <f>Electricity!I6133</f>
        <v>0</v>
      </c>
      <c r="E6097" s="531" t="str">
        <f t="shared" si="193"/>
        <v>09/10/2024 10:00:00 PM</v>
      </c>
      <c r="F6097" s="530" t="str">
        <f t="shared" si="194"/>
        <v>Sep</v>
      </c>
    </row>
    <row r="6098" spans="1:6" x14ac:dyDescent="0.35">
      <c r="A6098" s="527">
        <f>Electricity!D6134</f>
        <v>45545</v>
      </c>
      <c r="B6098" s="528">
        <f>Electricity!E6134</f>
        <v>0.95833333333333337</v>
      </c>
      <c r="C6098" s="529">
        <f>Electricity!F6134</f>
        <v>0</v>
      </c>
      <c r="D6098" s="529">
        <f>Electricity!I6134</f>
        <v>0</v>
      </c>
      <c r="E6098" s="531" t="str">
        <f t="shared" si="193"/>
        <v>09/10/2024 11:00:00 PM</v>
      </c>
      <c r="F6098" s="530" t="str">
        <f t="shared" si="194"/>
        <v>Sep</v>
      </c>
    </row>
    <row r="6099" spans="1:6" x14ac:dyDescent="0.35">
      <c r="A6099" s="527">
        <f>Electricity!D6135</f>
        <v>45546</v>
      </c>
      <c r="B6099" s="528">
        <f>Electricity!E6135</f>
        <v>3.1225022567582528E-17</v>
      </c>
      <c r="C6099" s="529">
        <f>Electricity!F6135</f>
        <v>0</v>
      </c>
      <c r="D6099" s="529">
        <f>Electricity!I6135</f>
        <v>0</v>
      </c>
      <c r="E6099" s="531" t="str">
        <f t="shared" si="193"/>
        <v>09/11/2024 12:00:00 AM</v>
      </c>
      <c r="F6099" s="530" t="str">
        <f t="shared" si="194"/>
        <v>Sep</v>
      </c>
    </row>
    <row r="6100" spans="1:6" x14ac:dyDescent="0.35">
      <c r="A6100" s="527">
        <f>Electricity!D6136</f>
        <v>45546</v>
      </c>
      <c r="B6100" s="528">
        <f>Electricity!E6136</f>
        <v>4.1666666666666699E-2</v>
      </c>
      <c r="C6100" s="529">
        <f>Electricity!F6136</f>
        <v>0</v>
      </c>
      <c r="D6100" s="529">
        <f>Electricity!I6136</f>
        <v>0</v>
      </c>
      <c r="E6100" s="531" t="str">
        <f t="shared" si="193"/>
        <v>09/11/2024 01:00:00 AM</v>
      </c>
      <c r="F6100" s="530" t="str">
        <f t="shared" si="194"/>
        <v>Sep</v>
      </c>
    </row>
    <row r="6101" spans="1:6" x14ac:dyDescent="0.35">
      <c r="A6101" s="527">
        <f>Electricity!D6137</f>
        <v>45546</v>
      </c>
      <c r="B6101" s="528">
        <f>Electricity!E6137</f>
        <v>8.333333333333337E-2</v>
      </c>
      <c r="C6101" s="529">
        <f>Electricity!F6137</f>
        <v>0</v>
      </c>
      <c r="D6101" s="529">
        <f>Electricity!I6137</f>
        <v>0</v>
      </c>
      <c r="E6101" s="531" t="str">
        <f t="shared" si="193"/>
        <v>09/11/2024 02:00:00 AM</v>
      </c>
      <c r="F6101" s="530" t="str">
        <f t="shared" si="194"/>
        <v>Sep</v>
      </c>
    </row>
    <row r="6102" spans="1:6" x14ac:dyDescent="0.35">
      <c r="A6102" s="527">
        <f>Electricity!D6138</f>
        <v>45546</v>
      </c>
      <c r="B6102" s="528">
        <f>Electricity!E6138</f>
        <v>0.12500000000000006</v>
      </c>
      <c r="C6102" s="529">
        <f>Electricity!F6138</f>
        <v>0</v>
      </c>
      <c r="D6102" s="529">
        <f>Electricity!I6138</f>
        <v>0</v>
      </c>
      <c r="E6102" s="531" t="str">
        <f t="shared" si="193"/>
        <v>09/11/2024 03:00:00 AM</v>
      </c>
      <c r="F6102" s="530" t="str">
        <f t="shared" si="194"/>
        <v>Sep</v>
      </c>
    </row>
    <row r="6103" spans="1:6" x14ac:dyDescent="0.35">
      <c r="A6103" s="527">
        <f>Electricity!D6139</f>
        <v>45546</v>
      </c>
      <c r="B6103" s="528">
        <f>Electricity!E6139</f>
        <v>0.16666666666666669</v>
      </c>
      <c r="C6103" s="529">
        <f>Electricity!F6139</f>
        <v>0</v>
      </c>
      <c r="D6103" s="529">
        <f>Electricity!I6139</f>
        <v>0</v>
      </c>
      <c r="E6103" s="531" t="str">
        <f t="shared" si="193"/>
        <v>09/11/2024 04:00:00 AM</v>
      </c>
      <c r="F6103" s="530" t="str">
        <f t="shared" si="194"/>
        <v>Sep</v>
      </c>
    </row>
    <row r="6104" spans="1:6" x14ac:dyDescent="0.35">
      <c r="A6104" s="527">
        <f>Electricity!D6140</f>
        <v>45546</v>
      </c>
      <c r="B6104" s="528">
        <f>Electricity!E6140</f>
        <v>0.20833333333333337</v>
      </c>
      <c r="C6104" s="529">
        <f>Electricity!F6140</f>
        <v>0</v>
      </c>
      <c r="D6104" s="529">
        <f>Electricity!I6140</f>
        <v>0</v>
      </c>
      <c r="E6104" s="531" t="str">
        <f t="shared" si="193"/>
        <v>09/11/2024 05:00:00 AM</v>
      </c>
      <c r="F6104" s="530" t="str">
        <f t="shared" si="194"/>
        <v>Sep</v>
      </c>
    </row>
    <row r="6105" spans="1:6" x14ac:dyDescent="0.35">
      <c r="A6105" s="527">
        <f>Electricity!D6141</f>
        <v>45546</v>
      </c>
      <c r="B6105" s="528">
        <f>Electricity!E6141</f>
        <v>0.25</v>
      </c>
      <c r="C6105" s="529">
        <f>Electricity!F6141</f>
        <v>0</v>
      </c>
      <c r="D6105" s="529">
        <f>Electricity!I6141</f>
        <v>0</v>
      </c>
      <c r="E6105" s="531" t="str">
        <f t="shared" si="193"/>
        <v>09/11/2024 06:00:00 AM</v>
      </c>
      <c r="F6105" s="530" t="str">
        <f t="shared" si="194"/>
        <v>Sep</v>
      </c>
    </row>
    <row r="6106" spans="1:6" x14ac:dyDescent="0.35">
      <c r="A6106" s="527">
        <f>Electricity!D6142</f>
        <v>45546</v>
      </c>
      <c r="B6106" s="528">
        <f>Electricity!E6142</f>
        <v>0.29166666666666669</v>
      </c>
      <c r="C6106" s="529">
        <f>Electricity!F6142</f>
        <v>0</v>
      </c>
      <c r="D6106" s="529">
        <f>Electricity!I6142</f>
        <v>0</v>
      </c>
      <c r="E6106" s="531" t="str">
        <f t="shared" si="193"/>
        <v>09/11/2024 07:00:00 AM</v>
      </c>
      <c r="F6106" s="530" t="str">
        <f t="shared" si="194"/>
        <v>Sep</v>
      </c>
    </row>
    <row r="6107" spans="1:6" x14ac:dyDescent="0.35">
      <c r="A6107" s="527">
        <f>Electricity!D6143</f>
        <v>45546</v>
      </c>
      <c r="B6107" s="528">
        <f>Electricity!E6143</f>
        <v>0.33333333333333337</v>
      </c>
      <c r="C6107" s="529">
        <f>Electricity!F6143</f>
        <v>0</v>
      </c>
      <c r="D6107" s="529">
        <f>Electricity!I6143</f>
        <v>0</v>
      </c>
      <c r="E6107" s="531" t="str">
        <f t="shared" si="193"/>
        <v>09/11/2024 08:00:00 AM</v>
      </c>
      <c r="F6107" s="530" t="str">
        <f t="shared" si="194"/>
        <v>Sep</v>
      </c>
    </row>
    <row r="6108" spans="1:6" x14ac:dyDescent="0.35">
      <c r="A6108" s="527">
        <f>Electricity!D6144</f>
        <v>45546</v>
      </c>
      <c r="B6108" s="528">
        <f>Electricity!E6144</f>
        <v>0.375</v>
      </c>
      <c r="C6108" s="529">
        <f>Electricity!F6144</f>
        <v>0</v>
      </c>
      <c r="D6108" s="529">
        <f>Electricity!I6144</f>
        <v>0</v>
      </c>
      <c r="E6108" s="531" t="str">
        <f t="shared" si="193"/>
        <v>09/11/2024 09:00:00 AM</v>
      </c>
      <c r="F6108" s="530" t="str">
        <f t="shared" si="194"/>
        <v>Sep</v>
      </c>
    </row>
    <row r="6109" spans="1:6" x14ac:dyDescent="0.35">
      <c r="A6109" s="527">
        <f>Electricity!D6145</f>
        <v>45546</v>
      </c>
      <c r="B6109" s="528">
        <f>Electricity!E6145</f>
        <v>0.41666666666666669</v>
      </c>
      <c r="C6109" s="529">
        <f>Electricity!F6145</f>
        <v>0</v>
      </c>
      <c r="D6109" s="529">
        <f>Electricity!I6145</f>
        <v>0</v>
      </c>
      <c r="E6109" s="531" t="str">
        <f t="shared" si="193"/>
        <v>09/11/2024 10:00:00 AM</v>
      </c>
      <c r="F6109" s="530" t="str">
        <f t="shared" si="194"/>
        <v>Sep</v>
      </c>
    </row>
    <row r="6110" spans="1:6" x14ac:dyDescent="0.35">
      <c r="A6110" s="527">
        <f>Electricity!D6146</f>
        <v>45546</v>
      </c>
      <c r="B6110" s="528">
        <f>Electricity!E6146</f>
        <v>0.45833333333333337</v>
      </c>
      <c r="C6110" s="529">
        <f>Electricity!F6146</f>
        <v>0</v>
      </c>
      <c r="D6110" s="529">
        <f>Electricity!I6146</f>
        <v>0</v>
      </c>
      <c r="E6110" s="531" t="str">
        <f t="shared" si="193"/>
        <v>09/11/2024 11:00:00 AM</v>
      </c>
      <c r="F6110" s="530" t="str">
        <f t="shared" si="194"/>
        <v>Sep</v>
      </c>
    </row>
    <row r="6111" spans="1:6" x14ac:dyDescent="0.35">
      <c r="A6111" s="527">
        <f>Electricity!D6147</f>
        <v>45546</v>
      </c>
      <c r="B6111" s="528">
        <f>Electricity!E6147</f>
        <v>0.50000000000000011</v>
      </c>
      <c r="C6111" s="529">
        <f>Electricity!F6147</f>
        <v>0</v>
      </c>
      <c r="D6111" s="529">
        <f>Electricity!I6147</f>
        <v>0</v>
      </c>
      <c r="E6111" s="531" t="str">
        <f t="shared" si="193"/>
        <v>09/11/2024 12:00:00 PM</v>
      </c>
      <c r="F6111" s="530" t="str">
        <f t="shared" si="194"/>
        <v>Sep</v>
      </c>
    </row>
    <row r="6112" spans="1:6" x14ac:dyDescent="0.35">
      <c r="A6112" s="527">
        <f>Electricity!D6148</f>
        <v>45546</v>
      </c>
      <c r="B6112" s="528">
        <f>Electricity!E6148</f>
        <v>0.54166666666666674</v>
      </c>
      <c r="C6112" s="529">
        <f>Electricity!F6148</f>
        <v>0</v>
      </c>
      <c r="D6112" s="529">
        <f>Electricity!I6148</f>
        <v>0</v>
      </c>
      <c r="E6112" s="531" t="str">
        <f t="shared" si="193"/>
        <v>09/11/2024 01:00:00 PM</v>
      </c>
      <c r="F6112" s="530" t="str">
        <f t="shared" si="194"/>
        <v>Sep</v>
      </c>
    </row>
    <row r="6113" spans="1:6" x14ac:dyDescent="0.35">
      <c r="A6113" s="527">
        <f>Electricity!D6149</f>
        <v>45546</v>
      </c>
      <c r="B6113" s="528">
        <f>Electricity!E6149</f>
        <v>0.58333333333333337</v>
      </c>
      <c r="C6113" s="529">
        <f>Electricity!F6149</f>
        <v>0</v>
      </c>
      <c r="D6113" s="529">
        <f>Electricity!I6149</f>
        <v>0</v>
      </c>
      <c r="E6113" s="531" t="str">
        <f t="shared" si="193"/>
        <v>09/11/2024 02:00:00 PM</v>
      </c>
      <c r="F6113" s="530" t="str">
        <f t="shared" si="194"/>
        <v>Sep</v>
      </c>
    </row>
    <row r="6114" spans="1:6" x14ac:dyDescent="0.35">
      <c r="A6114" s="527">
        <f>Electricity!D6150</f>
        <v>45546</v>
      </c>
      <c r="B6114" s="528">
        <f>Electricity!E6150</f>
        <v>0.62500000000000011</v>
      </c>
      <c r="C6114" s="529">
        <f>Electricity!F6150</f>
        <v>0</v>
      </c>
      <c r="D6114" s="529">
        <f>Electricity!I6150</f>
        <v>0</v>
      </c>
      <c r="E6114" s="531" t="str">
        <f t="shared" si="193"/>
        <v>09/11/2024 03:00:00 PM</v>
      </c>
      <c r="F6114" s="530" t="str">
        <f t="shared" si="194"/>
        <v>Sep</v>
      </c>
    </row>
    <row r="6115" spans="1:6" x14ac:dyDescent="0.35">
      <c r="A6115" s="527">
        <f>Electricity!D6151</f>
        <v>45546</v>
      </c>
      <c r="B6115" s="528">
        <f>Electricity!E6151</f>
        <v>0.66666666666666674</v>
      </c>
      <c r="C6115" s="529">
        <f>Electricity!F6151</f>
        <v>0</v>
      </c>
      <c r="D6115" s="529">
        <f>Electricity!I6151</f>
        <v>0</v>
      </c>
      <c r="E6115" s="531" t="str">
        <f t="shared" si="193"/>
        <v>09/11/2024 04:00:00 PM</v>
      </c>
      <c r="F6115" s="530" t="str">
        <f t="shared" si="194"/>
        <v>Sep</v>
      </c>
    </row>
    <row r="6116" spans="1:6" x14ac:dyDescent="0.35">
      <c r="A6116" s="527">
        <f>Electricity!D6152</f>
        <v>45546</v>
      </c>
      <c r="B6116" s="528">
        <f>Electricity!E6152</f>
        <v>0.70833333333333337</v>
      </c>
      <c r="C6116" s="529">
        <f>Electricity!F6152</f>
        <v>0</v>
      </c>
      <c r="D6116" s="529">
        <f>Electricity!I6152</f>
        <v>0</v>
      </c>
      <c r="E6116" s="531" t="str">
        <f t="shared" ref="E6116:E6179" si="195">CONCATENATE(TEXT(A6116,"mm/dd/yyyy")," ",TEXT(B6116,"hh:mm:ss AM/PM"))</f>
        <v>09/11/2024 05:00:00 PM</v>
      </c>
      <c r="F6116" s="530" t="str">
        <f t="shared" si="194"/>
        <v>Sep</v>
      </c>
    </row>
    <row r="6117" spans="1:6" x14ac:dyDescent="0.35">
      <c r="A6117" s="527">
        <f>Electricity!D6153</f>
        <v>45546</v>
      </c>
      <c r="B6117" s="528">
        <f>Electricity!E6153</f>
        <v>0.75000000000000011</v>
      </c>
      <c r="C6117" s="529">
        <f>Electricity!F6153</f>
        <v>0</v>
      </c>
      <c r="D6117" s="529">
        <f>Electricity!I6153</f>
        <v>0</v>
      </c>
      <c r="E6117" s="531" t="str">
        <f t="shared" si="195"/>
        <v>09/11/2024 06:00:00 PM</v>
      </c>
      <c r="F6117" s="530" t="str">
        <f t="shared" si="194"/>
        <v>Sep</v>
      </c>
    </row>
    <row r="6118" spans="1:6" x14ac:dyDescent="0.35">
      <c r="A6118" s="527">
        <f>Electricity!D6154</f>
        <v>45546</v>
      </c>
      <c r="B6118" s="528">
        <f>Electricity!E6154</f>
        <v>0.79166666666666674</v>
      </c>
      <c r="C6118" s="529">
        <f>Electricity!F6154</f>
        <v>0</v>
      </c>
      <c r="D6118" s="529">
        <f>Electricity!I6154</f>
        <v>0</v>
      </c>
      <c r="E6118" s="531" t="str">
        <f t="shared" si="195"/>
        <v>09/11/2024 07:00:00 PM</v>
      </c>
      <c r="F6118" s="530" t="str">
        <f t="shared" si="194"/>
        <v>Sep</v>
      </c>
    </row>
    <row r="6119" spans="1:6" x14ac:dyDescent="0.35">
      <c r="A6119" s="527">
        <f>Electricity!D6155</f>
        <v>45546</v>
      </c>
      <c r="B6119" s="528">
        <f>Electricity!E6155</f>
        <v>0.83333333333333337</v>
      </c>
      <c r="C6119" s="529">
        <f>Electricity!F6155</f>
        <v>0</v>
      </c>
      <c r="D6119" s="529">
        <f>Electricity!I6155</f>
        <v>0</v>
      </c>
      <c r="E6119" s="531" t="str">
        <f t="shared" si="195"/>
        <v>09/11/2024 08:00:00 PM</v>
      </c>
      <c r="F6119" s="530" t="str">
        <f t="shared" si="194"/>
        <v>Sep</v>
      </c>
    </row>
    <row r="6120" spans="1:6" x14ac:dyDescent="0.35">
      <c r="A6120" s="527">
        <f>Electricity!D6156</f>
        <v>45546</v>
      </c>
      <c r="B6120" s="528">
        <f>Electricity!E6156</f>
        <v>0.87500000000000011</v>
      </c>
      <c r="C6120" s="529">
        <f>Electricity!F6156</f>
        <v>0</v>
      </c>
      <c r="D6120" s="529">
        <f>Electricity!I6156</f>
        <v>0</v>
      </c>
      <c r="E6120" s="531" t="str">
        <f t="shared" si="195"/>
        <v>09/11/2024 09:00:00 PM</v>
      </c>
      <c r="F6120" s="530" t="str">
        <f t="shared" si="194"/>
        <v>Sep</v>
      </c>
    </row>
    <row r="6121" spans="1:6" x14ac:dyDescent="0.35">
      <c r="A6121" s="527">
        <f>Electricity!D6157</f>
        <v>45546</v>
      </c>
      <c r="B6121" s="528">
        <f>Electricity!E6157</f>
        <v>0.91666666666666674</v>
      </c>
      <c r="C6121" s="529">
        <f>Electricity!F6157</f>
        <v>0</v>
      </c>
      <c r="D6121" s="529">
        <f>Electricity!I6157</f>
        <v>0</v>
      </c>
      <c r="E6121" s="531" t="str">
        <f t="shared" si="195"/>
        <v>09/11/2024 10:00:00 PM</v>
      </c>
      <c r="F6121" s="530" t="str">
        <f t="shared" si="194"/>
        <v>Sep</v>
      </c>
    </row>
    <row r="6122" spans="1:6" x14ac:dyDescent="0.35">
      <c r="A6122" s="527">
        <f>Electricity!D6158</f>
        <v>45546</v>
      </c>
      <c r="B6122" s="528">
        <f>Electricity!E6158</f>
        <v>0.95833333333333337</v>
      </c>
      <c r="C6122" s="529">
        <f>Electricity!F6158</f>
        <v>0</v>
      </c>
      <c r="D6122" s="529">
        <f>Electricity!I6158</f>
        <v>0</v>
      </c>
      <c r="E6122" s="531" t="str">
        <f t="shared" si="195"/>
        <v>09/11/2024 11:00:00 PM</v>
      </c>
      <c r="F6122" s="530" t="str">
        <f t="shared" si="194"/>
        <v>Sep</v>
      </c>
    </row>
    <row r="6123" spans="1:6" x14ac:dyDescent="0.35">
      <c r="A6123" s="527">
        <f>Electricity!D6159</f>
        <v>45547</v>
      </c>
      <c r="B6123" s="528">
        <f>Electricity!E6159</f>
        <v>3.1225022567582528E-17</v>
      </c>
      <c r="C6123" s="529">
        <f>Electricity!F6159</f>
        <v>0</v>
      </c>
      <c r="D6123" s="529">
        <f>Electricity!I6159</f>
        <v>0</v>
      </c>
      <c r="E6123" s="531" t="str">
        <f t="shared" si="195"/>
        <v>09/12/2024 12:00:00 AM</v>
      </c>
      <c r="F6123" s="530" t="str">
        <f t="shared" si="194"/>
        <v>Sep</v>
      </c>
    </row>
    <row r="6124" spans="1:6" x14ac:dyDescent="0.35">
      <c r="A6124" s="527">
        <f>Electricity!D6160</f>
        <v>45547</v>
      </c>
      <c r="B6124" s="528">
        <f>Electricity!E6160</f>
        <v>4.1666666666666699E-2</v>
      </c>
      <c r="C6124" s="529">
        <f>Electricity!F6160</f>
        <v>0</v>
      </c>
      <c r="D6124" s="529">
        <f>Electricity!I6160</f>
        <v>0</v>
      </c>
      <c r="E6124" s="531" t="str">
        <f t="shared" si="195"/>
        <v>09/12/2024 01:00:00 AM</v>
      </c>
      <c r="F6124" s="530" t="str">
        <f t="shared" si="194"/>
        <v>Sep</v>
      </c>
    </row>
    <row r="6125" spans="1:6" x14ac:dyDescent="0.35">
      <c r="A6125" s="527">
        <f>Electricity!D6161</f>
        <v>45547</v>
      </c>
      <c r="B6125" s="528">
        <f>Electricity!E6161</f>
        <v>8.333333333333337E-2</v>
      </c>
      <c r="C6125" s="529">
        <f>Electricity!F6161</f>
        <v>0</v>
      </c>
      <c r="D6125" s="529">
        <f>Electricity!I6161</f>
        <v>0</v>
      </c>
      <c r="E6125" s="531" t="str">
        <f t="shared" si="195"/>
        <v>09/12/2024 02:00:00 AM</v>
      </c>
      <c r="F6125" s="530" t="str">
        <f t="shared" si="194"/>
        <v>Sep</v>
      </c>
    </row>
    <row r="6126" spans="1:6" x14ac:dyDescent="0.35">
      <c r="A6126" s="527">
        <f>Electricity!D6162</f>
        <v>45547</v>
      </c>
      <c r="B6126" s="528">
        <f>Electricity!E6162</f>
        <v>0.12500000000000006</v>
      </c>
      <c r="C6126" s="529">
        <f>Electricity!F6162</f>
        <v>0</v>
      </c>
      <c r="D6126" s="529">
        <f>Electricity!I6162</f>
        <v>0</v>
      </c>
      <c r="E6126" s="531" t="str">
        <f t="shared" si="195"/>
        <v>09/12/2024 03:00:00 AM</v>
      </c>
      <c r="F6126" s="530" t="str">
        <f t="shared" si="194"/>
        <v>Sep</v>
      </c>
    </row>
    <row r="6127" spans="1:6" x14ac:dyDescent="0.35">
      <c r="A6127" s="527">
        <f>Electricity!D6163</f>
        <v>45547</v>
      </c>
      <c r="B6127" s="528">
        <f>Electricity!E6163</f>
        <v>0.16666666666666669</v>
      </c>
      <c r="C6127" s="529">
        <f>Electricity!F6163</f>
        <v>0</v>
      </c>
      <c r="D6127" s="529">
        <f>Electricity!I6163</f>
        <v>0</v>
      </c>
      <c r="E6127" s="531" t="str">
        <f t="shared" si="195"/>
        <v>09/12/2024 04:00:00 AM</v>
      </c>
      <c r="F6127" s="530" t="str">
        <f t="shared" si="194"/>
        <v>Sep</v>
      </c>
    </row>
    <row r="6128" spans="1:6" x14ac:dyDescent="0.35">
      <c r="A6128" s="527">
        <f>Electricity!D6164</f>
        <v>45547</v>
      </c>
      <c r="B6128" s="528">
        <f>Electricity!E6164</f>
        <v>0.20833333333333337</v>
      </c>
      <c r="C6128" s="529">
        <f>Electricity!F6164</f>
        <v>0</v>
      </c>
      <c r="D6128" s="529">
        <f>Electricity!I6164</f>
        <v>0</v>
      </c>
      <c r="E6128" s="531" t="str">
        <f t="shared" si="195"/>
        <v>09/12/2024 05:00:00 AM</v>
      </c>
      <c r="F6128" s="530" t="str">
        <f t="shared" si="194"/>
        <v>Sep</v>
      </c>
    </row>
    <row r="6129" spans="1:6" x14ac:dyDescent="0.35">
      <c r="A6129" s="527">
        <f>Electricity!D6165</f>
        <v>45547</v>
      </c>
      <c r="B6129" s="528">
        <f>Electricity!E6165</f>
        <v>0.25</v>
      </c>
      <c r="C6129" s="529">
        <f>Electricity!F6165</f>
        <v>0</v>
      </c>
      <c r="D6129" s="529">
        <f>Electricity!I6165</f>
        <v>0</v>
      </c>
      <c r="E6129" s="531" t="str">
        <f t="shared" si="195"/>
        <v>09/12/2024 06:00:00 AM</v>
      </c>
      <c r="F6129" s="530" t="str">
        <f t="shared" si="194"/>
        <v>Sep</v>
      </c>
    </row>
    <row r="6130" spans="1:6" x14ac:dyDescent="0.35">
      <c r="A6130" s="527">
        <f>Electricity!D6166</f>
        <v>45547</v>
      </c>
      <c r="B6130" s="528">
        <f>Electricity!E6166</f>
        <v>0.29166666666666669</v>
      </c>
      <c r="C6130" s="529">
        <f>Electricity!F6166</f>
        <v>0</v>
      </c>
      <c r="D6130" s="529">
        <f>Electricity!I6166</f>
        <v>0</v>
      </c>
      <c r="E6130" s="531" t="str">
        <f t="shared" si="195"/>
        <v>09/12/2024 07:00:00 AM</v>
      </c>
      <c r="F6130" s="530" t="str">
        <f t="shared" si="194"/>
        <v>Sep</v>
      </c>
    </row>
    <row r="6131" spans="1:6" x14ac:dyDescent="0.35">
      <c r="A6131" s="527">
        <f>Electricity!D6167</f>
        <v>45547</v>
      </c>
      <c r="B6131" s="528">
        <f>Electricity!E6167</f>
        <v>0.33333333333333337</v>
      </c>
      <c r="C6131" s="529">
        <f>Electricity!F6167</f>
        <v>0</v>
      </c>
      <c r="D6131" s="529">
        <f>Electricity!I6167</f>
        <v>0</v>
      </c>
      <c r="E6131" s="531" t="str">
        <f t="shared" si="195"/>
        <v>09/12/2024 08:00:00 AM</v>
      </c>
      <c r="F6131" s="530" t="str">
        <f t="shared" si="194"/>
        <v>Sep</v>
      </c>
    </row>
    <row r="6132" spans="1:6" x14ac:dyDescent="0.35">
      <c r="A6132" s="527">
        <f>Electricity!D6168</f>
        <v>45547</v>
      </c>
      <c r="B6132" s="528">
        <f>Electricity!E6168</f>
        <v>0.375</v>
      </c>
      <c r="C6132" s="529">
        <f>Electricity!F6168</f>
        <v>0</v>
      </c>
      <c r="D6132" s="529">
        <f>Electricity!I6168</f>
        <v>0</v>
      </c>
      <c r="E6132" s="531" t="str">
        <f t="shared" si="195"/>
        <v>09/12/2024 09:00:00 AM</v>
      </c>
      <c r="F6132" s="530" t="str">
        <f t="shared" si="194"/>
        <v>Sep</v>
      </c>
    </row>
    <row r="6133" spans="1:6" x14ac:dyDescent="0.35">
      <c r="A6133" s="527">
        <f>Electricity!D6169</f>
        <v>45547</v>
      </c>
      <c r="B6133" s="528">
        <f>Electricity!E6169</f>
        <v>0.41666666666666669</v>
      </c>
      <c r="C6133" s="529">
        <f>Electricity!F6169</f>
        <v>0</v>
      </c>
      <c r="D6133" s="529">
        <f>Electricity!I6169</f>
        <v>0</v>
      </c>
      <c r="E6133" s="531" t="str">
        <f t="shared" si="195"/>
        <v>09/12/2024 10:00:00 AM</v>
      </c>
      <c r="F6133" s="530" t="str">
        <f t="shared" si="194"/>
        <v>Sep</v>
      </c>
    </row>
    <row r="6134" spans="1:6" x14ac:dyDescent="0.35">
      <c r="A6134" s="527">
        <f>Electricity!D6170</f>
        <v>45547</v>
      </c>
      <c r="B6134" s="528">
        <f>Electricity!E6170</f>
        <v>0.45833333333333337</v>
      </c>
      <c r="C6134" s="529">
        <f>Electricity!F6170</f>
        <v>0</v>
      </c>
      <c r="D6134" s="529">
        <f>Electricity!I6170</f>
        <v>0</v>
      </c>
      <c r="E6134" s="531" t="str">
        <f t="shared" si="195"/>
        <v>09/12/2024 11:00:00 AM</v>
      </c>
      <c r="F6134" s="530" t="str">
        <f t="shared" si="194"/>
        <v>Sep</v>
      </c>
    </row>
    <row r="6135" spans="1:6" x14ac:dyDescent="0.35">
      <c r="A6135" s="527">
        <f>Electricity!D6171</f>
        <v>45547</v>
      </c>
      <c r="B6135" s="528">
        <f>Electricity!E6171</f>
        <v>0.50000000000000011</v>
      </c>
      <c r="C6135" s="529">
        <f>Electricity!F6171</f>
        <v>0</v>
      </c>
      <c r="D6135" s="529">
        <f>Electricity!I6171</f>
        <v>0</v>
      </c>
      <c r="E6135" s="531" t="str">
        <f t="shared" si="195"/>
        <v>09/12/2024 12:00:00 PM</v>
      </c>
      <c r="F6135" s="530" t="str">
        <f t="shared" si="194"/>
        <v>Sep</v>
      </c>
    </row>
    <row r="6136" spans="1:6" x14ac:dyDescent="0.35">
      <c r="A6136" s="527">
        <f>Electricity!D6172</f>
        <v>45547</v>
      </c>
      <c r="B6136" s="528">
        <f>Electricity!E6172</f>
        <v>0.54166666666666674</v>
      </c>
      <c r="C6136" s="529">
        <f>Electricity!F6172</f>
        <v>0</v>
      </c>
      <c r="D6136" s="529">
        <f>Electricity!I6172</f>
        <v>0</v>
      </c>
      <c r="E6136" s="531" t="str">
        <f t="shared" si="195"/>
        <v>09/12/2024 01:00:00 PM</v>
      </c>
      <c r="F6136" s="530" t="str">
        <f t="shared" si="194"/>
        <v>Sep</v>
      </c>
    </row>
    <row r="6137" spans="1:6" x14ac:dyDescent="0.35">
      <c r="A6137" s="527">
        <f>Electricity!D6173</f>
        <v>45547</v>
      </c>
      <c r="B6137" s="528">
        <f>Electricity!E6173</f>
        <v>0.58333333333333337</v>
      </c>
      <c r="C6137" s="529">
        <f>Electricity!F6173</f>
        <v>0</v>
      </c>
      <c r="D6137" s="529">
        <f>Electricity!I6173</f>
        <v>0</v>
      </c>
      <c r="E6137" s="531" t="str">
        <f t="shared" si="195"/>
        <v>09/12/2024 02:00:00 PM</v>
      </c>
      <c r="F6137" s="530" t="str">
        <f t="shared" si="194"/>
        <v>Sep</v>
      </c>
    </row>
    <row r="6138" spans="1:6" x14ac:dyDescent="0.35">
      <c r="A6138" s="527">
        <f>Electricity!D6174</f>
        <v>45547</v>
      </c>
      <c r="B6138" s="528">
        <f>Electricity!E6174</f>
        <v>0.62500000000000011</v>
      </c>
      <c r="C6138" s="529">
        <f>Electricity!F6174</f>
        <v>0</v>
      </c>
      <c r="D6138" s="529">
        <f>Electricity!I6174</f>
        <v>0</v>
      </c>
      <c r="E6138" s="531" t="str">
        <f t="shared" si="195"/>
        <v>09/12/2024 03:00:00 PM</v>
      </c>
      <c r="F6138" s="530" t="str">
        <f t="shared" si="194"/>
        <v>Sep</v>
      </c>
    </row>
    <row r="6139" spans="1:6" x14ac:dyDescent="0.35">
      <c r="A6139" s="527">
        <f>Electricity!D6175</f>
        <v>45547</v>
      </c>
      <c r="B6139" s="528">
        <f>Electricity!E6175</f>
        <v>0.66666666666666674</v>
      </c>
      <c r="C6139" s="529">
        <f>Electricity!F6175</f>
        <v>0</v>
      </c>
      <c r="D6139" s="529">
        <f>Electricity!I6175</f>
        <v>0</v>
      </c>
      <c r="E6139" s="531" t="str">
        <f t="shared" si="195"/>
        <v>09/12/2024 04:00:00 PM</v>
      </c>
      <c r="F6139" s="530" t="str">
        <f t="shared" si="194"/>
        <v>Sep</v>
      </c>
    </row>
    <row r="6140" spans="1:6" x14ac:dyDescent="0.35">
      <c r="A6140" s="527">
        <f>Electricity!D6176</f>
        <v>45547</v>
      </c>
      <c r="B6140" s="528">
        <f>Electricity!E6176</f>
        <v>0.70833333333333337</v>
      </c>
      <c r="C6140" s="529">
        <f>Electricity!F6176</f>
        <v>0</v>
      </c>
      <c r="D6140" s="529">
        <f>Electricity!I6176</f>
        <v>0</v>
      </c>
      <c r="E6140" s="531" t="str">
        <f t="shared" si="195"/>
        <v>09/12/2024 05:00:00 PM</v>
      </c>
      <c r="F6140" s="530" t="str">
        <f t="shared" si="194"/>
        <v>Sep</v>
      </c>
    </row>
    <row r="6141" spans="1:6" x14ac:dyDescent="0.35">
      <c r="A6141" s="527">
        <f>Electricity!D6177</f>
        <v>45547</v>
      </c>
      <c r="B6141" s="528">
        <f>Electricity!E6177</f>
        <v>0.75000000000000011</v>
      </c>
      <c r="C6141" s="529">
        <f>Electricity!F6177</f>
        <v>0</v>
      </c>
      <c r="D6141" s="529">
        <f>Electricity!I6177</f>
        <v>0</v>
      </c>
      <c r="E6141" s="531" t="str">
        <f t="shared" si="195"/>
        <v>09/12/2024 06:00:00 PM</v>
      </c>
      <c r="F6141" s="530" t="str">
        <f t="shared" si="194"/>
        <v>Sep</v>
      </c>
    </row>
    <row r="6142" spans="1:6" x14ac:dyDescent="0.35">
      <c r="A6142" s="527">
        <f>Electricity!D6178</f>
        <v>45547</v>
      </c>
      <c r="B6142" s="528">
        <f>Electricity!E6178</f>
        <v>0.79166666666666674</v>
      </c>
      <c r="C6142" s="529">
        <f>Electricity!F6178</f>
        <v>0</v>
      </c>
      <c r="D6142" s="529">
        <f>Electricity!I6178</f>
        <v>0</v>
      </c>
      <c r="E6142" s="531" t="str">
        <f t="shared" si="195"/>
        <v>09/12/2024 07:00:00 PM</v>
      </c>
      <c r="F6142" s="530" t="str">
        <f t="shared" si="194"/>
        <v>Sep</v>
      </c>
    </row>
    <row r="6143" spans="1:6" x14ac:dyDescent="0.35">
      <c r="A6143" s="527">
        <f>Electricity!D6179</f>
        <v>45547</v>
      </c>
      <c r="B6143" s="528">
        <f>Electricity!E6179</f>
        <v>0.83333333333333337</v>
      </c>
      <c r="C6143" s="529">
        <f>Electricity!F6179</f>
        <v>0</v>
      </c>
      <c r="D6143" s="529">
        <f>Electricity!I6179</f>
        <v>0</v>
      </c>
      <c r="E6143" s="531" t="str">
        <f t="shared" si="195"/>
        <v>09/12/2024 08:00:00 PM</v>
      </c>
      <c r="F6143" s="530" t="str">
        <f t="shared" si="194"/>
        <v>Sep</v>
      </c>
    </row>
    <row r="6144" spans="1:6" x14ac:dyDescent="0.35">
      <c r="A6144" s="527">
        <f>Electricity!D6180</f>
        <v>45547</v>
      </c>
      <c r="B6144" s="528">
        <f>Electricity!E6180</f>
        <v>0.87500000000000011</v>
      </c>
      <c r="C6144" s="529">
        <f>Electricity!F6180</f>
        <v>0</v>
      </c>
      <c r="D6144" s="529">
        <f>Electricity!I6180</f>
        <v>0</v>
      </c>
      <c r="E6144" s="531" t="str">
        <f t="shared" si="195"/>
        <v>09/12/2024 09:00:00 PM</v>
      </c>
      <c r="F6144" s="530" t="str">
        <f t="shared" si="194"/>
        <v>Sep</v>
      </c>
    </row>
    <row r="6145" spans="1:6" x14ac:dyDescent="0.35">
      <c r="A6145" s="527">
        <f>Electricity!D6181</f>
        <v>45547</v>
      </c>
      <c r="B6145" s="528">
        <f>Electricity!E6181</f>
        <v>0.91666666666666674</v>
      </c>
      <c r="C6145" s="529">
        <f>Electricity!F6181</f>
        <v>0</v>
      </c>
      <c r="D6145" s="529">
        <f>Electricity!I6181</f>
        <v>0</v>
      </c>
      <c r="E6145" s="531" t="str">
        <f t="shared" si="195"/>
        <v>09/12/2024 10:00:00 PM</v>
      </c>
      <c r="F6145" s="530" t="str">
        <f t="shared" si="194"/>
        <v>Sep</v>
      </c>
    </row>
    <row r="6146" spans="1:6" x14ac:dyDescent="0.35">
      <c r="A6146" s="527">
        <f>Electricity!D6182</f>
        <v>45547</v>
      </c>
      <c r="B6146" s="528">
        <f>Electricity!E6182</f>
        <v>0.95833333333333337</v>
      </c>
      <c r="C6146" s="529">
        <f>Electricity!F6182</f>
        <v>0</v>
      </c>
      <c r="D6146" s="529">
        <f>Electricity!I6182</f>
        <v>0</v>
      </c>
      <c r="E6146" s="531" t="str">
        <f t="shared" si="195"/>
        <v>09/12/2024 11:00:00 PM</v>
      </c>
      <c r="F6146" s="530" t="str">
        <f t="shared" si="194"/>
        <v>Sep</v>
      </c>
    </row>
    <row r="6147" spans="1:6" x14ac:dyDescent="0.35">
      <c r="A6147" s="527">
        <f>Electricity!D6183</f>
        <v>45548</v>
      </c>
      <c r="B6147" s="528">
        <f>Electricity!E6183</f>
        <v>3.1225022567582528E-17</v>
      </c>
      <c r="C6147" s="529">
        <f>Electricity!F6183</f>
        <v>0</v>
      </c>
      <c r="D6147" s="529">
        <f>Electricity!I6183</f>
        <v>0</v>
      </c>
      <c r="E6147" s="531" t="str">
        <f t="shared" si="195"/>
        <v>09/13/2024 12:00:00 AM</v>
      </c>
      <c r="F6147" s="530" t="str">
        <f t="shared" ref="F6147:F6210" si="196">TEXT(A6147,"mmm")</f>
        <v>Sep</v>
      </c>
    </row>
    <row r="6148" spans="1:6" x14ac:dyDescent="0.35">
      <c r="A6148" s="527">
        <f>Electricity!D6184</f>
        <v>45548</v>
      </c>
      <c r="B6148" s="528">
        <f>Electricity!E6184</f>
        <v>4.1666666666666699E-2</v>
      </c>
      <c r="C6148" s="529">
        <f>Electricity!F6184</f>
        <v>0</v>
      </c>
      <c r="D6148" s="529">
        <f>Electricity!I6184</f>
        <v>0</v>
      </c>
      <c r="E6148" s="531" t="str">
        <f t="shared" si="195"/>
        <v>09/13/2024 01:00:00 AM</v>
      </c>
      <c r="F6148" s="530" t="str">
        <f t="shared" si="196"/>
        <v>Sep</v>
      </c>
    </row>
    <row r="6149" spans="1:6" x14ac:dyDescent="0.35">
      <c r="A6149" s="527">
        <f>Electricity!D6185</f>
        <v>45548</v>
      </c>
      <c r="B6149" s="528">
        <f>Electricity!E6185</f>
        <v>8.333333333333337E-2</v>
      </c>
      <c r="C6149" s="529">
        <f>Electricity!F6185</f>
        <v>0</v>
      </c>
      <c r="D6149" s="529">
        <f>Electricity!I6185</f>
        <v>0</v>
      </c>
      <c r="E6149" s="531" t="str">
        <f t="shared" si="195"/>
        <v>09/13/2024 02:00:00 AM</v>
      </c>
      <c r="F6149" s="530" t="str">
        <f t="shared" si="196"/>
        <v>Sep</v>
      </c>
    </row>
    <row r="6150" spans="1:6" x14ac:dyDescent="0.35">
      <c r="A6150" s="527">
        <f>Electricity!D6186</f>
        <v>45548</v>
      </c>
      <c r="B6150" s="528">
        <f>Electricity!E6186</f>
        <v>0.12500000000000006</v>
      </c>
      <c r="C6150" s="529">
        <f>Electricity!F6186</f>
        <v>0</v>
      </c>
      <c r="D6150" s="529">
        <f>Electricity!I6186</f>
        <v>0</v>
      </c>
      <c r="E6150" s="531" t="str">
        <f t="shared" si="195"/>
        <v>09/13/2024 03:00:00 AM</v>
      </c>
      <c r="F6150" s="530" t="str">
        <f t="shared" si="196"/>
        <v>Sep</v>
      </c>
    </row>
    <row r="6151" spans="1:6" x14ac:dyDescent="0.35">
      <c r="A6151" s="527">
        <f>Electricity!D6187</f>
        <v>45548</v>
      </c>
      <c r="B6151" s="528">
        <f>Electricity!E6187</f>
        <v>0.16666666666666669</v>
      </c>
      <c r="C6151" s="529">
        <f>Electricity!F6187</f>
        <v>0</v>
      </c>
      <c r="D6151" s="529">
        <f>Electricity!I6187</f>
        <v>0</v>
      </c>
      <c r="E6151" s="531" t="str">
        <f t="shared" si="195"/>
        <v>09/13/2024 04:00:00 AM</v>
      </c>
      <c r="F6151" s="530" t="str">
        <f t="shared" si="196"/>
        <v>Sep</v>
      </c>
    </row>
    <row r="6152" spans="1:6" x14ac:dyDescent="0.35">
      <c r="A6152" s="527">
        <f>Electricity!D6188</f>
        <v>45548</v>
      </c>
      <c r="B6152" s="528">
        <f>Electricity!E6188</f>
        <v>0.20833333333333337</v>
      </c>
      <c r="C6152" s="529">
        <f>Electricity!F6188</f>
        <v>0</v>
      </c>
      <c r="D6152" s="529">
        <f>Electricity!I6188</f>
        <v>0</v>
      </c>
      <c r="E6152" s="531" t="str">
        <f t="shared" si="195"/>
        <v>09/13/2024 05:00:00 AM</v>
      </c>
      <c r="F6152" s="530" t="str">
        <f t="shared" si="196"/>
        <v>Sep</v>
      </c>
    </row>
    <row r="6153" spans="1:6" x14ac:dyDescent="0.35">
      <c r="A6153" s="527">
        <f>Electricity!D6189</f>
        <v>45548</v>
      </c>
      <c r="B6153" s="528">
        <f>Electricity!E6189</f>
        <v>0.25</v>
      </c>
      <c r="C6153" s="529">
        <f>Electricity!F6189</f>
        <v>0</v>
      </c>
      <c r="D6153" s="529">
        <f>Electricity!I6189</f>
        <v>0</v>
      </c>
      <c r="E6153" s="531" t="str">
        <f t="shared" si="195"/>
        <v>09/13/2024 06:00:00 AM</v>
      </c>
      <c r="F6153" s="530" t="str">
        <f t="shared" si="196"/>
        <v>Sep</v>
      </c>
    </row>
    <row r="6154" spans="1:6" x14ac:dyDescent="0.35">
      <c r="A6154" s="527">
        <f>Electricity!D6190</f>
        <v>45548</v>
      </c>
      <c r="B6154" s="528">
        <f>Electricity!E6190</f>
        <v>0.29166666666666669</v>
      </c>
      <c r="C6154" s="529">
        <f>Electricity!F6190</f>
        <v>0</v>
      </c>
      <c r="D6154" s="529">
        <f>Electricity!I6190</f>
        <v>0</v>
      </c>
      <c r="E6154" s="531" t="str">
        <f t="shared" si="195"/>
        <v>09/13/2024 07:00:00 AM</v>
      </c>
      <c r="F6154" s="530" t="str">
        <f t="shared" si="196"/>
        <v>Sep</v>
      </c>
    </row>
    <row r="6155" spans="1:6" x14ac:dyDescent="0.35">
      <c r="A6155" s="527">
        <f>Electricity!D6191</f>
        <v>45548</v>
      </c>
      <c r="B6155" s="528">
        <f>Electricity!E6191</f>
        <v>0.33333333333333337</v>
      </c>
      <c r="C6155" s="529">
        <f>Electricity!F6191</f>
        <v>0</v>
      </c>
      <c r="D6155" s="529">
        <f>Electricity!I6191</f>
        <v>0</v>
      </c>
      <c r="E6155" s="531" t="str">
        <f t="shared" si="195"/>
        <v>09/13/2024 08:00:00 AM</v>
      </c>
      <c r="F6155" s="530" t="str">
        <f t="shared" si="196"/>
        <v>Sep</v>
      </c>
    </row>
    <row r="6156" spans="1:6" x14ac:dyDescent="0.35">
      <c r="A6156" s="527">
        <f>Electricity!D6192</f>
        <v>45548</v>
      </c>
      <c r="B6156" s="528">
        <f>Electricity!E6192</f>
        <v>0.375</v>
      </c>
      <c r="C6156" s="529">
        <f>Electricity!F6192</f>
        <v>0</v>
      </c>
      <c r="D6156" s="529">
        <f>Electricity!I6192</f>
        <v>0</v>
      </c>
      <c r="E6156" s="531" t="str">
        <f t="shared" si="195"/>
        <v>09/13/2024 09:00:00 AM</v>
      </c>
      <c r="F6156" s="530" t="str">
        <f t="shared" si="196"/>
        <v>Sep</v>
      </c>
    </row>
    <row r="6157" spans="1:6" x14ac:dyDescent="0.35">
      <c r="A6157" s="527">
        <f>Electricity!D6193</f>
        <v>45548</v>
      </c>
      <c r="B6157" s="528">
        <f>Electricity!E6193</f>
        <v>0.41666666666666669</v>
      </c>
      <c r="C6157" s="529">
        <f>Electricity!F6193</f>
        <v>0</v>
      </c>
      <c r="D6157" s="529">
        <f>Electricity!I6193</f>
        <v>0</v>
      </c>
      <c r="E6157" s="531" t="str">
        <f t="shared" si="195"/>
        <v>09/13/2024 10:00:00 AM</v>
      </c>
      <c r="F6157" s="530" t="str">
        <f t="shared" si="196"/>
        <v>Sep</v>
      </c>
    </row>
    <row r="6158" spans="1:6" x14ac:dyDescent="0.35">
      <c r="A6158" s="527">
        <f>Electricity!D6194</f>
        <v>45548</v>
      </c>
      <c r="B6158" s="528">
        <f>Electricity!E6194</f>
        <v>0.45833333333333337</v>
      </c>
      <c r="C6158" s="529">
        <f>Electricity!F6194</f>
        <v>0</v>
      </c>
      <c r="D6158" s="529">
        <f>Electricity!I6194</f>
        <v>0</v>
      </c>
      <c r="E6158" s="531" t="str">
        <f t="shared" si="195"/>
        <v>09/13/2024 11:00:00 AM</v>
      </c>
      <c r="F6158" s="530" t="str">
        <f t="shared" si="196"/>
        <v>Sep</v>
      </c>
    </row>
    <row r="6159" spans="1:6" x14ac:dyDescent="0.35">
      <c r="A6159" s="527">
        <f>Electricity!D6195</f>
        <v>45548</v>
      </c>
      <c r="B6159" s="528">
        <f>Electricity!E6195</f>
        <v>0.50000000000000011</v>
      </c>
      <c r="C6159" s="529">
        <f>Electricity!F6195</f>
        <v>0</v>
      </c>
      <c r="D6159" s="529">
        <f>Electricity!I6195</f>
        <v>0</v>
      </c>
      <c r="E6159" s="531" t="str">
        <f t="shared" si="195"/>
        <v>09/13/2024 12:00:00 PM</v>
      </c>
      <c r="F6159" s="530" t="str">
        <f t="shared" si="196"/>
        <v>Sep</v>
      </c>
    </row>
    <row r="6160" spans="1:6" x14ac:dyDescent="0.35">
      <c r="A6160" s="527">
        <f>Electricity!D6196</f>
        <v>45548</v>
      </c>
      <c r="B6160" s="528">
        <f>Electricity!E6196</f>
        <v>0.54166666666666674</v>
      </c>
      <c r="C6160" s="529">
        <f>Electricity!F6196</f>
        <v>0</v>
      </c>
      <c r="D6160" s="529">
        <f>Electricity!I6196</f>
        <v>0</v>
      </c>
      <c r="E6160" s="531" t="str">
        <f t="shared" si="195"/>
        <v>09/13/2024 01:00:00 PM</v>
      </c>
      <c r="F6160" s="530" t="str">
        <f t="shared" si="196"/>
        <v>Sep</v>
      </c>
    </row>
    <row r="6161" spans="1:6" x14ac:dyDescent="0.35">
      <c r="A6161" s="527">
        <f>Electricity!D6197</f>
        <v>45548</v>
      </c>
      <c r="B6161" s="528">
        <f>Electricity!E6197</f>
        <v>0.58333333333333337</v>
      </c>
      <c r="C6161" s="529">
        <f>Electricity!F6197</f>
        <v>0</v>
      </c>
      <c r="D6161" s="529">
        <f>Electricity!I6197</f>
        <v>0</v>
      </c>
      <c r="E6161" s="531" t="str">
        <f t="shared" si="195"/>
        <v>09/13/2024 02:00:00 PM</v>
      </c>
      <c r="F6161" s="530" t="str">
        <f t="shared" si="196"/>
        <v>Sep</v>
      </c>
    </row>
    <row r="6162" spans="1:6" x14ac:dyDescent="0.35">
      <c r="A6162" s="527">
        <f>Electricity!D6198</f>
        <v>45548</v>
      </c>
      <c r="B6162" s="528">
        <f>Electricity!E6198</f>
        <v>0.62500000000000011</v>
      </c>
      <c r="C6162" s="529">
        <f>Electricity!F6198</f>
        <v>0</v>
      </c>
      <c r="D6162" s="529">
        <f>Electricity!I6198</f>
        <v>0</v>
      </c>
      <c r="E6162" s="531" t="str">
        <f t="shared" si="195"/>
        <v>09/13/2024 03:00:00 PM</v>
      </c>
      <c r="F6162" s="530" t="str">
        <f t="shared" si="196"/>
        <v>Sep</v>
      </c>
    </row>
    <row r="6163" spans="1:6" x14ac:dyDescent="0.35">
      <c r="A6163" s="527">
        <f>Electricity!D6199</f>
        <v>45548</v>
      </c>
      <c r="B6163" s="528">
        <f>Electricity!E6199</f>
        <v>0.66666666666666674</v>
      </c>
      <c r="C6163" s="529">
        <f>Electricity!F6199</f>
        <v>0</v>
      </c>
      <c r="D6163" s="529">
        <f>Electricity!I6199</f>
        <v>0</v>
      </c>
      <c r="E6163" s="531" t="str">
        <f t="shared" si="195"/>
        <v>09/13/2024 04:00:00 PM</v>
      </c>
      <c r="F6163" s="530" t="str">
        <f t="shared" si="196"/>
        <v>Sep</v>
      </c>
    </row>
    <row r="6164" spans="1:6" x14ac:dyDescent="0.35">
      <c r="A6164" s="527">
        <f>Electricity!D6200</f>
        <v>45548</v>
      </c>
      <c r="B6164" s="528">
        <f>Electricity!E6200</f>
        <v>0.70833333333333337</v>
      </c>
      <c r="C6164" s="529">
        <f>Electricity!F6200</f>
        <v>0</v>
      </c>
      <c r="D6164" s="529">
        <f>Electricity!I6200</f>
        <v>0</v>
      </c>
      <c r="E6164" s="531" t="str">
        <f t="shared" si="195"/>
        <v>09/13/2024 05:00:00 PM</v>
      </c>
      <c r="F6164" s="530" t="str">
        <f t="shared" si="196"/>
        <v>Sep</v>
      </c>
    </row>
    <row r="6165" spans="1:6" x14ac:dyDescent="0.35">
      <c r="A6165" s="527">
        <f>Electricity!D6201</f>
        <v>45548</v>
      </c>
      <c r="B6165" s="528">
        <f>Electricity!E6201</f>
        <v>0.75000000000000011</v>
      </c>
      <c r="C6165" s="529">
        <f>Electricity!F6201</f>
        <v>0</v>
      </c>
      <c r="D6165" s="529">
        <f>Electricity!I6201</f>
        <v>0</v>
      </c>
      <c r="E6165" s="531" t="str">
        <f t="shared" si="195"/>
        <v>09/13/2024 06:00:00 PM</v>
      </c>
      <c r="F6165" s="530" t="str">
        <f t="shared" si="196"/>
        <v>Sep</v>
      </c>
    </row>
    <row r="6166" spans="1:6" x14ac:dyDescent="0.35">
      <c r="A6166" s="527">
        <f>Electricity!D6202</f>
        <v>45548</v>
      </c>
      <c r="B6166" s="528">
        <f>Electricity!E6202</f>
        <v>0.79166666666666674</v>
      </c>
      <c r="C6166" s="529">
        <f>Electricity!F6202</f>
        <v>0</v>
      </c>
      <c r="D6166" s="529">
        <f>Electricity!I6202</f>
        <v>0</v>
      </c>
      <c r="E6166" s="531" t="str">
        <f t="shared" si="195"/>
        <v>09/13/2024 07:00:00 PM</v>
      </c>
      <c r="F6166" s="530" t="str">
        <f t="shared" si="196"/>
        <v>Sep</v>
      </c>
    </row>
    <row r="6167" spans="1:6" x14ac:dyDescent="0.35">
      <c r="A6167" s="527">
        <f>Electricity!D6203</f>
        <v>45548</v>
      </c>
      <c r="B6167" s="528">
        <f>Electricity!E6203</f>
        <v>0.83333333333333337</v>
      </c>
      <c r="C6167" s="529">
        <f>Electricity!F6203</f>
        <v>0</v>
      </c>
      <c r="D6167" s="529">
        <f>Electricity!I6203</f>
        <v>0</v>
      </c>
      <c r="E6167" s="531" t="str">
        <f t="shared" si="195"/>
        <v>09/13/2024 08:00:00 PM</v>
      </c>
      <c r="F6167" s="530" t="str">
        <f t="shared" si="196"/>
        <v>Sep</v>
      </c>
    </row>
    <row r="6168" spans="1:6" x14ac:dyDescent="0.35">
      <c r="A6168" s="527">
        <f>Electricity!D6204</f>
        <v>45548</v>
      </c>
      <c r="B6168" s="528">
        <f>Electricity!E6204</f>
        <v>0.87500000000000011</v>
      </c>
      <c r="C6168" s="529">
        <f>Electricity!F6204</f>
        <v>0</v>
      </c>
      <c r="D6168" s="529">
        <f>Electricity!I6204</f>
        <v>0</v>
      </c>
      <c r="E6168" s="531" t="str">
        <f t="shared" si="195"/>
        <v>09/13/2024 09:00:00 PM</v>
      </c>
      <c r="F6168" s="530" t="str">
        <f t="shared" si="196"/>
        <v>Sep</v>
      </c>
    </row>
    <row r="6169" spans="1:6" x14ac:dyDescent="0.35">
      <c r="A6169" s="527">
        <f>Electricity!D6205</f>
        <v>45548</v>
      </c>
      <c r="B6169" s="528">
        <f>Electricity!E6205</f>
        <v>0.91666666666666674</v>
      </c>
      <c r="C6169" s="529">
        <f>Electricity!F6205</f>
        <v>0</v>
      </c>
      <c r="D6169" s="529">
        <f>Electricity!I6205</f>
        <v>0</v>
      </c>
      <c r="E6169" s="531" t="str">
        <f t="shared" si="195"/>
        <v>09/13/2024 10:00:00 PM</v>
      </c>
      <c r="F6169" s="530" t="str">
        <f t="shared" si="196"/>
        <v>Sep</v>
      </c>
    </row>
    <row r="6170" spans="1:6" x14ac:dyDescent="0.35">
      <c r="A6170" s="527">
        <f>Electricity!D6206</f>
        <v>45548</v>
      </c>
      <c r="B6170" s="528">
        <f>Electricity!E6206</f>
        <v>0.95833333333333337</v>
      </c>
      <c r="C6170" s="529">
        <f>Electricity!F6206</f>
        <v>0</v>
      </c>
      <c r="D6170" s="529">
        <f>Electricity!I6206</f>
        <v>0</v>
      </c>
      <c r="E6170" s="531" t="str">
        <f t="shared" si="195"/>
        <v>09/13/2024 11:00:00 PM</v>
      </c>
      <c r="F6170" s="530" t="str">
        <f t="shared" si="196"/>
        <v>Sep</v>
      </c>
    </row>
    <row r="6171" spans="1:6" x14ac:dyDescent="0.35">
      <c r="A6171" s="527">
        <f>Electricity!D6207</f>
        <v>45549</v>
      </c>
      <c r="B6171" s="528">
        <f>Electricity!E6207</f>
        <v>3.1225022567582528E-17</v>
      </c>
      <c r="C6171" s="529">
        <f>Electricity!F6207</f>
        <v>0</v>
      </c>
      <c r="D6171" s="529">
        <f>Electricity!I6207</f>
        <v>0</v>
      </c>
      <c r="E6171" s="531" t="str">
        <f t="shared" si="195"/>
        <v>09/14/2024 12:00:00 AM</v>
      </c>
      <c r="F6171" s="530" t="str">
        <f t="shared" si="196"/>
        <v>Sep</v>
      </c>
    </row>
    <row r="6172" spans="1:6" x14ac:dyDescent="0.35">
      <c r="A6172" s="527">
        <f>Electricity!D6208</f>
        <v>45549</v>
      </c>
      <c r="B6172" s="528">
        <f>Electricity!E6208</f>
        <v>4.1666666666666699E-2</v>
      </c>
      <c r="C6172" s="529">
        <f>Electricity!F6208</f>
        <v>0</v>
      </c>
      <c r="D6172" s="529">
        <f>Electricity!I6208</f>
        <v>0</v>
      </c>
      <c r="E6172" s="531" t="str">
        <f t="shared" si="195"/>
        <v>09/14/2024 01:00:00 AM</v>
      </c>
      <c r="F6172" s="530" t="str">
        <f t="shared" si="196"/>
        <v>Sep</v>
      </c>
    </row>
    <row r="6173" spans="1:6" x14ac:dyDescent="0.35">
      <c r="A6173" s="527">
        <f>Electricity!D6209</f>
        <v>45549</v>
      </c>
      <c r="B6173" s="528">
        <f>Electricity!E6209</f>
        <v>8.333333333333337E-2</v>
      </c>
      <c r="C6173" s="529">
        <f>Electricity!F6209</f>
        <v>0</v>
      </c>
      <c r="D6173" s="529">
        <f>Electricity!I6209</f>
        <v>0</v>
      </c>
      <c r="E6173" s="531" t="str">
        <f t="shared" si="195"/>
        <v>09/14/2024 02:00:00 AM</v>
      </c>
      <c r="F6173" s="530" t="str">
        <f t="shared" si="196"/>
        <v>Sep</v>
      </c>
    </row>
    <row r="6174" spans="1:6" x14ac:dyDescent="0.35">
      <c r="A6174" s="527">
        <f>Electricity!D6210</f>
        <v>45549</v>
      </c>
      <c r="B6174" s="528">
        <f>Electricity!E6210</f>
        <v>0.12500000000000006</v>
      </c>
      <c r="C6174" s="529">
        <f>Electricity!F6210</f>
        <v>0</v>
      </c>
      <c r="D6174" s="529">
        <f>Electricity!I6210</f>
        <v>0</v>
      </c>
      <c r="E6174" s="531" t="str">
        <f t="shared" si="195"/>
        <v>09/14/2024 03:00:00 AM</v>
      </c>
      <c r="F6174" s="530" t="str">
        <f t="shared" si="196"/>
        <v>Sep</v>
      </c>
    </row>
    <row r="6175" spans="1:6" x14ac:dyDescent="0.35">
      <c r="A6175" s="527">
        <f>Electricity!D6211</f>
        <v>45549</v>
      </c>
      <c r="B6175" s="528">
        <f>Electricity!E6211</f>
        <v>0.16666666666666669</v>
      </c>
      <c r="C6175" s="529">
        <f>Electricity!F6211</f>
        <v>0</v>
      </c>
      <c r="D6175" s="529">
        <f>Electricity!I6211</f>
        <v>0</v>
      </c>
      <c r="E6175" s="531" t="str">
        <f t="shared" si="195"/>
        <v>09/14/2024 04:00:00 AM</v>
      </c>
      <c r="F6175" s="530" t="str">
        <f t="shared" si="196"/>
        <v>Sep</v>
      </c>
    </row>
    <row r="6176" spans="1:6" x14ac:dyDescent="0.35">
      <c r="A6176" s="527">
        <f>Electricity!D6212</f>
        <v>45549</v>
      </c>
      <c r="B6176" s="528">
        <f>Electricity!E6212</f>
        <v>0.20833333333333337</v>
      </c>
      <c r="C6176" s="529">
        <f>Electricity!F6212</f>
        <v>0</v>
      </c>
      <c r="D6176" s="529">
        <f>Electricity!I6212</f>
        <v>0</v>
      </c>
      <c r="E6176" s="531" t="str">
        <f t="shared" si="195"/>
        <v>09/14/2024 05:00:00 AM</v>
      </c>
      <c r="F6176" s="530" t="str">
        <f t="shared" si="196"/>
        <v>Sep</v>
      </c>
    </row>
    <row r="6177" spans="1:6" x14ac:dyDescent="0.35">
      <c r="A6177" s="527">
        <f>Electricity!D6213</f>
        <v>45549</v>
      </c>
      <c r="B6177" s="528">
        <f>Electricity!E6213</f>
        <v>0.25</v>
      </c>
      <c r="C6177" s="529">
        <f>Electricity!F6213</f>
        <v>0</v>
      </c>
      <c r="D6177" s="529">
        <f>Electricity!I6213</f>
        <v>0</v>
      </c>
      <c r="E6177" s="531" t="str">
        <f t="shared" si="195"/>
        <v>09/14/2024 06:00:00 AM</v>
      </c>
      <c r="F6177" s="530" t="str">
        <f t="shared" si="196"/>
        <v>Sep</v>
      </c>
    </row>
    <row r="6178" spans="1:6" x14ac:dyDescent="0.35">
      <c r="A6178" s="527">
        <f>Electricity!D6214</f>
        <v>45549</v>
      </c>
      <c r="B6178" s="528">
        <f>Electricity!E6214</f>
        <v>0.29166666666666669</v>
      </c>
      <c r="C6178" s="529">
        <f>Electricity!F6214</f>
        <v>0</v>
      </c>
      <c r="D6178" s="529">
        <f>Electricity!I6214</f>
        <v>0</v>
      </c>
      <c r="E6178" s="531" t="str">
        <f t="shared" si="195"/>
        <v>09/14/2024 07:00:00 AM</v>
      </c>
      <c r="F6178" s="530" t="str">
        <f t="shared" si="196"/>
        <v>Sep</v>
      </c>
    </row>
    <row r="6179" spans="1:6" x14ac:dyDescent="0.35">
      <c r="A6179" s="527">
        <f>Electricity!D6215</f>
        <v>45549</v>
      </c>
      <c r="B6179" s="528">
        <f>Electricity!E6215</f>
        <v>0.33333333333333337</v>
      </c>
      <c r="C6179" s="529">
        <f>Electricity!F6215</f>
        <v>0</v>
      </c>
      <c r="D6179" s="529">
        <f>Electricity!I6215</f>
        <v>0</v>
      </c>
      <c r="E6179" s="531" t="str">
        <f t="shared" si="195"/>
        <v>09/14/2024 08:00:00 AM</v>
      </c>
      <c r="F6179" s="530" t="str">
        <f t="shared" si="196"/>
        <v>Sep</v>
      </c>
    </row>
    <row r="6180" spans="1:6" x14ac:dyDescent="0.35">
      <c r="A6180" s="527">
        <f>Electricity!D6216</f>
        <v>45549</v>
      </c>
      <c r="B6180" s="528">
        <f>Electricity!E6216</f>
        <v>0.375</v>
      </c>
      <c r="C6180" s="529">
        <f>Electricity!F6216</f>
        <v>0</v>
      </c>
      <c r="D6180" s="529">
        <f>Electricity!I6216</f>
        <v>0</v>
      </c>
      <c r="E6180" s="531" t="str">
        <f t="shared" ref="E6180:E6243" si="197">CONCATENATE(TEXT(A6180,"mm/dd/yyyy")," ",TEXT(B6180,"hh:mm:ss AM/PM"))</f>
        <v>09/14/2024 09:00:00 AM</v>
      </c>
      <c r="F6180" s="530" t="str">
        <f t="shared" si="196"/>
        <v>Sep</v>
      </c>
    </row>
    <row r="6181" spans="1:6" x14ac:dyDescent="0.35">
      <c r="A6181" s="527">
        <f>Electricity!D6217</f>
        <v>45549</v>
      </c>
      <c r="B6181" s="528">
        <f>Electricity!E6217</f>
        <v>0.41666666666666669</v>
      </c>
      <c r="C6181" s="529">
        <f>Electricity!F6217</f>
        <v>0</v>
      </c>
      <c r="D6181" s="529">
        <f>Electricity!I6217</f>
        <v>0</v>
      </c>
      <c r="E6181" s="531" t="str">
        <f t="shared" si="197"/>
        <v>09/14/2024 10:00:00 AM</v>
      </c>
      <c r="F6181" s="530" t="str">
        <f t="shared" si="196"/>
        <v>Sep</v>
      </c>
    </row>
    <row r="6182" spans="1:6" x14ac:dyDescent="0.35">
      <c r="A6182" s="527">
        <f>Electricity!D6218</f>
        <v>45549</v>
      </c>
      <c r="B6182" s="528">
        <f>Electricity!E6218</f>
        <v>0.45833333333333337</v>
      </c>
      <c r="C6182" s="529">
        <f>Electricity!F6218</f>
        <v>0</v>
      </c>
      <c r="D6182" s="529">
        <f>Electricity!I6218</f>
        <v>0</v>
      </c>
      <c r="E6182" s="531" t="str">
        <f t="shared" si="197"/>
        <v>09/14/2024 11:00:00 AM</v>
      </c>
      <c r="F6182" s="530" t="str">
        <f t="shared" si="196"/>
        <v>Sep</v>
      </c>
    </row>
    <row r="6183" spans="1:6" x14ac:dyDescent="0.35">
      <c r="A6183" s="527">
        <f>Electricity!D6219</f>
        <v>45549</v>
      </c>
      <c r="B6183" s="528">
        <f>Electricity!E6219</f>
        <v>0.50000000000000011</v>
      </c>
      <c r="C6183" s="529">
        <f>Electricity!F6219</f>
        <v>0</v>
      </c>
      <c r="D6183" s="529">
        <f>Electricity!I6219</f>
        <v>0</v>
      </c>
      <c r="E6183" s="531" t="str">
        <f t="shared" si="197"/>
        <v>09/14/2024 12:00:00 PM</v>
      </c>
      <c r="F6183" s="530" t="str">
        <f t="shared" si="196"/>
        <v>Sep</v>
      </c>
    </row>
    <row r="6184" spans="1:6" x14ac:dyDescent="0.35">
      <c r="A6184" s="527">
        <f>Electricity!D6220</f>
        <v>45549</v>
      </c>
      <c r="B6184" s="528">
        <f>Electricity!E6220</f>
        <v>0.54166666666666674</v>
      </c>
      <c r="C6184" s="529">
        <f>Electricity!F6220</f>
        <v>0</v>
      </c>
      <c r="D6184" s="529">
        <f>Electricity!I6220</f>
        <v>0</v>
      </c>
      <c r="E6184" s="531" t="str">
        <f t="shared" si="197"/>
        <v>09/14/2024 01:00:00 PM</v>
      </c>
      <c r="F6184" s="530" t="str">
        <f t="shared" si="196"/>
        <v>Sep</v>
      </c>
    </row>
    <row r="6185" spans="1:6" x14ac:dyDescent="0.35">
      <c r="A6185" s="527">
        <f>Electricity!D6221</f>
        <v>45549</v>
      </c>
      <c r="B6185" s="528">
        <f>Electricity!E6221</f>
        <v>0.58333333333333337</v>
      </c>
      <c r="C6185" s="529">
        <f>Electricity!F6221</f>
        <v>0</v>
      </c>
      <c r="D6185" s="529">
        <f>Electricity!I6221</f>
        <v>0</v>
      </c>
      <c r="E6185" s="531" t="str">
        <f t="shared" si="197"/>
        <v>09/14/2024 02:00:00 PM</v>
      </c>
      <c r="F6185" s="530" t="str">
        <f t="shared" si="196"/>
        <v>Sep</v>
      </c>
    </row>
    <row r="6186" spans="1:6" x14ac:dyDescent="0.35">
      <c r="A6186" s="527">
        <f>Electricity!D6222</f>
        <v>45549</v>
      </c>
      <c r="B6186" s="528">
        <f>Electricity!E6222</f>
        <v>0.62500000000000011</v>
      </c>
      <c r="C6186" s="529">
        <f>Electricity!F6222</f>
        <v>0</v>
      </c>
      <c r="D6186" s="529">
        <f>Electricity!I6222</f>
        <v>0</v>
      </c>
      <c r="E6186" s="531" t="str">
        <f t="shared" si="197"/>
        <v>09/14/2024 03:00:00 PM</v>
      </c>
      <c r="F6186" s="530" t="str">
        <f t="shared" si="196"/>
        <v>Sep</v>
      </c>
    </row>
    <row r="6187" spans="1:6" x14ac:dyDescent="0.35">
      <c r="A6187" s="527">
        <f>Electricity!D6223</f>
        <v>45549</v>
      </c>
      <c r="B6187" s="528">
        <f>Electricity!E6223</f>
        <v>0.66666666666666674</v>
      </c>
      <c r="C6187" s="529">
        <f>Electricity!F6223</f>
        <v>0</v>
      </c>
      <c r="D6187" s="529">
        <f>Electricity!I6223</f>
        <v>0</v>
      </c>
      <c r="E6187" s="531" t="str">
        <f t="shared" si="197"/>
        <v>09/14/2024 04:00:00 PM</v>
      </c>
      <c r="F6187" s="530" t="str">
        <f t="shared" si="196"/>
        <v>Sep</v>
      </c>
    </row>
    <row r="6188" spans="1:6" x14ac:dyDescent="0.35">
      <c r="A6188" s="527">
        <f>Electricity!D6224</f>
        <v>45549</v>
      </c>
      <c r="B6188" s="528">
        <f>Electricity!E6224</f>
        <v>0.70833333333333337</v>
      </c>
      <c r="C6188" s="529">
        <f>Electricity!F6224</f>
        <v>0</v>
      </c>
      <c r="D6188" s="529">
        <f>Electricity!I6224</f>
        <v>0</v>
      </c>
      <c r="E6188" s="531" t="str">
        <f t="shared" si="197"/>
        <v>09/14/2024 05:00:00 PM</v>
      </c>
      <c r="F6188" s="530" t="str">
        <f t="shared" si="196"/>
        <v>Sep</v>
      </c>
    </row>
    <row r="6189" spans="1:6" x14ac:dyDescent="0.35">
      <c r="A6189" s="527">
        <f>Electricity!D6225</f>
        <v>45549</v>
      </c>
      <c r="B6189" s="528">
        <f>Electricity!E6225</f>
        <v>0.75000000000000011</v>
      </c>
      <c r="C6189" s="529">
        <f>Electricity!F6225</f>
        <v>0</v>
      </c>
      <c r="D6189" s="529">
        <f>Electricity!I6225</f>
        <v>0</v>
      </c>
      <c r="E6189" s="531" t="str">
        <f t="shared" si="197"/>
        <v>09/14/2024 06:00:00 PM</v>
      </c>
      <c r="F6189" s="530" t="str">
        <f t="shared" si="196"/>
        <v>Sep</v>
      </c>
    </row>
    <row r="6190" spans="1:6" x14ac:dyDescent="0.35">
      <c r="A6190" s="527">
        <f>Electricity!D6226</f>
        <v>45549</v>
      </c>
      <c r="B6190" s="528">
        <f>Electricity!E6226</f>
        <v>0.79166666666666674</v>
      </c>
      <c r="C6190" s="529">
        <f>Electricity!F6226</f>
        <v>0</v>
      </c>
      <c r="D6190" s="529">
        <f>Electricity!I6226</f>
        <v>0</v>
      </c>
      <c r="E6190" s="531" t="str">
        <f t="shared" si="197"/>
        <v>09/14/2024 07:00:00 PM</v>
      </c>
      <c r="F6190" s="530" t="str">
        <f t="shared" si="196"/>
        <v>Sep</v>
      </c>
    </row>
    <row r="6191" spans="1:6" x14ac:dyDescent="0.35">
      <c r="A6191" s="527">
        <f>Electricity!D6227</f>
        <v>45549</v>
      </c>
      <c r="B6191" s="528">
        <f>Electricity!E6227</f>
        <v>0.83333333333333337</v>
      </c>
      <c r="C6191" s="529">
        <f>Electricity!F6227</f>
        <v>0</v>
      </c>
      <c r="D6191" s="529">
        <f>Electricity!I6227</f>
        <v>0</v>
      </c>
      <c r="E6191" s="531" t="str">
        <f t="shared" si="197"/>
        <v>09/14/2024 08:00:00 PM</v>
      </c>
      <c r="F6191" s="530" t="str">
        <f t="shared" si="196"/>
        <v>Sep</v>
      </c>
    </row>
    <row r="6192" spans="1:6" x14ac:dyDescent="0.35">
      <c r="A6192" s="527">
        <f>Electricity!D6228</f>
        <v>45549</v>
      </c>
      <c r="B6192" s="528">
        <f>Electricity!E6228</f>
        <v>0.87500000000000011</v>
      </c>
      <c r="C6192" s="529">
        <f>Electricity!F6228</f>
        <v>0</v>
      </c>
      <c r="D6192" s="529">
        <f>Electricity!I6228</f>
        <v>0</v>
      </c>
      <c r="E6192" s="531" t="str">
        <f t="shared" si="197"/>
        <v>09/14/2024 09:00:00 PM</v>
      </c>
      <c r="F6192" s="530" t="str">
        <f t="shared" si="196"/>
        <v>Sep</v>
      </c>
    </row>
    <row r="6193" spans="1:6" x14ac:dyDescent="0.35">
      <c r="A6193" s="527">
        <f>Electricity!D6229</f>
        <v>45549</v>
      </c>
      <c r="B6193" s="528">
        <f>Electricity!E6229</f>
        <v>0.91666666666666674</v>
      </c>
      <c r="C6193" s="529">
        <f>Electricity!F6229</f>
        <v>0</v>
      </c>
      <c r="D6193" s="529">
        <f>Electricity!I6229</f>
        <v>0</v>
      </c>
      <c r="E6193" s="531" t="str">
        <f t="shared" si="197"/>
        <v>09/14/2024 10:00:00 PM</v>
      </c>
      <c r="F6193" s="530" t="str">
        <f t="shared" si="196"/>
        <v>Sep</v>
      </c>
    </row>
    <row r="6194" spans="1:6" x14ac:dyDescent="0.35">
      <c r="A6194" s="527">
        <f>Electricity!D6230</f>
        <v>45549</v>
      </c>
      <c r="B6194" s="528">
        <f>Electricity!E6230</f>
        <v>0.95833333333333337</v>
      </c>
      <c r="C6194" s="529">
        <f>Electricity!F6230</f>
        <v>0</v>
      </c>
      <c r="D6194" s="529">
        <f>Electricity!I6230</f>
        <v>0</v>
      </c>
      <c r="E6194" s="531" t="str">
        <f t="shared" si="197"/>
        <v>09/14/2024 11:00:00 PM</v>
      </c>
      <c r="F6194" s="530" t="str">
        <f t="shared" si="196"/>
        <v>Sep</v>
      </c>
    </row>
    <row r="6195" spans="1:6" x14ac:dyDescent="0.35">
      <c r="A6195" s="527">
        <f>Electricity!D6231</f>
        <v>45550</v>
      </c>
      <c r="B6195" s="528">
        <f>Electricity!E6231</f>
        <v>3.1225022567582528E-17</v>
      </c>
      <c r="C6195" s="529">
        <f>Electricity!F6231</f>
        <v>0</v>
      </c>
      <c r="D6195" s="529">
        <f>Electricity!I6231</f>
        <v>0</v>
      </c>
      <c r="E6195" s="531" t="str">
        <f t="shared" si="197"/>
        <v>09/15/2024 12:00:00 AM</v>
      </c>
      <c r="F6195" s="530" t="str">
        <f t="shared" si="196"/>
        <v>Sep</v>
      </c>
    </row>
    <row r="6196" spans="1:6" x14ac:dyDescent="0.35">
      <c r="A6196" s="527">
        <f>Electricity!D6232</f>
        <v>45550</v>
      </c>
      <c r="B6196" s="528">
        <f>Electricity!E6232</f>
        <v>4.1666666666666699E-2</v>
      </c>
      <c r="C6196" s="529">
        <f>Electricity!F6232</f>
        <v>0</v>
      </c>
      <c r="D6196" s="529">
        <f>Electricity!I6232</f>
        <v>0</v>
      </c>
      <c r="E6196" s="531" t="str">
        <f t="shared" si="197"/>
        <v>09/15/2024 01:00:00 AM</v>
      </c>
      <c r="F6196" s="530" t="str">
        <f t="shared" si="196"/>
        <v>Sep</v>
      </c>
    </row>
    <row r="6197" spans="1:6" x14ac:dyDescent="0.35">
      <c r="A6197" s="527">
        <f>Electricity!D6233</f>
        <v>45550</v>
      </c>
      <c r="B6197" s="528">
        <f>Electricity!E6233</f>
        <v>8.333333333333337E-2</v>
      </c>
      <c r="C6197" s="529">
        <f>Electricity!F6233</f>
        <v>0</v>
      </c>
      <c r="D6197" s="529">
        <f>Electricity!I6233</f>
        <v>0</v>
      </c>
      <c r="E6197" s="531" t="str">
        <f t="shared" si="197"/>
        <v>09/15/2024 02:00:00 AM</v>
      </c>
      <c r="F6197" s="530" t="str">
        <f t="shared" si="196"/>
        <v>Sep</v>
      </c>
    </row>
    <row r="6198" spans="1:6" x14ac:dyDescent="0.35">
      <c r="A6198" s="527">
        <f>Electricity!D6234</f>
        <v>45550</v>
      </c>
      <c r="B6198" s="528">
        <f>Electricity!E6234</f>
        <v>0.12500000000000006</v>
      </c>
      <c r="C6198" s="529">
        <f>Electricity!F6234</f>
        <v>0</v>
      </c>
      <c r="D6198" s="529">
        <f>Electricity!I6234</f>
        <v>0</v>
      </c>
      <c r="E6198" s="531" t="str">
        <f t="shared" si="197"/>
        <v>09/15/2024 03:00:00 AM</v>
      </c>
      <c r="F6198" s="530" t="str">
        <f t="shared" si="196"/>
        <v>Sep</v>
      </c>
    </row>
    <row r="6199" spans="1:6" x14ac:dyDescent="0.35">
      <c r="A6199" s="527">
        <f>Electricity!D6235</f>
        <v>45550</v>
      </c>
      <c r="B6199" s="528">
        <f>Electricity!E6235</f>
        <v>0.16666666666666669</v>
      </c>
      <c r="C6199" s="529">
        <f>Electricity!F6235</f>
        <v>0</v>
      </c>
      <c r="D6199" s="529">
        <f>Electricity!I6235</f>
        <v>0</v>
      </c>
      <c r="E6199" s="531" t="str">
        <f t="shared" si="197"/>
        <v>09/15/2024 04:00:00 AM</v>
      </c>
      <c r="F6199" s="530" t="str">
        <f t="shared" si="196"/>
        <v>Sep</v>
      </c>
    </row>
    <row r="6200" spans="1:6" x14ac:dyDescent="0.35">
      <c r="A6200" s="527">
        <f>Electricity!D6236</f>
        <v>45550</v>
      </c>
      <c r="B6200" s="528">
        <f>Electricity!E6236</f>
        <v>0.20833333333333337</v>
      </c>
      <c r="C6200" s="529">
        <f>Electricity!F6236</f>
        <v>0</v>
      </c>
      <c r="D6200" s="529">
        <f>Electricity!I6236</f>
        <v>0</v>
      </c>
      <c r="E6200" s="531" t="str">
        <f t="shared" si="197"/>
        <v>09/15/2024 05:00:00 AM</v>
      </c>
      <c r="F6200" s="530" t="str">
        <f t="shared" si="196"/>
        <v>Sep</v>
      </c>
    </row>
    <row r="6201" spans="1:6" x14ac:dyDescent="0.35">
      <c r="A6201" s="527">
        <f>Electricity!D6237</f>
        <v>45550</v>
      </c>
      <c r="B6201" s="528">
        <f>Electricity!E6237</f>
        <v>0.25</v>
      </c>
      <c r="C6201" s="529">
        <f>Electricity!F6237</f>
        <v>0</v>
      </c>
      <c r="D6201" s="529">
        <f>Electricity!I6237</f>
        <v>0</v>
      </c>
      <c r="E6201" s="531" t="str">
        <f t="shared" si="197"/>
        <v>09/15/2024 06:00:00 AM</v>
      </c>
      <c r="F6201" s="530" t="str">
        <f t="shared" si="196"/>
        <v>Sep</v>
      </c>
    </row>
    <row r="6202" spans="1:6" x14ac:dyDescent="0.35">
      <c r="A6202" s="527">
        <f>Electricity!D6238</f>
        <v>45550</v>
      </c>
      <c r="B6202" s="528">
        <f>Electricity!E6238</f>
        <v>0.29166666666666669</v>
      </c>
      <c r="C6202" s="529">
        <f>Electricity!F6238</f>
        <v>0</v>
      </c>
      <c r="D6202" s="529">
        <f>Electricity!I6238</f>
        <v>0</v>
      </c>
      <c r="E6202" s="531" t="str">
        <f t="shared" si="197"/>
        <v>09/15/2024 07:00:00 AM</v>
      </c>
      <c r="F6202" s="530" t="str">
        <f t="shared" si="196"/>
        <v>Sep</v>
      </c>
    </row>
    <row r="6203" spans="1:6" x14ac:dyDescent="0.35">
      <c r="A6203" s="527">
        <f>Electricity!D6239</f>
        <v>45550</v>
      </c>
      <c r="B6203" s="528">
        <f>Electricity!E6239</f>
        <v>0.33333333333333337</v>
      </c>
      <c r="C6203" s="529">
        <f>Electricity!F6239</f>
        <v>0</v>
      </c>
      <c r="D6203" s="529">
        <f>Electricity!I6239</f>
        <v>0</v>
      </c>
      <c r="E6203" s="531" t="str">
        <f t="shared" si="197"/>
        <v>09/15/2024 08:00:00 AM</v>
      </c>
      <c r="F6203" s="530" t="str">
        <f t="shared" si="196"/>
        <v>Sep</v>
      </c>
    </row>
    <row r="6204" spans="1:6" x14ac:dyDescent="0.35">
      <c r="A6204" s="527">
        <f>Electricity!D6240</f>
        <v>45550</v>
      </c>
      <c r="B6204" s="528">
        <f>Electricity!E6240</f>
        <v>0.375</v>
      </c>
      <c r="C6204" s="529">
        <f>Electricity!F6240</f>
        <v>0</v>
      </c>
      <c r="D6204" s="529">
        <f>Electricity!I6240</f>
        <v>0</v>
      </c>
      <c r="E6204" s="531" t="str">
        <f t="shared" si="197"/>
        <v>09/15/2024 09:00:00 AM</v>
      </c>
      <c r="F6204" s="530" t="str">
        <f t="shared" si="196"/>
        <v>Sep</v>
      </c>
    </row>
    <row r="6205" spans="1:6" x14ac:dyDescent="0.35">
      <c r="A6205" s="527">
        <f>Electricity!D6241</f>
        <v>45550</v>
      </c>
      <c r="B6205" s="528">
        <f>Electricity!E6241</f>
        <v>0.41666666666666669</v>
      </c>
      <c r="C6205" s="529">
        <f>Electricity!F6241</f>
        <v>0</v>
      </c>
      <c r="D6205" s="529">
        <f>Electricity!I6241</f>
        <v>0</v>
      </c>
      <c r="E6205" s="531" t="str">
        <f t="shared" si="197"/>
        <v>09/15/2024 10:00:00 AM</v>
      </c>
      <c r="F6205" s="530" t="str">
        <f t="shared" si="196"/>
        <v>Sep</v>
      </c>
    </row>
    <row r="6206" spans="1:6" x14ac:dyDescent="0.35">
      <c r="A6206" s="527">
        <f>Electricity!D6242</f>
        <v>45550</v>
      </c>
      <c r="B6206" s="528">
        <f>Electricity!E6242</f>
        <v>0.45833333333333337</v>
      </c>
      <c r="C6206" s="529">
        <f>Electricity!F6242</f>
        <v>0</v>
      </c>
      <c r="D6206" s="529">
        <f>Electricity!I6242</f>
        <v>0</v>
      </c>
      <c r="E6206" s="531" t="str">
        <f t="shared" si="197"/>
        <v>09/15/2024 11:00:00 AM</v>
      </c>
      <c r="F6206" s="530" t="str">
        <f t="shared" si="196"/>
        <v>Sep</v>
      </c>
    </row>
    <row r="6207" spans="1:6" x14ac:dyDescent="0.35">
      <c r="A6207" s="527">
        <f>Electricity!D6243</f>
        <v>45550</v>
      </c>
      <c r="B6207" s="528">
        <f>Electricity!E6243</f>
        <v>0.50000000000000011</v>
      </c>
      <c r="C6207" s="529">
        <f>Electricity!F6243</f>
        <v>0</v>
      </c>
      <c r="D6207" s="529">
        <f>Electricity!I6243</f>
        <v>0</v>
      </c>
      <c r="E6207" s="531" t="str">
        <f t="shared" si="197"/>
        <v>09/15/2024 12:00:00 PM</v>
      </c>
      <c r="F6207" s="530" t="str">
        <f t="shared" si="196"/>
        <v>Sep</v>
      </c>
    </row>
    <row r="6208" spans="1:6" x14ac:dyDescent="0.35">
      <c r="A6208" s="527">
        <f>Electricity!D6244</f>
        <v>45550</v>
      </c>
      <c r="B6208" s="528">
        <f>Electricity!E6244</f>
        <v>0.54166666666666674</v>
      </c>
      <c r="C6208" s="529">
        <f>Electricity!F6244</f>
        <v>0</v>
      </c>
      <c r="D6208" s="529">
        <f>Electricity!I6244</f>
        <v>0</v>
      </c>
      <c r="E6208" s="531" t="str">
        <f t="shared" si="197"/>
        <v>09/15/2024 01:00:00 PM</v>
      </c>
      <c r="F6208" s="530" t="str">
        <f t="shared" si="196"/>
        <v>Sep</v>
      </c>
    </row>
    <row r="6209" spans="1:6" x14ac:dyDescent="0.35">
      <c r="A6209" s="527">
        <f>Electricity!D6245</f>
        <v>45550</v>
      </c>
      <c r="B6209" s="528">
        <f>Electricity!E6245</f>
        <v>0.58333333333333337</v>
      </c>
      <c r="C6209" s="529">
        <f>Electricity!F6245</f>
        <v>0</v>
      </c>
      <c r="D6209" s="529">
        <f>Electricity!I6245</f>
        <v>0</v>
      </c>
      <c r="E6209" s="531" t="str">
        <f t="shared" si="197"/>
        <v>09/15/2024 02:00:00 PM</v>
      </c>
      <c r="F6209" s="530" t="str">
        <f t="shared" si="196"/>
        <v>Sep</v>
      </c>
    </row>
    <row r="6210" spans="1:6" x14ac:dyDescent="0.35">
      <c r="A6210" s="527">
        <f>Electricity!D6246</f>
        <v>45550</v>
      </c>
      <c r="B6210" s="528">
        <f>Electricity!E6246</f>
        <v>0.62500000000000011</v>
      </c>
      <c r="C6210" s="529">
        <f>Electricity!F6246</f>
        <v>0</v>
      </c>
      <c r="D6210" s="529">
        <f>Electricity!I6246</f>
        <v>0</v>
      </c>
      <c r="E6210" s="531" t="str">
        <f t="shared" si="197"/>
        <v>09/15/2024 03:00:00 PM</v>
      </c>
      <c r="F6210" s="530" t="str">
        <f t="shared" si="196"/>
        <v>Sep</v>
      </c>
    </row>
    <row r="6211" spans="1:6" x14ac:dyDescent="0.35">
      <c r="A6211" s="527">
        <f>Electricity!D6247</f>
        <v>45550</v>
      </c>
      <c r="B6211" s="528">
        <f>Electricity!E6247</f>
        <v>0.66666666666666674</v>
      </c>
      <c r="C6211" s="529">
        <f>Electricity!F6247</f>
        <v>0</v>
      </c>
      <c r="D6211" s="529">
        <f>Electricity!I6247</f>
        <v>0</v>
      </c>
      <c r="E6211" s="531" t="str">
        <f t="shared" si="197"/>
        <v>09/15/2024 04:00:00 PM</v>
      </c>
      <c r="F6211" s="530" t="str">
        <f t="shared" ref="F6211:F6274" si="198">TEXT(A6211,"mmm")</f>
        <v>Sep</v>
      </c>
    </row>
    <row r="6212" spans="1:6" x14ac:dyDescent="0.35">
      <c r="A6212" s="527">
        <f>Electricity!D6248</f>
        <v>45550</v>
      </c>
      <c r="B6212" s="528">
        <f>Electricity!E6248</f>
        <v>0.70833333333333337</v>
      </c>
      <c r="C6212" s="529">
        <f>Electricity!F6248</f>
        <v>0</v>
      </c>
      <c r="D6212" s="529">
        <f>Electricity!I6248</f>
        <v>0</v>
      </c>
      <c r="E6212" s="531" t="str">
        <f t="shared" si="197"/>
        <v>09/15/2024 05:00:00 PM</v>
      </c>
      <c r="F6212" s="530" t="str">
        <f t="shared" si="198"/>
        <v>Sep</v>
      </c>
    </row>
    <row r="6213" spans="1:6" x14ac:dyDescent="0.35">
      <c r="A6213" s="527">
        <f>Electricity!D6249</f>
        <v>45550</v>
      </c>
      <c r="B6213" s="528">
        <f>Electricity!E6249</f>
        <v>0.75000000000000011</v>
      </c>
      <c r="C6213" s="529">
        <f>Electricity!F6249</f>
        <v>0</v>
      </c>
      <c r="D6213" s="529">
        <f>Electricity!I6249</f>
        <v>0</v>
      </c>
      <c r="E6213" s="531" t="str">
        <f t="shared" si="197"/>
        <v>09/15/2024 06:00:00 PM</v>
      </c>
      <c r="F6213" s="530" t="str">
        <f t="shared" si="198"/>
        <v>Sep</v>
      </c>
    </row>
    <row r="6214" spans="1:6" x14ac:dyDescent="0.35">
      <c r="A6214" s="527">
        <f>Electricity!D6250</f>
        <v>45550</v>
      </c>
      <c r="B6214" s="528">
        <f>Electricity!E6250</f>
        <v>0.79166666666666674</v>
      </c>
      <c r="C6214" s="529">
        <f>Electricity!F6250</f>
        <v>0</v>
      </c>
      <c r="D6214" s="529">
        <f>Electricity!I6250</f>
        <v>0</v>
      </c>
      <c r="E6214" s="531" t="str">
        <f t="shared" si="197"/>
        <v>09/15/2024 07:00:00 PM</v>
      </c>
      <c r="F6214" s="530" t="str">
        <f t="shared" si="198"/>
        <v>Sep</v>
      </c>
    </row>
    <row r="6215" spans="1:6" x14ac:dyDescent="0.35">
      <c r="A6215" s="527">
        <f>Electricity!D6251</f>
        <v>45550</v>
      </c>
      <c r="B6215" s="528">
        <f>Electricity!E6251</f>
        <v>0.83333333333333337</v>
      </c>
      <c r="C6215" s="529">
        <f>Electricity!F6251</f>
        <v>0</v>
      </c>
      <c r="D6215" s="529">
        <f>Electricity!I6251</f>
        <v>0</v>
      </c>
      <c r="E6215" s="531" t="str">
        <f t="shared" si="197"/>
        <v>09/15/2024 08:00:00 PM</v>
      </c>
      <c r="F6215" s="530" t="str">
        <f t="shared" si="198"/>
        <v>Sep</v>
      </c>
    </row>
    <row r="6216" spans="1:6" x14ac:dyDescent="0.35">
      <c r="A6216" s="527">
        <f>Electricity!D6252</f>
        <v>45550</v>
      </c>
      <c r="B6216" s="528">
        <f>Electricity!E6252</f>
        <v>0.87500000000000011</v>
      </c>
      <c r="C6216" s="529">
        <f>Electricity!F6252</f>
        <v>0</v>
      </c>
      <c r="D6216" s="529">
        <f>Electricity!I6252</f>
        <v>0</v>
      </c>
      <c r="E6216" s="531" t="str">
        <f t="shared" si="197"/>
        <v>09/15/2024 09:00:00 PM</v>
      </c>
      <c r="F6216" s="530" t="str">
        <f t="shared" si="198"/>
        <v>Sep</v>
      </c>
    </row>
    <row r="6217" spans="1:6" x14ac:dyDescent="0.35">
      <c r="A6217" s="527">
        <f>Electricity!D6253</f>
        <v>45550</v>
      </c>
      <c r="B6217" s="528">
        <f>Electricity!E6253</f>
        <v>0.91666666666666674</v>
      </c>
      <c r="C6217" s="529">
        <f>Electricity!F6253</f>
        <v>0</v>
      </c>
      <c r="D6217" s="529">
        <f>Electricity!I6253</f>
        <v>0</v>
      </c>
      <c r="E6217" s="531" t="str">
        <f t="shared" si="197"/>
        <v>09/15/2024 10:00:00 PM</v>
      </c>
      <c r="F6217" s="530" t="str">
        <f t="shared" si="198"/>
        <v>Sep</v>
      </c>
    </row>
    <row r="6218" spans="1:6" x14ac:dyDescent="0.35">
      <c r="A6218" s="527">
        <f>Electricity!D6254</f>
        <v>45550</v>
      </c>
      <c r="B6218" s="528">
        <f>Electricity!E6254</f>
        <v>0.95833333333333337</v>
      </c>
      <c r="C6218" s="529">
        <f>Electricity!F6254</f>
        <v>0</v>
      </c>
      <c r="D6218" s="529">
        <f>Electricity!I6254</f>
        <v>0</v>
      </c>
      <c r="E6218" s="531" t="str">
        <f t="shared" si="197"/>
        <v>09/15/2024 11:00:00 PM</v>
      </c>
      <c r="F6218" s="530" t="str">
        <f t="shared" si="198"/>
        <v>Sep</v>
      </c>
    </row>
    <row r="6219" spans="1:6" x14ac:dyDescent="0.35">
      <c r="A6219" s="527">
        <f>Electricity!D6255</f>
        <v>45551</v>
      </c>
      <c r="B6219" s="528">
        <f>Electricity!E6255</f>
        <v>3.1225022567582528E-17</v>
      </c>
      <c r="C6219" s="529">
        <f>Electricity!F6255</f>
        <v>0</v>
      </c>
      <c r="D6219" s="529">
        <f>Electricity!I6255</f>
        <v>0</v>
      </c>
      <c r="E6219" s="531" t="str">
        <f t="shared" si="197"/>
        <v>09/16/2024 12:00:00 AM</v>
      </c>
      <c r="F6219" s="530" t="str">
        <f t="shared" si="198"/>
        <v>Sep</v>
      </c>
    </row>
    <row r="6220" spans="1:6" x14ac:dyDescent="0.35">
      <c r="A6220" s="527">
        <f>Electricity!D6256</f>
        <v>45551</v>
      </c>
      <c r="B6220" s="528">
        <f>Electricity!E6256</f>
        <v>4.1666666666666699E-2</v>
      </c>
      <c r="C6220" s="529">
        <f>Electricity!F6256</f>
        <v>0</v>
      </c>
      <c r="D6220" s="529">
        <f>Electricity!I6256</f>
        <v>0</v>
      </c>
      <c r="E6220" s="531" t="str">
        <f t="shared" si="197"/>
        <v>09/16/2024 01:00:00 AM</v>
      </c>
      <c r="F6220" s="530" t="str">
        <f t="shared" si="198"/>
        <v>Sep</v>
      </c>
    </row>
    <row r="6221" spans="1:6" x14ac:dyDescent="0.35">
      <c r="A6221" s="527">
        <f>Electricity!D6257</f>
        <v>45551</v>
      </c>
      <c r="B6221" s="528">
        <f>Electricity!E6257</f>
        <v>8.333333333333337E-2</v>
      </c>
      <c r="C6221" s="529">
        <f>Electricity!F6257</f>
        <v>0</v>
      </c>
      <c r="D6221" s="529">
        <f>Electricity!I6257</f>
        <v>0</v>
      </c>
      <c r="E6221" s="531" t="str">
        <f t="shared" si="197"/>
        <v>09/16/2024 02:00:00 AM</v>
      </c>
      <c r="F6221" s="530" t="str">
        <f t="shared" si="198"/>
        <v>Sep</v>
      </c>
    </row>
    <row r="6222" spans="1:6" x14ac:dyDescent="0.35">
      <c r="A6222" s="527">
        <f>Electricity!D6258</f>
        <v>45551</v>
      </c>
      <c r="B6222" s="528">
        <f>Electricity!E6258</f>
        <v>0.12500000000000006</v>
      </c>
      <c r="C6222" s="529">
        <f>Electricity!F6258</f>
        <v>0</v>
      </c>
      <c r="D6222" s="529">
        <f>Electricity!I6258</f>
        <v>0</v>
      </c>
      <c r="E6222" s="531" t="str">
        <f t="shared" si="197"/>
        <v>09/16/2024 03:00:00 AM</v>
      </c>
      <c r="F6222" s="530" t="str">
        <f t="shared" si="198"/>
        <v>Sep</v>
      </c>
    </row>
    <row r="6223" spans="1:6" x14ac:dyDescent="0.35">
      <c r="A6223" s="527">
        <f>Electricity!D6259</f>
        <v>45551</v>
      </c>
      <c r="B6223" s="528">
        <f>Electricity!E6259</f>
        <v>0.16666666666666669</v>
      </c>
      <c r="C6223" s="529">
        <f>Electricity!F6259</f>
        <v>0</v>
      </c>
      <c r="D6223" s="529">
        <f>Electricity!I6259</f>
        <v>0</v>
      </c>
      <c r="E6223" s="531" t="str">
        <f t="shared" si="197"/>
        <v>09/16/2024 04:00:00 AM</v>
      </c>
      <c r="F6223" s="530" t="str">
        <f t="shared" si="198"/>
        <v>Sep</v>
      </c>
    </row>
    <row r="6224" spans="1:6" x14ac:dyDescent="0.35">
      <c r="A6224" s="527">
        <f>Electricity!D6260</f>
        <v>45551</v>
      </c>
      <c r="B6224" s="528">
        <f>Electricity!E6260</f>
        <v>0.20833333333333337</v>
      </c>
      <c r="C6224" s="529">
        <f>Electricity!F6260</f>
        <v>0</v>
      </c>
      <c r="D6224" s="529">
        <f>Electricity!I6260</f>
        <v>0</v>
      </c>
      <c r="E6224" s="531" t="str">
        <f t="shared" si="197"/>
        <v>09/16/2024 05:00:00 AM</v>
      </c>
      <c r="F6224" s="530" t="str">
        <f t="shared" si="198"/>
        <v>Sep</v>
      </c>
    </row>
    <row r="6225" spans="1:6" x14ac:dyDescent="0.35">
      <c r="A6225" s="527">
        <f>Electricity!D6261</f>
        <v>45551</v>
      </c>
      <c r="B6225" s="528">
        <f>Electricity!E6261</f>
        <v>0.25</v>
      </c>
      <c r="C6225" s="529">
        <f>Electricity!F6261</f>
        <v>0</v>
      </c>
      <c r="D6225" s="529">
        <f>Electricity!I6261</f>
        <v>0</v>
      </c>
      <c r="E6225" s="531" t="str">
        <f t="shared" si="197"/>
        <v>09/16/2024 06:00:00 AM</v>
      </c>
      <c r="F6225" s="530" t="str">
        <f t="shared" si="198"/>
        <v>Sep</v>
      </c>
    </row>
    <row r="6226" spans="1:6" x14ac:dyDescent="0.35">
      <c r="A6226" s="527">
        <f>Electricity!D6262</f>
        <v>45551</v>
      </c>
      <c r="B6226" s="528">
        <f>Electricity!E6262</f>
        <v>0.29166666666666669</v>
      </c>
      <c r="C6226" s="529">
        <f>Electricity!F6262</f>
        <v>0</v>
      </c>
      <c r="D6226" s="529">
        <f>Electricity!I6262</f>
        <v>0</v>
      </c>
      <c r="E6226" s="531" t="str">
        <f t="shared" si="197"/>
        <v>09/16/2024 07:00:00 AM</v>
      </c>
      <c r="F6226" s="530" t="str">
        <f t="shared" si="198"/>
        <v>Sep</v>
      </c>
    </row>
    <row r="6227" spans="1:6" x14ac:dyDescent="0.35">
      <c r="A6227" s="527">
        <f>Electricity!D6263</f>
        <v>45551</v>
      </c>
      <c r="B6227" s="528">
        <f>Electricity!E6263</f>
        <v>0.33333333333333337</v>
      </c>
      <c r="C6227" s="529">
        <f>Electricity!F6263</f>
        <v>0</v>
      </c>
      <c r="D6227" s="529">
        <f>Electricity!I6263</f>
        <v>0</v>
      </c>
      <c r="E6227" s="531" t="str">
        <f t="shared" si="197"/>
        <v>09/16/2024 08:00:00 AM</v>
      </c>
      <c r="F6227" s="530" t="str">
        <f t="shared" si="198"/>
        <v>Sep</v>
      </c>
    </row>
    <row r="6228" spans="1:6" x14ac:dyDescent="0.35">
      <c r="A6228" s="527">
        <f>Electricity!D6264</f>
        <v>45551</v>
      </c>
      <c r="B6228" s="528">
        <f>Electricity!E6264</f>
        <v>0.375</v>
      </c>
      <c r="C6228" s="529">
        <f>Electricity!F6264</f>
        <v>0</v>
      </c>
      <c r="D6228" s="529">
        <f>Electricity!I6264</f>
        <v>0</v>
      </c>
      <c r="E6228" s="531" t="str">
        <f t="shared" si="197"/>
        <v>09/16/2024 09:00:00 AM</v>
      </c>
      <c r="F6228" s="530" t="str">
        <f t="shared" si="198"/>
        <v>Sep</v>
      </c>
    </row>
    <row r="6229" spans="1:6" x14ac:dyDescent="0.35">
      <c r="A6229" s="527">
        <f>Electricity!D6265</f>
        <v>45551</v>
      </c>
      <c r="B6229" s="528">
        <f>Electricity!E6265</f>
        <v>0.41666666666666669</v>
      </c>
      <c r="C6229" s="529">
        <f>Electricity!F6265</f>
        <v>0</v>
      </c>
      <c r="D6229" s="529">
        <f>Electricity!I6265</f>
        <v>0</v>
      </c>
      <c r="E6229" s="531" t="str">
        <f t="shared" si="197"/>
        <v>09/16/2024 10:00:00 AM</v>
      </c>
      <c r="F6229" s="530" t="str">
        <f t="shared" si="198"/>
        <v>Sep</v>
      </c>
    </row>
    <row r="6230" spans="1:6" x14ac:dyDescent="0.35">
      <c r="A6230" s="527">
        <f>Electricity!D6266</f>
        <v>45551</v>
      </c>
      <c r="B6230" s="528">
        <f>Electricity!E6266</f>
        <v>0.45833333333333337</v>
      </c>
      <c r="C6230" s="529">
        <f>Electricity!F6266</f>
        <v>0</v>
      </c>
      <c r="D6230" s="529">
        <f>Electricity!I6266</f>
        <v>0</v>
      </c>
      <c r="E6230" s="531" t="str">
        <f t="shared" si="197"/>
        <v>09/16/2024 11:00:00 AM</v>
      </c>
      <c r="F6230" s="530" t="str">
        <f t="shared" si="198"/>
        <v>Sep</v>
      </c>
    </row>
    <row r="6231" spans="1:6" x14ac:dyDescent="0.35">
      <c r="A6231" s="527">
        <f>Electricity!D6267</f>
        <v>45551</v>
      </c>
      <c r="B6231" s="528">
        <f>Electricity!E6267</f>
        <v>0.50000000000000011</v>
      </c>
      <c r="C6231" s="529">
        <f>Electricity!F6267</f>
        <v>0</v>
      </c>
      <c r="D6231" s="529">
        <f>Electricity!I6267</f>
        <v>0</v>
      </c>
      <c r="E6231" s="531" t="str">
        <f t="shared" si="197"/>
        <v>09/16/2024 12:00:00 PM</v>
      </c>
      <c r="F6231" s="530" t="str">
        <f t="shared" si="198"/>
        <v>Sep</v>
      </c>
    </row>
    <row r="6232" spans="1:6" x14ac:dyDescent="0.35">
      <c r="A6232" s="527">
        <f>Electricity!D6268</f>
        <v>45551</v>
      </c>
      <c r="B6232" s="528">
        <f>Electricity!E6268</f>
        <v>0.54166666666666674</v>
      </c>
      <c r="C6232" s="529">
        <f>Electricity!F6268</f>
        <v>0</v>
      </c>
      <c r="D6232" s="529">
        <f>Electricity!I6268</f>
        <v>0</v>
      </c>
      <c r="E6232" s="531" t="str">
        <f t="shared" si="197"/>
        <v>09/16/2024 01:00:00 PM</v>
      </c>
      <c r="F6232" s="530" t="str">
        <f t="shared" si="198"/>
        <v>Sep</v>
      </c>
    </row>
    <row r="6233" spans="1:6" x14ac:dyDescent="0.35">
      <c r="A6233" s="527">
        <f>Electricity!D6269</f>
        <v>45551</v>
      </c>
      <c r="B6233" s="528">
        <f>Electricity!E6269</f>
        <v>0.58333333333333337</v>
      </c>
      <c r="C6233" s="529">
        <f>Electricity!F6269</f>
        <v>0</v>
      </c>
      <c r="D6233" s="529">
        <f>Electricity!I6269</f>
        <v>0</v>
      </c>
      <c r="E6233" s="531" t="str">
        <f t="shared" si="197"/>
        <v>09/16/2024 02:00:00 PM</v>
      </c>
      <c r="F6233" s="530" t="str">
        <f t="shared" si="198"/>
        <v>Sep</v>
      </c>
    </row>
    <row r="6234" spans="1:6" x14ac:dyDescent="0.35">
      <c r="A6234" s="527">
        <f>Electricity!D6270</f>
        <v>45551</v>
      </c>
      <c r="B6234" s="528">
        <f>Electricity!E6270</f>
        <v>0.62500000000000011</v>
      </c>
      <c r="C6234" s="529">
        <f>Electricity!F6270</f>
        <v>0</v>
      </c>
      <c r="D6234" s="529">
        <f>Electricity!I6270</f>
        <v>0</v>
      </c>
      <c r="E6234" s="531" t="str">
        <f t="shared" si="197"/>
        <v>09/16/2024 03:00:00 PM</v>
      </c>
      <c r="F6234" s="530" t="str">
        <f t="shared" si="198"/>
        <v>Sep</v>
      </c>
    </row>
    <row r="6235" spans="1:6" x14ac:dyDescent="0.35">
      <c r="A6235" s="527">
        <f>Electricity!D6271</f>
        <v>45551</v>
      </c>
      <c r="B6235" s="528">
        <f>Electricity!E6271</f>
        <v>0.66666666666666674</v>
      </c>
      <c r="C6235" s="529">
        <f>Electricity!F6271</f>
        <v>0</v>
      </c>
      <c r="D6235" s="529">
        <f>Electricity!I6271</f>
        <v>0</v>
      </c>
      <c r="E6235" s="531" t="str">
        <f t="shared" si="197"/>
        <v>09/16/2024 04:00:00 PM</v>
      </c>
      <c r="F6235" s="530" t="str">
        <f t="shared" si="198"/>
        <v>Sep</v>
      </c>
    </row>
    <row r="6236" spans="1:6" x14ac:dyDescent="0.35">
      <c r="A6236" s="527">
        <f>Electricity!D6272</f>
        <v>45551</v>
      </c>
      <c r="B6236" s="528">
        <f>Electricity!E6272</f>
        <v>0.70833333333333337</v>
      </c>
      <c r="C6236" s="529">
        <f>Electricity!F6272</f>
        <v>0</v>
      </c>
      <c r="D6236" s="529">
        <f>Electricity!I6272</f>
        <v>0</v>
      </c>
      <c r="E6236" s="531" t="str">
        <f t="shared" si="197"/>
        <v>09/16/2024 05:00:00 PM</v>
      </c>
      <c r="F6236" s="530" t="str">
        <f t="shared" si="198"/>
        <v>Sep</v>
      </c>
    </row>
    <row r="6237" spans="1:6" x14ac:dyDescent="0.35">
      <c r="A6237" s="527">
        <f>Electricity!D6273</f>
        <v>45551</v>
      </c>
      <c r="B6237" s="528">
        <f>Electricity!E6273</f>
        <v>0.75000000000000011</v>
      </c>
      <c r="C6237" s="529">
        <f>Electricity!F6273</f>
        <v>0</v>
      </c>
      <c r="D6237" s="529">
        <f>Electricity!I6273</f>
        <v>0</v>
      </c>
      <c r="E6237" s="531" t="str">
        <f t="shared" si="197"/>
        <v>09/16/2024 06:00:00 PM</v>
      </c>
      <c r="F6237" s="530" t="str">
        <f t="shared" si="198"/>
        <v>Sep</v>
      </c>
    </row>
    <row r="6238" spans="1:6" x14ac:dyDescent="0.35">
      <c r="A6238" s="527">
        <f>Electricity!D6274</f>
        <v>45551</v>
      </c>
      <c r="B6238" s="528">
        <f>Electricity!E6274</f>
        <v>0.79166666666666674</v>
      </c>
      <c r="C6238" s="529">
        <f>Electricity!F6274</f>
        <v>0</v>
      </c>
      <c r="D6238" s="529">
        <f>Electricity!I6274</f>
        <v>0</v>
      </c>
      <c r="E6238" s="531" t="str">
        <f t="shared" si="197"/>
        <v>09/16/2024 07:00:00 PM</v>
      </c>
      <c r="F6238" s="530" t="str">
        <f t="shared" si="198"/>
        <v>Sep</v>
      </c>
    </row>
    <row r="6239" spans="1:6" x14ac:dyDescent="0.35">
      <c r="A6239" s="527">
        <f>Electricity!D6275</f>
        <v>45551</v>
      </c>
      <c r="B6239" s="528">
        <f>Electricity!E6275</f>
        <v>0.83333333333333337</v>
      </c>
      <c r="C6239" s="529">
        <f>Electricity!F6275</f>
        <v>0</v>
      </c>
      <c r="D6239" s="529">
        <f>Electricity!I6275</f>
        <v>0</v>
      </c>
      <c r="E6239" s="531" t="str">
        <f t="shared" si="197"/>
        <v>09/16/2024 08:00:00 PM</v>
      </c>
      <c r="F6239" s="530" t="str">
        <f t="shared" si="198"/>
        <v>Sep</v>
      </c>
    </row>
    <row r="6240" spans="1:6" x14ac:dyDescent="0.35">
      <c r="A6240" s="527">
        <f>Electricity!D6276</f>
        <v>45551</v>
      </c>
      <c r="B6240" s="528">
        <f>Electricity!E6276</f>
        <v>0.87500000000000011</v>
      </c>
      <c r="C6240" s="529">
        <f>Electricity!F6276</f>
        <v>0</v>
      </c>
      <c r="D6240" s="529">
        <f>Electricity!I6276</f>
        <v>0</v>
      </c>
      <c r="E6240" s="531" t="str">
        <f t="shared" si="197"/>
        <v>09/16/2024 09:00:00 PM</v>
      </c>
      <c r="F6240" s="530" t="str">
        <f t="shared" si="198"/>
        <v>Sep</v>
      </c>
    </row>
    <row r="6241" spans="1:6" x14ac:dyDescent="0.35">
      <c r="A6241" s="527">
        <f>Electricity!D6277</f>
        <v>45551</v>
      </c>
      <c r="B6241" s="528">
        <f>Electricity!E6277</f>
        <v>0.91666666666666674</v>
      </c>
      <c r="C6241" s="529">
        <f>Electricity!F6277</f>
        <v>0</v>
      </c>
      <c r="D6241" s="529">
        <f>Electricity!I6277</f>
        <v>0</v>
      </c>
      <c r="E6241" s="531" t="str">
        <f t="shared" si="197"/>
        <v>09/16/2024 10:00:00 PM</v>
      </c>
      <c r="F6241" s="530" t="str">
        <f t="shared" si="198"/>
        <v>Sep</v>
      </c>
    </row>
    <row r="6242" spans="1:6" x14ac:dyDescent="0.35">
      <c r="A6242" s="527">
        <f>Electricity!D6278</f>
        <v>45551</v>
      </c>
      <c r="B6242" s="528">
        <f>Electricity!E6278</f>
        <v>0.95833333333333337</v>
      </c>
      <c r="C6242" s="529">
        <f>Electricity!F6278</f>
        <v>0</v>
      </c>
      <c r="D6242" s="529">
        <f>Electricity!I6278</f>
        <v>0</v>
      </c>
      <c r="E6242" s="531" t="str">
        <f t="shared" si="197"/>
        <v>09/16/2024 11:00:00 PM</v>
      </c>
      <c r="F6242" s="530" t="str">
        <f t="shared" si="198"/>
        <v>Sep</v>
      </c>
    </row>
    <row r="6243" spans="1:6" x14ac:dyDescent="0.35">
      <c r="A6243" s="527">
        <f>Electricity!D6279</f>
        <v>45552</v>
      </c>
      <c r="B6243" s="528">
        <f>Electricity!E6279</f>
        <v>3.1225022567582528E-17</v>
      </c>
      <c r="C6243" s="529">
        <f>Electricity!F6279</f>
        <v>0</v>
      </c>
      <c r="D6243" s="529">
        <f>Electricity!I6279</f>
        <v>0</v>
      </c>
      <c r="E6243" s="531" t="str">
        <f t="shared" si="197"/>
        <v>09/17/2024 12:00:00 AM</v>
      </c>
      <c r="F6243" s="530" t="str">
        <f t="shared" si="198"/>
        <v>Sep</v>
      </c>
    </row>
    <row r="6244" spans="1:6" x14ac:dyDescent="0.35">
      <c r="A6244" s="527">
        <f>Electricity!D6280</f>
        <v>45552</v>
      </c>
      <c r="B6244" s="528">
        <f>Electricity!E6280</f>
        <v>4.1666666666666699E-2</v>
      </c>
      <c r="C6244" s="529">
        <f>Electricity!F6280</f>
        <v>0</v>
      </c>
      <c r="D6244" s="529">
        <f>Electricity!I6280</f>
        <v>0</v>
      </c>
      <c r="E6244" s="531" t="str">
        <f t="shared" ref="E6244:E6307" si="199">CONCATENATE(TEXT(A6244,"mm/dd/yyyy")," ",TEXT(B6244,"hh:mm:ss AM/PM"))</f>
        <v>09/17/2024 01:00:00 AM</v>
      </c>
      <c r="F6244" s="530" t="str">
        <f t="shared" si="198"/>
        <v>Sep</v>
      </c>
    </row>
    <row r="6245" spans="1:6" x14ac:dyDescent="0.35">
      <c r="A6245" s="527">
        <f>Electricity!D6281</f>
        <v>45552</v>
      </c>
      <c r="B6245" s="528">
        <f>Electricity!E6281</f>
        <v>8.333333333333337E-2</v>
      </c>
      <c r="C6245" s="529">
        <f>Electricity!F6281</f>
        <v>0</v>
      </c>
      <c r="D6245" s="529">
        <f>Electricity!I6281</f>
        <v>0</v>
      </c>
      <c r="E6245" s="531" t="str">
        <f t="shared" si="199"/>
        <v>09/17/2024 02:00:00 AM</v>
      </c>
      <c r="F6245" s="530" t="str">
        <f t="shared" si="198"/>
        <v>Sep</v>
      </c>
    </row>
    <row r="6246" spans="1:6" x14ac:dyDescent="0.35">
      <c r="A6246" s="527">
        <f>Electricity!D6282</f>
        <v>45552</v>
      </c>
      <c r="B6246" s="528">
        <f>Electricity!E6282</f>
        <v>0.12500000000000006</v>
      </c>
      <c r="C6246" s="529">
        <f>Electricity!F6282</f>
        <v>0</v>
      </c>
      <c r="D6246" s="529">
        <f>Electricity!I6282</f>
        <v>0</v>
      </c>
      <c r="E6246" s="531" t="str">
        <f t="shared" si="199"/>
        <v>09/17/2024 03:00:00 AM</v>
      </c>
      <c r="F6246" s="530" t="str">
        <f t="shared" si="198"/>
        <v>Sep</v>
      </c>
    </row>
    <row r="6247" spans="1:6" x14ac:dyDescent="0.35">
      <c r="A6247" s="527">
        <f>Electricity!D6283</f>
        <v>45552</v>
      </c>
      <c r="B6247" s="528">
        <f>Electricity!E6283</f>
        <v>0.16666666666666669</v>
      </c>
      <c r="C6247" s="529">
        <f>Electricity!F6283</f>
        <v>0</v>
      </c>
      <c r="D6247" s="529">
        <f>Electricity!I6283</f>
        <v>0</v>
      </c>
      <c r="E6247" s="531" t="str">
        <f t="shared" si="199"/>
        <v>09/17/2024 04:00:00 AM</v>
      </c>
      <c r="F6247" s="530" t="str">
        <f t="shared" si="198"/>
        <v>Sep</v>
      </c>
    </row>
    <row r="6248" spans="1:6" x14ac:dyDescent="0.35">
      <c r="A6248" s="527">
        <f>Electricity!D6284</f>
        <v>45552</v>
      </c>
      <c r="B6248" s="528">
        <f>Electricity!E6284</f>
        <v>0.20833333333333337</v>
      </c>
      <c r="C6248" s="529">
        <f>Electricity!F6284</f>
        <v>0</v>
      </c>
      <c r="D6248" s="529">
        <f>Electricity!I6284</f>
        <v>0</v>
      </c>
      <c r="E6248" s="531" t="str">
        <f t="shared" si="199"/>
        <v>09/17/2024 05:00:00 AM</v>
      </c>
      <c r="F6248" s="530" t="str">
        <f t="shared" si="198"/>
        <v>Sep</v>
      </c>
    </row>
    <row r="6249" spans="1:6" x14ac:dyDescent="0.35">
      <c r="A6249" s="527">
        <f>Electricity!D6285</f>
        <v>45552</v>
      </c>
      <c r="B6249" s="528">
        <f>Electricity!E6285</f>
        <v>0.25</v>
      </c>
      <c r="C6249" s="529">
        <f>Electricity!F6285</f>
        <v>0</v>
      </c>
      <c r="D6249" s="529">
        <f>Electricity!I6285</f>
        <v>0</v>
      </c>
      <c r="E6249" s="531" t="str">
        <f t="shared" si="199"/>
        <v>09/17/2024 06:00:00 AM</v>
      </c>
      <c r="F6249" s="530" t="str">
        <f t="shared" si="198"/>
        <v>Sep</v>
      </c>
    </row>
    <row r="6250" spans="1:6" x14ac:dyDescent="0.35">
      <c r="A6250" s="527">
        <f>Electricity!D6286</f>
        <v>45552</v>
      </c>
      <c r="B6250" s="528">
        <f>Electricity!E6286</f>
        <v>0.29166666666666669</v>
      </c>
      <c r="C6250" s="529">
        <f>Electricity!F6286</f>
        <v>0</v>
      </c>
      <c r="D6250" s="529">
        <f>Electricity!I6286</f>
        <v>0</v>
      </c>
      <c r="E6250" s="531" t="str">
        <f t="shared" si="199"/>
        <v>09/17/2024 07:00:00 AM</v>
      </c>
      <c r="F6250" s="530" t="str">
        <f t="shared" si="198"/>
        <v>Sep</v>
      </c>
    </row>
    <row r="6251" spans="1:6" x14ac:dyDescent="0.35">
      <c r="A6251" s="527">
        <f>Electricity!D6287</f>
        <v>45552</v>
      </c>
      <c r="B6251" s="528">
        <f>Electricity!E6287</f>
        <v>0.33333333333333337</v>
      </c>
      <c r="C6251" s="529">
        <f>Electricity!F6287</f>
        <v>0</v>
      </c>
      <c r="D6251" s="529">
        <f>Electricity!I6287</f>
        <v>0</v>
      </c>
      <c r="E6251" s="531" t="str">
        <f t="shared" si="199"/>
        <v>09/17/2024 08:00:00 AM</v>
      </c>
      <c r="F6251" s="530" t="str">
        <f t="shared" si="198"/>
        <v>Sep</v>
      </c>
    </row>
    <row r="6252" spans="1:6" x14ac:dyDescent="0.35">
      <c r="A6252" s="527">
        <f>Electricity!D6288</f>
        <v>45552</v>
      </c>
      <c r="B6252" s="528">
        <f>Electricity!E6288</f>
        <v>0.375</v>
      </c>
      <c r="C6252" s="529">
        <f>Electricity!F6288</f>
        <v>0</v>
      </c>
      <c r="D6252" s="529">
        <f>Electricity!I6288</f>
        <v>0</v>
      </c>
      <c r="E6252" s="531" t="str">
        <f t="shared" si="199"/>
        <v>09/17/2024 09:00:00 AM</v>
      </c>
      <c r="F6252" s="530" t="str">
        <f t="shared" si="198"/>
        <v>Sep</v>
      </c>
    </row>
    <row r="6253" spans="1:6" x14ac:dyDescent="0.35">
      <c r="A6253" s="527">
        <f>Electricity!D6289</f>
        <v>45552</v>
      </c>
      <c r="B6253" s="528">
        <f>Electricity!E6289</f>
        <v>0.41666666666666669</v>
      </c>
      <c r="C6253" s="529">
        <f>Electricity!F6289</f>
        <v>0</v>
      </c>
      <c r="D6253" s="529">
        <f>Electricity!I6289</f>
        <v>0</v>
      </c>
      <c r="E6253" s="531" t="str">
        <f t="shared" si="199"/>
        <v>09/17/2024 10:00:00 AM</v>
      </c>
      <c r="F6253" s="530" t="str">
        <f t="shared" si="198"/>
        <v>Sep</v>
      </c>
    </row>
    <row r="6254" spans="1:6" x14ac:dyDescent="0.35">
      <c r="A6254" s="527">
        <f>Electricity!D6290</f>
        <v>45552</v>
      </c>
      <c r="B6254" s="528">
        <f>Electricity!E6290</f>
        <v>0.45833333333333337</v>
      </c>
      <c r="C6254" s="529">
        <f>Electricity!F6290</f>
        <v>0</v>
      </c>
      <c r="D6254" s="529">
        <f>Electricity!I6290</f>
        <v>0</v>
      </c>
      <c r="E6254" s="531" t="str">
        <f t="shared" si="199"/>
        <v>09/17/2024 11:00:00 AM</v>
      </c>
      <c r="F6254" s="530" t="str">
        <f t="shared" si="198"/>
        <v>Sep</v>
      </c>
    </row>
    <row r="6255" spans="1:6" x14ac:dyDescent="0.35">
      <c r="A6255" s="527">
        <f>Electricity!D6291</f>
        <v>45552</v>
      </c>
      <c r="B6255" s="528">
        <f>Electricity!E6291</f>
        <v>0.50000000000000011</v>
      </c>
      <c r="C6255" s="529">
        <f>Electricity!F6291</f>
        <v>0</v>
      </c>
      <c r="D6255" s="529">
        <f>Electricity!I6291</f>
        <v>0</v>
      </c>
      <c r="E6255" s="531" t="str">
        <f t="shared" si="199"/>
        <v>09/17/2024 12:00:00 PM</v>
      </c>
      <c r="F6255" s="530" t="str">
        <f t="shared" si="198"/>
        <v>Sep</v>
      </c>
    </row>
    <row r="6256" spans="1:6" x14ac:dyDescent="0.35">
      <c r="A6256" s="527">
        <f>Electricity!D6292</f>
        <v>45552</v>
      </c>
      <c r="B6256" s="528">
        <f>Electricity!E6292</f>
        <v>0.54166666666666674</v>
      </c>
      <c r="C6256" s="529">
        <f>Electricity!F6292</f>
        <v>0</v>
      </c>
      <c r="D6256" s="529">
        <f>Electricity!I6292</f>
        <v>0</v>
      </c>
      <c r="E6256" s="531" t="str">
        <f t="shared" si="199"/>
        <v>09/17/2024 01:00:00 PM</v>
      </c>
      <c r="F6256" s="530" t="str">
        <f t="shared" si="198"/>
        <v>Sep</v>
      </c>
    </row>
    <row r="6257" spans="1:6" x14ac:dyDescent="0.35">
      <c r="A6257" s="527">
        <f>Electricity!D6293</f>
        <v>45552</v>
      </c>
      <c r="B6257" s="528">
        <f>Electricity!E6293</f>
        <v>0.58333333333333337</v>
      </c>
      <c r="C6257" s="529">
        <f>Electricity!F6293</f>
        <v>0</v>
      </c>
      <c r="D6257" s="529">
        <f>Electricity!I6293</f>
        <v>0</v>
      </c>
      <c r="E6257" s="531" t="str">
        <f t="shared" si="199"/>
        <v>09/17/2024 02:00:00 PM</v>
      </c>
      <c r="F6257" s="530" t="str">
        <f t="shared" si="198"/>
        <v>Sep</v>
      </c>
    </row>
    <row r="6258" spans="1:6" x14ac:dyDescent="0.35">
      <c r="A6258" s="527">
        <f>Electricity!D6294</f>
        <v>45552</v>
      </c>
      <c r="B6258" s="528">
        <f>Electricity!E6294</f>
        <v>0.62500000000000011</v>
      </c>
      <c r="C6258" s="529">
        <f>Electricity!F6294</f>
        <v>0</v>
      </c>
      <c r="D6258" s="529">
        <f>Electricity!I6294</f>
        <v>0</v>
      </c>
      <c r="E6258" s="531" t="str">
        <f t="shared" si="199"/>
        <v>09/17/2024 03:00:00 PM</v>
      </c>
      <c r="F6258" s="530" t="str">
        <f t="shared" si="198"/>
        <v>Sep</v>
      </c>
    </row>
    <row r="6259" spans="1:6" x14ac:dyDescent="0.35">
      <c r="A6259" s="527">
        <f>Electricity!D6295</f>
        <v>45552</v>
      </c>
      <c r="B6259" s="528">
        <f>Electricity!E6295</f>
        <v>0.66666666666666674</v>
      </c>
      <c r="C6259" s="529">
        <f>Electricity!F6295</f>
        <v>0</v>
      </c>
      <c r="D6259" s="529">
        <f>Electricity!I6295</f>
        <v>0</v>
      </c>
      <c r="E6259" s="531" t="str">
        <f t="shared" si="199"/>
        <v>09/17/2024 04:00:00 PM</v>
      </c>
      <c r="F6259" s="530" t="str">
        <f t="shared" si="198"/>
        <v>Sep</v>
      </c>
    </row>
    <row r="6260" spans="1:6" x14ac:dyDescent="0.35">
      <c r="A6260" s="527">
        <f>Electricity!D6296</f>
        <v>45552</v>
      </c>
      <c r="B6260" s="528">
        <f>Electricity!E6296</f>
        <v>0.70833333333333337</v>
      </c>
      <c r="C6260" s="529">
        <f>Electricity!F6296</f>
        <v>0</v>
      </c>
      <c r="D6260" s="529">
        <f>Electricity!I6296</f>
        <v>0</v>
      </c>
      <c r="E6260" s="531" t="str">
        <f t="shared" si="199"/>
        <v>09/17/2024 05:00:00 PM</v>
      </c>
      <c r="F6260" s="530" t="str">
        <f t="shared" si="198"/>
        <v>Sep</v>
      </c>
    </row>
    <row r="6261" spans="1:6" x14ac:dyDescent="0.35">
      <c r="A6261" s="527">
        <f>Electricity!D6297</f>
        <v>45552</v>
      </c>
      <c r="B6261" s="528">
        <f>Electricity!E6297</f>
        <v>0.75000000000000011</v>
      </c>
      <c r="C6261" s="529">
        <f>Electricity!F6297</f>
        <v>0</v>
      </c>
      <c r="D6261" s="529">
        <f>Electricity!I6297</f>
        <v>0</v>
      </c>
      <c r="E6261" s="531" t="str">
        <f t="shared" si="199"/>
        <v>09/17/2024 06:00:00 PM</v>
      </c>
      <c r="F6261" s="530" t="str">
        <f t="shared" si="198"/>
        <v>Sep</v>
      </c>
    </row>
    <row r="6262" spans="1:6" x14ac:dyDescent="0.35">
      <c r="A6262" s="527">
        <f>Electricity!D6298</f>
        <v>45552</v>
      </c>
      <c r="B6262" s="528">
        <f>Electricity!E6298</f>
        <v>0.79166666666666674</v>
      </c>
      <c r="C6262" s="529">
        <f>Electricity!F6298</f>
        <v>0</v>
      </c>
      <c r="D6262" s="529">
        <f>Electricity!I6298</f>
        <v>0</v>
      </c>
      <c r="E6262" s="531" t="str">
        <f t="shared" si="199"/>
        <v>09/17/2024 07:00:00 PM</v>
      </c>
      <c r="F6262" s="530" t="str">
        <f t="shared" si="198"/>
        <v>Sep</v>
      </c>
    </row>
    <row r="6263" spans="1:6" x14ac:dyDescent="0.35">
      <c r="A6263" s="527">
        <f>Electricity!D6299</f>
        <v>45552</v>
      </c>
      <c r="B6263" s="528">
        <f>Electricity!E6299</f>
        <v>0.83333333333333337</v>
      </c>
      <c r="C6263" s="529">
        <f>Electricity!F6299</f>
        <v>0</v>
      </c>
      <c r="D6263" s="529">
        <f>Electricity!I6299</f>
        <v>0</v>
      </c>
      <c r="E6263" s="531" t="str">
        <f t="shared" si="199"/>
        <v>09/17/2024 08:00:00 PM</v>
      </c>
      <c r="F6263" s="530" t="str">
        <f t="shared" si="198"/>
        <v>Sep</v>
      </c>
    </row>
    <row r="6264" spans="1:6" x14ac:dyDescent="0.35">
      <c r="A6264" s="527">
        <f>Electricity!D6300</f>
        <v>45552</v>
      </c>
      <c r="B6264" s="528">
        <f>Electricity!E6300</f>
        <v>0.87500000000000011</v>
      </c>
      <c r="C6264" s="529">
        <f>Electricity!F6300</f>
        <v>0</v>
      </c>
      <c r="D6264" s="529">
        <f>Electricity!I6300</f>
        <v>0</v>
      </c>
      <c r="E6264" s="531" t="str">
        <f t="shared" si="199"/>
        <v>09/17/2024 09:00:00 PM</v>
      </c>
      <c r="F6264" s="530" t="str">
        <f t="shared" si="198"/>
        <v>Sep</v>
      </c>
    </row>
    <row r="6265" spans="1:6" x14ac:dyDescent="0.35">
      <c r="A6265" s="527">
        <f>Electricity!D6301</f>
        <v>45552</v>
      </c>
      <c r="B6265" s="528">
        <f>Electricity!E6301</f>
        <v>0.91666666666666674</v>
      </c>
      <c r="C6265" s="529">
        <f>Electricity!F6301</f>
        <v>0</v>
      </c>
      <c r="D6265" s="529">
        <f>Electricity!I6301</f>
        <v>0</v>
      </c>
      <c r="E6265" s="531" t="str">
        <f t="shared" si="199"/>
        <v>09/17/2024 10:00:00 PM</v>
      </c>
      <c r="F6265" s="530" t="str">
        <f t="shared" si="198"/>
        <v>Sep</v>
      </c>
    </row>
    <row r="6266" spans="1:6" x14ac:dyDescent="0.35">
      <c r="A6266" s="527">
        <f>Electricity!D6302</f>
        <v>45552</v>
      </c>
      <c r="B6266" s="528">
        <f>Electricity!E6302</f>
        <v>0.95833333333333337</v>
      </c>
      <c r="C6266" s="529">
        <f>Electricity!F6302</f>
        <v>0</v>
      </c>
      <c r="D6266" s="529">
        <f>Electricity!I6302</f>
        <v>0</v>
      </c>
      <c r="E6266" s="531" t="str">
        <f t="shared" si="199"/>
        <v>09/17/2024 11:00:00 PM</v>
      </c>
      <c r="F6266" s="530" t="str">
        <f t="shared" si="198"/>
        <v>Sep</v>
      </c>
    </row>
    <row r="6267" spans="1:6" x14ac:dyDescent="0.35">
      <c r="A6267" s="527">
        <f>Electricity!D6303</f>
        <v>45553</v>
      </c>
      <c r="B6267" s="528">
        <f>Electricity!E6303</f>
        <v>3.1225022567582528E-17</v>
      </c>
      <c r="C6267" s="529">
        <f>Electricity!F6303</f>
        <v>0</v>
      </c>
      <c r="D6267" s="529">
        <f>Electricity!I6303</f>
        <v>0</v>
      </c>
      <c r="E6267" s="531" t="str">
        <f t="shared" si="199"/>
        <v>09/18/2024 12:00:00 AM</v>
      </c>
      <c r="F6267" s="530" t="str">
        <f t="shared" si="198"/>
        <v>Sep</v>
      </c>
    </row>
    <row r="6268" spans="1:6" x14ac:dyDescent="0.35">
      <c r="A6268" s="527">
        <f>Electricity!D6304</f>
        <v>45553</v>
      </c>
      <c r="B6268" s="528">
        <f>Electricity!E6304</f>
        <v>4.1666666666666699E-2</v>
      </c>
      <c r="C6268" s="529">
        <f>Electricity!F6304</f>
        <v>0</v>
      </c>
      <c r="D6268" s="529">
        <f>Electricity!I6304</f>
        <v>0</v>
      </c>
      <c r="E6268" s="531" t="str">
        <f t="shared" si="199"/>
        <v>09/18/2024 01:00:00 AM</v>
      </c>
      <c r="F6268" s="530" t="str">
        <f t="shared" si="198"/>
        <v>Sep</v>
      </c>
    </row>
    <row r="6269" spans="1:6" x14ac:dyDescent="0.35">
      <c r="A6269" s="527">
        <f>Electricity!D6305</f>
        <v>45553</v>
      </c>
      <c r="B6269" s="528">
        <f>Electricity!E6305</f>
        <v>8.333333333333337E-2</v>
      </c>
      <c r="C6269" s="529">
        <f>Electricity!F6305</f>
        <v>0</v>
      </c>
      <c r="D6269" s="529">
        <f>Electricity!I6305</f>
        <v>0</v>
      </c>
      <c r="E6269" s="531" t="str">
        <f t="shared" si="199"/>
        <v>09/18/2024 02:00:00 AM</v>
      </c>
      <c r="F6269" s="530" t="str">
        <f t="shared" si="198"/>
        <v>Sep</v>
      </c>
    </row>
    <row r="6270" spans="1:6" x14ac:dyDescent="0.35">
      <c r="A6270" s="527">
        <f>Electricity!D6306</f>
        <v>45553</v>
      </c>
      <c r="B6270" s="528">
        <f>Electricity!E6306</f>
        <v>0.12500000000000006</v>
      </c>
      <c r="C6270" s="529">
        <f>Electricity!F6306</f>
        <v>0</v>
      </c>
      <c r="D6270" s="529">
        <f>Electricity!I6306</f>
        <v>0</v>
      </c>
      <c r="E6270" s="531" t="str">
        <f t="shared" si="199"/>
        <v>09/18/2024 03:00:00 AM</v>
      </c>
      <c r="F6270" s="530" t="str">
        <f t="shared" si="198"/>
        <v>Sep</v>
      </c>
    </row>
    <row r="6271" spans="1:6" x14ac:dyDescent="0.35">
      <c r="A6271" s="527">
        <f>Electricity!D6307</f>
        <v>45553</v>
      </c>
      <c r="B6271" s="528">
        <f>Electricity!E6307</f>
        <v>0.16666666666666669</v>
      </c>
      <c r="C6271" s="529">
        <f>Electricity!F6307</f>
        <v>0</v>
      </c>
      <c r="D6271" s="529">
        <f>Electricity!I6307</f>
        <v>0</v>
      </c>
      <c r="E6271" s="531" t="str">
        <f t="shared" si="199"/>
        <v>09/18/2024 04:00:00 AM</v>
      </c>
      <c r="F6271" s="530" t="str">
        <f t="shared" si="198"/>
        <v>Sep</v>
      </c>
    </row>
    <row r="6272" spans="1:6" x14ac:dyDescent="0.35">
      <c r="A6272" s="527">
        <f>Electricity!D6308</f>
        <v>45553</v>
      </c>
      <c r="B6272" s="528">
        <f>Electricity!E6308</f>
        <v>0.20833333333333337</v>
      </c>
      <c r="C6272" s="529">
        <f>Electricity!F6308</f>
        <v>0</v>
      </c>
      <c r="D6272" s="529">
        <f>Electricity!I6308</f>
        <v>0</v>
      </c>
      <c r="E6272" s="531" t="str">
        <f t="shared" si="199"/>
        <v>09/18/2024 05:00:00 AM</v>
      </c>
      <c r="F6272" s="530" t="str">
        <f t="shared" si="198"/>
        <v>Sep</v>
      </c>
    </row>
    <row r="6273" spans="1:6" x14ac:dyDescent="0.35">
      <c r="A6273" s="527">
        <f>Electricity!D6309</f>
        <v>45553</v>
      </c>
      <c r="B6273" s="528">
        <f>Electricity!E6309</f>
        <v>0.25</v>
      </c>
      <c r="C6273" s="529">
        <f>Electricity!F6309</f>
        <v>0</v>
      </c>
      <c r="D6273" s="529">
        <f>Electricity!I6309</f>
        <v>0</v>
      </c>
      <c r="E6273" s="531" t="str">
        <f t="shared" si="199"/>
        <v>09/18/2024 06:00:00 AM</v>
      </c>
      <c r="F6273" s="530" t="str">
        <f t="shared" si="198"/>
        <v>Sep</v>
      </c>
    </row>
    <row r="6274" spans="1:6" x14ac:dyDescent="0.35">
      <c r="A6274" s="527">
        <f>Electricity!D6310</f>
        <v>45553</v>
      </c>
      <c r="B6274" s="528">
        <f>Electricity!E6310</f>
        <v>0.29166666666666669</v>
      </c>
      <c r="C6274" s="529">
        <f>Electricity!F6310</f>
        <v>0</v>
      </c>
      <c r="D6274" s="529">
        <f>Electricity!I6310</f>
        <v>0</v>
      </c>
      <c r="E6274" s="531" t="str">
        <f t="shared" si="199"/>
        <v>09/18/2024 07:00:00 AM</v>
      </c>
      <c r="F6274" s="530" t="str">
        <f t="shared" si="198"/>
        <v>Sep</v>
      </c>
    </row>
    <row r="6275" spans="1:6" x14ac:dyDescent="0.35">
      <c r="A6275" s="527">
        <f>Electricity!D6311</f>
        <v>45553</v>
      </c>
      <c r="B6275" s="528">
        <f>Electricity!E6311</f>
        <v>0.33333333333333337</v>
      </c>
      <c r="C6275" s="529">
        <f>Electricity!F6311</f>
        <v>0</v>
      </c>
      <c r="D6275" s="529">
        <f>Electricity!I6311</f>
        <v>0</v>
      </c>
      <c r="E6275" s="531" t="str">
        <f t="shared" si="199"/>
        <v>09/18/2024 08:00:00 AM</v>
      </c>
      <c r="F6275" s="530" t="str">
        <f t="shared" ref="F6275:F6338" si="200">TEXT(A6275,"mmm")</f>
        <v>Sep</v>
      </c>
    </row>
    <row r="6276" spans="1:6" x14ac:dyDescent="0.35">
      <c r="A6276" s="527">
        <f>Electricity!D6312</f>
        <v>45553</v>
      </c>
      <c r="B6276" s="528">
        <f>Electricity!E6312</f>
        <v>0.375</v>
      </c>
      <c r="C6276" s="529">
        <f>Electricity!F6312</f>
        <v>0</v>
      </c>
      <c r="D6276" s="529">
        <f>Electricity!I6312</f>
        <v>0</v>
      </c>
      <c r="E6276" s="531" t="str">
        <f t="shared" si="199"/>
        <v>09/18/2024 09:00:00 AM</v>
      </c>
      <c r="F6276" s="530" t="str">
        <f t="shared" si="200"/>
        <v>Sep</v>
      </c>
    </row>
    <row r="6277" spans="1:6" x14ac:dyDescent="0.35">
      <c r="A6277" s="527">
        <f>Electricity!D6313</f>
        <v>45553</v>
      </c>
      <c r="B6277" s="528">
        <f>Electricity!E6313</f>
        <v>0.41666666666666669</v>
      </c>
      <c r="C6277" s="529">
        <f>Electricity!F6313</f>
        <v>0</v>
      </c>
      <c r="D6277" s="529">
        <f>Electricity!I6313</f>
        <v>0</v>
      </c>
      <c r="E6277" s="531" t="str">
        <f t="shared" si="199"/>
        <v>09/18/2024 10:00:00 AM</v>
      </c>
      <c r="F6277" s="530" t="str">
        <f t="shared" si="200"/>
        <v>Sep</v>
      </c>
    </row>
    <row r="6278" spans="1:6" x14ac:dyDescent="0.35">
      <c r="A6278" s="527">
        <f>Electricity!D6314</f>
        <v>45553</v>
      </c>
      <c r="B6278" s="528">
        <f>Electricity!E6314</f>
        <v>0.45833333333333337</v>
      </c>
      <c r="C6278" s="529">
        <f>Electricity!F6314</f>
        <v>0</v>
      </c>
      <c r="D6278" s="529">
        <f>Electricity!I6314</f>
        <v>0</v>
      </c>
      <c r="E6278" s="531" t="str">
        <f t="shared" si="199"/>
        <v>09/18/2024 11:00:00 AM</v>
      </c>
      <c r="F6278" s="530" t="str">
        <f t="shared" si="200"/>
        <v>Sep</v>
      </c>
    </row>
    <row r="6279" spans="1:6" x14ac:dyDescent="0.35">
      <c r="A6279" s="527">
        <f>Electricity!D6315</f>
        <v>45553</v>
      </c>
      <c r="B6279" s="528">
        <f>Electricity!E6315</f>
        <v>0.50000000000000011</v>
      </c>
      <c r="C6279" s="529">
        <f>Electricity!F6315</f>
        <v>0</v>
      </c>
      <c r="D6279" s="529">
        <f>Electricity!I6315</f>
        <v>0</v>
      </c>
      <c r="E6279" s="531" t="str">
        <f t="shared" si="199"/>
        <v>09/18/2024 12:00:00 PM</v>
      </c>
      <c r="F6279" s="530" t="str">
        <f t="shared" si="200"/>
        <v>Sep</v>
      </c>
    </row>
    <row r="6280" spans="1:6" x14ac:dyDescent="0.35">
      <c r="A6280" s="527">
        <f>Electricity!D6316</f>
        <v>45553</v>
      </c>
      <c r="B6280" s="528">
        <f>Electricity!E6316</f>
        <v>0.54166666666666674</v>
      </c>
      <c r="C6280" s="529">
        <f>Electricity!F6316</f>
        <v>0</v>
      </c>
      <c r="D6280" s="529">
        <f>Electricity!I6316</f>
        <v>0</v>
      </c>
      <c r="E6280" s="531" t="str">
        <f t="shared" si="199"/>
        <v>09/18/2024 01:00:00 PM</v>
      </c>
      <c r="F6280" s="530" t="str">
        <f t="shared" si="200"/>
        <v>Sep</v>
      </c>
    </row>
    <row r="6281" spans="1:6" x14ac:dyDescent="0.35">
      <c r="A6281" s="527">
        <f>Electricity!D6317</f>
        <v>45553</v>
      </c>
      <c r="B6281" s="528">
        <f>Electricity!E6317</f>
        <v>0.58333333333333337</v>
      </c>
      <c r="C6281" s="529">
        <f>Electricity!F6317</f>
        <v>0</v>
      </c>
      <c r="D6281" s="529">
        <f>Electricity!I6317</f>
        <v>0</v>
      </c>
      <c r="E6281" s="531" t="str">
        <f t="shared" si="199"/>
        <v>09/18/2024 02:00:00 PM</v>
      </c>
      <c r="F6281" s="530" t="str">
        <f t="shared" si="200"/>
        <v>Sep</v>
      </c>
    </row>
    <row r="6282" spans="1:6" x14ac:dyDescent="0.35">
      <c r="A6282" s="527">
        <f>Electricity!D6318</f>
        <v>45553</v>
      </c>
      <c r="B6282" s="528">
        <f>Electricity!E6318</f>
        <v>0.62500000000000011</v>
      </c>
      <c r="C6282" s="529">
        <f>Electricity!F6318</f>
        <v>0</v>
      </c>
      <c r="D6282" s="529">
        <f>Electricity!I6318</f>
        <v>0</v>
      </c>
      <c r="E6282" s="531" t="str">
        <f t="shared" si="199"/>
        <v>09/18/2024 03:00:00 PM</v>
      </c>
      <c r="F6282" s="530" t="str">
        <f t="shared" si="200"/>
        <v>Sep</v>
      </c>
    </row>
    <row r="6283" spans="1:6" x14ac:dyDescent="0.35">
      <c r="A6283" s="527">
        <f>Electricity!D6319</f>
        <v>45553</v>
      </c>
      <c r="B6283" s="528">
        <f>Electricity!E6319</f>
        <v>0.66666666666666674</v>
      </c>
      <c r="C6283" s="529">
        <f>Electricity!F6319</f>
        <v>0</v>
      </c>
      <c r="D6283" s="529">
        <f>Electricity!I6319</f>
        <v>0</v>
      </c>
      <c r="E6283" s="531" t="str">
        <f t="shared" si="199"/>
        <v>09/18/2024 04:00:00 PM</v>
      </c>
      <c r="F6283" s="530" t="str">
        <f t="shared" si="200"/>
        <v>Sep</v>
      </c>
    </row>
    <row r="6284" spans="1:6" x14ac:dyDescent="0.35">
      <c r="A6284" s="527">
        <f>Electricity!D6320</f>
        <v>45553</v>
      </c>
      <c r="B6284" s="528">
        <f>Electricity!E6320</f>
        <v>0.70833333333333337</v>
      </c>
      <c r="C6284" s="529">
        <f>Electricity!F6320</f>
        <v>0</v>
      </c>
      <c r="D6284" s="529">
        <f>Electricity!I6320</f>
        <v>0</v>
      </c>
      <c r="E6284" s="531" t="str">
        <f t="shared" si="199"/>
        <v>09/18/2024 05:00:00 PM</v>
      </c>
      <c r="F6284" s="530" t="str">
        <f t="shared" si="200"/>
        <v>Sep</v>
      </c>
    </row>
    <row r="6285" spans="1:6" x14ac:dyDescent="0.35">
      <c r="A6285" s="527">
        <f>Electricity!D6321</f>
        <v>45553</v>
      </c>
      <c r="B6285" s="528">
        <f>Electricity!E6321</f>
        <v>0.75000000000000011</v>
      </c>
      <c r="C6285" s="529">
        <f>Electricity!F6321</f>
        <v>0</v>
      </c>
      <c r="D6285" s="529">
        <f>Electricity!I6321</f>
        <v>0</v>
      </c>
      <c r="E6285" s="531" t="str">
        <f t="shared" si="199"/>
        <v>09/18/2024 06:00:00 PM</v>
      </c>
      <c r="F6285" s="530" t="str">
        <f t="shared" si="200"/>
        <v>Sep</v>
      </c>
    </row>
    <row r="6286" spans="1:6" x14ac:dyDescent="0.35">
      <c r="A6286" s="527">
        <f>Electricity!D6322</f>
        <v>45553</v>
      </c>
      <c r="B6286" s="528">
        <f>Electricity!E6322</f>
        <v>0.79166666666666674</v>
      </c>
      <c r="C6286" s="529">
        <f>Electricity!F6322</f>
        <v>0</v>
      </c>
      <c r="D6286" s="529">
        <f>Electricity!I6322</f>
        <v>0</v>
      </c>
      <c r="E6286" s="531" t="str">
        <f t="shared" si="199"/>
        <v>09/18/2024 07:00:00 PM</v>
      </c>
      <c r="F6286" s="530" t="str">
        <f t="shared" si="200"/>
        <v>Sep</v>
      </c>
    </row>
    <row r="6287" spans="1:6" x14ac:dyDescent="0.35">
      <c r="A6287" s="527">
        <f>Electricity!D6323</f>
        <v>45553</v>
      </c>
      <c r="B6287" s="528">
        <f>Electricity!E6323</f>
        <v>0.83333333333333337</v>
      </c>
      <c r="C6287" s="529">
        <f>Electricity!F6323</f>
        <v>0</v>
      </c>
      <c r="D6287" s="529">
        <f>Electricity!I6323</f>
        <v>0</v>
      </c>
      <c r="E6287" s="531" t="str">
        <f t="shared" si="199"/>
        <v>09/18/2024 08:00:00 PM</v>
      </c>
      <c r="F6287" s="530" t="str">
        <f t="shared" si="200"/>
        <v>Sep</v>
      </c>
    </row>
    <row r="6288" spans="1:6" x14ac:dyDescent="0.35">
      <c r="A6288" s="527">
        <f>Electricity!D6324</f>
        <v>45553</v>
      </c>
      <c r="B6288" s="528">
        <f>Electricity!E6324</f>
        <v>0.87500000000000011</v>
      </c>
      <c r="C6288" s="529">
        <f>Electricity!F6324</f>
        <v>0</v>
      </c>
      <c r="D6288" s="529">
        <f>Electricity!I6324</f>
        <v>0</v>
      </c>
      <c r="E6288" s="531" t="str">
        <f t="shared" si="199"/>
        <v>09/18/2024 09:00:00 PM</v>
      </c>
      <c r="F6288" s="530" t="str">
        <f t="shared" si="200"/>
        <v>Sep</v>
      </c>
    </row>
    <row r="6289" spans="1:6" x14ac:dyDescent="0.35">
      <c r="A6289" s="527">
        <f>Electricity!D6325</f>
        <v>45553</v>
      </c>
      <c r="B6289" s="528">
        <f>Electricity!E6325</f>
        <v>0.91666666666666674</v>
      </c>
      <c r="C6289" s="529">
        <f>Electricity!F6325</f>
        <v>0</v>
      </c>
      <c r="D6289" s="529">
        <f>Electricity!I6325</f>
        <v>0</v>
      </c>
      <c r="E6289" s="531" t="str">
        <f t="shared" si="199"/>
        <v>09/18/2024 10:00:00 PM</v>
      </c>
      <c r="F6289" s="530" t="str">
        <f t="shared" si="200"/>
        <v>Sep</v>
      </c>
    </row>
    <row r="6290" spans="1:6" x14ac:dyDescent="0.35">
      <c r="A6290" s="527">
        <f>Electricity!D6326</f>
        <v>45553</v>
      </c>
      <c r="B6290" s="528">
        <f>Electricity!E6326</f>
        <v>0.95833333333333337</v>
      </c>
      <c r="C6290" s="529">
        <f>Electricity!F6326</f>
        <v>0</v>
      </c>
      <c r="D6290" s="529">
        <f>Electricity!I6326</f>
        <v>0</v>
      </c>
      <c r="E6290" s="531" t="str">
        <f t="shared" si="199"/>
        <v>09/18/2024 11:00:00 PM</v>
      </c>
      <c r="F6290" s="530" t="str">
        <f t="shared" si="200"/>
        <v>Sep</v>
      </c>
    </row>
    <row r="6291" spans="1:6" x14ac:dyDescent="0.35">
      <c r="A6291" s="527">
        <f>Electricity!D6327</f>
        <v>45554</v>
      </c>
      <c r="B6291" s="528">
        <f>Electricity!E6327</f>
        <v>3.1225022567582528E-17</v>
      </c>
      <c r="C6291" s="529">
        <f>Electricity!F6327</f>
        <v>0</v>
      </c>
      <c r="D6291" s="529">
        <f>Electricity!I6327</f>
        <v>0</v>
      </c>
      <c r="E6291" s="531" t="str">
        <f t="shared" si="199"/>
        <v>09/19/2024 12:00:00 AM</v>
      </c>
      <c r="F6291" s="530" t="str">
        <f t="shared" si="200"/>
        <v>Sep</v>
      </c>
    </row>
    <row r="6292" spans="1:6" x14ac:dyDescent="0.35">
      <c r="A6292" s="527">
        <f>Electricity!D6328</f>
        <v>45554</v>
      </c>
      <c r="B6292" s="528">
        <f>Electricity!E6328</f>
        <v>4.1666666666666699E-2</v>
      </c>
      <c r="C6292" s="529">
        <f>Electricity!F6328</f>
        <v>0</v>
      </c>
      <c r="D6292" s="529">
        <f>Electricity!I6328</f>
        <v>0</v>
      </c>
      <c r="E6292" s="531" t="str">
        <f t="shared" si="199"/>
        <v>09/19/2024 01:00:00 AM</v>
      </c>
      <c r="F6292" s="530" t="str">
        <f t="shared" si="200"/>
        <v>Sep</v>
      </c>
    </row>
    <row r="6293" spans="1:6" x14ac:dyDescent="0.35">
      <c r="A6293" s="527">
        <f>Electricity!D6329</f>
        <v>45554</v>
      </c>
      <c r="B6293" s="528">
        <f>Electricity!E6329</f>
        <v>8.333333333333337E-2</v>
      </c>
      <c r="C6293" s="529">
        <f>Electricity!F6329</f>
        <v>0</v>
      </c>
      <c r="D6293" s="529">
        <f>Electricity!I6329</f>
        <v>0</v>
      </c>
      <c r="E6293" s="531" t="str">
        <f t="shared" si="199"/>
        <v>09/19/2024 02:00:00 AM</v>
      </c>
      <c r="F6293" s="530" t="str">
        <f t="shared" si="200"/>
        <v>Sep</v>
      </c>
    </row>
    <row r="6294" spans="1:6" x14ac:dyDescent="0.35">
      <c r="A6294" s="527">
        <f>Electricity!D6330</f>
        <v>45554</v>
      </c>
      <c r="B6294" s="528">
        <f>Electricity!E6330</f>
        <v>0.12500000000000006</v>
      </c>
      <c r="C6294" s="529">
        <f>Electricity!F6330</f>
        <v>0</v>
      </c>
      <c r="D6294" s="529">
        <f>Electricity!I6330</f>
        <v>0</v>
      </c>
      <c r="E6294" s="531" t="str">
        <f t="shared" si="199"/>
        <v>09/19/2024 03:00:00 AM</v>
      </c>
      <c r="F6294" s="530" t="str">
        <f t="shared" si="200"/>
        <v>Sep</v>
      </c>
    </row>
    <row r="6295" spans="1:6" x14ac:dyDescent="0.35">
      <c r="A6295" s="527">
        <f>Electricity!D6331</f>
        <v>45554</v>
      </c>
      <c r="B6295" s="528">
        <f>Electricity!E6331</f>
        <v>0.16666666666666669</v>
      </c>
      <c r="C6295" s="529">
        <f>Electricity!F6331</f>
        <v>0</v>
      </c>
      <c r="D6295" s="529">
        <f>Electricity!I6331</f>
        <v>0</v>
      </c>
      <c r="E6295" s="531" t="str">
        <f t="shared" si="199"/>
        <v>09/19/2024 04:00:00 AM</v>
      </c>
      <c r="F6295" s="530" t="str">
        <f t="shared" si="200"/>
        <v>Sep</v>
      </c>
    </row>
    <row r="6296" spans="1:6" x14ac:dyDescent="0.35">
      <c r="A6296" s="527">
        <f>Electricity!D6332</f>
        <v>45554</v>
      </c>
      <c r="B6296" s="528">
        <f>Electricity!E6332</f>
        <v>0.20833333333333337</v>
      </c>
      <c r="C6296" s="529">
        <f>Electricity!F6332</f>
        <v>0</v>
      </c>
      <c r="D6296" s="529">
        <f>Electricity!I6332</f>
        <v>0</v>
      </c>
      <c r="E6296" s="531" t="str">
        <f t="shared" si="199"/>
        <v>09/19/2024 05:00:00 AM</v>
      </c>
      <c r="F6296" s="530" t="str">
        <f t="shared" si="200"/>
        <v>Sep</v>
      </c>
    </row>
    <row r="6297" spans="1:6" x14ac:dyDescent="0.35">
      <c r="A6297" s="527">
        <f>Electricity!D6333</f>
        <v>45554</v>
      </c>
      <c r="B6297" s="528">
        <f>Electricity!E6333</f>
        <v>0.25</v>
      </c>
      <c r="C6297" s="529">
        <f>Electricity!F6333</f>
        <v>0</v>
      </c>
      <c r="D6297" s="529">
        <f>Electricity!I6333</f>
        <v>0</v>
      </c>
      <c r="E6297" s="531" t="str">
        <f t="shared" si="199"/>
        <v>09/19/2024 06:00:00 AM</v>
      </c>
      <c r="F6297" s="530" t="str">
        <f t="shared" si="200"/>
        <v>Sep</v>
      </c>
    </row>
    <row r="6298" spans="1:6" x14ac:dyDescent="0.35">
      <c r="A6298" s="527">
        <f>Electricity!D6334</f>
        <v>45554</v>
      </c>
      <c r="B6298" s="528">
        <f>Electricity!E6334</f>
        <v>0.29166666666666669</v>
      </c>
      <c r="C6298" s="529">
        <f>Electricity!F6334</f>
        <v>0</v>
      </c>
      <c r="D6298" s="529">
        <f>Electricity!I6334</f>
        <v>0</v>
      </c>
      <c r="E6298" s="531" t="str">
        <f t="shared" si="199"/>
        <v>09/19/2024 07:00:00 AM</v>
      </c>
      <c r="F6298" s="530" t="str">
        <f t="shared" si="200"/>
        <v>Sep</v>
      </c>
    </row>
    <row r="6299" spans="1:6" x14ac:dyDescent="0.35">
      <c r="A6299" s="527">
        <f>Electricity!D6335</f>
        <v>45554</v>
      </c>
      <c r="B6299" s="528">
        <f>Electricity!E6335</f>
        <v>0.33333333333333337</v>
      </c>
      <c r="C6299" s="529">
        <f>Electricity!F6335</f>
        <v>0</v>
      </c>
      <c r="D6299" s="529">
        <f>Electricity!I6335</f>
        <v>0</v>
      </c>
      <c r="E6299" s="531" t="str">
        <f t="shared" si="199"/>
        <v>09/19/2024 08:00:00 AM</v>
      </c>
      <c r="F6299" s="530" t="str">
        <f t="shared" si="200"/>
        <v>Sep</v>
      </c>
    </row>
    <row r="6300" spans="1:6" x14ac:dyDescent="0.35">
      <c r="A6300" s="527">
        <f>Electricity!D6336</f>
        <v>45554</v>
      </c>
      <c r="B6300" s="528">
        <f>Electricity!E6336</f>
        <v>0.375</v>
      </c>
      <c r="C6300" s="529">
        <f>Electricity!F6336</f>
        <v>0</v>
      </c>
      <c r="D6300" s="529">
        <f>Electricity!I6336</f>
        <v>0</v>
      </c>
      <c r="E6300" s="531" t="str">
        <f t="shared" si="199"/>
        <v>09/19/2024 09:00:00 AM</v>
      </c>
      <c r="F6300" s="530" t="str">
        <f t="shared" si="200"/>
        <v>Sep</v>
      </c>
    </row>
    <row r="6301" spans="1:6" x14ac:dyDescent="0.35">
      <c r="A6301" s="527">
        <f>Electricity!D6337</f>
        <v>45554</v>
      </c>
      <c r="B6301" s="528">
        <f>Electricity!E6337</f>
        <v>0.41666666666666669</v>
      </c>
      <c r="C6301" s="529">
        <f>Electricity!F6337</f>
        <v>0</v>
      </c>
      <c r="D6301" s="529">
        <f>Electricity!I6337</f>
        <v>0</v>
      </c>
      <c r="E6301" s="531" t="str">
        <f t="shared" si="199"/>
        <v>09/19/2024 10:00:00 AM</v>
      </c>
      <c r="F6301" s="530" t="str">
        <f t="shared" si="200"/>
        <v>Sep</v>
      </c>
    </row>
    <row r="6302" spans="1:6" x14ac:dyDescent="0.35">
      <c r="A6302" s="527">
        <f>Electricity!D6338</f>
        <v>45554</v>
      </c>
      <c r="B6302" s="528">
        <f>Electricity!E6338</f>
        <v>0.45833333333333337</v>
      </c>
      <c r="C6302" s="529">
        <f>Electricity!F6338</f>
        <v>0</v>
      </c>
      <c r="D6302" s="529">
        <f>Electricity!I6338</f>
        <v>0</v>
      </c>
      <c r="E6302" s="531" t="str">
        <f t="shared" si="199"/>
        <v>09/19/2024 11:00:00 AM</v>
      </c>
      <c r="F6302" s="530" t="str">
        <f t="shared" si="200"/>
        <v>Sep</v>
      </c>
    </row>
    <row r="6303" spans="1:6" x14ac:dyDescent="0.35">
      <c r="A6303" s="527">
        <f>Electricity!D6339</f>
        <v>45554</v>
      </c>
      <c r="B6303" s="528">
        <f>Electricity!E6339</f>
        <v>0.50000000000000011</v>
      </c>
      <c r="C6303" s="529">
        <f>Electricity!F6339</f>
        <v>0</v>
      </c>
      <c r="D6303" s="529">
        <f>Electricity!I6339</f>
        <v>0</v>
      </c>
      <c r="E6303" s="531" t="str">
        <f t="shared" si="199"/>
        <v>09/19/2024 12:00:00 PM</v>
      </c>
      <c r="F6303" s="530" t="str">
        <f t="shared" si="200"/>
        <v>Sep</v>
      </c>
    </row>
    <row r="6304" spans="1:6" x14ac:dyDescent="0.35">
      <c r="A6304" s="527">
        <f>Electricity!D6340</f>
        <v>45554</v>
      </c>
      <c r="B6304" s="528">
        <f>Electricity!E6340</f>
        <v>0.54166666666666674</v>
      </c>
      <c r="C6304" s="529">
        <f>Electricity!F6340</f>
        <v>0</v>
      </c>
      <c r="D6304" s="529">
        <f>Electricity!I6340</f>
        <v>0</v>
      </c>
      <c r="E6304" s="531" t="str">
        <f t="shared" si="199"/>
        <v>09/19/2024 01:00:00 PM</v>
      </c>
      <c r="F6304" s="530" t="str">
        <f t="shared" si="200"/>
        <v>Sep</v>
      </c>
    </row>
    <row r="6305" spans="1:6" x14ac:dyDescent="0.35">
      <c r="A6305" s="527">
        <f>Electricity!D6341</f>
        <v>45554</v>
      </c>
      <c r="B6305" s="528">
        <f>Electricity!E6341</f>
        <v>0.58333333333333337</v>
      </c>
      <c r="C6305" s="529">
        <f>Electricity!F6341</f>
        <v>0</v>
      </c>
      <c r="D6305" s="529">
        <f>Electricity!I6341</f>
        <v>0</v>
      </c>
      <c r="E6305" s="531" t="str">
        <f t="shared" si="199"/>
        <v>09/19/2024 02:00:00 PM</v>
      </c>
      <c r="F6305" s="530" t="str">
        <f t="shared" si="200"/>
        <v>Sep</v>
      </c>
    </row>
    <row r="6306" spans="1:6" x14ac:dyDescent="0.35">
      <c r="A6306" s="527">
        <f>Electricity!D6342</f>
        <v>45554</v>
      </c>
      <c r="B6306" s="528">
        <f>Electricity!E6342</f>
        <v>0.62500000000000011</v>
      </c>
      <c r="C6306" s="529">
        <f>Electricity!F6342</f>
        <v>0</v>
      </c>
      <c r="D6306" s="529">
        <f>Electricity!I6342</f>
        <v>0</v>
      </c>
      <c r="E6306" s="531" t="str">
        <f t="shared" si="199"/>
        <v>09/19/2024 03:00:00 PM</v>
      </c>
      <c r="F6306" s="530" t="str">
        <f t="shared" si="200"/>
        <v>Sep</v>
      </c>
    </row>
    <row r="6307" spans="1:6" x14ac:dyDescent="0.35">
      <c r="A6307" s="527">
        <f>Electricity!D6343</f>
        <v>45554</v>
      </c>
      <c r="B6307" s="528">
        <f>Electricity!E6343</f>
        <v>0.66666666666666674</v>
      </c>
      <c r="C6307" s="529">
        <f>Electricity!F6343</f>
        <v>0</v>
      </c>
      <c r="D6307" s="529">
        <f>Electricity!I6343</f>
        <v>0</v>
      </c>
      <c r="E6307" s="531" t="str">
        <f t="shared" si="199"/>
        <v>09/19/2024 04:00:00 PM</v>
      </c>
      <c r="F6307" s="530" t="str">
        <f t="shared" si="200"/>
        <v>Sep</v>
      </c>
    </row>
    <row r="6308" spans="1:6" x14ac:dyDescent="0.35">
      <c r="A6308" s="527">
        <f>Electricity!D6344</f>
        <v>45554</v>
      </c>
      <c r="B6308" s="528">
        <f>Electricity!E6344</f>
        <v>0.70833333333333337</v>
      </c>
      <c r="C6308" s="529">
        <f>Electricity!F6344</f>
        <v>0</v>
      </c>
      <c r="D6308" s="529">
        <f>Electricity!I6344</f>
        <v>0</v>
      </c>
      <c r="E6308" s="531" t="str">
        <f t="shared" ref="E6308:E6371" si="201">CONCATENATE(TEXT(A6308,"mm/dd/yyyy")," ",TEXT(B6308,"hh:mm:ss AM/PM"))</f>
        <v>09/19/2024 05:00:00 PM</v>
      </c>
      <c r="F6308" s="530" t="str">
        <f t="shared" si="200"/>
        <v>Sep</v>
      </c>
    </row>
    <row r="6309" spans="1:6" x14ac:dyDescent="0.35">
      <c r="A6309" s="527">
        <f>Electricity!D6345</f>
        <v>45554</v>
      </c>
      <c r="B6309" s="528">
        <f>Electricity!E6345</f>
        <v>0.75000000000000011</v>
      </c>
      <c r="C6309" s="529">
        <f>Electricity!F6345</f>
        <v>0</v>
      </c>
      <c r="D6309" s="529">
        <f>Electricity!I6345</f>
        <v>0</v>
      </c>
      <c r="E6309" s="531" t="str">
        <f t="shared" si="201"/>
        <v>09/19/2024 06:00:00 PM</v>
      </c>
      <c r="F6309" s="530" t="str">
        <f t="shared" si="200"/>
        <v>Sep</v>
      </c>
    </row>
    <row r="6310" spans="1:6" x14ac:dyDescent="0.35">
      <c r="A6310" s="527">
        <f>Electricity!D6346</f>
        <v>45554</v>
      </c>
      <c r="B6310" s="528">
        <f>Electricity!E6346</f>
        <v>0.79166666666666674</v>
      </c>
      <c r="C6310" s="529">
        <f>Electricity!F6346</f>
        <v>0</v>
      </c>
      <c r="D6310" s="529">
        <f>Electricity!I6346</f>
        <v>0</v>
      </c>
      <c r="E6310" s="531" t="str">
        <f t="shared" si="201"/>
        <v>09/19/2024 07:00:00 PM</v>
      </c>
      <c r="F6310" s="530" t="str">
        <f t="shared" si="200"/>
        <v>Sep</v>
      </c>
    </row>
    <row r="6311" spans="1:6" x14ac:dyDescent="0.35">
      <c r="A6311" s="527">
        <f>Electricity!D6347</f>
        <v>45554</v>
      </c>
      <c r="B6311" s="528">
        <f>Electricity!E6347</f>
        <v>0.83333333333333337</v>
      </c>
      <c r="C6311" s="529">
        <f>Electricity!F6347</f>
        <v>0</v>
      </c>
      <c r="D6311" s="529">
        <f>Electricity!I6347</f>
        <v>0</v>
      </c>
      <c r="E6311" s="531" t="str">
        <f t="shared" si="201"/>
        <v>09/19/2024 08:00:00 PM</v>
      </c>
      <c r="F6311" s="530" t="str">
        <f t="shared" si="200"/>
        <v>Sep</v>
      </c>
    </row>
    <row r="6312" spans="1:6" x14ac:dyDescent="0.35">
      <c r="A6312" s="527">
        <f>Electricity!D6348</f>
        <v>45554</v>
      </c>
      <c r="B6312" s="528">
        <f>Electricity!E6348</f>
        <v>0.87500000000000011</v>
      </c>
      <c r="C6312" s="529">
        <f>Electricity!F6348</f>
        <v>0</v>
      </c>
      <c r="D6312" s="529">
        <f>Electricity!I6348</f>
        <v>0</v>
      </c>
      <c r="E6312" s="531" t="str">
        <f t="shared" si="201"/>
        <v>09/19/2024 09:00:00 PM</v>
      </c>
      <c r="F6312" s="530" t="str">
        <f t="shared" si="200"/>
        <v>Sep</v>
      </c>
    </row>
    <row r="6313" spans="1:6" x14ac:dyDescent="0.35">
      <c r="A6313" s="527">
        <f>Electricity!D6349</f>
        <v>45554</v>
      </c>
      <c r="B6313" s="528">
        <f>Electricity!E6349</f>
        <v>0.91666666666666674</v>
      </c>
      <c r="C6313" s="529">
        <f>Electricity!F6349</f>
        <v>0</v>
      </c>
      <c r="D6313" s="529">
        <f>Electricity!I6349</f>
        <v>0</v>
      </c>
      <c r="E6313" s="531" t="str">
        <f t="shared" si="201"/>
        <v>09/19/2024 10:00:00 PM</v>
      </c>
      <c r="F6313" s="530" t="str">
        <f t="shared" si="200"/>
        <v>Sep</v>
      </c>
    </row>
    <row r="6314" spans="1:6" x14ac:dyDescent="0.35">
      <c r="A6314" s="527">
        <f>Electricity!D6350</f>
        <v>45554</v>
      </c>
      <c r="B6314" s="528">
        <f>Electricity!E6350</f>
        <v>0.95833333333333337</v>
      </c>
      <c r="C6314" s="529">
        <f>Electricity!F6350</f>
        <v>0</v>
      </c>
      <c r="D6314" s="529">
        <f>Electricity!I6350</f>
        <v>0</v>
      </c>
      <c r="E6314" s="531" t="str">
        <f t="shared" si="201"/>
        <v>09/19/2024 11:00:00 PM</v>
      </c>
      <c r="F6314" s="530" t="str">
        <f t="shared" si="200"/>
        <v>Sep</v>
      </c>
    </row>
    <row r="6315" spans="1:6" x14ac:dyDescent="0.35">
      <c r="A6315" s="527">
        <f>Electricity!D6351</f>
        <v>45555</v>
      </c>
      <c r="B6315" s="528">
        <f>Electricity!E6351</f>
        <v>3.1225022567582528E-17</v>
      </c>
      <c r="C6315" s="529">
        <f>Electricity!F6351</f>
        <v>0</v>
      </c>
      <c r="D6315" s="529">
        <f>Electricity!I6351</f>
        <v>0</v>
      </c>
      <c r="E6315" s="531" t="str">
        <f t="shared" si="201"/>
        <v>09/20/2024 12:00:00 AM</v>
      </c>
      <c r="F6315" s="530" t="str">
        <f t="shared" si="200"/>
        <v>Sep</v>
      </c>
    </row>
    <row r="6316" spans="1:6" x14ac:dyDescent="0.35">
      <c r="A6316" s="527">
        <f>Electricity!D6352</f>
        <v>45555</v>
      </c>
      <c r="B6316" s="528">
        <f>Electricity!E6352</f>
        <v>4.1666666666666699E-2</v>
      </c>
      <c r="C6316" s="529">
        <f>Electricity!F6352</f>
        <v>0</v>
      </c>
      <c r="D6316" s="529">
        <f>Electricity!I6352</f>
        <v>0</v>
      </c>
      <c r="E6316" s="531" t="str">
        <f t="shared" si="201"/>
        <v>09/20/2024 01:00:00 AM</v>
      </c>
      <c r="F6316" s="530" t="str">
        <f t="shared" si="200"/>
        <v>Sep</v>
      </c>
    </row>
    <row r="6317" spans="1:6" x14ac:dyDescent="0.35">
      <c r="A6317" s="527">
        <f>Electricity!D6353</f>
        <v>45555</v>
      </c>
      <c r="B6317" s="528">
        <f>Electricity!E6353</f>
        <v>8.333333333333337E-2</v>
      </c>
      <c r="C6317" s="529">
        <f>Electricity!F6353</f>
        <v>0</v>
      </c>
      <c r="D6317" s="529">
        <f>Electricity!I6353</f>
        <v>0</v>
      </c>
      <c r="E6317" s="531" t="str">
        <f t="shared" si="201"/>
        <v>09/20/2024 02:00:00 AM</v>
      </c>
      <c r="F6317" s="530" t="str">
        <f t="shared" si="200"/>
        <v>Sep</v>
      </c>
    </row>
    <row r="6318" spans="1:6" x14ac:dyDescent="0.35">
      <c r="A6318" s="527">
        <f>Electricity!D6354</f>
        <v>45555</v>
      </c>
      <c r="B6318" s="528">
        <f>Electricity!E6354</f>
        <v>0.12500000000000006</v>
      </c>
      <c r="C6318" s="529">
        <f>Electricity!F6354</f>
        <v>0</v>
      </c>
      <c r="D6318" s="529">
        <f>Electricity!I6354</f>
        <v>0</v>
      </c>
      <c r="E6318" s="531" t="str">
        <f t="shared" si="201"/>
        <v>09/20/2024 03:00:00 AM</v>
      </c>
      <c r="F6318" s="530" t="str">
        <f t="shared" si="200"/>
        <v>Sep</v>
      </c>
    </row>
    <row r="6319" spans="1:6" x14ac:dyDescent="0.35">
      <c r="A6319" s="527">
        <f>Electricity!D6355</f>
        <v>45555</v>
      </c>
      <c r="B6319" s="528">
        <f>Electricity!E6355</f>
        <v>0.16666666666666669</v>
      </c>
      <c r="C6319" s="529">
        <f>Electricity!F6355</f>
        <v>0</v>
      </c>
      <c r="D6319" s="529">
        <f>Electricity!I6355</f>
        <v>0</v>
      </c>
      <c r="E6319" s="531" t="str">
        <f t="shared" si="201"/>
        <v>09/20/2024 04:00:00 AM</v>
      </c>
      <c r="F6319" s="530" t="str">
        <f t="shared" si="200"/>
        <v>Sep</v>
      </c>
    </row>
    <row r="6320" spans="1:6" x14ac:dyDescent="0.35">
      <c r="A6320" s="527">
        <f>Electricity!D6356</f>
        <v>45555</v>
      </c>
      <c r="B6320" s="528">
        <f>Electricity!E6356</f>
        <v>0.20833333333333337</v>
      </c>
      <c r="C6320" s="529">
        <f>Electricity!F6356</f>
        <v>0</v>
      </c>
      <c r="D6320" s="529">
        <f>Electricity!I6356</f>
        <v>0</v>
      </c>
      <c r="E6320" s="531" t="str">
        <f t="shared" si="201"/>
        <v>09/20/2024 05:00:00 AM</v>
      </c>
      <c r="F6320" s="530" t="str">
        <f t="shared" si="200"/>
        <v>Sep</v>
      </c>
    </row>
    <row r="6321" spans="1:6" x14ac:dyDescent="0.35">
      <c r="A6321" s="527">
        <f>Electricity!D6357</f>
        <v>45555</v>
      </c>
      <c r="B6321" s="528">
        <f>Electricity!E6357</f>
        <v>0.25</v>
      </c>
      <c r="C6321" s="529">
        <f>Electricity!F6357</f>
        <v>0</v>
      </c>
      <c r="D6321" s="529">
        <f>Electricity!I6357</f>
        <v>0</v>
      </c>
      <c r="E6321" s="531" t="str">
        <f t="shared" si="201"/>
        <v>09/20/2024 06:00:00 AM</v>
      </c>
      <c r="F6321" s="530" t="str">
        <f t="shared" si="200"/>
        <v>Sep</v>
      </c>
    </row>
    <row r="6322" spans="1:6" x14ac:dyDescent="0.35">
      <c r="A6322" s="527">
        <f>Electricity!D6358</f>
        <v>45555</v>
      </c>
      <c r="B6322" s="528">
        <f>Electricity!E6358</f>
        <v>0.29166666666666669</v>
      </c>
      <c r="C6322" s="529">
        <f>Electricity!F6358</f>
        <v>0</v>
      </c>
      <c r="D6322" s="529">
        <f>Electricity!I6358</f>
        <v>0</v>
      </c>
      <c r="E6322" s="531" t="str">
        <f t="shared" si="201"/>
        <v>09/20/2024 07:00:00 AM</v>
      </c>
      <c r="F6322" s="530" t="str">
        <f t="shared" si="200"/>
        <v>Sep</v>
      </c>
    </row>
    <row r="6323" spans="1:6" x14ac:dyDescent="0.35">
      <c r="A6323" s="527">
        <f>Electricity!D6359</f>
        <v>45555</v>
      </c>
      <c r="B6323" s="528">
        <f>Electricity!E6359</f>
        <v>0.33333333333333337</v>
      </c>
      <c r="C6323" s="529">
        <f>Electricity!F6359</f>
        <v>0</v>
      </c>
      <c r="D6323" s="529">
        <f>Electricity!I6359</f>
        <v>0</v>
      </c>
      <c r="E6323" s="531" t="str">
        <f t="shared" si="201"/>
        <v>09/20/2024 08:00:00 AM</v>
      </c>
      <c r="F6323" s="530" t="str">
        <f t="shared" si="200"/>
        <v>Sep</v>
      </c>
    </row>
    <row r="6324" spans="1:6" x14ac:dyDescent="0.35">
      <c r="A6324" s="527">
        <f>Electricity!D6360</f>
        <v>45555</v>
      </c>
      <c r="B6324" s="528">
        <f>Electricity!E6360</f>
        <v>0.375</v>
      </c>
      <c r="C6324" s="529">
        <f>Electricity!F6360</f>
        <v>0</v>
      </c>
      <c r="D6324" s="529">
        <f>Electricity!I6360</f>
        <v>0</v>
      </c>
      <c r="E6324" s="531" t="str">
        <f t="shared" si="201"/>
        <v>09/20/2024 09:00:00 AM</v>
      </c>
      <c r="F6324" s="530" t="str">
        <f t="shared" si="200"/>
        <v>Sep</v>
      </c>
    </row>
    <row r="6325" spans="1:6" x14ac:dyDescent="0.35">
      <c r="A6325" s="527">
        <f>Electricity!D6361</f>
        <v>45555</v>
      </c>
      <c r="B6325" s="528">
        <f>Electricity!E6361</f>
        <v>0.41666666666666669</v>
      </c>
      <c r="C6325" s="529">
        <f>Electricity!F6361</f>
        <v>0</v>
      </c>
      <c r="D6325" s="529">
        <f>Electricity!I6361</f>
        <v>0</v>
      </c>
      <c r="E6325" s="531" t="str">
        <f t="shared" si="201"/>
        <v>09/20/2024 10:00:00 AM</v>
      </c>
      <c r="F6325" s="530" t="str">
        <f t="shared" si="200"/>
        <v>Sep</v>
      </c>
    </row>
    <row r="6326" spans="1:6" x14ac:dyDescent="0.35">
      <c r="A6326" s="527">
        <f>Electricity!D6362</f>
        <v>45555</v>
      </c>
      <c r="B6326" s="528">
        <f>Electricity!E6362</f>
        <v>0.45833333333333337</v>
      </c>
      <c r="C6326" s="529">
        <f>Electricity!F6362</f>
        <v>0</v>
      </c>
      <c r="D6326" s="529">
        <f>Electricity!I6362</f>
        <v>0</v>
      </c>
      <c r="E6326" s="531" t="str">
        <f t="shared" si="201"/>
        <v>09/20/2024 11:00:00 AM</v>
      </c>
      <c r="F6326" s="530" t="str">
        <f t="shared" si="200"/>
        <v>Sep</v>
      </c>
    </row>
    <row r="6327" spans="1:6" x14ac:dyDescent="0.35">
      <c r="A6327" s="527">
        <f>Electricity!D6363</f>
        <v>45555</v>
      </c>
      <c r="B6327" s="528">
        <f>Electricity!E6363</f>
        <v>0.50000000000000011</v>
      </c>
      <c r="C6327" s="529">
        <f>Electricity!F6363</f>
        <v>0</v>
      </c>
      <c r="D6327" s="529">
        <f>Electricity!I6363</f>
        <v>0</v>
      </c>
      <c r="E6327" s="531" t="str">
        <f t="shared" si="201"/>
        <v>09/20/2024 12:00:00 PM</v>
      </c>
      <c r="F6327" s="530" t="str">
        <f t="shared" si="200"/>
        <v>Sep</v>
      </c>
    </row>
    <row r="6328" spans="1:6" x14ac:dyDescent="0.35">
      <c r="A6328" s="527">
        <f>Electricity!D6364</f>
        <v>45555</v>
      </c>
      <c r="B6328" s="528">
        <f>Electricity!E6364</f>
        <v>0.54166666666666674</v>
      </c>
      <c r="C6328" s="529">
        <f>Electricity!F6364</f>
        <v>0</v>
      </c>
      <c r="D6328" s="529">
        <f>Electricity!I6364</f>
        <v>0</v>
      </c>
      <c r="E6328" s="531" t="str">
        <f t="shared" si="201"/>
        <v>09/20/2024 01:00:00 PM</v>
      </c>
      <c r="F6328" s="530" t="str">
        <f t="shared" si="200"/>
        <v>Sep</v>
      </c>
    </row>
    <row r="6329" spans="1:6" x14ac:dyDescent="0.35">
      <c r="A6329" s="527">
        <f>Electricity!D6365</f>
        <v>45555</v>
      </c>
      <c r="B6329" s="528">
        <f>Electricity!E6365</f>
        <v>0.58333333333333337</v>
      </c>
      <c r="C6329" s="529">
        <f>Electricity!F6365</f>
        <v>0</v>
      </c>
      <c r="D6329" s="529">
        <f>Electricity!I6365</f>
        <v>0</v>
      </c>
      <c r="E6329" s="531" t="str">
        <f t="shared" si="201"/>
        <v>09/20/2024 02:00:00 PM</v>
      </c>
      <c r="F6329" s="530" t="str">
        <f t="shared" si="200"/>
        <v>Sep</v>
      </c>
    </row>
    <row r="6330" spans="1:6" x14ac:dyDescent="0.35">
      <c r="A6330" s="527">
        <f>Electricity!D6366</f>
        <v>45555</v>
      </c>
      <c r="B6330" s="528">
        <f>Electricity!E6366</f>
        <v>0.62500000000000011</v>
      </c>
      <c r="C6330" s="529">
        <f>Electricity!F6366</f>
        <v>0</v>
      </c>
      <c r="D6330" s="529">
        <f>Electricity!I6366</f>
        <v>0</v>
      </c>
      <c r="E6330" s="531" t="str">
        <f t="shared" si="201"/>
        <v>09/20/2024 03:00:00 PM</v>
      </c>
      <c r="F6330" s="530" t="str">
        <f t="shared" si="200"/>
        <v>Sep</v>
      </c>
    </row>
    <row r="6331" spans="1:6" x14ac:dyDescent="0.35">
      <c r="A6331" s="527">
        <f>Electricity!D6367</f>
        <v>45555</v>
      </c>
      <c r="B6331" s="528">
        <f>Electricity!E6367</f>
        <v>0.66666666666666674</v>
      </c>
      <c r="C6331" s="529">
        <f>Electricity!F6367</f>
        <v>0</v>
      </c>
      <c r="D6331" s="529">
        <f>Electricity!I6367</f>
        <v>0</v>
      </c>
      <c r="E6331" s="531" t="str">
        <f t="shared" si="201"/>
        <v>09/20/2024 04:00:00 PM</v>
      </c>
      <c r="F6331" s="530" t="str">
        <f t="shared" si="200"/>
        <v>Sep</v>
      </c>
    </row>
    <row r="6332" spans="1:6" x14ac:dyDescent="0.35">
      <c r="A6332" s="527">
        <f>Electricity!D6368</f>
        <v>45555</v>
      </c>
      <c r="B6332" s="528">
        <f>Electricity!E6368</f>
        <v>0.70833333333333337</v>
      </c>
      <c r="C6332" s="529">
        <f>Electricity!F6368</f>
        <v>0</v>
      </c>
      <c r="D6332" s="529">
        <f>Electricity!I6368</f>
        <v>0</v>
      </c>
      <c r="E6332" s="531" t="str">
        <f t="shared" si="201"/>
        <v>09/20/2024 05:00:00 PM</v>
      </c>
      <c r="F6332" s="530" t="str">
        <f t="shared" si="200"/>
        <v>Sep</v>
      </c>
    </row>
    <row r="6333" spans="1:6" x14ac:dyDescent="0.35">
      <c r="A6333" s="527">
        <f>Electricity!D6369</f>
        <v>45555</v>
      </c>
      <c r="B6333" s="528">
        <f>Electricity!E6369</f>
        <v>0.75000000000000011</v>
      </c>
      <c r="C6333" s="529">
        <f>Electricity!F6369</f>
        <v>0</v>
      </c>
      <c r="D6333" s="529">
        <f>Electricity!I6369</f>
        <v>0</v>
      </c>
      <c r="E6333" s="531" t="str">
        <f t="shared" si="201"/>
        <v>09/20/2024 06:00:00 PM</v>
      </c>
      <c r="F6333" s="530" t="str">
        <f t="shared" si="200"/>
        <v>Sep</v>
      </c>
    </row>
    <row r="6334" spans="1:6" x14ac:dyDescent="0.35">
      <c r="A6334" s="527">
        <f>Electricity!D6370</f>
        <v>45555</v>
      </c>
      <c r="B6334" s="528">
        <f>Electricity!E6370</f>
        <v>0.79166666666666674</v>
      </c>
      <c r="C6334" s="529">
        <f>Electricity!F6370</f>
        <v>0</v>
      </c>
      <c r="D6334" s="529">
        <f>Electricity!I6370</f>
        <v>0</v>
      </c>
      <c r="E6334" s="531" t="str">
        <f t="shared" si="201"/>
        <v>09/20/2024 07:00:00 PM</v>
      </c>
      <c r="F6334" s="530" t="str">
        <f t="shared" si="200"/>
        <v>Sep</v>
      </c>
    </row>
    <row r="6335" spans="1:6" x14ac:dyDescent="0.35">
      <c r="A6335" s="527">
        <f>Electricity!D6371</f>
        <v>45555</v>
      </c>
      <c r="B6335" s="528">
        <f>Electricity!E6371</f>
        <v>0.83333333333333337</v>
      </c>
      <c r="C6335" s="529">
        <f>Electricity!F6371</f>
        <v>0</v>
      </c>
      <c r="D6335" s="529">
        <f>Electricity!I6371</f>
        <v>0</v>
      </c>
      <c r="E6335" s="531" t="str">
        <f t="shared" si="201"/>
        <v>09/20/2024 08:00:00 PM</v>
      </c>
      <c r="F6335" s="530" t="str">
        <f t="shared" si="200"/>
        <v>Sep</v>
      </c>
    </row>
    <row r="6336" spans="1:6" x14ac:dyDescent="0.35">
      <c r="A6336" s="527">
        <f>Electricity!D6372</f>
        <v>45555</v>
      </c>
      <c r="B6336" s="528">
        <f>Electricity!E6372</f>
        <v>0.87500000000000011</v>
      </c>
      <c r="C6336" s="529">
        <f>Electricity!F6372</f>
        <v>0</v>
      </c>
      <c r="D6336" s="529">
        <f>Electricity!I6372</f>
        <v>0</v>
      </c>
      <c r="E6336" s="531" t="str">
        <f t="shared" si="201"/>
        <v>09/20/2024 09:00:00 PM</v>
      </c>
      <c r="F6336" s="530" t="str">
        <f t="shared" si="200"/>
        <v>Sep</v>
      </c>
    </row>
    <row r="6337" spans="1:6" x14ac:dyDescent="0.35">
      <c r="A6337" s="527">
        <f>Electricity!D6373</f>
        <v>45555</v>
      </c>
      <c r="B6337" s="528">
        <f>Electricity!E6373</f>
        <v>0.91666666666666674</v>
      </c>
      <c r="C6337" s="529">
        <f>Electricity!F6373</f>
        <v>0</v>
      </c>
      <c r="D6337" s="529">
        <f>Electricity!I6373</f>
        <v>0</v>
      </c>
      <c r="E6337" s="531" t="str">
        <f t="shared" si="201"/>
        <v>09/20/2024 10:00:00 PM</v>
      </c>
      <c r="F6337" s="530" t="str">
        <f t="shared" si="200"/>
        <v>Sep</v>
      </c>
    </row>
    <row r="6338" spans="1:6" x14ac:dyDescent="0.35">
      <c r="A6338" s="527">
        <f>Electricity!D6374</f>
        <v>45555</v>
      </c>
      <c r="B6338" s="528">
        <f>Electricity!E6374</f>
        <v>0.95833333333333337</v>
      </c>
      <c r="C6338" s="529">
        <f>Electricity!F6374</f>
        <v>0</v>
      </c>
      <c r="D6338" s="529">
        <f>Electricity!I6374</f>
        <v>0</v>
      </c>
      <c r="E6338" s="531" t="str">
        <f t="shared" si="201"/>
        <v>09/20/2024 11:00:00 PM</v>
      </c>
      <c r="F6338" s="530" t="str">
        <f t="shared" si="200"/>
        <v>Sep</v>
      </c>
    </row>
    <row r="6339" spans="1:6" x14ac:dyDescent="0.35">
      <c r="A6339" s="527">
        <f>Electricity!D6375</f>
        <v>45556</v>
      </c>
      <c r="B6339" s="528">
        <f>Electricity!E6375</f>
        <v>3.1225022567582528E-17</v>
      </c>
      <c r="C6339" s="529">
        <f>Electricity!F6375</f>
        <v>0</v>
      </c>
      <c r="D6339" s="529">
        <f>Electricity!I6375</f>
        <v>0</v>
      </c>
      <c r="E6339" s="531" t="str">
        <f t="shared" si="201"/>
        <v>09/21/2024 12:00:00 AM</v>
      </c>
      <c r="F6339" s="530" t="str">
        <f t="shared" ref="F6339:F6402" si="202">TEXT(A6339,"mmm")</f>
        <v>Sep</v>
      </c>
    </row>
    <row r="6340" spans="1:6" x14ac:dyDescent="0.35">
      <c r="A6340" s="527">
        <f>Electricity!D6376</f>
        <v>45556</v>
      </c>
      <c r="B6340" s="528">
        <f>Electricity!E6376</f>
        <v>4.1666666666666699E-2</v>
      </c>
      <c r="C6340" s="529">
        <f>Electricity!F6376</f>
        <v>0</v>
      </c>
      <c r="D6340" s="529">
        <f>Electricity!I6376</f>
        <v>0</v>
      </c>
      <c r="E6340" s="531" t="str">
        <f t="shared" si="201"/>
        <v>09/21/2024 01:00:00 AM</v>
      </c>
      <c r="F6340" s="530" t="str">
        <f t="shared" si="202"/>
        <v>Sep</v>
      </c>
    </row>
    <row r="6341" spans="1:6" x14ac:dyDescent="0.35">
      <c r="A6341" s="527">
        <f>Electricity!D6377</f>
        <v>45556</v>
      </c>
      <c r="B6341" s="528">
        <f>Electricity!E6377</f>
        <v>8.333333333333337E-2</v>
      </c>
      <c r="C6341" s="529">
        <f>Electricity!F6377</f>
        <v>0</v>
      </c>
      <c r="D6341" s="529">
        <f>Electricity!I6377</f>
        <v>0</v>
      </c>
      <c r="E6341" s="531" t="str">
        <f t="shared" si="201"/>
        <v>09/21/2024 02:00:00 AM</v>
      </c>
      <c r="F6341" s="530" t="str">
        <f t="shared" si="202"/>
        <v>Sep</v>
      </c>
    </row>
    <row r="6342" spans="1:6" x14ac:dyDescent="0.35">
      <c r="A6342" s="527">
        <f>Electricity!D6378</f>
        <v>45556</v>
      </c>
      <c r="B6342" s="528">
        <f>Electricity!E6378</f>
        <v>0.12500000000000006</v>
      </c>
      <c r="C6342" s="529">
        <f>Electricity!F6378</f>
        <v>0</v>
      </c>
      <c r="D6342" s="529">
        <f>Electricity!I6378</f>
        <v>0</v>
      </c>
      <c r="E6342" s="531" t="str">
        <f t="shared" si="201"/>
        <v>09/21/2024 03:00:00 AM</v>
      </c>
      <c r="F6342" s="530" t="str">
        <f t="shared" si="202"/>
        <v>Sep</v>
      </c>
    </row>
    <row r="6343" spans="1:6" x14ac:dyDescent="0.35">
      <c r="A6343" s="527">
        <f>Electricity!D6379</f>
        <v>45556</v>
      </c>
      <c r="B6343" s="528">
        <f>Electricity!E6379</f>
        <v>0.16666666666666669</v>
      </c>
      <c r="C6343" s="529">
        <f>Electricity!F6379</f>
        <v>0</v>
      </c>
      <c r="D6343" s="529">
        <f>Electricity!I6379</f>
        <v>0</v>
      </c>
      <c r="E6343" s="531" t="str">
        <f t="shared" si="201"/>
        <v>09/21/2024 04:00:00 AM</v>
      </c>
      <c r="F6343" s="530" t="str">
        <f t="shared" si="202"/>
        <v>Sep</v>
      </c>
    </row>
    <row r="6344" spans="1:6" x14ac:dyDescent="0.35">
      <c r="A6344" s="527">
        <f>Electricity!D6380</f>
        <v>45556</v>
      </c>
      <c r="B6344" s="528">
        <f>Electricity!E6380</f>
        <v>0.20833333333333337</v>
      </c>
      <c r="C6344" s="529">
        <f>Electricity!F6380</f>
        <v>0</v>
      </c>
      <c r="D6344" s="529">
        <f>Electricity!I6380</f>
        <v>0</v>
      </c>
      <c r="E6344" s="531" t="str">
        <f t="shared" si="201"/>
        <v>09/21/2024 05:00:00 AM</v>
      </c>
      <c r="F6344" s="530" t="str">
        <f t="shared" si="202"/>
        <v>Sep</v>
      </c>
    </row>
    <row r="6345" spans="1:6" x14ac:dyDescent="0.35">
      <c r="A6345" s="527">
        <f>Electricity!D6381</f>
        <v>45556</v>
      </c>
      <c r="B6345" s="528">
        <f>Electricity!E6381</f>
        <v>0.25</v>
      </c>
      <c r="C6345" s="529">
        <f>Electricity!F6381</f>
        <v>0</v>
      </c>
      <c r="D6345" s="529">
        <f>Electricity!I6381</f>
        <v>0</v>
      </c>
      <c r="E6345" s="531" t="str">
        <f t="shared" si="201"/>
        <v>09/21/2024 06:00:00 AM</v>
      </c>
      <c r="F6345" s="530" t="str">
        <f t="shared" si="202"/>
        <v>Sep</v>
      </c>
    </row>
    <row r="6346" spans="1:6" x14ac:dyDescent="0.35">
      <c r="A6346" s="527">
        <f>Electricity!D6382</f>
        <v>45556</v>
      </c>
      <c r="B6346" s="528">
        <f>Electricity!E6382</f>
        <v>0.29166666666666669</v>
      </c>
      <c r="C6346" s="529">
        <f>Electricity!F6382</f>
        <v>0</v>
      </c>
      <c r="D6346" s="529">
        <f>Electricity!I6382</f>
        <v>0</v>
      </c>
      <c r="E6346" s="531" t="str">
        <f t="shared" si="201"/>
        <v>09/21/2024 07:00:00 AM</v>
      </c>
      <c r="F6346" s="530" t="str">
        <f t="shared" si="202"/>
        <v>Sep</v>
      </c>
    </row>
    <row r="6347" spans="1:6" x14ac:dyDescent="0.35">
      <c r="A6347" s="527">
        <f>Electricity!D6383</f>
        <v>45556</v>
      </c>
      <c r="B6347" s="528">
        <f>Electricity!E6383</f>
        <v>0.33333333333333337</v>
      </c>
      <c r="C6347" s="529">
        <f>Electricity!F6383</f>
        <v>0</v>
      </c>
      <c r="D6347" s="529">
        <f>Electricity!I6383</f>
        <v>0</v>
      </c>
      <c r="E6347" s="531" t="str">
        <f t="shared" si="201"/>
        <v>09/21/2024 08:00:00 AM</v>
      </c>
      <c r="F6347" s="530" t="str">
        <f t="shared" si="202"/>
        <v>Sep</v>
      </c>
    </row>
    <row r="6348" spans="1:6" x14ac:dyDescent="0.35">
      <c r="A6348" s="527">
        <f>Electricity!D6384</f>
        <v>45556</v>
      </c>
      <c r="B6348" s="528">
        <f>Electricity!E6384</f>
        <v>0.375</v>
      </c>
      <c r="C6348" s="529">
        <f>Electricity!F6384</f>
        <v>0</v>
      </c>
      <c r="D6348" s="529">
        <f>Electricity!I6384</f>
        <v>0</v>
      </c>
      <c r="E6348" s="531" t="str">
        <f t="shared" si="201"/>
        <v>09/21/2024 09:00:00 AM</v>
      </c>
      <c r="F6348" s="530" t="str">
        <f t="shared" si="202"/>
        <v>Sep</v>
      </c>
    </row>
    <row r="6349" spans="1:6" x14ac:dyDescent="0.35">
      <c r="A6349" s="527">
        <f>Electricity!D6385</f>
        <v>45556</v>
      </c>
      <c r="B6349" s="528">
        <f>Electricity!E6385</f>
        <v>0.41666666666666669</v>
      </c>
      <c r="C6349" s="529">
        <f>Electricity!F6385</f>
        <v>0</v>
      </c>
      <c r="D6349" s="529">
        <f>Electricity!I6385</f>
        <v>0</v>
      </c>
      <c r="E6349" s="531" t="str">
        <f t="shared" si="201"/>
        <v>09/21/2024 10:00:00 AM</v>
      </c>
      <c r="F6349" s="530" t="str">
        <f t="shared" si="202"/>
        <v>Sep</v>
      </c>
    </row>
    <row r="6350" spans="1:6" x14ac:dyDescent="0.35">
      <c r="A6350" s="527">
        <f>Electricity!D6386</f>
        <v>45556</v>
      </c>
      <c r="B6350" s="528">
        <f>Electricity!E6386</f>
        <v>0.45833333333333337</v>
      </c>
      <c r="C6350" s="529">
        <f>Electricity!F6386</f>
        <v>0</v>
      </c>
      <c r="D6350" s="529">
        <f>Electricity!I6386</f>
        <v>0</v>
      </c>
      <c r="E6350" s="531" t="str">
        <f t="shared" si="201"/>
        <v>09/21/2024 11:00:00 AM</v>
      </c>
      <c r="F6350" s="530" t="str">
        <f t="shared" si="202"/>
        <v>Sep</v>
      </c>
    </row>
    <row r="6351" spans="1:6" x14ac:dyDescent="0.35">
      <c r="A6351" s="527">
        <f>Electricity!D6387</f>
        <v>45556</v>
      </c>
      <c r="B6351" s="528">
        <f>Electricity!E6387</f>
        <v>0.50000000000000011</v>
      </c>
      <c r="C6351" s="529">
        <f>Electricity!F6387</f>
        <v>0</v>
      </c>
      <c r="D6351" s="529">
        <f>Electricity!I6387</f>
        <v>0</v>
      </c>
      <c r="E6351" s="531" t="str">
        <f t="shared" si="201"/>
        <v>09/21/2024 12:00:00 PM</v>
      </c>
      <c r="F6351" s="530" t="str">
        <f t="shared" si="202"/>
        <v>Sep</v>
      </c>
    </row>
    <row r="6352" spans="1:6" x14ac:dyDescent="0.35">
      <c r="A6352" s="527">
        <f>Electricity!D6388</f>
        <v>45556</v>
      </c>
      <c r="B6352" s="528">
        <f>Electricity!E6388</f>
        <v>0.54166666666666674</v>
      </c>
      <c r="C6352" s="529">
        <f>Electricity!F6388</f>
        <v>0</v>
      </c>
      <c r="D6352" s="529">
        <f>Electricity!I6388</f>
        <v>0</v>
      </c>
      <c r="E6352" s="531" t="str">
        <f t="shared" si="201"/>
        <v>09/21/2024 01:00:00 PM</v>
      </c>
      <c r="F6352" s="530" t="str">
        <f t="shared" si="202"/>
        <v>Sep</v>
      </c>
    </row>
    <row r="6353" spans="1:6" x14ac:dyDescent="0.35">
      <c r="A6353" s="527">
        <f>Electricity!D6389</f>
        <v>45556</v>
      </c>
      <c r="B6353" s="528">
        <f>Electricity!E6389</f>
        <v>0.58333333333333337</v>
      </c>
      <c r="C6353" s="529">
        <f>Electricity!F6389</f>
        <v>0</v>
      </c>
      <c r="D6353" s="529">
        <f>Electricity!I6389</f>
        <v>0</v>
      </c>
      <c r="E6353" s="531" t="str">
        <f t="shared" si="201"/>
        <v>09/21/2024 02:00:00 PM</v>
      </c>
      <c r="F6353" s="530" t="str">
        <f t="shared" si="202"/>
        <v>Sep</v>
      </c>
    </row>
    <row r="6354" spans="1:6" x14ac:dyDescent="0.35">
      <c r="A6354" s="527">
        <f>Electricity!D6390</f>
        <v>45556</v>
      </c>
      <c r="B6354" s="528">
        <f>Electricity!E6390</f>
        <v>0.62500000000000011</v>
      </c>
      <c r="C6354" s="529">
        <f>Electricity!F6390</f>
        <v>0</v>
      </c>
      <c r="D6354" s="529">
        <f>Electricity!I6390</f>
        <v>0</v>
      </c>
      <c r="E6354" s="531" t="str">
        <f t="shared" si="201"/>
        <v>09/21/2024 03:00:00 PM</v>
      </c>
      <c r="F6354" s="530" t="str">
        <f t="shared" si="202"/>
        <v>Sep</v>
      </c>
    </row>
    <row r="6355" spans="1:6" x14ac:dyDescent="0.35">
      <c r="A6355" s="527">
        <f>Electricity!D6391</f>
        <v>45556</v>
      </c>
      <c r="B6355" s="528">
        <f>Electricity!E6391</f>
        <v>0.66666666666666674</v>
      </c>
      <c r="C6355" s="529">
        <f>Electricity!F6391</f>
        <v>0</v>
      </c>
      <c r="D6355" s="529">
        <f>Electricity!I6391</f>
        <v>0</v>
      </c>
      <c r="E6355" s="531" t="str">
        <f t="shared" si="201"/>
        <v>09/21/2024 04:00:00 PM</v>
      </c>
      <c r="F6355" s="530" t="str">
        <f t="shared" si="202"/>
        <v>Sep</v>
      </c>
    </row>
    <row r="6356" spans="1:6" x14ac:dyDescent="0.35">
      <c r="A6356" s="527">
        <f>Electricity!D6392</f>
        <v>45556</v>
      </c>
      <c r="B6356" s="528">
        <f>Electricity!E6392</f>
        <v>0.70833333333333337</v>
      </c>
      <c r="C6356" s="529">
        <f>Electricity!F6392</f>
        <v>0</v>
      </c>
      <c r="D6356" s="529">
        <f>Electricity!I6392</f>
        <v>0</v>
      </c>
      <c r="E6356" s="531" t="str">
        <f t="shared" si="201"/>
        <v>09/21/2024 05:00:00 PM</v>
      </c>
      <c r="F6356" s="530" t="str">
        <f t="shared" si="202"/>
        <v>Sep</v>
      </c>
    </row>
    <row r="6357" spans="1:6" x14ac:dyDescent="0.35">
      <c r="A6357" s="527">
        <f>Electricity!D6393</f>
        <v>45556</v>
      </c>
      <c r="B6357" s="528">
        <f>Electricity!E6393</f>
        <v>0.75000000000000011</v>
      </c>
      <c r="C6357" s="529">
        <f>Electricity!F6393</f>
        <v>0</v>
      </c>
      <c r="D6357" s="529">
        <f>Electricity!I6393</f>
        <v>0</v>
      </c>
      <c r="E6357" s="531" t="str">
        <f t="shared" si="201"/>
        <v>09/21/2024 06:00:00 PM</v>
      </c>
      <c r="F6357" s="530" t="str">
        <f t="shared" si="202"/>
        <v>Sep</v>
      </c>
    </row>
    <row r="6358" spans="1:6" x14ac:dyDescent="0.35">
      <c r="A6358" s="527">
        <f>Electricity!D6394</f>
        <v>45556</v>
      </c>
      <c r="B6358" s="528">
        <f>Electricity!E6394</f>
        <v>0.79166666666666674</v>
      </c>
      <c r="C6358" s="529">
        <f>Electricity!F6394</f>
        <v>0</v>
      </c>
      <c r="D6358" s="529">
        <f>Electricity!I6394</f>
        <v>0</v>
      </c>
      <c r="E6358" s="531" t="str">
        <f t="shared" si="201"/>
        <v>09/21/2024 07:00:00 PM</v>
      </c>
      <c r="F6358" s="530" t="str">
        <f t="shared" si="202"/>
        <v>Sep</v>
      </c>
    </row>
    <row r="6359" spans="1:6" x14ac:dyDescent="0.35">
      <c r="A6359" s="527">
        <f>Electricity!D6395</f>
        <v>45556</v>
      </c>
      <c r="B6359" s="528">
        <f>Electricity!E6395</f>
        <v>0.83333333333333337</v>
      </c>
      <c r="C6359" s="529">
        <f>Electricity!F6395</f>
        <v>0</v>
      </c>
      <c r="D6359" s="529">
        <f>Electricity!I6395</f>
        <v>0</v>
      </c>
      <c r="E6359" s="531" t="str">
        <f t="shared" si="201"/>
        <v>09/21/2024 08:00:00 PM</v>
      </c>
      <c r="F6359" s="530" t="str">
        <f t="shared" si="202"/>
        <v>Sep</v>
      </c>
    </row>
    <row r="6360" spans="1:6" x14ac:dyDescent="0.35">
      <c r="A6360" s="527">
        <f>Electricity!D6396</f>
        <v>45556</v>
      </c>
      <c r="B6360" s="528">
        <f>Electricity!E6396</f>
        <v>0.87500000000000011</v>
      </c>
      <c r="C6360" s="529">
        <f>Electricity!F6396</f>
        <v>0</v>
      </c>
      <c r="D6360" s="529">
        <f>Electricity!I6396</f>
        <v>0</v>
      </c>
      <c r="E6360" s="531" t="str">
        <f t="shared" si="201"/>
        <v>09/21/2024 09:00:00 PM</v>
      </c>
      <c r="F6360" s="530" t="str">
        <f t="shared" si="202"/>
        <v>Sep</v>
      </c>
    </row>
    <row r="6361" spans="1:6" x14ac:dyDescent="0.35">
      <c r="A6361" s="527">
        <f>Electricity!D6397</f>
        <v>45556</v>
      </c>
      <c r="B6361" s="528">
        <f>Electricity!E6397</f>
        <v>0.91666666666666674</v>
      </c>
      <c r="C6361" s="529">
        <f>Electricity!F6397</f>
        <v>0</v>
      </c>
      <c r="D6361" s="529">
        <f>Electricity!I6397</f>
        <v>0</v>
      </c>
      <c r="E6361" s="531" t="str">
        <f t="shared" si="201"/>
        <v>09/21/2024 10:00:00 PM</v>
      </c>
      <c r="F6361" s="530" t="str">
        <f t="shared" si="202"/>
        <v>Sep</v>
      </c>
    </row>
    <row r="6362" spans="1:6" x14ac:dyDescent="0.35">
      <c r="A6362" s="527">
        <f>Electricity!D6398</f>
        <v>45556</v>
      </c>
      <c r="B6362" s="528">
        <f>Electricity!E6398</f>
        <v>0.95833333333333337</v>
      </c>
      <c r="C6362" s="529">
        <f>Electricity!F6398</f>
        <v>0</v>
      </c>
      <c r="D6362" s="529">
        <f>Electricity!I6398</f>
        <v>0</v>
      </c>
      <c r="E6362" s="531" t="str">
        <f t="shared" si="201"/>
        <v>09/21/2024 11:00:00 PM</v>
      </c>
      <c r="F6362" s="530" t="str">
        <f t="shared" si="202"/>
        <v>Sep</v>
      </c>
    </row>
    <row r="6363" spans="1:6" x14ac:dyDescent="0.35">
      <c r="A6363" s="527">
        <f>Electricity!D6399</f>
        <v>45557</v>
      </c>
      <c r="B6363" s="528">
        <f>Electricity!E6399</f>
        <v>3.1225022567582528E-17</v>
      </c>
      <c r="C6363" s="529">
        <f>Electricity!F6399</f>
        <v>0</v>
      </c>
      <c r="D6363" s="529">
        <f>Electricity!I6399</f>
        <v>0</v>
      </c>
      <c r="E6363" s="531" t="str">
        <f t="shared" si="201"/>
        <v>09/22/2024 12:00:00 AM</v>
      </c>
      <c r="F6363" s="530" t="str">
        <f t="shared" si="202"/>
        <v>Sep</v>
      </c>
    </row>
    <row r="6364" spans="1:6" x14ac:dyDescent="0.35">
      <c r="A6364" s="527">
        <f>Electricity!D6400</f>
        <v>45557</v>
      </c>
      <c r="B6364" s="528">
        <f>Electricity!E6400</f>
        <v>4.1666666666666699E-2</v>
      </c>
      <c r="C6364" s="529">
        <f>Electricity!F6400</f>
        <v>0</v>
      </c>
      <c r="D6364" s="529">
        <f>Electricity!I6400</f>
        <v>0</v>
      </c>
      <c r="E6364" s="531" t="str">
        <f t="shared" si="201"/>
        <v>09/22/2024 01:00:00 AM</v>
      </c>
      <c r="F6364" s="530" t="str">
        <f t="shared" si="202"/>
        <v>Sep</v>
      </c>
    </row>
    <row r="6365" spans="1:6" x14ac:dyDescent="0.35">
      <c r="A6365" s="527">
        <f>Electricity!D6401</f>
        <v>45557</v>
      </c>
      <c r="B6365" s="528">
        <f>Electricity!E6401</f>
        <v>8.333333333333337E-2</v>
      </c>
      <c r="C6365" s="529">
        <f>Electricity!F6401</f>
        <v>0</v>
      </c>
      <c r="D6365" s="529">
        <f>Electricity!I6401</f>
        <v>0</v>
      </c>
      <c r="E6365" s="531" t="str">
        <f t="shared" si="201"/>
        <v>09/22/2024 02:00:00 AM</v>
      </c>
      <c r="F6365" s="530" t="str">
        <f t="shared" si="202"/>
        <v>Sep</v>
      </c>
    </row>
    <row r="6366" spans="1:6" x14ac:dyDescent="0.35">
      <c r="A6366" s="527">
        <f>Electricity!D6402</f>
        <v>45557</v>
      </c>
      <c r="B6366" s="528">
        <f>Electricity!E6402</f>
        <v>0.12500000000000006</v>
      </c>
      <c r="C6366" s="529">
        <f>Electricity!F6402</f>
        <v>0</v>
      </c>
      <c r="D6366" s="529">
        <f>Electricity!I6402</f>
        <v>0</v>
      </c>
      <c r="E6366" s="531" t="str">
        <f t="shared" si="201"/>
        <v>09/22/2024 03:00:00 AM</v>
      </c>
      <c r="F6366" s="530" t="str">
        <f t="shared" si="202"/>
        <v>Sep</v>
      </c>
    </row>
    <row r="6367" spans="1:6" x14ac:dyDescent="0.35">
      <c r="A6367" s="527">
        <f>Electricity!D6403</f>
        <v>45557</v>
      </c>
      <c r="B6367" s="528">
        <f>Electricity!E6403</f>
        <v>0.16666666666666669</v>
      </c>
      <c r="C6367" s="529">
        <f>Electricity!F6403</f>
        <v>0</v>
      </c>
      <c r="D6367" s="529">
        <f>Electricity!I6403</f>
        <v>0</v>
      </c>
      <c r="E6367" s="531" t="str">
        <f t="shared" si="201"/>
        <v>09/22/2024 04:00:00 AM</v>
      </c>
      <c r="F6367" s="530" t="str">
        <f t="shared" si="202"/>
        <v>Sep</v>
      </c>
    </row>
    <row r="6368" spans="1:6" x14ac:dyDescent="0.35">
      <c r="A6368" s="527">
        <f>Electricity!D6404</f>
        <v>45557</v>
      </c>
      <c r="B6368" s="528">
        <f>Electricity!E6404</f>
        <v>0.20833333333333337</v>
      </c>
      <c r="C6368" s="529">
        <f>Electricity!F6404</f>
        <v>0</v>
      </c>
      <c r="D6368" s="529">
        <f>Electricity!I6404</f>
        <v>0</v>
      </c>
      <c r="E6368" s="531" t="str">
        <f t="shared" si="201"/>
        <v>09/22/2024 05:00:00 AM</v>
      </c>
      <c r="F6368" s="530" t="str">
        <f t="shared" si="202"/>
        <v>Sep</v>
      </c>
    </row>
    <row r="6369" spans="1:6" x14ac:dyDescent="0.35">
      <c r="A6369" s="527">
        <f>Electricity!D6405</f>
        <v>45557</v>
      </c>
      <c r="B6369" s="528">
        <f>Electricity!E6405</f>
        <v>0.25</v>
      </c>
      <c r="C6369" s="529">
        <f>Electricity!F6405</f>
        <v>0</v>
      </c>
      <c r="D6369" s="529">
        <f>Electricity!I6405</f>
        <v>0</v>
      </c>
      <c r="E6369" s="531" t="str">
        <f t="shared" si="201"/>
        <v>09/22/2024 06:00:00 AM</v>
      </c>
      <c r="F6369" s="530" t="str">
        <f t="shared" si="202"/>
        <v>Sep</v>
      </c>
    </row>
    <row r="6370" spans="1:6" x14ac:dyDescent="0.35">
      <c r="A6370" s="527">
        <f>Electricity!D6406</f>
        <v>45557</v>
      </c>
      <c r="B6370" s="528">
        <f>Electricity!E6406</f>
        <v>0.29166666666666669</v>
      </c>
      <c r="C6370" s="529">
        <f>Electricity!F6406</f>
        <v>0</v>
      </c>
      <c r="D6370" s="529">
        <f>Electricity!I6406</f>
        <v>0</v>
      </c>
      <c r="E6370" s="531" t="str">
        <f t="shared" si="201"/>
        <v>09/22/2024 07:00:00 AM</v>
      </c>
      <c r="F6370" s="530" t="str">
        <f t="shared" si="202"/>
        <v>Sep</v>
      </c>
    </row>
    <row r="6371" spans="1:6" x14ac:dyDescent="0.35">
      <c r="A6371" s="527">
        <f>Electricity!D6407</f>
        <v>45557</v>
      </c>
      <c r="B6371" s="528">
        <f>Electricity!E6407</f>
        <v>0.33333333333333337</v>
      </c>
      <c r="C6371" s="529">
        <f>Electricity!F6407</f>
        <v>0</v>
      </c>
      <c r="D6371" s="529">
        <f>Electricity!I6407</f>
        <v>0</v>
      </c>
      <c r="E6371" s="531" t="str">
        <f t="shared" si="201"/>
        <v>09/22/2024 08:00:00 AM</v>
      </c>
      <c r="F6371" s="530" t="str">
        <f t="shared" si="202"/>
        <v>Sep</v>
      </c>
    </row>
    <row r="6372" spans="1:6" x14ac:dyDescent="0.35">
      <c r="A6372" s="527">
        <f>Electricity!D6408</f>
        <v>45557</v>
      </c>
      <c r="B6372" s="528">
        <f>Electricity!E6408</f>
        <v>0.375</v>
      </c>
      <c r="C6372" s="529">
        <f>Electricity!F6408</f>
        <v>0</v>
      </c>
      <c r="D6372" s="529">
        <f>Electricity!I6408</f>
        <v>0</v>
      </c>
      <c r="E6372" s="531" t="str">
        <f t="shared" ref="E6372:E6435" si="203">CONCATENATE(TEXT(A6372,"mm/dd/yyyy")," ",TEXT(B6372,"hh:mm:ss AM/PM"))</f>
        <v>09/22/2024 09:00:00 AM</v>
      </c>
      <c r="F6372" s="530" t="str">
        <f t="shared" si="202"/>
        <v>Sep</v>
      </c>
    </row>
    <row r="6373" spans="1:6" x14ac:dyDescent="0.35">
      <c r="A6373" s="527">
        <f>Electricity!D6409</f>
        <v>45557</v>
      </c>
      <c r="B6373" s="528">
        <f>Electricity!E6409</f>
        <v>0.41666666666666669</v>
      </c>
      <c r="C6373" s="529">
        <f>Electricity!F6409</f>
        <v>0</v>
      </c>
      <c r="D6373" s="529">
        <f>Electricity!I6409</f>
        <v>0</v>
      </c>
      <c r="E6373" s="531" t="str">
        <f t="shared" si="203"/>
        <v>09/22/2024 10:00:00 AM</v>
      </c>
      <c r="F6373" s="530" t="str">
        <f t="shared" si="202"/>
        <v>Sep</v>
      </c>
    </row>
    <row r="6374" spans="1:6" x14ac:dyDescent="0.35">
      <c r="A6374" s="527">
        <f>Electricity!D6410</f>
        <v>45557</v>
      </c>
      <c r="B6374" s="528">
        <f>Electricity!E6410</f>
        <v>0.45833333333333337</v>
      </c>
      <c r="C6374" s="529">
        <f>Electricity!F6410</f>
        <v>0</v>
      </c>
      <c r="D6374" s="529">
        <f>Electricity!I6410</f>
        <v>0</v>
      </c>
      <c r="E6374" s="531" t="str">
        <f t="shared" si="203"/>
        <v>09/22/2024 11:00:00 AM</v>
      </c>
      <c r="F6374" s="530" t="str">
        <f t="shared" si="202"/>
        <v>Sep</v>
      </c>
    </row>
    <row r="6375" spans="1:6" x14ac:dyDescent="0.35">
      <c r="A6375" s="527">
        <f>Electricity!D6411</f>
        <v>45557</v>
      </c>
      <c r="B6375" s="528">
        <f>Electricity!E6411</f>
        <v>0.50000000000000011</v>
      </c>
      <c r="C6375" s="529">
        <f>Electricity!F6411</f>
        <v>0</v>
      </c>
      <c r="D6375" s="529">
        <f>Electricity!I6411</f>
        <v>0</v>
      </c>
      <c r="E6375" s="531" t="str">
        <f t="shared" si="203"/>
        <v>09/22/2024 12:00:00 PM</v>
      </c>
      <c r="F6375" s="530" t="str">
        <f t="shared" si="202"/>
        <v>Sep</v>
      </c>
    </row>
    <row r="6376" spans="1:6" x14ac:dyDescent="0.35">
      <c r="A6376" s="527">
        <f>Electricity!D6412</f>
        <v>45557</v>
      </c>
      <c r="B6376" s="528">
        <f>Electricity!E6412</f>
        <v>0.54166666666666674</v>
      </c>
      <c r="C6376" s="529">
        <f>Electricity!F6412</f>
        <v>0</v>
      </c>
      <c r="D6376" s="529">
        <f>Electricity!I6412</f>
        <v>0</v>
      </c>
      <c r="E6376" s="531" t="str">
        <f t="shared" si="203"/>
        <v>09/22/2024 01:00:00 PM</v>
      </c>
      <c r="F6376" s="530" t="str">
        <f t="shared" si="202"/>
        <v>Sep</v>
      </c>
    </row>
    <row r="6377" spans="1:6" x14ac:dyDescent="0.35">
      <c r="A6377" s="527">
        <f>Electricity!D6413</f>
        <v>45557</v>
      </c>
      <c r="B6377" s="528">
        <f>Electricity!E6413</f>
        <v>0.58333333333333337</v>
      </c>
      <c r="C6377" s="529">
        <f>Electricity!F6413</f>
        <v>0</v>
      </c>
      <c r="D6377" s="529">
        <f>Electricity!I6413</f>
        <v>0</v>
      </c>
      <c r="E6377" s="531" t="str">
        <f t="shared" si="203"/>
        <v>09/22/2024 02:00:00 PM</v>
      </c>
      <c r="F6377" s="530" t="str">
        <f t="shared" si="202"/>
        <v>Sep</v>
      </c>
    </row>
    <row r="6378" spans="1:6" x14ac:dyDescent="0.35">
      <c r="A6378" s="527">
        <f>Electricity!D6414</f>
        <v>45557</v>
      </c>
      <c r="B6378" s="528">
        <f>Electricity!E6414</f>
        <v>0.62500000000000011</v>
      </c>
      <c r="C6378" s="529">
        <f>Electricity!F6414</f>
        <v>0</v>
      </c>
      <c r="D6378" s="529">
        <f>Electricity!I6414</f>
        <v>0</v>
      </c>
      <c r="E6378" s="531" t="str">
        <f t="shared" si="203"/>
        <v>09/22/2024 03:00:00 PM</v>
      </c>
      <c r="F6378" s="530" t="str">
        <f t="shared" si="202"/>
        <v>Sep</v>
      </c>
    </row>
    <row r="6379" spans="1:6" x14ac:dyDescent="0.35">
      <c r="A6379" s="527">
        <f>Electricity!D6415</f>
        <v>45557</v>
      </c>
      <c r="B6379" s="528">
        <f>Electricity!E6415</f>
        <v>0.66666666666666674</v>
      </c>
      <c r="C6379" s="529">
        <f>Electricity!F6415</f>
        <v>0</v>
      </c>
      <c r="D6379" s="529">
        <f>Electricity!I6415</f>
        <v>0</v>
      </c>
      <c r="E6379" s="531" t="str">
        <f t="shared" si="203"/>
        <v>09/22/2024 04:00:00 PM</v>
      </c>
      <c r="F6379" s="530" t="str">
        <f t="shared" si="202"/>
        <v>Sep</v>
      </c>
    </row>
    <row r="6380" spans="1:6" x14ac:dyDescent="0.35">
      <c r="A6380" s="527">
        <f>Electricity!D6416</f>
        <v>45557</v>
      </c>
      <c r="B6380" s="528">
        <f>Electricity!E6416</f>
        <v>0.70833333333333337</v>
      </c>
      <c r="C6380" s="529">
        <f>Electricity!F6416</f>
        <v>0</v>
      </c>
      <c r="D6380" s="529">
        <f>Electricity!I6416</f>
        <v>0</v>
      </c>
      <c r="E6380" s="531" t="str">
        <f t="shared" si="203"/>
        <v>09/22/2024 05:00:00 PM</v>
      </c>
      <c r="F6380" s="530" t="str">
        <f t="shared" si="202"/>
        <v>Sep</v>
      </c>
    </row>
    <row r="6381" spans="1:6" x14ac:dyDescent="0.35">
      <c r="A6381" s="527">
        <f>Electricity!D6417</f>
        <v>45557</v>
      </c>
      <c r="B6381" s="528">
        <f>Electricity!E6417</f>
        <v>0.75000000000000011</v>
      </c>
      <c r="C6381" s="529">
        <f>Electricity!F6417</f>
        <v>0</v>
      </c>
      <c r="D6381" s="529">
        <f>Electricity!I6417</f>
        <v>0</v>
      </c>
      <c r="E6381" s="531" t="str">
        <f t="shared" si="203"/>
        <v>09/22/2024 06:00:00 PM</v>
      </c>
      <c r="F6381" s="530" t="str">
        <f t="shared" si="202"/>
        <v>Sep</v>
      </c>
    </row>
    <row r="6382" spans="1:6" x14ac:dyDescent="0.35">
      <c r="A6382" s="527">
        <f>Electricity!D6418</f>
        <v>45557</v>
      </c>
      <c r="B6382" s="528">
        <f>Electricity!E6418</f>
        <v>0.79166666666666674</v>
      </c>
      <c r="C6382" s="529">
        <f>Electricity!F6418</f>
        <v>0</v>
      </c>
      <c r="D6382" s="529">
        <f>Electricity!I6418</f>
        <v>0</v>
      </c>
      <c r="E6382" s="531" t="str">
        <f t="shared" si="203"/>
        <v>09/22/2024 07:00:00 PM</v>
      </c>
      <c r="F6382" s="530" t="str">
        <f t="shared" si="202"/>
        <v>Sep</v>
      </c>
    </row>
    <row r="6383" spans="1:6" x14ac:dyDescent="0.35">
      <c r="A6383" s="527">
        <f>Electricity!D6419</f>
        <v>45557</v>
      </c>
      <c r="B6383" s="528">
        <f>Electricity!E6419</f>
        <v>0.83333333333333337</v>
      </c>
      <c r="C6383" s="529">
        <f>Electricity!F6419</f>
        <v>0</v>
      </c>
      <c r="D6383" s="529">
        <f>Electricity!I6419</f>
        <v>0</v>
      </c>
      <c r="E6383" s="531" t="str">
        <f t="shared" si="203"/>
        <v>09/22/2024 08:00:00 PM</v>
      </c>
      <c r="F6383" s="530" t="str">
        <f t="shared" si="202"/>
        <v>Sep</v>
      </c>
    </row>
    <row r="6384" spans="1:6" x14ac:dyDescent="0.35">
      <c r="A6384" s="527">
        <f>Electricity!D6420</f>
        <v>45557</v>
      </c>
      <c r="B6384" s="528">
        <f>Electricity!E6420</f>
        <v>0.87500000000000011</v>
      </c>
      <c r="C6384" s="529">
        <f>Electricity!F6420</f>
        <v>0</v>
      </c>
      <c r="D6384" s="529">
        <f>Electricity!I6420</f>
        <v>0</v>
      </c>
      <c r="E6384" s="531" t="str">
        <f t="shared" si="203"/>
        <v>09/22/2024 09:00:00 PM</v>
      </c>
      <c r="F6384" s="530" t="str">
        <f t="shared" si="202"/>
        <v>Sep</v>
      </c>
    </row>
    <row r="6385" spans="1:6" x14ac:dyDescent="0.35">
      <c r="A6385" s="527">
        <f>Electricity!D6421</f>
        <v>45557</v>
      </c>
      <c r="B6385" s="528">
        <f>Electricity!E6421</f>
        <v>0.91666666666666674</v>
      </c>
      <c r="C6385" s="529">
        <f>Electricity!F6421</f>
        <v>0</v>
      </c>
      <c r="D6385" s="529">
        <f>Electricity!I6421</f>
        <v>0</v>
      </c>
      <c r="E6385" s="531" t="str">
        <f t="shared" si="203"/>
        <v>09/22/2024 10:00:00 PM</v>
      </c>
      <c r="F6385" s="530" t="str">
        <f t="shared" si="202"/>
        <v>Sep</v>
      </c>
    </row>
    <row r="6386" spans="1:6" x14ac:dyDescent="0.35">
      <c r="A6386" s="527">
        <f>Electricity!D6422</f>
        <v>45557</v>
      </c>
      <c r="B6386" s="528">
        <f>Electricity!E6422</f>
        <v>0.95833333333333337</v>
      </c>
      <c r="C6386" s="529">
        <f>Electricity!F6422</f>
        <v>0</v>
      </c>
      <c r="D6386" s="529">
        <f>Electricity!I6422</f>
        <v>0</v>
      </c>
      <c r="E6386" s="531" t="str">
        <f t="shared" si="203"/>
        <v>09/22/2024 11:00:00 PM</v>
      </c>
      <c r="F6386" s="530" t="str">
        <f t="shared" si="202"/>
        <v>Sep</v>
      </c>
    </row>
    <row r="6387" spans="1:6" x14ac:dyDescent="0.35">
      <c r="A6387" s="527">
        <f>Electricity!D6423</f>
        <v>45558</v>
      </c>
      <c r="B6387" s="528">
        <f>Electricity!E6423</f>
        <v>3.1225022567582528E-17</v>
      </c>
      <c r="C6387" s="529">
        <f>Electricity!F6423</f>
        <v>0</v>
      </c>
      <c r="D6387" s="529">
        <f>Electricity!I6423</f>
        <v>0</v>
      </c>
      <c r="E6387" s="531" t="str">
        <f t="shared" si="203"/>
        <v>09/23/2024 12:00:00 AM</v>
      </c>
      <c r="F6387" s="530" t="str">
        <f t="shared" si="202"/>
        <v>Sep</v>
      </c>
    </row>
    <row r="6388" spans="1:6" x14ac:dyDescent="0.35">
      <c r="A6388" s="527">
        <f>Electricity!D6424</f>
        <v>45558</v>
      </c>
      <c r="B6388" s="528">
        <f>Electricity!E6424</f>
        <v>4.1666666666666699E-2</v>
      </c>
      <c r="C6388" s="529">
        <f>Electricity!F6424</f>
        <v>0</v>
      </c>
      <c r="D6388" s="529">
        <f>Electricity!I6424</f>
        <v>0</v>
      </c>
      <c r="E6388" s="531" t="str">
        <f t="shared" si="203"/>
        <v>09/23/2024 01:00:00 AM</v>
      </c>
      <c r="F6388" s="530" t="str">
        <f t="shared" si="202"/>
        <v>Sep</v>
      </c>
    </row>
    <row r="6389" spans="1:6" x14ac:dyDescent="0.35">
      <c r="A6389" s="527">
        <f>Electricity!D6425</f>
        <v>45558</v>
      </c>
      <c r="B6389" s="528">
        <f>Electricity!E6425</f>
        <v>8.333333333333337E-2</v>
      </c>
      <c r="C6389" s="529">
        <f>Electricity!F6425</f>
        <v>0</v>
      </c>
      <c r="D6389" s="529">
        <f>Electricity!I6425</f>
        <v>0</v>
      </c>
      <c r="E6389" s="531" t="str">
        <f t="shared" si="203"/>
        <v>09/23/2024 02:00:00 AM</v>
      </c>
      <c r="F6389" s="530" t="str">
        <f t="shared" si="202"/>
        <v>Sep</v>
      </c>
    </row>
    <row r="6390" spans="1:6" x14ac:dyDescent="0.35">
      <c r="A6390" s="527">
        <f>Electricity!D6426</f>
        <v>45558</v>
      </c>
      <c r="B6390" s="528">
        <f>Electricity!E6426</f>
        <v>0.12500000000000006</v>
      </c>
      <c r="C6390" s="529">
        <f>Electricity!F6426</f>
        <v>0</v>
      </c>
      <c r="D6390" s="529">
        <f>Electricity!I6426</f>
        <v>0</v>
      </c>
      <c r="E6390" s="531" t="str">
        <f t="shared" si="203"/>
        <v>09/23/2024 03:00:00 AM</v>
      </c>
      <c r="F6390" s="530" t="str">
        <f t="shared" si="202"/>
        <v>Sep</v>
      </c>
    </row>
    <row r="6391" spans="1:6" x14ac:dyDescent="0.35">
      <c r="A6391" s="527">
        <f>Electricity!D6427</f>
        <v>45558</v>
      </c>
      <c r="B6391" s="528">
        <f>Electricity!E6427</f>
        <v>0.16666666666666669</v>
      </c>
      <c r="C6391" s="529">
        <f>Electricity!F6427</f>
        <v>0</v>
      </c>
      <c r="D6391" s="529">
        <f>Electricity!I6427</f>
        <v>0</v>
      </c>
      <c r="E6391" s="531" t="str">
        <f t="shared" si="203"/>
        <v>09/23/2024 04:00:00 AM</v>
      </c>
      <c r="F6391" s="530" t="str">
        <f t="shared" si="202"/>
        <v>Sep</v>
      </c>
    </row>
    <row r="6392" spans="1:6" x14ac:dyDescent="0.35">
      <c r="A6392" s="527">
        <f>Electricity!D6428</f>
        <v>45558</v>
      </c>
      <c r="B6392" s="528">
        <f>Electricity!E6428</f>
        <v>0.20833333333333337</v>
      </c>
      <c r="C6392" s="529">
        <f>Electricity!F6428</f>
        <v>0</v>
      </c>
      <c r="D6392" s="529">
        <f>Electricity!I6428</f>
        <v>0</v>
      </c>
      <c r="E6392" s="531" t="str">
        <f t="shared" si="203"/>
        <v>09/23/2024 05:00:00 AM</v>
      </c>
      <c r="F6392" s="530" t="str">
        <f t="shared" si="202"/>
        <v>Sep</v>
      </c>
    </row>
    <row r="6393" spans="1:6" x14ac:dyDescent="0.35">
      <c r="A6393" s="527">
        <f>Electricity!D6429</f>
        <v>45558</v>
      </c>
      <c r="B6393" s="528">
        <f>Electricity!E6429</f>
        <v>0.25</v>
      </c>
      <c r="C6393" s="529">
        <f>Electricity!F6429</f>
        <v>0</v>
      </c>
      <c r="D6393" s="529">
        <f>Electricity!I6429</f>
        <v>0</v>
      </c>
      <c r="E6393" s="531" t="str">
        <f t="shared" si="203"/>
        <v>09/23/2024 06:00:00 AM</v>
      </c>
      <c r="F6393" s="530" t="str">
        <f t="shared" si="202"/>
        <v>Sep</v>
      </c>
    </row>
    <row r="6394" spans="1:6" x14ac:dyDescent="0.35">
      <c r="A6394" s="527">
        <f>Electricity!D6430</f>
        <v>45558</v>
      </c>
      <c r="B6394" s="528">
        <f>Electricity!E6430</f>
        <v>0.29166666666666669</v>
      </c>
      <c r="C6394" s="529">
        <f>Electricity!F6430</f>
        <v>0</v>
      </c>
      <c r="D6394" s="529">
        <f>Electricity!I6430</f>
        <v>0</v>
      </c>
      <c r="E6394" s="531" t="str">
        <f t="shared" si="203"/>
        <v>09/23/2024 07:00:00 AM</v>
      </c>
      <c r="F6394" s="530" t="str">
        <f t="shared" si="202"/>
        <v>Sep</v>
      </c>
    </row>
    <row r="6395" spans="1:6" x14ac:dyDescent="0.35">
      <c r="A6395" s="527">
        <f>Electricity!D6431</f>
        <v>45558</v>
      </c>
      <c r="B6395" s="528">
        <f>Electricity!E6431</f>
        <v>0.33333333333333337</v>
      </c>
      <c r="C6395" s="529">
        <f>Electricity!F6431</f>
        <v>0</v>
      </c>
      <c r="D6395" s="529">
        <f>Electricity!I6431</f>
        <v>0</v>
      </c>
      <c r="E6395" s="531" t="str">
        <f t="shared" si="203"/>
        <v>09/23/2024 08:00:00 AM</v>
      </c>
      <c r="F6395" s="530" t="str">
        <f t="shared" si="202"/>
        <v>Sep</v>
      </c>
    </row>
    <row r="6396" spans="1:6" x14ac:dyDescent="0.35">
      <c r="A6396" s="527">
        <f>Electricity!D6432</f>
        <v>45558</v>
      </c>
      <c r="B6396" s="528">
        <f>Electricity!E6432</f>
        <v>0.375</v>
      </c>
      <c r="C6396" s="529">
        <f>Electricity!F6432</f>
        <v>0</v>
      </c>
      <c r="D6396" s="529">
        <f>Electricity!I6432</f>
        <v>0</v>
      </c>
      <c r="E6396" s="531" t="str">
        <f t="shared" si="203"/>
        <v>09/23/2024 09:00:00 AM</v>
      </c>
      <c r="F6396" s="530" t="str">
        <f t="shared" si="202"/>
        <v>Sep</v>
      </c>
    </row>
    <row r="6397" spans="1:6" x14ac:dyDescent="0.35">
      <c r="A6397" s="527">
        <f>Electricity!D6433</f>
        <v>45558</v>
      </c>
      <c r="B6397" s="528">
        <f>Electricity!E6433</f>
        <v>0.41666666666666669</v>
      </c>
      <c r="C6397" s="529">
        <f>Electricity!F6433</f>
        <v>0</v>
      </c>
      <c r="D6397" s="529">
        <f>Electricity!I6433</f>
        <v>0</v>
      </c>
      <c r="E6397" s="531" t="str">
        <f t="shared" si="203"/>
        <v>09/23/2024 10:00:00 AM</v>
      </c>
      <c r="F6397" s="530" t="str">
        <f t="shared" si="202"/>
        <v>Sep</v>
      </c>
    </row>
    <row r="6398" spans="1:6" x14ac:dyDescent="0.35">
      <c r="A6398" s="527">
        <f>Electricity!D6434</f>
        <v>45558</v>
      </c>
      <c r="B6398" s="528">
        <f>Electricity!E6434</f>
        <v>0.45833333333333337</v>
      </c>
      <c r="C6398" s="529">
        <f>Electricity!F6434</f>
        <v>0</v>
      </c>
      <c r="D6398" s="529">
        <f>Electricity!I6434</f>
        <v>0</v>
      </c>
      <c r="E6398" s="531" t="str">
        <f t="shared" si="203"/>
        <v>09/23/2024 11:00:00 AM</v>
      </c>
      <c r="F6398" s="530" t="str">
        <f t="shared" si="202"/>
        <v>Sep</v>
      </c>
    </row>
    <row r="6399" spans="1:6" x14ac:dyDescent="0.35">
      <c r="A6399" s="527">
        <f>Electricity!D6435</f>
        <v>45558</v>
      </c>
      <c r="B6399" s="528">
        <f>Electricity!E6435</f>
        <v>0.50000000000000011</v>
      </c>
      <c r="C6399" s="529">
        <f>Electricity!F6435</f>
        <v>0</v>
      </c>
      <c r="D6399" s="529">
        <f>Electricity!I6435</f>
        <v>0</v>
      </c>
      <c r="E6399" s="531" t="str">
        <f t="shared" si="203"/>
        <v>09/23/2024 12:00:00 PM</v>
      </c>
      <c r="F6399" s="530" t="str">
        <f t="shared" si="202"/>
        <v>Sep</v>
      </c>
    </row>
    <row r="6400" spans="1:6" x14ac:dyDescent="0.35">
      <c r="A6400" s="527">
        <f>Electricity!D6436</f>
        <v>45558</v>
      </c>
      <c r="B6400" s="528">
        <f>Electricity!E6436</f>
        <v>0.54166666666666674</v>
      </c>
      <c r="C6400" s="529">
        <f>Electricity!F6436</f>
        <v>0</v>
      </c>
      <c r="D6400" s="529">
        <f>Electricity!I6436</f>
        <v>0</v>
      </c>
      <c r="E6400" s="531" t="str">
        <f t="shared" si="203"/>
        <v>09/23/2024 01:00:00 PM</v>
      </c>
      <c r="F6400" s="530" t="str">
        <f t="shared" si="202"/>
        <v>Sep</v>
      </c>
    </row>
    <row r="6401" spans="1:6" x14ac:dyDescent="0.35">
      <c r="A6401" s="527">
        <f>Electricity!D6437</f>
        <v>45558</v>
      </c>
      <c r="B6401" s="528">
        <f>Electricity!E6437</f>
        <v>0.58333333333333337</v>
      </c>
      <c r="C6401" s="529">
        <f>Electricity!F6437</f>
        <v>0</v>
      </c>
      <c r="D6401" s="529">
        <f>Electricity!I6437</f>
        <v>0</v>
      </c>
      <c r="E6401" s="531" t="str">
        <f t="shared" si="203"/>
        <v>09/23/2024 02:00:00 PM</v>
      </c>
      <c r="F6401" s="530" t="str">
        <f t="shared" si="202"/>
        <v>Sep</v>
      </c>
    </row>
    <row r="6402" spans="1:6" x14ac:dyDescent="0.35">
      <c r="A6402" s="527">
        <f>Electricity!D6438</f>
        <v>45558</v>
      </c>
      <c r="B6402" s="528">
        <f>Electricity!E6438</f>
        <v>0.62500000000000011</v>
      </c>
      <c r="C6402" s="529">
        <f>Electricity!F6438</f>
        <v>0</v>
      </c>
      <c r="D6402" s="529">
        <f>Electricity!I6438</f>
        <v>0</v>
      </c>
      <c r="E6402" s="531" t="str">
        <f t="shared" si="203"/>
        <v>09/23/2024 03:00:00 PM</v>
      </c>
      <c r="F6402" s="530" t="str">
        <f t="shared" si="202"/>
        <v>Sep</v>
      </c>
    </row>
    <row r="6403" spans="1:6" x14ac:dyDescent="0.35">
      <c r="A6403" s="527">
        <f>Electricity!D6439</f>
        <v>45558</v>
      </c>
      <c r="B6403" s="528">
        <f>Electricity!E6439</f>
        <v>0.66666666666666674</v>
      </c>
      <c r="C6403" s="529">
        <f>Electricity!F6439</f>
        <v>0</v>
      </c>
      <c r="D6403" s="529">
        <f>Electricity!I6439</f>
        <v>0</v>
      </c>
      <c r="E6403" s="531" t="str">
        <f t="shared" si="203"/>
        <v>09/23/2024 04:00:00 PM</v>
      </c>
      <c r="F6403" s="530" t="str">
        <f t="shared" ref="F6403:F6466" si="204">TEXT(A6403,"mmm")</f>
        <v>Sep</v>
      </c>
    </row>
    <row r="6404" spans="1:6" x14ac:dyDescent="0.35">
      <c r="A6404" s="527">
        <f>Electricity!D6440</f>
        <v>45558</v>
      </c>
      <c r="B6404" s="528">
        <f>Electricity!E6440</f>
        <v>0.70833333333333337</v>
      </c>
      <c r="C6404" s="529">
        <f>Electricity!F6440</f>
        <v>0</v>
      </c>
      <c r="D6404" s="529">
        <f>Electricity!I6440</f>
        <v>0</v>
      </c>
      <c r="E6404" s="531" t="str">
        <f t="shared" si="203"/>
        <v>09/23/2024 05:00:00 PM</v>
      </c>
      <c r="F6404" s="530" t="str">
        <f t="shared" si="204"/>
        <v>Sep</v>
      </c>
    </row>
    <row r="6405" spans="1:6" x14ac:dyDescent="0.35">
      <c r="A6405" s="527">
        <f>Electricity!D6441</f>
        <v>45558</v>
      </c>
      <c r="B6405" s="528">
        <f>Electricity!E6441</f>
        <v>0.75000000000000011</v>
      </c>
      <c r="C6405" s="529">
        <f>Electricity!F6441</f>
        <v>0</v>
      </c>
      <c r="D6405" s="529">
        <f>Electricity!I6441</f>
        <v>0</v>
      </c>
      <c r="E6405" s="531" t="str">
        <f t="shared" si="203"/>
        <v>09/23/2024 06:00:00 PM</v>
      </c>
      <c r="F6405" s="530" t="str">
        <f t="shared" si="204"/>
        <v>Sep</v>
      </c>
    </row>
    <row r="6406" spans="1:6" x14ac:dyDescent="0.35">
      <c r="A6406" s="527">
        <f>Electricity!D6442</f>
        <v>45558</v>
      </c>
      <c r="B6406" s="528">
        <f>Electricity!E6442</f>
        <v>0.79166666666666674</v>
      </c>
      <c r="C6406" s="529">
        <f>Electricity!F6442</f>
        <v>0</v>
      </c>
      <c r="D6406" s="529">
        <f>Electricity!I6442</f>
        <v>0</v>
      </c>
      <c r="E6406" s="531" t="str">
        <f t="shared" si="203"/>
        <v>09/23/2024 07:00:00 PM</v>
      </c>
      <c r="F6406" s="530" t="str">
        <f t="shared" si="204"/>
        <v>Sep</v>
      </c>
    </row>
    <row r="6407" spans="1:6" x14ac:dyDescent="0.35">
      <c r="A6407" s="527">
        <f>Electricity!D6443</f>
        <v>45558</v>
      </c>
      <c r="B6407" s="528">
        <f>Electricity!E6443</f>
        <v>0.83333333333333337</v>
      </c>
      <c r="C6407" s="529">
        <f>Electricity!F6443</f>
        <v>0</v>
      </c>
      <c r="D6407" s="529">
        <f>Electricity!I6443</f>
        <v>0</v>
      </c>
      <c r="E6407" s="531" t="str">
        <f t="shared" si="203"/>
        <v>09/23/2024 08:00:00 PM</v>
      </c>
      <c r="F6407" s="530" t="str">
        <f t="shared" si="204"/>
        <v>Sep</v>
      </c>
    </row>
    <row r="6408" spans="1:6" x14ac:dyDescent="0.35">
      <c r="A6408" s="527">
        <f>Electricity!D6444</f>
        <v>45558</v>
      </c>
      <c r="B6408" s="528">
        <f>Electricity!E6444</f>
        <v>0.87500000000000011</v>
      </c>
      <c r="C6408" s="529">
        <f>Electricity!F6444</f>
        <v>0</v>
      </c>
      <c r="D6408" s="529">
        <f>Electricity!I6444</f>
        <v>0</v>
      </c>
      <c r="E6408" s="531" t="str">
        <f t="shared" si="203"/>
        <v>09/23/2024 09:00:00 PM</v>
      </c>
      <c r="F6408" s="530" t="str">
        <f t="shared" si="204"/>
        <v>Sep</v>
      </c>
    </row>
    <row r="6409" spans="1:6" x14ac:dyDescent="0.35">
      <c r="A6409" s="527">
        <f>Electricity!D6445</f>
        <v>45558</v>
      </c>
      <c r="B6409" s="528">
        <f>Electricity!E6445</f>
        <v>0.91666666666666674</v>
      </c>
      <c r="C6409" s="529">
        <f>Electricity!F6445</f>
        <v>0</v>
      </c>
      <c r="D6409" s="529">
        <f>Electricity!I6445</f>
        <v>0</v>
      </c>
      <c r="E6409" s="531" t="str">
        <f t="shared" si="203"/>
        <v>09/23/2024 10:00:00 PM</v>
      </c>
      <c r="F6409" s="530" t="str">
        <f t="shared" si="204"/>
        <v>Sep</v>
      </c>
    </row>
    <row r="6410" spans="1:6" x14ac:dyDescent="0.35">
      <c r="A6410" s="527">
        <f>Electricity!D6446</f>
        <v>45558</v>
      </c>
      <c r="B6410" s="528">
        <f>Electricity!E6446</f>
        <v>0.95833333333333337</v>
      </c>
      <c r="C6410" s="529">
        <f>Electricity!F6446</f>
        <v>0</v>
      </c>
      <c r="D6410" s="529">
        <f>Electricity!I6446</f>
        <v>0</v>
      </c>
      <c r="E6410" s="531" t="str">
        <f t="shared" si="203"/>
        <v>09/23/2024 11:00:00 PM</v>
      </c>
      <c r="F6410" s="530" t="str">
        <f t="shared" si="204"/>
        <v>Sep</v>
      </c>
    </row>
    <row r="6411" spans="1:6" x14ac:dyDescent="0.35">
      <c r="A6411" s="527">
        <f>Electricity!D6447</f>
        <v>45559</v>
      </c>
      <c r="B6411" s="528">
        <f>Electricity!E6447</f>
        <v>3.1225022567582528E-17</v>
      </c>
      <c r="C6411" s="529">
        <f>Electricity!F6447</f>
        <v>0</v>
      </c>
      <c r="D6411" s="529">
        <f>Electricity!I6447</f>
        <v>0</v>
      </c>
      <c r="E6411" s="531" t="str">
        <f t="shared" si="203"/>
        <v>09/24/2024 12:00:00 AM</v>
      </c>
      <c r="F6411" s="530" t="str">
        <f t="shared" si="204"/>
        <v>Sep</v>
      </c>
    </row>
    <row r="6412" spans="1:6" x14ac:dyDescent="0.35">
      <c r="A6412" s="527">
        <f>Electricity!D6448</f>
        <v>45559</v>
      </c>
      <c r="B6412" s="528">
        <f>Electricity!E6448</f>
        <v>4.1666666666666699E-2</v>
      </c>
      <c r="C6412" s="529">
        <f>Electricity!F6448</f>
        <v>0</v>
      </c>
      <c r="D6412" s="529">
        <f>Electricity!I6448</f>
        <v>0</v>
      </c>
      <c r="E6412" s="531" t="str">
        <f t="shared" si="203"/>
        <v>09/24/2024 01:00:00 AM</v>
      </c>
      <c r="F6412" s="530" t="str">
        <f t="shared" si="204"/>
        <v>Sep</v>
      </c>
    </row>
    <row r="6413" spans="1:6" x14ac:dyDescent="0.35">
      <c r="A6413" s="527">
        <f>Electricity!D6449</f>
        <v>45559</v>
      </c>
      <c r="B6413" s="528">
        <f>Electricity!E6449</f>
        <v>8.333333333333337E-2</v>
      </c>
      <c r="C6413" s="529">
        <f>Electricity!F6449</f>
        <v>0</v>
      </c>
      <c r="D6413" s="529">
        <f>Electricity!I6449</f>
        <v>0</v>
      </c>
      <c r="E6413" s="531" t="str">
        <f t="shared" si="203"/>
        <v>09/24/2024 02:00:00 AM</v>
      </c>
      <c r="F6413" s="530" t="str">
        <f t="shared" si="204"/>
        <v>Sep</v>
      </c>
    </row>
    <row r="6414" spans="1:6" x14ac:dyDescent="0.35">
      <c r="A6414" s="527">
        <f>Electricity!D6450</f>
        <v>45559</v>
      </c>
      <c r="B6414" s="528">
        <f>Electricity!E6450</f>
        <v>0.12500000000000006</v>
      </c>
      <c r="C6414" s="529">
        <f>Electricity!F6450</f>
        <v>0</v>
      </c>
      <c r="D6414" s="529">
        <f>Electricity!I6450</f>
        <v>0</v>
      </c>
      <c r="E6414" s="531" t="str">
        <f t="shared" si="203"/>
        <v>09/24/2024 03:00:00 AM</v>
      </c>
      <c r="F6414" s="530" t="str">
        <f t="shared" si="204"/>
        <v>Sep</v>
      </c>
    </row>
    <row r="6415" spans="1:6" x14ac:dyDescent="0.35">
      <c r="A6415" s="527">
        <f>Electricity!D6451</f>
        <v>45559</v>
      </c>
      <c r="B6415" s="528">
        <f>Electricity!E6451</f>
        <v>0.16666666666666669</v>
      </c>
      <c r="C6415" s="529">
        <f>Electricity!F6451</f>
        <v>0</v>
      </c>
      <c r="D6415" s="529">
        <f>Electricity!I6451</f>
        <v>0</v>
      </c>
      <c r="E6415" s="531" t="str">
        <f t="shared" si="203"/>
        <v>09/24/2024 04:00:00 AM</v>
      </c>
      <c r="F6415" s="530" t="str">
        <f t="shared" si="204"/>
        <v>Sep</v>
      </c>
    </row>
    <row r="6416" spans="1:6" x14ac:dyDescent="0.35">
      <c r="A6416" s="527">
        <f>Electricity!D6452</f>
        <v>45559</v>
      </c>
      <c r="B6416" s="528">
        <f>Electricity!E6452</f>
        <v>0.20833333333333337</v>
      </c>
      <c r="C6416" s="529">
        <f>Electricity!F6452</f>
        <v>0</v>
      </c>
      <c r="D6416" s="529">
        <f>Electricity!I6452</f>
        <v>0</v>
      </c>
      <c r="E6416" s="531" t="str">
        <f t="shared" si="203"/>
        <v>09/24/2024 05:00:00 AM</v>
      </c>
      <c r="F6416" s="530" t="str">
        <f t="shared" si="204"/>
        <v>Sep</v>
      </c>
    </row>
    <row r="6417" spans="1:6" x14ac:dyDescent="0.35">
      <c r="A6417" s="527">
        <f>Electricity!D6453</f>
        <v>45559</v>
      </c>
      <c r="B6417" s="528">
        <f>Electricity!E6453</f>
        <v>0.25</v>
      </c>
      <c r="C6417" s="529">
        <f>Electricity!F6453</f>
        <v>0</v>
      </c>
      <c r="D6417" s="529">
        <f>Electricity!I6453</f>
        <v>0</v>
      </c>
      <c r="E6417" s="531" t="str">
        <f t="shared" si="203"/>
        <v>09/24/2024 06:00:00 AM</v>
      </c>
      <c r="F6417" s="530" t="str">
        <f t="shared" si="204"/>
        <v>Sep</v>
      </c>
    </row>
    <row r="6418" spans="1:6" x14ac:dyDescent="0.35">
      <c r="A6418" s="527">
        <f>Electricity!D6454</f>
        <v>45559</v>
      </c>
      <c r="B6418" s="528">
        <f>Electricity!E6454</f>
        <v>0.29166666666666669</v>
      </c>
      <c r="C6418" s="529">
        <f>Electricity!F6454</f>
        <v>0</v>
      </c>
      <c r="D6418" s="529">
        <f>Electricity!I6454</f>
        <v>0</v>
      </c>
      <c r="E6418" s="531" t="str">
        <f t="shared" si="203"/>
        <v>09/24/2024 07:00:00 AM</v>
      </c>
      <c r="F6418" s="530" t="str">
        <f t="shared" si="204"/>
        <v>Sep</v>
      </c>
    </row>
    <row r="6419" spans="1:6" x14ac:dyDescent="0.35">
      <c r="A6419" s="527">
        <f>Electricity!D6455</f>
        <v>45559</v>
      </c>
      <c r="B6419" s="528">
        <f>Electricity!E6455</f>
        <v>0.33333333333333337</v>
      </c>
      <c r="C6419" s="529">
        <f>Electricity!F6455</f>
        <v>0</v>
      </c>
      <c r="D6419" s="529">
        <f>Electricity!I6455</f>
        <v>0</v>
      </c>
      <c r="E6419" s="531" t="str">
        <f t="shared" si="203"/>
        <v>09/24/2024 08:00:00 AM</v>
      </c>
      <c r="F6419" s="530" t="str">
        <f t="shared" si="204"/>
        <v>Sep</v>
      </c>
    </row>
    <row r="6420" spans="1:6" x14ac:dyDescent="0.35">
      <c r="A6420" s="527">
        <f>Electricity!D6456</f>
        <v>45559</v>
      </c>
      <c r="B6420" s="528">
        <f>Electricity!E6456</f>
        <v>0.375</v>
      </c>
      <c r="C6420" s="529">
        <f>Electricity!F6456</f>
        <v>0</v>
      </c>
      <c r="D6420" s="529">
        <f>Electricity!I6456</f>
        <v>0</v>
      </c>
      <c r="E6420" s="531" t="str">
        <f t="shared" si="203"/>
        <v>09/24/2024 09:00:00 AM</v>
      </c>
      <c r="F6420" s="530" t="str">
        <f t="shared" si="204"/>
        <v>Sep</v>
      </c>
    </row>
    <row r="6421" spans="1:6" x14ac:dyDescent="0.35">
      <c r="A6421" s="527">
        <f>Electricity!D6457</f>
        <v>45559</v>
      </c>
      <c r="B6421" s="528">
        <f>Electricity!E6457</f>
        <v>0.41666666666666669</v>
      </c>
      <c r="C6421" s="529">
        <f>Electricity!F6457</f>
        <v>0</v>
      </c>
      <c r="D6421" s="529">
        <f>Electricity!I6457</f>
        <v>0</v>
      </c>
      <c r="E6421" s="531" t="str">
        <f t="shared" si="203"/>
        <v>09/24/2024 10:00:00 AM</v>
      </c>
      <c r="F6421" s="530" t="str">
        <f t="shared" si="204"/>
        <v>Sep</v>
      </c>
    </row>
    <row r="6422" spans="1:6" x14ac:dyDescent="0.35">
      <c r="A6422" s="527">
        <f>Electricity!D6458</f>
        <v>45559</v>
      </c>
      <c r="B6422" s="528">
        <f>Electricity!E6458</f>
        <v>0.45833333333333337</v>
      </c>
      <c r="C6422" s="529">
        <f>Electricity!F6458</f>
        <v>0</v>
      </c>
      <c r="D6422" s="529">
        <f>Electricity!I6458</f>
        <v>0</v>
      </c>
      <c r="E6422" s="531" t="str">
        <f t="shared" si="203"/>
        <v>09/24/2024 11:00:00 AM</v>
      </c>
      <c r="F6422" s="530" t="str">
        <f t="shared" si="204"/>
        <v>Sep</v>
      </c>
    </row>
    <row r="6423" spans="1:6" x14ac:dyDescent="0.35">
      <c r="A6423" s="527">
        <f>Electricity!D6459</f>
        <v>45559</v>
      </c>
      <c r="B6423" s="528">
        <f>Electricity!E6459</f>
        <v>0.50000000000000011</v>
      </c>
      <c r="C6423" s="529">
        <f>Electricity!F6459</f>
        <v>0</v>
      </c>
      <c r="D6423" s="529">
        <f>Electricity!I6459</f>
        <v>0</v>
      </c>
      <c r="E6423" s="531" t="str">
        <f t="shared" si="203"/>
        <v>09/24/2024 12:00:00 PM</v>
      </c>
      <c r="F6423" s="530" t="str">
        <f t="shared" si="204"/>
        <v>Sep</v>
      </c>
    </row>
    <row r="6424" spans="1:6" x14ac:dyDescent="0.35">
      <c r="A6424" s="527">
        <f>Electricity!D6460</f>
        <v>45559</v>
      </c>
      <c r="B6424" s="528">
        <f>Electricity!E6460</f>
        <v>0.54166666666666674</v>
      </c>
      <c r="C6424" s="529">
        <f>Electricity!F6460</f>
        <v>0</v>
      </c>
      <c r="D6424" s="529">
        <f>Electricity!I6460</f>
        <v>0</v>
      </c>
      <c r="E6424" s="531" t="str">
        <f t="shared" si="203"/>
        <v>09/24/2024 01:00:00 PM</v>
      </c>
      <c r="F6424" s="530" t="str">
        <f t="shared" si="204"/>
        <v>Sep</v>
      </c>
    </row>
    <row r="6425" spans="1:6" x14ac:dyDescent="0.35">
      <c r="A6425" s="527">
        <f>Electricity!D6461</f>
        <v>45559</v>
      </c>
      <c r="B6425" s="528">
        <f>Electricity!E6461</f>
        <v>0.58333333333333337</v>
      </c>
      <c r="C6425" s="529">
        <f>Electricity!F6461</f>
        <v>0</v>
      </c>
      <c r="D6425" s="529">
        <f>Electricity!I6461</f>
        <v>0</v>
      </c>
      <c r="E6425" s="531" t="str">
        <f t="shared" si="203"/>
        <v>09/24/2024 02:00:00 PM</v>
      </c>
      <c r="F6425" s="530" t="str">
        <f t="shared" si="204"/>
        <v>Sep</v>
      </c>
    </row>
    <row r="6426" spans="1:6" x14ac:dyDescent="0.35">
      <c r="A6426" s="527">
        <f>Electricity!D6462</f>
        <v>45559</v>
      </c>
      <c r="B6426" s="528">
        <f>Electricity!E6462</f>
        <v>0.62500000000000011</v>
      </c>
      <c r="C6426" s="529">
        <f>Electricity!F6462</f>
        <v>0</v>
      </c>
      <c r="D6426" s="529">
        <f>Electricity!I6462</f>
        <v>0</v>
      </c>
      <c r="E6426" s="531" t="str">
        <f t="shared" si="203"/>
        <v>09/24/2024 03:00:00 PM</v>
      </c>
      <c r="F6426" s="530" t="str">
        <f t="shared" si="204"/>
        <v>Sep</v>
      </c>
    </row>
    <row r="6427" spans="1:6" x14ac:dyDescent="0.35">
      <c r="A6427" s="527">
        <f>Electricity!D6463</f>
        <v>45559</v>
      </c>
      <c r="B6427" s="528">
        <f>Electricity!E6463</f>
        <v>0.66666666666666674</v>
      </c>
      <c r="C6427" s="529">
        <f>Electricity!F6463</f>
        <v>0</v>
      </c>
      <c r="D6427" s="529">
        <f>Electricity!I6463</f>
        <v>0</v>
      </c>
      <c r="E6427" s="531" t="str">
        <f t="shared" si="203"/>
        <v>09/24/2024 04:00:00 PM</v>
      </c>
      <c r="F6427" s="530" t="str">
        <f t="shared" si="204"/>
        <v>Sep</v>
      </c>
    </row>
    <row r="6428" spans="1:6" x14ac:dyDescent="0.35">
      <c r="A6428" s="527">
        <f>Electricity!D6464</f>
        <v>45559</v>
      </c>
      <c r="B6428" s="528">
        <f>Electricity!E6464</f>
        <v>0.70833333333333337</v>
      </c>
      <c r="C6428" s="529">
        <f>Electricity!F6464</f>
        <v>0</v>
      </c>
      <c r="D6428" s="529">
        <f>Electricity!I6464</f>
        <v>0</v>
      </c>
      <c r="E6428" s="531" t="str">
        <f t="shared" si="203"/>
        <v>09/24/2024 05:00:00 PM</v>
      </c>
      <c r="F6428" s="530" t="str">
        <f t="shared" si="204"/>
        <v>Sep</v>
      </c>
    </row>
    <row r="6429" spans="1:6" x14ac:dyDescent="0.35">
      <c r="A6429" s="527">
        <f>Electricity!D6465</f>
        <v>45559</v>
      </c>
      <c r="B6429" s="528">
        <f>Electricity!E6465</f>
        <v>0.75000000000000011</v>
      </c>
      <c r="C6429" s="529">
        <f>Electricity!F6465</f>
        <v>0</v>
      </c>
      <c r="D6429" s="529">
        <f>Electricity!I6465</f>
        <v>0</v>
      </c>
      <c r="E6429" s="531" t="str">
        <f t="shared" si="203"/>
        <v>09/24/2024 06:00:00 PM</v>
      </c>
      <c r="F6429" s="530" t="str">
        <f t="shared" si="204"/>
        <v>Sep</v>
      </c>
    </row>
    <row r="6430" spans="1:6" x14ac:dyDescent="0.35">
      <c r="A6430" s="527">
        <f>Electricity!D6466</f>
        <v>45559</v>
      </c>
      <c r="B6430" s="528">
        <f>Electricity!E6466</f>
        <v>0.79166666666666674</v>
      </c>
      <c r="C6430" s="529">
        <f>Electricity!F6466</f>
        <v>0</v>
      </c>
      <c r="D6430" s="529">
        <f>Electricity!I6466</f>
        <v>0</v>
      </c>
      <c r="E6430" s="531" t="str">
        <f t="shared" si="203"/>
        <v>09/24/2024 07:00:00 PM</v>
      </c>
      <c r="F6430" s="530" t="str">
        <f t="shared" si="204"/>
        <v>Sep</v>
      </c>
    </row>
    <row r="6431" spans="1:6" x14ac:dyDescent="0.35">
      <c r="A6431" s="527">
        <f>Electricity!D6467</f>
        <v>45559</v>
      </c>
      <c r="B6431" s="528">
        <f>Electricity!E6467</f>
        <v>0.83333333333333337</v>
      </c>
      <c r="C6431" s="529">
        <f>Electricity!F6467</f>
        <v>0</v>
      </c>
      <c r="D6431" s="529">
        <f>Electricity!I6467</f>
        <v>0</v>
      </c>
      <c r="E6431" s="531" t="str">
        <f t="shared" si="203"/>
        <v>09/24/2024 08:00:00 PM</v>
      </c>
      <c r="F6431" s="530" t="str">
        <f t="shared" si="204"/>
        <v>Sep</v>
      </c>
    </row>
    <row r="6432" spans="1:6" x14ac:dyDescent="0.35">
      <c r="A6432" s="527">
        <f>Electricity!D6468</f>
        <v>45559</v>
      </c>
      <c r="B6432" s="528">
        <f>Electricity!E6468</f>
        <v>0.87500000000000011</v>
      </c>
      <c r="C6432" s="529">
        <f>Electricity!F6468</f>
        <v>0</v>
      </c>
      <c r="D6432" s="529">
        <f>Electricity!I6468</f>
        <v>0</v>
      </c>
      <c r="E6432" s="531" t="str">
        <f t="shared" si="203"/>
        <v>09/24/2024 09:00:00 PM</v>
      </c>
      <c r="F6432" s="530" t="str">
        <f t="shared" si="204"/>
        <v>Sep</v>
      </c>
    </row>
    <row r="6433" spans="1:6" x14ac:dyDescent="0.35">
      <c r="A6433" s="527">
        <f>Electricity!D6469</f>
        <v>45559</v>
      </c>
      <c r="B6433" s="528">
        <f>Electricity!E6469</f>
        <v>0.91666666666666674</v>
      </c>
      <c r="C6433" s="529">
        <f>Electricity!F6469</f>
        <v>0</v>
      </c>
      <c r="D6433" s="529">
        <f>Electricity!I6469</f>
        <v>0</v>
      </c>
      <c r="E6433" s="531" t="str">
        <f t="shared" si="203"/>
        <v>09/24/2024 10:00:00 PM</v>
      </c>
      <c r="F6433" s="530" t="str">
        <f t="shared" si="204"/>
        <v>Sep</v>
      </c>
    </row>
    <row r="6434" spans="1:6" x14ac:dyDescent="0.35">
      <c r="A6434" s="527">
        <f>Electricity!D6470</f>
        <v>45559</v>
      </c>
      <c r="B6434" s="528">
        <f>Electricity!E6470</f>
        <v>0.95833333333333337</v>
      </c>
      <c r="C6434" s="529">
        <f>Electricity!F6470</f>
        <v>0</v>
      </c>
      <c r="D6434" s="529">
        <f>Electricity!I6470</f>
        <v>0</v>
      </c>
      <c r="E6434" s="531" t="str">
        <f t="shared" si="203"/>
        <v>09/24/2024 11:00:00 PM</v>
      </c>
      <c r="F6434" s="530" t="str">
        <f t="shared" si="204"/>
        <v>Sep</v>
      </c>
    </row>
    <row r="6435" spans="1:6" x14ac:dyDescent="0.35">
      <c r="A6435" s="527">
        <f>Electricity!D6471</f>
        <v>45560</v>
      </c>
      <c r="B6435" s="528">
        <f>Electricity!E6471</f>
        <v>3.1225022567582528E-17</v>
      </c>
      <c r="C6435" s="529">
        <f>Electricity!F6471</f>
        <v>0</v>
      </c>
      <c r="D6435" s="529">
        <f>Electricity!I6471</f>
        <v>0</v>
      </c>
      <c r="E6435" s="531" t="str">
        <f t="shared" si="203"/>
        <v>09/25/2024 12:00:00 AM</v>
      </c>
      <c r="F6435" s="530" t="str">
        <f t="shared" si="204"/>
        <v>Sep</v>
      </c>
    </row>
    <row r="6436" spans="1:6" x14ac:dyDescent="0.35">
      <c r="A6436" s="527">
        <f>Electricity!D6472</f>
        <v>45560</v>
      </c>
      <c r="B6436" s="528">
        <f>Electricity!E6472</f>
        <v>4.1666666666666699E-2</v>
      </c>
      <c r="C6436" s="529">
        <f>Electricity!F6472</f>
        <v>0</v>
      </c>
      <c r="D6436" s="529">
        <f>Electricity!I6472</f>
        <v>0</v>
      </c>
      <c r="E6436" s="531" t="str">
        <f t="shared" ref="E6436:E6499" si="205">CONCATENATE(TEXT(A6436,"mm/dd/yyyy")," ",TEXT(B6436,"hh:mm:ss AM/PM"))</f>
        <v>09/25/2024 01:00:00 AM</v>
      </c>
      <c r="F6436" s="530" t="str">
        <f t="shared" si="204"/>
        <v>Sep</v>
      </c>
    </row>
    <row r="6437" spans="1:6" x14ac:dyDescent="0.35">
      <c r="A6437" s="527">
        <f>Electricity!D6473</f>
        <v>45560</v>
      </c>
      <c r="B6437" s="528">
        <f>Electricity!E6473</f>
        <v>8.333333333333337E-2</v>
      </c>
      <c r="C6437" s="529">
        <f>Electricity!F6473</f>
        <v>0</v>
      </c>
      <c r="D6437" s="529">
        <f>Electricity!I6473</f>
        <v>0</v>
      </c>
      <c r="E6437" s="531" t="str">
        <f t="shared" si="205"/>
        <v>09/25/2024 02:00:00 AM</v>
      </c>
      <c r="F6437" s="530" t="str">
        <f t="shared" si="204"/>
        <v>Sep</v>
      </c>
    </row>
    <row r="6438" spans="1:6" x14ac:dyDescent="0.35">
      <c r="A6438" s="527">
        <f>Electricity!D6474</f>
        <v>45560</v>
      </c>
      <c r="B6438" s="528">
        <f>Electricity!E6474</f>
        <v>0.12500000000000006</v>
      </c>
      <c r="C6438" s="529">
        <f>Electricity!F6474</f>
        <v>0</v>
      </c>
      <c r="D6438" s="529">
        <f>Electricity!I6474</f>
        <v>0</v>
      </c>
      <c r="E6438" s="531" t="str">
        <f t="shared" si="205"/>
        <v>09/25/2024 03:00:00 AM</v>
      </c>
      <c r="F6438" s="530" t="str">
        <f t="shared" si="204"/>
        <v>Sep</v>
      </c>
    </row>
    <row r="6439" spans="1:6" x14ac:dyDescent="0.35">
      <c r="A6439" s="527">
        <f>Electricity!D6475</f>
        <v>45560</v>
      </c>
      <c r="B6439" s="528">
        <f>Electricity!E6475</f>
        <v>0.16666666666666669</v>
      </c>
      <c r="C6439" s="529">
        <f>Electricity!F6475</f>
        <v>0</v>
      </c>
      <c r="D6439" s="529">
        <f>Electricity!I6475</f>
        <v>0</v>
      </c>
      <c r="E6439" s="531" t="str">
        <f t="shared" si="205"/>
        <v>09/25/2024 04:00:00 AM</v>
      </c>
      <c r="F6439" s="530" t="str">
        <f t="shared" si="204"/>
        <v>Sep</v>
      </c>
    </row>
    <row r="6440" spans="1:6" x14ac:dyDescent="0.35">
      <c r="A6440" s="527">
        <f>Electricity!D6476</f>
        <v>45560</v>
      </c>
      <c r="B6440" s="528">
        <f>Electricity!E6476</f>
        <v>0.20833333333333337</v>
      </c>
      <c r="C6440" s="529">
        <f>Electricity!F6476</f>
        <v>0</v>
      </c>
      <c r="D6440" s="529">
        <f>Electricity!I6476</f>
        <v>0</v>
      </c>
      <c r="E6440" s="531" t="str">
        <f t="shared" si="205"/>
        <v>09/25/2024 05:00:00 AM</v>
      </c>
      <c r="F6440" s="530" t="str">
        <f t="shared" si="204"/>
        <v>Sep</v>
      </c>
    </row>
    <row r="6441" spans="1:6" x14ac:dyDescent="0.35">
      <c r="A6441" s="527">
        <f>Electricity!D6477</f>
        <v>45560</v>
      </c>
      <c r="B6441" s="528">
        <f>Electricity!E6477</f>
        <v>0.25</v>
      </c>
      <c r="C6441" s="529">
        <f>Electricity!F6477</f>
        <v>0</v>
      </c>
      <c r="D6441" s="529">
        <f>Electricity!I6477</f>
        <v>0</v>
      </c>
      <c r="E6441" s="531" t="str">
        <f t="shared" si="205"/>
        <v>09/25/2024 06:00:00 AM</v>
      </c>
      <c r="F6441" s="530" t="str">
        <f t="shared" si="204"/>
        <v>Sep</v>
      </c>
    </row>
    <row r="6442" spans="1:6" x14ac:dyDescent="0.35">
      <c r="A6442" s="527">
        <f>Electricity!D6478</f>
        <v>45560</v>
      </c>
      <c r="B6442" s="528">
        <f>Electricity!E6478</f>
        <v>0.29166666666666669</v>
      </c>
      <c r="C6442" s="529">
        <f>Electricity!F6478</f>
        <v>0</v>
      </c>
      <c r="D6442" s="529">
        <f>Electricity!I6478</f>
        <v>0</v>
      </c>
      <c r="E6442" s="531" t="str">
        <f t="shared" si="205"/>
        <v>09/25/2024 07:00:00 AM</v>
      </c>
      <c r="F6442" s="530" t="str">
        <f t="shared" si="204"/>
        <v>Sep</v>
      </c>
    </row>
    <row r="6443" spans="1:6" x14ac:dyDescent="0.35">
      <c r="A6443" s="527">
        <f>Electricity!D6479</f>
        <v>45560</v>
      </c>
      <c r="B6443" s="528">
        <f>Electricity!E6479</f>
        <v>0.33333333333333337</v>
      </c>
      <c r="C6443" s="529">
        <f>Electricity!F6479</f>
        <v>0</v>
      </c>
      <c r="D6443" s="529">
        <f>Electricity!I6479</f>
        <v>0</v>
      </c>
      <c r="E6443" s="531" t="str">
        <f t="shared" si="205"/>
        <v>09/25/2024 08:00:00 AM</v>
      </c>
      <c r="F6443" s="530" t="str">
        <f t="shared" si="204"/>
        <v>Sep</v>
      </c>
    </row>
    <row r="6444" spans="1:6" x14ac:dyDescent="0.35">
      <c r="A6444" s="527">
        <f>Electricity!D6480</f>
        <v>45560</v>
      </c>
      <c r="B6444" s="528">
        <f>Electricity!E6480</f>
        <v>0.375</v>
      </c>
      <c r="C6444" s="529">
        <f>Electricity!F6480</f>
        <v>0</v>
      </c>
      <c r="D6444" s="529">
        <f>Electricity!I6480</f>
        <v>0</v>
      </c>
      <c r="E6444" s="531" t="str">
        <f t="shared" si="205"/>
        <v>09/25/2024 09:00:00 AM</v>
      </c>
      <c r="F6444" s="530" t="str">
        <f t="shared" si="204"/>
        <v>Sep</v>
      </c>
    </row>
    <row r="6445" spans="1:6" x14ac:dyDescent="0.35">
      <c r="A6445" s="527">
        <f>Electricity!D6481</f>
        <v>45560</v>
      </c>
      <c r="B6445" s="528">
        <f>Electricity!E6481</f>
        <v>0.41666666666666669</v>
      </c>
      <c r="C6445" s="529">
        <f>Electricity!F6481</f>
        <v>0</v>
      </c>
      <c r="D6445" s="529">
        <f>Electricity!I6481</f>
        <v>0</v>
      </c>
      <c r="E6445" s="531" t="str">
        <f t="shared" si="205"/>
        <v>09/25/2024 10:00:00 AM</v>
      </c>
      <c r="F6445" s="530" t="str">
        <f t="shared" si="204"/>
        <v>Sep</v>
      </c>
    </row>
    <row r="6446" spans="1:6" x14ac:dyDescent="0.35">
      <c r="A6446" s="527">
        <f>Electricity!D6482</f>
        <v>45560</v>
      </c>
      <c r="B6446" s="528">
        <f>Electricity!E6482</f>
        <v>0.45833333333333337</v>
      </c>
      <c r="C6446" s="529">
        <f>Electricity!F6482</f>
        <v>0</v>
      </c>
      <c r="D6446" s="529">
        <f>Electricity!I6482</f>
        <v>0</v>
      </c>
      <c r="E6446" s="531" t="str">
        <f t="shared" si="205"/>
        <v>09/25/2024 11:00:00 AM</v>
      </c>
      <c r="F6446" s="530" t="str">
        <f t="shared" si="204"/>
        <v>Sep</v>
      </c>
    </row>
    <row r="6447" spans="1:6" x14ac:dyDescent="0.35">
      <c r="A6447" s="527">
        <f>Electricity!D6483</f>
        <v>45560</v>
      </c>
      <c r="B6447" s="528">
        <f>Electricity!E6483</f>
        <v>0.50000000000000011</v>
      </c>
      <c r="C6447" s="529">
        <f>Electricity!F6483</f>
        <v>0</v>
      </c>
      <c r="D6447" s="529">
        <f>Electricity!I6483</f>
        <v>0</v>
      </c>
      <c r="E6447" s="531" t="str">
        <f t="shared" si="205"/>
        <v>09/25/2024 12:00:00 PM</v>
      </c>
      <c r="F6447" s="530" t="str">
        <f t="shared" si="204"/>
        <v>Sep</v>
      </c>
    </row>
    <row r="6448" spans="1:6" x14ac:dyDescent="0.35">
      <c r="A6448" s="527">
        <f>Electricity!D6484</f>
        <v>45560</v>
      </c>
      <c r="B6448" s="528">
        <f>Electricity!E6484</f>
        <v>0.54166666666666674</v>
      </c>
      <c r="C6448" s="529">
        <f>Electricity!F6484</f>
        <v>0</v>
      </c>
      <c r="D6448" s="529">
        <f>Electricity!I6484</f>
        <v>0</v>
      </c>
      <c r="E6448" s="531" t="str">
        <f t="shared" si="205"/>
        <v>09/25/2024 01:00:00 PM</v>
      </c>
      <c r="F6448" s="530" t="str">
        <f t="shared" si="204"/>
        <v>Sep</v>
      </c>
    </row>
    <row r="6449" spans="1:6" x14ac:dyDescent="0.35">
      <c r="A6449" s="527">
        <f>Electricity!D6485</f>
        <v>45560</v>
      </c>
      <c r="B6449" s="528">
        <f>Electricity!E6485</f>
        <v>0.58333333333333337</v>
      </c>
      <c r="C6449" s="529">
        <f>Electricity!F6485</f>
        <v>0</v>
      </c>
      <c r="D6449" s="529">
        <f>Electricity!I6485</f>
        <v>0</v>
      </c>
      <c r="E6449" s="531" t="str">
        <f t="shared" si="205"/>
        <v>09/25/2024 02:00:00 PM</v>
      </c>
      <c r="F6449" s="530" t="str">
        <f t="shared" si="204"/>
        <v>Sep</v>
      </c>
    </row>
    <row r="6450" spans="1:6" x14ac:dyDescent="0.35">
      <c r="A6450" s="527">
        <f>Electricity!D6486</f>
        <v>45560</v>
      </c>
      <c r="B6450" s="528">
        <f>Electricity!E6486</f>
        <v>0.62500000000000011</v>
      </c>
      <c r="C6450" s="529">
        <f>Electricity!F6486</f>
        <v>0</v>
      </c>
      <c r="D6450" s="529">
        <f>Electricity!I6486</f>
        <v>0</v>
      </c>
      <c r="E6450" s="531" t="str">
        <f t="shared" si="205"/>
        <v>09/25/2024 03:00:00 PM</v>
      </c>
      <c r="F6450" s="530" t="str">
        <f t="shared" si="204"/>
        <v>Sep</v>
      </c>
    </row>
    <row r="6451" spans="1:6" x14ac:dyDescent="0.35">
      <c r="A6451" s="527">
        <f>Electricity!D6487</f>
        <v>45560</v>
      </c>
      <c r="B6451" s="528">
        <f>Electricity!E6487</f>
        <v>0.66666666666666674</v>
      </c>
      <c r="C6451" s="529">
        <f>Electricity!F6487</f>
        <v>0</v>
      </c>
      <c r="D6451" s="529">
        <f>Electricity!I6487</f>
        <v>0</v>
      </c>
      <c r="E6451" s="531" t="str">
        <f t="shared" si="205"/>
        <v>09/25/2024 04:00:00 PM</v>
      </c>
      <c r="F6451" s="530" t="str">
        <f t="shared" si="204"/>
        <v>Sep</v>
      </c>
    </row>
    <row r="6452" spans="1:6" x14ac:dyDescent="0.35">
      <c r="A6452" s="527">
        <f>Electricity!D6488</f>
        <v>45560</v>
      </c>
      <c r="B6452" s="528">
        <f>Electricity!E6488</f>
        <v>0.70833333333333337</v>
      </c>
      <c r="C6452" s="529">
        <f>Electricity!F6488</f>
        <v>0</v>
      </c>
      <c r="D6452" s="529">
        <f>Electricity!I6488</f>
        <v>0</v>
      </c>
      <c r="E6452" s="531" t="str">
        <f t="shared" si="205"/>
        <v>09/25/2024 05:00:00 PM</v>
      </c>
      <c r="F6452" s="530" t="str">
        <f t="shared" si="204"/>
        <v>Sep</v>
      </c>
    </row>
    <row r="6453" spans="1:6" x14ac:dyDescent="0.35">
      <c r="A6453" s="527">
        <f>Electricity!D6489</f>
        <v>45560</v>
      </c>
      <c r="B6453" s="528">
        <f>Electricity!E6489</f>
        <v>0.75000000000000011</v>
      </c>
      <c r="C6453" s="529">
        <f>Electricity!F6489</f>
        <v>0</v>
      </c>
      <c r="D6453" s="529">
        <f>Electricity!I6489</f>
        <v>0</v>
      </c>
      <c r="E6453" s="531" t="str">
        <f t="shared" si="205"/>
        <v>09/25/2024 06:00:00 PM</v>
      </c>
      <c r="F6453" s="530" t="str">
        <f t="shared" si="204"/>
        <v>Sep</v>
      </c>
    </row>
    <row r="6454" spans="1:6" x14ac:dyDescent="0.35">
      <c r="A6454" s="527">
        <f>Electricity!D6490</f>
        <v>45560</v>
      </c>
      <c r="B6454" s="528">
        <f>Electricity!E6490</f>
        <v>0.79166666666666674</v>
      </c>
      <c r="C6454" s="529">
        <f>Electricity!F6490</f>
        <v>0</v>
      </c>
      <c r="D6454" s="529">
        <f>Electricity!I6490</f>
        <v>0</v>
      </c>
      <c r="E6454" s="531" t="str">
        <f t="shared" si="205"/>
        <v>09/25/2024 07:00:00 PM</v>
      </c>
      <c r="F6454" s="530" t="str">
        <f t="shared" si="204"/>
        <v>Sep</v>
      </c>
    </row>
    <row r="6455" spans="1:6" x14ac:dyDescent="0.35">
      <c r="A6455" s="527">
        <f>Electricity!D6491</f>
        <v>45560</v>
      </c>
      <c r="B6455" s="528">
        <f>Electricity!E6491</f>
        <v>0.83333333333333337</v>
      </c>
      <c r="C6455" s="529">
        <f>Electricity!F6491</f>
        <v>0</v>
      </c>
      <c r="D6455" s="529">
        <f>Electricity!I6491</f>
        <v>0</v>
      </c>
      <c r="E6455" s="531" t="str">
        <f t="shared" si="205"/>
        <v>09/25/2024 08:00:00 PM</v>
      </c>
      <c r="F6455" s="530" t="str">
        <f t="shared" si="204"/>
        <v>Sep</v>
      </c>
    </row>
    <row r="6456" spans="1:6" x14ac:dyDescent="0.35">
      <c r="A6456" s="527">
        <f>Electricity!D6492</f>
        <v>45560</v>
      </c>
      <c r="B6456" s="528">
        <f>Electricity!E6492</f>
        <v>0.87500000000000011</v>
      </c>
      <c r="C6456" s="529">
        <f>Electricity!F6492</f>
        <v>0</v>
      </c>
      <c r="D6456" s="529">
        <f>Electricity!I6492</f>
        <v>0</v>
      </c>
      <c r="E6456" s="531" t="str">
        <f t="shared" si="205"/>
        <v>09/25/2024 09:00:00 PM</v>
      </c>
      <c r="F6456" s="530" t="str">
        <f t="shared" si="204"/>
        <v>Sep</v>
      </c>
    </row>
    <row r="6457" spans="1:6" x14ac:dyDescent="0.35">
      <c r="A6457" s="527">
        <f>Electricity!D6493</f>
        <v>45560</v>
      </c>
      <c r="B6457" s="528">
        <f>Electricity!E6493</f>
        <v>0.91666666666666674</v>
      </c>
      <c r="C6457" s="529">
        <f>Electricity!F6493</f>
        <v>0</v>
      </c>
      <c r="D6457" s="529">
        <f>Electricity!I6493</f>
        <v>0</v>
      </c>
      <c r="E6457" s="531" t="str">
        <f t="shared" si="205"/>
        <v>09/25/2024 10:00:00 PM</v>
      </c>
      <c r="F6457" s="530" t="str">
        <f t="shared" si="204"/>
        <v>Sep</v>
      </c>
    </row>
    <row r="6458" spans="1:6" x14ac:dyDescent="0.35">
      <c r="A6458" s="527">
        <f>Electricity!D6494</f>
        <v>45560</v>
      </c>
      <c r="B6458" s="528">
        <f>Electricity!E6494</f>
        <v>0.95833333333333337</v>
      </c>
      <c r="C6458" s="529">
        <f>Electricity!F6494</f>
        <v>0</v>
      </c>
      <c r="D6458" s="529">
        <f>Electricity!I6494</f>
        <v>0</v>
      </c>
      <c r="E6458" s="531" t="str">
        <f t="shared" si="205"/>
        <v>09/25/2024 11:00:00 PM</v>
      </c>
      <c r="F6458" s="530" t="str">
        <f t="shared" si="204"/>
        <v>Sep</v>
      </c>
    </row>
    <row r="6459" spans="1:6" x14ac:dyDescent="0.35">
      <c r="A6459" s="527">
        <f>Electricity!D6495</f>
        <v>45561</v>
      </c>
      <c r="B6459" s="528">
        <f>Electricity!E6495</f>
        <v>3.1225022567582528E-17</v>
      </c>
      <c r="C6459" s="529">
        <f>Electricity!F6495</f>
        <v>0</v>
      </c>
      <c r="D6459" s="529">
        <f>Electricity!I6495</f>
        <v>0</v>
      </c>
      <c r="E6459" s="531" t="str">
        <f t="shared" si="205"/>
        <v>09/26/2024 12:00:00 AM</v>
      </c>
      <c r="F6459" s="530" t="str">
        <f t="shared" si="204"/>
        <v>Sep</v>
      </c>
    </row>
    <row r="6460" spans="1:6" x14ac:dyDescent="0.35">
      <c r="A6460" s="527">
        <f>Electricity!D6496</f>
        <v>45561</v>
      </c>
      <c r="B6460" s="528">
        <f>Electricity!E6496</f>
        <v>4.1666666666666699E-2</v>
      </c>
      <c r="C6460" s="529">
        <f>Electricity!F6496</f>
        <v>0</v>
      </c>
      <c r="D6460" s="529">
        <f>Electricity!I6496</f>
        <v>0</v>
      </c>
      <c r="E6460" s="531" t="str">
        <f t="shared" si="205"/>
        <v>09/26/2024 01:00:00 AM</v>
      </c>
      <c r="F6460" s="530" t="str">
        <f t="shared" si="204"/>
        <v>Sep</v>
      </c>
    </row>
    <row r="6461" spans="1:6" x14ac:dyDescent="0.35">
      <c r="A6461" s="527">
        <f>Electricity!D6497</f>
        <v>45561</v>
      </c>
      <c r="B6461" s="528">
        <f>Electricity!E6497</f>
        <v>8.333333333333337E-2</v>
      </c>
      <c r="C6461" s="529">
        <f>Electricity!F6497</f>
        <v>0</v>
      </c>
      <c r="D6461" s="529">
        <f>Electricity!I6497</f>
        <v>0</v>
      </c>
      <c r="E6461" s="531" t="str">
        <f t="shared" si="205"/>
        <v>09/26/2024 02:00:00 AM</v>
      </c>
      <c r="F6461" s="530" t="str">
        <f t="shared" si="204"/>
        <v>Sep</v>
      </c>
    </row>
    <row r="6462" spans="1:6" x14ac:dyDescent="0.35">
      <c r="A6462" s="527">
        <f>Electricity!D6498</f>
        <v>45561</v>
      </c>
      <c r="B6462" s="528">
        <f>Electricity!E6498</f>
        <v>0.12500000000000006</v>
      </c>
      <c r="C6462" s="529">
        <f>Electricity!F6498</f>
        <v>0</v>
      </c>
      <c r="D6462" s="529">
        <f>Electricity!I6498</f>
        <v>0</v>
      </c>
      <c r="E6462" s="531" t="str">
        <f t="shared" si="205"/>
        <v>09/26/2024 03:00:00 AM</v>
      </c>
      <c r="F6462" s="530" t="str">
        <f t="shared" si="204"/>
        <v>Sep</v>
      </c>
    </row>
    <row r="6463" spans="1:6" x14ac:dyDescent="0.35">
      <c r="A6463" s="527">
        <f>Electricity!D6499</f>
        <v>45561</v>
      </c>
      <c r="B6463" s="528">
        <f>Electricity!E6499</f>
        <v>0.16666666666666669</v>
      </c>
      <c r="C6463" s="529">
        <f>Electricity!F6499</f>
        <v>0</v>
      </c>
      <c r="D6463" s="529">
        <f>Electricity!I6499</f>
        <v>0</v>
      </c>
      <c r="E6463" s="531" t="str">
        <f t="shared" si="205"/>
        <v>09/26/2024 04:00:00 AM</v>
      </c>
      <c r="F6463" s="530" t="str">
        <f t="shared" si="204"/>
        <v>Sep</v>
      </c>
    </row>
    <row r="6464" spans="1:6" x14ac:dyDescent="0.35">
      <c r="A6464" s="527">
        <f>Electricity!D6500</f>
        <v>45561</v>
      </c>
      <c r="B6464" s="528">
        <f>Electricity!E6500</f>
        <v>0.20833333333333337</v>
      </c>
      <c r="C6464" s="529">
        <f>Electricity!F6500</f>
        <v>0</v>
      </c>
      <c r="D6464" s="529">
        <f>Electricity!I6500</f>
        <v>0</v>
      </c>
      <c r="E6464" s="531" t="str">
        <f t="shared" si="205"/>
        <v>09/26/2024 05:00:00 AM</v>
      </c>
      <c r="F6464" s="530" t="str">
        <f t="shared" si="204"/>
        <v>Sep</v>
      </c>
    </row>
    <row r="6465" spans="1:6" x14ac:dyDescent="0.35">
      <c r="A6465" s="527">
        <f>Electricity!D6501</f>
        <v>45561</v>
      </c>
      <c r="B6465" s="528">
        <f>Electricity!E6501</f>
        <v>0.25</v>
      </c>
      <c r="C6465" s="529">
        <f>Electricity!F6501</f>
        <v>0</v>
      </c>
      <c r="D6465" s="529">
        <f>Electricity!I6501</f>
        <v>0</v>
      </c>
      <c r="E6465" s="531" t="str">
        <f t="shared" si="205"/>
        <v>09/26/2024 06:00:00 AM</v>
      </c>
      <c r="F6465" s="530" t="str">
        <f t="shared" si="204"/>
        <v>Sep</v>
      </c>
    </row>
    <row r="6466" spans="1:6" x14ac:dyDescent="0.35">
      <c r="A6466" s="527">
        <f>Electricity!D6502</f>
        <v>45561</v>
      </c>
      <c r="B6466" s="528">
        <f>Electricity!E6502</f>
        <v>0.29166666666666669</v>
      </c>
      <c r="C6466" s="529">
        <f>Electricity!F6502</f>
        <v>0</v>
      </c>
      <c r="D6466" s="529">
        <f>Electricity!I6502</f>
        <v>0</v>
      </c>
      <c r="E6466" s="531" t="str">
        <f t="shared" si="205"/>
        <v>09/26/2024 07:00:00 AM</v>
      </c>
      <c r="F6466" s="530" t="str">
        <f t="shared" si="204"/>
        <v>Sep</v>
      </c>
    </row>
    <row r="6467" spans="1:6" x14ac:dyDescent="0.35">
      <c r="A6467" s="527">
        <f>Electricity!D6503</f>
        <v>45561</v>
      </c>
      <c r="B6467" s="528">
        <f>Electricity!E6503</f>
        <v>0.33333333333333337</v>
      </c>
      <c r="C6467" s="529">
        <f>Electricity!F6503</f>
        <v>0</v>
      </c>
      <c r="D6467" s="529">
        <f>Electricity!I6503</f>
        <v>0</v>
      </c>
      <c r="E6467" s="531" t="str">
        <f t="shared" si="205"/>
        <v>09/26/2024 08:00:00 AM</v>
      </c>
      <c r="F6467" s="530" t="str">
        <f t="shared" ref="F6467:F6530" si="206">TEXT(A6467,"mmm")</f>
        <v>Sep</v>
      </c>
    </row>
    <row r="6468" spans="1:6" x14ac:dyDescent="0.35">
      <c r="A6468" s="527">
        <f>Electricity!D6504</f>
        <v>45561</v>
      </c>
      <c r="B6468" s="528">
        <f>Electricity!E6504</f>
        <v>0.375</v>
      </c>
      <c r="C6468" s="529">
        <f>Electricity!F6504</f>
        <v>0</v>
      </c>
      <c r="D6468" s="529">
        <f>Electricity!I6504</f>
        <v>0</v>
      </c>
      <c r="E6468" s="531" t="str">
        <f t="shared" si="205"/>
        <v>09/26/2024 09:00:00 AM</v>
      </c>
      <c r="F6468" s="530" t="str">
        <f t="shared" si="206"/>
        <v>Sep</v>
      </c>
    </row>
    <row r="6469" spans="1:6" x14ac:dyDescent="0.35">
      <c r="A6469" s="527">
        <f>Electricity!D6505</f>
        <v>45561</v>
      </c>
      <c r="B6469" s="528">
        <f>Electricity!E6505</f>
        <v>0.41666666666666669</v>
      </c>
      <c r="C6469" s="529">
        <f>Electricity!F6505</f>
        <v>0</v>
      </c>
      <c r="D6469" s="529">
        <f>Electricity!I6505</f>
        <v>0</v>
      </c>
      <c r="E6469" s="531" t="str">
        <f t="shared" si="205"/>
        <v>09/26/2024 10:00:00 AM</v>
      </c>
      <c r="F6469" s="530" t="str">
        <f t="shared" si="206"/>
        <v>Sep</v>
      </c>
    </row>
    <row r="6470" spans="1:6" x14ac:dyDescent="0.35">
      <c r="A6470" s="527">
        <f>Electricity!D6506</f>
        <v>45561</v>
      </c>
      <c r="B6470" s="528">
        <f>Electricity!E6506</f>
        <v>0.45833333333333337</v>
      </c>
      <c r="C6470" s="529">
        <f>Electricity!F6506</f>
        <v>0</v>
      </c>
      <c r="D6470" s="529">
        <f>Electricity!I6506</f>
        <v>0</v>
      </c>
      <c r="E6470" s="531" t="str">
        <f t="shared" si="205"/>
        <v>09/26/2024 11:00:00 AM</v>
      </c>
      <c r="F6470" s="530" t="str">
        <f t="shared" si="206"/>
        <v>Sep</v>
      </c>
    </row>
    <row r="6471" spans="1:6" x14ac:dyDescent="0.35">
      <c r="A6471" s="527">
        <f>Electricity!D6507</f>
        <v>45561</v>
      </c>
      <c r="B6471" s="528">
        <f>Electricity!E6507</f>
        <v>0.50000000000000011</v>
      </c>
      <c r="C6471" s="529">
        <f>Electricity!F6507</f>
        <v>0</v>
      </c>
      <c r="D6471" s="529">
        <f>Electricity!I6507</f>
        <v>0</v>
      </c>
      <c r="E6471" s="531" t="str">
        <f t="shared" si="205"/>
        <v>09/26/2024 12:00:00 PM</v>
      </c>
      <c r="F6471" s="530" t="str">
        <f t="shared" si="206"/>
        <v>Sep</v>
      </c>
    </row>
    <row r="6472" spans="1:6" x14ac:dyDescent="0.35">
      <c r="A6472" s="527">
        <f>Electricity!D6508</f>
        <v>45561</v>
      </c>
      <c r="B6472" s="528">
        <f>Electricity!E6508</f>
        <v>0.54166666666666674</v>
      </c>
      <c r="C6472" s="529">
        <f>Electricity!F6508</f>
        <v>0</v>
      </c>
      <c r="D6472" s="529">
        <f>Electricity!I6508</f>
        <v>0</v>
      </c>
      <c r="E6472" s="531" t="str">
        <f t="shared" si="205"/>
        <v>09/26/2024 01:00:00 PM</v>
      </c>
      <c r="F6472" s="530" t="str">
        <f t="shared" si="206"/>
        <v>Sep</v>
      </c>
    </row>
    <row r="6473" spans="1:6" x14ac:dyDescent="0.35">
      <c r="A6473" s="527">
        <f>Electricity!D6509</f>
        <v>45561</v>
      </c>
      <c r="B6473" s="528">
        <f>Electricity!E6509</f>
        <v>0.58333333333333337</v>
      </c>
      <c r="C6473" s="529">
        <f>Electricity!F6509</f>
        <v>0</v>
      </c>
      <c r="D6473" s="529">
        <f>Electricity!I6509</f>
        <v>0</v>
      </c>
      <c r="E6473" s="531" t="str">
        <f t="shared" si="205"/>
        <v>09/26/2024 02:00:00 PM</v>
      </c>
      <c r="F6473" s="530" t="str">
        <f t="shared" si="206"/>
        <v>Sep</v>
      </c>
    </row>
    <row r="6474" spans="1:6" x14ac:dyDescent="0.35">
      <c r="A6474" s="527">
        <f>Electricity!D6510</f>
        <v>45561</v>
      </c>
      <c r="B6474" s="528">
        <f>Electricity!E6510</f>
        <v>0.62500000000000011</v>
      </c>
      <c r="C6474" s="529">
        <f>Electricity!F6510</f>
        <v>0</v>
      </c>
      <c r="D6474" s="529">
        <f>Electricity!I6510</f>
        <v>0</v>
      </c>
      <c r="E6474" s="531" t="str">
        <f t="shared" si="205"/>
        <v>09/26/2024 03:00:00 PM</v>
      </c>
      <c r="F6474" s="530" t="str">
        <f t="shared" si="206"/>
        <v>Sep</v>
      </c>
    </row>
    <row r="6475" spans="1:6" x14ac:dyDescent="0.35">
      <c r="A6475" s="527">
        <f>Electricity!D6511</f>
        <v>45561</v>
      </c>
      <c r="B6475" s="528">
        <f>Electricity!E6511</f>
        <v>0.66666666666666674</v>
      </c>
      <c r="C6475" s="529">
        <f>Electricity!F6511</f>
        <v>0</v>
      </c>
      <c r="D6475" s="529">
        <f>Electricity!I6511</f>
        <v>0</v>
      </c>
      <c r="E6475" s="531" t="str">
        <f t="shared" si="205"/>
        <v>09/26/2024 04:00:00 PM</v>
      </c>
      <c r="F6475" s="530" t="str">
        <f t="shared" si="206"/>
        <v>Sep</v>
      </c>
    </row>
    <row r="6476" spans="1:6" x14ac:dyDescent="0.35">
      <c r="A6476" s="527">
        <f>Electricity!D6512</f>
        <v>45561</v>
      </c>
      <c r="B6476" s="528">
        <f>Electricity!E6512</f>
        <v>0.70833333333333337</v>
      </c>
      <c r="C6476" s="529">
        <f>Electricity!F6512</f>
        <v>0</v>
      </c>
      <c r="D6476" s="529">
        <f>Electricity!I6512</f>
        <v>0</v>
      </c>
      <c r="E6476" s="531" t="str">
        <f t="shared" si="205"/>
        <v>09/26/2024 05:00:00 PM</v>
      </c>
      <c r="F6476" s="530" t="str">
        <f t="shared" si="206"/>
        <v>Sep</v>
      </c>
    </row>
    <row r="6477" spans="1:6" x14ac:dyDescent="0.35">
      <c r="A6477" s="527">
        <f>Electricity!D6513</f>
        <v>45561</v>
      </c>
      <c r="B6477" s="528">
        <f>Electricity!E6513</f>
        <v>0.75000000000000011</v>
      </c>
      <c r="C6477" s="529">
        <f>Electricity!F6513</f>
        <v>0</v>
      </c>
      <c r="D6477" s="529">
        <f>Electricity!I6513</f>
        <v>0</v>
      </c>
      <c r="E6477" s="531" t="str">
        <f t="shared" si="205"/>
        <v>09/26/2024 06:00:00 PM</v>
      </c>
      <c r="F6477" s="530" t="str">
        <f t="shared" si="206"/>
        <v>Sep</v>
      </c>
    </row>
    <row r="6478" spans="1:6" x14ac:dyDescent="0.35">
      <c r="A6478" s="527">
        <f>Electricity!D6514</f>
        <v>45561</v>
      </c>
      <c r="B6478" s="528">
        <f>Electricity!E6514</f>
        <v>0.79166666666666674</v>
      </c>
      <c r="C6478" s="529">
        <f>Electricity!F6514</f>
        <v>0</v>
      </c>
      <c r="D6478" s="529">
        <f>Electricity!I6514</f>
        <v>0</v>
      </c>
      <c r="E6478" s="531" t="str">
        <f t="shared" si="205"/>
        <v>09/26/2024 07:00:00 PM</v>
      </c>
      <c r="F6478" s="530" t="str">
        <f t="shared" si="206"/>
        <v>Sep</v>
      </c>
    </row>
    <row r="6479" spans="1:6" x14ac:dyDescent="0.35">
      <c r="A6479" s="527">
        <f>Electricity!D6515</f>
        <v>45561</v>
      </c>
      <c r="B6479" s="528">
        <f>Electricity!E6515</f>
        <v>0.83333333333333337</v>
      </c>
      <c r="C6479" s="529">
        <f>Electricity!F6515</f>
        <v>0</v>
      </c>
      <c r="D6479" s="529">
        <f>Electricity!I6515</f>
        <v>0</v>
      </c>
      <c r="E6479" s="531" t="str">
        <f t="shared" si="205"/>
        <v>09/26/2024 08:00:00 PM</v>
      </c>
      <c r="F6479" s="530" t="str">
        <f t="shared" si="206"/>
        <v>Sep</v>
      </c>
    </row>
    <row r="6480" spans="1:6" x14ac:dyDescent="0.35">
      <c r="A6480" s="527">
        <f>Electricity!D6516</f>
        <v>45561</v>
      </c>
      <c r="B6480" s="528">
        <f>Electricity!E6516</f>
        <v>0.87500000000000011</v>
      </c>
      <c r="C6480" s="529">
        <f>Electricity!F6516</f>
        <v>0</v>
      </c>
      <c r="D6480" s="529">
        <f>Electricity!I6516</f>
        <v>0</v>
      </c>
      <c r="E6480" s="531" t="str">
        <f t="shared" si="205"/>
        <v>09/26/2024 09:00:00 PM</v>
      </c>
      <c r="F6480" s="530" t="str">
        <f t="shared" si="206"/>
        <v>Sep</v>
      </c>
    </row>
    <row r="6481" spans="1:6" x14ac:dyDescent="0.35">
      <c r="A6481" s="527">
        <f>Electricity!D6517</f>
        <v>45561</v>
      </c>
      <c r="B6481" s="528">
        <f>Electricity!E6517</f>
        <v>0.91666666666666674</v>
      </c>
      <c r="C6481" s="529">
        <f>Electricity!F6517</f>
        <v>0</v>
      </c>
      <c r="D6481" s="529">
        <f>Electricity!I6517</f>
        <v>0</v>
      </c>
      <c r="E6481" s="531" t="str">
        <f t="shared" si="205"/>
        <v>09/26/2024 10:00:00 PM</v>
      </c>
      <c r="F6481" s="530" t="str">
        <f t="shared" si="206"/>
        <v>Sep</v>
      </c>
    </row>
    <row r="6482" spans="1:6" x14ac:dyDescent="0.35">
      <c r="A6482" s="527">
        <f>Electricity!D6518</f>
        <v>45561</v>
      </c>
      <c r="B6482" s="528">
        <f>Electricity!E6518</f>
        <v>0.95833333333333337</v>
      </c>
      <c r="C6482" s="529">
        <f>Electricity!F6518</f>
        <v>0</v>
      </c>
      <c r="D6482" s="529">
        <f>Electricity!I6518</f>
        <v>0</v>
      </c>
      <c r="E6482" s="531" t="str">
        <f t="shared" si="205"/>
        <v>09/26/2024 11:00:00 PM</v>
      </c>
      <c r="F6482" s="530" t="str">
        <f t="shared" si="206"/>
        <v>Sep</v>
      </c>
    </row>
    <row r="6483" spans="1:6" x14ac:dyDescent="0.35">
      <c r="A6483" s="527">
        <f>Electricity!D6519</f>
        <v>45562</v>
      </c>
      <c r="B6483" s="528">
        <f>Electricity!E6519</f>
        <v>3.1225022567582528E-17</v>
      </c>
      <c r="C6483" s="529">
        <f>Electricity!F6519</f>
        <v>0</v>
      </c>
      <c r="D6483" s="529">
        <f>Electricity!I6519</f>
        <v>0</v>
      </c>
      <c r="E6483" s="531" t="str">
        <f t="shared" si="205"/>
        <v>09/27/2024 12:00:00 AM</v>
      </c>
      <c r="F6483" s="530" t="str">
        <f t="shared" si="206"/>
        <v>Sep</v>
      </c>
    </row>
    <row r="6484" spans="1:6" x14ac:dyDescent="0.35">
      <c r="A6484" s="527">
        <f>Electricity!D6520</f>
        <v>45562</v>
      </c>
      <c r="B6484" s="528">
        <f>Electricity!E6520</f>
        <v>4.1666666666666699E-2</v>
      </c>
      <c r="C6484" s="529">
        <f>Electricity!F6520</f>
        <v>0</v>
      </c>
      <c r="D6484" s="529">
        <f>Electricity!I6520</f>
        <v>0</v>
      </c>
      <c r="E6484" s="531" t="str">
        <f t="shared" si="205"/>
        <v>09/27/2024 01:00:00 AM</v>
      </c>
      <c r="F6484" s="530" t="str">
        <f t="shared" si="206"/>
        <v>Sep</v>
      </c>
    </row>
    <row r="6485" spans="1:6" x14ac:dyDescent="0.35">
      <c r="A6485" s="527">
        <f>Electricity!D6521</f>
        <v>45562</v>
      </c>
      <c r="B6485" s="528">
        <f>Electricity!E6521</f>
        <v>8.333333333333337E-2</v>
      </c>
      <c r="C6485" s="529">
        <f>Electricity!F6521</f>
        <v>0</v>
      </c>
      <c r="D6485" s="529">
        <f>Electricity!I6521</f>
        <v>0</v>
      </c>
      <c r="E6485" s="531" t="str">
        <f t="shared" si="205"/>
        <v>09/27/2024 02:00:00 AM</v>
      </c>
      <c r="F6485" s="530" t="str">
        <f t="shared" si="206"/>
        <v>Sep</v>
      </c>
    </row>
    <row r="6486" spans="1:6" x14ac:dyDescent="0.35">
      <c r="A6486" s="527">
        <f>Electricity!D6522</f>
        <v>45562</v>
      </c>
      <c r="B6486" s="528">
        <f>Electricity!E6522</f>
        <v>0.12500000000000006</v>
      </c>
      <c r="C6486" s="529">
        <f>Electricity!F6522</f>
        <v>0</v>
      </c>
      <c r="D6486" s="529">
        <f>Electricity!I6522</f>
        <v>0</v>
      </c>
      <c r="E6486" s="531" t="str">
        <f t="shared" si="205"/>
        <v>09/27/2024 03:00:00 AM</v>
      </c>
      <c r="F6486" s="530" t="str">
        <f t="shared" si="206"/>
        <v>Sep</v>
      </c>
    </row>
    <row r="6487" spans="1:6" x14ac:dyDescent="0.35">
      <c r="A6487" s="527">
        <f>Electricity!D6523</f>
        <v>45562</v>
      </c>
      <c r="B6487" s="528">
        <f>Electricity!E6523</f>
        <v>0.16666666666666669</v>
      </c>
      <c r="C6487" s="529">
        <f>Electricity!F6523</f>
        <v>0</v>
      </c>
      <c r="D6487" s="529">
        <f>Electricity!I6523</f>
        <v>0</v>
      </c>
      <c r="E6487" s="531" t="str">
        <f t="shared" si="205"/>
        <v>09/27/2024 04:00:00 AM</v>
      </c>
      <c r="F6487" s="530" t="str">
        <f t="shared" si="206"/>
        <v>Sep</v>
      </c>
    </row>
    <row r="6488" spans="1:6" x14ac:dyDescent="0.35">
      <c r="A6488" s="527">
        <f>Electricity!D6524</f>
        <v>45562</v>
      </c>
      <c r="B6488" s="528">
        <f>Electricity!E6524</f>
        <v>0.20833333333333337</v>
      </c>
      <c r="C6488" s="529">
        <f>Electricity!F6524</f>
        <v>0</v>
      </c>
      <c r="D6488" s="529">
        <f>Electricity!I6524</f>
        <v>0</v>
      </c>
      <c r="E6488" s="531" t="str">
        <f t="shared" si="205"/>
        <v>09/27/2024 05:00:00 AM</v>
      </c>
      <c r="F6488" s="530" t="str">
        <f t="shared" si="206"/>
        <v>Sep</v>
      </c>
    </row>
    <row r="6489" spans="1:6" x14ac:dyDescent="0.35">
      <c r="A6489" s="527">
        <f>Electricity!D6525</f>
        <v>45562</v>
      </c>
      <c r="B6489" s="528">
        <f>Electricity!E6525</f>
        <v>0.25</v>
      </c>
      <c r="C6489" s="529">
        <f>Electricity!F6525</f>
        <v>0</v>
      </c>
      <c r="D6489" s="529">
        <f>Electricity!I6525</f>
        <v>0</v>
      </c>
      <c r="E6489" s="531" t="str">
        <f t="shared" si="205"/>
        <v>09/27/2024 06:00:00 AM</v>
      </c>
      <c r="F6489" s="530" t="str">
        <f t="shared" si="206"/>
        <v>Sep</v>
      </c>
    </row>
    <row r="6490" spans="1:6" x14ac:dyDescent="0.35">
      <c r="A6490" s="527">
        <f>Electricity!D6526</f>
        <v>45562</v>
      </c>
      <c r="B6490" s="528">
        <f>Electricity!E6526</f>
        <v>0.29166666666666669</v>
      </c>
      <c r="C6490" s="529">
        <f>Electricity!F6526</f>
        <v>0</v>
      </c>
      <c r="D6490" s="529">
        <f>Electricity!I6526</f>
        <v>0</v>
      </c>
      <c r="E6490" s="531" t="str">
        <f t="shared" si="205"/>
        <v>09/27/2024 07:00:00 AM</v>
      </c>
      <c r="F6490" s="530" t="str">
        <f t="shared" si="206"/>
        <v>Sep</v>
      </c>
    </row>
    <row r="6491" spans="1:6" x14ac:dyDescent="0.35">
      <c r="A6491" s="527">
        <f>Electricity!D6527</f>
        <v>45562</v>
      </c>
      <c r="B6491" s="528">
        <f>Electricity!E6527</f>
        <v>0.33333333333333337</v>
      </c>
      <c r="C6491" s="529">
        <f>Electricity!F6527</f>
        <v>0</v>
      </c>
      <c r="D6491" s="529">
        <f>Electricity!I6527</f>
        <v>0</v>
      </c>
      <c r="E6491" s="531" t="str">
        <f t="shared" si="205"/>
        <v>09/27/2024 08:00:00 AM</v>
      </c>
      <c r="F6491" s="530" t="str">
        <f t="shared" si="206"/>
        <v>Sep</v>
      </c>
    </row>
    <row r="6492" spans="1:6" x14ac:dyDescent="0.35">
      <c r="A6492" s="527">
        <f>Electricity!D6528</f>
        <v>45562</v>
      </c>
      <c r="B6492" s="528">
        <f>Electricity!E6528</f>
        <v>0.375</v>
      </c>
      <c r="C6492" s="529">
        <f>Electricity!F6528</f>
        <v>0</v>
      </c>
      <c r="D6492" s="529">
        <f>Electricity!I6528</f>
        <v>0</v>
      </c>
      <c r="E6492" s="531" t="str">
        <f t="shared" si="205"/>
        <v>09/27/2024 09:00:00 AM</v>
      </c>
      <c r="F6492" s="530" t="str">
        <f t="shared" si="206"/>
        <v>Sep</v>
      </c>
    </row>
    <row r="6493" spans="1:6" x14ac:dyDescent="0.35">
      <c r="A6493" s="527">
        <f>Electricity!D6529</f>
        <v>45562</v>
      </c>
      <c r="B6493" s="528">
        <f>Electricity!E6529</f>
        <v>0.41666666666666669</v>
      </c>
      <c r="C6493" s="529">
        <f>Electricity!F6529</f>
        <v>0</v>
      </c>
      <c r="D6493" s="529">
        <f>Electricity!I6529</f>
        <v>0</v>
      </c>
      <c r="E6493" s="531" t="str">
        <f t="shared" si="205"/>
        <v>09/27/2024 10:00:00 AM</v>
      </c>
      <c r="F6493" s="530" t="str">
        <f t="shared" si="206"/>
        <v>Sep</v>
      </c>
    </row>
    <row r="6494" spans="1:6" x14ac:dyDescent="0.35">
      <c r="A6494" s="527">
        <f>Electricity!D6530</f>
        <v>45562</v>
      </c>
      <c r="B6494" s="528">
        <f>Electricity!E6530</f>
        <v>0.45833333333333337</v>
      </c>
      <c r="C6494" s="529">
        <f>Electricity!F6530</f>
        <v>0</v>
      </c>
      <c r="D6494" s="529">
        <f>Electricity!I6530</f>
        <v>0</v>
      </c>
      <c r="E6494" s="531" t="str">
        <f t="shared" si="205"/>
        <v>09/27/2024 11:00:00 AM</v>
      </c>
      <c r="F6494" s="530" t="str">
        <f t="shared" si="206"/>
        <v>Sep</v>
      </c>
    </row>
    <row r="6495" spans="1:6" x14ac:dyDescent="0.35">
      <c r="A6495" s="527">
        <f>Electricity!D6531</f>
        <v>45562</v>
      </c>
      <c r="B6495" s="528">
        <f>Electricity!E6531</f>
        <v>0.50000000000000011</v>
      </c>
      <c r="C6495" s="529">
        <f>Electricity!F6531</f>
        <v>0</v>
      </c>
      <c r="D6495" s="529">
        <f>Electricity!I6531</f>
        <v>0</v>
      </c>
      <c r="E6495" s="531" t="str">
        <f t="shared" si="205"/>
        <v>09/27/2024 12:00:00 PM</v>
      </c>
      <c r="F6495" s="530" t="str">
        <f t="shared" si="206"/>
        <v>Sep</v>
      </c>
    </row>
    <row r="6496" spans="1:6" x14ac:dyDescent="0.35">
      <c r="A6496" s="527">
        <f>Electricity!D6532</f>
        <v>45562</v>
      </c>
      <c r="B6496" s="528">
        <f>Electricity!E6532</f>
        <v>0.54166666666666674</v>
      </c>
      <c r="C6496" s="529">
        <f>Electricity!F6532</f>
        <v>0</v>
      </c>
      <c r="D6496" s="529">
        <f>Electricity!I6532</f>
        <v>0</v>
      </c>
      <c r="E6496" s="531" t="str">
        <f t="shared" si="205"/>
        <v>09/27/2024 01:00:00 PM</v>
      </c>
      <c r="F6496" s="530" t="str">
        <f t="shared" si="206"/>
        <v>Sep</v>
      </c>
    </row>
    <row r="6497" spans="1:6" x14ac:dyDescent="0.35">
      <c r="A6497" s="527">
        <f>Electricity!D6533</f>
        <v>45562</v>
      </c>
      <c r="B6497" s="528">
        <f>Electricity!E6533</f>
        <v>0.58333333333333337</v>
      </c>
      <c r="C6497" s="529">
        <f>Electricity!F6533</f>
        <v>0</v>
      </c>
      <c r="D6497" s="529">
        <f>Electricity!I6533</f>
        <v>0</v>
      </c>
      <c r="E6497" s="531" t="str">
        <f t="shared" si="205"/>
        <v>09/27/2024 02:00:00 PM</v>
      </c>
      <c r="F6497" s="530" t="str">
        <f t="shared" si="206"/>
        <v>Sep</v>
      </c>
    </row>
    <row r="6498" spans="1:6" x14ac:dyDescent="0.35">
      <c r="A6498" s="527">
        <f>Electricity!D6534</f>
        <v>45562</v>
      </c>
      <c r="B6498" s="528">
        <f>Electricity!E6534</f>
        <v>0.62500000000000011</v>
      </c>
      <c r="C6498" s="529">
        <f>Electricity!F6534</f>
        <v>0</v>
      </c>
      <c r="D6498" s="529">
        <f>Electricity!I6534</f>
        <v>0</v>
      </c>
      <c r="E6498" s="531" t="str">
        <f t="shared" si="205"/>
        <v>09/27/2024 03:00:00 PM</v>
      </c>
      <c r="F6498" s="530" t="str">
        <f t="shared" si="206"/>
        <v>Sep</v>
      </c>
    </row>
    <row r="6499" spans="1:6" x14ac:dyDescent="0.35">
      <c r="A6499" s="527">
        <f>Electricity!D6535</f>
        <v>45562</v>
      </c>
      <c r="B6499" s="528">
        <f>Electricity!E6535</f>
        <v>0.66666666666666674</v>
      </c>
      <c r="C6499" s="529">
        <f>Electricity!F6535</f>
        <v>0</v>
      </c>
      <c r="D6499" s="529">
        <f>Electricity!I6535</f>
        <v>0</v>
      </c>
      <c r="E6499" s="531" t="str">
        <f t="shared" si="205"/>
        <v>09/27/2024 04:00:00 PM</v>
      </c>
      <c r="F6499" s="530" t="str">
        <f t="shared" si="206"/>
        <v>Sep</v>
      </c>
    </row>
    <row r="6500" spans="1:6" x14ac:dyDescent="0.35">
      <c r="A6500" s="527">
        <f>Electricity!D6536</f>
        <v>45562</v>
      </c>
      <c r="B6500" s="528">
        <f>Electricity!E6536</f>
        <v>0.70833333333333337</v>
      </c>
      <c r="C6500" s="529">
        <f>Electricity!F6536</f>
        <v>0</v>
      </c>
      <c r="D6500" s="529">
        <f>Electricity!I6536</f>
        <v>0</v>
      </c>
      <c r="E6500" s="531" t="str">
        <f t="shared" ref="E6500:E6531" si="207">CONCATENATE(TEXT(A6500,"mm/dd/yyyy")," ",TEXT(B6500,"hh:mm:ss AM/PM"))</f>
        <v>09/27/2024 05:00:00 PM</v>
      </c>
      <c r="F6500" s="530" t="str">
        <f t="shared" si="206"/>
        <v>Sep</v>
      </c>
    </row>
    <row r="6501" spans="1:6" x14ac:dyDescent="0.35">
      <c r="A6501" s="527">
        <f>Electricity!D6537</f>
        <v>45562</v>
      </c>
      <c r="B6501" s="528">
        <f>Electricity!E6537</f>
        <v>0.75000000000000011</v>
      </c>
      <c r="C6501" s="529">
        <f>Electricity!F6537</f>
        <v>0</v>
      </c>
      <c r="D6501" s="529">
        <f>Electricity!I6537</f>
        <v>0</v>
      </c>
      <c r="E6501" s="531" t="str">
        <f t="shared" si="207"/>
        <v>09/27/2024 06:00:00 PM</v>
      </c>
      <c r="F6501" s="530" t="str">
        <f t="shared" si="206"/>
        <v>Sep</v>
      </c>
    </row>
    <row r="6502" spans="1:6" x14ac:dyDescent="0.35">
      <c r="A6502" s="527">
        <f>Electricity!D6538</f>
        <v>45562</v>
      </c>
      <c r="B6502" s="528">
        <f>Electricity!E6538</f>
        <v>0.79166666666666674</v>
      </c>
      <c r="C6502" s="529">
        <f>Electricity!F6538</f>
        <v>0</v>
      </c>
      <c r="D6502" s="529">
        <f>Electricity!I6538</f>
        <v>0</v>
      </c>
      <c r="E6502" s="531" t="str">
        <f t="shared" si="207"/>
        <v>09/27/2024 07:00:00 PM</v>
      </c>
      <c r="F6502" s="530" t="str">
        <f t="shared" si="206"/>
        <v>Sep</v>
      </c>
    </row>
    <row r="6503" spans="1:6" x14ac:dyDescent="0.35">
      <c r="A6503" s="527">
        <f>Electricity!D6539</f>
        <v>45562</v>
      </c>
      <c r="B6503" s="528">
        <f>Electricity!E6539</f>
        <v>0.83333333333333337</v>
      </c>
      <c r="C6503" s="529">
        <f>Electricity!F6539</f>
        <v>0</v>
      </c>
      <c r="D6503" s="529">
        <f>Electricity!I6539</f>
        <v>0</v>
      </c>
      <c r="E6503" s="531" t="str">
        <f t="shared" si="207"/>
        <v>09/27/2024 08:00:00 PM</v>
      </c>
      <c r="F6503" s="530" t="str">
        <f t="shared" si="206"/>
        <v>Sep</v>
      </c>
    </row>
    <row r="6504" spans="1:6" x14ac:dyDescent="0.35">
      <c r="A6504" s="527">
        <f>Electricity!D6540</f>
        <v>45562</v>
      </c>
      <c r="B6504" s="528">
        <f>Electricity!E6540</f>
        <v>0.87500000000000011</v>
      </c>
      <c r="C6504" s="529">
        <f>Electricity!F6540</f>
        <v>0</v>
      </c>
      <c r="D6504" s="529">
        <f>Electricity!I6540</f>
        <v>0</v>
      </c>
      <c r="E6504" s="531" t="str">
        <f t="shared" si="207"/>
        <v>09/27/2024 09:00:00 PM</v>
      </c>
      <c r="F6504" s="530" t="str">
        <f t="shared" si="206"/>
        <v>Sep</v>
      </c>
    </row>
    <row r="6505" spans="1:6" x14ac:dyDescent="0.35">
      <c r="A6505" s="527">
        <f>Electricity!D6541</f>
        <v>45562</v>
      </c>
      <c r="B6505" s="528">
        <f>Electricity!E6541</f>
        <v>0.91666666666666674</v>
      </c>
      <c r="C6505" s="529">
        <f>Electricity!F6541</f>
        <v>0</v>
      </c>
      <c r="D6505" s="529">
        <f>Electricity!I6541</f>
        <v>0</v>
      </c>
      <c r="E6505" s="531" t="str">
        <f t="shared" si="207"/>
        <v>09/27/2024 10:00:00 PM</v>
      </c>
      <c r="F6505" s="530" t="str">
        <f t="shared" si="206"/>
        <v>Sep</v>
      </c>
    </row>
    <row r="6506" spans="1:6" x14ac:dyDescent="0.35">
      <c r="A6506" s="527">
        <f>Electricity!D6542</f>
        <v>45562</v>
      </c>
      <c r="B6506" s="528">
        <f>Electricity!E6542</f>
        <v>0.95833333333333337</v>
      </c>
      <c r="C6506" s="529">
        <f>Electricity!F6542</f>
        <v>0</v>
      </c>
      <c r="D6506" s="529">
        <f>Electricity!I6542</f>
        <v>0</v>
      </c>
      <c r="E6506" s="531" t="str">
        <f t="shared" si="207"/>
        <v>09/27/2024 11:00:00 PM</v>
      </c>
      <c r="F6506" s="530" t="str">
        <f t="shared" si="206"/>
        <v>Sep</v>
      </c>
    </row>
    <row r="6507" spans="1:6" x14ac:dyDescent="0.35">
      <c r="A6507" s="527">
        <f>Electricity!D6543</f>
        <v>45563</v>
      </c>
      <c r="B6507" s="528">
        <f>Electricity!E6543</f>
        <v>3.1225022567582528E-17</v>
      </c>
      <c r="C6507" s="529">
        <f>Electricity!F6543</f>
        <v>0</v>
      </c>
      <c r="D6507" s="529">
        <f>Electricity!I6543</f>
        <v>0</v>
      </c>
      <c r="E6507" s="531" t="str">
        <f t="shared" si="207"/>
        <v>09/28/2024 12:00:00 AM</v>
      </c>
      <c r="F6507" s="530" t="str">
        <f t="shared" si="206"/>
        <v>Sep</v>
      </c>
    </row>
    <row r="6508" spans="1:6" x14ac:dyDescent="0.35">
      <c r="A6508" s="527">
        <f>Electricity!D6544</f>
        <v>45563</v>
      </c>
      <c r="B6508" s="528">
        <f>Electricity!E6544</f>
        <v>4.1666666666666699E-2</v>
      </c>
      <c r="C6508" s="529">
        <f>Electricity!F6544</f>
        <v>0</v>
      </c>
      <c r="D6508" s="529">
        <f>Electricity!I6544</f>
        <v>0</v>
      </c>
      <c r="E6508" s="531" t="str">
        <f t="shared" si="207"/>
        <v>09/28/2024 01:00:00 AM</v>
      </c>
      <c r="F6508" s="530" t="str">
        <f t="shared" si="206"/>
        <v>Sep</v>
      </c>
    </row>
    <row r="6509" spans="1:6" x14ac:dyDescent="0.35">
      <c r="A6509" s="527">
        <f>Electricity!D6545</f>
        <v>45563</v>
      </c>
      <c r="B6509" s="528">
        <f>Electricity!E6545</f>
        <v>8.333333333333337E-2</v>
      </c>
      <c r="C6509" s="529">
        <f>Electricity!F6545</f>
        <v>0</v>
      </c>
      <c r="D6509" s="529">
        <f>Electricity!I6545</f>
        <v>0</v>
      </c>
      <c r="E6509" s="531" t="str">
        <f t="shared" si="207"/>
        <v>09/28/2024 02:00:00 AM</v>
      </c>
      <c r="F6509" s="530" t="str">
        <f t="shared" si="206"/>
        <v>Sep</v>
      </c>
    </row>
    <row r="6510" spans="1:6" x14ac:dyDescent="0.35">
      <c r="A6510" s="527">
        <f>Electricity!D6546</f>
        <v>45563</v>
      </c>
      <c r="B6510" s="528">
        <f>Electricity!E6546</f>
        <v>0.12500000000000006</v>
      </c>
      <c r="C6510" s="529">
        <f>Electricity!F6546</f>
        <v>0</v>
      </c>
      <c r="D6510" s="529">
        <f>Electricity!I6546</f>
        <v>0</v>
      </c>
      <c r="E6510" s="531" t="str">
        <f t="shared" si="207"/>
        <v>09/28/2024 03:00:00 AM</v>
      </c>
      <c r="F6510" s="530" t="str">
        <f t="shared" si="206"/>
        <v>Sep</v>
      </c>
    </row>
    <row r="6511" spans="1:6" x14ac:dyDescent="0.35">
      <c r="A6511" s="527">
        <f>Electricity!D6547</f>
        <v>45563</v>
      </c>
      <c r="B6511" s="528">
        <f>Electricity!E6547</f>
        <v>0.16666666666666669</v>
      </c>
      <c r="C6511" s="529">
        <f>Electricity!F6547</f>
        <v>0</v>
      </c>
      <c r="D6511" s="529">
        <f>Electricity!I6547</f>
        <v>0</v>
      </c>
      <c r="E6511" s="531" t="str">
        <f t="shared" si="207"/>
        <v>09/28/2024 04:00:00 AM</v>
      </c>
      <c r="F6511" s="530" t="str">
        <f t="shared" si="206"/>
        <v>Sep</v>
      </c>
    </row>
    <row r="6512" spans="1:6" x14ac:dyDescent="0.35">
      <c r="A6512" s="527">
        <f>Electricity!D6548</f>
        <v>45563</v>
      </c>
      <c r="B6512" s="528">
        <f>Electricity!E6548</f>
        <v>0.20833333333333337</v>
      </c>
      <c r="C6512" s="529">
        <f>Electricity!F6548</f>
        <v>0</v>
      </c>
      <c r="D6512" s="529">
        <f>Electricity!I6548</f>
        <v>0</v>
      </c>
      <c r="E6512" s="531" t="str">
        <f t="shared" si="207"/>
        <v>09/28/2024 05:00:00 AM</v>
      </c>
      <c r="F6512" s="530" t="str">
        <f t="shared" si="206"/>
        <v>Sep</v>
      </c>
    </row>
    <row r="6513" spans="1:6" x14ac:dyDescent="0.35">
      <c r="A6513" s="527">
        <f>Electricity!D6549</f>
        <v>45563</v>
      </c>
      <c r="B6513" s="528">
        <f>Electricity!E6549</f>
        <v>0.25</v>
      </c>
      <c r="C6513" s="529">
        <f>Electricity!F6549</f>
        <v>0</v>
      </c>
      <c r="D6513" s="529">
        <f>Electricity!I6549</f>
        <v>0</v>
      </c>
      <c r="E6513" s="531" t="str">
        <f t="shared" si="207"/>
        <v>09/28/2024 06:00:00 AM</v>
      </c>
      <c r="F6513" s="530" t="str">
        <f t="shared" si="206"/>
        <v>Sep</v>
      </c>
    </row>
    <row r="6514" spans="1:6" x14ac:dyDescent="0.35">
      <c r="A6514" s="527">
        <f>Electricity!D6550</f>
        <v>45563</v>
      </c>
      <c r="B6514" s="528">
        <f>Electricity!E6550</f>
        <v>0.29166666666666669</v>
      </c>
      <c r="C6514" s="529">
        <f>Electricity!F6550</f>
        <v>0</v>
      </c>
      <c r="D6514" s="529">
        <f>Electricity!I6550</f>
        <v>0</v>
      </c>
      <c r="E6514" s="531" t="str">
        <f t="shared" si="207"/>
        <v>09/28/2024 07:00:00 AM</v>
      </c>
      <c r="F6514" s="530" t="str">
        <f t="shared" si="206"/>
        <v>Sep</v>
      </c>
    </row>
    <row r="6515" spans="1:6" x14ac:dyDescent="0.35">
      <c r="A6515" s="527">
        <f>Electricity!D6551</f>
        <v>45563</v>
      </c>
      <c r="B6515" s="528">
        <f>Electricity!E6551</f>
        <v>0.33333333333333337</v>
      </c>
      <c r="C6515" s="529">
        <f>Electricity!F6551</f>
        <v>0</v>
      </c>
      <c r="D6515" s="529">
        <f>Electricity!I6551</f>
        <v>0</v>
      </c>
      <c r="E6515" s="531" t="str">
        <f t="shared" si="207"/>
        <v>09/28/2024 08:00:00 AM</v>
      </c>
      <c r="F6515" s="530" t="str">
        <f t="shared" si="206"/>
        <v>Sep</v>
      </c>
    </row>
    <row r="6516" spans="1:6" x14ac:dyDescent="0.35">
      <c r="A6516" s="527">
        <f>Electricity!D6552</f>
        <v>45563</v>
      </c>
      <c r="B6516" s="528">
        <f>Electricity!E6552</f>
        <v>0.375</v>
      </c>
      <c r="C6516" s="529">
        <f>Electricity!F6552</f>
        <v>0</v>
      </c>
      <c r="D6516" s="529">
        <f>Electricity!I6552</f>
        <v>0</v>
      </c>
      <c r="E6516" s="531" t="str">
        <f t="shared" si="207"/>
        <v>09/28/2024 09:00:00 AM</v>
      </c>
      <c r="F6516" s="530" t="str">
        <f t="shared" si="206"/>
        <v>Sep</v>
      </c>
    </row>
    <row r="6517" spans="1:6" x14ac:dyDescent="0.35">
      <c r="A6517" s="527">
        <f>Electricity!D6553</f>
        <v>45563</v>
      </c>
      <c r="B6517" s="528">
        <f>Electricity!E6553</f>
        <v>0.41666666666666669</v>
      </c>
      <c r="C6517" s="529">
        <f>Electricity!F6553</f>
        <v>0</v>
      </c>
      <c r="D6517" s="529">
        <f>Electricity!I6553</f>
        <v>0</v>
      </c>
      <c r="E6517" s="531" t="str">
        <f t="shared" si="207"/>
        <v>09/28/2024 10:00:00 AM</v>
      </c>
      <c r="F6517" s="530" t="str">
        <f t="shared" si="206"/>
        <v>Sep</v>
      </c>
    </row>
    <row r="6518" spans="1:6" x14ac:dyDescent="0.35">
      <c r="A6518" s="527">
        <f>Electricity!D6554</f>
        <v>45563</v>
      </c>
      <c r="B6518" s="528">
        <f>Electricity!E6554</f>
        <v>0.45833333333333337</v>
      </c>
      <c r="C6518" s="529">
        <f>Electricity!F6554</f>
        <v>0</v>
      </c>
      <c r="D6518" s="529">
        <f>Electricity!I6554</f>
        <v>0</v>
      </c>
      <c r="E6518" s="531" t="str">
        <f t="shared" si="207"/>
        <v>09/28/2024 11:00:00 AM</v>
      </c>
      <c r="F6518" s="530" t="str">
        <f t="shared" si="206"/>
        <v>Sep</v>
      </c>
    </row>
    <row r="6519" spans="1:6" x14ac:dyDescent="0.35">
      <c r="A6519" s="527">
        <f>Electricity!D6555</f>
        <v>45563</v>
      </c>
      <c r="B6519" s="528">
        <f>Electricity!E6555</f>
        <v>0.50000000000000011</v>
      </c>
      <c r="C6519" s="529">
        <f>Electricity!F6555</f>
        <v>0</v>
      </c>
      <c r="D6519" s="529">
        <f>Electricity!I6555</f>
        <v>0</v>
      </c>
      <c r="E6519" s="531" t="str">
        <f t="shared" si="207"/>
        <v>09/28/2024 12:00:00 PM</v>
      </c>
      <c r="F6519" s="530" t="str">
        <f t="shared" si="206"/>
        <v>Sep</v>
      </c>
    </row>
    <row r="6520" spans="1:6" x14ac:dyDescent="0.35">
      <c r="A6520" s="527">
        <f>Electricity!D6556</f>
        <v>45563</v>
      </c>
      <c r="B6520" s="528">
        <f>Electricity!E6556</f>
        <v>0.54166666666666674</v>
      </c>
      <c r="C6520" s="529">
        <f>Electricity!F6556</f>
        <v>0</v>
      </c>
      <c r="D6520" s="529">
        <f>Electricity!I6556</f>
        <v>0</v>
      </c>
      <c r="E6520" s="531" t="str">
        <f t="shared" si="207"/>
        <v>09/28/2024 01:00:00 PM</v>
      </c>
      <c r="F6520" s="530" t="str">
        <f t="shared" si="206"/>
        <v>Sep</v>
      </c>
    </row>
    <row r="6521" spans="1:6" x14ac:dyDescent="0.35">
      <c r="A6521" s="527">
        <f>Electricity!D6557</f>
        <v>45563</v>
      </c>
      <c r="B6521" s="528">
        <f>Electricity!E6557</f>
        <v>0.58333333333333337</v>
      </c>
      <c r="C6521" s="529">
        <f>Electricity!F6557</f>
        <v>0</v>
      </c>
      <c r="D6521" s="529">
        <f>Electricity!I6557</f>
        <v>0</v>
      </c>
      <c r="E6521" s="531" t="str">
        <f t="shared" si="207"/>
        <v>09/28/2024 02:00:00 PM</v>
      </c>
      <c r="F6521" s="530" t="str">
        <f t="shared" si="206"/>
        <v>Sep</v>
      </c>
    </row>
    <row r="6522" spans="1:6" x14ac:dyDescent="0.35">
      <c r="A6522" s="527">
        <f>Electricity!D6558</f>
        <v>45563</v>
      </c>
      <c r="B6522" s="528">
        <f>Electricity!E6558</f>
        <v>0.62500000000000011</v>
      </c>
      <c r="C6522" s="529">
        <f>Electricity!F6558</f>
        <v>0</v>
      </c>
      <c r="D6522" s="529">
        <f>Electricity!I6558</f>
        <v>0</v>
      </c>
      <c r="E6522" s="531" t="str">
        <f t="shared" si="207"/>
        <v>09/28/2024 03:00:00 PM</v>
      </c>
      <c r="F6522" s="530" t="str">
        <f t="shared" si="206"/>
        <v>Sep</v>
      </c>
    </row>
    <row r="6523" spans="1:6" x14ac:dyDescent="0.35">
      <c r="A6523" s="527">
        <f>Electricity!D6559</f>
        <v>45563</v>
      </c>
      <c r="B6523" s="528">
        <f>Electricity!E6559</f>
        <v>0.66666666666666674</v>
      </c>
      <c r="C6523" s="529">
        <f>Electricity!F6559</f>
        <v>0</v>
      </c>
      <c r="D6523" s="529">
        <f>Electricity!I6559</f>
        <v>0</v>
      </c>
      <c r="E6523" s="531" t="str">
        <f t="shared" si="207"/>
        <v>09/28/2024 04:00:00 PM</v>
      </c>
      <c r="F6523" s="530" t="str">
        <f t="shared" si="206"/>
        <v>Sep</v>
      </c>
    </row>
    <row r="6524" spans="1:6" x14ac:dyDescent="0.35">
      <c r="A6524" s="527">
        <f>Electricity!D6560</f>
        <v>45563</v>
      </c>
      <c r="B6524" s="528">
        <f>Electricity!E6560</f>
        <v>0.70833333333333337</v>
      </c>
      <c r="C6524" s="529">
        <f>Electricity!F6560</f>
        <v>0</v>
      </c>
      <c r="D6524" s="529">
        <f>Electricity!I6560</f>
        <v>0</v>
      </c>
      <c r="E6524" s="531" t="str">
        <f t="shared" si="207"/>
        <v>09/28/2024 05:00:00 PM</v>
      </c>
      <c r="F6524" s="530" t="str">
        <f t="shared" si="206"/>
        <v>Sep</v>
      </c>
    </row>
    <row r="6525" spans="1:6" x14ac:dyDescent="0.35">
      <c r="A6525" s="527">
        <f>Electricity!D6561</f>
        <v>45563</v>
      </c>
      <c r="B6525" s="528">
        <f>Electricity!E6561</f>
        <v>0.75000000000000011</v>
      </c>
      <c r="C6525" s="529">
        <f>Electricity!F6561</f>
        <v>0</v>
      </c>
      <c r="D6525" s="529">
        <f>Electricity!I6561</f>
        <v>0</v>
      </c>
      <c r="E6525" s="531" t="str">
        <f t="shared" si="207"/>
        <v>09/28/2024 06:00:00 PM</v>
      </c>
      <c r="F6525" s="530" t="str">
        <f t="shared" si="206"/>
        <v>Sep</v>
      </c>
    </row>
    <row r="6526" spans="1:6" x14ac:dyDescent="0.35">
      <c r="A6526" s="527">
        <f>Electricity!D6562</f>
        <v>45563</v>
      </c>
      <c r="B6526" s="528">
        <f>Electricity!E6562</f>
        <v>0.79166666666666674</v>
      </c>
      <c r="C6526" s="529">
        <f>Electricity!F6562</f>
        <v>0</v>
      </c>
      <c r="D6526" s="529">
        <f>Electricity!I6562</f>
        <v>0</v>
      </c>
      <c r="E6526" s="531" t="str">
        <f t="shared" si="207"/>
        <v>09/28/2024 07:00:00 PM</v>
      </c>
      <c r="F6526" s="530" t="str">
        <f t="shared" si="206"/>
        <v>Sep</v>
      </c>
    </row>
    <row r="6527" spans="1:6" x14ac:dyDescent="0.35">
      <c r="A6527" s="527">
        <f>Electricity!D6563</f>
        <v>45563</v>
      </c>
      <c r="B6527" s="528">
        <f>Electricity!E6563</f>
        <v>0.83333333333333337</v>
      </c>
      <c r="C6527" s="529">
        <f>Electricity!F6563</f>
        <v>0</v>
      </c>
      <c r="D6527" s="529">
        <f>Electricity!I6563</f>
        <v>0</v>
      </c>
      <c r="E6527" s="531" t="str">
        <f t="shared" si="207"/>
        <v>09/28/2024 08:00:00 PM</v>
      </c>
      <c r="F6527" s="530" t="str">
        <f t="shared" si="206"/>
        <v>Sep</v>
      </c>
    </row>
    <row r="6528" spans="1:6" x14ac:dyDescent="0.35">
      <c r="A6528" s="527">
        <f>Electricity!D6564</f>
        <v>45563</v>
      </c>
      <c r="B6528" s="528">
        <f>Electricity!E6564</f>
        <v>0.87500000000000011</v>
      </c>
      <c r="C6528" s="529">
        <f>Electricity!F6564</f>
        <v>0</v>
      </c>
      <c r="D6528" s="529">
        <f>Electricity!I6564</f>
        <v>0</v>
      </c>
      <c r="E6528" s="531" t="str">
        <f t="shared" si="207"/>
        <v>09/28/2024 09:00:00 PM</v>
      </c>
      <c r="F6528" s="530" t="str">
        <f t="shared" si="206"/>
        <v>Sep</v>
      </c>
    </row>
    <row r="6529" spans="1:6" x14ac:dyDescent="0.35">
      <c r="A6529" s="527">
        <f>Electricity!D6565</f>
        <v>45563</v>
      </c>
      <c r="B6529" s="528">
        <f>Electricity!E6565</f>
        <v>0.91666666666666674</v>
      </c>
      <c r="C6529" s="529">
        <f>Electricity!F6565</f>
        <v>0</v>
      </c>
      <c r="D6529" s="529">
        <f>Electricity!I6565</f>
        <v>0</v>
      </c>
      <c r="E6529" s="531" t="str">
        <f t="shared" si="207"/>
        <v>09/28/2024 10:00:00 PM</v>
      </c>
      <c r="F6529" s="530" t="str">
        <f t="shared" si="206"/>
        <v>Sep</v>
      </c>
    </row>
    <row r="6530" spans="1:6" x14ac:dyDescent="0.35">
      <c r="A6530" s="527">
        <f>Electricity!D6566</f>
        <v>45563</v>
      </c>
      <c r="B6530" s="528">
        <f>Electricity!E6566</f>
        <v>0.95833333333333337</v>
      </c>
      <c r="C6530" s="529">
        <f>Electricity!F6566</f>
        <v>0</v>
      </c>
      <c r="D6530" s="529">
        <f>Electricity!I6566</f>
        <v>0</v>
      </c>
      <c r="E6530" s="531" t="str">
        <f t="shared" si="207"/>
        <v>09/28/2024 11:00:00 PM</v>
      </c>
      <c r="F6530" s="530" t="str">
        <f t="shared" si="206"/>
        <v>Sep</v>
      </c>
    </row>
    <row r="6531" spans="1:6" x14ac:dyDescent="0.35">
      <c r="A6531" s="527">
        <f>Electricity!D6567</f>
        <v>45564</v>
      </c>
      <c r="B6531" s="528">
        <f>Electricity!E6567</f>
        <v>3.1225022567582528E-17</v>
      </c>
      <c r="C6531" s="529">
        <f>Electricity!F6567</f>
        <v>0</v>
      </c>
      <c r="D6531" s="529">
        <f>Electricity!I6567</f>
        <v>0</v>
      </c>
      <c r="E6531" s="531" t="str">
        <f t="shared" si="207"/>
        <v>09/29/2024 12:00:00 AM</v>
      </c>
      <c r="F6531" s="530" t="str">
        <f t="shared" ref="F6531:F6594" si="208">TEXT(A6531,"mmm")</f>
        <v>Sep</v>
      </c>
    </row>
    <row r="6532" spans="1:6" x14ac:dyDescent="0.35">
      <c r="A6532" s="527">
        <f>Electricity!D6568</f>
        <v>45564</v>
      </c>
      <c r="B6532" s="528">
        <f>Electricity!E6568</f>
        <v>4.1666666666666699E-2</v>
      </c>
      <c r="C6532" s="529">
        <f>Electricity!F6568</f>
        <v>0</v>
      </c>
      <c r="D6532" s="529">
        <f>Electricity!I6568</f>
        <v>0</v>
      </c>
      <c r="E6532" s="531" t="str">
        <f t="shared" ref="E6532:E6563" si="209">CONCATENATE(TEXT(A6532,"mm/dd/yyyy")," ",TEXT(B6532,"hh:mm:ss AM/PM"))</f>
        <v>09/29/2024 01:00:00 AM</v>
      </c>
      <c r="F6532" s="530" t="str">
        <f t="shared" si="208"/>
        <v>Sep</v>
      </c>
    </row>
    <row r="6533" spans="1:6" x14ac:dyDescent="0.35">
      <c r="A6533" s="527">
        <f>Electricity!D6569</f>
        <v>45564</v>
      </c>
      <c r="B6533" s="528">
        <f>Electricity!E6569</f>
        <v>8.333333333333337E-2</v>
      </c>
      <c r="C6533" s="529">
        <f>Electricity!F6569</f>
        <v>0</v>
      </c>
      <c r="D6533" s="529">
        <f>Electricity!I6569</f>
        <v>0</v>
      </c>
      <c r="E6533" s="531" t="str">
        <f t="shared" si="209"/>
        <v>09/29/2024 02:00:00 AM</v>
      </c>
      <c r="F6533" s="530" t="str">
        <f t="shared" si="208"/>
        <v>Sep</v>
      </c>
    </row>
    <row r="6534" spans="1:6" x14ac:dyDescent="0.35">
      <c r="A6534" s="527">
        <f>Electricity!D6570</f>
        <v>45564</v>
      </c>
      <c r="B6534" s="528">
        <f>Electricity!E6570</f>
        <v>0.12500000000000006</v>
      </c>
      <c r="C6534" s="529">
        <f>Electricity!F6570</f>
        <v>0</v>
      </c>
      <c r="D6534" s="529">
        <f>Electricity!I6570</f>
        <v>0</v>
      </c>
      <c r="E6534" s="531" t="str">
        <f t="shared" si="209"/>
        <v>09/29/2024 03:00:00 AM</v>
      </c>
      <c r="F6534" s="530" t="str">
        <f t="shared" si="208"/>
        <v>Sep</v>
      </c>
    </row>
    <row r="6535" spans="1:6" x14ac:dyDescent="0.35">
      <c r="A6535" s="527">
        <f>Electricity!D6571</f>
        <v>45564</v>
      </c>
      <c r="B6535" s="528">
        <f>Electricity!E6571</f>
        <v>0.16666666666666669</v>
      </c>
      <c r="C6535" s="529">
        <f>Electricity!F6571</f>
        <v>0</v>
      </c>
      <c r="D6535" s="529">
        <f>Electricity!I6571</f>
        <v>0</v>
      </c>
      <c r="E6535" s="531" t="str">
        <f t="shared" si="209"/>
        <v>09/29/2024 04:00:00 AM</v>
      </c>
      <c r="F6535" s="530" t="str">
        <f t="shared" si="208"/>
        <v>Sep</v>
      </c>
    </row>
    <row r="6536" spans="1:6" x14ac:dyDescent="0.35">
      <c r="A6536" s="527">
        <f>Electricity!D6572</f>
        <v>45564</v>
      </c>
      <c r="B6536" s="528">
        <f>Electricity!E6572</f>
        <v>0.20833333333333337</v>
      </c>
      <c r="C6536" s="529">
        <f>Electricity!F6572</f>
        <v>0</v>
      </c>
      <c r="D6536" s="529">
        <f>Electricity!I6572</f>
        <v>0</v>
      </c>
      <c r="E6536" s="531" t="str">
        <f t="shared" si="209"/>
        <v>09/29/2024 05:00:00 AM</v>
      </c>
      <c r="F6536" s="530" t="str">
        <f t="shared" si="208"/>
        <v>Sep</v>
      </c>
    </row>
    <row r="6537" spans="1:6" x14ac:dyDescent="0.35">
      <c r="A6537" s="527">
        <f>Electricity!D6573</f>
        <v>45564</v>
      </c>
      <c r="B6537" s="528">
        <f>Electricity!E6573</f>
        <v>0.25</v>
      </c>
      <c r="C6537" s="529">
        <f>Electricity!F6573</f>
        <v>0</v>
      </c>
      <c r="D6537" s="529">
        <f>Electricity!I6573</f>
        <v>0</v>
      </c>
      <c r="E6537" s="531" t="str">
        <f t="shared" si="209"/>
        <v>09/29/2024 06:00:00 AM</v>
      </c>
      <c r="F6537" s="530" t="str">
        <f t="shared" si="208"/>
        <v>Sep</v>
      </c>
    </row>
    <row r="6538" spans="1:6" x14ac:dyDescent="0.35">
      <c r="A6538" s="527">
        <f>Electricity!D6574</f>
        <v>45564</v>
      </c>
      <c r="B6538" s="528">
        <f>Electricity!E6574</f>
        <v>0.29166666666666669</v>
      </c>
      <c r="C6538" s="529">
        <f>Electricity!F6574</f>
        <v>0</v>
      </c>
      <c r="D6538" s="529">
        <f>Electricity!I6574</f>
        <v>0</v>
      </c>
      <c r="E6538" s="531" t="str">
        <f t="shared" si="209"/>
        <v>09/29/2024 07:00:00 AM</v>
      </c>
      <c r="F6538" s="530" t="str">
        <f t="shared" si="208"/>
        <v>Sep</v>
      </c>
    </row>
    <row r="6539" spans="1:6" x14ac:dyDescent="0.35">
      <c r="A6539" s="527">
        <f>Electricity!D6575</f>
        <v>45564</v>
      </c>
      <c r="B6539" s="528">
        <f>Electricity!E6575</f>
        <v>0.33333333333333337</v>
      </c>
      <c r="C6539" s="529">
        <f>Electricity!F6575</f>
        <v>0</v>
      </c>
      <c r="D6539" s="529">
        <f>Electricity!I6575</f>
        <v>0</v>
      </c>
      <c r="E6539" s="531" t="str">
        <f t="shared" si="209"/>
        <v>09/29/2024 08:00:00 AM</v>
      </c>
      <c r="F6539" s="530" t="str">
        <f t="shared" si="208"/>
        <v>Sep</v>
      </c>
    </row>
    <row r="6540" spans="1:6" x14ac:dyDescent="0.35">
      <c r="A6540" s="527">
        <f>Electricity!D6576</f>
        <v>45564</v>
      </c>
      <c r="B6540" s="528">
        <f>Electricity!E6576</f>
        <v>0.375</v>
      </c>
      <c r="C6540" s="529">
        <f>Electricity!F6576</f>
        <v>0</v>
      </c>
      <c r="D6540" s="529">
        <f>Electricity!I6576</f>
        <v>0</v>
      </c>
      <c r="E6540" s="531" t="str">
        <f t="shared" si="209"/>
        <v>09/29/2024 09:00:00 AM</v>
      </c>
      <c r="F6540" s="530" t="str">
        <f t="shared" si="208"/>
        <v>Sep</v>
      </c>
    </row>
    <row r="6541" spans="1:6" x14ac:dyDescent="0.35">
      <c r="A6541" s="527">
        <f>Electricity!D6577</f>
        <v>45564</v>
      </c>
      <c r="B6541" s="528">
        <f>Electricity!E6577</f>
        <v>0.41666666666666669</v>
      </c>
      <c r="C6541" s="529">
        <f>Electricity!F6577</f>
        <v>0</v>
      </c>
      <c r="D6541" s="529">
        <f>Electricity!I6577</f>
        <v>0</v>
      </c>
      <c r="E6541" s="531" t="str">
        <f t="shared" si="209"/>
        <v>09/29/2024 10:00:00 AM</v>
      </c>
      <c r="F6541" s="530" t="str">
        <f t="shared" si="208"/>
        <v>Sep</v>
      </c>
    </row>
    <row r="6542" spans="1:6" x14ac:dyDescent="0.35">
      <c r="A6542" s="527">
        <f>Electricity!D6578</f>
        <v>45564</v>
      </c>
      <c r="B6542" s="528">
        <f>Electricity!E6578</f>
        <v>0.45833333333333337</v>
      </c>
      <c r="C6542" s="529">
        <f>Electricity!F6578</f>
        <v>0</v>
      </c>
      <c r="D6542" s="529">
        <f>Electricity!I6578</f>
        <v>0</v>
      </c>
      <c r="E6542" s="531" t="str">
        <f t="shared" si="209"/>
        <v>09/29/2024 11:00:00 AM</v>
      </c>
      <c r="F6542" s="530" t="str">
        <f t="shared" si="208"/>
        <v>Sep</v>
      </c>
    </row>
    <row r="6543" spans="1:6" x14ac:dyDescent="0.35">
      <c r="A6543" s="527">
        <f>Electricity!D6579</f>
        <v>45564</v>
      </c>
      <c r="B6543" s="528">
        <f>Electricity!E6579</f>
        <v>0.50000000000000011</v>
      </c>
      <c r="C6543" s="529">
        <f>Electricity!F6579</f>
        <v>0</v>
      </c>
      <c r="D6543" s="529">
        <f>Electricity!I6579</f>
        <v>0</v>
      </c>
      <c r="E6543" s="531" t="str">
        <f t="shared" si="209"/>
        <v>09/29/2024 12:00:00 PM</v>
      </c>
      <c r="F6543" s="530" t="str">
        <f t="shared" si="208"/>
        <v>Sep</v>
      </c>
    </row>
    <row r="6544" spans="1:6" x14ac:dyDescent="0.35">
      <c r="A6544" s="527">
        <f>Electricity!D6580</f>
        <v>45564</v>
      </c>
      <c r="B6544" s="528">
        <f>Electricity!E6580</f>
        <v>0.54166666666666674</v>
      </c>
      <c r="C6544" s="529">
        <f>Electricity!F6580</f>
        <v>0</v>
      </c>
      <c r="D6544" s="529">
        <f>Electricity!I6580</f>
        <v>0</v>
      </c>
      <c r="E6544" s="531" t="str">
        <f t="shared" si="209"/>
        <v>09/29/2024 01:00:00 PM</v>
      </c>
      <c r="F6544" s="530" t="str">
        <f t="shared" si="208"/>
        <v>Sep</v>
      </c>
    </row>
    <row r="6545" spans="1:6" x14ac:dyDescent="0.35">
      <c r="A6545" s="527">
        <f>Electricity!D6581</f>
        <v>45564</v>
      </c>
      <c r="B6545" s="528">
        <f>Electricity!E6581</f>
        <v>0.58333333333333337</v>
      </c>
      <c r="C6545" s="529">
        <f>Electricity!F6581</f>
        <v>0</v>
      </c>
      <c r="D6545" s="529">
        <f>Electricity!I6581</f>
        <v>0</v>
      </c>
      <c r="E6545" s="531" t="str">
        <f t="shared" si="209"/>
        <v>09/29/2024 02:00:00 PM</v>
      </c>
      <c r="F6545" s="530" t="str">
        <f t="shared" si="208"/>
        <v>Sep</v>
      </c>
    </row>
    <row r="6546" spans="1:6" x14ac:dyDescent="0.35">
      <c r="A6546" s="527">
        <f>Electricity!D6582</f>
        <v>45564</v>
      </c>
      <c r="B6546" s="528">
        <f>Electricity!E6582</f>
        <v>0.62500000000000011</v>
      </c>
      <c r="C6546" s="529">
        <f>Electricity!F6582</f>
        <v>0</v>
      </c>
      <c r="D6546" s="529">
        <f>Electricity!I6582</f>
        <v>0</v>
      </c>
      <c r="E6546" s="531" t="str">
        <f t="shared" si="209"/>
        <v>09/29/2024 03:00:00 PM</v>
      </c>
      <c r="F6546" s="530" t="str">
        <f t="shared" si="208"/>
        <v>Sep</v>
      </c>
    </row>
    <row r="6547" spans="1:6" x14ac:dyDescent="0.35">
      <c r="A6547" s="527">
        <f>Electricity!D6583</f>
        <v>45564</v>
      </c>
      <c r="B6547" s="528">
        <f>Electricity!E6583</f>
        <v>0.66666666666666674</v>
      </c>
      <c r="C6547" s="529">
        <f>Electricity!F6583</f>
        <v>0</v>
      </c>
      <c r="D6547" s="529">
        <f>Electricity!I6583</f>
        <v>0</v>
      </c>
      <c r="E6547" s="531" t="str">
        <f t="shared" si="209"/>
        <v>09/29/2024 04:00:00 PM</v>
      </c>
      <c r="F6547" s="530" t="str">
        <f t="shared" si="208"/>
        <v>Sep</v>
      </c>
    </row>
    <row r="6548" spans="1:6" x14ac:dyDescent="0.35">
      <c r="A6548" s="527">
        <f>Electricity!D6584</f>
        <v>45564</v>
      </c>
      <c r="B6548" s="528">
        <f>Electricity!E6584</f>
        <v>0.70833333333333337</v>
      </c>
      <c r="C6548" s="529">
        <f>Electricity!F6584</f>
        <v>0</v>
      </c>
      <c r="D6548" s="529">
        <f>Electricity!I6584</f>
        <v>0</v>
      </c>
      <c r="E6548" s="531" t="str">
        <f t="shared" si="209"/>
        <v>09/29/2024 05:00:00 PM</v>
      </c>
      <c r="F6548" s="530" t="str">
        <f t="shared" si="208"/>
        <v>Sep</v>
      </c>
    </row>
    <row r="6549" spans="1:6" x14ac:dyDescent="0.35">
      <c r="A6549" s="527">
        <f>Electricity!D6585</f>
        <v>45564</v>
      </c>
      <c r="B6549" s="528">
        <f>Electricity!E6585</f>
        <v>0.75000000000000011</v>
      </c>
      <c r="C6549" s="529">
        <f>Electricity!F6585</f>
        <v>0</v>
      </c>
      <c r="D6549" s="529">
        <f>Electricity!I6585</f>
        <v>0</v>
      </c>
      <c r="E6549" s="531" t="str">
        <f t="shared" si="209"/>
        <v>09/29/2024 06:00:00 PM</v>
      </c>
      <c r="F6549" s="530" t="str">
        <f t="shared" si="208"/>
        <v>Sep</v>
      </c>
    </row>
    <row r="6550" spans="1:6" x14ac:dyDescent="0.35">
      <c r="A6550" s="527">
        <f>Electricity!D6586</f>
        <v>45564</v>
      </c>
      <c r="B6550" s="528">
        <f>Electricity!E6586</f>
        <v>0.79166666666666674</v>
      </c>
      <c r="C6550" s="529">
        <f>Electricity!F6586</f>
        <v>0</v>
      </c>
      <c r="D6550" s="529">
        <f>Electricity!I6586</f>
        <v>0</v>
      </c>
      <c r="E6550" s="531" t="str">
        <f t="shared" si="209"/>
        <v>09/29/2024 07:00:00 PM</v>
      </c>
      <c r="F6550" s="530" t="str">
        <f t="shared" si="208"/>
        <v>Sep</v>
      </c>
    </row>
    <row r="6551" spans="1:6" x14ac:dyDescent="0.35">
      <c r="A6551" s="527">
        <f>Electricity!D6587</f>
        <v>45564</v>
      </c>
      <c r="B6551" s="528">
        <f>Electricity!E6587</f>
        <v>0.83333333333333337</v>
      </c>
      <c r="C6551" s="529">
        <f>Electricity!F6587</f>
        <v>0</v>
      </c>
      <c r="D6551" s="529">
        <f>Electricity!I6587</f>
        <v>0</v>
      </c>
      <c r="E6551" s="531" t="str">
        <f t="shared" si="209"/>
        <v>09/29/2024 08:00:00 PM</v>
      </c>
      <c r="F6551" s="530" t="str">
        <f t="shared" si="208"/>
        <v>Sep</v>
      </c>
    </row>
    <row r="6552" spans="1:6" x14ac:dyDescent="0.35">
      <c r="A6552" s="527">
        <f>Electricity!D6588</f>
        <v>45564</v>
      </c>
      <c r="B6552" s="528">
        <f>Electricity!E6588</f>
        <v>0.87500000000000011</v>
      </c>
      <c r="C6552" s="529">
        <f>Electricity!F6588</f>
        <v>0</v>
      </c>
      <c r="D6552" s="529">
        <f>Electricity!I6588</f>
        <v>0</v>
      </c>
      <c r="E6552" s="531" t="str">
        <f t="shared" si="209"/>
        <v>09/29/2024 09:00:00 PM</v>
      </c>
      <c r="F6552" s="530" t="str">
        <f t="shared" si="208"/>
        <v>Sep</v>
      </c>
    </row>
    <row r="6553" spans="1:6" x14ac:dyDescent="0.35">
      <c r="A6553" s="527">
        <f>Electricity!D6589</f>
        <v>45564</v>
      </c>
      <c r="B6553" s="528">
        <f>Electricity!E6589</f>
        <v>0.91666666666666674</v>
      </c>
      <c r="C6553" s="529">
        <f>Electricity!F6589</f>
        <v>0</v>
      </c>
      <c r="D6553" s="529">
        <f>Electricity!I6589</f>
        <v>0</v>
      </c>
      <c r="E6553" s="531" t="str">
        <f t="shared" si="209"/>
        <v>09/29/2024 10:00:00 PM</v>
      </c>
      <c r="F6553" s="530" t="str">
        <f t="shared" si="208"/>
        <v>Sep</v>
      </c>
    </row>
    <row r="6554" spans="1:6" x14ac:dyDescent="0.35">
      <c r="A6554" s="527">
        <f>Electricity!D6590</f>
        <v>45564</v>
      </c>
      <c r="B6554" s="528">
        <f>Electricity!E6590</f>
        <v>0.95833333333333337</v>
      </c>
      <c r="C6554" s="529">
        <f>Electricity!F6590</f>
        <v>0</v>
      </c>
      <c r="D6554" s="529">
        <f>Electricity!I6590</f>
        <v>0</v>
      </c>
      <c r="E6554" s="531" t="str">
        <f t="shared" si="209"/>
        <v>09/29/2024 11:00:00 PM</v>
      </c>
      <c r="F6554" s="530" t="str">
        <f t="shared" si="208"/>
        <v>Sep</v>
      </c>
    </row>
    <row r="6555" spans="1:6" x14ac:dyDescent="0.35">
      <c r="A6555" s="527">
        <f>Electricity!D6591</f>
        <v>45565</v>
      </c>
      <c r="B6555" s="528">
        <f>Electricity!E6591</f>
        <v>3.1225022567582528E-17</v>
      </c>
      <c r="C6555" s="529">
        <f>Electricity!F6591</f>
        <v>0</v>
      </c>
      <c r="D6555" s="529">
        <f>Electricity!I6591</f>
        <v>0</v>
      </c>
      <c r="E6555" s="531" t="str">
        <f t="shared" si="209"/>
        <v>09/30/2024 12:00:00 AM</v>
      </c>
      <c r="F6555" s="530" t="str">
        <f t="shared" si="208"/>
        <v>Sep</v>
      </c>
    </row>
    <row r="6556" spans="1:6" x14ac:dyDescent="0.35">
      <c r="A6556" s="527">
        <f>Electricity!D6592</f>
        <v>45565</v>
      </c>
      <c r="B6556" s="528">
        <f>Electricity!E6592</f>
        <v>4.1666666666666699E-2</v>
      </c>
      <c r="C6556" s="529">
        <f>Electricity!F6592</f>
        <v>0</v>
      </c>
      <c r="D6556" s="529">
        <f>Electricity!I6592</f>
        <v>0</v>
      </c>
      <c r="E6556" s="531" t="str">
        <f t="shared" si="209"/>
        <v>09/30/2024 01:00:00 AM</v>
      </c>
      <c r="F6556" s="530" t="str">
        <f t="shared" si="208"/>
        <v>Sep</v>
      </c>
    </row>
    <row r="6557" spans="1:6" x14ac:dyDescent="0.35">
      <c r="A6557" s="527">
        <f>Electricity!D6593</f>
        <v>45565</v>
      </c>
      <c r="B6557" s="528">
        <f>Electricity!E6593</f>
        <v>8.333333333333337E-2</v>
      </c>
      <c r="C6557" s="529">
        <f>Electricity!F6593</f>
        <v>0</v>
      </c>
      <c r="D6557" s="529">
        <f>Electricity!I6593</f>
        <v>0</v>
      </c>
      <c r="E6557" s="531" t="str">
        <f t="shared" si="209"/>
        <v>09/30/2024 02:00:00 AM</v>
      </c>
      <c r="F6557" s="530" t="str">
        <f t="shared" si="208"/>
        <v>Sep</v>
      </c>
    </row>
    <row r="6558" spans="1:6" x14ac:dyDescent="0.35">
      <c r="A6558" s="527">
        <f>Electricity!D6594</f>
        <v>45565</v>
      </c>
      <c r="B6558" s="528">
        <f>Electricity!E6594</f>
        <v>0.12500000000000006</v>
      </c>
      <c r="C6558" s="529">
        <f>Electricity!F6594</f>
        <v>0</v>
      </c>
      <c r="D6558" s="529">
        <f>Electricity!I6594</f>
        <v>0</v>
      </c>
      <c r="E6558" s="531" t="str">
        <f t="shared" si="209"/>
        <v>09/30/2024 03:00:00 AM</v>
      </c>
      <c r="F6558" s="530" t="str">
        <f t="shared" si="208"/>
        <v>Sep</v>
      </c>
    </row>
    <row r="6559" spans="1:6" x14ac:dyDescent="0.35">
      <c r="A6559" s="527">
        <f>Electricity!D6595</f>
        <v>45565</v>
      </c>
      <c r="B6559" s="528">
        <f>Electricity!E6595</f>
        <v>0.16666666666666669</v>
      </c>
      <c r="C6559" s="529">
        <f>Electricity!F6595</f>
        <v>0</v>
      </c>
      <c r="D6559" s="529">
        <f>Electricity!I6595</f>
        <v>0</v>
      </c>
      <c r="E6559" s="531" t="str">
        <f t="shared" si="209"/>
        <v>09/30/2024 04:00:00 AM</v>
      </c>
      <c r="F6559" s="530" t="str">
        <f t="shared" si="208"/>
        <v>Sep</v>
      </c>
    </row>
    <row r="6560" spans="1:6" x14ac:dyDescent="0.35">
      <c r="A6560" s="527">
        <f>Electricity!D6596</f>
        <v>45565</v>
      </c>
      <c r="B6560" s="528">
        <f>Electricity!E6596</f>
        <v>0.20833333333333337</v>
      </c>
      <c r="C6560" s="529">
        <f>Electricity!F6596</f>
        <v>0</v>
      </c>
      <c r="D6560" s="529">
        <f>Electricity!I6596</f>
        <v>0</v>
      </c>
      <c r="E6560" s="531" t="str">
        <f t="shared" si="209"/>
        <v>09/30/2024 05:00:00 AM</v>
      </c>
      <c r="F6560" s="530" t="str">
        <f t="shared" si="208"/>
        <v>Sep</v>
      </c>
    </row>
    <row r="6561" spans="1:6" x14ac:dyDescent="0.35">
      <c r="A6561" s="527">
        <f>Electricity!D6597</f>
        <v>45565</v>
      </c>
      <c r="B6561" s="528">
        <f>Electricity!E6597</f>
        <v>0.25</v>
      </c>
      <c r="C6561" s="529">
        <f>Electricity!F6597</f>
        <v>0</v>
      </c>
      <c r="D6561" s="529">
        <f>Electricity!I6597</f>
        <v>0</v>
      </c>
      <c r="E6561" s="531" t="str">
        <f t="shared" si="209"/>
        <v>09/30/2024 06:00:00 AM</v>
      </c>
      <c r="F6561" s="530" t="str">
        <f t="shared" si="208"/>
        <v>Sep</v>
      </c>
    </row>
    <row r="6562" spans="1:6" x14ac:dyDescent="0.35">
      <c r="A6562" s="527">
        <f>Electricity!D6598</f>
        <v>45565</v>
      </c>
      <c r="B6562" s="528">
        <f>Electricity!E6598</f>
        <v>0.29166666666666669</v>
      </c>
      <c r="C6562" s="529">
        <f>Electricity!F6598</f>
        <v>0</v>
      </c>
      <c r="D6562" s="529">
        <f>Electricity!I6598</f>
        <v>0</v>
      </c>
      <c r="E6562" s="531" t="str">
        <f t="shared" si="209"/>
        <v>09/30/2024 07:00:00 AM</v>
      </c>
      <c r="F6562" s="530" t="str">
        <f t="shared" si="208"/>
        <v>Sep</v>
      </c>
    </row>
    <row r="6563" spans="1:6" x14ac:dyDescent="0.35">
      <c r="A6563" s="527">
        <f>Electricity!D6599</f>
        <v>45565</v>
      </c>
      <c r="B6563" s="528">
        <f>Electricity!E6599</f>
        <v>0.33333333333333337</v>
      </c>
      <c r="C6563" s="529">
        <f>Electricity!F6599</f>
        <v>0</v>
      </c>
      <c r="D6563" s="529">
        <f>Electricity!I6599</f>
        <v>0</v>
      </c>
      <c r="E6563" s="531" t="str">
        <f t="shared" si="209"/>
        <v>09/30/2024 08:00:00 AM</v>
      </c>
      <c r="F6563" s="530" t="str">
        <f t="shared" si="208"/>
        <v>Sep</v>
      </c>
    </row>
    <row r="6564" spans="1:6" x14ac:dyDescent="0.35">
      <c r="A6564" s="527">
        <f>Electricity!D6600</f>
        <v>45565</v>
      </c>
      <c r="B6564" s="528">
        <f>Electricity!E6600</f>
        <v>0.375</v>
      </c>
      <c r="C6564" s="529">
        <f>Electricity!F6600</f>
        <v>0</v>
      </c>
      <c r="D6564" s="529">
        <f>Electricity!I6600</f>
        <v>0</v>
      </c>
      <c r="E6564" s="531" t="str">
        <f t="shared" ref="E6564:E6571" si="210">CONCATENATE(TEXT(A6564,"mm/dd/yyyy")," ",TEXT(B6564,"hh:mm:ss AM/PM"))</f>
        <v>09/30/2024 09:00:00 AM</v>
      </c>
      <c r="F6564" s="530" t="str">
        <f t="shared" si="208"/>
        <v>Sep</v>
      </c>
    </row>
    <row r="6565" spans="1:6" x14ac:dyDescent="0.35">
      <c r="A6565" s="527">
        <f>Electricity!D6601</f>
        <v>45565</v>
      </c>
      <c r="B6565" s="528">
        <f>Electricity!E6601</f>
        <v>0.41666666666666669</v>
      </c>
      <c r="C6565" s="529">
        <f>Electricity!F6601</f>
        <v>0</v>
      </c>
      <c r="D6565" s="529">
        <f>Electricity!I6601</f>
        <v>0</v>
      </c>
      <c r="E6565" s="531" t="str">
        <f t="shared" si="210"/>
        <v>09/30/2024 10:00:00 AM</v>
      </c>
      <c r="F6565" s="530" t="str">
        <f t="shared" si="208"/>
        <v>Sep</v>
      </c>
    </row>
    <row r="6566" spans="1:6" x14ac:dyDescent="0.35">
      <c r="A6566" s="527">
        <f>Electricity!D6602</f>
        <v>45565</v>
      </c>
      <c r="B6566" s="528">
        <f>Electricity!E6602</f>
        <v>0.45833333333333337</v>
      </c>
      <c r="C6566" s="529">
        <f>Electricity!F6602</f>
        <v>0</v>
      </c>
      <c r="D6566" s="529">
        <f>Electricity!I6602</f>
        <v>0</v>
      </c>
      <c r="E6566" s="531" t="str">
        <f t="shared" si="210"/>
        <v>09/30/2024 11:00:00 AM</v>
      </c>
      <c r="F6566" s="530" t="str">
        <f t="shared" si="208"/>
        <v>Sep</v>
      </c>
    </row>
    <row r="6567" spans="1:6" x14ac:dyDescent="0.35">
      <c r="A6567" s="527">
        <f>Electricity!D6603</f>
        <v>45565</v>
      </c>
      <c r="B6567" s="528">
        <f>Electricity!E6603</f>
        <v>0.50000000000000011</v>
      </c>
      <c r="C6567" s="529">
        <f>Electricity!F6603</f>
        <v>0</v>
      </c>
      <c r="D6567" s="529">
        <f>Electricity!I6603</f>
        <v>0</v>
      </c>
      <c r="E6567" s="531" t="str">
        <f t="shared" si="210"/>
        <v>09/30/2024 12:00:00 PM</v>
      </c>
      <c r="F6567" s="530" t="str">
        <f t="shared" si="208"/>
        <v>Sep</v>
      </c>
    </row>
    <row r="6568" spans="1:6" x14ac:dyDescent="0.35">
      <c r="A6568" s="527">
        <f>Electricity!D6604</f>
        <v>45565</v>
      </c>
      <c r="B6568" s="528">
        <f>Electricity!E6604</f>
        <v>0.54166666666666674</v>
      </c>
      <c r="C6568" s="529">
        <f>Electricity!F6604</f>
        <v>0</v>
      </c>
      <c r="D6568" s="529">
        <f>Electricity!I6604</f>
        <v>0</v>
      </c>
      <c r="E6568" s="531" t="str">
        <f t="shared" si="210"/>
        <v>09/30/2024 01:00:00 PM</v>
      </c>
      <c r="F6568" s="530" t="str">
        <f t="shared" si="208"/>
        <v>Sep</v>
      </c>
    </row>
    <row r="6569" spans="1:6" x14ac:dyDescent="0.35">
      <c r="A6569" s="527">
        <f>Electricity!D6605</f>
        <v>45565</v>
      </c>
      <c r="B6569" s="528">
        <f>Electricity!E6605</f>
        <v>0.58333333333333337</v>
      </c>
      <c r="C6569" s="529">
        <f>Electricity!F6605</f>
        <v>0</v>
      </c>
      <c r="D6569" s="529">
        <f>Electricity!I6605</f>
        <v>0</v>
      </c>
      <c r="E6569" s="531" t="str">
        <f t="shared" si="210"/>
        <v>09/30/2024 02:00:00 PM</v>
      </c>
      <c r="F6569" s="530" t="str">
        <f t="shared" si="208"/>
        <v>Sep</v>
      </c>
    </row>
    <row r="6570" spans="1:6" x14ac:dyDescent="0.35">
      <c r="A6570" s="527">
        <f>Electricity!D6606</f>
        <v>45565</v>
      </c>
      <c r="B6570" s="528">
        <f>Electricity!E6606</f>
        <v>0.62500000000000011</v>
      </c>
      <c r="C6570" s="529">
        <f>Electricity!F6606</f>
        <v>0</v>
      </c>
      <c r="D6570" s="529">
        <f>Electricity!I6606</f>
        <v>0</v>
      </c>
      <c r="E6570" s="531" t="str">
        <f t="shared" si="210"/>
        <v>09/30/2024 03:00:00 PM</v>
      </c>
      <c r="F6570" s="530" t="str">
        <f t="shared" si="208"/>
        <v>Sep</v>
      </c>
    </row>
    <row r="6571" spans="1:6" x14ac:dyDescent="0.35">
      <c r="A6571" s="527">
        <f>Electricity!D6607</f>
        <v>45565</v>
      </c>
      <c r="B6571" s="528">
        <f>Electricity!E6607</f>
        <v>0.66666666666666674</v>
      </c>
      <c r="C6571" s="529">
        <f>Electricity!F6607</f>
        <v>0</v>
      </c>
      <c r="D6571" s="529">
        <f>Electricity!I6607</f>
        <v>0</v>
      </c>
      <c r="E6571" s="531" t="str">
        <f t="shared" si="210"/>
        <v>09/30/2024 04:00:00 PM</v>
      </c>
      <c r="F6571" s="530" t="str">
        <f t="shared" si="208"/>
        <v>Sep</v>
      </c>
    </row>
    <row r="6572" spans="1:6" x14ac:dyDescent="0.35">
      <c r="A6572" s="527">
        <f>Electricity!D6608</f>
        <v>45565</v>
      </c>
      <c r="B6572" s="528">
        <f>Electricity!E6608</f>
        <v>0.70833333333333337</v>
      </c>
      <c r="C6572" s="529">
        <f>Electricity!F6608</f>
        <v>0</v>
      </c>
      <c r="D6572" s="529">
        <f>Electricity!I6608</f>
        <v>0</v>
      </c>
      <c r="E6572" s="531" t="str">
        <f t="shared" ref="E6572:E6635" si="211">CONCATENATE(TEXT(A6572,"mm/dd/yyyy")," ",TEXT(B6572,"hh:mm:ss AM/PM"))</f>
        <v>09/30/2024 05:00:00 PM</v>
      </c>
      <c r="F6572" s="530" t="str">
        <f t="shared" si="208"/>
        <v>Sep</v>
      </c>
    </row>
    <row r="6573" spans="1:6" x14ac:dyDescent="0.35">
      <c r="A6573" s="527">
        <f>Electricity!D6609</f>
        <v>45565</v>
      </c>
      <c r="B6573" s="528">
        <f>Electricity!E6609</f>
        <v>0.75000000000000011</v>
      </c>
      <c r="C6573" s="529">
        <f>Electricity!F6609</f>
        <v>0</v>
      </c>
      <c r="D6573" s="529">
        <f>Electricity!I6609</f>
        <v>0</v>
      </c>
      <c r="E6573" s="531" t="str">
        <f t="shared" si="211"/>
        <v>09/30/2024 06:00:00 PM</v>
      </c>
      <c r="F6573" s="530" t="str">
        <f t="shared" si="208"/>
        <v>Sep</v>
      </c>
    </row>
    <row r="6574" spans="1:6" x14ac:dyDescent="0.35">
      <c r="A6574" s="527">
        <f>Electricity!D6610</f>
        <v>45565</v>
      </c>
      <c r="B6574" s="528">
        <f>Electricity!E6610</f>
        <v>0.79166666666666674</v>
      </c>
      <c r="C6574" s="529">
        <f>Electricity!F6610</f>
        <v>0</v>
      </c>
      <c r="D6574" s="529">
        <f>Electricity!I6610</f>
        <v>0</v>
      </c>
      <c r="E6574" s="531" t="str">
        <f t="shared" si="211"/>
        <v>09/30/2024 07:00:00 PM</v>
      </c>
      <c r="F6574" s="530" t="str">
        <f t="shared" si="208"/>
        <v>Sep</v>
      </c>
    </row>
    <row r="6575" spans="1:6" x14ac:dyDescent="0.35">
      <c r="A6575" s="527">
        <f>Electricity!D6611</f>
        <v>45565</v>
      </c>
      <c r="B6575" s="528">
        <f>Electricity!E6611</f>
        <v>0.83333333333333337</v>
      </c>
      <c r="C6575" s="529">
        <f>Electricity!F6611</f>
        <v>0</v>
      </c>
      <c r="D6575" s="529">
        <f>Electricity!I6611</f>
        <v>0</v>
      </c>
      <c r="E6575" s="531" t="str">
        <f t="shared" si="211"/>
        <v>09/30/2024 08:00:00 PM</v>
      </c>
      <c r="F6575" s="530" t="str">
        <f t="shared" si="208"/>
        <v>Sep</v>
      </c>
    </row>
    <row r="6576" spans="1:6" x14ac:dyDescent="0.35">
      <c r="A6576" s="527">
        <f>Electricity!D6612</f>
        <v>45565</v>
      </c>
      <c r="B6576" s="528">
        <f>Electricity!E6612</f>
        <v>0.87500000000000011</v>
      </c>
      <c r="C6576" s="529">
        <f>Electricity!F6612</f>
        <v>0</v>
      </c>
      <c r="D6576" s="529">
        <f>Electricity!I6612</f>
        <v>0</v>
      </c>
      <c r="E6576" s="531" t="str">
        <f t="shared" si="211"/>
        <v>09/30/2024 09:00:00 PM</v>
      </c>
      <c r="F6576" s="530" t="str">
        <f t="shared" si="208"/>
        <v>Sep</v>
      </c>
    </row>
    <row r="6577" spans="1:6" x14ac:dyDescent="0.35">
      <c r="A6577" s="527">
        <f>Electricity!D6613</f>
        <v>45565</v>
      </c>
      <c r="B6577" s="528">
        <f>Electricity!E6613</f>
        <v>0.91666666666666674</v>
      </c>
      <c r="C6577" s="529">
        <f>Electricity!F6613</f>
        <v>0</v>
      </c>
      <c r="D6577" s="529">
        <f>Electricity!I6613</f>
        <v>0</v>
      </c>
      <c r="E6577" s="531" t="str">
        <f t="shared" si="211"/>
        <v>09/30/2024 10:00:00 PM</v>
      </c>
      <c r="F6577" s="530" t="str">
        <f t="shared" si="208"/>
        <v>Sep</v>
      </c>
    </row>
    <row r="6578" spans="1:6" x14ac:dyDescent="0.35">
      <c r="A6578" s="527">
        <f>Electricity!D6614</f>
        <v>45565</v>
      </c>
      <c r="B6578" s="528">
        <f>Electricity!E6614</f>
        <v>0.95833333333333337</v>
      </c>
      <c r="C6578" s="529">
        <f>Electricity!F6614</f>
        <v>0</v>
      </c>
      <c r="D6578" s="529">
        <f>Electricity!I6614</f>
        <v>0</v>
      </c>
      <c r="E6578" s="531" t="str">
        <f t="shared" si="211"/>
        <v>09/30/2024 11:00:00 PM</v>
      </c>
      <c r="F6578" s="530" t="str">
        <f t="shared" si="208"/>
        <v>Sep</v>
      </c>
    </row>
    <row r="6579" spans="1:6" x14ac:dyDescent="0.35">
      <c r="A6579" s="527">
        <f>Electricity!D6615</f>
        <v>45566</v>
      </c>
      <c r="B6579" s="528">
        <f>Electricity!E6615</f>
        <v>3.1225022567582528E-17</v>
      </c>
      <c r="C6579" s="529">
        <f>Electricity!F6615</f>
        <v>0</v>
      </c>
      <c r="D6579" s="529">
        <f>Electricity!I6615</f>
        <v>0</v>
      </c>
      <c r="E6579" s="531" t="str">
        <f t="shared" si="211"/>
        <v>10/01/2024 12:00:00 AM</v>
      </c>
      <c r="F6579" s="530" t="str">
        <f t="shared" si="208"/>
        <v>Oct</v>
      </c>
    </row>
    <row r="6580" spans="1:6" x14ac:dyDescent="0.35">
      <c r="A6580" s="527">
        <f>Electricity!D6616</f>
        <v>45566</v>
      </c>
      <c r="B6580" s="528">
        <f>Electricity!E6616</f>
        <v>4.1666666666666699E-2</v>
      </c>
      <c r="C6580" s="529">
        <f>Electricity!F6616</f>
        <v>0</v>
      </c>
      <c r="D6580" s="529">
        <f>Electricity!I6616</f>
        <v>0</v>
      </c>
      <c r="E6580" s="531" t="str">
        <f t="shared" si="211"/>
        <v>10/01/2024 01:00:00 AM</v>
      </c>
      <c r="F6580" s="530" t="str">
        <f t="shared" si="208"/>
        <v>Oct</v>
      </c>
    </row>
    <row r="6581" spans="1:6" x14ac:dyDescent="0.35">
      <c r="A6581" s="527">
        <f>Electricity!D6617</f>
        <v>45566</v>
      </c>
      <c r="B6581" s="528">
        <f>Electricity!E6617</f>
        <v>8.333333333333337E-2</v>
      </c>
      <c r="C6581" s="529">
        <f>Electricity!F6617</f>
        <v>0</v>
      </c>
      <c r="D6581" s="529">
        <f>Electricity!I6617</f>
        <v>0</v>
      </c>
      <c r="E6581" s="531" t="str">
        <f t="shared" si="211"/>
        <v>10/01/2024 02:00:00 AM</v>
      </c>
      <c r="F6581" s="530" t="str">
        <f t="shared" si="208"/>
        <v>Oct</v>
      </c>
    </row>
    <row r="6582" spans="1:6" x14ac:dyDescent="0.35">
      <c r="A6582" s="527">
        <f>Electricity!D6618</f>
        <v>45566</v>
      </c>
      <c r="B6582" s="528">
        <f>Electricity!E6618</f>
        <v>0.12500000000000006</v>
      </c>
      <c r="C6582" s="529">
        <f>Electricity!F6618</f>
        <v>0</v>
      </c>
      <c r="D6582" s="529">
        <f>Electricity!I6618</f>
        <v>0</v>
      </c>
      <c r="E6582" s="531" t="str">
        <f t="shared" si="211"/>
        <v>10/01/2024 03:00:00 AM</v>
      </c>
      <c r="F6582" s="530" t="str">
        <f t="shared" si="208"/>
        <v>Oct</v>
      </c>
    </row>
    <row r="6583" spans="1:6" x14ac:dyDescent="0.35">
      <c r="A6583" s="527">
        <f>Electricity!D6619</f>
        <v>45566</v>
      </c>
      <c r="B6583" s="528">
        <f>Electricity!E6619</f>
        <v>0.16666666666666669</v>
      </c>
      <c r="C6583" s="529">
        <f>Electricity!F6619</f>
        <v>0</v>
      </c>
      <c r="D6583" s="529">
        <f>Electricity!I6619</f>
        <v>0</v>
      </c>
      <c r="E6583" s="531" t="str">
        <f t="shared" si="211"/>
        <v>10/01/2024 04:00:00 AM</v>
      </c>
      <c r="F6583" s="530" t="str">
        <f t="shared" si="208"/>
        <v>Oct</v>
      </c>
    </row>
    <row r="6584" spans="1:6" x14ac:dyDescent="0.35">
      <c r="A6584" s="527">
        <f>Electricity!D6620</f>
        <v>45566</v>
      </c>
      <c r="B6584" s="528">
        <f>Electricity!E6620</f>
        <v>0.20833333333333337</v>
      </c>
      <c r="C6584" s="529">
        <f>Electricity!F6620</f>
        <v>0</v>
      </c>
      <c r="D6584" s="529">
        <f>Electricity!I6620</f>
        <v>0</v>
      </c>
      <c r="E6584" s="531" t="str">
        <f t="shared" si="211"/>
        <v>10/01/2024 05:00:00 AM</v>
      </c>
      <c r="F6584" s="530" t="str">
        <f t="shared" si="208"/>
        <v>Oct</v>
      </c>
    </row>
    <row r="6585" spans="1:6" x14ac:dyDescent="0.35">
      <c r="A6585" s="527">
        <f>Electricity!D6621</f>
        <v>45566</v>
      </c>
      <c r="B6585" s="528">
        <f>Electricity!E6621</f>
        <v>0.25</v>
      </c>
      <c r="C6585" s="529">
        <f>Electricity!F6621</f>
        <v>0</v>
      </c>
      <c r="D6585" s="529">
        <f>Electricity!I6621</f>
        <v>0</v>
      </c>
      <c r="E6585" s="531" t="str">
        <f t="shared" si="211"/>
        <v>10/01/2024 06:00:00 AM</v>
      </c>
      <c r="F6585" s="530" t="str">
        <f t="shared" si="208"/>
        <v>Oct</v>
      </c>
    </row>
    <row r="6586" spans="1:6" x14ac:dyDescent="0.35">
      <c r="A6586" s="527">
        <f>Electricity!D6622</f>
        <v>45566</v>
      </c>
      <c r="B6586" s="528">
        <f>Electricity!E6622</f>
        <v>0.29166666666666669</v>
      </c>
      <c r="C6586" s="529">
        <f>Electricity!F6622</f>
        <v>0</v>
      </c>
      <c r="D6586" s="529">
        <f>Electricity!I6622</f>
        <v>0</v>
      </c>
      <c r="E6586" s="531" t="str">
        <f t="shared" si="211"/>
        <v>10/01/2024 07:00:00 AM</v>
      </c>
      <c r="F6586" s="530" t="str">
        <f t="shared" si="208"/>
        <v>Oct</v>
      </c>
    </row>
    <row r="6587" spans="1:6" x14ac:dyDescent="0.35">
      <c r="A6587" s="527">
        <f>Electricity!D6623</f>
        <v>45566</v>
      </c>
      <c r="B6587" s="528">
        <f>Electricity!E6623</f>
        <v>0.33333333333333337</v>
      </c>
      <c r="C6587" s="529">
        <f>Electricity!F6623</f>
        <v>0</v>
      </c>
      <c r="D6587" s="529">
        <f>Electricity!I6623</f>
        <v>0</v>
      </c>
      <c r="E6587" s="531" t="str">
        <f t="shared" si="211"/>
        <v>10/01/2024 08:00:00 AM</v>
      </c>
      <c r="F6587" s="530" t="str">
        <f t="shared" si="208"/>
        <v>Oct</v>
      </c>
    </row>
    <row r="6588" spans="1:6" x14ac:dyDescent="0.35">
      <c r="A6588" s="527">
        <f>Electricity!D6624</f>
        <v>45566</v>
      </c>
      <c r="B6588" s="528">
        <f>Electricity!E6624</f>
        <v>0.375</v>
      </c>
      <c r="C6588" s="529">
        <f>Electricity!F6624</f>
        <v>0</v>
      </c>
      <c r="D6588" s="529">
        <f>Electricity!I6624</f>
        <v>0</v>
      </c>
      <c r="E6588" s="531" t="str">
        <f t="shared" si="211"/>
        <v>10/01/2024 09:00:00 AM</v>
      </c>
      <c r="F6588" s="530" t="str">
        <f t="shared" si="208"/>
        <v>Oct</v>
      </c>
    </row>
    <row r="6589" spans="1:6" x14ac:dyDescent="0.35">
      <c r="A6589" s="527">
        <f>Electricity!D6625</f>
        <v>45566</v>
      </c>
      <c r="B6589" s="528">
        <f>Electricity!E6625</f>
        <v>0.41666666666666669</v>
      </c>
      <c r="C6589" s="529">
        <f>Electricity!F6625</f>
        <v>0</v>
      </c>
      <c r="D6589" s="529">
        <f>Electricity!I6625</f>
        <v>0</v>
      </c>
      <c r="E6589" s="531" t="str">
        <f t="shared" si="211"/>
        <v>10/01/2024 10:00:00 AM</v>
      </c>
      <c r="F6589" s="530" t="str">
        <f t="shared" si="208"/>
        <v>Oct</v>
      </c>
    </row>
    <row r="6590" spans="1:6" x14ac:dyDescent="0.35">
      <c r="A6590" s="527">
        <f>Electricity!D6626</f>
        <v>45566</v>
      </c>
      <c r="B6590" s="528">
        <f>Electricity!E6626</f>
        <v>0.45833333333333337</v>
      </c>
      <c r="C6590" s="529">
        <f>Electricity!F6626</f>
        <v>0</v>
      </c>
      <c r="D6590" s="529">
        <f>Electricity!I6626</f>
        <v>0</v>
      </c>
      <c r="E6590" s="531" t="str">
        <f t="shared" si="211"/>
        <v>10/01/2024 11:00:00 AM</v>
      </c>
      <c r="F6590" s="530" t="str">
        <f t="shared" si="208"/>
        <v>Oct</v>
      </c>
    </row>
    <row r="6591" spans="1:6" x14ac:dyDescent="0.35">
      <c r="A6591" s="527">
        <f>Electricity!D6627</f>
        <v>45566</v>
      </c>
      <c r="B6591" s="528">
        <f>Electricity!E6627</f>
        <v>0.50000000000000011</v>
      </c>
      <c r="C6591" s="529">
        <f>Electricity!F6627</f>
        <v>0</v>
      </c>
      <c r="D6591" s="529">
        <f>Electricity!I6627</f>
        <v>0</v>
      </c>
      <c r="E6591" s="531" t="str">
        <f t="shared" si="211"/>
        <v>10/01/2024 12:00:00 PM</v>
      </c>
      <c r="F6591" s="530" t="str">
        <f t="shared" si="208"/>
        <v>Oct</v>
      </c>
    </row>
    <row r="6592" spans="1:6" x14ac:dyDescent="0.35">
      <c r="A6592" s="527">
        <f>Electricity!D6628</f>
        <v>45566</v>
      </c>
      <c r="B6592" s="528">
        <f>Electricity!E6628</f>
        <v>0.54166666666666674</v>
      </c>
      <c r="C6592" s="529">
        <f>Electricity!F6628</f>
        <v>0</v>
      </c>
      <c r="D6592" s="529">
        <f>Electricity!I6628</f>
        <v>0</v>
      </c>
      <c r="E6592" s="531" t="str">
        <f t="shared" si="211"/>
        <v>10/01/2024 01:00:00 PM</v>
      </c>
      <c r="F6592" s="530" t="str">
        <f t="shared" si="208"/>
        <v>Oct</v>
      </c>
    </row>
    <row r="6593" spans="1:6" x14ac:dyDescent="0.35">
      <c r="A6593" s="527">
        <f>Electricity!D6629</f>
        <v>45566</v>
      </c>
      <c r="B6593" s="528">
        <f>Electricity!E6629</f>
        <v>0.58333333333333337</v>
      </c>
      <c r="C6593" s="529">
        <f>Electricity!F6629</f>
        <v>0</v>
      </c>
      <c r="D6593" s="529">
        <f>Electricity!I6629</f>
        <v>0</v>
      </c>
      <c r="E6593" s="531" t="str">
        <f t="shared" si="211"/>
        <v>10/01/2024 02:00:00 PM</v>
      </c>
      <c r="F6593" s="530" t="str">
        <f t="shared" si="208"/>
        <v>Oct</v>
      </c>
    </row>
    <row r="6594" spans="1:6" x14ac:dyDescent="0.35">
      <c r="A6594" s="527">
        <f>Electricity!D6630</f>
        <v>45566</v>
      </c>
      <c r="B6594" s="528">
        <f>Electricity!E6630</f>
        <v>0.62500000000000011</v>
      </c>
      <c r="C6594" s="529">
        <f>Electricity!F6630</f>
        <v>0</v>
      </c>
      <c r="D6594" s="529">
        <f>Electricity!I6630</f>
        <v>0</v>
      </c>
      <c r="E6594" s="531" t="str">
        <f t="shared" si="211"/>
        <v>10/01/2024 03:00:00 PM</v>
      </c>
      <c r="F6594" s="530" t="str">
        <f t="shared" si="208"/>
        <v>Oct</v>
      </c>
    </row>
    <row r="6595" spans="1:6" x14ac:dyDescent="0.35">
      <c r="A6595" s="527">
        <f>Electricity!D6631</f>
        <v>45566</v>
      </c>
      <c r="B6595" s="528">
        <f>Electricity!E6631</f>
        <v>0.66666666666666674</v>
      </c>
      <c r="C6595" s="529">
        <f>Electricity!F6631</f>
        <v>0</v>
      </c>
      <c r="D6595" s="529">
        <f>Electricity!I6631</f>
        <v>0</v>
      </c>
      <c r="E6595" s="531" t="str">
        <f t="shared" si="211"/>
        <v>10/01/2024 04:00:00 PM</v>
      </c>
      <c r="F6595" s="530" t="str">
        <f t="shared" ref="F6595:F6658" si="212">TEXT(A6595,"mmm")</f>
        <v>Oct</v>
      </c>
    </row>
    <row r="6596" spans="1:6" x14ac:dyDescent="0.35">
      <c r="A6596" s="527">
        <f>Electricity!D6632</f>
        <v>45566</v>
      </c>
      <c r="B6596" s="528">
        <f>Electricity!E6632</f>
        <v>0.70833333333333337</v>
      </c>
      <c r="C6596" s="529">
        <f>Electricity!F6632</f>
        <v>0</v>
      </c>
      <c r="D6596" s="529">
        <f>Electricity!I6632</f>
        <v>0</v>
      </c>
      <c r="E6596" s="531" t="str">
        <f t="shared" si="211"/>
        <v>10/01/2024 05:00:00 PM</v>
      </c>
      <c r="F6596" s="530" t="str">
        <f t="shared" si="212"/>
        <v>Oct</v>
      </c>
    </row>
    <row r="6597" spans="1:6" x14ac:dyDescent="0.35">
      <c r="A6597" s="527">
        <f>Electricity!D6633</f>
        <v>45566</v>
      </c>
      <c r="B6597" s="528">
        <f>Electricity!E6633</f>
        <v>0.75000000000000011</v>
      </c>
      <c r="C6597" s="529">
        <f>Electricity!F6633</f>
        <v>0</v>
      </c>
      <c r="D6597" s="529">
        <f>Electricity!I6633</f>
        <v>0</v>
      </c>
      <c r="E6597" s="531" t="str">
        <f t="shared" si="211"/>
        <v>10/01/2024 06:00:00 PM</v>
      </c>
      <c r="F6597" s="530" t="str">
        <f t="shared" si="212"/>
        <v>Oct</v>
      </c>
    </row>
    <row r="6598" spans="1:6" x14ac:dyDescent="0.35">
      <c r="A6598" s="527">
        <f>Electricity!D6634</f>
        <v>45566</v>
      </c>
      <c r="B6598" s="528">
        <f>Electricity!E6634</f>
        <v>0.79166666666666674</v>
      </c>
      <c r="C6598" s="529">
        <f>Electricity!F6634</f>
        <v>0</v>
      </c>
      <c r="D6598" s="529">
        <f>Electricity!I6634</f>
        <v>0</v>
      </c>
      <c r="E6598" s="531" t="str">
        <f t="shared" si="211"/>
        <v>10/01/2024 07:00:00 PM</v>
      </c>
      <c r="F6598" s="530" t="str">
        <f t="shared" si="212"/>
        <v>Oct</v>
      </c>
    </row>
    <row r="6599" spans="1:6" x14ac:dyDescent="0.35">
      <c r="A6599" s="527">
        <f>Electricity!D6635</f>
        <v>45566</v>
      </c>
      <c r="B6599" s="528">
        <f>Electricity!E6635</f>
        <v>0.83333333333333337</v>
      </c>
      <c r="C6599" s="529">
        <f>Electricity!F6635</f>
        <v>0</v>
      </c>
      <c r="D6599" s="529">
        <f>Electricity!I6635</f>
        <v>0</v>
      </c>
      <c r="E6599" s="531" t="str">
        <f t="shared" si="211"/>
        <v>10/01/2024 08:00:00 PM</v>
      </c>
      <c r="F6599" s="530" t="str">
        <f t="shared" si="212"/>
        <v>Oct</v>
      </c>
    </row>
    <row r="6600" spans="1:6" x14ac:dyDescent="0.35">
      <c r="A6600" s="527">
        <f>Electricity!D6636</f>
        <v>45566</v>
      </c>
      <c r="B6600" s="528">
        <f>Electricity!E6636</f>
        <v>0.87500000000000011</v>
      </c>
      <c r="C6600" s="529">
        <f>Electricity!F6636</f>
        <v>0</v>
      </c>
      <c r="D6600" s="529">
        <f>Electricity!I6636</f>
        <v>0</v>
      </c>
      <c r="E6600" s="531" t="str">
        <f t="shared" si="211"/>
        <v>10/01/2024 09:00:00 PM</v>
      </c>
      <c r="F6600" s="530" t="str">
        <f t="shared" si="212"/>
        <v>Oct</v>
      </c>
    </row>
    <row r="6601" spans="1:6" x14ac:dyDescent="0.35">
      <c r="A6601" s="527">
        <f>Electricity!D6637</f>
        <v>45566</v>
      </c>
      <c r="B6601" s="528">
        <f>Electricity!E6637</f>
        <v>0.91666666666666674</v>
      </c>
      <c r="C6601" s="529">
        <f>Electricity!F6637</f>
        <v>0</v>
      </c>
      <c r="D6601" s="529">
        <f>Electricity!I6637</f>
        <v>0</v>
      </c>
      <c r="E6601" s="531" t="str">
        <f t="shared" si="211"/>
        <v>10/01/2024 10:00:00 PM</v>
      </c>
      <c r="F6601" s="530" t="str">
        <f t="shared" si="212"/>
        <v>Oct</v>
      </c>
    </row>
    <row r="6602" spans="1:6" x14ac:dyDescent="0.35">
      <c r="A6602" s="527">
        <f>Electricity!D6638</f>
        <v>45566</v>
      </c>
      <c r="B6602" s="528">
        <f>Electricity!E6638</f>
        <v>0.95833333333333337</v>
      </c>
      <c r="C6602" s="529">
        <f>Electricity!F6638</f>
        <v>0</v>
      </c>
      <c r="D6602" s="529">
        <f>Electricity!I6638</f>
        <v>0</v>
      </c>
      <c r="E6602" s="531" t="str">
        <f t="shared" si="211"/>
        <v>10/01/2024 11:00:00 PM</v>
      </c>
      <c r="F6602" s="530" t="str">
        <f t="shared" si="212"/>
        <v>Oct</v>
      </c>
    </row>
    <row r="6603" spans="1:6" x14ac:dyDescent="0.35">
      <c r="A6603" s="527">
        <f>Electricity!D6639</f>
        <v>45567</v>
      </c>
      <c r="B6603" s="528">
        <f>Electricity!E6639</f>
        <v>3.1225022567582528E-17</v>
      </c>
      <c r="C6603" s="529">
        <f>Electricity!F6639</f>
        <v>0</v>
      </c>
      <c r="D6603" s="529">
        <f>Electricity!I6639</f>
        <v>0</v>
      </c>
      <c r="E6603" s="531" t="str">
        <f t="shared" si="211"/>
        <v>10/02/2024 12:00:00 AM</v>
      </c>
      <c r="F6603" s="530" t="str">
        <f t="shared" si="212"/>
        <v>Oct</v>
      </c>
    </row>
    <row r="6604" spans="1:6" x14ac:dyDescent="0.35">
      <c r="A6604" s="527">
        <f>Electricity!D6640</f>
        <v>45567</v>
      </c>
      <c r="B6604" s="528">
        <f>Electricity!E6640</f>
        <v>4.1666666666666699E-2</v>
      </c>
      <c r="C6604" s="529">
        <f>Electricity!F6640</f>
        <v>0</v>
      </c>
      <c r="D6604" s="529">
        <f>Electricity!I6640</f>
        <v>0</v>
      </c>
      <c r="E6604" s="531" t="str">
        <f t="shared" si="211"/>
        <v>10/02/2024 01:00:00 AM</v>
      </c>
      <c r="F6604" s="530" t="str">
        <f t="shared" si="212"/>
        <v>Oct</v>
      </c>
    </row>
    <row r="6605" spans="1:6" x14ac:dyDescent="0.35">
      <c r="A6605" s="527">
        <f>Electricity!D6641</f>
        <v>45567</v>
      </c>
      <c r="B6605" s="528">
        <f>Electricity!E6641</f>
        <v>8.333333333333337E-2</v>
      </c>
      <c r="C6605" s="529">
        <f>Electricity!F6641</f>
        <v>0</v>
      </c>
      <c r="D6605" s="529">
        <f>Electricity!I6641</f>
        <v>0</v>
      </c>
      <c r="E6605" s="531" t="str">
        <f t="shared" si="211"/>
        <v>10/02/2024 02:00:00 AM</v>
      </c>
      <c r="F6605" s="530" t="str">
        <f t="shared" si="212"/>
        <v>Oct</v>
      </c>
    </row>
    <row r="6606" spans="1:6" x14ac:dyDescent="0.35">
      <c r="A6606" s="527">
        <f>Electricity!D6642</f>
        <v>45567</v>
      </c>
      <c r="B6606" s="528">
        <f>Electricity!E6642</f>
        <v>0.12500000000000006</v>
      </c>
      <c r="C6606" s="529">
        <f>Electricity!F6642</f>
        <v>0</v>
      </c>
      <c r="D6606" s="529">
        <f>Electricity!I6642</f>
        <v>0</v>
      </c>
      <c r="E6606" s="531" t="str">
        <f t="shared" si="211"/>
        <v>10/02/2024 03:00:00 AM</v>
      </c>
      <c r="F6606" s="530" t="str">
        <f t="shared" si="212"/>
        <v>Oct</v>
      </c>
    </row>
    <row r="6607" spans="1:6" x14ac:dyDescent="0.35">
      <c r="A6607" s="527">
        <f>Electricity!D6643</f>
        <v>45567</v>
      </c>
      <c r="B6607" s="528">
        <f>Electricity!E6643</f>
        <v>0.16666666666666669</v>
      </c>
      <c r="C6607" s="529">
        <f>Electricity!F6643</f>
        <v>0</v>
      </c>
      <c r="D6607" s="529">
        <f>Electricity!I6643</f>
        <v>0</v>
      </c>
      <c r="E6607" s="531" t="str">
        <f t="shared" si="211"/>
        <v>10/02/2024 04:00:00 AM</v>
      </c>
      <c r="F6607" s="530" t="str">
        <f t="shared" si="212"/>
        <v>Oct</v>
      </c>
    </row>
    <row r="6608" spans="1:6" x14ac:dyDescent="0.35">
      <c r="A6608" s="527">
        <f>Electricity!D6644</f>
        <v>45567</v>
      </c>
      <c r="B6608" s="528">
        <f>Electricity!E6644</f>
        <v>0.20833333333333337</v>
      </c>
      <c r="C6608" s="529">
        <f>Electricity!F6644</f>
        <v>0</v>
      </c>
      <c r="D6608" s="529">
        <f>Electricity!I6644</f>
        <v>0</v>
      </c>
      <c r="E6608" s="531" t="str">
        <f t="shared" si="211"/>
        <v>10/02/2024 05:00:00 AM</v>
      </c>
      <c r="F6608" s="530" t="str">
        <f t="shared" si="212"/>
        <v>Oct</v>
      </c>
    </row>
    <row r="6609" spans="1:6" x14ac:dyDescent="0.35">
      <c r="A6609" s="527">
        <f>Electricity!D6645</f>
        <v>45567</v>
      </c>
      <c r="B6609" s="528">
        <f>Electricity!E6645</f>
        <v>0.25</v>
      </c>
      <c r="C6609" s="529">
        <f>Electricity!F6645</f>
        <v>0</v>
      </c>
      <c r="D6609" s="529">
        <f>Electricity!I6645</f>
        <v>0</v>
      </c>
      <c r="E6609" s="531" t="str">
        <f t="shared" si="211"/>
        <v>10/02/2024 06:00:00 AM</v>
      </c>
      <c r="F6609" s="530" t="str">
        <f t="shared" si="212"/>
        <v>Oct</v>
      </c>
    </row>
    <row r="6610" spans="1:6" x14ac:dyDescent="0.35">
      <c r="A6610" s="527">
        <f>Electricity!D6646</f>
        <v>45567</v>
      </c>
      <c r="B6610" s="528">
        <f>Electricity!E6646</f>
        <v>0.29166666666666669</v>
      </c>
      <c r="C6610" s="529">
        <f>Electricity!F6646</f>
        <v>0</v>
      </c>
      <c r="D6610" s="529">
        <f>Electricity!I6646</f>
        <v>0</v>
      </c>
      <c r="E6610" s="531" t="str">
        <f t="shared" si="211"/>
        <v>10/02/2024 07:00:00 AM</v>
      </c>
      <c r="F6610" s="530" t="str">
        <f t="shared" si="212"/>
        <v>Oct</v>
      </c>
    </row>
    <row r="6611" spans="1:6" x14ac:dyDescent="0.35">
      <c r="A6611" s="527">
        <f>Electricity!D6647</f>
        <v>45567</v>
      </c>
      <c r="B6611" s="528">
        <f>Electricity!E6647</f>
        <v>0.33333333333333337</v>
      </c>
      <c r="C6611" s="529">
        <f>Electricity!F6647</f>
        <v>0</v>
      </c>
      <c r="D6611" s="529">
        <f>Electricity!I6647</f>
        <v>0</v>
      </c>
      <c r="E6611" s="531" t="str">
        <f t="shared" si="211"/>
        <v>10/02/2024 08:00:00 AM</v>
      </c>
      <c r="F6611" s="530" t="str">
        <f t="shared" si="212"/>
        <v>Oct</v>
      </c>
    </row>
    <row r="6612" spans="1:6" x14ac:dyDescent="0.35">
      <c r="A6612" s="527">
        <f>Electricity!D6648</f>
        <v>45567</v>
      </c>
      <c r="B6612" s="528">
        <f>Electricity!E6648</f>
        <v>0.375</v>
      </c>
      <c r="C6612" s="529">
        <f>Electricity!F6648</f>
        <v>0</v>
      </c>
      <c r="D6612" s="529">
        <f>Electricity!I6648</f>
        <v>0</v>
      </c>
      <c r="E6612" s="531" t="str">
        <f t="shared" si="211"/>
        <v>10/02/2024 09:00:00 AM</v>
      </c>
      <c r="F6612" s="530" t="str">
        <f t="shared" si="212"/>
        <v>Oct</v>
      </c>
    </row>
    <row r="6613" spans="1:6" x14ac:dyDescent="0.35">
      <c r="A6613" s="527">
        <f>Electricity!D6649</f>
        <v>45567</v>
      </c>
      <c r="B6613" s="528">
        <f>Electricity!E6649</f>
        <v>0.41666666666666669</v>
      </c>
      <c r="C6613" s="529">
        <f>Electricity!F6649</f>
        <v>0</v>
      </c>
      <c r="D6613" s="529">
        <f>Electricity!I6649</f>
        <v>0</v>
      </c>
      <c r="E6613" s="531" t="str">
        <f t="shared" si="211"/>
        <v>10/02/2024 10:00:00 AM</v>
      </c>
      <c r="F6613" s="530" t="str">
        <f t="shared" si="212"/>
        <v>Oct</v>
      </c>
    </row>
    <row r="6614" spans="1:6" x14ac:dyDescent="0.35">
      <c r="A6614" s="527">
        <f>Electricity!D6650</f>
        <v>45567</v>
      </c>
      <c r="B6614" s="528">
        <f>Electricity!E6650</f>
        <v>0.45833333333333337</v>
      </c>
      <c r="C6614" s="529">
        <f>Electricity!F6650</f>
        <v>0</v>
      </c>
      <c r="D6614" s="529">
        <f>Electricity!I6650</f>
        <v>0</v>
      </c>
      <c r="E6614" s="531" t="str">
        <f t="shared" si="211"/>
        <v>10/02/2024 11:00:00 AM</v>
      </c>
      <c r="F6614" s="530" t="str">
        <f t="shared" si="212"/>
        <v>Oct</v>
      </c>
    </row>
    <row r="6615" spans="1:6" x14ac:dyDescent="0.35">
      <c r="A6615" s="527">
        <f>Electricity!D6651</f>
        <v>45567</v>
      </c>
      <c r="B6615" s="528">
        <f>Electricity!E6651</f>
        <v>0.50000000000000011</v>
      </c>
      <c r="C6615" s="529">
        <f>Electricity!F6651</f>
        <v>0</v>
      </c>
      <c r="D6615" s="529">
        <f>Electricity!I6651</f>
        <v>0</v>
      </c>
      <c r="E6615" s="531" t="str">
        <f t="shared" si="211"/>
        <v>10/02/2024 12:00:00 PM</v>
      </c>
      <c r="F6615" s="530" t="str">
        <f t="shared" si="212"/>
        <v>Oct</v>
      </c>
    </row>
    <row r="6616" spans="1:6" x14ac:dyDescent="0.35">
      <c r="A6616" s="527">
        <f>Electricity!D6652</f>
        <v>45567</v>
      </c>
      <c r="B6616" s="528">
        <f>Electricity!E6652</f>
        <v>0.54166666666666674</v>
      </c>
      <c r="C6616" s="529">
        <f>Electricity!F6652</f>
        <v>0</v>
      </c>
      <c r="D6616" s="529">
        <f>Electricity!I6652</f>
        <v>0</v>
      </c>
      <c r="E6616" s="531" t="str">
        <f t="shared" si="211"/>
        <v>10/02/2024 01:00:00 PM</v>
      </c>
      <c r="F6616" s="530" t="str">
        <f t="shared" si="212"/>
        <v>Oct</v>
      </c>
    </row>
    <row r="6617" spans="1:6" x14ac:dyDescent="0.35">
      <c r="A6617" s="527">
        <f>Electricity!D6653</f>
        <v>45567</v>
      </c>
      <c r="B6617" s="528">
        <f>Electricity!E6653</f>
        <v>0.58333333333333337</v>
      </c>
      <c r="C6617" s="529">
        <f>Electricity!F6653</f>
        <v>0</v>
      </c>
      <c r="D6617" s="529">
        <f>Electricity!I6653</f>
        <v>0</v>
      </c>
      <c r="E6617" s="531" t="str">
        <f t="shared" si="211"/>
        <v>10/02/2024 02:00:00 PM</v>
      </c>
      <c r="F6617" s="530" t="str">
        <f t="shared" si="212"/>
        <v>Oct</v>
      </c>
    </row>
    <row r="6618" spans="1:6" x14ac:dyDescent="0.35">
      <c r="A6618" s="527">
        <f>Electricity!D6654</f>
        <v>45567</v>
      </c>
      <c r="B6618" s="528">
        <f>Electricity!E6654</f>
        <v>0.62500000000000011</v>
      </c>
      <c r="C6618" s="529">
        <f>Electricity!F6654</f>
        <v>0</v>
      </c>
      <c r="D6618" s="529">
        <f>Electricity!I6654</f>
        <v>0</v>
      </c>
      <c r="E6618" s="531" t="str">
        <f t="shared" si="211"/>
        <v>10/02/2024 03:00:00 PM</v>
      </c>
      <c r="F6618" s="530" t="str">
        <f t="shared" si="212"/>
        <v>Oct</v>
      </c>
    </row>
    <row r="6619" spans="1:6" x14ac:dyDescent="0.35">
      <c r="A6619" s="527">
        <f>Electricity!D6655</f>
        <v>45567</v>
      </c>
      <c r="B6619" s="528">
        <f>Electricity!E6655</f>
        <v>0.66666666666666674</v>
      </c>
      <c r="C6619" s="529">
        <f>Electricity!F6655</f>
        <v>0</v>
      </c>
      <c r="D6619" s="529">
        <f>Electricity!I6655</f>
        <v>0</v>
      </c>
      <c r="E6619" s="531" t="str">
        <f t="shared" si="211"/>
        <v>10/02/2024 04:00:00 PM</v>
      </c>
      <c r="F6619" s="530" t="str">
        <f t="shared" si="212"/>
        <v>Oct</v>
      </c>
    </row>
    <row r="6620" spans="1:6" x14ac:dyDescent="0.35">
      <c r="A6620" s="527">
        <f>Electricity!D6656</f>
        <v>45567</v>
      </c>
      <c r="B6620" s="528">
        <f>Electricity!E6656</f>
        <v>0.70833333333333337</v>
      </c>
      <c r="C6620" s="529">
        <f>Electricity!F6656</f>
        <v>0</v>
      </c>
      <c r="D6620" s="529">
        <f>Electricity!I6656</f>
        <v>0</v>
      </c>
      <c r="E6620" s="531" t="str">
        <f t="shared" si="211"/>
        <v>10/02/2024 05:00:00 PM</v>
      </c>
      <c r="F6620" s="530" t="str">
        <f t="shared" si="212"/>
        <v>Oct</v>
      </c>
    </row>
    <row r="6621" spans="1:6" x14ac:dyDescent="0.35">
      <c r="A6621" s="527">
        <f>Electricity!D6657</f>
        <v>45567</v>
      </c>
      <c r="B6621" s="528">
        <f>Electricity!E6657</f>
        <v>0.75000000000000011</v>
      </c>
      <c r="C6621" s="529">
        <f>Electricity!F6657</f>
        <v>0</v>
      </c>
      <c r="D6621" s="529">
        <f>Electricity!I6657</f>
        <v>0</v>
      </c>
      <c r="E6621" s="531" t="str">
        <f t="shared" si="211"/>
        <v>10/02/2024 06:00:00 PM</v>
      </c>
      <c r="F6621" s="530" t="str">
        <f t="shared" si="212"/>
        <v>Oct</v>
      </c>
    </row>
    <row r="6622" spans="1:6" x14ac:dyDescent="0.35">
      <c r="A6622" s="527">
        <f>Electricity!D6658</f>
        <v>45567</v>
      </c>
      <c r="B6622" s="528">
        <f>Electricity!E6658</f>
        <v>0.79166666666666674</v>
      </c>
      <c r="C6622" s="529">
        <f>Electricity!F6658</f>
        <v>0</v>
      </c>
      <c r="D6622" s="529">
        <f>Electricity!I6658</f>
        <v>0</v>
      </c>
      <c r="E6622" s="531" t="str">
        <f t="shared" si="211"/>
        <v>10/02/2024 07:00:00 PM</v>
      </c>
      <c r="F6622" s="530" t="str">
        <f t="shared" si="212"/>
        <v>Oct</v>
      </c>
    </row>
    <row r="6623" spans="1:6" x14ac:dyDescent="0.35">
      <c r="A6623" s="527">
        <f>Electricity!D6659</f>
        <v>45567</v>
      </c>
      <c r="B6623" s="528">
        <f>Electricity!E6659</f>
        <v>0.83333333333333337</v>
      </c>
      <c r="C6623" s="529">
        <f>Electricity!F6659</f>
        <v>0</v>
      </c>
      <c r="D6623" s="529">
        <f>Electricity!I6659</f>
        <v>0</v>
      </c>
      <c r="E6623" s="531" t="str">
        <f t="shared" si="211"/>
        <v>10/02/2024 08:00:00 PM</v>
      </c>
      <c r="F6623" s="530" t="str">
        <f t="shared" si="212"/>
        <v>Oct</v>
      </c>
    </row>
    <row r="6624" spans="1:6" x14ac:dyDescent="0.35">
      <c r="A6624" s="527">
        <f>Electricity!D6660</f>
        <v>45567</v>
      </c>
      <c r="B6624" s="528">
        <f>Electricity!E6660</f>
        <v>0.87500000000000011</v>
      </c>
      <c r="C6624" s="529">
        <f>Electricity!F6660</f>
        <v>0</v>
      </c>
      <c r="D6624" s="529">
        <f>Electricity!I6660</f>
        <v>0</v>
      </c>
      <c r="E6624" s="531" t="str">
        <f t="shared" si="211"/>
        <v>10/02/2024 09:00:00 PM</v>
      </c>
      <c r="F6624" s="530" t="str">
        <f t="shared" si="212"/>
        <v>Oct</v>
      </c>
    </row>
    <row r="6625" spans="1:6" x14ac:dyDescent="0.35">
      <c r="A6625" s="527">
        <f>Electricity!D6661</f>
        <v>45567</v>
      </c>
      <c r="B6625" s="528">
        <f>Electricity!E6661</f>
        <v>0.91666666666666674</v>
      </c>
      <c r="C6625" s="529">
        <f>Electricity!F6661</f>
        <v>0</v>
      </c>
      <c r="D6625" s="529">
        <f>Electricity!I6661</f>
        <v>0</v>
      </c>
      <c r="E6625" s="531" t="str">
        <f t="shared" si="211"/>
        <v>10/02/2024 10:00:00 PM</v>
      </c>
      <c r="F6625" s="530" t="str">
        <f t="shared" si="212"/>
        <v>Oct</v>
      </c>
    </row>
    <row r="6626" spans="1:6" x14ac:dyDescent="0.35">
      <c r="A6626" s="527">
        <f>Electricity!D6662</f>
        <v>45567</v>
      </c>
      <c r="B6626" s="528">
        <f>Electricity!E6662</f>
        <v>0.95833333333333337</v>
      </c>
      <c r="C6626" s="529">
        <f>Electricity!F6662</f>
        <v>0</v>
      </c>
      <c r="D6626" s="529">
        <f>Electricity!I6662</f>
        <v>0</v>
      </c>
      <c r="E6626" s="531" t="str">
        <f t="shared" si="211"/>
        <v>10/02/2024 11:00:00 PM</v>
      </c>
      <c r="F6626" s="530" t="str">
        <f t="shared" si="212"/>
        <v>Oct</v>
      </c>
    </row>
    <row r="6627" spans="1:6" x14ac:dyDescent="0.35">
      <c r="A6627" s="527">
        <f>Electricity!D6663</f>
        <v>45568</v>
      </c>
      <c r="B6627" s="528">
        <f>Electricity!E6663</f>
        <v>3.1225022567582528E-17</v>
      </c>
      <c r="C6627" s="529">
        <f>Electricity!F6663</f>
        <v>0</v>
      </c>
      <c r="D6627" s="529">
        <f>Electricity!I6663</f>
        <v>0</v>
      </c>
      <c r="E6627" s="531" t="str">
        <f t="shared" si="211"/>
        <v>10/03/2024 12:00:00 AM</v>
      </c>
      <c r="F6627" s="530" t="str">
        <f t="shared" si="212"/>
        <v>Oct</v>
      </c>
    </row>
    <row r="6628" spans="1:6" x14ac:dyDescent="0.35">
      <c r="A6628" s="527">
        <f>Electricity!D6664</f>
        <v>45568</v>
      </c>
      <c r="B6628" s="528">
        <f>Electricity!E6664</f>
        <v>4.1666666666666699E-2</v>
      </c>
      <c r="C6628" s="529">
        <f>Electricity!F6664</f>
        <v>0</v>
      </c>
      <c r="D6628" s="529">
        <f>Electricity!I6664</f>
        <v>0</v>
      </c>
      <c r="E6628" s="531" t="str">
        <f t="shared" si="211"/>
        <v>10/03/2024 01:00:00 AM</v>
      </c>
      <c r="F6628" s="530" t="str">
        <f t="shared" si="212"/>
        <v>Oct</v>
      </c>
    </row>
    <row r="6629" spans="1:6" x14ac:dyDescent="0.35">
      <c r="A6629" s="527">
        <f>Electricity!D6665</f>
        <v>45568</v>
      </c>
      <c r="B6629" s="528">
        <f>Electricity!E6665</f>
        <v>8.333333333333337E-2</v>
      </c>
      <c r="C6629" s="529">
        <f>Electricity!F6665</f>
        <v>0</v>
      </c>
      <c r="D6629" s="529">
        <f>Electricity!I6665</f>
        <v>0</v>
      </c>
      <c r="E6629" s="531" t="str">
        <f t="shared" si="211"/>
        <v>10/03/2024 02:00:00 AM</v>
      </c>
      <c r="F6629" s="530" t="str">
        <f t="shared" si="212"/>
        <v>Oct</v>
      </c>
    </row>
    <row r="6630" spans="1:6" x14ac:dyDescent="0.35">
      <c r="A6630" s="527">
        <f>Electricity!D6666</f>
        <v>45568</v>
      </c>
      <c r="B6630" s="528">
        <f>Electricity!E6666</f>
        <v>0.12500000000000006</v>
      </c>
      <c r="C6630" s="529">
        <f>Electricity!F6666</f>
        <v>0</v>
      </c>
      <c r="D6630" s="529">
        <f>Electricity!I6666</f>
        <v>0</v>
      </c>
      <c r="E6630" s="531" t="str">
        <f t="shared" si="211"/>
        <v>10/03/2024 03:00:00 AM</v>
      </c>
      <c r="F6630" s="530" t="str">
        <f t="shared" si="212"/>
        <v>Oct</v>
      </c>
    </row>
    <row r="6631" spans="1:6" x14ac:dyDescent="0.35">
      <c r="A6631" s="527">
        <f>Electricity!D6667</f>
        <v>45568</v>
      </c>
      <c r="B6631" s="528">
        <f>Electricity!E6667</f>
        <v>0.16666666666666669</v>
      </c>
      <c r="C6631" s="529">
        <f>Electricity!F6667</f>
        <v>0</v>
      </c>
      <c r="D6631" s="529">
        <f>Electricity!I6667</f>
        <v>0</v>
      </c>
      <c r="E6631" s="531" t="str">
        <f t="shared" si="211"/>
        <v>10/03/2024 04:00:00 AM</v>
      </c>
      <c r="F6631" s="530" t="str">
        <f t="shared" si="212"/>
        <v>Oct</v>
      </c>
    </row>
    <row r="6632" spans="1:6" x14ac:dyDescent="0.35">
      <c r="A6632" s="527">
        <f>Electricity!D6668</f>
        <v>45568</v>
      </c>
      <c r="B6632" s="528">
        <f>Electricity!E6668</f>
        <v>0.20833333333333337</v>
      </c>
      <c r="C6632" s="529">
        <f>Electricity!F6668</f>
        <v>0</v>
      </c>
      <c r="D6632" s="529">
        <f>Electricity!I6668</f>
        <v>0</v>
      </c>
      <c r="E6632" s="531" t="str">
        <f t="shared" si="211"/>
        <v>10/03/2024 05:00:00 AM</v>
      </c>
      <c r="F6632" s="530" t="str">
        <f t="shared" si="212"/>
        <v>Oct</v>
      </c>
    </row>
    <row r="6633" spans="1:6" x14ac:dyDescent="0.35">
      <c r="A6633" s="527">
        <f>Electricity!D6669</f>
        <v>45568</v>
      </c>
      <c r="B6633" s="528">
        <f>Electricity!E6669</f>
        <v>0.25</v>
      </c>
      <c r="C6633" s="529">
        <f>Electricity!F6669</f>
        <v>0</v>
      </c>
      <c r="D6633" s="529">
        <f>Electricity!I6669</f>
        <v>0</v>
      </c>
      <c r="E6633" s="531" t="str">
        <f t="shared" si="211"/>
        <v>10/03/2024 06:00:00 AM</v>
      </c>
      <c r="F6633" s="530" t="str">
        <f t="shared" si="212"/>
        <v>Oct</v>
      </c>
    </row>
    <row r="6634" spans="1:6" x14ac:dyDescent="0.35">
      <c r="A6634" s="527">
        <f>Electricity!D6670</f>
        <v>45568</v>
      </c>
      <c r="B6634" s="528">
        <f>Electricity!E6670</f>
        <v>0.29166666666666669</v>
      </c>
      <c r="C6634" s="529">
        <f>Electricity!F6670</f>
        <v>0</v>
      </c>
      <c r="D6634" s="529">
        <f>Electricity!I6670</f>
        <v>0</v>
      </c>
      <c r="E6634" s="531" t="str">
        <f t="shared" si="211"/>
        <v>10/03/2024 07:00:00 AM</v>
      </c>
      <c r="F6634" s="530" t="str">
        <f t="shared" si="212"/>
        <v>Oct</v>
      </c>
    </row>
    <row r="6635" spans="1:6" x14ac:dyDescent="0.35">
      <c r="A6635" s="527">
        <f>Electricity!D6671</f>
        <v>45568</v>
      </c>
      <c r="B6635" s="528">
        <f>Electricity!E6671</f>
        <v>0.33333333333333337</v>
      </c>
      <c r="C6635" s="529">
        <f>Electricity!F6671</f>
        <v>0</v>
      </c>
      <c r="D6635" s="529">
        <f>Electricity!I6671</f>
        <v>0</v>
      </c>
      <c r="E6635" s="531" t="str">
        <f t="shared" si="211"/>
        <v>10/03/2024 08:00:00 AM</v>
      </c>
      <c r="F6635" s="530" t="str">
        <f t="shared" si="212"/>
        <v>Oct</v>
      </c>
    </row>
    <row r="6636" spans="1:6" x14ac:dyDescent="0.35">
      <c r="A6636" s="527">
        <f>Electricity!D6672</f>
        <v>45568</v>
      </c>
      <c r="B6636" s="528">
        <f>Electricity!E6672</f>
        <v>0.375</v>
      </c>
      <c r="C6636" s="529">
        <f>Electricity!F6672</f>
        <v>0</v>
      </c>
      <c r="D6636" s="529">
        <f>Electricity!I6672</f>
        <v>0</v>
      </c>
      <c r="E6636" s="531" t="str">
        <f t="shared" ref="E6636:E6699" si="213">CONCATENATE(TEXT(A6636,"mm/dd/yyyy")," ",TEXT(B6636,"hh:mm:ss AM/PM"))</f>
        <v>10/03/2024 09:00:00 AM</v>
      </c>
      <c r="F6636" s="530" t="str">
        <f t="shared" si="212"/>
        <v>Oct</v>
      </c>
    </row>
    <row r="6637" spans="1:6" x14ac:dyDescent="0.35">
      <c r="A6637" s="527">
        <f>Electricity!D6673</f>
        <v>45568</v>
      </c>
      <c r="B6637" s="528">
        <f>Electricity!E6673</f>
        <v>0.41666666666666669</v>
      </c>
      <c r="C6637" s="529">
        <f>Electricity!F6673</f>
        <v>0</v>
      </c>
      <c r="D6637" s="529">
        <f>Electricity!I6673</f>
        <v>0</v>
      </c>
      <c r="E6637" s="531" t="str">
        <f t="shared" si="213"/>
        <v>10/03/2024 10:00:00 AM</v>
      </c>
      <c r="F6637" s="530" t="str">
        <f t="shared" si="212"/>
        <v>Oct</v>
      </c>
    </row>
    <row r="6638" spans="1:6" x14ac:dyDescent="0.35">
      <c r="A6638" s="527">
        <f>Electricity!D6674</f>
        <v>45568</v>
      </c>
      <c r="B6638" s="528">
        <f>Electricity!E6674</f>
        <v>0.45833333333333337</v>
      </c>
      <c r="C6638" s="529">
        <f>Electricity!F6674</f>
        <v>0</v>
      </c>
      <c r="D6638" s="529">
        <f>Electricity!I6674</f>
        <v>0</v>
      </c>
      <c r="E6638" s="531" t="str">
        <f t="shared" si="213"/>
        <v>10/03/2024 11:00:00 AM</v>
      </c>
      <c r="F6638" s="530" t="str">
        <f t="shared" si="212"/>
        <v>Oct</v>
      </c>
    </row>
    <row r="6639" spans="1:6" x14ac:dyDescent="0.35">
      <c r="A6639" s="527">
        <f>Electricity!D6675</f>
        <v>45568</v>
      </c>
      <c r="B6639" s="528">
        <f>Electricity!E6675</f>
        <v>0.50000000000000011</v>
      </c>
      <c r="C6639" s="529">
        <f>Electricity!F6675</f>
        <v>0</v>
      </c>
      <c r="D6639" s="529">
        <f>Electricity!I6675</f>
        <v>0</v>
      </c>
      <c r="E6639" s="531" t="str">
        <f t="shared" si="213"/>
        <v>10/03/2024 12:00:00 PM</v>
      </c>
      <c r="F6639" s="530" t="str">
        <f t="shared" si="212"/>
        <v>Oct</v>
      </c>
    </row>
    <row r="6640" spans="1:6" x14ac:dyDescent="0.35">
      <c r="A6640" s="527">
        <f>Electricity!D6676</f>
        <v>45568</v>
      </c>
      <c r="B6640" s="528">
        <f>Electricity!E6676</f>
        <v>0.54166666666666674</v>
      </c>
      <c r="C6640" s="529">
        <f>Electricity!F6676</f>
        <v>0</v>
      </c>
      <c r="D6640" s="529">
        <f>Electricity!I6676</f>
        <v>0</v>
      </c>
      <c r="E6640" s="531" t="str">
        <f t="shared" si="213"/>
        <v>10/03/2024 01:00:00 PM</v>
      </c>
      <c r="F6640" s="530" t="str">
        <f t="shared" si="212"/>
        <v>Oct</v>
      </c>
    </row>
    <row r="6641" spans="1:6" x14ac:dyDescent="0.35">
      <c r="A6641" s="527">
        <f>Electricity!D6677</f>
        <v>45568</v>
      </c>
      <c r="B6641" s="528">
        <f>Electricity!E6677</f>
        <v>0.58333333333333337</v>
      </c>
      <c r="C6641" s="529">
        <f>Electricity!F6677</f>
        <v>0</v>
      </c>
      <c r="D6641" s="529">
        <f>Electricity!I6677</f>
        <v>0</v>
      </c>
      <c r="E6641" s="531" t="str">
        <f t="shared" si="213"/>
        <v>10/03/2024 02:00:00 PM</v>
      </c>
      <c r="F6641" s="530" t="str">
        <f t="shared" si="212"/>
        <v>Oct</v>
      </c>
    </row>
    <row r="6642" spans="1:6" x14ac:dyDescent="0.35">
      <c r="A6642" s="527">
        <f>Electricity!D6678</f>
        <v>45568</v>
      </c>
      <c r="B6642" s="528">
        <f>Electricity!E6678</f>
        <v>0.62500000000000011</v>
      </c>
      <c r="C6642" s="529">
        <f>Electricity!F6678</f>
        <v>0</v>
      </c>
      <c r="D6642" s="529">
        <f>Electricity!I6678</f>
        <v>0</v>
      </c>
      <c r="E6642" s="531" t="str">
        <f t="shared" si="213"/>
        <v>10/03/2024 03:00:00 PM</v>
      </c>
      <c r="F6642" s="530" t="str">
        <f t="shared" si="212"/>
        <v>Oct</v>
      </c>
    </row>
    <row r="6643" spans="1:6" x14ac:dyDescent="0.35">
      <c r="A6643" s="527">
        <f>Electricity!D6679</f>
        <v>45568</v>
      </c>
      <c r="B6643" s="528">
        <f>Electricity!E6679</f>
        <v>0.66666666666666674</v>
      </c>
      <c r="C6643" s="529">
        <f>Electricity!F6679</f>
        <v>0</v>
      </c>
      <c r="D6643" s="529">
        <f>Electricity!I6679</f>
        <v>0</v>
      </c>
      <c r="E6643" s="531" t="str">
        <f t="shared" si="213"/>
        <v>10/03/2024 04:00:00 PM</v>
      </c>
      <c r="F6643" s="530" t="str">
        <f t="shared" si="212"/>
        <v>Oct</v>
      </c>
    </row>
    <row r="6644" spans="1:6" x14ac:dyDescent="0.35">
      <c r="A6644" s="527">
        <f>Electricity!D6680</f>
        <v>45568</v>
      </c>
      <c r="B6644" s="528">
        <f>Electricity!E6680</f>
        <v>0.70833333333333337</v>
      </c>
      <c r="C6644" s="529">
        <f>Electricity!F6680</f>
        <v>0</v>
      </c>
      <c r="D6644" s="529">
        <f>Electricity!I6680</f>
        <v>0</v>
      </c>
      <c r="E6644" s="531" t="str">
        <f t="shared" si="213"/>
        <v>10/03/2024 05:00:00 PM</v>
      </c>
      <c r="F6644" s="530" t="str">
        <f t="shared" si="212"/>
        <v>Oct</v>
      </c>
    </row>
    <row r="6645" spans="1:6" x14ac:dyDescent="0.35">
      <c r="A6645" s="527">
        <f>Electricity!D6681</f>
        <v>45568</v>
      </c>
      <c r="B6645" s="528">
        <f>Electricity!E6681</f>
        <v>0.75000000000000011</v>
      </c>
      <c r="C6645" s="529">
        <f>Electricity!F6681</f>
        <v>0</v>
      </c>
      <c r="D6645" s="529">
        <f>Electricity!I6681</f>
        <v>0</v>
      </c>
      <c r="E6645" s="531" t="str">
        <f t="shared" si="213"/>
        <v>10/03/2024 06:00:00 PM</v>
      </c>
      <c r="F6645" s="530" t="str">
        <f t="shared" si="212"/>
        <v>Oct</v>
      </c>
    </row>
    <row r="6646" spans="1:6" x14ac:dyDescent="0.35">
      <c r="A6646" s="527">
        <f>Electricity!D6682</f>
        <v>45568</v>
      </c>
      <c r="B6646" s="528">
        <f>Electricity!E6682</f>
        <v>0.79166666666666674</v>
      </c>
      <c r="C6646" s="529">
        <f>Electricity!F6682</f>
        <v>0</v>
      </c>
      <c r="D6646" s="529">
        <f>Electricity!I6682</f>
        <v>0</v>
      </c>
      <c r="E6646" s="531" t="str">
        <f t="shared" si="213"/>
        <v>10/03/2024 07:00:00 PM</v>
      </c>
      <c r="F6646" s="530" t="str">
        <f t="shared" si="212"/>
        <v>Oct</v>
      </c>
    </row>
    <row r="6647" spans="1:6" x14ac:dyDescent="0.35">
      <c r="A6647" s="527">
        <f>Electricity!D6683</f>
        <v>45568</v>
      </c>
      <c r="B6647" s="528">
        <f>Electricity!E6683</f>
        <v>0.83333333333333337</v>
      </c>
      <c r="C6647" s="529">
        <f>Electricity!F6683</f>
        <v>0</v>
      </c>
      <c r="D6647" s="529">
        <f>Electricity!I6683</f>
        <v>0</v>
      </c>
      <c r="E6647" s="531" t="str">
        <f t="shared" si="213"/>
        <v>10/03/2024 08:00:00 PM</v>
      </c>
      <c r="F6647" s="530" t="str">
        <f t="shared" si="212"/>
        <v>Oct</v>
      </c>
    </row>
    <row r="6648" spans="1:6" x14ac:dyDescent="0.35">
      <c r="A6648" s="527">
        <f>Electricity!D6684</f>
        <v>45568</v>
      </c>
      <c r="B6648" s="528">
        <f>Electricity!E6684</f>
        <v>0.87500000000000011</v>
      </c>
      <c r="C6648" s="529">
        <f>Electricity!F6684</f>
        <v>0</v>
      </c>
      <c r="D6648" s="529">
        <f>Electricity!I6684</f>
        <v>0</v>
      </c>
      <c r="E6648" s="531" t="str">
        <f t="shared" si="213"/>
        <v>10/03/2024 09:00:00 PM</v>
      </c>
      <c r="F6648" s="530" t="str">
        <f t="shared" si="212"/>
        <v>Oct</v>
      </c>
    </row>
    <row r="6649" spans="1:6" x14ac:dyDescent="0.35">
      <c r="A6649" s="527">
        <f>Electricity!D6685</f>
        <v>45568</v>
      </c>
      <c r="B6649" s="528">
        <f>Electricity!E6685</f>
        <v>0.91666666666666674</v>
      </c>
      <c r="C6649" s="529">
        <f>Electricity!F6685</f>
        <v>0</v>
      </c>
      <c r="D6649" s="529">
        <f>Electricity!I6685</f>
        <v>0</v>
      </c>
      <c r="E6649" s="531" t="str">
        <f t="shared" si="213"/>
        <v>10/03/2024 10:00:00 PM</v>
      </c>
      <c r="F6649" s="530" t="str">
        <f t="shared" si="212"/>
        <v>Oct</v>
      </c>
    </row>
    <row r="6650" spans="1:6" x14ac:dyDescent="0.35">
      <c r="A6650" s="527">
        <f>Electricity!D6686</f>
        <v>45568</v>
      </c>
      <c r="B6650" s="528">
        <f>Electricity!E6686</f>
        <v>0.95833333333333337</v>
      </c>
      <c r="C6650" s="529">
        <f>Electricity!F6686</f>
        <v>0</v>
      </c>
      <c r="D6650" s="529">
        <f>Electricity!I6686</f>
        <v>0</v>
      </c>
      <c r="E6650" s="531" t="str">
        <f t="shared" si="213"/>
        <v>10/03/2024 11:00:00 PM</v>
      </c>
      <c r="F6650" s="530" t="str">
        <f t="shared" si="212"/>
        <v>Oct</v>
      </c>
    </row>
    <row r="6651" spans="1:6" x14ac:dyDescent="0.35">
      <c r="A6651" s="527">
        <f>Electricity!D6687</f>
        <v>45569</v>
      </c>
      <c r="B6651" s="528">
        <f>Electricity!E6687</f>
        <v>3.1225022567582528E-17</v>
      </c>
      <c r="C6651" s="529">
        <f>Electricity!F6687</f>
        <v>0</v>
      </c>
      <c r="D6651" s="529">
        <f>Electricity!I6687</f>
        <v>0</v>
      </c>
      <c r="E6651" s="531" t="str">
        <f t="shared" si="213"/>
        <v>10/04/2024 12:00:00 AM</v>
      </c>
      <c r="F6651" s="530" t="str">
        <f t="shared" si="212"/>
        <v>Oct</v>
      </c>
    </row>
    <row r="6652" spans="1:6" x14ac:dyDescent="0.35">
      <c r="A6652" s="527">
        <f>Electricity!D6688</f>
        <v>45569</v>
      </c>
      <c r="B6652" s="528">
        <f>Electricity!E6688</f>
        <v>4.1666666666666699E-2</v>
      </c>
      <c r="C6652" s="529">
        <f>Electricity!F6688</f>
        <v>0</v>
      </c>
      <c r="D6652" s="529">
        <f>Electricity!I6688</f>
        <v>0</v>
      </c>
      <c r="E6652" s="531" t="str">
        <f t="shared" si="213"/>
        <v>10/04/2024 01:00:00 AM</v>
      </c>
      <c r="F6652" s="530" t="str">
        <f t="shared" si="212"/>
        <v>Oct</v>
      </c>
    </row>
    <row r="6653" spans="1:6" x14ac:dyDescent="0.35">
      <c r="A6653" s="527">
        <f>Electricity!D6689</f>
        <v>45569</v>
      </c>
      <c r="B6653" s="528">
        <f>Electricity!E6689</f>
        <v>8.333333333333337E-2</v>
      </c>
      <c r="C6653" s="529">
        <f>Electricity!F6689</f>
        <v>0</v>
      </c>
      <c r="D6653" s="529">
        <f>Electricity!I6689</f>
        <v>0</v>
      </c>
      <c r="E6653" s="531" t="str">
        <f t="shared" si="213"/>
        <v>10/04/2024 02:00:00 AM</v>
      </c>
      <c r="F6653" s="530" t="str">
        <f t="shared" si="212"/>
        <v>Oct</v>
      </c>
    </row>
    <row r="6654" spans="1:6" x14ac:dyDescent="0.35">
      <c r="A6654" s="527">
        <f>Electricity!D6690</f>
        <v>45569</v>
      </c>
      <c r="B6654" s="528">
        <f>Electricity!E6690</f>
        <v>0.12500000000000006</v>
      </c>
      <c r="C6654" s="529">
        <f>Electricity!F6690</f>
        <v>0</v>
      </c>
      <c r="D6654" s="529">
        <f>Electricity!I6690</f>
        <v>0</v>
      </c>
      <c r="E6654" s="531" t="str">
        <f t="shared" si="213"/>
        <v>10/04/2024 03:00:00 AM</v>
      </c>
      <c r="F6654" s="530" t="str">
        <f t="shared" si="212"/>
        <v>Oct</v>
      </c>
    </row>
    <row r="6655" spans="1:6" x14ac:dyDescent="0.35">
      <c r="A6655" s="527">
        <f>Electricity!D6691</f>
        <v>45569</v>
      </c>
      <c r="B6655" s="528">
        <f>Electricity!E6691</f>
        <v>0.16666666666666669</v>
      </c>
      <c r="C6655" s="529">
        <f>Electricity!F6691</f>
        <v>0</v>
      </c>
      <c r="D6655" s="529">
        <f>Electricity!I6691</f>
        <v>0</v>
      </c>
      <c r="E6655" s="531" t="str">
        <f t="shared" si="213"/>
        <v>10/04/2024 04:00:00 AM</v>
      </c>
      <c r="F6655" s="530" t="str">
        <f t="shared" si="212"/>
        <v>Oct</v>
      </c>
    </row>
    <row r="6656" spans="1:6" x14ac:dyDescent="0.35">
      <c r="A6656" s="527">
        <f>Electricity!D6692</f>
        <v>45569</v>
      </c>
      <c r="B6656" s="528">
        <f>Electricity!E6692</f>
        <v>0.20833333333333337</v>
      </c>
      <c r="C6656" s="529">
        <f>Electricity!F6692</f>
        <v>0</v>
      </c>
      <c r="D6656" s="529">
        <f>Electricity!I6692</f>
        <v>0</v>
      </c>
      <c r="E6656" s="531" t="str">
        <f t="shared" si="213"/>
        <v>10/04/2024 05:00:00 AM</v>
      </c>
      <c r="F6656" s="530" t="str">
        <f t="shared" si="212"/>
        <v>Oct</v>
      </c>
    </row>
    <row r="6657" spans="1:6" x14ac:dyDescent="0.35">
      <c r="A6657" s="527">
        <f>Electricity!D6693</f>
        <v>45569</v>
      </c>
      <c r="B6657" s="528">
        <f>Electricity!E6693</f>
        <v>0.25</v>
      </c>
      <c r="C6657" s="529">
        <f>Electricity!F6693</f>
        <v>0</v>
      </c>
      <c r="D6657" s="529">
        <f>Electricity!I6693</f>
        <v>0</v>
      </c>
      <c r="E6657" s="531" t="str">
        <f t="shared" si="213"/>
        <v>10/04/2024 06:00:00 AM</v>
      </c>
      <c r="F6657" s="530" t="str">
        <f t="shared" si="212"/>
        <v>Oct</v>
      </c>
    </row>
    <row r="6658" spans="1:6" x14ac:dyDescent="0.35">
      <c r="A6658" s="527">
        <f>Electricity!D6694</f>
        <v>45569</v>
      </c>
      <c r="B6658" s="528">
        <f>Electricity!E6694</f>
        <v>0.29166666666666669</v>
      </c>
      <c r="C6658" s="529">
        <f>Electricity!F6694</f>
        <v>0</v>
      </c>
      <c r="D6658" s="529">
        <f>Electricity!I6694</f>
        <v>0</v>
      </c>
      <c r="E6658" s="531" t="str">
        <f t="shared" si="213"/>
        <v>10/04/2024 07:00:00 AM</v>
      </c>
      <c r="F6658" s="530" t="str">
        <f t="shared" si="212"/>
        <v>Oct</v>
      </c>
    </row>
    <row r="6659" spans="1:6" x14ac:dyDescent="0.35">
      <c r="A6659" s="527">
        <f>Electricity!D6695</f>
        <v>45569</v>
      </c>
      <c r="B6659" s="528">
        <f>Electricity!E6695</f>
        <v>0.33333333333333337</v>
      </c>
      <c r="C6659" s="529">
        <f>Electricity!F6695</f>
        <v>0</v>
      </c>
      <c r="D6659" s="529">
        <f>Electricity!I6695</f>
        <v>0</v>
      </c>
      <c r="E6659" s="531" t="str">
        <f t="shared" si="213"/>
        <v>10/04/2024 08:00:00 AM</v>
      </c>
      <c r="F6659" s="530" t="str">
        <f t="shared" ref="F6659:F6722" si="214">TEXT(A6659,"mmm")</f>
        <v>Oct</v>
      </c>
    </row>
    <row r="6660" spans="1:6" x14ac:dyDescent="0.35">
      <c r="A6660" s="527">
        <f>Electricity!D6696</f>
        <v>45569</v>
      </c>
      <c r="B6660" s="528">
        <f>Electricity!E6696</f>
        <v>0.375</v>
      </c>
      <c r="C6660" s="529">
        <f>Electricity!F6696</f>
        <v>0</v>
      </c>
      <c r="D6660" s="529">
        <f>Electricity!I6696</f>
        <v>0</v>
      </c>
      <c r="E6660" s="531" t="str">
        <f t="shared" si="213"/>
        <v>10/04/2024 09:00:00 AM</v>
      </c>
      <c r="F6660" s="530" t="str">
        <f t="shared" si="214"/>
        <v>Oct</v>
      </c>
    </row>
    <row r="6661" spans="1:6" x14ac:dyDescent="0.35">
      <c r="A6661" s="527">
        <f>Electricity!D6697</f>
        <v>45569</v>
      </c>
      <c r="B6661" s="528">
        <f>Electricity!E6697</f>
        <v>0.41666666666666669</v>
      </c>
      <c r="C6661" s="529">
        <f>Electricity!F6697</f>
        <v>0</v>
      </c>
      <c r="D6661" s="529">
        <f>Electricity!I6697</f>
        <v>0</v>
      </c>
      <c r="E6661" s="531" t="str">
        <f t="shared" si="213"/>
        <v>10/04/2024 10:00:00 AM</v>
      </c>
      <c r="F6661" s="530" t="str">
        <f t="shared" si="214"/>
        <v>Oct</v>
      </c>
    </row>
    <row r="6662" spans="1:6" x14ac:dyDescent="0.35">
      <c r="A6662" s="527">
        <f>Electricity!D6698</f>
        <v>45569</v>
      </c>
      <c r="B6662" s="528">
        <f>Electricity!E6698</f>
        <v>0.45833333333333337</v>
      </c>
      <c r="C6662" s="529">
        <f>Electricity!F6698</f>
        <v>0</v>
      </c>
      <c r="D6662" s="529">
        <f>Electricity!I6698</f>
        <v>0</v>
      </c>
      <c r="E6662" s="531" t="str">
        <f t="shared" si="213"/>
        <v>10/04/2024 11:00:00 AM</v>
      </c>
      <c r="F6662" s="530" t="str">
        <f t="shared" si="214"/>
        <v>Oct</v>
      </c>
    </row>
    <row r="6663" spans="1:6" x14ac:dyDescent="0.35">
      <c r="A6663" s="527">
        <f>Electricity!D6699</f>
        <v>45569</v>
      </c>
      <c r="B6663" s="528">
        <f>Electricity!E6699</f>
        <v>0.50000000000000011</v>
      </c>
      <c r="C6663" s="529">
        <f>Electricity!F6699</f>
        <v>0</v>
      </c>
      <c r="D6663" s="529">
        <f>Electricity!I6699</f>
        <v>0</v>
      </c>
      <c r="E6663" s="531" t="str">
        <f t="shared" si="213"/>
        <v>10/04/2024 12:00:00 PM</v>
      </c>
      <c r="F6663" s="530" t="str">
        <f t="shared" si="214"/>
        <v>Oct</v>
      </c>
    </row>
    <row r="6664" spans="1:6" x14ac:dyDescent="0.35">
      <c r="A6664" s="527">
        <f>Electricity!D6700</f>
        <v>45569</v>
      </c>
      <c r="B6664" s="528">
        <f>Electricity!E6700</f>
        <v>0.54166666666666674</v>
      </c>
      <c r="C6664" s="529">
        <f>Electricity!F6700</f>
        <v>0</v>
      </c>
      <c r="D6664" s="529">
        <f>Electricity!I6700</f>
        <v>0</v>
      </c>
      <c r="E6664" s="531" t="str">
        <f t="shared" si="213"/>
        <v>10/04/2024 01:00:00 PM</v>
      </c>
      <c r="F6664" s="530" t="str">
        <f t="shared" si="214"/>
        <v>Oct</v>
      </c>
    </row>
    <row r="6665" spans="1:6" x14ac:dyDescent="0.35">
      <c r="A6665" s="527">
        <f>Electricity!D6701</f>
        <v>45569</v>
      </c>
      <c r="B6665" s="528">
        <f>Electricity!E6701</f>
        <v>0.58333333333333337</v>
      </c>
      <c r="C6665" s="529">
        <f>Electricity!F6701</f>
        <v>0</v>
      </c>
      <c r="D6665" s="529">
        <f>Electricity!I6701</f>
        <v>0</v>
      </c>
      <c r="E6665" s="531" t="str">
        <f t="shared" si="213"/>
        <v>10/04/2024 02:00:00 PM</v>
      </c>
      <c r="F6665" s="530" t="str">
        <f t="shared" si="214"/>
        <v>Oct</v>
      </c>
    </row>
    <row r="6666" spans="1:6" x14ac:dyDescent="0.35">
      <c r="A6666" s="527">
        <f>Electricity!D6702</f>
        <v>45569</v>
      </c>
      <c r="B6666" s="528">
        <f>Electricity!E6702</f>
        <v>0.62500000000000011</v>
      </c>
      <c r="C6666" s="529">
        <f>Electricity!F6702</f>
        <v>0</v>
      </c>
      <c r="D6666" s="529">
        <f>Electricity!I6702</f>
        <v>0</v>
      </c>
      <c r="E6666" s="531" t="str">
        <f t="shared" si="213"/>
        <v>10/04/2024 03:00:00 PM</v>
      </c>
      <c r="F6666" s="530" t="str">
        <f t="shared" si="214"/>
        <v>Oct</v>
      </c>
    </row>
    <row r="6667" spans="1:6" x14ac:dyDescent="0.35">
      <c r="A6667" s="527">
        <f>Electricity!D6703</f>
        <v>45569</v>
      </c>
      <c r="B6667" s="528">
        <f>Electricity!E6703</f>
        <v>0.66666666666666674</v>
      </c>
      <c r="C6667" s="529">
        <f>Electricity!F6703</f>
        <v>0</v>
      </c>
      <c r="D6667" s="529">
        <f>Electricity!I6703</f>
        <v>0</v>
      </c>
      <c r="E6667" s="531" t="str">
        <f t="shared" si="213"/>
        <v>10/04/2024 04:00:00 PM</v>
      </c>
      <c r="F6667" s="530" t="str">
        <f t="shared" si="214"/>
        <v>Oct</v>
      </c>
    </row>
    <row r="6668" spans="1:6" x14ac:dyDescent="0.35">
      <c r="A6668" s="527">
        <f>Electricity!D6704</f>
        <v>45569</v>
      </c>
      <c r="B6668" s="528">
        <f>Electricity!E6704</f>
        <v>0.70833333333333337</v>
      </c>
      <c r="C6668" s="529">
        <f>Electricity!F6704</f>
        <v>0</v>
      </c>
      <c r="D6668" s="529">
        <f>Electricity!I6704</f>
        <v>0</v>
      </c>
      <c r="E6668" s="531" t="str">
        <f t="shared" si="213"/>
        <v>10/04/2024 05:00:00 PM</v>
      </c>
      <c r="F6668" s="530" t="str">
        <f t="shared" si="214"/>
        <v>Oct</v>
      </c>
    </row>
    <row r="6669" spans="1:6" x14ac:dyDescent="0.35">
      <c r="A6669" s="527">
        <f>Electricity!D6705</f>
        <v>45569</v>
      </c>
      <c r="B6669" s="528">
        <f>Electricity!E6705</f>
        <v>0.75000000000000011</v>
      </c>
      <c r="C6669" s="529">
        <f>Electricity!F6705</f>
        <v>0</v>
      </c>
      <c r="D6669" s="529">
        <f>Electricity!I6705</f>
        <v>0</v>
      </c>
      <c r="E6669" s="531" t="str">
        <f t="shared" si="213"/>
        <v>10/04/2024 06:00:00 PM</v>
      </c>
      <c r="F6669" s="530" t="str">
        <f t="shared" si="214"/>
        <v>Oct</v>
      </c>
    </row>
    <row r="6670" spans="1:6" x14ac:dyDescent="0.35">
      <c r="A6670" s="527">
        <f>Electricity!D6706</f>
        <v>45569</v>
      </c>
      <c r="B6670" s="528">
        <f>Electricity!E6706</f>
        <v>0.79166666666666674</v>
      </c>
      <c r="C6670" s="529">
        <f>Electricity!F6706</f>
        <v>0</v>
      </c>
      <c r="D6670" s="529">
        <f>Electricity!I6706</f>
        <v>0</v>
      </c>
      <c r="E6670" s="531" t="str">
        <f t="shared" si="213"/>
        <v>10/04/2024 07:00:00 PM</v>
      </c>
      <c r="F6670" s="530" t="str">
        <f t="shared" si="214"/>
        <v>Oct</v>
      </c>
    </row>
    <row r="6671" spans="1:6" x14ac:dyDescent="0.35">
      <c r="A6671" s="527">
        <f>Electricity!D6707</f>
        <v>45569</v>
      </c>
      <c r="B6671" s="528">
        <f>Electricity!E6707</f>
        <v>0.83333333333333337</v>
      </c>
      <c r="C6671" s="529">
        <f>Electricity!F6707</f>
        <v>0</v>
      </c>
      <c r="D6671" s="529">
        <f>Electricity!I6707</f>
        <v>0</v>
      </c>
      <c r="E6671" s="531" t="str">
        <f t="shared" si="213"/>
        <v>10/04/2024 08:00:00 PM</v>
      </c>
      <c r="F6671" s="530" t="str">
        <f t="shared" si="214"/>
        <v>Oct</v>
      </c>
    </row>
    <row r="6672" spans="1:6" x14ac:dyDescent="0.35">
      <c r="A6672" s="527">
        <f>Electricity!D6708</f>
        <v>45569</v>
      </c>
      <c r="B6672" s="528">
        <f>Electricity!E6708</f>
        <v>0.87500000000000011</v>
      </c>
      <c r="C6672" s="529">
        <f>Electricity!F6708</f>
        <v>0</v>
      </c>
      <c r="D6672" s="529">
        <f>Electricity!I6708</f>
        <v>0</v>
      </c>
      <c r="E6672" s="531" t="str">
        <f t="shared" si="213"/>
        <v>10/04/2024 09:00:00 PM</v>
      </c>
      <c r="F6672" s="530" t="str">
        <f t="shared" si="214"/>
        <v>Oct</v>
      </c>
    </row>
    <row r="6673" spans="1:6" x14ac:dyDescent="0.35">
      <c r="A6673" s="527">
        <f>Electricity!D6709</f>
        <v>45569</v>
      </c>
      <c r="B6673" s="528">
        <f>Electricity!E6709</f>
        <v>0.91666666666666674</v>
      </c>
      <c r="C6673" s="529">
        <f>Electricity!F6709</f>
        <v>0</v>
      </c>
      <c r="D6673" s="529">
        <f>Electricity!I6709</f>
        <v>0</v>
      </c>
      <c r="E6673" s="531" t="str">
        <f t="shared" si="213"/>
        <v>10/04/2024 10:00:00 PM</v>
      </c>
      <c r="F6673" s="530" t="str">
        <f t="shared" si="214"/>
        <v>Oct</v>
      </c>
    </row>
    <row r="6674" spans="1:6" x14ac:dyDescent="0.35">
      <c r="A6674" s="527">
        <f>Electricity!D6710</f>
        <v>45569</v>
      </c>
      <c r="B6674" s="528">
        <f>Electricity!E6710</f>
        <v>0.95833333333333337</v>
      </c>
      <c r="C6674" s="529">
        <f>Electricity!F6710</f>
        <v>0</v>
      </c>
      <c r="D6674" s="529">
        <f>Electricity!I6710</f>
        <v>0</v>
      </c>
      <c r="E6674" s="531" t="str">
        <f t="shared" si="213"/>
        <v>10/04/2024 11:00:00 PM</v>
      </c>
      <c r="F6674" s="530" t="str">
        <f t="shared" si="214"/>
        <v>Oct</v>
      </c>
    </row>
    <row r="6675" spans="1:6" x14ac:dyDescent="0.35">
      <c r="A6675" s="527">
        <f>Electricity!D6711</f>
        <v>45570</v>
      </c>
      <c r="B6675" s="528">
        <f>Electricity!E6711</f>
        <v>3.1225022567582528E-17</v>
      </c>
      <c r="C6675" s="529">
        <f>Electricity!F6711</f>
        <v>0</v>
      </c>
      <c r="D6675" s="529">
        <f>Electricity!I6711</f>
        <v>0</v>
      </c>
      <c r="E6675" s="531" t="str">
        <f t="shared" si="213"/>
        <v>10/05/2024 12:00:00 AM</v>
      </c>
      <c r="F6675" s="530" t="str">
        <f t="shared" si="214"/>
        <v>Oct</v>
      </c>
    </row>
    <row r="6676" spans="1:6" x14ac:dyDescent="0.35">
      <c r="A6676" s="527">
        <f>Electricity!D6712</f>
        <v>45570</v>
      </c>
      <c r="B6676" s="528">
        <f>Electricity!E6712</f>
        <v>4.1666666666666699E-2</v>
      </c>
      <c r="C6676" s="529">
        <f>Electricity!F6712</f>
        <v>0</v>
      </c>
      <c r="D6676" s="529">
        <f>Electricity!I6712</f>
        <v>0</v>
      </c>
      <c r="E6676" s="531" t="str">
        <f t="shared" si="213"/>
        <v>10/05/2024 01:00:00 AM</v>
      </c>
      <c r="F6676" s="530" t="str">
        <f t="shared" si="214"/>
        <v>Oct</v>
      </c>
    </row>
    <row r="6677" spans="1:6" x14ac:dyDescent="0.35">
      <c r="A6677" s="527">
        <f>Electricity!D6713</f>
        <v>45570</v>
      </c>
      <c r="B6677" s="528">
        <f>Electricity!E6713</f>
        <v>8.333333333333337E-2</v>
      </c>
      <c r="C6677" s="529">
        <f>Electricity!F6713</f>
        <v>0</v>
      </c>
      <c r="D6677" s="529">
        <f>Electricity!I6713</f>
        <v>0</v>
      </c>
      <c r="E6677" s="531" t="str">
        <f t="shared" si="213"/>
        <v>10/05/2024 02:00:00 AM</v>
      </c>
      <c r="F6677" s="530" t="str">
        <f t="shared" si="214"/>
        <v>Oct</v>
      </c>
    </row>
    <row r="6678" spans="1:6" x14ac:dyDescent="0.35">
      <c r="A6678" s="527">
        <f>Electricity!D6714</f>
        <v>45570</v>
      </c>
      <c r="B6678" s="528">
        <f>Electricity!E6714</f>
        <v>0.12500000000000006</v>
      </c>
      <c r="C6678" s="529">
        <f>Electricity!F6714</f>
        <v>0</v>
      </c>
      <c r="D6678" s="529">
        <f>Electricity!I6714</f>
        <v>0</v>
      </c>
      <c r="E6678" s="531" t="str">
        <f t="shared" si="213"/>
        <v>10/05/2024 03:00:00 AM</v>
      </c>
      <c r="F6678" s="530" t="str">
        <f t="shared" si="214"/>
        <v>Oct</v>
      </c>
    </row>
    <row r="6679" spans="1:6" x14ac:dyDescent="0.35">
      <c r="A6679" s="527">
        <f>Electricity!D6715</f>
        <v>45570</v>
      </c>
      <c r="B6679" s="528">
        <f>Electricity!E6715</f>
        <v>0.16666666666666669</v>
      </c>
      <c r="C6679" s="529">
        <f>Electricity!F6715</f>
        <v>0</v>
      </c>
      <c r="D6679" s="529">
        <f>Electricity!I6715</f>
        <v>0</v>
      </c>
      <c r="E6679" s="531" t="str">
        <f t="shared" si="213"/>
        <v>10/05/2024 04:00:00 AM</v>
      </c>
      <c r="F6679" s="530" t="str">
        <f t="shared" si="214"/>
        <v>Oct</v>
      </c>
    </row>
    <row r="6680" spans="1:6" x14ac:dyDescent="0.35">
      <c r="A6680" s="527">
        <f>Electricity!D6716</f>
        <v>45570</v>
      </c>
      <c r="B6680" s="528">
        <f>Electricity!E6716</f>
        <v>0.20833333333333337</v>
      </c>
      <c r="C6680" s="529">
        <f>Electricity!F6716</f>
        <v>0</v>
      </c>
      <c r="D6680" s="529">
        <f>Electricity!I6716</f>
        <v>0</v>
      </c>
      <c r="E6680" s="531" t="str">
        <f t="shared" si="213"/>
        <v>10/05/2024 05:00:00 AM</v>
      </c>
      <c r="F6680" s="530" t="str">
        <f t="shared" si="214"/>
        <v>Oct</v>
      </c>
    </row>
    <row r="6681" spans="1:6" x14ac:dyDescent="0.35">
      <c r="A6681" s="527">
        <f>Electricity!D6717</f>
        <v>45570</v>
      </c>
      <c r="B6681" s="528">
        <f>Electricity!E6717</f>
        <v>0.25</v>
      </c>
      <c r="C6681" s="529">
        <f>Electricity!F6717</f>
        <v>0</v>
      </c>
      <c r="D6681" s="529">
        <f>Electricity!I6717</f>
        <v>0</v>
      </c>
      <c r="E6681" s="531" t="str">
        <f t="shared" si="213"/>
        <v>10/05/2024 06:00:00 AM</v>
      </c>
      <c r="F6681" s="530" t="str">
        <f t="shared" si="214"/>
        <v>Oct</v>
      </c>
    </row>
    <row r="6682" spans="1:6" x14ac:dyDescent="0.35">
      <c r="A6682" s="527">
        <f>Electricity!D6718</f>
        <v>45570</v>
      </c>
      <c r="B6682" s="528">
        <f>Electricity!E6718</f>
        <v>0.29166666666666669</v>
      </c>
      <c r="C6682" s="529">
        <f>Electricity!F6718</f>
        <v>0</v>
      </c>
      <c r="D6682" s="529">
        <f>Electricity!I6718</f>
        <v>0</v>
      </c>
      <c r="E6682" s="531" t="str">
        <f t="shared" si="213"/>
        <v>10/05/2024 07:00:00 AM</v>
      </c>
      <c r="F6682" s="530" t="str">
        <f t="shared" si="214"/>
        <v>Oct</v>
      </c>
    </row>
    <row r="6683" spans="1:6" x14ac:dyDescent="0.35">
      <c r="A6683" s="527">
        <f>Electricity!D6719</f>
        <v>45570</v>
      </c>
      <c r="B6683" s="528">
        <f>Electricity!E6719</f>
        <v>0.33333333333333337</v>
      </c>
      <c r="C6683" s="529">
        <f>Electricity!F6719</f>
        <v>0</v>
      </c>
      <c r="D6683" s="529">
        <f>Electricity!I6719</f>
        <v>0</v>
      </c>
      <c r="E6683" s="531" t="str">
        <f t="shared" si="213"/>
        <v>10/05/2024 08:00:00 AM</v>
      </c>
      <c r="F6683" s="530" t="str">
        <f t="shared" si="214"/>
        <v>Oct</v>
      </c>
    </row>
    <row r="6684" spans="1:6" x14ac:dyDescent="0.35">
      <c r="A6684" s="527">
        <f>Electricity!D6720</f>
        <v>45570</v>
      </c>
      <c r="B6684" s="528">
        <f>Electricity!E6720</f>
        <v>0.375</v>
      </c>
      <c r="C6684" s="529">
        <f>Electricity!F6720</f>
        <v>0</v>
      </c>
      <c r="D6684" s="529">
        <f>Electricity!I6720</f>
        <v>0</v>
      </c>
      <c r="E6684" s="531" t="str">
        <f t="shared" si="213"/>
        <v>10/05/2024 09:00:00 AM</v>
      </c>
      <c r="F6684" s="530" t="str">
        <f t="shared" si="214"/>
        <v>Oct</v>
      </c>
    </row>
    <row r="6685" spans="1:6" x14ac:dyDescent="0.35">
      <c r="A6685" s="527">
        <f>Electricity!D6721</f>
        <v>45570</v>
      </c>
      <c r="B6685" s="528">
        <f>Electricity!E6721</f>
        <v>0.41666666666666669</v>
      </c>
      <c r="C6685" s="529">
        <f>Electricity!F6721</f>
        <v>0</v>
      </c>
      <c r="D6685" s="529">
        <f>Electricity!I6721</f>
        <v>0</v>
      </c>
      <c r="E6685" s="531" t="str">
        <f t="shared" si="213"/>
        <v>10/05/2024 10:00:00 AM</v>
      </c>
      <c r="F6685" s="530" t="str">
        <f t="shared" si="214"/>
        <v>Oct</v>
      </c>
    </row>
    <row r="6686" spans="1:6" x14ac:dyDescent="0.35">
      <c r="A6686" s="527">
        <f>Electricity!D6722</f>
        <v>45570</v>
      </c>
      <c r="B6686" s="528">
        <f>Electricity!E6722</f>
        <v>0.45833333333333337</v>
      </c>
      <c r="C6686" s="529">
        <f>Electricity!F6722</f>
        <v>0</v>
      </c>
      <c r="D6686" s="529">
        <f>Electricity!I6722</f>
        <v>0</v>
      </c>
      <c r="E6686" s="531" t="str">
        <f t="shared" si="213"/>
        <v>10/05/2024 11:00:00 AM</v>
      </c>
      <c r="F6686" s="530" t="str">
        <f t="shared" si="214"/>
        <v>Oct</v>
      </c>
    </row>
    <row r="6687" spans="1:6" x14ac:dyDescent="0.35">
      <c r="A6687" s="527">
        <f>Electricity!D6723</f>
        <v>45570</v>
      </c>
      <c r="B6687" s="528">
        <f>Electricity!E6723</f>
        <v>0.50000000000000011</v>
      </c>
      <c r="C6687" s="529">
        <f>Electricity!F6723</f>
        <v>0</v>
      </c>
      <c r="D6687" s="529">
        <f>Electricity!I6723</f>
        <v>0</v>
      </c>
      <c r="E6687" s="531" t="str">
        <f t="shared" si="213"/>
        <v>10/05/2024 12:00:00 PM</v>
      </c>
      <c r="F6687" s="530" t="str">
        <f t="shared" si="214"/>
        <v>Oct</v>
      </c>
    </row>
    <row r="6688" spans="1:6" x14ac:dyDescent="0.35">
      <c r="A6688" s="527">
        <f>Electricity!D6724</f>
        <v>45570</v>
      </c>
      <c r="B6688" s="528">
        <f>Electricity!E6724</f>
        <v>0.54166666666666674</v>
      </c>
      <c r="C6688" s="529">
        <f>Electricity!F6724</f>
        <v>0</v>
      </c>
      <c r="D6688" s="529">
        <f>Electricity!I6724</f>
        <v>0</v>
      </c>
      <c r="E6688" s="531" t="str">
        <f t="shared" si="213"/>
        <v>10/05/2024 01:00:00 PM</v>
      </c>
      <c r="F6688" s="530" t="str">
        <f t="shared" si="214"/>
        <v>Oct</v>
      </c>
    </row>
    <row r="6689" spans="1:6" x14ac:dyDescent="0.35">
      <c r="A6689" s="527">
        <f>Electricity!D6725</f>
        <v>45570</v>
      </c>
      <c r="B6689" s="528">
        <f>Electricity!E6725</f>
        <v>0.58333333333333337</v>
      </c>
      <c r="C6689" s="529">
        <f>Electricity!F6725</f>
        <v>0</v>
      </c>
      <c r="D6689" s="529">
        <f>Electricity!I6725</f>
        <v>0</v>
      </c>
      <c r="E6689" s="531" t="str">
        <f t="shared" si="213"/>
        <v>10/05/2024 02:00:00 PM</v>
      </c>
      <c r="F6689" s="530" t="str">
        <f t="shared" si="214"/>
        <v>Oct</v>
      </c>
    </row>
    <row r="6690" spans="1:6" x14ac:dyDescent="0.35">
      <c r="A6690" s="527">
        <f>Electricity!D6726</f>
        <v>45570</v>
      </c>
      <c r="B6690" s="528">
        <f>Electricity!E6726</f>
        <v>0.62500000000000011</v>
      </c>
      <c r="C6690" s="529">
        <f>Electricity!F6726</f>
        <v>0</v>
      </c>
      <c r="D6690" s="529">
        <f>Electricity!I6726</f>
        <v>0</v>
      </c>
      <c r="E6690" s="531" t="str">
        <f t="shared" si="213"/>
        <v>10/05/2024 03:00:00 PM</v>
      </c>
      <c r="F6690" s="530" t="str">
        <f t="shared" si="214"/>
        <v>Oct</v>
      </c>
    </row>
    <row r="6691" spans="1:6" x14ac:dyDescent="0.35">
      <c r="A6691" s="527">
        <f>Electricity!D6727</f>
        <v>45570</v>
      </c>
      <c r="B6691" s="528">
        <f>Electricity!E6727</f>
        <v>0.66666666666666674</v>
      </c>
      <c r="C6691" s="529">
        <f>Electricity!F6727</f>
        <v>0</v>
      </c>
      <c r="D6691" s="529">
        <f>Electricity!I6727</f>
        <v>0</v>
      </c>
      <c r="E6691" s="531" t="str">
        <f t="shared" si="213"/>
        <v>10/05/2024 04:00:00 PM</v>
      </c>
      <c r="F6691" s="530" t="str">
        <f t="shared" si="214"/>
        <v>Oct</v>
      </c>
    </row>
    <row r="6692" spans="1:6" x14ac:dyDescent="0.35">
      <c r="A6692" s="527">
        <f>Electricity!D6728</f>
        <v>45570</v>
      </c>
      <c r="B6692" s="528">
        <f>Electricity!E6728</f>
        <v>0.70833333333333337</v>
      </c>
      <c r="C6692" s="529">
        <f>Electricity!F6728</f>
        <v>0</v>
      </c>
      <c r="D6692" s="529">
        <f>Electricity!I6728</f>
        <v>0</v>
      </c>
      <c r="E6692" s="531" t="str">
        <f t="shared" si="213"/>
        <v>10/05/2024 05:00:00 PM</v>
      </c>
      <c r="F6692" s="530" t="str">
        <f t="shared" si="214"/>
        <v>Oct</v>
      </c>
    </row>
    <row r="6693" spans="1:6" x14ac:dyDescent="0.35">
      <c r="A6693" s="527">
        <f>Electricity!D6729</f>
        <v>45570</v>
      </c>
      <c r="B6693" s="528">
        <f>Electricity!E6729</f>
        <v>0.75000000000000011</v>
      </c>
      <c r="C6693" s="529">
        <f>Electricity!F6729</f>
        <v>0</v>
      </c>
      <c r="D6693" s="529">
        <f>Electricity!I6729</f>
        <v>0</v>
      </c>
      <c r="E6693" s="531" t="str">
        <f t="shared" si="213"/>
        <v>10/05/2024 06:00:00 PM</v>
      </c>
      <c r="F6693" s="530" t="str">
        <f t="shared" si="214"/>
        <v>Oct</v>
      </c>
    </row>
    <row r="6694" spans="1:6" x14ac:dyDescent="0.35">
      <c r="A6694" s="527">
        <f>Electricity!D6730</f>
        <v>45570</v>
      </c>
      <c r="B6694" s="528">
        <f>Electricity!E6730</f>
        <v>0.79166666666666674</v>
      </c>
      <c r="C6694" s="529">
        <f>Electricity!F6730</f>
        <v>0</v>
      </c>
      <c r="D6694" s="529">
        <f>Electricity!I6730</f>
        <v>0</v>
      </c>
      <c r="E6694" s="531" t="str">
        <f t="shared" si="213"/>
        <v>10/05/2024 07:00:00 PM</v>
      </c>
      <c r="F6694" s="530" t="str">
        <f t="shared" si="214"/>
        <v>Oct</v>
      </c>
    </row>
    <row r="6695" spans="1:6" x14ac:dyDescent="0.35">
      <c r="A6695" s="527">
        <f>Electricity!D6731</f>
        <v>45570</v>
      </c>
      <c r="B6695" s="528">
        <f>Electricity!E6731</f>
        <v>0.83333333333333337</v>
      </c>
      <c r="C6695" s="529">
        <f>Electricity!F6731</f>
        <v>0</v>
      </c>
      <c r="D6695" s="529">
        <f>Electricity!I6731</f>
        <v>0</v>
      </c>
      <c r="E6695" s="531" t="str">
        <f t="shared" si="213"/>
        <v>10/05/2024 08:00:00 PM</v>
      </c>
      <c r="F6695" s="530" t="str">
        <f t="shared" si="214"/>
        <v>Oct</v>
      </c>
    </row>
    <row r="6696" spans="1:6" x14ac:dyDescent="0.35">
      <c r="A6696" s="527">
        <f>Electricity!D6732</f>
        <v>45570</v>
      </c>
      <c r="B6696" s="528">
        <f>Electricity!E6732</f>
        <v>0.87500000000000011</v>
      </c>
      <c r="C6696" s="529">
        <f>Electricity!F6732</f>
        <v>0</v>
      </c>
      <c r="D6696" s="529">
        <f>Electricity!I6732</f>
        <v>0</v>
      </c>
      <c r="E6696" s="531" t="str">
        <f t="shared" si="213"/>
        <v>10/05/2024 09:00:00 PM</v>
      </c>
      <c r="F6696" s="530" t="str">
        <f t="shared" si="214"/>
        <v>Oct</v>
      </c>
    </row>
    <row r="6697" spans="1:6" x14ac:dyDescent="0.35">
      <c r="A6697" s="527">
        <f>Electricity!D6733</f>
        <v>45570</v>
      </c>
      <c r="B6697" s="528">
        <f>Electricity!E6733</f>
        <v>0.91666666666666674</v>
      </c>
      <c r="C6697" s="529">
        <f>Electricity!F6733</f>
        <v>0</v>
      </c>
      <c r="D6697" s="529">
        <f>Electricity!I6733</f>
        <v>0</v>
      </c>
      <c r="E6697" s="531" t="str">
        <f t="shared" si="213"/>
        <v>10/05/2024 10:00:00 PM</v>
      </c>
      <c r="F6697" s="530" t="str">
        <f t="shared" si="214"/>
        <v>Oct</v>
      </c>
    </row>
    <row r="6698" spans="1:6" x14ac:dyDescent="0.35">
      <c r="A6698" s="527">
        <f>Electricity!D6734</f>
        <v>45570</v>
      </c>
      <c r="B6698" s="528">
        <f>Electricity!E6734</f>
        <v>0.95833333333333337</v>
      </c>
      <c r="C6698" s="529">
        <f>Electricity!F6734</f>
        <v>0</v>
      </c>
      <c r="D6698" s="529">
        <f>Electricity!I6734</f>
        <v>0</v>
      </c>
      <c r="E6698" s="531" t="str">
        <f t="shared" si="213"/>
        <v>10/05/2024 11:00:00 PM</v>
      </c>
      <c r="F6698" s="530" t="str">
        <f t="shared" si="214"/>
        <v>Oct</v>
      </c>
    </row>
    <row r="6699" spans="1:6" x14ac:dyDescent="0.35">
      <c r="A6699" s="527">
        <f>Electricity!D6735</f>
        <v>45571</v>
      </c>
      <c r="B6699" s="528">
        <f>Electricity!E6735</f>
        <v>3.1225022567582528E-17</v>
      </c>
      <c r="C6699" s="529">
        <f>Electricity!F6735</f>
        <v>0</v>
      </c>
      <c r="D6699" s="529">
        <f>Electricity!I6735</f>
        <v>0</v>
      </c>
      <c r="E6699" s="531" t="str">
        <f t="shared" si="213"/>
        <v>10/06/2024 12:00:00 AM</v>
      </c>
      <c r="F6699" s="530" t="str">
        <f t="shared" si="214"/>
        <v>Oct</v>
      </c>
    </row>
    <row r="6700" spans="1:6" x14ac:dyDescent="0.35">
      <c r="A6700" s="527">
        <f>Electricity!D6736</f>
        <v>45571</v>
      </c>
      <c r="B6700" s="528">
        <f>Electricity!E6736</f>
        <v>4.1666666666666699E-2</v>
      </c>
      <c r="C6700" s="529">
        <f>Electricity!F6736</f>
        <v>0</v>
      </c>
      <c r="D6700" s="529">
        <f>Electricity!I6736</f>
        <v>0</v>
      </c>
      <c r="E6700" s="531" t="str">
        <f t="shared" ref="E6700:E6763" si="215">CONCATENATE(TEXT(A6700,"mm/dd/yyyy")," ",TEXT(B6700,"hh:mm:ss AM/PM"))</f>
        <v>10/06/2024 01:00:00 AM</v>
      </c>
      <c r="F6700" s="530" t="str">
        <f t="shared" si="214"/>
        <v>Oct</v>
      </c>
    </row>
    <row r="6701" spans="1:6" x14ac:dyDescent="0.35">
      <c r="A6701" s="527">
        <f>Electricity!D6737</f>
        <v>45571</v>
      </c>
      <c r="B6701" s="528">
        <f>Electricity!E6737</f>
        <v>8.333333333333337E-2</v>
      </c>
      <c r="C6701" s="529">
        <f>Electricity!F6737</f>
        <v>0</v>
      </c>
      <c r="D6701" s="529">
        <f>Electricity!I6737</f>
        <v>0</v>
      </c>
      <c r="E6701" s="531" t="str">
        <f t="shared" si="215"/>
        <v>10/06/2024 02:00:00 AM</v>
      </c>
      <c r="F6701" s="530" t="str">
        <f t="shared" si="214"/>
        <v>Oct</v>
      </c>
    </row>
    <row r="6702" spans="1:6" x14ac:dyDescent="0.35">
      <c r="A6702" s="527">
        <f>Electricity!D6738</f>
        <v>45571</v>
      </c>
      <c r="B6702" s="528">
        <f>Electricity!E6738</f>
        <v>0.12500000000000006</v>
      </c>
      <c r="C6702" s="529">
        <f>Electricity!F6738</f>
        <v>0</v>
      </c>
      <c r="D6702" s="529">
        <f>Electricity!I6738</f>
        <v>0</v>
      </c>
      <c r="E6702" s="531" t="str">
        <f t="shared" si="215"/>
        <v>10/06/2024 03:00:00 AM</v>
      </c>
      <c r="F6702" s="530" t="str">
        <f t="shared" si="214"/>
        <v>Oct</v>
      </c>
    </row>
    <row r="6703" spans="1:6" x14ac:dyDescent="0.35">
      <c r="A6703" s="527">
        <f>Electricity!D6739</f>
        <v>45571</v>
      </c>
      <c r="B6703" s="528">
        <f>Electricity!E6739</f>
        <v>0.16666666666666669</v>
      </c>
      <c r="C6703" s="529">
        <f>Electricity!F6739</f>
        <v>0</v>
      </c>
      <c r="D6703" s="529">
        <f>Electricity!I6739</f>
        <v>0</v>
      </c>
      <c r="E6703" s="531" t="str">
        <f t="shared" si="215"/>
        <v>10/06/2024 04:00:00 AM</v>
      </c>
      <c r="F6703" s="530" t="str">
        <f t="shared" si="214"/>
        <v>Oct</v>
      </c>
    </row>
    <row r="6704" spans="1:6" x14ac:dyDescent="0.35">
      <c r="A6704" s="527">
        <f>Electricity!D6740</f>
        <v>45571</v>
      </c>
      <c r="B6704" s="528">
        <f>Electricity!E6740</f>
        <v>0.20833333333333337</v>
      </c>
      <c r="C6704" s="529">
        <f>Electricity!F6740</f>
        <v>0</v>
      </c>
      <c r="D6704" s="529">
        <f>Electricity!I6740</f>
        <v>0</v>
      </c>
      <c r="E6704" s="531" t="str">
        <f t="shared" si="215"/>
        <v>10/06/2024 05:00:00 AM</v>
      </c>
      <c r="F6704" s="530" t="str">
        <f t="shared" si="214"/>
        <v>Oct</v>
      </c>
    </row>
    <row r="6705" spans="1:6" x14ac:dyDescent="0.35">
      <c r="A6705" s="527">
        <f>Electricity!D6741</f>
        <v>45571</v>
      </c>
      <c r="B6705" s="528">
        <f>Electricity!E6741</f>
        <v>0.25</v>
      </c>
      <c r="C6705" s="529">
        <f>Electricity!F6741</f>
        <v>0</v>
      </c>
      <c r="D6705" s="529">
        <f>Electricity!I6741</f>
        <v>0</v>
      </c>
      <c r="E6705" s="531" t="str">
        <f t="shared" si="215"/>
        <v>10/06/2024 06:00:00 AM</v>
      </c>
      <c r="F6705" s="530" t="str">
        <f t="shared" si="214"/>
        <v>Oct</v>
      </c>
    </row>
    <row r="6706" spans="1:6" x14ac:dyDescent="0.35">
      <c r="A6706" s="527">
        <f>Electricity!D6742</f>
        <v>45571</v>
      </c>
      <c r="B6706" s="528">
        <f>Electricity!E6742</f>
        <v>0.29166666666666669</v>
      </c>
      <c r="C6706" s="529">
        <f>Electricity!F6742</f>
        <v>0</v>
      </c>
      <c r="D6706" s="529">
        <f>Electricity!I6742</f>
        <v>0</v>
      </c>
      <c r="E6706" s="531" t="str">
        <f t="shared" si="215"/>
        <v>10/06/2024 07:00:00 AM</v>
      </c>
      <c r="F6706" s="530" t="str">
        <f t="shared" si="214"/>
        <v>Oct</v>
      </c>
    </row>
    <row r="6707" spans="1:6" x14ac:dyDescent="0.35">
      <c r="A6707" s="527">
        <f>Electricity!D6743</f>
        <v>45571</v>
      </c>
      <c r="B6707" s="528">
        <f>Electricity!E6743</f>
        <v>0.33333333333333337</v>
      </c>
      <c r="C6707" s="529">
        <f>Electricity!F6743</f>
        <v>0</v>
      </c>
      <c r="D6707" s="529">
        <f>Electricity!I6743</f>
        <v>0</v>
      </c>
      <c r="E6707" s="531" t="str">
        <f t="shared" si="215"/>
        <v>10/06/2024 08:00:00 AM</v>
      </c>
      <c r="F6707" s="530" t="str">
        <f t="shared" si="214"/>
        <v>Oct</v>
      </c>
    </row>
    <row r="6708" spans="1:6" x14ac:dyDescent="0.35">
      <c r="A6708" s="527">
        <f>Electricity!D6744</f>
        <v>45571</v>
      </c>
      <c r="B6708" s="528">
        <f>Electricity!E6744</f>
        <v>0.375</v>
      </c>
      <c r="C6708" s="529">
        <f>Electricity!F6744</f>
        <v>0</v>
      </c>
      <c r="D6708" s="529">
        <f>Electricity!I6744</f>
        <v>0</v>
      </c>
      <c r="E6708" s="531" t="str">
        <f t="shared" si="215"/>
        <v>10/06/2024 09:00:00 AM</v>
      </c>
      <c r="F6708" s="530" t="str">
        <f t="shared" si="214"/>
        <v>Oct</v>
      </c>
    </row>
    <row r="6709" spans="1:6" x14ac:dyDescent="0.35">
      <c r="A6709" s="527">
        <f>Electricity!D6745</f>
        <v>45571</v>
      </c>
      <c r="B6709" s="528">
        <f>Electricity!E6745</f>
        <v>0.41666666666666669</v>
      </c>
      <c r="C6709" s="529">
        <f>Electricity!F6745</f>
        <v>0</v>
      </c>
      <c r="D6709" s="529">
        <f>Electricity!I6745</f>
        <v>0</v>
      </c>
      <c r="E6709" s="531" t="str">
        <f t="shared" si="215"/>
        <v>10/06/2024 10:00:00 AM</v>
      </c>
      <c r="F6709" s="530" t="str">
        <f t="shared" si="214"/>
        <v>Oct</v>
      </c>
    </row>
    <row r="6710" spans="1:6" x14ac:dyDescent="0.35">
      <c r="A6710" s="527">
        <f>Electricity!D6746</f>
        <v>45571</v>
      </c>
      <c r="B6710" s="528">
        <f>Electricity!E6746</f>
        <v>0.45833333333333337</v>
      </c>
      <c r="C6710" s="529">
        <f>Electricity!F6746</f>
        <v>0</v>
      </c>
      <c r="D6710" s="529">
        <f>Electricity!I6746</f>
        <v>0</v>
      </c>
      <c r="E6710" s="531" t="str">
        <f t="shared" si="215"/>
        <v>10/06/2024 11:00:00 AM</v>
      </c>
      <c r="F6710" s="530" t="str">
        <f t="shared" si="214"/>
        <v>Oct</v>
      </c>
    </row>
    <row r="6711" spans="1:6" x14ac:dyDescent="0.35">
      <c r="A6711" s="527">
        <f>Electricity!D6747</f>
        <v>45571</v>
      </c>
      <c r="B6711" s="528">
        <f>Electricity!E6747</f>
        <v>0.50000000000000011</v>
      </c>
      <c r="C6711" s="529">
        <f>Electricity!F6747</f>
        <v>0</v>
      </c>
      <c r="D6711" s="529">
        <f>Electricity!I6747</f>
        <v>0</v>
      </c>
      <c r="E6711" s="531" t="str">
        <f t="shared" si="215"/>
        <v>10/06/2024 12:00:00 PM</v>
      </c>
      <c r="F6711" s="530" t="str">
        <f t="shared" si="214"/>
        <v>Oct</v>
      </c>
    </row>
    <row r="6712" spans="1:6" x14ac:dyDescent="0.35">
      <c r="A6712" s="527">
        <f>Electricity!D6748</f>
        <v>45571</v>
      </c>
      <c r="B6712" s="528">
        <f>Electricity!E6748</f>
        <v>0.54166666666666674</v>
      </c>
      <c r="C6712" s="529">
        <f>Electricity!F6748</f>
        <v>0</v>
      </c>
      <c r="D6712" s="529">
        <f>Electricity!I6748</f>
        <v>0</v>
      </c>
      <c r="E6712" s="531" t="str">
        <f t="shared" si="215"/>
        <v>10/06/2024 01:00:00 PM</v>
      </c>
      <c r="F6712" s="530" t="str">
        <f t="shared" si="214"/>
        <v>Oct</v>
      </c>
    </row>
    <row r="6713" spans="1:6" x14ac:dyDescent="0.35">
      <c r="A6713" s="527">
        <f>Electricity!D6749</f>
        <v>45571</v>
      </c>
      <c r="B6713" s="528">
        <f>Electricity!E6749</f>
        <v>0.58333333333333337</v>
      </c>
      <c r="C6713" s="529">
        <f>Electricity!F6749</f>
        <v>0</v>
      </c>
      <c r="D6713" s="529">
        <f>Electricity!I6749</f>
        <v>0</v>
      </c>
      <c r="E6713" s="531" t="str">
        <f t="shared" si="215"/>
        <v>10/06/2024 02:00:00 PM</v>
      </c>
      <c r="F6713" s="530" t="str">
        <f t="shared" si="214"/>
        <v>Oct</v>
      </c>
    </row>
    <row r="6714" spans="1:6" x14ac:dyDescent="0.35">
      <c r="A6714" s="527">
        <f>Electricity!D6750</f>
        <v>45571</v>
      </c>
      <c r="B6714" s="528">
        <f>Electricity!E6750</f>
        <v>0.62500000000000011</v>
      </c>
      <c r="C6714" s="529">
        <f>Electricity!F6750</f>
        <v>0</v>
      </c>
      <c r="D6714" s="529">
        <f>Electricity!I6750</f>
        <v>0</v>
      </c>
      <c r="E6714" s="531" t="str">
        <f t="shared" si="215"/>
        <v>10/06/2024 03:00:00 PM</v>
      </c>
      <c r="F6714" s="530" t="str">
        <f t="shared" si="214"/>
        <v>Oct</v>
      </c>
    </row>
    <row r="6715" spans="1:6" x14ac:dyDescent="0.35">
      <c r="A6715" s="527">
        <f>Electricity!D6751</f>
        <v>45571</v>
      </c>
      <c r="B6715" s="528">
        <f>Electricity!E6751</f>
        <v>0.66666666666666674</v>
      </c>
      <c r="C6715" s="529">
        <f>Electricity!F6751</f>
        <v>0</v>
      </c>
      <c r="D6715" s="529">
        <f>Electricity!I6751</f>
        <v>0</v>
      </c>
      <c r="E6715" s="531" t="str">
        <f t="shared" si="215"/>
        <v>10/06/2024 04:00:00 PM</v>
      </c>
      <c r="F6715" s="530" t="str">
        <f t="shared" si="214"/>
        <v>Oct</v>
      </c>
    </row>
    <row r="6716" spans="1:6" x14ac:dyDescent="0.35">
      <c r="A6716" s="527">
        <f>Electricity!D6752</f>
        <v>45571</v>
      </c>
      <c r="B6716" s="528">
        <f>Electricity!E6752</f>
        <v>0.70833333333333337</v>
      </c>
      <c r="C6716" s="529">
        <f>Electricity!F6752</f>
        <v>0</v>
      </c>
      <c r="D6716" s="529">
        <f>Electricity!I6752</f>
        <v>0</v>
      </c>
      <c r="E6716" s="531" t="str">
        <f t="shared" si="215"/>
        <v>10/06/2024 05:00:00 PM</v>
      </c>
      <c r="F6716" s="530" t="str">
        <f t="shared" si="214"/>
        <v>Oct</v>
      </c>
    </row>
    <row r="6717" spans="1:6" x14ac:dyDescent="0.35">
      <c r="A6717" s="527">
        <f>Electricity!D6753</f>
        <v>45571</v>
      </c>
      <c r="B6717" s="528">
        <f>Electricity!E6753</f>
        <v>0.75000000000000011</v>
      </c>
      <c r="C6717" s="529">
        <f>Electricity!F6753</f>
        <v>0</v>
      </c>
      <c r="D6717" s="529">
        <f>Electricity!I6753</f>
        <v>0</v>
      </c>
      <c r="E6717" s="531" t="str">
        <f t="shared" si="215"/>
        <v>10/06/2024 06:00:00 PM</v>
      </c>
      <c r="F6717" s="530" t="str">
        <f t="shared" si="214"/>
        <v>Oct</v>
      </c>
    </row>
    <row r="6718" spans="1:6" x14ac:dyDescent="0.35">
      <c r="A6718" s="527">
        <f>Electricity!D6754</f>
        <v>45571</v>
      </c>
      <c r="B6718" s="528">
        <f>Electricity!E6754</f>
        <v>0.79166666666666674</v>
      </c>
      <c r="C6718" s="529">
        <f>Electricity!F6754</f>
        <v>0</v>
      </c>
      <c r="D6718" s="529">
        <f>Electricity!I6754</f>
        <v>0</v>
      </c>
      <c r="E6718" s="531" t="str">
        <f t="shared" si="215"/>
        <v>10/06/2024 07:00:00 PM</v>
      </c>
      <c r="F6718" s="530" t="str">
        <f t="shared" si="214"/>
        <v>Oct</v>
      </c>
    </row>
    <row r="6719" spans="1:6" x14ac:dyDescent="0.35">
      <c r="A6719" s="527">
        <f>Electricity!D6755</f>
        <v>45571</v>
      </c>
      <c r="B6719" s="528">
        <f>Electricity!E6755</f>
        <v>0.83333333333333337</v>
      </c>
      <c r="C6719" s="529">
        <f>Electricity!F6755</f>
        <v>0</v>
      </c>
      <c r="D6719" s="529">
        <f>Electricity!I6755</f>
        <v>0</v>
      </c>
      <c r="E6719" s="531" t="str">
        <f t="shared" si="215"/>
        <v>10/06/2024 08:00:00 PM</v>
      </c>
      <c r="F6719" s="530" t="str">
        <f t="shared" si="214"/>
        <v>Oct</v>
      </c>
    </row>
    <row r="6720" spans="1:6" x14ac:dyDescent="0.35">
      <c r="A6720" s="527">
        <f>Electricity!D6756</f>
        <v>45571</v>
      </c>
      <c r="B6720" s="528">
        <f>Electricity!E6756</f>
        <v>0.87500000000000011</v>
      </c>
      <c r="C6720" s="529">
        <f>Electricity!F6756</f>
        <v>0</v>
      </c>
      <c r="D6720" s="529">
        <f>Electricity!I6756</f>
        <v>0</v>
      </c>
      <c r="E6720" s="531" t="str">
        <f t="shared" si="215"/>
        <v>10/06/2024 09:00:00 PM</v>
      </c>
      <c r="F6720" s="530" t="str">
        <f t="shared" si="214"/>
        <v>Oct</v>
      </c>
    </row>
    <row r="6721" spans="1:6" x14ac:dyDescent="0.35">
      <c r="A6721" s="527">
        <f>Electricity!D6757</f>
        <v>45571</v>
      </c>
      <c r="B6721" s="528">
        <f>Electricity!E6757</f>
        <v>0.91666666666666674</v>
      </c>
      <c r="C6721" s="529">
        <f>Electricity!F6757</f>
        <v>0</v>
      </c>
      <c r="D6721" s="529">
        <f>Electricity!I6757</f>
        <v>0</v>
      </c>
      <c r="E6721" s="531" t="str">
        <f t="shared" si="215"/>
        <v>10/06/2024 10:00:00 PM</v>
      </c>
      <c r="F6721" s="530" t="str">
        <f t="shared" si="214"/>
        <v>Oct</v>
      </c>
    </row>
    <row r="6722" spans="1:6" x14ac:dyDescent="0.35">
      <c r="A6722" s="527">
        <f>Electricity!D6758</f>
        <v>45571</v>
      </c>
      <c r="B6722" s="528">
        <f>Electricity!E6758</f>
        <v>0.95833333333333337</v>
      </c>
      <c r="C6722" s="529">
        <f>Electricity!F6758</f>
        <v>0</v>
      </c>
      <c r="D6722" s="529">
        <f>Electricity!I6758</f>
        <v>0</v>
      </c>
      <c r="E6722" s="531" t="str">
        <f t="shared" si="215"/>
        <v>10/06/2024 11:00:00 PM</v>
      </c>
      <c r="F6722" s="530" t="str">
        <f t="shared" si="214"/>
        <v>Oct</v>
      </c>
    </row>
    <row r="6723" spans="1:6" x14ac:dyDescent="0.35">
      <c r="A6723" s="527">
        <f>Electricity!D6759</f>
        <v>45572</v>
      </c>
      <c r="B6723" s="528">
        <f>Electricity!E6759</f>
        <v>3.1225022567582528E-17</v>
      </c>
      <c r="C6723" s="529">
        <f>Electricity!F6759</f>
        <v>0</v>
      </c>
      <c r="D6723" s="529">
        <f>Electricity!I6759</f>
        <v>0</v>
      </c>
      <c r="E6723" s="531" t="str">
        <f t="shared" si="215"/>
        <v>10/07/2024 12:00:00 AM</v>
      </c>
      <c r="F6723" s="530" t="str">
        <f t="shared" ref="F6723:F6786" si="216">TEXT(A6723,"mmm")</f>
        <v>Oct</v>
      </c>
    </row>
    <row r="6724" spans="1:6" x14ac:dyDescent="0.35">
      <c r="A6724" s="527">
        <f>Electricity!D6760</f>
        <v>45572</v>
      </c>
      <c r="B6724" s="528">
        <f>Electricity!E6760</f>
        <v>4.1666666666666699E-2</v>
      </c>
      <c r="C6724" s="529">
        <f>Electricity!F6760</f>
        <v>0</v>
      </c>
      <c r="D6724" s="529">
        <f>Electricity!I6760</f>
        <v>0</v>
      </c>
      <c r="E6724" s="531" t="str">
        <f t="shared" si="215"/>
        <v>10/07/2024 01:00:00 AM</v>
      </c>
      <c r="F6724" s="530" t="str">
        <f t="shared" si="216"/>
        <v>Oct</v>
      </c>
    </row>
    <row r="6725" spans="1:6" x14ac:dyDescent="0.35">
      <c r="A6725" s="527">
        <f>Electricity!D6761</f>
        <v>45572</v>
      </c>
      <c r="B6725" s="528">
        <f>Electricity!E6761</f>
        <v>8.333333333333337E-2</v>
      </c>
      <c r="C6725" s="529">
        <f>Electricity!F6761</f>
        <v>0</v>
      </c>
      <c r="D6725" s="529">
        <f>Electricity!I6761</f>
        <v>0</v>
      </c>
      <c r="E6725" s="531" t="str">
        <f t="shared" si="215"/>
        <v>10/07/2024 02:00:00 AM</v>
      </c>
      <c r="F6725" s="530" t="str">
        <f t="shared" si="216"/>
        <v>Oct</v>
      </c>
    </row>
    <row r="6726" spans="1:6" x14ac:dyDescent="0.35">
      <c r="A6726" s="527">
        <f>Electricity!D6762</f>
        <v>45572</v>
      </c>
      <c r="B6726" s="528">
        <f>Electricity!E6762</f>
        <v>0.12500000000000006</v>
      </c>
      <c r="C6726" s="529">
        <f>Electricity!F6762</f>
        <v>0</v>
      </c>
      <c r="D6726" s="529">
        <f>Electricity!I6762</f>
        <v>0</v>
      </c>
      <c r="E6726" s="531" t="str">
        <f t="shared" si="215"/>
        <v>10/07/2024 03:00:00 AM</v>
      </c>
      <c r="F6726" s="530" t="str">
        <f t="shared" si="216"/>
        <v>Oct</v>
      </c>
    </row>
    <row r="6727" spans="1:6" x14ac:dyDescent="0.35">
      <c r="A6727" s="527">
        <f>Electricity!D6763</f>
        <v>45572</v>
      </c>
      <c r="B6727" s="528">
        <f>Electricity!E6763</f>
        <v>0.16666666666666669</v>
      </c>
      <c r="C6727" s="529">
        <f>Electricity!F6763</f>
        <v>0</v>
      </c>
      <c r="D6727" s="529">
        <f>Electricity!I6763</f>
        <v>0</v>
      </c>
      <c r="E6727" s="531" t="str">
        <f t="shared" si="215"/>
        <v>10/07/2024 04:00:00 AM</v>
      </c>
      <c r="F6727" s="530" t="str">
        <f t="shared" si="216"/>
        <v>Oct</v>
      </c>
    </row>
    <row r="6728" spans="1:6" x14ac:dyDescent="0.35">
      <c r="A6728" s="527">
        <f>Electricity!D6764</f>
        <v>45572</v>
      </c>
      <c r="B6728" s="528">
        <f>Electricity!E6764</f>
        <v>0.20833333333333337</v>
      </c>
      <c r="C6728" s="529">
        <f>Electricity!F6764</f>
        <v>0</v>
      </c>
      <c r="D6728" s="529">
        <f>Electricity!I6764</f>
        <v>0</v>
      </c>
      <c r="E6728" s="531" t="str">
        <f t="shared" si="215"/>
        <v>10/07/2024 05:00:00 AM</v>
      </c>
      <c r="F6728" s="530" t="str">
        <f t="shared" si="216"/>
        <v>Oct</v>
      </c>
    </row>
    <row r="6729" spans="1:6" x14ac:dyDescent="0.35">
      <c r="A6729" s="527">
        <f>Electricity!D6765</f>
        <v>45572</v>
      </c>
      <c r="B6729" s="528">
        <f>Electricity!E6765</f>
        <v>0.25</v>
      </c>
      <c r="C6729" s="529">
        <f>Electricity!F6765</f>
        <v>0</v>
      </c>
      <c r="D6729" s="529">
        <f>Electricity!I6765</f>
        <v>0</v>
      </c>
      <c r="E6729" s="531" t="str">
        <f t="shared" si="215"/>
        <v>10/07/2024 06:00:00 AM</v>
      </c>
      <c r="F6729" s="530" t="str">
        <f t="shared" si="216"/>
        <v>Oct</v>
      </c>
    </row>
    <row r="6730" spans="1:6" x14ac:dyDescent="0.35">
      <c r="A6730" s="527">
        <f>Electricity!D6766</f>
        <v>45572</v>
      </c>
      <c r="B6730" s="528">
        <f>Electricity!E6766</f>
        <v>0.29166666666666669</v>
      </c>
      <c r="C6730" s="529">
        <f>Electricity!F6766</f>
        <v>0</v>
      </c>
      <c r="D6730" s="529">
        <f>Electricity!I6766</f>
        <v>0</v>
      </c>
      <c r="E6730" s="531" t="str">
        <f t="shared" si="215"/>
        <v>10/07/2024 07:00:00 AM</v>
      </c>
      <c r="F6730" s="530" t="str">
        <f t="shared" si="216"/>
        <v>Oct</v>
      </c>
    </row>
    <row r="6731" spans="1:6" x14ac:dyDescent="0.35">
      <c r="A6731" s="527">
        <f>Electricity!D6767</f>
        <v>45572</v>
      </c>
      <c r="B6731" s="528">
        <f>Electricity!E6767</f>
        <v>0.33333333333333337</v>
      </c>
      <c r="C6731" s="529">
        <f>Electricity!F6767</f>
        <v>0</v>
      </c>
      <c r="D6731" s="529">
        <f>Electricity!I6767</f>
        <v>0</v>
      </c>
      <c r="E6731" s="531" t="str">
        <f t="shared" si="215"/>
        <v>10/07/2024 08:00:00 AM</v>
      </c>
      <c r="F6731" s="530" t="str">
        <f t="shared" si="216"/>
        <v>Oct</v>
      </c>
    </row>
    <row r="6732" spans="1:6" x14ac:dyDescent="0.35">
      <c r="A6732" s="527">
        <f>Electricity!D6768</f>
        <v>45572</v>
      </c>
      <c r="B6732" s="528">
        <f>Electricity!E6768</f>
        <v>0.375</v>
      </c>
      <c r="C6732" s="529">
        <f>Electricity!F6768</f>
        <v>0</v>
      </c>
      <c r="D6732" s="529">
        <f>Electricity!I6768</f>
        <v>0</v>
      </c>
      <c r="E6732" s="531" t="str">
        <f t="shared" si="215"/>
        <v>10/07/2024 09:00:00 AM</v>
      </c>
      <c r="F6732" s="530" t="str">
        <f t="shared" si="216"/>
        <v>Oct</v>
      </c>
    </row>
    <row r="6733" spans="1:6" x14ac:dyDescent="0.35">
      <c r="A6733" s="527">
        <f>Electricity!D6769</f>
        <v>45572</v>
      </c>
      <c r="B6733" s="528">
        <f>Electricity!E6769</f>
        <v>0.41666666666666669</v>
      </c>
      <c r="C6733" s="529">
        <f>Electricity!F6769</f>
        <v>0</v>
      </c>
      <c r="D6733" s="529">
        <f>Electricity!I6769</f>
        <v>0</v>
      </c>
      <c r="E6733" s="531" t="str">
        <f t="shared" si="215"/>
        <v>10/07/2024 10:00:00 AM</v>
      </c>
      <c r="F6733" s="530" t="str">
        <f t="shared" si="216"/>
        <v>Oct</v>
      </c>
    </row>
    <row r="6734" spans="1:6" x14ac:dyDescent="0.35">
      <c r="A6734" s="527">
        <f>Electricity!D6770</f>
        <v>45572</v>
      </c>
      <c r="B6734" s="528">
        <f>Electricity!E6770</f>
        <v>0.45833333333333337</v>
      </c>
      <c r="C6734" s="529">
        <f>Electricity!F6770</f>
        <v>0</v>
      </c>
      <c r="D6734" s="529">
        <f>Electricity!I6770</f>
        <v>0</v>
      </c>
      <c r="E6734" s="531" t="str">
        <f t="shared" si="215"/>
        <v>10/07/2024 11:00:00 AM</v>
      </c>
      <c r="F6734" s="530" t="str">
        <f t="shared" si="216"/>
        <v>Oct</v>
      </c>
    </row>
    <row r="6735" spans="1:6" x14ac:dyDescent="0.35">
      <c r="A6735" s="527">
        <f>Electricity!D6771</f>
        <v>45572</v>
      </c>
      <c r="B6735" s="528">
        <f>Electricity!E6771</f>
        <v>0.50000000000000011</v>
      </c>
      <c r="C6735" s="529">
        <f>Electricity!F6771</f>
        <v>0</v>
      </c>
      <c r="D6735" s="529">
        <f>Electricity!I6771</f>
        <v>0</v>
      </c>
      <c r="E6735" s="531" t="str">
        <f t="shared" si="215"/>
        <v>10/07/2024 12:00:00 PM</v>
      </c>
      <c r="F6735" s="530" t="str">
        <f t="shared" si="216"/>
        <v>Oct</v>
      </c>
    </row>
    <row r="6736" spans="1:6" x14ac:dyDescent="0.35">
      <c r="A6736" s="527">
        <f>Electricity!D6772</f>
        <v>45572</v>
      </c>
      <c r="B6736" s="528">
        <f>Electricity!E6772</f>
        <v>0.54166666666666674</v>
      </c>
      <c r="C6736" s="529">
        <f>Electricity!F6772</f>
        <v>0</v>
      </c>
      <c r="D6736" s="529">
        <f>Electricity!I6772</f>
        <v>0</v>
      </c>
      <c r="E6736" s="531" t="str">
        <f t="shared" si="215"/>
        <v>10/07/2024 01:00:00 PM</v>
      </c>
      <c r="F6736" s="530" t="str">
        <f t="shared" si="216"/>
        <v>Oct</v>
      </c>
    </row>
    <row r="6737" spans="1:6" x14ac:dyDescent="0.35">
      <c r="A6737" s="527">
        <f>Electricity!D6773</f>
        <v>45572</v>
      </c>
      <c r="B6737" s="528">
        <f>Electricity!E6773</f>
        <v>0.58333333333333337</v>
      </c>
      <c r="C6737" s="529">
        <f>Electricity!F6773</f>
        <v>0</v>
      </c>
      <c r="D6737" s="529">
        <f>Electricity!I6773</f>
        <v>0</v>
      </c>
      <c r="E6737" s="531" t="str">
        <f t="shared" si="215"/>
        <v>10/07/2024 02:00:00 PM</v>
      </c>
      <c r="F6737" s="530" t="str">
        <f t="shared" si="216"/>
        <v>Oct</v>
      </c>
    </row>
    <row r="6738" spans="1:6" x14ac:dyDescent="0.35">
      <c r="A6738" s="527">
        <f>Electricity!D6774</f>
        <v>45572</v>
      </c>
      <c r="B6738" s="528">
        <f>Electricity!E6774</f>
        <v>0.62500000000000011</v>
      </c>
      <c r="C6738" s="529">
        <f>Electricity!F6774</f>
        <v>0</v>
      </c>
      <c r="D6738" s="529">
        <f>Electricity!I6774</f>
        <v>0</v>
      </c>
      <c r="E6738" s="531" t="str">
        <f t="shared" si="215"/>
        <v>10/07/2024 03:00:00 PM</v>
      </c>
      <c r="F6738" s="530" t="str">
        <f t="shared" si="216"/>
        <v>Oct</v>
      </c>
    </row>
    <row r="6739" spans="1:6" x14ac:dyDescent="0.35">
      <c r="A6739" s="527">
        <f>Electricity!D6775</f>
        <v>45572</v>
      </c>
      <c r="B6739" s="528">
        <f>Electricity!E6775</f>
        <v>0.66666666666666674</v>
      </c>
      <c r="C6739" s="529">
        <f>Electricity!F6775</f>
        <v>0</v>
      </c>
      <c r="D6739" s="529">
        <f>Electricity!I6775</f>
        <v>0</v>
      </c>
      <c r="E6739" s="531" t="str">
        <f t="shared" si="215"/>
        <v>10/07/2024 04:00:00 PM</v>
      </c>
      <c r="F6739" s="530" t="str">
        <f t="shared" si="216"/>
        <v>Oct</v>
      </c>
    </row>
    <row r="6740" spans="1:6" x14ac:dyDescent="0.35">
      <c r="A6740" s="527">
        <f>Electricity!D6776</f>
        <v>45572</v>
      </c>
      <c r="B6740" s="528">
        <f>Electricity!E6776</f>
        <v>0.70833333333333337</v>
      </c>
      <c r="C6740" s="529">
        <f>Electricity!F6776</f>
        <v>0</v>
      </c>
      <c r="D6740" s="529">
        <f>Electricity!I6776</f>
        <v>0</v>
      </c>
      <c r="E6740" s="531" t="str">
        <f t="shared" si="215"/>
        <v>10/07/2024 05:00:00 PM</v>
      </c>
      <c r="F6740" s="530" t="str">
        <f t="shared" si="216"/>
        <v>Oct</v>
      </c>
    </row>
    <row r="6741" spans="1:6" x14ac:dyDescent="0.35">
      <c r="A6741" s="527">
        <f>Electricity!D6777</f>
        <v>45572</v>
      </c>
      <c r="B6741" s="528">
        <f>Electricity!E6777</f>
        <v>0.75000000000000011</v>
      </c>
      <c r="C6741" s="529">
        <f>Electricity!F6777</f>
        <v>0</v>
      </c>
      <c r="D6741" s="529">
        <f>Electricity!I6777</f>
        <v>0</v>
      </c>
      <c r="E6741" s="531" t="str">
        <f t="shared" si="215"/>
        <v>10/07/2024 06:00:00 PM</v>
      </c>
      <c r="F6741" s="530" t="str">
        <f t="shared" si="216"/>
        <v>Oct</v>
      </c>
    </row>
    <row r="6742" spans="1:6" x14ac:dyDescent="0.35">
      <c r="A6742" s="527">
        <f>Electricity!D6778</f>
        <v>45572</v>
      </c>
      <c r="B6742" s="528">
        <f>Electricity!E6778</f>
        <v>0.79166666666666674</v>
      </c>
      <c r="C6742" s="529">
        <f>Electricity!F6778</f>
        <v>0</v>
      </c>
      <c r="D6742" s="529">
        <f>Electricity!I6778</f>
        <v>0</v>
      </c>
      <c r="E6742" s="531" t="str">
        <f t="shared" si="215"/>
        <v>10/07/2024 07:00:00 PM</v>
      </c>
      <c r="F6742" s="530" t="str">
        <f t="shared" si="216"/>
        <v>Oct</v>
      </c>
    </row>
    <row r="6743" spans="1:6" x14ac:dyDescent="0.35">
      <c r="A6743" s="527">
        <f>Electricity!D6779</f>
        <v>45572</v>
      </c>
      <c r="B6743" s="528">
        <f>Electricity!E6779</f>
        <v>0.83333333333333337</v>
      </c>
      <c r="C6743" s="529">
        <f>Electricity!F6779</f>
        <v>0</v>
      </c>
      <c r="D6743" s="529">
        <f>Electricity!I6779</f>
        <v>0</v>
      </c>
      <c r="E6743" s="531" t="str">
        <f t="shared" si="215"/>
        <v>10/07/2024 08:00:00 PM</v>
      </c>
      <c r="F6743" s="530" t="str">
        <f t="shared" si="216"/>
        <v>Oct</v>
      </c>
    </row>
    <row r="6744" spans="1:6" x14ac:dyDescent="0.35">
      <c r="A6744" s="527">
        <f>Electricity!D6780</f>
        <v>45572</v>
      </c>
      <c r="B6744" s="528">
        <f>Electricity!E6780</f>
        <v>0.87500000000000011</v>
      </c>
      <c r="C6744" s="529">
        <f>Electricity!F6780</f>
        <v>0</v>
      </c>
      <c r="D6744" s="529">
        <f>Electricity!I6780</f>
        <v>0</v>
      </c>
      <c r="E6744" s="531" t="str">
        <f t="shared" si="215"/>
        <v>10/07/2024 09:00:00 PM</v>
      </c>
      <c r="F6744" s="530" t="str">
        <f t="shared" si="216"/>
        <v>Oct</v>
      </c>
    </row>
    <row r="6745" spans="1:6" x14ac:dyDescent="0.35">
      <c r="A6745" s="527">
        <f>Electricity!D6781</f>
        <v>45572</v>
      </c>
      <c r="B6745" s="528">
        <f>Electricity!E6781</f>
        <v>0.91666666666666674</v>
      </c>
      <c r="C6745" s="529">
        <f>Electricity!F6781</f>
        <v>0</v>
      </c>
      <c r="D6745" s="529">
        <f>Electricity!I6781</f>
        <v>0</v>
      </c>
      <c r="E6745" s="531" t="str">
        <f t="shared" si="215"/>
        <v>10/07/2024 10:00:00 PM</v>
      </c>
      <c r="F6745" s="530" t="str">
        <f t="shared" si="216"/>
        <v>Oct</v>
      </c>
    </row>
    <row r="6746" spans="1:6" x14ac:dyDescent="0.35">
      <c r="A6746" s="527">
        <f>Electricity!D6782</f>
        <v>45572</v>
      </c>
      <c r="B6746" s="528">
        <f>Electricity!E6782</f>
        <v>0.95833333333333337</v>
      </c>
      <c r="C6746" s="529">
        <f>Electricity!F6782</f>
        <v>0</v>
      </c>
      <c r="D6746" s="529">
        <f>Electricity!I6782</f>
        <v>0</v>
      </c>
      <c r="E6746" s="531" t="str">
        <f t="shared" si="215"/>
        <v>10/07/2024 11:00:00 PM</v>
      </c>
      <c r="F6746" s="530" t="str">
        <f t="shared" si="216"/>
        <v>Oct</v>
      </c>
    </row>
    <row r="6747" spans="1:6" x14ac:dyDescent="0.35">
      <c r="A6747" s="527">
        <f>Electricity!D6783</f>
        <v>45573</v>
      </c>
      <c r="B6747" s="528">
        <f>Electricity!E6783</f>
        <v>3.1225022567582528E-17</v>
      </c>
      <c r="C6747" s="529">
        <f>Electricity!F6783</f>
        <v>0</v>
      </c>
      <c r="D6747" s="529">
        <f>Electricity!I6783</f>
        <v>0</v>
      </c>
      <c r="E6747" s="531" t="str">
        <f t="shared" si="215"/>
        <v>10/08/2024 12:00:00 AM</v>
      </c>
      <c r="F6747" s="530" t="str">
        <f t="shared" si="216"/>
        <v>Oct</v>
      </c>
    </row>
    <row r="6748" spans="1:6" x14ac:dyDescent="0.35">
      <c r="A6748" s="527">
        <f>Electricity!D6784</f>
        <v>45573</v>
      </c>
      <c r="B6748" s="528">
        <f>Electricity!E6784</f>
        <v>4.1666666666666699E-2</v>
      </c>
      <c r="C6748" s="529">
        <f>Electricity!F6784</f>
        <v>0</v>
      </c>
      <c r="D6748" s="529">
        <f>Electricity!I6784</f>
        <v>0</v>
      </c>
      <c r="E6748" s="531" t="str">
        <f t="shared" si="215"/>
        <v>10/08/2024 01:00:00 AM</v>
      </c>
      <c r="F6748" s="530" t="str">
        <f t="shared" si="216"/>
        <v>Oct</v>
      </c>
    </row>
    <row r="6749" spans="1:6" x14ac:dyDescent="0.35">
      <c r="A6749" s="527">
        <f>Electricity!D6785</f>
        <v>45573</v>
      </c>
      <c r="B6749" s="528">
        <f>Electricity!E6785</f>
        <v>8.333333333333337E-2</v>
      </c>
      <c r="C6749" s="529">
        <f>Electricity!F6785</f>
        <v>0</v>
      </c>
      <c r="D6749" s="529">
        <f>Electricity!I6785</f>
        <v>0</v>
      </c>
      <c r="E6749" s="531" t="str">
        <f t="shared" si="215"/>
        <v>10/08/2024 02:00:00 AM</v>
      </c>
      <c r="F6749" s="530" t="str">
        <f t="shared" si="216"/>
        <v>Oct</v>
      </c>
    </row>
    <row r="6750" spans="1:6" x14ac:dyDescent="0.35">
      <c r="A6750" s="527">
        <f>Electricity!D6786</f>
        <v>45573</v>
      </c>
      <c r="B6750" s="528">
        <f>Electricity!E6786</f>
        <v>0.12500000000000006</v>
      </c>
      <c r="C6750" s="529">
        <f>Electricity!F6786</f>
        <v>0</v>
      </c>
      <c r="D6750" s="529">
        <f>Electricity!I6786</f>
        <v>0</v>
      </c>
      <c r="E6750" s="531" t="str">
        <f t="shared" si="215"/>
        <v>10/08/2024 03:00:00 AM</v>
      </c>
      <c r="F6750" s="530" t="str">
        <f t="shared" si="216"/>
        <v>Oct</v>
      </c>
    </row>
    <row r="6751" spans="1:6" x14ac:dyDescent="0.35">
      <c r="A6751" s="527">
        <f>Electricity!D6787</f>
        <v>45573</v>
      </c>
      <c r="B6751" s="528">
        <f>Electricity!E6787</f>
        <v>0.16666666666666669</v>
      </c>
      <c r="C6751" s="529">
        <f>Electricity!F6787</f>
        <v>0</v>
      </c>
      <c r="D6751" s="529">
        <f>Electricity!I6787</f>
        <v>0</v>
      </c>
      <c r="E6751" s="531" t="str">
        <f t="shared" si="215"/>
        <v>10/08/2024 04:00:00 AM</v>
      </c>
      <c r="F6751" s="530" t="str">
        <f t="shared" si="216"/>
        <v>Oct</v>
      </c>
    </row>
    <row r="6752" spans="1:6" x14ac:dyDescent="0.35">
      <c r="A6752" s="527">
        <f>Electricity!D6788</f>
        <v>45573</v>
      </c>
      <c r="B6752" s="528">
        <f>Electricity!E6788</f>
        <v>0.20833333333333337</v>
      </c>
      <c r="C6752" s="529">
        <f>Electricity!F6788</f>
        <v>0</v>
      </c>
      <c r="D6752" s="529">
        <f>Electricity!I6788</f>
        <v>0</v>
      </c>
      <c r="E6752" s="531" t="str">
        <f t="shared" si="215"/>
        <v>10/08/2024 05:00:00 AM</v>
      </c>
      <c r="F6752" s="530" t="str">
        <f t="shared" si="216"/>
        <v>Oct</v>
      </c>
    </row>
    <row r="6753" spans="1:6" x14ac:dyDescent="0.35">
      <c r="A6753" s="527">
        <f>Electricity!D6789</f>
        <v>45573</v>
      </c>
      <c r="B6753" s="528">
        <f>Electricity!E6789</f>
        <v>0.25</v>
      </c>
      <c r="C6753" s="529">
        <f>Electricity!F6789</f>
        <v>0</v>
      </c>
      <c r="D6753" s="529">
        <f>Electricity!I6789</f>
        <v>0</v>
      </c>
      <c r="E6753" s="531" t="str">
        <f t="shared" si="215"/>
        <v>10/08/2024 06:00:00 AM</v>
      </c>
      <c r="F6753" s="530" t="str">
        <f t="shared" si="216"/>
        <v>Oct</v>
      </c>
    </row>
    <row r="6754" spans="1:6" x14ac:dyDescent="0.35">
      <c r="A6754" s="527">
        <f>Electricity!D6790</f>
        <v>45573</v>
      </c>
      <c r="B6754" s="528">
        <f>Electricity!E6790</f>
        <v>0.29166666666666669</v>
      </c>
      <c r="C6754" s="529">
        <f>Electricity!F6790</f>
        <v>0</v>
      </c>
      <c r="D6754" s="529">
        <f>Electricity!I6790</f>
        <v>0</v>
      </c>
      <c r="E6754" s="531" t="str">
        <f t="shared" si="215"/>
        <v>10/08/2024 07:00:00 AM</v>
      </c>
      <c r="F6754" s="530" t="str">
        <f t="shared" si="216"/>
        <v>Oct</v>
      </c>
    </row>
    <row r="6755" spans="1:6" x14ac:dyDescent="0.35">
      <c r="A6755" s="527">
        <f>Electricity!D6791</f>
        <v>45573</v>
      </c>
      <c r="B6755" s="528">
        <f>Electricity!E6791</f>
        <v>0.33333333333333337</v>
      </c>
      <c r="C6755" s="529">
        <f>Electricity!F6791</f>
        <v>0</v>
      </c>
      <c r="D6755" s="529">
        <f>Electricity!I6791</f>
        <v>0</v>
      </c>
      <c r="E6755" s="531" t="str">
        <f t="shared" si="215"/>
        <v>10/08/2024 08:00:00 AM</v>
      </c>
      <c r="F6755" s="530" t="str">
        <f t="shared" si="216"/>
        <v>Oct</v>
      </c>
    </row>
    <row r="6756" spans="1:6" x14ac:dyDescent="0.35">
      <c r="A6756" s="527">
        <f>Electricity!D6792</f>
        <v>45573</v>
      </c>
      <c r="B6756" s="528">
        <f>Electricity!E6792</f>
        <v>0.375</v>
      </c>
      <c r="C6756" s="529">
        <f>Electricity!F6792</f>
        <v>0</v>
      </c>
      <c r="D6756" s="529">
        <f>Electricity!I6792</f>
        <v>0</v>
      </c>
      <c r="E6756" s="531" t="str">
        <f t="shared" si="215"/>
        <v>10/08/2024 09:00:00 AM</v>
      </c>
      <c r="F6756" s="530" t="str">
        <f t="shared" si="216"/>
        <v>Oct</v>
      </c>
    </row>
    <row r="6757" spans="1:6" x14ac:dyDescent="0.35">
      <c r="A6757" s="527">
        <f>Electricity!D6793</f>
        <v>45573</v>
      </c>
      <c r="B6757" s="528">
        <f>Electricity!E6793</f>
        <v>0.41666666666666669</v>
      </c>
      <c r="C6757" s="529">
        <f>Electricity!F6793</f>
        <v>0</v>
      </c>
      <c r="D6757" s="529">
        <f>Electricity!I6793</f>
        <v>0</v>
      </c>
      <c r="E6757" s="531" t="str">
        <f t="shared" si="215"/>
        <v>10/08/2024 10:00:00 AM</v>
      </c>
      <c r="F6757" s="530" t="str">
        <f t="shared" si="216"/>
        <v>Oct</v>
      </c>
    </row>
    <row r="6758" spans="1:6" x14ac:dyDescent="0.35">
      <c r="A6758" s="527">
        <f>Electricity!D6794</f>
        <v>45573</v>
      </c>
      <c r="B6758" s="528">
        <f>Electricity!E6794</f>
        <v>0.45833333333333337</v>
      </c>
      <c r="C6758" s="529">
        <f>Electricity!F6794</f>
        <v>0</v>
      </c>
      <c r="D6758" s="529">
        <f>Electricity!I6794</f>
        <v>0</v>
      </c>
      <c r="E6758" s="531" t="str">
        <f t="shared" si="215"/>
        <v>10/08/2024 11:00:00 AM</v>
      </c>
      <c r="F6758" s="530" t="str">
        <f t="shared" si="216"/>
        <v>Oct</v>
      </c>
    </row>
    <row r="6759" spans="1:6" x14ac:dyDescent="0.35">
      <c r="A6759" s="527">
        <f>Electricity!D6795</f>
        <v>45573</v>
      </c>
      <c r="B6759" s="528">
        <f>Electricity!E6795</f>
        <v>0.50000000000000011</v>
      </c>
      <c r="C6759" s="529">
        <f>Electricity!F6795</f>
        <v>0</v>
      </c>
      <c r="D6759" s="529">
        <f>Electricity!I6795</f>
        <v>0</v>
      </c>
      <c r="E6759" s="531" t="str">
        <f t="shared" si="215"/>
        <v>10/08/2024 12:00:00 PM</v>
      </c>
      <c r="F6759" s="530" t="str">
        <f t="shared" si="216"/>
        <v>Oct</v>
      </c>
    </row>
    <row r="6760" spans="1:6" x14ac:dyDescent="0.35">
      <c r="A6760" s="527">
        <f>Electricity!D6796</f>
        <v>45573</v>
      </c>
      <c r="B6760" s="528">
        <f>Electricity!E6796</f>
        <v>0.54166666666666674</v>
      </c>
      <c r="C6760" s="529">
        <f>Electricity!F6796</f>
        <v>0</v>
      </c>
      <c r="D6760" s="529">
        <f>Electricity!I6796</f>
        <v>0</v>
      </c>
      <c r="E6760" s="531" t="str">
        <f t="shared" si="215"/>
        <v>10/08/2024 01:00:00 PM</v>
      </c>
      <c r="F6760" s="530" t="str">
        <f t="shared" si="216"/>
        <v>Oct</v>
      </c>
    </row>
    <row r="6761" spans="1:6" x14ac:dyDescent="0.35">
      <c r="A6761" s="527">
        <f>Electricity!D6797</f>
        <v>45573</v>
      </c>
      <c r="B6761" s="528">
        <f>Electricity!E6797</f>
        <v>0.58333333333333337</v>
      </c>
      <c r="C6761" s="529">
        <f>Electricity!F6797</f>
        <v>0</v>
      </c>
      <c r="D6761" s="529">
        <f>Electricity!I6797</f>
        <v>0</v>
      </c>
      <c r="E6761" s="531" t="str">
        <f t="shared" si="215"/>
        <v>10/08/2024 02:00:00 PM</v>
      </c>
      <c r="F6761" s="530" t="str">
        <f t="shared" si="216"/>
        <v>Oct</v>
      </c>
    </row>
    <row r="6762" spans="1:6" x14ac:dyDescent="0.35">
      <c r="A6762" s="527">
        <f>Electricity!D6798</f>
        <v>45573</v>
      </c>
      <c r="B6762" s="528">
        <f>Electricity!E6798</f>
        <v>0.62500000000000011</v>
      </c>
      <c r="C6762" s="529">
        <f>Electricity!F6798</f>
        <v>0</v>
      </c>
      <c r="D6762" s="529">
        <f>Electricity!I6798</f>
        <v>0</v>
      </c>
      <c r="E6762" s="531" t="str">
        <f t="shared" si="215"/>
        <v>10/08/2024 03:00:00 PM</v>
      </c>
      <c r="F6762" s="530" t="str">
        <f t="shared" si="216"/>
        <v>Oct</v>
      </c>
    </row>
    <row r="6763" spans="1:6" x14ac:dyDescent="0.35">
      <c r="A6763" s="527">
        <f>Electricity!D6799</f>
        <v>45573</v>
      </c>
      <c r="B6763" s="528">
        <f>Electricity!E6799</f>
        <v>0.66666666666666674</v>
      </c>
      <c r="C6763" s="529">
        <f>Electricity!F6799</f>
        <v>0</v>
      </c>
      <c r="D6763" s="529">
        <f>Electricity!I6799</f>
        <v>0</v>
      </c>
      <c r="E6763" s="531" t="str">
        <f t="shared" si="215"/>
        <v>10/08/2024 04:00:00 PM</v>
      </c>
      <c r="F6763" s="530" t="str">
        <f t="shared" si="216"/>
        <v>Oct</v>
      </c>
    </row>
    <row r="6764" spans="1:6" x14ac:dyDescent="0.35">
      <c r="A6764" s="527">
        <f>Electricity!D6800</f>
        <v>45573</v>
      </c>
      <c r="B6764" s="528">
        <f>Electricity!E6800</f>
        <v>0.70833333333333337</v>
      </c>
      <c r="C6764" s="529">
        <f>Electricity!F6800</f>
        <v>0</v>
      </c>
      <c r="D6764" s="529">
        <f>Electricity!I6800</f>
        <v>0</v>
      </c>
      <c r="E6764" s="531" t="str">
        <f t="shared" ref="E6764:E6827" si="217">CONCATENATE(TEXT(A6764,"mm/dd/yyyy")," ",TEXT(B6764,"hh:mm:ss AM/PM"))</f>
        <v>10/08/2024 05:00:00 PM</v>
      </c>
      <c r="F6764" s="530" t="str">
        <f t="shared" si="216"/>
        <v>Oct</v>
      </c>
    </row>
    <row r="6765" spans="1:6" x14ac:dyDescent="0.35">
      <c r="A6765" s="527">
        <f>Electricity!D6801</f>
        <v>45573</v>
      </c>
      <c r="B6765" s="528">
        <f>Electricity!E6801</f>
        <v>0.75000000000000011</v>
      </c>
      <c r="C6765" s="529">
        <f>Electricity!F6801</f>
        <v>0</v>
      </c>
      <c r="D6765" s="529">
        <f>Electricity!I6801</f>
        <v>0</v>
      </c>
      <c r="E6765" s="531" t="str">
        <f t="shared" si="217"/>
        <v>10/08/2024 06:00:00 PM</v>
      </c>
      <c r="F6765" s="530" t="str">
        <f t="shared" si="216"/>
        <v>Oct</v>
      </c>
    </row>
    <row r="6766" spans="1:6" x14ac:dyDescent="0.35">
      <c r="A6766" s="527">
        <f>Electricity!D6802</f>
        <v>45573</v>
      </c>
      <c r="B6766" s="528">
        <f>Electricity!E6802</f>
        <v>0.79166666666666674</v>
      </c>
      <c r="C6766" s="529">
        <f>Electricity!F6802</f>
        <v>0</v>
      </c>
      <c r="D6766" s="529">
        <f>Electricity!I6802</f>
        <v>0</v>
      </c>
      <c r="E6766" s="531" t="str">
        <f t="shared" si="217"/>
        <v>10/08/2024 07:00:00 PM</v>
      </c>
      <c r="F6766" s="530" t="str">
        <f t="shared" si="216"/>
        <v>Oct</v>
      </c>
    </row>
    <row r="6767" spans="1:6" x14ac:dyDescent="0.35">
      <c r="A6767" s="527">
        <f>Electricity!D6803</f>
        <v>45573</v>
      </c>
      <c r="B6767" s="528">
        <f>Electricity!E6803</f>
        <v>0.83333333333333337</v>
      </c>
      <c r="C6767" s="529">
        <f>Electricity!F6803</f>
        <v>0</v>
      </c>
      <c r="D6767" s="529">
        <f>Electricity!I6803</f>
        <v>0</v>
      </c>
      <c r="E6767" s="531" t="str">
        <f t="shared" si="217"/>
        <v>10/08/2024 08:00:00 PM</v>
      </c>
      <c r="F6767" s="530" t="str">
        <f t="shared" si="216"/>
        <v>Oct</v>
      </c>
    </row>
    <row r="6768" spans="1:6" x14ac:dyDescent="0.35">
      <c r="A6768" s="527">
        <f>Electricity!D6804</f>
        <v>45573</v>
      </c>
      <c r="B6768" s="528">
        <f>Electricity!E6804</f>
        <v>0.87500000000000011</v>
      </c>
      <c r="C6768" s="529">
        <f>Electricity!F6804</f>
        <v>0</v>
      </c>
      <c r="D6768" s="529">
        <f>Electricity!I6804</f>
        <v>0</v>
      </c>
      <c r="E6768" s="531" t="str">
        <f t="shared" si="217"/>
        <v>10/08/2024 09:00:00 PM</v>
      </c>
      <c r="F6768" s="530" t="str">
        <f t="shared" si="216"/>
        <v>Oct</v>
      </c>
    </row>
    <row r="6769" spans="1:6" x14ac:dyDescent="0.35">
      <c r="A6769" s="527">
        <f>Electricity!D6805</f>
        <v>45573</v>
      </c>
      <c r="B6769" s="528">
        <f>Electricity!E6805</f>
        <v>0.91666666666666674</v>
      </c>
      <c r="C6769" s="529">
        <f>Electricity!F6805</f>
        <v>0</v>
      </c>
      <c r="D6769" s="529">
        <f>Electricity!I6805</f>
        <v>0</v>
      </c>
      <c r="E6769" s="531" t="str">
        <f t="shared" si="217"/>
        <v>10/08/2024 10:00:00 PM</v>
      </c>
      <c r="F6769" s="530" t="str">
        <f t="shared" si="216"/>
        <v>Oct</v>
      </c>
    </row>
    <row r="6770" spans="1:6" x14ac:dyDescent="0.35">
      <c r="A6770" s="527">
        <f>Electricity!D6806</f>
        <v>45573</v>
      </c>
      <c r="B6770" s="528">
        <f>Electricity!E6806</f>
        <v>0.95833333333333337</v>
      </c>
      <c r="C6770" s="529">
        <f>Electricity!F6806</f>
        <v>0</v>
      </c>
      <c r="D6770" s="529">
        <f>Electricity!I6806</f>
        <v>0</v>
      </c>
      <c r="E6770" s="531" t="str">
        <f t="shared" si="217"/>
        <v>10/08/2024 11:00:00 PM</v>
      </c>
      <c r="F6770" s="530" t="str">
        <f t="shared" si="216"/>
        <v>Oct</v>
      </c>
    </row>
    <row r="6771" spans="1:6" x14ac:dyDescent="0.35">
      <c r="A6771" s="527">
        <f>Electricity!D6807</f>
        <v>45574</v>
      </c>
      <c r="B6771" s="528">
        <f>Electricity!E6807</f>
        <v>3.1225022567582528E-17</v>
      </c>
      <c r="C6771" s="529">
        <f>Electricity!F6807</f>
        <v>0</v>
      </c>
      <c r="D6771" s="529">
        <f>Electricity!I6807</f>
        <v>0</v>
      </c>
      <c r="E6771" s="531" t="str">
        <f t="shared" si="217"/>
        <v>10/09/2024 12:00:00 AM</v>
      </c>
      <c r="F6771" s="530" t="str">
        <f t="shared" si="216"/>
        <v>Oct</v>
      </c>
    </row>
    <row r="6772" spans="1:6" x14ac:dyDescent="0.35">
      <c r="A6772" s="527">
        <f>Electricity!D6808</f>
        <v>45574</v>
      </c>
      <c r="B6772" s="528">
        <f>Electricity!E6808</f>
        <v>4.1666666666666699E-2</v>
      </c>
      <c r="C6772" s="529">
        <f>Electricity!F6808</f>
        <v>0</v>
      </c>
      <c r="D6772" s="529">
        <f>Electricity!I6808</f>
        <v>0</v>
      </c>
      <c r="E6772" s="531" t="str">
        <f t="shared" si="217"/>
        <v>10/09/2024 01:00:00 AM</v>
      </c>
      <c r="F6772" s="530" t="str">
        <f t="shared" si="216"/>
        <v>Oct</v>
      </c>
    </row>
    <row r="6773" spans="1:6" x14ac:dyDescent="0.35">
      <c r="A6773" s="527">
        <f>Electricity!D6809</f>
        <v>45574</v>
      </c>
      <c r="B6773" s="528">
        <f>Electricity!E6809</f>
        <v>8.333333333333337E-2</v>
      </c>
      <c r="C6773" s="529">
        <f>Electricity!F6809</f>
        <v>0</v>
      </c>
      <c r="D6773" s="529">
        <f>Electricity!I6809</f>
        <v>0</v>
      </c>
      <c r="E6773" s="531" t="str">
        <f t="shared" si="217"/>
        <v>10/09/2024 02:00:00 AM</v>
      </c>
      <c r="F6773" s="530" t="str">
        <f t="shared" si="216"/>
        <v>Oct</v>
      </c>
    </row>
    <row r="6774" spans="1:6" x14ac:dyDescent="0.35">
      <c r="A6774" s="527">
        <f>Electricity!D6810</f>
        <v>45574</v>
      </c>
      <c r="B6774" s="528">
        <f>Electricity!E6810</f>
        <v>0.12500000000000006</v>
      </c>
      <c r="C6774" s="529">
        <f>Electricity!F6810</f>
        <v>0</v>
      </c>
      <c r="D6774" s="529">
        <f>Electricity!I6810</f>
        <v>0</v>
      </c>
      <c r="E6774" s="531" t="str">
        <f t="shared" si="217"/>
        <v>10/09/2024 03:00:00 AM</v>
      </c>
      <c r="F6774" s="530" t="str">
        <f t="shared" si="216"/>
        <v>Oct</v>
      </c>
    </row>
    <row r="6775" spans="1:6" x14ac:dyDescent="0.35">
      <c r="A6775" s="527">
        <f>Electricity!D6811</f>
        <v>45574</v>
      </c>
      <c r="B6775" s="528">
        <f>Electricity!E6811</f>
        <v>0.16666666666666669</v>
      </c>
      <c r="C6775" s="529">
        <f>Electricity!F6811</f>
        <v>0</v>
      </c>
      <c r="D6775" s="529">
        <f>Electricity!I6811</f>
        <v>0</v>
      </c>
      <c r="E6775" s="531" t="str">
        <f t="shared" si="217"/>
        <v>10/09/2024 04:00:00 AM</v>
      </c>
      <c r="F6775" s="530" t="str">
        <f t="shared" si="216"/>
        <v>Oct</v>
      </c>
    </row>
    <row r="6776" spans="1:6" x14ac:dyDescent="0.35">
      <c r="A6776" s="527">
        <f>Electricity!D6812</f>
        <v>45574</v>
      </c>
      <c r="B6776" s="528">
        <f>Electricity!E6812</f>
        <v>0.20833333333333337</v>
      </c>
      <c r="C6776" s="529">
        <f>Electricity!F6812</f>
        <v>0</v>
      </c>
      <c r="D6776" s="529">
        <f>Electricity!I6812</f>
        <v>0</v>
      </c>
      <c r="E6776" s="531" t="str">
        <f t="shared" si="217"/>
        <v>10/09/2024 05:00:00 AM</v>
      </c>
      <c r="F6776" s="530" t="str">
        <f t="shared" si="216"/>
        <v>Oct</v>
      </c>
    </row>
    <row r="6777" spans="1:6" x14ac:dyDescent="0.35">
      <c r="A6777" s="527">
        <f>Electricity!D6813</f>
        <v>45574</v>
      </c>
      <c r="B6777" s="528">
        <f>Electricity!E6813</f>
        <v>0.25</v>
      </c>
      <c r="C6777" s="529">
        <f>Electricity!F6813</f>
        <v>0</v>
      </c>
      <c r="D6777" s="529">
        <f>Electricity!I6813</f>
        <v>0</v>
      </c>
      <c r="E6777" s="531" t="str">
        <f t="shared" si="217"/>
        <v>10/09/2024 06:00:00 AM</v>
      </c>
      <c r="F6777" s="530" t="str">
        <f t="shared" si="216"/>
        <v>Oct</v>
      </c>
    </row>
    <row r="6778" spans="1:6" x14ac:dyDescent="0.35">
      <c r="A6778" s="527">
        <f>Electricity!D6814</f>
        <v>45574</v>
      </c>
      <c r="B6778" s="528">
        <f>Electricity!E6814</f>
        <v>0.29166666666666669</v>
      </c>
      <c r="C6778" s="529">
        <f>Electricity!F6814</f>
        <v>0</v>
      </c>
      <c r="D6778" s="529">
        <f>Electricity!I6814</f>
        <v>0</v>
      </c>
      <c r="E6778" s="531" t="str">
        <f t="shared" si="217"/>
        <v>10/09/2024 07:00:00 AM</v>
      </c>
      <c r="F6778" s="530" t="str">
        <f t="shared" si="216"/>
        <v>Oct</v>
      </c>
    </row>
    <row r="6779" spans="1:6" x14ac:dyDescent="0.35">
      <c r="A6779" s="527">
        <f>Electricity!D6815</f>
        <v>45574</v>
      </c>
      <c r="B6779" s="528">
        <f>Electricity!E6815</f>
        <v>0.33333333333333337</v>
      </c>
      <c r="C6779" s="529">
        <f>Electricity!F6815</f>
        <v>0</v>
      </c>
      <c r="D6779" s="529">
        <f>Electricity!I6815</f>
        <v>0</v>
      </c>
      <c r="E6779" s="531" t="str">
        <f t="shared" si="217"/>
        <v>10/09/2024 08:00:00 AM</v>
      </c>
      <c r="F6779" s="530" t="str">
        <f t="shared" si="216"/>
        <v>Oct</v>
      </c>
    </row>
    <row r="6780" spans="1:6" x14ac:dyDescent="0.35">
      <c r="A6780" s="527">
        <f>Electricity!D6816</f>
        <v>45574</v>
      </c>
      <c r="B6780" s="528">
        <f>Electricity!E6816</f>
        <v>0.375</v>
      </c>
      <c r="C6780" s="529">
        <f>Electricity!F6816</f>
        <v>0</v>
      </c>
      <c r="D6780" s="529">
        <f>Electricity!I6816</f>
        <v>0</v>
      </c>
      <c r="E6780" s="531" t="str">
        <f t="shared" si="217"/>
        <v>10/09/2024 09:00:00 AM</v>
      </c>
      <c r="F6780" s="530" t="str">
        <f t="shared" si="216"/>
        <v>Oct</v>
      </c>
    </row>
    <row r="6781" spans="1:6" x14ac:dyDescent="0.35">
      <c r="A6781" s="527">
        <f>Electricity!D6817</f>
        <v>45574</v>
      </c>
      <c r="B6781" s="528">
        <f>Electricity!E6817</f>
        <v>0.41666666666666669</v>
      </c>
      <c r="C6781" s="529">
        <f>Electricity!F6817</f>
        <v>0</v>
      </c>
      <c r="D6781" s="529">
        <f>Electricity!I6817</f>
        <v>0</v>
      </c>
      <c r="E6781" s="531" t="str">
        <f t="shared" si="217"/>
        <v>10/09/2024 10:00:00 AM</v>
      </c>
      <c r="F6781" s="530" t="str">
        <f t="shared" si="216"/>
        <v>Oct</v>
      </c>
    </row>
    <row r="6782" spans="1:6" x14ac:dyDescent="0.35">
      <c r="A6782" s="527">
        <f>Electricity!D6818</f>
        <v>45574</v>
      </c>
      <c r="B6782" s="528">
        <f>Electricity!E6818</f>
        <v>0.45833333333333337</v>
      </c>
      <c r="C6782" s="529">
        <f>Electricity!F6818</f>
        <v>0</v>
      </c>
      <c r="D6782" s="529">
        <f>Electricity!I6818</f>
        <v>0</v>
      </c>
      <c r="E6782" s="531" t="str">
        <f t="shared" si="217"/>
        <v>10/09/2024 11:00:00 AM</v>
      </c>
      <c r="F6782" s="530" t="str">
        <f t="shared" si="216"/>
        <v>Oct</v>
      </c>
    </row>
    <row r="6783" spans="1:6" x14ac:dyDescent="0.35">
      <c r="A6783" s="527">
        <f>Electricity!D6819</f>
        <v>45574</v>
      </c>
      <c r="B6783" s="528">
        <f>Electricity!E6819</f>
        <v>0.50000000000000011</v>
      </c>
      <c r="C6783" s="529">
        <f>Electricity!F6819</f>
        <v>0</v>
      </c>
      <c r="D6783" s="529">
        <f>Electricity!I6819</f>
        <v>0</v>
      </c>
      <c r="E6783" s="531" t="str">
        <f t="shared" si="217"/>
        <v>10/09/2024 12:00:00 PM</v>
      </c>
      <c r="F6783" s="530" t="str">
        <f t="shared" si="216"/>
        <v>Oct</v>
      </c>
    </row>
    <row r="6784" spans="1:6" x14ac:dyDescent="0.35">
      <c r="A6784" s="527">
        <f>Electricity!D6820</f>
        <v>45574</v>
      </c>
      <c r="B6784" s="528">
        <f>Electricity!E6820</f>
        <v>0.54166666666666674</v>
      </c>
      <c r="C6784" s="529">
        <f>Electricity!F6820</f>
        <v>0</v>
      </c>
      <c r="D6784" s="529">
        <f>Electricity!I6820</f>
        <v>0</v>
      </c>
      <c r="E6784" s="531" t="str">
        <f t="shared" si="217"/>
        <v>10/09/2024 01:00:00 PM</v>
      </c>
      <c r="F6784" s="530" t="str">
        <f t="shared" si="216"/>
        <v>Oct</v>
      </c>
    </row>
    <row r="6785" spans="1:6" x14ac:dyDescent="0.35">
      <c r="A6785" s="527">
        <f>Electricity!D6821</f>
        <v>45574</v>
      </c>
      <c r="B6785" s="528">
        <f>Electricity!E6821</f>
        <v>0.58333333333333337</v>
      </c>
      <c r="C6785" s="529">
        <f>Electricity!F6821</f>
        <v>0</v>
      </c>
      <c r="D6785" s="529">
        <f>Electricity!I6821</f>
        <v>0</v>
      </c>
      <c r="E6785" s="531" t="str">
        <f t="shared" si="217"/>
        <v>10/09/2024 02:00:00 PM</v>
      </c>
      <c r="F6785" s="530" t="str">
        <f t="shared" si="216"/>
        <v>Oct</v>
      </c>
    </row>
    <row r="6786" spans="1:6" x14ac:dyDescent="0.35">
      <c r="A6786" s="527">
        <f>Electricity!D6822</f>
        <v>45574</v>
      </c>
      <c r="B6786" s="528">
        <f>Electricity!E6822</f>
        <v>0.62500000000000011</v>
      </c>
      <c r="C6786" s="529">
        <f>Electricity!F6822</f>
        <v>0</v>
      </c>
      <c r="D6786" s="529">
        <f>Electricity!I6822</f>
        <v>0</v>
      </c>
      <c r="E6786" s="531" t="str">
        <f t="shared" si="217"/>
        <v>10/09/2024 03:00:00 PM</v>
      </c>
      <c r="F6786" s="530" t="str">
        <f t="shared" si="216"/>
        <v>Oct</v>
      </c>
    </row>
    <row r="6787" spans="1:6" x14ac:dyDescent="0.35">
      <c r="A6787" s="527">
        <f>Electricity!D6823</f>
        <v>45574</v>
      </c>
      <c r="B6787" s="528">
        <f>Electricity!E6823</f>
        <v>0.66666666666666674</v>
      </c>
      <c r="C6787" s="529">
        <f>Electricity!F6823</f>
        <v>0</v>
      </c>
      <c r="D6787" s="529">
        <f>Electricity!I6823</f>
        <v>0</v>
      </c>
      <c r="E6787" s="531" t="str">
        <f t="shared" si="217"/>
        <v>10/09/2024 04:00:00 PM</v>
      </c>
      <c r="F6787" s="530" t="str">
        <f t="shared" ref="F6787:F6850" si="218">TEXT(A6787,"mmm")</f>
        <v>Oct</v>
      </c>
    </row>
    <row r="6788" spans="1:6" x14ac:dyDescent="0.35">
      <c r="A6788" s="527">
        <f>Electricity!D6824</f>
        <v>45574</v>
      </c>
      <c r="B6788" s="528">
        <f>Electricity!E6824</f>
        <v>0.70833333333333337</v>
      </c>
      <c r="C6788" s="529">
        <f>Electricity!F6824</f>
        <v>0</v>
      </c>
      <c r="D6788" s="529">
        <f>Electricity!I6824</f>
        <v>0</v>
      </c>
      <c r="E6788" s="531" t="str">
        <f t="shared" si="217"/>
        <v>10/09/2024 05:00:00 PM</v>
      </c>
      <c r="F6788" s="530" t="str">
        <f t="shared" si="218"/>
        <v>Oct</v>
      </c>
    </row>
    <row r="6789" spans="1:6" x14ac:dyDescent="0.35">
      <c r="A6789" s="527">
        <f>Electricity!D6825</f>
        <v>45574</v>
      </c>
      <c r="B6789" s="528">
        <f>Electricity!E6825</f>
        <v>0.75000000000000011</v>
      </c>
      <c r="C6789" s="529">
        <f>Electricity!F6825</f>
        <v>0</v>
      </c>
      <c r="D6789" s="529">
        <f>Electricity!I6825</f>
        <v>0</v>
      </c>
      <c r="E6789" s="531" t="str">
        <f t="shared" si="217"/>
        <v>10/09/2024 06:00:00 PM</v>
      </c>
      <c r="F6789" s="530" t="str">
        <f t="shared" si="218"/>
        <v>Oct</v>
      </c>
    </row>
    <row r="6790" spans="1:6" x14ac:dyDescent="0.35">
      <c r="A6790" s="527">
        <f>Electricity!D6826</f>
        <v>45574</v>
      </c>
      <c r="B6790" s="528">
        <f>Electricity!E6826</f>
        <v>0.79166666666666674</v>
      </c>
      <c r="C6790" s="529">
        <f>Electricity!F6826</f>
        <v>0</v>
      </c>
      <c r="D6790" s="529">
        <f>Electricity!I6826</f>
        <v>0</v>
      </c>
      <c r="E6790" s="531" t="str">
        <f t="shared" si="217"/>
        <v>10/09/2024 07:00:00 PM</v>
      </c>
      <c r="F6790" s="530" t="str">
        <f t="shared" si="218"/>
        <v>Oct</v>
      </c>
    </row>
    <row r="6791" spans="1:6" x14ac:dyDescent="0.35">
      <c r="A6791" s="527">
        <f>Electricity!D6827</f>
        <v>45574</v>
      </c>
      <c r="B6791" s="528">
        <f>Electricity!E6827</f>
        <v>0.83333333333333337</v>
      </c>
      <c r="C6791" s="529">
        <f>Electricity!F6827</f>
        <v>0</v>
      </c>
      <c r="D6791" s="529">
        <f>Electricity!I6827</f>
        <v>0</v>
      </c>
      <c r="E6791" s="531" t="str">
        <f t="shared" si="217"/>
        <v>10/09/2024 08:00:00 PM</v>
      </c>
      <c r="F6791" s="530" t="str">
        <f t="shared" si="218"/>
        <v>Oct</v>
      </c>
    </row>
    <row r="6792" spans="1:6" x14ac:dyDescent="0.35">
      <c r="A6792" s="527">
        <f>Electricity!D6828</f>
        <v>45574</v>
      </c>
      <c r="B6792" s="528">
        <f>Electricity!E6828</f>
        <v>0.87500000000000011</v>
      </c>
      <c r="C6792" s="529">
        <f>Electricity!F6828</f>
        <v>0</v>
      </c>
      <c r="D6792" s="529">
        <f>Electricity!I6828</f>
        <v>0</v>
      </c>
      <c r="E6792" s="531" t="str">
        <f t="shared" si="217"/>
        <v>10/09/2024 09:00:00 PM</v>
      </c>
      <c r="F6792" s="530" t="str">
        <f t="shared" si="218"/>
        <v>Oct</v>
      </c>
    </row>
    <row r="6793" spans="1:6" x14ac:dyDescent="0.35">
      <c r="A6793" s="527">
        <f>Electricity!D6829</f>
        <v>45574</v>
      </c>
      <c r="B6793" s="528">
        <f>Electricity!E6829</f>
        <v>0.91666666666666674</v>
      </c>
      <c r="C6793" s="529">
        <f>Electricity!F6829</f>
        <v>0</v>
      </c>
      <c r="D6793" s="529">
        <f>Electricity!I6829</f>
        <v>0</v>
      </c>
      <c r="E6793" s="531" t="str">
        <f t="shared" si="217"/>
        <v>10/09/2024 10:00:00 PM</v>
      </c>
      <c r="F6793" s="530" t="str">
        <f t="shared" si="218"/>
        <v>Oct</v>
      </c>
    </row>
    <row r="6794" spans="1:6" x14ac:dyDescent="0.35">
      <c r="A6794" s="527">
        <f>Electricity!D6830</f>
        <v>45574</v>
      </c>
      <c r="B6794" s="528">
        <f>Electricity!E6830</f>
        <v>0.95833333333333337</v>
      </c>
      <c r="C6794" s="529">
        <f>Electricity!F6830</f>
        <v>0</v>
      </c>
      <c r="D6794" s="529">
        <f>Electricity!I6830</f>
        <v>0</v>
      </c>
      <c r="E6794" s="531" t="str">
        <f t="shared" si="217"/>
        <v>10/09/2024 11:00:00 PM</v>
      </c>
      <c r="F6794" s="530" t="str">
        <f t="shared" si="218"/>
        <v>Oct</v>
      </c>
    </row>
    <row r="6795" spans="1:6" x14ac:dyDescent="0.35">
      <c r="A6795" s="527">
        <f>Electricity!D6831</f>
        <v>45575</v>
      </c>
      <c r="B6795" s="528">
        <f>Electricity!E6831</f>
        <v>3.1225022567582528E-17</v>
      </c>
      <c r="C6795" s="529">
        <f>Electricity!F6831</f>
        <v>0</v>
      </c>
      <c r="D6795" s="529">
        <f>Electricity!I6831</f>
        <v>0</v>
      </c>
      <c r="E6795" s="531" t="str">
        <f t="shared" si="217"/>
        <v>10/10/2024 12:00:00 AM</v>
      </c>
      <c r="F6795" s="530" t="str">
        <f t="shared" si="218"/>
        <v>Oct</v>
      </c>
    </row>
    <row r="6796" spans="1:6" x14ac:dyDescent="0.35">
      <c r="A6796" s="527">
        <f>Electricity!D6832</f>
        <v>45575</v>
      </c>
      <c r="B6796" s="528">
        <f>Electricity!E6832</f>
        <v>4.1666666666666699E-2</v>
      </c>
      <c r="C6796" s="529">
        <f>Electricity!F6832</f>
        <v>0</v>
      </c>
      <c r="D6796" s="529">
        <f>Electricity!I6832</f>
        <v>0</v>
      </c>
      <c r="E6796" s="531" t="str">
        <f t="shared" si="217"/>
        <v>10/10/2024 01:00:00 AM</v>
      </c>
      <c r="F6796" s="530" t="str">
        <f t="shared" si="218"/>
        <v>Oct</v>
      </c>
    </row>
    <row r="6797" spans="1:6" x14ac:dyDescent="0.35">
      <c r="A6797" s="527">
        <f>Electricity!D6833</f>
        <v>45575</v>
      </c>
      <c r="B6797" s="528">
        <f>Electricity!E6833</f>
        <v>8.333333333333337E-2</v>
      </c>
      <c r="C6797" s="529">
        <f>Electricity!F6833</f>
        <v>0</v>
      </c>
      <c r="D6797" s="529">
        <f>Electricity!I6833</f>
        <v>0</v>
      </c>
      <c r="E6797" s="531" t="str">
        <f t="shared" si="217"/>
        <v>10/10/2024 02:00:00 AM</v>
      </c>
      <c r="F6797" s="530" t="str">
        <f t="shared" si="218"/>
        <v>Oct</v>
      </c>
    </row>
    <row r="6798" spans="1:6" x14ac:dyDescent="0.35">
      <c r="A6798" s="527">
        <f>Electricity!D6834</f>
        <v>45575</v>
      </c>
      <c r="B6798" s="528">
        <f>Electricity!E6834</f>
        <v>0.12500000000000006</v>
      </c>
      <c r="C6798" s="529">
        <f>Electricity!F6834</f>
        <v>0</v>
      </c>
      <c r="D6798" s="529">
        <f>Electricity!I6834</f>
        <v>0</v>
      </c>
      <c r="E6798" s="531" t="str">
        <f t="shared" si="217"/>
        <v>10/10/2024 03:00:00 AM</v>
      </c>
      <c r="F6798" s="530" t="str">
        <f t="shared" si="218"/>
        <v>Oct</v>
      </c>
    </row>
    <row r="6799" spans="1:6" x14ac:dyDescent="0.35">
      <c r="A6799" s="527">
        <f>Electricity!D6835</f>
        <v>45575</v>
      </c>
      <c r="B6799" s="528">
        <f>Electricity!E6835</f>
        <v>0.16666666666666669</v>
      </c>
      <c r="C6799" s="529">
        <f>Electricity!F6835</f>
        <v>0</v>
      </c>
      <c r="D6799" s="529">
        <f>Electricity!I6835</f>
        <v>0</v>
      </c>
      <c r="E6799" s="531" t="str">
        <f t="shared" si="217"/>
        <v>10/10/2024 04:00:00 AM</v>
      </c>
      <c r="F6799" s="530" t="str">
        <f t="shared" si="218"/>
        <v>Oct</v>
      </c>
    </row>
    <row r="6800" spans="1:6" x14ac:dyDescent="0.35">
      <c r="A6800" s="527">
        <f>Electricity!D6836</f>
        <v>45575</v>
      </c>
      <c r="B6800" s="528">
        <f>Electricity!E6836</f>
        <v>0.20833333333333337</v>
      </c>
      <c r="C6800" s="529">
        <f>Electricity!F6836</f>
        <v>0</v>
      </c>
      <c r="D6800" s="529">
        <f>Electricity!I6836</f>
        <v>0</v>
      </c>
      <c r="E6800" s="531" t="str">
        <f t="shared" si="217"/>
        <v>10/10/2024 05:00:00 AM</v>
      </c>
      <c r="F6800" s="530" t="str">
        <f t="shared" si="218"/>
        <v>Oct</v>
      </c>
    </row>
    <row r="6801" spans="1:6" x14ac:dyDescent="0.35">
      <c r="A6801" s="527">
        <f>Electricity!D6837</f>
        <v>45575</v>
      </c>
      <c r="B6801" s="528">
        <f>Electricity!E6837</f>
        <v>0.25</v>
      </c>
      <c r="C6801" s="529">
        <f>Electricity!F6837</f>
        <v>0</v>
      </c>
      <c r="D6801" s="529">
        <f>Electricity!I6837</f>
        <v>0</v>
      </c>
      <c r="E6801" s="531" t="str">
        <f t="shared" si="217"/>
        <v>10/10/2024 06:00:00 AM</v>
      </c>
      <c r="F6801" s="530" t="str">
        <f t="shared" si="218"/>
        <v>Oct</v>
      </c>
    </row>
    <row r="6802" spans="1:6" x14ac:dyDescent="0.35">
      <c r="A6802" s="527">
        <f>Electricity!D6838</f>
        <v>45575</v>
      </c>
      <c r="B6802" s="528">
        <f>Electricity!E6838</f>
        <v>0.29166666666666669</v>
      </c>
      <c r="C6802" s="529">
        <f>Electricity!F6838</f>
        <v>0</v>
      </c>
      <c r="D6802" s="529">
        <f>Electricity!I6838</f>
        <v>0</v>
      </c>
      <c r="E6802" s="531" t="str">
        <f t="shared" si="217"/>
        <v>10/10/2024 07:00:00 AM</v>
      </c>
      <c r="F6802" s="530" t="str">
        <f t="shared" si="218"/>
        <v>Oct</v>
      </c>
    </row>
    <row r="6803" spans="1:6" x14ac:dyDescent="0.35">
      <c r="A6803" s="527">
        <f>Electricity!D6839</f>
        <v>45575</v>
      </c>
      <c r="B6803" s="528">
        <f>Electricity!E6839</f>
        <v>0.33333333333333337</v>
      </c>
      <c r="C6803" s="529">
        <f>Electricity!F6839</f>
        <v>0</v>
      </c>
      <c r="D6803" s="529">
        <f>Electricity!I6839</f>
        <v>0</v>
      </c>
      <c r="E6803" s="531" t="str">
        <f t="shared" si="217"/>
        <v>10/10/2024 08:00:00 AM</v>
      </c>
      <c r="F6803" s="530" t="str">
        <f t="shared" si="218"/>
        <v>Oct</v>
      </c>
    </row>
    <row r="6804" spans="1:6" x14ac:dyDescent="0.35">
      <c r="A6804" s="527">
        <f>Electricity!D6840</f>
        <v>45575</v>
      </c>
      <c r="B6804" s="528">
        <f>Electricity!E6840</f>
        <v>0.375</v>
      </c>
      <c r="C6804" s="529">
        <f>Electricity!F6840</f>
        <v>0</v>
      </c>
      <c r="D6804" s="529">
        <f>Electricity!I6840</f>
        <v>0</v>
      </c>
      <c r="E6804" s="531" t="str">
        <f t="shared" si="217"/>
        <v>10/10/2024 09:00:00 AM</v>
      </c>
      <c r="F6804" s="530" t="str">
        <f t="shared" si="218"/>
        <v>Oct</v>
      </c>
    </row>
    <row r="6805" spans="1:6" x14ac:dyDescent="0.35">
      <c r="A6805" s="527">
        <f>Electricity!D6841</f>
        <v>45575</v>
      </c>
      <c r="B6805" s="528">
        <f>Electricity!E6841</f>
        <v>0.41666666666666669</v>
      </c>
      <c r="C6805" s="529">
        <f>Electricity!F6841</f>
        <v>0</v>
      </c>
      <c r="D6805" s="529">
        <f>Electricity!I6841</f>
        <v>0</v>
      </c>
      <c r="E6805" s="531" t="str">
        <f t="shared" si="217"/>
        <v>10/10/2024 10:00:00 AM</v>
      </c>
      <c r="F6805" s="530" t="str">
        <f t="shared" si="218"/>
        <v>Oct</v>
      </c>
    </row>
    <row r="6806" spans="1:6" x14ac:dyDescent="0.35">
      <c r="A6806" s="527">
        <f>Electricity!D6842</f>
        <v>45575</v>
      </c>
      <c r="B6806" s="528">
        <f>Electricity!E6842</f>
        <v>0.45833333333333337</v>
      </c>
      <c r="C6806" s="529">
        <f>Electricity!F6842</f>
        <v>0</v>
      </c>
      <c r="D6806" s="529">
        <f>Electricity!I6842</f>
        <v>0</v>
      </c>
      <c r="E6806" s="531" t="str">
        <f t="shared" si="217"/>
        <v>10/10/2024 11:00:00 AM</v>
      </c>
      <c r="F6806" s="530" t="str">
        <f t="shared" si="218"/>
        <v>Oct</v>
      </c>
    </row>
    <row r="6807" spans="1:6" x14ac:dyDescent="0.35">
      <c r="A6807" s="527">
        <f>Electricity!D6843</f>
        <v>45575</v>
      </c>
      <c r="B6807" s="528">
        <f>Electricity!E6843</f>
        <v>0.50000000000000011</v>
      </c>
      <c r="C6807" s="529">
        <f>Electricity!F6843</f>
        <v>0</v>
      </c>
      <c r="D6807" s="529">
        <f>Electricity!I6843</f>
        <v>0</v>
      </c>
      <c r="E6807" s="531" t="str">
        <f t="shared" si="217"/>
        <v>10/10/2024 12:00:00 PM</v>
      </c>
      <c r="F6807" s="530" t="str">
        <f t="shared" si="218"/>
        <v>Oct</v>
      </c>
    </row>
    <row r="6808" spans="1:6" x14ac:dyDescent="0.35">
      <c r="A6808" s="527">
        <f>Electricity!D6844</f>
        <v>45575</v>
      </c>
      <c r="B6808" s="528">
        <f>Electricity!E6844</f>
        <v>0.54166666666666674</v>
      </c>
      <c r="C6808" s="529">
        <f>Electricity!F6844</f>
        <v>0</v>
      </c>
      <c r="D6808" s="529">
        <f>Electricity!I6844</f>
        <v>0</v>
      </c>
      <c r="E6808" s="531" t="str">
        <f t="shared" si="217"/>
        <v>10/10/2024 01:00:00 PM</v>
      </c>
      <c r="F6808" s="530" t="str">
        <f t="shared" si="218"/>
        <v>Oct</v>
      </c>
    </row>
    <row r="6809" spans="1:6" x14ac:dyDescent="0.35">
      <c r="A6809" s="527">
        <f>Electricity!D6845</f>
        <v>45575</v>
      </c>
      <c r="B6809" s="528">
        <f>Electricity!E6845</f>
        <v>0.58333333333333337</v>
      </c>
      <c r="C6809" s="529">
        <f>Electricity!F6845</f>
        <v>0</v>
      </c>
      <c r="D6809" s="529">
        <f>Electricity!I6845</f>
        <v>0</v>
      </c>
      <c r="E6809" s="531" t="str">
        <f t="shared" si="217"/>
        <v>10/10/2024 02:00:00 PM</v>
      </c>
      <c r="F6809" s="530" t="str">
        <f t="shared" si="218"/>
        <v>Oct</v>
      </c>
    </row>
    <row r="6810" spans="1:6" x14ac:dyDescent="0.35">
      <c r="A6810" s="527">
        <f>Electricity!D6846</f>
        <v>45575</v>
      </c>
      <c r="B6810" s="528">
        <f>Electricity!E6846</f>
        <v>0.62500000000000011</v>
      </c>
      <c r="C6810" s="529">
        <f>Electricity!F6846</f>
        <v>0</v>
      </c>
      <c r="D6810" s="529">
        <f>Electricity!I6846</f>
        <v>0</v>
      </c>
      <c r="E6810" s="531" t="str">
        <f t="shared" si="217"/>
        <v>10/10/2024 03:00:00 PM</v>
      </c>
      <c r="F6810" s="530" t="str">
        <f t="shared" si="218"/>
        <v>Oct</v>
      </c>
    </row>
    <row r="6811" spans="1:6" x14ac:dyDescent="0.35">
      <c r="A6811" s="527">
        <f>Electricity!D6847</f>
        <v>45575</v>
      </c>
      <c r="B6811" s="528">
        <f>Electricity!E6847</f>
        <v>0.66666666666666674</v>
      </c>
      <c r="C6811" s="529">
        <f>Electricity!F6847</f>
        <v>0</v>
      </c>
      <c r="D6811" s="529">
        <f>Electricity!I6847</f>
        <v>0</v>
      </c>
      <c r="E6811" s="531" t="str">
        <f t="shared" si="217"/>
        <v>10/10/2024 04:00:00 PM</v>
      </c>
      <c r="F6811" s="530" t="str">
        <f t="shared" si="218"/>
        <v>Oct</v>
      </c>
    </row>
    <row r="6812" spans="1:6" x14ac:dyDescent="0.35">
      <c r="A6812" s="527">
        <f>Electricity!D6848</f>
        <v>45575</v>
      </c>
      <c r="B6812" s="528">
        <f>Electricity!E6848</f>
        <v>0.70833333333333337</v>
      </c>
      <c r="C6812" s="529">
        <f>Electricity!F6848</f>
        <v>0</v>
      </c>
      <c r="D6812" s="529">
        <f>Electricity!I6848</f>
        <v>0</v>
      </c>
      <c r="E6812" s="531" t="str">
        <f t="shared" si="217"/>
        <v>10/10/2024 05:00:00 PM</v>
      </c>
      <c r="F6812" s="530" t="str">
        <f t="shared" si="218"/>
        <v>Oct</v>
      </c>
    </row>
    <row r="6813" spans="1:6" x14ac:dyDescent="0.35">
      <c r="A6813" s="527">
        <f>Electricity!D6849</f>
        <v>45575</v>
      </c>
      <c r="B6813" s="528">
        <f>Electricity!E6849</f>
        <v>0.75000000000000011</v>
      </c>
      <c r="C6813" s="529">
        <f>Electricity!F6849</f>
        <v>0</v>
      </c>
      <c r="D6813" s="529">
        <f>Electricity!I6849</f>
        <v>0</v>
      </c>
      <c r="E6813" s="531" t="str">
        <f t="shared" si="217"/>
        <v>10/10/2024 06:00:00 PM</v>
      </c>
      <c r="F6813" s="530" t="str">
        <f t="shared" si="218"/>
        <v>Oct</v>
      </c>
    </row>
    <row r="6814" spans="1:6" x14ac:dyDescent="0.35">
      <c r="A6814" s="527">
        <f>Electricity!D6850</f>
        <v>45575</v>
      </c>
      <c r="B6814" s="528">
        <f>Electricity!E6850</f>
        <v>0.79166666666666674</v>
      </c>
      <c r="C6814" s="529">
        <f>Electricity!F6850</f>
        <v>0</v>
      </c>
      <c r="D6814" s="529">
        <f>Electricity!I6850</f>
        <v>0</v>
      </c>
      <c r="E6814" s="531" t="str">
        <f t="shared" si="217"/>
        <v>10/10/2024 07:00:00 PM</v>
      </c>
      <c r="F6814" s="530" t="str">
        <f t="shared" si="218"/>
        <v>Oct</v>
      </c>
    </row>
    <row r="6815" spans="1:6" x14ac:dyDescent="0.35">
      <c r="A6815" s="527">
        <f>Electricity!D6851</f>
        <v>45575</v>
      </c>
      <c r="B6815" s="528">
        <f>Electricity!E6851</f>
        <v>0.83333333333333337</v>
      </c>
      <c r="C6815" s="529">
        <f>Electricity!F6851</f>
        <v>0</v>
      </c>
      <c r="D6815" s="529">
        <f>Electricity!I6851</f>
        <v>0</v>
      </c>
      <c r="E6815" s="531" t="str">
        <f t="shared" si="217"/>
        <v>10/10/2024 08:00:00 PM</v>
      </c>
      <c r="F6815" s="530" t="str">
        <f t="shared" si="218"/>
        <v>Oct</v>
      </c>
    </row>
    <row r="6816" spans="1:6" x14ac:dyDescent="0.35">
      <c r="A6816" s="527">
        <f>Electricity!D6852</f>
        <v>45575</v>
      </c>
      <c r="B6816" s="528">
        <f>Electricity!E6852</f>
        <v>0.87500000000000011</v>
      </c>
      <c r="C6816" s="529">
        <f>Electricity!F6852</f>
        <v>0</v>
      </c>
      <c r="D6816" s="529">
        <f>Electricity!I6852</f>
        <v>0</v>
      </c>
      <c r="E6816" s="531" t="str">
        <f t="shared" si="217"/>
        <v>10/10/2024 09:00:00 PM</v>
      </c>
      <c r="F6816" s="530" t="str">
        <f t="shared" si="218"/>
        <v>Oct</v>
      </c>
    </row>
    <row r="6817" spans="1:6" x14ac:dyDescent="0.35">
      <c r="A6817" s="527">
        <f>Electricity!D6853</f>
        <v>45575</v>
      </c>
      <c r="B6817" s="528">
        <f>Electricity!E6853</f>
        <v>0.91666666666666674</v>
      </c>
      <c r="C6817" s="529">
        <f>Electricity!F6853</f>
        <v>0</v>
      </c>
      <c r="D6817" s="529">
        <f>Electricity!I6853</f>
        <v>0</v>
      </c>
      <c r="E6817" s="531" t="str">
        <f t="shared" si="217"/>
        <v>10/10/2024 10:00:00 PM</v>
      </c>
      <c r="F6817" s="530" t="str">
        <f t="shared" si="218"/>
        <v>Oct</v>
      </c>
    </row>
    <row r="6818" spans="1:6" x14ac:dyDescent="0.35">
      <c r="A6818" s="527">
        <f>Electricity!D6854</f>
        <v>45575</v>
      </c>
      <c r="B6818" s="528">
        <f>Electricity!E6854</f>
        <v>0.95833333333333337</v>
      </c>
      <c r="C6818" s="529">
        <f>Electricity!F6854</f>
        <v>0</v>
      </c>
      <c r="D6818" s="529">
        <f>Electricity!I6854</f>
        <v>0</v>
      </c>
      <c r="E6818" s="531" t="str">
        <f t="shared" si="217"/>
        <v>10/10/2024 11:00:00 PM</v>
      </c>
      <c r="F6818" s="530" t="str">
        <f t="shared" si="218"/>
        <v>Oct</v>
      </c>
    </row>
    <row r="6819" spans="1:6" x14ac:dyDescent="0.35">
      <c r="A6819" s="527">
        <f>Electricity!D6855</f>
        <v>45576</v>
      </c>
      <c r="B6819" s="528">
        <f>Electricity!E6855</f>
        <v>3.1225022567582528E-17</v>
      </c>
      <c r="C6819" s="529">
        <f>Electricity!F6855</f>
        <v>0</v>
      </c>
      <c r="D6819" s="529">
        <f>Electricity!I6855</f>
        <v>0</v>
      </c>
      <c r="E6819" s="531" t="str">
        <f t="shared" si="217"/>
        <v>10/11/2024 12:00:00 AM</v>
      </c>
      <c r="F6819" s="530" t="str">
        <f t="shared" si="218"/>
        <v>Oct</v>
      </c>
    </row>
    <row r="6820" spans="1:6" x14ac:dyDescent="0.35">
      <c r="A6820" s="527">
        <f>Electricity!D6856</f>
        <v>45576</v>
      </c>
      <c r="B6820" s="528">
        <f>Electricity!E6856</f>
        <v>4.1666666666666699E-2</v>
      </c>
      <c r="C6820" s="529">
        <f>Electricity!F6856</f>
        <v>0</v>
      </c>
      <c r="D6820" s="529">
        <f>Electricity!I6856</f>
        <v>0</v>
      </c>
      <c r="E6820" s="531" t="str">
        <f t="shared" si="217"/>
        <v>10/11/2024 01:00:00 AM</v>
      </c>
      <c r="F6820" s="530" t="str">
        <f t="shared" si="218"/>
        <v>Oct</v>
      </c>
    </row>
    <row r="6821" spans="1:6" x14ac:dyDescent="0.35">
      <c r="A6821" s="527">
        <f>Electricity!D6857</f>
        <v>45576</v>
      </c>
      <c r="B6821" s="528">
        <f>Electricity!E6857</f>
        <v>8.333333333333337E-2</v>
      </c>
      <c r="C6821" s="529">
        <f>Electricity!F6857</f>
        <v>0</v>
      </c>
      <c r="D6821" s="529">
        <f>Electricity!I6857</f>
        <v>0</v>
      </c>
      <c r="E6821" s="531" t="str">
        <f t="shared" si="217"/>
        <v>10/11/2024 02:00:00 AM</v>
      </c>
      <c r="F6821" s="530" t="str">
        <f t="shared" si="218"/>
        <v>Oct</v>
      </c>
    </row>
    <row r="6822" spans="1:6" x14ac:dyDescent="0.35">
      <c r="A6822" s="527">
        <f>Electricity!D6858</f>
        <v>45576</v>
      </c>
      <c r="B6822" s="528">
        <f>Electricity!E6858</f>
        <v>0.12500000000000006</v>
      </c>
      <c r="C6822" s="529">
        <f>Electricity!F6858</f>
        <v>0</v>
      </c>
      <c r="D6822" s="529">
        <f>Electricity!I6858</f>
        <v>0</v>
      </c>
      <c r="E6822" s="531" t="str">
        <f t="shared" si="217"/>
        <v>10/11/2024 03:00:00 AM</v>
      </c>
      <c r="F6822" s="530" t="str">
        <f t="shared" si="218"/>
        <v>Oct</v>
      </c>
    </row>
    <row r="6823" spans="1:6" x14ac:dyDescent="0.35">
      <c r="A6823" s="527">
        <f>Electricity!D6859</f>
        <v>45576</v>
      </c>
      <c r="B6823" s="528">
        <f>Electricity!E6859</f>
        <v>0.16666666666666669</v>
      </c>
      <c r="C6823" s="529">
        <f>Electricity!F6859</f>
        <v>0</v>
      </c>
      <c r="D6823" s="529">
        <f>Electricity!I6859</f>
        <v>0</v>
      </c>
      <c r="E6823" s="531" t="str">
        <f t="shared" si="217"/>
        <v>10/11/2024 04:00:00 AM</v>
      </c>
      <c r="F6823" s="530" t="str">
        <f t="shared" si="218"/>
        <v>Oct</v>
      </c>
    </row>
    <row r="6824" spans="1:6" x14ac:dyDescent="0.35">
      <c r="A6824" s="527">
        <f>Electricity!D6860</f>
        <v>45576</v>
      </c>
      <c r="B6824" s="528">
        <f>Electricity!E6860</f>
        <v>0.20833333333333337</v>
      </c>
      <c r="C6824" s="529">
        <f>Electricity!F6860</f>
        <v>0</v>
      </c>
      <c r="D6824" s="529">
        <f>Electricity!I6860</f>
        <v>0</v>
      </c>
      <c r="E6824" s="531" t="str">
        <f t="shared" si="217"/>
        <v>10/11/2024 05:00:00 AM</v>
      </c>
      <c r="F6824" s="530" t="str">
        <f t="shared" si="218"/>
        <v>Oct</v>
      </c>
    </row>
    <row r="6825" spans="1:6" x14ac:dyDescent="0.35">
      <c r="A6825" s="527">
        <f>Electricity!D6861</f>
        <v>45576</v>
      </c>
      <c r="B6825" s="528">
        <f>Electricity!E6861</f>
        <v>0.25</v>
      </c>
      <c r="C6825" s="529">
        <f>Electricity!F6861</f>
        <v>0</v>
      </c>
      <c r="D6825" s="529">
        <f>Electricity!I6861</f>
        <v>0</v>
      </c>
      <c r="E6825" s="531" t="str">
        <f t="shared" si="217"/>
        <v>10/11/2024 06:00:00 AM</v>
      </c>
      <c r="F6825" s="530" t="str">
        <f t="shared" si="218"/>
        <v>Oct</v>
      </c>
    </row>
    <row r="6826" spans="1:6" x14ac:dyDescent="0.35">
      <c r="A6826" s="527">
        <f>Electricity!D6862</f>
        <v>45576</v>
      </c>
      <c r="B6826" s="528">
        <f>Electricity!E6862</f>
        <v>0.29166666666666669</v>
      </c>
      <c r="C6826" s="529">
        <f>Electricity!F6862</f>
        <v>0</v>
      </c>
      <c r="D6826" s="529">
        <f>Electricity!I6862</f>
        <v>0</v>
      </c>
      <c r="E6826" s="531" t="str">
        <f t="shared" si="217"/>
        <v>10/11/2024 07:00:00 AM</v>
      </c>
      <c r="F6826" s="530" t="str">
        <f t="shared" si="218"/>
        <v>Oct</v>
      </c>
    </row>
    <row r="6827" spans="1:6" x14ac:dyDescent="0.35">
      <c r="A6827" s="527">
        <f>Electricity!D6863</f>
        <v>45576</v>
      </c>
      <c r="B6827" s="528">
        <f>Electricity!E6863</f>
        <v>0.33333333333333337</v>
      </c>
      <c r="C6827" s="529">
        <f>Electricity!F6863</f>
        <v>0</v>
      </c>
      <c r="D6827" s="529">
        <f>Electricity!I6863</f>
        <v>0</v>
      </c>
      <c r="E6827" s="531" t="str">
        <f t="shared" si="217"/>
        <v>10/11/2024 08:00:00 AM</v>
      </c>
      <c r="F6827" s="530" t="str">
        <f t="shared" si="218"/>
        <v>Oct</v>
      </c>
    </row>
    <row r="6828" spans="1:6" x14ac:dyDescent="0.35">
      <c r="A6828" s="527">
        <f>Electricity!D6864</f>
        <v>45576</v>
      </c>
      <c r="B6828" s="528">
        <f>Electricity!E6864</f>
        <v>0.375</v>
      </c>
      <c r="C6828" s="529">
        <f>Electricity!F6864</f>
        <v>0</v>
      </c>
      <c r="D6828" s="529">
        <f>Electricity!I6864</f>
        <v>0</v>
      </c>
      <c r="E6828" s="531" t="str">
        <f t="shared" ref="E6828:E6891" si="219">CONCATENATE(TEXT(A6828,"mm/dd/yyyy")," ",TEXT(B6828,"hh:mm:ss AM/PM"))</f>
        <v>10/11/2024 09:00:00 AM</v>
      </c>
      <c r="F6828" s="530" t="str">
        <f t="shared" si="218"/>
        <v>Oct</v>
      </c>
    </row>
    <row r="6829" spans="1:6" x14ac:dyDescent="0.35">
      <c r="A6829" s="527">
        <f>Electricity!D6865</f>
        <v>45576</v>
      </c>
      <c r="B6829" s="528">
        <f>Electricity!E6865</f>
        <v>0.41666666666666669</v>
      </c>
      <c r="C6829" s="529">
        <f>Electricity!F6865</f>
        <v>0</v>
      </c>
      <c r="D6829" s="529">
        <f>Electricity!I6865</f>
        <v>0</v>
      </c>
      <c r="E6829" s="531" t="str">
        <f t="shared" si="219"/>
        <v>10/11/2024 10:00:00 AM</v>
      </c>
      <c r="F6829" s="530" t="str">
        <f t="shared" si="218"/>
        <v>Oct</v>
      </c>
    </row>
    <row r="6830" spans="1:6" x14ac:dyDescent="0.35">
      <c r="A6830" s="527">
        <f>Electricity!D6866</f>
        <v>45576</v>
      </c>
      <c r="B6830" s="528">
        <f>Electricity!E6866</f>
        <v>0.45833333333333337</v>
      </c>
      <c r="C6830" s="529">
        <f>Electricity!F6866</f>
        <v>0</v>
      </c>
      <c r="D6830" s="529">
        <f>Electricity!I6866</f>
        <v>0</v>
      </c>
      <c r="E6830" s="531" t="str">
        <f t="shared" si="219"/>
        <v>10/11/2024 11:00:00 AM</v>
      </c>
      <c r="F6830" s="530" t="str">
        <f t="shared" si="218"/>
        <v>Oct</v>
      </c>
    </row>
    <row r="6831" spans="1:6" x14ac:dyDescent="0.35">
      <c r="A6831" s="527">
        <f>Electricity!D6867</f>
        <v>45576</v>
      </c>
      <c r="B6831" s="528">
        <f>Electricity!E6867</f>
        <v>0.50000000000000011</v>
      </c>
      <c r="C6831" s="529">
        <f>Electricity!F6867</f>
        <v>0</v>
      </c>
      <c r="D6831" s="529">
        <f>Electricity!I6867</f>
        <v>0</v>
      </c>
      <c r="E6831" s="531" t="str">
        <f t="shared" si="219"/>
        <v>10/11/2024 12:00:00 PM</v>
      </c>
      <c r="F6831" s="530" t="str">
        <f t="shared" si="218"/>
        <v>Oct</v>
      </c>
    </row>
    <row r="6832" spans="1:6" x14ac:dyDescent="0.35">
      <c r="A6832" s="527">
        <f>Electricity!D6868</f>
        <v>45576</v>
      </c>
      <c r="B6832" s="528">
        <f>Electricity!E6868</f>
        <v>0.54166666666666674</v>
      </c>
      <c r="C6832" s="529">
        <f>Electricity!F6868</f>
        <v>0</v>
      </c>
      <c r="D6832" s="529">
        <f>Electricity!I6868</f>
        <v>0</v>
      </c>
      <c r="E6832" s="531" t="str">
        <f t="shared" si="219"/>
        <v>10/11/2024 01:00:00 PM</v>
      </c>
      <c r="F6832" s="530" t="str">
        <f t="shared" si="218"/>
        <v>Oct</v>
      </c>
    </row>
    <row r="6833" spans="1:6" x14ac:dyDescent="0.35">
      <c r="A6833" s="527">
        <f>Electricity!D6869</f>
        <v>45576</v>
      </c>
      <c r="B6833" s="528">
        <f>Electricity!E6869</f>
        <v>0.58333333333333337</v>
      </c>
      <c r="C6833" s="529">
        <f>Electricity!F6869</f>
        <v>0</v>
      </c>
      <c r="D6833" s="529">
        <f>Electricity!I6869</f>
        <v>0</v>
      </c>
      <c r="E6833" s="531" t="str">
        <f t="shared" si="219"/>
        <v>10/11/2024 02:00:00 PM</v>
      </c>
      <c r="F6833" s="530" t="str">
        <f t="shared" si="218"/>
        <v>Oct</v>
      </c>
    </row>
    <row r="6834" spans="1:6" x14ac:dyDescent="0.35">
      <c r="A6834" s="527">
        <f>Electricity!D6870</f>
        <v>45576</v>
      </c>
      <c r="B6834" s="528">
        <f>Electricity!E6870</f>
        <v>0.62500000000000011</v>
      </c>
      <c r="C6834" s="529">
        <f>Electricity!F6870</f>
        <v>0</v>
      </c>
      <c r="D6834" s="529">
        <f>Electricity!I6870</f>
        <v>0</v>
      </c>
      <c r="E6834" s="531" t="str">
        <f t="shared" si="219"/>
        <v>10/11/2024 03:00:00 PM</v>
      </c>
      <c r="F6834" s="530" t="str">
        <f t="shared" si="218"/>
        <v>Oct</v>
      </c>
    </row>
    <row r="6835" spans="1:6" x14ac:dyDescent="0.35">
      <c r="A6835" s="527">
        <f>Electricity!D6871</f>
        <v>45576</v>
      </c>
      <c r="B6835" s="528">
        <f>Electricity!E6871</f>
        <v>0.66666666666666674</v>
      </c>
      <c r="C6835" s="529">
        <f>Electricity!F6871</f>
        <v>0</v>
      </c>
      <c r="D6835" s="529">
        <f>Electricity!I6871</f>
        <v>0</v>
      </c>
      <c r="E6835" s="531" t="str">
        <f t="shared" si="219"/>
        <v>10/11/2024 04:00:00 PM</v>
      </c>
      <c r="F6835" s="530" t="str">
        <f t="shared" si="218"/>
        <v>Oct</v>
      </c>
    </row>
    <row r="6836" spans="1:6" x14ac:dyDescent="0.35">
      <c r="A6836" s="527">
        <f>Electricity!D6872</f>
        <v>45576</v>
      </c>
      <c r="B6836" s="528">
        <f>Electricity!E6872</f>
        <v>0.70833333333333337</v>
      </c>
      <c r="C6836" s="529">
        <f>Electricity!F6872</f>
        <v>0</v>
      </c>
      <c r="D6836" s="529">
        <f>Electricity!I6872</f>
        <v>0</v>
      </c>
      <c r="E6836" s="531" t="str">
        <f t="shared" si="219"/>
        <v>10/11/2024 05:00:00 PM</v>
      </c>
      <c r="F6836" s="530" t="str">
        <f t="shared" si="218"/>
        <v>Oct</v>
      </c>
    </row>
    <row r="6837" spans="1:6" x14ac:dyDescent="0.35">
      <c r="A6837" s="527">
        <f>Electricity!D6873</f>
        <v>45576</v>
      </c>
      <c r="B6837" s="528">
        <f>Electricity!E6873</f>
        <v>0.75000000000000011</v>
      </c>
      <c r="C6837" s="529">
        <f>Electricity!F6873</f>
        <v>0</v>
      </c>
      <c r="D6837" s="529">
        <f>Electricity!I6873</f>
        <v>0</v>
      </c>
      <c r="E6837" s="531" t="str">
        <f t="shared" si="219"/>
        <v>10/11/2024 06:00:00 PM</v>
      </c>
      <c r="F6837" s="530" t="str">
        <f t="shared" si="218"/>
        <v>Oct</v>
      </c>
    </row>
    <row r="6838" spans="1:6" x14ac:dyDescent="0.35">
      <c r="A6838" s="527">
        <f>Electricity!D6874</f>
        <v>45576</v>
      </c>
      <c r="B6838" s="528">
        <f>Electricity!E6874</f>
        <v>0.79166666666666674</v>
      </c>
      <c r="C6838" s="529">
        <f>Electricity!F6874</f>
        <v>0</v>
      </c>
      <c r="D6838" s="529">
        <f>Electricity!I6874</f>
        <v>0</v>
      </c>
      <c r="E6838" s="531" t="str">
        <f t="shared" si="219"/>
        <v>10/11/2024 07:00:00 PM</v>
      </c>
      <c r="F6838" s="530" t="str">
        <f t="shared" si="218"/>
        <v>Oct</v>
      </c>
    </row>
    <row r="6839" spans="1:6" x14ac:dyDescent="0.35">
      <c r="A6839" s="527">
        <f>Electricity!D6875</f>
        <v>45576</v>
      </c>
      <c r="B6839" s="528">
        <f>Electricity!E6875</f>
        <v>0.83333333333333337</v>
      </c>
      <c r="C6839" s="529">
        <f>Electricity!F6875</f>
        <v>0</v>
      </c>
      <c r="D6839" s="529">
        <f>Electricity!I6875</f>
        <v>0</v>
      </c>
      <c r="E6839" s="531" t="str">
        <f t="shared" si="219"/>
        <v>10/11/2024 08:00:00 PM</v>
      </c>
      <c r="F6839" s="530" t="str">
        <f t="shared" si="218"/>
        <v>Oct</v>
      </c>
    </row>
    <row r="6840" spans="1:6" x14ac:dyDescent="0.35">
      <c r="A6840" s="527">
        <f>Electricity!D6876</f>
        <v>45576</v>
      </c>
      <c r="B6840" s="528">
        <f>Electricity!E6876</f>
        <v>0.87500000000000011</v>
      </c>
      <c r="C6840" s="529">
        <f>Electricity!F6876</f>
        <v>0</v>
      </c>
      <c r="D6840" s="529">
        <f>Electricity!I6876</f>
        <v>0</v>
      </c>
      <c r="E6840" s="531" t="str">
        <f t="shared" si="219"/>
        <v>10/11/2024 09:00:00 PM</v>
      </c>
      <c r="F6840" s="530" t="str">
        <f t="shared" si="218"/>
        <v>Oct</v>
      </c>
    </row>
    <row r="6841" spans="1:6" x14ac:dyDescent="0.35">
      <c r="A6841" s="527">
        <f>Electricity!D6877</f>
        <v>45576</v>
      </c>
      <c r="B6841" s="528">
        <f>Electricity!E6877</f>
        <v>0.91666666666666674</v>
      </c>
      <c r="C6841" s="529">
        <f>Electricity!F6877</f>
        <v>0</v>
      </c>
      <c r="D6841" s="529">
        <f>Electricity!I6877</f>
        <v>0</v>
      </c>
      <c r="E6841" s="531" t="str">
        <f t="shared" si="219"/>
        <v>10/11/2024 10:00:00 PM</v>
      </c>
      <c r="F6841" s="530" t="str">
        <f t="shared" si="218"/>
        <v>Oct</v>
      </c>
    </row>
    <row r="6842" spans="1:6" x14ac:dyDescent="0.35">
      <c r="A6842" s="527">
        <f>Electricity!D6878</f>
        <v>45576</v>
      </c>
      <c r="B6842" s="528">
        <f>Electricity!E6878</f>
        <v>0.95833333333333337</v>
      </c>
      <c r="C6842" s="529">
        <f>Electricity!F6878</f>
        <v>0</v>
      </c>
      <c r="D6842" s="529">
        <f>Electricity!I6878</f>
        <v>0</v>
      </c>
      <c r="E6842" s="531" t="str">
        <f t="shared" si="219"/>
        <v>10/11/2024 11:00:00 PM</v>
      </c>
      <c r="F6842" s="530" t="str">
        <f t="shared" si="218"/>
        <v>Oct</v>
      </c>
    </row>
    <row r="6843" spans="1:6" x14ac:dyDescent="0.35">
      <c r="A6843" s="527">
        <f>Electricity!D6879</f>
        <v>45577</v>
      </c>
      <c r="B6843" s="528">
        <f>Electricity!E6879</f>
        <v>3.1225022567582528E-17</v>
      </c>
      <c r="C6843" s="529">
        <f>Electricity!F6879</f>
        <v>0</v>
      </c>
      <c r="D6843" s="529">
        <f>Electricity!I6879</f>
        <v>0</v>
      </c>
      <c r="E6843" s="531" t="str">
        <f t="shared" si="219"/>
        <v>10/12/2024 12:00:00 AM</v>
      </c>
      <c r="F6843" s="530" t="str">
        <f t="shared" si="218"/>
        <v>Oct</v>
      </c>
    </row>
    <row r="6844" spans="1:6" x14ac:dyDescent="0.35">
      <c r="A6844" s="527">
        <f>Electricity!D6880</f>
        <v>45577</v>
      </c>
      <c r="B6844" s="528">
        <f>Electricity!E6880</f>
        <v>4.1666666666666699E-2</v>
      </c>
      <c r="C6844" s="529">
        <f>Electricity!F6880</f>
        <v>0</v>
      </c>
      <c r="D6844" s="529">
        <f>Electricity!I6880</f>
        <v>0</v>
      </c>
      <c r="E6844" s="531" t="str">
        <f t="shared" si="219"/>
        <v>10/12/2024 01:00:00 AM</v>
      </c>
      <c r="F6844" s="530" t="str">
        <f t="shared" si="218"/>
        <v>Oct</v>
      </c>
    </row>
    <row r="6845" spans="1:6" x14ac:dyDescent="0.35">
      <c r="A6845" s="527">
        <f>Electricity!D6881</f>
        <v>45577</v>
      </c>
      <c r="B6845" s="528">
        <f>Electricity!E6881</f>
        <v>8.333333333333337E-2</v>
      </c>
      <c r="C6845" s="529">
        <f>Electricity!F6881</f>
        <v>0</v>
      </c>
      <c r="D6845" s="529">
        <f>Electricity!I6881</f>
        <v>0</v>
      </c>
      <c r="E6845" s="531" t="str">
        <f t="shared" si="219"/>
        <v>10/12/2024 02:00:00 AM</v>
      </c>
      <c r="F6845" s="530" t="str">
        <f t="shared" si="218"/>
        <v>Oct</v>
      </c>
    </row>
    <row r="6846" spans="1:6" x14ac:dyDescent="0.35">
      <c r="A6846" s="527">
        <f>Electricity!D6882</f>
        <v>45577</v>
      </c>
      <c r="B6846" s="528">
        <f>Electricity!E6882</f>
        <v>0.12500000000000006</v>
      </c>
      <c r="C6846" s="529">
        <f>Electricity!F6882</f>
        <v>0</v>
      </c>
      <c r="D6846" s="529">
        <f>Electricity!I6882</f>
        <v>0</v>
      </c>
      <c r="E6846" s="531" t="str">
        <f t="shared" si="219"/>
        <v>10/12/2024 03:00:00 AM</v>
      </c>
      <c r="F6846" s="530" t="str">
        <f t="shared" si="218"/>
        <v>Oct</v>
      </c>
    </row>
    <row r="6847" spans="1:6" x14ac:dyDescent="0.35">
      <c r="A6847" s="527">
        <f>Electricity!D6883</f>
        <v>45577</v>
      </c>
      <c r="B6847" s="528">
        <f>Electricity!E6883</f>
        <v>0.16666666666666669</v>
      </c>
      <c r="C6847" s="529">
        <f>Electricity!F6883</f>
        <v>0</v>
      </c>
      <c r="D6847" s="529">
        <f>Electricity!I6883</f>
        <v>0</v>
      </c>
      <c r="E6847" s="531" t="str">
        <f t="shared" si="219"/>
        <v>10/12/2024 04:00:00 AM</v>
      </c>
      <c r="F6847" s="530" t="str">
        <f t="shared" si="218"/>
        <v>Oct</v>
      </c>
    </row>
    <row r="6848" spans="1:6" x14ac:dyDescent="0.35">
      <c r="A6848" s="527">
        <f>Electricity!D6884</f>
        <v>45577</v>
      </c>
      <c r="B6848" s="528">
        <f>Electricity!E6884</f>
        <v>0.20833333333333337</v>
      </c>
      <c r="C6848" s="529">
        <f>Electricity!F6884</f>
        <v>0</v>
      </c>
      <c r="D6848" s="529">
        <f>Electricity!I6884</f>
        <v>0</v>
      </c>
      <c r="E6848" s="531" t="str">
        <f t="shared" si="219"/>
        <v>10/12/2024 05:00:00 AM</v>
      </c>
      <c r="F6848" s="530" t="str">
        <f t="shared" si="218"/>
        <v>Oct</v>
      </c>
    </row>
    <row r="6849" spans="1:6" x14ac:dyDescent="0.35">
      <c r="A6849" s="527">
        <f>Electricity!D6885</f>
        <v>45577</v>
      </c>
      <c r="B6849" s="528">
        <f>Electricity!E6885</f>
        <v>0.25</v>
      </c>
      <c r="C6849" s="529">
        <f>Electricity!F6885</f>
        <v>0</v>
      </c>
      <c r="D6849" s="529">
        <f>Electricity!I6885</f>
        <v>0</v>
      </c>
      <c r="E6849" s="531" t="str">
        <f t="shared" si="219"/>
        <v>10/12/2024 06:00:00 AM</v>
      </c>
      <c r="F6849" s="530" t="str">
        <f t="shared" si="218"/>
        <v>Oct</v>
      </c>
    </row>
    <row r="6850" spans="1:6" x14ac:dyDescent="0.35">
      <c r="A6850" s="527">
        <f>Electricity!D6886</f>
        <v>45577</v>
      </c>
      <c r="B6850" s="528">
        <f>Electricity!E6886</f>
        <v>0.29166666666666669</v>
      </c>
      <c r="C6850" s="529">
        <f>Electricity!F6886</f>
        <v>0</v>
      </c>
      <c r="D6850" s="529">
        <f>Electricity!I6886</f>
        <v>0</v>
      </c>
      <c r="E6850" s="531" t="str">
        <f t="shared" si="219"/>
        <v>10/12/2024 07:00:00 AM</v>
      </c>
      <c r="F6850" s="530" t="str">
        <f t="shared" si="218"/>
        <v>Oct</v>
      </c>
    </row>
    <row r="6851" spans="1:6" x14ac:dyDescent="0.35">
      <c r="A6851" s="527">
        <f>Electricity!D6887</f>
        <v>45577</v>
      </c>
      <c r="B6851" s="528">
        <f>Electricity!E6887</f>
        <v>0.33333333333333337</v>
      </c>
      <c r="C6851" s="529">
        <f>Electricity!F6887</f>
        <v>0</v>
      </c>
      <c r="D6851" s="529">
        <f>Electricity!I6887</f>
        <v>0</v>
      </c>
      <c r="E6851" s="531" t="str">
        <f t="shared" si="219"/>
        <v>10/12/2024 08:00:00 AM</v>
      </c>
      <c r="F6851" s="530" t="str">
        <f t="shared" ref="F6851:F6914" si="220">TEXT(A6851,"mmm")</f>
        <v>Oct</v>
      </c>
    </row>
    <row r="6852" spans="1:6" x14ac:dyDescent="0.35">
      <c r="A6852" s="527">
        <f>Electricity!D6888</f>
        <v>45577</v>
      </c>
      <c r="B6852" s="528">
        <f>Electricity!E6888</f>
        <v>0.375</v>
      </c>
      <c r="C6852" s="529">
        <f>Electricity!F6888</f>
        <v>0</v>
      </c>
      <c r="D6852" s="529">
        <f>Electricity!I6888</f>
        <v>0</v>
      </c>
      <c r="E6852" s="531" t="str">
        <f t="shared" si="219"/>
        <v>10/12/2024 09:00:00 AM</v>
      </c>
      <c r="F6852" s="530" t="str">
        <f t="shared" si="220"/>
        <v>Oct</v>
      </c>
    </row>
    <row r="6853" spans="1:6" x14ac:dyDescent="0.35">
      <c r="A6853" s="527">
        <f>Electricity!D6889</f>
        <v>45577</v>
      </c>
      <c r="B6853" s="528">
        <f>Electricity!E6889</f>
        <v>0.41666666666666669</v>
      </c>
      <c r="C6853" s="529">
        <f>Electricity!F6889</f>
        <v>0</v>
      </c>
      <c r="D6853" s="529">
        <f>Electricity!I6889</f>
        <v>0</v>
      </c>
      <c r="E6853" s="531" t="str">
        <f t="shared" si="219"/>
        <v>10/12/2024 10:00:00 AM</v>
      </c>
      <c r="F6853" s="530" t="str">
        <f t="shared" si="220"/>
        <v>Oct</v>
      </c>
    </row>
    <row r="6854" spans="1:6" x14ac:dyDescent="0.35">
      <c r="A6854" s="527">
        <f>Electricity!D6890</f>
        <v>45577</v>
      </c>
      <c r="B6854" s="528">
        <f>Electricity!E6890</f>
        <v>0.45833333333333337</v>
      </c>
      <c r="C6854" s="529">
        <f>Electricity!F6890</f>
        <v>0</v>
      </c>
      <c r="D6854" s="529">
        <f>Electricity!I6890</f>
        <v>0</v>
      </c>
      <c r="E6854" s="531" t="str">
        <f t="shared" si="219"/>
        <v>10/12/2024 11:00:00 AM</v>
      </c>
      <c r="F6854" s="530" t="str">
        <f t="shared" si="220"/>
        <v>Oct</v>
      </c>
    </row>
    <row r="6855" spans="1:6" x14ac:dyDescent="0.35">
      <c r="A6855" s="527">
        <f>Electricity!D6891</f>
        <v>45577</v>
      </c>
      <c r="B6855" s="528">
        <f>Electricity!E6891</f>
        <v>0.50000000000000011</v>
      </c>
      <c r="C6855" s="529">
        <f>Electricity!F6891</f>
        <v>0</v>
      </c>
      <c r="D6855" s="529">
        <f>Electricity!I6891</f>
        <v>0</v>
      </c>
      <c r="E6855" s="531" t="str">
        <f t="shared" si="219"/>
        <v>10/12/2024 12:00:00 PM</v>
      </c>
      <c r="F6855" s="530" t="str">
        <f t="shared" si="220"/>
        <v>Oct</v>
      </c>
    </row>
    <row r="6856" spans="1:6" x14ac:dyDescent="0.35">
      <c r="A6856" s="527">
        <f>Electricity!D6892</f>
        <v>45577</v>
      </c>
      <c r="B6856" s="528">
        <f>Electricity!E6892</f>
        <v>0.54166666666666674</v>
      </c>
      <c r="C6856" s="529">
        <f>Electricity!F6892</f>
        <v>0</v>
      </c>
      <c r="D6856" s="529">
        <f>Electricity!I6892</f>
        <v>0</v>
      </c>
      <c r="E6856" s="531" t="str">
        <f t="shared" si="219"/>
        <v>10/12/2024 01:00:00 PM</v>
      </c>
      <c r="F6856" s="530" t="str">
        <f t="shared" si="220"/>
        <v>Oct</v>
      </c>
    </row>
    <row r="6857" spans="1:6" x14ac:dyDescent="0.35">
      <c r="A6857" s="527">
        <f>Electricity!D6893</f>
        <v>45577</v>
      </c>
      <c r="B6857" s="528">
        <f>Electricity!E6893</f>
        <v>0.58333333333333337</v>
      </c>
      <c r="C6857" s="529">
        <f>Electricity!F6893</f>
        <v>0</v>
      </c>
      <c r="D6857" s="529">
        <f>Electricity!I6893</f>
        <v>0</v>
      </c>
      <c r="E6857" s="531" t="str">
        <f t="shared" si="219"/>
        <v>10/12/2024 02:00:00 PM</v>
      </c>
      <c r="F6857" s="530" t="str">
        <f t="shared" si="220"/>
        <v>Oct</v>
      </c>
    </row>
    <row r="6858" spans="1:6" x14ac:dyDescent="0.35">
      <c r="A6858" s="527">
        <f>Electricity!D6894</f>
        <v>45577</v>
      </c>
      <c r="B6858" s="528">
        <f>Electricity!E6894</f>
        <v>0.62500000000000011</v>
      </c>
      <c r="C6858" s="529">
        <f>Electricity!F6894</f>
        <v>0</v>
      </c>
      <c r="D6858" s="529">
        <f>Electricity!I6894</f>
        <v>0</v>
      </c>
      <c r="E6858" s="531" t="str">
        <f t="shared" si="219"/>
        <v>10/12/2024 03:00:00 PM</v>
      </c>
      <c r="F6858" s="530" t="str">
        <f t="shared" si="220"/>
        <v>Oct</v>
      </c>
    </row>
    <row r="6859" spans="1:6" x14ac:dyDescent="0.35">
      <c r="A6859" s="527">
        <f>Electricity!D6895</f>
        <v>45577</v>
      </c>
      <c r="B6859" s="528">
        <f>Electricity!E6895</f>
        <v>0.66666666666666674</v>
      </c>
      <c r="C6859" s="529">
        <f>Electricity!F6895</f>
        <v>0</v>
      </c>
      <c r="D6859" s="529">
        <f>Electricity!I6895</f>
        <v>0</v>
      </c>
      <c r="E6859" s="531" t="str">
        <f t="shared" si="219"/>
        <v>10/12/2024 04:00:00 PM</v>
      </c>
      <c r="F6859" s="530" t="str">
        <f t="shared" si="220"/>
        <v>Oct</v>
      </c>
    </row>
    <row r="6860" spans="1:6" x14ac:dyDescent="0.35">
      <c r="A6860" s="527">
        <f>Electricity!D6896</f>
        <v>45577</v>
      </c>
      <c r="B6860" s="528">
        <f>Electricity!E6896</f>
        <v>0.70833333333333337</v>
      </c>
      <c r="C6860" s="529">
        <f>Electricity!F6896</f>
        <v>0</v>
      </c>
      <c r="D6860" s="529">
        <f>Electricity!I6896</f>
        <v>0</v>
      </c>
      <c r="E6860" s="531" t="str">
        <f t="shared" si="219"/>
        <v>10/12/2024 05:00:00 PM</v>
      </c>
      <c r="F6860" s="530" t="str">
        <f t="shared" si="220"/>
        <v>Oct</v>
      </c>
    </row>
    <row r="6861" spans="1:6" x14ac:dyDescent="0.35">
      <c r="A6861" s="527">
        <f>Electricity!D6897</f>
        <v>45577</v>
      </c>
      <c r="B6861" s="528">
        <f>Electricity!E6897</f>
        <v>0.75000000000000011</v>
      </c>
      <c r="C6861" s="529">
        <f>Electricity!F6897</f>
        <v>0</v>
      </c>
      <c r="D6861" s="529">
        <f>Electricity!I6897</f>
        <v>0</v>
      </c>
      <c r="E6861" s="531" t="str">
        <f t="shared" si="219"/>
        <v>10/12/2024 06:00:00 PM</v>
      </c>
      <c r="F6861" s="530" t="str">
        <f t="shared" si="220"/>
        <v>Oct</v>
      </c>
    </row>
    <row r="6862" spans="1:6" x14ac:dyDescent="0.35">
      <c r="A6862" s="527">
        <f>Electricity!D6898</f>
        <v>45577</v>
      </c>
      <c r="B6862" s="528">
        <f>Electricity!E6898</f>
        <v>0.79166666666666674</v>
      </c>
      <c r="C6862" s="529">
        <f>Electricity!F6898</f>
        <v>0</v>
      </c>
      <c r="D6862" s="529">
        <f>Electricity!I6898</f>
        <v>0</v>
      </c>
      <c r="E6862" s="531" t="str">
        <f t="shared" si="219"/>
        <v>10/12/2024 07:00:00 PM</v>
      </c>
      <c r="F6862" s="530" t="str">
        <f t="shared" si="220"/>
        <v>Oct</v>
      </c>
    </row>
    <row r="6863" spans="1:6" x14ac:dyDescent="0.35">
      <c r="A6863" s="527">
        <f>Electricity!D6899</f>
        <v>45577</v>
      </c>
      <c r="B6863" s="528">
        <f>Electricity!E6899</f>
        <v>0.83333333333333337</v>
      </c>
      <c r="C6863" s="529">
        <f>Electricity!F6899</f>
        <v>0</v>
      </c>
      <c r="D6863" s="529">
        <f>Electricity!I6899</f>
        <v>0</v>
      </c>
      <c r="E6863" s="531" t="str">
        <f t="shared" si="219"/>
        <v>10/12/2024 08:00:00 PM</v>
      </c>
      <c r="F6863" s="530" t="str">
        <f t="shared" si="220"/>
        <v>Oct</v>
      </c>
    </row>
    <row r="6864" spans="1:6" x14ac:dyDescent="0.35">
      <c r="A6864" s="527">
        <f>Electricity!D6900</f>
        <v>45577</v>
      </c>
      <c r="B6864" s="528">
        <f>Electricity!E6900</f>
        <v>0.87500000000000011</v>
      </c>
      <c r="C6864" s="529">
        <f>Electricity!F6900</f>
        <v>0</v>
      </c>
      <c r="D6864" s="529">
        <f>Electricity!I6900</f>
        <v>0</v>
      </c>
      <c r="E6864" s="531" t="str">
        <f t="shared" si="219"/>
        <v>10/12/2024 09:00:00 PM</v>
      </c>
      <c r="F6864" s="530" t="str">
        <f t="shared" si="220"/>
        <v>Oct</v>
      </c>
    </row>
    <row r="6865" spans="1:6" x14ac:dyDescent="0.35">
      <c r="A6865" s="527">
        <f>Electricity!D6901</f>
        <v>45577</v>
      </c>
      <c r="B6865" s="528">
        <f>Electricity!E6901</f>
        <v>0.91666666666666674</v>
      </c>
      <c r="C6865" s="529">
        <f>Electricity!F6901</f>
        <v>0</v>
      </c>
      <c r="D6865" s="529">
        <f>Electricity!I6901</f>
        <v>0</v>
      </c>
      <c r="E6865" s="531" t="str">
        <f t="shared" si="219"/>
        <v>10/12/2024 10:00:00 PM</v>
      </c>
      <c r="F6865" s="530" t="str">
        <f t="shared" si="220"/>
        <v>Oct</v>
      </c>
    </row>
    <row r="6866" spans="1:6" x14ac:dyDescent="0.35">
      <c r="A6866" s="527">
        <f>Electricity!D6902</f>
        <v>45577</v>
      </c>
      <c r="B6866" s="528">
        <f>Electricity!E6902</f>
        <v>0.95833333333333337</v>
      </c>
      <c r="C6866" s="529">
        <f>Electricity!F6902</f>
        <v>0</v>
      </c>
      <c r="D6866" s="529">
        <f>Electricity!I6902</f>
        <v>0</v>
      </c>
      <c r="E6866" s="531" t="str">
        <f t="shared" si="219"/>
        <v>10/12/2024 11:00:00 PM</v>
      </c>
      <c r="F6866" s="530" t="str">
        <f t="shared" si="220"/>
        <v>Oct</v>
      </c>
    </row>
    <row r="6867" spans="1:6" x14ac:dyDescent="0.35">
      <c r="A6867" s="527">
        <f>Electricity!D6903</f>
        <v>45578</v>
      </c>
      <c r="B6867" s="528">
        <f>Electricity!E6903</f>
        <v>3.1225022567582528E-17</v>
      </c>
      <c r="C6867" s="529">
        <f>Electricity!F6903</f>
        <v>0</v>
      </c>
      <c r="D6867" s="529">
        <f>Electricity!I6903</f>
        <v>0</v>
      </c>
      <c r="E6867" s="531" t="str">
        <f t="shared" si="219"/>
        <v>10/13/2024 12:00:00 AM</v>
      </c>
      <c r="F6867" s="530" t="str">
        <f t="shared" si="220"/>
        <v>Oct</v>
      </c>
    </row>
    <row r="6868" spans="1:6" x14ac:dyDescent="0.35">
      <c r="A6868" s="527">
        <f>Electricity!D6904</f>
        <v>45578</v>
      </c>
      <c r="B6868" s="528">
        <f>Electricity!E6904</f>
        <v>4.1666666666666699E-2</v>
      </c>
      <c r="C6868" s="529">
        <f>Electricity!F6904</f>
        <v>0</v>
      </c>
      <c r="D6868" s="529">
        <f>Electricity!I6904</f>
        <v>0</v>
      </c>
      <c r="E6868" s="531" t="str">
        <f t="shared" si="219"/>
        <v>10/13/2024 01:00:00 AM</v>
      </c>
      <c r="F6868" s="530" t="str">
        <f t="shared" si="220"/>
        <v>Oct</v>
      </c>
    </row>
    <row r="6869" spans="1:6" x14ac:dyDescent="0.35">
      <c r="A6869" s="527">
        <f>Electricity!D6905</f>
        <v>45578</v>
      </c>
      <c r="B6869" s="528">
        <f>Electricity!E6905</f>
        <v>8.333333333333337E-2</v>
      </c>
      <c r="C6869" s="529">
        <f>Electricity!F6905</f>
        <v>0</v>
      </c>
      <c r="D6869" s="529">
        <f>Electricity!I6905</f>
        <v>0</v>
      </c>
      <c r="E6869" s="531" t="str">
        <f t="shared" si="219"/>
        <v>10/13/2024 02:00:00 AM</v>
      </c>
      <c r="F6869" s="530" t="str">
        <f t="shared" si="220"/>
        <v>Oct</v>
      </c>
    </row>
    <row r="6870" spans="1:6" x14ac:dyDescent="0.35">
      <c r="A6870" s="527">
        <f>Electricity!D6906</f>
        <v>45578</v>
      </c>
      <c r="B6870" s="528">
        <f>Electricity!E6906</f>
        <v>0.12500000000000006</v>
      </c>
      <c r="C6870" s="529">
        <f>Electricity!F6906</f>
        <v>0</v>
      </c>
      <c r="D6870" s="529">
        <f>Electricity!I6906</f>
        <v>0</v>
      </c>
      <c r="E6870" s="531" t="str">
        <f t="shared" si="219"/>
        <v>10/13/2024 03:00:00 AM</v>
      </c>
      <c r="F6870" s="530" t="str">
        <f t="shared" si="220"/>
        <v>Oct</v>
      </c>
    </row>
    <row r="6871" spans="1:6" x14ac:dyDescent="0.35">
      <c r="A6871" s="527">
        <f>Electricity!D6907</f>
        <v>45578</v>
      </c>
      <c r="B6871" s="528">
        <f>Electricity!E6907</f>
        <v>0.16666666666666669</v>
      </c>
      <c r="C6871" s="529">
        <f>Electricity!F6907</f>
        <v>0</v>
      </c>
      <c r="D6871" s="529">
        <f>Electricity!I6907</f>
        <v>0</v>
      </c>
      <c r="E6871" s="531" t="str">
        <f t="shared" si="219"/>
        <v>10/13/2024 04:00:00 AM</v>
      </c>
      <c r="F6871" s="530" t="str">
        <f t="shared" si="220"/>
        <v>Oct</v>
      </c>
    </row>
    <row r="6872" spans="1:6" x14ac:dyDescent="0.35">
      <c r="A6872" s="527">
        <f>Electricity!D6908</f>
        <v>45578</v>
      </c>
      <c r="B6872" s="528">
        <f>Electricity!E6908</f>
        <v>0.20833333333333337</v>
      </c>
      <c r="C6872" s="529">
        <f>Electricity!F6908</f>
        <v>0</v>
      </c>
      <c r="D6872" s="529">
        <f>Electricity!I6908</f>
        <v>0</v>
      </c>
      <c r="E6872" s="531" t="str">
        <f t="shared" si="219"/>
        <v>10/13/2024 05:00:00 AM</v>
      </c>
      <c r="F6872" s="530" t="str">
        <f t="shared" si="220"/>
        <v>Oct</v>
      </c>
    </row>
    <row r="6873" spans="1:6" x14ac:dyDescent="0.35">
      <c r="A6873" s="527">
        <f>Electricity!D6909</f>
        <v>45578</v>
      </c>
      <c r="B6873" s="528">
        <f>Electricity!E6909</f>
        <v>0.25</v>
      </c>
      <c r="C6873" s="529">
        <f>Electricity!F6909</f>
        <v>0</v>
      </c>
      <c r="D6873" s="529">
        <f>Electricity!I6909</f>
        <v>0</v>
      </c>
      <c r="E6873" s="531" t="str">
        <f t="shared" si="219"/>
        <v>10/13/2024 06:00:00 AM</v>
      </c>
      <c r="F6873" s="530" t="str">
        <f t="shared" si="220"/>
        <v>Oct</v>
      </c>
    </row>
    <row r="6874" spans="1:6" x14ac:dyDescent="0.35">
      <c r="A6874" s="527">
        <f>Electricity!D6910</f>
        <v>45578</v>
      </c>
      <c r="B6874" s="528">
        <f>Electricity!E6910</f>
        <v>0.29166666666666669</v>
      </c>
      <c r="C6874" s="529">
        <f>Electricity!F6910</f>
        <v>0</v>
      </c>
      <c r="D6874" s="529">
        <f>Electricity!I6910</f>
        <v>0</v>
      </c>
      <c r="E6874" s="531" t="str">
        <f t="shared" si="219"/>
        <v>10/13/2024 07:00:00 AM</v>
      </c>
      <c r="F6874" s="530" t="str">
        <f t="shared" si="220"/>
        <v>Oct</v>
      </c>
    </row>
    <row r="6875" spans="1:6" x14ac:dyDescent="0.35">
      <c r="A6875" s="527">
        <f>Electricity!D6911</f>
        <v>45578</v>
      </c>
      <c r="B6875" s="528">
        <f>Electricity!E6911</f>
        <v>0.33333333333333337</v>
      </c>
      <c r="C6875" s="529">
        <f>Electricity!F6911</f>
        <v>0</v>
      </c>
      <c r="D6875" s="529">
        <f>Electricity!I6911</f>
        <v>0</v>
      </c>
      <c r="E6875" s="531" t="str">
        <f t="shared" si="219"/>
        <v>10/13/2024 08:00:00 AM</v>
      </c>
      <c r="F6875" s="530" t="str">
        <f t="shared" si="220"/>
        <v>Oct</v>
      </c>
    </row>
    <row r="6876" spans="1:6" x14ac:dyDescent="0.35">
      <c r="A6876" s="527">
        <f>Electricity!D6912</f>
        <v>45578</v>
      </c>
      <c r="B6876" s="528">
        <f>Electricity!E6912</f>
        <v>0.375</v>
      </c>
      <c r="C6876" s="529">
        <f>Electricity!F6912</f>
        <v>0</v>
      </c>
      <c r="D6876" s="529">
        <f>Electricity!I6912</f>
        <v>0</v>
      </c>
      <c r="E6876" s="531" t="str">
        <f t="shared" si="219"/>
        <v>10/13/2024 09:00:00 AM</v>
      </c>
      <c r="F6876" s="530" t="str">
        <f t="shared" si="220"/>
        <v>Oct</v>
      </c>
    </row>
    <row r="6877" spans="1:6" x14ac:dyDescent="0.35">
      <c r="A6877" s="527">
        <f>Electricity!D6913</f>
        <v>45578</v>
      </c>
      <c r="B6877" s="528">
        <f>Electricity!E6913</f>
        <v>0.41666666666666669</v>
      </c>
      <c r="C6877" s="529">
        <f>Electricity!F6913</f>
        <v>0</v>
      </c>
      <c r="D6877" s="529">
        <f>Electricity!I6913</f>
        <v>0</v>
      </c>
      <c r="E6877" s="531" t="str">
        <f t="shared" si="219"/>
        <v>10/13/2024 10:00:00 AM</v>
      </c>
      <c r="F6877" s="530" t="str">
        <f t="shared" si="220"/>
        <v>Oct</v>
      </c>
    </row>
    <row r="6878" spans="1:6" x14ac:dyDescent="0.35">
      <c r="A6878" s="527">
        <f>Electricity!D6914</f>
        <v>45578</v>
      </c>
      <c r="B6878" s="528">
        <f>Electricity!E6914</f>
        <v>0.45833333333333337</v>
      </c>
      <c r="C6878" s="529">
        <f>Electricity!F6914</f>
        <v>0</v>
      </c>
      <c r="D6878" s="529">
        <f>Electricity!I6914</f>
        <v>0</v>
      </c>
      <c r="E6878" s="531" t="str">
        <f t="shared" si="219"/>
        <v>10/13/2024 11:00:00 AM</v>
      </c>
      <c r="F6878" s="530" t="str">
        <f t="shared" si="220"/>
        <v>Oct</v>
      </c>
    </row>
    <row r="6879" spans="1:6" x14ac:dyDescent="0.35">
      <c r="A6879" s="527">
        <f>Electricity!D6915</f>
        <v>45578</v>
      </c>
      <c r="B6879" s="528">
        <f>Electricity!E6915</f>
        <v>0.50000000000000011</v>
      </c>
      <c r="C6879" s="529">
        <f>Electricity!F6915</f>
        <v>0</v>
      </c>
      <c r="D6879" s="529">
        <f>Electricity!I6915</f>
        <v>0</v>
      </c>
      <c r="E6879" s="531" t="str">
        <f t="shared" si="219"/>
        <v>10/13/2024 12:00:00 PM</v>
      </c>
      <c r="F6879" s="530" t="str">
        <f t="shared" si="220"/>
        <v>Oct</v>
      </c>
    </row>
    <row r="6880" spans="1:6" x14ac:dyDescent="0.35">
      <c r="A6880" s="527">
        <f>Electricity!D6916</f>
        <v>45578</v>
      </c>
      <c r="B6880" s="528">
        <f>Electricity!E6916</f>
        <v>0.54166666666666674</v>
      </c>
      <c r="C6880" s="529">
        <f>Electricity!F6916</f>
        <v>0</v>
      </c>
      <c r="D6880" s="529">
        <f>Electricity!I6916</f>
        <v>0</v>
      </c>
      <c r="E6880" s="531" t="str">
        <f t="shared" si="219"/>
        <v>10/13/2024 01:00:00 PM</v>
      </c>
      <c r="F6880" s="530" t="str">
        <f t="shared" si="220"/>
        <v>Oct</v>
      </c>
    </row>
    <row r="6881" spans="1:6" x14ac:dyDescent="0.35">
      <c r="A6881" s="527">
        <f>Electricity!D6917</f>
        <v>45578</v>
      </c>
      <c r="B6881" s="528">
        <f>Electricity!E6917</f>
        <v>0.58333333333333337</v>
      </c>
      <c r="C6881" s="529">
        <f>Electricity!F6917</f>
        <v>0</v>
      </c>
      <c r="D6881" s="529">
        <f>Electricity!I6917</f>
        <v>0</v>
      </c>
      <c r="E6881" s="531" t="str">
        <f t="shared" si="219"/>
        <v>10/13/2024 02:00:00 PM</v>
      </c>
      <c r="F6881" s="530" t="str">
        <f t="shared" si="220"/>
        <v>Oct</v>
      </c>
    </row>
    <row r="6882" spans="1:6" x14ac:dyDescent="0.35">
      <c r="A6882" s="527">
        <f>Electricity!D6918</f>
        <v>45578</v>
      </c>
      <c r="B6882" s="528">
        <f>Electricity!E6918</f>
        <v>0.62500000000000011</v>
      </c>
      <c r="C6882" s="529">
        <f>Electricity!F6918</f>
        <v>0</v>
      </c>
      <c r="D6882" s="529">
        <f>Electricity!I6918</f>
        <v>0</v>
      </c>
      <c r="E6882" s="531" t="str">
        <f t="shared" si="219"/>
        <v>10/13/2024 03:00:00 PM</v>
      </c>
      <c r="F6882" s="530" t="str">
        <f t="shared" si="220"/>
        <v>Oct</v>
      </c>
    </row>
    <row r="6883" spans="1:6" x14ac:dyDescent="0.35">
      <c r="A6883" s="527">
        <f>Electricity!D6919</f>
        <v>45578</v>
      </c>
      <c r="B6883" s="528">
        <f>Electricity!E6919</f>
        <v>0.66666666666666674</v>
      </c>
      <c r="C6883" s="529">
        <f>Electricity!F6919</f>
        <v>0</v>
      </c>
      <c r="D6883" s="529">
        <f>Electricity!I6919</f>
        <v>0</v>
      </c>
      <c r="E6883" s="531" t="str">
        <f t="shared" si="219"/>
        <v>10/13/2024 04:00:00 PM</v>
      </c>
      <c r="F6883" s="530" t="str">
        <f t="shared" si="220"/>
        <v>Oct</v>
      </c>
    </row>
    <row r="6884" spans="1:6" x14ac:dyDescent="0.35">
      <c r="A6884" s="527">
        <f>Electricity!D6920</f>
        <v>45578</v>
      </c>
      <c r="B6884" s="528">
        <f>Electricity!E6920</f>
        <v>0.70833333333333337</v>
      </c>
      <c r="C6884" s="529">
        <f>Electricity!F6920</f>
        <v>0</v>
      </c>
      <c r="D6884" s="529">
        <f>Electricity!I6920</f>
        <v>0</v>
      </c>
      <c r="E6884" s="531" t="str">
        <f t="shared" si="219"/>
        <v>10/13/2024 05:00:00 PM</v>
      </c>
      <c r="F6884" s="530" t="str">
        <f t="shared" si="220"/>
        <v>Oct</v>
      </c>
    </row>
    <row r="6885" spans="1:6" x14ac:dyDescent="0.35">
      <c r="A6885" s="527">
        <f>Electricity!D6921</f>
        <v>45578</v>
      </c>
      <c r="B6885" s="528">
        <f>Electricity!E6921</f>
        <v>0.75000000000000011</v>
      </c>
      <c r="C6885" s="529">
        <f>Electricity!F6921</f>
        <v>0</v>
      </c>
      <c r="D6885" s="529">
        <f>Electricity!I6921</f>
        <v>0</v>
      </c>
      <c r="E6885" s="531" t="str">
        <f t="shared" si="219"/>
        <v>10/13/2024 06:00:00 PM</v>
      </c>
      <c r="F6885" s="530" t="str">
        <f t="shared" si="220"/>
        <v>Oct</v>
      </c>
    </row>
    <row r="6886" spans="1:6" x14ac:dyDescent="0.35">
      <c r="A6886" s="527">
        <f>Electricity!D6922</f>
        <v>45578</v>
      </c>
      <c r="B6886" s="528">
        <f>Electricity!E6922</f>
        <v>0.79166666666666674</v>
      </c>
      <c r="C6886" s="529">
        <f>Electricity!F6922</f>
        <v>0</v>
      </c>
      <c r="D6886" s="529">
        <f>Electricity!I6922</f>
        <v>0</v>
      </c>
      <c r="E6886" s="531" t="str">
        <f t="shared" si="219"/>
        <v>10/13/2024 07:00:00 PM</v>
      </c>
      <c r="F6886" s="530" t="str">
        <f t="shared" si="220"/>
        <v>Oct</v>
      </c>
    </row>
    <row r="6887" spans="1:6" x14ac:dyDescent="0.35">
      <c r="A6887" s="527">
        <f>Electricity!D6923</f>
        <v>45578</v>
      </c>
      <c r="B6887" s="528">
        <f>Electricity!E6923</f>
        <v>0.83333333333333337</v>
      </c>
      <c r="C6887" s="529">
        <f>Electricity!F6923</f>
        <v>0</v>
      </c>
      <c r="D6887" s="529">
        <f>Electricity!I6923</f>
        <v>0</v>
      </c>
      <c r="E6887" s="531" t="str">
        <f t="shared" si="219"/>
        <v>10/13/2024 08:00:00 PM</v>
      </c>
      <c r="F6887" s="530" t="str">
        <f t="shared" si="220"/>
        <v>Oct</v>
      </c>
    </row>
    <row r="6888" spans="1:6" x14ac:dyDescent="0.35">
      <c r="A6888" s="527">
        <f>Electricity!D6924</f>
        <v>45578</v>
      </c>
      <c r="B6888" s="528">
        <f>Electricity!E6924</f>
        <v>0.87500000000000011</v>
      </c>
      <c r="C6888" s="529">
        <f>Electricity!F6924</f>
        <v>0</v>
      </c>
      <c r="D6888" s="529">
        <f>Electricity!I6924</f>
        <v>0</v>
      </c>
      <c r="E6888" s="531" t="str">
        <f t="shared" si="219"/>
        <v>10/13/2024 09:00:00 PM</v>
      </c>
      <c r="F6888" s="530" t="str">
        <f t="shared" si="220"/>
        <v>Oct</v>
      </c>
    </row>
    <row r="6889" spans="1:6" x14ac:dyDescent="0.35">
      <c r="A6889" s="527">
        <f>Electricity!D6925</f>
        <v>45578</v>
      </c>
      <c r="B6889" s="528">
        <f>Electricity!E6925</f>
        <v>0.91666666666666674</v>
      </c>
      <c r="C6889" s="529">
        <f>Electricity!F6925</f>
        <v>0</v>
      </c>
      <c r="D6889" s="529">
        <f>Electricity!I6925</f>
        <v>0</v>
      </c>
      <c r="E6889" s="531" t="str">
        <f t="shared" si="219"/>
        <v>10/13/2024 10:00:00 PM</v>
      </c>
      <c r="F6889" s="530" t="str">
        <f t="shared" si="220"/>
        <v>Oct</v>
      </c>
    </row>
    <row r="6890" spans="1:6" x14ac:dyDescent="0.35">
      <c r="A6890" s="527">
        <f>Electricity!D6926</f>
        <v>45578</v>
      </c>
      <c r="B6890" s="528">
        <f>Electricity!E6926</f>
        <v>0.95833333333333337</v>
      </c>
      <c r="C6890" s="529">
        <f>Electricity!F6926</f>
        <v>0</v>
      </c>
      <c r="D6890" s="529">
        <f>Electricity!I6926</f>
        <v>0</v>
      </c>
      <c r="E6890" s="531" t="str">
        <f t="shared" si="219"/>
        <v>10/13/2024 11:00:00 PM</v>
      </c>
      <c r="F6890" s="530" t="str">
        <f t="shared" si="220"/>
        <v>Oct</v>
      </c>
    </row>
    <row r="6891" spans="1:6" x14ac:dyDescent="0.35">
      <c r="A6891" s="527">
        <f>Electricity!D6927</f>
        <v>45579</v>
      </c>
      <c r="B6891" s="528">
        <f>Electricity!E6927</f>
        <v>3.1225022567582528E-17</v>
      </c>
      <c r="C6891" s="529">
        <f>Electricity!F6927</f>
        <v>0</v>
      </c>
      <c r="D6891" s="529">
        <f>Electricity!I6927</f>
        <v>0</v>
      </c>
      <c r="E6891" s="531" t="str">
        <f t="shared" si="219"/>
        <v>10/14/2024 12:00:00 AM</v>
      </c>
      <c r="F6891" s="530" t="str">
        <f t="shared" si="220"/>
        <v>Oct</v>
      </c>
    </row>
    <row r="6892" spans="1:6" x14ac:dyDescent="0.35">
      <c r="A6892" s="527">
        <f>Electricity!D6928</f>
        <v>45579</v>
      </c>
      <c r="B6892" s="528">
        <f>Electricity!E6928</f>
        <v>4.1666666666666699E-2</v>
      </c>
      <c r="C6892" s="529">
        <f>Electricity!F6928</f>
        <v>0</v>
      </c>
      <c r="D6892" s="529">
        <f>Electricity!I6928</f>
        <v>0</v>
      </c>
      <c r="E6892" s="531" t="str">
        <f t="shared" ref="E6892:E6955" si="221">CONCATENATE(TEXT(A6892,"mm/dd/yyyy")," ",TEXT(B6892,"hh:mm:ss AM/PM"))</f>
        <v>10/14/2024 01:00:00 AM</v>
      </c>
      <c r="F6892" s="530" t="str">
        <f t="shared" si="220"/>
        <v>Oct</v>
      </c>
    </row>
    <row r="6893" spans="1:6" x14ac:dyDescent="0.35">
      <c r="A6893" s="527">
        <f>Electricity!D6929</f>
        <v>45579</v>
      </c>
      <c r="B6893" s="528">
        <f>Electricity!E6929</f>
        <v>8.333333333333337E-2</v>
      </c>
      <c r="C6893" s="529">
        <f>Electricity!F6929</f>
        <v>0</v>
      </c>
      <c r="D6893" s="529">
        <f>Electricity!I6929</f>
        <v>0</v>
      </c>
      <c r="E6893" s="531" t="str">
        <f t="shared" si="221"/>
        <v>10/14/2024 02:00:00 AM</v>
      </c>
      <c r="F6893" s="530" t="str">
        <f t="shared" si="220"/>
        <v>Oct</v>
      </c>
    </row>
    <row r="6894" spans="1:6" x14ac:dyDescent="0.35">
      <c r="A6894" s="527">
        <f>Electricity!D6930</f>
        <v>45579</v>
      </c>
      <c r="B6894" s="528">
        <f>Electricity!E6930</f>
        <v>0.12500000000000006</v>
      </c>
      <c r="C6894" s="529">
        <f>Electricity!F6930</f>
        <v>0</v>
      </c>
      <c r="D6894" s="529">
        <f>Electricity!I6930</f>
        <v>0</v>
      </c>
      <c r="E6894" s="531" t="str">
        <f t="shared" si="221"/>
        <v>10/14/2024 03:00:00 AM</v>
      </c>
      <c r="F6894" s="530" t="str">
        <f t="shared" si="220"/>
        <v>Oct</v>
      </c>
    </row>
    <row r="6895" spans="1:6" x14ac:dyDescent="0.35">
      <c r="A6895" s="527">
        <f>Electricity!D6931</f>
        <v>45579</v>
      </c>
      <c r="B6895" s="528">
        <f>Electricity!E6931</f>
        <v>0.16666666666666669</v>
      </c>
      <c r="C6895" s="529">
        <f>Electricity!F6931</f>
        <v>0</v>
      </c>
      <c r="D6895" s="529">
        <f>Electricity!I6931</f>
        <v>0</v>
      </c>
      <c r="E6895" s="531" t="str">
        <f t="shared" si="221"/>
        <v>10/14/2024 04:00:00 AM</v>
      </c>
      <c r="F6895" s="530" t="str">
        <f t="shared" si="220"/>
        <v>Oct</v>
      </c>
    </row>
    <row r="6896" spans="1:6" x14ac:dyDescent="0.35">
      <c r="A6896" s="527">
        <f>Electricity!D6932</f>
        <v>45579</v>
      </c>
      <c r="B6896" s="528">
        <f>Electricity!E6932</f>
        <v>0.20833333333333337</v>
      </c>
      <c r="C6896" s="529">
        <f>Electricity!F6932</f>
        <v>0</v>
      </c>
      <c r="D6896" s="529">
        <f>Electricity!I6932</f>
        <v>0</v>
      </c>
      <c r="E6896" s="531" t="str">
        <f t="shared" si="221"/>
        <v>10/14/2024 05:00:00 AM</v>
      </c>
      <c r="F6896" s="530" t="str">
        <f t="shared" si="220"/>
        <v>Oct</v>
      </c>
    </row>
    <row r="6897" spans="1:6" x14ac:dyDescent="0.35">
      <c r="A6897" s="527">
        <f>Electricity!D6933</f>
        <v>45579</v>
      </c>
      <c r="B6897" s="528">
        <f>Electricity!E6933</f>
        <v>0.25</v>
      </c>
      <c r="C6897" s="529">
        <f>Electricity!F6933</f>
        <v>0</v>
      </c>
      <c r="D6897" s="529">
        <f>Electricity!I6933</f>
        <v>0</v>
      </c>
      <c r="E6897" s="531" t="str">
        <f t="shared" si="221"/>
        <v>10/14/2024 06:00:00 AM</v>
      </c>
      <c r="F6897" s="530" t="str">
        <f t="shared" si="220"/>
        <v>Oct</v>
      </c>
    </row>
    <row r="6898" spans="1:6" x14ac:dyDescent="0.35">
      <c r="A6898" s="527">
        <f>Electricity!D6934</f>
        <v>45579</v>
      </c>
      <c r="B6898" s="528">
        <f>Electricity!E6934</f>
        <v>0.29166666666666669</v>
      </c>
      <c r="C6898" s="529">
        <f>Electricity!F6934</f>
        <v>0</v>
      </c>
      <c r="D6898" s="529">
        <f>Electricity!I6934</f>
        <v>0</v>
      </c>
      <c r="E6898" s="531" t="str">
        <f t="shared" si="221"/>
        <v>10/14/2024 07:00:00 AM</v>
      </c>
      <c r="F6898" s="530" t="str">
        <f t="shared" si="220"/>
        <v>Oct</v>
      </c>
    </row>
    <row r="6899" spans="1:6" x14ac:dyDescent="0.35">
      <c r="A6899" s="527">
        <f>Electricity!D6935</f>
        <v>45579</v>
      </c>
      <c r="B6899" s="528">
        <f>Electricity!E6935</f>
        <v>0.33333333333333337</v>
      </c>
      <c r="C6899" s="529">
        <f>Electricity!F6935</f>
        <v>0</v>
      </c>
      <c r="D6899" s="529">
        <f>Electricity!I6935</f>
        <v>0</v>
      </c>
      <c r="E6899" s="531" t="str">
        <f t="shared" si="221"/>
        <v>10/14/2024 08:00:00 AM</v>
      </c>
      <c r="F6899" s="530" t="str">
        <f t="shared" si="220"/>
        <v>Oct</v>
      </c>
    </row>
    <row r="6900" spans="1:6" x14ac:dyDescent="0.35">
      <c r="A6900" s="527">
        <f>Electricity!D6936</f>
        <v>45579</v>
      </c>
      <c r="B6900" s="528">
        <f>Electricity!E6936</f>
        <v>0.375</v>
      </c>
      <c r="C6900" s="529">
        <f>Electricity!F6936</f>
        <v>0</v>
      </c>
      <c r="D6900" s="529">
        <f>Electricity!I6936</f>
        <v>0</v>
      </c>
      <c r="E6900" s="531" t="str">
        <f t="shared" si="221"/>
        <v>10/14/2024 09:00:00 AM</v>
      </c>
      <c r="F6900" s="530" t="str">
        <f t="shared" si="220"/>
        <v>Oct</v>
      </c>
    </row>
    <row r="6901" spans="1:6" x14ac:dyDescent="0.35">
      <c r="A6901" s="527">
        <f>Electricity!D6937</f>
        <v>45579</v>
      </c>
      <c r="B6901" s="528">
        <f>Electricity!E6937</f>
        <v>0.41666666666666669</v>
      </c>
      <c r="C6901" s="529">
        <f>Electricity!F6937</f>
        <v>0</v>
      </c>
      <c r="D6901" s="529">
        <f>Electricity!I6937</f>
        <v>0</v>
      </c>
      <c r="E6901" s="531" t="str">
        <f t="shared" si="221"/>
        <v>10/14/2024 10:00:00 AM</v>
      </c>
      <c r="F6901" s="530" t="str">
        <f t="shared" si="220"/>
        <v>Oct</v>
      </c>
    </row>
    <row r="6902" spans="1:6" x14ac:dyDescent="0.35">
      <c r="A6902" s="527">
        <f>Electricity!D6938</f>
        <v>45579</v>
      </c>
      <c r="B6902" s="528">
        <f>Electricity!E6938</f>
        <v>0.45833333333333337</v>
      </c>
      <c r="C6902" s="529">
        <f>Electricity!F6938</f>
        <v>0</v>
      </c>
      <c r="D6902" s="529">
        <f>Electricity!I6938</f>
        <v>0</v>
      </c>
      <c r="E6902" s="531" t="str">
        <f t="shared" si="221"/>
        <v>10/14/2024 11:00:00 AM</v>
      </c>
      <c r="F6902" s="530" t="str">
        <f t="shared" si="220"/>
        <v>Oct</v>
      </c>
    </row>
    <row r="6903" spans="1:6" x14ac:dyDescent="0.35">
      <c r="A6903" s="527">
        <f>Electricity!D6939</f>
        <v>45579</v>
      </c>
      <c r="B6903" s="528">
        <f>Electricity!E6939</f>
        <v>0.50000000000000011</v>
      </c>
      <c r="C6903" s="529">
        <f>Electricity!F6939</f>
        <v>0</v>
      </c>
      <c r="D6903" s="529">
        <f>Electricity!I6939</f>
        <v>0</v>
      </c>
      <c r="E6903" s="531" t="str">
        <f t="shared" si="221"/>
        <v>10/14/2024 12:00:00 PM</v>
      </c>
      <c r="F6903" s="530" t="str">
        <f t="shared" si="220"/>
        <v>Oct</v>
      </c>
    </row>
    <row r="6904" spans="1:6" x14ac:dyDescent="0.35">
      <c r="A6904" s="527">
        <f>Electricity!D6940</f>
        <v>45579</v>
      </c>
      <c r="B6904" s="528">
        <f>Electricity!E6940</f>
        <v>0.54166666666666674</v>
      </c>
      <c r="C6904" s="529">
        <f>Electricity!F6940</f>
        <v>0</v>
      </c>
      <c r="D6904" s="529">
        <f>Electricity!I6940</f>
        <v>0</v>
      </c>
      <c r="E6904" s="531" t="str">
        <f t="shared" si="221"/>
        <v>10/14/2024 01:00:00 PM</v>
      </c>
      <c r="F6904" s="530" t="str">
        <f t="shared" si="220"/>
        <v>Oct</v>
      </c>
    </row>
    <row r="6905" spans="1:6" x14ac:dyDescent="0.35">
      <c r="A6905" s="527">
        <f>Electricity!D6941</f>
        <v>45579</v>
      </c>
      <c r="B6905" s="528">
        <f>Electricity!E6941</f>
        <v>0.58333333333333337</v>
      </c>
      <c r="C6905" s="529">
        <f>Electricity!F6941</f>
        <v>0</v>
      </c>
      <c r="D6905" s="529">
        <f>Electricity!I6941</f>
        <v>0</v>
      </c>
      <c r="E6905" s="531" t="str">
        <f t="shared" si="221"/>
        <v>10/14/2024 02:00:00 PM</v>
      </c>
      <c r="F6905" s="530" t="str">
        <f t="shared" si="220"/>
        <v>Oct</v>
      </c>
    </row>
    <row r="6906" spans="1:6" x14ac:dyDescent="0.35">
      <c r="A6906" s="527">
        <f>Electricity!D6942</f>
        <v>45579</v>
      </c>
      <c r="B6906" s="528">
        <f>Electricity!E6942</f>
        <v>0.62500000000000011</v>
      </c>
      <c r="C6906" s="529">
        <f>Electricity!F6942</f>
        <v>0</v>
      </c>
      <c r="D6906" s="529">
        <f>Electricity!I6942</f>
        <v>0</v>
      </c>
      <c r="E6906" s="531" t="str">
        <f t="shared" si="221"/>
        <v>10/14/2024 03:00:00 PM</v>
      </c>
      <c r="F6906" s="530" t="str">
        <f t="shared" si="220"/>
        <v>Oct</v>
      </c>
    </row>
    <row r="6907" spans="1:6" x14ac:dyDescent="0.35">
      <c r="A6907" s="527">
        <f>Electricity!D6943</f>
        <v>45579</v>
      </c>
      <c r="B6907" s="528">
        <f>Electricity!E6943</f>
        <v>0.66666666666666674</v>
      </c>
      <c r="C6907" s="529">
        <f>Electricity!F6943</f>
        <v>0</v>
      </c>
      <c r="D6907" s="529">
        <f>Electricity!I6943</f>
        <v>0</v>
      </c>
      <c r="E6907" s="531" t="str">
        <f t="shared" si="221"/>
        <v>10/14/2024 04:00:00 PM</v>
      </c>
      <c r="F6907" s="530" t="str">
        <f t="shared" si="220"/>
        <v>Oct</v>
      </c>
    </row>
    <row r="6908" spans="1:6" x14ac:dyDescent="0.35">
      <c r="A6908" s="527">
        <f>Electricity!D6944</f>
        <v>45579</v>
      </c>
      <c r="B6908" s="528">
        <f>Electricity!E6944</f>
        <v>0.70833333333333337</v>
      </c>
      <c r="C6908" s="529">
        <f>Electricity!F6944</f>
        <v>0</v>
      </c>
      <c r="D6908" s="529">
        <f>Electricity!I6944</f>
        <v>0</v>
      </c>
      <c r="E6908" s="531" t="str">
        <f t="shared" si="221"/>
        <v>10/14/2024 05:00:00 PM</v>
      </c>
      <c r="F6908" s="530" t="str">
        <f t="shared" si="220"/>
        <v>Oct</v>
      </c>
    </row>
    <row r="6909" spans="1:6" x14ac:dyDescent="0.35">
      <c r="A6909" s="527">
        <f>Electricity!D6945</f>
        <v>45579</v>
      </c>
      <c r="B6909" s="528">
        <f>Electricity!E6945</f>
        <v>0.75000000000000011</v>
      </c>
      <c r="C6909" s="529">
        <f>Electricity!F6945</f>
        <v>0</v>
      </c>
      <c r="D6909" s="529">
        <f>Electricity!I6945</f>
        <v>0</v>
      </c>
      <c r="E6909" s="531" t="str">
        <f t="shared" si="221"/>
        <v>10/14/2024 06:00:00 PM</v>
      </c>
      <c r="F6909" s="530" t="str">
        <f t="shared" si="220"/>
        <v>Oct</v>
      </c>
    </row>
    <row r="6910" spans="1:6" x14ac:dyDescent="0.35">
      <c r="A6910" s="527">
        <f>Electricity!D6946</f>
        <v>45579</v>
      </c>
      <c r="B6910" s="528">
        <f>Electricity!E6946</f>
        <v>0.79166666666666674</v>
      </c>
      <c r="C6910" s="529">
        <f>Electricity!F6946</f>
        <v>0</v>
      </c>
      <c r="D6910" s="529">
        <f>Electricity!I6946</f>
        <v>0</v>
      </c>
      <c r="E6910" s="531" t="str">
        <f t="shared" si="221"/>
        <v>10/14/2024 07:00:00 PM</v>
      </c>
      <c r="F6910" s="530" t="str">
        <f t="shared" si="220"/>
        <v>Oct</v>
      </c>
    </row>
    <row r="6911" spans="1:6" x14ac:dyDescent="0.35">
      <c r="A6911" s="527">
        <f>Electricity!D6947</f>
        <v>45579</v>
      </c>
      <c r="B6911" s="528">
        <f>Electricity!E6947</f>
        <v>0.83333333333333337</v>
      </c>
      <c r="C6911" s="529">
        <f>Electricity!F6947</f>
        <v>0</v>
      </c>
      <c r="D6911" s="529">
        <f>Electricity!I6947</f>
        <v>0</v>
      </c>
      <c r="E6911" s="531" t="str">
        <f t="shared" si="221"/>
        <v>10/14/2024 08:00:00 PM</v>
      </c>
      <c r="F6911" s="530" t="str">
        <f t="shared" si="220"/>
        <v>Oct</v>
      </c>
    </row>
    <row r="6912" spans="1:6" x14ac:dyDescent="0.35">
      <c r="A6912" s="527">
        <f>Electricity!D6948</f>
        <v>45579</v>
      </c>
      <c r="B6912" s="528">
        <f>Electricity!E6948</f>
        <v>0.87500000000000011</v>
      </c>
      <c r="C6912" s="529">
        <f>Electricity!F6948</f>
        <v>0</v>
      </c>
      <c r="D6912" s="529">
        <f>Electricity!I6948</f>
        <v>0</v>
      </c>
      <c r="E6912" s="531" t="str">
        <f t="shared" si="221"/>
        <v>10/14/2024 09:00:00 PM</v>
      </c>
      <c r="F6912" s="530" t="str">
        <f t="shared" si="220"/>
        <v>Oct</v>
      </c>
    </row>
    <row r="6913" spans="1:6" x14ac:dyDescent="0.35">
      <c r="A6913" s="527">
        <f>Electricity!D6949</f>
        <v>45579</v>
      </c>
      <c r="B6913" s="528">
        <f>Electricity!E6949</f>
        <v>0.91666666666666674</v>
      </c>
      <c r="C6913" s="529">
        <f>Electricity!F6949</f>
        <v>0</v>
      </c>
      <c r="D6913" s="529">
        <f>Electricity!I6949</f>
        <v>0</v>
      </c>
      <c r="E6913" s="531" t="str">
        <f t="shared" si="221"/>
        <v>10/14/2024 10:00:00 PM</v>
      </c>
      <c r="F6913" s="530" t="str">
        <f t="shared" si="220"/>
        <v>Oct</v>
      </c>
    </row>
    <row r="6914" spans="1:6" x14ac:dyDescent="0.35">
      <c r="A6914" s="527">
        <f>Electricity!D6950</f>
        <v>45579</v>
      </c>
      <c r="B6914" s="528">
        <f>Electricity!E6950</f>
        <v>0.95833333333333337</v>
      </c>
      <c r="C6914" s="529">
        <f>Electricity!F6950</f>
        <v>0</v>
      </c>
      <c r="D6914" s="529">
        <f>Electricity!I6950</f>
        <v>0</v>
      </c>
      <c r="E6914" s="531" t="str">
        <f t="shared" si="221"/>
        <v>10/14/2024 11:00:00 PM</v>
      </c>
      <c r="F6914" s="530" t="str">
        <f t="shared" si="220"/>
        <v>Oct</v>
      </c>
    </row>
    <row r="6915" spans="1:6" x14ac:dyDescent="0.35">
      <c r="A6915" s="527">
        <f>Electricity!D6951</f>
        <v>45580</v>
      </c>
      <c r="B6915" s="528">
        <f>Electricity!E6951</f>
        <v>3.1225022567582528E-17</v>
      </c>
      <c r="C6915" s="529">
        <f>Electricity!F6951</f>
        <v>0</v>
      </c>
      <c r="D6915" s="529">
        <f>Electricity!I6951</f>
        <v>0</v>
      </c>
      <c r="E6915" s="531" t="str">
        <f t="shared" si="221"/>
        <v>10/15/2024 12:00:00 AM</v>
      </c>
      <c r="F6915" s="530" t="str">
        <f t="shared" ref="F6915:F6978" si="222">TEXT(A6915,"mmm")</f>
        <v>Oct</v>
      </c>
    </row>
    <row r="6916" spans="1:6" x14ac:dyDescent="0.35">
      <c r="A6916" s="527">
        <f>Electricity!D6952</f>
        <v>45580</v>
      </c>
      <c r="B6916" s="528">
        <f>Electricity!E6952</f>
        <v>4.1666666666666699E-2</v>
      </c>
      <c r="C6916" s="529">
        <f>Electricity!F6952</f>
        <v>0</v>
      </c>
      <c r="D6916" s="529">
        <f>Electricity!I6952</f>
        <v>0</v>
      </c>
      <c r="E6916" s="531" t="str">
        <f t="shared" si="221"/>
        <v>10/15/2024 01:00:00 AM</v>
      </c>
      <c r="F6916" s="530" t="str">
        <f t="shared" si="222"/>
        <v>Oct</v>
      </c>
    </row>
    <row r="6917" spans="1:6" x14ac:dyDescent="0.35">
      <c r="A6917" s="527">
        <f>Electricity!D6953</f>
        <v>45580</v>
      </c>
      <c r="B6917" s="528">
        <f>Electricity!E6953</f>
        <v>8.333333333333337E-2</v>
      </c>
      <c r="C6917" s="529">
        <f>Electricity!F6953</f>
        <v>0</v>
      </c>
      <c r="D6917" s="529">
        <f>Electricity!I6953</f>
        <v>0</v>
      </c>
      <c r="E6917" s="531" t="str">
        <f t="shared" si="221"/>
        <v>10/15/2024 02:00:00 AM</v>
      </c>
      <c r="F6917" s="530" t="str">
        <f t="shared" si="222"/>
        <v>Oct</v>
      </c>
    </row>
    <row r="6918" spans="1:6" x14ac:dyDescent="0.35">
      <c r="A6918" s="527">
        <f>Electricity!D6954</f>
        <v>45580</v>
      </c>
      <c r="B6918" s="528">
        <f>Electricity!E6954</f>
        <v>0.12500000000000006</v>
      </c>
      <c r="C6918" s="529">
        <f>Electricity!F6954</f>
        <v>0</v>
      </c>
      <c r="D6918" s="529">
        <f>Electricity!I6954</f>
        <v>0</v>
      </c>
      <c r="E6918" s="531" t="str">
        <f t="shared" si="221"/>
        <v>10/15/2024 03:00:00 AM</v>
      </c>
      <c r="F6918" s="530" t="str">
        <f t="shared" si="222"/>
        <v>Oct</v>
      </c>
    </row>
    <row r="6919" spans="1:6" x14ac:dyDescent="0.35">
      <c r="A6919" s="527">
        <f>Electricity!D6955</f>
        <v>45580</v>
      </c>
      <c r="B6919" s="528">
        <f>Electricity!E6955</f>
        <v>0.16666666666666669</v>
      </c>
      <c r="C6919" s="529">
        <f>Electricity!F6955</f>
        <v>0</v>
      </c>
      <c r="D6919" s="529">
        <f>Electricity!I6955</f>
        <v>0</v>
      </c>
      <c r="E6919" s="531" t="str">
        <f t="shared" si="221"/>
        <v>10/15/2024 04:00:00 AM</v>
      </c>
      <c r="F6919" s="530" t="str">
        <f t="shared" si="222"/>
        <v>Oct</v>
      </c>
    </row>
    <row r="6920" spans="1:6" x14ac:dyDescent="0.35">
      <c r="A6920" s="527">
        <f>Electricity!D6956</f>
        <v>45580</v>
      </c>
      <c r="B6920" s="528">
        <f>Electricity!E6956</f>
        <v>0.20833333333333337</v>
      </c>
      <c r="C6920" s="529">
        <f>Electricity!F6956</f>
        <v>0</v>
      </c>
      <c r="D6920" s="529">
        <f>Electricity!I6956</f>
        <v>0</v>
      </c>
      <c r="E6920" s="531" t="str">
        <f t="shared" si="221"/>
        <v>10/15/2024 05:00:00 AM</v>
      </c>
      <c r="F6920" s="530" t="str">
        <f t="shared" si="222"/>
        <v>Oct</v>
      </c>
    </row>
    <row r="6921" spans="1:6" x14ac:dyDescent="0.35">
      <c r="A6921" s="527">
        <f>Electricity!D6957</f>
        <v>45580</v>
      </c>
      <c r="B6921" s="528">
        <f>Electricity!E6957</f>
        <v>0.25</v>
      </c>
      <c r="C6921" s="529">
        <f>Electricity!F6957</f>
        <v>0</v>
      </c>
      <c r="D6921" s="529">
        <f>Electricity!I6957</f>
        <v>0</v>
      </c>
      <c r="E6921" s="531" t="str">
        <f t="shared" si="221"/>
        <v>10/15/2024 06:00:00 AM</v>
      </c>
      <c r="F6921" s="530" t="str">
        <f t="shared" si="222"/>
        <v>Oct</v>
      </c>
    </row>
    <row r="6922" spans="1:6" x14ac:dyDescent="0.35">
      <c r="A6922" s="527">
        <f>Electricity!D6958</f>
        <v>45580</v>
      </c>
      <c r="B6922" s="528">
        <f>Electricity!E6958</f>
        <v>0.29166666666666669</v>
      </c>
      <c r="C6922" s="529">
        <f>Electricity!F6958</f>
        <v>0</v>
      </c>
      <c r="D6922" s="529">
        <f>Electricity!I6958</f>
        <v>0</v>
      </c>
      <c r="E6922" s="531" t="str">
        <f t="shared" si="221"/>
        <v>10/15/2024 07:00:00 AM</v>
      </c>
      <c r="F6922" s="530" t="str">
        <f t="shared" si="222"/>
        <v>Oct</v>
      </c>
    </row>
    <row r="6923" spans="1:6" x14ac:dyDescent="0.35">
      <c r="A6923" s="527">
        <f>Electricity!D6959</f>
        <v>45580</v>
      </c>
      <c r="B6923" s="528">
        <f>Electricity!E6959</f>
        <v>0.33333333333333337</v>
      </c>
      <c r="C6923" s="529">
        <f>Electricity!F6959</f>
        <v>0</v>
      </c>
      <c r="D6923" s="529">
        <f>Electricity!I6959</f>
        <v>0</v>
      </c>
      <c r="E6923" s="531" t="str">
        <f t="shared" si="221"/>
        <v>10/15/2024 08:00:00 AM</v>
      </c>
      <c r="F6923" s="530" t="str">
        <f t="shared" si="222"/>
        <v>Oct</v>
      </c>
    </row>
    <row r="6924" spans="1:6" x14ac:dyDescent="0.35">
      <c r="A6924" s="527">
        <f>Electricity!D6960</f>
        <v>45580</v>
      </c>
      <c r="B6924" s="528">
        <f>Electricity!E6960</f>
        <v>0.375</v>
      </c>
      <c r="C6924" s="529">
        <f>Electricity!F6960</f>
        <v>0</v>
      </c>
      <c r="D6924" s="529">
        <f>Electricity!I6960</f>
        <v>0</v>
      </c>
      <c r="E6924" s="531" t="str">
        <f t="shared" si="221"/>
        <v>10/15/2024 09:00:00 AM</v>
      </c>
      <c r="F6924" s="530" t="str">
        <f t="shared" si="222"/>
        <v>Oct</v>
      </c>
    </row>
    <row r="6925" spans="1:6" x14ac:dyDescent="0.35">
      <c r="A6925" s="527">
        <f>Electricity!D6961</f>
        <v>45580</v>
      </c>
      <c r="B6925" s="528">
        <f>Electricity!E6961</f>
        <v>0.41666666666666669</v>
      </c>
      <c r="C6925" s="529">
        <f>Electricity!F6961</f>
        <v>0</v>
      </c>
      <c r="D6925" s="529">
        <f>Electricity!I6961</f>
        <v>0</v>
      </c>
      <c r="E6925" s="531" t="str">
        <f t="shared" si="221"/>
        <v>10/15/2024 10:00:00 AM</v>
      </c>
      <c r="F6925" s="530" t="str">
        <f t="shared" si="222"/>
        <v>Oct</v>
      </c>
    </row>
    <row r="6926" spans="1:6" x14ac:dyDescent="0.35">
      <c r="A6926" s="527">
        <f>Electricity!D6962</f>
        <v>45580</v>
      </c>
      <c r="B6926" s="528">
        <f>Electricity!E6962</f>
        <v>0.45833333333333337</v>
      </c>
      <c r="C6926" s="529">
        <f>Electricity!F6962</f>
        <v>0</v>
      </c>
      <c r="D6926" s="529">
        <f>Electricity!I6962</f>
        <v>0</v>
      </c>
      <c r="E6926" s="531" t="str">
        <f t="shared" si="221"/>
        <v>10/15/2024 11:00:00 AM</v>
      </c>
      <c r="F6926" s="530" t="str">
        <f t="shared" si="222"/>
        <v>Oct</v>
      </c>
    </row>
    <row r="6927" spans="1:6" x14ac:dyDescent="0.35">
      <c r="A6927" s="527">
        <f>Electricity!D6963</f>
        <v>45580</v>
      </c>
      <c r="B6927" s="528">
        <f>Electricity!E6963</f>
        <v>0.50000000000000011</v>
      </c>
      <c r="C6927" s="529">
        <f>Electricity!F6963</f>
        <v>0</v>
      </c>
      <c r="D6927" s="529">
        <f>Electricity!I6963</f>
        <v>0</v>
      </c>
      <c r="E6927" s="531" t="str">
        <f t="shared" si="221"/>
        <v>10/15/2024 12:00:00 PM</v>
      </c>
      <c r="F6927" s="530" t="str">
        <f t="shared" si="222"/>
        <v>Oct</v>
      </c>
    </row>
    <row r="6928" spans="1:6" x14ac:dyDescent="0.35">
      <c r="A6928" s="527">
        <f>Electricity!D6964</f>
        <v>45580</v>
      </c>
      <c r="B6928" s="528">
        <f>Electricity!E6964</f>
        <v>0.54166666666666674</v>
      </c>
      <c r="C6928" s="529">
        <f>Electricity!F6964</f>
        <v>0</v>
      </c>
      <c r="D6928" s="529">
        <f>Electricity!I6964</f>
        <v>0</v>
      </c>
      <c r="E6928" s="531" t="str">
        <f t="shared" si="221"/>
        <v>10/15/2024 01:00:00 PM</v>
      </c>
      <c r="F6928" s="530" t="str">
        <f t="shared" si="222"/>
        <v>Oct</v>
      </c>
    </row>
    <row r="6929" spans="1:6" x14ac:dyDescent="0.35">
      <c r="A6929" s="527">
        <f>Electricity!D6965</f>
        <v>45580</v>
      </c>
      <c r="B6929" s="528">
        <f>Electricity!E6965</f>
        <v>0.58333333333333337</v>
      </c>
      <c r="C6929" s="529">
        <f>Electricity!F6965</f>
        <v>0</v>
      </c>
      <c r="D6929" s="529">
        <f>Electricity!I6965</f>
        <v>0</v>
      </c>
      <c r="E6929" s="531" t="str">
        <f t="shared" si="221"/>
        <v>10/15/2024 02:00:00 PM</v>
      </c>
      <c r="F6929" s="530" t="str">
        <f t="shared" si="222"/>
        <v>Oct</v>
      </c>
    </row>
    <row r="6930" spans="1:6" x14ac:dyDescent="0.35">
      <c r="A6930" s="527">
        <f>Electricity!D6966</f>
        <v>45580</v>
      </c>
      <c r="B6930" s="528">
        <f>Electricity!E6966</f>
        <v>0.62500000000000011</v>
      </c>
      <c r="C6930" s="529">
        <f>Electricity!F6966</f>
        <v>0</v>
      </c>
      <c r="D6930" s="529">
        <f>Electricity!I6966</f>
        <v>0</v>
      </c>
      <c r="E6930" s="531" t="str">
        <f t="shared" si="221"/>
        <v>10/15/2024 03:00:00 PM</v>
      </c>
      <c r="F6930" s="530" t="str">
        <f t="shared" si="222"/>
        <v>Oct</v>
      </c>
    </row>
    <row r="6931" spans="1:6" x14ac:dyDescent="0.35">
      <c r="A6931" s="527">
        <f>Electricity!D6967</f>
        <v>45580</v>
      </c>
      <c r="B6931" s="528">
        <f>Electricity!E6967</f>
        <v>0.66666666666666674</v>
      </c>
      <c r="C6931" s="529">
        <f>Electricity!F6967</f>
        <v>0</v>
      </c>
      <c r="D6931" s="529">
        <f>Electricity!I6967</f>
        <v>0</v>
      </c>
      <c r="E6931" s="531" t="str">
        <f t="shared" si="221"/>
        <v>10/15/2024 04:00:00 PM</v>
      </c>
      <c r="F6931" s="530" t="str">
        <f t="shared" si="222"/>
        <v>Oct</v>
      </c>
    </row>
    <row r="6932" spans="1:6" x14ac:dyDescent="0.35">
      <c r="A6932" s="527">
        <f>Electricity!D6968</f>
        <v>45580</v>
      </c>
      <c r="B6932" s="528">
        <f>Electricity!E6968</f>
        <v>0.70833333333333337</v>
      </c>
      <c r="C6932" s="529">
        <f>Electricity!F6968</f>
        <v>0</v>
      </c>
      <c r="D6932" s="529">
        <f>Electricity!I6968</f>
        <v>0</v>
      </c>
      <c r="E6932" s="531" t="str">
        <f t="shared" si="221"/>
        <v>10/15/2024 05:00:00 PM</v>
      </c>
      <c r="F6932" s="530" t="str">
        <f t="shared" si="222"/>
        <v>Oct</v>
      </c>
    </row>
    <row r="6933" spans="1:6" x14ac:dyDescent="0.35">
      <c r="A6933" s="527">
        <f>Electricity!D6969</f>
        <v>45580</v>
      </c>
      <c r="B6933" s="528">
        <f>Electricity!E6969</f>
        <v>0.75000000000000011</v>
      </c>
      <c r="C6933" s="529">
        <f>Electricity!F6969</f>
        <v>0</v>
      </c>
      <c r="D6933" s="529">
        <f>Electricity!I6969</f>
        <v>0</v>
      </c>
      <c r="E6933" s="531" t="str">
        <f t="shared" si="221"/>
        <v>10/15/2024 06:00:00 PM</v>
      </c>
      <c r="F6933" s="530" t="str">
        <f t="shared" si="222"/>
        <v>Oct</v>
      </c>
    </row>
    <row r="6934" spans="1:6" x14ac:dyDescent="0.35">
      <c r="A6934" s="527">
        <f>Electricity!D6970</f>
        <v>45580</v>
      </c>
      <c r="B6934" s="528">
        <f>Electricity!E6970</f>
        <v>0.79166666666666674</v>
      </c>
      <c r="C6934" s="529">
        <f>Electricity!F6970</f>
        <v>0</v>
      </c>
      <c r="D6934" s="529">
        <f>Electricity!I6970</f>
        <v>0</v>
      </c>
      <c r="E6934" s="531" t="str">
        <f t="shared" si="221"/>
        <v>10/15/2024 07:00:00 PM</v>
      </c>
      <c r="F6934" s="530" t="str">
        <f t="shared" si="222"/>
        <v>Oct</v>
      </c>
    </row>
    <row r="6935" spans="1:6" x14ac:dyDescent="0.35">
      <c r="A6935" s="527">
        <f>Electricity!D6971</f>
        <v>45580</v>
      </c>
      <c r="B6935" s="528">
        <f>Electricity!E6971</f>
        <v>0.83333333333333337</v>
      </c>
      <c r="C6935" s="529">
        <f>Electricity!F6971</f>
        <v>0</v>
      </c>
      <c r="D6935" s="529">
        <f>Electricity!I6971</f>
        <v>0</v>
      </c>
      <c r="E6935" s="531" t="str">
        <f t="shared" si="221"/>
        <v>10/15/2024 08:00:00 PM</v>
      </c>
      <c r="F6935" s="530" t="str">
        <f t="shared" si="222"/>
        <v>Oct</v>
      </c>
    </row>
    <row r="6936" spans="1:6" x14ac:dyDescent="0.35">
      <c r="A6936" s="527">
        <f>Electricity!D6972</f>
        <v>45580</v>
      </c>
      <c r="B6936" s="528">
        <f>Electricity!E6972</f>
        <v>0.87500000000000011</v>
      </c>
      <c r="C6936" s="529">
        <f>Electricity!F6972</f>
        <v>0</v>
      </c>
      <c r="D6936" s="529">
        <f>Electricity!I6972</f>
        <v>0</v>
      </c>
      <c r="E6936" s="531" t="str">
        <f t="shared" si="221"/>
        <v>10/15/2024 09:00:00 PM</v>
      </c>
      <c r="F6936" s="530" t="str">
        <f t="shared" si="222"/>
        <v>Oct</v>
      </c>
    </row>
    <row r="6937" spans="1:6" x14ac:dyDescent="0.35">
      <c r="A6937" s="527">
        <f>Electricity!D6973</f>
        <v>45580</v>
      </c>
      <c r="B6937" s="528">
        <f>Electricity!E6973</f>
        <v>0.91666666666666674</v>
      </c>
      <c r="C6937" s="529">
        <f>Electricity!F6973</f>
        <v>0</v>
      </c>
      <c r="D6937" s="529">
        <f>Electricity!I6973</f>
        <v>0</v>
      </c>
      <c r="E6937" s="531" t="str">
        <f t="shared" si="221"/>
        <v>10/15/2024 10:00:00 PM</v>
      </c>
      <c r="F6937" s="530" t="str">
        <f t="shared" si="222"/>
        <v>Oct</v>
      </c>
    </row>
    <row r="6938" spans="1:6" x14ac:dyDescent="0.35">
      <c r="A6938" s="527">
        <f>Electricity!D6974</f>
        <v>45580</v>
      </c>
      <c r="B6938" s="528">
        <f>Electricity!E6974</f>
        <v>0.95833333333333337</v>
      </c>
      <c r="C6938" s="529">
        <f>Electricity!F6974</f>
        <v>0</v>
      </c>
      <c r="D6938" s="529">
        <f>Electricity!I6974</f>
        <v>0</v>
      </c>
      <c r="E6938" s="531" t="str">
        <f t="shared" si="221"/>
        <v>10/15/2024 11:00:00 PM</v>
      </c>
      <c r="F6938" s="530" t="str">
        <f t="shared" si="222"/>
        <v>Oct</v>
      </c>
    </row>
    <row r="6939" spans="1:6" x14ac:dyDescent="0.35">
      <c r="A6939" s="527">
        <f>Electricity!D6975</f>
        <v>45581</v>
      </c>
      <c r="B6939" s="528">
        <f>Electricity!E6975</f>
        <v>3.1225022567582528E-17</v>
      </c>
      <c r="C6939" s="529">
        <f>Electricity!F6975</f>
        <v>0</v>
      </c>
      <c r="D6939" s="529">
        <f>Electricity!I6975</f>
        <v>0</v>
      </c>
      <c r="E6939" s="531" t="str">
        <f t="shared" si="221"/>
        <v>10/16/2024 12:00:00 AM</v>
      </c>
      <c r="F6939" s="530" t="str">
        <f t="shared" si="222"/>
        <v>Oct</v>
      </c>
    </row>
    <row r="6940" spans="1:6" x14ac:dyDescent="0.35">
      <c r="A6940" s="527">
        <f>Electricity!D6976</f>
        <v>45581</v>
      </c>
      <c r="B6940" s="528">
        <f>Electricity!E6976</f>
        <v>4.1666666666666699E-2</v>
      </c>
      <c r="C6940" s="529">
        <f>Electricity!F6976</f>
        <v>0</v>
      </c>
      <c r="D6940" s="529">
        <f>Electricity!I6976</f>
        <v>0</v>
      </c>
      <c r="E6940" s="531" t="str">
        <f t="shared" si="221"/>
        <v>10/16/2024 01:00:00 AM</v>
      </c>
      <c r="F6940" s="530" t="str">
        <f t="shared" si="222"/>
        <v>Oct</v>
      </c>
    </row>
    <row r="6941" spans="1:6" x14ac:dyDescent="0.35">
      <c r="A6941" s="527">
        <f>Electricity!D6977</f>
        <v>45581</v>
      </c>
      <c r="B6941" s="528">
        <f>Electricity!E6977</f>
        <v>8.333333333333337E-2</v>
      </c>
      <c r="C6941" s="529">
        <f>Electricity!F6977</f>
        <v>0</v>
      </c>
      <c r="D6941" s="529">
        <f>Electricity!I6977</f>
        <v>0</v>
      </c>
      <c r="E6941" s="531" t="str">
        <f t="shared" si="221"/>
        <v>10/16/2024 02:00:00 AM</v>
      </c>
      <c r="F6941" s="530" t="str">
        <f t="shared" si="222"/>
        <v>Oct</v>
      </c>
    </row>
    <row r="6942" spans="1:6" x14ac:dyDescent="0.35">
      <c r="A6942" s="527">
        <f>Electricity!D6978</f>
        <v>45581</v>
      </c>
      <c r="B6942" s="528">
        <f>Electricity!E6978</f>
        <v>0.12500000000000006</v>
      </c>
      <c r="C6942" s="529">
        <f>Electricity!F6978</f>
        <v>0</v>
      </c>
      <c r="D6942" s="529">
        <f>Electricity!I6978</f>
        <v>0</v>
      </c>
      <c r="E6942" s="531" t="str">
        <f t="shared" si="221"/>
        <v>10/16/2024 03:00:00 AM</v>
      </c>
      <c r="F6942" s="530" t="str">
        <f t="shared" si="222"/>
        <v>Oct</v>
      </c>
    </row>
    <row r="6943" spans="1:6" x14ac:dyDescent="0.35">
      <c r="A6943" s="527">
        <f>Electricity!D6979</f>
        <v>45581</v>
      </c>
      <c r="B6943" s="528">
        <f>Electricity!E6979</f>
        <v>0.16666666666666669</v>
      </c>
      <c r="C6943" s="529">
        <f>Electricity!F6979</f>
        <v>0</v>
      </c>
      <c r="D6943" s="529">
        <f>Electricity!I6979</f>
        <v>0</v>
      </c>
      <c r="E6943" s="531" t="str">
        <f t="shared" si="221"/>
        <v>10/16/2024 04:00:00 AM</v>
      </c>
      <c r="F6943" s="530" t="str">
        <f t="shared" si="222"/>
        <v>Oct</v>
      </c>
    </row>
    <row r="6944" spans="1:6" x14ac:dyDescent="0.35">
      <c r="A6944" s="527">
        <f>Electricity!D6980</f>
        <v>45581</v>
      </c>
      <c r="B6944" s="528">
        <f>Electricity!E6980</f>
        <v>0.20833333333333337</v>
      </c>
      <c r="C6944" s="529">
        <f>Electricity!F6980</f>
        <v>0</v>
      </c>
      <c r="D6944" s="529">
        <f>Electricity!I6980</f>
        <v>0</v>
      </c>
      <c r="E6944" s="531" t="str">
        <f t="shared" si="221"/>
        <v>10/16/2024 05:00:00 AM</v>
      </c>
      <c r="F6944" s="530" t="str">
        <f t="shared" si="222"/>
        <v>Oct</v>
      </c>
    </row>
    <row r="6945" spans="1:6" x14ac:dyDescent="0.35">
      <c r="A6945" s="527">
        <f>Electricity!D6981</f>
        <v>45581</v>
      </c>
      <c r="B6945" s="528">
        <f>Electricity!E6981</f>
        <v>0.25</v>
      </c>
      <c r="C6945" s="529">
        <f>Electricity!F6981</f>
        <v>0</v>
      </c>
      <c r="D6945" s="529">
        <f>Electricity!I6981</f>
        <v>0</v>
      </c>
      <c r="E6945" s="531" t="str">
        <f t="shared" si="221"/>
        <v>10/16/2024 06:00:00 AM</v>
      </c>
      <c r="F6945" s="530" t="str">
        <f t="shared" si="222"/>
        <v>Oct</v>
      </c>
    </row>
    <row r="6946" spans="1:6" x14ac:dyDescent="0.35">
      <c r="A6946" s="527">
        <f>Electricity!D6982</f>
        <v>45581</v>
      </c>
      <c r="B6946" s="528">
        <f>Electricity!E6982</f>
        <v>0.29166666666666669</v>
      </c>
      <c r="C6946" s="529">
        <f>Electricity!F6982</f>
        <v>0</v>
      </c>
      <c r="D6946" s="529">
        <f>Electricity!I6982</f>
        <v>0</v>
      </c>
      <c r="E6946" s="531" t="str">
        <f t="shared" si="221"/>
        <v>10/16/2024 07:00:00 AM</v>
      </c>
      <c r="F6946" s="530" t="str">
        <f t="shared" si="222"/>
        <v>Oct</v>
      </c>
    </row>
    <row r="6947" spans="1:6" x14ac:dyDescent="0.35">
      <c r="A6947" s="527">
        <f>Electricity!D6983</f>
        <v>45581</v>
      </c>
      <c r="B6947" s="528">
        <f>Electricity!E6983</f>
        <v>0.33333333333333337</v>
      </c>
      <c r="C6947" s="529">
        <f>Electricity!F6983</f>
        <v>0</v>
      </c>
      <c r="D6947" s="529">
        <f>Electricity!I6983</f>
        <v>0</v>
      </c>
      <c r="E6947" s="531" t="str">
        <f t="shared" si="221"/>
        <v>10/16/2024 08:00:00 AM</v>
      </c>
      <c r="F6947" s="530" t="str">
        <f t="shared" si="222"/>
        <v>Oct</v>
      </c>
    </row>
    <row r="6948" spans="1:6" x14ac:dyDescent="0.35">
      <c r="A6948" s="527">
        <f>Electricity!D6984</f>
        <v>45581</v>
      </c>
      <c r="B6948" s="528">
        <f>Electricity!E6984</f>
        <v>0.375</v>
      </c>
      <c r="C6948" s="529">
        <f>Electricity!F6984</f>
        <v>0</v>
      </c>
      <c r="D6948" s="529">
        <f>Electricity!I6984</f>
        <v>0</v>
      </c>
      <c r="E6948" s="531" t="str">
        <f t="shared" si="221"/>
        <v>10/16/2024 09:00:00 AM</v>
      </c>
      <c r="F6948" s="530" t="str">
        <f t="shared" si="222"/>
        <v>Oct</v>
      </c>
    </row>
    <row r="6949" spans="1:6" x14ac:dyDescent="0.35">
      <c r="A6949" s="527">
        <f>Electricity!D6985</f>
        <v>45581</v>
      </c>
      <c r="B6949" s="528">
        <f>Electricity!E6985</f>
        <v>0.41666666666666669</v>
      </c>
      <c r="C6949" s="529">
        <f>Electricity!F6985</f>
        <v>0</v>
      </c>
      <c r="D6949" s="529">
        <f>Electricity!I6985</f>
        <v>0</v>
      </c>
      <c r="E6949" s="531" t="str">
        <f t="shared" si="221"/>
        <v>10/16/2024 10:00:00 AM</v>
      </c>
      <c r="F6949" s="530" t="str">
        <f t="shared" si="222"/>
        <v>Oct</v>
      </c>
    </row>
    <row r="6950" spans="1:6" x14ac:dyDescent="0.35">
      <c r="A6950" s="527">
        <f>Electricity!D6986</f>
        <v>45581</v>
      </c>
      <c r="B6950" s="528">
        <f>Electricity!E6986</f>
        <v>0.45833333333333337</v>
      </c>
      <c r="C6950" s="529">
        <f>Electricity!F6986</f>
        <v>0</v>
      </c>
      <c r="D6950" s="529">
        <f>Electricity!I6986</f>
        <v>0</v>
      </c>
      <c r="E6950" s="531" t="str">
        <f t="shared" si="221"/>
        <v>10/16/2024 11:00:00 AM</v>
      </c>
      <c r="F6950" s="530" t="str">
        <f t="shared" si="222"/>
        <v>Oct</v>
      </c>
    </row>
    <row r="6951" spans="1:6" x14ac:dyDescent="0.35">
      <c r="A6951" s="527">
        <f>Electricity!D6987</f>
        <v>45581</v>
      </c>
      <c r="B6951" s="528">
        <f>Electricity!E6987</f>
        <v>0.50000000000000011</v>
      </c>
      <c r="C6951" s="529">
        <f>Electricity!F6987</f>
        <v>0</v>
      </c>
      <c r="D6951" s="529">
        <f>Electricity!I6987</f>
        <v>0</v>
      </c>
      <c r="E6951" s="531" t="str">
        <f t="shared" si="221"/>
        <v>10/16/2024 12:00:00 PM</v>
      </c>
      <c r="F6951" s="530" t="str">
        <f t="shared" si="222"/>
        <v>Oct</v>
      </c>
    </row>
    <row r="6952" spans="1:6" x14ac:dyDescent="0.35">
      <c r="A6952" s="527">
        <f>Electricity!D6988</f>
        <v>45581</v>
      </c>
      <c r="B6952" s="528">
        <f>Electricity!E6988</f>
        <v>0.54166666666666674</v>
      </c>
      <c r="C6952" s="529">
        <f>Electricity!F6988</f>
        <v>0</v>
      </c>
      <c r="D6952" s="529">
        <f>Electricity!I6988</f>
        <v>0</v>
      </c>
      <c r="E6952" s="531" t="str">
        <f t="shared" si="221"/>
        <v>10/16/2024 01:00:00 PM</v>
      </c>
      <c r="F6952" s="530" t="str">
        <f t="shared" si="222"/>
        <v>Oct</v>
      </c>
    </row>
    <row r="6953" spans="1:6" x14ac:dyDescent="0.35">
      <c r="A6953" s="527">
        <f>Electricity!D6989</f>
        <v>45581</v>
      </c>
      <c r="B6953" s="528">
        <f>Electricity!E6989</f>
        <v>0.58333333333333337</v>
      </c>
      <c r="C6953" s="529">
        <f>Electricity!F6989</f>
        <v>0</v>
      </c>
      <c r="D6953" s="529">
        <f>Electricity!I6989</f>
        <v>0</v>
      </c>
      <c r="E6953" s="531" t="str">
        <f t="shared" si="221"/>
        <v>10/16/2024 02:00:00 PM</v>
      </c>
      <c r="F6953" s="530" t="str">
        <f t="shared" si="222"/>
        <v>Oct</v>
      </c>
    </row>
    <row r="6954" spans="1:6" x14ac:dyDescent="0.35">
      <c r="A6954" s="527">
        <f>Electricity!D6990</f>
        <v>45581</v>
      </c>
      <c r="B6954" s="528">
        <f>Electricity!E6990</f>
        <v>0.62500000000000011</v>
      </c>
      <c r="C6954" s="529">
        <f>Electricity!F6990</f>
        <v>0</v>
      </c>
      <c r="D6954" s="529">
        <f>Electricity!I6990</f>
        <v>0</v>
      </c>
      <c r="E6954" s="531" t="str">
        <f t="shared" si="221"/>
        <v>10/16/2024 03:00:00 PM</v>
      </c>
      <c r="F6954" s="530" t="str">
        <f t="shared" si="222"/>
        <v>Oct</v>
      </c>
    </row>
    <row r="6955" spans="1:6" x14ac:dyDescent="0.35">
      <c r="A6955" s="527">
        <f>Electricity!D6991</f>
        <v>45581</v>
      </c>
      <c r="B6955" s="528">
        <f>Electricity!E6991</f>
        <v>0.66666666666666674</v>
      </c>
      <c r="C6955" s="529">
        <f>Electricity!F6991</f>
        <v>0</v>
      </c>
      <c r="D6955" s="529">
        <f>Electricity!I6991</f>
        <v>0</v>
      </c>
      <c r="E6955" s="531" t="str">
        <f t="shared" si="221"/>
        <v>10/16/2024 04:00:00 PM</v>
      </c>
      <c r="F6955" s="530" t="str">
        <f t="shared" si="222"/>
        <v>Oct</v>
      </c>
    </row>
    <row r="6956" spans="1:6" x14ac:dyDescent="0.35">
      <c r="A6956" s="527">
        <f>Electricity!D6992</f>
        <v>45581</v>
      </c>
      <c r="B6956" s="528">
        <f>Electricity!E6992</f>
        <v>0.70833333333333337</v>
      </c>
      <c r="C6956" s="529">
        <f>Electricity!F6992</f>
        <v>0</v>
      </c>
      <c r="D6956" s="529">
        <f>Electricity!I6992</f>
        <v>0</v>
      </c>
      <c r="E6956" s="531" t="str">
        <f t="shared" ref="E6956:E7019" si="223">CONCATENATE(TEXT(A6956,"mm/dd/yyyy")," ",TEXT(B6956,"hh:mm:ss AM/PM"))</f>
        <v>10/16/2024 05:00:00 PM</v>
      </c>
      <c r="F6956" s="530" t="str">
        <f t="shared" si="222"/>
        <v>Oct</v>
      </c>
    </row>
    <row r="6957" spans="1:6" x14ac:dyDescent="0.35">
      <c r="A6957" s="527">
        <f>Electricity!D6993</f>
        <v>45581</v>
      </c>
      <c r="B6957" s="528">
        <f>Electricity!E6993</f>
        <v>0.75000000000000011</v>
      </c>
      <c r="C6957" s="529">
        <f>Electricity!F6993</f>
        <v>0</v>
      </c>
      <c r="D6957" s="529">
        <f>Electricity!I6993</f>
        <v>0</v>
      </c>
      <c r="E6957" s="531" t="str">
        <f t="shared" si="223"/>
        <v>10/16/2024 06:00:00 PM</v>
      </c>
      <c r="F6957" s="530" t="str">
        <f t="shared" si="222"/>
        <v>Oct</v>
      </c>
    </row>
    <row r="6958" spans="1:6" x14ac:dyDescent="0.35">
      <c r="A6958" s="527">
        <f>Electricity!D6994</f>
        <v>45581</v>
      </c>
      <c r="B6958" s="528">
        <f>Electricity!E6994</f>
        <v>0.79166666666666674</v>
      </c>
      <c r="C6958" s="529">
        <f>Electricity!F6994</f>
        <v>0</v>
      </c>
      <c r="D6958" s="529">
        <f>Electricity!I6994</f>
        <v>0</v>
      </c>
      <c r="E6958" s="531" t="str">
        <f t="shared" si="223"/>
        <v>10/16/2024 07:00:00 PM</v>
      </c>
      <c r="F6958" s="530" t="str">
        <f t="shared" si="222"/>
        <v>Oct</v>
      </c>
    </row>
    <row r="6959" spans="1:6" x14ac:dyDescent="0.35">
      <c r="A6959" s="527">
        <f>Electricity!D6995</f>
        <v>45581</v>
      </c>
      <c r="B6959" s="528">
        <f>Electricity!E6995</f>
        <v>0.83333333333333337</v>
      </c>
      <c r="C6959" s="529">
        <f>Electricity!F6995</f>
        <v>0</v>
      </c>
      <c r="D6959" s="529">
        <f>Electricity!I6995</f>
        <v>0</v>
      </c>
      <c r="E6959" s="531" t="str">
        <f t="shared" si="223"/>
        <v>10/16/2024 08:00:00 PM</v>
      </c>
      <c r="F6959" s="530" t="str">
        <f t="shared" si="222"/>
        <v>Oct</v>
      </c>
    </row>
    <row r="6960" spans="1:6" x14ac:dyDescent="0.35">
      <c r="A6960" s="527">
        <f>Electricity!D6996</f>
        <v>45581</v>
      </c>
      <c r="B6960" s="528">
        <f>Electricity!E6996</f>
        <v>0.87500000000000011</v>
      </c>
      <c r="C6960" s="529">
        <f>Electricity!F6996</f>
        <v>0</v>
      </c>
      <c r="D6960" s="529">
        <f>Electricity!I6996</f>
        <v>0</v>
      </c>
      <c r="E6960" s="531" t="str">
        <f t="shared" si="223"/>
        <v>10/16/2024 09:00:00 PM</v>
      </c>
      <c r="F6960" s="530" t="str">
        <f t="shared" si="222"/>
        <v>Oct</v>
      </c>
    </row>
    <row r="6961" spans="1:6" x14ac:dyDescent="0.35">
      <c r="A6961" s="527">
        <f>Electricity!D6997</f>
        <v>45581</v>
      </c>
      <c r="B6961" s="528">
        <f>Electricity!E6997</f>
        <v>0.91666666666666674</v>
      </c>
      <c r="C6961" s="529">
        <f>Electricity!F6997</f>
        <v>0</v>
      </c>
      <c r="D6961" s="529">
        <f>Electricity!I6997</f>
        <v>0</v>
      </c>
      <c r="E6961" s="531" t="str">
        <f t="shared" si="223"/>
        <v>10/16/2024 10:00:00 PM</v>
      </c>
      <c r="F6961" s="530" t="str">
        <f t="shared" si="222"/>
        <v>Oct</v>
      </c>
    </row>
    <row r="6962" spans="1:6" x14ac:dyDescent="0.35">
      <c r="A6962" s="527">
        <f>Electricity!D6998</f>
        <v>45581</v>
      </c>
      <c r="B6962" s="528">
        <f>Electricity!E6998</f>
        <v>0.95833333333333337</v>
      </c>
      <c r="C6962" s="529">
        <f>Electricity!F6998</f>
        <v>0</v>
      </c>
      <c r="D6962" s="529">
        <f>Electricity!I6998</f>
        <v>0</v>
      </c>
      <c r="E6962" s="531" t="str">
        <f t="shared" si="223"/>
        <v>10/16/2024 11:00:00 PM</v>
      </c>
      <c r="F6962" s="530" t="str">
        <f t="shared" si="222"/>
        <v>Oct</v>
      </c>
    </row>
    <row r="6963" spans="1:6" x14ac:dyDescent="0.35">
      <c r="A6963" s="527">
        <f>Electricity!D6999</f>
        <v>45582</v>
      </c>
      <c r="B6963" s="528">
        <f>Electricity!E6999</f>
        <v>3.1225022567582528E-17</v>
      </c>
      <c r="C6963" s="529">
        <f>Electricity!F6999</f>
        <v>0</v>
      </c>
      <c r="D6963" s="529">
        <f>Electricity!I6999</f>
        <v>0</v>
      </c>
      <c r="E6963" s="531" t="str">
        <f t="shared" si="223"/>
        <v>10/17/2024 12:00:00 AM</v>
      </c>
      <c r="F6963" s="530" t="str">
        <f t="shared" si="222"/>
        <v>Oct</v>
      </c>
    </row>
    <row r="6964" spans="1:6" x14ac:dyDescent="0.35">
      <c r="A6964" s="527">
        <f>Electricity!D7000</f>
        <v>45582</v>
      </c>
      <c r="B6964" s="528">
        <f>Electricity!E7000</f>
        <v>4.1666666666666699E-2</v>
      </c>
      <c r="C6964" s="529">
        <f>Electricity!F7000</f>
        <v>0</v>
      </c>
      <c r="D6964" s="529">
        <f>Electricity!I7000</f>
        <v>0</v>
      </c>
      <c r="E6964" s="531" t="str">
        <f t="shared" si="223"/>
        <v>10/17/2024 01:00:00 AM</v>
      </c>
      <c r="F6964" s="530" t="str">
        <f t="shared" si="222"/>
        <v>Oct</v>
      </c>
    </row>
    <row r="6965" spans="1:6" x14ac:dyDescent="0.35">
      <c r="A6965" s="527">
        <f>Electricity!D7001</f>
        <v>45582</v>
      </c>
      <c r="B6965" s="528">
        <f>Electricity!E7001</f>
        <v>8.333333333333337E-2</v>
      </c>
      <c r="C6965" s="529">
        <f>Electricity!F7001</f>
        <v>0</v>
      </c>
      <c r="D6965" s="529">
        <f>Electricity!I7001</f>
        <v>0</v>
      </c>
      <c r="E6965" s="531" t="str">
        <f t="shared" si="223"/>
        <v>10/17/2024 02:00:00 AM</v>
      </c>
      <c r="F6965" s="530" t="str">
        <f t="shared" si="222"/>
        <v>Oct</v>
      </c>
    </row>
    <row r="6966" spans="1:6" x14ac:dyDescent="0.35">
      <c r="A6966" s="527">
        <f>Electricity!D7002</f>
        <v>45582</v>
      </c>
      <c r="B6966" s="528">
        <f>Electricity!E7002</f>
        <v>0.12500000000000006</v>
      </c>
      <c r="C6966" s="529">
        <f>Electricity!F7002</f>
        <v>0</v>
      </c>
      <c r="D6966" s="529">
        <f>Electricity!I7002</f>
        <v>0</v>
      </c>
      <c r="E6966" s="531" t="str">
        <f t="shared" si="223"/>
        <v>10/17/2024 03:00:00 AM</v>
      </c>
      <c r="F6966" s="530" t="str">
        <f t="shared" si="222"/>
        <v>Oct</v>
      </c>
    </row>
    <row r="6967" spans="1:6" x14ac:dyDescent="0.35">
      <c r="A6967" s="527">
        <f>Electricity!D7003</f>
        <v>45582</v>
      </c>
      <c r="B6967" s="528">
        <f>Electricity!E7003</f>
        <v>0.16666666666666669</v>
      </c>
      <c r="C6967" s="529">
        <f>Electricity!F7003</f>
        <v>0</v>
      </c>
      <c r="D6967" s="529">
        <f>Electricity!I7003</f>
        <v>0</v>
      </c>
      <c r="E6967" s="531" t="str">
        <f t="shared" si="223"/>
        <v>10/17/2024 04:00:00 AM</v>
      </c>
      <c r="F6967" s="530" t="str">
        <f t="shared" si="222"/>
        <v>Oct</v>
      </c>
    </row>
    <row r="6968" spans="1:6" x14ac:dyDescent="0.35">
      <c r="A6968" s="527">
        <f>Electricity!D7004</f>
        <v>45582</v>
      </c>
      <c r="B6968" s="528">
        <f>Electricity!E7004</f>
        <v>0.20833333333333337</v>
      </c>
      <c r="C6968" s="529">
        <f>Electricity!F7004</f>
        <v>0</v>
      </c>
      <c r="D6968" s="529">
        <f>Electricity!I7004</f>
        <v>0</v>
      </c>
      <c r="E6968" s="531" t="str">
        <f t="shared" si="223"/>
        <v>10/17/2024 05:00:00 AM</v>
      </c>
      <c r="F6968" s="530" t="str">
        <f t="shared" si="222"/>
        <v>Oct</v>
      </c>
    </row>
    <row r="6969" spans="1:6" x14ac:dyDescent="0.35">
      <c r="A6969" s="527">
        <f>Electricity!D7005</f>
        <v>45582</v>
      </c>
      <c r="B6969" s="528">
        <f>Electricity!E7005</f>
        <v>0.25</v>
      </c>
      <c r="C6969" s="529">
        <f>Electricity!F7005</f>
        <v>0</v>
      </c>
      <c r="D6969" s="529">
        <f>Electricity!I7005</f>
        <v>0</v>
      </c>
      <c r="E6969" s="531" t="str">
        <f t="shared" si="223"/>
        <v>10/17/2024 06:00:00 AM</v>
      </c>
      <c r="F6969" s="530" t="str">
        <f t="shared" si="222"/>
        <v>Oct</v>
      </c>
    </row>
    <row r="6970" spans="1:6" x14ac:dyDescent="0.35">
      <c r="A6970" s="527">
        <f>Electricity!D7006</f>
        <v>45582</v>
      </c>
      <c r="B6970" s="528">
        <f>Electricity!E7006</f>
        <v>0.29166666666666669</v>
      </c>
      <c r="C6970" s="529">
        <f>Electricity!F7006</f>
        <v>0</v>
      </c>
      <c r="D6970" s="529">
        <f>Electricity!I7006</f>
        <v>0</v>
      </c>
      <c r="E6970" s="531" t="str">
        <f t="shared" si="223"/>
        <v>10/17/2024 07:00:00 AM</v>
      </c>
      <c r="F6970" s="530" t="str">
        <f t="shared" si="222"/>
        <v>Oct</v>
      </c>
    </row>
    <row r="6971" spans="1:6" x14ac:dyDescent="0.35">
      <c r="A6971" s="527">
        <f>Electricity!D7007</f>
        <v>45582</v>
      </c>
      <c r="B6971" s="528">
        <f>Electricity!E7007</f>
        <v>0.33333333333333337</v>
      </c>
      <c r="C6971" s="529">
        <f>Electricity!F7007</f>
        <v>0</v>
      </c>
      <c r="D6971" s="529">
        <f>Electricity!I7007</f>
        <v>0</v>
      </c>
      <c r="E6971" s="531" t="str">
        <f t="shared" si="223"/>
        <v>10/17/2024 08:00:00 AM</v>
      </c>
      <c r="F6971" s="530" t="str">
        <f t="shared" si="222"/>
        <v>Oct</v>
      </c>
    </row>
    <row r="6972" spans="1:6" x14ac:dyDescent="0.35">
      <c r="A6972" s="527">
        <f>Electricity!D7008</f>
        <v>45582</v>
      </c>
      <c r="B6972" s="528">
        <f>Electricity!E7008</f>
        <v>0.375</v>
      </c>
      <c r="C6972" s="529">
        <f>Electricity!F7008</f>
        <v>0</v>
      </c>
      <c r="D6972" s="529">
        <f>Electricity!I7008</f>
        <v>0</v>
      </c>
      <c r="E6972" s="531" t="str">
        <f t="shared" si="223"/>
        <v>10/17/2024 09:00:00 AM</v>
      </c>
      <c r="F6972" s="530" t="str">
        <f t="shared" si="222"/>
        <v>Oct</v>
      </c>
    </row>
    <row r="6973" spans="1:6" x14ac:dyDescent="0.35">
      <c r="A6973" s="527">
        <f>Electricity!D7009</f>
        <v>45582</v>
      </c>
      <c r="B6973" s="528">
        <f>Electricity!E7009</f>
        <v>0.41666666666666669</v>
      </c>
      <c r="C6973" s="529">
        <f>Electricity!F7009</f>
        <v>0</v>
      </c>
      <c r="D6973" s="529">
        <f>Electricity!I7009</f>
        <v>0</v>
      </c>
      <c r="E6973" s="531" t="str">
        <f t="shared" si="223"/>
        <v>10/17/2024 10:00:00 AM</v>
      </c>
      <c r="F6973" s="530" t="str">
        <f t="shared" si="222"/>
        <v>Oct</v>
      </c>
    </row>
    <row r="6974" spans="1:6" x14ac:dyDescent="0.35">
      <c r="A6974" s="527">
        <f>Electricity!D7010</f>
        <v>45582</v>
      </c>
      <c r="B6974" s="528">
        <f>Electricity!E7010</f>
        <v>0.45833333333333337</v>
      </c>
      <c r="C6974" s="529">
        <f>Electricity!F7010</f>
        <v>0</v>
      </c>
      <c r="D6974" s="529">
        <f>Electricity!I7010</f>
        <v>0</v>
      </c>
      <c r="E6974" s="531" t="str">
        <f t="shared" si="223"/>
        <v>10/17/2024 11:00:00 AM</v>
      </c>
      <c r="F6974" s="530" t="str">
        <f t="shared" si="222"/>
        <v>Oct</v>
      </c>
    </row>
    <row r="6975" spans="1:6" x14ac:dyDescent="0.35">
      <c r="A6975" s="527">
        <f>Electricity!D7011</f>
        <v>45582</v>
      </c>
      <c r="B6975" s="528">
        <f>Electricity!E7011</f>
        <v>0.50000000000000011</v>
      </c>
      <c r="C6975" s="529">
        <f>Electricity!F7011</f>
        <v>0</v>
      </c>
      <c r="D6975" s="529">
        <f>Electricity!I7011</f>
        <v>0</v>
      </c>
      <c r="E6975" s="531" t="str">
        <f t="shared" si="223"/>
        <v>10/17/2024 12:00:00 PM</v>
      </c>
      <c r="F6975" s="530" t="str">
        <f t="shared" si="222"/>
        <v>Oct</v>
      </c>
    </row>
    <row r="6976" spans="1:6" x14ac:dyDescent="0.35">
      <c r="A6976" s="527">
        <f>Electricity!D7012</f>
        <v>45582</v>
      </c>
      <c r="B6976" s="528">
        <f>Electricity!E7012</f>
        <v>0.54166666666666674</v>
      </c>
      <c r="C6976" s="529">
        <f>Electricity!F7012</f>
        <v>0</v>
      </c>
      <c r="D6976" s="529">
        <f>Electricity!I7012</f>
        <v>0</v>
      </c>
      <c r="E6976" s="531" t="str">
        <f t="shared" si="223"/>
        <v>10/17/2024 01:00:00 PM</v>
      </c>
      <c r="F6976" s="530" t="str">
        <f t="shared" si="222"/>
        <v>Oct</v>
      </c>
    </row>
    <row r="6977" spans="1:6" x14ac:dyDescent="0.35">
      <c r="A6977" s="527">
        <f>Electricity!D7013</f>
        <v>45582</v>
      </c>
      <c r="B6977" s="528">
        <f>Electricity!E7013</f>
        <v>0.58333333333333337</v>
      </c>
      <c r="C6977" s="529">
        <f>Electricity!F7013</f>
        <v>0</v>
      </c>
      <c r="D6977" s="529">
        <f>Electricity!I7013</f>
        <v>0</v>
      </c>
      <c r="E6977" s="531" t="str">
        <f t="shared" si="223"/>
        <v>10/17/2024 02:00:00 PM</v>
      </c>
      <c r="F6977" s="530" t="str">
        <f t="shared" si="222"/>
        <v>Oct</v>
      </c>
    </row>
    <row r="6978" spans="1:6" x14ac:dyDescent="0.35">
      <c r="A6978" s="527">
        <f>Electricity!D7014</f>
        <v>45582</v>
      </c>
      <c r="B6978" s="528">
        <f>Electricity!E7014</f>
        <v>0.62500000000000011</v>
      </c>
      <c r="C6978" s="529">
        <f>Electricity!F7014</f>
        <v>0</v>
      </c>
      <c r="D6978" s="529">
        <f>Electricity!I7014</f>
        <v>0</v>
      </c>
      <c r="E6978" s="531" t="str">
        <f t="shared" si="223"/>
        <v>10/17/2024 03:00:00 PM</v>
      </c>
      <c r="F6978" s="530" t="str">
        <f t="shared" si="222"/>
        <v>Oct</v>
      </c>
    </row>
    <row r="6979" spans="1:6" x14ac:dyDescent="0.35">
      <c r="A6979" s="527">
        <f>Electricity!D7015</f>
        <v>45582</v>
      </c>
      <c r="B6979" s="528">
        <f>Electricity!E7015</f>
        <v>0.66666666666666674</v>
      </c>
      <c r="C6979" s="529">
        <f>Electricity!F7015</f>
        <v>0</v>
      </c>
      <c r="D6979" s="529">
        <f>Electricity!I7015</f>
        <v>0</v>
      </c>
      <c r="E6979" s="531" t="str">
        <f t="shared" si="223"/>
        <v>10/17/2024 04:00:00 PM</v>
      </c>
      <c r="F6979" s="530" t="str">
        <f t="shared" ref="F6979:F7042" si="224">TEXT(A6979,"mmm")</f>
        <v>Oct</v>
      </c>
    </row>
    <row r="6980" spans="1:6" x14ac:dyDescent="0.35">
      <c r="A6980" s="527">
        <f>Electricity!D7016</f>
        <v>45582</v>
      </c>
      <c r="B6980" s="528">
        <f>Electricity!E7016</f>
        <v>0.70833333333333337</v>
      </c>
      <c r="C6980" s="529">
        <f>Electricity!F7016</f>
        <v>0</v>
      </c>
      <c r="D6980" s="529">
        <f>Electricity!I7016</f>
        <v>0</v>
      </c>
      <c r="E6980" s="531" t="str">
        <f t="shared" si="223"/>
        <v>10/17/2024 05:00:00 PM</v>
      </c>
      <c r="F6980" s="530" t="str">
        <f t="shared" si="224"/>
        <v>Oct</v>
      </c>
    </row>
    <row r="6981" spans="1:6" x14ac:dyDescent="0.35">
      <c r="A6981" s="527">
        <f>Electricity!D7017</f>
        <v>45582</v>
      </c>
      <c r="B6981" s="528">
        <f>Electricity!E7017</f>
        <v>0.75000000000000011</v>
      </c>
      <c r="C6981" s="529">
        <f>Electricity!F7017</f>
        <v>0</v>
      </c>
      <c r="D6981" s="529">
        <f>Electricity!I7017</f>
        <v>0</v>
      </c>
      <c r="E6981" s="531" t="str">
        <f t="shared" si="223"/>
        <v>10/17/2024 06:00:00 PM</v>
      </c>
      <c r="F6981" s="530" t="str">
        <f t="shared" si="224"/>
        <v>Oct</v>
      </c>
    </row>
    <row r="6982" spans="1:6" x14ac:dyDescent="0.35">
      <c r="A6982" s="527">
        <f>Electricity!D7018</f>
        <v>45582</v>
      </c>
      <c r="B6982" s="528">
        <f>Electricity!E7018</f>
        <v>0.79166666666666674</v>
      </c>
      <c r="C6982" s="529">
        <f>Electricity!F7018</f>
        <v>0</v>
      </c>
      <c r="D6982" s="529">
        <f>Electricity!I7018</f>
        <v>0</v>
      </c>
      <c r="E6982" s="531" t="str">
        <f t="shared" si="223"/>
        <v>10/17/2024 07:00:00 PM</v>
      </c>
      <c r="F6982" s="530" t="str">
        <f t="shared" si="224"/>
        <v>Oct</v>
      </c>
    </row>
    <row r="6983" spans="1:6" x14ac:dyDescent="0.35">
      <c r="A6983" s="527">
        <f>Electricity!D7019</f>
        <v>45582</v>
      </c>
      <c r="B6983" s="528">
        <f>Electricity!E7019</f>
        <v>0.83333333333333337</v>
      </c>
      <c r="C6983" s="529">
        <f>Electricity!F7019</f>
        <v>0</v>
      </c>
      <c r="D6983" s="529">
        <f>Electricity!I7019</f>
        <v>0</v>
      </c>
      <c r="E6983" s="531" t="str">
        <f t="shared" si="223"/>
        <v>10/17/2024 08:00:00 PM</v>
      </c>
      <c r="F6983" s="530" t="str">
        <f t="shared" si="224"/>
        <v>Oct</v>
      </c>
    </row>
    <row r="6984" spans="1:6" x14ac:dyDescent="0.35">
      <c r="A6984" s="527">
        <f>Electricity!D7020</f>
        <v>45582</v>
      </c>
      <c r="B6984" s="528">
        <f>Electricity!E7020</f>
        <v>0.87500000000000011</v>
      </c>
      <c r="C6984" s="529">
        <f>Electricity!F7020</f>
        <v>0</v>
      </c>
      <c r="D6984" s="529">
        <f>Electricity!I7020</f>
        <v>0</v>
      </c>
      <c r="E6984" s="531" t="str">
        <f t="shared" si="223"/>
        <v>10/17/2024 09:00:00 PM</v>
      </c>
      <c r="F6984" s="530" t="str">
        <f t="shared" si="224"/>
        <v>Oct</v>
      </c>
    </row>
    <row r="6985" spans="1:6" x14ac:dyDescent="0.35">
      <c r="A6985" s="527">
        <f>Electricity!D7021</f>
        <v>45582</v>
      </c>
      <c r="B6985" s="528">
        <f>Electricity!E7021</f>
        <v>0.91666666666666674</v>
      </c>
      <c r="C6985" s="529">
        <f>Electricity!F7021</f>
        <v>0</v>
      </c>
      <c r="D6985" s="529">
        <f>Electricity!I7021</f>
        <v>0</v>
      </c>
      <c r="E6985" s="531" t="str">
        <f t="shared" si="223"/>
        <v>10/17/2024 10:00:00 PM</v>
      </c>
      <c r="F6985" s="530" t="str">
        <f t="shared" si="224"/>
        <v>Oct</v>
      </c>
    </row>
    <row r="6986" spans="1:6" x14ac:dyDescent="0.35">
      <c r="A6986" s="527">
        <f>Electricity!D7022</f>
        <v>45582</v>
      </c>
      <c r="B6986" s="528">
        <f>Electricity!E7022</f>
        <v>0.95833333333333337</v>
      </c>
      <c r="C6986" s="529">
        <f>Electricity!F7022</f>
        <v>0</v>
      </c>
      <c r="D6986" s="529">
        <f>Electricity!I7022</f>
        <v>0</v>
      </c>
      <c r="E6986" s="531" t="str">
        <f t="shared" si="223"/>
        <v>10/17/2024 11:00:00 PM</v>
      </c>
      <c r="F6986" s="530" t="str">
        <f t="shared" si="224"/>
        <v>Oct</v>
      </c>
    </row>
    <row r="6987" spans="1:6" x14ac:dyDescent="0.35">
      <c r="A6987" s="527">
        <f>Electricity!D7023</f>
        <v>45583</v>
      </c>
      <c r="B6987" s="528">
        <f>Electricity!E7023</f>
        <v>3.1225022567582528E-17</v>
      </c>
      <c r="C6987" s="529">
        <f>Electricity!F7023</f>
        <v>0</v>
      </c>
      <c r="D6987" s="529">
        <f>Electricity!I7023</f>
        <v>0</v>
      </c>
      <c r="E6987" s="531" t="str">
        <f t="shared" si="223"/>
        <v>10/18/2024 12:00:00 AM</v>
      </c>
      <c r="F6987" s="530" t="str">
        <f t="shared" si="224"/>
        <v>Oct</v>
      </c>
    </row>
    <row r="6988" spans="1:6" x14ac:dyDescent="0.35">
      <c r="A6988" s="527">
        <f>Electricity!D7024</f>
        <v>45583</v>
      </c>
      <c r="B6988" s="528">
        <f>Electricity!E7024</f>
        <v>4.1666666666666699E-2</v>
      </c>
      <c r="C6988" s="529">
        <f>Electricity!F7024</f>
        <v>0</v>
      </c>
      <c r="D6988" s="529">
        <f>Electricity!I7024</f>
        <v>0</v>
      </c>
      <c r="E6988" s="531" t="str">
        <f t="shared" si="223"/>
        <v>10/18/2024 01:00:00 AM</v>
      </c>
      <c r="F6988" s="530" t="str">
        <f t="shared" si="224"/>
        <v>Oct</v>
      </c>
    </row>
    <row r="6989" spans="1:6" x14ac:dyDescent="0.35">
      <c r="A6989" s="527">
        <f>Electricity!D7025</f>
        <v>45583</v>
      </c>
      <c r="B6989" s="528">
        <f>Electricity!E7025</f>
        <v>8.333333333333337E-2</v>
      </c>
      <c r="C6989" s="529">
        <f>Electricity!F7025</f>
        <v>0</v>
      </c>
      <c r="D6989" s="529">
        <f>Electricity!I7025</f>
        <v>0</v>
      </c>
      <c r="E6989" s="531" t="str">
        <f t="shared" si="223"/>
        <v>10/18/2024 02:00:00 AM</v>
      </c>
      <c r="F6989" s="530" t="str">
        <f t="shared" si="224"/>
        <v>Oct</v>
      </c>
    </row>
    <row r="6990" spans="1:6" x14ac:dyDescent="0.35">
      <c r="A6990" s="527">
        <f>Electricity!D7026</f>
        <v>45583</v>
      </c>
      <c r="B6990" s="528">
        <f>Electricity!E7026</f>
        <v>0.12500000000000006</v>
      </c>
      <c r="C6990" s="529">
        <f>Electricity!F7026</f>
        <v>0</v>
      </c>
      <c r="D6990" s="529">
        <f>Electricity!I7026</f>
        <v>0</v>
      </c>
      <c r="E6990" s="531" t="str">
        <f t="shared" si="223"/>
        <v>10/18/2024 03:00:00 AM</v>
      </c>
      <c r="F6990" s="530" t="str">
        <f t="shared" si="224"/>
        <v>Oct</v>
      </c>
    </row>
    <row r="6991" spans="1:6" x14ac:dyDescent="0.35">
      <c r="A6991" s="527">
        <f>Electricity!D7027</f>
        <v>45583</v>
      </c>
      <c r="B6991" s="528">
        <f>Electricity!E7027</f>
        <v>0.16666666666666669</v>
      </c>
      <c r="C6991" s="529">
        <f>Electricity!F7027</f>
        <v>0</v>
      </c>
      <c r="D6991" s="529">
        <f>Electricity!I7027</f>
        <v>0</v>
      </c>
      <c r="E6991" s="531" t="str">
        <f t="shared" si="223"/>
        <v>10/18/2024 04:00:00 AM</v>
      </c>
      <c r="F6991" s="530" t="str">
        <f t="shared" si="224"/>
        <v>Oct</v>
      </c>
    </row>
    <row r="6992" spans="1:6" x14ac:dyDescent="0.35">
      <c r="A6992" s="527">
        <f>Electricity!D7028</f>
        <v>45583</v>
      </c>
      <c r="B6992" s="528">
        <f>Electricity!E7028</f>
        <v>0.20833333333333337</v>
      </c>
      <c r="C6992" s="529">
        <f>Electricity!F7028</f>
        <v>0</v>
      </c>
      <c r="D6992" s="529">
        <f>Electricity!I7028</f>
        <v>0</v>
      </c>
      <c r="E6992" s="531" t="str">
        <f t="shared" si="223"/>
        <v>10/18/2024 05:00:00 AM</v>
      </c>
      <c r="F6992" s="530" t="str">
        <f t="shared" si="224"/>
        <v>Oct</v>
      </c>
    </row>
    <row r="6993" spans="1:6" x14ac:dyDescent="0.35">
      <c r="A6993" s="527">
        <f>Electricity!D7029</f>
        <v>45583</v>
      </c>
      <c r="B6993" s="528">
        <f>Electricity!E7029</f>
        <v>0.25</v>
      </c>
      <c r="C6993" s="529">
        <f>Electricity!F7029</f>
        <v>0</v>
      </c>
      <c r="D6993" s="529">
        <f>Electricity!I7029</f>
        <v>0</v>
      </c>
      <c r="E6993" s="531" t="str">
        <f t="shared" si="223"/>
        <v>10/18/2024 06:00:00 AM</v>
      </c>
      <c r="F6993" s="530" t="str">
        <f t="shared" si="224"/>
        <v>Oct</v>
      </c>
    </row>
    <row r="6994" spans="1:6" x14ac:dyDescent="0.35">
      <c r="A6994" s="527">
        <f>Electricity!D7030</f>
        <v>45583</v>
      </c>
      <c r="B6994" s="528">
        <f>Electricity!E7030</f>
        <v>0.29166666666666669</v>
      </c>
      <c r="C6994" s="529">
        <f>Electricity!F7030</f>
        <v>0</v>
      </c>
      <c r="D6994" s="529">
        <f>Electricity!I7030</f>
        <v>0</v>
      </c>
      <c r="E6994" s="531" t="str">
        <f t="shared" si="223"/>
        <v>10/18/2024 07:00:00 AM</v>
      </c>
      <c r="F6994" s="530" t="str">
        <f t="shared" si="224"/>
        <v>Oct</v>
      </c>
    </row>
    <row r="6995" spans="1:6" x14ac:dyDescent="0.35">
      <c r="A6995" s="527">
        <f>Electricity!D7031</f>
        <v>45583</v>
      </c>
      <c r="B6995" s="528">
        <f>Electricity!E7031</f>
        <v>0.33333333333333337</v>
      </c>
      <c r="C6995" s="529">
        <f>Electricity!F7031</f>
        <v>0</v>
      </c>
      <c r="D6995" s="529">
        <f>Electricity!I7031</f>
        <v>0</v>
      </c>
      <c r="E6995" s="531" t="str">
        <f t="shared" si="223"/>
        <v>10/18/2024 08:00:00 AM</v>
      </c>
      <c r="F6995" s="530" t="str">
        <f t="shared" si="224"/>
        <v>Oct</v>
      </c>
    </row>
    <row r="6996" spans="1:6" x14ac:dyDescent="0.35">
      <c r="A6996" s="527">
        <f>Electricity!D7032</f>
        <v>45583</v>
      </c>
      <c r="B6996" s="528">
        <f>Electricity!E7032</f>
        <v>0.375</v>
      </c>
      <c r="C6996" s="529">
        <f>Electricity!F7032</f>
        <v>0</v>
      </c>
      <c r="D6996" s="529">
        <f>Electricity!I7032</f>
        <v>0</v>
      </c>
      <c r="E6996" s="531" t="str">
        <f t="shared" si="223"/>
        <v>10/18/2024 09:00:00 AM</v>
      </c>
      <c r="F6996" s="530" t="str">
        <f t="shared" si="224"/>
        <v>Oct</v>
      </c>
    </row>
    <row r="6997" spans="1:6" x14ac:dyDescent="0.35">
      <c r="A6997" s="527">
        <f>Electricity!D7033</f>
        <v>45583</v>
      </c>
      <c r="B6997" s="528">
        <f>Electricity!E7033</f>
        <v>0.41666666666666669</v>
      </c>
      <c r="C6997" s="529">
        <f>Electricity!F7033</f>
        <v>0</v>
      </c>
      <c r="D6997" s="529">
        <f>Electricity!I7033</f>
        <v>0</v>
      </c>
      <c r="E6997" s="531" t="str">
        <f t="shared" si="223"/>
        <v>10/18/2024 10:00:00 AM</v>
      </c>
      <c r="F6997" s="530" t="str">
        <f t="shared" si="224"/>
        <v>Oct</v>
      </c>
    </row>
    <row r="6998" spans="1:6" x14ac:dyDescent="0.35">
      <c r="A6998" s="527">
        <f>Electricity!D7034</f>
        <v>45583</v>
      </c>
      <c r="B6998" s="528">
        <f>Electricity!E7034</f>
        <v>0.45833333333333337</v>
      </c>
      <c r="C6998" s="529">
        <f>Electricity!F7034</f>
        <v>0</v>
      </c>
      <c r="D6998" s="529">
        <f>Electricity!I7034</f>
        <v>0</v>
      </c>
      <c r="E6998" s="531" t="str">
        <f t="shared" si="223"/>
        <v>10/18/2024 11:00:00 AM</v>
      </c>
      <c r="F6998" s="530" t="str">
        <f t="shared" si="224"/>
        <v>Oct</v>
      </c>
    </row>
    <row r="6999" spans="1:6" x14ac:dyDescent="0.35">
      <c r="A6999" s="527">
        <f>Electricity!D7035</f>
        <v>45583</v>
      </c>
      <c r="B6999" s="528">
        <f>Electricity!E7035</f>
        <v>0.50000000000000011</v>
      </c>
      <c r="C6999" s="529">
        <f>Electricity!F7035</f>
        <v>0</v>
      </c>
      <c r="D6999" s="529">
        <f>Electricity!I7035</f>
        <v>0</v>
      </c>
      <c r="E6999" s="531" t="str">
        <f t="shared" si="223"/>
        <v>10/18/2024 12:00:00 PM</v>
      </c>
      <c r="F6999" s="530" t="str">
        <f t="shared" si="224"/>
        <v>Oct</v>
      </c>
    </row>
    <row r="7000" spans="1:6" x14ac:dyDescent="0.35">
      <c r="A7000" s="527">
        <f>Electricity!D7036</f>
        <v>45583</v>
      </c>
      <c r="B7000" s="528">
        <f>Electricity!E7036</f>
        <v>0.54166666666666674</v>
      </c>
      <c r="C7000" s="529">
        <f>Electricity!F7036</f>
        <v>0</v>
      </c>
      <c r="D7000" s="529">
        <f>Electricity!I7036</f>
        <v>0</v>
      </c>
      <c r="E7000" s="531" t="str">
        <f t="shared" si="223"/>
        <v>10/18/2024 01:00:00 PM</v>
      </c>
      <c r="F7000" s="530" t="str">
        <f t="shared" si="224"/>
        <v>Oct</v>
      </c>
    </row>
    <row r="7001" spans="1:6" x14ac:dyDescent="0.35">
      <c r="A7001" s="527">
        <f>Electricity!D7037</f>
        <v>45583</v>
      </c>
      <c r="B7001" s="528">
        <f>Electricity!E7037</f>
        <v>0.58333333333333337</v>
      </c>
      <c r="C7001" s="529">
        <f>Electricity!F7037</f>
        <v>0</v>
      </c>
      <c r="D7001" s="529">
        <f>Electricity!I7037</f>
        <v>0</v>
      </c>
      <c r="E7001" s="531" t="str">
        <f t="shared" si="223"/>
        <v>10/18/2024 02:00:00 PM</v>
      </c>
      <c r="F7001" s="530" t="str">
        <f t="shared" si="224"/>
        <v>Oct</v>
      </c>
    </row>
    <row r="7002" spans="1:6" x14ac:dyDescent="0.35">
      <c r="A7002" s="527">
        <f>Electricity!D7038</f>
        <v>45583</v>
      </c>
      <c r="B7002" s="528">
        <f>Electricity!E7038</f>
        <v>0.62500000000000011</v>
      </c>
      <c r="C7002" s="529">
        <f>Electricity!F7038</f>
        <v>0</v>
      </c>
      <c r="D7002" s="529">
        <f>Electricity!I7038</f>
        <v>0</v>
      </c>
      <c r="E7002" s="531" t="str">
        <f t="shared" si="223"/>
        <v>10/18/2024 03:00:00 PM</v>
      </c>
      <c r="F7002" s="530" t="str">
        <f t="shared" si="224"/>
        <v>Oct</v>
      </c>
    </row>
    <row r="7003" spans="1:6" x14ac:dyDescent="0.35">
      <c r="A7003" s="527">
        <f>Electricity!D7039</f>
        <v>45583</v>
      </c>
      <c r="B7003" s="528">
        <f>Electricity!E7039</f>
        <v>0.66666666666666674</v>
      </c>
      <c r="C7003" s="529">
        <f>Electricity!F7039</f>
        <v>0</v>
      </c>
      <c r="D7003" s="529">
        <f>Electricity!I7039</f>
        <v>0</v>
      </c>
      <c r="E7003" s="531" t="str">
        <f t="shared" si="223"/>
        <v>10/18/2024 04:00:00 PM</v>
      </c>
      <c r="F7003" s="530" t="str">
        <f t="shared" si="224"/>
        <v>Oct</v>
      </c>
    </row>
    <row r="7004" spans="1:6" x14ac:dyDescent="0.35">
      <c r="A7004" s="527">
        <f>Electricity!D7040</f>
        <v>45583</v>
      </c>
      <c r="B7004" s="528">
        <f>Electricity!E7040</f>
        <v>0.70833333333333337</v>
      </c>
      <c r="C7004" s="529">
        <f>Electricity!F7040</f>
        <v>0</v>
      </c>
      <c r="D7004" s="529">
        <f>Electricity!I7040</f>
        <v>0</v>
      </c>
      <c r="E7004" s="531" t="str">
        <f t="shared" si="223"/>
        <v>10/18/2024 05:00:00 PM</v>
      </c>
      <c r="F7004" s="530" t="str">
        <f t="shared" si="224"/>
        <v>Oct</v>
      </c>
    </row>
    <row r="7005" spans="1:6" x14ac:dyDescent="0.35">
      <c r="A7005" s="527">
        <f>Electricity!D7041</f>
        <v>45583</v>
      </c>
      <c r="B7005" s="528">
        <f>Electricity!E7041</f>
        <v>0.75000000000000011</v>
      </c>
      <c r="C7005" s="529">
        <f>Electricity!F7041</f>
        <v>0</v>
      </c>
      <c r="D7005" s="529">
        <f>Electricity!I7041</f>
        <v>0</v>
      </c>
      <c r="E7005" s="531" t="str">
        <f t="shared" si="223"/>
        <v>10/18/2024 06:00:00 PM</v>
      </c>
      <c r="F7005" s="530" t="str">
        <f t="shared" si="224"/>
        <v>Oct</v>
      </c>
    </row>
    <row r="7006" spans="1:6" x14ac:dyDescent="0.35">
      <c r="A7006" s="527">
        <f>Electricity!D7042</f>
        <v>45583</v>
      </c>
      <c r="B7006" s="528">
        <f>Electricity!E7042</f>
        <v>0.79166666666666674</v>
      </c>
      <c r="C7006" s="529">
        <f>Electricity!F7042</f>
        <v>0</v>
      </c>
      <c r="D7006" s="529">
        <f>Electricity!I7042</f>
        <v>0</v>
      </c>
      <c r="E7006" s="531" t="str">
        <f t="shared" si="223"/>
        <v>10/18/2024 07:00:00 PM</v>
      </c>
      <c r="F7006" s="530" t="str">
        <f t="shared" si="224"/>
        <v>Oct</v>
      </c>
    </row>
    <row r="7007" spans="1:6" x14ac:dyDescent="0.35">
      <c r="A7007" s="527">
        <f>Electricity!D7043</f>
        <v>45583</v>
      </c>
      <c r="B7007" s="528">
        <f>Electricity!E7043</f>
        <v>0.83333333333333337</v>
      </c>
      <c r="C7007" s="529">
        <f>Electricity!F7043</f>
        <v>0</v>
      </c>
      <c r="D7007" s="529">
        <f>Electricity!I7043</f>
        <v>0</v>
      </c>
      <c r="E7007" s="531" t="str">
        <f t="shared" si="223"/>
        <v>10/18/2024 08:00:00 PM</v>
      </c>
      <c r="F7007" s="530" t="str">
        <f t="shared" si="224"/>
        <v>Oct</v>
      </c>
    </row>
    <row r="7008" spans="1:6" x14ac:dyDescent="0.35">
      <c r="A7008" s="527">
        <f>Electricity!D7044</f>
        <v>45583</v>
      </c>
      <c r="B7008" s="528">
        <f>Electricity!E7044</f>
        <v>0.87500000000000011</v>
      </c>
      <c r="C7008" s="529">
        <f>Electricity!F7044</f>
        <v>0</v>
      </c>
      <c r="D7008" s="529">
        <f>Electricity!I7044</f>
        <v>0</v>
      </c>
      <c r="E7008" s="531" t="str">
        <f t="shared" si="223"/>
        <v>10/18/2024 09:00:00 PM</v>
      </c>
      <c r="F7008" s="530" t="str">
        <f t="shared" si="224"/>
        <v>Oct</v>
      </c>
    </row>
    <row r="7009" spans="1:6" x14ac:dyDescent="0.35">
      <c r="A7009" s="527">
        <f>Electricity!D7045</f>
        <v>45583</v>
      </c>
      <c r="B7009" s="528">
        <f>Electricity!E7045</f>
        <v>0.91666666666666674</v>
      </c>
      <c r="C7009" s="529">
        <f>Electricity!F7045</f>
        <v>0</v>
      </c>
      <c r="D7009" s="529">
        <f>Electricity!I7045</f>
        <v>0</v>
      </c>
      <c r="E7009" s="531" t="str">
        <f t="shared" si="223"/>
        <v>10/18/2024 10:00:00 PM</v>
      </c>
      <c r="F7009" s="530" t="str">
        <f t="shared" si="224"/>
        <v>Oct</v>
      </c>
    </row>
    <row r="7010" spans="1:6" x14ac:dyDescent="0.35">
      <c r="A7010" s="527">
        <f>Electricity!D7046</f>
        <v>45583</v>
      </c>
      <c r="B7010" s="528">
        <f>Electricity!E7046</f>
        <v>0.95833333333333337</v>
      </c>
      <c r="C7010" s="529">
        <f>Electricity!F7046</f>
        <v>0</v>
      </c>
      <c r="D7010" s="529">
        <f>Electricity!I7046</f>
        <v>0</v>
      </c>
      <c r="E7010" s="531" t="str">
        <f t="shared" si="223"/>
        <v>10/18/2024 11:00:00 PM</v>
      </c>
      <c r="F7010" s="530" t="str">
        <f t="shared" si="224"/>
        <v>Oct</v>
      </c>
    </row>
    <row r="7011" spans="1:6" x14ac:dyDescent="0.35">
      <c r="A7011" s="527">
        <f>Electricity!D7047</f>
        <v>45584</v>
      </c>
      <c r="B7011" s="528">
        <f>Electricity!E7047</f>
        <v>3.1225022567582528E-17</v>
      </c>
      <c r="C7011" s="529">
        <f>Electricity!F7047</f>
        <v>0</v>
      </c>
      <c r="D7011" s="529">
        <f>Electricity!I7047</f>
        <v>0</v>
      </c>
      <c r="E7011" s="531" t="str">
        <f t="shared" si="223"/>
        <v>10/19/2024 12:00:00 AM</v>
      </c>
      <c r="F7011" s="530" t="str">
        <f t="shared" si="224"/>
        <v>Oct</v>
      </c>
    </row>
    <row r="7012" spans="1:6" x14ac:dyDescent="0.35">
      <c r="A7012" s="527">
        <f>Electricity!D7048</f>
        <v>45584</v>
      </c>
      <c r="B7012" s="528">
        <f>Electricity!E7048</f>
        <v>4.1666666666666699E-2</v>
      </c>
      <c r="C7012" s="529">
        <f>Electricity!F7048</f>
        <v>0</v>
      </c>
      <c r="D7012" s="529">
        <f>Electricity!I7048</f>
        <v>0</v>
      </c>
      <c r="E7012" s="531" t="str">
        <f t="shared" si="223"/>
        <v>10/19/2024 01:00:00 AM</v>
      </c>
      <c r="F7012" s="530" t="str">
        <f t="shared" si="224"/>
        <v>Oct</v>
      </c>
    </row>
    <row r="7013" spans="1:6" x14ac:dyDescent="0.35">
      <c r="A7013" s="527">
        <f>Electricity!D7049</f>
        <v>45584</v>
      </c>
      <c r="B7013" s="528">
        <f>Electricity!E7049</f>
        <v>8.333333333333337E-2</v>
      </c>
      <c r="C7013" s="529">
        <f>Electricity!F7049</f>
        <v>0</v>
      </c>
      <c r="D7013" s="529">
        <f>Electricity!I7049</f>
        <v>0</v>
      </c>
      <c r="E7013" s="531" t="str">
        <f t="shared" si="223"/>
        <v>10/19/2024 02:00:00 AM</v>
      </c>
      <c r="F7013" s="530" t="str">
        <f t="shared" si="224"/>
        <v>Oct</v>
      </c>
    </row>
    <row r="7014" spans="1:6" x14ac:dyDescent="0.35">
      <c r="A7014" s="527">
        <f>Electricity!D7050</f>
        <v>45584</v>
      </c>
      <c r="B7014" s="528">
        <f>Electricity!E7050</f>
        <v>0.12500000000000006</v>
      </c>
      <c r="C7014" s="529">
        <f>Electricity!F7050</f>
        <v>0</v>
      </c>
      <c r="D7014" s="529">
        <f>Electricity!I7050</f>
        <v>0</v>
      </c>
      <c r="E7014" s="531" t="str">
        <f t="shared" si="223"/>
        <v>10/19/2024 03:00:00 AM</v>
      </c>
      <c r="F7014" s="530" t="str">
        <f t="shared" si="224"/>
        <v>Oct</v>
      </c>
    </row>
    <row r="7015" spans="1:6" x14ac:dyDescent="0.35">
      <c r="A7015" s="527">
        <f>Electricity!D7051</f>
        <v>45584</v>
      </c>
      <c r="B7015" s="528">
        <f>Electricity!E7051</f>
        <v>0.16666666666666669</v>
      </c>
      <c r="C7015" s="529">
        <f>Electricity!F7051</f>
        <v>0</v>
      </c>
      <c r="D7015" s="529">
        <f>Electricity!I7051</f>
        <v>0</v>
      </c>
      <c r="E7015" s="531" t="str">
        <f t="shared" si="223"/>
        <v>10/19/2024 04:00:00 AM</v>
      </c>
      <c r="F7015" s="530" t="str">
        <f t="shared" si="224"/>
        <v>Oct</v>
      </c>
    </row>
    <row r="7016" spans="1:6" x14ac:dyDescent="0.35">
      <c r="A7016" s="527">
        <f>Electricity!D7052</f>
        <v>45584</v>
      </c>
      <c r="B7016" s="528">
        <f>Electricity!E7052</f>
        <v>0.20833333333333337</v>
      </c>
      <c r="C7016" s="529">
        <f>Electricity!F7052</f>
        <v>0</v>
      </c>
      <c r="D7016" s="529">
        <f>Electricity!I7052</f>
        <v>0</v>
      </c>
      <c r="E7016" s="531" t="str">
        <f t="shared" si="223"/>
        <v>10/19/2024 05:00:00 AM</v>
      </c>
      <c r="F7016" s="530" t="str">
        <f t="shared" si="224"/>
        <v>Oct</v>
      </c>
    </row>
    <row r="7017" spans="1:6" x14ac:dyDescent="0.35">
      <c r="A7017" s="527">
        <f>Electricity!D7053</f>
        <v>45584</v>
      </c>
      <c r="B7017" s="528">
        <f>Electricity!E7053</f>
        <v>0.25</v>
      </c>
      <c r="C7017" s="529">
        <f>Electricity!F7053</f>
        <v>0</v>
      </c>
      <c r="D7017" s="529">
        <f>Electricity!I7053</f>
        <v>0</v>
      </c>
      <c r="E7017" s="531" t="str">
        <f t="shared" si="223"/>
        <v>10/19/2024 06:00:00 AM</v>
      </c>
      <c r="F7017" s="530" t="str">
        <f t="shared" si="224"/>
        <v>Oct</v>
      </c>
    </row>
    <row r="7018" spans="1:6" x14ac:dyDescent="0.35">
      <c r="A7018" s="527">
        <f>Electricity!D7054</f>
        <v>45584</v>
      </c>
      <c r="B7018" s="528">
        <f>Electricity!E7054</f>
        <v>0.29166666666666669</v>
      </c>
      <c r="C7018" s="529">
        <f>Electricity!F7054</f>
        <v>0</v>
      </c>
      <c r="D7018" s="529">
        <f>Electricity!I7054</f>
        <v>0</v>
      </c>
      <c r="E7018" s="531" t="str">
        <f t="shared" si="223"/>
        <v>10/19/2024 07:00:00 AM</v>
      </c>
      <c r="F7018" s="530" t="str">
        <f t="shared" si="224"/>
        <v>Oct</v>
      </c>
    </row>
    <row r="7019" spans="1:6" x14ac:dyDescent="0.35">
      <c r="A7019" s="527">
        <f>Electricity!D7055</f>
        <v>45584</v>
      </c>
      <c r="B7019" s="528">
        <f>Electricity!E7055</f>
        <v>0.33333333333333337</v>
      </c>
      <c r="C7019" s="529">
        <f>Electricity!F7055</f>
        <v>0</v>
      </c>
      <c r="D7019" s="529">
        <f>Electricity!I7055</f>
        <v>0</v>
      </c>
      <c r="E7019" s="531" t="str">
        <f t="shared" si="223"/>
        <v>10/19/2024 08:00:00 AM</v>
      </c>
      <c r="F7019" s="530" t="str">
        <f t="shared" si="224"/>
        <v>Oct</v>
      </c>
    </row>
    <row r="7020" spans="1:6" x14ac:dyDescent="0.35">
      <c r="A7020" s="527">
        <f>Electricity!D7056</f>
        <v>45584</v>
      </c>
      <c r="B7020" s="528">
        <f>Electricity!E7056</f>
        <v>0.375</v>
      </c>
      <c r="C7020" s="529">
        <f>Electricity!F7056</f>
        <v>0</v>
      </c>
      <c r="D7020" s="529">
        <f>Electricity!I7056</f>
        <v>0</v>
      </c>
      <c r="E7020" s="531" t="str">
        <f t="shared" ref="E7020:E7083" si="225">CONCATENATE(TEXT(A7020,"mm/dd/yyyy")," ",TEXT(B7020,"hh:mm:ss AM/PM"))</f>
        <v>10/19/2024 09:00:00 AM</v>
      </c>
      <c r="F7020" s="530" t="str">
        <f t="shared" si="224"/>
        <v>Oct</v>
      </c>
    </row>
    <row r="7021" spans="1:6" x14ac:dyDescent="0.35">
      <c r="A7021" s="527">
        <f>Electricity!D7057</f>
        <v>45584</v>
      </c>
      <c r="B7021" s="528">
        <f>Electricity!E7057</f>
        <v>0.41666666666666669</v>
      </c>
      <c r="C7021" s="529">
        <f>Electricity!F7057</f>
        <v>0</v>
      </c>
      <c r="D7021" s="529">
        <f>Electricity!I7057</f>
        <v>0</v>
      </c>
      <c r="E7021" s="531" t="str">
        <f t="shared" si="225"/>
        <v>10/19/2024 10:00:00 AM</v>
      </c>
      <c r="F7021" s="530" t="str">
        <f t="shared" si="224"/>
        <v>Oct</v>
      </c>
    </row>
    <row r="7022" spans="1:6" x14ac:dyDescent="0.35">
      <c r="A7022" s="527">
        <f>Electricity!D7058</f>
        <v>45584</v>
      </c>
      <c r="B7022" s="528">
        <f>Electricity!E7058</f>
        <v>0.45833333333333337</v>
      </c>
      <c r="C7022" s="529">
        <f>Electricity!F7058</f>
        <v>0</v>
      </c>
      <c r="D7022" s="529">
        <f>Electricity!I7058</f>
        <v>0</v>
      </c>
      <c r="E7022" s="531" t="str">
        <f t="shared" si="225"/>
        <v>10/19/2024 11:00:00 AM</v>
      </c>
      <c r="F7022" s="530" t="str">
        <f t="shared" si="224"/>
        <v>Oct</v>
      </c>
    </row>
    <row r="7023" spans="1:6" x14ac:dyDescent="0.35">
      <c r="A7023" s="527">
        <f>Electricity!D7059</f>
        <v>45584</v>
      </c>
      <c r="B7023" s="528">
        <f>Electricity!E7059</f>
        <v>0.50000000000000011</v>
      </c>
      <c r="C7023" s="529">
        <f>Electricity!F7059</f>
        <v>0</v>
      </c>
      <c r="D7023" s="529">
        <f>Electricity!I7059</f>
        <v>0</v>
      </c>
      <c r="E7023" s="531" t="str">
        <f t="shared" si="225"/>
        <v>10/19/2024 12:00:00 PM</v>
      </c>
      <c r="F7023" s="530" t="str">
        <f t="shared" si="224"/>
        <v>Oct</v>
      </c>
    </row>
    <row r="7024" spans="1:6" x14ac:dyDescent="0.35">
      <c r="A7024" s="527">
        <f>Electricity!D7060</f>
        <v>45584</v>
      </c>
      <c r="B7024" s="528">
        <f>Electricity!E7060</f>
        <v>0.54166666666666674</v>
      </c>
      <c r="C7024" s="529">
        <f>Electricity!F7060</f>
        <v>0</v>
      </c>
      <c r="D7024" s="529">
        <f>Electricity!I7060</f>
        <v>0</v>
      </c>
      <c r="E7024" s="531" t="str">
        <f t="shared" si="225"/>
        <v>10/19/2024 01:00:00 PM</v>
      </c>
      <c r="F7024" s="530" t="str">
        <f t="shared" si="224"/>
        <v>Oct</v>
      </c>
    </row>
    <row r="7025" spans="1:6" x14ac:dyDescent="0.35">
      <c r="A7025" s="527">
        <f>Electricity!D7061</f>
        <v>45584</v>
      </c>
      <c r="B7025" s="528">
        <f>Electricity!E7061</f>
        <v>0.58333333333333337</v>
      </c>
      <c r="C7025" s="529">
        <f>Electricity!F7061</f>
        <v>0</v>
      </c>
      <c r="D7025" s="529">
        <f>Electricity!I7061</f>
        <v>0</v>
      </c>
      <c r="E7025" s="531" t="str">
        <f t="shared" si="225"/>
        <v>10/19/2024 02:00:00 PM</v>
      </c>
      <c r="F7025" s="530" t="str">
        <f t="shared" si="224"/>
        <v>Oct</v>
      </c>
    </row>
    <row r="7026" spans="1:6" x14ac:dyDescent="0.35">
      <c r="A7026" s="527">
        <f>Electricity!D7062</f>
        <v>45584</v>
      </c>
      <c r="B7026" s="528">
        <f>Electricity!E7062</f>
        <v>0.62500000000000011</v>
      </c>
      <c r="C7026" s="529">
        <f>Electricity!F7062</f>
        <v>0</v>
      </c>
      <c r="D7026" s="529">
        <f>Electricity!I7062</f>
        <v>0</v>
      </c>
      <c r="E7026" s="531" t="str">
        <f t="shared" si="225"/>
        <v>10/19/2024 03:00:00 PM</v>
      </c>
      <c r="F7026" s="530" t="str">
        <f t="shared" si="224"/>
        <v>Oct</v>
      </c>
    </row>
    <row r="7027" spans="1:6" x14ac:dyDescent="0.35">
      <c r="A7027" s="527">
        <f>Electricity!D7063</f>
        <v>45584</v>
      </c>
      <c r="B7027" s="528">
        <f>Electricity!E7063</f>
        <v>0.66666666666666674</v>
      </c>
      <c r="C7027" s="529">
        <f>Electricity!F7063</f>
        <v>0</v>
      </c>
      <c r="D7027" s="529">
        <f>Electricity!I7063</f>
        <v>0</v>
      </c>
      <c r="E7027" s="531" t="str">
        <f t="shared" si="225"/>
        <v>10/19/2024 04:00:00 PM</v>
      </c>
      <c r="F7027" s="530" t="str">
        <f t="shared" si="224"/>
        <v>Oct</v>
      </c>
    </row>
    <row r="7028" spans="1:6" x14ac:dyDescent="0.35">
      <c r="A7028" s="527">
        <f>Electricity!D7064</f>
        <v>45584</v>
      </c>
      <c r="B7028" s="528">
        <f>Electricity!E7064</f>
        <v>0.70833333333333337</v>
      </c>
      <c r="C7028" s="529">
        <f>Electricity!F7064</f>
        <v>0</v>
      </c>
      <c r="D7028" s="529">
        <f>Electricity!I7064</f>
        <v>0</v>
      </c>
      <c r="E7028" s="531" t="str">
        <f t="shared" si="225"/>
        <v>10/19/2024 05:00:00 PM</v>
      </c>
      <c r="F7028" s="530" t="str">
        <f t="shared" si="224"/>
        <v>Oct</v>
      </c>
    </row>
    <row r="7029" spans="1:6" x14ac:dyDescent="0.35">
      <c r="A7029" s="527">
        <f>Electricity!D7065</f>
        <v>45584</v>
      </c>
      <c r="B7029" s="528">
        <f>Electricity!E7065</f>
        <v>0.75000000000000011</v>
      </c>
      <c r="C7029" s="529">
        <f>Electricity!F7065</f>
        <v>0</v>
      </c>
      <c r="D7029" s="529">
        <f>Electricity!I7065</f>
        <v>0</v>
      </c>
      <c r="E7029" s="531" t="str">
        <f t="shared" si="225"/>
        <v>10/19/2024 06:00:00 PM</v>
      </c>
      <c r="F7029" s="530" t="str">
        <f t="shared" si="224"/>
        <v>Oct</v>
      </c>
    </row>
    <row r="7030" spans="1:6" x14ac:dyDescent="0.35">
      <c r="A7030" s="527">
        <f>Electricity!D7066</f>
        <v>45584</v>
      </c>
      <c r="B7030" s="528">
        <f>Electricity!E7066</f>
        <v>0.79166666666666674</v>
      </c>
      <c r="C7030" s="529">
        <f>Electricity!F7066</f>
        <v>0</v>
      </c>
      <c r="D7030" s="529">
        <f>Electricity!I7066</f>
        <v>0</v>
      </c>
      <c r="E7030" s="531" t="str">
        <f t="shared" si="225"/>
        <v>10/19/2024 07:00:00 PM</v>
      </c>
      <c r="F7030" s="530" t="str">
        <f t="shared" si="224"/>
        <v>Oct</v>
      </c>
    </row>
    <row r="7031" spans="1:6" x14ac:dyDescent="0.35">
      <c r="A7031" s="527">
        <f>Electricity!D7067</f>
        <v>45584</v>
      </c>
      <c r="B7031" s="528">
        <f>Electricity!E7067</f>
        <v>0.83333333333333337</v>
      </c>
      <c r="C7031" s="529">
        <f>Electricity!F7067</f>
        <v>0</v>
      </c>
      <c r="D7031" s="529">
        <f>Electricity!I7067</f>
        <v>0</v>
      </c>
      <c r="E7031" s="531" t="str">
        <f t="shared" si="225"/>
        <v>10/19/2024 08:00:00 PM</v>
      </c>
      <c r="F7031" s="530" t="str">
        <f t="shared" si="224"/>
        <v>Oct</v>
      </c>
    </row>
    <row r="7032" spans="1:6" x14ac:dyDescent="0.35">
      <c r="A7032" s="527">
        <f>Electricity!D7068</f>
        <v>45584</v>
      </c>
      <c r="B7032" s="528">
        <f>Electricity!E7068</f>
        <v>0.87500000000000011</v>
      </c>
      <c r="C7032" s="529">
        <f>Electricity!F7068</f>
        <v>0</v>
      </c>
      <c r="D7032" s="529">
        <f>Electricity!I7068</f>
        <v>0</v>
      </c>
      <c r="E7032" s="531" t="str">
        <f t="shared" si="225"/>
        <v>10/19/2024 09:00:00 PM</v>
      </c>
      <c r="F7032" s="530" t="str">
        <f t="shared" si="224"/>
        <v>Oct</v>
      </c>
    </row>
    <row r="7033" spans="1:6" x14ac:dyDescent="0.35">
      <c r="A7033" s="527">
        <f>Electricity!D7069</f>
        <v>45584</v>
      </c>
      <c r="B7033" s="528">
        <f>Electricity!E7069</f>
        <v>0.91666666666666674</v>
      </c>
      <c r="C7033" s="529">
        <f>Electricity!F7069</f>
        <v>0</v>
      </c>
      <c r="D7033" s="529">
        <f>Electricity!I7069</f>
        <v>0</v>
      </c>
      <c r="E7033" s="531" t="str">
        <f t="shared" si="225"/>
        <v>10/19/2024 10:00:00 PM</v>
      </c>
      <c r="F7033" s="530" t="str">
        <f t="shared" si="224"/>
        <v>Oct</v>
      </c>
    </row>
    <row r="7034" spans="1:6" x14ac:dyDescent="0.35">
      <c r="A7034" s="527">
        <f>Electricity!D7070</f>
        <v>45584</v>
      </c>
      <c r="B7034" s="528">
        <f>Electricity!E7070</f>
        <v>0.95833333333333337</v>
      </c>
      <c r="C7034" s="529">
        <f>Electricity!F7070</f>
        <v>0</v>
      </c>
      <c r="D7034" s="529">
        <f>Electricity!I7070</f>
        <v>0</v>
      </c>
      <c r="E7034" s="531" t="str">
        <f t="shared" si="225"/>
        <v>10/19/2024 11:00:00 PM</v>
      </c>
      <c r="F7034" s="530" t="str">
        <f t="shared" si="224"/>
        <v>Oct</v>
      </c>
    </row>
    <row r="7035" spans="1:6" x14ac:dyDescent="0.35">
      <c r="A7035" s="527">
        <f>Electricity!D7071</f>
        <v>45585</v>
      </c>
      <c r="B7035" s="528">
        <f>Electricity!E7071</f>
        <v>3.1225022567582528E-17</v>
      </c>
      <c r="C7035" s="529">
        <f>Electricity!F7071</f>
        <v>0</v>
      </c>
      <c r="D7035" s="529">
        <f>Electricity!I7071</f>
        <v>0</v>
      </c>
      <c r="E7035" s="531" t="str">
        <f t="shared" si="225"/>
        <v>10/20/2024 12:00:00 AM</v>
      </c>
      <c r="F7035" s="530" t="str">
        <f t="shared" si="224"/>
        <v>Oct</v>
      </c>
    </row>
    <row r="7036" spans="1:6" x14ac:dyDescent="0.35">
      <c r="A7036" s="527">
        <f>Electricity!D7072</f>
        <v>45585</v>
      </c>
      <c r="B7036" s="528">
        <f>Electricity!E7072</f>
        <v>4.1666666666666699E-2</v>
      </c>
      <c r="C7036" s="529">
        <f>Electricity!F7072</f>
        <v>0</v>
      </c>
      <c r="D7036" s="529">
        <f>Electricity!I7072</f>
        <v>0</v>
      </c>
      <c r="E7036" s="531" t="str">
        <f t="shared" si="225"/>
        <v>10/20/2024 01:00:00 AM</v>
      </c>
      <c r="F7036" s="530" t="str">
        <f t="shared" si="224"/>
        <v>Oct</v>
      </c>
    </row>
    <row r="7037" spans="1:6" x14ac:dyDescent="0.35">
      <c r="A7037" s="527">
        <f>Electricity!D7073</f>
        <v>45585</v>
      </c>
      <c r="B7037" s="528">
        <f>Electricity!E7073</f>
        <v>8.333333333333337E-2</v>
      </c>
      <c r="C7037" s="529">
        <f>Electricity!F7073</f>
        <v>0</v>
      </c>
      <c r="D7037" s="529">
        <f>Electricity!I7073</f>
        <v>0</v>
      </c>
      <c r="E7037" s="531" t="str">
        <f t="shared" si="225"/>
        <v>10/20/2024 02:00:00 AM</v>
      </c>
      <c r="F7037" s="530" t="str">
        <f t="shared" si="224"/>
        <v>Oct</v>
      </c>
    </row>
    <row r="7038" spans="1:6" x14ac:dyDescent="0.35">
      <c r="A7038" s="527">
        <f>Electricity!D7074</f>
        <v>45585</v>
      </c>
      <c r="B7038" s="528">
        <f>Electricity!E7074</f>
        <v>0.12500000000000006</v>
      </c>
      <c r="C7038" s="529">
        <f>Electricity!F7074</f>
        <v>0</v>
      </c>
      <c r="D7038" s="529">
        <f>Electricity!I7074</f>
        <v>0</v>
      </c>
      <c r="E7038" s="531" t="str">
        <f t="shared" si="225"/>
        <v>10/20/2024 03:00:00 AM</v>
      </c>
      <c r="F7038" s="530" t="str">
        <f t="shared" si="224"/>
        <v>Oct</v>
      </c>
    </row>
    <row r="7039" spans="1:6" x14ac:dyDescent="0.35">
      <c r="A7039" s="527">
        <f>Electricity!D7075</f>
        <v>45585</v>
      </c>
      <c r="B7039" s="528">
        <f>Electricity!E7075</f>
        <v>0.16666666666666669</v>
      </c>
      <c r="C7039" s="529">
        <f>Electricity!F7075</f>
        <v>0</v>
      </c>
      <c r="D7039" s="529">
        <f>Electricity!I7075</f>
        <v>0</v>
      </c>
      <c r="E7039" s="531" t="str">
        <f t="shared" si="225"/>
        <v>10/20/2024 04:00:00 AM</v>
      </c>
      <c r="F7039" s="530" t="str">
        <f t="shared" si="224"/>
        <v>Oct</v>
      </c>
    </row>
    <row r="7040" spans="1:6" x14ac:dyDescent="0.35">
      <c r="A7040" s="527">
        <f>Electricity!D7076</f>
        <v>45585</v>
      </c>
      <c r="B7040" s="528">
        <f>Electricity!E7076</f>
        <v>0.20833333333333337</v>
      </c>
      <c r="C7040" s="529">
        <f>Electricity!F7076</f>
        <v>0</v>
      </c>
      <c r="D7040" s="529">
        <f>Electricity!I7076</f>
        <v>0</v>
      </c>
      <c r="E7040" s="531" t="str">
        <f t="shared" si="225"/>
        <v>10/20/2024 05:00:00 AM</v>
      </c>
      <c r="F7040" s="530" t="str">
        <f t="shared" si="224"/>
        <v>Oct</v>
      </c>
    </row>
    <row r="7041" spans="1:6" x14ac:dyDescent="0.35">
      <c r="A7041" s="527">
        <f>Electricity!D7077</f>
        <v>45585</v>
      </c>
      <c r="B7041" s="528">
        <f>Electricity!E7077</f>
        <v>0.25</v>
      </c>
      <c r="C7041" s="529">
        <f>Electricity!F7077</f>
        <v>0</v>
      </c>
      <c r="D7041" s="529">
        <f>Electricity!I7077</f>
        <v>0</v>
      </c>
      <c r="E7041" s="531" t="str">
        <f t="shared" si="225"/>
        <v>10/20/2024 06:00:00 AM</v>
      </c>
      <c r="F7041" s="530" t="str">
        <f t="shared" si="224"/>
        <v>Oct</v>
      </c>
    </row>
    <row r="7042" spans="1:6" x14ac:dyDescent="0.35">
      <c r="A7042" s="527">
        <f>Electricity!D7078</f>
        <v>45585</v>
      </c>
      <c r="B7042" s="528">
        <f>Electricity!E7078</f>
        <v>0.29166666666666669</v>
      </c>
      <c r="C7042" s="529">
        <f>Electricity!F7078</f>
        <v>0</v>
      </c>
      <c r="D7042" s="529">
        <f>Electricity!I7078</f>
        <v>0</v>
      </c>
      <c r="E7042" s="531" t="str">
        <f t="shared" si="225"/>
        <v>10/20/2024 07:00:00 AM</v>
      </c>
      <c r="F7042" s="530" t="str">
        <f t="shared" si="224"/>
        <v>Oct</v>
      </c>
    </row>
    <row r="7043" spans="1:6" x14ac:dyDescent="0.35">
      <c r="A7043" s="527">
        <f>Electricity!D7079</f>
        <v>45585</v>
      </c>
      <c r="B7043" s="528">
        <f>Electricity!E7079</f>
        <v>0.33333333333333337</v>
      </c>
      <c r="C7043" s="529">
        <f>Electricity!F7079</f>
        <v>0</v>
      </c>
      <c r="D7043" s="529">
        <f>Electricity!I7079</f>
        <v>0</v>
      </c>
      <c r="E7043" s="531" t="str">
        <f t="shared" si="225"/>
        <v>10/20/2024 08:00:00 AM</v>
      </c>
      <c r="F7043" s="530" t="str">
        <f t="shared" ref="F7043:F7106" si="226">TEXT(A7043,"mmm")</f>
        <v>Oct</v>
      </c>
    </row>
    <row r="7044" spans="1:6" x14ac:dyDescent="0.35">
      <c r="A7044" s="527">
        <f>Electricity!D7080</f>
        <v>45585</v>
      </c>
      <c r="B7044" s="528">
        <f>Electricity!E7080</f>
        <v>0.375</v>
      </c>
      <c r="C7044" s="529">
        <f>Electricity!F7080</f>
        <v>0</v>
      </c>
      <c r="D7044" s="529">
        <f>Electricity!I7080</f>
        <v>0</v>
      </c>
      <c r="E7044" s="531" t="str">
        <f t="shared" si="225"/>
        <v>10/20/2024 09:00:00 AM</v>
      </c>
      <c r="F7044" s="530" t="str">
        <f t="shared" si="226"/>
        <v>Oct</v>
      </c>
    </row>
    <row r="7045" spans="1:6" x14ac:dyDescent="0.35">
      <c r="A7045" s="527">
        <f>Electricity!D7081</f>
        <v>45585</v>
      </c>
      <c r="B7045" s="528">
        <f>Electricity!E7081</f>
        <v>0.41666666666666669</v>
      </c>
      <c r="C7045" s="529">
        <f>Electricity!F7081</f>
        <v>0</v>
      </c>
      <c r="D7045" s="529">
        <f>Electricity!I7081</f>
        <v>0</v>
      </c>
      <c r="E7045" s="531" t="str">
        <f t="shared" si="225"/>
        <v>10/20/2024 10:00:00 AM</v>
      </c>
      <c r="F7045" s="530" t="str">
        <f t="shared" si="226"/>
        <v>Oct</v>
      </c>
    </row>
    <row r="7046" spans="1:6" x14ac:dyDescent="0.35">
      <c r="A7046" s="527">
        <f>Electricity!D7082</f>
        <v>45585</v>
      </c>
      <c r="B7046" s="528">
        <f>Electricity!E7082</f>
        <v>0.45833333333333337</v>
      </c>
      <c r="C7046" s="529">
        <f>Electricity!F7082</f>
        <v>0</v>
      </c>
      <c r="D7046" s="529">
        <f>Electricity!I7082</f>
        <v>0</v>
      </c>
      <c r="E7046" s="531" t="str">
        <f t="shared" si="225"/>
        <v>10/20/2024 11:00:00 AM</v>
      </c>
      <c r="F7046" s="530" t="str">
        <f t="shared" si="226"/>
        <v>Oct</v>
      </c>
    </row>
    <row r="7047" spans="1:6" x14ac:dyDescent="0.35">
      <c r="A7047" s="527">
        <f>Electricity!D7083</f>
        <v>45585</v>
      </c>
      <c r="B7047" s="528">
        <f>Electricity!E7083</f>
        <v>0.50000000000000011</v>
      </c>
      <c r="C7047" s="529">
        <f>Electricity!F7083</f>
        <v>0</v>
      </c>
      <c r="D7047" s="529">
        <f>Electricity!I7083</f>
        <v>0</v>
      </c>
      <c r="E7047" s="531" t="str">
        <f t="shared" si="225"/>
        <v>10/20/2024 12:00:00 PM</v>
      </c>
      <c r="F7047" s="530" t="str">
        <f t="shared" si="226"/>
        <v>Oct</v>
      </c>
    </row>
    <row r="7048" spans="1:6" x14ac:dyDescent="0.35">
      <c r="A7048" s="527">
        <f>Electricity!D7084</f>
        <v>45585</v>
      </c>
      <c r="B7048" s="528">
        <f>Electricity!E7084</f>
        <v>0.54166666666666674</v>
      </c>
      <c r="C7048" s="529">
        <f>Electricity!F7084</f>
        <v>0</v>
      </c>
      <c r="D7048" s="529">
        <f>Electricity!I7084</f>
        <v>0</v>
      </c>
      <c r="E7048" s="531" t="str">
        <f t="shared" si="225"/>
        <v>10/20/2024 01:00:00 PM</v>
      </c>
      <c r="F7048" s="530" t="str">
        <f t="shared" si="226"/>
        <v>Oct</v>
      </c>
    </row>
    <row r="7049" spans="1:6" x14ac:dyDescent="0.35">
      <c r="A7049" s="527">
        <f>Electricity!D7085</f>
        <v>45585</v>
      </c>
      <c r="B7049" s="528">
        <f>Electricity!E7085</f>
        <v>0.58333333333333337</v>
      </c>
      <c r="C7049" s="529">
        <f>Electricity!F7085</f>
        <v>0</v>
      </c>
      <c r="D7049" s="529">
        <f>Electricity!I7085</f>
        <v>0</v>
      </c>
      <c r="E7049" s="531" t="str">
        <f t="shared" si="225"/>
        <v>10/20/2024 02:00:00 PM</v>
      </c>
      <c r="F7049" s="530" t="str">
        <f t="shared" si="226"/>
        <v>Oct</v>
      </c>
    </row>
    <row r="7050" spans="1:6" x14ac:dyDescent="0.35">
      <c r="A7050" s="527">
        <f>Electricity!D7086</f>
        <v>45585</v>
      </c>
      <c r="B7050" s="528">
        <f>Electricity!E7086</f>
        <v>0.62500000000000011</v>
      </c>
      <c r="C7050" s="529">
        <f>Electricity!F7086</f>
        <v>0</v>
      </c>
      <c r="D7050" s="529">
        <f>Electricity!I7086</f>
        <v>0</v>
      </c>
      <c r="E7050" s="531" t="str">
        <f t="shared" si="225"/>
        <v>10/20/2024 03:00:00 PM</v>
      </c>
      <c r="F7050" s="530" t="str">
        <f t="shared" si="226"/>
        <v>Oct</v>
      </c>
    </row>
    <row r="7051" spans="1:6" x14ac:dyDescent="0.35">
      <c r="A7051" s="527">
        <f>Electricity!D7087</f>
        <v>45585</v>
      </c>
      <c r="B7051" s="528">
        <f>Electricity!E7087</f>
        <v>0.66666666666666674</v>
      </c>
      <c r="C7051" s="529">
        <f>Electricity!F7087</f>
        <v>0</v>
      </c>
      <c r="D7051" s="529">
        <f>Electricity!I7087</f>
        <v>0</v>
      </c>
      <c r="E7051" s="531" t="str">
        <f t="shared" si="225"/>
        <v>10/20/2024 04:00:00 PM</v>
      </c>
      <c r="F7051" s="530" t="str">
        <f t="shared" si="226"/>
        <v>Oct</v>
      </c>
    </row>
    <row r="7052" spans="1:6" x14ac:dyDescent="0.35">
      <c r="A7052" s="527">
        <f>Electricity!D7088</f>
        <v>45585</v>
      </c>
      <c r="B7052" s="528">
        <f>Electricity!E7088</f>
        <v>0.70833333333333337</v>
      </c>
      <c r="C7052" s="529">
        <f>Electricity!F7088</f>
        <v>0</v>
      </c>
      <c r="D7052" s="529">
        <f>Electricity!I7088</f>
        <v>0</v>
      </c>
      <c r="E7052" s="531" t="str">
        <f t="shared" si="225"/>
        <v>10/20/2024 05:00:00 PM</v>
      </c>
      <c r="F7052" s="530" t="str">
        <f t="shared" si="226"/>
        <v>Oct</v>
      </c>
    </row>
    <row r="7053" spans="1:6" x14ac:dyDescent="0.35">
      <c r="A7053" s="527">
        <f>Electricity!D7089</f>
        <v>45585</v>
      </c>
      <c r="B7053" s="528">
        <f>Electricity!E7089</f>
        <v>0.75000000000000011</v>
      </c>
      <c r="C7053" s="529">
        <f>Electricity!F7089</f>
        <v>0</v>
      </c>
      <c r="D7053" s="529">
        <f>Electricity!I7089</f>
        <v>0</v>
      </c>
      <c r="E7053" s="531" t="str">
        <f t="shared" si="225"/>
        <v>10/20/2024 06:00:00 PM</v>
      </c>
      <c r="F7053" s="530" t="str">
        <f t="shared" si="226"/>
        <v>Oct</v>
      </c>
    </row>
    <row r="7054" spans="1:6" x14ac:dyDescent="0.35">
      <c r="A7054" s="527">
        <f>Electricity!D7090</f>
        <v>45585</v>
      </c>
      <c r="B7054" s="528">
        <f>Electricity!E7090</f>
        <v>0.79166666666666674</v>
      </c>
      <c r="C7054" s="529">
        <f>Electricity!F7090</f>
        <v>0</v>
      </c>
      <c r="D7054" s="529">
        <f>Electricity!I7090</f>
        <v>0</v>
      </c>
      <c r="E7054" s="531" t="str">
        <f t="shared" si="225"/>
        <v>10/20/2024 07:00:00 PM</v>
      </c>
      <c r="F7054" s="530" t="str">
        <f t="shared" si="226"/>
        <v>Oct</v>
      </c>
    </row>
    <row r="7055" spans="1:6" x14ac:dyDescent="0.35">
      <c r="A7055" s="527">
        <f>Electricity!D7091</f>
        <v>45585</v>
      </c>
      <c r="B7055" s="528">
        <f>Electricity!E7091</f>
        <v>0.83333333333333337</v>
      </c>
      <c r="C7055" s="529">
        <f>Electricity!F7091</f>
        <v>0</v>
      </c>
      <c r="D7055" s="529">
        <f>Electricity!I7091</f>
        <v>0</v>
      </c>
      <c r="E7055" s="531" t="str">
        <f t="shared" si="225"/>
        <v>10/20/2024 08:00:00 PM</v>
      </c>
      <c r="F7055" s="530" t="str">
        <f t="shared" si="226"/>
        <v>Oct</v>
      </c>
    </row>
    <row r="7056" spans="1:6" x14ac:dyDescent="0.35">
      <c r="A7056" s="527">
        <f>Electricity!D7092</f>
        <v>45585</v>
      </c>
      <c r="B7056" s="528">
        <f>Electricity!E7092</f>
        <v>0.87500000000000011</v>
      </c>
      <c r="C7056" s="529">
        <f>Electricity!F7092</f>
        <v>0</v>
      </c>
      <c r="D7056" s="529">
        <f>Electricity!I7092</f>
        <v>0</v>
      </c>
      <c r="E7056" s="531" t="str">
        <f t="shared" si="225"/>
        <v>10/20/2024 09:00:00 PM</v>
      </c>
      <c r="F7056" s="530" t="str">
        <f t="shared" si="226"/>
        <v>Oct</v>
      </c>
    </row>
    <row r="7057" spans="1:6" x14ac:dyDescent="0.35">
      <c r="A7057" s="527">
        <f>Electricity!D7093</f>
        <v>45585</v>
      </c>
      <c r="B7057" s="528">
        <f>Electricity!E7093</f>
        <v>0.91666666666666674</v>
      </c>
      <c r="C7057" s="529">
        <f>Electricity!F7093</f>
        <v>0</v>
      </c>
      <c r="D7057" s="529">
        <f>Electricity!I7093</f>
        <v>0</v>
      </c>
      <c r="E7057" s="531" t="str">
        <f t="shared" si="225"/>
        <v>10/20/2024 10:00:00 PM</v>
      </c>
      <c r="F7057" s="530" t="str">
        <f t="shared" si="226"/>
        <v>Oct</v>
      </c>
    </row>
    <row r="7058" spans="1:6" x14ac:dyDescent="0.35">
      <c r="A7058" s="527">
        <f>Electricity!D7094</f>
        <v>45585</v>
      </c>
      <c r="B7058" s="528">
        <f>Electricity!E7094</f>
        <v>0.95833333333333337</v>
      </c>
      <c r="C7058" s="529">
        <f>Electricity!F7094</f>
        <v>0</v>
      </c>
      <c r="D7058" s="529">
        <f>Electricity!I7094</f>
        <v>0</v>
      </c>
      <c r="E7058" s="531" t="str">
        <f t="shared" si="225"/>
        <v>10/20/2024 11:00:00 PM</v>
      </c>
      <c r="F7058" s="530" t="str">
        <f t="shared" si="226"/>
        <v>Oct</v>
      </c>
    </row>
    <row r="7059" spans="1:6" x14ac:dyDescent="0.35">
      <c r="A7059" s="527">
        <f>Electricity!D7095</f>
        <v>45586</v>
      </c>
      <c r="B7059" s="528">
        <f>Electricity!E7095</f>
        <v>3.1225022567582528E-17</v>
      </c>
      <c r="C7059" s="529">
        <f>Electricity!F7095</f>
        <v>0</v>
      </c>
      <c r="D7059" s="529">
        <f>Electricity!I7095</f>
        <v>0</v>
      </c>
      <c r="E7059" s="531" t="str">
        <f t="shared" si="225"/>
        <v>10/21/2024 12:00:00 AM</v>
      </c>
      <c r="F7059" s="530" t="str">
        <f t="shared" si="226"/>
        <v>Oct</v>
      </c>
    </row>
    <row r="7060" spans="1:6" x14ac:dyDescent="0.35">
      <c r="A7060" s="527">
        <f>Electricity!D7096</f>
        <v>45586</v>
      </c>
      <c r="B7060" s="528">
        <f>Electricity!E7096</f>
        <v>4.1666666666666699E-2</v>
      </c>
      <c r="C7060" s="529">
        <f>Electricity!F7096</f>
        <v>0</v>
      </c>
      <c r="D7060" s="529">
        <f>Electricity!I7096</f>
        <v>0</v>
      </c>
      <c r="E7060" s="531" t="str">
        <f t="shared" si="225"/>
        <v>10/21/2024 01:00:00 AM</v>
      </c>
      <c r="F7060" s="530" t="str">
        <f t="shared" si="226"/>
        <v>Oct</v>
      </c>
    </row>
    <row r="7061" spans="1:6" x14ac:dyDescent="0.35">
      <c r="A7061" s="527">
        <f>Electricity!D7097</f>
        <v>45586</v>
      </c>
      <c r="B7061" s="528">
        <f>Electricity!E7097</f>
        <v>8.333333333333337E-2</v>
      </c>
      <c r="C7061" s="529">
        <f>Electricity!F7097</f>
        <v>0</v>
      </c>
      <c r="D7061" s="529">
        <f>Electricity!I7097</f>
        <v>0</v>
      </c>
      <c r="E7061" s="531" t="str">
        <f t="shared" si="225"/>
        <v>10/21/2024 02:00:00 AM</v>
      </c>
      <c r="F7061" s="530" t="str">
        <f t="shared" si="226"/>
        <v>Oct</v>
      </c>
    </row>
    <row r="7062" spans="1:6" x14ac:dyDescent="0.35">
      <c r="A7062" s="527">
        <f>Electricity!D7098</f>
        <v>45586</v>
      </c>
      <c r="B7062" s="528">
        <f>Electricity!E7098</f>
        <v>0.12500000000000006</v>
      </c>
      <c r="C7062" s="529">
        <f>Electricity!F7098</f>
        <v>0</v>
      </c>
      <c r="D7062" s="529">
        <f>Electricity!I7098</f>
        <v>0</v>
      </c>
      <c r="E7062" s="531" t="str">
        <f t="shared" si="225"/>
        <v>10/21/2024 03:00:00 AM</v>
      </c>
      <c r="F7062" s="530" t="str">
        <f t="shared" si="226"/>
        <v>Oct</v>
      </c>
    </row>
    <row r="7063" spans="1:6" x14ac:dyDescent="0.35">
      <c r="A7063" s="527">
        <f>Electricity!D7099</f>
        <v>45586</v>
      </c>
      <c r="B7063" s="528">
        <f>Electricity!E7099</f>
        <v>0.16666666666666669</v>
      </c>
      <c r="C7063" s="529">
        <f>Electricity!F7099</f>
        <v>0</v>
      </c>
      <c r="D7063" s="529">
        <f>Electricity!I7099</f>
        <v>0</v>
      </c>
      <c r="E7063" s="531" t="str">
        <f t="shared" si="225"/>
        <v>10/21/2024 04:00:00 AM</v>
      </c>
      <c r="F7063" s="530" t="str">
        <f t="shared" si="226"/>
        <v>Oct</v>
      </c>
    </row>
    <row r="7064" spans="1:6" x14ac:dyDescent="0.35">
      <c r="A7064" s="527">
        <f>Electricity!D7100</f>
        <v>45586</v>
      </c>
      <c r="B7064" s="528">
        <f>Electricity!E7100</f>
        <v>0.20833333333333337</v>
      </c>
      <c r="C7064" s="529">
        <f>Electricity!F7100</f>
        <v>0</v>
      </c>
      <c r="D7064" s="529">
        <f>Electricity!I7100</f>
        <v>0</v>
      </c>
      <c r="E7064" s="531" t="str">
        <f t="shared" si="225"/>
        <v>10/21/2024 05:00:00 AM</v>
      </c>
      <c r="F7064" s="530" t="str">
        <f t="shared" si="226"/>
        <v>Oct</v>
      </c>
    </row>
    <row r="7065" spans="1:6" x14ac:dyDescent="0.35">
      <c r="A7065" s="527">
        <f>Electricity!D7101</f>
        <v>45586</v>
      </c>
      <c r="B7065" s="528">
        <f>Electricity!E7101</f>
        <v>0.25</v>
      </c>
      <c r="C7065" s="529">
        <f>Electricity!F7101</f>
        <v>0</v>
      </c>
      <c r="D7065" s="529">
        <f>Electricity!I7101</f>
        <v>0</v>
      </c>
      <c r="E7065" s="531" t="str">
        <f t="shared" si="225"/>
        <v>10/21/2024 06:00:00 AM</v>
      </c>
      <c r="F7065" s="530" t="str">
        <f t="shared" si="226"/>
        <v>Oct</v>
      </c>
    </row>
    <row r="7066" spans="1:6" x14ac:dyDescent="0.35">
      <c r="A7066" s="527">
        <f>Electricity!D7102</f>
        <v>45586</v>
      </c>
      <c r="B7066" s="528">
        <f>Electricity!E7102</f>
        <v>0.29166666666666669</v>
      </c>
      <c r="C7066" s="529">
        <f>Electricity!F7102</f>
        <v>0</v>
      </c>
      <c r="D7066" s="529">
        <f>Electricity!I7102</f>
        <v>0</v>
      </c>
      <c r="E7066" s="531" t="str">
        <f t="shared" si="225"/>
        <v>10/21/2024 07:00:00 AM</v>
      </c>
      <c r="F7066" s="530" t="str">
        <f t="shared" si="226"/>
        <v>Oct</v>
      </c>
    </row>
    <row r="7067" spans="1:6" x14ac:dyDescent="0.35">
      <c r="A7067" s="527">
        <f>Electricity!D7103</f>
        <v>45586</v>
      </c>
      <c r="B7067" s="528">
        <f>Electricity!E7103</f>
        <v>0.33333333333333337</v>
      </c>
      <c r="C7067" s="529">
        <f>Electricity!F7103</f>
        <v>0</v>
      </c>
      <c r="D7067" s="529">
        <f>Electricity!I7103</f>
        <v>0</v>
      </c>
      <c r="E7067" s="531" t="str">
        <f t="shared" si="225"/>
        <v>10/21/2024 08:00:00 AM</v>
      </c>
      <c r="F7067" s="530" t="str">
        <f t="shared" si="226"/>
        <v>Oct</v>
      </c>
    </row>
    <row r="7068" spans="1:6" x14ac:dyDescent="0.35">
      <c r="A7068" s="527">
        <f>Electricity!D7104</f>
        <v>45586</v>
      </c>
      <c r="B7068" s="528">
        <f>Electricity!E7104</f>
        <v>0.375</v>
      </c>
      <c r="C7068" s="529">
        <f>Electricity!F7104</f>
        <v>0</v>
      </c>
      <c r="D7068" s="529">
        <f>Electricity!I7104</f>
        <v>0</v>
      </c>
      <c r="E7068" s="531" t="str">
        <f t="shared" si="225"/>
        <v>10/21/2024 09:00:00 AM</v>
      </c>
      <c r="F7068" s="530" t="str">
        <f t="shared" si="226"/>
        <v>Oct</v>
      </c>
    </row>
    <row r="7069" spans="1:6" x14ac:dyDescent="0.35">
      <c r="A7069" s="527">
        <f>Electricity!D7105</f>
        <v>45586</v>
      </c>
      <c r="B7069" s="528">
        <f>Electricity!E7105</f>
        <v>0.41666666666666669</v>
      </c>
      <c r="C7069" s="529">
        <f>Electricity!F7105</f>
        <v>0</v>
      </c>
      <c r="D7069" s="529">
        <f>Electricity!I7105</f>
        <v>0</v>
      </c>
      <c r="E7069" s="531" t="str">
        <f t="shared" si="225"/>
        <v>10/21/2024 10:00:00 AM</v>
      </c>
      <c r="F7069" s="530" t="str">
        <f t="shared" si="226"/>
        <v>Oct</v>
      </c>
    </row>
    <row r="7070" spans="1:6" x14ac:dyDescent="0.35">
      <c r="A7070" s="527">
        <f>Electricity!D7106</f>
        <v>45586</v>
      </c>
      <c r="B7070" s="528">
        <f>Electricity!E7106</f>
        <v>0.45833333333333337</v>
      </c>
      <c r="C7070" s="529">
        <f>Electricity!F7106</f>
        <v>0</v>
      </c>
      <c r="D7070" s="529">
        <f>Electricity!I7106</f>
        <v>0</v>
      </c>
      <c r="E7070" s="531" t="str">
        <f t="shared" si="225"/>
        <v>10/21/2024 11:00:00 AM</v>
      </c>
      <c r="F7070" s="530" t="str">
        <f t="shared" si="226"/>
        <v>Oct</v>
      </c>
    </row>
    <row r="7071" spans="1:6" x14ac:dyDescent="0.35">
      <c r="A7071" s="527">
        <f>Electricity!D7107</f>
        <v>45586</v>
      </c>
      <c r="B7071" s="528">
        <f>Electricity!E7107</f>
        <v>0.50000000000000011</v>
      </c>
      <c r="C7071" s="529">
        <f>Electricity!F7107</f>
        <v>0</v>
      </c>
      <c r="D7071" s="529">
        <f>Electricity!I7107</f>
        <v>0</v>
      </c>
      <c r="E7071" s="531" t="str">
        <f t="shared" si="225"/>
        <v>10/21/2024 12:00:00 PM</v>
      </c>
      <c r="F7071" s="530" t="str">
        <f t="shared" si="226"/>
        <v>Oct</v>
      </c>
    </row>
    <row r="7072" spans="1:6" x14ac:dyDescent="0.35">
      <c r="A7072" s="527">
        <f>Electricity!D7108</f>
        <v>45586</v>
      </c>
      <c r="B7072" s="528">
        <f>Electricity!E7108</f>
        <v>0.54166666666666674</v>
      </c>
      <c r="C7072" s="529">
        <f>Electricity!F7108</f>
        <v>0</v>
      </c>
      <c r="D7072" s="529">
        <f>Electricity!I7108</f>
        <v>0</v>
      </c>
      <c r="E7072" s="531" t="str">
        <f t="shared" si="225"/>
        <v>10/21/2024 01:00:00 PM</v>
      </c>
      <c r="F7072" s="530" t="str">
        <f t="shared" si="226"/>
        <v>Oct</v>
      </c>
    </row>
    <row r="7073" spans="1:6" x14ac:dyDescent="0.35">
      <c r="A7073" s="527">
        <f>Electricity!D7109</f>
        <v>45586</v>
      </c>
      <c r="B7073" s="528">
        <f>Electricity!E7109</f>
        <v>0.58333333333333337</v>
      </c>
      <c r="C7073" s="529">
        <f>Electricity!F7109</f>
        <v>0</v>
      </c>
      <c r="D7073" s="529">
        <f>Electricity!I7109</f>
        <v>0</v>
      </c>
      <c r="E7073" s="531" t="str">
        <f t="shared" si="225"/>
        <v>10/21/2024 02:00:00 PM</v>
      </c>
      <c r="F7073" s="530" t="str">
        <f t="shared" si="226"/>
        <v>Oct</v>
      </c>
    </row>
    <row r="7074" spans="1:6" x14ac:dyDescent="0.35">
      <c r="A7074" s="527">
        <f>Electricity!D7110</f>
        <v>45586</v>
      </c>
      <c r="B7074" s="528">
        <f>Electricity!E7110</f>
        <v>0.62500000000000011</v>
      </c>
      <c r="C7074" s="529">
        <f>Electricity!F7110</f>
        <v>0</v>
      </c>
      <c r="D7074" s="529">
        <f>Electricity!I7110</f>
        <v>0</v>
      </c>
      <c r="E7074" s="531" t="str">
        <f t="shared" si="225"/>
        <v>10/21/2024 03:00:00 PM</v>
      </c>
      <c r="F7074" s="530" t="str">
        <f t="shared" si="226"/>
        <v>Oct</v>
      </c>
    </row>
    <row r="7075" spans="1:6" x14ac:dyDescent="0.35">
      <c r="A7075" s="527">
        <f>Electricity!D7111</f>
        <v>45586</v>
      </c>
      <c r="B7075" s="528">
        <f>Electricity!E7111</f>
        <v>0.66666666666666674</v>
      </c>
      <c r="C7075" s="529">
        <f>Electricity!F7111</f>
        <v>0</v>
      </c>
      <c r="D7075" s="529">
        <f>Electricity!I7111</f>
        <v>0</v>
      </c>
      <c r="E7075" s="531" t="str">
        <f t="shared" si="225"/>
        <v>10/21/2024 04:00:00 PM</v>
      </c>
      <c r="F7075" s="530" t="str">
        <f t="shared" si="226"/>
        <v>Oct</v>
      </c>
    </row>
    <row r="7076" spans="1:6" x14ac:dyDescent="0.35">
      <c r="A7076" s="527">
        <f>Electricity!D7112</f>
        <v>45586</v>
      </c>
      <c r="B7076" s="528">
        <f>Electricity!E7112</f>
        <v>0.70833333333333337</v>
      </c>
      <c r="C7076" s="529">
        <f>Electricity!F7112</f>
        <v>0</v>
      </c>
      <c r="D7076" s="529">
        <f>Electricity!I7112</f>
        <v>0</v>
      </c>
      <c r="E7076" s="531" t="str">
        <f t="shared" si="225"/>
        <v>10/21/2024 05:00:00 PM</v>
      </c>
      <c r="F7076" s="530" t="str">
        <f t="shared" si="226"/>
        <v>Oct</v>
      </c>
    </row>
    <row r="7077" spans="1:6" x14ac:dyDescent="0.35">
      <c r="A7077" s="527">
        <f>Electricity!D7113</f>
        <v>45586</v>
      </c>
      <c r="B7077" s="528">
        <f>Electricity!E7113</f>
        <v>0.75000000000000011</v>
      </c>
      <c r="C7077" s="529">
        <f>Electricity!F7113</f>
        <v>0</v>
      </c>
      <c r="D7077" s="529">
        <f>Electricity!I7113</f>
        <v>0</v>
      </c>
      <c r="E7077" s="531" t="str">
        <f t="shared" si="225"/>
        <v>10/21/2024 06:00:00 PM</v>
      </c>
      <c r="F7077" s="530" t="str">
        <f t="shared" si="226"/>
        <v>Oct</v>
      </c>
    </row>
    <row r="7078" spans="1:6" x14ac:dyDescent="0.35">
      <c r="A7078" s="527">
        <f>Electricity!D7114</f>
        <v>45586</v>
      </c>
      <c r="B7078" s="528">
        <f>Electricity!E7114</f>
        <v>0.79166666666666674</v>
      </c>
      <c r="C7078" s="529">
        <f>Electricity!F7114</f>
        <v>0</v>
      </c>
      <c r="D7078" s="529">
        <f>Electricity!I7114</f>
        <v>0</v>
      </c>
      <c r="E7078" s="531" t="str">
        <f t="shared" si="225"/>
        <v>10/21/2024 07:00:00 PM</v>
      </c>
      <c r="F7078" s="530" t="str">
        <f t="shared" si="226"/>
        <v>Oct</v>
      </c>
    </row>
    <row r="7079" spans="1:6" x14ac:dyDescent="0.35">
      <c r="A7079" s="527">
        <f>Electricity!D7115</f>
        <v>45586</v>
      </c>
      <c r="B7079" s="528">
        <f>Electricity!E7115</f>
        <v>0.83333333333333337</v>
      </c>
      <c r="C7079" s="529">
        <f>Electricity!F7115</f>
        <v>0</v>
      </c>
      <c r="D7079" s="529">
        <f>Electricity!I7115</f>
        <v>0</v>
      </c>
      <c r="E7079" s="531" t="str">
        <f t="shared" si="225"/>
        <v>10/21/2024 08:00:00 PM</v>
      </c>
      <c r="F7079" s="530" t="str">
        <f t="shared" si="226"/>
        <v>Oct</v>
      </c>
    </row>
    <row r="7080" spans="1:6" x14ac:dyDescent="0.35">
      <c r="A7080" s="527">
        <f>Electricity!D7116</f>
        <v>45586</v>
      </c>
      <c r="B7080" s="528">
        <f>Electricity!E7116</f>
        <v>0.87500000000000011</v>
      </c>
      <c r="C7080" s="529">
        <f>Electricity!F7116</f>
        <v>0</v>
      </c>
      <c r="D7080" s="529">
        <f>Electricity!I7116</f>
        <v>0</v>
      </c>
      <c r="E7080" s="531" t="str">
        <f t="shared" si="225"/>
        <v>10/21/2024 09:00:00 PM</v>
      </c>
      <c r="F7080" s="530" t="str">
        <f t="shared" si="226"/>
        <v>Oct</v>
      </c>
    </row>
    <row r="7081" spans="1:6" x14ac:dyDescent="0.35">
      <c r="A7081" s="527">
        <f>Electricity!D7117</f>
        <v>45586</v>
      </c>
      <c r="B7081" s="528">
        <f>Electricity!E7117</f>
        <v>0.91666666666666674</v>
      </c>
      <c r="C7081" s="529">
        <f>Electricity!F7117</f>
        <v>0</v>
      </c>
      <c r="D7081" s="529">
        <f>Electricity!I7117</f>
        <v>0</v>
      </c>
      <c r="E7081" s="531" t="str">
        <f t="shared" si="225"/>
        <v>10/21/2024 10:00:00 PM</v>
      </c>
      <c r="F7081" s="530" t="str">
        <f t="shared" si="226"/>
        <v>Oct</v>
      </c>
    </row>
    <row r="7082" spans="1:6" x14ac:dyDescent="0.35">
      <c r="A7082" s="527">
        <f>Electricity!D7118</f>
        <v>45586</v>
      </c>
      <c r="B7082" s="528">
        <f>Electricity!E7118</f>
        <v>0.95833333333333337</v>
      </c>
      <c r="C7082" s="529">
        <f>Electricity!F7118</f>
        <v>0</v>
      </c>
      <c r="D7082" s="529">
        <f>Electricity!I7118</f>
        <v>0</v>
      </c>
      <c r="E7082" s="531" t="str">
        <f t="shared" si="225"/>
        <v>10/21/2024 11:00:00 PM</v>
      </c>
      <c r="F7082" s="530" t="str">
        <f t="shared" si="226"/>
        <v>Oct</v>
      </c>
    </row>
    <row r="7083" spans="1:6" x14ac:dyDescent="0.35">
      <c r="A7083" s="527">
        <f>Electricity!D7119</f>
        <v>45587</v>
      </c>
      <c r="B7083" s="528">
        <f>Electricity!E7119</f>
        <v>3.1225022567582528E-17</v>
      </c>
      <c r="C7083" s="529">
        <f>Electricity!F7119</f>
        <v>0</v>
      </c>
      <c r="D7083" s="529">
        <f>Electricity!I7119</f>
        <v>0</v>
      </c>
      <c r="E7083" s="531" t="str">
        <f t="shared" si="225"/>
        <v>10/22/2024 12:00:00 AM</v>
      </c>
      <c r="F7083" s="530" t="str">
        <f t="shared" si="226"/>
        <v>Oct</v>
      </c>
    </row>
    <row r="7084" spans="1:6" x14ac:dyDescent="0.35">
      <c r="A7084" s="527">
        <f>Electricity!D7120</f>
        <v>45587</v>
      </c>
      <c r="B7084" s="528">
        <f>Electricity!E7120</f>
        <v>4.1666666666666699E-2</v>
      </c>
      <c r="C7084" s="529">
        <f>Electricity!F7120</f>
        <v>0</v>
      </c>
      <c r="D7084" s="529">
        <f>Electricity!I7120</f>
        <v>0</v>
      </c>
      <c r="E7084" s="531" t="str">
        <f t="shared" ref="E7084:E7147" si="227">CONCATENATE(TEXT(A7084,"mm/dd/yyyy")," ",TEXT(B7084,"hh:mm:ss AM/PM"))</f>
        <v>10/22/2024 01:00:00 AM</v>
      </c>
      <c r="F7084" s="530" t="str">
        <f t="shared" si="226"/>
        <v>Oct</v>
      </c>
    </row>
    <row r="7085" spans="1:6" x14ac:dyDescent="0.35">
      <c r="A7085" s="527">
        <f>Electricity!D7121</f>
        <v>45587</v>
      </c>
      <c r="B7085" s="528">
        <f>Electricity!E7121</f>
        <v>8.333333333333337E-2</v>
      </c>
      <c r="C7085" s="529">
        <f>Electricity!F7121</f>
        <v>0</v>
      </c>
      <c r="D7085" s="529">
        <f>Electricity!I7121</f>
        <v>0</v>
      </c>
      <c r="E7085" s="531" t="str">
        <f t="shared" si="227"/>
        <v>10/22/2024 02:00:00 AM</v>
      </c>
      <c r="F7085" s="530" t="str">
        <f t="shared" si="226"/>
        <v>Oct</v>
      </c>
    </row>
    <row r="7086" spans="1:6" x14ac:dyDescent="0.35">
      <c r="A7086" s="527">
        <f>Electricity!D7122</f>
        <v>45587</v>
      </c>
      <c r="B7086" s="528">
        <f>Electricity!E7122</f>
        <v>0.12500000000000006</v>
      </c>
      <c r="C7086" s="529">
        <f>Electricity!F7122</f>
        <v>0</v>
      </c>
      <c r="D7086" s="529">
        <f>Electricity!I7122</f>
        <v>0</v>
      </c>
      <c r="E7086" s="531" t="str">
        <f t="shared" si="227"/>
        <v>10/22/2024 03:00:00 AM</v>
      </c>
      <c r="F7086" s="530" t="str">
        <f t="shared" si="226"/>
        <v>Oct</v>
      </c>
    </row>
    <row r="7087" spans="1:6" x14ac:dyDescent="0.35">
      <c r="A7087" s="527">
        <f>Electricity!D7123</f>
        <v>45587</v>
      </c>
      <c r="B7087" s="528">
        <f>Electricity!E7123</f>
        <v>0.16666666666666669</v>
      </c>
      <c r="C7087" s="529">
        <f>Electricity!F7123</f>
        <v>0</v>
      </c>
      <c r="D7087" s="529">
        <f>Electricity!I7123</f>
        <v>0</v>
      </c>
      <c r="E7087" s="531" t="str">
        <f t="shared" si="227"/>
        <v>10/22/2024 04:00:00 AM</v>
      </c>
      <c r="F7087" s="530" t="str">
        <f t="shared" si="226"/>
        <v>Oct</v>
      </c>
    </row>
    <row r="7088" spans="1:6" x14ac:dyDescent="0.35">
      <c r="A7088" s="527">
        <f>Electricity!D7124</f>
        <v>45587</v>
      </c>
      <c r="B7088" s="528">
        <f>Electricity!E7124</f>
        <v>0.20833333333333337</v>
      </c>
      <c r="C7088" s="529">
        <f>Electricity!F7124</f>
        <v>0</v>
      </c>
      <c r="D7088" s="529">
        <f>Electricity!I7124</f>
        <v>0</v>
      </c>
      <c r="E7088" s="531" t="str">
        <f t="shared" si="227"/>
        <v>10/22/2024 05:00:00 AM</v>
      </c>
      <c r="F7088" s="530" t="str">
        <f t="shared" si="226"/>
        <v>Oct</v>
      </c>
    </row>
    <row r="7089" spans="1:6" x14ac:dyDescent="0.35">
      <c r="A7089" s="527">
        <f>Electricity!D7125</f>
        <v>45587</v>
      </c>
      <c r="B7089" s="528">
        <f>Electricity!E7125</f>
        <v>0.25</v>
      </c>
      <c r="C7089" s="529">
        <f>Electricity!F7125</f>
        <v>0</v>
      </c>
      <c r="D7089" s="529">
        <f>Electricity!I7125</f>
        <v>0</v>
      </c>
      <c r="E7089" s="531" t="str">
        <f t="shared" si="227"/>
        <v>10/22/2024 06:00:00 AM</v>
      </c>
      <c r="F7089" s="530" t="str">
        <f t="shared" si="226"/>
        <v>Oct</v>
      </c>
    </row>
    <row r="7090" spans="1:6" x14ac:dyDescent="0.35">
      <c r="A7090" s="527">
        <f>Electricity!D7126</f>
        <v>45587</v>
      </c>
      <c r="B7090" s="528">
        <f>Electricity!E7126</f>
        <v>0.29166666666666669</v>
      </c>
      <c r="C7090" s="529">
        <f>Electricity!F7126</f>
        <v>0</v>
      </c>
      <c r="D7090" s="529">
        <f>Electricity!I7126</f>
        <v>0</v>
      </c>
      <c r="E7090" s="531" t="str">
        <f t="shared" si="227"/>
        <v>10/22/2024 07:00:00 AM</v>
      </c>
      <c r="F7090" s="530" t="str">
        <f t="shared" si="226"/>
        <v>Oct</v>
      </c>
    </row>
    <row r="7091" spans="1:6" x14ac:dyDescent="0.35">
      <c r="A7091" s="527">
        <f>Electricity!D7127</f>
        <v>45587</v>
      </c>
      <c r="B7091" s="528">
        <f>Electricity!E7127</f>
        <v>0.33333333333333337</v>
      </c>
      <c r="C7091" s="529">
        <f>Electricity!F7127</f>
        <v>0</v>
      </c>
      <c r="D7091" s="529">
        <f>Electricity!I7127</f>
        <v>0</v>
      </c>
      <c r="E7091" s="531" t="str">
        <f t="shared" si="227"/>
        <v>10/22/2024 08:00:00 AM</v>
      </c>
      <c r="F7091" s="530" t="str">
        <f t="shared" si="226"/>
        <v>Oct</v>
      </c>
    </row>
    <row r="7092" spans="1:6" x14ac:dyDescent="0.35">
      <c r="A7092" s="527">
        <f>Electricity!D7128</f>
        <v>45587</v>
      </c>
      <c r="B7092" s="528">
        <f>Electricity!E7128</f>
        <v>0.375</v>
      </c>
      <c r="C7092" s="529">
        <f>Electricity!F7128</f>
        <v>0</v>
      </c>
      <c r="D7092" s="529">
        <f>Electricity!I7128</f>
        <v>0</v>
      </c>
      <c r="E7092" s="531" t="str">
        <f t="shared" si="227"/>
        <v>10/22/2024 09:00:00 AM</v>
      </c>
      <c r="F7092" s="530" t="str">
        <f t="shared" si="226"/>
        <v>Oct</v>
      </c>
    </row>
    <row r="7093" spans="1:6" x14ac:dyDescent="0.35">
      <c r="A7093" s="527">
        <f>Electricity!D7129</f>
        <v>45587</v>
      </c>
      <c r="B7093" s="528">
        <f>Electricity!E7129</f>
        <v>0.41666666666666669</v>
      </c>
      <c r="C7093" s="529">
        <f>Electricity!F7129</f>
        <v>0</v>
      </c>
      <c r="D7093" s="529">
        <f>Electricity!I7129</f>
        <v>0</v>
      </c>
      <c r="E7093" s="531" t="str">
        <f t="shared" si="227"/>
        <v>10/22/2024 10:00:00 AM</v>
      </c>
      <c r="F7093" s="530" t="str">
        <f t="shared" si="226"/>
        <v>Oct</v>
      </c>
    </row>
    <row r="7094" spans="1:6" x14ac:dyDescent="0.35">
      <c r="A7094" s="527">
        <f>Electricity!D7130</f>
        <v>45587</v>
      </c>
      <c r="B7094" s="528">
        <f>Electricity!E7130</f>
        <v>0.45833333333333337</v>
      </c>
      <c r="C7094" s="529">
        <f>Electricity!F7130</f>
        <v>0</v>
      </c>
      <c r="D7094" s="529">
        <f>Electricity!I7130</f>
        <v>0</v>
      </c>
      <c r="E7094" s="531" t="str">
        <f t="shared" si="227"/>
        <v>10/22/2024 11:00:00 AM</v>
      </c>
      <c r="F7094" s="530" t="str">
        <f t="shared" si="226"/>
        <v>Oct</v>
      </c>
    </row>
    <row r="7095" spans="1:6" x14ac:dyDescent="0.35">
      <c r="A7095" s="527">
        <f>Electricity!D7131</f>
        <v>45587</v>
      </c>
      <c r="B7095" s="528">
        <f>Electricity!E7131</f>
        <v>0.50000000000000011</v>
      </c>
      <c r="C7095" s="529">
        <f>Electricity!F7131</f>
        <v>0</v>
      </c>
      <c r="D7095" s="529">
        <f>Electricity!I7131</f>
        <v>0</v>
      </c>
      <c r="E7095" s="531" t="str">
        <f t="shared" si="227"/>
        <v>10/22/2024 12:00:00 PM</v>
      </c>
      <c r="F7095" s="530" t="str">
        <f t="shared" si="226"/>
        <v>Oct</v>
      </c>
    </row>
    <row r="7096" spans="1:6" x14ac:dyDescent="0.35">
      <c r="A7096" s="527">
        <f>Electricity!D7132</f>
        <v>45587</v>
      </c>
      <c r="B7096" s="528">
        <f>Electricity!E7132</f>
        <v>0.54166666666666674</v>
      </c>
      <c r="C7096" s="529">
        <f>Electricity!F7132</f>
        <v>0</v>
      </c>
      <c r="D7096" s="529">
        <f>Electricity!I7132</f>
        <v>0</v>
      </c>
      <c r="E7096" s="531" t="str">
        <f t="shared" si="227"/>
        <v>10/22/2024 01:00:00 PM</v>
      </c>
      <c r="F7096" s="530" t="str">
        <f t="shared" si="226"/>
        <v>Oct</v>
      </c>
    </row>
    <row r="7097" spans="1:6" x14ac:dyDescent="0.35">
      <c r="A7097" s="527">
        <f>Electricity!D7133</f>
        <v>45587</v>
      </c>
      <c r="B7097" s="528">
        <f>Electricity!E7133</f>
        <v>0.58333333333333337</v>
      </c>
      <c r="C7097" s="529">
        <f>Electricity!F7133</f>
        <v>0</v>
      </c>
      <c r="D7097" s="529">
        <f>Electricity!I7133</f>
        <v>0</v>
      </c>
      <c r="E7097" s="531" t="str">
        <f t="shared" si="227"/>
        <v>10/22/2024 02:00:00 PM</v>
      </c>
      <c r="F7097" s="530" t="str">
        <f t="shared" si="226"/>
        <v>Oct</v>
      </c>
    </row>
    <row r="7098" spans="1:6" x14ac:dyDescent="0.35">
      <c r="A7098" s="527">
        <f>Electricity!D7134</f>
        <v>45587</v>
      </c>
      <c r="B7098" s="528">
        <f>Electricity!E7134</f>
        <v>0.62500000000000011</v>
      </c>
      <c r="C7098" s="529">
        <f>Electricity!F7134</f>
        <v>0</v>
      </c>
      <c r="D7098" s="529">
        <f>Electricity!I7134</f>
        <v>0</v>
      </c>
      <c r="E7098" s="531" t="str">
        <f t="shared" si="227"/>
        <v>10/22/2024 03:00:00 PM</v>
      </c>
      <c r="F7098" s="530" t="str">
        <f t="shared" si="226"/>
        <v>Oct</v>
      </c>
    </row>
    <row r="7099" spans="1:6" x14ac:dyDescent="0.35">
      <c r="A7099" s="527">
        <f>Electricity!D7135</f>
        <v>45587</v>
      </c>
      <c r="B7099" s="528">
        <f>Electricity!E7135</f>
        <v>0.66666666666666674</v>
      </c>
      <c r="C7099" s="529">
        <f>Electricity!F7135</f>
        <v>0</v>
      </c>
      <c r="D7099" s="529">
        <f>Electricity!I7135</f>
        <v>0</v>
      </c>
      <c r="E7099" s="531" t="str">
        <f t="shared" si="227"/>
        <v>10/22/2024 04:00:00 PM</v>
      </c>
      <c r="F7099" s="530" t="str">
        <f t="shared" si="226"/>
        <v>Oct</v>
      </c>
    </row>
    <row r="7100" spans="1:6" x14ac:dyDescent="0.35">
      <c r="A7100" s="527">
        <f>Electricity!D7136</f>
        <v>45587</v>
      </c>
      <c r="B7100" s="528">
        <f>Electricity!E7136</f>
        <v>0.70833333333333337</v>
      </c>
      <c r="C7100" s="529">
        <f>Electricity!F7136</f>
        <v>0</v>
      </c>
      <c r="D7100" s="529">
        <f>Electricity!I7136</f>
        <v>0</v>
      </c>
      <c r="E7100" s="531" t="str">
        <f t="shared" si="227"/>
        <v>10/22/2024 05:00:00 PM</v>
      </c>
      <c r="F7100" s="530" t="str">
        <f t="shared" si="226"/>
        <v>Oct</v>
      </c>
    </row>
    <row r="7101" spans="1:6" x14ac:dyDescent="0.35">
      <c r="A7101" s="527">
        <f>Electricity!D7137</f>
        <v>45587</v>
      </c>
      <c r="B7101" s="528">
        <f>Electricity!E7137</f>
        <v>0.75000000000000011</v>
      </c>
      <c r="C7101" s="529">
        <f>Electricity!F7137</f>
        <v>0</v>
      </c>
      <c r="D7101" s="529">
        <f>Electricity!I7137</f>
        <v>0</v>
      </c>
      <c r="E7101" s="531" t="str">
        <f t="shared" si="227"/>
        <v>10/22/2024 06:00:00 PM</v>
      </c>
      <c r="F7101" s="530" t="str">
        <f t="shared" si="226"/>
        <v>Oct</v>
      </c>
    </row>
    <row r="7102" spans="1:6" x14ac:dyDescent="0.35">
      <c r="A7102" s="527">
        <f>Electricity!D7138</f>
        <v>45587</v>
      </c>
      <c r="B7102" s="528">
        <f>Electricity!E7138</f>
        <v>0.79166666666666674</v>
      </c>
      <c r="C7102" s="529">
        <f>Electricity!F7138</f>
        <v>0</v>
      </c>
      <c r="D7102" s="529">
        <f>Electricity!I7138</f>
        <v>0</v>
      </c>
      <c r="E7102" s="531" t="str">
        <f t="shared" si="227"/>
        <v>10/22/2024 07:00:00 PM</v>
      </c>
      <c r="F7102" s="530" t="str">
        <f t="shared" si="226"/>
        <v>Oct</v>
      </c>
    </row>
    <row r="7103" spans="1:6" x14ac:dyDescent="0.35">
      <c r="A7103" s="527">
        <f>Electricity!D7139</f>
        <v>45587</v>
      </c>
      <c r="B7103" s="528">
        <f>Electricity!E7139</f>
        <v>0.83333333333333337</v>
      </c>
      <c r="C7103" s="529">
        <f>Electricity!F7139</f>
        <v>0</v>
      </c>
      <c r="D7103" s="529">
        <f>Electricity!I7139</f>
        <v>0</v>
      </c>
      <c r="E7103" s="531" t="str">
        <f t="shared" si="227"/>
        <v>10/22/2024 08:00:00 PM</v>
      </c>
      <c r="F7103" s="530" t="str">
        <f t="shared" si="226"/>
        <v>Oct</v>
      </c>
    </row>
    <row r="7104" spans="1:6" x14ac:dyDescent="0.35">
      <c r="A7104" s="527">
        <f>Electricity!D7140</f>
        <v>45587</v>
      </c>
      <c r="B7104" s="528">
        <f>Electricity!E7140</f>
        <v>0.87500000000000011</v>
      </c>
      <c r="C7104" s="529">
        <f>Electricity!F7140</f>
        <v>0</v>
      </c>
      <c r="D7104" s="529">
        <f>Electricity!I7140</f>
        <v>0</v>
      </c>
      <c r="E7104" s="531" t="str">
        <f t="shared" si="227"/>
        <v>10/22/2024 09:00:00 PM</v>
      </c>
      <c r="F7104" s="530" t="str">
        <f t="shared" si="226"/>
        <v>Oct</v>
      </c>
    </row>
    <row r="7105" spans="1:6" x14ac:dyDescent="0.35">
      <c r="A7105" s="527">
        <f>Electricity!D7141</f>
        <v>45587</v>
      </c>
      <c r="B7105" s="528">
        <f>Electricity!E7141</f>
        <v>0.91666666666666674</v>
      </c>
      <c r="C7105" s="529">
        <f>Electricity!F7141</f>
        <v>0</v>
      </c>
      <c r="D7105" s="529">
        <f>Electricity!I7141</f>
        <v>0</v>
      </c>
      <c r="E7105" s="531" t="str">
        <f t="shared" si="227"/>
        <v>10/22/2024 10:00:00 PM</v>
      </c>
      <c r="F7105" s="530" t="str">
        <f t="shared" si="226"/>
        <v>Oct</v>
      </c>
    </row>
    <row r="7106" spans="1:6" x14ac:dyDescent="0.35">
      <c r="A7106" s="527">
        <f>Electricity!D7142</f>
        <v>45587</v>
      </c>
      <c r="B7106" s="528">
        <f>Electricity!E7142</f>
        <v>0.95833333333333337</v>
      </c>
      <c r="C7106" s="529">
        <f>Electricity!F7142</f>
        <v>0</v>
      </c>
      <c r="D7106" s="529">
        <f>Electricity!I7142</f>
        <v>0</v>
      </c>
      <c r="E7106" s="531" t="str">
        <f t="shared" si="227"/>
        <v>10/22/2024 11:00:00 PM</v>
      </c>
      <c r="F7106" s="530" t="str">
        <f t="shared" si="226"/>
        <v>Oct</v>
      </c>
    </row>
    <row r="7107" spans="1:6" x14ac:dyDescent="0.35">
      <c r="A7107" s="527">
        <f>Electricity!D7143</f>
        <v>45588</v>
      </c>
      <c r="B7107" s="528">
        <f>Electricity!E7143</f>
        <v>3.1225022567582528E-17</v>
      </c>
      <c r="C7107" s="529">
        <f>Electricity!F7143</f>
        <v>0</v>
      </c>
      <c r="D7107" s="529">
        <f>Electricity!I7143</f>
        <v>0</v>
      </c>
      <c r="E7107" s="531" t="str">
        <f t="shared" si="227"/>
        <v>10/23/2024 12:00:00 AM</v>
      </c>
      <c r="F7107" s="530" t="str">
        <f t="shared" ref="F7107:F7170" si="228">TEXT(A7107,"mmm")</f>
        <v>Oct</v>
      </c>
    </row>
    <row r="7108" spans="1:6" x14ac:dyDescent="0.35">
      <c r="A7108" s="527">
        <f>Electricity!D7144</f>
        <v>45588</v>
      </c>
      <c r="B7108" s="528">
        <f>Electricity!E7144</f>
        <v>4.1666666666666699E-2</v>
      </c>
      <c r="C7108" s="529">
        <f>Electricity!F7144</f>
        <v>0</v>
      </c>
      <c r="D7108" s="529">
        <f>Electricity!I7144</f>
        <v>0</v>
      </c>
      <c r="E7108" s="531" t="str">
        <f t="shared" si="227"/>
        <v>10/23/2024 01:00:00 AM</v>
      </c>
      <c r="F7108" s="530" t="str">
        <f t="shared" si="228"/>
        <v>Oct</v>
      </c>
    </row>
    <row r="7109" spans="1:6" x14ac:dyDescent="0.35">
      <c r="A7109" s="527">
        <f>Electricity!D7145</f>
        <v>45588</v>
      </c>
      <c r="B7109" s="528">
        <f>Electricity!E7145</f>
        <v>8.333333333333337E-2</v>
      </c>
      <c r="C7109" s="529">
        <f>Electricity!F7145</f>
        <v>0</v>
      </c>
      <c r="D7109" s="529">
        <f>Electricity!I7145</f>
        <v>0</v>
      </c>
      <c r="E7109" s="531" t="str">
        <f t="shared" si="227"/>
        <v>10/23/2024 02:00:00 AM</v>
      </c>
      <c r="F7109" s="530" t="str">
        <f t="shared" si="228"/>
        <v>Oct</v>
      </c>
    </row>
    <row r="7110" spans="1:6" x14ac:dyDescent="0.35">
      <c r="A7110" s="527">
        <f>Electricity!D7146</f>
        <v>45588</v>
      </c>
      <c r="B7110" s="528">
        <f>Electricity!E7146</f>
        <v>0.12500000000000006</v>
      </c>
      <c r="C7110" s="529">
        <f>Electricity!F7146</f>
        <v>0</v>
      </c>
      <c r="D7110" s="529">
        <f>Electricity!I7146</f>
        <v>0</v>
      </c>
      <c r="E7110" s="531" t="str">
        <f t="shared" si="227"/>
        <v>10/23/2024 03:00:00 AM</v>
      </c>
      <c r="F7110" s="530" t="str">
        <f t="shared" si="228"/>
        <v>Oct</v>
      </c>
    </row>
    <row r="7111" spans="1:6" x14ac:dyDescent="0.35">
      <c r="A7111" s="527">
        <f>Electricity!D7147</f>
        <v>45588</v>
      </c>
      <c r="B7111" s="528">
        <f>Electricity!E7147</f>
        <v>0.16666666666666669</v>
      </c>
      <c r="C7111" s="529">
        <f>Electricity!F7147</f>
        <v>0</v>
      </c>
      <c r="D7111" s="529">
        <f>Electricity!I7147</f>
        <v>0</v>
      </c>
      <c r="E7111" s="531" t="str">
        <f t="shared" si="227"/>
        <v>10/23/2024 04:00:00 AM</v>
      </c>
      <c r="F7111" s="530" t="str">
        <f t="shared" si="228"/>
        <v>Oct</v>
      </c>
    </row>
    <row r="7112" spans="1:6" x14ac:dyDescent="0.35">
      <c r="A7112" s="527">
        <f>Electricity!D7148</f>
        <v>45588</v>
      </c>
      <c r="B7112" s="528">
        <f>Electricity!E7148</f>
        <v>0.20833333333333337</v>
      </c>
      <c r="C7112" s="529">
        <f>Electricity!F7148</f>
        <v>0</v>
      </c>
      <c r="D7112" s="529">
        <f>Electricity!I7148</f>
        <v>0</v>
      </c>
      <c r="E7112" s="531" t="str">
        <f t="shared" si="227"/>
        <v>10/23/2024 05:00:00 AM</v>
      </c>
      <c r="F7112" s="530" t="str">
        <f t="shared" si="228"/>
        <v>Oct</v>
      </c>
    </row>
    <row r="7113" spans="1:6" x14ac:dyDescent="0.35">
      <c r="A7113" s="527">
        <f>Electricity!D7149</f>
        <v>45588</v>
      </c>
      <c r="B7113" s="528">
        <f>Electricity!E7149</f>
        <v>0.25</v>
      </c>
      <c r="C7113" s="529">
        <f>Electricity!F7149</f>
        <v>0</v>
      </c>
      <c r="D7113" s="529">
        <f>Electricity!I7149</f>
        <v>0</v>
      </c>
      <c r="E7113" s="531" t="str">
        <f t="shared" si="227"/>
        <v>10/23/2024 06:00:00 AM</v>
      </c>
      <c r="F7113" s="530" t="str">
        <f t="shared" si="228"/>
        <v>Oct</v>
      </c>
    </row>
    <row r="7114" spans="1:6" x14ac:dyDescent="0.35">
      <c r="A7114" s="527">
        <f>Electricity!D7150</f>
        <v>45588</v>
      </c>
      <c r="B7114" s="528">
        <f>Electricity!E7150</f>
        <v>0.29166666666666669</v>
      </c>
      <c r="C7114" s="529">
        <f>Electricity!F7150</f>
        <v>0</v>
      </c>
      <c r="D7114" s="529">
        <f>Electricity!I7150</f>
        <v>0</v>
      </c>
      <c r="E7114" s="531" t="str">
        <f t="shared" si="227"/>
        <v>10/23/2024 07:00:00 AM</v>
      </c>
      <c r="F7114" s="530" t="str">
        <f t="shared" si="228"/>
        <v>Oct</v>
      </c>
    </row>
    <row r="7115" spans="1:6" x14ac:dyDescent="0.35">
      <c r="A7115" s="527">
        <f>Electricity!D7151</f>
        <v>45588</v>
      </c>
      <c r="B7115" s="528">
        <f>Electricity!E7151</f>
        <v>0.33333333333333337</v>
      </c>
      <c r="C7115" s="529">
        <f>Electricity!F7151</f>
        <v>0</v>
      </c>
      <c r="D7115" s="529">
        <f>Electricity!I7151</f>
        <v>0</v>
      </c>
      <c r="E7115" s="531" t="str">
        <f t="shared" si="227"/>
        <v>10/23/2024 08:00:00 AM</v>
      </c>
      <c r="F7115" s="530" t="str">
        <f t="shared" si="228"/>
        <v>Oct</v>
      </c>
    </row>
    <row r="7116" spans="1:6" x14ac:dyDescent="0.35">
      <c r="A7116" s="527">
        <f>Electricity!D7152</f>
        <v>45588</v>
      </c>
      <c r="B7116" s="528">
        <f>Electricity!E7152</f>
        <v>0.375</v>
      </c>
      <c r="C7116" s="529">
        <f>Electricity!F7152</f>
        <v>0</v>
      </c>
      <c r="D7116" s="529">
        <f>Electricity!I7152</f>
        <v>0</v>
      </c>
      <c r="E7116" s="531" t="str">
        <f t="shared" si="227"/>
        <v>10/23/2024 09:00:00 AM</v>
      </c>
      <c r="F7116" s="530" t="str">
        <f t="shared" si="228"/>
        <v>Oct</v>
      </c>
    </row>
    <row r="7117" spans="1:6" x14ac:dyDescent="0.35">
      <c r="A7117" s="527">
        <f>Electricity!D7153</f>
        <v>45588</v>
      </c>
      <c r="B7117" s="528">
        <f>Electricity!E7153</f>
        <v>0.41666666666666669</v>
      </c>
      <c r="C7117" s="529">
        <f>Electricity!F7153</f>
        <v>0</v>
      </c>
      <c r="D7117" s="529">
        <f>Electricity!I7153</f>
        <v>0</v>
      </c>
      <c r="E7117" s="531" t="str">
        <f t="shared" si="227"/>
        <v>10/23/2024 10:00:00 AM</v>
      </c>
      <c r="F7117" s="530" t="str">
        <f t="shared" si="228"/>
        <v>Oct</v>
      </c>
    </row>
    <row r="7118" spans="1:6" x14ac:dyDescent="0.35">
      <c r="A7118" s="527">
        <f>Electricity!D7154</f>
        <v>45588</v>
      </c>
      <c r="B7118" s="528">
        <f>Electricity!E7154</f>
        <v>0.45833333333333337</v>
      </c>
      <c r="C7118" s="529">
        <f>Electricity!F7154</f>
        <v>0</v>
      </c>
      <c r="D7118" s="529">
        <f>Electricity!I7154</f>
        <v>0</v>
      </c>
      <c r="E7118" s="531" t="str">
        <f t="shared" si="227"/>
        <v>10/23/2024 11:00:00 AM</v>
      </c>
      <c r="F7118" s="530" t="str">
        <f t="shared" si="228"/>
        <v>Oct</v>
      </c>
    </row>
    <row r="7119" spans="1:6" x14ac:dyDescent="0.35">
      <c r="A7119" s="527">
        <f>Electricity!D7155</f>
        <v>45588</v>
      </c>
      <c r="B7119" s="528">
        <f>Electricity!E7155</f>
        <v>0.50000000000000011</v>
      </c>
      <c r="C7119" s="529">
        <f>Electricity!F7155</f>
        <v>0</v>
      </c>
      <c r="D7119" s="529">
        <f>Electricity!I7155</f>
        <v>0</v>
      </c>
      <c r="E7119" s="531" t="str">
        <f t="shared" si="227"/>
        <v>10/23/2024 12:00:00 PM</v>
      </c>
      <c r="F7119" s="530" t="str">
        <f t="shared" si="228"/>
        <v>Oct</v>
      </c>
    </row>
    <row r="7120" spans="1:6" x14ac:dyDescent="0.35">
      <c r="A7120" s="527">
        <f>Electricity!D7156</f>
        <v>45588</v>
      </c>
      <c r="B7120" s="528">
        <f>Electricity!E7156</f>
        <v>0.54166666666666674</v>
      </c>
      <c r="C7120" s="529">
        <f>Electricity!F7156</f>
        <v>0</v>
      </c>
      <c r="D7120" s="529">
        <f>Electricity!I7156</f>
        <v>0</v>
      </c>
      <c r="E7120" s="531" t="str">
        <f t="shared" si="227"/>
        <v>10/23/2024 01:00:00 PM</v>
      </c>
      <c r="F7120" s="530" t="str">
        <f t="shared" si="228"/>
        <v>Oct</v>
      </c>
    </row>
    <row r="7121" spans="1:6" x14ac:dyDescent="0.35">
      <c r="A7121" s="527">
        <f>Electricity!D7157</f>
        <v>45588</v>
      </c>
      <c r="B7121" s="528">
        <f>Electricity!E7157</f>
        <v>0.58333333333333337</v>
      </c>
      <c r="C7121" s="529">
        <f>Electricity!F7157</f>
        <v>0</v>
      </c>
      <c r="D7121" s="529">
        <f>Electricity!I7157</f>
        <v>0</v>
      </c>
      <c r="E7121" s="531" t="str">
        <f t="shared" si="227"/>
        <v>10/23/2024 02:00:00 PM</v>
      </c>
      <c r="F7121" s="530" t="str">
        <f t="shared" si="228"/>
        <v>Oct</v>
      </c>
    </row>
    <row r="7122" spans="1:6" x14ac:dyDescent="0.35">
      <c r="A7122" s="527">
        <f>Electricity!D7158</f>
        <v>45588</v>
      </c>
      <c r="B7122" s="528">
        <f>Electricity!E7158</f>
        <v>0.62500000000000011</v>
      </c>
      <c r="C7122" s="529">
        <f>Electricity!F7158</f>
        <v>0</v>
      </c>
      <c r="D7122" s="529">
        <f>Electricity!I7158</f>
        <v>0</v>
      </c>
      <c r="E7122" s="531" t="str">
        <f t="shared" si="227"/>
        <v>10/23/2024 03:00:00 PM</v>
      </c>
      <c r="F7122" s="530" t="str">
        <f t="shared" si="228"/>
        <v>Oct</v>
      </c>
    </row>
    <row r="7123" spans="1:6" x14ac:dyDescent="0.35">
      <c r="A7123" s="527">
        <f>Electricity!D7159</f>
        <v>45588</v>
      </c>
      <c r="B7123" s="528">
        <f>Electricity!E7159</f>
        <v>0.66666666666666674</v>
      </c>
      <c r="C7123" s="529">
        <f>Electricity!F7159</f>
        <v>0</v>
      </c>
      <c r="D7123" s="529">
        <f>Electricity!I7159</f>
        <v>0</v>
      </c>
      <c r="E7123" s="531" t="str">
        <f t="shared" si="227"/>
        <v>10/23/2024 04:00:00 PM</v>
      </c>
      <c r="F7123" s="530" t="str">
        <f t="shared" si="228"/>
        <v>Oct</v>
      </c>
    </row>
    <row r="7124" spans="1:6" x14ac:dyDescent="0.35">
      <c r="A7124" s="527">
        <f>Electricity!D7160</f>
        <v>45588</v>
      </c>
      <c r="B7124" s="528">
        <f>Electricity!E7160</f>
        <v>0.70833333333333337</v>
      </c>
      <c r="C7124" s="529">
        <f>Electricity!F7160</f>
        <v>0</v>
      </c>
      <c r="D7124" s="529">
        <f>Electricity!I7160</f>
        <v>0</v>
      </c>
      <c r="E7124" s="531" t="str">
        <f t="shared" si="227"/>
        <v>10/23/2024 05:00:00 PM</v>
      </c>
      <c r="F7124" s="530" t="str">
        <f t="shared" si="228"/>
        <v>Oct</v>
      </c>
    </row>
    <row r="7125" spans="1:6" x14ac:dyDescent="0.35">
      <c r="A7125" s="527">
        <f>Electricity!D7161</f>
        <v>45588</v>
      </c>
      <c r="B7125" s="528">
        <f>Electricity!E7161</f>
        <v>0.75000000000000011</v>
      </c>
      <c r="C7125" s="529">
        <f>Electricity!F7161</f>
        <v>0</v>
      </c>
      <c r="D7125" s="529">
        <f>Electricity!I7161</f>
        <v>0</v>
      </c>
      <c r="E7125" s="531" t="str">
        <f t="shared" si="227"/>
        <v>10/23/2024 06:00:00 PM</v>
      </c>
      <c r="F7125" s="530" t="str">
        <f t="shared" si="228"/>
        <v>Oct</v>
      </c>
    </row>
    <row r="7126" spans="1:6" x14ac:dyDescent="0.35">
      <c r="A7126" s="527">
        <f>Electricity!D7162</f>
        <v>45588</v>
      </c>
      <c r="B7126" s="528">
        <f>Electricity!E7162</f>
        <v>0.79166666666666674</v>
      </c>
      <c r="C7126" s="529">
        <f>Electricity!F7162</f>
        <v>0</v>
      </c>
      <c r="D7126" s="529">
        <f>Electricity!I7162</f>
        <v>0</v>
      </c>
      <c r="E7126" s="531" t="str">
        <f t="shared" si="227"/>
        <v>10/23/2024 07:00:00 PM</v>
      </c>
      <c r="F7126" s="530" t="str">
        <f t="shared" si="228"/>
        <v>Oct</v>
      </c>
    </row>
    <row r="7127" spans="1:6" x14ac:dyDescent="0.35">
      <c r="A7127" s="527">
        <f>Electricity!D7163</f>
        <v>45588</v>
      </c>
      <c r="B7127" s="528">
        <f>Electricity!E7163</f>
        <v>0.83333333333333337</v>
      </c>
      <c r="C7127" s="529">
        <f>Electricity!F7163</f>
        <v>0</v>
      </c>
      <c r="D7127" s="529">
        <f>Electricity!I7163</f>
        <v>0</v>
      </c>
      <c r="E7127" s="531" t="str">
        <f t="shared" si="227"/>
        <v>10/23/2024 08:00:00 PM</v>
      </c>
      <c r="F7127" s="530" t="str">
        <f t="shared" si="228"/>
        <v>Oct</v>
      </c>
    </row>
    <row r="7128" spans="1:6" x14ac:dyDescent="0.35">
      <c r="A7128" s="527">
        <f>Electricity!D7164</f>
        <v>45588</v>
      </c>
      <c r="B7128" s="528">
        <f>Electricity!E7164</f>
        <v>0.87500000000000011</v>
      </c>
      <c r="C7128" s="529">
        <f>Electricity!F7164</f>
        <v>0</v>
      </c>
      <c r="D7128" s="529">
        <f>Electricity!I7164</f>
        <v>0</v>
      </c>
      <c r="E7128" s="531" t="str">
        <f t="shared" si="227"/>
        <v>10/23/2024 09:00:00 PM</v>
      </c>
      <c r="F7128" s="530" t="str">
        <f t="shared" si="228"/>
        <v>Oct</v>
      </c>
    </row>
    <row r="7129" spans="1:6" x14ac:dyDescent="0.35">
      <c r="A7129" s="527">
        <f>Electricity!D7165</f>
        <v>45588</v>
      </c>
      <c r="B7129" s="528">
        <f>Electricity!E7165</f>
        <v>0.91666666666666674</v>
      </c>
      <c r="C7129" s="529">
        <f>Electricity!F7165</f>
        <v>0</v>
      </c>
      <c r="D7129" s="529">
        <f>Electricity!I7165</f>
        <v>0</v>
      </c>
      <c r="E7129" s="531" t="str">
        <f t="shared" si="227"/>
        <v>10/23/2024 10:00:00 PM</v>
      </c>
      <c r="F7129" s="530" t="str">
        <f t="shared" si="228"/>
        <v>Oct</v>
      </c>
    </row>
    <row r="7130" spans="1:6" x14ac:dyDescent="0.35">
      <c r="A7130" s="527">
        <f>Electricity!D7166</f>
        <v>45588</v>
      </c>
      <c r="B7130" s="528">
        <f>Electricity!E7166</f>
        <v>0.95833333333333337</v>
      </c>
      <c r="C7130" s="529">
        <f>Electricity!F7166</f>
        <v>0</v>
      </c>
      <c r="D7130" s="529">
        <f>Electricity!I7166</f>
        <v>0</v>
      </c>
      <c r="E7130" s="531" t="str">
        <f t="shared" si="227"/>
        <v>10/23/2024 11:00:00 PM</v>
      </c>
      <c r="F7130" s="530" t="str">
        <f t="shared" si="228"/>
        <v>Oct</v>
      </c>
    </row>
    <row r="7131" spans="1:6" x14ac:dyDescent="0.35">
      <c r="A7131" s="527">
        <f>Electricity!D7167</f>
        <v>45589</v>
      </c>
      <c r="B7131" s="528">
        <f>Electricity!E7167</f>
        <v>3.1225022567582528E-17</v>
      </c>
      <c r="C7131" s="529">
        <f>Electricity!F7167</f>
        <v>0</v>
      </c>
      <c r="D7131" s="529">
        <f>Electricity!I7167</f>
        <v>0</v>
      </c>
      <c r="E7131" s="531" t="str">
        <f t="shared" si="227"/>
        <v>10/24/2024 12:00:00 AM</v>
      </c>
      <c r="F7131" s="530" t="str">
        <f t="shared" si="228"/>
        <v>Oct</v>
      </c>
    </row>
    <row r="7132" spans="1:6" x14ac:dyDescent="0.35">
      <c r="A7132" s="527">
        <f>Electricity!D7168</f>
        <v>45589</v>
      </c>
      <c r="B7132" s="528">
        <f>Electricity!E7168</f>
        <v>4.1666666666666699E-2</v>
      </c>
      <c r="C7132" s="529">
        <f>Electricity!F7168</f>
        <v>0</v>
      </c>
      <c r="D7132" s="529">
        <f>Electricity!I7168</f>
        <v>0</v>
      </c>
      <c r="E7132" s="531" t="str">
        <f t="shared" si="227"/>
        <v>10/24/2024 01:00:00 AM</v>
      </c>
      <c r="F7132" s="530" t="str">
        <f t="shared" si="228"/>
        <v>Oct</v>
      </c>
    </row>
    <row r="7133" spans="1:6" x14ac:dyDescent="0.35">
      <c r="A7133" s="527">
        <f>Electricity!D7169</f>
        <v>45589</v>
      </c>
      <c r="B7133" s="528">
        <f>Electricity!E7169</f>
        <v>8.333333333333337E-2</v>
      </c>
      <c r="C7133" s="529">
        <f>Electricity!F7169</f>
        <v>0</v>
      </c>
      <c r="D7133" s="529">
        <f>Electricity!I7169</f>
        <v>0</v>
      </c>
      <c r="E7133" s="531" t="str">
        <f t="shared" si="227"/>
        <v>10/24/2024 02:00:00 AM</v>
      </c>
      <c r="F7133" s="530" t="str">
        <f t="shared" si="228"/>
        <v>Oct</v>
      </c>
    </row>
    <row r="7134" spans="1:6" x14ac:dyDescent="0.35">
      <c r="A7134" s="527">
        <f>Electricity!D7170</f>
        <v>45589</v>
      </c>
      <c r="B7134" s="528">
        <f>Electricity!E7170</f>
        <v>0.12500000000000006</v>
      </c>
      <c r="C7134" s="529">
        <f>Electricity!F7170</f>
        <v>0</v>
      </c>
      <c r="D7134" s="529">
        <f>Electricity!I7170</f>
        <v>0</v>
      </c>
      <c r="E7134" s="531" t="str">
        <f t="shared" si="227"/>
        <v>10/24/2024 03:00:00 AM</v>
      </c>
      <c r="F7134" s="530" t="str">
        <f t="shared" si="228"/>
        <v>Oct</v>
      </c>
    </row>
    <row r="7135" spans="1:6" x14ac:dyDescent="0.35">
      <c r="A7135" s="527">
        <f>Electricity!D7171</f>
        <v>45589</v>
      </c>
      <c r="B7135" s="528">
        <f>Electricity!E7171</f>
        <v>0.16666666666666669</v>
      </c>
      <c r="C7135" s="529">
        <f>Electricity!F7171</f>
        <v>0</v>
      </c>
      <c r="D7135" s="529">
        <f>Electricity!I7171</f>
        <v>0</v>
      </c>
      <c r="E7135" s="531" t="str">
        <f t="shared" si="227"/>
        <v>10/24/2024 04:00:00 AM</v>
      </c>
      <c r="F7135" s="530" t="str">
        <f t="shared" si="228"/>
        <v>Oct</v>
      </c>
    </row>
    <row r="7136" spans="1:6" x14ac:dyDescent="0.35">
      <c r="A7136" s="527">
        <f>Electricity!D7172</f>
        <v>45589</v>
      </c>
      <c r="B7136" s="528">
        <f>Electricity!E7172</f>
        <v>0.20833333333333337</v>
      </c>
      <c r="C7136" s="529">
        <f>Electricity!F7172</f>
        <v>0</v>
      </c>
      <c r="D7136" s="529">
        <f>Electricity!I7172</f>
        <v>0</v>
      </c>
      <c r="E7136" s="531" t="str">
        <f t="shared" si="227"/>
        <v>10/24/2024 05:00:00 AM</v>
      </c>
      <c r="F7136" s="530" t="str">
        <f t="shared" si="228"/>
        <v>Oct</v>
      </c>
    </row>
    <row r="7137" spans="1:6" x14ac:dyDescent="0.35">
      <c r="A7137" s="527">
        <f>Electricity!D7173</f>
        <v>45589</v>
      </c>
      <c r="B7137" s="528">
        <f>Electricity!E7173</f>
        <v>0.25</v>
      </c>
      <c r="C7137" s="529">
        <f>Electricity!F7173</f>
        <v>0</v>
      </c>
      <c r="D7137" s="529">
        <f>Electricity!I7173</f>
        <v>0</v>
      </c>
      <c r="E7137" s="531" t="str">
        <f t="shared" si="227"/>
        <v>10/24/2024 06:00:00 AM</v>
      </c>
      <c r="F7137" s="530" t="str">
        <f t="shared" si="228"/>
        <v>Oct</v>
      </c>
    </row>
    <row r="7138" spans="1:6" x14ac:dyDescent="0.35">
      <c r="A7138" s="527">
        <f>Electricity!D7174</f>
        <v>45589</v>
      </c>
      <c r="B7138" s="528">
        <f>Electricity!E7174</f>
        <v>0.29166666666666669</v>
      </c>
      <c r="C7138" s="529">
        <f>Electricity!F7174</f>
        <v>0</v>
      </c>
      <c r="D7138" s="529">
        <f>Electricity!I7174</f>
        <v>0</v>
      </c>
      <c r="E7138" s="531" t="str">
        <f t="shared" si="227"/>
        <v>10/24/2024 07:00:00 AM</v>
      </c>
      <c r="F7138" s="530" t="str">
        <f t="shared" si="228"/>
        <v>Oct</v>
      </c>
    </row>
    <row r="7139" spans="1:6" x14ac:dyDescent="0.35">
      <c r="A7139" s="527">
        <f>Electricity!D7175</f>
        <v>45589</v>
      </c>
      <c r="B7139" s="528">
        <f>Electricity!E7175</f>
        <v>0.33333333333333337</v>
      </c>
      <c r="C7139" s="529">
        <f>Electricity!F7175</f>
        <v>0</v>
      </c>
      <c r="D7139" s="529">
        <f>Electricity!I7175</f>
        <v>0</v>
      </c>
      <c r="E7139" s="531" t="str">
        <f t="shared" si="227"/>
        <v>10/24/2024 08:00:00 AM</v>
      </c>
      <c r="F7139" s="530" t="str">
        <f t="shared" si="228"/>
        <v>Oct</v>
      </c>
    </row>
    <row r="7140" spans="1:6" x14ac:dyDescent="0.35">
      <c r="A7140" s="527">
        <f>Electricity!D7176</f>
        <v>45589</v>
      </c>
      <c r="B7140" s="528">
        <f>Electricity!E7176</f>
        <v>0.375</v>
      </c>
      <c r="C7140" s="529">
        <f>Electricity!F7176</f>
        <v>0</v>
      </c>
      <c r="D7140" s="529">
        <f>Electricity!I7176</f>
        <v>0</v>
      </c>
      <c r="E7140" s="531" t="str">
        <f t="shared" si="227"/>
        <v>10/24/2024 09:00:00 AM</v>
      </c>
      <c r="F7140" s="530" t="str">
        <f t="shared" si="228"/>
        <v>Oct</v>
      </c>
    </row>
    <row r="7141" spans="1:6" x14ac:dyDescent="0.35">
      <c r="A7141" s="527">
        <f>Electricity!D7177</f>
        <v>45589</v>
      </c>
      <c r="B7141" s="528">
        <f>Electricity!E7177</f>
        <v>0.41666666666666669</v>
      </c>
      <c r="C7141" s="529">
        <f>Electricity!F7177</f>
        <v>0</v>
      </c>
      <c r="D7141" s="529">
        <f>Electricity!I7177</f>
        <v>0</v>
      </c>
      <c r="E7141" s="531" t="str">
        <f t="shared" si="227"/>
        <v>10/24/2024 10:00:00 AM</v>
      </c>
      <c r="F7141" s="530" t="str">
        <f t="shared" si="228"/>
        <v>Oct</v>
      </c>
    </row>
    <row r="7142" spans="1:6" x14ac:dyDescent="0.35">
      <c r="A7142" s="527">
        <f>Electricity!D7178</f>
        <v>45589</v>
      </c>
      <c r="B7142" s="528">
        <f>Electricity!E7178</f>
        <v>0.45833333333333337</v>
      </c>
      <c r="C7142" s="529">
        <f>Electricity!F7178</f>
        <v>0</v>
      </c>
      <c r="D7142" s="529">
        <f>Electricity!I7178</f>
        <v>0</v>
      </c>
      <c r="E7142" s="531" t="str">
        <f t="shared" si="227"/>
        <v>10/24/2024 11:00:00 AM</v>
      </c>
      <c r="F7142" s="530" t="str">
        <f t="shared" si="228"/>
        <v>Oct</v>
      </c>
    </row>
    <row r="7143" spans="1:6" x14ac:dyDescent="0.35">
      <c r="A7143" s="527">
        <f>Electricity!D7179</f>
        <v>45589</v>
      </c>
      <c r="B7143" s="528">
        <f>Electricity!E7179</f>
        <v>0.50000000000000011</v>
      </c>
      <c r="C7143" s="529">
        <f>Electricity!F7179</f>
        <v>0</v>
      </c>
      <c r="D7143" s="529">
        <f>Electricity!I7179</f>
        <v>0</v>
      </c>
      <c r="E7143" s="531" t="str">
        <f t="shared" si="227"/>
        <v>10/24/2024 12:00:00 PM</v>
      </c>
      <c r="F7143" s="530" t="str">
        <f t="shared" si="228"/>
        <v>Oct</v>
      </c>
    </row>
    <row r="7144" spans="1:6" x14ac:dyDescent="0.35">
      <c r="A7144" s="527">
        <f>Electricity!D7180</f>
        <v>45589</v>
      </c>
      <c r="B7144" s="528">
        <f>Electricity!E7180</f>
        <v>0.54166666666666674</v>
      </c>
      <c r="C7144" s="529">
        <f>Electricity!F7180</f>
        <v>0</v>
      </c>
      <c r="D7144" s="529">
        <f>Electricity!I7180</f>
        <v>0</v>
      </c>
      <c r="E7144" s="531" t="str">
        <f t="shared" si="227"/>
        <v>10/24/2024 01:00:00 PM</v>
      </c>
      <c r="F7144" s="530" t="str">
        <f t="shared" si="228"/>
        <v>Oct</v>
      </c>
    </row>
    <row r="7145" spans="1:6" x14ac:dyDescent="0.35">
      <c r="A7145" s="527">
        <f>Electricity!D7181</f>
        <v>45589</v>
      </c>
      <c r="B7145" s="528">
        <f>Electricity!E7181</f>
        <v>0.58333333333333337</v>
      </c>
      <c r="C7145" s="529">
        <f>Electricity!F7181</f>
        <v>0</v>
      </c>
      <c r="D7145" s="529">
        <f>Electricity!I7181</f>
        <v>0</v>
      </c>
      <c r="E7145" s="531" t="str">
        <f t="shared" si="227"/>
        <v>10/24/2024 02:00:00 PM</v>
      </c>
      <c r="F7145" s="530" t="str">
        <f t="shared" si="228"/>
        <v>Oct</v>
      </c>
    </row>
    <row r="7146" spans="1:6" x14ac:dyDescent="0.35">
      <c r="A7146" s="527">
        <f>Electricity!D7182</f>
        <v>45589</v>
      </c>
      <c r="B7146" s="528">
        <f>Electricity!E7182</f>
        <v>0.62500000000000011</v>
      </c>
      <c r="C7146" s="529">
        <f>Electricity!F7182</f>
        <v>0</v>
      </c>
      <c r="D7146" s="529">
        <f>Electricity!I7182</f>
        <v>0</v>
      </c>
      <c r="E7146" s="531" t="str">
        <f t="shared" si="227"/>
        <v>10/24/2024 03:00:00 PM</v>
      </c>
      <c r="F7146" s="530" t="str">
        <f t="shared" si="228"/>
        <v>Oct</v>
      </c>
    </row>
    <row r="7147" spans="1:6" x14ac:dyDescent="0.35">
      <c r="A7147" s="527">
        <f>Electricity!D7183</f>
        <v>45589</v>
      </c>
      <c r="B7147" s="528">
        <f>Electricity!E7183</f>
        <v>0.66666666666666674</v>
      </c>
      <c r="C7147" s="529">
        <f>Electricity!F7183</f>
        <v>0</v>
      </c>
      <c r="D7147" s="529">
        <f>Electricity!I7183</f>
        <v>0</v>
      </c>
      <c r="E7147" s="531" t="str">
        <f t="shared" si="227"/>
        <v>10/24/2024 04:00:00 PM</v>
      </c>
      <c r="F7147" s="530" t="str">
        <f t="shared" si="228"/>
        <v>Oct</v>
      </c>
    </row>
    <row r="7148" spans="1:6" x14ac:dyDescent="0.35">
      <c r="A7148" s="527">
        <f>Electricity!D7184</f>
        <v>45589</v>
      </c>
      <c r="B7148" s="528">
        <f>Electricity!E7184</f>
        <v>0.70833333333333337</v>
      </c>
      <c r="C7148" s="529">
        <f>Electricity!F7184</f>
        <v>0</v>
      </c>
      <c r="D7148" s="529">
        <f>Electricity!I7184</f>
        <v>0</v>
      </c>
      <c r="E7148" s="531" t="str">
        <f t="shared" ref="E7148:E7211" si="229">CONCATENATE(TEXT(A7148,"mm/dd/yyyy")," ",TEXT(B7148,"hh:mm:ss AM/PM"))</f>
        <v>10/24/2024 05:00:00 PM</v>
      </c>
      <c r="F7148" s="530" t="str">
        <f t="shared" si="228"/>
        <v>Oct</v>
      </c>
    </row>
    <row r="7149" spans="1:6" x14ac:dyDescent="0.35">
      <c r="A7149" s="527">
        <f>Electricity!D7185</f>
        <v>45589</v>
      </c>
      <c r="B7149" s="528">
        <f>Electricity!E7185</f>
        <v>0.75000000000000011</v>
      </c>
      <c r="C7149" s="529">
        <f>Electricity!F7185</f>
        <v>0</v>
      </c>
      <c r="D7149" s="529">
        <f>Electricity!I7185</f>
        <v>0</v>
      </c>
      <c r="E7149" s="531" t="str">
        <f t="shared" si="229"/>
        <v>10/24/2024 06:00:00 PM</v>
      </c>
      <c r="F7149" s="530" t="str">
        <f t="shared" si="228"/>
        <v>Oct</v>
      </c>
    </row>
    <row r="7150" spans="1:6" x14ac:dyDescent="0.35">
      <c r="A7150" s="527">
        <f>Electricity!D7186</f>
        <v>45589</v>
      </c>
      <c r="B7150" s="528">
        <f>Electricity!E7186</f>
        <v>0.79166666666666674</v>
      </c>
      <c r="C7150" s="529">
        <f>Electricity!F7186</f>
        <v>0</v>
      </c>
      <c r="D7150" s="529">
        <f>Electricity!I7186</f>
        <v>0</v>
      </c>
      <c r="E7150" s="531" t="str">
        <f t="shared" si="229"/>
        <v>10/24/2024 07:00:00 PM</v>
      </c>
      <c r="F7150" s="530" t="str">
        <f t="shared" si="228"/>
        <v>Oct</v>
      </c>
    </row>
    <row r="7151" spans="1:6" x14ac:dyDescent="0.35">
      <c r="A7151" s="527">
        <f>Electricity!D7187</f>
        <v>45589</v>
      </c>
      <c r="B7151" s="528">
        <f>Electricity!E7187</f>
        <v>0.83333333333333337</v>
      </c>
      <c r="C7151" s="529">
        <f>Electricity!F7187</f>
        <v>0</v>
      </c>
      <c r="D7151" s="529">
        <f>Electricity!I7187</f>
        <v>0</v>
      </c>
      <c r="E7151" s="531" t="str">
        <f t="shared" si="229"/>
        <v>10/24/2024 08:00:00 PM</v>
      </c>
      <c r="F7151" s="530" t="str">
        <f t="shared" si="228"/>
        <v>Oct</v>
      </c>
    </row>
    <row r="7152" spans="1:6" x14ac:dyDescent="0.35">
      <c r="A7152" s="527">
        <f>Electricity!D7188</f>
        <v>45589</v>
      </c>
      <c r="B7152" s="528">
        <f>Electricity!E7188</f>
        <v>0.87500000000000011</v>
      </c>
      <c r="C7152" s="529">
        <f>Electricity!F7188</f>
        <v>0</v>
      </c>
      <c r="D7152" s="529">
        <f>Electricity!I7188</f>
        <v>0</v>
      </c>
      <c r="E7152" s="531" t="str">
        <f t="shared" si="229"/>
        <v>10/24/2024 09:00:00 PM</v>
      </c>
      <c r="F7152" s="530" t="str">
        <f t="shared" si="228"/>
        <v>Oct</v>
      </c>
    </row>
    <row r="7153" spans="1:6" x14ac:dyDescent="0.35">
      <c r="A7153" s="527">
        <f>Electricity!D7189</f>
        <v>45589</v>
      </c>
      <c r="B7153" s="528">
        <f>Electricity!E7189</f>
        <v>0.91666666666666674</v>
      </c>
      <c r="C7153" s="529">
        <f>Electricity!F7189</f>
        <v>0</v>
      </c>
      <c r="D7153" s="529">
        <f>Electricity!I7189</f>
        <v>0</v>
      </c>
      <c r="E7153" s="531" t="str">
        <f t="shared" si="229"/>
        <v>10/24/2024 10:00:00 PM</v>
      </c>
      <c r="F7153" s="530" t="str">
        <f t="shared" si="228"/>
        <v>Oct</v>
      </c>
    </row>
    <row r="7154" spans="1:6" x14ac:dyDescent="0.35">
      <c r="A7154" s="527">
        <f>Electricity!D7190</f>
        <v>45589</v>
      </c>
      <c r="B7154" s="528">
        <f>Electricity!E7190</f>
        <v>0.95833333333333337</v>
      </c>
      <c r="C7154" s="529">
        <f>Electricity!F7190</f>
        <v>0</v>
      </c>
      <c r="D7154" s="529">
        <f>Electricity!I7190</f>
        <v>0</v>
      </c>
      <c r="E7154" s="531" t="str">
        <f t="shared" si="229"/>
        <v>10/24/2024 11:00:00 PM</v>
      </c>
      <c r="F7154" s="530" t="str">
        <f t="shared" si="228"/>
        <v>Oct</v>
      </c>
    </row>
    <row r="7155" spans="1:6" x14ac:dyDescent="0.35">
      <c r="A7155" s="527">
        <f>Electricity!D7191</f>
        <v>45590</v>
      </c>
      <c r="B7155" s="528">
        <f>Electricity!E7191</f>
        <v>3.1225022567582528E-17</v>
      </c>
      <c r="C7155" s="529">
        <f>Electricity!F7191</f>
        <v>0</v>
      </c>
      <c r="D7155" s="529">
        <f>Electricity!I7191</f>
        <v>0</v>
      </c>
      <c r="E7155" s="531" t="str">
        <f t="shared" si="229"/>
        <v>10/25/2024 12:00:00 AM</v>
      </c>
      <c r="F7155" s="530" t="str">
        <f t="shared" si="228"/>
        <v>Oct</v>
      </c>
    </row>
    <row r="7156" spans="1:6" x14ac:dyDescent="0.35">
      <c r="A7156" s="527">
        <f>Electricity!D7192</f>
        <v>45590</v>
      </c>
      <c r="B7156" s="528">
        <f>Electricity!E7192</f>
        <v>4.1666666666666699E-2</v>
      </c>
      <c r="C7156" s="529">
        <f>Electricity!F7192</f>
        <v>0</v>
      </c>
      <c r="D7156" s="529">
        <f>Electricity!I7192</f>
        <v>0</v>
      </c>
      <c r="E7156" s="531" t="str">
        <f t="shared" si="229"/>
        <v>10/25/2024 01:00:00 AM</v>
      </c>
      <c r="F7156" s="530" t="str">
        <f t="shared" si="228"/>
        <v>Oct</v>
      </c>
    </row>
    <row r="7157" spans="1:6" x14ac:dyDescent="0.35">
      <c r="A7157" s="527">
        <f>Electricity!D7193</f>
        <v>45590</v>
      </c>
      <c r="B7157" s="528">
        <f>Electricity!E7193</f>
        <v>8.333333333333337E-2</v>
      </c>
      <c r="C7157" s="529">
        <f>Electricity!F7193</f>
        <v>0</v>
      </c>
      <c r="D7157" s="529">
        <f>Electricity!I7193</f>
        <v>0</v>
      </c>
      <c r="E7157" s="531" t="str">
        <f t="shared" si="229"/>
        <v>10/25/2024 02:00:00 AM</v>
      </c>
      <c r="F7157" s="530" t="str">
        <f t="shared" si="228"/>
        <v>Oct</v>
      </c>
    </row>
    <row r="7158" spans="1:6" x14ac:dyDescent="0.35">
      <c r="A7158" s="527">
        <f>Electricity!D7194</f>
        <v>45590</v>
      </c>
      <c r="B7158" s="528">
        <f>Electricity!E7194</f>
        <v>0.12500000000000006</v>
      </c>
      <c r="C7158" s="529">
        <f>Electricity!F7194</f>
        <v>0</v>
      </c>
      <c r="D7158" s="529">
        <f>Electricity!I7194</f>
        <v>0</v>
      </c>
      <c r="E7158" s="531" t="str">
        <f t="shared" si="229"/>
        <v>10/25/2024 03:00:00 AM</v>
      </c>
      <c r="F7158" s="530" t="str">
        <f t="shared" si="228"/>
        <v>Oct</v>
      </c>
    </row>
    <row r="7159" spans="1:6" x14ac:dyDescent="0.35">
      <c r="A7159" s="527">
        <f>Electricity!D7195</f>
        <v>45590</v>
      </c>
      <c r="B7159" s="528">
        <f>Electricity!E7195</f>
        <v>0.16666666666666669</v>
      </c>
      <c r="C7159" s="529">
        <f>Electricity!F7195</f>
        <v>0</v>
      </c>
      <c r="D7159" s="529">
        <f>Electricity!I7195</f>
        <v>0</v>
      </c>
      <c r="E7159" s="531" t="str">
        <f t="shared" si="229"/>
        <v>10/25/2024 04:00:00 AM</v>
      </c>
      <c r="F7159" s="530" t="str">
        <f t="shared" si="228"/>
        <v>Oct</v>
      </c>
    </row>
    <row r="7160" spans="1:6" x14ac:dyDescent="0.35">
      <c r="A7160" s="527">
        <f>Electricity!D7196</f>
        <v>45590</v>
      </c>
      <c r="B7160" s="528">
        <f>Electricity!E7196</f>
        <v>0.20833333333333337</v>
      </c>
      <c r="C7160" s="529">
        <f>Electricity!F7196</f>
        <v>0</v>
      </c>
      <c r="D7160" s="529">
        <f>Electricity!I7196</f>
        <v>0</v>
      </c>
      <c r="E7160" s="531" t="str">
        <f t="shared" si="229"/>
        <v>10/25/2024 05:00:00 AM</v>
      </c>
      <c r="F7160" s="530" t="str">
        <f t="shared" si="228"/>
        <v>Oct</v>
      </c>
    </row>
    <row r="7161" spans="1:6" x14ac:dyDescent="0.35">
      <c r="A7161" s="527">
        <f>Electricity!D7197</f>
        <v>45590</v>
      </c>
      <c r="B7161" s="528">
        <f>Electricity!E7197</f>
        <v>0.25</v>
      </c>
      <c r="C7161" s="529">
        <f>Electricity!F7197</f>
        <v>0</v>
      </c>
      <c r="D7161" s="529">
        <f>Electricity!I7197</f>
        <v>0</v>
      </c>
      <c r="E7161" s="531" t="str">
        <f t="shared" si="229"/>
        <v>10/25/2024 06:00:00 AM</v>
      </c>
      <c r="F7161" s="530" t="str">
        <f t="shared" si="228"/>
        <v>Oct</v>
      </c>
    </row>
    <row r="7162" spans="1:6" x14ac:dyDescent="0.35">
      <c r="A7162" s="527">
        <f>Electricity!D7198</f>
        <v>45590</v>
      </c>
      <c r="B7162" s="528">
        <f>Electricity!E7198</f>
        <v>0.29166666666666669</v>
      </c>
      <c r="C7162" s="529">
        <f>Electricity!F7198</f>
        <v>0</v>
      </c>
      <c r="D7162" s="529">
        <f>Electricity!I7198</f>
        <v>0</v>
      </c>
      <c r="E7162" s="531" t="str">
        <f t="shared" si="229"/>
        <v>10/25/2024 07:00:00 AM</v>
      </c>
      <c r="F7162" s="530" t="str">
        <f t="shared" si="228"/>
        <v>Oct</v>
      </c>
    </row>
    <row r="7163" spans="1:6" x14ac:dyDescent="0.35">
      <c r="A7163" s="527">
        <f>Electricity!D7199</f>
        <v>45590</v>
      </c>
      <c r="B7163" s="528">
        <f>Electricity!E7199</f>
        <v>0.33333333333333337</v>
      </c>
      <c r="C7163" s="529">
        <f>Electricity!F7199</f>
        <v>0</v>
      </c>
      <c r="D7163" s="529">
        <f>Electricity!I7199</f>
        <v>0</v>
      </c>
      <c r="E7163" s="531" t="str">
        <f t="shared" si="229"/>
        <v>10/25/2024 08:00:00 AM</v>
      </c>
      <c r="F7163" s="530" t="str">
        <f t="shared" si="228"/>
        <v>Oct</v>
      </c>
    </row>
    <row r="7164" spans="1:6" x14ac:dyDescent="0.35">
      <c r="A7164" s="527">
        <f>Electricity!D7200</f>
        <v>45590</v>
      </c>
      <c r="B7164" s="528">
        <f>Electricity!E7200</f>
        <v>0.375</v>
      </c>
      <c r="C7164" s="529">
        <f>Electricity!F7200</f>
        <v>0</v>
      </c>
      <c r="D7164" s="529">
        <f>Electricity!I7200</f>
        <v>0</v>
      </c>
      <c r="E7164" s="531" t="str">
        <f t="shared" si="229"/>
        <v>10/25/2024 09:00:00 AM</v>
      </c>
      <c r="F7164" s="530" t="str">
        <f t="shared" si="228"/>
        <v>Oct</v>
      </c>
    </row>
    <row r="7165" spans="1:6" x14ac:dyDescent="0.35">
      <c r="A7165" s="527">
        <f>Electricity!D7201</f>
        <v>45590</v>
      </c>
      <c r="B7165" s="528">
        <f>Electricity!E7201</f>
        <v>0.41666666666666669</v>
      </c>
      <c r="C7165" s="529">
        <f>Electricity!F7201</f>
        <v>0</v>
      </c>
      <c r="D7165" s="529">
        <f>Electricity!I7201</f>
        <v>0</v>
      </c>
      <c r="E7165" s="531" t="str">
        <f t="shared" si="229"/>
        <v>10/25/2024 10:00:00 AM</v>
      </c>
      <c r="F7165" s="530" t="str">
        <f t="shared" si="228"/>
        <v>Oct</v>
      </c>
    </row>
    <row r="7166" spans="1:6" x14ac:dyDescent="0.35">
      <c r="A7166" s="527">
        <f>Electricity!D7202</f>
        <v>45590</v>
      </c>
      <c r="B7166" s="528">
        <f>Electricity!E7202</f>
        <v>0.45833333333333337</v>
      </c>
      <c r="C7166" s="529">
        <f>Electricity!F7202</f>
        <v>0</v>
      </c>
      <c r="D7166" s="529">
        <f>Electricity!I7202</f>
        <v>0</v>
      </c>
      <c r="E7166" s="531" t="str">
        <f t="shared" si="229"/>
        <v>10/25/2024 11:00:00 AM</v>
      </c>
      <c r="F7166" s="530" t="str">
        <f t="shared" si="228"/>
        <v>Oct</v>
      </c>
    </row>
    <row r="7167" spans="1:6" x14ac:dyDescent="0.35">
      <c r="A7167" s="527">
        <f>Electricity!D7203</f>
        <v>45590</v>
      </c>
      <c r="B7167" s="528">
        <f>Electricity!E7203</f>
        <v>0.50000000000000011</v>
      </c>
      <c r="C7167" s="529">
        <f>Electricity!F7203</f>
        <v>0</v>
      </c>
      <c r="D7167" s="529">
        <f>Electricity!I7203</f>
        <v>0</v>
      </c>
      <c r="E7167" s="531" t="str">
        <f t="shared" si="229"/>
        <v>10/25/2024 12:00:00 PM</v>
      </c>
      <c r="F7167" s="530" t="str">
        <f t="shared" si="228"/>
        <v>Oct</v>
      </c>
    </row>
    <row r="7168" spans="1:6" x14ac:dyDescent="0.35">
      <c r="A7168" s="527">
        <f>Electricity!D7204</f>
        <v>45590</v>
      </c>
      <c r="B7168" s="528">
        <f>Electricity!E7204</f>
        <v>0.54166666666666674</v>
      </c>
      <c r="C7168" s="529">
        <f>Electricity!F7204</f>
        <v>0</v>
      </c>
      <c r="D7168" s="529">
        <f>Electricity!I7204</f>
        <v>0</v>
      </c>
      <c r="E7168" s="531" t="str">
        <f t="shared" si="229"/>
        <v>10/25/2024 01:00:00 PM</v>
      </c>
      <c r="F7168" s="530" t="str">
        <f t="shared" si="228"/>
        <v>Oct</v>
      </c>
    </row>
    <row r="7169" spans="1:6" x14ac:dyDescent="0.35">
      <c r="A7169" s="527">
        <f>Electricity!D7205</f>
        <v>45590</v>
      </c>
      <c r="B7169" s="528">
        <f>Electricity!E7205</f>
        <v>0.58333333333333337</v>
      </c>
      <c r="C7169" s="529">
        <f>Electricity!F7205</f>
        <v>0</v>
      </c>
      <c r="D7169" s="529">
        <f>Electricity!I7205</f>
        <v>0</v>
      </c>
      <c r="E7169" s="531" t="str">
        <f t="shared" si="229"/>
        <v>10/25/2024 02:00:00 PM</v>
      </c>
      <c r="F7169" s="530" t="str">
        <f t="shared" si="228"/>
        <v>Oct</v>
      </c>
    </row>
    <row r="7170" spans="1:6" x14ac:dyDescent="0.35">
      <c r="A7170" s="527">
        <f>Electricity!D7206</f>
        <v>45590</v>
      </c>
      <c r="B7170" s="528">
        <f>Electricity!E7206</f>
        <v>0.62500000000000011</v>
      </c>
      <c r="C7170" s="529">
        <f>Electricity!F7206</f>
        <v>0</v>
      </c>
      <c r="D7170" s="529">
        <f>Electricity!I7206</f>
        <v>0</v>
      </c>
      <c r="E7170" s="531" t="str">
        <f t="shared" si="229"/>
        <v>10/25/2024 03:00:00 PM</v>
      </c>
      <c r="F7170" s="530" t="str">
        <f t="shared" si="228"/>
        <v>Oct</v>
      </c>
    </row>
    <row r="7171" spans="1:6" x14ac:dyDescent="0.35">
      <c r="A7171" s="527">
        <f>Electricity!D7207</f>
        <v>45590</v>
      </c>
      <c r="B7171" s="528">
        <f>Electricity!E7207</f>
        <v>0.66666666666666674</v>
      </c>
      <c r="C7171" s="529">
        <f>Electricity!F7207</f>
        <v>0</v>
      </c>
      <c r="D7171" s="529">
        <f>Electricity!I7207</f>
        <v>0</v>
      </c>
      <c r="E7171" s="531" t="str">
        <f t="shared" si="229"/>
        <v>10/25/2024 04:00:00 PM</v>
      </c>
      <c r="F7171" s="530" t="str">
        <f t="shared" ref="F7171:F7234" si="230">TEXT(A7171,"mmm")</f>
        <v>Oct</v>
      </c>
    </row>
    <row r="7172" spans="1:6" x14ac:dyDescent="0.35">
      <c r="A7172" s="527">
        <f>Electricity!D7208</f>
        <v>45590</v>
      </c>
      <c r="B7172" s="528">
        <f>Electricity!E7208</f>
        <v>0.70833333333333337</v>
      </c>
      <c r="C7172" s="529">
        <f>Electricity!F7208</f>
        <v>0</v>
      </c>
      <c r="D7172" s="529">
        <f>Electricity!I7208</f>
        <v>0</v>
      </c>
      <c r="E7172" s="531" t="str">
        <f t="shared" si="229"/>
        <v>10/25/2024 05:00:00 PM</v>
      </c>
      <c r="F7172" s="530" t="str">
        <f t="shared" si="230"/>
        <v>Oct</v>
      </c>
    </row>
    <row r="7173" spans="1:6" x14ac:dyDescent="0.35">
      <c r="A7173" s="527">
        <f>Electricity!D7209</f>
        <v>45590</v>
      </c>
      <c r="B7173" s="528">
        <f>Electricity!E7209</f>
        <v>0.75000000000000011</v>
      </c>
      <c r="C7173" s="529">
        <f>Electricity!F7209</f>
        <v>0</v>
      </c>
      <c r="D7173" s="529">
        <f>Electricity!I7209</f>
        <v>0</v>
      </c>
      <c r="E7173" s="531" t="str">
        <f t="shared" si="229"/>
        <v>10/25/2024 06:00:00 PM</v>
      </c>
      <c r="F7173" s="530" t="str">
        <f t="shared" si="230"/>
        <v>Oct</v>
      </c>
    </row>
    <row r="7174" spans="1:6" x14ac:dyDescent="0.35">
      <c r="A7174" s="527">
        <f>Electricity!D7210</f>
        <v>45590</v>
      </c>
      <c r="B7174" s="528">
        <f>Electricity!E7210</f>
        <v>0.79166666666666674</v>
      </c>
      <c r="C7174" s="529">
        <f>Electricity!F7210</f>
        <v>0</v>
      </c>
      <c r="D7174" s="529">
        <f>Electricity!I7210</f>
        <v>0</v>
      </c>
      <c r="E7174" s="531" t="str">
        <f t="shared" si="229"/>
        <v>10/25/2024 07:00:00 PM</v>
      </c>
      <c r="F7174" s="530" t="str">
        <f t="shared" si="230"/>
        <v>Oct</v>
      </c>
    </row>
    <row r="7175" spans="1:6" x14ac:dyDescent="0.35">
      <c r="A7175" s="527">
        <f>Electricity!D7211</f>
        <v>45590</v>
      </c>
      <c r="B7175" s="528">
        <f>Electricity!E7211</f>
        <v>0.83333333333333337</v>
      </c>
      <c r="C7175" s="529">
        <f>Electricity!F7211</f>
        <v>0</v>
      </c>
      <c r="D7175" s="529">
        <f>Electricity!I7211</f>
        <v>0</v>
      </c>
      <c r="E7175" s="531" t="str">
        <f t="shared" si="229"/>
        <v>10/25/2024 08:00:00 PM</v>
      </c>
      <c r="F7175" s="530" t="str">
        <f t="shared" si="230"/>
        <v>Oct</v>
      </c>
    </row>
    <row r="7176" spans="1:6" x14ac:dyDescent="0.35">
      <c r="A7176" s="527">
        <f>Electricity!D7212</f>
        <v>45590</v>
      </c>
      <c r="B7176" s="528">
        <f>Electricity!E7212</f>
        <v>0.87500000000000011</v>
      </c>
      <c r="C7176" s="529">
        <f>Electricity!F7212</f>
        <v>0</v>
      </c>
      <c r="D7176" s="529">
        <f>Electricity!I7212</f>
        <v>0</v>
      </c>
      <c r="E7176" s="531" t="str">
        <f t="shared" si="229"/>
        <v>10/25/2024 09:00:00 PM</v>
      </c>
      <c r="F7176" s="530" t="str">
        <f t="shared" si="230"/>
        <v>Oct</v>
      </c>
    </row>
    <row r="7177" spans="1:6" x14ac:dyDescent="0.35">
      <c r="A7177" s="527">
        <f>Electricity!D7213</f>
        <v>45590</v>
      </c>
      <c r="B7177" s="528">
        <f>Electricity!E7213</f>
        <v>0.91666666666666674</v>
      </c>
      <c r="C7177" s="529">
        <f>Electricity!F7213</f>
        <v>0</v>
      </c>
      <c r="D7177" s="529">
        <f>Electricity!I7213</f>
        <v>0</v>
      </c>
      <c r="E7177" s="531" t="str">
        <f t="shared" si="229"/>
        <v>10/25/2024 10:00:00 PM</v>
      </c>
      <c r="F7177" s="530" t="str">
        <f t="shared" si="230"/>
        <v>Oct</v>
      </c>
    </row>
    <row r="7178" spans="1:6" x14ac:dyDescent="0.35">
      <c r="A7178" s="527">
        <f>Electricity!D7214</f>
        <v>45590</v>
      </c>
      <c r="B7178" s="528">
        <f>Electricity!E7214</f>
        <v>0.95833333333333337</v>
      </c>
      <c r="C7178" s="529">
        <f>Electricity!F7214</f>
        <v>0</v>
      </c>
      <c r="D7178" s="529">
        <f>Electricity!I7214</f>
        <v>0</v>
      </c>
      <c r="E7178" s="531" t="str">
        <f t="shared" si="229"/>
        <v>10/25/2024 11:00:00 PM</v>
      </c>
      <c r="F7178" s="530" t="str">
        <f t="shared" si="230"/>
        <v>Oct</v>
      </c>
    </row>
    <row r="7179" spans="1:6" x14ac:dyDescent="0.35">
      <c r="A7179" s="527">
        <f>Electricity!D7215</f>
        <v>45591</v>
      </c>
      <c r="B7179" s="528">
        <f>Electricity!E7215</f>
        <v>3.1225022567582528E-17</v>
      </c>
      <c r="C7179" s="529">
        <f>Electricity!F7215</f>
        <v>0</v>
      </c>
      <c r="D7179" s="529">
        <f>Electricity!I7215</f>
        <v>0</v>
      </c>
      <c r="E7179" s="531" t="str">
        <f t="shared" si="229"/>
        <v>10/26/2024 12:00:00 AM</v>
      </c>
      <c r="F7179" s="530" t="str">
        <f t="shared" si="230"/>
        <v>Oct</v>
      </c>
    </row>
    <row r="7180" spans="1:6" x14ac:dyDescent="0.35">
      <c r="A7180" s="527">
        <f>Electricity!D7216</f>
        <v>45591</v>
      </c>
      <c r="B7180" s="528">
        <f>Electricity!E7216</f>
        <v>4.1666666666666699E-2</v>
      </c>
      <c r="C7180" s="529">
        <f>Electricity!F7216</f>
        <v>0</v>
      </c>
      <c r="D7180" s="529">
        <f>Electricity!I7216</f>
        <v>0</v>
      </c>
      <c r="E7180" s="531" t="str">
        <f t="shared" si="229"/>
        <v>10/26/2024 01:00:00 AM</v>
      </c>
      <c r="F7180" s="530" t="str">
        <f t="shared" si="230"/>
        <v>Oct</v>
      </c>
    </row>
    <row r="7181" spans="1:6" x14ac:dyDescent="0.35">
      <c r="A7181" s="527">
        <f>Electricity!D7217</f>
        <v>45591</v>
      </c>
      <c r="B7181" s="528">
        <f>Electricity!E7217</f>
        <v>8.333333333333337E-2</v>
      </c>
      <c r="C7181" s="529">
        <f>Electricity!F7217</f>
        <v>0</v>
      </c>
      <c r="D7181" s="529">
        <f>Electricity!I7217</f>
        <v>0</v>
      </c>
      <c r="E7181" s="531" t="str">
        <f t="shared" si="229"/>
        <v>10/26/2024 02:00:00 AM</v>
      </c>
      <c r="F7181" s="530" t="str">
        <f t="shared" si="230"/>
        <v>Oct</v>
      </c>
    </row>
    <row r="7182" spans="1:6" x14ac:dyDescent="0.35">
      <c r="A7182" s="527">
        <f>Electricity!D7218</f>
        <v>45591</v>
      </c>
      <c r="B7182" s="528">
        <f>Electricity!E7218</f>
        <v>0.12500000000000006</v>
      </c>
      <c r="C7182" s="529">
        <f>Electricity!F7218</f>
        <v>0</v>
      </c>
      <c r="D7182" s="529">
        <f>Electricity!I7218</f>
        <v>0</v>
      </c>
      <c r="E7182" s="531" t="str">
        <f t="shared" si="229"/>
        <v>10/26/2024 03:00:00 AM</v>
      </c>
      <c r="F7182" s="530" t="str">
        <f t="shared" si="230"/>
        <v>Oct</v>
      </c>
    </row>
    <row r="7183" spans="1:6" x14ac:dyDescent="0.35">
      <c r="A7183" s="527">
        <f>Electricity!D7219</f>
        <v>45591</v>
      </c>
      <c r="B7183" s="528">
        <f>Electricity!E7219</f>
        <v>0.16666666666666669</v>
      </c>
      <c r="C7183" s="529">
        <f>Electricity!F7219</f>
        <v>0</v>
      </c>
      <c r="D7183" s="529">
        <f>Electricity!I7219</f>
        <v>0</v>
      </c>
      <c r="E7183" s="531" t="str">
        <f t="shared" si="229"/>
        <v>10/26/2024 04:00:00 AM</v>
      </c>
      <c r="F7183" s="530" t="str">
        <f t="shared" si="230"/>
        <v>Oct</v>
      </c>
    </row>
    <row r="7184" spans="1:6" x14ac:dyDescent="0.35">
      <c r="A7184" s="527">
        <f>Electricity!D7220</f>
        <v>45591</v>
      </c>
      <c r="B7184" s="528">
        <f>Electricity!E7220</f>
        <v>0.20833333333333337</v>
      </c>
      <c r="C7184" s="529">
        <f>Electricity!F7220</f>
        <v>0</v>
      </c>
      <c r="D7184" s="529">
        <f>Electricity!I7220</f>
        <v>0</v>
      </c>
      <c r="E7184" s="531" t="str">
        <f t="shared" si="229"/>
        <v>10/26/2024 05:00:00 AM</v>
      </c>
      <c r="F7184" s="530" t="str">
        <f t="shared" si="230"/>
        <v>Oct</v>
      </c>
    </row>
    <row r="7185" spans="1:6" x14ac:dyDescent="0.35">
      <c r="A7185" s="527">
        <f>Electricity!D7221</f>
        <v>45591</v>
      </c>
      <c r="B7185" s="528">
        <f>Electricity!E7221</f>
        <v>0.25</v>
      </c>
      <c r="C7185" s="529">
        <f>Electricity!F7221</f>
        <v>0</v>
      </c>
      <c r="D7185" s="529">
        <f>Electricity!I7221</f>
        <v>0</v>
      </c>
      <c r="E7185" s="531" t="str">
        <f t="shared" si="229"/>
        <v>10/26/2024 06:00:00 AM</v>
      </c>
      <c r="F7185" s="530" t="str">
        <f t="shared" si="230"/>
        <v>Oct</v>
      </c>
    </row>
    <row r="7186" spans="1:6" x14ac:dyDescent="0.35">
      <c r="A7186" s="527">
        <f>Electricity!D7222</f>
        <v>45591</v>
      </c>
      <c r="B7186" s="528">
        <f>Electricity!E7222</f>
        <v>0.29166666666666669</v>
      </c>
      <c r="C7186" s="529">
        <f>Electricity!F7222</f>
        <v>0</v>
      </c>
      <c r="D7186" s="529">
        <f>Electricity!I7222</f>
        <v>0</v>
      </c>
      <c r="E7186" s="531" t="str">
        <f t="shared" si="229"/>
        <v>10/26/2024 07:00:00 AM</v>
      </c>
      <c r="F7186" s="530" t="str">
        <f t="shared" si="230"/>
        <v>Oct</v>
      </c>
    </row>
    <row r="7187" spans="1:6" x14ac:dyDescent="0.35">
      <c r="A7187" s="527">
        <f>Electricity!D7223</f>
        <v>45591</v>
      </c>
      <c r="B7187" s="528">
        <f>Electricity!E7223</f>
        <v>0.33333333333333337</v>
      </c>
      <c r="C7187" s="529">
        <f>Electricity!F7223</f>
        <v>0</v>
      </c>
      <c r="D7187" s="529">
        <f>Electricity!I7223</f>
        <v>0</v>
      </c>
      <c r="E7187" s="531" t="str">
        <f t="shared" si="229"/>
        <v>10/26/2024 08:00:00 AM</v>
      </c>
      <c r="F7187" s="530" t="str">
        <f t="shared" si="230"/>
        <v>Oct</v>
      </c>
    </row>
    <row r="7188" spans="1:6" x14ac:dyDescent="0.35">
      <c r="A7188" s="527">
        <f>Electricity!D7224</f>
        <v>45591</v>
      </c>
      <c r="B7188" s="528">
        <f>Electricity!E7224</f>
        <v>0.375</v>
      </c>
      <c r="C7188" s="529">
        <f>Electricity!F7224</f>
        <v>0</v>
      </c>
      <c r="D7188" s="529">
        <f>Electricity!I7224</f>
        <v>0</v>
      </c>
      <c r="E7188" s="531" t="str">
        <f t="shared" si="229"/>
        <v>10/26/2024 09:00:00 AM</v>
      </c>
      <c r="F7188" s="530" t="str">
        <f t="shared" si="230"/>
        <v>Oct</v>
      </c>
    </row>
    <row r="7189" spans="1:6" x14ac:dyDescent="0.35">
      <c r="A7189" s="527">
        <f>Electricity!D7225</f>
        <v>45591</v>
      </c>
      <c r="B7189" s="528">
        <f>Electricity!E7225</f>
        <v>0.41666666666666669</v>
      </c>
      <c r="C7189" s="529">
        <f>Electricity!F7225</f>
        <v>0</v>
      </c>
      <c r="D7189" s="529">
        <f>Electricity!I7225</f>
        <v>0</v>
      </c>
      <c r="E7189" s="531" t="str">
        <f t="shared" si="229"/>
        <v>10/26/2024 10:00:00 AM</v>
      </c>
      <c r="F7189" s="530" t="str">
        <f t="shared" si="230"/>
        <v>Oct</v>
      </c>
    </row>
    <row r="7190" spans="1:6" x14ac:dyDescent="0.35">
      <c r="A7190" s="527">
        <f>Electricity!D7226</f>
        <v>45591</v>
      </c>
      <c r="B7190" s="528">
        <f>Electricity!E7226</f>
        <v>0.45833333333333337</v>
      </c>
      <c r="C7190" s="529">
        <f>Electricity!F7226</f>
        <v>0</v>
      </c>
      <c r="D7190" s="529">
        <f>Electricity!I7226</f>
        <v>0</v>
      </c>
      <c r="E7190" s="531" t="str">
        <f t="shared" si="229"/>
        <v>10/26/2024 11:00:00 AM</v>
      </c>
      <c r="F7190" s="530" t="str">
        <f t="shared" si="230"/>
        <v>Oct</v>
      </c>
    </row>
    <row r="7191" spans="1:6" x14ac:dyDescent="0.35">
      <c r="A7191" s="527">
        <f>Electricity!D7227</f>
        <v>45591</v>
      </c>
      <c r="B7191" s="528">
        <f>Electricity!E7227</f>
        <v>0.50000000000000011</v>
      </c>
      <c r="C7191" s="529">
        <f>Electricity!F7227</f>
        <v>0</v>
      </c>
      <c r="D7191" s="529">
        <f>Electricity!I7227</f>
        <v>0</v>
      </c>
      <c r="E7191" s="531" t="str">
        <f t="shared" si="229"/>
        <v>10/26/2024 12:00:00 PM</v>
      </c>
      <c r="F7191" s="530" t="str">
        <f t="shared" si="230"/>
        <v>Oct</v>
      </c>
    </row>
    <row r="7192" spans="1:6" x14ac:dyDescent="0.35">
      <c r="A7192" s="527">
        <f>Electricity!D7228</f>
        <v>45591</v>
      </c>
      <c r="B7192" s="528">
        <f>Electricity!E7228</f>
        <v>0.54166666666666674</v>
      </c>
      <c r="C7192" s="529">
        <f>Electricity!F7228</f>
        <v>0</v>
      </c>
      <c r="D7192" s="529">
        <f>Electricity!I7228</f>
        <v>0</v>
      </c>
      <c r="E7192" s="531" t="str">
        <f t="shared" si="229"/>
        <v>10/26/2024 01:00:00 PM</v>
      </c>
      <c r="F7192" s="530" t="str">
        <f t="shared" si="230"/>
        <v>Oct</v>
      </c>
    </row>
    <row r="7193" spans="1:6" x14ac:dyDescent="0.35">
      <c r="A7193" s="527">
        <f>Electricity!D7229</f>
        <v>45591</v>
      </c>
      <c r="B7193" s="528">
        <f>Electricity!E7229</f>
        <v>0.58333333333333337</v>
      </c>
      <c r="C7193" s="529">
        <f>Electricity!F7229</f>
        <v>0</v>
      </c>
      <c r="D7193" s="529">
        <f>Electricity!I7229</f>
        <v>0</v>
      </c>
      <c r="E7193" s="531" t="str">
        <f t="shared" si="229"/>
        <v>10/26/2024 02:00:00 PM</v>
      </c>
      <c r="F7193" s="530" t="str">
        <f t="shared" si="230"/>
        <v>Oct</v>
      </c>
    </row>
    <row r="7194" spans="1:6" x14ac:dyDescent="0.35">
      <c r="A7194" s="527">
        <f>Electricity!D7230</f>
        <v>45591</v>
      </c>
      <c r="B7194" s="528">
        <f>Electricity!E7230</f>
        <v>0.62500000000000011</v>
      </c>
      <c r="C7194" s="529">
        <f>Electricity!F7230</f>
        <v>0</v>
      </c>
      <c r="D7194" s="529">
        <f>Electricity!I7230</f>
        <v>0</v>
      </c>
      <c r="E7194" s="531" t="str">
        <f t="shared" si="229"/>
        <v>10/26/2024 03:00:00 PM</v>
      </c>
      <c r="F7194" s="530" t="str">
        <f t="shared" si="230"/>
        <v>Oct</v>
      </c>
    </row>
    <row r="7195" spans="1:6" x14ac:dyDescent="0.35">
      <c r="A7195" s="527">
        <f>Electricity!D7231</f>
        <v>45591</v>
      </c>
      <c r="B7195" s="528">
        <f>Electricity!E7231</f>
        <v>0.66666666666666674</v>
      </c>
      <c r="C7195" s="529">
        <f>Electricity!F7231</f>
        <v>0</v>
      </c>
      <c r="D7195" s="529">
        <f>Electricity!I7231</f>
        <v>0</v>
      </c>
      <c r="E7195" s="531" t="str">
        <f t="shared" si="229"/>
        <v>10/26/2024 04:00:00 PM</v>
      </c>
      <c r="F7195" s="530" t="str">
        <f t="shared" si="230"/>
        <v>Oct</v>
      </c>
    </row>
    <row r="7196" spans="1:6" x14ac:dyDescent="0.35">
      <c r="A7196" s="527">
        <f>Electricity!D7232</f>
        <v>45591</v>
      </c>
      <c r="B7196" s="528">
        <f>Electricity!E7232</f>
        <v>0.70833333333333337</v>
      </c>
      <c r="C7196" s="529">
        <f>Electricity!F7232</f>
        <v>0</v>
      </c>
      <c r="D7196" s="529">
        <f>Electricity!I7232</f>
        <v>0</v>
      </c>
      <c r="E7196" s="531" t="str">
        <f t="shared" si="229"/>
        <v>10/26/2024 05:00:00 PM</v>
      </c>
      <c r="F7196" s="530" t="str">
        <f t="shared" si="230"/>
        <v>Oct</v>
      </c>
    </row>
    <row r="7197" spans="1:6" x14ac:dyDescent="0.35">
      <c r="A7197" s="527">
        <f>Electricity!D7233</f>
        <v>45591</v>
      </c>
      <c r="B7197" s="528">
        <f>Electricity!E7233</f>
        <v>0.75000000000000011</v>
      </c>
      <c r="C7197" s="529">
        <f>Electricity!F7233</f>
        <v>0</v>
      </c>
      <c r="D7197" s="529">
        <f>Electricity!I7233</f>
        <v>0</v>
      </c>
      <c r="E7197" s="531" t="str">
        <f t="shared" si="229"/>
        <v>10/26/2024 06:00:00 PM</v>
      </c>
      <c r="F7197" s="530" t="str">
        <f t="shared" si="230"/>
        <v>Oct</v>
      </c>
    </row>
    <row r="7198" spans="1:6" x14ac:dyDescent="0.35">
      <c r="A7198" s="527">
        <f>Electricity!D7234</f>
        <v>45591</v>
      </c>
      <c r="B7198" s="528">
        <f>Electricity!E7234</f>
        <v>0.79166666666666674</v>
      </c>
      <c r="C7198" s="529">
        <f>Electricity!F7234</f>
        <v>0</v>
      </c>
      <c r="D7198" s="529">
        <f>Electricity!I7234</f>
        <v>0</v>
      </c>
      <c r="E7198" s="531" t="str">
        <f t="shared" si="229"/>
        <v>10/26/2024 07:00:00 PM</v>
      </c>
      <c r="F7198" s="530" t="str">
        <f t="shared" si="230"/>
        <v>Oct</v>
      </c>
    </row>
    <row r="7199" spans="1:6" x14ac:dyDescent="0.35">
      <c r="A7199" s="527">
        <f>Electricity!D7235</f>
        <v>45591</v>
      </c>
      <c r="B7199" s="528">
        <f>Electricity!E7235</f>
        <v>0.83333333333333337</v>
      </c>
      <c r="C7199" s="529">
        <f>Electricity!F7235</f>
        <v>0</v>
      </c>
      <c r="D7199" s="529">
        <f>Electricity!I7235</f>
        <v>0</v>
      </c>
      <c r="E7199" s="531" t="str">
        <f t="shared" si="229"/>
        <v>10/26/2024 08:00:00 PM</v>
      </c>
      <c r="F7199" s="530" t="str">
        <f t="shared" si="230"/>
        <v>Oct</v>
      </c>
    </row>
    <row r="7200" spans="1:6" x14ac:dyDescent="0.35">
      <c r="A7200" s="527">
        <f>Electricity!D7236</f>
        <v>45591</v>
      </c>
      <c r="B7200" s="528">
        <f>Electricity!E7236</f>
        <v>0.87500000000000011</v>
      </c>
      <c r="C7200" s="529">
        <f>Electricity!F7236</f>
        <v>0</v>
      </c>
      <c r="D7200" s="529">
        <f>Electricity!I7236</f>
        <v>0</v>
      </c>
      <c r="E7200" s="531" t="str">
        <f t="shared" si="229"/>
        <v>10/26/2024 09:00:00 PM</v>
      </c>
      <c r="F7200" s="530" t="str">
        <f t="shared" si="230"/>
        <v>Oct</v>
      </c>
    </row>
    <row r="7201" spans="1:6" x14ac:dyDescent="0.35">
      <c r="A7201" s="527">
        <f>Electricity!D7237</f>
        <v>45591</v>
      </c>
      <c r="B7201" s="528">
        <f>Electricity!E7237</f>
        <v>0.91666666666666674</v>
      </c>
      <c r="C7201" s="529">
        <f>Electricity!F7237</f>
        <v>0</v>
      </c>
      <c r="D7201" s="529">
        <f>Electricity!I7237</f>
        <v>0</v>
      </c>
      <c r="E7201" s="531" t="str">
        <f t="shared" si="229"/>
        <v>10/26/2024 10:00:00 PM</v>
      </c>
      <c r="F7201" s="530" t="str">
        <f t="shared" si="230"/>
        <v>Oct</v>
      </c>
    </row>
    <row r="7202" spans="1:6" x14ac:dyDescent="0.35">
      <c r="A7202" s="527">
        <f>Electricity!D7238</f>
        <v>45591</v>
      </c>
      <c r="B7202" s="528">
        <f>Electricity!E7238</f>
        <v>0.95833333333333337</v>
      </c>
      <c r="C7202" s="529">
        <f>Electricity!F7238</f>
        <v>0</v>
      </c>
      <c r="D7202" s="529">
        <f>Electricity!I7238</f>
        <v>0</v>
      </c>
      <c r="E7202" s="531" t="str">
        <f t="shared" si="229"/>
        <v>10/26/2024 11:00:00 PM</v>
      </c>
      <c r="F7202" s="530" t="str">
        <f t="shared" si="230"/>
        <v>Oct</v>
      </c>
    </row>
    <row r="7203" spans="1:6" x14ac:dyDescent="0.35">
      <c r="A7203" s="527">
        <f>Electricity!D7239</f>
        <v>45592</v>
      </c>
      <c r="B7203" s="528">
        <f>Electricity!E7239</f>
        <v>3.1225022567582528E-17</v>
      </c>
      <c r="C7203" s="529">
        <f>Electricity!F7239</f>
        <v>0</v>
      </c>
      <c r="D7203" s="529">
        <f>Electricity!I7239</f>
        <v>0</v>
      </c>
      <c r="E7203" s="531" t="str">
        <f t="shared" si="229"/>
        <v>10/27/2024 12:00:00 AM</v>
      </c>
      <c r="F7203" s="530" t="str">
        <f t="shared" si="230"/>
        <v>Oct</v>
      </c>
    </row>
    <row r="7204" spans="1:6" x14ac:dyDescent="0.35">
      <c r="A7204" s="527">
        <f>Electricity!D7240</f>
        <v>45592</v>
      </c>
      <c r="B7204" s="528">
        <f>Electricity!E7240</f>
        <v>4.1666666666666699E-2</v>
      </c>
      <c r="C7204" s="529">
        <f>Electricity!F7240</f>
        <v>0</v>
      </c>
      <c r="D7204" s="529">
        <f>Electricity!I7240</f>
        <v>0</v>
      </c>
      <c r="E7204" s="531" t="str">
        <f t="shared" si="229"/>
        <v>10/27/2024 01:00:00 AM</v>
      </c>
      <c r="F7204" s="530" t="str">
        <f t="shared" si="230"/>
        <v>Oct</v>
      </c>
    </row>
    <row r="7205" spans="1:6" x14ac:dyDescent="0.35">
      <c r="A7205" s="527">
        <f>Electricity!D7241</f>
        <v>45592</v>
      </c>
      <c r="B7205" s="528">
        <f>Electricity!E7241</f>
        <v>8.333333333333337E-2</v>
      </c>
      <c r="C7205" s="529">
        <f>Electricity!F7241</f>
        <v>0</v>
      </c>
      <c r="D7205" s="529">
        <f>Electricity!I7241</f>
        <v>0</v>
      </c>
      <c r="E7205" s="531" t="str">
        <f t="shared" si="229"/>
        <v>10/27/2024 02:00:00 AM</v>
      </c>
      <c r="F7205" s="530" t="str">
        <f t="shared" si="230"/>
        <v>Oct</v>
      </c>
    </row>
    <row r="7206" spans="1:6" x14ac:dyDescent="0.35">
      <c r="A7206" s="527">
        <f>Electricity!D7242</f>
        <v>45592</v>
      </c>
      <c r="B7206" s="528">
        <f>Electricity!E7242</f>
        <v>0.12500000000000006</v>
      </c>
      <c r="C7206" s="529">
        <f>Electricity!F7242</f>
        <v>0</v>
      </c>
      <c r="D7206" s="529">
        <f>Electricity!I7242</f>
        <v>0</v>
      </c>
      <c r="E7206" s="531" t="str">
        <f t="shared" si="229"/>
        <v>10/27/2024 03:00:00 AM</v>
      </c>
      <c r="F7206" s="530" t="str">
        <f t="shared" si="230"/>
        <v>Oct</v>
      </c>
    </row>
    <row r="7207" spans="1:6" x14ac:dyDescent="0.35">
      <c r="A7207" s="527">
        <f>Electricity!D7243</f>
        <v>45592</v>
      </c>
      <c r="B7207" s="528">
        <f>Electricity!E7243</f>
        <v>0.16666666666666669</v>
      </c>
      <c r="C7207" s="529">
        <f>Electricity!F7243</f>
        <v>0</v>
      </c>
      <c r="D7207" s="529">
        <f>Electricity!I7243</f>
        <v>0</v>
      </c>
      <c r="E7207" s="531" t="str">
        <f t="shared" si="229"/>
        <v>10/27/2024 04:00:00 AM</v>
      </c>
      <c r="F7207" s="530" t="str">
        <f t="shared" si="230"/>
        <v>Oct</v>
      </c>
    </row>
    <row r="7208" spans="1:6" x14ac:dyDescent="0.35">
      <c r="A7208" s="527">
        <f>Electricity!D7244</f>
        <v>45592</v>
      </c>
      <c r="B7208" s="528">
        <f>Electricity!E7244</f>
        <v>0.20833333333333337</v>
      </c>
      <c r="C7208" s="529">
        <f>Electricity!F7244</f>
        <v>0</v>
      </c>
      <c r="D7208" s="529">
        <f>Electricity!I7244</f>
        <v>0</v>
      </c>
      <c r="E7208" s="531" t="str">
        <f t="shared" si="229"/>
        <v>10/27/2024 05:00:00 AM</v>
      </c>
      <c r="F7208" s="530" t="str">
        <f t="shared" si="230"/>
        <v>Oct</v>
      </c>
    </row>
    <row r="7209" spans="1:6" x14ac:dyDescent="0.35">
      <c r="A7209" s="527">
        <f>Electricity!D7245</f>
        <v>45592</v>
      </c>
      <c r="B7209" s="528">
        <f>Electricity!E7245</f>
        <v>0.25</v>
      </c>
      <c r="C7209" s="529">
        <f>Electricity!F7245</f>
        <v>0</v>
      </c>
      <c r="D7209" s="529">
        <f>Electricity!I7245</f>
        <v>0</v>
      </c>
      <c r="E7209" s="531" t="str">
        <f t="shared" si="229"/>
        <v>10/27/2024 06:00:00 AM</v>
      </c>
      <c r="F7209" s="530" t="str">
        <f t="shared" si="230"/>
        <v>Oct</v>
      </c>
    </row>
    <row r="7210" spans="1:6" x14ac:dyDescent="0.35">
      <c r="A7210" s="527">
        <f>Electricity!D7246</f>
        <v>45592</v>
      </c>
      <c r="B7210" s="528">
        <f>Electricity!E7246</f>
        <v>0.29166666666666669</v>
      </c>
      <c r="C7210" s="529">
        <f>Electricity!F7246</f>
        <v>0</v>
      </c>
      <c r="D7210" s="529">
        <f>Electricity!I7246</f>
        <v>0</v>
      </c>
      <c r="E7210" s="531" t="str">
        <f t="shared" si="229"/>
        <v>10/27/2024 07:00:00 AM</v>
      </c>
      <c r="F7210" s="530" t="str">
        <f t="shared" si="230"/>
        <v>Oct</v>
      </c>
    </row>
    <row r="7211" spans="1:6" x14ac:dyDescent="0.35">
      <c r="A7211" s="527">
        <f>Electricity!D7247</f>
        <v>45592</v>
      </c>
      <c r="B7211" s="528">
        <f>Electricity!E7247</f>
        <v>0.33333333333333337</v>
      </c>
      <c r="C7211" s="529">
        <f>Electricity!F7247</f>
        <v>0</v>
      </c>
      <c r="D7211" s="529">
        <f>Electricity!I7247</f>
        <v>0</v>
      </c>
      <c r="E7211" s="531" t="str">
        <f t="shared" si="229"/>
        <v>10/27/2024 08:00:00 AM</v>
      </c>
      <c r="F7211" s="530" t="str">
        <f t="shared" si="230"/>
        <v>Oct</v>
      </c>
    </row>
    <row r="7212" spans="1:6" x14ac:dyDescent="0.35">
      <c r="A7212" s="527">
        <f>Electricity!D7248</f>
        <v>45592</v>
      </c>
      <c r="B7212" s="528">
        <f>Electricity!E7248</f>
        <v>0.375</v>
      </c>
      <c r="C7212" s="529">
        <f>Electricity!F7248</f>
        <v>0</v>
      </c>
      <c r="D7212" s="529">
        <f>Electricity!I7248</f>
        <v>0</v>
      </c>
      <c r="E7212" s="531" t="str">
        <f t="shared" ref="E7212:E7275" si="231">CONCATENATE(TEXT(A7212,"mm/dd/yyyy")," ",TEXT(B7212,"hh:mm:ss AM/PM"))</f>
        <v>10/27/2024 09:00:00 AM</v>
      </c>
      <c r="F7212" s="530" t="str">
        <f t="shared" si="230"/>
        <v>Oct</v>
      </c>
    </row>
    <row r="7213" spans="1:6" x14ac:dyDescent="0.35">
      <c r="A7213" s="527">
        <f>Electricity!D7249</f>
        <v>45592</v>
      </c>
      <c r="B7213" s="528">
        <f>Electricity!E7249</f>
        <v>0.41666666666666669</v>
      </c>
      <c r="C7213" s="529">
        <f>Electricity!F7249</f>
        <v>0</v>
      </c>
      <c r="D7213" s="529">
        <f>Electricity!I7249</f>
        <v>0</v>
      </c>
      <c r="E7213" s="531" t="str">
        <f t="shared" si="231"/>
        <v>10/27/2024 10:00:00 AM</v>
      </c>
      <c r="F7213" s="530" t="str">
        <f t="shared" si="230"/>
        <v>Oct</v>
      </c>
    </row>
    <row r="7214" spans="1:6" x14ac:dyDescent="0.35">
      <c r="A7214" s="527">
        <f>Electricity!D7250</f>
        <v>45592</v>
      </c>
      <c r="B7214" s="528">
        <f>Electricity!E7250</f>
        <v>0.45833333333333337</v>
      </c>
      <c r="C7214" s="529">
        <f>Electricity!F7250</f>
        <v>0</v>
      </c>
      <c r="D7214" s="529">
        <f>Electricity!I7250</f>
        <v>0</v>
      </c>
      <c r="E7214" s="531" t="str">
        <f t="shared" si="231"/>
        <v>10/27/2024 11:00:00 AM</v>
      </c>
      <c r="F7214" s="530" t="str">
        <f t="shared" si="230"/>
        <v>Oct</v>
      </c>
    </row>
    <row r="7215" spans="1:6" x14ac:dyDescent="0.35">
      <c r="A7215" s="527">
        <f>Electricity!D7251</f>
        <v>45592</v>
      </c>
      <c r="B7215" s="528">
        <f>Electricity!E7251</f>
        <v>0.50000000000000011</v>
      </c>
      <c r="C7215" s="529">
        <f>Electricity!F7251</f>
        <v>0</v>
      </c>
      <c r="D7215" s="529">
        <f>Electricity!I7251</f>
        <v>0</v>
      </c>
      <c r="E7215" s="531" t="str">
        <f t="shared" si="231"/>
        <v>10/27/2024 12:00:00 PM</v>
      </c>
      <c r="F7215" s="530" t="str">
        <f t="shared" si="230"/>
        <v>Oct</v>
      </c>
    </row>
    <row r="7216" spans="1:6" x14ac:dyDescent="0.35">
      <c r="A7216" s="527">
        <f>Electricity!D7252</f>
        <v>45592</v>
      </c>
      <c r="B7216" s="528">
        <f>Electricity!E7252</f>
        <v>0.54166666666666674</v>
      </c>
      <c r="C7216" s="529">
        <f>Electricity!F7252</f>
        <v>0</v>
      </c>
      <c r="D7216" s="529">
        <f>Electricity!I7252</f>
        <v>0</v>
      </c>
      <c r="E7216" s="531" t="str">
        <f t="shared" si="231"/>
        <v>10/27/2024 01:00:00 PM</v>
      </c>
      <c r="F7216" s="530" t="str">
        <f t="shared" si="230"/>
        <v>Oct</v>
      </c>
    </row>
    <row r="7217" spans="1:6" x14ac:dyDescent="0.35">
      <c r="A7217" s="527">
        <f>Electricity!D7253</f>
        <v>45592</v>
      </c>
      <c r="B7217" s="528">
        <f>Electricity!E7253</f>
        <v>0.58333333333333337</v>
      </c>
      <c r="C7217" s="529">
        <f>Electricity!F7253</f>
        <v>0</v>
      </c>
      <c r="D7217" s="529">
        <f>Electricity!I7253</f>
        <v>0</v>
      </c>
      <c r="E7217" s="531" t="str">
        <f t="shared" si="231"/>
        <v>10/27/2024 02:00:00 PM</v>
      </c>
      <c r="F7217" s="530" t="str">
        <f t="shared" si="230"/>
        <v>Oct</v>
      </c>
    </row>
    <row r="7218" spans="1:6" x14ac:dyDescent="0.35">
      <c r="A7218" s="527">
        <f>Electricity!D7254</f>
        <v>45592</v>
      </c>
      <c r="B7218" s="528">
        <f>Electricity!E7254</f>
        <v>0.62500000000000011</v>
      </c>
      <c r="C7218" s="529">
        <f>Electricity!F7254</f>
        <v>0</v>
      </c>
      <c r="D7218" s="529">
        <f>Electricity!I7254</f>
        <v>0</v>
      </c>
      <c r="E7218" s="531" t="str">
        <f t="shared" si="231"/>
        <v>10/27/2024 03:00:00 PM</v>
      </c>
      <c r="F7218" s="530" t="str">
        <f t="shared" si="230"/>
        <v>Oct</v>
      </c>
    </row>
    <row r="7219" spans="1:6" x14ac:dyDescent="0.35">
      <c r="A7219" s="527">
        <f>Electricity!D7255</f>
        <v>45592</v>
      </c>
      <c r="B7219" s="528">
        <f>Electricity!E7255</f>
        <v>0.66666666666666674</v>
      </c>
      <c r="C7219" s="529">
        <f>Electricity!F7255</f>
        <v>0</v>
      </c>
      <c r="D7219" s="529">
        <f>Electricity!I7255</f>
        <v>0</v>
      </c>
      <c r="E7219" s="531" t="str">
        <f t="shared" si="231"/>
        <v>10/27/2024 04:00:00 PM</v>
      </c>
      <c r="F7219" s="530" t="str">
        <f t="shared" si="230"/>
        <v>Oct</v>
      </c>
    </row>
    <row r="7220" spans="1:6" x14ac:dyDescent="0.35">
      <c r="A7220" s="527">
        <f>Electricity!D7256</f>
        <v>45592</v>
      </c>
      <c r="B7220" s="528">
        <f>Electricity!E7256</f>
        <v>0.70833333333333337</v>
      </c>
      <c r="C7220" s="529">
        <f>Electricity!F7256</f>
        <v>0</v>
      </c>
      <c r="D7220" s="529">
        <f>Electricity!I7256</f>
        <v>0</v>
      </c>
      <c r="E7220" s="531" t="str">
        <f t="shared" si="231"/>
        <v>10/27/2024 05:00:00 PM</v>
      </c>
      <c r="F7220" s="530" t="str">
        <f t="shared" si="230"/>
        <v>Oct</v>
      </c>
    </row>
    <row r="7221" spans="1:6" x14ac:dyDescent="0.35">
      <c r="A7221" s="527">
        <f>Electricity!D7257</f>
        <v>45592</v>
      </c>
      <c r="B7221" s="528">
        <f>Electricity!E7257</f>
        <v>0.75000000000000011</v>
      </c>
      <c r="C7221" s="529">
        <f>Electricity!F7257</f>
        <v>0</v>
      </c>
      <c r="D7221" s="529">
        <f>Electricity!I7257</f>
        <v>0</v>
      </c>
      <c r="E7221" s="531" t="str">
        <f t="shared" si="231"/>
        <v>10/27/2024 06:00:00 PM</v>
      </c>
      <c r="F7221" s="530" t="str">
        <f t="shared" si="230"/>
        <v>Oct</v>
      </c>
    </row>
    <row r="7222" spans="1:6" x14ac:dyDescent="0.35">
      <c r="A7222" s="527">
        <f>Electricity!D7258</f>
        <v>45592</v>
      </c>
      <c r="B7222" s="528">
        <f>Electricity!E7258</f>
        <v>0.79166666666666674</v>
      </c>
      <c r="C7222" s="529">
        <f>Electricity!F7258</f>
        <v>0</v>
      </c>
      <c r="D7222" s="529">
        <f>Electricity!I7258</f>
        <v>0</v>
      </c>
      <c r="E7222" s="531" t="str">
        <f t="shared" si="231"/>
        <v>10/27/2024 07:00:00 PM</v>
      </c>
      <c r="F7222" s="530" t="str">
        <f t="shared" si="230"/>
        <v>Oct</v>
      </c>
    </row>
    <row r="7223" spans="1:6" x14ac:dyDescent="0.35">
      <c r="A7223" s="527">
        <f>Electricity!D7259</f>
        <v>45592</v>
      </c>
      <c r="B7223" s="528">
        <f>Electricity!E7259</f>
        <v>0.83333333333333337</v>
      </c>
      <c r="C7223" s="529">
        <f>Electricity!F7259</f>
        <v>0</v>
      </c>
      <c r="D7223" s="529">
        <f>Electricity!I7259</f>
        <v>0</v>
      </c>
      <c r="E7223" s="531" t="str">
        <f t="shared" si="231"/>
        <v>10/27/2024 08:00:00 PM</v>
      </c>
      <c r="F7223" s="530" t="str">
        <f t="shared" si="230"/>
        <v>Oct</v>
      </c>
    </row>
    <row r="7224" spans="1:6" x14ac:dyDescent="0.35">
      <c r="A7224" s="527">
        <f>Electricity!D7260</f>
        <v>45592</v>
      </c>
      <c r="B7224" s="528">
        <f>Electricity!E7260</f>
        <v>0.87500000000000011</v>
      </c>
      <c r="C7224" s="529">
        <f>Electricity!F7260</f>
        <v>0</v>
      </c>
      <c r="D7224" s="529">
        <f>Electricity!I7260</f>
        <v>0</v>
      </c>
      <c r="E7224" s="531" t="str">
        <f t="shared" si="231"/>
        <v>10/27/2024 09:00:00 PM</v>
      </c>
      <c r="F7224" s="530" t="str">
        <f t="shared" si="230"/>
        <v>Oct</v>
      </c>
    </row>
    <row r="7225" spans="1:6" x14ac:dyDescent="0.35">
      <c r="A7225" s="527">
        <f>Electricity!D7261</f>
        <v>45592</v>
      </c>
      <c r="B7225" s="528">
        <f>Electricity!E7261</f>
        <v>0.91666666666666674</v>
      </c>
      <c r="C7225" s="529">
        <f>Electricity!F7261</f>
        <v>0</v>
      </c>
      <c r="D7225" s="529">
        <f>Electricity!I7261</f>
        <v>0</v>
      </c>
      <c r="E7225" s="531" t="str">
        <f t="shared" si="231"/>
        <v>10/27/2024 10:00:00 PM</v>
      </c>
      <c r="F7225" s="530" t="str">
        <f t="shared" si="230"/>
        <v>Oct</v>
      </c>
    </row>
    <row r="7226" spans="1:6" x14ac:dyDescent="0.35">
      <c r="A7226" s="527">
        <f>Electricity!D7262</f>
        <v>45592</v>
      </c>
      <c r="B7226" s="528">
        <f>Electricity!E7262</f>
        <v>0.95833333333333337</v>
      </c>
      <c r="C7226" s="529">
        <f>Electricity!F7262</f>
        <v>0</v>
      </c>
      <c r="D7226" s="529">
        <f>Electricity!I7262</f>
        <v>0</v>
      </c>
      <c r="E7226" s="531" t="str">
        <f t="shared" si="231"/>
        <v>10/27/2024 11:00:00 PM</v>
      </c>
      <c r="F7226" s="530" t="str">
        <f t="shared" si="230"/>
        <v>Oct</v>
      </c>
    </row>
    <row r="7227" spans="1:6" x14ac:dyDescent="0.35">
      <c r="A7227" s="527">
        <f>Electricity!D7263</f>
        <v>45593</v>
      </c>
      <c r="B7227" s="528">
        <f>Electricity!E7263</f>
        <v>3.1225022567582528E-17</v>
      </c>
      <c r="C7227" s="529">
        <f>Electricity!F7263</f>
        <v>0</v>
      </c>
      <c r="D7227" s="529">
        <f>Electricity!I7263</f>
        <v>0</v>
      </c>
      <c r="E7227" s="531" t="str">
        <f t="shared" si="231"/>
        <v>10/28/2024 12:00:00 AM</v>
      </c>
      <c r="F7227" s="530" t="str">
        <f t="shared" si="230"/>
        <v>Oct</v>
      </c>
    </row>
    <row r="7228" spans="1:6" x14ac:dyDescent="0.35">
      <c r="A7228" s="527">
        <f>Electricity!D7264</f>
        <v>45593</v>
      </c>
      <c r="B7228" s="528">
        <f>Electricity!E7264</f>
        <v>4.1666666666666699E-2</v>
      </c>
      <c r="C7228" s="529">
        <f>Electricity!F7264</f>
        <v>0</v>
      </c>
      <c r="D7228" s="529">
        <f>Electricity!I7264</f>
        <v>0</v>
      </c>
      <c r="E7228" s="531" t="str">
        <f t="shared" si="231"/>
        <v>10/28/2024 01:00:00 AM</v>
      </c>
      <c r="F7228" s="530" t="str">
        <f t="shared" si="230"/>
        <v>Oct</v>
      </c>
    </row>
    <row r="7229" spans="1:6" x14ac:dyDescent="0.35">
      <c r="A7229" s="527">
        <f>Electricity!D7265</f>
        <v>45593</v>
      </c>
      <c r="B7229" s="528">
        <f>Electricity!E7265</f>
        <v>8.333333333333337E-2</v>
      </c>
      <c r="C7229" s="529">
        <f>Electricity!F7265</f>
        <v>0</v>
      </c>
      <c r="D7229" s="529">
        <f>Electricity!I7265</f>
        <v>0</v>
      </c>
      <c r="E7229" s="531" t="str">
        <f t="shared" si="231"/>
        <v>10/28/2024 02:00:00 AM</v>
      </c>
      <c r="F7229" s="530" t="str">
        <f t="shared" si="230"/>
        <v>Oct</v>
      </c>
    </row>
    <row r="7230" spans="1:6" x14ac:dyDescent="0.35">
      <c r="A7230" s="527">
        <f>Electricity!D7266</f>
        <v>45593</v>
      </c>
      <c r="B7230" s="528">
        <f>Electricity!E7266</f>
        <v>0.12500000000000006</v>
      </c>
      <c r="C7230" s="529">
        <f>Electricity!F7266</f>
        <v>0</v>
      </c>
      <c r="D7230" s="529">
        <f>Electricity!I7266</f>
        <v>0</v>
      </c>
      <c r="E7230" s="531" t="str">
        <f t="shared" si="231"/>
        <v>10/28/2024 03:00:00 AM</v>
      </c>
      <c r="F7230" s="530" t="str">
        <f t="shared" si="230"/>
        <v>Oct</v>
      </c>
    </row>
    <row r="7231" spans="1:6" x14ac:dyDescent="0.35">
      <c r="A7231" s="527">
        <f>Electricity!D7267</f>
        <v>45593</v>
      </c>
      <c r="B7231" s="528">
        <f>Electricity!E7267</f>
        <v>0.16666666666666669</v>
      </c>
      <c r="C7231" s="529">
        <f>Electricity!F7267</f>
        <v>0</v>
      </c>
      <c r="D7231" s="529">
        <f>Electricity!I7267</f>
        <v>0</v>
      </c>
      <c r="E7231" s="531" t="str">
        <f t="shared" si="231"/>
        <v>10/28/2024 04:00:00 AM</v>
      </c>
      <c r="F7231" s="530" t="str">
        <f t="shared" si="230"/>
        <v>Oct</v>
      </c>
    </row>
    <row r="7232" spans="1:6" x14ac:dyDescent="0.35">
      <c r="A7232" s="527">
        <f>Electricity!D7268</f>
        <v>45593</v>
      </c>
      <c r="B7232" s="528">
        <f>Electricity!E7268</f>
        <v>0.20833333333333337</v>
      </c>
      <c r="C7232" s="529">
        <f>Electricity!F7268</f>
        <v>0</v>
      </c>
      <c r="D7232" s="529">
        <f>Electricity!I7268</f>
        <v>0</v>
      </c>
      <c r="E7232" s="531" t="str">
        <f t="shared" si="231"/>
        <v>10/28/2024 05:00:00 AM</v>
      </c>
      <c r="F7232" s="530" t="str">
        <f t="shared" si="230"/>
        <v>Oct</v>
      </c>
    </row>
    <row r="7233" spans="1:6" x14ac:dyDescent="0.35">
      <c r="A7233" s="527">
        <f>Electricity!D7269</f>
        <v>45593</v>
      </c>
      <c r="B7233" s="528">
        <f>Electricity!E7269</f>
        <v>0.25</v>
      </c>
      <c r="C7233" s="529">
        <f>Electricity!F7269</f>
        <v>0</v>
      </c>
      <c r="D7233" s="529">
        <f>Electricity!I7269</f>
        <v>0</v>
      </c>
      <c r="E7233" s="531" t="str">
        <f t="shared" si="231"/>
        <v>10/28/2024 06:00:00 AM</v>
      </c>
      <c r="F7233" s="530" t="str">
        <f t="shared" si="230"/>
        <v>Oct</v>
      </c>
    </row>
    <row r="7234" spans="1:6" x14ac:dyDescent="0.35">
      <c r="A7234" s="527">
        <f>Electricity!D7270</f>
        <v>45593</v>
      </c>
      <c r="B7234" s="528">
        <f>Electricity!E7270</f>
        <v>0.29166666666666669</v>
      </c>
      <c r="C7234" s="529">
        <f>Electricity!F7270</f>
        <v>0</v>
      </c>
      <c r="D7234" s="529">
        <f>Electricity!I7270</f>
        <v>0</v>
      </c>
      <c r="E7234" s="531" t="str">
        <f t="shared" si="231"/>
        <v>10/28/2024 07:00:00 AM</v>
      </c>
      <c r="F7234" s="530" t="str">
        <f t="shared" si="230"/>
        <v>Oct</v>
      </c>
    </row>
    <row r="7235" spans="1:6" x14ac:dyDescent="0.35">
      <c r="A7235" s="527">
        <f>Electricity!D7271</f>
        <v>45593</v>
      </c>
      <c r="B7235" s="528">
        <f>Electricity!E7271</f>
        <v>0.33333333333333337</v>
      </c>
      <c r="C7235" s="529">
        <f>Electricity!F7271</f>
        <v>0</v>
      </c>
      <c r="D7235" s="529">
        <f>Electricity!I7271</f>
        <v>0</v>
      </c>
      <c r="E7235" s="531" t="str">
        <f t="shared" si="231"/>
        <v>10/28/2024 08:00:00 AM</v>
      </c>
      <c r="F7235" s="530" t="str">
        <f t="shared" ref="F7235:F7298" si="232">TEXT(A7235,"mmm")</f>
        <v>Oct</v>
      </c>
    </row>
    <row r="7236" spans="1:6" x14ac:dyDescent="0.35">
      <c r="A7236" s="527">
        <f>Electricity!D7272</f>
        <v>45593</v>
      </c>
      <c r="B7236" s="528">
        <f>Electricity!E7272</f>
        <v>0.375</v>
      </c>
      <c r="C7236" s="529">
        <f>Electricity!F7272</f>
        <v>0</v>
      </c>
      <c r="D7236" s="529">
        <f>Electricity!I7272</f>
        <v>0</v>
      </c>
      <c r="E7236" s="531" t="str">
        <f t="shared" si="231"/>
        <v>10/28/2024 09:00:00 AM</v>
      </c>
      <c r="F7236" s="530" t="str">
        <f t="shared" si="232"/>
        <v>Oct</v>
      </c>
    </row>
    <row r="7237" spans="1:6" x14ac:dyDescent="0.35">
      <c r="A7237" s="527">
        <f>Electricity!D7273</f>
        <v>45593</v>
      </c>
      <c r="B7237" s="528">
        <f>Electricity!E7273</f>
        <v>0.41666666666666669</v>
      </c>
      <c r="C7237" s="529">
        <f>Electricity!F7273</f>
        <v>0</v>
      </c>
      <c r="D7237" s="529">
        <f>Electricity!I7273</f>
        <v>0</v>
      </c>
      <c r="E7237" s="531" t="str">
        <f t="shared" si="231"/>
        <v>10/28/2024 10:00:00 AM</v>
      </c>
      <c r="F7237" s="530" t="str">
        <f t="shared" si="232"/>
        <v>Oct</v>
      </c>
    </row>
    <row r="7238" spans="1:6" x14ac:dyDescent="0.35">
      <c r="A7238" s="527">
        <f>Electricity!D7274</f>
        <v>45593</v>
      </c>
      <c r="B7238" s="528">
        <f>Electricity!E7274</f>
        <v>0.45833333333333337</v>
      </c>
      <c r="C7238" s="529">
        <f>Electricity!F7274</f>
        <v>0</v>
      </c>
      <c r="D7238" s="529">
        <f>Electricity!I7274</f>
        <v>0</v>
      </c>
      <c r="E7238" s="531" t="str">
        <f t="shared" si="231"/>
        <v>10/28/2024 11:00:00 AM</v>
      </c>
      <c r="F7238" s="530" t="str">
        <f t="shared" si="232"/>
        <v>Oct</v>
      </c>
    </row>
    <row r="7239" spans="1:6" x14ac:dyDescent="0.35">
      <c r="A7239" s="527">
        <f>Electricity!D7275</f>
        <v>45593</v>
      </c>
      <c r="B7239" s="528">
        <f>Electricity!E7275</f>
        <v>0.50000000000000011</v>
      </c>
      <c r="C7239" s="529">
        <f>Electricity!F7275</f>
        <v>0</v>
      </c>
      <c r="D7239" s="529">
        <f>Electricity!I7275</f>
        <v>0</v>
      </c>
      <c r="E7239" s="531" t="str">
        <f t="shared" si="231"/>
        <v>10/28/2024 12:00:00 PM</v>
      </c>
      <c r="F7239" s="530" t="str">
        <f t="shared" si="232"/>
        <v>Oct</v>
      </c>
    </row>
    <row r="7240" spans="1:6" x14ac:dyDescent="0.35">
      <c r="A7240" s="527">
        <f>Electricity!D7276</f>
        <v>45593</v>
      </c>
      <c r="B7240" s="528">
        <f>Electricity!E7276</f>
        <v>0.54166666666666674</v>
      </c>
      <c r="C7240" s="529">
        <f>Electricity!F7276</f>
        <v>0</v>
      </c>
      <c r="D7240" s="529">
        <f>Electricity!I7276</f>
        <v>0</v>
      </c>
      <c r="E7240" s="531" t="str">
        <f t="shared" si="231"/>
        <v>10/28/2024 01:00:00 PM</v>
      </c>
      <c r="F7240" s="530" t="str">
        <f t="shared" si="232"/>
        <v>Oct</v>
      </c>
    </row>
    <row r="7241" spans="1:6" x14ac:dyDescent="0.35">
      <c r="A7241" s="527">
        <f>Electricity!D7277</f>
        <v>45593</v>
      </c>
      <c r="B7241" s="528">
        <f>Electricity!E7277</f>
        <v>0.58333333333333337</v>
      </c>
      <c r="C7241" s="529">
        <f>Electricity!F7277</f>
        <v>0</v>
      </c>
      <c r="D7241" s="529">
        <f>Electricity!I7277</f>
        <v>0</v>
      </c>
      <c r="E7241" s="531" t="str">
        <f t="shared" si="231"/>
        <v>10/28/2024 02:00:00 PM</v>
      </c>
      <c r="F7241" s="530" t="str">
        <f t="shared" si="232"/>
        <v>Oct</v>
      </c>
    </row>
    <row r="7242" spans="1:6" x14ac:dyDescent="0.35">
      <c r="A7242" s="527">
        <f>Electricity!D7278</f>
        <v>45593</v>
      </c>
      <c r="B7242" s="528">
        <f>Electricity!E7278</f>
        <v>0.62500000000000011</v>
      </c>
      <c r="C7242" s="529">
        <f>Electricity!F7278</f>
        <v>0</v>
      </c>
      <c r="D7242" s="529">
        <f>Electricity!I7278</f>
        <v>0</v>
      </c>
      <c r="E7242" s="531" t="str">
        <f t="shared" si="231"/>
        <v>10/28/2024 03:00:00 PM</v>
      </c>
      <c r="F7242" s="530" t="str">
        <f t="shared" si="232"/>
        <v>Oct</v>
      </c>
    </row>
    <row r="7243" spans="1:6" x14ac:dyDescent="0.35">
      <c r="A7243" s="527">
        <f>Electricity!D7279</f>
        <v>45593</v>
      </c>
      <c r="B7243" s="528">
        <f>Electricity!E7279</f>
        <v>0.66666666666666674</v>
      </c>
      <c r="C7243" s="529">
        <f>Electricity!F7279</f>
        <v>0</v>
      </c>
      <c r="D7243" s="529">
        <f>Electricity!I7279</f>
        <v>0</v>
      </c>
      <c r="E7243" s="531" t="str">
        <f t="shared" si="231"/>
        <v>10/28/2024 04:00:00 PM</v>
      </c>
      <c r="F7243" s="530" t="str">
        <f t="shared" si="232"/>
        <v>Oct</v>
      </c>
    </row>
    <row r="7244" spans="1:6" x14ac:dyDescent="0.35">
      <c r="A7244" s="527">
        <f>Electricity!D7280</f>
        <v>45593</v>
      </c>
      <c r="B7244" s="528">
        <f>Electricity!E7280</f>
        <v>0.70833333333333337</v>
      </c>
      <c r="C7244" s="529">
        <f>Electricity!F7280</f>
        <v>0</v>
      </c>
      <c r="D7244" s="529">
        <f>Electricity!I7280</f>
        <v>0</v>
      </c>
      <c r="E7244" s="531" t="str">
        <f t="shared" si="231"/>
        <v>10/28/2024 05:00:00 PM</v>
      </c>
      <c r="F7244" s="530" t="str">
        <f t="shared" si="232"/>
        <v>Oct</v>
      </c>
    </row>
    <row r="7245" spans="1:6" x14ac:dyDescent="0.35">
      <c r="A7245" s="527">
        <f>Electricity!D7281</f>
        <v>45593</v>
      </c>
      <c r="B7245" s="528">
        <f>Electricity!E7281</f>
        <v>0.75000000000000011</v>
      </c>
      <c r="C7245" s="529">
        <f>Electricity!F7281</f>
        <v>0</v>
      </c>
      <c r="D7245" s="529">
        <f>Electricity!I7281</f>
        <v>0</v>
      </c>
      <c r="E7245" s="531" t="str">
        <f t="shared" si="231"/>
        <v>10/28/2024 06:00:00 PM</v>
      </c>
      <c r="F7245" s="530" t="str">
        <f t="shared" si="232"/>
        <v>Oct</v>
      </c>
    </row>
    <row r="7246" spans="1:6" x14ac:dyDescent="0.35">
      <c r="A7246" s="527">
        <f>Electricity!D7282</f>
        <v>45593</v>
      </c>
      <c r="B7246" s="528">
        <f>Electricity!E7282</f>
        <v>0.79166666666666674</v>
      </c>
      <c r="C7246" s="529">
        <f>Electricity!F7282</f>
        <v>0</v>
      </c>
      <c r="D7246" s="529">
        <f>Electricity!I7282</f>
        <v>0</v>
      </c>
      <c r="E7246" s="531" t="str">
        <f t="shared" si="231"/>
        <v>10/28/2024 07:00:00 PM</v>
      </c>
      <c r="F7246" s="530" t="str">
        <f t="shared" si="232"/>
        <v>Oct</v>
      </c>
    </row>
    <row r="7247" spans="1:6" x14ac:dyDescent="0.35">
      <c r="A7247" s="527">
        <f>Electricity!D7283</f>
        <v>45593</v>
      </c>
      <c r="B7247" s="528">
        <f>Electricity!E7283</f>
        <v>0.83333333333333337</v>
      </c>
      <c r="C7247" s="529">
        <f>Electricity!F7283</f>
        <v>0</v>
      </c>
      <c r="D7247" s="529">
        <f>Electricity!I7283</f>
        <v>0</v>
      </c>
      <c r="E7247" s="531" t="str">
        <f t="shared" si="231"/>
        <v>10/28/2024 08:00:00 PM</v>
      </c>
      <c r="F7247" s="530" t="str">
        <f t="shared" si="232"/>
        <v>Oct</v>
      </c>
    </row>
    <row r="7248" spans="1:6" x14ac:dyDescent="0.35">
      <c r="A7248" s="527">
        <f>Electricity!D7284</f>
        <v>45593</v>
      </c>
      <c r="B7248" s="528">
        <f>Electricity!E7284</f>
        <v>0.87500000000000011</v>
      </c>
      <c r="C7248" s="529">
        <f>Electricity!F7284</f>
        <v>0</v>
      </c>
      <c r="D7248" s="529">
        <f>Electricity!I7284</f>
        <v>0</v>
      </c>
      <c r="E7248" s="531" t="str">
        <f t="shared" si="231"/>
        <v>10/28/2024 09:00:00 PM</v>
      </c>
      <c r="F7248" s="530" t="str">
        <f t="shared" si="232"/>
        <v>Oct</v>
      </c>
    </row>
    <row r="7249" spans="1:6" x14ac:dyDescent="0.35">
      <c r="A7249" s="527">
        <f>Electricity!D7285</f>
        <v>45593</v>
      </c>
      <c r="B7249" s="528">
        <f>Electricity!E7285</f>
        <v>0.91666666666666674</v>
      </c>
      <c r="C7249" s="529">
        <f>Electricity!F7285</f>
        <v>0</v>
      </c>
      <c r="D7249" s="529">
        <f>Electricity!I7285</f>
        <v>0</v>
      </c>
      <c r="E7249" s="531" t="str">
        <f t="shared" si="231"/>
        <v>10/28/2024 10:00:00 PM</v>
      </c>
      <c r="F7249" s="530" t="str">
        <f t="shared" si="232"/>
        <v>Oct</v>
      </c>
    </row>
    <row r="7250" spans="1:6" x14ac:dyDescent="0.35">
      <c r="A7250" s="527">
        <f>Electricity!D7286</f>
        <v>45593</v>
      </c>
      <c r="B7250" s="528">
        <f>Electricity!E7286</f>
        <v>0.95833333333333337</v>
      </c>
      <c r="C7250" s="529">
        <f>Electricity!F7286</f>
        <v>0</v>
      </c>
      <c r="D7250" s="529">
        <f>Electricity!I7286</f>
        <v>0</v>
      </c>
      <c r="E7250" s="531" t="str">
        <f t="shared" si="231"/>
        <v>10/28/2024 11:00:00 PM</v>
      </c>
      <c r="F7250" s="530" t="str">
        <f t="shared" si="232"/>
        <v>Oct</v>
      </c>
    </row>
    <row r="7251" spans="1:6" x14ac:dyDescent="0.35">
      <c r="A7251" s="527">
        <f>Electricity!D7287</f>
        <v>45594</v>
      </c>
      <c r="B7251" s="528">
        <f>Electricity!E7287</f>
        <v>3.1225022567582528E-17</v>
      </c>
      <c r="C7251" s="529">
        <f>Electricity!F7287</f>
        <v>0</v>
      </c>
      <c r="D7251" s="529">
        <f>Electricity!I7287</f>
        <v>0</v>
      </c>
      <c r="E7251" s="531" t="str">
        <f t="shared" si="231"/>
        <v>10/29/2024 12:00:00 AM</v>
      </c>
      <c r="F7251" s="530" t="str">
        <f t="shared" si="232"/>
        <v>Oct</v>
      </c>
    </row>
    <row r="7252" spans="1:6" x14ac:dyDescent="0.35">
      <c r="A7252" s="527">
        <f>Electricity!D7288</f>
        <v>45594</v>
      </c>
      <c r="B7252" s="528">
        <f>Electricity!E7288</f>
        <v>4.1666666666666699E-2</v>
      </c>
      <c r="C7252" s="529">
        <f>Electricity!F7288</f>
        <v>0</v>
      </c>
      <c r="D7252" s="529">
        <f>Electricity!I7288</f>
        <v>0</v>
      </c>
      <c r="E7252" s="531" t="str">
        <f t="shared" si="231"/>
        <v>10/29/2024 01:00:00 AM</v>
      </c>
      <c r="F7252" s="530" t="str">
        <f t="shared" si="232"/>
        <v>Oct</v>
      </c>
    </row>
    <row r="7253" spans="1:6" x14ac:dyDescent="0.35">
      <c r="A7253" s="527">
        <f>Electricity!D7289</f>
        <v>45594</v>
      </c>
      <c r="B7253" s="528">
        <f>Electricity!E7289</f>
        <v>8.333333333333337E-2</v>
      </c>
      <c r="C7253" s="529">
        <f>Electricity!F7289</f>
        <v>0</v>
      </c>
      <c r="D7253" s="529">
        <f>Electricity!I7289</f>
        <v>0</v>
      </c>
      <c r="E7253" s="531" t="str">
        <f t="shared" si="231"/>
        <v>10/29/2024 02:00:00 AM</v>
      </c>
      <c r="F7253" s="530" t="str">
        <f t="shared" si="232"/>
        <v>Oct</v>
      </c>
    </row>
    <row r="7254" spans="1:6" x14ac:dyDescent="0.35">
      <c r="A7254" s="527">
        <f>Electricity!D7290</f>
        <v>45594</v>
      </c>
      <c r="B7254" s="528">
        <f>Electricity!E7290</f>
        <v>0.12500000000000006</v>
      </c>
      <c r="C7254" s="529">
        <f>Electricity!F7290</f>
        <v>0</v>
      </c>
      <c r="D7254" s="529">
        <f>Electricity!I7290</f>
        <v>0</v>
      </c>
      <c r="E7254" s="531" t="str">
        <f t="shared" si="231"/>
        <v>10/29/2024 03:00:00 AM</v>
      </c>
      <c r="F7254" s="530" t="str">
        <f t="shared" si="232"/>
        <v>Oct</v>
      </c>
    </row>
    <row r="7255" spans="1:6" x14ac:dyDescent="0.35">
      <c r="A7255" s="527">
        <f>Electricity!D7291</f>
        <v>45594</v>
      </c>
      <c r="B7255" s="528">
        <f>Electricity!E7291</f>
        <v>0.16666666666666669</v>
      </c>
      <c r="C7255" s="529">
        <f>Electricity!F7291</f>
        <v>0</v>
      </c>
      <c r="D7255" s="529">
        <f>Electricity!I7291</f>
        <v>0</v>
      </c>
      <c r="E7255" s="531" t="str">
        <f t="shared" si="231"/>
        <v>10/29/2024 04:00:00 AM</v>
      </c>
      <c r="F7255" s="530" t="str">
        <f t="shared" si="232"/>
        <v>Oct</v>
      </c>
    </row>
    <row r="7256" spans="1:6" x14ac:dyDescent="0.35">
      <c r="A7256" s="527">
        <f>Electricity!D7292</f>
        <v>45594</v>
      </c>
      <c r="B7256" s="528">
        <f>Electricity!E7292</f>
        <v>0.20833333333333337</v>
      </c>
      <c r="C7256" s="529">
        <f>Electricity!F7292</f>
        <v>0</v>
      </c>
      <c r="D7256" s="529">
        <f>Electricity!I7292</f>
        <v>0</v>
      </c>
      <c r="E7256" s="531" t="str">
        <f t="shared" si="231"/>
        <v>10/29/2024 05:00:00 AM</v>
      </c>
      <c r="F7256" s="530" t="str">
        <f t="shared" si="232"/>
        <v>Oct</v>
      </c>
    </row>
    <row r="7257" spans="1:6" x14ac:dyDescent="0.35">
      <c r="A7257" s="527">
        <f>Electricity!D7293</f>
        <v>45594</v>
      </c>
      <c r="B7257" s="528">
        <f>Electricity!E7293</f>
        <v>0.25</v>
      </c>
      <c r="C7257" s="529">
        <f>Electricity!F7293</f>
        <v>0</v>
      </c>
      <c r="D7257" s="529">
        <f>Electricity!I7293</f>
        <v>0</v>
      </c>
      <c r="E7257" s="531" t="str">
        <f t="shared" si="231"/>
        <v>10/29/2024 06:00:00 AM</v>
      </c>
      <c r="F7257" s="530" t="str">
        <f t="shared" si="232"/>
        <v>Oct</v>
      </c>
    </row>
    <row r="7258" spans="1:6" x14ac:dyDescent="0.35">
      <c r="A7258" s="527">
        <f>Electricity!D7294</f>
        <v>45594</v>
      </c>
      <c r="B7258" s="528">
        <f>Electricity!E7294</f>
        <v>0.29166666666666669</v>
      </c>
      <c r="C7258" s="529">
        <f>Electricity!F7294</f>
        <v>0</v>
      </c>
      <c r="D7258" s="529">
        <f>Electricity!I7294</f>
        <v>0</v>
      </c>
      <c r="E7258" s="531" t="str">
        <f t="shared" si="231"/>
        <v>10/29/2024 07:00:00 AM</v>
      </c>
      <c r="F7258" s="530" t="str">
        <f t="shared" si="232"/>
        <v>Oct</v>
      </c>
    </row>
    <row r="7259" spans="1:6" x14ac:dyDescent="0.35">
      <c r="A7259" s="527">
        <f>Electricity!D7295</f>
        <v>45594</v>
      </c>
      <c r="B7259" s="528">
        <f>Electricity!E7295</f>
        <v>0.33333333333333337</v>
      </c>
      <c r="C7259" s="529">
        <f>Electricity!F7295</f>
        <v>0</v>
      </c>
      <c r="D7259" s="529">
        <f>Electricity!I7295</f>
        <v>0</v>
      </c>
      <c r="E7259" s="531" t="str">
        <f t="shared" si="231"/>
        <v>10/29/2024 08:00:00 AM</v>
      </c>
      <c r="F7259" s="530" t="str">
        <f t="shared" si="232"/>
        <v>Oct</v>
      </c>
    </row>
    <row r="7260" spans="1:6" x14ac:dyDescent="0.35">
      <c r="A7260" s="527">
        <f>Electricity!D7296</f>
        <v>45594</v>
      </c>
      <c r="B7260" s="528">
        <f>Electricity!E7296</f>
        <v>0.375</v>
      </c>
      <c r="C7260" s="529">
        <f>Electricity!F7296</f>
        <v>0</v>
      </c>
      <c r="D7260" s="529">
        <f>Electricity!I7296</f>
        <v>0</v>
      </c>
      <c r="E7260" s="531" t="str">
        <f t="shared" si="231"/>
        <v>10/29/2024 09:00:00 AM</v>
      </c>
      <c r="F7260" s="530" t="str">
        <f t="shared" si="232"/>
        <v>Oct</v>
      </c>
    </row>
    <row r="7261" spans="1:6" x14ac:dyDescent="0.35">
      <c r="A7261" s="527">
        <f>Electricity!D7297</f>
        <v>45594</v>
      </c>
      <c r="B7261" s="528">
        <f>Electricity!E7297</f>
        <v>0.41666666666666669</v>
      </c>
      <c r="C7261" s="529">
        <f>Electricity!F7297</f>
        <v>0</v>
      </c>
      <c r="D7261" s="529">
        <f>Electricity!I7297</f>
        <v>0</v>
      </c>
      <c r="E7261" s="531" t="str">
        <f t="shared" si="231"/>
        <v>10/29/2024 10:00:00 AM</v>
      </c>
      <c r="F7261" s="530" t="str">
        <f t="shared" si="232"/>
        <v>Oct</v>
      </c>
    </row>
    <row r="7262" spans="1:6" x14ac:dyDescent="0.35">
      <c r="A7262" s="527">
        <f>Electricity!D7298</f>
        <v>45594</v>
      </c>
      <c r="B7262" s="528">
        <f>Electricity!E7298</f>
        <v>0.45833333333333337</v>
      </c>
      <c r="C7262" s="529">
        <f>Electricity!F7298</f>
        <v>0</v>
      </c>
      <c r="D7262" s="529">
        <f>Electricity!I7298</f>
        <v>0</v>
      </c>
      <c r="E7262" s="531" t="str">
        <f t="shared" si="231"/>
        <v>10/29/2024 11:00:00 AM</v>
      </c>
      <c r="F7262" s="530" t="str">
        <f t="shared" si="232"/>
        <v>Oct</v>
      </c>
    </row>
    <row r="7263" spans="1:6" x14ac:dyDescent="0.35">
      <c r="A7263" s="527">
        <f>Electricity!D7299</f>
        <v>45594</v>
      </c>
      <c r="B7263" s="528">
        <f>Electricity!E7299</f>
        <v>0.50000000000000011</v>
      </c>
      <c r="C7263" s="529">
        <f>Electricity!F7299</f>
        <v>0</v>
      </c>
      <c r="D7263" s="529">
        <f>Electricity!I7299</f>
        <v>0</v>
      </c>
      <c r="E7263" s="531" t="str">
        <f t="shared" si="231"/>
        <v>10/29/2024 12:00:00 PM</v>
      </c>
      <c r="F7263" s="530" t="str">
        <f t="shared" si="232"/>
        <v>Oct</v>
      </c>
    </row>
    <row r="7264" spans="1:6" x14ac:dyDescent="0.35">
      <c r="A7264" s="527">
        <f>Electricity!D7300</f>
        <v>45594</v>
      </c>
      <c r="B7264" s="528">
        <f>Electricity!E7300</f>
        <v>0.54166666666666674</v>
      </c>
      <c r="C7264" s="529">
        <f>Electricity!F7300</f>
        <v>0</v>
      </c>
      <c r="D7264" s="529">
        <f>Electricity!I7300</f>
        <v>0</v>
      </c>
      <c r="E7264" s="531" t="str">
        <f t="shared" si="231"/>
        <v>10/29/2024 01:00:00 PM</v>
      </c>
      <c r="F7264" s="530" t="str">
        <f t="shared" si="232"/>
        <v>Oct</v>
      </c>
    </row>
    <row r="7265" spans="1:6" x14ac:dyDescent="0.35">
      <c r="A7265" s="527">
        <f>Electricity!D7301</f>
        <v>45594</v>
      </c>
      <c r="B7265" s="528">
        <f>Electricity!E7301</f>
        <v>0.58333333333333337</v>
      </c>
      <c r="C7265" s="529">
        <f>Electricity!F7301</f>
        <v>0</v>
      </c>
      <c r="D7265" s="529">
        <f>Electricity!I7301</f>
        <v>0</v>
      </c>
      <c r="E7265" s="531" t="str">
        <f t="shared" si="231"/>
        <v>10/29/2024 02:00:00 PM</v>
      </c>
      <c r="F7265" s="530" t="str">
        <f t="shared" si="232"/>
        <v>Oct</v>
      </c>
    </row>
    <row r="7266" spans="1:6" x14ac:dyDescent="0.35">
      <c r="A7266" s="527">
        <f>Electricity!D7302</f>
        <v>45594</v>
      </c>
      <c r="B7266" s="528">
        <f>Electricity!E7302</f>
        <v>0.62500000000000011</v>
      </c>
      <c r="C7266" s="529">
        <f>Electricity!F7302</f>
        <v>0</v>
      </c>
      <c r="D7266" s="529">
        <f>Electricity!I7302</f>
        <v>0</v>
      </c>
      <c r="E7266" s="531" t="str">
        <f t="shared" si="231"/>
        <v>10/29/2024 03:00:00 PM</v>
      </c>
      <c r="F7266" s="530" t="str">
        <f t="shared" si="232"/>
        <v>Oct</v>
      </c>
    </row>
    <row r="7267" spans="1:6" x14ac:dyDescent="0.35">
      <c r="A7267" s="527">
        <f>Electricity!D7303</f>
        <v>45594</v>
      </c>
      <c r="B7267" s="528">
        <f>Electricity!E7303</f>
        <v>0.66666666666666674</v>
      </c>
      <c r="C7267" s="529">
        <f>Electricity!F7303</f>
        <v>0</v>
      </c>
      <c r="D7267" s="529">
        <f>Electricity!I7303</f>
        <v>0</v>
      </c>
      <c r="E7267" s="531" t="str">
        <f t="shared" si="231"/>
        <v>10/29/2024 04:00:00 PM</v>
      </c>
      <c r="F7267" s="530" t="str">
        <f t="shared" si="232"/>
        <v>Oct</v>
      </c>
    </row>
    <row r="7268" spans="1:6" x14ac:dyDescent="0.35">
      <c r="A7268" s="527">
        <f>Electricity!D7304</f>
        <v>45594</v>
      </c>
      <c r="B7268" s="528">
        <f>Electricity!E7304</f>
        <v>0.70833333333333337</v>
      </c>
      <c r="C7268" s="529">
        <f>Electricity!F7304</f>
        <v>0</v>
      </c>
      <c r="D7268" s="529">
        <f>Electricity!I7304</f>
        <v>0</v>
      </c>
      <c r="E7268" s="531" t="str">
        <f t="shared" si="231"/>
        <v>10/29/2024 05:00:00 PM</v>
      </c>
      <c r="F7268" s="530" t="str">
        <f t="shared" si="232"/>
        <v>Oct</v>
      </c>
    </row>
    <row r="7269" spans="1:6" x14ac:dyDescent="0.35">
      <c r="A7269" s="527">
        <f>Electricity!D7305</f>
        <v>45594</v>
      </c>
      <c r="B7269" s="528">
        <f>Electricity!E7305</f>
        <v>0.75000000000000011</v>
      </c>
      <c r="C7269" s="529">
        <f>Electricity!F7305</f>
        <v>0</v>
      </c>
      <c r="D7269" s="529">
        <f>Electricity!I7305</f>
        <v>0</v>
      </c>
      <c r="E7269" s="531" t="str">
        <f t="shared" si="231"/>
        <v>10/29/2024 06:00:00 PM</v>
      </c>
      <c r="F7269" s="530" t="str">
        <f t="shared" si="232"/>
        <v>Oct</v>
      </c>
    </row>
    <row r="7270" spans="1:6" x14ac:dyDescent="0.35">
      <c r="A7270" s="527">
        <f>Electricity!D7306</f>
        <v>45594</v>
      </c>
      <c r="B7270" s="528">
        <f>Electricity!E7306</f>
        <v>0.79166666666666674</v>
      </c>
      <c r="C7270" s="529">
        <f>Electricity!F7306</f>
        <v>0</v>
      </c>
      <c r="D7270" s="529">
        <f>Electricity!I7306</f>
        <v>0</v>
      </c>
      <c r="E7270" s="531" t="str">
        <f t="shared" si="231"/>
        <v>10/29/2024 07:00:00 PM</v>
      </c>
      <c r="F7270" s="530" t="str">
        <f t="shared" si="232"/>
        <v>Oct</v>
      </c>
    </row>
    <row r="7271" spans="1:6" x14ac:dyDescent="0.35">
      <c r="A7271" s="527">
        <f>Electricity!D7307</f>
        <v>45594</v>
      </c>
      <c r="B7271" s="528">
        <f>Electricity!E7307</f>
        <v>0.83333333333333337</v>
      </c>
      <c r="C7271" s="529">
        <f>Electricity!F7307</f>
        <v>0</v>
      </c>
      <c r="D7271" s="529">
        <f>Electricity!I7307</f>
        <v>0</v>
      </c>
      <c r="E7271" s="531" t="str">
        <f t="shared" si="231"/>
        <v>10/29/2024 08:00:00 PM</v>
      </c>
      <c r="F7271" s="530" t="str">
        <f t="shared" si="232"/>
        <v>Oct</v>
      </c>
    </row>
    <row r="7272" spans="1:6" x14ac:dyDescent="0.35">
      <c r="A7272" s="527">
        <f>Electricity!D7308</f>
        <v>45594</v>
      </c>
      <c r="B7272" s="528">
        <f>Electricity!E7308</f>
        <v>0.87500000000000011</v>
      </c>
      <c r="C7272" s="529">
        <f>Electricity!F7308</f>
        <v>0</v>
      </c>
      <c r="D7272" s="529">
        <f>Electricity!I7308</f>
        <v>0</v>
      </c>
      <c r="E7272" s="531" t="str">
        <f t="shared" si="231"/>
        <v>10/29/2024 09:00:00 PM</v>
      </c>
      <c r="F7272" s="530" t="str">
        <f t="shared" si="232"/>
        <v>Oct</v>
      </c>
    </row>
    <row r="7273" spans="1:6" x14ac:dyDescent="0.35">
      <c r="A7273" s="527">
        <f>Electricity!D7309</f>
        <v>45594</v>
      </c>
      <c r="B7273" s="528">
        <f>Electricity!E7309</f>
        <v>0.91666666666666674</v>
      </c>
      <c r="C7273" s="529">
        <f>Electricity!F7309</f>
        <v>0</v>
      </c>
      <c r="D7273" s="529">
        <f>Electricity!I7309</f>
        <v>0</v>
      </c>
      <c r="E7273" s="531" t="str">
        <f t="shared" si="231"/>
        <v>10/29/2024 10:00:00 PM</v>
      </c>
      <c r="F7273" s="530" t="str">
        <f t="shared" si="232"/>
        <v>Oct</v>
      </c>
    </row>
    <row r="7274" spans="1:6" x14ac:dyDescent="0.35">
      <c r="A7274" s="527">
        <f>Electricity!D7310</f>
        <v>45594</v>
      </c>
      <c r="B7274" s="528">
        <f>Electricity!E7310</f>
        <v>0.95833333333333337</v>
      </c>
      <c r="C7274" s="529">
        <f>Electricity!F7310</f>
        <v>0</v>
      </c>
      <c r="D7274" s="529">
        <f>Electricity!I7310</f>
        <v>0</v>
      </c>
      <c r="E7274" s="531" t="str">
        <f t="shared" si="231"/>
        <v>10/29/2024 11:00:00 PM</v>
      </c>
      <c r="F7274" s="530" t="str">
        <f t="shared" si="232"/>
        <v>Oct</v>
      </c>
    </row>
    <row r="7275" spans="1:6" x14ac:dyDescent="0.35">
      <c r="A7275" s="527">
        <f>Electricity!D7311</f>
        <v>45595</v>
      </c>
      <c r="B7275" s="528">
        <f>Electricity!E7311</f>
        <v>3.1225022567582528E-17</v>
      </c>
      <c r="C7275" s="529">
        <f>Electricity!F7311</f>
        <v>0</v>
      </c>
      <c r="D7275" s="529">
        <f>Electricity!I7311</f>
        <v>0</v>
      </c>
      <c r="E7275" s="531" t="str">
        <f t="shared" si="231"/>
        <v>10/30/2024 12:00:00 AM</v>
      </c>
      <c r="F7275" s="530" t="str">
        <f t="shared" si="232"/>
        <v>Oct</v>
      </c>
    </row>
    <row r="7276" spans="1:6" x14ac:dyDescent="0.35">
      <c r="A7276" s="527">
        <f>Electricity!D7312</f>
        <v>45595</v>
      </c>
      <c r="B7276" s="528">
        <f>Electricity!E7312</f>
        <v>4.1666666666666699E-2</v>
      </c>
      <c r="C7276" s="529">
        <f>Electricity!F7312</f>
        <v>0</v>
      </c>
      <c r="D7276" s="529">
        <f>Electricity!I7312</f>
        <v>0</v>
      </c>
      <c r="E7276" s="531" t="str">
        <f t="shared" ref="E7276:E7339" si="233">CONCATENATE(TEXT(A7276,"mm/dd/yyyy")," ",TEXT(B7276,"hh:mm:ss AM/PM"))</f>
        <v>10/30/2024 01:00:00 AM</v>
      </c>
      <c r="F7276" s="530" t="str">
        <f t="shared" si="232"/>
        <v>Oct</v>
      </c>
    </row>
    <row r="7277" spans="1:6" x14ac:dyDescent="0.35">
      <c r="A7277" s="527">
        <f>Electricity!D7313</f>
        <v>45595</v>
      </c>
      <c r="B7277" s="528">
        <f>Electricity!E7313</f>
        <v>8.333333333333337E-2</v>
      </c>
      <c r="C7277" s="529">
        <f>Electricity!F7313</f>
        <v>0</v>
      </c>
      <c r="D7277" s="529">
        <f>Electricity!I7313</f>
        <v>0</v>
      </c>
      <c r="E7277" s="531" t="str">
        <f t="shared" si="233"/>
        <v>10/30/2024 02:00:00 AM</v>
      </c>
      <c r="F7277" s="530" t="str">
        <f t="shared" si="232"/>
        <v>Oct</v>
      </c>
    </row>
    <row r="7278" spans="1:6" x14ac:dyDescent="0.35">
      <c r="A7278" s="527">
        <f>Electricity!D7314</f>
        <v>45595</v>
      </c>
      <c r="B7278" s="528">
        <f>Electricity!E7314</f>
        <v>0.12500000000000006</v>
      </c>
      <c r="C7278" s="529">
        <f>Electricity!F7314</f>
        <v>0</v>
      </c>
      <c r="D7278" s="529">
        <f>Electricity!I7314</f>
        <v>0</v>
      </c>
      <c r="E7278" s="531" t="str">
        <f t="shared" si="233"/>
        <v>10/30/2024 03:00:00 AM</v>
      </c>
      <c r="F7278" s="530" t="str">
        <f t="shared" si="232"/>
        <v>Oct</v>
      </c>
    </row>
    <row r="7279" spans="1:6" x14ac:dyDescent="0.35">
      <c r="A7279" s="527">
        <f>Electricity!D7315</f>
        <v>45595</v>
      </c>
      <c r="B7279" s="528">
        <f>Electricity!E7315</f>
        <v>0.16666666666666669</v>
      </c>
      <c r="C7279" s="529">
        <f>Electricity!F7315</f>
        <v>0</v>
      </c>
      <c r="D7279" s="529">
        <f>Electricity!I7315</f>
        <v>0</v>
      </c>
      <c r="E7279" s="531" t="str">
        <f t="shared" si="233"/>
        <v>10/30/2024 04:00:00 AM</v>
      </c>
      <c r="F7279" s="530" t="str">
        <f t="shared" si="232"/>
        <v>Oct</v>
      </c>
    </row>
    <row r="7280" spans="1:6" x14ac:dyDescent="0.35">
      <c r="A7280" s="527">
        <f>Electricity!D7316</f>
        <v>45595</v>
      </c>
      <c r="B7280" s="528">
        <f>Electricity!E7316</f>
        <v>0.20833333333333337</v>
      </c>
      <c r="C7280" s="529">
        <f>Electricity!F7316</f>
        <v>0</v>
      </c>
      <c r="D7280" s="529">
        <f>Electricity!I7316</f>
        <v>0</v>
      </c>
      <c r="E7280" s="531" t="str">
        <f t="shared" si="233"/>
        <v>10/30/2024 05:00:00 AM</v>
      </c>
      <c r="F7280" s="530" t="str">
        <f t="shared" si="232"/>
        <v>Oct</v>
      </c>
    </row>
    <row r="7281" spans="1:6" x14ac:dyDescent="0.35">
      <c r="A7281" s="527">
        <f>Electricity!D7317</f>
        <v>45595</v>
      </c>
      <c r="B7281" s="528">
        <f>Electricity!E7317</f>
        <v>0.25</v>
      </c>
      <c r="C7281" s="529">
        <f>Electricity!F7317</f>
        <v>0</v>
      </c>
      <c r="D7281" s="529">
        <f>Electricity!I7317</f>
        <v>0</v>
      </c>
      <c r="E7281" s="531" t="str">
        <f t="shared" si="233"/>
        <v>10/30/2024 06:00:00 AM</v>
      </c>
      <c r="F7281" s="530" t="str">
        <f t="shared" si="232"/>
        <v>Oct</v>
      </c>
    </row>
    <row r="7282" spans="1:6" x14ac:dyDescent="0.35">
      <c r="A7282" s="527">
        <f>Electricity!D7318</f>
        <v>45595</v>
      </c>
      <c r="B7282" s="528">
        <f>Electricity!E7318</f>
        <v>0.29166666666666669</v>
      </c>
      <c r="C7282" s="529">
        <f>Electricity!F7318</f>
        <v>0</v>
      </c>
      <c r="D7282" s="529">
        <f>Electricity!I7318</f>
        <v>0</v>
      </c>
      <c r="E7282" s="531" t="str">
        <f t="shared" si="233"/>
        <v>10/30/2024 07:00:00 AM</v>
      </c>
      <c r="F7282" s="530" t="str">
        <f t="shared" si="232"/>
        <v>Oct</v>
      </c>
    </row>
    <row r="7283" spans="1:6" x14ac:dyDescent="0.35">
      <c r="A7283" s="527">
        <f>Electricity!D7319</f>
        <v>45595</v>
      </c>
      <c r="B7283" s="528">
        <f>Electricity!E7319</f>
        <v>0.33333333333333337</v>
      </c>
      <c r="C7283" s="529">
        <f>Electricity!F7319</f>
        <v>0</v>
      </c>
      <c r="D7283" s="529">
        <f>Electricity!I7319</f>
        <v>0</v>
      </c>
      <c r="E7283" s="531" t="str">
        <f t="shared" si="233"/>
        <v>10/30/2024 08:00:00 AM</v>
      </c>
      <c r="F7283" s="530" t="str">
        <f t="shared" si="232"/>
        <v>Oct</v>
      </c>
    </row>
    <row r="7284" spans="1:6" x14ac:dyDescent="0.35">
      <c r="A7284" s="527">
        <f>Electricity!D7320</f>
        <v>45595</v>
      </c>
      <c r="B7284" s="528">
        <f>Electricity!E7320</f>
        <v>0.375</v>
      </c>
      <c r="C7284" s="529">
        <f>Electricity!F7320</f>
        <v>0</v>
      </c>
      <c r="D7284" s="529">
        <f>Electricity!I7320</f>
        <v>0</v>
      </c>
      <c r="E7284" s="531" t="str">
        <f t="shared" si="233"/>
        <v>10/30/2024 09:00:00 AM</v>
      </c>
      <c r="F7284" s="530" t="str">
        <f t="shared" si="232"/>
        <v>Oct</v>
      </c>
    </row>
    <row r="7285" spans="1:6" x14ac:dyDescent="0.35">
      <c r="A7285" s="527">
        <f>Electricity!D7321</f>
        <v>45595</v>
      </c>
      <c r="B7285" s="528">
        <f>Electricity!E7321</f>
        <v>0.41666666666666669</v>
      </c>
      <c r="C7285" s="529">
        <f>Electricity!F7321</f>
        <v>0</v>
      </c>
      <c r="D7285" s="529">
        <f>Electricity!I7321</f>
        <v>0</v>
      </c>
      <c r="E7285" s="531" t="str">
        <f t="shared" si="233"/>
        <v>10/30/2024 10:00:00 AM</v>
      </c>
      <c r="F7285" s="530" t="str">
        <f t="shared" si="232"/>
        <v>Oct</v>
      </c>
    </row>
    <row r="7286" spans="1:6" x14ac:dyDescent="0.35">
      <c r="A7286" s="527">
        <f>Electricity!D7322</f>
        <v>45595</v>
      </c>
      <c r="B7286" s="528">
        <f>Electricity!E7322</f>
        <v>0.45833333333333337</v>
      </c>
      <c r="C7286" s="529">
        <f>Electricity!F7322</f>
        <v>0</v>
      </c>
      <c r="D7286" s="529">
        <f>Electricity!I7322</f>
        <v>0</v>
      </c>
      <c r="E7286" s="531" t="str">
        <f t="shared" si="233"/>
        <v>10/30/2024 11:00:00 AM</v>
      </c>
      <c r="F7286" s="530" t="str">
        <f t="shared" si="232"/>
        <v>Oct</v>
      </c>
    </row>
    <row r="7287" spans="1:6" x14ac:dyDescent="0.35">
      <c r="A7287" s="527">
        <f>Electricity!D7323</f>
        <v>45595</v>
      </c>
      <c r="B7287" s="528">
        <f>Electricity!E7323</f>
        <v>0.50000000000000011</v>
      </c>
      <c r="C7287" s="529">
        <f>Electricity!F7323</f>
        <v>0</v>
      </c>
      <c r="D7287" s="529">
        <f>Electricity!I7323</f>
        <v>0</v>
      </c>
      <c r="E7287" s="531" t="str">
        <f t="shared" si="233"/>
        <v>10/30/2024 12:00:00 PM</v>
      </c>
      <c r="F7287" s="530" t="str">
        <f t="shared" si="232"/>
        <v>Oct</v>
      </c>
    </row>
    <row r="7288" spans="1:6" x14ac:dyDescent="0.35">
      <c r="A7288" s="527">
        <f>Electricity!D7324</f>
        <v>45595</v>
      </c>
      <c r="B7288" s="528">
        <f>Electricity!E7324</f>
        <v>0.54166666666666674</v>
      </c>
      <c r="C7288" s="529">
        <f>Electricity!F7324</f>
        <v>0</v>
      </c>
      <c r="D7288" s="529">
        <f>Electricity!I7324</f>
        <v>0</v>
      </c>
      <c r="E7288" s="531" t="str">
        <f t="shared" si="233"/>
        <v>10/30/2024 01:00:00 PM</v>
      </c>
      <c r="F7288" s="530" t="str">
        <f t="shared" si="232"/>
        <v>Oct</v>
      </c>
    </row>
    <row r="7289" spans="1:6" x14ac:dyDescent="0.35">
      <c r="A7289" s="527">
        <f>Electricity!D7325</f>
        <v>45595</v>
      </c>
      <c r="B7289" s="528">
        <f>Electricity!E7325</f>
        <v>0.58333333333333337</v>
      </c>
      <c r="C7289" s="529">
        <f>Electricity!F7325</f>
        <v>0</v>
      </c>
      <c r="D7289" s="529">
        <f>Electricity!I7325</f>
        <v>0</v>
      </c>
      <c r="E7289" s="531" t="str">
        <f t="shared" si="233"/>
        <v>10/30/2024 02:00:00 PM</v>
      </c>
      <c r="F7289" s="530" t="str">
        <f t="shared" si="232"/>
        <v>Oct</v>
      </c>
    </row>
    <row r="7290" spans="1:6" x14ac:dyDescent="0.35">
      <c r="A7290" s="527">
        <f>Electricity!D7326</f>
        <v>45595</v>
      </c>
      <c r="B7290" s="528">
        <f>Electricity!E7326</f>
        <v>0.62500000000000011</v>
      </c>
      <c r="C7290" s="529">
        <f>Electricity!F7326</f>
        <v>0</v>
      </c>
      <c r="D7290" s="529">
        <f>Electricity!I7326</f>
        <v>0</v>
      </c>
      <c r="E7290" s="531" t="str">
        <f t="shared" si="233"/>
        <v>10/30/2024 03:00:00 PM</v>
      </c>
      <c r="F7290" s="530" t="str">
        <f t="shared" si="232"/>
        <v>Oct</v>
      </c>
    </row>
    <row r="7291" spans="1:6" x14ac:dyDescent="0.35">
      <c r="A7291" s="527">
        <f>Electricity!D7327</f>
        <v>45595</v>
      </c>
      <c r="B7291" s="528">
        <f>Electricity!E7327</f>
        <v>0.66666666666666674</v>
      </c>
      <c r="C7291" s="529">
        <f>Electricity!F7327</f>
        <v>0</v>
      </c>
      <c r="D7291" s="529">
        <f>Electricity!I7327</f>
        <v>0</v>
      </c>
      <c r="E7291" s="531" t="str">
        <f t="shared" si="233"/>
        <v>10/30/2024 04:00:00 PM</v>
      </c>
      <c r="F7291" s="530" t="str">
        <f t="shared" si="232"/>
        <v>Oct</v>
      </c>
    </row>
    <row r="7292" spans="1:6" x14ac:dyDescent="0.35">
      <c r="A7292" s="527">
        <f>Electricity!D7328</f>
        <v>45595</v>
      </c>
      <c r="B7292" s="528">
        <f>Electricity!E7328</f>
        <v>0.70833333333333337</v>
      </c>
      <c r="C7292" s="529">
        <f>Electricity!F7328</f>
        <v>0</v>
      </c>
      <c r="D7292" s="529">
        <f>Electricity!I7328</f>
        <v>0</v>
      </c>
      <c r="E7292" s="531" t="str">
        <f t="shared" si="233"/>
        <v>10/30/2024 05:00:00 PM</v>
      </c>
      <c r="F7292" s="530" t="str">
        <f t="shared" si="232"/>
        <v>Oct</v>
      </c>
    </row>
    <row r="7293" spans="1:6" x14ac:dyDescent="0.35">
      <c r="A7293" s="527">
        <f>Electricity!D7329</f>
        <v>45595</v>
      </c>
      <c r="B7293" s="528">
        <f>Electricity!E7329</f>
        <v>0.75000000000000011</v>
      </c>
      <c r="C7293" s="529">
        <f>Electricity!F7329</f>
        <v>0</v>
      </c>
      <c r="D7293" s="529">
        <f>Electricity!I7329</f>
        <v>0</v>
      </c>
      <c r="E7293" s="531" t="str">
        <f t="shared" si="233"/>
        <v>10/30/2024 06:00:00 PM</v>
      </c>
      <c r="F7293" s="530" t="str">
        <f t="shared" si="232"/>
        <v>Oct</v>
      </c>
    </row>
    <row r="7294" spans="1:6" x14ac:dyDescent="0.35">
      <c r="A7294" s="527">
        <f>Electricity!D7330</f>
        <v>45595</v>
      </c>
      <c r="B7294" s="528">
        <f>Electricity!E7330</f>
        <v>0.79166666666666674</v>
      </c>
      <c r="C7294" s="529">
        <f>Electricity!F7330</f>
        <v>0</v>
      </c>
      <c r="D7294" s="529">
        <f>Electricity!I7330</f>
        <v>0</v>
      </c>
      <c r="E7294" s="531" t="str">
        <f t="shared" si="233"/>
        <v>10/30/2024 07:00:00 PM</v>
      </c>
      <c r="F7294" s="530" t="str">
        <f t="shared" si="232"/>
        <v>Oct</v>
      </c>
    </row>
    <row r="7295" spans="1:6" x14ac:dyDescent="0.35">
      <c r="A7295" s="527">
        <f>Electricity!D7331</f>
        <v>45595</v>
      </c>
      <c r="B7295" s="528">
        <f>Electricity!E7331</f>
        <v>0.83333333333333337</v>
      </c>
      <c r="C7295" s="529">
        <f>Electricity!F7331</f>
        <v>0</v>
      </c>
      <c r="D7295" s="529">
        <f>Electricity!I7331</f>
        <v>0</v>
      </c>
      <c r="E7295" s="531" t="str">
        <f t="shared" si="233"/>
        <v>10/30/2024 08:00:00 PM</v>
      </c>
      <c r="F7295" s="530" t="str">
        <f t="shared" si="232"/>
        <v>Oct</v>
      </c>
    </row>
    <row r="7296" spans="1:6" x14ac:dyDescent="0.35">
      <c r="A7296" s="527">
        <f>Electricity!D7332</f>
        <v>45595</v>
      </c>
      <c r="B7296" s="528">
        <f>Electricity!E7332</f>
        <v>0.87500000000000011</v>
      </c>
      <c r="C7296" s="529">
        <f>Electricity!F7332</f>
        <v>0</v>
      </c>
      <c r="D7296" s="529">
        <f>Electricity!I7332</f>
        <v>0</v>
      </c>
      <c r="E7296" s="531" t="str">
        <f t="shared" si="233"/>
        <v>10/30/2024 09:00:00 PM</v>
      </c>
      <c r="F7296" s="530" t="str">
        <f t="shared" si="232"/>
        <v>Oct</v>
      </c>
    </row>
    <row r="7297" spans="1:6" x14ac:dyDescent="0.35">
      <c r="A7297" s="527">
        <f>Electricity!D7333</f>
        <v>45595</v>
      </c>
      <c r="B7297" s="528">
        <f>Electricity!E7333</f>
        <v>0.91666666666666674</v>
      </c>
      <c r="C7297" s="529">
        <f>Electricity!F7333</f>
        <v>0</v>
      </c>
      <c r="D7297" s="529">
        <f>Electricity!I7333</f>
        <v>0</v>
      </c>
      <c r="E7297" s="531" t="str">
        <f t="shared" si="233"/>
        <v>10/30/2024 10:00:00 PM</v>
      </c>
      <c r="F7297" s="530" t="str">
        <f t="shared" si="232"/>
        <v>Oct</v>
      </c>
    </row>
    <row r="7298" spans="1:6" x14ac:dyDescent="0.35">
      <c r="A7298" s="527">
        <f>Electricity!D7334</f>
        <v>45595</v>
      </c>
      <c r="B7298" s="528">
        <f>Electricity!E7334</f>
        <v>0.95833333333333337</v>
      </c>
      <c r="C7298" s="529">
        <f>Electricity!F7334</f>
        <v>0</v>
      </c>
      <c r="D7298" s="529">
        <f>Electricity!I7334</f>
        <v>0</v>
      </c>
      <c r="E7298" s="531" t="str">
        <f t="shared" si="233"/>
        <v>10/30/2024 11:00:00 PM</v>
      </c>
      <c r="F7298" s="530" t="str">
        <f t="shared" si="232"/>
        <v>Oct</v>
      </c>
    </row>
    <row r="7299" spans="1:6" x14ac:dyDescent="0.35">
      <c r="A7299" s="527">
        <f>Electricity!D7335</f>
        <v>45596</v>
      </c>
      <c r="B7299" s="528">
        <f>Electricity!E7335</f>
        <v>3.1225022567582528E-17</v>
      </c>
      <c r="C7299" s="529">
        <f>Electricity!F7335</f>
        <v>0</v>
      </c>
      <c r="D7299" s="529">
        <f>Electricity!I7335</f>
        <v>0</v>
      </c>
      <c r="E7299" s="531" t="str">
        <f t="shared" si="233"/>
        <v>10/31/2024 12:00:00 AM</v>
      </c>
      <c r="F7299" s="530" t="str">
        <f t="shared" ref="F7299:F7362" si="234">TEXT(A7299,"mmm")</f>
        <v>Oct</v>
      </c>
    </row>
    <row r="7300" spans="1:6" x14ac:dyDescent="0.35">
      <c r="A7300" s="527">
        <f>Electricity!D7336</f>
        <v>45596</v>
      </c>
      <c r="B7300" s="528">
        <f>Electricity!E7336</f>
        <v>4.1666666666666699E-2</v>
      </c>
      <c r="C7300" s="529">
        <f>Electricity!F7336</f>
        <v>0</v>
      </c>
      <c r="D7300" s="529">
        <f>Electricity!I7336</f>
        <v>0</v>
      </c>
      <c r="E7300" s="531" t="str">
        <f t="shared" si="233"/>
        <v>10/31/2024 01:00:00 AM</v>
      </c>
      <c r="F7300" s="530" t="str">
        <f t="shared" si="234"/>
        <v>Oct</v>
      </c>
    </row>
    <row r="7301" spans="1:6" x14ac:dyDescent="0.35">
      <c r="A7301" s="527">
        <f>Electricity!D7337</f>
        <v>45596</v>
      </c>
      <c r="B7301" s="528">
        <f>Electricity!E7337</f>
        <v>8.333333333333337E-2</v>
      </c>
      <c r="C7301" s="529">
        <f>Electricity!F7337</f>
        <v>0</v>
      </c>
      <c r="D7301" s="529">
        <f>Electricity!I7337</f>
        <v>0</v>
      </c>
      <c r="E7301" s="531" t="str">
        <f t="shared" si="233"/>
        <v>10/31/2024 02:00:00 AM</v>
      </c>
      <c r="F7301" s="530" t="str">
        <f t="shared" si="234"/>
        <v>Oct</v>
      </c>
    </row>
    <row r="7302" spans="1:6" x14ac:dyDescent="0.35">
      <c r="A7302" s="527">
        <f>Electricity!D7338</f>
        <v>45596</v>
      </c>
      <c r="B7302" s="528">
        <f>Electricity!E7338</f>
        <v>0.12500000000000006</v>
      </c>
      <c r="C7302" s="529">
        <f>Electricity!F7338</f>
        <v>0</v>
      </c>
      <c r="D7302" s="529">
        <f>Electricity!I7338</f>
        <v>0</v>
      </c>
      <c r="E7302" s="531" t="str">
        <f t="shared" si="233"/>
        <v>10/31/2024 03:00:00 AM</v>
      </c>
      <c r="F7302" s="530" t="str">
        <f t="shared" si="234"/>
        <v>Oct</v>
      </c>
    </row>
    <row r="7303" spans="1:6" x14ac:dyDescent="0.35">
      <c r="A7303" s="527">
        <f>Electricity!D7339</f>
        <v>45596</v>
      </c>
      <c r="B7303" s="528">
        <f>Electricity!E7339</f>
        <v>0.16666666666666669</v>
      </c>
      <c r="C7303" s="529">
        <f>Electricity!F7339</f>
        <v>0</v>
      </c>
      <c r="D7303" s="529">
        <f>Electricity!I7339</f>
        <v>0</v>
      </c>
      <c r="E7303" s="531" t="str">
        <f t="shared" si="233"/>
        <v>10/31/2024 04:00:00 AM</v>
      </c>
      <c r="F7303" s="530" t="str">
        <f t="shared" si="234"/>
        <v>Oct</v>
      </c>
    </row>
    <row r="7304" spans="1:6" x14ac:dyDescent="0.35">
      <c r="A7304" s="527">
        <f>Electricity!D7340</f>
        <v>45596</v>
      </c>
      <c r="B7304" s="528">
        <f>Electricity!E7340</f>
        <v>0.20833333333333337</v>
      </c>
      <c r="C7304" s="529">
        <f>Electricity!F7340</f>
        <v>0</v>
      </c>
      <c r="D7304" s="529">
        <f>Electricity!I7340</f>
        <v>0</v>
      </c>
      <c r="E7304" s="531" t="str">
        <f t="shared" si="233"/>
        <v>10/31/2024 05:00:00 AM</v>
      </c>
      <c r="F7304" s="530" t="str">
        <f t="shared" si="234"/>
        <v>Oct</v>
      </c>
    </row>
    <row r="7305" spans="1:6" x14ac:dyDescent="0.35">
      <c r="A7305" s="527">
        <f>Electricity!D7341</f>
        <v>45596</v>
      </c>
      <c r="B7305" s="528">
        <f>Electricity!E7341</f>
        <v>0.25</v>
      </c>
      <c r="C7305" s="529">
        <f>Electricity!F7341</f>
        <v>0</v>
      </c>
      <c r="D7305" s="529">
        <f>Electricity!I7341</f>
        <v>0</v>
      </c>
      <c r="E7305" s="531" t="str">
        <f t="shared" si="233"/>
        <v>10/31/2024 06:00:00 AM</v>
      </c>
      <c r="F7305" s="530" t="str">
        <f t="shared" si="234"/>
        <v>Oct</v>
      </c>
    </row>
    <row r="7306" spans="1:6" x14ac:dyDescent="0.35">
      <c r="A7306" s="527">
        <f>Electricity!D7342</f>
        <v>45596</v>
      </c>
      <c r="B7306" s="528">
        <f>Electricity!E7342</f>
        <v>0.29166666666666669</v>
      </c>
      <c r="C7306" s="529">
        <f>Electricity!F7342</f>
        <v>0</v>
      </c>
      <c r="D7306" s="529">
        <f>Electricity!I7342</f>
        <v>0</v>
      </c>
      <c r="E7306" s="531" t="str">
        <f t="shared" si="233"/>
        <v>10/31/2024 07:00:00 AM</v>
      </c>
      <c r="F7306" s="530" t="str">
        <f t="shared" si="234"/>
        <v>Oct</v>
      </c>
    </row>
    <row r="7307" spans="1:6" x14ac:dyDescent="0.35">
      <c r="A7307" s="527">
        <f>Electricity!D7343</f>
        <v>45596</v>
      </c>
      <c r="B7307" s="528">
        <f>Electricity!E7343</f>
        <v>0.33333333333333337</v>
      </c>
      <c r="C7307" s="529">
        <f>Electricity!F7343</f>
        <v>0</v>
      </c>
      <c r="D7307" s="529">
        <f>Electricity!I7343</f>
        <v>0</v>
      </c>
      <c r="E7307" s="531" t="str">
        <f t="shared" si="233"/>
        <v>10/31/2024 08:00:00 AM</v>
      </c>
      <c r="F7307" s="530" t="str">
        <f t="shared" si="234"/>
        <v>Oct</v>
      </c>
    </row>
    <row r="7308" spans="1:6" x14ac:dyDescent="0.35">
      <c r="A7308" s="527">
        <f>Electricity!D7344</f>
        <v>45596</v>
      </c>
      <c r="B7308" s="528">
        <f>Electricity!E7344</f>
        <v>0.375</v>
      </c>
      <c r="C7308" s="529">
        <f>Electricity!F7344</f>
        <v>0</v>
      </c>
      <c r="D7308" s="529">
        <f>Electricity!I7344</f>
        <v>0</v>
      </c>
      <c r="E7308" s="531" t="str">
        <f t="shared" si="233"/>
        <v>10/31/2024 09:00:00 AM</v>
      </c>
      <c r="F7308" s="530" t="str">
        <f t="shared" si="234"/>
        <v>Oct</v>
      </c>
    </row>
    <row r="7309" spans="1:6" x14ac:dyDescent="0.35">
      <c r="A7309" s="527">
        <f>Electricity!D7345</f>
        <v>45596</v>
      </c>
      <c r="B7309" s="528">
        <f>Electricity!E7345</f>
        <v>0.41666666666666669</v>
      </c>
      <c r="C7309" s="529">
        <f>Electricity!F7345</f>
        <v>0</v>
      </c>
      <c r="D7309" s="529">
        <f>Electricity!I7345</f>
        <v>0</v>
      </c>
      <c r="E7309" s="531" t="str">
        <f t="shared" si="233"/>
        <v>10/31/2024 10:00:00 AM</v>
      </c>
      <c r="F7309" s="530" t="str">
        <f t="shared" si="234"/>
        <v>Oct</v>
      </c>
    </row>
    <row r="7310" spans="1:6" x14ac:dyDescent="0.35">
      <c r="A7310" s="527">
        <f>Electricity!D7346</f>
        <v>45596</v>
      </c>
      <c r="B7310" s="528">
        <f>Electricity!E7346</f>
        <v>0.45833333333333337</v>
      </c>
      <c r="C7310" s="529">
        <f>Electricity!F7346</f>
        <v>0</v>
      </c>
      <c r="D7310" s="529">
        <f>Electricity!I7346</f>
        <v>0</v>
      </c>
      <c r="E7310" s="531" t="str">
        <f t="shared" si="233"/>
        <v>10/31/2024 11:00:00 AM</v>
      </c>
      <c r="F7310" s="530" t="str">
        <f t="shared" si="234"/>
        <v>Oct</v>
      </c>
    </row>
    <row r="7311" spans="1:6" x14ac:dyDescent="0.35">
      <c r="A7311" s="527">
        <f>Electricity!D7347</f>
        <v>45596</v>
      </c>
      <c r="B7311" s="528">
        <f>Electricity!E7347</f>
        <v>0.50000000000000011</v>
      </c>
      <c r="C7311" s="529">
        <f>Electricity!F7347</f>
        <v>0</v>
      </c>
      <c r="D7311" s="529">
        <f>Electricity!I7347</f>
        <v>0</v>
      </c>
      <c r="E7311" s="531" t="str">
        <f t="shared" si="233"/>
        <v>10/31/2024 12:00:00 PM</v>
      </c>
      <c r="F7311" s="530" t="str">
        <f t="shared" si="234"/>
        <v>Oct</v>
      </c>
    </row>
    <row r="7312" spans="1:6" x14ac:dyDescent="0.35">
      <c r="A7312" s="527">
        <f>Electricity!D7348</f>
        <v>45596</v>
      </c>
      <c r="B7312" s="528">
        <f>Electricity!E7348</f>
        <v>0.54166666666666674</v>
      </c>
      <c r="C7312" s="529">
        <f>Electricity!F7348</f>
        <v>0</v>
      </c>
      <c r="D7312" s="529">
        <f>Electricity!I7348</f>
        <v>0</v>
      </c>
      <c r="E7312" s="531" t="str">
        <f t="shared" si="233"/>
        <v>10/31/2024 01:00:00 PM</v>
      </c>
      <c r="F7312" s="530" t="str">
        <f t="shared" si="234"/>
        <v>Oct</v>
      </c>
    </row>
    <row r="7313" spans="1:6" x14ac:dyDescent="0.35">
      <c r="A7313" s="527">
        <f>Electricity!D7349</f>
        <v>45596</v>
      </c>
      <c r="B7313" s="528">
        <f>Electricity!E7349</f>
        <v>0.58333333333333337</v>
      </c>
      <c r="C7313" s="529">
        <f>Electricity!F7349</f>
        <v>0</v>
      </c>
      <c r="D7313" s="529">
        <f>Electricity!I7349</f>
        <v>0</v>
      </c>
      <c r="E7313" s="531" t="str">
        <f t="shared" si="233"/>
        <v>10/31/2024 02:00:00 PM</v>
      </c>
      <c r="F7313" s="530" t="str">
        <f t="shared" si="234"/>
        <v>Oct</v>
      </c>
    </row>
    <row r="7314" spans="1:6" x14ac:dyDescent="0.35">
      <c r="A7314" s="527">
        <f>Electricity!D7350</f>
        <v>45596</v>
      </c>
      <c r="B7314" s="528">
        <f>Electricity!E7350</f>
        <v>0.62500000000000011</v>
      </c>
      <c r="C7314" s="529">
        <f>Electricity!F7350</f>
        <v>0</v>
      </c>
      <c r="D7314" s="529">
        <f>Electricity!I7350</f>
        <v>0</v>
      </c>
      <c r="E7314" s="531" t="str">
        <f t="shared" si="233"/>
        <v>10/31/2024 03:00:00 PM</v>
      </c>
      <c r="F7314" s="530" t="str">
        <f t="shared" si="234"/>
        <v>Oct</v>
      </c>
    </row>
    <row r="7315" spans="1:6" x14ac:dyDescent="0.35">
      <c r="A7315" s="527">
        <f>Electricity!D7351</f>
        <v>45596</v>
      </c>
      <c r="B7315" s="528">
        <f>Electricity!E7351</f>
        <v>0.66666666666666674</v>
      </c>
      <c r="C7315" s="529">
        <f>Electricity!F7351</f>
        <v>0</v>
      </c>
      <c r="D7315" s="529">
        <f>Electricity!I7351</f>
        <v>0</v>
      </c>
      <c r="E7315" s="531" t="str">
        <f t="shared" si="233"/>
        <v>10/31/2024 04:00:00 PM</v>
      </c>
      <c r="F7315" s="530" t="str">
        <f t="shared" si="234"/>
        <v>Oct</v>
      </c>
    </row>
    <row r="7316" spans="1:6" x14ac:dyDescent="0.35">
      <c r="A7316" s="527">
        <f>Electricity!D7352</f>
        <v>45596</v>
      </c>
      <c r="B7316" s="528">
        <f>Electricity!E7352</f>
        <v>0.70833333333333337</v>
      </c>
      <c r="C7316" s="529">
        <f>Electricity!F7352</f>
        <v>0</v>
      </c>
      <c r="D7316" s="529">
        <f>Electricity!I7352</f>
        <v>0</v>
      </c>
      <c r="E7316" s="531" t="str">
        <f t="shared" si="233"/>
        <v>10/31/2024 05:00:00 PM</v>
      </c>
      <c r="F7316" s="530" t="str">
        <f t="shared" si="234"/>
        <v>Oct</v>
      </c>
    </row>
    <row r="7317" spans="1:6" x14ac:dyDescent="0.35">
      <c r="A7317" s="527">
        <f>Electricity!D7353</f>
        <v>45596</v>
      </c>
      <c r="B7317" s="528">
        <f>Electricity!E7353</f>
        <v>0.75000000000000011</v>
      </c>
      <c r="C7317" s="529">
        <f>Electricity!F7353</f>
        <v>0</v>
      </c>
      <c r="D7317" s="529">
        <f>Electricity!I7353</f>
        <v>0</v>
      </c>
      <c r="E7317" s="531" t="str">
        <f t="shared" si="233"/>
        <v>10/31/2024 06:00:00 PM</v>
      </c>
      <c r="F7317" s="530" t="str">
        <f t="shared" si="234"/>
        <v>Oct</v>
      </c>
    </row>
    <row r="7318" spans="1:6" x14ac:dyDescent="0.35">
      <c r="A7318" s="527">
        <f>Electricity!D7354</f>
        <v>45596</v>
      </c>
      <c r="B7318" s="528">
        <f>Electricity!E7354</f>
        <v>0.79166666666666674</v>
      </c>
      <c r="C7318" s="529">
        <f>Electricity!F7354</f>
        <v>0</v>
      </c>
      <c r="D7318" s="529">
        <f>Electricity!I7354</f>
        <v>0</v>
      </c>
      <c r="E7318" s="531" t="str">
        <f t="shared" si="233"/>
        <v>10/31/2024 07:00:00 PM</v>
      </c>
      <c r="F7318" s="530" t="str">
        <f t="shared" si="234"/>
        <v>Oct</v>
      </c>
    </row>
    <row r="7319" spans="1:6" x14ac:dyDescent="0.35">
      <c r="A7319" s="527">
        <f>Electricity!D7355</f>
        <v>45596</v>
      </c>
      <c r="B7319" s="528">
        <f>Electricity!E7355</f>
        <v>0.83333333333333337</v>
      </c>
      <c r="C7319" s="529">
        <f>Electricity!F7355</f>
        <v>0</v>
      </c>
      <c r="D7319" s="529">
        <f>Electricity!I7355</f>
        <v>0</v>
      </c>
      <c r="E7319" s="531" t="str">
        <f t="shared" si="233"/>
        <v>10/31/2024 08:00:00 PM</v>
      </c>
      <c r="F7319" s="530" t="str">
        <f t="shared" si="234"/>
        <v>Oct</v>
      </c>
    </row>
    <row r="7320" spans="1:6" x14ac:dyDescent="0.35">
      <c r="A7320" s="527">
        <f>Electricity!D7356</f>
        <v>45596</v>
      </c>
      <c r="B7320" s="528">
        <f>Electricity!E7356</f>
        <v>0.87500000000000011</v>
      </c>
      <c r="C7320" s="529">
        <f>Electricity!F7356</f>
        <v>0</v>
      </c>
      <c r="D7320" s="529">
        <f>Electricity!I7356</f>
        <v>0</v>
      </c>
      <c r="E7320" s="531" t="str">
        <f t="shared" si="233"/>
        <v>10/31/2024 09:00:00 PM</v>
      </c>
      <c r="F7320" s="530" t="str">
        <f t="shared" si="234"/>
        <v>Oct</v>
      </c>
    </row>
    <row r="7321" spans="1:6" x14ac:dyDescent="0.35">
      <c r="A7321" s="527">
        <f>Electricity!D7357</f>
        <v>45596</v>
      </c>
      <c r="B7321" s="528">
        <f>Electricity!E7357</f>
        <v>0.91666666666666674</v>
      </c>
      <c r="C7321" s="529">
        <f>Electricity!F7357</f>
        <v>0</v>
      </c>
      <c r="D7321" s="529">
        <f>Electricity!I7357</f>
        <v>0</v>
      </c>
      <c r="E7321" s="531" t="str">
        <f t="shared" si="233"/>
        <v>10/31/2024 10:00:00 PM</v>
      </c>
      <c r="F7321" s="530" t="str">
        <f t="shared" si="234"/>
        <v>Oct</v>
      </c>
    </row>
    <row r="7322" spans="1:6" x14ac:dyDescent="0.35">
      <c r="A7322" s="527">
        <f>Electricity!D7358</f>
        <v>45596</v>
      </c>
      <c r="B7322" s="528">
        <f>Electricity!E7358</f>
        <v>0.95833333333333337</v>
      </c>
      <c r="C7322" s="529">
        <f>Electricity!F7358</f>
        <v>0</v>
      </c>
      <c r="D7322" s="529">
        <f>Electricity!I7358</f>
        <v>0</v>
      </c>
      <c r="E7322" s="531" t="str">
        <f t="shared" si="233"/>
        <v>10/31/2024 11:00:00 PM</v>
      </c>
      <c r="F7322" s="530" t="str">
        <f t="shared" si="234"/>
        <v>Oct</v>
      </c>
    </row>
    <row r="7323" spans="1:6" x14ac:dyDescent="0.35">
      <c r="A7323" s="527">
        <f>Electricity!D7359</f>
        <v>45597</v>
      </c>
      <c r="B7323" s="528">
        <f>Electricity!E7359</f>
        <v>3.1225022567582528E-17</v>
      </c>
      <c r="C7323" s="529">
        <f>Electricity!F7359</f>
        <v>0</v>
      </c>
      <c r="D7323" s="529">
        <f>Electricity!I7359</f>
        <v>0</v>
      </c>
      <c r="E7323" s="531" t="str">
        <f t="shared" si="233"/>
        <v>11/01/2024 12:00:00 AM</v>
      </c>
      <c r="F7323" s="530" t="str">
        <f t="shared" si="234"/>
        <v>Nov</v>
      </c>
    </row>
    <row r="7324" spans="1:6" x14ac:dyDescent="0.35">
      <c r="A7324" s="527">
        <f>Electricity!D7360</f>
        <v>45597</v>
      </c>
      <c r="B7324" s="528">
        <f>Electricity!E7360</f>
        <v>4.1666666666666699E-2</v>
      </c>
      <c r="C7324" s="529">
        <f>Electricity!F7360</f>
        <v>0</v>
      </c>
      <c r="D7324" s="529">
        <f>Electricity!I7360</f>
        <v>0</v>
      </c>
      <c r="E7324" s="531" t="str">
        <f t="shared" si="233"/>
        <v>11/01/2024 01:00:00 AM</v>
      </c>
      <c r="F7324" s="530" t="str">
        <f t="shared" si="234"/>
        <v>Nov</v>
      </c>
    </row>
    <row r="7325" spans="1:6" x14ac:dyDescent="0.35">
      <c r="A7325" s="527">
        <f>Electricity!D7361</f>
        <v>45597</v>
      </c>
      <c r="B7325" s="528">
        <f>Electricity!E7361</f>
        <v>8.333333333333337E-2</v>
      </c>
      <c r="C7325" s="529">
        <f>Electricity!F7361</f>
        <v>0</v>
      </c>
      <c r="D7325" s="529">
        <f>Electricity!I7361</f>
        <v>0</v>
      </c>
      <c r="E7325" s="531" t="str">
        <f t="shared" si="233"/>
        <v>11/01/2024 02:00:00 AM</v>
      </c>
      <c r="F7325" s="530" t="str">
        <f t="shared" si="234"/>
        <v>Nov</v>
      </c>
    </row>
    <row r="7326" spans="1:6" x14ac:dyDescent="0.35">
      <c r="A7326" s="527">
        <f>Electricity!D7362</f>
        <v>45597</v>
      </c>
      <c r="B7326" s="528">
        <f>Electricity!E7362</f>
        <v>0.12500000000000006</v>
      </c>
      <c r="C7326" s="529">
        <f>Electricity!F7362</f>
        <v>0</v>
      </c>
      <c r="D7326" s="529">
        <f>Electricity!I7362</f>
        <v>0</v>
      </c>
      <c r="E7326" s="531" t="str">
        <f t="shared" si="233"/>
        <v>11/01/2024 03:00:00 AM</v>
      </c>
      <c r="F7326" s="530" t="str">
        <f t="shared" si="234"/>
        <v>Nov</v>
      </c>
    </row>
    <row r="7327" spans="1:6" x14ac:dyDescent="0.35">
      <c r="A7327" s="527">
        <f>Electricity!D7363</f>
        <v>45597</v>
      </c>
      <c r="B7327" s="528">
        <f>Electricity!E7363</f>
        <v>0.16666666666666669</v>
      </c>
      <c r="C7327" s="529">
        <f>Electricity!F7363</f>
        <v>0</v>
      </c>
      <c r="D7327" s="529">
        <f>Electricity!I7363</f>
        <v>0</v>
      </c>
      <c r="E7327" s="531" t="str">
        <f t="shared" si="233"/>
        <v>11/01/2024 04:00:00 AM</v>
      </c>
      <c r="F7327" s="530" t="str">
        <f t="shared" si="234"/>
        <v>Nov</v>
      </c>
    </row>
    <row r="7328" spans="1:6" x14ac:dyDescent="0.35">
      <c r="A7328" s="527">
        <f>Electricity!D7364</f>
        <v>45597</v>
      </c>
      <c r="B7328" s="528">
        <f>Electricity!E7364</f>
        <v>0.20833333333333337</v>
      </c>
      <c r="C7328" s="529">
        <f>Electricity!F7364</f>
        <v>0</v>
      </c>
      <c r="D7328" s="529">
        <f>Electricity!I7364</f>
        <v>0</v>
      </c>
      <c r="E7328" s="531" t="str">
        <f t="shared" si="233"/>
        <v>11/01/2024 05:00:00 AM</v>
      </c>
      <c r="F7328" s="530" t="str">
        <f t="shared" si="234"/>
        <v>Nov</v>
      </c>
    </row>
    <row r="7329" spans="1:6" x14ac:dyDescent="0.35">
      <c r="A7329" s="527">
        <f>Electricity!D7365</f>
        <v>45597</v>
      </c>
      <c r="B7329" s="528">
        <f>Electricity!E7365</f>
        <v>0.25</v>
      </c>
      <c r="C7329" s="529">
        <f>Electricity!F7365</f>
        <v>0</v>
      </c>
      <c r="D7329" s="529">
        <f>Electricity!I7365</f>
        <v>0</v>
      </c>
      <c r="E7329" s="531" t="str">
        <f t="shared" si="233"/>
        <v>11/01/2024 06:00:00 AM</v>
      </c>
      <c r="F7329" s="530" t="str">
        <f t="shared" si="234"/>
        <v>Nov</v>
      </c>
    </row>
    <row r="7330" spans="1:6" x14ac:dyDescent="0.35">
      <c r="A7330" s="527">
        <f>Electricity!D7366</f>
        <v>45597</v>
      </c>
      <c r="B7330" s="528">
        <f>Electricity!E7366</f>
        <v>0.29166666666666669</v>
      </c>
      <c r="C7330" s="529">
        <f>Electricity!F7366</f>
        <v>0</v>
      </c>
      <c r="D7330" s="529">
        <f>Electricity!I7366</f>
        <v>0</v>
      </c>
      <c r="E7330" s="531" t="str">
        <f t="shared" si="233"/>
        <v>11/01/2024 07:00:00 AM</v>
      </c>
      <c r="F7330" s="530" t="str">
        <f t="shared" si="234"/>
        <v>Nov</v>
      </c>
    </row>
    <row r="7331" spans="1:6" x14ac:dyDescent="0.35">
      <c r="A7331" s="527">
        <f>Electricity!D7367</f>
        <v>45597</v>
      </c>
      <c r="B7331" s="528">
        <f>Electricity!E7367</f>
        <v>0.33333333333333337</v>
      </c>
      <c r="C7331" s="529">
        <f>Electricity!F7367</f>
        <v>0</v>
      </c>
      <c r="D7331" s="529">
        <f>Electricity!I7367</f>
        <v>0</v>
      </c>
      <c r="E7331" s="531" t="str">
        <f t="shared" si="233"/>
        <v>11/01/2024 08:00:00 AM</v>
      </c>
      <c r="F7331" s="530" t="str">
        <f t="shared" si="234"/>
        <v>Nov</v>
      </c>
    </row>
    <row r="7332" spans="1:6" x14ac:dyDescent="0.35">
      <c r="A7332" s="527">
        <f>Electricity!D7368</f>
        <v>45597</v>
      </c>
      <c r="B7332" s="528">
        <f>Electricity!E7368</f>
        <v>0.375</v>
      </c>
      <c r="C7332" s="529">
        <f>Electricity!F7368</f>
        <v>0</v>
      </c>
      <c r="D7332" s="529">
        <f>Electricity!I7368</f>
        <v>0</v>
      </c>
      <c r="E7332" s="531" t="str">
        <f t="shared" si="233"/>
        <v>11/01/2024 09:00:00 AM</v>
      </c>
      <c r="F7332" s="530" t="str">
        <f t="shared" si="234"/>
        <v>Nov</v>
      </c>
    </row>
    <row r="7333" spans="1:6" x14ac:dyDescent="0.35">
      <c r="A7333" s="527">
        <f>Electricity!D7369</f>
        <v>45597</v>
      </c>
      <c r="B7333" s="528">
        <f>Electricity!E7369</f>
        <v>0.41666666666666669</v>
      </c>
      <c r="C7333" s="529">
        <f>Electricity!F7369</f>
        <v>0</v>
      </c>
      <c r="D7333" s="529">
        <f>Electricity!I7369</f>
        <v>0</v>
      </c>
      <c r="E7333" s="531" t="str">
        <f t="shared" si="233"/>
        <v>11/01/2024 10:00:00 AM</v>
      </c>
      <c r="F7333" s="530" t="str">
        <f t="shared" si="234"/>
        <v>Nov</v>
      </c>
    </row>
    <row r="7334" spans="1:6" x14ac:dyDescent="0.35">
      <c r="A7334" s="527">
        <f>Electricity!D7370</f>
        <v>45597</v>
      </c>
      <c r="B7334" s="528">
        <f>Electricity!E7370</f>
        <v>0.45833333333333337</v>
      </c>
      <c r="C7334" s="529">
        <f>Electricity!F7370</f>
        <v>0</v>
      </c>
      <c r="D7334" s="529">
        <f>Electricity!I7370</f>
        <v>0</v>
      </c>
      <c r="E7334" s="531" t="str">
        <f t="shared" si="233"/>
        <v>11/01/2024 11:00:00 AM</v>
      </c>
      <c r="F7334" s="530" t="str">
        <f t="shared" si="234"/>
        <v>Nov</v>
      </c>
    </row>
    <row r="7335" spans="1:6" x14ac:dyDescent="0.35">
      <c r="A7335" s="527">
        <f>Electricity!D7371</f>
        <v>45597</v>
      </c>
      <c r="B7335" s="528">
        <f>Electricity!E7371</f>
        <v>0.50000000000000011</v>
      </c>
      <c r="C7335" s="529">
        <f>Electricity!F7371</f>
        <v>0</v>
      </c>
      <c r="D7335" s="529">
        <f>Electricity!I7371</f>
        <v>0</v>
      </c>
      <c r="E7335" s="531" t="str">
        <f t="shared" si="233"/>
        <v>11/01/2024 12:00:00 PM</v>
      </c>
      <c r="F7335" s="530" t="str">
        <f t="shared" si="234"/>
        <v>Nov</v>
      </c>
    </row>
    <row r="7336" spans="1:6" x14ac:dyDescent="0.35">
      <c r="A7336" s="527">
        <f>Electricity!D7372</f>
        <v>45597</v>
      </c>
      <c r="B7336" s="528">
        <f>Electricity!E7372</f>
        <v>0.54166666666666674</v>
      </c>
      <c r="C7336" s="529">
        <f>Electricity!F7372</f>
        <v>0</v>
      </c>
      <c r="D7336" s="529">
        <f>Electricity!I7372</f>
        <v>0</v>
      </c>
      <c r="E7336" s="531" t="str">
        <f t="shared" si="233"/>
        <v>11/01/2024 01:00:00 PM</v>
      </c>
      <c r="F7336" s="530" t="str">
        <f t="shared" si="234"/>
        <v>Nov</v>
      </c>
    </row>
    <row r="7337" spans="1:6" x14ac:dyDescent="0.35">
      <c r="A7337" s="527">
        <f>Electricity!D7373</f>
        <v>45597</v>
      </c>
      <c r="B7337" s="528">
        <f>Electricity!E7373</f>
        <v>0.58333333333333337</v>
      </c>
      <c r="C7337" s="529">
        <f>Electricity!F7373</f>
        <v>0</v>
      </c>
      <c r="D7337" s="529">
        <f>Electricity!I7373</f>
        <v>0</v>
      </c>
      <c r="E7337" s="531" t="str">
        <f t="shared" si="233"/>
        <v>11/01/2024 02:00:00 PM</v>
      </c>
      <c r="F7337" s="530" t="str">
        <f t="shared" si="234"/>
        <v>Nov</v>
      </c>
    </row>
    <row r="7338" spans="1:6" x14ac:dyDescent="0.35">
      <c r="A7338" s="527">
        <f>Electricity!D7374</f>
        <v>45597</v>
      </c>
      <c r="B7338" s="528">
        <f>Electricity!E7374</f>
        <v>0.62500000000000011</v>
      </c>
      <c r="C7338" s="529">
        <f>Electricity!F7374</f>
        <v>0</v>
      </c>
      <c r="D7338" s="529">
        <f>Electricity!I7374</f>
        <v>0</v>
      </c>
      <c r="E7338" s="531" t="str">
        <f t="shared" si="233"/>
        <v>11/01/2024 03:00:00 PM</v>
      </c>
      <c r="F7338" s="530" t="str">
        <f t="shared" si="234"/>
        <v>Nov</v>
      </c>
    </row>
    <row r="7339" spans="1:6" x14ac:dyDescent="0.35">
      <c r="A7339" s="527">
        <f>Electricity!D7375</f>
        <v>45597</v>
      </c>
      <c r="B7339" s="528">
        <f>Electricity!E7375</f>
        <v>0.66666666666666674</v>
      </c>
      <c r="C7339" s="529">
        <f>Electricity!F7375</f>
        <v>0</v>
      </c>
      <c r="D7339" s="529">
        <f>Electricity!I7375</f>
        <v>0</v>
      </c>
      <c r="E7339" s="531" t="str">
        <f t="shared" si="233"/>
        <v>11/01/2024 04:00:00 PM</v>
      </c>
      <c r="F7339" s="530" t="str">
        <f t="shared" si="234"/>
        <v>Nov</v>
      </c>
    </row>
    <row r="7340" spans="1:6" x14ac:dyDescent="0.35">
      <c r="A7340" s="527">
        <f>Electricity!D7376</f>
        <v>45597</v>
      </c>
      <c r="B7340" s="528">
        <f>Electricity!E7376</f>
        <v>0.70833333333333337</v>
      </c>
      <c r="C7340" s="529">
        <f>Electricity!F7376</f>
        <v>0</v>
      </c>
      <c r="D7340" s="529">
        <f>Electricity!I7376</f>
        <v>0</v>
      </c>
      <c r="E7340" s="531" t="str">
        <f t="shared" ref="E7340:E7403" si="235">CONCATENATE(TEXT(A7340,"mm/dd/yyyy")," ",TEXT(B7340,"hh:mm:ss AM/PM"))</f>
        <v>11/01/2024 05:00:00 PM</v>
      </c>
      <c r="F7340" s="530" t="str">
        <f t="shared" si="234"/>
        <v>Nov</v>
      </c>
    </row>
    <row r="7341" spans="1:6" x14ac:dyDescent="0.35">
      <c r="A7341" s="527">
        <f>Electricity!D7377</f>
        <v>45597</v>
      </c>
      <c r="B7341" s="528">
        <f>Electricity!E7377</f>
        <v>0.75000000000000011</v>
      </c>
      <c r="C7341" s="529">
        <f>Electricity!F7377</f>
        <v>0</v>
      </c>
      <c r="D7341" s="529">
        <f>Electricity!I7377</f>
        <v>0</v>
      </c>
      <c r="E7341" s="531" t="str">
        <f t="shared" si="235"/>
        <v>11/01/2024 06:00:00 PM</v>
      </c>
      <c r="F7341" s="530" t="str">
        <f t="shared" si="234"/>
        <v>Nov</v>
      </c>
    </row>
    <row r="7342" spans="1:6" x14ac:dyDescent="0.35">
      <c r="A7342" s="527">
        <f>Electricity!D7378</f>
        <v>45597</v>
      </c>
      <c r="B7342" s="528">
        <f>Electricity!E7378</f>
        <v>0.79166666666666674</v>
      </c>
      <c r="C7342" s="529">
        <f>Electricity!F7378</f>
        <v>0</v>
      </c>
      <c r="D7342" s="529">
        <f>Electricity!I7378</f>
        <v>0</v>
      </c>
      <c r="E7342" s="531" t="str">
        <f t="shared" si="235"/>
        <v>11/01/2024 07:00:00 PM</v>
      </c>
      <c r="F7342" s="530" t="str">
        <f t="shared" si="234"/>
        <v>Nov</v>
      </c>
    </row>
    <row r="7343" spans="1:6" x14ac:dyDescent="0.35">
      <c r="A7343" s="527">
        <f>Electricity!D7379</f>
        <v>45597</v>
      </c>
      <c r="B7343" s="528">
        <f>Electricity!E7379</f>
        <v>0.83333333333333337</v>
      </c>
      <c r="C7343" s="529">
        <f>Electricity!F7379</f>
        <v>0</v>
      </c>
      <c r="D7343" s="529">
        <f>Electricity!I7379</f>
        <v>0</v>
      </c>
      <c r="E7343" s="531" t="str">
        <f t="shared" si="235"/>
        <v>11/01/2024 08:00:00 PM</v>
      </c>
      <c r="F7343" s="530" t="str">
        <f t="shared" si="234"/>
        <v>Nov</v>
      </c>
    </row>
    <row r="7344" spans="1:6" x14ac:dyDescent="0.35">
      <c r="A7344" s="527">
        <f>Electricity!D7380</f>
        <v>45597</v>
      </c>
      <c r="B7344" s="528">
        <f>Electricity!E7380</f>
        <v>0.87500000000000011</v>
      </c>
      <c r="C7344" s="529">
        <f>Electricity!F7380</f>
        <v>0</v>
      </c>
      <c r="D7344" s="529">
        <f>Electricity!I7380</f>
        <v>0</v>
      </c>
      <c r="E7344" s="531" t="str">
        <f t="shared" si="235"/>
        <v>11/01/2024 09:00:00 PM</v>
      </c>
      <c r="F7344" s="530" t="str">
        <f t="shared" si="234"/>
        <v>Nov</v>
      </c>
    </row>
    <row r="7345" spans="1:6" x14ac:dyDescent="0.35">
      <c r="A7345" s="527">
        <f>Electricity!D7381</f>
        <v>45597</v>
      </c>
      <c r="B7345" s="528">
        <f>Electricity!E7381</f>
        <v>0.91666666666666674</v>
      </c>
      <c r="C7345" s="529">
        <f>Electricity!F7381</f>
        <v>0</v>
      </c>
      <c r="D7345" s="529">
        <f>Electricity!I7381</f>
        <v>0</v>
      </c>
      <c r="E7345" s="531" t="str">
        <f t="shared" si="235"/>
        <v>11/01/2024 10:00:00 PM</v>
      </c>
      <c r="F7345" s="530" t="str">
        <f t="shared" si="234"/>
        <v>Nov</v>
      </c>
    </row>
    <row r="7346" spans="1:6" x14ac:dyDescent="0.35">
      <c r="A7346" s="527">
        <f>Electricity!D7382</f>
        <v>45597</v>
      </c>
      <c r="B7346" s="528">
        <f>Electricity!E7382</f>
        <v>0.95833333333333337</v>
      </c>
      <c r="C7346" s="529">
        <f>Electricity!F7382</f>
        <v>0</v>
      </c>
      <c r="D7346" s="529">
        <f>Electricity!I7382</f>
        <v>0</v>
      </c>
      <c r="E7346" s="531" t="str">
        <f t="shared" si="235"/>
        <v>11/01/2024 11:00:00 PM</v>
      </c>
      <c r="F7346" s="530" t="str">
        <f t="shared" si="234"/>
        <v>Nov</v>
      </c>
    </row>
    <row r="7347" spans="1:6" x14ac:dyDescent="0.35">
      <c r="A7347" s="527">
        <f>Electricity!D7383</f>
        <v>45598</v>
      </c>
      <c r="B7347" s="528">
        <f>Electricity!E7383</f>
        <v>3.1225022567582528E-17</v>
      </c>
      <c r="C7347" s="529">
        <f>Electricity!F7383</f>
        <v>0</v>
      </c>
      <c r="D7347" s="529">
        <f>Electricity!I7383</f>
        <v>0</v>
      </c>
      <c r="E7347" s="531" t="str">
        <f t="shared" si="235"/>
        <v>11/02/2024 12:00:00 AM</v>
      </c>
      <c r="F7347" s="530" t="str">
        <f t="shared" si="234"/>
        <v>Nov</v>
      </c>
    </row>
    <row r="7348" spans="1:6" x14ac:dyDescent="0.35">
      <c r="A7348" s="527">
        <f>Electricity!D7384</f>
        <v>45598</v>
      </c>
      <c r="B7348" s="528">
        <f>Electricity!E7384</f>
        <v>4.1666666666666699E-2</v>
      </c>
      <c r="C7348" s="529">
        <f>Electricity!F7384</f>
        <v>0</v>
      </c>
      <c r="D7348" s="529">
        <f>Electricity!I7384</f>
        <v>0</v>
      </c>
      <c r="E7348" s="531" t="str">
        <f t="shared" si="235"/>
        <v>11/02/2024 01:00:00 AM</v>
      </c>
      <c r="F7348" s="530" t="str">
        <f t="shared" si="234"/>
        <v>Nov</v>
      </c>
    </row>
    <row r="7349" spans="1:6" x14ac:dyDescent="0.35">
      <c r="A7349" s="527">
        <f>Electricity!D7385</f>
        <v>45598</v>
      </c>
      <c r="B7349" s="528">
        <f>Electricity!E7385</f>
        <v>8.333333333333337E-2</v>
      </c>
      <c r="C7349" s="529">
        <f>Electricity!F7385</f>
        <v>0</v>
      </c>
      <c r="D7349" s="529">
        <f>Electricity!I7385</f>
        <v>0</v>
      </c>
      <c r="E7349" s="531" t="str">
        <f t="shared" si="235"/>
        <v>11/02/2024 02:00:00 AM</v>
      </c>
      <c r="F7349" s="530" t="str">
        <f t="shared" si="234"/>
        <v>Nov</v>
      </c>
    </row>
    <row r="7350" spans="1:6" x14ac:dyDescent="0.35">
      <c r="A7350" s="527">
        <f>Electricity!D7386</f>
        <v>45598</v>
      </c>
      <c r="B7350" s="528">
        <f>Electricity!E7386</f>
        <v>0.12500000000000006</v>
      </c>
      <c r="C7350" s="529">
        <f>Electricity!F7386</f>
        <v>0</v>
      </c>
      <c r="D7350" s="529">
        <f>Electricity!I7386</f>
        <v>0</v>
      </c>
      <c r="E7350" s="531" t="str">
        <f t="shared" si="235"/>
        <v>11/02/2024 03:00:00 AM</v>
      </c>
      <c r="F7350" s="530" t="str">
        <f t="shared" si="234"/>
        <v>Nov</v>
      </c>
    </row>
    <row r="7351" spans="1:6" x14ac:dyDescent="0.35">
      <c r="A7351" s="527">
        <f>Electricity!D7387</f>
        <v>45598</v>
      </c>
      <c r="B7351" s="528">
        <f>Electricity!E7387</f>
        <v>0.16666666666666669</v>
      </c>
      <c r="C7351" s="529">
        <f>Electricity!F7387</f>
        <v>0</v>
      </c>
      <c r="D7351" s="529">
        <f>Electricity!I7387</f>
        <v>0</v>
      </c>
      <c r="E7351" s="531" t="str">
        <f t="shared" si="235"/>
        <v>11/02/2024 04:00:00 AM</v>
      </c>
      <c r="F7351" s="530" t="str">
        <f t="shared" si="234"/>
        <v>Nov</v>
      </c>
    </row>
    <row r="7352" spans="1:6" x14ac:dyDescent="0.35">
      <c r="A7352" s="527">
        <f>Electricity!D7388</f>
        <v>45598</v>
      </c>
      <c r="B7352" s="528">
        <f>Electricity!E7388</f>
        <v>0.20833333333333337</v>
      </c>
      <c r="C7352" s="529">
        <f>Electricity!F7388</f>
        <v>0</v>
      </c>
      <c r="D7352" s="529">
        <f>Electricity!I7388</f>
        <v>0</v>
      </c>
      <c r="E7352" s="531" t="str">
        <f t="shared" si="235"/>
        <v>11/02/2024 05:00:00 AM</v>
      </c>
      <c r="F7352" s="530" t="str">
        <f t="shared" si="234"/>
        <v>Nov</v>
      </c>
    </row>
    <row r="7353" spans="1:6" x14ac:dyDescent="0.35">
      <c r="A7353" s="527">
        <f>Electricity!D7389</f>
        <v>45598</v>
      </c>
      <c r="B7353" s="528">
        <f>Electricity!E7389</f>
        <v>0.25</v>
      </c>
      <c r="C7353" s="529">
        <f>Electricity!F7389</f>
        <v>0</v>
      </c>
      <c r="D7353" s="529">
        <f>Electricity!I7389</f>
        <v>0</v>
      </c>
      <c r="E7353" s="531" t="str">
        <f t="shared" si="235"/>
        <v>11/02/2024 06:00:00 AM</v>
      </c>
      <c r="F7353" s="530" t="str">
        <f t="shared" si="234"/>
        <v>Nov</v>
      </c>
    </row>
    <row r="7354" spans="1:6" x14ac:dyDescent="0.35">
      <c r="A7354" s="527">
        <f>Electricity!D7390</f>
        <v>45598</v>
      </c>
      <c r="B7354" s="528">
        <f>Electricity!E7390</f>
        <v>0.29166666666666669</v>
      </c>
      <c r="C7354" s="529">
        <f>Electricity!F7390</f>
        <v>0</v>
      </c>
      <c r="D7354" s="529">
        <f>Electricity!I7390</f>
        <v>0</v>
      </c>
      <c r="E7354" s="531" t="str">
        <f t="shared" si="235"/>
        <v>11/02/2024 07:00:00 AM</v>
      </c>
      <c r="F7354" s="530" t="str">
        <f t="shared" si="234"/>
        <v>Nov</v>
      </c>
    </row>
    <row r="7355" spans="1:6" x14ac:dyDescent="0.35">
      <c r="A7355" s="527">
        <f>Electricity!D7391</f>
        <v>45598</v>
      </c>
      <c r="B7355" s="528">
        <f>Electricity!E7391</f>
        <v>0.33333333333333337</v>
      </c>
      <c r="C7355" s="529">
        <f>Electricity!F7391</f>
        <v>0</v>
      </c>
      <c r="D7355" s="529">
        <f>Electricity!I7391</f>
        <v>0</v>
      </c>
      <c r="E7355" s="531" t="str">
        <f t="shared" si="235"/>
        <v>11/02/2024 08:00:00 AM</v>
      </c>
      <c r="F7355" s="530" t="str">
        <f t="shared" si="234"/>
        <v>Nov</v>
      </c>
    </row>
    <row r="7356" spans="1:6" x14ac:dyDescent="0.35">
      <c r="A7356" s="527">
        <f>Electricity!D7392</f>
        <v>45598</v>
      </c>
      <c r="B7356" s="528">
        <f>Electricity!E7392</f>
        <v>0.375</v>
      </c>
      <c r="C7356" s="529">
        <f>Electricity!F7392</f>
        <v>0</v>
      </c>
      <c r="D7356" s="529">
        <f>Electricity!I7392</f>
        <v>0</v>
      </c>
      <c r="E7356" s="531" t="str">
        <f t="shared" si="235"/>
        <v>11/02/2024 09:00:00 AM</v>
      </c>
      <c r="F7356" s="530" t="str">
        <f t="shared" si="234"/>
        <v>Nov</v>
      </c>
    </row>
    <row r="7357" spans="1:6" x14ac:dyDescent="0.35">
      <c r="A7357" s="527">
        <f>Electricity!D7393</f>
        <v>45598</v>
      </c>
      <c r="B7357" s="528">
        <f>Electricity!E7393</f>
        <v>0.41666666666666669</v>
      </c>
      <c r="C7357" s="529">
        <f>Electricity!F7393</f>
        <v>0</v>
      </c>
      <c r="D7357" s="529">
        <f>Electricity!I7393</f>
        <v>0</v>
      </c>
      <c r="E7357" s="531" t="str">
        <f t="shared" si="235"/>
        <v>11/02/2024 10:00:00 AM</v>
      </c>
      <c r="F7357" s="530" t="str">
        <f t="shared" si="234"/>
        <v>Nov</v>
      </c>
    </row>
    <row r="7358" spans="1:6" x14ac:dyDescent="0.35">
      <c r="A7358" s="527">
        <f>Electricity!D7394</f>
        <v>45598</v>
      </c>
      <c r="B7358" s="528">
        <f>Electricity!E7394</f>
        <v>0.45833333333333337</v>
      </c>
      <c r="C7358" s="529">
        <f>Electricity!F7394</f>
        <v>0</v>
      </c>
      <c r="D7358" s="529">
        <f>Electricity!I7394</f>
        <v>0</v>
      </c>
      <c r="E7358" s="531" t="str">
        <f t="shared" si="235"/>
        <v>11/02/2024 11:00:00 AM</v>
      </c>
      <c r="F7358" s="530" t="str">
        <f t="shared" si="234"/>
        <v>Nov</v>
      </c>
    </row>
    <row r="7359" spans="1:6" x14ac:dyDescent="0.35">
      <c r="A7359" s="527">
        <f>Electricity!D7395</f>
        <v>45598</v>
      </c>
      <c r="B7359" s="528">
        <f>Electricity!E7395</f>
        <v>0.50000000000000011</v>
      </c>
      <c r="C7359" s="529">
        <f>Electricity!F7395</f>
        <v>0</v>
      </c>
      <c r="D7359" s="529">
        <f>Electricity!I7395</f>
        <v>0</v>
      </c>
      <c r="E7359" s="531" t="str">
        <f t="shared" si="235"/>
        <v>11/02/2024 12:00:00 PM</v>
      </c>
      <c r="F7359" s="530" t="str">
        <f t="shared" si="234"/>
        <v>Nov</v>
      </c>
    </row>
    <row r="7360" spans="1:6" x14ac:dyDescent="0.35">
      <c r="A7360" s="527">
        <f>Electricity!D7396</f>
        <v>45598</v>
      </c>
      <c r="B7360" s="528">
        <f>Electricity!E7396</f>
        <v>0.54166666666666674</v>
      </c>
      <c r="C7360" s="529">
        <f>Electricity!F7396</f>
        <v>0</v>
      </c>
      <c r="D7360" s="529">
        <f>Electricity!I7396</f>
        <v>0</v>
      </c>
      <c r="E7360" s="531" t="str">
        <f t="shared" si="235"/>
        <v>11/02/2024 01:00:00 PM</v>
      </c>
      <c r="F7360" s="530" t="str">
        <f t="shared" si="234"/>
        <v>Nov</v>
      </c>
    </row>
    <row r="7361" spans="1:6" x14ac:dyDescent="0.35">
      <c r="A7361" s="527">
        <f>Electricity!D7397</f>
        <v>45598</v>
      </c>
      <c r="B7361" s="528">
        <f>Electricity!E7397</f>
        <v>0.58333333333333337</v>
      </c>
      <c r="C7361" s="529">
        <f>Electricity!F7397</f>
        <v>0</v>
      </c>
      <c r="D7361" s="529">
        <f>Electricity!I7397</f>
        <v>0</v>
      </c>
      <c r="E7361" s="531" t="str">
        <f t="shared" si="235"/>
        <v>11/02/2024 02:00:00 PM</v>
      </c>
      <c r="F7361" s="530" t="str">
        <f t="shared" si="234"/>
        <v>Nov</v>
      </c>
    </row>
    <row r="7362" spans="1:6" x14ac:dyDescent="0.35">
      <c r="A7362" s="527">
        <f>Electricity!D7398</f>
        <v>45598</v>
      </c>
      <c r="B7362" s="528">
        <f>Electricity!E7398</f>
        <v>0.62500000000000011</v>
      </c>
      <c r="C7362" s="529">
        <f>Electricity!F7398</f>
        <v>0</v>
      </c>
      <c r="D7362" s="529">
        <f>Electricity!I7398</f>
        <v>0</v>
      </c>
      <c r="E7362" s="531" t="str">
        <f t="shared" si="235"/>
        <v>11/02/2024 03:00:00 PM</v>
      </c>
      <c r="F7362" s="530" t="str">
        <f t="shared" si="234"/>
        <v>Nov</v>
      </c>
    </row>
    <row r="7363" spans="1:6" x14ac:dyDescent="0.35">
      <c r="A7363" s="527">
        <f>Electricity!D7399</f>
        <v>45598</v>
      </c>
      <c r="B7363" s="528">
        <f>Electricity!E7399</f>
        <v>0.66666666666666674</v>
      </c>
      <c r="C7363" s="529">
        <f>Electricity!F7399</f>
        <v>0</v>
      </c>
      <c r="D7363" s="529">
        <f>Electricity!I7399</f>
        <v>0</v>
      </c>
      <c r="E7363" s="531" t="str">
        <f t="shared" si="235"/>
        <v>11/02/2024 04:00:00 PM</v>
      </c>
      <c r="F7363" s="530" t="str">
        <f t="shared" ref="F7363:F7426" si="236">TEXT(A7363,"mmm")</f>
        <v>Nov</v>
      </c>
    </row>
    <row r="7364" spans="1:6" x14ac:dyDescent="0.35">
      <c r="A7364" s="527">
        <f>Electricity!D7400</f>
        <v>45598</v>
      </c>
      <c r="B7364" s="528">
        <f>Electricity!E7400</f>
        <v>0.70833333333333337</v>
      </c>
      <c r="C7364" s="529">
        <f>Electricity!F7400</f>
        <v>0</v>
      </c>
      <c r="D7364" s="529">
        <f>Electricity!I7400</f>
        <v>0</v>
      </c>
      <c r="E7364" s="531" t="str">
        <f t="shared" si="235"/>
        <v>11/02/2024 05:00:00 PM</v>
      </c>
      <c r="F7364" s="530" t="str">
        <f t="shared" si="236"/>
        <v>Nov</v>
      </c>
    </row>
    <row r="7365" spans="1:6" x14ac:dyDescent="0.35">
      <c r="A7365" s="527">
        <f>Electricity!D7401</f>
        <v>45598</v>
      </c>
      <c r="B7365" s="528">
        <f>Electricity!E7401</f>
        <v>0.75000000000000011</v>
      </c>
      <c r="C7365" s="529">
        <f>Electricity!F7401</f>
        <v>0</v>
      </c>
      <c r="D7365" s="529">
        <f>Electricity!I7401</f>
        <v>0</v>
      </c>
      <c r="E7365" s="531" t="str">
        <f t="shared" si="235"/>
        <v>11/02/2024 06:00:00 PM</v>
      </c>
      <c r="F7365" s="530" t="str">
        <f t="shared" si="236"/>
        <v>Nov</v>
      </c>
    </row>
    <row r="7366" spans="1:6" x14ac:dyDescent="0.35">
      <c r="A7366" s="527">
        <f>Electricity!D7402</f>
        <v>45598</v>
      </c>
      <c r="B7366" s="528">
        <f>Electricity!E7402</f>
        <v>0.79166666666666674</v>
      </c>
      <c r="C7366" s="529">
        <f>Electricity!F7402</f>
        <v>0</v>
      </c>
      <c r="D7366" s="529">
        <f>Electricity!I7402</f>
        <v>0</v>
      </c>
      <c r="E7366" s="531" t="str">
        <f t="shared" si="235"/>
        <v>11/02/2024 07:00:00 PM</v>
      </c>
      <c r="F7366" s="530" t="str">
        <f t="shared" si="236"/>
        <v>Nov</v>
      </c>
    </row>
    <row r="7367" spans="1:6" x14ac:dyDescent="0.35">
      <c r="A7367" s="527">
        <f>Electricity!D7403</f>
        <v>45598</v>
      </c>
      <c r="B7367" s="528">
        <f>Electricity!E7403</f>
        <v>0.83333333333333337</v>
      </c>
      <c r="C7367" s="529">
        <f>Electricity!F7403</f>
        <v>0</v>
      </c>
      <c r="D7367" s="529">
        <f>Electricity!I7403</f>
        <v>0</v>
      </c>
      <c r="E7367" s="531" t="str">
        <f t="shared" si="235"/>
        <v>11/02/2024 08:00:00 PM</v>
      </c>
      <c r="F7367" s="530" t="str">
        <f t="shared" si="236"/>
        <v>Nov</v>
      </c>
    </row>
    <row r="7368" spans="1:6" x14ac:dyDescent="0.35">
      <c r="A7368" s="527">
        <f>Electricity!D7404</f>
        <v>45598</v>
      </c>
      <c r="B7368" s="528">
        <f>Electricity!E7404</f>
        <v>0.87500000000000011</v>
      </c>
      <c r="C7368" s="529">
        <f>Electricity!F7404</f>
        <v>0</v>
      </c>
      <c r="D7368" s="529">
        <f>Electricity!I7404</f>
        <v>0</v>
      </c>
      <c r="E7368" s="531" t="str">
        <f t="shared" si="235"/>
        <v>11/02/2024 09:00:00 PM</v>
      </c>
      <c r="F7368" s="530" t="str">
        <f t="shared" si="236"/>
        <v>Nov</v>
      </c>
    </row>
    <row r="7369" spans="1:6" x14ac:dyDescent="0.35">
      <c r="A7369" s="527">
        <f>Electricity!D7405</f>
        <v>45598</v>
      </c>
      <c r="B7369" s="528">
        <f>Electricity!E7405</f>
        <v>0.91666666666666674</v>
      </c>
      <c r="C7369" s="529">
        <f>Electricity!F7405</f>
        <v>0</v>
      </c>
      <c r="D7369" s="529">
        <f>Electricity!I7405</f>
        <v>0</v>
      </c>
      <c r="E7369" s="531" t="str">
        <f t="shared" si="235"/>
        <v>11/02/2024 10:00:00 PM</v>
      </c>
      <c r="F7369" s="530" t="str">
        <f t="shared" si="236"/>
        <v>Nov</v>
      </c>
    </row>
    <row r="7370" spans="1:6" x14ac:dyDescent="0.35">
      <c r="A7370" s="527">
        <f>Electricity!D7406</f>
        <v>45598</v>
      </c>
      <c r="B7370" s="528">
        <f>Electricity!E7406</f>
        <v>0.95833333333333337</v>
      </c>
      <c r="C7370" s="529">
        <f>Electricity!F7406</f>
        <v>0</v>
      </c>
      <c r="D7370" s="529">
        <f>Electricity!I7406</f>
        <v>0</v>
      </c>
      <c r="E7370" s="531" t="str">
        <f t="shared" si="235"/>
        <v>11/02/2024 11:00:00 PM</v>
      </c>
      <c r="F7370" s="530" t="str">
        <f t="shared" si="236"/>
        <v>Nov</v>
      </c>
    </row>
    <row r="7371" spans="1:6" x14ac:dyDescent="0.35">
      <c r="A7371" s="527">
        <f>Electricity!D7407</f>
        <v>45599</v>
      </c>
      <c r="B7371" s="528">
        <f>Electricity!E7407</f>
        <v>3.1225022567582528E-17</v>
      </c>
      <c r="C7371" s="529">
        <f>Electricity!F7407</f>
        <v>0</v>
      </c>
      <c r="D7371" s="529">
        <f>Electricity!I7407</f>
        <v>0</v>
      </c>
      <c r="E7371" s="531" t="str">
        <f t="shared" si="235"/>
        <v>11/03/2024 12:00:00 AM</v>
      </c>
      <c r="F7371" s="530" t="str">
        <f t="shared" si="236"/>
        <v>Nov</v>
      </c>
    </row>
    <row r="7372" spans="1:6" x14ac:dyDescent="0.35">
      <c r="A7372" s="527">
        <f>Electricity!D7408</f>
        <v>45599</v>
      </c>
      <c r="B7372" s="528">
        <f>Electricity!E7408</f>
        <v>4.1666666666666699E-2</v>
      </c>
      <c r="C7372" s="529">
        <f>Electricity!F7408</f>
        <v>0</v>
      </c>
      <c r="D7372" s="529">
        <f>Electricity!I7408</f>
        <v>0</v>
      </c>
      <c r="E7372" s="531" t="str">
        <f t="shared" si="235"/>
        <v>11/03/2024 01:00:00 AM</v>
      </c>
      <c r="F7372" s="530" t="str">
        <f t="shared" si="236"/>
        <v>Nov</v>
      </c>
    </row>
    <row r="7373" spans="1:6" x14ac:dyDescent="0.35">
      <c r="A7373" s="527">
        <f>Electricity!D7409</f>
        <v>45599</v>
      </c>
      <c r="B7373" s="528">
        <f>Electricity!E7409</f>
        <v>8.333333333333337E-2</v>
      </c>
      <c r="C7373" s="529">
        <f>Electricity!F7409</f>
        <v>0</v>
      </c>
      <c r="D7373" s="529">
        <f>Electricity!I7409</f>
        <v>0</v>
      </c>
      <c r="E7373" s="531" t="str">
        <f t="shared" si="235"/>
        <v>11/03/2024 02:00:00 AM</v>
      </c>
      <c r="F7373" s="530" t="str">
        <f t="shared" si="236"/>
        <v>Nov</v>
      </c>
    </row>
    <row r="7374" spans="1:6" x14ac:dyDescent="0.35">
      <c r="A7374" s="527">
        <f>Electricity!D7410</f>
        <v>45599</v>
      </c>
      <c r="B7374" s="528">
        <f>Electricity!E7410</f>
        <v>0.12500000000000006</v>
      </c>
      <c r="C7374" s="529">
        <f>Electricity!F7410</f>
        <v>0</v>
      </c>
      <c r="D7374" s="529">
        <f>Electricity!I7410</f>
        <v>0</v>
      </c>
      <c r="E7374" s="531" t="str">
        <f t="shared" si="235"/>
        <v>11/03/2024 03:00:00 AM</v>
      </c>
      <c r="F7374" s="530" t="str">
        <f t="shared" si="236"/>
        <v>Nov</v>
      </c>
    </row>
    <row r="7375" spans="1:6" x14ac:dyDescent="0.35">
      <c r="A7375" s="527">
        <f>Electricity!D7411</f>
        <v>45599</v>
      </c>
      <c r="B7375" s="528">
        <f>Electricity!E7411</f>
        <v>0.16666666666666669</v>
      </c>
      <c r="C7375" s="529">
        <f>Electricity!F7411</f>
        <v>0</v>
      </c>
      <c r="D7375" s="529">
        <f>Electricity!I7411</f>
        <v>0</v>
      </c>
      <c r="E7375" s="531" t="str">
        <f t="shared" si="235"/>
        <v>11/03/2024 04:00:00 AM</v>
      </c>
      <c r="F7375" s="530" t="str">
        <f t="shared" si="236"/>
        <v>Nov</v>
      </c>
    </row>
    <row r="7376" spans="1:6" x14ac:dyDescent="0.35">
      <c r="A7376" s="527">
        <f>Electricity!D7412</f>
        <v>45599</v>
      </c>
      <c r="B7376" s="528">
        <f>Electricity!E7412</f>
        <v>0.20833333333333337</v>
      </c>
      <c r="C7376" s="529">
        <f>Electricity!F7412</f>
        <v>0</v>
      </c>
      <c r="D7376" s="529">
        <f>Electricity!I7412</f>
        <v>0</v>
      </c>
      <c r="E7376" s="531" t="str">
        <f t="shared" si="235"/>
        <v>11/03/2024 05:00:00 AM</v>
      </c>
      <c r="F7376" s="530" t="str">
        <f t="shared" si="236"/>
        <v>Nov</v>
      </c>
    </row>
    <row r="7377" spans="1:6" x14ac:dyDescent="0.35">
      <c r="A7377" s="527">
        <f>Electricity!D7413</f>
        <v>45599</v>
      </c>
      <c r="B7377" s="528">
        <f>Electricity!E7413</f>
        <v>0.25</v>
      </c>
      <c r="C7377" s="529">
        <f>Electricity!F7413</f>
        <v>0</v>
      </c>
      <c r="D7377" s="529">
        <f>Electricity!I7413</f>
        <v>0</v>
      </c>
      <c r="E7377" s="531" t="str">
        <f t="shared" si="235"/>
        <v>11/03/2024 06:00:00 AM</v>
      </c>
      <c r="F7377" s="530" t="str">
        <f t="shared" si="236"/>
        <v>Nov</v>
      </c>
    </row>
    <row r="7378" spans="1:6" x14ac:dyDescent="0.35">
      <c r="A7378" s="527">
        <f>Electricity!D7414</f>
        <v>45599</v>
      </c>
      <c r="B7378" s="528">
        <f>Electricity!E7414</f>
        <v>0.29166666666666669</v>
      </c>
      <c r="C7378" s="529">
        <f>Electricity!F7414</f>
        <v>0</v>
      </c>
      <c r="D7378" s="529">
        <f>Electricity!I7414</f>
        <v>0</v>
      </c>
      <c r="E7378" s="531" t="str">
        <f t="shared" si="235"/>
        <v>11/03/2024 07:00:00 AM</v>
      </c>
      <c r="F7378" s="530" t="str">
        <f t="shared" si="236"/>
        <v>Nov</v>
      </c>
    </row>
    <row r="7379" spans="1:6" x14ac:dyDescent="0.35">
      <c r="A7379" s="527">
        <f>Electricity!D7415</f>
        <v>45599</v>
      </c>
      <c r="B7379" s="528">
        <f>Electricity!E7415</f>
        <v>0.33333333333333337</v>
      </c>
      <c r="C7379" s="529">
        <f>Electricity!F7415</f>
        <v>0</v>
      </c>
      <c r="D7379" s="529">
        <f>Electricity!I7415</f>
        <v>0</v>
      </c>
      <c r="E7379" s="531" t="str">
        <f t="shared" si="235"/>
        <v>11/03/2024 08:00:00 AM</v>
      </c>
      <c r="F7379" s="530" t="str">
        <f t="shared" si="236"/>
        <v>Nov</v>
      </c>
    </row>
    <row r="7380" spans="1:6" x14ac:dyDescent="0.35">
      <c r="A7380" s="527">
        <f>Electricity!D7416</f>
        <v>45599</v>
      </c>
      <c r="B7380" s="528">
        <f>Electricity!E7416</f>
        <v>0.375</v>
      </c>
      <c r="C7380" s="529">
        <f>Electricity!F7416</f>
        <v>0</v>
      </c>
      <c r="D7380" s="529">
        <f>Electricity!I7416</f>
        <v>0</v>
      </c>
      <c r="E7380" s="531" t="str">
        <f t="shared" si="235"/>
        <v>11/03/2024 09:00:00 AM</v>
      </c>
      <c r="F7380" s="530" t="str">
        <f t="shared" si="236"/>
        <v>Nov</v>
      </c>
    </row>
    <row r="7381" spans="1:6" x14ac:dyDescent="0.35">
      <c r="A7381" s="527">
        <f>Electricity!D7417</f>
        <v>45599</v>
      </c>
      <c r="B7381" s="528">
        <f>Electricity!E7417</f>
        <v>0.41666666666666669</v>
      </c>
      <c r="C7381" s="529">
        <f>Electricity!F7417</f>
        <v>0</v>
      </c>
      <c r="D7381" s="529">
        <f>Electricity!I7417</f>
        <v>0</v>
      </c>
      <c r="E7381" s="531" t="str">
        <f t="shared" si="235"/>
        <v>11/03/2024 10:00:00 AM</v>
      </c>
      <c r="F7381" s="530" t="str">
        <f t="shared" si="236"/>
        <v>Nov</v>
      </c>
    </row>
    <row r="7382" spans="1:6" x14ac:dyDescent="0.35">
      <c r="A7382" s="527">
        <f>Electricity!D7418</f>
        <v>45599</v>
      </c>
      <c r="B7382" s="528">
        <f>Electricity!E7418</f>
        <v>0.45833333333333337</v>
      </c>
      <c r="C7382" s="529">
        <f>Electricity!F7418</f>
        <v>0</v>
      </c>
      <c r="D7382" s="529">
        <f>Electricity!I7418</f>
        <v>0</v>
      </c>
      <c r="E7382" s="531" t="str">
        <f t="shared" si="235"/>
        <v>11/03/2024 11:00:00 AM</v>
      </c>
      <c r="F7382" s="530" t="str">
        <f t="shared" si="236"/>
        <v>Nov</v>
      </c>
    </row>
    <row r="7383" spans="1:6" x14ac:dyDescent="0.35">
      <c r="A7383" s="527">
        <f>Electricity!D7419</f>
        <v>45599</v>
      </c>
      <c r="B7383" s="528">
        <f>Electricity!E7419</f>
        <v>0.50000000000000011</v>
      </c>
      <c r="C7383" s="529">
        <f>Electricity!F7419</f>
        <v>0</v>
      </c>
      <c r="D7383" s="529">
        <f>Electricity!I7419</f>
        <v>0</v>
      </c>
      <c r="E7383" s="531" t="str">
        <f t="shared" si="235"/>
        <v>11/03/2024 12:00:00 PM</v>
      </c>
      <c r="F7383" s="530" t="str">
        <f t="shared" si="236"/>
        <v>Nov</v>
      </c>
    </row>
    <row r="7384" spans="1:6" x14ac:dyDescent="0.35">
      <c r="A7384" s="527">
        <f>Electricity!D7420</f>
        <v>45599</v>
      </c>
      <c r="B7384" s="528">
        <f>Electricity!E7420</f>
        <v>0.54166666666666674</v>
      </c>
      <c r="C7384" s="529">
        <f>Electricity!F7420</f>
        <v>0</v>
      </c>
      <c r="D7384" s="529">
        <f>Electricity!I7420</f>
        <v>0</v>
      </c>
      <c r="E7384" s="531" t="str">
        <f t="shared" si="235"/>
        <v>11/03/2024 01:00:00 PM</v>
      </c>
      <c r="F7384" s="530" t="str">
        <f t="shared" si="236"/>
        <v>Nov</v>
      </c>
    </row>
    <row r="7385" spans="1:6" x14ac:dyDescent="0.35">
      <c r="A7385" s="527">
        <f>Electricity!D7421</f>
        <v>45599</v>
      </c>
      <c r="B7385" s="528">
        <f>Electricity!E7421</f>
        <v>0.58333333333333337</v>
      </c>
      <c r="C7385" s="529">
        <f>Electricity!F7421</f>
        <v>0</v>
      </c>
      <c r="D7385" s="529">
        <f>Electricity!I7421</f>
        <v>0</v>
      </c>
      <c r="E7385" s="531" t="str">
        <f t="shared" si="235"/>
        <v>11/03/2024 02:00:00 PM</v>
      </c>
      <c r="F7385" s="530" t="str">
        <f t="shared" si="236"/>
        <v>Nov</v>
      </c>
    </row>
    <row r="7386" spans="1:6" x14ac:dyDescent="0.35">
      <c r="A7386" s="527">
        <f>Electricity!D7422</f>
        <v>45599</v>
      </c>
      <c r="B7386" s="528">
        <f>Electricity!E7422</f>
        <v>0.62500000000000011</v>
      </c>
      <c r="C7386" s="529">
        <f>Electricity!F7422</f>
        <v>0</v>
      </c>
      <c r="D7386" s="529">
        <f>Electricity!I7422</f>
        <v>0</v>
      </c>
      <c r="E7386" s="531" t="str">
        <f t="shared" si="235"/>
        <v>11/03/2024 03:00:00 PM</v>
      </c>
      <c r="F7386" s="530" t="str">
        <f t="shared" si="236"/>
        <v>Nov</v>
      </c>
    </row>
    <row r="7387" spans="1:6" x14ac:dyDescent="0.35">
      <c r="A7387" s="527">
        <f>Electricity!D7423</f>
        <v>45599</v>
      </c>
      <c r="B7387" s="528">
        <f>Electricity!E7423</f>
        <v>0.66666666666666674</v>
      </c>
      <c r="C7387" s="529">
        <f>Electricity!F7423</f>
        <v>0</v>
      </c>
      <c r="D7387" s="529">
        <f>Electricity!I7423</f>
        <v>0</v>
      </c>
      <c r="E7387" s="531" t="str">
        <f t="shared" si="235"/>
        <v>11/03/2024 04:00:00 PM</v>
      </c>
      <c r="F7387" s="530" t="str">
        <f t="shared" si="236"/>
        <v>Nov</v>
      </c>
    </row>
    <row r="7388" spans="1:6" x14ac:dyDescent="0.35">
      <c r="A7388" s="527">
        <f>Electricity!D7424</f>
        <v>45599</v>
      </c>
      <c r="B7388" s="528">
        <f>Electricity!E7424</f>
        <v>0.70833333333333337</v>
      </c>
      <c r="C7388" s="529">
        <f>Electricity!F7424</f>
        <v>0</v>
      </c>
      <c r="D7388" s="529">
        <f>Electricity!I7424</f>
        <v>0</v>
      </c>
      <c r="E7388" s="531" t="str">
        <f t="shared" si="235"/>
        <v>11/03/2024 05:00:00 PM</v>
      </c>
      <c r="F7388" s="530" t="str">
        <f t="shared" si="236"/>
        <v>Nov</v>
      </c>
    </row>
    <row r="7389" spans="1:6" x14ac:dyDescent="0.35">
      <c r="A7389" s="527">
        <f>Electricity!D7425</f>
        <v>45599</v>
      </c>
      <c r="B7389" s="528">
        <f>Electricity!E7425</f>
        <v>0.75000000000000011</v>
      </c>
      <c r="C7389" s="529">
        <f>Electricity!F7425</f>
        <v>0</v>
      </c>
      <c r="D7389" s="529">
        <f>Electricity!I7425</f>
        <v>0</v>
      </c>
      <c r="E7389" s="531" t="str">
        <f t="shared" si="235"/>
        <v>11/03/2024 06:00:00 PM</v>
      </c>
      <c r="F7389" s="530" t="str">
        <f t="shared" si="236"/>
        <v>Nov</v>
      </c>
    </row>
    <row r="7390" spans="1:6" x14ac:dyDescent="0.35">
      <c r="A7390" s="527">
        <f>Electricity!D7426</f>
        <v>45599</v>
      </c>
      <c r="B7390" s="528">
        <f>Electricity!E7426</f>
        <v>0.79166666666666674</v>
      </c>
      <c r="C7390" s="529">
        <f>Electricity!F7426</f>
        <v>0</v>
      </c>
      <c r="D7390" s="529">
        <f>Electricity!I7426</f>
        <v>0</v>
      </c>
      <c r="E7390" s="531" t="str">
        <f t="shared" si="235"/>
        <v>11/03/2024 07:00:00 PM</v>
      </c>
      <c r="F7390" s="530" t="str">
        <f t="shared" si="236"/>
        <v>Nov</v>
      </c>
    </row>
    <row r="7391" spans="1:6" x14ac:dyDescent="0.35">
      <c r="A7391" s="527">
        <f>Electricity!D7427</f>
        <v>45599</v>
      </c>
      <c r="B7391" s="528">
        <f>Electricity!E7427</f>
        <v>0.83333333333333337</v>
      </c>
      <c r="C7391" s="529">
        <f>Electricity!F7427</f>
        <v>0</v>
      </c>
      <c r="D7391" s="529">
        <f>Electricity!I7427</f>
        <v>0</v>
      </c>
      <c r="E7391" s="531" t="str">
        <f t="shared" si="235"/>
        <v>11/03/2024 08:00:00 PM</v>
      </c>
      <c r="F7391" s="530" t="str">
        <f t="shared" si="236"/>
        <v>Nov</v>
      </c>
    </row>
    <row r="7392" spans="1:6" x14ac:dyDescent="0.35">
      <c r="A7392" s="527">
        <f>Electricity!D7428</f>
        <v>45599</v>
      </c>
      <c r="B7392" s="528">
        <f>Electricity!E7428</f>
        <v>0.87500000000000011</v>
      </c>
      <c r="C7392" s="529">
        <f>Electricity!F7428</f>
        <v>0</v>
      </c>
      <c r="D7392" s="529">
        <f>Electricity!I7428</f>
        <v>0</v>
      </c>
      <c r="E7392" s="531" t="str">
        <f t="shared" si="235"/>
        <v>11/03/2024 09:00:00 PM</v>
      </c>
      <c r="F7392" s="530" t="str">
        <f t="shared" si="236"/>
        <v>Nov</v>
      </c>
    </row>
    <row r="7393" spans="1:6" x14ac:dyDescent="0.35">
      <c r="A7393" s="527">
        <f>Electricity!D7429</f>
        <v>45599</v>
      </c>
      <c r="B7393" s="528">
        <f>Electricity!E7429</f>
        <v>0.91666666666666674</v>
      </c>
      <c r="C7393" s="529">
        <f>Electricity!F7429</f>
        <v>0</v>
      </c>
      <c r="D7393" s="529">
        <f>Electricity!I7429</f>
        <v>0</v>
      </c>
      <c r="E7393" s="531" t="str">
        <f t="shared" si="235"/>
        <v>11/03/2024 10:00:00 PM</v>
      </c>
      <c r="F7393" s="530" t="str">
        <f t="shared" si="236"/>
        <v>Nov</v>
      </c>
    </row>
    <row r="7394" spans="1:6" x14ac:dyDescent="0.35">
      <c r="A7394" s="527">
        <f>Electricity!D7430</f>
        <v>45599</v>
      </c>
      <c r="B7394" s="528">
        <f>Electricity!E7430</f>
        <v>0.95833333333333337</v>
      </c>
      <c r="C7394" s="529">
        <f>Electricity!F7430</f>
        <v>0</v>
      </c>
      <c r="D7394" s="529">
        <f>Electricity!I7430</f>
        <v>0</v>
      </c>
      <c r="E7394" s="531" t="str">
        <f t="shared" si="235"/>
        <v>11/03/2024 11:00:00 PM</v>
      </c>
      <c r="F7394" s="530" t="str">
        <f t="shared" si="236"/>
        <v>Nov</v>
      </c>
    </row>
    <row r="7395" spans="1:6" x14ac:dyDescent="0.35">
      <c r="A7395" s="527">
        <f>Electricity!D7431</f>
        <v>45600</v>
      </c>
      <c r="B7395" s="528">
        <f>Electricity!E7431</f>
        <v>3.1225022567582528E-17</v>
      </c>
      <c r="C7395" s="529">
        <f>Electricity!F7431</f>
        <v>0</v>
      </c>
      <c r="D7395" s="529">
        <f>Electricity!I7431</f>
        <v>0</v>
      </c>
      <c r="E7395" s="531" t="str">
        <f t="shared" si="235"/>
        <v>11/04/2024 12:00:00 AM</v>
      </c>
      <c r="F7395" s="530" t="str">
        <f t="shared" si="236"/>
        <v>Nov</v>
      </c>
    </row>
    <row r="7396" spans="1:6" x14ac:dyDescent="0.35">
      <c r="A7396" s="527">
        <f>Electricity!D7432</f>
        <v>45600</v>
      </c>
      <c r="B7396" s="528">
        <f>Electricity!E7432</f>
        <v>4.1666666666666699E-2</v>
      </c>
      <c r="C7396" s="529">
        <f>Electricity!F7432</f>
        <v>0</v>
      </c>
      <c r="D7396" s="529">
        <f>Electricity!I7432</f>
        <v>0</v>
      </c>
      <c r="E7396" s="531" t="str">
        <f t="shared" si="235"/>
        <v>11/04/2024 01:00:00 AM</v>
      </c>
      <c r="F7396" s="530" t="str">
        <f t="shared" si="236"/>
        <v>Nov</v>
      </c>
    </row>
    <row r="7397" spans="1:6" x14ac:dyDescent="0.35">
      <c r="A7397" s="527">
        <f>Electricity!D7433</f>
        <v>45600</v>
      </c>
      <c r="B7397" s="528">
        <f>Electricity!E7433</f>
        <v>8.333333333333337E-2</v>
      </c>
      <c r="C7397" s="529">
        <f>Electricity!F7433</f>
        <v>0</v>
      </c>
      <c r="D7397" s="529">
        <f>Electricity!I7433</f>
        <v>0</v>
      </c>
      <c r="E7397" s="531" t="str">
        <f t="shared" si="235"/>
        <v>11/04/2024 02:00:00 AM</v>
      </c>
      <c r="F7397" s="530" t="str">
        <f t="shared" si="236"/>
        <v>Nov</v>
      </c>
    </row>
    <row r="7398" spans="1:6" x14ac:dyDescent="0.35">
      <c r="A7398" s="527">
        <f>Electricity!D7434</f>
        <v>45600</v>
      </c>
      <c r="B7398" s="528">
        <f>Electricity!E7434</f>
        <v>0.12500000000000006</v>
      </c>
      <c r="C7398" s="529">
        <f>Electricity!F7434</f>
        <v>0</v>
      </c>
      <c r="D7398" s="529">
        <f>Electricity!I7434</f>
        <v>0</v>
      </c>
      <c r="E7398" s="531" t="str">
        <f t="shared" si="235"/>
        <v>11/04/2024 03:00:00 AM</v>
      </c>
      <c r="F7398" s="530" t="str">
        <f t="shared" si="236"/>
        <v>Nov</v>
      </c>
    </row>
    <row r="7399" spans="1:6" x14ac:dyDescent="0.35">
      <c r="A7399" s="527">
        <f>Electricity!D7435</f>
        <v>45600</v>
      </c>
      <c r="B7399" s="528">
        <f>Electricity!E7435</f>
        <v>0.16666666666666669</v>
      </c>
      <c r="C7399" s="529">
        <f>Electricity!F7435</f>
        <v>0</v>
      </c>
      <c r="D7399" s="529">
        <f>Electricity!I7435</f>
        <v>0</v>
      </c>
      <c r="E7399" s="531" t="str">
        <f t="shared" si="235"/>
        <v>11/04/2024 04:00:00 AM</v>
      </c>
      <c r="F7399" s="530" t="str">
        <f t="shared" si="236"/>
        <v>Nov</v>
      </c>
    </row>
    <row r="7400" spans="1:6" x14ac:dyDescent="0.35">
      <c r="A7400" s="527">
        <f>Electricity!D7436</f>
        <v>45600</v>
      </c>
      <c r="B7400" s="528">
        <f>Electricity!E7436</f>
        <v>0.20833333333333337</v>
      </c>
      <c r="C7400" s="529">
        <f>Electricity!F7436</f>
        <v>0</v>
      </c>
      <c r="D7400" s="529">
        <f>Electricity!I7436</f>
        <v>0</v>
      </c>
      <c r="E7400" s="531" t="str">
        <f t="shared" si="235"/>
        <v>11/04/2024 05:00:00 AM</v>
      </c>
      <c r="F7400" s="530" t="str">
        <f t="shared" si="236"/>
        <v>Nov</v>
      </c>
    </row>
    <row r="7401" spans="1:6" x14ac:dyDescent="0.35">
      <c r="A7401" s="527">
        <f>Electricity!D7437</f>
        <v>45600</v>
      </c>
      <c r="B7401" s="528">
        <f>Electricity!E7437</f>
        <v>0.25</v>
      </c>
      <c r="C7401" s="529">
        <f>Electricity!F7437</f>
        <v>0</v>
      </c>
      <c r="D7401" s="529">
        <f>Electricity!I7437</f>
        <v>0</v>
      </c>
      <c r="E7401" s="531" t="str">
        <f t="shared" si="235"/>
        <v>11/04/2024 06:00:00 AM</v>
      </c>
      <c r="F7401" s="530" t="str">
        <f t="shared" si="236"/>
        <v>Nov</v>
      </c>
    </row>
    <row r="7402" spans="1:6" x14ac:dyDescent="0.35">
      <c r="A7402" s="527">
        <f>Electricity!D7438</f>
        <v>45600</v>
      </c>
      <c r="B7402" s="528">
        <f>Electricity!E7438</f>
        <v>0.29166666666666669</v>
      </c>
      <c r="C7402" s="529">
        <f>Electricity!F7438</f>
        <v>0</v>
      </c>
      <c r="D7402" s="529">
        <f>Electricity!I7438</f>
        <v>0</v>
      </c>
      <c r="E7402" s="531" t="str">
        <f t="shared" si="235"/>
        <v>11/04/2024 07:00:00 AM</v>
      </c>
      <c r="F7402" s="530" t="str">
        <f t="shared" si="236"/>
        <v>Nov</v>
      </c>
    </row>
    <row r="7403" spans="1:6" x14ac:dyDescent="0.35">
      <c r="A7403" s="527">
        <f>Electricity!D7439</f>
        <v>45600</v>
      </c>
      <c r="B7403" s="528">
        <f>Electricity!E7439</f>
        <v>0.33333333333333337</v>
      </c>
      <c r="C7403" s="529">
        <f>Electricity!F7439</f>
        <v>0</v>
      </c>
      <c r="D7403" s="529">
        <f>Electricity!I7439</f>
        <v>0</v>
      </c>
      <c r="E7403" s="531" t="str">
        <f t="shared" si="235"/>
        <v>11/04/2024 08:00:00 AM</v>
      </c>
      <c r="F7403" s="530" t="str">
        <f t="shared" si="236"/>
        <v>Nov</v>
      </c>
    </row>
    <row r="7404" spans="1:6" x14ac:dyDescent="0.35">
      <c r="A7404" s="527">
        <f>Electricity!D7440</f>
        <v>45600</v>
      </c>
      <c r="B7404" s="528">
        <f>Electricity!E7440</f>
        <v>0.375</v>
      </c>
      <c r="C7404" s="529">
        <f>Electricity!F7440</f>
        <v>0</v>
      </c>
      <c r="D7404" s="529">
        <f>Electricity!I7440</f>
        <v>0</v>
      </c>
      <c r="E7404" s="531" t="str">
        <f t="shared" ref="E7404:E7467" si="237">CONCATENATE(TEXT(A7404,"mm/dd/yyyy")," ",TEXT(B7404,"hh:mm:ss AM/PM"))</f>
        <v>11/04/2024 09:00:00 AM</v>
      </c>
      <c r="F7404" s="530" t="str">
        <f t="shared" si="236"/>
        <v>Nov</v>
      </c>
    </row>
    <row r="7405" spans="1:6" x14ac:dyDescent="0.35">
      <c r="A7405" s="527">
        <f>Electricity!D7441</f>
        <v>45600</v>
      </c>
      <c r="B7405" s="528">
        <f>Electricity!E7441</f>
        <v>0.41666666666666669</v>
      </c>
      <c r="C7405" s="529">
        <f>Electricity!F7441</f>
        <v>0</v>
      </c>
      <c r="D7405" s="529">
        <f>Electricity!I7441</f>
        <v>0</v>
      </c>
      <c r="E7405" s="531" t="str">
        <f t="shared" si="237"/>
        <v>11/04/2024 10:00:00 AM</v>
      </c>
      <c r="F7405" s="530" t="str">
        <f t="shared" si="236"/>
        <v>Nov</v>
      </c>
    </row>
    <row r="7406" spans="1:6" x14ac:dyDescent="0.35">
      <c r="A7406" s="527">
        <f>Electricity!D7442</f>
        <v>45600</v>
      </c>
      <c r="B7406" s="528">
        <f>Electricity!E7442</f>
        <v>0.45833333333333337</v>
      </c>
      <c r="C7406" s="529">
        <f>Electricity!F7442</f>
        <v>0</v>
      </c>
      <c r="D7406" s="529">
        <f>Electricity!I7442</f>
        <v>0</v>
      </c>
      <c r="E7406" s="531" t="str">
        <f t="shared" si="237"/>
        <v>11/04/2024 11:00:00 AM</v>
      </c>
      <c r="F7406" s="530" t="str">
        <f t="shared" si="236"/>
        <v>Nov</v>
      </c>
    </row>
    <row r="7407" spans="1:6" x14ac:dyDescent="0.35">
      <c r="A7407" s="527">
        <f>Electricity!D7443</f>
        <v>45600</v>
      </c>
      <c r="B7407" s="528">
        <f>Electricity!E7443</f>
        <v>0.50000000000000011</v>
      </c>
      <c r="C7407" s="529">
        <f>Electricity!F7443</f>
        <v>0</v>
      </c>
      <c r="D7407" s="529">
        <f>Electricity!I7443</f>
        <v>0</v>
      </c>
      <c r="E7407" s="531" t="str">
        <f t="shared" si="237"/>
        <v>11/04/2024 12:00:00 PM</v>
      </c>
      <c r="F7407" s="530" t="str">
        <f t="shared" si="236"/>
        <v>Nov</v>
      </c>
    </row>
    <row r="7408" spans="1:6" x14ac:dyDescent="0.35">
      <c r="A7408" s="527">
        <f>Electricity!D7444</f>
        <v>45600</v>
      </c>
      <c r="B7408" s="528">
        <f>Electricity!E7444</f>
        <v>0.54166666666666674</v>
      </c>
      <c r="C7408" s="529">
        <f>Electricity!F7444</f>
        <v>0</v>
      </c>
      <c r="D7408" s="529">
        <f>Electricity!I7444</f>
        <v>0</v>
      </c>
      <c r="E7408" s="531" t="str">
        <f t="shared" si="237"/>
        <v>11/04/2024 01:00:00 PM</v>
      </c>
      <c r="F7408" s="530" t="str">
        <f t="shared" si="236"/>
        <v>Nov</v>
      </c>
    </row>
    <row r="7409" spans="1:6" x14ac:dyDescent="0.35">
      <c r="A7409" s="527">
        <f>Electricity!D7445</f>
        <v>45600</v>
      </c>
      <c r="B7409" s="528">
        <f>Electricity!E7445</f>
        <v>0.58333333333333337</v>
      </c>
      <c r="C7409" s="529">
        <f>Electricity!F7445</f>
        <v>0</v>
      </c>
      <c r="D7409" s="529">
        <f>Electricity!I7445</f>
        <v>0</v>
      </c>
      <c r="E7409" s="531" t="str">
        <f t="shared" si="237"/>
        <v>11/04/2024 02:00:00 PM</v>
      </c>
      <c r="F7409" s="530" t="str">
        <f t="shared" si="236"/>
        <v>Nov</v>
      </c>
    </row>
    <row r="7410" spans="1:6" x14ac:dyDescent="0.35">
      <c r="A7410" s="527">
        <f>Electricity!D7446</f>
        <v>45600</v>
      </c>
      <c r="B7410" s="528">
        <f>Electricity!E7446</f>
        <v>0.62500000000000011</v>
      </c>
      <c r="C7410" s="529">
        <f>Electricity!F7446</f>
        <v>0</v>
      </c>
      <c r="D7410" s="529">
        <f>Electricity!I7446</f>
        <v>0</v>
      </c>
      <c r="E7410" s="531" t="str">
        <f t="shared" si="237"/>
        <v>11/04/2024 03:00:00 PM</v>
      </c>
      <c r="F7410" s="530" t="str">
        <f t="shared" si="236"/>
        <v>Nov</v>
      </c>
    </row>
    <row r="7411" spans="1:6" x14ac:dyDescent="0.35">
      <c r="A7411" s="527">
        <f>Electricity!D7447</f>
        <v>45600</v>
      </c>
      <c r="B7411" s="528">
        <f>Electricity!E7447</f>
        <v>0.66666666666666674</v>
      </c>
      <c r="C7411" s="529">
        <f>Electricity!F7447</f>
        <v>0</v>
      </c>
      <c r="D7411" s="529">
        <f>Electricity!I7447</f>
        <v>0</v>
      </c>
      <c r="E7411" s="531" t="str">
        <f t="shared" si="237"/>
        <v>11/04/2024 04:00:00 PM</v>
      </c>
      <c r="F7411" s="530" t="str">
        <f t="shared" si="236"/>
        <v>Nov</v>
      </c>
    </row>
    <row r="7412" spans="1:6" x14ac:dyDescent="0.35">
      <c r="A7412" s="527">
        <f>Electricity!D7448</f>
        <v>45600</v>
      </c>
      <c r="B7412" s="528">
        <f>Electricity!E7448</f>
        <v>0.70833333333333337</v>
      </c>
      <c r="C7412" s="529">
        <f>Electricity!F7448</f>
        <v>0</v>
      </c>
      <c r="D7412" s="529">
        <f>Electricity!I7448</f>
        <v>0</v>
      </c>
      <c r="E7412" s="531" t="str">
        <f t="shared" si="237"/>
        <v>11/04/2024 05:00:00 PM</v>
      </c>
      <c r="F7412" s="530" t="str">
        <f t="shared" si="236"/>
        <v>Nov</v>
      </c>
    </row>
    <row r="7413" spans="1:6" x14ac:dyDescent="0.35">
      <c r="A7413" s="527">
        <f>Electricity!D7449</f>
        <v>45600</v>
      </c>
      <c r="B7413" s="528">
        <f>Electricity!E7449</f>
        <v>0.75000000000000011</v>
      </c>
      <c r="C7413" s="529">
        <f>Electricity!F7449</f>
        <v>0</v>
      </c>
      <c r="D7413" s="529">
        <f>Electricity!I7449</f>
        <v>0</v>
      </c>
      <c r="E7413" s="531" t="str">
        <f t="shared" si="237"/>
        <v>11/04/2024 06:00:00 PM</v>
      </c>
      <c r="F7413" s="530" t="str">
        <f t="shared" si="236"/>
        <v>Nov</v>
      </c>
    </row>
    <row r="7414" spans="1:6" x14ac:dyDescent="0.35">
      <c r="A7414" s="527">
        <f>Electricity!D7450</f>
        <v>45600</v>
      </c>
      <c r="B7414" s="528">
        <f>Electricity!E7450</f>
        <v>0.79166666666666674</v>
      </c>
      <c r="C7414" s="529">
        <f>Electricity!F7450</f>
        <v>0</v>
      </c>
      <c r="D7414" s="529">
        <f>Electricity!I7450</f>
        <v>0</v>
      </c>
      <c r="E7414" s="531" t="str">
        <f t="shared" si="237"/>
        <v>11/04/2024 07:00:00 PM</v>
      </c>
      <c r="F7414" s="530" t="str">
        <f t="shared" si="236"/>
        <v>Nov</v>
      </c>
    </row>
    <row r="7415" spans="1:6" x14ac:dyDescent="0.35">
      <c r="A7415" s="527">
        <f>Electricity!D7451</f>
        <v>45600</v>
      </c>
      <c r="B7415" s="528">
        <f>Electricity!E7451</f>
        <v>0.83333333333333337</v>
      </c>
      <c r="C7415" s="529">
        <f>Electricity!F7451</f>
        <v>0</v>
      </c>
      <c r="D7415" s="529">
        <f>Electricity!I7451</f>
        <v>0</v>
      </c>
      <c r="E7415" s="531" t="str">
        <f t="shared" si="237"/>
        <v>11/04/2024 08:00:00 PM</v>
      </c>
      <c r="F7415" s="530" t="str">
        <f t="shared" si="236"/>
        <v>Nov</v>
      </c>
    </row>
    <row r="7416" spans="1:6" x14ac:dyDescent="0.35">
      <c r="A7416" s="527">
        <f>Electricity!D7452</f>
        <v>45600</v>
      </c>
      <c r="B7416" s="528">
        <f>Electricity!E7452</f>
        <v>0.87500000000000011</v>
      </c>
      <c r="C7416" s="529">
        <f>Electricity!F7452</f>
        <v>0</v>
      </c>
      <c r="D7416" s="529">
        <f>Electricity!I7452</f>
        <v>0</v>
      </c>
      <c r="E7416" s="531" t="str">
        <f t="shared" si="237"/>
        <v>11/04/2024 09:00:00 PM</v>
      </c>
      <c r="F7416" s="530" t="str">
        <f t="shared" si="236"/>
        <v>Nov</v>
      </c>
    </row>
    <row r="7417" spans="1:6" x14ac:dyDescent="0.35">
      <c r="A7417" s="527">
        <f>Electricity!D7453</f>
        <v>45600</v>
      </c>
      <c r="B7417" s="528">
        <f>Electricity!E7453</f>
        <v>0.91666666666666674</v>
      </c>
      <c r="C7417" s="529">
        <f>Electricity!F7453</f>
        <v>0</v>
      </c>
      <c r="D7417" s="529">
        <f>Electricity!I7453</f>
        <v>0</v>
      </c>
      <c r="E7417" s="531" t="str">
        <f t="shared" si="237"/>
        <v>11/04/2024 10:00:00 PM</v>
      </c>
      <c r="F7417" s="530" t="str">
        <f t="shared" si="236"/>
        <v>Nov</v>
      </c>
    </row>
    <row r="7418" spans="1:6" x14ac:dyDescent="0.35">
      <c r="A7418" s="527">
        <f>Electricity!D7454</f>
        <v>45600</v>
      </c>
      <c r="B7418" s="528">
        <f>Electricity!E7454</f>
        <v>0.95833333333333337</v>
      </c>
      <c r="C7418" s="529">
        <f>Electricity!F7454</f>
        <v>0</v>
      </c>
      <c r="D7418" s="529">
        <f>Electricity!I7454</f>
        <v>0</v>
      </c>
      <c r="E7418" s="531" t="str">
        <f t="shared" si="237"/>
        <v>11/04/2024 11:00:00 PM</v>
      </c>
      <c r="F7418" s="530" t="str">
        <f t="shared" si="236"/>
        <v>Nov</v>
      </c>
    </row>
    <row r="7419" spans="1:6" x14ac:dyDescent="0.35">
      <c r="A7419" s="527">
        <f>Electricity!D7455</f>
        <v>45601</v>
      </c>
      <c r="B7419" s="528">
        <f>Electricity!E7455</f>
        <v>3.1225022567582528E-17</v>
      </c>
      <c r="C7419" s="529">
        <f>Electricity!F7455</f>
        <v>0</v>
      </c>
      <c r="D7419" s="529">
        <f>Electricity!I7455</f>
        <v>0</v>
      </c>
      <c r="E7419" s="531" t="str">
        <f t="shared" si="237"/>
        <v>11/05/2024 12:00:00 AM</v>
      </c>
      <c r="F7419" s="530" t="str">
        <f t="shared" si="236"/>
        <v>Nov</v>
      </c>
    </row>
    <row r="7420" spans="1:6" x14ac:dyDescent="0.35">
      <c r="A7420" s="527">
        <f>Electricity!D7456</f>
        <v>45601</v>
      </c>
      <c r="B7420" s="528">
        <f>Electricity!E7456</f>
        <v>4.1666666666666699E-2</v>
      </c>
      <c r="C7420" s="529">
        <f>Electricity!F7456</f>
        <v>0</v>
      </c>
      <c r="D7420" s="529">
        <f>Electricity!I7456</f>
        <v>0</v>
      </c>
      <c r="E7420" s="531" t="str">
        <f t="shared" si="237"/>
        <v>11/05/2024 01:00:00 AM</v>
      </c>
      <c r="F7420" s="530" t="str">
        <f t="shared" si="236"/>
        <v>Nov</v>
      </c>
    </row>
    <row r="7421" spans="1:6" x14ac:dyDescent="0.35">
      <c r="A7421" s="527">
        <f>Electricity!D7457</f>
        <v>45601</v>
      </c>
      <c r="B7421" s="528">
        <f>Electricity!E7457</f>
        <v>8.333333333333337E-2</v>
      </c>
      <c r="C7421" s="529">
        <f>Electricity!F7457</f>
        <v>0</v>
      </c>
      <c r="D7421" s="529">
        <f>Electricity!I7457</f>
        <v>0</v>
      </c>
      <c r="E7421" s="531" t="str">
        <f t="shared" si="237"/>
        <v>11/05/2024 02:00:00 AM</v>
      </c>
      <c r="F7421" s="530" t="str">
        <f t="shared" si="236"/>
        <v>Nov</v>
      </c>
    </row>
    <row r="7422" spans="1:6" x14ac:dyDescent="0.35">
      <c r="A7422" s="527">
        <f>Electricity!D7458</f>
        <v>45601</v>
      </c>
      <c r="B7422" s="528">
        <f>Electricity!E7458</f>
        <v>0.12500000000000006</v>
      </c>
      <c r="C7422" s="529">
        <f>Electricity!F7458</f>
        <v>0</v>
      </c>
      <c r="D7422" s="529">
        <f>Electricity!I7458</f>
        <v>0</v>
      </c>
      <c r="E7422" s="531" t="str">
        <f t="shared" si="237"/>
        <v>11/05/2024 03:00:00 AM</v>
      </c>
      <c r="F7422" s="530" t="str">
        <f t="shared" si="236"/>
        <v>Nov</v>
      </c>
    </row>
    <row r="7423" spans="1:6" x14ac:dyDescent="0.35">
      <c r="A7423" s="527">
        <f>Electricity!D7459</f>
        <v>45601</v>
      </c>
      <c r="B7423" s="528">
        <f>Electricity!E7459</f>
        <v>0.16666666666666669</v>
      </c>
      <c r="C7423" s="529">
        <f>Electricity!F7459</f>
        <v>0</v>
      </c>
      <c r="D7423" s="529">
        <f>Electricity!I7459</f>
        <v>0</v>
      </c>
      <c r="E7423" s="531" t="str">
        <f t="shared" si="237"/>
        <v>11/05/2024 04:00:00 AM</v>
      </c>
      <c r="F7423" s="530" t="str">
        <f t="shared" si="236"/>
        <v>Nov</v>
      </c>
    </row>
    <row r="7424" spans="1:6" x14ac:dyDescent="0.35">
      <c r="A7424" s="527">
        <f>Electricity!D7460</f>
        <v>45601</v>
      </c>
      <c r="B7424" s="528">
        <f>Electricity!E7460</f>
        <v>0.20833333333333337</v>
      </c>
      <c r="C7424" s="529">
        <f>Electricity!F7460</f>
        <v>0</v>
      </c>
      <c r="D7424" s="529">
        <f>Electricity!I7460</f>
        <v>0</v>
      </c>
      <c r="E7424" s="531" t="str">
        <f t="shared" si="237"/>
        <v>11/05/2024 05:00:00 AM</v>
      </c>
      <c r="F7424" s="530" t="str">
        <f t="shared" si="236"/>
        <v>Nov</v>
      </c>
    </row>
    <row r="7425" spans="1:6" x14ac:dyDescent="0.35">
      <c r="A7425" s="527">
        <f>Electricity!D7461</f>
        <v>45601</v>
      </c>
      <c r="B7425" s="528">
        <f>Electricity!E7461</f>
        <v>0.25</v>
      </c>
      <c r="C7425" s="529">
        <f>Electricity!F7461</f>
        <v>0</v>
      </c>
      <c r="D7425" s="529">
        <f>Electricity!I7461</f>
        <v>0</v>
      </c>
      <c r="E7425" s="531" t="str">
        <f t="shared" si="237"/>
        <v>11/05/2024 06:00:00 AM</v>
      </c>
      <c r="F7425" s="530" t="str">
        <f t="shared" si="236"/>
        <v>Nov</v>
      </c>
    </row>
    <row r="7426" spans="1:6" x14ac:dyDescent="0.35">
      <c r="A7426" s="527">
        <f>Electricity!D7462</f>
        <v>45601</v>
      </c>
      <c r="B7426" s="528">
        <f>Electricity!E7462</f>
        <v>0.29166666666666669</v>
      </c>
      <c r="C7426" s="529">
        <f>Electricity!F7462</f>
        <v>0</v>
      </c>
      <c r="D7426" s="529">
        <f>Electricity!I7462</f>
        <v>0</v>
      </c>
      <c r="E7426" s="531" t="str">
        <f t="shared" si="237"/>
        <v>11/05/2024 07:00:00 AM</v>
      </c>
      <c r="F7426" s="530" t="str">
        <f t="shared" si="236"/>
        <v>Nov</v>
      </c>
    </row>
    <row r="7427" spans="1:6" x14ac:dyDescent="0.35">
      <c r="A7427" s="527">
        <f>Electricity!D7463</f>
        <v>45601</v>
      </c>
      <c r="B7427" s="528">
        <f>Electricity!E7463</f>
        <v>0.33333333333333337</v>
      </c>
      <c r="C7427" s="529">
        <f>Electricity!F7463</f>
        <v>0</v>
      </c>
      <c r="D7427" s="529">
        <f>Electricity!I7463</f>
        <v>0</v>
      </c>
      <c r="E7427" s="531" t="str">
        <f t="shared" si="237"/>
        <v>11/05/2024 08:00:00 AM</v>
      </c>
      <c r="F7427" s="530" t="str">
        <f t="shared" ref="F7427:F7490" si="238">TEXT(A7427,"mmm")</f>
        <v>Nov</v>
      </c>
    </row>
    <row r="7428" spans="1:6" x14ac:dyDescent="0.35">
      <c r="A7428" s="527">
        <f>Electricity!D7464</f>
        <v>45601</v>
      </c>
      <c r="B7428" s="528">
        <f>Electricity!E7464</f>
        <v>0.375</v>
      </c>
      <c r="C7428" s="529">
        <f>Electricity!F7464</f>
        <v>0</v>
      </c>
      <c r="D7428" s="529">
        <f>Electricity!I7464</f>
        <v>0</v>
      </c>
      <c r="E7428" s="531" t="str">
        <f t="shared" si="237"/>
        <v>11/05/2024 09:00:00 AM</v>
      </c>
      <c r="F7428" s="530" t="str">
        <f t="shared" si="238"/>
        <v>Nov</v>
      </c>
    </row>
    <row r="7429" spans="1:6" x14ac:dyDescent="0.35">
      <c r="A7429" s="527">
        <f>Electricity!D7465</f>
        <v>45601</v>
      </c>
      <c r="B7429" s="528">
        <f>Electricity!E7465</f>
        <v>0.41666666666666669</v>
      </c>
      <c r="C7429" s="529">
        <f>Electricity!F7465</f>
        <v>0</v>
      </c>
      <c r="D7429" s="529">
        <f>Electricity!I7465</f>
        <v>0</v>
      </c>
      <c r="E7429" s="531" t="str">
        <f t="shared" si="237"/>
        <v>11/05/2024 10:00:00 AM</v>
      </c>
      <c r="F7429" s="530" t="str">
        <f t="shared" si="238"/>
        <v>Nov</v>
      </c>
    </row>
    <row r="7430" spans="1:6" x14ac:dyDescent="0.35">
      <c r="A7430" s="527">
        <f>Electricity!D7466</f>
        <v>45601</v>
      </c>
      <c r="B7430" s="528">
        <f>Electricity!E7466</f>
        <v>0.45833333333333337</v>
      </c>
      <c r="C7430" s="529">
        <f>Electricity!F7466</f>
        <v>0</v>
      </c>
      <c r="D7430" s="529">
        <f>Electricity!I7466</f>
        <v>0</v>
      </c>
      <c r="E7430" s="531" t="str">
        <f t="shared" si="237"/>
        <v>11/05/2024 11:00:00 AM</v>
      </c>
      <c r="F7430" s="530" t="str">
        <f t="shared" si="238"/>
        <v>Nov</v>
      </c>
    </row>
    <row r="7431" spans="1:6" x14ac:dyDescent="0.35">
      <c r="A7431" s="527">
        <f>Electricity!D7467</f>
        <v>45601</v>
      </c>
      <c r="B7431" s="528">
        <f>Electricity!E7467</f>
        <v>0.50000000000000011</v>
      </c>
      <c r="C7431" s="529">
        <f>Electricity!F7467</f>
        <v>0</v>
      </c>
      <c r="D7431" s="529">
        <f>Electricity!I7467</f>
        <v>0</v>
      </c>
      <c r="E7431" s="531" t="str">
        <f t="shared" si="237"/>
        <v>11/05/2024 12:00:00 PM</v>
      </c>
      <c r="F7431" s="530" t="str">
        <f t="shared" si="238"/>
        <v>Nov</v>
      </c>
    </row>
    <row r="7432" spans="1:6" x14ac:dyDescent="0.35">
      <c r="A7432" s="527">
        <f>Electricity!D7468</f>
        <v>45601</v>
      </c>
      <c r="B7432" s="528">
        <f>Electricity!E7468</f>
        <v>0.54166666666666674</v>
      </c>
      <c r="C7432" s="529">
        <f>Electricity!F7468</f>
        <v>0</v>
      </c>
      <c r="D7432" s="529">
        <f>Electricity!I7468</f>
        <v>0</v>
      </c>
      <c r="E7432" s="531" t="str">
        <f t="shared" si="237"/>
        <v>11/05/2024 01:00:00 PM</v>
      </c>
      <c r="F7432" s="530" t="str">
        <f t="shared" si="238"/>
        <v>Nov</v>
      </c>
    </row>
    <row r="7433" spans="1:6" x14ac:dyDescent="0.35">
      <c r="A7433" s="527">
        <f>Electricity!D7469</f>
        <v>45601</v>
      </c>
      <c r="B7433" s="528">
        <f>Electricity!E7469</f>
        <v>0.58333333333333337</v>
      </c>
      <c r="C7433" s="529">
        <f>Electricity!F7469</f>
        <v>0</v>
      </c>
      <c r="D7433" s="529">
        <f>Electricity!I7469</f>
        <v>0</v>
      </c>
      <c r="E7433" s="531" t="str">
        <f t="shared" si="237"/>
        <v>11/05/2024 02:00:00 PM</v>
      </c>
      <c r="F7433" s="530" t="str">
        <f t="shared" si="238"/>
        <v>Nov</v>
      </c>
    </row>
    <row r="7434" spans="1:6" x14ac:dyDescent="0.35">
      <c r="A7434" s="527">
        <f>Electricity!D7470</f>
        <v>45601</v>
      </c>
      <c r="B7434" s="528">
        <f>Electricity!E7470</f>
        <v>0.62500000000000011</v>
      </c>
      <c r="C7434" s="529">
        <f>Electricity!F7470</f>
        <v>0</v>
      </c>
      <c r="D7434" s="529">
        <f>Electricity!I7470</f>
        <v>0</v>
      </c>
      <c r="E7434" s="531" t="str">
        <f t="shared" si="237"/>
        <v>11/05/2024 03:00:00 PM</v>
      </c>
      <c r="F7434" s="530" t="str">
        <f t="shared" si="238"/>
        <v>Nov</v>
      </c>
    </row>
    <row r="7435" spans="1:6" x14ac:dyDescent="0.35">
      <c r="A7435" s="527">
        <f>Electricity!D7471</f>
        <v>45601</v>
      </c>
      <c r="B7435" s="528">
        <f>Electricity!E7471</f>
        <v>0.66666666666666674</v>
      </c>
      <c r="C7435" s="529">
        <f>Electricity!F7471</f>
        <v>0</v>
      </c>
      <c r="D7435" s="529">
        <f>Electricity!I7471</f>
        <v>0</v>
      </c>
      <c r="E7435" s="531" t="str">
        <f t="shared" si="237"/>
        <v>11/05/2024 04:00:00 PM</v>
      </c>
      <c r="F7435" s="530" t="str">
        <f t="shared" si="238"/>
        <v>Nov</v>
      </c>
    </row>
    <row r="7436" spans="1:6" x14ac:dyDescent="0.35">
      <c r="A7436" s="527">
        <f>Electricity!D7472</f>
        <v>45601</v>
      </c>
      <c r="B7436" s="528">
        <f>Electricity!E7472</f>
        <v>0.70833333333333337</v>
      </c>
      <c r="C7436" s="529">
        <f>Electricity!F7472</f>
        <v>0</v>
      </c>
      <c r="D7436" s="529">
        <f>Electricity!I7472</f>
        <v>0</v>
      </c>
      <c r="E7436" s="531" t="str">
        <f t="shared" si="237"/>
        <v>11/05/2024 05:00:00 PM</v>
      </c>
      <c r="F7436" s="530" t="str">
        <f t="shared" si="238"/>
        <v>Nov</v>
      </c>
    </row>
    <row r="7437" spans="1:6" x14ac:dyDescent="0.35">
      <c r="A7437" s="527">
        <f>Electricity!D7473</f>
        <v>45601</v>
      </c>
      <c r="B7437" s="528">
        <f>Electricity!E7473</f>
        <v>0.75000000000000011</v>
      </c>
      <c r="C7437" s="529">
        <f>Electricity!F7473</f>
        <v>0</v>
      </c>
      <c r="D7437" s="529">
        <f>Electricity!I7473</f>
        <v>0</v>
      </c>
      <c r="E7437" s="531" t="str">
        <f t="shared" si="237"/>
        <v>11/05/2024 06:00:00 PM</v>
      </c>
      <c r="F7437" s="530" t="str">
        <f t="shared" si="238"/>
        <v>Nov</v>
      </c>
    </row>
    <row r="7438" spans="1:6" x14ac:dyDescent="0.35">
      <c r="A7438" s="527">
        <f>Electricity!D7474</f>
        <v>45601</v>
      </c>
      <c r="B7438" s="528">
        <f>Electricity!E7474</f>
        <v>0.79166666666666674</v>
      </c>
      <c r="C7438" s="529">
        <f>Electricity!F7474</f>
        <v>0</v>
      </c>
      <c r="D7438" s="529">
        <f>Electricity!I7474</f>
        <v>0</v>
      </c>
      <c r="E7438" s="531" t="str">
        <f t="shared" si="237"/>
        <v>11/05/2024 07:00:00 PM</v>
      </c>
      <c r="F7438" s="530" t="str">
        <f t="shared" si="238"/>
        <v>Nov</v>
      </c>
    </row>
    <row r="7439" spans="1:6" x14ac:dyDescent="0.35">
      <c r="A7439" s="527">
        <f>Electricity!D7475</f>
        <v>45601</v>
      </c>
      <c r="B7439" s="528">
        <f>Electricity!E7475</f>
        <v>0.83333333333333337</v>
      </c>
      <c r="C7439" s="529">
        <f>Electricity!F7475</f>
        <v>0</v>
      </c>
      <c r="D7439" s="529">
        <f>Electricity!I7475</f>
        <v>0</v>
      </c>
      <c r="E7439" s="531" t="str">
        <f t="shared" si="237"/>
        <v>11/05/2024 08:00:00 PM</v>
      </c>
      <c r="F7439" s="530" t="str">
        <f t="shared" si="238"/>
        <v>Nov</v>
      </c>
    </row>
    <row r="7440" spans="1:6" x14ac:dyDescent="0.35">
      <c r="A7440" s="527">
        <f>Electricity!D7476</f>
        <v>45601</v>
      </c>
      <c r="B7440" s="528">
        <f>Electricity!E7476</f>
        <v>0.87500000000000011</v>
      </c>
      <c r="C7440" s="529">
        <f>Electricity!F7476</f>
        <v>0</v>
      </c>
      <c r="D7440" s="529">
        <f>Electricity!I7476</f>
        <v>0</v>
      </c>
      <c r="E7440" s="531" t="str">
        <f t="shared" si="237"/>
        <v>11/05/2024 09:00:00 PM</v>
      </c>
      <c r="F7440" s="530" t="str">
        <f t="shared" si="238"/>
        <v>Nov</v>
      </c>
    </row>
    <row r="7441" spans="1:6" x14ac:dyDescent="0.35">
      <c r="A7441" s="527">
        <f>Electricity!D7477</f>
        <v>45601</v>
      </c>
      <c r="B7441" s="528">
        <f>Electricity!E7477</f>
        <v>0.91666666666666674</v>
      </c>
      <c r="C7441" s="529">
        <f>Electricity!F7477</f>
        <v>0</v>
      </c>
      <c r="D7441" s="529">
        <f>Electricity!I7477</f>
        <v>0</v>
      </c>
      <c r="E7441" s="531" t="str">
        <f t="shared" si="237"/>
        <v>11/05/2024 10:00:00 PM</v>
      </c>
      <c r="F7441" s="530" t="str">
        <f t="shared" si="238"/>
        <v>Nov</v>
      </c>
    </row>
    <row r="7442" spans="1:6" x14ac:dyDescent="0.35">
      <c r="A7442" s="527">
        <f>Electricity!D7478</f>
        <v>45601</v>
      </c>
      <c r="B7442" s="528">
        <f>Electricity!E7478</f>
        <v>0.95833333333333337</v>
      </c>
      <c r="C7442" s="529">
        <f>Electricity!F7478</f>
        <v>0</v>
      </c>
      <c r="D7442" s="529">
        <f>Electricity!I7478</f>
        <v>0</v>
      </c>
      <c r="E7442" s="531" t="str">
        <f t="shared" si="237"/>
        <v>11/05/2024 11:00:00 PM</v>
      </c>
      <c r="F7442" s="530" t="str">
        <f t="shared" si="238"/>
        <v>Nov</v>
      </c>
    </row>
    <row r="7443" spans="1:6" x14ac:dyDescent="0.35">
      <c r="A7443" s="527">
        <f>Electricity!D7479</f>
        <v>45602</v>
      </c>
      <c r="B7443" s="528">
        <f>Electricity!E7479</f>
        <v>3.1225022567582528E-17</v>
      </c>
      <c r="C7443" s="529">
        <f>Electricity!F7479</f>
        <v>0</v>
      </c>
      <c r="D7443" s="529">
        <f>Electricity!I7479</f>
        <v>0</v>
      </c>
      <c r="E7443" s="531" t="str">
        <f t="shared" si="237"/>
        <v>11/06/2024 12:00:00 AM</v>
      </c>
      <c r="F7443" s="530" t="str">
        <f t="shared" si="238"/>
        <v>Nov</v>
      </c>
    </row>
    <row r="7444" spans="1:6" x14ac:dyDescent="0.35">
      <c r="A7444" s="527">
        <f>Electricity!D7480</f>
        <v>45602</v>
      </c>
      <c r="B7444" s="528">
        <f>Electricity!E7480</f>
        <v>4.1666666666666699E-2</v>
      </c>
      <c r="C7444" s="529">
        <f>Electricity!F7480</f>
        <v>0</v>
      </c>
      <c r="D7444" s="529">
        <f>Electricity!I7480</f>
        <v>0</v>
      </c>
      <c r="E7444" s="531" t="str">
        <f t="shared" si="237"/>
        <v>11/06/2024 01:00:00 AM</v>
      </c>
      <c r="F7444" s="530" t="str">
        <f t="shared" si="238"/>
        <v>Nov</v>
      </c>
    </row>
    <row r="7445" spans="1:6" x14ac:dyDescent="0.35">
      <c r="A7445" s="527">
        <f>Electricity!D7481</f>
        <v>45602</v>
      </c>
      <c r="B7445" s="528">
        <f>Electricity!E7481</f>
        <v>8.333333333333337E-2</v>
      </c>
      <c r="C7445" s="529">
        <f>Electricity!F7481</f>
        <v>0</v>
      </c>
      <c r="D7445" s="529">
        <f>Electricity!I7481</f>
        <v>0</v>
      </c>
      <c r="E7445" s="531" t="str">
        <f t="shared" si="237"/>
        <v>11/06/2024 02:00:00 AM</v>
      </c>
      <c r="F7445" s="530" t="str">
        <f t="shared" si="238"/>
        <v>Nov</v>
      </c>
    </row>
    <row r="7446" spans="1:6" x14ac:dyDescent="0.35">
      <c r="A7446" s="527">
        <f>Electricity!D7482</f>
        <v>45602</v>
      </c>
      <c r="B7446" s="528">
        <f>Electricity!E7482</f>
        <v>0.12500000000000006</v>
      </c>
      <c r="C7446" s="529">
        <f>Electricity!F7482</f>
        <v>0</v>
      </c>
      <c r="D7446" s="529">
        <f>Electricity!I7482</f>
        <v>0</v>
      </c>
      <c r="E7446" s="531" t="str">
        <f t="shared" si="237"/>
        <v>11/06/2024 03:00:00 AM</v>
      </c>
      <c r="F7446" s="530" t="str">
        <f t="shared" si="238"/>
        <v>Nov</v>
      </c>
    </row>
    <row r="7447" spans="1:6" x14ac:dyDescent="0.35">
      <c r="A7447" s="527">
        <f>Electricity!D7483</f>
        <v>45602</v>
      </c>
      <c r="B7447" s="528">
        <f>Electricity!E7483</f>
        <v>0.16666666666666669</v>
      </c>
      <c r="C7447" s="529">
        <f>Electricity!F7483</f>
        <v>0</v>
      </c>
      <c r="D7447" s="529">
        <f>Electricity!I7483</f>
        <v>0</v>
      </c>
      <c r="E7447" s="531" t="str">
        <f t="shared" si="237"/>
        <v>11/06/2024 04:00:00 AM</v>
      </c>
      <c r="F7447" s="530" t="str">
        <f t="shared" si="238"/>
        <v>Nov</v>
      </c>
    </row>
    <row r="7448" spans="1:6" x14ac:dyDescent="0.35">
      <c r="A7448" s="527">
        <f>Electricity!D7484</f>
        <v>45602</v>
      </c>
      <c r="B7448" s="528">
        <f>Electricity!E7484</f>
        <v>0.20833333333333337</v>
      </c>
      <c r="C7448" s="529">
        <f>Electricity!F7484</f>
        <v>0</v>
      </c>
      <c r="D7448" s="529">
        <f>Electricity!I7484</f>
        <v>0</v>
      </c>
      <c r="E7448" s="531" t="str">
        <f t="shared" si="237"/>
        <v>11/06/2024 05:00:00 AM</v>
      </c>
      <c r="F7448" s="530" t="str">
        <f t="shared" si="238"/>
        <v>Nov</v>
      </c>
    </row>
    <row r="7449" spans="1:6" x14ac:dyDescent="0.35">
      <c r="A7449" s="527">
        <f>Electricity!D7485</f>
        <v>45602</v>
      </c>
      <c r="B7449" s="528">
        <f>Electricity!E7485</f>
        <v>0.25</v>
      </c>
      <c r="C7449" s="529">
        <f>Electricity!F7485</f>
        <v>0</v>
      </c>
      <c r="D7449" s="529">
        <f>Electricity!I7485</f>
        <v>0</v>
      </c>
      <c r="E7449" s="531" t="str">
        <f t="shared" si="237"/>
        <v>11/06/2024 06:00:00 AM</v>
      </c>
      <c r="F7449" s="530" t="str">
        <f t="shared" si="238"/>
        <v>Nov</v>
      </c>
    </row>
    <row r="7450" spans="1:6" x14ac:dyDescent="0.35">
      <c r="A7450" s="527">
        <f>Electricity!D7486</f>
        <v>45602</v>
      </c>
      <c r="B7450" s="528">
        <f>Electricity!E7486</f>
        <v>0.29166666666666669</v>
      </c>
      <c r="C7450" s="529">
        <f>Electricity!F7486</f>
        <v>0</v>
      </c>
      <c r="D7450" s="529">
        <f>Electricity!I7486</f>
        <v>0</v>
      </c>
      <c r="E7450" s="531" t="str">
        <f t="shared" si="237"/>
        <v>11/06/2024 07:00:00 AM</v>
      </c>
      <c r="F7450" s="530" t="str">
        <f t="shared" si="238"/>
        <v>Nov</v>
      </c>
    </row>
    <row r="7451" spans="1:6" x14ac:dyDescent="0.35">
      <c r="A7451" s="527">
        <f>Electricity!D7487</f>
        <v>45602</v>
      </c>
      <c r="B7451" s="528">
        <f>Electricity!E7487</f>
        <v>0.33333333333333337</v>
      </c>
      <c r="C7451" s="529">
        <f>Electricity!F7487</f>
        <v>0</v>
      </c>
      <c r="D7451" s="529">
        <f>Electricity!I7487</f>
        <v>0</v>
      </c>
      <c r="E7451" s="531" t="str">
        <f t="shared" si="237"/>
        <v>11/06/2024 08:00:00 AM</v>
      </c>
      <c r="F7451" s="530" t="str">
        <f t="shared" si="238"/>
        <v>Nov</v>
      </c>
    </row>
    <row r="7452" spans="1:6" x14ac:dyDescent="0.35">
      <c r="A7452" s="527">
        <f>Electricity!D7488</f>
        <v>45602</v>
      </c>
      <c r="B7452" s="528">
        <f>Electricity!E7488</f>
        <v>0.375</v>
      </c>
      <c r="C7452" s="529">
        <f>Electricity!F7488</f>
        <v>0</v>
      </c>
      <c r="D7452" s="529">
        <f>Electricity!I7488</f>
        <v>0</v>
      </c>
      <c r="E7452" s="531" t="str">
        <f t="shared" si="237"/>
        <v>11/06/2024 09:00:00 AM</v>
      </c>
      <c r="F7452" s="530" t="str">
        <f t="shared" si="238"/>
        <v>Nov</v>
      </c>
    </row>
    <row r="7453" spans="1:6" x14ac:dyDescent="0.35">
      <c r="A7453" s="527">
        <f>Electricity!D7489</f>
        <v>45602</v>
      </c>
      <c r="B7453" s="528">
        <f>Electricity!E7489</f>
        <v>0.41666666666666669</v>
      </c>
      <c r="C7453" s="529">
        <f>Electricity!F7489</f>
        <v>0</v>
      </c>
      <c r="D7453" s="529">
        <f>Electricity!I7489</f>
        <v>0</v>
      </c>
      <c r="E7453" s="531" t="str">
        <f t="shared" si="237"/>
        <v>11/06/2024 10:00:00 AM</v>
      </c>
      <c r="F7453" s="530" t="str">
        <f t="shared" si="238"/>
        <v>Nov</v>
      </c>
    </row>
    <row r="7454" spans="1:6" x14ac:dyDescent="0.35">
      <c r="A7454" s="527">
        <f>Electricity!D7490</f>
        <v>45602</v>
      </c>
      <c r="B7454" s="528">
        <f>Electricity!E7490</f>
        <v>0.45833333333333337</v>
      </c>
      <c r="C7454" s="529">
        <f>Electricity!F7490</f>
        <v>0</v>
      </c>
      <c r="D7454" s="529">
        <f>Electricity!I7490</f>
        <v>0</v>
      </c>
      <c r="E7454" s="531" t="str">
        <f t="shared" si="237"/>
        <v>11/06/2024 11:00:00 AM</v>
      </c>
      <c r="F7454" s="530" t="str">
        <f t="shared" si="238"/>
        <v>Nov</v>
      </c>
    </row>
    <row r="7455" spans="1:6" x14ac:dyDescent="0.35">
      <c r="A7455" s="527">
        <f>Electricity!D7491</f>
        <v>45602</v>
      </c>
      <c r="B7455" s="528">
        <f>Electricity!E7491</f>
        <v>0.50000000000000011</v>
      </c>
      <c r="C7455" s="529">
        <f>Electricity!F7491</f>
        <v>0</v>
      </c>
      <c r="D7455" s="529">
        <f>Electricity!I7491</f>
        <v>0</v>
      </c>
      <c r="E7455" s="531" t="str">
        <f t="shared" si="237"/>
        <v>11/06/2024 12:00:00 PM</v>
      </c>
      <c r="F7455" s="530" t="str">
        <f t="shared" si="238"/>
        <v>Nov</v>
      </c>
    </row>
    <row r="7456" spans="1:6" x14ac:dyDescent="0.35">
      <c r="A7456" s="527">
        <f>Electricity!D7492</f>
        <v>45602</v>
      </c>
      <c r="B7456" s="528">
        <f>Electricity!E7492</f>
        <v>0.54166666666666674</v>
      </c>
      <c r="C7456" s="529">
        <f>Electricity!F7492</f>
        <v>0</v>
      </c>
      <c r="D7456" s="529">
        <f>Electricity!I7492</f>
        <v>0</v>
      </c>
      <c r="E7456" s="531" t="str">
        <f t="shared" si="237"/>
        <v>11/06/2024 01:00:00 PM</v>
      </c>
      <c r="F7456" s="530" t="str">
        <f t="shared" si="238"/>
        <v>Nov</v>
      </c>
    </row>
    <row r="7457" spans="1:6" x14ac:dyDescent="0.35">
      <c r="A7457" s="527">
        <f>Electricity!D7493</f>
        <v>45602</v>
      </c>
      <c r="B7457" s="528">
        <f>Electricity!E7493</f>
        <v>0.58333333333333337</v>
      </c>
      <c r="C7457" s="529">
        <f>Electricity!F7493</f>
        <v>0</v>
      </c>
      <c r="D7457" s="529">
        <f>Electricity!I7493</f>
        <v>0</v>
      </c>
      <c r="E7457" s="531" t="str">
        <f t="shared" si="237"/>
        <v>11/06/2024 02:00:00 PM</v>
      </c>
      <c r="F7457" s="530" t="str">
        <f t="shared" si="238"/>
        <v>Nov</v>
      </c>
    </row>
    <row r="7458" spans="1:6" x14ac:dyDescent="0.35">
      <c r="A7458" s="527">
        <f>Electricity!D7494</f>
        <v>45602</v>
      </c>
      <c r="B7458" s="528">
        <f>Electricity!E7494</f>
        <v>0.62500000000000011</v>
      </c>
      <c r="C7458" s="529">
        <f>Electricity!F7494</f>
        <v>0</v>
      </c>
      <c r="D7458" s="529">
        <f>Electricity!I7494</f>
        <v>0</v>
      </c>
      <c r="E7458" s="531" t="str">
        <f t="shared" si="237"/>
        <v>11/06/2024 03:00:00 PM</v>
      </c>
      <c r="F7458" s="530" t="str">
        <f t="shared" si="238"/>
        <v>Nov</v>
      </c>
    </row>
    <row r="7459" spans="1:6" x14ac:dyDescent="0.35">
      <c r="A7459" s="527">
        <f>Electricity!D7495</f>
        <v>45602</v>
      </c>
      <c r="B7459" s="528">
        <f>Electricity!E7495</f>
        <v>0.66666666666666674</v>
      </c>
      <c r="C7459" s="529">
        <f>Electricity!F7495</f>
        <v>0</v>
      </c>
      <c r="D7459" s="529">
        <f>Electricity!I7495</f>
        <v>0</v>
      </c>
      <c r="E7459" s="531" t="str">
        <f t="shared" si="237"/>
        <v>11/06/2024 04:00:00 PM</v>
      </c>
      <c r="F7459" s="530" t="str">
        <f t="shared" si="238"/>
        <v>Nov</v>
      </c>
    </row>
    <row r="7460" spans="1:6" x14ac:dyDescent="0.35">
      <c r="A7460" s="527">
        <f>Electricity!D7496</f>
        <v>45602</v>
      </c>
      <c r="B7460" s="528">
        <f>Electricity!E7496</f>
        <v>0.70833333333333337</v>
      </c>
      <c r="C7460" s="529">
        <f>Electricity!F7496</f>
        <v>0</v>
      </c>
      <c r="D7460" s="529">
        <f>Electricity!I7496</f>
        <v>0</v>
      </c>
      <c r="E7460" s="531" t="str">
        <f t="shared" si="237"/>
        <v>11/06/2024 05:00:00 PM</v>
      </c>
      <c r="F7460" s="530" t="str">
        <f t="shared" si="238"/>
        <v>Nov</v>
      </c>
    </row>
    <row r="7461" spans="1:6" x14ac:dyDescent="0.35">
      <c r="A7461" s="527">
        <f>Electricity!D7497</f>
        <v>45602</v>
      </c>
      <c r="B7461" s="528">
        <f>Electricity!E7497</f>
        <v>0.75000000000000011</v>
      </c>
      <c r="C7461" s="529">
        <f>Electricity!F7497</f>
        <v>0</v>
      </c>
      <c r="D7461" s="529">
        <f>Electricity!I7497</f>
        <v>0</v>
      </c>
      <c r="E7461" s="531" t="str">
        <f t="shared" si="237"/>
        <v>11/06/2024 06:00:00 PM</v>
      </c>
      <c r="F7461" s="530" t="str">
        <f t="shared" si="238"/>
        <v>Nov</v>
      </c>
    </row>
    <row r="7462" spans="1:6" x14ac:dyDescent="0.35">
      <c r="A7462" s="527">
        <f>Electricity!D7498</f>
        <v>45602</v>
      </c>
      <c r="B7462" s="528">
        <f>Electricity!E7498</f>
        <v>0.79166666666666674</v>
      </c>
      <c r="C7462" s="529">
        <f>Electricity!F7498</f>
        <v>0</v>
      </c>
      <c r="D7462" s="529">
        <f>Electricity!I7498</f>
        <v>0</v>
      </c>
      <c r="E7462" s="531" t="str">
        <f t="shared" si="237"/>
        <v>11/06/2024 07:00:00 PM</v>
      </c>
      <c r="F7462" s="530" t="str">
        <f t="shared" si="238"/>
        <v>Nov</v>
      </c>
    </row>
    <row r="7463" spans="1:6" x14ac:dyDescent="0.35">
      <c r="A7463" s="527">
        <f>Electricity!D7499</f>
        <v>45602</v>
      </c>
      <c r="B7463" s="528">
        <f>Electricity!E7499</f>
        <v>0.83333333333333337</v>
      </c>
      <c r="C7463" s="529">
        <f>Electricity!F7499</f>
        <v>0</v>
      </c>
      <c r="D7463" s="529">
        <f>Electricity!I7499</f>
        <v>0</v>
      </c>
      <c r="E7463" s="531" t="str">
        <f t="shared" si="237"/>
        <v>11/06/2024 08:00:00 PM</v>
      </c>
      <c r="F7463" s="530" t="str">
        <f t="shared" si="238"/>
        <v>Nov</v>
      </c>
    </row>
    <row r="7464" spans="1:6" x14ac:dyDescent="0.35">
      <c r="A7464" s="527">
        <f>Electricity!D7500</f>
        <v>45602</v>
      </c>
      <c r="B7464" s="528">
        <f>Electricity!E7500</f>
        <v>0.87500000000000011</v>
      </c>
      <c r="C7464" s="529">
        <f>Electricity!F7500</f>
        <v>0</v>
      </c>
      <c r="D7464" s="529">
        <f>Electricity!I7500</f>
        <v>0</v>
      </c>
      <c r="E7464" s="531" t="str">
        <f t="shared" si="237"/>
        <v>11/06/2024 09:00:00 PM</v>
      </c>
      <c r="F7464" s="530" t="str">
        <f t="shared" si="238"/>
        <v>Nov</v>
      </c>
    </row>
    <row r="7465" spans="1:6" x14ac:dyDescent="0.35">
      <c r="A7465" s="527">
        <f>Electricity!D7501</f>
        <v>45602</v>
      </c>
      <c r="B7465" s="528">
        <f>Electricity!E7501</f>
        <v>0.91666666666666674</v>
      </c>
      <c r="C7465" s="529">
        <f>Electricity!F7501</f>
        <v>0</v>
      </c>
      <c r="D7465" s="529">
        <f>Electricity!I7501</f>
        <v>0</v>
      </c>
      <c r="E7465" s="531" t="str">
        <f t="shared" si="237"/>
        <v>11/06/2024 10:00:00 PM</v>
      </c>
      <c r="F7465" s="530" t="str">
        <f t="shared" si="238"/>
        <v>Nov</v>
      </c>
    </row>
    <row r="7466" spans="1:6" x14ac:dyDescent="0.35">
      <c r="A7466" s="527">
        <f>Electricity!D7502</f>
        <v>45602</v>
      </c>
      <c r="B7466" s="528">
        <f>Electricity!E7502</f>
        <v>0.95833333333333337</v>
      </c>
      <c r="C7466" s="529">
        <f>Electricity!F7502</f>
        <v>0</v>
      </c>
      <c r="D7466" s="529">
        <f>Electricity!I7502</f>
        <v>0</v>
      </c>
      <c r="E7466" s="531" t="str">
        <f t="shared" si="237"/>
        <v>11/06/2024 11:00:00 PM</v>
      </c>
      <c r="F7466" s="530" t="str">
        <f t="shared" si="238"/>
        <v>Nov</v>
      </c>
    </row>
    <row r="7467" spans="1:6" x14ac:dyDescent="0.35">
      <c r="A7467" s="527">
        <f>Electricity!D7503</f>
        <v>45603</v>
      </c>
      <c r="B7467" s="528">
        <f>Electricity!E7503</f>
        <v>3.1225022567582528E-17</v>
      </c>
      <c r="C7467" s="529">
        <f>Electricity!F7503</f>
        <v>0</v>
      </c>
      <c r="D7467" s="529">
        <f>Electricity!I7503</f>
        <v>0</v>
      </c>
      <c r="E7467" s="531" t="str">
        <f t="shared" si="237"/>
        <v>11/07/2024 12:00:00 AM</v>
      </c>
      <c r="F7467" s="530" t="str">
        <f t="shared" si="238"/>
        <v>Nov</v>
      </c>
    </row>
    <row r="7468" spans="1:6" x14ac:dyDescent="0.35">
      <c r="A7468" s="527">
        <f>Electricity!D7504</f>
        <v>45603</v>
      </c>
      <c r="B7468" s="528">
        <f>Electricity!E7504</f>
        <v>4.1666666666666699E-2</v>
      </c>
      <c r="C7468" s="529">
        <f>Electricity!F7504</f>
        <v>0</v>
      </c>
      <c r="D7468" s="529">
        <f>Electricity!I7504</f>
        <v>0</v>
      </c>
      <c r="E7468" s="531" t="str">
        <f t="shared" ref="E7468:E7531" si="239">CONCATENATE(TEXT(A7468,"mm/dd/yyyy")," ",TEXT(B7468,"hh:mm:ss AM/PM"))</f>
        <v>11/07/2024 01:00:00 AM</v>
      </c>
      <c r="F7468" s="530" t="str">
        <f t="shared" si="238"/>
        <v>Nov</v>
      </c>
    </row>
    <row r="7469" spans="1:6" x14ac:dyDescent="0.35">
      <c r="A7469" s="527">
        <f>Electricity!D7505</f>
        <v>45603</v>
      </c>
      <c r="B7469" s="528">
        <f>Electricity!E7505</f>
        <v>8.333333333333337E-2</v>
      </c>
      <c r="C7469" s="529">
        <f>Electricity!F7505</f>
        <v>0</v>
      </c>
      <c r="D7469" s="529">
        <f>Electricity!I7505</f>
        <v>0</v>
      </c>
      <c r="E7469" s="531" t="str">
        <f t="shared" si="239"/>
        <v>11/07/2024 02:00:00 AM</v>
      </c>
      <c r="F7469" s="530" t="str">
        <f t="shared" si="238"/>
        <v>Nov</v>
      </c>
    </row>
    <row r="7470" spans="1:6" x14ac:dyDescent="0.35">
      <c r="A7470" s="527">
        <f>Electricity!D7506</f>
        <v>45603</v>
      </c>
      <c r="B7470" s="528">
        <f>Electricity!E7506</f>
        <v>0.12500000000000006</v>
      </c>
      <c r="C7470" s="529">
        <f>Electricity!F7506</f>
        <v>0</v>
      </c>
      <c r="D7470" s="529">
        <f>Electricity!I7506</f>
        <v>0</v>
      </c>
      <c r="E7470" s="531" t="str">
        <f t="shared" si="239"/>
        <v>11/07/2024 03:00:00 AM</v>
      </c>
      <c r="F7470" s="530" t="str">
        <f t="shared" si="238"/>
        <v>Nov</v>
      </c>
    </row>
    <row r="7471" spans="1:6" x14ac:dyDescent="0.35">
      <c r="A7471" s="527">
        <f>Electricity!D7507</f>
        <v>45603</v>
      </c>
      <c r="B7471" s="528">
        <f>Electricity!E7507</f>
        <v>0.16666666666666669</v>
      </c>
      <c r="C7471" s="529">
        <f>Electricity!F7507</f>
        <v>0</v>
      </c>
      <c r="D7471" s="529">
        <f>Electricity!I7507</f>
        <v>0</v>
      </c>
      <c r="E7471" s="531" t="str">
        <f t="shared" si="239"/>
        <v>11/07/2024 04:00:00 AM</v>
      </c>
      <c r="F7471" s="530" t="str">
        <f t="shared" si="238"/>
        <v>Nov</v>
      </c>
    </row>
    <row r="7472" spans="1:6" x14ac:dyDescent="0.35">
      <c r="A7472" s="527">
        <f>Electricity!D7508</f>
        <v>45603</v>
      </c>
      <c r="B7472" s="528">
        <f>Electricity!E7508</f>
        <v>0.20833333333333337</v>
      </c>
      <c r="C7472" s="529">
        <f>Electricity!F7508</f>
        <v>0</v>
      </c>
      <c r="D7472" s="529">
        <f>Electricity!I7508</f>
        <v>0</v>
      </c>
      <c r="E7472" s="531" t="str">
        <f t="shared" si="239"/>
        <v>11/07/2024 05:00:00 AM</v>
      </c>
      <c r="F7472" s="530" t="str">
        <f t="shared" si="238"/>
        <v>Nov</v>
      </c>
    </row>
    <row r="7473" spans="1:6" x14ac:dyDescent="0.35">
      <c r="A7473" s="527">
        <f>Electricity!D7509</f>
        <v>45603</v>
      </c>
      <c r="B7473" s="528">
        <f>Electricity!E7509</f>
        <v>0.25</v>
      </c>
      <c r="C7473" s="529">
        <f>Electricity!F7509</f>
        <v>0</v>
      </c>
      <c r="D7473" s="529">
        <f>Electricity!I7509</f>
        <v>0</v>
      </c>
      <c r="E7473" s="531" t="str">
        <f t="shared" si="239"/>
        <v>11/07/2024 06:00:00 AM</v>
      </c>
      <c r="F7473" s="530" t="str">
        <f t="shared" si="238"/>
        <v>Nov</v>
      </c>
    </row>
    <row r="7474" spans="1:6" x14ac:dyDescent="0.35">
      <c r="A7474" s="527">
        <f>Electricity!D7510</f>
        <v>45603</v>
      </c>
      <c r="B7474" s="528">
        <f>Electricity!E7510</f>
        <v>0.29166666666666669</v>
      </c>
      <c r="C7474" s="529">
        <f>Electricity!F7510</f>
        <v>0</v>
      </c>
      <c r="D7474" s="529">
        <f>Electricity!I7510</f>
        <v>0</v>
      </c>
      <c r="E7474" s="531" t="str">
        <f t="shared" si="239"/>
        <v>11/07/2024 07:00:00 AM</v>
      </c>
      <c r="F7474" s="530" t="str">
        <f t="shared" si="238"/>
        <v>Nov</v>
      </c>
    </row>
    <row r="7475" spans="1:6" x14ac:dyDescent="0.35">
      <c r="A7475" s="527">
        <f>Electricity!D7511</f>
        <v>45603</v>
      </c>
      <c r="B7475" s="528">
        <f>Electricity!E7511</f>
        <v>0.33333333333333337</v>
      </c>
      <c r="C7475" s="529">
        <f>Electricity!F7511</f>
        <v>0</v>
      </c>
      <c r="D7475" s="529">
        <f>Electricity!I7511</f>
        <v>0</v>
      </c>
      <c r="E7475" s="531" t="str">
        <f t="shared" si="239"/>
        <v>11/07/2024 08:00:00 AM</v>
      </c>
      <c r="F7475" s="530" t="str">
        <f t="shared" si="238"/>
        <v>Nov</v>
      </c>
    </row>
    <row r="7476" spans="1:6" x14ac:dyDescent="0.35">
      <c r="A7476" s="527">
        <f>Electricity!D7512</f>
        <v>45603</v>
      </c>
      <c r="B7476" s="528">
        <f>Electricity!E7512</f>
        <v>0.375</v>
      </c>
      <c r="C7476" s="529">
        <f>Electricity!F7512</f>
        <v>0</v>
      </c>
      <c r="D7476" s="529">
        <f>Electricity!I7512</f>
        <v>0</v>
      </c>
      <c r="E7476" s="531" t="str">
        <f t="shared" si="239"/>
        <v>11/07/2024 09:00:00 AM</v>
      </c>
      <c r="F7476" s="530" t="str">
        <f t="shared" si="238"/>
        <v>Nov</v>
      </c>
    </row>
    <row r="7477" spans="1:6" x14ac:dyDescent="0.35">
      <c r="A7477" s="527">
        <f>Electricity!D7513</f>
        <v>45603</v>
      </c>
      <c r="B7477" s="528">
        <f>Electricity!E7513</f>
        <v>0.41666666666666669</v>
      </c>
      <c r="C7477" s="529">
        <f>Electricity!F7513</f>
        <v>0</v>
      </c>
      <c r="D7477" s="529">
        <f>Electricity!I7513</f>
        <v>0</v>
      </c>
      <c r="E7477" s="531" t="str">
        <f t="shared" si="239"/>
        <v>11/07/2024 10:00:00 AM</v>
      </c>
      <c r="F7477" s="530" t="str">
        <f t="shared" si="238"/>
        <v>Nov</v>
      </c>
    </row>
    <row r="7478" spans="1:6" x14ac:dyDescent="0.35">
      <c r="A7478" s="527">
        <f>Electricity!D7514</f>
        <v>45603</v>
      </c>
      <c r="B7478" s="528">
        <f>Electricity!E7514</f>
        <v>0.45833333333333337</v>
      </c>
      <c r="C7478" s="529">
        <f>Electricity!F7514</f>
        <v>0</v>
      </c>
      <c r="D7478" s="529">
        <f>Electricity!I7514</f>
        <v>0</v>
      </c>
      <c r="E7478" s="531" t="str">
        <f t="shared" si="239"/>
        <v>11/07/2024 11:00:00 AM</v>
      </c>
      <c r="F7478" s="530" t="str">
        <f t="shared" si="238"/>
        <v>Nov</v>
      </c>
    </row>
    <row r="7479" spans="1:6" x14ac:dyDescent="0.35">
      <c r="A7479" s="527">
        <f>Electricity!D7515</f>
        <v>45603</v>
      </c>
      <c r="B7479" s="528">
        <f>Electricity!E7515</f>
        <v>0.50000000000000011</v>
      </c>
      <c r="C7479" s="529">
        <f>Electricity!F7515</f>
        <v>0</v>
      </c>
      <c r="D7479" s="529">
        <f>Electricity!I7515</f>
        <v>0</v>
      </c>
      <c r="E7479" s="531" t="str">
        <f t="shared" si="239"/>
        <v>11/07/2024 12:00:00 PM</v>
      </c>
      <c r="F7479" s="530" t="str">
        <f t="shared" si="238"/>
        <v>Nov</v>
      </c>
    </row>
    <row r="7480" spans="1:6" x14ac:dyDescent="0.35">
      <c r="A7480" s="527">
        <f>Electricity!D7516</f>
        <v>45603</v>
      </c>
      <c r="B7480" s="528">
        <f>Electricity!E7516</f>
        <v>0.54166666666666674</v>
      </c>
      <c r="C7480" s="529">
        <f>Electricity!F7516</f>
        <v>0</v>
      </c>
      <c r="D7480" s="529">
        <f>Electricity!I7516</f>
        <v>0</v>
      </c>
      <c r="E7480" s="531" t="str">
        <f t="shared" si="239"/>
        <v>11/07/2024 01:00:00 PM</v>
      </c>
      <c r="F7480" s="530" t="str">
        <f t="shared" si="238"/>
        <v>Nov</v>
      </c>
    </row>
    <row r="7481" spans="1:6" x14ac:dyDescent="0.35">
      <c r="A7481" s="527">
        <f>Electricity!D7517</f>
        <v>45603</v>
      </c>
      <c r="B7481" s="528">
        <f>Electricity!E7517</f>
        <v>0.58333333333333337</v>
      </c>
      <c r="C7481" s="529">
        <f>Electricity!F7517</f>
        <v>0</v>
      </c>
      <c r="D7481" s="529">
        <f>Electricity!I7517</f>
        <v>0</v>
      </c>
      <c r="E7481" s="531" t="str">
        <f t="shared" si="239"/>
        <v>11/07/2024 02:00:00 PM</v>
      </c>
      <c r="F7481" s="530" t="str">
        <f t="shared" si="238"/>
        <v>Nov</v>
      </c>
    </row>
    <row r="7482" spans="1:6" x14ac:dyDescent="0.35">
      <c r="A7482" s="527">
        <f>Electricity!D7518</f>
        <v>45603</v>
      </c>
      <c r="B7482" s="528">
        <f>Electricity!E7518</f>
        <v>0.62500000000000011</v>
      </c>
      <c r="C7482" s="529">
        <f>Electricity!F7518</f>
        <v>0</v>
      </c>
      <c r="D7482" s="529">
        <f>Electricity!I7518</f>
        <v>0</v>
      </c>
      <c r="E7482" s="531" t="str">
        <f t="shared" si="239"/>
        <v>11/07/2024 03:00:00 PM</v>
      </c>
      <c r="F7482" s="530" t="str">
        <f t="shared" si="238"/>
        <v>Nov</v>
      </c>
    </row>
    <row r="7483" spans="1:6" x14ac:dyDescent="0.35">
      <c r="A7483" s="527">
        <f>Electricity!D7519</f>
        <v>45603</v>
      </c>
      <c r="B7483" s="528">
        <f>Electricity!E7519</f>
        <v>0.66666666666666674</v>
      </c>
      <c r="C7483" s="529">
        <f>Electricity!F7519</f>
        <v>0</v>
      </c>
      <c r="D7483" s="529">
        <f>Electricity!I7519</f>
        <v>0</v>
      </c>
      <c r="E7483" s="531" t="str">
        <f t="shared" si="239"/>
        <v>11/07/2024 04:00:00 PM</v>
      </c>
      <c r="F7483" s="530" t="str">
        <f t="shared" si="238"/>
        <v>Nov</v>
      </c>
    </row>
    <row r="7484" spans="1:6" x14ac:dyDescent="0.35">
      <c r="A7484" s="527">
        <f>Electricity!D7520</f>
        <v>45603</v>
      </c>
      <c r="B7484" s="528">
        <f>Electricity!E7520</f>
        <v>0.70833333333333337</v>
      </c>
      <c r="C7484" s="529">
        <f>Electricity!F7520</f>
        <v>0</v>
      </c>
      <c r="D7484" s="529">
        <f>Electricity!I7520</f>
        <v>0</v>
      </c>
      <c r="E7484" s="531" t="str">
        <f t="shared" si="239"/>
        <v>11/07/2024 05:00:00 PM</v>
      </c>
      <c r="F7484" s="530" t="str">
        <f t="shared" si="238"/>
        <v>Nov</v>
      </c>
    </row>
    <row r="7485" spans="1:6" x14ac:dyDescent="0.35">
      <c r="A7485" s="527">
        <f>Electricity!D7521</f>
        <v>45603</v>
      </c>
      <c r="B7485" s="528">
        <f>Electricity!E7521</f>
        <v>0.75000000000000011</v>
      </c>
      <c r="C7485" s="529">
        <f>Electricity!F7521</f>
        <v>0</v>
      </c>
      <c r="D7485" s="529">
        <f>Electricity!I7521</f>
        <v>0</v>
      </c>
      <c r="E7485" s="531" t="str">
        <f t="shared" si="239"/>
        <v>11/07/2024 06:00:00 PM</v>
      </c>
      <c r="F7485" s="530" t="str">
        <f t="shared" si="238"/>
        <v>Nov</v>
      </c>
    </row>
    <row r="7486" spans="1:6" x14ac:dyDescent="0.35">
      <c r="A7486" s="527">
        <f>Electricity!D7522</f>
        <v>45603</v>
      </c>
      <c r="B7486" s="528">
        <f>Electricity!E7522</f>
        <v>0.79166666666666674</v>
      </c>
      <c r="C7486" s="529">
        <f>Electricity!F7522</f>
        <v>0</v>
      </c>
      <c r="D7486" s="529">
        <f>Electricity!I7522</f>
        <v>0</v>
      </c>
      <c r="E7486" s="531" t="str">
        <f t="shared" si="239"/>
        <v>11/07/2024 07:00:00 PM</v>
      </c>
      <c r="F7486" s="530" t="str">
        <f t="shared" si="238"/>
        <v>Nov</v>
      </c>
    </row>
    <row r="7487" spans="1:6" x14ac:dyDescent="0.35">
      <c r="A7487" s="527">
        <f>Electricity!D7523</f>
        <v>45603</v>
      </c>
      <c r="B7487" s="528">
        <f>Electricity!E7523</f>
        <v>0.83333333333333337</v>
      </c>
      <c r="C7487" s="529">
        <f>Electricity!F7523</f>
        <v>0</v>
      </c>
      <c r="D7487" s="529">
        <f>Electricity!I7523</f>
        <v>0</v>
      </c>
      <c r="E7487" s="531" t="str">
        <f t="shared" si="239"/>
        <v>11/07/2024 08:00:00 PM</v>
      </c>
      <c r="F7487" s="530" t="str">
        <f t="shared" si="238"/>
        <v>Nov</v>
      </c>
    </row>
    <row r="7488" spans="1:6" x14ac:dyDescent="0.35">
      <c r="A7488" s="527">
        <f>Electricity!D7524</f>
        <v>45603</v>
      </c>
      <c r="B7488" s="528">
        <f>Electricity!E7524</f>
        <v>0.87500000000000011</v>
      </c>
      <c r="C7488" s="529">
        <f>Electricity!F7524</f>
        <v>0</v>
      </c>
      <c r="D7488" s="529">
        <f>Electricity!I7524</f>
        <v>0</v>
      </c>
      <c r="E7488" s="531" t="str">
        <f t="shared" si="239"/>
        <v>11/07/2024 09:00:00 PM</v>
      </c>
      <c r="F7488" s="530" t="str">
        <f t="shared" si="238"/>
        <v>Nov</v>
      </c>
    </row>
    <row r="7489" spans="1:6" x14ac:dyDescent="0.35">
      <c r="A7489" s="527">
        <f>Electricity!D7525</f>
        <v>45603</v>
      </c>
      <c r="B7489" s="528">
        <f>Electricity!E7525</f>
        <v>0.91666666666666674</v>
      </c>
      <c r="C7489" s="529">
        <f>Electricity!F7525</f>
        <v>0</v>
      </c>
      <c r="D7489" s="529">
        <f>Electricity!I7525</f>
        <v>0</v>
      </c>
      <c r="E7489" s="531" t="str">
        <f t="shared" si="239"/>
        <v>11/07/2024 10:00:00 PM</v>
      </c>
      <c r="F7489" s="530" t="str">
        <f t="shared" si="238"/>
        <v>Nov</v>
      </c>
    </row>
    <row r="7490" spans="1:6" x14ac:dyDescent="0.35">
      <c r="A7490" s="527">
        <f>Electricity!D7526</f>
        <v>45603</v>
      </c>
      <c r="B7490" s="528">
        <f>Electricity!E7526</f>
        <v>0.95833333333333337</v>
      </c>
      <c r="C7490" s="529">
        <f>Electricity!F7526</f>
        <v>0</v>
      </c>
      <c r="D7490" s="529">
        <f>Electricity!I7526</f>
        <v>0</v>
      </c>
      <c r="E7490" s="531" t="str">
        <f t="shared" si="239"/>
        <v>11/07/2024 11:00:00 PM</v>
      </c>
      <c r="F7490" s="530" t="str">
        <f t="shared" si="238"/>
        <v>Nov</v>
      </c>
    </row>
    <row r="7491" spans="1:6" x14ac:dyDescent="0.35">
      <c r="A7491" s="527">
        <f>Electricity!D7527</f>
        <v>45604</v>
      </c>
      <c r="B7491" s="528">
        <f>Electricity!E7527</f>
        <v>3.1225022567582528E-17</v>
      </c>
      <c r="C7491" s="529">
        <f>Electricity!F7527</f>
        <v>0</v>
      </c>
      <c r="D7491" s="529">
        <f>Electricity!I7527</f>
        <v>0</v>
      </c>
      <c r="E7491" s="531" t="str">
        <f t="shared" si="239"/>
        <v>11/08/2024 12:00:00 AM</v>
      </c>
      <c r="F7491" s="530" t="str">
        <f t="shared" ref="F7491:F7554" si="240">TEXT(A7491,"mmm")</f>
        <v>Nov</v>
      </c>
    </row>
    <row r="7492" spans="1:6" x14ac:dyDescent="0.35">
      <c r="A7492" s="527">
        <f>Electricity!D7528</f>
        <v>45604</v>
      </c>
      <c r="B7492" s="528">
        <f>Electricity!E7528</f>
        <v>4.1666666666666699E-2</v>
      </c>
      <c r="C7492" s="529">
        <f>Electricity!F7528</f>
        <v>0</v>
      </c>
      <c r="D7492" s="529">
        <f>Electricity!I7528</f>
        <v>0</v>
      </c>
      <c r="E7492" s="531" t="str">
        <f t="shared" si="239"/>
        <v>11/08/2024 01:00:00 AM</v>
      </c>
      <c r="F7492" s="530" t="str">
        <f t="shared" si="240"/>
        <v>Nov</v>
      </c>
    </row>
    <row r="7493" spans="1:6" x14ac:dyDescent="0.35">
      <c r="A7493" s="527">
        <f>Electricity!D7529</f>
        <v>45604</v>
      </c>
      <c r="B7493" s="528">
        <f>Electricity!E7529</f>
        <v>8.333333333333337E-2</v>
      </c>
      <c r="C7493" s="529">
        <f>Electricity!F7529</f>
        <v>0</v>
      </c>
      <c r="D7493" s="529">
        <f>Electricity!I7529</f>
        <v>0</v>
      </c>
      <c r="E7493" s="531" t="str">
        <f t="shared" si="239"/>
        <v>11/08/2024 02:00:00 AM</v>
      </c>
      <c r="F7493" s="530" t="str">
        <f t="shared" si="240"/>
        <v>Nov</v>
      </c>
    </row>
    <row r="7494" spans="1:6" x14ac:dyDescent="0.35">
      <c r="A7494" s="527">
        <f>Electricity!D7530</f>
        <v>45604</v>
      </c>
      <c r="B7494" s="528">
        <f>Electricity!E7530</f>
        <v>0.12500000000000006</v>
      </c>
      <c r="C7494" s="529">
        <f>Electricity!F7530</f>
        <v>0</v>
      </c>
      <c r="D7494" s="529">
        <f>Electricity!I7530</f>
        <v>0</v>
      </c>
      <c r="E7494" s="531" t="str">
        <f t="shared" si="239"/>
        <v>11/08/2024 03:00:00 AM</v>
      </c>
      <c r="F7494" s="530" t="str">
        <f t="shared" si="240"/>
        <v>Nov</v>
      </c>
    </row>
    <row r="7495" spans="1:6" x14ac:dyDescent="0.35">
      <c r="A7495" s="527">
        <f>Electricity!D7531</f>
        <v>45604</v>
      </c>
      <c r="B7495" s="528">
        <f>Electricity!E7531</f>
        <v>0.16666666666666669</v>
      </c>
      <c r="C7495" s="529">
        <f>Electricity!F7531</f>
        <v>0</v>
      </c>
      <c r="D7495" s="529">
        <f>Electricity!I7531</f>
        <v>0</v>
      </c>
      <c r="E7495" s="531" t="str">
        <f t="shared" si="239"/>
        <v>11/08/2024 04:00:00 AM</v>
      </c>
      <c r="F7495" s="530" t="str">
        <f t="shared" si="240"/>
        <v>Nov</v>
      </c>
    </row>
    <row r="7496" spans="1:6" x14ac:dyDescent="0.35">
      <c r="A7496" s="527">
        <f>Electricity!D7532</f>
        <v>45604</v>
      </c>
      <c r="B7496" s="528">
        <f>Electricity!E7532</f>
        <v>0.20833333333333337</v>
      </c>
      <c r="C7496" s="529">
        <f>Electricity!F7532</f>
        <v>0</v>
      </c>
      <c r="D7496" s="529">
        <f>Electricity!I7532</f>
        <v>0</v>
      </c>
      <c r="E7496" s="531" t="str">
        <f t="shared" si="239"/>
        <v>11/08/2024 05:00:00 AM</v>
      </c>
      <c r="F7496" s="530" t="str">
        <f t="shared" si="240"/>
        <v>Nov</v>
      </c>
    </row>
    <row r="7497" spans="1:6" x14ac:dyDescent="0.35">
      <c r="A7497" s="527">
        <f>Electricity!D7533</f>
        <v>45604</v>
      </c>
      <c r="B7497" s="528">
        <f>Electricity!E7533</f>
        <v>0.25</v>
      </c>
      <c r="C7497" s="529">
        <f>Electricity!F7533</f>
        <v>0</v>
      </c>
      <c r="D7497" s="529">
        <f>Electricity!I7533</f>
        <v>0</v>
      </c>
      <c r="E7497" s="531" t="str">
        <f t="shared" si="239"/>
        <v>11/08/2024 06:00:00 AM</v>
      </c>
      <c r="F7497" s="530" t="str">
        <f t="shared" si="240"/>
        <v>Nov</v>
      </c>
    </row>
    <row r="7498" spans="1:6" x14ac:dyDescent="0.35">
      <c r="A7498" s="527">
        <f>Electricity!D7534</f>
        <v>45604</v>
      </c>
      <c r="B7498" s="528">
        <f>Electricity!E7534</f>
        <v>0.29166666666666669</v>
      </c>
      <c r="C7498" s="529">
        <f>Electricity!F7534</f>
        <v>0</v>
      </c>
      <c r="D7498" s="529">
        <f>Electricity!I7534</f>
        <v>0</v>
      </c>
      <c r="E7498" s="531" t="str">
        <f t="shared" si="239"/>
        <v>11/08/2024 07:00:00 AM</v>
      </c>
      <c r="F7498" s="530" t="str">
        <f t="shared" si="240"/>
        <v>Nov</v>
      </c>
    </row>
    <row r="7499" spans="1:6" x14ac:dyDescent="0.35">
      <c r="A7499" s="527">
        <f>Electricity!D7535</f>
        <v>45604</v>
      </c>
      <c r="B7499" s="528">
        <f>Electricity!E7535</f>
        <v>0.33333333333333337</v>
      </c>
      <c r="C7499" s="529">
        <f>Electricity!F7535</f>
        <v>0</v>
      </c>
      <c r="D7499" s="529">
        <f>Electricity!I7535</f>
        <v>0</v>
      </c>
      <c r="E7499" s="531" t="str">
        <f t="shared" si="239"/>
        <v>11/08/2024 08:00:00 AM</v>
      </c>
      <c r="F7499" s="530" t="str">
        <f t="shared" si="240"/>
        <v>Nov</v>
      </c>
    </row>
    <row r="7500" spans="1:6" x14ac:dyDescent="0.35">
      <c r="A7500" s="527">
        <f>Electricity!D7536</f>
        <v>45604</v>
      </c>
      <c r="B7500" s="528">
        <f>Electricity!E7536</f>
        <v>0.375</v>
      </c>
      <c r="C7500" s="529">
        <f>Electricity!F7536</f>
        <v>0</v>
      </c>
      <c r="D7500" s="529">
        <f>Electricity!I7536</f>
        <v>0</v>
      </c>
      <c r="E7500" s="531" t="str">
        <f t="shared" si="239"/>
        <v>11/08/2024 09:00:00 AM</v>
      </c>
      <c r="F7500" s="530" t="str">
        <f t="shared" si="240"/>
        <v>Nov</v>
      </c>
    </row>
    <row r="7501" spans="1:6" x14ac:dyDescent="0.35">
      <c r="A7501" s="527">
        <f>Electricity!D7537</f>
        <v>45604</v>
      </c>
      <c r="B7501" s="528">
        <f>Electricity!E7537</f>
        <v>0.41666666666666669</v>
      </c>
      <c r="C7501" s="529">
        <f>Electricity!F7537</f>
        <v>0</v>
      </c>
      <c r="D7501" s="529">
        <f>Electricity!I7537</f>
        <v>0</v>
      </c>
      <c r="E7501" s="531" t="str">
        <f t="shared" si="239"/>
        <v>11/08/2024 10:00:00 AM</v>
      </c>
      <c r="F7501" s="530" t="str">
        <f t="shared" si="240"/>
        <v>Nov</v>
      </c>
    </row>
    <row r="7502" spans="1:6" x14ac:dyDescent="0.35">
      <c r="A7502" s="527">
        <f>Electricity!D7538</f>
        <v>45604</v>
      </c>
      <c r="B7502" s="528">
        <f>Electricity!E7538</f>
        <v>0.45833333333333337</v>
      </c>
      <c r="C7502" s="529">
        <f>Electricity!F7538</f>
        <v>0</v>
      </c>
      <c r="D7502" s="529">
        <f>Electricity!I7538</f>
        <v>0</v>
      </c>
      <c r="E7502" s="531" t="str">
        <f t="shared" si="239"/>
        <v>11/08/2024 11:00:00 AM</v>
      </c>
      <c r="F7502" s="530" t="str">
        <f t="shared" si="240"/>
        <v>Nov</v>
      </c>
    </row>
    <row r="7503" spans="1:6" x14ac:dyDescent="0.35">
      <c r="A7503" s="527">
        <f>Electricity!D7539</f>
        <v>45604</v>
      </c>
      <c r="B7503" s="528">
        <f>Electricity!E7539</f>
        <v>0.50000000000000011</v>
      </c>
      <c r="C7503" s="529">
        <f>Electricity!F7539</f>
        <v>0</v>
      </c>
      <c r="D7503" s="529">
        <f>Electricity!I7539</f>
        <v>0</v>
      </c>
      <c r="E7503" s="531" t="str">
        <f t="shared" si="239"/>
        <v>11/08/2024 12:00:00 PM</v>
      </c>
      <c r="F7503" s="530" t="str">
        <f t="shared" si="240"/>
        <v>Nov</v>
      </c>
    </row>
    <row r="7504" spans="1:6" x14ac:dyDescent="0.35">
      <c r="A7504" s="527">
        <f>Electricity!D7540</f>
        <v>45604</v>
      </c>
      <c r="B7504" s="528">
        <f>Electricity!E7540</f>
        <v>0.54166666666666674</v>
      </c>
      <c r="C7504" s="529">
        <f>Electricity!F7540</f>
        <v>0</v>
      </c>
      <c r="D7504" s="529">
        <f>Electricity!I7540</f>
        <v>0</v>
      </c>
      <c r="E7504" s="531" t="str">
        <f t="shared" si="239"/>
        <v>11/08/2024 01:00:00 PM</v>
      </c>
      <c r="F7504" s="530" t="str">
        <f t="shared" si="240"/>
        <v>Nov</v>
      </c>
    </row>
    <row r="7505" spans="1:6" x14ac:dyDescent="0.35">
      <c r="A7505" s="527">
        <f>Electricity!D7541</f>
        <v>45604</v>
      </c>
      <c r="B7505" s="528">
        <f>Electricity!E7541</f>
        <v>0.58333333333333337</v>
      </c>
      <c r="C7505" s="529">
        <f>Electricity!F7541</f>
        <v>0</v>
      </c>
      <c r="D7505" s="529">
        <f>Electricity!I7541</f>
        <v>0</v>
      </c>
      <c r="E7505" s="531" t="str">
        <f t="shared" si="239"/>
        <v>11/08/2024 02:00:00 PM</v>
      </c>
      <c r="F7505" s="530" t="str">
        <f t="shared" si="240"/>
        <v>Nov</v>
      </c>
    </row>
    <row r="7506" spans="1:6" x14ac:dyDescent="0.35">
      <c r="A7506" s="527">
        <f>Electricity!D7542</f>
        <v>45604</v>
      </c>
      <c r="B7506" s="528">
        <f>Electricity!E7542</f>
        <v>0.62500000000000011</v>
      </c>
      <c r="C7506" s="529">
        <f>Electricity!F7542</f>
        <v>0</v>
      </c>
      <c r="D7506" s="529">
        <f>Electricity!I7542</f>
        <v>0</v>
      </c>
      <c r="E7506" s="531" t="str">
        <f t="shared" si="239"/>
        <v>11/08/2024 03:00:00 PM</v>
      </c>
      <c r="F7506" s="530" t="str">
        <f t="shared" si="240"/>
        <v>Nov</v>
      </c>
    </row>
    <row r="7507" spans="1:6" x14ac:dyDescent="0.35">
      <c r="A7507" s="527">
        <f>Electricity!D7543</f>
        <v>45604</v>
      </c>
      <c r="B7507" s="528">
        <f>Electricity!E7543</f>
        <v>0.66666666666666674</v>
      </c>
      <c r="C7507" s="529">
        <f>Electricity!F7543</f>
        <v>0</v>
      </c>
      <c r="D7507" s="529">
        <f>Electricity!I7543</f>
        <v>0</v>
      </c>
      <c r="E7507" s="531" t="str">
        <f t="shared" si="239"/>
        <v>11/08/2024 04:00:00 PM</v>
      </c>
      <c r="F7507" s="530" t="str">
        <f t="shared" si="240"/>
        <v>Nov</v>
      </c>
    </row>
    <row r="7508" spans="1:6" x14ac:dyDescent="0.35">
      <c r="A7508" s="527">
        <f>Electricity!D7544</f>
        <v>45604</v>
      </c>
      <c r="B7508" s="528">
        <f>Electricity!E7544</f>
        <v>0.70833333333333337</v>
      </c>
      <c r="C7508" s="529">
        <f>Electricity!F7544</f>
        <v>0</v>
      </c>
      <c r="D7508" s="529">
        <f>Electricity!I7544</f>
        <v>0</v>
      </c>
      <c r="E7508" s="531" t="str">
        <f t="shared" si="239"/>
        <v>11/08/2024 05:00:00 PM</v>
      </c>
      <c r="F7508" s="530" t="str">
        <f t="shared" si="240"/>
        <v>Nov</v>
      </c>
    </row>
    <row r="7509" spans="1:6" x14ac:dyDescent="0.35">
      <c r="A7509" s="527">
        <f>Electricity!D7545</f>
        <v>45604</v>
      </c>
      <c r="B7509" s="528">
        <f>Electricity!E7545</f>
        <v>0.75000000000000011</v>
      </c>
      <c r="C7509" s="529">
        <f>Electricity!F7545</f>
        <v>0</v>
      </c>
      <c r="D7509" s="529">
        <f>Electricity!I7545</f>
        <v>0</v>
      </c>
      <c r="E7509" s="531" t="str">
        <f t="shared" si="239"/>
        <v>11/08/2024 06:00:00 PM</v>
      </c>
      <c r="F7509" s="530" t="str">
        <f t="shared" si="240"/>
        <v>Nov</v>
      </c>
    </row>
    <row r="7510" spans="1:6" x14ac:dyDescent="0.35">
      <c r="A7510" s="527">
        <f>Electricity!D7546</f>
        <v>45604</v>
      </c>
      <c r="B7510" s="528">
        <f>Electricity!E7546</f>
        <v>0.79166666666666674</v>
      </c>
      <c r="C7510" s="529">
        <f>Electricity!F7546</f>
        <v>0</v>
      </c>
      <c r="D7510" s="529">
        <f>Electricity!I7546</f>
        <v>0</v>
      </c>
      <c r="E7510" s="531" t="str">
        <f t="shared" si="239"/>
        <v>11/08/2024 07:00:00 PM</v>
      </c>
      <c r="F7510" s="530" t="str">
        <f t="shared" si="240"/>
        <v>Nov</v>
      </c>
    </row>
    <row r="7511" spans="1:6" x14ac:dyDescent="0.35">
      <c r="A7511" s="527">
        <f>Electricity!D7547</f>
        <v>45604</v>
      </c>
      <c r="B7511" s="528">
        <f>Electricity!E7547</f>
        <v>0.83333333333333337</v>
      </c>
      <c r="C7511" s="529">
        <f>Electricity!F7547</f>
        <v>0</v>
      </c>
      <c r="D7511" s="529">
        <f>Electricity!I7547</f>
        <v>0</v>
      </c>
      <c r="E7511" s="531" t="str">
        <f t="shared" si="239"/>
        <v>11/08/2024 08:00:00 PM</v>
      </c>
      <c r="F7511" s="530" t="str">
        <f t="shared" si="240"/>
        <v>Nov</v>
      </c>
    </row>
    <row r="7512" spans="1:6" x14ac:dyDescent="0.35">
      <c r="A7512" s="527">
        <f>Electricity!D7548</f>
        <v>45604</v>
      </c>
      <c r="B7512" s="528">
        <f>Electricity!E7548</f>
        <v>0.87500000000000011</v>
      </c>
      <c r="C7512" s="529">
        <f>Electricity!F7548</f>
        <v>0</v>
      </c>
      <c r="D7512" s="529">
        <f>Electricity!I7548</f>
        <v>0</v>
      </c>
      <c r="E7512" s="531" t="str">
        <f t="shared" si="239"/>
        <v>11/08/2024 09:00:00 PM</v>
      </c>
      <c r="F7512" s="530" t="str">
        <f t="shared" si="240"/>
        <v>Nov</v>
      </c>
    </row>
    <row r="7513" spans="1:6" x14ac:dyDescent="0.35">
      <c r="A7513" s="527">
        <f>Electricity!D7549</f>
        <v>45604</v>
      </c>
      <c r="B7513" s="528">
        <f>Electricity!E7549</f>
        <v>0.91666666666666674</v>
      </c>
      <c r="C7513" s="529">
        <f>Electricity!F7549</f>
        <v>0</v>
      </c>
      <c r="D7513" s="529">
        <f>Electricity!I7549</f>
        <v>0</v>
      </c>
      <c r="E7513" s="531" t="str">
        <f t="shared" si="239"/>
        <v>11/08/2024 10:00:00 PM</v>
      </c>
      <c r="F7513" s="530" t="str">
        <f t="shared" si="240"/>
        <v>Nov</v>
      </c>
    </row>
    <row r="7514" spans="1:6" x14ac:dyDescent="0.35">
      <c r="A7514" s="527">
        <f>Electricity!D7550</f>
        <v>45604</v>
      </c>
      <c r="B7514" s="528">
        <f>Electricity!E7550</f>
        <v>0.95833333333333337</v>
      </c>
      <c r="C7514" s="529">
        <f>Electricity!F7550</f>
        <v>0</v>
      </c>
      <c r="D7514" s="529">
        <f>Electricity!I7550</f>
        <v>0</v>
      </c>
      <c r="E7514" s="531" t="str">
        <f t="shared" si="239"/>
        <v>11/08/2024 11:00:00 PM</v>
      </c>
      <c r="F7514" s="530" t="str">
        <f t="shared" si="240"/>
        <v>Nov</v>
      </c>
    </row>
    <row r="7515" spans="1:6" x14ac:dyDescent="0.35">
      <c r="A7515" s="527">
        <f>Electricity!D7551</f>
        <v>45605</v>
      </c>
      <c r="B7515" s="528">
        <f>Electricity!E7551</f>
        <v>3.1225022567582528E-17</v>
      </c>
      <c r="C7515" s="529">
        <f>Electricity!F7551</f>
        <v>0</v>
      </c>
      <c r="D7515" s="529">
        <f>Electricity!I7551</f>
        <v>0</v>
      </c>
      <c r="E7515" s="531" t="str">
        <f t="shared" si="239"/>
        <v>11/09/2024 12:00:00 AM</v>
      </c>
      <c r="F7515" s="530" t="str">
        <f t="shared" si="240"/>
        <v>Nov</v>
      </c>
    </row>
    <row r="7516" spans="1:6" x14ac:dyDescent="0.35">
      <c r="A7516" s="527">
        <f>Electricity!D7552</f>
        <v>45605</v>
      </c>
      <c r="B7516" s="528">
        <f>Electricity!E7552</f>
        <v>4.1666666666666699E-2</v>
      </c>
      <c r="C7516" s="529">
        <f>Electricity!F7552</f>
        <v>0</v>
      </c>
      <c r="D7516" s="529">
        <f>Electricity!I7552</f>
        <v>0</v>
      </c>
      <c r="E7516" s="531" t="str">
        <f t="shared" si="239"/>
        <v>11/09/2024 01:00:00 AM</v>
      </c>
      <c r="F7516" s="530" t="str">
        <f t="shared" si="240"/>
        <v>Nov</v>
      </c>
    </row>
    <row r="7517" spans="1:6" x14ac:dyDescent="0.35">
      <c r="A7517" s="527">
        <f>Electricity!D7553</f>
        <v>45605</v>
      </c>
      <c r="B7517" s="528">
        <f>Electricity!E7553</f>
        <v>8.333333333333337E-2</v>
      </c>
      <c r="C7517" s="529">
        <f>Electricity!F7553</f>
        <v>0</v>
      </c>
      <c r="D7517" s="529">
        <f>Electricity!I7553</f>
        <v>0</v>
      </c>
      <c r="E7517" s="531" t="str">
        <f t="shared" si="239"/>
        <v>11/09/2024 02:00:00 AM</v>
      </c>
      <c r="F7517" s="530" t="str">
        <f t="shared" si="240"/>
        <v>Nov</v>
      </c>
    </row>
    <row r="7518" spans="1:6" x14ac:dyDescent="0.35">
      <c r="A7518" s="527">
        <f>Electricity!D7554</f>
        <v>45605</v>
      </c>
      <c r="B7518" s="528">
        <f>Electricity!E7554</f>
        <v>0.12500000000000006</v>
      </c>
      <c r="C7518" s="529">
        <f>Electricity!F7554</f>
        <v>0</v>
      </c>
      <c r="D7518" s="529">
        <f>Electricity!I7554</f>
        <v>0</v>
      </c>
      <c r="E7518" s="531" t="str">
        <f t="shared" si="239"/>
        <v>11/09/2024 03:00:00 AM</v>
      </c>
      <c r="F7518" s="530" t="str">
        <f t="shared" si="240"/>
        <v>Nov</v>
      </c>
    </row>
    <row r="7519" spans="1:6" x14ac:dyDescent="0.35">
      <c r="A7519" s="527">
        <f>Electricity!D7555</f>
        <v>45605</v>
      </c>
      <c r="B7519" s="528">
        <f>Electricity!E7555</f>
        <v>0.16666666666666669</v>
      </c>
      <c r="C7519" s="529">
        <f>Electricity!F7555</f>
        <v>0</v>
      </c>
      <c r="D7519" s="529">
        <f>Electricity!I7555</f>
        <v>0</v>
      </c>
      <c r="E7519" s="531" t="str">
        <f t="shared" si="239"/>
        <v>11/09/2024 04:00:00 AM</v>
      </c>
      <c r="F7519" s="530" t="str">
        <f t="shared" si="240"/>
        <v>Nov</v>
      </c>
    </row>
    <row r="7520" spans="1:6" x14ac:dyDescent="0.35">
      <c r="A7520" s="527">
        <f>Electricity!D7556</f>
        <v>45605</v>
      </c>
      <c r="B7520" s="528">
        <f>Electricity!E7556</f>
        <v>0.20833333333333337</v>
      </c>
      <c r="C7520" s="529">
        <f>Electricity!F7556</f>
        <v>0</v>
      </c>
      <c r="D7520" s="529">
        <f>Electricity!I7556</f>
        <v>0</v>
      </c>
      <c r="E7520" s="531" t="str">
        <f t="shared" si="239"/>
        <v>11/09/2024 05:00:00 AM</v>
      </c>
      <c r="F7520" s="530" t="str">
        <f t="shared" si="240"/>
        <v>Nov</v>
      </c>
    </row>
    <row r="7521" spans="1:6" x14ac:dyDescent="0.35">
      <c r="A7521" s="527">
        <f>Electricity!D7557</f>
        <v>45605</v>
      </c>
      <c r="B7521" s="528">
        <f>Electricity!E7557</f>
        <v>0.25</v>
      </c>
      <c r="C7521" s="529">
        <f>Electricity!F7557</f>
        <v>0</v>
      </c>
      <c r="D7521" s="529">
        <f>Electricity!I7557</f>
        <v>0</v>
      </c>
      <c r="E7521" s="531" t="str">
        <f t="shared" si="239"/>
        <v>11/09/2024 06:00:00 AM</v>
      </c>
      <c r="F7521" s="530" t="str">
        <f t="shared" si="240"/>
        <v>Nov</v>
      </c>
    </row>
    <row r="7522" spans="1:6" x14ac:dyDescent="0.35">
      <c r="A7522" s="527">
        <f>Electricity!D7558</f>
        <v>45605</v>
      </c>
      <c r="B7522" s="528">
        <f>Electricity!E7558</f>
        <v>0.29166666666666669</v>
      </c>
      <c r="C7522" s="529">
        <f>Electricity!F7558</f>
        <v>0</v>
      </c>
      <c r="D7522" s="529">
        <f>Electricity!I7558</f>
        <v>0</v>
      </c>
      <c r="E7522" s="531" t="str">
        <f t="shared" si="239"/>
        <v>11/09/2024 07:00:00 AM</v>
      </c>
      <c r="F7522" s="530" t="str">
        <f t="shared" si="240"/>
        <v>Nov</v>
      </c>
    </row>
    <row r="7523" spans="1:6" x14ac:dyDescent="0.35">
      <c r="A7523" s="527">
        <f>Electricity!D7559</f>
        <v>45605</v>
      </c>
      <c r="B7523" s="528">
        <f>Electricity!E7559</f>
        <v>0.33333333333333337</v>
      </c>
      <c r="C7523" s="529">
        <f>Electricity!F7559</f>
        <v>0</v>
      </c>
      <c r="D7523" s="529">
        <f>Electricity!I7559</f>
        <v>0</v>
      </c>
      <c r="E7523" s="531" t="str">
        <f t="shared" si="239"/>
        <v>11/09/2024 08:00:00 AM</v>
      </c>
      <c r="F7523" s="530" t="str">
        <f t="shared" si="240"/>
        <v>Nov</v>
      </c>
    </row>
    <row r="7524" spans="1:6" x14ac:dyDescent="0.35">
      <c r="A7524" s="527">
        <f>Electricity!D7560</f>
        <v>45605</v>
      </c>
      <c r="B7524" s="528">
        <f>Electricity!E7560</f>
        <v>0.375</v>
      </c>
      <c r="C7524" s="529">
        <f>Electricity!F7560</f>
        <v>0</v>
      </c>
      <c r="D7524" s="529">
        <f>Electricity!I7560</f>
        <v>0</v>
      </c>
      <c r="E7524" s="531" t="str">
        <f t="shared" si="239"/>
        <v>11/09/2024 09:00:00 AM</v>
      </c>
      <c r="F7524" s="530" t="str">
        <f t="shared" si="240"/>
        <v>Nov</v>
      </c>
    </row>
    <row r="7525" spans="1:6" x14ac:dyDescent="0.35">
      <c r="A7525" s="527">
        <f>Electricity!D7561</f>
        <v>45605</v>
      </c>
      <c r="B7525" s="528">
        <f>Electricity!E7561</f>
        <v>0.41666666666666669</v>
      </c>
      <c r="C7525" s="529">
        <f>Electricity!F7561</f>
        <v>0</v>
      </c>
      <c r="D7525" s="529">
        <f>Electricity!I7561</f>
        <v>0</v>
      </c>
      <c r="E7525" s="531" t="str">
        <f t="shared" si="239"/>
        <v>11/09/2024 10:00:00 AM</v>
      </c>
      <c r="F7525" s="530" t="str">
        <f t="shared" si="240"/>
        <v>Nov</v>
      </c>
    </row>
    <row r="7526" spans="1:6" x14ac:dyDescent="0.35">
      <c r="A7526" s="527">
        <f>Electricity!D7562</f>
        <v>45605</v>
      </c>
      <c r="B7526" s="528">
        <f>Electricity!E7562</f>
        <v>0.45833333333333337</v>
      </c>
      <c r="C7526" s="529">
        <f>Electricity!F7562</f>
        <v>0</v>
      </c>
      <c r="D7526" s="529">
        <f>Electricity!I7562</f>
        <v>0</v>
      </c>
      <c r="E7526" s="531" t="str">
        <f t="shared" si="239"/>
        <v>11/09/2024 11:00:00 AM</v>
      </c>
      <c r="F7526" s="530" t="str">
        <f t="shared" si="240"/>
        <v>Nov</v>
      </c>
    </row>
    <row r="7527" spans="1:6" x14ac:dyDescent="0.35">
      <c r="A7527" s="527">
        <f>Electricity!D7563</f>
        <v>45605</v>
      </c>
      <c r="B7527" s="528">
        <f>Electricity!E7563</f>
        <v>0.50000000000000011</v>
      </c>
      <c r="C7527" s="529">
        <f>Electricity!F7563</f>
        <v>0</v>
      </c>
      <c r="D7527" s="529">
        <f>Electricity!I7563</f>
        <v>0</v>
      </c>
      <c r="E7527" s="531" t="str">
        <f t="shared" si="239"/>
        <v>11/09/2024 12:00:00 PM</v>
      </c>
      <c r="F7527" s="530" t="str">
        <f t="shared" si="240"/>
        <v>Nov</v>
      </c>
    </row>
    <row r="7528" spans="1:6" x14ac:dyDescent="0.35">
      <c r="A7528" s="527">
        <f>Electricity!D7564</f>
        <v>45605</v>
      </c>
      <c r="B7528" s="528">
        <f>Electricity!E7564</f>
        <v>0.54166666666666674</v>
      </c>
      <c r="C7528" s="529">
        <f>Electricity!F7564</f>
        <v>0</v>
      </c>
      <c r="D7528" s="529">
        <f>Electricity!I7564</f>
        <v>0</v>
      </c>
      <c r="E7528" s="531" t="str">
        <f t="shared" si="239"/>
        <v>11/09/2024 01:00:00 PM</v>
      </c>
      <c r="F7528" s="530" t="str">
        <f t="shared" si="240"/>
        <v>Nov</v>
      </c>
    </row>
    <row r="7529" spans="1:6" x14ac:dyDescent="0.35">
      <c r="A7529" s="527">
        <f>Electricity!D7565</f>
        <v>45605</v>
      </c>
      <c r="B7529" s="528">
        <f>Electricity!E7565</f>
        <v>0.58333333333333337</v>
      </c>
      <c r="C7529" s="529">
        <f>Electricity!F7565</f>
        <v>0</v>
      </c>
      <c r="D7529" s="529">
        <f>Electricity!I7565</f>
        <v>0</v>
      </c>
      <c r="E7529" s="531" t="str">
        <f t="shared" si="239"/>
        <v>11/09/2024 02:00:00 PM</v>
      </c>
      <c r="F7529" s="530" t="str">
        <f t="shared" si="240"/>
        <v>Nov</v>
      </c>
    </row>
    <row r="7530" spans="1:6" x14ac:dyDescent="0.35">
      <c r="A7530" s="527">
        <f>Electricity!D7566</f>
        <v>45605</v>
      </c>
      <c r="B7530" s="528">
        <f>Electricity!E7566</f>
        <v>0.62500000000000011</v>
      </c>
      <c r="C7530" s="529">
        <f>Electricity!F7566</f>
        <v>0</v>
      </c>
      <c r="D7530" s="529">
        <f>Electricity!I7566</f>
        <v>0</v>
      </c>
      <c r="E7530" s="531" t="str">
        <f t="shared" si="239"/>
        <v>11/09/2024 03:00:00 PM</v>
      </c>
      <c r="F7530" s="530" t="str">
        <f t="shared" si="240"/>
        <v>Nov</v>
      </c>
    </row>
    <row r="7531" spans="1:6" x14ac:dyDescent="0.35">
      <c r="A7531" s="527">
        <f>Electricity!D7567</f>
        <v>45605</v>
      </c>
      <c r="B7531" s="528">
        <f>Electricity!E7567</f>
        <v>0.66666666666666674</v>
      </c>
      <c r="C7531" s="529">
        <f>Electricity!F7567</f>
        <v>0</v>
      </c>
      <c r="D7531" s="529">
        <f>Electricity!I7567</f>
        <v>0</v>
      </c>
      <c r="E7531" s="531" t="str">
        <f t="shared" si="239"/>
        <v>11/09/2024 04:00:00 PM</v>
      </c>
      <c r="F7531" s="530" t="str">
        <f t="shared" si="240"/>
        <v>Nov</v>
      </c>
    </row>
    <row r="7532" spans="1:6" x14ac:dyDescent="0.35">
      <c r="A7532" s="527">
        <f>Electricity!D7568</f>
        <v>45605</v>
      </c>
      <c r="B7532" s="528">
        <f>Electricity!E7568</f>
        <v>0.70833333333333337</v>
      </c>
      <c r="C7532" s="529">
        <f>Electricity!F7568</f>
        <v>0</v>
      </c>
      <c r="D7532" s="529">
        <f>Electricity!I7568</f>
        <v>0</v>
      </c>
      <c r="E7532" s="531" t="str">
        <f t="shared" ref="E7532:E7595" si="241">CONCATENATE(TEXT(A7532,"mm/dd/yyyy")," ",TEXT(B7532,"hh:mm:ss AM/PM"))</f>
        <v>11/09/2024 05:00:00 PM</v>
      </c>
      <c r="F7532" s="530" t="str">
        <f t="shared" si="240"/>
        <v>Nov</v>
      </c>
    </row>
    <row r="7533" spans="1:6" x14ac:dyDescent="0.35">
      <c r="A7533" s="527">
        <f>Electricity!D7569</f>
        <v>45605</v>
      </c>
      <c r="B7533" s="528">
        <f>Electricity!E7569</f>
        <v>0.75000000000000011</v>
      </c>
      <c r="C7533" s="529">
        <f>Electricity!F7569</f>
        <v>0</v>
      </c>
      <c r="D7533" s="529">
        <f>Electricity!I7569</f>
        <v>0</v>
      </c>
      <c r="E7533" s="531" t="str">
        <f t="shared" si="241"/>
        <v>11/09/2024 06:00:00 PM</v>
      </c>
      <c r="F7533" s="530" t="str">
        <f t="shared" si="240"/>
        <v>Nov</v>
      </c>
    </row>
    <row r="7534" spans="1:6" x14ac:dyDescent="0.35">
      <c r="A7534" s="527">
        <f>Electricity!D7570</f>
        <v>45605</v>
      </c>
      <c r="B7534" s="528">
        <f>Electricity!E7570</f>
        <v>0.79166666666666674</v>
      </c>
      <c r="C7534" s="529">
        <f>Electricity!F7570</f>
        <v>0</v>
      </c>
      <c r="D7534" s="529">
        <f>Electricity!I7570</f>
        <v>0</v>
      </c>
      <c r="E7534" s="531" t="str">
        <f t="shared" si="241"/>
        <v>11/09/2024 07:00:00 PM</v>
      </c>
      <c r="F7534" s="530" t="str">
        <f t="shared" si="240"/>
        <v>Nov</v>
      </c>
    </row>
    <row r="7535" spans="1:6" x14ac:dyDescent="0.35">
      <c r="A7535" s="527">
        <f>Electricity!D7571</f>
        <v>45605</v>
      </c>
      <c r="B7535" s="528">
        <f>Electricity!E7571</f>
        <v>0.83333333333333337</v>
      </c>
      <c r="C7535" s="529">
        <f>Electricity!F7571</f>
        <v>0</v>
      </c>
      <c r="D7535" s="529">
        <f>Electricity!I7571</f>
        <v>0</v>
      </c>
      <c r="E7535" s="531" t="str">
        <f t="shared" si="241"/>
        <v>11/09/2024 08:00:00 PM</v>
      </c>
      <c r="F7535" s="530" t="str">
        <f t="shared" si="240"/>
        <v>Nov</v>
      </c>
    </row>
    <row r="7536" spans="1:6" x14ac:dyDescent="0.35">
      <c r="A7536" s="527">
        <f>Electricity!D7572</f>
        <v>45605</v>
      </c>
      <c r="B7536" s="528">
        <f>Electricity!E7572</f>
        <v>0.87500000000000011</v>
      </c>
      <c r="C7536" s="529">
        <f>Electricity!F7572</f>
        <v>0</v>
      </c>
      <c r="D7536" s="529">
        <f>Electricity!I7572</f>
        <v>0</v>
      </c>
      <c r="E7536" s="531" t="str">
        <f t="shared" si="241"/>
        <v>11/09/2024 09:00:00 PM</v>
      </c>
      <c r="F7536" s="530" t="str">
        <f t="shared" si="240"/>
        <v>Nov</v>
      </c>
    </row>
    <row r="7537" spans="1:6" x14ac:dyDescent="0.35">
      <c r="A7537" s="527">
        <f>Electricity!D7573</f>
        <v>45605</v>
      </c>
      <c r="B7537" s="528">
        <f>Electricity!E7573</f>
        <v>0.91666666666666674</v>
      </c>
      <c r="C7537" s="529">
        <f>Electricity!F7573</f>
        <v>0</v>
      </c>
      <c r="D7537" s="529">
        <f>Electricity!I7573</f>
        <v>0</v>
      </c>
      <c r="E7537" s="531" t="str">
        <f t="shared" si="241"/>
        <v>11/09/2024 10:00:00 PM</v>
      </c>
      <c r="F7537" s="530" t="str">
        <f t="shared" si="240"/>
        <v>Nov</v>
      </c>
    </row>
    <row r="7538" spans="1:6" x14ac:dyDescent="0.35">
      <c r="A7538" s="527">
        <f>Electricity!D7574</f>
        <v>45605</v>
      </c>
      <c r="B7538" s="528">
        <f>Electricity!E7574</f>
        <v>0.95833333333333337</v>
      </c>
      <c r="C7538" s="529">
        <f>Electricity!F7574</f>
        <v>0</v>
      </c>
      <c r="D7538" s="529">
        <f>Electricity!I7574</f>
        <v>0</v>
      </c>
      <c r="E7538" s="531" t="str">
        <f t="shared" si="241"/>
        <v>11/09/2024 11:00:00 PM</v>
      </c>
      <c r="F7538" s="530" t="str">
        <f t="shared" si="240"/>
        <v>Nov</v>
      </c>
    </row>
    <row r="7539" spans="1:6" x14ac:dyDescent="0.35">
      <c r="A7539" s="527">
        <f>Electricity!D7575</f>
        <v>45606</v>
      </c>
      <c r="B7539" s="528">
        <f>Electricity!E7575</f>
        <v>3.1225022567582528E-17</v>
      </c>
      <c r="C7539" s="529">
        <f>Electricity!F7575</f>
        <v>0</v>
      </c>
      <c r="D7539" s="529">
        <f>Electricity!I7575</f>
        <v>0</v>
      </c>
      <c r="E7539" s="531" t="str">
        <f t="shared" si="241"/>
        <v>11/10/2024 12:00:00 AM</v>
      </c>
      <c r="F7539" s="530" t="str">
        <f t="shared" si="240"/>
        <v>Nov</v>
      </c>
    </row>
    <row r="7540" spans="1:6" x14ac:dyDescent="0.35">
      <c r="A7540" s="527">
        <f>Electricity!D7576</f>
        <v>45606</v>
      </c>
      <c r="B7540" s="528">
        <f>Electricity!E7576</f>
        <v>4.1666666666666699E-2</v>
      </c>
      <c r="C7540" s="529">
        <f>Electricity!F7576</f>
        <v>0</v>
      </c>
      <c r="D7540" s="529">
        <f>Electricity!I7576</f>
        <v>0</v>
      </c>
      <c r="E7540" s="531" t="str">
        <f t="shared" si="241"/>
        <v>11/10/2024 01:00:00 AM</v>
      </c>
      <c r="F7540" s="530" t="str">
        <f t="shared" si="240"/>
        <v>Nov</v>
      </c>
    </row>
    <row r="7541" spans="1:6" x14ac:dyDescent="0.35">
      <c r="A7541" s="527">
        <f>Electricity!D7577</f>
        <v>45606</v>
      </c>
      <c r="B7541" s="528">
        <f>Electricity!E7577</f>
        <v>8.333333333333337E-2</v>
      </c>
      <c r="C7541" s="529">
        <f>Electricity!F7577</f>
        <v>0</v>
      </c>
      <c r="D7541" s="529">
        <f>Electricity!I7577</f>
        <v>0</v>
      </c>
      <c r="E7541" s="531" t="str">
        <f t="shared" si="241"/>
        <v>11/10/2024 02:00:00 AM</v>
      </c>
      <c r="F7541" s="530" t="str">
        <f t="shared" si="240"/>
        <v>Nov</v>
      </c>
    </row>
    <row r="7542" spans="1:6" x14ac:dyDescent="0.35">
      <c r="A7542" s="527">
        <f>Electricity!D7578</f>
        <v>45606</v>
      </c>
      <c r="B7542" s="528">
        <f>Electricity!E7578</f>
        <v>0.12500000000000006</v>
      </c>
      <c r="C7542" s="529">
        <f>Electricity!F7578</f>
        <v>0</v>
      </c>
      <c r="D7542" s="529">
        <f>Electricity!I7578</f>
        <v>0</v>
      </c>
      <c r="E7542" s="531" t="str">
        <f t="shared" si="241"/>
        <v>11/10/2024 03:00:00 AM</v>
      </c>
      <c r="F7542" s="530" t="str">
        <f t="shared" si="240"/>
        <v>Nov</v>
      </c>
    </row>
    <row r="7543" spans="1:6" x14ac:dyDescent="0.35">
      <c r="A7543" s="527">
        <f>Electricity!D7579</f>
        <v>45606</v>
      </c>
      <c r="B7543" s="528">
        <f>Electricity!E7579</f>
        <v>0.16666666666666669</v>
      </c>
      <c r="C7543" s="529">
        <f>Electricity!F7579</f>
        <v>0</v>
      </c>
      <c r="D7543" s="529">
        <f>Electricity!I7579</f>
        <v>0</v>
      </c>
      <c r="E7543" s="531" t="str">
        <f t="shared" si="241"/>
        <v>11/10/2024 04:00:00 AM</v>
      </c>
      <c r="F7543" s="530" t="str">
        <f t="shared" si="240"/>
        <v>Nov</v>
      </c>
    </row>
    <row r="7544" spans="1:6" x14ac:dyDescent="0.35">
      <c r="A7544" s="527">
        <f>Electricity!D7580</f>
        <v>45606</v>
      </c>
      <c r="B7544" s="528">
        <f>Electricity!E7580</f>
        <v>0.20833333333333337</v>
      </c>
      <c r="C7544" s="529">
        <f>Electricity!F7580</f>
        <v>0</v>
      </c>
      <c r="D7544" s="529">
        <f>Electricity!I7580</f>
        <v>0</v>
      </c>
      <c r="E7544" s="531" t="str">
        <f t="shared" si="241"/>
        <v>11/10/2024 05:00:00 AM</v>
      </c>
      <c r="F7544" s="530" t="str">
        <f t="shared" si="240"/>
        <v>Nov</v>
      </c>
    </row>
    <row r="7545" spans="1:6" x14ac:dyDescent="0.35">
      <c r="A7545" s="527">
        <f>Electricity!D7581</f>
        <v>45606</v>
      </c>
      <c r="B7545" s="528">
        <f>Electricity!E7581</f>
        <v>0.25</v>
      </c>
      <c r="C7545" s="529">
        <f>Electricity!F7581</f>
        <v>0</v>
      </c>
      <c r="D7545" s="529">
        <f>Electricity!I7581</f>
        <v>0</v>
      </c>
      <c r="E7545" s="531" t="str">
        <f t="shared" si="241"/>
        <v>11/10/2024 06:00:00 AM</v>
      </c>
      <c r="F7545" s="530" t="str">
        <f t="shared" si="240"/>
        <v>Nov</v>
      </c>
    </row>
    <row r="7546" spans="1:6" x14ac:dyDescent="0.35">
      <c r="A7546" s="527">
        <f>Electricity!D7582</f>
        <v>45606</v>
      </c>
      <c r="B7546" s="528">
        <f>Electricity!E7582</f>
        <v>0.29166666666666669</v>
      </c>
      <c r="C7546" s="529">
        <f>Electricity!F7582</f>
        <v>0</v>
      </c>
      <c r="D7546" s="529">
        <f>Electricity!I7582</f>
        <v>0</v>
      </c>
      <c r="E7546" s="531" t="str">
        <f t="shared" si="241"/>
        <v>11/10/2024 07:00:00 AM</v>
      </c>
      <c r="F7546" s="530" t="str">
        <f t="shared" si="240"/>
        <v>Nov</v>
      </c>
    </row>
    <row r="7547" spans="1:6" x14ac:dyDescent="0.35">
      <c r="A7547" s="527">
        <f>Electricity!D7583</f>
        <v>45606</v>
      </c>
      <c r="B7547" s="528">
        <f>Electricity!E7583</f>
        <v>0.33333333333333337</v>
      </c>
      <c r="C7547" s="529">
        <f>Electricity!F7583</f>
        <v>0</v>
      </c>
      <c r="D7547" s="529">
        <f>Electricity!I7583</f>
        <v>0</v>
      </c>
      <c r="E7547" s="531" t="str">
        <f t="shared" si="241"/>
        <v>11/10/2024 08:00:00 AM</v>
      </c>
      <c r="F7547" s="530" t="str">
        <f t="shared" si="240"/>
        <v>Nov</v>
      </c>
    </row>
    <row r="7548" spans="1:6" x14ac:dyDescent="0.35">
      <c r="A7548" s="527">
        <f>Electricity!D7584</f>
        <v>45606</v>
      </c>
      <c r="B7548" s="528">
        <f>Electricity!E7584</f>
        <v>0.375</v>
      </c>
      <c r="C7548" s="529">
        <f>Electricity!F7584</f>
        <v>0</v>
      </c>
      <c r="D7548" s="529">
        <f>Electricity!I7584</f>
        <v>0</v>
      </c>
      <c r="E7548" s="531" t="str">
        <f t="shared" si="241"/>
        <v>11/10/2024 09:00:00 AM</v>
      </c>
      <c r="F7548" s="530" t="str">
        <f t="shared" si="240"/>
        <v>Nov</v>
      </c>
    </row>
    <row r="7549" spans="1:6" x14ac:dyDescent="0.35">
      <c r="A7549" s="527">
        <f>Electricity!D7585</f>
        <v>45606</v>
      </c>
      <c r="B7549" s="528">
        <f>Electricity!E7585</f>
        <v>0.41666666666666669</v>
      </c>
      <c r="C7549" s="529">
        <f>Electricity!F7585</f>
        <v>0</v>
      </c>
      <c r="D7549" s="529">
        <f>Electricity!I7585</f>
        <v>0</v>
      </c>
      <c r="E7549" s="531" t="str">
        <f t="shared" si="241"/>
        <v>11/10/2024 10:00:00 AM</v>
      </c>
      <c r="F7549" s="530" t="str">
        <f t="shared" si="240"/>
        <v>Nov</v>
      </c>
    </row>
    <row r="7550" spans="1:6" x14ac:dyDescent="0.35">
      <c r="A7550" s="527">
        <f>Electricity!D7586</f>
        <v>45606</v>
      </c>
      <c r="B7550" s="528">
        <f>Electricity!E7586</f>
        <v>0.45833333333333337</v>
      </c>
      <c r="C7550" s="529">
        <f>Electricity!F7586</f>
        <v>0</v>
      </c>
      <c r="D7550" s="529">
        <f>Electricity!I7586</f>
        <v>0</v>
      </c>
      <c r="E7550" s="531" t="str">
        <f t="shared" si="241"/>
        <v>11/10/2024 11:00:00 AM</v>
      </c>
      <c r="F7550" s="530" t="str">
        <f t="shared" si="240"/>
        <v>Nov</v>
      </c>
    </row>
    <row r="7551" spans="1:6" x14ac:dyDescent="0.35">
      <c r="A7551" s="527">
        <f>Electricity!D7587</f>
        <v>45606</v>
      </c>
      <c r="B7551" s="528">
        <f>Electricity!E7587</f>
        <v>0.50000000000000011</v>
      </c>
      <c r="C7551" s="529">
        <f>Electricity!F7587</f>
        <v>0</v>
      </c>
      <c r="D7551" s="529">
        <f>Electricity!I7587</f>
        <v>0</v>
      </c>
      <c r="E7551" s="531" t="str">
        <f t="shared" si="241"/>
        <v>11/10/2024 12:00:00 PM</v>
      </c>
      <c r="F7551" s="530" t="str">
        <f t="shared" si="240"/>
        <v>Nov</v>
      </c>
    </row>
    <row r="7552" spans="1:6" x14ac:dyDescent="0.35">
      <c r="A7552" s="527">
        <f>Electricity!D7588</f>
        <v>45606</v>
      </c>
      <c r="B7552" s="528">
        <f>Electricity!E7588</f>
        <v>0.54166666666666674</v>
      </c>
      <c r="C7552" s="529">
        <f>Electricity!F7588</f>
        <v>0</v>
      </c>
      <c r="D7552" s="529">
        <f>Electricity!I7588</f>
        <v>0</v>
      </c>
      <c r="E7552" s="531" t="str">
        <f t="shared" si="241"/>
        <v>11/10/2024 01:00:00 PM</v>
      </c>
      <c r="F7552" s="530" t="str">
        <f t="shared" si="240"/>
        <v>Nov</v>
      </c>
    </row>
    <row r="7553" spans="1:6" x14ac:dyDescent="0.35">
      <c r="A7553" s="527">
        <f>Electricity!D7589</f>
        <v>45606</v>
      </c>
      <c r="B7553" s="528">
        <f>Electricity!E7589</f>
        <v>0.58333333333333337</v>
      </c>
      <c r="C7553" s="529">
        <f>Electricity!F7589</f>
        <v>0</v>
      </c>
      <c r="D7553" s="529">
        <f>Electricity!I7589</f>
        <v>0</v>
      </c>
      <c r="E7553" s="531" t="str">
        <f t="shared" si="241"/>
        <v>11/10/2024 02:00:00 PM</v>
      </c>
      <c r="F7553" s="530" t="str">
        <f t="shared" si="240"/>
        <v>Nov</v>
      </c>
    </row>
    <row r="7554" spans="1:6" x14ac:dyDescent="0.35">
      <c r="A7554" s="527">
        <f>Electricity!D7590</f>
        <v>45606</v>
      </c>
      <c r="B7554" s="528">
        <f>Electricity!E7590</f>
        <v>0.62500000000000011</v>
      </c>
      <c r="C7554" s="529">
        <f>Electricity!F7590</f>
        <v>0</v>
      </c>
      <c r="D7554" s="529">
        <f>Electricity!I7590</f>
        <v>0</v>
      </c>
      <c r="E7554" s="531" t="str">
        <f t="shared" si="241"/>
        <v>11/10/2024 03:00:00 PM</v>
      </c>
      <c r="F7554" s="530" t="str">
        <f t="shared" si="240"/>
        <v>Nov</v>
      </c>
    </row>
    <row r="7555" spans="1:6" x14ac:dyDescent="0.35">
      <c r="A7555" s="527">
        <f>Electricity!D7591</f>
        <v>45606</v>
      </c>
      <c r="B7555" s="528">
        <f>Electricity!E7591</f>
        <v>0.66666666666666674</v>
      </c>
      <c r="C7555" s="529">
        <f>Electricity!F7591</f>
        <v>0</v>
      </c>
      <c r="D7555" s="529">
        <f>Electricity!I7591</f>
        <v>0</v>
      </c>
      <c r="E7555" s="531" t="str">
        <f t="shared" si="241"/>
        <v>11/10/2024 04:00:00 PM</v>
      </c>
      <c r="F7555" s="530" t="str">
        <f t="shared" ref="F7555:F7618" si="242">TEXT(A7555,"mmm")</f>
        <v>Nov</v>
      </c>
    </row>
    <row r="7556" spans="1:6" x14ac:dyDescent="0.35">
      <c r="A7556" s="527">
        <f>Electricity!D7592</f>
        <v>45606</v>
      </c>
      <c r="B7556" s="528">
        <f>Electricity!E7592</f>
        <v>0.70833333333333337</v>
      </c>
      <c r="C7556" s="529">
        <f>Electricity!F7592</f>
        <v>0</v>
      </c>
      <c r="D7556" s="529">
        <f>Electricity!I7592</f>
        <v>0</v>
      </c>
      <c r="E7556" s="531" t="str">
        <f t="shared" si="241"/>
        <v>11/10/2024 05:00:00 PM</v>
      </c>
      <c r="F7556" s="530" t="str">
        <f t="shared" si="242"/>
        <v>Nov</v>
      </c>
    </row>
    <row r="7557" spans="1:6" x14ac:dyDescent="0.35">
      <c r="A7557" s="527">
        <f>Electricity!D7593</f>
        <v>45606</v>
      </c>
      <c r="B7557" s="528">
        <f>Electricity!E7593</f>
        <v>0.75000000000000011</v>
      </c>
      <c r="C7557" s="529">
        <f>Electricity!F7593</f>
        <v>0</v>
      </c>
      <c r="D7557" s="529">
        <f>Electricity!I7593</f>
        <v>0</v>
      </c>
      <c r="E7557" s="531" t="str">
        <f t="shared" si="241"/>
        <v>11/10/2024 06:00:00 PM</v>
      </c>
      <c r="F7557" s="530" t="str">
        <f t="shared" si="242"/>
        <v>Nov</v>
      </c>
    </row>
    <row r="7558" spans="1:6" x14ac:dyDescent="0.35">
      <c r="A7558" s="527">
        <f>Electricity!D7594</f>
        <v>45606</v>
      </c>
      <c r="B7558" s="528">
        <f>Electricity!E7594</f>
        <v>0.79166666666666674</v>
      </c>
      <c r="C7558" s="529">
        <f>Electricity!F7594</f>
        <v>0</v>
      </c>
      <c r="D7558" s="529">
        <f>Electricity!I7594</f>
        <v>0</v>
      </c>
      <c r="E7558" s="531" t="str">
        <f t="shared" si="241"/>
        <v>11/10/2024 07:00:00 PM</v>
      </c>
      <c r="F7558" s="530" t="str">
        <f t="shared" si="242"/>
        <v>Nov</v>
      </c>
    </row>
    <row r="7559" spans="1:6" x14ac:dyDescent="0.35">
      <c r="A7559" s="527">
        <f>Electricity!D7595</f>
        <v>45606</v>
      </c>
      <c r="B7559" s="528">
        <f>Electricity!E7595</f>
        <v>0.83333333333333337</v>
      </c>
      <c r="C7559" s="529">
        <f>Electricity!F7595</f>
        <v>0</v>
      </c>
      <c r="D7559" s="529">
        <f>Electricity!I7595</f>
        <v>0</v>
      </c>
      <c r="E7559" s="531" t="str">
        <f t="shared" si="241"/>
        <v>11/10/2024 08:00:00 PM</v>
      </c>
      <c r="F7559" s="530" t="str">
        <f t="shared" si="242"/>
        <v>Nov</v>
      </c>
    </row>
    <row r="7560" spans="1:6" x14ac:dyDescent="0.35">
      <c r="A7560" s="527">
        <f>Electricity!D7596</f>
        <v>45606</v>
      </c>
      <c r="B7560" s="528">
        <f>Electricity!E7596</f>
        <v>0.87500000000000011</v>
      </c>
      <c r="C7560" s="529">
        <f>Electricity!F7596</f>
        <v>0</v>
      </c>
      <c r="D7560" s="529">
        <f>Electricity!I7596</f>
        <v>0</v>
      </c>
      <c r="E7560" s="531" t="str">
        <f t="shared" si="241"/>
        <v>11/10/2024 09:00:00 PM</v>
      </c>
      <c r="F7560" s="530" t="str">
        <f t="shared" si="242"/>
        <v>Nov</v>
      </c>
    </row>
    <row r="7561" spans="1:6" x14ac:dyDescent="0.35">
      <c r="A7561" s="527">
        <f>Electricity!D7597</f>
        <v>45606</v>
      </c>
      <c r="B7561" s="528">
        <f>Electricity!E7597</f>
        <v>0.91666666666666674</v>
      </c>
      <c r="C7561" s="529">
        <f>Electricity!F7597</f>
        <v>0</v>
      </c>
      <c r="D7561" s="529">
        <f>Electricity!I7597</f>
        <v>0</v>
      </c>
      <c r="E7561" s="531" t="str">
        <f t="shared" si="241"/>
        <v>11/10/2024 10:00:00 PM</v>
      </c>
      <c r="F7561" s="530" t="str">
        <f t="shared" si="242"/>
        <v>Nov</v>
      </c>
    </row>
    <row r="7562" spans="1:6" x14ac:dyDescent="0.35">
      <c r="A7562" s="527">
        <f>Electricity!D7598</f>
        <v>45606</v>
      </c>
      <c r="B7562" s="528">
        <f>Electricity!E7598</f>
        <v>0.95833333333333337</v>
      </c>
      <c r="C7562" s="529">
        <f>Electricity!F7598</f>
        <v>0</v>
      </c>
      <c r="D7562" s="529">
        <f>Electricity!I7598</f>
        <v>0</v>
      </c>
      <c r="E7562" s="531" t="str">
        <f t="shared" si="241"/>
        <v>11/10/2024 11:00:00 PM</v>
      </c>
      <c r="F7562" s="530" t="str">
        <f t="shared" si="242"/>
        <v>Nov</v>
      </c>
    </row>
    <row r="7563" spans="1:6" x14ac:dyDescent="0.35">
      <c r="A7563" s="527">
        <f>Electricity!D7599</f>
        <v>45607</v>
      </c>
      <c r="B7563" s="528">
        <f>Electricity!E7599</f>
        <v>3.1225022567582528E-17</v>
      </c>
      <c r="C7563" s="529">
        <f>Electricity!F7599</f>
        <v>0</v>
      </c>
      <c r="D7563" s="529">
        <f>Electricity!I7599</f>
        <v>0</v>
      </c>
      <c r="E7563" s="531" t="str">
        <f t="shared" si="241"/>
        <v>11/11/2024 12:00:00 AM</v>
      </c>
      <c r="F7563" s="530" t="str">
        <f t="shared" si="242"/>
        <v>Nov</v>
      </c>
    </row>
    <row r="7564" spans="1:6" x14ac:dyDescent="0.35">
      <c r="A7564" s="527">
        <f>Electricity!D7600</f>
        <v>45607</v>
      </c>
      <c r="B7564" s="528">
        <f>Electricity!E7600</f>
        <v>4.1666666666666699E-2</v>
      </c>
      <c r="C7564" s="529">
        <f>Electricity!F7600</f>
        <v>0</v>
      </c>
      <c r="D7564" s="529">
        <f>Electricity!I7600</f>
        <v>0</v>
      </c>
      <c r="E7564" s="531" t="str">
        <f t="shared" si="241"/>
        <v>11/11/2024 01:00:00 AM</v>
      </c>
      <c r="F7564" s="530" t="str">
        <f t="shared" si="242"/>
        <v>Nov</v>
      </c>
    </row>
    <row r="7565" spans="1:6" x14ac:dyDescent="0.35">
      <c r="A7565" s="527">
        <f>Electricity!D7601</f>
        <v>45607</v>
      </c>
      <c r="B7565" s="528">
        <f>Electricity!E7601</f>
        <v>8.333333333333337E-2</v>
      </c>
      <c r="C7565" s="529">
        <f>Electricity!F7601</f>
        <v>0</v>
      </c>
      <c r="D7565" s="529">
        <f>Electricity!I7601</f>
        <v>0</v>
      </c>
      <c r="E7565" s="531" t="str">
        <f t="shared" si="241"/>
        <v>11/11/2024 02:00:00 AM</v>
      </c>
      <c r="F7565" s="530" t="str">
        <f t="shared" si="242"/>
        <v>Nov</v>
      </c>
    </row>
    <row r="7566" spans="1:6" x14ac:dyDescent="0.35">
      <c r="A7566" s="527">
        <f>Electricity!D7602</f>
        <v>45607</v>
      </c>
      <c r="B7566" s="528">
        <f>Electricity!E7602</f>
        <v>0.12500000000000006</v>
      </c>
      <c r="C7566" s="529">
        <f>Electricity!F7602</f>
        <v>0</v>
      </c>
      <c r="D7566" s="529">
        <f>Electricity!I7602</f>
        <v>0</v>
      </c>
      <c r="E7566" s="531" t="str">
        <f t="shared" si="241"/>
        <v>11/11/2024 03:00:00 AM</v>
      </c>
      <c r="F7566" s="530" t="str">
        <f t="shared" si="242"/>
        <v>Nov</v>
      </c>
    </row>
    <row r="7567" spans="1:6" x14ac:dyDescent="0.35">
      <c r="A7567" s="527">
        <f>Electricity!D7603</f>
        <v>45607</v>
      </c>
      <c r="B7567" s="528">
        <f>Electricity!E7603</f>
        <v>0.16666666666666669</v>
      </c>
      <c r="C7567" s="529">
        <f>Electricity!F7603</f>
        <v>0</v>
      </c>
      <c r="D7567" s="529">
        <f>Electricity!I7603</f>
        <v>0</v>
      </c>
      <c r="E7567" s="531" t="str">
        <f t="shared" si="241"/>
        <v>11/11/2024 04:00:00 AM</v>
      </c>
      <c r="F7567" s="530" t="str">
        <f t="shared" si="242"/>
        <v>Nov</v>
      </c>
    </row>
    <row r="7568" spans="1:6" x14ac:dyDescent="0.35">
      <c r="A7568" s="527">
        <f>Electricity!D7604</f>
        <v>45607</v>
      </c>
      <c r="B7568" s="528">
        <f>Electricity!E7604</f>
        <v>0.20833333333333337</v>
      </c>
      <c r="C7568" s="529">
        <f>Electricity!F7604</f>
        <v>0</v>
      </c>
      <c r="D7568" s="529">
        <f>Electricity!I7604</f>
        <v>0</v>
      </c>
      <c r="E7568" s="531" t="str">
        <f t="shared" si="241"/>
        <v>11/11/2024 05:00:00 AM</v>
      </c>
      <c r="F7568" s="530" t="str">
        <f t="shared" si="242"/>
        <v>Nov</v>
      </c>
    </row>
    <row r="7569" spans="1:6" x14ac:dyDescent="0.35">
      <c r="A7569" s="527">
        <f>Electricity!D7605</f>
        <v>45607</v>
      </c>
      <c r="B7569" s="528">
        <f>Electricity!E7605</f>
        <v>0.25</v>
      </c>
      <c r="C7569" s="529">
        <f>Electricity!F7605</f>
        <v>0</v>
      </c>
      <c r="D7569" s="529">
        <f>Electricity!I7605</f>
        <v>0</v>
      </c>
      <c r="E7569" s="531" t="str">
        <f t="shared" si="241"/>
        <v>11/11/2024 06:00:00 AM</v>
      </c>
      <c r="F7569" s="530" t="str">
        <f t="shared" si="242"/>
        <v>Nov</v>
      </c>
    </row>
    <row r="7570" spans="1:6" x14ac:dyDescent="0.35">
      <c r="A7570" s="527">
        <f>Electricity!D7606</f>
        <v>45607</v>
      </c>
      <c r="B7570" s="528">
        <f>Electricity!E7606</f>
        <v>0.29166666666666669</v>
      </c>
      <c r="C7570" s="529">
        <f>Electricity!F7606</f>
        <v>0</v>
      </c>
      <c r="D7570" s="529">
        <f>Electricity!I7606</f>
        <v>0</v>
      </c>
      <c r="E7570" s="531" t="str">
        <f t="shared" si="241"/>
        <v>11/11/2024 07:00:00 AM</v>
      </c>
      <c r="F7570" s="530" t="str">
        <f t="shared" si="242"/>
        <v>Nov</v>
      </c>
    </row>
    <row r="7571" spans="1:6" x14ac:dyDescent="0.35">
      <c r="A7571" s="527">
        <f>Electricity!D7607</f>
        <v>45607</v>
      </c>
      <c r="B7571" s="528">
        <f>Electricity!E7607</f>
        <v>0.33333333333333337</v>
      </c>
      <c r="C7571" s="529">
        <f>Electricity!F7607</f>
        <v>0</v>
      </c>
      <c r="D7571" s="529">
        <f>Electricity!I7607</f>
        <v>0</v>
      </c>
      <c r="E7571" s="531" t="str">
        <f t="shared" si="241"/>
        <v>11/11/2024 08:00:00 AM</v>
      </c>
      <c r="F7571" s="530" t="str">
        <f t="shared" si="242"/>
        <v>Nov</v>
      </c>
    </row>
    <row r="7572" spans="1:6" x14ac:dyDescent="0.35">
      <c r="A7572" s="527">
        <f>Electricity!D7608</f>
        <v>45607</v>
      </c>
      <c r="B7572" s="528">
        <f>Electricity!E7608</f>
        <v>0.375</v>
      </c>
      <c r="C7572" s="529">
        <f>Electricity!F7608</f>
        <v>0</v>
      </c>
      <c r="D7572" s="529">
        <f>Electricity!I7608</f>
        <v>0</v>
      </c>
      <c r="E7572" s="531" t="str">
        <f t="shared" si="241"/>
        <v>11/11/2024 09:00:00 AM</v>
      </c>
      <c r="F7572" s="530" t="str">
        <f t="shared" si="242"/>
        <v>Nov</v>
      </c>
    </row>
    <row r="7573" spans="1:6" x14ac:dyDescent="0.35">
      <c r="A7573" s="527">
        <f>Electricity!D7609</f>
        <v>45607</v>
      </c>
      <c r="B7573" s="528">
        <f>Electricity!E7609</f>
        <v>0.41666666666666669</v>
      </c>
      <c r="C7573" s="529">
        <f>Electricity!F7609</f>
        <v>0</v>
      </c>
      <c r="D7573" s="529">
        <f>Electricity!I7609</f>
        <v>0</v>
      </c>
      <c r="E7573" s="531" t="str">
        <f t="shared" si="241"/>
        <v>11/11/2024 10:00:00 AM</v>
      </c>
      <c r="F7573" s="530" t="str">
        <f t="shared" si="242"/>
        <v>Nov</v>
      </c>
    </row>
    <row r="7574" spans="1:6" x14ac:dyDescent="0.35">
      <c r="A7574" s="527">
        <f>Electricity!D7610</f>
        <v>45607</v>
      </c>
      <c r="B7574" s="528">
        <f>Electricity!E7610</f>
        <v>0.45833333333333337</v>
      </c>
      <c r="C7574" s="529">
        <f>Electricity!F7610</f>
        <v>0</v>
      </c>
      <c r="D7574" s="529">
        <f>Electricity!I7610</f>
        <v>0</v>
      </c>
      <c r="E7574" s="531" t="str">
        <f t="shared" si="241"/>
        <v>11/11/2024 11:00:00 AM</v>
      </c>
      <c r="F7574" s="530" t="str">
        <f t="shared" si="242"/>
        <v>Nov</v>
      </c>
    </row>
    <row r="7575" spans="1:6" x14ac:dyDescent="0.35">
      <c r="A7575" s="527">
        <f>Electricity!D7611</f>
        <v>45607</v>
      </c>
      <c r="B7575" s="528">
        <f>Electricity!E7611</f>
        <v>0.50000000000000011</v>
      </c>
      <c r="C7575" s="529">
        <f>Electricity!F7611</f>
        <v>0</v>
      </c>
      <c r="D7575" s="529">
        <f>Electricity!I7611</f>
        <v>0</v>
      </c>
      <c r="E7575" s="531" t="str">
        <f t="shared" si="241"/>
        <v>11/11/2024 12:00:00 PM</v>
      </c>
      <c r="F7575" s="530" t="str">
        <f t="shared" si="242"/>
        <v>Nov</v>
      </c>
    </row>
    <row r="7576" spans="1:6" x14ac:dyDescent="0.35">
      <c r="A7576" s="527">
        <f>Electricity!D7612</f>
        <v>45607</v>
      </c>
      <c r="B7576" s="528">
        <f>Electricity!E7612</f>
        <v>0.54166666666666674</v>
      </c>
      <c r="C7576" s="529">
        <f>Electricity!F7612</f>
        <v>0</v>
      </c>
      <c r="D7576" s="529">
        <f>Electricity!I7612</f>
        <v>0</v>
      </c>
      <c r="E7576" s="531" t="str">
        <f t="shared" si="241"/>
        <v>11/11/2024 01:00:00 PM</v>
      </c>
      <c r="F7576" s="530" t="str">
        <f t="shared" si="242"/>
        <v>Nov</v>
      </c>
    </row>
    <row r="7577" spans="1:6" x14ac:dyDescent="0.35">
      <c r="A7577" s="527">
        <f>Electricity!D7613</f>
        <v>45607</v>
      </c>
      <c r="B7577" s="528">
        <f>Electricity!E7613</f>
        <v>0.58333333333333337</v>
      </c>
      <c r="C7577" s="529">
        <f>Electricity!F7613</f>
        <v>0</v>
      </c>
      <c r="D7577" s="529">
        <f>Electricity!I7613</f>
        <v>0</v>
      </c>
      <c r="E7577" s="531" t="str">
        <f t="shared" si="241"/>
        <v>11/11/2024 02:00:00 PM</v>
      </c>
      <c r="F7577" s="530" t="str">
        <f t="shared" si="242"/>
        <v>Nov</v>
      </c>
    </row>
    <row r="7578" spans="1:6" x14ac:dyDescent="0.35">
      <c r="A7578" s="527">
        <f>Electricity!D7614</f>
        <v>45607</v>
      </c>
      <c r="B7578" s="528">
        <f>Electricity!E7614</f>
        <v>0.62500000000000011</v>
      </c>
      <c r="C7578" s="529">
        <f>Electricity!F7614</f>
        <v>0</v>
      </c>
      <c r="D7578" s="529">
        <f>Electricity!I7614</f>
        <v>0</v>
      </c>
      <c r="E7578" s="531" t="str">
        <f t="shared" si="241"/>
        <v>11/11/2024 03:00:00 PM</v>
      </c>
      <c r="F7578" s="530" t="str">
        <f t="shared" si="242"/>
        <v>Nov</v>
      </c>
    </row>
    <row r="7579" spans="1:6" x14ac:dyDescent="0.35">
      <c r="A7579" s="527">
        <f>Electricity!D7615</f>
        <v>45607</v>
      </c>
      <c r="B7579" s="528">
        <f>Electricity!E7615</f>
        <v>0.66666666666666674</v>
      </c>
      <c r="C7579" s="529">
        <f>Electricity!F7615</f>
        <v>0</v>
      </c>
      <c r="D7579" s="529">
        <f>Electricity!I7615</f>
        <v>0</v>
      </c>
      <c r="E7579" s="531" t="str">
        <f t="shared" si="241"/>
        <v>11/11/2024 04:00:00 PM</v>
      </c>
      <c r="F7579" s="530" t="str">
        <f t="shared" si="242"/>
        <v>Nov</v>
      </c>
    </row>
    <row r="7580" spans="1:6" x14ac:dyDescent="0.35">
      <c r="A7580" s="527">
        <f>Electricity!D7616</f>
        <v>45607</v>
      </c>
      <c r="B7580" s="528">
        <f>Electricity!E7616</f>
        <v>0.70833333333333337</v>
      </c>
      <c r="C7580" s="529">
        <f>Electricity!F7616</f>
        <v>0</v>
      </c>
      <c r="D7580" s="529">
        <f>Electricity!I7616</f>
        <v>0</v>
      </c>
      <c r="E7580" s="531" t="str">
        <f t="shared" si="241"/>
        <v>11/11/2024 05:00:00 PM</v>
      </c>
      <c r="F7580" s="530" t="str">
        <f t="shared" si="242"/>
        <v>Nov</v>
      </c>
    </row>
    <row r="7581" spans="1:6" x14ac:dyDescent="0.35">
      <c r="A7581" s="527">
        <f>Electricity!D7617</f>
        <v>45607</v>
      </c>
      <c r="B7581" s="528">
        <f>Electricity!E7617</f>
        <v>0.75000000000000011</v>
      </c>
      <c r="C7581" s="529">
        <f>Electricity!F7617</f>
        <v>0</v>
      </c>
      <c r="D7581" s="529">
        <f>Electricity!I7617</f>
        <v>0</v>
      </c>
      <c r="E7581" s="531" t="str">
        <f t="shared" si="241"/>
        <v>11/11/2024 06:00:00 PM</v>
      </c>
      <c r="F7581" s="530" t="str">
        <f t="shared" si="242"/>
        <v>Nov</v>
      </c>
    </row>
    <row r="7582" spans="1:6" x14ac:dyDescent="0.35">
      <c r="A7582" s="527">
        <f>Electricity!D7618</f>
        <v>45607</v>
      </c>
      <c r="B7582" s="528">
        <f>Electricity!E7618</f>
        <v>0.79166666666666674</v>
      </c>
      <c r="C7582" s="529">
        <f>Electricity!F7618</f>
        <v>0</v>
      </c>
      <c r="D7582" s="529">
        <f>Electricity!I7618</f>
        <v>0</v>
      </c>
      <c r="E7582" s="531" t="str">
        <f t="shared" si="241"/>
        <v>11/11/2024 07:00:00 PM</v>
      </c>
      <c r="F7582" s="530" t="str">
        <f t="shared" si="242"/>
        <v>Nov</v>
      </c>
    </row>
    <row r="7583" spans="1:6" x14ac:dyDescent="0.35">
      <c r="A7583" s="527">
        <f>Electricity!D7619</f>
        <v>45607</v>
      </c>
      <c r="B7583" s="528">
        <f>Electricity!E7619</f>
        <v>0.83333333333333337</v>
      </c>
      <c r="C7583" s="529">
        <f>Electricity!F7619</f>
        <v>0</v>
      </c>
      <c r="D7583" s="529">
        <f>Electricity!I7619</f>
        <v>0</v>
      </c>
      <c r="E7583" s="531" t="str">
        <f t="shared" si="241"/>
        <v>11/11/2024 08:00:00 PM</v>
      </c>
      <c r="F7583" s="530" t="str">
        <f t="shared" si="242"/>
        <v>Nov</v>
      </c>
    </row>
    <row r="7584" spans="1:6" x14ac:dyDescent="0.35">
      <c r="A7584" s="527">
        <f>Electricity!D7620</f>
        <v>45607</v>
      </c>
      <c r="B7584" s="528">
        <f>Electricity!E7620</f>
        <v>0.87500000000000011</v>
      </c>
      <c r="C7584" s="529">
        <f>Electricity!F7620</f>
        <v>0</v>
      </c>
      <c r="D7584" s="529">
        <f>Electricity!I7620</f>
        <v>0</v>
      </c>
      <c r="E7584" s="531" t="str">
        <f t="shared" si="241"/>
        <v>11/11/2024 09:00:00 PM</v>
      </c>
      <c r="F7584" s="530" t="str">
        <f t="shared" si="242"/>
        <v>Nov</v>
      </c>
    </row>
    <row r="7585" spans="1:6" x14ac:dyDescent="0.35">
      <c r="A7585" s="527">
        <f>Electricity!D7621</f>
        <v>45607</v>
      </c>
      <c r="B7585" s="528">
        <f>Electricity!E7621</f>
        <v>0.91666666666666674</v>
      </c>
      <c r="C7585" s="529">
        <f>Electricity!F7621</f>
        <v>0</v>
      </c>
      <c r="D7585" s="529">
        <f>Electricity!I7621</f>
        <v>0</v>
      </c>
      <c r="E7585" s="531" t="str">
        <f t="shared" si="241"/>
        <v>11/11/2024 10:00:00 PM</v>
      </c>
      <c r="F7585" s="530" t="str">
        <f t="shared" si="242"/>
        <v>Nov</v>
      </c>
    </row>
    <row r="7586" spans="1:6" x14ac:dyDescent="0.35">
      <c r="A7586" s="527">
        <f>Electricity!D7622</f>
        <v>45607</v>
      </c>
      <c r="B7586" s="528">
        <f>Electricity!E7622</f>
        <v>0.95833333333333337</v>
      </c>
      <c r="C7586" s="529">
        <f>Electricity!F7622</f>
        <v>0</v>
      </c>
      <c r="D7586" s="529">
        <f>Electricity!I7622</f>
        <v>0</v>
      </c>
      <c r="E7586" s="531" t="str">
        <f t="shared" si="241"/>
        <v>11/11/2024 11:00:00 PM</v>
      </c>
      <c r="F7586" s="530" t="str">
        <f t="shared" si="242"/>
        <v>Nov</v>
      </c>
    </row>
    <row r="7587" spans="1:6" x14ac:dyDescent="0.35">
      <c r="A7587" s="527">
        <f>Electricity!D7623</f>
        <v>45608</v>
      </c>
      <c r="B7587" s="528">
        <f>Electricity!E7623</f>
        <v>3.1225022567582528E-17</v>
      </c>
      <c r="C7587" s="529">
        <f>Electricity!F7623</f>
        <v>0</v>
      </c>
      <c r="D7587" s="529">
        <f>Electricity!I7623</f>
        <v>0</v>
      </c>
      <c r="E7587" s="531" t="str">
        <f t="shared" si="241"/>
        <v>11/12/2024 12:00:00 AM</v>
      </c>
      <c r="F7587" s="530" t="str">
        <f t="shared" si="242"/>
        <v>Nov</v>
      </c>
    </row>
    <row r="7588" spans="1:6" x14ac:dyDescent="0.35">
      <c r="A7588" s="527">
        <f>Electricity!D7624</f>
        <v>45608</v>
      </c>
      <c r="B7588" s="528">
        <f>Electricity!E7624</f>
        <v>4.1666666666666699E-2</v>
      </c>
      <c r="C7588" s="529">
        <f>Electricity!F7624</f>
        <v>0</v>
      </c>
      <c r="D7588" s="529">
        <f>Electricity!I7624</f>
        <v>0</v>
      </c>
      <c r="E7588" s="531" t="str">
        <f t="shared" si="241"/>
        <v>11/12/2024 01:00:00 AM</v>
      </c>
      <c r="F7588" s="530" t="str">
        <f t="shared" si="242"/>
        <v>Nov</v>
      </c>
    </row>
    <row r="7589" spans="1:6" x14ac:dyDescent="0.35">
      <c r="A7589" s="527">
        <f>Electricity!D7625</f>
        <v>45608</v>
      </c>
      <c r="B7589" s="528">
        <f>Electricity!E7625</f>
        <v>8.333333333333337E-2</v>
      </c>
      <c r="C7589" s="529">
        <f>Electricity!F7625</f>
        <v>0</v>
      </c>
      <c r="D7589" s="529">
        <f>Electricity!I7625</f>
        <v>0</v>
      </c>
      <c r="E7589" s="531" t="str">
        <f t="shared" si="241"/>
        <v>11/12/2024 02:00:00 AM</v>
      </c>
      <c r="F7589" s="530" t="str">
        <f t="shared" si="242"/>
        <v>Nov</v>
      </c>
    </row>
    <row r="7590" spans="1:6" x14ac:dyDescent="0.35">
      <c r="A7590" s="527">
        <f>Electricity!D7626</f>
        <v>45608</v>
      </c>
      <c r="B7590" s="528">
        <f>Electricity!E7626</f>
        <v>0.12500000000000006</v>
      </c>
      <c r="C7590" s="529">
        <f>Electricity!F7626</f>
        <v>0</v>
      </c>
      <c r="D7590" s="529">
        <f>Electricity!I7626</f>
        <v>0</v>
      </c>
      <c r="E7590" s="531" t="str">
        <f t="shared" si="241"/>
        <v>11/12/2024 03:00:00 AM</v>
      </c>
      <c r="F7590" s="530" t="str">
        <f t="shared" si="242"/>
        <v>Nov</v>
      </c>
    </row>
    <row r="7591" spans="1:6" x14ac:dyDescent="0.35">
      <c r="A7591" s="527">
        <f>Electricity!D7627</f>
        <v>45608</v>
      </c>
      <c r="B7591" s="528">
        <f>Electricity!E7627</f>
        <v>0.16666666666666669</v>
      </c>
      <c r="C7591" s="529">
        <f>Electricity!F7627</f>
        <v>0</v>
      </c>
      <c r="D7591" s="529">
        <f>Electricity!I7627</f>
        <v>0</v>
      </c>
      <c r="E7591" s="531" t="str">
        <f t="shared" si="241"/>
        <v>11/12/2024 04:00:00 AM</v>
      </c>
      <c r="F7591" s="530" t="str">
        <f t="shared" si="242"/>
        <v>Nov</v>
      </c>
    </row>
    <row r="7592" spans="1:6" x14ac:dyDescent="0.35">
      <c r="A7592" s="527">
        <f>Electricity!D7628</f>
        <v>45608</v>
      </c>
      <c r="B7592" s="528">
        <f>Electricity!E7628</f>
        <v>0.20833333333333337</v>
      </c>
      <c r="C7592" s="529">
        <f>Electricity!F7628</f>
        <v>0</v>
      </c>
      <c r="D7592" s="529">
        <f>Electricity!I7628</f>
        <v>0</v>
      </c>
      <c r="E7592" s="531" t="str">
        <f t="shared" si="241"/>
        <v>11/12/2024 05:00:00 AM</v>
      </c>
      <c r="F7592" s="530" t="str">
        <f t="shared" si="242"/>
        <v>Nov</v>
      </c>
    </row>
    <row r="7593" spans="1:6" x14ac:dyDescent="0.35">
      <c r="A7593" s="527">
        <f>Electricity!D7629</f>
        <v>45608</v>
      </c>
      <c r="B7593" s="528">
        <f>Electricity!E7629</f>
        <v>0.25</v>
      </c>
      <c r="C7593" s="529">
        <f>Electricity!F7629</f>
        <v>0</v>
      </c>
      <c r="D7593" s="529">
        <f>Electricity!I7629</f>
        <v>0</v>
      </c>
      <c r="E7593" s="531" t="str">
        <f t="shared" si="241"/>
        <v>11/12/2024 06:00:00 AM</v>
      </c>
      <c r="F7593" s="530" t="str">
        <f t="shared" si="242"/>
        <v>Nov</v>
      </c>
    </row>
    <row r="7594" spans="1:6" x14ac:dyDescent="0.35">
      <c r="A7594" s="527">
        <f>Electricity!D7630</f>
        <v>45608</v>
      </c>
      <c r="B7594" s="528">
        <f>Electricity!E7630</f>
        <v>0.29166666666666669</v>
      </c>
      <c r="C7594" s="529">
        <f>Electricity!F7630</f>
        <v>0</v>
      </c>
      <c r="D7594" s="529">
        <f>Electricity!I7630</f>
        <v>0</v>
      </c>
      <c r="E7594" s="531" t="str">
        <f t="shared" si="241"/>
        <v>11/12/2024 07:00:00 AM</v>
      </c>
      <c r="F7594" s="530" t="str">
        <f t="shared" si="242"/>
        <v>Nov</v>
      </c>
    </row>
    <row r="7595" spans="1:6" x14ac:dyDescent="0.35">
      <c r="A7595" s="527">
        <f>Electricity!D7631</f>
        <v>45608</v>
      </c>
      <c r="B7595" s="528">
        <f>Electricity!E7631</f>
        <v>0.33333333333333337</v>
      </c>
      <c r="C7595" s="529">
        <f>Electricity!F7631</f>
        <v>0</v>
      </c>
      <c r="D7595" s="529">
        <f>Electricity!I7631</f>
        <v>0</v>
      </c>
      <c r="E7595" s="531" t="str">
        <f t="shared" si="241"/>
        <v>11/12/2024 08:00:00 AM</v>
      </c>
      <c r="F7595" s="530" t="str">
        <f t="shared" si="242"/>
        <v>Nov</v>
      </c>
    </row>
    <row r="7596" spans="1:6" x14ac:dyDescent="0.35">
      <c r="A7596" s="527">
        <f>Electricity!D7632</f>
        <v>45608</v>
      </c>
      <c r="B7596" s="528">
        <f>Electricity!E7632</f>
        <v>0.375</v>
      </c>
      <c r="C7596" s="529">
        <f>Electricity!F7632</f>
        <v>0</v>
      </c>
      <c r="D7596" s="529">
        <f>Electricity!I7632</f>
        <v>0</v>
      </c>
      <c r="E7596" s="531" t="str">
        <f t="shared" ref="E7596:E7659" si="243">CONCATENATE(TEXT(A7596,"mm/dd/yyyy")," ",TEXT(B7596,"hh:mm:ss AM/PM"))</f>
        <v>11/12/2024 09:00:00 AM</v>
      </c>
      <c r="F7596" s="530" t="str">
        <f t="shared" si="242"/>
        <v>Nov</v>
      </c>
    </row>
    <row r="7597" spans="1:6" x14ac:dyDescent="0.35">
      <c r="A7597" s="527">
        <f>Electricity!D7633</f>
        <v>45608</v>
      </c>
      <c r="B7597" s="528">
        <f>Electricity!E7633</f>
        <v>0.41666666666666669</v>
      </c>
      <c r="C7597" s="529">
        <f>Electricity!F7633</f>
        <v>0</v>
      </c>
      <c r="D7597" s="529">
        <f>Electricity!I7633</f>
        <v>0</v>
      </c>
      <c r="E7597" s="531" t="str">
        <f t="shared" si="243"/>
        <v>11/12/2024 10:00:00 AM</v>
      </c>
      <c r="F7597" s="530" t="str">
        <f t="shared" si="242"/>
        <v>Nov</v>
      </c>
    </row>
    <row r="7598" spans="1:6" x14ac:dyDescent="0.35">
      <c r="A7598" s="527">
        <f>Electricity!D7634</f>
        <v>45608</v>
      </c>
      <c r="B7598" s="528">
        <f>Electricity!E7634</f>
        <v>0.45833333333333337</v>
      </c>
      <c r="C7598" s="529">
        <f>Electricity!F7634</f>
        <v>0</v>
      </c>
      <c r="D7598" s="529">
        <f>Electricity!I7634</f>
        <v>0</v>
      </c>
      <c r="E7598" s="531" t="str">
        <f t="shared" si="243"/>
        <v>11/12/2024 11:00:00 AM</v>
      </c>
      <c r="F7598" s="530" t="str">
        <f t="shared" si="242"/>
        <v>Nov</v>
      </c>
    </row>
    <row r="7599" spans="1:6" x14ac:dyDescent="0.35">
      <c r="A7599" s="527">
        <f>Electricity!D7635</f>
        <v>45608</v>
      </c>
      <c r="B7599" s="528">
        <f>Electricity!E7635</f>
        <v>0.50000000000000011</v>
      </c>
      <c r="C7599" s="529">
        <f>Electricity!F7635</f>
        <v>0</v>
      </c>
      <c r="D7599" s="529">
        <f>Electricity!I7635</f>
        <v>0</v>
      </c>
      <c r="E7599" s="531" t="str">
        <f t="shared" si="243"/>
        <v>11/12/2024 12:00:00 PM</v>
      </c>
      <c r="F7599" s="530" t="str">
        <f t="shared" si="242"/>
        <v>Nov</v>
      </c>
    </row>
    <row r="7600" spans="1:6" x14ac:dyDescent="0.35">
      <c r="A7600" s="527">
        <f>Electricity!D7636</f>
        <v>45608</v>
      </c>
      <c r="B7600" s="528">
        <f>Electricity!E7636</f>
        <v>0.54166666666666674</v>
      </c>
      <c r="C7600" s="529">
        <f>Electricity!F7636</f>
        <v>0</v>
      </c>
      <c r="D7600" s="529">
        <f>Electricity!I7636</f>
        <v>0</v>
      </c>
      <c r="E7600" s="531" t="str">
        <f t="shared" si="243"/>
        <v>11/12/2024 01:00:00 PM</v>
      </c>
      <c r="F7600" s="530" t="str">
        <f t="shared" si="242"/>
        <v>Nov</v>
      </c>
    </row>
    <row r="7601" spans="1:6" x14ac:dyDescent="0.35">
      <c r="A7601" s="527">
        <f>Electricity!D7637</f>
        <v>45608</v>
      </c>
      <c r="B7601" s="528">
        <f>Electricity!E7637</f>
        <v>0.58333333333333337</v>
      </c>
      <c r="C7601" s="529">
        <f>Electricity!F7637</f>
        <v>0</v>
      </c>
      <c r="D7601" s="529">
        <f>Electricity!I7637</f>
        <v>0</v>
      </c>
      <c r="E7601" s="531" t="str">
        <f t="shared" si="243"/>
        <v>11/12/2024 02:00:00 PM</v>
      </c>
      <c r="F7601" s="530" t="str">
        <f t="shared" si="242"/>
        <v>Nov</v>
      </c>
    </row>
    <row r="7602" spans="1:6" x14ac:dyDescent="0.35">
      <c r="A7602" s="527">
        <f>Electricity!D7638</f>
        <v>45608</v>
      </c>
      <c r="B7602" s="528">
        <f>Electricity!E7638</f>
        <v>0.62500000000000011</v>
      </c>
      <c r="C7602" s="529">
        <f>Electricity!F7638</f>
        <v>0</v>
      </c>
      <c r="D7602" s="529">
        <f>Electricity!I7638</f>
        <v>0</v>
      </c>
      <c r="E7602" s="531" t="str">
        <f t="shared" si="243"/>
        <v>11/12/2024 03:00:00 PM</v>
      </c>
      <c r="F7602" s="530" t="str">
        <f t="shared" si="242"/>
        <v>Nov</v>
      </c>
    </row>
    <row r="7603" spans="1:6" x14ac:dyDescent="0.35">
      <c r="A7603" s="527">
        <f>Electricity!D7639</f>
        <v>45608</v>
      </c>
      <c r="B7603" s="528">
        <f>Electricity!E7639</f>
        <v>0.66666666666666674</v>
      </c>
      <c r="C7603" s="529">
        <f>Electricity!F7639</f>
        <v>0</v>
      </c>
      <c r="D7603" s="529">
        <f>Electricity!I7639</f>
        <v>0</v>
      </c>
      <c r="E7603" s="531" t="str">
        <f t="shared" si="243"/>
        <v>11/12/2024 04:00:00 PM</v>
      </c>
      <c r="F7603" s="530" t="str">
        <f t="shared" si="242"/>
        <v>Nov</v>
      </c>
    </row>
    <row r="7604" spans="1:6" x14ac:dyDescent="0.35">
      <c r="A7604" s="527">
        <f>Electricity!D7640</f>
        <v>45608</v>
      </c>
      <c r="B7604" s="528">
        <f>Electricity!E7640</f>
        <v>0.70833333333333337</v>
      </c>
      <c r="C7604" s="529">
        <f>Electricity!F7640</f>
        <v>0</v>
      </c>
      <c r="D7604" s="529">
        <f>Electricity!I7640</f>
        <v>0</v>
      </c>
      <c r="E7604" s="531" t="str">
        <f t="shared" si="243"/>
        <v>11/12/2024 05:00:00 PM</v>
      </c>
      <c r="F7604" s="530" t="str">
        <f t="shared" si="242"/>
        <v>Nov</v>
      </c>
    </row>
    <row r="7605" spans="1:6" x14ac:dyDescent="0.35">
      <c r="A7605" s="527">
        <f>Electricity!D7641</f>
        <v>45608</v>
      </c>
      <c r="B7605" s="528">
        <f>Electricity!E7641</f>
        <v>0.75000000000000011</v>
      </c>
      <c r="C7605" s="529">
        <f>Electricity!F7641</f>
        <v>0</v>
      </c>
      <c r="D7605" s="529">
        <f>Electricity!I7641</f>
        <v>0</v>
      </c>
      <c r="E7605" s="531" t="str">
        <f t="shared" si="243"/>
        <v>11/12/2024 06:00:00 PM</v>
      </c>
      <c r="F7605" s="530" t="str">
        <f t="shared" si="242"/>
        <v>Nov</v>
      </c>
    </row>
    <row r="7606" spans="1:6" x14ac:dyDescent="0.35">
      <c r="A7606" s="527">
        <f>Electricity!D7642</f>
        <v>45608</v>
      </c>
      <c r="B7606" s="528">
        <f>Electricity!E7642</f>
        <v>0.79166666666666674</v>
      </c>
      <c r="C7606" s="529">
        <f>Electricity!F7642</f>
        <v>0</v>
      </c>
      <c r="D7606" s="529">
        <f>Electricity!I7642</f>
        <v>0</v>
      </c>
      <c r="E7606" s="531" t="str">
        <f t="shared" si="243"/>
        <v>11/12/2024 07:00:00 PM</v>
      </c>
      <c r="F7606" s="530" t="str">
        <f t="shared" si="242"/>
        <v>Nov</v>
      </c>
    </row>
    <row r="7607" spans="1:6" x14ac:dyDescent="0.35">
      <c r="A7607" s="527">
        <f>Electricity!D7643</f>
        <v>45608</v>
      </c>
      <c r="B7607" s="528">
        <f>Electricity!E7643</f>
        <v>0.83333333333333337</v>
      </c>
      <c r="C7607" s="529">
        <f>Electricity!F7643</f>
        <v>0</v>
      </c>
      <c r="D7607" s="529">
        <f>Electricity!I7643</f>
        <v>0</v>
      </c>
      <c r="E7607" s="531" t="str">
        <f t="shared" si="243"/>
        <v>11/12/2024 08:00:00 PM</v>
      </c>
      <c r="F7607" s="530" t="str">
        <f t="shared" si="242"/>
        <v>Nov</v>
      </c>
    </row>
    <row r="7608" spans="1:6" x14ac:dyDescent="0.35">
      <c r="A7608" s="527">
        <f>Electricity!D7644</f>
        <v>45608</v>
      </c>
      <c r="B7608" s="528">
        <f>Electricity!E7644</f>
        <v>0.87500000000000011</v>
      </c>
      <c r="C7608" s="529">
        <f>Electricity!F7644</f>
        <v>0</v>
      </c>
      <c r="D7608" s="529">
        <f>Electricity!I7644</f>
        <v>0</v>
      </c>
      <c r="E7608" s="531" t="str">
        <f t="shared" si="243"/>
        <v>11/12/2024 09:00:00 PM</v>
      </c>
      <c r="F7608" s="530" t="str">
        <f t="shared" si="242"/>
        <v>Nov</v>
      </c>
    </row>
    <row r="7609" spans="1:6" x14ac:dyDescent="0.35">
      <c r="A7609" s="527">
        <f>Electricity!D7645</f>
        <v>45608</v>
      </c>
      <c r="B7609" s="528">
        <f>Electricity!E7645</f>
        <v>0.91666666666666674</v>
      </c>
      <c r="C7609" s="529">
        <f>Electricity!F7645</f>
        <v>0</v>
      </c>
      <c r="D7609" s="529">
        <f>Electricity!I7645</f>
        <v>0</v>
      </c>
      <c r="E7609" s="531" t="str">
        <f t="shared" si="243"/>
        <v>11/12/2024 10:00:00 PM</v>
      </c>
      <c r="F7609" s="530" t="str">
        <f t="shared" si="242"/>
        <v>Nov</v>
      </c>
    </row>
    <row r="7610" spans="1:6" x14ac:dyDescent="0.35">
      <c r="A7610" s="527">
        <f>Electricity!D7646</f>
        <v>45608</v>
      </c>
      <c r="B7610" s="528">
        <f>Electricity!E7646</f>
        <v>0.95833333333333337</v>
      </c>
      <c r="C7610" s="529">
        <f>Electricity!F7646</f>
        <v>0</v>
      </c>
      <c r="D7610" s="529">
        <f>Electricity!I7646</f>
        <v>0</v>
      </c>
      <c r="E7610" s="531" t="str">
        <f t="shared" si="243"/>
        <v>11/12/2024 11:00:00 PM</v>
      </c>
      <c r="F7610" s="530" t="str">
        <f t="shared" si="242"/>
        <v>Nov</v>
      </c>
    </row>
    <row r="7611" spans="1:6" x14ac:dyDescent="0.35">
      <c r="A7611" s="527">
        <f>Electricity!D7647</f>
        <v>45609</v>
      </c>
      <c r="B7611" s="528">
        <f>Electricity!E7647</f>
        <v>3.1225022567582528E-17</v>
      </c>
      <c r="C7611" s="529">
        <f>Electricity!F7647</f>
        <v>0</v>
      </c>
      <c r="D7611" s="529">
        <f>Electricity!I7647</f>
        <v>0</v>
      </c>
      <c r="E7611" s="531" t="str">
        <f t="shared" si="243"/>
        <v>11/13/2024 12:00:00 AM</v>
      </c>
      <c r="F7611" s="530" t="str">
        <f t="shared" si="242"/>
        <v>Nov</v>
      </c>
    </row>
    <row r="7612" spans="1:6" x14ac:dyDescent="0.35">
      <c r="A7612" s="527">
        <f>Electricity!D7648</f>
        <v>45609</v>
      </c>
      <c r="B7612" s="528">
        <f>Electricity!E7648</f>
        <v>4.1666666666666699E-2</v>
      </c>
      <c r="C7612" s="529">
        <f>Electricity!F7648</f>
        <v>0</v>
      </c>
      <c r="D7612" s="529">
        <f>Electricity!I7648</f>
        <v>0</v>
      </c>
      <c r="E7612" s="531" t="str">
        <f t="shared" si="243"/>
        <v>11/13/2024 01:00:00 AM</v>
      </c>
      <c r="F7612" s="530" t="str">
        <f t="shared" si="242"/>
        <v>Nov</v>
      </c>
    </row>
    <row r="7613" spans="1:6" x14ac:dyDescent="0.35">
      <c r="A7613" s="527">
        <f>Electricity!D7649</f>
        <v>45609</v>
      </c>
      <c r="B7613" s="528">
        <f>Electricity!E7649</f>
        <v>8.333333333333337E-2</v>
      </c>
      <c r="C7613" s="529">
        <f>Electricity!F7649</f>
        <v>0</v>
      </c>
      <c r="D7613" s="529">
        <f>Electricity!I7649</f>
        <v>0</v>
      </c>
      <c r="E7613" s="531" t="str">
        <f t="shared" si="243"/>
        <v>11/13/2024 02:00:00 AM</v>
      </c>
      <c r="F7613" s="530" t="str">
        <f t="shared" si="242"/>
        <v>Nov</v>
      </c>
    </row>
    <row r="7614" spans="1:6" x14ac:dyDescent="0.35">
      <c r="A7614" s="527">
        <f>Electricity!D7650</f>
        <v>45609</v>
      </c>
      <c r="B7614" s="528">
        <f>Electricity!E7650</f>
        <v>0.12500000000000006</v>
      </c>
      <c r="C7614" s="529">
        <f>Electricity!F7650</f>
        <v>0</v>
      </c>
      <c r="D7614" s="529">
        <f>Electricity!I7650</f>
        <v>0</v>
      </c>
      <c r="E7614" s="531" t="str">
        <f t="shared" si="243"/>
        <v>11/13/2024 03:00:00 AM</v>
      </c>
      <c r="F7614" s="530" t="str">
        <f t="shared" si="242"/>
        <v>Nov</v>
      </c>
    </row>
    <row r="7615" spans="1:6" x14ac:dyDescent="0.35">
      <c r="A7615" s="527">
        <f>Electricity!D7651</f>
        <v>45609</v>
      </c>
      <c r="B7615" s="528">
        <f>Electricity!E7651</f>
        <v>0.16666666666666669</v>
      </c>
      <c r="C7615" s="529">
        <f>Electricity!F7651</f>
        <v>0</v>
      </c>
      <c r="D7615" s="529">
        <f>Electricity!I7651</f>
        <v>0</v>
      </c>
      <c r="E7615" s="531" t="str">
        <f t="shared" si="243"/>
        <v>11/13/2024 04:00:00 AM</v>
      </c>
      <c r="F7615" s="530" t="str">
        <f t="shared" si="242"/>
        <v>Nov</v>
      </c>
    </row>
    <row r="7616" spans="1:6" x14ac:dyDescent="0.35">
      <c r="A7616" s="527">
        <f>Electricity!D7652</f>
        <v>45609</v>
      </c>
      <c r="B7616" s="528">
        <f>Electricity!E7652</f>
        <v>0.20833333333333337</v>
      </c>
      <c r="C7616" s="529">
        <f>Electricity!F7652</f>
        <v>0</v>
      </c>
      <c r="D7616" s="529">
        <f>Electricity!I7652</f>
        <v>0</v>
      </c>
      <c r="E7616" s="531" t="str">
        <f t="shared" si="243"/>
        <v>11/13/2024 05:00:00 AM</v>
      </c>
      <c r="F7616" s="530" t="str">
        <f t="shared" si="242"/>
        <v>Nov</v>
      </c>
    </row>
    <row r="7617" spans="1:6" x14ac:dyDescent="0.35">
      <c r="A7617" s="527">
        <f>Electricity!D7653</f>
        <v>45609</v>
      </c>
      <c r="B7617" s="528">
        <f>Electricity!E7653</f>
        <v>0.25</v>
      </c>
      <c r="C7617" s="529">
        <f>Electricity!F7653</f>
        <v>0</v>
      </c>
      <c r="D7617" s="529">
        <f>Electricity!I7653</f>
        <v>0</v>
      </c>
      <c r="E7617" s="531" t="str">
        <f t="shared" si="243"/>
        <v>11/13/2024 06:00:00 AM</v>
      </c>
      <c r="F7617" s="530" t="str">
        <f t="shared" si="242"/>
        <v>Nov</v>
      </c>
    </row>
    <row r="7618" spans="1:6" x14ac:dyDescent="0.35">
      <c r="A7618" s="527">
        <f>Electricity!D7654</f>
        <v>45609</v>
      </c>
      <c r="B7618" s="528">
        <f>Electricity!E7654</f>
        <v>0.29166666666666669</v>
      </c>
      <c r="C7618" s="529">
        <f>Electricity!F7654</f>
        <v>0</v>
      </c>
      <c r="D7618" s="529">
        <f>Electricity!I7654</f>
        <v>0</v>
      </c>
      <c r="E7618" s="531" t="str">
        <f t="shared" si="243"/>
        <v>11/13/2024 07:00:00 AM</v>
      </c>
      <c r="F7618" s="530" t="str">
        <f t="shared" si="242"/>
        <v>Nov</v>
      </c>
    </row>
    <row r="7619" spans="1:6" x14ac:dyDescent="0.35">
      <c r="A7619" s="527">
        <f>Electricity!D7655</f>
        <v>45609</v>
      </c>
      <c r="B7619" s="528">
        <f>Electricity!E7655</f>
        <v>0.33333333333333337</v>
      </c>
      <c r="C7619" s="529">
        <f>Electricity!F7655</f>
        <v>0</v>
      </c>
      <c r="D7619" s="529">
        <f>Electricity!I7655</f>
        <v>0</v>
      </c>
      <c r="E7619" s="531" t="str">
        <f t="shared" si="243"/>
        <v>11/13/2024 08:00:00 AM</v>
      </c>
      <c r="F7619" s="530" t="str">
        <f t="shared" ref="F7619:F7682" si="244">TEXT(A7619,"mmm")</f>
        <v>Nov</v>
      </c>
    </row>
    <row r="7620" spans="1:6" x14ac:dyDescent="0.35">
      <c r="A7620" s="527">
        <f>Electricity!D7656</f>
        <v>45609</v>
      </c>
      <c r="B7620" s="528">
        <f>Electricity!E7656</f>
        <v>0.375</v>
      </c>
      <c r="C7620" s="529">
        <f>Electricity!F7656</f>
        <v>0</v>
      </c>
      <c r="D7620" s="529">
        <f>Electricity!I7656</f>
        <v>0</v>
      </c>
      <c r="E7620" s="531" t="str">
        <f t="shared" si="243"/>
        <v>11/13/2024 09:00:00 AM</v>
      </c>
      <c r="F7620" s="530" t="str">
        <f t="shared" si="244"/>
        <v>Nov</v>
      </c>
    </row>
    <row r="7621" spans="1:6" x14ac:dyDescent="0.35">
      <c r="A7621" s="527">
        <f>Electricity!D7657</f>
        <v>45609</v>
      </c>
      <c r="B7621" s="528">
        <f>Electricity!E7657</f>
        <v>0.41666666666666669</v>
      </c>
      <c r="C7621" s="529">
        <f>Electricity!F7657</f>
        <v>0</v>
      </c>
      <c r="D7621" s="529">
        <f>Electricity!I7657</f>
        <v>0</v>
      </c>
      <c r="E7621" s="531" t="str">
        <f t="shared" si="243"/>
        <v>11/13/2024 10:00:00 AM</v>
      </c>
      <c r="F7621" s="530" t="str">
        <f t="shared" si="244"/>
        <v>Nov</v>
      </c>
    </row>
    <row r="7622" spans="1:6" x14ac:dyDescent="0.35">
      <c r="A7622" s="527">
        <f>Electricity!D7658</f>
        <v>45609</v>
      </c>
      <c r="B7622" s="528">
        <f>Electricity!E7658</f>
        <v>0.45833333333333337</v>
      </c>
      <c r="C7622" s="529">
        <f>Electricity!F7658</f>
        <v>0</v>
      </c>
      <c r="D7622" s="529">
        <f>Electricity!I7658</f>
        <v>0</v>
      </c>
      <c r="E7622" s="531" t="str">
        <f t="shared" si="243"/>
        <v>11/13/2024 11:00:00 AM</v>
      </c>
      <c r="F7622" s="530" t="str">
        <f t="shared" si="244"/>
        <v>Nov</v>
      </c>
    </row>
    <row r="7623" spans="1:6" x14ac:dyDescent="0.35">
      <c r="A7623" s="527">
        <f>Electricity!D7659</f>
        <v>45609</v>
      </c>
      <c r="B7623" s="528">
        <f>Electricity!E7659</f>
        <v>0.50000000000000011</v>
      </c>
      <c r="C7623" s="529">
        <f>Electricity!F7659</f>
        <v>0</v>
      </c>
      <c r="D7623" s="529">
        <f>Electricity!I7659</f>
        <v>0</v>
      </c>
      <c r="E7623" s="531" t="str">
        <f t="shared" si="243"/>
        <v>11/13/2024 12:00:00 PM</v>
      </c>
      <c r="F7623" s="530" t="str">
        <f t="shared" si="244"/>
        <v>Nov</v>
      </c>
    </row>
    <row r="7624" spans="1:6" x14ac:dyDescent="0.35">
      <c r="A7624" s="527">
        <f>Electricity!D7660</f>
        <v>45609</v>
      </c>
      <c r="B7624" s="528">
        <f>Electricity!E7660</f>
        <v>0.54166666666666674</v>
      </c>
      <c r="C7624" s="529">
        <f>Electricity!F7660</f>
        <v>0</v>
      </c>
      <c r="D7624" s="529">
        <f>Electricity!I7660</f>
        <v>0</v>
      </c>
      <c r="E7624" s="531" t="str">
        <f t="shared" si="243"/>
        <v>11/13/2024 01:00:00 PM</v>
      </c>
      <c r="F7624" s="530" t="str">
        <f t="shared" si="244"/>
        <v>Nov</v>
      </c>
    </row>
    <row r="7625" spans="1:6" x14ac:dyDescent="0.35">
      <c r="A7625" s="527">
        <f>Electricity!D7661</f>
        <v>45609</v>
      </c>
      <c r="B7625" s="528">
        <f>Electricity!E7661</f>
        <v>0.58333333333333337</v>
      </c>
      <c r="C7625" s="529">
        <f>Electricity!F7661</f>
        <v>0</v>
      </c>
      <c r="D7625" s="529">
        <f>Electricity!I7661</f>
        <v>0</v>
      </c>
      <c r="E7625" s="531" t="str">
        <f t="shared" si="243"/>
        <v>11/13/2024 02:00:00 PM</v>
      </c>
      <c r="F7625" s="530" t="str">
        <f t="shared" si="244"/>
        <v>Nov</v>
      </c>
    </row>
    <row r="7626" spans="1:6" x14ac:dyDescent="0.35">
      <c r="A7626" s="527">
        <f>Electricity!D7662</f>
        <v>45609</v>
      </c>
      <c r="B7626" s="528">
        <f>Electricity!E7662</f>
        <v>0.62500000000000011</v>
      </c>
      <c r="C7626" s="529">
        <f>Electricity!F7662</f>
        <v>0</v>
      </c>
      <c r="D7626" s="529">
        <f>Electricity!I7662</f>
        <v>0</v>
      </c>
      <c r="E7626" s="531" t="str">
        <f t="shared" si="243"/>
        <v>11/13/2024 03:00:00 PM</v>
      </c>
      <c r="F7626" s="530" t="str">
        <f t="shared" si="244"/>
        <v>Nov</v>
      </c>
    </row>
    <row r="7627" spans="1:6" x14ac:dyDescent="0.35">
      <c r="A7627" s="527">
        <f>Electricity!D7663</f>
        <v>45609</v>
      </c>
      <c r="B7627" s="528">
        <f>Electricity!E7663</f>
        <v>0.66666666666666674</v>
      </c>
      <c r="C7627" s="529">
        <f>Electricity!F7663</f>
        <v>0</v>
      </c>
      <c r="D7627" s="529">
        <f>Electricity!I7663</f>
        <v>0</v>
      </c>
      <c r="E7627" s="531" t="str">
        <f t="shared" si="243"/>
        <v>11/13/2024 04:00:00 PM</v>
      </c>
      <c r="F7627" s="530" t="str">
        <f t="shared" si="244"/>
        <v>Nov</v>
      </c>
    </row>
    <row r="7628" spans="1:6" x14ac:dyDescent="0.35">
      <c r="A7628" s="527">
        <f>Electricity!D7664</f>
        <v>45609</v>
      </c>
      <c r="B7628" s="528">
        <f>Electricity!E7664</f>
        <v>0.70833333333333337</v>
      </c>
      <c r="C7628" s="529">
        <f>Electricity!F7664</f>
        <v>0</v>
      </c>
      <c r="D7628" s="529">
        <f>Electricity!I7664</f>
        <v>0</v>
      </c>
      <c r="E7628" s="531" t="str">
        <f t="shared" si="243"/>
        <v>11/13/2024 05:00:00 PM</v>
      </c>
      <c r="F7628" s="530" t="str">
        <f t="shared" si="244"/>
        <v>Nov</v>
      </c>
    </row>
    <row r="7629" spans="1:6" x14ac:dyDescent="0.35">
      <c r="A7629" s="527">
        <f>Electricity!D7665</f>
        <v>45609</v>
      </c>
      <c r="B7629" s="528">
        <f>Electricity!E7665</f>
        <v>0.75000000000000011</v>
      </c>
      <c r="C7629" s="529">
        <f>Electricity!F7665</f>
        <v>0</v>
      </c>
      <c r="D7629" s="529">
        <f>Electricity!I7665</f>
        <v>0</v>
      </c>
      <c r="E7629" s="531" t="str">
        <f t="shared" si="243"/>
        <v>11/13/2024 06:00:00 PM</v>
      </c>
      <c r="F7629" s="530" t="str">
        <f t="shared" si="244"/>
        <v>Nov</v>
      </c>
    </row>
    <row r="7630" spans="1:6" x14ac:dyDescent="0.35">
      <c r="A7630" s="527">
        <f>Electricity!D7666</f>
        <v>45609</v>
      </c>
      <c r="B7630" s="528">
        <f>Electricity!E7666</f>
        <v>0.79166666666666674</v>
      </c>
      <c r="C7630" s="529">
        <f>Electricity!F7666</f>
        <v>0</v>
      </c>
      <c r="D7630" s="529">
        <f>Electricity!I7666</f>
        <v>0</v>
      </c>
      <c r="E7630" s="531" t="str">
        <f t="shared" si="243"/>
        <v>11/13/2024 07:00:00 PM</v>
      </c>
      <c r="F7630" s="530" t="str">
        <f t="shared" si="244"/>
        <v>Nov</v>
      </c>
    </row>
    <row r="7631" spans="1:6" x14ac:dyDescent="0.35">
      <c r="A7631" s="527">
        <f>Electricity!D7667</f>
        <v>45609</v>
      </c>
      <c r="B7631" s="528">
        <f>Electricity!E7667</f>
        <v>0.83333333333333337</v>
      </c>
      <c r="C7631" s="529">
        <f>Electricity!F7667</f>
        <v>0</v>
      </c>
      <c r="D7631" s="529">
        <f>Electricity!I7667</f>
        <v>0</v>
      </c>
      <c r="E7631" s="531" t="str">
        <f t="shared" si="243"/>
        <v>11/13/2024 08:00:00 PM</v>
      </c>
      <c r="F7631" s="530" t="str">
        <f t="shared" si="244"/>
        <v>Nov</v>
      </c>
    </row>
    <row r="7632" spans="1:6" x14ac:dyDescent="0.35">
      <c r="A7632" s="527">
        <f>Electricity!D7668</f>
        <v>45609</v>
      </c>
      <c r="B7632" s="528">
        <f>Electricity!E7668</f>
        <v>0.87500000000000011</v>
      </c>
      <c r="C7632" s="529">
        <f>Electricity!F7668</f>
        <v>0</v>
      </c>
      <c r="D7632" s="529">
        <f>Electricity!I7668</f>
        <v>0</v>
      </c>
      <c r="E7632" s="531" t="str">
        <f t="shared" si="243"/>
        <v>11/13/2024 09:00:00 PM</v>
      </c>
      <c r="F7632" s="530" t="str">
        <f t="shared" si="244"/>
        <v>Nov</v>
      </c>
    </row>
    <row r="7633" spans="1:6" x14ac:dyDescent="0.35">
      <c r="A7633" s="527">
        <f>Electricity!D7669</f>
        <v>45609</v>
      </c>
      <c r="B7633" s="528">
        <f>Electricity!E7669</f>
        <v>0.91666666666666674</v>
      </c>
      <c r="C7633" s="529">
        <f>Electricity!F7669</f>
        <v>0</v>
      </c>
      <c r="D7633" s="529">
        <f>Electricity!I7669</f>
        <v>0</v>
      </c>
      <c r="E7633" s="531" t="str">
        <f t="shared" si="243"/>
        <v>11/13/2024 10:00:00 PM</v>
      </c>
      <c r="F7633" s="530" t="str">
        <f t="shared" si="244"/>
        <v>Nov</v>
      </c>
    </row>
    <row r="7634" spans="1:6" x14ac:dyDescent="0.35">
      <c r="A7634" s="527">
        <f>Electricity!D7670</f>
        <v>45609</v>
      </c>
      <c r="B7634" s="528">
        <f>Electricity!E7670</f>
        <v>0.95833333333333337</v>
      </c>
      <c r="C7634" s="529">
        <f>Electricity!F7670</f>
        <v>0</v>
      </c>
      <c r="D7634" s="529">
        <f>Electricity!I7670</f>
        <v>0</v>
      </c>
      <c r="E7634" s="531" t="str">
        <f t="shared" si="243"/>
        <v>11/13/2024 11:00:00 PM</v>
      </c>
      <c r="F7634" s="530" t="str">
        <f t="shared" si="244"/>
        <v>Nov</v>
      </c>
    </row>
    <row r="7635" spans="1:6" x14ac:dyDescent="0.35">
      <c r="A7635" s="527">
        <f>Electricity!D7671</f>
        <v>45610</v>
      </c>
      <c r="B7635" s="528">
        <f>Electricity!E7671</f>
        <v>3.1225022567582528E-17</v>
      </c>
      <c r="C7635" s="529">
        <f>Electricity!F7671</f>
        <v>0</v>
      </c>
      <c r="D7635" s="529">
        <f>Electricity!I7671</f>
        <v>0</v>
      </c>
      <c r="E7635" s="531" t="str">
        <f t="shared" si="243"/>
        <v>11/14/2024 12:00:00 AM</v>
      </c>
      <c r="F7635" s="530" t="str">
        <f t="shared" si="244"/>
        <v>Nov</v>
      </c>
    </row>
    <row r="7636" spans="1:6" x14ac:dyDescent="0.35">
      <c r="A7636" s="527">
        <f>Electricity!D7672</f>
        <v>45610</v>
      </c>
      <c r="B7636" s="528">
        <f>Electricity!E7672</f>
        <v>4.1666666666666699E-2</v>
      </c>
      <c r="C7636" s="529">
        <f>Electricity!F7672</f>
        <v>0</v>
      </c>
      <c r="D7636" s="529">
        <f>Electricity!I7672</f>
        <v>0</v>
      </c>
      <c r="E7636" s="531" t="str">
        <f t="shared" si="243"/>
        <v>11/14/2024 01:00:00 AM</v>
      </c>
      <c r="F7636" s="530" t="str">
        <f t="shared" si="244"/>
        <v>Nov</v>
      </c>
    </row>
    <row r="7637" spans="1:6" x14ac:dyDescent="0.35">
      <c r="A7637" s="527">
        <f>Electricity!D7673</f>
        <v>45610</v>
      </c>
      <c r="B7637" s="528">
        <f>Electricity!E7673</f>
        <v>8.333333333333337E-2</v>
      </c>
      <c r="C7637" s="529">
        <f>Electricity!F7673</f>
        <v>0</v>
      </c>
      <c r="D7637" s="529">
        <f>Electricity!I7673</f>
        <v>0</v>
      </c>
      <c r="E7637" s="531" t="str">
        <f t="shared" si="243"/>
        <v>11/14/2024 02:00:00 AM</v>
      </c>
      <c r="F7637" s="530" t="str">
        <f t="shared" si="244"/>
        <v>Nov</v>
      </c>
    </row>
    <row r="7638" spans="1:6" x14ac:dyDescent="0.35">
      <c r="A7638" s="527">
        <f>Electricity!D7674</f>
        <v>45610</v>
      </c>
      <c r="B7638" s="528">
        <f>Electricity!E7674</f>
        <v>0.12500000000000006</v>
      </c>
      <c r="C7638" s="529">
        <f>Electricity!F7674</f>
        <v>0</v>
      </c>
      <c r="D7638" s="529">
        <f>Electricity!I7674</f>
        <v>0</v>
      </c>
      <c r="E7638" s="531" t="str">
        <f t="shared" si="243"/>
        <v>11/14/2024 03:00:00 AM</v>
      </c>
      <c r="F7638" s="530" t="str">
        <f t="shared" si="244"/>
        <v>Nov</v>
      </c>
    </row>
    <row r="7639" spans="1:6" x14ac:dyDescent="0.35">
      <c r="A7639" s="527">
        <f>Electricity!D7675</f>
        <v>45610</v>
      </c>
      <c r="B7639" s="528">
        <f>Electricity!E7675</f>
        <v>0.16666666666666669</v>
      </c>
      <c r="C7639" s="529">
        <f>Electricity!F7675</f>
        <v>0</v>
      </c>
      <c r="D7639" s="529">
        <f>Electricity!I7675</f>
        <v>0</v>
      </c>
      <c r="E7639" s="531" t="str">
        <f t="shared" si="243"/>
        <v>11/14/2024 04:00:00 AM</v>
      </c>
      <c r="F7639" s="530" t="str">
        <f t="shared" si="244"/>
        <v>Nov</v>
      </c>
    </row>
    <row r="7640" spans="1:6" x14ac:dyDescent="0.35">
      <c r="A7640" s="527">
        <f>Electricity!D7676</f>
        <v>45610</v>
      </c>
      <c r="B7640" s="528">
        <f>Electricity!E7676</f>
        <v>0.20833333333333337</v>
      </c>
      <c r="C7640" s="529">
        <f>Electricity!F7676</f>
        <v>0</v>
      </c>
      <c r="D7640" s="529">
        <f>Electricity!I7676</f>
        <v>0</v>
      </c>
      <c r="E7640" s="531" t="str">
        <f t="shared" si="243"/>
        <v>11/14/2024 05:00:00 AM</v>
      </c>
      <c r="F7640" s="530" t="str">
        <f t="shared" si="244"/>
        <v>Nov</v>
      </c>
    </row>
    <row r="7641" spans="1:6" x14ac:dyDescent="0.35">
      <c r="A7641" s="527">
        <f>Electricity!D7677</f>
        <v>45610</v>
      </c>
      <c r="B7641" s="528">
        <f>Electricity!E7677</f>
        <v>0.25</v>
      </c>
      <c r="C7641" s="529">
        <f>Electricity!F7677</f>
        <v>0</v>
      </c>
      <c r="D7641" s="529">
        <f>Electricity!I7677</f>
        <v>0</v>
      </c>
      <c r="E7641" s="531" t="str">
        <f t="shared" si="243"/>
        <v>11/14/2024 06:00:00 AM</v>
      </c>
      <c r="F7641" s="530" t="str">
        <f t="shared" si="244"/>
        <v>Nov</v>
      </c>
    </row>
    <row r="7642" spans="1:6" x14ac:dyDescent="0.35">
      <c r="A7642" s="527">
        <f>Electricity!D7678</f>
        <v>45610</v>
      </c>
      <c r="B7642" s="528">
        <f>Electricity!E7678</f>
        <v>0.29166666666666669</v>
      </c>
      <c r="C7642" s="529">
        <f>Electricity!F7678</f>
        <v>0</v>
      </c>
      <c r="D7642" s="529">
        <f>Electricity!I7678</f>
        <v>0</v>
      </c>
      <c r="E7642" s="531" t="str">
        <f t="shared" si="243"/>
        <v>11/14/2024 07:00:00 AM</v>
      </c>
      <c r="F7642" s="530" t="str">
        <f t="shared" si="244"/>
        <v>Nov</v>
      </c>
    </row>
    <row r="7643" spans="1:6" x14ac:dyDescent="0.35">
      <c r="A7643" s="527">
        <f>Electricity!D7679</f>
        <v>45610</v>
      </c>
      <c r="B7643" s="528">
        <f>Electricity!E7679</f>
        <v>0.33333333333333337</v>
      </c>
      <c r="C7643" s="529">
        <f>Electricity!F7679</f>
        <v>0</v>
      </c>
      <c r="D7643" s="529">
        <f>Electricity!I7679</f>
        <v>0</v>
      </c>
      <c r="E7643" s="531" t="str">
        <f t="shared" si="243"/>
        <v>11/14/2024 08:00:00 AM</v>
      </c>
      <c r="F7643" s="530" t="str">
        <f t="shared" si="244"/>
        <v>Nov</v>
      </c>
    </row>
    <row r="7644" spans="1:6" x14ac:dyDescent="0.35">
      <c r="A7644" s="527">
        <f>Electricity!D7680</f>
        <v>45610</v>
      </c>
      <c r="B7644" s="528">
        <f>Electricity!E7680</f>
        <v>0.375</v>
      </c>
      <c r="C7644" s="529">
        <f>Electricity!F7680</f>
        <v>0</v>
      </c>
      <c r="D7644" s="529">
        <f>Electricity!I7680</f>
        <v>0</v>
      </c>
      <c r="E7644" s="531" t="str">
        <f t="shared" si="243"/>
        <v>11/14/2024 09:00:00 AM</v>
      </c>
      <c r="F7644" s="530" t="str">
        <f t="shared" si="244"/>
        <v>Nov</v>
      </c>
    </row>
    <row r="7645" spans="1:6" x14ac:dyDescent="0.35">
      <c r="A7645" s="527">
        <f>Electricity!D7681</f>
        <v>45610</v>
      </c>
      <c r="B7645" s="528">
        <f>Electricity!E7681</f>
        <v>0.41666666666666669</v>
      </c>
      <c r="C7645" s="529">
        <f>Electricity!F7681</f>
        <v>0</v>
      </c>
      <c r="D7645" s="529">
        <f>Electricity!I7681</f>
        <v>0</v>
      </c>
      <c r="E7645" s="531" t="str">
        <f t="shared" si="243"/>
        <v>11/14/2024 10:00:00 AM</v>
      </c>
      <c r="F7645" s="530" t="str">
        <f t="shared" si="244"/>
        <v>Nov</v>
      </c>
    </row>
    <row r="7646" spans="1:6" x14ac:dyDescent="0.35">
      <c r="A7646" s="527">
        <f>Electricity!D7682</f>
        <v>45610</v>
      </c>
      <c r="B7646" s="528">
        <f>Electricity!E7682</f>
        <v>0.45833333333333337</v>
      </c>
      <c r="C7646" s="529">
        <f>Electricity!F7682</f>
        <v>0</v>
      </c>
      <c r="D7646" s="529">
        <f>Electricity!I7682</f>
        <v>0</v>
      </c>
      <c r="E7646" s="531" t="str">
        <f t="shared" si="243"/>
        <v>11/14/2024 11:00:00 AM</v>
      </c>
      <c r="F7646" s="530" t="str">
        <f t="shared" si="244"/>
        <v>Nov</v>
      </c>
    </row>
    <row r="7647" spans="1:6" x14ac:dyDescent="0.35">
      <c r="A7647" s="527">
        <f>Electricity!D7683</f>
        <v>45610</v>
      </c>
      <c r="B7647" s="528">
        <f>Electricity!E7683</f>
        <v>0.50000000000000011</v>
      </c>
      <c r="C7647" s="529">
        <f>Electricity!F7683</f>
        <v>0</v>
      </c>
      <c r="D7647" s="529">
        <f>Electricity!I7683</f>
        <v>0</v>
      </c>
      <c r="E7647" s="531" t="str">
        <f t="shared" si="243"/>
        <v>11/14/2024 12:00:00 PM</v>
      </c>
      <c r="F7647" s="530" t="str">
        <f t="shared" si="244"/>
        <v>Nov</v>
      </c>
    </row>
    <row r="7648" spans="1:6" x14ac:dyDescent="0.35">
      <c r="A7648" s="527">
        <f>Electricity!D7684</f>
        <v>45610</v>
      </c>
      <c r="B7648" s="528">
        <f>Electricity!E7684</f>
        <v>0.54166666666666674</v>
      </c>
      <c r="C7648" s="529">
        <f>Electricity!F7684</f>
        <v>0</v>
      </c>
      <c r="D7648" s="529">
        <f>Electricity!I7684</f>
        <v>0</v>
      </c>
      <c r="E7648" s="531" t="str">
        <f t="shared" si="243"/>
        <v>11/14/2024 01:00:00 PM</v>
      </c>
      <c r="F7648" s="530" t="str">
        <f t="shared" si="244"/>
        <v>Nov</v>
      </c>
    </row>
    <row r="7649" spans="1:6" x14ac:dyDescent="0.35">
      <c r="A7649" s="527">
        <f>Electricity!D7685</f>
        <v>45610</v>
      </c>
      <c r="B7649" s="528">
        <f>Electricity!E7685</f>
        <v>0.58333333333333337</v>
      </c>
      <c r="C7649" s="529">
        <f>Electricity!F7685</f>
        <v>0</v>
      </c>
      <c r="D7649" s="529">
        <f>Electricity!I7685</f>
        <v>0</v>
      </c>
      <c r="E7649" s="531" t="str">
        <f t="shared" si="243"/>
        <v>11/14/2024 02:00:00 PM</v>
      </c>
      <c r="F7649" s="530" t="str">
        <f t="shared" si="244"/>
        <v>Nov</v>
      </c>
    </row>
    <row r="7650" spans="1:6" x14ac:dyDescent="0.35">
      <c r="A7650" s="527">
        <f>Electricity!D7686</f>
        <v>45610</v>
      </c>
      <c r="B7650" s="528">
        <f>Electricity!E7686</f>
        <v>0.62500000000000011</v>
      </c>
      <c r="C7650" s="529">
        <f>Electricity!F7686</f>
        <v>0</v>
      </c>
      <c r="D7650" s="529">
        <f>Electricity!I7686</f>
        <v>0</v>
      </c>
      <c r="E7650" s="531" t="str">
        <f t="shared" si="243"/>
        <v>11/14/2024 03:00:00 PM</v>
      </c>
      <c r="F7650" s="530" t="str">
        <f t="shared" si="244"/>
        <v>Nov</v>
      </c>
    </row>
    <row r="7651" spans="1:6" x14ac:dyDescent="0.35">
      <c r="A7651" s="527">
        <f>Electricity!D7687</f>
        <v>45610</v>
      </c>
      <c r="B7651" s="528">
        <f>Electricity!E7687</f>
        <v>0.66666666666666674</v>
      </c>
      <c r="C7651" s="529">
        <f>Electricity!F7687</f>
        <v>0</v>
      </c>
      <c r="D7651" s="529">
        <f>Electricity!I7687</f>
        <v>0</v>
      </c>
      <c r="E7651" s="531" t="str">
        <f t="shared" si="243"/>
        <v>11/14/2024 04:00:00 PM</v>
      </c>
      <c r="F7651" s="530" t="str">
        <f t="shared" si="244"/>
        <v>Nov</v>
      </c>
    </row>
    <row r="7652" spans="1:6" x14ac:dyDescent="0.35">
      <c r="A7652" s="527">
        <f>Electricity!D7688</f>
        <v>45610</v>
      </c>
      <c r="B7652" s="528">
        <f>Electricity!E7688</f>
        <v>0.70833333333333337</v>
      </c>
      <c r="C7652" s="529">
        <f>Electricity!F7688</f>
        <v>0</v>
      </c>
      <c r="D7652" s="529">
        <f>Electricity!I7688</f>
        <v>0</v>
      </c>
      <c r="E7652" s="531" t="str">
        <f t="shared" si="243"/>
        <v>11/14/2024 05:00:00 PM</v>
      </c>
      <c r="F7652" s="530" t="str">
        <f t="shared" si="244"/>
        <v>Nov</v>
      </c>
    </row>
    <row r="7653" spans="1:6" x14ac:dyDescent="0.35">
      <c r="A7653" s="527">
        <f>Electricity!D7689</f>
        <v>45610</v>
      </c>
      <c r="B7653" s="528">
        <f>Electricity!E7689</f>
        <v>0.75000000000000011</v>
      </c>
      <c r="C7653" s="529">
        <f>Electricity!F7689</f>
        <v>0</v>
      </c>
      <c r="D7653" s="529">
        <f>Electricity!I7689</f>
        <v>0</v>
      </c>
      <c r="E7653" s="531" t="str">
        <f t="shared" si="243"/>
        <v>11/14/2024 06:00:00 PM</v>
      </c>
      <c r="F7653" s="530" t="str">
        <f t="shared" si="244"/>
        <v>Nov</v>
      </c>
    </row>
    <row r="7654" spans="1:6" x14ac:dyDescent="0.35">
      <c r="A7654" s="527">
        <f>Electricity!D7690</f>
        <v>45610</v>
      </c>
      <c r="B7654" s="528">
        <f>Electricity!E7690</f>
        <v>0.79166666666666674</v>
      </c>
      <c r="C7654" s="529">
        <f>Electricity!F7690</f>
        <v>0</v>
      </c>
      <c r="D7654" s="529">
        <f>Electricity!I7690</f>
        <v>0</v>
      </c>
      <c r="E7654" s="531" t="str">
        <f t="shared" si="243"/>
        <v>11/14/2024 07:00:00 PM</v>
      </c>
      <c r="F7654" s="530" t="str">
        <f t="shared" si="244"/>
        <v>Nov</v>
      </c>
    </row>
    <row r="7655" spans="1:6" x14ac:dyDescent="0.35">
      <c r="A7655" s="527">
        <f>Electricity!D7691</f>
        <v>45610</v>
      </c>
      <c r="B7655" s="528">
        <f>Electricity!E7691</f>
        <v>0.83333333333333337</v>
      </c>
      <c r="C7655" s="529">
        <f>Electricity!F7691</f>
        <v>0</v>
      </c>
      <c r="D7655" s="529">
        <f>Electricity!I7691</f>
        <v>0</v>
      </c>
      <c r="E7655" s="531" t="str">
        <f t="shared" si="243"/>
        <v>11/14/2024 08:00:00 PM</v>
      </c>
      <c r="F7655" s="530" t="str">
        <f t="shared" si="244"/>
        <v>Nov</v>
      </c>
    </row>
    <row r="7656" spans="1:6" x14ac:dyDescent="0.35">
      <c r="A7656" s="527">
        <f>Electricity!D7692</f>
        <v>45610</v>
      </c>
      <c r="B7656" s="528">
        <f>Electricity!E7692</f>
        <v>0.87500000000000011</v>
      </c>
      <c r="C7656" s="529">
        <f>Electricity!F7692</f>
        <v>0</v>
      </c>
      <c r="D7656" s="529">
        <f>Electricity!I7692</f>
        <v>0</v>
      </c>
      <c r="E7656" s="531" t="str">
        <f t="shared" si="243"/>
        <v>11/14/2024 09:00:00 PM</v>
      </c>
      <c r="F7656" s="530" t="str">
        <f t="shared" si="244"/>
        <v>Nov</v>
      </c>
    </row>
    <row r="7657" spans="1:6" x14ac:dyDescent="0.35">
      <c r="A7657" s="527">
        <f>Electricity!D7693</f>
        <v>45610</v>
      </c>
      <c r="B7657" s="528">
        <f>Electricity!E7693</f>
        <v>0.91666666666666674</v>
      </c>
      <c r="C7657" s="529">
        <f>Electricity!F7693</f>
        <v>0</v>
      </c>
      <c r="D7657" s="529">
        <f>Electricity!I7693</f>
        <v>0</v>
      </c>
      <c r="E7657" s="531" t="str">
        <f t="shared" si="243"/>
        <v>11/14/2024 10:00:00 PM</v>
      </c>
      <c r="F7657" s="530" t="str">
        <f t="shared" si="244"/>
        <v>Nov</v>
      </c>
    </row>
    <row r="7658" spans="1:6" x14ac:dyDescent="0.35">
      <c r="A7658" s="527">
        <f>Electricity!D7694</f>
        <v>45610</v>
      </c>
      <c r="B7658" s="528">
        <f>Electricity!E7694</f>
        <v>0.95833333333333337</v>
      </c>
      <c r="C7658" s="529">
        <f>Electricity!F7694</f>
        <v>0</v>
      </c>
      <c r="D7658" s="529">
        <f>Electricity!I7694</f>
        <v>0</v>
      </c>
      <c r="E7658" s="531" t="str">
        <f t="shared" si="243"/>
        <v>11/14/2024 11:00:00 PM</v>
      </c>
      <c r="F7658" s="530" t="str">
        <f t="shared" si="244"/>
        <v>Nov</v>
      </c>
    </row>
    <row r="7659" spans="1:6" x14ac:dyDescent="0.35">
      <c r="A7659" s="527">
        <f>Electricity!D7695</f>
        <v>45611</v>
      </c>
      <c r="B7659" s="528">
        <f>Electricity!E7695</f>
        <v>3.1225022567582528E-17</v>
      </c>
      <c r="C7659" s="529">
        <f>Electricity!F7695</f>
        <v>0</v>
      </c>
      <c r="D7659" s="529">
        <f>Electricity!I7695</f>
        <v>0</v>
      </c>
      <c r="E7659" s="531" t="str">
        <f t="shared" si="243"/>
        <v>11/15/2024 12:00:00 AM</v>
      </c>
      <c r="F7659" s="530" t="str">
        <f t="shared" si="244"/>
        <v>Nov</v>
      </c>
    </row>
    <row r="7660" spans="1:6" x14ac:dyDescent="0.35">
      <c r="A7660" s="527">
        <f>Electricity!D7696</f>
        <v>45611</v>
      </c>
      <c r="B7660" s="528">
        <f>Electricity!E7696</f>
        <v>4.1666666666666699E-2</v>
      </c>
      <c r="C7660" s="529">
        <f>Electricity!F7696</f>
        <v>0</v>
      </c>
      <c r="D7660" s="529">
        <f>Electricity!I7696</f>
        <v>0</v>
      </c>
      <c r="E7660" s="531" t="str">
        <f t="shared" ref="E7660:E7723" si="245">CONCATENATE(TEXT(A7660,"mm/dd/yyyy")," ",TEXT(B7660,"hh:mm:ss AM/PM"))</f>
        <v>11/15/2024 01:00:00 AM</v>
      </c>
      <c r="F7660" s="530" t="str">
        <f t="shared" si="244"/>
        <v>Nov</v>
      </c>
    </row>
    <row r="7661" spans="1:6" x14ac:dyDescent="0.35">
      <c r="A7661" s="527">
        <f>Electricity!D7697</f>
        <v>45611</v>
      </c>
      <c r="B7661" s="528">
        <f>Electricity!E7697</f>
        <v>8.333333333333337E-2</v>
      </c>
      <c r="C7661" s="529">
        <f>Electricity!F7697</f>
        <v>0</v>
      </c>
      <c r="D7661" s="529">
        <f>Electricity!I7697</f>
        <v>0</v>
      </c>
      <c r="E7661" s="531" t="str">
        <f t="shared" si="245"/>
        <v>11/15/2024 02:00:00 AM</v>
      </c>
      <c r="F7661" s="530" t="str">
        <f t="shared" si="244"/>
        <v>Nov</v>
      </c>
    </row>
    <row r="7662" spans="1:6" x14ac:dyDescent="0.35">
      <c r="A7662" s="527">
        <f>Electricity!D7698</f>
        <v>45611</v>
      </c>
      <c r="B7662" s="528">
        <f>Electricity!E7698</f>
        <v>0.12500000000000006</v>
      </c>
      <c r="C7662" s="529">
        <f>Electricity!F7698</f>
        <v>0</v>
      </c>
      <c r="D7662" s="529">
        <f>Electricity!I7698</f>
        <v>0</v>
      </c>
      <c r="E7662" s="531" t="str">
        <f t="shared" si="245"/>
        <v>11/15/2024 03:00:00 AM</v>
      </c>
      <c r="F7662" s="530" t="str">
        <f t="shared" si="244"/>
        <v>Nov</v>
      </c>
    </row>
    <row r="7663" spans="1:6" x14ac:dyDescent="0.35">
      <c r="A7663" s="527">
        <f>Electricity!D7699</f>
        <v>45611</v>
      </c>
      <c r="B7663" s="528">
        <f>Electricity!E7699</f>
        <v>0.16666666666666669</v>
      </c>
      <c r="C7663" s="529">
        <f>Electricity!F7699</f>
        <v>0</v>
      </c>
      <c r="D7663" s="529">
        <f>Electricity!I7699</f>
        <v>0</v>
      </c>
      <c r="E7663" s="531" t="str">
        <f t="shared" si="245"/>
        <v>11/15/2024 04:00:00 AM</v>
      </c>
      <c r="F7663" s="530" t="str">
        <f t="shared" si="244"/>
        <v>Nov</v>
      </c>
    </row>
    <row r="7664" spans="1:6" x14ac:dyDescent="0.35">
      <c r="A7664" s="527">
        <f>Electricity!D7700</f>
        <v>45611</v>
      </c>
      <c r="B7664" s="528">
        <f>Electricity!E7700</f>
        <v>0.20833333333333337</v>
      </c>
      <c r="C7664" s="529">
        <f>Electricity!F7700</f>
        <v>0</v>
      </c>
      <c r="D7664" s="529">
        <f>Electricity!I7700</f>
        <v>0</v>
      </c>
      <c r="E7664" s="531" t="str">
        <f t="shared" si="245"/>
        <v>11/15/2024 05:00:00 AM</v>
      </c>
      <c r="F7664" s="530" t="str">
        <f t="shared" si="244"/>
        <v>Nov</v>
      </c>
    </row>
    <row r="7665" spans="1:6" x14ac:dyDescent="0.35">
      <c r="A7665" s="527">
        <f>Electricity!D7701</f>
        <v>45611</v>
      </c>
      <c r="B7665" s="528">
        <f>Electricity!E7701</f>
        <v>0.25</v>
      </c>
      <c r="C7665" s="529">
        <f>Electricity!F7701</f>
        <v>0</v>
      </c>
      <c r="D7665" s="529">
        <f>Electricity!I7701</f>
        <v>0</v>
      </c>
      <c r="E7665" s="531" t="str">
        <f t="shared" si="245"/>
        <v>11/15/2024 06:00:00 AM</v>
      </c>
      <c r="F7665" s="530" t="str">
        <f t="shared" si="244"/>
        <v>Nov</v>
      </c>
    </row>
    <row r="7666" spans="1:6" x14ac:dyDescent="0.35">
      <c r="A7666" s="527">
        <f>Electricity!D7702</f>
        <v>45611</v>
      </c>
      <c r="B7666" s="528">
        <f>Electricity!E7702</f>
        <v>0.29166666666666669</v>
      </c>
      <c r="C7666" s="529">
        <f>Electricity!F7702</f>
        <v>0</v>
      </c>
      <c r="D7666" s="529">
        <f>Electricity!I7702</f>
        <v>0</v>
      </c>
      <c r="E7666" s="531" t="str">
        <f t="shared" si="245"/>
        <v>11/15/2024 07:00:00 AM</v>
      </c>
      <c r="F7666" s="530" t="str">
        <f t="shared" si="244"/>
        <v>Nov</v>
      </c>
    </row>
    <row r="7667" spans="1:6" x14ac:dyDescent="0.35">
      <c r="A7667" s="527">
        <f>Electricity!D7703</f>
        <v>45611</v>
      </c>
      <c r="B7667" s="528">
        <f>Electricity!E7703</f>
        <v>0.33333333333333337</v>
      </c>
      <c r="C7667" s="529">
        <f>Electricity!F7703</f>
        <v>0</v>
      </c>
      <c r="D7667" s="529">
        <f>Electricity!I7703</f>
        <v>0</v>
      </c>
      <c r="E7667" s="531" t="str">
        <f t="shared" si="245"/>
        <v>11/15/2024 08:00:00 AM</v>
      </c>
      <c r="F7667" s="530" t="str">
        <f t="shared" si="244"/>
        <v>Nov</v>
      </c>
    </row>
    <row r="7668" spans="1:6" x14ac:dyDescent="0.35">
      <c r="A7668" s="527">
        <f>Electricity!D7704</f>
        <v>45611</v>
      </c>
      <c r="B7668" s="528">
        <f>Electricity!E7704</f>
        <v>0.375</v>
      </c>
      <c r="C7668" s="529">
        <f>Electricity!F7704</f>
        <v>0</v>
      </c>
      <c r="D7668" s="529">
        <f>Electricity!I7704</f>
        <v>0</v>
      </c>
      <c r="E7668" s="531" t="str">
        <f t="shared" si="245"/>
        <v>11/15/2024 09:00:00 AM</v>
      </c>
      <c r="F7668" s="530" t="str">
        <f t="shared" si="244"/>
        <v>Nov</v>
      </c>
    </row>
    <row r="7669" spans="1:6" x14ac:dyDescent="0.35">
      <c r="A7669" s="527">
        <f>Electricity!D7705</f>
        <v>45611</v>
      </c>
      <c r="B7669" s="528">
        <f>Electricity!E7705</f>
        <v>0.41666666666666669</v>
      </c>
      <c r="C7669" s="529">
        <f>Electricity!F7705</f>
        <v>0</v>
      </c>
      <c r="D7669" s="529">
        <f>Electricity!I7705</f>
        <v>0</v>
      </c>
      <c r="E7669" s="531" t="str">
        <f t="shared" si="245"/>
        <v>11/15/2024 10:00:00 AM</v>
      </c>
      <c r="F7669" s="530" t="str">
        <f t="shared" si="244"/>
        <v>Nov</v>
      </c>
    </row>
    <row r="7670" spans="1:6" x14ac:dyDescent="0.35">
      <c r="A7670" s="527">
        <f>Electricity!D7706</f>
        <v>45611</v>
      </c>
      <c r="B7670" s="528">
        <f>Electricity!E7706</f>
        <v>0.45833333333333337</v>
      </c>
      <c r="C7670" s="529">
        <f>Electricity!F7706</f>
        <v>0</v>
      </c>
      <c r="D7670" s="529">
        <f>Electricity!I7706</f>
        <v>0</v>
      </c>
      <c r="E7670" s="531" t="str">
        <f t="shared" si="245"/>
        <v>11/15/2024 11:00:00 AM</v>
      </c>
      <c r="F7670" s="530" t="str">
        <f t="shared" si="244"/>
        <v>Nov</v>
      </c>
    </row>
    <row r="7671" spans="1:6" x14ac:dyDescent="0.35">
      <c r="A7671" s="527">
        <f>Electricity!D7707</f>
        <v>45611</v>
      </c>
      <c r="B7671" s="528">
        <f>Electricity!E7707</f>
        <v>0.50000000000000011</v>
      </c>
      <c r="C7671" s="529">
        <f>Electricity!F7707</f>
        <v>0</v>
      </c>
      <c r="D7671" s="529">
        <f>Electricity!I7707</f>
        <v>0</v>
      </c>
      <c r="E7671" s="531" t="str">
        <f t="shared" si="245"/>
        <v>11/15/2024 12:00:00 PM</v>
      </c>
      <c r="F7671" s="530" t="str">
        <f t="shared" si="244"/>
        <v>Nov</v>
      </c>
    </row>
    <row r="7672" spans="1:6" x14ac:dyDescent="0.35">
      <c r="A7672" s="527">
        <f>Electricity!D7708</f>
        <v>45611</v>
      </c>
      <c r="B7672" s="528">
        <f>Electricity!E7708</f>
        <v>0.54166666666666674</v>
      </c>
      <c r="C7672" s="529">
        <f>Electricity!F7708</f>
        <v>0</v>
      </c>
      <c r="D7672" s="529">
        <f>Electricity!I7708</f>
        <v>0</v>
      </c>
      <c r="E7672" s="531" t="str">
        <f t="shared" si="245"/>
        <v>11/15/2024 01:00:00 PM</v>
      </c>
      <c r="F7672" s="530" t="str">
        <f t="shared" si="244"/>
        <v>Nov</v>
      </c>
    </row>
    <row r="7673" spans="1:6" x14ac:dyDescent="0.35">
      <c r="A7673" s="527">
        <f>Electricity!D7709</f>
        <v>45611</v>
      </c>
      <c r="B7673" s="528">
        <f>Electricity!E7709</f>
        <v>0.58333333333333337</v>
      </c>
      <c r="C7673" s="529">
        <f>Electricity!F7709</f>
        <v>0</v>
      </c>
      <c r="D7673" s="529">
        <f>Electricity!I7709</f>
        <v>0</v>
      </c>
      <c r="E7673" s="531" t="str">
        <f t="shared" si="245"/>
        <v>11/15/2024 02:00:00 PM</v>
      </c>
      <c r="F7673" s="530" t="str">
        <f t="shared" si="244"/>
        <v>Nov</v>
      </c>
    </row>
    <row r="7674" spans="1:6" x14ac:dyDescent="0.35">
      <c r="A7674" s="527">
        <f>Electricity!D7710</f>
        <v>45611</v>
      </c>
      <c r="B7674" s="528">
        <f>Electricity!E7710</f>
        <v>0.62500000000000011</v>
      </c>
      <c r="C7674" s="529">
        <f>Electricity!F7710</f>
        <v>0</v>
      </c>
      <c r="D7674" s="529">
        <f>Electricity!I7710</f>
        <v>0</v>
      </c>
      <c r="E7674" s="531" t="str">
        <f t="shared" si="245"/>
        <v>11/15/2024 03:00:00 PM</v>
      </c>
      <c r="F7674" s="530" t="str">
        <f t="shared" si="244"/>
        <v>Nov</v>
      </c>
    </row>
    <row r="7675" spans="1:6" x14ac:dyDescent="0.35">
      <c r="A7675" s="527">
        <f>Electricity!D7711</f>
        <v>45611</v>
      </c>
      <c r="B7675" s="528">
        <f>Electricity!E7711</f>
        <v>0.66666666666666674</v>
      </c>
      <c r="C7675" s="529">
        <f>Electricity!F7711</f>
        <v>0</v>
      </c>
      <c r="D7675" s="529">
        <f>Electricity!I7711</f>
        <v>0</v>
      </c>
      <c r="E7675" s="531" t="str">
        <f t="shared" si="245"/>
        <v>11/15/2024 04:00:00 PM</v>
      </c>
      <c r="F7675" s="530" t="str">
        <f t="shared" si="244"/>
        <v>Nov</v>
      </c>
    </row>
    <row r="7676" spans="1:6" x14ac:dyDescent="0.35">
      <c r="A7676" s="527">
        <f>Electricity!D7712</f>
        <v>45611</v>
      </c>
      <c r="B7676" s="528">
        <f>Electricity!E7712</f>
        <v>0.70833333333333337</v>
      </c>
      <c r="C7676" s="529">
        <f>Electricity!F7712</f>
        <v>0</v>
      </c>
      <c r="D7676" s="529">
        <f>Electricity!I7712</f>
        <v>0</v>
      </c>
      <c r="E7676" s="531" t="str">
        <f t="shared" si="245"/>
        <v>11/15/2024 05:00:00 PM</v>
      </c>
      <c r="F7676" s="530" t="str">
        <f t="shared" si="244"/>
        <v>Nov</v>
      </c>
    </row>
    <row r="7677" spans="1:6" x14ac:dyDescent="0.35">
      <c r="A7677" s="527">
        <f>Electricity!D7713</f>
        <v>45611</v>
      </c>
      <c r="B7677" s="528">
        <f>Electricity!E7713</f>
        <v>0.75000000000000011</v>
      </c>
      <c r="C7677" s="529">
        <f>Electricity!F7713</f>
        <v>0</v>
      </c>
      <c r="D7677" s="529">
        <f>Electricity!I7713</f>
        <v>0</v>
      </c>
      <c r="E7677" s="531" t="str">
        <f t="shared" si="245"/>
        <v>11/15/2024 06:00:00 PM</v>
      </c>
      <c r="F7677" s="530" t="str">
        <f t="shared" si="244"/>
        <v>Nov</v>
      </c>
    </row>
    <row r="7678" spans="1:6" x14ac:dyDescent="0.35">
      <c r="A7678" s="527">
        <f>Electricity!D7714</f>
        <v>45611</v>
      </c>
      <c r="B7678" s="528">
        <f>Electricity!E7714</f>
        <v>0.79166666666666674</v>
      </c>
      <c r="C7678" s="529">
        <f>Electricity!F7714</f>
        <v>0</v>
      </c>
      <c r="D7678" s="529">
        <f>Electricity!I7714</f>
        <v>0</v>
      </c>
      <c r="E7678" s="531" t="str">
        <f t="shared" si="245"/>
        <v>11/15/2024 07:00:00 PM</v>
      </c>
      <c r="F7678" s="530" t="str">
        <f t="shared" si="244"/>
        <v>Nov</v>
      </c>
    </row>
    <row r="7679" spans="1:6" x14ac:dyDescent="0.35">
      <c r="A7679" s="527">
        <f>Electricity!D7715</f>
        <v>45611</v>
      </c>
      <c r="B7679" s="528">
        <f>Electricity!E7715</f>
        <v>0.83333333333333337</v>
      </c>
      <c r="C7679" s="529">
        <f>Electricity!F7715</f>
        <v>0</v>
      </c>
      <c r="D7679" s="529">
        <f>Electricity!I7715</f>
        <v>0</v>
      </c>
      <c r="E7679" s="531" t="str">
        <f t="shared" si="245"/>
        <v>11/15/2024 08:00:00 PM</v>
      </c>
      <c r="F7679" s="530" t="str">
        <f t="shared" si="244"/>
        <v>Nov</v>
      </c>
    </row>
    <row r="7680" spans="1:6" x14ac:dyDescent="0.35">
      <c r="A7680" s="527">
        <f>Electricity!D7716</f>
        <v>45611</v>
      </c>
      <c r="B7680" s="528">
        <f>Electricity!E7716</f>
        <v>0.87500000000000011</v>
      </c>
      <c r="C7680" s="529">
        <f>Electricity!F7716</f>
        <v>0</v>
      </c>
      <c r="D7680" s="529">
        <f>Electricity!I7716</f>
        <v>0</v>
      </c>
      <c r="E7680" s="531" t="str">
        <f t="shared" si="245"/>
        <v>11/15/2024 09:00:00 PM</v>
      </c>
      <c r="F7680" s="530" t="str">
        <f t="shared" si="244"/>
        <v>Nov</v>
      </c>
    </row>
    <row r="7681" spans="1:6" x14ac:dyDescent="0.35">
      <c r="A7681" s="527">
        <f>Electricity!D7717</f>
        <v>45611</v>
      </c>
      <c r="B7681" s="528">
        <f>Electricity!E7717</f>
        <v>0.91666666666666674</v>
      </c>
      <c r="C7681" s="529">
        <f>Electricity!F7717</f>
        <v>0</v>
      </c>
      <c r="D7681" s="529">
        <f>Electricity!I7717</f>
        <v>0</v>
      </c>
      <c r="E7681" s="531" t="str">
        <f t="shared" si="245"/>
        <v>11/15/2024 10:00:00 PM</v>
      </c>
      <c r="F7681" s="530" t="str">
        <f t="shared" si="244"/>
        <v>Nov</v>
      </c>
    </row>
    <row r="7682" spans="1:6" x14ac:dyDescent="0.35">
      <c r="A7682" s="527">
        <f>Electricity!D7718</f>
        <v>45611</v>
      </c>
      <c r="B7682" s="528">
        <f>Electricity!E7718</f>
        <v>0.95833333333333337</v>
      </c>
      <c r="C7682" s="529">
        <f>Electricity!F7718</f>
        <v>0</v>
      </c>
      <c r="D7682" s="529">
        <f>Electricity!I7718</f>
        <v>0</v>
      </c>
      <c r="E7682" s="531" t="str">
        <f t="shared" si="245"/>
        <v>11/15/2024 11:00:00 PM</v>
      </c>
      <c r="F7682" s="530" t="str">
        <f t="shared" si="244"/>
        <v>Nov</v>
      </c>
    </row>
    <row r="7683" spans="1:6" x14ac:dyDescent="0.35">
      <c r="A7683" s="527">
        <f>Electricity!D7719</f>
        <v>45612</v>
      </c>
      <c r="B7683" s="528">
        <f>Electricity!E7719</f>
        <v>3.1225022567582528E-17</v>
      </c>
      <c r="C7683" s="529">
        <f>Electricity!F7719</f>
        <v>0</v>
      </c>
      <c r="D7683" s="529">
        <f>Electricity!I7719</f>
        <v>0</v>
      </c>
      <c r="E7683" s="531" t="str">
        <f t="shared" si="245"/>
        <v>11/16/2024 12:00:00 AM</v>
      </c>
      <c r="F7683" s="530" t="str">
        <f t="shared" ref="F7683:F7746" si="246">TEXT(A7683,"mmm")</f>
        <v>Nov</v>
      </c>
    </row>
    <row r="7684" spans="1:6" x14ac:dyDescent="0.35">
      <c r="A7684" s="527">
        <f>Electricity!D7720</f>
        <v>45612</v>
      </c>
      <c r="B7684" s="528">
        <f>Electricity!E7720</f>
        <v>4.1666666666666699E-2</v>
      </c>
      <c r="C7684" s="529">
        <f>Electricity!F7720</f>
        <v>0</v>
      </c>
      <c r="D7684" s="529">
        <f>Electricity!I7720</f>
        <v>0</v>
      </c>
      <c r="E7684" s="531" t="str">
        <f t="shared" si="245"/>
        <v>11/16/2024 01:00:00 AM</v>
      </c>
      <c r="F7684" s="530" t="str">
        <f t="shared" si="246"/>
        <v>Nov</v>
      </c>
    </row>
    <row r="7685" spans="1:6" x14ac:dyDescent="0.35">
      <c r="A7685" s="527">
        <f>Electricity!D7721</f>
        <v>45612</v>
      </c>
      <c r="B7685" s="528">
        <f>Electricity!E7721</f>
        <v>8.333333333333337E-2</v>
      </c>
      <c r="C7685" s="529">
        <f>Electricity!F7721</f>
        <v>0</v>
      </c>
      <c r="D7685" s="529">
        <f>Electricity!I7721</f>
        <v>0</v>
      </c>
      <c r="E7685" s="531" t="str">
        <f t="shared" si="245"/>
        <v>11/16/2024 02:00:00 AM</v>
      </c>
      <c r="F7685" s="530" t="str">
        <f t="shared" si="246"/>
        <v>Nov</v>
      </c>
    </row>
    <row r="7686" spans="1:6" x14ac:dyDescent="0.35">
      <c r="A7686" s="527">
        <f>Electricity!D7722</f>
        <v>45612</v>
      </c>
      <c r="B7686" s="528">
        <f>Electricity!E7722</f>
        <v>0.12500000000000006</v>
      </c>
      <c r="C7686" s="529">
        <f>Electricity!F7722</f>
        <v>0</v>
      </c>
      <c r="D7686" s="529">
        <f>Electricity!I7722</f>
        <v>0</v>
      </c>
      <c r="E7686" s="531" t="str">
        <f t="shared" si="245"/>
        <v>11/16/2024 03:00:00 AM</v>
      </c>
      <c r="F7686" s="530" t="str">
        <f t="shared" si="246"/>
        <v>Nov</v>
      </c>
    </row>
    <row r="7687" spans="1:6" x14ac:dyDescent="0.35">
      <c r="A7687" s="527">
        <f>Electricity!D7723</f>
        <v>45612</v>
      </c>
      <c r="B7687" s="528">
        <f>Electricity!E7723</f>
        <v>0.16666666666666669</v>
      </c>
      <c r="C7687" s="529">
        <f>Electricity!F7723</f>
        <v>0</v>
      </c>
      <c r="D7687" s="529">
        <f>Electricity!I7723</f>
        <v>0</v>
      </c>
      <c r="E7687" s="531" t="str">
        <f t="shared" si="245"/>
        <v>11/16/2024 04:00:00 AM</v>
      </c>
      <c r="F7687" s="530" t="str">
        <f t="shared" si="246"/>
        <v>Nov</v>
      </c>
    </row>
    <row r="7688" spans="1:6" x14ac:dyDescent="0.35">
      <c r="A7688" s="527">
        <f>Electricity!D7724</f>
        <v>45612</v>
      </c>
      <c r="B7688" s="528">
        <f>Electricity!E7724</f>
        <v>0.20833333333333337</v>
      </c>
      <c r="C7688" s="529">
        <f>Electricity!F7724</f>
        <v>0</v>
      </c>
      <c r="D7688" s="529">
        <f>Electricity!I7724</f>
        <v>0</v>
      </c>
      <c r="E7688" s="531" t="str">
        <f t="shared" si="245"/>
        <v>11/16/2024 05:00:00 AM</v>
      </c>
      <c r="F7688" s="530" t="str">
        <f t="shared" si="246"/>
        <v>Nov</v>
      </c>
    </row>
    <row r="7689" spans="1:6" x14ac:dyDescent="0.35">
      <c r="A7689" s="527">
        <f>Electricity!D7725</f>
        <v>45612</v>
      </c>
      <c r="B7689" s="528">
        <f>Electricity!E7725</f>
        <v>0.25</v>
      </c>
      <c r="C7689" s="529">
        <f>Electricity!F7725</f>
        <v>0</v>
      </c>
      <c r="D7689" s="529">
        <f>Electricity!I7725</f>
        <v>0</v>
      </c>
      <c r="E7689" s="531" t="str">
        <f t="shared" si="245"/>
        <v>11/16/2024 06:00:00 AM</v>
      </c>
      <c r="F7689" s="530" t="str">
        <f t="shared" si="246"/>
        <v>Nov</v>
      </c>
    </row>
    <row r="7690" spans="1:6" x14ac:dyDescent="0.35">
      <c r="A7690" s="527">
        <f>Electricity!D7726</f>
        <v>45612</v>
      </c>
      <c r="B7690" s="528">
        <f>Electricity!E7726</f>
        <v>0.29166666666666669</v>
      </c>
      <c r="C7690" s="529">
        <f>Electricity!F7726</f>
        <v>0</v>
      </c>
      <c r="D7690" s="529">
        <f>Electricity!I7726</f>
        <v>0</v>
      </c>
      <c r="E7690" s="531" t="str">
        <f t="shared" si="245"/>
        <v>11/16/2024 07:00:00 AM</v>
      </c>
      <c r="F7690" s="530" t="str">
        <f t="shared" si="246"/>
        <v>Nov</v>
      </c>
    </row>
    <row r="7691" spans="1:6" x14ac:dyDescent="0.35">
      <c r="A7691" s="527">
        <f>Electricity!D7727</f>
        <v>45612</v>
      </c>
      <c r="B7691" s="528">
        <f>Electricity!E7727</f>
        <v>0.33333333333333337</v>
      </c>
      <c r="C7691" s="529">
        <f>Electricity!F7727</f>
        <v>0</v>
      </c>
      <c r="D7691" s="529">
        <f>Electricity!I7727</f>
        <v>0</v>
      </c>
      <c r="E7691" s="531" t="str">
        <f t="shared" si="245"/>
        <v>11/16/2024 08:00:00 AM</v>
      </c>
      <c r="F7691" s="530" t="str">
        <f t="shared" si="246"/>
        <v>Nov</v>
      </c>
    </row>
    <row r="7692" spans="1:6" x14ac:dyDescent="0.35">
      <c r="A7692" s="527">
        <f>Electricity!D7728</f>
        <v>45612</v>
      </c>
      <c r="B7692" s="528">
        <f>Electricity!E7728</f>
        <v>0.375</v>
      </c>
      <c r="C7692" s="529">
        <f>Electricity!F7728</f>
        <v>0</v>
      </c>
      <c r="D7692" s="529">
        <f>Electricity!I7728</f>
        <v>0</v>
      </c>
      <c r="E7692" s="531" t="str">
        <f t="shared" si="245"/>
        <v>11/16/2024 09:00:00 AM</v>
      </c>
      <c r="F7692" s="530" t="str">
        <f t="shared" si="246"/>
        <v>Nov</v>
      </c>
    </row>
    <row r="7693" spans="1:6" x14ac:dyDescent="0.35">
      <c r="A7693" s="527">
        <f>Electricity!D7729</f>
        <v>45612</v>
      </c>
      <c r="B7693" s="528">
        <f>Electricity!E7729</f>
        <v>0.41666666666666669</v>
      </c>
      <c r="C7693" s="529">
        <f>Electricity!F7729</f>
        <v>0</v>
      </c>
      <c r="D7693" s="529">
        <f>Electricity!I7729</f>
        <v>0</v>
      </c>
      <c r="E7693" s="531" t="str">
        <f t="shared" si="245"/>
        <v>11/16/2024 10:00:00 AM</v>
      </c>
      <c r="F7693" s="530" t="str">
        <f t="shared" si="246"/>
        <v>Nov</v>
      </c>
    </row>
    <row r="7694" spans="1:6" x14ac:dyDescent="0.35">
      <c r="A7694" s="527">
        <f>Electricity!D7730</f>
        <v>45612</v>
      </c>
      <c r="B7694" s="528">
        <f>Electricity!E7730</f>
        <v>0.45833333333333337</v>
      </c>
      <c r="C7694" s="529">
        <f>Electricity!F7730</f>
        <v>0</v>
      </c>
      <c r="D7694" s="529">
        <f>Electricity!I7730</f>
        <v>0</v>
      </c>
      <c r="E7694" s="531" t="str">
        <f t="shared" si="245"/>
        <v>11/16/2024 11:00:00 AM</v>
      </c>
      <c r="F7694" s="530" t="str">
        <f t="shared" si="246"/>
        <v>Nov</v>
      </c>
    </row>
    <row r="7695" spans="1:6" x14ac:dyDescent="0.35">
      <c r="A7695" s="527">
        <f>Electricity!D7731</f>
        <v>45612</v>
      </c>
      <c r="B7695" s="528">
        <f>Electricity!E7731</f>
        <v>0.50000000000000011</v>
      </c>
      <c r="C7695" s="529">
        <f>Electricity!F7731</f>
        <v>0</v>
      </c>
      <c r="D7695" s="529">
        <f>Electricity!I7731</f>
        <v>0</v>
      </c>
      <c r="E7695" s="531" t="str">
        <f t="shared" si="245"/>
        <v>11/16/2024 12:00:00 PM</v>
      </c>
      <c r="F7695" s="530" t="str">
        <f t="shared" si="246"/>
        <v>Nov</v>
      </c>
    </row>
    <row r="7696" spans="1:6" x14ac:dyDescent="0.35">
      <c r="A7696" s="527">
        <f>Electricity!D7732</f>
        <v>45612</v>
      </c>
      <c r="B7696" s="528">
        <f>Electricity!E7732</f>
        <v>0.54166666666666674</v>
      </c>
      <c r="C7696" s="529">
        <f>Electricity!F7732</f>
        <v>0</v>
      </c>
      <c r="D7696" s="529">
        <f>Electricity!I7732</f>
        <v>0</v>
      </c>
      <c r="E7696" s="531" t="str">
        <f t="shared" si="245"/>
        <v>11/16/2024 01:00:00 PM</v>
      </c>
      <c r="F7696" s="530" t="str">
        <f t="shared" si="246"/>
        <v>Nov</v>
      </c>
    </row>
    <row r="7697" spans="1:6" x14ac:dyDescent="0.35">
      <c r="A7697" s="527">
        <f>Electricity!D7733</f>
        <v>45612</v>
      </c>
      <c r="B7697" s="528">
        <f>Electricity!E7733</f>
        <v>0.58333333333333337</v>
      </c>
      <c r="C7697" s="529">
        <f>Electricity!F7733</f>
        <v>0</v>
      </c>
      <c r="D7697" s="529">
        <f>Electricity!I7733</f>
        <v>0</v>
      </c>
      <c r="E7697" s="531" t="str">
        <f t="shared" si="245"/>
        <v>11/16/2024 02:00:00 PM</v>
      </c>
      <c r="F7697" s="530" t="str">
        <f t="shared" si="246"/>
        <v>Nov</v>
      </c>
    </row>
    <row r="7698" spans="1:6" x14ac:dyDescent="0.35">
      <c r="A7698" s="527">
        <f>Electricity!D7734</f>
        <v>45612</v>
      </c>
      <c r="B7698" s="528">
        <f>Electricity!E7734</f>
        <v>0.62500000000000011</v>
      </c>
      <c r="C7698" s="529">
        <f>Electricity!F7734</f>
        <v>0</v>
      </c>
      <c r="D7698" s="529">
        <f>Electricity!I7734</f>
        <v>0</v>
      </c>
      <c r="E7698" s="531" t="str">
        <f t="shared" si="245"/>
        <v>11/16/2024 03:00:00 PM</v>
      </c>
      <c r="F7698" s="530" t="str">
        <f t="shared" si="246"/>
        <v>Nov</v>
      </c>
    </row>
    <row r="7699" spans="1:6" x14ac:dyDescent="0.35">
      <c r="A7699" s="527">
        <f>Electricity!D7735</f>
        <v>45612</v>
      </c>
      <c r="B7699" s="528">
        <f>Electricity!E7735</f>
        <v>0.66666666666666674</v>
      </c>
      <c r="C7699" s="529">
        <f>Electricity!F7735</f>
        <v>0</v>
      </c>
      <c r="D7699" s="529">
        <f>Electricity!I7735</f>
        <v>0</v>
      </c>
      <c r="E7699" s="531" t="str">
        <f t="shared" si="245"/>
        <v>11/16/2024 04:00:00 PM</v>
      </c>
      <c r="F7699" s="530" t="str">
        <f t="shared" si="246"/>
        <v>Nov</v>
      </c>
    </row>
    <row r="7700" spans="1:6" x14ac:dyDescent="0.35">
      <c r="A7700" s="527">
        <f>Electricity!D7736</f>
        <v>45612</v>
      </c>
      <c r="B7700" s="528">
        <f>Electricity!E7736</f>
        <v>0.70833333333333337</v>
      </c>
      <c r="C7700" s="529">
        <f>Electricity!F7736</f>
        <v>0</v>
      </c>
      <c r="D7700" s="529">
        <f>Electricity!I7736</f>
        <v>0</v>
      </c>
      <c r="E7700" s="531" t="str">
        <f t="shared" si="245"/>
        <v>11/16/2024 05:00:00 PM</v>
      </c>
      <c r="F7700" s="530" t="str">
        <f t="shared" si="246"/>
        <v>Nov</v>
      </c>
    </row>
    <row r="7701" spans="1:6" x14ac:dyDescent="0.35">
      <c r="A7701" s="527">
        <f>Electricity!D7737</f>
        <v>45612</v>
      </c>
      <c r="B7701" s="528">
        <f>Electricity!E7737</f>
        <v>0.75000000000000011</v>
      </c>
      <c r="C7701" s="529">
        <f>Electricity!F7737</f>
        <v>0</v>
      </c>
      <c r="D7701" s="529">
        <f>Electricity!I7737</f>
        <v>0</v>
      </c>
      <c r="E7701" s="531" t="str">
        <f t="shared" si="245"/>
        <v>11/16/2024 06:00:00 PM</v>
      </c>
      <c r="F7701" s="530" t="str">
        <f t="shared" si="246"/>
        <v>Nov</v>
      </c>
    </row>
    <row r="7702" spans="1:6" x14ac:dyDescent="0.35">
      <c r="A7702" s="527">
        <f>Electricity!D7738</f>
        <v>45612</v>
      </c>
      <c r="B7702" s="528">
        <f>Electricity!E7738</f>
        <v>0.79166666666666674</v>
      </c>
      <c r="C7702" s="529">
        <f>Electricity!F7738</f>
        <v>0</v>
      </c>
      <c r="D7702" s="529">
        <f>Electricity!I7738</f>
        <v>0</v>
      </c>
      <c r="E7702" s="531" t="str">
        <f t="shared" si="245"/>
        <v>11/16/2024 07:00:00 PM</v>
      </c>
      <c r="F7702" s="530" t="str">
        <f t="shared" si="246"/>
        <v>Nov</v>
      </c>
    </row>
    <row r="7703" spans="1:6" x14ac:dyDescent="0.35">
      <c r="A7703" s="527">
        <f>Electricity!D7739</f>
        <v>45612</v>
      </c>
      <c r="B7703" s="528">
        <f>Electricity!E7739</f>
        <v>0.83333333333333337</v>
      </c>
      <c r="C7703" s="529">
        <f>Electricity!F7739</f>
        <v>0</v>
      </c>
      <c r="D7703" s="529">
        <f>Electricity!I7739</f>
        <v>0</v>
      </c>
      <c r="E7703" s="531" t="str">
        <f t="shared" si="245"/>
        <v>11/16/2024 08:00:00 PM</v>
      </c>
      <c r="F7703" s="530" t="str">
        <f t="shared" si="246"/>
        <v>Nov</v>
      </c>
    </row>
    <row r="7704" spans="1:6" x14ac:dyDescent="0.35">
      <c r="A7704" s="527">
        <f>Electricity!D7740</f>
        <v>45612</v>
      </c>
      <c r="B7704" s="528">
        <f>Electricity!E7740</f>
        <v>0.87500000000000011</v>
      </c>
      <c r="C7704" s="529">
        <f>Electricity!F7740</f>
        <v>0</v>
      </c>
      <c r="D7704" s="529">
        <f>Electricity!I7740</f>
        <v>0</v>
      </c>
      <c r="E7704" s="531" t="str">
        <f t="shared" si="245"/>
        <v>11/16/2024 09:00:00 PM</v>
      </c>
      <c r="F7704" s="530" t="str">
        <f t="shared" si="246"/>
        <v>Nov</v>
      </c>
    </row>
    <row r="7705" spans="1:6" x14ac:dyDescent="0.35">
      <c r="A7705" s="527">
        <f>Electricity!D7741</f>
        <v>45612</v>
      </c>
      <c r="B7705" s="528">
        <f>Electricity!E7741</f>
        <v>0.91666666666666674</v>
      </c>
      <c r="C7705" s="529">
        <f>Electricity!F7741</f>
        <v>0</v>
      </c>
      <c r="D7705" s="529">
        <f>Electricity!I7741</f>
        <v>0</v>
      </c>
      <c r="E7705" s="531" t="str">
        <f t="shared" si="245"/>
        <v>11/16/2024 10:00:00 PM</v>
      </c>
      <c r="F7705" s="530" t="str">
        <f t="shared" si="246"/>
        <v>Nov</v>
      </c>
    </row>
    <row r="7706" spans="1:6" x14ac:dyDescent="0.35">
      <c r="A7706" s="527">
        <f>Electricity!D7742</f>
        <v>45612</v>
      </c>
      <c r="B7706" s="528">
        <f>Electricity!E7742</f>
        <v>0.95833333333333337</v>
      </c>
      <c r="C7706" s="529">
        <f>Electricity!F7742</f>
        <v>0</v>
      </c>
      <c r="D7706" s="529">
        <f>Electricity!I7742</f>
        <v>0</v>
      </c>
      <c r="E7706" s="531" t="str">
        <f t="shared" si="245"/>
        <v>11/16/2024 11:00:00 PM</v>
      </c>
      <c r="F7706" s="530" t="str">
        <f t="shared" si="246"/>
        <v>Nov</v>
      </c>
    </row>
    <row r="7707" spans="1:6" x14ac:dyDescent="0.35">
      <c r="A7707" s="527">
        <f>Electricity!D7743</f>
        <v>45613</v>
      </c>
      <c r="B7707" s="528">
        <f>Electricity!E7743</f>
        <v>3.1225022567582528E-17</v>
      </c>
      <c r="C7707" s="529">
        <f>Electricity!F7743</f>
        <v>0</v>
      </c>
      <c r="D7707" s="529">
        <f>Electricity!I7743</f>
        <v>0</v>
      </c>
      <c r="E7707" s="531" t="str">
        <f t="shared" si="245"/>
        <v>11/17/2024 12:00:00 AM</v>
      </c>
      <c r="F7707" s="530" t="str">
        <f t="shared" si="246"/>
        <v>Nov</v>
      </c>
    </row>
    <row r="7708" spans="1:6" x14ac:dyDescent="0.35">
      <c r="A7708" s="527">
        <f>Electricity!D7744</f>
        <v>45613</v>
      </c>
      <c r="B7708" s="528">
        <f>Electricity!E7744</f>
        <v>4.1666666666666699E-2</v>
      </c>
      <c r="C7708" s="529">
        <f>Electricity!F7744</f>
        <v>0</v>
      </c>
      <c r="D7708" s="529">
        <f>Electricity!I7744</f>
        <v>0</v>
      </c>
      <c r="E7708" s="531" t="str">
        <f t="shared" si="245"/>
        <v>11/17/2024 01:00:00 AM</v>
      </c>
      <c r="F7708" s="530" t="str">
        <f t="shared" si="246"/>
        <v>Nov</v>
      </c>
    </row>
    <row r="7709" spans="1:6" x14ac:dyDescent="0.35">
      <c r="A7709" s="527">
        <f>Electricity!D7745</f>
        <v>45613</v>
      </c>
      <c r="B7709" s="528">
        <f>Electricity!E7745</f>
        <v>8.333333333333337E-2</v>
      </c>
      <c r="C7709" s="529">
        <f>Electricity!F7745</f>
        <v>0</v>
      </c>
      <c r="D7709" s="529">
        <f>Electricity!I7745</f>
        <v>0</v>
      </c>
      <c r="E7709" s="531" t="str">
        <f t="shared" si="245"/>
        <v>11/17/2024 02:00:00 AM</v>
      </c>
      <c r="F7709" s="530" t="str">
        <f t="shared" si="246"/>
        <v>Nov</v>
      </c>
    </row>
    <row r="7710" spans="1:6" x14ac:dyDescent="0.35">
      <c r="A7710" s="527">
        <f>Electricity!D7746</f>
        <v>45613</v>
      </c>
      <c r="B7710" s="528">
        <f>Electricity!E7746</f>
        <v>0.12500000000000006</v>
      </c>
      <c r="C7710" s="529">
        <f>Electricity!F7746</f>
        <v>0</v>
      </c>
      <c r="D7710" s="529">
        <f>Electricity!I7746</f>
        <v>0</v>
      </c>
      <c r="E7710" s="531" t="str">
        <f t="shared" si="245"/>
        <v>11/17/2024 03:00:00 AM</v>
      </c>
      <c r="F7710" s="530" t="str">
        <f t="shared" si="246"/>
        <v>Nov</v>
      </c>
    </row>
    <row r="7711" spans="1:6" x14ac:dyDescent="0.35">
      <c r="A7711" s="527">
        <f>Electricity!D7747</f>
        <v>45613</v>
      </c>
      <c r="B7711" s="528">
        <f>Electricity!E7747</f>
        <v>0.16666666666666669</v>
      </c>
      <c r="C7711" s="529">
        <f>Electricity!F7747</f>
        <v>0</v>
      </c>
      <c r="D7711" s="529">
        <f>Electricity!I7747</f>
        <v>0</v>
      </c>
      <c r="E7711" s="531" t="str">
        <f t="shared" si="245"/>
        <v>11/17/2024 04:00:00 AM</v>
      </c>
      <c r="F7711" s="530" t="str">
        <f t="shared" si="246"/>
        <v>Nov</v>
      </c>
    </row>
    <row r="7712" spans="1:6" x14ac:dyDescent="0.35">
      <c r="A7712" s="527">
        <f>Electricity!D7748</f>
        <v>45613</v>
      </c>
      <c r="B7712" s="528">
        <f>Electricity!E7748</f>
        <v>0.20833333333333337</v>
      </c>
      <c r="C7712" s="529">
        <f>Electricity!F7748</f>
        <v>0</v>
      </c>
      <c r="D7712" s="529">
        <f>Electricity!I7748</f>
        <v>0</v>
      </c>
      <c r="E7712" s="531" t="str">
        <f t="shared" si="245"/>
        <v>11/17/2024 05:00:00 AM</v>
      </c>
      <c r="F7712" s="530" t="str">
        <f t="shared" si="246"/>
        <v>Nov</v>
      </c>
    </row>
    <row r="7713" spans="1:6" x14ac:dyDescent="0.35">
      <c r="A7713" s="527">
        <f>Electricity!D7749</f>
        <v>45613</v>
      </c>
      <c r="B7713" s="528">
        <f>Electricity!E7749</f>
        <v>0.25</v>
      </c>
      <c r="C7713" s="529">
        <f>Electricity!F7749</f>
        <v>0</v>
      </c>
      <c r="D7713" s="529">
        <f>Electricity!I7749</f>
        <v>0</v>
      </c>
      <c r="E7713" s="531" t="str">
        <f t="shared" si="245"/>
        <v>11/17/2024 06:00:00 AM</v>
      </c>
      <c r="F7713" s="530" t="str">
        <f t="shared" si="246"/>
        <v>Nov</v>
      </c>
    </row>
    <row r="7714" spans="1:6" x14ac:dyDescent="0.35">
      <c r="A7714" s="527">
        <f>Electricity!D7750</f>
        <v>45613</v>
      </c>
      <c r="B7714" s="528">
        <f>Electricity!E7750</f>
        <v>0.29166666666666669</v>
      </c>
      <c r="C7714" s="529">
        <f>Electricity!F7750</f>
        <v>0</v>
      </c>
      <c r="D7714" s="529">
        <f>Electricity!I7750</f>
        <v>0</v>
      </c>
      <c r="E7714" s="531" t="str">
        <f t="shared" si="245"/>
        <v>11/17/2024 07:00:00 AM</v>
      </c>
      <c r="F7714" s="530" t="str">
        <f t="shared" si="246"/>
        <v>Nov</v>
      </c>
    </row>
    <row r="7715" spans="1:6" x14ac:dyDescent="0.35">
      <c r="A7715" s="527">
        <f>Electricity!D7751</f>
        <v>45613</v>
      </c>
      <c r="B7715" s="528">
        <f>Electricity!E7751</f>
        <v>0.33333333333333337</v>
      </c>
      <c r="C7715" s="529">
        <f>Electricity!F7751</f>
        <v>0</v>
      </c>
      <c r="D7715" s="529">
        <f>Electricity!I7751</f>
        <v>0</v>
      </c>
      <c r="E7715" s="531" t="str">
        <f t="shared" si="245"/>
        <v>11/17/2024 08:00:00 AM</v>
      </c>
      <c r="F7715" s="530" t="str">
        <f t="shared" si="246"/>
        <v>Nov</v>
      </c>
    </row>
    <row r="7716" spans="1:6" x14ac:dyDescent="0.35">
      <c r="A7716" s="527">
        <f>Electricity!D7752</f>
        <v>45613</v>
      </c>
      <c r="B7716" s="528">
        <f>Electricity!E7752</f>
        <v>0.375</v>
      </c>
      <c r="C7716" s="529">
        <f>Electricity!F7752</f>
        <v>0</v>
      </c>
      <c r="D7716" s="529">
        <f>Electricity!I7752</f>
        <v>0</v>
      </c>
      <c r="E7716" s="531" t="str">
        <f t="shared" si="245"/>
        <v>11/17/2024 09:00:00 AM</v>
      </c>
      <c r="F7716" s="530" t="str">
        <f t="shared" si="246"/>
        <v>Nov</v>
      </c>
    </row>
    <row r="7717" spans="1:6" x14ac:dyDescent="0.35">
      <c r="A7717" s="527">
        <f>Electricity!D7753</f>
        <v>45613</v>
      </c>
      <c r="B7717" s="528">
        <f>Electricity!E7753</f>
        <v>0.41666666666666669</v>
      </c>
      <c r="C7717" s="529">
        <f>Electricity!F7753</f>
        <v>0</v>
      </c>
      <c r="D7717" s="529">
        <f>Electricity!I7753</f>
        <v>0</v>
      </c>
      <c r="E7717" s="531" t="str">
        <f t="shared" si="245"/>
        <v>11/17/2024 10:00:00 AM</v>
      </c>
      <c r="F7717" s="530" t="str">
        <f t="shared" si="246"/>
        <v>Nov</v>
      </c>
    </row>
    <row r="7718" spans="1:6" x14ac:dyDescent="0.35">
      <c r="A7718" s="527">
        <f>Electricity!D7754</f>
        <v>45613</v>
      </c>
      <c r="B7718" s="528">
        <f>Electricity!E7754</f>
        <v>0.45833333333333337</v>
      </c>
      <c r="C7718" s="529">
        <f>Electricity!F7754</f>
        <v>0</v>
      </c>
      <c r="D7718" s="529">
        <f>Electricity!I7754</f>
        <v>0</v>
      </c>
      <c r="E7718" s="531" t="str">
        <f t="shared" si="245"/>
        <v>11/17/2024 11:00:00 AM</v>
      </c>
      <c r="F7718" s="530" t="str">
        <f t="shared" si="246"/>
        <v>Nov</v>
      </c>
    </row>
    <row r="7719" spans="1:6" x14ac:dyDescent="0.35">
      <c r="A7719" s="527">
        <f>Electricity!D7755</f>
        <v>45613</v>
      </c>
      <c r="B7719" s="528">
        <f>Electricity!E7755</f>
        <v>0.50000000000000011</v>
      </c>
      <c r="C7719" s="529">
        <f>Electricity!F7755</f>
        <v>0</v>
      </c>
      <c r="D7719" s="529">
        <f>Electricity!I7755</f>
        <v>0</v>
      </c>
      <c r="E7719" s="531" t="str">
        <f t="shared" si="245"/>
        <v>11/17/2024 12:00:00 PM</v>
      </c>
      <c r="F7719" s="530" t="str">
        <f t="shared" si="246"/>
        <v>Nov</v>
      </c>
    </row>
    <row r="7720" spans="1:6" x14ac:dyDescent="0.35">
      <c r="A7720" s="527">
        <f>Electricity!D7756</f>
        <v>45613</v>
      </c>
      <c r="B7720" s="528">
        <f>Electricity!E7756</f>
        <v>0.54166666666666674</v>
      </c>
      <c r="C7720" s="529">
        <f>Electricity!F7756</f>
        <v>0</v>
      </c>
      <c r="D7720" s="529">
        <f>Electricity!I7756</f>
        <v>0</v>
      </c>
      <c r="E7720" s="531" t="str">
        <f t="shared" si="245"/>
        <v>11/17/2024 01:00:00 PM</v>
      </c>
      <c r="F7720" s="530" t="str">
        <f t="shared" si="246"/>
        <v>Nov</v>
      </c>
    </row>
    <row r="7721" spans="1:6" x14ac:dyDescent="0.35">
      <c r="A7721" s="527">
        <f>Electricity!D7757</f>
        <v>45613</v>
      </c>
      <c r="B7721" s="528">
        <f>Electricity!E7757</f>
        <v>0.58333333333333337</v>
      </c>
      <c r="C7721" s="529">
        <f>Electricity!F7757</f>
        <v>0</v>
      </c>
      <c r="D7721" s="529">
        <f>Electricity!I7757</f>
        <v>0</v>
      </c>
      <c r="E7721" s="531" t="str">
        <f t="shared" si="245"/>
        <v>11/17/2024 02:00:00 PM</v>
      </c>
      <c r="F7721" s="530" t="str">
        <f t="shared" si="246"/>
        <v>Nov</v>
      </c>
    </row>
    <row r="7722" spans="1:6" x14ac:dyDescent="0.35">
      <c r="A7722" s="527">
        <f>Electricity!D7758</f>
        <v>45613</v>
      </c>
      <c r="B7722" s="528">
        <f>Electricity!E7758</f>
        <v>0.62500000000000011</v>
      </c>
      <c r="C7722" s="529">
        <f>Electricity!F7758</f>
        <v>0</v>
      </c>
      <c r="D7722" s="529">
        <f>Electricity!I7758</f>
        <v>0</v>
      </c>
      <c r="E7722" s="531" t="str">
        <f t="shared" si="245"/>
        <v>11/17/2024 03:00:00 PM</v>
      </c>
      <c r="F7722" s="530" t="str">
        <f t="shared" si="246"/>
        <v>Nov</v>
      </c>
    </row>
    <row r="7723" spans="1:6" x14ac:dyDescent="0.35">
      <c r="A7723" s="527">
        <f>Electricity!D7759</f>
        <v>45613</v>
      </c>
      <c r="B7723" s="528">
        <f>Electricity!E7759</f>
        <v>0.66666666666666674</v>
      </c>
      <c r="C7723" s="529">
        <f>Electricity!F7759</f>
        <v>0</v>
      </c>
      <c r="D7723" s="529">
        <f>Electricity!I7759</f>
        <v>0</v>
      </c>
      <c r="E7723" s="531" t="str">
        <f t="shared" si="245"/>
        <v>11/17/2024 04:00:00 PM</v>
      </c>
      <c r="F7723" s="530" t="str">
        <f t="shared" si="246"/>
        <v>Nov</v>
      </c>
    </row>
    <row r="7724" spans="1:6" x14ac:dyDescent="0.35">
      <c r="A7724" s="527">
        <f>Electricity!D7760</f>
        <v>45613</v>
      </c>
      <c r="B7724" s="528">
        <f>Electricity!E7760</f>
        <v>0.70833333333333337</v>
      </c>
      <c r="C7724" s="529">
        <f>Electricity!F7760</f>
        <v>0</v>
      </c>
      <c r="D7724" s="529">
        <f>Electricity!I7760</f>
        <v>0</v>
      </c>
      <c r="E7724" s="531" t="str">
        <f t="shared" ref="E7724:E7787" si="247">CONCATENATE(TEXT(A7724,"mm/dd/yyyy")," ",TEXT(B7724,"hh:mm:ss AM/PM"))</f>
        <v>11/17/2024 05:00:00 PM</v>
      </c>
      <c r="F7724" s="530" t="str">
        <f t="shared" si="246"/>
        <v>Nov</v>
      </c>
    </row>
    <row r="7725" spans="1:6" x14ac:dyDescent="0.35">
      <c r="A7725" s="527">
        <f>Electricity!D7761</f>
        <v>45613</v>
      </c>
      <c r="B7725" s="528">
        <f>Electricity!E7761</f>
        <v>0.75000000000000011</v>
      </c>
      <c r="C7725" s="529">
        <f>Electricity!F7761</f>
        <v>0</v>
      </c>
      <c r="D7725" s="529">
        <f>Electricity!I7761</f>
        <v>0</v>
      </c>
      <c r="E7725" s="531" t="str">
        <f t="shared" si="247"/>
        <v>11/17/2024 06:00:00 PM</v>
      </c>
      <c r="F7725" s="530" t="str">
        <f t="shared" si="246"/>
        <v>Nov</v>
      </c>
    </row>
    <row r="7726" spans="1:6" x14ac:dyDescent="0.35">
      <c r="A7726" s="527">
        <f>Electricity!D7762</f>
        <v>45613</v>
      </c>
      <c r="B7726" s="528">
        <f>Electricity!E7762</f>
        <v>0.79166666666666674</v>
      </c>
      <c r="C7726" s="529">
        <f>Electricity!F7762</f>
        <v>0</v>
      </c>
      <c r="D7726" s="529">
        <f>Electricity!I7762</f>
        <v>0</v>
      </c>
      <c r="E7726" s="531" t="str">
        <f t="shared" si="247"/>
        <v>11/17/2024 07:00:00 PM</v>
      </c>
      <c r="F7726" s="530" t="str">
        <f t="shared" si="246"/>
        <v>Nov</v>
      </c>
    </row>
    <row r="7727" spans="1:6" x14ac:dyDescent="0.35">
      <c r="A7727" s="527">
        <f>Electricity!D7763</f>
        <v>45613</v>
      </c>
      <c r="B7727" s="528">
        <f>Electricity!E7763</f>
        <v>0.83333333333333337</v>
      </c>
      <c r="C7727" s="529">
        <f>Electricity!F7763</f>
        <v>0</v>
      </c>
      <c r="D7727" s="529">
        <f>Electricity!I7763</f>
        <v>0</v>
      </c>
      <c r="E7727" s="531" t="str">
        <f t="shared" si="247"/>
        <v>11/17/2024 08:00:00 PM</v>
      </c>
      <c r="F7727" s="530" t="str">
        <f t="shared" si="246"/>
        <v>Nov</v>
      </c>
    </row>
    <row r="7728" spans="1:6" x14ac:dyDescent="0.35">
      <c r="A7728" s="527">
        <f>Electricity!D7764</f>
        <v>45613</v>
      </c>
      <c r="B7728" s="528">
        <f>Electricity!E7764</f>
        <v>0.87500000000000011</v>
      </c>
      <c r="C7728" s="529">
        <f>Electricity!F7764</f>
        <v>0</v>
      </c>
      <c r="D7728" s="529">
        <f>Electricity!I7764</f>
        <v>0</v>
      </c>
      <c r="E7728" s="531" t="str">
        <f t="shared" si="247"/>
        <v>11/17/2024 09:00:00 PM</v>
      </c>
      <c r="F7728" s="530" t="str">
        <f t="shared" si="246"/>
        <v>Nov</v>
      </c>
    </row>
    <row r="7729" spans="1:6" x14ac:dyDescent="0.35">
      <c r="A7729" s="527">
        <f>Electricity!D7765</f>
        <v>45613</v>
      </c>
      <c r="B7729" s="528">
        <f>Electricity!E7765</f>
        <v>0.91666666666666674</v>
      </c>
      <c r="C7729" s="529">
        <f>Electricity!F7765</f>
        <v>0</v>
      </c>
      <c r="D7729" s="529">
        <f>Electricity!I7765</f>
        <v>0</v>
      </c>
      <c r="E7729" s="531" t="str">
        <f t="shared" si="247"/>
        <v>11/17/2024 10:00:00 PM</v>
      </c>
      <c r="F7729" s="530" t="str">
        <f t="shared" si="246"/>
        <v>Nov</v>
      </c>
    </row>
    <row r="7730" spans="1:6" x14ac:dyDescent="0.35">
      <c r="A7730" s="527">
        <f>Electricity!D7766</f>
        <v>45613</v>
      </c>
      <c r="B7730" s="528">
        <f>Electricity!E7766</f>
        <v>0.95833333333333337</v>
      </c>
      <c r="C7730" s="529">
        <f>Electricity!F7766</f>
        <v>0</v>
      </c>
      <c r="D7730" s="529">
        <f>Electricity!I7766</f>
        <v>0</v>
      </c>
      <c r="E7730" s="531" t="str">
        <f t="shared" si="247"/>
        <v>11/17/2024 11:00:00 PM</v>
      </c>
      <c r="F7730" s="530" t="str">
        <f t="shared" si="246"/>
        <v>Nov</v>
      </c>
    </row>
    <row r="7731" spans="1:6" x14ac:dyDescent="0.35">
      <c r="A7731" s="527">
        <f>Electricity!D7767</f>
        <v>45614</v>
      </c>
      <c r="B7731" s="528">
        <f>Electricity!E7767</f>
        <v>3.1225022567582528E-17</v>
      </c>
      <c r="C7731" s="529">
        <f>Electricity!F7767</f>
        <v>0</v>
      </c>
      <c r="D7731" s="529">
        <f>Electricity!I7767</f>
        <v>0</v>
      </c>
      <c r="E7731" s="531" t="str">
        <f t="shared" si="247"/>
        <v>11/18/2024 12:00:00 AM</v>
      </c>
      <c r="F7731" s="530" t="str">
        <f t="shared" si="246"/>
        <v>Nov</v>
      </c>
    </row>
    <row r="7732" spans="1:6" x14ac:dyDescent="0.35">
      <c r="A7732" s="527">
        <f>Electricity!D7768</f>
        <v>45614</v>
      </c>
      <c r="B7732" s="528">
        <f>Electricity!E7768</f>
        <v>4.1666666666666699E-2</v>
      </c>
      <c r="C7732" s="529">
        <f>Electricity!F7768</f>
        <v>0</v>
      </c>
      <c r="D7732" s="529">
        <f>Electricity!I7768</f>
        <v>0</v>
      </c>
      <c r="E7732" s="531" t="str">
        <f t="shared" si="247"/>
        <v>11/18/2024 01:00:00 AM</v>
      </c>
      <c r="F7732" s="530" t="str">
        <f t="shared" si="246"/>
        <v>Nov</v>
      </c>
    </row>
    <row r="7733" spans="1:6" x14ac:dyDescent="0.35">
      <c r="A7733" s="527">
        <f>Electricity!D7769</f>
        <v>45614</v>
      </c>
      <c r="B7733" s="528">
        <f>Electricity!E7769</f>
        <v>8.333333333333337E-2</v>
      </c>
      <c r="C7733" s="529">
        <f>Electricity!F7769</f>
        <v>0</v>
      </c>
      <c r="D7733" s="529">
        <f>Electricity!I7769</f>
        <v>0</v>
      </c>
      <c r="E7733" s="531" t="str">
        <f t="shared" si="247"/>
        <v>11/18/2024 02:00:00 AM</v>
      </c>
      <c r="F7733" s="530" t="str">
        <f t="shared" si="246"/>
        <v>Nov</v>
      </c>
    </row>
    <row r="7734" spans="1:6" x14ac:dyDescent="0.35">
      <c r="A7734" s="527">
        <f>Electricity!D7770</f>
        <v>45614</v>
      </c>
      <c r="B7734" s="528">
        <f>Electricity!E7770</f>
        <v>0.12500000000000006</v>
      </c>
      <c r="C7734" s="529">
        <f>Electricity!F7770</f>
        <v>0</v>
      </c>
      <c r="D7734" s="529">
        <f>Electricity!I7770</f>
        <v>0</v>
      </c>
      <c r="E7734" s="531" t="str">
        <f t="shared" si="247"/>
        <v>11/18/2024 03:00:00 AM</v>
      </c>
      <c r="F7734" s="530" t="str">
        <f t="shared" si="246"/>
        <v>Nov</v>
      </c>
    </row>
    <row r="7735" spans="1:6" x14ac:dyDescent="0.35">
      <c r="A7735" s="527">
        <f>Electricity!D7771</f>
        <v>45614</v>
      </c>
      <c r="B7735" s="528">
        <f>Electricity!E7771</f>
        <v>0.16666666666666669</v>
      </c>
      <c r="C7735" s="529">
        <f>Electricity!F7771</f>
        <v>0</v>
      </c>
      <c r="D7735" s="529">
        <f>Electricity!I7771</f>
        <v>0</v>
      </c>
      <c r="E7735" s="531" t="str">
        <f t="shared" si="247"/>
        <v>11/18/2024 04:00:00 AM</v>
      </c>
      <c r="F7735" s="530" t="str">
        <f t="shared" si="246"/>
        <v>Nov</v>
      </c>
    </row>
    <row r="7736" spans="1:6" x14ac:dyDescent="0.35">
      <c r="A7736" s="527">
        <f>Electricity!D7772</f>
        <v>45614</v>
      </c>
      <c r="B7736" s="528">
        <f>Electricity!E7772</f>
        <v>0.20833333333333337</v>
      </c>
      <c r="C7736" s="529">
        <f>Electricity!F7772</f>
        <v>0</v>
      </c>
      <c r="D7736" s="529">
        <f>Electricity!I7772</f>
        <v>0</v>
      </c>
      <c r="E7736" s="531" t="str">
        <f t="shared" si="247"/>
        <v>11/18/2024 05:00:00 AM</v>
      </c>
      <c r="F7736" s="530" t="str">
        <f t="shared" si="246"/>
        <v>Nov</v>
      </c>
    </row>
    <row r="7737" spans="1:6" x14ac:dyDescent="0.35">
      <c r="A7737" s="527">
        <f>Electricity!D7773</f>
        <v>45614</v>
      </c>
      <c r="B7737" s="528">
        <f>Electricity!E7773</f>
        <v>0.25</v>
      </c>
      <c r="C7737" s="529">
        <f>Electricity!F7773</f>
        <v>0</v>
      </c>
      <c r="D7737" s="529">
        <f>Electricity!I7773</f>
        <v>0</v>
      </c>
      <c r="E7737" s="531" t="str">
        <f t="shared" si="247"/>
        <v>11/18/2024 06:00:00 AM</v>
      </c>
      <c r="F7737" s="530" t="str">
        <f t="shared" si="246"/>
        <v>Nov</v>
      </c>
    </row>
    <row r="7738" spans="1:6" x14ac:dyDescent="0.35">
      <c r="A7738" s="527">
        <f>Electricity!D7774</f>
        <v>45614</v>
      </c>
      <c r="B7738" s="528">
        <f>Electricity!E7774</f>
        <v>0.29166666666666669</v>
      </c>
      <c r="C7738" s="529">
        <f>Electricity!F7774</f>
        <v>0</v>
      </c>
      <c r="D7738" s="529">
        <f>Electricity!I7774</f>
        <v>0</v>
      </c>
      <c r="E7738" s="531" t="str">
        <f t="shared" si="247"/>
        <v>11/18/2024 07:00:00 AM</v>
      </c>
      <c r="F7738" s="530" t="str">
        <f t="shared" si="246"/>
        <v>Nov</v>
      </c>
    </row>
    <row r="7739" spans="1:6" x14ac:dyDescent="0.35">
      <c r="A7739" s="527">
        <f>Electricity!D7775</f>
        <v>45614</v>
      </c>
      <c r="B7739" s="528">
        <f>Electricity!E7775</f>
        <v>0.33333333333333337</v>
      </c>
      <c r="C7739" s="529">
        <f>Electricity!F7775</f>
        <v>0</v>
      </c>
      <c r="D7739" s="529">
        <f>Electricity!I7775</f>
        <v>0</v>
      </c>
      <c r="E7739" s="531" t="str">
        <f t="shared" si="247"/>
        <v>11/18/2024 08:00:00 AM</v>
      </c>
      <c r="F7739" s="530" t="str">
        <f t="shared" si="246"/>
        <v>Nov</v>
      </c>
    </row>
    <row r="7740" spans="1:6" x14ac:dyDescent="0.35">
      <c r="A7740" s="527">
        <f>Electricity!D7776</f>
        <v>45614</v>
      </c>
      <c r="B7740" s="528">
        <f>Electricity!E7776</f>
        <v>0.375</v>
      </c>
      <c r="C7740" s="529">
        <f>Electricity!F7776</f>
        <v>0</v>
      </c>
      <c r="D7740" s="529">
        <f>Electricity!I7776</f>
        <v>0</v>
      </c>
      <c r="E7740" s="531" t="str">
        <f t="shared" si="247"/>
        <v>11/18/2024 09:00:00 AM</v>
      </c>
      <c r="F7740" s="530" t="str">
        <f t="shared" si="246"/>
        <v>Nov</v>
      </c>
    </row>
    <row r="7741" spans="1:6" x14ac:dyDescent="0.35">
      <c r="A7741" s="527">
        <f>Electricity!D7777</f>
        <v>45614</v>
      </c>
      <c r="B7741" s="528">
        <f>Electricity!E7777</f>
        <v>0.41666666666666669</v>
      </c>
      <c r="C7741" s="529">
        <f>Electricity!F7777</f>
        <v>0</v>
      </c>
      <c r="D7741" s="529">
        <f>Electricity!I7777</f>
        <v>0</v>
      </c>
      <c r="E7741" s="531" t="str">
        <f t="shared" si="247"/>
        <v>11/18/2024 10:00:00 AM</v>
      </c>
      <c r="F7741" s="530" t="str">
        <f t="shared" si="246"/>
        <v>Nov</v>
      </c>
    </row>
    <row r="7742" spans="1:6" x14ac:dyDescent="0.35">
      <c r="A7742" s="527">
        <f>Electricity!D7778</f>
        <v>45614</v>
      </c>
      <c r="B7742" s="528">
        <f>Electricity!E7778</f>
        <v>0.45833333333333337</v>
      </c>
      <c r="C7742" s="529">
        <f>Electricity!F7778</f>
        <v>0</v>
      </c>
      <c r="D7742" s="529">
        <f>Electricity!I7778</f>
        <v>0</v>
      </c>
      <c r="E7742" s="531" t="str">
        <f t="shared" si="247"/>
        <v>11/18/2024 11:00:00 AM</v>
      </c>
      <c r="F7742" s="530" t="str">
        <f t="shared" si="246"/>
        <v>Nov</v>
      </c>
    </row>
    <row r="7743" spans="1:6" x14ac:dyDescent="0.35">
      <c r="A7743" s="527">
        <f>Electricity!D7779</f>
        <v>45614</v>
      </c>
      <c r="B7743" s="528">
        <f>Electricity!E7779</f>
        <v>0.50000000000000011</v>
      </c>
      <c r="C7743" s="529">
        <f>Electricity!F7779</f>
        <v>0</v>
      </c>
      <c r="D7743" s="529">
        <f>Electricity!I7779</f>
        <v>0</v>
      </c>
      <c r="E7743" s="531" t="str">
        <f t="shared" si="247"/>
        <v>11/18/2024 12:00:00 PM</v>
      </c>
      <c r="F7743" s="530" t="str">
        <f t="shared" si="246"/>
        <v>Nov</v>
      </c>
    </row>
    <row r="7744" spans="1:6" x14ac:dyDescent="0.35">
      <c r="A7744" s="527">
        <f>Electricity!D7780</f>
        <v>45614</v>
      </c>
      <c r="B7744" s="528">
        <f>Electricity!E7780</f>
        <v>0.54166666666666674</v>
      </c>
      <c r="C7744" s="529">
        <f>Electricity!F7780</f>
        <v>0</v>
      </c>
      <c r="D7744" s="529">
        <f>Electricity!I7780</f>
        <v>0</v>
      </c>
      <c r="E7744" s="531" t="str">
        <f t="shared" si="247"/>
        <v>11/18/2024 01:00:00 PM</v>
      </c>
      <c r="F7744" s="530" t="str">
        <f t="shared" si="246"/>
        <v>Nov</v>
      </c>
    </row>
    <row r="7745" spans="1:6" x14ac:dyDescent="0.35">
      <c r="A7745" s="527">
        <f>Electricity!D7781</f>
        <v>45614</v>
      </c>
      <c r="B7745" s="528">
        <f>Electricity!E7781</f>
        <v>0.58333333333333337</v>
      </c>
      <c r="C7745" s="529">
        <f>Electricity!F7781</f>
        <v>0</v>
      </c>
      <c r="D7745" s="529">
        <f>Electricity!I7781</f>
        <v>0</v>
      </c>
      <c r="E7745" s="531" t="str">
        <f t="shared" si="247"/>
        <v>11/18/2024 02:00:00 PM</v>
      </c>
      <c r="F7745" s="530" t="str">
        <f t="shared" si="246"/>
        <v>Nov</v>
      </c>
    </row>
    <row r="7746" spans="1:6" x14ac:dyDescent="0.35">
      <c r="A7746" s="527">
        <f>Electricity!D7782</f>
        <v>45614</v>
      </c>
      <c r="B7746" s="528">
        <f>Electricity!E7782</f>
        <v>0.62500000000000011</v>
      </c>
      <c r="C7746" s="529">
        <f>Electricity!F7782</f>
        <v>0</v>
      </c>
      <c r="D7746" s="529">
        <f>Electricity!I7782</f>
        <v>0</v>
      </c>
      <c r="E7746" s="531" t="str">
        <f t="shared" si="247"/>
        <v>11/18/2024 03:00:00 PM</v>
      </c>
      <c r="F7746" s="530" t="str">
        <f t="shared" si="246"/>
        <v>Nov</v>
      </c>
    </row>
    <row r="7747" spans="1:6" x14ac:dyDescent="0.35">
      <c r="A7747" s="527">
        <f>Electricity!D7783</f>
        <v>45614</v>
      </c>
      <c r="B7747" s="528">
        <f>Electricity!E7783</f>
        <v>0.66666666666666674</v>
      </c>
      <c r="C7747" s="529">
        <f>Electricity!F7783</f>
        <v>0</v>
      </c>
      <c r="D7747" s="529">
        <f>Electricity!I7783</f>
        <v>0</v>
      </c>
      <c r="E7747" s="531" t="str">
        <f t="shared" si="247"/>
        <v>11/18/2024 04:00:00 PM</v>
      </c>
      <c r="F7747" s="530" t="str">
        <f t="shared" ref="F7747:F7810" si="248">TEXT(A7747,"mmm")</f>
        <v>Nov</v>
      </c>
    </row>
    <row r="7748" spans="1:6" x14ac:dyDescent="0.35">
      <c r="A7748" s="527">
        <f>Electricity!D7784</f>
        <v>45614</v>
      </c>
      <c r="B7748" s="528">
        <f>Electricity!E7784</f>
        <v>0.70833333333333337</v>
      </c>
      <c r="C7748" s="529">
        <f>Electricity!F7784</f>
        <v>0</v>
      </c>
      <c r="D7748" s="529">
        <f>Electricity!I7784</f>
        <v>0</v>
      </c>
      <c r="E7748" s="531" t="str">
        <f t="shared" si="247"/>
        <v>11/18/2024 05:00:00 PM</v>
      </c>
      <c r="F7748" s="530" t="str">
        <f t="shared" si="248"/>
        <v>Nov</v>
      </c>
    </row>
    <row r="7749" spans="1:6" x14ac:dyDescent="0.35">
      <c r="A7749" s="527">
        <f>Electricity!D7785</f>
        <v>45614</v>
      </c>
      <c r="B7749" s="528">
        <f>Electricity!E7785</f>
        <v>0.75000000000000011</v>
      </c>
      <c r="C7749" s="529">
        <f>Electricity!F7785</f>
        <v>0</v>
      </c>
      <c r="D7749" s="529">
        <f>Electricity!I7785</f>
        <v>0</v>
      </c>
      <c r="E7749" s="531" t="str">
        <f t="shared" si="247"/>
        <v>11/18/2024 06:00:00 PM</v>
      </c>
      <c r="F7749" s="530" t="str">
        <f t="shared" si="248"/>
        <v>Nov</v>
      </c>
    </row>
    <row r="7750" spans="1:6" x14ac:dyDescent="0.35">
      <c r="A7750" s="527">
        <f>Electricity!D7786</f>
        <v>45614</v>
      </c>
      <c r="B7750" s="528">
        <f>Electricity!E7786</f>
        <v>0.79166666666666674</v>
      </c>
      <c r="C7750" s="529">
        <f>Electricity!F7786</f>
        <v>0</v>
      </c>
      <c r="D7750" s="529">
        <f>Electricity!I7786</f>
        <v>0</v>
      </c>
      <c r="E7750" s="531" t="str">
        <f t="shared" si="247"/>
        <v>11/18/2024 07:00:00 PM</v>
      </c>
      <c r="F7750" s="530" t="str">
        <f t="shared" si="248"/>
        <v>Nov</v>
      </c>
    </row>
    <row r="7751" spans="1:6" x14ac:dyDescent="0.35">
      <c r="A7751" s="527">
        <f>Electricity!D7787</f>
        <v>45614</v>
      </c>
      <c r="B7751" s="528">
        <f>Electricity!E7787</f>
        <v>0.83333333333333337</v>
      </c>
      <c r="C7751" s="529">
        <f>Electricity!F7787</f>
        <v>0</v>
      </c>
      <c r="D7751" s="529">
        <f>Electricity!I7787</f>
        <v>0</v>
      </c>
      <c r="E7751" s="531" t="str">
        <f t="shared" si="247"/>
        <v>11/18/2024 08:00:00 PM</v>
      </c>
      <c r="F7751" s="530" t="str">
        <f t="shared" si="248"/>
        <v>Nov</v>
      </c>
    </row>
    <row r="7752" spans="1:6" x14ac:dyDescent="0.35">
      <c r="A7752" s="527">
        <f>Electricity!D7788</f>
        <v>45614</v>
      </c>
      <c r="B7752" s="528">
        <f>Electricity!E7788</f>
        <v>0.87500000000000011</v>
      </c>
      <c r="C7752" s="529">
        <f>Electricity!F7788</f>
        <v>0</v>
      </c>
      <c r="D7752" s="529">
        <f>Electricity!I7788</f>
        <v>0</v>
      </c>
      <c r="E7752" s="531" t="str">
        <f t="shared" si="247"/>
        <v>11/18/2024 09:00:00 PM</v>
      </c>
      <c r="F7752" s="530" t="str">
        <f t="shared" si="248"/>
        <v>Nov</v>
      </c>
    </row>
    <row r="7753" spans="1:6" x14ac:dyDescent="0.35">
      <c r="A7753" s="527">
        <f>Electricity!D7789</f>
        <v>45614</v>
      </c>
      <c r="B7753" s="528">
        <f>Electricity!E7789</f>
        <v>0.91666666666666674</v>
      </c>
      <c r="C7753" s="529">
        <f>Electricity!F7789</f>
        <v>0</v>
      </c>
      <c r="D7753" s="529">
        <f>Electricity!I7789</f>
        <v>0</v>
      </c>
      <c r="E7753" s="531" t="str">
        <f t="shared" si="247"/>
        <v>11/18/2024 10:00:00 PM</v>
      </c>
      <c r="F7753" s="530" t="str">
        <f t="shared" si="248"/>
        <v>Nov</v>
      </c>
    </row>
    <row r="7754" spans="1:6" x14ac:dyDescent="0.35">
      <c r="A7754" s="527">
        <f>Electricity!D7790</f>
        <v>45614</v>
      </c>
      <c r="B7754" s="528">
        <f>Electricity!E7790</f>
        <v>0.95833333333333337</v>
      </c>
      <c r="C7754" s="529">
        <f>Electricity!F7790</f>
        <v>0</v>
      </c>
      <c r="D7754" s="529">
        <f>Electricity!I7790</f>
        <v>0</v>
      </c>
      <c r="E7754" s="531" t="str">
        <f t="shared" si="247"/>
        <v>11/18/2024 11:00:00 PM</v>
      </c>
      <c r="F7754" s="530" t="str">
        <f t="shared" si="248"/>
        <v>Nov</v>
      </c>
    </row>
    <row r="7755" spans="1:6" x14ac:dyDescent="0.35">
      <c r="A7755" s="527">
        <f>Electricity!D7791</f>
        <v>45615</v>
      </c>
      <c r="B7755" s="528">
        <f>Electricity!E7791</f>
        <v>3.1225022567582528E-17</v>
      </c>
      <c r="C7755" s="529">
        <f>Electricity!F7791</f>
        <v>0</v>
      </c>
      <c r="D7755" s="529">
        <f>Electricity!I7791</f>
        <v>0</v>
      </c>
      <c r="E7755" s="531" t="str">
        <f t="shared" si="247"/>
        <v>11/19/2024 12:00:00 AM</v>
      </c>
      <c r="F7755" s="530" t="str">
        <f t="shared" si="248"/>
        <v>Nov</v>
      </c>
    </row>
    <row r="7756" spans="1:6" x14ac:dyDescent="0.35">
      <c r="A7756" s="527">
        <f>Electricity!D7792</f>
        <v>45615</v>
      </c>
      <c r="B7756" s="528">
        <f>Electricity!E7792</f>
        <v>4.1666666666666699E-2</v>
      </c>
      <c r="C7756" s="529">
        <f>Electricity!F7792</f>
        <v>0</v>
      </c>
      <c r="D7756" s="529">
        <f>Electricity!I7792</f>
        <v>0</v>
      </c>
      <c r="E7756" s="531" t="str">
        <f t="shared" si="247"/>
        <v>11/19/2024 01:00:00 AM</v>
      </c>
      <c r="F7756" s="530" t="str">
        <f t="shared" si="248"/>
        <v>Nov</v>
      </c>
    </row>
    <row r="7757" spans="1:6" x14ac:dyDescent="0.35">
      <c r="A7757" s="527">
        <f>Electricity!D7793</f>
        <v>45615</v>
      </c>
      <c r="B7757" s="528">
        <f>Electricity!E7793</f>
        <v>8.333333333333337E-2</v>
      </c>
      <c r="C7757" s="529">
        <f>Electricity!F7793</f>
        <v>0</v>
      </c>
      <c r="D7757" s="529">
        <f>Electricity!I7793</f>
        <v>0</v>
      </c>
      <c r="E7757" s="531" t="str">
        <f t="shared" si="247"/>
        <v>11/19/2024 02:00:00 AM</v>
      </c>
      <c r="F7757" s="530" t="str">
        <f t="shared" si="248"/>
        <v>Nov</v>
      </c>
    </row>
    <row r="7758" spans="1:6" x14ac:dyDescent="0.35">
      <c r="A7758" s="527">
        <f>Electricity!D7794</f>
        <v>45615</v>
      </c>
      <c r="B7758" s="528">
        <f>Electricity!E7794</f>
        <v>0.12500000000000006</v>
      </c>
      <c r="C7758" s="529">
        <f>Electricity!F7794</f>
        <v>0</v>
      </c>
      <c r="D7758" s="529">
        <f>Electricity!I7794</f>
        <v>0</v>
      </c>
      <c r="E7758" s="531" t="str">
        <f t="shared" si="247"/>
        <v>11/19/2024 03:00:00 AM</v>
      </c>
      <c r="F7758" s="530" t="str">
        <f t="shared" si="248"/>
        <v>Nov</v>
      </c>
    </row>
    <row r="7759" spans="1:6" x14ac:dyDescent="0.35">
      <c r="A7759" s="527">
        <f>Electricity!D7795</f>
        <v>45615</v>
      </c>
      <c r="B7759" s="528">
        <f>Electricity!E7795</f>
        <v>0.16666666666666669</v>
      </c>
      <c r="C7759" s="529">
        <f>Electricity!F7795</f>
        <v>0</v>
      </c>
      <c r="D7759" s="529">
        <f>Electricity!I7795</f>
        <v>0</v>
      </c>
      <c r="E7759" s="531" t="str">
        <f t="shared" si="247"/>
        <v>11/19/2024 04:00:00 AM</v>
      </c>
      <c r="F7759" s="530" t="str">
        <f t="shared" si="248"/>
        <v>Nov</v>
      </c>
    </row>
    <row r="7760" spans="1:6" x14ac:dyDescent="0.35">
      <c r="A7760" s="527">
        <f>Electricity!D7796</f>
        <v>45615</v>
      </c>
      <c r="B7760" s="528">
        <f>Electricity!E7796</f>
        <v>0.20833333333333337</v>
      </c>
      <c r="C7760" s="529">
        <f>Electricity!F7796</f>
        <v>0</v>
      </c>
      <c r="D7760" s="529">
        <f>Electricity!I7796</f>
        <v>0</v>
      </c>
      <c r="E7760" s="531" t="str">
        <f t="shared" si="247"/>
        <v>11/19/2024 05:00:00 AM</v>
      </c>
      <c r="F7760" s="530" t="str">
        <f t="shared" si="248"/>
        <v>Nov</v>
      </c>
    </row>
    <row r="7761" spans="1:6" x14ac:dyDescent="0.35">
      <c r="A7761" s="527">
        <f>Electricity!D7797</f>
        <v>45615</v>
      </c>
      <c r="B7761" s="528">
        <f>Electricity!E7797</f>
        <v>0.25</v>
      </c>
      <c r="C7761" s="529">
        <f>Electricity!F7797</f>
        <v>0</v>
      </c>
      <c r="D7761" s="529">
        <f>Electricity!I7797</f>
        <v>0</v>
      </c>
      <c r="E7761" s="531" t="str">
        <f t="shared" si="247"/>
        <v>11/19/2024 06:00:00 AM</v>
      </c>
      <c r="F7761" s="530" t="str">
        <f t="shared" si="248"/>
        <v>Nov</v>
      </c>
    </row>
    <row r="7762" spans="1:6" x14ac:dyDescent="0.35">
      <c r="A7762" s="527">
        <f>Electricity!D7798</f>
        <v>45615</v>
      </c>
      <c r="B7762" s="528">
        <f>Electricity!E7798</f>
        <v>0.29166666666666669</v>
      </c>
      <c r="C7762" s="529">
        <f>Electricity!F7798</f>
        <v>0</v>
      </c>
      <c r="D7762" s="529">
        <f>Electricity!I7798</f>
        <v>0</v>
      </c>
      <c r="E7762" s="531" t="str">
        <f t="shared" si="247"/>
        <v>11/19/2024 07:00:00 AM</v>
      </c>
      <c r="F7762" s="530" t="str">
        <f t="shared" si="248"/>
        <v>Nov</v>
      </c>
    </row>
    <row r="7763" spans="1:6" x14ac:dyDescent="0.35">
      <c r="A7763" s="527">
        <f>Electricity!D7799</f>
        <v>45615</v>
      </c>
      <c r="B7763" s="528">
        <f>Electricity!E7799</f>
        <v>0.33333333333333337</v>
      </c>
      <c r="C7763" s="529">
        <f>Electricity!F7799</f>
        <v>0</v>
      </c>
      <c r="D7763" s="529">
        <f>Electricity!I7799</f>
        <v>0</v>
      </c>
      <c r="E7763" s="531" t="str">
        <f t="shared" si="247"/>
        <v>11/19/2024 08:00:00 AM</v>
      </c>
      <c r="F7763" s="530" t="str">
        <f t="shared" si="248"/>
        <v>Nov</v>
      </c>
    </row>
    <row r="7764" spans="1:6" x14ac:dyDescent="0.35">
      <c r="A7764" s="527">
        <f>Electricity!D7800</f>
        <v>45615</v>
      </c>
      <c r="B7764" s="528">
        <f>Electricity!E7800</f>
        <v>0.375</v>
      </c>
      <c r="C7764" s="529">
        <f>Electricity!F7800</f>
        <v>0</v>
      </c>
      <c r="D7764" s="529">
        <f>Electricity!I7800</f>
        <v>0</v>
      </c>
      <c r="E7764" s="531" t="str">
        <f t="shared" si="247"/>
        <v>11/19/2024 09:00:00 AM</v>
      </c>
      <c r="F7764" s="530" t="str">
        <f t="shared" si="248"/>
        <v>Nov</v>
      </c>
    </row>
    <row r="7765" spans="1:6" x14ac:dyDescent="0.35">
      <c r="A7765" s="527">
        <f>Electricity!D7801</f>
        <v>45615</v>
      </c>
      <c r="B7765" s="528">
        <f>Electricity!E7801</f>
        <v>0.41666666666666669</v>
      </c>
      <c r="C7765" s="529">
        <f>Electricity!F7801</f>
        <v>0</v>
      </c>
      <c r="D7765" s="529">
        <f>Electricity!I7801</f>
        <v>0</v>
      </c>
      <c r="E7765" s="531" t="str">
        <f t="shared" si="247"/>
        <v>11/19/2024 10:00:00 AM</v>
      </c>
      <c r="F7765" s="530" t="str">
        <f t="shared" si="248"/>
        <v>Nov</v>
      </c>
    </row>
    <row r="7766" spans="1:6" x14ac:dyDescent="0.35">
      <c r="A7766" s="527">
        <f>Electricity!D7802</f>
        <v>45615</v>
      </c>
      <c r="B7766" s="528">
        <f>Electricity!E7802</f>
        <v>0.45833333333333337</v>
      </c>
      <c r="C7766" s="529">
        <f>Electricity!F7802</f>
        <v>0</v>
      </c>
      <c r="D7766" s="529">
        <f>Electricity!I7802</f>
        <v>0</v>
      </c>
      <c r="E7766" s="531" t="str">
        <f t="shared" si="247"/>
        <v>11/19/2024 11:00:00 AM</v>
      </c>
      <c r="F7766" s="530" t="str">
        <f t="shared" si="248"/>
        <v>Nov</v>
      </c>
    </row>
    <row r="7767" spans="1:6" x14ac:dyDescent="0.35">
      <c r="A7767" s="527">
        <f>Electricity!D7803</f>
        <v>45615</v>
      </c>
      <c r="B7767" s="528">
        <f>Electricity!E7803</f>
        <v>0.50000000000000011</v>
      </c>
      <c r="C7767" s="529">
        <f>Electricity!F7803</f>
        <v>0</v>
      </c>
      <c r="D7767" s="529">
        <f>Electricity!I7803</f>
        <v>0</v>
      </c>
      <c r="E7767" s="531" t="str">
        <f t="shared" si="247"/>
        <v>11/19/2024 12:00:00 PM</v>
      </c>
      <c r="F7767" s="530" t="str">
        <f t="shared" si="248"/>
        <v>Nov</v>
      </c>
    </row>
    <row r="7768" spans="1:6" x14ac:dyDescent="0.35">
      <c r="A7768" s="527">
        <f>Electricity!D7804</f>
        <v>45615</v>
      </c>
      <c r="B7768" s="528">
        <f>Electricity!E7804</f>
        <v>0.54166666666666674</v>
      </c>
      <c r="C7768" s="529">
        <f>Electricity!F7804</f>
        <v>0</v>
      </c>
      <c r="D7768" s="529">
        <f>Electricity!I7804</f>
        <v>0</v>
      </c>
      <c r="E7768" s="531" t="str">
        <f t="shared" si="247"/>
        <v>11/19/2024 01:00:00 PM</v>
      </c>
      <c r="F7768" s="530" t="str">
        <f t="shared" si="248"/>
        <v>Nov</v>
      </c>
    </row>
    <row r="7769" spans="1:6" x14ac:dyDescent="0.35">
      <c r="A7769" s="527">
        <f>Electricity!D7805</f>
        <v>45615</v>
      </c>
      <c r="B7769" s="528">
        <f>Electricity!E7805</f>
        <v>0.58333333333333337</v>
      </c>
      <c r="C7769" s="529">
        <f>Electricity!F7805</f>
        <v>0</v>
      </c>
      <c r="D7769" s="529">
        <f>Electricity!I7805</f>
        <v>0</v>
      </c>
      <c r="E7769" s="531" t="str">
        <f t="shared" si="247"/>
        <v>11/19/2024 02:00:00 PM</v>
      </c>
      <c r="F7769" s="530" t="str">
        <f t="shared" si="248"/>
        <v>Nov</v>
      </c>
    </row>
    <row r="7770" spans="1:6" x14ac:dyDescent="0.35">
      <c r="A7770" s="527">
        <f>Electricity!D7806</f>
        <v>45615</v>
      </c>
      <c r="B7770" s="528">
        <f>Electricity!E7806</f>
        <v>0.62500000000000011</v>
      </c>
      <c r="C7770" s="529">
        <f>Electricity!F7806</f>
        <v>0</v>
      </c>
      <c r="D7770" s="529">
        <f>Electricity!I7806</f>
        <v>0</v>
      </c>
      <c r="E7770" s="531" t="str">
        <f t="shared" si="247"/>
        <v>11/19/2024 03:00:00 PM</v>
      </c>
      <c r="F7770" s="530" t="str">
        <f t="shared" si="248"/>
        <v>Nov</v>
      </c>
    </row>
    <row r="7771" spans="1:6" x14ac:dyDescent="0.35">
      <c r="A7771" s="527">
        <f>Electricity!D7807</f>
        <v>45615</v>
      </c>
      <c r="B7771" s="528">
        <f>Electricity!E7807</f>
        <v>0.66666666666666674</v>
      </c>
      <c r="C7771" s="529">
        <f>Electricity!F7807</f>
        <v>0</v>
      </c>
      <c r="D7771" s="529">
        <f>Electricity!I7807</f>
        <v>0</v>
      </c>
      <c r="E7771" s="531" t="str">
        <f t="shared" si="247"/>
        <v>11/19/2024 04:00:00 PM</v>
      </c>
      <c r="F7771" s="530" t="str">
        <f t="shared" si="248"/>
        <v>Nov</v>
      </c>
    </row>
    <row r="7772" spans="1:6" x14ac:dyDescent="0.35">
      <c r="A7772" s="527">
        <f>Electricity!D7808</f>
        <v>45615</v>
      </c>
      <c r="B7772" s="528">
        <f>Electricity!E7808</f>
        <v>0.70833333333333337</v>
      </c>
      <c r="C7772" s="529">
        <f>Electricity!F7808</f>
        <v>0</v>
      </c>
      <c r="D7772" s="529">
        <f>Electricity!I7808</f>
        <v>0</v>
      </c>
      <c r="E7772" s="531" t="str">
        <f t="shared" si="247"/>
        <v>11/19/2024 05:00:00 PM</v>
      </c>
      <c r="F7772" s="530" t="str">
        <f t="shared" si="248"/>
        <v>Nov</v>
      </c>
    </row>
    <row r="7773" spans="1:6" x14ac:dyDescent="0.35">
      <c r="A7773" s="527">
        <f>Electricity!D7809</f>
        <v>45615</v>
      </c>
      <c r="B7773" s="528">
        <f>Electricity!E7809</f>
        <v>0.75000000000000011</v>
      </c>
      <c r="C7773" s="529">
        <f>Electricity!F7809</f>
        <v>0</v>
      </c>
      <c r="D7773" s="529">
        <f>Electricity!I7809</f>
        <v>0</v>
      </c>
      <c r="E7773" s="531" t="str">
        <f t="shared" si="247"/>
        <v>11/19/2024 06:00:00 PM</v>
      </c>
      <c r="F7773" s="530" t="str">
        <f t="shared" si="248"/>
        <v>Nov</v>
      </c>
    </row>
    <row r="7774" spans="1:6" x14ac:dyDescent="0.35">
      <c r="A7774" s="527">
        <f>Electricity!D7810</f>
        <v>45615</v>
      </c>
      <c r="B7774" s="528">
        <f>Electricity!E7810</f>
        <v>0.79166666666666674</v>
      </c>
      <c r="C7774" s="529">
        <f>Electricity!F7810</f>
        <v>0</v>
      </c>
      <c r="D7774" s="529">
        <f>Electricity!I7810</f>
        <v>0</v>
      </c>
      <c r="E7774" s="531" t="str">
        <f t="shared" si="247"/>
        <v>11/19/2024 07:00:00 PM</v>
      </c>
      <c r="F7774" s="530" t="str">
        <f t="shared" si="248"/>
        <v>Nov</v>
      </c>
    </row>
    <row r="7775" spans="1:6" x14ac:dyDescent="0.35">
      <c r="A7775" s="527">
        <f>Electricity!D7811</f>
        <v>45615</v>
      </c>
      <c r="B7775" s="528">
        <f>Electricity!E7811</f>
        <v>0.83333333333333337</v>
      </c>
      <c r="C7775" s="529">
        <f>Electricity!F7811</f>
        <v>0</v>
      </c>
      <c r="D7775" s="529">
        <f>Electricity!I7811</f>
        <v>0</v>
      </c>
      <c r="E7775" s="531" t="str">
        <f t="shared" si="247"/>
        <v>11/19/2024 08:00:00 PM</v>
      </c>
      <c r="F7775" s="530" t="str">
        <f t="shared" si="248"/>
        <v>Nov</v>
      </c>
    </row>
    <row r="7776" spans="1:6" x14ac:dyDescent="0.35">
      <c r="A7776" s="527">
        <f>Electricity!D7812</f>
        <v>45615</v>
      </c>
      <c r="B7776" s="528">
        <f>Electricity!E7812</f>
        <v>0.87500000000000011</v>
      </c>
      <c r="C7776" s="529">
        <f>Electricity!F7812</f>
        <v>0</v>
      </c>
      <c r="D7776" s="529">
        <f>Electricity!I7812</f>
        <v>0</v>
      </c>
      <c r="E7776" s="531" t="str">
        <f t="shared" si="247"/>
        <v>11/19/2024 09:00:00 PM</v>
      </c>
      <c r="F7776" s="530" t="str">
        <f t="shared" si="248"/>
        <v>Nov</v>
      </c>
    </row>
    <row r="7777" spans="1:6" x14ac:dyDescent="0.35">
      <c r="A7777" s="527">
        <f>Electricity!D7813</f>
        <v>45615</v>
      </c>
      <c r="B7777" s="528">
        <f>Electricity!E7813</f>
        <v>0.91666666666666674</v>
      </c>
      <c r="C7777" s="529">
        <f>Electricity!F7813</f>
        <v>0</v>
      </c>
      <c r="D7777" s="529">
        <f>Electricity!I7813</f>
        <v>0</v>
      </c>
      <c r="E7777" s="531" t="str">
        <f t="shared" si="247"/>
        <v>11/19/2024 10:00:00 PM</v>
      </c>
      <c r="F7777" s="530" t="str">
        <f t="shared" si="248"/>
        <v>Nov</v>
      </c>
    </row>
    <row r="7778" spans="1:6" x14ac:dyDescent="0.35">
      <c r="A7778" s="527">
        <f>Electricity!D7814</f>
        <v>45615</v>
      </c>
      <c r="B7778" s="528">
        <f>Electricity!E7814</f>
        <v>0.95833333333333337</v>
      </c>
      <c r="C7778" s="529">
        <f>Electricity!F7814</f>
        <v>0</v>
      </c>
      <c r="D7778" s="529">
        <f>Electricity!I7814</f>
        <v>0</v>
      </c>
      <c r="E7778" s="531" t="str">
        <f t="shared" si="247"/>
        <v>11/19/2024 11:00:00 PM</v>
      </c>
      <c r="F7778" s="530" t="str">
        <f t="shared" si="248"/>
        <v>Nov</v>
      </c>
    </row>
    <row r="7779" spans="1:6" x14ac:dyDescent="0.35">
      <c r="A7779" s="527">
        <f>Electricity!D7815</f>
        <v>45616</v>
      </c>
      <c r="B7779" s="528">
        <f>Electricity!E7815</f>
        <v>3.1225022567582528E-17</v>
      </c>
      <c r="C7779" s="529">
        <f>Electricity!F7815</f>
        <v>0</v>
      </c>
      <c r="D7779" s="529">
        <f>Electricity!I7815</f>
        <v>0</v>
      </c>
      <c r="E7779" s="531" t="str">
        <f t="shared" si="247"/>
        <v>11/20/2024 12:00:00 AM</v>
      </c>
      <c r="F7779" s="530" t="str">
        <f t="shared" si="248"/>
        <v>Nov</v>
      </c>
    </row>
    <row r="7780" spans="1:6" x14ac:dyDescent="0.35">
      <c r="A7780" s="527">
        <f>Electricity!D7816</f>
        <v>45616</v>
      </c>
      <c r="B7780" s="528">
        <f>Electricity!E7816</f>
        <v>4.1666666666666699E-2</v>
      </c>
      <c r="C7780" s="529">
        <f>Electricity!F7816</f>
        <v>0</v>
      </c>
      <c r="D7780" s="529">
        <f>Electricity!I7816</f>
        <v>0</v>
      </c>
      <c r="E7780" s="531" t="str">
        <f t="shared" si="247"/>
        <v>11/20/2024 01:00:00 AM</v>
      </c>
      <c r="F7780" s="530" t="str">
        <f t="shared" si="248"/>
        <v>Nov</v>
      </c>
    </row>
    <row r="7781" spans="1:6" x14ac:dyDescent="0.35">
      <c r="A7781" s="527">
        <f>Electricity!D7817</f>
        <v>45616</v>
      </c>
      <c r="B7781" s="528">
        <f>Electricity!E7817</f>
        <v>8.333333333333337E-2</v>
      </c>
      <c r="C7781" s="529">
        <f>Electricity!F7817</f>
        <v>0</v>
      </c>
      <c r="D7781" s="529">
        <f>Electricity!I7817</f>
        <v>0</v>
      </c>
      <c r="E7781" s="531" t="str">
        <f t="shared" si="247"/>
        <v>11/20/2024 02:00:00 AM</v>
      </c>
      <c r="F7781" s="530" t="str">
        <f t="shared" si="248"/>
        <v>Nov</v>
      </c>
    </row>
    <row r="7782" spans="1:6" x14ac:dyDescent="0.35">
      <c r="A7782" s="527">
        <f>Electricity!D7818</f>
        <v>45616</v>
      </c>
      <c r="B7782" s="528">
        <f>Electricity!E7818</f>
        <v>0.12500000000000006</v>
      </c>
      <c r="C7782" s="529">
        <f>Electricity!F7818</f>
        <v>0</v>
      </c>
      <c r="D7782" s="529">
        <f>Electricity!I7818</f>
        <v>0</v>
      </c>
      <c r="E7782" s="531" t="str">
        <f t="shared" si="247"/>
        <v>11/20/2024 03:00:00 AM</v>
      </c>
      <c r="F7782" s="530" t="str">
        <f t="shared" si="248"/>
        <v>Nov</v>
      </c>
    </row>
    <row r="7783" spans="1:6" x14ac:dyDescent="0.35">
      <c r="A7783" s="527">
        <f>Electricity!D7819</f>
        <v>45616</v>
      </c>
      <c r="B7783" s="528">
        <f>Electricity!E7819</f>
        <v>0.16666666666666669</v>
      </c>
      <c r="C7783" s="529">
        <f>Electricity!F7819</f>
        <v>0</v>
      </c>
      <c r="D7783" s="529">
        <f>Electricity!I7819</f>
        <v>0</v>
      </c>
      <c r="E7783" s="531" t="str">
        <f t="shared" si="247"/>
        <v>11/20/2024 04:00:00 AM</v>
      </c>
      <c r="F7783" s="530" t="str">
        <f t="shared" si="248"/>
        <v>Nov</v>
      </c>
    </row>
    <row r="7784" spans="1:6" x14ac:dyDescent="0.35">
      <c r="A7784" s="527">
        <f>Electricity!D7820</f>
        <v>45616</v>
      </c>
      <c r="B7784" s="528">
        <f>Electricity!E7820</f>
        <v>0.20833333333333337</v>
      </c>
      <c r="C7784" s="529">
        <f>Electricity!F7820</f>
        <v>0</v>
      </c>
      <c r="D7784" s="529">
        <f>Electricity!I7820</f>
        <v>0</v>
      </c>
      <c r="E7784" s="531" t="str">
        <f t="shared" si="247"/>
        <v>11/20/2024 05:00:00 AM</v>
      </c>
      <c r="F7784" s="530" t="str">
        <f t="shared" si="248"/>
        <v>Nov</v>
      </c>
    </row>
    <row r="7785" spans="1:6" x14ac:dyDescent="0.35">
      <c r="A7785" s="527">
        <f>Electricity!D7821</f>
        <v>45616</v>
      </c>
      <c r="B7785" s="528">
        <f>Electricity!E7821</f>
        <v>0.25</v>
      </c>
      <c r="C7785" s="529">
        <f>Electricity!F7821</f>
        <v>0</v>
      </c>
      <c r="D7785" s="529">
        <f>Electricity!I7821</f>
        <v>0</v>
      </c>
      <c r="E7785" s="531" t="str">
        <f t="shared" si="247"/>
        <v>11/20/2024 06:00:00 AM</v>
      </c>
      <c r="F7785" s="530" t="str">
        <f t="shared" si="248"/>
        <v>Nov</v>
      </c>
    </row>
    <row r="7786" spans="1:6" x14ac:dyDescent="0.35">
      <c r="A7786" s="527">
        <f>Electricity!D7822</f>
        <v>45616</v>
      </c>
      <c r="B7786" s="528">
        <f>Electricity!E7822</f>
        <v>0.29166666666666669</v>
      </c>
      <c r="C7786" s="529">
        <f>Electricity!F7822</f>
        <v>0</v>
      </c>
      <c r="D7786" s="529">
        <f>Electricity!I7822</f>
        <v>0</v>
      </c>
      <c r="E7786" s="531" t="str">
        <f t="shared" si="247"/>
        <v>11/20/2024 07:00:00 AM</v>
      </c>
      <c r="F7786" s="530" t="str">
        <f t="shared" si="248"/>
        <v>Nov</v>
      </c>
    </row>
    <row r="7787" spans="1:6" x14ac:dyDescent="0.35">
      <c r="A7787" s="527">
        <f>Electricity!D7823</f>
        <v>45616</v>
      </c>
      <c r="B7787" s="528">
        <f>Electricity!E7823</f>
        <v>0.33333333333333337</v>
      </c>
      <c r="C7787" s="529">
        <f>Electricity!F7823</f>
        <v>0</v>
      </c>
      <c r="D7787" s="529">
        <f>Electricity!I7823</f>
        <v>0</v>
      </c>
      <c r="E7787" s="531" t="str">
        <f t="shared" si="247"/>
        <v>11/20/2024 08:00:00 AM</v>
      </c>
      <c r="F7787" s="530" t="str">
        <f t="shared" si="248"/>
        <v>Nov</v>
      </c>
    </row>
    <row r="7788" spans="1:6" x14ac:dyDescent="0.35">
      <c r="A7788" s="527">
        <f>Electricity!D7824</f>
        <v>45616</v>
      </c>
      <c r="B7788" s="528">
        <f>Electricity!E7824</f>
        <v>0.375</v>
      </c>
      <c r="C7788" s="529">
        <f>Electricity!F7824</f>
        <v>0</v>
      </c>
      <c r="D7788" s="529">
        <f>Electricity!I7824</f>
        <v>0</v>
      </c>
      <c r="E7788" s="531" t="str">
        <f t="shared" ref="E7788:E7851" si="249">CONCATENATE(TEXT(A7788,"mm/dd/yyyy")," ",TEXT(B7788,"hh:mm:ss AM/PM"))</f>
        <v>11/20/2024 09:00:00 AM</v>
      </c>
      <c r="F7788" s="530" t="str">
        <f t="shared" si="248"/>
        <v>Nov</v>
      </c>
    </row>
    <row r="7789" spans="1:6" x14ac:dyDescent="0.35">
      <c r="A7789" s="527">
        <f>Electricity!D7825</f>
        <v>45616</v>
      </c>
      <c r="B7789" s="528">
        <f>Electricity!E7825</f>
        <v>0.41666666666666669</v>
      </c>
      <c r="C7789" s="529">
        <f>Electricity!F7825</f>
        <v>0</v>
      </c>
      <c r="D7789" s="529">
        <f>Electricity!I7825</f>
        <v>0</v>
      </c>
      <c r="E7789" s="531" t="str">
        <f t="shared" si="249"/>
        <v>11/20/2024 10:00:00 AM</v>
      </c>
      <c r="F7789" s="530" t="str">
        <f t="shared" si="248"/>
        <v>Nov</v>
      </c>
    </row>
    <row r="7790" spans="1:6" x14ac:dyDescent="0.35">
      <c r="A7790" s="527">
        <f>Electricity!D7826</f>
        <v>45616</v>
      </c>
      <c r="B7790" s="528">
        <f>Electricity!E7826</f>
        <v>0.45833333333333337</v>
      </c>
      <c r="C7790" s="529">
        <f>Electricity!F7826</f>
        <v>0</v>
      </c>
      <c r="D7790" s="529">
        <f>Electricity!I7826</f>
        <v>0</v>
      </c>
      <c r="E7790" s="531" t="str">
        <f t="shared" si="249"/>
        <v>11/20/2024 11:00:00 AM</v>
      </c>
      <c r="F7790" s="530" t="str">
        <f t="shared" si="248"/>
        <v>Nov</v>
      </c>
    </row>
    <row r="7791" spans="1:6" x14ac:dyDescent="0.35">
      <c r="A7791" s="527">
        <f>Electricity!D7827</f>
        <v>45616</v>
      </c>
      <c r="B7791" s="528">
        <f>Electricity!E7827</f>
        <v>0.50000000000000011</v>
      </c>
      <c r="C7791" s="529">
        <f>Electricity!F7827</f>
        <v>0</v>
      </c>
      <c r="D7791" s="529">
        <f>Electricity!I7827</f>
        <v>0</v>
      </c>
      <c r="E7791" s="531" t="str">
        <f t="shared" si="249"/>
        <v>11/20/2024 12:00:00 PM</v>
      </c>
      <c r="F7791" s="530" t="str">
        <f t="shared" si="248"/>
        <v>Nov</v>
      </c>
    </row>
    <row r="7792" spans="1:6" x14ac:dyDescent="0.35">
      <c r="A7792" s="527">
        <f>Electricity!D7828</f>
        <v>45616</v>
      </c>
      <c r="B7792" s="528">
        <f>Electricity!E7828</f>
        <v>0.54166666666666674</v>
      </c>
      <c r="C7792" s="529">
        <f>Electricity!F7828</f>
        <v>0</v>
      </c>
      <c r="D7792" s="529">
        <f>Electricity!I7828</f>
        <v>0</v>
      </c>
      <c r="E7792" s="531" t="str">
        <f t="shared" si="249"/>
        <v>11/20/2024 01:00:00 PM</v>
      </c>
      <c r="F7792" s="530" t="str">
        <f t="shared" si="248"/>
        <v>Nov</v>
      </c>
    </row>
    <row r="7793" spans="1:6" x14ac:dyDescent="0.35">
      <c r="A7793" s="527">
        <f>Electricity!D7829</f>
        <v>45616</v>
      </c>
      <c r="B7793" s="528">
        <f>Electricity!E7829</f>
        <v>0.58333333333333337</v>
      </c>
      <c r="C7793" s="529">
        <f>Electricity!F7829</f>
        <v>0</v>
      </c>
      <c r="D7793" s="529">
        <f>Electricity!I7829</f>
        <v>0</v>
      </c>
      <c r="E7793" s="531" t="str">
        <f t="shared" si="249"/>
        <v>11/20/2024 02:00:00 PM</v>
      </c>
      <c r="F7793" s="530" t="str">
        <f t="shared" si="248"/>
        <v>Nov</v>
      </c>
    </row>
    <row r="7794" spans="1:6" x14ac:dyDescent="0.35">
      <c r="A7794" s="527">
        <f>Electricity!D7830</f>
        <v>45616</v>
      </c>
      <c r="B7794" s="528">
        <f>Electricity!E7830</f>
        <v>0.62500000000000011</v>
      </c>
      <c r="C7794" s="529">
        <f>Electricity!F7830</f>
        <v>0</v>
      </c>
      <c r="D7794" s="529">
        <f>Electricity!I7830</f>
        <v>0</v>
      </c>
      <c r="E7794" s="531" t="str">
        <f t="shared" si="249"/>
        <v>11/20/2024 03:00:00 PM</v>
      </c>
      <c r="F7794" s="530" t="str">
        <f t="shared" si="248"/>
        <v>Nov</v>
      </c>
    </row>
    <row r="7795" spans="1:6" x14ac:dyDescent="0.35">
      <c r="A7795" s="527">
        <f>Electricity!D7831</f>
        <v>45616</v>
      </c>
      <c r="B7795" s="528">
        <f>Electricity!E7831</f>
        <v>0.66666666666666674</v>
      </c>
      <c r="C7795" s="529">
        <f>Electricity!F7831</f>
        <v>0</v>
      </c>
      <c r="D7795" s="529">
        <f>Electricity!I7831</f>
        <v>0</v>
      </c>
      <c r="E7795" s="531" t="str">
        <f t="shared" si="249"/>
        <v>11/20/2024 04:00:00 PM</v>
      </c>
      <c r="F7795" s="530" t="str">
        <f t="shared" si="248"/>
        <v>Nov</v>
      </c>
    </row>
    <row r="7796" spans="1:6" x14ac:dyDescent="0.35">
      <c r="A7796" s="527">
        <f>Electricity!D7832</f>
        <v>45616</v>
      </c>
      <c r="B7796" s="528">
        <f>Electricity!E7832</f>
        <v>0.70833333333333337</v>
      </c>
      <c r="C7796" s="529">
        <f>Electricity!F7832</f>
        <v>0</v>
      </c>
      <c r="D7796" s="529">
        <f>Electricity!I7832</f>
        <v>0</v>
      </c>
      <c r="E7796" s="531" t="str">
        <f t="shared" si="249"/>
        <v>11/20/2024 05:00:00 PM</v>
      </c>
      <c r="F7796" s="530" t="str">
        <f t="shared" si="248"/>
        <v>Nov</v>
      </c>
    </row>
    <row r="7797" spans="1:6" x14ac:dyDescent="0.35">
      <c r="A7797" s="527">
        <f>Electricity!D7833</f>
        <v>45616</v>
      </c>
      <c r="B7797" s="528">
        <f>Electricity!E7833</f>
        <v>0.75000000000000011</v>
      </c>
      <c r="C7797" s="529">
        <f>Electricity!F7833</f>
        <v>0</v>
      </c>
      <c r="D7797" s="529">
        <f>Electricity!I7833</f>
        <v>0</v>
      </c>
      <c r="E7797" s="531" t="str">
        <f t="shared" si="249"/>
        <v>11/20/2024 06:00:00 PM</v>
      </c>
      <c r="F7797" s="530" t="str">
        <f t="shared" si="248"/>
        <v>Nov</v>
      </c>
    </row>
    <row r="7798" spans="1:6" x14ac:dyDescent="0.35">
      <c r="A7798" s="527">
        <f>Electricity!D7834</f>
        <v>45616</v>
      </c>
      <c r="B7798" s="528">
        <f>Electricity!E7834</f>
        <v>0.79166666666666674</v>
      </c>
      <c r="C7798" s="529">
        <f>Electricity!F7834</f>
        <v>0</v>
      </c>
      <c r="D7798" s="529">
        <f>Electricity!I7834</f>
        <v>0</v>
      </c>
      <c r="E7798" s="531" t="str">
        <f t="shared" si="249"/>
        <v>11/20/2024 07:00:00 PM</v>
      </c>
      <c r="F7798" s="530" t="str">
        <f t="shared" si="248"/>
        <v>Nov</v>
      </c>
    </row>
    <row r="7799" spans="1:6" x14ac:dyDescent="0.35">
      <c r="A7799" s="527">
        <f>Electricity!D7835</f>
        <v>45616</v>
      </c>
      <c r="B7799" s="528">
        <f>Electricity!E7835</f>
        <v>0.83333333333333337</v>
      </c>
      <c r="C7799" s="529">
        <f>Electricity!F7835</f>
        <v>0</v>
      </c>
      <c r="D7799" s="529">
        <f>Electricity!I7835</f>
        <v>0</v>
      </c>
      <c r="E7799" s="531" t="str">
        <f t="shared" si="249"/>
        <v>11/20/2024 08:00:00 PM</v>
      </c>
      <c r="F7799" s="530" t="str">
        <f t="shared" si="248"/>
        <v>Nov</v>
      </c>
    </row>
    <row r="7800" spans="1:6" x14ac:dyDescent="0.35">
      <c r="A7800" s="527">
        <f>Electricity!D7836</f>
        <v>45616</v>
      </c>
      <c r="B7800" s="528">
        <f>Electricity!E7836</f>
        <v>0.87500000000000011</v>
      </c>
      <c r="C7800" s="529">
        <f>Electricity!F7836</f>
        <v>0</v>
      </c>
      <c r="D7800" s="529">
        <f>Electricity!I7836</f>
        <v>0</v>
      </c>
      <c r="E7800" s="531" t="str">
        <f t="shared" si="249"/>
        <v>11/20/2024 09:00:00 PM</v>
      </c>
      <c r="F7800" s="530" t="str">
        <f t="shared" si="248"/>
        <v>Nov</v>
      </c>
    </row>
    <row r="7801" spans="1:6" x14ac:dyDescent="0.35">
      <c r="A7801" s="527">
        <f>Electricity!D7837</f>
        <v>45616</v>
      </c>
      <c r="B7801" s="528">
        <f>Electricity!E7837</f>
        <v>0.91666666666666674</v>
      </c>
      <c r="C7801" s="529">
        <f>Electricity!F7837</f>
        <v>0</v>
      </c>
      <c r="D7801" s="529">
        <f>Electricity!I7837</f>
        <v>0</v>
      </c>
      <c r="E7801" s="531" t="str">
        <f t="shared" si="249"/>
        <v>11/20/2024 10:00:00 PM</v>
      </c>
      <c r="F7801" s="530" t="str">
        <f t="shared" si="248"/>
        <v>Nov</v>
      </c>
    </row>
    <row r="7802" spans="1:6" x14ac:dyDescent="0.35">
      <c r="A7802" s="527">
        <f>Electricity!D7838</f>
        <v>45616</v>
      </c>
      <c r="B7802" s="528">
        <f>Electricity!E7838</f>
        <v>0.95833333333333337</v>
      </c>
      <c r="C7802" s="529">
        <f>Electricity!F7838</f>
        <v>0</v>
      </c>
      <c r="D7802" s="529">
        <f>Electricity!I7838</f>
        <v>0</v>
      </c>
      <c r="E7802" s="531" t="str">
        <f t="shared" si="249"/>
        <v>11/20/2024 11:00:00 PM</v>
      </c>
      <c r="F7802" s="530" t="str">
        <f t="shared" si="248"/>
        <v>Nov</v>
      </c>
    </row>
    <row r="7803" spans="1:6" x14ac:dyDescent="0.35">
      <c r="A7803" s="527">
        <f>Electricity!D7839</f>
        <v>45617</v>
      </c>
      <c r="B7803" s="528">
        <f>Electricity!E7839</f>
        <v>3.1225022567582528E-17</v>
      </c>
      <c r="C7803" s="529">
        <f>Electricity!F7839</f>
        <v>0</v>
      </c>
      <c r="D7803" s="529">
        <f>Electricity!I7839</f>
        <v>0</v>
      </c>
      <c r="E7803" s="531" t="str">
        <f t="shared" si="249"/>
        <v>11/21/2024 12:00:00 AM</v>
      </c>
      <c r="F7803" s="530" t="str">
        <f t="shared" si="248"/>
        <v>Nov</v>
      </c>
    </row>
    <row r="7804" spans="1:6" x14ac:dyDescent="0.35">
      <c r="A7804" s="527">
        <f>Electricity!D7840</f>
        <v>45617</v>
      </c>
      <c r="B7804" s="528">
        <f>Electricity!E7840</f>
        <v>4.1666666666666699E-2</v>
      </c>
      <c r="C7804" s="529">
        <f>Electricity!F7840</f>
        <v>0</v>
      </c>
      <c r="D7804" s="529">
        <f>Electricity!I7840</f>
        <v>0</v>
      </c>
      <c r="E7804" s="531" t="str">
        <f t="shared" si="249"/>
        <v>11/21/2024 01:00:00 AM</v>
      </c>
      <c r="F7804" s="530" t="str">
        <f t="shared" si="248"/>
        <v>Nov</v>
      </c>
    </row>
    <row r="7805" spans="1:6" x14ac:dyDescent="0.35">
      <c r="A7805" s="527">
        <f>Electricity!D7841</f>
        <v>45617</v>
      </c>
      <c r="B7805" s="528">
        <f>Electricity!E7841</f>
        <v>8.333333333333337E-2</v>
      </c>
      <c r="C7805" s="529">
        <f>Electricity!F7841</f>
        <v>0</v>
      </c>
      <c r="D7805" s="529">
        <f>Electricity!I7841</f>
        <v>0</v>
      </c>
      <c r="E7805" s="531" t="str">
        <f t="shared" si="249"/>
        <v>11/21/2024 02:00:00 AM</v>
      </c>
      <c r="F7805" s="530" t="str">
        <f t="shared" si="248"/>
        <v>Nov</v>
      </c>
    </row>
    <row r="7806" spans="1:6" x14ac:dyDescent="0.35">
      <c r="A7806" s="527">
        <f>Electricity!D7842</f>
        <v>45617</v>
      </c>
      <c r="B7806" s="528">
        <f>Electricity!E7842</f>
        <v>0.12500000000000006</v>
      </c>
      <c r="C7806" s="529">
        <f>Electricity!F7842</f>
        <v>0</v>
      </c>
      <c r="D7806" s="529">
        <f>Electricity!I7842</f>
        <v>0</v>
      </c>
      <c r="E7806" s="531" t="str">
        <f t="shared" si="249"/>
        <v>11/21/2024 03:00:00 AM</v>
      </c>
      <c r="F7806" s="530" t="str">
        <f t="shared" si="248"/>
        <v>Nov</v>
      </c>
    </row>
    <row r="7807" spans="1:6" x14ac:dyDescent="0.35">
      <c r="A7807" s="527">
        <f>Electricity!D7843</f>
        <v>45617</v>
      </c>
      <c r="B7807" s="528">
        <f>Electricity!E7843</f>
        <v>0.16666666666666669</v>
      </c>
      <c r="C7807" s="529">
        <f>Electricity!F7843</f>
        <v>0</v>
      </c>
      <c r="D7807" s="529">
        <f>Electricity!I7843</f>
        <v>0</v>
      </c>
      <c r="E7807" s="531" t="str">
        <f t="shared" si="249"/>
        <v>11/21/2024 04:00:00 AM</v>
      </c>
      <c r="F7807" s="530" t="str">
        <f t="shared" si="248"/>
        <v>Nov</v>
      </c>
    </row>
    <row r="7808" spans="1:6" x14ac:dyDescent="0.35">
      <c r="A7808" s="527">
        <f>Electricity!D7844</f>
        <v>45617</v>
      </c>
      <c r="B7808" s="528">
        <f>Electricity!E7844</f>
        <v>0.20833333333333337</v>
      </c>
      <c r="C7808" s="529">
        <f>Electricity!F7844</f>
        <v>0</v>
      </c>
      <c r="D7808" s="529">
        <f>Electricity!I7844</f>
        <v>0</v>
      </c>
      <c r="E7808" s="531" t="str">
        <f t="shared" si="249"/>
        <v>11/21/2024 05:00:00 AM</v>
      </c>
      <c r="F7808" s="530" t="str">
        <f t="shared" si="248"/>
        <v>Nov</v>
      </c>
    </row>
    <row r="7809" spans="1:6" x14ac:dyDescent="0.35">
      <c r="A7809" s="527">
        <f>Electricity!D7845</f>
        <v>45617</v>
      </c>
      <c r="B7809" s="528">
        <f>Electricity!E7845</f>
        <v>0.25</v>
      </c>
      <c r="C7809" s="529">
        <f>Electricity!F7845</f>
        <v>0</v>
      </c>
      <c r="D7809" s="529">
        <f>Electricity!I7845</f>
        <v>0</v>
      </c>
      <c r="E7809" s="531" t="str">
        <f t="shared" si="249"/>
        <v>11/21/2024 06:00:00 AM</v>
      </c>
      <c r="F7809" s="530" t="str">
        <f t="shared" si="248"/>
        <v>Nov</v>
      </c>
    </row>
    <row r="7810" spans="1:6" x14ac:dyDescent="0.35">
      <c r="A7810" s="527">
        <f>Electricity!D7846</f>
        <v>45617</v>
      </c>
      <c r="B7810" s="528">
        <f>Electricity!E7846</f>
        <v>0.29166666666666669</v>
      </c>
      <c r="C7810" s="529">
        <f>Electricity!F7846</f>
        <v>0</v>
      </c>
      <c r="D7810" s="529">
        <f>Electricity!I7846</f>
        <v>0</v>
      </c>
      <c r="E7810" s="531" t="str">
        <f t="shared" si="249"/>
        <v>11/21/2024 07:00:00 AM</v>
      </c>
      <c r="F7810" s="530" t="str">
        <f t="shared" si="248"/>
        <v>Nov</v>
      </c>
    </row>
    <row r="7811" spans="1:6" x14ac:dyDescent="0.35">
      <c r="A7811" s="527">
        <f>Electricity!D7847</f>
        <v>45617</v>
      </c>
      <c r="B7811" s="528">
        <f>Electricity!E7847</f>
        <v>0.33333333333333337</v>
      </c>
      <c r="C7811" s="529">
        <f>Electricity!F7847</f>
        <v>0</v>
      </c>
      <c r="D7811" s="529">
        <f>Electricity!I7847</f>
        <v>0</v>
      </c>
      <c r="E7811" s="531" t="str">
        <f t="shared" si="249"/>
        <v>11/21/2024 08:00:00 AM</v>
      </c>
      <c r="F7811" s="530" t="str">
        <f t="shared" ref="F7811:F7874" si="250">TEXT(A7811,"mmm")</f>
        <v>Nov</v>
      </c>
    </row>
    <row r="7812" spans="1:6" x14ac:dyDescent="0.35">
      <c r="A7812" s="527">
        <f>Electricity!D7848</f>
        <v>45617</v>
      </c>
      <c r="B7812" s="528">
        <f>Electricity!E7848</f>
        <v>0.375</v>
      </c>
      <c r="C7812" s="529">
        <f>Electricity!F7848</f>
        <v>0</v>
      </c>
      <c r="D7812" s="529">
        <f>Electricity!I7848</f>
        <v>0</v>
      </c>
      <c r="E7812" s="531" t="str">
        <f t="shared" si="249"/>
        <v>11/21/2024 09:00:00 AM</v>
      </c>
      <c r="F7812" s="530" t="str">
        <f t="shared" si="250"/>
        <v>Nov</v>
      </c>
    </row>
    <row r="7813" spans="1:6" x14ac:dyDescent="0.35">
      <c r="A7813" s="527">
        <f>Electricity!D7849</f>
        <v>45617</v>
      </c>
      <c r="B7813" s="528">
        <f>Electricity!E7849</f>
        <v>0.41666666666666669</v>
      </c>
      <c r="C7813" s="529">
        <f>Electricity!F7849</f>
        <v>0</v>
      </c>
      <c r="D7813" s="529">
        <f>Electricity!I7849</f>
        <v>0</v>
      </c>
      <c r="E7813" s="531" t="str">
        <f t="shared" si="249"/>
        <v>11/21/2024 10:00:00 AM</v>
      </c>
      <c r="F7813" s="530" t="str">
        <f t="shared" si="250"/>
        <v>Nov</v>
      </c>
    </row>
    <row r="7814" spans="1:6" x14ac:dyDescent="0.35">
      <c r="A7814" s="527">
        <f>Electricity!D7850</f>
        <v>45617</v>
      </c>
      <c r="B7814" s="528">
        <f>Electricity!E7850</f>
        <v>0.45833333333333337</v>
      </c>
      <c r="C7814" s="529">
        <f>Electricity!F7850</f>
        <v>0</v>
      </c>
      <c r="D7814" s="529">
        <f>Electricity!I7850</f>
        <v>0</v>
      </c>
      <c r="E7814" s="531" t="str">
        <f t="shared" si="249"/>
        <v>11/21/2024 11:00:00 AM</v>
      </c>
      <c r="F7814" s="530" t="str">
        <f t="shared" si="250"/>
        <v>Nov</v>
      </c>
    </row>
    <row r="7815" spans="1:6" x14ac:dyDescent="0.35">
      <c r="A7815" s="527">
        <f>Electricity!D7851</f>
        <v>45617</v>
      </c>
      <c r="B7815" s="528">
        <f>Electricity!E7851</f>
        <v>0.50000000000000011</v>
      </c>
      <c r="C7815" s="529">
        <f>Electricity!F7851</f>
        <v>0</v>
      </c>
      <c r="D7815" s="529">
        <f>Electricity!I7851</f>
        <v>0</v>
      </c>
      <c r="E7815" s="531" t="str">
        <f t="shared" si="249"/>
        <v>11/21/2024 12:00:00 PM</v>
      </c>
      <c r="F7815" s="530" t="str">
        <f t="shared" si="250"/>
        <v>Nov</v>
      </c>
    </row>
    <row r="7816" spans="1:6" x14ac:dyDescent="0.35">
      <c r="A7816" s="527">
        <f>Electricity!D7852</f>
        <v>45617</v>
      </c>
      <c r="B7816" s="528">
        <f>Electricity!E7852</f>
        <v>0.54166666666666674</v>
      </c>
      <c r="C7816" s="529">
        <f>Electricity!F7852</f>
        <v>0</v>
      </c>
      <c r="D7816" s="529">
        <f>Electricity!I7852</f>
        <v>0</v>
      </c>
      <c r="E7816" s="531" t="str">
        <f t="shared" si="249"/>
        <v>11/21/2024 01:00:00 PM</v>
      </c>
      <c r="F7816" s="530" t="str">
        <f t="shared" si="250"/>
        <v>Nov</v>
      </c>
    </row>
    <row r="7817" spans="1:6" x14ac:dyDescent="0.35">
      <c r="A7817" s="527">
        <f>Electricity!D7853</f>
        <v>45617</v>
      </c>
      <c r="B7817" s="528">
        <f>Electricity!E7853</f>
        <v>0.58333333333333337</v>
      </c>
      <c r="C7817" s="529">
        <f>Electricity!F7853</f>
        <v>0</v>
      </c>
      <c r="D7817" s="529">
        <f>Electricity!I7853</f>
        <v>0</v>
      </c>
      <c r="E7817" s="531" t="str">
        <f t="shared" si="249"/>
        <v>11/21/2024 02:00:00 PM</v>
      </c>
      <c r="F7817" s="530" t="str">
        <f t="shared" si="250"/>
        <v>Nov</v>
      </c>
    </row>
    <row r="7818" spans="1:6" x14ac:dyDescent="0.35">
      <c r="A7818" s="527">
        <f>Electricity!D7854</f>
        <v>45617</v>
      </c>
      <c r="B7818" s="528">
        <f>Electricity!E7854</f>
        <v>0.62500000000000011</v>
      </c>
      <c r="C7818" s="529">
        <f>Electricity!F7854</f>
        <v>0</v>
      </c>
      <c r="D7818" s="529">
        <f>Electricity!I7854</f>
        <v>0</v>
      </c>
      <c r="E7818" s="531" t="str">
        <f t="shared" si="249"/>
        <v>11/21/2024 03:00:00 PM</v>
      </c>
      <c r="F7818" s="530" t="str">
        <f t="shared" si="250"/>
        <v>Nov</v>
      </c>
    </row>
    <row r="7819" spans="1:6" x14ac:dyDescent="0.35">
      <c r="A7819" s="527">
        <f>Electricity!D7855</f>
        <v>45617</v>
      </c>
      <c r="B7819" s="528">
        <f>Electricity!E7855</f>
        <v>0.66666666666666674</v>
      </c>
      <c r="C7819" s="529">
        <f>Electricity!F7855</f>
        <v>0</v>
      </c>
      <c r="D7819" s="529">
        <f>Electricity!I7855</f>
        <v>0</v>
      </c>
      <c r="E7819" s="531" t="str">
        <f t="shared" si="249"/>
        <v>11/21/2024 04:00:00 PM</v>
      </c>
      <c r="F7819" s="530" t="str">
        <f t="shared" si="250"/>
        <v>Nov</v>
      </c>
    </row>
    <row r="7820" spans="1:6" x14ac:dyDescent="0.35">
      <c r="A7820" s="527">
        <f>Electricity!D7856</f>
        <v>45617</v>
      </c>
      <c r="B7820" s="528">
        <f>Electricity!E7856</f>
        <v>0.70833333333333337</v>
      </c>
      <c r="C7820" s="529">
        <f>Electricity!F7856</f>
        <v>0</v>
      </c>
      <c r="D7820" s="529">
        <f>Electricity!I7856</f>
        <v>0</v>
      </c>
      <c r="E7820" s="531" t="str">
        <f t="shared" si="249"/>
        <v>11/21/2024 05:00:00 PM</v>
      </c>
      <c r="F7820" s="530" t="str">
        <f t="shared" si="250"/>
        <v>Nov</v>
      </c>
    </row>
    <row r="7821" spans="1:6" x14ac:dyDescent="0.35">
      <c r="A7821" s="527">
        <f>Electricity!D7857</f>
        <v>45617</v>
      </c>
      <c r="B7821" s="528">
        <f>Electricity!E7857</f>
        <v>0.75000000000000011</v>
      </c>
      <c r="C7821" s="529">
        <f>Electricity!F7857</f>
        <v>0</v>
      </c>
      <c r="D7821" s="529">
        <f>Electricity!I7857</f>
        <v>0</v>
      </c>
      <c r="E7821" s="531" t="str">
        <f t="shared" si="249"/>
        <v>11/21/2024 06:00:00 PM</v>
      </c>
      <c r="F7821" s="530" t="str">
        <f t="shared" si="250"/>
        <v>Nov</v>
      </c>
    </row>
    <row r="7822" spans="1:6" x14ac:dyDescent="0.35">
      <c r="A7822" s="527">
        <f>Electricity!D7858</f>
        <v>45617</v>
      </c>
      <c r="B7822" s="528">
        <f>Electricity!E7858</f>
        <v>0.79166666666666674</v>
      </c>
      <c r="C7822" s="529">
        <f>Electricity!F7858</f>
        <v>0</v>
      </c>
      <c r="D7822" s="529">
        <f>Electricity!I7858</f>
        <v>0</v>
      </c>
      <c r="E7822" s="531" t="str">
        <f t="shared" si="249"/>
        <v>11/21/2024 07:00:00 PM</v>
      </c>
      <c r="F7822" s="530" t="str">
        <f t="shared" si="250"/>
        <v>Nov</v>
      </c>
    </row>
    <row r="7823" spans="1:6" x14ac:dyDescent="0.35">
      <c r="A7823" s="527">
        <f>Electricity!D7859</f>
        <v>45617</v>
      </c>
      <c r="B7823" s="528">
        <f>Electricity!E7859</f>
        <v>0.83333333333333337</v>
      </c>
      <c r="C7823" s="529">
        <f>Electricity!F7859</f>
        <v>0</v>
      </c>
      <c r="D7823" s="529">
        <f>Electricity!I7859</f>
        <v>0</v>
      </c>
      <c r="E7823" s="531" t="str">
        <f t="shared" si="249"/>
        <v>11/21/2024 08:00:00 PM</v>
      </c>
      <c r="F7823" s="530" t="str">
        <f t="shared" si="250"/>
        <v>Nov</v>
      </c>
    </row>
    <row r="7824" spans="1:6" x14ac:dyDescent="0.35">
      <c r="A7824" s="527">
        <f>Electricity!D7860</f>
        <v>45617</v>
      </c>
      <c r="B7824" s="528">
        <f>Electricity!E7860</f>
        <v>0.87500000000000011</v>
      </c>
      <c r="C7824" s="529">
        <f>Electricity!F7860</f>
        <v>0</v>
      </c>
      <c r="D7824" s="529">
        <f>Electricity!I7860</f>
        <v>0</v>
      </c>
      <c r="E7824" s="531" t="str">
        <f t="shared" si="249"/>
        <v>11/21/2024 09:00:00 PM</v>
      </c>
      <c r="F7824" s="530" t="str">
        <f t="shared" si="250"/>
        <v>Nov</v>
      </c>
    </row>
    <row r="7825" spans="1:6" x14ac:dyDescent="0.35">
      <c r="A7825" s="527">
        <f>Electricity!D7861</f>
        <v>45617</v>
      </c>
      <c r="B7825" s="528">
        <f>Electricity!E7861</f>
        <v>0.91666666666666674</v>
      </c>
      <c r="C7825" s="529">
        <f>Electricity!F7861</f>
        <v>0</v>
      </c>
      <c r="D7825" s="529">
        <f>Electricity!I7861</f>
        <v>0</v>
      </c>
      <c r="E7825" s="531" t="str">
        <f t="shared" si="249"/>
        <v>11/21/2024 10:00:00 PM</v>
      </c>
      <c r="F7825" s="530" t="str">
        <f t="shared" si="250"/>
        <v>Nov</v>
      </c>
    </row>
    <row r="7826" spans="1:6" x14ac:dyDescent="0.35">
      <c r="A7826" s="527">
        <f>Electricity!D7862</f>
        <v>45617</v>
      </c>
      <c r="B7826" s="528">
        <f>Electricity!E7862</f>
        <v>0.95833333333333337</v>
      </c>
      <c r="C7826" s="529">
        <f>Electricity!F7862</f>
        <v>0</v>
      </c>
      <c r="D7826" s="529">
        <f>Electricity!I7862</f>
        <v>0</v>
      </c>
      <c r="E7826" s="531" t="str">
        <f t="shared" si="249"/>
        <v>11/21/2024 11:00:00 PM</v>
      </c>
      <c r="F7826" s="530" t="str">
        <f t="shared" si="250"/>
        <v>Nov</v>
      </c>
    </row>
    <row r="7827" spans="1:6" x14ac:dyDescent="0.35">
      <c r="A7827" s="527">
        <f>Electricity!D7863</f>
        <v>45618</v>
      </c>
      <c r="B7827" s="528">
        <f>Electricity!E7863</f>
        <v>3.1225022567582528E-17</v>
      </c>
      <c r="C7827" s="529">
        <f>Electricity!F7863</f>
        <v>0</v>
      </c>
      <c r="D7827" s="529">
        <f>Electricity!I7863</f>
        <v>0</v>
      </c>
      <c r="E7827" s="531" t="str">
        <f t="shared" si="249"/>
        <v>11/22/2024 12:00:00 AM</v>
      </c>
      <c r="F7827" s="530" t="str">
        <f t="shared" si="250"/>
        <v>Nov</v>
      </c>
    </row>
    <row r="7828" spans="1:6" x14ac:dyDescent="0.35">
      <c r="A7828" s="527">
        <f>Electricity!D7864</f>
        <v>45618</v>
      </c>
      <c r="B7828" s="528">
        <f>Electricity!E7864</f>
        <v>4.1666666666666699E-2</v>
      </c>
      <c r="C7828" s="529">
        <f>Electricity!F7864</f>
        <v>0</v>
      </c>
      <c r="D7828" s="529">
        <f>Electricity!I7864</f>
        <v>0</v>
      </c>
      <c r="E7828" s="531" t="str">
        <f t="shared" si="249"/>
        <v>11/22/2024 01:00:00 AM</v>
      </c>
      <c r="F7828" s="530" t="str">
        <f t="shared" si="250"/>
        <v>Nov</v>
      </c>
    </row>
    <row r="7829" spans="1:6" x14ac:dyDescent="0.35">
      <c r="A7829" s="527">
        <f>Electricity!D7865</f>
        <v>45618</v>
      </c>
      <c r="B7829" s="528">
        <f>Electricity!E7865</f>
        <v>8.333333333333337E-2</v>
      </c>
      <c r="C7829" s="529">
        <f>Electricity!F7865</f>
        <v>0</v>
      </c>
      <c r="D7829" s="529">
        <f>Electricity!I7865</f>
        <v>0</v>
      </c>
      <c r="E7829" s="531" t="str">
        <f t="shared" si="249"/>
        <v>11/22/2024 02:00:00 AM</v>
      </c>
      <c r="F7829" s="530" t="str">
        <f t="shared" si="250"/>
        <v>Nov</v>
      </c>
    </row>
    <row r="7830" spans="1:6" x14ac:dyDescent="0.35">
      <c r="A7830" s="527">
        <f>Electricity!D7866</f>
        <v>45618</v>
      </c>
      <c r="B7830" s="528">
        <f>Electricity!E7866</f>
        <v>0.12500000000000006</v>
      </c>
      <c r="C7830" s="529">
        <f>Electricity!F7866</f>
        <v>0</v>
      </c>
      <c r="D7830" s="529">
        <f>Electricity!I7866</f>
        <v>0</v>
      </c>
      <c r="E7830" s="531" t="str">
        <f t="shared" si="249"/>
        <v>11/22/2024 03:00:00 AM</v>
      </c>
      <c r="F7830" s="530" t="str">
        <f t="shared" si="250"/>
        <v>Nov</v>
      </c>
    </row>
    <row r="7831" spans="1:6" x14ac:dyDescent="0.35">
      <c r="A7831" s="527">
        <f>Electricity!D7867</f>
        <v>45618</v>
      </c>
      <c r="B7831" s="528">
        <f>Electricity!E7867</f>
        <v>0.16666666666666669</v>
      </c>
      <c r="C7831" s="529">
        <f>Electricity!F7867</f>
        <v>0</v>
      </c>
      <c r="D7831" s="529">
        <f>Electricity!I7867</f>
        <v>0</v>
      </c>
      <c r="E7831" s="531" t="str">
        <f t="shared" si="249"/>
        <v>11/22/2024 04:00:00 AM</v>
      </c>
      <c r="F7831" s="530" t="str">
        <f t="shared" si="250"/>
        <v>Nov</v>
      </c>
    </row>
    <row r="7832" spans="1:6" x14ac:dyDescent="0.35">
      <c r="A7832" s="527">
        <f>Electricity!D7868</f>
        <v>45618</v>
      </c>
      <c r="B7832" s="528">
        <f>Electricity!E7868</f>
        <v>0.20833333333333337</v>
      </c>
      <c r="C7832" s="529">
        <f>Electricity!F7868</f>
        <v>0</v>
      </c>
      <c r="D7832" s="529">
        <f>Electricity!I7868</f>
        <v>0</v>
      </c>
      <c r="E7832" s="531" t="str">
        <f t="shared" si="249"/>
        <v>11/22/2024 05:00:00 AM</v>
      </c>
      <c r="F7832" s="530" t="str">
        <f t="shared" si="250"/>
        <v>Nov</v>
      </c>
    </row>
    <row r="7833" spans="1:6" x14ac:dyDescent="0.35">
      <c r="A7833" s="527">
        <f>Electricity!D7869</f>
        <v>45618</v>
      </c>
      <c r="B7833" s="528">
        <f>Electricity!E7869</f>
        <v>0.25</v>
      </c>
      <c r="C7833" s="529">
        <f>Electricity!F7869</f>
        <v>0</v>
      </c>
      <c r="D7833" s="529">
        <f>Electricity!I7869</f>
        <v>0</v>
      </c>
      <c r="E7833" s="531" t="str">
        <f t="shared" si="249"/>
        <v>11/22/2024 06:00:00 AM</v>
      </c>
      <c r="F7833" s="530" t="str">
        <f t="shared" si="250"/>
        <v>Nov</v>
      </c>
    </row>
    <row r="7834" spans="1:6" x14ac:dyDescent="0.35">
      <c r="A7834" s="527">
        <f>Electricity!D7870</f>
        <v>45618</v>
      </c>
      <c r="B7834" s="528">
        <f>Electricity!E7870</f>
        <v>0.29166666666666669</v>
      </c>
      <c r="C7834" s="529">
        <f>Electricity!F7870</f>
        <v>0</v>
      </c>
      <c r="D7834" s="529">
        <f>Electricity!I7870</f>
        <v>0</v>
      </c>
      <c r="E7834" s="531" t="str">
        <f t="shared" si="249"/>
        <v>11/22/2024 07:00:00 AM</v>
      </c>
      <c r="F7834" s="530" t="str">
        <f t="shared" si="250"/>
        <v>Nov</v>
      </c>
    </row>
    <row r="7835" spans="1:6" x14ac:dyDescent="0.35">
      <c r="A7835" s="527">
        <f>Electricity!D7871</f>
        <v>45618</v>
      </c>
      <c r="B7835" s="528">
        <f>Electricity!E7871</f>
        <v>0.33333333333333337</v>
      </c>
      <c r="C7835" s="529">
        <f>Electricity!F7871</f>
        <v>0</v>
      </c>
      <c r="D7835" s="529">
        <f>Electricity!I7871</f>
        <v>0</v>
      </c>
      <c r="E7835" s="531" t="str">
        <f t="shared" si="249"/>
        <v>11/22/2024 08:00:00 AM</v>
      </c>
      <c r="F7835" s="530" t="str">
        <f t="shared" si="250"/>
        <v>Nov</v>
      </c>
    </row>
    <row r="7836" spans="1:6" x14ac:dyDescent="0.35">
      <c r="A7836" s="527">
        <f>Electricity!D7872</f>
        <v>45618</v>
      </c>
      <c r="B7836" s="528">
        <f>Electricity!E7872</f>
        <v>0.375</v>
      </c>
      <c r="C7836" s="529">
        <f>Electricity!F7872</f>
        <v>0</v>
      </c>
      <c r="D7836" s="529">
        <f>Electricity!I7872</f>
        <v>0</v>
      </c>
      <c r="E7836" s="531" t="str">
        <f t="shared" si="249"/>
        <v>11/22/2024 09:00:00 AM</v>
      </c>
      <c r="F7836" s="530" t="str">
        <f t="shared" si="250"/>
        <v>Nov</v>
      </c>
    </row>
    <row r="7837" spans="1:6" x14ac:dyDescent="0.35">
      <c r="A7837" s="527">
        <f>Electricity!D7873</f>
        <v>45618</v>
      </c>
      <c r="B7837" s="528">
        <f>Electricity!E7873</f>
        <v>0.41666666666666669</v>
      </c>
      <c r="C7837" s="529">
        <f>Electricity!F7873</f>
        <v>0</v>
      </c>
      <c r="D7837" s="529">
        <f>Electricity!I7873</f>
        <v>0</v>
      </c>
      <c r="E7837" s="531" t="str">
        <f t="shared" si="249"/>
        <v>11/22/2024 10:00:00 AM</v>
      </c>
      <c r="F7837" s="530" t="str">
        <f t="shared" si="250"/>
        <v>Nov</v>
      </c>
    </row>
    <row r="7838" spans="1:6" x14ac:dyDescent="0.35">
      <c r="A7838" s="527">
        <f>Electricity!D7874</f>
        <v>45618</v>
      </c>
      <c r="B7838" s="528">
        <f>Electricity!E7874</f>
        <v>0.45833333333333337</v>
      </c>
      <c r="C7838" s="529">
        <f>Electricity!F7874</f>
        <v>0</v>
      </c>
      <c r="D7838" s="529">
        <f>Electricity!I7874</f>
        <v>0</v>
      </c>
      <c r="E7838" s="531" t="str">
        <f t="shared" si="249"/>
        <v>11/22/2024 11:00:00 AM</v>
      </c>
      <c r="F7838" s="530" t="str">
        <f t="shared" si="250"/>
        <v>Nov</v>
      </c>
    </row>
    <row r="7839" spans="1:6" x14ac:dyDescent="0.35">
      <c r="A7839" s="527">
        <f>Electricity!D7875</f>
        <v>45618</v>
      </c>
      <c r="B7839" s="528">
        <f>Electricity!E7875</f>
        <v>0.50000000000000011</v>
      </c>
      <c r="C7839" s="529">
        <f>Electricity!F7875</f>
        <v>0</v>
      </c>
      <c r="D7839" s="529">
        <f>Electricity!I7875</f>
        <v>0</v>
      </c>
      <c r="E7839" s="531" t="str">
        <f t="shared" si="249"/>
        <v>11/22/2024 12:00:00 PM</v>
      </c>
      <c r="F7839" s="530" t="str">
        <f t="shared" si="250"/>
        <v>Nov</v>
      </c>
    </row>
    <row r="7840" spans="1:6" x14ac:dyDescent="0.35">
      <c r="A7840" s="527">
        <f>Electricity!D7876</f>
        <v>45618</v>
      </c>
      <c r="B7840" s="528">
        <f>Electricity!E7876</f>
        <v>0.54166666666666674</v>
      </c>
      <c r="C7840" s="529">
        <f>Electricity!F7876</f>
        <v>0</v>
      </c>
      <c r="D7840" s="529">
        <f>Electricity!I7876</f>
        <v>0</v>
      </c>
      <c r="E7840" s="531" t="str">
        <f t="shared" si="249"/>
        <v>11/22/2024 01:00:00 PM</v>
      </c>
      <c r="F7840" s="530" t="str">
        <f t="shared" si="250"/>
        <v>Nov</v>
      </c>
    </row>
    <row r="7841" spans="1:6" x14ac:dyDescent="0.35">
      <c r="A7841" s="527">
        <f>Electricity!D7877</f>
        <v>45618</v>
      </c>
      <c r="B7841" s="528">
        <f>Electricity!E7877</f>
        <v>0.58333333333333337</v>
      </c>
      <c r="C7841" s="529">
        <f>Electricity!F7877</f>
        <v>0</v>
      </c>
      <c r="D7841" s="529">
        <f>Electricity!I7877</f>
        <v>0</v>
      </c>
      <c r="E7841" s="531" t="str">
        <f t="shared" si="249"/>
        <v>11/22/2024 02:00:00 PM</v>
      </c>
      <c r="F7841" s="530" t="str">
        <f t="shared" si="250"/>
        <v>Nov</v>
      </c>
    </row>
    <row r="7842" spans="1:6" x14ac:dyDescent="0.35">
      <c r="A7842" s="527">
        <f>Electricity!D7878</f>
        <v>45618</v>
      </c>
      <c r="B7842" s="528">
        <f>Electricity!E7878</f>
        <v>0.62500000000000011</v>
      </c>
      <c r="C7842" s="529">
        <f>Electricity!F7878</f>
        <v>0</v>
      </c>
      <c r="D7842" s="529">
        <f>Electricity!I7878</f>
        <v>0</v>
      </c>
      <c r="E7842" s="531" t="str">
        <f t="shared" si="249"/>
        <v>11/22/2024 03:00:00 PM</v>
      </c>
      <c r="F7842" s="530" t="str">
        <f t="shared" si="250"/>
        <v>Nov</v>
      </c>
    </row>
    <row r="7843" spans="1:6" x14ac:dyDescent="0.35">
      <c r="A7843" s="527">
        <f>Electricity!D7879</f>
        <v>45618</v>
      </c>
      <c r="B7843" s="528">
        <f>Electricity!E7879</f>
        <v>0.66666666666666674</v>
      </c>
      <c r="C7843" s="529">
        <f>Electricity!F7879</f>
        <v>0</v>
      </c>
      <c r="D7843" s="529">
        <f>Electricity!I7879</f>
        <v>0</v>
      </c>
      <c r="E7843" s="531" t="str">
        <f t="shared" si="249"/>
        <v>11/22/2024 04:00:00 PM</v>
      </c>
      <c r="F7843" s="530" t="str">
        <f t="shared" si="250"/>
        <v>Nov</v>
      </c>
    </row>
    <row r="7844" spans="1:6" x14ac:dyDescent="0.35">
      <c r="A7844" s="527">
        <f>Electricity!D7880</f>
        <v>45618</v>
      </c>
      <c r="B7844" s="528">
        <f>Electricity!E7880</f>
        <v>0.70833333333333337</v>
      </c>
      <c r="C7844" s="529">
        <f>Electricity!F7880</f>
        <v>0</v>
      </c>
      <c r="D7844" s="529">
        <f>Electricity!I7880</f>
        <v>0</v>
      </c>
      <c r="E7844" s="531" t="str">
        <f t="shared" si="249"/>
        <v>11/22/2024 05:00:00 PM</v>
      </c>
      <c r="F7844" s="530" t="str">
        <f t="shared" si="250"/>
        <v>Nov</v>
      </c>
    </row>
    <row r="7845" spans="1:6" x14ac:dyDescent="0.35">
      <c r="A7845" s="527">
        <f>Electricity!D7881</f>
        <v>45618</v>
      </c>
      <c r="B7845" s="528">
        <f>Electricity!E7881</f>
        <v>0.75000000000000011</v>
      </c>
      <c r="C7845" s="529">
        <f>Electricity!F7881</f>
        <v>0</v>
      </c>
      <c r="D7845" s="529">
        <f>Electricity!I7881</f>
        <v>0</v>
      </c>
      <c r="E7845" s="531" t="str">
        <f t="shared" si="249"/>
        <v>11/22/2024 06:00:00 PM</v>
      </c>
      <c r="F7845" s="530" t="str">
        <f t="shared" si="250"/>
        <v>Nov</v>
      </c>
    </row>
    <row r="7846" spans="1:6" x14ac:dyDescent="0.35">
      <c r="A7846" s="527">
        <f>Electricity!D7882</f>
        <v>45618</v>
      </c>
      <c r="B7846" s="528">
        <f>Electricity!E7882</f>
        <v>0.79166666666666674</v>
      </c>
      <c r="C7846" s="529">
        <f>Electricity!F7882</f>
        <v>0</v>
      </c>
      <c r="D7846" s="529">
        <f>Electricity!I7882</f>
        <v>0</v>
      </c>
      <c r="E7846" s="531" t="str">
        <f t="shared" si="249"/>
        <v>11/22/2024 07:00:00 PM</v>
      </c>
      <c r="F7846" s="530" t="str">
        <f t="shared" si="250"/>
        <v>Nov</v>
      </c>
    </row>
    <row r="7847" spans="1:6" x14ac:dyDescent="0.35">
      <c r="A7847" s="527">
        <f>Electricity!D7883</f>
        <v>45618</v>
      </c>
      <c r="B7847" s="528">
        <f>Electricity!E7883</f>
        <v>0.83333333333333337</v>
      </c>
      <c r="C7847" s="529">
        <f>Electricity!F7883</f>
        <v>0</v>
      </c>
      <c r="D7847" s="529">
        <f>Electricity!I7883</f>
        <v>0</v>
      </c>
      <c r="E7847" s="531" t="str">
        <f t="shared" si="249"/>
        <v>11/22/2024 08:00:00 PM</v>
      </c>
      <c r="F7847" s="530" t="str">
        <f t="shared" si="250"/>
        <v>Nov</v>
      </c>
    </row>
    <row r="7848" spans="1:6" x14ac:dyDescent="0.35">
      <c r="A7848" s="527">
        <f>Electricity!D7884</f>
        <v>45618</v>
      </c>
      <c r="B7848" s="528">
        <f>Electricity!E7884</f>
        <v>0.87500000000000011</v>
      </c>
      <c r="C7848" s="529">
        <f>Electricity!F7884</f>
        <v>0</v>
      </c>
      <c r="D7848" s="529">
        <f>Electricity!I7884</f>
        <v>0</v>
      </c>
      <c r="E7848" s="531" t="str">
        <f t="shared" si="249"/>
        <v>11/22/2024 09:00:00 PM</v>
      </c>
      <c r="F7848" s="530" t="str">
        <f t="shared" si="250"/>
        <v>Nov</v>
      </c>
    </row>
    <row r="7849" spans="1:6" x14ac:dyDescent="0.35">
      <c r="A7849" s="527">
        <f>Electricity!D7885</f>
        <v>45618</v>
      </c>
      <c r="B7849" s="528">
        <f>Electricity!E7885</f>
        <v>0.91666666666666674</v>
      </c>
      <c r="C7849" s="529">
        <f>Electricity!F7885</f>
        <v>0</v>
      </c>
      <c r="D7849" s="529">
        <f>Electricity!I7885</f>
        <v>0</v>
      </c>
      <c r="E7849" s="531" t="str">
        <f t="shared" si="249"/>
        <v>11/22/2024 10:00:00 PM</v>
      </c>
      <c r="F7849" s="530" t="str">
        <f t="shared" si="250"/>
        <v>Nov</v>
      </c>
    </row>
    <row r="7850" spans="1:6" x14ac:dyDescent="0.35">
      <c r="A7850" s="527">
        <f>Electricity!D7886</f>
        <v>45618</v>
      </c>
      <c r="B7850" s="528">
        <f>Electricity!E7886</f>
        <v>0.95833333333333337</v>
      </c>
      <c r="C7850" s="529">
        <f>Electricity!F7886</f>
        <v>0</v>
      </c>
      <c r="D7850" s="529">
        <f>Electricity!I7886</f>
        <v>0</v>
      </c>
      <c r="E7850" s="531" t="str">
        <f t="shared" si="249"/>
        <v>11/22/2024 11:00:00 PM</v>
      </c>
      <c r="F7850" s="530" t="str">
        <f t="shared" si="250"/>
        <v>Nov</v>
      </c>
    </row>
    <row r="7851" spans="1:6" x14ac:dyDescent="0.35">
      <c r="A7851" s="527">
        <f>Electricity!D7887</f>
        <v>45619</v>
      </c>
      <c r="B7851" s="528">
        <f>Electricity!E7887</f>
        <v>3.1225022567582528E-17</v>
      </c>
      <c r="C7851" s="529">
        <f>Electricity!F7887</f>
        <v>0</v>
      </c>
      <c r="D7851" s="529">
        <f>Electricity!I7887</f>
        <v>0</v>
      </c>
      <c r="E7851" s="531" t="str">
        <f t="shared" si="249"/>
        <v>11/23/2024 12:00:00 AM</v>
      </c>
      <c r="F7851" s="530" t="str">
        <f t="shared" si="250"/>
        <v>Nov</v>
      </c>
    </row>
    <row r="7852" spans="1:6" x14ac:dyDescent="0.35">
      <c r="A7852" s="527">
        <f>Electricity!D7888</f>
        <v>45619</v>
      </c>
      <c r="B7852" s="528">
        <f>Electricity!E7888</f>
        <v>4.1666666666666699E-2</v>
      </c>
      <c r="C7852" s="529">
        <f>Electricity!F7888</f>
        <v>0</v>
      </c>
      <c r="D7852" s="529">
        <f>Electricity!I7888</f>
        <v>0</v>
      </c>
      <c r="E7852" s="531" t="str">
        <f t="shared" ref="E7852:E7915" si="251">CONCATENATE(TEXT(A7852,"mm/dd/yyyy")," ",TEXT(B7852,"hh:mm:ss AM/PM"))</f>
        <v>11/23/2024 01:00:00 AM</v>
      </c>
      <c r="F7852" s="530" t="str">
        <f t="shared" si="250"/>
        <v>Nov</v>
      </c>
    </row>
    <row r="7853" spans="1:6" x14ac:dyDescent="0.35">
      <c r="A7853" s="527">
        <f>Electricity!D7889</f>
        <v>45619</v>
      </c>
      <c r="B7853" s="528">
        <f>Electricity!E7889</f>
        <v>8.333333333333337E-2</v>
      </c>
      <c r="C7853" s="529">
        <f>Electricity!F7889</f>
        <v>0</v>
      </c>
      <c r="D7853" s="529">
        <f>Electricity!I7889</f>
        <v>0</v>
      </c>
      <c r="E7853" s="531" t="str">
        <f t="shared" si="251"/>
        <v>11/23/2024 02:00:00 AM</v>
      </c>
      <c r="F7853" s="530" t="str">
        <f t="shared" si="250"/>
        <v>Nov</v>
      </c>
    </row>
    <row r="7854" spans="1:6" x14ac:dyDescent="0.35">
      <c r="A7854" s="527">
        <f>Electricity!D7890</f>
        <v>45619</v>
      </c>
      <c r="B7854" s="528">
        <f>Electricity!E7890</f>
        <v>0.12500000000000006</v>
      </c>
      <c r="C7854" s="529">
        <f>Electricity!F7890</f>
        <v>0</v>
      </c>
      <c r="D7854" s="529">
        <f>Electricity!I7890</f>
        <v>0</v>
      </c>
      <c r="E7854" s="531" t="str">
        <f t="shared" si="251"/>
        <v>11/23/2024 03:00:00 AM</v>
      </c>
      <c r="F7854" s="530" t="str">
        <f t="shared" si="250"/>
        <v>Nov</v>
      </c>
    </row>
    <row r="7855" spans="1:6" x14ac:dyDescent="0.35">
      <c r="A7855" s="527">
        <f>Electricity!D7891</f>
        <v>45619</v>
      </c>
      <c r="B7855" s="528">
        <f>Electricity!E7891</f>
        <v>0.16666666666666669</v>
      </c>
      <c r="C7855" s="529">
        <f>Electricity!F7891</f>
        <v>0</v>
      </c>
      <c r="D7855" s="529">
        <f>Electricity!I7891</f>
        <v>0</v>
      </c>
      <c r="E7855" s="531" t="str">
        <f t="shared" si="251"/>
        <v>11/23/2024 04:00:00 AM</v>
      </c>
      <c r="F7855" s="530" t="str">
        <f t="shared" si="250"/>
        <v>Nov</v>
      </c>
    </row>
    <row r="7856" spans="1:6" x14ac:dyDescent="0.35">
      <c r="A7856" s="527">
        <f>Electricity!D7892</f>
        <v>45619</v>
      </c>
      <c r="B7856" s="528">
        <f>Electricity!E7892</f>
        <v>0.20833333333333337</v>
      </c>
      <c r="C7856" s="529">
        <f>Electricity!F7892</f>
        <v>0</v>
      </c>
      <c r="D7856" s="529">
        <f>Electricity!I7892</f>
        <v>0</v>
      </c>
      <c r="E7856" s="531" t="str">
        <f t="shared" si="251"/>
        <v>11/23/2024 05:00:00 AM</v>
      </c>
      <c r="F7856" s="530" t="str">
        <f t="shared" si="250"/>
        <v>Nov</v>
      </c>
    </row>
    <row r="7857" spans="1:6" x14ac:dyDescent="0.35">
      <c r="A7857" s="527">
        <f>Electricity!D7893</f>
        <v>45619</v>
      </c>
      <c r="B7857" s="528">
        <f>Electricity!E7893</f>
        <v>0.25</v>
      </c>
      <c r="C7857" s="529">
        <f>Electricity!F7893</f>
        <v>0</v>
      </c>
      <c r="D7857" s="529">
        <f>Electricity!I7893</f>
        <v>0</v>
      </c>
      <c r="E7857" s="531" t="str">
        <f t="shared" si="251"/>
        <v>11/23/2024 06:00:00 AM</v>
      </c>
      <c r="F7857" s="530" t="str">
        <f t="shared" si="250"/>
        <v>Nov</v>
      </c>
    </row>
    <row r="7858" spans="1:6" x14ac:dyDescent="0.35">
      <c r="A7858" s="527">
        <f>Electricity!D7894</f>
        <v>45619</v>
      </c>
      <c r="B7858" s="528">
        <f>Electricity!E7894</f>
        <v>0.29166666666666669</v>
      </c>
      <c r="C7858" s="529">
        <f>Electricity!F7894</f>
        <v>0</v>
      </c>
      <c r="D7858" s="529">
        <f>Electricity!I7894</f>
        <v>0</v>
      </c>
      <c r="E7858" s="531" t="str">
        <f t="shared" si="251"/>
        <v>11/23/2024 07:00:00 AM</v>
      </c>
      <c r="F7858" s="530" t="str">
        <f t="shared" si="250"/>
        <v>Nov</v>
      </c>
    </row>
    <row r="7859" spans="1:6" x14ac:dyDescent="0.35">
      <c r="A7859" s="527">
        <f>Electricity!D7895</f>
        <v>45619</v>
      </c>
      <c r="B7859" s="528">
        <f>Electricity!E7895</f>
        <v>0.33333333333333337</v>
      </c>
      <c r="C7859" s="529">
        <f>Electricity!F7895</f>
        <v>0</v>
      </c>
      <c r="D7859" s="529">
        <f>Electricity!I7895</f>
        <v>0</v>
      </c>
      <c r="E7859" s="531" t="str">
        <f t="shared" si="251"/>
        <v>11/23/2024 08:00:00 AM</v>
      </c>
      <c r="F7859" s="530" t="str">
        <f t="shared" si="250"/>
        <v>Nov</v>
      </c>
    </row>
    <row r="7860" spans="1:6" x14ac:dyDescent="0.35">
      <c r="A7860" s="527">
        <f>Electricity!D7896</f>
        <v>45619</v>
      </c>
      <c r="B7860" s="528">
        <f>Electricity!E7896</f>
        <v>0.375</v>
      </c>
      <c r="C7860" s="529">
        <f>Electricity!F7896</f>
        <v>0</v>
      </c>
      <c r="D7860" s="529">
        <f>Electricity!I7896</f>
        <v>0</v>
      </c>
      <c r="E7860" s="531" t="str">
        <f t="shared" si="251"/>
        <v>11/23/2024 09:00:00 AM</v>
      </c>
      <c r="F7860" s="530" t="str">
        <f t="shared" si="250"/>
        <v>Nov</v>
      </c>
    </row>
    <row r="7861" spans="1:6" x14ac:dyDescent="0.35">
      <c r="A7861" s="527">
        <f>Electricity!D7897</f>
        <v>45619</v>
      </c>
      <c r="B7861" s="528">
        <f>Electricity!E7897</f>
        <v>0.41666666666666669</v>
      </c>
      <c r="C7861" s="529">
        <f>Electricity!F7897</f>
        <v>0</v>
      </c>
      <c r="D7861" s="529">
        <f>Electricity!I7897</f>
        <v>0</v>
      </c>
      <c r="E7861" s="531" t="str">
        <f t="shared" si="251"/>
        <v>11/23/2024 10:00:00 AM</v>
      </c>
      <c r="F7861" s="530" t="str">
        <f t="shared" si="250"/>
        <v>Nov</v>
      </c>
    </row>
    <row r="7862" spans="1:6" x14ac:dyDescent="0.35">
      <c r="A7862" s="527">
        <f>Electricity!D7898</f>
        <v>45619</v>
      </c>
      <c r="B7862" s="528">
        <f>Electricity!E7898</f>
        <v>0.45833333333333337</v>
      </c>
      <c r="C7862" s="529">
        <f>Electricity!F7898</f>
        <v>0</v>
      </c>
      <c r="D7862" s="529">
        <f>Electricity!I7898</f>
        <v>0</v>
      </c>
      <c r="E7862" s="531" t="str">
        <f t="shared" si="251"/>
        <v>11/23/2024 11:00:00 AM</v>
      </c>
      <c r="F7862" s="530" t="str">
        <f t="shared" si="250"/>
        <v>Nov</v>
      </c>
    </row>
    <row r="7863" spans="1:6" x14ac:dyDescent="0.35">
      <c r="A7863" s="527">
        <f>Electricity!D7899</f>
        <v>45619</v>
      </c>
      <c r="B7863" s="528">
        <f>Electricity!E7899</f>
        <v>0.50000000000000011</v>
      </c>
      <c r="C7863" s="529">
        <f>Electricity!F7899</f>
        <v>0</v>
      </c>
      <c r="D7863" s="529">
        <f>Electricity!I7899</f>
        <v>0</v>
      </c>
      <c r="E7863" s="531" t="str">
        <f t="shared" si="251"/>
        <v>11/23/2024 12:00:00 PM</v>
      </c>
      <c r="F7863" s="530" t="str">
        <f t="shared" si="250"/>
        <v>Nov</v>
      </c>
    </row>
    <row r="7864" spans="1:6" x14ac:dyDescent="0.35">
      <c r="A7864" s="527">
        <f>Electricity!D7900</f>
        <v>45619</v>
      </c>
      <c r="B7864" s="528">
        <f>Electricity!E7900</f>
        <v>0.54166666666666674</v>
      </c>
      <c r="C7864" s="529">
        <f>Electricity!F7900</f>
        <v>0</v>
      </c>
      <c r="D7864" s="529">
        <f>Electricity!I7900</f>
        <v>0</v>
      </c>
      <c r="E7864" s="531" t="str">
        <f t="shared" si="251"/>
        <v>11/23/2024 01:00:00 PM</v>
      </c>
      <c r="F7864" s="530" t="str">
        <f t="shared" si="250"/>
        <v>Nov</v>
      </c>
    </row>
    <row r="7865" spans="1:6" x14ac:dyDescent="0.35">
      <c r="A7865" s="527">
        <f>Electricity!D7901</f>
        <v>45619</v>
      </c>
      <c r="B7865" s="528">
        <f>Electricity!E7901</f>
        <v>0.58333333333333337</v>
      </c>
      <c r="C7865" s="529">
        <f>Electricity!F7901</f>
        <v>0</v>
      </c>
      <c r="D7865" s="529">
        <f>Electricity!I7901</f>
        <v>0</v>
      </c>
      <c r="E7865" s="531" t="str">
        <f t="shared" si="251"/>
        <v>11/23/2024 02:00:00 PM</v>
      </c>
      <c r="F7865" s="530" t="str">
        <f t="shared" si="250"/>
        <v>Nov</v>
      </c>
    </row>
    <row r="7866" spans="1:6" x14ac:dyDescent="0.35">
      <c r="A7866" s="527">
        <f>Electricity!D7902</f>
        <v>45619</v>
      </c>
      <c r="B7866" s="528">
        <f>Electricity!E7902</f>
        <v>0.62500000000000011</v>
      </c>
      <c r="C7866" s="529">
        <f>Electricity!F7902</f>
        <v>0</v>
      </c>
      <c r="D7866" s="529">
        <f>Electricity!I7902</f>
        <v>0</v>
      </c>
      <c r="E7866" s="531" t="str">
        <f t="shared" si="251"/>
        <v>11/23/2024 03:00:00 PM</v>
      </c>
      <c r="F7866" s="530" t="str">
        <f t="shared" si="250"/>
        <v>Nov</v>
      </c>
    </row>
    <row r="7867" spans="1:6" x14ac:dyDescent="0.35">
      <c r="A7867" s="527">
        <f>Electricity!D7903</f>
        <v>45619</v>
      </c>
      <c r="B7867" s="528">
        <f>Electricity!E7903</f>
        <v>0.66666666666666674</v>
      </c>
      <c r="C7867" s="529">
        <f>Electricity!F7903</f>
        <v>0</v>
      </c>
      <c r="D7867" s="529">
        <f>Electricity!I7903</f>
        <v>0</v>
      </c>
      <c r="E7867" s="531" t="str">
        <f t="shared" si="251"/>
        <v>11/23/2024 04:00:00 PM</v>
      </c>
      <c r="F7867" s="530" t="str">
        <f t="shared" si="250"/>
        <v>Nov</v>
      </c>
    </row>
    <row r="7868" spans="1:6" x14ac:dyDescent="0.35">
      <c r="A7868" s="527">
        <f>Electricity!D7904</f>
        <v>45619</v>
      </c>
      <c r="B7868" s="528">
        <f>Electricity!E7904</f>
        <v>0.70833333333333337</v>
      </c>
      <c r="C7868" s="529">
        <f>Electricity!F7904</f>
        <v>0</v>
      </c>
      <c r="D7868" s="529">
        <f>Electricity!I7904</f>
        <v>0</v>
      </c>
      <c r="E7868" s="531" t="str">
        <f t="shared" si="251"/>
        <v>11/23/2024 05:00:00 PM</v>
      </c>
      <c r="F7868" s="530" t="str">
        <f t="shared" si="250"/>
        <v>Nov</v>
      </c>
    </row>
    <row r="7869" spans="1:6" x14ac:dyDescent="0.35">
      <c r="A7869" s="527">
        <f>Electricity!D7905</f>
        <v>45619</v>
      </c>
      <c r="B7869" s="528">
        <f>Electricity!E7905</f>
        <v>0.75000000000000011</v>
      </c>
      <c r="C7869" s="529">
        <f>Electricity!F7905</f>
        <v>0</v>
      </c>
      <c r="D7869" s="529">
        <f>Electricity!I7905</f>
        <v>0</v>
      </c>
      <c r="E7869" s="531" t="str">
        <f t="shared" si="251"/>
        <v>11/23/2024 06:00:00 PM</v>
      </c>
      <c r="F7869" s="530" t="str">
        <f t="shared" si="250"/>
        <v>Nov</v>
      </c>
    </row>
    <row r="7870" spans="1:6" x14ac:dyDescent="0.35">
      <c r="A7870" s="527">
        <f>Electricity!D7906</f>
        <v>45619</v>
      </c>
      <c r="B7870" s="528">
        <f>Electricity!E7906</f>
        <v>0.79166666666666674</v>
      </c>
      <c r="C7870" s="529">
        <f>Electricity!F7906</f>
        <v>0</v>
      </c>
      <c r="D7870" s="529">
        <f>Electricity!I7906</f>
        <v>0</v>
      </c>
      <c r="E7870" s="531" t="str">
        <f t="shared" si="251"/>
        <v>11/23/2024 07:00:00 PM</v>
      </c>
      <c r="F7870" s="530" t="str">
        <f t="shared" si="250"/>
        <v>Nov</v>
      </c>
    </row>
    <row r="7871" spans="1:6" x14ac:dyDescent="0.35">
      <c r="A7871" s="527">
        <f>Electricity!D7907</f>
        <v>45619</v>
      </c>
      <c r="B7871" s="528">
        <f>Electricity!E7907</f>
        <v>0.83333333333333337</v>
      </c>
      <c r="C7871" s="529">
        <f>Electricity!F7907</f>
        <v>0</v>
      </c>
      <c r="D7871" s="529">
        <f>Electricity!I7907</f>
        <v>0</v>
      </c>
      <c r="E7871" s="531" t="str">
        <f t="shared" si="251"/>
        <v>11/23/2024 08:00:00 PM</v>
      </c>
      <c r="F7871" s="530" t="str">
        <f t="shared" si="250"/>
        <v>Nov</v>
      </c>
    </row>
    <row r="7872" spans="1:6" x14ac:dyDescent="0.35">
      <c r="A7872" s="527">
        <f>Electricity!D7908</f>
        <v>45619</v>
      </c>
      <c r="B7872" s="528">
        <f>Electricity!E7908</f>
        <v>0.87500000000000011</v>
      </c>
      <c r="C7872" s="529">
        <f>Electricity!F7908</f>
        <v>0</v>
      </c>
      <c r="D7872" s="529">
        <f>Electricity!I7908</f>
        <v>0</v>
      </c>
      <c r="E7872" s="531" t="str">
        <f t="shared" si="251"/>
        <v>11/23/2024 09:00:00 PM</v>
      </c>
      <c r="F7872" s="530" t="str">
        <f t="shared" si="250"/>
        <v>Nov</v>
      </c>
    </row>
    <row r="7873" spans="1:6" x14ac:dyDescent="0.35">
      <c r="A7873" s="527">
        <f>Electricity!D7909</f>
        <v>45619</v>
      </c>
      <c r="B7873" s="528">
        <f>Electricity!E7909</f>
        <v>0.91666666666666674</v>
      </c>
      <c r="C7873" s="529">
        <f>Electricity!F7909</f>
        <v>0</v>
      </c>
      <c r="D7873" s="529">
        <f>Electricity!I7909</f>
        <v>0</v>
      </c>
      <c r="E7873" s="531" t="str">
        <f t="shared" si="251"/>
        <v>11/23/2024 10:00:00 PM</v>
      </c>
      <c r="F7873" s="530" t="str">
        <f t="shared" si="250"/>
        <v>Nov</v>
      </c>
    </row>
    <row r="7874" spans="1:6" x14ac:dyDescent="0.35">
      <c r="A7874" s="527">
        <f>Electricity!D7910</f>
        <v>45619</v>
      </c>
      <c r="B7874" s="528">
        <f>Electricity!E7910</f>
        <v>0.95833333333333337</v>
      </c>
      <c r="C7874" s="529">
        <f>Electricity!F7910</f>
        <v>0</v>
      </c>
      <c r="D7874" s="529">
        <f>Electricity!I7910</f>
        <v>0</v>
      </c>
      <c r="E7874" s="531" t="str">
        <f t="shared" si="251"/>
        <v>11/23/2024 11:00:00 PM</v>
      </c>
      <c r="F7874" s="530" t="str">
        <f t="shared" si="250"/>
        <v>Nov</v>
      </c>
    </row>
    <row r="7875" spans="1:6" x14ac:dyDescent="0.35">
      <c r="A7875" s="527">
        <f>Electricity!D7911</f>
        <v>45620</v>
      </c>
      <c r="B7875" s="528">
        <f>Electricity!E7911</f>
        <v>3.1225022567582528E-17</v>
      </c>
      <c r="C7875" s="529">
        <f>Electricity!F7911</f>
        <v>0</v>
      </c>
      <c r="D7875" s="529">
        <f>Electricity!I7911</f>
        <v>0</v>
      </c>
      <c r="E7875" s="531" t="str">
        <f t="shared" si="251"/>
        <v>11/24/2024 12:00:00 AM</v>
      </c>
      <c r="F7875" s="530" t="str">
        <f t="shared" ref="F7875:F7938" si="252">TEXT(A7875,"mmm")</f>
        <v>Nov</v>
      </c>
    </row>
    <row r="7876" spans="1:6" x14ac:dyDescent="0.35">
      <c r="A7876" s="527">
        <f>Electricity!D7912</f>
        <v>45620</v>
      </c>
      <c r="B7876" s="528">
        <f>Electricity!E7912</f>
        <v>4.1666666666666699E-2</v>
      </c>
      <c r="C7876" s="529">
        <f>Electricity!F7912</f>
        <v>0</v>
      </c>
      <c r="D7876" s="529">
        <f>Electricity!I7912</f>
        <v>0</v>
      </c>
      <c r="E7876" s="531" t="str">
        <f t="shared" si="251"/>
        <v>11/24/2024 01:00:00 AM</v>
      </c>
      <c r="F7876" s="530" t="str">
        <f t="shared" si="252"/>
        <v>Nov</v>
      </c>
    </row>
    <row r="7877" spans="1:6" x14ac:dyDescent="0.35">
      <c r="A7877" s="527">
        <f>Electricity!D7913</f>
        <v>45620</v>
      </c>
      <c r="B7877" s="528">
        <f>Electricity!E7913</f>
        <v>8.333333333333337E-2</v>
      </c>
      <c r="C7877" s="529">
        <f>Electricity!F7913</f>
        <v>0</v>
      </c>
      <c r="D7877" s="529">
        <f>Electricity!I7913</f>
        <v>0</v>
      </c>
      <c r="E7877" s="531" t="str">
        <f t="shared" si="251"/>
        <v>11/24/2024 02:00:00 AM</v>
      </c>
      <c r="F7877" s="530" t="str">
        <f t="shared" si="252"/>
        <v>Nov</v>
      </c>
    </row>
    <row r="7878" spans="1:6" x14ac:dyDescent="0.35">
      <c r="A7878" s="527">
        <f>Electricity!D7914</f>
        <v>45620</v>
      </c>
      <c r="B7878" s="528">
        <f>Electricity!E7914</f>
        <v>0.12500000000000006</v>
      </c>
      <c r="C7878" s="529">
        <f>Electricity!F7914</f>
        <v>0</v>
      </c>
      <c r="D7878" s="529">
        <f>Electricity!I7914</f>
        <v>0</v>
      </c>
      <c r="E7878" s="531" t="str">
        <f t="shared" si="251"/>
        <v>11/24/2024 03:00:00 AM</v>
      </c>
      <c r="F7878" s="530" t="str">
        <f t="shared" si="252"/>
        <v>Nov</v>
      </c>
    </row>
    <row r="7879" spans="1:6" x14ac:dyDescent="0.35">
      <c r="A7879" s="527">
        <f>Electricity!D7915</f>
        <v>45620</v>
      </c>
      <c r="B7879" s="528">
        <f>Electricity!E7915</f>
        <v>0.16666666666666669</v>
      </c>
      <c r="C7879" s="529">
        <f>Electricity!F7915</f>
        <v>0</v>
      </c>
      <c r="D7879" s="529">
        <f>Electricity!I7915</f>
        <v>0</v>
      </c>
      <c r="E7879" s="531" t="str">
        <f t="shared" si="251"/>
        <v>11/24/2024 04:00:00 AM</v>
      </c>
      <c r="F7879" s="530" t="str">
        <f t="shared" si="252"/>
        <v>Nov</v>
      </c>
    </row>
    <row r="7880" spans="1:6" x14ac:dyDescent="0.35">
      <c r="A7880" s="527">
        <f>Electricity!D7916</f>
        <v>45620</v>
      </c>
      <c r="B7880" s="528">
        <f>Electricity!E7916</f>
        <v>0.20833333333333337</v>
      </c>
      <c r="C7880" s="529">
        <f>Electricity!F7916</f>
        <v>0</v>
      </c>
      <c r="D7880" s="529">
        <f>Electricity!I7916</f>
        <v>0</v>
      </c>
      <c r="E7880" s="531" t="str">
        <f t="shared" si="251"/>
        <v>11/24/2024 05:00:00 AM</v>
      </c>
      <c r="F7880" s="530" t="str">
        <f t="shared" si="252"/>
        <v>Nov</v>
      </c>
    </row>
    <row r="7881" spans="1:6" x14ac:dyDescent="0.35">
      <c r="A7881" s="527">
        <f>Electricity!D7917</f>
        <v>45620</v>
      </c>
      <c r="B7881" s="528">
        <f>Electricity!E7917</f>
        <v>0.25</v>
      </c>
      <c r="C7881" s="529">
        <f>Electricity!F7917</f>
        <v>0</v>
      </c>
      <c r="D7881" s="529">
        <f>Electricity!I7917</f>
        <v>0</v>
      </c>
      <c r="E7881" s="531" t="str">
        <f t="shared" si="251"/>
        <v>11/24/2024 06:00:00 AM</v>
      </c>
      <c r="F7881" s="530" t="str">
        <f t="shared" si="252"/>
        <v>Nov</v>
      </c>
    </row>
    <row r="7882" spans="1:6" x14ac:dyDescent="0.35">
      <c r="A7882" s="527">
        <f>Electricity!D7918</f>
        <v>45620</v>
      </c>
      <c r="B7882" s="528">
        <f>Electricity!E7918</f>
        <v>0.29166666666666669</v>
      </c>
      <c r="C7882" s="529">
        <f>Electricity!F7918</f>
        <v>0</v>
      </c>
      <c r="D7882" s="529">
        <f>Electricity!I7918</f>
        <v>0</v>
      </c>
      <c r="E7882" s="531" t="str">
        <f t="shared" si="251"/>
        <v>11/24/2024 07:00:00 AM</v>
      </c>
      <c r="F7882" s="530" t="str">
        <f t="shared" si="252"/>
        <v>Nov</v>
      </c>
    </row>
    <row r="7883" spans="1:6" x14ac:dyDescent="0.35">
      <c r="A7883" s="527">
        <f>Electricity!D7919</f>
        <v>45620</v>
      </c>
      <c r="B7883" s="528">
        <f>Electricity!E7919</f>
        <v>0.33333333333333337</v>
      </c>
      <c r="C7883" s="529">
        <f>Electricity!F7919</f>
        <v>0</v>
      </c>
      <c r="D7883" s="529">
        <f>Electricity!I7919</f>
        <v>0</v>
      </c>
      <c r="E7883" s="531" t="str">
        <f t="shared" si="251"/>
        <v>11/24/2024 08:00:00 AM</v>
      </c>
      <c r="F7883" s="530" t="str">
        <f t="shared" si="252"/>
        <v>Nov</v>
      </c>
    </row>
    <row r="7884" spans="1:6" x14ac:dyDescent="0.35">
      <c r="A7884" s="527">
        <f>Electricity!D7920</f>
        <v>45620</v>
      </c>
      <c r="B7884" s="528">
        <f>Electricity!E7920</f>
        <v>0.375</v>
      </c>
      <c r="C7884" s="529">
        <f>Electricity!F7920</f>
        <v>0</v>
      </c>
      <c r="D7884" s="529">
        <f>Electricity!I7920</f>
        <v>0</v>
      </c>
      <c r="E7884" s="531" t="str">
        <f t="shared" si="251"/>
        <v>11/24/2024 09:00:00 AM</v>
      </c>
      <c r="F7884" s="530" t="str">
        <f t="shared" si="252"/>
        <v>Nov</v>
      </c>
    </row>
    <row r="7885" spans="1:6" x14ac:dyDescent="0.35">
      <c r="A7885" s="527">
        <f>Electricity!D7921</f>
        <v>45620</v>
      </c>
      <c r="B7885" s="528">
        <f>Electricity!E7921</f>
        <v>0.41666666666666669</v>
      </c>
      <c r="C7885" s="529">
        <f>Electricity!F7921</f>
        <v>0</v>
      </c>
      <c r="D7885" s="529">
        <f>Electricity!I7921</f>
        <v>0</v>
      </c>
      <c r="E7885" s="531" t="str">
        <f t="shared" si="251"/>
        <v>11/24/2024 10:00:00 AM</v>
      </c>
      <c r="F7885" s="530" t="str">
        <f t="shared" si="252"/>
        <v>Nov</v>
      </c>
    </row>
    <row r="7886" spans="1:6" x14ac:dyDescent="0.35">
      <c r="A7886" s="527">
        <f>Electricity!D7922</f>
        <v>45620</v>
      </c>
      <c r="B7886" s="528">
        <f>Electricity!E7922</f>
        <v>0.45833333333333337</v>
      </c>
      <c r="C7886" s="529">
        <f>Electricity!F7922</f>
        <v>0</v>
      </c>
      <c r="D7886" s="529">
        <f>Electricity!I7922</f>
        <v>0</v>
      </c>
      <c r="E7886" s="531" t="str">
        <f t="shared" si="251"/>
        <v>11/24/2024 11:00:00 AM</v>
      </c>
      <c r="F7886" s="530" t="str">
        <f t="shared" si="252"/>
        <v>Nov</v>
      </c>
    </row>
    <row r="7887" spans="1:6" x14ac:dyDescent="0.35">
      <c r="A7887" s="527">
        <f>Electricity!D7923</f>
        <v>45620</v>
      </c>
      <c r="B7887" s="528">
        <f>Electricity!E7923</f>
        <v>0.50000000000000011</v>
      </c>
      <c r="C7887" s="529">
        <f>Electricity!F7923</f>
        <v>0</v>
      </c>
      <c r="D7887" s="529">
        <f>Electricity!I7923</f>
        <v>0</v>
      </c>
      <c r="E7887" s="531" t="str">
        <f t="shared" si="251"/>
        <v>11/24/2024 12:00:00 PM</v>
      </c>
      <c r="F7887" s="530" t="str">
        <f t="shared" si="252"/>
        <v>Nov</v>
      </c>
    </row>
    <row r="7888" spans="1:6" x14ac:dyDescent="0.35">
      <c r="A7888" s="527">
        <f>Electricity!D7924</f>
        <v>45620</v>
      </c>
      <c r="B7888" s="528">
        <f>Electricity!E7924</f>
        <v>0.54166666666666674</v>
      </c>
      <c r="C7888" s="529">
        <f>Electricity!F7924</f>
        <v>0</v>
      </c>
      <c r="D7888" s="529">
        <f>Electricity!I7924</f>
        <v>0</v>
      </c>
      <c r="E7888" s="531" t="str">
        <f t="shared" si="251"/>
        <v>11/24/2024 01:00:00 PM</v>
      </c>
      <c r="F7888" s="530" t="str">
        <f t="shared" si="252"/>
        <v>Nov</v>
      </c>
    </row>
    <row r="7889" spans="1:6" x14ac:dyDescent="0.35">
      <c r="A7889" s="527">
        <f>Electricity!D7925</f>
        <v>45620</v>
      </c>
      <c r="B7889" s="528">
        <f>Electricity!E7925</f>
        <v>0.58333333333333337</v>
      </c>
      <c r="C7889" s="529">
        <f>Electricity!F7925</f>
        <v>0</v>
      </c>
      <c r="D7889" s="529">
        <f>Electricity!I7925</f>
        <v>0</v>
      </c>
      <c r="E7889" s="531" t="str">
        <f t="shared" si="251"/>
        <v>11/24/2024 02:00:00 PM</v>
      </c>
      <c r="F7889" s="530" t="str">
        <f t="shared" si="252"/>
        <v>Nov</v>
      </c>
    </row>
    <row r="7890" spans="1:6" x14ac:dyDescent="0.35">
      <c r="A7890" s="527">
        <f>Electricity!D7926</f>
        <v>45620</v>
      </c>
      <c r="B7890" s="528">
        <f>Electricity!E7926</f>
        <v>0.62500000000000011</v>
      </c>
      <c r="C7890" s="529">
        <f>Electricity!F7926</f>
        <v>0</v>
      </c>
      <c r="D7890" s="529">
        <f>Electricity!I7926</f>
        <v>0</v>
      </c>
      <c r="E7890" s="531" t="str">
        <f t="shared" si="251"/>
        <v>11/24/2024 03:00:00 PM</v>
      </c>
      <c r="F7890" s="530" t="str">
        <f t="shared" si="252"/>
        <v>Nov</v>
      </c>
    </row>
    <row r="7891" spans="1:6" x14ac:dyDescent="0.35">
      <c r="A7891" s="527">
        <f>Electricity!D7927</f>
        <v>45620</v>
      </c>
      <c r="B7891" s="528">
        <f>Electricity!E7927</f>
        <v>0.66666666666666674</v>
      </c>
      <c r="C7891" s="529">
        <f>Electricity!F7927</f>
        <v>0</v>
      </c>
      <c r="D7891" s="529">
        <f>Electricity!I7927</f>
        <v>0</v>
      </c>
      <c r="E7891" s="531" t="str">
        <f t="shared" si="251"/>
        <v>11/24/2024 04:00:00 PM</v>
      </c>
      <c r="F7891" s="530" t="str">
        <f t="shared" si="252"/>
        <v>Nov</v>
      </c>
    </row>
    <row r="7892" spans="1:6" x14ac:dyDescent="0.35">
      <c r="A7892" s="527">
        <f>Electricity!D7928</f>
        <v>45620</v>
      </c>
      <c r="B7892" s="528">
        <f>Electricity!E7928</f>
        <v>0.70833333333333337</v>
      </c>
      <c r="C7892" s="529">
        <f>Electricity!F7928</f>
        <v>0</v>
      </c>
      <c r="D7892" s="529">
        <f>Electricity!I7928</f>
        <v>0</v>
      </c>
      <c r="E7892" s="531" t="str">
        <f t="shared" si="251"/>
        <v>11/24/2024 05:00:00 PM</v>
      </c>
      <c r="F7892" s="530" t="str">
        <f t="shared" si="252"/>
        <v>Nov</v>
      </c>
    </row>
    <row r="7893" spans="1:6" x14ac:dyDescent="0.35">
      <c r="A7893" s="527">
        <f>Electricity!D7929</f>
        <v>45620</v>
      </c>
      <c r="B7893" s="528">
        <f>Electricity!E7929</f>
        <v>0.75000000000000011</v>
      </c>
      <c r="C7893" s="529">
        <f>Electricity!F7929</f>
        <v>0</v>
      </c>
      <c r="D7893" s="529">
        <f>Electricity!I7929</f>
        <v>0</v>
      </c>
      <c r="E7893" s="531" t="str">
        <f t="shared" si="251"/>
        <v>11/24/2024 06:00:00 PM</v>
      </c>
      <c r="F7893" s="530" t="str">
        <f t="shared" si="252"/>
        <v>Nov</v>
      </c>
    </row>
    <row r="7894" spans="1:6" x14ac:dyDescent="0.35">
      <c r="A7894" s="527">
        <f>Electricity!D7930</f>
        <v>45620</v>
      </c>
      <c r="B7894" s="528">
        <f>Electricity!E7930</f>
        <v>0.79166666666666674</v>
      </c>
      <c r="C7894" s="529">
        <f>Electricity!F7930</f>
        <v>0</v>
      </c>
      <c r="D7894" s="529">
        <f>Electricity!I7930</f>
        <v>0</v>
      </c>
      <c r="E7894" s="531" t="str">
        <f t="shared" si="251"/>
        <v>11/24/2024 07:00:00 PM</v>
      </c>
      <c r="F7894" s="530" t="str">
        <f t="shared" si="252"/>
        <v>Nov</v>
      </c>
    </row>
    <row r="7895" spans="1:6" x14ac:dyDescent="0.35">
      <c r="A7895" s="527">
        <f>Electricity!D7931</f>
        <v>45620</v>
      </c>
      <c r="B7895" s="528">
        <f>Electricity!E7931</f>
        <v>0.83333333333333337</v>
      </c>
      <c r="C7895" s="529">
        <f>Electricity!F7931</f>
        <v>0</v>
      </c>
      <c r="D7895" s="529">
        <f>Electricity!I7931</f>
        <v>0</v>
      </c>
      <c r="E7895" s="531" t="str">
        <f t="shared" si="251"/>
        <v>11/24/2024 08:00:00 PM</v>
      </c>
      <c r="F7895" s="530" t="str">
        <f t="shared" si="252"/>
        <v>Nov</v>
      </c>
    </row>
    <row r="7896" spans="1:6" x14ac:dyDescent="0.35">
      <c r="A7896" s="527">
        <f>Electricity!D7932</f>
        <v>45620</v>
      </c>
      <c r="B7896" s="528">
        <f>Electricity!E7932</f>
        <v>0.87500000000000011</v>
      </c>
      <c r="C7896" s="529">
        <f>Electricity!F7932</f>
        <v>0</v>
      </c>
      <c r="D7896" s="529">
        <f>Electricity!I7932</f>
        <v>0</v>
      </c>
      <c r="E7896" s="531" t="str">
        <f t="shared" si="251"/>
        <v>11/24/2024 09:00:00 PM</v>
      </c>
      <c r="F7896" s="530" t="str">
        <f t="shared" si="252"/>
        <v>Nov</v>
      </c>
    </row>
    <row r="7897" spans="1:6" x14ac:dyDescent="0.35">
      <c r="A7897" s="527">
        <f>Electricity!D7933</f>
        <v>45620</v>
      </c>
      <c r="B7897" s="528">
        <f>Electricity!E7933</f>
        <v>0.91666666666666674</v>
      </c>
      <c r="C7897" s="529">
        <f>Electricity!F7933</f>
        <v>0</v>
      </c>
      <c r="D7897" s="529">
        <f>Electricity!I7933</f>
        <v>0</v>
      </c>
      <c r="E7897" s="531" t="str">
        <f t="shared" si="251"/>
        <v>11/24/2024 10:00:00 PM</v>
      </c>
      <c r="F7897" s="530" t="str">
        <f t="shared" si="252"/>
        <v>Nov</v>
      </c>
    </row>
    <row r="7898" spans="1:6" x14ac:dyDescent="0.35">
      <c r="A7898" s="527">
        <f>Electricity!D7934</f>
        <v>45620</v>
      </c>
      <c r="B7898" s="528">
        <f>Electricity!E7934</f>
        <v>0.95833333333333337</v>
      </c>
      <c r="C7898" s="529">
        <f>Electricity!F7934</f>
        <v>0</v>
      </c>
      <c r="D7898" s="529">
        <f>Electricity!I7934</f>
        <v>0</v>
      </c>
      <c r="E7898" s="531" t="str">
        <f t="shared" si="251"/>
        <v>11/24/2024 11:00:00 PM</v>
      </c>
      <c r="F7898" s="530" t="str">
        <f t="shared" si="252"/>
        <v>Nov</v>
      </c>
    </row>
    <row r="7899" spans="1:6" x14ac:dyDescent="0.35">
      <c r="A7899" s="527">
        <f>Electricity!D7935</f>
        <v>45621</v>
      </c>
      <c r="B7899" s="528">
        <f>Electricity!E7935</f>
        <v>3.1225022567582528E-17</v>
      </c>
      <c r="C7899" s="529">
        <f>Electricity!F7935</f>
        <v>0</v>
      </c>
      <c r="D7899" s="529">
        <f>Electricity!I7935</f>
        <v>0</v>
      </c>
      <c r="E7899" s="531" t="str">
        <f t="shared" si="251"/>
        <v>11/25/2024 12:00:00 AM</v>
      </c>
      <c r="F7899" s="530" t="str">
        <f t="shared" si="252"/>
        <v>Nov</v>
      </c>
    </row>
    <row r="7900" spans="1:6" x14ac:dyDescent="0.35">
      <c r="A7900" s="527">
        <f>Electricity!D7936</f>
        <v>45621</v>
      </c>
      <c r="B7900" s="528">
        <f>Electricity!E7936</f>
        <v>4.1666666666666699E-2</v>
      </c>
      <c r="C7900" s="529">
        <f>Electricity!F7936</f>
        <v>0</v>
      </c>
      <c r="D7900" s="529">
        <f>Electricity!I7936</f>
        <v>0</v>
      </c>
      <c r="E7900" s="531" t="str">
        <f t="shared" si="251"/>
        <v>11/25/2024 01:00:00 AM</v>
      </c>
      <c r="F7900" s="530" t="str">
        <f t="shared" si="252"/>
        <v>Nov</v>
      </c>
    </row>
    <row r="7901" spans="1:6" x14ac:dyDescent="0.35">
      <c r="A7901" s="527">
        <f>Electricity!D7937</f>
        <v>45621</v>
      </c>
      <c r="B7901" s="528">
        <f>Electricity!E7937</f>
        <v>8.333333333333337E-2</v>
      </c>
      <c r="C7901" s="529">
        <f>Electricity!F7937</f>
        <v>0</v>
      </c>
      <c r="D7901" s="529">
        <f>Electricity!I7937</f>
        <v>0</v>
      </c>
      <c r="E7901" s="531" t="str">
        <f t="shared" si="251"/>
        <v>11/25/2024 02:00:00 AM</v>
      </c>
      <c r="F7901" s="530" t="str">
        <f t="shared" si="252"/>
        <v>Nov</v>
      </c>
    </row>
    <row r="7902" spans="1:6" x14ac:dyDescent="0.35">
      <c r="A7902" s="527">
        <f>Electricity!D7938</f>
        <v>45621</v>
      </c>
      <c r="B7902" s="528">
        <f>Electricity!E7938</f>
        <v>0.12500000000000006</v>
      </c>
      <c r="C7902" s="529">
        <f>Electricity!F7938</f>
        <v>0</v>
      </c>
      <c r="D7902" s="529">
        <f>Electricity!I7938</f>
        <v>0</v>
      </c>
      <c r="E7902" s="531" t="str">
        <f t="shared" si="251"/>
        <v>11/25/2024 03:00:00 AM</v>
      </c>
      <c r="F7902" s="530" t="str">
        <f t="shared" si="252"/>
        <v>Nov</v>
      </c>
    </row>
    <row r="7903" spans="1:6" x14ac:dyDescent="0.35">
      <c r="A7903" s="527">
        <f>Electricity!D7939</f>
        <v>45621</v>
      </c>
      <c r="B7903" s="528">
        <f>Electricity!E7939</f>
        <v>0.16666666666666669</v>
      </c>
      <c r="C7903" s="529">
        <f>Electricity!F7939</f>
        <v>0</v>
      </c>
      <c r="D7903" s="529">
        <f>Electricity!I7939</f>
        <v>0</v>
      </c>
      <c r="E7903" s="531" t="str">
        <f t="shared" si="251"/>
        <v>11/25/2024 04:00:00 AM</v>
      </c>
      <c r="F7903" s="530" t="str">
        <f t="shared" si="252"/>
        <v>Nov</v>
      </c>
    </row>
    <row r="7904" spans="1:6" x14ac:dyDescent="0.35">
      <c r="A7904" s="527">
        <f>Electricity!D7940</f>
        <v>45621</v>
      </c>
      <c r="B7904" s="528">
        <f>Electricity!E7940</f>
        <v>0.20833333333333337</v>
      </c>
      <c r="C7904" s="529">
        <f>Electricity!F7940</f>
        <v>0</v>
      </c>
      <c r="D7904" s="529">
        <f>Electricity!I7940</f>
        <v>0</v>
      </c>
      <c r="E7904" s="531" t="str">
        <f t="shared" si="251"/>
        <v>11/25/2024 05:00:00 AM</v>
      </c>
      <c r="F7904" s="530" t="str">
        <f t="shared" si="252"/>
        <v>Nov</v>
      </c>
    </row>
    <row r="7905" spans="1:6" x14ac:dyDescent="0.35">
      <c r="A7905" s="527">
        <f>Electricity!D7941</f>
        <v>45621</v>
      </c>
      <c r="B7905" s="528">
        <f>Electricity!E7941</f>
        <v>0.25</v>
      </c>
      <c r="C7905" s="529">
        <f>Electricity!F7941</f>
        <v>0</v>
      </c>
      <c r="D7905" s="529">
        <f>Electricity!I7941</f>
        <v>0</v>
      </c>
      <c r="E7905" s="531" t="str">
        <f t="shared" si="251"/>
        <v>11/25/2024 06:00:00 AM</v>
      </c>
      <c r="F7905" s="530" t="str">
        <f t="shared" si="252"/>
        <v>Nov</v>
      </c>
    </row>
    <row r="7906" spans="1:6" x14ac:dyDescent="0.35">
      <c r="A7906" s="527">
        <f>Electricity!D7942</f>
        <v>45621</v>
      </c>
      <c r="B7906" s="528">
        <f>Electricity!E7942</f>
        <v>0.29166666666666669</v>
      </c>
      <c r="C7906" s="529">
        <f>Electricity!F7942</f>
        <v>0</v>
      </c>
      <c r="D7906" s="529">
        <f>Electricity!I7942</f>
        <v>0</v>
      </c>
      <c r="E7906" s="531" t="str">
        <f t="shared" si="251"/>
        <v>11/25/2024 07:00:00 AM</v>
      </c>
      <c r="F7906" s="530" t="str">
        <f t="shared" si="252"/>
        <v>Nov</v>
      </c>
    </row>
    <row r="7907" spans="1:6" x14ac:dyDescent="0.35">
      <c r="A7907" s="527">
        <f>Electricity!D7943</f>
        <v>45621</v>
      </c>
      <c r="B7907" s="528">
        <f>Electricity!E7943</f>
        <v>0.33333333333333337</v>
      </c>
      <c r="C7907" s="529">
        <f>Electricity!F7943</f>
        <v>0</v>
      </c>
      <c r="D7907" s="529">
        <f>Electricity!I7943</f>
        <v>0</v>
      </c>
      <c r="E7907" s="531" t="str">
        <f t="shared" si="251"/>
        <v>11/25/2024 08:00:00 AM</v>
      </c>
      <c r="F7907" s="530" t="str">
        <f t="shared" si="252"/>
        <v>Nov</v>
      </c>
    </row>
    <row r="7908" spans="1:6" x14ac:dyDescent="0.35">
      <c r="A7908" s="527">
        <f>Electricity!D7944</f>
        <v>45621</v>
      </c>
      <c r="B7908" s="528">
        <f>Electricity!E7944</f>
        <v>0.375</v>
      </c>
      <c r="C7908" s="529">
        <f>Electricity!F7944</f>
        <v>0</v>
      </c>
      <c r="D7908" s="529">
        <f>Electricity!I7944</f>
        <v>0</v>
      </c>
      <c r="E7908" s="531" t="str">
        <f t="shared" si="251"/>
        <v>11/25/2024 09:00:00 AM</v>
      </c>
      <c r="F7908" s="530" t="str">
        <f t="shared" si="252"/>
        <v>Nov</v>
      </c>
    </row>
    <row r="7909" spans="1:6" x14ac:dyDescent="0.35">
      <c r="A7909" s="527">
        <f>Electricity!D7945</f>
        <v>45621</v>
      </c>
      <c r="B7909" s="528">
        <f>Electricity!E7945</f>
        <v>0.41666666666666669</v>
      </c>
      <c r="C7909" s="529">
        <f>Electricity!F7945</f>
        <v>0</v>
      </c>
      <c r="D7909" s="529">
        <f>Electricity!I7945</f>
        <v>0</v>
      </c>
      <c r="E7909" s="531" t="str">
        <f t="shared" si="251"/>
        <v>11/25/2024 10:00:00 AM</v>
      </c>
      <c r="F7909" s="530" t="str">
        <f t="shared" si="252"/>
        <v>Nov</v>
      </c>
    </row>
    <row r="7910" spans="1:6" x14ac:dyDescent="0.35">
      <c r="A7910" s="527">
        <f>Electricity!D7946</f>
        <v>45621</v>
      </c>
      <c r="B7910" s="528">
        <f>Electricity!E7946</f>
        <v>0.45833333333333337</v>
      </c>
      <c r="C7910" s="529">
        <f>Electricity!F7946</f>
        <v>0</v>
      </c>
      <c r="D7910" s="529">
        <f>Electricity!I7946</f>
        <v>0</v>
      </c>
      <c r="E7910" s="531" t="str">
        <f t="shared" si="251"/>
        <v>11/25/2024 11:00:00 AM</v>
      </c>
      <c r="F7910" s="530" t="str">
        <f t="shared" si="252"/>
        <v>Nov</v>
      </c>
    </row>
    <row r="7911" spans="1:6" x14ac:dyDescent="0.35">
      <c r="A7911" s="527">
        <f>Electricity!D7947</f>
        <v>45621</v>
      </c>
      <c r="B7911" s="528">
        <f>Electricity!E7947</f>
        <v>0.50000000000000011</v>
      </c>
      <c r="C7911" s="529">
        <f>Electricity!F7947</f>
        <v>0</v>
      </c>
      <c r="D7911" s="529">
        <f>Electricity!I7947</f>
        <v>0</v>
      </c>
      <c r="E7911" s="531" t="str">
        <f t="shared" si="251"/>
        <v>11/25/2024 12:00:00 PM</v>
      </c>
      <c r="F7911" s="530" t="str">
        <f t="shared" si="252"/>
        <v>Nov</v>
      </c>
    </row>
    <row r="7912" spans="1:6" x14ac:dyDescent="0.35">
      <c r="A7912" s="527">
        <f>Electricity!D7948</f>
        <v>45621</v>
      </c>
      <c r="B7912" s="528">
        <f>Electricity!E7948</f>
        <v>0.54166666666666674</v>
      </c>
      <c r="C7912" s="529">
        <f>Electricity!F7948</f>
        <v>0</v>
      </c>
      <c r="D7912" s="529">
        <f>Electricity!I7948</f>
        <v>0</v>
      </c>
      <c r="E7912" s="531" t="str">
        <f t="shared" si="251"/>
        <v>11/25/2024 01:00:00 PM</v>
      </c>
      <c r="F7912" s="530" t="str">
        <f t="shared" si="252"/>
        <v>Nov</v>
      </c>
    </row>
    <row r="7913" spans="1:6" x14ac:dyDescent="0.35">
      <c r="A7913" s="527">
        <f>Electricity!D7949</f>
        <v>45621</v>
      </c>
      <c r="B7913" s="528">
        <f>Electricity!E7949</f>
        <v>0.58333333333333337</v>
      </c>
      <c r="C7913" s="529">
        <f>Electricity!F7949</f>
        <v>0</v>
      </c>
      <c r="D7913" s="529">
        <f>Electricity!I7949</f>
        <v>0</v>
      </c>
      <c r="E7913" s="531" t="str">
        <f t="shared" si="251"/>
        <v>11/25/2024 02:00:00 PM</v>
      </c>
      <c r="F7913" s="530" t="str">
        <f t="shared" si="252"/>
        <v>Nov</v>
      </c>
    </row>
    <row r="7914" spans="1:6" x14ac:dyDescent="0.35">
      <c r="A7914" s="527">
        <f>Electricity!D7950</f>
        <v>45621</v>
      </c>
      <c r="B7914" s="528">
        <f>Electricity!E7950</f>
        <v>0.62500000000000011</v>
      </c>
      <c r="C7914" s="529">
        <f>Electricity!F7950</f>
        <v>0</v>
      </c>
      <c r="D7914" s="529">
        <f>Electricity!I7950</f>
        <v>0</v>
      </c>
      <c r="E7914" s="531" t="str">
        <f t="shared" si="251"/>
        <v>11/25/2024 03:00:00 PM</v>
      </c>
      <c r="F7914" s="530" t="str">
        <f t="shared" si="252"/>
        <v>Nov</v>
      </c>
    </row>
    <row r="7915" spans="1:6" x14ac:dyDescent="0.35">
      <c r="A7915" s="527">
        <f>Electricity!D7951</f>
        <v>45621</v>
      </c>
      <c r="B7915" s="528">
        <f>Electricity!E7951</f>
        <v>0.66666666666666674</v>
      </c>
      <c r="C7915" s="529">
        <f>Electricity!F7951</f>
        <v>0</v>
      </c>
      <c r="D7915" s="529">
        <f>Electricity!I7951</f>
        <v>0</v>
      </c>
      <c r="E7915" s="531" t="str">
        <f t="shared" si="251"/>
        <v>11/25/2024 04:00:00 PM</v>
      </c>
      <c r="F7915" s="530" t="str">
        <f t="shared" si="252"/>
        <v>Nov</v>
      </c>
    </row>
    <row r="7916" spans="1:6" x14ac:dyDescent="0.35">
      <c r="A7916" s="527">
        <f>Electricity!D7952</f>
        <v>45621</v>
      </c>
      <c r="B7916" s="528">
        <f>Electricity!E7952</f>
        <v>0.70833333333333337</v>
      </c>
      <c r="C7916" s="529">
        <f>Electricity!F7952</f>
        <v>0</v>
      </c>
      <c r="D7916" s="529">
        <f>Electricity!I7952</f>
        <v>0</v>
      </c>
      <c r="E7916" s="531" t="str">
        <f t="shared" ref="E7916:E7979" si="253">CONCATENATE(TEXT(A7916,"mm/dd/yyyy")," ",TEXT(B7916,"hh:mm:ss AM/PM"))</f>
        <v>11/25/2024 05:00:00 PM</v>
      </c>
      <c r="F7916" s="530" t="str">
        <f t="shared" si="252"/>
        <v>Nov</v>
      </c>
    </row>
    <row r="7917" spans="1:6" x14ac:dyDescent="0.35">
      <c r="A7917" s="527">
        <f>Electricity!D7953</f>
        <v>45621</v>
      </c>
      <c r="B7917" s="528">
        <f>Electricity!E7953</f>
        <v>0.75000000000000011</v>
      </c>
      <c r="C7917" s="529">
        <f>Electricity!F7953</f>
        <v>0</v>
      </c>
      <c r="D7917" s="529">
        <f>Electricity!I7953</f>
        <v>0</v>
      </c>
      <c r="E7917" s="531" t="str">
        <f t="shared" si="253"/>
        <v>11/25/2024 06:00:00 PM</v>
      </c>
      <c r="F7917" s="530" t="str">
        <f t="shared" si="252"/>
        <v>Nov</v>
      </c>
    </row>
    <row r="7918" spans="1:6" x14ac:dyDescent="0.35">
      <c r="A7918" s="527">
        <f>Electricity!D7954</f>
        <v>45621</v>
      </c>
      <c r="B7918" s="528">
        <f>Electricity!E7954</f>
        <v>0.79166666666666674</v>
      </c>
      <c r="C7918" s="529">
        <f>Electricity!F7954</f>
        <v>0</v>
      </c>
      <c r="D7918" s="529">
        <f>Electricity!I7954</f>
        <v>0</v>
      </c>
      <c r="E7918" s="531" t="str">
        <f t="shared" si="253"/>
        <v>11/25/2024 07:00:00 PM</v>
      </c>
      <c r="F7918" s="530" t="str">
        <f t="shared" si="252"/>
        <v>Nov</v>
      </c>
    </row>
    <row r="7919" spans="1:6" x14ac:dyDescent="0.35">
      <c r="A7919" s="527">
        <f>Electricity!D7955</f>
        <v>45621</v>
      </c>
      <c r="B7919" s="528">
        <f>Electricity!E7955</f>
        <v>0.83333333333333337</v>
      </c>
      <c r="C7919" s="529">
        <f>Electricity!F7955</f>
        <v>0</v>
      </c>
      <c r="D7919" s="529">
        <f>Electricity!I7955</f>
        <v>0</v>
      </c>
      <c r="E7919" s="531" t="str">
        <f t="shared" si="253"/>
        <v>11/25/2024 08:00:00 PM</v>
      </c>
      <c r="F7919" s="530" t="str">
        <f t="shared" si="252"/>
        <v>Nov</v>
      </c>
    </row>
    <row r="7920" spans="1:6" x14ac:dyDescent="0.35">
      <c r="A7920" s="527">
        <f>Electricity!D7956</f>
        <v>45621</v>
      </c>
      <c r="B7920" s="528">
        <f>Electricity!E7956</f>
        <v>0.87500000000000011</v>
      </c>
      <c r="C7920" s="529">
        <f>Electricity!F7956</f>
        <v>0</v>
      </c>
      <c r="D7920" s="529">
        <f>Electricity!I7956</f>
        <v>0</v>
      </c>
      <c r="E7920" s="531" t="str">
        <f t="shared" si="253"/>
        <v>11/25/2024 09:00:00 PM</v>
      </c>
      <c r="F7920" s="530" t="str">
        <f t="shared" si="252"/>
        <v>Nov</v>
      </c>
    </row>
    <row r="7921" spans="1:6" x14ac:dyDescent="0.35">
      <c r="A7921" s="527">
        <f>Electricity!D7957</f>
        <v>45621</v>
      </c>
      <c r="B7921" s="528">
        <f>Electricity!E7957</f>
        <v>0.91666666666666674</v>
      </c>
      <c r="C7921" s="529">
        <f>Electricity!F7957</f>
        <v>0</v>
      </c>
      <c r="D7921" s="529">
        <f>Electricity!I7957</f>
        <v>0</v>
      </c>
      <c r="E7921" s="531" t="str">
        <f t="shared" si="253"/>
        <v>11/25/2024 10:00:00 PM</v>
      </c>
      <c r="F7921" s="530" t="str">
        <f t="shared" si="252"/>
        <v>Nov</v>
      </c>
    </row>
    <row r="7922" spans="1:6" x14ac:dyDescent="0.35">
      <c r="A7922" s="527">
        <f>Electricity!D7958</f>
        <v>45621</v>
      </c>
      <c r="B7922" s="528">
        <f>Electricity!E7958</f>
        <v>0.95833333333333337</v>
      </c>
      <c r="C7922" s="529">
        <f>Electricity!F7958</f>
        <v>0</v>
      </c>
      <c r="D7922" s="529">
        <f>Electricity!I7958</f>
        <v>0</v>
      </c>
      <c r="E7922" s="531" t="str">
        <f t="shared" si="253"/>
        <v>11/25/2024 11:00:00 PM</v>
      </c>
      <c r="F7922" s="530" t="str">
        <f t="shared" si="252"/>
        <v>Nov</v>
      </c>
    </row>
    <row r="7923" spans="1:6" x14ac:dyDescent="0.35">
      <c r="A7923" s="527">
        <f>Electricity!D7959</f>
        <v>45622</v>
      </c>
      <c r="B7923" s="528">
        <f>Electricity!E7959</f>
        <v>3.1225022567582528E-17</v>
      </c>
      <c r="C7923" s="529">
        <f>Electricity!F7959</f>
        <v>0</v>
      </c>
      <c r="D7923" s="529">
        <f>Electricity!I7959</f>
        <v>0</v>
      </c>
      <c r="E7923" s="531" t="str">
        <f t="shared" si="253"/>
        <v>11/26/2024 12:00:00 AM</v>
      </c>
      <c r="F7923" s="530" t="str">
        <f t="shared" si="252"/>
        <v>Nov</v>
      </c>
    </row>
    <row r="7924" spans="1:6" x14ac:dyDescent="0.35">
      <c r="A7924" s="527">
        <f>Electricity!D7960</f>
        <v>45622</v>
      </c>
      <c r="B7924" s="528">
        <f>Electricity!E7960</f>
        <v>4.1666666666666699E-2</v>
      </c>
      <c r="C7924" s="529">
        <f>Electricity!F7960</f>
        <v>0</v>
      </c>
      <c r="D7924" s="529">
        <f>Electricity!I7960</f>
        <v>0</v>
      </c>
      <c r="E7924" s="531" t="str">
        <f t="shared" si="253"/>
        <v>11/26/2024 01:00:00 AM</v>
      </c>
      <c r="F7924" s="530" t="str">
        <f t="shared" si="252"/>
        <v>Nov</v>
      </c>
    </row>
    <row r="7925" spans="1:6" x14ac:dyDescent="0.35">
      <c r="A7925" s="527">
        <f>Electricity!D7961</f>
        <v>45622</v>
      </c>
      <c r="B7925" s="528">
        <f>Electricity!E7961</f>
        <v>8.333333333333337E-2</v>
      </c>
      <c r="C7925" s="529">
        <f>Electricity!F7961</f>
        <v>0</v>
      </c>
      <c r="D7925" s="529">
        <f>Electricity!I7961</f>
        <v>0</v>
      </c>
      <c r="E7925" s="531" t="str">
        <f t="shared" si="253"/>
        <v>11/26/2024 02:00:00 AM</v>
      </c>
      <c r="F7925" s="530" t="str">
        <f t="shared" si="252"/>
        <v>Nov</v>
      </c>
    </row>
    <row r="7926" spans="1:6" x14ac:dyDescent="0.35">
      <c r="A7926" s="527">
        <f>Electricity!D7962</f>
        <v>45622</v>
      </c>
      <c r="B7926" s="528">
        <f>Electricity!E7962</f>
        <v>0.12500000000000006</v>
      </c>
      <c r="C7926" s="529">
        <f>Electricity!F7962</f>
        <v>0</v>
      </c>
      <c r="D7926" s="529">
        <f>Electricity!I7962</f>
        <v>0</v>
      </c>
      <c r="E7926" s="531" t="str">
        <f t="shared" si="253"/>
        <v>11/26/2024 03:00:00 AM</v>
      </c>
      <c r="F7926" s="530" t="str">
        <f t="shared" si="252"/>
        <v>Nov</v>
      </c>
    </row>
    <row r="7927" spans="1:6" x14ac:dyDescent="0.35">
      <c r="A7927" s="527">
        <f>Electricity!D7963</f>
        <v>45622</v>
      </c>
      <c r="B7927" s="528">
        <f>Electricity!E7963</f>
        <v>0.16666666666666669</v>
      </c>
      <c r="C7927" s="529">
        <f>Electricity!F7963</f>
        <v>0</v>
      </c>
      <c r="D7927" s="529">
        <f>Electricity!I7963</f>
        <v>0</v>
      </c>
      <c r="E7927" s="531" t="str">
        <f t="shared" si="253"/>
        <v>11/26/2024 04:00:00 AM</v>
      </c>
      <c r="F7927" s="530" t="str">
        <f t="shared" si="252"/>
        <v>Nov</v>
      </c>
    </row>
    <row r="7928" spans="1:6" x14ac:dyDescent="0.35">
      <c r="A7928" s="527">
        <f>Electricity!D7964</f>
        <v>45622</v>
      </c>
      <c r="B7928" s="528">
        <f>Electricity!E7964</f>
        <v>0.20833333333333337</v>
      </c>
      <c r="C7928" s="529">
        <f>Electricity!F7964</f>
        <v>0</v>
      </c>
      <c r="D7928" s="529">
        <f>Electricity!I7964</f>
        <v>0</v>
      </c>
      <c r="E7928" s="531" t="str">
        <f t="shared" si="253"/>
        <v>11/26/2024 05:00:00 AM</v>
      </c>
      <c r="F7928" s="530" t="str">
        <f t="shared" si="252"/>
        <v>Nov</v>
      </c>
    </row>
    <row r="7929" spans="1:6" x14ac:dyDescent="0.35">
      <c r="A7929" s="527">
        <f>Electricity!D7965</f>
        <v>45622</v>
      </c>
      <c r="B7929" s="528">
        <f>Electricity!E7965</f>
        <v>0.25</v>
      </c>
      <c r="C7929" s="529">
        <f>Electricity!F7965</f>
        <v>0</v>
      </c>
      <c r="D7929" s="529">
        <f>Electricity!I7965</f>
        <v>0</v>
      </c>
      <c r="E7929" s="531" t="str">
        <f t="shared" si="253"/>
        <v>11/26/2024 06:00:00 AM</v>
      </c>
      <c r="F7929" s="530" t="str">
        <f t="shared" si="252"/>
        <v>Nov</v>
      </c>
    </row>
    <row r="7930" spans="1:6" x14ac:dyDescent="0.35">
      <c r="A7930" s="527">
        <f>Electricity!D7966</f>
        <v>45622</v>
      </c>
      <c r="B7930" s="528">
        <f>Electricity!E7966</f>
        <v>0.29166666666666669</v>
      </c>
      <c r="C7930" s="529">
        <f>Electricity!F7966</f>
        <v>0</v>
      </c>
      <c r="D7930" s="529">
        <f>Electricity!I7966</f>
        <v>0</v>
      </c>
      <c r="E7930" s="531" t="str">
        <f t="shared" si="253"/>
        <v>11/26/2024 07:00:00 AM</v>
      </c>
      <c r="F7930" s="530" t="str">
        <f t="shared" si="252"/>
        <v>Nov</v>
      </c>
    </row>
    <row r="7931" spans="1:6" x14ac:dyDescent="0.35">
      <c r="A7931" s="527">
        <f>Electricity!D7967</f>
        <v>45622</v>
      </c>
      <c r="B7931" s="528">
        <f>Electricity!E7967</f>
        <v>0.33333333333333337</v>
      </c>
      <c r="C7931" s="529">
        <f>Electricity!F7967</f>
        <v>0</v>
      </c>
      <c r="D7931" s="529">
        <f>Electricity!I7967</f>
        <v>0</v>
      </c>
      <c r="E7931" s="531" t="str">
        <f t="shared" si="253"/>
        <v>11/26/2024 08:00:00 AM</v>
      </c>
      <c r="F7931" s="530" t="str">
        <f t="shared" si="252"/>
        <v>Nov</v>
      </c>
    </row>
    <row r="7932" spans="1:6" x14ac:dyDescent="0.35">
      <c r="A7932" s="527">
        <f>Electricity!D7968</f>
        <v>45622</v>
      </c>
      <c r="B7932" s="528">
        <f>Electricity!E7968</f>
        <v>0.375</v>
      </c>
      <c r="C7932" s="529">
        <f>Electricity!F7968</f>
        <v>0</v>
      </c>
      <c r="D7932" s="529">
        <f>Electricity!I7968</f>
        <v>0</v>
      </c>
      <c r="E7932" s="531" t="str">
        <f t="shared" si="253"/>
        <v>11/26/2024 09:00:00 AM</v>
      </c>
      <c r="F7932" s="530" t="str">
        <f t="shared" si="252"/>
        <v>Nov</v>
      </c>
    </row>
    <row r="7933" spans="1:6" x14ac:dyDescent="0.35">
      <c r="A7933" s="527">
        <f>Electricity!D7969</f>
        <v>45622</v>
      </c>
      <c r="B7933" s="528">
        <f>Electricity!E7969</f>
        <v>0.41666666666666669</v>
      </c>
      <c r="C7933" s="529">
        <f>Electricity!F7969</f>
        <v>0</v>
      </c>
      <c r="D7933" s="529">
        <f>Electricity!I7969</f>
        <v>0</v>
      </c>
      <c r="E7933" s="531" t="str">
        <f t="shared" si="253"/>
        <v>11/26/2024 10:00:00 AM</v>
      </c>
      <c r="F7933" s="530" t="str">
        <f t="shared" si="252"/>
        <v>Nov</v>
      </c>
    </row>
    <row r="7934" spans="1:6" x14ac:dyDescent="0.35">
      <c r="A7934" s="527">
        <f>Electricity!D7970</f>
        <v>45622</v>
      </c>
      <c r="B7934" s="528">
        <f>Electricity!E7970</f>
        <v>0.45833333333333337</v>
      </c>
      <c r="C7934" s="529">
        <f>Electricity!F7970</f>
        <v>0</v>
      </c>
      <c r="D7934" s="529">
        <f>Electricity!I7970</f>
        <v>0</v>
      </c>
      <c r="E7934" s="531" t="str">
        <f t="shared" si="253"/>
        <v>11/26/2024 11:00:00 AM</v>
      </c>
      <c r="F7934" s="530" t="str">
        <f t="shared" si="252"/>
        <v>Nov</v>
      </c>
    </row>
    <row r="7935" spans="1:6" x14ac:dyDescent="0.35">
      <c r="A7935" s="527">
        <f>Electricity!D7971</f>
        <v>45622</v>
      </c>
      <c r="B7935" s="528">
        <f>Electricity!E7971</f>
        <v>0.50000000000000011</v>
      </c>
      <c r="C7935" s="529">
        <f>Electricity!F7971</f>
        <v>0</v>
      </c>
      <c r="D7935" s="529">
        <f>Electricity!I7971</f>
        <v>0</v>
      </c>
      <c r="E7935" s="531" t="str">
        <f t="shared" si="253"/>
        <v>11/26/2024 12:00:00 PM</v>
      </c>
      <c r="F7935" s="530" t="str">
        <f t="shared" si="252"/>
        <v>Nov</v>
      </c>
    </row>
    <row r="7936" spans="1:6" x14ac:dyDescent="0.35">
      <c r="A7936" s="527">
        <f>Electricity!D7972</f>
        <v>45622</v>
      </c>
      <c r="B7936" s="528">
        <f>Electricity!E7972</f>
        <v>0.54166666666666674</v>
      </c>
      <c r="C7936" s="529">
        <f>Electricity!F7972</f>
        <v>0</v>
      </c>
      <c r="D7936" s="529">
        <f>Electricity!I7972</f>
        <v>0</v>
      </c>
      <c r="E7936" s="531" t="str">
        <f t="shared" si="253"/>
        <v>11/26/2024 01:00:00 PM</v>
      </c>
      <c r="F7936" s="530" t="str">
        <f t="shared" si="252"/>
        <v>Nov</v>
      </c>
    </row>
    <row r="7937" spans="1:6" x14ac:dyDescent="0.35">
      <c r="A7937" s="527">
        <f>Electricity!D7973</f>
        <v>45622</v>
      </c>
      <c r="B7937" s="528">
        <f>Electricity!E7973</f>
        <v>0.58333333333333337</v>
      </c>
      <c r="C7937" s="529">
        <f>Electricity!F7973</f>
        <v>0</v>
      </c>
      <c r="D7937" s="529">
        <f>Electricity!I7973</f>
        <v>0</v>
      </c>
      <c r="E7937" s="531" t="str">
        <f t="shared" si="253"/>
        <v>11/26/2024 02:00:00 PM</v>
      </c>
      <c r="F7937" s="530" t="str">
        <f t="shared" si="252"/>
        <v>Nov</v>
      </c>
    </row>
    <row r="7938" spans="1:6" x14ac:dyDescent="0.35">
      <c r="A7938" s="527">
        <f>Electricity!D7974</f>
        <v>45622</v>
      </c>
      <c r="B7938" s="528">
        <f>Electricity!E7974</f>
        <v>0.62500000000000011</v>
      </c>
      <c r="C7938" s="529">
        <f>Electricity!F7974</f>
        <v>0</v>
      </c>
      <c r="D7938" s="529">
        <f>Electricity!I7974</f>
        <v>0</v>
      </c>
      <c r="E7938" s="531" t="str">
        <f t="shared" si="253"/>
        <v>11/26/2024 03:00:00 PM</v>
      </c>
      <c r="F7938" s="530" t="str">
        <f t="shared" si="252"/>
        <v>Nov</v>
      </c>
    </row>
    <row r="7939" spans="1:6" x14ac:dyDescent="0.35">
      <c r="A7939" s="527">
        <f>Electricity!D7975</f>
        <v>45622</v>
      </c>
      <c r="B7939" s="528">
        <f>Electricity!E7975</f>
        <v>0.66666666666666674</v>
      </c>
      <c r="C7939" s="529">
        <f>Electricity!F7975</f>
        <v>0</v>
      </c>
      <c r="D7939" s="529">
        <f>Electricity!I7975</f>
        <v>0</v>
      </c>
      <c r="E7939" s="531" t="str">
        <f t="shared" si="253"/>
        <v>11/26/2024 04:00:00 PM</v>
      </c>
      <c r="F7939" s="530" t="str">
        <f t="shared" ref="F7939:F8002" si="254">TEXT(A7939,"mmm")</f>
        <v>Nov</v>
      </c>
    </row>
    <row r="7940" spans="1:6" x14ac:dyDescent="0.35">
      <c r="A7940" s="527">
        <f>Electricity!D7976</f>
        <v>45622</v>
      </c>
      <c r="B7940" s="528">
        <f>Electricity!E7976</f>
        <v>0.70833333333333337</v>
      </c>
      <c r="C7940" s="529">
        <f>Electricity!F7976</f>
        <v>0</v>
      </c>
      <c r="D7940" s="529">
        <f>Electricity!I7976</f>
        <v>0</v>
      </c>
      <c r="E7940" s="531" t="str">
        <f t="shared" si="253"/>
        <v>11/26/2024 05:00:00 PM</v>
      </c>
      <c r="F7940" s="530" t="str">
        <f t="shared" si="254"/>
        <v>Nov</v>
      </c>
    </row>
    <row r="7941" spans="1:6" x14ac:dyDescent="0.35">
      <c r="A7941" s="527">
        <f>Electricity!D7977</f>
        <v>45622</v>
      </c>
      <c r="B7941" s="528">
        <f>Electricity!E7977</f>
        <v>0.75000000000000011</v>
      </c>
      <c r="C7941" s="529">
        <f>Electricity!F7977</f>
        <v>0</v>
      </c>
      <c r="D7941" s="529">
        <f>Electricity!I7977</f>
        <v>0</v>
      </c>
      <c r="E7941" s="531" t="str">
        <f t="shared" si="253"/>
        <v>11/26/2024 06:00:00 PM</v>
      </c>
      <c r="F7941" s="530" t="str">
        <f t="shared" si="254"/>
        <v>Nov</v>
      </c>
    </row>
    <row r="7942" spans="1:6" x14ac:dyDescent="0.35">
      <c r="A7942" s="527">
        <f>Electricity!D7978</f>
        <v>45622</v>
      </c>
      <c r="B7942" s="528">
        <f>Electricity!E7978</f>
        <v>0.79166666666666674</v>
      </c>
      <c r="C7942" s="529">
        <f>Electricity!F7978</f>
        <v>0</v>
      </c>
      <c r="D7942" s="529">
        <f>Electricity!I7978</f>
        <v>0</v>
      </c>
      <c r="E7942" s="531" t="str">
        <f t="shared" si="253"/>
        <v>11/26/2024 07:00:00 PM</v>
      </c>
      <c r="F7942" s="530" t="str">
        <f t="shared" si="254"/>
        <v>Nov</v>
      </c>
    </row>
    <row r="7943" spans="1:6" x14ac:dyDescent="0.35">
      <c r="A7943" s="527">
        <f>Electricity!D7979</f>
        <v>45622</v>
      </c>
      <c r="B7943" s="528">
        <f>Electricity!E7979</f>
        <v>0.83333333333333337</v>
      </c>
      <c r="C7943" s="529">
        <f>Electricity!F7979</f>
        <v>0</v>
      </c>
      <c r="D7943" s="529">
        <f>Electricity!I7979</f>
        <v>0</v>
      </c>
      <c r="E7943" s="531" t="str">
        <f t="shared" si="253"/>
        <v>11/26/2024 08:00:00 PM</v>
      </c>
      <c r="F7943" s="530" t="str">
        <f t="shared" si="254"/>
        <v>Nov</v>
      </c>
    </row>
    <row r="7944" spans="1:6" x14ac:dyDescent="0.35">
      <c r="A7944" s="527">
        <f>Electricity!D7980</f>
        <v>45622</v>
      </c>
      <c r="B7944" s="528">
        <f>Electricity!E7980</f>
        <v>0.87500000000000011</v>
      </c>
      <c r="C7944" s="529">
        <f>Electricity!F7980</f>
        <v>0</v>
      </c>
      <c r="D7944" s="529">
        <f>Electricity!I7980</f>
        <v>0</v>
      </c>
      <c r="E7944" s="531" t="str">
        <f t="shared" si="253"/>
        <v>11/26/2024 09:00:00 PM</v>
      </c>
      <c r="F7944" s="530" t="str">
        <f t="shared" si="254"/>
        <v>Nov</v>
      </c>
    </row>
    <row r="7945" spans="1:6" x14ac:dyDescent="0.35">
      <c r="A7945" s="527">
        <f>Electricity!D7981</f>
        <v>45622</v>
      </c>
      <c r="B7945" s="528">
        <f>Electricity!E7981</f>
        <v>0.91666666666666674</v>
      </c>
      <c r="C7945" s="529">
        <f>Electricity!F7981</f>
        <v>0</v>
      </c>
      <c r="D7945" s="529">
        <f>Electricity!I7981</f>
        <v>0</v>
      </c>
      <c r="E7945" s="531" t="str">
        <f t="shared" si="253"/>
        <v>11/26/2024 10:00:00 PM</v>
      </c>
      <c r="F7945" s="530" t="str">
        <f t="shared" si="254"/>
        <v>Nov</v>
      </c>
    </row>
    <row r="7946" spans="1:6" x14ac:dyDescent="0.35">
      <c r="A7946" s="527">
        <f>Electricity!D7982</f>
        <v>45622</v>
      </c>
      <c r="B7946" s="528">
        <f>Electricity!E7982</f>
        <v>0.95833333333333337</v>
      </c>
      <c r="C7946" s="529">
        <f>Electricity!F7982</f>
        <v>0</v>
      </c>
      <c r="D7946" s="529">
        <f>Electricity!I7982</f>
        <v>0</v>
      </c>
      <c r="E7946" s="531" t="str">
        <f t="shared" si="253"/>
        <v>11/26/2024 11:00:00 PM</v>
      </c>
      <c r="F7946" s="530" t="str">
        <f t="shared" si="254"/>
        <v>Nov</v>
      </c>
    </row>
    <row r="7947" spans="1:6" x14ac:dyDescent="0.35">
      <c r="A7947" s="527">
        <f>Electricity!D7983</f>
        <v>45623</v>
      </c>
      <c r="B7947" s="528">
        <f>Electricity!E7983</f>
        <v>3.1225022567582528E-17</v>
      </c>
      <c r="C7947" s="529">
        <f>Electricity!F7983</f>
        <v>0</v>
      </c>
      <c r="D7947" s="529">
        <f>Electricity!I7983</f>
        <v>0</v>
      </c>
      <c r="E7947" s="531" t="str">
        <f t="shared" si="253"/>
        <v>11/27/2024 12:00:00 AM</v>
      </c>
      <c r="F7947" s="530" t="str">
        <f t="shared" si="254"/>
        <v>Nov</v>
      </c>
    </row>
    <row r="7948" spans="1:6" x14ac:dyDescent="0.35">
      <c r="A7948" s="527">
        <f>Electricity!D7984</f>
        <v>45623</v>
      </c>
      <c r="B7948" s="528">
        <f>Electricity!E7984</f>
        <v>4.1666666666666699E-2</v>
      </c>
      <c r="C7948" s="529">
        <f>Electricity!F7984</f>
        <v>0</v>
      </c>
      <c r="D7948" s="529">
        <f>Electricity!I7984</f>
        <v>0</v>
      </c>
      <c r="E7948" s="531" t="str">
        <f t="shared" si="253"/>
        <v>11/27/2024 01:00:00 AM</v>
      </c>
      <c r="F7948" s="530" t="str">
        <f t="shared" si="254"/>
        <v>Nov</v>
      </c>
    </row>
    <row r="7949" spans="1:6" x14ac:dyDescent="0.35">
      <c r="A7949" s="527">
        <f>Electricity!D7985</f>
        <v>45623</v>
      </c>
      <c r="B7949" s="528">
        <f>Electricity!E7985</f>
        <v>8.333333333333337E-2</v>
      </c>
      <c r="C7949" s="529">
        <f>Electricity!F7985</f>
        <v>0</v>
      </c>
      <c r="D7949" s="529">
        <f>Electricity!I7985</f>
        <v>0</v>
      </c>
      <c r="E7949" s="531" t="str">
        <f t="shared" si="253"/>
        <v>11/27/2024 02:00:00 AM</v>
      </c>
      <c r="F7949" s="530" t="str">
        <f t="shared" si="254"/>
        <v>Nov</v>
      </c>
    </row>
    <row r="7950" spans="1:6" x14ac:dyDescent="0.35">
      <c r="A7950" s="527">
        <f>Electricity!D7986</f>
        <v>45623</v>
      </c>
      <c r="B7950" s="528">
        <f>Electricity!E7986</f>
        <v>0.12500000000000006</v>
      </c>
      <c r="C7950" s="529">
        <f>Electricity!F7986</f>
        <v>0</v>
      </c>
      <c r="D7950" s="529">
        <f>Electricity!I7986</f>
        <v>0</v>
      </c>
      <c r="E7950" s="531" t="str">
        <f t="shared" si="253"/>
        <v>11/27/2024 03:00:00 AM</v>
      </c>
      <c r="F7950" s="530" t="str">
        <f t="shared" si="254"/>
        <v>Nov</v>
      </c>
    </row>
    <row r="7951" spans="1:6" x14ac:dyDescent="0.35">
      <c r="A7951" s="527">
        <f>Electricity!D7987</f>
        <v>45623</v>
      </c>
      <c r="B7951" s="528">
        <f>Electricity!E7987</f>
        <v>0.16666666666666669</v>
      </c>
      <c r="C7951" s="529">
        <f>Electricity!F7987</f>
        <v>0</v>
      </c>
      <c r="D7951" s="529">
        <f>Electricity!I7987</f>
        <v>0</v>
      </c>
      <c r="E7951" s="531" t="str">
        <f t="shared" si="253"/>
        <v>11/27/2024 04:00:00 AM</v>
      </c>
      <c r="F7951" s="530" t="str">
        <f t="shared" si="254"/>
        <v>Nov</v>
      </c>
    </row>
    <row r="7952" spans="1:6" x14ac:dyDescent="0.35">
      <c r="A7952" s="527">
        <f>Electricity!D7988</f>
        <v>45623</v>
      </c>
      <c r="B7952" s="528">
        <f>Electricity!E7988</f>
        <v>0.20833333333333337</v>
      </c>
      <c r="C7952" s="529">
        <f>Electricity!F7988</f>
        <v>0</v>
      </c>
      <c r="D7952" s="529">
        <f>Electricity!I7988</f>
        <v>0</v>
      </c>
      <c r="E7952" s="531" t="str">
        <f t="shared" si="253"/>
        <v>11/27/2024 05:00:00 AM</v>
      </c>
      <c r="F7952" s="530" t="str">
        <f t="shared" si="254"/>
        <v>Nov</v>
      </c>
    </row>
    <row r="7953" spans="1:6" x14ac:dyDescent="0.35">
      <c r="A7953" s="527">
        <f>Electricity!D7989</f>
        <v>45623</v>
      </c>
      <c r="B7953" s="528">
        <f>Electricity!E7989</f>
        <v>0.25</v>
      </c>
      <c r="C7953" s="529">
        <f>Electricity!F7989</f>
        <v>0</v>
      </c>
      <c r="D7953" s="529">
        <f>Electricity!I7989</f>
        <v>0</v>
      </c>
      <c r="E7953" s="531" t="str">
        <f t="shared" si="253"/>
        <v>11/27/2024 06:00:00 AM</v>
      </c>
      <c r="F7953" s="530" t="str">
        <f t="shared" si="254"/>
        <v>Nov</v>
      </c>
    </row>
    <row r="7954" spans="1:6" x14ac:dyDescent="0.35">
      <c r="A7954" s="527">
        <f>Electricity!D7990</f>
        <v>45623</v>
      </c>
      <c r="B7954" s="528">
        <f>Electricity!E7990</f>
        <v>0.29166666666666669</v>
      </c>
      <c r="C7954" s="529">
        <f>Electricity!F7990</f>
        <v>0</v>
      </c>
      <c r="D7954" s="529">
        <f>Electricity!I7990</f>
        <v>0</v>
      </c>
      <c r="E7954" s="531" t="str">
        <f t="shared" si="253"/>
        <v>11/27/2024 07:00:00 AM</v>
      </c>
      <c r="F7954" s="530" t="str">
        <f t="shared" si="254"/>
        <v>Nov</v>
      </c>
    </row>
    <row r="7955" spans="1:6" x14ac:dyDescent="0.35">
      <c r="A7955" s="527">
        <f>Electricity!D7991</f>
        <v>45623</v>
      </c>
      <c r="B7955" s="528">
        <f>Electricity!E7991</f>
        <v>0.33333333333333337</v>
      </c>
      <c r="C7955" s="529">
        <f>Electricity!F7991</f>
        <v>0</v>
      </c>
      <c r="D7955" s="529">
        <f>Electricity!I7991</f>
        <v>0</v>
      </c>
      <c r="E7955" s="531" t="str">
        <f t="shared" si="253"/>
        <v>11/27/2024 08:00:00 AM</v>
      </c>
      <c r="F7955" s="530" t="str">
        <f t="shared" si="254"/>
        <v>Nov</v>
      </c>
    </row>
    <row r="7956" spans="1:6" x14ac:dyDescent="0.35">
      <c r="A7956" s="527">
        <f>Electricity!D7992</f>
        <v>45623</v>
      </c>
      <c r="B7956" s="528">
        <f>Electricity!E7992</f>
        <v>0.375</v>
      </c>
      <c r="C7956" s="529">
        <f>Electricity!F7992</f>
        <v>0</v>
      </c>
      <c r="D7956" s="529">
        <f>Electricity!I7992</f>
        <v>0</v>
      </c>
      <c r="E7956" s="531" t="str">
        <f t="shared" si="253"/>
        <v>11/27/2024 09:00:00 AM</v>
      </c>
      <c r="F7956" s="530" t="str">
        <f t="shared" si="254"/>
        <v>Nov</v>
      </c>
    </row>
    <row r="7957" spans="1:6" x14ac:dyDescent="0.35">
      <c r="A7957" s="527">
        <f>Electricity!D7993</f>
        <v>45623</v>
      </c>
      <c r="B7957" s="528">
        <f>Electricity!E7993</f>
        <v>0.41666666666666669</v>
      </c>
      <c r="C7957" s="529">
        <f>Electricity!F7993</f>
        <v>0</v>
      </c>
      <c r="D7957" s="529">
        <f>Electricity!I7993</f>
        <v>0</v>
      </c>
      <c r="E7957" s="531" t="str">
        <f t="shared" si="253"/>
        <v>11/27/2024 10:00:00 AM</v>
      </c>
      <c r="F7957" s="530" t="str">
        <f t="shared" si="254"/>
        <v>Nov</v>
      </c>
    </row>
    <row r="7958" spans="1:6" x14ac:dyDescent="0.35">
      <c r="A7958" s="527">
        <f>Electricity!D7994</f>
        <v>45623</v>
      </c>
      <c r="B7958" s="528">
        <f>Electricity!E7994</f>
        <v>0.45833333333333337</v>
      </c>
      <c r="C7958" s="529">
        <f>Electricity!F7994</f>
        <v>0</v>
      </c>
      <c r="D7958" s="529">
        <f>Electricity!I7994</f>
        <v>0</v>
      </c>
      <c r="E7958" s="531" t="str">
        <f t="shared" si="253"/>
        <v>11/27/2024 11:00:00 AM</v>
      </c>
      <c r="F7958" s="530" t="str">
        <f t="shared" si="254"/>
        <v>Nov</v>
      </c>
    </row>
    <row r="7959" spans="1:6" x14ac:dyDescent="0.35">
      <c r="A7959" s="527">
        <f>Electricity!D7995</f>
        <v>45623</v>
      </c>
      <c r="B7959" s="528">
        <f>Electricity!E7995</f>
        <v>0.50000000000000011</v>
      </c>
      <c r="C7959" s="529">
        <f>Electricity!F7995</f>
        <v>0</v>
      </c>
      <c r="D7959" s="529">
        <f>Electricity!I7995</f>
        <v>0</v>
      </c>
      <c r="E7959" s="531" t="str">
        <f t="shared" si="253"/>
        <v>11/27/2024 12:00:00 PM</v>
      </c>
      <c r="F7959" s="530" t="str">
        <f t="shared" si="254"/>
        <v>Nov</v>
      </c>
    </row>
    <row r="7960" spans="1:6" x14ac:dyDescent="0.35">
      <c r="A7960" s="527">
        <f>Electricity!D7996</f>
        <v>45623</v>
      </c>
      <c r="B7960" s="528">
        <f>Electricity!E7996</f>
        <v>0.54166666666666674</v>
      </c>
      <c r="C7960" s="529">
        <f>Electricity!F7996</f>
        <v>0</v>
      </c>
      <c r="D7960" s="529">
        <f>Electricity!I7996</f>
        <v>0</v>
      </c>
      <c r="E7960" s="531" t="str">
        <f t="shared" si="253"/>
        <v>11/27/2024 01:00:00 PM</v>
      </c>
      <c r="F7960" s="530" t="str">
        <f t="shared" si="254"/>
        <v>Nov</v>
      </c>
    </row>
    <row r="7961" spans="1:6" x14ac:dyDescent="0.35">
      <c r="A7961" s="527">
        <f>Electricity!D7997</f>
        <v>45623</v>
      </c>
      <c r="B7961" s="528">
        <f>Electricity!E7997</f>
        <v>0.58333333333333337</v>
      </c>
      <c r="C7961" s="529">
        <f>Electricity!F7997</f>
        <v>0</v>
      </c>
      <c r="D7961" s="529">
        <f>Electricity!I7997</f>
        <v>0</v>
      </c>
      <c r="E7961" s="531" t="str">
        <f t="shared" si="253"/>
        <v>11/27/2024 02:00:00 PM</v>
      </c>
      <c r="F7961" s="530" t="str">
        <f t="shared" si="254"/>
        <v>Nov</v>
      </c>
    </row>
    <row r="7962" spans="1:6" x14ac:dyDescent="0.35">
      <c r="A7962" s="527">
        <f>Electricity!D7998</f>
        <v>45623</v>
      </c>
      <c r="B7962" s="528">
        <f>Electricity!E7998</f>
        <v>0.62500000000000011</v>
      </c>
      <c r="C7962" s="529">
        <f>Electricity!F7998</f>
        <v>0</v>
      </c>
      <c r="D7962" s="529">
        <f>Electricity!I7998</f>
        <v>0</v>
      </c>
      <c r="E7962" s="531" t="str">
        <f t="shared" si="253"/>
        <v>11/27/2024 03:00:00 PM</v>
      </c>
      <c r="F7962" s="530" t="str">
        <f t="shared" si="254"/>
        <v>Nov</v>
      </c>
    </row>
    <row r="7963" spans="1:6" x14ac:dyDescent="0.35">
      <c r="A7963" s="527">
        <f>Electricity!D7999</f>
        <v>45623</v>
      </c>
      <c r="B7963" s="528">
        <f>Electricity!E7999</f>
        <v>0.66666666666666674</v>
      </c>
      <c r="C7963" s="529">
        <f>Electricity!F7999</f>
        <v>0</v>
      </c>
      <c r="D7963" s="529">
        <f>Electricity!I7999</f>
        <v>0</v>
      </c>
      <c r="E7963" s="531" t="str">
        <f t="shared" si="253"/>
        <v>11/27/2024 04:00:00 PM</v>
      </c>
      <c r="F7963" s="530" t="str">
        <f t="shared" si="254"/>
        <v>Nov</v>
      </c>
    </row>
    <row r="7964" spans="1:6" x14ac:dyDescent="0.35">
      <c r="A7964" s="527">
        <f>Electricity!D8000</f>
        <v>45623</v>
      </c>
      <c r="B7964" s="528">
        <f>Electricity!E8000</f>
        <v>0.70833333333333337</v>
      </c>
      <c r="C7964" s="529">
        <f>Electricity!F8000</f>
        <v>0</v>
      </c>
      <c r="D7964" s="529">
        <f>Electricity!I8000</f>
        <v>0</v>
      </c>
      <c r="E7964" s="531" t="str">
        <f t="shared" si="253"/>
        <v>11/27/2024 05:00:00 PM</v>
      </c>
      <c r="F7964" s="530" t="str">
        <f t="shared" si="254"/>
        <v>Nov</v>
      </c>
    </row>
    <row r="7965" spans="1:6" x14ac:dyDescent="0.35">
      <c r="A7965" s="527">
        <f>Electricity!D8001</f>
        <v>45623</v>
      </c>
      <c r="B7965" s="528">
        <f>Electricity!E8001</f>
        <v>0.75000000000000011</v>
      </c>
      <c r="C7965" s="529">
        <f>Electricity!F8001</f>
        <v>0</v>
      </c>
      <c r="D7965" s="529">
        <f>Electricity!I8001</f>
        <v>0</v>
      </c>
      <c r="E7965" s="531" t="str">
        <f t="shared" si="253"/>
        <v>11/27/2024 06:00:00 PM</v>
      </c>
      <c r="F7965" s="530" t="str">
        <f t="shared" si="254"/>
        <v>Nov</v>
      </c>
    </row>
    <row r="7966" spans="1:6" x14ac:dyDescent="0.35">
      <c r="A7966" s="527">
        <f>Electricity!D8002</f>
        <v>45623</v>
      </c>
      <c r="B7966" s="528">
        <f>Electricity!E8002</f>
        <v>0.79166666666666674</v>
      </c>
      <c r="C7966" s="529">
        <f>Electricity!F8002</f>
        <v>0</v>
      </c>
      <c r="D7966" s="529">
        <f>Electricity!I8002</f>
        <v>0</v>
      </c>
      <c r="E7966" s="531" t="str">
        <f t="shared" si="253"/>
        <v>11/27/2024 07:00:00 PM</v>
      </c>
      <c r="F7966" s="530" t="str">
        <f t="shared" si="254"/>
        <v>Nov</v>
      </c>
    </row>
    <row r="7967" spans="1:6" x14ac:dyDescent="0.35">
      <c r="A7967" s="527">
        <f>Electricity!D8003</f>
        <v>45623</v>
      </c>
      <c r="B7967" s="528">
        <f>Electricity!E8003</f>
        <v>0.83333333333333337</v>
      </c>
      <c r="C7967" s="529">
        <f>Electricity!F8003</f>
        <v>0</v>
      </c>
      <c r="D7967" s="529">
        <f>Electricity!I8003</f>
        <v>0</v>
      </c>
      <c r="E7967" s="531" t="str">
        <f t="shared" si="253"/>
        <v>11/27/2024 08:00:00 PM</v>
      </c>
      <c r="F7967" s="530" t="str">
        <f t="shared" si="254"/>
        <v>Nov</v>
      </c>
    </row>
    <row r="7968" spans="1:6" x14ac:dyDescent="0.35">
      <c r="A7968" s="527">
        <f>Electricity!D8004</f>
        <v>45623</v>
      </c>
      <c r="B7968" s="528">
        <f>Electricity!E8004</f>
        <v>0.87500000000000011</v>
      </c>
      <c r="C7968" s="529">
        <f>Electricity!F8004</f>
        <v>0</v>
      </c>
      <c r="D7968" s="529">
        <f>Electricity!I8004</f>
        <v>0</v>
      </c>
      <c r="E7968" s="531" t="str">
        <f t="shared" si="253"/>
        <v>11/27/2024 09:00:00 PM</v>
      </c>
      <c r="F7968" s="530" t="str">
        <f t="shared" si="254"/>
        <v>Nov</v>
      </c>
    </row>
    <row r="7969" spans="1:6" x14ac:dyDescent="0.35">
      <c r="A7969" s="527">
        <f>Electricity!D8005</f>
        <v>45623</v>
      </c>
      <c r="B7969" s="528">
        <f>Electricity!E8005</f>
        <v>0.91666666666666674</v>
      </c>
      <c r="C7969" s="529">
        <f>Electricity!F8005</f>
        <v>0</v>
      </c>
      <c r="D7969" s="529">
        <f>Electricity!I8005</f>
        <v>0</v>
      </c>
      <c r="E7969" s="531" t="str">
        <f t="shared" si="253"/>
        <v>11/27/2024 10:00:00 PM</v>
      </c>
      <c r="F7969" s="530" t="str">
        <f t="shared" si="254"/>
        <v>Nov</v>
      </c>
    </row>
    <row r="7970" spans="1:6" x14ac:dyDescent="0.35">
      <c r="A7970" s="527">
        <f>Electricity!D8006</f>
        <v>45623</v>
      </c>
      <c r="B7970" s="528">
        <f>Electricity!E8006</f>
        <v>0.95833333333333337</v>
      </c>
      <c r="C7970" s="529">
        <f>Electricity!F8006</f>
        <v>0</v>
      </c>
      <c r="D7970" s="529">
        <f>Electricity!I8006</f>
        <v>0</v>
      </c>
      <c r="E7970" s="531" t="str">
        <f t="shared" si="253"/>
        <v>11/27/2024 11:00:00 PM</v>
      </c>
      <c r="F7970" s="530" t="str">
        <f t="shared" si="254"/>
        <v>Nov</v>
      </c>
    </row>
    <row r="7971" spans="1:6" x14ac:dyDescent="0.35">
      <c r="A7971" s="527">
        <f>Electricity!D8007</f>
        <v>45624</v>
      </c>
      <c r="B7971" s="528">
        <f>Electricity!E8007</f>
        <v>3.1225022567582528E-17</v>
      </c>
      <c r="C7971" s="529">
        <f>Electricity!F8007</f>
        <v>0</v>
      </c>
      <c r="D7971" s="529">
        <f>Electricity!I8007</f>
        <v>0</v>
      </c>
      <c r="E7971" s="531" t="str">
        <f t="shared" si="253"/>
        <v>11/28/2024 12:00:00 AM</v>
      </c>
      <c r="F7971" s="530" t="str">
        <f t="shared" si="254"/>
        <v>Nov</v>
      </c>
    </row>
    <row r="7972" spans="1:6" x14ac:dyDescent="0.35">
      <c r="A7972" s="527">
        <f>Electricity!D8008</f>
        <v>45624</v>
      </c>
      <c r="B7972" s="528">
        <f>Electricity!E8008</f>
        <v>4.1666666666666699E-2</v>
      </c>
      <c r="C7972" s="529">
        <f>Electricity!F8008</f>
        <v>0</v>
      </c>
      <c r="D7972" s="529">
        <f>Electricity!I8008</f>
        <v>0</v>
      </c>
      <c r="E7972" s="531" t="str">
        <f t="shared" si="253"/>
        <v>11/28/2024 01:00:00 AM</v>
      </c>
      <c r="F7972" s="530" t="str">
        <f t="shared" si="254"/>
        <v>Nov</v>
      </c>
    </row>
    <row r="7973" spans="1:6" x14ac:dyDescent="0.35">
      <c r="A7973" s="527">
        <f>Electricity!D8009</f>
        <v>45624</v>
      </c>
      <c r="B7973" s="528">
        <f>Electricity!E8009</f>
        <v>8.333333333333337E-2</v>
      </c>
      <c r="C7973" s="529">
        <f>Electricity!F8009</f>
        <v>0</v>
      </c>
      <c r="D7973" s="529">
        <f>Electricity!I8009</f>
        <v>0</v>
      </c>
      <c r="E7973" s="531" t="str">
        <f t="shared" si="253"/>
        <v>11/28/2024 02:00:00 AM</v>
      </c>
      <c r="F7973" s="530" t="str">
        <f t="shared" si="254"/>
        <v>Nov</v>
      </c>
    </row>
    <row r="7974" spans="1:6" x14ac:dyDescent="0.35">
      <c r="A7974" s="527">
        <f>Electricity!D8010</f>
        <v>45624</v>
      </c>
      <c r="B7974" s="528">
        <f>Electricity!E8010</f>
        <v>0.12500000000000006</v>
      </c>
      <c r="C7974" s="529">
        <f>Electricity!F8010</f>
        <v>0</v>
      </c>
      <c r="D7974" s="529">
        <f>Electricity!I8010</f>
        <v>0</v>
      </c>
      <c r="E7974" s="531" t="str">
        <f t="shared" si="253"/>
        <v>11/28/2024 03:00:00 AM</v>
      </c>
      <c r="F7974" s="530" t="str">
        <f t="shared" si="254"/>
        <v>Nov</v>
      </c>
    </row>
    <row r="7975" spans="1:6" x14ac:dyDescent="0.35">
      <c r="A7975" s="527">
        <f>Electricity!D8011</f>
        <v>45624</v>
      </c>
      <c r="B7975" s="528">
        <f>Electricity!E8011</f>
        <v>0.16666666666666669</v>
      </c>
      <c r="C7975" s="529">
        <f>Electricity!F8011</f>
        <v>0</v>
      </c>
      <c r="D7975" s="529">
        <f>Electricity!I8011</f>
        <v>0</v>
      </c>
      <c r="E7975" s="531" t="str">
        <f t="shared" si="253"/>
        <v>11/28/2024 04:00:00 AM</v>
      </c>
      <c r="F7975" s="530" t="str">
        <f t="shared" si="254"/>
        <v>Nov</v>
      </c>
    </row>
    <row r="7976" spans="1:6" x14ac:dyDescent="0.35">
      <c r="A7976" s="527">
        <f>Electricity!D8012</f>
        <v>45624</v>
      </c>
      <c r="B7976" s="528">
        <f>Electricity!E8012</f>
        <v>0.20833333333333337</v>
      </c>
      <c r="C7976" s="529">
        <f>Electricity!F8012</f>
        <v>0</v>
      </c>
      <c r="D7976" s="529">
        <f>Electricity!I8012</f>
        <v>0</v>
      </c>
      <c r="E7976" s="531" t="str">
        <f t="shared" si="253"/>
        <v>11/28/2024 05:00:00 AM</v>
      </c>
      <c r="F7976" s="530" t="str">
        <f t="shared" si="254"/>
        <v>Nov</v>
      </c>
    </row>
    <row r="7977" spans="1:6" x14ac:dyDescent="0.35">
      <c r="A7977" s="527">
        <f>Electricity!D8013</f>
        <v>45624</v>
      </c>
      <c r="B7977" s="528">
        <f>Electricity!E8013</f>
        <v>0.25</v>
      </c>
      <c r="C7977" s="529">
        <f>Electricity!F8013</f>
        <v>0</v>
      </c>
      <c r="D7977" s="529">
        <f>Electricity!I8013</f>
        <v>0</v>
      </c>
      <c r="E7977" s="531" t="str">
        <f t="shared" si="253"/>
        <v>11/28/2024 06:00:00 AM</v>
      </c>
      <c r="F7977" s="530" t="str">
        <f t="shared" si="254"/>
        <v>Nov</v>
      </c>
    </row>
    <row r="7978" spans="1:6" x14ac:dyDescent="0.35">
      <c r="A7978" s="527">
        <f>Electricity!D8014</f>
        <v>45624</v>
      </c>
      <c r="B7978" s="528">
        <f>Electricity!E8014</f>
        <v>0.29166666666666669</v>
      </c>
      <c r="C7978" s="529">
        <f>Electricity!F8014</f>
        <v>0</v>
      </c>
      <c r="D7978" s="529">
        <f>Electricity!I8014</f>
        <v>0</v>
      </c>
      <c r="E7978" s="531" t="str">
        <f t="shared" si="253"/>
        <v>11/28/2024 07:00:00 AM</v>
      </c>
      <c r="F7978" s="530" t="str">
        <f t="shared" si="254"/>
        <v>Nov</v>
      </c>
    </row>
    <row r="7979" spans="1:6" x14ac:dyDescent="0.35">
      <c r="A7979" s="527">
        <f>Electricity!D8015</f>
        <v>45624</v>
      </c>
      <c r="B7979" s="528">
        <f>Electricity!E8015</f>
        <v>0.33333333333333337</v>
      </c>
      <c r="C7979" s="529">
        <f>Electricity!F8015</f>
        <v>0</v>
      </c>
      <c r="D7979" s="529">
        <f>Electricity!I8015</f>
        <v>0</v>
      </c>
      <c r="E7979" s="531" t="str">
        <f t="shared" si="253"/>
        <v>11/28/2024 08:00:00 AM</v>
      </c>
      <c r="F7979" s="530" t="str">
        <f t="shared" si="254"/>
        <v>Nov</v>
      </c>
    </row>
    <row r="7980" spans="1:6" x14ac:dyDescent="0.35">
      <c r="A7980" s="527">
        <f>Electricity!D8016</f>
        <v>45624</v>
      </c>
      <c r="B7980" s="528">
        <f>Electricity!E8016</f>
        <v>0.375</v>
      </c>
      <c r="C7980" s="529">
        <f>Electricity!F8016</f>
        <v>0</v>
      </c>
      <c r="D7980" s="529">
        <f>Electricity!I8016</f>
        <v>0</v>
      </c>
      <c r="E7980" s="531" t="str">
        <f t="shared" ref="E7980:E8043" si="255">CONCATENATE(TEXT(A7980,"mm/dd/yyyy")," ",TEXT(B7980,"hh:mm:ss AM/PM"))</f>
        <v>11/28/2024 09:00:00 AM</v>
      </c>
      <c r="F7980" s="530" t="str">
        <f t="shared" si="254"/>
        <v>Nov</v>
      </c>
    </row>
    <row r="7981" spans="1:6" x14ac:dyDescent="0.35">
      <c r="A7981" s="527">
        <f>Electricity!D8017</f>
        <v>45624</v>
      </c>
      <c r="B7981" s="528">
        <f>Electricity!E8017</f>
        <v>0.41666666666666669</v>
      </c>
      <c r="C7981" s="529">
        <f>Electricity!F8017</f>
        <v>0</v>
      </c>
      <c r="D7981" s="529">
        <f>Electricity!I8017</f>
        <v>0</v>
      </c>
      <c r="E7981" s="531" t="str">
        <f t="shared" si="255"/>
        <v>11/28/2024 10:00:00 AM</v>
      </c>
      <c r="F7981" s="530" t="str">
        <f t="shared" si="254"/>
        <v>Nov</v>
      </c>
    </row>
    <row r="7982" spans="1:6" x14ac:dyDescent="0.35">
      <c r="A7982" s="527">
        <f>Electricity!D8018</f>
        <v>45624</v>
      </c>
      <c r="B7982" s="528">
        <f>Electricity!E8018</f>
        <v>0.45833333333333337</v>
      </c>
      <c r="C7982" s="529">
        <f>Electricity!F8018</f>
        <v>0</v>
      </c>
      <c r="D7982" s="529">
        <f>Electricity!I8018</f>
        <v>0</v>
      </c>
      <c r="E7982" s="531" t="str">
        <f t="shared" si="255"/>
        <v>11/28/2024 11:00:00 AM</v>
      </c>
      <c r="F7982" s="530" t="str">
        <f t="shared" si="254"/>
        <v>Nov</v>
      </c>
    </row>
    <row r="7983" spans="1:6" x14ac:dyDescent="0.35">
      <c r="A7983" s="527">
        <f>Electricity!D8019</f>
        <v>45624</v>
      </c>
      <c r="B7983" s="528">
        <f>Electricity!E8019</f>
        <v>0.50000000000000011</v>
      </c>
      <c r="C7983" s="529">
        <f>Electricity!F8019</f>
        <v>0</v>
      </c>
      <c r="D7983" s="529">
        <f>Electricity!I8019</f>
        <v>0</v>
      </c>
      <c r="E7983" s="531" t="str">
        <f t="shared" si="255"/>
        <v>11/28/2024 12:00:00 PM</v>
      </c>
      <c r="F7983" s="530" t="str">
        <f t="shared" si="254"/>
        <v>Nov</v>
      </c>
    </row>
    <row r="7984" spans="1:6" x14ac:dyDescent="0.35">
      <c r="A7984" s="527">
        <f>Electricity!D8020</f>
        <v>45624</v>
      </c>
      <c r="B7984" s="528">
        <f>Electricity!E8020</f>
        <v>0.54166666666666674</v>
      </c>
      <c r="C7984" s="529">
        <f>Electricity!F8020</f>
        <v>0</v>
      </c>
      <c r="D7984" s="529">
        <f>Electricity!I8020</f>
        <v>0</v>
      </c>
      <c r="E7984" s="531" t="str">
        <f t="shared" si="255"/>
        <v>11/28/2024 01:00:00 PM</v>
      </c>
      <c r="F7984" s="530" t="str">
        <f t="shared" si="254"/>
        <v>Nov</v>
      </c>
    </row>
    <row r="7985" spans="1:6" x14ac:dyDescent="0.35">
      <c r="A7985" s="527">
        <f>Electricity!D8021</f>
        <v>45624</v>
      </c>
      <c r="B7985" s="528">
        <f>Electricity!E8021</f>
        <v>0.58333333333333337</v>
      </c>
      <c r="C7985" s="529">
        <f>Electricity!F8021</f>
        <v>0</v>
      </c>
      <c r="D7985" s="529">
        <f>Electricity!I8021</f>
        <v>0</v>
      </c>
      <c r="E7985" s="531" t="str">
        <f t="shared" si="255"/>
        <v>11/28/2024 02:00:00 PM</v>
      </c>
      <c r="F7985" s="530" t="str">
        <f t="shared" si="254"/>
        <v>Nov</v>
      </c>
    </row>
    <row r="7986" spans="1:6" x14ac:dyDescent="0.35">
      <c r="A7986" s="527">
        <f>Electricity!D8022</f>
        <v>45624</v>
      </c>
      <c r="B7986" s="528">
        <f>Electricity!E8022</f>
        <v>0.62500000000000011</v>
      </c>
      <c r="C7986" s="529">
        <f>Electricity!F8022</f>
        <v>0</v>
      </c>
      <c r="D7986" s="529">
        <f>Electricity!I8022</f>
        <v>0</v>
      </c>
      <c r="E7986" s="531" t="str">
        <f t="shared" si="255"/>
        <v>11/28/2024 03:00:00 PM</v>
      </c>
      <c r="F7986" s="530" t="str">
        <f t="shared" si="254"/>
        <v>Nov</v>
      </c>
    </row>
    <row r="7987" spans="1:6" x14ac:dyDescent="0.35">
      <c r="A7987" s="527">
        <f>Electricity!D8023</f>
        <v>45624</v>
      </c>
      <c r="B7987" s="528">
        <f>Electricity!E8023</f>
        <v>0.66666666666666674</v>
      </c>
      <c r="C7987" s="529">
        <f>Electricity!F8023</f>
        <v>0</v>
      </c>
      <c r="D7987" s="529">
        <f>Electricity!I8023</f>
        <v>0</v>
      </c>
      <c r="E7987" s="531" t="str">
        <f t="shared" si="255"/>
        <v>11/28/2024 04:00:00 PM</v>
      </c>
      <c r="F7987" s="530" t="str">
        <f t="shared" si="254"/>
        <v>Nov</v>
      </c>
    </row>
    <row r="7988" spans="1:6" x14ac:dyDescent="0.35">
      <c r="A7988" s="527">
        <f>Electricity!D8024</f>
        <v>45624</v>
      </c>
      <c r="B7988" s="528">
        <f>Electricity!E8024</f>
        <v>0.70833333333333337</v>
      </c>
      <c r="C7988" s="529">
        <f>Electricity!F8024</f>
        <v>0</v>
      </c>
      <c r="D7988" s="529">
        <f>Electricity!I8024</f>
        <v>0</v>
      </c>
      <c r="E7988" s="531" t="str">
        <f t="shared" si="255"/>
        <v>11/28/2024 05:00:00 PM</v>
      </c>
      <c r="F7988" s="530" t="str">
        <f t="shared" si="254"/>
        <v>Nov</v>
      </c>
    </row>
    <row r="7989" spans="1:6" x14ac:dyDescent="0.35">
      <c r="A7989" s="527">
        <f>Electricity!D8025</f>
        <v>45624</v>
      </c>
      <c r="B7989" s="528">
        <f>Electricity!E8025</f>
        <v>0.75000000000000011</v>
      </c>
      <c r="C7989" s="529">
        <f>Electricity!F8025</f>
        <v>0</v>
      </c>
      <c r="D7989" s="529">
        <f>Electricity!I8025</f>
        <v>0</v>
      </c>
      <c r="E7989" s="531" t="str">
        <f t="shared" si="255"/>
        <v>11/28/2024 06:00:00 PM</v>
      </c>
      <c r="F7989" s="530" t="str">
        <f t="shared" si="254"/>
        <v>Nov</v>
      </c>
    </row>
    <row r="7990" spans="1:6" x14ac:dyDescent="0.35">
      <c r="A7990" s="527">
        <f>Electricity!D8026</f>
        <v>45624</v>
      </c>
      <c r="B7990" s="528">
        <f>Electricity!E8026</f>
        <v>0.79166666666666674</v>
      </c>
      <c r="C7990" s="529">
        <f>Electricity!F8026</f>
        <v>0</v>
      </c>
      <c r="D7990" s="529">
        <f>Electricity!I8026</f>
        <v>0</v>
      </c>
      <c r="E7990" s="531" t="str">
        <f t="shared" si="255"/>
        <v>11/28/2024 07:00:00 PM</v>
      </c>
      <c r="F7990" s="530" t="str">
        <f t="shared" si="254"/>
        <v>Nov</v>
      </c>
    </row>
    <row r="7991" spans="1:6" x14ac:dyDescent="0.35">
      <c r="A7991" s="527">
        <f>Electricity!D8027</f>
        <v>45624</v>
      </c>
      <c r="B7991" s="528">
        <f>Electricity!E8027</f>
        <v>0.83333333333333337</v>
      </c>
      <c r="C7991" s="529">
        <f>Electricity!F8027</f>
        <v>0</v>
      </c>
      <c r="D7991" s="529">
        <f>Electricity!I8027</f>
        <v>0</v>
      </c>
      <c r="E7991" s="531" t="str">
        <f t="shared" si="255"/>
        <v>11/28/2024 08:00:00 PM</v>
      </c>
      <c r="F7991" s="530" t="str">
        <f t="shared" si="254"/>
        <v>Nov</v>
      </c>
    </row>
    <row r="7992" spans="1:6" x14ac:dyDescent="0.35">
      <c r="A7992" s="527">
        <f>Electricity!D8028</f>
        <v>45624</v>
      </c>
      <c r="B7992" s="528">
        <f>Electricity!E8028</f>
        <v>0.87500000000000011</v>
      </c>
      <c r="C7992" s="529">
        <f>Electricity!F8028</f>
        <v>0</v>
      </c>
      <c r="D7992" s="529">
        <f>Electricity!I8028</f>
        <v>0</v>
      </c>
      <c r="E7992" s="531" t="str">
        <f t="shared" si="255"/>
        <v>11/28/2024 09:00:00 PM</v>
      </c>
      <c r="F7992" s="530" t="str">
        <f t="shared" si="254"/>
        <v>Nov</v>
      </c>
    </row>
    <row r="7993" spans="1:6" x14ac:dyDescent="0.35">
      <c r="A7993" s="527">
        <f>Electricity!D8029</f>
        <v>45624</v>
      </c>
      <c r="B7993" s="528">
        <f>Electricity!E8029</f>
        <v>0.91666666666666674</v>
      </c>
      <c r="C7993" s="529">
        <f>Electricity!F8029</f>
        <v>0</v>
      </c>
      <c r="D7993" s="529">
        <f>Electricity!I8029</f>
        <v>0</v>
      </c>
      <c r="E7993" s="531" t="str">
        <f t="shared" si="255"/>
        <v>11/28/2024 10:00:00 PM</v>
      </c>
      <c r="F7993" s="530" t="str">
        <f t="shared" si="254"/>
        <v>Nov</v>
      </c>
    </row>
    <row r="7994" spans="1:6" x14ac:dyDescent="0.35">
      <c r="A7994" s="527">
        <f>Electricity!D8030</f>
        <v>45624</v>
      </c>
      <c r="B7994" s="528">
        <f>Electricity!E8030</f>
        <v>0.95833333333333337</v>
      </c>
      <c r="C7994" s="529">
        <f>Electricity!F8030</f>
        <v>0</v>
      </c>
      <c r="D7994" s="529">
        <f>Electricity!I8030</f>
        <v>0</v>
      </c>
      <c r="E7994" s="531" t="str">
        <f t="shared" si="255"/>
        <v>11/28/2024 11:00:00 PM</v>
      </c>
      <c r="F7994" s="530" t="str">
        <f t="shared" si="254"/>
        <v>Nov</v>
      </c>
    </row>
    <row r="7995" spans="1:6" x14ac:dyDescent="0.35">
      <c r="A7995" s="527">
        <f>Electricity!D8031</f>
        <v>45625</v>
      </c>
      <c r="B7995" s="528">
        <f>Electricity!E8031</f>
        <v>3.1225022567582528E-17</v>
      </c>
      <c r="C7995" s="529">
        <f>Electricity!F8031</f>
        <v>0</v>
      </c>
      <c r="D7995" s="529">
        <f>Electricity!I8031</f>
        <v>0</v>
      </c>
      <c r="E7995" s="531" t="str">
        <f t="shared" si="255"/>
        <v>11/29/2024 12:00:00 AM</v>
      </c>
      <c r="F7995" s="530" t="str">
        <f t="shared" si="254"/>
        <v>Nov</v>
      </c>
    </row>
    <row r="7996" spans="1:6" x14ac:dyDescent="0.35">
      <c r="A7996" s="527">
        <f>Electricity!D8032</f>
        <v>45625</v>
      </c>
      <c r="B7996" s="528">
        <f>Electricity!E8032</f>
        <v>4.1666666666666699E-2</v>
      </c>
      <c r="C7996" s="529">
        <f>Electricity!F8032</f>
        <v>0</v>
      </c>
      <c r="D7996" s="529">
        <f>Electricity!I8032</f>
        <v>0</v>
      </c>
      <c r="E7996" s="531" t="str">
        <f t="shared" si="255"/>
        <v>11/29/2024 01:00:00 AM</v>
      </c>
      <c r="F7996" s="530" t="str">
        <f t="shared" si="254"/>
        <v>Nov</v>
      </c>
    </row>
    <row r="7997" spans="1:6" x14ac:dyDescent="0.35">
      <c r="A7997" s="527">
        <f>Electricity!D8033</f>
        <v>45625</v>
      </c>
      <c r="B7997" s="528">
        <f>Electricity!E8033</f>
        <v>8.333333333333337E-2</v>
      </c>
      <c r="C7997" s="529">
        <f>Electricity!F8033</f>
        <v>0</v>
      </c>
      <c r="D7997" s="529">
        <f>Electricity!I8033</f>
        <v>0</v>
      </c>
      <c r="E7997" s="531" t="str">
        <f t="shared" si="255"/>
        <v>11/29/2024 02:00:00 AM</v>
      </c>
      <c r="F7997" s="530" t="str">
        <f t="shared" si="254"/>
        <v>Nov</v>
      </c>
    </row>
    <row r="7998" spans="1:6" x14ac:dyDescent="0.35">
      <c r="A7998" s="527">
        <f>Electricity!D8034</f>
        <v>45625</v>
      </c>
      <c r="B7998" s="528">
        <f>Electricity!E8034</f>
        <v>0.12500000000000006</v>
      </c>
      <c r="C7998" s="529">
        <f>Electricity!F8034</f>
        <v>0</v>
      </c>
      <c r="D7998" s="529">
        <f>Electricity!I8034</f>
        <v>0</v>
      </c>
      <c r="E7998" s="531" t="str">
        <f t="shared" si="255"/>
        <v>11/29/2024 03:00:00 AM</v>
      </c>
      <c r="F7998" s="530" t="str">
        <f t="shared" si="254"/>
        <v>Nov</v>
      </c>
    </row>
    <row r="7999" spans="1:6" x14ac:dyDescent="0.35">
      <c r="A7999" s="527">
        <f>Electricity!D8035</f>
        <v>45625</v>
      </c>
      <c r="B7999" s="528">
        <f>Electricity!E8035</f>
        <v>0.16666666666666669</v>
      </c>
      <c r="C7999" s="529">
        <f>Electricity!F8035</f>
        <v>0</v>
      </c>
      <c r="D7999" s="529">
        <f>Electricity!I8035</f>
        <v>0</v>
      </c>
      <c r="E7999" s="531" t="str">
        <f t="shared" si="255"/>
        <v>11/29/2024 04:00:00 AM</v>
      </c>
      <c r="F7999" s="530" t="str">
        <f t="shared" si="254"/>
        <v>Nov</v>
      </c>
    </row>
    <row r="8000" spans="1:6" x14ac:dyDescent="0.35">
      <c r="A8000" s="527">
        <f>Electricity!D8036</f>
        <v>45625</v>
      </c>
      <c r="B8000" s="528">
        <f>Electricity!E8036</f>
        <v>0.20833333333333337</v>
      </c>
      <c r="C8000" s="529">
        <f>Electricity!F8036</f>
        <v>0</v>
      </c>
      <c r="D8000" s="529">
        <f>Electricity!I8036</f>
        <v>0</v>
      </c>
      <c r="E8000" s="531" t="str">
        <f t="shared" si="255"/>
        <v>11/29/2024 05:00:00 AM</v>
      </c>
      <c r="F8000" s="530" t="str">
        <f t="shared" si="254"/>
        <v>Nov</v>
      </c>
    </row>
    <row r="8001" spans="1:6" x14ac:dyDescent="0.35">
      <c r="A8001" s="527">
        <f>Electricity!D8037</f>
        <v>45625</v>
      </c>
      <c r="B8001" s="528">
        <f>Electricity!E8037</f>
        <v>0.25</v>
      </c>
      <c r="C8001" s="529">
        <f>Electricity!F8037</f>
        <v>0</v>
      </c>
      <c r="D8001" s="529">
        <f>Electricity!I8037</f>
        <v>0</v>
      </c>
      <c r="E8001" s="531" t="str">
        <f t="shared" si="255"/>
        <v>11/29/2024 06:00:00 AM</v>
      </c>
      <c r="F8001" s="530" t="str">
        <f t="shared" si="254"/>
        <v>Nov</v>
      </c>
    </row>
    <row r="8002" spans="1:6" x14ac:dyDescent="0.35">
      <c r="A8002" s="527">
        <f>Electricity!D8038</f>
        <v>45625</v>
      </c>
      <c r="B8002" s="528">
        <f>Electricity!E8038</f>
        <v>0.29166666666666669</v>
      </c>
      <c r="C8002" s="529">
        <f>Electricity!F8038</f>
        <v>0</v>
      </c>
      <c r="D8002" s="529">
        <f>Electricity!I8038</f>
        <v>0</v>
      </c>
      <c r="E8002" s="531" t="str">
        <f t="shared" si="255"/>
        <v>11/29/2024 07:00:00 AM</v>
      </c>
      <c r="F8002" s="530" t="str">
        <f t="shared" si="254"/>
        <v>Nov</v>
      </c>
    </row>
    <row r="8003" spans="1:6" x14ac:dyDescent="0.35">
      <c r="A8003" s="527">
        <f>Electricity!D8039</f>
        <v>45625</v>
      </c>
      <c r="B8003" s="528">
        <f>Electricity!E8039</f>
        <v>0.33333333333333337</v>
      </c>
      <c r="C8003" s="529">
        <f>Electricity!F8039</f>
        <v>0</v>
      </c>
      <c r="D8003" s="529">
        <f>Electricity!I8039</f>
        <v>0</v>
      </c>
      <c r="E8003" s="531" t="str">
        <f t="shared" si="255"/>
        <v>11/29/2024 08:00:00 AM</v>
      </c>
      <c r="F8003" s="530" t="str">
        <f t="shared" ref="F8003:F8066" si="256">TEXT(A8003,"mmm")</f>
        <v>Nov</v>
      </c>
    </row>
    <row r="8004" spans="1:6" x14ac:dyDescent="0.35">
      <c r="A8004" s="527">
        <f>Electricity!D8040</f>
        <v>45625</v>
      </c>
      <c r="B8004" s="528">
        <f>Electricity!E8040</f>
        <v>0.375</v>
      </c>
      <c r="C8004" s="529">
        <f>Electricity!F8040</f>
        <v>0</v>
      </c>
      <c r="D8004" s="529">
        <f>Electricity!I8040</f>
        <v>0</v>
      </c>
      <c r="E8004" s="531" t="str">
        <f t="shared" si="255"/>
        <v>11/29/2024 09:00:00 AM</v>
      </c>
      <c r="F8004" s="530" t="str">
        <f t="shared" si="256"/>
        <v>Nov</v>
      </c>
    </row>
    <row r="8005" spans="1:6" x14ac:dyDescent="0.35">
      <c r="A8005" s="527">
        <f>Electricity!D8041</f>
        <v>45625</v>
      </c>
      <c r="B8005" s="528">
        <f>Electricity!E8041</f>
        <v>0.41666666666666669</v>
      </c>
      <c r="C8005" s="529">
        <f>Electricity!F8041</f>
        <v>0</v>
      </c>
      <c r="D8005" s="529">
        <f>Electricity!I8041</f>
        <v>0</v>
      </c>
      <c r="E8005" s="531" t="str">
        <f t="shared" si="255"/>
        <v>11/29/2024 10:00:00 AM</v>
      </c>
      <c r="F8005" s="530" t="str">
        <f t="shared" si="256"/>
        <v>Nov</v>
      </c>
    </row>
    <row r="8006" spans="1:6" x14ac:dyDescent="0.35">
      <c r="A8006" s="527">
        <f>Electricity!D8042</f>
        <v>45625</v>
      </c>
      <c r="B8006" s="528">
        <f>Electricity!E8042</f>
        <v>0.45833333333333337</v>
      </c>
      <c r="C8006" s="529">
        <f>Electricity!F8042</f>
        <v>0</v>
      </c>
      <c r="D8006" s="529">
        <f>Electricity!I8042</f>
        <v>0</v>
      </c>
      <c r="E8006" s="531" t="str">
        <f t="shared" si="255"/>
        <v>11/29/2024 11:00:00 AM</v>
      </c>
      <c r="F8006" s="530" t="str">
        <f t="shared" si="256"/>
        <v>Nov</v>
      </c>
    </row>
    <row r="8007" spans="1:6" x14ac:dyDescent="0.35">
      <c r="A8007" s="527">
        <f>Electricity!D8043</f>
        <v>45625</v>
      </c>
      <c r="B8007" s="528">
        <f>Electricity!E8043</f>
        <v>0.50000000000000011</v>
      </c>
      <c r="C8007" s="529">
        <f>Electricity!F8043</f>
        <v>0</v>
      </c>
      <c r="D8007" s="529">
        <f>Electricity!I8043</f>
        <v>0</v>
      </c>
      <c r="E8007" s="531" t="str">
        <f t="shared" si="255"/>
        <v>11/29/2024 12:00:00 PM</v>
      </c>
      <c r="F8007" s="530" t="str">
        <f t="shared" si="256"/>
        <v>Nov</v>
      </c>
    </row>
    <row r="8008" spans="1:6" x14ac:dyDescent="0.35">
      <c r="A8008" s="527">
        <f>Electricity!D8044</f>
        <v>45625</v>
      </c>
      <c r="B8008" s="528">
        <f>Electricity!E8044</f>
        <v>0.54166666666666674</v>
      </c>
      <c r="C8008" s="529">
        <f>Electricity!F8044</f>
        <v>0</v>
      </c>
      <c r="D8008" s="529">
        <f>Electricity!I8044</f>
        <v>0</v>
      </c>
      <c r="E8008" s="531" t="str">
        <f t="shared" si="255"/>
        <v>11/29/2024 01:00:00 PM</v>
      </c>
      <c r="F8008" s="530" t="str">
        <f t="shared" si="256"/>
        <v>Nov</v>
      </c>
    </row>
    <row r="8009" spans="1:6" x14ac:dyDescent="0.35">
      <c r="A8009" s="527">
        <f>Electricity!D8045</f>
        <v>45625</v>
      </c>
      <c r="B8009" s="528">
        <f>Electricity!E8045</f>
        <v>0.58333333333333337</v>
      </c>
      <c r="C8009" s="529">
        <f>Electricity!F8045</f>
        <v>0</v>
      </c>
      <c r="D8009" s="529">
        <f>Electricity!I8045</f>
        <v>0</v>
      </c>
      <c r="E8009" s="531" t="str">
        <f t="shared" si="255"/>
        <v>11/29/2024 02:00:00 PM</v>
      </c>
      <c r="F8009" s="530" t="str">
        <f t="shared" si="256"/>
        <v>Nov</v>
      </c>
    </row>
    <row r="8010" spans="1:6" x14ac:dyDescent="0.35">
      <c r="A8010" s="527">
        <f>Electricity!D8046</f>
        <v>45625</v>
      </c>
      <c r="B8010" s="528">
        <f>Electricity!E8046</f>
        <v>0.62500000000000011</v>
      </c>
      <c r="C8010" s="529">
        <f>Electricity!F8046</f>
        <v>0</v>
      </c>
      <c r="D8010" s="529">
        <f>Electricity!I8046</f>
        <v>0</v>
      </c>
      <c r="E8010" s="531" t="str">
        <f t="shared" si="255"/>
        <v>11/29/2024 03:00:00 PM</v>
      </c>
      <c r="F8010" s="530" t="str">
        <f t="shared" si="256"/>
        <v>Nov</v>
      </c>
    </row>
    <row r="8011" spans="1:6" x14ac:dyDescent="0.35">
      <c r="A8011" s="527">
        <f>Electricity!D8047</f>
        <v>45625</v>
      </c>
      <c r="B8011" s="528">
        <f>Electricity!E8047</f>
        <v>0.66666666666666674</v>
      </c>
      <c r="C8011" s="529">
        <f>Electricity!F8047</f>
        <v>0</v>
      </c>
      <c r="D8011" s="529">
        <f>Electricity!I8047</f>
        <v>0</v>
      </c>
      <c r="E8011" s="531" t="str">
        <f t="shared" si="255"/>
        <v>11/29/2024 04:00:00 PM</v>
      </c>
      <c r="F8011" s="530" t="str">
        <f t="shared" si="256"/>
        <v>Nov</v>
      </c>
    </row>
    <row r="8012" spans="1:6" x14ac:dyDescent="0.35">
      <c r="A8012" s="527">
        <f>Electricity!D8048</f>
        <v>45625</v>
      </c>
      <c r="B8012" s="528">
        <f>Electricity!E8048</f>
        <v>0.70833333333333337</v>
      </c>
      <c r="C8012" s="529">
        <f>Electricity!F8048</f>
        <v>0</v>
      </c>
      <c r="D8012" s="529">
        <f>Electricity!I8048</f>
        <v>0</v>
      </c>
      <c r="E8012" s="531" t="str">
        <f t="shared" si="255"/>
        <v>11/29/2024 05:00:00 PM</v>
      </c>
      <c r="F8012" s="530" t="str">
        <f t="shared" si="256"/>
        <v>Nov</v>
      </c>
    </row>
    <row r="8013" spans="1:6" x14ac:dyDescent="0.35">
      <c r="A8013" s="527">
        <f>Electricity!D8049</f>
        <v>45625</v>
      </c>
      <c r="B8013" s="528">
        <f>Electricity!E8049</f>
        <v>0.75000000000000011</v>
      </c>
      <c r="C8013" s="529">
        <f>Electricity!F8049</f>
        <v>0</v>
      </c>
      <c r="D8013" s="529">
        <f>Electricity!I8049</f>
        <v>0</v>
      </c>
      <c r="E8013" s="531" t="str">
        <f t="shared" si="255"/>
        <v>11/29/2024 06:00:00 PM</v>
      </c>
      <c r="F8013" s="530" t="str">
        <f t="shared" si="256"/>
        <v>Nov</v>
      </c>
    </row>
    <row r="8014" spans="1:6" x14ac:dyDescent="0.35">
      <c r="A8014" s="527">
        <f>Electricity!D8050</f>
        <v>45625</v>
      </c>
      <c r="B8014" s="528">
        <f>Electricity!E8050</f>
        <v>0.79166666666666674</v>
      </c>
      <c r="C8014" s="529">
        <f>Electricity!F8050</f>
        <v>0</v>
      </c>
      <c r="D8014" s="529">
        <f>Electricity!I8050</f>
        <v>0</v>
      </c>
      <c r="E8014" s="531" t="str">
        <f t="shared" si="255"/>
        <v>11/29/2024 07:00:00 PM</v>
      </c>
      <c r="F8014" s="530" t="str">
        <f t="shared" si="256"/>
        <v>Nov</v>
      </c>
    </row>
    <row r="8015" spans="1:6" x14ac:dyDescent="0.35">
      <c r="A8015" s="527">
        <f>Electricity!D8051</f>
        <v>45625</v>
      </c>
      <c r="B8015" s="528">
        <f>Electricity!E8051</f>
        <v>0.83333333333333337</v>
      </c>
      <c r="C8015" s="529">
        <f>Electricity!F8051</f>
        <v>0</v>
      </c>
      <c r="D8015" s="529">
        <f>Electricity!I8051</f>
        <v>0</v>
      </c>
      <c r="E8015" s="531" t="str">
        <f t="shared" si="255"/>
        <v>11/29/2024 08:00:00 PM</v>
      </c>
      <c r="F8015" s="530" t="str">
        <f t="shared" si="256"/>
        <v>Nov</v>
      </c>
    </row>
    <row r="8016" spans="1:6" x14ac:dyDescent="0.35">
      <c r="A8016" s="527">
        <f>Electricity!D8052</f>
        <v>45625</v>
      </c>
      <c r="B8016" s="528">
        <f>Electricity!E8052</f>
        <v>0.87500000000000011</v>
      </c>
      <c r="C8016" s="529">
        <f>Electricity!F8052</f>
        <v>0</v>
      </c>
      <c r="D8016" s="529">
        <f>Electricity!I8052</f>
        <v>0</v>
      </c>
      <c r="E8016" s="531" t="str">
        <f t="shared" si="255"/>
        <v>11/29/2024 09:00:00 PM</v>
      </c>
      <c r="F8016" s="530" t="str">
        <f t="shared" si="256"/>
        <v>Nov</v>
      </c>
    </row>
    <row r="8017" spans="1:6" x14ac:dyDescent="0.35">
      <c r="A8017" s="527">
        <f>Electricity!D8053</f>
        <v>45625</v>
      </c>
      <c r="B8017" s="528">
        <f>Electricity!E8053</f>
        <v>0.91666666666666674</v>
      </c>
      <c r="C8017" s="529">
        <f>Electricity!F8053</f>
        <v>0</v>
      </c>
      <c r="D8017" s="529">
        <f>Electricity!I8053</f>
        <v>0</v>
      </c>
      <c r="E8017" s="531" t="str">
        <f t="shared" si="255"/>
        <v>11/29/2024 10:00:00 PM</v>
      </c>
      <c r="F8017" s="530" t="str">
        <f t="shared" si="256"/>
        <v>Nov</v>
      </c>
    </row>
    <row r="8018" spans="1:6" x14ac:dyDescent="0.35">
      <c r="A8018" s="527">
        <f>Electricity!D8054</f>
        <v>45625</v>
      </c>
      <c r="B8018" s="528">
        <f>Electricity!E8054</f>
        <v>0.95833333333333337</v>
      </c>
      <c r="C8018" s="529">
        <f>Electricity!F8054</f>
        <v>0</v>
      </c>
      <c r="D8018" s="529">
        <f>Electricity!I8054</f>
        <v>0</v>
      </c>
      <c r="E8018" s="531" t="str">
        <f t="shared" si="255"/>
        <v>11/29/2024 11:00:00 PM</v>
      </c>
      <c r="F8018" s="530" t="str">
        <f t="shared" si="256"/>
        <v>Nov</v>
      </c>
    </row>
    <row r="8019" spans="1:6" x14ac:dyDescent="0.35">
      <c r="A8019" s="527">
        <f>Electricity!D8055</f>
        <v>45626</v>
      </c>
      <c r="B8019" s="528">
        <f>Electricity!E8055</f>
        <v>3.1225022567582528E-17</v>
      </c>
      <c r="C8019" s="529">
        <f>Electricity!F8055</f>
        <v>0</v>
      </c>
      <c r="D8019" s="529">
        <f>Electricity!I8055</f>
        <v>0</v>
      </c>
      <c r="E8019" s="531" t="str">
        <f t="shared" si="255"/>
        <v>11/30/2024 12:00:00 AM</v>
      </c>
      <c r="F8019" s="530" t="str">
        <f t="shared" si="256"/>
        <v>Nov</v>
      </c>
    </row>
    <row r="8020" spans="1:6" x14ac:dyDescent="0.35">
      <c r="A8020" s="527">
        <f>Electricity!D8056</f>
        <v>45626</v>
      </c>
      <c r="B8020" s="528">
        <f>Electricity!E8056</f>
        <v>4.1666666666666699E-2</v>
      </c>
      <c r="C8020" s="529">
        <f>Electricity!F8056</f>
        <v>0</v>
      </c>
      <c r="D8020" s="529">
        <f>Electricity!I8056</f>
        <v>0</v>
      </c>
      <c r="E8020" s="531" t="str">
        <f t="shared" si="255"/>
        <v>11/30/2024 01:00:00 AM</v>
      </c>
      <c r="F8020" s="530" t="str">
        <f t="shared" si="256"/>
        <v>Nov</v>
      </c>
    </row>
    <row r="8021" spans="1:6" x14ac:dyDescent="0.35">
      <c r="A8021" s="527">
        <f>Electricity!D8057</f>
        <v>45626</v>
      </c>
      <c r="B8021" s="528">
        <f>Electricity!E8057</f>
        <v>8.333333333333337E-2</v>
      </c>
      <c r="C8021" s="529">
        <f>Electricity!F8057</f>
        <v>0</v>
      </c>
      <c r="D8021" s="529">
        <f>Electricity!I8057</f>
        <v>0</v>
      </c>
      <c r="E8021" s="531" t="str">
        <f t="shared" si="255"/>
        <v>11/30/2024 02:00:00 AM</v>
      </c>
      <c r="F8021" s="530" t="str">
        <f t="shared" si="256"/>
        <v>Nov</v>
      </c>
    </row>
    <row r="8022" spans="1:6" x14ac:dyDescent="0.35">
      <c r="A8022" s="527">
        <f>Electricity!D8058</f>
        <v>45626</v>
      </c>
      <c r="B8022" s="528">
        <f>Electricity!E8058</f>
        <v>0.12500000000000006</v>
      </c>
      <c r="C8022" s="529">
        <f>Electricity!F8058</f>
        <v>0</v>
      </c>
      <c r="D8022" s="529">
        <f>Electricity!I8058</f>
        <v>0</v>
      </c>
      <c r="E8022" s="531" t="str">
        <f t="shared" si="255"/>
        <v>11/30/2024 03:00:00 AM</v>
      </c>
      <c r="F8022" s="530" t="str">
        <f t="shared" si="256"/>
        <v>Nov</v>
      </c>
    </row>
    <row r="8023" spans="1:6" x14ac:dyDescent="0.35">
      <c r="A8023" s="527">
        <f>Electricity!D8059</f>
        <v>45626</v>
      </c>
      <c r="B8023" s="528">
        <f>Electricity!E8059</f>
        <v>0.16666666666666669</v>
      </c>
      <c r="C8023" s="529">
        <f>Electricity!F8059</f>
        <v>0</v>
      </c>
      <c r="D8023" s="529">
        <f>Electricity!I8059</f>
        <v>0</v>
      </c>
      <c r="E8023" s="531" t="str">
        <f t="shared" si="255"/>
        <v>11/30/2024 04:00:00 AM</v>
      </c>
      <c r="F8023" s="530" t="str">
        <f t="shared" si="256"/>
        <v>Nov</v>
      </c>
    </row>
    <row r="8024" spans="1:6" x14ac:dyDescent="0.35">
      <c r="A8024" s="527">
        <f>Electricity!D8060</f>
        <v>45626</v>
      </c>
      <c r="B8024" s="528">
        <f>Electricity!E8060</f>
        <v>0.20833333333333337</v>
      </c>
      <c r="C8024" s="529">
        <f>Electricity!F8060</f>
        <v>0</v>
      </c>
      <c r="D8024" s="529">
        <f>Electricity!I8060</f>
        <v>0</v>
      </c>
      <c r="E8024" s="531" t="str">
        <f t="shared" si="255"/>
        <v>11/30/2024 05:00:00 AM</v>
      </c>
      <c r="F8024" s="530" t="str">
        <f t="shared" si="256"/>
        <v>Nov</v>
      </c>
    </row>
    <row r="8025" spans="1:6" x14ac:dyDescent="0.35">
      <c r="A8025" s="527">
        <f>Electricity!D8061</f>
        <v>45626</v>
      </c>
      <c r="B8025" s="528">
        <f>Electricity!E8061</f>
        <v>0.25</v>
      </c>
      <c r="C8025" s="529">
        <f>Electricity!F8061</f>
        <v>0</v>
      </c>
      <c r="D8025" s="529">
        <f>Electricity!I8061</f>
        <v>0</v>
      </c>
      <c r="E8025" s="531" t="str">
        <f t="shared" si="255"/>
        <v>11/30/2024 06:00:00 AM</v>
      </c>
      <c r="F8025" s="530" t="str">
        <f t="shared" si="256"/>
        <v>Nov</v>
      </c>
    </row>
    <row r="8026" spans="1:6" x14ac:dyDescent="0.35">
      <c r="A8026" s="527">
        <f>Electricity!D8062</f>
        <v>45626</v>
      </c>
      <c r="B8026" s="528">
        <f>Electricity!E8062</f>
        <v>0.29166666666666669</v>
      </c>
      <c r="C8026" s="529">
        <f>Electricity!F8062</f>
        <v>0</v>
      </c>
      <c r="D8026" s="529">
        <f>Electricity!I8062</f>
        <v>0</v>
      </c>
      <c r="E8026" s="531" t="str">
        <f t="shared" si="255"/>
        <v>11/30/2024 07:00:00 AM</v>
      </c>
      <c r="F8026" s="530" t="str">
        <f t="shared" si="256"/>
        <v>Nov</v>
      </c>
    </row>
    <row r="8027" spans="1:6" x14ac:dyDescent="0.35">
      <c r="A8027" s="527">
        <f>Electricity!D8063</f>
        <v>45626</v>
      </c>
      <c r="B8027" s="528">
        <f>Electricity!E8063</f>
        <v>0.33333333333333337</v>
      </c>
      <c r="C8027" s="529">
        <f>Electricity!F8063</f>
        <v>0</v>
      </c>
      <c r="D8027" s="529">
        <f>Electricity!I8063</f>
        <v>0</v>
      </c>
      <c r="E8027" s="531" t="str">
        <f t="shared" si="255"/>
        <v>11/30/2024 08:00:00 AM</v>
      </c>
      <c r="F8027" s="530" t="str">
        <f t="shared" si="256"/>
        <v>Nov</v>
      </c>
    </row>
    <row r="8028" spans="1:6" x14ac:dyDescent="0.35">
      <c r="A8028" s="527">
        <f>Electricity!D8064</f>
        <v>45626</v>
      </c>
      <c r="B8028" s="528">
        <f>Electricity!E8064</f>
        <v>0.375</v>
      </c>
      <c r="C8028" s="529">
        <f>Electricity!F8064</f>
        <v>0</v>
      </c>
      <c r="D8028" s="529">
        <f>Electricity!I8064</f>
        <v>0</v>
      </c>
      <c r="E8028" s="531" t="str">
        <f t="shared" si="255"/>
        <v>11/30/2024 09:00:00 AM</v>
      </c>
      <c r="F8028" s="530" t="str">
        <f t="shared" si="256"/>
        <v>Nov</v>
      </c>
    </row>
    <row r="8029" spans="1:6" x14ac:dyDescent="0.35">
      <c r="A8029" s="527">
        <f>Electricity!D8065</f>
        <v>45626</v>
      </c>
      <c r="B8029" s="528">
        <f>Electricity!E8065</f>
        <v>0.41666666666666669</v>
      </c>
      <c r="C8029" s="529">
        <f>Electricity!F8065</f>
        <v>0</v>
      </c>
      <c r="D8029" s="529">
        <f>Electricity!I8065</f>
        <v>0</v>
      </c>
      <c r="E8029" s="531" t="str">
        <f t="shared" si="255"/>
        <v>11/30/2024 10:00:00 AM</v>
      </c>
      <c r="F8029" s="530" t="str">
        <f t="shared" si="256"/>
        <v>Nov</v>
      </c>
    </row>
    <row r="8030" spans="1:6" x14ac:dyDescent="0.35">
      <c r="A8030" s="527">
        <f>Electricity!D8066</f>
        <v>45626</v>
      </c>
      <c r="B8030" s="528">
        <f>Electricity!E8066</f>
        <v>0.45833333333333337</v>
      </c>
      <c r="C8030" s="529">
        <f>Electricity!F8066</f>
        <v>0</v>
      </c>
      <c r="D8030" s="529">
        <f>Electricity!I8066</f>
        <v>0</v>
      </c>
      <c r="E8030" s="531" t="str">
        <f t="shared" si="255"/>
        <v>11/30/2024 11:00:00 AM</v>
      </c>
      <c r="F8030" s="530" t="str">
        <f t="shared" si="256"/>
        <v>Nov</v>
      </c>
    </row>
    <row r="8031" spans="1:6" x14ac:dyDescent="0.35">
      <c r="A8031" s="527">
        <f>Electricity!D8067</f>
        <v>45626</v>
      </c>
      <c r="B8031" s="528">
        <f>Electricity!E8067</f>
        <v>0.50000000000000011</v>
      </c>
      <c r="C8031" s="529">
        <f>Electricity!F8067</f>
        <v>0</v>
      </c>
      <c r="D8031" s="529">
        <f>Electricity!I8067</f>
        <v>0</v>
      </c>
      <c r="E8031" s="531" t="str">
        <f t="shared" si="255"/>
        <v>11/30/2024 12:00:00 PM</v>
      </c>
      <c r="F8031" s="530" t="str">
        <f t="shared" si="256"/>
        <v>Nov</v>
      </c>
    </row>
    <row r="8032" spans="1:6" x14ac:dyDescent="0.35">
      <c r="A8032" s="527">
        <f>Electricity!D8068</f>
        <v>45626</v>
      </c>
      <c r="B8032" s="528">
        <f>Electricity!E8068</f>
        <v>0.54166666666666674</v>
      </c>
      <c r="C8032" s="529">
        <f>Electricity!F8068</f>
        <v>0</v>
      </c>
      <c r="D8032" s="529">
        <f>Electricity!I8068</f>
        <v>0</v>
      </c>
      <c r="E8032" s="531" t="str">
        <f t="shared" si="255"/>
        <v>11/30/2024 01:00:00 PM</v>
      </c>
      <c r="F8032" s="530" t="str">
        <f t="shared" si="256"/>
        <v>Nov</v>
      </c>
    </row>
    <row r="8033" spans="1:6" x14ac:dyDescent="0.35">
      <c r="A8033" s="527">
        <f>Electricity!D8069</f>
        <v>45626</v>
      </c>
      <c r="B8033" s="528">
        <f>Electricity!E8069</f>
        <v>0.58333333333333337</v>
      </c>
      <c r="C8033" s="529">
        <f>Electricity!F8069</f>
        <v>0</v>
      </c>
      <c r="D8033" s="529">
        <f>Electricity!I8069</f>
        <v>0</v>
      </c>
      <c r="E8033" s="531" t="str">
        <f t="shared" si="255"/>
        <v>11/30/2024 02:00:00 PM</v>
      </c>
      <c r="F8033" s="530" t="str">
        <f t="shared" si="256"/>
        <v>Nov</v>
      </c>
    </row>
    <row r="8034" spans="1:6" x14ac:dyDescent="0.35">
      <c r="A8034" s="527">
        <f>Electricity!D8070</f>
        <v>45626</v>
      </c>
      <c r="B8034" s="528">
        <f>Electricity!E8070</f>
        <v>0.62500000000000011</v>
      </c>
      <c r="C8034" s="529">
        <f>Electricity!F8070</f>
        <v>0</v>
      </c>
      <c r="D8034" s="529">
        <f>Electricity!I8070</f>
        <v>0</v>
      </c>
      <c r="E8034" s="531" t="str">
        <f t="shared" si="255"/>
        <v>11/30/2024 03:00:00 PM</v>
      </c>
      <c r="F8034" s="530" t="str">
        <f t="shared" si="256"/>
        <v>Nov</v>
      </c>
    </row>
    <row r="8035" spans="1:6" x14ac:dyDescent="0.35">
      <c r="A8035" s="527">
        <f>Electricity!D8071</f>
        <v>45626</v>
      </c>
      <c r="B8035" s="528">
        <f>Electricity!E8071</f>
        <v>0.66666666666666674</v>
      </c>
      <c r="C8035" s="529">
        <f>Electricity!F8071</f>
        <v>0</v>
      </c>
      <c r="D8035" s="529">
        <f>Electricity!I8071</f>
        <v>0</v>
      </c>
      <c r="E8035" s="531" t="str">
        <f t="shared" si="255"/>
        <v>11/30/2024 04:00:00 PM</v>
      </c>
      <c r="F8035" s="530" t="str">
        <f t="shared" si="256"/>
        <v>Nov</v>
      </c>
    </row>
    <row r="8036" spans="1:6" x14ac:dyDescent="0.35">
      <c r="A8036" s="527">
        <f>Electricity!D8072</f>
        <v>45626</v>
      </c>
      <c r="B8036" s="528">
        <f>Electricity!E8072</f>
        <v>0.70833333333333337</v>
      </c>
      <c r="C8036" s="529">
        <f>Electricity!F8072</f>
        <v>0</v>
      </c>
      <c r="D8036" s="529">
        <f>Electricity!I8072</f>
        <v>0</v>
      </c>
      <c r="E8036" s="531" t="str">
        <f t="shared" si="255"/>
        <v>11/30/2024 05:00:00 PM</v>
      </c>
      <c r="F8036" s="530" t="str">
        <f t="shared" si="256"/>
        <v>Nov</v>
      </c>
    </row>
    <row r="8037" spans="1:6" x14ac:dyDescent="0.35">
      <c r="A8037" s="527">
        <f>Electricity!D8073</f>
        <v>45626</v>
      </c>
      <c r="B8037" s="528">
        <f>Electricity!E8073</f>
        <v>0.75000000000000011</v>
      </c>
      <c r="C8037" s="529">
        <f>Electricity!F8073</f>
        <v>0</v>
      </c>
      <c r="D8037" s="529">
        <f>Electricity!I8073</f>
        <v>0</v>
      </c>
      <c r="E8037" s="531" t="str">
        <f t="shared" si="255"/>
        <v>11/30/2024 06:00:00 PM</v>
      </c>
      <c r="F8037" s="530" t="str">
        <f t="shared" si="256"/>
        <v>Nov</v>
      </c>
    </row>
    <row r="8038" spans="1:6" x14ac:dyDescent="0.35">
      <c r="A8038" s="527">
        <f>Electricity!D8074</f>
        <v>45626</v>
      </c>
      <c r="B8038" s="528">
        <f>Electricity!E8074</f>
        <v>0.79166666666666674</v>
      </c>
      <c r="C8038" s="529">
        <f>Electricity!F8074</f>
        <v>0</v>
      </c>
      <c r="D8038" s="529">
        <f>Electricity!I8074</f>
        <v>0</v>
      </c>
      <c r="E8038" s="531" t="str">
        <f t="shared" si="255"/>
        <v>11/30/2024 07:00:00 PM</v>
      </c>
      <c r="F8038" s="530" t="str">
        <f t="shared" si="256"/>
        <v>Nov</v>
      </c>
    </row>
    <row r="8039" spans="1:6" x14ac:dyDescent="0.35">
      <c r="A8039" s="527">
        <f>Electricity!D8075</f>
        <v>45626</v>
      </c>
      <c r="B8039" s="528">
        <f>Electricity!E8075</f>
        <v>0.83333333333333337</v>
      </c>
      <c r="C8039" s="529">
        <f>Electricity!F8075</f>
        <v>0</v>
      </c>
      <c r="D8039" s="529">
        <f>Electricity!I8075</f>
        <v>0</v>
      </c>
      <c r="E8039" s="531" t="str">
        <f t="shared" si="255"/>
        <v>11/30/2024 08:00:00 PM</v>
      </c>
      <c r="F8039" s="530" t="str">
        <f t="shared" si="256"/>
        <v>Nov</v>
      </c>
    </row>
    <row r="8040" spans="1:6" x14ac:dyDescent="0.35">
      <c r="A8040" s="527">
        <f>Electricity!D8076</f>
        <v>45626</v>
      </c>
      <c r="B8040" s="528">
        <f>Electricity!E8076</f>
        <v>0.87500000000000011</v>
      </c>
      <c r="C8040" s="529">
        <f>Electricity!F8076</f>
        <v>0</v>
      </c>
      <c r="D8040" s="529">
        <f>Electricity!I8076</f>
        <v>0</v>
      </c>
      <c r="E8040" s="531" t="str">
        <f t="shared" si="255"/>
        <v>11/30/2024 09:00:00 PM</v>
      </c>
      <c r="F8040" s="530" t="str">
        <f t="shared" si="256"/>
        <v>Nov</v>
      </c>
    </row>
    <row r="8041" spans="1:6" x14ac:dyDescent="0.35">
      <c r="A8041" s="527">
        <f>Electricity!D8077</f>
        <v>45626</v>
      </c>
      <c r="B8041" s="528">
        <f>Electricity!E8077</f>
        <v>0.91666666666666674</v>
      </c>
      <c r="C8041" s="529">
        <f>Electricity!F8077</f>
        <v>0</v>
      </c>
      <c r="D8041" s="529">
        <f>Electricity!I8077</f>
        <v>0</v>
      </c>
      <c r="E8041" s="531" t="str">
        <f t="shared" si="255"/>
        <v>11/30/2024 10:00:00 PM</v>
      </c>
      <c r="F8041" s="530" t="str">
        <f t="shared" si="256"/>
        <v>Nov</v>
      </c>
    </row>
    <row r="8042" spans="1:6" x14ac:dyDescent="0.35">
      <c r="A8042" s="527">
        <f>Electricity!D8078</f>
        <v>45626</v>
      </c>
      <c r="B8042" s="528">
        <f>Electricity!E8078</f>
        <v>0.95833333333333337</v>
      </c>
      <c r="C8042" s="529">
        <f>Electricity!F8078</f>
        <v>0</v>
      </c>
      <c r="D8042" s="529">
        <f>Electricity!I8078</f>
        <v>0</v>
      </c>
      <c r="E8042" s="531" t="str">
        <f t="shared" si="255"/>
        <v>11/30/2024 11:00:00 PM</v>
      </c>
      <c r="F8042" s="530" t="str">
        <f t="shared" si="256"/>
        <v>Nov</v>
      </c>
    </row>
    <row r="8043" spans="1:6" x14ac:dyDescent="0.35">
      <c r="A8043" s="527">
        <f>Electricity!D8079</f>
        <v>45627</v>
      </c>
      <c r="B8043" s="528">
        <f>Electricity!E8079</f>
        <v>3.1225022567582528E-17</v>
      </c>
      <c r="C8043" s="529">
        <f>Electricity!F8079</f>
        <v>0</v>
      </c>
      <c r="D8043" s="529">
        <f>Electricity!I8079</f>
        <v>0</v>
      </c>
      <c r="E8043" s="531" t="str">
        <f t="shared" si="255"/>
        <v>12/01/2024 12:00:00 AM</v>
      </c>
      <c r="F8043" s="530" t="str">
        <f t="shared" si="256"/>
        <v>Dec</v>
      </c>
    </row>
    <row r="8044" spans="1:6" x14ac:dyDescent="0.35">
      <c r="A8044" s="527">
        <f>Electricity!D8080</f>
        <v>45627</v>
      </c>
      <c r="B8044" s="528">
        <f>Electricity!E8080</f>
        <v>4.1666666666666699E-2</v>
      </c>
      <c r="C8044" s="529">
        <f>Electricity!F8080</f>
        <v>0</v>
      </c>
      <c r="D8044" s="529">
        <f>Electricity!I8080</f>
        <v>0</v>
      </c>
      <c r="E8044" s="531" t="str">
        <f t="shared" ref="E8044:E8107" si="257">CONCATENATE(TEXT(A8044,"mm/dd/yyyy")," ",TEXT(B8044,"hh:mm:ss AM/PM"))</f>
        <v>12/01/2024 01:00:00 AM</v>
      </c>
      <c r="F8044" s="530" t="str">
        <f t="shared" si="256"/>
        <v>Dec</v>
      </c>
    </row>
    <row r="8045" spans="1:6" x14ac:dyDescent="0.35">
      <c r="A8045" s="527">
        <f>Electricity!D8081</f>
        <v>45627</v>
      </c>
      <c r="B8045" s="528">
        <f>Electricity!E8081</f>
        <v>8.333333333333337E-2</v>
      </c>
      <c r="C8045" s="529">
        <f>Electricity!F8081</f>
        <v>0</v>
      </c>
      <c r="D8045" s="529">
        <f>Electricity!I8081</f>
        <v>0</v>
      </c>
      <c r="E8045" s="531" t="str">
        <f t="shared" si="257"/>
        <v>12/01/2024 02:00:00 AM</v>
      </c>
      <c r="F8045" s="530" t="str">
        <f t="shared" si="256"/>
        <v>Dec</v>
      </c>
    </row>
    <row r="8046" spans="1:6" x14ac:dyDescent="0.35">
      <c r="A8046" s="527">
        <f>Electricity!D8082</f>
        <v>45627</v>
      </c>
      <c r="B8046" s="528">
        <f>Electricity!E8082</f>
        <v>0.12500000000000006</v>
      </c>
      <c r="C8046" s="529">
        <f>Electricity!F8082</f>
        <v>0</v>
      </c>
      <c r="D8046" s="529">
        <f>Electricity!I8082</f>
        <v>0</v>
      </c>
      <c r="E8046" s="531" t="str">
        <f t="shared" si="257"/>
        <v>12/01/2024 03:00:00 AM</v>
      </c>
      <c r="F8046" s="530" t="str">
        <f t="shared" si="256"/>
        <v>Dec</v>
      </c>
    </row>
    <row r="8047" spans="1:6" x14ac:dyDescent="0.35">
      <c r="A8047" s="527">
        <f>Electricity!D8083</f>
        <v>45627</v>
      </c>
      <c r="B8047" s="528">
        <f>Electricity!E8083</f>
        <v>0.16666666666666669</v>
      </c>
      <c r="C8047" s="529">
        <f>Electricity!F8083</f>
        <v>0</v>
      </c>
      <c r="D8047" s="529">
        <f>Electricity!I8083</f>
        <v>0</v>
      </c>
      <c r="E8047" s="531" t="str">
        <f t="shared" si="257"/>
        <v>12/01/2024 04:00:00 AM</v>
      </c>
      <c r="F8047" s="530" t="str">
        <f t="shared" si="256"/>
        <v>Dec</v>
      </c>
    </row>
    <row r="8048" spans="1:6" x14ac:dyDescent="0.35">
      <c r="A8048" s="527">
        <f>Electricity!D8084</f>
        <v>45627</v>
      </c>
      <c r="B8048" s="528">
        <f>Electricity!E8084</f>
        <v>0.20833333333333337</v>
      </c>
      <c r="C8048" s="529">
        <f>Electricity!F8084</f>
        <v>0</v>
      </c>
      <c r="D8048" s="529">
        <f>Electricity!I8084</f>
        <v>0</v>
      </c>
      <c r="E8048" s="531" t="str">
        <f t="shared" si="257"/>
        <v>12/01/2024 05:00:00 AM</v>
      </c>
      <c r="F8048" s="530" t="str">
        <f t="shared" si="256"/>
        <v>Dec</v>
      </c>
    </row>
    <row r="8049" spans="1:6" x14ac:dyDescent="0.35">
      <c r="A8049" s="527">
        <f>Electricity!D8085</f>
        <v>45627</v>
      </c>
      <c r="B8049" s="528">
        <f>Electricity!E8085</f>
        <v>0.25</v>
      </c>
      <c r="C8049" s="529">
        <f>Electricity!F8085</f>
        <v>0</v>
      </c>
      <c r="D8049" s="529">
        <f>Electricity!I8085</f>
        <v>0</v>
      </c>
      <c r="E8049" s="531" t="str">
        <f t="shared" si="257"/>
        <v>12/01/2024 06:00:00 AM</v>
      </c>
      <c r="F8049" s="530" t="str">
        <f t="shared" si="256"/>
        <v>Dec</v>
      </c>
    </row>
    <row r="8050" spans="1:6" x14ac:dyDescent="0.35">
      <c r="A8050" s="527">
        <f>Electricity!D8086</f>
        <v>45627</v>
      </c>
      <c r="B8050" s="528">
        <f>Electricity!E8086</f>
        <v>0.29166666666666669</v>
      </c>
      <c r="C8050" s="529">
        <f>Electricity!F8086</f>
        <v>0</v>
      </c>
      <c r="D8050" s="529">
        <f>Electricity!I8086</f>
        <v>0</v>
      </c>
      <c r="E8050" s="531" t="str">
        <f t="shared" si="257"/>
        <v>12/01/2024 07:00:00 AM</v>
      </c>
      <c r="F8050" s="530" t="str">
        <f t="shared" si="256"/>
        <v>Dec</v>
      </c>
    </row>
    <row r="8051" spans="1:6" x14ac:dyDescent="0.35">
      <c r="A8051" s="527">
        <f>Electricity!D8087</f>
        <v>45627</v>
      </c>
      <c r="B8051" s="528">
        <f>Electricity!E8087</f>
        <v>0.33333333333333337</v>
      </c>
      <c r="C8051" s="529">
        <f>Electricity!F8087</f>
        <v>0</v>
      </c>
      <c r="D8051" s="529">
        <f>Electricity!I8087</f>
        <v>0</v>
      </c>
      <c r="E8051" s="531" t="str">
        <f t="shared" si="257"/>
        <v>12/01/2024 08:00:00 AM</v>
      </c>
      <c r="F8051" s="530" t="str">
        <f t="shared" si="256"/>
        <v>Dec</v>
      </c>
    </row>
    <row r="8052" spans="1:6" x14ac:dyDescent="0.35">
      <c r="A8052" s="527">
        <f>Electricity!D8088</f>
        <v>45627</v>
      </c>
      <c r="B8052" s="528">
        <f>Electricity!E8088</f>
        <v>0.375</v>
      </c>
      <c r="C8052" s="529">
        <f>Electricity!F8088</f>
        <v>0</v>
      </c>
      <c r="D8052" s="529">
        <f>Electricity!I8088</f>
        <v>0</v>
      </c>
      <c r="E8052" s="531" t="str">
        <f t="shared" si="257"/>
        <v>12/01/2024 09:00:00 AM</v>
      </c>
      <c r="F8052" s="530" t="str">
        <f t="shared" si="256"/>
        <v>Dec</v>
      </c>
    </row>
    <row r="8053" spans="1:6" x14ac:dyDescent="0.35">
      <c r="A8053" s="527">
        <f>Electricity!D8089</f>
        <v>45627</v>
      </c>
      <c r="B8053" s="528">
        <f>Electricity!E8089</f>
        <v>0.41666666666666669</v>
      </c>
      <c r="C8053" s="529">
        <f>Electricity!F8089</f>
        <v>0</v>
      </c>
      <c r="D8053" s="529">
        <f>Electricity!I8089</f>
        <v>0</v>
      </c>
      <c r="E8053" s="531" t="str">
        <f t="shared" si="257"/>
        <v>12/01/2024 10:00:00 AM</v>
      </c>
      <c r="F8053" s="530" t="str">
        <f t="shared" si="256"/>
        <v>Dec</v>
      </c>
    </row>
    <row r="8054" spans="1:6" x14ac:dyDescent="0.35">
      <c r="A8054" s="527">
        <f>Electricity!D8090</f>
        <v>45627</v>
      </c>
      <c r="B8054" s="528">
        <f>Electricity!E8090</f>
        <v>0.45833333333333337</v>
      </c>
      <c r="C8054" s="529">
        <f>Electricity!F8090</f>
        <v>0</v>
      </c>
      <c r="D8054" s="529">
        <f>Electricity!I8090</f>
        <v>0</v>
      </c>
      <c r="E8054" s="531" t="str">
        <f t="shared" si="257"/>
        <v>12/01/2024 11:00:00 AM</v>
      </c>
      <c r="F8054" s="530" t="str">
        <f t="shared" si="256"/>
        <v>Dec</v>
      </c>
    </row>
    <row r="8055" spans="1:6" x14ac:dyDescent="0.35">
      <c r="A8055" s="527">
        <f>Electricity!D8091</f>
        <v>45627</v>
      </c>
      <c r="B8055" s="528">
        <f>Electricity!E8091</f>
        <v>0.50000000000000011</v>
      </c>
      <c r="C8055" s="529">
        <f>Electricity!F8091</f>
        <v>0</v>
      </c>
      <c r="D8055" s="529">
        <f>Electricity!I8091</f>
        <v>0</v>
      </c>
      <c r="E8055" s="531" t="str">
        <f t="shared" si="257"/>
        <v>12/01/2024 12:00:00 PM</v>
      </c>
      <c r="F8055" s="530" t="str">
        <f t="shared" si="256"/>
        <v>Dec</v>
      </c>
    </row>
    <row r="8056" spans="1:6" x14ac:dyDescent="0.35">
      <c r="A8056" s="527">
        <f>Electricity!D8092</f>
        <v>45627</v>
      </c>
      <c r="B8056" s="528">
        <f>Electricity!E8092</f>
        <v>0.54166666666666674</v>
      </c>
      <c r="C8056" s="529">
        <f>Electricity!F8092</f>
        <v>0</v>
      </c>
      <c r="D8056" s="529">
        <f>Electricity!I8092</f>
        <v>0</v>
      </c>
      <c r="E8056" s="531" t="str">
        <f t="shared" si="257"/>
        <v>12/01/2024 01:00:00 PM</v>
      </c>
      <c r="F8056" s="530" t="str">
        <f t="shared" si="256"/>
        <v>Dec</v>
      </c>
    </row>
    <row r="8057" spans="1:6" x14ac:dyDescent="0.35">
      <c r="A8057" s="527">
        <f>Electricity!D8093</f>
        <v>45627</v>
      </c>
      <c r="B8057" s="528">
        <f>Electricity!E8093</f>
        <v>0.58333333333333337</v>
      </c>
      <c r="C8057" s="529">
        <f>Electricity!F8093</f>
        <v>0</v>
      </c>
      <c r="D8057" s="529">
        <f>Electricity!I8093</f>
        <v>0</v>
      </c>
      <c r="E8057" s="531" t="str">
        <f t="shared" si="257"/>
        <v>12/01/2024 02:00:00 PM</v>
      </c>
      <c r="F8057" s="530" t="str">
        <f t="shared" si="256"/>
        <v>Dec</v>
      </c>
    </row>
    <row r="8058" spans="1:6" x14ac:dyDescent="0.35">
      <c r="A8058" s="527">
        <f>Electricity!D8094</f>
        <v>45627</v>
      </c>
      <c r="B8058" s="528">
        <f>Electricity!E8094</f>
        <v>0.62500000000000011</v>
      </c>
      <c r="C8058" s="529">
        <f>Electricity!F8094</f>
        <v>0</v>
      </c>
      <c r="D8058" s="529">
        <f>Electricity!I8094</f>
        <v>0</v>
      </c>
      <c r="E8058" s="531" t="str">
        <f t="shared" si="257"/>
        <v>12/01/2024 03:00:00 PM</v>
      </c>
      <c r="F8058" s="530" t="str">
        <f t="shared" si="256"/>
        <v>Dec</v>
      </c>
    </row>
    <row r="8059" spans="1:6" x14ac:dyDescent="0.35">
      <c r="A8059" s="527">
        <f>Electricity!D8095</f>
        <v>45627</v>
      </c>
      <c r="B8059" s="528">
        <f>Electricity!E8095</f>
        <v>0.66666666666666674</v>
      </c>
      <c r="C8059" s="529">
        <f>Electricity!F8095</f>
        <v>0</v>
      </c>
      <c r="D8059" s="529">
        <f>Electricity!I8095</f>
        <v>0</v>
      </c>
      <c r="E8059" s="531" t="str">
        <f t="shared" si="257"/>
        <v>12/01/2024 04:00:00 PM</v>
      </c>
      <c r="F8059" s="530" t="str">
        <f t="shared" si="256"/>
        <v>Dec</v>
      </c>
    </row>
    <row r="8060" spans="1:6" x14ac:dyDescent="0.35">
      <c r="A8060" s="527">
        <f>Electricity!D8096</f>
        <v>45627</v>
      </c>
      <c r="B8060" s="528">
        <f>Electricity!E8096</f>
        <v>0.70833333333333337</v>
      </c>
      <c r="C8060" s="529">
        <f>Electricity!F8096</f>
        <v>0</v>
      </c>
      <c r="D8060" s="529">
        <f>Electricity!I8096</f>
        <v>0</v>
      </c>
      <c r="E8060" s="531" t="str">
        <f t="shared" si="257"/>
        <v>12/01/2024 05:00:00 PM</v>
      </c>
      <c r="F8060" s="530" t="str">
        <f t="shared" si="256"/>
        <v>Dec</v>
      </c>
    </row>
    <row r="8061" spans="1:6" x14ac:dyDescent="0.35">
      <c r="A8061" s="527">
        <f>Electricity!D8097</f>
        <v>45627</v>
      </c>
      <c r="B8061" s="528">
        <f>Electricity!E8097</f>
        <v>0.75000000000000011</v>
      </c>
      <c r="C8061" s="529">
        <f>Electricity!F8097</f>
        <v>0</v>
      </c>
      <c r="D8061" s="529">
        <f>Electricity!I8097</f>
        <v>0</v>
      </c>
      <c r="E8061" s="531" t="str">
        <f t="shared" si="257"/>
        <v>12/01/2024 06:00:00 PM</v>
      </c>
      <c r="F8061" s="530" t="str">
        <f t="shared" si="256"/>
        <v>Dec</v>
      </c>
    </row>
    <row r="8062" spans="1:6" x14ac:dyDescent="0.35">
      <c r="A8062" s="527">
        <f>Electricity!D8098</f>
        <v>45627</v>
      </c>
      <c r="B8062" s="528">
        <f>Electricity!E8098</f>
        <v>0.79166666666666674</v>
      </c>
      <c r="C8062" s="529">
        <f>Electricity!F8098</f>
        <v>0</v>
      </c>
      <c r="D8062" s="529">
        <f>Electricity!I8098</f>
        <v>0</v>
      </c>
      <c r="E8062" s="531" t="str">
        <f t="shared" si="257"/>
        <v>12/01/2024 07:00:00 PM</v>
      </c>
      <c r="F8062" s="530" t="str">
        <f t="shared" si="256"/>
        <v>Dec</v>
      </c>
    </row>
    <row r="8063" spans="1:6" x14ac:dyDescent="0.35">
      <c r="A8063" s="527">
        <f>Electricity!D8099</f>
        <v>45627</v>
      </c>
      <c r="B8063" s="528">
        <f>Electricity!E8099</f>
        <v>0.83333333333333337</v>
      </c>
      <c r="C8063" s="529">
        <f>Electricity!F8099</f>
        <v>0</v>
      </c>
      <c r="D8063" s="529">
        <f>Electricity!I8099</f>
        <v>0</v>
      </c>
      <c r="E8063" s="531" t="str">
        <f t="shared" si="257"/>
        <v>12/01/2024 08:00:00 PM</v>
      </c>
      <c r="F8063" s="530" t="str">
        <f t="shared" si="256"/>
        <v>Dec</v>
      </c>
    </row>
    <row r="8064" spans="1:6" x14ac:dyDescent="0.35">
      <c r="A8064" s="527">
        <f>Electricity!D8100</f>
        <v>45627</v>
      </c>
      <c r="B8064" s="528">
        <f>Electricity!E8100</f>
        <v>0.87500000000000011</v>
      </c>
      <c r="C8064" s="529">
        <f>Electricity!F8100</f>
        <v>0</v>
      </c>
      <c r="D8064" s="529">
        <f>Electricity!I8100</f>
        <v>0</v>
      </c>
      <c r="E8064" s="531" t="str">
        <f t="shared" si="257"/>
        <v>12/01/2024 09:00:00 PM</v>
      </c>
      <c r="F8064" s="530" t="str">
        <f t="shared" si="256"/>
        <v>Dec</v>
      </c>
    </row>
    <row r="8065" spans="1:6" x14ac:dyDescent="0.35">
      <c r="A8065" s="527">
        <f>Electricity!D8101</f>
        <v>45627</v>
      </c>
      <c r="B8065" s="528">
        <f>Electricity!E8101</f>
        <v>0.91666666666666674</v>
      </c>
      <c r="C8065" s="529">
        <f>Electricity!F8101</f>
        <v>0</v>
      </c>
      <c r="D8065" s="529">
        <f>Electricity!I8101</f>
        <v>0</v>
      </c>
      <c r="E8065" s="531" t="str">
        <f t="shared" si="257"/>
        <v>12/01/2024 10:00:00 PM</v>
      </c>
      <c r="F8065" s="530" t="str">
        <f t="shared" si="256"/>
        <v>Dec</v>
      </c>
    </row>
    <row r="8066" spans="1:6" x14ac:dyDescent="0.35">
      <c r="A8066" s="527">
        <f>Electricity!D8102</f>
        <v>45627</v>
      </c>
      <c r="B8066" s="528">
        <f>Electricity!E8102</f>
        <v>0.95833333333333337</v>
      </c>
      <c r="C8066" s="529">
        <f>Electricity!F8102</f>
        <v>0</v>
      </c>
      <c r="D8066" s="529">
        <f>Electricity!I8102</f>
        <v>0</v>
      </c>
      <c r="E8066" s="531" t="str">
        <f t="shared" si="257"/>
        <v>12/01/2024 11:00:00 PM</v>
      </c>
      <c r="F8066" s="530" t="str">
        <f t="shared" si="256"/>
        <v>Dec</v>
      </c>
    </row>
    <row r="8067" spans="1:6" x14ac:dyDescent="0.35">
      <c r="A8067" s="527">
        <f>Electricity!D8103</f>
        <v>45628</v>
      </c>
      <c r="B8067" s="528">
        <f>Electricity!E8103</f>
        <v>3.1225022567582528E-17</v>
      </c>
      <c r="C8067" s="529">
        <f>Electricity!F8103</f>
        <v>0</v>
      </c>
      <c r="D8067" s="529">
        <f>Electricity!I8103</f>
        <v>0</v>
      </c>
      <c r="E8067" s="531" t="str">
        <f t="shared" si="257"/>
        <v>12/02/2024 12:00:00 AM</v>
      </c>
      <c r="F8067" s="530" t="str">
        <f t="shared" ref="F8067:F8130" si="258">TEXT(A8067,"mmm")</f>
        <v>Dec</v>
      </c>
    </row>
    <row r="8068" spans="1:6" x14ac:dyDescent="0.35">
      <c r="A8068" s="527">
        <f>Electricity!D8104</f>
        <v>45628</v>
      </c>
      <c r="B8068" s="528">
        <f>Electricity!E8104</f>
        <v>4.1666666666666699E-2</v>
      </c>
      <c r="C8068" s="529">
        <f>Electricity!F8104</f>
        <v>0</v>
      </c>
      <c r="D8068" s="529">
        <f>Electricity!I8104</f>
        <v>0</v>
      </c>
      <c r="E8068" s="531" t="str">
        <f t="shared" si="257"/>
        <v>12/02/2024 01:00:00 AM</v>
      </c>
      <c r="F8068" s="530" t="str">
        <f t="shared" si="258"/>
        <v>Dec</v>
      </c>
    </row>
    <row r="8069" spans="1:6" x14ac:dyDescent="0.35">
      <c r="A8069" s="527">
        <f>Electricity!D8105</f>
        <v>45628</v>
      </c>
      <c r="B8069" s="528">
        <f>Electricity!E8105</f>
        <v>8.333333333333337E-2</v>
      </c>
      <c r="C8069" s="529">
        <f>Electricity!F8105</f>
        <v>0</v>
      </c>
      <c r="D8069" s="529">
        <f>Electricity!I8105</f>
        <v>0</v>
      </c>
      <c r="E8069" s="531" t="str">
        <f t="shared" si="257"/>
        <v>12/02/2024 02:00:00 AM</v>
      </c>
      <c r="F8069" s="530" t="str">
        <f t="shared" si="258"/>
        <v>Dec</v>
      </c>
    </row>
    <row r="8070" spans="1:6" x14ac:dyDescent="0.35">
      <c r="A8070" s="527">
        <f>Electricity!D8106</f>
        <v>45628</v>
      </c>
      <c r="B8070" s="528">
        <f>Electricity!E8106</f>
        <v>0.12500000000000006</v>
      </c>
      <c r="C8070" s="529">
        <f>Electricity!F8106</f>
        <v>0</v>
      </c>
      <c r="D8070" s="529">
        <f>Electricity!I8106</f>
        <v>0</v>
      </c>
      <c r="E8070" s="531" t="str">
        <f t="shared" si="257"/>
        <v>12/02/2024 03:00:00 AM</v>
      </c>
      <c r="F8070" s="530" t="str">
        <f t="shared" si="258"/>
        <v>Dec</v>
      </c>
    </row>
    <row r="8071" spans="1:6" x14ac:dyDescent="0.35">
      <c r="A8071" s="527">
        <f>Electricity!D8107</f>
        <v>45628</v>
      </c>
      <c r="B8071" s="528">
        <f>Electricity!E8107</f>
        <v>0.16666666666666669</v>
      </c>
      <c r="C8071" s="529">
        <f>Electricity!F8107</f>
        <v>0</v>
      </c>
      <c r="D8071" s="529">
        <f>Electricity!I8107</f>
        <v>0</v>
      </c>
      <c r="E8071" s="531" t="str">
        <f t="shared" si="257"/>
        <v>12/02/2024 04:00:00 AM</v>
      </c>
      <c r="F8071" s="530" t="str">
        <f t="shared" si="258"/>
        <v>Dec</v>
      </c>
    </row>
    <row r="8072" spans="1:6" x14ac:dyDescent="0.35">
      <c r="A8072" s="527">
        <f>Electricity!D8108</f>
        <v>45628</v>
      </c>
      <c r="B8072" s="528">
        <f>Electricity!E8108</f>
        <v>0.20833333333333337</v>
      </c>
      <c r="C8072" s="529">
        <f>Electricity!F8108</f>
        <v>0</v>
      </c>
      <c r="D8072" s="529">
        <f>Electricity!I8108</f>
        <v>0</v>
      </c>
      <c r="E8072" s="531" t="str">
        <f t="shared" si="257"/>
        <v>12/02/2024 05:00:00 AM</v>
      </c>
      <c r="F8072" s="530" t="str">
        <f t="shared" si="258"/>
        <v>Dec</v>
      </c>
    </row>
    <row r="8073" spans="1:6" x14ac:dyDescent="0.35">
      <c r="A8073" s="527">
        <f>Electricity!D8109</f>
        <v>45628</v>
      </c>
      <c r="B8073" s="528">
        <f>Electricity!E8109</f>
        <v>0.25</v>
      </c>
      <c r="C8073" s="529">
        <f>Electricity!F8109</f>
        <v>0</v>
      </c>
      <c r="D8073" s="529">
        <f>Electricity!I8109</f>
        <v>0</v>
      </c>
      <c r="E8073" s="531" t="str">
        <f t="shared" si="257"/>
        <v>12/02/2024 06:00:00 AM</v>
      </c>
      <c r="F8073" s="530" t="str">
        <f t="shared" si="258"/>
        <v>Dec</v>
      </c>
    </row>
    <row r="8074" spans="1:6" x14ac:dyDescent="0.35">
      <c r="A8074" s="527">
        <f>Electricity!D8110</f>
        <v>45628</v>
      </c>
      <c r="B8074" s="528">
        <f>Electricity!E8110</f>
        <v>0.29166666666666669</v>
      </c>
      <c r="C8074" s="529">
        <f>Electricity!F8110</f>
        <v>0</v>
      </c>
      <c r="D8074" s="529">
        <f>Electricity!I8110</f>
        <v>0</v>
      </c>
      <c r="E8074" s="531" t="str">
        <f t="shared" si="257"/>
        <v>12/02/2024 07:00:00 AM</v>
      </c>
      <c r="F8074" s="530" t="str">
        <f t="shared" si="258"/>
        <v>Dec</v>
      </c>
    </row>
    <row r="8075" spans="1:6" x14ac:dyDescent="0.35">
      <c r="A8075" s="527">
        <f>Electricity!D8111</f>
        <v>45628</v>
      </c>
      <c r="B8075" s="528">
        <f>Electricity!E8111</f>
        <v>0.33333333333333337</v>
      </c>
      <c r="C8075" s="529">
        <f>Electricity!F8111</f>
        <v>0</v>
      </c>
      <c r="D8075" s="529">
        <f>Electricity!I8111</f>
        <v>0</v>
      </c>
      <c r="E8075" s="531" t="str">
        <f t="shared" si="257"/>
        <v>12/02/2024 08:00:00 AM</v>
      </c>
      <c r="F8075" s="530" t="str">
        <f t="shared" si="258"/>
        <v>Dec</v>
      </c>
    </row>
    <row r="8076" spans="1:6" x14ac:dyDescent="0.35">
      <c r="A8076" s="527">
        <f>Electricity!D8112</f>
        <v>45628</v>
      </c>
      <c r="B8076" s="528">
        <f>Electricity!E8112</f>
        <v>0.375</v>
      </c>
      <c r="C8076" s="529">
        <f>Electricity!F8112</f>
        <v>0</v>
      </c>
      <c r="D8076" s="529">
        <f>Electricity!I8112</f>
        <v>0</v>
      </c>
      <c r="E8076" s="531" t="str">
        <f t="shared" si="257"/>
        <v>12/02/2024 09:00:00 AM</v>
      </c>
      <c r="F8076" s="530" t="str">
        <f t="shared" si="258"/>
        <v>Dec</v>
      </c>
    </row>
    <row r="8077" spans="1:6" x14ac:dyDescent="0.35">
      <c r="A8077" s="527">
        <f>Electricity!D8113</f>
        <v>45628</v>
      </c>
      <c r="B8077" s="528">
        <f>Electricity!E8113</f>
        <v>0.41666666666666669</v>
      </c>
      <c r="C8077" s="529">
        <f>Electricity!F8113</f>
        <v>0</v>
      </c>
      <c r="D8077" s="529">
        <f>Electricity!I8113</f>
        <v>0</v>
      </c>
      <c r="E8077" s="531" t="str">
        <f t="shared" si="257"/>
        <v>12/02/2024 10:00:00 AM</v>
      </c>
      <c r="F8077" s="530" t="str">
        <f t="shared" si="258"/>
        <v>Dec</v>
      </c>
    </row>
    <row r="8078" spans="1:6" x14ac:dyDescent="0.35">
      <c r="A8078" s="527">
        <f>Electricity!D8114</f>
        <v>45628</v>
      </c>
      <c r="B8078" s="528">
        <f>Electricity!E8114</f>
        <v>0.45833333333333337</v>
      </c>
      <c r="C8078" s="529">
        <f>Electricity!F8114</f>
        <v>0</v>
      </c>
      <c r="D8078" s="529">
        <f>Electricity!I8114</f>
        <v>0</v>
      </c>
      <c r="E8078" s="531" t="str">
        <f t="shared" si="257"/>
        <v>12/02/2024 11:00:00 AM</v>
      </c>
      <c r="F8078" s="530" t="str">
        <f t="shared" si="258"/>
        <v>Dec</v>
      </c>
    </row>
    <row r="8079" spans="1:6" x14ac:dyDescent="0.35">
      <c r="A8079" s="527">
        <f>Electricity!D8115</f>
        <v>45628</v>
      </c>
      <c r="B8079" s="528">
        <f>Electricity!E8115</f>
        <v>0.50000000000000011</v>
      </c>
      <c r="C8079" s="529">
        <f>Electricity!F8115</f>
        <v>0</v>
      </c>
      <c r="D8079" s="529">
        <f>Electricity!I8115</f>
        <v>0</v>
      </c>
      <c r="E8079" s="531" t="str">
        <f t="shared" si="257"/>
        <v>12/02/2024 12:00:00 PM</v>
      </c>
      <c r="F8079" s="530" t="str">
        <f t="shared" si="258"/>
        <v>Dec</v>
      </c>
    </row>
    <row r="8080" spans="1:6" x14ac:dyDescent="0.35">
      <c r="A8080" s="527">
        <f>Electricity!D8116</f>
        <v>45628</v>
      </c>
      <c r="B8080" s="528">
        <f>Electricity!E8116</f>
        <v>0.54166666666666674</v>
      </c>
      <c r="C8080" s="529">
        <f>Electricity!F8116</f>
        <v>0</v>
      </c>
      <c r="D8080" s="529">
        <f>Electricity!I8116</f>
        <v>0</v>
      </c>
      <c r="E8080" s="531" t="str">
        <f t="shared" si="257"/>
        <v>12/02/2024 01:00:00 PM</v>
      </c>
      <c r="F8080" s="530" t="str">
        <f t="shared" si="258"/>
        <v>Dec</v>
      </c>
    </row>
    <row r="8081" spans="1:6" x14ac:dyDescent="0.35">
      <c r="A8081" s="527">
        <f>Electricity!D8117</f>
        <v>45628</v>
      </c>
      <c r="B8081" s="528">
        <f>Electricity!E8117</f>
        <v>0.58333333333333337</v>
      </c>
      <c r="C8081" s="529">
        <f>Electricity!F8117</f>
        <v>0</v>
      </c>
      <c r="D8081" s="529">
        <f>Electricity!I8117</f>
        <v>0</v>
      </c>
      <c r="E8081" s="531" t="str">
        <f t="shared" si="257"/>
        <v>12/02/2024 02:00:00 PM</v>
      </c>
      <c r="F8081" s="530" t="str">
        <f t="shared" si="258"/>
        <v>Dec</v>
      </c>
    </row>
    <row r="8082" spans="1:6" x14ac:dyDescent="0.35">
      <c r="A8082" s="527">
        <f>Electricity!D8118</f>
        <v>45628</v>
      </c>
      <c r="B8082" s="528">
        <f>Electricity!E8118</f>
        <v>0.62500000000000011</v>
      </c>
      <c r="C8082" s="529">
        <f>Electricity!F8118</f>
        <v>0</v>
      </c>
      <c r="D8082" s="529">
        <f>Electricity!I8118</f>
        <v>0</v>
      </c>
      <c r="E8082" s="531" t="str">
        <f t="shared" si="257"/>
        <v>12/02/2024 03:00:00 PM</v>
      </c>
      <c r="F8082" s="530" t="str">
        <f t="shared" si="258"/>
        <v>Dec</v>
      </c>
    </row>
    <row r="8083" spans="1:6" x14ac:dyDescent="0.35">
      <c r="A8083" s="527">
        <f>Electricity!D8119</f>
        <v>45628</v>
      </c>
      <c r="B8083" s="528">
        <f>Electricity!E8119</f>
        <v>0.66666666666666674</v>
      </c>
      <c r="C8083" s="529">
        <f>Electricity!F8119</f>
        <v>0</v>
      </c>
      <c r="D8083" s="529">
        <f>Electricity!I8119</f>
        <v>0</v>
      </c>
      <c r="E8083" s="531" t="str">
        <f t="shared" si="257"/>
        <v>12/02/2024 04:00:00 PM</v>
      </c>
      <c r="F8083" s="530" t="str">
        <f t="shared" si="258"/>
        <v>Dec</v>
      </c>
    </row>
    <row r="8084" spans="1:6" x14ac:dyDescent="0.35">
      <c r="A8084" s="527">
        <f>Electricity!D8120</f>
        <v>45628</v>
      </c>
      <c r="B8084" s="528">
        <f>Electricity!E8120</f>
        <v>0.70833333333333337</v>
      </c>
      <c r="C8084" s="529">
        <f>Electricity!F8120</f>
        <v>0</v>
      </c>
      <c r="D8084" s="529">
        <f>Electricity!I8120</f>
        <v>0</v>
      </c>
      <c r="E8084" s="531" t="str">
        <f t="shared" si="257"/>
        <v>12/02/2024 05:00:00 PM</v>
      </c>
      <c r="F8084" s="530" t="str">
        <f t="shared" si="258"/>
        <v>Dec</v>
      </c>
    </row>
    <row r="8085" spans="1:6" x14ac:dyDescent="0.35">
      <c r="A8085" s="527">
        <f>Electricity!D8121</f>
        <v>45628</v>
      </c>
      <c r="B8085" s="528">
        <f>Electricity!E8121</f>
        <v>0.75000000000000011</v>
      </c>
      <c r="C8085" s="529">
        <f>Electricity!F8121</f>
        <v>0</v>
      </c>
      <c r="D8085" s="529">
        <f>Electricity!I8121</f>
        <v>0</v>
      </c>
      <c r="E8085" s="531" t="str">
        <f t="shared" si="257"/>
        <v>12/02/2024 06:00:00 PM</v>
      </c>
      <c r="F8085" s="530" t="str">
        <f t="shared" si="258"/>
        <v>Dec</v>
      </c>
    </row>
    <row r="8086" spans="1:6" x14ac:dyDescent="0.35">
      <c r="A8086" s="527">
        <f>Electricity!D8122</f>
        <v>45628</v>
      </c>
      <c r="B8086" s="528">
        <f>Electricity!E8122</f>
        <v>0.79166666666666674</v>
      </c>
      <c r="C8086" s="529">
        <f>Electricity!F8122</f>
        <v>0</v>
      </c>
      <c r="D8086" s="529">
        <f>Electricity!I8122</f>
        <v>0</v>
      </c>
      <c r="E8086" s="531" t="str">
        <f t="shared" si="257"/>
        <v>12/02/2024 07:00:00 PM</v>
      </c>
      <c r="F8086" s="530" t="str">
        <f t="shared" si="258"/>
        <v>Dec</v>
      </c>
    </row>
    <row r="8087" spans="1:6" x14ac:dyDescent="0.35">
      <c r="A8087" s="527">
        <f>Electricity!D8123</f>
        <v>45628</v>
      </c>
      <c r="B8087" s="528">
        <f>Electricity!E8123</f>
        <v>0.83333333333333337</v>
      </c>
      <c r="C8087" s="529">
        <f>Electricity!F8123</f>
        <v>0</v>
      </c>
      <c r="D8087" s="529">
        <f>Electricity!I8123</f>
        <v>0</v>
      </c>
      <c r="E8087" s="531" t="str">
        <f t="shared" si="257"/>
        <v>12/02/2024 08:00:00 PM</v>
      </c>
      <c r="F8087" s="530" t="str">
        <f t="shared" si="258"/>
        <v>Dec</v>
      </c>
    </row>
    <row r="8088" spans="1:6" x14ac:dyDescent="0.35">
      <c r="A8088" s="527">
        <f>Electricity!D8124</f>
        <v>45628</v>
      </c>
      <c r="B8088" s="528">
        <f>Electricity!E8124</f>
        <v>0.87500000000000011</v>
      </c>
      <c r="C8088" s="529">
        <f>Electricity!F8124</f>
        <v>0</v>
      </c>
      <c r="D8088" s="529">
        <f>Electricity!I8124</f>
        <v>0</v>
      </c>
      <c r="E8088" s="531" t="str">
        <f t="shared" si="257"/>
        <v>12/02/2024 09:00:00 PM</v>
      </c>
      <c r="F8088" s="530" t="str">
        <f t="shared" si="258"/>
        <v>Dec</v>
      </c>
    </row>
    <row r="8089" spans="1:6" x14ac:dyDescent="0.35">
      <c r="A8089" s="527">
        <f>Electricity!D8125</f>
        <v>45628</v>
      </c>
      <c r="B8089" s="528">
        <f>Electricity!E8125</f>
        <v>0.91666666666666674</v>
      </c>
      <c r="C8089" s="529">
        <f>Electricity!F8125</f>
        <v>0</v>
      </c>
      <c r="D8089" s="529">
        <f>Electricity!I8125</f>
        <v>0</v>
      </c>
      <c r="E8089" s="531" t="str">
        <f t="shared" si="257"/>
        <v>12/02/2024 10:00:00 PM</v>
      </c>
      <c r="F8089" s="530" t="str">
        <f t="shared" si="258"/>
        <v>Dec</v>
      </c>
    </row>
    <row r="8090" spans="1:6" x14ac:dyDescent="0.35">
      <c r="A8090" s="527">
        <f>Electricity!D8126</f>
        <v>45628</v>
      </c>
      <c r="B8090" s="528">
        <f>Electricity!E8126</f>
        <v>0.95833333333333337</v>
      </c>
      <c r="C8090" s="529">
        <f>Electricity!F8126</f>
        <v>0</v>
      </c>
      <c r="D8090" s="529">
        <f>Electricity!I8126</f>
        <v>0</v>
      </c>
      <c r="E8090" s="531" t="str">
        <f t="shared" si="257"/>
        <v>12/02/2024 11:00:00 PM</v>
      </c>
      <c r="F8090" s="530" t="str">
        <f t="shared" si="258"/>
        <v>Dec</v>
      </c>
    </row>
    <row r="8091" spans="1:6" x14ac:dyDescent="0.35">
      <c r="A8091" s="527">
        <f>Electricity!D8127</f>
        <v>45629</v>
      </c>
      <c r="B8091" s="528">
        <f>Electricity!E8127</f>
        <v>3.1225022567582528E-17</v>
      </c>
      <c r="C8091" s="529">
        <f>Electricity!F8127</f>
        <v>0</v>
      </c>
      <c r="D8091" s="529">
        <f>Electricity!I8127</f>
        <v>0</v>
      </c>
      <c r="E8091" s="531" t="str">
        <f t="shared" si="257"/>
        <v>12/03/2024 12:00:00 AM</v>
      </c>
      <c r="F8091" s="530" t="str">
        <f t="shared" si="258"/>
        <v>Dec</v>
      </c>
    </row>
    <row r="8092" spans="1:6" x14ac:dyDescent="0.35">
      <c r="A8092" s="527">
        <f>Electricity!D8128</f>
        <v>45629</v>
      </c>
      <c r="B8092" s="528">
        <f>Electricity!E8128</f>
        <v>4.1666666666666699E-2</v>
      </c>
      <c r="C8092" s="529">
        <f>Electricity!F8128</f>
        <v>0</v>
      </c>
      <c r="D8092" s="529">
        <f>Electricity!I8128</f>
        <v>0</v>
      </c>
      <c r="E8092" s="531" t="str">
        <f t="shared" si="257"/>
        <v>12/03/2024 01:00:00 AM</v>
      </c>
      <c r="F8092" s="530" t="str">
        <f t="shared" si="258"/>
        <v>Dec</v>
      </c>
    </row>
    <row r="8093" spans="1:6" x14ac:dyDescent="0.35">
      <c r="A8093" s="527">
        <f>Electricity!D8129</f>
        <v>45629</v>
      </c>
      <c r="B8093" s="528">
        <f>Electricity!E8129</f>
        <v>8.333333333333337E-2</v>
      </c>
      <c r="C8093" s="529">
        <f>Electricity!F8129</f>
        <v>0</v>
      </c>
      <c r="D8093" s="529">
        <f>Electricity!I8129</f>
        <v>0</v>
      </c>
      <c r="E8093" s="531" t="str">
        <f t="shared" si="257"/>
        <v>12/03/2024 02:00:00 AM</v>
      </c>
      <c r="F8093" s="530" t="str">
        <f t="shared" si="258"/>
        <v>Dec</v>
      </c>
    </row>
    <row r="8094" spans="1:6" x14ac:dyDescent="0.35">
      <c r="A8094" s="527">
        <f>Electricity!D8130</f>
        <v>45629</v>
      </c>
      <c r="B8094" s="528">
        <f>Electricity!E8130</f>
        <v>0.12500000000000006</v>
      </c>
      <c r="C8094" s="529">
        <f>Electricity!F8130</f>
        <v>0</v>
      </c>
      <c r="D8094" s="529">
        <f>Electricity!I8130</f>
        <v>0</v>
      </c>
      <c r="E8094" s="531" t="str">
        <f t="shared" si="257"/>
        <v>12/03/2024 03:00:00 AM</v>
      </c>
      <c r="F8094" s="530" t="str">
        <f t="shared" si="258"/>
        <v>Dec</v>
      </c>
    </row>
    <row r="8095" spans="1:6" x14ac:dyDescent="0.35">
      <c r="A8095" s="527">
        <f>Electricity!D8131</f>
        <v>45629</v>
      </c>
      <c r="B8095" s="528">
        <f>Electricity!E8131</f>
        <v>0.16666666666666669</v>
      </c>
      <c r="C8095" s="529">
        <f>Electricity!F8131</f>
        <v>0</v>
      </c>
      <c r="D8095" s="529">
        <f>Electricity!I8131</f>
        <v>0</v>
      </c>
      <c r="E8095" s="531" t="str">
        <f t="shared" si="257"/>
        <v>12/03/2024 04:00:00 AM</v>
      </c>
      <c r="F8095" s="530" t="str">
        <f t="shared" si="258"/>
        <v>Dec</v>
      </c>
    </row>
    <row r="8096" spans="1:6" x14ac:dyDescent="0.35">
      <c r="A8096" s="527">
        <f>Electricity!D8132</f>
        <v>45629</v>
      </c>
      <c r="B8096" s="528">
        <f>Electricity!E8132</f>
        <v>0.20833333333333337</v>
      </c>
      <c r="C8096" s="529">
        <f>Electricity!F8132</f>
        <v>0</v>
      </c>
      <c r="D8096" s="529">
        <f>Electricity!I8132</f>
        <v>0</v>
      </c>
      <c r="E8096" s="531" t="str">
        <f t="shared" si="257"/>
        <v>12/03/2024 05:00:00 AM</v>
      </c>
      <c r="F8096" s="530" t="str">
        <f t="shared" si="258"/>
        <v>Dec</v>
      </c>
    </row>
    <row r="8097" spans="1:6" x14ac:dyDescent="0.35">
      <c r="A8097" s="527">
        <f>Electricity!D8133</f>
        <v>45629</v>
      </c>
      <c r="B8097" s="528">
        <f>Electricity!E8133</f>
        <v>0.25</v>
      </c>
      <c r="C8097" s="529">
        <f>Electricity!F8133</f>
        <v>0</v>
      </c>
      <c r="D8097" s="529">
        <f>Electricity!I8133</f>
        <v>0</v>
      </c>
      <c r="E8097" s="531" t="str">
        <f t="shared" si="257"/>
        <v>12/03/2024 06:00:00 AM</v>
      </c>
      <c r="F8097" s="530" t="str">
        <f t="shared" si="258"/>
        <v>Dec</v>
      </c>
    </row>
    <row r="8098" spans="1:6" x14ac:dyDescent="0.35">
      <c r="A8098" s="527">
        <f>Electricity!D8134</f>
        <v>45629</v>
      </c>
      <c r="B8098" s="528">
        <f>Electricity!E8134</f>
        <v>0.29166666666666669</v>
      </c>
      <c r="C8098" s="529">
        <f>Electricity!F8134</f>
        <v>0</v>
      </c>
      <c r="D8098" s="529">
        <f>Electricity!I8134</f>
        <v>0</v>
      </c>
      <c r="E8098" s="531" t="str">
        <f t="shared" si="257"/>
        <v>12/03/2024 07:00:00 AM</v>
      </c>
      <c r="F8098" s="530" t="str">
        <f t="shared" si="258"/>
        <v>Dec</v>
      </c>
    </row>
    <row r="8099" spans="1:6" x14ac:dyDescent="0.35">
      <c r="A8099" s="527">
        <f>Electricity!D8135</f>
        <v>45629</v>
      </c>
      <c r="B8099" s="528">
        <f>Electricity!E8135</f>
        <v>0.33333333333333337</v>
      </c>
      <c r="C8099" s="529">
        <f>Electricity!F8135</f>
        <v>0</v>
      </c>
      <c r="D8099" s="529">
        <f>Electricity!I8135</f>
        <v>0</v>
      </c>
      <c r="E8099" s="531" t="str">
        <f t="shared" si="257"/>
        <v>12/03/2024 08:00:00 AM</v>
      </c>
      <c r="F8099" s="530" t="str">
        <f t="shared" si="258"/>
        <v>Dec</v>
      </c>
    </row>
    <row r="8100" spans="1:6" x14ac:dyDescent="0.35">
      <c r="A8100" s="527">
        <f>Electricity!D8136</f>
        <v>45629</v>
      </c>
      <c r="B8100" s="528">
        <f>Electricity!E8136</f>
        <v>0.375</v>
      </c>
      <c r="C8100" s="529">
        <f>Electricity!F8136</f>
        <v>0</v>
      </c>
      <c r="D8100" s="529">
        <f>Electricity!I8136</f>
        <v>0</v>
      </c>
      <c r="E8100" s="531" t="str">
        <f t="shared" si="257"/>
        <v>12/03/2024 09:00:00 AM</v>
      </c>
      <c r="F8100" s="530" t="str">
        <f t="shared" si="258"/>
        <v>Dec</v>
      </c>
    </row>
    <row r="8101" spans="1:6" x14ac:dyDescent="0.35">
      <c r="A8101" s="527">
        <f>Electricity!D8137</f>
        <v>45629</v>
      </c>
      <c r="B8101" s="528">
        <f>Electricity!E8137</f>
        <v>0.41666666666666669</v>
      </c>
      <c r="C8101" s="529">
        <f>Electricity!F8137</f>
        <v>0</v>
      </c>
      <c r="D8101" s="529">
        <f>Electricity!I8137</f>
        <v>0</v>
      </c>
      <c r="E8101" s="531" t="str">
        <f t="shared" si="257"/>
        <v>12/03/2024 10:00:00 AM</v>
      </c>
      <c r="F8101" s="530" t="str">
        <f t="shared" si="258"/>
        <v>Dec</v>
      </c>
    </row>
    <row r="8102" spans="1:6" x14ac:dyDescent="0.35">
      <c r="A8102" s="527">
        <f>Electricity!D8138</f>
        <v>45629</v>
      </c>
      <c r="B8102" s="528">
        <f>Electricity!E8138</f>
        <v>0.45833333333333337</v>
      </c>
      <c r="C8102" s="529">
        <f>Electricity!F8138</f>
        <v>0</v>
      </c>
      <c r="D8102" s="529">
        <f>Electricity!I8138</f>
        <v>0</v>
      </c>
      <c r="E8102" s="531" t="str">
        <f t="shared" si="257"/>
        <v>12/03/2024 11:00:00 AM</v>
      </c>
      <c r="F8102" s="530" t="str">
        <f t="shared" si="258"/>
        <v>Dec</v>
      </c>
    </row>
    <row r="8103" spans="1:6" x14ac:dyDescent="0.35">
      <c r="A8103" s="527">
        <f>Electricity!D8139</f>
        <v>45629</v>
      </c>
      <c r="B8103" s="528">
        <f>Electricity!E8139</f>
        <v>0.50000000000000011</v>
      </c>
      <c r="C8103" s="529">
        <f>Electricity!F8139</f>
        <v>0</v>
      </c>
      <c r="D8103" s="529">
        <f>Electricity!I8139</f>
        <v>0</v>
      </c>
      <c r="E8103" s="531" t="str">
        <f t="shared" si="257"/>
        <v>12/03/2024 12:00:00 PM</v>
      </c>
      <c r="F8103" s="530" t="str">
        <f t="shared" si="258"/>
        <v>Dec</v>
      </c>
    </row>
    <row r="8104" spans="1:6" x14ac:dyDescent="0.35">
      <c r="A8104" s="527">
        <f>Electricity!D8140</f>
        <v>45629</v>
      </c>
      <c r="B8104" s="528">
        <f>Electricity!E8140</f>
        <v>0.54166666666666674</v>
      </c>
      <c r="C8104" s="529">
        <f>Electricity!F8140</f>
        <v>0</v>
      </c>
      <c r="D8104" s="529">
        <f>Electricity!I8140</f>
        <v>0</v>
      </c>
      <c r="E8104" s="531" t="str">
        <f t="shared" si="257"/>
        <v>12/03/2024 01:00:00 PM</v>
      </c>
      <c r="F8104" s="530" t="str">
        <f t="shared" si="258"/>
        <v>Dec</v>
      </c>
    </row>
    <row r="8105" spans="1:6" x14ac:dyDescent="0.35">
      <c r="A8105" s="527">
        <f>Electricity!D8141</f>
        <v>45629</v>
      </c>
      <c r="B8105" s="528">
        <f>Electricity!E8141</f>
        <v>0.58333333333333337</v>
      </c>
      <c r="C8105" s="529">
        <f>Electricity!F8141</f>
        <v>0</v>
      </c>
      <c r="D8105" s="529">
        <f>Electricity!I8141</f>
        <v>0</v>
      </c>
      <c r="E8105" s="531" t="str">
        <f t="shared" si="257"/>
        <v>12/03/2024 02:00:00 PM</v>
      </c>
      <c r="F8105" s="530" t="str">
        <f t="shared" si="258"/>
        <v>Dec</v>
      </c>
    </row>
    <row r="8106" spans="1:6" x14ac:dyDescent="0.35">
      <c r="A8106" s="527">
        <f>Electricity!D8142</f>
        <v>45629</v>
      </c>
      <c r="B8106" s="528">
        <f>Electricity!E8142</f>
        <v>0.62500000000000011</v>
      </c>
      <c r="C8106" s="529">
        <f>Electricity!F8142</f>
        <v>0</v>
      </c>
      <c r="D8106" s="529">
        <f>Electricity!I8142</f>
        <v>0</v>
      </c>
      <c r="E8106" s="531" t="str">
        <f t="shared" si="257"/>
        <v>12/03/2024 03:00:00 PM</v>
      </c>
      <c r="F8106" s="530" t="str">
        <f t="shared" si="258"/>
        <v>Dec</v>
      </c>
    </row>
    <row r="8107" spans="1:6" x14ac:dyDescent="0.35">
      <c r="A8107" s="527">
        <f>Electricity!D8143</f>
        <v>45629</v>
      </c>
      <c r="B8107" s="528">
        <f>Electricity!E8143</f>
        <v>0.66666666666666674</v>
      </c>
      <c r="C8107" s="529">
        <f>Electricity!F8143</f>
        <v>0</v>
      </c>
      <c r="D8107" s="529">
        <f>Electricity!I8143</f>
        <v>0</v>
      </c>
      <c r="E8107" s="531" t="str">
        <f t="shared" si="257"/>
        <v>12/03/2024 04:00:00 PM</v>
      </c>
      <c r="F8107" s="530" t="str">
        <f t="shared" si="258"/>
        <v>Dec</v>
      </c>
    </row>
    <row r="8108" spans="1:6" x14ac:dyDescent="0.35">
      <c r="A8108" s="527">
        <f>Electricity!D8144</f>
        <v>45629</v>
      </c>
      <c r="B8108" s="528">
        <f>Electricity!E8144</f>
        <v>0.70833333333333337</v>
      </c>
      <c r="C8108" s="529">
        <f>Electricity!F8144</f>
        <v>0</v>
      </c>
      <c r="D8108" s="529">
        <f>Electricity!I8144</f>
        <v>0</v>
      </c>
      <c r="E8108" s="531" t="str">
        <f t="shared" ref="E8108:E8171" si="259">CONCATENATE(TEXT(A8108,"mm/dd/yyyy")," ",TEXT(B8108,"hh:mm:ss AM/PM"))</f>
        <v>12/03/2024 05:00:00 PM</v>
      </c>
      <c r="F8108" s="530" t="str">
        <f t="shared" si="258"/>
        <v>Dec</v>
      </c>
    </row>
    <row r="8109" spans="1:6" x14ac:dyDescent="0.35">
      <c r="A8109" s="527">
        <f>Electricity!D8145</f>
        <v>45629</v>
      </c>
      <c r="B8109" s="528">
        <f>Electricity!E8145</f>
        <v>0.75000000000000011</v>
      </c>
      <c r="C8109" s="529">
        <f>Electricity!F8145</f>
        <v>0</v>
      </c>
      <c r="D8109" s="529">
        <f>Electricity!I8145</f>
        <v>0</v>
      </c>
      <c r="E8109" s="531" t="str">
        <f t="shared" si="259"/>
        <v>12/03/2024 06:00:00 PM</v>
      </c>
      <c r="F8109" s="530" t="str">
        <f t="shared" si="258"/>
        <v>Dec</v>
      </c>
    </row>
    <row r="8110" spans="1:6" x14ac:dyDescent="0.35">
      <c r="A8110" s="527">
        <f>Electricity!D8146</f>
        <v>45629</v>
      </c>
      <c r="B8110" s="528">
        <f>Electricity!E8146</f>
        <v>0.79166666666666674</v>
      </c>
      <c r="C8110" s="529">
        <f>Electricity!F8146</f>
        <v>0</v>
      </c>
      <c r="D8110" s="529">
        <f>Electricity!I8146</f>
        <v>0</v>
      </c>
      <c r="E8110" s="531" t="str">
        <f t="shared" si="259"/>
        <v>12/03/2024 07:00:00 PM</v>
      </c>
      <c r="F8110" s="530" t="str">
        <f t="shared" si="258"/>
        <v>Dec</v>
      </c>
    </row>
    <row r="8111" spans="1:6" x14ac:dyDescent="0.35">
      <c r="A8111" s="527">
        <f>Electricity!D8147</f>
        <v>45629</v>
      </c>
      <c r="B8111" s="528">
        <f>Electricity!E8147</f>
        <v>0.83333333333333337</v>
      </c>
      <c r="C8111" s="529">
        <f>Electricity!F8147</f>
        <v>0</v>
      </c>
      <c r="D8111" s="529">
        <f>Electricity!I8147</f>
        <v>0</v>
      </c>
      <c r="E8111" s="531" t="str">
        <f t="shared" si="259"/>
        <v>12/03/2024 08:00:00 PM</v>
      </c>
      <c r="F8111" s="530" t="str">
        <f t="shared" si="258"/>
        <v>Dec</v>
      </c>
    </row>
    <row r="8112" spans="1:6" x14ac:dyDescent="0.35">
      <c r="A8112" s="527">
        <f>Electricity!D8148</f>
        <v>45629</v>
      </c>
      <c r="B8112" s="528">
        <f>Electricity!E8148</f>
        <v>0.87500000000000011</v>
      </c>
      <c r="C8112" s="529">
        <f>Electricity!F8148</f>
        <v>0</v>
      </c>
      <c r="D8112" s="529">
        <f>Electricity!I8148</f>
        <v>0</v>
      </c>
      <c r="E8112" s="531" t="str">
        <f t="shared" si="259"/>
        <v>12/03/2024 09:00:00 PM</v>
      </c>
      <c r="F8112" s="530" t="str">
        <f t="shared" si="258"/>
        <v>Dec</v>
      </c>
    </row>
    <row r="8113" spans="1:6" x14ac:dyDescent="0.35">
      <c r="A8113" s="527">
        <f>Electricity!D8149</f>
        <v>45629</v>
      </c>
      <c r="B8113" s="528">
        <f>Electricity!E8149</f>
        <v>0.91666666666666674</v>
      </c>
      <c r="C8113" s="529">
        <f>Electricity!F8149</f>
        <v>0</v>
      </c>
      <c r="D8113" s="529">
        <f>Electricity!I8149</f>
        <v>0</v>
      </c>
      <c r="E8113" s="531" t="str">
        <f t="shared" si="259"/>
        <v>12/03/2024 10:00:00 PM</v>
      </c>
      <c r="F8113" s="530" t="str">
        <f t="shared" si="258"/>
        <v>Dec</v>
      </c>
    </row>
    <row r="8114" spans="1:6" x14ac:dyDescent="0.35">
      <c r="A8114" s="527">
        <f>Electricity!D8150</f>
        <v>45629</v>
      </c>
      <c r="B8114" s="528">
        <f>Electricity!E8150</f>
        <v>0.95833333333333337</v>
      </c>
      <c r="C8114" s="529">
        <f>Electricity!F8150</f>
        <v>0</v>
      </c>
      <c r="D8114" s="529">
        <f>Electricity!I8150</f>
        <v>0</v>
      </c>
      <c r="E8114" s="531" t="str">
        <f t="shared" si="259"/>
        <v>12/03/2024 11:00:00 PM</v>
      </c>
      <c r="F8114" s="530" t="str">
        <f t="shared" si="258"/>
        <v>Dec</v>
      </c>
    </row>
    <row r="8115" spans="1:6" x14ac:dyDescent="0.35">
      <c r="A8115" s="527">
        <f>Electricity!D8151</f>
        <v>45630</v>
      </c>
      <c r="B8115" s="528">
        <f>Electricity!E8151</f>
        <v>3.1225022567582528E-17</v>
      </c>
      <c r="C8115" s="529">
        <f>Electricity!F8151</f>
        <v>0</v>
      </c>
      <c r="D8115" s="529">
        <f>Electricity!I8151</f>
        <v>0</v>
      </c>
      <c r="E8115" s="531" t="str">
        <f t="shared" si="259"/>
        <v>12/04/2024 12:00:00 AM</v>
      </c>
      <c r="F8115" s="530" t="str">
        <f t="shared" si="258"/>
        <v>Dec</v>
      </c>
    </row>
    <row r="8116" spans="1:6" x14ac:dyDescent="0.35">
      <c r="A8116" s="527">
        <f>Electricity!D8152</f>
        <v>45630</v>
      </c>
      <c r="B8116" s="528">
        <f>Electricity!E8152</f>
        <v>4.1666666666666699E-2</v>
      </c>
      <c r="C8116" s="529">
        <f>Electricity!F8152</f>
        <v>0</v>
      </c>
      <c r="D8116" s="529">
        <f>Electricity!I8152</f>
        <v>0</v>
      </c>
      <c r="E8116" s="531" t="str">
        <f t="shared" si="259"/>
        <v>12/04/2024 01:00:00 AM</v>
      </c>
      <c r="F8116" s="530" t="str">
        <f t="shared" si="258"/>
        <v>Dec</v>
      </c>
    </row>
    <row r="8117" spans="1:6" x14ac:dyDescent="0.35">
      <c r="A8117" s="527">
        <f>Electricity!D8153</f>
        <v>45630</v>
      </c>
      <c r="B8117" s="528">
        <f>Electricity!E8153</f>
        <v>8.333333333333337E-2</v>
      </c>
      <c r="C8117" s="529">
        <f>Electricity!F8153</f>
        <v>0</v>
      </c>
      <c r="D8117" s="529">
        <f>Electricity!I8153</f>
        <v>0</v>
      </c>
      <c r="E8117" s="531" t="str">
        <f t="shared" si="259"/>
        <v>12/04/2024 02:00:00 AM</v>
      </c>
      <c r="F8117" s="530" t="str">
        <f t="shared" si="258"/>
        <v>Dec</v>
      </c>
    </row>
    <row r="8118" spans="1:6" x14ac:dyDescent="0.35">
      <c r="A8118" s="527">
        <f>Electricity!D8154</f>
        <v>45630</v>
      </c>
      <c r="B8118" s="528">
        <f>Electricity!E8154</f>
        <v>0.12500000000000006</v>
      </c>
      <c r="C8118" s="529">
        <f>Electricity!F8154</f>
        <v>0</v>
      </c>
      <c r="D8118" s="529">
        <f>Electricity!I8154</f>
        <v>0</v>
      </c>
      <c r="E8118" s="531" t="str">
        <f t="shared" si="259"/>
        <v>12/04/2024 03:00:00 AM</v>
      </c>
      <c r="F8118" s="530" t="str">
        <f t="shared" si="258"/>
        <v>Dec</v>
      </c>
    </row>
    <row r="8119" spans="1:6" x14ac:dyDescent="0.35">
      <c r="A8119" s="527">
        <f>Electricity!D8155</f>
        <v>45630</v>
      </c>
      <c r="B8119" s="528">
        <f>Electricity!E8155</f>
        <v>0.16666666666666669</v>
      </c>
      <c r="C8119" s="529">
        <f>Electricity!F8155</f>
        <v>0</v>
      </c>
      <c r="D8119" s="529">
        <f>Electricity!I8155</f>
        <v>0</v>
      </c>
      <c r="E8119" s="531" t="str">
        <f t="shared" si="259"/>
        <v>12/04/2024 04:00:00 AM</v>
      </c>
      <c r="F8119" s="530" t="str">
        <f t="shared" si="258"/>
        <v>Dec</v>
      </c>
    </row>
    <row r="8120" spans="1:6" x14ac:dyDescent="0.35">
      <c r="A8120" s="527">
        <f>Electricity!D8156</f>
        <v>45630</v>
      </c>
      <c r="B8120" s="528">
        <f>Electricity!E8156</f>
        <v>0.20833333333333337</v>
      </c>
      <c r="C8120" s="529">
        <f>Electricity!F8156</f>
        <v>0</v>
      </c>
      <c r="D8120" s="529">
        <f>Electricity!I8156</f>
        <v>0</v>
      </c>
      <c r="E8120" s="531" t="str">
        <f t="shared" si="259"/>
        <v>12/04/2024 05:00:00 AM</v>
      </c>
      <c r="F8120" s="530" t="str">
        <f t="shared" si="258"/>
        <v>Dec</v>
      </c>
    </row>
    <row r="8121" spans="1:6" x14ac:dyDescent="0.35">
      <c r="A8121" s="527">
        <f>Electricity!D8157</f>
        <v>45630</v>
      </c>
      <c r="B8121" s="528">
        <f>Electricity!E8157</f>
        <v>0.25</v>
      </c>
      <c r="C8121" s="529">
        <f>Electricity!F8157</f>
        <v>0</v>
      </c>
      <c r="D8121" s="529">
        <f>Electricity!I8157</f>
        <v>0</v>
      </c>
      <c r="E8121" s="531" t="str">
        <f t="shared" si="259"/>
        <v>12/04/2024 06:00:00 AM</v>
      </c>
      <c r="F8121" s="530" t="str">
        <f t="shared" si="258"/>
        <v>Dec</v>
      </c>
    </row>
    <row r="8122" spans="1:6" x14ac:dyDescent="0.35">
      <c r="A8122" s="527">
        <f>Electricity!D8158</f>
        <v>45630</v>
      </c>
      <c r="B8122" s="528">
        <f>Electricity!E8158</f>
        <v>0.29166666666666669</v>
      </c>
      <c r="C8122" s="529">
        <f>Electricity!F8158</f>
        <v>0</v>
      </c>
      <c r="D8122" s="529">
        <f>Electricity!I8158</f>
        <v>0</v>
      </c>
      <c r="E8122" s="531" t="str">
        <f t="shared" si="259"/>
        <v>12/04/2024 07:00:00 AM</v>
      </c>
      <c r="F8122" s="530" t="str">
        <f t="shared" si="258"/>
        <v>Dec</v>
      </c>
    </row>
    <row r="8123" spans="1:6" x14ac:dyDescent="0.35">
      <c r="A8123" s="527">
        <f>Electricity!D8159</f>
        <v>45630</v>
      </c>
      <c r="B8123" s="528">
        <f>Electricity!E8159</f>
        <v>0.33333333333333337</v>
      </c>
      <c r="C8123" s="529">
        <f>Electricity!F8159</f>
        <v>0</v>
      </c>
      <c r="D8123" s="529">
        <f>Electricity!I8159</f>
        <v>0</v>
      </c>
      <c r="E8123" s="531" t="str">
        <f t="shared" si="259"/>
        <v>12/04/2024 08:00:00 AM</v>
      </c>
      <c r="F8123" s="530" t="str">
        <f t="shared" si="258"/>
        <v>Dec</v>
      </c>
    </row>
    <row r="8124" spans="1:6" x14ac:dyDescent="0.35">
      <c r="A8124" s="527">
        <f>Electricity!D8160</f>
        <v>45630</v>
      </c>
      <c r="B8124" s="528">
        <f>Electricity!E8160</f>
        <v>0.375</v>
      </c>
      <c r="C8124" s="529">
        <f>Electricity!F8160</f>
        <v>0</v>
      </c>
      <c r="D8124" s="529">
        <f>Electricity!I8160</f>
        <v>0</v>
      </c>
      <c r="E8124" s="531" t="str">
        <f t="shared" si="259"/>
        <v>12/04/2024 09:00:00 AM</v>
      </c>
      <c r="F8124" s="530" t="str">
        <f t="shared" si="258"/>
        <v>Dec</v>
      </c>
    </row>
    <row r="8125" spans="1:6" x14ac:dyDescent="0.35">
      <c r="A8125" s="527">
        <f>Electricity!D8161</f>
        <v>45630</v>
      </c>
      <c r="B8125" s="528">
        <f>Electricity!E8161</f>
        <v>0.41666666666666669</v>
      </c>
      <c r="C8125" s="529">
        <f>Electricity!F8161</f>
        <v>0</v>
      </c>
      <c r="D8125" s="529">
        <f>Electricity!I8161</f>
        <v>0</v>
      </c>
      <c r="E8125" s="531" t="str">
        <f t="shared" si="259"/>
        <v>12/04/2024 10:00:00 AM</v>
      </c>
      <c r="F8125" s="530" t="str">
        <f t="shared" si="258"/>
        <v>Dec</v>
      </c>
    </row>
    <row r="8126" spans="1:6" x14ac:dyDescent="0.35">
      <c r="A8126" s="527">
        <f>Electricity!D8162</f>
        <v>45630</v>
      </c>
      <c r="B8126" s="528">
        <f>Electricity!E8162</f>
        <v>0.45833333333333337</v>
      </c>
      <c r="C8126" s="529">
        <f>Electricity!F8162</f>
        <v>0</v>
      </c>
      <c r="D8126" s="529">
        <f>Electricity!I8162</f>
        <v>0</v>
      </c>
      <c r="E8126" s="531" t="str">
        <f t="shared" si="259"/>
        <v>12/04/2024 11:00:00 AM</v>
      </c>
      <c r="F8126" s="530" t="str">
        <f t="shared" si="258"/>
        <v>Dec</v>
      </c>
    </row>
    <row r="8127" spans="1:6" x14ac:dyDescent="0.35">
      <c r="A8127" s="527">
        <f>Electricity!D8163</f>
        <v>45630</v>
      </c>
      <c r="B8127" s="528">
        <f>Electricity!E8163</f>
        <v>0.50000000000000011</v>
      </c>
      <c r="C8127" s="529">
        <f>Electricity!F8163</f>
        <v>0</v>
      </c>
      <c r="D8127" s="529">
        <f>Electricity!I8163</f>
        <v>0</v>
      </c>
      <c r="E8127" s="531" t="str">
        <f t="shared" si="259"/>
        <v>12/04/2024 12:00:00 PM</v>
      </c>
      <c r="F8127" s="530" t="str">
        <f t="shared" si="258"/>
        <v>Dec</v>
      </c>
    </row>
    <row r="8128" spans="1:6" x14ac:dyDescent="0.35">
      <c r="A8128" s="527">
        <f>Electricity!D8164</f>
        <v>45630</v>
      </c>
      <c r="B8128" s="528">
        <f>Electricity!E8164</f>
        <v>0.54166666666666674</v>
      </c>
      <c r="C8128" s="529">
        <f>Electricity!F8164</f>
        <v>0</v>
      </c>
      <c r="D8128" s="529">
        <f>Electricity!I8164</f>
        <v>0</v>
      </c>
      <c r="E8128" s="531" t="str">
        <f t="shared" si="259"/>
        <v>12/04/2024 01:00:00 PM</v>
      </c>
      <c r="F8128" s="530" t="str">
        <f t="shared" si="258"/>
        <v>Dec</v>
      </c>
    </row>
    <row r="8129" spans="1:6" x14ac:dyDescent="0.35">
      <c r="A8129" s="527">
        <f>Electricity!D8165</f>
        <v>45630</v>
      </c>
      <c r="B8129" s="528">
        <f>Electricity!E8165</f>
        <v>0.58333333333333337</v>
      </c>
      <c r="C8129" s="529">
        <f>Electricity!F8165</f>
        <v>0</v>
      </c>
      <c r="D8129" s="529">
        <f>Electricity!I8165</f>
        <v>0</v>
      </c>
      <c r="E8129" s="531" t="str">
        <f t="shared" si="259"/>
        <v>12/04/2024 02:00:00 PM</v>
      </c>
      <c r="F8129" s="530" t="str">
        <f t="shared" si="258"/>
        <v>Dec</v>
      </c>
    </row>
    <row r="8130" spans="1:6" x14ac:dyDescent="0.35">
      <c r="A8130" s="527">
        <f>Electricity!D8166</f>
        <v>45630</v>
      </c>
      <c r="B8130" s="528">
        <f>Electricity!E8166</f>
        <v>0.62500000000000011</v>
      </c>
      <c r="C8130" s="529">
        <f>Electricity!F8166</f>
        <v>0</v>
      </c>
      <c r="D8130" s="529">
        <f>Electricity!I8166</f>
        <v>0</v>
      </c>
      <c r="E8130" s="531" t="str">
        <f t="shared" si="259"/>
        <v>12/04/2024 03:00:00 PM</v>
      </c>
      <c r="F8130" s="530" t="str">
        <f t="shared" si="258"/>
        <v>Dec</v>
      </c>
    </row>
    <row r="8131" spans="1:6" x14ac:dyDescent="0.35">
      <c r="A8131" s="527">
        <f>Electricity!D8167</f>
        <v>45630</v>
      </c>
      <c r="B8131" s="528">
        <f>Electricity!E8167</f>
        <v>0.66666666666666674</v>
      </c>
      <c r="C8131" s="529">
        <f>Electricity!F8167</f>
        <v>0</v>
      </c>
      <c r="D8131" s="529">
        <f>Electricity!I8167</f>
        <v>0</v>
      </c>
      <c r="E8131" s="531" t="str">
        <f t="shared" si="259"/>
        <v>12/04/2024 04:00:00 PM</v>
      </c>
      <c r="F8131" s="530" t="str">
        <f t="shared" ref="F8131:F8194" si="260">TEXT(A8131,"mmm")</f>
        <v>Dec</v>
      </c>
    </row>
    <row r="8132" spans="1:6" x14ac:dyDescent="0.35">
      <c r="A8132" s="527">
        <f>Electricity!D8168</f>
        <v>45630</v>
      </c>
      <c r="B8132" s="528">
        <f>Electricity!E8168</f>
        <v>0.70833333333333337</v>
      </c>
      <c r="C8132" s="529">
        <f>Electricity!F8168</f>
        <v>0</v>
      </c>
      <c r="D8132" s="529">
        <f>Electricity!I8168</f>
        <v>0</v>
      </c>
      <c r="E8132" s="531" t="str">
        <f t="shared" si="259"/>
        <v>12/04/2024 05:00:00 PM</v>
      </c>
      <c r="F8132" s="530" t="str">
        <f t="shared" si="260"/>
        <v>Dec</v>
      </c>
    </row>
    <row r="8133" spans="1:6" x14ac:dyDescent="0.35">
      <c r="A8133" s="527">
        <f>Electricity!D8169</f>
        <v>45630</v>
      </c>
      <c r="B8133" s="528">
        <f>Electricity!E8169</f>
        <v>0.75000000000000011</v>
      </c>
      <c r="C8133" s="529">
        <f>Electricity!F8169</f>
        <v>0</v>
      </c>
      <c r="D8133" s="529">
        <f>Electricity!I8169</f>
        <v>0</v>
      </c>
      <c r="E8133" s="531" t="str">
        <f t="shared" si="259"/>
        <v>12/04/2024 06:00:00 PM</v>
      </c>
      <c r="F8133" s="530" t="str">
        <f t="shared" si="260"/>
        <v>Dec</v>
      </c>
    </row>
    <row r="8134" spans="1:6" x14ac:dyDescent="0.35">
      <c r="A8134" s="527">
        <f>Electricity!D8170</f>
        <v>45630</v>
      </c>
      <c r="B8134" s="528">
        <f>Electricity!E8170</f>
        <v>0.79166666666666674</v>
      </c>
      <c r="C8134" s="529">
        <f>Electricity!F8170</f>
        <v>0</v>
      </c>
      <c r="D8134" s="529">
        <f>Electricity!I8170</f>
        <v>0</v>
      </c>
      <c r="E8134" s="531" t="str">
        <f t="shared" si="259"/>
        <v>12/04/2024 07:00:00 PM</v>
      </c>
      <c r="F8134" s="530" t="str">
        <f t="shared" si="260"/>
        <v>Dec</v>
      </c>
    </row>
    <row r="8135" spans="1:6" x14ac:dyDescent="0.35">
      <c r="A8135" s="527">
        <f>Electricity!D8171</f>
        <v>45630</v>
      </c>
      <c r="B8135" s="528">
        <f>Electricity!E8171</f>
        <v>0.83333333333333337</v>
      </c>
      <c r="C8135" s="529">
        <f>Electricity!F8171</f>
        <v>0</v>
      </c>
      <c r="D8135" s="529">
        <f>Electricity!I8171</f>
        <v>0</v>
      </c>
      <c r="E8135" s="531" t="str">
        <f t="shared" si="259"/>
        <v>12/04/2024 08:00:00 PM</v>
      </c>
      <c r="F8135" s="530" t="str">
        <f t="shared" si="260"/>
        <v>Dec</v>
      </c>
    </row>
    <row r="8136" spans="1:6" x14ac:dyDescent="0.35">
      <c r="A8136" s="527">
        <f>Electricity!D8172</f>
        <v>45630</v>
      </c>
      <c r="B8136" s="528">
        <f>Electricity!E8172</f>
        <v>0.87500000000000011</v>
      </c>
      <c r="C8136" s="529">
        <f>Electricity!F8172</f>
        <v>0</v>
      </c>
      <c r="D8136" s="529">
        <f>Electricity!I8172</f>
        <v>0</v>
      </c>
      <c r="E8136" s="531" t="str">
        <f t="shared" si="259"/>
        <v>12/04/2024 09:00:00 PM</v>
      </c>
      <c r="F8136" s="530" t="str">
        <f t="shared" si="260"/>
        <v>Dec</v>
      </c>
    </row>
    <row r="8137" spans="1:6" x14ac:dyDescent="0.35">
      <c r="A8137" s="527">
        <f>Electricity!D8173</f>
        <v>45630</v>
      </c>
      <c r="B8137" s="528">
        <f>Electricity!E8173</f>
        <v>0.91666666666666674</v>
      </c>
      <c r="C8137" s="529">
        <f>Electricity!F8173</f>
        <v>0</v>
      </c>
      <c r="D8137" s="529">
        <f>Electricity!I8173</f>
        <v>0</v>
      </c>
      <c r="E8137" s="531" t="str">
        <f t="shared" si="259"/>
        <v>12/04/2024 10:00:00 PM</v>
      </c>
      <c r="F8137" s="530" t="str">
        <f t="shared" si="260"/>
        <v>Dec</v>
      </c>
    </row>
    <row r="8138" spans="1:6" x14ac:dyDescent="0.35">
      <c r="A8138" s="527">
        <f>Electricity!D8174</f>
        <v>45630</v>
      </c>
      <c r="B8138" s="528">
        <f>Electricity!E8174</f>
        <v>0.95833333333333337</v>
      </c>
      <c r="C8138" s="529">
        <f>Electricity!F8174</f>
        <v>0</v>
      </c>
      <c r="D8138" s="529">
        <f>Electricity!I8174</f>
        <v>0</v>
      </c>
      <c r="E8138" s="531" t="str">
        <f t="shared" si="259"/>
        <v>12/04/2024 11:00:00 PM</v>
      </c>
      <c r="F8138" s="530" t="str">
        <f t="shared" si="260"/>
        <v>Dec</v>
      </c>
    </row>
    <row r="8139" spans="1:6" x14ac:dyDescent="0.35">
      <c r="A8139" s="527">
        <f>Electricity!D8175</f>
        <v>45631</v>
      </c>
      <c r="B8139" s="528">
        <f>Electricity!E8175</f>
        <v>3.1225022567582528E-17</v>
      </c>
      <c r="C8139" s="529">
        <f>Electricity!F8175</f>
        <v>0</v>
      </c>
      <c r="D8139" s="529">
        <f>Electricity!I8175</f>
        <v>0</v>
      </c>
      <c r="E8139" s="531" t="str">
        <f t="shared" si="259"/>
        <v>12/05/2024 12:00:00 AM</v>
      </c>
      <c r="F8139" s="530" t="str">
        <f t="shared" si="260"/>
        <v>Dec</v>
      </c>
    </row>
    <row r="8140" spans="1:6" x14ac:dyDescent="0.35">
      <c r="A8140" s="527">
        <f>Electricity!D8176</f>
        <v>45631</v>
      </c>
      <c r="B8140" s="528">
        <f>Electricity!E8176</f>
        <v>4.1666666666666699E-2</v>
      </c>
      <c r="C8140" s="529">
        <f>Electricity!F8176</f>
        <v>0</v>
      </c>
      <c r="D8140" s="529">
        <f>Electricity!I8176</f>
        <v>0</v>
      </c>
      <c r="E8140" s="531" t="str">
        <f t="shared" si="259"/>
        <v>12/05/2024 01:00:00 AM</v>
      </c>
      <c r="F8140" s="530" t="str">
        <f t="shared" si="260"/>
        <v>Dec</v>
      </c>
    </row>
    <row r="8141" spans="1:6" x14ac:dyDescent="0.35">
      <c r="A8141" s="527">
        <f>Electricity!D8177</f>
        <v>45631</v>
      </c>
      <c r="B8141" s="528">
        <f>Electricity!E8177</f>
        <v>8.333333333333337E-2</v>
      </c>
      <c r="C8141" s="529">
        <f>Electricity!F8177</f>
        <v>0</v>
      </c>
      <c r="D8141" s="529">
        <f>Electricity!I8177</f>
        <v>0</v>
      </c>
      <c r="E8141" s="531" t="str">
        <f t="shared" si="259"/>
        <v>12/05/2024 02:00:00 AM</v>
      </c>
      <c r="F8141" s="530" t="str">
        <f t="shared" si="260"/>
        <v>Dec</v>
      </c>
    </row>
    <row r="8142" spans="1:6" x14ac:dyDescent="0.35">
      <c r="A8142" s="527">
        <f>Electricity!D8178</f>
        <v>45631</v>
      </c>
      <c r="B8142" s="528">
        <f>Electricity!E8178</f>
        <v>0.12500000000000006</v>
      </c>
      <c r="C8142" s="529">
        <f>Electricity!F8178</f>
        <v>0</v>
      </c>
      <c r="D8142" s="529">
        <f>Electricity!I8178</f>
        <v>0</v>
      </c>
      <c r="E8142" s="531" t="str">
        <f t="shared" si="259"/>
        <v>12/05/2024 03:00:00 AM</v>
      </c>
      <c r="F8142" s="530" t="str">
        <f t="shared" si="260"/>
        <v>Dec</v>
      </c>
    </row>
    <row r="8143" spans="1:6" x14ac:dyDescent="0.35">
      <c r="A8143" s="527">
        <f>Electricity!D8179</f>
        <v>45631</v>
      </c>
      <c r="B8143" s="528">
        <f>Electricity!E8179</f>
        <v>0.16666666666666669</v>
      </c>
      <c r="C8143" s="529">
        <f>Electricity!F8179</f>
        <v>0</v>
      </c>
      <c r="D8143" s="529">
        <f>Electricity!I8179</f>
        <v>0</v>
      </c>
      <c r="E8143" s="531" t="str">
        <f t="shared" si="259"/>
        <v>12/05/2024 04:00:00 AM</v>
      </c>
      <c r="F8143" s="530" t="str">
        <f t="shared" si="260"/>
        <v>Dec</v>
      </c>
    </row>
    <row r="8144" spans="1:6" x14ac:dyDescent="0.35">
      <c r="A8144" s="527">
        <f>Electricity!D8180</f>
        <v>45631</v>
      </c>
      <c r="B8144" s="528">
        <f>Electricity!E8180</f>
        <v>0.20833333333333337</v>
      </c>
      <c r="C8144" s="529">
        <f>Electricity!F8180</f>
        <v>0</v>
      </c>
      <c r="D8144" s="529">
        <f>Electricity!I8180</f>
        <v>0</v>
      </c>
      <c r="E8144" s="531" t="str">
        <f t="shared" si="259"/>
        <v>12/05/2024 05:00:00 AM</v>
      </c>
      <c r="F8144" s="530" t="str">
        <f t="shared" si="260"/>
        <v>Dec</v>
      </c>
    </row>
    <row r="8145" spans="1:6" x14ac:dyDescent="0.35">
      <c r="A8145" s="527">
        <f>Electricity!D8181</f>
        <v>45631</v>
      </c>
      <c r="B8145" s="528">
        <f>Electricity!E8181</f>
        <v>0.25</v>
      </c>
      <c r="C8145" s="529">
        <f>Electricity!F8181</f>
        <v>0</v>
      </c>
      <c r="D8145" s="529">
        <f>Electricity!I8181</f>
        <v>0</v>
      </c>
      <c r="E8145" s="531" t="str">
        <f t="shared" si="259"/>
        <v>12/05/2024 06:00:00 AM</v>
      </c>
      <c r="F8145" s="530" t="str">
        <f t="shared" si="260"/>
        <v>Dec</v>
      </c>
    </row>
    <row r="8146" spans="1:6" x14ac:dyDescent="0.35">
      <c r="A8146" s="527">
        <f>Electricity!D8182</f>
        <v>45631</v>
      </c>
      <c r="B8146" s="528">
        <f>Electricity!E8182</f>
        <v>0.29166666666666669</v>
      </c>
      <c r="C8146" s="529">
        <f>Electricity!F8182</f>
        <v>0</v>
      </c>
      <c r="D8146" s="529">
        <f>Electricity!I8182</f>
        <v>0</v>
      </c>
      <c r="E8146" s="531" t="str">
        <f t="shared" si="259"/>
        <v>12/05/2024 07:00:00 AM</v>
      </c>
      <c r="F8146" s="530" t="str">
        <f t="shared" si="260"/>
        <v>Dec</v>
      </c>
    </row>
    <row r="8147" spans="1:6" x14ac:dyDescent="0.35">
      <c r="A8147" s="527">
        <f>Electricity!D8183</f>
        <v>45631</v>
      </c>
      <c r="B8147" s="528">
        <f>Electricity!E8183</f>
        <v>0.33333333333333337</v>
      </c>
      <c r="C8147" s="529">
        <f>Electricity!F8183</f>
        <v>0</v>
      </c>
      <c r="D8147" s="529">
        <f>Electricity!I8183</f>
        <v>0</v>
      </c>
      <c r="E8147" s="531" t="str">
        <f t="shared" si="259"/>
        <v>12/05/2024 08:00:00 AM</v>
      </c>
      <c r="F8147" s="530" t="str">
        <f t="shared" si="260"/>
        <v>Dec</v>
      </c>
    </row>
    <row r="8148" spans="1:6" x14ac:dyDescent="0.35">
      <c r="A8148" s="527">
        <f>Electricity!D8184</f>
        <v>45631</v>
      </c>
      <c r="B8148" s="528">
        <f>Electricity!E8184</f>
        <v>0.375</v>
      </c>
      <c r="C8148" s="529">
        <f>Electricity!F8184</f>
        <v>0</v>
      </c>
      <c r="D8148" s="529">
        <f>Electricity!I8184</f>
        <v>0</v>
      </c>
      <c r="E8148" s="531" t="str">
        <f t="shared" si="259"/>
        <v>12/05/2024 09:00:00 AM</v>
      </c>
      <c r="F8148" s="530" t="str">
        <f t="shared" si="260"/>
        <v>Dec</v>
      </c>
    </row>
    <row r="8149" spans="1:6" x14ac:dyDescent="0.35">
      <c r="A8149" s="527">
        <f>Electricity!D8185</f>
        <v>45631</v>
      </c>
      <c r="B8149" s="528">
        <f>Electricity!E8185</f>
        <v>0.41666666666666669</v>
      </c>
      <c r="C8149" s="529">
        <f>Electricity!F8185</f>
        <v>0</v>
      </c>
      <c r="D8149" s="529">
        <f>Electricity!I8185</f>
        <v>0</v>
      </c>
      <c r="E8149" s="531" t="str">
        <f t="shared" si="259"/>
        <v>12/05/2024 10:00:00 AM</v>
      </c>
      <c r="F8149" s="530" t="str">
        <f t="shared" si="260"/>
        <v>Dec</v>
      </c>
    </row>
    <row r="8150" spans="1:6" x14ac:dyDescent="0.35">
      <c r="A8150" s="527">
        <f>Electricity!D8186</f>
        <v>45631</v>
      </c>
      <c r="B8150" s="528">
        <f>Electricity!E8186</f>
        <v>0.45833333333333337</v>
      </c>
      <c r="C8150" s="529">
        <f>Electricity!F8186</f>
        <v>0</v>
      </c>
      <c r="D8150" s="529">
        <f>Electricity!I8186</f>
        <v>0</v>
      </c>
      <c r="E8150" s="531" t="str">
        <f t="shared" si="259"/>
        <v>12/05/2024 11:00:00 AM</v>
      </c>
      <c r="F8150" s="530" t="str">
        <f t="shared" si="260"/>
        <v>Dec</v>
      </c>
    </row>
    <row r="8151" spans="1:6" x14ac:dyDescent="0.35">
      <c r="A8151" s="527">
        <f>Electricity!D8187</f>
        <v>45631</v>
      </c>
      <c r="B8151" s="528">
        <f>Electricity!E8187</f>
        <v>0.50000000000000011</v>
      </c>
      <c r="C8151" s="529">
        <f>Electricity!F8187</f>
        <v>0</v>
      </c>
      <c r="D8151" s="529">
        <f>Electricity!I8187</f>
        <v>0</v>
      </c>
      <c r="E8151" s="531" t="str">
        <f t="shared" si="259"/>
        <v>12/05/2024 12:00:00 PM</v>
      </c>
      <c r="F8151" s="530" t="str">
        <f t="shared" si="260"/>
        <v>Dec</v>
      </c>
    </row>
    <row r="8152" spans="1:6" x14ac:dyDescent="0.35">
      <c r="A8152" s="527">
        <f>Electricity!D8188</f>
        <v>45631</v>
      </c>
      <c r="B8152" s="528">
        <f>Electricity!E8188</f>
        <v>0.54166666666666674</v>
      </c>
      <c r="C8152" s="529">
        <f>Electricity!F8188</f>
        <v>0</v>
      </c>
      <c r="D8152" s="529">
        <f>Electricity!I8188</f>
        <v>0</v>
      </c>
      <c r="E8152" s="531" t="str">
        <f t="shared" si="259"/>
        <v>12/05/2024 01:00:00 PM</v>
      </c>
      <c r="F8152" s="530" t="str">
        <f t="shared" si="260"/>
        <v>Dec</v>
      </c>
    </row>
    <row r="8153" spans="1:6" x14ac:dyDescent="0.35">
      <c r="A8153" s="527">
        <f>Electricity!D8189</f>
        <v>45631</v>
      </c>
      <c r="B8153" s="528">
        <f>Electricity!E8189</f>
        <v>0.58333333333333337</v>
      </c>
      <c r="C8153" s="529">
        <f>Electricity!F8189</f>
        <v>0</v>
      </c>
      <c r="D8153" s="529">
        <f>Electricity!I8189</f>
        <v>0</v>
      </c>
      <c r="E8153" s="531" t="str">
        <f t="shared" si="259"/>
        <v>12/05/2024 02:00:00 PM</v>
      </c>
      <c r="F8153" s="530" t="str">
        <f t="shared" si="260"/>
        <v>Dec</v>
      </c>
    </row>
    <row r="8154" spans="1:6" x14ac:dyDescent="0.35">
      <c r="A8154" s="527">
        <f>Electricity!D8190</f>
        <v>45631</v>
      </c>
      <c r="B8154" s="528">
        <f>Electricity!E8190</f>
        <v>0.62500000000000011</v>
      </c>
      <c r="C8154" s="529">
        <f>Electricity!F8190</f>
        <v>0</v>
      </c>
      <c r="D8154" s="529">
        <f>Electricity!I8190</f>
        <v>0</v>
      </c>
      <c r="E8154" s="531" t="str">
        <f t="shared" si="259"/>
        <v>12/05/2024 03:00:00 PM</v>
      </c>
      <c r="F8154" s="530" t="str">
        <f t="shared" si="260"/>
        <v>Dec</v>
      </c>
    </row>
    <row r="8155" spans="1:6" x14ac:dyDescent="0.35">
      <c r="A8155" s="527">
        <f>Electricity!D8191</f>
        <v>45631</v>
      </c>
      <c r="B8155" s="528">
        <f>Electricity!E8191</f>
        <v>0.66666666666666674</v>
      </c>
      <c r="C8155" s="529">
        <f>Electricity!F8191</f>
        <v>0</v>
      </c>
      <c r="D8155" s="529">
        <f>Electricity!I8191</f>
        <v>0</v>
      </c>
      <c r="E8155" s="531" t="str">
        <f t="shared" si="259"/>
        <v>12/05/2024 04:00:00 PM</v>
      </c>
      <c r="F8155" s="530" t="str">
        <f t="shared" si="260"/>
        <v>Dec</v>
      </c>
    </row>
    <row r="8156" spans="1:6" x14ac:dyDescent="0.35">
      <c r="A8156" s="527">
        <f>Electricity!D8192</f>
        <v>45631</v>
      </c>
      <c r="B8156" s="528">
        <f>Electricity!E8192</f>
        <v>0.70833333333333337</v>
      </c>
      <c r="C8156" s="529">
        <f>Electricity!F8192</f>
        <v>0</v>
      </c>
      <c r="D8156" s="529">
        <f>Electricity!I8192</f>
        <v>0</v>
      </c>
      <c r="E8156" s="531" t="str">
        <f t="shared" si="259"/>
        <v>12/05/2024 05:00:00 PM</v>
      </c>
      <c r="F8156" s="530" t="str">
        <f t="shared" si="260"/>
        <v>Dec</v>
      </c>
    </row>
    <row r="8157" spans="1:6" x14ac:dyDescent="0.35">
      <c r="A8157" s="527">
        <f>Electricity!D8193</f>
        <v>45631</v>
      </c>
      <c r="B8157" s="528">
        <f>Electricity!E8193</f>
        <v>0.75000000000000011</v>
      </c>
      <c r="C8157" s="529">
        <f>Electricity!F8193</f>
        <v>0</v>
      </c>
      <c r="D8157" s="529">
        <f>Electricity!I8193</f>
        <v>0</v>
      </c>
      <c r="E8157" s="531" t="str">
        <f t="shared" si="259"/>
        <v>12/05/2024 06:00:00 PM</v>
      </c>
      <c r="F8157" s="530" t="str">
        <f t="shared" si="260"/>
        <v>Dec</v>
      </c>
    </row>
    <row r="8158" spans="1:6" x14ac:dyDescent="0.35">
      <c r="A8158" s="527">
        <f>Electricity!D8194</f>
        <v>45631</v>
      </c>
      <c r="B8158" s="528">
        <f>Electricity!E8194</f>
        <v>0.79166666666666674</v>
      </c>
      <c r="C8158" s="529">
        <f>Electricity!F8194</f>
        <v>0</v>
      </c>
      <c r="D8158" s="529">
        <f>Electricity!I8194</f>
        <v>0</v>
      </c>
      <c r="E8158" s="531" t="str">
        <f t="shared" si="259"/>
        <v>12/05/2024 07:00:00 PM</v>
      </c>
      <c r="F8158" s="530" t="str">
        <f t="shared" si="260"/>
        <v>Dec</v>
      </c>
    </row>
    <row r="8159" spans="1:6" x14ac:dyDescent="0.35">
      <c r="A8159" s="527">
        <f>Electricity!D8195</f>
        <v>45631</v>
      </c>
      <c r="B8159" s="528">
        <f>Electricity!E8195</f>
        <v>0.83333333333333337</v>
      </c>
      <c r="C8159" s="529">
        <f>Electricity!F8195</f>
        <v>0</v>
      </c>
      <c r="D8159" s="529">
        <f>Electricity!I8195</f>
        <v>0</v>
      </c>
      <c r="E8159" s="531" t="str">
        <f t="shared" si="259"/>
        <v>12/05/2024 08:00:00 PM</v>
      </c>
      <c r="F8159" s="530" t="str">
        <f t="shared" si="260"/>
        <v>Dec</v>
      </c>
    </row>
    <row r="8160" spans="1:6" x14ac:dyDescent="0.35">
      <c r="A8160" s="527">
        <f>Electricity!D8196</f>
        <v>45631</v>
      </c>
      <c r="B8160" s="528">
        <f>Electricity!E8196</f>
        <v>0.87500000000000011</v>
      </c>
      <c r="C8160" s="529">
        <f>Electricity!F8196</f>
        <v>0</v>
      </c>
      <c r="D8160" s="529">
        <f>Electricity!I8196</f>
        <v>0</v>
      </c>
      <c r="E8160" s="531" t="str">
        <f t="shared" si="259"/>
        <v>12/05/2024 09:00:00 PM</v>
      </c>
      <c r="F8160" s="530" t="str">
        <f t="shared" si="260"/>
        <v>Dec</v>
      </c>
    </row>
    <row r="8161" spans="1:6" x14ac:dyDescent="0.35">
      <c r="A8161" s="527">
        <f>Electricity!D8197</f>
        <v>45631</v>
      </c>
      <c r="B8161" s="528">
        <f>Electricity!E8197</f>
        <v>0.91666666666666674</v>
      </c>
      <c r="C8161" s="529">
        <f>Electricity!F8197</f>
        <v>0</v>
      </c>
      <c r="D8161" s="529">
        <f>Electricity!I8197</f>
        <v>0</v>
      </c>
      <c r="E8161" s="531" t="str">
        <f t="shared" si="259"/>
        <v>12/05/2024 10:00:00 PM</v>
      </c>
      <c r="F8161" s="530" t="str">
        <f t="shared" si="260"/>
        <v>Dec</v>
      </c>
    </row>
    <row r="8162" spans="1:6" x14ac:dyDescent="0.35">
      <c r="A8162" s="527">
        <f>Electricity!D8198</f>
        <v>45631</v>
      </c>
      <c r="B8162" s="528">
        <f>Electricity!E8198</f>
        <v>0.95833333333333337</v>
      </c>
      <c r="C8162" s="529">
        <f>Electricity!F8198</f>
        <v>0</v>
      </c>
      <c r="D8162" s="529">
        <f>Electricity!I8198</f>
        <v>0</v>
      </c>
      <c r="E8162" s="531" t="str">
        <f t="shared" si="259"/>
        <v>12/05/2024 11:00:00 PM</v>
      </c>
      <c r="F8162" s="530" t="str">
        <f t="shared" si="260"/>
        <v>Dec</v>
      </c>
    </row>
    <row r="8163" spans="1:6" x14ac:dyDescent="0.35">
      <c r="A8163" s="527">
        <f>Electricity!D8199</f>
        <v>45632</v>
      </c>
      <c r="B8163" s="528">
        <f>Electricity!E8199</f>
        <v>3.1225022567582528E-17</v>
      </c>
      <c r="C8163" s="529">
        <f>Electricity!F8199</f>
        <v>0</v>
      </c>
      <c r="D8163" s="529">
        <f>Electricity!I8199</f>
        <v>0</v>
      </c>
      <c r="E8163" s="531" t="str">
        <f t="shared" si="259"/>
        <v>12/06/2024 12:00:00 AM</v>
      </c>
      <c r="F8163" s="530" t="str">
        <f t="shared" si="260"/>
        <v>Dec</v>
      </c>
    </row>
    <row r="8164" spans="1:6" x14ac:dyDescent="0.35">
      <c r="A8164" s="527">
        <f>Electricity!D8200</f>
        <v>45632</v>
      </c>
      <c r="B8164" s="528">
        <f>Electricity!E8200</f>
        <v>4.1666666666666699E-2</v>
      </c>
      <c r="C8164" s="529">
        <f>Electricity!F8200</f>
        <v>0</v>
      </c>
      <c r="D8164" s="529">
        <f>Electricity!I8200</f>
        <v>0</v>
      </c>
      <c r="E8164" s="531" t="str">
        <f t="shared" si="259"/>
        <v>12/06/2024 01:00:00 AM</v>
      </c>
      <c r="F8164" s="530" t="str">
        <f t="shared" si="260"/>
        <v>Dec</v>
      </c>
    </row>
    <row r="8165" spans="1:6" x14ac:dyDescent="0.35">
      <c r="A8165" s="527">
        <f>Electricity!D8201</f>
        <v>45632</v>
      </c>
      <c r="B8165" s="528">
        <f>Electricity!E8201</f>
        <v>8.333333333333337E-2</v>
      </c>
      <c r="C8165" s="529">
        <f>Electricity!F8201</f>
        <v>0</v>
      </c>
      <c r="D8165" s="529">
        <f>Electricity!I8201</f>
        <v>0</v>
      </c>
      <c r="E8165" s="531" t="str">
        <f t="shared" si="259"/>
        <v>12/06/2024 02:00:00 AM</v>
      </c>
      <c r="F8165" s="530" t="str">
        <f t="shared" si="260"/>
        <v>Dec</v>
      </c>
    </row>
    <row r="8166" spans="1:6" x14ac:dyDescent="0.35">
      <c r="A8166" s="527">
        <f>Electricity!D8202</f>
        <v>45632</v>
      </c>
      <c r="B8166" s="528">
        <f>Electricity!E8202</f>
        <v>0.12500000000000006</v>
      </c>
      <c r="C8166" s="529">
        <f>Electricity!F8202</f>
        <v>0</v>
      </c>
      <c r="D8166" s="529">
        <f>Electricity!I8202</f>
        <v>0</v>
      </c>
      <c r="E8166" s="531" t="str">
        <f t="shared" si="259"/>
        <v>12/06/2024 03:00:00 AM</v>
      </c>
      <c r="F8166" s="530" t="str">
        <f t="shared" si="260"/>
        <v>Dec</v>
      </c>
    </row>
    <row r="8167" spans="1:6" x14ac:dyDescent="0.35">
      <c r="A8167" s="527">
        <f>Electricity!D8203</f>
        <v>45632</v>
      </c>
      <c r="B8167" s="528">
        <f>Electricity!E8203</f>
        <v>0.16666666666666669</v>
      </c>
      <c r="C8167" s="529">
        <f>Electricity!F8203</f>
        <v>0</v>
      </c>
      <c r="D8167" s="529">
        <f>Electricity!I8203</f>
        <v>0</v>
      </c>
      <c r="E8167" s="531" t="str">
        <f t="shared" si="259"/>
        <v>12/06/2024 04:00:00 AM</v>
      </c>
      <c r="F8167" s="530" t="str">
        <f t="shared" si="260"/>
        <v>Dec</v>
      </c>
    </row>
    <row r="8168" spans="1:6" x14ac:dyDescent="0.35">
      <c r="A8168" s="527">
        <f>Electricity!D8204</f>
        <v>45632</v>
      </c>
      <c r="B8168" s="528">
        <f>Electricity!E8204</f>
        <v>0.20833333333333337</v>
      </c>
      <c r="C8168" s="529">
        <f>Electricity!F8204</f>
        <v>0</v>
      </c>
      <c r="D8168" s="529">
        <f>Electricity!I8204</f>
        <v>0</v>
      </c>
      <c r="E8168" s="531" t="str">
        <f t="shared" si="259"/>
        <v>12/06/2024 05:00:00 AM</v>
      </c>
      <c r="F8168" s="530" t="str">
        <f t="shared" si="260"/>
        <v>Dec</v>
      </c>
    </row>
    <row r="8169" spans="1:6" x14ac:dyDescent="0.35">
      <c r="A8169" s="527">
        <f>Electricity!D8205</f>
        <v>45632</v>
      </c>
      <c r="B8169" s="528">
        <f>Electricity!E8205</f>
        <v>0.25</v>
      </c>
      <c r="C8169" s="529">
        <f>Electricity!F8205</f>
        <v>0</v>
      </c>
      <c r="D8169" s="529">
        <f>Electricity!I8205</f>
        <v>0</v>
      </c>
      <c r="E8169" s="531" t="str">
        <f t="shared" si="259"/>
        <v>12/06/2024 06:00:00 AM</v>
      </c>
      <c r="F8169" s="530" t="str">
        <f t="shared" si="260"/>
        <v>Dec</v>
      </c>
    </row>
    <row r="8170" spans="1:6" x14ac:dyDescent="0.35">
      <c r="A8170" s="527">
        <f>Electricity!D8206</f>
        <v>45632</v>
      </c>
      <c r="B8170" s="528">
        <f>Electricity!E8206</f>
        <v>0.29166666666666669</v>
      </c>
      <c r="C8170" s="529">
        <f>Electricity!F8206</f>
        <v>0</v>
      </c>
      <c r="D8170" s="529">
        <f>Electricity!I8206</f>
        <v>0</v>
      </c>
      <c r="E8170" s="531" t="str">
        <f t="shared" si="259"/>
        <v>12/06/2024 07:00:00 AM</v>
      </c>
      <c r="F8170" s="530" t="str">
        <f t="shared" si="260"/>
        <v>Dec</v>
      </c>
    </row>
    <row r="8171" spans="1:6" x14ac:dyDescent="0.35">
      <c r="A8171" s="527">
        <f>Electricity!D8207</f>
        <v>45632</v>
      </c>
      <c r="B8171" s="528">
        <f>Electricity!E8207</f>
        <v>0.33333333333333337</v>
      </c>
      <c r="C8171" s="529">
        <f>Electricity!F8207</f>
        <v>0</v>
      </c>
      <c r="D8171" s="529">
        <f>Electricity!I8207</f>
        <v>0</v>
      </c>
      <c r="E8171" s="531" t="str">
        <f t="shared" si="259"/>
        <v>12/06/2024 08:00:00 AM</v>
      </c>
      <c r="F8171" s="530" t="str">
        <f t="shared" si="260"/>
        <v>Dec</v>
      </c>
    </row>
    <row r="8172" spans="1:6" x14ac:dyDescent="0.35">
      <c r="A8172" s="527">
        <f>Electricity!D8208</f>
        <v>45632</v>
      </c>
      <c r="B8172" s="528">
        <f>Electricity!E8208</f>
        <v>0.375</v>
      </c>
      <c r="C8172" s="529">
        <f>Electricity!F8208</f>
        <v>0</v>
      </c>
      <c r="D8172" s="529">
        <f>Electricity!I8208</f>
        <v>0</v>
      </c>
      <c r="E8172" s="531" t="str">
        <f t="shared" ref="E8172:E8235" si="261">CONCATENATE(TEXT(A8172,"mm/dd/yyyy")," ",TEXT(B8172,"hh:mm:ss AM/PM"))</f>
        <v>12/06/2024 09:00:00 AM</v>
      </c>
      <c r="F8172" s="530" t="str">
        <f t="shared" si="260"/>
        <v>Dec</v>
      </c>
    </row>
    <row r="8173" spans="1:6" x14ac:dyDescent="0.35">
      <c r="A8173" s="527">
        <f>Electricity!D8209</f>
        <v>45632</v>
      </c>
      <c r="B8173" s="528">
        <f>Electricity!E8209</f>
        <v>0.41666666666666669</v>
      </c>
      <c r="C8173" s="529">
        <f>Electricity!F8209</f>
        <v>0</v>
      </c>
      <c r="D8173" s="529">
        <f>Electricity!I8209</f>
        <v>0</v>
      </c>
      <c r="E8173" s="531" t="str">
        <f t="shared" si="261"/>
        <v>12/06/2024 10:00:00 AM</v>
      </c>
      <c r="F8173" s="530" t="str">
        <f t="shared" si="260"/>
        <v>Dec</v>
      </c>
    </row>
    <row r="8174" spans="1:6" x14ac:dyDescent="0.35">
      <c r="A8174" s="527">
        <f>Electricity!D8210</f>
        <v>45632</v>
      </c>
      <c r="B8174" s="528">
        <f>Electricity!E8210</f>
        <v>0.45833333333333337</v>
      </c>
      <c r="C8174" s="529">
        <f>Electricity!F8210</f>
        <v>0</v>
      </c>
      <c r="D8174" s="529">
        <f>Electricity!I8210</f>
        <v>0</v>
      </c>
      <c r="E8174" s="531" t="str">
        <f t="shared" si="261"/>
        <v>12/06/2024 11:00:00 AM</v>
      </c>
      <c r="F8174" s="530" t="str">
        <f t="shared" si="260"/>
        <v>Dec</v>
      </c>
    </row>
    <row r="8175" spans="1:6" x14ac:dyDescent="0.35">
      <c r="A8175" s="527">
        <f>Electricity!D8211</f>
        <v>45632</v>
      </c>
      <c r="B8175" s="528">
        <f>Electricity!E8211</f>
        <v>0.50000000000000011</v>
      </c>
      <c r="C8175" s="529">
        <f>Electricity!F8211</f>
        <v>0</v>
      </c>
      <c r="D8175" s="529">
        <f>Electricity!I8211</f>
        <v>0</v>
      </c>
      <c r="E8175" s="531" t="str">
        <f t="shared" si="261"/>
        <v>12/06/2024 12:00:00 PM</v>
      </c>
      <c r="F8175" s="530" t="str">
        <f t="shared" si="260"/>
        <v>Dec</v>
      </c>
    </row>
    <row r="8176" spans="1:6" x14ac:dyDescent="0.35">
      <c r="A8176" s="527">
        <f>Electricity!D8212</f>
        <v>45632</v>
      </c>
      <c r="B8176" s="528">
        <f>Electricity!E8212</f>
        <v>0.54166666666666674</v>
      </c>
      <c r="C8176" s="529">
        <f>Electricity!F8212</f>
        <v>0</v>
      </c>
      <c r="D8176" s="529">
        <f>Electricity!I8212</f>
        <v>0</v>
      </c>
      <c r="E8176" s="531" t="str">
        <f t="shared" si="261"/>
        <v>12/06/2024 01:00:00 PM</v>
      </c>
      <c r="F8176" s="530" t="str">
        <f t="shared" si="260"/>
        <v>Dec</v>
      </c>
    </row>
    <row r="8177" spans="1:6" x14ac:dyDescent="0.35">
      <c r="A8177" s="527">
        <f>Electricity!D8213</f>
        <v>45632</v>
      </c>
      <c r="B8177" s="528">
        <f>Electricity!E8213</f>
        <v>0.58333333333333337</v>
      </c>
      <c r="C8177" s="529">
        <f>Electricity!F8213</f>
        <v>0</v>
      </c>
      <c r="D8177" s="529">
        <f>Electricity!I8213</f>
        <v>0</v>
      </c>
      <c r="E8177" s="531" t="str">
        <f t="shared" si="261"/>
        <v>12/06/2024 02:00:00 PM</v>
      </c>
      <c r="F8177" s="530" t="str">
        <f t="shared" si="260"/>
        <v>Dec</v>
      </c>
    </row>
    <row r="8178" spans="1:6" x14ac:dyDescent="0.35">
      <c r="A8178" s="527">
        <f>Electricity!D8214</f>
        <v>45632</v>
      </c>
      <c r="B8178" s="528">
        <f>Electricity!E8214</f>
        <v>0.62500000000000011</v>
      </c>
      <c r="C8178" s="529">
        <f>Electricity!F8214</f>
        <v>0</v>
      </c>
      <c r="D8178" s="529">
        <f>Electricity!I8214</f>
        <v>0</v>
      </c>
      <c r="E8178" s="531" t="str">
        <f t="shared" si="261"/>
        <v>12/06/2024 03:00:00 PM</v>
      </c>
      <c r="F8178" s="530" t="str">
        <f t="shared" si="260"/>
        <v>Dec</v>
      </c>
    </row>
    <row r="8179" spans="1:6" x14ac:dyDescent="0.35">
      <c r="A8179" s="527">
        <f>Electricity!D8215</f>
        <v>45632</v>
      </c>
      <c r="B8179" s="528">
        <f>Electricity!E8215</f>
        <v>0.66666666666666674</v>
      </c>
      <c r="C8179" s="529">
        <f>Electricity!F8215</f>
        <v>0</v>
      </c>
      <c r="D8179" s="529">
        <f>Electricity!I8215</f>
        <v>0</v>
      </c>
      <c r="E8179" s="531" t="str">
        <f t="shared" si="261"/>
        <v>12/06/2024 04:00:00 PM</v>
      </c>
      <c r="F8179" s="530" t="str">
        <f t="shared" si="260"/>
        <v>Dec</v>
      </c>
    </row>
    <row r="8180" spans="1:6" x14ac:dyDescent="0.35">
      <c r="A8180" s="527">
        <f>Electricity!D8216</f>
        <v>45632</v>
      </c>
      <c r="B8180" s="528">
        <f>Electricity!E8216</f>
        <v>0.70833333333333337</v>
      </c>
      <c r="C8180" s="529">
        <f>Electricity!F8216</f>
        <v>0</v>
      </c>
      <c r="D8180" s="529">
        <f>Electricity!I8216</f>
        <v>0</v>
      </c>
      <c r="E8180" s="531" t="str">
        <f t="shared" si="261"/>
        <v>12/06/2024 05:00:00 PM</v>
      </c>
      <c r="F8180" s="530" t="str">
        <f t="shared" si="260"/>
        <v>Dec</v>
      </c>
    </row>
    <row r="8181" spans="1:6" x14ac:dyDescent="0.35">
      <c r="A8181" s="527">
        <f>Electricity!D8217</f>
        <v>45632</v>
      </c>
      <c r="B8181" s="528">
        <f>Electricity!E8217</f>
        <v>0.75000000000000011</v>
      </c>
      <c r="C8181" s="529">
        <f>Electricity!F8217</f>
        <v>0</v>
      </c>
      <c r="D8181" s="529">
        <f>Electricity!I8217</f>
        <v>0</v>
      </c>
      <c r="E8181" s="531" t="str">
        <f t="shared" si="261"/>
        <v>12/06/2024 06:00:00 PM</v>
      </c>
      <c r="F8181" s="530" t="str">
        <f t="shared" si="260"/>
        <v>Dec</v>
      </c>
    </row>
    <row r="8182" spans="1:6" x14ac:dyDescent="0.35">
      <c r="A8182" s="527">
        <f>Electricity!D8218</f>
        <v>45632</v>
      </c>
      <c r="B8182" s="528">
        <f>Electricity!E8218</f>
        <v>0.79166666666666674</v>
      </c>
      <c r="C8182" s="529">
        <f>Electricity!F8218</f>
        <v>0</v>
      </c>
      <c r="D8182" s="529">
        <f>Electricity!I8218</f>
        <v>0</v>
      </c>
      <c r="E8182" s="531" t="str">
        <f t="shared" si="261"/>
        <v>12/06/2024 07:00:00 PM</v>
      </c>
      <c r="F8182" s="530" t="str">
        <f t="shared" si="260"/>
        <v>Dec</v>
      </c>
    </row>
    <row r="8183" spans="1:6" x14ac:dyDescent="0.35">
      <c r="A8183" s="527">
        <f>Electricity!D8219</f>
        <v>45632</v>
      </c>
      <c r="B8183" s="528">
        <f>Electricity!E8219</f>
        <v>0.83333333333333337</v>
      </c>
      <c r="C8183" s="529">
        <f>Electricity!F8219</f>
        <v>0</v>
      </c>
      <c r="D8183" s="529">
        <f>Electricity!I8219</f>
        <v>0</v>
      </c>
      <c r="E8183" s="531" t="str">
        <f t="shared" si="261"/>
        <v>12/06/2024 08:00:00 PM</v>
      </c>
      <c r="F8183" s="530" t="str">
        <f t="shared" si="260"/>
        <v>Dec</v>
      </c>
    </row>
    <row r="8184" spans="1:6" x14ac:dyDescent="0.35">
      <c r="A8184" s="527">
        <f>Electricity!D8220</f>
        <v>45632</v>
      </c>
      <c r="B8184" s="528">
        <f>Electricity!E8220</f>
        <v>0.87500000000000011</v>
      </c>
      <c r="C8184" s="529">
        <f>Electricity!F8220</f>
        <v>0</v>
      </c>
      <c r="D8184" s="529">
        <f>Electricity!I8220</f>
        <v>0</v>
      </c>
      <c r="E8184" s="531" t="str">
        <f t="shared" si="261"/>
        <v>12/06/2024 09:00:00 PM</v>
      </c>
      <c r="F8184" s="530" t="str">
        <f t="shared" si="260"/>
        <v>Dec</v>
      </c>
    </row>
    <row r="8185" spans="1:6" x14ac:dyDescent="0.35">
      <c r="A8185" s="527">
        <f>Electricity!D8221</f>
        <v>45632</v>
      </c>
      <c r="B8185" s="528">
        <f>Electricity!E8221</f>
        <v>0.91666666666666674</v>
      </c>
      <c r="C8185" s="529">
        <f>Electricity!F8221</f>
        <v>0</v>
      </c>
      <c r="D8185" s="529">
        <f>Electricity!I8221</f>
        <v>0</v>
      </c>
      <c r="E8185" s="531" t="str">
        <f t="shared" si="261"/>
        <v>12/06/2024 10:00:00 PM</v>
      </c>
      <c r="F8185" s="530" t="str">
        <f t="shared" si="260"/>
        <v>Dec</v>
      </c>
    </row>
    <row r="8186" spans="1:6" x14ac:dyDescent="0.35">
      <c r="A8186" s="527">
        <f>Electricity!D8222</f>
        <v>45632</v>
      </c>
      <c r="B8186" s="528">
        <f>Electricity!E8222</f>
        <v>0.95833333333333337</v>
      </c>
      <c r="C8186" s="529">
        <f>Electricity!F8222</f>
        <v>0</v>
      </c>
      <c r="D8186" s="529">
        <f>Electricity!I8222</f>
        <v>0</v>
      </c>
      <c r="E8186" s="531" t="str">
        <f t="shared" si="261"/>
        <v>12/06/2024 11:00:00 PM</v>
      </c>
      <c r="F8186" s="530" t="str">
        <f t="shared" si="260"/>
        <v>Dec</v>
      </c>
    </row>
    <row r="8187" spans="1:6" x14ac:dyDescent="0.35">
      <c r="A8187" s="527">
        <f>Electricity!D8223</f>
        <v>45633</v>
      </c>
      <c r="B8187" s="528">
        <f>Electricity!E8223</f>
        <v>3.1225022567582528E-17</v>
      </c>
      <c r="C8187" s="529">
        <f>Electricity!F8223</f>
        <v>0</v>
      </c>
      <c r="D8187" s="529">
        <f>Electricity!I8223</f>
        <v>0</v>
      </c>
      <c r="E8187" s="531" t="str">
        <f t="shared" si="261"/>
        <v>12/07/2024 12:00:00 AM</v>
      </c>
      <c r="F8187" s="530" t="str">
        <f t="shared" si="260"/>
        <v>Dec</v>
      </c>
    </row>
    <row r="8188" spans="1:6" x14ac:dyDescent="0.35">
      <c r="A8188" s="527">
        <f>Electricity!D8224</f>
        <v>45633</v>
      </c>
      <c r="B8188" s="528">
        <f>Electricity!E8224</f>
        <v>4.1666666666666699E-2</v>
      </c>
      <c r="C8188" s="529">
        <f>Electricity!F8224</f>
        <v>0</v>
      </c>
      <c r="D8188" s="529">
        <f>Electricity!I8224</f>
        <v>0</v>
      </c>
      <c r="E8188" s="531" t="str">
        <f t="shared" si="261"/>
        <v>12/07/2024 01:00:00 AM</v>
      </c>
      <c r="F8188" s="530" t="str">
        <f t="shared" si="260"/>
        <v>Dec</v>
      </c>
    </row>
    <row r="8189" spans="1:6" x14ac:dyDescent="0.35">
      <c r="A8189" s="527">
        <f>Electricity!D8225</f>
        <v>45633</v>
      </c>
      <c r="B8189" s="528">
        <f>Electricity!E8225</f>
        <v>8.333333333333337E-2</v>
      </c>
      <c r="C8189" s="529">
        <f>Electricity!F8225</f>
        <v>0</v>
      </c>
      <c r="D8189" s="529">
        <f>Electricity!I8225</f>
        <v>0</v>
      </c>
      <c r="E8189" s="531" t="str">
        <f t="shared" si="261"/>
        <v>12/07/2024 02:00:00 AM</v>
      </c>
      <c r="F8189" s="530" t="str">
        <f t="shared" si="260"/>
        <v>Dec</v>
      </c>
    </row>
    <row r="8190" spans="1:6" x14ac:dyDescent="0.35">
      <c r="A8190" s="527">
        <f>Electricity!D8226</f>
        <v>45633</v>
      </c>
      <c r="B8190" s="528">
        <f>Electricity!E8226</f>
        <v>0.12500000000000006</v>
      </c>
      <c r="C8190" s="529">
        <f>Electricity!F8226</f>
        <v>0</v>
      </c>
      <c r="D8190" s="529">
        <f>Electricity!I8226</f>
        <v>0</v>
      </c>
      <c r="E8190" s="531" t="str">
        <f t="shared" si="261"/>
        <v>12/07/2024 03:00:00 AM</v>
      </c>
      <c r="F8190" s="530" t="str">
        <f t="shared" si="260"/>
        <v>Dec</v>
      </c>
    </row>
    <row r="8191" spans="1:6" x14ac:dyDescent="0.35">
      <c r="A8191" s="527">
        <f>Electricity!D8227</f>
        <v>45633</v>
      </c>
      <c r="B8191" s="528">
        <f>Electricity!E8227</f>
        <v>0.16666666666666669</v>
      </c>
      <c r="C8191" s="529">
        <f>Electricity!F8227</f>
        <v>0</v>
      </c>
      <c r="D8191" s="529">
        <f>Electricity!I8227</f>
        <v>0</v>
      </c>
      <c r="E8191" s="531" t="str">
        <f t="shared" si="261"/>
        <v>12/07/2024 04:00:00 AM</v>
      </c>
      <c r="F8191" s="530" t="str">
        <f t="shared" si="260"/>
        <v>Dec</v>
      </c>
    </row>
    <row r="8192" spans="1:6" x14ac:dyDescent="0.35">
      <c r="A8192" s="527">
        <f>Electricity!D8228</f>
        <v>45633</v>
      </c>
      <c r="B8192" s="528">
        <f>Electricity!E8228</f>
        <v>0.20833333333333337</v>
      </c>
      <c r="C8192" s="529">
        <f>Electricity!F8228</f>
        <v>0</v>
      </c>
      <c r="D8192" s="529">
        <f>Electricity!I8228</f>
        <v>0</v>
      </c>
      <c r="E8192" s="531" t="str">
        <f t="shared" si="261"/>
        <v>12/07/2024 05:00:00 AM</v>
      </c>
      <c r="F8192" s="530" t="str">
        <f t="shared" si="260"/>
        <v>Dec</v>
      </c>
    </row>
    <row r="8193" spans="1:6" x14ac:dyDescent="0.35">
      <c r="A8193" s="527">
        <f>Electricity!D8229</f>
        <v>45633</v>
      </c>
      <c r="B8193" s="528">
        <f>Electricity!E8229</f>
        <v>0.25</v>
      </c>
      <c r="C8193" s="529">
        <f>Electricity!F8229</f>
        <v>0</v>
      </c>
      <c r="D8193" s="529">
        <f>Electricity!I8229</f>
        <v>0</v>
      </c>
      <c r="E8193" s="531" t="str">
        <f t="shared" si="261"/>
        <v>12/07/2024 06:00:00 AM</v>
      </c>
      <c r="F8193" s="530" t="str">
        <f t="shared" si="260"/>
        <v>Dec</v>
      </c>
    </row>
    <row r="8194" spans="1:6" x14ac:dyDescent="0.35">
      <c r="A8194" s="527">
        <f>Electricity!D8230</f>
        <v>45633</v>
      </c>
      <c r="B8194" s="528">
        <f>Electricity!E8230</f>
        <v>0.29166666666666669</v>
      </c>
      <c r="C8194" s="529">
        <f>Electricity!F8230</f>
        <v>0</v>
      </c>
      <c r="D8194" s="529">
        <f>Electricity!I8230</f>
        <v>0</v>
      </c>
      <c r="E8194" s="531" t="str">
        <f t="shared" si="261"/>
        <v>12/07/2024 07:00:00 AM</v>
      </c>
      <c r="F8194" s="530" t="str">
        <f t="shared" si="260"/>
        <v>Dec</v>
      </c>
    </row>
    <row r="8195" spans="1:6" x14ac:dyDescent="0.35">
      <c r="A8195" s="527">
        <f>Electricity!D8231</f>
        <v>45633</v>
      </c>
      <c r="B8195" s="528">
        <f>Electricity!E8231</f>
        <v>0.33333333333333337</v>
      </c>
      <c r="C8195" s="529">
        <f>Electricity!F8231</f>
        <v>0</v>
      </c>
      <c r="D8195" s="529">
        <f>Electricity!I8231</f>
        <v>0</v>
      </c>
      <c r="E8195" s="531" t="str">
        <f t="shared" si="261"/>
        <v>12/07/2024 08:00:00 AM</v>
      </c>
      <c r="F8195" s="530" t="str">
        <f t="shared" ref="F8195:F8258" si="262">TEXT(A8195,"mmm")</f>
        <v>Dec</v>
      </c>
    </row>
    <row r="8196" spans="1:6" x14ac:dyDescent="0.35">
      <c r="A8196" s="527">
        <f>Electricity!D8232</f>
        <v>45633</v>
      </c>
      <c r="B8196" s="528">
        <f>Electricity!E8232</f>
        <v>0.375</v>
      </c>
      <c r="C8196" s="529">
        <f>Electricity!F8232</f>
        <v>0</v>
      </c>
      <c r="D8196" s="529">
        <f>Electricity!I8232</f>
        <v>0</v>
      </c>
      <c r="E8196" s="531" t="str">
        <f t="shared" si="261"/>
        <v>12/07/2024 09:00:00 AM</v>
      </c>
      <c r="F8196" s="530" t="str">
        <f t="shared" si="262"/>
        <v>Dec</v>
      </c>
    </row>
    <row r="8197" spans="1:6" x14ac:dyDescent="0.35">
      <c r="A8197" s="527">
        <f>Electricity!D8233</f>
        <v>45633</v>
      </c>
      <c r="B8197" s="528">
        <f>Electricity!E8233</f>
        <v>0.41666666666666669</v>
      </c>
      <c r="C8197" s="529">
        <f>Electricity!F8233</f>
        <v>0</v>
      </c>
      <c r="D8197" s="529">
        <f>Electricity!I8233</f>
        <v>0</v>
      </c>
      <c r="E8197" s="531" t="str">
        <f t="shared" si="261"/>
        <v>12/07/2024 10:00:00 AM</v>
      </c>
      <c r="F8197" s="530" t="str">
        <f t="shared" si="262"/>
        <v>Dec</v>
      </c>
    </row>
    <row r="8198" spans="1:6" x14ac:dyDescent="0.35">
      <c r="A8198" s="527">
        <f>Electricity!D8234</f>
        <v>45633</v>
      </c>
      <c r="B8198" s="528">
        <f>Electricity!E8234</f>
        <v>0.45833333333333337</v>
      </c>
      <c r="C8198" s="529">
        <f>Electricity!F8234</f>
        <v>0</v>
      </c>
      <c r="D8198" s="529">
        <f>Electricity!I8234</f>
        <v>0</v>
      </c>
      <c r="E8198" s="531" t="str">
        <f t="shared" si="261"/>
        <v>12/07/2024 11:00:00 AM</v>
      </c>
      <c r="F8198" s="530" t="str">
        <f t="shared" si="262"/>
        <v>Dec</v>
      </c>
    </row>
    <row r="8199" spans="1:6" x14ac:dyDescent="0.35">
      <c r="A8199" s="527">
        <f>Electricity!D8235</f>
        <v>45633</v>
      </c>
      <c r="B8199" s="528">
        <f>Electricity!E8235</f>
        <v>0.50000000000000011</v>
      </c>
      <c r="C8199" s="529">
        <f>Electricity!F8235</f>
        <v>0</v>
      </c>
      <c r="D8199" s="529">
        <f>Electricity!I8235</f>
        <v>0</v>
      </c>
      <c r="E8199" s="531" t="str">
        <f t="shared" si="261"/>
        <v>12/07/2024 12:00:00 PM</v>
      </c>
      <c r="F8199" s="530" t="str">
        <f t="shared" si="262"/>
        <v>Dec</v>
      </c>
    </row>
    <row r="8200" spans="1:6" x14ac:dyDescent="0.35">
      <c r="A8200" s="527">
        <f>Electricity!D8236</f>
        <v>45633</v>
      </c>
      <c r="B8200" s="528">
        <f>Electricity!E8236</f>
        <v>0.54166666666666674</v>
      </c>
      <c r="C8200" s="529">
        <f>Electricity!F8236</f>
        <v>0</v>
      </c>
      <c r="D8200" s="529">
        <f>Electricity!I8236</f>
        <v>0</v>
      </c>
      <c r="E8200" s="531" t="str">
        <f t="shared" si="261"/>
        <v>12/07/2024 01:00:00 PM</v>
      </c>
      <c r="F8200" s="530" t="str">
        <f t="shared" si="262"/>
        <v>Dec</v>
      </c>
    </row>
    <row r="8201" spans="1:6" x14ac:dyDescent="0.35">
      <c r="A8201" s="527">
        <f>Electricity!D8237</f>
        <v>45633</v>
      </c>
      <c r="B8201" s="528">
        <f>Electricity!E8237</f>
        <v>0.58333333333333337</v>
      </c>
      <c r="C8201" s="529">
        <f>Electricity!F8237</f>
        <v>0</v>
      </c>
      <c r="D8201" s="529">
        <f>Electricity!I8237</f>
        <v>0</v>
      </c>
      <c r="E8201" s="531" t="str">
        <f t="shared" si="261"/>
        <v>12/07/2024 02:00:00 PM</v>
      </c>
      <c r="F8201" s="530" t="str">
        <f t="shared" si="262"/>
        <v>Dec</v>
      </c>
    </row>
    <row r="8202" spans="1:6" x14ac:dyDescent="0.35">
      <c r="A8202" s="527">
        <f>Electricity!D8238</f>
        <v>45633</v>
      </c>
      <c r="B8202" s="528">
        <f>Electricity!E8238</f>
        <v>0.62500000000000011</v>
      </c>
      <c r="C8202" s="529">
        <f>Electricity!F8238</f>
        <v>0</v>
      </c>
      <c r="D8202" s="529">
        <f>Electricity!I8238</f>
        <v>0</v>
      </c>
      <c r="E8202" s="531" t="str">
        <f t="shared" si="261"/>
        <v>12/07/2024 03:00:00 PM</v>
      </c>
      <c r="F8202" s="530" t="str">
        <f t="shared" si="262"/>
        <v>Dec</v>
      </c>
    </row>
    <row r="8203" spans="1:6" x14ac:dyDescent="0.35">
      <c r="A8203" s="527">
        <f>Electricity!D8239</f>
        <v>45633</v>
      </c>
      <c r="B8203" s="528">
        <f>Electricity!E8239</f>
        <v>0.66666666666666674</v>
      </c>
      <c r="C8203" s="529">
        <f>Electricity!F8239</f>
        <v>0</v>
      </c>
      <c r="D8203" s="529">
        <f>Electricity!I8239</f>
        <v>0</v>
      </c>
      <c r="E8203" s="531" t="str">
        <f t="shared" si="261"/>
        <v>12/07/2024 04:00:00 PM</v>
      </c>
      <c r="F8203" s="530" t="str">
        <f t="shared" si="262"/>
        <v>Dec</v>
      </c>
    </row>
    <row r="8204" spans="1:6" x14ac:dyDescent="0.35">
      <c r="A8204" s="527">
        <f>Electricity!D8240</f>
        <v>45633</v>
      </c>
      <c r="B8204" s="528">
        <f>Electricity!E8240</f>
        <v>0.70833333333333337</v>
      </c>
      <c r="C8204" s="529">
        <f>Electricity!F8240</f>
        <v>0</v>
      </c>
      <c r="D8204" s="529">
        <f>Electricity!I8240</f>
        <v>0</v>
      </c>
      <c r="E8204" s="531" t="str">
        <f t="shared" si="261"/>
        <v>12/07/2024 05:00:00 PM</v>
      </c>
      <c r="F8204" s="530" t="str">
        <f t="shared" si="262"/>
        <v>Dec</v>
      </c>
    </row>
    <row r="8205" spans="1:6" x14ac:dyDescent="0.35">
      <c r="A8205" s="527">
        <f>Electricity!D8241</f>
        <v>45633</v>
      </c>
      <c r="B8205" s="528">
        <f>Electricity!E8241</f>
        <v>0.75000000000000011</v>
      </c>
      <c r="C8205" s="529">
        <f>Electricity!F8241</f>
        <v>0</v>
      </c>
      <c r="D8205" s="529">
        <f>Electricity!I8241</f>
        <v>0</v>
      </c>
      <c r="E8205" s="531" t="str">
        <f t="shared" si="261"/>
        <v>12/07/2024 06:00:00 PM</v>
      </c>
      <c r="F8205" s="530" t="str">
        <f t="shared" si="262"/>
        <v>Dec</v>
      </c>
    </row>
    <row r="8206" spans="1:6" x14ac:dyDescent="0.35">
      <c r="A8206" s="527">
        <f>Electricity!D8242</f>
        <v>45633</v>
      </c>
      <c r="B8206" s="528">
        <f>Electricity!E8242</f>
        <v>0.79166666666666674</v>
      </c>
      <c r="C8206" s="529">
        <f>Electricity!F8242</f>
        <v>0</v>
      </c>
      <c r="D8206" s="529">
        <f>Electricity!I8242</f>
        <v>0</v>
      </c>
      <c r="E8206" s="531" t="str">
        <f t="shared" si="261"/>
        <v>12/07/2024 07:00:00 PM</v>
      </c>
      <c r="F8206" s="530" t="str">
        <f t="shared" si="262"/>
        <v>Dec</v>
      </c>
    </row>
    <row r="8207" spans="1:6" x14ac:dyDescent="0.35">
      <c r="A8207" s="527">
        <f>Electricity!D8243</f>
        <v>45633</v>
      </c>
      <c r="B8207" s="528">
        <f>Electricity!E8243</f>
        <v>0.83333333333333337</v>
      </c>
      <c r="C8207" s="529">
        <f>Electricity!F8243</f>
        <v>0</v>
      </c>
      <c r="D8207" s="529">
        <f>Electricity!I8243</f>
        <v>0</v>
      </c>
      <c r="E8207" s="531" t="str">
        <f t="shared" si="261"/>
        <v>12/07/2024 08:00:00 PM</v>
      </c>
      <c r="F8207" s="530" t="str">
        <f t="shared" si="262"/>
        <v>Dec</v>
      </c>
    </row>
    <row r="8208" spans="1:6" x14ac:dyDescent="0.35">
      <c r="A8208" s="527">
        <f>Electricity!D8244</f>
        <v>45633</v>
      </c>
      <c r="B8208" s="528">
        <f>Electricity!E8244</f>
        <v>0.87500000000000011</v>
      </c>
      <c r="C8208" s="529">
        <f>Electricity!F8244</f>
        <v>0</v>
      </c>
      <c r="D8208" s="529">
        <f>Electricity!I8244</f>
        <v>0</v>
      </c>
      <c r="E8208" s="531" t="str">
        <f t="shared" si="261"/>
        <v>12/07/2024 09:00:00 PM</v>
      </c>
      <c r="F8208" s="530" t="str">
        <f t="shared" si="262"/>
        <v>Dec</v>
      </c>
    </row>
    <row r="8209" spans="1:6" x14ac:dyDescent="0.35">
      <c r="A8209" s="527">
        <f>Electricity!D8245</f>
        <v>45633</v>
      </c>
      <c r="B8209" s="528">
        <f>Electricity!E8245</f>
        <v>0.91666666666666674</v>
      </c>
      <c r="C8209" s="529">
        <f>Electricity!F8245</f>
        <v>0</v>
      </c>
      <c r="D8209" s="529">
        <f>Electricity!I8245</f>
        <v>0</v>
      </c>
      <c r="E8209" s="531" t="str">
        <f t="shared" si="261"/>
        <v>12/07/2024 10:00:00 PM</v>
      </c>
      <c r="F8209" s="530" t="str">
        <f t="shared" si="262"/>
        <v>Dec</v>
      </c>
    </row>
    <row r="8210" spans="1:6" x14ac:dyDescent="0.35">
      <c r="A8210" s="527">
        <f>Electricity!D8246</f>
        <v>45633</v>
      </c>
      <c r="B8210" s="528">
        <f>Electricity!E8246</f>
        <v>0.95833333333333337</v>
      </c>
      <c r="C8210" s="529">
        <f>Electricity!F8246</f>
        <v>0</v>
      </c>
      <c r="D8210" s="529">
        <f>Electricity!I8246</f>
        <v>0</v>
      </c>
      <c r="E8210" s="531" t="str">
        <f t="shared" si="261"/>
        <v>12/07/2024 11:00:00 PM</v>
      </c>
      <c r="F8210" s="530" t="str">
        <f t="shared" si="262"/>
        <v>Dec</v>
      </c>
    </row>
    <row r="8211" spans="1:6" x14ac:dyDescent="0.35">
      <c r="A8211" s="527">
        <f>Electricity!D8247</f>
        <v>45634</v>
      </c>
      <c r="B8211" s="528">
        <f>Electricity!E8247</f>
        <v>3.1225022567582528E-17</v>
      </c>
      <c r="C8211" s="529">
        <f>Electricity!F8247</f>
        <v>0</v>
      </c>
      <c r="D8211" s="529">
        <f>Electricity!I8247</f>
        <v>0</v>
      </c>
      <c r="E8211" s="531" t="str">
        <f t="shared" si="261"/>
        <v>12/08/2024 12:00:00 AM</v>
      </c>
      <c r="F8211" s="530" t="str">
        <f t="shared" si="262"/>
        <v>Dec</v>
      </c>
    </row>
    <row r="8212" spans="1:6" x14ac:dyDescent="0.35">
      <c r="A8212" s="527">
        <f>Electricity!D8248</f>
        <v>45634</v>
      </c>
      <c r="B8212" s="528">
        <f>Electricity!E8248</f>
        <v>4.1666666666666699E-2</v>
      </c>
      <c r="C8212" s="529">
        <f>Electricity!F8248</f>
        <v>0</v>
      </c>
      <c r="D8212" s="529">
        <f>Electricity!I8248</f>
        <v>0</v>
      </c>
      <c r="E8212" s="531" t="str">
        <f t="shared" si="261"/>
        <v>12/08/2024 01:00:00 AM</v>
      </c>
      <c r="F8212" s="530" t="str">
        <f t="shared" si="262"/>
        <v>Dec</v>
      </c>
    </row>
    <row r="8213" spans="1:6" x14ac:dyDescent="0.35">
      <c r="A8213" s="527">
        <f>Electricity!D8249</f>
        <v>45634</v>
      </c>
      <c r="B8213" s="528">
        <f>Electricity!E8249</f>
        <v>8.333333333333337E-2</v>
      </c>
      <c r="C8213" s="529">
        <f>Electricity!F8249</f>
        <v>0</v>
      </c>
      <c r="D8213" s="529">
        <f>Electricity!I8249</f>
        <v>0</v>
      </c>
      <c r="E8213" s="531" t="str">
        <f t="shared" si="261"/>
        <v>12/08/2024 02:00:00 AM</v>
      </c>
      <c r="F8213" s="530" t="str">
        <f t="shared" si="262"/>
        <v>Dec</v>
      </c>
    </row>
    <row r="8214" spans="1:6" x14ac:dyDescent="0.35">
      <c r="A8214" s="527">
        <f>Electricity!D8250</f>
        <v>45634</v>
      </c>
      <c r="B8214" s="528">
        <f>Electricity!E8250</f>
        <v>0.12500000000000006</v>
      </c>
      <c r="C8214" s="529">
        <f>Electricity!F8250</f>
        <v>0</v>
      </c>
      <c r="D8214" s="529">
        <f>Electricity!I8250</f>
        <v>0</v>
      </c>
      <c r="E8214" s="531" t="str">
        <f t="shared" si="261"/>
        <v>12/08/2024 03:00:00 AM</v>
      </c>
      <c r="F8214" s="530" t="str">
        <f t="shared" si="262"/>
        <v>Dec</v>
      </c>
    </row>
    <row r="8215" spans="1:6" x14ac:dyDescent="0.35">
      <c r="A8215" s="527">
        <f>Electricity!D8251</f>
        <v>45634</v>
      </c>
      <c r="B8215" s="528">
        <f>Electricity!E8251</f>
        <v>0.16666666666666669</v>
      </c>
      <c r="C8215" s="529">
        <f>Electricity!F8251</f>
        <v>0</v>
      </c>
      <c r="D8215" s="529">
        <f>Electricity!I8251</f>
        <v>0</v>
      </c>
      <c r="E8215" s="531" t="str">
        <f t="shared" si="261"/>
        <v>12/08/2024 04:00:00 AM</v>
      </c>
      <c r="F8215" s="530" t="str">
        <f t="shared" si="262"/>
        <v>Dec</v>
      </c>
    </row>
    <row r="8216" spans="1:6" x14ac:dyDescent="0.35">
      <c r="A8216" s="527">
        <f>Electricity!D8252</f>
        <v>45634</v>
      </c>
      <c r="B8216" s="528">
        <f>Electricity!E8252</f>
        <v>0.20833333333333337</v>
      </c>
      <c r="C8216" s="529">
        <f>Electricity!F8252</f>
        <v>0</v>
      </c>
      <c r="D8216" s="529">
        <f>Electricity!I8252</f>
        <v>0</v>
      </c>
      <c r="E8216" s="531" t="str">
        <f t="shared" si="261"/>
        <v>12/08/2024 05:00:00 AM</v>
      </c>
      <c r="F8216" s="530" t="str">
        <f t="shared" si="262"/>
        <v>Dec</v>
      </c>
    </row>
    <row r="8217" spans="1:6" x14ac:dyDescent="0.35">
      <c r="A8217" s="527">
        <f>Electricity!D8253</f>
        <v>45634</v>
      </c>
      <c r="B8217" s="528">
        <f>Electricity!E8253</f>
        <v>0.25</v>
      </c>
      <c r="C8217" s="529">
        <f>Electricity!F8253</f>
        <v>0</v>
      </c>
      <c r="D8217" s="529">
        <f>Electricity!I8253</f>
        <v>0</v>
      </c>
      <c r="E8217" s="531" t="str">
        <f t="shared" si="261"/>
        <v>12/08/2024 06:00:00 AM</v>
      </c>
      <c r="F8217" s="530" t="str">
        <f t="shared" si="262"/>
        <v>Dec</v>
      </c>
    </row>
    <row r="8218" spans="1:6" x14ac:dyDescent="0.35">
      <c r="A8218" s="527">
        <f>Electricity!D8254</f>
        <v>45634</v>
      </c>
      <c r="B8218" s="528">
        <f>Electricity!E8254</f>
        <v>0.29166666666666669</v>
      </c>
      <c r="C8218" s="529">
        <f>Electricity!F8254</f>
        <v>0</v>
      </c>
      <c r="D8218" s="529">
        <f>Electricity!I8254</f>
        <v>0</v>
      </c>
      <c r="E8218" s="531" t="str">
        <f t="shared" si="261"/>
        <v>12/08/2024 07:00:00 AM</v>
      </c>
      <c r="F8218" s="530" t="str">
        <f t="shared" si="262"/>
        <v>Dec</v>
      </c>
    </row>
    <row r="8219" spans="1:6" x14ac:dyDescent="0.35">
      <c r="A8219" s="527">
        <f>Electricity!D8255</f>
        <v>45634</v>
      </c>
      <c r="B8219" s="528">
        <f>Electricity!E8255</f>
        <v>0.33333333333333337</v>
      </c>
      <c r="C8219" s="529">
        <f>Electricity!F8255</f>
        <v>0</v>
      </c>
      <c r="D8219" s="529">
        <f>Electricity!I8255</f>
        <v>0</v>
      </c>
      <c r="E8219" s="531" t="str">
        <f t="shared" si="261"/>
        <v>12/08/2024 08:00:00 AM</v>
      </c>
      <c r="F8219" s="530" t="str">
        <f t="shared" si="262"/>
        <v>Dec</v>
      </c>
    </row>
    <row r="8220" spans="1:6" x14ac:dyDescent="0.35">
      <c r="A8220" s="527">
        <f>Electricity!D8256</f>
        <v>45634</v>
      </c>
      <c r="B8220" s="528">
        <f>Electricity!E8256</f>
        <v>0.375</v>
      </c>
      <c r="C8220" s="529">
        <f>Electricity!F8256</f>
        <v>0</v>
      </c>
      <c r="D8220" s="529">
        <f>Electricity!I8256</f>
        <v>0</v>
      </c>
      <c r="E8220" s="531" t="str">
        <f t="shared" si="261"/>
        <v>12/08/2024 09:00:00 AM</v>
      </c>
      <c r="F8220" s="530" t="str">
        <f t="shared" si="262"/>
        <v>Dec</v>
      </c>
    </row>
    <row r="8221" spans="1:6" x14ac:dyDescent="0.35">
      <c r="A8221" s="527">
        <f>Electricity!D8257</f>
        <v>45634</v>
      </c>
      <c r="B8221" s="528">
        <f>Electricity!E8257</f>
        <v>0.41666666666666669</v>
      </c>
      <c r="C8221" s="529">
        <f>Electricity!F8257</f>
        <v>0</v>
      </c>
      <c r="D8221" s="529">
        <f>Electricity!I8257</f>
        <v>0</v>
      </c>
      <c r="E8221" s="531" t="str">
        <f t="shared" si="261"/>
        <v>12/08/2024 10:00:00 AM</v>
      </c>
      <c r="F8221" s="530" t="str">
        <f t="shared" si="262"/>
        <v>Dec</v>
      </c>
    </row>
    <row r="8222" spans="1:6" x14ac:dyDescent="0.35">
      <c r="A8222" s="527">
        <f>Electricity!D8258</f>
        <v>45634</v>
      </c>
      <c r="B8222" s="528">
        <f>Electricity!E8258</f>
        <v>0.45833333333333337</v>
      </c>
      <c r="C8222" s="529">
        <f>Electricity!F8258</f>
        <v>0</v>
      </c>
      <c r="D8222" s="529">
        <f>Electricity!I8258</f>
        <v>0</v>
      </c>
      <c r="E8222" s="531" t="str">
        <f t="shared" si="261"/>
        <v>12/08/2024 11:00:00 AM</v>
      </c>
      <c r="F8222" s="530" t="str">
        <f t="shared" si="262"/>
        <v>Dec</v>
      </c>
    </row>
    <row r="8223" spans="1:6" x14ac:dyDescent="0.35">
      <c r="A8223" s="527">
        <f>Electricity!D8259</f>
        <v>45634</v>
      </c>
      <c r="B8223" s="528">
        <f>Electricity!E8259</f>
        <v>0.50000000000000011</v>
      </c>
      <c r="C8223" s="529">
        <f>Electricity!F8259</f>
        <v>0</v>
      </c>
      <c r="D8223" s="529">
        <f>Electricity!I8259</f>
        <v>0</v>
      </c>
      <c r="E8223" s="531" t="str">
        <f t="shared" si="261"/>
        <v>12/08/2024 12:00:00 PM</v>
      </c>
      <c r="F8223" s="530" t="str">
        <f t="shared" si="262"/>
        <v>Dec</v>
      </c>
    </row>
    <row r="8224" spans="1:6" x14ac:dyDescent="0.35">
      <c r="A8224" s="527">
        <f>Electricity!D8260</f>
        <v>45634</v>
      </c>
      <c r="B8224" s="528">
        <f>Electricity!E8260</f>
        <v>0.54166666666666674</v>
      </c>
      <c r="C8224" s="529">
        <f>Electricity!F8260</f>
        <v>0</v>
      </c>
      <c r="D8224" s="529">
        <f>Electricity!I8260</f>
        <v>0</v>
      </c>
      <c r="E8224" s="531" t="str">
        <f t="shared" si="261"/>
        <v>12/08/2024 01:00:00 PM</v>
      </c>
      <c r="F8224" s="530" t="str">
        <f t="shared" si="262"/>
        <v>Dec</v>
      </c>
    </row>
    <row r="8225" spans="1:6" x14ac:dyDescent="0.35">
      <c r="A8225" s="527">
        <f>Electricity!D8261</f>
        <v>45634</v>
      </c>
      <c r="B8225" s="528">
        <f>Electricity!E8261</f>
        <v>0.58333333333333337</v>
      </c>
      <c r="C8225" s="529">
        <f>Electricity!F8261</f>
        <v>0</v>
      </c>
      <c r="D8225" s="529">
        <f>Electricity!I8261</f>
        <v>0</v>
      </c>
      <c r="E8225" s="531" t="str">
        <f t="shared" si="261"/>
        <v>12/08/2024 02:00:00 PM</v>
      </c>
      <c r="F8225" s="530" t="str">
        <f t="shared" si="262"/>
        <v>Dec</v>
      </c>
    </row>
    <row r="8226" spans="1:6" x14ac:dyDescent="0.35">
      <c r="A8226" s="527">
        <f>Electricity!D8262</f>
        <v>45634</v>
      </c>
      <c r="B8226" s="528">
        <f>Electricity!E8262</f>
        <v>0.62500000000000011</v>
      </c>
      <c r="C8226" s="529">
        <f>Electricity!F8262</f>
        <v>0</v>
      </c>
      <c r="D8226" s="529">
        <f>Electricity!I8262</f>
        <v>0</v>
      </c>
      <c r="E8226" s="531" t="str">
        <f t="shared" si="261"/>
        <v>12/08/2024 03:00:00 PM</v>
      </c>
      <c r="F8226" s="530" t="str">
        <f t="shared" si="262"/>
        <v>Dec</v>
      </c>
    </row>
    <row r="8227" spans="1:6" x14ac:dyDescent="0.35">
      <c r="A8227" s="527">
        <f>Electricity!D8263</f>
        <v>45634</v>
      </c>
      <c r="B8227" s="528">
        <f>Electricity!E8263</f>
        <v>0.66666666666666674</v>
      </c>
      <c r="C8227" s="529">
        <f>Electricity!F8263</f>
        <v>0</v>
      </c>
      <c r="D8227" s="529">
        <f>Electricity!I8263</f>
        <v>0</v>
      </c>
      <c r="E8227" s="531" t="str">
        <f t="shared" si="261"/>
        <v>12/08/2024 04:00:00 PM</v>
      </c>
      <c r="F8227" s="530" t="str">
        <f t="shared" si="262"/>
        <v>Dec</v>
      </c>
    </row>
    <row r="8228" spans="1:6" x14ac:dyDescent="0.35">
      <c r="A8228" s="527">
        <f>Electricity!D8264</f>
        <v>45634</v>
      </c>
      <c r="B8228" s="528">
        <f>Electricity!E8264</f>
        <v>0.70833333333333337</v>
      </c>
      <c r="C8228" s="529">
        <f>Electricity!F8264</f>
        <v>0</v>
      </c>
      <c r="D8228" s="529">
        <f>Electricity!I8264</f>
        <v>0</v>
      </c>
      <c r="E8228" s="531" t="str">
        <f t="shared" si="261"/>
        <v>12/08/2024 05:00:00 PM</v>
      </c>
      <c r="F8228" s="530" t="str">
        <f t="shared" si="262"/>
        <v>Dec</v>
      </c>
    </row>
    <row r="8229" spans="1:6" x14ac:dyDescent="0.35">
      <c r="A8229" s="527">
        <f>Electricity!D8265</f>
        <v>45634</v>
      </c>
      <c r="B8229" s="528">
        <f>Electricity!E8265</f>
        <v>0.75000000000000011</v>
      </c>
      <c r="C8229" s="529">
        <f>Electricity!F8265</f>
        <v>0</v>
      </c>
      <c r="D8229" s="529">
        <f>Electricity!I8265</f>
        <v>0</v>
      </c>
      <c r="E8229" s="531" t="str">
        <f t="shared" si="261"/>
        <v>12/08/2024 06:00:00 PM</v>
      </c>
      <c r="F8229" s="530" t="str">
        <f t="shared" si="262"/>
        <v>Dec</v>
      </c>
    </row>
    <row r="8230" spans="1:6" x14ac:dyDescent="0.35">
      <c r="A8230" s="527">
        <f>Electricity!D8266</f>
        <v>45634</v>
      </c>
      <c r="B8230" s="528">
        <f>Electricity!E8266</f>
        <v>0.79166666666666674</v>
      </c>
      <c r="C8230" s="529">
        <f>Electricity!F8266</f>
        <v>0</v>
      </c>
      <c r="D8230" s="529">
        <f>Electricity!I8266</f>
        <v>0</v>
      </c>
      <c r="E8230" s="531" t="str">
        <f t="shared" si="261"/>
        <v>12/08/2024 07:00:00 PM</v>
      </c>
      <c r="F8230" s="530" t="str">
        <f t="shared" si="262"/>
        <v>Dec</v>
      </c>
    </row>
    <row r="8231" spans="1:6" x14ac:dyDescent="0.35">
      <c r="A8231" s="527">
        <f>Electricity!D8267</f>
        <v>45634</v>
      </c>
      <c r="B8231" s="528">
        <f>Electricity!E8267</f>
        <v>0.83333333333333337</v>
      </c>
      <c r="C8231" s="529">
        <f>Electricity!F8267</f>
        <v>0</v>
      </c>
      <c r="D8231" s="529">
        <f>Electricity!I8267</f>
        <v>0</v>
      </c>
      <c r="E8231" s="531" t="str">
        <f t="shared" si="261"/>
        <v>12/08/2024 08:00:00 PM</v>
      </c>
      <c r="F8231" s="530" t="str">
        <f t="shared" si="262"/>
        <v>Dec</v>
      </c>
    </row>
    <row r="8232" spans="1:6" x14ac:dyDescent="0.35">
      <c r="A8232" s="527">
        <f>Electricity!D8268</f>
        <v>45634</v>
      </c>
      <c r="B8232" s="528">
        <f>Electricity!E8268</f>
        <v>0.87500000000000011</v>
      </c>
      <c r="C8232" s="529">
        <f>Electricity!F8268</f>
        <v>0</v>
      </c>
      <c r="D8232" s="529">
        <f>Electricity!I8268</f>
        <v>0</v>
      </c>
      <c r="E8232" s="531" t="str">
        <f t="shared" si="261"/>
        <v>12/08/2024 09:00:00 PM</v>
      </c>
      <c r="F8232" s="530" t="str">
        <f t="shared" si="262"/>
        <v>Dec</v>
      </c>
    </row>
    <row r="8233" spans="1:6" x14ac:dyDescent="0.35">
      <c r="A8233" s="527">
        <f>Electricity!D8269</f>
        <v>45634</v>
      </c>
      <c r="B8233" s="528">
        <f>Electricity!E8269</f>
        <v>0.91666666666666674</v>
      </c>
      <c r="C8233" s="529">
        <f>Electricity!F8269</f>
        <v>0</v>
      </c>
      <c r="D8233" s="529">
        <f>Electricity!I8269</f>
        <v>0</v>
      </c>
      <c r="E8233" s="531" t="str">
        <f t="shared" si="261"/>
        <v>12/08/2024 10:00:00 PM</v>
      </c>
      <c r="F8233" s="530" t="str">
        <f t="shared" si="262"/>
        <v>Dec</v>
      </c>
    </row>
    <row r="8234" spans="1:6" x14ac:dyDescent="0.35">
      <c r="A8234" s="527">
        <f>Electricity!D8270</f>
        <v>45634</v>
      </c>
      <c r="B8234" s="528">
        <f>Electricity!E8270</f>
        <v>0.95833333333333337</v>
      </c>
      <c r="C8234" s="529">
        <f>Electricity!F8270</f>
        <v>0</v>
      </c>
      <c r="D8234" s="529">
        <f>Electricity!I8270</f>
        <v>0</v>
      </c>
      <c r="E8234" s="531" t="str">
        <f t="shared" si="261"/>
        <v>12/08/2024 11:00:00 PM</v>
      </c>
      <c r="F8234" s="530" t="str">
        <f t="shared" si="262"/>
        <v>Dec</v>
      </c>
    </row>
    <row r="8235" spans="1:6" x14ac:dyDescent="0.35">
      <c r="A8235" s="527">
        <f>Electricity!D8271</f>
        <v>45635</v>
      </c>
      <c r="B8235" s="528">
        <f>Electricity!E8271</f>
        <v>3.1225022567582528E-17</v>
      </c>
      <c r="C8235" s="529">
        <f>Electricity!F8271</f>
        <v>0</v>
      </c>
      <c r="D8235" s="529">
        <f>Electricity!I8271</f>
        <v>0</v>
      </c>
      <c r="E8235" s="531" t="str">
        <f t="shared" si="261"/>
        <v>12/09/2024 12:00:00 AM</v>
      </c>
      <c r="F8235" s="530" t="str">
        <f t="shared" si="262"/>
        <v>Dec</v>
      </c>
    </row>
    <row r="8236" spans="1:6" x14ac:dyDescent="0.35">
      <c r="A8236" s="527">
        <f>Electricity!D8272</f>
        <v>45635</v>
      </c>
      <c r="B8236" s="528">
        <f>Electricity!E8272</f>
        <v>4.1666666666666699E-2</v>
      </c>
      <c r="C8236" s="529">
        <f>Electricity!F8272</f>
        <v>0</v>
      </c>
      <c r="D8236" s="529">
        <f>Electricity!I8272</f>
        <v>0</v>
      </c>
      <c r="E8236" s="531" t="str">
        <f t="shared" ref="E8236:E8299" si="263">CONCATENATE(TEXT(A8236,"mm/dd/yyyy")," ",TEXT(B8236,"hh:mm:ss AM/PM"))</f>
        <v>12/09/2024 01:00:00 AM</v>
      </c>
      <c r="F8236" s="530" t="str">
        <f t="shared" si="262"/>
        <v>Dec</v>
      </c>
    </row>
    <row r="8237" spans="1:6" x14ac:dyDescent="0.35">
      <c r="A8237" s="527">
        <f>Electricity!D8273</f>
        <v>45635</v>
      </c>
      <c r="B8237" s="528">
        <f>Electricity!E8273</f>
        <v>8.333333333333337E-2</v>
      </c>
      <c r="C8237" s="529">
        <f>Electricity!F8273</f>
        <v>0</v>
      </c>
      <c r="D8237" s="529">
        <f>Electricity!I8273</f>
        <v>0</v>
      </c>
      <c r="E8237" s="531" t="str">
        <f t="shared" si="263"/>
        <v>12/09/2024 02:00:00 AM</v>
      </c>
      <c r="F8237" s="530" t="str">
        <f t="shared" si="262"/>
        <v>Dec</v>
      </c>
    </row>
    <row r="8238" spans="1:6" x14ac:dyDescent="0.35">
      <c r="A8238" s="527">
        <f>Electricity!D8274</f>
        <v>45635</v>
      </c>
      <c r="B8238" s="528">
        <f>Electricity!E8274</f>
        <v>0.12500000000000006</v>
      </c>
      <c r="C8238" s="529">
        <f>Electricity!F8274</f>
        <v>0</v>
      </c>
      <c r="D8238" s="529">
        <f>Electricity!I8274</f>
        <v>0</v>
      </c>
      <c r="E8238" s="531" t="str">
        <f t="shared" si="263"/>
        <v>12/09/2024 03:00:00 AM</v>
      </c>
      <c r="F8238" s="530" t="str">
        <f t="shared" si="262"/>
        <v>Dec</v>
      </c>
    </row>
    <row r="8239" spans="1:6" x14ac:dyDescent="0.35">
      <c r="A8239" s="527">
        <f>Electricity!D8275</f>
        <v>45635</v>
      </c>
      <c r="B8239" s="528">
        <f>Electricity!E8275</f>
        <v>0.16666666666666669</v>
      </c>
      <c r="C8239" s="529">
        <f>Electricity!F8275</f>
        <v>0</v>
      </c>
      <c r="D8239" s="529">
        <f>Electricity!I8275</f>
        <v>0</v>
      </c>
      <c r="E8239" s="531" t="str">
        <f t="shared" si="263"/>
        <v>12/09/2024 04:00:00 AM</v>
      </c>
      <c r="F8239" s="530" t="str">
        <f t="shared" si="262"/>
        <v>Dec</v>
      </c>
    </row>
    <row r="8240" spans="1:6" x14ac:dyDescent="0.35">
      <c r="A8240" s="527">
        <f>Electricity!D8276</f>
        <v>45635</v>
      </c>
      <c r="B8240" s="528">
        <f>Electricity!E8276</f>
        <v>0.20833333333333337</v>
      </c>
      <c r="C8240" s="529">
        <f>Electricity!F8276</f>
        <v>0</v>
      </c>
      <c r="D8240" s="529">
        <f>Electricity!I8276</f>
        <v>0</v>
      </c>
      <c r="E8240" s="531" t="str">
        <f t="shared" si="263"/>
        <v>12/09/2024 05:00:00 AM</v>
      </c>
      <c r="F8240" s="530" t="str">
        <f t="shared" si="262"/>
        <v>Dec</v>
      </c>
    </row>
    <row r="8241" spans="1:6" x14ac:dyDescent="0.35">
      <c r="A8241" s="527">
        <f>Electricity!D8277</f>
        <v>45635</v>
      </c>
      <c r="B8241" s="528">
        <f>Electricity!E8277</f>
        <v>0.25</v>
      </c>
      <c r="C8241" s="529">
        <f>Electricity!F8277</f>
        <v>0</v>
      </c>
      <c r="D8241" s="529">
        <f>Electricity!I8277</f>
        <v>0</v>
      </c>
      <c r="E8241" s="531" t="str">
        <f t="shared" si="263"/>
        <v>12/09/2024 06:00:00 AM</v>
      </c>
      <c r="F8241" s="530" t="str">
        <f t="shared" si="262"/>
        <v>Dec</v>
      </c>
    </row>
    <row r="8242" spans="1:6" x14ac:dyDescent="0.35">
      <c r="A8242" s="527">
        <f>Electricity!D8278</f>
        <v>45635</v>
      </c>
      <c r="B8242" s="528">
        <f>Electricity!E8278</f>
        <v>0.29166666666666669</v>
      </c>
      <c r="C8242" s="529">
        <f>Electricity!F8278</f>
        <v>0</v>
      </c>
      <c r="D8242" s="529">
        <f>Electricity!I8278</f>
        <v>0</v>
      </c>
      <c r="E8242" s="531" t="str">
        <f t="shared" si="263"/>
        <v>12/09/2024 07:00:00 AM</v>
      </c>
      <c r="F8242" s="530" t="str">
        <f t="shared" si="262"/>
        <v>Dec</v>
      </c>
    </row>
    <row r="8243" spans="1:6" x14ac:dyDescent="0.35">
      <c r="A8243" s="527">
        <f>Electricity!D8279</f>
        <v>45635</v>
      </c>
      <c r="B8243" s="528">
        <f>Electricity!E8279</f>
        <v>0.33333333333333337</v>
      </c>
      <c r="C8243" s="529">
        <f>Electricity!F8279</f>
        <v>0</v>
      </c>
      <c r="D8243" s="529">
        <f>Electricity!I8279</f>
        <v>0</v>
      </c>
      <c r="E8243" s="531" t="str">
        <f t="shared" si="263"/>
        <v>12/09/2024 08:00:00 AM</v>
      </c>
      <c r="F8243" s="530" t="str">
        <f t="shared" si="262"/>
        <v>Dec</v>
      </c>
    </row>
    <row r="8244" spans="1:6" x14ac:dyDescent="0.35">
      <c r="A8244" s="527">
        <f>Electricity!D8280</f>
        <v>45635</v>
      </c>
      <c r="B8244" s="528">
        <f>Electricity!E8280</f>
        <v>0.375</v>
      </c>
      <c r="C8244" s="529">
        <f>Electricity!F8280</f>
        <v>0</v>
      </c>
      <c r="D8244" s="529">
        <f>Electricity!I8280</f>
        <v>0</v>
      </c>
      <c r="E8244" s="531" t="str">
        <f t="shared" si="263"/>
        <v>12/09/2024 09:00:00 AM</v>
      </c>
      <c r="F8244" s="530" t="str">
        <f t="shared" si="262"/>
        <v>Dec</v>
      </c>
    </row>
    <row r="8245" spans="1:6" x14ac:dyDescent="0.35">
      <c r="A8245" s="527">
        <f>Electricity!D8281</f>
        <v>45635</v>
      </c>
      <c r="B8245" s="528">
        <f>Electricity!E8281</f>
        <v>0.41666666666666669</v>
      </c>
      <c r="C8245" s="529">
        <f>Electricity!F8281</f>
        <v>0</v>
      </c>
      <c r="D8245" s="529">
        <f>Electricity!I8281</f>
        <v>0</v>
      </c>
      <c r="E8245" s="531" t="str">
        <f t="shared" si="263"/>
        <v>12/09/2024 10:00:00 AM</v>
      </c>
      <c r="F8245" s="530" t="str">
        <f t="shared" si="262"/>
        <v>Dec</v>
      </c>
    </row>
    <row r="8246" spans="1:6" x14ac:dyDescent="0.35">
      <c r="A8246" s="527">
        <f>Electricity!D8282</f>
        <v>45635</v>
      </c>
      <c r="B8246" s="528">
        <f>Electricity!E8282</f>
        <v>0.45833333333333337</v>
      </c>
      <c r="C8246" s="529">
        <f>Electricity!F8282</f>
        <v>0</v>
      </c>
      <c r="D8246" s="529">
        <f>Electricity!I8282</f>
        <v>0</v>
      </c>
      <c r="E8246" s="531" t="str">
        <f t="shared" si="263"/>
        <v>12/09/2024 11:00:00 AM</v>
      </c>
      <c r="F8246" s="530" t="str">
        <f t="shared" si="262"/>
        <v>Dec</v>
      </c>
    </row>
    <row r="8247" spans="1:6" x14ac:dyDescent="0.35">
      <c r="A8247" s="527">
        <f>Electricity!D8283</f>
        <v>45635</v>
      </c>
      <c r="B8247" s="528">
        <f>Electricity!E8283</f>
        <v>0.50000000000000011</v>
      </c>
      <c r="C8247" s="529">
        <f>Electricity!F8283</f>
        <v>0</v>
      </c>
      <c r="D8247" s="529">
        <f>Electricity!I8283</f>
        <v>0</v>
      </c>
      <c r="E8247" s="531" t="str">
        <f t="shared" si="263"/>
        <v>12/09/2024 12:00:00 PM</v>
      </c>
      <c r="F8247" s="530" t="str">
        <f t="shared" si="262"/>
        <v>Dec</v>
      </c>
    </row>
    <row r="8248" spans="1:6" x14ac:dyDescent="0.35">
      <c r="A8248" s="527">
        <f>Electricity!D8284</f>
        <v>45635</v>
      </c>
      <c r="B8248" s="528">
        <f>Electricity!E8284</f>
        <v>0.54166666666666674</v>
      </c>
      <c r="C8248" s="529">
        <f>Electricity!F8284</f>
        <v>0</v>
      </c>
      <c r="D8248" s="529">
        <f>Electricity!I8284</f>
        <v>0</v>
      </c>
      <c r="E8248" s="531" t="str">
        <f t="shared" si="263"/>
        <v>12/09/2024 01:00:00 PM</v>
      </c>
      <c r="F8248" s="530" t="str">
        <f t="shared" si="262"/>
        <v>Dec</v>
      </c>
    </row>
    <row r="8249" spans="1:6" x14ac:dyDescent="0.35">
      <c r="A8249" s="527">
        <f>Electricity!D8285</f>
        <v>45635</v>
      </c>
      <c r="B8249" s="528">
        <f>Electricity!E8285</f>
        <v>0.58333333333333337</v>
      </c>
      <c r="C8249" s="529">
        <f>Electricity!F8285</f>
        <v>0</v>
      </c>
      <c r="D8249" s="529">
        <f>Electricity!I8285</f>
        <v>0</v>
      </c>
      <c r="E8249" s="531" t="str">
        <f t="shared" si="263"/>
        <v>12/09/2024 02:00:00 PM</v>
      </c>
      <c r="F8249" s="530" t="str">
        <f t="shared" si="262"/>
        <v>Dec</v>
      </c>
    </row>
    <row r="8250" spans="1:6" x14ac:dyDescent="0.35">
      <c r="A8250" s="527">
        <f>Electricity!D8286</f>
        <v>45635</v>
      </c>
      <c r="B8250" s="528">
        <f>Electricity!E8286</f>
        <v>0.62500000000000011</v>
      </c>
      <c r="C8250" s="529">
        <f>Electricity!F8286</f>
        <v>0</v>
      </c>
      <c r="D8250" s="529">
        <f>Electricity!I8286</f>
        <v>0</v>
      </c>
      <c r="E8250" s="531" t="str">
        <f t="shared" si="263"/>
        <v>12/09/2024 03:00:00 PM</v>
      </c>
      <c r="F8250" s="530" t="str">
        <f t="shared" si="262"/>
        <v>Dec</v>
      </c>
    </row>
    <row r="8251" spans="1:6" x14ac:dyDescent="0.35">
      <c r="A8251" s="527">
        <f>Electricity!D8287</f>
        <v>45635</v>
      </c>
      <c r="B8251" s="528">
        <f>Electricity!E8287</f>
        <v>0.66666666666666674</v>
      </c>
      <c r="C8251" s="529">
        <f>Electricity!F8287</f>
        <v>0</v>
      </c>
      <c r="D8251" s="529">
        <f>Electricity!I8287</f>
        <v>0</v>
      </c>
      <c r="E8251" s="531" t="str">
        <f t="shared" si="263"/>
        <v>12/09/2024 04:00:00 PM</v>
      </c>
      <c r="F8251" s="530" t="str">
        <f t="shared" si="262"/>
        <v>Dec</v>
      </c>
    </row>
    <row r="8252" spans="1:6" x14ac:dyDescent="0.35">
      <c r="A8252" s="527">
        <f>Electricity!D8288</f>
        <v>45635</v>
      </c>
      <c r="B8252" s="528">
        <f>Electricity!E8288</f>
        <v>0.70833333333333337</v>
      </c>
      <c r="C8252" s="529">
        <f>Electricity!F8288</f>
        <v>0</v>
      </c>
      <c r="D8252" s="529">
        <f>Electricity!I8288</f>
        <v>0</v>
      </c>
      <c r="E8252" s="531" t="str">
        <f t="shared" si="263"/>
        <v>12/09/2024 05:00:00 PM</v>
      </c>
      <c r="F8252" s="530" t="str">
        <f t="shared" si="262"/>
        <v>Dec</v>
      </c>
    </row>
    <row r="8253" spans="1:6" x14ac:dyDescent="0.35">
      <c r="A8253" s="527">
        <f>Electricity!D8289</f>
        <v>45635</v>
      </c>
      <c r="B8253" s="528">
        <f>Electricity!E8289</f>
        <v>0.75000000000000011</v>
      </c>
      <c r="C8253" s="529">
        <f>Electricity!F8289</f>
        <v>0</v>
      </c>
      <c r="D8253" s="529">
        <f>Electricity!I8289</f>
        <v>0</v>
      </c>
      <c r="E8253" s="531" t="str">
        <f t="shared" si="263"/>
        <v>12/09/2024 06:00:00 PM</v>
      </c>
      <c r="F8253" s="530" t="str">
        <f t="shared" si="262"/>
        <v>Dec</v>
      </c>
    </row>
    <row r="8254" spans="1:6" x14ac:dyDescent="0.35">
      <c r="A8254" s="527">
        <f>Electricity!D8290</f>
        <v>45635</v>
      </c>
      <c r="B8254" s="528">
        <f>Electricity!E8290</f>
        <v>0.79166666666666674</v>
      </c>
      <c r="C8254" s="529">
        <f>Electricity!F8290</f>
        <v>0</v>
      </c>
      <c r="D8254" s="529">
        <f>Electricity!I8290</f>
        <v>0</v>
      </c>
      <c r="E8254" s="531" t="str">
        <f t="shared" si="263"/>
        <v>12/09/2024 07:00:00 PM</v>
      </c>
      <c r="F8254" s="530" t="str">
        <f t="shared" si="262"/>
        <v>Dec</v>
      </c>
    </row>
    <row r="8255" spans="1:6" x14ac:dyDescent="0.35">
      <c r="A8255" s="527">
        <f>Electricity!D8291</f>
        <v>45635</v>
      </c>
      <c r="B8255" s="528">
        <f>Electricity!E8291</f>
        <v>0.83333333333333337</v>
      </c>
      <c r="C8255" s="529">
        <f>Electricity!F8291</f>
        <v>0</v>
      </c>
      <c r="D8255" s="529">
        <f>Electricity!I8291</f>
        <v>0</v>
      </c>
      <c r="E8255" s="531" t="str">
        <f t="shared" si="263"/>
        <v>12/09/2024 08:00:00 PM</v>
      </c>
      <c r="F8255" s="530" t="str">
        <f t="shared" si="262"/>
        <v>Dec</v>
      </c>
    </row>
    <row r="8256" spans="1:6" x14ac:dyDescent="0.35">
      <c r="A8256" s="527">
        <f>Electricity!D8292</f>
        <v>45635</v>
      </c>
      <c r="B8256" s="528">
        <f>Electricity!E8292</f>
        <v>0.87500000000000011</v>
      </c>
      <c r="C8256" s="529">
        <f>Electricity!F8292</f>
        <v>0</v>
      </c>
      <c r="D8256" s="529">
        <f>Electricity!I8292</f>
        <v>0</v>
      </c>
      <c r="E8256" s="531" t="str">
        <f t="shared" si="263"/>
        <v>12/09/2024 09:00:00 PM</v>
      </c>
      <c r="F8256" s="530" t="str">
        <f t="shared" si="262"/>
        <v>Dec</v>
      </c>
    </row>
    <row r="8257" spans="1:6" x14ac:dyDescent="0.35">
      <c r="A8257" s="527">
        <f>Electricity!D8293</f>
        <v>45635</v>
      </c>
      <c r="B8257" s="528">
        <f>Electricity!E8293</f>
        <v>0.91666666666666674</v>
      </c>
      <c r="C8257" s="529">
        <f>Electricity!F8293</f>
        <v>0</v>
      </c>
      <c r="D8257" s="529">
        <f>Electricity!I8293</f>
        <v>0</v>
      </c>
      <c r="E8257" s="531" t="str">
        <f t="shared" si="263"/>
        <v>12/09/2024 10:00:00 PM</v>
      </c>
      <c r="F8257" s="530" t="str">
        <f t="shared" si="262"/>
        <v>Dec</v>
      </c>
    </row>
    <row r="8258" spans="1:6" x14ac:dyDescent="0.35">
      <c r="A8258" s="527">
        <f>Electricity!D8294</f>
        <v>45635</v>
      </c>
      <c r="B8258" s="528">
        <f>Electricity!E8294</f>
        <v>0.95833333333333337</v>
      </c>
      <c r="C8258" s="529">
        <f>Electricity!F8294</f>
        <v>0</v>
      </c>
      <c r="D8258" s="529">
        <f>Electricity!I8294</f>
        <v>0</v>
      </c>
      <c r="E8258" s="531" t="str">
        <f t="shared" si="263"/>
        <v>12/09/2024 11:00:00 PM</v>
      </c>
      <c r="F8258" s="530" t="str">
        <f t="shared" si="262"/>
        <v>Dec</v>
      </c>
    </row>
    <row r="8259" spans="1:6" x14ac:dyDescent="0.35">
      <c r="A8259" s="527">
        <f>Electricity!D8295</f>
        <v>45636</v>
      </c>
      <c r="B8259" s="528">
        <f>Electricity!E8295</f>
        <v>3.1225022567582528E-17</v>
      </c>
      <c r="C8259" s="529">
        <f>Electricity!F8295</f>
        <v>0</v>
      </c>
      <c r="D8259" s="529">
        <f>Electricity!I8295</f>
        <v>0</v>
      </c>
      <c r="E8259" s="531" t="str">
        <f t="shared" si="263"/>
        <v>12/10/2024 12:00:00 AM</v>
      </c>
      <c r="F8259" s="530" t="str">
        <f t="shared" ref="F8259:F8322" si="264">TEXT(A8259,"mmm")</f>
        <v>Dec</v>
      </c>
    </row>
    <row r="8260" spans="1:6" x14ac:dyDescent="0.35">
      <c r="A8260" s="527">
        <f>Electricity!D8296</f>
        <v>45636</v>
      </c>
      <c r="B8260" s="528">
        <f>Electricity!E8296</f>
        <v>4.1666666666666699E-2</v>
      </c>
      <c r="C8260" s="529">
        <f>Electricity!F8296</f>
        <v>0</v>
      </c>
      <c r="D8260" s="529">
        <f>Electricity!I8296</f>
        <v>0</v>
      </c>
      <c r="E8260" s="531" t="str">
        <f t="shared" si="263"/>
        <v>12/10/2024 01:00:00 AM</v>
      </c>
      <c r="F8260" s="530" t="str">
        <f t="shared" si="264"/>
        <v>Dec</v>
      </c>
    </row>
    <row r="8261" spans="1:6" x14ac:dyDescent="0.35">
      <c r="A8261" s="527">
        <f>Electricity!D8297</f>
        <v>45636</v>
      </c>
      <c r="B8261" s="528">
        <f>Electricity!E8297</f>
        <v>8.333333333333337E-2</v>
      </c>
      <c r="C8261" s="529">
        <f>Electricity!F8297</f>
        <v>0</v>
      </c>
      <c r="D8261" s="529">
        <f>Electricity!I8297</f>
        <v>0</v>
      </c>
      <c r="E8261" s="531" t="str">
        <f t="shared" si="263"/>
        <v>12/10/2024 02:00:00 AM</v>
      </c>
      <c r="F8261" s="530" t="str">
        <f t="shared" si="264"/>
        <v>Dec</v>
      </c>
    </row>
    <row r="8262" spans="1:6" x14ac:dyDescent="0.35">
      <c r="A8262" s="527">
        <f>Electricity!D8298</f>
        <v>45636</v>
      </c>
      <c r="B8262" s="528">
        <f>Electricity!E8298</f>
        <v>0.12500000000000006</v>
      </c>
      <c r="C8262" s="529">
        <f>Electricity!F8298</f>
        <v>0</v>
      </c>
      <c r="D8262" s="529">
        <f>Electricity!I8298</f>
        <v>0</v>
      </c>
      <c r="E8262" s="531" t="str">
        <f t="shared" si="263"/>
        <v>12/10/2024 03:00:00 AM</v>
      </c>
      <c r="F8262" s="530" t="str">
        <f t="shared" si="264"/>
        <v>Dec</v>
      </c>
    </row>
    <row r="8263" spans="1:6" x14ac:dyDescent="0.35">
      <c r="A8263" s="527">
        <f>Electricity!D8299</f>
        <v>45636</v>
      </c>
      <c r="B8263" s="528">
        <f>Electricity!E8299</f>
        <v>0.16666666666666669</v>
      </c>
      <c r="C8263" s="529">
        <f>Electricity!F8299</f>
        <v>0</v>
      </c>
      <c r="D8263" s="529">
        <f>Electricity!I8299</f>
        <v>0</v>
      </c>
      <c r="E8263" s="531" t="str">
        <f t="shared" si="263"/>
        <v>12/10/2024 04:00:00 AM</v>
      </c>
      <c r="F8263" s="530" t="str">
        <f t="shared" si="264"/>
        <v>Dec</v>
      </c>
    </row>
    <row r="8264" spans="1:6" x14ac:dyDescent="0.35">
      <c r="A8264" s="527">
        <f>Electricity!D8300</f>
        <v>45636</v>
      </c>
      <c r="B8264" s="528">
        <f>Electricity!E8300</f>
        <v>0.20833333333333337</v>
      </c>
      <c r="C8264" s="529">
        <f>Electricity!F8300</f>
        <v>0</v>
      </c>
      <c r="D8264" s="529">
        <f>Electricity!I8300</f>
        <v>0</v>
      </c>
      <c r="E8264" s="531" t="str">
        <f t="shared" si="263"/>
        <v>12/10/2024 05:00:00 AM</v>
      </c>
      <c r="F8264" s="530" t="str">
        <f t="shared" si="264"/>
        <v>Dec</v>
      </c>
    </row>
    <row r="8265" spans="1:6" x14ac:dyDescent="0.35">
      <c r="A8265" s="527">
        <f>Electricity!D8301</f>
        <v>45636</v>
      </c>
      <c r="B8265" s="528">
        <f>Electricity!E8301</f>
        <v>0.25</v>
      </c>
      <c r="C8265" s="529">
        <f>Electricity!F8301</f>
        <v>0</v>
      </c>
      <c r="D8265" s="529">
        <f>Electricity!I8301</f>
        <v>0</v>
      </c>
      <c r="E8265" s="531" t="str">
        <f t="shared" si="263"/>
        <v>12/10/2024 06:00:00 AM</v>
      </c>
      <c r="F8265" s="530" t="str">
        <f t="shared" si="264"/>
        <v>Dec</v>
      </c>
    </row>
    <row r="8266" spans="1:6" x14ac:dyDescent="0.35">
      <c r="A8266" s="527">
        <f>Electricity!D8302</f>
        <v>45636</v>
      </c>
      <c r="B8266" s="528">
        <f>Electricity!E8302</f>
        <v>0.29166666666666669</v>
      </c>
      <c r="C8266" s="529">
        <f>Electricity!F8302</f>
        <v>0</v>
      </c>
      <c r="D8266" s="529">
        <f>Electricity!I8302</f>
        <v>0</v>
      </c>
      <c r="E8266" s="531" t="str">
        <f t="shared" si="263"/>
        <v>12/10/2024 07:00:00 AM</v>
      </c>
      <c r="F8266" s="530" t="str">
        <f t="shared" si="264"/>
        <v>Dec</v>
      </c>
    </row>
    <row r="8267" spans="1:6" x14ac:dyDescent="0.35">
      <c r="A8267" s="527">
        <f>Electricity!D8303</f>
        <v>45636</v>
      </c>
      <c r="B8267" s="528">
        <f>Electricity!E8303</f>
        <v>0.33333333333333337</v>
      </c>
      <c r="C8267" s="529">
        <f>Electricity!F8303</f>
        <v>0</v>
      </c>
      <c r="D8267" s="529">
        <f>Electricity!I8303</f>
        <v>0</v>
      </c>
      <c r="E8267" s="531" t="str">
        <f t="shared" si="263"/>
        <v>12/10/2024 08:00:00 AM</v>
      </c>
      <c r="F8267" s="530" t="str">
        <f t="shared" si="264"/>
        <v>Dec</v>
      </c>
    </row>
    <row r="8268" spans="1:6" x14ac:dyDescent="0.35">
      <c r="A8268" s="527">
        <f>Electricity!D8304</f>
        <v>45636</v>
      </c>
      <c r="B8268" s="528">
        <f>Electricity!E8304</f>
        <v>0.375</v>
      </c>
      <c r="C8268" s="529">
        <f>Electricity!F8304</f>
        <v>0</v>
      </c>
      <c r="D8268" s="529">
        <f>Electricity!I8304</f>
        <v>0</v>
      </c>
      <c r="E8268" s="531" t="str">
        <f t="shared" si="263"/>
        <v>12/10/2024 09:00:00 AM</v>
      </c>
      <c r="F8268" s="530" t="str">
        <f t="shared" si="264"/>
        <v>Dec</v>
      </c>
    </row>
    <row r="8269" spans="1:6" x14ac:dyDescent="0.35">
      <c r="A8269" s="527">
        <f>Electricity!D8305</f>
        <v>45636</v>
      </c>
      <c r="B8269" s="528">
        <f>Electricity!E8305</f>
        <v>0.41666666666666669</v>
      </c>
      <c r="C8269" s="529">
        <f>Electricity!F8305</f>
        <v>0</v>
      </c>
      <c r="D8269" s="529">
        <f>Electricity!I8305</f>
        <v>0</v>
      </c>
      <c r="E8269" s="531" t="str">
        <f t="shared" si="263"/>
        <v>12/10/2024 10:00:00 AM</v>
      </c>
      <c r="F8269" s="530" t="str">
        <f t="shared" si="264"/>
        <v>Dec</v>
      </c>
    </row>
    <row r="8270" spans="1:6" x14ac:dyDescent="0.35">
      <c r="A8270" s="527">
        <f>Electricity!D8306</f>
        <v>45636</v>
      </c>
      <c r="B8270" s="528">
        <f>Electricity!E8306</f>
        <v>0.45833333333333337</v>
      </c>
      <c r="C8270" s="529">
        <f>Electricity!F8306</f>
        <v>0</v>
      </c>
      <c r="D8270" s="529">
        <f>Electricity!I8306</f>
        <v>0</v>
      </c>
      <c r="E8270" s="531" t="str">
        <f t="shared" si="263"/>
        <v>12/10/2024 11:00:00 AM</v>
      </c>
      <c r="F8270" s="530" t="str">
        <f t="shared" si="264"/>
        <v>Dec</v>
      </c>
    </row>
    <row r="8271" spans="1:6" x14ac:dyDescent="0.35">
      <c r="A8271" s="527">
        <f>Electricity!D8307</f>
        <v>45636</v>
      </c>
      <c r="B8271" s="528">
        <f>Electricity!E8307</f>
        <v>0.50000000000000011</v>
      </c>
      <c r="C8271" s="529">
        <f>Electricity!F8307</f>
        <v>0</v>
      </c>
      <c r="D8271" s="529">
        <f>Electricity!I8307</f>
        <v>0</v>
      </c>
      <c r="E8271" s="531" t="str">
        <f t="shared" si="263"/>
        <v>12/10/2024 12:00:00 PM</v>
      </c>
      <c r="F8271" s="530" t="str">
        <f t="shared" si="264"/>
        <v>Dec</v>
      </c>
    </row>
    <row r="8272" spans="1:6" x14ac:dyDescent="0.35">
      <c r="A8272" s="527">
        <f>Electricity!D8308</f>
        <v>45636</v>
      </c>
      <c r="B8272" s="528">
        <f>Electricity!E8308</f>
        <v>0.54166666666666674</v>
      </c>
      <c r="C8272" s="529">
        <f>Electricity!F8308</f>
        <v>0</v>
      </c>
      <c r="D8272" s="529">
        <f>Electricity!I8308</f>
        <v>0</v>
      </c>
      <c r="E8272" s="531" t="str">
        <f t="shared" si="263"/>
        <v>12/10/2024 01:00:00 PM</v>
      </c>
      <c r="F8272" s="530" t="str">
        <f t="shared" si="264"/>
        <v>Dec</v>
      </c>
    </row>
    <row r="8273" spans="1:6" x14ac:dyDescent="0.35">
      <c r="A8273" s="527">
        <f>Electricity!D8309</f>
        <v>45636</v>
      </c>
      <c r="B8273" s="528">
        <f>Electricity!E8309</f>
        <v>0.58333333333333337</v>
      </c>
      <c r="C8273" s="529">
        <f>Electricity!F8309</f>
        <v>0</v>
      </c>
      <c r="D8273" s="529">
        <f>Electricity!I8309</f>
        <v>0</v>
      </c>
      <c r="E8273" s="531" t="str">
        <f t="shared" si="263"/>
        <v>12/10/2024 02:00:00 PM</v>
      </c>
      <c r="F8273" s="530" t="str">
        <f t="shared" si="264"/>
        <v>Dec</v>
      </c>
    </row>
    <row r="8274" spans="1:6" x14ac:dyDescent="0.35">
      <c r="A8274" s="527">
        <f>Electricity!D8310</f>
        <v>45636</v>
      </c>
      <c r="B8274" s="528">
        <f>Electricity!E8310</f>
        <v>0.62500000000000011</v>
      </c>
      <c r="C8274" s="529">
        <f>Electricity!F8310</f>
        <v>0</v>
      </c>
      <c r="D8274" s="529">
        <f>Electricity!I8310</f>
        <v>0</v>
      </c>
      <c r="E8274" s="531" t="str">
        <f t="shared" si="263"/>
        <v>12/10/2024 03:00:00 PM</v>
      </c>
      <c r="F8274" s="530" t="str">
        <f t="shared" si="264"/>
        <v>Dec</v>
      </c>
    </row>
    <row r="8275" spans="1:6" x14ac:dyDescent="0.35">
      <c r="A8275" s="527">
        <f>Electricity!D8311</f>
        <v>45636</v>
      </c>
      <c r="B8275" s="528">
        <f>Electricity!E8311</f>
        <v>0.66666666666666674</v>
      </c>
      <c r="C8275" s="529">
        <f>Electricity!F8311</f>
        <v>0</v>
      </c>
      <c r="D8275" s="529">
        <f>Electricity!I8311</f>
        <v>0</v>
      </c>
      <c r="E8275" s="531" t="str">
        <f t="shared" si="263"/>
        <v>12/10/2024 04:00:00 PM</v>
      </c>
      <c r="F8275" s="530" t="str">
        <f t="shared" si="264"/>
        <v>Dec</v>
      </c>
    </row>
    <row r="8276" spans="1:6" x14ac:dyDescent="0.35">
      <c r="A8276" s="527">
        <f>Electricity!D8312</f>
        <v>45636</v>
      </c>
      <c r="B8276" s="528">
        <f>Electricity!E8312</f>
        <v>0.70833333333333337</v>
      </c>
      <c r="C8276" s="529">
        <f>Electricity!F8312</f>
        <v>0</v>
      </c>
      <c r="D8276" s="529">
        <f>Electricity!I8312</f>
        <v>0</v>
      </c>
      <c r="E8276" s="531" t="str">
        <f t="shared" si="263"/>
        <v>12/10/2024 05:00:00 PM</v>
      </c>
      <c r="F8276" s="530" t="str">
        <f t="shared" si="264"/>
        <v>Dec</v>
      </c>
    </row>
    <row r="8277" spans="1:6" x14ac:dyDescent="0.35">
      <c r="A8277" s="527">
        <f>Electricity!D8313</f>
        <v>45636</v>
      </c>
      <c r="B8277" s="528">
        <f>Electricity!E8313</f>
        <v>0.75000000000000011</v>
      </c>
      <c r="C8277" s="529">
        <f>Electricity!F8313</f>
        <v>0</v>
      </c>
      <c r="D8277" s="529">
        <f>Electricity!I8313</f>
        <v>0</v>
      </c>
      <c r="E8277" s="531" t="str">
        <f t="shared" si="263"/>
        <v>12/10/2024 06:00:00 PM</v>
      </c>
      <c r="F8277" s="530" t="str">
        <f t="shared" si="264"/>
        <v>Dec</v>
      </c>
    </row>
    <row r="8278" spans="1:6" x14ac:dyDescent="0.35">
      <c r="A8278" s="527">
        <f>Electricity!D8314</f>
        <v>45636</v>
      </c>
      <c r="B8278" s="528">
        <f>Electricity!E8314</f>
        <v>0.79166666666666674</v>
      </c>
      <c r="C8278" s="529">
        <f>Electricity!F8314</f>
        <v>0</v>
      </c>
      <c r="D8278" s="529">
        <f>Electricity!I8314</f>
        <v>0</v>
      </c>
      <c r="E8278" s="531" t="str">
        <f t="shared" si="263"/>
        <v>12/10/2024 07:00:00 PM</v>
      </c>
      <c r="F8278" s="530" t="str">
        <f t="shared" si="264"/>
        <v>Dec</v>
      </c>
    </row>
    <row r="8279" spans="1:6" x14ac:dyDescent="0.35">
      <c r="A8279" s="527">
        <f>Electricity!D8315</f>
        <v>45636</v>
      </c>
      <c r="B8279" s="528">
        <f>Electricity!E8315</f>
        <v>0.83333333333333337</v>
      </c>
      <c r="C8279" s="529">
        <f>Electricity!F8315</f>
        <v>0</v>
      </c>
      <c r="D8279" s="529">
        <f>Electricity!I8315</f>
        <v>0</v>
      </c>
      <c r="E8279" s="531" t="str">
        <f t="shared" si="263"/>
        <v>12/10/2024 08:00:00 PM</v>
      </c>
      <c r="F8279" s="530" t="str">
        <f t="shared" si="264"/>
        <v>Dec</v>
      </c>
    </row>
    <row r="8280" spans="1:6" x14ac:dyDescent="0.35">
      <c r="A8280" s="527">
        <f>Electricity!D8316</f>
        <v>45636</v>
      </c>
      <c r="B8280" s="528">
        <f>Electricity!E8316</f>
        <v>0.87500000000000011</v>
      </c>
      <c r="C8280" s="529">
        <f>Electricity!F8316</f>
        <v>0</v>
      </c>
      <c r="D8280" s="529">
        <f>Electricity!I8316</f>
        <v>0</v>
      </c>
      <c r="E8280" s="531" t="str">
        <f t="shared" si="263"/>
        <v>12/10/2024 09:00:00 PM</v>
      </c>
      <c r="F8280" s="530" t="str">
        <f t="shared" si="264"/>
        <v>Dec</v>
      </c>
    </row>
    <row r="8281" spans="1:6" x14ac:dyDescent="0.35">
      <c r="A8281" s="527">
        <f>Electricity!D8317</f>
        <v>45636</v>
      </c>
      <c r="B8281" s="528">
        <f>Electricity!E8317</f>
        <v>0.91666666666666674</v>
      </c>
      <c r="C8281" s="529">
        <f>Electricity!F8317</f>
        <v>0</v>
      </c>
      <c r="D8281" s="529">
        <f>Electricity!I8317</f>
        <v>0</v>
      </c>
      <c r="E8281" s="531" t="str">
        <f t="shared" si="263"/>
        <v>12/10/2024 10:00:00 PM</v>
      </c>
      <c r="F8281" s="530" t="str">
        <f t="shared" si="264"/>
        <v>Dec</v>
      </c>
    </row>
    <row r="8282" spans="1:6" x14ac:dyDescent="0.35">
      <c r="A8282" s="527">
        <f>Electricity!D8318</f>
        <v>45636</v>
      </c>
      <c r="B8282" s="528">
        <f>Electricity!E8318</f>
        <v>0.95833333333333337</v>
      </c>
      <c r="C8282" s="529">
        <f>Electricity!F8318</f>
        <v>0</v>
      </c>
      <c r="D8282" s="529">
        <f>Electricity!I8318</f>
        <v>0</v>
      </c>
      <c r="E8282" s="531" t="str">
        <f t="shared" si="263"/>
        <v>12/10/2024 11:00:00 PM</v>
      </c>
      <c r="F8282" s="530" t="str">
        <f t="shared" si="264"/>
        <v>Dec</v>
      </c>
    </row>
    <row r="8283" spans="1:6" x14ac:dyDescent="0.35">
      <c r="A8283" s="527">
        <f>Electricity!D8319</f>
        <v>45637</v>
      </c>
      <c r="B8283" s="528">
        <f>Electricity!E8319</f>
        <v>3.1225022567582528E-17</v>
      </c>
      <c r="C8283" s="529">
        <f>Electricity!F8319</f>
        <v>0</v>
      </c>
      <c r="D8283" s="529">
        <f>Electricity!I8319</f>
        <v>0</v>
      </c>
      <c r="E8283" s="531" t="str">
        <f t="shared" si="263"/>
        <v>12/11/2024 12:00:00 AM</v>
      </c>
      <c r="F8283" s="530" t="str">
        <f t="shared" si="264"/>
        <v>Dec</v>
      </c>
    </row>
    <row r="8284" spans="1:6" x14ac:dyDescent="0.35">
      <c r="A8284" s="527">
        <f>Electricity!D8320</f>
        <v>45637</v>
      </c>
      <c r="B8284" s="528">
        <f>Electricity!E8320</f>
        <v>4.1666666666666699E-2</v>
      </c>
      <c r="C8284" s="529">
        <f>Electricity!F8320</f>
        <v>0</v>
      </c>
      <c r="D8284" s="529">
        <f>Electricity!I8320</f>
        <v>0</v>
      </c>
      <c r="E8284" s="531" t="str">
        <f t="shared" si="263"/>
        <v>12/11/2024 01:00:00 AM</v>
      </c>
      <c r="F8284" s="530" t="str">
        <f t="shared" si="264"/>
        <v>Dec</v>
      </c>
    </row>
    <row r="8285" spans="1:6" x14ac:dyDescent="0.35">
      <c r="A8285" s="527">
        <f>Electricity!D8321</f>
        <v>45637</v>
      </c>
      <c r="B8285" s="528">
        <f>Electricity!E8321</f>
        <v>8.333333333333337E-2</v>
      </c>
      <c r="C8285" s="529">
        <f>Electricity!F8321</f>
        <v>0</v>
      </c>
      <c r="D8285" s="529">
        <f>Electricity!I8321</f>
        <v>0</v>
      </c>
      <c r="E8285" s="531" t="str">
        <f t="shared" si="263"/>
        <v>12/11/2024 02:00:00 AM</v>
      </c>
      <c r="F8285" s="530" t="str">
        <f t="shared" si="264"/>
        <v>Dec</v>
      </c>
    </row>
    <row r="8286" spans="1:6" x14ac:dyDescent="0.35">
      <c r="A8286" s="527">
        <f>Electricity!D8322</f>
        <v>45637</v>
      </c>
      <c r="B8286" s="528">
        <f>Electricity!E8322</f>
        <v>0.12500000000000006</v>
      </c>
      <c r="C8286" s="529">
        <f>Electricity!F8322</f>
        <v>0</v>
      </c>
      <c r="D8286" s="529">
        <f>Electricity!I8322</f>
        <v>0</v>
      </c>
      <c r="E8286" s="531" t="str">
        <f t="shared" si="263"/>
        <v>12/11/2024 03:00:00 AM</v>
      </c>
      <c r="F8286" s="530" t="str">
        <f t="shared" si="264"/>
        <v>Dec</v>
      </c>
    </row>
    <row r="8287" spans="1:6" x14ac:dyDescent="0.35">
      <c r="A8287" s="527">
        <f>Electricity!D8323</f>
        <v>45637</v>
      </c>
      <c r="B8287" s="528">
        <f>Electricity!E8323</f>
        <v>0.16666666666666669</v>
      </c>
      <c r="C8287" s="529">
        <f>Electricity!F8323</f>
        <v>0</v>
      </c>
      <c r="D8287" s="529">
        <f>Electricity!I8323</f>
        <v>0</v>
      </c>
      <c r="E8287" s="531" t="str">
        <f t="shared" si="263"/>
        <v>12/11/2024 04:00:00 AM</v>
      </c>
      <c r="F8287" s="530" t="str">
        <f t="shared" si="264"/>
        <v>Dec</v>
      </c>
    </row>
    <row r="8288" spans="1:6" x14ac:dyDescent="0.35">
      <c r="A8288" s="527">
        <f>Electricity!D8324</f>
        <v>45637</v>
      </c>
      <c r="B8288" s="528">
        <f>Electricity!E8324</f>
        <v>0.20833333333333337</v>
      </c>
      <c r="C8288" s="529">
        <f>Electricity!F8324</f>
        <v>0</v>
      </c>
      <c r="D8288" s="529">
        <f>Electricity!I8324</f>
        <v>0</v>
      </c>
      <c r="E8288" s="531" t="str">
        <f t="shared" si="263"/>
        <v>12/11/2024 05:00:00 AM</v>
      </c>
      <c r="F8288" s="530" t="str">
        <f t="shared" si="264"/>
        <v>Dec</v>
      </c>
    </row>
    <row r="8289" spans="1:6" x14ac:dyDescent="0.35">
      <c r="A8289" s="527">
        <f>Electricity!D8325</f>
        <v>45637</v>
      </c>
      <c r="B8289" s="528">
        <f>Electricity!E8325</f>
        <v>0.25</v>
      </c>
      <c r="C8289" s="529">
        <f>Electricity!F8325</f>
        <v>0</v>
      </c>
      <c r="D8289" s="529">
        <f>Electricity!I8325</f>
        <v>0</v>
      </c>
      <c r="E8289" s="531" t="str">
        <f t="shared" si="263"/>
        <v>12/11/2024 06:00:00 AM</v>
      </c>
      <c r="F8289" s="530" t="str">
        <f t="shared" si="264"/>
        <v>Dec</v>
      </c>
    </row>
    <row r="8290" spans="1:6" x14ac:dyDescent="0.35">
      <c r="A8290" s="527">
        <f>Electricity!D8326</f>
        <v>45637</v>
      </c>
      <c r="B8290" s="528">
        <f>Electricity!E8326</f>
        <v>0.29166666666666669</v>
      </c>
      <c r="C8290" s="529">
        <f>Electricity!F8326</f>
        <v>0</v>
      </c>
      <c r="D8290" s="529">
        <f>Electricity!I8326</f>
        <v>0</v>
      </c>
      <c r="E8290" s="531" t="str">
        <f t="shared" si="263"/>
        <v>12/11/2024 07:00:00 AM</v>
      </c>
      <c r="F8290" s="530" t="str">
        <f t="shared" si="264"/>
        <v>Dec</v>
      </c>
    </row>
    <row r="8291" spans="1:6" x14ac:dyDescent="0.35">
      <c r="A8291" s="527">
        <f>Electricity!D8327</f>
        <v>45637</v>
      </c>
      <c r="B8291" s="528">
        <f>Electricity!E8327</f>
        <v>0.33333333333333337</v>
      </c>
      <c r="C8291" s="529">
        <f>Electricity!F8327</f>
        <v>0</v>
      </c>
      <c r="D8291" s="529">
        <f>Electricity!I8327</f>
        <v>0</v>
      </c>
      <c r="E8291" s="531" t="str">
        <f t="shared" si="263"/>
        <v>12/11/2024 08:00:00 AM</v>
      </c>
      <c r="F8291" s="530" t="str">
        <f t="shared" si="264"/>
        <v>Dec</v>
      </c>
    </row>
    <row r="8292" spans="1:6" x14ac:dyDescent="0.35">
      <c r="A8292" s="527">
        <f>Electricity!D8328</f>
        <v>45637</v>
      </c>
      <c r="B8292" s="528">
        <f>Electricity!E8328</f>
        <v>0.375</v>
      </c>
      <c r="C8292" s="529">
        <f>Electricity!F8328</f>
        <v>0</v>
      </c>
      <c r="D8292" s="529">
        <f>Electricity!I8328</f>
        <v>0</v>
      </c>
      <c r="E8292" s="531" t="str">
        <f t="shared" si="263"/>
        <v>12/11/2024 09:00:00 AM</v>
      </c>
      <c r="F8292" s="530" t="str">
        <f t="shared" si="264"/>
        <v>Dec</v>
      </c>
    </row>
    <row r="8293" spans="1:6" x14ac:dyDescent="0.35">
      <c r="A8293" s="527">
        <f>Electricity!D8329</f>
        <v>45637</v>
      </c>
      <c r="B8293" s="528">
        <f>Electricity!E8329</f>
        <v>0.41666666666666669</v>
      </c>
      <c r="C8293" s="529">
        <f>Electricity!F8329</f>
        <v>0</v>
      </c>
      <c r="D8293" s="529">
        <f>Electricity!I8329</f>
        <v>0</v>
      </c>
      <c r="E8293" s="531" t="str">
        <f t="shared" si="263"/>
        <v>12/11/2024 10:00:00 AM</v>
      </c>
      <c r="F8293" s="530" t="str">
        <f t="shared" si="264"/>
        <v>Dec</v>
      </c>
    </row>
    <row r="8294" spans="1:6" x14ac:dyDescent="0.35">
      <c r="A8294" s="527">
        <f>Electricity!D8330</f>
        <v>45637</v>
      </c>
      <c r="B8294" s="528">
        <f>Electricity!E8330</f>
        <v>0.45833333333333337</v>
      </c>
      <c r="C8294" s="529">
        <f>Electricity!F8330</f>
        <v>0</v>
      </c>
      <c r="D8294" s="529">
        <f>Electricity!I8330</f>
        <v>0</v>
      </c>
      <c r="E8294" s="531" t="str">
        <f t="shared" si="263"/>
        <v>12/11/2024 11:00:00 AM</v>
      </c>
      <c r="F8294" s="530" t="str">
        <f t="shared" si="264"/>
        <v>Dec</v>
      </c>
    </row>
    <row r="8295" spans="1:6" x14ac:dyDescent="0.35">
      <c r="A8295" s="527">
        <f>Electricity!D8331</f>
        <v>45637</v>
      </c>
      <c r="B8295" s="528">
        <f>Electricity!E8331</f>
        <v>0.50000000000000011</v>
      </c>
      <c r="C8295" s="529">
        <f>Electricity!F8331</f>
        <v>0</v>
      </c>
      <c r="D8295" s="529">
        <f>Electricity!I8331</f>
        <v>0</v>
      </c>
      <c r="E8295" s="531" t="str">
        <f t="shared" si="263"/>
        <v>12/11/2024 12:00:00 PM</v>
      </c>
      <c r="F8295" s="530" t="str">
        <f t="shared" si="264"/>
        <v>Dec</v>
      </c>
    </row>
    <row r="8296" spans="1:6" x14ac:dyDescent="0.35">
      <c r="A8296" s="527">
        <f>Electricity!D8332</f>
        <v>45637</v>
      </c>
      <c r="B8296" s="528">
        <f>Electricity!E8332</f>
        <v>0.54166666666666674</v>
      </c>
      <c r="C8296" s="529">
        <f>Electricity!F8332</f>
        <v>0</v>
      </c>
      <c r="D8296" s="529">
        <f>Electricity!I8332</f>
        <v>0</v>
      </c>
      <c r="E8296" s="531" t="str">
        <f t="shared" si="263"/>
        <v>12/11/2024 01:00:00 PM</v>
      </c>
      <c r="F8296" s="530" t="str">
        <f t="shared" si="264"/>
        <v>Dec</v>
      </c>
    </row>
    <row r="8297" spans="1:6" x14ac:dyDescent="0.35">
      <c r="A8297" s="527">
        <f>Electricity!D8333</f>
        <v>45637</v>
      </c>
      <c r="B8297" s="528">
        <f>Electricity!E8333</f>
        <v>0.58333333333333337</v>
      </c>
      <c r="C8297" s="529">
        <f>Electricity!F8333</f>
        <v>0</v>
      </c>
      <c r="D8297" s="529">
        <f>Electricity!I8333</f>
        <v>0</v>
      </c>
      <c r="E8297" s="531" t="str">
        <f t="shared" si="263"/>
        <v>12/11/2024 02:00:00 PM</v>
      </c>
      <c r="F8297" s="530" t="str">
        <f t="shared" si="264"/>
        <v>Dec</v>
      </c>
    </row>
    <row r="8298" spans="1:6" x14ac:dyDescent="0.35">
      <c r="A8298" s="527">
        <f>Electricity!D8334</f>
        <v>45637</v>
      </c>
      <c r="B8298" s="528">
        <f>Electricity!E8334</f>
        <v>0.62500000000000011</v>
      </c>
      <c r="C8298" s="529">
        <f>Electricity!F8334</f>
        <v>0</v>
      </c>
      <c r="D8298" s="529">
        <f>Electricity!I8334</f>
        <v>0</v>
      </c>
      <c r="E8298" s="531" t="str">
        <f t="shared" si="263"/>
        <v>12/11/2024 03:00:00 PM</v>
      </c>
      <c r="F8298" s="530" t="str">
        <f t="shared" si="264"/>
        <v>Dec</v>
      </c>
    </row>
    <row r="8299" spans="1:6" x14ac:dyDescent="0.35">
      <c r="A8299" s="527">
        <f>Electricity!D8335</f>
        <v>45637</v>
      </c>
      <c r="B8299" s="528">
        <f>Electricity!E8335</f>
        <v>0.66666666666666674</v>
      </c>
      <c r="C8299" s="529">
        <f>Electricity!F8335</f>
        <v>0</v>
      </c>
      <c r="D8299" s="529">
        <f>Electricity!I8335</f>
        <v>0</v>
      </c>
      <c r="E8299" s="531" t="str">
        <f t="shared" si="263"/>
        <v>12/11/2024 04:00:00 PM</v>
      </c>
      <c r="F8299" s="530" t="str">
        <f t="shared" si="264"/>
        <v>Dec</v>
      </c>
    </row>
    <row r="8300" spans="1:6" x14ac:dyDescent="0.35">
      <c r="A8300" s="527">
        <f>Electricity!D8336</f>
        <v>45637</v>
      </c>
      <c r="B8300" s="528">
        <f>Electricity!E8336</f>
        <v>0.70833333333333337</v>
      </c>
      <c r="C8300" s="529">
        <f>Electricity!F8336</f>
        <v>0</v>
      </c>
      <c r="D8300" s="529">
        <f>Electricity!I8336</f>
        <v>0</v>
      </c>
      <c r="E8300" s="531" t="str">
        <f t="shared" ref="E8300:E8363" si="265">CONCATENATE(TEXT(A8300,"mm/dd/yyyy")," ",TEXT(B8300,"hh:mm:ss AM/PM"))</f>
        <v>12/11/2024 05:00:00 PM</v>
      </c>
      <c r="F8300" s="530" t="str">
        <f t="shared" si="264"/>
        <v>Dec</v>
      </c>
    </row>
    <row r="8301" spans="1:6" x14ac:dyDescent="0.35">
      <c r="A8301" s="527">
        <f>Electricity!D8337</f>
        <v>45637</v>
      </c>
      <c r="B8301" s="528">
        <f>Electricity!E8337</f>
        <v>0.75000000000000011</v>
      </c>
      <c r="C8301" s="529">
        <f>Electricity!F8337</f>
        <v>0</v>
      </c>
      <c r="D8301" s="529">
        <f>Electricity!I8337</f>
        <v>0</v>
      </c>
      <c r="E8301" s="531" t="str">
        <f t="shared" si="265"/>
        <v>12/11/2024 06:00:00 PM</v>
      </c>
      <c r="F8301" s="530" t="str">
        <f t="shared" si="264"/>
        <v>Dec</v>
      </c>
    </row>
    <row r="8302" spans="1:6" x14ac:dyDescent="0.35">
      <c r="A8302" s="527">
        <f>Electricity!D8338</f>
        <v>45637</v>
      </c>
      <c r="B8302" s="528">
        <f>Electricity!E8338</f>
        <v>0.79166666666666674</v>
      </c>
      <c r="C8302" s="529">
        <f>Electricity!F8338</f>
        <v>0</v>
      </c>
      <c r="D8302" s="529">
        <f>Electricity!I8338</f>
        <v>0</v>
      </c>
      <c r="E8302" s="531" t="str">
        <f t="shared" si="265"/>
        <v>12/11/2024 07:00:00 PM</v>
      </c>
      <c r="F8302" s="530" t="str">
        <f t="shared" si="264"/>
        <v>Dec</v>
      </c>
    </row>
    <row r="8303" spans="1:6" x14ac:dyDescent="0.35">
      <c r="A8303" s="527">
        <f>Electricity!D8339</f>
        <v>45637</v>
      </c>
      <c r="B8303" s="528">
        <f>Electricity!E8339</f>
        <v>0.83333333333333337</v>
      </c>
      <c r="C8303" s="529">
        <f>Electricity!F8339</f>
        <v>0</v>
      </c>
      <c r="D8303" s="529">
        <f>Electricity!I8339</f>
        <v>0</v>
      </c>
      <c r="E8303" s="531" t="str">
        <f t="shared" si="265"/>
        <v>12/11/2024 08:00:00 PM</v>
      </c>
      <c r="F8303" s="530" t="str">
        <f t="shared" si="264"/>
        <v>Dec</v>
      </c>
    </row>
    <row r="8304" spans="1:6" x14ac:dyDescent="0.35">
      <c r="A8304" s="527">
        <f>Electricity!D8340</f>
        <v>45637</v>
      </c>
      <c r="B8304" s="528">
        <f>Electricity!E8340</f>
        <v>0.87500000000000011</v>
      </c>
      <c r="C8304" s="529">
        <f>Electricity!F8340</f>
        <v>0</v>
      </c>
      <c r="D8304" s="529">
        <f>Electricity!I8340</f>
        <v>0</v>
      </c>
      <c r="E8304" s="531" t="str">
        <f t="shared" si="265"/>
        <v>12/11/2024 09:00:00 PM</v>
      </c>
      <c r="F8304" s="530" t="str">
        <f t="shared" si="264"/>
        <v>Dec</v>
      </c>
    </row>
    <row r="8305" spans="1:6" x14ac:dyDescent="0.35">
      <c r="A8305" s="527">
        <f>Electricity!D8341</f>
        <v>45637</v>
      </c>
      <c r="B8305" s="528">
        <f>Electricity!E8341</f>
        <v>0.91666666666666674</v>
      </c>
      <c r="C8305" s="529">
        <f>Electricity!F8341</f>
        <v>0</v>
      </c>
      <c r="D8305" s="529">
        <f>Electricity!I8341</f>
        <v>0</v>
      </c>
      <c r="E8305" s="531" t="str">
        <f t="shared" si="265"/>
        <v>12/11/2024 10:00:00 PM</v>
      </c>
      <c r="F8305" s="530" t="str">
        <f t="shared" si="264"/>
        <v>Dec</v>
      </c>
    </row>
    <row r="8306" spans="1:6" x14ac:dyDescent="0.35">
      <c r="A8306" s="527">
        <f>Electricity!D8342</f>
        <v>45637</v>
      </c>
      <c r="B8306" s="528">
        <f>Electricity!E8342</f>
        <v>0.95833333333333337</v>
      </c>
      <c r="C8306" s="529">
        <f>Electricity!F8342</f>
        <v>0</v>
      </c>
      <c r="D8306" s="529">
        <f>Electricity!I8342</f>
        <v>0</v>
      </c>
      <c r="E8306" s="531" t="str">
        <f t="shared" si="265"/>
        <v>12/11/2024 11:00:00 PM</v>
      </c>
      <c r="F8306" s="530" t="str">
        <f t="shared" si="264"/>
        <v>Dec</v>
      </c>
    </row>
    <row r="8307" spans="1:6" x14ac:dyDescent="0.35">
      <c r="A8307" s="527">
        <f>Electricity!D8343</f>
        <v>45638</v>
      </c>
      <c r="B8307" s="528">
        <f>Electricity!E8343</f>
        <v>3.1225022567582528E-17</v>
      </c>
      <c r="C8307" s="529">
        <f>Electricity!F8343</f>
        <v>0</v>
      </c>
      <c r="D8307" s="529">
        <f>Electricity!I8343</f>
        <v>0</v>
      </c>
      <c r="E8307" s="531" t="str">
        <f t="shared" si="265"/>
        <v>12/12/2024 12:00:00 AM</v>
      </c>
      <c r="F8307" s="530" t="str">
        <f t="shared" si="264"/>
        <v>Dec</v>
      </c>
    </row>
    <row r="8308" spans="1:6" x14ac:dyDescent="0.35">
      <c r="A8308" s="527">
        <f>Electricity!D8344</f>
        <v>45638</v>
      </c>
      <c r="B8308" s="528">
        <f>Electricity!E8344</f>
        <v>4.1666666666666699E-2</v>
      </c>
      <c r="C8308" s="529">
        <f>Electricity!F8344</f>
        <v>0</v>
      </c>
      <c r="D8308" s="529">
        <f>Electricity!I8344</f>
        <v>0</v>
      </c>
      <c r="E8308" s="531" t="str">
        <f t="shared" si="265"/>
        <v>12/12/2024 01:00:00 AM</v>
      </c>
      <c r="F8308" s="530" t="str">
        <f t="shared" si="264"/>
        <v>Dec</v>
      </c>
    </row>
    <row r="8309" spans="1:6" x14ac:dyDescent="0.35">
      <c r="A8309" s="527">
        <f>Electricity!D8345</f>
        <v>45638</v>
      </c>
      <c r="B8309" s="528">
        <f>Electricity!E8345</f>
        <v>8.333333333333337E-2</v>
      </c>
      <c r="C8309" s="529">
        <f>Electricity!F8345</f>
        <v>0</v>
      </c>
      <c r="D8309" s="529">
        <f>Electricity!I8345</f>
        <v>0</v>
      </c>
      <c r="E8309" s="531" t="str">
        <f t="shared" si="265"/>
        <v>12/12/2024 02:00:00 AM</v>
      </c>
      <c r="F8309" s="530" t="str">
        <f t="shared" si="264"/>
        <v>Dec</v>
      </c>
    </row>
    <row r="8310" spans="1:6" x14ac:dyDescent="0.35">
      <c r="A8310" s="527">
        <f>Electricity!D8346</f>
        <v>45638</v>
      </c>
      <c r="B8310" s="528">
        <f>Electricity!E8346</f>
        <v>0.12500000000000006</v>
      </c>
      <c r="C8310" s="529">
        <f>Electricity!F8346</f>
        <v>0</v>
      </c>
      <c r="D8310" s="529">
        <f>Electricity!I8346</f>
        <v>0</v>
      </c>
      <c r="E8310" s="531" t="str">
        <f t="shared" si="265"/>
        <v>12/12/2024 03:00:00 AM</v>
      </c>
      <c r="F8310" s="530" t="str">
        <f t="shared" si="264"/>
        <v>Dec</v>
      </c>
    </row>
    <row r="8311" spans="1:6" x14ac:dyDescent="0.35">
      <c r="A8311" s="527">
        <f>Electricity!D8347</f>
        <v>45638</v>
      </c>
      <c r="B8311" s="528">
        <f>Electricity!E8347</f>
        <v>0.16666666666666669</v>
      </c>
      <c r="C8311" s="529">
        <f>Electricity!F8347</f>
        <v>0</v>
      </c>
      <c r="D8311" s="529">
        <f>Electricity!I8347</f>
        <v>0</v>
      </c>
      <c r="E8311" s="531" t="str">
        <f t="shared" si="265"/>
        <v>12/12/2024 04:00:00 AM</v>
      </c>
      <c r="F8311" s="530" t="str">
        <f t="shared" si="264"/>
        <v>Dec</v>
      </c>
    </row>
    <row r="8312" spans="1:6" x14ac:dyDescent="0.35">
      <c r="A8312" s="527">
        <f>Electricity!D8348</f>
        <v>45638</v>
      </c>
      <c r="B8312" s="528">
        <f>Electricity!E8348</f>
        <v>0.20833333333333337</v>
      </c>
      <c r="C8312" s="529">
        <f>Electricity!F8348</f>
        <v>0</v>
      </c>
      <c r="D8312" s="529">
        <f>Electricity!I8348</f>
        <v>0</v>
      </c>
      <c r="E8312" s="531" t="str">
        <f t="shared" si="265"/>
        <v>12/12/2024 05:00:00 AM</v>
      </c>
      <c r="F8312" s="530" t="str">
        <f t="shared" si="264"/>
        <v>Dec</v>
      </c>
    </row>
    <row r="8313" spans="1:6" x14ac:dyDescent="0.35">
      <c r="A8313" s="527">
        <f>Electricity!D8349</f>
        <v>45638</v>
      </c>
      <c r="B8313" s="528">
        <f>Electricity!E8349</f>
        <v>0.25</v>
      </c>
      <c r="C8313" s="529">
        <f>Electricity!F8349</f>
        <v>0</v>
      </c>
      <c r="D8313" s="529">
        <f>Electricity!I8349</f>
        <v>0</v>
      </c>
      <c r="E8313" s="531" t="str">
        <f t="shared" si="265"/>
        <v>12/12/2024 06:00:00 AM</v>
      </c>
      <c r="F8313" s="530" t="str">
        <f t="shared" si="264"/>
        <v>Dec</v>
      </c>
    </row>
    <row r="8314" spans="1:6" x14ac:dyDescent="0.35">
      <c r="A8314" s="527">
        <f>Electricity!D8350</f>
        <v>45638</v>
      </c>
      <c r="B8314" s="528">
        <f>Electricity!E8350</f>
        <v>0.29166666666666669</v>
      </c>
      <c r="C8314" s="529">
        <f>Electricity!F8350</f>
        <v>0</v>
      </c>
      <c r="D8314" s="529">
        <f>Electricity!I8350</f>
        <v>0</v>
      </c>
      <c r="E8314" s="531" t="str">
        <f t="shared" si="265"/>
        <v>12/12/2024 07:00:00 AM</v>
      </c>
      <c r="F8314" s="530" t="str">
        <f t="shared" si="264"/>
        <v>Dec</v>
      </c>
    </row>
    <row r="8315" spans="1:6" x14ac:dyDescent="0.35">
      <c r="A8315" s="527">
        <f>Electricity!D8351</f>
        <v>45638</v>
      </c>
      <c r="B8315" s="528">
        <f>Electricity!E8351</f>
        <v>0.33333333333333337</v>
      </c>
      <c r="C8315" s="529">
        <f>Electricity!F8351</f>
        <v>0</v>
      </c>
      <c r="D8315" s="529">
        <f>Electricity!I8351</f>
        <v>0</v>
      </c>
      <c r="E8315" s="531" t="str">
        <f t="shared" si="265"/>
        <v>12/12/2024 08:00:00 AM</v>
      </c>
      <c r="F8315" s="530" t="str">
        <f t="shared" si="264"/>
        <v>Dec</v>
      </c>
    </row>
    <row r="8316" spans="1:6" x14ac:dyDescent="0.35">
      <c r="A8316" s="527">
        <f>Electricity!D8352</f>
        <v>45638</v>
      </c>
      <c r="B8316" s="528">
        <f>Electricity!E8352</f>
        <v>0.375</v>
      </c>
      <c r="C8316" s="529">
        <f>Electricity!F8352</f>
        <v>0</v>
      </c>
      <c r="D8316" s="529">
        <f>Electricity!I8352</f>
        <v>0</v>
      </c>
      <c r="E8316" s="531" t="str">
        <f t="shared" si="265"/>
        <v>12/12/2024 09:00:00 AM</v>
      </c>
      <c r="F8316" s="530" t="str">
        <f t="shared" si="264"/>
        <v>Dec</v>
      </c>
    </row>
    <row r="8317" spans="1:6" x14ac:dyDescent="0.35">
      <c r="A8317" s="527">
        <f>Electricity!D8353</f>
        <v>45638</v>
      </c>
      <c r="B8317" s="528">
        <f>Electricity!E8353</f>
        <v>0.41666666666666669</v>
      </c>
      <c r="C8317" s="529">
        <f>Electricity!F8353</f>
        <v>0</v>
      </c>
      <c r="D8317" s="529">
        <f>Electricity!I8353</f>
        <v>0</v>
      </c>
      <c r="E8317" s="531" t="str">
        <f t="shared" si="265"/>
        <v>12/12/2024 10:00:00 AM</v>
      </c>
      <c r="F8317" s="530" t="str">
        <f t="shared" si="264"/>
        <v>Dec</v>
      </c>
    </row>
    <row r="8318" spans="1:6" x14ac:dyDescent="0.35">
      <c r="A8318" s="527">
        <f>Electricity!D8354</f>
        <v>45638</v>
      </c>
      <c r="B8318" s="528">
        <f>Electricity!E8354</f>
        <v>0.45833333333333337</v>
      </c>
      <c r="C8318" s="529">
        <f>Electricity!F8354</f>
        <v>0</v>
      </c>
      <c r="D8318" s="529">
        <f>Electricity!I8354</f>
        <v>0</v>
      </c>
      <c r="E8318" s="531" t="str">
        <f t="shared" si="265"/>
        <v>12/12/2024 11:00:00 AM</v>
      </c>
      <c r="F8318" s="530" t="str">
        <f t="shared" si="264"/>
        <v>Dec</v>
      </c>
    </row>
    <row r="8319" spans="1:6" x14ac:dyDescent="0.35">
      <c r="A8319" s="527">
        <f>Electricity!D8355</f>
        <v>45638</v>
      </c>
      <c r="B8319" s="528">
        <f>Electricity!E8355</f>
        <v>0.50000000000000011</v>
      </c>
      <c r="C8319" s="529">
        <f>Electricity!F8355</f>
        <v>0</v>
      </c>
      <c r="D8319" s="529">
        <f>Electricity!I8355</f>
        <v>0</v>
      </c>
      <c r="E8319" s="531" t="str">
        <f t="shared" si="265"/>
        <v>12/12/2024 12:00:00 PM</v>
      </c>
      <c r="F8319" s="530" t="str">
        <f t="shared" si="264"/>
        <v>Dec</v>
      </c>
    </row>
    <row r="8320" spans="1:6" x14ac:dyDescent="0.35">
      <c r="A8320" s="527">
        <f>Electricity!D8356</f>
        <v>45638</v>
      </c>
      <c r="B8320" s="528">
        <f>Electricity!E8356</f>
        <v>0.54166666666666674</v>
      </c>
      <c r="C8320" s="529">
        <f>Electricity!F8356</f>
        <v>0</v>
      </c>
      <c r="D8320" s="529">
        <f>Electricity!I8356</f>
        <v>0</v>
      </c>
      <c r="E8320" s="531" t="str">
        <f t="shared" si="265"/>
        <v>12/12/2024 01:00:00 PM</v>
      </c>
      <c r="F8320" s="530" t="str">
        <f t="shared" si="264"/>
        <v>Dec</v>
      </c>
    </row>
    <row r="8321" spans="1:6" x14ac:dyDescent="0.35">
      <c r="A8321" s="527">
        <f>Electricity!D8357</f>
        <v>45638</v>
      </c>
      <c r="B8321" s="528">
        <f>Electricity!E8357</f>
        <v>0.58333333333333337</v>
      </c>
      <c r="C8321" s="529">
        <f>Electricity!F8357</f>
        <v>0</v>
      </c>
      <c r="D8321" s="529">
        <f>Electricity!I8357</f>
        <v>0</v>
      </c>
      <c r="E8321" s="531" t="str">
        <f t="shared" si="265"/>
        <v>12/12/2024 02:00:00 PM</v>
      </c>
      <c r="F8321" s="530" t="str">
        <f t="shared" si="264"/>
        <v>Dec</v>
      </c>
    </row>
    <row r="8322" spans="1:6" x14ac:dyDescent="0.35">
      <c r="A8322" s="527">
        <f>Electricity!D8358</f>
        <v>45638</v>
      </c>
      <c r="B8322" s="528">
        <f>Electricity!E8358</f>
        <v>0.62500000000000011</v>
      </c>
      <c r="C8322" s="529">
        <f>Electricity!F8358</f>
        <v>0</v>
      </c>
      <c r="D8322" s="529">
        <f>Electricity!I8358</f>
        <v>0</v>
      </c>
      <c r="E8322" s="531" t="str">
        <f t="shared" si="265"/>
        <v>12/12/2024 03:00:00 PM</v>
      </c>
      <c r="F8322" s="530" t="str">
        <f t="shared" si="264"/>
        <v>Dec</v>
      </c>
    </row>
    <row r="8323" spans="1:6" x14ac:dyDescent="0.35">
      <c r="A8323" s="527">
        <f>Electricity!D8359</f>
        <v>45638</v>
      </c>
      <c r="B8323" s="528">
        <f>Electricity!E8359</f>
        <v>0.66666666666666674</v>
      </c>
      <c r="C8323" s="529">
        <f>Electricity!F8359</f>
        <v>0</v>
      </c>
      <c r="D8323" s="529">
        <f>Electricity!I8359</f>
        <v>0</v>
      </c>
      <c r="E8323" s="531" t="str">
        <f t="shared" si="265"/>
        <v>12/12/2024 04:00:00 PM</v>
      </c>
      <c r="F8323" s="530" t="str">
        <f t="shared" ref="F8323:F8386" si="266">TEXT(A8323,"mmm")</f>
        <v>Dec</v>
      </c>
    </row>
    <row r="8324" spans="1:6" x14ac:dyDescent="0.35">
      <c r="A8324" s="527">
        <f>Electricity!D8360</f>
        <v>45638</v>
      </c>
      <c r="B8324" s="528">
        <f>Electricity!E8360</f>
        <v>0.70833333333333337</v>
      </c>
      <c r="C8324" s="529">
        <f>Electricity!F8360</f>
        <v>0</v>
      </c>
      <c r="D8324" s="529">
        <f>Electricity!I8360</f>
        <v>0</v>
      </c>
      <c r="E8324" s="531" t="str">
        <f t="shared" si="265"/>
        <v>12/12/2024 05:00:00 PM</v>
      </c>
      <c r="F8324" s="530" t="str">
        <f t="shared" si="266"/>
        <v>Dec</v>
      </c>
    </row>
    <row r="8325" spans="1:6" x14ac:dyDescent="0.35">
      <c r="A8325" s="527">
        <f>Electricity!D8361</f>
        <v>45638</v>
      </c>
      <c r="B8325" s="528">
        <f>Electricity!E8361</f>
        <v>0.75000000000000011</v>
      </c>
      <c r="C8325" s="529">
        <f>Electricity!F8361</f>
        <v>0</v>
      </c>
      <c r="D8325" s="529">
        <f>Electricity!I8361</f>
        <v>0</v>
      </c>
      <c r="E8325" s="531" t="str">
        <f t="shared" si="265"/>
        <v>12/12/2024 06:00:00 PM</v>
      </c>
      <c r="F8325" s="530" t="str">
        <f t="shared" si="266"/>
        <v>Dec</v>
      </c>
    </row>
    <row r="8326" spans="1:6" x14ac:dyDescent="0.35">
      <c r="A8326" s="527">
        <f>Electricity!D8362</f>
        <v>45638</v>
      </c>
      <c r="B8326" s="528">
        <f>Electricity!E8362</f>
        <v>0.79166666666666674</v>
      </c>
      <c r="C8326" s="529">
        <f>Electricity!F8362</f>
        <v>0</v>
      </c>
      <c r="D8326" s="529">
        <f>Electricity!I8362</f>
        <v>0</v>
      </c>
      <c r="E8326" s="531" t="str">
        <f t="shared" si="265"/>
        <v>12/12/2024 07:00:00 PM</v>
      </c>
      <c r="F8326" s="530" t="str">
        <f t="shared" si="266"/>
        <v>Dec</v>
      </c>
    </row>
    <row r="8327" spans="1:6" x14ac:dyDescent="0.35">
      <c r="A8327" s="527">
        <f>Electricity!D8363</f>
        <v>45638</v>
      </c>
      <c r="B8327" s="528">
        <f>Electricity!E8363</f>
        <v>0.83333333333333337</v>
      </c>
      <c r="C8327" s="529">
        <f>Electricity!F8363</f>
        <v>0</v>
      </c>
      <c r="D8327" s="529">
        <f>Electricity!I8363</f>
        <v>0</v>
      </c>
      <c r="E8327" s="531" t="str">
        <f t="shared" si="265"/>
        <v>12/12/2024 08:00:00 PM</v>
      </c>
      <c r="F8327" s="530" t="str">
        <f t="shared" si="266"/>
        <v>Dec</v>
      </c>
    </row>
    <row r="8328" spans="1:6" x14ac:dyDescent="0.35">
      <c r="A8328" s="527">
        <f>Electricity!D8364</f>
        <v>45638</v>
      </c>
      <c r="B8328" s="528">
        <f>Electricity!E8364</f>
        <v>0.87500000000000011</v>
      </c>
      <c r="C8328" s="529">
        <f>Electricity!F8364</f>
        <v>0</v>
      </c>
      <c r="D8328" s="529">
        <f>Electricity!I8364</f>
        <v>0</v>
      </c>
      <c r="E8328" s="531" t="str">
        <f t="shared" si="265"/>
        <v>12/12/2024 09:00:00 PM</v>
      </c>
      <c r="F8328" s="530" t="str">
        <f t="shared" si="266"/>
        <v>Dec</v>
      </c>
    </row>
    <row r="8329" spans="1:6" x14ac:dyDescent="0.35">
      <c r="A8329" s="527">
        <f>Electricity!D8365</f>
        <v>45638</v>
      </c>
      <c r="B8329" s="528">
        <f>Electricity!E8365</f>
        <v>0.91666666666666674</v>
      </c>
      <c r="C8329" s="529">
        <f>Electricity!F8365</f>
        <v>0</v>
      </c>
      <c r="D8329" s="529">
        <f>Electricity!I8365</f>
        <v>0</v>
      </c>
      <c r="E8329" s="531" t="str">
        <f t="shared" si="265"/>
        <v>12/12/2024 10:00:00 PM</v>
      </c>
      <c r="F8329" s="530" t="str">
        <f t="shared" si="266"/>
        <v>Dec</v>
      </c>
    </row>
    <row r="8330" spans="1:6" x14ac:dyDescent="0.35">
      <c r="A8330" s="527">
        <f>Electricity!D8366</f>
        <v>45638</v>
      </c>
      <c r="B8330" s="528">
        <f>Electricity!E8366</f>
        <v>0.95833333333333337</v>
      </c>
      <c r="C8330" s="529">
        <f>Electricity!F8366</f>
        <v>0</v>
      </c>
      <c r="D8330" s="529">
        <f>Electricity!I8366</f>
        <v>0</v>
      </c>
      <c r="E8330" s="531" t="str">
        <f t="shared" si="265"/>
        <v>12/12/2024 11:00:00 PM</v>
      </c>
      <c r="F8330" s="530" t="str">
        <f t="shared" si="266"/>
        <v>Dec</v>
      </c>
    </row>
    <row r="8331" spans="1:6" x14ac:dyDescent="0.35">
      <c r="A8331" s="527">
        <f>Electricity!D8367</f>
        <v>45639</v>
      </c>
      <c r="B8331" s="528">
        <f>Electricity!E8367</f>
        <v>3.1225022567582528E-17</v>
      </c>
      <c r="C8331" s="529">
        <f>Electricity!F8367</f>
        <v>0</v>
      </c>
      <c r="D8331" s="529">
        <f>Electricity!I8367</f>
        <v>0</v>
      </c>
      <c r="E8331" s="531" t="str">
        <f t="shared" si="265"/>
        <v>12/13/2024 12:00:00 AM</v>
      </c>
      <c r="F8331" s="530" t="str">
        <f t="shared" si="266"/>
        <v>Dec</v>
      </c>
    </row>
    <row r="8332" spans="1:6" x14ac:dyDescent="0.35">
      <c r="A8332" s="527">
        <f>Electricity!D8368</f>
        <v>45639</v>
      </c>
      <c r="B8332" s="528">
        <f>Electricity!E8368</f>
        <v>4.1666666666666699E-2</v>
      </c>
      <c r="C8332" s="529">
        <f>Electricity!F8368</f>
        <v>0</v>
      </c>
      <c r="D8332" s="529">
        <f>Electricity!I8368</f>
        <v>0</v>
      </c>
      <c r="E8332" s="531" t="str">
        <f t="shared" si="265"/>
        <v>12/13/2024 01:00:00 AM</v>
      </c>
      <c r="F8332" s="530" t="str">
        <f t="shared" si="266"/>
        <v>Dec</v>
      </c>
    </row>
    <row r="8333" spans="1:6" x14ac:dyDescent="0.35">
      <c r="A8333" s="527">
        <f>Electricity!D8369</f>
        <v>45639</v>
      </c>
      <c r="B8333" s="528">
        <f>Electricity!E8369</f>
        <v>8.333333333333337E-2</v>
      </c>
      <c r="C8333" s="529">
        <f>Electricity!F8369</f>
        <v>0</v>
      </c>
      <c r="D8333" s="529">
        <f>Electricity!I8369</f>
        <v>0</v>
      </c>
      <c r="E8333" s="531" t="str">
        <f t="shared" si="265"/>
        <v>12/13/2024 02:00:00 AM</v>
      </c>
      <c r="F8333" s="530" t="str">
        <f t="shared" si="266"/>
        <v>Dec</v>
      </c>
    </row>
    <row r="8334" spans="1:6" x14ac:dyDescent="0.35">
      <c r="A8334" s="527">
        <f>Electricity!D8370</f>
        <v>45639</v>
      </c>
      <c r="B8334" s="528">
        <f>Electricity!E8370</f>
        <v>0.12500000000000006</v>
      </c>
      <c r="C8334" s="529">
        <f>Electricity!F8370</f>
        <v>0</v>
      </c>
      <c r="D8334" s="529">
        <f>Electricity!I8370</f>
        <v>0</v>
      </c>
      <c r="E8334" s="531" t="str">
        <f t="shared" si="265"/>
        <v>12/13/2024 03:00:00 AM</v>
      </c>
      <c r="F8334" s="530" t="str">
        <f t="shared" si="266"/>
        <v>Dec</v>
      </c>
    </row>
    <row r="8335" spans="1:6" x14ac:dyDescent="0.35">
      <c r="A8335" s="527">
        <f>Electricity!D8371</f>
        <v>45639</v>
      </c>
      <c r="B8335" s="528">
        <f>Electricity!E8371</f>
        <v>0.16666666666666669</v>
      </c>
      <c r="C8335" s="529">
        <f>Electricity!F8371</f>
        <v>0</v>
      </c>
      <c r="D8335" s="529">
        <f>Electricity!I8371</f>
        <v>0</v>
      </c>
      <c r="E8335" s="531" t="str">
        <f t="shared" si="265"/>
        <v>12/13/2024 04:00:00 AM</v>
      </c>
      <c r="F8335" s="530" t="str">
        <f t="shared" si="266"/>
        <v>Dec</v>
      </c>
    </row>
    <row r="8336" spans="1:6" x14ac:dyDescent="0.35">
      <c r="A8336" s="527">
        <f>Electricity!D8372</f>
        <v>45639</v>
      </c>
      <c r="B8336" s="528">
        <f>Electricity!E8372</f>
        <v>0.20833333333333337</v>
      </c>
      <c r="C8336" s="529">
        <f>Electricity!F8372</f>
        <v>0</v>
      </c>
      <c r="D8336" s="529">
        <f>Electricity!I8372</f>
        <v>0</v>
      </c>
      <c r="E8336" s="531" t="str">
        <f t="shared" si="265"/>
        <v>12/13/2024 05:00:00 AM</v>
      </c>
      <c r="F8336" s="530" t="str">
        <f t="shared" si="266"/>
        <v>Dec</v>
      </c>
    </row>
    <row r="8337" spans="1:6" x14ac:dyDescent="0.35">
      <c r="A8337" s="527">
        <f>Electricity!D8373</f>
        <v>45639</v>
      </c>
      <c r="B8337" s="528">
        <f>Electricity!E8373</f>
        <v>0.25</v>
      </c>
      <c r="C8337" s="529">
        <f>Electricity!F8373</f>
        <v>0</v>
      </c>
      <c r="D8337" s="529">
        <f>Electricity!I8373</f>
        <v>0</v>
      </c>
      <c r="E8337" s="531" t="str">
        <f t="shared" si="265"/>
        <v>12/13/2024 06:00:00 AM</v>
      </c>
      <c r="F8337" s="530" t="str">
        <f t="shared" si="266"/>
        <v>Dec</v>
      </c>
    </row>
    <row r="8338" spans="1:6" x14ac:dyDescent="0.35">
      <c r="A8338" s="527">
        <f>Electricity!D8374</f>
        <v>45639</v>
      </c>
      <c r="B8338" s="528">
        <f>Electricity!E8374</f>
        <v>0.29166666666666669</v>
      </c>
      <c r="C8338" s="529">
        <f>Electricity!F8374</f>
        <v>0</v>
      </c>
      <c r="D8338" s="529">
        <f>Electricity!I8374</f>
        <v>0</v>
      </c>
      <c r="E8338" s="531" t="str">
        <f t="shared" si="265"/>
        <v>12/13/2024 07:00:00 AM</v>
      </c>
      <c r="F8338" s="530" t="str">
        <f t="shared" si="266"/>
        <v>Dec</v>
      </c>
    </row>
    <row r="8339" spans="1:6" x14ac:dyDescent="0.35">
      <c r="A8339" s="527">
        <f>Electricity!D8375</f>
        <v>45639</v>
      </c>
      <c r="B8339" s="528">
        <f>Electricity!E8375</f>
        <v>0.33333333333333337</v>
      </c>
      <c r="C8339" s="529">
        <f>Electricity!F8375</f>
        <v>0</v>
      </c>
      <c r="D8339" s="529">
        <f>Electricity!I8375</f>
        <v>0</v>
      </c>
      <c r="E8339" s="531" t="str">
        <f t="shared" si="265"/>
        <v>12/13/2024 08:00:00 AM</v>
      </c>
      <c r="F8339" s="530" t="str">
        <f t="shared" si="266"/>
        <v>Dec</v>
      </c>
    </row>
    <row r="8340" spans="1:6" x14ac:dyDescent="0.35">
      <c r="A8340" s="527">
        <f>Electricity!D8376</f>
        <v>45639</v>
      </c>
      <c r="B8340" s="528">
        <f>Electricity!E8376</f>
        <v>0.375</v>
      </c>
      <c r="C8340" s="529">
        <f>Electricity!F8376</f>
        <v>0</v>
      </c>
      <c r="D8340" s="529">
        <f>Electricity!I8376</f>
        <v>0</v>
      </c>
      <c r="E8340" s="531" t="str">
        <f t="shared" si="265"/>
        <v>12/13/2024 09:00:00 AM</v>
      </c>
      <c r="F8340" s="530" t="str">
        <f t="shared" si="266"/>
        <v>Dec</v>
      </c>
    </row>
    <row r="8341" spans="1:6" x14ac:dyDescent="0.35">
      <c r="A8341" s="527">
        <f>Electricity!D8377</f>
        <v>45639</v>
      </c>
      <c r="B8341" s="528">
        <f>Electricity!E8377</f>
        <v>0.41666666666666669</v>
      </c>
      <c r="C8341" s="529">
        <f>Electricity!F8377</f>
        <v>0</v>
      </c>
      <c r="D8341" s="529">
        <f>Electricity!I8377</f>
        <v>0</v>
      </c>
      <c r="E8341" s="531" t="str">
        <f t="shared" si="265"/>
        <v>12/13/2024 10:00:00 AM</v>
      </c>
      <c r="F8341" s="530" t="str">
        <f t="shared" si="266"/>
        <v>Dec</v>
      </c>
    </row>
    <row r="8342" spans="1:6" x14ac:dyDescent="0.35">
      <c r="A8342" s="527">
        <f>Electricity!D8378</f>
        <v>45639</v>
      </c>
      <c r="B8342" s="528">
        <f>Electricity!E8378</f>
        <v>0.45833333333333337</v>
      </c>
      <c r="C8342" s="529">
        <f>Electricity!F8378</f>
        <v>0</v>
      </c>
      <c r="D8342" s="529">
        <f>Electricity!I8378</f>
        <v>0</v>
      </c>
      <c r="E8342" s="531" t="str">
        <f t="shared" si="265"/>
        <v>12/13/2024 11:00:00 AM</v>
      </c>
      <c r="F8342" s="530" t="str">
        <f t="shared" si="266"/>
        <v>Dec</v>
      </c>
    </row>
    <row r="8343" spans="1:6" x14ac:dyDescent="0.35">
      <c r="A8343" s="527">
        <f>Electricity!D8379</f>
        <v>45639</v>
      </c>
      <c r="B8343" s="528">
        <f>Electricity!E8379</f>
        <v>0.50000000000000011</v>
      </c>
      <c r="C8343" s="529">
        <f>Electricity!F8379</f>
        <v>0</v>
      </c>
      <c r="D8343" s="529">
        <f>Electricity!I8379</f>
        <v>0</v>
      </c>
      <c r="E8343" s="531" t="str">
        <f t="shared" si="265"/>
        <v>12/13/2024 12:00:00 PM</v>
      </c>
      <c r="F8343" s="530" t="str">
        <f t="shared" si="266"/>
        <v>Dec</v>
      </c>
    </row>
    <row r="8344" spans="1:6" x14ac:dyDescent="0.35">
      <c r="A8344" s="527">
        <f>Electricity!D8380</f>
        <v>45639</v>
      </c>
      <c r="B8344" s="528">
        <f>Electricity!E8380</f>
        <v>0.54166666666666674</v>
      </c>
      <c r="C8344" s="529">
        <f>Electricity!F8380</f>
        <v>0</v>
      </c>
      <c r="D8344" s="529">
        <f>Electricity!I8380</f>
        <v>0</v>
      </c>
      <c r="E8344" s="531" t="str">
        <f t="shared" si="265"/>
        <v>12/13/2024 01:00:00 PM</v>
      </c>
      <c r="F8344" s="530" t="str">
        <f t="shared" si="266"/>
        <v>Dec</v>
      </c>
    </row>
    <row r="8345" spans="1:6" x14ac:dyDescent="0.35">
      <c r="A8345" s="527">
        <f>Electricity!D8381</f>
        <v>45639</v>
      </c>
      <c r="B8345" s="528">
        <f>Electricity!E8381</f>
        <v>0.58333333333333337</v>
      </c>
      <c r="C8345" s="529">
        <f>Electricity!F8381</f>
        <v>0</v>
      </c>
      <c r="D8345" s="529">
        <f>Electricity!I8381</f>
        <v>0</v>
      </c>
      <c r="E8345" s="531" t="str">
        <f t="shared" si="265"/>
        <v>12/13/2024 02:00:00 PM</v>
      </c>
      <c r="F8345" s="530" t="str">
        <f t="shared" si="266"/>
        <v>Dec</v>
      </c>
    </row>
    <row r="8346" spans="1:6" x14ac:dyDescent="0.35">
      <c r="A8346" s="527">
        <f>Electricity!D8382</f>
        <v>45639</v>
      </c>
      <c r="B8346" s="528">
        <f>Electricity!E8382</f>
        <v>0.62500000000000011</v>
      </c>
      <c r="C8346" s="529">
        <f>Electricity!F8382</f>
        <v>0</v>
      </c>
      <c r="D8346" s="529">
        <f>Electricity!I8382</f>
        <v>0</v>
      </c>
      <c r="E8346" s="531" t="str">
        <f t="shared" si="265"/>
        <v>12/13/2024 03:00:00 PM</v>
      </c>
      <c r="F8346" s="530" t="str">
        <f t="shared" si="266"/>
        <v>Dec</v>
      </c>
    </row>
    <row r="8347" spans="1:6" x14ac:dyDescent="0.35">
      <c r="A8347" s="527">
        <f>Electricity!D8383</f>
        <v>45639</v>
      </c>
      <c r="B8347" s="528">
        <f>Electricity!E8383</f>
        <v>0.66666666666666674</v>
      </c>
      <c r="C8347" s="529">
        <f>Electricity!F8383</f>
        <v>0</v>
      </c>
      <c r="D8347" s="529">
        <f>Electricity!I8383</f>
        <v>0</v>
      </c>
      <c r="E8347" s="531" t="str">
        <f t="shared" si="265"/>
        <v>12/13/2024 04:00:00 PM</v>
      </c>
      <c r="F8347" s="530" t="str">
        <f t="shared" si="266"/>
        <v>Dec</v>
      </c>
    </row>
    <row r="8348" spans="1:6" x14ac:dyDescent="0.35">
      <c r="A8348" s="527">
        <f>Electricity!D8384</f>
        <v>45639</v>
      </c>
      <c r="B8348" s="528">
        <f>Electricity!E8384</f>
        <v>0.70833333333333337</v>
      </c>
      <c r="C8348" s="529">
        <f>Electricity!F8384</f>
        <v>0</v>
      </c>
      <c r="D8348" s="529">
        <f>Electricity!I8384</f>
        <v>0</v>
      </c>
      <c r="E8348" s="531" t="str">
        <f t="shared" si="265"/>
        <v>12/13/2024 05:00:00 PM</v>
      </c>
      <c r="F8348" s="530" t="str">
        <f t="shared" si="266"/>
        <v>Dec</v>
      </c>
    </row>
    <row r="8349" spans="1:6" x14ac:dyDescent="0.35">
      <c r="A8349" s="527">
        <f>Electricity!D8385</f>
        <v>45639</v>
      </c>
      <c r="B8349" s="528">
        <f>Electricity!E8385</f>
        <v>0.75000000000000011</v>
      </c>
      <c r="C8349" s="529">
        <f>Electricity!F8385</f>
        <v>0</v>
      </c>
      <c r="D8349" s="529">
        <f>Electricity!I8385</f>
        <v>0</v>
      </c>
      <c r="E8349" s="531" t="str">
        <f t="shared" si="265"/>
        <v>12/13/2024 06:00:00 PM</v>
      </c>
      <c r="F8349" s="530" t="str">
        <f t="shared" si="266"/>
        <v>Dec</v>
      </c>
    </row>
    <row r="8350" spans="1:6" x14ac:dyDescent="0.35">
      <c r="A8350" s="527">
        <f>Electricity!D8386</f>
        <v>45639</v>
      </c>
      <c r="B8350" s="528">
        <f>Electricity!E8386</f>
        <v>0.79166666666666674</v>
      </c>
      <c r="C8350" s="529">
        <f>Electricity!F8386</f>
        <v>0</v>
      </c>
      <c r="D8350" s="529">
        <f>Electricity!I8386</f>
        <v>0</v>
      </c>
      <c r="E8350" s="531" t="str">
        <f t="shared" si="265"/>
        <v>12/13/2024 07:00:00 PM</v>
      </c>
      <c r="F8350" s="530" t="str">
        <f t="shared" si="266"/>
        <v>Dec</v>
      </c>
    </row>
    <row r="8351" spans="1:6" x14ac:dyDescent="0.35">
      <c r="A8351" s="527">
        <f>Electricity!D8387</f>
        <v>45639</v>
      </c>
      <c r="B8351" s="528">
        <f>Electricity!E8387</f>
        <v>0.83333333333333337</v>
      </c>
      <c r="C8351" s="529">
        <f>Electricity!F8387</f>
        <v>0</v>
      </c>
      <c r="D8351" s="529">
        <f>Electricity!I8387</f>
        <v>0</v>
      </c>
      <c r="E8351" s="531" t="str">
        <f t="shared" si="265"/>
        <v>12/13/2024 08:00:00 PM</v>
      </c>
      <c r="F8351" s="530" t="str">
        <f t="shared" si="266"/>
        <v>Dec</v>
      </c>
    </row>
    <row r="8352" spans="1:6" x14ac:dyDescent="0.35">
      <c r="A8352" s="527">
        <f>Electricity!D8388</f>
        <v>45639</v>
      </c>
      <c r="B8352" s="528">
        <f>Electricity!E8388</f>
        <v>0.87500000000000011</v>
      </c>
      <c r="C8352" s="529">
        <f>Electricity!F8388</f>
        <v>0</v>
      </c>
      <c r="D8352" s="529">
        <f>Electricity!I8388</f>
        <v>0</v>
      </c>
      <c r="E8352" s="531" t="str">
        <f t="shared" si="265"/>
        <v>12/13/2024 09:00:00 PM</v>
      </c>
      <c r="F8352" s="530" t="str">
        <f t="shared" si="266"/>
        <v>Dec</v>
      </c>
    </row>
    <row r="8353" spans="1:6" x14ac:dyDescent="0.35">
      <c r="A8353" s="527">
        <f>Electricity!D8389</f>
        <v>45639</v>
      </c>
      <c r="B8353" s="528">
        <f>Electricity!E8389</f>
        <v>0.91666666666666674</v>
      </c>
      <c r="C8353" s="529">
        <f>Electricity!F8389</f>
        <v>0</v>
      </c>
      <c r="D8353" s="529">
        <f>Electricity!I8389</f>
        <v>0</v>
      </c>
      <c r="E8353" s="531" t="str">
        <f t="shared" si="265"/>
        <v>12/13/2024 10:00:00 PM</v>
      </c>
      <c r="F8353" s="530" t="str">
        <f t="shared" si="266"/>
        <v>Dec</v>
      </c>
    </row>
    <row r="8354" spans="1:6" x14ac:dyDescent="0.35">
      <c r="A8354" s="527">
        <f>Electricity!D8390</f>
        <v>45639</v>
      </c>
      <c r="B8354" s="528">
        <f>Electricity!E8390</f>
        <v>0.95833333333333337</v>
      </c>
      <c r="C8354" s="529">
        <f>Electricity!F8390</f>
        <v>0</v>
      </c>
      <c r="D8354" s="529">
        <f>Electricity!I8390</f>
        <v>0</v>
      </c>
      <c r="E8354" s="531" t="str">
        <f t="shared" si="265"/>
        <v>12/13/2024 11:00:00 PM</v>
      </c>
      <c r="F8354" s="530" t="str">
        <f t="shared" si="266"/>
        <v>Dec</v>
      </c>
    </row>
    <row r="8355" spans="1:6" x14ac:dyDescent="0.35">
      <c r="A8355" s="527">
        <f>Electricity!D8391</f>
        <v>45640</v>
      </c>
      <c r="B8355" s="528">
        <f>Electricity!E8391</f>
        <v>3.1225022567582528E-17</v>
      </c>
      <c r="C8355" s="529">
        <f>Electricity!F8391</f>
        <v>0</v>
      </c>
      <c r="D8355" s="529">
        <f>Electricity!I8391</f>
        <v>0</v>
      </c>
      <c r="E8355" s="531" t="str">
        <f t="shared" si="265"/>
        <v>12/14/2024 12:00:00 AM</v>
      </c>
      <c r="F8355" s="530" t="str">
        <f t="shared" si="266"/>
        <v>Dec</v>
      </c>
    </row>
    <row r="8356" spans="1:6" x14ac:dyDescent="0.35">
      <c r="A8356" s="527">
        <f>Electricity!D8392</f>
        <v>45640</v>
      </c>
      <c r="B8356" s="528">
        <f>Electricity!E8392</f>
        <v>4.1666666666666699E-2</v>
      </c>
      <c r="C8356" s="529">
        <f>Electricity!F8392</f>
        <v>0</v>
      </c>
      <c r="D8356" s="529">
        <f>Electricity!I8392</f>
        <v>0</v>
      </c>
      <c r="E8356" s="531" t="str">
        <f t="shared" si="265"/>
        <v>12/14/2024 01:00:00 AM</v>
      </c>
      <c r="F8356" s="530" t="str">
        <f t="shared" si="266"/>
        <v>Dec</v>
      </c>
    </row>
    <row r="8357" spans="1:6" x14ac:dyDescent="0.35">
      <c r="A8357" s="527">
        <f>Electricity!D8393</f>
        <v>45640</v>
      </c>
      <c r="B8357" s="528">
        <f>Electricity!E8393</f>
        <v>8.333333333333337E-2</v>
      </c>
      <c r="C8357" s="529">
        <f>Electricity!F8393</f>
        <v>0</v>
      </c>
      <c r="D8357" s="529">
        <f>Electricity!I8393</f>
        <v>0</v>
      </c>
      <c r="E8357" s="531" t="str">
        <f t="shared" si="265"/>
        <v>12/14/2024 02:00:00 AM</v>
      </c>
      <c r="F8357" s="530" t="str">
        <f t="shared" si="266"/>
        <v>Dec</v>
      </c>
    </row>
    <row r="8358" spans="1:6" x14ac:dyDescent="0.35">
      <c r="A8358" s="527">
        <f>Electricity!D8394</f>
        <v>45640</v>
      </c>
      <c r="B8358" s="528">
        <f>Electricity!E8394</f>
        <v>0.12500000000000006</v>
      </c>
      <c r="C8358" s="529">
        <f>Electricity!F8394</f>
        <v>0</v>
      </c>
      <c r="D8358" s="529">
        <f>Electricity!I8394</f>
        <v>0</v>
      </c>
      <c r="E8358" s="531" t="str">
        <f t="shared" si="265"/>
        <v>12/14/2024 03:00:00 AM</v>
      </c>
      <c r="F8358" s="530" t="str">
        <f t="shared" si="266"/>
        <v>Dec</v>
      </c>
    </row>
    <row r="8359" spans="1:6" x14ac:dyDescent="0.35">
      <c r="A8359" s="527">
        <f>Electricity!D8395</f>
        <v>45640</v>
      </c>
      <c r="B8359" s="528">
        <f>Electricity!E8395</f>
        <v>0.16666666666666669</v>
      </c>
      <c r="C8359" s="529">
        <f>Electricity!F8395</f>
        <v>0</v>
      </c>
      <c r="D8359" s="529">
        <f>Electricity!I8395</f>
        <v>0</v>
      </c>
      <c r="E8359" s="531" t="str">
        <f t="shared" si="265"/>
        <v>12/14/2024 04:00:00 AM</v>
      </c>
      <c r="F8359" s="530" t="str">
        <f t="shared" si="266"/>
        <v>Dec</v>
      </c>
    </row>
    <row r="8360" spans="1:6" x14ac:dyDescent="0.35">
      <c r="A8360" s="527">
        <f>Electricity!D8396</f>
        <v>45640</v>
      </c>
      <c r="B8360" s="528">
        <f>Electricity!E8396</f>
        <v>0.20833333333333337</v>
      </c>
      <c r="C8360" s="529">
        <f>Electricity!F8396</f>
        <v>0</v>
      </c>
      <c r="D8360" s="529">
        <f>Electricity!I8396</f>
        <v>0</v>
      </c>
      <c r="E8360" s="531" t="str">
        <f t="shared" si="265"/>
        <v>12/14/2024 05:00:00 AM</v>
      </c>
      <c r="F8360" s="530" t="str">
        <f t="shared" si="266"/>
        <v>Dec</v>
      </c>
    </row>
    <row r="8361" spans="1:6" x14ac:dyDescent="0.35">
      <c r="A8361" s="527">
        <f>Electricity!D8397</f>
        <v>45640</v>
      </c>
      <c r="B8361" s="528">
        <f>Electricity!E8397</f>
        <v>0.25</v>
      </c>
      <c r="C8361" s="529">
        <f>Electricity!F8397</f>
        <v>0</v>
      </c>
      <c r="D8361" s="529">
        <f>Electricity!I8397</f>
        <v>0</v>
      </c>
      <c r="E8361" s="531" t="str">
        <f t="shared" si="265"/>
        <v>12/14/2024 06:00:00 AM</v>
      </c>
      <c r="F8361" s="530" t="str">
        <f t="shared" si="266"/>
        <v>Dec</v>
      </c>
    </row>
    <row r="8362" spans="1:6" x14ac:dyDescent="0.35">
      <c r="A8362" s="527">
        <f>Electricity!D8398</f>
        <v>45640</v>
      </c>
      <c r="B8362" s="528">
        <f>Electricity!E8398</f>
        <v>0.29166666666666669</v>
      </c>
      <c r="C8362" s="529">
        <f>Electricity!F8398</f>
        <v>0</v>
      </c>
      <c r="D8362" s="529">
        <f>Electricity!I8398</f>
        <v>0</v>
      </c>
      <c r="E8362" s="531" t="str">
        <f t="shared" si="265"/>
        <v>12/14/2024 07:00:00 AM</v>
      </c>
      <c r="F8362" s="530" t="str">
        <f t="shared" si="266"/>
        <v>Dec</v>
      </c>
    </row>
    <row r="8363" spans="1:6" x14ac:dyDescent="0.35">
      <c r="A8363" s="527">
        <f>Electricity!D8399</f>
        <v>45640</v>
      </c>
      <c r="B8363" s="528">
        <f>Electricity!E8399</f>
        <v>0.33333333333333337</v>
      </c>
      <c r="C8363" s="529">
        <f>Electricity!F8399</f>
        <v>0</v>
      </c>
      <c r="D8363" s="529">
        <f>Electricity!I8399</f>
        <v>0</v>
      </c>
      <c r="E8363" s="531" t="str">
        <f t="shared" si="265"/>
        <v>12/14/2024 08:00:00 AM</v>
      </c>
      <c r="F8363" s="530" t="str">
        <f t="shared" si="266"/>
        <v>Dec</v>
      </c>
    </row>
    <row r="8364" spans="1:6" x14ac:dyDescent="0.35">
      <c r="A8364" s="527">
        <f>Electricity!D8400</f>
        <v>45640</v>
      </c>
      <c r="B8364" s="528">
        <f>Electricity!E8400</f>
        <v>0.375</v>
      </c>
      <c r="C8364" s="529">
        <f>Electricity!F8400</f>
        <v>0</v>
      </c>
      <c r="D8364" s="529">
        <f>Electricity!I8400</f>
        <v>0</v>
      </c>
      <c r="E8364" s="531" t="str">
        <f t="shared" ref="E8364:E8427" si="267">CONCATENATE(TEXT(A8364,"mm/dd/yyyy")," ",TEXT(B8364,"hh:mm:ss AM/PM"))</f>
        <v>12/14/2024 09:00:00 AM</v>
      </c>
      <c r="F8364" s="530" t="str">
        <f t="shared" si="266"/>
        <v>Dec</v>
      </c>
    </row>
    <row r="8365" spans="1:6" x14ac:dyDescent="0.35">
      <c r="A8365" s="527">
        <f>Electricity!D8401</f>
        <v>45640</v>
      </c>
      <c r="B8365" s="528">
        <f>Electricity!E8401</f>
        <v>0.41666666666666669</v>
      </c>
      <c r="C8365" s="529">
        <f>Electricity!F8401</f>
        <v>0</v>
      </c>
      <c r="D8365" s="529">
        <f>Electricity!I8401</f>
        <v>0</v>
      </c>
      <c r="E8365" s="531" t="str">
        <f t="shared" si="267"/>
        <v>12/14/2024 10:00:00 AM</v>
      </c>
      <c r="F8365" s="530" t="str">
        <f t="shared" si="266"/>
        <v>Dec</v>
      </c>
    </row>
    <row r="8366" spans="1:6" x14ac:dyDescent="0.35">
      <c r="A8366" s="527">
        <f>Electricity!D8402</f>
        <v>45640</v>
      </c>
      <c r="B8366" s="528">
        <f>Electricity!E8402</f>
        <v>0.45833333333333337</v>
      </c>
      <c r="C8366" s="529">
        <f>Electricity!F8402</f>
        <v>0</v>
      </c>
      <c r="D8366" s="529">
        <f>Electricity!I8402</f>
        <v>0</v>
      </c>
      <c r="E8366" s="531" t="str">
        <f t="shared" si="267"/>
        <v>12/14/2024 11:00:00 AM</v>
      </c>
      <c r="F8366" s="530" t="str">
        <f t="shared" si="266"/>
        <v>Dec</v>
      </c>
    </row>
    <row r="8367" spans="1:6" x14ac:dyDescent="0.35">
      <c r="A8367" s="527">
        <f>Electricity!D8403</f>
        <v>45640</v>
      </c>
      <c r="B8367" s="528">
        <f>Electricity!E8403</f>
        <v>0.50000000000000011</v>
      </c>
      <c r="C8367" s="529">
        <f>Electricity!F8403</f>
        <v>0</v>
      </c>
      <c r="D8367" s="529">
        <f>Electricity!I8403</f>
        <v>0</v>
      </c>
      <c r="E8367" s="531" t="str">
        <f t="shared" si="267"/>
        <v>12/14/2024 12:00:00 PM</v>
      </c>
      <c r="F8367" s="530" t="str">
        <f t="shared" si="266"/>
        <v>Dec</v>
      </c>
    </row>
    <row r="8368" spans="1:6" x14ac:dyDescent="0.35">
      <c r="A8368" s="527">
        <f>Electricity!D8404</f>
        <v>45640</v>
      </c>
      <c r="B8368" s="528">
        <f>Electricity!E8404</f>
        <v>0.54166666666666674</v>
      </c>
      <c r="C8368" s="529">
        <f>Electricity!F8404</f>
        <v>0</v>
      </c>
      <c r="D8368" s="529">
        <f>Electricity!I8404</f>
        <v>0</v>
      </c>
      <c r="E8368" s="531" t="str">
        <f t="shared" si="267"/>
        <v>12/14/2024 01:00:00 PM</v>
      </c>
      <c r="F8368" s="530" t="str">
        <f t="shared" si="266"/>
        <v>Dec</v>
      </c>
    </row>
    <row r="8369" spans="1:6" x14ac:dyDescent="0.35">
      <c r="A8369" s="527">
        <f>Electricity!D8405</f>
        <v>45640</v>
      </c>
      <c r="B8369" s="528">
        <f>Electricity!E8405</f>
        <v>0.58333333333333337</v>
      </c>
      <c r="C8369" s="529">
        <f>Electricity!F8405</f>
        <v>0</v>
      </c>
      <c r="D8369" s="529">
        <f>Electricity!I8405</f>
        <v>0</v>
      </c>
      <c r="E8369" s="531" t="str">
        <f t="shared" si="267"/>
        <v>12/14/2024 02:00:00 PM</v>
      </c>
      <c r="F8369" s="530" t="str">
        <f t="shared" si="266"/>
        <v>Dec</v>
      </c>
    </row>
    <row r="8370" spans="1:6" x14ac:dyDescent="0.35">
      <c r="A8370" s="527">
        <f>Electricity!D8406</f>
        <v>45640</v>
      </c>
      <c r="B8370" s="528">
        <f>Electricity!E8406</f>
        <v>0.62500000000000011</v>
      </c>
      <c r="C8370" s="529">
        <f>Electricity!F8406</f>
        <v>0</v>
      </c>
      <c r="D8370" s="529">
        <f>Electricity!I8406</f>
        <v>0</v>
      </c>
      <c r="E8370" s="531" t="str">
        <f t="shared" si="267"/>
        <v>12/14/2024 03:00:00 PM</v>
      </c>
      <c r="F8370" s="530" t="str">
        <f t="shared" si="266"/>
        <v>Dec</v>
      </c>
    </row>
    <row r="8371" spans="1:6" x14ac:dyDescent="0.35">
      <c r="A8371" s="527">
        <f>Electricity!D8407</f>
        <v>45640</v>
      </c>
      <c r="B8371" s="528">
        <f>Electricity!E8407</f>
        <v>0.66666666666666674</v>
      </c>
      <c r="C8371" s="529">
        <f>Electricity!F8407</f>
        <v>0</v>
      </c>
      <c r="D8371" s="529">
        <f>Electricity!I8407</f>
        <v>0</v>
      </c>
      <c r="E8371" s="531" t="str">
        <f t="shared" si="267"/>
        <v>12/14/2024 04:00:00 PM</v>
      </c>
      <c r="F8371" s="530" t="str">
        <f t="shared" si="266"/>
        <v>Dec</v>
      </c>
    </row>
    <row r="8372" spans="1:6" x14ac:dyDescent="0.35">
      <c r="A8372" s="527">
        <f>Electricity!D8408</f>
        <v>45640</v>
      </c>
      <c r="B8372" s="528">
        <f>Electricity!E8408</f>
        <v>0.70833333333333337</v>
      </c>
      <c r="C8372" s="529">
        <f>Electricity!F8408</f>
        <v>0</v>
      </c>
      <c r="D8372" s="529">
        <f>Electricity!I8408</f>
        <v>0</v>
      </c>
      <c r="E8372" s="531" t="str">
        <f t="shared" si="267"/>
        <v>12/14/2024 05:00:00 PM</v>
      </c>
      <c r="F8372" s="530" t="str">
        <f t="shared" si="266"/>
        <v>Dec</v>
      </c>
    </row>
    <row r="8373" spans="1:6" x14ac:dyDescent="0.35">
      <c r="A8373" s="527">
        <f>Electricity!D8409</f>
        <v>45640</v>
      </c>
      <c r="B8373" s="528">
        <f>Electricity!E8409</f>
        <v>0.75000000000000011</v>
      </c>
      <c r="C8373" s="529">
        <f>Electricity!F8409</f>
        <v>0</v>
      </c>
      <c r="D8373" s="529">
        <f>Electricity!I8409</f>
        <v>0</v>
      </c>
      <c r="E8373" s="531" t="str">
        <f t="shared" si="267"/>
        <v>12/14/2024 06:00:00 PM</v>
      </c>
      <c r="F8373" s="530" t="str">
        <f t="shared" si="266"/>
        <v>Dec</v>
      </c>
    </row>
    <row r="8374" spans="1:6" x14ac:dyDescent="0.35">
      <c r="A8374" s="527">
        <f>Electricity!D8410</f>
        <v>45640</v>
      </c>
      <c r="B8374" s="528">
        <f>Electricity!E8410</f>
        <v>0.79166666666666674</v>
      </c>
      <c r="C8374" s="529">
        <f>Electricity!F8410</f>
        <v>0</v>
      </c>
      <c r="D8374" s="529">
        <f>Electricity!I8410</f>
        <v>0</v>
      </c>
      <c r="E8374" s="531" t="str">
        <f t="shared" si="267"/>
        <v>12/14/2024 07:00:00 PM</v>
      </c>
      <c r="F8374" s="530" t="str">
        <f t="shared" si="266"/>
        <v>Dec</v>
      </c>
    </row>
    <row r="8375" spans="1:6" x14ac:dyDescent="0.35">
      <c r="A8375" s="527">
        <f>Electricity!D8411</f>
        <v>45640</v>
      </c>
      <c r="B8375" s="528">
        <f>Electricity!E8411</f>
        <v>0.83333333333333337</v>
      </c>
      <c r="C8375" s="529">
        <f>Electricity!F8411</f>
        <v>0</v>
      </c>
      <c r="D8375" s="529">
        <f>Electricity!I8411</f>
        <v>0</v>
      </c>
      <c r="E8375" s="531" t="str">
        <f t="shared" si="267"/>
        <v>12/14/2024 08:00:00 PM</v>
      </c>
      <c r="F8375" s="530" t="str">
        <f t="shared" si="266"/>
        <v>Dec</v>
      </c>
    </row>
    <row r="8376" spans="1:6" x14ac:dyDescent="0.35">
      <c r="A8376" s="527">
        <f>Electricity!D8412</f>
        <v>45640</v>
      </c>
      <c r="B8376" s="528">
        <f>Electricity!E8412</f>
        <v>0.87500000000000011</v>
      </c>
      <c r="C8376" s="529">
        <f>Electricity!F8412</f>
        <v>0</v>
      </c>
      <c r="D8376" s="529">
        <f>Electricity!I8412</f>
        <v>0</v>
      </c>
      <c r="E8376" s="531" t="str">
        <f t="shared" si="267"/>
        <v>12/14/2024 09:00:00 PM</v>
      </c>
      <c r="F8376" s="530" t="str">
        <f t="shared" si="266"/>
        <v>Dec</v>
      </c>
    </row>
    <row r="8377" spans="1:6" x14ac:dyDescent="0.35">
      <c r="A8377" s="527">
        <f>Electricity!D8413</f>
        <v>45640</v>
      </c>
      <c r="B8377" s="528">
        <f>Electricity!E8413</f>
        <v>0.91666666666666674</v>
      </c>
      <c r="C8377" s="529">
        <f>Electricity!F8413</f>
        <v>0</v>
      </c>
      <c r="D8377" s="529">
        <f>Electricity!I8413</f>
        <v>0</v>
      </c>
      <c r="E8377" s="531" t="str">
        <f t="shared" si="267"/>
        <v>12/14/2024 10:00:00 PM</v>
      </c>
      <c r="F8377" s="530" t="str">
        <f t="shared" si="266"/>
        <v>Dec</v>
      </c>
    </row>
    <row r="8378" spans="1:6" x14ac:dyDescent="0.35">
      <c r="A8378" s="527">
        <f>Electricity!D8414</f>
        <v>45640</v>
      </c>
      <c r="B8378" s="528">
        <f>Electricity!E8414</f>
        <v>0.95833333333333337</v>
      </c>
      <c r="C8378" s="529">
        <f>Electricity!F8414</f>
        <v>0</v>
      </c>
      <c r="D8378" s="529">
        <f>Electricity!I8414</f>
        <v>0</v>
      </c>
      <c r="E8378" s="531" t="str">
        <f t="shared" si="267"/>
        <v>12/14/2024 11:00:00 PM</v>
      </c>
      <c r="F8378" s="530" t="str">
        <f t="shared" si="266"/>
        <v>Dec</v>
      </c>
    </row>
    <row r="8379" spans="1:6" x14ac:dyDescent="0.35">
      <c r="A8379" s="527">
        <f>Electricity!D8415</f>
        <v>45641</v>
      </c>
      <c r="B8379" s="528">
        <f>Electricity!E8415</f>
        <v>3.1225022567582528E-17</v>
      </c>
      <c r="C8379" s="529">
        <f>Electricity!F8415</f>
        <v>0</v>
      </c>
      <c r="D8379" s="529">
        <f>Electricity!I8415</f>
        <v>0</v>
      </c>
      <c r="E8379" s="531" t="str">
        <f t="shared" si="267"/>
        <v>12/15/2024 12:00:00 AM</v>
      </c>
      <c r="F8379" s="530" t="str">
        <f t="shared" si="266"/>
        <v>Dec</v>
      </c>
    </row>
    <row r="8380" spans="1:6" x14ac:dyDescent="0.35">
      <c r="A8380" s="527">
        <f>Electricity!D8416</f>
        <v>45641</v>
      </c>
      <c r="B8380" s="528">
        <f>Electricity!E8416</f>
        <v>4.1666666666666699E-2</v>
      </c>
      <c r="C8380" s="529">
        <f>Electricity!F8416</f>
        <v>0</v>
      </c>
      <c r="D8380" s="529">
        <f>Electricity!I8416</f>
        <v>0</v>
      </c>
      <c r="E8380" s="531" t="str">
        <f t="shared" si="267"/>
        <v>12/15/2024 01:00:00 AM</v>
      </c>
      <c r="F8380" s="530" t="str">
        <f t="shared" si="266"/>
        <v>Dec</v>
      </c>
    </row>
    <row r="8381" spans="1:6" x14ac:dyDescent="0.35">
      <c r="A8381" s="527">
        <f>Electricity!D8417</f>
        <v>45641</v>
      </c>
      <c r="B8381" s="528">
        <f>Electricity!E8417</f>
        <v>8.333333333333337E-2</v>
      </c>
      <c r="C8381" s="529">
        <f>Electricity!F8417</f>
        <v>0</v>
      </c>
      <c r="D8381" s="529">
        <f>Electricity!I8417</f>
        <v>0</v>
      </c>
      <c r="E8381" s="531" t="str">
        <f t="shared" si="267"/>
        <v>12/15/2024 02:00:00 AM</v>
      </c>
      <c r="F8381" s="530" t="str">
        <f t="shared" si="266"/>
        <v>Dec</v>
      </c>
    </row>
    <row r="8382" spans="1:6" x14ac:dyDescent="0.35">
      <c r="A8382" s="527">
        <f>Electricity!D8418</f>
        <v>45641</v>
      </c>
      <c r="B8382" s="528">
        <f>Electricity!E8418</f>
        <v>0.12500000000000006</v>
      </c>
      <c r="C8382" s="529">
        <f>Electricity!F8418</f>
        <v>0</v>
      </c>
      <c r="D8382" s="529">
        <f>Electricity!I8418</f>
        <v>0</v>
      </c>
      <c r="E8382" s="531" t="str">
        <f t="shared" si="267"/>
        <v>12/15/2024 03:00:00 AM</v>
      </c>
      <c r="F8382" s="530" t="str">
        <f t="shared" si="266"/>
        <v>Dec</v>
      </c>
    </row>
    <row r="8383" spans="1:6" x14ac:dyDescent="0.35">
      <c r="A8383" s="527">
        <f>Electricity!D8419</f>
        <v>45641</v>
      </c>
      <c r="B8383" s="528">
        <f>Electricity!E8419</f>
        <v>0.16666666666666669</v>
      </c>
      <c r="C8383" s="529">
        <f>Electricity!F8419</f>
        <v>0</v>
      </c>
      <c r="D8383" s="529">
        <f>Electricity!I8419</f>
        <v>0</v>
      </c>
      <c r="E8383" s="531" t="str">
        <f t="shared" si="267"/>
        <v>12/15/2024 04:00:00 AM</v>
      </c>
      <c r="F8383" s="530" t="str">
        <f t="shared" si="266"/>
        <v>Dec</v>
      </c>
    </row>
    <row r="8384" spans="1:6" x14ac:dyDescent="0.35">
      <c r="A8384" s="527">
        <f>Electricity!D8420</f>
        <v>45641</v>
      </c>
      <c r="B8384" s="528">
        <f>Electricity!E8420</f>
        <v>0.20833333333333337</v>
      </c>
      <c r="C8384" s="529">
        <f>Electricity!F8420</f>
        <v>0</v>
      </c>
      <c r="D8384" s="529">
        <f>Electricity!I8420</f>
        <v>0</v>
      </c>
      <c r="E8384" s="531" t="str">
        <f t="shared" si="267"/>
        <v>12/15/2024 05:00:00 AM</v>
      </c>
      <c r="F8384" s="530" t="str">
        <f t="shared" si="266"/>
        <v>Dec</v>
      </c>
    </row>
    <row r="8385" spans="1:6" x14ac:dyDescent="0.35">
      <c r="A8385" s="527">
        <f>Electricity!D8421</f>
        <v>45641</v>
      </c>
      <c r="B8385" s="528">
        <f>Electricity!E8421</f>
        <v>0.25</v>
      </c>
      <c r="C8385" s="529">
        <f>Electricity!F8421</f>
        <v>0</v>
      </c>
      <c r="D8385" s="529">
        <f>Electricity!I8421</f>
        <v>0</v>
      </c>
      <c r="E8385" s="531" t="str">
        <f t="shared" si="267"/>
        <v>12/15/2024 06:00:00 AM</v>
      </c>
      <c r="F8385" s="530" t="str">
        <f t="shared" si="266"/>
        <v>Dec</v>
      </c>
    </row>
    <row r="8386" spans="1:6" x14ac:dyDescent="0.35">
      <c r="A8386" s="527">
        <f>Electricity!D8422</f>
        <v>45641</v>
      </c>
      <c r="B8386" s="528">
        <f>Electricity!E8422</f>
        <v>0.29166666666666669</v>
      </c>
      <c r="C8386" s="529">
        <f>Electricity!F8422</f>
        <v>0</v>
      </c>
      <c r="D8386" s="529">
        <f>Electricity!I8422</f>
        <v>0</v>
      </c>
      <c r="E8386" s="531" t="str">
        <f t="shared" si="267"/>
        <v>12/15/2024 07:00:00 AM</v>
      </c>
      <c r="F8386" s="530" t="str">
        <f t="shared" si="266"/>
        <v>Dec</v>
      </c>
    </row>
    <row r="8387" spans="1:6" x14ac:dyDescent="0.35">
      <c r="A8387" s="527">
        <f>Electricity!D8423</f>
        <v>45641</v>
      </c>
      <c r="B8387" s="528">
        <f>Electricity!E8423</f>
        <v>0.33333333333333337</v>
      </c>
      <c r="C8387" s="529">
        <f>Electricity!F8423</f>
        <v>0</v>
      </c>
      <c r="D8387" s="529">
        <f>Electricity!I8423</f>
        <v>0</v>
      </c>
      <c r="E8387" s="531" t="str">
        <f t="shared" si="267"/>
        <v>12/15/2024 08:00:00 AM</v>
      </c>
      <c r="F8387" s="530" t="str">
        <f t="shared" ref="F8387:F8450" si="268">TEXT(A8387,"mmm")</f>
        <v>Dec</v>
      </c>
    </row>
    <row r="8388" spans="1:6" x14ac:dyDescent="0.35">
      <c r="A8388" s="527">
        <f>Electricity!D8424</f>
        <v>45641</v>
      </c>
      <c r="B8388" s="528">
        <f>Electricity!E8424</f>
        <v>0.375</v>
      </c>
      <c r="C8388" s="529">
        <f>Electricity!F8424</f>
        <v>0</v>
      </c>
      <c r="D8388" s="529">
        <f>Electricity!I8424</f>
        <v>0</v>
      </c>
      <c r="E8388" s="531" t="str">
        <f t="shared" si="267"/>
        <v>12/15/2024 09:00:00 AM</v>
      </c>
      <c r="F8388" s="530" t="str">
        <f t="shared" si="268"/>
        <v>Dec</v>
      </c>
    </row>
    <row r="8389" spans="1:6" x14ac:dyDescent="0.35">
      <c r="A8389" s="527">
        <f>Electricity!D8425</f>
        <v>45641</v>
      </c>
      <c r="B8389" s="528">
        <f>Electricity!E8425</f>
        <v>0.41666666666666669</v>
      </c>
      <c r="C8389" s="529">
        <f>Electricity!F8425</f>
        <v>0</v>
      </c>
      <c r="D8389" s="529">
        <f>Electricity!I8425</f>
        <v>0</v>
      </c>
      <c r="E8389" s="531" t="str">
        <f t="shared" si="267"/>
        <v>12/15/2024 10:00:00 AM</v>
      </c>
      <c r="F8389" s="530" t="str">
        <f t="shared" si="268"/>
        <v>Dec</v>
      </c>
    </row>
    <row r="8390" spans="1:6" x14ac:dyDescent="0.35">
      <c r="A8390" s="527">
        <f>Electricity!D8426</f>
        <v>45641</v>
      </c>
      <c r="B8390" s="528">
        <f>Electricity!E8426</f>
        <v>0.45833333333333337</v>
      </c>
      <c r="C8390" s="529">
        <f>Electricity!F8426</f>
        <v>0</v>
      </c>
      <c r="D8390" s="529">
        <f>Electricity!I8426</f>
        <v>0</v>
      </c>
      <c r="E8390" s="531" t="str">
        <f t="shared" si="267"/>
        <v>12/15/2024 11:00:00 AM</v>
      </c>
      <c r="F8390" s="530" t="str">
        <f t="shared" si="268"/>
        <v>Dec</v>
      </c>
    </row>
    <row r="8391" spans="1:6" x14ac:dyDescent="0.35">
      <c r="A8391" s="527">
        <f>Electricity!D8427</f>
        <v>45641</v>
      </c>
      <c r="B8391" s="528">
        <f>Electricity!E8427</f>
        <v>0.50000000000000011</v>
      </c>
      <c r="C8391" s="529">
        <f>Electricity!F8427</f>
        <v>0</v>
      </c>
      <c r="D8391" s="529">
        <f>Electricity!I8427</f>
        <v>0</v>
      </c>
      <c r="E8391" s="531" t="str">
        <f t="shared" si="267"/>
        <v>12/15/2024 12:00:00 PM</v>
      </c>
      <c r="F8391" s="530" t="str">
        <f t="shared" si="268"/>
        <v>Dec</v>
      </c>
    </row>
    <row r="8392" spans="1:6" x14ac:dyDescent="0.35">
      <c r="A8392" s="527">
        <f>Electricity!D8428</f>
        <v>45641</v>
      </c>
      <c r="B8392" s="528">
        <f>Electricity!E8428</f>
        <v>0.54166666666666674</v>
      </c>
      <c r="C8392" s="529">
        <f>Electricity!F8428</f>
        <v>0</v>
      </c>
      <c r="D8392" s="529">
        <f>Electricity!I8428</f>
        <v>0</v>
      </c>
      <c r="E8392" s="531" t="str">
        <f t="shared" si="267"/>
        <v>12/15/2024 01:00:00 PM</v>
      </c>
      <c r="F8392" s="530" t="str">
        <f t="shared" si="268"/>
        <v>Dec</v>
      </c>
    </row>
    <row r="8393" spans="1:6" x14ac:dyDescent="0.35">
      <c r="A8393" s="527">
        <f>Electricity!D8429</f>
        <v>45641</v>
      </c>
      <c r="B8393" s="528">
        <f>Electricity!E8429</f>
        <v>0.58333333333333337</v>
      </c>
      <c r="C8393" s="529">
        <f>Electricity!F8429</f>
        <v>0</v>
      </c>
      <c r="D8393" s="529">
        <f>Electricity!I8429</f>
        <v>0</v>
      </c>
      <c r="E8393" s="531" t="str">
        <f t="shared" si="267"/>
        <v>12/15/2024 02:00:00 PM</v>
      </c>
      <c r="F8393" s="530" t="str">
        <f t="shared" si="268"/>
        <v>Dec</v>
      </c>
    </row>
    <row r="8394" spans="1:6" x14ac:dyDescent="0.35">
      <c r="A8394" s="527">
        <f>Electricity!D8430</f>
        <v>45641</v>
      </c>
      <c r="B8394" s="528">
        <f>Electricity!E8430</f>
        <v>0.62500000000000011</v>
      </c>
      <c r="C8394" s="529">
        <f>Electricity!F8430</f>
        <v>0</v>
      </c>
      <c r="D8394" s="529">
        <f>Electricity!I8430</f>
        <v>0</v>
      </c>
      <c r="E8394" s="531" t="str">
        <f t="shared" si="267"/>
        <v>12/15/2024 03:00:00 PM</v>
      </c>
      <c r="F8394" s="530" t="str">
        <f t="shared" si="268"/>
        <v>Dec</v>
      </c>
    </row>
    <row r="8395" spans="1:6" x14ac:dyDescent="0.35">
      <c r="A8395" s="527">
        <f>Electricity!D8431</f>
        <v>45641</v>
      </c>
      <c r="B8395" s="528">
        <f>Electricity!E8431</f>
        <v>0.66666666666666674</v>
      </c>
      <c r="C8395" s="529">
        <f>Electricity!F8431</f>
        <v>0</v>
      </c>
      <c r="D8395" s="529">
        <f>Electricity!I8431</f>
        <v>0</v>
      </c>
      <c r="E8395" s="531" t="str">
        <f t="shared" si="267"/>
        <v>12/15/2024 04:00:00 PM</v>
      </c>
      <c r="F8395" s="530" t="str">
        <f t="shared" si="268"/>
        <v>Dec</v>
      </c>
    </row>
    <row r="8396" spans="1:6" x14ac:dyDescent="0.35">
      <c r="A8396" s="527">
        <f>Electricity!D8432</f>
        <v>45641</v>
      </c>
      <c r="B8396" s="528">
        <f>Electricity!E8432</f>
        <v>0.70833333333333337</v>
      </c>
      <c r="C8396" s="529">
        <f>Electricity!F8432</f>
        <v>0</v>
      </c>
      <c r="D8396" s="529">
        <f>Electricity!I8432</f>
        <v>0</v>
      </c>
      <c r="E8396" s="531" t="str">
        <f t="shared" si="267"/>
        <v>12/15/2024 05:00:00 PM</v>
      </c>
      <c r="F8396" s="530" t="str">
        <f t="shared" si="268"/>
        <v>Dec</v>
      </c>
    </row>
    <row r="8397" spans="1:6" x14ac:dyDescent="0.35">
      <c r="A8397" s="527">
        <f>Electricity!D8433</f>
        <v>45641</v>
      </c>
      <c r="B8397" s="528">
        <f>Electricity!E8433</f>
        <v>0.75000000000000011</v>
      </c>
      <c r="C8397" s="529">
        <f>Electricity!F8433</f>
        <v>0</v>
      </c>
      <c r="D8397" s="529">
        <f>Electricity!I8433</f>
        <v>0</v>
      </c>
      <c r="E8397" s="531" t="str">
        <f t="shared" si="267"/>
        <v>12/15/2024 06:00:00 PM</v>
      </c>
      <c r="F8397" s="530" t="str">
        <f t="shared" si="268"/>
        <v>Dec</v>
      </c>
    </row>
    <row r="8398" spans="1:6" x14ac:dyDescent="0.35">
      <c r="A8398" s="527">
        <f>Electricity!D8434</f>
        <v>45641</v>
      </c>
      <c r="B8398" s="528">
        <f>Electricity!E8434</f>
        <v>0.79166666666666674</v>
      </c>
      <c r="C8398" s="529">
        <f>Electricity!F8434</f>
        <v>0</v>
      </c>
      <c r="D8398" s="529">
        <f>Electricity!I8434</f>
        <v>0</v>
      </c>
      <c r="E8398" s="531" t="str">
        <f t="shared" si="267"/>
        <v>12/15/2024 07:00:00 PM</v>
      </c>
      <c r="F8398" s="530" t="str">
        <f t="shared" si="268"/>
        <v>Dec</v>
      </c>
    </row>
    <row r="8399" spans="1:6" x14ac:dyDescent="0.35">
      <c r="A8399" s="527">
        <f>Electricity!D8435</f>
        <v>45641</v>
      </c>
      <c r="B8399" s="528">
        <f>Electricity!E8435</f>
        <v>0.83333333333333337</v>
      </c>
      <c r="C8399" s="529">
        <f>Electricity!F8435</f>
        <v>0</v>
      </c>
      <c r="D8399" s="529">
        <f>Electricity!I8435</f>
        <v>0</v>
      </c>
      <c r="E8399" s="531" t="str">
        <f t="shared" si="267"/>
        <v>12/15/2024 08:00:00 PM</v>
      </c>
      <c r="F8399" s="530" t="str">
        <f t="shared" si="268"/>
        <v>Dec</v>
      </c>
    </row>
    <row r="8400" spans="1:6" x14ac:dyDescent="0.35">
      <c r="A8400" s="527">
        <f>Electricity!D8436</f>
        <v>45641</v>
      </c>
      <c r="B8400" s="528">
        <f>Electricity!E8436</f>
        <v>0.87500000000000011</v>
      </c>
      <c r="C8400" s="529">
        <f>Electricity!F8436</f>
        <v>0</v>
      </c>
      <c r="D8400" s="529">
        <f>Electricity!I8436</f>
        <v>0</v>
      </c>
      <c r="E8400" s="531" t="str">
        <f t="shared" si="267"/>
        <v>12/15/2024 09:00:00 PM</v>
      </c>
      <c r="F8400" s="530" t="str">
        <f t="shared" si="268"/>
        <v>Dec</v>
      </c>
    </row>
    <row r="8401" spans="1:6" x14ac:dyDescent="0.35">
      <c r="A8401" s="527">
        <f>Electricity!D8437</f>
        <v>45641</v>
      </c>
      <c r="B8401" s="528">
        <f>Electricity!E8437</f>
        <v>0.91666666666666674</v>
      </c>
      <c r="C8401" s="529">
        <f>Electricity!F8437</f>
        <v>0</v>
      </c>
      <c r="D8401" s="529">
        <f>Electricity!I8437</f>
        <v>0</v>
      </c>
      <c r="E8401" s="531" t="str">
        <f t="shared" si="267"/>
        <v>12/15/2024 10:00:00 PM</v>
      </c>
      <c r="F8401" s="530" t="str">
        <f t="shared" si="268"/>
        <v>Dec</v>
      </c>
    </row>
    <row r="8402" spans="1:6" x14ac:dyDescent="0.35">
      <c r="A8402" s="527">
        <f>Electricity!D8438</f>
        <v>45641</v>
      </c>
      <c r="B8402" s="528">
        <f>Electricity!E8438</f>
        <v>0.95833333333333337</v>
      </c>
      <c r="C8402" s="529">
        <f>Electricity!F8438</f>
        <v>0</v>
      </c>
      <c r="D8402" s="529">
        <f>Electricity!I8438</f>
        <v>0</v>
      </c>
      <c r="E8402" s="531" t="str">
        <f t="shared" si="267"/>
        <v>12/15/2024 11:00:00 PM</v>
      </c>
      <c r="F8402" s="530" t="str">
        <f t="shared" si="268"/>
        <v>Dec</v>
      </c>
    </row>
    <row r="8403" spans="1:6" x14ac:dyDescent="0.35">
      <c r="A8403" s="527">
        <f>Electricity!D8439</f>
        <v>45642</v>
      </c>
      <c r="B8403" s="528">
        <f>Electricity!E8439</f>
        <v>3.1225022567582528E-17</v>
      </c>
      <c r="C8403" s="529">
        <f>Electricity!F8439</f>
        <v>0</v>
      </c>
      <c r="D8403" s="529">
        <f>Electricity!I8439</f>
        <v>0</v>
      </c>
      <c r="E8403" s="531" t="str">
        <f t="shared" si="267"/>
        <v>12/16/2024 12:00:00 AM</v>
      </c>
      <c r="F8403" s="530" t="str">
        <f t="shared" si="268"/>
        <v>Dec</v>
      </c>
    </row>
    <row r="8404" spans="1:6" x14ac:dyDescent="0.35">
      <c r="A8404" s="527">
        <f>Electricity!D8440</f>
        <v>45642</v>
      </c>
      <c r="B8404" s="528">
        <f>Electricity!E8440</f>
        <v>4.1666666666666699E-2</v>
      </c>
      <c r="C8404" s="529">
        <f>Electricity!F8440</f>
        <v>0</v>
      </c>
      <c r="D8404" s="529">
        <f>Electricity!I8440</f>
        <v>0</v>
      </c>
      <c r="E8404" s="531" t="str">
        <f t="shared" si="267"/>
        <v>12/16/2024 01:00:00 AM</v>
      </c>
      <c r="F8404" s="530" t="str">
        <f t="shared" si="268"/>
        <v>Dec</v>
      </c>
    </row>
    <row r="8405" spans="1:6" x14ac:dyDescent="0.35">
      <c r="A8405" s="527">
        <f>Electricity!D8441</f>
        <v>45642</v>
      </c>
      <c r="B8405" s="528">
        <f>Electricity!E8441</f>
        <v>8.333333333333337E-2</v>
      </c>
      <c r="C8405" s="529">
        <f>Electricity!F8441</f>
        <v>0</v>
      </c>
      <c r="D8405" s="529">
        <f>Electricity!I8441</f>
        <v>0</v>
      </c>
      <c r="E8405" s="531" t="str">
        <f t="shared" si="267"/>
        <v>12/16/2024 02:00:00 AM</v>
      </c>
      <c r="F8405" s="530" t="str">
        <f t="shared" si="268"/>
        <v>Dec</v>
      </c>
    </row>
    <row r="8406" spans="1:6" x14ac:dyDescent="0.35">
      <c r="A8406" s="527">
        <f>Electricity!D8442</f>
        <v>45642</v>
      </c>
      <c r="B8406" s="528">
        <f>Electricity!E8442</f>
        <v>0.12500000000000006</v>
      </c>
      <c r="C8406" s="529">
        <f>Electricity!F8442</f>
        <v>0</v>
      </c>
      <c r="D8406" s="529">
        <f>Electricity!I8442</f>
        <v>0</v>
      </c>
      <c r="E8406" s="531" t="str">
        <f t="shared" si="267"/>
        <v>12/16/2024 03:00:00 AM</v>
      </c>
      <c r="F8406" s="530" t="str">
        <f t="shared" si="268"/>
        <v>Dec</v>
      </c>
    </row>
    <row r="8407" spans="1:6" x14ac:dyDescent="0.35">
      <c r="A8407" s="527">
        <f>Electricity!D8443</f>
        <v>45642</v>
      </c>
      <c r="B8407" s="528">
        <f>Electricity!E8443</f>
        <v>0.16666666666666669</v>
      </c>
      <c r="C8407" s="529">
        <f>Electricity!F8443</f>
        <v>0</v>
      </c>
      <c r="D8407" s="529">
        <f>Electricity!I8443</f>
        <v>0</v>
      </c>
      <c r="E8407" s="531" t="str">
        <f t="shared" si="267"/>
        <v>12/16/2024 04:00:00 AM</v>
      </c>
      <c r="F8407" s="530" t="str">
        <f t="shared" si="268"/>
        <v>Dec</v>
      </c>
    </row>
    <row r="8408" spans="1:6" x14ac:dyDescent="0.35">
      <c r="A8408" s="527">
        <f>Electricity!D8444</f>
        <v>45642</v>
      </c>
      <c r="B8408" s="528">
        <f>Electricity!E8444</f>
        <v>0.20833333333333337</v>
      </c>
      <c r="C8408" s="529">
        <f>Electricity!F8444</f>
        <v>0</v>
      </c>
      <c r="D8408" s="529">
        <f>Electricity!I8444</f>
        <v>0</v>
      </c>
      <c r="E8408" s="531" t="str">
        <f t="shared" si="267"/>
        <v>12/16/2024 05:00:00 AM</v>
      </c>
      <c r="F8408" s="530" t="str">
        <f t="shared" si="268"/>
        <v>Dec</v>
      </c>
    </row>
    <row r="8409" spans="1:6" x14ac:dyDescent="0.35">
      <c r="A8409" s="527">
        <f>Electricity!D8445</f>
        <v>45642</v>
      </c>
      <c r="B8409" s="528">
        <f>Electricity!E8445</f>
        <v>0.25</v>
      </c>
      <c r="C8409" s="529">
        <f>Electricity!F8445</f>
        <v>0</v>
      </c>
      <c r="D8409" s="529">
        <f>Electricity!I8445</f>
        <v>0</v>
      </c>
      <c r="E8409" s="531" t="str">
        <f t="shared" si="267"/>
        <v>12/16/2024 06:00:00 AM</v>
      </c>
      <c r="F8409" s="530" t="str">
        <f t="shared" si="268"/>
        <v>Dec</v>
      </c>
    </row>
    <row r="8410" spans="1:6" x14ac:dyDescent="0.35">
      <c r="A8410" s="527">
        <f>Electricity!D8446</f>
        <v>45642</v>
      </c>
      <c r="B8410" s="528">
        <f>Electricity!E8446</f>
        <v>0.29166666666666669</v>
      </c>
      <c r="C8410" s="529">
        <f>Electricity!F8446</f>
        <v>0</v>
      </c>
      <c r="D8410" s="529">
        <f>Electricity!I8446</f>
        <v>0</v>
      </c>
      <c r="E8410" s="531" t="str">
        <f t="shared" si="267"/>
        <v>12/16/2024 07:00:00 AM</v>
      </c>
      <c r="F8410" s="530" t="str">
        <f t="shared" si="268"/>
        <v>Dec</v>
      </c>
    </row>
    <row r="8411" spans="1:6" x14ac:dyDescent="0.35">
      <c r="A8411" s="527">
        <f>Electricity!D8447</f>
        <v>45642</v>
      </c>
      <c r="B8411" s="528">
        <f>Electricity!E8447</f>
        <v>0.33333333333333337</v>
      </c>
      <c r="C8411" s="529">
        <f>Electricity!F8447</f>
        <v>0</v>
      </c>
      <c r="D8411" s="529">
        <f>Electricity!I8447</f>
        <v>0</v>
      </c>
      <c r="E8411" s="531" t="str">
        <f t="shared" si="267"/>
        <v>12/16/2024 08:00:00 AM</v>
      </c>
      <c r="F8411" s="530" t="str">
        <f t="shared" si="268"/>
        <v>Dec</v>
      </c>
    </row>
    <row r="8412" spans="1:6" x14ac:dyDescent="0.35">
      <c r="A8412" s="527">
        <f>Electricity!D8448</f>
        <v>45642</v>
      </c>
      <c r="B8412" s="528">
        <f>Electricity!E8448</f>
        <v>0.375</v>
      </c>
      <c r="C8412" s="529">
        <f>Electricity!F8448</f>
        <v>0</v>
      </c>
      <c r="D8412" s="529">
        <f>Electricity!I8448</f>
        <v>0</v>
      </c>
      <c r="E8412" s="531" t="str">
        <f t="shared" si="267"/>
        <v>12/16/2024 09:00:00 AM</v>
      </c>
      <c r="F8412" s="530" t="str">
        <f t="shared" si="268"/>
        <v>Dec</v>
      </c>
    </row>
    <row r="8413" spans="1:6" x14ac:dyDescent="0.35">
      <c r="A8413" s="527">
        <f>Electricity!D8449</f>
        <v>45642</v>
      </c>
      <c r="B8413" s="528">
        <f>Electricity!E8449</f>
        <v>0.41666666666666669</v>
      </c>
      <c r="C8413" s="529">
        <f>Electricity!F8449</f>
        <v>0</v>
      </c>
      <c r="D8413" s="529">
        <f>Electricity!I8449</f>
        <v>0</v>
      </c>
      <c r="E8413" s="531" t="str">
        <f t="shared" si="267"/>
        <v>12/16/2024 10:00:00 AM</v>
      </c>
      <c r="F8413" s="530" t="str">
        <f t="shared" si="268"/>
        <v>Dec</v>
      </c>
    </row>
    <row r="8414" spans="1:6" x14ac:dyDescent="0.35">
      <c r="A8414" s="527">
        <f>Electricity!D8450</f>
        <v>45642</v>
      </c>
      <c r="B8414" s="528">
        <f>Electricity!E8450</f>
        <v>0.45833333333333337</v>
      </c>
      <c r="C8414" s="529">
        <f>Electricity!F8450</f>
        <v>0</v>
      </c>
      <c r="D8414" s="529">
        <f>Electricity!I8450</f>
        <v>0</v>
      </c>
      <c r="E8414" s="531" t="str">
        <f t="shared" si="267"/>
        <v>12/16/2024 11:00:00 AM</v>
      </c>
      <c r="F8414" s="530" t="str">
        <f t="shared" si="268"/>
        <v>Dec</v>
      </c>
    </row>
    <row r="8415" spans="1:6" x14ac:dyDescent="0.35">
      <c r="A8415" s="527">
        <f>Electricity!D8451</f>
        <v>45642</v>
      </c>
      <c r="B8415" s="528">
        <f>Electricity!E8451</f>
        <v>0.50000000000000011</v>
      </c>
      <c r="C8415" s="529">
        <f>Electricity!F8451</f>
        <v>0</v>
      </c>
      <c r="D8415" s="529">
        <f>Electricity!I8451</f>
        <v>0</v>
      </c>
      <c r="E8415" s="531" t="str">
        <f t="shared" si="267"/>
        <v>12/16/2024 12:00:00 PM</v>
      </c>
      <c r="F8415" s="530" t="str">
        <f t="shared" si="268"/>
        <v>Dec</v>
      </c>
    </row>
    <row r="8416" spans="1:6" x14ac:dyDescent="0.35">
      <c r="A8416" s="527">
        <f>Electricity!D8452</f>
        <v>45642</v>
      </c>
      <c r="B8416" s="528">
        <f>Electricity!E8452</f>
        <v>0.54166666666666674</v>
      </c>
      <c r="C8416" s="529">
        <f>Electricity!F8452</f>
        <v>0</v>
      </c>
      <c r="D8416" s="529">
        <f>Electricity!I8452</f>
        <v>0</v>
      </c>
      <c r="E8416" s="531" t="str">
        <f t="shared" si="267"/>
        <v>12/16/2024 01:00:00 PM</v>
      </c>
      <c r="F8416" s="530" t="str">
        <f t="shared" si="268"/>
        <v>Dec</v>
      </c>
    </row>
    <row r="8417" spans="1:6" x14ac:dyDescent="0.35">
      <c r="A8417" s="527">
        <f>Electricity!D8453</f>
        <v>45642</v>
      </c>
      <c r="B8417" s="528">
        <f>Electricity!E8453</f>
        <v>0.58333333333333337</v>
      </c>
      <c r="C8417" s="529">
        <f>Electricity!F8453</f>
        <v>0</v>
      </c>
      <c r="D8417" s="529">
        <f>Electricity!I8453</f>
        <v>0</v>
      </c>
      <c r="E8417" s="531" t="str">
        <f t="shared" si="267"/>
        <v>12/16/2024 02:00:00 PM</v>
      </c>
      <c r="F8417" s="530" t="str">
        <f t="shared" si="268"/>
        <v>Dec</v>
      </c>
    </row>
    <row r="8418" spans="1:6" x14ac:dyDescent="0.35">
      <c r="A8418" s="527">
        <f>Electricity!D8454</f>
        <v>45642</v>
      </c>
      <c r="B8418" s="528">
        <f>Electricity!E8454</f>
        <v>0.62500000000000011</v>
      </c>
      <c r="C8418" s="529">
        <f>Electricity!F8454</f>
        <v>0</v>
      </c>
      <c r="D8418" s="529">
        <f>Electricity!I8454</f>
        <v>0</v>
      </c>
      <c r="E8418" s="531" t="str">
        <f t="shared" si="267"/>
        <v>12/16/2024 03:00:00 PM</v>
      </c>
      <c r="F8418" s="530" t="str">
        <f t="shared" si="268"/>
        <v>Dec</v>
      </c>
    </row>
    <row r="8419" spans="1:6" x14ac:dyDescent="0.35">
      <c r="A8419" s="527">
        <f>Electricity!D8455</f>
        <v>45642</v>
      </c>
      <c r="B8419" s="528">
        <f>Electricity!E8455</f>
        <v>0.66666666666666674</v>
      </c>
      <c r="C8419" s="529">
        <f>Electricity!F8455</f>
        <v>0</v>
      </c>
      <c r="D8419" s="529">
        <f>Electricity!I8455</f>
        <v>0</v>
      </c>
      <c r="E8419" s="531" t="str">
        <f t="shared" si="267"/>
        <v>12/16/2024 04:00:00 PM</v>
      </c>
      <c r="F8419" s="530" t="str">
        <f t="shared" si="268"/>
        <v>Dec</v>
      </c>
    </row>
    <row r="8420" spans="1:6" x14ac:dyDescent="0.35">
      <c r="A8420" s="527">
        <f>Electricity!D8456</f>
        <v>45642</v>
      </c>
      <c r="B8420" s="528">
        <f>Electricity!E8456</f>
        <v>0.70833333333333337</v>
      </c>
      <c r="C8420" s="529">
        <f>Electricity!F8456</f>
        <v>0</v>
      </c>
      <c r="D8420" s="529">
        <f>Electricity!I8456</f>
        <v>0</v>
      </c>
      <c r="E8420" s="531" t="str">
        <f t="shared" si="267"/>
        <v>12/16/2024 05:00:00 PM</v>
      </c>
      <c r="F8420" s="530" t="str">
        <f t="shared" si="268"/>
        <v>Dec</v>
      </c>
    </row>
    <row r="8421" spans="1:6" x14ac:dyDescent="0.35">
      <c r="A8421" s="527">
        <f>Electricity!D8457</f>
        <v>45642</v>
      </c>
      <c r="B8421" s="528">
        <f>Electricity!E8457</f>
        <v>0.75000000000000011</v>
      </c>
      <c r="C8421" s="529">
        <f>Electricity!F8457</f>
        <v>0</v>
      </c>
      <c r="D8421" s="529">
        <f>Electricity!I8457</f>
        <v>0</v>
      </c>
      <c r="E8421" s="531" t="str">
        <f t="shared" si="267"/>
        <v>12/16/2024 06:00:00 PM</v>
      </c>
      <c r="F8421" s="530" t="str">
        <f t="shared" si="268"/>
        <v>Dec</v>
      </c>
    </row>
    <row r="8422" spans="1:6" x14ac:dyDescent="0.35">
      <c r="A8422" s="527">
        <f>Electricity!D8458</f>
        <v>45642</v>
      </c>
      <c r="B8422" s="528">
        <f>Electricity!E8458</f>
        <v>0.79166666666666674</v>
      </c>
      <c r="C8422" s="529">
        <f>Electricity!F8458</f>
        <v>0</v>
      </c>
      <c r="D8422" s="529">
        <f>Electricity!I8458</f>
        <v>0</v>
      </c>
      <c r="E8422" s="531" t="str">
        <f t="shared" si="267"/>
        <v>12/16/2024 07:00:00 PM</v>
      </c>
      <c r="F8422" s="530" t="str">
        <f t="shared" si="268"/>
        <v>Dec</v>
      </c>
    </row>
    <row r="8423" spans="1:6" x14ac:dyDescent="0.35">
      <c r="A8423" s="527">
        <f>Electricity!D8459</f>
        <v>45642</v>
      </c>
      <c r="B8423" s="528">
        <f>Electricity!E8459</f>
        <v>0.83333333333333337</v>
      </c>
      <c r="C8423" s="529">
        <f>Electricity!F8459</f>
        <v>0</v>
      </c>
      <c r="D8423" s="529">
        <f>Electricity!I8459</f>
        <v>0</v>
      </c>
      <c r="E8423" s="531" t="str">
        <f t="shared" si="267"/>
        <v>12/16/2024 08:00:00 PM</v>
      </c>
      <c r="F8423" s="530" t="str">
        <f t="shared" si="268"/>
        <v>Dec</v>
      </c>
    </row>
    <row r="8424" spans="1:6" x14ac:dyDescent="0.35">
      <c r="A8424" s="527">
        <f>Electricity!D8460</f>
        <v>45642</v>
      </c>
      <c r="B8424" s="528">
        <f>Electricity!E8460</f>
        <v>0.87500000000000011</v>
      </c>
      <c r="C8424" s="529">
        <f>Electricity!F8460</f>
        <v>0</v>
      </c>
      <c r="D8424" s="529">
        <f>Electricity!I8460</f>
        <v>0</v>
      </c>
      <c r="E8424" s="531" t="str">
        <f t="shared" si="267"/>
        <v>12/16/2024 09:00:00 PM</v>
      </c>
      <c r="F8424" s="530" t="str">
        <f t="shared" si="268"/>
        <v>Dec</v>
      </c>
    </row>
    <row r="8425" spans="1:6" x14ac:dyDescent="0.35">
      <c r="A8425" s="527">
        <f>Electricity!D8461</f>
        <v>45642</v>
      </c>
      <c r="B8425" s="528">
        <f>Electricity!E8461</f>
        <v>0.91666666666666674</v>
      </c>
      <c r="C8425" s="529">
        <f>Electricity!F8461</f>
        <v>0</v>
      </c>
      <c r="D8425" s="529">
        <f>Electricity!I8461</f>
        <v>0</v>
      </c>
      <c r="E8425" s="531" t="str">
        <f t="shared" si="267"/>
        <v>12/16/2024 10:00:00 PM</v>
      </c>
      <c r="F8425" s="530" t="str">
        <f t="shared" si="268"/>
        <v>Dec</v>
      </c>
    </row>
    <row r="8426" spans="1:6" x14ac:dyDescent="0.35">
      <c r="A8426" s="527">
        <f>Electricity!D8462</f>
        <v>45642</v>
      </c>
      <c r="B8426" s="528">
        <f>Electricity!E8462</f>
        <v>0.95833333333333337</v>
      </c>
      <c r="C8426" s="529">
        <f>Electricity!F8462</f>
        <v>0</v>
      </c>
      <c r="D8426" s="529">
        <f>Electricity!I8462</f>
        <v>0</v>
      </c>
      <c r="E8426" s="531" t="str">
        <f t="shared" si="267"/>
        <v>12/16/2024 11:00:00 PM</v>
      </c>
      <c r="F8426" s="530" t="str">
        <f t="shared" si="268"/>
        <v>Dec</v>
      </c>
    </row>
    <row r="8427" spans="1:6" x14ac:dyDescent="0.35">
      <c r="A8427" s="527">
        <f>Electricity!D8463</f>
        <v>45643</v>
      </c>
      <c r="B8427" s="528">
        <f>Electricity!E8463</f>
        <v>3.1225022567582528E-17</v>
      </c>
      <c r="C8427" s="529">
        <f>Electricity!F8463</f>
        <v>0</v>
      </c>
      <c r="D8427" s="529">
        <f>Electricity!I8463</f>
        <v>0</v>
      </c>
      <c r="E8427" s="531" t="str">
        <f t="shared" si="267"/>
        <v>12/17/2024 12:00:00 AM</v>
      </c>
      <c r="F8427" s="530" t="str">
        <f t="shared" si="268"/>
        <v>Dec</v>
      </c>
    </row>
    <row r="8428" spans="1:6" x14ac:dyDescent="0.35">
      <c r="A8428" s="527">
        <f>Electricity!D8464</f>
        <v>45643</v>
      </c>
      <c r="B8428" s="528">
        <f>Electricity!E8464</f>
        <v>4.1666666666666699E-2</v>
      </c>
      <c r="C8428" s="529">
        <f>Electricity!F8464</f>
        <v>0</v>
      </c>
      <c r="D8428" s="529">
        <f>Electricity!I8464</f>
        <v>0</v>
      </c>
      <c r="E8428" s="531" t="str">
        <f t="shared" ref="E8428:E8491" si="269">CONCATENATE(TEXT(A8428,"mm/dd/yyyy")," ",TEXT(B8428,"hh:mm:ss AM/PM"))</f>
        <v>12/17/2024 01:00:00 AM</v>
      </c>
      <c r="F8428" s="530" t="str">
        <f t="shared" si="268"/>
        <v>Dec</v>
      </c>
    </row>
    <row r="8429" spans="1:6" x14ac:dyDescent="0.35">
      <c r="A8429" s="527">
        <f>Electricity!D8465</f>
        <v>45643</v>
      </c>
      <c r="B8429" s="528">
        <f>Electricity!E8465</f>
        <v>8.333333333333337E-2</v>
      </c>
      <c r="C8429" s="529">
        <f>Electricity!F8465</f>
        <v>0</v>
      </c>
      <c r="D8429" s="529">
        <f>Electricity!I8465</f>
        <v>0</v>
      </c>
      <c r="E8429" s="531" t="str">
        <f t="shared" si="269"/>
        <v>12/17/2024 02:00:00 AM</v>
      </c>
      <c r="F8429" s="530" t="str">
        <f t="shared" si="268"/>
        <v>Dec</v>
      </c>
    </row>
    <row r="8430" spans="1:6" x14ac:dyDescent="0.35">
      <c r="A8430" s="527">
        <f>Electricity!D8466</f>
        <v>45643</v>
      </c>
      <c r="B8430" s="528">
        <f>Electricity!E8466</f>
        <v>0.12500000000000006</v>
      </c>
      <c r="C8430" s="529">
        <f>Electricity!F8466</f>
        <v>0</v>
      </c>
      <c r="D8430" s="529">
        <f>Electricity!I8466</f>
        <v>0</v>
      </c>
      <c r="E8430" s="531" t="str">
        <f t="shared" si="269"/>
        <v>12/17/2024 03:00:00 AM</v>
      </c>
      <c r="F8430" s="530" t="str">
        <f t="shared" si="268"/>
        <v>Dec</v>
      </c>
    </row>
    <row r="8431" spans="1:6" x14ac:dyDescent="0.35">
      <c r="A8431" s="527">
        <f>Electricity!D8467</f>
        <v>45643</v>
      </c>
      <c r="B8431" s="528">
        <f>Electricity!E8467</f>
        <v>0.16666666666666669</v>
      </c>
      <c r="C8431" s="529">
        <f>Electricity!F8467</f>
        <v>0</v>
      </c>
      <c r="D8431" s="529">
        <f>Electricity!I8467</f>
        <v>0</v>
      </c>
      <c r="E8431" s="531" t="str">
        <f t="shared" si="269"/>
        <v>12/17/2024 04:00:00 AM</v>
      </c>
      <c r="F8431" s="530" t="str">
        <f t="shared" si="268"/>
        <v>Dec</v>
      </c>
    </row>
    <row r="8432" spans="1:6" x14ac:dyDescent="0.35">
      <c r="A8432" s="527">
        <f>Electricity!D8468</f>
        <v>45643</v>
      </c>
      <c r="B8432" s="528">
        <f>Electricity!E8468</f>
        <v>0.20833333333333337</v>
      </c>
      <c r="C8432" s="529">
        <f>Electricity!F8468</f>
        <v>0</v>
      </c>
      <c r="D8432" s="529">
        <f>Electricity!I8468</f>
        <v>0</v>
      </c>
      <c r="E8432" s="531" t="str">
        <f t="shared" si="269"/>
        <v>12/17/2024 05:00:00 AM</v>
      </c>
      <c r="F8432" s="530" t="str">
        <f t="shared" si="268"/>
        <v>Dec</v>
      </c>
    </row>
    <row r="8433" spans="1:6" x14ac:dyDescent="0.35">
      <c r="A8433" s="527">
        <f>Electricity!D8469</f>
        <v>45643</v>
      </c>
      <c r="B8433" s="528">
        <f>Electricity!E8469</f>
        <v>0.25</v>
      </c>
      <c r="C8433" s="529">
        <f>Electricity!F8469</f>
        <v>0</v>
      </c>
      <c r="D8433" s="529">
        <f>Electricity!I8469</f>
        <v>0</v>
      </c>
      <c r="E8433" s="531" t="str">
        <f t="shared" si="269"/>
        <v>12/17/2024 06:00:00 AM</v>
      </c>
      <c r="F8433" s="530" t="str">
        <f t="shared" si="268"/>
        <v>Dec</v>
      </c>
    </row>
    <row r="8434" spans="1:6" x14ac:dyDescent="0.35">
      <c r="A8434" s="527">
        <f>Electricity!D8470</f>
        <v>45643</v>
      </c>
      <c r="B8434" s="528">
        <f>Electricity!E8470</f>
        <v>0.29166666666666669</v>
      </c>
      <c r="C8434" s="529">
        <f>Electricity!F8470</f>
        <v>0</v>
      </c>
      <c r="D8434" s="529">
        <f>Electricity!I8470</f>
        <v>0</v>
      </c>
      <c r="E8434" s="531" t="str">
        <f t="shared" si="269"/>
        <v>12/17/2024 07:00:00 AM</v>
      </c>
      <c r="F8434" s="530" t="str">
        <f t="shared" si="268"/>
        <v>Dec</v>
      </c>
    </row>
    <row r="8435" spans="1:6" x14ac:dyDescent="0.35">
      <c r="A8435" s="527">
        <f>Electricity!D8471</f>
        <v>45643</v>
      </c>
      <c r="B8435" s="528">
        <f>Electricity!E8471</f>
        <v>0.33333333333333337</v>
      </c>
      <c r="C8435" s="529">
        <f>Electricity!F8471</f>
        <v>0</v>
      </c>
      <c r="D8435" s="529">
        <f>Electricity!I8471</f>
        <v>0</v>
      </c>
      <c r="E8435" s="531" t="str">
        <f t="shared" si="269"/>
        <v>12/17/2024 08:00:00 AM</v>
      </c>
      <c r="F8435" s="530" t="str">
        <f t="shared" si="268"/>
        <v>Dec</v>
      </c>
    </row>
    <row r="8436" spans="1:6" x14ac:dyDescent="0.35">
      <c r="A8436" s="527">
        <f>Electricity!D8472</f>
        <v>45643</v>
      </c>
      <c r="B8436" s="528">
        <f>Electricity!E8472</f>
        <v>0.375</v>
      </c>
      <c r="C8436" s="529">
        <f>Electricity!F8472</f>
        <v>0</v>
      </c>
      <c r="D8436" s="529">
        <f>Electricity!I8472</f>
        <v>0</v>
      </c>
      <c r="E8436" s="531" t="str">
        <f t="shared" si="269"/>
        <v>12/17/2024 09:00:00 AM</v>
      </c>
      <c r="F8436" s="530" t="str">
        <f t="shared" si="268"/>
        <v>Dec</v>
      </c>
    </row>
    <row r="8437" spans="1:6" x14ac:dyDescent="0.35">
      <c r="A8437" s="527">
        <f>Electricity!D8473</f>
        <v>45643</v>
      </c>
      <c r="B8437" s="528">
        <f>Electricity!E8473</f>
        <v>0.41666666666666669</v>
      </c>
      <c r="C8437" s="529">
        <f>Electricity!F8473</f>
        <v>0</v>
      </c>
      <c r="D8437" s="529">
        <f>Electricity!I8473</f>
        <v>0</v>
      </c>
      <c r="E8437" s="531" t="str">
        <f t="shared" si="269"/>
        <v>12/17/2024 10:00:00 AM</v>
      </c>
      <c r="F8437" s="530" t="str">
        <f t="shared" si="268"/>
        <v>Dec</v>
      </c>
    </row>
    <row r="8438" spans="1:6" x14ac:dyDescent="0.35">
      <c r="A8438" s="527">
        <f>Electricity!D8474</f>
        <v>45643</v>
      </c>
      <c r="B8438" s="528">
        <f>Electricity!E8474</f>
        <v>0.45833333333333337</v>
      </c>
      <c r="C8438" s="529">
        <f>Electricity!F8474</f>
        <v>0</v>
      </c>
      <c r="D8438" s="529">
        <f>Electricity!I8474</f>
        <v>0</v>
      </c>
      <c r="E8438" s="531" t="str">
        <f t="shared" si="269"/>
        <v>12/17/2024 11:00:00 AM</v>
      </c>
      <c r="F8438" s="530" t="str">
        <f t="shared" si="268"/>
        <v>Dec</v>
      </c>
    </row>
    <row r="8439" spans="1:6" x14ac:dyDescent="0.35">
      <c r="A8439" s="527">
        <f>Electricity!D8475</f>
        <v>45643</v>
      </c>
      <c r="B8439" s="528">
        <f>Electricity!E8475</f>
        <v>0.50000000000000011</v>
      </c>
      <c r="C8439" s="529">
        <f>Electricity!F8475</f>
        <v>0</v>
      </c>
      <c r="D8439" s="529">
        <f>Electricity!I8475</f>
        <v>0</v>
      </c>
      <c r="E8439" s="531" t="str">
        <f t="shared" si="269"/>
        <v>12/17/2024 12:00:00 PM</v>
      </c>
      <c r="F8439" s="530" t="str">
        <f t="shared" si="268"/>
        <v>Dec</v>
      </c>
    </row>
    <row r="8440" spans="1:6" x14ac:dyDescent="0.35">
      <c r="A8440" s="527">
        <f>Electricity!D8476</f>
        <v>45643</v>
      </c>
      <c r="B8440" s="528">
        <f>Electricity!E8476</f>
        <v>0.54166666666666674</v>
      </c>
      <c r="C8440" s="529">
        <f>Electricity!F8476</f>
        <v>0</v>
      </c>
      <c r="D8440" s="529">
        <f>Electricity!I8476</f>
        <v>0</v>
      </c>
      <c r="E8440" s="531" t="str">
        <f t="shared" si="269"/>
        <v>12/17/2024 01:00:00 PM</v>
      </c>
      <c r="F8440" s="530" t="str">
        <f t="shared" si="268"/>
        <v>Dec</v>
      </c>
    </row>
    <row r="8441" spans="1:6" x14ac:dyDescent="0.35">
      <c r="A8441" s="527">
        <f>Electricity!D8477</f>
        <v>45643</v>
      </c>
      <c r="B8441" s="528">
        <f>Electricity!E8477</f>
        <v>0.58333333333333337</v>
      </c>
      <c r="C8441" s="529">
        <f>Electricity!F8477</f>
        <v>0</v>
      </c>
      <c r="D8441" s="529">
        <f>Electricity!I8477</f>
        <v>0</v>
      </c>
      <c r="E8441" s="531" t="str">
        <f t="shared" si="269"/>
        <v>12/17/2024 02:00:00 PM</v>
      </c>
      <c r="F8441" s="530" t="str">
        <f t="shared" si="268"/>
        <v>Dec</v>
      </c>
    </row>
    <row r="8442" spans="1:6" x14ac:dyDescent="0.35">
      <c r="A8442" s="527">
        <f>Electricity!D8478</f>
        <v>45643</v>
      </c>
      <c r="B8442" s="528">
        <f>Electricity!E8478</f>
        <v>0.62500000000000011</v>
      </c>
      <c r="C8442" s="529">
        <f>Electricity!F8478</f>
        <v>0</v>
      </c>
      <c r="D8442" s="529">
        <f>Electricity!I8478</f>
        <v>0</v>
      </c>
      <c r="E8442" s="531" t="str">
        <f t="shared" si="269"/>
        <v>12/17/2024 03:00:00 PM</v>
      </c>
      <c r="F8442" s="530" t="str">
        <f t="shared" si="268"/>
        <v>Dec</v>
      </c>
    </row>
    <row r="8443" spans="1:6" x14ac:dyDescent="0.35">
      <c r="A8443" s="527">
        <f>Electricity!D8479</f>
        <v>45643</v>
      </c>
      <c r="B8443" s="528">
        <f>Electricity!E8479</f>
        <v>0.66666666666666674</v>
      </c>
      <c r="C8443" s="529">
        <f>Electricity!F8479</f>
        <v>0</v>
      </c>
      <c r="D8443" s="529">
        <f>Electricity!I8479</f>
        <v>0</v>
      </c>
      <c r="E8443" s="531" t="str">
        <f t="shared" si="269"/>
        <v>12/17/2024 04:00:00 PM</v>
      </c>
      <c r="F8443" s="530" t="str">
        <f t="shared" si="268"/>
        <v>Dec</v>
      </c>
    </row>
    <row r="8444" spans="1:6" x14ac:dyDescent="0.35">
      <c r="A8444" s="527">
        <f>Electricity!D8480</f>
        <v>45643</v>
      </c>
      <c r="B8444" s="528">
        <f>Electricity!E8480</f>
        <v>0.70833333333333337</v>
      </c>
      <c r="C8444" s="529">
        <f>Electricity!F8480</f>
        <v>0</v>
      </c>
      <c r="D8444" s="529">
        <f>Electricity!I8480</f>
        <v>0</v>
      </c>
      <c r="E8444" s="531" t="str">
        <f t="shared" si="269"/>
        <v>12/17/2024 05:00:00 PM</v>
      </c>
      <c r="F8444" s="530" t="str">
        <f t="shared" si="268"/>
        <v>Dec</v>
      </c>
    </row>
    <row r="8445" spans="1:6" x14ac:dyDescent="0.35">
      <c r="A8445" s="527">
        <f>Electricity!D8481</f>
        <v>45643</v>
      </c>
      <c r="B8445" s="528">
        <f>Electricity!E8481</f>
        <v>0.75000000000000011</v>
      </c>
      <c r="C8445" s="529">
        <f>Electricity!F8481</f>
        <v>0</v>
      </c>
      <c r="D8445" s="529">
        <f>Electricity!I8481</f>
        <v>0</v>
      </c>
      <c r="E8445" s="531" t="str">
        <f t="shared" si="269"/>
        <v>12/17/2024 06:00:00 PM</v>
      </c>
      <c r="F8445" s="530" t="str">
        <f t="shared" si="268"/>
        <v>Dec</v>
      </c>
    </row>
    <row r="8446" spans="1:6" x14ac:dyDescent="0.35">
      <c r="A8446" s="527">
        <f>Electricity!D8482</f>
        <v>45643</v>
      </c>
      <c r="B8446" s="528">
        <f>Electricity!E8482</f>
        <v>0.79166666666666674</v>
      </c>
      <c r="C8446" s="529">
        <f>Electricity!F8482</f>
        <v>0</v>
      </c>
      <c r="D8446" s="529">
        <f>Electricity!I8482</f>
        <v>0</v>
      </c>
      <c r="E8446" s="531" t="str">
        <f t="shared" si="269"/>
        <v>12/17/2024 07:00:00 PM</v>
      </c>
      <c r="F8446" s="530" t="str">
        <f t="shared" si="268"/>
        <v>Dec</v>
      </c>
    </row>
    <row r="8447" spans="1:6" x14ac:dyDescent="0.35">
      <c r="A8447" s="527">
        <f>Electricity!D8483</f>
        <v>45643</v>
      </c>
      <c r="B8447" s="528">
        <f>Electricity!E8483</f>
        <v>0.83333333333333337</v>
      </c>
      <c r="C8447" s="529">
        <f>Electricity!F8483</f>
        <v>0</v>
      </c>
      <c r="D8447" s="529">
        <f>Electricity!I8483</f>
        <v>0</v>
      </c>
      <c r="E8447" s="531" t="str">
        <f t="shared" si="269"/>
        <v>12/17/2024 08:00:00 PM</v>
      </c>
      <c r="F8447" s="530" t="str">
        <f t="shared" si="268"/>
        <v>Dec</v>
      </c>
    </row>
    <row r="8448" spans="1:6" x14ac:dyDescent="0.35">
      <c r="A8448" s="527">
        <f>Electricity!D8484</f>
        <v>45643</v>
      </c>
      <c r="B8448" s="528">
        <f>Electricity!E8484</f>
        <v>0.87500000000000011</v>
      </c>
      <c r="C8448" s="529">
        <f>Electricity!F8484</f>
        <v>0</v>
      </c>
      <c r="D8448" s="529">
        <f>Electricity!I8484</f>
        <v>0</v>
      </c>
      <c r="E8448" s="531" t="str">
        <f t="shared" si="269"/>
        <v>12/17/2024 09:00:00 PM</v>
      </c>
      <c r="F8448" s="530" t="str">
        <f t="shared" si="268"/>
        <v>Dec</v>
      </c>
    </row>
    <row r="8449" spans="1:6" x14ac:dyDescent="0.35">
      <c r="A8449" s="527">
        <f>Electricity!D8485</f>
        <v>45643</v>
      </c>
      <c r="B8449" s="528">
        <f>Electricity!E8485</f>
        <v>0.91666666666666674</v>
      </c>
      <c r="C8449" s="529">
        <f>Electricity!F8485</f>
        <v>0</v>
      </c>
      <c r="D8449" s="529">
        <f>Electricity!I8485</f>
        <v>0</v>
      </c>
      <c r="E8449" s="531" t="str">
        <f t="shared" si="269"/>
        <v>12/17/2024 10:00:00 PM</v>
      </c>
      <c r="F8449" s="530" t="str">
        <f t="shared" si="268"/>
        <v>Dec</v>
      </c>
    </row>
    <row r="8450" spans="1:6" x14ac:dyDescent="0.35">
      <c r="A8450" s="527">
        <f>Electricity!D8486</f>
        <v>45643</v>
      </c>
      <c r="B8450" s="528">
        <f>Electricity!E8486</f>
        <v>0.95833333333333337</v>
      </c>
      <c r="C8450" s="529">
        <f>Electricity!F8486</f>
        <v>0</v>
      </c>
      <c r="D8450" s="529">
        <f>Electricity!I8486</f>
        <v>0</v>
      </c>
      <c r="E8450" s="531" t="str">
        <f t="shared" si="269"/>
        <v>12/17/2024 11:00:00 PM</v>
      </c>
      <c r="F8450" s="530" t="str">
        <f t="shared" si="268"/>
        <v>Dec</v>
      </c>
    </row>
    <row r="8451" spans="1:6" x14ac:dyDescent="0.35">
      <c r="A8451" s="527">
        <f>Electricity!D8487</f>
        <v>45644</v>
      </c>
      <c r="B8451" s="528">
        <f>Electricity!E8487</f>
        <v>3.1225022567582528E-17</v>
      </c>
      <c r="C8451" s="529">
        <f>Electricity!F8487</f>
        <v>0</v>
      </c>
      <c r="D8451" s="529">
        <f>Electricity!I8487</f>
        <v>0</v>
      </c>
      <c r="E8451" s="531" t="str">
        <f t="shared" si="269"/>
        <v>12/18/2024 12:00:00 AM</v>
      </c>
      <c r="F8451" s="530" t="str">
        <f t="shared" ref="F8451:F8514" si="270">TEXT(A8451,"mmm")</f>
        <v>Dec</v>
      </c>
    </row>
    <row r="8452" spans="1:6" x14ac:dyDescent="0.35">
      <c r="A8452" s="527">
        <f>Electricity!D8488</f>
        <v>45644</v>
      </c>
      <c r="B8452" s="528">
        <f>Electricity!E8488</f>
        <v>4.1666666666666699E-2</v>
      </c>
      <c r="C8452" s="529">
        <f>Electricity!F8488</f>
        <v>0</v>
      </c>
      <c r="D8452" s="529">
        <f>Electricity!I8488</f>
        <v>0</v>
      </c>
      <c r="E8452" s="531" t="str">
        <f t="shared" si="269"/>
        <v>12/18/2024 01:00:00 AM</v>
      </c>
      <c r="F8452" s="530" t="str">
        <f t="shared" si="270"/>
        <v>Dec</v>
      </c>
    </row>
    <row r="8453" spans="1:6" x14ac:dyDescent="0.35">
      <c r="A8453" s="527">
        <f>Electricity!D8489</f>
        <v>45644</v>
      </c>
      <c r="B8453" s="528">
        <f>Electricity!E8489</f>
        <v>8.333333333333337E-2</v>
      </c>
      <c r="C8453" s="529">
        <f>Electricity!F8489</f>
        <v>0</v>
      </c>
      <c r="D8453" s="529">
        <f>Electricity!I8489</f>
        <v>0</v>
      </c>
      <c r="E8453" s="531" t="str">
        <f t="shared" si="269"/>
        <v>12/18/2024 02:00:00 AM</v>
      </c>
      <c r="F8453" s="530" t="str">
        <f t="shared" si="270"/>
        <v>Dec</v>
      </c>
    </row>
    <row r="8454" spans="1:6" x14ac:dyDescent="0.35">
      <c r="A8454" s="527">
        <f>Electricity!D8490</f>
        <v>45644</v>
      </c>
      <c r="B8454" s="528">
        <f>Electricity!E8490</f>
        <v>0.12500000000000006</v>
      </c>
      <c r="C8454" s="529">
        <f>Electricity!F8490</f>
        <v>0</v>
      </c>
      <c r="D8454" s="529">
        <f>Electricity!I8490</f>
        <v>0</v>
      </c>
      <c r="E8454" s="531" t="str">
        <f t="shared" si="269"/>
        <v>12/18/2024 03:00:00 AM</v>
      </c>
      <c r="F8454" s="530" t="str">
        <f t="shared" si="270"/>
        <v>Dec</v>
      </c>
    </row>
    <row r="8455" spans="1:6" x14ac:dyDescent="0.35">
      <c r="A8455" s="527">
        <f>Electricity!D8491</f>
        <v>45644</v>
      </c>
      <c r="B8455" s="528">
        <f>Electricity!E8491</f>
        <v>0.16666666666666669</v>
      </c>
      <c r="C8455" s="529">
        <f>Electricity!F8491</f>
        <v>0</v>
      </c>
      <c r="D8455" s="529">
        <f>Electricity!I8491</f>
        <v>0</v>
      </c>
      <c r="E8455" s="531" t="str">
        <f t="shared" si="269"/>
        <v>12/18/2024 04:00:00 AM</v>
      </c>
      <c r="F8455" s="530" t="str">
        <f t="shared" si="270"/>
        <v>Dec</v>
      </c>
    </row>
    <row r="8456" spans="1:6" x14ac:dyDescent="0.35">
      <c r="A8456" s="527">
        <f>Electricity!D8492</f>
        <v>45644</v>
      </c>
      <c r="B8456" s="528">
        <f>Electricity!E8492</f>
        <v>0.20833333333333337</v>
      </c>
      <c r="C8456" s="529">
        <f>Electricity!F8492</f>
        <v>0</v>
      </c>
      <c r="D8456" s="529">
        <f>Electricity!I8492</f>
        <v>0</v>
      </c>
      <c r="E8456" s="531" t="str">
        <f t="shared" si="269"/>
        <v>12/18/2024 05:00:00 AM</v>
      </c>
      <c r="F8456" s="530" t="str">
        <f t="shared" si="270"/>
        <v>Dec</v>
      </c>
    </row>
    <row r="8457" spans="1:6" x14ac:dyDescent="0.35">
      <c r="A8457" s="527">
        <f>Electricity!D8493</f>
        <v>45644</v>
      </c>
      <c r="B8457" s="528">
        <f>Electricity!E8493</f>
        <v>0.25</v>
      </c>
      <c r="C8457" s="529">
        <f>Electricity!F8493</f>
        <v>0</v>
      </c>
      <c r="D8457" s="529">
        <f>Electricity!I8493</f>
        <v>0</v>
      </c>
      <c r="E8457" s="531" t="str">
        <f t="shared" si="269"/>
        <v>12/18/2024 06:00:00 AM</v>
      </c>
      <c r="F8457" s="530" t="str">
        <f t="shared" si="270"/>
        <v>Dec</v>
      </c>
    </row>
    <row r="8458" spans="1:6" x14ac:dyDescent="0.35">
      <c r="A8458" s="527">
        <f>Electricity!D8494</f>
        <v>45644</v>
      </c>
      <c r="B8458" s="528">
        <f>Electricity!E8494</f>
        <v>0.29166666666666669</v>
      </c>
      <c r="C8458" s="529">
        <f>Electricity!F8494</f>
        <v>0</v>
      </c>
      <c r="D8458" s="529">
        <f>Electricity!I8494</f>
        <v>0</v>
      </c>
      <c r="E8458" s="531" t="str">
        <f t="shared" si="269"/>
        <v>12/18/2024 07:00:00 AM</v>
      </c>
      <c r="F8458" s="530" t="str">
        <f t="shared" si="270"/>
        <v>Dec</v>
      </c>
    </row>
    <row r="8459" spans="1:6" x14ac:dyDescent="0.35">
      <c r="A8459" s="527">
        <f>Electricity!D8495</f>
        <v>45644</v>
      </c>
      <c r="B8459" s="528">
        <f>Electricity!E8495</f>
        <v>0.33333333333333337</v>
      </c>
      <c r="C8459" s="529">
        <f>Electricity!F8495</f>
        <v>0</v>
      </c>
      <c r="D8459" s="529">
        <f>Electricity!I8495</f>
        <v>0</v>
      </c>
      <c r="E8459" s="531" t="str">
        <f t="shared" si="269"/>
        <v>12/18/2024 08:00:00 AM</v>
      </c>
      <c r="F8459" s="530" t="str">
        <f t="shared" si="270"/>
        <v>Dec</v>
      </c>
    </row>
    <row r="8460" spans="1:6" x14ac:dyDescent="0.35">
      <c r="A8460" s="527">
        <f>Electricity!D8496</f>
        <v>45644</v>
      </c>
      <c r="B8460" s="528">
        <f>Electricity!E8496</f>
        <v>0.375</v>
      </c>
      <c r="C8460" s="529">
        <f>Electricity!F8496</f>
        <v>0</v>
      </c>
      <c r="D8460" s="529">
        <f>Electricity!I8496</f>
        <v>0</v>
      </c>
      <c r="E8460" s="531" t="str">
        <f t="shared" si="269"/>
        <v>12/18/2024 09:00:00 AM</v>
      </c>
      <c r="F8460" s="530" t="str">
        <f t="shared" si="270"/>
        <v>Dec</v>
      </c>
    </row>
    <row r="8461" spans="1:6" x14ac:dyDescent="0.35">
      <c r="A8461" s="527">
        <f>Electricity!D8497</f>
        <v>45644</v>
      </c>
      <c r="B8461" s="528">
        <f>Electricity!E8497</f>
        <v>0.41666666666666669</v>
      </c>
      <c r="C8461" s="529">
        <f>Electricity!F8497</f>
        <v>0</v>
      </c>
      <c r="D8461" s="529">
        <f>Electricity!I8497</f>
        <v>0</v>
      </c>
      <c r="E8461" s="531" t="str">
        <f t="shared" si="269"/>
        <v>12/18/2024 10:00:00 AM</v>
      </c>
      <c r="F8461" s="530" t="str">
        <f t="shared" si="270"/>
        <v>Dec</v>
      </c>
    </row>
    <row r="8462" spans="1:6" x14ac:dyDescent="0.35">
      <c r="A8462" s="527">
        <f>Electricity!D8498</f>
        <v>45644</v>
      </c>
      <c r="B8462" s="528">
        <f>Electricity!E8498</f>
        <v>0.45833333333333337</v>
      </c>
      <c r="C8462" s="529">
        <f>Electricity!F8498</f>
        <v>0</v>
      </c>
      <c r="D8462" s="529">
        <f>Electricity!I8498</f>
        <v>0</v>
      </c>
      <c r="E8462" s="531" t="str">
        <f t="shared" si="269"/>
        <v>12/18/2024 11:00:00 AM</v>
      </c>
      <c r="F8462" s="530" t="str">
        <f t="shared" si="270"/>
        <v>Dec</v>
      </c>
    </row>
    <row r="8463" spans="1:6" x14ac:dyDescent="0.35">
      <c r="A8463" s="527">
        <f>Electricity!D8499</f>
        <v>45644</v>
      </c>
      <c r="B8463" s="528">
        <f>Electricity!E8499</f>
        <v>0.50000000000000011</v>
      </c>
      <c r="C8463" s="529">
        <f>Electricity!F8499</f>
        <v>0</v>
      </c>
      <c r="D8463" s="529">
        <f>Electricity!I8499</f>
        <v>0</v>
      </c>
      <c r="E8463" s="531" t="str">
        <f t="shared" si="269"/>
        <v>12/18/2024 12:00:00 PM</v>
      </c>
      <c r="F8463" s="530" t="str">
        <f t="shared" si="270"/>
        <v>Dec</v>
      </c>
    </row>
    <row r="8464" spans="1:6" x14ac:dyDescent="0.35">
      <c r="A8464" s="527">
        <f>Electricity!D8500</f>
        <v>45644</v>
      </c>
      <c r="B8464" s="528">
        <f>Electricity!E8500</f>
        <v>0.54166666666666674</v>
      </c>
      <c r="C8464" s="529">
        <f>Electricity!F8500</f>
        <v>0</v>
      </c>
      <c r="D8464" s="529">
        <f>Electricity!I8500</f>
        <v>0</v>
      </c>
      <c r="E8464" s="531" t="str">
        <f t="shared" si="269"/>
        <v>12/18/2024 01:00:00 PM</v>
      </c>
      <c r="F8464" s="530" t="str">
        <f t="shared" si="270"/>
        <v>Dec</v>
      </c>
    </row>
    <row r="8465" spans="1:6" x14ac:dyDescent="0.35">
      <c r="A8465" s="527">
        <f>Electricity!D8501</f>
        <v>45644</v>
      </c>
      <c r="B8465" s="528">
        <f>Electricity!E8501</f>
        <v>0.58333333333333337</v>
      </c>
      <c r="C8465" s="529">
        <f>Electricity!F8501</f>
        <v>0</v>
      </c>
      <c r="D8465" s="529">
        <f>Electricity!I8501</f>
        <v>0</v>
      </c>
      <c r="E8465" s="531" t="str">
        <f t="shared" si="269"/>
        <v>12/18/2024 02:00:00 PM</v>
      </c>
      <c r="F8465" s="530" t="str">
        <f t="shared" si="270"/>
        <v>Dec</v>
      </c>
    </row>
    <row r="8466" spans="1:6" x14ac:dyDescent="0.35">
      <c r="A8466" s="527">
        <f>Electricity!D8502</f>
        <v>45644</v>
      </c>
      <c r="B8466" s="528">
        <f>Electricity!E8502</f>
        <v>0.62500000000000011</v>
      </c>
      <c r="C8466" s="529">
        <f>Electricity!F8502</f>
        <v>0</v>
      </c>
      <c r="D8466" s="529">
        <f>Electricity!I8502</f>
        <v>0</v>
      </c>
      <c r="E8466" s="531" t="str">
        <f t="shared" si="269"/>
        <v>12/18/2024 03:00:00 PM</v>
      </c>
      <c r="F8466" s="530" t="str">
        <f t="shared" si="270"/>
        <v>Dec</v>
      </c>
    </row>
    <row r="8467" spans="1:6" x14ac:dyDescent="0.35">
      <c r="A8467" s="527">
        <f>Electricity!D8503</f>
        <v>45644</v>
      </c>
      <c r="B8467" s="528">
        <f>Electricity!E8503</f>
        <v>0.66666666666666674</v>
      </c>
      <c r="C8467" s="529">
        <f>Electricity!F8503</f>
        <v>0</v>
      </c>
      <c r="D8467" s="529">
        <f>Electricity!I8503</f>
        <v>0</v>
      </c>
      <c r="E8467" s="531" t="str">
        <f t="shared" si="269"/>
        <v>12/18/2024 04:00:00 PM</v>
      </c>
      <c r="F8467" s="530" t="str">
        <f t="shared" si="270"/>
        <v>Dec</v>
      </c>
    </row>
    <row r="8468" spans="1:6" x14ac:dyDescent="0.35">
      <c r="A8468" s="527">
        <f>Electricity!D8504</f>
        <v>45644</v>
      </c>
      <c r="B8468" s="528">
        <f>Electricity!E8504</f>
        <v>0.70833333333333337</v>
      </c>
      <c r="C8468" s="529">
        <f>Electricity!F8504</f>
        <v>0</v>
      </c>
      <c r="D8468" s="529">
        <f>Electricity!I8504</f>
        <v>0</v>
      </c>
      <c r="E8468" s="531" t="str">
        <f t="shared" si="269"/>
        <v>12/18/2024 05:00:00 PM</v>
      </c>
      <c r="F8468" s="530" t="str">
        <f t="shared" si="270"/>
        <v>Dec</v>
      </c>
    </row>
    <row r="8469" spans="1:6" x14ac:dyDescent="0.35">
      <c r="A8469" s="527">
        <f>Electricity!D8505</f>
        <v>45644</v>
      </c>
      <c r="B8469" s="528">
        <f>Electricity!E8505</f>
        <v>0.75000000000000011</v>
      </c>
      <c r="C8469" s="529">
        <f>Electricity!F8505</f>
        <v>0</v>
      </c>
      <c r="D8469" s="529">
        <f>Electricity!I8505</f>
        <v>0</v>
      </c>
      <c r="E8469" s="531" t="str">
        <f t="shared" si="269"/>
        <v>12/18/2024 06:00:00 PM</v>
      </c>
      <c r="F8469" s="530" t="str">
        <f t="shared" si="270"/>
        <v>Dec</v>
      </c>
    </row>
    <row r="8470" spans="1:6" x14ac:dyDescent="0.35">
      <c r="A8470" s="527">
        <f>Electricity!D8506</f>
        <v>45644</v>
      </c>
      <c r="B8470" s="528">
        <f>Electricity!E8506</f>
        <v>0.79166666666666674</v>
      </c>
      <c r="C8470" s="529">
        <f>Electricity!F8506</f>
        <v>0</v>
      </c>
      <c r="D8470" s="529">
        <f>Electricity!I8506</f>
        <v>0</v>
      </c>
      <c r="E8470" s="531" t="str">
        <f t="shared" si="269"/>
        <v>12/18/2024 07:00:00 PM</v>
      </c>
      <c r="F8470" s="530" t="str">
        <f t="shared" si="270"/>
        <v>Dec</v>
      </c>
    </row>
    <row r="8471" spans="1:6" x14ac:dyDescent="0.35">
      <c r="A8471" s="527">
        <f>Electricity!D8507</f>
        <v>45644</v>
      </c>
      <c r="B8471" s="528">
        <f>Electricity!E8507</f>
        <v>0.83333333333333337</v>
      </c>
      <c r="C8471" s="529">
        <f>Electricity!F8507</f>
        <v>0</v>
      </c>
      <c r="D8471" s="529">
        <f>Electricity!I8507</f>
        <v>0</v>
      </c>
      <c r="E8471" s="531" t="str">
        <f t="shared" si="269"/>
        <v>12/18/2024 08:00:00 PM</v>
      </c>
      <c r="F8471" s="530" t="str">
        <f t="shared" si="270"/>
        <v>Dec</v>
      </c>
    </row>
    <row r="8472" spans="1:6" x14ac:dyDescent="0.35">
      <c r="A8472" s="527">
        <f>Electricity!D8508</f>
        <v>45644</v>
      </c>
      <c r="B8472" s="528">
        <f>Electricity!E8508</f>
        <v>0.87500000000000011</v>
      </c>
      <c r="C8472" s="529">
        <f>Electricity!F8508</f>
        <v>0</v>
      </c>
      <c r="D8472" s="529">
        <f>Electricity!I8508</f>
        <v>0</v>
      </c>
      <c r="E8472" s="531" t="str">
        <f t="shared" si="269"/>
        <v>12/18/2024 09:00:00 PM</v>
      </c>
      <c r="F8472" s="530" t="str">
        <f t="shared" si="270"/>
        <v>Dec</v>
      </c>
    </row>
    <row r="8473" spans="1:6" x14ac:dyDescent="0.35">
      <c r="A8473" s="527">
        <f>Electricity!D8509</f>
        <v>45644</v>
      </c>
      <c r="B8473" s="528">
        <f>Electricity!E8509</f>
        <v>0.91666666666666674</v>
      </c>
      <c r="C8473" s="529">
        <f>Electricity!F8509</f>
        <v>0</v>
      </c>
      <c r="D8473" s="529">
        <f>Electricity!I8509</f>
        <v>0</v>
      </c>
      <c r="E8473" s="531" t="str">
        <f t="shared" si="269"/>
        <v>12/18/2024 10:00:00 PM</v>
      </c>
      <c r="F8473" s="530" t="str">
        <f t="shared" si="270"/>
        <v>Dec</v>
      </c>
    </row>
    <row r="8474" spans="1:6" x14ac:dyDescent="0.35">
      <c r="A8474" s="527">
        <f>Electricity!D8510</f>
        <v>45644</v>
      </c>
      <c r="B8474" s="528">
        <f>Electricity!E8510</f>
        <v>0.95833333333333337</v>
      </c>
      <c r="C8474" s="529">
        <f>Electricity!F8510</f>
        <v>0</v>
      </c>
      <c r="D8474" s="529">
        <f>Electricity!I8510</f>
        <v>0</v>
      </c>
      <c r="E8474" s="531" t="str">
        <f t="shared" si="269"/>
        <v>12/18/2024 11:00:00 PM</v>
      </c>
      <c r="F8474" s="530" t="str">
        <f t="shared" si="270"/>
        <v>Dec</v>
      </c>
    </row>
    <row r="8475" spans="1:6" x14ac:dyDescent="0.35">
      <c r="A8475" s="527">
        <f>Electricity!D8511</f>
        <v>45645</v>
      </c>
      <c r="B8475" s="528">
        <f>Electricity!E8511</f>
        <v>3.1225022567582528E-17</v>
      </c>
      <c r="C8475" s="529">
        <f>Electricity!F8511</f>
        <v>0</v>
      </c>
      <c r="D8475" s="529">
        <f>Electricity!I8511</f>
        <v>0</v>
      </c>
      <c r="E8475" s="531" t="str">
        <f t="shared" si="269"/>
        <v>12/19/2024 12:00:00 AM</v>
      </c>
      <c r="F8475" s="530" t="str">
        <f t="shared" si="270"/>
        <v>Dec</v>
      </c>
    </row>
    <row r="8476" spans="1:6" x14ac:dyDescent="0.35">
      <c r="A8476" s="527">
        <f>Electricity!D8512</f>
        <v>45645</v>
      </c>
      <c r="B8476" s="528">
        <f>Electricity!E8512</f>
        <v>4.1666666666666699E-2</v>
      </c>
      <c r="C8476" s="529">
        <f>Electricity!F8512</f>
        <v>0</v>
      </c>
      <c r="D8476" s="529">
        <f>Electricity!I8512</f>
        <v>0</v>
      </c>
      <c r="E8476" s="531" t="str">
        <f t="shared" si="269"/>
        <v>12/19/2024 01:00:00 AM</v>
      </c>
      <c r="F8476" s="530" t="str">
        <f t="shared" si="270"/>
        <v>Dec</v>
      </c>
    </row>
    <row r="8477" spans="1:6" x14ac:dyDescent="0.35">
      <c r="A8477" s="527">
        <f>Electricity!D8513</f>
        <v>45645</v>
      </c>
      <c r="B8477" s="528">
        <f>Electricity!E8513</f>
        <v>8.333333333333337E-2</v>
      </c>
      <c r="C8477" s="529">
        <f>Electricity!F8513</f>
        <v>0</v>
      </c>
      <c r="D8477" s="529">
        <f>Electricity!I8513</f>
        <v>0</v>
      </c>
      <c r="E8477" s="531" t="str">
        <f t="shared" si="269"/>
        <v>12/19/2024 02:00:00 AM</v>
      </c>
      <c r="F8477" s="530" t="str">
        <f t="shared" si="270"/>
        <v>Dec</v>
      </c>
    </row>
    <row r="8478" spans="1:6" x14ac:dyDescent="0.35">
      <c r="A8478" s="527">
        <f>Electricity!D8514</f>
        <v>45645</v>
      </c>
      <c r="B8478" s="528">
        <f>Electricity!E8514</f>
        <v>0.12500000000000006</v>
      </c>
      <c r="C8478" s="529">
        <f>Electricity!F8514</f>
        <v>0</v>
      </c>
      <c r="D8478" s="529">
        <f>Electricity!I8514</f>
        <v>0</v>
      </c>
      <c r="E8478" s="531" t="str">
        <f t="shared" si="269"/>
        <v>12/19/2024 03:00:00 AM</v>
      </c>
      <c r="F8478" s="530" t="str">
        <f t="shared" si="270"/>
        <v>Dec</v>
      </c>
    </row>
    <row r="8479" spans="1:6" x14ac:dyDescent="0.35">
      <c r="A8479" s="527">
        <f>Electricity!D8515</f>
        <v>45645</v>
      </c>
      <c r="B8479" s="528">
        <f>Electricity!E8515</f>
        <v>0.16666666666666669</v>
      </c>
      <c r="C8479" s="529">
        <f>Electricity!F8515</f>
        <v>0</v>
      </c>
      <c r="D8479" s="529">
        <f>Electricity!I8515</f>
        <v>0</v>
      </c>
      <c r="E8479" s="531" t="str">
        <f t="shared" si="269"/>
        <v>12/19/2024 04:00:00 AM</v>
      </c>
      <c r="F8479" s="530" t="str">
        <f t="shared" si="270"/>
        <v>Dec</v>
      </c>
    </row>
    <row r="8480" spans="1:6" x14ac:dyDescent="0.35">
      <c r="A8480" s="527">
        <f>Electricity!D8516</f>
        <v>45645</v>
      </c>
      <c r="B8480" s="528">
        <f>Electricity!E8516</f>
        <v>0.20833333333333337</v>
      </c>
      <c r="C8480" s="529">
        <f>Electricity!F8516</f>
        <v>0</v>
      </c>
      <c r="D8480" s="529">
        <f>Electricity!I8516</f>
        <v>0</v>
      </c>
      <c r="E8480" s="531" t="str">
        <f t="shared" si="269"/>
        <v>12/19/2024 05:00:00 AM</v>
      </c>
      <c r="F8480" s="530" t="str">
        <f t="shared" si="270"/>
        <v>Dec</v>
      </c>
    </row>
    <row r="8481" spans="1:6" x14ac:dyDescent="0.35">
      <c r="A8481" s="527">
        <f>Electricity!D8517</f>
        <v>45645</v>
      </c>
      <c r="B8481" s="528">
        <f>Electricity!E8517</f>
        <v>0.25</v>
      </c>
      <c r="C8481" s="529">
        <f>Electricity!F8517</f>
        <v>0</v>
      </c>
      <c r="D8481" s="529">
        <f>Electricity!I8517</f>
        <v>0</v>
      </c>
      <c r="E8481" s="531" t="str">
        <f t="shared" si="269"/>
        <v>12/19/2024 06:00:00 AM</v>
      </c>
      <c r="F8481" s="530" t="str">
        <f t="shared" si="270"/>
        <v>Dec</v>
      </c>
    </row>
    <row r="8482" spans="1:6" x14ac:dyDescent="0.35">
      <c r="A8482" s="527">
        <f>Electricity!D8518</f>
        <v>45645</v>
      </c>
      <c r="B8482" s="528">
        <f>Electricity!E8518</f>
        <v>0.29166666666666669</v>
      </c>
      <c r="C8482" s="529">
        <f>Electricity!F8518</f>
        <v>0</v>
      </c>
      <c r="D8482" s="529">
        <f>Electricity!I8518</f>
        <v>0</v>
      </c>
      <c r="E8482" s="531" t="str">
        <f t="shared" si="269"/>
        <v>12/19/2024 07:00:00 AM</v>
      </c>
      <c r="F8482" s="530" t="str">
        <f t="shared" si="270"/>
        <v>Dec</v>
      </c>
    </row>
    <row r="8483" spans="1:6" x14ac:dyDescent="0.35">
      <c r="A8483" s="527">
        <f>Electricity!D8519</f>
        <v>45645</v>
      </c>
      <c r="B8483" s="528">
        <f>Electricity!E8519</f>
        <v>0.33333333333333337</v>
      </c>
      <c r="C8483" s="529">
        <f>Electricity!F8519</f>
        <v>0</v>
      </c>
      <c r="D8483" s="529">
        <f>Electricity!I8519</f>
        <v>0</v>
      </c>
      <c r="E8483" s="531" t="str">
        <f t="shared" si="269"/>
        <v>12/19/2024 08:00:00 AM</v>
      </c>
      <c r="F8483" s="530" t="str">
        <f t="shared" si="270"/>
        <v>Dec</v>
      </c>
    </row>
    <row r="8484" spans="1:6" x14ac:dyDescent="0.35">
      <c r="A8484" s="527">
        <f>Electricity!D8520</f>
        <v>45645</v>
      </c>
      <c r="B8484" s="528">
        <f>Electricity!E8520</f>
        <v>0.375</v>
      </c>
      <c r="C8484" s="529">
        <f>Electricity!F8520</f>
        <v>0</v>
      </c>
      <c r="D8484" s="529">
        <f>Electricity!I8520</f>
        <v>0</v>
      </c>
      <c r="E8484" s="531" t="str">
        <f t="shared" si="269"/>
        <v>12/19/2024 09:00:00 AM</v>
      </c>
      <c r="F8484" s="530" t="str">
        <f t="shared" si="270"/>
        <v>Dec</v>
      </c>
    </row>
    <row r="8485" spans="1:6" x14ac:dyDescent="0.35">
      <c r="A8485" s="527">
        <f>Electricity!D8521</f>
        <v>45645</v>
      </c>
      <c r="B8485" s="528">
        <f>Electricity!E8521</f>
        <v>0.41666666666666669</v>
      </c>
      <c r="C8485" s="529">
        <f>Electricity!F8521</f>
        <v>0</v>
      </c>
      <c r="D8485" s="529">
        <f>Electricity!I8521</f>
        <v>0</v>
      </c>
      <c r="E8485" s="531" t="str">
        <f t="shared" si="269"/>
        <v>12/19/2024 10:00:00 AM</v>
      </c>
      <c r="F8485" s="530" t="str">
        <f t="shared" si="270"/>
        <v>Dec</v>
      </c>
    </row>
    <row r="8486" spans="1:6" x14ac:dyDescent="0.35">
      <c r="A8486" s="527">
        <f>Electricity!D8522</f>
        <v>45645</v>
      </c>
      <c r="B8486" s="528">
        <f>Electricity!E8522</f>
        <v>0.45833333333333337</v>
      </c>
      <c r="C8486" s="529">
        <f>Electricity!F8522</f>
        <v>0</v>
      </c>
      <c r="D8486" s="529">
        <f>Electricity!I8522</f>
        <v>0</v>
      </c>
      <c r="E8486" s="531" t="str">
        <f t="shared" si="269"/>
        <v>12/19/2024 11:00:00 AM</v>
      </c>
      <c r="F8486" s="530" t="str">
        <f t="shared" si="270"/>
        <v>Dec</v>
      </c>
    </row>
    <row r="8487" spans="1:6" x14ac:dyDescent="0.35">
      <c r="A8487" s="527">
        <f>Electricity!D8523</f>
        <v>45645</v>
      </c>
      <c r="B8487" s="528">
        <f>Electricity!E8523</f>
        <v>0.50000000000000011</v>
      </c>
      <c r="C8487" s="529">
        <f>Electricity!F8523</f>
        <v>0</v>
      </c>
      <c r="D8487" s="529">
        <f>Electricity!I8523</f>
        <v>0</v>
      </c>
      <c r="E8487" s="531" t="str">
        <f t="shared" si="269"/>
        <v>12/19/2024 12:00:00 PM</v>
      </c>
      <c r="F8487" s="530" t="str">
        <f t="shared" si="270"/>
        <v>Dec</v>
      </c>
    </row>
    <row r="8488" spans="1:6" x14ac:dyDescent="0.35">
      <c r="A8488" s="527">
        <f>Electricity!D8524</f>
        <v>45645</v>
      </c>
      <c r="B8488" s="528">
        <f>Electricity!E8524</f>
        <v>0.54166666666666674</v>
      </c>
      <c r="C8488" s="529">
        <f>Electricity!F8524</f>
        <v>0</v>
      </c>
      <c r="D8488" s="529">
        <f>Electricity!I8524</f>
        <v>0</v>
      </c>
      <c r="E8488" s="531" t="str">
        <f t="shared" si="269"/>
        <v>12/19/2024 01:00:00 PM</v>
      </c>
      <c r="F8488" s="530" t="str">
        <f t="shared" si="270"/>
        <v>Dec</v>
      </c>
    </row>
    <row r="8489" spans="1:6" x14ac:dyDescent="0.35">
      <c r="A8489" s="527">
        <f>Electricity!D8525</f>
        <v>45645</v>
      </c>
      <c r="B8489" s="528">
        <f>Electricity!E8525</f>
        <v>0.58333333333333337</v>
      </c>
      <c r="C8489" s="529">
        <f>Electricity!F8525</f>
        <v>0</v>
      </c>
      <c r="D8489" s="529">
        <f>Electricity!I8525</f>
        <v>0</v>
      </c>
      <c r="E8489" s="531" t="str">
        <f t="shared" si="269"/>
        <v>12/19/2024 02:00:00 PM</v>
      </c>
      <c r="F8489" s="530" t="str">
        <f t="shared" si="270"/>
        <v>Dec</v>
      </c>
    </row>
    <row r="8490" spans="1:6" x14ac:dyDescent="0.35">
      <c r="A8490" s="527">
        <f>Electricity!D8526</f>
        <v>45645</v>
      </c>
      <c r="B8490" s="528">
        <f>Electricity!E8526</f>
        <v>0.62500000000000011</v>
      </c>
      <c r="C8490" s="529">
        <f>Electricity!F8526</f>
        <v>0</v>
      </c>
      <c r="D8490" s="529">
        <f>Electricity!I8526</f>
        <v>0</v>
      </c>
      <c r="E8490" s="531" t="str">
        <f t="shared" si="269"/>
        <v>12/19/2024 03:00:00 PM</v>
      </c>
      <c r="F8490" s="530" t="str">
        <f t="shared" si="270"/>
        <v>Dec</v>
      </c>
    </row>
    <row r="8491" spans="1:6" x14ac:dyDescent="0.35">
      <c r="A8491" s="527">
        <f>Electricity!D8527</f>
        <v>45645</v>
      </c>
      <c r="B8491" s="528">
        <f>Electricity!E8527</f>
        <v>0.66666666666666674</v>
      </c>
      <c r="C8491" s="529">
        <f>Electricity!F8527</f>
        <v>0</v>
      </c>
      <c r="D8491" s="529">
        <f>Electricity!I8527</f>
        <v>0</v>
      </c>
      <c r="E8491" s="531" t="str">
        <f t="shared" si="269"/>
        <v>12/19/2024 04:00:00 PM</v>
      </c>
      <c r="F8491" s="530" t="str">
        <f t="shared" si="270"/>
        <v>Dec</v>
      </c>
    </row>
    <row r="8492" spans="1:6" x14ac:dyDescent="0.35">
      <c r="A8492" s="527">
        <f>Electricity!D8528</f>
        <v>45645</v>
      </c>
      <c r="B8492" s="528">
        <f>Electricity!E8528</f>
        <v>0.70833333333333337</v>
      </c>
      <c r="C8492" s="529">
        <f>Electricity!F8528</f>
        <v>0</v>
      </c>
      <c r="D8492" s="529">
        <f>Electricity!I8528</f>
        <v>0</v>
      </c>
      <c r="E8492" s="531" t="str">
        <f t="shared" ref="E8492:E8555" si="271">CONCATENATE(TEXT(A8492,"mm/dd/yyyy")," ",TEXT(B8492,"hh:mm:ss AM/PM"))</f>
        <v>12/19/2024 05:00:00 PM</v>
      </c>
      <c r="F8492" s="530" t="str">
        <f t="shared" si="270"/>
        <v>Dec</v>
      </c>
    </row>
    <row r="8493" spans="1:6" x14ac:dyDescent="0.35">
      <c r="A8493" s="527">
        <f>Electricity!D8529</f>
        <v>45645</v>
      </c>
      <c r="B8493" s="528">
        <f>Electricity!E8529</f>
        <v>0.75000000000000011</v>
      </c>
      <c r="C8493" s="529">
        <f>Electricity!F8529</f>
        <v>0</v>
      </c>
      <c r="D8493" s="529">
        <f>Electricity!I8529</f>
        <v>0</v>
      </c>
      <c r="E8493" s="531" t="str">
        <f t="shared" si="271"/>
        <v>12/19/2024 06:00:00 PM</v>
      </c>
      <c r="F8493" s="530" t="str">
        <f t="shared" si="270"/>
        <v>Dec</v>
      </c>
    </row>
    <row r="8494" spans="1:6" x14ac:dyDescent="0.35">
      <c r="A8494" s="527">
        <f>Electricity!D8530</f>
        <v>45645</v>
      </c>
      <c r="B8494" s="528">
        <f>Electricity!E8530</f>
        <v>0.79166666666666674</v>
      </c>
      <c r="C8494" s="529">
        <f>Electricity!F8530</f>
        <v>0</v>
      </c>
      <c r="D8494" s="529">
        <f>Electricity!I8530</f>
        <v>0</v>
      </c>
      <c r="E8494" s="531" t="str">
        <f t="shared" si="271"/>
        <v>12/19/2024 07:00:00 PM</v>
      </c>
      <c r="F8494" s="530" t="str">
        <f t="shared" si="270"/>
        <v>Dec</v>
      </c>
    </row>
    <row r="8495" spans="1:6" x14ac:dyDescent="0.35">
      <c r="A8495" s="527">
        <f>Electricity!D8531</f>
        <v>45645</v>
      </c>
      <c r="B8495" s="528">
        <f>Electricity!E8531</f>
        <v>0.83333333333333337</v>
      </c>
      <c r="C8495" s="529">
        <f>Electricity!F8531</f>
        <v>0</v>
      </c>
      <c r="D8495" s="529">
        <f>Electricity!I8531</f>
        <v>0</v>
      </c>
      <c r="E8495" s="531" t="str">
        <f t="shared" si="271"/>
        <v>12/19/2024 08:00:00 PM</v>
      </c>
      <c r="F8495" s="530" t="str">
        <f t="shared" si="270"/>
        <v>Dec</v>
      </c>
    </row>
    <row r="8496" spans="1:6" x14ac:dyDescent="0.35">
      <c r="A8496" s="527">
        <f>Electricity!D8532</f>
        <v>45645</v>
      </c>
      <c r="B8496" s="528">
        <f>Electricity!E8532</f>
        <v>0.87500000000000011</v>
      </c>
      <c r="C8496" s="529">
        <f>Electricity!F8532</f>
        <v>0</v>
      </c>
      <c r="D8496" s="529">
        <f>Electricity!I8532</f>
        <v>0</v>
      </c>
      <c r="E8496" s="531" t="str">
        <f t="shared" si="271"/>
        <v>12/19/2024 09:00:00 PM</v>
      </c>
      <c r="F8496" s="530" t="str">
        <f t="shared" si="270"/>
        <v>Dec</v>
      </c>
    </row>
    <row r="8497" spans="1:6" x14ac:dyDescent="0.35">
      <c r="A8497" s="527">
        <f>Electricity!D8533</f>
        <v>45645</v>
      </c>
      <c r="B8497" s="528">
        <f>Electricity!E8533</f>
        <v>0.91666666666666674</v>
      </c>
      <c r="C8497" s="529">
        <f>Electricity!F8533</f>
        <v>0</v>
      </c>
      <c r="D8497" s="529">
        <f>Electricity!I8533</f>
        <v>0</v>
      </c>
      <c r="E8497" s="531" t="str">
        <f t="shared" si="271"/>
        <v>12/19/2024 10:00:00 PM</v>
      </c>
      <c r="F8497" s="530" t="str">
        <f t="shared" si="270"/>
        <v>Dec</v>
      </c>
    </row>
    <row r="8498" spans="1:6" x14ac:dyDescent="0.35">
      <c r="A8498" s="527">
        <f>Electricity!D8534</f>
        <v>45645</v>
      </c>
      <c r="B8498" s="528">
        <f>Electricity!E8534</f>
        <v>0.95833333333333337</v>
      </c>
      <c r="C8498" s="529">
        <f>Electricity!F8534</f>
        <v>0</v>
      </c>
      <c r="D8498" s="529">
        <f>Electricity!I8534</f>
        <v>0</v>
      </c>
      <c r="E8498" s="531" t="str">
        <f t="shared" si="271"/>
        <v>12/19/2024 11:00:00 PM</v>
      </c>
      <c r="F8498" s="530" t="str">
        <f t="shared" si="270"/>
        <v>Dec</v>
      </c>
    </row>
    <row r="8499" spans="1:6" x14ac:dyDescent="0.35">
      <c r="A8499" s="527">
        <f>Electricity!D8535</f>
        <v>45646</v>
      </c>
      <c r="B8499" s="528">
        <f>Electricity!E8535</f>
        <v>3.1225022567582528E-17</v>
      </c>
      <c r="C8499" s="529">
        <f>Electricity!F8535</f>
        <v>0</v>
      </c>
      <c r="D8499" s="529">
        <f>Electricity!I8535</f>
        <v>0</v>
      </c>
      <c r="E8499" s="531" t="str">
        <f t="shared" si="271"/>
        <v>12/20/2024 12:00:00 AM</v>
      </c>
      <c r="F8499" s="530" t="str">
        <f t="shared" si="270"/>
        <v>Dec</v>
      </c>
    </row>
    <row r="8500" spans="1:6" x14ac:dyDescent="0.35">
      <c r="A8500" s="527">
        <f>Electricity!D8536</f>
        <v>45646</v>
      </c>
      <c r="B8500" s="528">
        <f>Electricity!E8536</f>
        <v>4.1666666666666699E-2</v>
      </c>
      <c r="C8500" s="529">
        <f>Electricity!F8536</f>
        <v>0</v>
      </c>
      <c r="D8500" s="529">
        <f>Electricity!I8536</f>
        <v>0</v>
      </c>
      <c r="E8500" s="531" t="str">
        <f t="shared" si="271"/>
        <v>12/20/2024 01:00:00 AM</v>
      </c>
      <c r="F8500" s="530" t="str">
        <f t="shared" si="270"/>
        <v>Dec</v>
      </c>
    </row>
    <row r="8501" spans="1:6" x14ac:dyDescent="0.35">
      <c r="A8501" s="527">
        <f>Electricity!D8537</f>
        <v>45646</v>
      </c>
      <c r="B8501" s="528">
        <f>Electricity!E8537</f>
        <v>8.333333333333337E-2</v>
      </c>
      <c r="C8501" s="529">
        <f>Electricity!F8537</f>
        <v>0</v>
      </c>
      <c r="D8501" s="529">
        <f>Electricity!I8537</f>
        <v>0</v>
      </c>
      <c r="E8501" s="531" t="str">
        <f t="shared" si="271"/>
        <v>12/20/2024 02:00:00 AM</v>
      </c>
      <c r="F8501" s="530" t="str">
        <f t="shared" si="270"/>
        <v>Dec</v>
      </c>
    </row>
    <row r="8502" spans="1:6" x14ac:dyDescent="0.35">
      <c r="A8502" s="527">
        <f>Electricity!D8538</f>
        <v>45646</v>
      </c>
      <c r="B8502" s="528">
        <f>Electricity!E8538</f>
        <v>0.12500000000000006</v>
      </c>
      <c r="C8502" s="529">
        <f>Electricity!F8538</f>
        <v>0</v>
      </c>
      <c r="D8502" s="529">
        <f>Electricity!I8538</f>
        <v>0</v>
      </c>
      <c r="E8502" s="531" t="str">
        <f t="shared" si="271"/>
        <v>12/20/2024 03:00:00 AM</v>
      </c>
      <c r="F8502" s="530" t="str">
        <f t="shared" si="270"/>
        <v>Dec</v>
      </c>
    </row>
    <row r="8503" spans="1:6" x14ac:dyDescent="0.35">
      <c r="A8503" s="527">
        <f>Electricity!D8539</f>
        <v>45646</v>
      </c>
      <c r="B8503" s="528">
        <f>Electricity!E8539</f>
        <v>0.16666666666666669</v>
      </c>
      <c r="C8503" s="529">
        <f>Electricity!F8539</f>
        <v>0</v>
      </c>
      <c r="D8503" s="529">
        <f>Electricity!I8539</f>
        <v>0</v>
      </c>
      <c r="E8503" s="531" t="str">
        <f t="shared" si="271"/>
        <v>12/20/2024 04:00:00 AM</v>
      </c>
      <c r="F8503" s="530" t="str">
        <f t="shared" si="270"/>
        <v>Dec</v>
      </c>
    </row>
    <row r="8504" spans="1:6" x14ac:dyDescent="0.35">
      <c r="A8504" s="527">
        <f>Electricity!D8540</f>
        <v>45646</v>
      </c>
      <c r="B8504" s="528">
        <f>Electricity!E8540</f>
        <v>0.20833333333333337</v>
      </c>
      <c r="C8504" s="529">
        <f>Electricity!F8540</f>
        <v>0</v>
      </c>
      <c r="D8504" s="529">
        <f>Electricity!I8540</f>
        <v>0</v>
      </c>
      <c r="E8504" s="531" t="str">
        <f t="shared" si="271"/>
        <v>12/20/2024 05:00:00 AM</v>
      </c>
      <c r="F8504" s="530" t="str">
        <f t="shared" si="270"/>
        <v>Dec</v>
      </c>
    </row>
    <row r="8505" spans="1:6" x14ac:dyDescent="0.35">
      <c r="A8505" s="527">
        <f>Electricity!D8541</f>
        <v>45646</v>
      </c>
      <c r="B8505" s="528">
        <f>Electricity!E8541</f>
        <v>0.25</v>
      </c>
      <c r="C8505" s="529">
        <f>Electricity!F8541</f>
        <v>0</v>
      </c>
      <c r="D8505" s="529">
        <f>Electricity!I8541</f>
        <v>0</v>
      </c>
      <c r="E8505" s="531" t="str">
        <f t="shared" si="271"/>
        <v>12/20/2024 06:00:00 AM</v>
      </c>
      <c r="F8505" s="530" t="str">
        <f t="shared" si="270"/>
        <v>Dec</v>
      </c>
    </row>
    <row r="8506" spans="1:6" x14ac:dyDescent="0.35">
      <c r="A8506" s="527">
        <f>Electricity!D8542</f>
        <v>45646</v>
      </c>
      <c r="B8506" s="528">
        <f>Electricity!E8542</f>
        <v>0.29166666666666669</v>
      </c>
      <c r="C8506" s="529">
        <f>Electricity!F8542</f>
        <v>0</v>
      </c>
      <c r="D8506" s="529">
        <f>Electricity!I8542</f>
        <v>0</v>
      </c>
      <c r="E8506" s="531" t="str">
        <f t="shared" si="271"/>
        <v>12/20/2024 07:00:00 AM</v>
      </c>
      <c r="F8506" s="530" t="str">
        <f t="shared" si="270"/>
        <v>Dec</v>
      </c>
    </row>
    <row r="8507" spans="1:6" x14ac:dyDescent="0.35">
      <c r="A8507" s="527">
        <f>Electricity!D8543</f>
        <v>45646</v>
      </c>
      <c r="B8507" s="528">
        <f>Electricity!E8543</f>
        <v>0.33333333333333337</v>
      </c>
      <c r="C8507" s="529">
        <f>Electricity!F8543</f>
        <v>0</v>
      </c>
      <c r="D8507" s="529">
        <f>Electricity!I8543</f>
        <v>0</v>
      </c>
      <c r="E8507" s="531" t="str">
        <f t="shared" si="271"/>
        <v>12/20/2024 08:00:00 AM</v>
      </c>
      <c r="F8507" s="530" t="str">
        <f t="shared" si="270"/>
        <v>Dec</v>
      </c>
    </row>
    <row r="8508" spans="1:6" x14ac:dyDescent="0.35">
      <c r="A8508" s="527">
        <f>Electricity!D8544</f>
        <v>45646</v>
      </c>
      <c r="B8508" s="528">
        <f>Electricity!E8544</f>
        <v>0.375</v>
      </c>
      <c r="C8508" s="529">
        <f>Electricity!F8544</f>
        <v>0</v>
      </c>
      <c r="D8508" s="529">
        <f>Electricity!I8544</f>
        <v>0</v>
      </c>
      <c r="E8508" s="531" t="str">
        <f t="shared" si="271"/>
        <v>12/20/2024 09:00:00 AM</v>
      </c>
      <c r="F8508" s="530" t="str">
        <f t="shared" si="270"/>
        <v>Dec</v>
      </c>
    </row>
    <row r="8509" spans="1:6" x14ac:dyDescent="0.35">
      <c r="A8509" s="527">
        <f>Electricity!D8545</f>
        <v>45646</v>
      </c>
      <c r="B8509" s="528">
        <f>Electricity!E8545</f>
        <v>0.41666666666666669</v>
      </c>
      <c r="C8509" s="529">
        <f>Electricity!F8545</f>
        <v>0</v>
      </c>
      <c r="D8509" s="529">
        <f>Electricity!I8545</f>
        <v>0</v>
      </c>
      <c r="E8509" s="531" t="str">
        <f t="shared" si="271"/>
        <v>12/20/2024 10:00:00 AM</v>
      </c>
      <c r="F8509" s="530" t="str">
        <f t="shared" si="270"/>
        <v>Dec</v>
      </c>
    </row>
    <row r="8510" spans="1:6" x14ac:dyDescent="0.35">
      <c r="A8510" s="527">
        <f>Electricity!D8546</f>
        <v>45646</v>
      </c>
      <c r="B8510" s="528">
        <f>Electricity!E8546</f>
        <v>0.45833333333333337</v>
      </c>
      <c r="C8510" s="529">
        <f>Electricity!F8546</f>
        <v>0</v>
      </c>
      <c r="D8510" s="529">
        <f>Electricity!I8546</f>
        <v>0</v>
      </c>
      <c r="E8510" s="531" t="str">
        <f t="shared" si="271"/>
        <v>12/20/2024 11:00:00 AM</v>
      </c>
      <c r="F8510" s="530" t="str">
        <f t="shared" si="270"/>
        <v>Dec</v>
      </c>
    </row>
    <row r="8511" spans="1:6" x14ac:dyDescent="0.35">
      <c r="A8511" s="527">
        <f>Electricity!D8547</f>
        <v>45646</v>
      </c>
      <c r="B8511" s="528">
        <f>Electricity!E8547</f>
        <v>0.50000000000000011</v>
      </c>
      <c r="C8511" s="529">
        <f>Electricity!F8547</f>
        <v>0</v>
      </c>
      <c r="D8511" s="529">
        <f>Electricity!I8547</f>
        <v>0</v>
      </c>
      <c r="E8511" s="531" t="str">
        <f t="shared" si="271"/>
        <v>12/20/2024 12:00:00 PM</v>
      </c>
      <c r="F8511" s="530" t="str">
        <f t="shared" si="270"/>
        <v>Dec</v>
      </c>
    </row>
    <row r="8512" spans="1:6" x14ac:dyDescent="0.35">
      <c r="A8512" s="527">
        <f>Electricity!D8548</f>
        <v>45646</v>
      </c>
      <c r="B8512" s="528">
        <f>Electricity!E8548</f>
        <v>0.54166666666666674</v>
      </c>
      <c r="C8512" s="529">
        <f>Electricity!F8548</f>
        <v>0</v>
      </c>
      <c r="D8512" s="529">
        <f>Electricity!I8548</f>
        <v>0</v>
      </c>
      <c r="E8512" s="531" t="str">
        <f t="shared" si="271"/>
        <v>12/20/2024 01:00:00 PM</v>
      </c>
      <c r="F8512" s="530" t="str">
        <f t="shared" si="270"/>
        <v>Dec</v>
      </c>
    </row>
    <row r="8513" spans="1:6" x14ac:dyDescent="0.35">
      <c r="A8513" s="527">
        <f>Electricity!D8549</f>
        <v>45646</v>
      </c>
      <c r="B8513" s="528">
        <f>Electricity!E8549</f>
        <v>0.58333333333333337</v>
      </c>
      <c r="C8513" s="529">
        <f>Electricity!F8549</f>
        <v>0</v>
      </c>
      <c r="D8513" s="529">
        <f>Electricity!I8549</f>
        <v>0</v>
      </c>
      <c r="E8513" s="531" t="str">
        <f t="shared" si="271"/>
        <v>12/20/2024 02:00:00 PM</v>
      </c>
      <c r="F8513" s="530" t="str">
        <f t="shared" si="270"/>
        <v>Dec</v>
      </c>
    </row>
    <row r="8514" spans="1:6" x14ac:dyDescent="0.35">
      <c r="A8514" s="527">
        <f>Electricity!D8550</f>
        <v>45646</v>
      </c>
      <c r="B8514" s="528">
        <f>Electricity!E8550</f>
        <v>0.62500000000000011</v>
      </c>
      <c r="C8514" s="529">
        <f>Electricity!F8550</f>
        <v>0</v>
      </c>
      <c r="D8514" s="529">
        <f>Electricity!I8550</f>
        <v>0</v>
      </c>
      <c r="E8514" s="531" t="str">
        <f t="shared" si="271"/>
        <v>12/20/2024 03:00:00 PM</v>
      </c>
      <c r="F8514" s="530" t="str">
        <f t="shared" si="270"/>
        <v>Dec</v>
      </c>
    </row>
    <row r="8515" spans="1:6" x14ac:dyDescent="0.35">
      <c r="A8515" s="527">
        <f>Electricity!D8551</f>
        <v>45646</v>
      </c>
      <c r="B8515" s="528">
        <f>Electricity!E8551</f>
        <v>0.66666666666666674</v>
      </c>
      <c r="C8515" s="529">
        <f>Electricity!F8551</f>
        <v>0</v>
      </c>
      <c r="D8515" s="529">
        <f>Electricity!I8551</f>
        <v>0</v>
      </c>
      <c r="E8515" s="531" t="str">
        <f t="shared" si="271"/>
        <v>12/20/2024 04:00:00 PM</v>
      </c>
      <c r="F8515" s="530" t="str">
        <f t="shared" ref="F8515:F8578" si="272">TEXT(A8515,"mmm")</f>
        <v>Dec</v>
      </c>
    </row>
    <row r="8516" spans="1:6" x14ac:dyDescent="0.35">
      <c r="A8516" s="527">
        <f>Electricity!D8552</f>
        <v>45646</v>
      </c>
      <c r="B8516" s="528">
        <f>Electricity!E8552</f>
        <v>0.70833333333333337</v>
      </c>
      <c r="C8516" s="529">
        <f>Electricity!F8552</f>
        <v>0</v>
      </c>
      <c r="D8516" s="529">
        <f>Electricity!I8552</f>
        <v>0</v>
      </c>
      <c r="E8516" s="531" t="str">
        <f t="shared" si="271"/>
        <v>12/20/2024 05:00:00 PM</v>
      </c>
      <c r="F8516" s="530" t="str">
        <f t="shared" si="272"/>
        <v>Dec</v>
      </c>
    </row>
    <row r="8517" spans="1:6" x14ac:dyDescent="0.35">
      <c r="A8517" s="527">
        <f>Electricity!D8553</f>
        <v>45646</v>
      </c>
      <c r="B8517" s="528">
        <f>Electricity!E8553</f>
        <v>0.75000000000000011</v>
      </c>
      <c r="C8517" s="529">
        <f>Electricity!F8553</f>
        <v>0</v>
      </c>
      <c r="D8517" s="529">
        <f>Electricity!I8553</f>
        <v>0</v>
      </c>
      <c r="E8517" s="531" t="str">
        <f t="shared" si="271"/>
        <v>12/20/2024 06:00:00 PM</v>
      </c>
      <c r="F8517" s="530" t="str">
        <f t="shared" si="272"/>
        <v>Dec</v>
      </c>
    </row>
    <row r="8518" spans="1:6" x14ac:dyDescent="0.35">
      <c r="A8518" s="527">
        <f>Electricity!D8554</f>
        <v>45646</v>
      </c>
      <c r="B8518" s="528">
        <f>Electricity!E8554</f>
        <v>0.79166666666666674</v>
      </c>
      <c r="C8518" s="529">
        <f>Electricity!F8554</f>
        <v>0</v>
      </c>
      <c r="D8518" s="529">
        <f>Electricity!I8554</f>
        <v>0</v>
      </c>
      <c r="E8518" s="531" t="str">
        <f t="shared" si="271"/>
        <v>12/20/2024 07:00:00 PM</v>
      </c>
      <c r="F8518" s="530" t="str">
        <f t="shared" si="272"/>
        <v>Dec</v>
      </c>
    </row>
    <row r="8519" spans="1:6" x14ac:dyDescent="0.35">
      <c r="A8519" s="527">
        <f>Electricity!D8555</f>
        <v>45646</v>
      </c>
      <c r="B8519" s="528">
        <f>Electricity!E8555</f>
        <v>0.83333333333333337</v>
      </c>
      <c r="C8519" s="529">
        <f>Electricity!F8555</f>
        <v>0</v>
      </c>
      <c r="D8519" s="529">
        <f>Electricity!I8555</f>
        <v>0</v>
      </c>
      <c r="E8519" s="531" t="str">
        <f t="shared" si="271"/>
        <v>12/20/2024 08:00:00 PM</v>
      </c>
      <c r="F8519" s="530" t="str">
        <f t="shared" si="272"/>
        <v>Dec</v>
      </c>
    </row>
    <row r="8520" spans="1:6" x14ac:dyDescent="0.35">
      <c r="A8520" s="527">
        <f>Electricity!D8556</f>
        <v>45646</v>
      </c>
      <c r="B8520" s="528">
        <f>Electricity!E8556</f>
        <v>0.87500000000000011</v>
      </c>
      <c r="C8520" s="529">
        <f>Electricity!F8556</f>
        <v>0</v>
      </c>
      <c r="D8520" s="529">
        <f>Electricity!I8556</f>
        <v>0</v>
      </c>
      <c r="E8520" s="531" t="str">
        <f t="shared" si="271"/>
        <v>12/20/2024 09:00:00 PM</v>
      </c>
      <c r="F8520" s="530" t="str">
        <f t="shared" si="272"/>
        <v>Dec</v>
      </c>
    </row>
    <row r="8521" spans="1:6" x14ac:dyDescent="0.35">
      <c r="A8521" s="527">
        <f>Electricity!D8557</f>
        <v>45646</v>
      </c>
      <c r="B8521" s="528">
        <f>Electricity!E8557</f>
        <v>0.91666666666666674</v>
      </c>
      <c r="C8521" s="529">
        <f>Electricity!F8557</f>
        <v>0</v>
      </c>
      <c r="D8521" s="529">
        <f>Electricity!I8557</f>
        <v>0</v>
      </c>
      <c r="E8521" s="531" t="str">
        <f t="shared" si="271"/>
        <v>12/20/2024 10:00:00 PM</v>
      </c>
      <c r="F8521" s="530" t="str">
        <f t="shared" si="272"/>
        <v>Dec</v>
      </c>
    </row>
    <row r="8522" spans="1:6" x14ac:dyDescent="0.35">
      <c r="A8522" s="527">
        <f>Electricity!D8558</f>
        <v>45646</v>
      </c>
      <c r="B8522" s="528">
        <f>Electricity!E8558</f>
        <v>0.95833333333333337</v>
      </c>
      <c r="C8522" s="529">
        <f>Electricity!F8558</f>
        <v>0</v>
      </c>
      <c r="D8522" s="529">
        <f>Electricity!I8558</f>
        <v>0</v>
      </c>
      <c r="E8522" s="531" t="str">
        <f t="shared" si="271"/>
        <v>12/20/2024 11:00:00 PM</v>
      </c>
      <c r="F8522" s="530" t="str">
        <f t="shared" si="272"/>
        <v>Dec</v>
      </c>
    </row>
    <row r="8523" spans="1:6" x14ac:dyDescent="0.35">
      <c r="A8523" s="527">
        <f>Electricity!D8559</f>
        <v>45647</v>
      </c>
      <c r="B8523" s="528">
        <f>Electricity!E8559</f>
        <v>3.1225022567582528E-17</v>
      </c>
      <c r="C8523" s="529">
        <f>Electricity!F8559</f>
        <v>0</v>
      </c>
      <c r="D8523" s="529">
        <f>Electricity!I8559</f>
        <v>0</v>
      </c>
      <c r="E8523" s="531" t="str">
        <f t="shared" si="271"/>
        <v>12/21/2024 12:00:00 AM</v>
      </c>
      <c r="F8523" s="530" t="str">
        <f t="shared" si="272"/>
        <v>Dec</v>
      </c>
    </row>
    <row r="8524" spans="1:6" x14ac:dyDescent="0.35">
      <c r="A8524" s="527">
        <f>Electricity!D8560</f>
        <v>45647</v>
      </c>
      <c r="B8524" s="528">
        <f>Electricity!E8560</f>
        <v>4.1666666666666699E-2</v>
      </c>
      <c r="C8524" s="529">
        <f>Electricity!F8560</f>
        <v>0</v>
      </c>
      <c r="D8524" s="529">
        <f>Electricity!I8560</f>
        <v>0</v>
      </c>
      <c r="E8524" s="531" t="str">
        <f t="shared" si="271"/>
        <v>12/21/2024 01:00:00 AM</v>
      </c>
      <c r="F8524" s="530" t="str">
        <f t="shared" si="272"/>
        <v>Dec</v>
      </c>
    </row>
    <row r="8525" spans="1:6" x14ac:dyDescent="0.35">
      <c r="A8525" s="527">
        <f>Electricity!D8561</f>
        <v>45647</v>
      </c>
      <c r="B8525" s="528">
        <f>Electricity!E8561</f>
        <v>8.333333333333337E-2</v>
      </c>
      <c r="C8525" s="529">
        <f>Electricity!F8561</f>
        <v>0</v>
      </c>
      <c r="D8525" s="529">
        <f>Electricity!I8561</f>
        <v>0</v>
      </c>
      <c r="E8525" s="531" t="str">
        <f t="shared" si="271"/>
        <v>12/21/2024 02:00:00 AM</v>
      </c>
      <c r="F8525" s="530" t="str">
        <f t="shared" si="272"/>
        <v>Dec</v>
      </c>
    </row>
    <row r="8526" spans="1:6" x14ac:dyDescent="0.35">
      <c r="A8526" s="527">
        <f>Electricity!D8562</f>
        <v>45647</v>
      </c>
      <c r="B8526" s="528">
        <f>Electricity!E8562</f>
        <v>0.12500000000000006</v>
      </c>
      <c r="C8526" s="529">
        <f>Electricity!F8562</f>
        <v>0</v>
      </c>
      <c r="D8526" s="529">
        <f>Electricity!I8562</f>
        <v>0</v>
      </c>
      <c r="E8526" s="531" t="str">
        <f t="shared" si="271"/>
        <v>12/21/2024 03:00:00 AM</v>
      </c>
      <c r="F8526" s="530" t="str">
        <f t="shared" si="272"/>
        <v>Dec</v>
      </c>
    </row>
    <row r="8527" spans="1:6" x14ac:dyDescent="0.35">
      <c r="A8527" s="527">
        <f>Electricity!D8563</f>
        <v>45647</v>
      </c>
      <c r="B8527" s="528">
        <f>Electricity!E8563</f>
        <v>0.16666666666666669</v>
      </c>
      <c r="C8527" s="529">
        <f>Electricity!F8563</f>
        <v>0</v>
      </c>
      <c r="D8527" s="529">
        <f>Electricity!I8563</f>
        <v>0</v>
      </c>
      <c r="E8527" s="531" t="str">
        <f t="shared" si="271"/>
        <v>12/21/2024 04:00:00 AM</v>
      </c>
      <c r="F8527" s="530" t="str">
        <f t="shared" si="272"/>
        <v>Dec</v>
      </c>
    </row>
    <row r="8528" spans="1:6" x14ac:dyDescent="0.35">
      <c r="A8528" s="527">
        <f>Electricity!D8564</f>
        <v>45647</v>
      </c>
      <c r="B8528" s="528">
        <f>Electricity!E8564</f>
        <v>0.20833333333333337</v>
      </c>
      <c r="C8528" s="529">
        <f>Electricity!F8564</f>
        <v>0</v>
      </c>
      <c r="D8528" s="529">
        <f>Electricity!I8564</f>
        <v>0</v>
      </c>
      <c r="E8528" s="531" t="str">
        <f t="shared" si="271"/>
        <v>12/21/2024 05:00:00 AM</v>
      </c>
      <c r="F8528" s="530" t="str">
        <f t="shared" si="272"/>
        <v>Dec</v>
      </c>
    </row>
    <row r="8529" spans="1:6" x14ac:dyDescent="0.35">
      <c r="A8529" s="527">
        <f>Electricity!D8565</f>
        <v>45647</v>
      </c>
      <c r="B8529" s="528">
        <f>Electricity!E8565</f>
        <v>0.25</v>
      </c>
      <c r="C8529" s="529">
        <f>Electricity!F8565</f>
        <v>0</v>
      </c>
      <c r="D8529" s="529">
        <f>Electricity!I8565</f>
        <v>0</v>
      </c>
      <c r="E8529" s="531" t="str">
        <f t="shared" si="271"/>
        <v>12/21/2024 06:00:00 AM</v>
      </c>
      <c r="F8529" s="530" t="str">
        <f t="shared" si="272"/>
        <v>Dec</v>
      </c>
    </row>
    <row r="8530" spans="1:6" x14ac:dyDescent="0.35">
      <c r="A8530" s="527">
        <f>Electricity!D8566</f>
        <v>45647</v>
      </c>
      <c r="B8530" s="528">
        <f>Electricity!E8566</f>
        <v>0.29166666666666669</v>
      </c>
      <c r="C8530" s="529">
        <f>Electricity!F8566</f>
        <v>0</v>
      </c>
      <c r="D8530" s="529">
        <f>Electricity!I8566</f>
        <v>0</v>
      </c>
      <c r="E8530" s="531" t="str">
        <f t="shared" si="271"/>
        <v>12/21/2024 07:00:00 AM</v>
      </c>
      <c r="F8530" s="530" t="str">
        <f t="shared" si="272"/>
        <v>Dec</v>
      </c>
    </row>
    <row r="8531" spans="1:6" x14ac:dyDescent="0.35">
      <c r="A8531" s="527">
        <f>Electricity!D8567</f>
        <v>45647</v>
      </c>
      <c r="B8531" s="528">
        <f>Electricity!E8567</f>
        <v>0.33333333333333337</v>
      </c>
      <c r="C8531" s="529">
        <f>Electricity!F8567</f>
        <v>0</v>
      </c>
      <c r="D8531" s="529">
        <f>Electricity!I8567</f>
        <v>0</v>
      </c>
      <c r="E8531" s="531" t="str">
        <f t="shared" si="271"/>
        <v>12/21/2024 08:00:00 AM</v>
      </c>
      <c r="F8531" s="530" t="str">
        <f t="shared" si="272"/>
        <v>Dec</v>
      </c>
    </row>
    <row r="8532" spans="1:6" x14ac:dyDescent="0.35">
      <c r="A8532" s="527">
        <f>Electricity!D8568</f>
        <v>45647</v>
      </c>
      <c r="B8532" s="528">
        <f>Electricity!E8568</f>
        <v>0.375</v>
      </c>
      <c r="C8532" s="529">
        <f>Electricity!F8568</f>
        <v>0</v>
      </c>
      <c r="D8532" s="529">
        <f>Electricity!I8568</f>
        <v>0</v>
      </c>
      <c r="E8532" s="531" t="str">
        <f t="shared" si="271"/>
        <v>12/21/2024 09:00:00 AM</v>
      </c>
      <c r="F8532" s="530" t="str">
        <f t="shared" si="272"/>
        <v>Dec</v>
      </c>
    </row>
    <row r="8533" spans="1:6" x14ac:dyDescent="0.35">
      <c r="A8533" s="527">
        <f>Electricity!D8569</f>
        <v>45647</v>
      </c>
      <c r="B8533" s="528">
        <f>Electricity!E8569</f>
        <v>0.41666666666666669</v>
      </c>
      <c r="C8533" s="529">
        <f>Electricity!F8569</f>
        <v>0</v>
      </c>
      <c r="D8533" s="529">
        <f>Electricity!I8569</f>
        <v>0</v>
      </c>
      <c r="E8533" s="531" t="str">
        <f t="shared" si="271"/>
        <v>12/21/2024 10:00:00 AM</v>
      </c>
      <c r="F8533" s="530" t="str">
        <f t="shared" si="272"/>
        <v>Dec</v>
      </c>
    </row>
    <row r="8534" spans="1:6" x14ac:dyDescent="0.35">
      <c r="A8534" s="527">
        <f>Electricity!D8570</f>
        <v>45647</v>
      </c>
      <c r="B8534" s="528">
        <f>Electricity!E8570</f>
        <v>0.45833333333333337</v>
      </c>
      <c r="C8534" s="529">
        <f>Electricity!F8570</f>
        <v>0</v>
      </c>
      <c r="D8534" s="529">
        <f>Electricity!I8570</f>
        <v>0</v>
      </c>
      <c r="E8534" s="531" t="str">
        <f t="shared" si="271"/>
        <v>12/21/2024 11:00:00 AM</v>
      </c>
      <c r="F8534" s="530" t="str">
        <f t="shared" si="272"/>
        <v>Dec</v>
      </c>
    </row>
    <row r="8535" spans="1:6" x14ac:dyDescent="0.35">
      <c r="A8535" s="527">
        <f>Electricity!D8571</f>
        <v>45647</v>
      </c>
      <c r="B8535" s="528">
        <f>Electricity!E8571</f>
        <v>0.50000000000000011</v>
      </c>
      <c r="C8535" s="529">
        <f>Electricity!F8571</f>
        <v>0</v>
      </c>
      <c r="D8535" s="529">
        <f>Electricity!I8571</f>
        <v>0</v>
      </c>
      <c r="E8535" s="531" t="str">
        <f t="shared" si="271"/>
        <v>12/21/2024 12:00:00 PM</v>
      </c>
      <c r="F8535" s="530" t="str">
        <f t="shared" si="272"/>
        <v>Dec</v>
      </c>
    </row>
    <row r="8536" spans="1:6" x14ac:dyDescent="0.35">
      <c r="A8536" s="527">
        <f>Electricity!D8572</f>
        <v>45647</v>
      </c>
      <c r="B8536" s="528">
        <f>Electricity!E8572</f>
        <v>0.54166666666666674</v>
      </c>
      <c r="C8536" s="529">
        <f>Electricity!F8572</f>
        <v>0</v>
      </c>
      <c r="D8536" s="529">
        <f>Electricity!I8572</f>
        <v>0</v>
      </c>
      <c r="E8536" s="531" t="str">
        <f t="shared" si="271"/>
        <v>12/21/2024 01:00:00 PM</v>
      </c>
      <c r="F8536" s="530" t="str">
        <f t="shared" si="272"/>
        <v>Dec</v>
      </c>
    </row>
    <row r="8537" spans="1:6" x14ac:dyDescent="0.35">
      <c r="A8537" s="527">
        <f>Electricity!D8573</f>
        <v>45647</v>
      </c>
      <c r="B8537" s="528">
        <f>Electricity!E8573</f>
        <v>0.58333333333333337</v>
      </c>
      <c r="C8537" s="529">
        <f>Electricity!F8573</f>
        <v>0</v>
      </c>
      <c r="D8537" s="529">
        <f>Electricity!I8573</f>
        <v>0</v>
      </c>
      <c r="E8537" s="531" t="str">
        <f t="shared" si="271"/>
        <v>12/21/2024 02:00:00 PM</v>
      </c>
      <c r="F8537" s="530" t="str">
        <f t="shared" si="272"/>
        <v>Dec</v>
      </c>
    </row>
    <row r="8538" spans="1:6" x14ac:dyDescent="0.35">
      <c r="A8538" s="527">
        <f>Electricity!D8574</f>
        <v>45647</v>
      </c>
      <c r="B8538" s="528">
        <f>Electricity!E8574</f>
        <v>0.62500000000000011</v>
      </c>
      <c r="C8538" s="529">
        <f>Electricity!F8574</f>
        <v>0</v>
      </c>
      <c r="D8538" s="529">
        <f>Electricity!I8574</f>
        <v>0</v>
      </c>
      <c r="E8538" s="531" t="str">
        <f t="shared" si="271"/>
        <v>12/21/2024 03:00:00 PM</v>
      </c>
      <c r="F8538" s="530" t="str">
        <f t="shared" si="272"/>
        <v>Dec</v>
      </c>
    </row>
    <row r="8539" spans="1:6" x14ac:dyDescent="0.35">
      <c r="A8539" s="527">
        <f>Electricity!D8575</f>
        <v>45647</v>
      </c>
      <c r="B8539" s="528">
        <f>Electricity!E8575</f>
        <v>0.66666666666666674</v>
      </c>
      <c r="C8539" s="529">
        <f>Electricity!F8575</f>
        <v>0</v>
      </c>
      <c r="D8539" s="529">
        <f>Electricity!I8575</f>
        <v>0</v>
      </c>
      <c r="E8539" s="531" t="str">
        <f t="shared" si="271"/>
        <v>12/21/2024 04:00:00 PM</v>
      </c>
      <c r="F8539" s="530" t="str">
        <f t="shared" si="272"/>
        <v>Dec</v>
      </c>
    </row>
    <row r="8540" spans="1:6" x14ac:dyDescent="0.35">
      <c r="A8540" s="527">
        <f>Electricity!D8576</f>
        <v>45647</v>
      </c>
      <c r="B8540" s="528">
        <f>Electricity!E8576</f>
        <v>0.70833333333333337</v>
      </c>
      <c r="C8540" s="529">
        <f>Electricity!F8576</f>
        <v>0</v>
      </c>
      <c r="D8540" s="529">
        <f>Electricity!I8576</f>
        <v>0</v>
      </c>
      <c r="E8540" s="531" t="str">
        <f t="shared" si="271"/>
        <v>12/21/2024 05:00:00 PM</v>
      </c>
      <c r="F8540" s="530" t="str">
        <f t="shared" si="272"/>
        <v>Dec</v>
      </c>
    </row>
    <row r="8541" spans="1:6" x14ac:dyDescent="0.35">
      <c r="A8541" s="527">
        <f>Electricity!D8577</f>
        <v>45647</v>
      </c>
      <c r="B8541" s="528">
        <f>Electricity!E8577</f>
        <v>0.75000000000000011</v>
      </c>
      <c r="C8541" s="529">
        <f>Electricity!F8577</f>
        <v>0</v>
      </c>
      <c r="D8541" s="529">
        <f>Electricity!I8577</f>
        <v>0</v>
      </c>
      <c r="E8541" s="531" t="str">
        <f t="shared" si="271"/>
        <v>12/21/2024 06:00:00 PM</v>
      </c>
      <c r="F8541" s="530" t="str">
        <f t="shared" si="272"/>
        <v>Dec</v>
      </c>
    </row>
    <row r="8542" spans="1:6" x14ac:dyDescent="0.35">
      <c r="A8542" s="527">
        <f>Electricity!D8578</f>
        <v>45647</v>
      </c>
      <c r="B8542" s="528">
        <f>Electricity!E8578</f>
        <v>0.79166666666666674</v>
      </c>
      <c r="C8542" s="529">
        <f>Electricity!F8578</f>
        <v>0</v>
      </c>
      <c r="D8542" s="529">
        <f>Electricity!I8578</f>
        <v>0</v>
      </c>
      <c r="E8542" s="531" t="str">
        <f t="shared" si="271"/>
        <v>12/21/2024 07:00:00 PM</v>
      </c>
      <c r="F8542" s="530" t="str">
        <f t="shared" si="272"/>
        <v>Dec</v>
      </c>
    </row>
    <row r="8543" spans="1:6" x14ac:dyDescent="0.35">
      <c r="A8543" s="527">
        <f>Electricity!D8579</f>
        <v>45647</v>
      </c>
      <c r="B8543" s="528">
        <f>Electricity!E8579</f>
        <v>0.83333333333333337</v>
      </c>
      <c r="C8543" s="529">
        <f>Electricity!F8579</f>
        <v>0</v>
      </c>
      <c r="D8543" s="529">
        <f>Electricity!I8579</f>
        <v>0</v>
      </c>
      <c r="E8543" s="531" t="str">
        <f t="shared" si="271"/>
        <v>12/21/2024 08:00:00 PM</v>
      </c>
      <c r="F8543" s="530" t="str">
        <f t="shared" si="272"/>
        <v>Dec</v>
      </c>
    </row>
    <row r="8544" spans="1:6" x14ac:dyDescent="0.35">
      <c r="A8544" s="527">
        <f>Electricity!D8580</f>
        <v>45647</v>
      </c>
      <c r="B8544" s="528">
        <f>Electricity!E8580</f>
        <v>0.87500000000000011</v>
      </c>
      <c r="C8544" s="529">
        <f>Electricity!F8580</f>
        <v>0</v>
      </c>
      <c r="D8544" s="529">
        <f>Electricity!I8580</f>
        <v>0</v>
      </c>
      <c r="E8544" s="531" t="str">
        <f t="shared" si="271"/>
        <v>12/21/2024 09:00:00 PM</v>
      </c>
      <c r="F8544" s="530" t="str">
        <f t="shared" si="272"/>
        <v>Dec</v>
      </c>
    </row>
    <row r="8545" spans="1:6" x14ac:dyDescent="0.35">
      <c r="A8545" s="527">
        <f>Electricity!D8581</f>
        <v>45647</v>
      </c>
      <c r="B8545" s="528">
        <f>Electricity!E8581</f>
        <v>0.91666666666666674</v>
      </c>
      <c r="C8545" s="529">
        <f>Electricity!F8581</f>
        <v>0</v>
      </c>
      <c r="D8545" s="529">
        <f>Electricity!I8581</f>
        <v>0</v>
      </c>
      <c r="E8545" s="531" t="str">
        <f t="shared" si="271"/>
        <v>12/21/2024 10:00:00 PM</v>
      </c>
      <c r="F8545" s="530" t="str">
        <f t="shared" si="272"/>
        <v>Dec</v>
      </c>
    </row>
    <row r="8546" spans="1:6" x14ac:dyDescent="0.35">
      <c r="A8546" s="527">
        <f>Electricity!D8582</f>
        <v>45647</v>
      </c>
      <c r="B8546" s="528">
        <f>Electricity!E8582</f>
        <v>0.95833333333333337</v>
      </c>
      <c r="C8546" s="529">
        <f>Electricity!F8582</f>
        <v>0</v>
      </c>
      <c r="D8546" s="529">
        <f>Electricity!I8582</f>
        <v>0</v>
      </c>
      <c r="E8546" s="531" t="str">
        <f t="shared" si="271"/>
        <v>12/21/2024 11:00:00 PM</v>
      </c>
      <c r="F8546" s="530" t="str">
        <f t="shared" si="272"/>
        <v>Dec</v>
      </c>
    </row>
    <row r="8547" spans="1:6" x14ac:dyDescent="0.35">
      <c r="A8547" s="527">
        <f>Electricity!D8583</f>
        <v>45648</v>
      </c>
      <c r="B8547" s="528">
        <f>Electricity!E8583</f>
        <v>3.1225022567582528E-17</v>
      </c>
      <c r="C8547" s="529">
        <f>Electricity!F8583</f>
        <v>0</v>
      </c>
      <c r="D8547" s="529">
        <f>Electricity!I8583</f>
        <v>0</v>
      </c>
      <c r="E8547" s="531" t="str">
        <f t="shared" si="271"/>
        <v>12/22/2024 12:00:00 AM</v>
      </c>
      <c r="F8547" s="530" t="str">
        <f t="shared" si="272"/>
        <v>Dec</v>
      </c>
    </row>
    <row r="8548" spans="1:6" x14ac:dyDescent="0.35">
      <c r="A8548" s="527">
        <f>Electricity!D8584</f>
        <v>45648</v>
      </c>
      <c r="B8548" s="528">
        <f>Electricity!E8584</f>
        <v>4.1666666666666699E-2</v>
      </c>
      <c r="C8548" s="529">
        <f>Electricity!F8584</f>
        <v>0</v>
      </c>
      <c r="D8548" s="529">
        <f>Electricity!I8584</f>
        <v>0</v>
      </c>
      <c r="E8548" s="531" t="str">
        <f t="shared" si="271"/>
        <v>12/22/2024 01:00:00 AM</v>
      </c>
      <c r="F8548" s="530" t="str">
        <f t="shared" si="272"/>
        <v>Dec</v>
      </c>
    </row>
    <row r="8549" spans="1:6" x14ac:dyDescent="0.35">
      <c r="A8549" s="527">
        <f>Electricity!D8585</f>
        <v>45648</v>
      </c>
      <c r="B8549" s="528">
        <f>Electricity!E8585</f>
        <v>8.333333333333337E-2</v>
      </c>
      <c r="C8549" s="529">
        <f>Electricity!F8585</f>
        <v>0</v>
      </c>
      <c r="D8549" s="529">
        <f>Electricity!I8585</f>
        <v>0</v>
      </c>
      <c r="E8549" s="531" t="str">
        <f t="shared" si="271"/>
        <v>12/22/2024 02:00:00 AM</v>
      </c>
      <c r="F8549" s="530" t="str">
        <f t="shared" si="272"/>
        <v>Dec</v>
      </c>
    </row>
    <row r="8550" spans="1:6" x14ac:dyDescent="0.35">
      <c r="A8550" s="527">
        <f>Electricity!D8586</f>
        <v>45648</v>
      </c>
      <c r="B8550" s="528">
        <f>Electricity!E8586</f>
        <v>0.12500000000000006</v>
      </c>
      <c r="C8550" s="529">
        <f>Electricity!F8586</f>
        <v>0</v>
      </c>
      <c r="D8550" s="529">
        <f>Electricity!I8586</f>
        <v>0</v>
      </c>
      <c r="E8550" s="531" t="str">
        <f t="shared" si="271"/>
        <v>12/22/2024 03:00:00 AM</v>
      </c>
      <c r="F8550" s="530" t="str">
        <f t="shared" si="272"/>
        <v>Dec</v>
      </c>
    </row>
    <row r="8551" spans="1:6" x14ac:dyDescent="0.35">
      <c r="A8551" s="527">
        <f>Electricity!D8587</f>
        <v>45648</v>
      </c>
      <c r="B8551" s="528">
        <f>Electricity!E8587</f>
        <v>0.16666666666666669</v>
      </c>
      <c r="C8551" s="529">
        <f>Electricity!F8587</f>
        <v>0</v>
      </c>
      <c r="D8551" s="529">
        <f>Electricity!I8587</f>
        <v>0</v>
      </c>
      <c r="E8551" s="531" t="str">
        <f t="shared" si="271"/>
        <v>12/22/2024 04:00:00 AM</v>
      </c>
      <c r="F8551" s="530" t="str">
        <f t="shared" si="272"/>
        <v>Dec</v>
      </c>
    </row>
    <row r="8552" spans="1:6" x14ac:dyDescent="0.35">
      <c r="A8552" s="527">
        <f>Electricity!D8588</f>
        <v>45648</v>
      </c>
      <c r="B8552" s="528">
        <f>Electricity!E8588</f>
        <v>0.20833333333333337</v>
      </c>
      <c r="C8552" s="529">
        <f>Electricity!F8588</f>
        <v>0</v>
      </c>
      <c r="D8552" s="529">
        <f>Electricity!I8588</f>
        <v>0</v>
      </c>
      <c r="E8552" s="531" t="str">
        <f t="shared" si="271"/>
        <v>12/22/2024 05:00:00 AM</v>
      </c>
      <c r="F8552" s="530" t="str">
        <f t="shared" si="272"/>
        <v>Dec</v>
      </c>
    </row>
    <row r="8553" spans="1:6" x14ac:dyDescent="0.35">
      <c r="A8553" s="527">
        <f>Electricity!D8589</f>
        <v>45648</v>
      </c>
      <c r="B8553" s="528">
        <f>Electricity!E8589</f>
        <v>0.25</v>
      </c>
      <c r="C8553" s="529">
        <f>Electricity!F8589</f>
        <v>0</v>
      </c>
      <c r="D8553" s="529">
        <f>Electricity!I8589</f>
        <v>0</v>
      </c>
      <c r="E8553" s="531" t="str">
        <f t="shared" si="271"/>
        <v>12/22/2024 06:00:00 AM</v>
      </c>
      <c r="F8553" s="530" t="str">
        <f t="shared" si="272"/>
        <v>Dec</v>
      </c>
    </row>
    <row r="8554" spans="1:6" x14ac:dyDescent="0.35">
      <c r="A8554" s="527">
        <f>Electricity!D8590</f>
        <v>45648</v>
      </c>
      <c r="B8554" s="528">
        <f>Electricity!E8590</f>
        <v>0.29166666666666669</v>
      </c>
      <c r="C8554" s="529">
        <f>Electricity!F8590</f>
        <v>0</v>
      </c>
      <c r="D8554" s="529">
        <f>Electricity!I8590</f>
        <v>0</v>
      </c>
      <c r="E8554" s="531" t="str">
        <f t="shared" si="271"/>
        <v>12/22/2024 07:00:00 AM</v>
      </c>
      <c r="F8554" s="530" t="str">
        <f t="shared" si="272"/>
        <v>Dec</v>
      </c>
    </row>
    <row r="8555" spans="1:6" x14ac:dyDescent="0.35">
      <c r="A8555" s="527">
        <f>Electricity!D8591</f>
        <v>45648</v>
      </c>
      <c r="B8555" s="528">
        <f>Electricity!E8591</f>
        <v>0.33333333333333337</v>
      </c>
      <c r="C8555" s="529">
        <f>Electricity!F8591</f>
        <v>0</v>
      </c>
      <c r="D8555" s="529">
        <f>Electricity!I8591</f>
        <v>0</v>
      </c>
      <c r="E8555" s="531" t="str">
        <f t="shared" si="271"/>
        <v>12/22/2024 08:00:00 AM</v>
      </c>
      <c r="F8555" s="530" t="str">
        <f t="shared" si="272"/>
        <v>Dec</v>
      </c>
    </row>
    <row r="8556" spans="1:6" x14ac:dyDescent="0.35">
      <c r="A8556" s="527">
        <f>Electricity!D8592</f>
        <v>45648</v>
      </c>
      <c r="B8556" s="528">
        <f>Electricity!E8592</f>
        <v>0.375</v>
      </c>
      <c r="C8556" s="529">
        <f>Electricity!F8592</f>
        <v>0</v>
      </c>
      <c r="D8556" s="529">
        <f>Electricity!I8592</f>
        <v>0</v>
      </c>
      <c r="E8556" s="531" t="str">
        <f t="shared" ref="E8556:E8619" si="273">CONCATENATE(TEXT(A8556,"mm/dd/yyyy")," ",TEXT(B8556,"hh:mm:ss AM/PM"))</f>
        <v>12/22/2024 09:00:00 AM</v>
      </c>
      <c r="F8556" s="530" t="str">
        <f t="shared" si="272"/>
        <v>Dec</v>
      </c>
    </row>
    <row r="8557" spans="1:6" x14ac:dyDescent="0.35">
      <c r="A8557" s="527">
        <f>Electricity!D8593</f>
        <v>45648</v>
      </c>
      <c r="B8557" s="528">
        <f>Electricity!E8593</f>
        <v>0.41666666666666669</v>
      </c>
      <c r="C8557" s="529">
        <f>Electricity!F8593</f>
        <v>0</v>
      </c>
      <c r="D8557" s="529">
        <f>Electricity!I8593</f>
        <v>0</v>
      </c>
      <c r="E8557" s="531" t="str">
        <f t="shared" si="273"/>
        <v>12/22/2024 10:00:00 AM</v>
      </c>
      <c r="F8557" s="530" t="str">
        <f t="shared" si="272"/>
        <v>Dec</v>
      </c>
    </row>
    <row r="8558" spans="1:6" x14ac:dyDescent="0.35">
      <c r="A8558" s="527">
        <f>Electricity!D8594</f>
        <v>45648</v>
      </c>
      <c r="B8558" s="528">
        <f>Electricity!E8594</f>
        <v>0.45833333333333337</v>
      </c>
      <c r="C8558" s="529">
        <f>Electricity!F8594</f>
        <v>0</v>
      </c>
      <c r="D8558" s="529">
        <f>Electricity!I8594</f>
        <v>0</v>
      </c>
      <c r="E8558" s="531" t="str">
        <f t="shared" si="273"/>
        <v>12/22/2024 11:00:00 AM</v>
      </c>
      <c r="F8558" s="530" t="str">
        <f t="shared" si="272"/>
        <v>Dec</v>
      </c>
    </row>
    <row r="8559" spans="1:6" x14ac:dyDescent="0.35">
      <c r="A8559" s="527">
        <f>Electricity!D8595</f>
        <v>45648</v>
      </c>
      <c r="B8559" s="528">
        <f>Electricity!E8595</f>
        <v>0.50000000000000011</v>
      </c>
      <c r="C8559" s="529">
        <f>Electricity!F8595</f>
        <v>0</v>
      </c>
      <c r="D8559" s="529">
        <f>Electricity!I8595</f>
        <v>0</v>
      </c>
      <c r="E8559" s="531" t="str">
        <f t="shared" si="273"/>
        <v>12/22/2024 12:00:00 PM</v>
      </c>
      <c r="F8559" s="530" t="str">
        <f t="shared" si="272"/>
        <v>Dec</v>
      </c>
    </row>
    <row r="8560" spans="1:6" x14ac:dyDescent="0.35">
      <c r="A8560" s="527">
        <f>Electricity!D8596</f>
        <v>45648</v>
      </c>
      <c r="B8560" s="528">
        <f>Electricity!E8596</f>
        <v>0.54166666666666674</v>
      </c>
      <c r="C8560" s="529">
        <f>Electricity!F8596</f>
        <v>0</v>
      </c>
      <c r="D8560" s="529">
        <f>Electricity!I8596</f>
        <v>0</v>
      </c>
      <c r="E8560" s="531" t="str">
        <f t="shared" si="273"/>
        <v>12/22/2024 01:00:00 PM</v>
      </c>
      <c r="F8560" s="530" t="str">
        <f t="shared" si="272"/>
        <v>Dec</v>
      </c>
    </row>
    <row r="8561" spans="1:6" x14ac:dyDescent="0.35">
      <c r="A8561" s="527">
        <f>Electricity!D8597</f>
        <v>45648</v>
      </c>
      <c r="B8561" s="528">
        <f>Electricity!E8597</f>
        <v>0.58333333333333337</v>
      </c>
      <c r="C8561" s="529">
        <f>Electricity!F8597</f>
        <v>0</v>
      </c>
      <c r="D8561" s="529">
        <f>Electricity!I8597</f>
        <v>0</v>
      </c>
      <c r="E8561" s="531" t="str">
        <f t="shared" si="273"/>
        <v>12/22/2024 02:00:00 PM</v>
      </c>
      <c r="F8561" s="530" t="str">
        <f t="shared" si="272"/>
        <v>Dec</v>
      </c>
    </row>
    <row r="8562" spans="1:6" x14ac:dyDescent="0.35">
      <c r="A8562" s="527">
        <f>Electricity!D8598</f>
        <v>45648</v>
      </c>
      <c r="B8562" s="528">
        <f>Electricity!E8598</f>
        <v>0.62500000000000011</v>
      </c>
      <c r="C8562" s="529">
        <f>Electricity!F8598</f>
        <v>0</v>
      </c>
      <c r="D8562" s="529">
        <f>Electricity!I8598</f>
        <v>0</v>
      </c>
      <c r="E8562" s="531" t="str">
        <f t="shared" si="273"/>
        <v>12/22/2024 03:00:00 PM</v>
      </c>
      <c r="F8562" s="530" t="str">
        <f t="shared" si="272"/>
        <v>Dec</v>
      </c>
    </row>
    <row r="8563" spans="1:6" x14ac:dyDescent="0.35">
      <c r="A8563" s="527">
        <f>Electricity!D8599</f>
        <v>45648</v>
      </c>
      <c r="B8563" s="528">
        <f>Electricity!E8599</f>
        <v>0.66666666666666674</v>
      </c>
      <c r="C8563" s="529">
        <f>Electricity!F8599</f>
        <v>0</v>
      </c>
      <c r="D8563" s="529">
        <f>Electricity!I8599</f>
        <v>0</v>
      </c>
      <c r="E8563" s="531" t="str">
        <f t="shared" si="273"/>
        <v>12/22/2024 04:00:00 PM</v>
      </c>
      <c r="F8563" s="530" t="str">
        <f t="shared" si="272"/>
        <v>Dec</v>
      </c>
    </row>
    <row r="8564" spans="1:6" x14ac:dyDescent="0.35">
      <c r="A8564" s="527">
        <f>Electricity!D8600</f>
        <v>45648</v>
      </c>
      <c r="B8564" s="528">
        <f>Electricity!E8600</f>
        <v>0.70833333333333337</v>
      </c>
      <c r="C8564" s="529">
        <f>Electricity!F8600</f>
        <v>0</v>
      </c>
      <c r="D8564" s="529">
        <f>Electricity!I8600</f>
        <v>0</v>
      </c>
      <c r="E8564" s="531" t="str">
        <f t="shared" si="273"/>
        <v>12/22/2024 05:00:00 PM</v>
      </c>
      <c r="F8564" s="530" t="str">
        <f t="shared" si="272"/>
        <v>Dec</v>
      </c>
    </row>
    <row r="8565" spans="1:6" x14ac:dyDescent="0.35">
      <c r="A8565" s="527">
        <f>Electricity!D8601</f>
        <v>45648</v>
      </c>
      <c r="B8565" s="528">
        <f>Electricity!E8601</f>
        <v>0.75000000000000011</v>
      </c>
      <c r="C8565" s="529">
        <f>Electricity!F8601</f>
        <v>0</v>
      </c>
      <c r="D8565" s="529">
        <f>Electricity!I8601</f>
        <v>0</v>
      </c>
      <c r="E8565" s="531" t="str">
        <f t="shared" si="273"/>
        <v>12/22/2024 06:00:00 PM</v>
      </c>
      <c r="F8565" s="530" t="str">
        <f t="shared" si="272"/>
        <v>Dec</v>
      </c>
    </row>
    <row r="8566" spans="1:6" x14ac:dyDescent="0.35">
      <c r="A8566" s="527">
        <f>Electricity!D8602</f>
        <v>45648</v>
      </c>
      <c r="B8566" s="528">
        <f>Electricity!E8602</f>
        <v>0.79166666666666674</v>
      </c>
      <c r="C8566" s="529">
        <f>Electricity!F8602</f>
        <v>0</v>
      </c>
      <c r="D8566" s="529">
        <f>Electricity!I8602</f>
        <v>0</v>
      </c>
      <c r="E8566" s="531" t="str">
        <f t="shared" si="273"/>
        <v>12/22/2024 07:00:00 PM</v>
      </c>
      <c r="F8566" s="530" t="str">
        <f t="shared" si="272"/>
        <v>Dec</v>
      </c>
    </row>
    <row r="8567" spans="1:6" x14ac:dyDescent="0.35">
      <c r="A8567" s="527">
        <f>Electricity!D8603</f>
        <v>45648</v>
      </c>
      <c r="B8567" s="528">
        <f>Electricity!E8603</f>
        <v>0.83333333333333337</v>
      </c>
      <c r="C8567" s="529">
        <f>Electricity!F8603</f>
        <v>0</v>
      </c>
      <c r="D8567" s="529">
        <f>Electricity!I8603</f>
        <v>0</v>
      </c>
      <c r="E8567" s="531" t="str">
        <f t="shared" si="273"/>
        <v>12/22/2024 08:00:00 PM</v>
      </c>
      <c r="F8567" s="530" t="str">
        <f t="shared" si="272"/>
        <v>Dec</v>
      </c>
    </row>
    <row r="8568" spans="1:6" x14ac:dyDescent="0.35">
      <c r="A8568" s="527">
        <f>Electricity!D8604</f>
        <v>45648</v>
      </c>
      <c r="B8568" s="528">
        <f>Electricity!E8604</f>
        <v>0.87500000000000011</v>
      </c>
      <c r="C8568" s="529">
        <f>Electricity!F8604</f>
        <v>0</v>
      </c>
      <c r="D8568" s="529">
        <f>Electricity!I8604</f>
        <v>0</v>
      </c>
      <c r="E8568" s="531" t="str">
        <f t="shared" si="273"/>
        <v>12/22/2024 09:00:00 PM</v>
      </c>
      <c r="F8568" s="530" t="str">
        <f t="shared" si="272"/>
        <v>Dec</v>
      </c>
    </row>
    <row r="8569" spans="1:6" x14ac:dyDescent="0.35">
      <c r="A8569" s="527">
        <f>Electricity!D8605</f>
        <v>45648</v>
      </c>
      <c r="B8569" s="528">
        <f>Electricity!E8605</f>
        <v>0.91666666666666674</v>
      </c>
      <c r="C8569" s="529">
        <f>Electricity!F8605</f>
        <v>0</v>
      </c>
      <c r="D8569" s="529">
        <f>Electricity!I8605</f>
        <v>0</v>
      </c>
      <c r="E8569" s="531" t="str">
        <f t="shared" si="273"/>
        <v>12/22/2024 10:00:00 PM</v>
      </c>
      <c r="F8569" s="530" t="str">
        <f t="shared" si="272"/>
        <v>Dec</v>
      </c>
    </row>
    <row r="8570" spans="1:6" x14ac:dyDescent="0.35">
      <c r="A8570" s="527">
        <f>Electricity!D8606</f>
        <v>45648</v>
      </c>
      <c r="B8570" s="528">
        <f>Electricity!E8606</f>
        <v>0.95833333333333337</v>
      </c>
      <c r="C8570" s="529">
        <f>Electricity!F8606</f>
        <v>0</v>
      </c>
      <c r="D8570" s="529">
        <f>Electricity!I8606</f>
        <v>0</v>
      </c>
      <c r="E8570" s="531" t="str">
        <f t="shared" si="273"/>
        <v>12/22/2024 11:00:00 PM</v>
      </c>
      <c r="F8570" s="530" t="str">
        <f t="shared" si="272"/>
        <v>Dec</v>
      </c>
    </row>
    <row r="8571" spans="1:6" x14ac:dyDescent="0.35">
      <c r="A8571" s="527">
        <f>Electricity!D8607</f>
        <v>45649</v>
      </c>
      <c r="B8571" s="528">
        <f>Electricity!E8607</f>
        <v>3.1225022567582528E-17</v>
      </c>
      <c r="C8571" s="529">
        <f>Electricity!F8607</f>
        <v>0</v>
      </c>
      <c r="D8571" s="529">
        <f>Electricity!I8607</f>
        <v>0</v>
      </c>
      <c r="E8571" s="531" t="str">
        <f t="shared" si="273"/>
        <v>12/23/2024 12:00:00 AM</v>
      </c>
      <c r="F8571" s="530" t="str">
        <f t="shared" si="272"/>
        <v>Dec</v>
      </c>
    </row>
    <row r="8572" spans="1:6" x14ac:dyDescent="0.35">
      <c r="A8572" s="527">
        <f>Electricity!D8608</f>
        <v>45649</v>
      </c>
      <c r="B8572" s="528">
        <f>Electricity!E8608</f>
        <v>4.1666666666666699E-2</v>
      </c>
      <c r="C8572" s="529">
        <f>Electricity!F8608</f>
        <v>0</v>
      </c>
      <c r="D8572" s="529">
        <f>Electricity!I8608</f>
        <v>0</v>
      </c>
      <c r="E8572" s="531" t="str">
        <f t="shared" si="273"/>
        <v>12/23/2024 01:00:00 AM</v>
      </c>
      <c r="F8572" s="530" t="str">
        <f t="shared" si="272"/>
        <v>Dec</v>
      </c>
    </row>
    <row r="8573" spans="1:6" x14ac:dyDescent="0.35">
      <c r="A8573" s="527">
        <f>Electricity!D8609</f>
        <v>45649</v>
      </c>
      <c r="B8573" s="528">
        <f>Electricity!E8609</f>
        <v>8.333333333333337E-2</v>
      </c>
      <c r="C8573" s="529">
        <f>Electricity!F8609</f>
        <v>0</v>
      </c>
      <c r="D8573" s="529">
        <f>Electricity!I8609</f>
        <v>0</v>
      </c>
      <c r="E8573" s="531" t="str">
        <f t="shared" si="273"/>
        <v>12/23/2024 02:00:00 AM</v>
      </c>
      <c r="F8573" s="530" t="str">
        <f t="shared" si="272"/>
        <v>Dec</v>
      </c>
    </row>
    <row r="8574" spans="1:6" x14ac:dyDescent="0.35">
      <c r="A8574" s="527">
        <f>Electricity!D8610</f>
        <v>45649</v>
      </c>
      <c r="B8574" s="528">
        <f>Electricity!E8610</f>
        <v>0.12500000000000006</v>
      </c>
      <c r="C8574" s="529">
        <f>Electricity!F8610</f>
        <v>0</v>
      </c>
      <c r="D8574" s="529">
        <f>Electricity!I8610</f>
        <v>0</v>
      </c>
      <c r="E8574" s="531" t="str">
        <f t="shared" si="273"/>
        <v>12/23/2024 03:00:00 AM</v>
      </c>
      <c r="F8574" s="530" t="str">
        <f t="shared" si="272"/>
        <v>Dec</v>
      </c>
    </row>
    <row r="8575" spans="1:6" x14ac:dyDescent="0.35">
      <c r="A8575" s="527">
        <f>Electricity!D8611</f>
        <v>45649</v>
      </c>
      <c r="B8575" s="528">
        <f>Electricity!E8611</f>
        <v>0.16666666666666669</v>
      </c>
      <c r="C8575" s="529">
        <f>Electricity!F8611</f>
        <v>0</v>
      </c>
      <c r="D8575" s="529">
        <f>Electricity!I8611</f>
        <v>0</v>
      </c>
      <c r="E8575" s="531" t="str">
        <f t="shared" si="273"/>
        <v>12/23/2024 04:00:00 AM</v>
      </c>
      <c r="F8575" s="530" t="str">
        <f t="shared" si="272"/>
        <v>Dec</v>
      </c>
    </row>
    <row r="8576" spans="1:6" x14ac:dyDescent="0.35">
      <c r="A8576" s="527">
        <f>Electricity!D8612</f>
        <v>45649</v>
      </c>
      <c r="B8576" s="528">
        <f>Electricity!E8612</f>
        <v>0.20833333333333337</v>
      </c>
      <c r="C8576" s="529">
        <f>Electricity!F8612</f>
        <v>0</v>
      </c>
      <c r="D8576" s="529">
        <f>Electricity!I8612</f>
        <v>0</v>
      </c>
      <c r="E8576" s="531" t="str">
        <f t="shared" si="273"/>
        <v>12/23/2024 05:00:00 AM</v>
      </c>
      <c r="F8576" s="530" t="str">
        <f t="shared" si="272"/>
        <v>Dec</v>
      </c>
    </row>
    <row r="8577" spans="1:6" x14ac:dyDescent="0.35">
      <c r="A8577" s="527">
        <f>Electricity!D8613</f>
        <v>45649</v>
      </c>
      <c r="B8577" s="528">
        <f>Electricity!E8613</f>
        <v>0.25</v>
      </c>
      <c r="C8577" s="529">
        <f>Electricity!F8613</f>
        <v>0</v>
      </c>
      <c r="D8577" s="529">
        <f>Electricity!I8613</f>
        <v>0</v>
      </c>
      <c r="E8577" s="531" t="str">
        <f t="shared" si="273"/>
        <v>12/23/2024 06:00:00 AM</v>
      </c>
      <c r="F8577" s="530" t="str">
        <f t="shared" si="272"/>
        <v>Dec</v>
      </c>
    </row>
    <row r="8578" spans="1:6" x14ac:dyDescent="0.35">
      <c r="A8578" s="527">
        <f>Electricity!D8614</f>
        <v>45649</v>
      </c>
      <c r="B8578" s="528">
        <f>Electricity!E8614</f>
        <v>0.29166666666666669</v>
      </c>
      <c r="C8578" s="529">
        <f>Electricity!F8614</f>
        <v>0</v>
      </c>
      <c r="D8578" s="529">
        <f>Electricity!I8614</f>
        <v>0</v>
      </c>
      <c r="E8578" s="531" t="str">
        <f t="shared" si="273"/>
        <v>12/23/2024 07:00:00 AM</v>
      </c>
      <c r="F8578" s="530" t="str">
        <f t="shared" si="272"/>
        <v>Dec</v>
      </c>
    </row>
    <row r="8579" spans="1:6" x14ac:dyDescent="0.35">
      <c r="A8579" s="527">
        <f>Electricity!D8615</f>
        <v>45649</v>
      </c>
      <c r="B8579" s="528">
        <f>Electricity!E8615</f>
        <v>0.33333333333333337</v>
      </c>
      <c r="C8579" s="529">
        <f>Electricity!F8615</f>
        <v>0</v>
      </c>
      <c r="D8579" s="529">
        <f>Electricity!I8615</f>
        <v>0</v>
      </c>
      <c r="E8579" s="531" t="str">
        <f t="shared" si="273"/>
        <v>12/23/2024 08:00:00 AM</v>
      </c>
      <c r="F8579" s="530" t="str">
        <f t="shared" ref="F8579:F8642" si="274">TEXT(A8579,"mmm")</f>
        <v>Dec</v>
      </c>
    </row>
    <row r="8580" spans="1:6" x14ac:dyDescent="0.35">
      <c r="A8580" s="527">
        <f>Electricity!D8616</f>
        <v>45649</v>
      </c>
      <c r="B8580" s="528">
        <f>Electricity!E8616</f>
        <v>0.375</v>
      </c>
      <c r="C8580" s="529">
        <f>Electricity!F8616</f>
        <v>0</v>
      </c>
      <c r="D8580" s="529">
        <f>Electricity!I8616</f>
        <v>0</v>
      </c>
      <c r="E8580" s="531" t="str">
        <f t="shared" si="273"/>
        <v>12/23/2024 09:00:00 AM</v>
      </c>
      <c r="F8580" s="530" t="str">
        <f t="shared" si="274"/>
        <v>Dec</v>
      </c>
    </row>
    <row r="8581" spans="1:6" x14ac:dyDescent="0.35">
      <c r="A8581" s="527">
        <f>Electricity!D8617</f>
        <v>45649</v>
      </c>
      <c r="B8581" s="528">
        <f>Electricity!E8617</f>
        <v>0.41666666666666669</v>
      </c>
      <c r="C8581" s="529">
        <f>Electricity!F8617</f>
        <v>0</v>
      </c>
      <c r="D8581" s="529">
        <f>Electricity!I8617</f>
        <v>0</v>
      </c>
      <c r="E8581" s="531" t="str">
        <f t="shared" si="273"/>
        <v>12/23/2024 10:00:00 AM</v>
      </c>
      <c r="F8581" s="530" t="str">
        <f t="shared" si="274"/>
        <v>Dec</v>
      </c>
    </row>
    <row r="8582" spans="1:6" x14ac:dyDescent="0.35">
      <c r="A8582" s="527">
        <f>Electricity!D8618</f>
        <v>45649</v>
      </c>
      <c r="B8582" s="528">
        <f>Electricity!E8618</f>
        <v>0.45833333333333337</v>
      </c>
      <c r="C8582" s="529">
        <f>Electricity!F8618</f>
        <v>0</v>
      </c>
      <c r="D8582" s="529">
        <f>Electricity!I8618</f>
        <v>0</v>
      </c>
      <c r="E8582" s="531" t="str">
        <f t="shared" si="273"/>
        <v>12/23/2024 11:00:00 AM</v>
      </c>
      <c r="F8582" s="530" t="str">
        <f t="shared" si="274"/>
        <v>Dec</v>
      </c>
    </row>
    <row r="8583" spans="1:6" x14ac:dyDescent="0.35">
      <c r="A8583" s="527">
        <f>Electricity!D8619</f>
        <v>45649</v>
      </c>
      <c r="B8583" s="528">
        <f>Electricity!E8619</f>
        <v>0.50000000000000011</v>
      </c>
      <c r="C8583" s="529">
        <f>Electricity!F8619</f>
        <v>0</v>
      </c>
      <c r="D8583" s="529">
        <f>Electricity!I8619</f>
        <v>0</v>
      </c>
      <c r="E8583" s="531" t="str">
        <f t="shared" si="273"/>
        <v>12/23/2024 12:00:00 PM</v>
      </c>
      <c r="F8583" s="530" t="str">
        <f t="shared" si="274"/>
        <v>Dec</v>
      </c>
    </row>
    <row r="8584" spans="1:6" x14ac:dyDescent="0.35">
      <c r="A8584" s="527">
        <f>Electricity!D8620</f>
        <v>45649</v>
      </c>
      <c r="B8584" s="528">
        <f>Electricity!E8620</f>
        <v>0.54166666666666674</v>
      </c>
      <c r="C8584" s="529">
        <f>Electricity!F8620</f>
        <v>0</v>
      </c>
      <c r="D8584" s="529">
        <f>Electricity!I8620</f>
        <v>0</v>
      </c>
      <c r="E8584" s="531" t="str">
        <f t="shared" si="273"/>
        <v>12/23/2024 01:00:00 PM</v>
      </c>
      <c r="F8584" s="530" t="str">
        <f t="shared" si="274"/>
        <v>Dec</v>
      </c>
    </row>
    <row r="8585" spans="1:6" x14ac:dyDescent="0.35">
      <c r="A8585" s="527">
        <f>Electricity!D8621</f>
        <v>45649</v>
      </c>
      <c r="B8585" s="528">
        <f>Electricity!E8621</f>
        <v>0.58333333333333337</v>
      </c>
      <c r="C8585" s="529">
        <f>Electricity!F8621</f>
        <v>0</v>
      </c>
      <c r="D8585" s="529">
        <f>Electricity!I8621</f>
        <v>0</v>
      </c>
      <c r="E8585" s="531" t="str">
        <f t="shared" si="273"/>
        <v>12/23/2024 02:00:00 PM</v>
      </c>
      <c r="F8585" s="530" t="str">
        <f t="shared" si="274"/>
        <v>Dec</v>
      </c>
    </row>
    <row r="8586" spans="1:6" x14ac:dyDescent="0.35">
      <c r="A8586" s="527">
        <f>Electricity!D8622</f>
        <v>45649</v>
      </c>
      <c r="B8586" s="528">
        <f>Electricity!E8622</f>
        <v>0.62500000000000011</v>
      </c>
      <c r="C8586" s="529">
        <f>Electricity!F8622</f>
        <v>0</v>
      </c>
      <c r="D8586" s="529">
        <f>Electricity!I8622</f>
        <v>0</v>
      </c>
      <c r="E8586" s="531" t="str">
        <f t="shared" si="273"/>
        <v>12/23/2024 03:00:00 PM</v>
      </c>
      <c r="F8586" s="530" t="str">
        <f t="shared" si="274"/>
        <v>Dec</v>
      </c>
    </row>
    <row r="8587" spans="1:6" x14ac:dyDescent="0.35">
      <c r="A8587" s="527">
        <f>Electricity!D8623</f>
        <v>45649</v>
      </c>
      <c r="B8587" s="528">
        <f>Electricity!E8623</f>
        <v>0.66666666666666674</v>
      </c>
      <c r="C8587" s="529">
        <f>Electricity!F8623</f>
        <v>0</v>
      </c>
      <c r="D8587" s="529">
        <f>Electricity!I8623</f>
        <v>0</v>
      </c>
      <c r="E8587" s="531" t="str">
        <f t="shared" si="273"/>
        <v>12/23/2024 04:00:00 PM</v>
      </c>
      <c r="F8587" s="530" t="str">
        <f t="shared" si="274"/>
        <v>Dec</v>
      </c>
    </row>
    <row r="8588" spans="1:6" x14ac:dyDescent="0.35">
      <c r="A8588" s="527">
        <f>Electricity!D8624</f>
        <v>45649</v>
      </c>
      <c r="B8588" s="528">
        <f>Electricity!E8624</f>
        <v>0.70833333333333337</v>
      </c>
      <c r="C8588" s="529">
        <f>Electricity!F8624</f>
        <v>0</v>
      </c>
      <c r="D8588" s="529">
        <f>Electricity!I8624</f>
        <v>0</v>
      </c>
      <c r="E8588" s="531" t="str">
        <f t="shared" si="273"/>
        <v>12/23/2024 05:00:00 PM</v>
      </c>
      <c r="F8588" s="530" t="str">
        <f t="shared" si="274"/>
        <v>Dec</v>
      </c>
    </row>
    <row r="8589" spans="1:6" x14ac:dyDescent="0.35">
      <c r="A8589" s="527">
        <f>Electricity!D8625</f>
        <v>45649</v>
      </c>
      <c r="B8589" s="528">
        <f>Electricity!E8625</f>
        <v>0.75000000000000011</v>
      </c>
      <c r="C8589" s="529">
        <f>Electricity!F8625</f>
        <v>0</v>
      </c>
      <c r="D8589" s="529">
        <f>Electricity!I8625</f>
        <v>0</v>
      </c>
      <c r="E8589" s="531" t="str">
        <f t="shared" si="273"/>
        <v>12/23/2024 06:00:00 PM</v>
      </c>
      <c r="F8589" s="530" t="str">
        <f t="shared" si="274"/>
        <v>Dec</v>
      </c>
    </row>
    <row r="8590" spans="1:6" x14ac:dyDescent="0.35">
      <c r="A8590" s="527">
        <f>Electricity!D8626</f>
        <v>45649</v>
      </c>
      <c r="B8590" s="528">
        <f>Electricity!E8626</f>
        <v>0.79166666666666674</v>
      </c>
      <c r="C8590" s="529">
        <f>Electricity!F8626</f>
        <v>0</v>
      </c>
      <c r="D8590" s="529">
        <f>Electricity!I8626</f>
        <v>0</v>
      </c>
      <c r="E8590" s="531" t="str">
        <f t="shared" si="273"/>
        <v>12/23/2024 07:00:00 PM</v>
      </c>
      <c r="F8590" s="530" t="str">
        <f t="shared" si="274"/>
        <v>Dec</v>
      </c>
    </row>
    <row r="8591" spans="1:6" x14ac:dyDescent="0.35">
      <c r="A8591" s="527">
        <f>Electricity!D8627</f>
        <v>45649</v>
      </c>
      <c r="B8591" s="528">
        <f>Electricity!E8627</f>
        <v>0.83333333333333337</v>
      </c>
      <c r="C8591" s="529">
        <f>Electricity!F8627</f>
        <v>0</v>
      </c>
      <c r="D8591" s="529">
        <f>Electricity!I8627</f>
        <v>0</v>
      </c>
      <c r="E8591" s="531" t="str">
        <f t="shared" si="273"/>
        <v>12/23/2024 08:00:00 PM</v>
      </c>
      <c r="F8591" s="530" t="str">
        <f t="shared" si="274"/>
        <v>Dec</v>
      </c>
    </row>
    <row r="8592" spans="1:6" x14ac:dyDescent="0.35">
      <c r="A8592" s="527">
        <f>Electricity!D8628</f>
        <v>45649</v>
      </c>
      <c r="B8592" s="528">
        <f>Electricity!E8628</f>
        <v>0.87500000000000011</v>
      </c>
      <c r="C8592" s="529">
        <f>Electricity!F8628</f>
        <v>0</v>
      </c>
      <c r="D8592" s="529">
        <f>Electricity!I8628</f>
        <v>0</v>
      </c>
      <c r="E8592" s="531" t="str">
        <f t="shared" si="273"/>
        <v>12/23/2024 09:00:00 PM</v>
      </c>
      <c r="F8592" s="530" t="str">
        <f t="shared" si="274"/>
        <v>Dec</v>
      </c>
    </row>
    <row r="8593" spans="1:6" x14ac:dyDescent="0.35">
      <c r="A8593" s="527">
        <f>Electricity!D8629</f>
        <v>45649</v>
      </c>
      <c r="B8593" s="528">
        <f>Electricity!E8629</f>
        <v>0.91666666666666674</v>
      </c>
      <c r="C8593" s="529">
        <f>Electricity!F8629</f>
        <v>0</v>
      </c>
      <c r="D8593" s="529">
        <f>Electricity!I8629</f>
        <v>0</v>
      </c>
      <c r="E8593" s="531" t="str">
        <f t="shared" si="273"/>
        <v>12/23/2024 10:00:00 PM</v>
      </c>
      <c r="F8593" s="530" t="str">
        <f t="shared" si="274"/>
        <v>Dec</v>
      </c>
    </row>
    <row r="8594" spans="1:6" x14ac:dyDescent="0.35">
      <c r="A8594" s="527">
        <f>Electricity!D8630</f>
        <v>45649</v>
      </c>
      <c r="B8594" s="528">
        <f>Electricity!E8630</f>
        <v>0.95833333333333337</v>
      </c>
      <c r="C8594" s="529">
        <f>Electricity!F8630</f>
        <v>0</v>
      </c>
      <c r="D8594" s="529">
        <f>Electricity!I8630</f>
        <v>0</v>
      </c>
      <c r="E8594" s="531" t="str">
        <f t="shared" si="273"/>
        <v>12/23/2024 11:00:00 PM</v>
      </c>
      <c r="F8594" s="530" t="str">
        <f t="shared" si="274"/>
        <v>Dec</v>
      </c>
    </row>
    <row r="8595" spans="1:6" x14ac:dyDescent="0.35">
      <c r="A8595" s="527">
        <f>Electricity!D8631</f>
        <v>45650</v>
      </c>
      <c r="B8595" s="528">
        <f>Electricity!E8631</f>
        <v>3.1225022567582528E-17</v>
      </c>
      <c r="C8595" s="529">
        <f>Electricity!F8631</f>
        <v>0</v>
      </c>
      <c r="D8595" s="529">
        <f>Electricity!I8631</f>
        <v>0</v>
      </c>
      <c r="E8595" s="531" t="str">
        <f t="shared" si="273"/>
        <v>12/24/2024 12:00:00 AM</v>
      </c>
      <c r="F8595" s="530" t="str">
        <f t="shared" si="274"/>
        <v>Dec</v>
      </c>
    </row>
    <row r="8596" spans="1:6" x14ac:dyDescent="0.35">
      <c r="A8596" s="527">
        <f>Electricity!D8632</f>
        <v>45650</v>
      </c>
      <c r="B8596" s="528">
        <f>Electricity!E8632</f>
        <v>4.1666666666666699E-2</v>
      </c>
      <c r="C8596" s="529">
        <f>Electricity!F8632</f>
        <v>0</v>
      </c>
      <c r="D8596" s="529">
        <f>Electricity!I8632</f>
        <v>0</v>
      </c>
      <c r="E8596" s="531" t="str">
        <f t="shared" si="273"/>
        <v>12/24/2024 01:00:00 AM</v>
      </c>
      <c r="F8596" s="530" t="str">
        <f t="shared" si="274"/>
        <v>Dec</v>
      </c>
    </row>
    <row r="8597" spans="1:6" x14ac:dyDescent="0.35">
      <c r="A8597" s="527">
        <f>Electricity!D8633</f>
        <v>45650</v>
      </c>
      <c r="B8597" s="528">
        <f>Electricity!E8633</f>
        <v>8.333333333333337E-2</v>
      </c>
      <c r="C8597" s="529">
        <f>Electricity!F8633</f>
        <v>0</v>
      </c>
      <c r="D8597" s="529">
        <f>Electricity!I8633</f>
        <v>0</v>
      </c>
      <c r="E8597" s="531" t="str">
        <f t="shared" si="273"/>
        <v>12/24/2024 02:00:00 AM</v>
      </c>
      <c r="F8597" s="530" t="str">
        <f t="shared" si="274"/>
        <v>Dec</v>
      </c>
    </row>
    <row r="8598" spans="1:6" x14ac:dyDescent="0.35">
      <c r="A8598" s="527">
        <f>Electricity!D8634</f>
        <v>45650</v>
      </c>
      <c r="B8598" s="528">
        <f>Electricity!E8634</f>
        <v>0.12500000000000006</v>
      </c>
      <c r="C8598" s="529">
        <f>Electricity!F8634</f>
        <v>0</v>
      </c>
      <c r="D8598" s="529">
        <f>Electricity!I8634</f>
        <v>0</v>
      </c>
      <c r="E8598" s="531" t="str">
        <f t="shared" si="273"/>
        <v>12/24/2024 03:00:00 AM</v>
      </c>
      <c r="F8598" s="530" t="str">
        <f t="shared" si="274"/>
        <v>Dec</v>
      </c>
    </row>
    <row r="8599" spans="1:6" x14ac:dyDescent="0.35">
      <c r="A8599" s="527">
        <f>Electricity!D8635</f>
        <v>45650</v>
      </c>
      <c r="B8599" s="528">
        <f>Electricity!E8635</f>
        <v>0.16666666666666669</v>
      </c>
      <c r="C8599" s="529">
        <f>Electricity!F8635</f>
        <v>0</v>
      </c>
      <c r="D8599" s="529">
        <f>Electricity!I8635</f>
        <v>0</v>
      </c>
      <c r="E8599" s="531" t="str">
        <f t="shared" si="273"/>
        <v>12/24/2024 04:00:00 AM</v>
      </c>
      <c r="F8599" s="530" t="str">
        <f t="shared" si="274"/>
        <v>Dec</v>
      </c>
    </row>
    <row r="8600" spans="1:6" x14ac:dyDescent="0.35">
      <c r="A8600" s="527">
        <f>Electricity!D8636</f>
        <v>45650</v>
      </c>
      <c r="B8600" s="528">
        <f>Electricity!E8636</f>
        <v>0.20833333333333337</v>
      </c>
      <c r="C8600" s="529">
        <f>Electricity!F8636</f>
        <v>0</v>
      </c>
      <c r="D8600" s="529">
        <f>Electricity!I8636</f>
        <v>0</v>
      </c>
      <c r="E8600" s="531" t="str">
        <f t="shared" si="273"/>
        <v>12/24/2024 05:00:00 AM</v>
      </c>
      <c r="F8600" s="530" t="str">
        <f t="shared" si="274"/>
        <v>Dec</v>
      </c>
    </row>
    <row r="8601" spans="1:6" x14ac:dyDescent="0.35">
      <c r="A8601" s="527">
        <f>Electricity!D8637</f>
        <v>45650</v>
      </c>
      <c r="B8601" s="528">
        <f>Electricity!E8637</f>
        <v>0.25</v>
      </c>
      <c r="C8601" s="529">
        <f>Electricity!F8637</f>
        <v>0</v>
      </c>
      <c r="D8601" s="529">
        <f>Electricity!I8637</f>
        <v>0</v>
      </c>
      <c r="E8601" s="531" t="str">
        <f t="shared" si="273"/>
        <v>12/24/2024 06:00:00 AM</v>
      </c>
      <c r="F8601" s="530" t="str">
        <f t="shared" si="274"/>
        <v>Dec</v>
      </c>
    </row>
    <row r="8602" spans="1:6" x14ac:dyDescent="0.35">
      <c r="A8602" s="527">
        <f>Electricity!D8638</f>
        <v>45650</v>
      </c>
      <c r="B8602" s="528">
        <f>Electricity!E8638</f>
        <v>0.29166666666666669</v>
      </c>
      <c r="C8602" s="529">
        <f>Electricity!F8638</f>
        <v>0</v>
      </c>
      <c r="D8602" s="529">
        <f>Electricity!I8638</f>
        <v>0</v>
      </c>
      <c r="E8602" s="531" t="str">
        <f t="shared" si="273"/>
        <v>12/24/2024 07:00:00 AM</v>
      </c>
      <c r="F8602" s="530" t="str">
        <f t="shared" si="274"/>
        <v>Dec</v>
      </c>
    </row>
    <row r="8603" spans="1:6" x14ac:dyDescent="0.35">
      <c r="A8603" s="527">
        <f>Electricity!D8639</f>
        <v>45650</v>
      </c>
      <c r="B8603" s="528">
        <f>Electricity!E8639</f>
        <v>0.33333333333333337</v>
      </c>
      <c r="C8603" s="529">
        <f>Electricity!F8639</f>
        <v>0</v>
      </c>
      <c r="D8603" s="529">
        <f>Electricity!I8639</f>
        <v>0</v>
      </c>
      <c r="E8603" s="531" t="str">
        <f t="shared" si="273"/>
        <v>12/24/2024 08:00:00 AM</v>
      </c>
      <c r="F8603" s="530" t="str">
        <f t="shared" si="274"/>
        <v>Dec</v>
      </c>
    </row>
    <row r="8604" spans="1:6" x14ac:dyDescent="0.35">
      <c r="A8604" s="527">
        <f>Electricity!D8640</f>
        <v>45650</v>
      </c>
      <c r="B8604" s="528">
        <f>Electricity!E8640</f>
        <v>0.375</v>
      </c>
      <c r="C8604" s="529">
        <f>Electricity!F8640</f>
        <v>0</v>
      </c>
      <c r="D8604" s="529">
        <f>Electricity!I8640</f>
        <v>0</v>
      </c>
      <c r="E8604" s="531" t="str">
        <f t="shared" si="273"/>
        <v>12/24/2024 09:00:00 AM</v>
      </c>
      <c r="F8604" s="530" t="str">
        <f t="shared" si="274"/>
        <v>Dec</v>
      </c>
    </row>
    <row r="8605" spans="1:6" x14ac:dyDescent="0.35">
      <c r="A8605" s="527">
        <f>Electricity!D8641</f>
        <v>45650</v>
      </c>
      <c r="B8605" s="528">
        <f>Electricity!E8641</f>
        <v>0.41666666666666669</v>
      </c>
      <c r="C8605" s="529">
        <f>Electricity!F8641</f>
        <v>0</v>
      </c>
      <c r="D8605" s="529">
        <f>Electricity!I8641</f>
        <v>0</v>
      </c>
      <c r="E8605" s="531" t="str">
        <f t="shared" si="273"/>
        <v>12/24/2024 10:00:00 AM</v>
      </c>
      <c r="F8605" s="530" t="str">
        <f t="shared" si="274"/>
        <v>Dec</v>
      </c>
    </row>
    <row r="8606" spans="1:6" x14ac:dyDescent="0.35">
      <c r="A8606" s="527">
        <f>Electricity!D8642</f>
        <v>45650</v>
      </c>
      <c r="B8606" s="528">
        <f>Electricity!E8642</f>
        <v>0.45833333333333337</v>
      </c>
      <c r="C8606" s="529">
        <f>Electricity!F8642</f>
        <v>0</v>
      </c>
      <c r="D8606" s="529">
        <f>Electricity!I8642</f>
        <v>0</v>
      </c>
      <c r="E8606" s="531" t="str">
        <f t="shared" si="273"/>
        <v>12/24/2024 11:00:00 AM</v>
      </c>
      <c r="F8606" s="530" t="str">
        <f t="shared" si="274"/>
        <v>Dec</v>
      </c>
    </row>
    <row r="8607" spans="1:6" x14ac:dyDescent="0.35">
      <c r="A8607" s="527">
        <f>Electricity!D8643</f>
        <v>45650</v>
      </c>
      <c r="B8607" s="528">
        <f>Electricity!E8643</f>
        <v>0.50000000000000011</v>
      </c>
      <c r="C8607" s="529">
        <f>Electricity!F8643</f>
        <v>0</v>
      </c>
      <c r="D8607" s="529">
        <f>Electricity!I8643</f>
        <v>0</v>
      </c>
      <c r="E8607" s="531" t="str">
        <f t="shared" si="273"/>
        <v>12/24/2024 12:00:00 PM</v>
      </c>
      <c r="F8607" s="530" t="str">
        <f t="shared" si="274"/>
        <v>Dec</v>
      </c>
    </row>
    <row r="8608" spans="1:6" x14ac:dyDescent="0.35">
      <c r="A8608" s="527">
        <f>Electricity!D8644</f>
        <v>45650</v>
      </c>
      <c r="B8608" s="528">
        <f>Electricity!E8644</f>
        <v>0.54166666666666674</v>
      </c>
      <c r="C8608" s="529">
        <f>Electricity!F8644</f>
        <v>0</v>
      </c>
      <c r="D8608" s="529">
        <f>Electricity!I8644</f>
        <v>0</v>
      </c>
      <c r="E8608" s="531" t="str">
        <f t="shared" si="273"/>
        <v>12/24/2024 01:00:00 PM</v>
      </c>
      <c r="F8608" s="530" t="str">
        <f t="shared" si="274"/>
        <v>Dec</v>
      </c>
    </row>
    <row r="8609" spans="1:6" x14ac:dyDescent="0.35">
      <c r="A8609" s="527">
        <f>Electricity!D8645</f>
        <v>45650</v>
      </c>
      <c r="B8609" s="528">
        <f>Electricity!E8645</f>
        <v>0.58333333333333337</v>
      </c>
      <c r="C8609" s="529">
        <f>Electricity!F8645</f>
        <v>0</v>
      </c>
      <c r="D8609" s="529">
        <f>Electricity!I8645</f>
        <v>0</v>
      </c>
      <c r="E8609" s="531" t="str">
        <f t="shared" si="273"/>
        <v>12/24/2024 02:00:00 PM</v>
      </c>
      <c r="F8609" s="530" t="str">
        <f t="shared" si="274"/>
        <v>Dec</v>
      </c>
    </row>
    <row r="8610" spans="1:6" x14ac:dyDescent="0.35">
      <c r="A8610" s="527">
        <f>Electricity!D8646</f>
        <v>45650</v>
      </c>
      <c r="B8610" s="528">
        <f>Electricity!E8646</f>
        <v>0.62500000000000011</v>
      </c>
      <c r="C8610" s="529">
        <f>Electricity!F8646</f>
        <v>0</v>
      </c>
      <c r="D8610" s="529">
        <f>Electricity!I8646</f>
        <v>0</v>
      </c>
      <c r="E8610" s="531" t="str">
        <f t="shared" si="273"/>
        <v>12/24/2024 03:00:00 PM</v>
      </c>
      <c r="F8610" s="530" t="str">
        <f t="shared" si="274"/>
        <v>Dec</v>
      </c>
    </row>
    <row r="8611" spans="1:6" x14ac:dyDescent="0.35">
      <c r="A8611" s="527">
        <f>Electricity!D8647</f>
        <v>45650</v>
      </c>
      <c r="B8611" s="528">
        <f>Electricity!E8647</f>
        <v>0.66666666666666674</v>
      </c>
      <c r="C8611" s="529">
        <f>Electricity!F8647</f>
        <v>0</v>
      </c>
      <c r="D8611" s="529">
        <f>Electricity!I8647</f>
        <v>0</v>
      </c>
      <c r="E8611" s="531" t="str">
        <f t="shared" si="273"/>
        <v>12/24/2024 04:00:00 PM</v>
      </c>
      <c r="F8611" s="530" t="str">
        <f t="shared" si="274"/>
        <v>Dec</v>
      </c>
    </row>
    <row r="8612" spans="1:6" x14ac:dyDescent="0.35">
      <c r="A8612" s="527">
        <f>Electricity!D8648</f>
        <v>45650</v>
      </c>
      <c r="B8612" s="528">
        <f>Electricity!E8648</f>
        <v>0.70833333333333337</v>
      </c>
      <c r="C8612" s="529">
        <f>Electricity!F8648</f>
        <v>0</v>
      </c>
      <c r="D8612" s="529">
        <f>Electricity!I8648</f>
        <v>0</v>
      </c>
      <c r="E8612" s="531" t="str">
        <f t="shared" si="273"/>
        <v>12/24/2024 05:00:00 PM</v>
      </c>
      <c r="F8612" s="530" t="str">
        <f t="shared" si="274"/>
        <v>Dec</v>
      </c>
    </row>
    <row r="8613" spans="1:6" x14ac:dyDescent="0.35">
      <c r="A8613" s="527">
        <f>Electricity!D8649</f>
        <v>45650</v>
      </c>
      <c r="B8613" s="528">
        <f>Electricity!E8649</f>
        <v>0.75000000000000011</v>
      </c>
      <c r="C8613" s="529">
        <f>Electricity!F8649</f>
        <v>0</v>
      </c>
      <c r="D8613" s="529">
        <f>Electricity!I8649</f>
        <v>0</v>
      </c>
      <c r="E8613" s="531" t="str">
        <f t="shared" si="273"/>
        <v>12/24/2024 06:00:00 PM</v>
      </c>
      <c r="F8613" s="530" t="str">
        <f t="shared" si="274"/>
        <v>Dec</v>
      </c>
    </row>
    <row r="8614" spans="1:6" x14ac:dyDescent="0.35">
      <c r="A8614" s="527">
        <f>Electricity!D8650</f>
        <v>45650</v>
      </c>
      <c r="B8614" s="528">
        <f>Electricity!E8650</f>
        <v>0.79166666666666674</v>
      </c>
      <c r="C8614" s="529">
        <f>Electricity!F8650</f>
        <v>0</v>
      </c>
      <c r="D8614" s="529">
        <f>Electricity!I8650</f>
        <v>0</v>
      </c>
      <c r="E8614" s="531" t="str">
        <f t="shared" si="273"/>
        <v>12/24/2024 07:00:00 PM</v>
      </c>
      <c r="F8614" s="530" t="str">
        <f t="shared" si="274"/>
        <v>Dec</v>
      </c>
    </row>
    <row r="8615" spans="1:6" x14ac:dyDescent="0.35">
      <c r="A8615" s="527">
        <f>Electricity!D8651</f>
        <v>45650</v>
      </c>
      <c r="B8615" s="528">
        <f>Electricity!E8651</f>
        <v>0.83333333333333337</v>
      </c>
      <c r="C8615" s="529">
        <f>Electricity!F8651</f>
        <v>0</v>
      </c>
      <c r="D8615" s="529">
        <f>Electricity!I8651</f>
        <v>0</v>
      </c>
      <c r="E8615" s="531" t="str">
        <f t="shared" si="273"/>
        <v>12/24/2024 08:00:00 PM</v>
      </c>
      <c r="F8615" s="530" t="str">
        <f t="shared" si="274"/>
        <v>Dec</v>
      </c>
    </row>
    <row r="8616" spans="1:6" x14ac:dyDescent="0.35">
      <c r="A8616" s="527">
        <f>Electricity!D8652</f>
        <v>45650</v>
      </c>
      <c r="B8616" s="528">
        <f>Electricity!E8652</f>
        <v>0.87500000000000011</v>
      </c>
      <c r="C8616" s="529">
        <f>Electricity!F8652</f>
        <v>0</v>
      </c>
      <c r="D8616" s="529">
        <f>Electricity!I8652</f>
        <v>0</v>
      </c>
      <c r="E8616" s="531" t="str">
        <f t="shared" si="273"/>
        <v>12/24/2024 09:00:00 PM</v>
      </c>
      <c r="F8616" s="530" t="str">
        <f t="shared" si="274"/>
        <v>Dec</v>
      </c>
    </row>
    <row r="8617" spans="1:6" x14ac:dyDescent="0.35">
      <c r="A8617" s="527">
        <f>Electricity!D8653</f>
        <v>45650</v>
      </c>
      <c r="B8617" s="528">
        <f>Electricity!E8653</f>
        <v>0.91666666666666674</v>
      </c>
      <c r="C8617" s="529">
        <f>Electricity!F8653</f>
        <v>0</v>
      </c>
      <c r="D8617" s="529">
        <f>Electricity!I8653</f>
        <v>0</v>
      </c>
      <c r="E8617" s="531" t="str">
        <f t="shared" si="273"/>
        <v>12/24/2024 10:00:00 PM</v>
      </c>
      <c r="F8617" s="530" t="str">
        <f t="shared" si="274"/>
        <v>Dec</v>
      </c>
    </row>
    <row r="8618" spans="1:6" x14ac:dyDescent="0.35">
      <c r="A8618" s="527">
        <f>Electricity!D8654</f>
        <v>45650</v>
      </c>
      <c r="B8618" s="528">
        <f>Electricity!E8654</f>
        <v>0.95833333333333337</v>
      </c>
      <c r="C8618" s="529">
        <f>Electricity!F8654</f>
        <v>0</v>
      </c>
      <c r="D8618" s="529">
        <f>Electricity!I8654</f>
        <v>0</v>
      </c>
      <c r="E8618" s="531" t="str">
        <f t="shared" si="273"/>
        <v>12/24/2024 11:00:00 PM</v>
      </c>
      <c r="F8618" s="530" t="str">
        <f t="shared" si="274"/>
        <v>Dec</v>
      </c>
    </row>
    <row r="8619" spans="1:6" x14ac:dyDescent="0.35">
      <c r="A8619" s="527">
        <f>Electricity!D8655</f>
        <v>45651</v>
      </c>
      <c r="B8619" s="528">
        <f>Electricity!E8655</f>
        <v>3.1225022567582528E-17</v>
      </c>
      <c r="C8619" s="529">
        <f>Electricity!F8655</f>
        <v>0</v>
      </c>
      <c r="D8619" s="529">
        <f>Electricity!I8655</f>
        <v>0</v>
      </c>
      <c r="E8619" s="531" t="str">
        <f t="shared" si="273"/>
        <v>12/25/2024 12:00:00 AM</v>
      </c>
      <c r="F8619" s="530" t="str">
        <f t="shared" si="274"/>
        <v>Dec</v>
      </c>
    </row>
    <row r="8620" spans="1:6" x14ac:dyDescent="0.35">
      <c r="A8620" s="527">
        <f>Electricity!D8656</f>
        <v>45651</v>
      </c>
      <c r="B8620" s="528">
        <f>Electricity!E8656</f>
        <v>4.1666666666666699E-2</v>
      </c>
      <c r="C8620" s="529">
        <f>Electricity!F8656</f>
        <v>0</v>
      </c>
      <c r="D8620" s="529">
        <f>Electricity!I8656</f>
        <v>0</v>
      </c>
      <c r="E8620" s="531" t="str">
        <f t="shared" ref="E8620:E8683" si="275">CONCATENATE(TEXT(A8620,"mm/dd/yyyy")," ",TEXT(B8620,"hh:mm:ss AM/PM"))</f>
        <v>12/25/2024 01:00:00 AM</v>
      </c>
      <c r="F8620" s="530" t="str">
        <f t="shared" si="274"/>
        <v>Dec</v>
      </c>
    </row>
    <row r="8621" spans="1:6" x14ac:dyDescent="0.35">
      <c r="A8621" s="527">
        <f>Electricity!D8657</f>
        <v>45651</v>
      </c>
      <c r="B8621" s="528">
        <f>Electricity!E8657</f>
        <v>8.333333333333337E-2</v>
      </c>
      <c r="C8621" s="529">
        <f>Electricity!F8657</f>
        <v>0</v>
      </c>
      <c r="D8621" s="529">
        <f>Electricity!I8657</f>
        <v>0</v>
      </c>
      <c r="E8621" s="531" t="str">
        <f t="shared" si="275"/>
        <v>12/25/2024 02:00:00 AM</v>
      </c>
      <c r="F8621" s="530" t="str">
        <f t="shared" si="274"/>
        <v>Dec</v>
      </c>
    </row>
    <row r="8622" spans="1:6" x14ac:dyDescent="0.35">
      <c r="A8622" s="527">
        <f>Electricity!D8658</f>
        <v>45651</v>
      </c>
      <c r="B8622" s="528">
        <f>Electricity!E8658</f>
        <v>0.12500000000000006</v>
      </c>
      <c r="C8622" s="529">
        <f>Electricity!F8658</f>
        <v>0</v>
      </c>
      <c r="D8622" s="529">
        <f>Electricity!I8658</f>
        <v>0</v>
      </c>
      <c r="E8622" s="531" t="str">
        <f t="shared" si="275"/>
        <v>12/25/2024 03:00:00 AM</v>
      </c>
      <c r="F8622" s="530" t="str">
        <f t="shared" si="274"/>
        <v>Dec</v>
      </c>
    </row>
    <row r="8623" spans="1:6" x14ac:dyDescent="0.35">
      <c r="A8623" s="527">
        <f>Electricity!D8659</f>
        <v>45651</v>
      </c>
      <c r="B8623" s="528">
        <f>Electricity!E8659</f>
        <v>0.16666666666666669</v>
      </c>
      <c r="C8623" s="529">
        <f>Electricity!F8659</f>
        <v>0</v>
      </c>
      <c r="D8623" s="529">
        <f>Electricity!I8659</f>
        <v>0</v>
      </c>
      <c r="E8623" s="531" t="str">
        <f t="shared" si="275"/>
        <v>12/25/2024 04:00:00 AM</v>
      </c>
      <c r="F8623" s="530" t="str">
        <f t="shared" si="274"/>
        <v>Dec</v>
      </c>
    </row>
    <row r="8624" spans="1:6" x14ac:dyDescent="0.35">
      <c r="A8624" s="527">
        <f>Electricity!D8660</f>
        <v>45651</v>
      </c>
      <c r="B8624" s="528">
        <f>Electricity!E8660</f>
        <v>0.20833333333333337</v>
      </c>
      <c r="C8624" s="529">
        <f>Electricity!F8660</f>
        <v>0</v>
      </c>
      <c r="D8624" s="529">
        <f>Electricity!I8660</f>
        <v>0</v>
      </c>
      <c r="E8624" s="531" t="str">
        <f t="shared" si="275"/>
        <v>12/25/2024 05:00:00 AM</v>
      </c>
      <c r="F8624" s="530" t="str">
        <f t="shared" si="274"/>
        <v>Dec</v>
      </c>
    </row>
    <row r="8625" spans="1:6" x14ac:dyDescent="0.35">
      <c r="A8625" s="527">
        <f>Electricity!D8661</f>
        <v>45651</v>
      </c>
      <c r="B8625" s="528">
        <f>Electricity!E8661</f>
        <v>0.25</v>
      </c>
      <c r="C8625" s="529">
        <f>Electricity!F8661</f>
        <v>0</v>
      </c>
      <c r="D8625" s="529">
        <f>Electricity!I8661</f>
        <v>0</v>
      </c>
      <c r="E8625" s="531" t="str">
        <f t="shared" si="275"/>
        <v>12/25/2024 06:00:00 AM</v>
      </c>
      <c r="F8625" s="530" t="str">
        <f t="shared" si="274"/>
        <v>Dec</v>
      </c>
    </row>
    <row r="8626" spans="1:6" x14ac:dyDescent="0.35">
      <c r="A8626" s="527">
        <f>Electricity!D8662</f>
        <v>45651</v>
      </c>
      <c r="B8626" s="528">
        <f>Electricity!E8662</f>
        <v>0.29166666666666669</v>
      </c>
      <c r="C8626" s="529">
        <f>Electricity!F8662</f>
        <v>0</v>
      </c>
      <c r="D8626" s="529">
        <f>Electricity!I8662</f>
        <v>0</v>
      </c>
      <c r="E8626" s="531" t="str">
        <f t="shared" si="275"/>
        <v>12/25/2024 07:00:00 AM</v>
      </c>
      <c r="F8626" s="530" t="str">
        <f t="shared" si="274"/>
        <v>Dec</v>
      </c>
    </row>
    <row r="8627" spans="1:6" x14ac:dyDescent="0.35">
      <c r="A8627" s="527">
        <f>Electricity!D8663</f>
        <v>45651</v>
      </c>
      <c r="B8627" s="528">
        <f>Electricity!E8663</f>
        <v>0.33333333333333337</v>
      </c>
      <c r="C8627" s="529">
        <f>Electricity!F8663</f>
        <v>0</v>
      </c>
      <c r="D8627" s="529">
        <f>Electricity!I8663</f>
        <v>0</v>
      </c>
      <c r="E8627" s="531" t="str">
        <f t="shared" si="275"/>
        <v>12/25/2024 08:00:00 AM</v>
      </c>
      <c r="F8627" s="530" t="str">
        <f t="shared" si="274"/>
        <v>Dec</v>
      </c>
    </row>
    <row r="8628" spans="1:6" x14ac:dyDescent="0.35">
      <c r="A8628" s="527">
        <f>Electricity!D8664</f>
        <v>45651</v>
      </c>
      <c r="B8628" s="528">
        <f>Electricity!E8664</f>
        <v>0.375</v>
      </c>
      <c r="C8628" s="529">
        <f>Electricity!F8664</f>
        <v>0</v>
      </c>
      <c r="D8628" s="529">
        <f>Electricity!I8664</f>
        <v>0</v>
      </c>
      <c r="E8628" s="531" t="str">
        <f t="shared" si="275"/>
        <v>12/25/2024 09:00:00 AM</v>
      </c>
      <c r="F8628" s="530" t="str">
        <f t="shared" si="274"/>
        <v>Dec</v>
      </c>
    </row>
    <row r="8629" spans="1:6" x14ac:dyDescent="0.35">
      <c r="A8629" s="527">
        <f>Electricity!D8665</f>
        <v>45651</v>
      </c>
      <c r="B8629" s="528">
        <f>Electricity!E8665</f>
        <v>0.41666666666666669</v>
      </c>
      <c r="C8629" s="529">
        <f>Electricity!F8665</f>
        <v>0</v>
      </c>
      <c r="D8629" s="529">
        <f>Electricity!I8665</f>
        <v>0</v>
      </c>
      <c r="E8629" s="531" t="str">
        <f t="shared" si="275"/>
        <v>12/25/2024 10:00:00 AM</v>
      </c>
      <c r="F8629" s="530" t="str">
        <f t="shared" si="274"/>
        <v>Dec</v>
      </c>
    </row>
    <row r="8630" spans="1:6" x14ac:dyDescent="0.35">
      <c r="A8630" s="527">
        <f>Electricity!D8666</f>
        <v>45651</v>
      </c>
      <c r="B8630" s="528">
        <f>Electricity!E8666</f>
        <v>0.45833333333333337</v>
      </c>
      <c r="C8630" s="529">
        <f>Electricity!F8666</f>
        <v>0</v>
      </c>
      <c r="D8630" s="529">
        <f>Electricity!I8666</f>
        <v>0</v>
      </c>
      <c r="E8630" s="531" t="str">
        <f t="shared" si="275"/>
        <v>12/25/2024 11:00:00 AM</v>
      </c>
      <c r="F8630" s="530" t="str">
        <f t="shared" si="274"/>
        <v>Dec</v>
      </c>
    </row>
    <row r="8631" spans="1:6" x14ac:dyDescent="0.35">
      <c r="A8631" s="527">
        <f>Electricity!D8667</f>
        <v>45651</v>
      </c>
      <c r="B8631" s="528">
        <f>Electricity!E8667</f>
        <v>0.50000000000000011</v>
      </c>
      <c r="C8631" s="529">
        <f>Electricity!F8667</f>
        <v>0</v>
      </c>
      <c r="D8631" s="529">
        <f>Electricity!I8667</f>
        <v>0</v>
      </c>
      <c r="E8631" s="531" t="str">
        <f t="shared" si="275"/>
        <v>12/25/2024 12:00:00 PM</v>
      </c>
      <c r="F8631" s="530" t="str">
        <f t="shared" si="274"/>
        <v>Dec</v>
      </c>
    </row>
    <row r="8632" spans="1:6" x14ac:dyDescent="0.35">
      <c r="A8632" s="527">
        <f>Electricity!D8668</f>
        <v>45651</v>
      </c>
      <c r="B8632" s="528">
        <f>Electricity!E8668</f>
        <v>0.54166666666666674</v>
      </c>
      <c r="C8632" s="529">
        <f>Electricity!F8668</f>
        <v>0</v>
      </c>
      <c r="D8632" s="529">
        <f>Electricity!I8668</f>
        <v>0</v>
      </c>
      <c r="E8632" s="531" t="str">
        <f t="shared" si="275"/>
        <v>12/25/2024 01:00:00 PM</v>
      </c>
      <c r="F8632" s="530" t="str">
        <f t="shared" si="274"/>
        <v>Dec</v>
      </c>
    </row>
    <row r="8633" spans="1:6" x14ac:dyDescent="0.35">
      <c r="A8633" s="527">
        <f>Electricity!D8669</f>
        <v>45651</v>
      </c>
      <c r="B8633" s="528">
        <f>Electricity!E8669</f>
        <v>0.58333333333333337</v>
      </c>
      <c r="C8633" s="529">
        <f>Electricity!F8669</f>
        <v>0</v>
      </c>
      <c r="D8633" s="529">
        <f>Electricity!I8669</f>
        <v>0</v>
      </c>
      <c r="E8633" s="531" t="str">
        <f t="shared" si="275"/>
        <v>12/25/2024 02:00:00 PM</v>
      </c>
      <c r="F8633" s="530" t="str">
        <f t="shared" si="274"/>
        <v>Dec</v>
      </c>
    </row>
    <row r="8634" spans="1:6" x14ac:dyDescent="0.35">
      <c r="A8634" s="527">
        <f>Electricity!D8670</f>
        <v>45651</v>
      </c>
      <c r="B8634" s="528">
        <f>Electricity!E8670</f>
        <v>0.62500000000000011</v>
      </c>
      <c r="C8634" s="529">
        <f>Electricity!F8670</f>
        <v>0</v>
      </c>
      <c r="D8634" s="529">
        <f>Electricity!I8670</f>
        <v>0</v>
      </c>
      <c r="E8634" s="531" t="str">
        <f t="shared" si="275"/>
        <v>12/25/2024 03:00:00 PM</v>
      </c>
      <c r="F8634" s="530" t="str">
        <f t="shared" si="274"/>
        <v>Dec</v>
      </c>
    </row>
    <row r="8635" spans="1:6" x14ac:dyDescent="0.35">
      <c r="A8635" s="527">
        <f>Electricity!D8671</f>
        <v>45651</v>
      </c>
      <c r="B8635" s="528">
        <f>Electricity!E8671</f>
        <v>0.66666666666666674</v>
      </c>
      <c r="C8635" s="529">
        <f>Electricity!F8671</f>
        <v>0</v>
      </c>
      <c r="D8635" s="529">
        <f>Electricity!I8671</f>
        <v>0</v>
      </c>
      <c r="E8635" s="531" t="str">
        <f t="shared" si="275"/>
        <v>12/25/2024 04:00:00 PM</v>
      </c>
      <c r="F8635" s="530" t="str">
        <f t="shared" si="274"/>
        <v>Dec</v>
      </c>
    </row>
    <row r="8636" spans="1:6" x14ac:dyDescent="0.35">
      <c r="A8636" s="527">
        <f>Electricity!D8672</f>
        <v>45651</v>
      </c>
      <c r="B8636" s="528">
        <f>Electricity!E8672</f>
        <v>0.70833333333333337</v>
      </c>
      <c r="C8636" s="529">
        <f>Electricity!F8672</f>
        <v>0</v>
      </c>
      <c r="D8636" s="529">
        <f>Electricity!I8672</f>
        <v>0</v>
      </c>
      <c r="E8636" s="531" t="str">
        <f t="shared" si="275"/>
        <v>12/25/2024 05:00:00 PM</v>
      </c>
      <c r="F8636" s="530" t="str">
        <f t="shared" si="274"/>
        <v>Dec</v>
      </c>
    </row>
    <row r="8637" spans="1:6" x14ac:dyDescent="0.35">
      <c r="A8637" s="527">
        <f>Electricity!D8673</f>
        <v>45651</v>
      </c>
      <c r="B8637" s="528">
        <f>Electricity!E8673</f>
        <v>0.75000000000000011</v>
      </c>
      <c r="C8637" s="529">
        <f>Electricity!F8673</f>
        <v>0</v>
      </c>
      <c r="D8637" s="529">
        <f>Electricity!I8673</f>
        <v>0</v>
      </c>
      <c r="E8637" s="531" t="str">
        <f t="shared" si="275"/>
        <v>12/25/2024 06:00:00 PM</v>
      </c>
      <c r="F8637" s="530" t="str">
        <f t="shared" si="274"/>
        <v>Dec</v>
      </c>
    </row>
    <row r="8638" spans="1:6" x14ac:dyDescent="0.35">
      <c r="A8638" s="527">
        <f>Electricity!D8674</f>
        <v>45651</v>
      </c>
      <c r="B8638" s="528">
        <f>Electricity!E8674</f>
        <v>0.79166666666666674</v>
      </c>
      <c r="C8638" s="529">
        <f>Electricity!F8674</f>
        <v>0</v>
      </c>
      <c r="D8638" s="529">
        <f>Electricity!I8674</f>
        <v>0</v>
      </c>
      <c r="E8638" s="531" t="str">
        <f t="shared" si="275"/>
        <v>12/25/2024 07:00:00 PM</v>
      </c>
      <c r="F8638" s="530" t="str">
        <f t="shared" si="274"/>
        <v>Dec</v>
      </c>
    </row>
    <row r="8639" spans="1:6" x14ac:dyDescent="0.35">
      <c r="A8639" s="527">
        <f>Electricity!D8675</f>
        <v>45651</v>
      </c>
      <c r="B8639" s="528">
        <f>Electricity!E8675</f>
        <v>0.83333333333333337</v>
      </c>
      <c r="C8639" s="529">
        <f>Electricity!F8675</f>
        <v>0</v>
      </c>
      <c r="D8639" s="529">
        <f>Electricity!I8675</f>
        <v>0</v>
      </c>
      <c r="E8639" s="531" t="str">
        <f t="shared" si="275"/>
        <v>12/25/2024 08:00:00 PM</v>
      </c>
      <c r="F8639" s="530" t="str">
        <f t="shared" si="274"/>
        <v>Dec</v>
      </c>
    </row>
    <row r="8640" spans="1:6" x14ac:dyDescent="0.35">
      <c r="A8640" s="527">
        <f>Electricity!D8676</f>
        <v>45651</v>
      </c>
      <c r="B8640" s="528">
        <f>Electricity!E8676</f>
        <v>0.87500000000000011</v>
      </c>
      <c r="C8640" s="529">
        <f>Electricity!F8676</f>
        <v>0</v>
      </c>
      <c r="D8640" s="529">
        <f>Electricity!I8676</f>
        <v>0</v>
      </c>
      <c r="E8640" s="531" t="str">
        <f t="shared" si="275"/>
        <v>12/25/2024 09:00:00 PM</v>
      </c>
      <c r="F8640" s="530" t="str">
        <f t="shared" si="274"/>
        <v>Dec</v>
      </c>
    </row>
    <row r="8641" spans="1:6" x14ac:dyDescent="0.35">
      <c r="A8641" s="527">
        <f>Electricity!D8677</f>
        <v>45651</v>
      </c>
      <c r="B8641" s="528">
        <f>Electricity!E8677</f>
        <v>0.91666666666666674</v>
      </c>
      <c r="C8641" s="529">
        <f>Electricity!F8677</f>
        <v>0</v>
      </c>
      <c r="D8641" s="529">
        <f>Electricity!I8677</f>
        <v>0</v>
      </c>
      <c r="E8641" s="531" t="str">
        <f t="shared" si="275"/>
        <v>12/25/2024 10:00:00 PM</v>
      </c>
      <c r="F8641" s="530" t="str">
        <f t="shared" si="274"/>
        <v>Dec</v>
      </c>
    </row>
    <row r="8642" spans="1:6" x14ac:dyDescent="0.35">
      <c r="A8642" s="527">
        <f>Electricity!D8678</f>
        <v>45651</v>
      </c>
      <c r="B8642" s="528">
        <f>Electricity!E8678</f>
        <v>0.95833333333333337</v>
      </c>
      <c r="C8642" s="529">
        <f>Electricity!F8678</f>
        <v>0</v>
      </c>
      <c r="D8642" s="529">
        <f>Electricity!I8678</f>
        <v>0</v>
      </c>
      <c r="E8642" s="531" t="str">
        <f t="shared" si="275"/>
        <v>12/25/2024 11:00:00 PM</v>
      </c>
      <c r="F8642" s="530" t="str">
        <f t="shared" si="274"/>
        <v>Dec</v>
      </c>
    </row>
    <row r="8643" spans="1:6" x14ac:dyDescent="0.35">
      <c r="A8643" s="527">
        <f>Electricity!D8679</f>
        <v>45652</v>
      </c>
      <c r="B8643" s="528">
        <f>Electricity!E8679</f>
        <v>3.1225022567582528E-17</v>
      </c>
      <c r="C8643" s="529">
        <f>Electricity!F8679</f>
        <v>0</v>
      </c>
      <c r="D8643" s="529">
        <f>Electricity!I8679</f>
        <v>0</v>
      </c>
      <c r="E8643" s="531" t="str">
        <f t="shared" si="275"/>
        <v>12/26/2024 12:00:00 AM</v>
      </c>
      <c r="F8643" s="530" t="str">
        <f t="shared" ref="F8643:F8706" si="276">TEXT(A8643,"mmm")</f>
        <v>Dec</v>
      </c>
    </row>
    <row r="8644" spans="1:6" x14ac:dyDescent="0.35">
      <c r="A8644" s="527">
        <f>Electricity!D8680</f>
        <v>45652</v>
      </c>
      <c r="B8644" s="528">
        <f>Electricity!E8680</f>
        <v>4.1666666666666699E-2</v>
      </c>
      <c r="C8644" s="529">
        <f>Electricity!F8680</f>
        <v>0</v>
      </c>
      <c r="D8644" s="529">
        <f>Electricity!I8680</f>
        <v>0</v>
      </c>
      <c r="E8644" s="531" t="str">
        <f t="shared" si="275"/>
        <v>12/26/2024 01:00:00 AM</v>
      </c>
      <c r="F8644" s="530" t="str">
        <f t="shared" si="276"/>
        <v>Dec</v>
      </c>
    </row>
    <row r="8645" spans="1:6" x14ac:dyDescent="0.35">
      <c r="A8645" s="527">
        <f>Electricity!D8681</f>
        <v>45652</v>
      </c>
      <c r="B8645" s="528">
        <f>Electricity!E8681</f>
        <v>8.333333333333337E-2</v>
      </c>
      <c r="C8645" s="529">
        <f>Electricity!F8681</f>
        <v>0</v>
      </c>
      <c r="D8645" s="529">
        <f>Electricity!I8681</f>
        <v>0</v>
      </c>
      <c r="E8645" s="531" t="str">
        <f t="shared" si="275"/>
        <v>12/26/2024 02:00:00 AM</v>
      </c>
      <c r="F8645" s="530" t="str">
        <f t="shared" si="276"/>
        <v>Dec</v>
      </c>
    </row>
    <row r="8646" spans="1:6" x14ac:dyDescent="0.35">
      <c r="A8646" s="527">
        <f>Electricity!D8682</f>
        <v>45652</v>
      </c>
      <c r="B8646" s="528">
        <f>Electricity!E8682</f>
        <v>0.12500000000000006</v>
      </c>
      <c r="C8646" s="529">
        <f>Electricity!F8682</f>
        <v>0</v>
      </c>
      <c r="D8646" s="529">
        <f>Electricity!I8682</f>
        <v>0</v>
      </c>
      <c r="E8646" s="531" t="str">
        <f t="shared" si="275"/>
        <v>12/26/2024 03:00:00 AM</v>
      </c>
      <c r="F8646" s="530" t="str">
        <f t="shared" si="276"/>
        <v>Dec</v>
      </c>
    </row>
    <row r="8647" spans="1:6" x14ac:dyDescent="0.35">
      <c r="A8647" s="527">
        <f>Electricity!D8683</f>
        <v>45652</v>
      </c>
      <c r="B8647" s="528">
        <f>Electricity!E8683</f>
        <v>0.16666666666666669</v>
      </c>
      <c r="C8647" s="529">
        <f>Electricity!F8683</f>
        <v>0</v>
      </c>
      <c r="D8647" s="529">
        <f>Electricity!I8683</f>
        <v>0</v>
      </c>
      <c r="E8647" s="531" t="str">
        <f t="shared" si="275"/>
        <v>12/26/2024 04:00:00 AM</v>
      </c>
      <c r="F8647" s="530" t="str">
        <f t="shared" si="276"/>
        <v>Dec</v>
      </c>
    </row>
    <row r="8648" spans="1:6" x14ac:dyDescent="0.35">
      <c r="A8648" s="527">
        <f>Electricity!D8684</f>
        <v>45652</v>
      </c>
      <c r="B8648" s="528">
        <f>Electricity!E8684</f>
        <v>0.20833333333333337</v>
      </c>
      <c r="C8648" s="529">
        <f>Electricity!F8684</f>
        <v>0</v>
      </c>
      <c r="D8648" s="529">
        <f>Electricity!I8684</f>
        <v>0</v>
      </c>
      <c r="E8648" s="531" t="str">
        <f t="shared" si="275"/>
        <v>12/26/2024 05:00:00 AM</v>
      </c>
      <c r="F8648" s="530" t="str">
        <f t="shared" si="276"/>
        <v>Dec</v>
      </c>
    </row>
    <row r="8649" spans="1:6" x14ac:dyDescent="0.35">
      <c r="A8649" s="527">
        <f>Electricity!D8685</f>
        <v>45652</v>
      </c>
      <c r="B8649" s="528">
        <f>Electricity!E8685</f>
        <v>0.25</v>
      </c>
      <c r="C8649" s="529">
        <f>Electricity!F8685</f>
        <v>0</v>
      </c>
      <c r="D8649" s="529">
        <f>Electricity!I8685</f>
        <v>0</v>
      </c>
      <c r="E8649" s="531" t="str">
        <f t="shared" si="275"/>
        <v>12/26/2024 06:00:00 AM</v>
      </c>
      <c r="F8649" s="530" t="str">
        <f t="shared" si="276"/>
        <v>Dec</v>
      </c>
    </row>
    <row r="8650" spans="1:6" x14ac:dyDescent="0.35">
      <c r="A8650" s="527">
        <f>Electricity!D8686</f>
        <v>45652</v>
      </c>
      <c r="B8650" s="528">
        <f>Electricity!E8686</f>
        <v>0.29166666666666669</v>
      </c>
      <c r="C8650" s="529">
        <f>Electricity!F8686</f>
        <v>0</v>
      </c>
      <c r="D8650" s="529">
        <f>Electricity!I8686</f>
        <v>0</v>
      </c>
      <c r="E8650" s="531" t="str">
        <f t="shared" si="275"/>
        <v>12/26/2024 07:00:00 AM</v>
      </c>
      <c r="F8650" s="530" t="str">
        <f t="shared" si="276"/>
        <v>Dec</v>
      </c>
    </row>
    <row r="8651" spans="1:6" x14ac:dyDescent="0.35">
      <c r="A8651" s="527">
        <f>Electricity!D8687</f>
        <v>45652</v>
      </c>
      <c r="B8651" s="528">
        <f>Electricity!E8687</f>
        <v>0.33333333333333337</v>
      </c>
      <c r="C8651" s="529">
        <f>Electricity!F8687</f>
        <v>0</v>
      </c>
      <c r="D8651" s="529">
        <f>Electricity!I8687</f>
        <v>0</v>
      </c>
      <c r="E8651" s="531" t="str">
        <f t="shared" si="275"/>
        <v>12/26/2024 08:00:00 AM</v>
      </c>
      <c r="F8651" s="530" t="str">
        <f t="shared" si="276"/>
        <v>Dec</v>
      </c>
    </row>
    <row r="8652" spans="1:6" x14ac:dyDescent="0.35">
      <c r="A8652" s="527">
        <f>Electricity!D8688</f>
        <v>45652</v>
      </c>
      <c r="B8652" s="528">
        <f>Electricity!E8688</f>
        <v>0.375</v>
      </c>
      <c r="C8652" s="529">
        <f>Electricity!F8688</f>
        <v>0</v>
      </c>
      <c r="D8652" s="529">
        <f>Electricity!I8688</f>
        <v>0</v>
      </c>
      <c r="E8652" s="531" t="str">
        <f t="shared" si="275"/>
        <v>12/26/2024 09:00:00 AM</v>
      </c>
      <c r="F8652" s="530" t="str">
        <f t="shared" si="276"/>
        <v>Dec</v>
      </c>
    </row>
    <row r="8653" spans="1:6" x14ac:dyDescent="0.35">
      <c r="A8653" s="527">
        <f>Electricity!D8689</f>
        <v>45652</v>
      </c>
      <c r="B8653" s="528">
        <f>Electricity!E8689</f>
        <v>0.41666666666666669</v>
      </c>
      <c r="C8653" s="529">
        <f>Electricity!F8689</f>
        <v>0</v>
      </c>
      <c r="D8653" s="529">
        <f>Electricity!I8689</f>
        <v>0</v>
      </c>
      <c r="E8653" s="531" t="str">
        <f t="shared" si="275"/>
        <v>12/26/2024 10:00:00 AM</v>
      </c>
      <c r="F8653" s="530" t="str">
        <f t="shared" si="276"/>
        <v>Dec</v>
      </c>
    </row>
    <row r="8654" spans="1:6" x14ac:dyDescent="0.35">
      <c r="A8654" s="527">
        <f>Electricity!D8690</f>
        <v>45652</v>
      </c>
      <c r="B8654" s="528">
        <f>Electricity!E8690</f>
        <v>0.45833333333333337</v>
      </c>
      <c r="C8654" s="529">
        <f>Electricity!F8690</f>
        <v>0</v>
      </c>
      <c r="D8654" s="529">
        <f>Electricity!I8690</f>
        <v>0</v>
      </c>
      <c r="E8654" s="531" t="str">
        <f t="shared" si="275"/>
        <v>12/26/2024 11:00:00 AM</v>
      </c>
      <c r="F8654" s="530" t="str">
        <f t="shared" si="276"/>
        <v>Dec</v>
      </c>
    </row>
    <row r="8655" spans="1:6" x14ac:dyDescent="0.35">
      <c r="A8655" s="527">
        <f>Electricity!D8691</f>
        <v>45652</v>
      </c>
      <c r="B8655" s="528">
        <f>Electricity!E8691</f>
        <v>0.50000000000000011</v>
      </c>
      <c r="C8655" s="529">
        <f>Electricity!F8691</f>
        <v>0</v>
      </c>
      <c r="D8655" s="529">
        <f>Electricity!I8691</f>
        <v>0</v>
      </c>
      <c r="E8655" s="531" t="str">
        <f t="shared" si="275"/>
        <v>12/26/2024 12:00:00 PM</v>
      </c>
      <c r="F8655" s="530" t="str">
        <f t="shared" si="276"/>
        <v>Dec</v>
      </c>
    </row>
    <row r="8656" spans="1:6" x14ac:dyDescent="0.35">
      <c r="A8656" s="527">
        <f>Electricity!D8692</f>
        <v>45652</v>
      </c>
      <c r="B8656" s="528">
        <f>Electricity!E8692</f>
        <v>0.54166666666666674</v>
      </c>
      <c r="C8656" s="529">
        <f>Electricity!F8692</f>
        <v>0</v>
      </c>
      <c r="D8656" s="529">
        <f>Electricity!I8692</f>
        <v>0</v>
      </c>
      <c r="E8656" s="531" t="str">
        <f t="shared" si="275"/>
        <v>12/26/2024 01:00:00 PM</v>
      </c>
      <c r="F8656" s="530" t="str">
        <f t="shared" si="276"/>
        <v>Dec</v>
      </c>
    </row>
    <row r="8657" spans="1:6" x14ac:dyDescent="0.35">
      <c r="A8657" s="527">
        <f>Electricity!D8693</f>
        <v>45652</v>
      </c>
      <c r="B8657" s="528">
        <f>Electricity!E8693</f>
        <v>0.58333333333333337</v>
      </c>
      <c r="C8657" s="529">
        <f>Electricity!F8693</f>
        <v>0</v>
      </c>
      <c r="D8657" s="529">
        <f>Electricity!I8693</f>
        <v>0</v>
      </c>
      <c r="E8657" s="531" t="str">
        <f t="shared" si="275"/>
        <v>12/26/2024 02:00:00 PM</v>
      </c>
      <c r="F8657" s="530" t="str">
        <f t="shared" si="276"/>
        <v>Dec</v>
      </c>
    </row>
    <row r="8658" spans="1:6" x14ac:dyDescent="0.35">
      <c r="A8658" s="527">
        <f>Electricity!D8694</f>
        <v>45652</v>
      </c>
      <c r="B8658" s="528">
        <f>Electricity!E8694</f>
        <v>0.62500000000000011</v>
      </c>
      <c r="C8658" s="529">
        <f>Electricity!F8694</f>
        <v>0</v>
      </c>
      <c r="D8658" s="529">
        <f>Electricity!I8694</f>
        <v>0</v>
      </c>
      <c r="E8658" s="531" t="str">
        <f t="shared" si="275"/>
        <v>12/26/2024 03:00:00 PM</v>
      </c>
      <c r="F8658" s="530" t="str">
        <f t="shared" si="276"/>
        <v>Dec</v>
      </c>
    </row>
    <row r="8659" spans="1:6" x14ac:dyDescent="0.35">
      <c r="A8659" s="527">
        <f>Electricity!D8695</f>
        <v>45652</v>
      </c>
      <c r="B8659" s="528">
        <f>Electricity!E8695</f>
        <v>0.66666666666666674</v>
      </c>
      <c r="C8659" s="529">
        <f>Electricity!F8695</f>
        <v>0</v>
      </c>
      <c r="D8659" s="529">
        <f>Electricity!I8695</f>
        <v>0</v>
      </c>
      <c r="E8659" s="531" t="str">
        <f t="shared" si="275"/>
        <v>12/26/2024 04:00:00 PM</v>
      </c>
      <c r="F8659" s="530" t="str">
        <f t="shared" si="276"/>
        <v>Dec</v>
      </c>
    </row>
    <row r="8660" spans="1:6" x14ac:dyDescent="0.35">
      <c r="A8660" s="527">
        <f>Electricity!D8696</f>
        <v>45652</v>
      </c>
      <c r="B8660" s="528">
        <f>Electricity!E8696</f>
        <v>0.70833333333333337</v>
      </c>
      <c r="C8660" s="529">
        <f>Electricity!F8696</f>
        <v>0</v>
      </c>
      <c r="D8660" s="529">
        <f>Electricity!I8696</f>
        <v>0</v>
      </c>
      <c r="E8660" s="531" t="str">
        <f t="shared" si="275"/>
        <v>12/26/2024 05:00:00 PM</v>
      </c>
      <c r="F8660" s="530" t="str">
        <f t="shared" si="276"/>
        <v>Dec</v>
      </c>
    </row>
    <row r="8661" spans="1:6" x14ac:dyDescent="0.35">
      <c r="A8661" s="527">
        <f>Electricity!D8697</f>
        <v>45652</v>
      </c>
      <c r="B8661" s="528">
        <f>Electricity!E8697</f>
        <v>0.75000000000000011</v>
      </c>
      <c r="C8661" s="529">
        <f>Electricity!F8697</f>
        <v>0</v>
      </c>
      <c r="D8661" s="529">
        <f>Electricity!I8697</f>
        <v>0</v>
      </c>
      <c r="E8661" s="531" t="str">
        <f t="shared" si="275"/>
        <v>12/26/2024 06:00:00 PM</v>
      </c>
      <c r="F8661" s="530" t="str">
        <f t="shared" si="276"/>
        <v>Dec</v>
      </c>
    </row>
    <row r="8662" spans="1:6" x14ac:dyDescent="0.35">
      <c r="A8662" s="527">
        <f>Electricity!D8698</f>
        <v>45652</v>
      </c>
      <c r="B8662" s="528">
        <f>Electricity!E8698</f>
        <v>0.79166666666666674</v>
      </c>
      <c r="C8662" s="529">
        <f>Electricity!F8698</f>
        <v>0</v>
      </c>
      <c r="D8662" s="529">
        <f>Electricity!I8698</f>
        <v>0</v>
      </c>
      <c r="E8662" s="531" t="str">
        <f t="shared" si="275"/>
        <v>12/26/2024 07:00:00 PM</v>
      </c>
      <c r="F8662" s="530" t="str">
        <f t="shared" si="276"/>
        <v>Dec</v>
      </c>
    </row>
    <row r="8663" spans="1:6" x14ac:dyDescent="0.35">
      <c r="A8663" s="527">
        <f>Electricity!D8699</f>
        <v>45652</v>
      </c>
      <c r="B8663" s="528">
        <f>Electricity!E8699</f>
        <v>0.83333333333333337</v>
      </c>
      <c r="C8663" s="529">
        <f>Electricity!F8699</f>
        <v>0</v>
      </c>
      <c r="D8663" s="529">
        <f>Electricity!I8699</f>
        <v>0</v>
      </c>
      <c r="E8663" s="531" t="str">
        <f t="shared" si="275"/>
        <v>12/26/2024 08:00:00 PM</v>
      </c>
      <c r="F8663" s="530" t="str">
        <f t="shared" si="276"/>
        <v>Dec</v>
      </c>
    </row>
    <row r="8664" spans="1:6" x14ac:dyDescent="0.35">
      <c r="A8664" s="527">
        <f>Electricity!D8700</f>
        <v>45652</v>
      </c>
      <c r="B8664" s="528">
        <f>Electricity!E8700</f>
        <v>0.87500000000000011</v>
      </c>
      <c r="C8664" s="529">
        <f>Electricity!F8700</f>
        <v>0</v>
      </c>
      <c r="D8664" s="529">
        <f>Electricity!I8700</f>
        <v>0</v>
      </c>
      <c r="E8664" s="531" t="str">
        <f t="shared" si="275"/>
        <v>12/26/2024 09:00:00 PM</v>
      </c>
      <c r="F8664" s="530" t="str">
        <f t="shared" si="276"/>
        <v>Dec</v>
      </c>
    </row>
    <row r="8665" spans="1:6" x14ac:dyDescent="0.35">
      <c r="A8665" s="527">
        <f>Electricity!D8701</f>
        <v>45652</v>
      </c>
      <c r="B8665" s="528">
        <f>Electricity!E8701</f>
        <v>0.91666666666666674</v>
      </c>
      <c r="C8665" s="529">
        <f>Electricity!F8701</f>
        <v>0</v>
      </c>
      <c r="D8665" s="529">
        <f>Electricity!I8701</f>
        <v>0</v>
      </c>
      <c r="E8665" s="531" t="str">
        <f t="shared" si="275"/>
        <v>12/26/2024 10:00:00 PM</v>
      </c>
      <c r="F8665" s="530" t="str">
        <f t="shared" si="276"/>
        <v>Dec</v>
      </c>
    </row>
    <row r="8666" spans="1:6" x14ac:dyDescent="0.35">
      <c r="A8666" s="527">
        <f>Electricity!D8702</f>
        <v>45652</v>
      </c>
      <c r="B8666" s="528">
        <f>Electricity!E8702</f>
        <v>0.95833333333333337</v>
      </c>
      <c r="C8666" s="529">
        <f>Electricity!F8702</f>
        <v>0</v>
      </c>
      <c r="D8666" s="529">
        <f>Electricity!I8702</f>
        <v>0</v>
      </c>
      <c r="E8666" s="531" t="str">
        <f t="shared" si="275"/>
        <v>12/26/2024 11:00:00 PM</v>
      </c>
      <c r="F8666" s="530" t="str">
        <f t="shared" si="276"/>
        <v>Dec</v>
      </c>
    </row>
    <row r="8667" spans="1:6" x14ac:dyDescent="0.35">
      <c r="A8667" s="527">
        <f>Electricity!D8703</f>
        <v>45653</v>
      </c>
      <c r="B8667" s="528">
        <f>Electricity!E8703</f>
        <v>3.1225022567582528E-17</v>
      </c>
      <c r="C8667" s="529">
        <f>Electricity!F8703</f>
        <v>0</v>
      </c>
      <c r="D8667" s="529">
        <f>Electricity!I8703</f>
        <v>0</v>
      </c>
      <c r="E8667" s="531" t="str">
        <f t="shared" si="275"/>
        <v>12/27/2024 12:00:00 AM</v>
      </c>
      <c r="F8667" s="530" t="str">
        <f t="shared" si="276"/>
        <v>Dec</v>
      </c>
    </row>
    <row r="8668" spans="1:6" x14ac:dyDescent="0.35">
      <c r="A8668" s="527">
        <f>Electricity!D8704</f>
        <v>45653</v>
      </c>
      <c r="B8668" s="528">
        <f>Electricity!E8704</f>
        <v>4.1666666666666699E-2</v>
      </c>
      <c r="C8668" s="529">
        <f>Electricity!F8704</f>
        <v>0</v>
      </c>
      <c r="D8668" s="529">
        <f>Electricity!I8704</f>
        <v>0</v>
      </c>
      <c r="E8668" s="531" t="str">
        <f t="shared" si="275"/>
        <v>12/27/2024 01:00:00 AM</v>
      </c>
      <c r="F8668" s="530" t="str">
        <f t="shared" si="276"/>
        <v>Dec</v>
      </c>
    </row>
    <row r="8669" spans="1:6" x14ac:dyDescent="0.35">
      <c r="A8669" s="527">
        <f>Electricity!D8705</f>
        <v>45653</v>
      </c>
      <c r="B8669" s="528">
        <f>Electricity!E8705</f>
        <v>8.333333333333337E-2</v>
      </c>
      <c r="C8669" s="529">
        <f>Electricity!F8705</f>
        <v>0</v>
      </c>
      <c r="D8669" s="529">
        <f>Electricity!I8705</f>
        <v>0</v>
      </c>
      <c r="E8669" s="531" t="str">
        <f t="shared" si="275"/>
        <v>12/27/2024 02:00:00 AM</v>
      </c>
      <c r="F8669" s="530" t="str">
        <f t="shared" si="276"/>
        <v>Dec</v>
      </c>
    </row>
    <row r="8670" spans="1:6" x14ac:dyDescent="0.35">
      <c r="A8670" s="527">
        <f>Electricity!D8706</f>
        <v>45653</v>
      </c>
      <c r="B8670" s="528">
        <f>Electricity!E8706</f>
        <v>0.12500000000000006</v>
      </c>
      <c r="C8670" s="529">
        <f>Electricity!F8706</f>
        <v>0</v>
      </c>
      <c r="D8670" s="529">
        <f>Electricity!I8706</f>
        <v>0</v>
      </c>
      <c r="E8670" s="531" t="str">
        <f t="shared" si="275"/>
        <v>12/27/2024 03:00:00 AM</v>
      </c>
      <c r="F8670" s="530" t="str">
        <f t="shared" si="276"/>
        <v>Dec</v>
      </c>
    </row>
    <row r="8671" spans="1:6" x14ac:dyDescent="0.35">
      <c r="A8671" s="527">
        <f>Electricity!D8707</f>
        <v>45653</v>
      </c>
      <c r="B8671" s="528">
        <f>Electricity!E8707</f>
        <v>0.16666666666666669</v>
      </c>
      <c r="C8671" s="529">
        <f>Electricity!F8707</f>
        <v>0</v>
      </c>
      <c r="D8671" s="529">
        <f>Electricity!I8707</f>
        <v>0</v>
      </c>
      <c r="E8671" s="531" t="str">
        <f t="shared" si="275"/>
        <v>12/27/2024 04:00:00 AM</v>
      </c>
      <c r="F8671" s="530" t="str">
        <f t="shared" si="276"/>
        <v>Dec</v>
      </c>
    </row>
    <row r="8672" spans="1:6" x14ac:dyDescent="0.35">
      <c r="A8672" s="527">
        <f>Electricity!D8708</f>
        <v>45653</v>
      </c>
      <c r="B8672" s="528">
        <f>Electricity!E8708</f>
        <v>0.20833333333333337</v>
      </c>
      <c r="C8672" s="529">
        <f>Electricity!F8708</f>
        <v>0</v>
      </c>
      <c r="D8672" s="529">
        <f>Electricity!I8708</f>
        <v>0</v>
      </c>
      <c r="E8672" s="531" t="str">
        <f t="shared" si="275"/>
        <v>12/27/2024 05:00:00 AM</v>
      </c>
      <c r="F8672" s="530" t="str">
        <f t="shared" si="276"/>
        <v>Dec</v>
      </c>
    </row>
    <row r="8673" spans="1:6" x14ac:dyDescent="0.35">
      <c r="A8673" s="527">
        <f>Electricity!D8709</f>
        <v>45653</v>
      </c>
      <c r="B8673" s="528">
        <f>Electricity!E8709</f>
        <v>0.25</v>
      </c>
      <c r="C8673" s="529">
        <f>Electricity!F8709</f>
        <v>0</v>
      </c>
      <c r="D8673" s="529">
        <f>Electricity!I8709</f>
        <v>0</v>
      </c>
      <c r="E8673" s="531" t="str">
        <f t="shared" si="275"/>
        <v>12/27/2024 06:00:00 AM</v>
      </c>
      <c r="F8673" s="530" t="str">
        <f t="shared" si="276"/>
        <v>Dec</v>
      </c>
    </row>
    <row r="8674" spans="1:6" x14ac:dyDescent="0.35">
      <c r="A8674" s="527">
        <f>Electricity!D8710</f>
        <v>45653</v>
      </c>
      <c r="B8674" s="528">
        <f>Electricity!E8710</f>
        <v>0.29166666666666669</v>
      </c>
      <c r="C8674" s="529">
        <f>Electricity!F8710</f>
        <v>0</v>
      </c>
      <c r="D8674" s="529">
        <f>Electricity!I8710</f>
        <v>0</v>
      </c>
      <c r="E8674" s="531" t="str">
        <f t="shared" si="275"/>
        <v>12/27/2024 07:00:00 AM</v>
      </c>
      <c r="F8674" s="530" t="str">
        <f t="shared" si="276"/>
        <v>Dec</v>
      </c>
    </row>
    <row r="8675" spans="1:6" x14ac:dyDescent="0.35">
      <c r="A8675" s="527">
        <f>Electricity!D8711</f>
        <v>45653</v>
      </c>
      <c r="B8675" s="528">
        <f>Electricity!E8711</f>
        <v>0.33333333333333337</v>
      </c>
      <c r="C8675" s="529">
        <f>Electricity!F8711</f>
        <v>0</v>
      </c>
      <c r="D8675" s="529">
        <f>Electricity!I8711</f>
        <v>0</v>
      </c>
      <c r="E8675" s="531" t="str">
        <f t="shared" si="275"/>
        <v>12/27/2024 08:00:00 AM</v>
      </c>
      <c r="F8675" s="530" t="str">
        <f t="shared" si="276"/>
        <v>Dec</v>
      </c>
    </row>
    <row r="8676" spans="1:6" x14ac:dyDescent="0.35">
      <c r="A8676" s="527">
        <f>Electricity!D8712</f>
        <v>45653</v>
      </c>
      <c r="B8676" s="528">
        <f>Electricity!E8712</f>
        <v>0.375</v>
      </c>
      <c r="C8676" s="529">
        <f>Electricity!F8712</f>
        <v>0</v>
      </c>
      <c r="D8676" s="529">
        <f>Electricity!I8712</f>
        <v>0</v>
      </c>
      <c r="E8676" s="531" t="str">
        <f t="shared" si="275"/>
        <v>12/27/2024 09:00:00 AM</v>
      </c>
      <c r="F8676" s="530" t="str">
        <f t="shared" si="276"/>
        <v>Dec</v>
      </c>
    </row>
    <row r="8677" spans="1:6" x14ac:dyDescent="0.35">
      <c r="A8677" s="527">
        <f>Electricity!D8713</f>
        <v>45653</v>
      </c>
      <c r="B8677" s="528">
        <f>Electricity!E8713</f>
        <v>0.41666666666666669</v>
      </c>
      <c r="C8677" s="529">
        <f>Electricity!F8713</f>
        <v>0</v>
      </c>
      <c r="D8677" s="529">
        <f>Electricity!I8713</f>
        <v>0</v>
      </c>
      <c r="E8677" s="531" t="str">
        <f t="shared" si="275"/>
        <v>12/27/2024 10:00:00 AM</v>
      </c>
      <c r="F8677" s="530" t="str">
        <f t="shared" si="276"/>
        <v>Dec</v>
      </c>
    </row>
    <row r="8678" spans="1:6" x14ac:dyDescent="0.35">
      <c r="A8678" s="527">
        <f>Electricity!D8714</f>
        <v>45653</v>
      </c>
      <c r="B8678" s="528">
        <f>Electricity!E8714</f>
        <v>0.45833333333333337</v>
      </c>
      <c r="C8678" s="529">
        <f>Electricity!F8714</f>
        <v>0</v>
      </c>
      <c r="D8678" s="529">
        <f>Electricity!I8714</f>
        <v>0</v>
      </c>
      <c r="E8678" s="531" t="str">
        <f t="shared" si="275"/>
        <v>12/27/2024 11:00:00 AM</v>
      </c>
      <c r="F8678" s="530" t="str">
        <f t="shared" si="276"/>
        <v>Dec</v>
      </c>
    </row>
    <row r="8679" spans="1:6" x14ac:dyDescent="0.35">
      <c r="A8679" s="527">
        <f>Electricity!D8715</f>
        <v>45653</v>
      </c>
      <c r="B8679" s="528">
        <f>Electricity!E8715</f>
        <v>0.50000000000000011</v>
      </c>
      <c r="C8679" s="529">
        <f>Electricity!F8715</f>
        <v>0</v>
      </c>
      <c r="D8679" s="529">
        <f>Electricity!I8715</f>
        <v>0</v>
      </c>
      <c r="E8679" s="531" t="str">
        <f t="shared" si="275"/>
        <v>12/27/2024 12:00:00 PM</v>
      </c>
      <c r="F8679" s="530" t="str">
        <f t="shared" si="276"/>
        <v>Dec</v>
      </c>
    </row>
    <row r="8680" spans="1:6" x14ac:dyDescent="0.35">
      <c r="A8680" s="527">
        <f>Electricity!D8716</f>
        <v>45653</v>
      </c>
      <c r="B8680" s="528">
        <f>Electricity!E8716</f>
        <v>0.54166666666666674</v>
      </c>
      <c r="C8680" s="529">
        <f>Electricity!F8716</f>
        <v>0</v>
      </c>
      <c r="D8680" s="529">
        <f>Electricity!I8716</f>
        <v>0</v>
      </c>
      <c r="E8680" s="531" t="str">
        <f t="shared" si="275"/>
        <v>12/27/2024 01:00:00 PM</v>
      </c>
      <c r="F8680" s="530" t="str">
        <f t="shared" si="276"/>
        <v>Dec</v>
      </c>
    </row>
    <row r="8681" spans="1:6" x14ac:dyDescent="0.35">
      <c r="A8681" s="527">
        <f>Electricity!D8717</f>
        <v>45653</v>
      </c>
      <c r="B8681" s="528">
        <f>Electricity!E8717</f>
        <v>0.58333333333333337</v>
      </c>
      <c r="C8681" s="529">
        <f>Electricity!F8717</f>
        <v>0</v>
      </c>
      <c r="D8681" s="529">
        <f>Electricity!I8717</f>
        <v>0</v>
      </c>
      <c r="E8681" s="531" t="str">
        <f t="shared" si="275"/>
        <v>12/27/2024 02:00:00 PM</v>
      </c>
      <c r="F8681" s="530" t="str">
        <f t="shared" si="276"/>
        <v>Dec</v>
      </c>
    </row>
    <row r="8682" spans="1:6" x14ac:dyDescent="0.35">
      <c r="A8682" s="527">
        <f>Electricity!D8718</f>
        <v>45653</v>
      </c>
      <c r="B8682" s="528">
        <f>Electricity!E8718</f>
        <v>0.62500000000000011</v>
      </c>
      <c r="C8682" s="529">
        <f>Electricity!F8718</f>
        <v>0</v>
      </c>
      <c r="D8682" s="529">
        <f>Electricity!I8718</f>
        <v>0</v>
      </c>
      <c r="E8682" s="531" t="str">
        <f t="shared" si="275"/>
        <v>12/27/2024 03:00:00 PM</v>
      </c>
      <c r="F8682" s="530" t="str">
        <f t="shared" si="276"/>
        <v>Dec</v>
      </c>
    </row>
    <row r="8683" spans="1:6" x14ac:dyDescent="0.35">
      <c r="A8683" s="527">
        <f>Electricity!D8719</f>
        <v>45653</v>
      </c>
      <c r="B8683" s="528">
        <f>Electricity!E8719</f>
        <v>0.66666666666666674</v>
      </c>
      <c r="C8683" s="529">
        <f>Electricity!F8719</f>
        <v>0</v>
      </c>
      <c r="D8683" s="529">
        <f>Electricity!I8719</f>
        <v>0</v>
      </c>
      <c r="E8683" s="531" t="str">
        <f t="shared" si="275"/>
        <v>12/27/2024 04:00:00 PM</v>
      </c>
      <c r="F8683" s="530" t="str">
        <f t="shared" si="276"/>
        <v>Dec</v>
      </c>
    </row>
    <row r="8684" spans="1:6" x14ac:dyDescent="0.35">
      <c r="A8684" s="527">
        <f>Electricity!D8720</f>
        <v>45653</v>
      </c>
      <c r="B8684" s="528">
        <f>Electricity!E8720</f>
        <v>0.70833333333333337</v>
      </c>
      <c r="C8684" s="529">
        <f>Electricity!F8720</f>
        <v>0</v>
      </c>
      <c r="D8684" s="529">
        <f>Electricity!I8720</f>
        <v>0</v>
      </c>
      <c r="E8684" s="531" t="str">
        <f t="shared" ref="E8684:E8747" si="277">CONCATENATE(TEXT(A8684,"mm/dd/yyyy")," ",TEXT(B8684,"hh:mm:ss AM/PM"))</f>
        <v>12/27/2024 05:00:00 PM</v>
      </c>
      <c r="F8684" s="530" t="str">
        <f t="shared" si="276"/>
        <v>Dec</v>
      </c>
    </row>
    <row r="8685" spans="1:6" x14ac:dyDescent="0.35">
      <c r="A8685" s="527">
        <f>Electricity!D8721</f>
        <v>45653</v>
      </c>
      <c r="B8685" s="528">
        <f>Electricity!E8721</f>
        <v>0.75000000000000011</v>
      </c>
      <c r="C8685" s="529">
        <f>Electricity!F8721</f>
        <v>0</v>
      </c>
      <c r="D8685" s="529">
        <f>Electricity!I8721</f>
        <v>0</v>
      </c>
      <c r="E8685" s="531" t="str">
        <f t="shared" si="277"/>
        <v>12/27/2024 06:00:00 PM</v>
      </c>
      <c r="F8685" s="530" t="str">
        <f t="shared" si="276"/>
        <v>Dec</v>
      </c>
    </row>
    <row r="8686" spans="1:6" x14ac:dyDescent="0.35">
      <c r="A8686" s="527">
        <f>Electricity!D8722</f>
        <v>45653</v>
      </c>
      <c r="B8686" s="528">
        <f>Electricity!E8722</f>
        <v>0.79166666666666674</v>
      </c>
      <c r="C8686" s="529">
        <f>Electricity!F8722</f>
        <v>0</v>
      </c>
      <c r="D8686" s="529">
        <f>Electricity!I8722</f>
        <v>0</v>
      </c>
      <c r="E8686" s="531" t="str">
        <f t="shared" si="277"/>
        <v>12/27/2024 07:00:00 PM</v>
      </c>
      <c r="F8686" s="530" t="str">
        <f t="shared" si="276"/>
        <v>Dec</v>
      </c>
    </row>
    <row r="8687" spans="1:6" x14ac:dyDescent="0.35">
      <c r="A8687" s="527">
        <f>Electricity!D8723</f>
        <v>45653</v>
      </c>
      <c r="B8687" s="528">
        <f>Electricity!E8723</f>
        <v>0.83333333333333337</v>
      </c>
      <c r="C8687" s="529">
        <f>Electricity!F8723</f>
        <v>0</v>
      </c>
      <c r="D8687" s="529">
        <f>Electricity!I8723</f>
        <v>0</v>
      </c>
      <c r="E8687" s="531" t="str">
        <f t="shared" si="277"/>
        <v>12/27/2024 08:00:00 PM</v>
      </c>
      <c r="F8687" s="530" t="str">
        <f t="shared" si="276"/>
        <v>Dec</v>
      </c>
    </row>
    <row r="8688" spans="1:6" x14ac:dyDescent="0.35">
      <c r="A8688" s="527">
        <f>Electricity!D8724</f>
        <v>45653</v>
      </c>
      <c r="B8688" s="528">
        <f>Electricity!E8724</f>
        <v>0.87500000000000011</v>
      </c>
      <c r="C8688" s="529">
        <f>Electricity!F8724</f>
        <v>0</v>
      </c>
      <c r="D8688" s="529">
        <f>Electricity!I8724</f>
        <v>0</v>
      </c>
      <c r="E8688" s="531" t="str">
        <f t="shared" si="277"/>
        <v>12/27/2024 09:00:00 PM</v>
      </c>
      <c r="F8688" s="530" t="str">
        <f t="shared" si="276"/>
        <v>Dec</v>
      </c>
    </row>
    <row r="8689" spans="1:6" x14ac:dyDescent="0.35">
      <c r="A8689" s="527">
        <f>Electricity!D8725</f>
        <v>45653</v>
      </c>
      <c r="B8689" s="528">
        <f>Electricity!E8725</f>
        <v>0.91666666666666674</v>
      </c>
      <c r="C8689" s="529">
        <f>Electricity!F8725</f>
        <v>0</v>
      </c>
      <c r="D8689" s="529">
        <f>Electricity!I8725</f>
        <v>0</v>
      </c>
      <c r="E8689" s="531" t="str">
        <f t="shared" si="277"/>
        <v>12/27/2024 10:00:00 PM</v>
      </c>
      <c r="F8689" s="530" t="str">
        <f t="shared" si="276"/>
        <v>Dec</v>
      </c>
    </row>
    <row r="8690" spans="1:6" x14ac:dyDescent="0.35">
      <c r="A8690" s="527">
        <f>Electricity!D8726</f>
        <v>45653</v>
      </c>
      <c r="B8690" s="528">
        <f>Electricity!E8726</f>
        <v>0.95833333333333337</v>
      </c>
      <c r="C8690" s="529">
        <f>Electricity!F8726</f>
        <v>0</v>
      </c>
      <c r="D8690" s="529">
        <f>Electricity!I8726</f>
        <v>0</v>
      </c>
      <c r="E8690" s="531" t="str">
        <f t="shared" si="277"/>
        <v>12/27/2024 11:00:00 PM</v>
      </c>
      <c r="F8690" s="530" t="str">
        <f t="shared" si="276"/>
        <v>Dec</v>
      </c>
    </row>
    <row r="8691" spans="1:6" x14ac:dyDescent="0.35">
      <c r="A8691" s="527">
        <f>Electricity!D8727</f>
        <v>45654</v>
      </c>
      <c r="B8691" s="528">
        <f>Electricity!E8727</f>
        <v>3.1225022567582528E-17</v>
      </c>
      <c r="C8691" s="529">
        <f>Electricity!F8727</f>
        <v>0</v>
      </c>
      <c r="D8691" s="529">
        <f>Electricity!I8727</f>
        <v>0</v>
      </c>
      <c r="E8691" s="531" t="str">
        <f t="shared" si="277"/>
        <v>12/28/2024 12:00:00 AM</v>
      </c>
      <c r="F8691" s="530" t="str">
        <f t="shared" si="276"/>
        <v>Dec</v>
      </c>
    </row>
    <row r="8692" spans="1:6" x14ac:dyDescent="0.35">
      <c r="A8692" s="527">
        <f>Electricity!D8728</f>
        <v>45654</v>
      </c>
      <c r="B8692" s="528">
        <f>Electricity!E8728</f>
        <v>4.1666666666666699E-2</v>
      </c>
      <c r="C8692" s="529">
        <f>Electricity!F8728</f>
        <v>0</v>
      </c>
      <c r="D8692" s="529">
        <f>Electricity!I8728</f>
        <v>0</v>
      </c>
      <c r="E8692" s="531" t="str">
        <f t="shared" si="277"/>
        <v>12/28/2024 01:00:00 AM</v>
      </c>
      <c r="F8692" s="530" t="str">
        <f t="shared" si="276"/>
        <v>Dec</v>
      </c>
    </row>
    <row r="8693" spans="1:6" x14ac:dyDescent="0.35">
      <c r="A8693" s="527">
        <f>Electricity!D8729</f>
        <v>45654</v>
      </c>
      <c r="B8693" s="528">
        <f>Electricity!E8729</f>
        <v>8.333333333333337E-2</v>
      </c>
      <c r="C8693" s="529">
        <f>Electricity!F8729</f>
        <v>0</v>
      </c>
      <c r="D8693" s="529">
        <f>Electricity!I8729</f>
        <v>0</v>
      </c>
      <c r="E8693" s="531" t="str">
        <f t="shared" si="277"/>
        <v>12/28/2024 02:00:00 AM</v>
      </c>
      <c r="F8693" s="530" t="str">
        <f t="shared" si="276"/>
        <v>Dec</v>
      </c>
    </row>
    <row r="8694" spans="1:6" x14ac:dyDescent="0.35">
      <c r="A8694" s="527">
        <f>Electricity!D8730</f>
        <v>45654</v>
      </c>
      <c r="B8694" s="528">
        <f>Electricity!E8730</f>
        <v>0.12500000000000006</v>
      </c>
      <c r="C8694" s="529">
        <f>Electricity!F8730</f>
        <v>0</v>
      </c>
      <c r="D8694" s="529">
        <f>Electricity!I8730</f>
        <v>0</v>
      </c>
      <c r="E8694" s="531" t="str">
        <f t="shared" si="277"/>
        <v>12/28/2024 03:00:00 AM</v>
      </c>
      <c r="F8694" s="530" t="str">
        <f t="shared" si="276"/>
        <v>Dec</v>
      </c>
    </row>
    <row r="8695" spans="1:6" x14ac:dyDescent="0.35">
      <c r="A8695" s="527">
        <f>Electricity!D8731</f>
        <v>45654</v>
      </c>
      <c r="B8695" s="528">
        <f>Electricity!E8731</f>
        <v>0.16666666666666669</v>
      </c>
      <c r="C8695" s="529">
        <f>Electricity!F8731</f>
        <v>0</v>
      </c>
      <c r="D8695" s="529">
        <f>Electricity!I8731</f>
        <v>0</v>
      </c>
      <c r="E8695" s="531" t="str">
        <f t="shared" si="277"/>
        <v>12/28/2024 04:00:00 AM</v>
      </c>
      <c r="F8695" s="530" t="str">
        <f t="shared" si="276"/>
        <v>Dec</v>
      </c>
    </row>
    <row r="8696" spans="1:6" x14ac:dyDescent="0.35">
      <c r="A8696" s="527">
        <f>Electricity!D8732</f>
        <v>45654</v>
      </c>
      <c r="B8696" s="528">
        <f>Electricity!E8732</f>
        <v>0.20833333333333337</v>
      </c>
      <c r="C8696" s="529">
        <f>Electricity!F8732</f>
        <v>0</v>
      </c>
      <c r="D8696" s="529">
        <f>Electricity!I8732</f>
        <v>0</v>
      </c>
      <c r="E8696" s="531" t="str">
        <f t="shared" si="277"/>
        <v>12/28/2024 05:00:00 AM</v>
      </c>
      <c r="F8696" s="530" t="str">
        <f t="shared" si="276"/>
        <v>Dec</v>
      </c>
    </row>
    <row r="8697" spans="1:6" x14ac:dyDescent="0.35">
      <c r="A8697" s="527">
        <f>Electricity!D8733</f>
        <v>45654</v>
      </c>
      <c r="B8697" s="528">
        <f>Electricity!E8733</f>
        <v>0.25</v>
      </c>
      <c r="C8697" s="529">
        <f>Electricity!F8733</f>
        <v>0</v>
      </c>
      <c r="D8697" s="529">
        <f>Electricity!I8733</f>
        <v>0</v>
      </c>
      <c r="E8697" s="531" t="str">
        <f t="shared" si="277"/>
        <v>12/28/2024 06:00:00 AM</v>
      </c>
      <c r="F8697" s="530" t="str">
        <f t="shared" si="276"/>
        <v>Dec</v>
      </c>
    </row>
    <row r="8698" spans="1:6" x14ac:dyDescent="0.35">
      <c r="A8698" s="527">
        <f>Electricity!D8734</f>
        <v>45654</v>
      </c>
      <c r="B8698" s="528">
        <f>Electricity!E8734</f>
        <v>0.29166666666666669</v>
      </c>
      <c r="C8698" s="529">
        <f>Electricity!F8734</f>
        <v>0</v>
      </c>
      <c r="D8698" s="529">
        <f>Electricity!I8734</f>
        <v>0</v>
      </c>
      <c r="E8698" s="531" t="str">
        <f t="shared" si="277"/>
        <v>12/28/2024 07:00:00 AM</v>
      </c>
      <c r="F8698" s="530" t="str">
        <f t="shared" si="276"/>
        <v>Dec</v>
      </c>
    </row>
    <row r="8699" spans="1:6" x14ac:dyDescent="0.35">
      <c r="A8699" s="527">
        <f>Electricity!D8735</f>
        <v>45654</v>
      </c>
      <c r="B8699" s="528">
        <f>Electricity!E8735</f>
        <v>0.33333333333333337</v>
      </c>
      <c r="C8699" s="529">
        <f>Electricity!F8735</f>
        <v>0</v>
      </c>
      <c r="D8699" s="529">
        <f>Electricity!I8735</f>
        <v>0</v>
      </c>
      <c r="E8699" s="531" t="str">
        <f t="shared" si="277"/>
        <v>12/28/2024 08:00:00 AM</v>
      </c>
      <c r="F8699" s="530" t="str">
        <f t="shared" si="276"/>
        <v>Dec</v>
      </c>
    </row>
    <row r="8700" spans="1:6" x14ac:dyDescent="0.35">
      <c r="A8700" s="527">
        <f>Electricity!D8736</f>
        <v>45654</v>
      </c>
      <c r="B8700" s="528">
        <f>Electricity!E8736</f>
        <v>0.375</v>
      </c>
      <c r="C8700" s="529">
        <f>Electricity!F8736</f>
        <v>0</v>
      </c>
      <c r="D8700" s="529">
        <f>Electricity!I8736</f>
        <v>0</v>
      </c>
      <c r="E8700" s="531" t="str">
        <f t="shared" si="277"/>
        <v>12/28/2024 09:00:00 AM</v>
      </c>
      <c r="F8700" s="530" t="str">
        <f t="shared" si="276"/>
        <v>Dec</v>
      </c>
    </row>
    <row r="8701" spans="1:6" x14ac:dyDescent="0.35">
      <c r="A8701" s="527">
        <f>Electricity!D8737</f>
        <v>45654</v>
      </c>
      <c r="B8701" s="528">
        <f>Electricity!E8737</f>
        <v>0.41666666666666669</v>
      </c>
      <c r="C8701" s="529">
        <f>Electricity!F8737</f>
        <v>0</v>
      </c>
      <c r="D8701" s="529">
        <f>Electricity!I8737</f>
        <v>0</v>
      </c>
      <c r="E8701" s="531" t="str">
        <f t="shared" si="277"/>
        <v>12/28/2024 10:00:00 AM</v>
      </c>
      <c r="F8701" s="530" t="str">
        <f t="shared" si="276"/>
        <v>Dec</v>
      </c>
    </row>
    <row r="8702" spans="1:6" x14ac:dyDescent="0.35">
      <c r="A8702" s="527">
        <f>Electricity!D8738</f>
        <v>45654</v>
      </c>
      <c r="B8702" s="528">
        <f>Electricity!E8738</f>
        <v>0.45833333333333337</v>
      </c>
      <c r="C8702" s="529">
        <f>Electricity!F8738</f>
        <v>0</v>
      </c>
      <c r="D8702" s="529">
        <f>Electricity!I8738</f>
        <v>0</v>
      </c>
      <c r="E8702" s="531" t="str">
        <f t="shared" si="277"/>
        <v>12/28/2024 11:00:00 AM</v>
      </c>
      <c r="F8702" s="530" t="str">
        <f t="shared" si="276"/>
        <v>Dec</v>
      </c>
    </row>
    <row r="8703" spans="1:6" x14ac:dyDescent="0.35">
      <c r="A8703" s="527">
        <f>Electricity!D8739</f>
        <v>45654</v>
      </c>
      <c r="B8703" s="528">
        <f>Electricity!E8739</f>
        <v>0.50000000000000011</v>
      </c>
      <c r="C8703" s="529">
        <f>Electricity!F8739</f>
        <v>0</v>
      </c>
      <c r="D8703" s="529">
        <f>Electricity!I8739</f>
        <v>0</v>
      </c>
      <c r="E8703" s="531" t="str">
        <f t="shared" si="277"/>
        <v>12/28/2024 12:00:00 PM</v>
      </c>
      <c r="F8703" s="530" t="str">
        <f t="shared" si="276"/>
        <v>Dec</v>
      </c>
    </row>
    <row r="8704" spans="1:6" x14ac:dyDescent="0.35">
      <c r="A8704" s="527">
        <f>Electricity!D8740</f>
        <v>45654</v>
      </c>
      <c r="B8704" s="528">
        <f>Electricity!E8740</f>
        <v>0.54166666666666674</v>
      </c>
      <c r="C8704" s="529">
        <f>Electricity!F8740</f>
        <v>0</v>
      </c>
      <c r="D8704" s="529">
        <f>Electricity!I8740</f>
        <v>0</v>
      </c>
      <c r="E8704" s="531" t="str">
        <f t="shared" si="277"/>
        <v>12/28/2024 01:00:00 PM</v>
      </c>
      <c r="F8704" s="530" t="str">
        <f t="shared" si="276"/>
        <v>Dec</v>
      </c>
    </row>
    <row r="8705" spans="1:6" x14ac:dyDescent="0.35">
      <c r="A8705" s="527">
        <f>Electricity!D8741</f>
        <v>45654</v>
      </c>
      <c r="B8705" s="528">
        <f>Electricity!E8741</f>
        <v>0.58333333333333337</v>
      </c>
      <c r="C8705" s="529">
        <f>Electricity!F8741</f>
        <v>0</v>
      </c>
      <c r="D8705" s="529">
        <f>Electricity!I8741</f>
        <v>0</v>
      </c>
      <c r="E8705" s="531" t="str">
        <f t="shared" si="277"/>
        <v>12/28/2024 02:00:00 PM</v>
      </c>
      <c r="F8705" s="530" t="str">
        <f t="shared" si="276"/>
        <v>Dec</v>
      </c>
    </row>
    <row r="8706" spans="1:6" x14ac:dyDescent="0.35">
      <c r="A8706" s="527">
        <f>Electricity!D8742</f>
        <v>45654</v>
      </c>
      <c r="B8706" s="528">
        <f>Electricity!E8742</f>
        <v>0.62500000000000011</v>
      </c>
      <c r="C8706" s="529">
        <f>Electricity!F8742</f>
        <v>0</v>
      </c>
      <c r="D8706" s="529">
        <f>Electricity!I8742</f>
        <v>0</v>
      </c>
      <c r="E8706" s="531" t="str">
        <f t="shared" si="277"/>
        <v>12/28/2024 03:00:00 PM</v>
      </c>
      <c r="F8706" s="530" t="str">
        <f t="shared" si="276"/>
        <v>Dec</v>
      </c>
    </row>
    <row r="8707" spans="1:6" x14ac:dyDescent="0.35">
      <c r="A8707" s="527">
        <f>Electricity!D8743</f>
        <v>45654</v>
      </c>
      <c r="B8707" s="528">
        <f>Electricity!E8743</f>
        <v>0.66666666666666674</v>
      </c>
      <c r="C8707" s="529">
        <f>Electricity!F8743</f>
        <v>0</v>
      </c>
      <c r="D8707" s="529">
        <f>Electricity!I8743</f>
        <v>0</v>
      </c>
      <c r="E8707" s="531" t="str">
        <f t="shared" si="277"/>
        <v>12/28/2024 04:00:00 PM</v>
      </c>
      <c r="F8707" s="530" t="str">
        <f t="shared" ref="F8707:F8762" si="278">TEXT(A8707,"mmm")</f>
        <v>Dec</v>
      </c>
    </row>
    <row r="8708" spans="1:6" x14ac:dyDescent="0.35">
      <c r="A8708" s="527">
        <f>Electricity!D8744</f>
        <v>45654</v>
      </c>
      <c r="B8708" s="528">
        <f>Electricity!E8744</f>
        <v>0.70833333333333337</v>
      </c>
      <c r="C8708" s="529">
        <f>Electricity!F8744</f>
        <v>0</v>
      </c>
      <c r="D8708" s="529">
        <f>Electricity!I8744</f>
        <v>0</v>
      </c>
      <c r="E8708" s="531" t="str">
        <f t="shared" si="277"/>
        <v>12/28/2024 05:00:00 PM</v>
      </c>
      <c r="F8708" s="530" t="str">
        <f t="shared" si="278"/>
        <v>Dec</v>
      </c>
    </row>
    <row r="8709" spans="1:6" x14ac:dyDescent="0.35">
      <c r="A8709" s="527">
        <f>Electricity!D8745</f>
        <v>45654</v>
      </c>
      <c r="B8709" s="528">
        <f>Electricity!E8745</f>
        <v>0.75000000000000011</v>
      </c>
      <c r="C8709" s="529">
        <f>Electricity!F8745</f>
        <v>0</v>
      </c>
      <c r="D8709" s="529">
        <f>Electricity!I8745</f>
        <v>0</v>
      </c>
      <c r="E8709" s="531" t="str">
        <f t="shared" si="277"/>
        <v>12/28/2024 06:00:00 PM</v>
      </c>
      <c r="F8709" s="530" t="str">
        <f t="shared" si="278"/>
        <v>Dec</v>
      </c>
    </row>
    <row r="8710" spans="1:6" x14ac:dyDescent="0.35">
      <c r="A8710" s="527">
        <f>Electricity!D8746</f>
        <v>45654</v>
      </c>
      <c r="B8710" s="528">
        <f>Electricity!E8746</f>
        <v>0.79166666666666674</v>
      </c>
      <c r="C8710" s="529">
        <f>Electricity!F8746</f>
        <v>0</v>
      </c>
      <c r="D8710" s="529">
        <f>Electricity!I8746</f>
        <v>0</v>
      </c>
      <c r="E8710" s="531" t="str">
        <f t="shared" si="277"/>
        <v>12/28/2024 07:00:00 PM</v>
      </c>
      <c r="F8710" s="530" t="str">
        <f t="shared" si="278"/>
        <v>Dec</v>
      </c>
    </row>
    <row r="8711" spans="1:6" x14ac:dyDescent="0.35">
      <c r="A8711" s="527">
        <f>Electricity!D8747</f>
        <v>45654</v>
      </c>
      <c r="B8711" s="528">
        <f>Electricity!E8747</f>
        <v>0.83333333333333337</v>
      </c>
      <c r="C8711" s="529">
        <f>Electricity!F8747</f>
        <v>0</v>
      </c>
      <c r="D8711" s="529">
        <f>Electricity!I8747</f>
        <v>0</v>
      </c>
      <c r="E8711" s="531" t="str">
        <f t="shared" si="277"/>
        <v>12/28/2024 08:00:00 PM</v>
      </c>
      <c r="F8711" s="530" t="str">
        <f t="shared" si="278"/>
        <v>Dec</v>
      </c>
    </row>
    <row r="8712" spans="1:6" x14ac:dyDescent="0.35">
      <c r="A8712" s="527">
        <f>Electricity!D8748</f>
        <v>45654</v>
      </c>
      <c r="B8712" s="528">
        <f>Electricity!E8748</f>
        <v>0.87500000000000011</v>
      </c>
      <c r="C8712" s="529">
        <f>Electricity!F8748</f>
        <v>0</v>
      </c>
      <c r="D8712" s="529">
        <f>Electricity!I8748</f>
        <v>0</v>
      </c>
      <c r="E8712" s="531" t="str">
        <f t="shared" si="277"/>
        <v>12/28/2024 09:00:00 PM</v>
      </c>
      <c r="F8712" s="530" t="str">
        <f t="shared" si="278"/>
        <v>Dec</v>
      </c>
    </row>
    <row r="8713" spans="1:6" x14ac:dyDescent="0.35">
      <c r="A8713" s="527">
        <f>Electricity!D8749</f>
        <v>45654</v>
      </c>
      <c r="B8713" s="528">
        <f>Electricity!E8749</f>
        <v>0.91666666666666674</v>
      </c>
      <c r="C8713" s="529">
        <f>Electricity!F8749</f>
        <v>0</v>
      </c>
      <c r="D8713" s="529">
        <f>Electricity!I8749</f>
        <v>0</v>
      </c>
      <c r="E8713" s="531" t="str">
        <f t="shared" si="277"/>
        <v>12/28/2024 10:00:00 PM</v>
      </c>
      <c r="F8713" s="530" t="str">
        <f t="shared" si="278"/>
        <v>Dec</v>
      </c>
    </row>
    <row r="8714" spans="1:6" x14ac:dyDescent="0.35">
      <c r="A8714" s="527">
        <f>Electricity!D8750</f>
        <v>45654</v>
      </c>
      <c r="B8714" s="528">
        <f>Electricity!E8750</f>
        <v>0.95833333333333337</v>
      </c>
      <c r="C8714" s="529">
        <f>Electricity!F8750</f>
        <v>0</v>
      </c>
      <c r="D8714" s="529">
        <f>Electricity!I8750</f>
        <v>0</v>
      </c>
      <c r="E8714" s="531" t="str">
        <f t="shared" si="277"/>
        <v>12/28/2024 11:00:00 PM</v>
      </c>
      <c r="F8714" s="530" t="str">
        <f t="shared" si="278"/>
        <v>Dec</v>
      </c>
    </row>
    <row r="8715" spans="1:6" x14ac:dyDescent="0.35">
      <c r="A8715" s="527">
        <f>Electricity!D8751</f>
        <v>45655</v>
      </c>
      <c r="B8715" s="528">
        <f>Electricity!E8751</f>
        <v>3.1225022567582528E-17</v>
      </c>
      <c r="C8715" s="529">
        <f>Electricity!F8751</f>
        <v>0</v>
      </c>
      <c r="D8715" s="529">
        <f>Electricity!I8751</f>
        <v>0</v>
      </c>
      <c r="E8715" s="531" t="str">
        <f t="shared" si="277"/>
        <v>12/29/2024 12:00:00 AM</v>
      </c>
      <c r="F8715" s="530" t="str">
        <f t="shared" si="278"/>
        <v>Dec</v>
      </c>
    </row>
    <row r="8716" spans="1:6" x14ac:dyDescent="0.35">
      <c r="A8716" s="527">
        <f>Electricity!D8752</f>
        <v>45655</v>
      </c>
      <c r="B8716" s="528">
        <f>Electricity!E8752</f>
        <v>4.1666666666666699E-2</v>
      </c>
      <c r="C8716" s="529">
        <f>Electricity!F8752</f>
        <v>0</v>
      </c>
      <c r="D8716" s="529">
        <f>Electricity!I8752</f>
        <v>0</v>
      </c>
      <c r="E8716" s="531" t="str">
        <f t="shared" si="277"/>
        <v>12/29/2024 01:00:00 AM</v>
      </c>
      <c r="F8716" s="530" t="str">
        <f t="shared" si="278"/>
        <v>Dec</v>
      </c>
    </row>
    <row r="8717" spans="1:6" x14ac:dyDescent="0.35">
      <c r="A8717" s="527">
        <f>Electricity!D8753</f>
        <v>45655</v>
      </c>
      <c r="B8717" s="528">
        <f>Electricity!E8753</f>
        <v>8.333333333333337E-2</v>
      </c>
      <c r="C8717" s="529">
        <f>Electricity!F8753</f>
        <v>0</v>
      </c>
      <c r="D8717" s="529">
        <f>Electricity!I8753</f>
        <v>0</v>
      </c>
      <c r="E8717" s="531" t="str">
        <f t="shared" si="277"/>
        <v>12/29/2024 02:00:00 AM</v>
      </c>
      <c r="F8717" s="530" t="str">
        <f t="shared" si="278"/>
        <v>Dec</v>
      </c>
    </row>
    <row r="8718" spans="1:6" x14ac:dyDescent="0.35">
      <c r="A8718" s="527">
        <f>Electricity!D8754</f>
        <v>45655</v>
      </c>
      <c r="B8718" s="528">
        <f>Electricity!E8754</f>
        <v>0.12500000000000006</v>
      </c>
      <c r="C8718" s="529">
        <f>Electricity!F8754</f>
        <v>0</v>
      </c>
      <c r="D8718" s="529">
        <f>Electricity!I8754</f>
        <v>0</v>
      </c>
      <c r="E8718" s="531" t="str">
        <f t="shared" si="277"/>
        <v>12/29/2024 03:00:00 AM</v>
      </c>
      <c r="F8718" s="530" t="str">
        <f t="shared" si="278"/>
        <v>Dec</v>
      </c>
    </row>
    <row r="8719" spans="1:6" x14ac:dyDescent="0.35">
      <c r="A8719" s="527">
        <f>Electricity!D8755</f>
        <v>45655</v>
      </c>
      <c r="B8719" s="528">
        <f>Electricity!E8755</f>
        <v>0.16666666666666669</v>
      </c>
      <c r="C8719" s="529">
        <f>Electricity!F8755</f>
        <v>0</v>
      </c>
      <c r="D8719" s="529">
        <f>Electricity!I8755</f>
        <v>0</v>
      </c>
      <c r="E8719" s="531" t="str">
        <f t="shared" si="277"/>
        <v>12/29/2024 04:00:00 AM</v>
      </c>
      <c r="F8719" s="530" t="str">
        <f t="shared" si="278"/>
        <v>Dec</v>
      </c>
    </row>
    <row r="8720" spans="1:6" x14ac:dyDescent="0.35">
      <c r="A8720" s="527">
        <f>Electricity!D8756</f>
        <v>45655</v>
      </c>
      <c r="B8720" s="528">
        <f>Electricity!E8756</f>
        <v>0.20833333333333337</v>
      </c>
      <c r="C8720" s="529">
        <f>Electricity!F8756</f>
        <v>0</v>
      </c>
      <c r="D8720" s="529">
        <f>Electricity!I8756</f>
        <v>0</v>
      </c>
      <c r="E8720" s="531" t="str">
        <f t="shared" si="277"/>
        <v>12/29/2024 05:00:00 AM</v>
      </c>
      <c r="F8720" s="530" t="str">
        <f t="shared" si="278"/>
        <v>Dec</v>
      </c>
    </row>
    <row r="8721" spans="1:6" x14ac:dyDescent="0.35">
      <c r="A8721" s="527">
        <f>Electricity!D8757</f>
        <v>45655</v>
      </c>
      <c r="B8721" s="528">
        <f>Electricity!E8757</f>
        <v>0.25</v>
      </c>
      <c r="C8721" s="529">
        <f>Electricity!F8757</f>
        <v>0</v>
      </c>
      <c r="D8721" s="529">
        <f>Electricity!I8757</f>
        <v>0</v>
      </c>
      <c r="E8721" s="531" t="str">
        <f t="shared" si="277"/>
        <v>12/29/2024 06:00:00 AM</v>
      </c>
      <c r="F8721" s="530" t="str">
        <f t="shared" si="278"/>
        <v>Dec</v>
      </c>
    </row>
    <row r="8722" spans="1:6" x14ac:dyDescent="0.35">
      <c r="A8722" s="527">
        <f>Electricity!D8758</f>
        <v>45655</v>
      </c>
      <c r="B8722" s="528">
        <f>Electricity!E8758</f>
        <v>0.29166666666666669</v>
      </c>
      <c r="C8722" s="529">
        <f>Electricity!F8758</f>
        <v>0</v>
      </c>
      <c r="D8722" s="529">
        <f>Electricity!I8758</f>
        <v>0</v>
      </c>
      <c r="E8722" s="531" t="str">
        <f t="shared" si="277"/>
        <v>12/29/2024 07:00:00 AM</v>
      </c>
      <c r="F8722" s="530" t="str">
        <f t="shared" si="278"/>
        <v>Dec</v>
      </c>
    </row>
    <row r="8723" spans="1:6" x14ac:dyDescent="0.35">
      <c r="A8723" s="527">
        <f>Electricity!D8759</f>
        <v>45655</v>
      </c>
      <c r="B8723" s="528">
        <f>Electricity!E8759</f>
        <v>0.33333333333333337</v>
      </c>
      <c r="C8723" s="529">
        <f>Electricity!F8759</f>
        <v>0</v>
      </c>
      <c r="D8723" s="529">
        <f>Electricity!I8759</f>
        <v>0</v>
      </c>
      <c r="E8723" s="531" t="str">
        <f t="shared" si="277"/>
        <v>12/29/2024 08:00:00 AM</v>
      </c>
      <c r="F8723" s="530" t="str">
        <f t="shared" si="278"/>
        <v>Dec</v>
      </c>
    </row>
    <row r="8724" spans="1:6" x14ac:dyDescent="0.35">
      <c r="A8724" s="527">
        <f>Electricity!D8760</f>
        <v>45655</v>
      </c>
      <c r="B8724" s="528">
        <f>Electricity!E8760</f>
        <v>0.375</v>
      </c>
      <c r="C8724" s="529">
        <f>Electricity!F8760</f>
        <v>0</v>
      </c>
      <c r="D8724" s="529">
        <f>Electricity!I8760</f>
        <v>0</v>
      </c>
      <c r="E8724" s="531" t="str">
        <f t="shared" si="277"/>
        <v>12/29/2024 09:00:00 AM</v>
      </c>
      <c r="F8724" s="530" t="str">
        <f t="shared" si="278"/>
        <v>Dec</v>
      </c>
    </row>
    <row r="8725" spans="1:6" x14ac:dyDescent="0.35">
      <c r="A8725" s="527">
        <f>Electricity!D8761</f>
        <v>45655</v>
      </c>
      <c r="B8725" s="528">
        <f>Electricity!E8761</f>
        <v>0.41666666666666669</v>
      </c>
      <c r="C8725" s="529">
        <f>Electricity!F8761</f>
        <v>0</v>
      </c>
      <c r="D8725" s="529">
        <f>Electricity!I8761</f>
        <v>0</v>
      </c>
      <c r="E8725" s="531" t="str">
        <f t="shared" si="277"/>
        <v>12/29/2024 10:00:00 AM</v>
      </c>
      <c r="F8725" s="530" t="str">
        <f t="shared" si="278"/>
        <v>Dec</v>
      </c>
    </row>
    <row r="8726" spans="1:6" x14ac:dyDescent="0.35">
      <c r="A8726" s="527">
        <f>Electricity!D8762</f>
        <v>45655</v>
      </c>
      <c r="B8726" s="528">
        <f>Electricity!E8762</f>
        <v>0.45833333333333337</v>
      </c>
      <c r="C8726" s="529">
        <f>Electricity!F8762</f>
        <v>0</v>
      </c>
      <c r="D8726" s="529">
        <f>Electricity!I8762</f>
        <v>0</v>
      </c>
      <c r="E8726" s="531" t="str">
        <f t="shared" si="277"/>
        <v>12/29/2024 11:00:00 AM</v>
      </c>
      <c r="F8726" s="530" t="str">
        <f t="shared" si="278"/>
        <v>Dec</v>
      </c>
    </row>
    <row r="8727" spans="1:6" x14ac:dyDescent="0.35">
      <c r="A8727" s="527">
        <f>Electricity!D8763</f>
        <v>45655</v>
      </c>
      <c r="B8727" s="528">
        <f>Electricity!E8763</f>
        <v>0.50000000000000011</v>
      </c>
      <c r="C8727" s="529">
        <f>Electricity!F8763</f>
        <v>0</v>
      </c>
      <c r="D8727" s="529">
        <f>Electricity!I8763</f>
        <v>0</v>
      </c>
      <c r="E8727" s="531" t="str">
        <f t="shared" si="277"/>
        <v>12/29/2024 12:00:00 PM</v>
      </c>
      <c r="F8727" s="530" t="str">
        <f t="shared" si="278"/>
        <v>Dec</v>
      </c>
    </row>
    <row r="8728" spans="1:6" x14ac:dyDescent="0.35">
      <c r="A8728" s="527">
        <f>Electricity!D8764</f>
        <v>45655</v>
      </c>
      <c r="B8728" s="528">
        <f>Electricity!E8764</f>
        <v>0.54166666666666674</v>
      </c>
      <c r="C8728" s="529">
        <f>Electricity!F8764</f>
        <v>0</v>
      </c>
      <c r="D8728" s="529">
        <f>Electricity!I8764</f>
        <v>0</v>
      </c>
      <c r="E8728" s="531" t="str">
        <f t="shared" si="277"/>
        <v>12/29/2024 01:00:00 PM</v>
      </c>
      <c r="F8728" s="530" t="str">
        <f t="shared" si="278"/>
        <v>Dec</v>
      </c>
    </row>
    <row r="8729" spans="1:6" x14ac:dyDescent="0.35">
      <c r="A8729" s="527">
        <f>Electricity!D8765</f>
        <v>45655</v>
      </c>
      <c r="B8729" s="528">
        <f>Electricity!E8765</f>
        <v>0.58333333333333337</v>
      </c>
      <c r="C8729" s="529">
        <f>Electricity!F8765</f>
        <v>0</v>
      </c>
      <c r="D8729" s="529">
        <f>Electricity!I8765</f>
        <v>0</v>
      </c>
      <c r="E8729" s="531" t="str">
        <f t="shared" si="277"/>
        <v>12/29/2024 02:00:00 PM</v>
      </c>
      <c r="F8729" s="530" t="str">
        <f t="shared" si="278"/>
        <v>Dec</v>
      </c>
    </row>
    <row r="8730" spans="1:6" x14ac:dyDescent="0.35">
      <c r="A8730" s="527">
        <f>Electricity!D8766</f>
        <v>45655</v>
      </c>
      <c r="B8730" s="528">
        <f>Electricity!E8766</f>
        <v>0.62500000000000011</v>
      </c>
      <c r="C8730" s="529">
        <f>Electricity!F8766</f>
        <v>0</v>
      </c>
      <c r="D8730" s="529">
        <f>Electricity!I8766</f>
        <v>0</v>
      </c>
      <c r="E8730" s="531" t="str">
        <f t="shared" si="277"/>
        <v>12/29/2024 03:00:00 PM</v>
      </c>
      <c r="F8730" s="530" t="str">
        <f t="shared" si="278"/>
        <v>Dec</v>
      </c>
    </row>
    <row r="8731" spans="1:6" x14ac:dyDescent="0.35">
      <c r="A8731" s="527">
        <f>Electricity!D8767</f>
        <v>45655</v>
      </c>
      <c r="B8731" s="528">
        <f>Electricity!E8767</f>
        <v>0.66666666666666674</v>
      </c>
      <c r="C8731" s="529">
        <f>Electricity!F8767</f>
        <v>0</v>
      </c>
      <c r="D8731" s="529">
        <f>Electricity!I8767</f>
        <v>0</v>
      </c>
      <c r="E8731" s="531" t="str">
        <f t="shared" si="277"/>
        <v>12/29/2024 04:00:00 PM</v>
      </c>
      <c r="F8731" s="530" t="str">
        <f t="shared" si="278"/>
        <v>Dec</v>
      </c>
    </row>
    <row r="8732" spans="1:6" x14ac:dyDescent="0.35">
      <c r="A8732" s="527">
        <f>Electricity!D8768</f>
        <v>45655</v>
      </c>
      <c r="B8732" s="528">
        <f>Electricity!E8768</f>
        <v>0.70833333333333337</v>
      </c>
      <c r="C8732" s="529">
        <f>Electricity!F8768</f>
        <v>0</v>
      </c>
      <c r="D8732" s="529">
        <f>Electricity!I8768</f>
        <v>0</v>
      </c>
      <c r="E8732" s="531" t="str">
        <f t="shared" si="277"/>
        <v>12/29/2024 05:00:00 PM</v>
      </c>
      <c r="F8732" s="530" t="str">
        <f t="shared" si="278"/>
        <v>Dec</v>
      </c>
    </row>
    <row r="8733" spans="1:6" x14ac:dyDescent="0.35">
      <c r="A8733" s="527">
        <f>Electricity!D8769</f>
        <v>45655</v>
      </c>
      <c r="B8733" s="528">
        <f>Electricity!E8769</f>
        <v>0.75000000000000011</v>
      </c>
      <c r="C8733" s="529">
        <f>Electricity!F8769</f>
        <v>0</v>
      </c>
      <c r="D8733" s="529">
        <f>Electricity!I8769</f>
        <v>0</v>
      </c>
      <c r="E8733" s="531" t="str">
        <f t="shared" si="277"/>
        <v>12/29/2024 06:00:00 PM</v>
      </c>
      <c r="F8733" s="530" t="str">
        <f t="shared" si="278"/>
        <v>Dec</v>
      </c>
    </row>
    <row r="8734" spans="1:6" x14ac:dyDescent="0.35">
      <c r="A8734" s="527">
        <f>Electricity!D8770</f>
        <v>45655</v>
      </c>
      <c r="B8734" s="528">
        <f>Electricity!E8770</f>
        <v>0.79166666666666674</v>
      </c>
      <c r="C8734" s="529">
        <f>Electricity!F8770</f>
        <v>0</v>
      </c>
      <c r="D8734" s="529">
        <f>Electricity!I8770</f>
        <v>0</v>
      </c>
      <c r="E8734" s="531" t="str">
        <f t="shared" si="277"/>
        <v>12/29/2024 07:00:00 PM</v>
      </c>
      <c r="F8734" s="530" t="str">
        <f t="shared" si="278"/>
        <v>Dec</v>
      </c>
    </row>
    <row r="8735" spans="1:6" x14ac:dyDescent="0.35">
      <c r="A8735" s="527">
        <f>Electricity!D8771</f>
        <v>45655</v>
      </c>
      <c r="B8735" s="528">
        <f>Electricity!E8771</f>
        <v>0.83333333333333337</v>
      </c>
      <c r="C8735" s="529">
        <f>Electricity!F8771</f>
        <v>0</v>
      </c>
      <c r="D8735" s="529">
        <f>Electricity!I8771</f>
        <v>0</v>
      </c>
      <c r="E8735" s="531" t="str">
        <f t="shared" si="277"/>
        <v>12/29/2024 08:00:00 PM</v>
      </c>
      <c r="F8735" s="530" t="str">
        <f t="shared" si="278"/>
        <v>Dec</v>
      </c>
    </row>
    <row r="8736" spans="1:6" x14ac:dyDescent="0.35">
      <c r="A8736" s="527">
        <f>Electricity!D8772</f>
        <v>45655</v>
      </c>
      <c r="B8736" s="528">
        <f>Electricity!E8772</f>
        <v>0.87500000000000011</v>
      </c>
      <c r="C8736" s="529">
        <f>Electricity!F8772</f>
        <v>0</v>
      </c>
      <c r="D8736" s="529">
        <f>Electricity!I8772</f>
        <v>0</v>
      </c>
      <c r="E8736" s="531" t="str">
        <f t="shared" si="277"/>
        <v>12/29/2024 09:00:00 PM</v>
      </c>
      <c r="F8736" s="530" t="str">
        <f t="shared" si="278"/>
        <v>Dec</v>
      </c>
    </row>
    <row r="8737" spans="1:6" x14ac:dyDescent="0.35">
      <c r="A8737" s="527">
        <f>Electricity!D8773</f>
        <v>45655</v>
      </c>
      <c r="B8737" s="528">
        <f>Electricity!E8773</f>
        <v>0.91666666666666674</v>
      </c>
      <c r="C8737" s="529">
        <f>Electricity!F8773</f>
        <v>0</v>
      </c>
      <c r="D8737" s="529">
        <f>Electricity!I8773</f>
        <v>0</v>
      </c>
      <c r="E8737" s="531" t="str">
        <f t="shared" si="277"/>
        <v>12/29/2024 10:00:00 PM</v>
      </c>
      <c r="F8737" s="530" t="str">
        <f t="shared" si="278"/>
        <v>Dec</v>
      </c>
    </row>
    <row r="8738" spans="1:6" x14ac:dyDescent="0.35">
      <c r="A8738" s="527">
        <f>Electricity!D8774</f>
        <v>45655</v>
      </c>
      <c r="B8738" s="528">
        <f>Electricity!E8774</f>
        <v>0.95833333333333337</v>
      </c>
      <c r="C8738" s="529">
        <f>Electricity!F8774</f>
        <v>0</v>
      </c>
      <c r="D8738" s="529">
        <f>Electricity!I8774</f>
        <v>0</v>
      </c>
      <c r="E8738" s="531" t="str">
        <f t="shared" si="277"/>
        <v>12/29/2024 11:00:00 PM</v>
      </c>
      <c r="F8738" s="530" t="str">
        <f t="shared" si="278"/>
        <v>Dec</v>
      </c>
    </row>
    <row r="8739" spans="1:6" x14ac:dyDescent="0.35">
      <c r="A8739" s="527">
        <f>Electricity!D8775</f>
        <v>45656</v>
      </c>
      <c r="B8739" s="528">
        <f>Electricity!E8775</f>
        <v>3.1225022567582528E-17</v>
      </c>
      <c r="C8739" s="529">
        <f>Electricity!F8775</f>
        <v>0</v>
      </c>
      <c r="D8739" s="529">
        <f>Electricity!I8775</f>
        <v>0</v>
      </c>
      <c r="E8739" s="531" t="str">
        <f t="shared" si="277"/>
        <v>12/30/2024 12:00:00 AM</v>
      </c>
      <c r="F8739" s="530" t="str">
        <f t="shared" si="278"/>
        <v>Dec</v>
      </c>
    </row>
    <row r="8740" spans="1:6" x14ac:dyDescent="0.35">
      <c r="A8740" s="527">
        <f>Electricity!D8776</f>
        <v>45656</v>
      </c>
      <c r="B8740" s="528">
        <f>Electricity!E8776</f>
        <v>4.1666666666666699E-2</v>
      </c>
      <c r="C8740" s="529">
        <f>Electricity!F8776</f>
        <v>0</v>
      </c>
      <c r="D8740" s="529">
        <f>Electricity!I8776</f>
        <v>0</v>
      </c>
      <c r="E8740" s="531" t="str">
        <f t="shared" si="277"/>
        <v>12/30/2024 01:00:00 AM</v>
      </c>
      <c r="F8740" s="530" t="str">
        <f t="shared" si="278"/>
        <v>Dec</v>
      </c>
    </row>
    <row r="8741" spans="1:6" x14ac:dyDescent="0.35">
      <c r="A8741" s="527">
        <f>Electricity!D8777</f>
        <v>45656</v>
      </c>
      <c r="B8741" s="528">
        <f>Electricity!E8777</f>
        <v>8.333333333333337E-2</v>
      </c>
      <c r="C8741" s="529">
        <f>Electricity!F8777</f>
        <v>0</v>
      </c>
      <c r="D8741" s="529">
        <f>Electricity!I8777</f>
        <v>0</v>
      </c>
      <c r="E8741" s="531" t="str">
        <f t="shared" si="277"/>
        <v>12/30/2024 02:00:00 AM</v>
      </c>
      <c r="F8741" s="530" t="str">
        <f t="shared" si="278"/>
        <v>Dec</v>
      </c>
    </row>
    <row r="8742" spans="1:6" x14ac:dyDescent="0.35">
      <c r="A8742" s="527">
        <f>Electricity!D8778</f>
        <v>45656</v>
      </c>
      <c r="B8742" s="528">
        <f>Electricity!E8778</f>
        <v>0.12500000000000006</v>
      </c>
      <c r="C8742" s="529">
        <f>Electricity!F8778</f>
        <v>0</v>
      </c>
      <c r="D8742" s="529">
        <f>Electricity!I8778</f>
        <v>0</v>
      </c>
      <c r="E8742" s="531" t="str">
        <f t="shared" si="277"/>
        <v>12/30/2024 03:00:00 AM</v>
      </c>
      <c r="F8742" s="530" t="str">
        <f t="shared" si="278"/>
        <v>Dec</v>
      </c>
    </row>
    <row r="8743" spans="1:6" x14ac:dyDescent="0.35">
      <c r="A8743" s="527">
        <f>Electricity!D8779</f>
        <v>45656</v>
      </c>
      <c r="B8743" s="528">
        <f>Electricity!E8779</f>
        <v>0.16666666666666669</v>
      </c>
      <c r="C8743" s="529">
        <f>Electricity!F8779</f>
        <v>0</v>
      </c>
      <c r="D8743" s="529">
        <f>Electricity!I8779</f>
        <v>0</v>
      </c>
      <c r="E8743" s="531" t="str">
        <f t="shared" si="277"/>
        <v>12/30/2024 04:00:00 AM</v>
      </c>
      <c r="F8743" s="530" t="str">
        <f t="shared" si="278"/>
        <v>Dec</v>
      </c>
    </row>
    <row r="8744" spans="1:6" x14ac:dyDescent="0.35">
      <c r="A8744" s="527">
        <f>Electricity!D8780</f>
        <v>45656</v>
      </c>
      <c r="B8744" s="528">
        <f>Electricity!E8780</f>
        <v>0.20833333333333337</v>
      </c>
      <c r="C8744" s="529">
        <f>Electricity!F8780</f>
        <v>0</v>
      </c>
      <c r="D8744" s="529">
        <f>Electricity!I8780</f>
        <v>0</v>
      </c>
      <c r="E8744" s="531" t="str">
        <f t="shared" si="277"/>
        <v>12/30/2024 05:00:00 AM</v>
      </c>
      <c r="F8744" s="530" t="str">
        <f t="shared" si="278"/>
        <v>Dec</v>
      </c>
    </row>
    <row r="8745" spans="1:6" x14ac:dyDescent="0.35">
      <c r="A8745" s="527">
        <f>Electricity!D8781</f>
        <v>45656</v>
      </c>
      <c r="B8745" s="528">
        <f>Electricity!E8781</f>
        <v>0.25</v>
      </c>
      <c r="C8745" s="529">
        <f>Electricity!F8781</f>
        <v>0</v>
      </c>
      <c r="D8745" s="529">
        <f>Electricity!I8781</f>
        <v>0</v>
      </c>
      <c r="E8745" s="531" t="str">
        <f t="shared" si="277"/>
        <v>12/30/2024 06:00:00 AM</v>
      </c>
      <c r="F8745" s="530" t="str">
        <f t="shared" si="278"/>
        <v>Dec</v>
      </c>
    </row>
    <row r="8746" spans="1:6" x14ac:dyDescent="0.35">
      <c r="A8746" s="527">
        <f>Electricity!D8782</f>
        <v>45656</v>
      </c>
      <c r="B8746" s="528">
        <f>Electricity!E8782</f>
        <v>0.29166666666666669</v>
      </c>
      <c r="C8746" s="529">
        <f>Electricity!F8782</f>
        <v>0</v>
      </c>
      <c r="D8746" s="529">
        <f>Electricity!I8782</f>
        <v>0</v>
      </c>
      <c r="E8746" s="531" t="str">
        <f t="shared" si="277"/>
        <v>12/30/2024 07:00:00 AM</v>
      </c>
      <c r="F8746" s="530" t="str">
        <f t="shared" si="278"/>
        <v>Dec</v>
      </c>
    </row>
    <row r="8747" spans="1:6" x14ac:dyDescent="0.35">
      <c r="A8747" s="527">
        <f>Electricity!D8783</f>
        <v>45656</v>
      </c>
      <c r="B8747" s="528">
        <f>Electricity!E8783</f>
        <v>0.33333333333333337</v>
      </c>
      <c r="C8747" s="529">
        <f>Electricity!F8783</f>
        <v>0</v>
      </c>
      <c r="D8747" s="529">
        <f>Electricity!I8783</f>
        <v>0</v>
      </c>
      <c r="E8747" s="531" t="str">
        <f t="shared" si="277"/>
        <v>12/30/2024 08:00:00 AM</v>
      </c>
      <c r="F8747" s="530" t="str">
        <f t="shared" si="278"/>
        <v>Dec</v>
      </c>
    </row>
    <row r="8748" spans="1:6" x14ac:dyDescent="0.35">
      <c r="A8748" s="527">
        <f>Electricity!D8784</f>
        <v>45656</v>
      </c>
      <c r="B8748" s="528">
        <f>Electricity!E8784</f>
        <v>0.375</v>
      </c>
      <c r="C8748" s="529">
        <f>Electricity!F8784</f>
        <v>0</v>
      </c>
      <c r="D8748" s="529">
        <f>Electricity!I8784</f>
        <v>0</v>
      </c>
      <c r="E8748" s="531" t="str">
        <f t="shared" ref="E8748:E8762" si="279">CONCATENATE(TEXT(A8748,"mm/dd/yyyy")," ",TEXT(B8748,"hh:mm:ss AM/PM"))</f>
        <v>12/30/2024 09:00:00 AM</v>
      </c>
      <c r="F8748" s="530" t="str">
        <f t="shared" si="278"/>
        <v>Dec</v>
      </c>
    </row>
    <row r="8749" spans="1:6" x14ac:dyDescent="0.35">
      <c r="A8749" s="527">
        <f>Electricity!D8785</f>
        <v>45656</v>
      </c>
      <c r="B8749" s="528">
        <f>Electricity!E8785</f>
        <v>0.41666666666666669</v>
      </c>
      <c r="C8749" s="529">
        <f>Electricity!F8785</f>
        <v>0</v>
      </c>
      <c r="D8749" s="529">
        <f>Electricity!I8785</f>
        <v>0</v>
      </c>
      <c r="E8749" s="531" t="str">
        <f t="shared" si="279"/>
        <v>12/30/2024 10:00:00 AM</v>
      </c>
      <c r="F8749" s="530" t="str">
        <f t="shared" si="278"/>
        <v>Dec</v>
      </c>
    </row>
    <row r="8750" spans="1:6" x14ac:dyDescent="0.35">
      <c r="A8750" s="527">
        <f>Electricity!D8786</f>
        <v>45656</v>
      </c>
      <c r="B8750" s="528">
        <f>Electricity!E8786</f>
        <v>0.45833333333333337</v>
      </c>
      <c r="C8750" s="529">
        <f>Electricity!F8786</f>
        <v>0</v>
      </c>
      <c r="D8750" s="529">
        <f>Electricity!I8786</f>
        <v>0</v>
      </c>
      <c r="E8750" s="531" t="str">
        <f t="shared" si="279"/>
        <v>12/30/2024 11:00:00 AM</v>
      </c>
      <c r="F8750" s="530" t="str">
        <f t="shared" si="278"/>
        <v>Dec</v>
      </c>
    </row>
    <row r="8751" spans="1:6" x14ac:dyDescent="0.35">
      <c r="A8751" s="527">
        <f>Electricity!D8787</f>
        <v>45656</v>
      </c>
      <c r="B8751" s="528">
        <f>Electricity!E8787</f>
        <v>0.50000000000000011</v>
      </c>
      <c r="C8751" s="529">
        <f>Electricity!F8787</f>
        <v>0</v>
      </c>
      <c r="D8751" s="529">
        <f>Electricity!I8787</f>
        <v>0</v>
      </c>
      <c r="E8751" s="531" t="str">
        <f t="shared" si="279"/>
        <v>12/30/2024 12:00:00 PM</v>
      </c>
      <c r="F8751" s="530" t="str">
        <f t="shared" si="278"/>
        <v>Dec</v>
      </c>
    </row>
    <row r="8752" spans="1:6" x14ac:dyDescent="0.35">
      <c r="A8752" s="527">
        <f>Electricity!D8788</f>
        <v>45656</v>
      </c>
      <c r="B8752" s="528">
        <f>Electricity!E8788</f>
        <v>0.54166666666666674</v>
      </c>
      <c r="C8752" s="529">
        <f>Electricity!F8788</f>
        <v>0</v>
      </c>
      <c r="D8752" s="529">
        <f>Electricity!I8788</f>
        <v>0</v>
      </c>
      <c r="E8752" s="531" t="str">
        <f t="shared" si="279"/>
        <v>12/30/2024 01:00:00 PM</v>
      </c>
      <c r="F8752" s="530" t="str">
        <f t="shared" si="278"/>
        <v>Dec</v>
      </c>
    </row>
    <row r="8753" spans="1:6" x14ac:dyDescent="0.35">
      <c r="A8753" s="527">
        <f>Electricity!D8789</f>
        <v>45656</v>
      </c>
      <c r="B8753" s="528">
        <f>Electricity!E8789</f>
        <v>0.58333333333333337</v>
      </c>
      <c r="C8753" s="529">
        <f>Electricity!F8789</f>
        <v>0</v>
      </c>
      <c r="D8753" s="529">
        <f>Electricity!I8789</f>
        <v>0</v>
      </c>
      <c r="E8753" s="531" t="str">
        <f t="shared" si="279"/>
        <v>12/30/2024 02:00:00 PM</v>
      </c>
      <c r="F8753" s="530" t="str">
        <f t="shared" si="278"/>
        <v>Dec</v>
      </c>
    </row>
    <row r="8754" spans="1:6" x14ac:dyDescent="0.35">
      <c r="A8754" s="527">
        <f>Electricity!D8790</f>
        <v>45656</v>
      </c>
      <c r="B8754" s="528">
        <f>Electricity!E8790</f>
        <v>0.62500000000000011</v>
      </c>
      <c r="C8754" s="529">
        <f>Electricity!F8790</f>
        <v>0</v>
      </c>
      <c r="D8754" s="529">
        <f>Electricity!I8790</f>
        <v>0</v>
      </c>
      <c r="E8754" s="531" t="str">
        <f t="shared" si="279"/>
        <v>12/30/2024 03:00:00 PM</v>
      </c>
      <c r="F8754" s="530" t="str">
        <f t="shared" si="278"/>
        <v>Dec</v>
      </c>
    </row>
    <row r="8755" spans="1:6" x14ac:dyDescent="0.35">
      <c r="A8755" s="527">
        <f>Electricity!D8791</f>
        <v>45656</v>
      </c>
      <c r="B8755" s="528">
        <f>Electricity!E8791</f>
        <v>0.66666666666666674</v>
      </c>
      <c r="C8755" s="529">
        <f>Electricity!F8791</f>
        <v>0</v>
      </c>
      <c r="D8755" s="529">
        <f>Electricity!I8791</f>
        <v>0</v>
      </c>
      <c r="E8755" s="531" t="str">
        <f t="shared" si="279"/>
        <v>12/30/2024 04:00:00 PM</v>
      </c>
      <c r="F8755" s="530" t="str">
        <f t="shared" si="278"/>
        <v>Dec</v>
      </c>
    </row>
    <row r="8756" spans="1:6" x14ac:dyDescent="0.35">
      <c r="A8756" s="527">
        <f>Electricity!D8792</f>
        <v>45656</v>
      </c>
      <c r="B8756" s="528">
        <f>Electricity!E8792</f>
        <v>0.70833333333333337</v>
      </c>
      <c r="C8756" s="529">
        <f>Electricity!F8792</f>
        <v>0</v>
      </c>
      <c r="D8756" s="529">
        <f>Electricity!I8792</f>
        <v>0</v>
      </c>
      <c r="E8756" s="531" t="str">
        <f t="shared" si="279"/>
        <v>12/30/2024 05:00:00 PM</v>
      </c>
      <c r="F8756" s="530" t="str">
        <f t="shared" si="278"/>
        <v>Dec</v>
      </c>
    </row>
    <row r="8757" spans="1:6" x14ac:dyDescent="0.35">
      <c r="A8757" s="527">
        <f>Electricity!D8793</f>
        <v>45656</v>
      </c>
      <c r="B8757" s="528">
        <f>Electricity!E8793</f>
        <v>0.75000000000000011</v>
      </c>
      <c r="C8757" s="529">
        <f>Electricity!F8793</f>
        <v>0</v>
      </c>
      <c r="D8757" s="529">
        <f>Electricity!I8793</f>
        <v>0</v>
      </c>
      <c r="E8757" s="531" t="str">
        <f t="shared" si="279"/>
        <v>12/30/2024 06:00:00 PM</v>
      </c>
      <c r="F8757" s="530" t="str">
        <f t="shared" si="278"/>
        <v>Dec</v>
      </c>
    </row>
    <row r="8758" spans="1:6" x14ac:dyDescent="0.35">
      <c r="A8758" s="527">
        <f>Electricity!D8794</f>
        <v>45656</v>
      </c>
      <c r="B8758" s="528">
        <f>Electricity!E8794</f>
        <v>0.79166666666666674</v>
      </c>
      <c r="C8758" s="529">
        <f>Electricity!F8794</f>
        <v>0</v>
      </c>
      <c r="D8758" s="529">
        <f>Electricity!I8794</f>
        <v>0</v>
      </c>
      <c r="E8758" s="531" t="str">
        <f t="shared" si="279"/>
        <v>12/30/2024 07:00:00 PM</v>
      </c>
      <c r="F8758" s="530" t="str">
        <f t="shared" si="278"/>
        <v>Dec</v>
      </c>
    </row>
    <row r="8759" spans="1:6" x14ac:dyDescent="0.35">
      <c r="A8759" s="527">
        <f>Electricity!D8795</f>
        <v>45656</v>
      </c>
      <c r="B8759" s="528">
        <f>Electricity!E8795</f>
        <v>0.83333333333333337</v>
      </c>
      <c r="C8759" s="529">
        <f>Electricity!F8795</f>
        <v>0</v>
      </c>
      <c r="D8759" s="529">
        <f>Electricity!I8795</f>
        <v>0</v>
      </c>
      <c r="E8759" s="531" t="str">
        <f t="shared" si="279"/>
        <v>12/30/2024 08:00:00 PM</v>
      </c>
      <c r="F8759" s="530" t="str">
        <f t="shared" si="278"/>
        <v>Dec</v>
      </c>
    </row>
    <row r="8760" spans="1:6" x14ac:dyDescent="0.35">
      <c r="A8760" s="527">
        <f>Electricity!D8796</f>
        <v>45656</v>
      </c>
      <c r="B8760" s="528">
        <f>Electricity!E8796</f>
        <v>0.87500000000000011</v>
      </c>
      <c r="C8760" s="529">
        <f>Electricity!F8796</f>
        <v>0</v>
      </c>
      <c r="D8760" s="529">
        <f>Electricity!I8796</f>
        <v>0</v>
      </c>
      <c r="E8760" s="531" t="str">
        <f t="shared" si="279"/>
        <v>12/30/2024 09:00:00 PM</v>
      </c>
      <c r="F8760" s="530" t="str">
        <f t="shared" si="278"/>
        <v>Dec</v>
      </c>
    </row>
    <row r="8761" spans="1:6" x14ac:dyDescent="0.35">
      <c r="A8761" s="527">
        <f>Electricity!D8797</f>
        <v>45656</v>
      </c>
      <c r="B8761" s="528">
        <f>Electricity!E8797</f>
        <v>0.91666666666666674</v>
      </c>
      <c r="C8761" s="529">
        <f>Electricity!F8797</f>
        <v>0</v>
      </c>
      <c r="D8761" s="529">
        <f>Electricity!I8797</f>
        <v>0</v>
      </c>
      <c r="E8761" s="531" t="str">
        <f t="shared" si="279"/>
        <v>12/30/2024 10:00:00 PM</v>
      </c>
      <c r="F8761" s="530" t="str">
        <f t="shared" si="278"/>
        <v>Dec</v>
      </c>
    </row>
    <row r="8762" spans="1:6" x14ac:dyDescent="0.35">
      <c r="A8762" s="527">
        <f>Electricity!D8798</f>
        <v>45656</v>
      </c>
      <c r="B8762" s="528">
        <f>Electricity!E8798</f>
        <v>0.95833333333333337</v>
      </c>
      <c r="C8762" s="529">
        <f>Electricity!F8798</f>
        <v>0</v>
      </c>
      <c r="D8762" s="529">
        <f>Electricity!I8798</f>
        <v>0</v>
      </c>
      <c r="E8762" s="531" t="str">
        <f t="shared" si="279"/>
        <v>12/30/2024 11:00:00 PM</v>
      </c>
      <c r="F8762" s="530" t="str">
        <f t="shared" si="278"/>
        <v>Dec</v>
      </c>
    </row>
  </sheetData>
  <mergeCells count="1">
    <mergeCell ref="H11:M15"/>
  </mergeCells>
  <phoneticPr fontId="34" type="noConversion"/>
  <conditionalFormatting sqref="I19:I30">
    <cfRule type="dataBar" priority="1">
      <dataBar>
        <cfvo type="min"/>
        <cfvo type="max"/>
        <color rgb="FF638EC6"/>
      </dataBar>
      <extLst>
        <ext xmlns:x14="http://schemas.microsoft.com/office/spreadsheetml/2009/9/main" uri="{B025F937-C7B1-47D3-B67F-A62EFF666E3E}">
          <x14:id>{0AFE039A-81F1-4CD1-86DE-40512D80948A}</x14:id>
        </ext>
      </extLst>
    </cfRule>
  </conditionalFormatting>
  <pageMargins left="0.7" right="0.7" top="0.75" bottom="0.75" header="0.3" footer="0.3"/>
  <pageSetup orientation="portrait" r:id="rId1"/>
  <tableParts count="2">
    <tablePart r:id="rId2"/>
    <tablePart r:id="rId3"/>
  </tableParts>
  <extLst>
    <ext xmlns:x14="http://schemas.microsoft.com/office/spreadsheetml/2009/9/main" uri="{78C0D931-6437-407d-A8EE-F0AAD7539E65}">
      <x14:conditionalFormattings>
        <x14:conditionalFormatting xmlns:xm="http://schemas.microsoft.com/office/excel/2006/main">
          <x14:cfRule type="dataBar" id="{0AFE039A-81F1-4CD1-86DE-40512D80948A}">
            <x14:dataBar minLength="0" maxLength="100" gradient="0">
              <x14:cfvo type="autoMin"/>
              <x14:cfvo type="autoMax"/>
              <x14:negativeFillColor rgb="FFFF0000"/>
              <x14:axisColor rgb="FF000000"/>
            </x14:dataBar>
          </x14:cfRule>
          <xm:sqref>I19:I30</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BA10C-B591-49F1-AC03-16FD340C7D15}">
  <sheetPr codeName="Sheet17">
    <tabColor rgb="FFFF0000"/>
  </sheetPr>
  <dimension ref="B2:I5"/>
  <sheetViews>
    <sheetView workbookViewId="0">
      <selection activeCell="D49" sqref="D49"/>
    </sheetView>
  </sheetViews>
  <sheetFormatPr defaultColWidth="8.640625" defaultRowHeight="14.15" x14ac:dyDescent="0.35"/>
  <cols>
    <col min="1" max="1" width="8.640625" style="2"/>
    <col min="2" max="2" width="25.140625" style="2" customWidth="1"/>
    <col min="3" max="3" width="15.35546875" style="2" customWidth="1"/>
    <col min="4" max="5" width="14.5" style="2" customWidth="1"/>
    <col min="6" max="6" width="15.140625" style="2" customWidth="1"/>
    <col min="7" max="7" width="20.140625" style="2" customWidth="1"/>
    <col min="8" max="11" width="13.5" style="2" customWidth="1"/>
    <col min="12" max="16384" width="8.640625" style="2"/>
  </cols>
  <sheetData>
    <row r="2" spans="2:9" x14ac:dyDescent="0.35">
      <c r="B2" s="4" t="s">
        <v>579</v>
      </c>
    </row>
    <row r="4" spans="2:9" s="130" customFormat="1" ht="97.4" customHeight="1" x14ac:dyDescent="0.35">
      <c r="B4" s="478" t="s">
        <v>906</v>
      </c>
      <c r="C4" s="477" t="s">
        <v>139</v>
      </c>
      <c r="D4" s="477" t="s">
        <v>433</v>
      </c>
      <c r="E4" s="478" t="s">
        <v>434</v>
      </c>
      <c r="F4" s="479" t="s">
        <v>580</v>
      </c>
      <c r="G4" s="480" t="s">
        <v>581</v>
      </c>
      <c r="H4" s="478" t="s">
        <v>439</v>
      </c>
      <c r="I4" s="481" t="s">
        <v>582</v>
      </c>
    </row>
    <row r="5" spans="2:9" x14ac:dyDescent="0.35">
      <c r="B5" s="723">
        <f>Summary!D10</f>
        <v>0</v>
      </c>
      <c r="C5" s="724">
        <f>Summary!D11</f>
        <v>0</v>
      </c>
      <c r="D5" s="482">
        <f>Resiliency!E10</f>
        <v>0</v>
      </c>
      <c r="E5" s="483">
        <f>Resiliency!E11</f>
        <v>0</v>
      </c>
      <c r="F5" s="483">
        <f>Resiliency!E14</f>
        <v>0</v>
      </c>
      <c r="G5" s="483">
        <f>Resiliency!E15</f>
        <v>0</v>
      </c>
      <c r="H5" s="483">
        <f>Resiliency!E21</f>
        <v>0</v>
      </c>
      <c r="I5" s="476">
        <f>Resiliency!E23</f>
        <v>0</v>
      </c>
    </row>
  </sheetData>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BE7C0-BEF7-4E20-991C-E9FD2D16BD8D}">
  <sheetPr codeName="Sheet12">
    <tabColor rgb="FFFF0000"/>
  </sheetPr>
  <dimension ref="B1:Q63"/>
  <sheetViews>
    <sheetView workbookViewId="0">
      <selection activeCell="FM2" sqref="FM2"/>
    </sheetView>
  </sheetViews>
  <sheetFormatPr defaultColWidth="8.640625" defaultRowHeight="14.15" x14ac:dyDescent="0.35"/>
  <cols>
    <col min="1" max="1" width="8.640625" style="2"/>
    <col min="2" max="2" width="21.5" style="2" customWidth="1"/>
    <col min="3" max="7" width="6.85546875" style="359" customWidth="1"/>
    <col min="8" max="8" width="22.640625" style="2" customWidth="1"/>
    <col min="9" max="14" width="8.640625" style="2"/>
    <col min="15" max="15" width="12.35546875" style="2" customWidth="1"/>
    <col min="16" max="17" width="21.640625" style="2" customWidth="1"/>
    <col min="18" max="16384" width="8.640625" style="2"/>
  </cols>
  <sheetData>
    <row r="1" spans="2:17" ht="14.6" thickBot="1" x14ac:dyDescent="0.4"/>
    <row r="2" spans="2:17" ht="14.6" thickBot="1" x14ac:dyDescent="0.4">
      <c r="B2" s="142" t="s">
        <v>587</v>
      </c>
      <c r="C2" s="360"/>
      <c r="D2" s="360"/>
      <c r="E2" s="360"/>
      <c r="F2" s="360"/>
      <c r="G2" s="371"/>
      <c r="I2" s="1053" t="s">
        <v>588</v>
      </c>
      <c r="J2" s="1054"/>
      <c r="K2" s="1054"/>
      <c r="L2" s="1054"/>
      <c r="M2" s="1055"/>
      <c r="O2" s="1056" t="s">
        <v>589</v>
      </c>
      <c r="P2" s="1057"/>
    </row>
    <row r="3" spans="2:17" x14ac:dyDescent="0.35">
      <c r="B3" s="132" t="s">
        <v>590</v>
      </c>
      <c r="C3" s="369">
        <v>4</v>
      </c>
      <c r="D3" s="369">
        <v>5</v>
      </c>
      <c r="E3" s="369">
        <v>6</v>
      </c>
      <c r="F3" s="369">
        <v>7</v>
      </c>
      <c r="G3" s="370">
        <v>8</v>
      </c>
      <c r="I3" s="372" t="s">
        <v>148</v>
      </c>
      <c r="J3" s="373" t="s">
        <v>591</v>
      </c>
      <c r="K3" s="373" t="s">
        <v>592</v>
      </c>
      <c r="L3" s="373" t="s">
        <v>593</v>
      </c>
      <c r="M3" s="374" t="s">
        <v>594</v>
      </c>
      <c r="O3" s="143" t="s">
        <v>595</v>
      </c>
      <c r="P3" s="9"/>
    </row>
    <row r="4" spans="2:17" x14ac:dyDescent="0.35">
      <c r="B4" s="143" t="s">
        <v>403</v>
      </c>
      <c r="C4" s="359">
        <v>30</v>
      </c>
      <c r="D4" s="359">
        <v>32</v>
      </c>
      <c r="E4" s="359">
        <v>34</v>
      </c>
      <c r="F4" s="359">
        <v>36</v>
      </c>
      <c r="G4" s="362">
        <v>40</v>
      </c>
      <c r="I4" s="235">
        <v>4</v>
      </c>
      <c r="J4" s="27">
        <v>95</v>
      </c>
      <c r="K4" s="27">
        <v>90</v>
      </c>
      <c r="L4" s="27">
        <v>95</v>
      </c>
      <c r="M4" s="236">
        <v>120</v>
      </c>
      <c r="O4" s="143" t="s">
        <v>24</v>
      </c>
      <c r="P4" s="9" t="s">
        <v>596</v>
      </c>
    </row>
    <row r="5" spans="2:17" x14ac:dyDescent="0.35">
      <c r="B5" s="143" t="s">
        <v>405</v>
      </c>
      <c r="C5" s="359">
        <v>20</v>
      </c>
      <c r="D5" s="359">
        <v>22</v>
      </c>
      <c r="E5" s="359">
        <v>24</v>
      </c>
      <c r="F5" s="359">
        <v>26</v>
      </c>
      <c r="G5" s="362">
        <v>30</v>
      </c>
      <c r="I5" s="235">
        <v>5</v>
      </c>
      <c r="J5" s="27">
        <v>95</v>
      </c>
      <c r="K5" s="27">
        <v>90</v>
      </c>
      <c r="L5" s="27">
        <v>100</v>
      </c>
      <c r="M5" s="236">
        <v>130</v>
      </c>
      <c r="O5" s="143" t="s">
        <v>20</v>
      </c>
      <c r="P5" s="9" t="s">
        <v>597</v>
      </c>
    </row>
    <row r="6" spans="2:17" ht="14.6" thickBot="1" x14ac:dyDescent="0.4">
      <c r="B6" s="146" t="s">
        <v>407</v>
      </c>
      <c r="C6" s="363">
        <v>30</v>
      </c>
      <c r="D6" s="363">
        <v>32</v>
      </c>
      <c r="E6" s="363">
        <v>34</v>
      </c>
      <c r="F6" s="363">
        <v>36</v>
      </c>
      <c r="G6" s="364">
        <v>40</v>
      </c>
      <c r="I6" s="235">
        <v>6</v>
      </c>
      <c r="J6" s="27">
        <v>95</v>
      </c>
      <c r="K6" s="27">
        <v>95</v>
      </c>
      <c r="L6" s="27">
        <v>110</v>
      </c>
      <c r="M6" s="236">
        <v>130</v>
      </c>
      <c r="O6" s="143" t="s">
        <v>23</v>
      </c>
      <c r="P6" s="9" t="s">
        <v>598</v>
      </c>
    </row>
    <row r="7" spans="2:17" x14ac:dyDescent="0.35">
      <c r="I7" s="235">
        <v>7</v>
      </c>
      <c r="J7" s="486">
        <f>0.0074 *Summary!$D$16 + 74</f>
        <v>74</v>
      </c>
      <c r="K7" s="486">
        <f>0.0068 *Summary!$D$16  + 67</f>
        <v>67</v>
      </c>
      <c r="L7" s="486">
        <f>0.011*Summary!$D$16  + 63</f>
        <v>63</v>
      </c>
      <c r="M7" s="487">
        <f>0.0091 *Summary!$D$16  + 92</f>
        <v>92</v>
      </c>
      <c r="N7"/>
      <c r="O7" s="143" t="s">
        <v>599</v>
      </c>
      <c r="P7" s="9" t="s">
        <v>600</v>
      </c>
    </row>
    <row r="8" spans="2:17" ht="14.6" thickBot="1" x14ac:dyDescent="0.4">
      <c r="H8" s="26"/>
      <c r="I8" s="678">
        <v>8</v>
      </c>
      <c r="J8" s="488">
        <f>0.0074 *Summary!$D$16 + 74</f>
        <v>74</v>
      </c>
      <c r="K8" s="488">
        <f>0.0068 *Summary!$D$16  + 67</f>
        <v>67</v>
      </c>
      <c r="L8" s="488">
        <f>0.011*Summary!$D$16  + 63</f>
        <v>63</v>
      </c>
      <c r="M8" s="489">
        <f>0.0091 *Summary!$D$16  + 92</f>
        <v>92</v>
      </c>
      <c r="O8" s="143" t="s">
        <v>358</v>
      </c>
      <c r="P8" s="9" t="s">
        <v>601</v>
      </c>
    </row>
    <row r="9" spans="2:17" x14ac:dyDescent="0.35">
      <c r="O9" s="143" t="s">
        <v>158</v>
      </c>
      <c r="P9" s="9"/>
    </row>
    <row r="10" spans="2:17" ht="14.6" thickBot="1" x14ac:dyDescent="0.4">
      <c r="O10" s="146" t="s">
        <v>154</v>
      </c>
      <c r="P10" s="144"/>
    </row>
    <row r="11" spans="2:17" ht="14.6" thickBot="1" x14ac:dyDescent="0.4">
      <c r="H11" s="137" t="s">
        <v>602</v>
      </c>
      <c r="J11" s="142" t="s">
        <v>614</v>
      </c>
      <c r="K11" s="149"/>
      <c r="L11" s="149"/>
      <c r="M11" s="67"/>
    </row>
    <row r="12" spans="2:17" ht="14.6" thickBot="1" x14ac:dyDescent="0.4">
      <c r="B12" s="142" t="s">
        <v>603</v>
      </c>
      <c r="C12" s="360"/>
      <c r="D12" s="360"/>
      <c r="E12" s="361"/>
      <c r="H12" s="138" t="s">
        <v>475</v>
      </c>
      <c r="J12" s="13" t="s">
        <v>617</v>
      </c>
      <c r="K12" s="14"/>
      <c r="L12" s="14"/>
      <c r="M12" s="15"/>
      <c r="O12" s="141" t="s">
        <v>604</v>
      </c>
      <c r="P12" s="141" t="s">
        <v>605</v>
      </c>
      <c r="Q12" s="141" t="s">
        <v>606</v>
      </c>
    </row>
    <row r="13" spans="2:17" ht="16.75" x14ac:dyDescent="0.5">
      <c r="B13" s="143" t="s">
        <v>607</v>
      </c>
      <c r="E13" s="362"/>
      <c r="H13" s="138" t="s">
        <v>476</v>
      </c>
      <c r="J13" s="143" t="s">
        <v>620</v>
      </c>
      <c r="M13" s="9"/>
      <c r="O13" s="138" t="s">
        <v>608</v>
      </c>
      <c r="P13" s="138" t="s">
        <v>499</v>
      </c>
      <c r="Q13" s="717" t="s">
        <v>635</v>
      </c>
    </row>
    <row r="14" spans="2:17" ht="16.75" x14ac:dyDescent="0.5">
      <c r="B14" s="143" t="s">
        <v>610</v>
      </c>
      <c r="E14" s="362"/>
      <c r="H14" s="138" t="s">
        <v>478</v>
      </c>
      <c r="J14" s="143" t="s">
        <v>623</v>
      </c>
      <c r="M14" s="9"/>
      <c r="O14" s="139" t="s">
        <v>611</v>
      </c>
      <c r="P14" s="139" t="s">
        <v>501</v>
      </c>
      <c r="Q14" s="139" t="s">
        <v>633</v>
      </c>
    </row>
    <row r="15" spans="2:17" x14ac:dyDescent="0.35">
      <c r="B15" s="143" t="s">
        <v>613</v>
      </c>
      <c r="E15" s="362"/>
      <c r="H15" s="138" t="s">
        <v>480</v>
      </c>
      <c r="J15" s="143" t="s">
        <v>626</v>
      </c>
      <c r="M15" s="9"/>
      <c r="O15" s="139" t="s">
        <v>502</v>
      </c>
      <c r="P15" s="139" t="s">
        <v>504</v>
      </c>
      <c r="Q15" s="139" t="s">
        <v>624</v>
      </c>
    </row>
    <row r="16" spans="2:17" x14ac:dyDescent="0.35">
      <c r="B16" s="143" t="s">
        <v>616</v>
      </c>
      <c r="E16" s="362"/>
      <c r="H16" s="138" t="s">
        <v>515</v>
      </c>
      <c r="J16" s="143" t="s">
        <v>629</v>
      </c>
      <c r="M16" s="9"/>
      <c r="O16" s="139" t="s">
        <v>891</v>
      </c>
      <c r="P16" s="139" t="s">
        <v>506</v>
      </c>
      <c r="Q16" s="139" t="s">
        <v>618</v>
      </c>
    </row>
    <row r="17" spans="2:17" x14ac:dyDescent="0.35">
      <c r="B17" s="143" t="s">
        <v>619</v>
      </c>
      <c r="E17" s="362"/>
      <c r="H17" s="138" t="s">
        <v>483</v>
      </c>
      <c r="J17" s="143" t="s">
        <v>632</v>
      </c>
      <c r="M17" s="9"/>
      <c r="O17" s="139" t="s">
        <v>505</v>
      </c>
      <c r="P17" s="139" t="s">
        <v>503</v>
      </c>
      <c r="Q17" s="139" t="s">
        <v>615</v>
      </c>
    </row>
    <row r="18" spans="2:17" x14ac:dyDescent="0.35">
      <c r="B18" s="143" t="s">
        <v>622</v>
      </c>
      <c r="E18" s="362"/>
      <c r="H18" s="138" t="s">
        <v>484</v>
      </c>
      <c r="J18" s="143" t="s">
        <v>634</v>
      </c>
      <c r="M18" s="9"/>
      <c r="O18" s="139" t="s">
        <v>507</v>
      </c>
      <c r="P18" s="139" t="s">
        <v>510</v>
      </c>
      <c r="Q18" s="139" t="s">
        <v>627</v>
      </c>
    </row>
    <row r="19" spans="2:17" x14ac:dyDescent="0.35">
      <c r="B19" s="143" t="s">
        <v>625</v>
      </c>
      <c r="E19" s="362"/>
      <c r="H19" s="138" t="s">
        <v>485</v>
      </c>
      <c r="J19" s="143" t="s">
        <v>637</v>
      </c>
      <c r="M19" s="9"/>
      <c r="O19" s="139" t="s">
        <v>892</v>
      </c>
      <c r="P19" s="139" t="s">
        <v>509</v>
      </c>
      <c r="Q19" s="139" t="s">
        <v>621</v>
      </c>
    </row>
    <row r="20" spans="2:17" ht="14.6" thickBot="1" x14ac:dyDescent="0.4">
      <c r="B20" s="143" t="s">
        <v>628</v>
      </c>
      <c r="E20" s="362"/>
      <c r="H20" s="138" t="s">
        <v>486</v>
      </c>
      <c r="J20" s="146" t="s">
        <v>639</v>
      </c>
      <c r="K20" s="136"/>
      <c r="L20" s="136"/>
      <c r="M20" s="144"/>
      <c r="O20" s="139" t="s">
        <v>893</v>
      </c>
      <c r="P20" s="139" t="s">
        <v>512</v>
      </c>
      <c r="Q20" s="139" t="s">
        <v>612</v>
      </c>
    </row>
    <row r="21" spans="2:17" ht="14.6" thickBot="1" x14ac:dyDescent="0.4">
      <c r="B21" s="143" t="s">
        <v>631</v>
      </c>
      <c r="E21" s="362"/>
      <c r="H21" s="138" t="s">
        <v>487</v>
      </c>
      <c r="O21" s="140" t="s">
        <v>630</v>
      </c>
      <c r="P21" s="139" t="s">
        <v>538</v>
      </c>
      <c r="Q21" s="139" t="s">
        <v>609</v>
      </c>
    </row>
    <row r="22" spans="2:17" ht="14.6" thickBot="1" x14ac:dyDescent="0.4">
      <c r="B22" s="143" t="s">
        <v>594</v>
      </c>
      <c r="E22" s="362"/>
      <c r="H22" s="138" t="s">
        <v>488</v>
      </c>
      <c r="J22" s="280" t="s">
        <v>927</v>
      </c>
      <c r="K22" s="718"/>
      <c r="L22" s="280" t="s">
        <v>204</v>
      </c>
      <c r="M22" s="718"/>
      <c r="O22" s="10"/>
      <c r="P22" s="140" t="s">
        <v>630</v>
      </c>
      <c r="Q22" s="140" t="s">
        <v>358</v>
      </c>
    </row>
    <row r="23" spans="2:17" x14ac:dyDescent="0.35">
      <c r="B23" s="143" t="s">
        <v>636</v>
      </c>
      <c r="E23" s="362"/>
      <c r="H23" s="138" t="s">
        <v>489</v>
      </c>
      <c r="J23" s="143" t="s">
        <v>321</v>
      </c>
      <c r="K23" s="9"/>
      <c r="L23" s="143" t="s">
        <v>321</v>
      </c>
      <c r="M23" s="9"/>
    </row>
    <row r="24" spans="2:17" x14ac:dyDescent="0.35">
      <c r="B24" s="143" t="s">
        <v>638</v>
      </c>
      <c r="E24" s="362"/>
      <c r="H24" s="138" t="s">
        <v>490</v>
      </c>
      <c r="J24" s="143" t="s">
        <v>930</v>
      </c>
      <c r="K24" s="9"/>
      <c r="L24" s="143" t="s">
        <v>928</v>
      </c>
      <c r="M24" s="9"/>
    </row>
    <row r="25" spans="2:17" ht="14.6" thickBot="1" x14ac:dyDescent="0.4">
      <c r="B25" s="143" t="s">
        <v>640</v>
      </c>
      <c r="E25" s="362"/>
      <c r="H25" s="148"/>
      <c r="J25" s="143" t="s">
        <v>933</v>
      </c>
      <c r="K25" s="9"/>
      <c r="L25" s="143" t="s">
        <v>647</v>
      </c>
      <c r="M25" s="9"/>
    </row>
    <row r="26" spans="2:17" x14ac:dyDescent="0.35">
      <c r="B26" s="143" t="s">
        <v>641</v>
      </c>
      <c r="E26" s="362"/>
      <c r="J26" s="143" t="s">
        <v>932</v>
      </c>
      <c r="K26" s="9"/>
      <c r="L26" s="143" t="s">
        <v>924</v>
      </c>
      <c r="M26" s="9"/>
    </row>
    <row r="27" spans="2:17" x14ac:dyDescent="0.35">
      <c r="B27" s="143" t="s">
        <v>642</v>
      </c>
      <c r="E27" s="362"/>
      <c r="J27" s="143" t="s">
        <v>934</v>
      </c>
      <c r="K27" s="9"/>
      <c r="L27" s="143" t="s">
        <v>926</v>
      </c>
      <c r="M27" s="9"/>
    </row>
    <row r="28" spans="2:17" x14ac:dyDescent="0.35">
      <c r="B28" s="143" t="s">
        <v>643</v>
      </c>
      <c r="E28" s="362"/>
      <c r="J28" s="143" t="s">
        <v>931</v>
      </c>
      <c r="K28" s="9"/>
      <c r="L28" s="143" t="s">
        <v>925</v>
      </c>
      <c r="M28" s="9"/>
    </row>
    <row r="29" spans="2:17" ht="14.6" thickBot="1" x14ac:dyDescent="0.4">
      <c r="B29" s="143" t="s">
        <v>644</v>
      </c>
      <c r="E29" s="362"/>
      <c r="J29" s="146" t="s">
        <v>936</v>
      </c>
      <c r="K29" s="144"/>
      <c r="L29" s="143" t="s">
        <v>929</v>
      </c>
      <c r="M29" s="9"/>
    </row>
    <row r="30" spans="2:17" x14ac:dyDescent="0.35">
      <c r="B30" s="143" t="s">
        <v>645</v>
      </c>
      <c r="E30" s="362"/>
      <c r="L30" s="143" t="s">
        <v>935</v>
      </c>
      <c r="M30" s="9"/>
    </row>
    <row r="31" spans="2:17" ht="14.6" thickBot="1" x14ac:dyDescent="0.4">
      <c r="B31" s="143" t="s">
        <v>646</v>
      </c>
      <c r="E31" s="362"/>
      <c r="L31" s="146" t="s">
        <v>936</v>
      </c>
      <c r="M31" s="144"/>
    </row>
    <row r="32" spans="2:17" x14ac:dyDescent="0.35">
      <c r="B32" s="143" t="s">
        <v>648</v>
      </c>
      <c r="E32" s="362"/>
    </row>
    <row r="33" spans="2:17" x14ac:dyDescent="0.35">
      <c r="B33" s="143" t="s">
        <v>649</v>
      </c>
      <c r="E33" s="362"/>
    </row>
    <row r="34" spans="2:17" ht="14.6" thickBot="1" x14ac:dyDescent="0.4">
      <c r="B34" s="143" t="s">
        <v>650</v>
      </c>
      <c r="E34" s="362"/>
    </row>
    <row r="35" spans="2:17" x14ac:dyDescent="0.35">
      <c r="B35" s="143" t="s">
        <v>651</v>
      </c>
      <c r="E35" s="362"/>
      <c r="J35" s="280" t="s">
        <v>652</v>
      </c>
      <c r="K35" s="281"/>
      <c r="L35" s="280" t="s">
        <v>653</v>
      </c>
      <c r="M35" s="282"/>
      <c r="N35" s="282" t="s">
        <v>654</v>
      </c>
      <c r="Q35" s="359"/>
    </row>
    <row r="36" spans="2:17" x14ac:dyDescent="0.35">
      <c r="B36" s="143" t="s">
        <v>591</v>
      </c>
      <c r="E36" s="362"/>
      <c r="J36" s="143" t="s">
        <v>655</v>
      </c>
      <c r="L36" s="143" t="s">
        <v>656</v>
      </c>
      <c r="M36" s="9"/>
      <c r="N36" s="9" t="s">
        <v>657</v>
      </c>
      <c r="Q36" s="359"/>
    </row>
    <row r="37" spans="2:17" x14ac:dyDescent="0.35">
      <c r="B37" s="143" t="s">
        <v>658</v>
      </c>
      <c r="E37" s="362"/>
      <c r="J37" s="143" t="s">
        <v>659</v>
      </c>
      <c r="L37" s="143" t="s">
        <v>660</v>
      </c>
      <c r="M37" s="9"/>
      <c r="N37" s="9" t="s">
        <v>661</v>
      </c>
      <c r="Q37" s="359"/>
    </row>
    <row r="38" spans="2:17" x14ac:dyDescent="0.35">
      <c r="B38" s="143" t="s">
        <v>662</v>
      </c>
      <c r="E38" s="362"/>
      <c r="J38" s="143" t="s">
        <v>660</v>
      </c>
      <c r="L38" s="143" t="s">
        <v>663</v>
      </c>
      <c r="M38" s="9"/>
      <c r="N38" s="9" t="s">
        <v>663</v>
      </c>
      <c r="Q38" s="359"/>
    </row>
    <row r="39" spans="2:17" x14ac:dyDescent="0.35">
      <c r="B39" s="143" t="s">
        <v>664</v>
      </c>
      <c r="E39" s="362"/>
      <c r="J39" s="143" t="s">
        <v>663</v>
      </c>
      <c r="L39" s="143" t="s">
        <v>665</v>
      </c>
      <c r="M39" s="9"/>
      <c r="N39" s="9" t="s">
        <v>666</v>
      </c>
      <c r="Q39" s="359"/>
    </row>
    <row r="40" spans="2:17" x14ac:dyDescent="0.35">
      <c r="B40" s="143" t="s">
        <v>667</v>
      </c>
      <c r="E40" s="362"/>
      <c r="J40" s="143" t="s">
        <v>668</v>
      </c>
      <c r="L40" s="143" t="s">
        <v>669</v>
      </c>
      <c r="M40" s="9"/>
      <c r="N40" s="9" t="s">
        <v>670</v>
      </c>
      <c r="Q40" s="359"/>
    </row>
    <row r="41" spans="2:17" x14ac:dyDescent="0.35">
      <c r="B41" s="143" t="s">
        <v>671</v>
      </c>
      <c r="E41" s="362"/>
      <c r="J41" s="143" t="s">
        <v>672</v>
      </c>
      <c r="L41" s="143" t="s">
        <v>673</v>
      </c>
      <c r="M41" s="9"/>
      <c r="N41" s="9" t="s">
        <v>673</v>
      </c>
      <c r="Q41" s="359"/>
    </row>
    <row r="42" spans="2:17" x14ac:dyDescent="0.35">
      <c r="B42" s="143" t="s">
        <v>674</v>
      </c>
      <c r="E42" s="362"/>
      <c r="J42" s="143" t="s">
        <v>673</v>
      </c>
      <c r="L42" s="143" t="s">
        <v>675</v>
      </c>
      <c r="M42" s="9"/>
      <c r="N42" s="9" t="s">
        <v>676</v>
      </c>
      <c r="Q42" s="359"/>
    </row>
    <row r="43" spans="2:17" x14ac:dyDescent="0.35">
      <c r="B43" s="143" t="s">
        <v>592</v>
      </c>
      <c r="E43" s="362"/>
      <c r="J43" s="143" t="s">
        <v>677</v>
      </c>
      <c r="L43" s="143" t="s">
        <v>678</v>
      </c>
      <c r="M43" s="9"/>
      <c r="N43" s="9" t="s">
        <v>679</v>
      </c>
      <c r="Q43" s="359"/>
    </row>
    <row r="44" spans="2:17" x14ac:dyDescent="0.35">
      <c r="B44" s="143" t="s">
        <v>680</v>
      </c>
      <c r="E44" s="362"/>
      <c r="J44" s="143" t="s">
        <v>681</v>
      </c>
      <c r="L44" s="143" t="s">
        <v>682</v>
      </c>
      <c r="M44" s="9"/>
      <c r="N44" s="9" t="s">
        <v>683</v>
      </c>
      <c r="Q44" s="359"/>
    </row>
    <row r="45" spans="2:17" x14ac:dyDescent="0.35">
      <c r="B45" s="143" t="s">
        <v>684</v>
      </c>
      <c r="E45" s="362"/>
      <c r="J45" s="143" t="s">
        <v>682</v>
      </c>
      <c r="L45" s="143" t="s">
        <v>685</v>
      </c>
      <c r="M45" s="9"/>
      <c r="N45" s="9" t="s">
        <v>682</v>
      </c>
      <c r="Q45" s="359"/>
    </row>
    <row r="46" spans="2:17" ht="14.6" thickBot="1" x14ac:dyDescent="0.4">
      <c r="B46" s="146" t="s">
        <v>686</v>
      </c>
      <c r="C46" s="363"/>
      <c r="D46" s="363"/>
      <c r="E46" s="364"/>
      <c r="J46" s="146" t="s">
        <v>639</v>
      </c>
      <c r="K46" s="136"/>
      <c r="L46" s="146" t="s">
        <v>687</v>
      </c>
      <c r="M46" s="144"/>
      <c r="N46" s="146" t="s">
        <v>639</v>
      </c>
      <c r="Q46" s="359"/>
    </row>
    <row r="47" spans="2:17" ht="14.6" thickBot="1" x14ac:dyDescent="0.4">
      <c r="Q47" s="359"/>
    </row>
    <row r="48" spans="2:17" x14ac:dyDescent="0.35">
      <c r="B48" s="145" t="s">
        <v>688</v>
      </c>
      <c r="C48" s="365"/>
      <c r="D48" s="693" t="s">
        <v>689</v>
      </c>
      <c r="E48" s="366"/>
      <c r="J48" s="142" t="s">
        <v>690</v>
      </c>
      <c r="K48" s="385"/>
      <c r="L48" s="385"/>
      <c r="M48" s="385"/>
      <c r="N48" s="386"/>
      <c r="Q48" s="359"/>
    </row>
    <row r="49" spans="2:17" ht="14.6" thickBot="1" x14ac:dyDescent="0.4">
      <c r="B49" s="146" t="s">
        <v>691</v>
      </c>
      <c r="C49" s="363"/>
      <c r="D49" s="694" t="s">
        <v>692</v>
      </c>
      <c r="E49" s="362"/>
      <c r="J49" s="143" t="s">
        <v>215</v>
      </c>
      <c r="N49" s="9"/>
      <c r="Q49" s="359"/>
    </row>
    <row r="50" spans="2:17" ht="14.6" thickBot="1" x14ac:dyDescent="0.4">
      <c r="D50" s="368" t="s">
        <v>693</v>
      </c>
      <c r="E50" s="364"/>
      <c r="J50" s="143" t="s">
        <v>694</v>
      </c>
      <c r="N50" s="9"/>
    </row>
    <row r="51" spans="2:17" x14ac:dyDescent="0.35">
      <c r="J51" s="143" t="s">
        <v>695</v>
      </c>
      <c r="N51" s="9"/>
    </row>
    <row r="52" spans="2:17" ht="14.6" thickBot="1" x14ac:dyDescent="0.4">
      <c r="J52" s="143"/>
      <c r="N52" s="9"/>
    </row>
    <row r="53" spans="2:17" x14ac:dyDescent="0.35">
      <c r="J53" s="142" t="s">
        <v>696</v>
      </c>
      <c r="K53" s="385"/>
      <c r="L53" s="385"/>
      <c r="M53" s="385"/>
      <c r="N53" s="386"/>
    </row>
    <row r="54" spans="2:17" x14ac:dyDescent="0.35">
      <c r="J54" s="143" t="s">
        <v>412</v>
      </c>
      <c r="N54" s="9"/>
    </row>
    <row r="55" spans="2:17" x14ac:dyDescent="0.35">
      <c r="J55" s="143" t="s">
        <v>697</v>
      </c>
      <c r="N55" s="9"/>
    </row>
    <row r="56" spans="2:17" x14ac:dyDescent="0.35">
      <c r="J56" s="143" t="s">
        <v>698</v>
      </c>
      <c r="N56" s="9"/>
    </row>
    <row r="57" spans="2:17" x14ac:dyDescent="0.35">
      <c r="J57" s="143" t="s">
        <v>699</v>
      </c>
      <c r="N57" s="9"/>
    </row>
    <row r="58" spans="2:17" x14ac:dyDescent="0.35">
      <c r="J58" s="143" t="s">
        <v>700</v>
      </c>
      <c r="N58" s="9"/>
    </row>
    <row r="59" spans="2:17" ht="14.6" thickBot="1" x14ac:dyDescent="0.4">
      <c r="J59" s="143"/>
      <c r="N59" s="9"/>
    </row>
    <row r="60" spans="2:17" x14ac:dyDescent="0.35">
      <c r="J60" s="142" t="s">
        <v>701</v>
      </c>
      <c r="K60" s="385"/>
      <c r="L60" s="385"/>
      <c r="M60" s="385"/>
      <c r="N60" s="386"/>
    </row>
    <row r="61" spans="2:17" x14ac:dyDescent="0.35">
      <c r="J61" s="143" t="s">
        <v>412</v>
      </c>
      <c r="N61" s="9"/>
    </row>
    <row r="62" spans="2:17" x14ac:dyDescent="0.35">
      <c r="J62" s="143" t="s">
        <v>702</v>
      </c>
      <c r="N62" s="9"/>
    </row>
    <row r="63" spans="2:17" ht="14.6" thickBot="1" x14ac:dyDescent="0.4">
      <c r="J63" s="146" t="s">
        <v>881</v>
      </c>
      <c r="K63" s="136"/>
      <c r="L63" s="136"/>
      <c r="M63" s="136"/>
      <c r="N63" s="144"/>
    </row>
  </sheetData>
  <sortState xmlns:xlrd2="http://schemas.microsoft.com/office/spreadsheetml/2017/richdata2" ref="L24:L28">
    <sortCondition ref="L24:L28"/>
  </sortState>
  <mergeCells count="2">
    <mergeCell ref="I2:M2"/>
    <mergeCell ref="O2:P2"/>
  </mergeCells>
  <phoneticPr fontId="34"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4D183-7176-4277-9A78-30ABC21C8147}">
  <sheetPr codeName="Sheet18">
    <tabColor rgb="FFFF0000"/>
  </sheetPr>
  <dimension ref="A1:GB2"/>
  <sheetViews>
    <sheetView topLeftCell="W1" workbookViewId="0">
      <selection activeCell="AE17" sqref="AE17"/>
    </sheetView>
  </sheetViews>
  <sheetFormatPr defaultRowHeight="14.15" x14ac:dyDescent="0.35"/>
  <cols>
    <col min="1" max="1" width="8.140625" style="66" customWidth="1"/>
    <col min="2" max="5" width="12.85546875" style="66" customWidth="1"/>
    <col min="6" max="6" width="10.640625" style="66" customWidth="1"/>
    <col min="7" max="24" width="12.85546875" style="66" customWidth="1"/>
    <col min="25" max="26" width="12.85546875" style="11" customWidth="1"/>
    <col min="27" max="46" width="12.85546875" style="66" customWidth="1"/>
    <col min="47" max="48" width="12.85546875" style="11" customWidth="1"/>
    <col min="49" max="99" width="12.85546875" style="66" customWidth="1"/>
    <col min="101" max="142" width="12.85546875" style="66" customWidth="1"/>
    <col min="148" max="148" width="9" customWidth="1"/>
    <col min="149" max="149" width="9.85546875" customWidth="1"/>
    <col min="151" max="151" width="10.85546875" customWidth="1"/>
    <col min="152" max="152" width="10.640625" customWidth="1"/>
  </cols>
  <sheetData>
    <row r="1" spans="1:184" ht="145.4" customHeight="1" thickBot="1" x14ac:dyDescent="0.4">
      <c r="A1" s="418" t="s">
        <v>703</v>
      </c>
      <c r="B1" s="418" t="s">
        <v>704</v>
      </c>
      <c r="C1" s="419" t="s">
        <v>705</v>
      </c>
      <c r="D1" s="471" t="s">
        <v>859</v>
      </c>
      <c r="E1" s="471" t="s">
        <v>860</v>
      </c>
      <c r="F1" s="419" t="s">
        <v>155</v>
      </c>
      <c r="G1" s="419" t="s">
        <v>583</v>
      </c>
      <c r="H1" s="419" t="s">
        <v>584</v>
      </c>
      <c r="I1" s="419" t="s">
        <v>585</v>
      </c>
      <c r="J1" s="419" t="s">
        <v>586</v>
      </c>
      <c r="K1" s="683" t="s">
        <v>861</v>
      </c>
      <c r="L1" s="419" t="s">
        <v>148</v>
      </c>
      <c r="M1" s="419" t="s">
        <v>706</v>
      </c>
      <c r="N1" s="419" t="s">
        <v>707</v>
      </c>
      <c r="O1" s="419" t="s">
        <v>708</v>
      </c>
      <c r="P1" s="419" t="s">
        <v>709</v>
      </c>
      <c r="Q1" s="419" t="s">
        <v>710</v>
      </c>
      <c r="R1" s="419" t="s">
        <v>711</v>
      </c>
      <c r="S1" s="682" t="s">
        <v>862</v>
      </c>
      <c r="T1" s="419" t="s">
        <v>712</v>
      </c>
      <c r="U1" s="419" t="s">
        <v>153</v>
      </c>
      <c r="V1" s="419" t="s">
        <v>157</v>
      </c>
      <c r="W1" s="420" t="s">
        <v>713</v>
      </c>
      <c r="X1" s="420" t="s">
        <v>714</v>
      </c>
      <c r="Y1" s="681" t="s">
        <v>863</v>
      </c>
      <c r="Z1" s="681" t="s">
        <v>864</v>
      </c>
      <c r="AA1" s="420" t="s">
        <v>880</v>
      </c>
      <c r="AB1" s="421" t="s">
        <v>715</v>
      </c>
      <c r="AC1" s="421" t="s">
        <v>716</v>
      </c>
      <c r="AD1" s="422" t="s">
        <v>993</v>
      </c>
      <c r="AE1" s="422" t="s">
        <v>717</v>
      </c>
      <c r="AF1" s="422" t="s">
        <v>718</v>
      </c>
      <c r="AG1" s="422" t="s">
        <v>719</v>
      </c>
      <c r="AH1" s="422" t="s">
        <v>720</v>
      </c>
      <c r="AI1" s="422" t="s">
        <v>721</v>
      </c>
      <c r="AJ1" s="422" t="s">
        <v>722</v>
      </c>
      <c r="AK1" s="422" t="s">
        <v>723</v>
      </c>
      <c r="AL1" s="423" t="s">
        <v>724</v>
      </c>
      <c r="AM1" s="422" t="s">
        <v>725</v>
      </c>
      <c r="AN1" s="422" t="s">
        <v>726</v>
      </c>
      <c r="AO1" s="424" t="s">
        <v>990</v>
      </c>
      <c r="AP1" s="424" t="s">
        <v>991</v>
      </c>
      <c r="AQ1" s="424" t="s">
        <v>992</v>
      </c>
      <c r="AR1" s="425" t="s">
        <v>727</v>
      </c>
      <c r="AS1" s="426" t="s">
        <v>728</v>
      </c>
      <c r="AT1" s="426" t="s">
        <v>729</v>
      </c>
      <c r="AU1" s="681" t="s">
        <v>949</v>
      </c>
      <c r="AV1" s="681" t="s">
        <v>865</v>
      </c>
      <c r="AW1" s="427" t="s">
        <v>730</v>
      </c>
      <c r="AX1" s="427" t="s">
        <v>551</v>
      </c>
      <c r="AY1" s="427" t="s">
        <v>731</v>
      </c>
      <c r="AZ1" s="427" t="s">
        <v>732</v>
      </c>
      <c r="BA1" s="427" t="s">
        <v>733</v>
      </c>
      <c r="BB1" s="427" t="s">
        <v>734</v>
      </c>
      <c r="BC1" s="684" t="s">
        <v>866</v>
      </c>
      <c r="BD1" s="684" t="s">
        <v>867</v>
      </c>
      <c r="BE1" s="428" t="s">
        <v>735</v>
      </c>
      <c r="BF1" s="428" t="s">
        <v>736</v>
      </c>
      <c r="BG1" s="428" t="s">
        <v>737</v>
      </c>
      <c r="BH1" s="428" t="s">
        <v>738</v>
      </c>
      <c r="BI1" s="428" t="s">
        <v>739</v>
      </c>
      <c r="BJ1" s="428" t="s">
        <v>740</v>
      </c>
      <c r="BK1" s="428" t="s">
        <v>741</v>
      </c>
      <c r="BL1" s="428" t="s">
        <v>742</v>
      </c>
      <c r="BM1" s="428" t="s">
        <v>743</v>
      </c>
      <c r="BN1" s="429" t="s">
        <v>744</v>
      </c>
      <c r="BO1" s="428" t="s">
        <v>745</v>
      </c>
      <c r="BP1" s="428" t="s">
        <v>746</v>
      </c>
      <c r="BQ1" s="428" t="s">
        <v>747</v>
      </c>
      <c r="BR1" s="685" t="s">
        <v>868</v>
      </c>
      <c r="BS1" s="685" t="s">
        <v>869</v>
      </c>
      <c r="BT1" s="430" t="s">
        <v>748</v>
      </c>
      <c r="BU1" s="430" t="s">
        <v>749</v>
      </c>
      <c r="BV1" s="430" t="s">
        <v>750</v>
      </c>
      <c r="BW1" s="430" t="s">
        <v>751</v>
      </c>
      <c r="BX1" s="430" t="s">
        <v>752</v>
      </c>
      <c r="BY1" s="430" t="s">
        <v>753</v>
      </c>
      <c r="BZ1" s="430" t="s">
        <v>754</v>
      </c>
      <c r="CA1" s="430" t="s">
        <v>755</v>
      </c>
      <c r="CB1" s="430" t="s">
        <v>756</v>
      </c>
      <c r="CC1" s="430" t="s">
        <v>757</v>
      </c>
      <c r="CD1" s="430" t="s">
        <v>758</v>
      </c>
      <c r="CE1" s="430" t="s">
        <v>759</v>
      </c>
      <c r="CF1" s="430" t="s">
        <v>760</v>
      </c>
      <c r="CG1" s="430" t="s">
        <v>761</v>
      </c>
      <c r="CH1" s="430" t="s">
        <v>762</v>
      </c>
      <c r="CI1" s="430" t="s">
        <v>763</v>
      </c>
      <c r="CJ1" s="430" t="s">
        <v>764</v>
      </c>
      <c r="CK1" s="430" t="s">
        <v>765</v>
      </c>
      <c r="CL1" s="430" t="s">
        <v>766</v>
      </c>
      <c r="CM1" s="430" t="s">
        <v>767</v>
      </c>
      <c r="CN1" s="430" t="s">
        <v>768</v>
      </c>
      <c r="CO1" s="430" t="s">
        <v>769</v>
      </c>
      <c r="CP1" s="430" t="s">
        <v>770</v>
      </c>
      <c r="CQ1" s="430" t="s">
        <v>771</v>
      </c>
      <c r="CR1" s="686" t="s">
        <v>870</v>
      </c>
      <c r="CS1" s="686" t="s">
        <v>871</v>
      </c>
      <c r="CT1" s="431" t="s">
        <v>772</v>
      </c>
      <c r="CU1" s="431" t="s">
        <v>773</v>
      </c>
      <c r="CV1" s="431" t="s">
        <v>774</v>
      </c>
      <c r="CW1" s="431" t="s">
        <v>775</v>
      </c>
      <c r="CX1" s="431" t="s">
        <v>776</v>
      </c>
      <c r="CY1" s="432" t="s">
        <v>777</v>
      </c>
      <c r="CZ1" s="432" t="s">
        <v>778</v>
      </c>
      <c r="DA1" s="432" t="s">
        <v>779</v>
      </c>
      <c r="DB1" s="432" t="s">
        <v>780</v>
      </c>
      <c r="DC1" s="431" t="s">
        <v>781</v>
      </c>
      <c r="DD1" s="431" t="s">
        <v>782</v>
      </c>
      <c r="DE1" s="431" t="s">
        <v>783</v>
      </c>
      <c r="DF1" s="431" t="s">
        <v>784</v>
      </c>
      <c r="DG1" s="431" t="s">
        <v>785</v>
      </c>
      <c r="DH1" s="431" t="s">
        <v>786</v>
      </c>
      <c r="DI1" s="431" t="s">
        <v>787</v>
      </c>
      <c r="DJ1" s="681" t="s">
        <v>872</v>
      </c>
      <c r="DK1" s="681" t="s">
        <v>873</v>
      </c>
      <c r="DL1" s="431" t="s">
        <v>788</v>
      </c>
      <c r="DM1" s="431" t="s">
        <v>789</v>
      </c>
      <c r="DN1" s="431" t="s">
        <v>790</v>
      </c>
      <c r="DO1" s="431" t="s">
        <v>791</v>
      </c>
      <c r="DP1" s="431" t="s">
        <v>792</v>
      </c>
      <c r="DQ1" s="432" t="s">
        <v>793</v>
      </c>
      <c r="DR1" s="432" t="s">
        <v>794</v>
      </c>
      <c r="DS1" s="432" t="s">
        <v>795</v>
      </c>
      <c r="DT1" s="432" t="s">
        <v>796</v>
      </c>
      <c r="DU1" s="431" t="s">
        <v>797</v>
      </c>
      <c r="DV1" s="431" t="s">
        <v>798</v>
      </c>
      <c r="DW1" s="431" t="s">
        <v>799</v>
      </c>
      <c r="DX1" s="431" t="s">
        <v>800</v>
      </c>
      <c r="DY1" s="431" t="s">
        <v>801</v>
      </c>
      <c r="DZ1" s="431" t="s">
        <v>802</v>
      </c>
      <c r="EA1" s="431" t="s">
        <v>803</v>
      </c>
      <c r="EB1" s="696" t="s">
        <v>885</v>
      </c>
      <c r="EC1" s="696" t="s">
        <v>886</v>
      </c>
      <c r="ED1" s="433" t="s">
        <v>804</v>
      </c>
      <c r="EE1" s="433" t="s">
        <v>805</v>
      </c>
      <c r="EF1" s="433" t="s">
        <v>809</v>
      </c>
      <c r="EG1" s="433" t="s">
        <v>810</v>
      </c>
      <c r="EH1" s="433" t="s">
        <v>811</v>
      </c>
      <c r="EI1" s="433" t="s">
        <v>812</v>
      </c>
      <c r="EJ1" s="433" t="s">
        <v>813</v>
      </c>
      <c r="EK1" s="434" t="s">
        <v>814</v>
      </c>
      <c r="EL1" s="433" t="s">
        <v>815</v>
      </c>
      <c r="EM1" s="433" t="s">
        <v>816</v>
      </c>
      <c r="EN1" s="433" t="s">
        <v>817</v>
      </c>
      <c r="EO1" s="433" t="s">
        <v>818</v>
      </c>
      <c r="EP1" s="433" t="s">
        <v>819</v>
      </c>
      <c r="EQ1" s="433" t="s">
        <v>820</v>
      </c>
      <c r="ER1" s="433" t="s">
        <v>821</v>
      </c>
      <c r="ES1" s="434" t="s">
        <v>822</v>
      </c>
      <c r="ET1" s="433" t="s">
        <v>823</v>
      </c>
      <c r="EU1" s="433" t="s">
        <v>824</v>
      </c>
      <c r="EV1" s="433" t="s">
        <v>825</v>
      </c>
      <c r="EW1" s="433" t="s">
        <v>826</v>
      </c>
      <c r="EX1" s="434" t="s">
        <v>827</v>
      </c>
      <c r="EY1" s="433" t="s">
        <v>828</v>
      </c>
      <c r="EZ1" s="433" t="s">
        <v>829</v>
      </c>
      <c r="FA1" s="433" t="s">
        <v>830</v>
      </c>
      <c r="FB1" s="434" t="s">
        <v>831</v>
      </c>
      <c r="FC1" s="434" t="s">
        <v>832</v>
      </c>
      <c r="FD1" s="434" t="s">
        <v>833</v>
      </c>
      <c r="FE1" s="434" t="s">
        <v>834</v>
      </c>
      <c r="FF1" s="434" t="s">
        <v>835</v>
      </c>
      <c r="FG1" s="434" t="s">
        <v>836</v>
      </c>
      <c r="FH1" s="433" t="s">
        <v>205</v>
      </c>
      <c r="FI1" s="433" t="s">
        <v>806</v>
      </c>
      <c r="FJ1" s="433" t="s">
        <v>807</v>
      </c>
      <c r="FK1" s="433" t="s">
        <v>808</v>
      </c>
      <c r="FL1" s="688" t="s">
        <v>874</v>
      </c>
      <c r="FM1" s="687" t="s">
        <v>989</v>
      </c>
      <c r="FN1" s="687" t="s">
        <v>875</v>
      </c>
      <c r="FO1" s="687" t="s">
        <v>876</v>
      </c>
      <c r="FP1" s="687" t="s">
        <v>877</v>
      </c>
      <c r="FQ1" s="435" t="s">
        <v>837</v>
      </c>
      <c r="FR1" s="435" t="s">
        <v>838</v>
      </c>
      <c r="FS1" s="435" t="s">
        <v>839</v>
      </c>
      <c r="FT1" s="435" t="s">
        <v>840</v>
      </c>
      <c r="FU1" s="435" t="s">
        <v>841</v>
      </c>
      <c r="FV1" s="435" t="s">
        <v>842</v>
      </c>
      <c r="FW1" s="435" t="s">
        <v>843</v>
      </c>
      <c r="FX1" s="435" t="s">
        <v>844</v>
      </c>
      <c r="FY1" s="689" t="s">
        <v>878</v>
      </c>
      <c r="FZ1" s="689" t="s">
        <v>879</v>
      </c>
      <c r="GA1" s="420" t="s">
        <v>845</v>
      </c>
      <c r="GB1" s="420" t="s">
        <v>846</v>
      </c>
    </row>
    <row r="2" spans="1:184" ht="14.6" thickTop="1" x14ac:dyDescent="0.35">
      <c r="A2">
        <f>Summary!D10</f>
        <v>0</v>
      </c>
      <c r="B2">
        <f>Summary!D11</f>
        <v>0</v>
      </c>
      <c r="C2" s="65" t="s">
        <v>988</v>
      </c>
      <c r="D2" s="65"/>
      <c r="E2" s="65"/>
      <c r="F2" s="65">
        <f>Summary!D17</f>
        <v>0</v>
      </c>
      <c r="G2" s="65">
        <f>Summary!O12</f>
        <v>0</v>
      </c>
      <c r="H2" s="65" t="str" cm="1">
        <f t="array" ref="H2">Summary!O13&amp;IF(ISBLANK(Summary!O14),"","; "&amp;Summary!O14&amp;IF(ISBLANK(Summary!O15),"","; "&amp;Summary!O15:R15))</f>
        <v/>
      </c>
      <c r="I2" s="65">
        <f>Summary!R17</f>
        <v>0</v>
      </c>
      <c r="J2" s="65">
        <f>Summary!R18</f>
        <v>0</v>
      </c>
      <c r="K2" s="65"/>
      <c r="L2">
        <f>Summary!D15</f>
        <v>0</v>
      </c>
      <c r="M2" s="85">
        <f>Summary!D16</f>
        <v>0</v>
      </c>
      <c r="N2">
        <f>Summary!J14</f>
        <v>0</v>
      </c>
      <c r="O2">
        <f>Summary!J15</f>
        <v>0</v>
      </c>
      <c r="P2">
        <f>Summary!J10</f>
        <v>0</v>
      </c>
      <c r="Q2">
        <f>Summary!J13</f>
        <v>0</v>
      </c>
      <c r="R2">
        <f>Summary!J11</f>
        <v>0</v>
      </c>
      <c r="S2"/>
      <c r="T2" s="436"/>
      <c r="U2" t="str">
        <f>IF(OR(Summary!J16='Targets|Dropdowns'!O10),"",Summary!J16)</f>
        <v/>
      </c>
      <c r="V2" t="str">
        <f>IF(Summary!J17='Targets|Dropdowns'!O9,"",Summary!J17)</f>
        <v/>
      </c>
      <c r="W2" s="436"/>
      <c r="X2" s="436"/>
      <c r="Y2" s="2"/>
      <c r="Z2" s="2"/>
      <c r="AA2" t="str">
        <f>IF(OR(Electricity!F32='Targets|Dropdowns'!L30,Electricity!F32='Targets|Dropdowns'!L23),"",Electricity!F32)</f>
        <v/>
      </c>
      <c r="AB2" t="str">
        <f>IF(Efficiency!D31='Targets|Dropdowns'!J54,"",Efficiency!D31)</f>
        <v/>
      </c>
      <c r="AD2" t="str">
        <f>Efficiency!F28</f>
        <v>Option #1 - Flexible Approach</v>
      </c>
      <c r="AE2" s="436"/>
      <c r="AF2" s="436"/>
      <c r="AG2" s="436"/>
      <c r="AH2">
        <f>Efficiency!G34</f>
        <v>0</v>
      </c>
      <c r="AI2" s="84" t="str">
        <f>Efficiency!H41</f>
        <v>-</v>
      </c>
      <c r="AJ2">
        <f>Efficiency!G38</f>
        <v>0</v>
      </c>
      <c r="AK2" s="84" t="str">
        <f>Efficiency!P38</f>
        <v>-</v>
      </c>
      <c r="AL2" s="84">
        <f>Efficiency!P34</f>
        <v>0</v>
      </c>
      <c r="AM2" s="66">
        <f>Electricity!P25</f>
        <v>0</v>
      </c>
      <c r="AN2">
        <f>Electricity!P26</f>
        <v>0</v>
      </c>
      <c r="AO2" s="85">
        <f>'Other Energy'!I29+Refrigerants!M19</f>
        <v>0</v>
      </c>
      <c r="AP2" s="85" t="e">
        <f>Electricity!R39+'Other Energy'!I56</f>
        <v>#N/A</v>
      </c>
      <c r="AQ2" s="85">
        <f>'Embodied Carbon'!E21</f>
        <v>0</v>
      </c>
      <c r="AR2"/>
      <c r="AS2">
        <f>Submittals!K191</f>
        <v>0</v>
      </c>
      <c r="AT2"/>
      <c r="AU2" s="2" t="str">
        <f>IF(Efficiency!G36='Targets|Dropdowns'!O10,"",Efficiency!G36)</f>
        <v/>
      </c>
      <c r="AV2" s="2"/>
      <c r="AW2">
        <f>Electricity!F25</f>
        <v>0</v>
      </c>
      <c r="AX2">
        <f>Electricity!G25</f>
        <v>0</v>
      </c>
      <c r="AY2">
        <f>Electricity!H25</f>
        <v>0</v>
      </c>
      <c r="AZ2">
        <f>Electricity!I25</f>
        <v>0</v>
      </c>
      <c r="BA2">
        <f>Electricity!J25</f>
        <v>0</v>
      </c>
      <c r="BB2">
        <f>Electricity!R33</f>
        <v>0</v>
      </c>
      <c r="BC2"/>
      <c r="BD2"/>
      <c r="BE2"/>
      <c r="BF2"/>
      <c r="BG2"/>
      <c r="BH2"/>
      <c r="BI2" s="85">
        <f>Summary!E32</f>
        <v>0</v>
      </c>
      <c r="BJ2" s="85">
        <f>Graphs!E55</f>
        <v>0</v>
      </c>
      <c r="BK2" s="85">
        <f>Summary!E37</f>
        <v>0</v>
      </c>
      <c r="BL2" t="str">
        <f>Electricity!R42</f>
        <v>Marginal Factor</v>
      </c>
      <c r="BM2" t="e">
        <f>Summary!E56</f>
        <v>#N/A</v>
      </c>
      <c r="BN2"/>
      <c r="BO2">
        <f>Submittals!J85</f>
        <v>0</v>
      </c>
      <c r="BP2">
        <f>Submittals!J87</f>
        <v>0</v>
      </c>
      <c r="BQ2" s="85" t="e">
        <f>Summary!D41</f>
        <v>#N/A</v>
      </c>
      <c r="BR2" s="85"/>
      <c r="BS2" s="85"/>
      <c r="BT2" s="86">
        <f>'Other Energy'!F19</f>
        <v>0</v>
      </c>
      <c r="BU2" s="86">
        <f>'Other Energy'!F20</f>
        <v>0</v>
      </c>
      <c r="BV2" s="86">
        <f>'Other Energy'!F21</f>
        <v>0</v>
      </c>
      <c r="BW2" s="86">
        <f>'Other Energy'!F22</f>
        <v>0</v>
      </c>
      <c r="BX2" s="86">
        <f>'Other Energy'!F23</f>
        <v>0</v>
      </c>
      <c r="BY2" s="86">
        <f>'Other Energy'!F24</f>
        <v>0</v>
      </c>
      <c r="BZ2" t="str">
        <f>IF('Other Energy'!C25="Other (GJ)","",'Other Energy'!C25)</f>
        <v/>
      </c>
      <c r="CA2" s="86">
        <f>'Other Energy'!F25</f>
        <v>0</v>
      </c>
      <c r="CB2" s="85">
        <f>'Other Energy'!G25</f>
        <v>0</v>
      </c>
      <c r="CC2" s="86">
        <f>'Other Energy'!I29</f>
        <v>0</v>
      </c>
      <c r="CD2">
        <f>'Other Energy'!F40</f>
        <v>0</v>
      </c>
      <c r="CE2">
        <f>'Other Energy'!F41</f>
        <v>0</v>
      </c>
      <c r="CF2">
        <f>'Other Energy'!F42</f>
        <v>0</v>
      </c>
      <c r="CG2" t="str">
        <f>IF('Other Energy'!C53='Targets|Dropdowns'!O8,"",'Other Energy'!C53)</f>
        <v/>
      </c>
      <c r="CH2" s="84">
        <f>'Other Energy'!F53</f>
        <v>0</v>
      </c>
      <c r="CI2" s="84">
        <f>'Other Energy'!F56</f>
        <v>0</v>
      </c>
      <c r="CJ2" s="84">
        <f>'Other Energy'!F52</f>
        <v>0</v>
      </c>
      <c r="CK2" s="84">
        <f>Graphs!E57</f>
        <v>0</v>
      </c>
      <c r="CL2" s="84">
        <f>'Other Energy'!F51</f>
        <v>0</v>
      </c>
      <c r="CM2" s="84">
        <f>'Other Energy'!I51</f>
        <v>0</v>
      </c>
      <c r="CN2" s="84"/>
      <c r="CO2" s="84"/>
      <c r="CP2" s="84">
        <f>'Other Energy'!I56</f>
        <v>0</v>
      </c>
      <c r="CQ2"/>
      <c r="CR2"/>
      <c r="CS2"/>
      <c r="CT2">
        <f>'Carbon Summary'!D28</f>
        <v>0</v>
      </c>
      <c r="CU2"/>
      <c r="CV2">
        <f>'Carbon Summary'!D27</f>
        <v>0</v>
      </c>
      <c r="CW2">
        <f>'Carbon Summary'!D26</f>
        <v>0</v>
      </c>
      <c r="CX2">
        <f>'Carbon Summary'!D25</f>
        <v>0</v>
      </c>
      <c r="CY2">
        <f>'Carbon Summary'!D24</f>
        <v>0</v>
      </c>
      <c r="CZ2">
        <f>'Carbon Summary'!D23</f>
        <v>0</v>
      </c>
      <c r="DA2">
        <f>'Carbon Summary'!D22</f>
        <v>0</v>
      </c>
      <c r="DB2">
        <f>'Carbon Summary'!D21</f>
        <v>0</v>
      </c>
      <c r="DC2"/>
      <c r="DD2" t="str">
        <f>'Carbon Summary'!B30</f>
        <v/>
      </c>
      <c r="DE2">
        <f>'Carbon Summary'!D30</f>
        <v>0</v>
      </c>
      <c r="DF2" t="str">
        <f>'Carbon Summary'!B31</f>
        <v/>
      </c>
      <c r="DG2">
        <f>'Carbon Summary'!D31</f>
        <v>0</v>
      </c>
      <c r="DH2" s="85"/>
      <c r="DI2" s="85">
        <f>Refrigerants!M19</f>
        <v>0</v>
      </c>
      <c r="DJ2" s="85"/>
      <c r="DK2" s="85"/>
      <c r="DL2" s="85">
        <f>'Carbon Summary'!E28</f>
        <v>0</v>
      </c>
      <c r="DM2" s="85"/>
      <c r="DN2" s="85">
        <f>'Carbon Summary'!E27</f>
        <v>0</v>
      </c>
      <c r="DO2" s="85">
        <f>'Carbon Summary'!E26</f>
        <v>0</v>
      </c>
      <c r="DP2" s="85">
        <f>'Carbon Summary'!E25</f>
        <v>0</v>
      </c>
      <c r="DQ2" s="85">
        <f>'Carbon Summary'!E24</f>
        <v>0</v>
      </c>
      <c r="DR2" s="85">
        <f>'Carbon Summary'!E23</f>
        <v>0</v>
      </c>
      <c r="DS2" s="85">
        <f>'Carbon Summary'!E22</f>
        <v>0</v>
      </c>
      <c r="DT2" s="85">
        <f>'Carbon Summary'!E21</f>
        <v>0</v>
      </c>
      <c r="DU2" s="85"/>
      <c r="DV2" t="str">
        <f>'Carbon Summary'!B30</f>
        <v/>
      </c>
      <c r="DW2" s="85">
        <f>'Carbon Summary'!E30</f>
        <v>0</v>
      </c>
      <c r="DX2" t="str">
        <f>'Carbon Summary'!B31</f>
        <v/>
      </c>
      <c r="DY2" s="85">
        <f>'Carbon Summary'!E31</f>
        <v>0</v>
      </c>
      <c r="DZ2" s="85"/>
      <c r="EA2" s="85">
        <f>Refrigerants!K19</f>
        <v>0</v>
      </c>
      <c r="EB2" s="85"/>
      <c r="EC2" s="85"/>
      <c r="ED2" t="str">
        <f>IF(ISBLANK('Embodied Carbon'!D11),'Embodied Carbon'!D9&amp;" "&amp;'Embodied Carbon'!D10,'Embodied Carbon'!D11)</f>
        <v xml:space="preserve"> </v>
      </c>
      <c r="EE2"/>
      <c r="EF2" s="85">
        <f>'Embodied Carbon'!L25</f>
        <v>0</v>
      </c>
      <c r="EG2" s="85">
        <f>'Embodied Carbon'!L26</f>
        <v>0</v>
      </c>
      <c r="EH2" s="85">
        <f>'Embodied Carbon'!L27</f>
        <v>0</v>
      </c>
      <c r="EI2" s="85">
        <f>'Embodied Carbon'!L28</f>
        <v>0</v>
      </c>
      <c r="EJ2" s="85">
        <f>'Embodied Carbon'!L29</f>
        <v>0</v>
      </c>
      <c r="EK2" s="85">
        <f>'Embodied Carbon'!L30</f>
        <v>0</v>
      </c>
      <c r="EL2" s="85">
        <f>'Embodied Carbon'!L31</f>
        <v>0</v>
      </c>
      <c r="EM2" s="85">
        <f>'Embodied Carbon'!L32</f>
        <v>0</v>
      </c>
      <c r="EN2" s="85">
        <f>'Embodied Carbon'!L33</f>
        <v>0</v>
      </c>
      <c r="EO2" s="85">
        <f>'Embodied Carbon'!L34</f>
        <v>0</v>
      </c>
      <c r="EP2" s="85">
        <f>'Embodied Carbon'!L35</f>
        <v>0</v>
      </c>
      <c r="ES2" s="85">
        <f>'Embodied Carbon'!L36</f>
        <v>0</v>
      </c>
      <c r="ET2" s="85">
        <f>'Embodied Carbon'!L37</f>
        <v>0</v>
      </c>
      <c r="EU2" s="85">
        <f>'Embodied Carbon'!L38</f>
        <v>0</v>
      </c>
      <c r="EV2" s="85">
        <f>'Embodied Carbon'!L39</f>
        <v>0</v>
      </c>
      <c r="EW2" s="85">
        <f>'Embodied Carbon'!L40</f>
        <v>0</v>
      </c>
      <c r="EX2" s="85">
        <f>'Embodied Carbon'!L41</f>
        <v>0</v>
      </c>
      <c r="EY2" s="85">
        <f>'Embodied Carbon'!L43</f>
        <v>0</v>
      </c>
      <c r="EZ2" s="85">
        <f>'Embodied Carbon'!L44</f>
        <v>0</v>
      </c>
      <c r="FA2" s="85">
        <f>'Embodied Carbon'!L45</f>
        <v>0</v>
      </c>
      <c r="FB2" s="85">
        <f>'Embodied Carbon'!L46</f>
        <v>0</v>
      </c>
      <c r="FC2" s="85">
        <f>'Embodied Carbon'!L47</f>
        <v>0</v>
      </c>
      <c r="FD2" s="85">
        <f>'Embodied Carbon'!L48</f>
        <v>0</v>
      </c>
      <c r="FE2">
        <f>'Embodied Carbon'!E21</f>
        <v>0</v>
      </c>
      <c r="FF2" s="85">
        <f>'Embodied Carbon'!N21</f>
        <v>0</v>
      </c>
      <c r="FG2" s="85"/>
      <c r="FH2">
        <f>'Embodied Carbon'!L9</f>
        <v>0</v>
      </c>
      <c r="FI2">
        <f>'Embodied Carbon'!L10</f>
        <v>0</v>
      </c>
      <c r="FJ2">
        <f>'Embodied Carbon'!L11</f>
        <v>0</v>
      </c>
      <c r="FK2">
        <f>'Embodied Carbon'!L12</f>
        <v>0</v>
      </c>
      <c r="FM2" t="str" cm="1">
        <f t="array" ref="FM2">_xlfn.TEXTJOIN(", ", TRUE, IF(Embodied_carbon_reduction_strategies[[Material Reuse]:[Deviations from the Standard''s requirements]]="✓", Embodied_carbon_reduction_strategies[[#Headers],[Material Reuse]:[Deviations from the Standard''s requirements]], ""))</f>
        <v/>
      </c>
      <c r="FQ2" t="str">
        <f>IFERROR(INDEX('Impact &amp; Innovation'!E12:E24,MATCH("✓",'Impact &amp; Innovation'!D12:D24,0)),"")</f>
        <v/>
      </c>
      <c r="FR2" t="str" cm="1">
        <f t="array" ref="FR2">IFERROR(INDEX('Impact &amp; Innovation'!E12:E24, SMALL(IF('Impact &amp; Innovation'!D12:D24="✓", ROW('Impact &amp; Innovation'!D12:D24)-ROW('Impact &amp; Innovation'!D12)+1), 2)), "")</f>
        <v/>
      </c>
      <c r="FS2" t="str" cm="1">
        <f t="array" ref="FS2">IFERROR(INDEX('Impact &amp; Innovation'!E12:E24, SMALL(IF('Impact &amp; Innovation'!D12:D24="✓", ROW('Impact &amp; Innovation'!D12:D24)-ROW('Impact &amp; Innovation'!D12)+1), 3)), "")</f>
        <v/>
      </c>
      <c r="FT2" t="str" cm="1">
        <f t="array" ref="FT2">IFERROR(INDEX('Impact &amp; Innovation'!E12:E24, SMALL(IF('Impact &amp; Innovation'!D12:D24="✓", ROW('Impact &amp; Innovation'!D12:D24)-ROW('Impact &amp; Innovation'!D12)+1), 4)), "")</f>
        <v/>
      </c>
      <c r="FU2">
        <f>'Impact &amp; Innovation'!E24</f>
        <v>0</v>
      </c>
      <c r="FV2" t="str">
        <f>IF(ISBLANK('Impact &amp; Innovation'!L16),"",'Impact &amp; Innovation'!L16&amp;" % façade")</f>
        <v/>
      </c>
      <c r="FW2">
        <f>'Impact &amp; Innovation'!J16</f>
        <v>0</v>
      </c>
      <c r="FX2" s="87">
        <f>'Impact &amp; Innovation'!L15</f>
        <v>0</v>
      </c>
      <c r="FY2" s="87"/>
      <c r="FZ2" s="87"/>
      <c r="GB2" t="str" cm="1">
        <f t="array" aca="1" ref="GB2" ca="1">CELL("filename")</f>
        <v>https://cagbc.sharepoint.com/sites/M365_ZeroCarbon/Shared Documents/Development/ZCB-Design v4/2024 -- ZCB-Design v4/1_Working Docs/Workbook/99_Updates/2024-10 (EC tab updated)/[ZCB-Design_v4_Workbook.xlsx]Embodied Carbon</v>
      </c>
    </row>
  </sheetData>
  <phoneticPr fontId="34" type="noConversion"/>
  <conditionalFormatting sqref="A1">
    <cfRule type="duplicateValues" dxfId="2" priority="1"/>
  </conditionalFormatting>
  <conditionalFormatting sqref="A2:XFD2">
    <cfRule type="containsBlanks" dxfId="1" priority="16">
      <formula>LEN(TRIM(A2))=0</formula>
    </cfRule>
  </conditionalFormatting>
  <conditionalFormatting sqref="EB1:EC1">
    <cfRule type="expression" dxfId="0" priority="2">
      <formula>SUMPRODUCT(--ISNUMBER(SEARCH("placeholder", EB$1:EB$104)))&gt;0</formula>
    </cfRule>
  </conditionalFormatting>
  <pageMargins left="0.7" right="0.7" top="0.75" bottom="0.75" header="0.3" footer="0.3"/>
  <drawing r:id="rId1"/>
  <legacyDrawing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1E935-4BE4-463F-9E80-93891325F082}">
  <sheetPr codeName="Sheet19">
    <tabColor rgb="FFFF0000"/>
  </sheetPr>
  <dimension ref="A1:C7"/>
  <sheetViews>
    <sheetView workbookViewId="0"/>
  </sheetViews>
  <sheetFormatPr defaultRowHeight="14.15" x14ac:dyDescent="0.35"/>
  <cols>
    <col min="1" max="1" width="10.85546875" customWidth="1"/>
    <col min="2" max="2" width="16.5" customWidth="1"/>
    <col min="3" max="3" width="121.140625" customWidth="1"/>
  </cols>
  <sheetData>
    <row r="1" spans="1:3" x14ac:dyDescent="0.35">
      <c r="A1" s="19" t="s">
        <v>847</v>
      </c>
    </row>
    <row r="3" spans="1:3" x14ac:dyDescent="0.35">
      <c r="A3" s="19" t="s">
        <v>334</v>
      </c>
      <c r="B3" s="19" t="s">
        <v>848</v>
      </c>
      <c r="C3" s="19" t="s">
        <v>849</v>
      </c>
    </row>
    <row r="4" spans="1:3" ht="28.3" x14ac:dyDescent="0.35">
      <c r="A4" s="532" t="s">
        <v>850</v>
      </c>
      <c r="B4" s="532" t="s">
        <v>851</v>
      </c>
      <c r="C4" s="66" t="s">
        <v>852</v>
      </c>
    </row>
    <row r="5" spans="1:3" x14ac:dyDescent="0.35">
      <c r="A5" s="532" t="s">
        <v>850</v>
      </c>
      <c r="B5" s="532" t="s">
        <v>851</v>
      </c>
      <c r="C5" s="66" t="s">
        <v>853</v>
      </c>
    </row>
    <row r="6" spans="1:3" ht="42.45" x14ac:dyDescent="0.35">
      <c r="A6" s="532" t="s">
        <v>850</v>
      </c>
      <c r="B6" s="532" t="s">
        <v>854</v>
      </c>
      <c r="C6" s="66" t="s">
        <v>855</v>
      </c>
    </row>
    <row r="7" spans="1:3" ht="42.45" x14ac:dyDescent="0.35">
      <c r="A7" s="532" t="s">
        <v>856</v>
      </c>
      <c r="B7" s="532" t="s">
        <v>851</v>
      </c>
      <c r="C7" s="66" t="s">
        <v>857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66779-3B7C-415F-A1B5-5787307938E7}">
  <sheetPr codeName="Sheet2">
    <pageSetUpPr autoPageBreaks="0" fitToPage="1"/>
  </sheetPr>
  <dimension ref="A1:W184"/>
  <sheetViews>
    <sheetView zoomScaleNormal="100" workbookViewId="0">
      <selection activeCell="D10" sqref="D10"/>
    </sheetView>
  </sheetViews>
  <sheetFormatPr defaultColWidth="9.140625" defaultRowHeight="16.399999999999999" customHeight="1" x14ac:dyDescent="0.35"/>
  <cols>
    <col min="1" max="1" width="1.640625" style="7" customWidth="1"/>
    <col min="2" max="2" width="2.140625" style="7" customWidth="1"/>
    <col min="3" max="3" width="34" style="7" customWidth="1"/>
    <col min="4" max="4" width="14.140625" style="7" customWidth="1"/>
    <col min="5" max="5" width="14.5703125" style="7" customWidth="1"/>
    <col min="6" max="6" width="3" style="7" customWidth="1"/>
    <col min="7" max="7" width="3" style="7" hidden="1" customWidth="1"/>
    <col min="8" max="8" width="14.0703125" style="7" customWidth="1"/>
    <col min="9" max="9" width="18.35546875" style="123" customWidth="1"/>
    <col min="10" max="10" width="14.140625" style="7" customWidth="1"/>
    <col min="11" max="11" width="4.92578125" style="7" customWidth="1"/>
    <col min="12" max="12" width="1.640625" style="7" hidden="1" customWidth="1"/>
    <col min="13" max="13" width="1.35546875" style="7" customWidth="1"/>
    <col min="14" max="14" width="2" style="7" customWidth="1"/>
    <col min="15" max="15" width="1.640625" style="7" bestFit="1" customWidth="1"/>
    <col min="16" max="16" width="26.92578125" style="7" customWidth="1"/>
    <col min="17" max="17" width="2.85546875" style="7" customWidth="1"/>
    <col min="18" max="18" width="16.7109375" style="7" customWidth="1"/>
    <col min="19" max="19" width="2.640625" style="7" customWidth="1"/>
    <col min="20" max="16384" width="9.140625" style="7"/>
  </cols>
  <sheetData>
    <row r="1" spans="1:23" ht="16.399999999999999" customHeight="1" x14ac:dyDescent="0.35">
      <c r="A1" s="56" t="s">
        <v>0</v>
      </c>
      <c r="B1" s="56" t="s">
        <v>0</v>
      </c>
      <c r="C1" s="56" t="s">
        <v>0</v>
      </c>
      <c r="D1" s="56" t="s">
        <v>0</v>
      </c>
      <c r="E1" s="56" t="s">
        <v>0</v>
      </c>
      <c r="F1" s="56" t="s">
        <v>0</v>
      </c>
      <c r="G1" s="56" t="s">
        <v>0</v>
      </c>
      <c r="H1" s="56" t="s">
        <v>0</v>
      </c>
      <c r="I1" s="56" t="s">
        <v>0</v>
      </c>
      <c r="J1" s="56" t="s">
        <v>0</v>
      </c>
      <c r="K1" s="56" t="s">
        <v>0</v>
      </c>
      <c r="L1" s="56" t="s">
        <v>0</v>
      </c>
      <c r="M1" s="56" t="s">
        <v>0</v>
      </c>
      <c r="N1" s="56" t="s">
        <v>0</v>
      </c>
      <c r="O1" s="56" t="s">
        <v>0</v>
      </c>
      <c r="P1" s="56" t="s">
        <v>0</v>
      </c>
      <c r="Q1" s="56"/>
      <c r="R1" s="56" t="s">
        <v>0</v>
      </c>
      <c r="S1" s="56" t="s">
        <v>0</v>
      </c>
      <c r="T1" s="56" t="s">
        <v>0</v>
      </c>
      <c r="U1" s="56" t="s">
        <v>0</v>
      </c>
      <c r="V1" s="56" t="s">
        <v>0</v>
      </c>
      <c r="W1" s="56" t="s">
        <v>0</v>
      </c>
    </row>
    <row r="2" spans="1:23" ht="16.399999999999999" customHeight="1" x14ac:dyDescent="0.4">
      <c r="D2" s="120" t="s">
        <v>126</v>
      </c>
      <c r="E2" s="119"/>
      <c r="F2" s="119"/>
      <c r="G2" s="119"/>
      <c r="I2" s="115"/>
      <c r="J2" s="120" t="s">
        <v>127</v>
      </c>
      <c r="K2" s="115"/>
      <c r="L2" s="115"/>
    </row>
    <row r="3" spans="1:23" ht="17.600000000000001" x14ac:dyDescent="0.4">
      <c r="D3" s="184" t="str">
        <f>IF(ISERROR(D41),"-",IF((D41)&lt;=0,"✓","-"))</f>
        <v>-</v>
      </c>
      <c r="E3" s="129" t="s">
        <v>128</v>
      </c>
      <c r="I3" s="115"/>
      <c r="J3" s="184" t="str">
        <f>IF(AND(Efficiency!F3="✓",Efficiency!F4="✓"),"✓","-")</f>
        <v>-</v>
      </c>
      <c r="K3" s="260" t="str">
        <f>Efficiency!F28</f>
        <v>Option #1 - Flexible Approach</v>
      </c>
      <c r="L3" s="260"/>
    </row>
    <row r="4" spans="1:23" ht="16.399999999999999" customHeight="1" x14ac:dyDescent="0.4">
      <c r="D4" s="184" t="str">
        <f>'Embodied Carbon'!E3</f>
        <v>-</v>
      </c>
      <c r="E4" s="129" t="s">
        <v>129</v>
      </c>
      <c r="I4" s="7"/>
      <c r="P4" s="112"/>
      <c r="Q4" s="112"/>
    </row>
    <row r="5" spans="1:23" ht="16.399999999999999" customHeight="1" x14ac:dyDescent="0.4">
      <c r="D5" s="184" t="str">
        <f>Refrigerants!F3</f>
        <v>-</v>
      </c>
      <c r="E5" s="129" t="s">
        <v>130</v>
      </c>
      <c r="I5" s="7"/>
    </row>
    <row r="6" spans="1:23" ht="16.399999999999999" customHeight="1" thickBot="1" x14ac:dyDescent="0.4">
      <c r="I6" s="7"/>
    </row>
    <row r="7" spans="1:23" ht="16.399999999999999" customHeight="1" x14ac:dyDescent="0.35">
      <c r="B7" s="815" t="s">
        <v>131</v>
      </c>
      <c r="C7" s="816"/>
      <c r="D7" s="816"/>
      <c r="E7" s="816"/>
      <c r="F7" s="826"/>
      <c r="H7" s="821" t="s">
        <v>132</v>
      </c>
      <c r="I7" s="816"/>
      <c r="J7" s="816"/>
      <c r="K7" s="826"/>
      <c r="M7" s="821" t="s">
        <v>133</v>
      </c>
      <c r="N7" s="816"/>
      <c r="O7" s="816"/>
      <c r="P7" s="816"/>
      <c r="Q7" s="816"/>
      <c r="R7" s="816"/>
      <c r="S7" s="817"/>
    </row>
    <row r="8" spans="1:23" ht="16.399999999999999" customHeight="1" x14ac:dyDescent="0.35">
      <c r="B8" s="818"/>
      <c r="C8" s="819"/>
      <c r="D8" s="819"/>
      <c r="E8" s="819"/>
      <c r="F8" s="827"/>
      <c r="G8" s="698"/>
      <c r="H8" s="822"/>
      <c r="I8" s="819"/>
      <c r="J8" s="819"/>
      <c r="K8" s="827"/>
      <c r="L8" s="698"/>
      <c r="M8" s="822"/>
      <c r="N8" s="819"/>
      <c r="O8" s="819"/>
      <c r="P8" s="819"/>
      <c r="Q8" s="819"/>
      <c r="R8" s="819"/>
      <c r="S8" s="820"/>
    </row>
    <row r="9" spans="1:23" ht="7.4" customHeight="1" x14ac:dyDescent="0.4">
      <c r="B9" s="132"/>
      <c r="C9" s="116"/>
      <c r="D9" s="114"/>
      <c r="E9" s="114"/>
      <c r="F9" s="171"/>
      <c r="H9" s="173"/>
      <c r="I9" s="116"/>
      <c r="J9" s="114"/>
      <c r="K9" s="174"/>
      <c r="L9" s="114"/>
      <c r="M9" s="177"/>
      <c r="N9" s="117"/>
      <c r="O9" s="115"/>
      <c r="P9" s="115"/>
      <c r="Q9" s="115"/>
      <c r="S9" s="103"/>
    </row>
    <row r="10" spans="1:23" ht="16.399999999999999" customHeight="1" x14ac:dyDescent="0.35">
      <c r="B10" s="132"/>
      <c r="C10" s="100" t="s">
        <v>134</v>
      </c>
      <c r="D10" s="621"/>
      <c r="E10" s="229"/>
      <c r="F10" s="172"/>
      <c r="H10" s="175" t="s">
        <v>135</v>
      </c>
      <c r="I10" s="54"/>
      <c r="J10" s="622"/>
      <c r="K10" s="172" t="s">
        <v>136</v>
      </c>
      <c r="L10" s="54"/>
      <c r="M10" s="176"/>
      <c r="N10" s="54" t="s">
        <v>137</v>
      </c>
      <c r="O10" s="54"/>
      <c r="P10" s="54"/>
      <c r="Q10" s="54"/>
      <c r="R10" s="828" t="s">
        <v>138</v>
      </c>
      <c r="S10" s="195"/>
    </row>
    <row r="11" spans="1:23" ht="16.399999999999999" customHeight="1" x14ac:dyDescent="0.35">
      <c r="B11" s="132"/>
      <c r="C11" s="100" t="s">
        <v>139</v>
      </c>
      <c r="D11" s="831"/>
      <c r="E11" s="831"/>
      <c r="F11" s="172"/>
      <c r="H11" s="175" t="s">
        <v>140</v>
      </c>
      <c r="I11" s="54"/>
      <c r="J11" s="622"/>
      <c r="K11" s="172" t="s">
        <v>136</v>
      </c>
      <c r="L11" s="54"/>
      <c r="M11" s="178"/>
      <c r="N11" s="54" t="s">
        <v>141</v>
      </c>
      <c r="R11" s="829"/>
      <c r="S11" s="195"/>
    </row>
    <row r="12" spans="1:23" ht="16.399999999999999" customHeight="1" x14ac:dyDescent="0.35">
      <c r="B12" s="132"/>
      <c r="C12" s="100" t="s">
        <v>142</v>
      </c>
      <c r="D12" s="831"/>
      <c r="E12" s="831"/>
      <c r="F12" s="172"/>
      <c r="H12" s="176" t="s">
        <v>143</v>
      </c>
      <c r="I12" s="54"/>
      <c r="J12" s="622">
        <f>J10+J11</f>
        <v>0</v>
      </c>
      <c r="K12" s="172" t="s">
        <v>136</v>
      </c>
      <c r="L12" s="54"/>
      <c r="M12" s="178"/>
      <c r="N12" s="53">
        <v>1</v>
      </c>
      <c r="O12" s="823"/>
      <c r="P12" s="824"/>
      <c r="R12" s="535"/>
      <c r="S12" s="195"/>
    </row>
    <row r="13" spans="1:23" ht="16.399999999999999" customHeight="1" x14ac:dyDescent="0.35">
      <c r="B13" s="132"/>
      <c r="C13" s="100" t="s">
        <v>144</v>
      </c>
      <c r="D13" s="831"/>
      <c r="E13" s="831"/>
      <c r="F13" s="172"/>
      <c r="H13" s="175" t="s">
        <v>145</v>
      </c>
      <c r="I13" s="54"/>
      <c r="J13" s="622"/>
      <c r="K13" s="172" t="s">
        <v>136</v>
      </c>
      <c r="L13" s="54"/>
      <c r="M13" s="178"/>
      <c r="N13" s="53">
        <v>2</v>
      </c>
      <c r="O13" s="823"/>
      <c r="P13" s="824"/>
      <c r="R13" s="535"/>
      <c r="S13" s="195"/>
    </row>
    <row r="14" spans="1:23" ht="16.399999999999999" customHeight="1" x14ac:dyDescent="0.35">
      <c r="B14" s="132"/>
      <c r="C14" s="100" t="s">
        <v>146</v>
      </c>
      <c r="D14" s="830"/>
      <c r="E14" s="831"/>
      <c r="F14" s="172"/>
      <c r="H14" s="175" t="s">
        <v>147</v>
      </c>
      <c r="I14" s="54"/>
      <c r="J14" s="624"/>
      <c r="K14" s="172"/>
      <c r="L14" s="54"/>
      <c r="M14" s="178"/>
      <c r="N14" s="53">
        <v>3</v>
      </c>
      <c r="O14" s="823"/>
      <c r="P14" s="824"/>
      <c r="R14" s="535"/>
      <c r="S14" s="195"/>
    </row>
    <row r="15" spans="1:23" ht="16.399999999999999" customHeight="1" x14ac:dyDescent="0.35">
      <c r="B15" s="132"/>
      <c r="C15" s="100" t="s">
        <v>148</v>
      </c>
      <c r="D15" s="623"/>
      <c r="E15" s="54"/>
      <c r="F15" s="172"/>
      <c r="H15" s="175" t="s">
        <v>149</v>
      </c>
      <c r="I15" s="54"/>
      <c r="J15" s="624"/>
      <c r="K15" s="172" t="s">
        <v>150</v>
      </c>
      <c r="L15" s="54"/>
      <c r="M15" s="178"/>
      <c r="N15" s="53">
        <v>4</v>
      </c>
      <c r="O15" s="823"/>
      <c r="P15" s="824"/>
      <c r="R15" s="535"/>
      <c r="S15" s="195"/>
    </row>
    <row r="16" spans="1:23" ht="16.399999999999999" customHeight="1" x14ac:dyDescent="0.5">
      <c r="B16" s="132"/>
      <c r="C16" s="100" t="s">
        <v>151</v>
      </c>
      <c r="D16" s="625"/>
      <c r="E16" s="54" t="s">
        <v>152</v>
      </c>
      <c r="F16" s="172"/>
      <c r="H16" s="175" t="s">
        <v>153</v>
      </c>
      <c r="I16" s="54"/>
      <c r="J16" s="626" t="s">
        <v>154</v>
      </c>
      <c r="K16" s="172"/>
      <c r="L16" s="54"/>
      <c r="M16" s="178"/>
      <c r="R16" s="534"/>
      <c r="S16" s="195"/>
    </row>
    <row r="17" spans="2:20" ht="16.399999999999999" customHeight="1" x14ac:dyDescent="0.35">
      <c r="B17" s="132"/>
      <c r="C17" s="100" t="s">
        <v>155</v>
      </c>
      <c r="D17" s="623"/>
      <c r="E17" s="54" t="s">
        <v>156</v>
      </c>
      <c r="F17" s="172"/>
      <c r="H17" s="175" t="s">
        <v>157</v>
      </c>
      <c r="I17" s="54"/>
      <c r="J17" s="626" t="s">
        <v>158</v>
      </c>
      <c r="K17" s="172"/>
      <c r="L17" s="54"/>
      <c r="M17" s="178"/>
      <c r="N17" s="80" t="s">
        <v>159</v>
      </c>
      <c r="O17" s="54"/>
      <c r="P17" s="54"/>
      <c r="Q17" s="54"/>
      <c r="R17" s="537"/>
      <c r="S17" s="195"/>
    </row>
    <row r="18" spans="2:20" ht="16.399999999999999" customHeight="1" x14ac:dyDescent="0.35">
      <c r="B18" s="132"/>
      <c r="C18" s="100"/>
      <c r="D18" s="100"/>
      <c r="E18" s="54"/>
      <c r="F18" s="172"/>
      <c r="H18" s="695" t="s">
        <v>973</v>
      </c>
      <c r="K18" s="172"/>
      <c r="L18" s="54"/>
      <c r="M18" s="178"/>
      <c r="N18" s="80" t="s">
        <v>160</v>
      </c>
      <c r="O18" s="54"/>
      <c r="P18" s="54"/>
      <c r="Q18" s="54"/>
      <c r="R18" s="562"/>
      <c r="S18" s="195"/>
    </row>
    <row r="19" spans="2:20" ht="16.399999999999999" customHeight="1" thickBot="1" x14ac:dyDescent="0.4">
      <c r="B19" s="193"/>
      <c r="C19" s="187"/>
      <c r="D19" s="196"/>
      <c r="E19" s="197"/>
      <c r="F19" s="198"/>
      <c r="H19" s="533"/>
      <c r="I19" s="197"/>
      <c r="J19" s="197"/>
      <c r="K19" s="198"/>
      <c r="L19" s="54"/>
      <c r="M19" s="199"/>
      <c r="N19" s="197"/>
      <c r="O19" s="197"/>
      <c r="P19" s="197"/>
      <c r="Q19" s="197"/>
      <c r="R19" s="197"/>
      <c r="S19" s="200"/>
    </row>
    <row r="20" spans="2:20" ht="15.45" thickBot="1" x14ac:dyDescent="0.4">
      <c r="I20" s="2"/>
      <c r="J20" s="2"/>
      <c r="K20" s="47"/>
      <c r="L20" s="47"/>
    </row>
    <row r="21" spans="2:20" ht="16.399999999999999" customHeight="1" x14ac:dyDescent="0.4">
      <c r="B21" s="815" t="s">
        <v>161</v>
      </c>
      <c r="C21" s="816"/>
      <c r="D21" s="816"/>
      <c r="E21" s="816"/>
      <c r="F21" s="816"/>
      <c r="G21" s="816"/>
      <c r="H21" s="817"/>
      <c r="I21" s="47"/>
      <c r="J21" s="57"/>
      <c r="K21" s="58"/>
      <c r="L21" s="58"/>
      <c r="M21" s="58"/>
      <c r="N21" s="58"/>
      <c r="O21" s="58"/>
      <c r="P21" s="58"/>
      <c r="Q21" s="58"/>
      <c r="R21" s="57"/>
      <c r="S21" s="57"/>
    </row>
    <row r="22" spans="2:20" ht="16.399999999999999" customHeight="1" x14ac:dyDescent="0.4">
      <c r="B22" s="818"/>
      <c r="C22" s="819"/>
      <c r="D22" s="819"/>
      <c r="E22" s="819"/>
      <c r="F22" s="819"/>
      <c r="G22" s="819"/>
      <c r="H22" s="820"/>
      <c r="I22" s="47"/>
      <c r="J22" s="57"/>
      <c r="K22" s="58"/>
      <c r="L22" s="58"/>
      <c r="M22" s="58"/>
      <c r="N22" s="58"/>
      <c r="O22" s="58"/>
      <c r="P22" s="58"/>
      <c r="Q22" s="58"/>
      <c r="R22" s="57"/>
      <c r="S22" s="57"/>
    </row>
    <row r="23" spans="2:20" ht="16.399999999999999" customHeight="1" x14ac:dyDescent="0.4">
      <c r="B23" s="132"/>
      <c r="D23" s="180"/>
      <c r="E23" s="180"/>
      <c r="H23" s="103"/>
      <c r="I23" s="50"/>
      <c r="J23" s="110"/>
      <c r="K23" s="47"/>
      <c r="L23" s="47"/>
      <c r="M23" s="47"/>
      <c r="N23" s="47"/>
      <c r="O23" s="47"/>
      <c r="P23" s="150"/>
      <c r="Q23" s="150"/>
      <c r="R23" s="47"/>
      <c r="S23" s="47"/>
    </row>
    <row r="24" spans="2:20" ht="16.399999999999999" customHeight="1" x14ac:dyDescent="0.5">
      <c r="B24" s="132"/>
      <c r="C24" s="49" t="s">
        <v>162</v>
      </c>
      <c r="D24" s="825">
        <f>SUM(Summary!E25:E27)</f>
        <v>0</v>
      </c>
      <c r="E24" s="832"/>
      <c r="F24" s="122" t="s">
        <v>163</v>
      </c>
      <c r="G24" s="122"/>
      <c r="H24" s="204"/>
      <c r="I24" s="122"/>
      <c r="J24" s="111"/>
      <c r="K24" s="47"/>
      <c r="L24" s="47"/>
      <c r="M24" s="47"/>
      <c r="N24" s="47"/>
      <c r="O24" s="47"/>
      <c r="P24" s="150"/>
      <c r="Q24" s="150"/>
      <c r="R24" s="47"/>
      <c r="S24" s="47"/>
    </row>
    <row r="25" spans="2:20" ht="16.399999999999999" customHeight="1" x14ac:dyDescent="0.5">
      <c r="B25" s="132"/>
      <c r="C25" s="129" t="s">
        <v>164</v>
      </c>
      <c r="D25" s="227"/>
      <c r="E25" s="567">
        <f>'Embodied Carbon'!L30</f>
        <v>0</v>
      </c>
      <c r="F25" s="54" t="s">
        <v>165</v>
      </c>
      <c r="G25" s="54"/>
      <c r="H25" s="203"/>
      <c r="I25" s="47"/>
      <c r="J25" s="110"/>
      <c r="K25" s="47"/>
      <c r="L25" s="47"/>
      <c r="M25" s="47"/>
      <c r="P25" s="150"/>
      <c r="Q25" s="150"/>
      <c r="R25" s="47"/>
      <c r="S25" s="47"/>
      <c r="T25" s="47"/>
    </row>
    <row r="26" spans="2:20" ht="16.399999999999999" customHeight="1" x14ac:dyDescent="0.5">
      <c r="B26" s="132"/>
      <c r="C26" s="129" t="s">
        <v>166</v>
      </c>
      <c r="D26" s="227"/>
      <c r="E26" s="567">
        <f>'Embodied Carbon'!L36</f>
        <v>0</v>
      </c>
      <c r="F26" s="54" t="s">
        <v>165</v>
      </c>
      <c r="G26" s="54"/>
      <c r="H26" s="204"/>
      <c r="I26" s="47"/>
      <c r="J26" s="111"/>
      <c r="K26" s="47"/>
      <c r="L26" s="47"/>
      <c r="M26" s="47"/>
      <c r="P26" s="150"/>
      <c r="Q26" s="150"/>
      <c r="R26" s="47"/>
      <c r="S26" s="47"/>
    </row>
    <row r="27" spans="2:20" ht="16.399999999999999" customHeight="1" x14ac:dyDescent="0.5">
      <c r="B27" s="132"/>
      <c r="C27" s="129" t="s">
        <v>167</v>
      </c>
      <c r="D27" s="227"/>
      <c r="E27" s="567">
        <f>'Embodied Carbon'!L41</f>
        <v>0</v>
      </c>
      <c r="F27" s="54" t="s">
        <v>165</v>
      </c>
      <c r="G27" s="54"/>
      <c r="H27" s="204"/>
      <c r="I27" s="47"/>
      <c r="J27" s="111"/>
      <c r="K27" s="47"/>
      <c r="L27" s="47"/>
      <c r="M27" s="47"/>
      <c r="N27" s="47"/>
      <c r="O27" s="47"/>
      <c r="P27" s="150"/>
      <c r="Q27" s="150"/>
      <c r="R27" s="47"/>
      <c r="S27" s="47"/>
      <c r="T27" s="47"/>
    </row>
    <row r="28" spans="2:20" ht="16.399999999999999" customHeight="1" x14ac:dyDescent="0.35">
      <c r="B28" s="132"/>
      <c r="D28" s="228"/>
      <c r="E28" s="180"/>
      <c r="H28" s="204"/>
      <c r="I28" s="47"/>
      <c r="J28" s="125"/>
      <c r="T28" s="51"/>
    </row>
    <row r="29" spans="2:20" ht="16.399999999999999" customHeight="1" x14ac:dyDescent="0.5">
      <c r="B29" s="132"/>
      <c r="C29" s="58" t="s">
        <v>168</v>
      </c>
      <c r="D29" s="825" t="e" cm="1">
        <f t="array" ref="D29">SUM(E30*60, E31*60, E33*60,Graphs!O50:O110*1000)</f>
        <v>#N/A</v>
      </c>
      <c r="E29" s="825"/>
      <c r="F29" s="122" t="s">
        <v>163</v>
      </c>
      <c r="G29" s="122"/>
      <c r="H29" s="733"/>
      <c r="I29" s="47"/>
      <c r="J29" s="124"/>
      <c r="K29" s="58"/>
      <c r="L29" s="58"/>
      <c r="M29" s="58"/>
      <c r="N29" s="52"/>
      <c r="O29" s="47"/>
      <c r="P29" s="47"/>
      <c r="Q29" s="47"/>
      <c r="R29" s="54"/>
      <c r="S29" s="54"/>
      <c r="T29" s="47"/>
    </row>
    <row r="30" spans="2:20" ht="16.399999999999999" customHeight="1" x14ac:dyDescent="0.5">
      <c r="B30" s="132"/>
      <c r="C30" s="129" t="s">
        <v>169</v>
      </c>
      <c r="D30" s="690"/>
      <c r="E30" s="680">
        <f>'Other Energy'!I29</f>
        <v>0</v>
      </c>
      <c r="F30" s="54" t="s">
        <v>170</v>
      </c>
      <c r="G30" s="54"/>
      <c r="H30" s="204"/>
      <c r="I30" s="122"/>
      <c r="J30" s="126"/>
      <c r="K30" s="47"/>
      <c r="L30" s="47"/>
      <c r="M30" s="47"/>
      <c r="P30" s="150"/>
      <c r="Q30" s="150"/>
      <c r="R30" s="54"/>
      <c r="S30" s="54"/>
    </row>
    <row r="31" spans="2:20" ht="16.399999999999999" customHeight="1" x14ac:dyDescent="0.5">
      <c r="B31" s="132"/>
      <c r="C31" s="129" t="s">
        <v>171</v>
      </c>
      <c r="D31" s="690"/>
      <c r="E31" s="680">
        <f>Refrigerants!M19</f>
        <v>0</v>
      </c>
      <c r="F31" s="54" t="s">
        <v>170</v>
      </c>
      <c r="G31" s="54"/>
      <c r="H31" s="734"/>
      <c r="I31" s="47"/>
      <c r="J31" s="127"/>
      <c r="K31" s="47"/>
      <c r="L31" s="47"/>
      <c r="M31" s="47"/>
      <c r="P31" s="150"/>
      <c r="Q31" s="150"/>
      <c r="R31" s="54"/>
      <c r="S31" s="54"/>
    </row>
    <row r="32" spans="2:20" ht="16.399999999999999" customHeight="1" x14ac:dyDescent="0.5">
      <c r="B32" s="132"/>
      <c r="C32" s="129" t="s">
        <v>974</v>
      </c>
      <c r="D32" s="690"/>
      <c r="E32" s="680">
        <f>IFERROR(AVERAGE(Graphs!O50:O110)*1000,0)</f>
        <v>0</v>
      </c>
      <c r="F32" s="54" t="s">
        <v>170</v>
      </c>
      <c r="G32" s="54"/>
      <c r="H32" s="204"/>
      <c r="I32" s="47"/>
      <c r="J32" s="127"/>
      <c r="K32" s="47"/>
      <c r="L32" s="47"/>
      <c r="M32" s="47"/>
      <c r="P32" s="150"/>
      <c r="Q32" s="150"/>
      <c r="R32" s="54"/>
      <c r="S32" s="54"/>
    </row>
    <row r="33" spans="2:23" ht="16.399999999999999" customHeight="1" x14ac:dyDescent="0.5">
      <c r="B33" s="132"/>
      <c r="C33" s="129" t="s">
        <v>172</v>
      </c>
      <c r="D33" s="690"/>
      <c r="E33" s="680">
        <f>'Other Energy'!I56</f>
        <v>0</v>
      </c>
      <c r="F33" s="54" t="s">
        <v>170</v>
      </c>
      <c r="G33" s="54"/>
      <c r="H33" s="204"/>
      <c r="I33" s="47"/>
      <c r="J33" s="127"/>
      <c r="K33" s="47"/>
      <c r="L33" s="47"/>
      <c r="M33" s="47"/>
      <c r="P33" s="170"/>
      <c r="Q33" s="170"/>
      <c r="R33" s="54"/>
      <c r="S33" s="54"/>
    </row>
    <row r="34" spans="2:23" ht="16.399999999999999" customHeight="1" x14ac:dyDescent="0.5">
      <c r="B34" s="132"/>
      <c r="C34" s="129" t="s">
        <v>975</v>
      </c>
      <c r="D34" s="690"/>
      <c r="E34" s="680">
        <f>SUM(E30:E33)</f>
        <v>0</v>
      </c>
      <c r="F34" s="54" t="s">
        <v>170</v>
      </c>
      <c r="G34" s="54"/>
      <c r="H34" s="103"/>
      <c r="I34" s="7"/>
      <c r="J34" s="127"/>
      <c r="K34" s="47"/>
      <c r="L34" s="47"/>
      <c r="M34" s="47"/>
      <c r="P34" s="170"/>
      <c r="Q34" s="170"/>
      <c r="R34" s="54"/>
      <c r="S34" s="54"/>
    </row>
    <row r="35" spans="2:23" ht="17.600000000000001" x14ac:dyDescent="0.4">
      <c r="B35" s="132"/>
      <c r="C35" s="120"/>
      <c r="D35" s="57"/>
      <c r="E35" s="57"/>
      <c r="F35" s="121"/>
      <c r="G35" s="121"/>
      <c r="H35" s="202"/>
      <c r="I35" s="47"/>
      <c r="J35" s="57"/>
      <c r="K35" s="58"/>
      <c r="L35" s="58"/>
      <c r="M35" s="58"/>
      <c r="N35" s="58"/>
      <c r="O35" s="58"/>
      <c r="P35" s="58"/>
      <c r="Q35" s="58"/>
      <c r="R35" s="57"/>
      <c r="S35" s="57"/>
    </row>
    <row r="36" spans="2:23" ht="16.399999999999999" customHeight="1" x14ac:dyDescent="0.5">
      <c r="B36" s="132"/>
      <c r="C36" s="58" t="s">
        <v>173</v>
      </c>
      <c r="D36" s="825" t="e">
        <f>Summary!E39+(E37*60)+(E38*60)</f>
        <v>#N/A</v>
      </c>
      <c r="E36" s="832"/>
      <c r="F36" s="122" t="s">
        <v>174</v>
      </c>
      <c r="G36" s="122"/>
      <c r="H36" s="203"/>
      <c r="I36" s="7"/>
      <c r="J36" s="49"/>
    </row>
    <row r="37" spans="2:23" ht="16.399999999999999" customHeight="1" x14ac:dyDescent="0.5">
      <c r="B37" s="132"/>
      <c r="C37" s="129" t="s">
        <v>175</v>
      </c>
      <c r="D37" s="690"/>
      <c r="E37" s="680">
        <f>IFERROR(MIN(Electricity!R37,Electricity!R38),0)</f>
        <v>0</v>
      </c>
      <c r="F37" s="54" t="s">
        <v>170</v>
      </c>
      <c r="G37" s="54"/>
      <c r="H37" s="203"/>
      <c r="I37" s="7"/>
      <c r="J37" s="111"/>
      <c r="P37" s="150"/>
      <c r="Q37" s="150"/>
      <c r="R37" s="47"/>
      <c r="S37" s="47"/>
    </row>
    <row r="38" spans="2:23" ht="16.399999999999999" customHeight="1" x14ac:dyDescent="0.5">
      <c r="B38" s="132"/>
      <c r="C38" s="129" t="s">
        <v>968</v>
      </c>
      <c r="D38" s="690"/>
      <c r="E38" s="680" t="e">
        <f>D29/60</f>
        <v>#N/A</v>
      </c>
      <c r="F38" s="54" t="s">
        <v>170</v>
      </c>
      <c r="G38" s="54"/>
      <c r="H38" s="203"/>
      <c r="I38" s="7"/>
      <c r="J38" s="111"/>
      <c r="P38" s="150"/>
      <c r="Q38" s="150"/>
      <c r="R38" s="47"/>
      <c r="S38" s="47"/>
    </row>
    <row r="39" spans="2:23" ht="16.399999999999999" customHeight="1" x14ac:dyDescent="0.5">
      <c r="B39" s="132"/>
      <c r="C39" s="129" t="s">
        <v>176</v>
      </c>
      <c r="D39" s="690"/>
      <c r="E39" s="680">
        <f>Summary!D24</f>
        <v>0</v>
      </c>
      <c r="F39" s="54" t="s">
        <v>165</v>
      </c>
      <c r="G39" s="54"/>
      <c r="H39" s="203"/>
      <c r="I39" s="7"/>
      <c r="J39" s="111"/>
      <c r="P39" s="150"/>
      <c r="Q39" s="150"/>
      <c r="R39" s="47"/>
      <c r="S39" s="47"/>
      <c r="W39" s="539"/>
    </row>
    <row r="40" spans="2:23" ht="16.399999999999999" customHeight="1" x14ac:dyDescent="0.35">
      <c r="B40" s="132"/>
      <c r="C40" s="129"/>
      <c r="D40" s="54"/>
      <c r="E40" s="170"/>
      <c r="F40" s="54"/>
      <c r="G40" s="54"/>
      <c r="H40" s="103"/>
      <c r="I40" s="7"/>
      <c r="J40" s="127"/>
      <c r="K40" s="47"/>
      <c r="L40" s="47"/>
      <c r="M40" s="47"/>
      <c r="P40" s="170"/>
      <c r="Q40" s="170"/>
      <c r="R40" s="54"/>
      <c r="S40" s="54"/>
    </row>
    <row r="41" spans="2:23" ht="16.399999999999999" customHeight="1" x14ac:dyDescent="0.5">
      <c r="B41" s="132"/>
      <c r="C41" s="58" t="s">
        <v>177</v>
      </c>
      <c r="D41" s="825" t="e">
        <f>IF(AND(D24=0, D29=0, D36=0), "-", D24 + D29 - D36)</f>
        <v>#N/A</v>
      </c>
      <c r="E41" s="825"/>
      <c r="F41" s="122" t="s">
        <v>163</v>
      </c>
      <c r="G41" s="54"/>
      <c r="H41" s="103"/>
      <c r="I41" s="7"/>
      <c r="J41" s="127"/>
      <c r="K41" s="47"/>
      <c r="L41" s="47"/>
      <c r="M41" s="47"/>
      <c r="P41" s="170"/>
      <c r="Q41" s="170"/>
      <c r="R41" s="54"/>
      <c r="S41" s="54"/>
      <c r="W41" s="539"/>
    </row>
    <row r="42" spans="2:23" ht="20.6" customHeight="1" x14ac:dyDescent="0.4">
      <c r="B42" s="132"/>
      <c r="C42" s="743" t="s">
        <v>977</v>
      </c>
      <c r="D42" s="742"/>
      <c r="E42" s="742"/>
      <c r="F42" s="122"/>
      <c r="G42" s="54"/>
      <c r="H42" s="103"/>
      <c r="I42" s="7"/>
      <c r="J42" s="127"/>
      <c r="K42" s="47"/>
      <c r="L42" s="47"/>
      <c r="M42" s="47"/>
      <c r="P42" s="170"/>
      <c r="Q42" s="170"/>
      <c r="R42" s="54"/>
      <c r="S42" s="54"/>
      <c r="W42" s="539"/>
    </row>
    <row r="43" spans="2:23" ht="16.399999999999999" customHeight="1" thickBot="1" x14ac:dyDescent="0.4">
      <c r="B43" s="193"/>
      <c r="C43" s="205"/>
      <c r="D43" s="187"/>
      <c r="E43" s="187"/>
      <c r="F43" s="187"/>
      <c r="G43" s="187"/>
      <c r="H43" s="201"/>
      <c r="I43" s="7"/>
      <c r="J43" s="127"/>
      <c r="K43" s="47"/>
      <c r="L43" s="47"/>
      <c r="M43" s="47"/>
      <c r="P43" s="150"/>
      <c r="Q43" s="150"/>
      <c r="R43" s="54"/>
      <c r="S43" s="54"/>
    </row>
    <row r="44" spans="2:23" ht="16.399999999999999" customHeight="1" thickBot="1" x14ac:dyDescent="0.4">
      <c r="F44" s="2"/>
      <c r="G44" s="2"/>
      <c r="I44" s="7"/>
    </row>
    <row r="45" spans="2:23" ht="16.399999999999999" customHeight="1" x14ac:dyDescent="0.35">
      <c r="B45" s="815" t="s">
        <v>178</v>
      </c>
      <c r="C45" s="816"/>
      <c r="D45" s="816"/>
      <c r="E45" s="816"/>
      <c r="F45" s="816"/>
      <c r="G45" s="816"/>
      <c r="H45" s="817"/>
      <c r="I45" s="7"/>
    </row>
    <row r="46" spans="2:23" ht="16.399999999999999" customHeight="1" x14ac:dyDescent="0.4">
      <c r="B46" s="818"/>
      <c r="C46" s="819"/>
      <c r="D46" s="819"/>
      <c r="E46" s="819"/>
      <c r="F46" s="819"/>
      <c r="G46" s="819"/>
      <c r="H46" s="820"/>
      <c r="I46" s="58"/>
      <c r="J46" s="57"/>
    </row>
    <row r="47" spans="2:23" ht="7.4" customHeight="1" x14ac:dyDescent="0.4">
      <c r="B47" s="132"/>
      <c r="C47" s="57"/>
      <c r="D47" s="58"/>
      <c r="E47" s="58"/>
      <c r="F47" s="58"/>
      <c r="G47" s="58"/>
      <c r="H47" s="103"/>
      <c r="I47" s="58"/>
      <c r="J47" s="57"/>
    </row>
    <row r="48" spans="2:23" ht="16.399999999999999" customHeight="1" x14ac:dyDescent="0.4">
      <c r="B48" s="132"/>
      <c r="C48" s="124" t="s">
        <v>179</v>
      </c>
      <c r="D48" s="58"/>
      <c r="E48" s="47"/>
      <c r="F48" s="54"/>
      <c r="G48" s="54"/>
      <c r="H48" s="103"/>
      <c r="I48" s="58"/>
    </row>
    <row r="49" spans="2:22" ht="16.399999999999999" customHeight="1" x14ac:dyDescent="0.4">
      <c r="B49" s="132"/>
      <c r="C49" s="127" t="s">
        <v>180</v>
      </c>
      <c r="D49" s="54"/>
      <c r="E49" s="627">
        <f>'Other Energy'!F40*277.8</f>
        <v>0</v>
      </c>
      <c r="F49" s="54" t="s">
        <v>181</v>
      </c>
      <c r="G49" s="54"/>
      <c r="H49" s="103"/>
      <c r="I49" s="58"/>
    </row>
    <row r="50" spans="2:22" ht="16.399999999999999" customHeight="1" x14ac:dyDescent="0.4">
      <c r="B50" s="132"/>
      <c r="C50" s="127" t="s">
        <v>182</v>
      </c>
      <c r="D50" s="54"/>
      <c r="E50" s="627">
        <f>'Other Energy'!F41*277.8</f>
        <v>0</v>
      </c>
      <c r="F50" s="54" t="s">
        <v>181</v>
      </c>
      <c r="G50" s="54"/>
      <c r="H50" s="103"/>
      <c r="I50" s="58"/>
    </row>
    <row r="51" spans="2:22" ht="16.399999999999999" customHeight="1" x14ac:dyDescent="0.35">
      <c r="B51" s="132"/>
      <c r="C51" s="127" t="s">
        <v>183</v>
      </c>
      <c r="D51" s="54"/>
      <c r="E51" s="627">
        <f>Electricity!G25</f>
        <v>0</v>
      </c>
      <c r="F51" s="54" t="s">
        <v>184</v>
      </c>
      <c r="G51" s="54"/>
      <c r="H51" s="103"/>
      <c r="I51" s="7"/>
    </row>
    <row r="52" spans="2:22" ht="16.399999999999999" customHeight="1" x14ac:dyDescent="0.35">
      <c r="B52" s="132"/>
      <c r="C52" s="127" t="s">
        <v>185</v>
      </c>
      <c r="D52" s="54"/>
      <c r="E52" s="627">
        <f>'Other Energy'!F42*277.8</f>
        <v>0</v>
      </c>
      <c r="F52" s="54" t="s">
        <v>181</v>
      </c>
      <c r="G52" s="54"/>
      <c r="H52" s="103"/>
      <c r="I52" s="7"/>
    </row>
    <row r="53" spans="2:22" ht="16.399999999999999" customHeight="1" x14ac:dyDescent="0.35">
      <c r="B53" s="132"/>
      <c r="C53" s="127" t="s">
        <v>186</v>
      </c>
      <c r="D53" s="54"/>
      <c r="E53" s="627">
        <f>Electricity!R33</f>
        <v>0</v>
      </c>
      <c r="F53" s="54" t="s">
        <v>184</v>
      </c>
      <c r="G53" s="54"/>
      <c r="H53" s="103"/>
      <c r="I53" s="7"/>
    </row>
    <row r="54" spans="2:22" ht="16.399999999999999" customHeight="1" x14ac:dyDescent="0.35">
      <c r="B54" s="132"/>
      <c r="C54" s="127" t="s">
        <v>175</v>
      </c>
      <c r="D54" s="54"/>
      <c r="E54" s="627">
        <f>Electricity!J25</f>
        <v>0</v>
      </c>
      <c r="F54" s="54" t="s">
        <v>184</v>
      </c>
      <c r="G54" s="54"/>
      <c r="H54" s="103"/>
      <c r="I54" s="7"/>
    </row>
    <row r="55" spans="2:22" ht="16.399999999999999" customHeight="1" x14ac:dyDescent="0.35">
      <c r="B55" s="132"/>
      <c r="C55" s="127" t="s">
        <v>187</v>
      </c>
      <c r="D55" s="54"/>
      <c r="E55" s="627">
        <f>'Other Energy'!J56*277.8</f>
        <v>0</v>
      </c>
      <c r="F55" s="54" t="s">
        <v>181</v>
      </c>
      <c r="G55" s="54"/>
      <c r="H55" s="103"/>
      <c r="I55" s="7"/>
      <c r="T55" s="47"/>
      <c r="V55" s="47"/>
    </row>
    <row r="56" spans="2:22" ht="16.399999999999999" customHeight="1" x14ac:dyDescent="0.5">
      <c r="B56" s="132"/>
      <c r="C56" s="127" t="s">
        <v>188</v>
      </c>
      <c r="D56" s="54"/>
      <c r="E56" s="541" t="e">
        <f>E38</f>
        <v>#N/A</v>
      </c>
      <c r="F56" s="54" t="s">
        <v>170</v>
      </c>
      <c r="G56" s="54"/>
      <c r="H56" s="103"/>
      <c r="I56" s="7"/>
      <c r="T56" s="47"/>
      <c r="V56" s="47"/>
    </row>
    <row r="57" spans="2:22" ht="16.399999999999999" customHeight="1" x14ac:dyDescent="0.35">
      <c r="B57" s="132"/>
      <c r="H57" s="103"/>
      <c r="I57" s="7"/>
      <c r="T57" s="47"/>
      <c r="V57" s="47"/>
    </row>
    <row r="58" spans="2:22" ht="16.399999999999999" customHeight="1" x14ac:dyDescent="0.35">
      <c r="B58" s="132"/>
      <c r="C58" s="124" t="s">
        <v>189</v>
      </c>
      <c r="H58" s="103"/>
      <c r="I58" s="7"/>
      <c r="T58" s="51"/>
      <c r="U58" s="94"/>
      <c r="V58" s="47"/>
    </row>
    <row r="59" spans="2:22" ht="16.399999999999999" customHeight="1" x14ac:dyDescent="0.35">
      <c r="B59" s="132"/>
      <c r="C59" s="111" t="s">
        <v>190</v>
      </c>
      <c r="D59" s="54"/>
      <c r="E59" s="628">
        <f>Efficiency!D8</f>
        <v>0</v>
      </c>
      <c r="F59" s="54" t="s">
        <v>191</v>
      </c>
      <c r="G59" s="54"/>
      <c r="H59" s="195"/>
      <c r="I59" s="7"/>
      <c r="T59" s="47"/>
      <c r="V59" s="47"/>
    </row>
    <row r="60" spans="2:22" ht="16.399999999999999" customHeight="1" x14ac:dyDescent="0.35">
      <c r="B60" s="132"/>
      <c r="C60" s="111" t="s">
        <v>192</v>
      </c>
      <c r="D60" s="54"/>
      <c r="E60" s="629" t="str">
        <f>Efficiency!P38</f>
        <v>-</v>
      </c>
      <c r="F60" s="54" t="s">
        <v>191</v>
      </c>
      <c r="G60" s="54"/>
      <c r="H60" s="103"/>
      <c r="I60" s="7"/>
      <c r="T60" s="47"/>
      <c r="V60" s="47"/>
    </row>
    <row r="61" spans="2:22" ht="16.399999999999999" customHeight="1" x14ac:dyDescent="0.35">
      <c r="B61" s="132"/>
      <c r="C61" s="111" t="s">
        <v>963</v>
      </c>
      <c r="D61" s="54"/>
      <c r="E61" s="628">
        <f>IFERROR(('Energy Summary'!F7-Electricity!G25)/J13,0)</f>
        <v>0</v>
      </c>
      <c r="F61" s="54" t="s">
        <v>191</v>
      </c>
      <c r="G61" s="54"/>
      <c r="H61" s="103"/>
      <c r="I61" s="7"/>
    </row>
    <row r="62" spans="2:22" ht="16.399999999999999" customHeight="1" x14ac:dyDescent="0.35">
      <c r="B62" s="132"/>
      <c r="C62" s="111" t="s">
        <v>962</v>
      </c>
      <c r="D62" s="54"/>
      <c r="E62" s="628">
        <f>Efficiency!P34*100</f>
        <v>0</v>
      </c>
      <c r="F62" s="54" t="s">
        <v>193</v>
      </c>
      <c r="G62" s="54"/>
      <c r="H62" s="103"/>
      <c r="I62" s="7"/>
    </row>
    <row r="63" spans="2:22" ht="16.399999999999999" customHeight="1" x14ac:dyDescent="0.35">
      <c r="B63" s="132"/>
      <c r="C63" s="111" t="s">
        <v>194</v>
      </c>
      <c r="D63" s="54"/>
      <c r="E63" s="630">
        <f>Electricity!P25</f>
        <v>0</v>
      </c>
      <c r="F63" s="54" t="s">
        <v>195</v>
      </c>
      <c r="G63" s="54"/>
      <c r="H63" s="103"/>
      <c r="I63" s="7"/>
    </row>
    <row r="64" spans="2:22" ht="16.399999999999999" customHeight="1" x14ac:dyDescent="0.35">
      <c r="B64" s="132"/>
      <c r="C64" s="111" t="s">
        <v>196</v>
      </c>
      <c r="D64" s="54"/>
      <c r="E64" s="630">
        <f>Electricity!P26</f>
        <v>0</v>
      </c>
      <c r="F64" s="54" t="s">
        <v>195</v>
      </c>
      <c r="G64" s="54"/>
      <c r="H64" s="103"/>
      <c r="I64" s="7"/>
    </row>
    <row r="65" spans="1:19" ht="16.399999999999999" customHeight="1" x14ac:dyDescent="0.35">
      <c r="B65" s="132"/>
      <c r="H65" s="103"/>
      <c r="I65" s="7"/>
    </row>
    <row r="66" spans="1:19" ht="16.399999999999999" customHeight="1" x14ac:dyDescent="0.4">
      <c r="B66" s="132"/>
      <c r="C66" s="49" t="s">
        <v>976</v>
      </c>
      <c r="H66" s="103"/>
      <c r="I66" s="7"/>
    </row>
    <row r="67" spans="1:19" ht="17.25" customHeight="1" x14ac:dyDescent="0.5">
      <c r="B67" s="132"/>
      <c r="C67" s="111" t="s">
        <v>197</v>
      </c>
      <c r="E67" s="541" t="e">
        <f>'Embodied Carbon'!E22</f>
        <v>#DIV/0!</v>
      </c>
      <c r="F67" s="54" t="s">
        <v>198</v>
      </c>
      <c r="G67" s="54"/>
      <c r="H67" s="103"/>
      <c r="I67" s="7"/>
    </row>
    <row r="68" spans="1:19" ht="16.399999999999999" customHeight="1" x14ac:dyDescent="0.5">
      <c r="B68" s="132"/>
      <c r="C68" s="111" t="s">
        <v>199</v>
      </c>
      <c r="E68" s="541" t="e">
        <f>D29/J10</f>
        <v>#N/A</v>
      </c>
      <c r="F68" s="54" t="s">
        <v>198</v>
      </c>
      <c r="G68" s="54"/>
      <c r="H68" s="103"/>
      <c r="I68" s="7"/>
      <c r="O68" s="47"/>
    </row>
    <row r="69" spans="1:19" ht="16.399999999999999" customHeight="1" x14ac:dyDescent="0.5">
      <c r="B69" s="132"/>
      <c r="C69" s="111" t="s">
        <v>200</v>
      </c>
      <c r="E69" s="541" t="e">
        <f>E67+E68</f>
        <v>#DIV/0!</v>
      </c>
      <c r="F69" s="54" t="s">
        <v>198</v>
      </c>
      <c r="G69" s="54"/>
      <c r="H69" s="103"/>
      <c r="I69" s="7"/>
      <c r="O69" s="47"/>
    </row>
    <row r="70" spans="1:19" ht="16.399999999999999" customHeight="1" x14ac:dyDescent="0.35">
      <c r="B70" s="132"/>
      <c r="C70" s="540"/>
      <c r="E70" s="170"/>
      <c r="F70" s="54"/>
      <c r="G70" s="54"/>
      <c r="H70" s="103"/>
      <c r="I70" s="7"/>
      <c r="O70" s="47"/>
    </row>
    <row r="71" spans="1:19" ht="16.399999999999999" customHeight="1" x14ac:dyDescent="0.35">
      <c r="B71" s="809" t="s">
        <v>982</v>
      </c>
      <c r="C71" s="810"/>
      <c r="D71" s="810"/>
      <c r="E71" s="810"/>
      <c r="F71" s="810"/>
      <c r="G71" s="810"/>
      <c r="H71" s="811"/>
      <c r="I71" s="7"/>
      <c r="O71" s="47"/>
    </row>
    <row r="72" spans="1:19" ht="16.399999999999999" customHeight="1" thickBot="1" x14ac:dyDescent="0.4">
      <c r="B72" s="812"/>
      <c r="C72" s="813"/>
      <c r="D72" s="813"/>
      <c r="E72" s="813"/>
      <c r="F72" s="813"/>
      <c r="G72" s="813"/>
      <c r="H72" s="814"/>
      <c r="I72" s="2"/>
      <c r="J72" s="2"/>
      <c r="K72" s="47"/>
      <c r="L72" s="47"/>
    </row>
    <row r="73" spans="1:19" ht="16.399999999999999" customHeight="1" x14ac:dyDescent="0.35">
      <c r="I73" s="2"/>
      <c r="J73" s="2"/>
      <c r="K73" s="47"/>
      <c r="L73" s="47"/>
    </row>
    <row r="74" spans="1:19" ht="16.399999999999999" customHeight="1" x14ac:dyDescent="0.35">
      <c r="A74" s="123"/>
      <c r="I74" s="2"/>
      <c r="J74" s="2"/>
      <c r="K74" s="47"/>
      <c r="L74" s="47"/>
      <c r="M74" s="47"/>
      <c r="N74" s="47"/>
      <c r="O74" s="47"/>
      <c r="P74" s="47"/>
      <c r="Q74" s="47"/>
      <c r="R74" s="47"/>
      <c r="S74" s="47"/>
    </row>
    <row r="75" spans="1:19" ht="16.399999999999999" customHeight="1" x14ac:dyDescent="0.35">
      <c r="A75" s="123"/>
      <c r="I75" s="2"/>
      <c r="J75" s="2"/>
      <c r="K75" s="47"/>
      <c r="L75" s="47"/>
      <c r="M75" s="47"/>
      <c r="N75" s="47"/>
      <c r="O75" s="47"/>
      <c r="P75" s="47"/>
      <c r="Q75" s="47"/>
      <c r="R75" s="47"/>
      <c r="S75" s="47"/>
    </row>
    <row r="76" spans="1:19" ht="16.399999999999999" customHeight="1" x14ac:dyDescent="0.35">
      <c r="A76" s="123"/>
      <c r="I76" s="2"/>
      <c r="J76" s="2"/>
      <c r="K76" s="47"/>
      <c r="L76" s="47"/>
      <c r="M76" s="47"/>
      <c r="N76" s="47"/>
      <c r="O76" s="47"/>
      <c r="P76" s="47"/>
      <c r="Q76" s="47"/>
      <c r="R76" s="47"/>
      <c r="S76" s="47"/>
    </row>
    <row r="77" spans="1:19" ht="16.399999999999999" customHeight="1" x14ac:dyDescent="0.35">
      <c r="A77" s="123"/>
      <c r="I77" s="2"/>
      <c r="J77" s="2"/>
      <c r="K77" s="47"/>
      <c r="L77" s="47"/>
      <c r="M77" s="47"/>
      <c r="N77" s="47"/>
      <c r="O77" s="47"/>
      <c r="P77" s="47"/>
      <c r="Q77" s="47"/>
      <c r="R77" s="47"/>
      <c r="S77" s="47"/>
    </row>
    <row r="78" spans="1:19" ht="16.399999999999999" customHeight="1" x14ac:dyDescent="0.35">
      <c r="A78" s="123"/>
      <c r="I78" s="2"/>
      <c r="J78" s="2"/>
      <c r="K78" s="47"/>
      <c r="L78" s="47"/>
      <c r="M78" s="47"/>
      <c r="N78" s="47"/>
      <c r="O78" s="47"/>
      <c r="P78" s="47"/>
      <c r="Q78" s="47"/>
      <c r="R78" s="47"/>
      <c r="S78" s="47"/>
    </row>
    <row r="79" spans="1:19" ht="16.399999999999999" customHeight="1" x14ac:dyDescent="0.35">
      <c r="A79" s="123"/>
      <c r="I79" s="2"/>
      <c r="J79" s="2"/>
    </row>
    <row r="80" spans="1:19" ht="16.399999999999999" customHeight="1" x14ac:dyDescent="0.35">
      <c r="A80" s="123"/>
      <c r="I80" s="7"/>
    </row>
    <row r="81" spans="1:19" ht="16.399999999999999" customHeight="1" x14ac:dyDescent="0.35">
      <c r="A81" s="123"/>
      <c r="I81" s="7"/>
    </row>
    <row r="82" spans="1:19" ht="16.399999999999999" customHeight="1" x14ac:dyDescent="0.35">
      <c r="A82" s="123"/>
      <c r="I82" s="7"/>
    </row>
    <row r="83" spans="1:19" ht="16.399999999999999" customHeight="1" x14ac:dyDescent="0.35">
      <c r="A83" s="123"/>
      <c r="I83" s="7"/>
    </row>
    <row r="84" spans="1:19" ht="16.399999999999999" customHeight="1" x14ac:dyDescent="0.35">
      <c r="A84" s="123"/>
      <c r="I84" s="7"/>
    </row>
    <row r="85" spans="1:19" ht="16.399999999999999" customHeight="1" x14ac:dyDescent="0.35">
      <c r="A85" s="123"/>
      <c r="I85" s="7"/>
    </row>
    <row r="86" spans="1:19" ht="16.399999999999999" customHeight="1" x14ac:dyDescent="0.35">
      <c r="A86" s="123"/>
      <c r="I86" s="7"/>
    </row>
    <row r="87" spans="1:19" ht="16.399999999999999" customHeight="1" x14ac:dyDescent="0.35">
      <c r="A87" s="123"/>
      <c r="I87" s="7"/>
    </row>
    <row r="88" spans="1:19" ht="16.399999999999999" customHeight="1" x14ac:dyDescent="0.35">
      <c r="A88" s="123"/>
      <c r="I88" s="7"/>
    </row>
    <row r="89" spans="1:19" ht="16.399999999999999" customHeight="1" x14ac:dyDescent="0.35">
      <c r="A89" s="123"/>
      <c r="I89" s="7"/>
    </row>
    <row r="90" spans="1:19" ht="16.399999999999999" customHeight="1" thickBot="1" x14ac:dyDescent="0.4">
      <c r="I90" s="7"/>
    </row>
    <row r="91" spans="1:19" ht="15.75" customHeight="1" thickBot="1" x14ac:dyDescent="0.4">
      <c r="B91" s="806" t="s">
        <v>858</v>
      </c>
      <c r="C91" s="807"/>
      <c r="D91" s="807"/>
      <c r="E91" s="807"/>
      <c r="F91" s="807"/>
      <c r="G91" s="807"/>
      <c r="H91" s="807"/>
      <c r="I91" s="807"/>
      <c r="J91" s="807"/>
      <c r="K91" s="807"/>
      <c r="L91" s="807"/>
      <c r="M91" s="807"/>
      <c r="N91" s="807"/>
      <c r="O91" s="807"/>
      <c r="P91" s="807"/>
      <c r="Q91" s="807"/>
      <c r="R91" s="807"/>
      <c r="S91" s="808"/>
    </row>
    <row r="92" spans="1:19" ht="16.399999999999999" customHeight="1" x14ac:dyDescent="0.35">
      <c r="I92" s="7"/>
    </row>
    <row r="93" spans="1:19" ht="16.399999999999999" customHeight="1" x14ac:dyDescent="0.35">
      <c r="I93" s="7"/>
    </row>
    <row r="94" spans="1:19" ht="16.399999999999999" customHeight="1" x14ac:dyDescent="0.35">
      <c r="I94" s="7"/>
    </row>
    <row r="95" spans="1:19" ht="16.399999999999999" customHeight="1" x14ac:dyDescent="0.35">
      <c r="I95" s="7"/>
    </row>
    <row r="96" spans="1:19" ht="16.399999999999999" customHeight="1" x14ac:dyDescent="0.35">
      <c r="I96" s="7"/>
    </row>
    <row r="97" spans="9:9" ht="16.399999999999999" customHeight="1" x14ac:dyDescent="0.35">
      <c r="I97" s="7"/>
    </row>
    <row r="98" spans="9:9" ht="16.399999999999999" customHeight="1" x14ac:dyDescent="0.35">
      <c r="I98" s="7"/>
    </row>
    <row r="99" spans="9:9" ht="16.399999999999999" customHeight="1" x14ac:dyDescent="0.35">
      <c r="I99" s="7"/>
    </row>
    <row r="100" spans="9:9" ht="16.399999999999999" customHeight="1" x14ac:dyDescent="0.35">
      <c r="I100" s="7"/>
    </row>
    <row r="101" spans="9:9" ht="16.399999999999999" customHeight="1" x14ac:dyDescent="0.35">
      <c r="I101" s="7"/>
    </row>
    <row r="102" spans="9:9" ht="16.399999999999999" customHeight="1" x14ac:dyDescent="0.35">
      <c r="I102" s="7"/>
    </row>
    <row r="103" spans="9:9" ht="16.399999999999999" customHeight="1" x14ac:dyDescent="0.35">
      <c r="I103" s="7"/>
    </row>
    <row r="104" spans="9:9" ht="16.399999999999999" customHeight="1" x14ac:dyDescent="0.35">
      <c r="I104" s="7"/>
    </row>
    <row r="105" spans="9:9" ht="16.399999999999999" customHeight="1" x14ac:dyDescent="0.35">
      <c r="I105" s="7"/>
    </row>
    <row r="106" spans="9:9" ht="16.399999999999999" customHeight="1" x14ac:dyDescent="0.35">
      <c r="I106" s="7"/>
    </row>
    <row r="107" spans="9:9" ht="16.399999999999999" customHeight="1" x14ac:dyDescent="0.35">
      <c r="I107" s="7"/>
    </row>
    <row r="108" spans="9:9" ht="16.399999999999999" customHeight="1" x14ac:dyDescent="0.35">
      <c r="I108" s="7"/>
    </row>
    <row r="109" spans="9:9" ht="16.399999999999999" customHeight="1" x14ac:dyDescent="0.35">
      <c r="I109" s="7"/>
    </row>
    <row r="110" spans="9:9" ht="16.399999999999999" customHeight="1" x14ac:dyDescent="0.35">
      <c r="I110" s="7"/>
    </row>
    <row r="111" spans="9:9" ht="16.399999999999999" customHeight="1" x14ac:dyDescent="0.35">
      <c r="I111" s="7"/>
    </row>
    <row r="112" spans="9:9" ht="16.399999999999999" customHeight="1" x14ac:dyDescent="0.35">
      <c r="I112" s="7"/>
    </row>
    <row r="113" spans="9:9" ht="16.399999999999999" customHeight="1" x14ac:dyDescent="0.35">
      <c r="I113" s="7"/>
    </row>
    <row r="114" spans="9:9" ht="16.399999999999999" customHeight="1" x14ac:dyDescent="0.35">
      <c r="I114" s="7"/>
    </row>
    <row r="115" spans="9:9" ht="16.399999999999999" customHeight="1" x14ac:dyDescent="0.35">
      <c r="I115" s="7"/>
    </row>
    <row r="116" spans="9:9" ht="16.399999999999999" customHeight="1" x14ac:dyDescent="0.35">
      <c r="I116" s="7"/>
    </row>
    <row r="117" spans="9:9" ht="16.399999999999999" customHeight="1" x14ac:dyDescent="0.35">
      <c r="I117" s="7"/>
    </row>
    <row r="118" spans="9:9" ht="16.399999999999999" customHeight="1" x14ac:dyDescent="0.35">
      <c r="I118" s="7"/>
    </row>
    <row r="119" spans="9:9" ht="16.399999999999999" customHeight="1" x14ac:dyDescent="0.35">
      <c r="I119" s="7"/>
    </row>
    <row r="120" spans="9:9" ht="16.399999999999999" customHeight="1" x14ac:dyDescent="0.35">
      <c r="I120" s="7"/>
    </row>
    <row r="121" spans="9:9" ht="16.399999999999999" customHeight="1" x14ac:dyDescent="0.35">
      <c r="I121" s="7"/>
    </row>
    <row r="122" spans="9:9" ht="16.399999999999999" customHeight="1" x14ac:dyDescent="0.35">
      <c r="I122" s="7"/>
    </row>
    <row r="123" spans="9:9" ht="16.399999999999999" customHeight="1" x14ac:dyDescent="0.35">
      <c r="I123" s="7"/>
    </row>
    <row r="124" spans="9:9" ht="16.399999999999999" customHeight="1" x14ac:dyDescent="0.35">
      <c r="I124" s="7"/>
    </row>
    <row r="125" spans="9:9" ht="16.399999999999999" customHeight="1" x14ac:dyDescent="0.35">
      <c r="I125" s="7"/>
    </row>
    <row r="126" spans="9:9" ht="16.399999999999999" customHeight="1" x14ac:dyDescent="0.35">
      <c r="I126" s="7"/>
    </row>
    <row r="127" spans="9:9" ht="16.399999999999999" customHeight="1" x14ac:dyDescent="0.35">
      <c r="I127" s="7"/>
    </row>
    <row r="128" spans="9:9" ht="16.399999999999999" customHeight="1" x14ac:dyDescent="0.35">
      <c r="I128" s="7"/>
    </row>
    <row r="129" spans="9:9" ht="16.399999999999999" customHeight="1" x14ac:dyDescent="0.35">
      <c r="I129" s="7"/>
    </row>
    <row r="130" spans="9:9" ht="16.399999999999999" customHeight="1" x14ac:dyDescent="0.35">
      <c r="I130" s="7"/>
    </row>
    <row r="131" spans="9:9" ht="16.399999999999999" customHeight="1" x14ac:dyDescent="0.35">
      <c r="I131" s="7"/>
    </row>
    <row r="132" spans="9:9" ht="16.399999999999999" customHeight="1" x14ac:dyDescent="0.35">
      <c r="I132" s="7"/>
    </row>
    <row r="133" spans="9:9" ht="16.399999999999999" customHeight="1" x14ac:dyDescent="0.35">
      <c r="I133" s="7"/>
    </row>
    <row r="134" spans="9:9" ht="16.399999999999999" customHeight="1" x14ac:dyDescent="0.35">
      <c r="I134" s="7"/>
    </row>
    <row r="135" spans="9:9" ht="16.399999999999999" customHeight="1" x14ac:dyDescent="0.35">
      <c r="I135" s="7"/>
    </row>
    <row r="136" spans="9:9" ht="16.399999999999999" customHeight="1" x14ac:dyDescent="0.35">
      <c r="I136" s="7"/>
    </row>
    <row r="137" spans="9:9" ht="16.399999999999999" customHeight="1" x14ac:dyDescent="0.35">
      <c r="I137" s="7"/>
    </row>
    <row r="138" spans="9:9" ht="16.399999999999999" customHeight="1" x14ac:dyDescent="0.35">
      <c r="I138" s="7"/>
    </row>
    <row r="139" spans="9:9" ht="16.399999999999999" customHeight="1" x14ac:dyDescent="0.35">
      <c r="I139" s="7"/>
    </row>
    <row r="140" spans="9:9" ht="16.399999999999999" customHeight="1" x14ac:dyDescent="0.35">
      <c r="I140" s="7"/>
    </row>
    <row r="141" spans="9:9" ht="16.399999999999999" customHeight="1" x14ac:dyDescent="0.35">
      <c r="I141" s="7"/>
    </row>
    <row r="142" spans="9:9" ht="16.399999999999999" customHeight="1" x14ac:dyDescent="0.35">
      <c r="I142" s="7"/>
    </row>
    <row r="143" spans="9:9" ht="16.399999999999999" customHeight="1" x14ac:dyDescent="0.35">
      <c r="I143" s="7"/>
    </row>
    <row r="144" spans="9:9" ht="16.399999999999999" customHeight="1" x14ac:dyDescent="0.35">
      <c r="I144" s="7"/>
    </row>
    <row r="145" spans="9:9" ht="16.399999999999999" customHeight="1" x14ac:dyDescent="0.35">
      <c r="I145" s="7"/>
    </row>
    <row r="146" spans="9:9" ht="16.399999999999999" customHeight="1" x14ac:dyDescent="0.35">
      <c r="I146" s="7"/>
    </row>
    <row r="147" spans="9:9" ht="16.399999999999999" customHeight="1" x14ac:dyDescent="0.35">
      <c r="I147" s="7"/>
    </row>
    <row r="148" spans="9:9" ht="16.399999999999999" customHeight="1" x14ac:dyDescent="0.35">
      <c r="I148" s="7"/>
    </row>
    <row r="149" spans="9:9" ht="16.399999999999999" customHeight="1" x14ac:dyDescent="0.35">
      <c r="I149" s="7"/>
    </row>
    <row r="150" spans="9:9" ht="16.399999999999999" customHeight="1" x14ac:dyDescent="0.35">
      <c r="I150" s="7"/>
    </row>
    <row r="151" spans="9:9" ht="16.399999999999999" customHeight="1" x14ac:dyDescent="0.35">
      <c r="I151" s="7"/>
    </row>
    <row r="152" spans="9:9" ht="16.399999999999999" customHeight="1" x14ac:dyDescent="0.35">
      <c r="I152" s="7"/>
    </row>
    <row r="153" spans="9:9" ht="16.399999999999999" customHeight="1" x14ac:dyDescent="0.35">
      <c r="I153" s="7"/>
    </row>
    <row r="154" spans="9:9" ht="16.399999999999999" customHeight="1" x14ac:dyDescent="0.35">
      <c r="I154" s="7"/>
    </row>
    <row r="155" spans="9:9" ht="16.399999999999999" customHeight="1" x14ac:dyDescent="0.35">
      <c r="I155" s="7"/>
    </row>
    <row r="156" spans="9:9" ht="16.399999999999999" customHeight="1" x14ac:dyDescent="0.35">
      <c r="I156" s="7"/>
    </row>
    <row r="157" spans="9:9" ht="16.399999999999999" customHeight="1" x14ac:dyDescent="0.35">
      <c r="I157" s="7"/>
    </row>
    <row r="158" spans="9:9" ht="16.399999999999999" customHeight="1" x14ac:dyDescent="0.35">
      <c r="I158" s="7"/>
    </row>
    <row r="159" spans="9:9" ht="16.399999999999999" customHeight="1" x14ac:dyDescent="0.35">
      <c r="I159" s="7"/>
    </row>
    <row r="160" spans="9:9" ht="16.399999999999999" customHeight="1" x14ac:dyDescent="0.35">
      <c r="I160" s="7"/>
    </row>
    <row r="161" spans="9:9" ht="16.399999999999999" customHeight="1" x14ac:dyDescent="0.35">
      <c r="I161" s="7"/>
    </row>
    <row r="162" spans="9:9" ht="16.399999999999999" customHeight="1" x14ac:dyDescent="0.35">
      <c r="I162" s="7"/>
    </row>
    <row r="163" spans="9:9" ht="16.399999999999999" customHeight="1" x14ac:dyDescent="0.35">
      <c r="I163" s="7"/>
    </row>
    <row r="164" spans="9:9" ht="16.399999999999999" customHeight="1" x14ac:dyDescent="0.35">
      <c r="I164" s="7"/>
    </row>
    <row r="165" spans="9:9" ht="16.399999999999999" customHeight="1" x14ac:dyDescent="0.35">
      <c r="I165" s="7"/>
    </row>
    <row r="166" spans="9:9" ht="16.399999999999999" customHeight="1" x14ac:dyDescent="0.35">
      <c r="I166" s="7"/>
    </row>
    <row r="167" spans="9:9" ht="16.399999999999999" customHeight="1" x14ac:dyDescent="0.35">
      <c r="I167" s="7"/>
    </row>
    <row r="168" spans="9:9" ht="16.399999999999999" customHeight="1" x14ac:dyDescent="0.35">
      <c r="I168" s="7"/>
    </row>
    <row r="169" spans="9:9" ht="16.399999999999999" customHeight="1" x14ac:dyDescent="0.35">
      <c r="I169" s="7"/>
    </row>
    <row r="170" spans="9:9" ht="16.399999999999999" customHeight="1" x14ac:dyDescent="0.35">
      <c r="I170" s="7"/>
    </row>
    <row r="171" spans="9:9" ht="16.399999999999999" customHeight="1" x14ac:dyDescent="0.35">
      <c r="I171" s="7"/>
    </row>
    <row r="172" spans="9:9" ht="16.399999999999999" customHeight="1" x14ac:dyDescent="0.35">
      <c r="I172" s="7"/>
    </row>
    <row r="173" spans="9:9" ht="16.399999999999999" customHeight="1" x14ac:dyDescent="0.35">
      <c r="I173" s="7"/>
    </row>
    <row r="174" spans="9:9" ht="16.399999999999999" customHeight="1" x14ac:dyDescent="0.35">
      <c r="I174" s="7"/>
    </row>
    <row r="175" spans="9:9" ht="16.399999999999999" customHeight="1" x14ac:dyDescent="0.35">
      <c r="I175" s="7"/>
    </row>
    <row r="176" spans="9:9" ht="16.399999999999999" customHeight="1" x14ac:dyDescent="0.35">
      <c r="I176" s="7"/>
    </row>
    <row r="177" spans="9:9" ht="16.399999999999999" customHeight="1" x14ac:dyDescent="0.35">
      <c r="I177" s="7"/>
    </row>
    <row r="178" spans="9:9" ht="16.399999999999999" customHeight="1" x14ac:dyDescent="0.35">
      <c r="I178" s="7"/>
    </row>
    <row r="179" spans="9:9" ht="16.399999999999999" customHeight="1" x14ac:dyDescent="0.35">
      <c r="I179" s="7"/>
    </row>
    <row r="180" spans="9:9" ht="16.399999999999999" customHeight="1" x14ac:dyDescent="0.35">
      <c r="I180" s="7"/>
    </row>
    <row r="181" spans="9:9" ht="16.399999999999999" customHeight="1" x14ac:dyDescent="0.35">
      <c r="I181" s="7"/>
    </row>
    <row r="182" spans="9:9" ht="16.399999999999999" customHeight="1" x14ac:dyDescent="0.35">
      <c r="I182" s="7"/>
    </row>
    <row r="183" spans="9:9" ht="16.399999999999999" customHeight="1" x14ac:dyDescent="0.35">
      <c r="I183" s="7"/>
    </row>
    <row r="184" spans="9:9" ht="16.399999999999999" customHeight="1" x14ac:dyDescent="0.35">
      <c r="I184" s="7"/>
    </row>
  </sheetData>
  <sheetProtection algorithmName="SHA-512" hashValue="+qUWtnpIVhrQnzuHyz1cUhZTb0JAtJ0RRmIvNyc/DWqVpJqylnT3wgODeLe3XhYk/Max8Eb8+QsfzY9ZUVyf5Q==" saltValue="Wv+RsjMqmbhuoo0Nd2cjxA==" spinCount="100000" sheet="1" selectLockedCells="1"/>
  <mergeCells count="20">
    <mergeCell ref="D24:E24"/>
    <mergeCell ref="D29:E29"/>
    <mergeCell ref="D11:E11"/>
    <mergeCell ref="D12:E12"/>
    <mergeCell ref="B91:S91"/>
    <mergeCell ref="B71:H72"/>
    <mergeCell ref="B45:H46"/>
    <mergeCell ref="M7:S8"/>
    <mergeCell ref="O12:P12"/>
    <mergeCell ref="D41:E41"/>
    <mergeCell ref="B7:F8"/>
    <mergeCell ref="O13:P13"/>
    <mergeCell ref="O14:P14"/>
    <mergeCell ref="R10:R11"/>
    <mergeCell ref="O15:P15"/>
    <mergeCell ref="B21:H22"/>
    <mergeCell ref="D14:E14"/>
    <mergeCell ref="H7:K8"/>
    <mergeCell ref="D13:E13"/>
    <mergeCell ref="D36:E36"/>
  </mergeCells>
  <conditionalFormatting sqref="A2:G2 I2:N2 P2:XFD3 I3:L3 A3:F19 I4:I5 O4:XFD5 A21:XFD25 A26:S26 U26:XFD26 A27:XFD38 A39:V41 X39:XFD43 A42:B42 D42:V42 A43:W43 A44:XFD70 I71:XFD72 A73:XFD90 A91:B91 T91:XFD91 A92:XFD100">
    <cfRule type="containsText" dxfId="27" priority="1" operator="containsText" text="✓">
      <formula>NOT(ISERROR(SEARCH("✓",A2)))</formula>
    </cfRule>
  </conditionalFormatting>
  <conditionalFormatting sqref="R1:S1 H6:XFD9 G6:G19 S10:XFD18 H11:L14 M11:M17 N12:O15 R12:R15 H14:J17 K15:L18 N17:R17 H18 M18:R18 I19:L19 M19:XFD20 A20:L20 W40 A71:B71 A72">
    <cfRule type="containsText" dxfId="26" priority="2" operator="containsText" text="✓">
      <formula>NOT(ISERROR(SEARCH("✓",A1)))</formula>
    </cfRule>
  </conditionalFormatting>
  <conditionalFormatting sqref="X1:XFD1 H10:Q10">
    <cfRule type="containsText" dxfId="25" priority="4" operator="containsText" text="✓">
      <formula>NOT(ISERROR(SEARCH("✓",H1)))</formula>
    </cfRule>
  </conditionalFormatting>
  <dataValidations count="1">
    <dataValidation type="list" allowBlank="1" showInputMessage="1" showErrorMessage="1" sqref="D15" xr:uid="{91003AF6-11DA-4307-BCA6-8018894F41FE}">
      <formula1>"4,5,6,7,8"</formula1>
    </dataValidation>
  </dataValidations>
  <printOptions horizontalCentered="1"/>
  <pageMargins left="0" right="0" top="0.2" bottom="0" header="0.3" footer="0.3"/>
  <pageSetup scale="54"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B55FA254-6DBC-4338-8392-F2ABA62B855B}">
          <x14:formula1>
            <xm:f>'Targets|Dropdowns'!$D$48:$D$50</xm:f>
          </x14:formula1>
          <xm:sqref>R18</xm:sqref>
        </x14:dataValidation>
        <x14:dataValidation type="list" allowBlank="1" showInputMessage="1" showErrorMessage="1" xr:uid="{24FE7710-95F4-423B-BC24-6F289BD5B520}">
          <x14:formula1>
            <xm:f>'Targets|Dropdowns'!$B$48:$B$49</xm:f>
          </x14:formula1>
          <xm:sqref>R17</xm:sqref>
        </x14:dataValidation>
        <x14:dataValidation type="list" allowBlank="1" showInputMessage="1" showErrorMessage="1" xr:uid="{249CE7C5-B34F-4343-AE06-6E5A1180CC07}">
          <x14:formula1>
            <xm:f>'Targets|Dropdowns'!$H$12:$H$24</xm:f>
          </x14:formula1>
          <xm:sqref>D14:E14</xm:sqref>
        </x14:dataValidation>
        <x14:dataValidation type="list" allowBlank="1" showInputMessage="1" showErrorMessage="1" xr:uid="{5B386F59-8780-4CC9-91A3-F856565E78DA}">
          <x14:formula1>
            <xm:f>'Targets|Dropdowns'!$B$13:$B$46</xm:f>
          </x14:formula1>
          <xm:sqref>O12:O15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3B54B-40F8-4F29-B807-EE3BF321BAE7}">
  <sheetPr codeName="Sheet3">
    <pageSetUpPr autoPageBreaks="0" fitToPage="1"/>
  </sheetPr>
  <dimension ref="A1:V108"/>
  <sheetViews>
    <sheetView showGridLines="0" zoomScaleNormal="100" workbookViewId="0">
      <selection activeCell="D9" sqref="D9:G9"/>
    </sheetView>
  </sheetViews>
  <sheetFormatPr defaultColWidth="8.640625" defaultRowHeight="14.15" x14ac:dyDescent="0.35"/>
  <cols>
    <col min="1" max="1" width="1.85546875" style="2" customWidth="1"/>
    <col min="2" max="2" width="3.640625" style="2" customWidth="1"/>
    <col min="3" max="3" width="23.140625" style="2" customWidth="1"/>
    <col min="4" max="4" width="15" style="2" customWidth="1"/>
    <col min="5" max="5" width="4.640625" style="2" customWidth="1"/>
    <col min="6" max="6" width="3.35546875" style="2" customWidth="1"/>
    <col min="7" max="7" width="7.140625" style="2" customWidth="1"/>
    <col min="8" max="8" width="15.140625" style="2" customWidth="1"/>
    <col min="9" max="9" width="10.35546875" style="2" customWidth="1"/>
    <col min="10" max="10" width="22.85546875" style="7" customWidth="1"/>
    <col min="11" max="11" width="1.140625" style="7" hidden="1" customWidth="1"/>
    <col min="12" max="12" width="21.640625" style="7" customWidth="1"/>
    <col min="13" max="13" width="1.640625" style="7" hidden="1" customWidth="1"/>
    <col min="14" max="14" width="18.140625" style="2" customWidth="1"/>
    <col min="15" max="15" width="8.140625" style="2" customWidth="1"/>
    <col min="16" max="16" width="4.640625" style="2" customWidth="1"/>
    <col min="17" max="17" width="2.640625" style="2" customWidth="1"/>
    <col min="18" max="16384" width="8.640625" style="2"/>
  </cols>
  <sheetData>
    <row r="1" spans="1:22" x14ac:dyDescent="0.35">
      <c r="A1" s="56" t="s">
        <v>0</v>
      </c>
      <c r="B1" s="56" t="s">
        <v>0</v>
      </c>
      <c r="C1" s="56" t="s">
        <v>0</v>
      </c>
      <c r="D1" s="56" t="s">
        <v>0</v>
      </c>
      <c r="E1" s="56" t="s">
        <v>0</v>
      </c>
      <c r="F1" s="56" t="s">
        <v>0</v>
      </c>
      <c r="G1" s="56" t="s">
        <v>0</v>
      </c>
      <c r="H1" s="56" t="s">
        <v>0</v>
      </c>
      <c r="I1" s="56" t="s">
        <v>0</v>
      </c>
      <c r="J1" s="56" t="s">
        <v>0</v>
      </c>
      <c r="K1" s="56" t="s">
        <v>0</v>
      </c>
      <c r="L1" s="56" t="s">
        <v>0</v>
      </c>
      <c r="M1" s="56"/>
      <c r="N1" s="56" t="s">
        <v>0</v>
      </c>
      <c r="O1" s="56" t="s">
        <v>0</v>
      </c>
      <c r="P1" s="56" t="s">
        <v>0</v>
      </c>
      <c r="Q1" s="56" t="s">
        <v>0</v>
      </c>
      <c r="R1" s="56" t="s">
        <v>0</v>
      </c>
      <c r="S1" s="56" t="s">
        <v>0</v>
      </c>
      <c r="T1" s="56" t="s">
        <v>0</v>
      </c>
      <c r="U1" s="56" t="s">
        <v>0</v>
      </c>
      <c r="V1" s="56" t="s">
        <v>0</v>
      </c>
    </row>
    <row r="2" spans="1:22" ht="17.600000000000001" x14ac:dyDescent="0.4">
      <c r="E2" s="120" t="s">
        <v>201</v>
      </c>
      <c r="F2" s="119"/>
      <c r="H2" s="119"/>
      <c r="I2" s="119"/>
      <c r="K2" s="119"/>
      <c r="N2" s="118"/>
    </row>
    <row r="3" spans="1:22" ht="17.600000000000001" x14ac:dyDescent="0.4">
      <c r="E3" s="867" t="str">
        <f>IF(N19='Targets|Dropdowns'!O5,"✓",IF(N19="-","-",'Targets|Dropdowns'!O7))</f>
        <v>-</v>
      </c>
      <c r="F3" s="867"/>
      <c r="G3" s="867"/>
      <c r="H3" s="129" t="s">
        <v>202</v>
      </c>
      <c r="I3" s="119"/>
      <c r="K3" s="119"/>
      <c r="N3" s="118"/>
    </row>
    <row r="4" spans="1:22" ht="15.65" customHeight="1" x14ac:dyDescent="0.4">
      <c r="K4" s="2"/>
      <c r="N4" s="118"/>
    </row>
    <row r="5" spans="1:22" ht="18" thickBot="1" x14ac:dyDescent="0.45">
      <c r="N5" s="118"/>
    </row>
    <row r="6" spans="1:22" ht="17.899999999999999" customHeight="1" x14ac:dyDescent="0.35">
      <c r="B6" s="815" t="s">
        <v>203</v>
      </c>
      <c r="C6" s="816"/>
      <c r="D6" s="816"/>
      <c r="E6" s="816"/>
      <c r="F6" s="816"/>
      <c r="G6" s="816"/>
      <c r="H6" s="816"/>
      <c r="I6" s="816"/>
      <c r="J6" s="816"/>
      <c r="K6" s="816"/>
      <c r="L6" s="816"/>
      <c r="M6" s="816"/>
      <c r="N6" s="816"/>
      <c r="O6" s="816"/>
      <c r="P6" s="817"/>
    </row>
    <row r="7" spans="1:22" ht="17.899999999999999" customHeight="1" x14ac:dyDescent="0.35">
      <c r="B7" s="818"/>
      <c r="C7" s="819"/>
      <c r="D7" s="819"/>
      <c r="E7" s="819"/>
      <c r="F7" s="819"/>
      <c r="G7" s="819"/>
      <c r="H7" s="819"/>
      <c r="I7" s="819"/>
      <c r="J7" s="819"/>
      <c r="K7" s="819"/>
      <c r="L7" s="819"/>
      <c r="M7" s="819"/>
      <c r="N7" s="819"/>
      <c r="O7" s="819"/>
      <c r="P7" s="820"/>
    </row>
    <row r="8" spans="1:22" x14ac:dyDescent="0.35">
      <c r="B8" s="143"/>
      <c r="D8" s="60"/>
      <c r="E8" s="60"/>
      <c r="F8" s="60"/>
      <c r="J8" s="182"/>
      <c r="K8" s="182"/>
      <c r="P8" s="9"/>
    </row>
    <row r="9" spans="1:22" x14ac:dyDescent="0.35">
      <c r="B9" s="143"/>
      <c r="C9" s="81" t="s">
        <v>204</v>
      </c>
      <c r="D9" s="871"/>
      <c r="E9" s="872"/>
      <c r="F9" s="872"/>
      <c r="G9" s="873"/>
      <c r="H9" s="513" t="s">
        <v>205</v>
      </c>
      <c r="L9" s="838"/>
      <c r="M9" s="838"/>
      <c r="N9" s="838"/>
      <c r="O9" s="838"/>
      <c r="P9" s="9"/>
    </row>
    <row r="10" spans="1:22" ht="14.9" customHeight="1" x14ac:dyDescent="0.35">
      <c r="B10" s="143"/>
      <c r="C10" s="81" t="s">
        <v>206</v>
      </c>
      <c r="D10" s="510"/>
      <c r="E10" s="10"/>
      <c r="H10" s="513" t="s">
        <v>207</v>
      </c>
      <c r="J10" s="2"/>
      <c r="K10" s="2"/>
      <c r="L10" s="838"/>
      <c r="M10" s="838"/>
      <c r="N10" s="838"/>
      <c r="O10" s="838"/>
      <c r="P10" s="9"/>
    </row>
    <row r="11" spans="1:22" x14ac:dyDescent="0.35">
      <c r="B11" s="143"/>
      <c r="C11" s="81" t="s">
        <v>208</v>
      </c>
      <c r="D11" s="617"/>
      <c r="E11" s="10"/>
      <c r="H11" s="513" t="s">
        <v>209</v>
      </c>
      <c r="I11" s="11"/>
      <c r="J11" s="98"/>
      <c r="K11" s="98"/>
      <c r="L11" s="838"/>
      <c r="M11" s="838"/>
      <c r="N11" s="838"/>
      <c r="O11" s="838"/>
      <c r="P11" s="188"/>
    </row>
    <row r="12" spans="1:22" x14ac:dyDescent="0.35">
      <c r="B12" s="143"/>
      <c r="D12" s="288"/>
      <c r="E12" s="10"/>
      <c r="H12" s="513" t="s">
        <v>210</v>
      </c>
      <c r="I12" s="11"/>
      <c r="J12" s="98"/>
      <c r="K12" s="98"/>
      <c r="L12" s="838"/>
      <c r="M12" s="838"/>
      <c r="N12" s="838"/>
      <c r="O12" s="838"/>
      <c r="P12" s="188"/>
    </row>
    <row r="13" spans="1:22" ht="14.6" thickBot="1" x14ac:dyDescent="0.4">
      <c r="B13" s="146"/>
      <c r="C13" s="136"/>
      <c r="D13" s="136"/>
      <c r="E13" s="189"/>
      <c r="F13" s="136"/>
      <c r="G13" s="136"/>
      <c r="H13" s="136"/>
      <c r="I13" s="190"/>
      <c r="J13" s="191"/>
      <c r="K13" s="191"/>
      <c r="L13" s="191"/>
      <c r="M13" s="191"/>
      <c r="N13" s="191"/>
      <c r="O13" s="191"/>
      <c r="P13" s="192"/>
    </row>
    <row r="14" spans="1:22" ht="14.6" thickBot="1" x14ac:dyDescent="0.4">
      <c r="I14" s="11"/>
      <c r="J14" s="12"/>
      <c r="K14" s="12"/>
    </row>
    <row r="15" spans="1:22" ht="17.899999999999999" customHeight="1" x14ac:dyDescent="0.35">
      <c r="B15" s="815" t="s">
        <v>211</v>
      </c>
      <c r="C15" s="816"/>
      <c r="D15" s="816"/>
      <c r="E15" s="816"/>
      <c r="F15" s="816"/>
      <c r="G15" s="816"/>
      <c r="H15" s="816"/>
      <c r="I15" s="816"/>
      <c r="J15" s="816"/>
      <c r="K15" s="816"/>
      <c r="L15" s="816"/>
      <c r="M15" s="816"/>
      <c r="N15" s="816"/>
      <c r="O15" s="816"/>
      <c r="P15" s="817"/>
    </row>
    <row r="16" spans="1:22" ht="17.899999999999999" customHeight="1" x14ac:dyDescent="0.35">
      <c r="B16" s="818"/>
      <c r="C16" s="819"/>
      <c r="D16" s="819"/>
      <c r="E16" s="819"/>
      <c r="F16" s="819"/>
      <c r="G16" s="819"/>
      <c r="H16" s="819"/>
      <c r="I16" s="819"/>
      <c r="J16" s="819"/>
      <c r="K16" s="819"/>
      <c r="L16" s="819"/>
      <c r="M16" s="819"/>
      <c r="N16" s="819"/>
      <c r="O16" s="819"/>
      <c r="P16" s="820"/>
    </row>
    <row r="17" spans="2:19" ht="17.899999999999999" customHeight="1" x14ac:dyDescent="0.35">
      <c r="B17" s="273"/>
      <c r="C17" s="274"/>
      <c r="D17" s="274"/>
      <c r="E17" s="274"/>
      <c r="F17" s="274"/>
      <c r="G17" s="274"/>
      <c r="H17" s="274"/>
      <c r="I17" s="274"/>
      <c r="J17" s="274"/>
      <c r="K17" s="274"/>
      <c r="L17" s="274"/>
      <c r="M17" s="274"/>
      <c r="N17" s="274"/>
      <c r="O17" s="274"/>
      <c r="P17" s="275"/>
    </row>
    <row r="18" spans="2:19" x14ac:dyDescent="0.35">
      <c r="B18" s="143"/>
      <c r="D18" s="12"/>
      <c r="G18" s="11"/>
      <c r="H18" s="11"/>
      <c r="I18" s="11"/>
      <c r="J18" s="865" t="s">
        <v>212</v>
      </c>
      <c r="K18" s="865"/>
      <c r="L18" s="865"/>
      <c r="M18" s="36"/>
      <c r="N18" s="36" t="s">
        <v>213</v>
      </c>
      <c r="P18" s="9"/>
    </row>
    <row r="19" spans="2:19" x14ac:dyDescent="0.35">
      <c r="B19" s="143"/>
      <c r="C19" s="7" t="s">
        <v>214</v>
      </c>
      <c r="D19" s="868" t="s">
        <v>215</v>
      </c>
      <c r="E19" s="869"/>
      <c r="F19" s="869"/>
      <c r="G19" s="869"/>
      <c r="H19" s="870"/>
      <c r="J19" s="874" t="str">
        <f>IF(D19='Targets|Dropdowns'!J51, "10% Improvement", IF(AND(COUNTIF(Summary!O12:R15, "*Industrial - Warehouse*") &gt; 0, COUNTIFS(Summary!O12:R15, "*Industrial*", Summary!O12:R15, "&lt;&gt;*Warehouse*") = 0, D19='Targets|Dropdowns'!J50),"350 kg CO2e/m2", IF(AND(D19='Targets|Dropdowns'!J50, NOT(COUNTIFS(Summary!O12:R15, "&lt;&gt;*Warehouse*") = 0)), "425 kg CO2e/m2", "-")))</f>
        <v>-</v>
      </c>
      <c r="K19" s="875"/>
      <c r="L19" s="876"/>
      <c r="M19" s="697"/>
      <c r="N19" s="632" t="str">
        <f>IF(J19="-","-",
IF(AND(D19='Targets|Dropdowns'!J51,N22='Targets|Dropdowns'!O4),'Targets|Dropdowns'!O6,
IF(AND(N22&gt;10,D19='Targets|Dropdowns'!J51),'Targets|Dropdowns'!O5,
IF(AND(NOT(D19='Targets|Dropdowns'!J51),COUNTIF(Summary!O12:R15,"*Industrial - Warehouse*")&gt;0,COUNTIFS(Summary!O12:R15,"*Industrial*",Summary!O12:R15,"&lt;&gt;*Warehouse*")=0,E22&lt;=350), 'Targets|Dropdowns'!O5,
IF(AND(NOT(D19='Targets|Dropdowns'!J51),NOT(COUNTIFS(Summary!O12:R15, "&lt;&gt;*Warehouse*") = 0),E22&lt;=425),'Targets|Dropdowns'!O5,'Targets|Dropdowns'!O6)))))</f>
        <v>-</v>
      </c>
      <c r="P19" s="9"/>
    </row>
    <row r="20" spans="2:19" x14ac:dyDescent="0.35">
      <c r="B20" s="143"/>
      <c r="J20" s="2"/>
      <c r="K20" s="2"/>
      <c r="L20" s="2"/>
      <c r="M20" s="2"/>
      <c r="P20" s="9"/>
    </row>
    <row r="21" spans="2:19" ht="16.75" x14ac:dyDescent="0.5">
      <c r="B21" s="143"/>
      <c r="C21" s="12" t="s">
        <v>216</v>
      </c>
      <c r="D21" s="7"/>
      <c r="E21" s="877">
        <f>SUM(L30,L36,L41)</f>
        <v>0</v>
      </c>
      <c r="F21" s="878"/>
      <c r="G21" s="879"/>
      <c r="H21" s="7" t="s">
        <v>217</v>
      </c>
      <c r="I21" s="7"/>
      <c r="J21" s="330" t="s">
        <v>218</v>
      </c>
      <c r="K21" s="12"/>
      <c r="N21" s="633">
        <f>SUM(J30,J36,J41)</f>
        <v>0</v>
      </c>
      <c r="O21" s="7" t="s">
        <v>217</v>
      </c>
      <c r="P21" s="9"/>
    </row>
    <row r="22" spans="2:19" ht="16.75" x14ac:dyDescent="0.5">
      <c r="B22" s="143"/>
      <c r="C22" s="12" t="s">
        <v>219</v>
      </c>
      <c r="D22" s="7"/>
      <c r="E22" s="882" t="e">
        <f>E21/Summary!J12</f>
        <v>#DIV/0!</v>
      </c>
      <c r="F22" s="883"/>
      <c r="G22" s="884"/>
      <c r="H22" s="7" t="s">
        <v>220</v>
      </c>
      <c r="I22" s="7"/>
      <c r="J22" s="330" t="s">
        <v>221</v>
      </c>
      <c r="K22" s="12"/>
      <c r="N22" s="1068" t="str">
        <f>IF(N21&lt;=0,"N/A",((N21-E21)/N21)*100)</f>
        <v>N/A</v>
      </c>
      <c r="O22" s="7" t="s">
        <v>193</v>
      </c>
      <c r="P22" s="9"/>
    </row>
    <row r="23" spans="2:19" ht="15" customHeight="1" x14ac:dyDescent="0.35">
      <c r="B23" s="143"/>
      <c r="P23" s="9"/>
    </row>
    <row r="24" spans="2:19" ht="51.65" customHeight="1" x14ac:dyDescent="0.35">
      <c r="B24" s="143"/>
      <c r="C24" s="880" t="s">
        <v>222</v>
      </c>
      <c r="D24" s="881"/>
      <c r="E24" s="881"/>
      <c r="F24" s="881"/>
      <c r="G24" s="881"/>
      <c r="H24" s="881"/>
      <c r="I24" s="881"/>
      <c r="J24" s="634" t="s">
        <v>224</v>
      </c>
      <c r="K24" s="155"/>
      <c r="L24" s="634" t="s">
        <v>223</v>
      </c>
      <c r="M24" s="635"/>
      <c r="N24" s="635" t="s">
        <v>898</v>
      </c>
      <c r="P24" s="9"/>
    </row>
    <row r="25" spans="2:19" x14ac:dyDescent="0.35">
      <c r="B25" s="143"/>
      <c r="C25" s="841" t="s">
        <v>225</v>
      </c>
      <c r="D25" s="844" t="s">
        <v>226</v>
      </c>
      <c r="E25" s="159" t="s">
        <v>227</v>
      </c>
      <c r="F25" s="160" t="s">
        <v>228</v>
      </c>
      <c r="G25" s="7"/>
      <c r="H25" s="7"/>
      <c r="I25" s="7"/>
      <c r="J25" s="1058"/>
      <c r="K25" s="1059"/>
      <c r="L25" s="1058"/>
      <c r="M25" s="712"/>
      <c r="N25" s="1065" t="str">
        <f>IFERROR(IF(OR(ISBLANK(J25),J25=0)," ",(J25-L25)/J25),"-")</f>
        <v xml:space="preserve"> </v>
      </c>
      <c r="P25" s="9"/>
      <c r="R25" s="130"/>
      <c r="S25" s="130"/>
    </row>
    <row r="26" spans="2:19" ht="14.9" customHeight="1" x14ac:dyDescent="0.35">
      <c r="B26" s="143"/>
      <c r="C26" s="842"/>
      <c r="D26" s="845"/>
      <c r="E26" s="36" t="s">
        <v>229</v>
      </c>
      <c r="F26" s="7" t="s">
        <v>230</v>
      </c>
      <c r="G26" s="7"/>
      <c r="H26" s="7"/>
      <c r="I26" s="7"/>
      <c r="J26" s="1058"/>
      <c r="K26" s="1059"/>
      <c r="L26" s="1058"/>
      <c r="M26" s="712"/>
      <c r="N26" s="1065" t="str">
        <f t="shared" ref="N26:N41" si="0">IFERROR(IF(OR(ISBLANK(J26),J26=0)," ",(J26-L26)/J26),"-")</f>
        <v xml:space="preserve"> </v>
      </c>
      <c r="P26" s="9"/>
    </row>
    <row r="27" spans="2:19" x14ac:dyDescent="0.35">
      <c r="B27" s="143"/>
      <c r="C27" s="842"/>
      <c r="D27" s="846"/>
      <c r="E27" s="36" t="s">
        <v>231</v>
      </c>
      <c r="F27" s="7" t="s">
        <v>232</v>
      </c>
      <c r="G27" s="7"/>
      <c r="H27" s="7"/>
      <c r="I27" s="7"/>
      <c r="J27" s="1058"/>
      <c r="K27" s="1059"/>
      <c r="L27" s="1058"/>
      <c r="M27" s="712"/>
      <c r="N27" s="1065" t="str">
        <f t="shared" si="0"/>
        <v xml:space="preserve"> </v>
      </c>
      <c r="P27" s="9"/>
      <c r="Q27" s="131"/>
      <c r="R27" s="131"/>
      <c r="S27" s="131"/>
    </row>
    <row r="28" spans="2:19" ht="14.9" customHeight="1" x14ac:dyDescent="0.35">
      <c r="B28" s="143"/>
      <c r="C28" s="842"/>
      <c r="D28" s="844" t="s">
        <v>233</v>
      </c>
      <c r="E28" s="36" t="s">
        <v>234</v>
      </c>
      <c r="F28" s="7" t="s">
        <v>235</v>
      </c>
      <c r="G28" s="7"/>
      <c r="H28" s="7"/>
      <c r="I28" s="7"/>
      <c r="J28" s="1058"/>
      <c r="K28" s="1059"/>
      <c r="L28" s="1058"/>
      <c r="M28" s="712"/>
      <c r="N28" s="1065" t="str">
        <f t="shared" si="0"/>
        <v xml:space="preserve"> </v>
      </c>
      <c r="P28" s="9"/>
    </row>
    <row r="29" spans="2:19" x14ac:dyDescent="0.35">
      <c r="B29" s="143"/>
      <c r="C29" s="842"/>
      <c r="D29" s="846"/>
      <c r="E29" s="36" t="s">
        <v>236</v>
      </c>
      <c r="F29" s="7" t="s">
        <v>237</v>
      </c>
      <c r="G29" s="7"/>
      <c r="H29" s="7"/>
      <c r="I29" s="7"/>
      <c r="J29" s="1058"/>
      <c r="K29" s="1059"/>
      <c r="L29" s="1060"/>
      <c r="M29" s="713"/>
      <c r="N29" s="1065" t="str">
        <f t="shared" si="0"/>
        <v xml:space="preserve"> </v>
      </c>
      <c r="P29" s="9"/>
    </row>
    <row r="30" spans="2:19" x14ac:dyDescent="0.35">
      <c r="B30" s="143"/>
      <c r="C30" s="843"/>
      <c r="D30" s="636"/>
      <c r="E30" s="631"/>
      <c r="F30" s="637" t="s">
        <v>238</v>
      </c>
      <c r="G30" s="637"/>
      <c r="H30" s="637"/>
      <c r="I30" s="637"/>
      <c r="J30" s="1061">
        <f>SUM(J25:J29)</f>
        <v>0</v>
      </c>
      <c r="K30" s="1062"/>
      <c r="L30" s="1063">
        <f>SUM(L25:L29)</f>
        <v>0</v>
      </c>
      <c r="M30" s="491"/>
      <c r="N30" s="1066" t="str">
        <f t="shared" si="0"/>
        <v xml:space="preserve"> </v>
      </c>
      <c r="P30" s="9"/>
    </row>
    <row r="31" spans="2:19" x14ac:dyDescent="0.35">
      <c r="B31" s="143"/>
      <c r="C31" s="847" t="s">
        <v>239</v>
      </c>
      <c r="D31" s="848"/>
      <c r="E31" s="36" t="s">
        <v>240</v>
      </c>
      <c r="F31" s="7" t="s">
        <v>239</v>
      </c>
      <c r="G31" s="7"/>
      <c r="H31" s="7"/>
      <c r="I31" s="7"/>
      <c r="J31" s="1058"/>
      <c r="K31" s="1059"/>
      <c r="L31" s="1064"/>
      <c r="M31" s="714"/>
      <c r="N31" s="1065" t="str">
        <f t="shared" si="0"/>
        <v xml:space="preserve"> </v>
      </c>
      <c r="P31" s="9"/>
    </row>
    <row r="32" spans="2:19" x14ac:dyDescent="0.35">
      <c r="B32" s="143"/>
      <c r="C32" s="849"/>
      <c r="D32" s="850"/>
      <c r="E32" s="36" t="s">
        <v>241</v>
      </c>
      <c r="F32" s="7" t="s">
        <v>242</v>
      </c>
      <c r="G32" s="7"/>
      <c r="H32" s="7"/>
      <c r="I32" s="7"/>
      <c r="J32" s="1058"/>
      <c r="K32" s="1059"/>
      <c r="L32" s="1058"/>
      <c r="M32" s="712"/>
      <c r="N32" s="1065" t="str">
        <f t="shared" si="0"/>
        <v xml:space="preserve"> </v>
      </c>
      <c r="P32" s="9"/>
    </row>
    <row r="33" spans="2:17" x14ac:dyDescent="0.35">
      <c r="B33" s="143"/>
      <c r="C33" s="849"/>
      <c r="D33" s="850"/>
      <c r="E33" s="36" t="s">
        <v>243</v>
      </c>
      <c r="F33" s="7" t="s">
        <v>244</v>
      </c>
      <c r="G33" s="7"/>
      <c r="H33" s="7"/>
      <c r="I33" s="7"/>
      <c r="J33" s="1058"/>
      <c r="K33" s="1059"/>
      <c r="L33" s="1058"/>
      <c r="M33" s="712"/>
      <c r="N33" s="1065" t="str">
        <f t="shared" si="0"/>
        <v xml:space="preserve"> </v>
      </c>
      <c r="P33" s="9"/>
    </row>
    <row r="34" spans="2:17" x14ac:dyDescent="0.35">
      <c r="B34" s="143"/>
      <c r="C34" s="849"/>
      <c r="D34" s="850"/>
      <c r="E34" s="36" t="s">
        <v>245</v>
      </c>
      <c r="F34" s="7" t="s">
        <v>246</v>
      </c>
      <c r="G34" s="7"/>
      <c r="H34" s="7"/>
      <c r="I34" s="7"/>
      <c r="J34" s="1058"/>
      <c r="K34" s="1059"/>
      <c r="L34" s="1058"/>
      <c r="M34" s="712"/>
      <c r="N34" s="1065" t="str">
        <f t="shared" si="0"/>
        <v xml:space="preserve"> </v>
      </c>
      <c r="P34" s="9"/>
    </row>
    <row r="35" spans="2:17" x14ac:dyDescent="0.35">
      <c r="B35" s="143"/>
      <c r="C35" s="849"/>
      <c r="D35" s="850"/>
      <c r="E35" s="36" t="s">
        <v>247</v>
      </c>
      <c r="F35" s="7" t="s">
        <v>248</v>
      </c>
      <c r="G35" s="7"/>
      <c r="H35" s="7"/>
      <c r="I35" s="7"/>
      <c r="J35" s="1058"/>
      <c r="K35" s="1059"/>
      <c r="L35" s="1060"/>
      <c r="M35" s="713"/>
      <c r="N35" s="1065" t="str">
        <f t="shared" si="0"/>
        <v xml:space="preserve"> </v>
      </c>
      <c r="P35" s="9"/>
    </row>
    <row r="36" spans="2:17" x14ac:dyDescent="0.35">
      <c r="B36" s="143"/>
      <c r="C36" s="851"/>
      <c r="D36" s="852"/>
      <c r="E36" s="631"/>
      <c r="F36" s="637" t="s">
        <v>249</v>
      </c>
      <c r="G36" s="637"/>
      <c r="H36" s="637"/>
      <c r="I36" s="637"/>
      <c r="J36" s="1061">
        <f>SUM(J31:J35)</f>
        <v>0</v>
      </c>
      <c r="K36" s="1062"/>
      <c r="L36" s="1063">
        <f>SUM(L31:L35)</f>
        <v>0</v>
      </c>
      <c r="M36" s="491"/>
      <c r="N36" s="1066" t="str">
        <f t="shared" si="0"/>
        <v xml:space="preserve"> </v>
      </c>
      <c r="P36" s="9"/>
    </row>
    <row r="37" spans="2:17" x14ac:dyDescent="0.35">
      <c r="B37" s="143"/>
      <c r="C37" s="892" t="s">
        <v>250</v>
      </c>
      <c r="D37" s="893"/>
      <c r="E37" s="36" t="s">
        <v>251</v>
      </c>
      <c r="F37" s="7" t="s">
        <v>252</v>
      </c>
      <c r="G37" s="7"/>
      <c r="H37" s="7"/>
      <c r="I37" s="7"/>
      <c r="J37" s="1058"/>
      <c r="K37" s="1059"/>
      <c r="L37" s="1064"/>
      <c r="M37" s="714"/>
      <c r="N37" s="1065" t="str">
        <f t="shared" si="0"/>
        <v xml:space="preserve"> </v>
      </c>
      <c r="P37" s="9"/>
    </row>
    <row r="38" spans="2:17" x14ac:dyDescent="0.35">
      <c r="B38" s="143"/>
      <c r="C38" s="894"/>
      <c r="D38" s="895"/>
      <c r="E38" s="36" t="s">
        <v>253</v>
      </c>
      <c r="F38" s="7" t="s">
        <v>254</v>
      </c>
      <c r="G38" s="7"/>
      <c r="H38" s="7"/>
      <c r="I38" s="7"/>
      <c r="J38" s="1058"/>
      <c r="K38" s="1059"/>
      <c r="L38" s="1058"/>
      <c r="M38" s="712"/>
      <c r="N38" s="1065" t="str">
        <f t="shared" si="0"/>
        <v xml:space="preserve"> </v>
      </c>
      <c r="P38" s="9"/>
    </row>
    <row r="39" spans="2:17" x14ac:dyDescent="0.35">
      <c r="B39" s="143"/>
      <c r="C39" s="894"/>
      <c r="D39" s="895"/>
      <c r="E39" s="36" t="s">
        <v>255</v>
      </c>
      <c r="F39" s="7" t="s">
        <v>256</v>
      </c>
      <c r="G39" s="7"/>
      <c r="H39" s="7"/>
      <c r="I39" s="7"/>
      <c r="J39" s="1058"/>
      <c r="K39" s="1059"/>
      <c r="L39" s="1058"/>
      <c r="M39" s="712"/>
      <c r="N39" s="1065" t="str">
        <f t="shared" si="0"/>
        <v xml:space="preserve"> </v>
      </c>
      <c r="P39" s="9"/>
    </row>
    <row r="40" spans="2:17" x14ac:dyDescent="0.35">
      <c r="B40" s="143"/>
      <c r="C40" s="894"/>
      <c r="D40" s="895"/>
      <c r="E40" s="36" t="s">
        <v>257</v>
      </c>
      <c r="F40" s="7" t="s">
        <v>258</v>
      </c>
      <c r="G40" s="7"/>
      <c r="H40" s="7"/>
      <c r="I40" s="7"/>
      <c r="J40" s="1058"/>
      <c r="K40" s="1059"/>
      <c r="L40" s="1060"/>
      <c r="M40" s="713"/>
      <c r="N40" s="1065" t="str">
        <f t="shared" si="0"/>
        <v xml:space="preserve"> </v>
      </c>
      <c r="P40" s="9"/>
    </row>
    <row r="41" spans="2:17" x14ac:dyDescent="0.35">
      <c r="B41" s="143"/>
      <c r="C41" s="896"/>
      <c r="D41" s="897"/>
      <c r="E41" s="631"/>
      <c r="F41" s="637" t="s">
        <v>259</v>
      </c>
      <c r="G41" s="637"/>
      <c r="H41" s="637"/>
      <c r="I41" s="637"/>
      <c r="J41" s="1061">
        <f>SUM(J37:J40)</f>
        <v>0</v>
      </c>
      <c r="K41" s="1062"/>
      <c r="L41" s="1063">
        <f>SUM(L37:L40)</f>
        <v>0</v>
      </c>
      <c r="M41" s="491"/>
      <c r="N41" s="1066" t="str">
        <f t="shared" si="0"/>
        <v xml:space="preserve"> </v>
      </c>
      <c r="P41" s="9"/>
    </row>
    <row r="42" spans="2:17" ht="23.25" customHeight="1" x14ac:dyDescent="0.35">
      <c r="B42" s="143"/>
      <c r="C42" s="97" t="s">
        <v>260</v>
      </c>
      <c r="D42" s="183"/>
      <c r="E42" s="36"/>
      <c r="F42" s="7"/>
      <c r="G42" s="7"/>
      <c r="H42" s="7"/>
      <c r="I42" s="7"/>
      <c r="J42" s="101"/>
      <c r="K42" s="101"/>
      <c r="L42" s="101"/>
      <c r="N42" s="1067"/>
      <c r="P42" s="9"/>
    </row>
    <row r="43" spans="2:17" ht="14.9" customHeight="1" x14ac:dyDescent="0.35">
      <c r="B43" s="143"/>
      <c r="C43" s="886" t="s">
        <v>261</v>
      </c>
      <c r="D43" s="887"/>
      <c r="E43" s="159" t="s">
        <v>262</v>
      </c>
      <c r="F43" s="160" t="s">
        <v>263</v>
      </c>
      <c r="G43" s="160"/>
      <c r="H43" s="160"/>
      <c r="I43" s="160"/>
      <c r="J43" s="1058"/>
      <c r="K43" s="1059"/>
      <c r="L43" s="1058"/>
      <c r="M43" s="712"/>
      <c r="N43" s="1065" t="str">
        <f>IFERROR(IF(OR(ISBLANK(J43),J43=0)," ",(J43-L43)/J43),"-")</f>
        <v xml:space="preserve"> </v>
      </c>
      <c r="O43" s="62"/>
      <c r="P43" s="186"/>
      <c r="Q43" s="62"/>
    </row>
    <row r="44" spans="2:17" x14ac:dyDescent="0.35">
      <c r="B44" s="143"/>
      <c r="C44" s="888"/>
      <c r="D44" s="889"/>
      <c r="E44" s="36" t="s">
        <v>262</v>
      </c>
      <c r="F44" s="7" t="s">
        <v>264</v>
      </c>
      <c r="G44" s="7"/>
      <c r="H44" s="7"/>
      <c r="I44" s="7"/>
      <c r="J44" s="1058"/>
      <c r="K44" s="1059"/>
      <c r="L44" s="1058"/>
      <c r="M44" s="712"/>
      <c r="N44" s="1065" t="str">
        <f t="shared" ref="N44:N49" si="1">IFERROR(IF(OR(ISBLANK(J44),J44=0)," ",(J44-L44)/J44),"-")</f>
        <v xml:space="preserve"> </v>
      </c>
      <c r="P44" s="9"/>
    </row>
    <row r="45" spans="2:17" x14ac:dyDescent="0.35">
      <c r="B45" s="143"/>
      <c r="C45" s="888"/>
      <c r="D45" s="889"/>
      <c r="E45" s="161" t="s">
        <v>262</v>
      </c>
      <c r="F45" s="7" t="s">
        <v>265</v>
      </c>
      <c r="G45" s="7"/>
      <c r="H45" s="7"/>
      <c r="I45" s="7"/>
      <c r="J45" s="1058"/>
      <c r="K45" s="1059"/>
      <c r="L45" s="1060"/>
      <c r="M45" s="713"/>
      <c r="N45" s="1065" t="str">
        <f t="shared" si="1"/>
        <v xml:space="preserve"> </v>
      </c>
      <c r="P45" s="9"/>
    </row>
    <row r="46" spans="2:17" x14ac:dyDescent="0.35">
      <c r="B46" s="143"/>
      <c r="C46" s="890"/>
      <c r="D46" s="891"/>
      <c r="E46" s="631"/>
      <c r="F46" s="637" t="s">
        <v>266</v>
      </c>
      <c r="G46" s="637"/>
      <c r="H46" s="637"/>
      <c r="I46" s="637"/>
      <c r="J46" s="1061">
        <f>SUM(J43:J45)</f>
        <v>0</v>
      </c>
      <c r="K46" s="1062"/>
      <c r="L46" s="1063">
        <f>SUM(L43:L45)</f>
        <v>0</v>
      </c>
      <c r="M46" s="491"/>
      <c r="N46" s="1066" t="str">
        <f t="shared" si="1"/>
        <v xml:space="preserve"> </v>
      </c>
      <c r="P46" s="9"/>
    </row>
    <row r="47" spans="2:17" x14ac:dyDescent="0.35">
      <c r="B47" s="143"/>
      <c r="C47" s="853" t="s">
        <v>225</v>
      </c>
      <c r="D47" s="853"/>
      <c r="E47" s="36" t="s">
        <v>267</v>
      </c>
      <c r="F47" s="7" t="s">
        <v>268</v>
      </c>
      <c r="G47" s="7"/>
      <c r="H47" s="7"/>
      <c r="I47" s="7"/>
      <c r="J47" s="1058"/>
      <c r="K47" s="1059"/>
      <c r="L47" s="1064"/>
      <c r="M47" s="714"/>
      <c r="N47" s="1065" t="str">
        <f t="shared" si="1"/>
        <v xml:space="preserve"> </v>
      </c>
      <c r="P47" s="9"/>
    </row>
    <row r="48" spans="2:17" x14ac:dyDescent="0.35">
      <c r="B48" s="143"/>
      <c r="C48" s="885" t="s">
        <v>239</v>
      </c>
      <c r="D48" s="885"/>
      <c r="E48" s="36" t="s">
        <v>269</v>
      </c>
      <c r="F48" s="7" t="s">
        <v>268</v>
      </c>
      <c r="G48" s="7"/>
      <c r="H48" s="7"/>
      <c r="I48" s="7"/>
      <c r="J48" s="1058"/>
      <c r="K48" s="1059"/>
      <c r="L48" s="1058"/>
      <c r="M48" s="712"/>
      <c r="N48" s="1065" t="str">
        <f t="shared" si="1"/>
        <v xml:space="preserve"> </v>
      </c>
      <c r="P48" s="9"/>
    </row>
    <row r="49" spans="2:17" x14ac:dyDescent="0.35">
      <c r="B49" s="143"/>
      <c r="C49" s="638"/>
      <c r="D49" s="637"/>
      <c r="E49" s="637"/>
      <c r="F49" s="637" t="s">
        <v>270</v>
      </c>
      <c r="G49" s="637"/>
      <c r="H49" s="637"/>
      <c r="I49" s="637"/>
      <c r="J49" s="1061">
        <f>SUM(J47:J48)</f>
        <v>0</v>
      </c>
      <c r="K49" s="1062"/>
      <c r="L49" s="1063">
        <f>SUM(L47:L48)</f>
        <v>0</v>
      </c>
      <c r="M49" s="491"/>
      <c r="N49" s="1066" t="str">
        <f t="shared" si="1"/>
        <v xml:space="preserve"> </v>
      </c>
      <c r="P49" s="9"/>
      <c r="Q49" s="63"/>
    </row>
    <row r="50" spans="2:17" ht="14.6" thickBot="1" x14ac:dyDescent="0.4">
      <c r="B50" s="146"/>
      <c r="C50" s="136"/>
      <c r="D50" s="136"/>
      <c r="E50" s="136"/>
      <c r="F50" s="136"/>
      <c r="G50" s="136"/>
      <c r="H50" s="136"/>
      <c r="I50" s="136"/>
      <c r="J50" s="187"/>
      <c r="K50" s="187"/>
      <c r="L50" s="187"/>
      <c r="M50" s="187"/>
      <c r="N50" s="136"/>
      <c r="O50" s="136"/>
      <c r="P50" s="144"/>
    </row>
    <row r="51" spans="2:17" ht="14.6" thickBot="1" x14ac:dyDescent="0.4">
      <c r="I51" s="11"/>
      <c r="J51" s="12"/>
      <c r="K51" s="12"/>
    </row>
    <row r="52" spans="2:17" ht="23.9" customHeight="1" x14ac:dyDescent="0.35">
      <c r="B52" s="857" t="s">
        <v>271</v>
      </c>
      <c r="C52" s="858"/>
      <c r="D52" s="858"/>
      <c r="E52" s="858"/>
      <c r="F52" s="858"/>
      <c r="G52" s="858"/>
      <c r="H52" s="858"/>
      <c r="I52" s="858"/>
      <c r="J52" s="858"/>
      <c r="K52" s="858"/>
      <c r="L52" s="858"/>
      <c r="M52" s="858"/>
      <c r="N52" s="858"/>
      <c r="O52" s="858"/>
      <c r="P52" s="859"/>
    </row>
    <row r="53" spans="2:17" ht="18" customHeight="1" x14ac:dyDescent="0.35">
      <c r="B53" s="860"/>
      <c r="C53" s="861"/>
      <c r="D53" s="861"/>
      <c r="E53" s="861"/>
      <c r="F53" s="861"/>
      <c r="G53" s="861"/>
      <c r="H53" s="861"/>
      <c r="I53" s="861"/>
      <c r="J53" s="861"/>
      <c r="K53" s="861"/>
      <c r="L53" s="861"/>
      <c r="M53" s="861"/>
      <c r="N53" s="861"/>
      <c r="O53" s="861"/>
      <c r="P53" s="862"/>
    </row>
    <row r="54" spans="2:17" ht="18" customHeight="1" x14ac:dyDescent="0.35">
      <c r="B54" s="143"/>
      <c r="C54" s="863" t="s">
        <v>272</v>
      </c>
      <c r="D54" s="863"/>
      <c r="E54" s="865" t="s">
        <v>273</v>
      </c>
      <c r="F54" s="865"/>
      <c r="G54" s="865" t="s">
        <v>274</v>
      </c>
      <c r="H54" s="865"/>
      <c r="I54" s="865"/>
      <c r="J54" s="865"/>
      <c r="K54" s="865"/>
      <c r="L54" s="865"/>
      <c r="M54" s="865"/>
      <c r="N54" s="865"/>
      <c r="O54" s="865"/>
      <c r="P54" s="9"/>
    </row>
    <row r="55" spans="2:17" x14ac:dyDescent="0.35">
      <c r="B55" s="143"/>
      <c r="C55" s="864"/>
      <c r="D55" s="864"/>
      <c r="E55" s="866"/>
      <c r="F55" s="866"/>
      <c r="G55" s="866"/>
      <c r="H55" s="866"/>
      <c r="I55" s="866"/>
      <c r="J55" s="866"/>
      <c r="K55" s="866"/>
      <c r="L55" s="866"/>
      <c r="M55" s="866"/>
      <c r="N55" s="866"/>
      <c r="O55" s="866"/>
      <c r="P55" s="9"/>
    </row>
    <row r="56" spans="2:17" s="98" customFormat="1" ht="34.85" customHeight="1" x14ac:dyDescent="0.35">
      <c r="B56" s="276"/>
      <c r="C56" s="835" t="s">
        <v>275</v>
      </c>
      <c r="D56" s="836"/>
      <c r="E56" s="833"/>
      <c r="F56" s="834"/>
      <c r="G56" s="854"/>
      <c r="H56" s="855"/>
      <c r="I56" s="855"/>
      <c r="J56" s="855"/>
      <c r="K56" s="855"/>
      <c r="L56" s="855"/>
      <c r="M56" s="855"/>
      <c r="N56" s="855"/>
      <c r="O56" s="856"/>
      <c r="P56" s="188"/>
    </row>
    <row r="57" spans="2:17" s="98" customFormat="1" ht="34.85" customHeight="1" x14ac:dyDescent="0.35">
      <c r="B57" s="276"/>
      <c r="C57" s="835" t="s">
        <v>276</v>
      </c>
      <c r="D57" s="836"/>
      <c r="E57" s="833"/>
      <c r="F57" s="834"/>
      <c r="G57" s="854"/>
      <c r="H57" s="855"/>
      <c r="I57" s="855"/>
      <c r="J57" s="855"/>
      <c r="K57" s="855"/>
      <c r="L57" s="855"/>
      <c r="M57" s="855"/>
      <c r="N57" s="855"/>
      <c r="O57" s="856"/>
      <c r="P57" s="188"/>
    </row>
    <row r="58" spans="2:17" s="98" customFormat="1" ht="34.85" customHeight="1" x14ac:dyDescent="0.35">
      <c r="B58" s="276"/>
      <c r="C58" s="835" t="s">
        <v>277</v>
      </c>
      <c r="D58" s="836"/>
      <c r="E58" s="833"/>
      <c r="F58" s="834"/>
      <c r="G58" s="854"/>
      <c r="H58" s="855"/>
      <c r="I58" s="855"/>
      <c r="J58" s="855"/>
      <c r="K58" s="855"/>
      <c r="L58" s="855"/>
      <c r="M58" s="855"/>
      <c r="N58" s="855"/>
      <c r="O58" s="856"/>
      <c r="P58" s="188"/>
    </row>
    <row r="59" spans="2:17" s="98" customFormat="1" ht="34.85" customHeight="1" x14ac:dyDescent="0.35">
      <c r="B59" s="276"/>
      <c r="C59" s="835" t="s">
        <v>278</v>
      </c>
      <c r="D59" s="836"/>
      <c r="E59" s="833"/>
      <c r="F59" s="834"/>
      <c r="G59" s="854"/>
      <c r="H59" s="855"/>
      <c r="I59" s="855"/>
      <c r="J59" s="855"/>
      <c r="K59" s="855"/>
      <c r="L59" s="855"/>
      <c r="M59" s="855"/>
      <c r="N59" s="855"/>
      <c r="O59" s="856"/>
      <c r="P59" s="188"/>
    </row>
    <row r="60" spans="2:17" s="98" customFormat="1" ht="34.85" customHeight="1" x14ac:dyDescent="0.35">
      <c r="B60" s="276"/>
      <c r="C60" s="835" t="s">
        <v>279</v>
      </c>
      <c r="D60" s="836"/>
      <c r="E60" s="833"/>
      <c r="F60" s="834"/>
      <c r="G60" s="854"/>
      <c r="H60" s="855"/>
      <c r="I60" s="855"/>
      <c r="J60" s="855"/>
      <c r="K60" s="855"/>
      <c r="L60" s="855"/>
      <c r="M60" s="855"/>
      <c r="N60" s="855"/>
      <c r="O60" s="856"/>
      <c r="P60" s="188"/>
    </row>
    <row r="61" spans="2:17" s="98" customFormat="1" ht="34.85" customHeight="1" x14ac:dyDescent="0.35">
      <c r="B61" s="276"/>
      <c r="C61" s="835" t="s">
        <v>280</v>
      </c>
      <c r="D61" s="836"/>
      <c r="E61" s="833"/>
      <c r="F61" s="834"/>
      <c r="G61" s="854"/>
      <c r="H61" s="855"/>
      <c r="I61" s="855"/>
      <c r="J61" s="855"/>
      <c r="K61" s="855"/>
      <c r="L61" s="855"/>
      <c r="M61" s="855"/>
      <c r="N61" s="855"/>
      <c r="O61" s="856"/>
      <c r="P61" s="188"/>
    </row>
    <row r="62" spans="2:17" s="98" customFormat="1" ht="34.85" customHeight="1" x14ac:dyDescent="0.35">
      <c r="B62" s="276"/>
      <c r="C62" s="835" t="s">
        <v>281</v>
      </c>
      <c r="D62" s="836"/>
      <c r="E62" s="833"/>
      <c r="F62" s="834"/>
      <c r="G62" s="854"/>
      <c r="H62" s="855"/>
      <c r="I62" s="855"/>
      <c r="J62" s="855"/>
      <c r="K62" s="855"/>
      <c r="L62" s="855"/>
      <c r="M62" s="855"/>
      <c r="N62" s="855"/>
      <c r="O62" s="856"/>
      <c r="P62" s="188"/>
    </row>
    <row r="63" spans="2:17" s="98" customFormat="1" ht="34.85" customHeight="1" x14ac:dyDescent="0.35">
      <c r="B63" s="276"/>
      <c r="C63" s="835" t="s">
        <v>282</v>
      </c>
      <c r="D63" s="836"/>
      <c r="E63" s="833"/>
      <c r="F63" s="834"/>
      <c r="G63" s="854"/>
      <c r="H63" s="855"/>
      <c r="I63" s="855"/>
      <c r="J63" s="855"/>
      <c r="K63" s="855"/>
      <c r="L63" s="855"/>
      <c r="M63" s="855"/>
      <c r="N63" s="855"/>
      <c r="O63" s="856"/>
      <c r="P63" s="188"/>
    </row>
    <row r="64" spans="2:17" s="98" customFormat="1" ht="34.85" customHeight="1" x14ac:dyDescent="0.35">
      <c r="B64" s="276"/>
      <c r="C64" s="835" t="s">
        <v>283</v>
      </c>
      <c r="D64" s="836"/>
      <c r="E64" s="833"/>
      <c r="F64" s="834"/>
      <c r="G64" s="854"/>
      <c r="H64" s="855"/>
      <c r="I64" s="855"/>
      <c r="J64" s="855"/>
      <c r="K64" s="855"/>
      <c r="L64" s="855"/>
      <c r="M64" s="855"/>
      <c r="N64" s="855"/>
      <c r="O64" s="856"/>
      <c r="P64" s="188"/>
    </row>
    <row r="65" spans="2:16" s="7" customFormat="1" ht="14.6" thickBot="1" x14ac:dyDescent="0.4">
      <c r="B65" s="193"/>
      <c r="C65" s="187"/>
      <c r="D65" s="187"/>
      <c r="E65" s="187"/>
      <c r="F65" s="187"/>
      <c r="G65" s="187"/>
      <c r="H65" s="187"/>
      <c r="I65" s="187"/>
      <c r="J65" s="187"/>
      <c r="K65" s="187"/>
      <c r="L65" s="187"/>
      <c r="M65" s="187"/>
      <c r="N65" s="187"/>
      <c r="O65" s="187"/>
      <c r="P65" s="201"/>
    </row>
    <row r="66" spans="2:16" ht="14.6" thickBot="1" x14ac:dyDescent="0.4">
      <c r="J66" s="2"/>
      <c r="K66" s="2"/>
      <c r="L66" s="2"/>
      <c r="M66" s="2"/>
    </row>
    <row r="67" spans="2:16" ht="14.15" customHeight="1" x14ac:dyDescent="0.35">
      <c r="B67" s="815" t="s">
        <v>284</v>
      </c>
      <c r="C67" s="816"/>
      <c r="D67" s="816"/>
      <c r="E67" s="816"/>
      <c r="F67" s="816"/>
      <c r="G67" s="816"/>
      <c r="H67" s="816"/>
      <c r="I67" s="816"/>
      <c r="J67" s="816"/>
      <c r="K67" s="816"/>
      <c r="L67" s="816"/>
      <c r="M67" s="816"/>
      <c r="N67" s="816"/>
      <c r="O67" s="816"/>
      <c r="P67" s="817"/>
    </row>
    <row r="68" spans="2:16" ht="14.15" customHeight="1" x14ac:dyDescent="0.35">
      <c r="B68" s="818"/>
      <c r="C68" s="819"/>
      <c r="D68" s="819"/>
      <c r="E68" s="819"/>
      <c r="F68" s="819"/>
      <c r="G68" s="819"/>
      <c r="H68" s="819"/>
      <c r="I68" s="819"/>
      <c r="J68" s="819"/>
      <c r="K68" s="819"/>
      <c r="L68" s="819"/>
      <c r="M68" s="819"/>
      <c r="N68" s="819"/>
      <c r="O68" s="819"/>
      <c r="P68" s="820"/>
    </row>
    <row r="69" spans="2:16" ht="9.65" customHeight="1" x14ac:dyDescent="0.35">
      <c r="B69" s="268"/>
      <c r="C69" s="7"/>
      <c r="D69" s="7"/>
      <c r="E69" s="7"/>
      <c r="F69" s="7"/>
      <c r="G69" s="7"/>
      <c r="H69" s="7"/>
      <c r="I69" s="7"/>
      <c r="N69" s="7"/>
      <c r="O69" s="7"/>
      <c r="P69" s="9"/>
    </row>
    <row r="70" spans="2:16" x14ac:dyDescent="0.35">
      <c r="B70" s="268"/>
      <c r="C70" s="7" t="s">
        <v>285</v>
      </c>
      <c r="D70" s="7"/>
      <c r="E70" s="7"/>
      <c r="F70" s="7"/>
      <c r="G70" s="7"/>
      <c r="H70" s="7"/>
      <c r="I70" s="7"/>
      <c r="J70" s="484"/>
      <c r="N70" s="7"/>
      <c r="O70" s="7"/>
      <c r="P70" s="9"/>
    </row>
    <row r="71" spans="2:16" ht="10.4" customHeight="1" x14ac:dyDescent="0.35">
      <c r="B71" s="268"/>
      <c r="C71" s="7"/>
      <c r="D71" s="7"/>
      <c r="E71" s="7"/>
      <c r="F71" s="7"/>
      <c r="G71" s="7"/>
      <c r="H71" s="7"/>
      <c r="I71" s="7"/>
      <c r="N71" s="7"/>
      <c r="O71" s="7"/>
      <c r="P71" s="9"/>
    </row>
    <row r="72" spans="2:16" x14ac:dyDescent="0.35">
      <c r="B72" s="143"/>
      <c r="C72" s="12" t="s">
        <v>286</v>
      </c>
      <c r="D72" s="7"/>
      <c r="E72" s="7"/>
      <c r="F72" s="7"/>
      <c r="G72" s="7"/>
      <c r="H72" s="7"/>
      <c r="I72" s="7"/>
      <c r="N72" s="7"/>
      <c r="O72" s="7"/>
      <c r="P72" s="9"/>
    </row>
    <row r="73" spans="2:16" x14ac:dyDescent="0.35">
      <c r="B73" s="269"/>
      <c r="C73" s="839"/>
      <c r="D73" s="840"/>
      <c r="E73" s="840"/>
      <c r="F73" s="840"/>
      <c r="G73" s="840"/>
      <c r="H73" s="840"/>
      <c r="I73" s="840"/>
      <c r="J73" s="840"/>
      <c r="K73" s="840"/>
      <c r="L73" s="840"/>
      <c r="M73" s="840"/>
      <c r="N73" s="840"/>
      <c r="O73" s="840"/>
      <c r="P73" s="9"/>
    </row>
    <row r="74" spans="2:16" x14ac:dyDescent="0.35">
      <c r="B74" s="269"/>
      <c r="C74" s="840"/>
      <c r="D74" s="840"/>
      <c r="E74" s="840"/>
      <c r="F74" s="840"/>
      <c r="G74" s="840"/>
      <c r="H74" s="840"/>
      <c r="I74" s="840"/>
      <c r="J74" s="840"/>
      <c r="K74" s="840"/>
      <c r="L74" s="840"/>
      <c r="M74" s="840"/>
      <c r="N74" s="840"/>
      <c r="O74" s="840"/>
      <c r="P74" s="9"/>
    </row>
    <row r="75" spans="2:16" ht="17.600000000000001" customHeight="1" x14ac:dyDescent="0.35">
      <c r="B75" s="269"/>
      <c r="C75" s="840"/>
      <c r="D75" s="840"/>
      <c r="E75" s="840"/>
      <c r="F75" s="840"/>
      <c r="G75" s="840"/>
      <c r="H75" s="840"/>
      <c r="I75" s="840"/>
      <c r="J75" s="840"/>
      <c r="K75" s="840"/>
      <c r="L75" s="840"/>
      <c r="M75" s="840"/>
      <c r="N75" s="840"/>
      <c r="O75" s="840"/>
      <c r="P75" s="9"/>
    </row>
    <row r="76" spans="2:16" ht="14.6" thickBot="1" x14ac:dyDescent="0.4">
      <c r="B76" s="208"/>
      <c r="C76" s="194"/>
      <c r="D76" s="194"/>
      <c r="E76" s="194"/>
      <c r="F76" s="194"/>
      <c r="G76" s="136"/>
      <c r="H76" s="136"/>
      <c r="I76" s="136"/>
      <c r="J76" s="187"/>
      <c r="K76" s="187"/>
      <c r="L76" s="187"/>
      <c r="M76" s="187"/>
      <c r="N76" s="136"/>
      <c r="O76" s="136"/>
      <c r="P76" s="144"/>
    </row>
    <row r="77" spans="2:16" x14ac:dyDescent="0.35">
      <c r="J77" s="2"/>
      <c r="K77" s="2"/>
      <c r="L77" s="2"/>
      <c r="M77" s="2"/>
    </row>
    <row r="78" spans="2:16" x14ac:dyDescent="0.35">
      <c r="J78" s="2"/>
      <c r="K78" s="2"/>
      <c r="L78" s="2"/>
      <c r="M78" s="2"/>
    </row>
    <row r="100" spans="2:20" x14ac:dyDescent="0.35">
      <c r="C100" s="837" t="s">
        <v>287</v>
      </c>
      <c r="D100" s="837"/>
      <c r="E100" s="837"/>
      <c r="F100" s="837"/>
      <c r="G100" s="837"/>
      <c r="H100" s="837"/>
      <c r="I100" s="837"/>
      <c r="J100" s="837"/>
      <c r="K100" s="837"/>
      <c r="L100" s="837"/>
      <c r="M100" s="837"/>
      <c r="N100" s="837"/>
      <c r="O100" s="837"/>
    </row>
    <row r="101" spans="2:20" ht="14.6" thickBot="1" x14ac:dyDescent="0.4"/>
    <row r="102" spans="2:20" s="7" customFormat="1" ht="15.75" customHeight="1" thickBot="1" x14ac:dyDescent="0.4">
      <c r="B102" s="806" t="s">
        <v>858</v>
      </c>
      <c r="C102" s="807"/>
      <c r="D102" s="807"/>
      <c r="E102" s="807"/>
      <c r="F102" s="807"/>
      <c r="G102" s="807"/>
      <c r="H102" s="807"/>
      <c r="I102" s="807"/>
      <c r="J102" s="807"/>
      <c r="K102" s="807"/>
      <c r="L102" s="807"/>
      <c r="M102" s="807"/>
      <c r="N102" s="807"/>
      <c r="O102" s="807"/>
      <c r="P102" s="808"/>
      <c r="R102" s="2"/>
      <c r="S102" s="2"/>
      <c r="T102" s="2"/>
    </row>
    <row r="103" spans="2:20" x14ac:dyDescent="0.35">
      <c r="B103" s="101"/>
      <c r="C103" s="101"/>
      <c r="D103" s="101"/>
      <c r="E103" s="101"/>
    </row>
    <row r="104" spans="2:20" x14ac:dyDescent="0.35">
      <c r="B104" s="101"/>
      <c r="C104" s="101"/>
      <c r="D104" s="101"/>
      <c r="E104" s="101"/>
    </row>
    <row r="105" spans="2:20" x14ac:dyDescent="0.35">
      <c r="B105" s="101"/>
      <c r="C105" s="101"/>
      <c r="D105" s="101"/>
      <c r="E105" s="101"/>
    </row>
    <row r="106" spans="2:20" x14ac:dyDescent="0.35">
      <c r="B106" s="101"/>
      <c r="C106" s="101"/>
      <c r="D106" s="101"/>
      <c r="E106" s="101"/>
    </row>
    <row r="107" spans="2:20" x14ac:dyDescent="0.35">
      <c r="B107" s="101"/>
      <c r="C107" s="101"/>
      <c r="D107" s="101"/>
      <c r="E107" s="101"/>
    </row>
    <row r="108" spans="2:20" x14ac:dyDescent="0.35">
      <c r="B108" s="101"/>
      <c r="C108" s="101"/>
      <c r="D108" s="101"/>
      <c r="E108" s="101"/>
    </row>
  </sheetData>
  <sheetProtection algorithmName="SHA-512" hashValue="bXIsvXa7Hdq3tIRcTntwS0pgSzhiMuLDPZ3U2V47m11uVL6ZHCSjRenGSNXJxG1jgQ/juwUPe7LLkOQPdAzO1Q==" saltValue="BishT9Z4lZUf+PNmxDTHSw==" spinCount="100000" sheet="1" selectLockedCells="1"/>
  <mergeCells count="57">
    <mergeCell ref="E21:G21"/>
    <mergeCell ref="E59:F59"/>
    <mergeCell ref="C24:I24"/>
    <mergeCell ref="E22:G22"/>
    <mergeCell ref="G62:O62"/>
    <mergeCell ref="C48:D48"/>
    <mergeCell ref="C43:D46"/>
    <mergeCell ref="C37:D41"/>
    <mergeCell ref="E62:F62"/>
    <mergeCell ref="G56:O56"/>
    <mergeCell ref="E57:F57"/>
    <mergeCell ref="E58:F58"/>
    <mergeCell ref="E60:F60"/>
    <mergeCell ref="G57:O57"/>
    <mergeCell ref="G58:O58"/>
    <mergeCell ref="G59:O59"/>
    <mergeCell ref="E3:G3"/>
    <mergeCell ref="B6:P7"/>
    <mergeCell ref="B15:P16"/>
    <mergeCell ref="J18:L18"/>
    <mergeCell ref="D19:H19"/>
    <mergeCell ref="D9:G9"/>
    <mergeCell ref="J19:L19"/>
    <mergeCell ref="E56:F56"/>
    <mergeCell ref="G64:O64"/>
    <mergeCell ref="E64:F64"/>
    <mergeCell ref="B52:P53"/>
    <mergeCell ref="C54:D55"/>
    <mergeCell ref="E54:F55"/>
    <mergeCell ref="G54:O55"/>
    <mergeCell ref="G60:O60"/>
    <mergeCell ref="G61:O61"/>
    <mergeCell ref="E63:F63"/>
    <mergeCell ref="C63:D63"/>
    <mergeCell ref="C62:D62"/>
    <mergeCell ref="G63:O63"/>
    <mergeCell ref="C25:C30"/>
    <mergeCell ref="D25:D27"/>
    <mergeCell ref="D28:D29"/>
    <mergeCell ref="C31:D36"/>
    <mergeCell ref="C47:D47"/>
    <mergeCell ref="B102:P102"/>
    <mergeCell ref="E61:F61"/>
    <mergeCell ref="C64:D64"/>
    <mergeCell ref="C100:O100"/>
    <mergeCell ref="L9:O9"/>
    <mergeCell ref="L10:O10"/>
    <mergeCell ref="L11:O11"/>
    <mergeCell ref="L12:O12"/>
    <mergeCell ref="C56:D56"/>
    <mergeCell ref="C57:D57"/>
    <mergeCell ref="C58:D58"/>
    <mergeCell ref="C59:D59"/>
    <mergeCell ref="C60:D60"/>
    <mergeCell ref="C61:D61"/>
    <mergeCell ref="B67:P68"/>
    <mergeCell ref="C73:O75"/>
  </mergeCells>
  <conditionalFormatting sqref="E3 E56:F64">
    <cfRule type="containsText" dxfId="24" priority="9" operator="containsText" text="✓">
      <formula>NOT(ISERROR(SEARCH("✓",E3)))</formula>
    </cfRule>
  </conditionalFormatting>
  <conditionalFormatting sqref="J25:J30">
    <cfRule type="dataBar" priority="63">
      <dataBar>
        <cfvo type="min"/>
        <cfvo type="max"/>
        <color theme="9" tint="0.59999389629810485"/>
      </dataBar>
      <extLst>
        <ext xmlns:x14="http://schemas.microsoft.com/office/spreadsheetml/2009/9/main" uri="{B025F937-C7B1-47D3-B67F-A62EFF666E3E}">
          <x14:id>{B66E173E-DA7D-4A24-9C26-89776003079F}</x14:id>
        </ext>
      </extLst>
    </cfRule>
  </conditionalFormatting>
  <conditionalFormatting sqref="J31:J36">
    <cfRule type="dataBar" priority="19">
      <dataBar>
        <cfvo type="min"/>
        <cfvo type="max"/>
        <color theme="9" tint="0.39997558519241921"/>
      </dataBar>
      <extLst>
        <ext xmlns:x14="http://schemas.microsoft.com/office/spreadsheetml/2009/9/main" uri="{B025F937-C7B1-47D3-B67F-A62EFF666E3E}">
          <x14:id>{EFCBFD77-4387-4146-A929-BC1638E8334A}</x14:id>
        </ext>
      </extLst>
    </cfRule>
  </conditionalFormatting>
  <conditionalFormatting sqref="J37:J41">
    <cfRule type="dataBar" priority="22">
      <dataBar>
        <cfvo type="min"/>
        <cfvo type="max"/>
        <color theme="9"/>
      </dataBar>
      <extLst>
        <ext xmlns:x14="http://schemas.microsoft.com/office/spreadsheetml/2009/9/main" uri="{B025F937-C7B1-47D3-B67F-A62EFF666E3E}">
          <x14:id>{1410DAE4-274A-413A-B282-ADD0A131E86C}</x14:id>
        </ext>
      </extLst>
    </cfRule>
  </conditionalFormatting>
  <conditionalFormatting sqref="J43:J46">
    <cfRule type="dataBar" priority="12">
      <dataBar>
        <cfvo type="min"/>
        <cfvo type="max"/>
        <color theme="9" tint="0.79998168889431442"/>
      </dataBar>
      <extLst>
        <ext xmlns:x14="http://schemas.microsoft.com/office/spreadsheetml/2009/9/main" uri="{B025F937-C7B1-47D3-B67F-A62EFF666E3E}">
          <x14:id>{8E826699-F7DA-436B-A56C-485163BFE360}</x14:id>
        </ext>
      </extLst>
    </cfRule>
  </conditionalFormatting>
  <conditionalFormatting sqref="J47:J49">
    <cfRule type="dataBar" priority="6">
      <dataBar>
        <cfvo type="min"/>
        <cfvo type="max"/>
        <color theme="9" tint="0.79998168889431442"/>
      </dataBar>
      <extLst>
        <ext xmlns:x14="http://schemas.microsoft.com/office/spreadsheetml/2009/9/main" uri="{B025F937-C7B1-47D3-B67F-A62EFF666E3E}">
          <x14:id>{CEBE4640-A884-42BA-B806-E0D29F845BCA}</x14:id>
        </ext>
      </extLst>
    </cfRule>
  </conditionalFormatting>
  <conditionalFormatting sqref="J30:M30">
    <cfRule type="dataBar" priority="17">
      <dataBar>
        <cfvo type="min"/>
        <cfvo type="max"/>
        <color theme="0"/>
      </dataBar>
      <extLst>
        <ext xmlns:x14="http://schemas.microsoft.com/office/spreadsheetml/2009/9/main" uri="{B025F937-C7B1-47D3-B67F-A62EFF666E3E}">
          <x14:id>{A8558314-9921-45CF-91F2-A58D957CE81D}</x14:id>
        </ext>
      </extLst>
    </cfRule>
  </conditionalFormatting>
  <conditionalFormatting sqref="J36:M36">
    <cfRule type="dataBar" priority="18">
      <dataBar>
        <cfvo type="min"/>
        <cfvo type="max"/>
        <color theme="0"/>
      </dataBar>
      <extLst>
        <ext xmlns:x14="http://schemas.microsoft.com/office/spreadsheetml/2009/9/main" uri="{B025F937-C7B1-47D3-B67F-A62EFF666E3E}">
          <x14:id>{69413F96-1B1F-42AF-AF43-B5A8E476EA57}</x14:id>
        </ext>
      </extLst>
    </cfRule>
  </conditionalFormatting>
  <conditionalFormatting sqref="J41:M41">
    <cfRule type="dataBar" priority="16">
      <dataBar>
        <cfvo type="min"/>
        <cfvo type="max"/>
        <color theme="0"/>
      </dataBar>
      <extLst>
        <ext xmlns:x14="http://schemas.microsoft.com/office/spreadsheetml/2009/9/main" uri="{B025F937-C7B1-47D3-B67F-A62EFF666E3E}">
          <x14:id>{21452731-D3E1-411C-802E-CADC61B59E54}</x14:id>
        </ext>
      </extLst>
    </cfRule>
  </conditionalFormatting>
  <conditionalFormatting sqref="J46:M46">
    <cfRule type="dataBar" priority="3">
      <dataBar>
        <cfvo type="min"/>
        <cfvo type="max"/>
        <color theme="0"/>
      </dataBar>
      <extLst>
        <ext xmlns:x14="http://schemas.microsoft.com/office/spreadsheetml/2009/9/main" uri="{B025F937-C7B1-47D3-B67F-A62EFF666E3E}">
          <x14:id>{B22F0F40-986E-4726-AF48-E68E25695724}</x14:id>
        </ext>
      </extLst>
    </cfRule>
  </conditionalFormatting>
  <conditionalFormatting sqref="J49:M49">
    <cfRule type="dataBar" priority="5">
      <dataBar>
        <cfvo type="min"/>
        <cfvo type="max"/>
        <color theme="0"/>
      </dataBar>
      <extLst>
        <ext xmlns:x14="http://schemas.microsoft.com/office/spreadsheetml/2009/9/main" uri="{B025F937-C7B1-47D3-B67F-A62EFF666E3E}">
          <x14:id>{66B28222-04B6-4261-A8B0-C6CE05E06E81}</x14:id>
        </ext>
      </extLst>
    </cfRule>
  </conditionalFormatting>
  <conditionalFormatting sqref="L25:M30">
    <cfRule type="dataBar" priority="38">
      <dataBar>
        <cfvo type="min"/>
        <cfvo type="max"/>
        <color theme="7"/>
      </dataBar>
      <extLst>
        <ext xmlns:x14="http://schemas.microsoft.com/office/spreadsheetml/2009/9/main" uri="{B025F937-C7B1-47D3-B67F-A62EFF666E3E}">
          <x14:id>{50EAA0DF-E287-4BD4-BDE4-8276C7FA40EB}</x14:id>
        </ext>
      </extLst>
    </cfRule>
  </conditionalFormatting>
  <conditionalFormatting sqref="L31:M36">
    <cfRule type="dataBar" priority="33">
      <dataBar>
        <cfvo type="min"/>
        <cfvo type="max"/>
        <color theme="6"/>
      </dataBar>
      <extLst>
        <ext xmlns:x14="http://schemas.microsoft.com/office/spreadsheetml/2009/9/main" uri="{B025F937-C7B1-47D3-B67F-A62EFF666E3E}">
          <x14:id>{E3145A28-AD0D-48A6-9A6F-6C74ADACD3E0}</x14:id>
        </ext>
      </extLst>
    </cfRule>
  </conditionalFormatting>
  <conditionalFormatting sqref="L37:M41">
    <cfRule type="dataBar" priority="20">
      <dataBar>
        <cfvo type="min"/>
        <cfvo type="max"/>
        <color theme="4"/>
      </dataBar>
      <extLst>
        <ext xmlns:x14="http://schemas.microsoft.com/office/spreadsheetml/2009/9/main" uri="{B025F937-C7B1-47D3-B67F-A62EFF666E3E}">
          <x14:id>{7032DF1C-5BE5-458F-B98B-3F42C89CE07D}</x14:id>
        </ext>
      </extLst>
    </cfRule>
  </conditionalFormatting>
  <conditionalFormatting sqref="L43:M46">
    <cfRule type="dataBar" priority="7">
      <dataBar>
        <cfvo type="min"/>
        <cfvo type="max"/>
        <color theme="7" tint="0.79998168889431442"/>
      </dataBar>
      <extLst>
        <ext xmlns:x14="http://schemas.microsoft.com/office/spreadsheetml/2009/9/main" uri="{B025F937-C7B1-47D3-B67F-A62EFF666E3E}">
          <x14:id>{FBED4F29-4110-471B-83D3-96444ACD313B}</x14:id>
        </ext>
      </extLst>
    </cfRule>
  </conditionalFormatting>
  <conditionalFormatting sqref="L47:M49">
    <cfRule type="dataBar" priority="8">
      <dataBar>
        <cfvo type="min"/>
        <cfvo type="max"/>
        <color theme="7" tint="0.79998168889431442"/>
      </dataBar>
      <extLst>
        <ext xmlns:x14="http://schemas.microsoft.com/office/spreadsheetml/2009/9/main" uri="{B025F937-C7B1-47D3-B67F-A62EFF666E3E}">
          <x14:id>{8B665720-E0EB-4D7E-B067-171BCCEA1C23}</x14:id>
        </ext>
      </extLst>
    </cfRule>
  </conditionalFormatting>
  <conditionalFormatting sqref="Q1:R1 A2:XFD8">
    <cfRule type="containsText" dxfId="20" priority="11" operator="containsText" text="✓">
      <formula>NOT(ISERROR(SEARCH("✓",A1)))</formula>
    </cfRule>
  </conditionalFormatting>
  <conditionalFormatting sqref="W1:XFD1 A9:D9 H9:XFD12 A10:F12 A100:C100 P100:XFD100">
    <cfRule type="containsText" dxfId="19" priority="4" operator="containsText" text="✓">
      <formula>NOT(ISERROR(SEARCH("✓",A1)))</formula>
    </cfRule>
  </conditionalFormatting>
  <dataValidations count="1">
    <dataValidation type="list" allowBlank="1" showInputMessage="1" showErrorMessage="1" sqref="E56:F64" xr:uid="{C0C5A5B7-FE07-4830-B550-369CDB3A2A8D}">
      <formula1>"✓"</formula1>
    </dataValidation>
  </dataValidations>
  <printOptions horizontalCentered="1"/>
  <pageMargins left="0" right="0" top="0.3" bottom="0" header="0.3" footer="0.3"/>
  <pageSetup scale="55" orientation="portrait" r:id="rId1"/>
  <ignoredErrors>
    <ignoredError sqref="N21 N23" unlockedFormula="1"/>
  </ignoredErrors>
  <drawing r:id="rId2"/>
  <extLst>
    <ext xmlns:x14="http://schemas.microsoft.com/office/spreadsheetml/2009/9/main" uri="{78C0D931-6437-407d-A8EE-F0AAD7539E65}">
      <x14:conditionalFormattings>
        <x14:conditionalFormatting xmlns:xm="http://schemas.microsoft.com/office/excel/2006/main">
          <x14:cfRule type="dataBar" id="{B66E173E-DA7D-4A24-9C26-89776003079F}">
            <x14:dataBar minLength="0" maxLength="100" gradient="0">
              <x14:cfvo type="autoMin"/>
              <x14:cfvo type="autoMax"/>
              <x14:negativeFillColor rgb="FFFF0000"/>
              <x14:axisColor rgb="FF000000"/>
            </x14:dataBar>
          </x14:cfRule>
          <xm:sqref>J25:J30</xm:sqref>
        </x14:conditionalFormatting>
        <x14:conditionalFormatting xmlns:xm="http://schemas.microsoft.com/office/excel/2006/main">
          <x14:cfRule type="dataBar" id="{EFCBFD77-4387-4146-A929-BC1638E8334A}">
            <x14:dataBar minLength="0" maxLength="100" gradient="0">
              <x14:cfvo type="autoMin"/>
              <x14:cfvo type="autoMax"/>
              <x14:negativeFillColor rgb="FFFF0000"/>
              <x14:axisColor rgb="FF000000"/>
            </x14:dataBar>
          </x14:cfRule>
          <xm:sqref>J31:J36</xm:sqref>
        </x14:conditionalFormatting>
        <x14:conditionalFormatting xmlns:xm="http://schemas.microsoft.com/office/excel/2006/main">
          <x14:cfRule type="dataBar" id="{1410DAE4-274A-413A-B282-ADD0A131E86C}">
            <x14:dataBar minLength="0" maxLength="100" gradient="0">
              <x14:cfvo type="autoMin"/>
              <x14:cfvo type="autoMax"/>
              <x14:negativeFillColor rgb="FFFF0000"/>
              <x14:axisColor rgb="FF000000"/>
            </x14:dataBar>
          </x14:cfRule>
          <xm:sqref>J37:J41</xm:sqref>
        </x14:conditionalFormatting>
        <x14:conditionalFormatting xmlns:xm="http://schemas.microsoft.com/office/excel/2006/main">
          <x14:cfRule type="dataBar" id="{8E826699-F7DA-436B-A56C-485163BFE360}">
            <x14:dataBar minLength="0" maxLength="100" gradient="0">
              <x14:cfvo type="autoMin"/>
              <x14:cfvo type="autoMax"/>
              <x14:negativeFillColor rgb="FFFF0000"/>
              <x14:axisColor rgb="FF000000"/>
            </x14:dataBar>
          </x14:cfRule>
          <xm:sqref>J43:J46</xm:sqref>
        </x14:conditionalFormatting>
        <x14:conditionalFormatting xmlns:xm="http://schemas.microsoft.com/office/excel/2006/main">
          <x14:cfRule type="dataBar" id="{CEBE4640-A884-42BA-B806-E0D29F845BCA}">
            <x14:dataBar minLength="0" maxLength="100" gradient="0">
              <x14:cfvo type="autoMin"/>
              <x14:cfvo type="autoMax"/>
              <x14:negativeFillColor rgb="FFFF0000"/>
              <x14:axisColor rgb="FF000000"/>
            </x14:dataBar>
          </x14:cfRule>
          <xm:sqref>J47:J49</xm:sqref>
        </x14:conditionalFormatting>
        <x14:conditionalFormatting xmlns:xm="http://schemas.microsoft.com/office/excel/2006/main">
          <x14:cfRule type="expression" priority="1" id="{750EB4E7-CC0B-4C6F-816C-AEEC155325BA}">
            <xm:f>$D$19='Targets|Dropdowns'!$J$50</xm:f>
            <x14:dxf>
              <font>
                <color theme="0"/>
              </font>
              <fill>
                <patternFill>
                  <bgColor theme="0"/>
                </patternFill>
              </fill>
              <border>
                <top style="thin">
                  <color theme="0"/>
                </top>
                <vertical/>
                <horizontal/>
              </border>
            </x14:dxf>
          </x14:cfRule>
          <xm:sqref>J48</xm:sqref>
        </x14:conditionalFormatting>
        <x14:conditionalFormatting xmlns:xm="http://schemas.microsoft.com/office/excel/2006/main">
          <x14:cfRule type="dataBar" id="{A8558314-9921-45CF-91F2-A58D957CE81D}">
            <x14:dataBar minLength="0" maxLength="100" gradient="0">
              <x14:cfvo type="autoMin"/>
              <x14:cfvo type="autoMax"/>
              <x14:negativeFillColor rgb="FFFF0000"/>
              <x14:axisColor rgb="FF000000"/>
            </x14:dataBar>
          </x14:cfRule>
          <xm:sqref>J30:M30</xm:sqref>
        </x14:conditionalFormatting>
        <x14:conditionalFormatting xmlns:xm="http://schemas.microsoft.com/office/excel/2006/main">
          <x14:cfRule type="dataBar" id="{69413F96-1B1F-42AF-AF43-B5A8E476EA57}">
            <x14:dataBar minLength="0" maxLength="100" gradient="0">
              <x14:cfvo type="autoMin"/>
              <x14:cfvo type="autoMax"/>
              <x14:negativeFillColor rgb="FFFF0000"/>
              <x14:axisColor rgb="FF000000"/>
            </x14:dataBar>
          </x14:cfRule>
          <xm:sqref>J36:M36</xm:sqref>
        </x14:conditionalFormatting>
        <x14:conditionalFormatting xmlns:xm="http://schemas.microsoft.com/office/excel/2006/main">
          <x14:cfRule type="dataBar" id="{21452731-D3E1-411C-802E-CADC61B59E54}">
            <x14:dataBar minLength="0" maxLength="100" gradient="0">
              <x14:cfvo type="autoMin"/>
              <x14:cfvo type="autoMax"/>
              <x14:negativeFillColor rgb="FFFF0000"/>
              <x14:axisColor rgb="FF000000"/>
            </x14:dataBar>
          </x14:cfRule>
          <xm:sqref>J41:M41</xm:sqref>
        </x14:conditionalFormatting>
        <x14:conditionalFormatting xmlns:xm="http://schemas.microsoft.com/office/excel/2006/main">
          <x14:cfRule type="dataBar" id="{B22F0F40-986E-4726-AF48-E68E25695724}">
            <x14:dataBar minLength="0" maxLength="100" gradient="0">
              <x14:cfvo type="autoMin"/>
              <x14:cfvo type="autoMax"/>
              <x14:negativeFillColor rgb="FFFF0000"/>
              <x14:axisColor rgb="FF000000"/>
            </x14:dataBar>
          </x14:cfRule>
          <xm:sqref>J46:M46</xm:sqref>
        </x14:conditionalFormatting>
        <x14:conditionalFormatting xmlns:xm="http://schemas.microsoft.com/office/excel/2006/main">
          <x14:cfRule type="dataBar" id="{66B28222-04B6-4261-A8B0-C6CE05E06E81}">
            <x14:dataBar minLength="0" maxLength="100" gradient="0">
              <x14:cfvo type="autoMin"/>
              <x14:cfvo type="autoMax"/>
              <x14:negativeFillColor rgb="FFFF0000"/>
              <x14:axisColor rgb="FF000000"/>
            </x14:dataBar>
          </x14:cfRule>
          <xm:sqref>J49:M49</xm:sqref>
        </x14:conditionalFormatting>
        <x14:conditionalFormatting xmlns:xm="http://schemas.microsoft.com/office/excel/2006/main">
          <x14:cfRule type="expression" priority="13" id="{00000000-000E-0000-0300-000001000000}">
            <xm:f>$D$19='Targets|Dropdowns'!$J$50</xm:f>
            <x14:dxf>
              <font>
                <color theme="0"/>
              </font>
              <fill>
                <patternFill>
                  <bgColor theme="0"/>
                </patternFill>
              </fill>
              <border>
                <left/>
                <vertical/>
                <horizontal/>
              </border>
            </x14:dxf>
          </x14:cfRule>
          <xm:sqref>J21:O22 J24:J49 N24:N49</xm:sqref>
        </x14:conditionalFormatting>
        <x14:conditionalFormatting xmlns:xm="http://schemas.microsoft.com/office/excel/2006/main">
          <x14:cfRule type="dataBar" id="{50EAA0DF-E287-4BD4-BDE4-8276C7FA40EB}">
            <x14:dataBar minLength="0" maxLength="100" gradient="0">
              <x14:cfvo type="autoMin"/>
              <x14:cfvo type="autoMax"/>
              <x14:negativeFillColor rgb="FFFF0000"/>
              <x14:axisColor rgb="FF000000"/>
            </x14:dataBar>
          </x14:cfRule>
          <xm:sqref>L25:M30</xm:sqref>
        </x14:conditionalFormatting>
        <x14:conditionalFormatting xmlns:xm="http://schemas.microsoft.com/office/excel/2006/main">
          <x14:cfRule type="dataBar" id="{E3145A28-AD0D-48A6-9A6F-6C74ADACD3E0}">
            <x14:dataBar minLength="0" maxLength="100" gradient="0">
              <x14:cfvo type="autoMin"/>
              <x14:cfvo type="autoMax"/>
              <x14:negativeFillColor rgb="FFFF0000"/>
              <x14:axisColor rgb="FF000000"/>
            </x14:dataBar>
          </x14:cfRule>
          <xm:sqref>L31:M36</xm:sqref>
        </x14:conditionalFormatting>
        <x14:conditionalFormatting xmlns:xm="http://schemas.microsoft.com/office/excel/2006/main">
          <x14:cfRule type="dataBar" id="{7032DF1C-5BE5-458F-B98B-3F42C89CE07D}">
            <x14:dataBar minLength="0" maxLength="100" gradient="0">
              <x14:cfvo type="autoMin"/>
              <x14:cfvo type="autoMax"/>
              <x14:negativeFillColor rgb="FFFF0000"/>
              <x14:axisColor rgb="FF000000"/>
            </x14:dataBar>
          </x14:cfRule>
          <xm:sqref>L37:M41</xm:sqref>
        </x14:conditionalFormatting>
        <x14:conditionalFormatting xmlns:xm="http://schemas.microsoft.com/office/excel/2006/main">
          <x14:cfRule type="dataBar" id="{FBED4F29-4110-471B-83D3-96444ACD313B}">
            <x14:dataBar minLength="0" maxLength="100" gradient="0">
              <x14:cfvo type="autoMin"/>
              <x14:cfvo type="autoMax"/>
              <x14:negativeFillColor rgb="FFFF0000"/>
              <x14:axisColor rgb="FF000000"/>
            </x14:dataBar>
          </x14:cfRule>
          <xm:sqref>L43:M46</xm:sqref>
        </x14:conditionalFormatting>
        <x14:conditionalFormatting xmlns:xm="http://schemas.microsoft.com/office/excel/2006/main">
          <x14:cfRule type="dataBar" id="{8B665720-E0EB-4D7E-B067-171BCCEA1C23}">
            <x14:dataBar minLength="0" maxLength="100" gradient="0">
              <x14:cfvo type="autoMin"/>
              <x14:cfvo type="autoMax"/>
              <x14:negativeFillColor rgb="FFFF0000"/>
              <x14:axisColor rgb="FF000000"/>
            </x14:dataBar>
          </x14:cfRule>
          <xm:sqref>L47:M49</xm:sqref>
        </x14:conditionalFormatting>
        <x14:conditionalFormatting xmlns:xm="http://schemas.microsoft.com/office/excel/2006/main">
          <x14:cfRule type="expression" priority="2" id="{D32026A3-D08C-43C8-A682-12D3287D8551}">
            <xm:f>$D$19='Targets|Dropdowns'!$J$50</xm:f>
            <x14:dxf>
              <font>
                <color theme="0"/>
              </font>
              <fill>
                <patternFill>
                  <bgColor theme="0"/>
                </patternFill>
              </fill>
              <border>
                <left/>
                <right/>
                <top/>
                <bottom/>
                <vertical/>
                <horizontal/>
              </border>
            </x14:dxf>
          </x14:cfRule>
          <xm:sqref>J26:J28 J32:J34 J38:J39 J44 N21:N49</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E0450A64-024D-45B2-AC82-0E5C52BE7D2F}">
          <x14:formula1>
            <xm:f>'Targets|Dropdowns'!$J$36:$J$46</xm:f>
          </x14:formula1>
          <xm:sqref>L10:M10</xm:sqref>
        </x14:dataValidation>
        <x14:dataValidation type="list" allowBlank="1" showInputMessage="1" showErrorMessage="1" xr:uid="{2179FD46-CE9F-4BA6-A2E9-AD83CCACE45B}">
          <x14:formula1>
            <xm:f>'Targets|Dropdowns'!$L$36:$L$46</xm:f>
          </x14:formula1>
          <xm:sqref>L11:M11</xm:sqref>
        </x14:dataValidation>
        <x14:dataValidation type="list" allowBlank="1" showInputMessage="1" showErrorMessage="1" xr:uid="{2600B00B-638C-485B-83F6-418AD79EB761}">
          <x14:formula1>
            <xm:f>'Targets|Dropdowns'!$N$36:$N$46</xm:f>
          </x14:formula1>
          <xm:sqref>L12:M12</xm:sqref>
        </x14:dataValidation>
        <x14:dataValidation type="list" allowBlank="1" showInputMessage="1" showErrorMessage="1" xr:uid="{3EFCFC12-5EDB-4C12-9F72-557743433BFB}">
          <x14:formula1>
            <xm:f>'Targets|Dropdowns'!$J$49:$J$51</xm:f>
          </x14:formula1>
          <xm:sqref>D19:H19</xm:sqref>
        </x14:dataValidation>
        <x14:dataValidation type="list" allowBlank="1" showInputMessage="1" showErrorMessage="1" xr:uid="{B24D5C12-CC4F-42B4-860D-956F3B7EF809}">
          <x14:formula1>
            <xm:f>'Targets|Dropdowns'!$J$12:$J$20</xm:f>
          </x14:formula1>
          <xm:sqref>L9:M9</xm:sqref>
        </x14:dataValidation>
        <x14:dataValidation type="list" errorStyle="warning" allowBlank="1" showInputMessage="1" showErrorMessage="1" xr:uid="{0EB73168-7AB0-428F-8CE7-8062122F4D60}">
          <x14:formula1>
            <xm:f>'Targets|Dropdowns'!$L$24:$L$31</xm:f>
          </x14:formula1>
          <xm:sqref>D9:G9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F1780-072F-48FA-9B65-D126F8A3B902}">
  <sheetPr codeName="Sheet4">
    <pageSetUpPr autoPageBreaks="0"/>
  </sheetPr>
  <dimension ref="A1:AF8818"/>
  <sheetViews>
    <sheetView showGridLines="0" workbookViewId="0">
      <selection activeCell="F32" sqref="F32:J32"/>
    </sheetView>
  </sheetViews>
  <sheetFormatPr defaultColWidth="9" defaultRowHeight="15" customHeight="1" x14ac:dyDescent="0.35"/>
  <cols>
    <col min="1" max="1" width="2" style="2" customWidth="1"/>
    <col min="2" max="2" width="1.5" style="2" customWidth="1"/>
    <col min="3" max="4" width="7.78515625" style="2" customWidth="1"/>
    <col min="5" max="5" width="7.5" style="2" customWidth="1"/>
    <col min="6" max="10" width="13.140625" style="2" customWidth="1"/>
    <col min="11" max="11" width="3.35546875" style="2" customWidth="1"/>
    <col min="12" max="12" width="1.5" style="2" customWidth="1"/>
    <col min="13" max="13" width="2.85546875" style="2" customWidth="1"/>
    <col min="14" max="14" width="15.640625" style="2" customWidth="1"/>
    <col min="15" max="15" width="13.35546875" style="2" customWidth="1"/>
    <col min="16" max="16" width="19.140625" style="3" customWidth="1"/>
    <col min="17" max="17" width="2" style="450" customWidth="1"/>
    <col min="18" max="18" width="13.140625" style="94" customWidth="1"/>
    <col min="19" max="19" width="9.140625" style="94" customWidth="1"/>
    <col min="20" max="20" width="2.85546875" style="36" customWidth="1"/>
    <col min="21" max="21" width="2.140625" style="36" customWidth="1"/>
    <col min="22" max="22" width="7.85546875" style="36" customWidth="1"/>
    <col min="23" max="23" width="20.140625" style="36" customWidth="1"/>
    <col min="24" max="24" width="3" style="2" customWidth="1"/>
    <col min="25" max="25" width="24.5" style="2" customWidth="1"/>
    <col min="26" max="26" width="2.85546875" style="2" customWidth="1"/>
    <col min="27" max="28" width="11.640625" style="2" customWidth="1"/>
    <col min="29" max="29" width="3.140625" style="2" customWidth="1"/>
    <col min="30" max="30" width="4.640625" style="2" customWidth="1"/>
    <col min="31" max="31" width="8.140625" style="2" customWidth="1"/>
    <col min="32" max="32" width="11.640625" style="2" customWidth="1"/>
    <col min="33" max="16384" width="9" style="2"/>
  </cols>
  <sheetData>
    <row r="1" spans="1:32" ht="15" customHeight="1" x14ac:dyDescent="0.35">
      <c r="A1" s="56" t="s">
        <v>0</v>
      </c>
      <c r="B1" s="56" t="s">
        <v>0</v>
      </c>
      <c r="C1" s="56" t="s">
        <v>0</v>
      </c>
      <c r="D1" s="56" t="s">
        <v>0</v>
      </c>
      <c r="E1" s="56" t="s">
        <v>0</v>
      </c>
      <c r="F1" s="56" t="s">
        <v>0</v>
      </c>
      <c r="G1" s="56" t="s">
        <v>0</v>
      </c>
      <c r="H1" s="56" t="s">
        <v>0</v>
      </c>
      <c r="I1" s="56" t="s">
        <v>0</v>
      </c>
      <c r="J1" s="56" t="s">
        <v>0</v>
      </c>
      <c r="K1" s="56" t="s">
        <v>0</v>
      </c>
      <c r="L1" s="56" t="s">
        <v>0</v>
      </c>
      <c r="M1" s="56" t="s">
        <v>0</v>
      </c>
      <c r="N1" s="56" t="s">
        <v>0</v>
      </c>
      <c r="O1" s="56" t="s">
        <v>0</v>
      </c>
      <c r="P1" s="56" t="s">
        <v>0</v>
      </c>
      <c r="Q1" s="56" t="s">
        <v>0</v>
      </c>
      <c r="R1" s="56" t="s">
        <v>0</v>
      </c>
      <c r="S1" s="56" t="s">
        <v>0</v>
      </c>
      <c r="T1" s="56" t="s">
        <v>0</v>
      </c>
      <c r="U1" s="56" t="s">
        <v>0</v>
      </c>
      <c r="V1" s="56" t="s">
        <v>0</v>
      </c>
      <c r="W1" s="56" t="s">
        <v>0</v>
      </c>
      <c r="X1" s="56" t="s">
        <v>0</v>
      </c>
      <c r="Y1" s="56" t="s">
        <v>0</v>
      </c>
      <c r="Z1" s="56"/>
      <c r="AA1" s="56" t="s">
        <v>0</v>
      </c>
      <c r="AB1" s="56"/>
      <c r="AC1" s="56"/>
      <c r="AD1" s="56" t="s">
        <v>0</v>
      </c>
      <c r="AE1" s="56" t="s">
        <v>0</v>
      </c>
      <c r="AF1" s="56" t="s">
        <v>0</v>
      </c>
    </row>
    <row r="2" spans="1:32" ht="15" customHeight="1" x14ac:dyDescent="0.35">
      <c r="P2" s="2"/>
      <c r="Q2" s="27"/>
      <c r="R2" s="2"/>
      <c r="S2" s="2"/>
      <c r="T2" s="27"/>
      <c r="U2" s="27"/>
      <c r="V2" s="27"/>
      <c r="W2" s="27"/>
    </row>
    <row r="3" spans="1:32" ht="15" customHeight="1" x14ac:dyDescent="0.35">
      <c r="P3" s="2"/>
      <c r="Q3" s="27"/>
      <c r="R3" s="2"/>
      <c r="S3" s="2"/>
      <c r="T3" s="27"/>
      <c r="U3" s="27"/>
      <c r="V3" s="27"/>
      <c r="W3" s="27"/>
    </row>
    <row r="4" spans="1:32" ht="15" customHeight="1" x14ac:dyDescent="0.35">
      <c r="G4" s="4"/>
      <c r="P4" s="2"/>
      <c r="Q4" s="27"/>
      <c r="R4" s="2"/>
      <c r="S4" s="2"/>
      <c r="T4" s="27"/>
      <c r="U4" s="27"/>
      <c r="V4" s="27"/>
      <c r="W4" s="27"/>
    </row>
    <row r="5" spans="1:32" ht="15" customHeight="1" x14ac:dyDescent="0.35">
      <c r="P5" s="2"/>
      <c r="Q5" s="27"/>
      <c r="R5" s="2"/>
      <c r="S5" s="2"/>
      <c r="T5" s="27"/>
      <c r="U5" s="27"/>
      <c r="V5" s="27"/>
      <c r="W5" s="27"/>
    </row>
    <row r="6" spans="1:32" ht="15" customHeight="1" thickBot="1" x14ac:dyDescent="0.4">
      <c r="P6" s="2"/>
      <c r="Q6" s="27"/>
      <c r="R6" s="2"/>
      <c r="S6" s="2"/>
      <c r="T6" s="27"/>
      <c r="U6" s="27"/>
      <c r="V6" s="27"/>
      <c r="W6" s="27"/>
    </row>
    <row r="7" spans="1:32" ht="15" customHeight="1" x14ac:dyDescent="0.35">
      <c r="B7" s="898" t="s">
        <v>288</v>
      </c>
      <c r="C7" s="899"/>
      <c r="D7" s="899"/>
      <c r="E7" s="899"/>
      <c r="F7" s="899"/>
      <c r="G7" s="899"/>
      <c r="H7" s="899"/>
      <c r="I7" s="899"/>
      <c r="J7" s="899"/>
      <c r="K7" s="900"/>
      <c r="M7" s="907" t="s">
        <v>289</v>
      </c>
      <c r="N7" s="908"/>
      <c r="O7" s="908"/>
      <c r="P7" s="908"/>
      <c r="Q7" s="908"/>
      <c r="R7" s="908"/>
      <c r="S7" s="908"/>
      <c r="T7" s="909"/>
    </row>
    <row r="8" spans="1:32" ht="15" customHeight="1" x14ac:dyDescent="0.35">
      <c r="B8" s="901"/>
      <c r="C8" s="902"/>
      <c r="D8" s="902"/>
      <c r="E8" s="902"/>
      <c r="F8" s="902"/>
      <c r="G8" s="902"/>
      <c r="H8" s="902"/>
      <c r="I8" s="902"/>
      <c r="J8" s="902"/>
      <c r="K8" s="903"/>
      <c r="M8" s="910"/>
      <c r="N8" s="911"/>
      <c r="O8" s="911"/>
      <c r="P8" s="911"/>
      <c r="Q8" s="911"/>
      <c r="R8" s="911"/>
      <c r="S8" s="911"/>
      <c r="T8" s="912"/>
    </row>
    <row r="9" spans="1:32" ht="17.149999999999999" customHeight="1" x14ac:dyDescent="0.35">
      <c r="B9" s="347"/>
      <c r="C9" s="351"/>
      <c r="D9" s="917" t="s">
        <v>290</v>
      </c>
      <c r="F9" s="828" t="s">
        <v>291</v>
      </c>
      <c r="G9" s="828" t="s">
        <v>292</v>
      </c>
      <c r="H9" s="828" t="s">
        <v>293</v>
      </c>
      <c r="I9" s="828" t="s">
        <v>294</v>
      </c>
      <c r="J9" s="828" t="s">
        <v>295</v>
      </c>
      <c r="K9" s="348"/>
      <c r="M9" s="143"/>
      <c r="N9" s="152"/>
      <c r="O9" s="863" t="s">
        <v>290</v>
      </c>
      <c r="P9" s="828" t="s">
        <v>296</v>
      </c>
      <c r="Q9" s="828" t="s">
        <v>297</v>
      </c>
      <c r="R9" s="828"/>
      <c r="S9" s="828"/>
      <c r="T9" s="9"/>
    </row>
    <row r="10" spans="1:32" ht="15" customHeight="1" x14ac:dyDescent="0.4">
      <c r="B10" s="347"/>
      <c r="D10" s="917"/>
      <c r="F10" s="828"/>
      <c r="G10" s="828"/>
      <c r="H10" s="828"/>
      <c r="I10" s="828"/>
      <c r="J10" s="828"/>
      <c r="K10" s="348"/>
      <c r="M10" s="135"/>
      <c r="N10" s="152"/>
      <c r="O10" s="863"/>
      <c r="P10" s="828"/>
      <c r="Q10" s="828"/>
      <c r="R10" s="828"/>
      <c r="S10" s="828"/>
      <c r="T10" s="9"/>
    </row>
    <row r="11" spans="1:32" ht="15" customHeight="1" x14ac:dyDescent="0.4">
      <c r="B11" s="347"/>
      <c r="C11" s="351"/>
      <c r="D11" s="918"/>
      <c r="F11" s="829"/>
      <c r="G11" s="829"/>
      <c r="H11" s="829"/>
      <c r="I11" s="829"/>
      <c r="J11" s="829"/>
      <c r="K11" s="348"/>
      <c r="M11" s="135"/>
      <c r="N11" s="152" t="s">
        <v>298</v>
      </c>
      <c r="O11" s="863"/>
      <c r="P11" s="828"/>
      <c r="Q11" s="828"/>
      <c r="R11" s="828"/>
      <c r="S11" s="828"/>
      <c r="T11" s="9"/>
    </row>
    <row r="12" spans="1:32" ht="15" customHeight="1" x14ac:dyDescent="0.35">
      <c r="B12" s="443"/>
      <c r="C12" s="444"/>
      <c r="D12" s="160" t="s">
        <v>299</v>
      </c>
      <c r="E12" s="14"/>
      <c r="F12" s="442">
        <f>SUM(F39:F782)</f>
        <v>0</v>
      </c>
      <c r="G12" s="442">
        <f>SUM(G39:G782)</f>
        <v>0</v>
      </c>
      <c r="H12" s="442">
        <f>SUM(H39:H782)</f>
        <v>0</v>
      </c>
      <c r="I12" s="442">
        <f>SUM(I39:I782)</f>
        <v>0</v>
      </c>
      <c r="J12" s="442">
        <f>SUM(J39:J782)</f>
        <v>0</v>
      </c>
      <c r="K12" s="445"/>
      <c r="M12" s="13"/>
      <c r="N12" s="160" t="s">
        <v>300</v>
      </c>
      <c r="O12" s="446" t="s">
        <v>301</v>
      </c>
      <c r="P12" s="442">
        <f>'Peak Summary'!I19</f>
        <v>0</v>
      </c>
      <c r="Q12" s="916" t="str">
        <f>'Peak Summary'!J19</f>
        <v>10/01/2024 12:00:00 AM</v>
      </c>
      <c r="R12" s="916"/>
      <c r="S12" s="916"/>
      <c r="T12" s="15"/>
    </row>
    <row r="13" spans="1:32" ht="15" customHeight="1" x14ac:dyDescent="0.4">
      <c r="B13" s="135"/>
      <c r="C13" s="16"/>
      <c r="D13" s="7" t="s">
        <v>302</v>
      </c>
      <c r="F13" s="441">
        <f>SUM(F783:F1454)</f>
        <v>0</v>
      </c>
      <c r="G13" s="441">
        <f>SUM(G783:G1454)</f>
        <v>0</v>
      </c>
      <c r="H13" s="441">
        <f>SUM(H783:H1454)</f>
        <v>0</v>
      </c>
      <c r="I13" s="441">
        <f>SUM(I783:I1454)</f>
        <v>0</v>
      </c>
      <c r="J13" s="441">
        <f>SUM(J783:J1454)</f>
        <v>0</v>
      </c>
      <c r="K13" s="9"/>
      <c r="M13" s="349"/>
      <c r="N13" s="353" t="s">
        <v>303</v>
      </c>
      <c r="O13" s="12" t="s">
        <v>304</v>
      </c>
      <c r="P13" s="441">
        <f>'Peak Summary'!I20</f>
        <v>0</v>
      </c>
      <c r="Q13" s="913" t="str">
        <f>'Peak Summary'!J20</f>
        <v>11/01/2024 12:00:00 AM</v>
      </c>
      <c r="R13" s="913"/>
      <c r="S13" s="913"/>
      <c r="T13" s="9"/>
    </row>
    <row r="14" spans="1:32" ht="15" customHeight="1" x14ac:dyDescent="0.4">
      <c r="B14" s="135"/>
      <c r="C14" s="16"/>
      <c r="D14" s="7" t="s">
        <v>305</v>
      </c>
      <c r="F14" s="441">
        <f>SUM(F1455:F2198)</f>
        <v>0</v>
      </c>
      <c r="G14" s="441">
        <f>SUM(G1455:G2198)</f>
        <v>0</v>
      </c>
      <c r="H14" s="441">
        <f>SUM(H1455:H2198)</f>
        <v>0</v>
      </c>
      <c r="I14" s="441">
        <f>SUM(I1455:I2198)</f>
        <v>0</v>
      </c>
      <c r="J14" s="441">
        <f>SUM(J1455:J2198)</f>
        <v>0</v>
      </c>
      <c r="K14" s="9"/>
      <c r="M14" s="143"/>
      <c r="N14" s="7"/>
      <c r="O14" s="12" t="s">
        <v>306</v>
      </c>
      <c r="P14" s="441">
        <f>'Peak Summary'!I21</f>
        <v>0</v>
      </c>
      <c r="Q14" s="913" t="str">
        <f>'Peak Summary'!J21</f>
        <v>12/01/2024 12:00:00 AM</v>
      </c>
      <c r="R14" s="913"/>
      <c r="S14" s="913"/>
      <c r="T14" s="9"/>
    </row>
    <row r="15" spans="1:32" ht="15" customHeight="1" x14ac:dyDescent="0.35">
      <c r="B15" s="143"/>
      <c r="D15" s="7" t="s">
        <v>307</v>
      </c>
      <c r="F15" s="441">
        <f>SUM(F2199:F2918)</f>
        <v>0</v>
      </c>
      <c r="G15" s="441">
        <f>SUM(G2199:G2918)</f>
        <v>0</v>
      </c>
      <c r="H15" s="441">
        <f>SUM(H2199:H2918)</f>
        <v>0</v>
      </c>
      <c r="I15" s="441">
        <f>SUM(I2199:I2918)</f>
        <v>0</v>
      </c>
      <c r="J15" s="441">
        <f>SUM(J2199:J2918)</f>
        <v>0</v>
      </c>
      <c r="K15" s="9"/>
      <c r="M15" s="143"/>
      <c r="N15" s="7"/>
      <c r="O15" s="12" t="s">
        <v>299</v>
      </c>
      <c r="P15" s="441">
        <f>'Peak Summary'!I22</f>
        <v>0</v>
      </c>
      <c r="Q15" s="913" t="str">
        <f>'Peak Summary'!J22</f>
        <v>01/01/2024 12:00:00 AM</v>
      </c>
      <c r="R15" s="913"/>
      <c r="S15" s="913"/>
      <c r="T15" s="9"/>
    </row>
    <row r="16" spans="1:32" ht="15" customHeight="1" x14ac:dyDescent="0.35">
      <c r="B16" s="349"/>
      <c r="C16" s="3"/>
      <c r="D16" s="7" t="s">
        <v>308</v>
      </c>
      <c r="F16" s="441">
        <f>SUM(F2919:F3662)</f>
        <v>0</v>
      </c>
      <c r="G16" s="441">
        <f>SUM(G2919:G3662)</f>
        <v>0</v>
      </c>
      <c r="H16" s="441">
        <f>SUM(H2919:H3662)</f>
        <v>0</v>
      </c>
      <c r="I16" s="441">
        <f>SUM(I2919:I3662)</f>
        <v>0</v>
      </c>
      <c r="J16" s="441">
        <f>SUM(J2919:J3662)</f>
        <v>0</v>
      </c>
      <c r="K16" s="9"/>
      <c r="M16" s="143"/>
      <c r="N16" s="7"/>
      <c r="O16" s="12" t="s">
        <v>302</v>
      </c>
      <c r="P16" s="441">
        <f>'Peak Summary'!I23</f>
        <v>0</v>
      </c>
      <c r="Q16" s="913" t="str">
        <f>'Peak Summary'!J23</f>
        <v>02/01/2024 12:00:00 AM</v>
      </c>
      <c r="R16" s="913"/>
      <c r="S16" s="913"/>
      <c r="T16" s="9"/>
    </row>
    <row r="17" spans="2:23" ht="15" customHeight="1" x14ac:dyDescent="0.35">
      <c r="B17" s="143"/>
      <c r="D17" s="7" t="s">
        <v>309</v>
      </c>
      <c r="F17" s="441">
        <f>SUM(F3663:F4382)</f>
        <v>0</v>
      </c>
      <c r="G17" s="441">
        <f>SUM(G3663:G4382)</f>
        <v>0</v>
      </c>
      <c r="H17" s="441">
        <f>SUM(H3663:H4382)</f>
        <v>0</v>
      </c>
      <c r="I17" s="441">
        <f>SUM(I3663:I4382)</f>
        <v>0</v>
      </c>
      <c r="J17" s="441">
        <f>SUM(J3663:J4382)</f>
        <v>0</v>
      </c>
      <c r="K17" s="9"/>
      <c r="M17" s="143"/>
      <c r="N17" s="7"/>
      <c r="O17" s="12" t="s">
        <v>305</v>
      </c>
      <c r="P17" s="441">
        <f>'Peak Summary'!I24</f>
        <v>0</v>
      </c>
      <c r="Q17" s="913" t="str">
        <f>'Peak Summary'!J24</f>
        <v>03/01/2024 12:00:00 AM</v>
      </c>
      <c r="R17" s="913"/>
      <c r="S17" s="913"/>
      <c r="T17" s="9"/>
    </row>
    <row r="18" spans="2:23" ht="15" customHeight="1" x14ac:dyDescent="0.35">
      <c r="B18" s="143"/>
      <c r="D18" s="7" t="s">
        <v>310</v>
      </c>
      <c r="F18" s="441">
        <f>SUM(F4383:F5126)</f>
        <v>0</v>
      </c>
      <c r="G18" s="441">
        <f>SUM(G4383:G5126)</f>
        <v>0</v>
      </c>
      <c r="H18" s="441">
        <f>SUM(H4383:H5126)</f>
        <v>0</v>
      </c>
      <c r="I18" s="441">
        <f>SUM(I4383:I5126)</f>
        <v>0</v>
      </c>
      <c r="J18" s="441">
        <f>SUM(J4383:J5126)</f>
        <v>0</v>
      </c>
      <c r="K18" s="9"/>
      <c r="M18" s="143"/>
      <c r="N18" s="7"/>
      <c r="O18" s="12" t="s">
        <v>307</v>
      </c>
      <c r="P18" s="441">
        <f>'Peak Summary'!I25</f>
        <v>0</v>
      </c>
      <c r="Q18" s="913" t="str">
        <f>'Peak Summary'!J25</f>
        <v>04/01/2024 12:00:00 AM</v>
      </c>
      <c r="R18" s="913"/>
      <c r="S18" s="913"/>
      <c r="T18" s="9"/>
    </row>
    <row r="19" spans="2:23" ht="15" customHeight="1" x14ac:dyDescent="0.35">
      <c r="B19" s="143"/>
      <c r="D19" s="7" t="s">
        <v>311</v>
      </c>
      <c r="F19" s="441">
        <f>SUM(F5127:F5870)</f>
        <v>0</v>
      </c>
      <c r="G19" s="441">
        <f>SUM(G5127:G5870)</f>
        <v>0</v>
      </c>
      <c r="H19" s="441">
        <f>SUM(H5127:H5870)</f>
        <v>0</v>
      </c>
      <c r="I19" s="441">
        <f>SUM(I5127:I5870)</f>
        <v>0</v>
      </c>
      <c r="J19" s="441">
        <f>SUM(J5127:J5870)</f>
        <v>0</v>
      </c>
      <c r="K19" s="9"/>
      <c r="M19" s="143"/>
      <c r="N19" s="542"/>
      <c r="O19" s="543" t="s">
        <v>308</v>
      </c>
      <c r="P19" s="544">
        <f>'Peak Summary'!I26</f>
        <v>0</v>
      </c>
      <c r="Q19" s="919" t="str">
        <f>'Peak Summary'!J26</f>
        <v>05/01/2024 12:00:00 AM</v>
      </c>
      <c r="R19" s="919"/>
      <c r="S19" s="919"/>
      <c r="T19" s="9"/>
    </row>
    <row r="20" spans="2:23" ht="15" customHeight="1" x14ac:dyDescent="0.35">
      <c r="B20" s="143"/>
      <c r="D20" s="7" t="s">
        <v>312</v>
      </c>
      <c r="F20" s="441">
        <f>SUM(F5871:F6590)</f>
        <v>0</v>
      </c>
      <c r="G20" s="441">
        <f>SUM(G5871:G6590)</f>
        <v>0</v>
      </c>
      <c r="H20" s="441">
        <f>SUM(H5871:H6590)</f>
        <v>0</v>
      </c>
      <c r="I20" s="441">
        <f>SUM(I5871:I6590)</f>
        <v>0</v>
      </c>
      <c r="J20" s="441">
        <f>SUM(J5871:J6590)</f>
        <v>0</v>
      </c>
      <c r="K20" s="9"/>
      <c r="M20" s="143"/>
      <c r="N20" s="447" t="s">
        <v>313</v>
      </c>
      <c r="O20" s="448" t="s">
        <v>309</v>
      </c>
      <c r="P20" s="449">
        <f>'Peak Summary'!I27</f>
        <v>0</v>
      </c>
      <c r="Q20" s="920" t="str">
        <f>'Peak Summary'!J27</f>
        <v>06/01/2024 12:00:00 AM</v>
      </c>
      <c r="R20" s="920"/>
      <c r="S20" s="920"/>
      <c r="T20" s="9"/>
    </row>
    <row r="21" spans="2:23" ht="15" customHeight="1" x14ac:dyDescent="0.35">
      <c r="B21" s="143"/>
      <c r="D21" s="7" t="s">
        <v>301</v>
      </c>
      <c r="F21" s="441">
        <f>SUM(F6591:F7334)</f>
        <v>0</v>
      </c>
      <c r="G21" s="441">
        <f>SUM(G6591:G7334)</f>
        <v>0</v>
      </c>
      <c r="H21" s="441">
        <f>SUM(H6591:H7334)</f>
        <v>0</v>
      </c>
      <c r="I21" s="441">
        <f>SUM(I6591:I7334)</f>
        <v>0</v>
      </c>
      <c r="J21" s="441">
        <f>SUM(J6591:J7334)</f>
        <v>0</v>
      </c>
      <c r="K21" s="9"/>
      <c r="M21" s="143"/>
      <c r="N21" s="353" t="s">
        <v>314</v>
      </c>
      <c r="O21" s="12" t="s">
        <v>310</v>
      </c>
      <c r="P21" s="441">
        <f>'Peak Summary'!I28</f>
        <v>0</v>
      </c>
      <c r="Q21" s="913" t="str">
        <f>'Peak Summary'!J28</f>
        <v>07/01/2024 12:00:00 AM</v>
      </c>
      <c r="R21" s="913"/>
      <c r="S21" s="913"/>
      <c r="T21" s="9"/>
    </row>
    <row r="22" spans="2:23" ht="15" customHeight="1" x14ac:dyDescent="0.35">
      <c r="B22" s="143"/>
      <c r="D22" s="7" t="s">
        <v>304</v>
      </c>
      <c r="F22" s="441">
        <f>SUM(F7335:F8054)</f>
        <v>0</v>
      </c>
      <c r="G22" s="441">
        <f>SUM(G7335:G8054)</f>
        <v>0</v>
      </c>
      <c r="H22" s="441">
        <f>SUM(H7335:H8054)</f>
        <v>0</v>
      </c>
      <c r="I22" s="441">
        <f>SUM(I7335:I8054)</f>
        <v>0</v>
      </c>
      <c r="J22" s="441">
        <f>SUM(J7335:J8054)</f>
        <v>0</v>
      </c>
      <c r="K22" s="9"/>
      <c r="M22" s="143"/>
      <c r="N22" s="7"/>
      <c r="O22" s="12" t="s">
        <v>311</v>
      </c>
      <c r="P22" s="441">
        <f>'Peak Summary'!I29</f>
        <v>0</v>
      </c>
      <c r="Q22" s="913" t="str">
        <f>'Peak Summary'!J29</f>
        <v>08/01/2024 12:00:00 AM</v>
      </c>
      <c r="R22" s="913"/>
      <c r="S22" s="913"/>
      <c r="T22" s="9"/>
    </row>
    <row r="23" spans="2:23" ht="15" customHeight="1" x14ac:dyDescent="0.35">
      <c r="B23" s="143"/>
      <c r="D23" s="7" t="s">
        <v>306</v>
      </c>
      <c r="F23" s="441">
        <f>SUM(F8055:F8798)</f>
        <v>0</v>
      </c>
      <c r="G23" s="441">
        <f>SUM(G8055:G8798)</f>
        <v>0</v>
      </c>
      <c r="H23" s="441">
        <f>SUM(H8055:H8798)</f>
        <v>0</v>
      </c>
      <c r="I23" s="441">
        <f>SUM(I8055:I8798)</f>
        <v>0</v>
      </c>
      <c r="J23" s="441">
        <f>SUM(J8055:J8798)</f>
        <v>0</v>
      </c>
      <c r="K23" s="9"/>
      <c r="M23" s="143"/>
      <c r="N23" s="7"/>
      <c r="O23" s="12" t="s">
        <v>312</v>
      </c>
      <c r="P23" s="441">
        <f>'Peak Summary'!I30</f>
        <v>0</v>
      </c>
      <c r="Q23" s="913" t="str">
        <f>'Peak Summary'!J30</f>
        <v>09/01/2024 12:00:00 AM</v>
      </c>
      <c r="R23" s="913"/>
      <c r="S23" s="913"/>
      <c r="T23" s="9"/>
    </row>
    <row r="24" spans="2:23" ht="15" customHeight="1" x14ac:dyDescent="0.35">
      <c r="B24" s="143"/>
      <c r="E24" s="7"/>
      <c r="F24" s="36"/>
      <c r="G24" s="36"/>
      <c r="H24" s="36"/>
      <c r="I24" s="36"/>
      <c r="J24" s="36"/>
      <c r="K24" s="9"/>
      <c r="M24" s="143"/>
      <c r="P24" s="2"/>
      <c r="Q24" s="914"/>
      <c r="R24" s="914"/>
      <c r="S24" s="914"/>
      <c r="T24" s="9"/>
    </row>
    <row r="25" spans="2:23" ht="15" customHeight="1" x14ac:dyDescent="0.35">
      <c r="B25" s="143"/>
      <c r="D25" s="181" t="s">
        <v>315</v>
      </c>
      <c r="F25" s="639">
        <f>SUM(F12:F23)</f>
        <v>0</v>
      </c>
      <c r="G25" s="639">
        <f>SUM(G12:G23)</f>
        <v>0</v>
      </c>
      <c r="H25" s="639">
        <f>SUM(H12:H23)</f>
        <v>0</v>
      </c>
      <c r="I25" s="640">
        <f>SUM(I12:I23)</f>
        <v>0</v>
      </c>
      <c r="J25" s="639">
        <f>SUM(J12:J23)</f>
        <v>0</v>
      </c>
      <c r="K25" s="9"/>
      <c r="M25" s="143"/>
      <c r="N25" s="181" t="s">
        <v>316</v>
      </c>
      <c r="O25" s="26"/>
      <c r="P25" s="641">
        <f>MAX(P12:P19)</f>
        <v>0</v>
      </c>
      <c r="Q25" s="915" t="str">
        <f>'Peak Summary'!I9</f>
        <v>10/01/2024 12:00:00 AM</v>
      </c>
      <c r="R25" s="915"/>
      <c r="S25" s="915"/>
      <c r="T25" s="9"/>
    </row>
    <row r="26" spans="2:23" ht="15" customHeight="1" x14ac:dyDescent="0.35">
      <c r="B26" s="143"/>
      <c r="K26" s="9"/>
      <c r="M26" s="143"/>
      <c r="N26" s="181" t="s">
        <v>317</v>
      </c>
      <c r="O26" s="26"/>
      <c r="P26" s="641">
        <f>MAX(P20:P23)</f>
        <v>0</v>
      </c>
      <c r="Q26" s="915" t="str">
        <f>'Peak Summary'!J9</f>
        <v>06/01/2024 12:00:00 AM</v>
      </c>
      <c r="R26" s="915"/>
      <c r="S26" s="915"/>
      <c r="T26" s="9"/>
      <c r="V26" s="2"/>
      <c r="W26" s="2"/>
    </row>
    <row r="27" spans="2:23" ht="15" customHeight="1" thickBot="1" x14ac:dyDescent="0.4">
      <c r="B27" s="146"/>
      <c r="C27" s="136"/>
      <c r="D27" s="136"/>
      <c r="E27" s="136"/>
      <c r="F27" s="136"/>
      <c r="G27" s="136"/>
      <c r="H27" s="136"/>
      <c r="I27" s="136"/>
      <c r="J27" s="136"/>
      <c r="K27" s="144"/>
      <c r="M27" s="146"/>
      <c r="N27" s="136"/>
      <c r="O27" s="136"/>
      <c r="P27" s="642"/>
      <c r="Q27" s="643"/>
      <c r="R27" s="440"/>
      <c r="S27" s="440"/>
      <c r="T27" s="354"/>
      <c r="V27" s="2"/>
      <c r="W27" s="2"/>
    </row>
    <row r="28" spans="2:23" ht="9" customHeight="1" thickBot="1" x14ac:dyDescent="0.4">
      <c r="V28" s="2"/>
      <c r="W28" s="2"/>
    </row>
    <row r="29" spans="2:23" ht="15" customHeight="1" x14ac:dyDescent="0.35">
      <c r="B29" s="898" t="s">
        <v>318</v>
      </c>
      <c r="C29" s="899"/>
      <c r="D29" s="899"/>
      <c r="E29" s="899"/>
      <c r="F29" s="899"/>
      <c r="G29" s="899"/>
      <c r="H29" s="899"/>
      <c r="I29" s="899"/>
      <c r="J29" s="899"/>
      <c r="K29" s="900"/>
      <c r="M29" s="898" t="s">
        <v>319</v>
      </c>
      <c r="N29" s="899"/>
      <c r="O29" s="899"/>
      <c r="P29" s="899"/>
      <c r="Q29" s="899"/>
      <c r="R29" s="899"/>
      <c r="S29" s="899"/>
      <c r="T29" s="900"/>
      <c r="V29" s="2"/>
      <c r="W29" s="2"/>
    </row>
    <row r="30" spans="2:23" ht="15" customHeight="1" x14ac:dyDescent="0.35">
      <c r="B30" s="901"/>
      <c r="C30" s="902"/>
      <c r="D30" s="902"/>
      <c r="E30" s="902"/>
      <c r="F30" s="902"/>
      <c r="G30" s="902"/>
      <c r="H30" s="902"/>
      <c r="I30" s="902"/>
      <c r="J30" s="902"/>
      <c r="K30" s="903"/>
      <c r="M30" s="901"/>
      <c r="N30" s="902"/>
      <c r="O30" s="902"/>
      <c r="P30" s="902"/>
      <c r="Q30" s="902"/>
      <c r="R30" s="902"/>
      <c r="S30" s="902"/>
      <c r="T30" s="903"/>
      <c r="V30" s="2"/>
      <c r="W30" s="2"/>
    </row>
    <row r="31" spans="2:23" ht="15" customHeight="1" x14ac:dyDescent="0.35">
      <c r="B31" s="273"/>
      <c r="C31" s="274"/>
      <c r="D31" s="274"/>
      <c r="E31" s="274"/>
      <c r="F31" s="274"/>
      <c r="G31" s="274"/>
      <c r="H31" s="274"/>
      <c r="I31" s="274"/>
      <c r="J31" s="274"/>
      <c r="K31" s="275"/>
      <c r="M31" s="13"/>
      <c r="N31" s="14"/>
      <c r="O31" s="14"/>
      <c r="P31" s="14"/>
      <c r="Q31" s="451"/>
      <c r="R31" s="14"/>
      <c r="S31" s="14"/>
      <c r="T31" s="15"/>
      <c r="V31" s="2"/>
      <c r="W31" s="2"/>
    </row>
    <row r="32" spans="2:23" ht="15" customHeight="1" x14ac:dyDescent="0.35">
      <c r="B32" s="273"/>
      <c r="C32" s="274"/>
      <c r="E32" s="466" t="s">
        <v>320</v>
      </c>
      <c r="F32" s="922" t="s">
        <v>321</v>
      </c>
      <c r="G32" s="923"/>
      <c r="H32" s="923"/>
      <c r="I32" s="923"/>
      <c r="J32" s="924"/>
      <c r="K32" s="275"/>
      <c r="M32" s="143"/>
      <c r="N32" s="12" t="s">
        <v>322</v>
      </c>
      <c r="O32" s="7"/>
      <c r="P32" s="7"/>
      <c r="Q32" s="36"/>
      <c r="R32" s="230">
        <f>I25</f>
        <v>0</v>
      </c>
      <c r="S32" s="7" t="s">
        <v>323</v>
      </c>
      <c r="T32" s="9"/>
      <c r="V32" s="2"/>
      <c r="W32" s="2"/>
    </row>
    <row r="33" spans="2:23" ht="15" customHeight="1" thickBot="1" x14ac:dyDescent="0.4">
      <c r="B33" s="273"/>
      <c r="C33" s="274"/>
      <c r="E33" s="351"/>
      <c r="F33" s="922" t="s">
        <v>324</v>
      </c>
      <c r="G33" s="923"/>
      <c r="H33" s="923"/>
      <c r="I33" s="923"/>
      <c r="J33" s="924"/>
      <c r="K33" s="275"/>
      <c r="M33" s="143"/>
      <c r="N33" s="12" t="s">
        <v>325</v>
      </c>
      <c r="O33" s="7"/>
      <c r="P33" s="7"/>
      <c r="Q33" s="452" t="s">
        <v>326</v>
      </c>
      <c r="R33" s="226"/>
      <c r="S33" s="7" t="s">
        <v>323</v>
      </c>
      <c r="T33" s="9"/>
      <c r="V33" s="2"/>
      <c r="W33" s="2"/>
    </row>
    <row r="34" spans="2:23" ht="15" customHeight="1" thickTop="1" x14ac:dyDescent="0.35">
      <c r="B34" s="273"/>
      <c r="C34" s="274"/>
      <c r="K34" s="275"/>
      <c r="M34" s="143"/>
      <c r="N34" s="181" t="s">
        <v>327</v>
      </c>
      <c r="O34" s="7"/>
      <c r="P34" s="94"/>
      <c r="Q34" s="453"/>
      <c r="R34" s="231">
        <f>IF(R32-R33&lt;0,0,R32-R33)</f>
        <v>0</v>
      </c>
      <c r="S34" s="94" t="s">
        <v>323</v>
      </c>
      <c r="T34" s="9"/>
      <c r="V34" s="2"/>
      <c r="W34" s="2"/>
    </row>
    <row r="35" spans="2:23" ht="15" customHeight="1" x14ac:dyDescent="0.4">
      <c r="B35" s="135"/>
      <c r="C35" s="94"/>
      <c r="E35" s="102"/>
      <c r="F35" s="925" t="s">
        <v>328</v>
      </c>
      <c r="G35" s="925" t="s">
        <v>329</v>
      </c>
      <c r="H35" s="925" t="s">
        <v>330</v>
      </c>
      <c r="I35" s="925" t="s">
        <v>331</v>
      </c>
      <c r="J35" s="925" t="s">
        <v>332</v>
      </c>
      <c r="K35" s="25"/>
      <c r="M35" s="143"/>
      <c r="N35" s="181"/>
      <c r="O35" s="7"/>
      <c r="P35" s="94"/>
      <c r="Q35" s="453"/>
      <c r="R35" s="231"/>
      <c r="T35" s="9"/>
      <c r="V35" s="2"/>
      <c r="W35" s="2"/>
    </row>
    <row r="36" spans="2:23" ht="15" customHeight="1" x14ac:dyDescent="0.4">
      <c r="B36" s="135"/>
      <c r="C36" s="94"/>
      <c r="E36" s="102"/>
      <c r="F36" s="925"/>
      <c r="G36" s="925"/>
      <c r="H36" s="925"/>
      <c r="I36" s="925"/>
      <c r="J36" s="925"/>
      <c r="K36" s="25"/>
      <c r="M36" s="143"/>
      <c r="O36" s="7"/>
      <c r="P36" s="7"/>
      <c r="Q36" s="36"/>
      <c r="R36" s="7"/>
      <c r="S36" s="7"/>
      <c r="T36" s="9"/>
      <c r="V36" s="2"/>
      <c r="W36" s="2"/>
    </row>
    <row r="37" spans="2:23" ht="15" customHeight="1" x14ac:dyDescent="0.5">
      <c r="B37" s="454"/>
      <c r="C37" s="94"/>
      <c r="E37" s="455"/>
      <c r="F37" s="925"/>
      <c r="G37" s="925"/>
      <c r="H37" s="925"/>
      <c r="I37" s="925"/>
      <c r="J37" s="925"/>
      <c r="K37" s="9"/>
      <c r="M37" s="143"/>
      <c r="N37" s="12" t="s">
        <v>333</v>
      </c>
      <c r="O37" s="7"/>
      <c r="P37" s="7"/>
      <c r="Q37" s="36"/>
      <c r="R37" s="230" t="e">
        <f>R34*Graphs!N51*(1000/1000000)</f>
        <v>#N/A</v>
      </c>
      <c r="S37" s="7" t="s">
        <v>217</v>
      </c>
      <c r="T37" s="9"/>
      <c r="V37" s="2"/>
      <c r="W37" s="2"/>
    </row>
    <row r="38" spans="2:23" ht="15" customHeight="1" thickBot="1" x14ac:dyDescent="0.55000000000000004">
      <c r="B38" s="23"/>
      <c r="C38" s="352" t="s">
        <v>334</v>
      </c>
      <c r="D38" s="456"/>
      <c r="E38" s="352" t="s">
        <v>335</v>
      </c>
      <c r="F38" s="926"/>
      <c r="G38" s="926"/>
      <c r="H38" s="926"/>
      <c r="I38" s="926"/>
      <c r="J38" s="926"/>
      <c r="K38" s="24"/>
      <c r="M38" s="143"/>
      <c r="N38" s="12" t="s">
        <v>336</v>
      </c>
      <c r="O38" s="7"/>
      <c r="P38" s="7"/>
      <c r="Q38" s="452" t="s">
        <v>326</v>
      </c>
      <c r="R38" s="233" t="e">
        <f>IF(R42="Marginal Factor",J25*_xlfn.XLOOKUP(Summary!$D$14,'Emissions Factors'!B9:B21,'Emissions Factors'!D9:D21,,0)*(1000/1000000),J25*Graphs!N51*(1000/1000000))</f>
        <v>#N/A</v>
      </c>
      <c r="S38" s="7" t="s">
        <v>217</v>
      </c>
      <c r="T38" s="9"/>
      <c r="V38" s="2"/>
      <c r="W38" s="2"/>
    </row>
    <row r="39" spans="2:23" ht="15" customHeight="1" thickTop="1" x14ac:dyDescent="0.5">
      <c r="B39" s="457"/>
      <c r="C39" s="715">
        <f>IF(MOD(ROW()-ROW($E$39), 24)=0, $D39, "")</f>
        <v>45292</v>
      </c>
      <c r="D39" s="458">
        <f>IF(ISNUMBER(Summary!$D$17), DATE(Summary!$D$17, 1, 1) + INT((ROW(B1)-1)/24), DATE(2024, 1, 1) + INT((ROW(B1)-1)/24))</f>
        <v>45292</v>
      </c>
      <c r="E39" s="459">
        <v>0</v>
      </c>
      <c r="F39" s="780"/>
      <c r="G39" s="780"/>
      <c r="H39" s="460">
        <f>IF(G39&gt;F39,F39,G39)</f>
        <v>0</v>
      </c>
      <c r="I39" s="460">
        <f>F39-H39</f>
        <v>0</v>
      </c>
      <c r="J39" s="460">
        <f>G39-H39</f>
        <v>0</v>
      </c>
      <c r="K39" s="17"/>
      <c r="M39" s="143"/>
      <c r="N39" s="181" t="s">
        <v>337</v>
      </c>
      <c r="O39" s="7"/>
      <c r="P39" s="94"/>
      <c r="Q39" s="36"/>
      <c r="R39" s="232" t="e">
        <f>IF(R37-R38&lt;0,0,R37-R38)</f>
        <v>#N/A</v>
      </c>
      <c r="S39" s="94" t="s">
        <v>338</v>
      </c>
      <c r="T39" s="9"/>
      <c r="V39" s="2"/>
      <c r="W39" s="2"/>
    </row>
    <row r="40" spans="2:23" ht="15" customHeight="1" x14ac:dyDescent="0.35">
      <c r="B40" s="349"/>
      <c r="C40" s="715" t="str">
        <f t="shared" ref="C40:C103" si="0">IF(MOD(ROW()-ROW($E$39), 24)=0, $D40, "")</f>
        <v/>
      </c>
      <c r="D40" s="458">
        <f>IF(ISNUMBER(Summary!$D$17), DATE(Summary!$D$17, 1, 1) + INT((ROW(B2)-1)/24), DATE(2024, 1, 1) + INT((ROW(B2)-1)/24))</f>
        <v>45292</v>
      </c>
      <c r="E40" s="459">
        <v>4.1666666666666671E-2</v>
      </c>
      <c r="F40" s="780"/>
      <c r="G40" s="780"/>
      <c r="H40" s="460">
        <f t="shared" ref="H40:H102" si="1">IF(G40&gt;F40,F40,G40)</f>
        <v>0</v>
      </c>
      <c r="I40" s="460">
        <f>F40-H40</f>
        <v>0</v>
      </c>
      <c r="J40" s="460">
        <f t="shared" ref="J40:J103" si="2">G40-H40</f>
        <v>0</v>
      </c>
      <c r="K40" s="9"/>
      <c r="M40" s="143"/>
      <c r="T40" s="9"/>
      <c r="V40" s="2"/>
      <c r="W40" s="2"/>
    </row>
    <row r="41" spans="2:23" ht="15" customHeight="1" x14ac:dyDescent="0.35">
      <c r="B41" s="349"/>
      <c r="C41" s="715" t="str">
        <f t="shared" si="0"/>
        <v/>
      </c>
      <c r="D41" s="458">
        <f>IF(ISNUMBER(Summary!$D$17), DATE(Summary!$D$17, 1, 1) + INT((ROW(B3)-1)/24), DATE(2024, 1, 1) + INT((ROW(B3)-1)/24))</f>
        <v>45292</v>
      </c>
      <c r="E41" s="459">
        <v>8.3333333333333343E-2</v>
      </c>
      <c r="F41" s="780"/>
      <c r="G41" s="780"/>
      <c r="H41" s="460">
        <f t="shared" si="1"/>
        <v>0</v>
      </c>
      <c r="I41" s="460">
        <f t="shared" ref="I41:I102" si="3">F41-H41</f>
        <v>0</v>
      </c>
      <c r="J41" s="460">
        <f t="shared" si="2"/>
        <v>0</v>
      </c>
      <c r="K41" s="9"/>
      <c r="M41" s="143"/>
      <c r="P41" s="2"/>
      <c r="Q41" s="2"/>
      <c r="R41" s="2"/>
      <c r="S41" s="2"/>
      <c r="T41" s="9"/>
      <c r="V41" s="2"/>
      <c r="W41" s="2"/>
    </row>
    <row r="42" spans="2:23" ht="15" customHeight="1" x14ac:dyDescent="0.35">
      <c r="B42" s="349"/>
      <c r="C42" s="715" t="str">
        <f t="shared" si="0"/>
        <v/>
      </c>
      <c r="D42" s="458">
        <f>IF(ISNUMBER(Summary!$D$17), DATE(Summary!$D$17, 1, 1) + INT((ROW(B4)-1)/24), DATE(2024, 1, 1) + INT((ROW(B4)-1)/24))</f>
        <v>45292</v>
      </c>
      <c r="E42" s="459">
        <v>0.125</v>
      </c>
      <c r="F42" s="780"/>
      <c r="G42" s="780"/>
      <c r="H42" s="460">
        <f t="shared" si="1"/>
        <v>0</v>
      </c>
      <c r="I42" s="460">
        <f t="shared" si="3"/>
        <v>0</v>
      </c>
      <c r="J42" s="460">
        <f t="shared" si="2"/>
        <v>0</v>
      </c>
      <c r="K42" s="25"/>
      <c r="M42" s="143"/>
      <c r="N42" s="12" t="s">
        <v>339</v>
      </c>
      <c r="O42" s="27"/>
      <c r="R42" s="838" t="s">
        <v>340</v>
      </c>
      <c r="S42" s="838"/>
      <c r="T42" s="9"/>
      <c r="V42" s="2"/>
      <c r="W42" s="2"/>
    </row>
    <row r="43" spans="2:23" ht="15" customHeight="1" x14ac:dyDescent="0.35">
      <c r="B43" s="349"/>
      <c r="C43" s="715" t="str">
        <f t="shared" si="0"/>
        <v/>
      </c>
      <c r="D43" s="458">
        <f>IF(ISNUMBER(Summary!$D$17), DATE(Summary!$D$17, 1, 1) + INT((ROW(B5)-1)/24), DATE(2024, 1, 1) + INT((ROW(B5)-1)/24))</f>
        <v>45292</v>
      </c>
      <c r="E43" s="459">
        <v>0.16666666666666666</v>
      </c>
      <c r="F43" s="780"/>
      <c r="G43" s="780"/>
      <c r="H43" s="460">
        <f t="shared" si="1"/>
        <v>0</v>
      </c>
      <c r="I43" s="460">
        <f t="shared" si="3"/>
        <v>0</v>
      </c>
      <c r="J43" s="460">
        <f t="shared" si="2"/>
        <v>0</v>
      </c>
      <c r="K43" s="9"/>
      <c r="M43" s="143"/>
      <c r="P43" s="2"/>
      <c r="Q43" s="2"/>
      <c r="R43" s="2"/>
      <c r="S43" s="2"/>
      <c r="T43" s="9"/>
      <c r="V43" s="2"/>
      <c r="W43" s="2"/>
    </row>
    <row r="44" spans="2:23" ht="15" customHeight="1" x14ac:dyDescent="0.35">
      <c r="B44" s="349"/>
      <c r="C44" s="715" t="str">
        <f t="shared" si="0"/>
        <v/>
      </c>
      <c r="D44" s="458">
        <f>IF(ISNUMBER(Summary!$D$17), DATE(Summary!$D$17, 1, 1) + INT((ROW(B6)-1)/24), DATE(2024, 1, 1) + INT((ROW(B6)-1)/24))</f>
        <v>45292</v>
      </c>
      <c r="E44" s="459">
        <v>0.20833333333333331</v>
      </c>
      <c r="F44" s="780"/>
      <c r="G44" s="780"/>
      <c r="H44" s="460">
        <f t="shared" si="1"/>
        <v>0</v>
      </c>
      <c r="I44" s="460">
        <f t="shared" si="3"/>
        <v>0</v>
      </c>
      <c r="J44" s="460">
        <f t="shared" si="2"/>
        <v>0</v>
      </c>
      <c r="K44" s="9"/>
      <c r="M44" s="143"/>
      <c r="N44" s="921" t="s">
        <v>981</v>
      </c>
      <c r="O44" s="921"/>
      <c r="P44" s="921"/>
      <c r="Q44" s="921"/>
      <c r="R44" s="921"/>
      <c r="S44" s="921"/>
      <c r="T44" s="9"/>
      <c r="V44" s="2"/>
      <c r="W44" s="2"/>
    </row>
    <row r="45" spans="2:23" ht="15" customHeight="1" x14ac:dyDescent="0.35">
      <c r="B45" s="349"/>
      <c r="C45" s="715" t="str">
        <f t="shared" si="0"/>
        <v/>
      </c>
      <c r="D45" s="458">
        <f>IF(ISNUMBER(Summary!$D$17), DATE(Summary!$D$17, 1, 1) + INT((ROW(B7)-1)/24), DATE(2024, 1, 1) + INT((ROW(B7)-1)/24))</f>
        <v>45292</v>
      </c>
      <c r="E45" s="459">
        <v>0.24999999999999997</v>
      </c>
      <c r="F45" s="780"/>
      <c r="G45" s="780"/>
      <c r="H45" s="460">
        <f t="shared" si="1"/>
        <v>0</v>
      </c>
      <c r="I45" s="460">
        <f t="shared" si="3"/>
        <v>0</v>
      </c>
      <c r="J45" s="460">
        <f t="shared" si="2"/>
        <v>0</v>
      </c>
      <c r="K45" s="9"/>
      <c r="M45" s="143"/>
      <c r="N45" s="921"/>
      <c r="O45" s="921"/>
      <c r="P45" s="921"/>
      <c r="Q45" s="921"/>
      <c r="R45" s="921"/>
      <c r="S45" s="921"/>
      <c r="T45" s="9"/>
      <c r="V45" s="2"/>
      <c r="W45" s="2"/>
    </row>
    <row r="46" spans="2:23" ht="15" customHeight="1" x14ac:dyDescent="0.35">
      <c r="B46" s="349"/>
      <c r="C46" s="715" t="str">
        <f t="shared" si="0"/>
        <v/>
      </c>
      <c r="D46" s="458">
        <f>IF(ISNUMBER(Summary!$D$17), DATE(Summary!$D$17, 1, 1) + INT((ROW(B8)-1)/24), DATE(2024, 1, 1) + INT((ROW(B8)-1)/24))</f>
        <v>45292</v>
      </c>
      <c r="E46" s="459">
        <v>0.29166666666666669</v>
      </c>
      <c r="F46" s="780"/>
      <c r="G46" s="780"/>
      <c r="H46" s="460">
        <f t="shared" si="1"/>
        <v>0</v>
      </c>
      <c r="I46" s="460">
        <f t="shared" si="3"/>
        <v>0</v>
      </c>
      <c r="J46" s="460">
        <f t="shared" si="2"/>
        <v>0</v>
      </c>
      <c r="K46" s="9"/>
      <c r="M46" s="143"/>
      <c r="N46" s="921"/>
      <c r="O46" s="921"/>
      <c r="P46" s="921"/>
      <c r="Q46" s="921"/>
      <c r="R46" s="921"/>
      <c r="S46" s="921"/>
      <c r="T46" s="9"/>
      <c r="V46" s="2"/>
      <c r="W46" s="2"/>
    </row>
    <row r="47" spans="2:23" ht="15" customHeight="1" thickBot="1" x14ac:dyDescent="0.4">
      <c r="B47" s="349"/>
      <c r="C47" s="715" t="str">
        <f t="shared" si="0"/>
        <v/>
      </c>
      <c r="D47" s="458">
        <f>IF(ISNUMBER(Summary!$D$17), DATE(Summary!$D$17, 1, 1) + INT((ROW(B9)-1)/24), DATE(2024, 1, 1) + INT((ROW(B9)-1)/24))</f>
        <v>45292</v>
      </c>
      <c r="E47" s="459">
        <v>0.33333333333333337</v>
      </c>
      <c r="F47" s="780"/>
      <c r="G47" s="780"/>
      <c r="H47" s="460">
        <f t="shared" si="1"/>
        <v>0</v>
      </c>
      <c r="I47" s="460">
        <f t="shared" si="3"/>
        <v>0</v>
      </c>
      <c r="J47" s="460">
        <f t="shared" si="2"/>
        <v>0</v>
      </c>
      <c r="K47" s="9"/>
      <c r="M47" s="146"/>
      <c r="N47" s="437"/>
      <c r="O47" s="437"/>
      <c r="P47" s="437"/>
      <c r="Q47" s="438"/>
      <c r="R47" s="437"/>
      <c r="S47" s="437"/>
      <c r="T47" s="439"/>
      <c r="V47" s="2"/>
      <c r="W47" s="2"/>
    </row>
    <row r="48" spans="2:23" ht="15" customHeight="1" thickBot="1" x14ac:dyDescent="0.4">
      <c r="B48" s="349"/>
      <c r="C48" s="715" t="str">
        <f t="shared" si="0"/>
        <v/>
      </c>
      <c r="D48" s="458">
        <f>IF(ISNUMBER(Summary!$D$17), DATE(Summary!$D$17, 1, 1) + INT((ROW(B10)-1)/24), DATE(2024, 1, 1) + INT((ROW(B10)-1)/24))</f>
        <v>45292</v>
      </c>
      <c r="E48" s="459">
        <v>0.375</v>
      </c>
      <c r="F48" s="780"/>
      <c r="G48" s="780"/>
      <c r="H48" s="460">
        <f t="shared" si="1"/>
        <v>0</v>
      </c>
      <c r="I48" s="460">
        <f t="shared" si="3"/>
        <v>0</v>
      </c>
      <c r="J48" s="460">
        <f t="shared" si="2"/>
        <v>0</v>
      </c>
      <c r="K48" s="9"/>
      <c r="V48" s="2"/>
      <c r="W48" s="2"/>
    </row>
    <row r="49" spans="2:23" ht="15" customHeight="1" x14ac:dyDescent="0.35">
      <c r="B49" s="349"/>
      <c r="C49" s="715" t="str">
        <f t="shared" si="0"/>
        <v/>
      </c>
      <c r="D49" s="458">
        <f>IF(ISNUMBER(Summary!$D$17), DATE(Summary!$D$17, 1, 1) + INT((ROW(B11)-1)/24), DATE(2024, 1, 1) + INT((ROW(B11)-1)/24))</f>
        <v>45292</v>
      </c>
      <c r="E49" s="459">
        <v>0.41666666666666669</v>
      </c>
      <c r="F49" s="780"/>
      <c r="G49" s="780"/>
      <c r="H49" s="460">
        <f t="shared" si="1"/>
        <v>0</v>
      </c>
      <c r="I49" s="460">
        <f t="shared" si="3"/>
        <v>0</v>
      </c>
      <c r="J49" s="460">
        <f t="shared" si="2"/>
        <v>0</v>
      </c>
      <c r="K49" s="9"/>
      <c r="M49" s="898" t="s">
        <v>341</v>
      </c>
      <c r="N49" s="899"/>
      <c r="O49" s="899"/>
      <c r="P49" s="899"/>
      <c r="Q49" s="899"/>
      <c r="R49" s="899"/>
      <c r="S49" s="899"/>
      <c r="T49" s="900"/>
      <c r="V49" s="2"/>
      <c r="W49" s="2"/>
    </row>
    <row r="50" spans="2:23" ht="15" customHeight="1" x14ac:dyDescent="0.35">
      <c r="B50" s="349"/>
      <c r="C50" s="715" t="str">
        <f t="shared" si="0"/>
        <v/>
      </c>
      <c r="D50" s="458">
        <f>IF(ISNUMBER(Summary!$D$17), DATE(Summary!$D$17, 1, 1) + INT((ROW(B12)-1)/24), DATE(2024, 1, 1) + INT((ROW(B12)-1)/24))</f>
        <v>45292</v>
      </c>
      <c r="E50" s="459">
        <v>0.45833333333333337</v>
      </c>
      <c r="F50" s="780"/>
      <c r="G50" s="780"/>
      <c r="H50" s="460">
        <f t="shared" si="1"/>
        <v>0</v>
      </c>
      <c r="I50" s="460">
        <f t="shared" si="3"/>
        <v>0</v>
      </c>
      <c r="J50" s="460">
        <f t="shared" si="2"/>
        <v>0</v>
      </c>
      <c r="K50" s="9"/>
      <c r="M50" s="901"/>
      <c r="N50" s="902"/>
      <c r="O50" s="902"/>
      <c r="P50" s="902"/>
      <c r="Q50" s="902"/>
      <c r="R50" s="902"/>
      <c r="S50" s="902"/>
      <c r="T50" s="903"/>
      <c r="V50" s="2"/>
      <c r="W50" s="2"/>
    </row>
    <row r="51" spans="2:23" ht="15" customHeight="1" x14ac:dyDescent="0.35">
      <c r="B51" s="349"/>
      <c r="C51" s="715" t="str">
        <f t="shared" si="0"/>
        <v/>
      </c>
      <c r="D51" s="458">
        <f>IF(ISNUMBER(Summary!$D$17), DATE(Summary!$D$17, 1, 1) + INT((ROW(B13)-1)/24), DATE(2024, 1, 1) + INT((ROW(B13)-1)/24))</f>
        <v>45292</v>
      </c>
      <c r="E51" s="459">
        <v>0.50000000000000011</v>
      </c>
      <c r="F51" s="780"/>
      <c r="G51" s="780"/>
      <c r="H51" s="460">
        <f t="shared" si="1"/>
        <v>0</v>
      </c>
      <c r="I51" s="460">
        <f t="shared" si="3"/>
        <v>0</v>
      </c>
      <c r="J51" s="460">
        <f t="shared" si="2"/>
        <v>0</v>
      </c>
      <c r="K51" s="9"/>
      <c r="M51" s="350"/>
      <c r="T51" s="9"/>
      <c r="V51" s="2"/>
      <c r="W51" s="2"/>
    </row>
    <row r="52" spans="2:23" ht="15" customHeight="1" x14ac:dyDescent="0.35">
      <c r="B52" s="349"/>
      <c r="C52" s="715" t="str">
        <f t="shared" si="0"/>
        <v/>
      </c>
      <c r="D52" s="458">
        <f>IF(ISNUMBER(Summary!$D$17), DATE(Summary!$D$17, 1, 1) + INT((ROW(B14)-1)/24), DATE(2024, 1, 1) + INT((ROW(B14)-1)/24))</f>
        <v>45292</v>
      </c>
      <c r="E52" s="459">
        <v>0.54166666666666674</v>
      </c>
      <c r="F52" s="780"/>
      <c r="G52" s="780"/>
      <c r="H52" s="460">
        <f t="shared" si="1"/>
        <v>0</v>
      </c>
      <c r="I52" s="460">
        <f t="shared" si="3"/>
        <v>0</v>
      </c>
      <c r="J52" s="460">
        <f t="shared" si="2"/>
        <v>0</v>
      </c>
      <c r="K52" s="9"/>
      <c r="M52" s="350"/>
      <c r="N52" s="904" t="s">
        <v>342</v>
      </c>
      <c r="O52" s="904"/>
      <c r="P52" s="904"/>
      <c r="Q52" s="27"/>
      <c r="R52" s="2"/>
      <c r="S52" s="2"/>
      <c r="T52" s="9"/>
      <c r="V52" s="2"/>
      <c r="W52" s="2"/>
    </row>
    <row r="53" spans="2:23" ht="15" customHeight="1" x14ac:dyDescent="0.35">
      <c r="B53" s="349"/>
      <c r="C53" s="715" t="str">
        <f t="shared" si="0"/>
        <v/>
      </c>
      <c r="D53" s="458">
        <f>IF(ISNUMBER(Summary!$D$17), DATE(Summary!$D$17, 1, 1) + INT((ROW(B15)-1)/24), DATE(2024, 1, 1) + INT((ROW(B15)-1)/24))</f>
        <v>45292</v>
      </c>
      <c r="E53" s="459">
        <v>0.58333333333333337</v>
      </c>
      <c r="F53" s="780"/>
      <c r="G53" s="780"/>
      <c r="H53" s="460">
        <f t="shared" si="1"/>
        <v>0</v>
      </c>
      <c r="I53" s="460">
        <f t="shared" si="3"/>
        <v>0</v>
      </c>
      <c r="J53" s="460">
        <f t="shared" si="2"/>
        <v>0</v>
      </c>
      <c r="K53" s="9"/>
      <c r="M53" s="350"/>
      <c r="N53" s="904"/>
      <c r="O53" s="904"/>
      <c r="P53" s="904"/>
      <c r="Q53" s="90"/>
      <c r="R53" s="905"/>
      <c r="S53" s="906"/>
      <c r="T53" s="9"/>
      <c r="V53" s="2"/>
      <c r="W53" s="2"/>
    </row>
    <row r="54" spans="2:23" ht="14.6" thickBot="1" x14ac:dyDescent="0.4">
      <c r="B54" s="349"/>
      <c r="C54" s="715" t="str">
        <f t="shared" si="0"/>
        <v/>
      </c>
      <c r="D54" s="458">
        <f>IF(ISNUMBER(Summary!$D$17), DATE(Summary!$D$17, 1, 1) + INT((ROW(B16)-1)/24), DATE(2024, 1, 1) + INT((ROW(B16)-1)/24))</f>
        <v>45292</v>
      </c>
      <c r="E54" s="459">
        <v>0.62500000000000011</v>
      </c>
      <c r="F54" s="780"/>
      <c r="G54" s="780"/>
      <c r="H54" s="460">
        <f t="shared" si="1"/>
        <v>0</v>
      </c>
      <c r="I54" s="460">
        <f t="shared" si="3"/>
        <v>0</v>
      </c>
      <c r="J54" s="460">
        <f t="shared" si="2"/>
        <v>0</v>
      </c>
      <c r="K54" s="9"/>
      <c r="M54" s="645"/>
      <c r="N54" s="646"/>
      <c r="O54" s="136"/>
      <c r="P54" s="136"/>
      <c r="Q54" s="241"/>
      <c r="R54" s="136"/>
      <c r="S54" s="136"/>
      <c r="T54" s="144"/>
      <c r="V54" s="2"/>
      <c r="W54" s="2"/>
    </row>
    <row r="55" spans="2:23" ht="15" customHeight="1" thickBot="1" x14ac:dyDescent="0.4">
      <c r="B55" s="349"/>
      <c r="C55" s="715" t="str">
        <f t="shared" si="0"/>
        <v/>
      </c>
      <c r="D55" s="458">
        <f>IF(ISNUMBER(Summary!$D$17), DATE(Summary!$D$17, 1, 1) + INT((ROW(B17)-1)/24), DATE(2024, 1, 1) + INT((ROW(B17)-1)/24))</f>
        <v>45292</v>
      </c>
      <c r="E55" s="459">
        <v>0.66666666666666674</v>
      </c>
      <c r="F55" s="780"/>
      <c r="G55" s="780"/>
      <c r="H55" s="460">
        <f t="shared" si="1"/>
        <v>0</v>
      </c>
      <c r="I55" s="460">
        <f t="shared" si="3"/>
        <v>0</v>
      </c>
      <c r="J55" s="460">
        <f t="shared" si="2"/>
        <v>0</v>
      </c>
      <c r="K55" s="9"/>
      <c r="U55" s="2"/>
      <c r="V55" s="2"/>
      <c r="W55" s="2"/>
    </row>
    <row r="56" spans="2:23" ht="15" customHeight="1" thickBot="1" x14ac:dyDescent="0.4">
      <c r="B56" s="349"/>
      <c r="C56" s="715" t="str">
        <f t="shared" si="0"/>
        <v/>
      </c>
      <c r="D56" s="458">
        <f>IF(ISNUMBER(Summary!$D$17), DATE(Summary!$D$17, 1, 1) + INT((ROW(B18)-1)/24), DATE(2024, 1, 1) + INT((ROW(B18)-1)/24))</f>
        <v>45292</v>
      </c>
      <c r="E56" s="459">
        <v>0.70833333333333337</v>
      </c>
      <c r="F56" s="780"/>
      <c r="G56" s="780"/>
      <c r="H56" s="460">
        <f t="shared" si="1"/>
        <v>0</v>
      </c>
      <c r="I56" s="460">
        <f t="shared" si="3"/>
        <v>0</v>
      </c>
      <c r="J56" s="460">
        <f t="shared" si="2"/>
        <v>0</v>
      </c>
      <c r="K56" s="9"/>
      <c r="M56" s="806" t="s">
        <v>858</v>
      </c>
      <c r="N56" s="807"/>
      <c r="O56" s="807"/>
      <c r="P56" s="807"/>
      <c r="Q56" s="807"/>
      <c r="R56" s="807"/>
      <c r="S56" s="807"/>
      <c r="T56" s="808"/>
      <c r="U56" s="2"/>
      <c r="V56" s="2"/>
      <c r="W56" s="2"/>
    </row>
    <row r="57" spans="2:23" ht="15" customHeight="1" x14ac:dyDescent="0.35">
      <c r="B57" s="349"/>
      <c r="C57" s="715" t="str">
        <f t="shared" si="0"/>
        <v/>
      </c>
      <c r="D57" s="458">
        <f>IF(ISNUMBER(Summary!$D$17), DATE(Summary!$D$17, 1, 1) + INT((ROW(B19)-1)/24), DATE(2024, 1, 1) + INT((ROW(B19)-1)/24))</f>
        <v>45292</v>
      </c>
      <c r="E57" s="459">
        <v>0.75000000000000011</v>
      </c>
      <c r="F57" s="780"/>
      <c r="G57" s="780"/>
      <c r="H57" s="460">
        <f t="shared" si="1"/>
        <v>0</v>
      </c>
      <c r="I57" s="460">
        <f t="shared" si="3"/>
        <v>0</v>
      </c>
      <c r="J57" s="460">
        <f t="shared" si="2"/>
        <v>0</v>
      </c>
      <c r="K57" s="9"/>
      <c r="T57" s="2"/>
      <c r="U57" s="2"/>
      <c r="V57" s="2"/>
      <c r="W57" s="2"/>
    </row>
    <row r="58" spans="2:23" ht="15" customHeight="1" x14ac:dyDescent="0.35">
      <c r="B58" s="349"/>
      <c r="C58" s="715" t="str">
        <f t="shared" si="0"/>
        <v/>
      </c>
      <c r="D58" s="458">
        <f>IF(ISNUMBER(Summary!$D$17), DATE(Summary!$D$17, 1, 1) + INT((ROW(B20)-1)/24), DATE(2024, 1, 1) + INT((ROW(B20)-1)/24))</f>
        <v>45292</v>
      </c>
      <c r="E58" s="459">
        <v>0.79166666666666674</v>
      </c>
      <c r="F58" s="780"/>
      <c r="G58" s="780"/>
      <c r="H58" s="460">
        <f t="shared" si="1"/>
        <v>0</v>
      </c>
      <c r="I58" s="460">
        <f t="shared" si="3"/>
        <v>0</v>
      </c>
      <c r="J58" s="460">
        <f t="shared" si="2"/>
        <v>0</v>
      </c>
      <c r="K58" s="9"/>
      <c r="P58" s="2"/>
      <c r="Q58" s="27"/>
      <c r="R58" s="2"/>
      <c r="S58" s="2"/>
      <c r="T58" s="2"/>
      <c r="U58" s="2"/>
      <c r="V58" s="2"/>
      <c r="W58" s="2"/>
    </row>
    <row r="59" spans="2:23" ht="15" customHeight="1" x14ac:dyDescent="0.35">
      <c r="B59" s="349"/>
      <c r="C59" s="715" t="str">
        <f t="shared" si="0"/>
        <v/>
      </c>
      <c r="D59" s="458">
        <f>IF(ISNUMBER(Summary!$D$17), DATE(Summary!$D$17, 1, 1) + INT((ROW(B21)-1)/24), DATE(2024, 1, 1) + INT((ROW(B21)-1)/24))</f>
        <v>45292</v>
      </c>
      <c r="E59" s="459">
        <v>0.83333333333333337</v>
      </c>
      <c r="F59" s="780"/>
      <c r="G59" s="780"/>
      <c r="H59" s="460">
        <f t="shared" si="1"/>
        <v>0</v>
      </c>
      <c r="I59" s="460">
        <f t="shared" si="3"/>
        <v>0</v>
      </c>
      <c r="J59" s="460">
        <f t="shared" si="2"/>
        <v>0</v>
      </c>
      <c r="K59" s="9"/>
      <c r="U59" s="2"/>
      <c r="V59" s="2"/>
      <c r="W59" s="2"/>
    </row>
    <row r="60" spans="2:23" ht="15" customHeight="1" x14ac:dyDescent="0.35">
      <c r="B60" s="349"/>
      <c r="C60" s="715" t="str">
        <f t="shared" si="0"/>
        <v/>
      </c>
      <c r="D60" s="458">
        <f>IF(ISNUMBER(Summary!$D$17), DATE(Summary!$D$17, 1, 1) + INT((ROW(B22)-1)/24), DATE(2024, 1, 1) + INT((ROW(B22)-1)/24))</f>
        <v>45292</v>
      </c>
      <c r="E60" s="459">
        <v>0.87500000000000011</v>
      </c>
      <c r="F60" s="780"/>
      <c r="G60" s="780"/>
      <c r="H60" s="460">
        <f t="shared" si="1"/>
        <v>0</v>
      </c>
      <c r="I60" s="460">
        <f t="shared" si="3"/>
        <v>0</v>
      </c>
      <c r="J60" s="460">
        <f t="shared" si="2"/>
        <v>0</v>
      </c>
      <c r="K60" s="9"/>
      <c r="P60" s="2"/>
      <c r="Q60" s="2"/>
      <c r="R60" s="2"/>
      <c r="S60" s="2"/>
      <c r="T60" s="2"/>
      <c r="U60" s="2"/>
    </row>
    <row r="61" spans="2:23" ht="15" customHeight="1" x14ac:dyDescent="0.35">
      <c r="B61" s="349"/>
      <c r="C61" s="715" t="str">
        <f t="shared" si="0"/>
        <v/>
      </c>
      <c r="D61" s="458">
        <f>IF(ISNUMBER(Summary!$D$17), DATE(Summary!$D$17, 1, 1) + INT((ROW(B23)-1)/24), DATE(2024, 1, 1) + INT((ROW(B23)-1)/24))</f>
        <v>45292</v>
      </c>
      <c r="E61" s="459">
        <v>0.91666666666666674</v>
      </c>
      <c r="F61" s="780"/>
      <c r="G61" s="780"/>
      <c r="H61" s="460">
        <f t="shared" si="1"/>
        <v>0</v>
      </c>
      <c r="I61" s="460">
        <f t="shared" si="3"/>
        <v>0</v>
      </c>
      <c r="J61" s="460">
        <f t="shared" si="2"/>
        <v>0</v>
      </c>
      <c r="K61" s="9"/>
      <c r="U61" s="2"/>
    </row>
    <row r="62" spans="2:23" ht="15" customHeight="1" x14ac:dyDescent="0.35">
      <c r="B62" s="349"/>
      <c r="C62" s="715" t="str">
        <f t="shared" si="0"/>
        <v/>
      </c>
      <c r="D62" s="458">
        <f>IF(ISNUMBER(Summary!$D$17), DATE(Summary!$D$17, 1, 1) + INT((ROW(B24)-1)/24), DATE(2024, 1, 1) + INT((ROW(B24)-1)/24))</f>
        <v>45292</v>
      </c>
      <c r="E62" s="459">
        <v>0.95833333333333337</v>
      </c>
      <c r="F62" s="780"/>
      <c r="G62" s="780"/>
      <c r="H62" s="460">
        <f t="shared" si="1"/>
        <v>0</v>
      </c>
      <c r="I62" s="460">
        <f t="shared" si="3"/>
        <v>0</v>
      </c>
      <c r="J62" s="460">
        <f t="shared" si="2"/>
        <v>0</v>
      </c>
      <c r="K62" s="9"/>
      <c r="U62" s="2"/>
      <c r="V62" s="2"/>
      <c r="W62" s="2"/>
    </row>
    <row r="63" spans="2:23" ht="15" customHeight="1" x14ac:dyDescent="0.35">
      <c r="B63" s="457"/>
      <c r="C63" s="715">
        <f t="shared" si="0"/>
        <v>45293</v>
      </c>
      <c r="D63" s="458">
        <f>IF(ISNUMBER(Summary!$D$17), DATE(Summary!$D$17, 1, 1) + INT((ROW(B25)-1)/24), DATE(2024, 1, 1) + INT((ROW(B25)-1)/24))</f>
        <v>45293</v>
      </c>
      <c r="E63" s="459">
        <v>3.1225022567582528E-17</v>
      </c>
      <c r="F63" s="780"/>
      <c r="G63" s="780"/>
      <c r="H63" s="460">
        <f t="shared" si="1"/>
        <v>0</v>
      </c>
      <c r="I63" s="460">
        <f t="shared" si="3"/>
        <v>0</v>
      </c>
      <c r="J63" s="460">
        <f t="shared" si="2"/>
        <v>0</v>
      </c>
      <c r="K63" s="9"/>
      <c r="P63" s="2"/>
      <c r="Q63" s="2"/>
      <c r="R63" s="2"/>
      <c r="S63" s="2"/>
      <c r="T63" s="2"/>
      <c r="U63" s="2"/>
      <c r="V63" s="2"/>
      <c r="W63" s="2"/>
    </row>
    <row r="64" spans="2:23" ht="15" customHeight="1" x14ac:dyDescent="0.35">
      <c r="B64" s="349"/>
      <c r="C64" s="715" t="str">
        <f t="shared" si="0"/>
        <v/>
      </c>
      <c r="D64" s="458">
        <f>IF(ISNUMBER(Summary!$D$17), DATE(Summary!$D$17, 1, 1) + INT((ROW(B26)-1)/24), DATE(2024, 1, 1) + INT((ROW(B26)-1)/24))</f>
        <v>45293</v>
      </c>
      <c r="E64" s="459">
        <v>4.1666666666666699E-2</v>
      </c>
      <c r="F64" s="780"/>
      <c r="G64" s="780"/>
      <c r="H64" s="460">
        <f t="shared" si="1"/>
        <v>0</v>
      </c>
      <c r="I64" s="460">
        <f t="shared" si="3"/>
        <v>0</v>
      </c>
      <c r="J64" s="460">
        <f t="shared" si="2"/>
        <v>0</v>
      </c>
      <c r="K64" s="9"/>
      <c r="P64" s="2"/>
      <c r="Q64" s="2"/>
      <c r="R64" s="2"/>
      <c r="S64" s="2"/>
      <c r="T64" s="2"/>
      <c r="U64" s="2"/>
      <c r="V64" s="2"/>
      <c r="W64" s="2"/>
    </row>
    <row r="65" spans="2:23" ht="15" customHeight="1" x14ac:dyDescent="0.35">
      <c r="B65" s="349"/>
      <c r="C65" s="715" t="str">
        <f t="shared" si="0"/>
        <v/>
      </c>
      <c r="D65" s="458">
        <f>IF(ISNUMBER(Summary!$D$17), DATE(Summary!$D$17, 1, 1) + INT((ROW(B27)-1)/24), DATE(2024, 1, 1) + INT((ROW(B27)-1)/24))</f>
        <v>45293</v>
      </c>
      <c r="E65" s="459">
        <v>8.333333333333337E-2</v>
      </c>
      <c r="F65" s="780"/>
      <c r="G65" s="780"/>
      <c r="H65" s="460">
        <f t="shared" si="1"/>
        <v>0</v>
      </c>
      <c r="I65" s="460">
        <f t="shared" si="3"/>
        <v>0</v>
      </c>
      <c r="J65" s="460">
        <f t="shared" si="2"/>
        <v>0</v>
      </c>
      <c r="K65" s="9"/>
      <c r="P65" s="2"/>
      <c r="Q65" s="27"/>
      <c r="R65" s="2"/>
      <c r="S65" s="2"/>
      <c r="T65" s="2"/>
      <c r="U65" s="2"/>
      <c r="V65" s="2"/>
      <c r="W65" s="2"/>
    </row>
    <row r="66" spans="2:23" ht="15" customHeight="1" x14ac:dyDescent="0.35">
      <c r="B66" s="349"/>
      <c r="C66" s="715" t="str">
        <f t="shared" si="0"/>
        <v/>
      </c>
      <c r="D66" s="458">
        <f>IF(ISNUMBER(Summary!$D$17), DATE(Summary!$D$17, 1, 1) + INT((ROW(B28)-1)/24), DATE(2024, 1, 1) + INT((ROW(B28)-1)/24))</f>
        <v>45293</v>
      </c>
      <c r="E66" s="459">
        <v>0.12500000000000006</v>
      </c>
      <c r="F66" s="780"/>
      <c r="G66" s="780"/>
      <c r="H66" s="460">
        <f t="shared" si="1"/>
        <v>0</v>
      </c>
      <c r="I66" s="460">
        <f t="shared" si="3"/>
        <v>0</v>
      </c>
      <c r="J66" s="460">
        <f t="shared" si="2"/>
        <v>0</v>
      </c>
      <c r="K66" s="9"/>
      <c r="P66" s="2"/>
      <c r="Q66" s="27"/>
      <c r="R66" s="2"/>
      <c r="S66" s="2"/>
      <c r="T66" s="2"/>
      <c r="U66" s="2"/>
      <c r="V66" s="2"/>
      <c r="W66" s="2"/>
    </row>
    <row r="67" spans="2:23" ht="15" customHeight="1" x14ac:dyDescent="0.35">
      <c r="B67" s="349"/>
      <c r="C67" s="715" t="str">
        <f t="shared" si="0"/>
        <v/>
      </c>
      <c r="D67" s="458">
        <f>IF(ISNUMBER(Summary!$D$17), DATE(Summary!$D$17, 1, 1) + INT((ROW(B29)-1)/24), DATE(2024, 1, 1) + INT((ROW(B29)-1)/24))</f>
        <v>45293</v>
      </c>
      <c r="E67" s="459">
        <v>0.16666666666666669</v>
      </c>
      <c r="F67" s="780"/>
      <c r="G67" s="780"/>
      <c r="H67" s="460">
        <f t="shared" si="1"/>
        <v>0</v>
      </c>
      <c r="I67" s="460">
        <f t="shared" si="3"/>
        <v>0</v>
      </c>
      <c r="J67" s="460">
        <f t="shared" si="2"/>
        <v>0</v>
      </c>
      <c r="K67" s="9"/>
      <c r="P67" s="2"/>
      <c r="Q67" s="27"/>
      <c r="R67" s="2"/>
      <c r="S67" s="2"/>
      <c r="T67" s="2"/>
      <c r="U67" s="2"/>
      <c r="V67" s="2"/>
      <c r="W67" s="2"/>
    </row>
    <row r="68" spans="2:23" ht="15" customHeight="1" x14ac:dyDescent="0.35">
      <c r="B68" s="349"/>
      <c r="C68" s="715" t="str">
        <f t="shared" si="0"/>
        <v/>
      </c>
      <c r="D68" s="458">
        <f>IF(ISNUMBER(Summary!$D$17), DATE(Summary!$D$17, 1, 1) + INT((ROW(B30)-1)/24), DATE(2024, 1, 1) + INT((ROW(B30)-1)/24))</f>
        <v>45293</v>
      </c>
      <c r="E68" s="459">
        <v>0.20833333333333337</v>
      </c>
      <c r="F68" s="780"/>
      <c r="G68" s="780"/>
      <c r="H68" s="460">
        <f t="shared" si="1"/>
        <v>0</v>
      </c>
      <c r="I68" s="460">
        <f t="shared" si="3"/>
        <v>0</v>
      </c>
      <c r="J68" s="460">
        <f t="shared" si="2"/>
        <v>0</v>
      </c>
      <c r="K68" s="9"/>
      <c r="P68" s="2"/>
      <c r="Q68" s="27"/>
      <c r="R68" s="2"/>
      <c r="S68" s="2"/>
      <c r="T68" s="2"/>
      <c r="U68" s="2"/>
      <c r="V68" s="2"/>
      <c r="W68" s="2"/>
    </row>
    <row r="69" spans="2:23" ht="15" customHeight="1" x14ac:dyDescent="0.35">
      <c r="B69" s="349"/>
      <c r="C69" s="715" t="str">
        <f t="shared" si="0"/>
        <v/>
      </c>
      <c r="D69" s="458">
        <f>IF(ISNUMBER(Summary!$D$17), DATE(Summary!$D$17, 1, 1) + INT((ROW(B31)-1)/24), DATE(2024, 1, 1) + INT((ROW(B31)-1)/24))</f>
        <v>45293</v>
      </c>
      <c r="E69" s="459">
        <v>0.25</v>
      </c>
      <c r="F69" s="780"/>
      <c r="G69" s="780"/>
      <c r="H69" s="460">
        <f t="shared" si="1"/>
        <v>0</v>
      </c>
      <c r="I69" s="460">
        <f t="shared" si="3"/>
        <v>0</v>
      </c>
      <c r="J69" s="460">
        <f t="shared" si="2"/>
        <v>0</v>
      </c>
      <c r="K69" s="9"/>
      <c r="P69" s="2"/>
      <c r="Q69" s="27"/>
      <c r="R69" s="2"/>
      <c r="S69" s="2"/>
      <c r="T69" s="2"/>
      <c r="U69" s="2"/>
      <c r="V69" s="2"/>
      <c r="W69" s="2"/>
    </row>
    <row r="70" spans="2:23" ht="15" customHeight="1" x14ac:dyDescent="0.35">
      <c r="B70" s="349"/>
      <c r="C70" s="715" t="str">
        <f t="shared" si="0"/>
        <v/>
      </c>
      <c r="D70" s="458">
        <f>IF(ISNUMBER(Summary!$D$17), DATE(Summary!$D$17, 1, 1) + INT((ROW(B32)-1)/24), DATE(2024, 1, 1) + INT((ROW(B32)-1)/24))</f>
        <v>45293</v>
      </c>
      <c r="E70" s="459">
        <v>0.29166666666666669</v>
      </c>
      <c r="F70" s="780"/>
      <c r="G70" s="780"/>
      <c r="H70" s="460">
        <f t="shared" si="1"/>
        <v>0</v>
      </c>
      <c r="I70" s="460">
        <f t="shared" si="3"/>
        <v>0</v>
      </c>
      <c r="J70" s="460">
        <f t="shared" si="2"/>
        <v>0</v>
      </c>
      <c r="K70" s="9"/>
      <c r="P70" s="2"/>
      <c r="Q70" s="27"/>
      <c r="R70" s="2"/>
      <c r="S70" s="2"/>
      <c r="T70" s="2"/>
      <c r="U70" s="2"/>
      <c r="V70" s="2"/>
      <c r="W70" s="2"/>
    </row>
    <row r="71" spans="2:23" ht="15" customHeight="1" x14ac:dyDescent="0.35">
      <c r="B71" s="349"/>
      <c r="C71" s="715" t="str">
        <f t="shared" si="0"/>
        <v/>
      </c>
      <c r="D71" s="458">
        <f>IF(ISNUMBER(Summary!$D$17), DATE(Summary!$D$17, 1, 1) + INT((ROW(B33)-1)/24), DATE(2024, 1, 1) + INT((ROW(B33)-1)/24))</f>
        <v>45293</v>
      </c>
      <c r="E71" s="459">
        <v>0.33333333333333337</v>
      </c>
      <c r="F71" s="780"/>
      <c r="G71" s="780"/>
      <c r="H71" s="460">
        <f t="shared" si="1"/>
        <v>0</v>
      </c>
      <c r="I71" s="460">
        <f t="shared" si="3"/>
        <v>0</v>
      </c>
      <c r="J71" s="460">
        <f t="shared" si="2"/>
        <v>0</v>
      </c>
      <c r="K71" s="9"/>
      <c r="P71" s="2"/>
      <c r="Q71" s="27"/>
      <c r="R71" s="2"/>
      <c r="S71" s="2"/>
      <c r="T71" s="2"/>
      <c r="U71" s="2"/>
      <c r="V71" s="2"/>
      <c r="W71" s="2"/>
    </row>
    <row r="72" spans="2:23" ht="15" customHeight="1" x14ac:dyDescent="0.35">
      <c r="B72" s="349"/>
      <c r="C72" s="715" t="str">
        <f t="shared" si="0"/>
        <v/>
      </c>
      <c r="D72" s="458">
        <f>IF(ISNUMBER(Summary!$D$17), DATE(Summary!$D$17, 1, 1) + INT((ROW(B34)-1)/24), DATE(2024, 1, 1) + INT((ROW(B34)-1)/24))</f>
        <v>45293</v>
      </c>
      <c r="E72" s="459">
        <v>0.375</v>
      </c>
      <c r="F72" s="780"/>
      <c r="G72" s="780"/>
      <c r="H72" s="460">
        <f t="shared" si="1"/>
        <v>0</v>
      </c>
      <c r="I72" s="460">
        <f t="shared" si="3"/>
        <v>0</v>
      </c>
      <c r="J72" s="460">
        <f t="shared" si="2"/>
        <v>0</v>
      </c>
      <c r="K72" s="9"/>
      <c r="P72" s="2"/>
      <c r="Q72" s="27"/>
      <c r="R72" s="2"/>
      <c r="S72" s="2"/>
      <c r="T72" s="2"/>
      <c r="U72" s="2"/>
      <c r="V72" s="2"/>
      <c r="W72" s="2"/>
    </row>
    <row r="73" spans="2:23" ht="15" customHeight="1" x14ac:dyDescent="0.35">
      <c r="B73" s="349"/>
      <c r="C73" s="715" t="str">
        <f t="shared" si="0"/>
        <v/>
      </c>
      <c r="D73" s="458">
        <f>IF(ISNUMBER(Summary!$D$17), DATE(Summary!$D$17, 1, 1) + INT((ROW(B35)-1)/24), DATE(2024, 1, 1) + INT((ROW(B35)-1)/24))</f>
        <v>45293</v>
      </c>
      <c r="E73" s="459">
        <v>0.41666666666666669</v>
      </c>
      <c r="F73" s="780"/>
      <c r="G73" s="780"/>
      <c r="H73" s="460">
        <f t="shared" si="1"/>
        <v>0</v>
      </c>
      <c r="I73" s="460">
        <f t="shared" si="3"/>
        <v>0</v>
      </c>
      <c r="J73" s="460">
        <f t="shared" si="2"/>
        <v>0</v>
      </c>
      <c r="K73" s="9"/>
      <c r="P73" s="2"/>
      <c r="Q73" s="27"/>
      <c r="R73" s="2"/>
      <c r="S73" s="2"/>
      <c r="T73" s="2"/>
      <c r="U73" s="2"/>
      <c r="V73" s="2"/>
      <c r="W73" s="2"/>
    </row>
    <row r="74" spans="2:23" ht="15" customHeight="1" x14ac:dyDescent="0.35">
      <c r="B74" s="349"/>
      <c r="C74" s="715" t="str">
        <f t="shared" si="0"/>
        <v/>
      </c>
      <c r="D74" s="458">
        <f>IF(ISNUMBER(Summary!$D$17), DATE(Summary!$D$17, 1, 1) + INT((ROW(B36)-1)/24), DATE(2024, 1, 1) + INT((ROW(B36)-1)/24))</f>
        <v>45293</v>
      </c>
      <c r="E74" s="459">
        <v>0.45833333333333337</v>
      </c>
      <c r="F74" s="780"/>
      <c r="G74" s="780"/>
      <c r="H74" s="460">
        <f t="shared" si="1"/>
        <v>0</v>
      </c>
      <c r="I74" s="460">
        <f t="shared" si="3"/>
        <v>0</v>
      </c>
      <c r="J74" s="460">
        <f t="shared" si="2"/>
        <v>0</v>
      </c>
      <c r="K74" s="9"/>
      <c r="P74" s="2"/>
      <c r="Q74" s="27"/>
      <c r="R74" s="2"/>
      <c r="S74" s="2"/>
      <c r="T74" s="2"/>
      <c r="U74" s="2"/>
      <c r="V74" s="2"/>
      <c r="W74" s="2"/>
    </row>
    <row r="75" spans="2:23" ht="15" customHeight="1" x14ac:dyDescent="0.35">
      <c r="B75" s="349"/>
      <c r="C75" s="715" t="str">
        <f t="shared" si="0"/>
        <v/>
      </c>
      <c r="D75" s="458">
        <f>IF(ISNUMBER(Summary!$D$17), DATE(Summary!$D$17, 1, 1) + INT((ROW(B37)-1)/24), DATE(2024, 1, 1) + INT((ROW(B37)-1)/24))</f>
        <v>45293</v>
      </c>
      <c r="E75" s="459">
        <v>0.50000000000000011</v>
      </c>
      <c r="F75" s="780"/>
      <c r="G75" s="780"/>
      <c r="H75" s="460">
        <f t="shared" si="1"/>
        <v>0</v>
      </c>
      <c r="I75" s="460">
        <f t="shared" si="3"/>
        <v>0</v>
      </c>
      <c r="J75" s="460">
        <f t="shared" si="2"/>
        <v>0</v>
      </c>
      <c r="K75" s="9"/>
      <c r="P75" s="2"/>
      <c r="Q75" s="27"/>
      <c r="R75" s="2"/>
      <c r="S75" s="2"/>
      <c r="T75" s="2"/>
      <c r="U75" s="2"/>
      <c r="V75" s="2"/>
      <c r="W75" s="2"/>
    </row>
    <row r="76" spans="2:23" ht="15" customHeight="1" x14ac:dyDescent="0.35">
      <c r="B76" s="349"/>
      <c r="C76" s="715" t="str">
        <f t="shared" si="0"/>
        <v/>
      </c>
      <c r="D76" s="458">
        <f>IF(ISNUMBER(Summary!$D$17), DATE(Summary!$D$17, 1, 1) + INT((ROW(B38)-1)/24), DATE(2024, 1, 1) + INT((ROW(B38)-1)/24))</f>
        <v>45293</v>
      </c>
      <c r="E76" s="459">
        <v>0.54166666666666674</v>
      </c>
      <c r="F76" s="780"/>
      <c r="G76" s="780"/>
      <c r="H76" s="460">
        <f t="shared" si="1"/>
        <v>0</v>
      </c>
      <c r="I76" s="460">
        <f t="shared" si="3"/>
        <v>0</v>
      </c>
      <c r="J76" s="460">
        <f t="shared" si="2"/>
        <v>0</v>
      </c>
      <c r="K76" s="9"/>
      <c r="P76" s="2"/>
      <c r="Q76" s="27"/>
      <c r="R76" s="2"/>
      <c r="S76" s="2"/>
      <c r="T76" s="2"/>
      <c r="U76" s="2"/>
      <c r="V76" s="2"/>
      <c r="W76" s="2"/>
    </row>
    <row r="77" spans="2:23" ht="15" customHeight="1" x14ac:dyDescent="0.35">
      <c r="B77" s="349"/>
      <c r="C77" s="715" t="str">
        <f t="shared" si="0"/>
        <v/>
      </c>
      <c r="D77" s="458">
        <f>IF(ISNUMBER(Summary!$D$17), DATE(Summary!$D$17, 1, 1) + INT((ROW(B39)-1)/24), DATE(2024, 1, 1) + INT((ROW(B39)-1)/24))</f>
        <v>45293</v>
      </c>
      <c r="E77" s="459">
        <v>0.58333333333333337</v>
      </c>
      <c r="F77" s="780"/>
      <c r="G77" s="780"/>
      <c r="H77" s="460">
        <f t="shared" si="1"/>
        <v>0</v>
      </c>
      <c r="I77" s="460">
        <f t="shared" si="3"/>
        <v>0</v>
      </c>
      <c r="J77" s="460">
        <f t="shared" si="2"/>
        <v>0</v>
      </c>
      <c r="K77" s="9"/>
      <c r="P77" s="2"/>
      <c r="Q77" s="27"/>
      <c r="R77" s="2"/>
      <c r="S77" s="2"/>
      <c r="T77" s="2"/>
      <c r="U77" s="2"/>
      <c r="V77" s="2"/>
      <c r="W77" s="2"/>
    </row>
    <row r="78" spans="2:23" ht="15" customHeight="1" x14ac:dyDescent="0.35">
      <c r="B78" s="349"/>
      <c r="C78" s="715" t="str">
        <f t="shared" si="0"/>
        <v/>
      </c>
      <c r="D78" s="458">
        <f>IF(ISNUMBER(Summary!$D$17), DATE(Summary!$D$17, 1, 1) + INT((ROW(B40)-1)/24), DATE(2024, 1, 1) + INT((ROW(B40)-1)/24))</f>
        <v>45293</v>
      </c>
      <c r="E78" s="459">
        <v>0.62500000000000011</v>
      </c>
      <c r="F78" s="780"/>
      <c r="G78" s="780"/>
      <c r="H78" s="460">
        <f t="shared" si="1"/>
        <v>0</v>
      </c>
      <c r="I78" s="460">
        <f t="shared" si="3"/>
        <v>0</v>
      </c>
      <c r="J78" s="460">
        <f t="shared" si="2"/>
        <v>0</v>
      </c>
      <c r="K78" s="9"/>
      <c r="P78" s="2"/>
      <c r="Q78" s="27"/>
      <c r="R78" s="2"/>
      <c r="S78" s="2"/>
      <c r="T78" s="2"/>
      <c r="U78" s="2"/>
      <c r="V78" s="2"/>
      <c r="W78" s="2"/>
    </row>
    <row r="79" spans="2:23" ht="15" customHeight="1" x14ac:dyDescent="0.35">
      <c r="B79" s="349"/>
      <c r="C79" s="715" t="str">
        <f t="shared" si="0"/>
        <v/>
      </c>
      <c r="D79" s="458">
        <f>IF(ISNUMBER(Summary!$D$17), DATE(Summary!$D$17, 1, 1) + INT((ROW(B41)-1)/24), DATE(2024, 1, 1) + INT((ROW(B41)-1)/24))</f>
        <v>45293</v>
      </c>
      <c r="E79" s="459">
        <v>0.66666666666666674</v>
      </c>
      <c r="F79" s="780"/>
      <c r="G79" s="780"/>
      <c r="H79" s="460">
        <f t="shared" si="1"/>
        <v>0</v>
      </c>
      <c r="I79" s="460">
        <f t="shared" si="3"/>
        <v>0</v>
      </c>
      <c r="J79" s="460">
        <f t="shared" si="2"/>
        <v>0</v>
      </c>
      <c r="K79" s="9"/>
      <c r="P79" s="2"/>
      <c r="Q79" s="27"/>
      <c r="R79" s="2"/>
      <c r="S79" s="2"/>
      <c r="T79" s="2"/>
      <c r="U79" s="2"/>
      <c r="V79" s="2"/>
      <c r="W79" s="2"/>
    </row>
    <row r="80" spans="2:23" ht="15" customHeight="1" x14ac:dyDescent="0.35">
      <c r="B80" s="349"/>
      <c r="C80" s="715" t="str">
        <f t="shared" si="0"/>
        <v/>
      </c>
      <c r="D80" s="458">
        <f>IF(ISNUMBER(Summary!$D$17), DATE(Summary!$D$17, 1, 1) + INT((ROW(B42)-1)/24), DATE(2024, 1, 1) + INT((ROW(B42)-1)/24))</f>
        <v>45293</v>
      </c>
      <c r="E80" s="459">
        <v>0.70833333333333337</v>
      </c>
      <c r="F80" s="780"/>
      <c r="G80" s="780"/>
      <c r="H80" s="460">
        <f t="shared" si="1"/>
        <v>0</v>
      </c>
      <c r="I80" s="460">
        <f t="shared" si="3"/>
        <v>0</v>
      </c>
      <c r="J80" s="460">
        <f t="shared" si="2"/>
        <v>0</v>
      </c>
      <c r="K80" s="9"/>
      <c r="P80" s="2"/>
      <c r="Q80" s="27"/>
      <c r="R80" s="2"/>
      <c r="S80" s="2"/>
      <c r="T80" s="2"/>
      <c r="U80" s="2"/>
      <c r="V80" s="2"/>
      <c r="W80" s="2"/>
    </row>
    <row r="81" spans="2:23" ht="15" customHeight="1" x14ac:dyDescent="0.35">
      <c r="B81" s="349"/>
      <c r="C81" s="715" t="str">
        <f t="shared" si="0"/>
        <v/>
      </c>
      <c r="D81" s="458">
        <f>IF(ISNUMBER(Summary!$D$17), DATE(Summary!$D$17, 1, 1) + INT((ROW(B43)-1)/24), DATE(2024, 1, 1) + INT((ROW(B43)-1)/24))</f>
        <v>45293</v>
      </c>
      <c r="E81" s="459">
        <v>0.75000000000000011</v>
      </c>
      <c r="F81" s="780"/>
      <c r="G81" s="780"/>
      <c r="H81" s="460">
        <f t="shared" si="1"/>
        <v>0</v>
      </c>
      <c r="I81" s="460">
        <f t="shared" si="3"/>
        <v>0</v>
      </c>
      <c r="J81" s="460">
        <f t="shared" si="2"/>
        <v>0</v>
      </c>
      <c r="K81" s="9"/>
      <c r="P81" s="2"/>
      <c r="Q81" s="27"/>
      <c r="R81" s="2"/>
      <c r="S81" s="2"/>
      <c r="T81" s="2"/>
      <c r="U81" s="2"/>
      <c r="V81" s="2"/>
      <c r="W81" s="2"/>
    </row>
    <row r="82" spans="2:23" ht="15" customHeight="1" x14ac:dyDescent="0.35">
      <c r="B82" s="349"/>
      <c r="C82" s="715" t="str">
        <f t="shared" si="0"/>
        <v/>
      </c>
      <c r="D82" s="458">
        <f>IF(ISNUMBER(Summary!$D$17), DATE(Summary!$D$17, 1, 1) + INT((ROW(B44)-1)/24), DATE(2024, 1, 1) + INT((ROW(B44)-1)/24))</f>
        <v>45293</v>
      </c>
      <c r="E82" s="459">
        <v>0.79166666666666674</v>
      </c>
      <c r="F82" s="780"/>
      <c r="G82" s="780"/>
      <c r="H82" s="460">
        <f t="shared" si="1"/>
        <v>0</v>
      </c>
      <c r="I82" s="460">
        <f t="shared" si="3"/>
        <v>0</v>
      </c>
      <c r="J82" s="460">
        <f t="shared" si="2"/>
        <v>0</v>
      </c>
      <c r="K82" s="9"/>
      <c r="P82" s="2"/>
      <c r="Q82" s="27"/>
      <c r="R82" s="2"/>
      <c r="S82" s="2"/>
      <c r="T82" s="2"/>
      <c r="U82" s="2"/>
      <c r="V82" s="2"/>
      <c r="W82" s="2"/>
    </row>
    <row r="83" spans="2:23" ht="15" customHeight="1" x14ac:dyDescent="0.35">
      <c r="B83" s="349"/>
      <c r="C83" s="715" t="str">
        <f t="shared" si="0"/>
        <v/>
      </c>
      <c r="D83" s="458">
        <f>IF(ISNUMBER(Summary!$D$17), DATE(Summary!$D$17, 1, 1) + INT((ROW(B45)-1)/24), DATE(2024, 1, 1) + INT((ROW(B45)-1)/24))</f>
        <v>45293</v>
      </c>
      <c r="E83" s="459">
        <v>0.83333333333333337</v>
      </c>
      <c r="F83" s="780"/>
      <c r="G83" s="780"/>
      <c r="H83" s="460">
        <f t="shared" si="1"/>
        <v>0</v>
      </c>
      <c r="I83" s="460">
        <f t="shared" si="3"/>
        <v>0</v>
      </c>
      <c r="J83" s="460">
        <f t="shared" si="2"/>
        <v>0</v>
      </c>
      <c r="K83" s="9"/>
      <c r="P83" s="2"/>
      <c r="Q83" s="27"/>
      <c r="R83" s="2"/>
      <c r="S83" s="2"/>
      <c r="T83" s="2"/>
      <c r="U83" s="2"/>
      <c r="V83" s="2"/>
      <c r="W83" s="2"/>
    </row>
    <row r="84" spans="2:23" ht="15" customHeight="1" x14ac:dyDescent="0.35">
      <c r="B84" s="349"/>
      <c r="C84" s="715" t="str">
        <f t="shared" si="0"/>
        <v/>
      </c>
      <c r="D84" s="458">
        <f>IF(ISNUMBER(Summary!$D$17), DATE(Summary!$D$17, 1, 1) + INT((ROW(B46)-1)/24), DATE(2024, 1, 1) + INT((ROW(B46)-1)/24))</f>
        <v>45293</v>
      </c>
      <c r="E84" s="459">
        <v>0.87500000000000011</v>
      </c>
      <c r="F84" s="780"/>
      <c r="G84" s="780"/>
      <c r="H84" s="460">
        <f t="shared" si="1"/>
        <v>0</v>
      </c>
      <c r="I84" s="460">
        <f t="shared" si="3"/>
        <v>0</v>
      </c>
      <c r="J84" s="460">
        <f t="shared" si="2"/>
        <v>0</v>
      </c>
      <c r="K84" s="9"/>
      <c r="P84" s="2"/>
      <c r="Q84" s="27"/>
      <c r="R84" s="2"/>
      <c r="S84" s="2"/>
      <c r="T84" s="2"/>
      <c r="U84" s="2"/>
      <c r="V84" s="2"/>
      <c r="W84" s="2"/>
    </row>
    <row r="85" spans="2:23" ht="15" customHeight="1" x14ac:dyDescent="0.35">
      <c r="B85" s="349"/>
      <c r="C85" s="715" t="str">
        <f t="shared" si="0"/>
        <v/>
      </c>
      <c r="D85" s="458">
        <f>IF(ISNUMBER(Summary!$D$17), DATE(Summary!$D$17, 1, 1) + INT((ROW(B47)-1)/24), DATE(2024, 1, 1) + INT((ROW(B47)-1)/24))</f>
        <v>45293</v>
      </c>
      <c r="E85" s="459">
        <v>0.91666666666666674</v>
      </c>
      <c r="F85" s="780"/>
      <c r="G85" s="780"/>
      <c r="H85" s="460">
        <f t="shared" si="1"/>
        <v>0</v>
      </c>
      <c r="I85" s="460">
        <f t="shared" si="3"/>
        <v>0</v>
      </c>
      <c r="J85" s="460">
        <f t="shared" si="2"/>
        <v>0</v>
      </c>
      <c r="K85" s="9"/>
      <c r="P85" s="2"/>
      <c r="Q85" s="27"/>
      <c r="R85" s="2"/>
      <c r="S85" s="2"/>
      <c r="T85" s="2"/>
      <c r="U85" s="2"/>
      <c r="V85" s="2"/>
      <c r="W85" s="2"/>
    </row>
    <row r="86" spans="2:23" ht="15" customHeight="1" x14ac:dyDescent="0.35">
      <c r="B86" s="349"/>
      <c r="C86" s="715" t="str">
        <f t="shared" si="0"/>
        <v/>
      </c>
      <c r="D86" s="458">
        <f>IF(ISNUMBER(Summary!$D$17), DATE(Summary!$D$17, 1, 1) + INT((ROW(B48)-1)/24), DATE(2024, 1, 1) + INT((ROW(B48)-1)/24))</f>
        <v>45293</v>
      </c>
      <c r="E86" s="459">
        <v>0.95833333333333337</v>
      </c>
      <c r="F86" s="780"/>
      <c r="G86" s="780"/>
      <c r="H86" s="460">
        <f t="shared" si="1"/>
        <v>0</v>
      </c>
      <c r="I86" s="460">
        <f t="shared" si="3"/>
        <v>0</v>
      </c>
      <c r="J86" s="460">
        <f t="shared" si="2"/>
        <v>0</v>
      </c>
      <c r="K86" s="9"/>
      <c r="P86" s="2"/>
      <c r="Q86" s="27"/>
      <c r="R86" s="2"/>
      <c r="S86" s="2"/>
      <c r="T86" s="2"/>
      <c r="U86" s="2"/>
      <c r="V86" s="2"/>
      <c r="W86" s="2"/>
    </row>
    <row r="87" spans="2:23" ht="15" customHeight="1" x14ac:dyDescent="0.35">
      <c r="B87" s="457"/>
      <c r="C87" s="715">
        <f t="shared" si="0"/>
        <v>45294</v>
      </c>
      <c r="D87" s="458">
        <f>IF(ISNUMBER(Summary!$D$17), DATE(Summary!$D$17, 1, 1) + INT((ROW(B49)-1)/24), DATE(2024, 1, 1) + INT((ROW(B49)-1)/24))</f>
        <v>45294</v>
      </c>
      <c r="E87" s="459">
        <v>3.1225022567582528E-17</v>
      </c>
      <c r="F87" s="780"/>
      <c r="G87" s="780"/>
      <c r="H87" s="460">
        <f t="shared" si="1"/>
        <v>0</v>
      </c>
      <c r="I87" s="460">
        <f t="shared" si="3"/>
        <v>0</v>
      </c>
      <c r="J87" s="460">
        <f t="shared" si="2"/>
        <v>0</v>
      </c>
      <c r="K87" s="9"/>
      <c r="P87" s="2"/>
      <c r="Q87" s="27"/>
      <c r="R87" s="2"/>
      <c r="S87" s="2"/>
      <c r="T87" s="2"/>
      <c r="U87" s="2"/>
      <c r="V87" s="2"/>
      <c r="W87" s="2"/>
    </row>
    <row r="88" spans="2:23" ht="15" customHeight="1" x14ac:dyDescent="0.35">
      <c r="B88" s="349"/>
      <c r="C88" s="715" t="str">
        <f t="shared" si="0"/>
        <v/>
      </c>
      <c r="D88" s="458">
        <f>IF(ISNUMBER(Summary!$D$17), DATE(Summary!$D$17, 1, 1) + INT((ROW(B50)-1)/24), DATE(2024, 1, 1) + INT((ROW(B50)-1)/24))</f>
        <v>45294</v>
      </c>
      <c r="E88" s="459">
        <v>4.1666666666666699E-2</v>
      </c>
      <c r="F88" s="780"/>
      <c r="G88" s="780"/>
      <c r="H88" s="460">
        <f t="shared" si="1"/>
        <v>0</v>
      </c>
      <c r="I88" s="460">
        <f t="shared" si="3"/>
        <v>0</v>
      </c>
      <c r="J88" s="460">
        <f t="shared" si="2"/>
        <v>0</v>
      </c>
      <c r="K88" s="9"/>
      <c r="P88" s="2"/>
      <c r="Q88" s="27"/>
      <c r="R88" s="2"/>
      <c r="S88" s="2"/>
      <c r="T88" s="2"/>
      <c r="U88" s="2"/>
      <c r="V88" s="2"/>
      <c r="W88" s="2"/>
    </row>
    <row r="89" spans="2:23" ht="15" customHeight="1" x14ac:dyDescent="0.35">
      <c r="B89" s="349"/>
      <c r="C89" s="715" t="str">
        <f t="shared" si="0"/>
        <v/>
      </c>
      <c r="D89" s="458">
        <f>IF(ISNUMBER(Summary!$D$17), DATE(Summary!$D$17, 1, 1) + INT((ROW(B51)-1)/24), DATE(2024, 1, 1) + INT((ROW(B51)-1)/24))</f>
        <v>45294</v>
      </c>
      <c r="E89" s="459">
        <v>8.333333333333337E-2</v>
      </c>
      <c r="F89" s="780"/>
      <c r="G89" s="780"/>
      <c r="H89" s="460">
        <f t="shared" si="1"/>
        <v>0</v>
      </c>
      <c r="I89" s="460">
        <f t="shared" si="3"/>
        <v>0</v>
      </c>
      <c r="J89" s="460">
        <f t="shared" si="2"/>
        <v>0</v>
      </c>
      <c r="K89" s="9"/>
      <c r="P89" s="2"/>
      <c r="Q89" s="27"/>
      <c r="R89" s="2"/>
      <c r="S89" s="2"/>
      <c r="T89" s="2"/>
      <c r="U89" s="2"/>
      <c r="V89" s="2"/>
      <c r="W89" s="2"/>
    </row>
    <row r="90" spans="2:23" ht="15" customHeight="1" x14ac:dyDescent="0.35">
      <c r="B90" s="349"/>
      <c r="C90" s="715" t="str">
        <f t="shared" si="0"/>
        <v/>
      </c>
      <c r="D90" s="458">
        <f>IF(ISNUMBER(Summary!$D$17), DATE(Summary!$D$17, 1, 1) + INT((ROW(B52)-1)/24), DATE(2024, 1, 1) + INT((ROW(B52)-1)/24))</f>
        <v>45294</v>
      </c>
      <c r="E90" s="459">
        <v>0.12500000000000006</v>
      </c>
      <c r="F90" s="780"/>
      <c r="G90" s="780"/>
      <c r="H90" s="460">
        <f t="shared" si="1"/>
        <v>0</v>
      </c>
      <c r="I90" s="460">
        <f t="shared" si="3"/>
        <v>0</v>
      </c>
      <c r="J90" s="460">
        <f t="shared" si="2"/>
        <v>0</v>
      </c>
      <c r="K90" s="9"/>
      <c r="P90" s="2"/>
      <c r="Q90" s="27"/>
      <c r="R90" s="2"/>
      <c r="S90" s="2"/>
      <c r="T90" s="2"/>
      <c r="U90" s="2"/>
      <c r="V90" s="2"/>
      <c r="W90" s="2"/>
    </row>
    <row r="91" spans="2:23" ht="15" customHeight="1" x14ac:dyDescent="0.35">
      <c r="B91" s="349"/>
      <c r="C91" s="715" t="str">
        <f t="shared" si="0"/>
        <v/>
      </c>
      <c r="D91" s="458">
        <f>IF(ISNUMBER(Summary!$D$17), DATE(Summary!$D$17, 1, 1) + INT((ROW(B53)-1)/24), DATE(2024, 1, 1) + INT((ROW(B53)-1)/24))</f>
        <v>45294</v>
      </c>
      <c r="E91" s="459">
        <v>0.16666666666666669</v>
      </c>
      <c r="F91" s="780"/>
      <c r="G91" s="780"/>
      <c r="H91" s="460">
        <f t="shared" si="1"/>
        <v>0</v>
      </c>
      <c r="I91" s="460">
        <f t="shared" si="3"/>
        <v>0</v>
      </c>
      <c r="J91" s="460">
        <f t="shared" si="2"/>
        <v>0</v>
      </c>
      <c r="K91" s="9"/>
      <c r="P91" s="2"/>
      <c r="Q91" s="27"/>
      <c r="R91" s="2"/>
      <c r="S91" s="2"/>
      <c r="T91" s="2"/>
      <c r="U91" s="2"/>
      <c r="V91" s="2"/>
      <c r="W91" s="2"/>
    </row>
    <row r="92" spans="2:23" ht="15" customHeight="1" x14ac:dyDescent="0.35">
      <c r="B92" s="349"/>
      <c r="C92" s="715" t="str">
        <f t="shared" si="0"/>
        <v/>
      </c>
      <c r="D92" s="458">
        <f>IF(ISNUMBER(Summary!$D$17), DATE(Summary!$D$17, 1, 1) + INT((ROW(B54)-1)/24), DATE(2024, 1, 1) + INT((ROW(B54)-1)/24))</f>
        <v>45294</v>
      </c>
      <c r="E92" s="459">
        <v>0.20833333333333337</v>
      </c>
      <c r="F92" s="780"/>
      <c r="G92" s="780"/>
      <c r="H92" s="460">
        <f t="shared" si="1"/>
        <v>0</v>
      </c>
      <c r="I92" s="460">
        <f t="shared" si="3"/>
        <v>0</v>
      </c>
      <c r="J92" s="460">
        <f t="shared" si="2"/>
        <v>0</v>
      </c>
      <c r="K92" s="9"/>
      <c r="P92" s="2"/>
      <c r="Q92" s="27"/>
      <c r="R92" s="2"/>
      <c r="S92" s="2"/>
      <c r="T92" s="2"/>
      <c r="U92" s="2"/>
      <c r="V92" s="2"/>
      <c r="W92" s="2"/>
    </row>
    <row r="93" spans="2:23" ht="15" customHeight="1" x14ac:dyDescent="0.35">
      <c r="B93" s="349"/>
      <c r="C93" s="715" t="str">
        <f t="shared" si="0"/>
        <v/>
      </c>
      <c r="D93" s="458">
        <f>IF(ISNUMBER(Summary!$D$17), DATE(Summary!$D$17, 1, 1) + INT((ROW(B55)-1)/24), DATE(2024, 1, 1) + INT((ROW(B55)-1)/24))</f>
        <v>45294</v>
      </c>
      <c r="E93" s="459">
        <v>0.25</v>
      </c>
      <c r="F93" s="780"/>
      <c r="G93" s="780"/>
      <c r="H93" s="460">
        <f t="shared" si="1"/>
        <v>0</v>
      </c>
      <c r="I93" s="460">
        <f t="shared" si="3"/>
        <v>0</v>
      </c>
      <c r="J93" s="460">
        <f t="shared" si="2"/>
        <v>0</v>
      </c>
      <c r="K93" s="9"/>
      <c r="P93" s="2"/>
      <c r="Q93" s="27"/>
      <c r="R93" s="2"/>
      <c r="S93" s="2"/>
      <c r="T93" s="2"/>
      <c r="U93" s="2"/>
      <c r="V93" s="2"/>
      <c r="W93" s="2"/>
    </row>
    <row r="94" spans="2:23" ht="15" customHeight="1" x14ac:dyDescent="0.35">
      <c r="B94" s="349"/>
      <c r="C94" s="715" t="str">
        <f t="shared" si="0"/>
        <v/>
      </c>
      <c r="D94" s="458">
        <f>IF(ISNUMBER(Summary!$D$17), DATE(Summary!$D$17, 1, 1) + INT((ROW(B56)-1)/24), DATE(2024, 1, 1) + INT((ROW(B56)-1)/24))</f>
        <v>45294</v>
      </c>
      <c r="E94" s="459">
        <v>0.29166666666666669</v>
      </c>
      <c r="F94" s="780"/>
      <c r="G94" s="780"/>
      <c r="H94" s="460">
        <f t="shared" si="1"/>
        <v>0</v>
      </c>
      <c r="I94" s="460">
        <f t="shared" si="3"/>
        <v>0</v>
      </c>
      <c r="J94" s="460">
        <f t="shared" si="2"/>
        <v>0</v>
      </c>
      <c r="K94" s="9"/>
      <c r="P94" s="2"/>
      <c r="Q94" s="27"/>
      <c r="R94" s="2"/>
      <c r="S94" s="2"/>
      <c r="T94" s="2"/>
      <c r="U94" s="2"/>
      <c r="V94" s="2"/>
      <c r="W94" s="2"/>
    </row>
    <row r="95" spans="2:23" ht="15" customHeight="1" x14ac:dyDescent="0.35">
      <c r="B95" s="349"/>
      <c r="C95" s="715" t="str">
        <f t="shared" si="0"/>
        <v/>
      </c>
      <c r="D95" s="458">
        <f>IF(ISNUMBER(Summary!$D$17), DATE(Summary!$D$17, 1, 1) + INT((ROW(B57)-1)/24), DATE(2024, 1, 1) + INT((ROW(B57)-1)/24))</f>
        <v>45294</v>
      </c>
      <c r="E95" s="459">
        <v>0.33333333333333337</v>
      </c>
      <c r="F95" s="780"/>
      <c r="G95" s="780"/>
      <c r="H95" s="460">
        <f t="shared" si="1"/>
        <v>0</v>
      </c>
      <c r="I95" s="460">
        <f t="shared" si="3"/>
        <v>0</v>
      </c>
      <c r="J95" s="460">
        <f t="shared" si="2"/>
        <v>0</v>
      </c>
      <c r="K95" s="9"/>
      <c r="P95" s="2"/>
      <c r="Q95" s="27"/>
      <c r="R95" s="2"/>
      <c r="S95" s="2"/>
      <c r="T95" s="2"/>
      <c r="U95" s="2"/>
      <c r="V95" s="2"/>
      <c r="W95" s="2"/>
    </row>
    <row r="96" spans="2:23" ht="15" customHeight="1" x14ac:dyDescent="0.35">
      <c r="B96" s="349"/>
      <c r="C96" s="715" t="str">
        <f t="shared" si="0"/>
        <v/>
      </c>
      <c r="D96" s="458">
        <f>IF(ISNUMBER(Summary!$D$17), DATE(Summary!$D$17, 1, 1) + INT((ROW(B58)-1)/24), DATE(2024, 1, 1) + INT((ROW(B58)-1)/24))</f>
        <v>45294</v>
      </c>
      <c r="E96" s="459">
        <v>0.375</v>
      </c>
      <c r="F96" s="780"/>
      <c r="G96" s="780"/>
      <c r="H96" s="460">
        <f t="shared" si="1"/>
        <v>0</v>
      </c>
      <c r="I96" s="460">
        <f t="shared" si="3"/>
        <v>0</v>
      </c>
      <c r="J96" s="460">
        <f t="shared" si="2"/>
        <v>0</v>
      </c>
      <c r="K96" s="9"/>
      <c r="P96" s="2"/>
      <c r="Q96" s="27"/>
      <c r="R96" s="2"/>
      <c r="S96" s="2"/>
      <c r="T96" s="2"/>
      <c r="U96" s="2"/>
      <c r="V96" s="2"/>
      <c r="W96" s="2"/>
    </row>
    <row r="97" spans="2:23" ht="15" customHeight="1" x14ac:dyDescent="0.35">
      <c r="B97" s="349"/>
      <c r="C97" s="715" t="str">
        <f t="shared" si="0"/>
        <v/>
      </c>
      <c r="D97" s="458">
        <f>IF(ISNUMBER(Summary!$D$17), DATE(Summary!$D$17, 1, 1) + INT((ROW(B59)-1)/24), DATE(2024, 1, 1) + INT((ROW(B59)-1)/24))</f>
        <v>45294</v>
      </c>
      <c r="E97" s="459">
        <v>0.41666666666666669</v>
      </c>
      <c r="F97" s="780"/>
      <c r="G97" s="780"/>
      <c r="H97" s="460">
        <f t="shared" si="1"/>
        <v>0</v>
      </c>
      <c r="I97" s="460">
        <f t="shared" si="3"/>
        <v>0</v>
      </c>
      <c r="J97" s="460">
        <f t="shared" si="2"/>
        <v>0</v>
      </c>
      <c r="K97" s="9"/>
      <c r="P97" s="2"/>
      <c r="Q97" s="27"/>
      <c r="R97" s="2"/>
      <c r="S97" s="2"/>
      <c r="T97" s="2"/>
      <c r="U97" s="2"/>
      <c r="V97" s="2"/>
      <c r="W97" s="2"/>
    </row>
    <row r="98" spans="2:23" ht="15" customHeight="1" x14ac:dyDescent="0.35">
      <c r="B98" s="349"/>
      <c r="C98" s="715" t="str">
        <f t="shared" si="0"/>
        <v/>
      </c>
      <c r="D98" s="458">
        <f>IF(ISNUMBER(Summary!$D$17), DATE(Summary!$D$17, 1, 1) + INT((ROW(B60)-1)/24), DATE(2024, 1, 1) + INT((ROW(B60)-1)/24))</f>
        <v>45294</v>
      </c>
      <c r="E98" s="459">
        <v>0.45833333333333337</v>
      </c>
      <c r="F98" s="780"/>
      <c r="G98" s="780"/>
      <c r="H98" s="460">
        <f t="shared" si="1"/>
        <v>0</v>
      </c>
      <c r="I98" s="460">
        <f t="shared" si="3"/>
        <v>0</v>
      </c>
      <c r="J98" s="460">
        <f t="shared" si="2"/>
        <v>0</v>
      </c>
      <c r="K98" s="9"/>
      <c r="P98" s="2"/>
      <c r="Q98" s="27"/>
      <c r="R98" s="2"/>
      <c r="S98" s="2"/>
      <c r="T98" s="2"/>
      <c r="U98" s="2"/>
      <c r="V98" s="2"/>
      <c r="W98" s="2"/>
    </row>
    <row r="99" spans="2:23" ht="15" customHeight="1" x14ac:dyDescent="0.35">
      <c r="B99" s="349"/>
      <c r="C99" s="715" t="str">
        <f t="shared" si="0"/>
        <v/>
      </c>
      <c r="D99" s="458">
        <f>IF(ISNUMBER(Summary!$D$17), DATE(Summary!$D$17, 1, 1) + INT((ROW(B61)-1)/24), DATE(2024, 1, 1) + INT((ROW(B61)-1)/24))</f>
        <v>45294</v>
      </c>
      <c r="E99" s="459">
        <v>0.50000000000000011</v>
      </c>
      <c r="F99" s="780"/>
      <c r="G99" s="780"/>
      <c r="H99" s="460">
        <f t="shared" si="1"/>
        <v>0</v>
      </c>
      <c r="I99" s="460">
        <f t="shared" si="3"/>
        <v>0</v>
      </c>
      <c r="J99" s="460">
        <f t="shared" si="2"/>
        <v>0</v>
      </c>
      <c r="K99" s="9"/>
      <c r="P99" s="2"/>
      <c r="Q99" s="27"/>
      <c r="R99" s="2"/>
      <c r="S99" s="2"/>
      <c r="T99" s="2"/>
      <c r="U99" s="2"/>
      <c r="V99" s="2"/>
      <c r="W99" s="2"/>
    </row>
    <row r="100" spans="2:23" ht="15" customHeight="1" x14ac:dyDescent="0.35">
      <c r="B100" s="349"/>
      <c r="C100" s="715" t="str">
        <f t="shared" si="0"/>
        <v/>
      </c>
      <c r="D100" s="458">
        <f>IF(ISNUMBER(Summary!$D$17), DATE(Summary!$D$17, 1, 1) + INT((ROW(B62)-1)/24), DATE(2024, 1, 1) + INT((ROW(B62)-1)/24))</f>
        <v>45294</v>
      </c>
      <c r="E100" s="459">
        <v>0.54166666666666674</v>
      </c>
      <c r="F100" s="780"/>
      <c r="G100" s="780"/>
      <c r="H100" s="460">
        <f t="shared" si="1"/>
        <v>0</v>
      </c>
      <c r="I100" s="460">
        <f t="shared" si="3"/>
        <v>0</v>
      </c>
      <c r="J100" s="460">
        <f t="shared" si="2"/>
        <v>0</v>
      </c>
      <c r="K100" s="9"/>
      <c r="P100" s="2"/>
      <c r="Q100" s="27"/>
      <c r="R100" s="2"/>
      <c r="S100" s="2"/>
      <c r="T100" s="2"/>
      <c r="U100" s="2"/>
      <c r="V100" s="2"/>
      <c r="W100" s="2"/>
    </row>
    <row r="101" spans="2:23" ht="15" customHeight="1" x14ac:dyDescent="0.35">
      <c r="B101" s="349"/>
      <c r="C101" s="715" t="str">
        <f t="shared" si="0"/>
        <v/>
      </c>
      <c r="D101" s="458">
        <f>IF(ISNUMBER(Summary!$D$17), DATE(Summary!$D$17, 1, 1) + INT((ROW(B63)-1)/24), DATE(2024, 1, 1) + INT((ROW(B63)-1)/24))</f>
        <v>45294</v>
      </c>
      <c r="E101" s="459">
        <v>0.58333333333333337</v>
      </c>
      <c r="F101" s="780"/>
      <c r="G101" s="780"/>
      <c r="H101" s="460">
        <f t="shared" si="1"/>
        <v>0</v>
      </c>
      <c r="I101" s="460">
        <f t="shared" si="3"/>
        <v>0</v>
      </c>
      <c r="J101" s="460">
        <f t="shared" si="2"/>
        <v>0</v>
      </c>
      <c r="K101" s="9"/>
      <c r="P101" s="2"/>
      <c r="Q101" s="27"/>
      <c r="R101" s="2"/>
      <c r="S101" s="2"/>
      <c r="T101" s="2"/>
      <c r="U101" s="2"/>
      <c r="V101" s="2"/>
      <c r="W101" s="2"/>
    </row>
    <row r="102" spans="2:23" ht="15" customHeight="1" x14ac:dyDescent="0.35">
      <c r="B102" s="349"/>
      <c r="C102" s="715" t="str">
        <f t="shared" si="0"/>
        <v/>
      </c>
      <c r="D102" s="458">
        <f>IF(ISNUMBER(Summary!$D$17), DATE(Summary!$D$17, 1, 1) + INT((ROW(B64)-1)/24), DATE(2024, 1, 1) + INT((ROW(B64)-1)/24))</f>
        <v>45294</v>
      </c>
      <c r="E102" s="459">
        <v>0.62500000000000011</v>
      </c>
      <c r="F102" s="780"/>
      <c r="G102" s="780"/>
      <c r="H102" s="460">
        <f t="shared" si="1"/>
        <v>0</v>
      </c>
      <c r="I102" s="460">
        <f t="shared" si="3"/>
        <v>0</v>
      </c>
      <c r="J102" s="460">
        <f t="shared" si="2"/>
        <v>0</v>
      </c>
      <c r="K102" s="9"/>
      <c r="P102" s="2"/>
      <c r="Q102" s="27"/>
      <c r="R102" s="2"/>
      <c r="S102" s="2"/>
      <c r="T102" s="2"/>
      <c r="U102" s="2"/>
      <c r="V102" s="2"/>
      <c r="W102" s="2"/>
    </row>
    <row r="103" spans="2:23" ht="15" customHeight="1" x14ac:dyDescent="0.35">
      <c r="B103" s="349"/>
      <c r="C103" s="715" t="str">
        <f t="shared" si="0"/>
        <v/>
      </c>
      <c r="D103" s="458">
        <f>IF(ISNUMBER(Summary!$D$17), DATE(Summary!$D$17, 1, 1) + INT((ROW(B65)-1)/24), DATE(2024, 1, 1) + INT((ROW(B65)-1)/24))</f>
        <v>45294</v>
      </c>
      <c r="E103" s="459">
        <v>0.66666666666666674</v>
      </c>
      <c r="F103" s="780"/>
      <c r="G103" s="780"/>
      <c r="H103" s="460">
        <f t="shared" ref="H103:H166" si="4">IF(G103&gt;F103,F103,G103)</f>
        <v>0</v>
      </c>
      <c r="I103" s="460">
        <f t="shared" ref="I103:I166" si="5">F103-H103</f>
        <v>0</v>
      </c>
      <c r="J103" s="460">
        <f t="shared" si="2"/>
        <v>0</v>
      </c>
      <c r="K103" s="9"/>
      <c r="P103" s="2"/>
      <c r="Q103" s="27"/>
      <c r="R103" s="2"/>
      <c r="S103" s="2"/>
      <c r="T103" s="2"/>
      <c r="U103" s="2"/>
      <c r="V103" s="2"/>
      <c r="W103" s="2"/>
    </row>
    <row r="104" spans="2:23" ht="15" customHeight="1" x14ac:dyDescent="0.35">
      <c r="B104" s="349"/>
      <c r="C104" s="715" t="str">
        <f t="shared" ref="C104:C167" si="6">IF(MOD(ROW()-ROW($E$39), 24)=0, $D104, "")</f>
        <v/>
      </c>
      <c r="D104" s="458">
        <f>IF(ISNUMBER(Summary!$D$17), DATE(Summary!$D$17, 1, 1) + INT((ROW(B66)-1)/24), DATE(2024, 1, 1) + INT((ROW(B66)-1)/24))</f>
        <v>45294</v>
      </c>
      <c r="E104" s="459">
        <v>0.70833333333333337</v>
      </c>
      <c r="F104" s="780"/>
      <c r="G104" s="780"/>
      <c r="H104" s="460">
        <f t="shared" si="4"/>
        <v>0</v>
      </c>
      <c r="I104" s="460">
        <f t="shared" si="5"/>
        <v>0</v>
      </c>
      <c r="J104" s="460">
        <f t="shared" ref="J104:J167" si="7">G104-H104</f>
        <v>0</v>
      </c>
      <c r="K104" s="9"/>
      <c r="P104" s="2"/>
      <c r="Q104" s="27"/>
      <c r="R104" s="2"/>
      <c r="S104" s="2"/>
      <c r="T104" s="2"/>
      <c r="U104" s="2"/>
      <c r="V104" s="2"/>
      <c r="W104" s="2"/>
    </row>
    <row r="105" spans="2:23" ht="15" customHeight="1" x14ac:dyDescent="0.35">
      <c r="B105" s="349"/>
      <c r="C105" s="715" t="str">
        <f t="shared" si="6"/>
        <v/>
      </c>
      <c r="D105" s="458">
        <f>IF(ISNUMBER(Summary!$D$17), DATE(Summary!$D$17, 1, 1) + INT((ROW(B67)-1)/24), DATE(2024, 1, 1) + INT((ROW(B67)-1)/24))</f>
        <v>45294</v>
      </c>
      <c r="E105" s="459">
        <v>0.75000000000000011</v>
      </c>
      <c r="F105" s="780"/>
      <c r="G105" s="780"/>
      <c r="H105" s="460">
        <f t="shared" si="4"/>
        <v>0</v>
      </c>
      <c r="I105" s="460">
        <f t="shared" si="5"/>
        <v>0</v>
      </c>
      <c r="J105" s="460">
        <f t="shared" si="7"/>
        <v>0</v>
      </c>
      <c r="K105" s="9"/>
      <c r="P105" s="2"/>
      <c r="Q105" s="27"/>
      <c r="R105" s="2"/>
      <c r="S105" s="2"/>
      <c r="T105" s="2"/>
      <c r="U105" s="2"/>
      <c r="V105" s="2"/>
      <c r="W105" s="2"/>
    </row>
    <row r="106" spans="2:23" ht="15" customHeight="1" x14ac:dyDescent="0.35">
      <c r="B106" s="349"/>
      <c r="C106" s="715" t="str">
        <f t="shared" si="6"/>
        <v/>
      </c>
      <c r="D106" s="458">
        <f>IF(ISNUMBER(Summary!$D$17), DATE(Summary!$D$17, 1, 1) + INT((ROW(B68)-1)/24), DATE(2024, 1, 1) + INT((ROW(B68)-1)/24))</f>
        <v>45294</v>
      </c>
      <c r="E106" s="459">
        <v>0.79166666666666674</v>
      </c>
      <c r="F106" s="780"/>
      <c r="G106" s="780"/>
      <c r="H106" s="460">
        <f t="shared" si="4"/>
        <v>0</v>
      </c>
      <c r="I106" s="460">
        <f t="shared" si="5"/>
        <v>0</v>
      </c>
      <c r="J106" s="460">
        <f t="shared" si="7"/>
        <v>0</v>
      </c>
      <c r="K106" s="9"/>
      <c r="P106" s="2"/>
      <c r="Q106" s="27"/>
      <c r="R106" s="2"/>
      <c r="S106" s="2"/>
      <c r="T106" s="2"/>
      <c r="U106" s="2"/>
      <c r="V106" s="2"/>
      <c r="W106" s="2"/>
    </row>
    <row r="107" spans="2:23" ht="15" customHeight="1" x14ac:dyDescent="0.35">
      <c r="B107" s="349"/>
      <c r="C107" s="715" t="str">
        <f t="shared" si="6"/>
        <v/>
      </c>
      <c r="D107" s="458">
        <f>IF(ISNUMBER(Summary!$D$17), DATE(Summary!$D$17, 1, 1) + INT((ROW(B69)-1)/24), DATE(2024, 1, 1) + INT((ROW(B69)-1)/24))</f>
        <v>45294</v>
      </c>
      <c r="E107" s="459">
        <v>0.83333333333333337</v>
      </c>
      <c r="F107" s="780"/>
      <c r="G107" s="780"/>
      <c r="H107" s="460">
        <f t="shared" si="4"/>
        <v>0</v>
      </c>
      <c r="I107" s="460">
        <f t="shared" si="5"/>
        <v>0</v>
      </c>
      <c r="J107" s="460">
        <f t="shared" si="7"/>
        <v>0</v>
      </c>
      <c r="K107" s="9"/>
      <c r="P107" s="2"/>
      <c r="Q107" s="27"/>
      <c r="R107" s="2"/>
      <c r="S107" s="2"/>
      <c r="T107" s="2"/>
      <c r="U107" s="2"/>
      <c r="V107" s="2"/>
      <c r="W107" s="2"/>
    </row>
    <row r="108" spans="2:23" ht="15" customHeight="1" x14ac:dyDescent="0.35">
      <c r="B108" s="349"/>
      <c r="C108" s="715" t="str">
        <f t="shared" si="6"/>
        <v/>
      </c>
      <c r="D108" s="458">
        <f>IF(ISNUMBER(Summary!$D$17), DATE(Summary!$D$17, 1, 1) + INT((ROW(B70)-1)/24), DATE(2024, 1, 1) + INT((ROW(B70)-1)/24))</f>
        <v>45294</v>
      </c>
      <c r="E108" s="459">
        <v>0.87500000000000011</v>
      </c>
      <c r="F108" s="780"/>
      <c r="G108" s="780"/>
      <c r="H108" s="460">
        <f t="shared" si="4"/>
        <v>0</v>
      </c>
      <c r="I108" s="460">
        <f t="shared" si="5"/>
        <v>0</v>
      </c>
      <c r="J108" s="460">
        <f t="shared" si="7"/>
        <v>0</v>
      </c>
      <c r="K108" s="9"/>
      <c r="P108" s="2"/>
      <c r="Q108" s="27"/>
      <c r="R108" s="2"/>
      <c r="S108" s="2"/>
      <c r="T108" s="2"/>
      <c r="U108" s="2"/>
      <c r="V108" s="2"/>
      <c r="W108" s="2"/>
    </row>
    <row r="109" spans="2:23" ht="15" customHeight="1" x14ac:dyDescent="0.35">
      <c r="B109" s="349"/>
      <c r="C109" s="715" t="str">
        <f t="shared" si="6"/>
        <v/>
      </c>
      <c r="D109" s="458">
        <f>IF(ISNUMBER(Summary!$D$17), DATE(Summary!$D$17, 1, 1) + INT((ROW(B71)-1)/24), DATE(2024, 1, 1) + INT((ROW(B71)-1)/24))</f>
        <v>45294</v>
      </c>
      <c r="E109" s="459">
        <v>0.91666666666666674</v>
      </c>
      <c r="F109" s="780"/>
      <c r="G109" s="780"/>
      <c r="H109" s="460">
        <f t="shared" si="4"/>
        <v>0</v>
      </c>
      <c r="I109" s="460">
        <f t="shared" si="5"/>
        <v>0</v>
      </c>
      <c r="J109" s="460">
        <f t="shared" si="7"/>
        <v>0</v>
      </c>
      <c r="K109" s="9"/>
      <c r="P109" s="2"/>
      <c r="Q109" s="27"/>
      <c r="R109" s="2"/>
      <c r="S109" s="2"/>
      <c r="T109" s="2"/>
      <c r="U109" s="2"/>
      <c r="V109" s="2"/>
      <c r="W109" s="2"/>
    </row>
    <row r="110" spans="2:23" ht="15" customHeight="1" x14ac:dyDescent="0.35">
      <c r="B110" s="349"/>
      <c r="C110" s="715" t="str">
        <f t="shared" si="6"/>
        <v/>
      </c>
      <c r="D110" s="458">
        <f>IF(ISNUMBER(Summary!$D$17), DATE(Summary!$D$17, 1, 1) + INT((ROW(B72)-1)/24), DATE(2024, 1, 1) + INT((ROW(B72)-1)/24))</f>
        <v>45294</v>
      </c>
      <c r="E110" s="459">
        <v>0.95833333333333337</v>
      </c>
      <c r="F110" s="780"/>
      <c r="G110" s="780"/>
      <c r="H110" s="460">
        <f t="shared" si="4"/>
        <v>0</v>
      </c>
      <c r="I110" s="460">
        <f t="shared" si="5"/>
        <v>0</v>
      </c>
      <c r="J110" s="460">
        <f t="shared" si="7"/>
        <v>0</v>
      </c>
      <c r="K110" s="9"/>
      <c r="P110" s="2"/>
      <c r="Q110" s="27"/>
      <c r="R110" s="2"/>
      <c r="S110" s="2"/>
      <c r="T110" s="2"/>
      <c r="U110" s="2"/>
      <c r="V110" s="2"/>
      <c r="W110" s="2"/>
    </row>
    <row r="111" spans="2:23" ht="15" customHeight="1" x14ac:dyDescent="0.35">
      <c r="B111" s="457"/>
      <c r="C111" s="715">
        <f t="shared" si="6"/>
        <v>45295</v>
      </c>
      <c r="D111" s="458">
        <f>IF(ISNUMBER(Summary!$D$17), DATE(Summary!$D$17, 1, 1) + INT((ROW(B73)-1)/24), DATE(2024, 1, 1) + INT((ROW(B73)-1)/24))</f>
        <v>45295</v>
      </c>
      <c r="E111" s="459">
        <v>3.1225022567582528E-17</v>
      </c>
      <c r="F111" s="780"/>
      <c r="G111" s="780"/>
      <c r="H111" s="460">
        <f t="shared" si="4"/>
        <v>0</v>
      </c>
      <c r="I111" s="460">
        <f t="shared" si="5"/>
        <v>0</v>
      </c>
      <c r="J111" s="460">
        <f t="shared" si="7"/>
        <v>0</v>
      </c>
      <c r="K111" s="9"/>
      <c r="P111" s="2"/>
      <c r="Q111" s="27"/>
      <c r="R111" s="2"/>
      <c r="S111" s="2"/>
      <c r="T111" s="2"/>
      <c r="U111" s="2"/>
      <c r="V111" s="2"/>
      <c r="W111" s="2"/>
    </row>
    <row r="112" spans="2:23" ht="15" customHeight="1" x14ac:dyDescent="0.35">
      <c r="B112" s="349"/>
      <c r="C112" s="715" t="str">
        <f t="shared" si="6"/>
        <v/>
      </c>
      <c r="D112" s="458">
        <f>IF(ISNUMBER(Summary!$D$17), DATE(Summary!$D$17, 1, 1) + INT((ROW(B74)-1)/24), DATE(2024, 1, 1) + INT((ROW(B74)-1)/24))</f>
        <v>45295</v>
      </c>
      <c r="E112" s="459">
        <v>4.1666666666666699E-2</v>
      </c>
      <c r="F112" s="780"/>
      <c r="G112" s="780"/>
      <c r="H112" s="460">
        <f t="shared" si="4"/>
        <v>0</v>
      </c>
      <c r="I112" s="460">
        <f t="shared" si="5"/>
        <v>0</v>
      </c>
      <c r="J112" s="460">
        <f t="shared" si="7"/>
        <v>0</v>
      </c>
      <c r="K112" s="9"/>
      <c r="P112" s="2"/>
      <c r="Q112" s="27"/>
      <c r="R112" s="2"/>
      <c r="S112" s="2"/>
      <c r="T112" s="2"/>
      <c r="U112" s="2"/>
      <c r="V112" s="2"/>
      <c r="W112" s="2"/>
    </row>
    <row r="113" spans="2:23" ht="15" customHeight="1" x14ac:dyDescent="0.35">
      <c r="B113" s="349"/>
      <c r="C113" s="715" t="str">
        <f t="shared" si="6"/>
        <v/>
      </c>
      <c r="D113" s="458">
        <f>IF(ISNUMBER(Summary!$D$17), DATE(Summary!$D$17, 1, 1) + INT((ROW(B75)-1)/24), DATE(2024, 1, 1) + INT((ROW(B75)-1)/24))</f>
        <v>45295</v>
      </c>
      <c r="E113" s="459">
        <v>8.333333333333337E-2</v>
      </c>
      <c r="F113" s="780"/>
      <c r="G113" s="780"/>
      <c r="H113" s="460">
        <f t="shared" si="4"/>
        <v>0</v>
      </c>
      <c r="I113" s="460">
        <f t="shared" si="5"/>
        <v>0</v>
      </c>
      <c r="J113" s="460">
        <f t="shared" si="7"/>
        <v>0</v>
      </c>
      <c r="K113" s="9"/>
      <c r="P113" s="2"/>
      <c r="Q113" s="27"/>
      <c r="R113" s="2"/>
      <c r="S113" s="2"/>
      <c r="T113" s="2"/>
      <c r="U113" s="2"/>
      <c r="V113" s="2"/>
      <c r="W113" s="2"/>
    </row>
    <row r="114" spans="2:23" ht="15" customHeight="1" x14ac:dyDescent="0.35">
      <c r="B114" s="349"/>
      <c r="C114" s="715" t="str">
        <f t="shared" si="6"/>
        <v/>
      </c>
      <c r="D114" s="458">
        <f>IF(ISNUMBER(Summary!$D$17), DATE(Summary!$D$17, 1, 1) + INT((ROW(B76)-1)/24), DATE(2024, 1, 1) + INT((ROW(B76)-1)/24))</f>
        <v>45295</v>
      </c>
      <c r="E114" s="459">
        <v>0.12500000000000006</v>
      </c>
      <c r="F114" s="780"/>
      <c r="G114" s="780"/>
      <c r="H114" s="460">
        <f t="shared" si="4"/>
        <v>0</v>
      </c>
      <c r="I114" s="460">
        <f t="shared" si="5"/>
        <v>0</v>
      </c>
      <c r="J114" s="460">
        <f t="shared" si="7"/>
        <v>0</v>
      </c>
      <c r="K114" s="9"/>
      <c r="P114" s="2"/>
      <c r="Q114" s="27"/>
      <c r="R114" s="2"/>
      <c r="S114" s="2"/>
      <c r="T114" s="2"/>
      <c r="U114" s="2"/>
      <c r="V114" s="2"/>
      <c r="W114" s="2"/>
    </row>
    <row r="115" spans="2:23" ht="15" customHeight="1" x14ac:dyDescent="0.35">
      <c r="B115" s="349"/>
      <c r="C115" s="715" t="str">
        <f t="shared" si="6"/>
        <v/>
      </c>
      <c r="D115" s="458">
        <f>IF(ISNUMBER(Summary!$D$17), DATE(Summary!$D$17, 1, 1) + INT((ROW(B77)-1)/24), DATE(2024, 1, 1) + INT((ROW(B77)-1)/24))</f>
        <v>45295</v>
      </c>
      <c r="E115" s="459">
        <v>0.16666666666666669</v>
      </c>
      <c r="F115" s="780"/>
      <c r="G115" s="780"/>
      <c r="H115" s="460">
        <f t="shared" si="4"/>
        <v>0</v>
      </c>
      <c r="I115" s="460">
        <f t="shared" si="5"/>
        <v>0</v>
      </c>
      <c r="J115" s="460">
        <f t="shared" si="7"/>
        <v>0</v>
      </c>
      <c r="K115" s="9"/>
      <c r="P115" s="2"/>
      <c r="Q115" s="27"/>
      <c r="R115" s="2"/>
      <c r="S115" s="2"/>
      <c r="T115" s="2"/>
      <c r="U115" s="2"/>
      <c r="V115" s="2"/>
      <c r="W115" s="2"/>
    </row>
    <row r="116" spans="2:23" ht="15" customHeight="1" x14ac:dyDescent="0.35">
      <c r="B116" s="349"/>
      <c r="C116" s="715" t="str">
        <f t="shared" si="6"/>
        <v/>
      </c>
      <c r="D116" s="458">
        <f>IF(ISNUMBER(Summary!$D$17), DATE(Summary!$D$17, 1, 1) + INT((ROW(B78)-1)/24), DATE(2024, 1, 1) + INT((ROW(B78)-1)/24))</f>
        <v>45295</v>
      </c>
      <c r="E116" s="459">
        <v>0.20833333333333337</v>
      </c>
      <c r="F116" s="780"/>
      <c r="G116" s="780"/>
      <c r="H116" s="460">
        <f t="shared" si="4"/>
        <v>0</v>
      </c>
      <c r="I116" s="460">
        <f t="shared" si="5"/>
        <v>0</v>
      </c>
      <c r="J116" s="460">
        <f t="shared" si="7"/>
        <v>0</v>
      </c>
      <c r="K116" s="9"/>
      <c r="P116" s="2"/>
      <c r="Q116" s="27"/>
      <c r="R116" s="2"/>
      <c r="S116" s="2"/>
      <c r="T116" s="2"/>
      <c r="U116" s="2"/>
      <c r="V116" s="2"/>
      <c r="W116" s="2"/>
    </row>
    <row r="117" spans="2:23" ht="15" customHeight="1" x14ac:dyDescent="0.35">
      <c r="B117" s="349"/>
      <c r="C117" s="715" t="str">
        <f t="shared" si="6"/>
        <v/>
      </c>
      <c r="D117" s="458">
        <f>IF(ISNUMBER(Summary!$D$17), DATE(Summary!$D$17, 1, 1) + INT((ROW(B79)-1)/24), DATE(2024, 1, 1) + INT((ROW(B79)-1)/24))</f>
        <v>45295</v>
      </c>
      <c r="E117" s="459">
        <v>0.25</v>
      </c>
      <c r="F117" s="780"/>
      <c r="G117" s="780"/>
      <c r="H117" s="460">
        <f t="shared" si="4"/>
        <v>0</v>
      </c>
      <c r="I117" s="460">
        <f t="shared" si="5"/>
        <v>0</v>
      </c>
      <c r="J117" s="460">
        <f t="shared" si="7"/>
        <v>0</v>
      </c>
      <c r="K117" s="9"/>
      <c r="P117" s="2"/>
      <c r="Q117" s="27"/>
      <c r="R117" s="2"/>
      <c r="S117" s="2"/>
      <c r="T117" s="2"/>
      <c r="U117" s="2"/>
      <c r="V117" s="2"/>
      <c r="W117" s="2"/>
    </row>
    <row r="118" spans="2:23" ht="15" customHeight="1" x14ac:dyDescent="0.35">
      <c r="B118" s="349"/>
      <c r="C118" s="715" t="str">
        <f t="shared" si="6"/>
        <v/>
      </c>
      <c r="D118" s="458">
        <f>IF(ISNUMBER(Summary!$D$17), DATE(Summary!$D$17, 1, 1) + INT((ROW(B80)-1)/24), DATE(2024, 1, 1) + INT((ROW(B80)-1)/24))</f>
        <v>45295</v>
      </c>
      <c r="E118" s="459">
        <v>0.29166666666666669</v>
      </c>
      <c r="F118" s="780"/>
      <c r="G118" s="780"/>
      <c r="H118" s="460">
        <f t="shared" si="4"/>
        <v>0</v>
      </c>
      <c r="I118" s="460">
        <f t="shared" si="5"/>
        <v>0</v>
      </c>
      <c r="J118" s="460">
        <f t="shared" si="7"/>
        <v>0</v>
      </c>
      <c r="K118" s="9"/>
      <c r="P118" s="2"/>
      <c r="Q118" s="27"/>
      <c r="R118" s="2"/>
      <c r="S118" s="2"/>
      <c r="T118" s="2"/>
      <c r="U118" s="2"/>
      <c r="V118" s="2"/>
      <c r="W118" s="2"/>
    </row>
    <row r="119" spans="2:23" ht="15" customHeight="1" x14ac:dyDescent="0.35">
      <c r="B119" s="349"/>
      <c r="C119" s="715" t="str">
        <f t="shared" si="6"/>
        <v/>
      </c>
      <c r="D119" s="458">
        <f>IF(ISNUMBER(Summary!$D$17), DATE(Summary!$D$17, 1, 1) + INT((ROW(B81)-1)/24), DATE(2024, 1, 1) + INT((ROW(B81)-1)/24))</f>
        <v>45295</v>
      </c>
      <c r="E119" s="459">
        <v>0.33333333333333337</v>
      </c>
      <c r="F119" s="780"/>
      <c r="G119" s="780"/>
      <c r="H119" s="460">
        <f t="shared" si="4"/>
        <v>0</v>
      </c>
      <c r="I119" s="460">
        <f t="shared" si="5"/>
        <v>0</v>
      </c>
      <c r="J119" s="460">
        <f t="shared" si="7"/>
        <v>0</v>
      </c>
      <c r="K119" s="9"/>
      <c r="P119" s="2"/>
      <c r="Q119" s="27"/>
      <c r="R119" s="2"/>
      <c r="S119" s="2"/>
      <c r="T119" s="2"/>
      <c r="U119" s="2"/>
      <c r="V119" s="2"/>
      <c r="W119" s="2"/>
    </row>
    <row r="120" spans="2:23" ht="15" customHeight="1" x14ac:dyDescent="0.35">
      <c r="B120" s="349"/>
      <c r="C120" s="715" t="str">
        <f t="shared" si="6"/>
        <v/>
      </c>
      <c r="D120" s="458">
        <f>IF(ISNUMBER(Summary!$D$17), DATE(Summary!$D$17, 1, 1) + INT((ROW(B82)-1)/24), DATE(2024, 1, 1) + INT((ROW(B82)-1)/24))</f>
        <v>45295</v>
      </c>
      <c r="E120" s="459">
        <v>0.375</v>
      </c>
      <c r="F120" s="780"/>
      <c r="G120" s="780"/>
      <c r="H120" s="460">
        <f t="shared" si="4"/>
        <v>0</v>
      </c>
      <c r="I120" s="460">
        <f t="shared" si="5"/>
        <v>0</v>
      </c>
      <c r="J120" s="460">
        <f t="shared" si="7"/>
        <v>0</v>
      </c>
      <c r="K120" s="9"/>
      <c r="P120" s="2"/>
      <c r="Q120" s="27"/>
      <c r="R120" s="2"/>
      <c r="S120" s="2"/>
      <c r="T120" s="2"/>
      <c r="U120" s="2"/>
      <c r="V120" s="2"/>
      <c r="W120" s="2"/>
    </row>
    <row r="121" spans="2:23" ht="15" customHeight="1" x14ac:dyDescent="0.35">
      <c r="B121" s="349"/>
      <c r="C121" s="715" t="str">
        <f t="shared" si="6"/>
        <v/>
      </c>
      <c r="D121" s="458">
        <f>IF(ISNUMBER(Summary!$D$17), DATE(Summary!$D$17, 1, 1) + INT((ROW(B83)-1)/24), DATE(2024, 1, 1) + INT((ROW(B83)-1)/24))</f>
        <v>45295</v>
      </c>
      <c r="E121" s="459">
        <v>0.41666666666666669</v>
      </c>
      <c r="F121" s="780"/>
      <c r="G121" s="780"/>
      <c r="H121" s="460">
        <f t="shared" si="4"/>
        <v>0</v>
      </c>
      <c r="I121" s="460">
        <f t="shared" si="5"/>
        <v>0</v>
      </c>
      <c r="J121" s="460">
        <f t="shared" si="7"/>
        <v>0</v>
      </c>
      <c r="K121" s="9"/>
      <c r="P121" s="2"/>
      <c r="Q121" s="27"/>
      <c r="R121" s="2"/>
      <c r="S121" s="2"/>
      <c r="T121" s="2"/>
      <c r="U121" s="2"/>
      <c r="V121" s="2"/>
      <c r="W121" s="2"/>
    </row>
    <row r="122" spans="2:23" ht="15" customHeight="1" x14ac:dyDescent="0.35">
      <c r="B122" s="349"/>
      <c r="C122" s="715" t="str">
        <f t="shared" si="6"/>
        <v/>
      </c>
      <c r="D122" s="458">
        <f>IF(ISNUMBER(Summary!$D$17), DATE(Summary!$D$17, 1, 1) + INT((ROW(B84)-1)/24), DATE(2024, 1, 1) + INT((ROW(B84)-1)/24))</f>
        <v>45295</v>
      </c>
      <c r="E122" s="459">
        <v>0.45833333333333337</v>
      </c>
      <c r="F122" s="780"/>
      <c r="G122" s="780"/>
      <c r="H122" s="460">
        <f t="shared" si="4"/>
        <v>0</v>
      </c>
      <c r="I122" s="460">
        <f t="shared" si="5"/>
        <v>0</v>
      </c>
      <c r="J122" s="460">
        <f t="shared" si="7"/>
        <v>0</v>
      </c>
      <c r="K122" s="9"/>
      <c r="P122" s="2"/>
      <c r="Q122" s="27"/>
      <c r="R122" s="2"/>
      <c r="S122" s="2"/>
      <c r="T122" s="2"/>
      <c r="U122" s="2"/>
      <c r="V122" s="2"/>
      <c r="W122" s="2"/>
    </row>
    <row r="123" spans="2:23" ht="15" customHeight="1" x14ac:dyDescent="0.35">
      <c r="B123" s="349"/>
      <c r="C123" s="715" t="str">
        <f t="shared" si="6"/>
        <v/>
      </c>
      <c r="D123" s="458">
        <f>IF(ISNUMBER(Summary!$D$17), DATE(Summary!$D$17, 1, 1) + INT((ROW(B85)-1)/24), DATE(2024, 1, 1) + INT((ROW(B85)-1)/24))</f>
        <v>45295</v>
      </c>
      <c r="E123" s="459">
        <v>0.50000000000000011</v>
      </c>
      <c r="F123" s="780"/>
      <c r="G123" s="780"/>
      <c r="H123" s="460">
        <f t="shared" si="4"/>
        <v>0</v>
      </c>
      <c r="I123" s="460">
        <f t="shared" si="5"/>
        <v>0</v>
      </c>
      <c r="J123" s="460">
        <f t="shared" si="7"/>
        <v>0</v>
      </c>
      <c r="K123" s="9"/>
      <c r="P123" s="2"/>
      <c r="Q123" s="27"/>
      <c r="R123" s="2"/>
      <c r="S123" s="2"/>
      <c r="T123" s="2"/>
      <c r="U123" s="2"/>
      <c r="V123" s="2"/>
      <c r="W123" s="2"/>
    </row>
    <row r="124" spans="2:23" ht="15" customHeight="1" x14ac:dyDescent="0.35">
      <c r="B124" s="349"/>
      <c r="C124" s="715" t="str">
        <f t="shared" si="6"/>
        <v/>
      </c>
      <c r="D124" s="458">
        <f>IF(ISNUMBER(Summary!$D$17), DATE(Summary!$D$17, 1, 1) + INT((ROW(B86)-1)/24), DATE(2024, 1, 1) + INT((ROW(B86)-1)/24))</f>
        <v>45295</v>
      </c>
      <c r="E124" s="459">
        <v>0.54166666666666674</v>
      </c>
      <c r="F124" s="780"/>
      <c r="G124" s="780"/>
      <c r="H124" s="460">
        <f t="shared" si="4"/>
        <v>0</v>
      </c>
      <c r="I124" s="460">
        <f t="shared" si="5"/>
        <v>0</v>
      </c>
      <c r="J124" s="460">
        <f t="shared" si="7"/>
        <v>0</v>
      </c>
      <c r="K124" s="9"/>
      <c r="P124" s="2"/>
      <c r="Q124" s="27"/>
      <c r="R124" s="2"/>
      <c r="S124" s="2"/>
      <c r="T124" s="2"/>
      <c r="U124" s="2"/>
      <c r="V124" s="2"/>
      <c r="W124" s="2"/>
    </row>
    <row r="125" spans="2:23" ht="15" customHeight="1" x14ac:dyDescent="0.35">
      <c r="B125" s="349"/>
      <c r="C125" s="715" t="str">
        <f t="shared" si="6"/>
        <v/>
      </c>
      <c r="D125" s="458">
        <f>IF(ISNUMBER(Summary!$D$17), DATE(Summary!$D$17, 1, 1) + INT((ROW(B87)-1)/24), DATE(2024, 1, 1) + INT((ROW(B87)-1)/24))</f>
        <v>45295</v>
      </c>
      <c r="E125" s="459">
        <v>0.58333333333333337</v>
      </c>
      <c r="F125" s="780"/>
      <c r="G125" s="780"/>
      <c r="H125" s="460">
        <f t="shared" si="4"/>
        <v>0</v>
      </c>
      <c r="I125" s="460">
        <f t="shared" si="5"/>
        <v>0</v>
      </c>
      <c r="J125" s="460">
        <f t="shared" si="7"/>
        <v>0</v>
      </c>
      <c r="K125" s="9"/>
      <c r="P125" s="2"/>
      <c r="Q125" s="27"/>
      <c r="R125" s="2"/>
      <c r="S125" s="2"/>
      <c r="T125" s="2"/>
      <c r="U125" s="2"/>
      <c r="V125" s="2"/>
      <c r="W125" s="2"/>
    </row>
    <row r="126" spans="2:23" ht="15" customHeight="1" x14ac:dyDescent="0.35">
      <c r="B126" s="349"/>
      <c r="C126" s="715" t="str">
        <f t="shared" si="6"/>
        <v/>
      </c>
      <c r="D126" s="458">
        <f>IF(ISNUMBER(Summary!$D$17), DATE(Summary!$D$17, 1, 1) + INT((ROW(B88)-1)/24), DATE(2024, 1, 1) + INT((ROW(B88)-1)/24))</f>
        <v>45295</v>
      </c>
      <c r="E126" s="459">
        <v>0.62500000000000011</v>
      </c>
      <c r="F126" s="780"/>
      <c r="G126" s="780"/>
      <c r="H126" s="460">
        <f t="shared" si="4"/>
        <v>0</v>
      </c>
      <c r="I126" s="460">
        <f t="shared" si="5"/>
        <v>0</v>
      </c>
      <c r="J126" s="460">
        <f t="shared" si="7"/>
        <v>0</v>
      </c>
      <c r="K126" s="9"/>
      <c r="P126" s="2"/>
      <c r="Q126" s="27"/>
      <c r="R126" s="2"/>
      <c r="S126" s="2"/>
      <c r="T126" s="2"/>
      <c r="U126" s="2"/>
      <c r="V126" s="2"/>
      <c r="W126" s="2"/>
    </row>
    <row r="127" spans="2:23" ht="15" customHeight="1" x14ac:dyDescent="0.35">
      <c r="B127" s="349"/>
      <c r="C127" s="715" t="str">
        <f t="shared" si="6"/>
        <v/>
      </c>
      <c r="D127" s="458">
        <f>IF(ISNUMBER(Summary!$D$17), DATE(Summary!$D$17, 1, 1) + INT((ROW(B89)-1)/24), DATE(2024, 1, 1) + INT((ROW(B89)-1)/24))</f>
        <v>45295</v>
      </c>
      <c r="E127" s="459">
        <v>0.66666666666666674</v>
      </c>
      <c r="F127" s="780"/>
      <c r="G127" s="780"/>
      <c r="H127" s="460">
        <f t="shared" si="4"/>
        <v>0</v>
      </c>
      <c r="I127" s="460">
        <f t="shared" si="5"/>
        <v>0</v>
      </c>
      <c r="J127" s="460">
        <f t="shared" si="7"/>
        <v>0</v>
      </c>
      <c r="K127" s="9"/>
      <c r="P127" s="2"/>
      <c r="Q127" s="27"/>
      <c r="R127" s="2"/>
      <c r="S127" s="2"/>
      <c r="T127" s="2"/>
      <c r="U127" s="2"/>
      <c r="V127" s="2"/>
      <c r="W127" s="2"/>
    </row>
    <row r="128" spans="2:23" ht="15" customHeight="1" x14ac:dyDescent="0.35">
      <c r="B128" s="349"/>
      <c r="C128" s="715" t="str">
        <f t="shared" si="6"/>
        <v/>
      </c>
      <c r="D128" s="458">
        <f>IF(ISNUMBER(Summary!$D$17), DATE(Summary!$D$17, 1, 1) + INT((ROW(B90)-1)/24), DATE(2024, 1, 1) + INT((ROW(B90)-1)/24))</f>
        <v>45295</v>
      </c>
      <c r="E128" s="459">
        <v>0.70833333333333337</v>
      </c>
      <c r="F128" s="780"/>
      <c r="G128" s="780"/>
      <c r="H128" s="460">
        <f t="shared" si="4"/>
        <v>0</v>
      </c>
      <c r="I128" s="460">
        <f t="shared" si="5"/>
        <v>0</v>
      </c>
      <c r="J128" s="460">
        <f t="shared" si="7"/>
        <v>0</v>
      </c>
      <c r="K128" s="9"/>
      <c r="P128" s="2"/>
      <c r="Q128" s="27"/>
      <c r="R128" s="2"/>
      <c r="S128" s="2"/>
      <c r="T128" s="2"/>
      <c r="U128" s="2"/>
      <c r="V128" s="2"/>
      <c r="W128" s="2"/>
    </row>
    <row r="129" spans="2:23" ht="15" customHeight="1" x14ac:dyDescent="0.35">
      <c r="B129" s="349"/>
      <c r="C129" s="715" t="str">
        <f t="shared" si="6"/>
        <v/>
      </c>
      <c r="D129" s="458">
        <f>IF(ISNUMBER(Summary!$D$17), DATE(Summary!$D$17, 1, 1) + INT((ROW(B91)-1)/24), DATE(2024, 1, 1) + INT((ROW(B91)-1)/24))</f>
        <v>45295</v>
      </c>
      <c r="E129" s="459">
        <v>0.75000000000000011</v>
      </c>
      <c r="F129" s="780"/>
      <c r="G129" s="780"/>
      <c r="H129" s="460">
        <f t="shared" si="4"/>
        <v>0</v>
      </c>
      <c r="I129" s="460">
        <f t="shared" si="5"/>
        <v>0</v>
      </c>
      <c r="J129" s="460">
        <f t="shared" si="7"/>
        <v>0</v>
      </c>
      <c r="K129" s="9"/>
      <c r="P129" s="2"/>
      <c r="Q129" s="27"/>
      <c r="R129" s="2"/>
      <c r="S129" s="2"/>
      <c r="T129" s="2"/>
      <c r="U129" s="2"/>
      <c r="V129" s="2"/>
      <c r="W129" s="2"/>
    </row>
    <row r="130" spans="2:23" ht="15" customHeight="1" x14ac:dyDescent="0.35">
      <c r="B130" s="349"/>
      <c r="C130" s="715" t="str">
        <f t="shared" si="6"/>
        <v/>
      </c>
      <c r="D130" s="458">
        <f>IF(ISNUMBER(Summary!$D$17), DATE(Summary!$D$17, 1, 1) + INT((ROW(B92)-1)/24), DATE(2024, 1, 1) + INT((ROW(B92)-1)/24))</f>
        <v>45295</v>
      </c>
      <c r="E130" s="459">
        <v>0.79166666666666674</v>
      </c>
      <c r="F130" s="780"/>
      <c r="G130" s="780"/>
      <c r="H130" s="460">
        <f t="shared" si="4"/>
        <v>0</v>
      </c>
      <c r="I130" s="460">
        <f t="shared" si="5"/>
        <v>0</v>
      </c>
      <c r="J130" s="460">
        <f t="shared" si="7"/>
        <v>0</v>
      </c>
      <c r="K130" s="9"/>
      <c r="P130" s="2"/>
      <c r="Q130" s="27"/>
      <c r="R130" s="2"/>
      <c r="S130" s="2"/>
      <c r="T130" s="2"/>
      <c r="U130" s="2"/>
      <c r="V130" s="2"/>
      <c r="W130" s="2"/>
    </row>
    <row r="131" spans="2:23" ht="15" customHeight="1" x14ac:dyDescent="0.35">
      <c r="B131" s="349"/>
      <c r="C131" s="715" t="str">
        <f t="shared" si="6"/>
        <v/>
      </c>
      <c r="D131" s="458">
        <f>IF(ISNUMBER(Summary!$D$17), DATE(Summary!$D$17, 1, 1) + INT((ROW(B93)-1)/24), DATE(2024, 1, 1) + INT((ROW(B93)-1)/24))</f>
        <v>45295</v>
      </c>
      <c r="E131" s="459">
        <v>0.83333333333333337</v>
      </c>
      <c r="F131" s="780"/>
      <c r="G131" s="780"/>
      <c r="H131" s="460">
        <f t="shared" si="4"/>
        <v>0</v>
      </c>
      <c r="I131" s="460">
        <f t="shared" si="5"/>
        <v>0</v>
      </c>
      <c r="J131" s="460">
        <f t="shared" si="7"/>
        <v>0</v>
      </c>
      <c r="K131" s="9"/>
      <c r="P131" s="2"/>
      <c r="Q131" s="27"/>
      <c r="R131" s="2"/>
      <c r="S131" s="2"/>
      <c r="T131" s="2"/>
      <c r="U131" s="2"/>
      <c r="V131" s="2"/>
      <c r="W131" s="2"/>
    </row>
    <row r="132" spans="2:23" ht="15" customHeight="1" x14ac:dyDescent="0.35">
      <c r="B132" s="349"/>
      <c r="C132" s="715" t="str">
        <f t="shared" si="6"/>
        <v/>
      </c>
      <c r="D132" s="458">
        <f>IF(ISNUMBER(Summary!$D$17), DATE(Summary!$D$17, 1, 1) + INT((ROW(B94)-1)/24), DATE(2024, 1, 1) + INT((ROW(B94)-1)/24))</f>
        <v>45295</v>
      </c>
      <c r="E132" s="459">
        <v>0.87500000000000011</v>
      </c>
      <c r="F132" s="780"/>
      <c r="G132" s="780"/>
      <c r="H132" s="460">
        <f t="shared" si="4"/>
        <v>0</v>
      </c>
      <c r="I132" s="460">
        <f t="shared" si="5"/>
        <v>0</v>
      </c>
      <c r="J132" s="460">
        <f t="shared" si="7"/>
        <v>0</v>
      </c>
      <c r="K132" s="9"/>
      <c r="P132" s="2"/>
      <c r="Q132" s="27"/>
      <c r="R132" s="2"/>
      <c r="S132" s="2"/>
      <c r="T132" s="2"/>
      <c r="U132" s="2"/>
      <c r="V132" s="2"/>
      <c r="W132" s="2"/>
    </row>
    <row r="133" spans="2:23" ht="15" customHeight="1" x14ac:dyDescent="0.35">
      <c r="B133" s="349"/>
      <c r="C133" s="715" t="str">
        <f t="shared" si="6"/>
        <v/>
      </c>
      <c r="D133" s="458">
        <f>IF(ISNUMBER(Summary!$D$17), DATE(Summary!$D$17, 1, 1) + INT((ROW(B95)-1)/24), DATE(2024, 1, 1) + INT((ROW(B95)-1)/24))</f>
        <v>45295</v>
      </c>
      <c r="E133" s="459">
        <v>0.91666666666666674</v>
      </c>
      <c r="F133" s="780"/>
      <c r="G133" s="780"/>
      <c r="H133" s="460">
        <f t="shared" si="4"/>
        <v>0</v>
      </c>
      <c r="I133" s="460">
        <f t="shared" si="5"/>
        <v>0</v>
      </c>
      <c r="J133" s="460">
        <f t="shared" si="7"/>
        <v>0</v>
      </c>
      <c r="K133" s="9"/>
      <c r="P133" s="2"/>
      <c r="Q133" s="27"/>
      <c r="R133" s="2"/>
      <c r="S133" s="2"/>
      <c r="T133" s="2"/>
      <c r="U133" s="2"/>
      <c r="V133" s="2"/>
      <c r="W133" s="2"/>
    </row>
    <row r="134" spans="2:23" ht="15" customHeight="1" x14ac:dyDescent="0.35">
      <c r="B134" s="349"/>
      <c r="C134" s="715" t="str">
        <f t="shared" si="6"/>
        <v/>
      </c>
      <c r="D134" s="458">
        <f>IF(ISNUMBER(Summary!$D$17), DATE(Summary!$D$17, 1, 1) + INT((ROW(B96)-1)/24), DATE(2024, 1, 1) + INT((ROW(B96)-1)/24))</f>
        <v>45295</v>
      </c>
      <c r="E134" s="459">
        <v>0.95833333333333337</v>
      </c>
      <c r="F134" s="780"/>
      <c r="G134" s="780"/>
      <c r="H134" s="460">
        <f t="shared" si="4"/>
        <v>0</v>
      </c>
      <c r="I134" s="460">
        <f t="shared" si="5"/>
        <v>0</v>
      </c>
      <c r="J134" s="460">
        <f t="shared" si="7"/>
        <v>0</v>
      </c>
      <c r="K134" s="9"/>
      <c r="P134" s="2"/>
      <c r="Q134" s="27"/>
      <c r="R134" s="2"/>
      <c r="S134" s="2"/>
      <c r="T134" s="2"/>
      <c r="U134" s="2"/>
      <c r="V134" s="2"/>
      <c r="W134" s="2"/>
    </row>
    <row r="135" spans="2:23" ht="15" customHeight="1" x14ac:dyDescent="0.35">
      <c r="B135" s="457"/>
      <c r="C135" s="715">
        <f t="shared" si="6"/>
        <v>45296</v>
      </c>
      <c r="D135" s="458">
        <f>IF(ISNUMBER(Summary!$D$17), DATE(Summary!$D$17, 1, 1) + INT((ROW(B97)-1)/24), DATE(2024, 1, 1) + INT((ROW(B97)-1)/24))</f>
        <v>45296</v>
      </c>
      <c r="E135" s="459">
        <v>3.1225022567582528E-17</v>
      </c>
      <c r="F135" s="780"/>
      <c r="G135" s="780"/>
      <c r="H135" s="460">
        <f t="shared" si="4"/>
        <v>0</v>
      </c>
      <c r="I135" s="460">
        <f t="shared" si="5"/>
        <v>0</v>
      </c>
      <c r="J135" s="460">
        <f t="shared" si="7"/>
        <v>0</v>
      </c>
      <c r="K135" s="9"/>
      <c r="P135" s="2"/>
      <c r="Q135" s="27"/>
      <c r="R135" s="2"/>
      <c r="S135" s="2"/>
      <c r="T135" s="2"/>
      <c r="U135" s="2"/>
      <c r="V135" s="2"/>
      <c r="W135" s="2"/>
    </row>
    <row r="136" spans="2:23" ht="15" customHeight="1" x14ac:dyDescent="0.35">
      <c r="B136" s="349"/>
      <c r="C136" s="715" t="str">
        <f t="shared" si="6"/>
        <v/>
      </c>
      <c r="D136" s="458">
        <f>IF(ISNUMBER(Summary!$D$17), DATE(Summary!$D$17, 1, 1) + INT((ROW(B98)-1)/24), DATE(2024, 1, 1) + INT((ROW(B98)-1)/24))</f>
        <v>45296</v>
      </c>
      <c r="E136" s="459">
        <v>4.1666666666666699E-2</v>
      </c>
      <c r="F136" s="780"/>
      <c r="G136" s="780"/>
      <c r="H136" s="460">
        <f t="shared" si="4"/>
        <v>0</v>
      </c>
      <c r="I136" s="460">
        <f t="shared" si="5"/>
        <v>0</v>
      </c>
      <c r="J136" s="460">
        <f t="shared" si="7"/>
        <v>0</v>
      </c>
      <c r="K136" s="9"/>
      <c r="P136" s="2"/>
      <c r="Q136" s="27"/>
      <c r="R136" s="2"/>
      <c r="S136" s="2"/>
      <c r="T136" s="2"/>
      <c r="U136" s="2"/>
      <c r="V136" s="2"/>
      <c r="W136" s="2"/>
    </row>
    <row r="137" spans="2:23" ht="15" customHeight="1" x14ac:dyDescent="0.35">
      <c r="B137" s="349"/>
      <c r="C137" s="715" t="str">
        <f t="shared" si="6"/>
        <v/>
      </c>
      <c r="D137" s="458">
        <f>IF(ISNUMBER(Summary!$D$17), DATE(Summary!$D$17, 1, 1) + INT((ROW(B99)-1)/24), DATE(2024, 1, 1) + INT((ROW(B99)-1)/24))</f>
        <v>45296</v>
      </c>
      <c r="E137" s="459">
        <v>8.333333333333337E-2</v>
      </c>
      <c r="F137" s="780"/>
      <c r="G137" s="780"/>
      <c r="H137" s="460">
        <f t="shared" si="4"/>
        <v>0</v>
      </c>
      <c r="I137" s="460">
        <f t="shared" si="5"/>
        <v>0</v>
      </c>
      <c r="J137" s="460">
        <f t="shared" si="7"/>
        <v>0</v>
      </c>
      <c r="K137" s="9"/>
      <c r="P137" s="2"/>
      <c r="Q137" s="27"/>
      <c r="R137" s="2"/>
      <c r="S137" s="2"/>
      <c r="T137" s="2"/>
      <c r="U137" s="2"/>
      <c r="V137" s="2"/>
      <c r="W137" s="2"/>
    </row>
    <row r="138" spans="2:23" ht="15" customHeight="1" x14ac:dyDescent="0.35">
      <c r="B138" s="349"/>
      <c r="C138" s="715" t="str">
        <f t="shared" si="6"/>
        <v/>
      </c>
      <c r="D138" s="458">
        <f>IF(ISNUMBER(Summary!$D$17), DATE(Summary!$D$17, 1, 1) + INT((ROW(B100)-1)/24), DATE(2024, 1, 1) + INT((ROW(B100)-1)/24))</f>
        <v>45296</v>
      </c>
      <c r="E138" s="459">
        <v>0.12500000000000006</v>
      </c>
      <c r="F138" s="780"/>
      <c r="G138" s="780"/>
      <c r="H138" s="460">
        <f t="shared" si="4"/>
        <v>0</v>
      </c>
      <c r="I138" s="460">
        <f t="shared" si="5"/>
        <v>0</v>
      </c>
      <c r="J138" s="460">
        <f t="shared" si="7"/>
        <v>0</v>
      </c>
      <c r="K138" s="9"/>
      <c r="P138" s="2"/>
      <c r="Q138" s="27"/>
      <c r="R138" s="2"/>
      <c r="S138" s="2"/>
      <c r="T138" s="2"/>
      <c r="U138" s="2"/>
      <c r="V138" s="2"/>
      <c r="W138" s="2"/>
    </row>
    <row r="139" spans="2:23" ht="15" customHeight="1" x14ac:dyDescent="0.35">
      <c r="B139" s="349"/>
      <c r="C139" s="715" t="str">
        <f t="shared" si="6"/>
        <v/>
      </c>
      <c r="D139" s="458">
        <f>IF(ISNUMBER(Summary!$D$17), DATE(Summary!$D$17, 1, 1) + INT((ROW(B101)-1)/24), DATE(2024, 1, 1) + INT((ROW(B101)-1)/24))</f>
        <v>45296</v>
      </c>
      <c r="E139" s="459">
        <v>0.16666666666666669</v>
      </c>
      <c r="F139" s="780"/>
      <c r="G139" s="780"/>
      <c r="H139" s="460">
        <f t="shared" si="4"/>
        <v>0</v>
      </c>
      <c r="I139" s="460">
        <f t="shared" si="5"/>
        <v>0</v>
      </c>
      <c r="J139" s="460">
        <f t="shared" si="7"/>
        <v>0</v>
      </c>
      <c r="K139" s="9"/>
      <c r="P139" s="2"/>
      <c r="Q139" s="27"/>
      <c r="R139" s="2"/>
      <c r="S139" s="2"/>
      <c r="T139" s="2"/>
      <c r="U139" s="2"/>
      <c r="V139" s="2"/>
      <c r="W139" s="2"/>
    </row>
    <row r="140" spans="2:23" ht="15" customHeight="1" x14ac:dyDescent="0.35">
      <c r="B140" s="349"/>
      <c r="C140" s="715" t="str">
        <f t="shared" si="6"/>
        <v/>
      </c>
      <c r="D140" s="458">
        <f>IF(ISNUMBER(Summary!$D$17), DATE(Summary!$D$17, 1, 1) + INT((ROW(B102)-1)/24), DATE(2024, 1, 1) + INT((ROW(B102)-1)/24))</f>
        <v>45296</v>
      </c>
      <c r="E140" s="459">
        <v>0.20833333333333337</v>
      </c>
      <c r="F140" s="780"/>
      <c r="G140" s="780"/>
      <c r="H140" s="460">
        <f t="shared" si="4"/>
        <v>0</v>
      </c>
      <c r="I140" s="460">
        <f t="shared" si="5"/>
        <v>0</v>
      </c>
      <c r="J140" s="460">
        <f t="shared" si="7"/>
        <v>0</v>
      </c>
      <c r="K140" s="9"/>
      <c r="P140" s="2"/>
      <c r="Q140" s="27"/>
      <c r="R140" s="2"/>
      <c r="S140" s="2"/>
      <c r="T140" s="2"/>
      <c r="U140" s="2"/>
      <c r="V140" s="2"/>
      <c r="W140" s="2"/>
    </row>
    <row r="141" spans="2:23" ht="15" customHeight="1" x14ac:dyDescent="0.35">
      <c r="B141" s="349"/>
      <c r="C141" s="715" t="str">
        <f t="shared" si="6"/>
        <v/>
      </c>
      <c r="D141" s="458">
        <f>IF(ISNUMBER(Summary!$D$17), DATE(Summary!$D$17, 1, 1) + INT((ROW(B103)-1)/24), DATE(2024, 1, 1) + INT((ROW(B103)-1)/24))</f>
        <v>45296</v>
      </c>
      <c r="E141" s="459">
        <v>0.25</v>
      </c>
      <c r="F141" s="780"/>
      <c r="G141" s="780"/>
      <c r="H141" s="460">
        <f t="shared" si="4"/>
        <v>0</v>
      </c>
      <c r="I141" s="460">
        <f t="shared" si="5"/>
        <v>0</v>
      </c>
      <c r="J141" s="460">
        <f t="shared" si="7"/>
        <v>0</v>
      </c>
      <c r="K141" s="9"/>
      <c r="P141" s="2"/>
      <c r="Q141" s="27"/>
      <c r="R141" s="2"/>
      <c r="S141" s="2"/>
      <c r="T141" s="2"/>
      <c r="U141" s="2"/>
      <c r="V141" s="2"/>
      <c r="W141" s="2"/>
    </row>
    <row r="142" spans="2:23" ht="15" customHeight="1" x14ac:dyDescent="0.35">
      <c r="B142" s="349"/>
      <c r="C142" s="715" t="str">
        <f t="shared" si="6"/>
        <v/>
      </c>
      <c r="D142" s="458">
        <f>IF(ISNUMBER(Summary!$D$17), DATE(Summary!$D$17, 1, 1) + INT((ROW(B104)-1)/24), DATE(2024, 1, 1) + INT((ROW(B104)-1)/24))</f>
        <v>45296</v>
      </c>
      <c r="E142" s="459">
        <v>0.29166666666666669</v>
      </c>
      <c r="F142" s="780"/>
      <c r="G142" s="780"/>
      <c r="H142" s="460">
        <f t="shared" si="4"/>
        <v>0</v>
      </c>
      <c r="I142" s="460">
        <f t="shared" si="5"/>
        <v>0</v>
      </c>
      <c r="J142" s="460">
        <f t="shared" si="7"/>
        <v>0</v>
      </c>
      <c r="K142" s="9"/>
      <c r="P142" s="2"/>
      <c r="Q142" s="27"/>
      <c r="R142" s="2"/>
      <c r="S142" s="2"/>
      <c r="T142" s="2"/>
      <c r="U142" s="2"/>
      <c r="V142" s="2"/>
      <c r="W142" s="2"/>
    </row>
    <row r="143" spans="2:23" ht="15" customHeight="1" x14ac:dyDescent="0.35">
      <c r="B143" s="349"/>
      <c r="C143" s="715" t="str">
        <f t="shared" si="6"/>
        <v/>
      </c>
      <c r="D143" s="458">
        <f>IF(ISNUMBER(Summary!$D$17), DATE(Summary!$D$17, 1, 1) + INT((ROW(B105)-1)/24), DATE(2024, 1, 1) + INT((ROW(B105)-1)/24))</f>
        <v>45296</v>
      </c>
      <c r="E143" s="459">
        <v>0.33333333333333337</v>
      </c>
      <c r="F143" s="780"/>
      <c r="G143" s="780"/>
      <c r="H143" s="460">
        <f t="shared" si="4"/>
        <v>0</v>
      </c>
      <c r="I143" s="460">
        <f t="shared" si="5"/>
        <v>0</v>
      </c>
      <c r="J143" s="460">
        <f t="shared" si="7"/>
        <v>0</v>
      </c>
      <c r="K143" s="9"/>
      <c r="P143" s="2"/>
      <c r="Q143" s="27"/>
      <c r="R143" s="2"/>
      <c r="S143" s="2"/>
      <c r="T143" s="2"/>
      <c r="U143" s="2"/>
      <c r="V143" s="2"/>
      <c r="W143" s="2"/>
    </row>
    <row r="144" spans="2:23" ht="15" customHeight="1" x14ac:dyDescent="0.35">
      <c r="B144" s="349"/>
      <c r="C144" s="715" t="str">
        <f t="shared" si="6"/>
        <v/>
      </c>
      <c r="D144" s="458">
        <f>IF(ISNUMBER(Summary!$D$17), DATE(Summary!$D$17, 1, 1) + INT((ROW(B106)-1)/24), DATE(2024, 1, 1) + INT((ROW(B106)-1)/24))</f>
        <v>45296</v>
      </c>
      <c r="E144" s="459">
        <v>0.375</v>
      </c>
      <c r="F144" s="780"/>
      <c r="G144" s="780"/>
      <c r="H144" s="460">
        <f t="shared" si="4"/>
        <v>0</v>
      </c>
      <c r="I144" s="460">
        <f t="shared" si="5"/>
        <v>0</v>
      </c>
      <c r="J144" s="460">
        <f t="shared" si="7"/>
        <v>0</v>
      </c>
      <c r="K144" s="9"/>
      <c r="P144" s="2"/>
      <c r="Q144" s="27"/>
      <c r="R144" s="2"/>
      <c r="S144" s="2"/>
      <c r="T144" s="2"/>
      <c r="U144" s="2"/>
      <c r="V144" s="2"/>
      <c r="W144" s="2"/>
    </row>
    <row r="145" spans="2:23" ht="15" customHeight="1" x14ac:dyDescent="0.35">
      <c r="B145" s="349"/>
      <c r="C145" s="715" t="str">
        <f t="shared" si="6"/>
        <v/>
      </c>
      <c r="D145" s="458">
        <f>IF(ISNUMBER(Summary!$D$17), DATE(Summary!$D$17, 1, 1) + INT((ROW(B107)-1)/24), DATE(2024, 1, 1) + INT((ROW(B107)-1)/24))</f>
        <v>45296</v>
      </c>
      <c r="E145" s="459">
        <v>0.41666666666666669</v>
      </c>
      <c r="F145" s="780"/>
      <c r="G145" s="780"/>
      <c r="H145" s="460">
        <f t="shared" si="4"/>
        <v>0</v>
      </c>
      <c r="I145" s="460">
        <f t="shared" si="5"/>
        <v>0</v>
      </c>
      <c r="J145" s="460">
        <f t="shared" si="7"/>
        <v>0</v>
      </c>
      <c r="K145" s="9"/>
      <c r="P145" s="2"/>
      <c r="Q145" s="27"/>
      <c r="R145" s="2"/>
      <c r="S145" s="2"/>
      <c r="T145" s="2"/>
      <c r="U145" s="2"/>
      <c r="V145" s="2"/>
      <c r="W145" s="2"/>
    </row>
    <row r="146" spans="2:23" ht="15" customHeight="1" x14ac:dyDescent="0.35">
      <c r="B146" s="349"/>
      <c r="C146" s="715" t="str">
        <f t="shared" si="6"/>
        <v/>
      </c>
      <c r="D146" s="458">
        <f>IF(ISNUMBER(Summary!$D$17), DATE(Summary!$D$17, 1, 1) + INT((ROW(B108)-1)/24), DATE(2024, 1, 1) + INT((ROW(B108)-1)/24))</f>
        <v>45296</v>
      </c>
      <c r="E146" s="459">
        <v>0.45833333333333337</v>
      </c>
      <c r="F146" s="780"/>
      <c r="G146" s="780"/>
      <c r="H146" s="460">
        <f t="shared" si="4"/>
        <v>0</v>
      </c>
      <c r="I146" s="460">
        <f t="shared" si="5"/>
        <v>0</v>
      </c>
      <c r="J146" s="460">
        <f t="shared" si="7"/>
        <v>0</v>
      </c>
      <c r="K146" s="9"/>
      <c r="P146" s="2"/>
      <c r="Q146" s="27"/>
      <c r="R146" s="2"/>
      <c r="S146" s="2"/>
      <c r="T146" s="2"/>
      <c r="U146" s="2"/>
      <c r="V146" s="2"/>
      <c r="W146" s="2"/>
    </row>
    <row r="147" spans="2:23" ht="15" customHeight="1" x14ac:dyDescent="0.35">
      <c r="B147" s="349"/>
      <c r="C147" s="715" t="str">
        <f t="shared" si="6"/>
        <v/>
      </c>
      <c r="D147" s="458">
        <f>IF(ISNUMBER(Summary!$D$17), DATE(Summary!$D$17, 1, 1) + INT((ROW(B109)-1)/24), DATE(2024, 1, 1) + INT((ROW(B109)-1)/24))</f>
        <v>45296</v>
      </c>
      <c r="E147" s="459">
        <v>0.50000000000000011</v>
      </c>
      <c r="F147" s="780"/>
      <c r="G147" s="780"/>
      <c r="H147" s="460">
        <f t="shared" si="4"/>
        <v>0</v>
      </c>
      <c r="I147" s="460">
        <f t="shared" si="5"/>
        <v>0</v>
      </c>
      <c r="J147" s="460">
        <f t="shared" si="7"/>
        <v>0</v>
      </c>
      <c r="K147" s="9"/>
      <c r="P147" s="2"/>
      <c r="Q147" s="27"/>
      <c r="R147" s="2"/>
      <c r="S147" s="2"/>
      <c r="T147" s="2"/>
      <c r="U147" s="2"/>
      <c r="V147" s="2"/>
      <c r="W147" s="2"/>
    </row>
    <row r="148" spans="2:23" ht="15" customHeight="1" x14ac:dyDescent="0.35">
      <c r="B148" s="349"/>
      <c r="C148" s="715" t="str">
        <f t="shared" si="6"/>
        <v/>
      </c>
      <c r="D148" s="458">
        <f>IF(ISNUMBER(Summary!$D$17), DATE(Summary!$D$17, 1, 1) + INT((ROW(B110)-1)/24), DATE(2024, 1, 1) + INT((ROW(B110)-1)/24))</f>
        <v>45296</v>
      </c>
      <c r="E148" s="459">
        <v>0.54166666666666674</v>
      </c>
      <c r="F148" s="780"/>
      <c r="G148" s="780"/>
      <c r="H148" s="460">
        <f t="shared" si="4"/>
        <v>0</v>
      </c>
      <c r="I148" s="460">
        <f t="shared" si="5"/>
        <v>0</v>
      </c>
      <c r="J148" s="460">
        <f t="shared" si="7"/>
        <v>0</v>
      </c>
      <c r="K148" s="9"/>
      <c r="P148" s="2"/>
      <c r="Q148" s="27"/>
      <c r="R148" s="2"/>
      <c r="S148" s="2"/>
      <c r="T148" s="2"/>
      <c r="U148" s="2"/>
      <c r="V148" s="2"/>
      <c r="W148" s="2"/>
    </row>
    <row r="149" spans="2:23" ht="15" customHeight="1" x14ac:dyDescent="0.35">
      <c r="B149" s="349"/>
      <c r="C149" s="715" t="str">
        <f t="shared" si="6"/>
        <v/>
      </c>
      <c r="D149" s="458">
        <f>IF(ISNUMBER(Summary!$D$17), DATE(Summary!$D$17, 1, 1) + INT((ROW(B111)-1)/24), DATE(2024, 1, 1) + INT((ROW(B111)-1)/24))</f>
        <v>45296</v>
      </c>
      <c r="E149" s="459">
        <v>0.58333333333333337</v>
      </c>
      <c r="F149" s="780"/>
      <c r="G149" s="780"/>
      <c r="H149" s="460">
        <f t="shared" si="4"/>
        <v>0</v>
      </c>
      <c r="I149" s="460">
        <f t="shared" si="5"/>
        <v>0</v>
      </c>
      <c r="J149" s="460">
        <f t="shared" si="7"/>
        <v>0</v>
      </c>
      <c r="K149" s="9"/>
      <c r="P149" s="2"/>
      <c r="Q149" s="27"/>
      <c r="R149" s="2"/>
      <c r="S149" s="2"/>
      <c r="T149" s="2"/>
      <c r="U149" s="2"/>
      <c r="V149" s="2"/>
      <c r="W149" s="2"/>
    </row>
    <row r="150" spans="2:23" ht="15" customHeight="1" x14ac:dyDescent="0.35">
      <c r="B150" s="349"/>
      <c r="C150" s="715" t="str">
        <f t="shared" si="6"/>
        <v/>
      </c>
      <c r="D150" s="458">
        <f>IF(ISNUMBER(Summary!$D$17), DATE(Summary!$D$17, 1, 1) + INT((ROW(B112)-1)/24), DATE(2024, 1, 1) + INT((ROW(B112)-1)/24))</f>
        <v>45296</v>
      </c>
      <c r="E150" s="459">
        <v>0.62500000000000011</v>
      </c>
      <c r="F150" s="780"/>
      <c r="G150" s="780"/>
      <c r="H150" s="460">
        <f t="shared" si="4"/>
        <v>0</v>
      </c>
      <c r="I150" s="460">
        <f t="shared" si="5"/>
        <v>0</v>
      </c>
      <c r="J150" s="460">
        <f t="shared" si="7"/>
        <v>0</v>
      </c>
      <c r="K150" s="9"/>
      <c r="P150" s="2"/>
      <c r="Q150" s="27"/>
      <c r="R150" s="2"/>
      <c r="S150" s="2"/>
      <c r="T150" s="2"/>
      <c r="U150" s="2"/>
      <c r="V150" s="2"/>
      <c r="W150" s="2"/>
    </row>
    <row r="151" spans="2:23" ht="15" customHeight="1" x14ac:dyDescent="0.35">
      <c r="B151" s="349"/>
      <c r="C151" s="715" t="str">
        <f t="shared" si="6"/>
        <v/>
      </c>
      <c r="D151" s="458">
        <f>IF(ISNUMBER(Summary!$D$17), DATE(Summary!$D$17, 1, 1) + INT((ROW(B113)-1)/24), DATE(2024, 1, 1) + INT((ROW(B113)-1)/24))</f>
        <v>45296</v>
      </c>
      <c r="E151" s="459">
        <v>0.66666666666666674</v>
      </c>
      <c r="F151" s="780"/>
      <c r="G151" s="780"/>
      <c r="H151" s="460">
        <f t="shared" si="4"/>
        <v>0</v>
      </c>
      <c r="I151" s="460">
        <f t="shared" si="5"/>
        <v>0</v>
      </c>
      <c r="J151" s="460">
        <f t="shared" si="7"/>
        <v>0</v>
      </c>
      <c r="K151" s="9"/>
      <c r="P151" s="2"/>
      <c r="Q151" s="27"/>
      <c r="R151" s="2"/>
      <c r="S151" s="2"/>
      <c r="T151" s="2"/>
      <c r="U151" s="2"/>
      <c r="V151" s="2"/>
      <c r="W151" s="2"/>
    </row>
    <row r="152" spans="2:23" ht="15" customHeight="1" x14ac:dyDescent="0.35">
      <c r="B152" s="349"/>
      <c r="C152" s="715" t="str">
        <f t="shared" si="6"/>
        <v/>
      </c>
      <c r="D152" s="458">
        <f>IF(ISNUMBER(Summary!$D$17), DATE(Summary!$D$17, 1, 1) + INT((ROW(B114)-1)/24), DATE(2024, 1, 1) + INT((ROW(B114)-1)/24))</f>
        <v>45296</v>
      </c>
      <c r="E152" s="459">
        <v>0.70833333333333337</v>
      </c>
      <c r="F152" s="780"/>
      <c r="G152" s="780"/>
      <c r="H152" s="460">
        <f t="shared" si="4"/>
        <v>0</v>
      </c>
      <c r="I152" s="460">
        <f t="shared" si="5"/>
        <v>0</v>
      </c>
      <c r="J152" s="460">
        <f t="shared" si="7"/>
        <v>0</v>
      </c>
      <c r="K152" s="9"/>
      <c r="P152" s="2"/>
      <c r="Q152" s="27"/>
      <c r="R152" s="2"/>
      <c r="S152" s="2"/>
      <c r="T152" s="2"/>
      <c r="U152" s="2"/>
      <c r="V152" s="2"/>
      <c r="W152" s="2"/>
    </row>
    <row r="153" spans="2:23" ht="15" customHeight="1" x14ac:dyDescent="0.35">
      <c r="B153" s="349"/>
      <c r="C153" s="715" t="str">
        <f t="shared" si="6"/>
        <v/>
      </c>
      <c r="D153" s="458">
        <f>IF(ISNUMBER(Summary!$D$17), DATE(Summary!$D$17, 1, 1) + INT((ROW(B115)-1)/24), DATE(2024, 1, 1) + INT((ROW(B115)-1)/24))</f>
        <v>45296</v>
      </c>
      <c r="E153" s="459">
        <v>0.75000000000000011</v>
      </c>
      <c r="F153" s="780"/>
      <c r="G153" s="780"/>
      <c r="H153" s="460">
        <f t="shared" si="4"/>
        <v>0</v>
      </c>
      <c r="I153" s="460">
        <f t="shared" si="5"/>
        <v>0</v>
      </c>
      <c r="J153" s="460">
        <f t="shared" si="7"/>
        <v>0</v>
      </c>
      <c r="K153" s="9"/>
      <c r="P153" s="2"/>
      <c r="Q153" s="27"/>
      <c r="R153" s="2"/>
      <c r="S153" s="2"/>
      <c r="T153" s="2"/>
      <c r="U153" s="2"/>
      <c r="V153" s="2"/>
      <c r="W153" s="2"/>
    </row>
    <row r="154" spans="2:23" ht="15" customHeight="1" x14ac:dyDescent="0.35">
      <c r="B154" s="349"/>
      <c r="C154" s="715" t="str">
        <f t="shared" si="6"/>
        <v/>
      </c>
      <c r="D154" s="458">
        <f>IF(ISNUMBER(Summary!$D$17), DATE(Summary!$D$17, 1, 1) + INT((ROW(B116)-1)/24), DATE(2024, 1, 1) + INT((ROW(B116)-1)/24))</f>
        <v>45296</v>
      </c>
      <c r="E154" s="459">
        <v>0.79166666666666674</v>
      </c>
      <c r="F154" s="780"/>
      <c r="G154" s="780"/>
      <c r="H154" s="460">
        <f t="shared" si="4"/>
        <v>0</v>
      </c>
      <c r="I154" s="460">
        <f t="shared" si="5"/>
        <v>0</v>
      </c>
      <c r="J154" s="460">
        <f t="shared" si="7"/>
        <v>0</v>
      </c>
      <c r="K154" s="9"/>
      <c r="P154" s="2"/>
      <c r="Q154" s="27"/>
      <c r="R154" s="2"/>
      <c r="S154" s="2"/>
      <c r="T154" s="2"/>
      <c r="U154" s="2"/>
      <c r="V154" s="2"/>
      <c r="W154" s="2"/>
    </row>
    <row r="155" spans="2:23" ht="15" customHeight="1" x14ac:dyDescent="0.35">
      <c r="B155" s="349"/>
      <c r="C155" s="715" t="str">
        <f t="shared" si="6"/>
        <v/>
      </c>
      <c r="D155" s="458">
        <f>IF(ISNUMBER(Summary!$D$17), DATE(Summary!$D$17, 1, 1) + INT((ROW(B117)-1)/24), DATE(2024, 1, 1) + INT((ROW(B117)-1)/24))</f>
        <v>45296</v>
      </c>
      <c r="E155" s="459">
        <v>0.83333333333333337</v>
      </c>
      <c r="F155" s="780"/>
      <c r="G155" s="780"/>
      <c r="H155" s="460">
        <f t="shared" si="4"/>
        <v>0</v>
      </c>
      <c r="I155" s="460">
        <f t="shared" si="5"/>
        <v>0</v>
      </c>
      <c r="J155" s="460">
        <f t="shared" si="7"/>
        <v>0</v>
      </c>
      <c r="K155" s="9"/>
      <c r="P155" s="2"/>
      <c r="Q155" s="27"/>
      <c r="R155" s="2"/>
      <c r="S155" s="2"/>
      <c r="T155" s="2"/>
      <c r="U155" s="2"/>
      <c r="V155" s="2"/>
      <c r="W155" s="2"/>
    </row>
    <row r="156" spans="2:23" ht="15" customHeight="1" x14ac:dyDescent="0.35">
      <c r="B156" s="349"/>
      <c r="C156" s="715" t="str">
        <f t="shared" si="6"/>
        <v/>
      </c>
      <c r="D156" s="458">
        <f>IF(ISNUMBER(Summary!$D$17), DATE(Summary!$D$17, 1, 1) + INT((ROW(B118)-1)/24), DATE(2024, 1, 1) + INT((ROW(B118)-1)/24))</f>
        <v>45296</v>
      </c>
      <c r="E156" s="459">
        <v>0.87500000000000011</v>
      </c>
      <c r="F156" s="780"/>
      <c r="G156" s="780"/>
      <c r="H156" s="460">
        <f t="shared" si="4"/>
        <v>0</v>
      </c>
      <c r="I156" s="460">
        <f t="shared" si="5"/>
        <v>0</v>
      </c>
      <c r="J156" s="460">
        <f t="shared" si="7"/>
        <v>0</v>
      </c>
      <c r="K156" s="9"/>
      <c r="P156" s="2"/>
      <c r="Q156" s="27"/>
      <c r="R156" s="2"/>
      <c r="S156" s="2"/>
      <c r="T156" s="2"/>
      <c r="U156" s="2"/>
      <c r="V156" s="2"/>
      <c r="W156" s="2"/>
    </row>
    <row r="157" spans="2:23" ht="15" customHeight="1" x14ac:dyDescent="0.35">
      <c r="B157" s="349"/>
      <c r="C157" s="715" t="str">
        <f t="shared" si="6"/>
        <v/>
      </c>
      <c r="D157" s="458">
        <f>IF(ISNUMBER(Summary!$D$17), DATE(Summary!$D$17, 1, 1) + INT((ROW(B119)-1)/24), DATE(2024, 1, 1) + INT((ROW(B119)-1)/24))</f>
        <v>45296</v>
      </c>
      <c r="E157" s="459">
        <v>0.91666666666666674</v>
      </c>
      <c r="F157" s="780"/>
      <c r="G157" s="780"/>
      <c r="H157" s="460">
        <f t="shared" si="4"/>
        <v>0</v>
      </c>
      <c r="I157" s="460">
        <f t="shared" si="5"/>
        <v>0</v>
      </c>
      <c r="J157" s="460">
        <f t="shared" si="7"/>
        <v>0</v>
      </c>
      <c r="K157" s="9"/>
      <c r="P157" s="2"/>
      <c r="Q157" s="27"/>
      <c r="R157" s="2"/>
      <c r="S157" s="2"/>
      <c r="T157" s="2"/>
      <c r="U157" s="2"/>
      <c r="V157" s="2"/>
      <c r="W157" s="2"/>
    </row>
    <row r="158" spans="2:23" ht="15" customHeight="1" x14ac:dyDescent="0.35">
      <c r="B158" s="349"/>
      <c r="C158" s="715" t="str">
        <f t="shared" si="6"/>
        <v/>
      </c>
      <c r="D158" s="458">
        <f>IF(ISNUMBER(Summary!$D$17), DATE(Summary!$D$17, 1, 1) + INT((ROW(B120)-1)/24), DATE(2024, 1, 1) + INT((ROW(B120)-1)/24))</f>
        <v>45296</v>
      </c>
      <c r="E158" s="459">
        <v>0.95833333333333337</v>
      </c>
      <c r="F158" s="780"/>
      <c r="G158" s="780"/>
      <c r="H158" s="460">
        <f t="shared" si="4"/>
        <v>0</v>
      </c>
      <c r="I158" s="460">
        <f t="shared" si="5"/>
        <v>0</v>
      </c>
      <c r="J158" s="460">
        <f t="shared" si="7"/>
        <v>0</v>
      </c>
      <c r="K158" s="9"/>
      <c r="P158" s="2"/>
      <c r="Q158" s="27"/>
      <c r="R158" s="2"/>
      <c r="S158" s="2"/>
      <c r="T158" s="2"/>
      <c r="U158" s="2"/>
      <c r="V158" s="2"/>
      <c r="W158" s="2"/>
    </row>
    <row r="159" spans="2:23" ht="15" customHeight="1" x14ac:dyDescent="0.35">
      <c r="B159" s="457"/>
      <c r="C159" s="715">
        <f t="shared" si="6"/>
        <v>45297</v>
      </c>
      <c r="D159" s="458">
        <f>IF(ISNUMBER(Summary!$D$17), DATE(Summary!$D$17, 1, 1) + INT((ROW(B121)-1)/24), DATE(2024, 1, 1) + INT((ROW(B121)-1)/24))</f>
        <v>45297</v>
      </c>
      <c r="E159" s="459">
        <v>3.1225022567582528E-17</v>
      </c>
      <c r="F159" s="780"/>
      <c r="G159" s="780"/>
      <c r="H159" s="460">
        <f t="shared" si="4"/>
        <v>0</v>
      </c>
      <c r="I159" s="460">
        <f t="shared" si="5"/>
        <v>0</v>
      </c>
      <c r="J159" s="460">
        <f t="shared" si="7"/>
        <v>0</v>
      </c>
      <c r="K159" s="9"/>
      <c r="P159" s="2"/>
      <c r="Q159" s="27"/>
      <c r="R159" s="2"/>
      <c r="S159" s="2"/>
      <c r="T159" s="2"/>
      <c r="U159" s="2"/>
      <c r="V159" s="2"/>
      <c r="W159" s="2"/>
    </row>
    <row r="160" spans="2:23" ht="15" customHeight="1" x14ac:dyDescent="0.35">
      <c r="B160" s="349"/>
      <c r="C160" s="715" t="str">
        <f t="shared" si="6"/>
        <v/>
      </c>
      <c r="D160" s="458">
        <f>IF(ISNUMBER(Summary!$D$17), DATE(Summary!$D$17, 1, 1) + INT((ROW(B122)-1)/24), DATE(2024, 1, 1) + INT((ROW(B122)-1)/24))</f>
        <v>45297</v>
      </c>
      <c r="E160" s="459">
        <v>4.1666666666666699E-2</v>
      </c>
      <c r="F160" s="780"/>
      <c r="G160" s="780"/>
      <c r="H160" s="460">
        <f t="shared" si="4"/>
        <v>0</v>
      </c>
      <c r="I160" s="460">
        <f t="shared" si="5"/>
        <v>0</v>
      </c>
      <c r="J160" s="460">
        <f t="shared" si="7"/>
        <v>0</v>
      </c>
      <c r="K160" s="9"/>
      <c r="P160" s="2"/>
      <c r="Q160" s="27"/>
      <c r="R160" s="2"/>
      <c r="S160" s="2"/>
      <c r="T160" s="2"/>
      <c r="U160" s="2"/>
      <c r="V160" s="2"/>
      <c r="W160" s="2"/>
    </row>
    <row r="161" spans="2:23" ht="15" customHeight="1" x14ac:dyDescent="0.35">
      <c r="B161" s="349"/>
      <c r="C161" s="715" t="str">
        <f t="shared" si="6"/>
        <v/>
      </c>
      <c r="D161" s="458">
        <f>IF(ISNUMBER(Summary!$D$17), DATE(Summary!$D$17, 1, 1) + INT((ROW(B123)-1)/24), DATE(2024, 1, 1) + INT((ROW(B123)-1)/24))</f>
        <v>45297</v>
      </c>
      <c r="E161" s="459">
        <v>8.333333333333337E-2</v>
      </c>
      <c r="F161" s="780"/>
      <c r="G161" s="780"/>
      <c r="H161" s="460">
        <f t="shared" si="4"/>
        <v>0</v>
      </c>
      <c r="I161" s="460">
        <f t="shared" si="5"/>
        <v>0</v>
      </c>
      <c r="J161" s="460">
        <f t="shared" si="7"/>
        <v>0</v>
      </c>
      <c r="K161" s="9"/>
      <c r="P161" s="2"/>
      <c r="Q161" s="27"/>
      <c r="R161" s="2"/>
      <c r="S161" s="2"/>
      <c r="T161" s="2"/>
      <c r="U161" s="2"/>
      <c r="V161" s="2"/>
      <c r="W161" s="2"/>
    </row>
    <row r="162" spans="2:23" ht="15" customHeight="1" x14ac:dyDescent="0.35">
      <c r="B162" s="349"/>
      <c r="C162" s="715" t="str">
        <f t="shared" si="6"/>
        <v/>
      </c>
      <c r="D162" s="458">
        <f>IF(ISNUMBER(Summary!$D$17), DATE(Summary!$D$17, 1, 1) + INT((ROW(B124)-1)/24), DATE(2024, 1, 1) + INT((ROW(B124)-1)/24))</f>
        <v>45297</v>
      </c>
      <c r="E162" s="459">
        <v>0.12500000000000006</v>
      </c>
      <c r="F162" s="780"/>
      <c r="G162" s="780"/>
      <c r="H162" s="460">
        <f t="shared" si="4"/>
        <v>0</v>
      </c>
      <c r="I162" s="460">
        <f t="shared" si="5"/>
        <v>0</v>
      </c>
      <c r="J162" s="460">
        <f t="shared" si="7"/>
        <v>0</v>
      </c>
      <c r="K162" s="9"/>
      <c r="P162" s="2"/>
      <c r="Q162" s="27"/>
      <c r="R162" s="2"/>
      <c r="S162" s="2"/>
      <c r="T162" s="2"/>
      <c r="U162" s="2"/>
      <c r="V162" s="2"/>
      <c r="W162" s="2"/>
    </row>
    <row r="163" spans="2:23" ht="15" customHeight="1" x14ac:dyDescent="0.35">
      <c r="B163" s="349"/>
      <c r="C163" s="715" t="str">
        <f t="shared" si="6"/>
        <v/>
      </c>
      <c r="D163" s="458">
        <f>IF(ISNUMBER(Summary!$D$17), DATE(Summary!$D$17, 1, 1) + INT((ROW(B125)-1)/24), DATE(2024, 1, 1) + INT((ROW(B125)-1)/24))</f>
        <v>45297</v>
      </c>
      <c r="E163" s="459">
        <v>0.16666666666666669</v>
      </c>
      <c r="F163" s="780"/>
      <c r="G163" s="780"/>
      <c r="H163" s="460">
        <f t="shared" si="4"/>
        <v>0</v>
      </c>
      <c r="I163" s="460">
        <f t="shared" si="5"/>
        <v>0</v>
      </c>
      <c r="J163" s="460">
        <f t="shared" si="7"/>
        <v>0</v>
      </c>
      <c r="K163" s="9"/>
      <c r="P163" s="2"/>
      <c r="Q163" s="27"/>
      <c r="R163" s="2"/>
      <c r="S163" s="2"/>
      <c r="T163" s="2"/>
      <c r="U163" s="2"/>
      <c r="V163" s="2"/>
      <c r="W163" s="2"/>
    </row>
    <row r="164" spans="2:23" ht="15" customHeight="1" x14ac:dyDescent="0.35">
      <c r="B164" s="349"/>
      <c r="C164" s="715" t="str">
        <f t="shared" si="6"/>
        <v/>
      </c>
      <c r="D164" s="458">
        <f>IF(ISNUMBER(Summary!$D$17), DATE(Summary!$D$17, 1, 1) + INT((ROW(B126)-1)/24), DATE(2024, 1, 1) + INT((ROW(B126)-1)/24))</f>
        <v>45297</v>
      </c>
      <c r="E164" s="459">
        <v>0.20833333333333337</v>
      </c>
      <c r="F164" s="780"/>
      <c r="G164" s="780"/>
      <c r="H164" s="460">
        <f t="shared" si="4"/>
        <v>0</v>
      </c>
      <c r="I164" s="460">
        <f t="shared" si="5"/>
        <v>0</v>
      </c>
      <c r="J164" s="460">
        <f t="shared" si="7"/>
        <v>0</v>
      </c>
      <c r="K164" s="9"/>
      <c r="P164" s="2"/>
      <c r="Q164" s="27"/>
      <c r="R164" s="2"/>
      <c r="S164" s="2"/>
      <c r="T164" s="2"/>
      <c r="U164" s="2"/>
      <c r="V164" s="2"/>
      <c r="W164" s="2"/>
    </row>
    <row r="165" spans="2:23" ht="15" customHeight="1" x14ac:dyDescent="0.35">
      <c r="B165" s="349"/>
      <c r="C165" s="715" t="str">
        <f t="shared" si="6"/>
        <v/>
      </c>
      <c r="D165" s="458">
        <f>IF(ISNUMBER(Summary!$D$17), DATE(Summary!$D$17, 1, 1) + INT((ROW(B127)-1)/24), DATE(2024, 1, 1) + INT((ROW(B127)-1)/24))</f>
        <v>45297</v>
      </c>
      <c r="E165" s="459">
        <v>0.25</v>
      </c>
      <c r="F165" s="780"/>
      <c r="G165" s="780"/>
      <c r="H165" s="460">
        <f t="shared" si="4"/>
        <v>0</v>
      </c>
      <c r="I165" s="460">
        <f t="shared" si="5"/>
        <v>0</v>
      </c>
      <c r="J165" s="460">
        <f t="shared" si="7"/>
        <v>0</v>
      </c>
      <c r="K165" s="9"/>
      <c r="P165" s="2"/>
      <c r="Q165" s="27"/>
      <c r="R165" s="2"/>
      <c r="S165" s="2"/>
      <c r="T165" s="2"/>
      <c r="U165" s="2"/>
      <c r="V165" s="2"/>
      <c r="W165" s="2"/>
    </row>
    <row r="166" spans="2:23" ht="15" customHeight="1" x14ac:dyDescent="0.35">
      <c r="B166" s="349"/>
      <c r="C166" s="715" t="str">
        <f t="shared" si="6"/>
        <v/>
      </c>
      <c r="D166" s="458">
        <f>IF(ISNUMBER(Summary!$D$17), DATE(Summary!$D$17, 1, 1) + INT((ROW(B128)-1)/24), DATE(2024, 1, 1) + INT((ROW(B128)-1)/24))</f>
        <v>45297</v>
      </c>
      <c r="E166" s="459">
        <v>0.29166666666666669</v>
      </c>
      <c r="F166" s="780"/>
      <c r="G166" s="780"/>
      <c r="H166" s="460">
        <f t="shared" si="4"/>
        <v>0</v>
      </c>
      <c r="I166" s="460">
        <f t="shared" si="5"/>
        <v>0</v>
      </c>
      <c r="J166" s="460">
        <f t="shared" si="7"/>
        <v>0</v>
      </c>
      <c r="K166" s="9"/>
      <c r="P166" s="2"/>
      <c r="Q166" s="27"/>
      <c r="R166" s="2"/>
      <c r="S166" s="2"/>
      <c r="T166" s="2"/>
      <c r="U166" s="2"/>
      <c r="V166" s="2"/>
      <c r="W166" s="2"/>
    </row>
    <row r="167" spans="2:23" ht="15" customHeight="1" x14ac:dyDescent="0.35">
      <c r="B167" s="349"/>
      <c r="C167" s="715" t="str">
        <f t="shared" si="6"/>
        <v/>
      </c>
      <c r="D167" s="458">
        <f>IF(ISNUMBER(Summary!$D$17), DATE(Summary!$D$17, 1, 1) + INT((ROW(B129)-1)/24), DATE(2024, 1, 1) + INT((ROW(B129)-1)/24))</f>
        <v>45297</v>
      </c>
      <c r="E167" s="459">
        <v>0.33333333333333337</v>
      </c>
      <c r="F167" s="780"/>
      <c r="G167" s="780"/>
      <c r="H167" s="460">
        <f t="shared" ref="H167:H230" si="8">IF(G167&gt;F167,F167,G167)</f>
        <v>0</v>
      </c>
      <c r="I167" s="460">
        <f t="shared" ref="I167:I230" si="9">F167-H167</f>
        <v>0</v>
      </c>
      <c r="J167" s="460">
        <f t="shared" si="7"/>
        <v>0</v>
      </c>
      <c r="K167" s="9"/>
      <c r="P167" s="2"/>
      <c r="Q167" s="27"/>
      <c r="R167" s="2"/>
      <c r="S167" s="2"/>
      <c r="T167" s="2"/>
      <c r="U167" s="2"/>
      <c r="V167" s="2"/>
      <c r="W167" s="2"/>
    </row>
    <row r="168" spans="2:23" ht="15" customHeight="1" x14ac:dyDescent="0.35">
      <c r="B168" s="349"/>
      <c r="C168" s="715" t="str">
        <f t="shared" ref="C168:C231" si="10">IF(MOD(ROW()-ROW($E$39), 24)=0, $D168, "")</f>
        <v/>
      </c>
      <c r="D168" s="458">
        <f>IF(ISNUMBER(Summary!$D$17), DATE(Summary!$D$17, 1, 1) + INT((ROW(B130)-1)/24), DATE(2024, 1, 1) + INT((ROW(B130)-1)/24))</f>
        <v>45297</v>
      </c>
      <c r="E168" s="459">
        <v>0.375</v>
      </c>
      <c r="F168" s="780"/>
      <c r="G168" s="780"/>
      <c r="H168" s="460">
        <f t="shared" si="8"/>
        <v>0</v>
      </c>
      <c r="I168" s="460">
        <f t="shared" si="9"/>
        <v>0</v>
      </c>
      <c r="J168" s="460">
        <f t="shared" ref="J168:J231" si="11">G168-H168</f>
        <v>0</v>
      </c>
      <c r="K168" s="9"/>
      <c r="P168" s="2"/>
      <c r="Q168" s="27"/>
      <c r="R168" s="2"/>
      <c r="S168" s="2"/>
      <c r="T168" s="2"/>
      <c r="U168" s="2"/>
      <c r="V168" s="2"/>
      <c r="W168" s="2"/>
    </row>
    <row r="169" spans="2:23" ht="15" customHeight="1" x14ac:dyDescent="0.35">
      <c r="B169" s="349"/>
      <c r="C169" s="715" t="str">
        <f t="shared" si="10"/>
        <v/>
      </c>
      <c r="D169" s="458">
        <f>IF(ISNUMBER(Summary!$D$17), DATE(Summary!$D$17, 1, 1) + INT((ROW(B131)-1)/24), DATE(2024, 1, 1) + INT((ROW(B131)-1)/24))</f>
        <v>45297</v>
      </c>
      <c r="E169" s="459">
        <v>0.41666666666666669</v>
      </c>
      <c r="F169" s="780"/>
      <c r="G169" s="780"/>
      <c r="H169" s="460">
        <f t="shared" si="8"/>
        <v>0</v>
      </c>
      <c r="I169" s="460">
        <f t="shared" si="9"/>
        <v>0</v>
      </c>
      <c r="J169" s="460">
        <f t="shared" si="11"/>
        <v>0</v>
      </c>
      <c r="K169" s="9"/>
      <c r="P169" s="2"/>
      <c r="Q169" s="27"/>
      <c r="R169" s="2"/>
      <c r="S169" s="2"/>
      <c r="T169" s="2"/>
      <c r="U169" s="2"/>
      <c r="V169" s="2"/>
      <c r="W169" s="2"/>
    </row>
    <row r="170" spans="2:23" ht="15" customHeight="1" x14ac:dyDescent="0.35">
      <c r="B170" s="349"/>
      <c r="C170" s="715" t="str">
        <f t="shared" si="10"/>
        <v/>
      </c>
      <c r="D170" s="458">
        <f>IF(ISNUMBER(Summary!$D$17), DATE(Summary!$D$17, 1, 1) + INT((ROW(B132)-1)/24), DATE(2024, 1, 1) + INT((ROW(B132)-1)/24))</f>
        <v>45297</v>
      </c>
      <c r="E170" s="459">
        <v>0.45833333333333337</v>
      </c>
      <c r="F170" s="780"/>
      <c r="G170" s="780"/>
      <c r="H170" s="460">
        <f t="shared" si="8"/>
        <v>0</v>
      </c>
      <c r="I170" s="460">
        <f t="shared" si="9"/>
        <v>0</v>
      </c>
      <c r="J170" s="460">
        <f t="shared" si="11"/>
        <v>0</v>
      </c>
      <c r="K170" s="9"/>
      <c r="P170" s="2"/>
      <c r="Q170" s="27"/>
      <c r="R170" s="2"/>
      <c r="S170" s="2"/>
      <c r="T170" s="2"/>
      <c r="U170" s="2"/>
      <c r="V170" s="2"/>
      <c r="W170" s="2"/>
    </row>
    <row r="171" spans="2:23" ht="15" customHeight="1" x14ac:dyDescent="0.35">
      <c r="B171" s="349"/>
      <c r="C171" s="715" t="str">
        <f t="shared" si="10"/>
        <v/>
      </c>
      <c r="D171" s="458">
        <f>IF(ISNUMBER(Summary!$D$17), DATE(Summary!$D$17, 1, 1) + INT((ROW(B133)-1)/24), DATE(2024, 1, 1) + INT((ROW(B133)-1)/24))</f>
        <v>45297</v>
      </c>
      <c r="E171" s="459">
        <v>0.50000000000000011</v>
      </c>
      <c r="F171" s="780"/>
      <c r="G171" s="780"/>
      <c r="H171" s="460">
        <f t="shared" si="8"/>
        <v>0</v>
      </c>
      <c r="I171" s="460">
        <f t="shared" si="9"/>
        <v>0</v>
      </c>
      <c r="J171" s="460">
        <f t="shared" si="11"/>
        <v>0</v>
      </c>
      <c r="K171" s="9"/>
      <c r="P171" s="2"/>
      <c r="Q171" s="27"/>
      <c r="R171" s="2"/>
      <c r="S171" s="2"/>
      <c r="T171" s="2"/>
      <c r="U171" s="2"/>
      <c r="V171" s="2"/>
      <c r="W171" s="2"/>
    </row>
    <row r="172" spans="2:23" ht="15" customHeight="1" x14ac:dyDescent="0.35">
      <c r="B172" s="349"/>
      <c r="C172" s="715" t="str">
        <f t="shared" si="10"/>
        <v/>
      </c>
      <c r="D172" s="458">
        <f>IF(ISNUMBER(Summary!$D$17), DATE(Summary!$D$17, 1, 1) + INT((ROW(B134)-1)/24), DATE(2024, 1, 1) + INT((ROW(B134)-1)/24))</f>
        <v>45297</v>
      </c>
      <c r="E172" s="459">
        <v>0.54166666666666674</v>
      </c>
      <c r="F172" s="780"/>
      <c r="G172" s="780"/>
      <c r="H172" s="460">
        <f t="shared" si="8"/>
        <v>0</v>
      </c>
      <c r="I172" s="460">
        <f t="shared" si="9"/>
        <v>0</v>
      </c>
      <c r="J172" s="460">
        <f t="shared" si="11"/>
        <v>0</v>
      </c>
      <c r="K172" s="9"/>
      <c r="P172" s="2"/>
      <c r="Q172" s="27"/>
      <c r="R172" s="2"/>
      <c r="S172" s="2"/>
      <c r="T172" s="2"/>
      <c r="U172" s="2"/>
      <c r="V172" s="2"/>
      <c r="W172" s="2"/>
    </row>
    <row r="173" spans="2:23" ht="15" customHeight="1" x14ac:dyDescent="0.35">
      <c r="B173" s="349"/>
      <c r="C173" s="715" t="str">
        <f t="shared" si="10"/>
        <v/>
      </c>
      <c r="D173" s="458">
        <f>IF(ISNUMBER(Summary!$D$17), DATE(Summary!$D$17, 1, 1) + INT((ROW(B135)-1)/24), DATE(2024, 1, 1) + INT((ROW(B135)-1)/24))</f>
        <v>45297</v>
      </c>
      <c r="E173" s="459">
        <v>0.58333333333333337</v>
      </c>
      <c r="F173" s="780"/>
      <c r="G173" s="780"/>
      <c r="H173" s="460">
        <f t="shared" si="8"/>
        <v>0</v>
      </c>
      <c r="I173" s="460">
        <f t="shared" si="9"/>
        <v>0</v>
      </c>
      <c r="J173" s="460">
        <f t="shared" si="11"/>
        <v>0</v>
      </c>
      <c r="K173" s="9"/>
      <c r="P173" s="2"/>
      <c r="Q173" s="27"/>
      <c r="R173" s="2"/>
      <c r="S173" s="2"/>
      <c r="T173" s="2"/>
      <c r="U173" s="2"/>
      <c r="V173" s="2"/>
      <c r="W173" s="2"/>
    </row>
    <row r="174" spans="2:23" ht="15" customHeight="1" x14ac:dyDescent="0.35">
      <c r="B174" s="349"/>
      <c r="C174" s="715" t="str">
        <f t="shared" si="10"/>
        <v/>
      </c>
      <c r="D174" s="458">
        <f>IF(ISNUMBER(Summary!$D$17), DATE(Summary!$D$17, 1, 1) + INT((ROW(B136)-1)/24), DATE(2024, 1, 1) + INT((ROW(B136)-1)/24))</f>
        <v>45297</v>
      </c>
      <c r="E174" s="459">
        <v>0.62500000000000011</v>
      </c>
      <c r="F174" s="780"/>
      <c r="G174" s="780"/>
      <c r="H174" s="460">
        <f t="shared" si="8"/>
        <v>0</v>
      </c>
      <c r="I174" s="460">
        <f t="shared" si="9"/>
        <v>0</v>
      </c>
      <c r="J174" s="460">
        <f t="shared" si="11"/>
        <v>0</v>
      </c>
      <c r="K174" s="9"/>
      <c r="P174" s="2"/>
      <c r="Q174" s="27"/>
      <c r="R174" s="2"/>
      <c r="S174" s="2"/>
      <c r="T174" s="2"/>
      <c r="U174" s="2"/>
      <c r="V174" s="2"/>
      <c r="W174" s="2"/>
    </row>
    <row r="175" spans="2:23" ht="15" customHeight="1" x14ac:dyDescent="0.35">
      <c r="B175" s="349"/>
      <c r="C175" s="715" t="str">
        <f t="shared" si="10"/>
        <v/>
      </c>
      <c r="D175" s="458">
        <f>IF(ISNUMBER(Summary!$D$17), DATE(Summary!$D$17, 1, 1) + INT((ROW(B137)-1)/24), DATE(2024, 1, 1) + INT((ROW(B137)-1)/24))</f>
        <v>45297</v>
      </c>
      <c r="E175" s="459">
        <v>0.66666666666666674</v>
      </c>
      <c r="F175" s="780"/>
      <c r="G175" s="780"/>
      <c r="H175" s="460">
        <f t="shared" si="8"/>
        <v>0</v>
      </c>
      <c r="I175" s="460">
        <f t="shared" si="9"/>
        <v>0</v>
      </c>
      <c r="J175" s="460">
        <f t="shared" si="11"/>
        <v>0</v>
      </c>
      <c r="K175" s="9"/>
      <c r="P175" s="2"/>
      <c r="Q175" s="27"/>
      <c r="R175" s="2"/>
      <c r="S175" s="2"/>
      <c r="T175" s="2"/>
      <c r="U175" s="2"/>
      <c r="V175" s="2"/>
      <c r="W175" s="2"/>
    </row>
    <row r="176" spans="2:23" ht="15" customHeight="1" x14ac:dyDescent="0.35">
      <c r="B176" s="349"/>
      <c r="C176" s="715" t="str">
        <f t="shared" si="10"/>
        <v/>
      </c>
      <c r="D176" s="458">
        <f>IF(ISNUMBER(Summary!$D$17), DATE(Summary!$D$17, 1, 1) + INT((ROW(B138)-1)/24), DATE(2024, 1, 1) + INT((ROW(B138)-1)/24))</f>
        <v>45297</v>
      </c>
      <c r="E176" s="459">
        <v>0.70833333333333337</v>
      </c>
      <c r="F176" s="780"/>
      <c r="G176" s="780"/>
      <c r="H176" s="460">
        <f t="shared" si="8"/>
        <v>0</v>
      </c>
      <c r="I176" s="460">
        <f t="shared" si="9"/>
        <v>0</v>
      </c>
      <c r="J176" s="460">
        <f t="shared" si="11"/>
        <v>0</v>
      </c>
      <c r="K176" s="9"/>
      <c r="P176" s="2"/>
      <c r="Q176" s="27"/>
      <c r="R176" s="2"/>
      <c r="S176" s="2"/>
      <c r="T176" s="2"/>
      <c r="U176" s="2"/>
      <c r="V176" s="2"/>
      <c r="W176" s="2"/>
    </row>
    <row r="177" spans="2:23" ht="15" customHeight="1" x14ac:dyDescent="0.35">
      <c r="B177" s="349"/>
      <c r="C177" s="715" t="str">
        <f t="shared" si="10"/>
        <v/>
      </c>
      <c r="D177" s="458">
        <f>IF(ISNUMBER(Summary!$D$17), DATE(Summary!$D$17, 1, 1) + INT((ROW(B139)-1)/24), DATE(2024, 1, 1) + INT((ROW(B139)-1)/24))</f>
        <v>45297</v>
      </c>
      <c r="E177" s="459">
        <v>0.75000000000000011</v>
      </c>
      <c r="F177" s="780"/>
      <c r="G177" s="780"/>
      <c r="H177" s="460">
        <f t="shared" si="8"/>
        <v>0</v>
      </c>
      <c r="I177" s="460">
        <f t="shared" si="9"/>
        <v>0</v>
      </c>
      <c r="J177" s="460">
        <f t="shared" si="11"/>
        <v>0</v>
      </c>
      <c r="K177" s="9"/>
      <c r="P177" s="2"/>
      <c r="Q177" s="27"/>
      <c r="R177" s="2"/>
      <c r="S177" s="2"/>
      <c r="T177" s="2"/>
      <c r="U177" s="2"/>
      <c r="V177" s="2"/>
      <c r="W177" s="2"/>
    </row>
    <row r="178" spans="2:23" ht="15" customHeight="1" x14ac:dyDescent="0.35">
      <c r="B178" s="349"/>
      <c r="C178" s="715" t="str">
        <f t="shared" si="10"/>
        <v/>
      </c>
      <c r="D178" s="458">
        <f>IF(ISNUMBER(Summary!$D$17), DATE(Summary!$D$17, 1, 1) + INT((ROW(B140)-1)/24), DATE(2024, 1, 1) + INT((ROW(B140)-1)/24))</f>
        <v>45297</v>
      </c>
      <c r="E178" s="459">
        <v>0.79166666666666674</v>
      </c>
      <c r="F178" s="780"/>
      <c r="G178" s="780"/>
      <c r="H178" s="460">
        <f t="shared" si="8"/>
        <v>0</v>
      </c>
      <c r="I178" s="460">
        <f t="shared" si="9"/>
        <v>0</v>
      </c>
      <c r="J178" s="460">
        <f t="shared" si="11"/>
        <v>0</v>
      </c>
      <c r="K178" s="9"/>
      <c r="P178" s="2"/>
      <c r="Q178" s="27"/>
      <c r="R178" s="2"/>
      <c r="S178" s="2"/>
      <c r="T178" s="2"/>
      <c r="U178" s="2"/>
      <c r="V178" s="2"/>
      <c r="W178" s="2"/>
    </row>
    <row r="179" spans="2:23" ht="15" customHeight="1" x14ac:dyDescent="0.35">
      <c r="B179" s="349"/>
      <c r="C179" s="715" t="str">
        <f t="shared" si="10"/>
        <v/>
      </c>
      <c r="D179" s="458">
        <f>IF(ISNUMBER(Summary!$D$17), DATE(Summary!$D$17, 1, 1) + INT((ROW(B141)-1)/24), DATE(2024, 1, 1) + INT((ROW(B141)-1)/24))</f>
        <v>45297</v>
      </c>
      <c r="E179" s="459">
        <v>0.83333333333333337</v>
      </c>
      <c r="F179" s="780"/>
      <c r="G179" s="780"/>
      <c r="H179" s="460">
        <f t="shared" si="8"/>
        <v>0</v>
      </c>
      <c r="I179" s="460">
        <f t="shared" si="9"/>
        <v>0</v>
      </c>
      <c r="J179" s="460">
        <f t="shared" si="11"/>
        <v>0</v>
      </c>
      <c r="K179" s="9"/>
      <c r="P179" s="2"/>
      <c r="Q179" s="27"/>
      <c r="R179" s="2"/>
      <c r="S179" s="2"/>
      <c r="T179" s="2"/>
      <c r="U179" s="2"/>
      <c r="V179" s="2"/>
      <c r="W179" s="2"/>
    </row>
    <row r="180" spans="2:23" ht="15" customHeight="1" x14ac:dyDescent="0.35">
      <c r="B180" s="349"/>
      <c r="C180" s="715" t="str">
        <f t="shared" si="10"/>
        <v/>
      </c>
      <c r="D180" s="458">
        <f>IF(ISNUMBER(Summary!$D$17), DATE(Summary!$D$17, 1, 1) + INT((ROW(B142)-1)/24), DATE(2024, 1, 1) + INT((ROW(B142)-1)/24))</f>
        <v>45297</v>
      </c>
      <c r="E180" s="459">
        <v>0.87500000000000011</v>
      </c>
      <c r="F180" s="780"/>
      <c r="G180" s="780"/>
      <c r="H180" s="460">
        <f t="shared" si="8"/>
        <v>0</v>
      </c>
      <c r="I180" s="460">
        <f t="shared" si="9"/>
        <v>0</v>
      </c>
      <c r="J180" s="460">
        <f t="shared" si="11"/>
        <v>0</v>
      </c>
      <c r="K180" s="9"/>
      <c r="P180" s="2"/>
      <c r="Q180" s="27"/>
      <c r="R180" s="2"/>
      <c r="S180" s="2"/>
      <c r="T180" s="2"/>
      <c r="U180" s="2"/>
      <c r="V180" s="2"/>
      <c r="W180" s="2"/>
    </row>
    <row r="181" spans="2:23" ht="15" customHeight="1" x14ac:dyDescent="0.35">
      <c r="B181" s="349"/>
      <c r="C181" s="715" t="str">
        <f t="shared" si="10"/>
        <v/>
      </c>
      <c r="D181" s="458">
        <f>IF(ISNUMBER(Summary!$D$17), DATE(Summary!$D$17, 1, 1) + INT((ROW(B143)-1)/24), DATE(2024, 1, 1) + INT((ROW(B143)-1)/24))</f>
        <v>45297</v>
      </c>
      <c r="E181" s="459">
        <v>0.91666666666666674</v>
      </c>
      <c r="F181" s="780"/>
      <c r="G181" s="780"/>
      <c r="H181" s="460">
        <f t="shared" si="8"/>
        <v>0</v>
      </c>
      <c r="I181" s="460">
        <f t="shared" si="9"/>
        <v>0</v>
      </c>
      <c r="J181" s="460">
        <f t="shared" si="11"/>
        <v>0</v>
      </c>
      <c r="K181" s="9"/>
      <c r="P181" s="2"/>
      <c r="Q181" s="27"/>
      <c r="R181" s="2"/>
      <c r="S181" s="2"/>
      <c r="T181" s="2"/>
      <c r="U181" s="2"/>
      <c r="V181" s="2"/>
      <c r="W181" s="2"/>
    </row>
    <row r="182" spans="2:23" ht="15" customHeight="1" x14ac:dyDescent="0.35">
      <c r="B182" s="349"/>
      <c r="C182" s="715" t="str">
        <f t="shared" si="10"/>
        <v/>
      </c>
      <c r="D182" s="458">
        <f>IF(ISNUMBER(Summary!$D$17), DATE(Summary!$D$17, 1, 1) + INT((ROW(B144)-1)/24), DATE(2024, 1, 1) + INT((ROW(B144)-1)/24))</f>
        <v>45297</v>
      </c>
      <c r="E182" s="459">
        <v>0.95833333333333337</v>
      </c>
      <c r="F182" s="780"/>
      <c r="G182" s="780"/>
      <c r="H182" s="460">
        <f t="shared" si="8"/>
        <v>0</v>
      </c>
      <c r="I182" s="460">
        <f t="shared" si="9"/>
        <v>0</v>
      </c>
      <c r="J182" s="460">
        <f t="shared" si="11"/>
        <v>0</v>
      </c>
      <c r="K182" s="9"/>
      <c r="P182" s="2"/>
      <c r="Q182" s="27"/>
      <c r="R182" s="2"/>
      <c r="S182" s="2"/>
      <c r="T182" s="2"/>
      <c r="U182" s="2"/>
      <c r="V182" s="2"/>
      <c r="W182" s="2"/>
    </row>
    <row r="183" spans="2:23" ht="15" customHeight="1" x14ac:dyDescent="0.35">
      <c r="B183" s="457"/>
      <c r="C183" s="715">
        <f t="shared" si="10"/>
        <v>45298</v>
      </c>
      <c r="D183" s="458">
        <f>IF(ISNUMBER(Summary!$D$17), DATE(Summary!$D$17, 1, 1) + INT((ROW(B145)-1)/24), DATE(2024, 1, 1) + INT((ROW(B145)-1)/24))</f>
        <v>45298</v>
      </c>
      <c r="E183" s="459">
        <v>3.1225022567582528E-17</v>
      </c>
      <c r="F183" s="780"/>
      <c r="G183" s="780"/>
      <c r="H183" s="460">
        <f t="shared" si="8"/>
        <v>0</v>
      </c>
      <c r="I183" s="460">
        <f t="shared" si="9"/>
        <v>0</v>
      </c>
      <c r="J183" s="460">
        <f t="shared" si="11"/>
        <v>0</v>
      </c>
      <c r="K183" s="9"/>
      <c r="P183" s="2"/>
      <c r="Q183" s="27"/>
      <c r="R183" s="2"/>
      <c r="S183" s="2"/>
      <c r="T183" s="2"/>
      <c r="U183" s="2"/>
      <c r="V183" s="2"/>
      <c r="W183" s="2"/>
    </row>
    <row r="184" spans="2:23" ht="15" customHeight="1" x14ac:dyDescent="0.35">
      <c r="B184" s="349"/>
      <c r="C184" s="715" t="str">
        <f t="shared" si="10"/>
        <v/>
      </c>
      <c r="D184" s="458">
        <f>IF(ISNUMBER(Summary!$D$17), DATE(Summary!$D$17, 1, 1) + INT((ROW(B146)-1)/24), DATE(2024, 1, 1) + INT((ROW(B146)-1)/24))</f>
        <v>45298</v>
      </c>
      <c r="E184" s="459">
        <v>4.1666666666666699E-2</v>
      </c>
      <c r="F184" s="780"/>
      <c r="G184" s="780"/>
      <c r="H184" s="460">
        <f t="shared" si="8"/>
        <v>0</v>
      </c>
      <c r="I184" s="460">
        <f t="shared" si="9"/>
        <v>0</v>
      </c>
      <c r="J184" s="460">
        <f t="shared" si="11"/>
        <v>0</v>
      </c>
      <c r="K184" s="9"/>
      <c r="P184" s="2"/>
      <c r="Q184" s="27"/>
      <c r="R184" s="2"/>
      <c r="S184" s="2"/>
      <c r="T184" s="2"/>
      <c r="U184" s="2"/>
      <c r="V184" s="2"/>
      <c r="W184" s="2"/>
    </row>
    <row r="185" spans="2:23" ht="15" customHeight="1" x14ac:dyDescent="0.35">
      <c r="B185" s="349"/>
      <c r="C185" s="715" t="str">
        <f t="shared" si="10"/>
        <v/>
      </c>
      <c r="D185" s="458">
        <f>IF(ISNUMBER(Summary!$D$17), DATE(Summary!$D$17, 1, 1) + INT((ROW(B147)-1)/24), DATE(2024, 1, 1) + INT((ROW(B147)-1)/24))</f>
        <v>45298</v>
      </c>
      <c r="E185" s="459">
        <v>8.333333333333337E-2</v>
      </c>
      <c r="F185" s="780"/>
      <c r="G185" s="780"/>
      <c r="H185" s="460">
        <f t="shared" si="8"/>
        <v>0</v>
      </c>
      <c r="I185" s="460">
        <f t="shared" si="9"/>
        <v>0</v>
      </c>
      <c r="J185" s="460">
        <f t="shared" si="11"/>
        <v>0</v>
      </c>
      <c r="K185" s="9"/>
      <c r="P185" s="2"/>
      <c r="Q185" s="27"/>
      <c r="R185" s="2"/>
      <c r="S185" s="2"/>
      <c r="T185" s="2"/>
      <c r="U185" s="2"/>
      <c r="V185" s="2"/>
      <c r="W185" s="2"/>
    </row>
    <row r="186" spans="2:23" ht="15" customHeight="1" x14ac:dyDescent="0.35">
      <c r="B186" s="349"/>
      <c r="C186" s="715" t="str">
        <f t="shared" si="10"/>
        <v/>
      </c>
      <c r="D186" s="458">
        <f>IF(ISNUMBER(Summary!$D$17), DATE(Summary!$D$17, 1, 1) + INT((ROW(B148)-1)/24), DATE(2024, 1, 1) + INT((ROW(B148)-1)/24))</f>
        <v>45298</v>
      </c>
      <c r="E186" s="459">
        <v>0.12500000000000006</v>
      </c>
      <c r="F186" s="780"/>
      <c r="G186" s="780"/>
      <c r="H186" s="460">
        <f t="shared" si="8"/>
        <v>0</v>
      </c>
      <c r="I186" s="460">
        <f t="shared" si="9"/>
        <v>0</v>
      </c>
      <c r="J186" s="460">
        <f t="shared" si="11"/>
        <v>0</v>
      </c>
      <c r="K186" s="9"/>
      <c r="P186" s="2"/>
      <c r="Q186" s="27"/>
      <c r="R186" s="2"/>
      <c r="S186" s="2"/>
      <c r="T186" s="2"/>
      <c r="U186" s="2"/>
      <c r="V186" s="2"/>
      <c r="W186" s="2"/>
    </row>
    <row r="187" spans="2:23" ht="15" customHeight="1" x14ac:dyDescent="0.35">
      <c r="B187" s="349"/>
      <c r="C187" s="715" t="str">
        <f t="shared" si="10"/>
        <v/>
      </c>
      <c r="D187" s="458">
        <f>IF(ISNUMBER(Summary!$D$17), DATE(Summary!$D$17, 1, 1) + INT((ROW(B149)-1)/24), DATE(2024, 1, 1) + INT((ROW(B149)-1)/24))</f>
        <v>45298</v>
      </c>
      <c r="E187" s="459">
        <v>0.16666666666666669</v>
      </c>
      <c r="F187" s="780"/>
      <c r="G187" s="780"/>
      <c r="H187" s="460">
        <f t="shared" si="8"/>
        <v>0</v>
      </c>
      <c r="I187" s="460">
        <f t="shared" si="9"/>
        <v>0</v>
      </c>
      <c r="J187" s="460">
        <f t="shared" si="11"/>
        <v>0</v>
      </c>
      <c r="K187" s="9"/>
      <c r="P187" s="2"/>
      <c r="Q187" s="27"/>
      <c r="R187" s="2"/>
      <c r="S187" s="2"/>
      <c r="T187" s="2"/>
      <c r="U187" s="2"/>
      <c r="V187" s="2"/>
      <c r="W187" s="2"/>
    </row>
    <row r="188" spans="2:23" ht="15" customHeight="1" x14ac:dyDescent="0.35">
      <c r="B188" s="349"/>
      <c r="C188" s="715" t="str">
        <f t="shared" si="10"/>
        <v/>
      </c>
      <c r="D188" s="458">
        <f>IF(ISNUMBER(Summary!$D$17), DATE(Summary!$D$17, 1, 1) + INT((ROW(B150)-1)/24), DATE(2024, 1, 1) + INT((ROW(B150)-1)/24))</f>
        <v>45298</v>
      </c>
      <c r="E188" s="459">
        <v>0.20833333333333337</v>
      </c>
      <c r="F188" s="780"/>
      <c r="G188" s="780"/>
      <c r="H188" s="460">
        <f t="shared" si="8"/>
        <v>0</v>
      </c>
      <c r="I188" s="460">
        <f t="shared" si="9"/>
        <v>0</v>
      </c>
      <c r="J188" s="460">
        <f t="shared" si="11"/>
        <v>0</v>
      </c>
      <c r="K188" s="9"/>
      <c r="P188" s="2"/>
      <c r="Q188" s="27"/>
      <c r="R188" s="2"/>
      <c r="S188" s="2"/>
      <c r="T188" s="2"/>
      <c r="U188" s="2"/>
      <c r="V188" s="2"/>
      <c r="W188" s="2"/>
    </row>
    <row r="189" spans="2:23" ht="15" customHeight="1" x14ac:dyDescent="0.35">
      <c r="B189" s="349"/>
      <c r="C189" s="715" t="str">
        <f t="shared" si="10"/>
        <v/>
      </c>
      <c r="D189" s="458">
        <f>IF(ISNUMBER(Summary!$D$17), DATE(Summary!$D$17, 1, 1) + INT((ROW(B151)-1)/24), DATE(2024, 1, 1) + INT((ROW(B151)-1)/24))</f>
        <v>45298</v>
      </c>
      <c r="E189" s="459">
        <v>0.25</v>
      </c>
      <c r="F189" s="780"/>
      <c r="G189" s="780"/>
      <c r="H189" s="460">
        <f t="shared" si="8"/>
        <v>0</v>
      </c>
      <c r="I189" s="460">
        <f t="shared" si="9"/>
        <v>0</v>
      </c>
      <c r="J189" s="460">
        <f t="shared" si="11"/>
        <v>0</v>
      </c>
      <c r="K189" s="9"/>
      <c r="P189" s="2"/>
      <c r="Q189" s="27"/>
      <c r="R189" s="2"/>
      <c r="S189" s="2"/>
      <c r="T189" s="2"/>
      <c r="U189" s="2"/>
      <c r="V189" s="2"/>
      <c r="W189" s="2"/>
    </row>
    <row r="190" spans="2:23" ht="15" customHeight="1" x14ac:dyDescent="0.35">
      <c r="B190" s="349"/>
      <c r="C190" s="715" t="str">
        <f t="shared" si="10"/>
        <v/>
      </c>
      <c r="D190" s="458">
        <f>IF(ISNUMBER(Summary!$D$17), DATE(Summary!$D$17, 1, 1) + INT((ROW(B152)-1)/24), DATE(2024, 1, 1) + INT((ROW(B152)-1)/24))</f>
        <v>45298</v>
      </c>
      <c r="E190" s="459">
        <v>0.29166666666666669</v>
      </c>
      <c r="F190" s="780"/>
      <c r="G190" s="780"/>
      <c r="H190" s="460">
        <f t="shared" si="8"/>
        <v>0</v>
      </c>
      <c r="I190" s="460">
        <f t="shared" si="9"/>
        <v>0</v>
      </c>
      <c r="J190" s="460">
        <f t="shared" si="11"/>
        <v>0</v>
      </c>
      <c r="K190" s="9"/>
      <c r="P190" s="2"/>
      <c r="Q190" s="27"/>
      <c r="R190" s="2"/>
      <c r="S190" s="2"/>
      <c r="T190" s="2"/>
      <c r="U190" s="2"/>
      <c r="V190" s="2"/>
      <c r="W190" s="2"/>
    </row>
    <row r="191" spans="2:23" ht="15" customHeight="1" x14ac:dyDescent="0.35">
      <c r="B191" s="349"/>
      <c r="C191" s="715" t="str">
        <f t="shared" si="10"/>
        <v/>
      </c>
      <c r="D191" s="458">
        <f>IF(ISNUMBER(Summary!$D$17), DATE(Summary!$D$17, 1, 1) + INT((ROW(B153)-1)/24), DATE(2024, 1, 1) + INT((ROW(B153)-1)/24))</f>
        <v>45298</v>
      </c>
      <c r="E191" s="459">
        <v>0.33333333333333337</v>
      </c>
      <c r="F191" s="780"/>
      <c r="G191" s="780"/>
      <c r="H191" s="460">
        <f t="shared" si="8"/>
        <v>0</v>
      </c>
      <c r="I191" s="460">
        <f t="shared" si="9"/>
        <v>0</v>
      </c>
      <c r="J191" s="460">
        <f t="shared" si="11"/>
        <v>0</v>
      </c>
      <c r="K191" s="9"/>
      <c r="P191" s="2"/>
      <c r="Q191" s="27"/>
      <c r="R191" s="2"/>
      <c r="S191" s="2"/>
      <c r="T191" s="2"/>
      <c r="U191" s="2"/>
      <c r="V191" s="2"/>
      <c r="W191" s="2"/>
    </row>
    <row r="192" spans="2:23" ht="15" customHeight="1" x14ac:dyDescent="0.35">
      <c r="B192" s="349"/>
      <c r="C192" s="715" t="str">
        <f t="shared" si="10"/>
        <v/>
      </c>
      <c r="D192" s="458">
        <f>IF(ISNUMBER(Summary!$D$17), DATE(Summary!$D$17, 1, 1) + INT((ROW(B154)-1)/24), DATE(2024, 1, 1) + INT((ROW(B154)-1)/24))</f>
        <v>45298</v>
      </c>
      <c r="E192" s="459">
        <v>0.375</v>
      </c>
      <c r="F192" s="780"/>
      <c r="G192" s="780"/>
      <c r="H192" s="460">
        <f t="shared" si="8"/>
        <v>0</v>
      </c>
      <c r="I192" s="460">
        <f t="shared" si="9"/>
        <v>0</v>
      </c>
      <c r="J192" s="460">
        <f t="shared" si="11"/>
        <v>0</v>
      </c>
      <c r="K192" s="9"/>
      <c r="P192" s="2"/>
      <c r="Q192" s="27"/>
      <c r="R192" s="2"/>
      <c r="S192" s="2"/>
      <c r="T192" s="2"/>
      <c r="U192" s="2"/>
      <c r="V192" s="2"/>
      <c r="W192" s="2"/>
    </row>
    <row r="193" spans="2:23" ht="15" customHeight="1" x14ac:dyDescent="0.35">
      <c r="B193" s="349"/>
      <c r="C193" s="715" t="str">
        <f t="shared" si="10"/>
        <v/>
      </c>
      <c r="D193" s="458">
        <f>IF(ISNUMBER(Summary!$D$17), DATE(Summary!$D$17, 1, 1) + INT((ROW(B155)-1)/24), DATE(2024, 1, 1) + INT((ROW(B155)-1)/24))</f>
        <v>45298</v>
      </c>
      <c r="E193" s="459">
        <v>0.41666666666666669</v>
      </c>
      <c r="F193" s="780"/>
      <c r="G193" s="780"/>
      <c r="H193" s="460">
        <f t="shared" si="8"/>
        <v>0</v>
      </c>
      <c r="I193" s="460">
        <f t="shared" si="9"/>
        <v>0</v>
      </c>
      <c r="J193" s="460">
        <f t="shared" si="11"/>
        <v>0</v>
      </c>
      <c r="K193" s="9"/>
      <c r="P193" s="2"/>
      <c r="Q193" s="27"/>
      <c r="R193" s="2"/>
      <c r="S193" s="2"/>
      <c r="T193" s="2"/>
      <c r="U193" s="2"/>
      <c r="V193" s="2"/>
      <c r="W193" s="2"/>
    </row>
    <row r="194" spans="2:23" ht="15" customHeight="1" x14ac:dyDescent="0.35">
      <c r="B194" s="349"/>
      <c r="C194" s="715" t="str">
        <f t="shared" si="10"/>
        <v/>
      </c>
      <c r="D194" s="458">
        <f>IF(ISNUMBER(Summary!$D$17), DATE(Summary!$D$17, 1, 1) + INT((ROW(B156)-1)/24), DATE(2024, 1, 1) + INT((ROW(B156)-1)/24))</f>
        <v>45298</v>
      </c>
      <c r="E194" s="459">
        <v>0.45833333333333337</v>
      </c>
      <c r="F194" s="780"/>
      <c r="G194" s="780"/>
      <c r="H194" s="460">
        <f t="shared" si="8"/>
        <v>0</v>
      </c>
      <c r="I194" s="460">
        <f t="shared" si="9"/>
        <v>0</v>
      </c>
      <c r="J194" s="460">
        <f t="shared" si="11"/>
        <v>0</v>
      </c>
      <c r="K194" s="9"/>
      <c r="P194" s="2"/>
      <c r="Q194" s="27"/>
      <c r="R194" s="2"/>
      <c r="S194" s="2"/>
      <c r="T194" s="2"/>
      <c r="U194" s="2"/>
      <c r="V194" s="2"/>
      <c r="W194" s="2"/>
    </row>
    <row r="195" spans="2:23" ht="15" customHeight="1" x14ac:dyDescent="0.35">
      <c r="B195" s="349"/>
      <c r="C195" s="715" t="str">
        <f t="shared" si="10"/>
        <v/>
      </c>
      <c r="D195" s="458">
        <f>IF(ISNUMBER(Summary!$D$17), DATE(Summary!$D$17, 1, 1) + INT((ROW(B157)-1)/24), DATE(2024, 1, 1) + INT((ROW(B157)-1)/24))</f>
        <v>45298</v>
      </c>
      <c r="E195" s="459">
        <v>0.50000000000000011</v>
      </c>
      <c r="F195" s="780"/>
      <c r="G195" s="780"/>
      <c r="H195" s="460">
        <f t="shared" si="8"/>
        <v>0</v>
      </c>
      <c r="I195" s="460">
        <f t="shared" si="9"/>
        <v>0</v>
      </c>
      <c r="J195" s="460">
        <f t="shared" si="11"/>
        <v>0</v>
      </c>
      <c r="K195" s="9"/>
      <c r="P195" s="2"/>
      <c r="Q195" s="27"/>
      <c r="R195" s="2"/>
      <c r="S195" s="2"/>
      <c r="T195" s="2"/>
      <c r="U195" s="2"/>
      <c r="V195" s="2"/>
      <c r="W195" s="2"/>
    </row>
    <row r="196" spans="2:23" ht="15" customHeight="1" x14ac:dyDescent="0.35">
      <c r="B196" s="349"/>
      <c r="C196" s="715" t="str">
        <f t="shared" si="10"/>
        <v/>
      </c>
      <c r="D196" s="458">
        <f>IF(ISNUMBER(Summary!$D$17), DATE(Summary!$D$17, 1, 1) + INT((ROW(B158)-1)/24), DATE(2024, 1, 1) + INT((ROW(B158)-1)/24))</f>
        <v>45298</v>
      </c>
      <c r="E196" s="459">
        <v>0.54166666666666674</v>
      </c>
      <c r="F196" s="780"/>
      <c r="G196" s="780"/>
      <c r="H196" s="460">
        <f t="shared" si="8"/>
        <v>0</v>
      </c>
      <c r="I196" s="460">
        <f t="shared" si="9"/>
        <v>0</v>
      </c>
      <c r="J196" s="460">
        <f t="shared" si="11"/>
        <v>0</v>
      </c>
      <c r="K196" s="9"/>
      <c r="P196" s="2"/>
      <c r="Q196" s="27"/>
      <c r="R196" s="2"/>
      <c r="S196" s="2"/>
      <c r="T196" s="2"/>
      <c r="U196" s="2"/>
      <c r="V196" s="2"/>
      <c r="W196" s="2"/>
    </row>
    <row r="197" spans="2:23" ht="15" customHeight="1" x14ac:dyDescent="0.35">
      <c r="B197" s="349"/>
      <c r="C197" s="715" t="str">
        <f t="shared" si="10"/>
        <v/>
      </c>
      <c r="D197" s="458">
        <f>IF(ISNUMBER(Summary!$D$17), DATE(Summary!$D$17, 1, 1) + INT((ROW(B159)-1)/24), DATE(2024, 1, 1) + INT((ROW(B159)-1)/24))</f>
        <v>45298</v>
      </c>
      <c r="E197" s="459">
        <v>0.58333333333333337</v>
      </c>
      <c r="F197" s="780"/>
      <c r="G197" s="780"/>
      <c r="H197" s="460">
        <f t="shared" si="8"/>
        <v>0</v>
      </c>
      <c r="I197" s="460">
        <f t="shared" si="9"/>
        <v>0</v>
      </c>
      <c r="J197" s="460">
        <f t="shared" si="11"/>
        <v>0</v>
      </c>
      <c r="K197" s="9"/>
      <c r="P197" s="2"/>
      <c r="Q197" s="27"/>
      <c r="R197" s="2"/>
      <c r="S197" s="2"/>
      <c r="T197" s="2"/>
      <c r="U197" s="2"/>
      <c r="V197" s="2"/>
      <c r="W197" s="2"/>
    </row>
    <row r="198" spans="2:23" ht="15" customHeight="1" x14ac:dyDescent="0.35">
      <c r="B198" s="349"/>
      <c r="C198" s="715" t="str">
        <f t="shared" si="10"/>
        <v/>
      </c>
      <c r="D198" s="458">
        <f>IF(ISNUMBER(Summary!$D$17), DATE(Summary!$D$17, 1, 1) + INT((ROW(B160)-1)/24), DATE(2024, 1, 1) + INT((ROW(B160)-1)/24))</f>
        <v>45298</v>
      </c>
      <c r="E198" s="459">
        <v>0.62500000000000011</v>
      </c>
      <c r="F198" s="780"/>
      <c r="G198" s="780"/>
      <c r="H198" s="460">
        <f t="shared" si="8"/>
        <v>0</v>
      </c>
      <c r="I198" s="460">
        <f t="shared" si="9"/>
        <v>0</v>
      </c>
      <c r="J198" s="460">
        <f t="shared" si="11"/>
        <v>0</v>
      </c>
      <c r="K198" s="9"/>
      <c r="P198" s="2"/>
      <c r="Q198" s="27"/>
      <c r="R198" s="2"/>
      <c r="S198" s="2"/>
      <c r="T198" s="2"/>
      <c r="U198" s="2"/>
      <c r="V198" s="2"/>
      <c r="W198" s="2"/>
    </row>
    <row r="199" spans="2:23" ht="15" customHeight="1" x14ac:dyDescent="0.35">
      <c r="B199" s="349"/>
      <c r="C199" s="715" t="str">
        <f t="shared" si="10"/>
        <v/>
      </c>
      <c r="D199" s="458">
        <f>IF(ISNUMBER(Summary!$D$17), DATE(Summary!$D$17, 1, 1) + INT((ROW(B161)-1)/24), DATE(2024, 1, 1) + INT((ROW(B161)-1)/24))</f>
        <v>45298</v>
      </c>
      <c r="E199" s="459">
        <v>0.66666666666666674</v>
      </c>
      <c r="F199" s="780"/>
      <c r="G199" s="780"/>
      <c r="H199" s="460">
        <f t="shared" si="8"/>
        <v>0</v>
      </c>
      <c r="I199" s="460">
        <f t="shared" si="9"/>
        <v>0</v>
      </c>
      <c r="J199" s="460">
        <f t="shared" si="11"/>
        <v>0</v>
      </c>
      <c r="K199" s="9"/>
      <c r="P199" s="2"/>
      <c r="Q199" s="27"/>
      <c r="R199" s="2"/>
      <c r="S199" s="2"/>
      <c r="T199" s="2"/>
      <c r="U199" s="2"/>
      <c r="V199" s="2"/>
      <c r="W199" s="2"/>
    </row>
    <row r="200" spans="2:23" ht="15" customHeight="1" x14ac:dyDescent="0.35">
      <c r="B200" s="349"/>
      <c r="C200" s="715" t="str">
        <f t="shared" si="10"/>
        <v/>
      </c>
      <c r="D200" s="458">
        <f>IF(ISNUMBER(Summary!$D$17), DATE(Summary!$D$17, 1, 1) + INT((ROW(B162)-1)/24), DATE(2024, 1, 1) + INT((ROW(B162)-1)/24))</f>
        <v>45298</v>
      </c>
      <c r="E200" s="459">
        <v>0.70833333333333337</v>
      </c>
      <c r="F200" s="780"/>
      <c r="G200" s="780"/>
      <c r="H200" s="460">
        <f t="shared" si="8"/>
        <v>0</v>
      </c>
      <c r="I200" s="460">
        <f t="shared" si="9"/>
        <v>0</v>
      </c>
      <c r="J200" s="460">
        <f t="shared" si="11"/>
        <v>0</v>
      </c>
      <c r="K200" s="9"/>
      <c r="P200" s="2"/>
      <c r="Q200" s="27"/>
      <c r="R200" s="2"/>
      <c r="S200" s="2"/>
      <c r="T200" s="2"/>
      <c r="U200" s="2"/>
      <c r="V200" s="2"/>
      <c r="W200" s="2"/>
    </row>
    <row r="201" spans="2:23" ht="15" customHeight="1" x14ac:dyDescent="0.35">
      <c r="B201" s="349"/>
      <c r="C201" s="715" t="str">
        <f t="shared" si="10"/>
        <v/>
      </c>
      <c r="D201" s="458">
        <f>IF(ISNUMBER(Summary!$D$17), DATE(Summary!$D$17, 1, 1) + INT((ROW(B163)-1)/24), DATE(2024, 1, 1) + INT((ROW(B163)-1)/24))</f>
        <v>45298</v>
      </c>
      <c r="E201" s="459">
        <v>0.75000000000000011</v>
      </c>
      <c r="F201" s="780"/>
      <c r="G201" s="780"/>
      <c r="H201" s="460">
        <f t="shared" si="8"/>
        <v>0</v>
      </c>
      <c r="I201" s="460">
        <f t="shared" si="9"/>
        <v>0</v>
      </c>
      <c r="J201" s="460">
        <f t="shared" si="11"/>
        <v>0</v>
      </c>
      <c r="K201" s="9"/>
      <c r="P201" s="2"/>
      <c r="Q201" s="27"/>
      <c r="R201" s="2"/>
      <c r="S201" s="2"/>
      <c r="T201" s="2"/>
      <c r="U201" s="2"/>
      <c r="V201" s="2"/>
      <c r="W201" s="2"/>
    </row>
    <row r="202" spans="2:23" ht="15" customHeight="1" x14ac:dyDescent="0.35">
      <c r="B202" s="349"/>
      <c r="C202" s="715" t="str">
        <f t="shared" si="10"/>
        <v/>
      </c>
      <c r="D202" s="458">
        <f>IF(ISNUMBER(Summary!$D$17), DATE(Summary!$D$17, 1, 1) + INT((ROW(B164)-1)/24), DATE(2024, 1, 1) + INT((ROW(B164)-1)/24))</f>
        <v>45298</v>
      </c>
      <c r="E202" s="459">
        <v>0.79166666666666674</v>
      </c>
      <c r="F202" s="780"/>
      <c r="G202" s="780"/>
      <c r="H202" s="460">
        <f t="shared" si="8"/>
        <v>0</v>
      </c>
      <c r="I202" s="460">
        <f t="shared" si="9"/>
        <v>0</v>
      </c>
      <c r="J202" s="460">
        <f t="shared" si="11"/>
        <v>0</v>
      </c>
      <c r="K202" s="9"/>
      <c r="P202" s="2"/>
      <c r="Q202" s="27"/>
      <c r="R202" s="2"/>
      <c r="S202" s="2"/>
      <c r="T202" s="2"/>
      <c r="U202" s="2"/>
      <c r="V202" s="2"/>
      <c r="W202" s="2"/>
    </row>
    <row r="203" spans="2:23" ht="15" customHeight="1" x14ac:dyDescent="0.35">
      <c r="B203" s="349"/>
      <c r="C203" s="715" t="str">
        <f t="shared" si="10"/>
        <v/>
      </c>
      <c r="D203" s="458">
        <f>IF(ISNUMBER(Summary!$D$17), DATE(Summary!$D$17, 1, 1) + INT((ROW(B165)-1)/24), DATE(2024, 1, 1) + INT((ROW(B165)-1)/24))</f>
        <v>45298</v>
      </c>
      <c r="E203" s="459">
        <v>0.83333333333333337</v>
      </c>
      <c r="F203" s="780"/>
      <c r="G203" s="780"/>
      <c r="H203" s="460">
        <f t="shared" si="8"/>
        <v>0</v>
      </c>
      <c r="I203" s="460">
        <f t="shared" si="9"/>
        <v>0</v>
      </c>
      <c r="J203" s="460">
        <f t="shared" si="11"/>
        <v>0</v>
      </c>
      <c r="K203" s="9"/>
      <c r="P203" s="2"/>
      <c r="Q203" s="27"/>
      <c r="R203" s="2"/>
      <c r="S203" s="2"/>
      <c r="T203" s="2"/>
      <c r="U203" s="2"/>
      <c r="V203" s="2"/>
      <c r="W203" s="2"/>
    </row>
    <row r="204" spans="2:23" ht="15" customHeight="1" x14ac:dyDescent="0.35">
      <c r="B204" s="349"/>
      <c r="C204" s="715" t="str">
        <f t="shared" si="10"/>
        <v/>
      </c>
      <c r="D204" s="458">
        <f>IF(ISNUMBER(Summary!$D$17), DATE(Summary!$D$17, 1, 1) + INT((ROW(B166)-1)/24), DATE(2024, 1, 1) + INT((ROW(B166)-1)/24))</f>
        <v>45298</v>
      </c>
      <c r="E204" s="459">
        <v>0.87500000000000011</v>
      </c>
      <c r="F204" s="780"/>
      <c r="G204" s="780"/>
      <c r="H204" s="460">
        <f t="shared" si="8"/>
        <v>0</v>
      </c>
      <c r="I204" s="460">
        <f t="shared" si="9"/>
        <v>0</v>
      </c>
      <c r="J204" s="460">
        <f t="shared" si="11"/>
        <v>0</v>
      </c>
      <c r="K204" s="9"/>
      <c r="P204" s="2"/>
      <c r="Q204" s="27"/>
      <c r="R204" s="2"/>
      <c r="S204" s="2"/>
      <c r="T204" s="2"/>
      <c r="U204" s="2"/>
      <c r="V204" s="2"/>
      <c r="W204" s="2"/>
    </row>
    <row r="205" spans="2:23" ht="15" customHeight="1" x14ac:dyDescent="0.35">
      <c r="B205" s="349"/>
      <c r="C205" s="715" t="str">
        <f t="shared" si="10"/>
        <v/>
      </c>
      <c r="D205" s="458">
        <f>IF(ISNUMBER(Summary!$D$17), DATE(Summary!$D$17, 1, 1) + INT((ROW(B167)-1)/24), DATE(2024, 1, 1) + INT((ROW(B167)-1)/24))</f>
        <v>45298</v>
      </c>
      <c r="E205" s="459">
        <v>0.91666666666666674</v>
      </c>
      <c r="F205" s="780"/>
      <c r="G205" s="780"/>
      <c r="H205" s="460">
        <f t="shared" si="8"/>
        <v>0</v>
      </c>
      <c r="I205" s="460">
        <f t="shared" si="9"/>
        <v>0</v>
      </c>
      <c r="J205" s="460">
        <f t="shared" si="11"/>
        <v>0</v>
      </c>
      <c r="K205" s="9"/>
      <c r="P205" s="2"/>
      <c r="Q205" s="27"/>
      <c r="R205" s="2"/>
      <c r="S205" s="2"/>
      <c r="T205" s="2"/>
      <c r="U205" s="2"/>
      <c r="V205" s="2"/>
      <c r="W205" s="2"/>
    </row>
    <row r="206" spans="2:23" ht="15" customHeight="1" x14ac:dyDescent="0.35">
      <c r="B206" s="349"/>
      <c r="C206" s="715" t="str">
        <f t="shared" si="10"/>
        <v/>
      </c>
      <c r="D206" s="458">
        <f>IF(ISNUMBER(Summary!$D$17), DATE(Summary!$D$17, 1, 1) + INT((ROW(B168)-1)/24), DATE(2024, 1, 1) + INT((ROW(B168)-1)/24))</f>
        <v>45298</v>
      </c>
      <c r="E206" s="459">
        <v>0.95833333333333337</v>
      </c>
      <c r="F206" s="780"/>
      <c r="G206" s="780"/>
      <c r="H206" s="460">
        <f t="shared" si="8"/>
        <v>0</v>
      </c>
      <c r="I206" s="460">
        <f t="shared" si="9"/>
        <v>0</v>
      </c>
      <c r="J206" s="460">
        <f t="shared" si="11"/>
        <v>0</v>
      </c>
      <c r="K206" s="9"/>
      <c r="P206" s="2"/>
      <c r="Q206" s="27"/>
      <c r="R206" s="2"/>
      <c r="S206" s="2"/>
      <c r="T206" s="2"/>
      <c r="U206" s="2"/>
      <c r="V206" s="2"/>
      <c r="W206" s="2"/>
    </row>
    <row r="207" spans="2:23" ht="15" customHeight="1" x14ac:dyDescent="0.35">
      <c r="B207" s="457"/>
      <c r="C207" s="715">
        <f t="shared" si="10"/>
        <v>45299</v>
      </c>
      <c r="D207" s="458">
        <f>IF(ISNUMBER(Summary!$D$17), DATE(Summary!$D$17, 1, 1) + INT((ROW(B169)-1)/24), DATE(2024, 1, 1) + INT((ROW(B169)-1)/24))</f>
        <v>45299</v>
      </c>
      <c r="E207" s="459">
        <v>3.1225022567582528E-17</v>
      </c>
      <c r="F207" s="780"/>
      <c r="G207" s="780"/>
      <c r="H207" s="460">
        <f t="shared" si="8"/>
        <v>0</v>
      </c>
      <c r="I207" s="460">
        <f t="shared" si="9"/>
        <v>0</v>
      </c>
      <c r="J207" s="460">
        <f t="shared" si="11"/>
        <v>0</v>
      </c>
      <c r="K207" s="9"/>
      <c r="P207" s="2"/>
      <c r="Q207" s="27"/>
      <c r="R207" s="2"/>
      <c r="S207" s="2"/>
      <c r="T207" s="2"/>
      <c r="U207" s="2"/>
      <c r="V207" s="2"/>
      <c r="W207" s="2"/>
    </row>
    <row r="208" spans="2:23" ht="15" customHeight="1" x14ac:dyDescent="0.35">
      <c r="B208" s="349"/>
      <c r="C208" s="715" t="str">
        <f t="shared" si="10"/>
        <v/>
      </c>
      <c r="D208" s="458">
        <f>IF(ISNUMBER(Summary!$D$17), DATE(Summary!$D$17, 1, 1) + INT((ROW(B170)-1)/24), DATE(2024, 1, 1) + INT((ROW(B170)-1)/24))</f>
        <v>45299</v>
      </c>
      <c r="E208" s="459">
        <v>4.1666666666666699E-2</v>
      </c>
      <c r="F208" s="780"/>
      <c r="G208" s="780"/>
      <c r="H208" s="460">
        <f t="shared" si="8"/>
        <v>0</v>
      </c>
      <c r="I208" s="460">
        <f t="shared" si="9"/>
        <v>0</v>
      </c>
      <c r="J208" s="460">
        <f t="shared" si="11"/>
        <v>0</v>
      </c>
      <c r="K208" s="9"/>
      <c r="P208" s="2"/>
      <c r="Q208" s="27"/>
      <c r="R208" s="2"/>
      <c r="S208" s="2"/>
      <c r="T208" s="2"/>
      <c r="U208" s="2"/>
      <c r="V208" s="2"/>
      <c r="W208" s="2"/>
    </row>
    <row r="209" spans="2:23" ht="15" customHeight="1" x14ac:dyDescent="0.35">
      <c r="B209" s="349"/>
      <c r="C209" s="715" t="str">
        <f t="shared" si="10"/>
        <v/>
      </c>
      <c r="D209" s="458">
        <f>IF(ISNUMBER(Summary!$D$17), DATE(Summary!$D$17, 1, 1) + INT((ROW(B171)-1)/24), DATE(2024, 1, 1) + INT((ROW(B171)-1)/24))</f>
        <v>45299</v>
      </c>
      <c r="E209" s="459">
        <v>8.333333333333337E-2</v>
      </c>
      <c r="F209" s="780"/>
      <c r="G209" s="780"/>
      <c r="H209" s="460">
        <f t="shared" si="8"/>
        <v>0</v>
      </c>
      <c r="I209" s="460">
        <f t="shared" si="9"/>
        <v>0</v>
      </c>
      <c r="J209" s="460">
        <f t="shared" si="11"/>
        <v>0</v>
      </c>
      <c r="K209" s="9"/>
      <c r="P209" s="2"/>
      <c r="Q209" s="27"/>
      <c r="R209" s="2"/>
      <c r="S209" s="2"/>
      <c r="T209" s="2"/>
      <c r="U209" s="2"/>
      <c r="V209" s="2"/>
      <c r="W209" s="2"/>
    </row>
    <row r="210" spans="2:23" ht="15" customHeight="1" x14ac:dyDescent="0.35">
      <c r="B210" s="349"/>
      <c r="C210" s="715" t="str">
        <f t="shared" si="10"/>
        <v/>
      </c>
      <c r="D210" s="458">
        <f>IF(ISNUMBER(Summary!$D$17), DATE(Summary!$D$17, 1, 1) + INT((ROW(B172)-1)/24), DATE(2024, 1, 1) + INT((ROW(B172)-1)/24))</f>
        <v>45299</v>
      </c>
      <c r="E210" s="459">
        <v>0.12500000000000006</v>
      </c>
      <c r="F210" s="780"/>
      <c r="G210" s="780"/>
      <c r="H210" s="460">
        <f t="shared" si="8"/>
        <v>0</v>
      </c>
      <c r="I210" s="460">
        <f t="shared" si="9"/>
        <v>0</v>
      </c>
      <c r="J210" s="460">
        <f t="shared" si="11"/>
        <v>0</v>
      </c>
      <c r="K210" s="9"/>
      <c r="P210" s="2"/>
      <c r="Q210" s="27"/>
      <c r="R210" s="2"/>
      <c r="S210" s="2"/>
      <c r="T210" s="2"/>
      <c r="U210" s="2"/>
      <c r="V210" s="2"/>
      <c r="W210" s="2"/>
    </row>
    <row r="211" spans="2:23" ht="15" customHeight="1" x14ac:dyDescent="0.35">
      <c r="B211" s="349"/>
      <c r="C211" s="715" t="str">
        <f t="shared" si="10"/>
        <v/>
      </c>
      <c r="D211" s="458">
        <f>IF(ISNUMBER(Summary!$D$17), DATE(Summary!$D$17, 1, 1) + INT((ROW(B173)-1)/24), DATE(2024, 1, 1) + INT((ROW(B173)-1)/24))</f>
        <v>45299</v>
      </c>
      <c r="E211" s="459">
        <v>0.16666666666666669</v>
      </c>
      <c r="F211" s="780"/>
      <c r="G211" s="780"/>
      <c r="H211" s="460">
        <f t="shared" si="8"/>
        <v>0</v>
      </c>
      <c r="I211" s="460">
        <f t="shared" si="9"/>
        <v>0</v>
      </c>
      <c r="J211" s="460">
        <f t="shared" si="11"/>
        <v>0</v>
      </c>
      <c r="K211" s="9"/>
      <c r="P211" s="2"/>
      <c r="Q211" s="27"/>
      <c r="R211" s="2"/>
      <c r="S211" s="2"/>
      <c r="T211" s="2"/>
      <c r="U211" s="2"/>
      <c r="V211" s="2"/>
      <c r="W211" s="2"/>
    </row>
    <row r="212" spans="2:23" ht="15" customHeight="1" x14ac:dyDescent="0.35">
      <c r="B212" s="349"/>
      <c r="C212" s="715" t="str">
        <f t="shared" si="10"/>
        <v/>
      </c>
      <c r="D212" s="458">
        <f>IF(ISNUMBER(Summary!$D$17), DATE(Summary!$D$17, 1, 1) + INT((ROW(B174)-1)/24), DATE(2024, 1, 1) + INT((ROW(B174)-1)/24))</f>
        <v>45299</v>
      </c>
      <c r="E212" s="459">
        <v>0.20833333333333337</v>
      </c>
      <c r="F212" s="780"/>
      <c r="G212" s="780"/>
      <c r="H212" s="460">
        <f t="shared" si="8"/>
        <v>0</v>
      </c>
      <c r="I212" s="460">
        <f t="shared" si="9"/>
        <v>0</v>
      </c>
      <c r="J212" s="460">
        <f t="shared" si="11"/>
        <v>0</v>
      </c>
      <c r="K212" s="9"/>
      <c r="P212" s="2"/>
      <c r="Q212" s="27"/>
      <c r="R212" s="2"/>
      <c r="S212" s="2"/>
      <c r="T212" s="2"/>
      <c r="U212" s="2"/>
      <c r="V212" s="2"/>
      <c r="W212" s="2"/>
    </row>
    <row r="213" spans="2:23" ht="15" customHeight="1" x14ac:dyDescent="0.35">
      <c r="B213" s="349"/>
      <c r="C213" s="715" t="str">
        <f t="shared" si="10"/>
        <v/>
      </c>
      <c r="D213" s="458">
        <f>IF(ISNUMBER(Summary!$D$17), DATE(Summary!$D$17, 1, 1) + INT((ROW(B175)-1)/24), DATE(2024, 1, 1) + INT((ROW(B175)-1)/24))</f>
        <v>45299</v>
      </c>
      <c r="E213" s="459">
        <v>0.25</v>
      </c>
      <c r="F213" s="780"/>
      <c r="G213" s="780"/>
      <c r="H213" s="460">
        <f t="shared" si="8"/>
        <v>0</v>
      </c>
      <c r="I213" s="460">
        <f t="shared" si="9"/>
        <v>0</v>
      </c>
      <c r="J213" s="460">
        <f t="shared" si="11"/>
        <v>0</v>
      </c>
      <c r="K213" s="9"/>
      <c r="P213" s="2"/>
      <c r="Q213" s="27"/>
      <c r="R213" s="2"/>
      <c r="S213" s="2"/>
      <c r="T213" s="2"/>
      <c r="U213" s="2"/>
      <c r="V213" s="2"/>
      <c r="W213" s="2"/>
    </row>
    <row r="214" spans="2:23" ht="15" customHeight="1" x14ac:dyDescent="0.35">
      <c r="B214" s="349"/>
      <c r="C214" s="715" t="str">
        <f t="shared" si="10"/>
        <v/>
      </c>
      <c r="D214" s="458">
        <f>IF(ISNUMBER(Summary!$D$17), DATE(Summary!$D$17, 1, 1) + INT((ROW(B176)-1)/24), DATE(2024, 1, 1) + INT((ROW(B176)-1)/24))</f>
        <v>45299</v>
      </c>
      <c r="E214" s="459">
        <v>0.29166666666666669</v>
      </c>
      <c r="F214" s="780"/>
      <c r="G214" s="780"/>
      <c r="H214" s="460">
        <f t="shared" si="8"/>
        <v>0</v>
      </c>
      <c r="I214" s="460">
        <f t="shared" si="9"/>
        <v>0</v>
      </c>
      <c r="J214" s="460">
        <f t="shared" si="11"/>
        <v>0</v>
      </c>
      <c r="K214" s="9"/>
      <c r="P214" s="2"/>
      <c r="Q214" s="27"/>
      <c r="R214" s="2"/>
      <c r="S214" s="2"/>
      <c r="T214" s="2"/>
      <c r="U214" s="2"/>
      <c r="V214" s="2"/>
      <c r="W214" s="2"/>
    </row>
    <row r="215" spans="2:23" ht="15" customHeight="1" x14ac:dyDescent="0.35">
      <c r="B215" s="349"/>
      <c r="C215" s="715" t="str">
        <f t="shared" si="10"/>
        <v/>
      </c>
      <c r="D215" s="458">
        <f>IF(ISNUMBER(Summary!$D$17), DATE(Summary!$D$17, 1, 1) + INT((ROW(B177)-1)/24), DATE(2024, 1, 1) + INT((ROW(B177)-1)/24))</f>
        <v>45299</v>
      </c>
      <c r="E215" s="459">
        <v>0.33333333333333337</v>
      </c>
      <c r="F215" s="780"/>
      <c r="G215" s="780"/>
      <c r="H215" s="460">
        <f t="shared" si="8"/>
        <v>0</v>
      </c>
      <c r="I215" s="460">
        <f t="shared" si="9"/>
        <v>0</v>
      </c>
      <c r="J215" s="460">
        <f t="shared" si="11"/>
        <v>0</v>
      </c>
      <c r="K215" s="9"/>
      <c r="P215" s="2"/>
      <c r="Q215" s="27"/>
      <c r="R215" s="2"/>
      <c r="S215" s="2"/>
      <c r="T215" s="2"/>
      <c r="U215" s="2"/>
      <c r="V215" s="2"/>
      <c r="W215" s="2"/>
    </row>
    <row r="216" spans="2:23" ht="15" customHeight="1" x14ac:dyDescent="0.35">
      <c r="B216" s="349"/>
      <c r="C216" s="715" t="str">
        <f t="shared" si="10"/>
        <v/>
      </c>
      <c r="D216" s="458">
        <f>IF(ISNUMBER(Summary!$D$17), DATE(Summary!$D$17, 1, 1) + INT((ROW(B178)-1)/24), DATE(2024, 1, 1) + INT((ROW(B178)-1)/24))</f>
        <v>45299</v>
      </c>
      <c r="E216" s="459">
        <v>0.375</v>
      </c>
      <c r="F216" s="780"/>
      <c r="G216" s="780"/>
      <c r="H216" s="460">
        <f t="shared" si="8"/>
        <v>0</v>
      </c>
      <c r="I216" s="460">
        <f t="shared" si="9"/>
        <v>0</v>
      </c>
      <c r="J216" s="460">
        <f t="shared" si="11"/>
        <v>0</v>
      </c>
      <c r="K216" s="9"/>
      <c r="P216" s="2"/>
      <c r="Q216" s="27"/>
      <c r="R216" s="2"/>
      <c r="S216" s="2"/>
      <c r="T216" s="2"/>
      <c r="U216" s="2"/>
      <c r="V216" s="2"/>
      <c r="W216" s="2"/>
    </row>
    <row r="217" spans="2:23" ht="15" customHeight="1" x14ac:dyDescent="0.35">
      <c r="B217" s="349"/>
      <c r="C217" s="715" t="str">
        <f t="shared" si="10"/>
        <v/>
      </c>
      <c r="D217" s="458">
        <f>IF(ISNUMBER(Summary!$D$17), DATE(Summary!$D$17, 1, 1) + INT((ROW(B179)-1)/24), DATE(2024, 1, 1) + INT((ROW(B179)-1)/24))</f>
        <v>45299</v>
      </c>
      <c r="E217" s="459">
        <v>0.41666666666666669</v>
      </c>
      <c r="F217" s="780"/>
      <c r="G217" s="780"/>
      <c r="H217" s="460">
        <f t="shared" si="8"/>
        <v>0</v>
      </c>
      <c r="I217" s="460">
        <f t="shared" si="9"/>
        <v>0</v>
      </c>
      <c r="J217" s="460">
        <f t="shared" si="11"/>
        <v>0</v>
      </c>
      <c r="K217" s="9"/>
      <c r="P217" s="2"/>
      <c r="Q217" s="27"/>
      <c r="R217" s="2"/>
      <c r="S217" s="2"/>
      <c r="T217" s="2"/>
      <c r="U217" s="2"/>
      <c r="V217" s="2"/>
      <c r="W217" s="2"/>
    </row>
    <row r="218" spans="2:23" ht="15" customHeight="1" x14ac:dyDescent="0.35">
      <c r="B218" s="349"/>
      <c r="C218" s="715" t="str">
        <f t="shared" si="10"/>
        <v/>
      </c>
      <c r="D218" s="458">
        <f>IF(ISNUMBER(Summary!$D$17), DATE(Summary!$D$17, 1, 1) + INT((ROW(B180)-1)/24), DATE(2024, 1, 1) + INT((ROW(B180)-1)/24))</f>
        <v>45299</v>
      </c>
      <c r="E218" s="459">
        <v>0.45833333333333337</v>
      </c>
      <c r="F218" s="780"/>
      <c r="G218" s="780"/>
      <c r="H218" s="460">
        <f t="shared" si="8"/>
        <v>0</v>
      </c>
      <c r="I218" s="460">
        <f t="shared" si="9"/>
        <v>0</v>
      </c>
      <c r="J218" s="460">
        <f t="shared" si="11"/>
        <v>0</v>
      </c>
      <c r="K218" s="9"/>
      <c r="P218" s="2"/>
      <c r="Q218" s="27"/>
      <c r="R218" s="2"/>
      <c r="S218" s="2"/>
      <c r="T218" s="2"/>
      <c r="U218" s="2"/>
      <c r="V218" s="2"/>
      <c r="W218" s="2"/>
    </row>
    <row r="219" spans="2:23" ht="15" customHeight="1" x14ac:dyDescent="0.35">
      <c r="B219" s="349"/>
      <c r="C219" s="715" t="str">
        <f t="shared" si="10"/>
        <v/>
      </c>
      <c r="D219" s="458">
        <f>IF(ISNUMBER(Summary!$D$17), DATE(Summary!$D$17, 1, 1) + INT((ROW(B181)-1)/24), DATE(2024, 1, 1) + INT((ROW(B181)-1)/24))</f>
        <v>45299</v>
      </c>
      <c r="E219" s="459">
        <v>0.50000000000000011</v>
      </c>
      <c r="F219" s="780"/>
      <c r="G219" s="780"/>
      <c r="H219" s="460">
        <f t="shared" si="8"/>
        <v>0</v>
      </c>
      <c r="I219" s="460">
        <f t="shared" si="9"/>
        <v>0</v>
      </c>
      <c r="J219" s="460">
        <f t="shared" si="11"/>
        <v>0</v>
      </c>
      <c r="K219" s="9"/>
      <c r="P219" s="2"/>
      <c r="Q219" s="27"/>
      <c r="R219" s="2"/>
      <c r="S219" s="2"/>
      <c r="T219" s="2"/>
      <c r="U219" s="2"/>
      <c r="V219" s="2"/>
      <c r="W219" s="2"/>
    </row>
    <row r="220" spans="2:23" ht="15" customHeight="1" x14ac:dyDescent="0.35">
      <c r="B220" s="349"/>
      <c r="C220" s="715" t="str">
        <f t="shared" si="10"/>
        <v/>
      </c>
      <c r="D220" s="458">
        <f>IF(ISNUMBER(Summary!$D$17), DATE(Summary!$D$17, 1, 1) + INT((ROW(B182)-1)/24), DATE(2024, 1, 1) + INT((ROW(B182)-1)/24))</f>
        <v>45299</v>
      </c>
      <c r="E220" s="459">
        <v>0.54166666666666674</v>
      </c>
      <c r="F220" s="780"/>
      <c r="G220" s="780"/>
      <c r="H220" s="460">
        <f t="shared" si="8"/>
        <v>0</v>
      </c>
      <c r="I220" s="460">
        <f t="shared" si="9"/>
        <v>0</v>
      </c>
      <c r="J220" s="460">
        <f t="shared" si="11"/>
        <v>0</v>
      </c>
      <c r="K220" s="9"/>
      <c r="P220" s="2"/>
      <c r="Q220" s="27"/>
      <c r="R220" s="2"/>
      <c r="S220" s="2"/>
      <c r="T220" s="2"/>
      <c r="U220" s="2"/>
      <c r="V220" s="2"/>
      <c r="W220" s="2"/>
    </row>
    <row r="221" spans="2:23" ht="15" customHeight="1" x14ac:dyDescent="0.35">
      <c r="B221" s="349"/>
      <c r="C221" s="715" t="str">
        <f t="shared" si="10"/>
        <v/>
      </c>
      <c r="D221" s="458">
        <f>IF(ISNUMBER(Summary!$D$17), DATE(Summary!$D$17, 1, 1) + INT((ROW(B183)-1)/24), DATE(2024, 1, 1) + INT((ROW(B183)-1)/24))</f>
        <v>45299</v>
      </c>
      <c r="E221" s="459">
        <v>0.58333333333333337</v>
      </c>
      <c r="F221" s="780"/>
      <c r="G221" s="780"/>
      <c r="H221" s="460">
        <f t="shared" si="8"/>
        <v>0</v>
      </c>
      <c r="I221" s="460">
        <f t="shared" si="9"/>
        <v>0</v>
      </c>
      <c r="J221" s="460">
        <f t="shared" si="11"/>
        <v>0</v>
      </c>
      <c r="K221" s="9"/>
      <c r="P221" s="2"/>
      <c r="Q221" s="27"/>
      <c r="R221" s="2"/>
      <c r="S221" s="2"/>
      <c r="T221" s="2"/>
      <c r="U221" s="2"/>
      <c r="V221" s="2"/>
      <c r="W221" s="2"/>
    </row>
    <row r="222" spans="2:23" ht="15" customHeight="1" x14ac:dyDescent="0.35">
      <c r="B222" s="349"/>
      <c r="C222" s="715" t="str">
        <f t="shared" si="10"/>
        <v/>
      </c>
      <c r="D222" s="458">
        <f>IF(ISNUMBER(Summary!$D$17), DATE(Summary!$D$17, 1, 1) + INT((ROW(B184)-1)/24), DATE(2024, 1, 1) + INT((ROW(B184)-1)/24))</f>
        <v>45299</v>
      </c>
      <c r="E222" s="459">
        <v>0.62500000000000011</v>
      </c>
      <c r="F222" s="780"/>
      <c r="G222" s="780"/>
      <c r="H222" s="460">
        <f t="shared" si="8"/>
        <v>0</v>
      </c>
      <c r="I222" s="460">
        <f t="shared" si="9"/>
        <v>0</v>
      </c>
      <c r="J222" s="460">
        <f t="shared" si="11"/>
        <v>0</v>
      </c>
      <c r="K222" s="9"/>
      <c r="P222" s="2"/>
      <c r="Q222" s="27"/>
      <c r="R222" s="2"/>
      <c r="S222" s="2"/>
      <c r="T222" s="2"/>
      <c r="U222" s="2"/>
      <c r="V222" s="2"/>
      <c r="W222" s="2"/>
    </row>
    <row r="223" spans="2:23" ht="15" customHeight="1" x14ac:dyDescent="0.35">
      <c r="B223" s="349"/>
      <c r="C223" s="715" t="str">
        <f t="shared" si="10"/>
        <v/>
      </c>
      <c r="D223" s="458">
        <f>IF(ISNUMBER(Summary!$D$17), DATE(Summary!$D$17, 1, 1) + INT((ROW(B185)-1)/24), DATE(2024, 1, 1) + INT((ROW(B185)-1)/24))</f>
        <v>45299</v>
      </c>
      <c r="E223" s="459">
        <v>0.66666666666666674</v>
      </c>
      <c r="F223" s="780"/>
      <c r="G223" s="780"/>
      <c r="H223" s="460">
        <f t="shared" si="8"/>
        <v>0</v>
      </c>
      <c r="I223" s="460">
        <f t="shared" si="9"/>
        <v>0</v>
      </c>
      <c r="J223" s="460">
        <f t="shared" si="11"/>
        <v>0</v>
      </c>
      <c r="K223" s="9"/>
      <c r="P223" s="2"/>
      <c r="Q223" s="27"/>
      <c r="R223" s="2"/>
      <c r="S223" s="2"/>
      <c r="T223" s="2"/>
      <c r="U223" s="2"/>
      <c r="V223" s="2"/>
      <c r="W223" s="2"/>
    </row>
    <row r="224" spans="2:23" ht="15" customHeight="1" x14ac:dyDescent="0.35">
      <c r="B224" s="349"/>
      <c r="C224" s="715" t="str">
        <f t="shared" si="10"/>
        <v/>
      </c>
      <c r="D224" s="458">
        <f>IF(ISNUMBER(Summary!$D$17), DATE(Summary!$D$17, 1, 1) + INT((ROW(B186)-1)/24), DATE(2024, 1, 1) + INT((ROW(B186)-1)/24))</f>
        <v>45299</v>
      </c>
      <c r="E224" s="459">
        <v>0.70833333333333337</v>
      </c>
      <c r="F224" s="780"/>
      <c r="G224" s="780"/>
      <c r="H224" s="460">
        <f t="shared" si="8"/>
        <v>0</v>
      </c>
      <c r="I224" s="460">
        <f t="shared" si="9"/>
        <v>0</v>
      </c>
      <c r="J224" s="460">
        <f t="shared" si="11"/>
        <v>0</v>
      </c>
      <c r="K224" s="9"/>
      <c r="P224" s="2"/>
      <c r="Q224" s="27"/>
      <c r="R224" s="2"/>
      <c r="S224" s="2"/>
      <c r="T224" s="2"/>
      <c r="U224" s="2"/>
      <c r="V224" s="2"/>
      <c r="W224" s="2"/>
    </row>
    <row r="225" spans="2:23" ht="15" customHeight="1" x14ac:dyDescent="0.35">
      <c r="B225" s="349"/>
      <c r="C225" s="715" t="str">
        <f t="shared" si="10"/>
        <v/>
      </c>
      <c r="D225" s="458">
        <f>IF(ISNUMBER(Summary!$D$17), DATE(Summary!$D$17, 1, 1) + INT((ROW(B187)-1)/24), DATE(2024, 1, 1) + INT((ROW(B187)-1)/24))</f>
        <v>45299</v>
      </c>
      <c r="E225" s="459">
        <v>0.75000000000000011</v>
      </c>
      <c r="F225" s="780"/>
      <c r="G225" s="780"/>
      <c r="H225" s="460">
        <f t="shared" si="8"/>
        <v>0</v>
      </c>
      <c r="I225" s="460">
        <f t="shared" si="9"/>
        <v>0</v>
      </c>
      <c r="J225" s="460">
        <f t="shared" si="11"/>
        <v>0</v>
      </c>
      <c r="K225" s="9"/>
      <c r="P225" s="2"/>
      <c r="Q225" s="27"/>
      <c r="R225" s="2"/>
      <c r="S225" s="2"/>
      <c r="T225" s="2"/>
      <c r="U225" s="2"/>
      <c r="V225" s="2"/>
      <c r="W225" s="2"/>
    </row>
    <row r="226" spans="2:23" ht="15" customHeight="1" x14ac:dyDescent="0.35">
      <c r="B226" s="349"/>
      <c r="C226" s="715" t="str">
        <f t="shared" si="10"/>
        <v/>
      </c>
      <c r="D226" s="458">
        <f>IF(ISNUMBER(Summary!$D$17), DATE(Summary!$D$17, 1, 1) + INT((ROW(B188)-1)/24), DATE(2024, 1, 1) + INT((ROW(B188)-1)/24))</f>
        <v>45299</v>
      </c>
      <c r="E226" s="459">
        <v>0.79166666666666674</v>
      </c>
      <c r="F226" s="780"/>
      <c r="G226" s="780"/>
      <c r="H226" s="460">
        <f t="shared" si="8"/>
        <v>0</v>
      </c>
      <c r="I226" s="460">
        <f t="shared" si="9"/>
        <v>0</v>
      </c>
      <c r="J226" s="460">
        <f t="shared" si="11"/>
        <v>0</v>
      </c>
      <c r="K226" s="9"/>
      <c r="P226" s="2"/>
      <c r="Q226" s="27"/>
      <c r="R226" s="2"/>
      <c r="S226" s="2"/>
      <c r="T226" s="2"/>
      <c r="U226" s="2"/>
      <c r="V226" s="2"/>
      <c r="W226" s="2"/>
    </row>
    <row r="227" spans="2:23" ht="15" customHeight="1" x14ac:dyDescent="0.35">
      <c r="B227" s="349"/>
      <c r="C227" s="715" t="str">
        <f t="shared" si="10"/>
        <v/>
      </c>
      <c r="D227" s="458">
        <f>IF(ISNUMBER(Summary!$D$17), DATE(Summary!$D$17, 1, 1) + INT((ROW(B189)-1)/24), DATE(2024, 1, 1) + INT((ROW(B189)-1)/24))</f>
        <v>45299</v>
      </c>
      <c r="E227" s="459">
        <v>0.83333333333333337</v>
      </c>
      <c r="F227" s="780"/>
      <c r="G227" s="780"/>
      <c r="H227" s="460">
        <f t="shared" si="8"/>
        <v>0</v>
      </c>
      <c r="I227" s="460">
        <f t="shared" si="9"/>
        <v>0</v>
      </c>
      <c r="J227" s="460">
        <f t="shared" si="11"/>
        <v>0</v>
      </c>
      <c r="K227" s="9"/>
      <c r="P227" s="2"/>
      <c r="Q227" s="27"/>
      <c r="R227" s="2"/>
      <c r="S227" s="2"/>
      <c r="T227" s="2"/>
      <c r="U227" s="2"/>
      <c r="V227" s="2"/>
      <c r="W227" s="2"/>
    </row>
    <row r="228" spans="2:23" ht="15" customHeight="1" x14ac:dyDescent="0.35">
      <c r="B228" s="349"/>
      <c r="C228" s="715" t="str">
        <f t="shared" si="10"/>
        <v/>
      </c>
      <c r="D228" s="458">
        <f>IF(ISNUMBER(Summary!$D$17), DATE(Summary!$D$17, 1, 1) + INT((ROW(B190)-1)/24), DATE(2024, 1, 1) + INT((ROW(B190)-1)/24))</f>
        <v>45299</v>
      </c>
      <c r="E228" s="459">
        <v>0.87500000000000011</v>
      </c>
      <c r="F228" s="780"/>
      <c r="G228" s="780"/>
      <c r="H228" s="460">
        <f t="shared" si="8"/>
        <v>0</v>
      </c>
      <c r="I228" s="460">
        <f t="shared" si="9"/>
        <v>0</v>
      </c>
      <c r="J228" s="460">
        <f t="shared" si="11"/>
        <v>0</v>
      </c>
      <c r="K228" s="9"/>
      <c r="P228" s="2"/>
      <c r="Q228" s="27"/>
      <c r="R228" s="2"/>
      <c r="S228" s="2"/>
      <c r="T228" s="2"/>
      <c r="U228" s="2"/>
      <c r="V228" s="2"/>
      <c r="W228" s="2"/>
    </row>
    <row r="229" spans="2:23" ht="15" customHeight="1" x14ac:dyDescent="0.35">
      <c r="B229" s="349"/>
      <c r="C229" s="715" t="str">
        <f t="shared" si="10"/>
        <v/>
      </c>
      <c r="D229" s="458">
        <f>IF(ISNUMBER(Summary!$D$17), DATE(Summary!$D$17, 1, 1) + INT((ROW(B191)-1)/24), DATE(2024, 1, 1) + INT((ROW(B191)-1)/24))</f>
        <v>45299</v>
      </c>
      <c r="E229" s="459">
        <v>0.91666666666666674</v>
      </c>
      <c r="F229" s="780"/>
      <c r="G229" s="780"/>
      <c r="H229" s="460">
        <f t="shared" si="8"/>
        <v>0</v>
      </c>
      <c r="I229" s="460">
        <f t="shared" si="9"/>
        <v>0</v>
      </c>
      <c r="J229" s="460">
        <f t="shared" si="11"/>
        <v>0</v>
      </c>
      <c r="K229" s="9"/>
      <c r="P229" s="2"/>
      <c r="Q229" s="27"/>
      <c r="R229" s="2"/>
      <c r="S229" s="2"/>
      <c r="T229" s="2"/>
      <c r="U229" s="2"/>
      <c r="V229" s="2"/>
      <c r="W229" s="2"/>
    </row>
    <row r="230" spans="2:23" ht="15" customHeight="1" x14ac:dyDescent="0.35">
      <c r="B230" s="349"/>
      <c r="C230" s="715" t="str">
        <f t="shared" si="10"/>
        <v/>
      </c>
      <c r="D230" s="458">
        <f>IF(ISNUMBER(Summary!$D$17), DATE(Summary!$D$17, 1, 1) + INT((ROW(B192)-1)/24), DATE(2024, 1, 1) + INT((ROW(B192)-1)/24))</f>
        <v>45299</v>
      </c>
      <c r="E230" s="459">
        <v>0.95833333333333337</v>
      </c>
      <c r="F230" s="780"/>
      <c r="G230" s="780"/>
      <c r="H230" s="460">
        <f t="shared" si="8"/>
        <v>0</v>
      </c>
      <c r="I230" s="460">
        <f t="shared" si="9"/>
        <v>0</v>
      </c>
      <c r="J230" s="460">
        <f t="shared" si="11"/>
        <v>0</v>
      </c>
      <c r="K230" s="9"/>
      <c r="P230" s="2"/>
      <c r="Q230" s="27"/>
      <c r="R230" s="2"/>
      <c r="S230" s="2"/>
      <c r="T230" s="2"/>
      <c r="U230" s="2"/>
      <c r="V230" s="2"/>
      <c r="W230" s="2"/>
    </row>
    <row r="231" spans="2:23" ht="15" customHeight="1" x14ac:dyDescent="0.35">
      <c r="B231" s="457"/>
      <c r="C231" s="715">
        <f t="shared" si="10"/>
        <v>45300</v>
      </c>
      <c r="D231" s="458">
        <f>IF(ISNUMBER(Summary!$D$17), DATE(Summary!$D$17, 1, 1) + INT((ROW(B193)-1)/24), DATE(2024, 1, 1) + INT((ROW(B193)-1)/24))</f>
        <v>45300</v>
      </c>
      <c r="E231" s="459">
        <v>3.1225022567582528E-17</v>
      </c>
      <c r="F231" s="780"/>
      <c r="G231" s="780"/>
      <c r="H231" s="460">
        <f t="shared" ref="H231:H294" si="12">IF(G231&gt;F231,F231,G231)</f>
        <v>0</v>
      </c>
      <c r="I231" s="460">
        <f t="shared" ref="I231:I294" si="13">F231-H231</f>
        <v>0</v>
      </c>
      <c r="J231" s="460">
        <f t="shared" si="11"/>
        <v>0</v>
      </c>
      <c r="K231" s="9"/>
      <c r="P231" s="2"/>
      <c r="Q231" s="27"/>
      <c r="R231" s="2"/>
      <c r="S231" s="2"/>
      <c r="T231" s="2"/>
      <c r="U231" s="2"/>
      <c r="V231" s="2"/>
      <c r="W231" s="2"/>
    </row>
    <row r="232" spans="2:23" ht="15" customHeight="1" x14ac:dyDescent="0.35">
      <c r="B232" s="349"/>
      <c r="C232" s="715" t="str">
        <f t="shared" ref="C232:C295" si="14">IF(MOD(ROW()-ROW($E$39), 24)=0, $D232, "")</f>
        <v/>
      </c>
      <c r="D232" s="458">
        <f>IF(ISNUMBER(Summary!$D$17), DATE(Summary!$D$17, 1, 1) + INT((ROW(B194)-1)/24), DATE(2024, 1, 1) + INT((ROW(B194)-1)/24))</f>
        <v>45300</v>
      </c>
      <c r="E232" s="459">
        <v>4.1666666666666699E-2</v>
      </c>
      <c r="F232" s="780"/>
      <c r="G232" s="780"/>
      <c r="H232" s="460">
        <f t="shared" si="12"/>
        <v>0</v>
      </c>
      <c r="I232" s="460">
        <f t="shared" si="13"/>
        <v>0</v>
      </c>
      <c r="J232" s="460">
        <f t="shared" ref="J232:J295" si="15">G232-H232</f>
        <v>0</v>
      </c>
      <c r="K232" s="9"/>
      <c r="P232" s="2"/>
      <c r="Q232" s="27"/>
      <c r="R232" s="2"/>
      <c r="S232" s="2"/>
      <c r="T232" s="2"/>
      <c r="U232" s="2"/>
      <c r="V232" s="2"/>
      <c r="W232" s="2"/>
    </row>
    <row r="233" spans="2:23" ht="15" customHeight="1" x14ac:dyDescent="0.35">
      <c r="B233" s="349"/>
      <c r="C233" s="715" t="str">
        <f t="shared" si="14"/>
        <v/>
      </c>
      <c r="D233" s="458">
        <f>IF(ISNUMBER(Summary!$D$17), DATE(Summary!$D$17, 1, 1) + INT((ROW(B195)-1)/24), DATE(2024, 1, 1) + INT((ROW(B195)-1)/24))</f>
        <v>45300</v>
      </c>
      <c r="E233" s="459">
        <v>8.333333333333337E-2</v>
      </c>
      <c r="F233" s="780"/>
      <c r="G233" s="780"/>
      <c r="H233" s="460">
        <f t="shared" si="12"/>
        <v>0</v>
      </c>
      <c r="I233" s="460">
        <f t="shared" si="13"/>
        <v>0</v>
      </c>
      <c r="J233" s="460">
        <f t="shared" si="15"/>
        <v>0</v>
      </c>
      <c r="K233" s="9"/>
      <c r="P233" s="2"/>
      <c r="Q233" s="27"/>
      <c r="R233" s="2"/>
      <c r="S233" s="2"/>
      <c r="T233" s="2"/>
      <c r="U233" s="2"/>
      <c r="V233" s="2"/>
      <c r="W233" s="2"/>
    </row>
    <row r="234" spans="2:23" ht="15" customHeight="1" x14ac:dyDescent="0.35">
      <c r="B234" s="349"/>
      <c r="C234" s="715" t="str">
        <f t="shared" si="14"/>
        <v/>
      </c>
      <c r="D234" s="458">
        <f>IF(ISNUMBER(Summary!$D$17), DATE(Summary!$D$17, 1, 1) + INT((ROW(B196)-1)/24), DATE(2024, 1, 1) + INT((ROW(B196)-1)/24))</f>
        <v>45300</v>
      </c>
      <c r="E234" s="459">
        <v>0.12500000000000006</v>
      </c>
      <c r="F234" s="780"/>
      <c r="G234" s="780"/>
      <c r="H234" s="460">
        <f t="shared" si="12"/>
        <v>0</v>
      </c>
      <c r="I234" s="460">
        <f t="shared" si="13"/>
        <v>0</v>
      </c>
      <c r="J234" s="460">
        <f t="shared" si="15"/>
        <v>0</v>
      </c>
      <c r="K234" s="9"/>
      <c r="P234" s="2"/>
      <c r="Q234" s="27"/>
      <c r="R234" s="2"/>
      <c r="S234" s="2"/>
      <c r="T234" s="2"/>
      <c r="U234" s="2"/>
      <c r="V234" s="2"/>
      <c r="W234" s="2"/>
    </row>
    <row r="235" spans="2:23" ht="15" customHeight="1" x14ac:dyDescent="0.35">
      <c r="B235" s="349"/>
      <c r="C235" s="715" t="str">
        <f t="shared" si="14"/>
        <v/>
      </c>
      <c r="D235" s="458">
        <f>IF(ISNUMBER(Summary!$D$17), DATE(Summary!$D$17, 1, 1) + INT((ROW(B197)-1)/24), DATE(2024, 1, 1) + INT((ROW(B197)-1)/24))</f>
        <v>45300</v>
      </c>
      <c r="E235" s="459">
        <v>0.16666666666666669</v>
      </c>
      <c r="F235" s="780"/>
      <c r="G235" s="780"/>
      <c r="H235" s="460">
        <f t="shared" si="12"/>
        <v>0</v>
      </c>
      <c r="I235" s="460">
        <f t="shared" si="13"/>
        <v>0</v>
      </c>
      <c r="J235" s="460">
        <f t="shared" si="15"/>
        <v>0</v>
      </c>
      <c r="K235" s="9"/>
      <c r="P235" s="2"/>
      <c r="Q235" s="27"/>
      <c r="R235" s="2"/>
      <c r="S235" s="2"/>
      <c r="T235" s="2"/>
      <c r="U235" s="2"/>
      <c r="V235" s="2"/>
      <c r="W235" s="2"/>
    </row>
    <row r="236" spans="2:23" ht="15" customHeight="1" x14ac:dyDescent="0.35">
      <c r="B236" s="349"/>
      <c r="C236" s="715" t="str">
        <f t="shared" si="14"/>
        <v/>
      </c>
      <c r="D236" s="458">
        <f>IF(ISNUMBER(Summary!$D$17), DATE(Summary!$D$17, 1, 1) + INT((ROW(B198)-1)/24), DATE(2024, 1, 1) + INT((ROW(B198)-1)/24))</f>
        <v>45300</v>
      </c>
      <c r="E236" s="459">
        <v>0.20833333333333337</v>
      </c>
      <c r="F236" s="780"/>
      <c r="G236" s="780"/>
      <c r="H236" s="460">
        <f t="shared" si="12"/>
        <v>0</v>
      </c>
      <c r="I236" s="460">
        <f t="shared" si="13"/>
        <v>0</v>
      </c>
      <c r="J236" s="460">
        <f t="shared" si="15"/>
        <v>0</v>
      </c>
      <c r="K236" s="9"/>
      <c r="P236" s="2"/>
      <c r="Q236" s="27"/>
      <c r="R236" s="2"/>
      <c r="S236" s="2"/>
      <c r="T236" s="2"/>
      <c r="U236" s="2"/>
      <c r="V236" s="2"/>
      <c r="W236" s="2"/>
    </row>
    <row r="237" spans="2:23" ht="15" customHeight="1" x14ac:dyDescent="0.35">
      <c r="B237" s="349"/>
      <c r="C237" s="715" t="str">
        <f t="shared" si="14"/>
        <v/>
      </c>
      <c r="D237" s="458">
        <f>IF(ISNUMBER(Summary!$D$17), DATE(Summary!$D$17, 1, 1) + INT((ROW(B199)-1)/24), DATE(2024, 1, 1) + INT((ROW(B199)-1)/24))</f>
        <v>45300</v>
      </c>
      <c r="E237" s="459">
        <v>0.25</v>
      </c>
      <c r="F237" s="780"/>
      <c r="G237" s="780"/>
      <c r="H237" s="460">
        <f t="shared" si="12"/>
        <v>0</v>
      </c>
      <c r="I237" s="460">
        <f t="shared" si="13"/>
        <v>0</v>
      </c>
      <c r="J237" s="460">
        <f t="shared" si="15"/>
        <v>0</v>
      </c>
      <c r="K237" s="9"/>
      <c r="P237" s="2"/>
      <c r="Q237" s="27"/>
      <c r="R237" s="2"/>
      <c r="S237" s="2"/>
      <c r="T237" s="2"/>
      <c r="U237" s="2"/>
      <c r="V237" s="2"/>
      <c r="W237" s="2"/>
    </row>
    <row r="238" spans="2:23" ht="15" customHeight="1" x14ac:dyDescent="0.35">
      <c r="B238" s="349"/>
      <c r="C238" s="715" t="str">
        <f t="shared" si="14"/>
        <v/>
      </c>
      <c r="D238" s="458">
        <f>IF(ISNUMBER(Summary!$D$17), DATE(Summary!$D$17, 1, 1) + INT((ROW(B200)-1)/24), DATE(2024, 1, 1) + INT((ROW(B200)-1)/24))</f>
        <v>45300</v>
      </c>
      <c r="E238" s="459">
        <v>0.29166666666666669</v>
      </c>
      <c r="F238" s="780"/>
      <c r="G238" s="780"/>
      <c r="H238" s="460">
        <f t="shared" si="12"/>
        <v>0</v>
      </c>
      <c r="I238" s="460">
        <f t="shared" si="13"/>
        <v>0</v>
      </c>
      <c r="J238" s="460">
        <f t="shared" si="15"/>
        <v>0</v>
      </c>
      <c r="K238" s="9"/>
      <c r="P238" s="2"/>
      <c r="Q238" s="27"/>
      <c r="R238" s="2"/>
      <c r="S238" s="2"/>
      <c r="T238" s="2"/>
      <c r="U238" s="2"/>
      <c r="V238" s="2"/>
      <c r="W238" s="2"/>
    </row>
    <row r="239" spans="2:23" ht="15" customHeight="1" x14ac:dyDescent="0.35">
      <c r="B239" s="349"/>
      <c r="C239" s="715" t="str">
        <f t="shared" si="14"/>
        <v/>
      </c>
      <c r="D239" s="458">
        <f>IF(ISNUMBER(Summary!$D$17), DATE(Summary!$D$17, 1, 1) + INT((ROW(B201)-1)/24), DATE(2024, 1, 1) + INT((ROW(B201)-1)/24))</f>
        <v>45300</v>
      </c>
      <c r="E239" s="459">
        <v>0.33333333333333337</v>
      </c>
      <c r="F239" s="780"/>
      <c r="G239" s="780"/>
      <c r="H239" s="460">
        <f t="shared" si="12"/>
        <v>0</v>
      </c>
      <c r="I239" s="460">
        <f t="shared" si="13"/>
        <v>0</v>
      </c>
      <c r="J239" s="460">
        <f t="shared" si="15"/>
        <v>0</v>
      </c>
      <c r="K239" s="9"/>
      <c r="P239" s="2"/>
      <c r="Q239" s="27"/>
      <c r="R239" s="2"/>
      <c r="S239" s="2"/>
      <c r="T239" s="2"/>
      <c r="U239" s="2"/>
      <c r="V239" s="2"/>
      <c r="W239" s="2"/>
    </row>
    <row r="240" spans="2:23" ht="15" customHeight="1" x14ac:dyDescent="0.35">
      <c r="B240" s="349"/>
      <c r="C240" s="715" t="str">
        <f t="shared" si="14"/>
        <v/>
      </c>
      <c r="D240" s="458">
        <f>IF(ISNUMBER(Summary!$D$17), DATE(Summary!$D$17, 1, 1) + INT((ROW(B202)-1)/24), DATE(2024, 1, 1) + INT((ROW(B202)-1)/24))</f>
        <v>45300</v>
      </c>
      <c r="E240" s="459">
        <v>0.375</v>
      </c>
      <c r="F240" s="780"/>
      <c r="G240" s="780"/>
      <c r="H240" s="460">
        <f t="shared" si="12"/>
        <v>0</v>
      </c>
      <c r="I240" s="460">
        <f t="shared" si="13"/>
        <v>0</v>
      </c>
      <c r="J240" s="460">
        <f t="shared" si="15"/>
        <v>0</v>
      </c>
      <c r="K240" s="9"/>
      <c r="P240" s="2"/>
      <c r="Q240" s="27"/>
      <c r="R240" s="2"/>
      <c r="S240" s="2"/>
      <c r="T240" s="2"/>
      <c r="U240" s="2"/>
      <c r="V240" s="2"/>
      <c r="W240" s="2"/>
    </row>
    <row r="241" spans="2:23" ht="15" customHeight="1" x14ac:dyDescent="0.35">
      <c r="B241" s="349"/>
      <c r="C241" s="715" t="str">
        <f t="shared" si="14"/>
        <v/>
      </c>
      <c r="D241" s="458">
        <f>IF(ISNUMBER(Summary!$D$17), DATE(Summary!$D$17, 1, 1) + INT((ROW(B203)-1)/24), DATE(2024, 1, 1) + INT((ROW(B203)-1)/24))</f>
        <v>45300</v>
      </c>
      <c r="E241" s="459">
        <v>0.41666666666666669</v>
      </c>
      <c r="F241" s="780"/>
      <c r="G241" s="780"/>
      <c r="H241" s="460">
        <f t="shared" si="12"/>
        <v>0</v>
      </c>
      <c r="I241" s="460">
        <f t="shared" si="13"/>
        <v>0</v>
      </c>
      <c r="J241" s="460">
        <f t="shared" si="15"/>
        <v>0</v>
      </c>
      <c r="K241" s="9"/>
      <c r="P241" s="2"/>
      <c r="Q241" s="27"/>
      <c r="R241" s="2"/>
      <c r="S241" s="2"/>
      <c r="T241" s="2"/>
      <c r="U241" s="2"/>
      <c r="V241" s="2"/>
      <c r="W241" s="2"/>
    </row>
    <row r="242" spans="2:23" ht="15" customHeight="1" x14ac:dyDescent="0.35">
      <c r="B242" s="349"/>
      <c r="C242" s="715" t="str">
        <f t="shared" si="14"/>
        <v/>
      </c>
      <c r="D242" s="458">
        <f>IF(ISNUMBER(Summary!$D$17), DATE(Summary!$D$17, 1, 1) + INT((ROW(B204)-1)/24), DATE(2024, 1, 1) + INT((ROW(B204)-1)/24))</f>
        <v>45300</v>
      </c>
      <c r="E242" s="459">
        <v>0.45833333333333337</v>
      </c>
      <c r="F242" s="780"/>
      <c r="G242" s="780"/>
      <c r="H242" s="460">
        <f t="shared" si="12"/>
        <v>0</v>
      </c>
      <c r="I242" s="460">
        <f t="shared" si="13"/>
        <v>0</v>
      </c>
      <c r="J242" s="460">
        <f t="shared" si="15"/>
        <v>0</v>
      </c>
      <c r="K242" s="9"/>
      <c r="P242" s="2"/>
      <c r="Q242" s="27"/>
      <c r="R242" s="2"/>
      <c r="S242" s="2"/>
      <c r="T242" s="2"/>
      <c r="U242" s="2"/>
      <c r="V242" s="2"/>
      <c r="W242" s="2"/>
    </row>
    <row r="243" spans="2:23" ht="15" customHeight="1" x14ac:dyDescent="0.35">
      <c r="B243" s="349"/>
      <c r="C243" s="715" t="str">
        <f t="shared" si="14"/>
        <v/>
      </c>
      <c r="D243" s="458">
        <f>IF(ISNUMBER(Summary!$D$17), DATE(Summary!$D$17, 1, 1) + INT((ROW(B205)-1)/24), DATE(2024, 1, 1) + INT((ROW(B205)-1)/24))</f>
        <v>45300</v>
      </c>
      <c r="E243" s="459">
        <v>0.50000000000000011</v>
      </c>
      <c r="F243" s="780"/>
      <c r="G243" s="780"/>
      <c r="H243" s="460">
        <f t="shared" si="12"/>
        <v>0</v>
      </c>
      <c r="I243" s="460">
        <f t="shared" si="13"/>
        <v>0</v>
      </c>
      <c r="J243" s="460">
        <f t="shared" si="15"/>
        <v>0</v>
      </c>
      <c r="K243" s="9"/>
      <c r="P243" s="2"/>
      <c r="Q243" s="27"/>
      <c r="R243" s="2"/>
      <c r="S243" s="2"/>
      <c r="T243" s="2"/>
      <c r="U243" s="2"/>
      <c r="V243" s="2"/>
      <c r="W243" s="2"/>
    </row>
    <row r="244" spans="2:23" ht="15" customHeight="1" x14ac:dyDescent="0.35">
      <c r="B244" s="349"/>
      <c r="C244" s="715" t="str">
        <f t="shared" si="14"/>
        <v/>
      </c>
      <c r="D244" s="458">
        <f>IF(ISNUMBER(Summary!$D$17), DATE(Summary!$D$17, 1, 1) + INT((ROW(B206)-1)/24), DATE(2024, 1, 1) + INT((ROW(B206)-1)/24))</f>
        <v>45300</v>
      </c>
      <c r="E244" s="459">
        <v>0.54166666666666674</v>
      </c>
      <c r="F244" s="780"/>
      <c r="G244" s="780"/>
      <c r="H244" s="460">
        <f t="shared" si="12"/>
        <v>0</v>
      </c>
      <c r="I244" s="460">
        <f t="shared" si="13"/>
        <v>0</v>
      </c>
      <c r="J244" s="460">
        <f t="shared" si="15"/>
        <v>0</v>
      </c>
      <c r="K244" s="9"/>
      <c r="P244" s="2"/>
      <c r="Q244" s="27"/>
      <c r="R244" s="2"/>
      <c r="S244" s="2"/>
      <c r="T244" s="2"/>
      <c r="U244" s="2"/>
      <c r="V244" s="2"/>
      <c r="W244" s="2"/>
    </row>
    <row r="245" spans="2:23" ht="15" customHeight="1" x14ac:dyDescent="0.35">
      <c r="B245" s="349"/>
      <c r="C245" s="715" t="str">
        <f t="shared" si="14"/>
        <v/>
      </c>
      <c r="D245" s="458">
        <f>IF(ISNUMBER(Summary!$D$17), DATE(Summary!$D$17, 1, 1) + INT((ROW(B207)-1)/24), DATE(2024, 1, 1) + INT((ROW(B207)-1)/24))</f>
        <v>45300</v>
      </c>
      <c r="E245" s="459">
        <v>0.58333333333333337</v>
      </c>
      <c r="F245" s="780"/>
      <c r="G245" s="780"/>
      <c r="H245" s="460">
        <f t="shared" si="12"/>
        <v>0</v>
      </c>
      <c r="I245" s="460">
        <f t="shared" si="13"/>
        <v>0</v>
      </c>
      <c r="J245" s="460">
        <f t="shared" si="15"/>
        <v>0</v>
      </c>
      <c r="K245" s="9"/>
      <c r="P245" s="2"/>
      <c r="Q245" s="27"/>
      <c r="R245" s="2"/>
      <c r="S245" s="2"/>
      <c r="T245" s="2"/>
      <c r="U245" s="2"/>
      <c r="V245" s="2"/>
      <c r="W245" s="2"/>
    </row>
    <row r="246" spans="2:23" ht="15" customHeight="1" x14ac:dyDescent="0.35">
      <c r="B246" s="349"/>
      <c r="C246" s="715" t="str">
        <f t="shared" si="14"/>
        <v/>
      </c>
      <c r="D246" s="458">
        <f>IF(ISNUMBER(Summary!$D$17), DATE(Summary!$D$17, 1, 1) + INT((ROW(B208)-1)/24), DATE(2024, 1, 1) + INT((ROW(B208)-1)/24))</f>
        <v>45300</v>
      </c>
      <c r="E246" s="459">
        <v>0.62500000000000011</v>
      </c>
      <c r="F246" s="780"/>
      <c r="G246" s="780"/>
      <c r="H246" s="460">
        <f t="shared" si="12"/>
        <v>0</v>
      </c>
      <c r="I246" s="460">
        <f t="shared" si="13"/>
        <v>0</v>
      </c>
      <c r="J246" s="460">
        <f t="shared" si="15"/>
        <v>0</v>
      </c>
      <c r="K246" s="9"/>
      <c r="P246" s="2"/>
      <c r="Q246" s="27"/>
      <c r="R246" s="2"/>
      <c r="S246" s="2"/>
      <c r="T246" s="2"/>
      <c r="U246" s="2"/>
      <c r="V246" s="2"/>
      <c r="W246" s="2"/>
    </row>
    <row r="247" spans="2:23" ht="15" customHeight="1" x14ac:dyDescent="0.35">
      <c r="B247" s="349"/>
      <c r="C247" s="715" t="str">
        <f t="shared" si="14"/>
        <v/>
      </c>
      <c r="D247" s="458">
        <f>IF(ISNUMBER(Summary!$D$17), DATE(Summary!$D$17, 1, 1) + INT((ROW(B209)-1)/24), DATE(2024, 1, 1) + INT((ROW(B209)-1)/24))</f>
        <v>45300</v>
      </c>
      <c r="E247" s="459">
        <v>0.66666666666666674</v>
      </c>
      <c r="F247" s="780"/>
      <c r="G247" s="780"/>
      <c r="H247" s="460">
        <f t="shared" si="12"/>
        <v>0</v>
      </c>
      <c r="I247" s="460">
        <f t="shared" si="13"/>
        <v>0</v>
      </c>
      <c r="J247" s="460">
        <f t="shared" si="15"/>
        <v>0</v>
      </c>
      <c r="K247" s="9"/>
      <c r="P247" s="2"/>
      <c r="Q247" s="27"/>
      <c r="R247" s="2"/>
      <c r="S247" s="2"/>
      <c r="T247" s="2"/>
      <c r="U247" s="2"/>
      <c r="V247" s="2"/>
      <c r="W247" s="2"/>
    </row>
    <row r="248" spans="2:23" ht="15" customHeight="1" x14ac:dyDescent="0.35">
      <c r="B248" s="349"/>
      <c r="C248" s="715" t="str">
        <f t="shared" si="14"/>
        <v/>
      </c>
      <c r="D248" s="458">
        <f>IF(ISNUMBER(Summary!$D$17), DATE(Summary!$D$17, 1, 1) + INT((ROW(B210)-1)/24), DATE(2024, 1, 1) + INT((ROW(B210)-1)/24))</f>
        <v>45300</v>
      </c>
      <c r="E248" s="459">
        <v>0.70833333333333337</v>
      </c>
      <c r="F248" s="780"/>
      <c r="G248" s="780"/>
      <c r="H248" s="460">
        <f t="shared" si="12"/>
        <v>0</v>
      </c>
      <c r="I248" s="460">
        <f t="shared" si="13"/>
        <v>0</v>
      </c>
      <c r="J248" s="460">
        <f t="shared" si="15"/>
        <v>0</v>
      </c>
      <c r="K248" s="9"/>
      <c r="P248" s="2"/>
      <c r="Q248" s="27"/>
      <c r="R248" s="2"/>
      <c r="S248" s="2"/>
      <c r="T248" s="2"/>
      <c r="U248" s="2"/>
      <c r="V248" s="2"/>
      <c r="W248" s="2"/>
    </row>
    <row r="249" spans="2:23" ht="15" customHeight="1" x14ac:dyDescent="0.35">
      <c r="B249" s="349"/>
      <c r="C249" s="715" t="str">
        <f t="shared" si="14"/>
        <v/>
      </c>
      <c r="D249" s="458">
        <f>IF(ISNUMBER(Summary!$D$17), DATE(Summary!$D$17, 1, 1) + INT((ROW(B211)-1)/24), DATE(2024, 1, 1) + INT((ROW(B211)-1)/24))</f>
        <v>45300</v>
      </c>
      <c r="E249" s="459">
        <v>0.75000000000000011</v>
      </c>
      <c r="F249" s="780"/>
      <c r="G249" s="780"/>
      <c r="H249" s="460">
        <f t="shared" si="12"/>
        <v>0</v>
      </c>
      <c r="I249" s="460">
        <f t="shared" si="13"/>
        <v>0</v>
      </c>
      <c r="J249" s="460">
        <f t="shared" si="15"/>
        <v>0</v>
      </c>
      <c r="K249" s="9"/>
      <c r="P249" s="2"/>
      <c r="Q249" s="27"/>
      <c r="R249" s="2"/>
      <c r="S249" s="2"/>
      <c r="T249" s="2"/>
      <c r="U249" s="2"/>
      <c r="V249" s="2"/>
      <c r="W249" s="2"/>
    </row>
    <row r="250" spans="2:23" ht="15" customHeight="1" x14ac:dyDescent="0.35">
      <c r="B250" s="349"/>
      <c r="C250" s="715" t="str">
        <f t="shared" si="14"/>
        <v/>
      </c>
      <c r="D250" s="458">
        <f>IF(ISNUMBER(Summary!$D$17), DATE(Summary!$D$17, 1, 1) + INT((ROW(B212)-1)/24), DATE(2024, 1, 1) + INT((ROW(B212)-1)/24))</f>
        <v>45300</v>
      </c>
      <c r="E250" s="459">
        <v>0.79166666666666674</v>
      </c>
      <c r="F250" s="780"/>
      <c r="G250" s="780"/>
      <c r="H250" s="460">
        <f t="shared" si="12"/>
        <v>0</v>
      </c>
      <c r="I250" s="460">
        <f t="shared" si="13"/>
        <v>0</v>
      </c>
      <c r="J250" s="460">
        <f t="shared" si="15"/>
        <v>0</v>
      </c>
      <c r="K250" s="9"/>
      <c r="P250" s="2"/>
      <c r="Q250" s="27"/>
      <c r="R250" s="2"/>
      <c r="S250" s="2"/>
      <c r="T250" s="2"/>
      <c r="U250" s="2"/>
      <c r="V250" s="2"/>
      <c r="W250" s="2"/>
    </row>
    <row r="251" spans="2:23" ht="15" customHeight="1" x14ac:dyDescent="0.35">
      <c r="B251" s="349"/>
      <c r="C251" s="715" t="str">
        <f t="shared" si="14"/>
        <v/>
      </c>
      <c r="D251" s="458">
        <f>IF(ISNUMBER(Summary!$D$17), DATE(Summary!$D$17, 1, 1) + INT((ROW(B213)-1)/24), DATE(2024, 1, 1) + INT((ROW(B213)-1)/24))</f>
        <v>45300</v>
      </c>
      <c r="E251" s="459">
        <v>0.83333333333333337</v>
      </c>
      <c r="F251" s="780"/>
      <c r="G251" s="780"/>
      <c r="H251" s="460">
        <f t="shared" si="12"/>
        <v>0</v>
      </c>
      <c r="I251" s="460">
        <f t="shared" si="13"/>
        <v>0</v>
      </c>
      <c r="J251" s="460">
        <f t="shared" si="15"/>
        <v>0</v>
      </c>
      <c r="K251" s="9"/>
      <c r="P251" s="2"/>
      <c r="Q251" s="27"/>
      <c r="R251" s="2"/>
      <c r="S251" s="2"/>
      <c r="T251" s="2"/>
      <c r="U251" s="2"/>
      <c r="V251" s="2"/>
      <c r="W251" s="2"/>
    </row>
    <row r="252" spans="2:23" ht="15" customHeight="1" x14ac:dyDescent="0.35">
      <c r="B252" s="349"/>
      <c r="C252" s="715" t="str">
        <f t="shared" si="14"/>
        <v/>
      </c>
      <c r="D252" s="458">
        <f>IF(ISNUMBER(Summary!$D$17), DATE(Summary!$D$17, 1, 1) + INT((ROW(B214)-1)/24), DATE(2024, 1, 1) + INT((ROW(B214)-1)/24))</f>
        <v>45300</v>
      </c>
      <c r="E252" s="459">
        <v>0.87500000000000011</v>
      </c>
      <c r="F252" s="780"/>
      <c r="G252" s="780"/>
      <c r="H252" s="460">
        <f t="shared" si="12"/>
        <v>0</v>
      </c>
      <c r="I252" s="460">
        <f t="shared" si="13"/>
        <v>0</v>
      </c>
      <c r="J252" s="460">
        <f t="shared" si="15"/>
        <v>0</v>
      </c>
      <c r="K252" s="9"/>
      <c r="P252" s="2"/>
      <c r="Q252" s="27"/>
      <c r="R252" s="2"/>
      <c r="S252" s="2"/>
      <c r="T252" s="2"/>
      <c r="U252" s="2"/>
      <c r="V252" s="2"/>
      <c r="W252" s="2"/>
    </row>
    <row r="253" spans="2:23" ht="15" customHeight="1" x14ac:dyDescent="0.35">
      <c r="B253" s="349"/>
      <c r="C253" s="715" t="str">
        <f t="shared" si="14"/>
        <v/>
      </c>
      <c r="D253" s="458">
        <f>IF(ISNUMBER(Summary!$D$17), DATE(Summary!$D$17, 1, 1) + INT((ROW(B215)-1)/24), DATE(2024, 1, 1) + INT((ROW(B215)-1)/24))</f>
        <v>45300</v>
      </c>
      <c r="E253" s="459">
        <v>0.91666666666666674</v>
      </c>
      <c r="F253" s="780"/>
      <c r="G253" s="780"/>
      <c r="H253" s="460">
        <f t="shared" si="12"/>
        <v>0</v>
      </c>
      <c r="I253" s="460">
        <f t="shared" si="13"/>
        <v>0</v>
      </c>
      <c r="J253" s="460">
        <f t="shared" si="15"/>
        <v>0</v>
      </c>
      <c r="K253" s="9"/>
      <c r="P253" s="2"/>
      <c r="Q253" s="27"/>
      <c r="R253" s="2"/>
      <c r="S253" s="2"/>
      <c r="T253" s="2"/>
      <c r="U253" s="2"/>
      <c r="V253" s="2"/>
      <c r="W253" s="2"/>
    </row>
    <row r="254" spans="2:23" ht="15" customHeight="1" x14ac:dyDescent="0.35">
      <c r="B254" s="349"/>
      <c r="C254" s="715" t="str">
        <f t="shared" si="14"/>
        <v/>
      </c>
      <c r="D254" s="458">
        <f>IF(ISNUMBER(Summary!$D$17), DATE(Summary!$D$17, 1, 1) + INT((ROW(B216)-1)/24), DATE(2024, 1, 1) + INT((ROW(B216)-1)/24))</f>
        <v>45300</v>
      </c>
      <c r="E254" s="459">
        <v>0.95833333333333337</v>
      </c>
      <c r="F254" s="780"/>
      <c r="G254" s="780"/>
      <c r="H254" s="460">
        <f t="shared" si="12"/>
        <v>0</v>
      </c>
      <c r="I254" s="460">
        <f t="shared" si="13"/>
        <v>0</v>
      </c>
      <c r="J254" s="460">
        <f t="shared" si="15"/>
        <v>0</v>
      </c>
      <c r="K254" s="9"/>
      <c r="P254" s="2"/>
      <c r="Q254" s="27"/>
      <c r="R254" s="2"/>
      <c r="S254" s="2"/>
      <c r="T254" s="2"/>
      <c r="U254" s="2"/>
      <c r="V254" s="2"/>
      <c r="W254" s="2"/>
    </row>
    <row r="255" spans="2:23" ht="15" customHeight="1" x14ac:dyDescent="0.35">
      <c r="B255" s="457"/>
      <c r="C255" s="715">
        <f t="shared" si="14"/>
        <v>45301</v>
      </c>
      <c r="D255" s="458">
        <f>IF(ISNUMBER(Summary!$D$17), DATE(Summary!$D$17, 1, 1) + INT((ROW(B217)-1)/24), DATE(2024, 1, 1) + INT((ROW(B217)-1)/24))</f>
        <v>45301</v>
      </c>
      <c r="E255" s="459">
        <v>3.1225022567582528E-17</v>
      </c>
      <c r="F255" s="780"/>
      <c r="G255" s="780"/>
      <c r="H255" s="460">
        <f t="shared" si="12"/>
        <v>0</v>
      </c>
      <c r="I255" s="460">
        <f t="shared" si="13"/>
        <v>0</v>
      </c>
      <c r="J255" s="460">
        <f t="shared" si="15"/>
        <v>0</v>
      </c>
      <c r="K255" s="9"/>
      <c r="P255" s="2"/>
      <c r="Q255" s="27"/>
      <c r="R255" s="2"/>
      <c r="S255" s="2"/>
      <c r="T255" s="2"/>
      <c r="U255" s="2"/>
      <c r="V255" s="2"/>
      <c r="W255" s="2"/>
    </row>
    <row r="256" spans="2:23" ht="15" customHeight="1" x14ac:dyDescent="0.35">
      <c r="B256" s="349"/>
      <c r="C256" s="715" t="str">
        <f t="shared" si="14"/>
        <v/>
      </c>
      <c r="D256" s="458">
        <f>IF(ISNUMBER(Summary!$D$17), DATE(Summary!$D$17, 1, 1) + INT((ROW(B218)-1)/24), DATE(2024, 1, 1) + INT((ROW(B218)-1)/24))</f>
        <v>45301</v>
      </c>
      <c r="E256" s="459">
        <v>4.1666666666666699E-2</v>
      </c>
      <c r="F256" s="780"/>
      <c r="G256" s="780"/>
      <c r="H256" s="460">
        <f t="shared" si="12"/>
        <v>0</v>
      </c>
      <c r="I256" s="460">
        <f t="shared" si="13"/>
        <v>0</v>
      </c>
      <c r="J256" s="460">
        <f t="shared" si="15"/>
        <v>0</v>
      </c>
      <c r="K256" s="9"/>
      <c r="P256" s="2"/>
      <c r="Q256" s="27"/>
      <c r="R256" s="2"/>
      <c r="S256" s="2"/>
      <c r="T256" s="2"/>
      <c r="U256" s="2"/>
      <c r="V256" s="2"/>
      <c r="W256" s="2"/>
    </row>
    <row r="257" spans="2:23" ht="15" customHeight="1" x14ac:dyDescent="0.35">
      <c r="B257" s="349"/>
      <c r="C257" s="715" t="str">
        <f t="shared" si="14"/>
        <v/>
      </c>
      <c r="D257" s="458">
        <f>IF(ISNUMBER(Summary!$D$17), DATE(Summary!$D$17, 1, 1) + INT((ROW(B219)-1)/24), DATE(2024, 1, 1) + INT((ROW(B219)-1)/24))</f>
        <v>45301</v>
      </c>
      <c r="E257" s="459">
        <v>8.333333333333337E-2</v>
      </c>
      <c r="F257" s="780"/>
      <c r="G257" s="780"/>
      <c r="H257" s="460">
        <f t="shared" si="12"/>
        <v>0</v>
      </c>
      <c r="I257" s="460">
        <f t="shared" si="13"/>
        <v>0</v>
      </c>
      <c r="J257" s="460">
        <f t="shared" si="15"/>
        <v>0</v>
      </c>
      <c r="K257" s="9"/>
      <c r="P257" s="2"/>
      <c r="Q257" s="27"/>
      <c r="R257" s="2"/>
      <c r="S257" s="2"/>
      <c r="T257" s="2"/>
      <c r="U257" s="2"/>
      <c r="V257" s="2"/>
      <c r="W257" s="2"/>
    </row>
    <row r="258" spans="2:23" ht="15" customHeight="1" x14ac:dyDescent="0.35">
      <c r="B258" s="349"/>
      <c r="C258" s="715" t="str">
        <f t="shared" si="14"/>
        <v/>
      </c>
      <c r="D258" s="458">
        <f>IF(ISNUMBER(Summary!$D$17), DATE(Summary!$D$17, 1, 1) + INT((ROW(B220)-1)/24), DATE(2024, 1, 1) + INT((ROW(B220)-1)/24))</f>
        <v>45301</v>
      </c>
      <c r="E258" s="459">
        <v>0.12500000000000006</v>
      </c>
      <c r="F258" s="780"/>
      <c r="G258" s="780"/>
      <c r="H258" s="460">
        <f t="shared" si="12"/>
        <v>0</v>
      </c>
      <c r="I258" s="460">
        <f t="shared" si="13"/>
        <v>0</v>
      </c>
      <c r="J258" s="460">
        <f t="shared" si="15"/>
        <v>0</v>
      </c>
      <c r="K258" s="9"/>
      <c r="P258" s="2"/>
      <c r="Q258" s="27"/>
      <c r="R258" s="2"/>
      <c r="S258" s="2"/>
      <c r="T258" s="2"/>
      <c r="U258" s="2"/>
      <c r="V258" s="2"/>
      <c r="W258" s="2"/>
    </row>
    <row r="259" spans="2:23" ht="15" customHeight="1" x14ac:dyDescent="0.35">
      <c r="B259" s="349"/>
      <c r="C259" s="715" t="str">
        <f t="shared" si="14"/>
        <v/>
      </c>
      <c r="D259" s="458">
        <f>IF(ISNUMBER(Summary!$D$17), DATE(Summary!$D$17, 1, 1) + INT((ROW(B221)-1)/24), DATE(2024, 1, 1) + INT((ROW(B221)-1)/24))</f>
        <v>45301</v>
      </c>
      <c r="E259" s="459">
        <v>0.16666666666666669</v>
      </c>
      <c r="F259" s="780"/>
      <c r="G259" s="780"/>
      <c r="H259" s="460">
        <f t="shared" si="12"/>
        <v>0</v>
      </c>
      <c r="I259" s="460">
        <f t="shared" si="13"/>
        <v>0</v>
      </c>
      <c r="J259" s="460">
        <f t="shared" si="15"/>
        <v>0</v>
      </c>
      <c r="K259" s="9"/>
      <c r="P259" s="2"/>
      <c r="Q259" s="27"/>
      <c r="R259" s="2"/>
      <c r="S259" s="2"/>
      <c r="T259" s="2"/>
      <c r="U259" s="2"/>
      <c r="V259" s="2"/>
      <c r="W259" s="2"/>
    </row>
    <row r="260" spans="2:23" ht="15" customHeight="1" x14ac:dyDescent="0.35">
      <c r="B260" s="349"/>
      <c r="C260" s="715" t="str">
        <f t="shared" si="14"/>
        <v/>
      </c>
      <c r="D260" s="458">
        <f>IF(ISNUMBER(Summary!$D$17), DATE(Summary!$D$17, 1, 1) + INT((ROW(B222)-1)/24), DATE(2024, 1, 1) + INT((ROW(B222)-1)/24))</f>
        <v>45301</v>
      </c>
      <c r="E260" s="459">
        <v>0.20833333333333337</v>
      </c>
      <c r="F260" s="780"/>
      <c r="G260" s="780"/>
      <c r="H260" s="460">
        <f t="shared" si="12"/>
        <v>0</v>
      </c>
      <c r="I260" s="460">
        <f t="shared" si="13"/>
        <v>0</v>
      </c>
      <c r="J260" s="460">
        <f t="shared" si="15"/>
        <v>0</v>
      </c>
      <c r="K260" s="9"/>
      <c r="P260" s="2"/>
      <c r="Q260" s="27"/>
      <c r="R260" s="2"/>
      <c r="S260" s="2"/>
      <c r="T260" s="2"/>
      <c r="U260" s="2"/>
      <c r="V260" s="2"/>
      <c r="W260" s="2"/>
    </row>
    <row r="261" spans="2:23" ht="15" customHeight="1" x14ac:dyDescent="0.35">
      <c r="B261" s="349"/>
      <c r="C261" s="715" t="str">
        <f t="shared" si="14"/>
        <v/>
      </c>
      <c r="D261" s="458">
        <f>IF(ISNUMBER(Summary!$D$17), DATE(Summary!$D$17, 1, 1) + INT((ROW(B223)-1)/24), DATE(2024, 1, 1) + INT((ROW(B223)-1)/24))</f>
        <v>45301</v>
      </c>
      <c r="E261" s="459">
        <v>0.25</v>
      </c>
      <c r="F261" s="780"/>
      <c r="G261" s="780"/>
      <c r="H261" s="460">
        <f t="shared" si="12"/>
        <v>0</v>
      </c>
      <c r="I261" s="460">
        <f t="shared" si="13"/>
        <v>0</v>
      </c>
      <c r="J261" s="460">
        <f t="shared" si="15"/>
        <v>0</v>
      </c>
      <c r="K261" s="9"/>
      <c r="P261" s="2"/>
      <c r="Q261" s="27"/>
      <c r="R261" s="2"/>
      <c r="S261" s="2"/>
      <c r="T261" s="2"/>
      <c r="U261" s="2"/>
      <c r="V261" s="2"/>
      <c r="W261" s="2"/>
    </row>
    <row r="262" spans="2:23" ht="15" customHeight="1" x14ac:dyDescent="0.35">
      <c r="B262" s="349"/>
      <c r="C262" s="715" t="str">
        <f t="shared" si="14"/>
        <v/>
      </c>
      <c r="D262" s="458">
        <f>IF(ISNUMBER(Summary!$D$17), DATE(Summary!$D$17, 1, 1) + INT((ROW(B224)-1)/24), DATE(2024, 1, 1) + INT((ROW(B224)-1)/24))</f>
        <v>45301</v>
      </c>
      <c r="E262" s="459">
        <v>0.29166666666666669</v>
      </c>
      <c r="F262" s="780"/>
      <c r="G262" s="780"/>
      <c r="H262" s="460">
        <f t="shared" si="12"/>
        <v>0</v>
      </c>
      <c r="I262" s="460">
        <f t="shared" si="13"/>
        <v>0</v>
      </c>
      <c r="J262" s="460">
        <f t="shared" si="15"/>
        <v>0</v>
      </c>
      <c r="K262" s="9"/>
      <c r="P262" s="2"/>
      <c r="Q262" s="27"/>
      <c r="R262" s="2"/>
      <c r="S262" s="2"/>
      <c r="T262" s="2"/>
      <c r="U262" s="2"/>
      <c r="V262" s="2"/>
      <c r="W262" s="2"/>
    </row>
    <row r="263" spans="2:23" ht="15" customHeight="1" x14ac:dyDescent="0.35">
      <c r="B263" s="349"/>
      <c r="C263" s="715" t="str">
        <f t="shared" si="14"/>
        <v/>
      </c>
      <c r="D263" s="458">
        <f>IF(ISNUMBER(Summary!$D$17), DATE(Summary!$D$17, 1, 1) + INT((ROW(B225)-1)/24), DATE(2024, 1, 1) + INT((ROW(B225)-1)/24))</f>
        <v>45301</v>
      </c>
      <c r="E263" s="459">
        <v>0.33333333333333337</v>
      </c>
      <c r="F263" s="780"/>
      <c r="G263" s="780"/>
      <c r="H263" s="460">
        <f t="shared" si="12"/>
        <v>0</v>
      </c>
      <c r="I263" s="460">
        <f t="shared" si="13"/>
        <v>0</v>
      </c>
      <c r="J263" s="460">
        <f t="shared" si="15"/>
        <v>0</v>
      </c>
      <c r="K263" s="9"/>
      <c r="P263" s="2"/>
      <c r="Q263" s="27"/>
      <c r="R263" s="2"/>
      <c r="S263" s="2"/>
      <c r="T263" s="2"/>
      <c r="U263" s="2"/>
      <c r="V263" s="2"/>
      <c r="W263" s="2"/>
    </row>
    <row r="264" spans="2:23" ht="15" customHeight="1" x14ac:dyDescent="0.35">
      <c r="B264" s="349"/>
      <c r="C264" s="715" t="str">
        <f t="shared" si="14"/>
        <v/>
      </c>
      <c r="D264" s="458">
        <f>IF(ISNUMBER(Summary!$D$17), DATE(Summary!$D$17, 1, 1) + INT((ROW(B226)-1)/24), DATE(2024, 1, 1) + INT((ROW(B226)-1)/24))</f>
        <v>45301</v>
      </c>
      <c r="E264" s="459">
        <v>0.375</v>
      </c>
      <c r="F264" s="780"/>
      <c r="G264" s="780"/>
      <c r="H264" s="460">
        <f t="shared" si="12"/>
        <v>0</v>
      </c>
      <c r="I264" s="460">
        <f t="shared" si="13"/>
        <v>0</v>
      </c>
      <c r="J264" s="460">
        <f t="shared" si="15"/>
        <v>0</v>
      </c>
      <c r="K264" s="9"/>
      <c r="P264" s="2"/>
      <c r="Q264" s="27"/>
      <c r="R264" s="2"/>
      <c r="S264" s="2"/>
      <c r="T264" s="2"/>
      <c r="U264" s="2"/>
      <c r="V264" s="2"/>
      <c r="W264" s="2"/>
    </row>
    <row r="265" spans="2:23" ht="15" customHeight="1" x14ac:dyDescent="0.35">
      <c r="B265" s="349"/>
      <c r="C265" s="715" t="str">
        <f t="shared" si="14"/>
        <v/>
      </c>
      <c r="D265" s="458">
        <f>IF(ISNUMBER(Summary!$D$17), DATE(Summary!$D$17, 1, 1) + INT((ROW(B227)-1)/24), DATE(2024, 1, 1) + INT((ROW(B227)-1)/24))</f>
        <v>45301</v>
      </c>
      <c r="E265" s="459">
        <v>0.41666666666666669</v>
      </c>
      <c r="F265" s="780"/>
      <c r="G265" s="780"/>
      <c r="H265" s="460">
        <f t="shared" si="12"/>
        <v>0</v>
      </c>
      <c r="I265" s="460">
        <f t="shared" si="13"/>
        <v>0</v>
      </c>
      <c r="J265" s="460">
        <f t="shared" si="15"/>
        <v>0</v>
      </c>
      <c r="K265" s="9"/>
      <c r="P265" s="2"/>
      <c r="Q265" s="27"/>
      <c r="R265" s="2"/>
      <c r="S265" s="2"/>
      <c r="T265" s="2"/>
      <c r="U265" s="2"/>
      <c r="V265" s="2"/>
      <c r="W265" s="2"/>
    </row>
    <row r="266" spans="2:23" ht="15" customHeight="1" x14ac:dyDescent="0.35">
      <c r="B266" s="349"/>
      <c r="C266" s="715" t="str">
        <f t="shared" si="14"/>
        <v/>
      </c>
      <c r="D266" s="458">
        <f>IF(ISNUMBER(Summary!$D$17), DATE(Summary!$D$17, 1, 1) + INT((ROW(B228)-1)/24), DATE(2024, 1, 1) + INT((ROW(B228)-1)/24))</f>
        <v>45301</v>
      </c>
      <c r="E266" s="459">
        <v>0.45833333333333337</v>
      </c>
      <c r="F266" s="780"/>
      <c r="G266" s="780"/>
      <c r="H266" s="460">
        <f t="shared" si="12"/>
        <v>0</v>
      </c>
      <c r="I266" s="460">
        <f t="shared" si="13"/>
        <v>0</v>
      </c>
      <c r="J266" s="460">
        <f t="shared" si="15"/>
        <v>0</v>
      </c>
      <c r="K266" s="9"/>
      <c r="P266" s="2"/>
      <c r="Q266" s="27"/>
      <c r="R266" s="2"/>
      <c r="S266" s="2"/>
      <c r="T266" s="2"/>
      <c r="U266" s="2"/>
      <c r="V266" s="2"/>
      <c r="W266" s="2"/>
    </row>
    <row r="267" spans="2:23" ht="15" customHeight="1" x14ac:dyDescent="0.35">
      <c r="B267" s="349"/>
      <c r="C267" s="715" t="str">
        <f t="shared" si="14"/>
        <v/>
      </c>
      <c r="D267" s="458">
        <f>IF(ISNUMBER(Summary!$D$17), DATE(Summary!$D$17, 1, 1) + INT((ROW(B229)-1)/24), DATE(2024, 1, 1) + INT((ROW(B229)-1)/24))</f>
        <v>45301</v>
      </c>
      <c r="E267" s="459">
        <v>0.50000000000000011</v>
      </c>
      <c r="F267" s="780"/>
      <c r="G267" s="780"/>
      <c r="H267" s="460">
        <f t="shared" si="12"/>
        <v>0</v>
      </c>
      <c r="I267" s="460">
        <f t="shared" si="13"/>
        <v>0</v>
      </c>
      <c r="J267" s="460">
        <f t="shared" si="15"/>
        <v>0</v>
      </c>
      <c r="K267" s="9"/>
      <c r="P267" s="2"/>
      <c r="Q267" s="27"/>
      <c r="R267" s="2"/>
      <c r="S267" s="2"/>
      <c r="T267" s="2"/>
      <c r="U267" s="2"/>
      <c r="V267" s="2"/>
      <c r="W267" s="2"/>
    </row>
    <row r="268" spans="2:23" ht="15" customHeight="1" x14ac:dyDescent="0.35">
      <c r="B268" s="349"/>
      <c r="C268" s="715" t="str">
        <f t="shared" si="14"/>
        <v/>
      </c>
      <c r="D268" s="458">
        <f>IF(ISNUMBER(Summary!$D$17), DATE(Summary!$D$17, 1, 1) + INT((ROW(B230)-1)/24), DATE(2024, 1, 1) + INT((ROW(B230)-1)/24))</f>
        <v>45301</v>
      </c>
      <c r="E268" s="459">
        <v>0.54166666666666674</v>
      </c>
      <c r="F268" s="780"/>
      <c r="G268" s="780"/>
      <c r="H268" s="460">
        <f t="shared" si="12"/>
        <v>0</v>
      </c>
      <c r="I268" s="460">
        <f t="shared" si="13"/>
        <v>0</v>
      </c>
      <c r="J268" s="460">
        <f t="shared" si="15"/>
        <v>0</v>
      </c>
      <c r="K268" s="9"/>
      <c r="P268" s="2"/>
      <c r="Q268" s="27"/>
      <c r="R268" s="2"/>
      <c r="S268" s="2"/>
      <c r="T268" s="2"/>
      <c r="U268" s="2"/>
      <c r="V268" s="2"/>
      <c r="W268" s="2"/>
    </row>
    <row r="269" spans="2:23" ht="15" customHeight="1" x14ac:dyDescent="0.35">
      <c r="B269" s="349"/>
      <c r="C269" s="715" t="str">
        <f t="shared" si="14"/>
        <v/>
      </c>
      <c r="D269" s="458">
        <f>IF(ISNUMBER(Summary!$D$17), DATE(Summary!$D$17, 1, 1) + INT((ROW(B231)-1)/24), DATE(2024, 1, 1) + INT((ROW(B231)-1)/24))</f>
        <v>45301</v>
      </c>
      <c r="E269" s="459">
        <v>0.58333333333333337</v>
      </c>
      <c r="F269" s="780"/>
      <c r="G269" s="780"/>
      <c r="H269" s="460">
        <f t="shared" si="12"/>
        <v>0</v>
      </c>
      <c r="I269" s="460">
        <f t="shared" si="13"/>
        <v>0</v>
      </c>
      <c r="J269" s="460">
        <f t="shared" si="15"/>
        <v>0</v>
      </c>
      <c r="K269" s="9"/>
      <c r="P269" s="2"/>
      <c r="Q269" s="27"/>
      <c r="R269" s="2"/>
      <c r="S269" s="2"/>
      <c r="T269" s="2"/>
      <c r="U269" s="2"/>
      <c r="V269" s="2"/>
      <c r="W269" s="2"/>
    </row>
    <row r="270" spans="2:23" ht="15" customHeight="1" x14ac:dyDescent="0.35">
      <c r="B270" s="349"/>
      <c r="C270" s="715" t="str">
        <f t="shared" si="14"/>
        <v/>
      </c>
      <c r="D270" s="458">
        <f>IF(ISNUMBER(Summary!$D$17), DATE(Summary!$D$17, 1, 1) + INT((ROW(B232)-1)/24), DATE(2024, 1, 1) + INT((ROW(B232)-1)/24))</f>
        <v>45301</v>
      </c>
      <c r="E270" s="459">
        <v>0.62500000000000011</v>
      </c>
      <c r="F270" s="780"/>
      <c r="G270" s="780"/>
      <c r="H270" s="460">
        <f t="shared" si="12"/>
        <v>0</v>
      </c>
      <c r="I270" s="460">
        <f t="shared" si="13"/>
        <v>0</v>
      </c>
      <c r="J270" s="460">
        <f t="shared" si="15"/>
        <v>0</v>
      </c>
      <c r="K270" s="9"/>
      <c r="P270" s="2"/>
      <c r="Q270" s="27"/>
      <c r="R270" s="2"/>
      <c r="S270" s="2"/>
      <c r="T270" s="2"/>
      <c r="U270" s="2"/>
      <c r="V270" s="2"/>
      <c r="W270" s="2"/>
    </row>
    <row r="271" spans="2:23" ht="15" customHeight="1" x14ac:dyDescent="0.35">
      <c r="B271" s="349"/>
      <c r="C271" s="715" t="str">
        <f t="shared" si="14"/>
        <v/>
      </c>
      <c r="D271" s="458">
        <f>IF(ISNUMBER(Summary!$D$17), DATE(Summary!$D$17, 1, 1) + INT((ROW(B233)-1)/24), DATE(2024, 1, 1) + INT((ROW(B233)-1)/24))</f>
        <v>45301</v>
      </c>
      <c r="E271" s="459">
        <v>0.66666666666666674</v>
      </c>
      <c r="F271" s="780"/>
      <c r="G271" s="780"/>
      <c r="H271" s="460">
        <f t="shared" si="12"/>
        <v>0</v>
      </c>
      <c r="I271" s="460">
        <f t="shared" si="13"/>
        <v>0</v>
      </c>
      <c r="J271" s="460">
        <f t="shared" si="15"/>
        <v>0</v>
      </c>
      <c r="K271" s="9"/>
      <c r="P271" s="2"/>
      <c r="Q271" s="27"/>
      <c r="R271" s="2"/>
      <c r="S271" s="2"/>
      <c r="T271" s="2"/>
      <c r="U271" s="2"/>
      <c r="V271" s="2"/>
      <c r="W271" s="2"/>
    </row>
    <row r="272" spans="2:23" ht="15" customHeight="1" x14ac:dyDescent="0.35">
      <c r="B272" s="349"/>
      <c r="C272" s="715" t="str">
        <f t="shared" si="14"/>
        <v/>
      </c>
      <c r="D272" s="458">
        <f>IF(ISNUMBER(Summary!$D$17), DATE(Summary!$D$17, 1, 1) + INT((ROW(B234)-1)/24), DATE(2024, 1, 1) + INT((ROW(B234)-1)/24))</f>
        <v>45301</v>
      </c>
      <c r="E272" s="459">
        <v>0.70833333333333337</v>
      </c>
      <c r="F272" s="780"/>
      <c r="G272" s="780"/>
      <c r="H272" s="460">
        <f t="shared" si="12"/>
        <v>0</v>
      </c>
      <c r="I272" s="460">
        <f t="shared" si="13"/>
        <v>0</v>
      </c>
      <c r="J272" s="460">
        <f t="shared" si="15"/>
        <v>0</v>
      </c>
      <c r="K272" s="9"/>
      <c r="P272" s="2"/>
      <c r="Q272" s="27"/>
      <c r="R272" s="2"/>
      <c r="S272" s="2"/>
      <c r="T272" s="2"/>
      <c r="U272" s="2"/>
      <c r="V272" s="2"/>
      <c r="W272" s="2"/>
    </row>
    <row r="273" spans="2:23" ht="15" customHeight="1" x14ac:dyDescent="0.35">
      <c r="B273" s="349"/>
      <c r="C273" s="715" t="str">
        <f t="shared" si="14"/>
        <v/>
      </c>
      <c r="D273" s="458">
        <f>IF(ISNUMBER(Summary!$D$17), DATE(Summary!$D$17, 1, 1) + INT((ROW(B235)-1)/24), DATE(2024, 1, 1) + INT((ROW(B235)-1)/24))</f>
        <v>45301</v>
      </c>
      <c r="E273" s="459">
        <v>0.75000000000000011</v>
      </c>
      <c r="F273" s="780"/>
      <c r="G273" s="780"/>
      <c r="H273" s="460">
        <f t="shared" si="12"/>
        <v>0</v>
      </c>
      <c r="I273" s="460">
        <f t="shared" si="13"/>
        <v>0</v>
      </c>
      <c r="J273" s="460">
        <f t="shared" si="15"/>
        <v>0</v>
      </c>
      <c r="K273" s="9"/>
      <c r="P273" s="2"/>
      <c r="Q273" s="27"/>
      <c r="R273" s="2"/>
      <c r="S273" s="2"/>
      <c r="T273" s="2"/>
      <c r="U273" s="2"/>
      <c r="V273" s="2"/>
      <c r="W273" s="2"/>
    </row>
    <row r="274" spans="2:23" ht="15" customHeight="1" x14ac:dyDescent="0.35">
      <c r="B274" s="349"/>
      <c r="C274" s="715" t="str">
        <f t="shared" si="14"/>
        <v/>
      </c>
      <c r="D274" s="458">
        <f>IF(ISNUMBER(Summary!$D$17), DATE(Summary!$D$17, 1, 1) + INT((ROW(B236)-1)/24), DATE(2024, 1, 1) + INT((ROW(B236)-1)/24))</f>
        <v>45301</v>
      </c>
      <c r="E274" s="459">
        <v>0.79166666666666674</v>
      </c>
      <c r="F274" s="780"/>
      <c r="G274" s="780"/>
      <c r="H274" s="460">
        <f t="shared" si="12"/>
        <v>0</v>
      </c>
      <c r="I274" s="460">
        <f t="shared" si="13"/>
        <v>0</v>
      </c>
      <c r="J274" s="460">
        <f t="shared" si="15"/>
        <v>0</v>
      </c>
      <c r="K274" s="9"/>
      <c r="P274" s="2"/>
      <c r="Q274" s="27"/>
      <c r="R274" s="2"/>
      <c r="S274" s="2"/>
      <c r="T274" s="2"/>
      <c r="U274" s="2"/>
      <c r="V274" s="2"/>
      <c r="W274" s="2"/>
    </row>
    <row r="275" spans="2:23" ht="15" customHeight="1" x14ac:dyDescent="0.35">
      <c r="B275" s="349"/>
      <c r="C275" s="715" t="str">
        <f t="shared" si="14"/>
        <v/>
      </c>
      <c r="D275" s="458">
        <f>IF(ISNUMBER(Summary!$D$17), DATE(Summary!$D$17, 1, 1) + INT((ROW(B237)-1)/24), DATE(2024, 1, 1) + INT((ROW(B237)-1)/24))</f>
        <v>45301</v>
      </c>
      <c r="E275" s="459">
        <v>0.83333333333333337</v>
      </c>
      <c r="F275" s="780"/>
      <c r="G275" s="780"/>
      <c r="H275" s="460">
        <f t="shared" si="12"/>
        <v>0</v>
      </c>
      <c r="I275" s="460">
        <f t="shared" si="13"/>
        <v>0</v>
      </c>
      <c r="J275" s="460">
        <f t="shared" si="15"/>
        <v>0</v>
      </c>
      <c r="K275" s="9"/>
      <c r="P275" s="2"/>
      <c r="Q275" s="27"/>
      <c r="R275" s="2"/>
      <c r="S275" s="2"/>
      <c r="T275" s="2"/>
      <c r="U275" s="2"/>
      <c r="V275" s="2"/>
      <c r="W275" s="2"/>
    </row>
    <row r="276" spans="2:23" ht="15" customHeight="1" x14ac:dyDescent="0.35">
      <c r="B276" s="349"/>
      <c r="C276" s="715" t="str">
        <f t="shared" si="14"/>
        <v/>
      </c>
      <c r="D276" s="458">
        <f>IF(ISNUMBER(Summary!$D$17), DATE(Summary!$D$17, 1, 1) + INT((ROW(B238)-1)/24), DATE(2024, 1, 1) + INT((ROW(B238)-1)/24))</f>
        <v>45301</v>
      </c>
      <c r="E276" s="459">
        <v>0.87500000000000011</v>
      </c>
      <c r="F276" s="780"/>
      <c r="G276" s="780"/>
      <c r="H276" s="460">
        <f t="shared" si="12"/>
        <v>0</v>
      </c>
      <c r="I276" s="460">
        <f t="shared" si="13"/>
        <v>0</v>
      </c>
      <c r="J276" s="460">
        <f t="shared" si="15"/>
        <v>0</v>
      </c>
      <c r="K276" s="9"/>
      <c r="P276" s="2"/>
      <c r="Q276" s="27"/>
      <c r="R276" s="2"/>
      <c r="S276" s="2"/>
      <c r="T276" s="2"/>
      <c r="U276" s="2"/>
      <c r="V276" s="2"/>
      <c r="W276" s="2"/>
    </row>
    <row r="277" spans="2:23" ht="15" customHeight="1" x14ac:dyDescent="0.35">
      <c r="B277" s="349"/>
      <c r="C277" s="715" t="str">
        <f t="shared" si="14"/>
        <v/>
      </c>
      <c r="D277" s="458">
        <f>IF(ISNUMBER(Summary!$D$17), DATE(Summary!$D$17, 1, 1) + INT((ROW(B239)-1)/24), DATE(2024, 1, 1) + INT((ROW(B239)-1)/24))</f>
        <v>45301</v>
      </c>
      <c r="E277" s="459">
        <v>0.91666666666666674</v>
      </c>
      <c r="F277" s="780"/>
      <c r="G277" s="780"/>
      <c r="H277" s="460">
        <f t="shared" si="12"/>
        <v>0</v>
      </c>
      <c r="I277" s="460">
        <f t="shared" si="13"/>
        <v>0</v>
      </c>
      <c r="J277" s="460">
        <f t="shared" si="15"/>
        <v>0</v>
      </c>
      <c r="K277" s="9"/>
      <c r="P277" s="2"/>
      <c r="Q277" s="27"/>
      <c r="R277" s="2"/>
      <c r="S277" s="2"/>
      <c r="T277" s="2"/>
      <c r="U277" s="2"/>
      <c r="V277" s="2"/>
      <c r="W277" s="2"/>
    </row>
    <row r="278" spans="2:23" ht="15" customHeight="1" x14ac:dyDescent="0.35">
      <c r="B278" s="349"/>
      <c r="C278" s="715" t="str">
        <f t="shared" si="14"/>
        <v/>
      </c>
      <c r="D278" s="458">
        <f>IF(ISNUMBER(Summary!$D$17), DATE(Summary!$D$17, 1, 1) + INT((ROW(B240)-1)/24), DATE(2024, 1, 1) + INT((ROW(B240)-1)/24))</f>
        <v>45301</v>
      </c>
      <c r="E278" s="459">
        <v>0.95833333333333337</v>
      </c>
      <c r="F278" s="780"/>
      <c r="G278" s="780"/>
      <c r="H278" s="460">
        <f t="shared" si="12"/>
        <v>0</v>
      </c>
      <c r="I278" s="460">
        <f t="shared" si="13"/>
        <v>0</v>
      </c>
      <c r="J278" s="460">
        <f t="shared" si="15"/>
        <v>0</v>
      </c>
      <c r="K278" s="9"/>
      <c r="P278" s="2"/>
      <c r="Q278" s="27"/>
      <c r="R278" s="2"/>
      <c r="S278" s="2"/>
      <c r="T278" s="2"/>
      <c r="U278" s="2"/>
      <c r="V278" s="2"/>
      <c r="W278" s="2"/>
    </row>
    <row r="279" spans="2:23" ht="15" customHeight="1" x14ac:dyDescent="0.35">
      <c r="B279" s="457"/>
      <c r="C279" s="715">
        <f t="shared" si="14"/>
        <v>45302</v>
      </c>
      <c r="D279" s="458">
        <f>IF(ISNUMBER(Summary!$D$17), DATE(Summary!$D$17, 1, 1) + INT((ROW(B241)-1)/24), DATE(2024, 1, 1) + INT((ROW(B241)-1)/24))</f>
        <v>45302</v>
      </c>
      <c r="E279" s="459">
        <v>3.1225022567582528E-17</v>
      </c>
      <c r="F279" s="780"/>
      <c r="G279" s="780"/>
      <c r="H279" s="460">
        <f t="shared" si="12"/>
        <v>0</v>
      </c>
      <c r="I279" s="460">
        <f t="shared" si="13"/>
        <v>0</v>
      </c>
      <c r="J279" s="460">
        <f t="shared" si="15"/>
        <v>0</v>
      </c>
      <c r="K279" s="9"/>
      <c r="P279" s="2"/>
      <c r="Q279" s="27"/>
      <c r="R279" s="2"/>
      <c r="S279" s="2"/>
      <c r="T279" s="2"/>
      <c r="U279" s="2"/>
      <c r="V279" s="2"/>
      <c r="W279" s="2"/>
    </row>
    <row r="280" spans="2:23" ht="15" customHeight="1" x14ac:dyDescent="0.35">
      <c r="B280" s="349"/>
      <c r="C280" s="715" t="str">
        <f t="shared" si="14"/>
        <v/>
      </c>
      <c r="D280" s="458">
        <f>IF(ISNUMBER(Summary!$D$17), DATE(Summary!$D$17, 1, 1) + INT((ROW(B242)-1)/24), DATE(2024, 1, 1) + INT((ROW(B242)-1)/24))</f>
        <v>45302</v>
      </c>
      <c r="E280" s="459">
        <v>4.1666666666666699E-2</v>
      </c>
      <c r="F280" s="780"/>
      <c r="G280" s="780"/>
      <c r="H280" s="460">
        <f t="shared" si="12"/>
        <v>0</v>
      </c>
      <c r="I280" s="460">
        <f t="shared" si="13"/>
        <v>0</v>
      </c>
      <c r="J280" s="460">
        <f t="shared" si="15"/>
        <v>0</v>
      </c>
      <c r="K280" s="9"/>
      <c r="P280" s="2"/>
      <c r="Q280" s="27"/>
      <c r="R280" s="2"/>
      <c r="S280" s="2"/>
      <c r="T280" s="2"/>
      <c r="U280" s="2"/>
      <c r="V280" s="2"/>
      <c r="W280" s="2"/>
    </row>
    <row r="281" spans="2:23" ht="15" customHeight="1" x14ac:dyDescent="0.35">
      <c r="B281" s="349"/>
      <c r="C281" s="715" t="str">
        <f t="shared" si="14"/>
        <v/>
      </c>
      <c r="D281" s="458">
        <f>IF(ISNUMBER(Summary!$D$17), DATE(Summary!$D$17, 1, 1) + INT((ROW(B243)-1)/24), DATE(2024, 1, 1) + INT((ROW(B243)-1)/24))</f>
        <v>45302</v>
      </c>
      <c r="E281" s="459">
        <v>8.333333333333337E-2</v>
      </c>
      <c r="F281" s="780"/>
      <c r="G281" s="780"/>
      <c r="H281" s="460">
        <f t="shared" si="12"/>
        <v>0</v>
      </c>
      <c r="I281" s="460">
        <f t="shared" si="13"/>
        <v>0</v>
      </c>
      <c r="J281" s="460">
        <f t="shared" si="15"/>
        <v>0</v>
      </c>
      <c r="K281" s="9"/>
      <c r="P281" s="2"/>
      <c r="Q281" s="27"/>
      <c r="R281" s="2"/>
      <c r="S281" s="2"/>
      <c r="T281" s="2"/>
      <c r="U281" s="2"/>
      <c r="V281" s="2"/>
      <c r="W281" s="2"/>
    </row>
    <row r="282" spans="2:23" ht="15" customHeight="1" x14ac:dyDescent="0.35">
      <c r="B282" s="349"/>
      <c r="C282" s="715" t="str">
        <f t="shared" si="14"/>
        <v/>
      </c>
      <c r="D282" s="458">
        <f>IF(ISNUMBER(Summary!$D$17), DATE(Summary!$D$17, 1, 1) + INT((ROW(B244)-1)/24), DATE(2024, 1, 1) + INT((ROW(B244)-1)/24))</f>
        <v>45302</v>
      </c>
      <c r="E282" s="459">
        <v>0.12500000000000006</v>
      </c>
      <c r="F282" s="780"/>
      <c r="G282" s="780"/>
      <c r="H282" s="460">
        <f t="shared" si="12"/>
        <v>0</v>
      </c>
      <c r="I282" s="460">
        <f t="shared" si="13"/>
        <v>0</v>
      </c>
      <c r="J282" s="460">
        <f t="shared" si="15"/>
        <v>0</v>
      </c>
      <c r="K282" s="9"/>
      <c r="P282" s="2"/>
      <c r="Q282" s="27"/>
      <c r="R282" s="2"/>
      <c r="S282" s="2"/>
      <c r="T282" s="2"/>
      <c r="U282" s="2"/>
      <c r="V282" s="2"/>
      <c r="W282" s="2"/>
    </row>
    <row r="283" spans="2:23" ht="15" customHeight="1" x14ac:dyDescent="0.35">
      <c r="B283" s="349"/>
      <c r="C283" s="715" t="str">
        <f t="shared" si="14"/>
        <v/>
      </c>
      <c r="D283" s="458">
        <f>IF(ISNUMBER(Summary!$D$17), DATE(Summary!$D$17, 1, 1) + INT((ROW(B245)-1)/24), DATE(2024, 1, 1) + INT((ROW(B245)-1)/24))</f>
        <v>45302</v>
      </c>
      <c r="E283" s="459">
        <v>0.16666666666666669</v>
      </c>
      <c r="F283" s="780"/>
      <c r="G283" s="780"/>
      <c r="H283" s="460">
        <f t="shared" si="12"/>
        <v>0</v>
      </c>
      <c r="I283" s="460">
        <f t="shared" si="13"/>
        <v>0</v>
      </c>
      <c r="J283" s="460">
        <f t="shared" si="15"/>
        <v>0</v>
      </c>
      <c r="K283" s="9"/>
      <c r="P283" s="2"/>
      <c r="Q283" s="27"/>
      <c r="R283" s="2"/>
      <c r="S283" s="2"/>
      <c r="T283" s="2"/>
      <c r="U283" s="2"/>
      <c r="V283" s="2"/>
      <c r="W283" s="2"/>
    </row>
    <row r="284" spans="2:23" ht="15" customHeight="1" x14ac:dyDescent="0.35">
      <c r="B284" s="349"/>
      <c r="C284" s="715" t="str">
        <f t="shared" si="14"/>
        <v/>
      </c>
      <c r="D284" s="458">
        <f>IF(ISNUMBER(Summary!$D$17), DATE(Summary!$D$17, 1, 1) + INT((ROW(B246)-1)/24), DATE(2024, 1, 1) + INT((ROW(B246)-1)/24))</f>
        <v>45302</v>
      </c>
      <c r="E284" s="459">
        <v>0.20833333333333337</v>
      </c>
      <c r="F284" s="780"/>
      <c r="G284" s="780"/>
      <c r="H284" s="460">
        <f t="shared" si="12"/>
        <v>0</v>
      </c>
      <c r="I284" s="460">
        <f t="shared" si="13"/>
        <v>0</v>
      </c>
      <c r="J284" s="460">
        <f t="shared" si="15"/>
        <v>0</v>
      </c>
      <c r="K284" s="9"/>
      <c r="P284" s="2"/>
      <c r="Q284" s="27"/>
      <c r="R284" s="2"/>
      <c r="S284" s="2"/>
      <c r="T284" s="2"/>
      <c r="U284" s="2"/>
      <c r="V284" s="2"/>
      <c r="W284" s="2"/>
    </row>
    <row r="285" spans="2:23" ht="15" customHeight="1" x14ac:dyDescent="0.35">
      <c r="B285" s="349"/>
      <c r="C285" s="715" t="str">
        <f t="shared" si="14"/>
        <v/>
      </c>
      <c r="D285" s="458">
        <f>IF(ISNUMBER(Summary!$D$17), DATE(Summary!$D$17, 1, 1) + INT((ROW(B247)-1)/24), DATE(2024, 1, 1) + INT((ROW(B247)-1)/24))</f>
        <v>45302</v>
      </c>
      <c r="E285" s="459">
        <v>0.25</v>
      </c>
      <c r="F285" s="780"/>
      <c r="G285" s="780"/>
      <c r="H285" s="460">
        <f t="shared" si="12"/>
        <v>0</v>
      </c>
      <c r="I285" s="460">
        <f t="shared" si="13"/>
        <v>0</v>
      </c>
      <c r="J285" s="460">
        <f t="shared" si="15"/>
        <v>0</v>
      </c>
      <c r="K285" s="9"/>
      <c r="P285" s="2"/>
      <c r="Q285" s="27"/>
      <c r="R285" s="2"/>
      <c r="S285" s="2"/>
      <c r="T285" s="2"/>
      <c r="U285" s="2"/>
      <c r="V285" s="2"/>
      <c r="W285" s="2"/>
    </row>
    <row r="286" spans="2:23" ht="15" customHeight="1" x14ac:dyDescent="0.35">
      <c r="B286" s="349"/>
      <c r="C286" s="715" t="str">
        <f t="shared" si="14"/>
        <v/>
      </c>
      <c r="D286" s="458">
        <f>IF(ISNUMBER(Summary!$D$17), DATE(Summary!$D$17, 1, 1) + INT((ROW(B248)-1)/24), DATE(2024, 1, 1) + INT((ROW(B248)-1)/24))</f>
        <v>45302</v>
      </c>
      <c r="E286" s="459">
        <v>0.29166666666666669</v>
      </c>
      <c r="F286" s="780"/>
      <c r="G286" s="780"/>
      <c r="H286" s="460">
        <f t="shared" si="12"/>
        <v>0</v>
      </c>
      <c r="I286" s="460">
        <f t="shared" si="13"/>
        <v>0</v>
      </c>
      <c r="J286" s="460">
        <f t="shared" si="15"/>
        <v>0</v>
      </c>
      <c r="K286" s="9"/>
      <c r="P286" s="2"/>
      <c r="Q286" s="27"/>
      <c r="R286" s="2"/>
      <c r="S286" s="2"/>
      <c r="T286" s="2"/>
      <c r="U286" s="2"/>
      <c r="V286" s="2"/>
      <c r="W286" s="2"/>
    </row>
    <row r="287" spans="2:23" ht="15" customHeight="1" x14ac:dyDescent="0.35">
      <c r="B287" s="349"/>
      <c r="C287" s="715" t="str">
        <f t="shared" si="14"/>
        <v/>
      </c>
      <c r="D287" s="458">
        <f>IF(ISNUMBER(Summary!$D$17), DATE(Summary!$D$17, 1, 1) + INT((ROW(B249)-1)/24), DATE(2024, 1, 1) + INT((ROW(B249)-1)/24))</f>
        <v>45302</v>
      </c>
      <c r="E287" s="459">
        <v>0.33333333333333337</v>
      </c>
      <c r="F287" s="780"/>
      <c r="G287" s="780"/>
      <c r="H287" s="460">
        <f t="shared" si="12"/>
        <v>0</v>
      </c>
      <c r="I287" s="460">
        <f t="shared" si="13"/>
        <v>0</v>
      </c>
      <c r="J287" s="460">
        <f t="shared" si="15"/>
        <v>0</v>
      </c>
      <c r="K287" s="9"/>
      <c r="P287" s="2"/>
      <c r="Q287" s="27"/>
      <c r="R287" s="2"/>
      <c r="S287" s="2"/>
      <c r="T287" s="2"/>
      <c r="U287" s="2"/>
      <c r="V287" s="2"/>
      <c r="W287" s="2"/>
    </row>
    <row r="288" spans="2:23" ht="15" customHeight="1" x14ac:dyDescent="0.35">
      <c r="B288" s="349"/>
      <c r="C288" s="715" t="str">
        <f t="shared" si="14"/>
        <v/>
      </c>
      <c r="D288" s="458">
        <f>IF(ISNUMBER(Summary!$D$17), DATE(Summary!$D$17, 1, 1) + INT((ROW(B250)-1)/24), DATE(2024, 1, 1) + INT((ROW(B250)-1)/24))</f>
        <v>45302</v>
      </c>
      <c r="E288" s="459">
        <v>0.375</v>
      </c>
      <c r="F288" s="780"/>
      <c r="G288" s="780"/>
      <c r="H288" s="460">
        <f t="shared" si="12"/>
        <v>0</v>
      </c>
      <c r="I288" s="460">
        <f t="shared" si="13"/>
        <v>0</v>
      </c>
      <c r="J288" s="460">
        <f t="shared" si="15"/>
        <v>0</v>
      </c>
      <c r="K288" s="9"/>
      <c r="P288" s="2"/>
      <c r="Q288" s="27"/>
      <c r="R288" s="2"/>
      <c r="S288" s="2"/>
      <c r="T288" s="2"/>
      <c r="U288" s="2"/>
      <c r="V288" s="2"/>
      <c r="W288" s="2"/>
    </row>
    <row r="289" spans="2:23" ht="15" customHeight="1" x14ac:dyDescent="0.35">
      <c r="B289" s="349"/>
      <c r="C289" s="715" t="str">
        <f t="shared" si="14"/>
        <v/>
      </c>
      <c r="D289" s="458">
        <f>IF(ISNUMBER(Summary!$D$17), DATE(Summary!$D$17, 1, 1) + INT((ROW(B251)-1)/24), DATE(2024, 1, 1) + INT((ROW(B251)-1)/24))</f>
        <v>45302</v>
      </c>
      <c r="E289" s="459">
        <v>0.41666666666666669</v>
      </c>
      <c r="F289" s="780"/>
      <c r="G289" s="780"/>
      <c r="H289" s="460">
        <f t="shared" si="12"/>
        <v>0</v>
      </c>
      <c r="I289" s="460">
        <f t="shared" si="13"/>
        <v>0</v>
      </c>
      <c r="J289" s="460">
        <f t="shared" si="15"/>
        <v>0</v>
      </c>
      <c r="K289" s="9"/>
      <c r="P289" s="2"/>
      <c r="Q289" s="27"/>
      <c r="R289" s="2"/>
      <c r="S289" s="2"/>
      <c r="T289" s="2"/>
      <c r="U289" s="2"/>
      <c r="V289" s="2"/>
      <c r="W289" s="2"/>
    </row>
    <row r="290" spans="2:23" ht="15" customHeight="1" x14ac:dyDescent="0.35">
      <c r="B290" s="349"/>
      <c r="C290" s="715" t="str">
        <f t="shared" si="14"/>
        <v/>
      </c>
      <c r="D290" s="458">
        <f>IF(ISNUMBER(Summary!$D$17), DATE(Summary!$D$17, 1, 1) + INT((ROW(B252)-1)/24), DATE(2024, 1, 1) + INT((ROW(B252)-1)/24))</f>
        <v>45302</v>
      </c>
      <c r="E290" s="459">
        <v>0.45833333333333337</v>
      </c>
      <c r="F290" s="780"/>
      <c r="G290" s="780"/>
      <c r="H290" s="460">
        <f t="shared" si="12"/>
        <v>0</v>
      </c>
      <c r="I290" s="460">
        <f t="shared" si="13"/>
        <v>0</v>
      </c>
      <c r="J290" s="460">
        <f t="shared" si="15"/>
        <v>0</v>
      </c>
      <c r="K290" s="9"/>
      <c r="P290" s="2"/>
      <c r="Q290" s="27"/>
      <c r="R290" s="2"/>
      <c r="S290" s="2"/>
      <c r="T290" s="2"/>
      <c r="U290" s="2"/>
      <c r="V290" s="2"/>
      <c r="W290" s="2"/>
    </row>
    <row r="291" spans="2:23" ht="15" customHeight="1" x14ac:dyDescent="0.35">
      <c r="B291" s="349"/>
      <c r="C291" s="715" t="str">
        <f t="shared" si="14"/>
        <v/>
      </c>
      <c r="D291" s="458">
        <f>IF(ISNUMBER(Summary!$D$17), DATE(Summary!$D$17, 1, 1) + INT((ROW(B253)-1)/24), DATE(2024, 1, 1) + INT((ROW(B253)-1)/24))</f>
        <v>45302</v>
      </c>
      <c r="E291" s="459">
        <v>0.50000000000000011</v>
      </c>
      <c r="F291" s="780"/>
      <c r="G291" s="780"/>
      <c r="H291" s="460">
        <f t="shared" si="12"/>
        <v>0</v>
      </c>
      <c r="I291" s="460">
        <f t="shared" si="13"/>
        <v>0</v>
      </c>
      <c r="J291" s="460">
        <f t="shared" si="15"/>
        <v>0</v>
      </c>
      <c r="K291" s="9"/>
      <c r="P291" s="2"/>
      <c r="Q291" s="27"/>
      <c r="R291" s="2"/>
      <c r="S291" s="2"/>
      <c r="T291" s="2"/>
      <c r="U291" s="2"/>
      <c r="V291" s="2"/>
      <c r="W291" s="2"/>
    </row>
    <row r="292" spans="2:23" ht="15" customHeight="1" x14ac:dyDescent="0.35">
      <c r="B292" s="349"/>
      <c r="C292" s="715" t="str">
        <f t="shared" si="14"/>
        <v/>
      </c>
      <c r="D292" s="458">
        <f>IF(ISNUMBER(Summary!$D$17), DATE(Summary!$D$17, 1, 1) + INT((ROW(B254)-1)/24), DATE(2024, 1, 1) + INT((ROW(B254)-1)/24))</f>
        <v>45302</v>
      </c>
      <c r="E292" s="459">
        <v>0.54166666666666674</v>
      </c>
      <c r="F292" s="780"/>
      <c r="G292" s="780"/>
      <c r="H292" s="460">
        <f t="shared" si="12"/>
        <v>0</v>
      </c>
      <c r="I292" s="460">
        <f t="shared" si="13"/>
        <v>0</v>
      </c>
      <c r="J292" s="460">
        <f t="shared" si="15"/>
        <v>0</v>
      </c>
      <c r="K292" s="9"/>
      <c r="P292" s="2"/>
      <c r="Q292" s="27"/>
      <c r="R292" s="2"/>
      <c r="S292" s="2"/>
      <c r="T292" s="2"/>
      <c r="U292" s="2"/>
      <c r="V292" s="2"/>
      <c r="W292" s="2"/>
    </row>
    <row r="293" spans="2:23" ht="15" customHeight="1" x14ac:dyDescent="0.35">
      <c r="B293" s="349"/>
      <c r="C293" s="715" t="str">
        <f t="shared" si="14"/>
        <v/>
      </c>
      <c r="D293" s="458">
        <f>IF(ISNUMBER(Summary!$D$17), DATE(Summary!$D$17, 1, 1) + INT((ROW(B255)-1)/24), DATE(2024, 1, 1) + INT((ROW(B255)-1)/24))</f>
        <v>45302</v>
      </c>
      <c r="E293" s="459">
        <v>0.58333333333333337</v>
      </c>
      <c r="F293" s="780"/>
      <c r="G293" s="780"/>
      <c r="H293" s="460">
        <f t="shared" si="12"/>
        <v>0</v>
      </c>
      <c r="I293" s="460">
        <f t="shared" si="13"/>
        <v>0</v>
      </c>
      <c r="J293" s="460">
        <f t="shared" si="15"/>
        <v>0</v>
      </c>
      <c r="K293" s="9"/>
      <c r="P293" s="2"/>
      <c r="Q293" s="27"/>
      <c r="R293" s="2"/>
      <c r="S293" s="2"/>
      <c r="T293" s="2"/>
      <c r="U293" s="2"/>
      <c r="V293" s="2"/>
      <c r="W293" s="2"/>
    </row>
    <row r="294" spans="2:23" ht="15" customHeight="1" x14ac:dyDescent="0.35">
      <c r="B294" s="349"/>
      <c r="C294" s="715" t="str">
        <f t="shared" si="14"/>
        <v/>
      </c>
      <c r="D294" s="458">
        <f>IF(ISNUMBER(Summary!$D$17), DATE(Summary!$D$17, 1, 1) + INT((ROW(B256)-1)/24), DATE(2024, 1, 1) + INT((ROW(B256)-1)/24))</f>
        <v>45302</v>
      </c>
      <c r="E294" s="459">
        <v>0.62500000000000011</v>
      </c>
      <c r="F294" s="780"/>
      <c r="G294" s="780"/>
      <c r="H294" s="460">
        <f t="shared" si="12"/>
        <v>0</v>
      </c>
      <c r="I294" s="460">
        <f t="shared" si="13"/>
        <v>0</v>
      </c>
      <c r="J294" s="460">
        <f t="shared" si="15"/>
        <v>0</v>
      </c>
      <c r="K294" s="9"/>
      <c r="P294" s="2"/>
      <c r="Q294" s="27"/>
      <c r="R294" s="2"/>
      <c r="S294" s="2"/>
      <c r="T294" s="2"/>
      <c r="U294" s="2"/>
      <c r="V294" s="2"/>
      <c r="W294" s="2"/>
    </row>
    <row r="295" spans="2:23" ht="15" customHeight="1" x14ac:dyDescent="0.35">
      <c r="B295" s="349"/>
      <c r="C295" s="715" t="str">
        <f t="shared" si="14"/>
        <v/>
      </c>
      <c r="D295" s="458">
        <f>IF(ISNUMBER(Summary!$D$17), DATE(Summary!$D$17, 1, 1) + INT((ROW(B257)-1)/24), DATE(2024, 1, 1) + INT((ROW(B257)-1)/24))</f>
        <v>45302</v>
      </c>
      <c r="E295" s="459">
        <v>0.66666666666666674</v>
      </c>
      <c r="F295" s="780"/>
      <c r="G295" s="780"/>
      <c r="H295" s="460">
        <f t="shared" ref="H295:H358" si="16">IF(G295&gt;F295,F295,G295)</f>
        <v>0</v>
      </c>
      <c r="I295" s="460">
        <f t="shared" ref="I295:I358" si="17">F295-H295</f>
        <v>0</v>
      </c>
      <c r="J295" s="460">
        <f t="shared" si="15"/>
        <v>0</v>
      </c>
      <c r="K295" s="9"/>
      <c r="P295" s="2"/>
      <c r="Q295" s="27"/>
      <c r="R295" s="2"/>
      <c r="S295" s="2"/>
      <c r="T295" s="2"/>
      <c r="U295" s="2"/>
      <c r="V295" s="2"/>
      <c r="W295" s="2"/>
    </row>
    <row r="296" spans="2:23" ht="15" customHeight="1" x14ac:dyDescent="0.35">
      <c r="B296" s="349"/>
      <c r="C296" s="715" t="str">
        <f t="shared" ref="C296:C359" si="18">IF(MOD(ROW()-ROW($E$39), 24)=0, $D296, "")</f>
        <v/>
      </c>
      <c r="D296" s="458">
        <f>IF(ISNUMBER(Summary!$D$17), DATE(Summary!$D$17, 1, 1) + INT((ROW(B258)-1)/24), DATE(2024, 1, 1) + INT((ROW(B258)-1)/24))</f>
        <v>45302</v>
      </c>
      <c r="E296" s="459">
        <v>0.70833333333333337</v>
      </c>
      <c r="F296" s="780"/>
      <c r="G296" s="780"/>
      <c r="H296" s="460">
        <f t="shared" si="16"/>
        <v>0</v>
      </c>
      <c r="I296" s="460">
        <f t="shared" si="17"/>
        <v>0</v>
      </c>
      <c r="J296" s="460">
        <f t="shared" ref="J296:J359" si="19">G296-H296</f>
        <v>0</v>
      </c>
      <c r="K296" s="9"/>
      <c r="P296" s="2"/>
      <c r="Q296" s="27"/>
      <c r="R296" s="2"/>
      <c r="S296" s="2"/>
      <c r="T296" s="2"/>
      <c r="U296" s="2"/>
      <c r="V296" s="2"/>
      <c r="W296" s="2"/>
    </row>
    <row r="297" spans="2:23" ht="15" customHeight="1" x14ac:dyDescent="0.35">
      <c r="B297" s="349"/>
      <c r="C297" s="715" t="str">
        <f t="shared" si="18"/>
        <v/>
      </c>
      <c r="D297" s="458">
        <f>IF(ISNUMBER(Summary!$D$17), DATE(Summary!$D$17, 1, 1) + INT((ROW(B259)-1)/24), DATE(2024, 1, 1) + INT((ROW(B259)-1)/24))</f>
        <v>45302</v>
      </c>
      <c r="E297" s="459">
        <v>0.75000000000000011</v>
      </c>
      <c r="F297" s="780"/>
      <c r="G297" s="780"/>
      <c r="H297" s="460">
        <f t="shared" si="16"/>
        <v>0</v>
      </c>
      <c r="I297" s="460">
        <f t="shared" si="17"/>
        <v>0</v>
      </c>
      <c r="J297" s="460">
        <f t="shared" si="19"/>
        <v>0</v>
      </c>
      <c r="K297" s="9"/>
      <c r="P297" s="2"/>
      <c r="Q297" s="27"/>
      <c r="R297" s="2"/>
      <c r="S297" s="2"/>
      <c r="T297" s="2"/>
      <c r="U297" s="2"/>
      <c r="V297" s="2"/>
      <c r="W297" s="2"/>
    </row>
    <row r="298" spans="2:23" ht="15" customHeight="1" x14ac:dyDescent="0.35">
      <c r="B298" s="349"/>
      <c r="C298" s="715" t="str">
        <f t="shared" si="18"/>
        <v/>
      </c>
      <c r="D298" s="458">
        <f>IF(ISNUMBER(Summary!$D$17), DATE(Summary!$D$17, 1, 1) + INT((ROW(B260)-1)/24), DATE(2024, 1, 1) + INT((ROW(B260)-1)/24))</f>
        <v>45302</v>
      </c>
      <c r="E298" s="459">
        <v>0.79166666666666674</v>
      </c>
      <c r="F298" s="780"/>
      <c r="G298" s="780"/>
      <c r="H298" s="460">
        <f t="shared" si="16"/>
        <v>0</v>
      </c>
      <c r="I298" s="460">
        <f t="shared" si="17"/>
        <v>0</v>
      </c>
      <c r="J298" s="460">
        <f t="shared" si="19"/>
        <v>0</v>
      </c>
      <c r="K298" s="9"/>
      <c r="P298" s="2"/>
      <c r="Q298" s="27"/>
      <c r="R298" s="2"/>
      <c r="S298" s="2"/>
      <c r="T298" s="2"/>
      <c r="U298" s="2"/>
      <c r="V298" s="2"/>
      <c r="W298" s="2"/>
    </row>
    <row r="299" spans="2:23" ht="15" customHeight="1" x14ac:dyDescent="0.35">
      <c r="B299" s="349"/>
      <c r="C299" s="715" t="str">
        <f t="shared" si="18"/>
        <v/>
      </c>
      <c r="D299" s="458">
        <f>IF(ISNUMBER(Summary!$D$17), DATE(Summary!$D$17, 1, 1) + INT((ROW(B261)-1)/24), DATE(2024, 1, 1) + INT((ROW(B261)-1)/24))</f>
        <v>45302</v>
      </c>
      <c r="E299" s="459">
        <v>0.83333333333333337</v>
      </c>
      <c r="F299" s="780"/>
      <c r="G299" s="780"/>
      <c r="H299" s="460">
        <f t="shared" si="16"/>
        <v>0</v>
      </c>
      <c r="I299" s="460">
        <f t="shared" si="17"/>
        <v>0</v>
      </c>
      <c r="J299" s="460">
        <f t="shared" si="19"/>
        <v>0</v>
      </c>
      <c r="K299" s="9"/>
      <c r="P299" s="2"/>
      <c r="Q299" s="27"/>
      <c r="R299" s="2"/>
      <c r="S299" s="2"/>
      <c r="T299" s="2"/>
      <c r="U299" s="2"/>
      <c r="V299" s="2"/>
      <c r="W299" s="2"/>
    </row>
    <row r="300" spans="2:23" ht="15" customHeight="1" x14ac:dyDescent="0.35">
      <c r="B300" s="349"/>
      <c r="C300" s="715" t="str">
        <f t="shared" si="18"/>
        <v/>
      </c>
      <c r="D300" s="458">
        <f>IF(ISNUMBER(Summary!$D$17), DATE(Summary!$D$17, 1, 1) + INT((ROW(B262)-1)/24), DATE(2024, 1, 1) + INT((ROW(B262)-1)/24))</f>
        <v>45302</v>
      </c>
      <c r="E300" s="459">
        <v>0.87500000000000011</v>
      </c>
      <c r="F300" s="780"/>
      <c r="G300" s="780"/>
      <c r="H300" s="460">
        <f t="shared" si="16"/>
        <v>0</v>
      </c>
      <c r="I300" s="460">
        <f t="shared" si="17"/>
        <v>0</v>
      </c>
      <c r="J300" s="460">
        <f t="shared" si="19"/>
        <v>0</v>
      </c>
      <c r="K300" s="9"/>
      <c r="P300" s="2"/>
      <c r="Q300" s="27"/>
      <c r="R300" s="2"/>
      <c r="S300" s="2"/>
      <c r="T300" s="2"/>
      <c r="U300" s="2"/>
      <c r="V300" s="2"/>
      <c r="W300" s="2"/>
    </row>
    <row r="301" spans="2:23" ht="15" customHeight="1" x14ac:dyDescent="0.35">
      <c r="B301" s="349"/>
      <c r="C301" s="715" t="str">
        <f t="shared" si="18"/>
        <v/>
      </c>
      <c r="D301" s="458">
        <f>IF(ISNUMBER(Summary!$D$17), DATE(Summary!$D$17, 1, 1) + INT((ROW(B263)-1)/24), DATE(2024, 1, 1) + INT((ROW(B263)-1)/24))</f>
        <v>45302</v>
      </c>
      <c r="E301" s="459">
        <v>0.91666666666666674</v>
      </c>
      <c r="F301" s="780"/>
      <c r="G301" s="780"/>
      <c r="H301" s="460">
        <f t="shared" si="16"/>
        <v>0</v>
      </c>
      <c r="I301" s="460">
        <f t="shared" si="17"/>
        <v>0</v>
      </c>
      <c r="J301" s="460">
        <f t="shared" si="19"/>
        <v>0</v>
      </c>
      <c r="K301" s="9"/>
      <c r="P301" s="2"/>
      <c r="Q301" s="27"/>
      <c r="R301" s="2"/>
      <c r="S301" s="2"/>
      <c r="T301" s="2"/>
      <c r="U301" s="2"/>
      <c r="V301" s="2"/>
      <c r="W301" s="2"/>
    </row>
    <row r="302" spans="2:23" ht="15" customHeight="1" x14ac:dyDescent="0.35">
      <c r="B302" s="349"/>
      <c r="C302" s="715" t="str">
        <f t="shared" si="18"/>
        <v/>
      </c>
      <c r="D302" s="458">
        <f>IF(ISNUMBER(Summary!$D$17), DATE(Summary!$D$17, 1, 1) + INT((ROW(B264)-1)/24), DATE(2024, 1, 1) + INT((ROW(B264)-1)/24))</f>
        <v>45302</v>
      </c>
      <c r="E302" s="459">
        <v>0.95833333333333337</v>
      </c>
      <c r="F302" s="780"/>
      <c r="G302" s="780"/>
      <c r="H302" s="460">
        <f t="shared" si="16"/>
        <v>0</v>
      </c>
      <c r="I302" s="460">
        <f t="shared" si="17"/>
        <v>0</v>
      </c>
      <c r="J302" s="460">
        <f t="shared" si="19"/>
        <v>0</v>
      </c>
      <c r="K302" s="9"/>
      <c r="P302" s="2"/>
      <c r="Q302" s="27"/>
      <c r="R302" s="2"/>
      <c r="S302" s="2"/>
      <c r="T302" s="2"/>
      <c r="U302" s="2"/>
      <c r="V302" s="2"/>
      <c r="W302" s="2"/>
    </row>
    <row r="303" spans="2:23" ht="15" customHeight="1" x14ac:dyDescent="0.35">
      <c r="B303" s="457"/>
      <c r="C303" s="715">
        <f t="shared" si="18"/>
        <v>45303</v>
      </c>
      <c r="D303" s="458">
        <f>IF(ISNUMBER(Summary!$D$17), DATE(Summary!$D$17, 1, 1) + INT((ROW(B265)-1)/24), DATE(2024, 1, 1) + INT((ROW(B265)-1)/24))</f>
        <v>45303</v>
      </c>
      <c r="E303" s="459">
        <v>3.1225022567582528E-17</v>
      </c>
      <c r="F303" s="780"/>
      <c r="G303" s="780"/>
      <c r="H303" s="460">
        <f t="shared" si="16"/>
        <v>0</v>
      </c>
      <c r="I303" s="460">
        <f t="shared" si="17"/>
        <v>0</v>
      </c>
      <c r="J303" s="460">
        <f t="shared" si="19"/>
        <v>0</v>
      </c>
      <c r="K303" s="9"/>
      <c r="P303" s="2"/>
      <c r="Q303" s="27"/>
      <c r="R303" s="2"/>
      <c r="S303" s="2"/>
      <c r="T303" s="2"/>
      <c r="U303" s="2"/>
      <c r="V303" s="2"/>
      <c r="W303" s="2"/>
    </row>
    <row r="304" spans="2:23" ht="15" customHeight="1" x14ac:dyDescent="0.35">
      <c r="B304" s="349"/>
      <c r="C304" s="715" t="str">
        <f t="shared" si="18"/>
        <v/>
      </c>
      <c r="D304" s="458">
        <f>IF(ISNUMBER(Summary!$D$17), DATE(Summary!$D$17, 1, 1) + INT((ROW(B266)-1)/24), DATE(2024, 1, 1) + INT((ROW(B266)-1)/24))</f>
        <v>45303</v>
      </c>
      <c r="E304" s="459">
        <v>4.1666666666666699E-2</v>
      </c>
      <c r="F304" s="780"/>
      <c r="G304" s="780"/>
      <c r="H304" s="460">
        <f t="shared" si="16"/>
        <v>0</v>
      </c>
      <c r="I304" s="460">
        <f t="shared" si="17"/>
        <v>0</v>
      </c>
      <c r="J304" s="460">
        <f t="shared" si="19"/>
        <v>0</v>
      </c>
      <c r="K304" s="9"/>
      <c r="P304" s="2"/>
      <c r="Q304" s="27"/>
      <c r="R304" s="2"/>
      <c r="S304" s="2"/>
      <c r="T304" s="2"/>
      <c r="U304" s="2"/>
      <c r="V304" s="2"/>
      <c r="W304" s="2"/>
    </row>
    <row r="305" spans="2:23" ht="15" customHeight="1" x14ac:dyDescent="0.35">
      <c r="B305" s="349"/>
      <c r="C305" s="715" t="str">
        <f t="shared" si="18"/>
        <v/>
      </c>
      <c r="D305" s="458">
        <f>IF(ISNUMBER(Summary!$D$17), DATE(Summary!$D$17, 1, 1) + INT((ROW(B267)-1)/24), DATE(2024, 1, 1) + INT((ROW(B267)-1)/24))</f>
        <v>45303</v>
      </c>
      <c r="E305" s="459">
        <v>8.333333333333337E-2</v>
      </c>
      <c r="F305" s="780"/>
      <c r="G305" s="780"/>
      <c r="H305" s="460">
        <f t="shared" si="16"/>
        <v>0</v>
      </c>
      <c r="I305" s="460">
        <f t="shared" si="17"/>
        <v>0</v>
      </c>
      <c r="J305" s="460">
        <f t="shared" si="19"/>
        <v>0</v>
      </c>
      <c r="K305" s="9"/>
      <c r="P305" s="2"/>
      <c r="Q305" s="27"/>
      <c r="R305" s="2"/>
      <c r="S305" s="2"/>
      <c r="T305" s="2"/>
      <c r="U305" s="2"/>
      <c r="V305" s="2"/>
      <c r="W305" s="2"/>
    </row>
    <row r="306" spans="2:23" ht="15" customHeight="1" x14ac:dyDescent="0.35">
      <c r="B306" s="349"/>
      <c r="C306" s="715" t="str">
        <f t="shared" si="18"/>
        <v/>
      </c>
      <c r="D306" s="458">
        <f>IF(ISNUMBER(Summary!$D$17), DATE(Summary!$D$17, 1, 1) + INT((ROW(B268)-1)/24), DATE(2024, 1, 1) + INT((ROW(B268)-1)/24))</f>
        <v>45303</v>
      </c>
      <c r="E306" s="459">
        <v>0.12500000000000006</v>
      </c>
      <c r="F306" s="780"/>
      <c r="G306" s="780"/>
      <c r="H306" s="460">
        <f t="shared" si="16"/>
        <v>0</v>
      </c>
      <c r="I306" s="460">
        <f t="shared" si="17"/>
        <v>0</v>
      </c>
      <c r="J306" s="460">
        <f t="shared" si="19"/>
        <v>0</v>
      </c>
      <c r="K306" s="9"/>
      <c r="P306" s="2"/>
      <c r="Q306" s="27"/>
      <c r="R306" s="2"/>
      <c r="S306" s="2"/>
      <c r="T306" s="2"/>
      <c r="U306" s="2"/>
      <c r="V306" s="2"/>
      <c r="W306" s="2"/>
    </row>
    <row r="307" spans="2:23" ht="15" customHeight="1" x14ac:dyDescent="0.35">
      <c r="B307" s="349"/>
      <c r="C307" s="715" t="str">
        <f t="shared" si="18"/>
        <v/>
      </c>
      <c r="D307" s="458">
        <f>IF(ISNUMBER(Summary!$D$17), DATE(Summary!$D$17, 1, 1) + INT((ROW(B269)-1)/24), DATE(2024, 1, 1) + INT((ROW(B269)-1)/24))</f>
        <v>45303</v>
      </c>
      <c r="E307" s="459">
        <v>0.16666666666666669</v>
      </c>
      <c r="F307" s="780"/>
      <c r="G307" s="780"/>
      <c r="H307" s="460">
        <f t="shared" si="16"/>
        <v>0</v>
      </c>
      <c r="I307" s="460">
        <f t="shared" si="17"/>
        <v>0</v>
      </c>
      <c r="J307" s="460">
        <f t="shared" si="19"/>
        <v>0</v>
      </c>
      <c r="K307" s="9"/>
      <c r="P307" s="2"/>
      <c r="Q307" s="27"/>
      <c r="R307" s="2"/>
      <c r="S307" s="2"/>
      <c r="T307" s="2"/>
      <c r="U307" s="2"/>
      <c r="V307" s="2"/>
      <c r="W307" s="2"/>
    </row>
    <row r="308" spans="2:23" ht="15" customHeight="1" x14ac:dyDescent="0.35">
      <c r="B308" s="349"/>
      <c r="C308" s="715" t="str">
        <f t="shared" si="18"/>
        <v/>
      </c>
      <c r="D308" s="458">
        <f>IF(ISNUMBER(Summary!$D$17), DATE(Summary!$D$17, 1, 1) + INT((ROW(B270)-1)/24), DATE(2024, 1, 1) + INT((ROW(B270)-1)/24))</f>
        <v>45303</v>
      </c>
      <c r="E308" s="459">
        <v>0.20833333333333337</v>
      </c>
      <c r="F308" s="780"/>
      <c r="G308" s="780"/>
      <c r="H308" s="460">
        <f t="shared" si="16"/>
        <v>0</v>
      </c>
      <c r="I308" s="460">
        <f t="shared" si="17"/>
        <v>0</v>
      </c>
      <c r="J308" s="460">
        <f t="shared" si="19"/>
        <v>0</v>
      </c>
      <c r="K308" s="9"/>
      <c r="P308" s="2"/>
      <c r="Q308" s="27"/>
      <c r="R308" s="2"/>
      <c r="S308" s="2"/>
      <c r="T308" s="2"/>
      <c r="U308" s="2"/>
      <c r="V308" s="2"/>
      <c r="W308" s="2"/>
    </row>
    <row r="309" spans="2:23" ht="15" customHeight="1" x14ac:dyDescent="0.35">
      <c r="B309" s="349"/>
      <c r="C309" s="715" t="str">
        <f t="shared" si="18"/>
        <v/>
      </c>
      <c r="D309" s="458">
        <f>IF(ISNUMBER(Summary!$D$17), DATE(Summary!$D$17, 1, 1) + INT((ROW(B271)-1)/24), DATE(2024, 1, 1) + INT((ROW(B271)-1)/24))</f>
        <v>45303</v>
      </c>
      <c r="E309" s="459">
        <v>0.25</v>
      </c>
      <c r="F309" s="780"/>
      <c r="G309" s="780"/>
      <c r="H309" s="460">
        <f t="shared" si="16"/>
        <v>0</v>
      </c>
      <c r="I309" s="460">
        <f t="shared" si="17"/>
        <v>0</v>
      </c>
      <c r="J309" s="460">
        <f t="shared" si="19"/>
        <v>0</v>
      </c>
      <c r="K309" s="9"/>
      <c r="P309" s="2"/>
      <c r="Q309" s="27"/>
      <c r="R309" s="2"/>
      <c r="S309" s="2"/>
      <c r="T309" s="2"/>
      <c r="U309" s="2"/>
      <c r="V309" s="2"/>
      <c r="W309" s="2"/>
    </row>
    <row r="310" spans="2:23" ht="15" customHeight="1" x14ac:dyDescent="0.35">
      <c r="B310" s="349"/>
      <c r="C310" s="715" t="str">
        <f t="shared" si="18"/>
        <v/>
      </c>
      <c r="D310" s="458">
        <f>IF(ISNUMBER(Summary!$D$17), DATE(Summary!$D$17, 1, 1) + INT((ROW(B272)-1)/24), DATE(2024, 1, 1) + INT((ROW(B272)-1)/24))</f>
        <v>45303</v>
      </c>
      <c r="E310" s="459">
        <v>0.29166666666666669</v>
      </c>
      <c r="F310" s="780"/>
      <c r="G310" s="780"/>
      <c r="H310" s="460">
        <f t="shared" si="16"/>
        <v>0</v>
      </c>
      <c r="I310" s="460">
        <f t="shared" si="17"/>
        <v>0</v>
      </c>
      <c r="J310" s="460">
        <f t="shared" si="19"/>
        <v>0</v>
      </c>
      <c r="K310" s="9"/>
      <c r="P310" s="2"/>
      <c r="Q310" s="27"/>
      <c r="R310" s="2"/>
      <c r="S310" s="2"/>
      <c r="T310" s="2"/>
      <c r="U310" s="2"/>
      <c r="V310" s="2"/>
      <c r="W310" s="2"/>
    </row>
    <row r="311" spans="2:23" ht="15" customHeight="1" x14ac:dyDescent="0.35">
      <c r="B311" s="349"/>
      <c r="C311" s="715" t="str">
        <f t="shared" si="18"/>
        <v/>
      </c>
      <c r="D311" s="458">
        <f>IF(ISNUMBER(Summary!$D$17), DATE(Summary!$D$17, 1, 1) + INT((ROW(B273)-1)/24), DATE(2024, 1, 1) + INT((ROW(B273)-1)/24))</f>
        <v>45303</v>
      </c>
      <c r="E311" s="459">
        <v>0.33333333333333337</v>
      </c>
      <c r="F311" s="780"/>
      <c r="G311" s="780"/>
      <c r="H311" s="460">
        <f t="shared" si="16"/>
        <v>0</v>
      </c>
      <c r="I311" s="460">
        <f t="shared" si="17"/>
        <v>0</v>
      </c>
      <c r="J311" s="460">
        <f t="shared" si="19"/>
        <v>0</v>
      </c>
      <c r="K311" s="9"/>
      <c r="P311" s="2"/>
      <c r="Q311" s="27"/>
      <c r="R311" s="2"/>
      <c r="S311" s="2"/>
      <c r="T311" s="2"/>
      <c r="U311" s="2"/>
      <c r="V311" s="2"/>
      <c r="W311" s="2"/>
    </row>
    <row r="312" spans="2:23" ht="15" customHeight="1" x14ac:dyDescent="0.35">
      <c r="B312" s="349"/>
      <c r="C312" s="715" t="str">
        <f t="shared" si="18"/>
        <v/>
      </c>
      <c r="D312" s="458">
        <f>IF(ISNUMBER(Summary!$D$17), DATE(Summary!$D$17, 1, 1) + INT((ROW(B274)-1)/24), DATE(2024, 1, 1) + INT((ROW(B274)-1)/24))</f>
        <v>45303</v>
      </c>
      <c r="E312" s="459">
        <v>0.375</v>
      </c>
      <c r="F312" s="780"/>
      <c r="G312" s="780"/>
      <c r="H312" s="460">
        <f t="shared" si="16"/>
        <v>0</v>
      </c>
      <c r="I312" s="460">
        <f t="shared" si="17"/>
        <v>0</v>
      </c>
      <c r="J312" s="460">
        <f t="shared" si="19"/>
        <v>0</v>
      </c>
      <c r="K312" s="9"/>
      <c r="P312" s="2"/>
      <c r="Q312" s="27"/>
      <c r="R312" s="2"/>
      <c r="S312" s="2"/>
      <c r="T312" s="2"/>
      <c r="U312" s="2"/>
      <c r="V312" s="2"/>
      <c r="W312" s="2"/>
    </row>
    <row r="313" spans="2:23" ht="15" customHeight="1" x14ac:dyDescent="0.35">
      <c r="B313" s="349"/>
      <c r="C313" s="715" t="str">
        <f t="shared" si="18"/>
        <v/>
      </c>
      <c r="D313" s="458">
        <f>IF(ISNUMBER(Summary!$D$17), DATE(Summary!$D$17, 1, 1) + INT((ROW(B275)-1)/24), DATE(2024, 1, 1) + INT((ROW(B275)-1)/24))</f>
        <v>45303</v>
      </c>
      <c r="E313" s="459">
        <v>0.41666666666666669</v>
      </c>
      <c r="F313" s="780"/>
      <c r="G313" s="780"/>
      <c r="H313" s="460">
        <f t="shared" si="16"/>
        <v>0</v>
      </c>
      <c r="I313" s="460">
        <f t="shared" si="17"/>
        <v>0</v>
      </c>
      <c r="J313" s="460">
        <f t="shared" si="19"/>
        <v>0</v>
      </c>
      <c r="K313" s="9"/>
      <c r="P313" s="2"/>
      <c r="Q313" s="27"/>
      <c r="R313" s="2"/>
      <c r="S313" s="2"/>
      <c r="T313" s="2"/>
      <c r="U313" s="2"/>
      <c r="V313" s="2"/>
      <c r="W313" s="2"/>
    </row>
    <row r="314" spans="2:23" ht="15" customHeight="1" x14ac:dyDescent="0.35">
      <c r="B314" s="349"/>
      <c r="C314" s="715" t="str">
        <f t="shared" si="18"/>
        <v/>
      </c>
      <c r="D314" s="458">
        <f>IF(ISNUMBER(Summary!$D$17), DATE(Summary!$D$17, 1, 1) + INT((ROW(B276)-1)/24), DATE(2024, 1, 1) + INT((ROW(B276)-1)/24))</f>
        <v>45303</v>
      </c>
      <c r="E314" s="459">
        <v>0.45833333333333337</v>
      </c>
      <c r="F314" s="780"/>
      <c r="G314" s="780"/>
      <c r="H314" s="460">
        <f t="shared" si="16"/>
        <v>0</v>
      </c>
      <c r="I314" s="460">
        <f t="shared" si="17"/>
        <v>0</v>
      </c>
      <c r="J314" s="460">
        <f t="shared" si="19"/>
        <v>0</v>
      </c>
      <c r="K314" s="9"/>
      <c r="P314" s="2"/>
      <c r="Q314" s="27"/>
      <c r="R314" s="2"/>
      <c r="S314" s="2"/>
      <c r="T314" s="2"/>
      <c r="U314" s="2"/>
      <c r="V314" s="2"/>
      <c r="W314" s="2"/>
    </row>
    <row r="315" spans="2:23" ht="15" customHeight="1" x14ac:dyDescent="0.35">
      <c r="B315" s="349"/>
      <c r="C315" s="715" t="str">
        <f t="shared" si="18"/>
        <v/>
      </c>
      <c r="D315" s="458">
        <f>IF(ISNUMBER(Summary!$D$17), DATE(Summary!$D$17, 1, 1) + INT((ROW(B277)-1)/24), DATE(2024, 1, 1) + INT((ROW(B277)-1)/24))</f>
        <v>45303</v>
      </c>
      <c r="E315" s="459">
        <v>0.50000000000000011</v>
      </c>
      <c r="F315" s="780"/>
      <c r="G315" s="780"/>
      <c r="H315" s="460">
        <f t="shared" si="16"/>
        <v>0</v>
      </c>
      <c r="I315" s="460">
        <f t="shared" si="17"/>
        <v>0</v>
      </c>
      <c r="J315" s="460">
        <f t="shared" si="19"/>
        <v>0</v>
      </c>
      <c r="K315" s="9"/>
      <c r="P315" s="2"/>
      <c r="Q315" s="27"/>
      <c r="R315" s="2"/>
      <c r="S315" s="2"/>
      <c r="T315" s="2"/>
      <c r="U315" s="2"/>
      <c r="V315" s="2"/>
      <c r="W315" s="2"/>
    </row>
    <row r="316" spans="2:23" ht="15" customHeight="1" x14ac:dyDescent="0.35">
      <c r="B316" s="349"/>
      <c r="C316" s="715" t="str">
        <f t="shared" si="18"/>
        <v/>
      </c>
      <c r="D316" s="458">
        <f>IF(ISNUMBER(Summary!$D$17), DATE(Summary!$D$17, 1, 1) + INT((ROW(B278)-1)/24), DATE(2024, 1, 1) + INT((ROW(B278)-1)/24))</f>
        <v>45303</v>
      </c>
      <c r="E316" s="459">
        <v>0.54166666666666674</v>
      </c>
      <c r="F316" s="780"/>
      <c r="G316" s="780"/>
      <c r="H316" s="460">
        <f t="shared" si="16"/>
        <v>0</v>
      </c>
      <c r="I316" s="460">
        <f t="shared" si="17"/>
        <v>0</v>
      </c>
      <c r="J316" s="460">
        <f t="shared" si="19"/>
        <v>0</v>
      </c>
      <c r="K316" s="9"/>
      <c r="P316" s="2"/>
      <c r="Q316" s="27"/>
      <c r="R316" s="2"/>
      <c r="S316" s="2"/>
      <c r="T316" s="2"/>
      <c r="U316" s="2"/>
      <c r="V316" s="2"/>
      <c r="W316" s="2"/>
    </row>
    <row r="317" spans="2:23" ht="15" customHeight="1" x14ac:dyDescent="0.35">
      <c r="B317" s="349"/>
      <c r="C317" s="715" t="str">
        <f t="shared" si="18"/>
        <v/>
      </c>
      <c r="D317" s="458">
        <f>IF(ISNUMBER(Summary!$D$17), DATE(Summary!$D$17, 1, 1) + INT((ROW(B279)-1)/24), DATE(2024, 1, 1) + INT((ROW(B279)-1)/24))</f>
        <v>45303</v>
      </c>
      <c r="E317" s="459">
        <v>0.58333333333333337</v>
      </c>
      <c r="F317" s="780"/>
      <c r="G317" s="780"/>
      <c r="H317" s="460">
        <f t="shared" si="16"/>
        <v>0</v>
      </c>
      <c r="I317" s="460">
        <f t="shared" si="17"/>
        <v>0</v>
      </c>
      <c r="J317" s="460">
        <f t="shared" si="19"/>
        <v>0</v>
      </c>
      <c r="K317" s="9"/>
      <c r="P317" s="2"/>
      <c r="Q317" s="27"/>
      <c r="R317" s="2"/>
      <c r="S317" s="2"/>
      <c r="T317" s="2"/>
      <c r="U317" s="2"/>
      <c r="V317" s="2"/>
      <c r="W317" s="2"/>
    </row>
    <row r="318" spans="2:23" ht="15" customHeight="1" x14ac:dyDescent="0.35">
      <c r="B318" s="349"/>
      <c r="C318" s="715" t="str">
        <f t="shared" si="18"/>
        <v/>
      </c>
      <c r="D318" s="458">
        <f>IF(ISNUMBER(Summary!$D$17), DATE(Summary!$D$17, 1, 1) + INT((ROW(B280)-1)/24), DATE(2024, 1, 1) + INT((ROW(B280)-1)/24))</f>
        <v>45303</v>
      </c>
      <c r="E318" s="459">
        <v>0.62500000000000011</v>
      </c>
      <c r="F318" s="780"/>
      <c r="G318" s="780"/>
      <c r="H318" s="460">
        <f t="shared" si="16"/>
        <v>0</v>
      </c>
      <c r="I318" s="460">
        <f t="shared" si="17"/>
        <v>0</v>
      </c>
      <c r="J318" s="460">
        <f t="shared" si="19"/>
        <v>0</v>
      </c>
      <c r="K318" s="9"/>
      <c r="P318" s="2"/>
      <c r="Q318" s="27"/>
      <c r="R318" s="2"/>
      <c r="S318" s="2"/>
      <c r="T318" s="2"/>
      <c r="U318" s="2"/>
      <c r="V318" s="2"/>
      <c r="W318" s="2"/>
    </row>
    <row r="319" spans="2:23" ht="15" customHeight="1" x14ac:dyDescent="0.35">
      <c r="B319" s="349"/>
      <c r="C319" s="715" t="str">
        <f t="shared" si="18"/>
        <v/>
      </c>
      <c r="D319" s="458">
        <f>IF(ISNUMBER(Summary!$D$17), DATE(Summary!$D$17, 1, 1) + INT((ROW(B281)-1)/24), DATE(2024, 1, 1) + INT((ROW(B281)-1)/24))</f>
        <v>45303</v>
      </c>
      <c r="E319" s="459">
        <v>0.66666666666666674</v>
      </c>
      <c r="F319" s="780"/>
      <c r="G319" s="780"/>
      <c r="H319" s="460">
        <f t="shared" si="16"/>
        <v>0</v>
      </c>
      <c r="I319" s="460">
        <f t="shared" si="17"/>
        <v>0</v>
      </c>
      <c r="J319" s="460">
        <f t="shared" si="19"/>
        <v>0</v>
      </c>
      <c r="K319" s="9"/>
      <c r="P319" s="2"/>
      <c r="Q319" s="27"/>
      <c r="R319" s="2"/>
      <c r="S319" s="2"/>
      <c r="T319" s="2"/>
      <c r="U319" s="2"/>
      <c r="V319" s="2"/>
      <c r="W319" s="2"/>
    </row>
    <row r="320" spans="2:23" ht="15" customHeight="1" x14ac:dyDescent="0.35">
      <c r="B320" s="349"/>
      <c r="C320" s="715" t="str">
        <f t="shared" si="18"/>
        <v/>
      </c>
      <c r="D320" s="458">
        <f>IF(ISNUMBER(Summary!$D$17), DATE(Summary!$D$17, 1, 1) + INT((ROW(B282)-1)/24), DATE(2024, 1, 1) + INT((ROW(B282)-1)/24))</f>
        <v>45303</v>
      </c>
      <c r="E320" s="459">
        <v>0.70833333333333337</v>
      </c>
      <c r="F320" s="780"/>
      <c r="G320" s="780"/>
      <c r="H320" s="460">
        <f t="shared" si="16"/>
        <v>0</v>
      </c>
      <c r="I320" s="460">
        <f t="shared" si="17"/>
        <v>0</v>
      </c>
      <c r="J320" s="460">
        <f t="shared" si="19"/>
        <v>0</v>
      </c>
      <c r="K320" s="9"/>
      <c r="P320" s="2"/>
      <c r="Q320" s="27"/>
      <c r="R320" s="2"/>
      <c r="S320" s="2"/>
      <c r="T320" s="2"/>
      <c r="U320" s="2"/>
      <c r="V320" s="2"/>
      <c r="W320" s="2"/>
    </row>
    <row r="321" spans="2:23" ht="15" customHeight="1" x14ac:dyDescent="0.35">
      <c r="B321" s="349"/>
      <c r="C321" s="715" t="str">
        <f t="shared" si="18"/>
        <v/>
      </c>
      <c r="D321" s="458">
        <f>IF(ISNUMBER(Summary!$D$17), DATE(Summary!$D$17, 1, 1) + INT((ROW(B283)-1)/24), DATE(2024, 1, 1) + INT((ROW(B283)-1)/24))</f>
        <v>45303</v>
      </c>
      <c r="E321" s="459">
        <v>0.75000000000000011</v>
      </c>
      <c r="F321" s="780"/>
      <c r="G321" s="780"/>
      <c r="H321" s="460">
        <f t="shared" si="16"/>
        <v>0</v>
      </c>
      <c r="I321" s="460">
        <f t="shared" si="17"/>
        <v>0</v>
      </c>
      <c r="J321" s="460">
        <f t="shared" si="19"/>
        <v>0</v>
      </c>
      <c r="K321" s="9"/>
      <c r="P321" s="2"/>
      <c r="Q321" s="27"/>
      <c r="R321" s="2"/>
      <c r="S321" s="2"/>
      <c r="T321" s="2"/>
      <c r="U321" s="2"/>
      <c r="V321" s="2"/>
      <c r="W321" s="2"/>
    </row>
    <row r="322" spans="2:23" ht="15" customHeight="1" x14ac:dyDescent="0.35">
      <c r="B322" s="349"/>
      <c r="C322" s="715" t="str">
        <f t="shared" si="18"/>
        <v/>
      </c>
      <c r="D322" s="458">
        <f>IF(ISNUMBER(Summary!$D$17), DATE(Summary!$D$17, 1, 1) + INT((ROW(B284)-1)/24), DATE(2024, 1, 1) + INT((ROW(B284)-1)/24))</f>
        <v>45303</v>
      </c>
      <c r="E322" s="459">
        <v>0.79166666666666674</v>
      </c>
      <c r="F322" s="780"/>
      <c r="G322" s="780"/>
      <c r="H322" s="460">
        <f t="shared" si="16"/>
        <v>0</v>
      </c>
      <c r="I322" s="460">
        <f t="shared" si="17"/>
        <v>0</v>
      </c>
      <c r="J322" s="460">
        <f t="shared" si="19"/>
        <v>0</v>
      </c>
      <c r="K322" s="9"/>
      <c r="P322" s="2"/>
      <c r="Q322" s="27"/>
      <c r="R322" s="2"/>
      <c r="S322" s="2"/>
      <c r="T322" s="2"/>
      <c r="U322" s="2"/>
      <c r="V322" s="2"/>
      <c r="W322" s="2"/>
    </row>
    <row r="323" spans="2:23" ht="15" customHeight="1" x14ac:dyDescent="0.35">
      <c r="B323" s="349"/>
      <c r="C323" s="715" t="str">
        <f t="shared" si="18"/>
        <v/>
      </c>
      <c r="D323" s="458">
        <f>IF(ISNUMBER(Summary!$D$17), DATE(Summary!$D$17, 1, 1) + INT((ROW(B285)-1)/24), DATE(2024, 1, 1) + INT((ROW(B285)-1)/24))</f>
        <v>45303</v>
      </c>
      <c r="E323" s="459">
        <v>0.83333333333333337</v>
      </c>
      <c r="F323" s="780"/>
      <c r="G323" s="780"/>
      <c r="H323" s="460">
        <f t="shared" si="16"/>
        <v>0</v>
      </c>
      <c r="I323" s="460">
        <f t="shared" si="17"/>
        <v>0</v>
      </c>
      <c r="J323" s="460">
        <f t="shared" si="19"/>
        <v>0</v>
      </c>
      <c r="K323" s="9"/>
      <c r="P323" s="2"/>
      <c r="Q323" s="27"/>
      <c r="R323" s="2"/>
      <c r="S323" s="2"/>
      <c r="T323" s="2"/>
      <c r="U323" s="2"/>
      <c r="V323" s="2"/>
      <c r="W323" s="2"/>
    </row>
    <row r="324" spans="2:23" ht="15" customHeight="1" x14ac:dyDescent="0.35">
      <c r="B324" s="349"/>
      <c r="C324" s="715" t="str">
        <f t="shared" si="18"/>
        <v/>
      </c>
      <c r="D324" s="458">
        <f>IF(ISNUMBER(Summary!$D$17), DATE(Summary!$D$17, 1, 1) + INT((ROW(B286)-1)/24), DATE(2024, 1, 1) + INT((ROW(B286)-1)/24))</f>
        <v>45303</v>
      </c>
      <c r="E324" s="459">
        <v>0.87500000000000011</v>
      </c>
      <c r="F324" s="780"/>
      <c r="G324" s="780"/>
      <c r="H324" s="460">
        <f t="shared" si="16"/>
        <v>0</v>
      </c>
      <c r="I324" s="460">
        <f t="shared" si="17"/>
        <v>0</v>
      </c>
      <c r="J324" s="460">
        <f t="shared" si="19"/>
        <v>0</v>
      </c>
      <c r="K324" s="9"/>
      <c r="P324" s="2"/>
      <c r="Q324" s="27"/>
      <c r="R324" s="2"/>
      <c r="S324" s="2"/>
      <c r="T324" s="2"/>
      <c r="U324" s="2"/>
      <c r="V324" s="2"/>
      <c r="W324" s="2"/>
    </row>
    <row r="325" spans="2:23" ht="15" customHeight="1" x14ac:dyDescent="0.35">
      <c r="B325" s="349"/>
      <c r="C325" s="715" t="str">
        <f t="shared" si="18"/>
        <v/>
      </c>
      <c r="D325" s="458">
        <f>IF(ISNUMBER(Summary!$D$17), DATE(Summary!$D$17, 1, 1) + INT((ROW(B287)-1)/24), DATE(2024, 1, 1) + INT((ROW(B287)-1)/24))</f>
        <v>45303</v>
      </c>
      <c r="E325" s="459">
        <v>0.91666666666666674</v>
      </c>
      <c r="F325" s="780"/>
      <c r="G325" s="780"/>
      <c r="H325" s="460">
        <f t="shared" si="16"/>
        <v>0</v>
      </c>
      <c r="I325" s="460">
        <f t="shared" si="17"/>
        <v>0</v>
      </c>
      <c r="J325" s="460">
        <f t="shared" si="19"/>
        <v>0</v>
      </c>
      <c r="K325" s="9"/>
      <c r="P325" s="2"/>
      <c r="Q325" s="27"/>
      <c r="R325" s="2"/>
      <c r="S325" s="2"/>
      <c r="T325" s="2"/>
      <c r="U325" s="2"/>
      <c r="V325" s="2"/>
      <c r="W325" s="2"/>
    </row>
    <row r="326" spans="2:23" ht="15" customHeight="1" x14ac:dyDescent="0.35">
      <c r="B326" s="349"/>
      <c r="C326" s="715" t="str">
        <f t="shared" si="18"/>
        <v/>
      </c>
      <c r="D326" s="458">
        <f>IF(ISNUMBER(Summary!$D$17), DATE(Summary!$D$17, 1, 1) + INT((ROW(B288)-1)/24), DATE(2024, 1, 1) + INT((ROW(B288)-1)/24))</f>
        <v>45303</v>
      </c>
      <c r="E326" s="459">
        <v>0.95833333333333337</v>
      </c>
      <c r="F326" s="780"/>
      <c r="G326" s="780"/>
      <c r="H326" s="460">
        <f t="shared" si="16"/>
        <v>0</v>
      </c>
      <c r="I326" s="460">
        <f t="shared" si="17"/>
        <v>0</v>
      </c>
      <c r="J326" s="460">
        <f t="shared" si="19"/>
        <v>0</v>
      </c>
      <c r="K326" s="9"/>
      <c r="P326" s="2"/>
      <c r="Q326" s="27"/>
      <c r="R326" s="2"/>
      <c r="S326" s="2"/>
      <c r="T326" s="2"/>
      <c r="U326" s="2"/>
      <c r="V326" s="2"/>
      <c r="W326" s="2"/>
    </row>
    <row r="327" spans="2:23" ht="15" customHeight="1" x14ac:dyDescent="0.35">
      <c r="B327" s="457"/>
      <c r="C327" s="715">
        <f t="shared" si="18"/>
        <v>45304</v>
      </c>
      <c r="D327" s="458">
        <f>IF(ISNUMBER(Summary!$D$17), DATE(Summary!$D$17, 1, 1) + INT((ROW(B289)-1)/24), DATE(2024, 1, 1) + INT((ROW(B289)-1)/24))</f>
        <v>45304</v>
      </c>
      <c r="E327" s="459">
        <v>3.1225022567582528E-17</v>
      </c>
      <c r="F327" s="780"/>
      <c r="G327" s="780"/>
      <c r="H327" s="460">
        <f t="shared" si="16"/>
        <v>0</v>
      </c>
      <c r="I327" s="460">
        <f t="shared" si="17"/>
        <v>0</v>
      </c>
      <c r="J327" s="460">
        <f t="shared" si="19"/>
        <v>0</v>
      </c>
      <c r="K327" s="9"/>
      <c r="P327" s="2"/>
      <c r="Q327" s="27"/>
      <c r="R327" s="2"/>
      <c r="S327" s="2"/>
      <c r="T327" s="2"/>
      <c r="U327" s="2"/>
      <c r="V327" s="2"/>
      <c r="W327" s="2"/>
    </row>
    <row r="328" spans="2:23" ht="15" customHeight="1" x14ac:dyDescent="0.35">
      <c r="B328" s="349"/>
      <c r="C328" s="715" t="str">
        <f t="shared" si="18"/>
        <v/>
      </c>
      <c r="D328" s="458">
        <f>IF(ISNUMBER(Summary!$D$17), DATE(Summary!$D$17, 1, 1) + INT((ROW(B290)-1)/24), DATE(2024, 1, 1) + INT((ROW(B290)-1)/24))</f>
        <v>45304</v>
      </c>
      <c r="E328" s="459">
        <v>4.1666666666666699E-2</v>
      </c>
      <c r="F328" s="780"/>
      <c r="G328" s="780"/>
      <c r="H328" s="460">
        <f t="shared" si="16"/>
        <v>0</v>
      </c>
      <c r="I328" s="460">
        <f t="shared" si="17"/>
        <v>0</v>
      </c>
      <c r="J328" s="460">
        <f t="shared" si="19"/>
        <v>0</v>
      </c>
      <c r="K328" s="9"/>
      <c r="P328" s="2"/>
      <c r="Q328" s="27"/>
      <c r="R328" s="2"/>
      <c r="S328" s="2"/>
      <c r="T328" s="2"/>
      <c r="U328" s="2"/>
      <c r="V328" s="2"/>
      <c r="W328" s="2"/>
    </row>
    <row r="329" spans="2:23" ht="15" customHeight="1" x14ac:dyDescent="0.35">
      <c r="B329" s="349"/>
      <c r="C329" s="715" t="str">
        <f t="shared" si="18"/>
        <v/>
      </c>
      <c r="D329" s="458">
        <f>IF(ISNUMBER(Summary!$D$17), DATE(Summary!$D$17, 1, 1) + INT((ROW(B291)-1)/24), DATE(2024, 1, 1) + INT((ROW(B291)-1)/24))</f>
        <v>45304</v>
      </c>
      <c r="E329" s="459">
        <v>8.333333333333337E-2</v>
      </c>
      <c r="F329" s="780"/>
      <c r="G329" s="780"/>
      <c r="H329" s="460">
        <f t="shared" si="16"/>
        <v>0</v>
      </c>
      <c r="I329" s="460">
        <f t="shared" si="17"/>
        <v>0</v>
      </c>
      <c r="J329" s="460">
        <f t="shared" si="19"/>
        <v>0</v>
      </c>
      <c r="K329" s="9"/>
      <c r="P329" s="2"/>
      <c r="Q329" s="27"/>
      <c r="R329" s="2"/>
      <c r="S329" s="2"/>
      <c r="T329" s="2"/>
      <c r="U329" s="2"/>
      <c r="V329" s="2"/>
      <c r="W329" s="2"/>
    </row>
    <row r="330" spans="2:23" ht="15" customHeight="1" x14ac:dyDescent="0.35">
      <c r="B330" s="349"/>
      <c r="C330" s="715" t="str">
        <f t="shared" si="18"/>
        <v/>
      </c>
      <c r="D330" s="458">
        <f>IF(ISNUMBER(Summary!$D$17), DATE(Summary!$D$17, 1, 1) + INT((ROW(B292)-1)/24), DATE(2024, 1, 1) + INT((ROW(B292)-1)/24))</f>
        <v>45304</v>
      </c>
      <c r="E330" s="459">
        <v>0.12500000000000006</v>
      </c>
      <c r="F330" s="780"/>
      <c r="G330" s="780"/>
      <c r="H330" s="460">
        <f t="shared" si="16"/>
        <v>0</v>
      </c>
      <c r="I330" s="460">
        <f t="shared" si="17"/>
        <v>0</v>
      </c>
      <c r="J330" s="460">
        <f t="shared" si="19"/>
        <v>0</v>
      </c>
      <c r="K330" s="9"/>
      <c r="P330" s="2"/>
      <c r="Q330" s="27"/>
      <c r="R330" s="2"/>
      <c r="S330" s="2"/>
      <c r="T330" s="2"/>
      <c r="U330" s="2"/>
      <c r="V330" s="2"/>
      <c r="W330" s="2"/>
    </row>
    <row r="331" spans="2:23" ht="15" customHeight="1" x14ac:dyDescent="0.35">
      <c r="B331" s="349"/>
      <c r="C331" s="715" t="str">
        <f t="shared" si="18"/>
        <v/>
      </c>
      <c r="D331" s="458">
        <f>IF(ISNUMBER(Summary!$D$17), DATE(Summary!$D$17, 1, 1) + INT((ROW(B293)-1)/24), DATE(2024, 1, 1) + INT((ROW(B293)-1)/24))</f>
        <v>45304</v>
      </c>
      <c r="E331" s="459">
        <v>0.16666666666666669</v>
      </c>
      <c r="F331" s="780"/>
      <c r="G331" s="780"/>
      <c r="H331" s="460">
        <f t="shared" si="16"/>
        <v>0</v>
      </c>
      <c r="I331" s="460">
        <f t="shared" si="17"/>
        <v>0</v>
      </c>
      <c r="J331" s="460">
        <f t="shared" si="19"/>
        <v>0</v>
      </c>
      <c r="K331" s="9"/>
      <c r="P331" s="2"/>
      <c r="Q331" s="27"/>
      <c r="R331" s="2"/>
      <c r="S331" s="2"/>
      <c r="T331" s="2"/>
      <c r="U331" s="2"/>
      <c r="V331" s="2"/>
      <c r="W331" s="2"/>
    </row>
    <row r="332" spans="2:23" ht="15" customHeight="1" x14ac:dyDescent="0.35">
      <c r="B332" s="349"/>
      <c r="C332" s="715" t="str">
        <f t="shared" si="18"/>
        <v/>
      </c>
      <c r="D332" s="458">
        <f>IF(ISNUMBER(Summary!$D$17), DATE(Summary!$D$17, 1, 1) + INT((ROW(B294)-1)/24), DATE(2024, 1, 1) + INT((ROW(B294)-1)/24))</f>
        <v>45304</v>
      </c>
      <c r="E332" s="459">
        <v>0.20833333333333337</v>
      </c>
      <c r="F332" s="780"/>
      <c r="G332" s="780"/>
      <c r="H332" s="460">
        <f t="shared" si="16"/>
        <v>0</v>
      </c>
      <c r="I332" s="460">
        <f t="shared" si="17"/>
        <v>0</v>
      </c>
      <c r="J332" s="460">
        <f t="shared" si="19"/>
        <v>0</v>
      </c>
      <c r="K332" s="9"/>
      <c r="P332" s="2"/>
      <c r="Q332" s="27"/>
      <c r="R332" s="2"/>
      <c r="S332" s="2"/>
      <c r="T332" s="2"/>
      <c r="U332" s="2"/>
      <c r="V332" s="2"/>
      <c r="W332" s="2"/>
    </row>
    <row r="333" spans="2:23" ht="15" customHeight="1" x14ac:dyDescent="0.35">
      <c r="B333" s="349"/>
      <c r="C333" s="715" t="str">
        <f t="shared" si="18"/>
        <v/>
      </c>
      <c r="D333" s="458">
        <f>IF(ISNUMBER(Summary!$D$17), DATE(Summary!$D$17, 1, 1) + INT((ROW(B295)-1)/24), DATE(2024, 1, 1) + INT((ROW(B295)-1)/24))</f>
        <v>45304</v>
      </c>
      <c r="E333" s="459">
        <v>0.25</v>
      </c>
      <c r="F333" s="780"/>
      <c r="G333" s="780"/>
      <c r="H333" s="460">
        <f t="shared" si="16"/>
        <v>0</v>
      </c>
      <c r="I333" s="460">
        <f t="shared" si="17"/>
        <v>0</v>
      </c>
      <c r="J333" s="460">
        <f t="shared" si="19"/>
        <v>0</v>
      </c>
      <c r="K333" s="9"/>
      <c r="P333" s="2"/>
      <c r="Q333" s="27"/>
      <c r="R333" s="2"/>
      <c r="S333" s="2"/>
      <c r="T333" s="2"/>
      <c r="U333" s="2"/>
      <c r="V333" s="2"/>
      <c r="W333" s="2"/>
    </row>
    <row r="334" spans="2:23" ht="15" customHeight="1" x14ac:dyDescent="0.35">
      <c r="B334" s="349"/>
      <c r="C334" s="715" t="str">
        <f t="shared" si="18"/>
        <v/>
      </c>
      <c r="D334" s="458">
        <f>IF(ISNUMBER(Summary!$D$17), DATE(Summary!$D$17, 1, 1) + INT((ROW(B296)-1)/24), DATE(2024, 1, 1) + INT((ROW(B296)-1)/24))</f>
        <v>45304</v>
      </c>
      <c r="E334" s="459">
        <v>0.29166666666666669</v>
      </c>
      <c r="F334" s="780"/>
      <c r="G334" s="780"/>
      <c r="H334" s="460">
        <f t="shared" si="16"/>
        <v>0</v>
      </c>
      <c r="I334" s="460">
        <f t="shared" si="17"/>
        <v>0</v>
      </c>
      <c r="J334" s="460">
        <f t="shared" si="19"/>
        <v>0</v>
      </c>
      <c r="K334" s="9"/>
      <c r="P334" s="2"/>
      <c r="Q334" s="27"/>
      <c r="R334" s="2"/>
      <c r="S334" s="2"/>
      <c r="T334" s="2"/>
      <c r="U334" s="2"/>
      <c r="V334" s="2"/>
      <c r="W334" s="2"/>
    </row>
    <row r="335" spans="2:23" ht="15" customHeight="1" x14ac:dyDescent="0.35">
      <c r="B335" s="349"/>
      <c r="C335" s="715" t="str">
        <f t="shared" si="18"/>
        <v/>
      </c>
      <c r="D335" s="458">
        <f>IF(ISNUMBER(Summary!$D$17), DATE(Summary!$D$17, 1, 1) + INT((ROW(B297)-1)/24), DATE(2024, 1, 1) + INT((ROW(B297)-1)/24))</f>
        <v>45304</v>
      </c>
      <c r="E335" s="459">
        <v>0.33333333333333337</v>
      </c>
      <c r="F335" s="780"/>
      <c r="G335" s="780"/>
      <c r="H335" s="460">
        <f t="shared" si="16"/>
        <v>0</v>
      </c>
      <c r="I335" s="460">
        <f t="shared" si="17"/>
        <v>0</v>
      </c>
      <c r="J335" s="460">
        <f t="shared" si="19"/>
        <v>0</v>
      </c>
      <c r="K335" s="9"/>
      <c r="P335" s="2"/>
      <c r="Q335" s="27"/>
      <c r="R335" s="2"/>
      <c r="S335" s="2"/>
      <c r="T335" s="2"/>
      <c r="U335" s="2"/>
      <c r="V335" s="2"/>
      <c r="W335" s="2"/>
    </row>
    <row r="336" spans="2:23" ht="15" customHeight="1" x14ac:dyDescent="0.35">
      <c r="B336" s="349"/>
      <c r="C336" s="715" t="str">
        <f t="shared" si="18"/>
        <v/>
      </c>
      <c r="D336" s="458">
        <f>IF(ISNUMBER(Summary!$D$17), DATE(Summary!$D$17, 1, 1) + INT((ROW(B298)-1)/24), DATE(2024, 1, 1) + INT((ROW(B298)-1)/24))</f>
        <v>45304</v>
      </c>
      <c r="E336" s="459">
        <v>0.375</v>
      </c>
      <c r="F336" s="780"/>
      <c r="G336" s="780"/>
      <c r="H336" s="460">
        <f t="shared" si="16"/>
        <v>0</v>
      </c>
      <c r="I336" s="460">
        <f t="shared" si="17"/>
        <v>0</v>
      </c>
      <c r="J336" s="460">
        <f t="shared" si="19"/>
        <v>0</v>
      </c>
      <c r="K336" s="9"/>
      <c r="P336" s="2"/>
      <c r="Q336" s="27"/>
      <c r="R336" s="2"/>
      <c r="S336" s="2"/>
      <c r="T336" s="2"/>
      <c r="U336" s="2"/>
      <c r="V336" s="2"/>
      <c r="W336" s="2"/>
    </row>
    <row r="337" spans="2:23" ht="15" customHeight="1" x14ac:dyDescent="0.35">
      <c r="B337" s="349"/>
      <c r="C337" s="715" t="str">
        <f t="shared" si="18"/>
        <v/>
      </c>
      <c r="D337" s="458">
        <f>IF(ISNUMBER(Summary!$D$17), DATE(Summary!$D$17, 1, 1) + INT((ROW(B299)-1)/24), DATE(2024, 1, 1) + INT((ROW(B299)-1)/24))</f>
        <v>45304</v>
      </c>
      <c r="E337" s="459">
        <v>0.41666666666666669</v>
      </c>
      <c r="F337" s="780"/>
      <c r="G337" s="780"/>
      <c r="H337" s="460">
        <f t="shared" si="16"/>
        <v>0</v>
      </c>
      <c r="I337" s="460">
        <f t="shared" si="17"/>
        <v>0</v>
      </c>
      <c r="J337" s="460">
        <f t="shared" si="19"/>
        <v>0</v>
      </c>
      <c r="K337" s="9"/>
      <c r="P337" s="2"/>
      <c r="Q337" s="27"/>
      <c r="R337" s="2"/>
      <c r="S337" s="2"/>
      <c r="T337" s="2"/>
      <c r="U337" s="2"/>
      <c r="V337" s="2"/>
      <c r="W337" s="2"/>
    </row>
    <row r="338" spans="2:23" ht="15" customHeight="1" x14ac:dyDescent="0.35">
      <c r="B338" s="349"/>
      <c r="C338" s="715" t="str">
        <f t="shared" si="18"/>
        <v/>
      </c>
      <c r="D338" s="458">
        <f>IF(ISNUMBER(Summary!$D$17), DATE(Summary!$D$17, 1, 1) + INT((ROW(B300)-1)/24), DATE(2024, 1, 1) + INT((ROW(B300)-1)/24))</f>
        <v>45304</v>
      </c>
      <c r="E338" s="459">
        <v>0.45833333333333337</v>
      </c>
      <c r="F338" s="780"/>
      <c r="G338" s="780"/>
      <c r="H338" s="460">
        <f t="shared" si="16"/>
        <v>0</v>
      </c>
      <c r="I338" s="460">
        <f t="shared" si="17"/>
        <v>0</v>
      </c>
      <c r="J338" s="460">
        <f t="shared" si="19"/>
        <v>0</v>
      </c>
      <c r="K338" s="9"/>
      <c r="P338" s="2"/>
      <c r="Q338" s="27"/>
      <c r="R338" s="2"/>
      <c r="S338" s="2"/>
      <c r="T338" s="2"/>
      <c r="U338" s="2"/>
      <c r="V338" s="2"/>
      <c r="W338" s="2"/>
    </row>
    <row r="339" spans="2:23" ht="15" customHeight="1" x14ac:dyDescent="0.35">
      <c r="B339" s="349"/>
      <c r="C339" s="715" t="str">
        <f t="shared" si="18"/>
        <v/>
      </c>
      <c r="D339" s="458">
        <f>IF(ISNUMBER(Summary!$D$17), DATE(Summary!$D$17, 1, 1) + INT((ROW(B301)-1)/24), DATE(2024, 1, 1) + INT((ROW(B301)-1)/24))</f>
        <v>45304</v>
      </c>
      <c r="E339" s="459">
        <v>0.50000000000000011</v>
      </c>
      <c r="F339" s="780"/>
      <c r="G339" s="780"/>
      <c r="H339" s="460">
        <f t="shared" si="16"/>
        <v>0</v>
      </c>
      <c r="I339" s="460">
        <f t="shared" si="17"/>
        <v>0</v>
      </c>
      <c r="J339" s="460">
        <f t="shared" si="19"/>
        <v>0</v>
      </c>
      <c r="K339" s="9"/>
      <c r="P339" s="2"/>
      <c r="Q339" s="27"/>
      <c r="R339" s="2"/>
      <c r="S339" s="2"/>
      <c r="T339" s="2"/>
      <c r="U339" s="2"/>
      <c r="V339" s="2"/>
      <c r="W339" s="2"/>
    </row>
    <row r="340" spans="2:23" ht="15" customHeight="1" x14ac:dyDescent="0.35">
      <c r="B340" s="349"/>
      <c r="C340" s="715" t="str">
        <f t="shared" si="18"/>
        <v/>
      </c>
      <c r="D340" s="458">
        <f>IF(ISNUMBER(Summary!$D$17), DATE(Summary!$D$17, 1, 1) + INT((ROW(B302)-1)/24), DATE(2024, 1, 1) + INT((ROW(B302)-1)/24))</f>
        <v>45304</v>
      </c>
      <c r="E340" s="459">
        <v>0.54166666666666674</v>
      </c>
      <c r="F340" s="780"/>
      <c r="G340" s="780"/>
      <c r="H340" s="460">
        <f t="shared" si="16"/>
        <v>0</v>
      </c>
      <c r="I340" s="460">
        <f t="shared" si="17"/>
        <v>0</v>
      </c>
      <c r="J340" s="460">
        <f t="shared" si="19"/>
        <v>0</v>
      </c>
      <c r="K340" s="9"/>
      <c r="P340" s="2"/>
      <c r="Q340" s="27"/>
      <c r="R340" s="2"/>
      <c r="S340" s="2"/>
      <c r="T340" s="2"/>
      <c r="U340" s="2"/>
      <c r="V340" s="2"/>
      <c r="W340" s="2"/>
    </row>
    <row r="341" spans="2:23" ht="15" customHeight="1" x14ac:dyDescent="0.35">
      <c r="B341" s="349"/>
      <c r="C341" s="715" t="str">
        <f t="shared" si="18"/>
        <v/>
      </c>
      <c r="D341" s="458">
        <f>IF(ISNUMBER(Summary!$D$17), DATE(Summary!$D$17, 1, 1) + INT((ROW(B303)-1)/24), DATE(2024, 1, 1) + INT((ROW(B303)-1)/24))</f>
        <v>45304</v>
      </c>
      <c r="E341" s="459">
        <v>0.58333333333333337</v>
      </c>
      <c r="F341" s="780"/>
      <c r="G341" s="780"/>
      <c r="H341" s="460">
        <f t="shared" si="16"/>
        <v>0</v>
      </c>
      <c r="I341" s="460">
        <f t="shared" si="17"/>
        <v>0</v>
      </c>
      <c r="J341" s="460">
        <f t="shared" si="19"/>
        <v>0</v>
      </c>
      <c r="K341" s="9"/>
      <c r="P341" s="2"/>
      <c r="Q341" s="27"/>
      <c r="R341" s="2"/>
      <c r="S341" s="2"/>
      <c r="T341" s="2"/>
      <c r="U341" s="2"/>
      <c r="V341" s="2"/>
      <c r="W341" s="2"/>
    </row>
    <row r="342" spans="2:23" ht="15" customHeight="1" x14ac:dyDescent="0.35">
      <c r="B342" s="349"/>
      <c r="C342" s="715" t="str">
        <f t="shared" si="18"/>
        <v/>
      </c>
      <c r="D342" s="458">
        <f>IF(ISNUMBER(Summary!$D$17), DATE(Summary!$D$17, 1, 1) + INT((ROW(B304)-1)/24), DATE(2024, 1, 1) + INT((ROW(B304)-1)/24))</f>
        <v>45304</v>
      </c>
      <c r="E342" s="459">
        <v>0.62500000000000011</v>
      </c>
      <c r="F342" s="780"/>
      <c r="G342" s="780"/>
      <c r="H342" s="460">
        <f t="shared" si="16"/>
        <v>0</v>
      </c>
      <c r="I342" s="460">
        <f t="shared" si="17"/>
        <v>0</v>
      </c>
      <c r="J342" s="460">
        <f t="shared" si="19"/>
        <v>0</v>
      </c>
      <c r="K342" s="9"/>
      <c r="P342" s="2"/>
      <c r="Q342" s="27"/>
      <c r="R342" s="2"/>
      <c r="S342" s="2"/>
      <c r="T342" s="2"/>
      <c r="U342" s="2"/>
      <c r="V342" s="2"/>
      <c r="W342" s="2"/>
    </row>
    <row r="343" spans="2:23" ht="15" customHeight="1" x14ac:dyDescent="0.35">
      <c r="B343" s="349"/>
      <c r="C343" s="715" t="str">
        <f t="shared" si="18"/>
        <v/>
      </c>
      <c r="D343" s="458">
        <f>IF(ISNUMBER(Summary!$D$17), DATE(Summary!$D$17, 1, 1) + INT((ROW(B305)-1)/24), DATE(2024, 1, 1) + INT((ROW(B305)-1)/24))</f>
        <v>45304</v>
      </c>
      <c r="E343" s="459">
        <v>0.66666666666666674</v>
      </c>
      <c r="F343" s="780"/>
      <c r="G343" s="780"/>
      <c r="H343" s="460">
        <f t="shared" si="16"/>
        <v>0</v>
      </c>
      <c r="I343" s="460">
        <f t="shared" si="17"/>
        <v>0</v>
      </c>
      <c r="J343" s="460">
        <f t="shared" si="19"/>
        <v>0</v>
      </c>
      <c r="K343" s="9"/>
      <c r="P343" s="2"/>
      <c r="Q343" s="27"/>
      <c r="R343" s="2"/>
      <c r="S343" s="2"/>
      <c r="T343" s="2"/>
      <c r="U343" s="2"/>
      <c r="V343" s="2"/>
      <c r="W343" s="2"/>
    </row>
    <row r="344" spans="2:23" ht="15" customHeight="1" x14ac:dyDescent="0.35">
      <c r="B344" s="349"/>
      <c r="C344" s="715" t="str">
        <f t="shared" si="18"/>
        <v/>
      </c>
      <c r="D344" s="458">
        <f>IF(ISNUMBER(Summary!$D$17), DATE(Summary!$D$17, 1, 1) + INT((ROW(B306)-1)/24), DATE(2024, 1, 1) + INT((ROW(B306)-1)/24))</f>
        <v>45304</v>
      </c>
      <c r="E344" s="459">
        <v>0.70833333333333337</v>
      </c>
      <c r="F344" s="780"/>
      <c r="G344" s="780"/>
      <c r="H344" s="460">
        <f t="shared" si="16"/>
        <v>0</v>
      </c>
      <c r="I344" s="460">
        <f t="shared" si="17"/>
        <v>0</v>
      </c>
      <c r="J344" s="460">
        <f t="shared" si="19"/>
        <v>0</v>
      </c>
      <c r="K344" s="9"/>
      <c r="P344" s="2"/>
      <c r="Q344" s="27"/>
      <c r="R344" s="2"/>
      <c r="S344" s="2"/>
      <c r="T344" s="2"/>
      <c r="U344" s="2"/>
      <c r="V344" s="2"/>
      <c r="W344" s="2"/>
    </row>
    <row r="345" spans="2:23" ht="15" customHeight="1" x14ac:dyDescent="0.35">
      <c r="B345" s="349"/>
      <c r="C345" s="715" t="str">
        <f t="shared" si="18"/>
        <v/>
      </c>
      <c r="D345" s="458">
        <f>IF(ISNUMBER(Summary!$D$17), DATE(Summary!$D$17, 1, 1) + INT((ROW(B307)-1)/24), DATE(2024, 1, 1) + INT((ROW(B307)-1)/24))</f>
        <v>45304</v>
      </c>
      <c r="E345" s="459">
        <v>0.75000000000000011</v>
      </c>
      <c r="F345" s="780"/>
      <c r="G345" s="780"/>
      <c r="H345" s="460">
        <f t="shared" si="16"/>
        <v>0</v>
      </c>
      <c r="I345" s="460">
        <f t="shared" si="17"/>
        <v>0</v>
      </c>
      <c r="J345" s="460">
        <f t="shared" si="19"/>
        <v>0</v>
      </c>
      <c r="K345" s="9"/>
      <c r="P345" s="2"/>
      <c r="Q345" s="27"/>
      <c r="R345" s="2"/>
      <c r="S345" s="2"/>
      <c r="T345" s="2"/>
      <c r="U345" s="2"/>
      <c r="V345" s="2"/>
      <c r="W345" s="2"/>
    </row>
    <row r="346" spans="2:23" ht="15" customHeight="1" x14ac:dyDescent="0.35">
      <c r="B346" s="349"/>
      <c r="C346" s="715" t="str">
        <f t="shared" si="18"/>
        <v/>
      </c>
      <c r="D346" s="458">
        <f>IF(ISNUMBER(Summary!$D$17), DATE(Summary!$D$17, 1, 1) + INT((ROW(B308)-1)/24), DATE(2024, 1, 1) + INT((ROW(B308)-1)/24))</f>
        <v>45304</v>
      </c>
      <c r="E346" s="459">
        <v>0.79166666666666674</v>
      </c>
      <c r="F346" s="780"/>
      <c r="G346" s="780"/>
      <c r="H346" s="460">
        <f t="shared" si="16"/>
        <v>0</v>
      </c>
      <c r="I346" s="460">
        <f t="shared" si="17"/>
        <v>0</v>
      </c>
      <c r="J346" s="460">
        <f t="shared" si="19"/>
        <v>0</v>
      </c>
      <c r="K346" s="9"/>
      <c r="P346" s="2"/>
      <c r="Q346" s="27"/>
      <c r="R346" s="2"/>
      <c r="S346" s="2"/>
      <c r="T346" s="2"/>
      <c r="U346" s="2"/>
      <c r="V346" s="2"/>
      <c r="W346" s="2"/>
    </row>
    <row r="347" spans="2:23" ht="15" customHeight="1" x14ac:dyDescent="0.35">
      <c r="B347" s="349"/>
      <c r="C347" s="715" t="str">
        <f t="shared" si="18"/>
        <v/>
      </c>
      <c r="D347" s="458">
        <f>IF(ISNUMBER(Summary!$D$17), DATE(Summary!$D$17, 1, 1) + INT((ROW(B309)-1)/24), DATE(2024, 1, 1) + INT((ROW(B309)-1)/24))</f>
        <v>45304</v>
      </c>
      <c r="E347" s="459">
        <v>0.83333333333333337</v>
      </c>
      <c r="F347" s="780"/>
      <c r="G347" s="780"/>
      <c r="H347" s="460">
        <f t="shared" si="16"/>
        <v>0</v>
      </c>
      <c r="I347" s="460">
        <f t="shared" si="17"/>
        <v>0</v>
      </c>
      <c r="J347" s="460">
        <f t="shared" si="19"/>
        <v>0</v>
      </c>
      <c r="K347" s="9"/>
      <c r="P347" s="2"/>
      <c r="Q347" s="27"/>
      <c r="R347" s="2"/>
      <c r="S347" s="2"/>
      <c r="T347" s="2"/>
      <c r="U347" s="2"/>
      <c r="V347" s="2"/>
      <c r="W347" s="2"/>
    </row>
    <row r="348" spans="2:23" ht="15" customHeight="1" x14ac:dyDescent="0.35">
      <c r="B348" s="349"/>
      <c r="C348" s="715" t="str">
        <f t="shared" si="18"/>
        <v/>
      </c>
      <c r="D348" s="458">
        <f>IF(ISNUMBER(Summary!$D$17), DATE(Summary!$D$17, 1, 1) + INT((ROW(B310)-1)/24), DATE(2024, 1, 1) + INT((ROW(B310)-1)/24))</f>
        <v>45304</v>
      </c>
      <c r="E348" s="459">
        <v>0.87500000000000011</v>
      </c>
      <c r="F348" s="780"/>
      <c r="G348" s="780"/>
      <c r="H348" s="460">
        <f t="shared" si="16"/>
        <v>0</v>
      </c>
      <c r="I348" s="460">
        <f t="shared" si="17"/>
        <v>0</v>
      </c>
      <c r="J348" s="460">
        <f t="shared" si="19"/>
        <v>0</v>
      </c>
      <c r="K348" s="9"/>
      <c r="P348" s="2"/>
      <c r="Q348" s="27"/>
      <c r="R348" s="2"/>
      <c r="S348" s="2"/>
      <c r="T348" s="2"/>
      <c r="U348" s="2"/>
      <c r="V348" s="2"/>
      <c r="W348" s="2"/>
    </row>
    <row r="349" spans="2:23" ht="15" customHeight="1" x14ac:dyDescent="0.35">
      <c r="B349" s="349"/>
      <c r="C349" s="715" t="str">
        <f t="shared" si="18"/>
        <v/>
      </c>
      <c r="D349" s="458">
        <f>IF(ISNUMBER(Summary!$D$17), DATE(Summary!$D$17, 1, 1) + INT((ROW(B311)-1)/24), DATE(2024, 1, 1) + INT((ROW(B311)-1)/24))</f>
        <v>45304</v>
      </c>
      <c r="E349" s="459">
        <v>0.91666666666666674</v>
      </c>
      <c r="F349" s="780"/>
      <c r="G349" s="780"/>
      <c r="H349" s="460">
        <f t="shared" si="16"/>
        <v>0</v>
      </c>
      <c r="I349" s="460">
        <f t="shared" si="17"/>
        <v>0</v>
      </c>
      <c r="J349" s="460">
        <f t="shared" si="19"/>
        <v>0</v>
      </c>
      <c r="K349" s="9"/>
      <c r="P349" s="2"/>
      <c r="Q349" s="27"/>
      <c r="R349" s="2"/>
      <c r="S349" s="2"/>
      <c r="T349" s="2"/>
      <c r="U349" s="2"/>
      <c r="V349" s="2"/>
      <c r="W349" s="2"/>
    </row>
    <row r="350" spans="2:23" ht="15" customHeight="1" x14ac:dyDescent="0.35">
      <c r="B350" s="349"/>
      <c r="C350" s="715" t="str">
        <f t="shared" si="18"/>
        <v/>
      </c>
      <c r="D350" s="458">
        <f>IF(ISNUMBER(Summary!$D$17), DATE(Summary!$D$17, 1, 1) + INT((ROW(B312)-1)/24), DATE(2024, 1, 1) + INT((ROW(B312)-1)/24))</f>
        <v>45304</v>
      </c>
      <c r="E350" s="459">
        <v>0.95833333333333337</v>
      </c>
      <c r="F350" s="780"/>
      <c r="G350" s="780"/>
      <c r="H350" s="460">
        <f t="shared" si="16"/>
        <v>0</v>
      </c>
      <c r="I350" s="460">
        <f t="shared" si="17"/>
        <v>0</v>
      </c>
      <c r="J350" s="460">
        <f t="shared" si="19"/>
        <v>0</v>
      </c>
      <c r="K350" s="9"/>
      <c r="P350" s="2"/>
      <c r="Q350" s="27"/>
      <c r="R350" s="2"/>
      <c r="S350" s="2"/>
      <c r="T350" s="2"/>
      <c r="U350" s="2"/>
      <c r="V350" s="2"/>
      <c r="W350" s="2"/>
    </row>
    <row r="351" spans="2:23" ht="15" customHeight="1" x14ac:dyDescent="0.35">
      <c r="B351" s="457"/>
      <c r="C351" s="715">
        <f t="shared" si="18"/>
        <v>45305</v>
      </c>
      <c r="D351" s="458">
        <f>IF(ISNUMBER(Summary!$D$17), DATE(Summary!$D$17, 1, 1) + INT((ROW(B313)-1)/24), DATE(2024, 1, 1) + INT((ROW(B313)-1)/24))</f>
        <v>45305</v>
      </c>
      <c r="E351" s="459">
        <v>3.1225022567582528E-17</v>
      </c>
      <c r="F351" s="780"/>
      <c r="G351" s="780"/>
      <c r="H351" s="460">
        <f t="shared" si="16"/>
        <v>0</v>
      </c>
      <c r="I351" s="460">
        <f t="shared" si="17"/>
        <v>0</v>
      </c>
      <c r="J351" s="460">
        <f t="shared" si="19"/>
        <v>0</v>
      </c>
      <c r="K351" s="9"/>
      <c r="P351" s="2"/>
      <c r="Q351" s="27"/>
      <c r="R351" s="2"/>
      <c r="S351" s="2"/>
      <c r="T351" s="2"/>
      <c r="U351" s="2"/>
      <c r="V351" s="2"/>
      <c r="W351" s="2"/>
    </row>
    <row r="352" spans="2:23" ht="15" customHeight="1" x14ac:dyDescent="0.35">
      <c r="B352" s="349"/>
      <c r="C352" s="715" t="str">
        <f t="shared" si="18"/>
        <v/>
      </c>
      <c r="D352" s="458">
        <f>IF(ISNUMBER(Summary!$D$17), DATE(Summary!$D$17, 1, 1) + INT((ROW(B314)-1)/24), DATE(2024, 1, 1) + INT((ROW(B314)-1)/24))</f>
        <v>45305</v>
      </c>
      <c r="E352" s="459">
        <v>4.1666666666666699E-2</v>
      </c>
      <c r="F352" s="780"/>
      <c r="G352" s="780"/>
      <c r="H352" s="460">
        <f t="shared" si="16"/>
        <v>0</v>
      </c>
      <c r="I352" s="460">
        <f t="shared" si="17"/>
        <v>0</v>
      </c>
      <c r="J352" s="460">
        <f t="shared" si="19"/>
        <v>0</v>
      </c>
      <c r="K352" s="9"/>
      <c r="P352" s="2"/>
      <c r="Q352" s="27"/>
      <c r="R352" s="2"/>
      <c r="S352" s="2"/>
      <c r="T352" s="2"/>
      <c r="U352" s="2"/>
      <c r="V352" s="2"/>
      <c r="W352" s="2"/>
    </row>
    <row r="353" spans="2:23" ht="15" customHeight="1" x14ac:dyDescent="0.35">
      <c r="B353" s="349"/>
      <c r="C353" s="715" t="str">
        <f t="shared" si="18"/>
        <v/>
      </c>
      <c r="D353" s="458">
        <f>IF(ISNUMBER(Summary!$D$17), DATE(Summary!$D$17, 1, 1) + INT((ROW(B315)-1)/24), DATE(2024, 1, 1) + INT((ROW(B315)-1)/24))</f>
        <v>45305</v>
      </c>
      <c r="E353" s="459">
        <v>8.333333333333337E-2</v>
      </c>
      <c r="F353" s="780"/>
      <c r="G353" s="780"/>
      <c r="H353" s="460">
        <f t="shared" si="16"/>
        <v>0</v>
      </c>
      <c r="I353" s="460">
        <f t="shared" si="17"/>
        <v>0</v>
      </c>
      <c r="J353" s="460">
        <f t="shared" si="19"/>
        <v>0</v>
      </c>
      <c r="K353" s="9"/>
      <c r="P353" s="2"/>
      <c r="Q353" s="27"/>
      <c r="R353" s="2"/>
      <c r="S353" s="2"/>
      <c r="T353" s="2"/>
      <c r="U353" s="2"/>
      <c r="V353" s="2"/>
      <c r="W353" s="2"/>
    </row>
    <row r="354" spans="2:23" ht="15" customHeight="1" x14ac:dyDescent="0.35">
      <c r="B354" s="349"/>
      <c r="C354" s="715" t="str">
        <f t="shared" si="18"/>
        <v/>
      </c>
      <c r="D354" s="458">
        <f>IF(ISNUMBER(Summary!$D$17), DATE(Summary!$D$17, 1, 1) + INT((ROW(B316)-1)/24), DATE(2024, 1, 1) + INT((ROW(B316)-1)/24))</f>
        <v>45305</v>
      </c>
      <c r="E354" s="459">
        <v>0.12500000000000006</v>
      </c>
      <c r="F354" s="780"/>
      <c r="G354" s="780"/>
      <c r="H354" s="460">
        <f t="shared" si="16"/>
        <v>0</v>
      </c>
      <c r="I354" s="460">
        <f t="shared" si="17"/>
        <v>0</v>
      </c>
      <c r="J354" s="460">
        <f t="shared" si="19"/>
        <v>0</v>
      </c>
      <c r="K354" s="9"/>
      <c r="P354" s="2"/>
      <c r="Q354" s="27"/>
      <c r="R354" s="2"/>
      <c r="S354" s="2"/>
      <c r="T354" s="2"/>
      <c r="U354" s="2"/>
      <c r="V354" s="2"/>
      <c r="W354" s="2"/>
    </row>
    <row r="355" spans="2:23" ht="15" customHeight="1" x14ac:dyDescent="0.35">
      <c r="B355" s="349"/>
      <c r="C355" s="715" t="str">
        <f t="shared" si="18"/>
        <v/>
      </c>
      <c r="D355" s="458">
        <f>IF(ISNUMBER(Summary!$D$17), DATE(Summary!$D$17, 1, 1) + INT((ROW(B317)-1)/24), DATE(2024, 1, 1) + INT((ROW(B317)-1)/24))</f>
        <v>45305</v>
      </c>
      <c r="E355" s="459">
        <v>0.16666666666666669</v>
      </c>
      <c r="F355" s="780"/>
      <c r="G355" s="780"/>
      <c r="H355" s="460">
        <f t="shared" si="16"/>
        <v>0</v>
      </c>
      <c r="I355" s="460">
        <f t="shared" si="17"/>
        <v>0</v>
      </c>
      <c r="J355" s="460">
        <f t="shared" si="19"/>
        <v>0</v>
      </c>
      <c r="K355" s="9"/>
      <c r="P355" s="2"/>
      <c r="Q355" s="27"/>
      <c r="R355" s="2"/>
      <c r="S355" s="2"/>
      <c r="T355" s="2"/>
      <c r="U355" s="2"/>
      <c r="V355" s="2"/>
      <c r="W355" s="2"/>
    </row>
    <row r="356" spans="2:23" ht="15" customHeight="1" x14ac:dyDescent="0.35">
      <c r="B356" s="349"/>
      <c r="C356" s="715" t="str">
        <f t="shared" si="18"/>
        <v/>
      </c>
      <c r="D356" s="458">
        <f>IF(ISNUMBER(Summary!$D$17), DATE(Summary!$D$17, 1, 1) + INT((ROW(B318)-1)/24), DATE(2024, 1, 1) + INT((ROW(B318)-1)/24))</f>
        <v>45305</v>
      </c>
      <c r="E356" s="459">
        <v>0.20833333333333337</v>
      </c>
      <c r="F356" s="780"/>
      <c r="G356" s="780"/>
      <c r="H356" s="460">
        <f t="shared" si="16"/>
        <v>0</v>
      </c>
      <c r="I356" s="460">
        <f t="shared" si="17"/>
        <v>0</v>
      </c>
      <c r="J356" s="460">
        <f t="shared" si="19"/>
        <v>0</v>
      </c>
      <c r="K356" s="9"/>
      <c r="P356" s="2"/>
      <c r="Q356" s="27"/>
      <c r="R356" s="2"/>
      <c r="S356" s="2"/>
      <c r="T356" s="2"/>
      <c r="U356" s="2"/>
      <c r="V356" s="2"/>
      <c r="W356" s="2"/>
    </row>
    <row r="357" spans="2:23" ht="15" customHeight="1" x14ac:dyDescent="0.35">
      <c r="B357" s="349"/>
      <c r="C357" s="715" t="str">
        <f t="shared" si="18"/>
        <v/>
      </c>
      <c r="D357" s="458">
        <f>IF(ISNUMBER(Summary!$D$17), DATE(Summary!$D$17, 1, 1) + INT((ROW(B319)-1)/24), DATE(2024, 1, 1) + INT((ROW(B319)-1)/24))</f>
        <v>45305</v>
      </c>
      <c r="E357" s="459">
        <v>0.25</v>
      </c>
      <c r="F357" s="780"/>
      <c r="G357" s="780"/>
      <c r="H357" s="460">
        <f t="shared" si="16"/>
        <v>0</v>
      </c>
      <c r="I357" s="460">
        <f t="shared" si="17"/>
        <v>0</v>
      </c>
      <c r="J357" s="460">
        <f t="shared" si="19"/>
        <v>0</v>
      </c>
      <c r="K357" s="9"/>
      <c r="P357" s="2"/>
      <c r="Q357" s="27"/>
      <c r="R357" s="2"/>
      <c r="S357" s="2"/>
      <c r="T357" s="2"/>
      <c r="U357" s="2"/>
      <c r="V357" s="2"/>
      <c r="W357" s="2"/>
    </row>
    <row r="358" spans="2:23" ht="15" customHeight="1" x14ac:dyDescent="0.35">
      <c r="B358" s="349"/>
      <c r="C358" s="715" t="str">
        <f t="shared" si="18"/>
        <v/>
      </c>
      <c r="D358" s="458">
        <f>IF(ISNUMBER(Summary!$D$17), DATE(Summary!$D$17, 1, 1) + INT((ROW(B320)-1)/24), DATE(2024, 1, 1) + INT((ROW(B320)-1)/24))</f>
        <v>45305</v>
      </c>
      <c r="E358" s="459">
        <v>0.29166666666666669</v>
      </c>
      <c r="F358" s="780"/>
      <c r="G358" s="780"/>
      <c r="H358" s="460">
        <f t="shared" si="16"/>
        <v>0</v>
      </c>
      <c r="I358" s="460">
        <f t="shared" si="17"/>
        <v>0</v>
      </c>
      <c r="J358" s="460">
        <f t="shared" si="19"/>
        <v>0</v>
      </c>
      <c r="K358" s="9"/>
      <c r="P358" s="2"/>
      <c r="Q358" s="27"/>
      <c r="R358" s="2"/>
      <c r="S358" s="2"/>
      <c r="T358" s="2"/>
      <c r="U358" s="2"/>
      <c r="V358" s="2"/>
      <c r="W358" s="2"/>
    </row>
    <row r="359" spans="2:23" ht="15" customHeight="1" x14ac:dyDescent="0.35">
      <c r="B359" s="349"/>
      <c r="C359" s="715" t="str">
        <f t="shared" si="18"/>
        <v/>
      </c>
      <c r="D359" s="458">
        <f>IF(ISNUMBER(Summary!$D$17), DATE(Summary!$D$17, 1, 1) + INT((ROW(B321)-1)/24), DATE(2024, 1, 1) + INT((ROW(B321)-1)/24))</f>
        <v>45305</v>
      </c>
      <c r="E359" s="459">
        <v>0.33333333333333337</v>
      </c>
      <c r="F359" s="780"/>
      <c r="G359" s="780"/>
      <c r="H359" s="460">
        <f t="shared" ref="H359:H422" si="20">IF(G359&gt;F359,F359,G359)</f>
        <v>0</v>
      </c>
      <c r="I359" s="460">
        <f t="shared" ref="I359:I422" si="21">F359-H359</f>
        <v>0</v>
      </c>
      <c r="J359" s="460">
        <f t="shared" si="19"/>
        <v>0</v>
      </c>
      <c r="K359" s="9"/>
      <c r="P359" s="2"/>
      <c r="Q359" s="27"/>
      <c r="R359" s="2"/>
      <c r="S359" s="2"/>
      <c r="T359" s="2"/>
      <c r="U359" s="2"/>
      <c r="V359" s="2"/>
      <c r="W359" s="2"/>
    </row>
    <row r="360" spans="2:23" ht="15" customHeight="1" x14ac:dyDescent="0.35">
      <c r="B360" s="349"/>
      <c r="C360" s="715" t="str">
        <f t="shared" ref="C360:C423" si="22">IF(MOD(ROW()-ROW($E$39), 24)=0, $D360, "")</f>
        <v/>
      </c>
      <c r="D360" s="458">
        <f>IF(ISNUMBER(Summary!$D$17), DATE(Summary!$D$17, 1, 1) + INT((ROW(B322)-1)/24), DATE(2024, 1, 1) + INT((ROW(B322)-1)/24))</f>
        <v>45305</v>
      </c>
      <c r="E360" s="459">
        <v>0.375</v>
      </c>
      <c r="F360" s="780"/>
      <c r="G360" s="780"/>
      <c r="H360" s="460">
        <f t="shared" si="20"/>
        <v>0</v>
      </c>
      <c r="I360" s="460">
        <f t="shared" si="21"/>
        <v>0</v>
      </c>
      <c r="J360" s="460">
        <f t="shared" ref="J360:J423" si="23">G360-H360</f>
        <v>0</v>
      </c>
      <c r="K360" s="9"/>
      <c r="P360" s="2"/>
      <c r="Q360" s="27"/>
      <c r="R360" s="2"/>
      <c r="S360" s="2"/>
      <c r="T360" s="2"/>
      <c r="U360" s="2"/>
      <c r="V360" s="2"/>
      <c r="W360" s="2"/>
    </row>
    <row r="361" spans="2:23" ht="15" customHeight="1" x14ac:dyDescent="0.35">
      <c r="B361" s="349"/>
      <c r="C361" s="715" t="str">
        <f t="shared" si="22"/>
        <v/>
      </c>
      <c r="D361" s="458">
        <f>IF(ISNUMBER(Summary!$D$17), DATE(Summary!$D$17, 1, 1) + INT((ROW(B323)-1)/24), DATE(2024, 1, 1) + INT((ROW(B323)-1)/24))</f>
        <v>45305</v>
      </c>
      <c r="E361" s="459">
        <v>0.41666666666666669</v>
      </c>
      <c r="F361" s="780"/>
      <c r="G361" s="780"/>
      <c r="H361" s="460">
        <f t="shared" si="20"/>
        <v>0</v>
      </c>
      <c r="I361" s="460">
        <f t="shared" si="21"/>
        <v>0</v>
      </c>
      <c r="J361" s="460">
        <f t="shared" si="23"/>
        <v>0</v>
      </c>
      <c r="K361" s="9"/>
      <c r="P361" s="2"/>
      <c r="Q361" s="27"/>
      <c r="R361" s="2"/>
      <c r="S361" s="2"/>
      <c r="T361" s="2"/>
      <c r="U361" s="2"/>
      <c r="V361" s="2"/>
      <c r="W361" s="2"/>
    </row>
    <row r="362" spans="2:23" ht="15" customHeight="1" x14ac:dyDescent="0.35">
      <c r="B362" s="349"/>
      <c r="C362" s="715" t="str">
        <f t="shared" si="22"/>
        <v/>
      </c>
      <c r="D362" s="458">
        <f>IF(ISNUMBER(Summary!$D$17), DATE(Summary!$D$17, 1, 1) + INT((ROW(B324)-1)/24), DATE(2024, 1, 1) + INT((ROW(B324)-1)/24))</f>
        <v>45305</v>
      </c>
      <c r="E362" s="459">
        <v>0.45833333333333337</v>
      </c>
      <c r="F362" s="780"/>
      <c r="G362" s="780"/>
      <c r="H362" s="460">
        <f t="shared" si="20"/>
        <v>0</v>
      </c>
      <c r="I362" s="460">
        <f t="shared" si="21"/>
        <v>0</v>
      </c>
      <c r="J362" s="460">
        <f t="shared" si="23"/>
        <v>0</v>
      </c>
      <c r="K362" s="9"/>
      <c r="P362" s="2"/>
      <c r="Q362" s="27"/>
      <c r="R362" s="2"/>
      <c r="S362" s="2"/>
      <c r="T362" s="2"/>
      <c r="U362" s="2"/>
      <c r="V362" s="2"/>
      <c r="W362" s="2"/>
    </row>
    <row r="363" spans="2:23" ht="15" customHeight="1" x14ac:dyDescent="0.35">
      <c r="B363" s="349"/>
      <c r="C363" s="715" t="str">
        <f t="shared" si="22"/>
        <v/>
      </c>
      <c r="D363" s="458">
        <f>IF(ISNUMBER(Summary!$D$17), DATE(Summary!$D$17, 1, 1) + INT((ROW(B325)-1)/24), DATE(2024, 1, 1) + INT((ROW(B325)-1)/24))</f>
        <v>45305</v>
      </c>
      <c r="E363" s="459">
        <v>0.50000000000000011</v>
      </c>
      <c r="F363" s="780"/>
      <c r="G363" s="780"/>
      <c r="H363" s="460">
        <f t="shared" si="20"/>
        <v>0</v>
      </c>
      <c r="I363" s="460">
        <f t="shared" si="21"/>
        <v>0</v>
      </c>
      <c r="J363" s="460">
        <f t="shared" si="23"/>
        <v>0</v>
      </c>
      <c r="K363" s="9"/>
      <c r="P363" s="2"/>
      <c r="Q363" s="27"/>
      <c r="R363" s="2"/>
      <c r="S363" s="2"/>
      <c r="T363" s="2"/>
      <c r="U363" s="2"/>
      <c r="V363" s="2"/>
      <c r="W363" s="2"/>
    </row>
    <row r="364" spans="2:23" ht="15" customHeight="1" x14ac:dyDescent="0.35">
      <c r="B364" s="349"/>
      <c r="C364" s="715" t="str">
        <f t="shared" si="22"/>
        <v/>
      </c>
      <c r="D364" s="458">
        <f>IF(ISNUMBER(Summary!$D$17), DATE(Summary!$D$17, 1, 1) + INT((ROW(B326)-1)/24), DATE(2024, 1, 1) + INT((ROW(B326)-1)/24))</f>
        <v>45305</v>
      </c>
      <c r="E364" s="459">
        <v>0.54166666666666674</v>
      </c>
      <c r="F364" s="780"/>
      <c r="G364" s="780"/>
      <c r="H364" s="460">
        <f t="shared" si="20"/>
        <v>0</v>
      </c>
      <c r="I364" s="460">
        <f t="shared" si="21"/>
        <v>0</v>
      </c>
      <c r="J364" s="460">
        <f t="shared" si="23"/>
        <v>0</v>
      </c>
      <c r="K364" s="9"/>
      <c r="P364" s="2"/>
      <c r="Q364" s="27"/>
      <c r="R364" s="2"/>
      <c r="S364" s="2"/>
      <c r="T364" s="2"/>
      <c r="U364" s="2"/>
      <c r="V364" s="2"/>
      <c r="W364" s="2"/>
    </row>
    <row r="365" spans="2:23" ht="15" customHeight="1" x14ac:dyDescent="0.35">
      <c r="B365" s="349"/>
      <c r="C365" s="715" t="str">
        <f t="shared" si="22"/>
        <v/>
      </c>
      <c r="D365" s="458">
        <f>IF(ISNUMBER(Summary!$D$17), DATE(Summary!$D$17, 1, 1) + INT((ROW(B327)-1)/24), DATE(2024, 1, 1) + INT((ROW(B327)-1)/24))</f>
        <v>45305</v>
      </c>
      <c r="E365" s="459">
        <v>0.58333333333333337</v>
      </c>
      <c r="F365" s="780"/>
      <c r="G365" s="780"/>
      <c r="H365" s="460">
        <f t="shared" si="20"/>
        <v>0</v>
      </c>
      <c r="I365" s="460">
        <f t="shared" si="21"/>
        <v>0</v>
      </c>
      <c r="J365" s="460">
        <f t="shared" si="23"/>
        <v>0</v>
      </c>
      <c r="K365" s="9"/>
      <c r="P365" s="2"/>
      <c r="Q365" s="27"/>
      <c r="R365" s="2"/>
      <c r="S365" s="2"/>
      <c r="T365" s="2"/>
      <c r="U365" s="2"/>
      <c r="V365" s="2"/>
      <c r="W365" s="2"/>
    </row>
    <row r="366" spans="2:23" ht="15" customHeight="1" x14ac:dyDescent="0.35">
      <c r="B366" s="349"/>
      <c r="C366" s="715" t="str">
        <f t="shared" si="22"/>
        <v/>
      </c>
      <c r="D366" s="458">
        <f>IF(ISNUMBER(Summary!$D$17), DATE(Summary!$D$17, 1, 1) + INT((ROW(B328)-1)/24), DATE(2024, 1, 1) + INT((ROW(B328)-1)/24))</f>
        <v>45305</v>
      </c>
      <c r="E366" s="459">
        <v>0.62500000000000011</v>
      </c>
      <c r="F366" s="780"/>
      <c r="G366" s="780"/>
      <c r="H366" s="460">
        <f t="shared" si="20"/>
        <v>0</v>
      </c>
      <c r="I366" s="460">
        <f t="shared" si="21"/>
        <v>0</v>
      </c>
      <c r="J366" s="460">
        <f t="shared" si="23"/>
        <v>0</v>
      </c>
      <c r="K366" s="9"/>
      <c r="P366" s="2"/>
      <c r="Q366" s="27"/>
      <c r="R366" s="2"/>
      <c r="S366" s="2"/>
      <c r="T366" s="2"/>
      <c r="U366" s="2"/>
      <c r="V366" s="2"/>
      <c r="W366" s="2"/>
    </row>
    <row r="367" spans="2:23" ht="15" customHeight="1" x14ac:dyDescent="0.35">
      <c r="B367" s="349"/>
      <c r="C367" s="715" t="str">
        <f t="shared" si="22"/>
        <v/>
      </c>
      <c r="D367" s="458">
        <f>IF(ISNUMBER(Summary!$D$17), DATE(Summary!$D$17, 1, 1) + INT((ROW(B329)-1)/24), DATE(2024, 1, 1) + INT((ROW(B329)-1)/24))</f>
        <v>45305</v>
      </c>
      <c r="E367" s="459">
        <v>0.66666666666666674</v>
      </c>
      <c r="F367" s="780"/>
      <c r="G367" s="780"/>
      <c r="H367" s="460">
        <f t="shared" si="20"/>
        <v>0</v>
      </c>
      <c r="I367" s="460">
        <f t="shared" si="21"/>
        <v>0</v>
      </c>
      <c r="J367" s="460">
        <f t="shared" si="23"/>
        <v>0</v>
      </c>
      <c r="K367" s="9"/>
      <c r="P367" s="2"/>
      <c r="Q367" s="27"/>
      <c r="R367" s="2"/>
      <c r="S367" s="2"/>
      <c r="T367" s="2"/>
      <c r="U367" s="2"/>
      <c r="V367" s="2"/>
      <c r="W367" s="2"/>
    </row>
    <row r="368" spans="2:23" ht="15" customHeight="1" x14ac:dyDescent="0.35">
      <c r="B368" s="349"/>
      <c r="C368" s="715" t="str">
        <f t="shared" si="22"/>
        <v/>
      </c>
      <c r="D368" s="458">
        <f>IF(ISNUMBER(Summary!$D$17), DATE(Summary!$D$17, 1, 1) + INT((ROW(B330)-1)/24), DATE(2024, 1, 1) + INT((ROW(B330)-1)/24))</f>
        <v>45305</v>
      </c>
      <c r="E368" s="459">
        <v>0.70833333333333337</v>
      </c>
      <c r="F368" s="780"/>
      <c r="G368" s="780"/>
      <c r="H368" s="460">
        <f t="shared" si="20"/>
        <v>0</v>
      </c>
      <c r="I368" s="460">
        <f t="shared" si="21"/>
        <v>0</v>
      </c>
      <c r="J368" s="460">
        <f t="shared" si="23"/>
        <v>0</v>
      </c>
      <c r="K368" s="9"/>
      <c r="P368" s="2"/>
      <c r="Q368" s="27"/>
      <c r="R368" s="2"/>
      <c r="S368" s="2"/>
      <c r="T368" s="2"/>
      <c r="U368" s="2"/>
      <c r="V368" s="2"/>
      <c r="W368" s="2"/>
    </row>
    <row r="369" spans="2:23" ht="15" customHeight="1" x14ac:dyDescent="0.35">
      <c r="B369" s="349"/>
      <c r="C369" s="715" t="str">
        <f t="shared" si="22"/>
        <v/>
      </c>
      <c r="D369" s="458">
        <f>IF(ISNUMBER(Summary!$D$17), DATE(Summary!$D$17, 1, 1) + INT((ROW(B331)-1)/24), DATE(2024, 1, 1) + INT((ROW(B331)-1)/24))</f>
        <v>45305</v>
      </c>
      <c r="E369" s="459">
        <v>0.75000000000000011</v>
      </c>
      <c r="F369" s="780"/>
      <c r="G369" s="780"/>
      <c r="H369" s="460">
        <f t="shared" si="20"/>
        <v>0</v>
      </c>
      <c r="I369" s="460">
        <f t="shared" si="21"/>
        <v>0</v>
      </c>
      <c r="J369" s="460">
        <f t="shared" si="23"/>
        <v>0</v>
      </c>
      <c r="K369" s="9"/>
      <c r="P369" s="2"/>
      <c r="Q369" s="27"/>
      <c r="R369" s="2"/>
      <c r="S369" s="2"/>
      <c r="T369" s="2"/>
      <c r="U369" s="2"/>
      <c r="V369" s="2"/>
      <c r="W369" s="2"/>
    </row>
    <row r="370" spans="2:23" ht="15" customHeight="1" x14ac:dyDescent="0.35">
      <c r="B370" s="349"/>
      <c r="C370" s="715" t="str">
        <f t="shared" si="22"/>
        <v/>
      </c>
      <c r="D370" s="458">
        <f>IF(ISNUMBER(Summary!$D$17), DATE(Summary!$D$17, 1, 1) + INT((ROW(B332)-1)/24), DATE(2024, 1, 1) + INT((ROW(B332)-1)/24))</f>
        <v>45305</v>
      </c>
      <c r="E370" s="459">
        <v>0.79166666666666674</v>
      </c>
      <c r="F370" s="780"/>
      <c r="G370" s="780"/>
      <c r="H370" s="460">
        <f t="shared" si="20"/>
        <v>0</v>
      </c>
      <c r="I370" s="460">
        <f t="shared" si="21"/>
        <v>0</v>
      </c>
      <c r="J370" s="460">
        <f t="shared" si="23"/>
        <v>0</v>
      </c>
      <c r="K370" s="9"/>
      <c r="P370" s="2"/>
      <c r="Q370" s="27"/>
      <c r="R370" s="2"/>
      <c r="S370" s="2"/>
      <c r="T370" s="2"/>
      <c r="U370" s="2"/>
      <c r="V370" s="2"/>
      <c r="W370" s="2"/>
    </row>
    <row r="371" spans="2:23" ht="15" customHeight="1" x14ac:dyDescent="0.35">
      <c r="B371" s="349"/>
      <c r="C371" s="715" t="str">
        <f t="shared" si="22"/>
        <v/>
      </c>
      <c r="D371" s="458">
        <f>IF(ISNUMBER(Summary!$D$17), DATE(Summary!$D$17, 1, 1) + INT((ROW(B333)-1)/24), DATE(2024, 1, 1) + INT((ROW(B333)-1)/24))</f>
        <v>45305</v>
      </c>
      <c r="E371" s="459">
        <v>0.83333333333333337</v>
      </c>
      <c r="F371" s="780"/>
      <c r="G371" s="780"/>
      <c r="H371" s="460">
        <f t="shared" si="20"/>
        <v>0</v>
      </c>
      <c r="I371" s="460">
        <f t="shared" si="21"/>
        <v>0</v>
      </c>
      <c r="J371" s="460">
        <f t="shared" si="23"/>
        <v>0</v>
      </c>
      <c r="K371" s="9"/>
      <c r="P371" s="2"/>
      <c r="Q371" s="27"/>
      <c r="R371" s="2"/>
      <c r="S371" s="2"/>
      <c r="T371" s="2"/>
      <c r="U371" s="2"/>
      <c r="V371" s="2"/>
      <c r="W371" s="2"/>
    </row>
    <row r="372" spans="2:23" ht="15" customHeight="1" x14ac:dyDescent="0.35">
      <c r="B372" s="349"/>
      <c r="C372" s="715" t="str">
        <f t="shared" si="22"/>
        <v/>
      </c>
      <c r="D372" s="458">
        <f>IF(ISNUMBER(Summary!$D$17), DATE(Summary!$D$17, 1, 1) + INT((ROW(B334)-1)/24), DATE(2024, 1, 1) + INT((ROW(B334)-1)/24))</f>
        <v>45305</v>
      </c>
      <c r="E372" s="459">
        <v>0.87500000000000011</v>
      </c>
      <c r="F372" s="780"/>
      <c r="G372" s="780"/>
      <c r="H372" s="460">
        <f t="shared" si="20"/>
        <v>0</v>
      </c>
      <c r="I372" s="460">
        <f t="shared" si="21"/>
        <v>0</v>
      </c>
      <c r="J372" s="460">
        <f t="shared" si="23"/>
        <v>0</v>
      </c>
      <c r="K372" s="9"/>
      <c r="P372" s="2"/>
      <c r="Q372" s="27"/>
      <c r="R372" s="2"/>
      <c r="S372" s="2"/>
      <c r="T372" s="2"/>
      <c r="U372" s="2"/>
      <c r="V372" s="2"/>
      <c r="W372" s="2"/>
    </row>
    <row r="373" spans="2:23" ht="15" customHeight="1" x14ac:dyDescent="0.35">
      <c r="B373" s="349"/>
      <c r="C373" s="715" t="str">
        <f t="shared" si="22"/>
        <v/>
      </c>
      <c r="D373" s="458">
        <f>IF(ISNUMBER(Summary!$D$17), DATE(Summary!$D$17, 1, 1) + INT((ROW(B335)-1)/24), DATE(2024, 1, 1) + INT((ROW(B335)-1)/24))</f>
        <v>45305</v>
      </c>
      <c r="E373" s="459">
        <v>0.91666666666666674</v>
      </c>
      <c r="F373" s="780"/>
      <c r="G373" s="780"/>
      <c r="H373" s="460">
        <f t="shared" si="20"/>
        <v>0</v>
      </c>
      <c r="I373" s="460">
        <f t="shared" si="21"/>
        <v>0</v>
      </c>
      <c r="J373" s="460">
        <f t="shared" si="23"/>
        <v>0</v>
      </c>
      <c r="K373" s="9"/>
      <c r="P373" s="2"/>
      <c r="Q373" s="27"/>
      <c r="R373" s="2"/>
      <c r="S373" s="2"/>
      <c r="T373" s="2"/>
      <c r="U373" s="2"/>
      <c r="V373" s="2"/>
      <c r="W373" s="2"/>
    </row>
    <row r="374" spans="2:23" ht="15" customHeight="1" x14ac:dyDescent="0.35">
      <c r="B374" s="349"/>
      <c r="C374" s="715" t="str">
        <f t="shared" si="22"/>
        <v/>
      </c>
      <c r="D374" s="458">
        <f>IF(ISNUMBER(Summary!$D$17), DATE(Summary!$D$17, 1, 1) + INT((ROW(B336)-1)/24), DATE(2024, 1, 1) + INT((ROW(B336)-1)/24))</f>
        <v>45305</v>
      </c>
      <c r="E374" s="459">
        <v>0.95833333333333337</v>
      </c>
      <c r="F374" s="780"/>
      <c r="G374" s="780"/>
      <c r="H374" s="460">
        <f t="shared" si="20"/>
        <v>0</v>
      </c>
      <c r="I374" s="460">
        <f t="shared" si="21"/>
        <v>0</v>
      </c>
      <c r="J374" s="460">
        <f t="shared" si="23"/>
        <v>0</v>
      </c>
      <c r="K374" s="9"/>
      <c r="P374" s="2"/>
      <c r="Q374" s="27"/>
      <c r="R374" s="2"/>
      <c r="S374" s="2"/>
      <c r="T374" s="2"/>
      <c r="U374" s="2"/>
      <c r="V374" s="2"/>
      <c r="W374" s="2"/>
    </row>
    <row r="375" spans="2:23" ht="15" customHeight="1" x14ac:dyDescent="0.35">
      <c r="B375" s="457"/>
      <c r="C375" s="715">
        <f t="shared" si="22"/>
        <v>45306</v>
      </c>
      <c r="D375" s="458">
        <f>IF(ISNUMBER(Summary!$D$17), DATE(Summary!$D$17, 1, 1) + INT((ROW(B337)-1)/24), DATE(2024, 1, 1) + INT((ROW(B337)-1)/24))</f>
        <v>45306</v>
      </c>
      <c r="E375" s="459">
        <v>3.1225022567582528E-17</v>
      </c>
      <c r="F375" s="780"/>
      <c r="G375" s="780"/>
      <c r="H375" s="460">
        <f t="shared" si="20"/>
        <v>0</v>
      </c>
      <c r="I375" s="460">
        <f t="shared" si="21"/>
        <v>0</v>
      </c>
      <c r="J375" s="460">
        <f t="shared" si="23"/>
        <v>0</v>
      </c>
      <c r="K375" s="9"/>
      <c r="P375" s="2"/>
      <c r="Q375" s="27"/>
      <c r="R375" s="2"/>
      <c r="S375" s="2"/>
      <c r="T375" s="2"/>
      <c r="U375" s="2"/>
      <c r="V375" s="2"/>
      <c r="W375" s="2"/>
    </row>
    <row r="376" spans="2:23" ht="15" customHeight="1" x14ac:dyDescent="0.35">
      <c r="B376" s="349"/>
      <c r="C376" s="715" t="str">
        <f t="shared" si="22"/>
        <v/>
      </c>
      <c r="D376" s="458">
        <f>IF(ISNUMBER(Summary!$D$17), DATE(Summary!$D$17, 1, 1) + INT((ROW(B338)-1)/24), DATE(2024, 1, 1) + INT((ROW(B338)-1)/24))</f>
        <v>45306</v>
      </c>
      <c r="E376" s="459">
        <v>4.1666666666666699E-2</v>
      </c>
      <c r="F376" s="780"/>
      <c r="G376" s="780"/>
      <c r="H376" s="460">
        <f t="shared" si="20"/>
        <v>0</v>
      </c>
      <c r="I376" s="460">
        <f t="shared" si="21"/>
        <v>0</v>
      </c>
      <c r="J376" s="460">
        <f t="shared" si="23"/>
        <v>0</v>
      </c>
      <c r="K376" s="9"/>
      <c r="P376" s="2"/>
      <c r="Q376" s="27"/>
      <c r="R376" s="2"/>
      <c r="S376" s="2"/>
      <c r="T376" s="2"/>
      <c r="U376" s="2"/>
      <c r="V376" s="2"/>
      <c r="W376" s="2"/>
    </row>
    <row r="377" spans="2:23" ht="15" customHeight="1" x14ac:dyDescent="0.35">
      <c r="B377" s="349"/>
      <c r="C377" s="715" t="str">
        <f t="shared" si="22"/>
        <v/>
      </c>
      <c r="D377" s="458">
        <f>IF(ISNUMBER(Summary!$D$17), DATE(Summary!$D$17, 1, 1) + INT((ROW(B339)-1)/24), DATE(2024, 1, 1) + INT((ROW(B339)-1)/24))</f>
        <v>45306</v>
      </c>
      <c r="E377" s="459">
        <v>8.333333333333337E-2</v>
      </c>
      <c r="F377" s="780"/>
      <c r="G377" s="780"/>
      <c r="H377" s="460">
        <f t="shared" si="20"/>
        <v>0</v>
      </c>
      <c r="I377" s="460">
        <f t="shared" si="21"/>
        <v>0</v>
      </c>
      <c r="J377" s="460">
        <f t="shared" si="23"/>
        <v>0</v>
      </c>
      <c r="K377" s="9"/>
      <c r="P377" s="2"/>
      <c r="Q377" s="27"/>
      <c r="R377" s="2"/>
      <c r="S377" s="2"/>
      <c r="T377" s="2"/>
      <c r="U377" s="2"/>
      <c r="V377" s="2"/>
      <c r="W377" s="2"/>
    </row>
    <row r="378" spans="2:23" ht="15" customHeight="1" x14ac:dyDescent="0.35">
      <c r="B378" s="349"/>
      <c r="C378" s="715" t="str">
        <f t="shared" si="22"/>
        <v/>
      </c>
      <c r="D378" s="458">
        <f>IF(ISNUMBER(Summary!$D$17), DATE(Summary!$D$17, 1, 1) + INT((ROW(B340)-1)/24), DATE(2024, 1, 1) + INT((ROW(B340)-1)/24))</f>
        <v>45306</v>
      </c>
      <c r="E378" s="459">
        <v>0.12500000000000006</v>
      </c>
      <c r="F378" s="780"/>
      <c r="G378" s="780"/>
      <c r="H378" s="460">
        <f t="shared" si="20"/>
        <v>0</v>
      </c>
      <c r="I378" s="460">
        <f t="shared" si="21"/>
        <v>0</v>
      </c>
      <c r="J378" s="460">
        <f t="shared" si="23"/>
        <v>0</v>
      </c>
      <c r="K378" s="9"/>
      <c r="P378" s="2"/>
      <c r="Q378" s="27"/>
      <c r="R378" s="2"/>
      <c r="S378" s="2"/>
      <c r="T378" s="2"/>
      <c r="U378" s="2"/>
      <c r="V378" s="2"/>
      <c r="W378" s="2"/>
    </row>
    <row r="379" spans="2:23" ht="15" customHeight="1" x14ac:dyDescent="0.35">
      <c r="B379" s="349"/>
      <c r="C379" s="715" t="str">
        <f t="shared" si="22"/>
        <v/>
      </c>
      <c r="D379" s="458">
        <f>IF(ISNUMBER(Summary!$D$17), DATE(Summary!$D$17, 1, 1) + INT((ROW(B341)-1)/24), DATE(2024, 1, 1) + INT((ROW(B341)-1)/24))</f>
        <v>45306</v>
      </c>
      <c r="E379" s="459">
        <v>0.16666666666666669</v>
      </c>
      <c r="F379" s="780"/>
      <c r="G379" s="780"/>
      <c r="H379" s="460">
        <f t="shared" si="20"/>
        <v>0</v>
      </c>
      <c r="I379" s="460">
        <f t="shared" si="21"/>
        <v>0</v>
      </c>
      <c r="J379" s="460">
        <f t="shared" si="23"/>
        <v>0</v>
      </c>
      <c r="K379" s="9"/>
      <c r="P379" s="2"/>
      <c r="Q379" s="27"/>
      <c r="R379" s="2"/>
      <c r="S379" s="2"/>
      <c r="T379" s="2"/>
      <c r="U379" s="2"/>
      <c r="V379" s="2"/>
      <c r="W379" s="2"/>
    </row>
    <row r="380" spans="2:23" ht="15" customHeight="1" x14ac:dyDescent="0.35">
      <c r="B380" s="349"/>
      <c r="C380" s="715" t="str">
        <f t="shared" si="22"/>
        <v/>
      </c>
      <c r="D380" s="458">
        <f>IF(ISNUMBER(Summary!$D$17), DATE(Summary!$D$17, 1, 1) + INT((ROW(B342)-1)/24), DATE(2024, 1, 1) + INT((ROW(B342)-1)/24))</f>
        <v>45306</v>
      </c>
      <c r="E380" s="459">
        <v>0.20833333333333337</v>
      </c>
      <c r="F380" s="780"/>
      <c r="G380" s="780"/>
      <c r="H380" s="460">
        <f t="shared" si="20"/>
        <v>0</v>
      </c>
      <c r="I380" s="460">
        <f t="shared" si="21"/>
        <v>0</v>
      </c>
      <c r="J380" s="460">
        <f t="shared" si="23"/>
        <v>0</v>
      </c>
      <c r="K380" s="9"/>
      <c r="P380" s="2"/>
      <c r="Q380" s="27"/>
      <c r="R380" s="2"/>
      <c r="S380" s="2"/>
      <c r="T380" s="2"/>
      <c r="U380" s="2"/>
      <c r="V380" s="2"/>
      <c r="W380" s="2"/>
    </row>
    <row r="381" spans="2:23" ht="15" customHeight="1" x14ac:dyDescent="0.35">
      <c r="B381" s="349"/>
      <c r="C381" s="715" t="str">
        <f t="shared" si="22"/>
        <v/>
      </c>
      <c r="D381" s="458">
        <f>IF(ISNUMBER(Summary!$D$17), DATE(Summary!$D$17, 1, 1) + INT((ROW(B343)-1)/24), DATE(2024, 1, 1) + INT((ROW(B343)-1)/24))</f>
        <v>45306</v>
      </c>
      <c r="E381" s="459">
        <v>0.25</v>
      </c>
      <c r="F381" s="780"/>
      <c r="G381" s="780"/>
      <c r="H381" s="460">
        <f t="shared" si="20"/>
        <v>0</v>
      </c>
      <c r="I381" s="460">
        <f t="shared" si="21"/>
        <v>0</v>
      </c>
      <c r="J381" s="460">
        <f t="shared" si="23"/>
        <v>0</v>
      </c>
      <c r="K381" s="9"/>
      <c r="P381" s="2"/>
      <c r="Q381" s="27"/>
      <c r="R381" s="2"/>
      <c r="S381" s="2"/>
      <c r="T381" s="2"/>
      <c r="U381" s="2"/>
      <c r="V381" s="2"/>
      <c r="W381" s="2"/>
    </row>
    <row r="382" spans="2:23" ht="15" customHeight="1" x14ac:dyDescent="0.35">
      <c r="B382" s="349"/>
      <c r="C382" s="715" t="str">
        <f t="shared" si="22"/>
        <v/>
      </c>
      <c r="D382" s="458">
        <f>IF(ISNUMBER(Summary!$D$17), DATE(Summary!$D$17, 1, 1) + INT((ROW(B344)-1)/24), DATE(2024, 1, 1) + INT((ROW(B344)-1)/24))</f>
        <v>45306</v>
      </c>
      <c r="E382" s="459">
        <v>0.29166666666666669</v>
      </c>
      <c r="F382" s="780"/>
      <c r="G382" s="780"/>
      <c r="H382" s="460">
        <f t="shared" si="20"/>
        <v>0</v>
      </c>
      <c r="I382" s="460">
        <f t="shared" si="21"/>
        <v>0</v>
      </c>
      <c r="J382" s="460">
        <f t="shared" si="23"/>
        <v>0</v>
      </c>
      <c r="K382" s="9"/>
      <c r="P382" s="2"/>
      <c r="Q382" s="27"/>
      <c r="R382" s="2"/>
      <c r="S382" s="2"/>
      <c r="T382" s="2"/>
      <c r="U382" s="2"/>
      <c r="V382" s="2"/>
      <c r="W382" s="2"/>
    </row>
    <row r="383" spans="2:23" ht="15" customHeight="1" x14ac:dyDescent="0.35">
      <c r="B383" s="349"/>
      <c r="C383" s="715" t="str">
        <f t="shared" si="22"/>
        <v/>
      </c>
      <c r="D383" s="458">
        <f>IF(ISNUMBER(Summary!$D$17), DATE(Summary!$D$17, 1, 1) + INT((ROW(B345)-1)/24), DATE(2024, 1, 1) + INT((ROW(B345)-1)/24))</f>
        <v>45306</v>
      </c>
      <c r="E383" s="459">
        <v>0.33333333333333337</v>
      </c>
      <c r="F383" s="780"/>
      <c r="G383" s="780"/>
      <c r="H383" s="460">
        <f t="shared" si="20"/>
        <v>0</v>
      </c>
      <c r="I383" s="460">
        <f t="shared" si="21"/>
        <v>0</v>
      </c>
      <c r="J383" s="460">
        <f t="shared" si="23"/>
        <v>0</v>
      </c>
      <c r="K383" s="9"/>
      <c r="P383" s="2"/>
      <c r="Q383" s="27"/>
      <c r="R383" s="2"/>
      <c r="S383" s="2"/>
      <c r="T383" s="2"/>
      <c r="U383" s="2"/>
      <c r="V383" s="2"/>
      <c r="W383" s="2"/>
    </row>
    <row r="384" spans="2:23" ht="15" customHeight="1" x14ac:dyDescent="0.35">
      <c r="B384" s="349"/>
      <c r="C384" s="715" t="str">
        <f t="shared" si="22"/>
        <v/>
      </c>
      <c r="D384" s="458">
        <f>IF(ISNUMBER(Summary!$D$17), DATE(Summary!$D$17, 1, 1) + INT((ROW(B346)-1)/24), DATE(2024, 1, 1) + INT((ROW(B346)-1)/24))</f>
        <v>45306</v>
      </c>
      <c r="E384" s="459">
        <v>0.375</v>
      </c>
      <c r="F384" s="780"/>
      <c r="G384" s="780"/>
      <c r="H384" s="460">
        <f t="shared" si="20"/>
        <v>0</v>
      </c>
      <c r="I384" s="460">
        <f t="shared" si="21"/>
        <v>0</v>
      </c>
      <c r="J384" s="460">
        <f t="shared" si="23"/>
        <v>0</v>
      </c>
      <c r="K384" s="9"/>
      <c r="P384" s="2"/>
      <c r="Q384" s="27"/>
      <c r="R384" s="2"/>
      <c r="S384" s="2"/>
      <c r="T384" s="2"/>
      <c r="U384" s="2"/>
      <c r="V384" s="2"/>
      <c r="W384" s="2"/>
    </row>
    <row r="385" spans="2:23" ht="15" customHeight="1" x14ac:dyDescent="0.35">
      <c r="B385" s="349"/>
      <c r="C385" s="715" t="str">
        <f t="shared" si="22"/>
        <v/>
      </c>
      <c r="D385" s="458">
        <f>IF(ISNUMBER(Summary!$D$17), DATE(Summary!$D$17, 1, 1) + INT((ROW(B347)-1)/24), DATE(2024, 1, 1) + INT((ROW(B347)-1)/24))</f>
        <v>45306</v>
      </c>
      <c r="E385" s="459">
        <v>0.41666666666666669</v>
      </c>
      <c r="F385" s="780"/>
      <c r="G385" s="780"/>
      <c r="H385" s="460">
        <f t="shared" si="20"/>
        <v>0</v>
      </c>
      <c r="I385" s="460">
        <f t="shared" si="21"/>
        <v>0</v>
      </c>
      <c r="J385" s="460">
        <f t="shared" si="23"/>
        <v>0</v>
      </c>
      <c r="K385" s="9"/>
      <c r="P385" s="2"/>
      <c r="Q385" s="27"/>
      <c r="R385" s="2"/>
      <c r="S385" s="2"/>
      <c r="T385" s="2"/>
      <c r="U385" s="2"/>
      <c r="V385" s="2"/>
      <c r="W385" s="2"/>
    </row>
    <row r="386" spans="2:23" ht="15" customHeight="1" x14ac:dyDescent="0.35">
      <c r="B386" s="349"/>
      <c r="C386" s="715" t="str">
        <f t="shared" si="22"/>
        <v/>
      </c>
      <c r="D386" s="458">
        <f>IF(ISNUMBER(Summary!$D$17), DATE(Summary!$D$17, 1, 1) + INT((ROW(B348)-1)/24), DATE(2024, 1, 1) + INT((ROW(B348)-1)/24))</f>
        <v>45306</v>
      </c>
      <c r="E386" s="459">
        <v>0.45833333333333337</v>
      </c>
      <c r="F386" s="780"/>
      <c r="G386" s="780"/>
      <c r="H386" s="460">
        <f t="shared" si="20"/>
        <v>0</v>
      </c>
      <c r="I386" s="460">
        <f t="shared" si="21"/>
        <v>0</v>
      </c>
      <c r="J386" s="460">
        <f t="shared" si="23"/>
        <v>0</v>
      </c>
      <c r="K386" s="9"/>
      <c r="P386" s="2"/>
      <c r="Q386" s="27"/>
      <c r="R386" s="2"/>
      <c r="S386" s="2"/>
      <c r="T386" s="2"/>
      <c r="U386" s="2"/>
      <c r="V386" s="2"/>
      <c r="W386" s="2"/>
    </row>
    <row r="387" spans="2:23" ht="15" customHeight="1" x14ac:dyDescent="0.35">
      <c r="B387" s="349"/>
      <c r="C387" s="715" t="str">
        <f t="shared" si="22"/>
        <v/>
      </c>
      <c r="D387" s="458">
        <f>IF(ISNUMBER(Summary!$D$17), DATE(Summary!$D$17, 1, 1) + INT((ROW(B349)-1)/24), DATE(2024, 1, 1) + INT((ROW(B349)-1)/24))</f>
        <v>45306</v>
      </c>
      <c r="E387" s="459">
        <v>0.50000000000000011</v>
      </c>
      <c r="F387" s="780"/>
      <c r="G387" s="780"/>
      <c r="H387" s="460">
        <f t="shared" si="20"/>
        <v>0</v>
      </c>
      <c r="I387" s="460">
        <f t="shared" si="21"/>
        <v>0</v>
      </c>
      <c r="J387" s="460">
        <f t="shared" si="23"/>
        <v>0</v>
      </c>
      <c r="K387" s="9"/>
      <c r="P387" s="2"/>
      <c r="Q387" s="27"/>
      <c r="R387" s="2"/>
      <c r="S387" s="2"/>
      <c r="T387" s="2"/>
      <c r="U387" s="2"/>
      <c r="V387" s="2"/>
      <c r="W387" s="2"/>
    </row>
    <row r="388" spans="2:23" ht="15" customHeight="1" x14ac:dyDescent="0.35">
      <c r="B388" s="349"/>
      <c r="C388" s="715" t="str">
        <f t="shared" si="22"/>
        <v/>
      </c>
      <c r="D388" s="458">
        <f>IF(ISNUMBER(Summary!$D$17), DATE(Summary!$D$17, 1, 1) + INT((ROW(B350)-1)/24), DATE(2024, 1, 1) + INT((ROW(B350)-1)/24))</f>
        <v>45306</v>
      </c>
      <c r="E388" s="459">
        <v>0.54166666666666674</v>
      </c>
      <c r="F388" s="780"/>
      <c r="G388" s="780"/>
      <c r="H388" s="460">
        <f t="shared" si="20"/>
        <v>0</v>
      </c>
      <c r="I388" s="460">
        <f t="shared" si="21"/>
        <v>0</v>
      </c>
      <c r="J388" s="460">
        <f t="shared" si="23"/>
        <v>0</v>
      </c>
      <c r="K388" s="9"/>
      <c r="P388" s="2"/>
      <c r="Q388" s="27"/>
      <c r="R388" s="2"/>
      <c r="S388" s="2"/>
      <c r="T388" s="2"/>
      <c r="U388" s="2"/>
      <c r="V388" s="2"/>
      <c r="W388" s="2"/>
    </row>
    <row r="389" spans="2:23" ht="15" customHeight="1" x14ac:dyDescent="0.35">
      <c r="B389" s="349"/>
      <c r="C389" s="715" t="str">
        <f t="shared" si="22"/>
        <v/>
      </c>
      <c r="D389" s="458">
        <f>IF(ISNUMBER(Summary!$D$17), DATE(Summary!$D$17, 1, 1) + INT((ROW(B351)-1)/24), DATE(2024, 1, 1) + INT((ROW(B351)-1)/24))</f>
        <v>45306</v>
      </c>
      <c r="E389" s="459">
        <v>0.58333333333333337</v>
      </c>
      <c r="F389" s="780"/>
      <c r="G389" s="780"/>
      <c r="H389" s="460">
        <f t="shared" si="20"/>
        <v>0</v>
      </c>
      <c r="I389" s="460">
        <f t="shared" si="21"/>
        <v>0</v>
      </c>
      <c r="J389" s="460">
        <f t="shared" si="23"/>
        <v>0</v>
      </c>
      <c r="K389" s="9"/>
      <c r="P389" s="2"/>
      <c r="Q389" s="27"/>
      <c r="R389" s="2"/>
      <c r="S389" s="2"/>
      <c r="T389" s="2"/>
      <c r="U389" s="2"/>
      <c r="V389" s="2"/>
      <c r="W389" s="2"/>
    </row>
    <row r="390" spans="2:23" ht="15" customHeight="1" x14ac:dyDescent="0.35">
      <c r="B390" s="349"/>
      <c r="C390" s="715" t="str">
        <f t="shared" si="22"/>
        <v/>
      </c>
      <c r="D390" s="458">
        <f>IF(ISNUMBER(Summary!$D$17), DATE(Summary!$D$17, 1, 1) + INT((ROW(B352)-1)/24), DATE(2024, 1, 1) + INT((ROW(B352)-1)/24))</f>
        <v>45306</v>
      </c>
      <c r="E390" s="459">
        <v>0.62500000000000011</v>
      </c>
      <c r="F390" s="780"/>
      <c r="G390" s="780"/>
      <c r="H390" s="460">
        <f t="shared" si="20"/>
        <v>0</v>
      </c>
      <c r="I390" s="460">
        <f t="shared" si="21"/>
        <v>0</v>
      </c>
      <c r="J390" s="460">
        <f t="shared" si="23"/>
        <v>0</v>
      </c>
      <c r="K390" s="9"/>
      <c r="P390" s="2"/>
      <c r="Q390" s="27"/>
      <c r="R390" s="2"/>
      <c r="S390" s="2"/>
      <c r="T390" s="2"/>
      <c r="U390" s="2"/>
      <c r="V390" s="2"/>
      <c r="W390" s="2"/>
    </row>
    <row r="391" spans="2:23" ht="15" customHeight="1" x14ac:dyDescent="0.35">
      <c r="B391" s="349"/>
      <c r="C391" s="715" t="str">
        <f t="shared" si="22"/>
        <v/>
      </c>
      <c r="D391" s="458">
        <f>IF(ISNUMBER(Summary!$D$17), DATE(Summary!$D$17, 1, 1) + INT((ROW(B353)-1)/24), DATE(2024, 1, 1) + INT((ROW(B353)-1)/24))</f>
        <v>45306</v>
      </c>
      <c r="E391" s="459">
        <v>0.66666666666666674</v>
      </c>
      <c r="F391" s="780"/>
      <c r="G391" s="780"/>
      <c r="H391" s="460">
        <f t="shared" si="20"/>
        <v>0</v>
      </c>
      <c r="I391" s="460">
        <f t="shared" si="21"/>
        <v>0</v>
      </c>
      <c r="J391" s="460">
        <f t="shared" si="23"/>
        <v>0</v>
      </c>
      <c r="K391" s="9"/>
      <c r="P391" s="2"/>
      <c r="Q391" s="27"/>
      <c r="R391" s="2"/>
      <c r="S391" s="2"/>
      <c r="T391" s="2"/>
      <c r="U391" s="2"/>
      <c r="V391" s="2"/>
      <c r="W391" s="2"/>
    </row>
    <row r="392" spans="2:23" ht="15" customHeight="1" x14ac:dyDescent="0.35">
      <c r="B392" s="349"/>
      <c r="C392" s="715" t="str">
        <f t="shared" si="22"/>
        <v/>
      </c>
      <c r="D392" s="458">
        <f>IF(ISNUMBER(Summary!$D$17), DATE(Summary!$D$17, 1, 1) + INT((ROW(B354)-1)/24), DATE(2024, 1, 1) + INT((ROW(B354)-1)/24))</f>
        <v>45306</v>
      </c>
      <c r="E392" s="459">
        <v>0.70833333333333337</v>
      </c>
      <c r="F392" s="780"/>
      <c r="G392" s="780"/>
      <c r="H392" s="460">
        <f t="shared" si="20"/>
        <v>0</v>
      </c>
      <c r="I392" s="460">
        <f t="shared" si="21"/>
        <v>0</v>
      </c>
      <c r="J392" s="460">
        <f t="shared" si="23"/>
        <v>0</v>
      </c>
      <c r="K392" s="9"/>
      <c r="P392" s="2"/>
      <c r="Q392" s="27"/>
      <c r="R392" s="2"/>
      <c r="S392" s="2"/>
      <c r="T392" s="2"/>
      <c r="U392" s="2"/>
      <c r="V392" s="2"/>
      <c r="W392" s="2"/>
    </row>
    <row r="393" spans="2:23" ht="15" customHeight="1" x14ac:dyDescent="0.35">
      <c r="B393" s="349"/>
      <c r="C393" s="715" t="str">
        <f t="shared" si="22"/>
        <v/>
      </c>
      <c r="D393" s="458">
        <f>IF(ISNUMBER(Summary!$D$17), DATE(Summary!$D$17, 1, 1) + INT((ROW(B355)-1)/24), DATE(2024, 1, 1) + INT((ROW(B355)-1)/24))</f>
        <v>45306</v>
      </c>
      <c r="E393" s="459">
        <v>0.75000000000000011</v>
      </c>
      <c r="F393" s="780"/>
      <c r="G393" s="780"/>
      <c r="H393" s="460">
        <f t="shared" si="20"/>
        <v>0</v>
      </c>
      <c r="I393" s="460">
        <f t="shared" si="21"/>
        <v>0</v>
      </c>
      <c r="J393" s="460">
        <f t="shared" si="23"/>
        <v>0</v>
      </c>
      <c r="K393" s="9"/>
      <c r="P393" s="2"/>
      <c r="Q393" s="27"/>
      <c r="R393" s="2"/>
      <c r="S393" s="2"/>
      <c r="T393" s="2"/>
      <c r="U393" s="2"/>
      <c r="V393" s="2"/>
      <c r="W393" s="2"/>
    </row>
    <row r="394" spans="2:23" ht="15" customHeight="1" x14ac:dyDescent="0.35">
      <c r="B394" s="349"/>
      <c r="C394" s="715" t="str">
        <f t="shared" si="22"/>
        <v/>
      </c>
      <c r="D394" s="458">
        <f>IF(ISNUMBER(Summary!$D$17), DATE(Summary!$D$17, 1, 1) + INT((ROW(B356)-1)/24), DATE(2024, 1, 1) + INT((ROW(B356)-1)/24))</f>
        <v>45306</v>
      </c>
      <c r="E394" s="459">
        <v>0.79166666666666674</v>
      </c>
      <c r="F394" s="780"/>
      <c r="G394" s="780"/>
      <c r="H394" s="460">
        <f t="shared" si="20"/>
        <v>0</v>
      </c>
      <c r="I394" s="460">
        <f t="shared" si="21"/>
        <v>0</v>
      </c>
      <c r="J394" s="460">
        <f t="shared" si="23"/>
        <v>0</v>
      </c>
      <c r="K394" s="9"/>
      <c r="P394" s="2"/>
      <c r="Q394" s="27"/>
      <c r="R394" s="2"/>
      <c r="S394" s="2"/>
      <c r="T394" s="2"/>
      <c r="U394" s="2"/>
      <c r="V394" s="2"/>
      <c r="W394" s="2"/>
    </row>
    <row r="395" spans="2:23" ht="15" customHeight="1" x14ac:dyDescent="0.35">
      <c r="B395" s="349"/>
      <c r="C395" s="715" t="str">
        <f t="shared" si="22"/>
        <v/>
      </c>
      <c r="D395" s="458">
        <f>IF(ISNUMBER(Summary!$D$17), DATE(Summary!$D$17, 1, 1) + INT((ROW(B357)-1)/24), DATE(2024, 1, 1) + INT((ROW(B357)-1)/24))</f>
        <v>45306</v>
      </c>
      <c r="E395" s="459">
        <v>0.83333333333333337</v>
      </c>
      <c r="F395" s="780"/>
      <c r="G395" s="780"/>
      <c r="H395" s="460">
        <f t="shared" si="20"/>
        <v>0</v>
      </c>
      <c r="I395" s="460">
        <f t="shared" si="21"/>
        <v>0</v>
      </c>
      <c r="J395" s="460">
        <f t="shared" si="23"/>
        <v>0</v>
      </c>
      <c r="K395" s="9"/>
      <c r="P395" s="2"/>
      <c r="Q395" s="27"/>
      <c r="R395" s="2"/>
      <c r="S395" s="2"/>
      <c r="T395" s="2"/>
      <c r="U395" s="2"/>
      <c r="V395" s="2"/>
      <c r="W395" s="2"/>
    </row>
    <row r="396" spans="2:23" ht="15" customHeight="1" x14ac:dyDescent="0.35">
      <c r="B396" s="349"/>
      <c r="C396" s="715" t="str">
        <f t="shared" si="22"/>
        <v/>
      </c>
      <c r="D396" s="458">
        <f>IF(ISNUMBER(Summary!$D$17), DATE(Summary!$D$17, 1, 1) + INT((ROW(B358)-1)/24), DATE(2024, 1, 1) + INT((ROW(B358)-1)/24))</f>
        <v>45306</v>
      </c>
      <c r="E396" s="459">
        <v>0.87500000000000011</v>
      </c>
      <c r="F396" s="780"/>
      <c r="G396" s="780"/>
      <c r="H396" s="460">
        <f t="shared" si="20"/>
        <v>0</v>
      </c>
      <c r="I396" s="460">
        <f t="shared" si="21"/>
        <v>0</v>
      </c>
      <c r="J396" s="460">
        <f t="shared" si="23"/>
        <v>0</v>
      </c>
      <c r="K396" s="9"/>
      <c r="P396" s="2"/>
      <c r="Q396" s="27"/>
      <c r="R396" s="2"/>
      <c r="S396" s="2"/>
      <c r="T396" s="2"/>
      <c r="U396" s="2"/>
      <c r="V396" s="2"/>
      <c r="W396" s="2"/>
    </row>
    <row r="397" spans="2:23" ht="15" customHeight="1" x14ac:dyDescent="0.35">
      <c r="B397" s="349"/>
      <c r="C397" s="715" t="str">
        <f t="shared" si="22"/>
        <v/>
      </c>
      <c r="D397" s="458">
        <f>IF(ISNUMBER(Summary!$D$17), DATE(Summary!$D$17, 1, 1) + INT((ROW(B359)-1)/24), DATE(2024, 1, 1) + INT((ROW(B359)-1)/24))</f>
        <v>45306</v>
      </c>
      <c r="E397" s="459">
        <v>0.91666666666666674</v>
      </c>
      <c r="F397" s="780"/>
      <c r="G397" s="780"/>
      <c r="H397" s="460">
        <f t="shared" si="20"/>
        <v>0</v>
      </c>
      <c r="I397" s="460">
        <f t="shared" si="21"/>
        <v>0</v>
      </c>
      <c r="J397" s="460">
        <f t="shared" si="23"/>
        <v>0</v>
      </c>
      <c r="K397" s="9"/>
      <c r="P397" s="2"/>
      <c r="Q397" s="27"/>
      <c r="R397" s="2"/>
      <c r="S397" s="2"/>
      <c r="T397" s="2"/>
      <c r="U397" s="2"/>
      <c r="V397" s="2"/>
      <c r="W397" s="2"/>
    </row>
    <row r="398" spans="2:23" ht="15" customHeight="1" x14ac:dyDescent="0.35">
      <c r="B398" s="349"/>
      <c r="C398" s="715" t="str">
        <f t="shared" si="22"/>
        <v/>
      </c>
      <c r="D398" s="458">
        <f>IF(ISNUMBER(Summary!$D$17), DATE(Summary!$D$17, 1, 1) + INT((ROW(B360)-1)/24), DATE(2024, 1, 1) + INT((ROW(B360)-1)/24))</f>
        <v>45306</v>
      </c>
      <c r="E398" s="459">
        <v>0.95833333333333337</v>
      </c>
      <c r="F398" s="780"/>
      <c r="G398" s="780"/>
      <c r="H398" s="460">
        <f t="shared" si="20"/>
        <v>0</v>
      </c>
      <c r="I398" s="460">
        <f t="shared" si="21"/>
        <v>0</v>
      </c>
      <c r="J398" s="460">
        <f t="shared" si="23"/>
        <v>0</v>
      </c>
      <c r="K398" s="9"/>
      <c r="P398" s="2"/>
      <c r="Q398" s="27"/>
      <c r="R398" s="2"/>
      <c r="S398" s="2"/>
      <c r="T398" s="2"/>
      <c r="U398" s="2"/>
      <c r="V398" s="2"/>
      <c r="W398" s="2"/>
    </row>
    <row r="399" spans="2:23" ht="15" customHeight="1" x14ac:dyDescent="0.35">
      <c r="B399" s="457"/>
      <c r="C399" s="715">
        <f t="shared" si="22"/>
        <v>45307</v>
      </c>
      <c r="D399" s="458">
        <f>IF(ISNUMBER(Summary!$D$17), DATE(Summary!$D$17, 1, 1) + INT((ROW(B361)-1)/24), DATE(2024, 1, 1) + INT((ROW(B361)-1)/24))</f>
        <v>45307</v>
      </c>
      <c r="E399" s="459">
        <v>3.1225022567582528E-17</v>
      </c>
      <c r="F399" s="780"/>
      <c r="G399" s="780"/>
      <c r="H399" s="460">
        <f t="shared" si="20"/>
        <v>0</v>
      </c>
      <c r="I399" s="460">
        <f t="shared" si="21"/>
        <v>0</v>
      </c>
      <c r="J399" s="460">
        <f t="shared" si="23"/>
        <v>0</v>
      </c>
      <c r="K399" s="9"/>
      <c r="P399" s="2"/>
      <c r="Q399" s="27"/>
      <c r="R399" s="2"/>
      <c r="S399" s="2"/>
      <c r="T399" s="2"/>
      <c r="U399" s="2"/>
      <c r="V399" s="2"/>
      <c r="W399" s="2"/>
    </row>
    <row r="400" spans="2:23" ht="15" customHeight="1" x14ac:dyDescent="0.35">
      <c r="B400" s="349"/>
      <c r="C400" s="715" t="str">
        <f t="shared" si="22"/>
        <v/>
      </c>
      <c r="D400" s="458">
        <f>IF(ISNUMBER(Summary!$D$17), DATE(Summary!$D$17, 1, 1) + INT((ROW(B362)-1)/24), DATE(2024, 1, 1) + INT((ROW(B362)-1)/24))</f>
        <v>45307</v>
      </c>
      <c r="E400" s="459">
        <v>4.1666666666666699E-2</v>
      </c>
      <c r="F400" s="780"/>
      <c r="G400" s="780"/>
      <c r="H400" s="460">
        <f t="shared" si="20"/>
        <v>0</v>
      </c>
      <c r="I400" s="460">
        <f t="shared" si="21"/>
        <v>0</v>
      </c>
      <c r="J400" s="460">
        <f t="shared" si="23"/>
        <v>0</v>
      </c>
      <c r="K400" s="9"/>
      <c r="P400" s="2"/>
      <c r="Q400" s="27"/>
      <c r="R400" s="2"/>
      <c r="S400" s="2"/>
      <c r="T400" s="2"/>
      <c r="U400" s="2"/>
      <c r="V400" s="2"/>
      <c r="W400" s="2"/>
    </row>
    <row r="401" spans="2:23" ht="15" customHeight="1" x14ac:dyDescent="0.35">
      <c r="B401" s="349"/>
      <c r="C401" s="715" t="str">
        <f t="shared" si="22"/>
        <v/>
      </c>
      <c r="D401" s="458">
        <f>IF(ISNUMBER(Summary!$D$17), DATE(Summary!$D$17, 1, 1) + INT((ROW(B363)-1)/24), DATE(2024, 1, 1) + INT((ROW(B363)-1)/24))</f>
        <v>45307</v>
      </c>
      <c r="E401" s="459">
        <v>8.333333333333337E-2</v>
      </c>
      <c r="F401" s="780"/>
      <c r="G401" s="780"/>
      <c r="H401" s="460">
        <f t="shared" si="20"/>
        <v>0</v>
      </c>
      <c r="I401" s="460">
        <f t="shared" si="21"/>
        <v>0</v>
      </c>
      <c r="J401" s="460">
        <f t="shared" si="23"/>
        <v>0</v>
      </c>
      <c r="K401" s="9"/>
      <c r="P401" s="2"/>
      <c r="Q401" s="27"/>
      <c r="R401" s="2"/>
      <c r="S401" s="2"/>
      <c r="T401" s="2"/>
      <c r="U401" s="2"/>
      <c r="V401" s="2"/>
      <c r="W401" s="2"/>
    </row>
    <row r="402" spans="2:23" ht="15" customHeight="1" x14ac:dyDescent="0.35">
      <c r="B402" s="349"/>
      <c r="C402" s="715" t="str">
        <f t="shared" si="22"/>
        <v/>
      </c>
      <c r="D402" s="458">
        <f>IF(ISNUMBER(Summary!$D$17), DATE(Summary!$D$17, 1, 1) + INT((ROW(B364)-1)/24), DATE(2024, 1, 1) + INT((ROW(B364)-1)/24))</f>
        <v>45307</v>
      </c>
      <c r="E402" s="459">
        <v>0.12500000000000006</v>
      </c>
      <c r="F402" s="780"/>
      <c r="G402" s="780"/>
      <c r="H402" s="460">
        <f t="shared" si="20"/>
        <v>0</v>
      </c>
      <c r="I402" s="460">
        <f t="shared" si="21"/>
        <v>0</v>
      </c>
      <c r="J402" s="460">
        <f t="shared" si="23"/>
        <v>0</v>
      </c>
      <c r="K402" s="9"/>
      <c r="P402" s="2"/>
      <c r="Q402" s="27"/>
      <c r="R402" s="2"/>
      <c r="S402" s="2"/>
      <c r="T402" s="2"/>
      <c r="U402" s="2"/>
      <c r="V402" s="2"/>
      <c r="W402" s="2"/>
    </row>
    <row r="403" spans="2:23" ht="15" customHeight="1" x14ac:dyDescent="0.35">
      <c r="B403" s="349"/>
      <c r="C403" s="715" t="str">
        <f t="shared" si="22"/>
        <v/>
      </c>
      <c r="D403" s="458">
        <f>IF(ISNUMBER(Summary!$D$17), DATE(Summary!$D$17, 1, 1) + INT((ROW(B365)-1)/24), DATE(2024, 1, 1) + INT((ROW(B365)-1)/24))</f>
        <v>45307</v>
      </c>
      <c r="E403" s="459">
        <v>0.16666666666666669</v>
      </c>
      <c r="F403" s="780"/>
      <c r="G403" s="780"/>
      <c r="H403" s="460">
        <f t="shared" si="20"/>
        <v>0</v>
      </c>
      <c r="I403" s="460">
        <f t="shared" si="21"/>
        <v>0</v>
      </c>
      <c r="J403" s="460">
        <f t="shared" si="23"/>
        <v>0</v>
      </c>
      <c r="K403" s="9"/>
      <c r="P403" s="2"/>
      <c r="Q403" s="27"/>
      <c r="R403" s="2"/>
      <c r="S403" s="2"/>
      <c r="T403" s="2"/>
      <c r="U403" s="2"/>
      <c r="V403" s="2"/>
      <c r="W403" s="2"/>
    </row>
    <row r="404" spans="2:23" ht="15" customHeight="1" x14ac:dyDescent="0.35">
      <c r="B404" s="349"/>
      <c r="C404" s="715" t="str">
        <f t="shared" si="22"/>
        <v/>
      </c>
      <c r="D404" s="458">
        <f>IF(ISNUMBER(Summary!$D$17), DATE(Summary!$D$17, 1, 1) + INT((ROW(B366)-1)/24), DATE(2024, 1, 1) + INT((ROW(B366)-1)/24))</f>
        <v>45307</v>
      </c>
      <c r="E404" s="459">
        <v>0.20833333333333337</v>
      </c>
      <c r="F404" s="780"/>
      <c r="G404" s="780"/>
      <c r="H404" s="460">
        <f t="shared" si="20"/>
        <v>0</v>
      </c>
      <c r="I404" s="460">
        <f t="shared" si="21"/>
        <v>0</v>
      </c>
      <c r="J404" s="460">
        <f t="shared" si="23"/>
        <v>0</v>
      </c>
      <c r="K404" s="9"/>
      <c r="P404" s="2"/>
      <c r="Q404" s="27"/>
      <c r="R404" s="2"/>
      <c r="S404" s="2"/>
      <c r="T404" s="2"/>
      <c r="U404" s="2"/>
      <c r="V404" s="2"/>
      <c r="W404" s="2"/>
    </row>
    <row r="405" spans="2:23" ht="15" customHeight="1" x14ac:dyDescent="0.35">
      <c r="B405" s="349"/>
      <c r="C405" s="715" t="str">
        <f t="shared" si="22"/>
        <v/>
      </c>
      <c r="D405" s="458">
        <f>IF(ISNUMBER(Summary!$D$17), DATE(Summary!$D$17, 1, 1) + INT((ROW(B367)-1)/24), DATE(2024, 1, 1) + INT((ROW(B367)-1)/24))</f>
        <v>45307</v>
      </c>
      <c r="E405" s="459">
        <v>0.25</v>
      </c>
      <c r="F405" s="780"/>
      <c r="G405" s="780"/>
      <c r="H405" s="460">
        <f t="shared" si="20"/>
        <v>0</v>
      </c>
      <c r="I405" s="460">
        <f t="shared" si="21"/>
        <v>0</v>
      </c>
      <c r="J405" s="460">
        <f t="shared" si="23"/>
        <v>0</v>
      </c>
      <c r="K405" s="9"/>
      <c r="P405" s="2"/>
      <c r="Q405" s="27"/>
      <c r="R405" s="2"/>
      <c r="S405" s="2"/>
      <c r="T405" s="2"/>
      <c r="U405" s="2"/>
      <c r="V405" s="2"/>
      <c r="W405" s="2"/>
    </row>
    <row r="406" spans="2:23" ht="15" customHeight="1" x14ac:dyDescent="0.35">
      <c r="B406" s="349"/>
      <c r="C406" s="715" t="str">
        <f t="shared" si="22"/>
        <v/>
      </c>
      <c r="D406" s="458">
        <f>IF(ISNUMBER(Summary!$D$17), DATE(Summary!$D$17, 1, 1) + INT((ROW(B368)-1)/24), DATE(2024, 1, 1) + INT((ROW(B368)-1)/24))</f>
        <v>45307</v>
      </c>
      <c r="E406" s="459">
        <v>0.29166666666666669</v>
      </c>
      <c r="F406" s="780"/>
      <c r="G406" s="780"/>
      <c r="H406" s="460">
        <f t="shared" si="20"/>
        <v>0</v>
      </c>
      <c r="I406" s="460">
        <f t="shared" si="21"/>
        <v>0</v>
      </c>
      <c r="J406" s="460">
        <f t="shared" si="23"/>
        <v>0</v>
      </c>
      <c r="K406" s="9"/>
      <c r="P406" s="2"/>
      <c r="Q406" s="27"/>
      <c r="R406" s="2"/>
      <c r="S406" s="2"/>
      <c r="T406" s="2"/>
      <c r="U406" s="2"/>
      <c r="V406" s="2"/>
      <c r="W406" s="2"/>
    </row>
    <row r="407" spans="2:23" ht="15" customHeight="1" x14ac:dyDescent="0.35">
      <c r="B407" s="349"/>
      <c r="C407" s="715" t="str">
        <f t="shared" si="22"/>
        <v/>
      </c>
      <c r="D407" s="458">
        <f>IF(ISNUMBER(Summary!$D$17), DATE(Summary!$D$17, 1, 1) + INT((ROW(B369)-1)/24), DATE(2024, 1, 1) + INT((ROW(B369)-1)/24))</f>
        <v>45307</v>
      </c>
      <c r="E407" s="459">
        <v>0.33333333333333337</v>
      </c>
      <c r="F407" s="780"/>
      <c r="G407" s="780"/>
      <c r="H407" s="460">
        <f t="shared" si="20"/>
        <v>0</v>
      </c>
      <c r="I407" s="460">
        <f t="shared" si="21"/>
        <v>0</v>
      </c>
      <c r="J407" s="460">
        <f t="shared" si="23"/>
        <v>0</v>
      </c>
      <c r="K407" s="9"/>
      <c r="P407" s="2"/>
      <c r="Q407" s="27"/>
      <c r="R407" s="2"/>
      <c r="S407" s="2"/>
      <c r="T407" s="2"/>
      <c r="U407" s="2"/>
      <c r="V407" s="2"/>
      <c r="W407" s="2"/>
    </row>
    <row r="408" spans="2:23" ht="15" customHeight="1" x14ac:dyDescent="0.35">
      <c r="B408" s="349"/>
      <c r="C408" s="715" t="str">
        <f t="shared" si="22"/>
        <v/>
      </c>
      <c r="D408" s="458">
        <f>IF(ISNUMBER(Summary!$D$17), DATE(Summary!$D$17, 1, 1) + INT((ROW(B370)-1)/24), DATE(2024, 1, 1) + INT((ROW(B370)-1)/24))</f>
        <v>45307</v>
      </c>
      <c r="E408" s="459">
        <v>0.375</v>
      </c>
      <c r="F408" s="780"/>
      <c r="G408" s="780"/>
      <c r="H408" s="460">
        <f t="shared" si="20"/>
        <v>0</v>
      </c>
      <c r="I408" s="460">
        <f t="shared" si="21"/>
        <v>0</v>
      </c>
      <c r="J408" s="460">
        <f t="shared" si="23"/>
        <v>0</v>
      </c>
      <c r="K408" s="9"/>
      <c r="P408" s="2"/>
      <c r="Q408" s="27"/>
      <c r="R408" s="2"/>
      <c r="S408" s="2"/>
      <c r="T408" s="2"/>
      <c r="U408" s="2"/>
      <c r="V408" s="2"/>
      <c r="W408" s="2"/>
    </row>
    <row r="409" spans="2:23" ht="15" customHeight="1" x14ac:dyDescent="0.35">
      <c r="B409" s="349"/>
      <c r="C409" s="715" t="str">
        <f t="shared" si="22"/>
        <v/>
      </c>
      <c r="D409" s="458">
        <f>IF(ISNUMBER(Summary!$D$17), DATE(Summary!$D$17, 1, 1) + INT((ROW(B371)-1)/24), DATE(2024, 1, 1) + INT((ROW(B371)-1)/24))</f>
        <v>45307</v>
      </c>
      <c r="E409" s="459">
        <v>0.41666666666666669</v>
      </c>
      <c r="F409" s="780"/>
      <c r="G409" s="780"/>
      <c r="H409" s="460">
        <f t="shared" si="20"/>
        <v>0</v>
      </c>
      <c r="I409" s="460">
        <f t="shared" si="21"/>
        <v>0</v>
      </c>
      <c r="J409" s="460">
        <f t="shared" si="23"/>
        <v>0</v>
      </c>
      <c r="K409" s="9"/>
      <c r="P409" s="2"/>
      <c r="Q409" s="27"/>
      <c r="R409" s="2"/>
      <c r="S409" s="2"/>
      <c r="T409" s="2"/>
      <c r="U409" s="2"/>
      <c r="V409" s="2"/>
      <c r="W409" s="2"/>
    </row>
    <row r="410" spans="2:23" ht="15" customHeight="1" x14ac:dyDescent="0.35">
      <c r="B410" s="349"/>
      <c r="C410" s="715" t="str">
        <f t="shared" si="22"/>
        <v/>
      </c>
      <c r="D410" s="458">
        <f>IF(ISNUMBER(Summary!$D$17), DATE(Summary!$D$17, 1, 1) + INT((ROW(B372)-1)/24), DATE(2024, 1, 1) + INT((ROW(B372)-1)/24))</f>
        <v>45307</v>
      </c>
      <c r="E410" s="459">
        <v>0.45833333333333337</v>
      </c>
      <c r="F410" s="780"/>
      <c r="G410" s="780"/>
      <c r="H410" s="460">
        <f t="shared" si="20"/>
        <v>0</v>
      </c>
      <c r="I410" s="460">
        <f t="shared" si="21"/>
        <v>0</v>
      </c>
      <c r="J410" s="460">
        <f t="shared" si="23"/>
        <v>0</v>
      </c>
      <c r="K410" s="9"/>
      <c r="P410" s="2"/>
      <c r="Q410" s="27"/>
      <c r="R410" s="2"/>
      <c r="S410" s="2"/>
      <c r="T410" s="2"/>
      <c r="U410" s="2"/>
      <c r="V410" s="2"/>
      <c r="W410" s="2"/>
    </row>
    <row r="411" spans="2:23" ht="15" customHeight="1" x14ac:dyDescent="0.35">
      <c r="B411" s="349"/>
      <c r="C411" s="715" t="str">
        <f t="shared" si="22"/>
        <v/>
      </c>
      <c r="D411" s="458">
        <f>IF(ISNUMBER(Summary!$D$17), DATE(Summary!$D$17, 1, 1) + INT((ROW(B373)-1)/24), DATE(2024, 1, 1) + INT((ROW(B373)-1)/24))</f>
        <v>45307</v>
      </c>
      <c r="E411" s="459">
        <v>0.50000000000000011</v>
      </c>
      <c r="F411" s="780"/>
      <c r="G411" s="780"/>
      <c r="H411" s="460">
        <f t="shared" si="20"/>
        <v>0</v>
      </c>
      <c r="I411" s="460">
        <f t="shared" si="21"/>
        <v>0</v>
      </c>
      <c r="J411" s="460">
        <f t="shared" si="23"/>
        <v>0</v>
      </c>
      <c r="K411" s="9"/>
      <c r="P411" s="2"/>
      <c r="Q411" s="27"/>
      <c r="R411" s="2"/>
      <c r="S411" s="2"/>
      <c r="T411" s="2"/>
      <c r="U411" s="2"/>
      <c r="V411" s="2"/>
      <c r="W411" s="2"/>
    </row>
    <row r="412" spans="2:23" ht="15" customHeight="1" x14ac:dyDescent="0.35">
      <c r="B412" s="349"/>
      <c r="C412" s="715" t="str">
        <f t="shared" si="22"/>
        <v/>
      </c>
      <c r="D412" s="458">
        <f>IF(ISNUMBER(Summary!$D$17), DATE(Summary!$D$17, 1, 1) + INT((ROW(B374)-1)/24), DATE(2024, 1, 1) + INT((ROW(B374)-1)/24))</f>
        <v>45307</v>
      </c>
      <c r="E412" s="459">
        <v>0.54166666666666674</v>
      </c>
      <c r="F412" s="780"/>
      <c r="G412" s="780"/>
      <c r="H412" s="460">
        <f t="shared" si="20"/>
        <v>0</v>
      </c>
      <c r="I412" s="460">
        <f t="shared" si="21"/>
        <v>0</v>
      </c>
      <c r="J412" s="460">
        <f t="shared" si="23"/>
        <v>0</v>
      </c>
      <c r="K412" s="9"/>
      <c r="P412" s="2"/>
      <c r="Q412" s="27"/>
      <c r="R412" s="2"/>
      <c r="S412" s="2"/>
      <c r="T412" s="2"/>
      <c r="U412" s="2"/>
      <c r="V412" s="2"/>
      <c r="W412" s="2"/>
    </row>
    <row r="413" spans="2:23" ht="15" customHeight="1" x14ac:dyDescent="0.35">
      <c r="B413" s="349"/>
      <c r="C413" s="715" t="str">
        <f t="shared" si="22"/>
        <v/>
      </c>
      <c r="D413" s="458">
        <f>IF(ISNUMBER(Summary!$D$17), DATE(Summary!$D$17, 1, 1) + INT((ROW(B375)-1)/24), DATE(2024, 1, 1) + INT((ROW(B375)-1)/24))</f>
        <v>45307</v>
      </c>
      <c r="E413" s="459">
        <v>0.58333333333333337</v>
      </c>
      <c r="F413" s="780"/>
      <c r="G413" s="780"/>
      <c r="H413" s="460">
        <f t="shared" si="20"/>
        <v>0</v>
      </c>
      <c r="I413" s="460">
        <f t="shared" si="21"/>
        <v>0</v>
      </c>
      <c r="J413" s="460">
        <f t="shared" si="23"/>
        <v>0</v>
      </c>
      <c r="K413" s="9"/>
      <c r="P413" s="2"/>
      <c r="Q413" s="27"/>
      <c r="R413" s="2"/>
      <c r="S413" s="2"/>
      <c r="T413" s="2"/>
      <c r="U413" s="2"/>
      <c r="V413" s="2"/>
      <c r="W413" s="2"/>
    </row>
    <row r="414" spans="2:23" ht="15" customHeight="1" x14ac:dyDescent="0.35">
      <c r="B414" s="349"/>
      <c r="C414" s="715" t="str">
        <f t="shared" si="22"/>
        <v/>
      </c>
      <c r="D414" s="458">
        <f>IF(ISNUMBER(Summary!$D$17), DATE(Summary!$D$17, 1, 1) + INT((ROW(B376)-1)/24), DATE(2024, 1, 1) + INT((ROW(B376)-1)/24))</f>
        <v>45307</v>
      </c>
      <c r="E414" s="459">
        <v>0.62500000000000011</v>
      </c>
      <c r="F414" s="780"/>
      <c r="G414" s="780"/>
      <c r="H414" s="460">
        <f t="shared" si="20"/>
        <v>0</v>
      </c>
      <c r="I414" s="460">
        <f t="shared" si="21"/>
        <v>0</v>
      </c>
      <c r="J414" s="460">
        <f t="shared" si="23"/>
        <v>0</v>
      </c>
      <c r="K414" s="9"/>
      <c r="P414" s="2"/>
      <c r="Q414" s="27"/>
      <c r="R414" s="2"/>
      <c r="S414" s="2"/>
      <c r="T414" s="2"/>
      <c r="U414" s="2"/>
      <c r="V414" s="2"/>
      <c r="W414" s="2"/>
    </row>
    <row r="415" spans="2:23" ht="15" customHeight="1" x14ac:dyDescent="0.35">
      <c r="B415" s="349"/>
      <c r="C415" s="715" t="str">
        <f t="shared" si="22"/>
        <v/>
      </c>
      <c r="D415" s="458">
        <f>IF(ISNUMBER(Summary!$D$17), DATE(Summary!$D$17, 1, 1) + INT((ROW(B377)-1)/24), DATE(2024, 1, 1) + INT((ROW(B377)-1)/24))</f>
        <v>45307</v>
      </c>
      <c r="E415" s="459">
        <v>0.66666666666666674</v>
      </c>
      <c r="F415" s="780"/>
      <c r="G415" s="780"/>
      <c r="H415" s="460">
        <f t="shared" si="20"/>
        <v>0</v>
      </c>
      <c r="I415" s="460">
        <f t="shared" si="21"/>
        <v>0</v>
      </c>
      <c r="J415" s="460">
        <f t="shared" si="23"/>
        <v>0</v>
      </c>
      <c r="K415" s="9"/>
      <c r="P415" s="2"/>
      <c r="Q415" s="27"/>
      <c r="R415" s="2"/>
      <c r="S415" s="2"/>
      <c r="T415" s="2"/>
      <c r="U415" s="2"/>
      <c r="V415" s="2"/>
      <c r="W415" s="2"/>
    </row>
    <row r="416" spans="2:23" ht="15" customHeight="1" x14ac:dyDescent="0.35">
      <c r="B416" s="349"/>
      <c r="C416" s="715" t="str">
        <f t="shared" si="22"/>
        <v/>
      </c>
      <c r="D416" s="458">
        <f>IF(ISNUMBER(Summary!$D$17), DATE(Summary!$D$17, 1, 1) + INT((ROW(B378)-1)/24), DATE(2024, 1, 1) + INT((ROW(B378)-1)/24))</f>
        <v>45307</v>
      </c>
      <c r="E416" s="459">
        <v>0.70833333333333337</v>
      </c>
      <c r="F416" s="780"/>
      <c r="G416" s="780"/>
      <c r="H416" s="460">
        <f t="shared" si="20"/>
        <v>0</v>
      </c>
      <c r="I416" s="460">
        <f t="shared" si="21"/>
        <v>0</v>
      </c>
      <c r="J416" s="460">
        <f t="shared" si="23"/>
        <v>0</v>
      </c>
      <c r="K416" s="9"/>
      <c r="P416" s="2"/>
      <c r="Q416" s="27"/>
      <c r="R416" s="2"/>
      <c r="S416" s="2"/>
      <c r="T416" s="2"/>
      <c r="U416" s="2"/>
      <c r="V416" s="2"/>
      <c r="W416" s="2"/>
    </row>
    <row r="417" spans="2:23" ht="15" customHeight="1" x14ac:dyDescent="0.35">
      <c r="B417" s="349"/>
      <c r="C417" s="715" t="str">
        <f t="shared" si="22"/>
        <v/>
      </c>
      <c r="D417" s="458">
        <f>IF(ISNUMBER(Summary!$D$17), DATE(Summary!$D$17, 1, 1) + INT((ROW(B379)-1)/24), DATE(2024, 1, 1) + INT((ROW(B379)-1)/24))</f>
        <v>45307</v>
      </c>
      <c r="E417" s="459">
        <v>0.75000000000000011</v>
      </c>
      <c r="F417" s="780"/>
      <c r="G417" s="780"/>
      <c r="H417" s="460">
        <f t="shared" si="20"/>
        <v>0</v>
      </c>
      <c r="I417" s="460">
        <f t="shared" si="21"/>
        <v>0</v>
      </c>
      <c r="J417" s="460">
        <f t="shared" si="23"/>
        <v>0</v>
      </c>
      <c r="K417" s="9"/>
      <c r="P417" s="2"/>
      <c r="Q417" s="27"/>
      <c r="R417" s="2"/>
      <c r="S417" s="2"/>
      <c r="T417" s="2"/>
      <c r="U417" s="2"/>
      <c r="V417" s="2"/>
      <c r="W417" s="2"/>
    </row>
    <row r="418" spans="2:23" ht="15" customHeight="1" x14ac:dyDescent="0.35">
      <c r="B418" s="349"/>
      <c r="C418" s="715" t="str">
        <f t="shared" si="22"/>
        <v/>
      </c>
      <c r="D418" s="458">
        <f>IF(ISNUMBER(Summary!$D$17), DATE(Summary!$D$17, 1, 1) + INT((ROW(B380)-1)/24), DATE(2024, 1, 1) + INT((ROW(B380)-1)/24))</f>
        <v>45307</v>
      </c>
      <c r="E418" s="459">
        <v>0.79166666666666674</v>
      </c>
      <c r="F418" s="780"/>
      <c r="G418" s="780"/>
      <c r="H418" s="460">
        <f t="shared" si="20"/>
        <v>0</v>
      </c>
      <c r="I418" s="460">
        <f t="shared" si="21"/>
        <v>0</v>
      </c>
      <c r="J418" s="460">
        <f t="shared" si="23"/>
        <v>0</v>
      </c>
      <c r="K418" s="9"/>
      <c r="P418" s="2"/>
      <c r="Q418" s="27"/>
      <c r="R418" s="2"/>
      <c r="S418" s="2"/>
      <c r="T418" s="2"/>
      <c r="U418" s="2"/>
      <c r="V418" s="2"/>
      <c r="W418" s="2"/>
    </row>
    <row r="419" spans="2:23" ht="15" customHeight="1" x14ac:dyDescent="0.35">
      <c r="B419" s="349"/>
      <c r="C419" s="715" t="str">
        <f t="shared" si="22"/>
        <v/>
      </c>
      <c r="D419" s="458">
        <f>IF(ISNUMBER(Summary!$D$17), DATE(Summary!$D$17, 1, 1) + INT((ROW(B381)-1)/24), DATE(2024, 1, 1) + INT((ROW(B381)-1)/24))</f>
        <v>45307</v>
      </c>
      <c r="E419" s="459">
        <v>0.83333333333333337</v>
      </c>
      <c r="F419" s="780"/>
      <c r="G419" s="780"/>
      <c r="H419" s="460">
        <f t="shared" si="20"/>
        <v>0</v>
      </c>
      <c r="I419" s="460">
        <f t="shared" si="21"/>
        <v>0</v>
      </c>
      <c r="J419" s="460">
        <f t="shared" si="23"/>
        <v>0</v>
      </c>
      <c r="K419" s="9"/>
      <c r="P419" s="2"/>
      <c r="Q419" s="27"/>
      <c r="R419" s="2"/>
      <c r="S419" s="2"/>
      <c r="T419" s="2"/>
      <c r="U419" s="2"/>
      <c r="V419" s="2"/>
      <c r="W419" s="2"/>
    </row>
    <row r="420" spans="2:23" ht="15" customHeight="1" x14ac:dyDescent="0.35">
      <c r="B420" s="349"/>
      <c r="C420" s="715" t="str">
        <f t="shared" si="22"/>
        <v/>
      </c>
      <c r="D420" s="458">
        <f>IF(ISNUMBER(Summary!$D$17), DATE(Summary!$D$17, 1, 1) + INT((ROW(B382)-1)/24), DATE(2024, 1, 1) + INT((ROW(B382)-1)/24))</f>
        <v>45307</v>
      </c>
      <c r="E420" s="459">
        <v>0.87500000000000011</v>
      </c>
      <c r="F420" s="780"/>
      <c r="G420" s="780"/>
      <c r="H420" s="460">
        <f t="shared" si="20"/>
        <v>0</v>
      </c>
      <c r="I420" s="460">
        <f t="shared" si="21"/>
        <v>0</v>
      </c>
      <c r="J420" s="460">
        <f t="shared" si="23"/>
        <v>0</v>
      </c>
      <c r="K420" s="9"/>
      <c r="P420" s="2"/>
      <c r="Q420" s="27"/>
      <c r="R420" s="2"/>
      <c r="S420" s="2"/>
      <c r="T420" s="2"/>
      <c r="U420" s="2"/>
      <c r="V420" s="2"/>
      <c r="W420" s="2"/>
    </row>
    <row r="421" spans="2:23" ht="15" customHeight="1" x14ac:dyDescent="0.35">
      <c r="B421" s="349"/>
      <c r="C421" s="715" t="str">
        <f t="shared" si="22"/>
        <v/>
      </c>
      <c r="D421" s="458">
        <f>IF(ISNUMBER(Summary!$D$17), DATE(Summary!$D$17, 1, 1) + INT((ROW(B383)-1)/24), DATE(2024, 1, 1) + INT((ROW(B383)-1)/24))</f>
        <v>45307</v>
      </c>
      <c r="E421" s="459">
        <v>0.91666666666666674</v>
      </c>
      <c r="F421" s="780"/>
      <c r="G421" s="780"/>
      <c r="H421" s="460">
        <f t="shared" si="20"/>
        <v>0</v>
      </c>
      <c r="I421" s="460">
        <f t="shared" si="21"/>
        <v>0</v>
      </c>
      <c r="J421" s="460">
        <f t="shared" si="23"/>
        <v>0</v>
      </c>
      <c r="K421" s="9"/>
      <c r="P421" s="2"/>
      <c r="Q421" s="27"/>
      <c r="R421" s="2"/>
      <c r="S421" s="2"/>
      <c r="T421" s="2"/>
      <c r="U421" s="2"/>
      <c r="V421" s="2"/>
      <c r="W421" s="2"/>
    </row>
    <row r="422" spans="2:23" ht="15" customHeight="1" x14ac:dyDescent="0.35">
      <c r="B422" s="349"/>
      <c r="C422" s="715" t="str">
        <f t="shared" si="22"/>
        <v/>
      </c>
      <c r="D422" s="458">
        <f>IF(ISNUMBER(Summary!$D$17), DATE(Summary!$D$17, 1, 1) + INT((ROW(B384)-1)/24), DATE(2024, 1, 1) + INT((ROW(B384)-1)/24))</f>
        <v>45307</v>
      </c>
      <c r="E422" s="459">
        <v>0.95833333333333337</v>
      </c>
      <c r="F422" s="780"/>
      <c r="G422" s="780"/>
      <c r="H422" s="460">
        <f t="shared" si="20"/>
        <v>0</v>
      </c>
      <c r="I422" s="460">
        <f t="shared" si="21"/>
        <v>0</v>
      </c>
      <c r="J422" s="460">
        <f t="shared" si="23"/>
        <v>0</v>
      </c>
      <c r="K422" s="9"/>
      <c r="P422" s="2"/>
      <c r="Q422" s="27"/>
      <c r="R422" s="2"/>
      <c r="S422" s="2"/>
      <c r="T422" s="2"/>
      <c r="U422" s="2"/>
      <c r="V422" s="2"/>
      <c r="W422" s="2"/>
    </row>
    <row r="423" spans="2:23" ht="15" customHeight="1" x14ac:dyDescent="0.35">
      <c r="B423" s="457"/>
      <c r="C423" s="715">
        <f t="shared" si="22"/>
        <v>45308</v>
      </c>
      <c r="D423" s="458">
        <f>IF(ISNUMBER(Summary!$D$17), DATE(Summary!$D$17, 1, 1) + INT((ROW(B385)-1)/24), DATE(2024, 1, 1) + INT((ROW(B385)-1)/24))</f>
        <v>45308</v>
      </c>
      <c r="E423" s="459">
        <v>3.1225022567582528E-17</v>
      </c>
      <c r="F423" s="780"/>
      <c r="G423" s="780"/>
      <c r="H423" s="460">
        <f t="shared" ref="H423:H486" si="24">IF(G423&gt;F423,F423,G423)</f>
        <v>0</v>
      </c>
      <c r="I423" s="460">
        <f t="shared" ref="I423:I486" si="25">F423-H423</f>
        <v>0</v>
      </c>
      <c r="J423" s="460">
        <f t="shared" si="23"/>
        <v>0</v>
      </c>
      <c r="K423" s="9"/>
      <c r="P423" s="2"/>
      <c r="Q423" s="27"/>
      <c r="R423" s="2"/>
      <c r="S423" s="2"/>
      <c r="T423" s="2"/>
      <c r="U423" s="2"/>
      <c r="V423" s="2"/>
      <c r="W423" s="2"/>
    </row>
    <row r="424" spans="2:23" ht="15" customHeight="1" x14ac:dyDescent="0.35">
      <c r="B424" s="349"/>
      <c r="C424" s="715" t="str">
        <f t="shared" ref="C424:C487" si="26">IF(MOD(ROW()-ROW($E$39), 24)=0, $D424, "")</f>
        <v/>
      </c>
      <c r="D424" s="458">
        <f>IF(ISNUMBER(Summary!$D$17), DATE(Summary!$D$17, 1, 1) + INT((ROW(B386)-1)/24), DATE(2024, 1, 1) + INT((ROW(B386)-1)/24))</f>
        <v>45308</v>
      </c>
      <c r="E424" s="459">
        <v>4.1666666666666699E-2</v>
      </c>
      <c r="F424" s="780"/>
      <c r="G424" s="780"/>
      <c r="H424" s="460">
        <f t="shared" si="24"/>
        <v>0</v>
      </c>
      <c r="I424" s="460">
        <f t="shared" si="25"/>
        <v>0</v>
      </c>
      <c r="J424" s="460">
        <f t="shared" ref="J424:J487" si="27">G424-H424</f>
        <v>0</v>
      </c>
      <c r="K424" s="9"/>
      <c r="P424" s="2"/>
      <c r="Q424" s="27"/>
      <c r="R424" s="2"/>
      <c r="S424" s="2"/>
      <c r="T424" s="2"/>
      <c r="U424" s="2"/>
      <c r="V424" s="2"/>
      <c r="W424" s="2"/>
    </row>
    <row r="425" spans="2:23" ht="15" customHeight="1" x14ac:dyDescent="0.35">
      <c r="B425" s="349"/>
      <c r="C425" s="715" t="str">
        <f t="shared" si="26"/>
        <v/>
      </c>
      <c r="D425" s="458">
        <f>IF(ISNUMBER(Summary!$D$17), DATE(Summary!$D$17, 1, 1) + INT((ROW(B387)-1)/24), DATE(2024, 1, 1) + INT((ROW(B387)-1)/24))</f>
        <v>45308</v>
      </c>
      <c r="E425" s="459">
        <v>8.333333333333337E-2</v>
      </c>
      <c r="F425" s="780"/>
      <c r="G425" s="780"/>
      <c r="H425" s="460">
        <f t="shared" si="24"/>
        <v>0</v>
      </c>
      <c r="I425" s="460">
        <f t="shared" si="25"/>
        <v>0</v>
      </c>
      <c r="J425" s="460">
        <f t="shared" si="27"/>
        <v>0</v>
      </c>
      <c r="K425" s="9"/>
      <c r="P425" s="2"/>
      <c r="Q425" s="27"/>
      <c r="R425" s="2"/>
      <c r="S425" s="2"/>
      <c r="T425" s="2"/>
      <c r="U425" s="2"/>
      <c r="V425" s="2"/>
      <c r="W425" s="2"/>
    </row>
    <row r="426" spans="2:23" ht="15" customHeight="1" x14ac:dyDescent="0.35">
      <c r="B426" s="349"/>
      <c r="C426" s="715" t="str">
        <f t="shared" si="26"/>
        <v/>
      </c>
      <c r="D426" s="458">
        <f>IF(ISNUMBER(Summary!$D$17), DATE(Summary!$D$17, 1, 1) + INT((ROW(B388)-1)/24), DATE(2024, 1, 1) + INT((ROW(B388)-1)/24))</f>
        <v>45308</v>
      </c>
      <c r="E426" s="459">
        <v>0.12500000000000006</v>
      </c>
      <c r="F426" s="780"/>
      <c r="G426" s="780"/>
      <c r="H426" s="460">
        <f t="shared" si="24"/>
        <v>0</v>
      </c>
      <c r="I426" s="460">
        <f t="shared" si="25"/>
        <v>0</v>
      </c>
      <c r="J426" s="460">
        <f t="shared" si="27"/>
        <v>0</v>
      </c>
      <c r="K426" s="9"/>
      <c r="P426" s="2"/>
      <c r="Q426" s="27"/>
      <c r="R426" s="2"/>
      <c r="S426" s="2"/>
      <c r="T426" s="2"/>
      <c r="U426" s="2"/>
      <c r="V426" s="2"/>
      <c r="W426" s="2"/>
    </row>
    <row r="427" spans="2:23" ht="15" customHeight="1" x14ac:dyDescent="0.35">
      <c r="B427" s="349"/>
      <c r="C427" s="715" t="str">
        <f t="shared" si="26"/>
        <v/>
      </c>
      <c r="D427" s="458">
        <f>IF(ISNUMBER(Summary!$D$17), DATE(Summary!$D$17, 1, 1) + INT((ROW(B389)-1)/24), DATE(2024, 1, 1) + INT((ROW(B389)-1)/24))</f>
        <v>45308</v>
      </c>
      <c r="E427" s="459">
        <v>0.16666666666666669</v>
      </c>
      <c r="F427" s="780"/>
      <c r="G427" s="780"/>
      <c r="H427" s="460">
        <f t="shared" si="24"/>
        <v>0</v>
      </c>
      <c r="I427" s="460">
        <f t="shared" si="25"/>
        <v>0</v>
      </c>
      <c r="J427" s="460">
        <f t="shared" si="27"/>
        <v>0</v>
      </c>
      <c r="K427" s="9"/>
      <c r="P427" s="2"/>
      <c r="Q427" s="27"/>
      <c r="R427" s="2"/>
      <c r="S427" s="2"/>
      <c r="T427" s="2"/>
      <c r="U427" s="2"/>
      <c r="V427" s="2"/>
      <c r="W427" s="2"/>
    </row>
    <row r="428" spans="2:23" ht="15" customHeight="1" x14ac:dyDescent="0.35">
      <c r="B428" s="349"/>
      <c r="C428" s="715" t="str">
        <f t="shared" si="26"/>
        <v/>
      </c>
      <c r="D428" s="458">
        <f>IF(ISNUMBER(Summary!$D$17), DATE(Summary!$D$17, 1, 1) + INT((ROW(B390)-1)/24), DATE(2024, 1, 1) + INT((ROW(B390)-1)/24))</f>
        <v>45308</v>
      </c>
      <c r="E428" s="459">
        <v>0.20833333333333337</v>
      </c>
      <c r="F428" s="780"/>
      <c r="G428" s="780"/>
      <c r="H428" s="460">
        <f t="shared" si="24"/>
        <v>0</v>
      </c>
      <c r="I428" s="460">
        <f t="shared" si="25"/>
        <v>0</v>
      </c>
      <c r="J428" s="460">
        <f t="shared" si="27"/>
        <v>0</v>
      </c>
      <c r="K428" s="9"/>
      <c r="P428" s="2"/>
      <c r="Q428" s="27"/>
      <c r="R428" s="2"/>
      <c r="S428" s="2"/>
      <c r="T428" s="2"/>
      <c r="U428" s="2"/>
      <c r="V428" s="2"/>
      <c r="W428" s="2"/>
    </row>
    <row r="429" spans="2:23" ht="15" customHeight="1" x14ac:dyDescent="0.35">
      <c r="B429" s="349"/>
      <c r="C429" s="715" t="str">
        <f t="shared" si="26"/>
        <v/>
      </c>
      <c r="D429" s="458">
        <f>IF(ISNUMBER(Summary!$D$17), DATE(Summary!$D$17, 1, 1) + INT((ROW(B391)-1)/24), DATE(2024, 1, 1) + INT((ROW(B391)-1)/24))</f>
        <v>45308</v>
      </c>
      <c r="E429" s="459">
        <v>0.25</v>
      </c>
      <c r="F429" s="780"/>
      <c r="G429" s="780"/>
      <c r="H429" s="460">
        <f t="shared" si="24"/>
        <v>0</v>
      </c>
      <c r="I429" s="460">
        <f t="shared" si="25"/>
        <v>0</v>
      </c>
      <c r="J429" s="460">
        <f t="shared" si="27"/>
        <v>0</v>
      </c>
      <c r="K429" s="9"/>
      <c r="P429" s="2"/>
      <c r="Q429" s="27"/>
      <c r="R429" s="2"/>
      <c r="S429" s="2"/>
      <c r="T429" s="2"/>
      <c r="U429" s="2"/>
      <c r="V429" s="2"/>
      <c r="W429" s="2"/>
    </row>
    <row r="430" spans="2:23" ht="15" customHeight="1" x14ac:dyDescent="0.35">
      <c r="B430" s="349"/>
      <c r="C430" s="715" t="str">
        <f t="shared" si="26"/>
        <v/>
      </c>
      <c r="D430" s="458">
        <f>IF(ISNUMBER(Summary!$D$17), DATE(Summary!$D$17, 1, 1) + INT((ROW(B392)-1)/24), DATE(2024, 1, 1) + INT((ROW(B392)-1)/24))</f>
        <v>45308</v>
      </c>
      <c r="E430" s="459">
        <v>0.29166666666666669</v>
      </c>
      <c r="F430" s="780"/>
      <c r="G430" s="780"/>
      <c r="H430" s="460">
        <f t="shared" si="24"/>
        <v>0</v>
      </c>
      <c r="I430" s="460">
        <f t="shared" si="25"/>
        <v>0</v>
      </c>
      <c r="J430" s="460">
        <f t="shared" si="27"/>
        <v>0</v>
      </c>
      <c r="K430" s="9"/>
      <c r="P430" s="2"/>
      <c r="Q430" s="27"/>
      <c r="R430" s="2"/>
      <c r="S430" s="2"/>
      <c r="T430" s="2"/>
      <c r="U430" s="2"/>
      <c r="V430" s="2"/>
      <c r="W430" s="2"/>
    </row>
    <row r="431" spans="2:23" ht="15" customHeight="1" x14ac:dyDescent="0.35">
      <c r="B431" s="349"/>
      <c r="C431" s="715" t="str">
        <f t="shared" si="26"/>
        <v/>
      </c>
      <c r="D431" s="458">
        <f>IF(ISNUMBER(Summary!$D$17), DATE(Summary!$D$17, 1, 1) + INT((ROW(B393)-1)/24), DATE(2024, 1, 1) + INT((ROW(B393)-1)/24))</f>
        <v>45308</v>
      </c>
      <c r="E431" s="459">
        <v>0.33333333333333337</v>
      </c>
      <c r="F431" s="780"/>
      <c r="G431" s="780"/>
      <c r="H431" s="460">
        <f t="shared" si="24"/>
        <v>0</v>
      </c>
      <c r="I431" s="460">
        <f t="shared" si="25"/>
        <v>0</v>
      </c>
      <c r="J431" s="460">
        <f t="shared" si="27"/>
        <v>0</v>
      </c>
      <c r="K431" s="9"/>
      <c r="P431" s="2"/>
      <c r="Q431" s="27"/>
      <c r="R431" s="2"/>
      <c r="S431" s="2"/>
      <c r="T431" s="2"/>
      <c r="U431" s="2"/>
      <c r="V431" s="2"/>
      <c r="W431" s="2"/>
    </row>
    <row r="432" spans="2:23" ht="15" customHeight="1" x14ac:dyDescent="0.35">
      <c r="B432" s="349"/>
      <c r="C432" s="715" t="str">
        <f t="shared" si="26"/>
        <v/>
      </c>
      <c r="D432" s="458">
        <f>IF(ISNUMBER(Summary!$D$17), DATE(Summary!$D$17, 1, 1) + INT((ROW(B394)-1)/24), DATE(2024, 1, 1) + INT((ROW(B394)-1)/24))</f>
        <v>45308</v>
      </c>
      <c r="E432" s="459">
        <v>0.375</v>
      </c>
      <c r="F432" s="780"/>
      <c r="G432" s="780"/>
      <c r="H432" s="460">
        <f t="shared" si="24"/>
        <v>0</v>
      </c>
      <c r="I432" s="460">
        <f t="shared" si="25"/>
        <v>0</v>
      </c>
      <c r="J432" s="460">
        <f t="shared" si="27"/>
        <v>0</v>
      </c>
      <c r="K432" s="9"/>
      <c r="P432" s="2"/>
      <c r="Q432" s="27"/>
      <c r="R432" s="2"/>
      <c r="S432" s="2"/>
      <c r="T432" s="2"/>
      <c r="U432" s="2"/>
      <c r="V432" s="2"/>
      <c r="W432" s="2"/>
    </row>
    <row r="433" spans="2:23" ht="15" customHeight="1" x14ac:dyDescent="0.35">
      <c r="B433" s="349"/>
      <c r="C433" s="715" t="str">
        <f t="shared" si="26"/>
        <v/>
      </c>
      <c r="D433" s="458">
        <f>IF(ISNUMBER(Summary!$D$17), DATE(Summary!$D$17, 1, 1) + INT((ROW(B395)-1)/24), DATE(2024, 1, 1) + INT((ROW(B395)-1)/24))</f>
        <v>45308</v>
      </c>
      <c r="E433" s="459">
        <v>0.41666666666666669</v>
      </c>
      <c r="F433" s="780"/>
      <c r="G433" s="780"/>
      <c r="H433" s="460">
        <f t="shared" si="24"/>
        <v>0</v>
      </c>
      <c r="I433" s="460">
        <f t="shared" si="25"/>
        <v>0</v>
      </c>
      <c r="J433" s="460">
        <f t="shared" si="27"/>
        <v>0</v>
      </c>
      <c r="K433" s="9"/>
      <c r="P433" s="2"/>
      <c r="Q433" s="27"/>
      <c r="R433" s="2"/>
      <c r="S433" s="2"/>
      <c r="T433" s="2"/>
      <c r="U433" s="2"/>
      <c r="V433" s="2"/>
      <c r="W433" s="2"/>
    </row>
    <row r="434" spans="2:23" ht="15" customHeight="1" x14ac:dyDescent="0.35">
      <c r="B434" s="349"/>
      <c r="C434" s="715" t="str">
        <f t="shared" si="26"/>
        <v/>
      </c>
      <c r="D434" s="458">
        <f>IF(ISNUMBER(Summary!$D$17), DATE(Summary!$D$17, 1, 1) + INT((ROW(B396)-1)/24), DATE(2024, 1, 1) + INT((ROW(B396)-1)/24))</f>
        <v>45308</v>
      </c>
      <c r="E434" s="459">
        <v>0.45833333333333337</v>
      </c>
      <c r="F434" s="780"/>
      <c r="G434" s="780"/>
      <c r="H434" s="460">
        <f t="shared" si="24"/>
        <v>0</v>
      </c>
      <c r="I434" s="460">
        <f t="shared" si="25"/>
        <v>0</v>
      </c>
      <c r="J434" s="460">
        <f t="shared" si="27"/>
        <v>0</v>
      </c>
      <c r="K434" s="9"/>
      <c r="P434" s="2"/>
      <c r="Q434" s="27"/>
      <c r="R434" s="2"/>
      <c r="S434" s="2"/>
      <c r="T434" s="2"/>
      <c r="U434" s="2"/>
      <c r="V434" s="2"/>
      <c r="W434" s="2"/>
    </row>
    <row r="435" spans="2:23" ht="15" customHeight="1" x14ac:dyDescent="0.35">
      <c r="B435" s="349"/>
      <c r="C435" s="715" t="str">
        <f t="shared" si="26"/>
        <v/>
      </c>
      <c r="D435" s="458">
        <f>IF(ISNUMBER(Summary!$D$17), DATE(Summary!$D$17, 1, 1) + INT((ROW(B397)-1)/24), DATE(2024, 1, 1) + INT((ROW(B397)-1)/24))</f>
        <v>45308</v>
      </c>
      <c r="E435" s="459">
        <v>0.50000000000000011</v>
      </c>
      <c r="F435" s="780"/>
      <c r="G435" s="780"/>
      <c r="H435" s="460">
        <f t="shared" si="24"/>
        <v>0</v>
      </c>
      <c r="I435" s="460">
        <f t="shared" si="25"/>
        <v>0</v>
      </c>
      <c r="J435" s="460">
        <f t="shared" si="27"/>
        <v>0</v>
      </c>
      <c r="K435" s="9"/>
      <c r="P435" s="2"/>
      <c r="Q435" s="27"/>
      <c r="R435" s="2"/>
      <c r="S435" s="2"/>
      <c r="T435" s="2"/>
      <c r="U435" s="2"/>
      <c r="V435" s="2"/>
      <c r="W435" s="2"/>
    </row>
    <row r="436" spans="2:23" ht="15" customHeight="1" x14ac:dyDescent="0.35">
      <c r="B436" s="349"/>
      <c r="C436" s="715" t="str">
        <f t="shared" si="26"/>
        <v/>
      </c>
      <c r="D436" s="458">
        <f>IF(ISNUMBER(Summary!$D$17), DATE(Summary!$D$17, 1, 1) + INT((ROW(B398)-1)/24), DATE(2024, 1, 1) + INT((ROW(B398)-1)/24))</f>
        <v>45308</v>
      </c>
      <c r="E436" s="459">
        <v>0.54166666666666674</v>
      </c>
      <c r="F436" s="780"/>
      <c r="G436" s="780"/>
      <c r="H436" s="460">
        <f t="shared" si="24"/>
        <v>0</v>
      </c>
      <c r="I436" s="460">
        <f t="shared" si="25"/>
        <v>0</v>
      </c>
      <c r="J436" s="460">
        <f t="shared" si="27"/>
        <v>0</v>
      </c>
      <c r="K436" s="9"/>
      <c r="P436" s="2"/>
      <c r="Q436" s="27"/>
      <c r="R436" s="2"/>
      <c r="S436" s="2"/>
      <c r="T436" s="2"/>
      <c r="U436" s="2"/>
      <c r="V436" s="2"/>
      <c r="W436" s="2"/>
    </row>
    <row r="437" spans="2:23" ht="15" customHeight="1" x14ac:dyDescent="0.35">
      <c r="B437" s="349"/>
      <c r="C437" s="715" t="str">
        <f t="shared" si="26"/>
        <v/>
      </c>
      <c r="D437" s="458">
        <f>IF(ISNUMBER(Summary!$D$17), DATE(Summary!$D$17, 1, 1) + INT((ROW(B399)-1)/24), DATE(2024, 1, 1) + INT((ROW(B399)-1)/24))</f>
        <v>45308</v>
      </c>
      <c r="E437" s="459">
        <v>0.58333333333333337</v>
      </c>
      <c r="F437" s="780"/>
      <c r="G437" s="780"/>
      <c r="H437" s="460">
        <f t="shared" si="24"/>
        <v>0</v>
      </c>
      <c r="I437" s="460">
        <f t="shared" si="25"/>
        <v>0</v>
      </c>
      <c r="J437" s="460">
        <f t="shared" si="27"/>
        <v>0</v>
      </c>
      <c r="K437" s="9"/>
      <c r="P437" s="2"/>
      <c r="Q437" s="27"/>
      <c r="R437" s="2"/>
      <c r="S437" s="2"/>
      <c r="T437" s="2"/>
      <c r="U437" s="2"/>
      <c r="V437" s="2"/>
      <c r="W437" s="2"/>
    </row>
    <row r="438" spans="2:23" ht="15" customHeight="1" x14ac:dyDescent="0.35">
      <c r="B438" s="349"/>
      <c r="C438" s="715" t="str">
        <f t="shared" si="26"/>
        <v/>
      </c>
      <c r="D438" s="458">
        <f>IF(ISNUMBER(Summary!$D$17), DATE(Summary!$D$17, 1, 1) + INT((ROW(B400)-1)/24), DATE(2024, 1, 1) + INT((ROW(B400)-1)/24))</f>
        <v>45308</v>
      </c>
      <c r="E438" s="459">
        <v>0.62500000000000011</v>
      </c>
      <c r="F438" s="780"/>
      <c r="G438" s="780"/>
      <c r="H438" s="460">
        <f t="shared" si="24"/>
        <v>0</v>
      </c>
      <c r="I438" s="460">
        <f t="shared" si="25"/>
        <v>0</v>
      </c>
      <c r="J438" s="460">
        <f t="shared" si="27"/>
        <v>0</v>
      </c>
      <c r="K438" s="9"/>
      <c r="P438" s="2"/>
      <c r="Q438" s="27"/>
      <c r="R438" s="2"/>
      <c r="S438" s="2"/>
      <c r="T438" s="2"/>
      <c r="U438" s="2"/>
      <c r="V438" s="2"/>
      <c r="W438" s="2"/>
    </row>
    <row r="439" spans="2:23" ht="15" customHeight="1" x14ac:dyDescent="0.35">
      <c r="B439" s="349"/>
      <c r="C439" s="715" t="str">
        <f t="shared" si="26"/>
        <v/>
      </c>
      <c r="D439" s="458">
        <f>IF(ISNUMBER(Summary!$D$17), DATE(Summary!$D$17, 1, 1) + INT((ROW(B401)-1)/24), DATE(2024, 1, 1) + INT((ROW(B401)-1)/24))</f>
        <v>45308</v>
      </c>
      <c r="E439" s="459">
        <v>0.66666666666666674</v>
      </c>
      <c r="F439" s="780"/>
      <c r="G439" s="780"/>
      <c r="H439" s="460">
        <f t="shared" si="24"/>
        <v>0</v>
      </c>
      <c r="I439" s="460">
        <f t="shared" si="25"/>
        <v>0</v>
      </c>
      <c r="J439" s="460">
        <f t="shared" si="27"/>
        <v>0</v>
      </c>
      <c r="K439" s="9"/>
      <c r="P439" s="2"/>
      <c r="Q439" s="27"/>
      <c r="R439" s="2"/>
      <c r="S439" s="2"/>
      <c r="T439" s="2"/>
      <c r="U439" s="2"/>
      <c r="V439" s="2"/>
      <c r="W439" s="2"/>
    </row>
    <row r="440" spans="2:23" ht="15" customHeight="1" x14ac:dyDescent="0.35">
      <c r="B440" s="349"/>
      <c r="C440" s="715" t="str">
        <f t="shared" si="26"/>
        <v/>
      </c>
      <c r="D440" s="458">
        <f>IF(ISNUMBER(Summary!$D$17), DATE(Summary!$D$17, 1, 1) + INT((ROW(B402)-1)/24), DATE(2024, 1, 1) + INT((ROW(B402)-1)/24))</f>
        <v>45308</v>
      </c>
      <c r="E440" s="459">
        <v>0.70833333333333337</v>
      </c>
      <c r="F440" s="780"/>
      <c r="G440" s="780"/>
      <c r="H440" s="460">
        <f t="shared" si="24"/>
        <v>0</v>
      </c>
      <c r="I440" s="460">
        <f t="shared" si="25"/>
        <v>0</v>
      </c>
      <c r="J440" s="460">
        <f t="shared" si="27"/>
        <v>0</v>
      </c>
      <c r="K440" s="9"/>
      <c r="P440" s="2"/>
      <c r="Q440" s="27"/>
      <c r="R440" s="2"/>
      <c r="S440" s="2"/>
      <c r="T440" s="2"/>
      <c r="U440" s="2"/>
      <c r="V440" s="2"/>
      <c r="W440" s="2"/>
    </row>
    <row r="441" spans="2:23" ht="15" customHeight="1" x14ac:dyDescent="0.35">
      <c r="B441" s="349"/>
      <c r="C441" s="715" t="str">
        <f t="shared" si="26"/>
        <v/>
      </c>
      <c r="D441" s="458">
        <f>IF(ISNUMBER(Summary!$D$17), DATE(Summary!$D$17, 1, 1) + INT((ROW(B403)-1)/24), DATE(2024, 1, 1) + INT((ROW(B403)-1)/24))</f>
        <v>45308</v>
      </c>
      <c r="E441" s="459">
        <v>0.75000000000000011</v>
      </c>
      <c r="F441" s="780"/>
      <c r="G441" s="780"/>
      <c r="H441" s="460">
        <f t="shared" si="24"/>
        <v>0</v>
      </c>
      <c r="I441" s="460">
        <f t="shared" si="25"/>
        <v>0</v>
      </c>
      <c r="J441" s="460">
        <f t="shared" si="27"/>
        <v>0</v>
      </c>
      <c r="K441" s="9"/>
      <c r="P441" s="2"/>
      <c r="Q441" s="27"/>
      <c r="R441" s="2"/>
      <c r="S441" s="2"/>
      <c r="T441" s="2"/>
      <c r="U441" s="2"/>
      <c r="V441" s="2"/>
      <c r="W441" s="2"/>
    </row>
    <row r="442" spans="2:23" ht="15" customHeight="1" x14ac:dyDescent="0.35">
      <c r="B442" s="349"/>
      <c r="C442" s="715" t="str">
        <f t="shared" si="26"/>
        <v/>
      </c>
      <c r="D442" s="458">
        <f>IF(ISNUMBER(Summary!$D$17), DATE(Summary!$D$17, 1, 1) + INT((ROW(B404)-1)/24), DATE(2024, 1, 1) + INT((ROW(B404)-1)/24))</f>
        <v>45308</v>
      </c>
      <c r="E442" s="459">
        <v>0.79166666666666674</v>
      </c>
      <c r="F442" s="780"/>
      <c r="G442" s="780"/>
      <c r="H442" s="460">
        <f t="shared" si="24"/>
        <v>0</v>
      </c>
      <c r="I442" s="460">
        <f t="shared" si="25"/>
        <v>0</v>
      </c>
      <c r="J442" s="460">
        <f t="shared" si="27"/>
        <v>0</v>
      </c>
      <c r="K442" s="9"/>
      <c r="P442" s="2"/>
      <c r="Q442" s="27"/>
      <c r="R442" s="2"/>
      <c r="S442" s="2"/>
      <c r="T442" s="2"/>
      <c r="U442" s="2"/>
      <c r="V442" s="2"/>
      <c r="W442" s="2"/>
    </row>
    <row r="443" spans="2:23" ht="15" customHeight="1" x14ac:dyDescent="0.35">
      <c r="B443" s="349"/>
      <c r="C443" s="715" t="str">
        <f t="shared" si="26"/>
        <v/>
      </c>
      <c r="D443" s="458">
        <f>IF(ISNUMBER(Summary!$D$17), DATE(Summary!$D$17, 1, 1) + INT((ROW(B405)-1)/24), DATE(2024, 1, 1) + INT((ROW(B405)-1)/24))</f>
        <v>45308</v>
      </c>
      <c r="E443" s="459">
        <v>0.83333333333333337</v>
      </c>
      <c r="F443" s="780"/>
      <c r="G443" s="780"/>
      <c r="H443" s="460">
        <f t="shared" si="24"/>
        <v>0</v>
      </c>
      <c r="I443" s="460">
        <f t="shared" si="25"/>
        <v>0</v>
      </c>
      <c r="J443" s="460">
        <f t="shared" si="27"/>
        <v>0</v>
      </c>
      <c r="K443" s="9"/>
      <c r="P443" s="2"/>
      <c r="Q443" s="27"/>
      <c r="R443" s="2"/>
      <c r="S443" s="2"/>
      <c r="T443" s="2"/>
      <c r="U443" s="2"/>
      <c r="V443" s="2"/>
      <c r="W443" s="2"/>
    </row>
    <row r="444" spans="2:23" ht="15" customHeight="1" x14ac:dyDescent="0.35">
      <c r="B444" s="349"/>
      <c r="C444" s="715" t="str">
        <f t="shared" si="26"/>
        <v/>
      </c>
      <c r="D444" s="458">
        <f>IF(ISNUMBER(Summary!$D$17), DATE(Summary!$D$17, 1, 1) + INT((ROW(B406)-1)/24), DATE(2024, 1, 1) + INT((ROW(B406)-1)/24))</f>
        <v>45308</v>
      </c>
      <c r="E444" s="459">
        <v>0.87500000000000011</v>
      </c>
      <c r="F444" s="780"/>
      <c r="G444" s="780"/>
      <c r="H444" s="460">
        <f t="shared" si="24"/>
        <v>0</v>
      </c>
      <c r="I444" s="460">
        <f t="shared" si="25"/>
        <v>0</v>
      </c>
      <c r="J444" s="460">
        <f t="shared" si="27"/>
        <v>0</v>
      </c>
      <c r="K444" s="9"/>
      <c r="P444" s="2"/>
      <c r="Q444" s="27"/>
      <c r="R444" s="2"/>
      <c r="S444" s="2"/>
      <c r="T444" s="2"/>
      <c r="U444" s="2"/>
      <c r="V444" s="2"/>
      <c r="W444" s="2"/>
    </row>
    <row r="445" spans="2:23" ht="15" customHeight="1" x14ac:dyDescent="0.35">
      <c r="B445" s="349"/>
      <c r="C445" s="715" t="str">
        <f t="shared" si="26"/>
        <v/>
      </c>
      <c r="D445" s="458">
        <f>IF(ISNUMBER(Summary!$D$17), DATE(Summary!$D$17, 1, 1) + INT((ROW(B407)-1)/24), DATE(2024, 1, 1) + INT((ROW(B407)-1)/24))</f>
        <v>45308</v>
      </c>
      <c r="E445" s="459">
        <v>0.91666666666666674</v>
      </c>
      <c r="F445" s="780"/>
      <c r="G445" s="780"/>
      <c r="H445" s="460">
        <f t="shared" si="24"/>
        <v>0</v>
      </c>
      <c r="I445" s="460">
        <f t="shared" si="25"/>
        <v>0</v>
      </c>
      <c r="J445" s="460">
        <f t="shared" si="27"/>
        <v>0</v>
      </c>
      <c r="K445" s="9"/>
      <c r="P445" s="2"/>
      <c r="Q445" s="27"/>
      <c r="R445" s="2"/>
      <c r="S445" s="2"/>
      <c r="T445" s="2"/>
      <c r="U445" s="2"/>
      <c r="V445" s="2"/>
      <c r="W445" s="2"/>
    </row>
    <row r="446" spans="2:23" ht="15" customHeight="1" x14ac:dyDescent="0.35">
      <c r="B446" s="349"/>
      <c r="C446" s="715" t="str">
        <f t="shared" si="26"/>
        <v/>
      </c>
      <c r="D446" s="458">
        <f>IF(ISNUMBER(Summary!$D$17), DATE(Summary!$D$17, 1, 1) + INT((ROW(B408)-1)/24), DATE(2024, 1, 1) + INT((ROW(B408)-1)/24))</f>
        <v>45308</v>
      </c>
      <c r="E446" s="459">
        <v>0.95833333333333337</v>
      </c>
      <c r="F446" s="780"/>
      <c r="G446" s="780"/>
      <c r="H446" s="460">
        <f t="shared" si="24"/>
        <v>0</v>
      </c>
      <c r="I446" s="460">
        <f t="shared" si="25"/>
        <v>0</v>
      </c>
      <c r="J446" s="460">
        <f t="shared" si="27"/>
        <v>0</v>
      </c>
      <c r="K446" s="9"/>
      <c r="P446" s="2"/>
      <c r="Q446" s="27"/>
      <c r="R446" s="2"/>
      <c r="S446" s="2"/>
      <c r="T446" s="2"/>
      <c r="U446" s="2"/>
      <c r="V446" s="2"/>
      <c r="W446" s="2"/>
    </row>
    <row r="447" spans="2:23" ht="15" customHeight="1" x14ac:dyDescent="0.35">
      <c r="B447" s="457"/>
      <c r="C447" s="715">
        <f t="shared" si="26"/>
        <v>45309</v>
      </c>
      <c r="D447" s="458">
        <f>IF(ISNUMBER(Summary!$D$17), DATE(Summary!$D$17, 1, 1) + INT((ROW(B409)-1)/24), DATE(2024, 1, 1) + INT((ROW(B409)-1)/24))</f>
        <v>45309</v>
      </c>
      <c r="E447" s="459">
        <v>3.1225022567582528E-17</v>
      </c>
      <c r="F447" s="780"/>
      <c r="G447" s="780"/>
      <c r="H447" s="460">
        <f t="shared" si="24"/>
        <v>0</v>
      </c>
      <c r="I447" s="460">
        <f t="shared" si="25"/>
        <v>0</v>
      </c>
      <c r="J447" s="460">
        <f t="shared" si="27"/>
        <v>0</v>
      </c>
      <c r="K447" s="9"/>
      <c r="P447" s="2"/>
      <c r="Q447" s="27"/>
      <c r="R447" s="2"/>
      <c r="S447" s="2"/>
      <c r="T447" s="2"/>
      <c r="U447" s="2"/>
      <c r="V447" s="2"/>
      <c r="W447" s="2"/>
    </row>
    <row r="448" spans="2:23" ht="15" customHeight="1" x14ac:dyDescent="0.35">
      <c r="B448" s="349"/>
      <c r="C448" s="715" t="str">
        <f t="shared" si="26"/>
        <v/>
      </c>
      <c r="D448" s="458">
        <f>IF(ISNUMBER(Summary!$D$17), DATE(Summary!$D$17, 1, 1) + INT((ROW(B410)-1)/24), DATE(2024, 1, 1) + INT((ROW(B410)-1)/24))</f>
        <v>45309</v>
      </c>
      <c r="E448" s="459">
        <v>4.1666666666666699E-2</v>
      </c>
      <c r="F448" s="780"/>
      <c r="G448" s="780"/>
      <c r="H448" s="460">
        <f t="shared" si="24"/>
        <v>0</v>
      </c>
      <c r="I448" s="460">
        <f t="shared" si="25"/>
        <v>0</v>
      </c>
      <c r="J448" s="460">
        <f t="shared" si="27"/>
        <v>0</v>
      </c>
      <c r="K448" s="9"/>
      <c r="P448" s="2"/>
      <c r="Q448" s="27"/>
      <c r="R448" s="2"/>
      <c r="S448" s="2"/>
      <c r="T448" s="2"/>
      <c r="U448" s="2"/>
      <c r="V448" s="2"/>
      <c r="W448" s="2"/>
    </row>
    <row r="449" spans="2:23" ht="15" customHeight="1" x14ac:dyDescent="0.35">
      <c r="B449" s="349"/>
      <c r="C449" s="715" t="str">
        <f t="shared" si="26"/>
        <v/>
      </c>
      <c r="D449" s="458">
        <f>IF(ISNUMBER(Summary!$D$17), DATE(Summary!$D$17, 1, 1) + INT((ROW(B411)-1)/24), DATE(2024, 1, 1) + INT((ROW(B411)-1)/24))</f>
        <v>45309</v>
      </c>
      <c r="E449" s="459">
        <v>8.333333333333337E-2</v>
      </c>
      <c r="F449" s="780"/>
      <c r="G449" s="780"/>
      <c r="H449" s="460">
        <f t="shared" si="24"/>
        <v>0</v>
      </c>
      <c r="I449" s="460">
        <f t="shared" si="25"/>
        <v>0</v>
      </c>
      <c r="J449" s="460">
        <f t="shared" si="27"/>
        <v>0</v>
      </c>
      <c r="K449" s="9"/>
      <c r="P449" s="2"/>
      <c r="Q449" s="27"/>
      <c r="R449" s="2"/>
      <c r="S449" s="2"/>
      <c r="T449" s="2"/>
      <c r="U449" s="2"/>
      <c r="V449" s="2"/>
      <c r="W449" s="2"/>
    </row>
    <row r="450" spans="2:23" ht="15" customHeight="1" x14ac:dyDescent="0.35">
      <c r="B450" s="349"/>
      <c r="C450" s="715" t="str">
        <f t="shared" si="26"/>
        <v/>
      </c>
      <c r="D450" s="458">
        <f>IF(ISNUMBER(Summary!$D$17), DATE(Summary!$D$17, 1, 1) + INT((ROW(B412)-1)/24), DATE(2024, 1, 1) + INT((ROW(B412)-1)/24))</f>
        <v>45309</v>
      </c>
      <c r="E450" s="459">
        <v>0.12500000000000006</v>
      </c>
      <c r="F450" s="780"/>
      <c r="G450" s="780"/>
      <c r="H450" s="460">
        <f t="shared" si="24"/>
        <v>0</v>
      </c>
      <c r="I450" s="460">
        <f t="shared" si="25"/>
        <v>0</v>
      </c>
      <c r="J450" s="460">
        <f t="shared" si="27"/>
        <v>0</v>
      </c>
      <c r="K450" s="9"/>
      <c r="P450" s="2"/>
      <c r="Q450" s="27"/>
      <c r="R450" s="2"/>
      <c r="S450" s="2"/>
      <c r="T450" s="2"/>
      <c r="U450" s="2"/>
      <c r="V450" s="2"/>
      <c r="W450" s="2"/>
    </row>
    <row r="451" spans="2:23" ht="15" customHeight="1" x14ac:dyDescent="0.35">
      <c r="B451" s="349"/>
      <c r="C451" s="715" t="str">
        <f t="shared" si="26"/>
        <v/>
      </c>
      <c r="D451" s="458">
        <f>IF(ISNUMBER(Summary!$D$17), DATE(Summary!$D$17, 1, 1) + INT((ROW(B413)-1)/24), DATE(2024, 1, 1) + INT((ROW(B413)-1)/24))</f>
        <v>45309</v>
      </c>
      <c r="E451" s="459">
        <v>0.16666666666666669</v>
      </c>
      <c r="F451" s="780"/>
      <c r="G451" s="780"/>
      <c r="H451" s="460">
        <f t="shared" si="24"/>
        <v>0</v>
      </c>
      <c r="I451" s="460">
        <f t="shared" si="25"/>
        <v>0</v>
      </c>
      <c r="J451" s="460">
        <f t="shared" si="27"/>
        <v>0</v>
      </c>
      <c r="K451" s="9"/>
      <c r="P451" s="2"/>
      <c r="Q451" s="27"/>
      <c r="R451" s="2"/>
      <c r="S451" s="2"/>
      <c r="T451" s="2"/>
      <c r="U451" s="2"/>
      <c r="V451" s="2"/>
      <c r="W451" s="2"/>
    </row>
    <row r="452" spans="2:23" ht="15" customHeight="1" x14ac:dyDescent="0.35">
      <c r="B452" s="349"/>
      <c r="C452" s="715" t="str">
        <f t="shared" si="26"/>
        <v/>
      </c>
      <c r="D452" s="458">
        <f>IF(ISNUMBER(Summary!$D$17), DATE(Summary!$D$17, 1, 1) + INT((ROW(B414)-1)/24), DATE(2024, 1, 1) + INT((ROW(B414)-1)/24))</f>
        <v>45309</v>
      </c>
      <c r="E452" s="459">
        <v>0.20833333333333337</v>
      </c>
      <c r="F452" s="780"/>
      <c r="G452" s="780"/>
      <c r="H452" s="460">
        <f t="shared" si="24"/>
        <v>0</v>
      </c>
      <c r="I452" s="460">
        <f t="shared" si="25"/>
        <v>0</v>
      </c>
      <c r="J452" s="460">
        <f t="shared" si="27"/>
        <v>0</v>
      </c>
      <c r="K452" s="9"/>
      <c r="P452" s="2"/>
      <c r="Q452" s="27"/>
      <c r="R452" s="2"/>
      <c r="S452" s="2"/>
      <c r="T452" s="2"/>
      <c r="U452" s="2"/>
      <c r="V452" s="2"/>
      <c r="W452" s="2"/>
    </row>
    <row r="453" spans="2:23" ht="15" customHeight="1" x14ac:dyDescent="0.35">
      <c r="B453" s="349"/>
      <c r="C453" s="715" t="str">
        <f t="shared" si="26"/>
        <v/>
      </c>
      <c r="D453" s="458">
        <f>IF(ISNUMBER(Summary!$D$17), DATE(Summary!$D$17, 1, 1) + INT((ROW(B415)-1)/24), DATE(2024, 1, 1) + INT((ROW(B415)-1)/24))</f>
        <v>45309</v>
      </c>
      <c r="E453" s="459">
        <v>0.25</v>
      </c>
      <c r="F453" s="780"/>
      <c r="G453" s="780"/>
      <c r="H453" s="460">
        <f t="shared" si="24"/>
        <v>0</v>
      </c>
      <c r="I453" s="460">
        <f t="shared" si="25"/>
        <v>0</v>
      </c>
      <c r="J453" s="460">
        <f t="shared" si="27"/>
        <v>0</v>
      </c>
      <c r="K453" s="9"/>
      <c r="P453" s="2"/>
      <c r="Q453" s="27"/>
      <c r="R453" s="2"/>
      <c r="S453" s="2"/>
      <c r="T453" s="2"/>
      <c r="U453" s="2"/>
      <c r="V453" s="2"/>
      <c r="W453" s="2"/>
    </row>
    <row r="454" spans="2:23" ht="15" customHeight="1" x14ac:dyDescent="0.35">
      <c r="B454" s="349"/>
      <c r="C454" s="715" t="str">
        <f t="shared" si="26"/>
        <v/>
      </c>
      <c r="D454" s="458">
        <f>IF(ISNUMBER(Summary!$D$17), DATE(Summary!$D$17, 1, 1) + INT((ROW(B416)-1)/24), DATE(2024, 1, 1) + INT((ROW(B416)-1)/24))</f>
        <v>45309</v>
      </c>
      <c r="E454" s="459">
        <v>0.29166666666666669</v>
      </c>
      <c r="F454" s="780"/>
      <c r="G454" s="780"/>
      <c r="H454" s="460">
        <f t="shared" si="24"/>
        <v>0</v>
      </c>
      <c r="I454" s="460">
        <f t="shared" si="25"/>
        <v>0</v>
      </c>
      <c r="J454" s="460">
        <f t="shared" si="27"/>
        <v>0</v>
      </c>
      <c r="K454" s="9"/>
      <c r="P454" s="2"/>
      <c r="Q454" s="27"/>
      <c r="R454" s="2"/>
      <c r="S454" s="2"/>
      <c r="T454" s="2"/>
      <c r="U454" s="2"/>
      <c r="V454" s="2"/>
      <c r="W454" s="2"/>
    </row>
    <row r="455" spans="2:23" ht="15" customHeight="1" x14ac:dyDescent="0.35">
      <c r="B455" s="349"/>
      <c r="C455" s="715" t="str">
        <f t="shared" si="26"/>
        <v/>
      </c>
      <c r="D455" s="458">
        <f>IF(ISNUMBER(Summary!$D$17), DATE(Summary!$D$17, 1, 1) + INT((ROW(B417)-1)/24), DATE(2024, 1, 1) + INT((ROW(B417)-1)/24))</f>
        <v>45309</v>
      </c>
      <c r="E455" s="459">
        <v>0.33333333333333337</v>
      </c>
      <c r="F455" s="780"/>
      <c r="G455" s="780"/>
      <c r="H455" s="460">
        <f t="shared" si="24"/>
        <v>0</v>
      </c>
      <c r="I455" s="460">
        <f t="shared" si="25"/>
        <v>0</v>
      </c>
      <c r="J455" s="460">
        <f t="shared" si="27"/>
        <v>0</v>
      </c>
      <c r="K455" s="9"/>
      <c r="P455" s="2"/>
      <c r="Q455" s="27"/>
      <c r="R455" s="2"/>
      <c r="S455" s="2"/>
      <c r="T455" s="2"/>
      <c r="U455" s="2"/>
      <c r="V455" s="2"/>
      <c r="W455" s="2"/>
    </row>
    <row r="456" spans="2:23" ht="15" customHeight="1" x14ac:dyDescent="0.35">
      <c r="B456" s="349"/>
      <c r="C456" s="715" t="str">
        <f t="shared" si="26"/>
        <v/>
      </c>
      <c r="D456" s="458">
        <f>IF(ISNUMBER(Summary!$D$17), DATE(Summary!$D$17, 1, 1) + INT((ROW(B418)-1)/24), DATE(2024, 1, 1) + INT((ROW(B418)-1)/24))</f>
        <v>45309</v>
      </c>
      <c r="E456" s="459">
        <v>0.375</v>
      </c>
      <c r="F456" s="780"/>
      <c r="G456" s="780"/>
      <c r="H456" s="460">
        <f t="shared" si="24"/>
        <v>0</v>
      </c>
      <c r="I456" s="460">
        <f t="shared" si="25"/>
        <v>0</v>
      </c>
      <c r="J456" s="460">
        <f t="shared" si="27"/>
        <v>0</v>
      </c>
      <c r="K456" s="9"/>
      <c r="P456" s="2"/>
      <c r="Q456" s="27"/>
      <c r="R456" s="2"/>
      <c r="S456" s="2"/>
      <c r="T456" s="2"/>
      <c r="U456" s="2"/>
      <c r="V456" s="2"/>
      <c r="W456" s="2"/>
    </row>
    <row r="457" spans="2:23" ht="15" customHeight="1" x14ac:dyDescent="0.35">
      <c r="B457" s="349"/>
      <c r="C457" s="715" t="str">
        <f t="shared" si="26"/>
        <v/>
      </c>
      <c r="D457" s="458">
        <f>IF(ISNUMBER(Summary!$D$17), DATE(Summary!$D$17, 1, 1) + INT((ROW(B419)-1)/24), DATE(2024, 1, 1) + INT((ROW(B419)-1)/24))</f>
        <v>45309</v>
      </c>
      <c r="E457" s="459">
        <v>0.41666666666666669</v>
      </c>
      <c r="F457" s="780"/>
      <c r="G457" s="780"/>
      <c r="H457" s="460">
        <f t="shared" si="24"/>
        <v>0</v>
      </c>
      <c r="I457" s="460">
        <f t="shared" si="25"/>
        <v>0</v>
      </c>
      <c r="J457" s="460">
        <f t="shared" si="27"/>
        <v>0</v>
      </c>
      <c r="K457" s="9"/>
      <c r="P457" s="2"/>
      <c r="Q457" s="27"/>
      <c r="R457" s="2"/>
      <c r="S457" s="2"/>
      <c r="T457" s="2"/>
      <c r="U457" s="2"/>
      <c r="V457" s="2"/>
      <c r="W457" s="2"/>
    </row>
    <row r="458" spans="2:23" ht="15" customHeight="1" x14ac:dyDescent="0.35">
      <c r="B458" s="349"/>
      <c r="C458" s="715" t="str">
        <f t="shared" si="26"/>
        <v/>
      </c>
      <c r="D458" s="458">
        <f>IF(ISNUMBER(Summary!$D$17), DATE(Summary!$D$17, 1, 1) + INT((ROW(B420)-1)/24), DATE(2024, 1, 1) + INT((ROW(B420)-1)/24))</f>
        <v>45309</v>
      </c>
      <c r="E458" s="459">
        <v>0.45833333333333337</v>
      </c>
      <c r="F458" s="780"/>
      <c r="G458" s="780"/>
      <c r="H458" s="460">
        <f t="shared" si="24"/>
        <v>0</v>
      </c>
      <c r="I458" s="460">
        <f t="shared" si="25"/>
        <v>0</v>
      </c>
      <c r="J458" s="460">
        <f t="shared" si="27"/>
        <v>0</v>
      </c>
      <c r="K458" s="9"/>
      <c r="P458" s="2"/>
      <c r="Q458" s="27"/>
      <c r="R458" s="2"/>
      <c r="S458" s="2"/>
      <c r="T458" s="2"/>
      <c r="U458" s="2"/>
      <c r="V458" s="2"/>
      <c r="W458" s="2"/>
    </row>
    <row r="459" spans="2:23" ht="15" customHeight="1" x14ac:dyDescent="0.35">
      <c r="B459" s="349"/>
      <c r="C459" s="715" t="str">
        <f t="shared" si="26"/>
        <v/>
      </c>
      <c r="D459" s="458">
        <f>IF(ISNUMBER(Summary!$D$17), DATE(Summary!$D$17, 1, 1) + INT((ROW(B421)-1)/24), DATE(2024, 1, 1) + INT((ROW(B421)-1)/24))</f>
        <v>45309</v>
      </c>
      <c r="E459" s="459">
        <v>0.50000000000000011</v>
      </c>
      <c r="F459" s="780"/>
      <c r="G459" s="780"/>
      <c r="H459" s="460">
        <f t="shared" si="24"/>
        <v>0</v>
      </c>
      <c r="I459" s="460">
        <f t="shared" si="25"/>
        <v>0</v>
      </c>
      <c r="J459" s="460">
        <f t="shared" si="27"/>
        <v>0</v>
      </c>
      <c r="K459" s="9"/>
      <c r="P459" s="2"/>
      <c r="Q459" s="27"/>
      <c r="R459" s="2"/>
      <c r="S459" s="2"/>
      <c r="T459" s="2"/>
      <c r="U459" s="2"/>
      <c r="V459" s="2"/>
      <c r="W459" s="2"/>
    </row>
    <row r="460" spans="2:23" ht="15" customHeight="1" x14ac:dyDescent="0.35">
      <c r="B460" s="349"/>
      <c r="C460" s="715" t="str">
        <f t="shared" si="26"/>
        <v/>
      </c>
      <c r="D460" s="458">
        <f>IF(ISNUMBER(Summary!$D$17), DATE(Summary!$D$17, 1, 1) + INT((ROW(B422)-1)/24), DATE(2024, 1, 1) + INT((ROW(B422)-1)/24))</f>
        <v>45309</v>
      </c>
      <c r="E460" s="459">
        <v>0.54166666666666674</v>
      </c>
      <c r="F460" s="780"/>
      <c r="G460" s="780"/>
      <c r="H460" s="460">
        <f t="shared" si="24"/>
        <v>0</v>
      </c>
      <c r="I460" s="460">
        <f t="shared" si="25"/>
        <v>0</v>
      </c>
      <c r="J460" s="460">
        <f t="shared" si="27"/>
        <v>0</v>
      </c>
      <c r="K460" s="9"/>
      <c r="P460" s="2"/>
      <c r="Q460" s="27"/>
      <c r="R460" s="2"/>
      <c r="S460" s="2"/>
      <c r="T460" s="2"/>
      <c r="U460" s="2"/>
      <c r="V460" s="2"/>
      <c r="W460" s="2"/>
    </row>
    <row r="461" spans="2:23" ht="15" customHeight="1" x14ac:dyDescent="0.35">
      <c r="B461" s="349"/>
      <c r="C461" s="715" t="str">
        <f t="shared" si="26"/>
        <v/>
      </c>
      <c r="D461" s="458">
        <f>IF(ISNUMBER(Summary!$D$17), DATE(Summary!$D$17, 1, 1) + INT((ROW(B423)-1)/24), DATE(2024, 1, 1) + INT((ROW(B423)-1)/24))</f>
        <v>45309</v>
      </c>
      <c r="E461" s="459">
        <v>0.58333333333333337</v>
      </c>
      <c r="F461" s="780"/>
      <c r="G461" s="780"/>
      <c r="H461" s="460">
        <f t="shared" si="24"/>
        <v>0</v>
      </c>
      <c r="I461" s="460">
        <f t="shared" si="25"/>
        <v>0</v>
      </c>
      <c r="J461" s="460">
        <f t="shared" si="27"/>
        <v>0</v>
      </c>
      <c r="K461" s="9"/>
      <c r="P461" s="2"/>
      <c r="Q461" s="27"/>
      <c r="R461" s="2"/>
      <c r="S461" s="2"/>
      <c r="T461" s="2"/>
      <c r="U461" s="2"/>
      <c r="V461" s="2"/>
      <c r="W461" s="2"/>
    </row>
    <row r="462" spans="2:23" ht="15" customHeight="1" x14ac:dyDescent="0.35">
      <c r="B462" s="349"/>
      <c r="C462" s="715" t="str">
        <f t="shared" si="26"/>
        <v/>
      </c>
      <c r="D462" s="458">
        <f>IF(ISNUMBER(Summary!$D$17), DATE(Summary!$D$17, 1, 1) + INT((ROW(B424)-1)/24), DATE(2024, 1, 1) + INT((ROW(B424)-1)/24))</f>
        <v>45309</v>
      </c>
      <c r="E462" s="459">
        <v>0.62500000000000011</v>
      </c>
      <c r="F462" s="780"/>
      <c r="G462" s="780"/>
      <c r="H462" s="460">
        <f t="shared" si="24"/>
        <v>0</v>
      </c>
      <c r="I462" s="460">
        <f t="shared" si="25"/>
        <v>0</v>
      </c>
      <c r="J462" s="460">
        <f t="shared" si="27"/>
        <v>0</v>
      </c>
      <c r="K462" s="9"/>
      <c r="P462" s="2"/>
      <c r="Q462" s="27"/>
      <c r="R462" s="2"/>
      <c r="S462" s="2"/>
      <c r="T462" s="2"/>
      <c r="U462" s="2"/>
      <c r="V462" s="2"/>
      <c r="W462" s="2"/>
    </row>
    <row r="463" spans="2:23" ht="15" customHeight="1" x14ac:dyDescent="0.35">
      <c r="B463" s="349"/>
      <c r="C463" s="715" t="str">
        <f t="shared" si="26"/>
        <v/>
      </c>
      <c r="D463" s="458">
        <f>IF(ISNUMBER(Summary!$D$17), DATE(Summary!$D$17, 1, 1) + INT((ROW(B425)-1)/24), DATE(2024, 1, 1) + INT((ROW(B425)-1)/24))</f>
        <v>45309</v>
      </c>
      <c r="E463" s="459">
        <v>0.66666666666666674</v>
      </c>
      <c r="F463" s="780"/>
      <c r="G463" s="780"/>
      <c r="H463" s="460">
        <f t="shared" si="24"/>
        <v>0</v>
      </c>
      <c r="I463" s="460">
        <f t="shared" si="25"/>
        <v>0</v>
      </c>
      <c r="J463" s="460">
        <f t="shared" si="27"/>
        <v>0</v>
      </c>
      <c r="K463" s="9"/>
      <c r="P463" s="2"/>
      <c r="Q463" s="27"/>
      <c r="R463" s="2"/>
      <c r="S463" s="2"/>
      <c r="T463" s="2"/>
      <c r="U463" s="2"/>
      <c r="V463" s="2"/>
      <c r="W463" s="2"/>
    </row>
    <row r="464" spans="2:23" ht="15" customHeight="1" x14ac:dyDescent="0.35">
      <c r="B464" s="349"/>
      <c r="C464" s="715" t="str">
        <f t="shared" si="26"/>
        <v/>
      </c>
      <c r="D464" s="458">
        <f>IF(ISNUMBER(Summary!$D$17), DATE(Summary!$D$17, 1, 1) + INT((ROW(B426)-1)/24), DATE(2024, 1, 1) + INT((ROW(B426)-1)/24))</f>
        <v>45309</v>
      </c>
      <c r="E464" s="459">
        <v>0.70833333333333337</v>
      </c>
      <c r="F464" s="780"/>
      <c r="G464" s="780"/>
      <c r="H464" s="460">
        <f t="shared" si="24"/>
        <v>0</v>
      </c>
      <c r="I464" s="460">
        <f t="shared" si="25"/>
        <v>0</v>
      </c>
      <c r="J464" s="460">
        <f t="shared" si="27"/>
        <v>0</v>
      </c>
      <c r="K464" s="9"/>
      <c r="P464" s="2"/>
      <c r="Q464" s="27"/>
      <c r="R464" s="2"/>
      <c r="S464" s="2"/>
      <c r="T464" s="2"/>
      <c r="U464" s="2"/>
      <c r="V464" s="2"/>
      <c r="W464" s="2"/>
    </row>
    <row r="465" spans="2:23" ht="15" customHeight="1" x14ac:dyDescent="0.35">
      <c r="B465" s="349"/>
      <c r="C465" s="715" t="str">
        <f t="shared" si="26"/>
        <v/>
      </c>
      <c r="D465" s="458">
        <f>IF(ISNUMBER(Summary!$D$17), DATE(Summary!$D$17, 1, 1) + INT((ROW(B427)-1)/24), DATE(2024, 1, 1) + INT((ROW(B427)-1)/24))</f>
        <v>45309</v>
      </c>
      <c r="E465" s="459">
        <v>0.75000000000000011</v>
      </c>
      <c r="F465" s="780"/>
      <c r="G465" s="780"/>
      <c r="H465" s="460">
        <f t="shared" si="24"/>
        <v>0</v>
      </c>
      <c r="I465" s="460">
        <f t="shared" si="25"/>
        <v>0</v>
      </c>
      <c r="J465" s="460">
        <f t="shared" si="27"/>
        <v>0</v>
      </c>
      <c r="K465" s="9"/>
      <c r="P465" s="2"/>
      <c r="Q465" s="27"/>
      <c r="R465" s="2"/>
      <c r="S465" s="2"/>
      <c r="T465" s="2"/>
      <c r="U465" s="2"/>
      <c r="V465" s="2"/>
      <c r="W465" s="2"/>
    </row>
    <row r="466" spans="2:23" ht="15" customHeight="1" x14ac:dyDescent="0.35">
      <c r="B466" s="349"/>
      <c r="C466" s="715" t="str">
        <f t="shared" si="26"/>
        <v/>
      </c>
      <c r="D466" s="458">
        <f>IF(ISNUMBER(Summary!$D$17), DATE(Summary!$D$17, 1, 1) + INT((ROW(B428)-1)/24), DATE(2024, 1, 1) + INT((ROW(B428)-1)/24))</f>
        <v>45309</v>
      </c>
      <c r="E466" s="459">
        <v>0.79166666666666674</v>
      </c>
      <c r="F466" s="780"/>
      <c r="G466" s="780"/>
      <c r="H466" s="460">
        <f t="shared" si="24"/>
        <v>0</v>
      </c>
      <c r="I466" s="460">
        <f t="shared" si="25"/>
        <v>0</v>
      </c>
      <c r="J466" s="460">
        <f t="shared" si="27"/>
        <v>0</v>
      </c>
      <c r="K466" s="9"/>
      <c r="P466" s="2"/>
      <c r="Q466" s="27"/>
      <c r="R466" s="2"/>
      <c r="S466" s="2"/>
      <c r="T466" s="2"/>
      <c r="U466" s="2"/>
      <c r="V466" s="2"/>
      <c r="W466" s="2"/>
    </row>
    <row r="467" spans="2:23" ht="15" customHeight="1" x14ac:dyDescent="0.35">
      <c r="B467" s="349"/>
      <c r="C467" s="715" t="str">
        <f t="shared" si="26"/>
        <v/>
      </c>
      <c r="D467" s="458">
        <f>IF(ISNUMBER(Summary!$D$17), DATE(Summary!$D$17, 1, 1) + INT((ROW(B429)-1)/24), DATE(2024, 1, 1) + INT((ROW(B429)-1)/24))</f>
        <v>45309</v>
      </c>
      <c r="E467" s="459">
        <v>0.83333333333333337</v>
      </c>
      <c r="F467" s="780"/>
      <c r="G467" s="780"/>
      <c r="H467" s="460">
        <f t="shared" si="24"/>
        <v>0</v>
      </c>
      <c r="I467" s="460">
        <f t="shared" si="25"/>
        <v>0</v>
      </c>
      <c r="J467" s="460">
        <f t="shared" si="27"/>
        <v>0</v>
      </c>
      <c r="K467" s="9"/>
      <c r="P467" s="2"/>
      <c r="Q467" s="27"/>
      <c r="R467" s="2"/>
      <c r="S467" s="2"/>
      <c r="T467" s="2"/>
      <c r="U467" s="2"/>
      <c r="V467" s="2"/>
      <c r="W467" s="2"/>
    </row>
    <row r="468" spans="2:23" ht="15" customHeight="1" x14ac:dyDescent="0.35">
      <c r="B468" s="349"/>
      <c r="C468" s="715" t="str">
        <f t="shared" si="26"/>
        <v/>
      </c>
      <c r="D468" s="458">
        <f>IF(ISNUMBER(Summary!$D$17), DATE(Summary!$D$17, 1, 1) + INT((ROW(B430)-1)/24), DATE(2024, 1, 1) + INT((ROW(B430)-1)/24))</f>
        <v>45309</v>
      </c>
      <c r="E468" s="459">
        <v>0.87500000000000011</v>
      </c>
      <c r="F468" s="780"/>
      <c r="G468" s="780"/>
      <c r="H468" s="460">
        <f t="shared" si="24"/>
        <v>0</v>
      </c>
      <c r="I468" s="460">
        <f t="shared" si="25"/>
        <v>0</v>
      </c>
      <c r="J468" s="460">
        <f t="shared" si="27"/>
        <v>0</v>
      </c>
      <c r="K468" s="9"/>
      <c r="P468" s="2"/>
      <c r="Q468" s="27"/>
      <c r="R468" s="2"/>
      <c r="S468" s="2"/>
      <c r="T468" s="2"/>
      <c r="U468" s="2"/>
      <c r="V468" s="2"/>
      <c r="W468" s="2"/>
    </row>
    <row r="469" spans="2:23" ht="15" customHeight="1" x14ac:dyDescent="0.35">
      <c r="B469" s="349"/>
      <c r="C469" s="715" t="str">
        <f t="shared" si="26"/>
        <v/>
      </c>
      <c r="D469" s="458">
        <f>IF(ISNUMBER(Summary!$D$17), DATE(Summary!$D$17, 1, 1) + INT((ROW(B431)-1)/24), DATE(2024, 1, 1) + INT((ROW(B431)-1)/24))</f>
        <v>45309</v>
      </c>
      <c r="E469" s="459">
        <v>0.91666666666666674</v>
      </c>
      <c r="F469" s="780"/>
      <c r="G469" s="780"/>
      <c r="H469" s="460">
        <f t="shared" si="24"/>
        <v>0</v>
      </c>
      <c r="I469" s="460">
        <f t="shared" si="25"/>
        <v>0</v>
      </c>
      <c r="J469" s="460">
        <f t="shared" si="27"/>
        <v>0</v>
      </c>
      <c r="K469" s="9"/>
      <c r="P469" s="2"/>
      <c r="Q469" s="27"/>
      <c r="R469" s="2"/>
      <c r="S469" s="2"/>
      <c r="T469" s="2"/>
      <c r="U469" s="2"/>
      <c r="V469" s="2"/>
      <c r="W469" s="2"/>
    </row>
    <row r="470" spans="2:23" ht="15" customHeight="1" x14ac:dyDescent="0.35">
      <c r="B470" s="349"/>
      <c r="C470" s="715" t="str">
        <f t="shared" si="26"/>
        <v/>
      </c>
      <c r="D470" s="458">
        <f>IF(ISNUMBER(Summary!$D$17), DATE(Summary!$D$17, 1, 1) + INT((ROW(B432)-1)/24), DATE(2024, 1, 1) + INT((ROW(B432)-1)/24))</f>
        <v>45309</v>
      </c>
      <c r="E470" s="459">
        <v>0.95833333333333337</v>
      </c>
      <c r="F470" s="780"/>
      <c r="G470" s="780"/>
      <c r="H470" s="460">
        <f t="shared" si="24"/>
        <v>0</v>
      </c>
      <c r="I470" s="460">
        <f t="shared" si="25"/>
        <v>0</v>
      </c>
      <c r="J470" s="460">
        <f t="shared" si="27"/>
        <v>0</v>
      </c>
      <c r="K470" s="9"/>
      <c r="P470" s="2"/>
      <c r="Q470" s="27"/>
      <c r="R470" s="2"/>
      <c r="S470" s="2"/>
      <c r="T470" s="2"/>
      <c r="U470" s="2"/>
      <c r="V470" s="2"/>
      <c r="W470" s="2"/>
    </row>
    <row r="471" spans="2:23" ht="15" customHeight="1" x14ac:dyDescent="0.35">
      <c r="B471" s="457"/>
      <c r="C471" s="715">
        <f t="shared" si="26"/>
        <v>45310</v>
      </c>
      <c r="D471" s="458">
        <f>IF(ISNUMBER(Summary!$D$17), DATE(Summary!$D$17, 1, 1) + INT((ROW(B433)-1)/24), DATE(2024, 1, 1) + INT((ROW(B433)-1)/24))</f>
        <v>45310</v>
      </c>
      <c r="E471" s="459">
        <v>3.1225022567582528E-17</v>
      </c>
      <c r="F471" s="780"/>
      <c r="G471" s="780"/>
      <c r="H471" s="460">
        <f t="shared" si="24"/>
        <v>0</v>
      </c>
      <c r="I471" s="460">
        <f t="shared" si="25"/>
        <v>0</v>
      </c>
      <c r="J471" s="460">
        <f t="shared" si="27"/>
        <v>0</v>
      </c>
      <c r="K471" s="9"/>
      <c r="P471" s="2"/>
      <c r="Q471" s="27"/>
      <c r="R471" s="2"/>
      <c r="S471" s="2"/>
      <c r="T471" s="2"/>
      <c r="U471" s="2"/>
      <c r="V471" s="2"/>
      <c r="W471" s="2"/>
    </row>
    <row r="472" spans="2:23" ht="15" customHeight="1" x14ac:dyDescent="0.35">
      <c r="B472" s="349"/>
      <c r="C472" s="715" t="str">
        <f t="shared" si="26"/>
        <v/>
      </c>
      <c r="D472" s="458">
        <f>IF(ISNUMBER(Summary!$D$17), DATE(Summary!$D$17, 1, 1) + INT((ROW(B434)-1)/24), DATE(2024, 1, 1) + INT((ROW(B434)-1)/24))</f>
        <v>45310</v>
      </c>
      <c r="E472" s="459">
        <v>4.1666666666666699E-2</v>
      </c>
      <c r="F472" s="780"/>
      <c r="G472" s="780"/>
      <c r="H472" s="460">
        <f t="shared" si="24"/>
        <v>0</v>
      </c>
      <c r="I472" s="460">
        <f t="shared" si="25"/>
        <v>0</v>
      </c>
      <c r="J472" s="460">
        <f t="shared" si="27"/>
        <v>0</v>
      </c>
      <c r="K472" s="9"/>
      <c r="P472" s="2"/>
      <c r="Q472" s="27"/>
      <c r="R472" s="2"/>
      <c r="S472" s="2"/>
      <c r="T472" s="2"/>
      <c r="U472" s="2"/>
      <c r="V472" s="2"/>
      <c r="W472" s="2"/>
    </row>
    <row r="473" spans="2:23" ht="15" customHeight="1" x14ac:dyDescent="0.35">
      <c r="B473" s="349"/>
      <c r="C473" s="715" t="str">
        <f t="shared" si="26"/>
        <v/>
      </c>
      <c r="D473" s="458">
        <f>IF(ISNUMBER(Summary!$D$17), DATE(Summary!$D$17, 1, 1) + INT((ROW(B435)-1)/24), DATE(2024, 1, 1) + INT((ROW(B435)-1)/24))</f>
        <v>45310</v>
      </c>
      <c r="E473" s="459">
        <v>8.333333333333337E-2</v>
      </c>
      <c r="F473" s="780"/>
      <c r="G473" s="780"/>
      <c r="H473" s="460">
        <f t="shared" si="24"/>
        <v>0</v>
      </c>
      <c r="I473" s="460">
        <f t="shared" si="25"/>
        <v>0</v>
      </c>
      <c r="J473" s="460">
        <f t="shared" si="27"/>
        <v>0</v>
      </c>
      <c r="K473" s="9"/>
      <c r="P473" s="2"/>
      <c r="Q473" s="27"/>
      <c r="R473" s="2"/>
      <c r="S473" s="2"/>
      <c r="T473" s="2"/>
      <c r="U473" s="2"/>
      <c r="V473" s="2"/>
      <c r="W473" s="2"/>
    </row>
    <row r="474" spans="2:23" ht="15" customHeight="1" x14ac:dyDescent="0.35">
      <c r="B474" s="349"/>
      <c r="C474" s="715" t="str">
        <f t="shared" si="26"/>
        <v/>
      </c>
      <c r="D474" s="458">
        <f>IF(ISNUMBER(Summary!$D$17), DATE(Summary!$D$17, 1, 1) + INT((ROW(B436)-1)/24), DATE(2024, 1, 1) + INT((ROW(B436)-1)/24))</f>
        <v>45310</v>
      </c>
      <c r="E474" s="459">
        <v>0.12500000000000006</v>
      </c>
      <c r="F474" s="780"/>
      <c r="G474" s="780"/>
      <c r="H474" s="460">
        <f t="shared" si="24"/>
        <v>0</v>
      </c>
      <c r="I474" s="460">
        <f t="shared" si="25"/>
        <v>0</v>
      </c>
      <c r="J474" s="460">
        <f t="shared" si="27"/>
        <v>0</v>
      </c>
      <c r="K474" s="9"/>
      <c r="P474" s="2"/>
      <c r="Q474" s="27"/>
      <c r="R474" s="2"/>
      <c r="S474" s="2"/>
      <c r="T474" s="2"/>
      <c r="U474" s="2"/>
      <c r="V474" s="2"/>
      <c r="W474" s="2"/>
    </row>
    <row r="475" spans="2:23" ht="15" customHeight="1" x14ac:dyDescent="0.35">
      <c r="B475" s="349"/>
      <c r="C475" s="715" t="str">
        <f t="shared" si="26"/>
        <v/>
      </c>
      <c r="D475" s="458">
        <f>IF(ISNUMBER(Summary!$D$17), DATE(Summary!$D$17, 1, 1) + INT((ROW(B437)-1)/24), DATE(2024, 1, 1) + INT((ROW(B437)-1)/24))</f>
        <v>45310</v>
      </c>
      <c r="E475" s="459">
        <v>0.16666666666666669</v>
      </c>
      <c r="F475" s="780"/>
      <c r="G475" s="780"/>
      <c r="H475" s="460">
        <f t="shared" si="24"/>
        <v>0</v>
      </c>
      <c r="I475" s="460">
        <f t="shared" si="25"/>
        <v>0</v>
      </c>
      <c r="J475" s="460">
        <f t="shared" si="27"/>
        <v>0</v>
      </c>
      <c r="K475" s="9"/>
      <c r="P475" s="2"/>
      <c r="Q475" s="27"/>
      <c r="R475" s="2"/>
      <c r="S475" s="2"/>
      <c r="T475" s="2"/>
      <c r="U475" s="2"/>
      <c r="V475" s="2"/>
      <c r="W475" s="2"/>
    </row>
    <row r="476" spans="2:23" ht="15" customHeight="1" x14ac:dyDescent="0.35">
      <c r="B476" s="349"/>
      <c r="C476" s="715" t="str">
        <f t="shared" si="26"/>
        <v/>
      </c>
      <c r="D476" s="458">
        <f>IF(ISNUMBER(Summary!$D$17), DATE(Summary!$D$17, 1, 1) + INT((ROW(B438)-1)/24), DATE(2024, 1, 1) + INT((ROW(B438)-1)/24))</f>
        <v>45310</v>
      </c>
      <c r="E476" s="459">
        <v>0.20833333333333337</v>
      </c>
      <c r="F476" s="780"/>
      <c r="G476" s="780"/>
      <c r="H476" s="460">
        <f t="shared" si="24"/>
        <v>0</v>
      </c>
      <c r="I476" s="460">
        <f t="shared" si="25"/>
        <v>0</v>
      </c>
      <c r="J476" s="460">
        <f t="shared" si="27"/>
        <v>0</v>
      </c>
      <c r="K476" s="9"/>
      <c r="P476" s="2"/>
      <c r="Q476" s="27"/>
      <c r="R476" s="2"/>
      <c r="S476" s="2"/>
      <c r="T476" s="2"/>
      <c r="U476" s="2"/>
      <c r="V476" s="2"/>
      <c r="W476" s="2"/>
    </row>
    <row r="477" spans="2:23" ht="15" customHeight="1" x14ac:dyDescent="0.35">
      <c r="B477" s="349"/>
      <c r="C477" s="715" t="str">
        <f t="shared" si="26"/>
        <v/>
      </c>
      <c r="D477" s="458">
        <f>IF(ISNUMBER(Summary!$D$17), DATE(Summary!$D$17, 1, 1) + INT((ROW(B439)-1)/24), DATE(2024, 1, 1) + INT((ROW(B439)-1)/24))</f>
        <v>45310</v>
      </c>
      <c r="E477" s="459">
        <v>0.25</v>
      </c>
      <c r="F477" s="780"/>
      <c r="G477" s="780"/>
      <c r="H477" s="460">
        <f t="shared" si="24"/>
        <v>0</v>
      </c>
      <c r="I477" s="460">
        <f t="shared" si="25"/>
        <v>0</v>
      </c>
      <c r="J477" s="460">
        <f t="shared" si="27"/>
        <v>0</v>
      </c>
      <c r="K477" s="9"/>
      <c r="P477" s="2"/>
      <c r="Q477" s="27"/>
      <c r="R477" s="2"/>
      <c r="S477" s="2"/>
      <c r="T477" s="2"/>
      <c r="U477" s="2"/>
      <c r="V477" s="2"/>
      <c r="W477" s="2"/>
    </row>
    <row r="478" spans="2:23" ht="15" customHeight="1" x14ac:dyDescent="0.35">
      <c r="B478" s="349"/>
      <c r="C478" s="715" t="str">
        <f t="shared" si="26"/>
        <v/>
      </c>
      <c r="D478" s="458">
        <f>IF(ISNUMBER(Summary!$D$17), DATE(Summary!$D$17, 1, 1) + INT((ROW(B440)-1)/24), DATE(2024, 1, 1) + INT((ROW(B440)-1)/24))</f>
        <v>45310</v>
      </c>
      <c r="E478" s="459">
        <v>0.29166666666666669</v>
      </c>
      <c r="F478" s="780"/>
      <c r="G478" s="780"/>
      <c r="H478" s="460">
        <f t="shared" si="24"/>
        <v>0</v>
      </c>
      <c r="I478" s="460">
        <f t="shared" si="25"/>
        <v>0</v>
      </c>
      <c r="J478" s="460">
        <f t="shared" si="27"/>
        <v>0</v>
      </c>
      <c r="K478" s="9"/>
      <c r="P478" s="2"/>
      <c r="Q478" s="27"/>
      <c r="R478" s="2"/>
      <c r="S478" s="2"/>
      <c r="T478" s="2"/>
      <c r="U478" s="2"/>
      <c r="V478" s="2"/>
      <c r="W478" s="2"/>
    </row>
    <row r="479" spans="2:23" ht="15" customHeight="1" x14ac:dyDescent="0.35">
      <c r="B479" s="349"/>
      <c r="C479" s="715" t="str">
        <f t="shared" si="26"/>
        <v/>
      </c>
      <c r="D479" s="458">
        <f>IF(ISNUMBER(Summary!$D$17), DATE(Summary!$D$17, 1, 1) + INT((ROW(B441)-1)/24), DATE(2024, 1, 1) + INT((ROW(B441)-1)/24))</f>
        <v>45310</v>
      </c>
      <c r="E479" s="459">
        <v>0.33333333333333337</v>
      </c>
      <c r="F479" s="780"/>
      <c r="G479" s="780"/>
      <c r="H479" s="460">
        <f t="shared" si="24"/>
        <v>0</v>
      </c>
      <c r="I479" s="460">
        <f t="shared" si="25"/>
        <v>0</v>
      </c>
      <c r="J479" s="460">
        <f t="shared" si="27"/>
        <v>0</v>
      </c>
      <c r="K479" s="9"/>
      <c r="P479" s="2"/>
      <c r="Q479" s="27"/>
      <c r="R479" s="2"/>
      <c r="S479" s="2"/>
      <c r="T479" s="2"/>
      <c r="U479" s="2"/>
      <c r="V479" s="2"/>
      <c r="W479" s="2"/>
    </row>
    <row r="480" spans="2:23" ht="15" customHeight="1" x14ac:dyDescent="0.35">
      <c r="B480" s="349"/>
      <c r="C480" s="715" t="str">
        <f t="shared" si="26"/>
        <v/>
      </c>
      <c r="D480" s="458">
        <f>IF(ISNUMBER(Summary!$D$17), DATE(Summary!$D$17, 1, 1) + INT((ROW(B442)-1)/24), DATE(2024, 1, 1) + INT((ROW(B442)-1)/24))</f>
        <v>45310</v>
      </c>
      <c r="E480" s="459">
        <v>0.375</v>
      </c>
      <c r="F480" s="780"/>
      <c r="G480" s="780"/>
      <c r="H480" s="460">
        <f t="shared" si="24"/>
        <v>0</v>
      </c>
      <c r="I480" s="460">
        <f t="shared" si="25"/>
        <v>0</v>
      </c>
      <c r="J480" s="460">
        <f t="shared" si="27"/>
        <v>0</v>
      </c>
      <c r="K480" s="9"/>
      <c r="P480" s="2"/>
      <c r="Q480" s="27"/>
      <c r="R480" s="2"/>
      <c r="S480" s="2"/>
      <c r="T480" s="2"/>
      <c r="U480" s="2"/>
      <c r="V480" s="2"/>
      <c r="W480" s="2"/>
    </row>
    <row r="481" spans="2:23" ht="15" customHeight="1" x14ac:dyDescent="0.35">
      <c r="B481" s="349"/>
      <c r="C481" s="715" t="str">
        <f t="shared" si="26"/>
        <v/>
      </c>
      <c r="D481" s="458">
        <f>IF(ISNUMBER(Summary!$D$17), DATE(Summary!$D$17, 1, 1) + INT((ROW(B443)-1)/24), DATE(2024, 1, 1) + INT((ROW(B443)-1)/24))</f>
        <v>45310</v>
      </c>
      <c r="E481" s="459">
        <v>0.41666666666666669</v>
      </c>
      <c r="F481" s="780"/>
      <c r="G481" s="780"/>
      <c r="H481" s="460">
        <f t="shared" si="24"/>
        <v>0</v>
      </c>
      <c r="I481" s="460">
        <f t="shared" si="25"/>
        <v>0</v>
      </c>
      <c r="J481" s="460">
        <f t="shared" si="27"/>
        <v>0</v>
      </c>
      <c r="K481" s="9"/>
      <c r="P481" s="2"/>
      <c r="Q481" s="27"/>
      <c r="R481" s="2"/>
      <c r="S481" s="2"/>
      <c r="T481" s="2"/>
      <c r="U481" s="2"/>
      <c r="V481" s="2"/>
      <c r="W481" s="2"/>
    </row>
    <row r="482" spans="2:23" ht="15" customHeight="1" x14ac:dyDescent="0.35">
      <c r="B482" s="349"/>
      <c r="C482" s="715" t="str">
        <f t="shared" si="26"/>
        <v/>
      </c>
      <c r="D482" s="458">
        <f>IF(ISNUMBER(Summary!$D$17), DATE(Summary!$D$17, 1, 1) + INT((ROW(B444)-1)/24), DATE(2024, 1, 1) + INT((ROW(B444)-1)/24))</f>
        <v>45310</v>
      </c>
      <c r="E482" s="459">
        <v>0.45833333333333337</v>
      </c>
      <c r="F482" s="780"/>
      <c r="G482" s="780"/>
      <c r="H482" s="460">
        <f t="shared" si="24"/>
        <v>0</v>
      </c>
      <c r="I482" s="460">
        <f t="shared" si="25"/>
        <v>0</v>
      </c>
      <c r="J482" s="460">
        <f t="shared" si="27"/>
        <v>0</v>
      </c>
      <c r="K482" s="9"/>
      <c r="P482" s="2"/>
      <c r="Q482" s="27"/>
      <c r="R482" s="2"/>
      <c r="S482" s="2"/>
      <c r="T482" s="2"/>
      <c r="U482" s="2"/>
      <c r="V482" s="2"/>
      <c r="W482" s="2"/>
    </row>
    <row r="483" spans="2:23" ht="15" customHeight="1" x14ac:dyDescent="0.35">
      <c r="B483" s="349"/>
      <c r="C483" s="715" t="str">
        <f t="shared" si="26"/>
        <v/>
      </c>
      <c r="D483" s="458">
        <f>IF(ISNUMBER(Summary!$D$17), DATE(Summary!$D$17, 1, 1) + INT((ROW(B445)-1)/24), DATE(2024, 1, 1) + INT((ROW(B445)-1)/24))</f>
        <v>45310</v>
      </c>
      <c r="E483" s="459">
        <v>0.50000000000000011</v>
      </c>
      <c r="F483" s="780"/>
      <c r="G483" s="780"/>
      <c r="H483" s="460">
        <f t="shared" si="24"/>
        <v>0</v>
      </c>
      <c r="I483" s="460">
        <f t="shared" si="25"/>
        <v>0</v>
      </c>
      <c r="J483" s="460">
        <f t="shared" si="27"/>
        <v>0</v>
      </c>
      <c r="K483" s="9"/>
      <c r="P483" s="2"/>
      <c r="Q483" s="27"/>
      <c r="R483" s="2"/>
      <c r="S483" s="2"/>
      <c r="T483" s="2"/>
      <c r="U483" s="2"/>
      <c r="V483" s="2"/>
      <c r="W483" s="2"/>
    </row>
    <row r="484" spans="2:23" ht="15" customHeight="1" x14ac:dyDescent="0.35">
      <c r="B484" s="349"/>
      <c r="C484" s="715" t="str">
        <f t="shared" si="26"/>
        <v/>
      </c>
      <c r="D484" s="458">
        <f>IF(ISNUMBER(Summary!$D$17), DATE(Summary!$D$17, 1, 1) + INT((ROW(B446)-1)/24), DATE(2024, 1, 1) + INT((ROW(B446)-1)/24))</f>
        <v>45310</v>
      </c>
      <c r="E484" s="459">
        <v>0.54166666666666674</v>
      </c>
      <c r="F484" s="780"/>
      <c r="G484" s="780"/>
      <c r="H484" s="460">
        <f t="shared" si="24"/>
        <v>0</v>
      </c>
      <c r="I484" s="460">
        <f t="shared" si="25"/>
        <v>0</v>
      </c>
      <c r="J484" s="460">
        <f t="shared" si="27"/>
        <v>0</v>
      </c>
      <c r="K484" s="9"/>
      <c r="P484" s="2"/>
      <c r="Q484" s="27"/>
      <c r="R484" s="2"/>
      <c r="S484" s="2"/>
      <c r="T484" s="2"/>
      <c r="U484" s="2"/>
      <c r="V484" s="2"/>
      <c r="W484" s="2"/>
    </row>
    <row r="485" spans="2:23" ht="15" customHeight="1" x14ac:dyDescent="0.35">
      <c r="B485" s="349"/>
      <c r="C485" s="715" t="str">
        <f t="shared" si="26"/>
        <v/>
      </c>
      <c r="D485" s="458">
        <f>IF(ISNUMBER(Summary!$D$17), DATE(Summary!$D$17, 1, 1) + INT((ROW(B447)-1)/24), DATE(2024, 1, 1) + INT((ROW(B447)-1)/24))</f>
        <v>45310</v>
      </c>
      <c r="E485" s="459">
        <v>0.58333333333333337</v>
      </c>
      <c r="F485" s="780"/>
      <c r="G485" s="780"/>
      <c r="H485" s="460">
        <f t="shared" si="24"/>
        <v>0</v>
      </c>
      <c r="I485" s="460">
        <f t="shared" si="25"/>
        <v>0</v>
      </c>
      <c r="J485" s="460">
        <f t="shared" si="27"/>
        <v>0</v>
      </c>
      <c r="K485" s="9"/>
      <c r="P485" s="2"/>
      <c r="Q485" s="27"/>
      <c r="R485" s="2"/>
      <c r="S485" s="2"/>
      <c r="T485" s="2"/>
      <c r="U485" s="2"/>
      <c r="V485" s="2"/>
      <c r="W485" s="2"/>
    </row>
    <row r="486" spans="2:23" ht="15" customHeight="1" x14ac:dyDescent="0.35">
      <c r="B486" s="349"/>
      <c r="C486" s="715" t="str">
        <f t="shared" si="26"/>
        <v/>
      </c>
      <c r="D486" s="458">
        <f>IF(ISNUMBER(Summary!$D$17), DATE(Summary!$D$17, 1, 1) + INT((ROW(B448)-1)/24), DATE(2024, 1, 1) + INT((ROW(B448)-1)/24))</f>
        <v>45310</v>
      </c>
      <c r="E486" s="459">
        <v>0.62500000000000011</v>
      </c>
      <c r="F486" s="780"/>
      <c r="G486" s="780"/>
      <c r="H486" s="460">
        <f t="shared" si="24"/>
        <v>0</v>
      </c>
      <c r="I486" s="460">
        <f t="shared" si="25"/>
        <v>0</v>
      </c>
      <c r="J486" s="460">
        <f t="shared" si="27"/>
        <v>0</v>
      </c>
      <c r="K486" s="9"/>
      <c r="P486" s="2"/>
      <c r="Q486" s="27"/>
      <c r="R486" s="2"/>
      <c r="S486" s="2"/>
      <c r="T486" s="2"/>
      <c r="U486" s="2"/>
      <c r="V486" s="2"/>
      <c r="W486" s="2"/>
    </row>
    <row r="487" spans="2:23" ht="15" customHeight="1" x14ac:dyDescent="0.35">
      <c r="B487" s="349"/>
      <c r="C487" s="715" t="str">
        <f t="shared" si="26"/>
        <v/>
      </c>
      <c r="D487" s="458">
        <f>IF(ISNUMBER(Summary!$D$17), DATE(Summary!$D$17, 1, 1) + INT((ROW(B449)-1)/24), DATE(2024, 1, 1) + INT((ROW(B449)-1)/24))</f>
        <v>45310</v>
      </c>
      <c r="E487" s="459">
        <v>0.66666666666666674</v>
      </c>
      <c r="F487" s="780"/>
      <c r="G487" s="780"/>
      <c r="H487" s="460">
        <f t="shared" ref="H487:H550" si="28">IF(G487&gt;F487,F487,G487)</f>
        <v>0</v>
      </c>
      <c r="I487" s="460">
        <f t="shared" ref="I487:I550" si="29">F487-H487</f>
        <v>0</v>
      </c>
      <c r="J487" s="460">
        <f t="shared" si="27"/>
        <v>0</v>
      </c>
      <c r="K487" s="9"/>
      <c r="P487" s="2"/>
      <c r="Q487" s="27"/>
      <c r="R487" s="2"/>
      <c r="S487" s="2"/>
      <c r="T487" s="2"/>
      <c r="U487" s="2"/>
      <c r="V487" s="2"/>
      <c r="W487" s="2"/>
    </row>
    <row r="488" spans="2:23" ht="15" customHeight="1" x14ac:dyDescent="0.35">
      <c r="B488" s="349"/>
      <c r="C488" s="715" t="str">
        <f t="shared" ref="C488:C551" si="30">IF(MOD(ROW()-ROW($E$39), 24)=0, $D488, "")</f>
        <v/>
      </c>
      <c r="D488" s="458">
        <f>IF(ISNUMBER(Summary!$D$17), DATE(Summary!$D$17, 1, 1) + INT((ROW(B450)-1)/24), DATE(2024, 1, 1) + INT((ROW(B450)-1)/24))</f>
        <v>45310</v>
      </c>
      <c r="E488" s="459">
        <v>0.70833333333333337</v>
      </c>
      <c r="F488" s="780"/>
      <c r="G488" s="780"/>
      <c r="H488" s="460">
        <f t="shared" si="28"/>
        <v>0</v>
      </c>
      <c r="I488" s="460">
        <f t="shared" si="29"/>
        <v>0</v>
      </c>
      <c r="J488" s="460">
        <f t="shared" ref="J488:J551" si="31">G488-H488</f>
        <v>0</v>
      </c>
      <c r="K488" s="9"/>
      <c r="P488" s="2"/>
      <c r="Q488" s="27"/>
      <c r="R488" s="2"/>
      <c r="S488" s="2"/>
      <c r="T488" s="2"/>
      <c r="U488" s="2"/>
      <c r="V488" s="2"/>
      <c r="W488" s="2"/>
    </row>
    <row r="489" spans="2:23" ht="15" customHeight="1" x14ac:dyDescent="0.35">
      <c r="B489" s="349"/>
      <c r="C489" s="715" t="str">
        <f t="shared" si="30"/>
        <v/>
      </c>
      <c r="D489" s="458">
        <f>IF(ISNUMBER(Summary!$D$17), DATE(Summary!$D$17, 1, 1) + INT((ROW(B451)-1)/24), DATE(2024, 1, 1) + INT((ROW(B451)-1)/24))</f>
        <v>45310</v>
      </c>
      <c r="E489" s="459">
        <v>0.75000000000000011</v>
      </c>
      <c r="F489" s="780"/>
      <c r="G489" s="780"/>
      <c r="H489" s="460">
        <f t="shared" si="28"/>
        <v>0</v>
      </c>
      <c r="I489" s="460">
        <f t="shared" si="29"/>
        <v>0</v>
      </c>
      <c r="J489" s="460">
        <f t="shared" si="31"/>
        <v>0</v>
      </c>
      <c r="K489" s="9"/>
      <c r="P489" s="2"/>
      <c r="Q489" s="27"/>
      <c r="R489" s="2"/>
      <c r="S489" s="2"/>
      <c r="T489" s="2"/>
      <c r="U489" s="2"/>
      <c r="V489" s="2"/>
      <c r="W489" s="2"/>
    </row>
    <row r="490" spans="2:23" ht="15" customHeight="1" x14ac:dyDescent="0.35">
      <c r="B490" s="349"/>
      <c r="C490" s="715" t="str">
        <f t="shared" si="30"/>
        <v/>
      </c>
      <c r="D490" s="458">
        <f>IF(ISNUMBER(Summary!$D$17), DATE(Summary!$D$17, 1, 1) + INT((ROW(B452)-1)/24), DATE(2024, 1, 1) + INT((ROW(B452)-1)/24))</f>
        <v>45310</v>
      </c>
      <c r="E490" s="459">
        <v>0.79166666666666674</v>
      </c>
      <c r="F490" s="780"/>
      <c r="G490" s="780"/>
      <c r="H490" s="460">
        <f t="shared" si="28"/>
        <v>0</v>
      </c>
      <c r="I490" s="460">
        <f t="shared" si="29"/>
        <v>0</v>
      </c>
      <c r="J490" s="460">
        <f t="shared" si="31"/>
        <v>0</v>
      </c>
      <c r="K490" s="9"/>
      <c r="P490" s="2"/>
      <c r="Q490" s="27"/>
      <c r="R490" s="2"/>
      <c r="S490" s="2"/>
      <c r="T490" s="2"/>
      <c r="U490" s="2"/>
      <c r="V490" s="2"/>
      <c r="W490" s="2"/>
    </row>
    <row r="491" spans="2:23" ht="15" customHeight="1" x14ac:dyDescent="0.35">
      <c r="B491" s="349"/>
      <c r="C491" s="715" t="str">
        <f t="shared" si="30"/>
        <v/>
      </c>
      <c r="D491" s="458">
        <f>IF(ISNUMBER(Summary!$D$17), DATE(Summary!$D$17, 1, 1) + INT((ROW(B453)-1)/24), DATE(2024, 1, 1) + INT((ROW(B453)-1)/24))</f>
        <v>45310</v>
      </c>
      <c r="E491" s="459">
        <v>0.83333333333333337</v>
      </c>
      <c r="F491" s="780"/>
      <c r="G491" s="780"/>
      <c r="H491" s="460">
        <f t="shared" si="28"/>
        <v>0</v>
      </c>
      <c r="I491" s="460">
        <f t="shared" si="29"/>
        <v>0</v>
      </c>
      <c r="J491" s="460">
        <f t="shared" si="31"/>
        <v>0</v>
      </c>
      <c r="K491" s="9"/>
      <c r="P491" s="2"/>
      <c r="Q491" s="27"/>
      <c r="R491" s="2"/>
      <c r="S491" s="2"/>
      <c r="T491" s="2"/>
      <c r="U491" s="2"/>
      <c r="V491" s="2"/>
      <c r="W491" s="2"/>
    </row>
    <row r="492" spans="2:23" ht="15" customHeight="1" x14ac:dyDescent="0.35">
      <c r="B492" s="349"/>
      <c r="C492" s="715" t="str">
        <f t="shared" si="30"/>
        <v/>
      </c>
      <c r="D492" s="458">
        <f>IF(ISNUMBER(Summary!$D$17), DATE(Summary!$D$17, 1, 1) + INT((ROW(B454)-1)/24), DATE(2024, 1, 1) + INT((ROW(B454)-1)/24))</f>
        <v>45310</v>
      </c>
      <c r="E492" s="459">
        <v>0.87500000000000011</v>
      </c>
      <c r="F492" s="780"/>
      <c r="G492" s="780"/>
      <c r="H492" s="460">
        <f t="shared" si="28"/>
        <v>0</v>
      </c>
      <c r="I492" s="460">
        <f t="shared" si="29"/>
        <v>0</v>
      </c>
      <c r="J492" s="460">
        <f t="shared" si="31"/>
        <v>0</v>
      </c>
      <c r="K492" s="9"/>
      <c r="P492" s="2"/>
      <c r="Q492" s="27"/>
      <c r="R492" s="2"/>
      <c r="S492" s="2"/>
      <c r="T492" s="2"/>
      <c r="U492" s="2"/>
      <c r="V492" s="2"/>
      <c r="W492" s="2"/>
    </row>
    <row r="493" spans="2:23" ht="15" customHeight="1" x14ac:dyDescent="0.35">
      <c r="B493" s="349"/>
      <c r="C493" s="715" t="str">
        <f t="shared" si="30"/>
        <v/>
      </c>
      <c r="D493" s="458">
        <f>IF(ISNUMBER(Summary!$D$17), DATE(Summary!$D$17, 1, 1) + INT((ROW(B455)-1)/24), DATE(2024, 1, 1) + INT((ROW(B455)-1)/24))</f>
        <v>45310</v>
      </c>
      <c r="E493" s="459">
        <v>0.91666666666666674</v>
      </c>
      <c r="F493" s="780"/>
      <c r="G493" s="780"/>
      <c r="H493" s="460">
        <f t="shared" si="28"/>
        <v>0</v>
      </c>
      <c r="I493" s="460">
        <f t="shared" si="29"/>
        <v>0</v>
      </c>
      <c r="J493" s="460">
        <f t="shared" si="31"/>
        <v>0</v>
      </c>
      <c r="K493" s="9"/>
      <c r="P493" s="2"/>
      <c r="Q493" s="27"/>
      <c r="R493" s="2"/>
      <c r="S493" s="2"/>
      <c r="T493" s="2"/>
      <c r="U493" s="2"/>
      <c r="V493" s="2"/>
      <c r="W493" s="2"/>
    </row>
    <row r="494" spans="2:23" ht="15" customHeight="1" x14ac:dyDescent="0.35">
      <c r="B494" s="349"/>
      <c r="C494" s="715" t="str">
        <f t="shared" si="30"/>
        <v/>
      </c>
      <c r="D494" s="458">
        <f>IF(ISNUMBER(Summary!$D$17), DATE(Summary!$D$17, 1, 1) + INT((ROW(B456)-1)/24), DATE(2024, 1, 1) + INT((ROW(B456)-1)/24))</f>
        <v>45310</v>
      </c>
      <c r="E494" s="459">
        <v>0.95833333333333337</v>
      </c>
      <c r="F494" s="780"/>
      <c r="G494" s="780"/>
      <c r="H494" s="460">
        <f t="shared" si="28"/>
        <v>0</v>
      </c>
      <c r="I494" s="460">
        <f t="shared" si="29"/>
        <v>0</v>
      </c>
      <c r="J494" s="460">
        <f t="shared" si="31"/>
        <v>0</v>
      </c>
      <c r="K494" s="9"/>
      <c r="P494" s="2"/>
      <c r="Q494" s="27"/>
      <c r="R494" s="2"/>
      <c r="S494" s="2"/>
      <c r="T494" s="2"/>
      <c r="U494" s="2"/>
      <c r="V494" s="2"/>
      <c r="W494" s="2"/>
    </row>
    <row r="495" spans="2:23" ht="15" customHeight="1" x14ac:dyDescent="0.35">
      <c r="B495" s="457"/>
      <c r="C495" s="715">
        <f t="shared" si="30"/>
        <v>45311</v>
      </c>
      <c r="D495" s="458">
        <f>IF(ISNUMBER(Summary!$D$17), DATE(Summary!$D$17, 1, 1) + INT((ROW(B457)-1)/24), DATE(2024, 1, 1) + INT((ROW(B457)-1)/24))</f>
        <v>45311</v>
      </c>
      <c r="E495" s="459">
        <v>3.1225022567582528E-17</v>
      </c>
      <c r="F495" s="780"/>
      <c r="G495" s="780"/>
      <c r="H495" s="460">
        <f t="shared" si="28"/>
        <v>0</v>
      </c>
      <c r="I495" s="460">
        <f t="shared" si="29"/>
        <v>0</v>
      </c>
      <c r="J495" s="460">
        <f t="shared" si="31"/>
        <v>0</v>
      </c>
      <c r="K495" s="9"/>
      <c r="P495" s="2"/>
      <c r="Q495" s="27"/>
      <c r="R495" s="2"/>
      <c r="S495" s="2"/>
      <c r="T495" s="2"/>
      <c r="U495" s="2"/>
      <c r="V495" s="2"/>
      <c r="W495" s="2"/>
    </row>
    <row r="496" spans="2:23" ht="15" customHeight="1" x14ac:dyDescent="0.35">
      <c r="B496" s="349"/>
      <c r="C496" s="715" t="str">
        <f t="shared" si="30"/>
        <v/>
      </c>
      <c r="D496" s="458">
        <f>IF(ISNUMBER(Summary!$D$17), DATE(Summary!$D$17, 1, 1) + INT((ROW(B458)-1)/24), DATE(2024, 1, 1) + INT((ROW(B458)-1)/24))</f>
        <v>45311</v>
      </c>
      <c r="E496" s="459">
        <v>4.1666666666666699E-2</v>
      </c>
      <c r="F496" s="780"/>
      <c r="G496" s="780"/>
      <c r="H496" s="460">
        <f t="shared" si="28"/>
        <v>0</v>
      </c>
      <c r="I496" s="460">
        <f t="shared" si="29"/>
        <v>0</v>
      </c>
      <c r="J496" s="460">
        <f t="shared" si="31"/>
        <v>0</v>
      </c>
      <c r="K496" s="9"/>
      <c r="P496" s="2"/>
      <c r="Q496" s="27"/>
      <c r="R496" s="2"/>
      <c r="S496" s="2"/>
      <c r="T496" s="2"/>
      <c r="U496" s="2"/>
      <c r="V496" s="2"/>
      <c r="W496" s="2"/>
    </row>
    <row r="497" spans="2:23" ht="15" customHeight="1" x14ac:dyDescent="0.35">
      <c r="B497" s="349"/>
      <c r="C497" s="715" t="str">
        <f t="shared" si="30"/>
        <v/>
      </c>
      <c r="D497" s="458">
        <f>IF(ISNUMBER(Summary!$D$17), DATE(Summary!$D$17, 1, 1) + INT((ROW(B459)-1)/24), DATE(2024, 1, 1) + INT((ROW(B459)-1)/24))</f>
        <v>45311</v>
      </c>
      <c r="E497" s="459">
        <v>8.333333333333337E-2</v>
      </c>
      <c r="F497" s="780"/>
      <c r="G497" s="780"/>
      <c r="H497" s="460">
        <f t="shared" si="28"/>
        <v>0</v>
      </c>
      <c r="I497" s="460">
        <f t="shared" si="29"/>
        <v>0</v>
      </c>
      <c r="J497" s="460">
        <f t="shared" si="31"/>
        <v>0</v>
      </c>
      <c r="K497" s="9"/>
      <c r="P497" s="2"/>
      <c r="Q497" s="27"/>
      <c r="R497" s="2"/>
      <c r="S497" s="2"/>
      <c r="T497" s="2"/>
      <c r="U497" s="2"/>
      <c r="V497" s="2"/>
      <c r="W497" s="2"/>
    </row>
    <row r="498" spans="2:23" ht="15" customHeight="1" x14ac:dyDescent="0.35">
      <c r="B498" s="349"/>
      <c r="C498" s="715" t="str">
        <f t="shared" si="30"/>
        <v/>
      </c>
      <c r="D498" s="458">
        <f>IF(ISNUMBER(Summary!$D$17), DATE(Summary!$D$17, 1, 1) + INT((ROW(B460)-1)/24), DATE(2024, 1, 1) + INT((ROW(B460)-1)/24))</f>
        <v>45311</v>
      </c>
      <c r="E498" s="459">
        <v>0.12500000000000006</v>
      </c>
      <c r="F498" s="780"/>
      <c r="G498" s="780"/>
      <c r="H498" s="460">
        <f t="shared" si="28"/>
        <v>0</v>
      </c>
      <c r="I498" s="460">
        <f t="shared" si="29"/>
        <v>0</v>
      </c>
      <c r="J498" s="460">
        <f t="shared" si="31"/>
        <v>0</v>
      </c>
      <c r="K498" s="9"/>
      <c r="P498" s="2"/>
      <c r="Q498" s="27"/>
      <c r="R498" s="2"/>
      <c r="S498" s="2"/>
      <c r="T498" s="2"/>
      <c r="U498" s="2"/>
      <c r="V498" s="2"/>
      <c r="W498" s="2"/>
    </row>
    <row r="499" spans="2:23" ht="15" customHeight="1" x14ac:dyDescent="0.35">
      <c r="B499" s="349"/>
      <c r="C499" s="715" t="str">
        <f t="shared" si="30"/>
        <v/>
      </c>
      <c r="D499" s="458">
        <f>IF(ISNUMBER(Summary!$D$17), DATE(Summary!$D$17, 1, 1) + INT((ROW(B461)-1)/24), DATE(2024, 1, 1) + INT((ROW(B461)-1)/24))</f>
        <v>45311</v>
      </c>
      <c r="E499" s="459">
        <v>0.16666666666666669</v>
      </c>
      <c r="F499" s="780"/>
      <c r="G499" s="780"/>
      <c r="H499" s="460">
        <f t="shared" si="28"/>
        <v>0</v>
      </c>
      <c r="I499" s="460">
        <f t="shared" si="29"/>
        <v>0</v>
      </c>
      <c r="J499" s="460">
        <f t="shared" si="31"/>
        <v>0</v>
      </c>
      <c r="K499" s="9"/>
      <c r="P499" s="2"/>
      <c r="Q499" s="27"/>
      <c r="R499" s="2"/>
      <c r="S499" s="2"/>
      <c r="T499" s="2"/>
      <c r="U499" s="2"/>
      <c r="V499" s="2"/>
      <c r="W499" s="2"/>
    </row>
    <row r="500" spans="2:23" ht="15" customHeight="1" x14ac:dyDescent="0.35">
      <c r="B500" s="349"/>
      <c r="C500" s="715" t="str">
        <f t="shared" si="30"/>
        <v/>
      </c>
      <c r="D500" s="458">
        <f>IF(ISNUMBER(Summary!$D$17), DATE(Summary!$D$17, 1, 1) + INT((ROW(B462)-1)/24), DATE(2024, 1, 1) + INT((ROW(B462)-1)/24))</f>
        <v>45311</v>
      </c>
      <c r="E500" s="459">
        <v>0.20833333333333337</v>
      </c>
      <c r="F500" s="780"/>
      <c r="G500" s="780"/>
      <c r="H500" s="460">
        <f t="shared" si="28"/>
        <v>0</v>
      </c>
      <c r="I500" s="460">
        <f t="shared" si="29"/>
        <v>0</v>
      </c>
      <c r="J500" s="460">
        <f t="shared" si="31"/>
        <v>0</v>
      </c>
      <c r="K500" s="9"/>
      <c r="P500" s="2"/>
      <c r="Q500" s="27"/>
      <c r="R500" s="2"/>
      <c r="S500" s="2"/>
      <c r="T500" s="2"/>
      <c r="U500" s="2"/>
      <c r="V500" s="2"/>
      <c r="W500" s="2"/>
    </row>
    <row r="501" spans="2:23" ht="15" customHeight="1" x14ac:dyDescent="0.35">
      <c r="B501" s="349"/>
      <c r="C501" s="715" t="str">
        <f t="shared" si="30"/>
        <v/>
      </c>
      <c r="D501" s="458">
        <f>IF(ISNUMBER(Summary!$D$17), DATE(Summary!$D$17, 1, 1) + INT((ROW(B463)-1)/24), DATE(2024, 1, 1) + INT((ROW(B463)-1)/24))</f>
        <v>45311</v>
      </c>
      <c r="E501" s="459">
        <v>0.25</v>
      </c>
      <c r="F501" s="780"/>
      <c r="G501" s="780"/>
      <c r="H501" s="460">
        <f t="shared" si="28"/>
        <v>0</v>
      </c>
      <c r="I501" s="460">
        <f t="shared" si="29"/>
        <v>0</v>
      </c>
      <c r="J501" s="460">
        <f t="shared" si="31"/>
        <v>0</v>
      </c>
      <c r="K501" s="9"/>
      <c r="P501" s="2"/>
      <c r="Q501" s="27"/>
      <c r="R501" s="2"/>
      <c r="S501" s="2"/>
      <c r="T501" s="2"/>
      <c r="U501" s="2"/>
      <c r="V501" s="2"/>
      <c r="W501" s="2"/>
    </row>
    <row r="502" spans="2:23" ht="15" customHeight="1" x14ac:dyDescent="0.35">
      <c r="B502" s="349"/>
      <c r="C502" s="715" t="str">
        <f t="shared" si="30"/>
        <v/>
      </c>
      <c r="D502" s="458">
        <f>IF(ISNUMBER(Summary!$D$17), DATE(Summary!$D$17, 1, 1) + INT((ROW(B464)-1)/24), DATE(2024, 1, 1) + INT((ROW(B464)-1)/24))</f>
        <v>45311</v>
      </c>
      <c r="E502" s="459">
        <v>0.29166666666666669</v>
      </c>
      <c r="F502" s="780"/>
      <c r="G502" s="780"/>
      <c r="H502" s="460">
        <f t="shared" si="28"/>
        <v>0</v>
      </c>
      <c r="I502" s="460">
        <f t="shared" si="29"/>
        <v>0</v>
      </c>
      <c r="J502" s="460">
        <f t="shared" si="31"/>
        <v>0</v>
      </c>
      <c r="K502" s="9"/>
      <c r="P502" s="2"/>
      <c r="Q502" s="27"/>
      <c r="R502" s="2"/>
      <c r="S502" s="2"/>
      <c r="T502" s="2"/>
      <c r="U502" s="2"/>
      <c r="V502" s="2"/>
      <c r="W502" s="2"/>
    </row>
    <row r="503" spans="2:23" ht="15" customHeight="1" x14ac:dyDescent="0.35">
      <c r="B503" s="349"/>
      <c r="C503" s="715" t="str">
        <f t="shared" si="30"/>
        <v/>
      </c>
      <c r="D503" s="458">
        <f>IF(ISNUMBER(Summary!$D$17), DATE(Summary!$D$17, 1, 1) + INT((ROW(B465)-1)/24), DATE(2024, 1, 1) + INT((ROW(B465)-1)/24))</f>
        <v>45311</v>
      </c>
      <c r="E503" s="459">
        <v>0.33333333333333337</v>
      </c>
      <c r="F503" s="780"/>
      <c r="G503" s="780"/>
      <c r="H503" s="460">
        <f t="shared" si="28"/>
        <v>0</v>
      </c>
      <c r="I503" s="460">
        <f t="shared" si="29"/>
        <v>0</v>
      </c>
      <c r="J503" s="460">
        <f t="shared" si="31"/>
        <v>0</v>
      </c>
      <c r="K503" s="9"/>
      <c r="P503" s="2"/>
      <c r="Q503" s="27"/>
      <c r="R503" s="2"/>
      <c r="S503" s="2"/>
      <c r="T503" s="2"/>
      <c r="U503" s="2"/>
      <c r="V503" s="2"/>
      <c r="W503" s="2"/>
    </row>
    <row r="504" spans="2:23" ht="15" customHeight="1" x14ac:dyDescent="0.35">
      <c r="B504" s="349"/>
      <c r="C504" s="715" t="str">
        <f t="shared" si="30"/>
        <v/>
      </c>
      <c r="D504" s="458">
        <f>IF(ISNUMBER(Summary!$D$17), DATE(Summary!$D$17, 1, 1) + INT((ROW(B466)-1)/24), DATE(2024, 1, 1) + INT((ROW(B466)-1)/24))</f>
        <v>45311</v>
      </c>
      <c r="E504" s="459">
        <v>0.375</v>
      </c>
      <c r="F504" s="780"/>
      <c r="G504" s="780"/>
      <c r="H504" s="460">
        <f t="shared" si="28"/>
        <v>0</v>
      </c>
      <c r="I504" s="460">
        <f t="shared" si="29"/>
        <v>0</v>
      </c>
      <c r="J504" s="460">
        <f t="shared" si="31"/>
        <v>0</v>
      </c>
      <c r="K504" s="9"/>
      <c r="P504" s="2"/>
      <c r="Q504" s="27"/>
      <c r="R504" s="2"/>
      <c r="S504" s="2"/>
      <c r="T504" s="2"/>
      <c r="U504" s="2"/>
      <c r="V504" s="2"/>
      <c r="W504" s="2"/>
    </row>
    <row r="505" spans="2:23" ht="15" customHeight="1" x14ac:dyDescent="0.35">
      <c r="B505" s="349"/>
      <c r="C505" s="715" t="str">
        <f t="shared" si="30"/>
        <v/>
      </c>
      <c r="D505" s="458">
        <f>IF(ISNUMBER(Summary!$D$17), DATE(Summary!$D$17, 1, 1) + INT((ROW(B467)-1)/24), DATE(2024, 1, 1) + INT((ROW(B467)-1)/24))</f>
        <v>45311</v>
      </c>
      <c r="E505" s="459">
        <v>0.41666666666666669</v>
      </c>
      <c r="F505" s="780"/>
      <c r="G505" s="780"/>
      <c r="H505" s="460">
        <f t="shared" si="28"/>
        <v>0</v>
      </c>
      <c r="I505" s="460">
        <f t="shared" si="29"/>
        <v>0</v>
      </c>
      <c r="J505" s="460">
        <f t="shared" si="31"/>
        <v>0</v>
      </c>
      <c r="K505" s="9"/>
      <c r="P505" s="2"/>
      <c r="Q505" s="27"/>
      <c r="R505" s="2"/>
      <c r="S505" s="2"/>
      <c r="T505" s="2"/>
      <c r="U505" s="2"/>
      <c r="V505" s="2"/>
      <c r="W505" s="2"/>
    </row>
    <row r="506" spans="2:23" ht="15" customHeight="1" x14ac:dyDescent="0.35">
      <c r="B506" s="349"/>
      <c r="C506" s="715" t="str">
        <f t="shared" si="30"/>
        <v/>
      </c>
      <c r="D506" s="458">
        <f>IF(ISNUMBER(Summary!$D$17), DATE(Summary!$D$17, 1, 1) + INT((ROW(B468)-1)/24), DATE(2024, 1, 1) + INT((ROW(B468)-1)/24))</f>
        <v>45311</v>
      </c>
      <c r="E506" s="459">
        <v>0.45833333333333337</v>
      </c>
      <c r="F506" s="780"/>
      <c r="G506" s="780"/>
      <c r="H506" s="460">
        <f t="shared" si="28"/>
        <v>0</v>
      </c>
      <c r="I506" s="460">
        <f t="shared" si="29"/>
        <v>0</v>
      </c>
      <c r="J506" s="460">
        <f t="shared" si="31"/>
        <v>0</v>
      </c>
      <c r="K506" s="9"/>
      <c r="P506" s="2"/>
      <c r="Q506" s="27"/>
      <c r="R506" s="2"/>
      <c r="S506" s="2"/>
      <c r="T506" s="2"/>
      <c r="U506" s="2"/>
      <c r="V506" s="2"/>
      <c r="W506" s="2"/>
    </row>
    <row r="507" spans="2:23" ht="15" customHeight="1" x14ac:dyDescent="0.35">
      <c r="B507" s="349"/>
      <c r="C507" s="715" t="str">
        <f t="shared" si="30"/>
        <v/>
      </c>
      <c r="D507" s="458">
        <f>IF(ISNUMBER(Summary!$D$17), DATE(Summary!$D$17, 1, 1) + INT((ROW(B469)-1)/24), DATE(2024, 1, 1) + INT((ROW(B469)-1)/24))</f>
        <v>45311</v>
      </c>
      <c r="E507" s="459">
        <v>0.50000000000000011</v>
      </c>
      <c r="F507" s="780"/>
      <c r="G507" s="780"/>
      <c r="H507" s="460">
        <f t="shared" si="28"/>
        <v>0</v>
      </c>
      <c r="I507" s="460">
        <f t="shared" si="29"/>
        <v>0</v>
      </c>
      <c r="J507" s="460">
        <f t="shared" si="31"/>
        <v>0</v>
      </c>
      <c r="K507" s="9"/>
      <c r="P507" s="2"/>
      <c r="Q507" s="27"/>
      <c r="R507" s="2"/>
      <c r="S507" s="2"/>
      <c r="T507" s="2"/>
      <c r="U507" s="2"/>
      <c r="V507" s="2"/>
      <c r="W507" s="2"/>
    </row>
    <row r="508" spans="2:23" ht="15" customHeight="1" x14ac:dyDescent="0.35">
      <c r="B508" s="349"/>
      <c r="C508" s="715" t="str">
        <f t="shared" si="30"/>
        <v/>
      </c>
      <c r="D508" s="458">
        <f>IF(ISNUMBER(Summary!$D$17), DATE(Summary!$D$17, 1, 1) + INT((ROW(B470)-1)/24), DATE(2024, 1, 1) + INT((ROW(B470)-1)/24))</f>
        <v>45311</v>
      </c>
      <c r="E508" s="459">
        <v>0.54166666666666674</v>
      </c>
      <c r="F508" s="780"/>
      <c r="G508" s="780"/>
      <c r="H508" s="460">
        <f t="shared" si="28"/>
        <v>0</v>
      </c>
      <c r="I508" s="460">
        <f t="shared" si="29"/>
        <v>0</v>
      </c>
      <c r="J508" s="460">
        <f t="shared" si="31"/>
        <v>0</v>
      </c>
      <c r="K508" s="9"/>
      <c r="P508" s="2"/>
      <c r="Q508" s="27"/>
      <c r="R508" s="2"/>
      <c r="S508" s="2"/>
      <c r="T508" s="2"/>
      <c r="U508" s="2"/>
      <c r="V508" s="2"/>
      <c r="W508" s="2"/>
    </row>
    <row r="509" spans="2:23" ht="15" customHeight="1" x14ac:dyDescent="0.35">
      <c r="B509" s="349"/>
      <c r="C509" s="715" t="str">
        <f t="shared" si="30"/>
        <v/>
      </c>
      <c r="D509" s="458">
        <f>IF(ISNUMBER(Summary!$D$17), DATE(Summary!$D$17, 1, 1) + INT((ROW(B471)-1)/24), DATE(2024, 1, 1) + INT((ROW(B471)-1)/24))</f>
        <v>45311</v>
      </c>
      <c r="E509" s="459">
        <v>0.58333333333333337</v>
      </c>
      <c r="F509" s="780"/>
      <c r="G509" s="780"/>
      <c r="H509" s="460">
        <f t="shared" si="28"/>
        <v>0</v>
      </c>
      <c r="I509" s="460">
        <f t="shared" si="29"/>
        <v>0</v>
      </c>
      <c r="J509" s="460">
        <f t="shared" si="31"/>
        <v>0</v>
      </c>
      <c r="K509" s="9"/>
      <c r="P509" s="2"/>
      <c r="Q509" s="27"/>
      <c r="R509" s="2"/>
      <c r="S509" s="2"/>
      <c r="T509" s="2"/>
      <c r="U509" s="2"/>
      <c r="V509" s="2"/>
      <c r="W509" s="2"/>
    </row>
    <row r="510" spans="2:23" ht="15" customHeight="1" x14ac:dyDescent="0.35">
      <c r="B510" s="349"/>
      <c r="C510" s="715" t="str">
        <f t="shared" si="30"/>
        <v/>
      </c>
      <c r="D510" s="458">
        <f>IF(ISNUMBER(Summary!$D$17), DATE(Summary!$D$17, 1, 1) + INT((ROW(B472)-1)/24), DATE(2024, 1, 1) + INT((ROW(B472)-1)/24))</f>
        <v>45311</v>
      </c>
      <c r="E510" s="459">
        <v>0.62500000000000011</v>
      </c>
      <c r="F510" s="780"/>
      <c r="G510" s="780"/>
      <c r="H510" s="460">
        <f t="shared" si="28"/>
        <v>0</v>
      </c>
      <c r="I510" s="460">
        <f t="shared" si="29"/>
        <v>0</v>
      </c>
      <c r="J510" s="460">
        <f t="shared" si="31"/>
        <v>0</v>
      </c>
      <c r="K510" s="9"/>
      <c r="P510" s="2"/>
      <c r="Q510" s="27"/>
      <c r="R510" s="2"/>
      <c r="S510" s="2"/>
      <c r="T510" s="2"/>
      <c r="U510" s="2"/>
      <c r="V510" s="2"/>
      <c r="W510" s="2"/>
    </row>
    <row r="511" spans="2:23" ht="15" customHeight="1" x14ac:dyDescent="0.35">
      <c r="B511" s="349"/>
      <c r="C511" s="715" t="str">
        <f t="shared" si="30"/>
        <v/>
      </c>
      <c r="D511" s="458">
        <f>IF(ISNUMBER(Summary!$D$17), DATE(Summary!$D$17, 1, 1) + INT((ROW(B473)-1)/24), DATE(2024, 1, 1) + INT((ROW(B473)-1)/24))</f>
        <v>45311</v>
      </c>
      <c r="E511" s="459">
        <v>0.66666666666666674</v>
      </c>
      <c r="F511" s="780"/>
      <c r="G511" s="780"/>
      <c r="H511" s="460">
        <f t="shared" si="28"/>
        <v>0</v>
      </c>
      <c r="I511" s="460">
        <f t="shared" si="29"/>
        <v>0</v>
      </c>
      <c r="J511" s="460">
        <f t="shared" si="31"/>
        <v>0</v>
      </c>
      <c r="K511" s="9"/>
      <c r="P511" s="2"/>
      <c r="Q511" s="27"/>
      <c r="R511" s="2"/>
      <c r="S511" s="2"/>
      <c r="T511" s="2"/>
      <c r="U511" s="2"/>
      <c r="V511" s="2"/>
      <c r="W511" s="2"/>
    </row>
    <row r="512" spans="2:23" ht="15" customHeight="1" x14ac:dyDescent="0.35">
      <c r="B512" s="349"/>
      <c r="C512" s="715" t="str">
        <f t="shared" si="30"/>
        <v/>
      </c>
      <c r="D512" s="458">
        <f>IF(ISNUMBER(Summary!$D$17), DATE(Summary!$D$17, 1, 1) + INT((ROW(B474)-1)/24), DATE(2024, 1, 1) + INT((ROW(B474)-1)/24))</f>
        <v>45311</v>
      </c>
      <c r="E512" s="459">
        <v>0.70833333333333337</v>
      </c>
      <c r="F512" s="780"/>
      <c r="G512" s="780"/>
      <c r="H512" s="460">
        <f t="shared" si="28"/>
        <v>0</v>
      </c>
      <c r="I512" s="460">
        <f t="shared" si="29"/>
        <v>0</v>
      </c>
      <c r="J512" s="460">
        <f t="shared" si="31"/>
        <v>0</v>
      </c>
      <c r="K512" s="9"/>
      <c r="P512" s="2"/>
      <c r="Q512" s="27"/>
      <c r="R512" s="2"/>
      <c r="S512" s="2"/>
      <c r="T512" s="2"/>
      <c r="U512" s="2"/>
      <c r="V512" s="2"/>
      <c r="W512" s="2"/>
    </row>
    <row r="513" spans="2:23" ht="15" customHeight="1" x14ac:dyDescent="0.35">
      <c r="B513" s="349"/>
      <c r="C513" s="715" t="str">
        <f t="shared" si="30"/>
        <v/>
      </c>
      <c r="D513" s="458">
        <f>IF(ISNUMBER(Summary!$D$17), DATE(Summary!$D$17, 1, 1) + INT((ROW(B475)-1)/24), DATE(2024, 1, 1) + INT((ROW(B475)-1)/24))</f>
        <v>45311</v>
      </c>
      <c r="E513" s="459">
        <v>0.75000000000000011</v>
      </c>
      <c r="F513" s="780"/>
      <c r="G513" s="780"/>
      <c r="H513" s="460">
        <f t="shared" si="28"/>
        <v>0</v>
      </c>
      <c r="I513" s="460">
        <f t="shared" si="29"/>
        <v>0</v>
      </c>
      <c r="J513" s="460">
        <f t="shared" si="31"/>
        <v>0</v>
      </c>
      <c r="K513" s="9"/>
      <c r="P513" s="2"/>
      <c r="Q513" s="27"/>
      <c r="R513" s="2"/>
      <c r="S513" s="2"/>
      <c r="T513" s="2"/>
      <c r="U513" s="2"/>
      <c r="V513" s="2"/>
      <c r="W513" s="2"/>
    </row>
    <row r="514" spans="2:23" ht="15" customHeight="1" x14ac:dyDescent="0.35">
      <c r="B514" s="349"/>
      <c r="C514" s="715" t="str">
        <f t="shared" si="30"/>
        <v/>
      </c>
      <c r="D514" s="458">
        <f>IF(ISNUMBER(Summary!$D$17), DATE(Summary!$D$17, 1, 1) + INT((ROW(B476)-1)/24), DATE(2024, 1, 1) + INT((ROW(B476)-1)/24))</f>
        <v>45311</v>
      </c>
      <c r="E514" s="459">
        <v>0.79166666666666674</v>
      </c>
      <c r="F514" s="780"/>
      <c r="G514" s="780"/>
      <c r="H514" s="460">
        <f t="shared" si="28"/>
        <v>0</v>
      </c>
      <c r="I514" s="460">
        <f t="shared" si="29"/>
        <v>0</v>
      </c>
      <c r="J514" s="460">
        <f t="shared" si="31"/>
        <v>0</v>
      </c>
      <c r="K514" s="9"/>
      <c r="P514" s="2"/>
      <c r="Q514" s="27"/>
      <c r="R514" s="2"/>
      <c r="S514" s="2"/>
      <c r="T514" s="2"/>
      <c r="U514" s="2"/>
      <c r="V514" s="2"/>
      <c r="W514" s="2"/>
    </row>
    <row r="515" spans="2:23" ht="15" customHeight="1" x14ac:dyDescent="0.35">
      <c r="B515" s="349"/>
      <c r="C515" s="715" t="str">
        <f t="shared" si="30"/>
        <v/>
      </c>
      <c r="D515" s="458">
        <f>IF(ISNUMBER(Summary!$D$17), DATE(Summary!$D$17, 1, 1) + INT((ROW(B477)-1)/24), DATE(2024, 1, 1) + INT((ROW(B477)-1)/24))</f>
        <v>45311</v>
      </c>
      <c r="E515" s="459">
        <v>0.83333333333333337</v>
      </c>
      <c r="F515" s="780"/>
      <c r="G515" s="780"/>
      <c r="H515" s="460">
        <f t="shared" si="28"/>
        <v>0</v>
      </c>
      <c r="I515" s="460">
        <f t="shared" si="29"/>
        <v>0</v>
      </c>
      <c r="J515" s="460">
        <f t="shared" si="31"/>
        <v>0</v>
      </c>
      <c r="K515" s="9"/>
      <c r="P515" s="2"/>
      <c r="Q515" s="27"/>
      <c r="R515" s="2"/>
      <c r="S515" s="2"/>
      <c r="T515" s="2"/>
      <c r="U515" s="2"/>
      <c r="V515" s="2"/>
      <c r="W515" s="2"/>
    </row>
    <row r="516" spans="2:23" ht="15" customHeight="1" x14ac:dyDescent="0.35">
      <c r="B516" s="349"/>
      <c r="C516" s="715" t="str">
        <f t="shared" si="30"/>
        <v/>
      </c>
      <c r="D516" s="458">
        <f>IF(ISNUMBER(Summary!$D$17), DATE(Summary!$D$17, 1, 1) + INT((ROW(B478)-1)/24), DATE(2024, 1, 1) + INT((ROW(B478)-1)/24))</f>
        <v>45311</v>
      </c>
      <c r="E516" s="459">
        <v>0.87500000000000011</v>
      </c>
      <c r="F516" s="780"/>
      <c r="G516" s="780"/>
      <c r="H516" s="460">
        <f t="shared" si="28"/>
        <v>0</v>
      </c>
      <c r="I516" s="460">
        <f t="shared" si="29"/>
        <v>0</v>
      </c>
      <c r="J516" s="460">
        <f t="shared" si="31"/>
        <v>0</v>
      </c>
      <c r="K516" s="9"/>
      <c r="P516" s="2"/>
      <c r="Q516" s="27"/>
      <c r="R516" s="2"/>
      <c r="S516" s="2"/>
      <c r="T516" s="2"/>
      <c r="U516" s="2"/>
      <c r="V516" s="2"/>
      <c r="W516" s="2"/>
    </row>
    <row r="517" spans="2:23" ht="15" customHeight="1" x14ac:dyDescent="0.35">
      <c r="B517" s="349"/>
      <c r="C517" s="715" t="str">
        <f t="shared" si="30"/>
        <v/>
      </c>
      <c r="D517" s="458">
        <f>IF(ISNUMBER(Summary!$D$17), DATE(Summary!$D$17, 1, 1) + INT((ROW(B479)-1)/24), DATE(2024, 1, 1) + INT((ROW(B479)-1)/24))</f>
        <v>45311</v>
      </c>
      <c r="E517" s="459">
        <v>0.91666666666666674</v>
      </c>
      <c r="F517" s="780"/>
      <c r="G517" s="780"/>
      <c r="H517" s="460">
        <f t="shared" si="28"/>
        <v>0</v>
      </c>
      <c r="I517" s="460">
        <f t="shared" si="29"/>
        <v>0</v>
      </c>
      <c r="J517" s="460">
        <f t="shared" si="31"/>
        <v>0</v>
      </c>
      <c r="K517" s="9"/>
      <c r="P517" s="2"/>
      <c r="Q517" s="27"/>
      <c r="R517" s="2"/>
      <c r="S517" s="2"/>
      <c r="T517" s="2"/>
      <c r="U517" s="2"/>
      <c r="V517" s="2"/>
      <c r="W517" s="2"/>
    </row>
    <row r="518" spans="2:23" ht="15" customHeight="1" x14ac:dyDescent="0.35">
      <c r="B518" s="349"/>
      <c r="C518" s="715" t="str">
        <f t="shared" si="30"/>
        <v/>
      </c>
      <c r="D518" s="458">
        <f>IF(ISNUMBER(Summary!$D$17), DATE(Summary!$D$17, 1, 1) + INT((ROW(B480)-1)/24), DATE(2024, 1, 1) + INT((ROW(B480)-1)/24))</f>
        <v>45311</v>
      </c>
      <c r="E518" s="459">
        <v>0.95833333333333337</v>
      </c>
      <c r="F518" s="780"/>
      <c r="G518" s="780"/>
      <c r="H518" s="460">
        <f t="shared" si="28"/>
        <v>0</v>
      </c>
      <c r="I518" s="460">
        <f t="shared" si="29"/>
        <v>0</v>
      </c>
      <c r="J518" s="460">
        <f t="shared" si="31"/>
        <v>0</v>
      </c>
      <c r="K518" s="9"/>
      <c r="P518" s="2"/>
      <c r="Q518" s="27"/>
      <c r="R518" s="2"/>
      <c r="S518" s="2"/>
      <c r="T518" s="2"/>
      <c r="U518" s="2"/>
      <c r="V518" s="2"/>
      <c r="W518" s="2"/>
    </row>
    <row r="519" spans="2:23" ht="15" customHeight="1" x14ac:dyDescent="0.35">
      <c r="B519" s="457"/>
      <c r="C519" s="715">
        <f t="shared" si="30"/>
        <v>45312</v>
      </c>
      <c r="D519" s="458">
        <f>IF(ISNUMBER(Summary!$D$17), DATE(Summary!$D$17, 1, 1) + INT((ROW(B481)-1)/24), DATE(2024, 1, 1) + INT((ROW(B481)-1)/24))</f>
        <v>45312</v>
      </c>
      <c r="E519" s="459">
        <v>3.1225022567582528E-17</v>
      </c>
      <c r="F519" s="780"/>
      <c r="G519" s="780"/>
      <c r="H519" s="460">
        <f t="shared" si="28"/>
        <v>0</v>
      </c>
      <c r="I519" s="460">
        <f t="shared" si="29"/>
        <v>0</v>
      </c>
      <c r="J519" s="460">
        <f t="shared" si="31"/>
        <v>0</v>
      </c>
      <c r="K519" s="9"/>
      <c r="P519" s="2"/>
      <c r="Q519" s="27"/>
      <c r="R519" s="2"/>
      <c r="S519" s="2"/>
      <c r="T519" s="2"/>
      <c r="U519" s="2"/>
      <c r="V519" s="2"/>
      <c r="W519" s="2"/>
    </row>
    <row r="520" spans="2:23" ht="15" customHeight="1" x14ac:dyDescent="0.35">
      <c r="B520" s="349"/>
      <c r="C520" s="715" t="str">
        <f t="shared" si="30"/>
        <v/>
      </c>
      <c r="D520" s="458">
        <f>IF(ISNUMBER(Summary!$D$17), DATE(Summary!$D$17, 1, 1) + INT((ROW(B482)-1)/24), DATE(2024, 1, 1) + INT((ROW(B482)-1)/24))</f>
        <v>45312</v>
      </c>
      <c r="E520" s="459">
        <v>4.1666666666666699E-2</v>
      </c>
      <c r="F520" s="780"/>
      <c r="G520" s="780"/>
      <c r="H520" s="460">
        <f t="shared" si="28"/>
        <v>0</v>
      </c>
      <c r="I520" s="460">
        <f t="shared" si="29"/>
        <v>0</v>
      </c>
      <c r="J520" s="460">
        <f t="shared" si="31"/>
        <v>0</v>
      </c>
      <c r="K520" s="9"/>
      <c r="P520" s="2"/>
      <c r="Q520" s="27"/>
      <c r="R520" s="2"/>
      <c r="S520" s="2"/>
      <c r="T520" s="2"/>
      <c r="U520" s="2"/>
      <c r="V520" s="2"/>
      <c r="W520" s="2"/>
    </row>
    <row r="521" spans="2:23" ht="15" customHeight="1" x14ac:dyDescent="0.35">
      <c r="B521" s="349"/>
      <c r="C521" s="715" t="str">
        <f t="shared" si="30"/>
        <v/>
      </c>
      <c r="D521" s="458">
        <f>IF(ISNUMBER(Summary!$D$17), DATE(Summary!$D$17, 1, 1) + INT((ROW(B483)-1)/24), DATE(2024, 1, 1) + INT((ROW(B483)-1)/24))</f>
        <v>45312</v>
      </c>
      <c r="E521" s="459">
        <v>8.333333333333337E-2</v>
      </c>
      <c r="F521" s="780"/>
      <c r="G521" s="780"/>
      <c r="H521" s="460">
        <f t="shared" si="28"/>
        <v>0</v>
      </c>
      <c r="I521" s="460">
        <f t="shared" si="29"/>
        <v>0</v>
      </c>
      <c r="J521" s="460">
        <f t="shared" si="31"/>
        <v>0</v>
      </c>
      <c r="K521" s="9"/>
      <c r="P521" s="2"/>
      <c r="Q521" s="27"/>
      <c r="R521" s="2"/>
      <c r="S521" s="2"/>
      <c r="T521" s="2"/>
      <c r="U521" s="2"/>
      <c r="V521" s="2"/>
      <c r="W521" s="2"/>
    </row>
    <row r="522" spans="2:23" ht="15" customHeight="1" x14ac:dyDescent="0.35">
      <c r="B522" s="349"/>
      <c r="C522" s="715" t="str">
        <f t="shared" si="30"/>
        <v/>
      </c>
      <c r="D522" s="458">
        <f>IF(ISNUMBER(Summary!$D$17), DATE(Summary!$D$17, 1, 1) + INT((ROW(B484)-1)/24), DATE(2024, 1, 1) + INT((ROW(B484)-1)/24))</f>
        <v>45312</v>
      </c>
      <c r="E522" s="459">
        <v>0.12500000000000006</v>
      </c>
      <c r="F522" s="780"/>
      <c r="G522" s="780"/>
      <c r="H522" s="460">
        <f t="shared" si="28"/>
        <v>0</v>
      </c>
      <c r="I522" s="460">
        <f t="shared" si="29"/>
        <v>0</v>
      </c>
      <c r="J522" s="460">
        <f t="shared" si="31"/>
        <v>0</v>
      </c>
      <c r="K522" s="9"/>
      <c r="P522" s="2"/>
      <c r="Q522" s="27"/>
      <c r="R522" s="2"/>
      <c r="S522" s="2"/>
      <c r="T522" s="2"/>
      <c r="U522" s="2"/>
      <c r="V522" s="2"/>
      <c r="W522" s="2"/>
    </row>
    <row r="523" spans="2:23" ht="15" customHeight="1" x14ac:dyDescent="0.35">
      <c r="B523" s="349"/>
      <c r="C523" s="715" t="str">
        <f t="shared" si="30"/>
        <v/>
      </c>
      <c r="D523" s="458">
        <f>IF(ISNUMBER(Summary!$D$17), DATE(Summary!$D$17, 1, 1) + INT((ROW(B485)-1)/24), DATE(2024, 1, 1) + INT((ROW(B485)-1)/24))</f>
        <v>45312</v>
      </c>
      <c r="E523" s="459">
        <v>0.16666666666666669</v>
      </c>
      <c r="F523" s="780"/>
      <c r="G523" s="780"/>
      <c r="H523" s="460">
        <f t="shared" si="28"/>
        <v>0</v>
      </c>
      <c r="I523" s="460">
        <f t="shared" si="29"/>
        <v>0</v>
      </c>
      <c r="J523" s="460">
        <f t="shared" si="31"/>
        <v>0</v>
      </c>
      <c r="K523" s="9"/>
      <c r="P523" s="2"/>
      <c r="Q523" s="27"/>
      <c r="R523" s="2"/>
      <c r="S523" s="2"/>
      <c r="T523" s="2"/>
      <c r="U523" s="2"/>
      <c r="V523" s="2"/>
      <c r="W523" s="2"/>
    </row>
    <row r="524" spans="2:23" ht="15" customHeight="1" x14ac:dyDescent="0.35">
      <c r="B524" s="349"/>
      <c r="C524" s="715" t="str">
        <f t="shared" si="30"/>
        <v/>
      </c>
      <c r="D524" s="458">
        <f>IF(ISNUMBER(Summary!$D$17), DATE(Summary!$D$17, 1, 1) + INT((ROW(B486)-1)/24), DATE(2024, 1, 1) + INT((ROW(B486)-1)/24))</f>
        <v>45312</v>
      </c>
      <c r="E524" s="459">
        <v>0.20833333333333337</v>
      </c>
      <c r="F524" s="780"/>
      <c r="G524" s="780"/>
      <c r="H524" s="460">
        <f t="shared" si="28"/>
        <v>0</v>
      </c>
      <c r="I524" s="460">
        <f t="shared" si="29"/>
        <v>0</v>
      </c>
      <c r="J524" s="460">
        <f t="shared" si="31"/>
        <v>0</v>
      </c>
      <c r="K524" s="9"/>
      <c r="P524" s="2"/>
      <c r="Q524" s="27"/>
      <c r="R524" s="2"/>
      <c r="S524" s="2"/>
      <c r="T524" s="2"/>
      <c r="U524" s="2"/>
      <c r="V524" s="2"/>
      <c r="W524" s="2"/>
    </row>
    <row r="525" spans="2:23" ht="15" customHeight="1" x14ac:dyDescent="0.35">
      <c r="B525" s="349"/>
      <c r="C525" s="715" t="str">
        <f t="shared" si="30"/>
        <v/>
      </c>
      <c r="D525" s="458">
        <f>IF(ISNUMBER(Summary!$D$17), DATE(Summary!$D$17, 1, 1) + INT((ROW(B487)-1)/24), DATE(2024, 1, 1) + INT((ROW(B487)-1)/24))</f>
        <v>45312</v>
      </c>
      <c r="E525" s="459">
        <v>0.25</v>
      </c>
      <c r="F525" s="780"/>
      <c r="G525" s="780"/>
      <c r="H525" s="460">
        <f t="shared" si="28"/>
        <v>0</v>
      </c>
      <c r="I525" s="460">
        <f t="shared" si="29"/>
        <v>0</v>
      </c>
      <c r="J525" s="460">
        <f t="shared" si="31"/>
        <v>0</v>
      </c>
      <c r="K525" s="9"/>
      <c r="P525" s="2"/>
      <c r="Q525" s="27"/>
      <c r="R525" s="2"/>
      <c r="S525" s="2"/>
      <c r="T525" s="2"/>
      <c r="U525" s="2"/>
      <c r="V525" s="2"/>
      <c r="W525" s="2"/>
    </row>
    <row r="526" spans="2:23" ht="15" customHeight="1" x14ac:dyDescent="0.35">
      <c r="B526" s="349"/>
      <c r="C526" s="715" t="str">
        <f t="shared" si="30"/>
        <v/>
      </c>
      <c r="D526" s="458">
        <f>IF(ISNUMBER(Summary!$D$17), DATE(Summary!$D$17, 1, 1) + INT((ROW(B488)-1)/24), DATE(2024, 1, 1) + INT((ROW(B488)-1)/24))</f>
        <v>45312</v>
      </c>
      <c r="E526" s="459">
        <v>0.29166666666666669</v>
      </c>
      <c r="F526" s="780"/>
      <c r="G526" s="780"/>
      <c r="H526" s="460">
        <f t="shared" si="28"/>
        <v>0</v>
      </c>
      <c r="I526" s="460">
        <f t="shared" si="29"/>
        <v>0</v>
      </c>
      <c r="J526" s="460">
        <f t="shared" si="31"/>
        <v>0</v>
      </c>
      <c r="K526" s="9"/>
      <c r="P526" s="2"/>
      <c r="Q526" s="27"/>
      <c r="R526" s="2"/>
      <c r="S526" s="2"/>
      <c r="T526" s="2"/>
      <c r="U526" s="2"/>
      <c r="V526" s="2"/>
      <c r="W526" s="2"/>
    </row>
    <row r="527" spans="2:23" ht="15" customHeight="1" x14ac:dyDescent="0.35">
      <c r="B527" s="349"/>
      <c r="C527" s="715" t="str">
        <f t="shared" si="30"/>
        <v/>
      </c>
      <c r="D527" s="458">
        <f>IF(ISNUMBER(Summary!$D$17), DATE(Summary!$D$17, 1, 1) + INT((ROW(B489)-1)/24), DATE(2024, 1, 1) + INT((ROW(B489)-1)/24))</f>
        <v>45312</v>
      </c>
      <c r="E527" s="459">
        <v>0.33333333333333337</v>
      </c>
      <c r="F527" s="780"/>
      <c r="G527" s="780"/>
      <c r="H527" s="460">
        <f t="shared" si="28"/>
        <v>0</v>
      </c>
      <c r="I527" s="460">
        <f t="shared" si="29"/>
        <v>0</v>
      </c>
      <c r="J527" s="460">
        <f t="shared" si="31"/>
        <v>0</v>
      </c>
      <c r="K527" s="9"/>
      <c r="P527" s="2"/>
      <c r="Q527" s="27"/>
      <c r="R527" s="2"/>
      <c r="S527" s="2"/>
      <c r="T527" s="2"/>
      <c r="U527" s="2"/>
      <c r="V527" s="2"/>
      <c r="W527" s="2"/>
    </row>
    <row r="528" spans="2:23" ht="15" customHeight="1" x14ac:dyDescent="0.35">
      <c r="B528" s="349"/>
      <c r="C528" s="715" t="str">
        <f t="shared" si="30"/>
        <v/>
      </c>
      <c r="D528" s="458">
        <f>IF(ISNUMBER(Summary!$D$17), DATE(Summary!$D$17, 1, 1) + INT((ROW(B490)-1)/24), DATE(2024, 1, 1) + INT((ROW(B490)-1)/24))</f>
        <v>45312</v>
      </c>
      <c r="E528" s="459">
        <v>0.375</v>
      </c>
      <c r="F528" s="780"/>
      <c r="G528" s="780"/>
      <c r="H528" s="460">
        <f t="shared" si="28"/>
        <v>0</v>
      </c>
      <c r="I528" s="460">
        <f t="shared" si="29"/>
        <v>0</v>
      </c>
      <c r="J528" s="460">
        <f t="shared" si="31"/>
        <v>0</v>
      </c>
      <c r="K528" s="9"/>
      <c r="P528" s="2"/>
      <c r="Q528" s="27"/>
      <c r="R528" s="2"/>
      <c r="S528" s="2"/>
      <c r="T528" s="2"/>
      <c r="U528" s="2"/>
      <c r="V528" s="2"/>
      <c r="W528" s="2"/>
    </row>
    <row r="529" spans="2:23" ht="15" customHeight="1" x14ac:dyDescent="0.35">
      <c r="B529" s="349"/>
      <c r="C529" s="715" t="str">
        <f t="shared" si="30"/>
        <v/>
      </c>
      <c r="D529" s="458">
        <f>IF(ISNUMBER(Summary!$D$17), DATE(Summary!$D$17, 1, 1) + INT((ROW(B491)-1)/24), DATE(2024, 1, 1) + INT((ROW(B491)-1)/24))</f>
        <v>45312</v>
      </c>
      <c r="E529" s="459">
        <v>0.41666666666666669</v>
      </c>
      <c r="F529" s="780"/>
      <c r="G529" s="780"/>
      <c r="H529" s="460">
        <f t="shared" si="28"/>
        <v>0</v>
      </c>
      <c r="I529" s="460">
        <f t="shared" si="29"/>
        <v>0</v>
      </c>
      <c r="J529" s="460">
        <f t="shared" si="31"/>
        <v>0</v>
      </c>
      <c r="K529" s="9"/>
      <c r="P529" s="2"/>
      <c r="Q529" s="27"/>
      <c r="R529" s="2"/>
      <c r="S529" s="2"/>
      <c r="T529" s="2"/>
      <c r="U529" s="2"/>
      <c r="V529" s="2"/>
      <c r="W529" s="2"/>
    </row>
    <row r="530" spans="2:23" ht="15" customHeight="1" x14ac:dyDescent="0.35">
      <c r="B530" s="349"/>
      <c r="C530" s="715" t="str">
        <f t="shared" si="30"/>
        <v/>
      </c>
      <c r="D530" s="458">
        <f>IF(ISNUMBER(Summary!$D$17), DATE(Summary!$D$17, 1, 1) + INT((ROW(B492)-1)/24), DATE(2024, 1, 1) + INT((ROW(B492)-1)/24))</f>
        <v>45312</v>
      </c>
      <c r="E530" s="459">
        <v>0.45833333333333337</v>
      </c>
      <c r="F530" s="780"/>
      <c r="G530" s="780"/>
      <c r="H530" s="460">
        <f t="shared" si="28"/>
        <v>0</v>
      </c>
      <c r="I530" s="460">
        <f t="shared" si="29"/>
        <v>0</v>
      </c>
      <c r="J530" s="460">
        <f t="shared" si="31"/>
        <v>0</v>
      </c>
      <c r="K530" s="9"/>
      <c r="P530" s="2"/>
      <c r="Q530" s="27"/>
      <c r="R530" s="2"/>
      <c r="S530" s="2"/>
      <c r="T530" s="2"/>
      <c r="U530" s="2"/>
      <c r="V530" s="2"/>
      <c r="W530" s="2"/>
    </row>
    <row r="531" spans="2:23" ht="15" customHeight="1" x14ac:dyDescent="0.35">
      <c r="B531" s="349"/>
      <c r="C531" s="715" t="str">
        <f t="shared" si="30"/>
        <v/>
      </c>
      <c r="D531" s="458">
        <f>IF(ISNUMBER(Summary!$D$17), DATE(Summary!$D$17, 1, 1) + INT((ROW(B493)-1)/24), DATE(2024, 1, 1) + INT((ROW(B493)-1)/24))</f>
        <v>45312</v>
      </c>
      <c r="E531" s="459">
        <v>0.50000000000000011</v>
      </c>
      <c r="F531" s="780"/>
      <c r="G531" s="780"/>
      <c r="H531" s="460">
        <f t="shared" si="28"/>
        <v>0</v>
      </c>
      <c r="I531" s="460">
        <f t="shared" si="29"/>
        <v>0</v>
      </c>
      <c r="J531" s="460">
        <f t="shared" si="31"/>
        <v>0</v>
      </c>
      <c r="K531" s="9"/>
      <c r="P531" s="2"/>
      <c r="Q531" s="27"/>
      <c r="R531" s="2"/>
      <c r="S531" s="2"/>
      <c r="T531" s="2"/>
      <c r="U531" s="2"/>
      <c r="V531" s="2"/>
      <c r="W531" s="2"/>
    </row>
    <row r="532" spans="2:23" ht="15" customHeight="1" x14ac:dyDescent="0.35">
      <c r="B532" s="349"/>
      <c r="C532" s="715" t="str">
        <f t="shared" si="30"/>
        <v/>
      </c>
      <c r="D532" s="458">
        <f>IF(ISNUMBER(Summary!$D$17), DATE(Summary!$D$17, 1, 1) + INT((ROW(B494)-1)/24), DATE(2024, 1, 1) + INT((ROW(B494)-1)/24))</f>
        <v>45312</v>
      </c>
      <c r="E532" s="459">
        <v>0.54166666666666674</v>
      </c>
      <c r="F532" s="780"/>
      <c r="G532" s="780"/>
      <c r="H532" s="460">
        <f t="shared" si="28"/>
        <v>0</v>
      </c>
      <c r="I532" s="460">
        <f t="shared" si="29"/>
        <v>0</v>
      </c>
      <c r="J532" s="460">
        <f t="shared" si="31"/>
        <v>0</v>
      </c>
      <c r="K532" s="9"/>
      <c r="P532" s="2"/>
      <c r="Q532" s="27"/>
      <c r="R532" s="2"/>
      <c r="S532" s="2"/>
      <c r="T532" s="2"/>
      <c r="U532" s="2"/>
      <c r="V532" s="2"/>
      <c r="W532" s="2"/>
    </row>
    <row r="533" spans="2:23" ht="15" customHeight="1" x14ac:dyDescent="0.35">
      <c r="B533" s="349"/>
      <c r="C533" s="715" t="str">
        <f t="shared" si="30"/>
        <v/>
      </c>
      <c r="D533" s="458">
        <f>IF(ISNUMBER(Summary!$D$17), DATE(Summary!$D$17, 1, 1) + INT((ROW(B495)-1)/24), DATE(2024, 1, 1) + INT((ROW(B495)-1)/24))</f>
        <v>45312</v>
      </c>
      <c r="E533" s="459">
        <v>0.58333333333333337</v>
      </c>
      <c r="F533" s="780"/>
      <c r="G533" s="780"/>
      <c r="H533" s="460">
        <f t="shared" si="28"/>
        <v>0</v>
      </c>
      <c r="I533" s="460">
        <f t="shared" si="29"/>
        <v>0</v>
      </c>
      <c r="J533" s="460">
        <f t="shared" si="31"/>
        <v>0</v>
      </c>
      <c r="K533" s="9"/>
      <c r="P533" s="2"/>
      <c r="Q533" s="27"/>
      <c r="R533" s="2"/>
      <c r="S533" s="2"/>
      <c r="T533" s="2"/>
      <c r="U533" s="2"/>
      <c r="V533" s="2"/>
      <c r="W533" s="2"/>
    </row>
    <row r="534" spans="2:23" ht="15" customHeight="1" x14ac:dyDescent="0.35">
      <c r="B534" s="349"/>
      <c r="C534" s="715" t="str">
        <f t="shared" si="30"/>
        <v/>
      </c>
      <c r="D534" s="458">
        <f>IF(ISNUMBER(Summary!$D$17), DATE(Summary!$D$17, 1, 1) + INT((ROW(B496)-1)/24), DATE(2024, 1, 1) + INT((ROW(B496)-1)/24))</f>
        <v>45312</v>
      </c>
      <c r="E534" s="459">
        <v>0.62500000000000011</v>
      </c>
      <c r="F534" s="780"/>
      <c r="G534" s="780"/>
      <c r="H534" s="460">
        <f t="shared" si="28"/>
        <v>0</v>
      </c>
      <c r="I534" s="460">
        <f t="shared" si="29"/>
        <v>0</v>
      </c>
      <c r="J534" s="460">
        <f t="shared" si="31"/>
        <v>0</v>
      </c>
      <c r="K534" s="9"/>
      <c r="P534" s="2"/>
      <c r="Q534" s="27"/>
      <c r="R534" s="2"/>
      <c r="S534" s="2"/>
      <c r="T534" s="2"/>
      <c r="U534" s="2"/>
      <c r="V534" s="2"/>
      <c r="W534" s="2"/>
    </row>
    <row r="535" spans="2:23" ht="15" customHeight="1" x14ac:dyDescent="0.35">
      <c r="B535" s="349"/>
      <c r="C535" s="715" t="str">
        <f t="shared" si="30"/>
        <v/>
      </c>
      <c r="D535" s="458">
        <f>IF(ISNUMBER(Summary!$D$17), DATE(Summary!$D$17, 1, 1) + INT((ROW(B497)-1)/24), DATE(2024, 1, 1) + INT((ROW(B497)-1)/24))</f>
        <v>45312</v>
      </c>
      <c r="E535" s="459">
        <v>0.66666666666666674</v>
      </c>
      <c r="F535" s="780"/>
      <c r="G535" s="780"/>
      <c r="H535" s="460">
        <f t="shared" si="28"/>
        <v>0</v>
      </c>
      <c r="I535" s="460">
        <f t="shared" si="29"/>
        <v>0</v>
      </c>
      <c r="J535" s="460">
        <f t="shared" si="31"/>
        <v>0</v>
      </c>
      <c r="K535" s="9"/>
      <c r="P535" s="2"/>
      <c r="Q535" s="27"/>
      <c r="R535" s="2"/>
      <c r="S535" s="2"/>
      <c r="T535" s="2"/>
      <c r="U535" s="2"/>
      <c r="V535" s="2"/>
      <c r="W535" s="2"/>
    </row>
    <row r="536" spans="2:23" ht="15" customHeight="1" x14ac:dyDescent="0.35">
      <c r="B536" s="349"/>
      <c r="C536" s="715" t="str">
        <f t="shared" si="30"/>
        <v/>
      </c>
      <c r="D536" s="458">
        <f>IF(ISNUMBER(Summary!$D$17), DATE(Summary!$D$17, 1, 1) + INT((ROW(B498)-1)/24), DATE(2024, 1, 1) + INT((ROW(B498)-1)/24))</f>
        <v>45312</v>
      </c>
      <c r="E536" s="459">
        <v>0.70833333333333337</v>
      </c>
      <c r="F536" s="780"/>
      <c r="G536" s="780"/>
      <c r="H536" s="460">
        <f t="shared" si="28"/>
        <v>0</v>
      </c>
      <c r="I536" s="460">
        <f t="shared" si="29"/>
        <v>0</v>
      </c>
      <c r="J536" s="460">
        <f t="shared" si="31"/>
        <v>0</v>
      </c>
      <c r="K536" s="9"/>
      <c r="P536" s="2"/>
      <c r="Q536" s="27"/>
      <c r="R536" s="2"/>
      <c r="S536" s="2"/>
      <c r="T536" s="2"/>
      <c r="U536" s="2"/>
      <c r="V536" s="2"/>
      <c r="W536" s="2"/>
    </row>
    <row r="537" spans="2:23" ht="15" customHeight="1" x14ac:dyDescent="0.35">
      <c r="B537" s="349"/>
      <c r="C537" s="715" t="str">
        <f t="shared" si="30"/>
        <v/>
      </c>
      <c r="D537" s="458">
        <f>IF(ISNUMBER(Summary!$D$17), DATE(Summary!$D$17, 1, 1) + INT((ROW(B499)-1)/24), DATE(2024, 1, 1) + INT((ROW(B499)-1)/24))</f>
        <v>45312</v>
      </c>
      <c r="E537" s="459">
        <v>0.75000000000000011</v>
      </c>
      <c r="F537" s="780"/>
      <c r="G537" s="780"/>
      <c r="H537" s="460">
        <f t="shared" si="28"/>
        <v>0</v>
      </c>
      <c r="I537" s="460">
        <f t="shared" si="29"/>
        <v>0</v>
      </c>
      <c r="J537" s="460">
        <f t="shared" si="31"/>
        <v>0</v>
      </c>
      <c r="K537" s="9"/>
      <c r="P537" s="2"/>
      <c r="Q537" s="27"/>
      <c r="R537" s="2"/>
      <c r="S537" s="2"/>
      <c r="T537" s="2"/>
      <c r="U537" s="2"/>
      <c r="V537" s="2"/>
      <c r="W537" s="2"/>
    </row>
    <row r="538" spans="2:23" ht="15" customHeight="1" x14ac:dyDescent="0.35">
      <c r="B538" s="349"/>
      <c r="C538" s="715" t="str">
        <f t="shared" si="30"/>
        <v/>
      </c>
      <c r="D538" s="458">
        <f>IF(ISNUMBER(Summary!$D$17), DATE(Summary!$D$17, 1, 1) + INT((ROW(B500)-1)/24), DATE(2024, 1, 1) + INT((ROW(B500)-1)/24))</f>
        <v>45312</v>
      </c>
      <c r="E538" s="459">
        <v>0.79166666666666674</v>
      </c>
      <c r="F538" s="780"/>
      <c r="G538" s="780"/>
      <c r="H538" s="460">
        <f t="shared" si="28"/>
        <v>0</v>
      </c>
      <c r="I538" s="460">
        <f t="shared" si="29"/>
        <v>0</v>
      </c>
      <c r="J538" s="460">
        <f t="shared" si="31"/>
        <v>0</v>
      </c>
      <c r="K538" s="9"/>
      <c r="P538" s="2"/>
      <c r="Q538" s="27"/>
      <c r="R538" s="2"/>
      <c r="S538" s="2"/>
      <c r="T538" s="2"/>
      <c r="U538" s="2"/>
      <c r="V538" s="2"/>
      <c r="W538" s="2"/>
    </row>
    <row r="539" spans="2:23" ht="15" customHeight="1" x14ac:dyDescent="0.35">
      <c r="B539" s="349"/>
      <c r="C539" s="715" t="str">
        <f t="shared" si="30"/>
        <v/>
      </c>
      <c r="D539" s="458">
        <f>IF(ISNUMBER(Summary!$D$17), DATE(Summary!$D$17, 1, 1) + INT((ROW(B501)-1)/24), DATE(2024, 1, 1) + INT((ROW(B501)-1)/24))</f>
        <v>45312</v>
      </c>
      <c r="E539" s="459">
        <v>0.83333333333333337</v>
      </c>
      <c r="F539" s="780"/>
      <c r="G539" s="780"/>
      <c r="H539" s="460">
        <f t="shared" si="28"/>
        <v>0</v>
      </c>
      <c r="I539" s="460">
        <f t="shared" si="29"/>
        <v>0</v>
      </c>
      <c r="J539" s="460">
        <f t="shared" si="31"/>
        <v>0</v>
      </c>
      <c r="K539" s="9"/>
      <c r="P539" s="2"/>
      <c r="Q539" s="27"/>
      <c r="R539" s="2"/>
      <c r="S539" s="2"/>
      <c r="T539" s="2"/>
      <c r="U539" s="2"/>
      <c r="V539" s="2"/>
      <c r="W539" s="2"/>
    </row>
    <row r="540" spans="2:23" ht="15" customHeight="1" x14ac:dyDescent="0.35">
      <c r="B540" s="349"/>
      <c r="C540" s="715" t="str">
        <f t="shared" si="30"/>
        <v/>
      </c>
      <c r="D540" s="458">
        <f>IF(ISNUMBER(Summary!$D$17), DATE(Summary!$D$17, 1, 1) + INT((ROW(B502)-1)/24), DATE(2024, 1, 1) + INT((ROW(B502)-1)/24))</f>
        <v>45312</v>
      </c>
      <c r="E540" s="459">
        <v>0.87500000000000011</v>
      </c>
      <c r="F540" s="780"/>
      <c r="G540" s="780"/>
      <c r="H540" s="460">
        <f t="shared" si="28"/>
        <v>0</v>
      </c>
      <c r="I540" s="460">
        <f t="shared" si="29"/>
        <v>0</v>
      </c>
      <c r="J540" s="460">
        <f t="shared" si="31"/>
        <v>0</v>
      </c>
      <c r="K540" s="9"/>
      <c r="P540" s="2"/>
      <c r="Q540" s="27"/>
      <c r="R540" s="2"/>
      <c r="S540" s="2"/>
      <c r="T540" s="2"/>
      <c r="U540" s="2"/>
      <c r="V540" s="2"/>
      <c r="W540" s="2"/>
    </row>
    <row r="541" spans="2:23" ht="15" customHeight="1" x14ac:dyDescent="0.35">
      <c r="B541" s="349"/>
      <c r="C541" s="715" t="str">
        <f t="shared" si="30"/>
        <v/>
      </c>
      <c r="D541" s="458">
        <f>IF(ISNUMBER(Summary!$D$17), DATE(Summary!$D$17, 1, 1) + INT((ROW(B503)-1)/24), DATE(2024, 1, 1) + INT((ROW(B503)-1)/24))</f>
        <v>45312</v>
      </c>
      <c r="E541" s="459">
        <v>0.91666666666666674</v>
      </c>
      <c r="F541" s="780"/>
      <c r="G541" s="780"/>
      <c r="H541" s="460">
        <f t="shared" si="28"/>
        <v>0</v>
      </c>
      <c r="I541" s="460">
        <f t="shared" si="29"/>
        <v>0</v>
      </c>
      <c r="J541" s="460">
        <f t="shared" si="31"/>
        <v>0</v>
      </c>
      <c r="K541" s="9"/>
      <c r="P541" s="2"/>
      <c r="Q541" s="27"/>
      <c r="R541" s="2"/>
      <c r="S541" s="2"/>
      <c r="T541" s="2"/>
      <c r="U541" s="2"/>
      <c r="V541" s="2"/>
      <c r="W541" s="2"/>
    </row>
    <row r="542" spans="2:23" ht="15" customHeight="1" x14ac:dyDescent="0.35">
      <c r="B542" s="349"/>
      <c r="C542" s="715" t="str">
        <f t="shared" si="30"/>
        <v/>
      </c>
      <c r="D542" s="458">
        <f>IF(ISNUMBER(Summary!$D$17), DATE(Summary!$D$17, 1, 1) + INT((ROW(B504)-1)/24), DATE(2024, 1, 1) + INT((ROW(B504)-1)/24))</f>
        <v>45312</v>
      </c>
      <c r="E542" s="459">
        <v>0.95833333333333337</v>
      </c>
      <c r="F542" s="780"/>
      <c r="G542" s="780"/>
      <c r="H542" s="460">
        <f t="shared" si="28"/>
        <v>0</v>
      </c>
      <c r="I542" s="460">
        <f t="shared" si="29"/>
        <v>0</v>
      </c>
      <c r="J542" s="460">
        <f t="shared" si="31"/>
        <v>0</v>
      </c>
      <c r="K542" s="9"/>
      <c r="P542" s="2"/>
      <c r="Q542" s="27"/>
      <c r="R542" s="2"/>
      <c r="S542" s="2"/>
      <c r="T542" s="2"/>
      <c r="U542" s="2"/>
      <c r="V542" s="2"/>
      <c r="W542" s="2"/>
    </row>
    <row r="543" spans="2:23" ht="15" customHeight="1" x14ac:dyDescent="0.35">
      <c r="B543" s="457"/>
      <c r="C543" s="715">
        <f t="shared" si="30"/>
        <v>45313</v>
      </c>
      <c r="D543" s="458">
        <f>IF(ISNUMBER(Summary!$D$17), DATE(Summary!$D$17, 1, 1) + INT((ROW(B505)-1)/24), DATE(2024, 1, 1) + INT((ROW(B505)-1)/24))</f>
        <v>45313</v>
      </c>
      <c r="E543" s="459">
        <v>3.1225022567582528E-17</v>
      </c>
      <c r="F543" s="780"/>
      <c r="G543" s="780"/>
      <c r="H543" s="460">
        <f t="shared" si="28"/>
        <v>0</v>
      </c>
      <c r="I543" s="460">
        <f t="shared" si="29"/>
        <v>0</v>
      </c>
      <c r="J543" s="460">
        <f t="shared" si="31"/>
        <v>0</v>
      </c>
      <c r="K543" s="9"/>
      <c r="P543" s="2"/>
      <c r="Q543" s="27"/>
      <c r="R543" s="2"/>
      <c r="S543" s="2"/>
      <c r="T543" s="2"/>
      <c r="U543" s="2"/>
      <c r="V543" s="2"/>
      <c r="W543" s="2"/>
    </row>
    <row r="544" spans="2:23" ht="15" customHeight="1" x14ac:dyDescent="0.35">
      <c r="B544" s="349"/>
      <c r="C544" s="715" t="str">
        <f t="shared" si="30"/>
        <v/>
      </c>
      <c r="D544" s="458">
        <f>IF(ISNUMBER(Summary!$D$17), DATE(Summary!$D$17, 1, 1) + INT((ROW(B506)-1)/24), DATE(2024, 1, 1) + INT((ROW(B506)-1)/24))</f>
        <v>45313</v>
      </c>
      <c r="E544" s="459">
        <v>4.1666666666666699E-2</v>
      </c>
      <c r="F544" s="780"/>
      <c r="G544" s="780"/>
      <c r="H544" s="460">
        <f t="shared" si="28"/>
        <v>0</v>
      </c>
      <c r="I544" s="460">
        <f t="shared" si="29"/>
        <v>0</v>
      </c>
      <c r="J544" s="460">
        <f t="shared" si="31"/>
        <v>0</v>
      </c>
      <c r="K544" s="9"/>
      <c r="P544" s="2"/>
      <c r="Q544" s="27"/>
      <c r="R544" s="2"/>
      <c r="S544" s="2"/>
      <c r="T544" s="2"/>
      <c r="U544" s="2"/>
      <c r="V544" s="2"/>
      <c r="W544" s="2"/>
    </row>
    <row r="545" spans="2:23" ht="15" customHeight="1" x14ac:dyDescent="0.35">
      <c r="B545" s="349"/>
      <c r="C545" s="715" t="str">
        <f t="shared" si="30"/>
        <v/>
      </c>
      <c r="D545" s="458">
        <f>IF(ISNUMBER(Summary!$D$17), DATE(Summary!$D$17, 1, 1) + INT((ROW(B507)-1)/24), DATE(2024, 1, 1) + INT((ROW(B507)-1)/24))</f>
        <v>45313</v>
      </c>
      <c r="E545" s="459">
        <v>8.333333333333337E-2</v>
      </c>
      <c r="F545" s="780"/>
      <c r="G545" s="780"/>
      <c r="H545" s="460">
        <f t="shared" si="28"/>
        <v>0</v>
      </c>
      <c r="I545" s="460">
        <f t="shared" si="29"/>
        <v>0</v>
      </c>
      <c r="J545" s="460">
        <f t="shared" si="31"/>
        <v>0</v>
      </c>
      <c r="K545" s="9"/>
      <c r="P545" s="2"/>
      <c r="Q545" s="27"/>
      <c r="R545" s="2"/>
      <c r="S545" s="2"/>
      <c r="T545" s="2"/>
      <c r="U545" s="2"/>
      <c r="V545" s="2"/>
      <c r="W545" s="2"/>
    </row>
    <row r="546" spans="2:23" ht="15" customHeight="1" x14ac:dyDescent="0.35">
      <c r="B546" s="349"/>
      <c r="C546" s="715" t="str">
        <f t="shared" si="30"/>
        <v/>
      </c>
      <c r="D546" s="458">
        <f>IF(ISNUMBER(Summary!$D$17), DATE(Summary!$D$17, 1, 1) + INT((ROW(B508)-1)/24), DATE(2024, 1, 1) + INT((ROW(B508)-1)/24))</f>
        <v>45313</v>
      </c>
      <c r="E546" s="459">
        <v>0.12500000000000006</v>
      </c>
      <c r="F546" s="780"/>
      <c r="G546" s="780"/>
      <c r="H546" s="460">
        <f t="shared" si="28"/>
        <v>0</v>
      </c>
      <c r="I546" s="460">
        <f t="shared" si="29"/>
        <v>0</v>
      </c>
      <c r="J546" s="460">
        <f t="shared" si="31"/>
        <v>0</v>
      </c>
      <c r="K546" s="9"/>
      <c r="P546" s="2"/>
      <c r="Q546" s="27"/>
      <c r="R546" s="2"/>
      <c r="S546" s="2"/>
      <c r="T546" s="2"/>
      <c r="U546" s="2"/>
      <c r="V546" s="2"/>
      <c r="W546" s="2"/>
    </row>
    <row r="547" spans="2:23" ht="15" customHeight="1" x14ac:dyDescent="0.35">
      <c r="B547" s="349"/>
      <c r="C547" s="715" t="str">
        <f t="shared" si="30"/>
        <v/>
      </c>
      <c r="D547" s="458">
        <f>IF(ISNUMBER(Summary!$D$17), DATE(Summary!$D$17, 1, 1) + INT((ROW(B509)-1)/24), DATE(2024, 1, 1) + INT((ROW(B509)-1)/24))</f>
        <v>45313</v>
      </c>
      <c r="E547" s="459">
        <v>0.16666666666666669</v>
      </c>
      <c r="F547" s="780"/>
      <c r="G547" s="780"/>
      <c r="H547" s="460">
        <f t="shared" si="28"/>
        <v>0</v>
      </c>
      <c r="I547" s="460">
        <f t="shared" si="29"/>
        <v>0</v>
      </c>
      <c r="J547" s="460">
        <f t="shared" si="31"/>
        <v>0</v>
      </c>
      <c r="K547" s="9"/>
      <c r="P547" s="2"/>
      <c r="Q547" s="27"/>
      <c r="R547" s="2"/>
      <c r="S547" s="2"/>
      <c r="T547" s="2"/>
      <c r="U547" s="2"/>
      <c r="V547" s="2"/>
      <c r="W547" s="2"/>
    </row>
    <row r="548" spans="2:23" ht="15" customHeight="1" x14ac:dyDescent="0.35">
      <c r="B548" s="349"/>
      <c r="C548" s="715" t="str">
        <f t="shared" si="30"/>
        <v/>
      </c>
      <c r="D548" s="458">
        <f>IF(ISNUMBER(Summary!$D$17), DATE(Summary!$D$17, 1, 1) + INT((ROW(B510)-1)/24), DATE(2024, 1, 1) + INT((ROW(B510)-1)/24))</f>
        <v>45313</v>
      </c>
      <c r="E548" s="459">
        <v>0.20833333333333337</v>
      </c>
      <c r="F548" s="780"/>
      <c r="G548" s="780"/>
      <c r="H548" s="460">
        <f t="shared" si="28"/>
        <v>0</v>
      </c>
      <c r="I548" s="460">
        <f t="shared" si="29"/>
        <v>0</v>
      </c>
      <c r="J548" s="460">
        <f t="shared" si="31"/>
        <v>0</v>
      </c>
      <c r="K548" s="9"/>
      <c r="P548" s="2"/>
      <c r="Q548" s="27"/>
      <c r="R548" s="2"/>
      <c r="S548" s="2"/>
      <c r="T548" s="2"/>
      <c r="U548" s="2"/>
      <c r="V548" s="2"/>
      <c r="W548" s="2"/>
    </row>
    <row r="549" spans="2:23" ht="15" customHeight="1" x14ac:dyDescent="0.35">
      <c r="B549" s="349"/>
      <c r="C549" s="715" t="str">
        <f t="shared" si="30"/>
        <v/>
      </c>
      <c r="D549" s="458">
        <f>IF(ISNUMBER(Summary!$D$17), DATE(Summary!$D$17, 1, 1) + INT((ROW(B511)-1)/24), DATE(2024, 1, 1) + INT((ROW(B511)-1)/24))</f>
        <v>45313</v>
      </c>
      <c r="E549" s="459">
        <v>0.25</v>
      </c>
      <c r="F549" s="780"/>
      <c r="G549" s="780"/>
      <c r="H549" s="460">
        <f t="shared" si="28"/>
        <v>0</v>
      </c>
      <c r="I549" s="460">
        <f t="shared" si="29"/>
        <v>0</v>
      </c>
      <c r="J549" s="460">
        <f t="shared" si="31"/>
        <v>0</v>
      </c>
      <c r="K549" s="9"/>
      <c r="P549" s="2"/>
      <c r="Q549" s="27"/>
      <c r="R549" s="2"/>
      <c r="S549" s="2"/>
      <c r="T549" s="2"/>
      <c r="U549" s="2"/>
      <c r="V549" s="2"/>
      <c r="W549" s="2"/>
    </row>
    <row r="550" spans="2:23" ht="15" customHeight="1" x14ac:dyDescent="0.35">
      <c r="B550" s="349"/>
      <c r="C550" s="715" t="str">
        <f t="shared" si="30"/>
        <v/>
      </c>
      <c r="D550" s="458">
        <f>IF(ISNUMBER(Summary!$D$17), DATE(Summary!$D$17, 1, 1) + INT((ROW(B512)-1)/24), DATE(2024, 1, 1) + INT((ROW(B512)-1)/24))</f>
        <v>45313</v>
      </c>
      <c r="E550" s="459">
        <v>0.29166666666666669</v>
      </c>
      <c r="F550" s="780"/>
      <c r="G550" s="780"/>
      <c r="H550" s="460">
        <f t="shared" si="28"/>
        <v>0</v>
      </c>
      <c r="I550" s="460">
        <f t="shared" si="29"/>
        <v>0</v>
      </c>
      <c r="J550" s="460">
        <f t="shared" si="31"/>
        <v>0</v>
      </c>
      <c r="K550" s="9"/>
      <c r="P550" s="2"/>
      <c r="Q550" s="27"/>
      <c r="R550" s="2"/>
      <c r="S550" s="2"/>
      <c r="T550" s="2"/>
      <c r="U550" s="2"/>
      <c r="V550" s="2"/>
      <c r="W550" s="2"/>
    </row>
    <row r="551" spans="2:23" ht="15" customHeight="1" x14ac:dyDescent="0.35">
      <c r="B551" s="349"/>
      <c r="C551" s="715" t="str">
        <f t="shared" si="30"/>
        <v/>
      </c>
      <c r="D551" s="458">
        <f>IF(ISNUMBER(Summary!$D$17), DATE(Summary!$D$17, 1, 1) + INT((ROW(B513)-1)/24), DATE(2024, 1, 1) + INT((ROW(B513)-1)/24))</f>
        <v>45313</v>
      </c>
      <c r="E551" s="459">
        <v>0.33333333333333337</v>
      </c>
      <c r="F551" s="780"/>
      <c r="G551" s="780"/>
      <c r="H551" s="460">
        <f t="shared" ref="H551:H614" si="32">IF(G551&gt;F551,F551,G551)</f>
        <v>0</v>
      </c>
      <c r="I551" s="460">
        <f t="shared" ref="I551:I614" si="33">F551-H551</f>
        <v>0</v>
      </c>
      <c r="J551" s="460">
        <f t="shared" si="31"/>
        <v>0</v>
      </c>
      <c r="K551" s="9"/>
      <c r="P551" s="2"/>
      <c r="Q551" s="27"/>
      <c r="R551" s="2"/>
      <c r="S551" s="2"/>
      <c r="T551" s="2"/>
      <c r="U551" s="2"/>
      <c r="V551" s="2"/>
      <c r="W551" s="2"/>
    </row>
    <row r="552" spans="2:23" ht="15" customHeight="1" x14ac:dyDescent="0.35">
      <c r="B552" s="349"/>
      <c r="C552" s="715" t="str">
        <f t="shared" ref="C552:C615" si="34">IF(MOD(ROW()-ROW($E$39), 24)=0, $D552, "")</f>
        <v/>
      </c>
      <c r="D552" s="458">
        <f>IF(ISNUMBER(Summary!$D$17), DATE(Summary!$D$17, 1, 1) + INT((ROW(B514)-1)/24), DATE(2024, 1, 1) + INT((ROW(B514)-1)/24))</f>
        <v>45313</v>
      </c>
      <c r="E552" s="459">
        <v>0.375</v>
      </c>
      <c r="F552" s="780"/>
      <c r="G552" s="780"/>
      <c r="H552" s="460">
        <f t="shared" si="32"/>
        <v>0</v>
      </c>
      <c r="I552" s="460">
        <f t="shared" si="33"/>
        <v>0</v>
      </c>
      <c r="J552" s="460">
        <f t="shared" ref="J552:J615" si="35">G552-H552</f>
        <v>0</v>
      </c>
      <c r="K552" s="9"/>
      <c r="P552" s="2"/>
      <c r="Q552" s="27"/>
      <c r="R552" s="2"/>
      <c r="S552" s="2"/>
      <c r="T552" s="2"/>
      <c r="U552" s="2"/>
      <c r="V552" s="2"/>
      <c r="W552" s="2"/>
    </row>
    <row r="553" spans="2:23" ht="15" customHeight="1" x14ac:dyDescent="0.35">
      <c r="B553" s="349"/>
      <c r="C553" s="715" t="str">
        <f t="shared" si="34"/>
        <v/>
      </c>
      <c r="D553" s="458">
        <f>IF(ISNUMBER(Summary!$D$17), DATE(Summary!$D$17, 1, 1) + INT((ROW(B515)-1)/24), DATE(2024, 1, 1) + INT((ROW(B515)-1)/24))</f>
        <v>45313</v>
      </c>
      <c r="E553" s="459">
        <v>0.41666666666666669</v>
      </c>
      <c r="F553" s="780"/>
      <c r="G553" s="780"/>
      <c r="H553" s="460">
        <f t="shared" si="32"/>
        <v>0</v>
      </c>
      <c r="I553" s="460">
        <f t="shared" si="33"/>
        <v>0</v>
      </c>
      <c r="J553" s="460">
        <f t="shared" si="35"/>
        <v>0</v>
      </c>
      <c r="K553" s="9"/>
      <c r="P553" s="2"/>
      <c r="Q553" s="27"/>
      <c r="R553" s="2"/>
      <c r="S553" s="2"/>
      <c r="T553" s="2"/>
      <c r="U553" s="2"/>
      <c r="V553" s="2"/>
      <c r="W553" s="2"/>
    </row>
    <row r="554" spans="2:23" ht="15" customHeight="1" x14ac:dyDescent="0.35">
      <c r="B554" s="349"/>
      <c r="C554" s="715" t="str">
        <f t="shared" si="34"/>
        <v/>
      </c>
      <c r="D554" s="458">
        <f>IF(ISNUMBER(Summary!$D$17), DATE(Summary!$D$17, 1, 1) + INT((ROW(B516)-1)/24), DATE(2024, 1, 1) + INT((ROW(B516)-1)/24))</f>
        <v>45313</v>
      </c>
      <c r="E554" s="459">
        <v>0.45833333333333337</v>
      </c>
      <c r="F554" s="780"/>
      <c r="G554" s="780"/>
      <c r="H554" s="460">
        <f t="shared" si="32"/>
        <v>0</v>
      </c>
      <c r="I554" s="460">
        <f t="shared" si="33"/>
        <v>0</v>
      </c>
      <c r="J554" s="460">
        <f t="shared" si="35"/>
        <v>0</v>
      </c>
      <c r="K554" s="9"/>
      <c r="P554" s="2"/>
      <c r="Q554" s="27"/>
      <c r="R554" s="2"/>
      <c r="S554" s="2"/>
      <c r="T554" s="2"/>
      <c r="U554" s="2"/>
      <c r="V554" s="2"/>
      <c r="W554" s="2"/>
    </row>
    <row r="555" spans="2:23" ht="15" customHeight="1" x14ac:dyDescent="0.35">
      <c r="B555" s="349"/>
      <c r="C555" s="715" t="str">
        <f t="shared" si="34"/>
        <v/>
      </c>
      <c r="D555" s="458">
        <f>IF(ISNUMBER(Summary!$D$17), DATE(Summary!$D$17, 1, 1) + INT((ROW(B517)-1)/24), DATE(2024, 1, 1) + INT((ROW(B517)-1)/24))</f>
        <v>45313</v>
      </c>
      <c r="E555" s="459">
        <v>0.50000000000000011</v>
      </c>
      <c r="F555" s="780"/>
      <c r="G555" s="780"/>
      <c r="H555" s="460">
        <f t="shared" si="32"/>
        <v>0</v>
      </c>
      <c r="I555" s="460">
        <f t="shared" si="33"/>
        <v>0</v>
      </c>
      <c r="J555" s="460">
        <f t="shared" si="35"/>
        <v>0</v>
      </c>
      <c r="K555" s="9"/>
      <c r="P555" s="2"/>
      <c r="Q555" s="27"/>
      <c r="R555" s="2"/>
      <c r="S555" s="2"/>
      <c r="T555" s="2"/>
      <c r="U555" s="2"/>
      <c r="V555" s="2"/>
      <c r="W555" s="2"/>
    </row>
    <row r="556" spans="2:23" ht="15" customHeight="1" x14ac:dyDescent="0.35">
      <c r="B556" s="349"/>
      <c r="C556" s="715" t="str">
        <f t="shared" si="34"/>
        <v/>
      </c>
      <c r="D556" s="458">
        <f>IF(ISNUMBER(Summary!$D$17), DATE(Summary!$D$17, 1, 1) + INT((ROW(B518)-1)/24), DATE(2024, 1, 1) + INT((ROW(B518)-1)/24))</f>
        <v>45313</v>
      </c>
      <c r="E556" s="459">
        <v>0.54166666666666674</v>
      </c>
      <c r="F556" s="780"/>
      <c r="G556" s="780"/>
      <c r="H556" s="460">
        <f t="shared" si="32"/>
        <v>0</v>
      </c>
      <c r="I556" s="460">
        <f t="shared" si="33"/>
        <v>0</v>
      </c>
      <c r="J556" s="460">
        <f t="shared" si="35"/>
        <v>0</v>
      </c>
      <c r="K556" s="9"/>
      <c r="P556" s="2"/>
      <c r="Q556" s="27"/>
      <c r="R556" s="2"/>
      <c r="S556" s="2"/>
      <c r="T556" s="2"/>
      <c r="U556" s="2"/>
      <c r="V556" s="2"/>
      <c r="W556" s="2"/>
    </row>
    <row r="557" spans="2:23" ht="15" customHeight="1" x14ac:dyDescent="0.35">
      <c r="B557" s="349"/>
      <c r="C557" s="715" t="str">
        <f t="shared" si="34"/>
        <v/>
      </c>
      <c r="D557" s="458">
        <f>IF(ISNUMBER(Summary!$D$17), DATE(Summary!$D$17, 1, 1) + INT((ROW(B519)-1)/24), DATE(2024, 1, 1) + INT((ROW(B519)-1)/24))</f>
        <v>45313</v>
      </c>
      <c r="E557" s="459">
        <v>0.58333333333333337</v>
      </c>
      <c r="F557" s="780"/>
      <c r="G557" s="780"/>
      <c r="H557" s="460">
        <f t="shared" si="32"/>
        <v>0</v>
      </c>
      <c r="I557" s="460">
        <f t="shared" si="33"/>
        <v>0</v>
      </c>
      <c r="J557" s="460">
        <f t="shared" si="35"/>
        <v>0</v>
      </c>
      <c r="K557" s="9"/>
      <c r="P557" s="2"/>
      <c r="Q557" s="27"/>
      <c r="R557" s="2"/>
      <c r="S557" s="2"/>
      <c r="T557" s="2"/>
      <c r="U557" s="2"/>
      <c r="V557" s="2"/>
      <c r="W557" s="2"/>
    </row>
    <row r="558" spans="2:23" ht="15" customHeight="1" x14ac:dyDescent="0.35">
      <c r="B558" s="349"/>
      <c r="C558" s="715" t="str">
        <f t="shared" si="34"/>
        <v/>
      </c>
      <c r="D558" s="458">
        <f>IF(ISNUMBER(Summary!$D$17), DATE(Summary!$D$17, 1, 1) + INT((ROW(B520)-1)/24), DATE(2024, 1, 1) + INT((ROW(B520)-1)/24))</f>
        <v>45313</v>
      </c>
      <c r="E558" s="459">
        <v>0.62500000000000011</v>
      </c>
      <c r="F558" s="780"/>
      <c r="G558" s="780"/>
      <c r="H558" s="460">
        <f t="shared" si="32"/>
        <v>0</v>
      </c>
      <c r="I558" s="460">
        <f t="shared" si="33"/>
        <v>0</v>
      </c>
      <c r="J558" s="460">
        <f t="shared" si="35"/>
        <v>0</v>
      </c>
      <c r="K558" s="9"/>
      <c r="P558" s="2"/>
      <c r="Q558" s="27"/>
      <c r="R558" s="2"/>
      <c r="S558" s="2"/>
      <c r="T558" s="2"/>
      <c r="U558" s="2"/>
      <c r="V558" s="2"/>
      <c r="W558" s="2"/>
    </row>
    <row r="559" spans="2:23" ht="15" customHeight="1" x14ac:dyDescent="0.35">
      <c r="B559" s="349"/>
      <c r="C559" s="715" t="str">
        <f t="shared" si="34"/>
        <v/>
      </c>
      <c r="D559" s="458">
        <f>IF(ISNUMBER(Summary!$D$17), DATE(Summary!$D$17, 1, 1) + INT((ROW(B521)-1)/24), DATE(2024, 1, 1) + INT((ROW(B521)-1)/24))</f>
        <v>45313</v>
      </c>
      <c r="E559" s="459">
        <v>0.66666666666666674</v>
      </c>
      <c r="F559" s="780"/>
      <c r="G559" s="780"/>
      <c r="H559" s="460">
        <f t="shared" si="32"/>
        <v>0</v>
      </c>
      <c r="I559" s="460">
        <f t="shared" si="33"/>
        <v>0</v>
      </c>
      <c r="J559" s="460">
        <f t="shared" si="35"/>
        <v>0</v>
      </c>
      <c r="K559" s="9"/>
      <c r="P559" s="2"/>
      <c r="Q559" s="27"/>
      <c r="R559" s="2"/>
      <c r="S559" s="2"/>
      <c r="T559" s="2"/>
      <c r="U559" s="2"/>
      <c r="V559" s="2"/>
      <c r="W559" s="2"/>
    </row>
    <row r="560" spans="2:23" ht="15" customHeight="1" x14ac:dyDescent="0.35">
      <c r="B560" s="349"/>
      <c r="C560" s="715" t="str">
        <f t="shared" si="34"/>
        <v/>
      </c>
      <c r="D560" s="458">
        <f>IF(ISNUMBER(Summary!$D$17), DATE(Summary!$D$17, 1, 1) + INT((ROW(B522)-1)/24), DATE(2024, 1, 1) + INT((ROW(B522)-1)/24))</f>
        <v>45313</v>
      </c>
      <c r="E560" s="459">
        <v>0.70833333333333337</v>
      </c>
      <c r="F560" s="780"/>
      <c r="G560" s="780"/>
      <c r="H560" s="460">
        <f t="shared" si="32"/>
        <v>0</v>
      </c>
      <c r="I560" s="460">
        <f t="shared" si="33"/>
        <v>0</v>
      </c>
      <c r="J560" s="460">
        <f t="shared" si="35"/>
        <v>0</v>
      </c>
      <c r="K560" s="9"/>
      <c r="P560" s="2"/>
      <c r="Q560" s="27"/>
      <c r="R560" s="2"/>
      <c r="S560" s="2"/>
      <c r="T560" s="2"/>
      <c r="U560" s="2"/>
      <c r="V560" s="2"/>
      <c r="W560" s="2"/>
    </row>
    <row r="561" spans="2:23" ht="15" customHeight="1" x14ac:dyDescent="0.35">
      <c r="B561" s="349"/>
      <c r="C561" s="715" t="str">
        <f t="shared" si="34"/>
        <v/>
      </c>
      <c r="D561" s="458">
        <f>IF(ISNUMBER(Summary!$D$17), DATE(Summary!$D$17, 1, 1) + INT((ROW(B523)-1)/24), DATE(2024, 1, 1) + INT((ROW(B523)-1)/24))</f>
        <v>45313</v>
      </c>
      <c r="E561" s="459">
        <v>0.75000000000000011</v>
      </c>
      <c r="F561" s="780"/>
      <c r="G561" s="780"/>
      <c r="H561" s="460">
        <f t="shared" si="32"/>
        <v>0</v>
      </c>
      <c r="I561" s="460">
        <f t="shared" si="33"/>
        <v>0</v>
      </c>
      <c r="J561" s="460">
        <f t="shared" si="35"/>
        <v>0</v>
      </c>
      <c r="K561" s="9"/>
      <c r="P561" s="2"/>
      <c r="Q561" s="27"/>
      <c r="R561" s="2"/>
      <c r="S561" s="2"/>
      <c r="T561" s="2"/>
      <c r="U561" s="2"/>
      <c r="V561" s="2"/>
      <c r="W561" s="2"/>
    </row>
    <row r="562" spans="2:23" ht="15" customHeight="1" x14ac:dyDescent="0.35">
      <c r="B562" s="349"/>
      <c r="C562" s="715" t="str">
        <f t="shared" si="34"/>
        <v/>
      </c>
      <c r="D562" s="458">
        <f>IF(ISNUMBER(Summary!$D$17), DATE(Summary!$D$17, 1, 1) + INT((ROW(B524)-1)/24), DATE(2024, 1, 1) + INT((ROW(B524)-1)/24))</f>
        <v>45313</v>
      </c>
      <c r="E562" s="459">
        <v>0.79166666666666674</v>
      </c>
      <c r="F562" s="780"/>
      <c r="G562" s="780"/>
      <c r="H562" s="460">
        <f t="shared" si="32"/>
        <v>0</v>
      </c>
      <c r="I562" s="460">
        <f t="shared" si="33"/>
        <v>0</v>
      </c>
      <c r="J562" s="460">
        <f t="shared" si="35"/>
        <v>0</v>
      </c>
      <c r="K562" s="9"/>
      <c r="P562" s="2"/>
      <c r="Q562" s="27"/>
      <c r="R562" s="2"/>
      <c r="S562" s="2"/>
      <c r="T562" s="2"/>
      <c r="U562" s="2"/>
      <c r="V562" s="2"/>
      <c r="W562" s="2"/>
    </row>
    <row r="563" spans="2:23" ht="15" customHeight="1" x14ac:dyDescent="0.35">
      <c r="B563" s="349"/>
      <c r="C563" s="715" t="str">
        <f t="shared" si="34"/>
        <v/>
      </c>
      <c r="D563" s="458">
        <f>IF(ISNUMBER(Summary!$D$17), DATE(Summary!$D$17, 1, 1) + INT((ROW(B525)-1)/24), DATE(2024, 1, 1) + INT((ROW(B525)-1)/24))</f>
        <v>45313</v>
      </c>
      <c r="E563" s="459">
        <v>0.83333333333333337</v>
      </c>
      <c r="F563" s="780"/>
      <c r="G563" s="780"/>
      <c r="H563" s="460">
        <f t="shared" si="32"/>
        <v>0</v>
      </c>
      <c r="I563" s="460">
        <f t="shared" si="33"/>
        <v>0</v>
      </c>
      <c r="J563" s="460">
        <f t="shared" si="35"/>
        <v>0</v>
      </c>
      <c r="K563" s="9"/>
      <c r="P563" s="2"/>
      <c r="Q563" s="27"/>
      <c r="R563" s="2"/>
      <c r="S563" s="2"/>
      <c r="T563" s="2"/>
      <c r="U563" s="2"/>
      <c r="V563" s="2"/>
      <c r="W563" s="2"/>
    </row>
    <row r="564" spans="2:23" ht="15" customHeight="1" x14ac:dyDescent="0.35">
      <c r="B564" s="349"/>
      <c r="C564" s="715" t="str">
        <f t="shared" si="34"/>
        <v/>
      </c>
      <c r="D564" s="458">
        <f>IF(ISNUMBER(Summary!$D$17), DATE(Summary!$D$17, 1, 1) + INT((ROW(B526)-1)/24), DATE(2024, 1, 1) + INT((ROW(B526)-1)/24))</f>
        <v>45313</v>
      </c>
      <c r="E564" s="459">
        <v>0.87500000000000011</v>
      </c>
      <c r="F564" s="780"/>
      <c r="G564" s="780"/>
      <c r="H564" s="460">
        <f t="shared" si="32"/>
        <v>0</v>
      </c>
      <c r="I564" s="460">
        <f t="shared" si="33"/>
        <v>0</v>
      </c>
      <c r="J564" s="460">
        <f t="shared" si="35"/>
        <v>0</v>
      </c>
      <c r="K564" s="9"/>
      <c r="P564" s="2"/>
      <c r="Q564" s="27"/>
      <c r="R564" s="2"/>
      <c r="S564" s="2"/>
      <c r="T564" s="2"/>
      <c r="U564" s="2"/>
      <c r="V564" s="2"/>
      <c r="W564" s="2"/>
    </row>
    <row r="565" spans="2:23" ht="15" customHeight="1" x14ac:dyDescent="0.35">
      <c r="B565" s="349"/>
      <c r="C565" s="715" t="str">
        <f t="shared" si="34"/>
        <v/>
      </c>
      <c r="D565" s="458">
        <f>IF(ISNUMBER(Summary!$D$17), DATE(Summary!$D$17, 1, 1) + INT((ROW(B527)-1)/24), DATE(2024, 1, 1) + INT((ROW(B527)-1)/24))</f>
        <v>45313</v>
      </c>
      <c r="E565" s="459">
        <v>0.91666666666666674</v>
      </c>
      <c r="F565" s="780"/>
      <c r="G565" s="780"/>
      <c r="H565" s="460">
        <f t="shared" si="32"/>
        <v>0</v>
      </c>
      <c r="I565" s="460">
        <f t="shared" si="33"/>
        <v>0</v>
      </c>
      <c r="J565" s="460">
        <f t="shared" si="35"/>
        <v>0</v>
      </c>
      <c r="K565" s="9"/>
      <c r="P565" s="2"/>
      <c r="Q565" s="27"/>
      <c r="R565" s="2"/>
      <c r="S565" s="2"/>
      <c r="T565" s="2"/>
      <c r="U565" s="2"/>
      <c r="V565" s="2"/>
      <c r="W565" s="2"/>
    </row>
    <row r="566" spans="2:23" ht="15" customHeight="1" x14ac:dyDescent="0.35">
      <c r="B566" s="349"/>
      <c r="C566" s="715" t="str">
        <f t="shared" si="34"/>
        <v/>
      </c>
      <c r="D566" s="458">
        <f>IF(ISNUMBER(Summary!$D$17), DATE(Summary!$D$17, 1, 1) + INT((ROW(B528)-1)/24), DATE(2024, 1, 1) + INT((ROW(B528)-1)/24))</f>
        <v>45313</v>
      </c>
      <c r="E566" s="459">
        <v>0.95833333333333337</v>
      </c>
      <c r="F566" s="780"/>
      <c r="G566" s="780"/>
      <c r="H566" s="460">
        <f t="shared" si="32"/>
        <v>0</v>
      </c>
      <c r="I566" s="460">
        <f t="shared" si="33"/>
        <v>0</v>
      </c>
      <c r="J566" s="460">
        <f t="shared" si="35"/>
        <v>0</v>
      </c>
      <c r="K566" s="9"/>
      <c r="P566" s="2"/>
      <c r="Q566" s="27"/>
      <c r="R566" s="2"/>
      <c r="S566" s="2"/>
      <c r="T566" s="2"/>
      <c r="U566" s="2"/>
      <c r="V566" s="2"/>
      <c r="W566" s="2"/>
    </row>
    <row r="567" spans="2:23" ht="15" customHeight="1" x14ac:dyDescent="0.35">
      <c r="B567" s="457"/>
      <c r="C567" s="715">
        <f t="shared" si="34"/>
        <v>45314</v>
      </c>
      <c r="D567" s="458">
        <f>IF(ISNUMBER(Summary!$D$17), DATE(Summary!$D$17, 1, 1) + INT((ROW(B529)-1)/24), DATE(2024, 1, 1) + INT((ROW(B529)-1)/24))</f>
        <v>45314</v>
      </c>
      <c r="E567" s="459">
        <v>3.1225022567582528E-17</v>
      </c>
      <c r="F567" s="780"/>
      <c r="G567" s="780"/>
      <c r="H567" s="460">
        <f t="shared" si="32"/>
        <v>0</v>
      </c>
      <c r="I567" s="460">
        <f t="shared" si="33"/>
        <v>0</v>
      </c>
      <c r="J567" s="460">
        <f t="shared" si="35"/>
        <v>0</v>
      </c>
      <c r="K567" s="9"/>
      <c r="P567" s="2"/>
      <c r="Q567" s="27"/>
      <c r="R567" s="2"/>
      <c r="S567" s="2"/>
      <c r="T567" s="2"/>
      <c r="U567" s="2"/>
      <c r="V567" s="2"/>
      <c r="W567" s="2"/>
    </row>
    <row r="568" spans="2:23" ht="15" customHeight="1" x14ac:dyDescent="0.35">
      <c r="B568" s="349"/>
      <c r="C568" s="715" t="str">
        <f t="shared" si="34"/>
        <v/>
      </c>
      <c r="D568" s="458">
        <f>IF(ISNUMBER(Summary!$D$17), DATE(Summary!$D$17, 1, 1) + INT((ROW(B530)-1)/24), DATE(2024, 1, 1) + INT((ROW(B530)-1)/24))</f>
        <v>45314</v>
      </c>
      <c r="E568" s="459">
        <v>4.1666666666666699E-2</v>
      </c>
      <c r="F568" s="780"/>
      <c r="G568" s="780"/>
      <c r="H568" s="460">
        <f t="shared" si="32"/>
        <v>0</v>
      </c>
      <c r="I568" s="460">
        <f t="shared" si="33"/>
        <v>0</v>
      </c>
      <c r="J568" s="460">
        <f t="shared" si="35"/>
        <v>0</v>
      </c>
      <c r="K568" s="9"/>
      <c r="P568" s="2"/>
      <c r="Q568" s="27"/>
      <c r="R568" s="2"/>
      <c r="S568" s="2"/>
      <c r="T568" s="2"/>
      <c r="U568" s="2"/>
      <c r="V568" s="2"/>
      <c r="W568" s="2"/>
    </row>
    <row r="569" spans="2:23" ht="15" customHeight="1" x14ac:dyDescent="0.35">
      <c r="B569" s="349"/>
      <c r="C569" s="715" t="str">
        <f t="shared" si="34"/>
        <v/>
      </c>
      <c r="D569" s="458">
        <f>IF(ISNUMBER(Summary!$D$17), DATE(Summary!$D$17, 1, 1) + INT((ROW(B531)-1)/24), DATE(2024, 1, 1) + INT((ROW(B531)-1)/24))</f>
        <v>45314</v>
      </c>
      <c r="E569" s="459">
        <v>8.333333333333337E-2</v>
      </c>
      <c r="F569" s="780"/>
      <c r="G569" s="780"/>
      <c r="H569" s="460">
        <f t="shared" si="32"/>
        <v>0</v>
      </c>
      <c r="I569" s="460">
        <f t="shared" si="33"/>
        <v>0</v>
      </c>
      <c r="J569" s="460">
        <f t="shared" si="35"/>
        <v>0</v>
      </c>
      <c r="K569" s="9"/>
      <c r="P569" s="2"/>
      <c r="Q569" s="27"/>
      <c r="R569" s="2"/>
      <c r="S569" s="2"/>
      <c r="T569" s="2"/>
      <c r="U569" s="2"/>
      <c r="V569" s="2"/>
      <c r="W569" s="2"/>
    </row>
    <row r="570" spans="2:23" ht="15" customHeight="1" x14ac:dyDescent="0.35">
      <c r="B570" s="349"/>
      <c r="C570" s="715" t="str">
        <f t="shared" si="34"/>
        <v/>
      </c>
      <c r="D570" s="458">
        <f>IF(ISNUMBER(Summary!$D$17), DATE(Summary!$D$17, 1, 1) + INT((ROW(B532)-1)/24), DATE(2024, 1, 1) + INT((ROW(B532)-1)/24))</f>
        <v>45314</v>
      </c>
      <c r="E570" s="459">
        <v>0.12500000000000006</v>
      </c>
      <c r="F570" s="780"/>
      <c r="G570" s="780"/>
      <c r="H570" s="460">
        <f t="shared" si="32"/>
        <v>0</v>
      </c>
      <c r="I570" s="460">
        <f t="shared" si="33"/>
        <v>0</v>
      </c>
      <c r="J570" s="460">
        <f t="shared" si="35"/>
        <v>0</v>
      </c>
      <c r="K570" s="9"/>
      <c r="P570" s="2"/>
      <c r="Q570" s="27"/>
      <c r="R570" s="2"/>
      <c r="S570" s="2"/>
      <c r="T570" s="2"/>
      <c r="U570" s="2"/>
      <c r="V570" s="2"/>
      <c r="W570" s="2"/>
    </row>
    <row r="571" spans="2:23" ht="15" customHeight="1" x14ac:dyDescent="0.35">
      <c r="B571" s="349"/>
      <c r="C571" s="715" t="str">
        <f t="shared" si="34"/>
        <v/>
      </c>
      <c r="D571" s="458">
        <f>IF(ISNUMBER(Summary!$D$17), DATE(Summary!$D$17, 1, 1) + INT((ROW(B533)-1)/24), DATE(2024, 1, 1) + INT((ROW(B533)-1)/24))</f>
        <v>45314</v>
      </c>
      <c r="E571" s="459">
        <v>0.16666666666666669</v>
      </c>
      <c r="F571" s="780"/>
      <c r="G571" s="780"/>
      <c r="H571" s="460">
        <f t="shared" si="32"/>
        <v>0</v>
      </c>
      <c r="I571" s="460">
        <f t="shared" si="33"/>
        <v>0</v>
      </c>
      <c r="J571" s="460">
        <f t="shared" si="35"/>
        <v>0</v>
      </c>
      <c r="K571" s="9"/>
      <c r="P571" s="2"/>
      <c r="Q571" s="27"/>
      <c r="R571" s="2"/>
      <c r="S571" s="2"/>
      <c r="T571" s="2"/>
      <c r="U571" s="2"/>
      <c r="V571" s="2"/>
      <c r="W571" s="2"/>
    </row>
    <row r="572" spans="2:23" ht="15" customHeight="1" x14ac:dyDescent="0.35">
      <c r="B572" s="349"/>
      <c r="C572" s="715" t="str">
        <f t="shared" si="34"/>
        <v/>
      </c>
      <c r="D572" s="458">
        <f>IF(ISNUMBER(Summary!$D$17), DATE(Summary!$D$17, 1, 1) + INT((ROW(B534)-1)/24), DATE(2024, 1, 1) + INT((ROW(B534)-1)/24))</f>
        <v>45314</v>
      </c>
      <c r="E572" s="459">
        <v>0.20833333333333337</v>
      </c>
      <c r="F572" s="780"/>
      <c r="G572" s="780"/>
      <c r="H572" s="460">
        <f t="shared" si="32"/>
        <v>0</v>
      </c>
      <c r="I572" s="460">
        <f t="shared" si="33"/>
        <v>0</v>
      </c>
      <c r="J572" s="460">
        <f t="shared" si="35"/>
        <v>0</v>
      </c>
      <c r="K572" s="9"/>
      <c r="P572" s="2"/>
      <c r="Q572" s="27"/>
      <c r="R572" s="2"/>
      <c r="S572" s="2"/>
      <c r="T572" s="2"/>
      <c r="U572" s="2"/>
      <c r="V572" s="2"/>
      <c r="W572" s="2"/>
    </row>
    <row r="573" spans="2:23" ht="15" customHeight="1" x14ac:dyDescent="0.35">
      <c r="B573" s="349"/>
      <c r="C573" s="715" t="str">
        <f t="shared" si="34"/>
        <v/>
      </c>
      <c r="D573" s="458">
        <f>IF(ISNUMBER(Summary!$D$17), DATE(Summary!$D$17, 1, 1) + INT((ROW(B535)-1)/24), DATE(2024, 1, 1) + INT((ROW(B535)-1)/24))</f>
        <v>45314</v>
      </c>
      <c r="E573" s="459">
        <v>0.25</v>
      </c>
      <c r="F573" s="780"/>
      <c r="G573" s="780"/>
      <c r="H573" s="460">
        <f t="shared" si="32"/>
        <v>0</v>
      </c>
      <c r="I573" s="460">
        <f t="shared" si="33"/>
        <v>0</v>
      </c>
      <c r="J573" s="460">
        <f t="shared" si="35"/>
        <v>0</v>
      </c>
      <c r="K573" s="9"/>
      <c r="P573" s="2"/>
      <c r="Q573" s="27"/>
      <c r="R573" s="2"/>
      <c r="S573" s="2"/>
      <c r="T573" s="2"/>
      <c r="U573" s="2"/>
      <c r="V573" s="2"/>
      <c r="W573" s="2"/>
    </row>
    <row r="574" spans="2:23" ht="15" customHeight="1" x14ac:dyDescent="0.35">
      <c r="B574" s="349"/>
      <c r="C574" s="715" t="str">
        <f t="shared" si="34"/>
        <v/>
      </c>
      <c r="D574" s="458">
        <f>IF(ISNUMBER(Summary!$D$17), DATE(Summary!$D$17, 1, 1) + INT((ROW(B536)-1)/24), DATE(2024, 1, 1) + INT((ROW(B536)-1)/24))</f>
        <v>45314</v>
      </c>
      <c r="E574" s="459">
        <v>0.29166666666666669</v>
      </c>
      <c r="F574" s="780"/>
      <c r="G574" s="780"/>
      <c r="H574" s="460">
        <f t="shared" si="32"/>
        <v>0</v>
      </c>
      <c r="I574" s="460">
        <f t="shared" si="33"/>
        <v>0</v>
      </c>
      <c r="J574" s="460">
        <f t="shared" si="35"/>
        <v>0</v>
      </c>
      <c r="K574" s="9"/>
      <c r="P574" s="2"/>
      <c r="Q574" s="27"/>
      <c r="R574" s="2"/>
      <c r="S574" s="2"/>
      <c r="T574" s="2"/>
      <c r="U574" s="2"/>
      <c r="V574" s="2"/>
      <c r="W574" s="2"/>
    </row>
    <row r="575" spans="2:23" ht="15" customHeight="1" x14ac:dyDescent="0.35">
      <c r="B575" s="349"/>
      <c r="C575" s="715" t="str">
        <f t="shared" si="34"/>
        <v/>
      </c>
      <c r="D575" s="458">
        <f>IF(ISNUMBER(Summary!$D$17), DATE(Summary!$D$17, 1, 1) + INT((ROW(B537)-1)/24), DATE(2024, 1, 1) + INT((ROW(B537)-1)/24))</f>
        <v>45314</v>
      </c>
      <c r="E575" s="459">
        <v>0.33333333333333337</v>
      </c>
      <c r="F575" s="780"/>
      <c r="G575" s="780"/>
      <c r="H575" s="460">
        <f t="shared" si="32"/>
        <v>0</v>
      </c>
      <c r="I575" s="460">
        <f t="shared" si="33"/>
        <v>0</v>
      </c>
      <c r="J575" s="460">
        <f t="shared" si="35"/>
        <v>0</v>
      </c>
      <c r="K575" s="9"/>
      <c r="P575" s="2"/>
      <c r="Q575" s="27"/>
      <c r="R575" s="2"/>
      <c r="S575" s="2"/>
      <c r="T575" s="2"/>
      <c r="U575" s="2"/>
      <c r="V575" s="2"/>
      <c r="W575" s="2"/>
    </row>
    <row r="576" spans="2:23" ht="15" customHeight="1" x14ac:dyDescent="0.35">
      <c r="B576" s="349"/>
      <c r="C576" s="715" t="str">
        <f t="shared" si="34"/>
        <v/>
      </c>
      <c r="D576" s="458">
        <f>IF(ISNUMBER(Summary!$D$17), DATE(Summary!$D$17, 1, 1) + INT((ROW(B538)-1)/24), DATE(2024, 1, 1) + INT((ROW(B538)-1)/24))</f>
        <v>45314</v>
      </c>
      <c r="E576" s="459">
        <v>0.375</v>
      </c>
      <c r="F576" s="780"/>
      <c r="G576" s="780"/>
      <c r="H576" s="460">
        <f t="shared" si="32"/>
        <v>0</v>
      </c>
      <c r="I576" s="460">
        <f t="shared" si="33"/>
        <v>0</v>
      </c>
      <c r="J576" s="460">
        <f t="shared" si="35"/>
        <v>0</v>
      </c>
      <c r="K576" s="9"/>
      <c r="P576" s="2"/>
      <c r="Q576" s="27"/>
      <c r="R576" s="2"/>
      <c r="S576" s="2"/>
      <c r="T576" s="2"/>
      <c r="U576" s="2"/>
      <c r="V576" s="2"/>
      <c r="W576" s="2"/>
    </row>
    <row r="577" spans="2:23" ht="15" customHeight="1" x14ac:dyDescent="0.35">
      <c r="B577" s="349"/>
      <c r="C577" s="715" t="str">
        <f t="shared" si="34"/>
        <v/>
      </c>
      <c r="D577" s="458">
        <f>IF(ISNUMBER(Summary!$D$17), DATE(Summary!$D$17, 1, 1) + INT((ROW(B539)-1)/24), DATE(2024, 1, 1) + INT((ROW(B539)-1)/24))</f>
        <v>45314</v>
      </c>
      <c r="E577" s="459">
        <v>0.41666666666666669</v>
      </c>
      <c r="F577" s="780"/>
      <c r="G577" s="780"/>
      <c r="H577" s="460">
        <f t="shared" si="32"/>
        <v>0</v>
      </c>
      <c r="I577" s="460">
        <f t="shared" si="33"/>
        <v>0</v>
      </c>
      <c r="J577" s="460">
        <f t="shared" si="35"/>
        <v>0</v>
      </c>
      <c r="K577" s="9"/>
      <c r="P577" s="2"/>
      <c r="Q577" s="27"/>
      <c r="R577" s="2"/>
      <c r="S577" s="2"/>
      <c r="T577" s="2"/>
      <c r="U577" s="2"/>
      <c r="V577" s="2"/>
      <c r="W577" s="2"/>
    </row>
    <row r="578" spans="2:23" ht="15" customHeight="1" x14ac:dyDescent="0.35">
      <c r="B578" s="349"/>
      <c r="C578" s="715" t="str">
        <f t="shared" si="34"/>
        <v/>
      </c>
      <c r="D578" s="458">
        <f>IF(ISNUMBER(Summary!$D$17), DATE(Summary!$D$17, 1, 1) + INT((ROW(B540)-1)/24), DATE(2024, 1, 1) + INT((ROW(B540)-1)/24))</f>
        <v>45314</v>
      </c>
      <c r="E578" s="459">
        <v>0.45833333333333337</v>
      </c>
      <c r="F578" s="780"/>
      <c r="G578" s="780"/>
      <c r="H578" s="460">
        <f t="shared" si="32"/>
        <v>0</v>
      </c>
      <c r="I578" s="460">
        <f t="shared" si="33"/>
        <v>0</v>
      </c>
      <c r="J578" s="460">
        <f t="shared" si="35"/>
        <v>0</v>
      </c>
      <c r="K578" s="9"/>
      <c r="P578" s="2"/>
      <c r="Q578" s="27"/>
      <c r="R578" s="2"/>
      <c r="S578" s="2"/>
      <c r="T578" s="2"/>
      <c r="U578" s="2"/>
      <c r="V578" s="2"/>
      <c r="W578" s="2"/>
    </row>
    <row r="579" spans="2:23" ht="15" customHeight="1" x14ac:dyDescent="0.35">
      <c r="B579" s="349"/>
      <c r="C579" s="715" t="str">
        <f t="shared" si="34"/>
        <v/>
      </c>
      <c r="D579" s="458">
        <f>IF(ISNUMBER(Summary!$D$17), DATE(Summary!$D$17, 1, 1) + INT((ROW(B541)-1)/24), DATE(2024, 1, 1) + INT((ROW(B541)-1)/24))</f>
        <v>45314</v>
      </c>
      <c r="E579" s="459">
        <v>0.50000000000000011</v>
      </c>
      <c r="F579" s="780"/>
      <c r="G579" s="780"/>
      <c r="H579" s="460">
        <f t="shared" si="32"/>
        <v>0</v>
      </c>
      <c r="I579" s="460">
        <f t="shared" si="33"/>
        <v>0</v>
      </c>
      <c r="J579" s="460">
        <f t="shared" si="35"/>
        <v>0</v>
      </c>
      <c r="K579" s="9"/>
      <c r="P579" s="2"/>
      <c r="Q579" s="27"/>
      <c r="R579" s="2"/>
      <c r="S579" s="2"/>
      <c r="T579" s="2"/>
      <c r="U579" s="2"/>
      <c r="V579" s="2"/>
      <c r="W579" s="2"/>
    </row>
    <row r="580" spans="2:23" ht="15" customHeight="1" x14ac:dyDescent="0.35">
      <c r="B580" s="349"/>
      <c r="C580" s="715" t="str">
        <f t="shared" si="34"/>
        <v/>
      </c>
      <c r="D580" s="458">
        <f>IF(ISNUMBER(Summary!$D$17), DATE(Summary!$D$17, 1, 1) + INT((ROW(B542)-1)/24), DATE(2024, 1, 1) + INT((ROW(B542)-1)/24))</f>
        <v>45314</v>
      </c>
      <c r="E580" s="459">
        <v>0.54166666666666674</v>
      </c>
      <c r="F580" s="780"/>
      <c r="G580" s="780"/>
      <c r="H580" s="460">
        <f t="shared" si="32"/>
        <v>0</v>
      </c>
      <c r="I580" s="460">
        <f t="shared" si="33"/>
        <v>0</v>
      </c>
      <c r="J580" s="460">
        <f t="shared" si="35"/>
        <v>0</v>
      </c>
      <c r="K580" s="9"/>
      <c r="P580" s="2"/>
      <c r="Q580" s="27"/>
      <c r="R580" s="2"/>
      <c r="S580" s="2"/>
      <c r="T580" s="2"/>
      <c r="U580" s="2"/>
      <c r="V580" s="2"/>
      <c r="W580" s="2"/>
    </row>
    <row r="581" spans="2:23" ht="15" customHeight="1" x14ac:dyDescent="0.35">
      <c r="B581" s="349"/>
      <c r="C581" s="715" t="str">
        <f t="shared" si="34"/>
        <v/>
      </c>
      <c r="D581" s="458">
        <f>IF(ISNUMBER(Summary!$D$17), DATE(Summary!$D$17, 1, 1) + INT((ROW(B543)-1)/24), DATE(2024, 1, 1) + INT((ROW(B543)-1)/24))</f>
        <v>45314</v>
      </c>
      <c r="E581" s="459">
        <v>0.58333333333333337</v>
      </c>
      <c r="F581" s="780"/>
      <c r="G581" s="780"/>
      <c r="H581" s="460">
        <f t="shared" si="32"/>
        <v>0</v>
      </c>
      <c r="I581" s="460">
        <f t="shared" si="33"/>
        <v>0</v>
      </c>
      <c r="J581" s="460">
        <f t="shared" si="35"/>
        <v>0</v>
      </c>
      <c r="K581" s="9"/>
      <c r="P581" s="2"/>
      <c r="Q581" s="27"/>
      <c r="R581" s="2"/>
      <c r="S581" s="2"/>
      <c r="T581" s="2"/>
      <c r="U581" s="2"/>
      <c r="V581" s="2"/>
      <c r="W581" s="2"/>
    </row>
    <row r="582" spans="2:23" ht="15" customHeight="1" x14ac:dyDescent="0.35">
      <c r="B582" s="349"/>
      <c r="C582" s="715" t="str">
        <f t="shared" si="34"/>
        <v/>
      </c>
      <c r="D582" s="458">
        <f>IF(ISNUMBER(Summary!$D$17), DATE(Summary!$D$17, 1, 1) + INT((ROW(B544)-1)/24), DATE(2024, 1, 1) + INT((ROW(B544)-1)/24))</f>
        <v>45314</v>
      </c>
      <c r="E582" s="459">
        <v>0.62500000000000011</v>
      </c>
      <c r="F582" s="780"/>
      <c r="G582" s="780"/>
      <c r="H582" s="460">
        <f t="shared" si="32"/>
        <v>0</v>
      </c>
      <c r="I582" s="460">
        <f t="shared" si="33"/>
        <v>0</v>
      </c>
      <c r="J582" s="460">
        <f t="shared" si="35"/>
        <v>0</v>
      </c>
      <c r="K582" s="9"/>
      <c r="P582" s="2"/>
      <c r="Q582" s="27"/>
      <c r="R582" s="2"/>
      <c r="S582" s="2"/>
      <c r="T582" s="2"/>
      <c r="U582" s="2"/>
      <c r="V582" s="2"/>
      <c r="W582" s="2"/>
    </row>
    <row r="583" spans="2:23" ht="15" customHeight="1" x14ac:dyDescent="0.35">
      <c r="B583" s="349"/>
      <c r="C583" s="715" t="str">
        <f t="shared" si="34"/>
        <v/>
      </c>
      <c r="D583" s="458">
        <f>IF(ISNUMBER(Summary!$D$17), DATE(Summary!$D$17, 1, 1) + INT((ROW(B545)-1)/24), DATE(2024, 1, 1) + INT((ROW(B545)-1)/24))</f>
        <v>45314</v>
      </c>
      <c r="E583" s="459">
        <v>0.66666666666666674</v>
      </c>
      <c r="F583" s="780"/>
      <c r="G583" s="780"/>
      <c r="H583" s="460">
        <f t="shared" si="32"/>
        <v>0</v>
      </c>
      <c r="I583" s="460">
        <f t="shared" si="33"/>
        <v>0</v>
      </c>
      <c r="J583" s="460">
        <f t="shared" si="35"/>
        <v>0</v>
      </c>
      <c r="K583" s="9"/>
      <c r="P583" s="2"/>
      <c r="Q583" s="27"/>
      <c r="R583" s="2"/>
      <c r="S583" s="2"/>
      <c r="T583" s="2"/>
      <c r="U583" s="2"/>
      <c r="V583" s="2"/>
      <c r="W583" s="2"/>
    </row>
    <row r="584" spans="2:23" ht="15" customHeight="1" x14ac:dyDescent="0.35">
      <c r="B584" s="349"/>
      <c r="C584" s="715" t="str">
        <f t="shared" si="34"/>
        <v/>
      </c>
      <c r="D584" s="458">
        <f>IF(ISNUMBER(Summary!$D$17), DATE(Summary!$D$17, 1, 1) + INT((ROW(B546)-1)/24), DATE(2024, 1, 1) + INT((ROW(B546)-1)/24))</f>
        <v>45314</v>
      </c>
      <c r="E584" s="459">
        <v>0.70833333333333337</v>
      </c>
      <c r="F584" s="780"/>
      <c r="G584" s="780"/>
      <c r="H584" s="460">
        <f t="shared" si="32"/>
        <v>0</v>
      </c>
      <c r="I584" s="460">
        <f t="shared" si="33"/>
        <v>0</v>
      </c>
      <c r="J584" s="460">
        <f t="shared" si="35"/>
        <v>0</v>
      </c>
      <c r="K584" s="9"/>
      <c r="P584" s="2"/>
      <c r="Q584" s="27"/>
      <c r="R584" s="2"/>
      <c r="S584" s="2"/>
      <c r="T584" s="2"/>
      <c r="U584" s="2"/>
      <c r="V584" s="2"/>
      <c r="W584" s="2"/>
    </row>
    <row r="585" spans="2:23" ht="15" customHeight="1" x14ac:dyDescent="0.35">
      <c r="B585" s="349"/>
      <c r="C585" s="715" t="str">
        <f t="shared" si="34"/>
        <v/>
      </c>
      <c r="D585" s="458">
        <f>IF(ISNUMBER(Summary!$D$17), DATE(Summary!$D$17, 1, 1) + INT((ROW(B547)-1)/24), DATE(2024, 1, 1) + INT((ROW(B547)-1)/24))</f>
        <v>45314</v>
      </c>
      <c r="E585" s="459">
        <v>0.75000000000000011</v>
      </c>
      <c r="F585" s="780"/>
      <c r="G585" s="780"/>
      <c r="H585" s="460">
        <f t="shared" si="32"/>
        <v>0</v>
      </c>
      <c r="I585" s="460">
        <f t="shared" si="33"/>
        <v>0</v>
      </c>
      <c r="J585" s="460">
        <f t="shared" si="35"/>
        <v>0</v>
      </c>
      <c r="K585" s="9"/>
      <c r="P585" s="2"/>
      <c r="Q585" s="27"/>
      <c r="R585" s="2"/>
      <c r="S585" s="2"/>
      <c r="T585" s="2"/>
      <c r="U585" s="2"/>
      <c r="V585" s="2"/>
      <c r="W585" s="2"/>
    </row>
    <row r="586" spans="2:23" ht="15" customHeight="1" x14ac:dyDescent="0.35">
      <c r="B586" s="349"/>
      <c r="C586" s="715" t="str">
        <f t="shared" si="34"/>
        <v/>
      </c>
      <c r="D586" s="458">
        <f>IF(ISNUMBER(Summary!$D$17), DATE(Summary!$D$17, 1, 1) + INT((ROW(B548)-1)/24), DATE(2024, 1, 1) + INT((ROW(B548)-1)/24))</f>
        <v>45314</v>
      </c>
      <c r="E586" s="459">
        <v>0.79166666666666674</v>
      </c>
      <c r="F586" s="780"/>
      <c r="G586" s="780"/>
      <c r="H586" s="460">
        <f t="shared" si="32"/>
        <v>0</v>
      </c>
      <c r="I586" s="460">
        <f t="shared" si="33"/>
        <v>0</v>
      </c>
      <c r="J586" s="460">
        <f t="shared" si="35"/>
        <v>0</v>
      </c>
      <c r="K586" s="9"/>
      <c r="P586" s="2"/>
      <c r="Q586" s="27"/>
      <c r="R586" s="2"/>
      <c r="S586" s="2"/>
      <c r="T586" s="2"/>
      <c r="U586" s="2"/>
      <c r="V586" s="2"/>
      <c r="W586" s="2"/>
    </row>
    <row r="587" spans="2:23" ht="15" customHeight="1" x14ac:dyDescent="0.35">
      <c r="B587" s="349"/>
      <c r="C587" s="715" t="str">
        <f t="shared" si="34"/>
        <v/>
      </c>
      <c r="D587" s="458">
        <f>IF(ISNUMBER(Summary!$D$17), DATE(Summary!$D$17, 1, 1) + INT((ROW(B549)-1)/24), DATE(2024, 1, 1) + INT((ROW(B549)-1)/24))</f>
        <v>45314</v>
      </c>
      <c r="E587" s="459">
        <v>0.83333333333333337</v>
      </c>
      <c r="F587" s="780"/>
      <c r="G587" s="780"/>
      <c r="H587" s="460">
        <f t="shared" si="32"/>
        <v>0</v>
      </c>
      <c r="I587" s="460">
        <f t="shared" si="33"/>
        <v>0</v>
      </c>
      <c r="J587" s="460">
        <f t="shared" si="35"/>
        <v>0</v>
      </c>
      <c r="K587" s="9"/>
      <c r="P587" s="2"/>
      <c r="Q587" s="27"/>
      <c r="R587" s="2"/>
      <c r="S587" s="2"/>
      <c r="T587" s="2"/>
      <c r="U587" s="2"/>
      <c r="V587" s="2"/>
      <c r="W587" s="2"/>
    </row>
    <row r="588" spans="2:23" ht="15" customHeight="1" x14ac:dyDescent="0.35">
      <c r="B588" s="349"/>
      <c r="C588" s="715" t="str">
        <f t="shared" si="34"/>
        <v/>
      </c>
      <c r="D588" s="458">
        <f>IF(ISNUMBER(Summary!$D$17), DATE(Summary!$D$17, 1, 1) + INT((ROW(B550)-1)/24), DATE(2024, 1, 1) + INT((ROW(B550)-1)/24))</f>
        <v>45314</v>
      </c>
      <c r="E588" s="459">
        <v>0.87500000000000011</v>
      </c>
      <c r="F588" s="780"/>
      <c r="G588" s="780"/>
      <c r="H588" s="460">
        <f t="shared" si="32"/>
        <v>0</v>
      </c>
      <c r="I588" s="460">
        <f t="shared" si="33"/>
        <v>0</v>
      </c>
      <c r="J588" s="460">
        <f t="shared" si="35"/>
        <v>0</v>
      </c>
      <c r="K588" s="9"/>
      <c r="P588" s="2"/>
      <c r="Q588" s="27"/>
      <c r="R588" s="2"/>
      <c r="S588" s="2"/>
      <c r="T588" s="2"/>
      <c r="U588" s="2"/>
      <c r="V588" s="2"/>
      <c r="W588" s="2"/>
    </row>
    <row r="589" spans="2:23" ht="15" customHeight="1" x14ac:dyDescent="0.35">
      <c r="B589" s="349"/>
      <c r="C589" s="715" t="str">
        <f t="shared" si="34"/>
        <v/>
      </c>
      <c r="D589" s="458">
        <f>IF(ISNUMBER(Summary!$D$17), DATE(Summary!$D$17, 1, 1) + INT((ROW(B551)-1)/24), DATE(2024, 1, 1) + INT((ROW(B551)-1)/24))</f>
        <v>45314</v>
      </c>
      <c r="E589" s="459">
        <v>0.91666666666666674</v>
      </c>
      <c r="F589" s="780"/>
      <c r="G589" s="780"/>
      <c r="H589" s="460">
        <f t="shared" si="32"/>
        <v>0</v>
      </c>
      <c r="I589" s="460">
        <f t="shared" si="33"/>
        <v>0</v>
      </c>
      <c r="J589" s="460">
        <f t="shared" si="35"/>
        <v>0</v>
      </c>
      <c r="K589" s="9"/>
      <c r="P589" s="2"/>
      <c r="Q589" s="27"/>
      <c r="R589" s="2"/>
      <c r="S589" s="2"/>
      <c r="T589" s="2"/>
      <c r="U589" s="2"/>
      <c r="V589" s="2"/>
      <c r="W589" s="2"/>
    </row>
    <row r="590" spans="2:23" ht="15" customHeight="1" x14ac:dyDescent="0.35">
      <c r="B590" s="349"/>
      <c r="C590" s="715" t="str">
        <f t="shared" si="34"/>
        <v/>
      </c>
      <c r="D590" s="458">
        <f>IF(ISNUMBER(Summary!$D$17), DATE(Summary!$D$17, 1, 1) + INT((ROW(B552)-1)/24), DATE(2024, 1, 1) + INT((ROW(B552)-1)/24))</f>
        <v>45314</v>
      </c>
      <c r="E590" s="459">
        <v>0.95833333333333337</v>
      </c>
      <c r="F590" s="780"/>
      <c r="G590" s="780"/>
      <c r="H590" s="460">
        <f t="shared" si="32"/>
        <v>0</v>
      </c>
      <c r="I590" s="460">
        <f t="shared" si="33"/>
        <v>0</v>
      </c>
      <c r="J590" s="460">
        <f t="shared" si="35"/>
        <v>0</v>
      </c>
      <c r="K590" s="9"/>
      <c r="P590" s="2"/>
      <c r="Q590" s="27"/>
      <c r="R590" s="2"/>
      <c r="S590" s="2"/>
      <c r="T590" s="2"/>
      <c r="U590" s="2"/>
      <c r="V590" s="2"/>
      <c r="W590" s="2"/>
    </row>
    <row r="591" spans="2:23" ht="15" customHeight="1" x14ac:dyDescent="0.35">
      <c r="B591" s="457"/>
      <c r="C591" s="715">
        <f t="shared" si="34"/>
        <v>45315</v>
      </c>
      <c r="D591" s="458">
        <f>IF(ISNUMBER(Summary!$D$17), DATE(Summary!$D$17, 1, 1) + INT((ROW(B553)-1)/24), DATE(2024, 1, 1) + INT((ROW(B553)-1)/24))</f>
        <v>45315</v>
      </c>
      <c r="E591" s="459">
        <v>3.1225022567582528E-17</v>
      </c>
      <c r="F591" s="780"/>
      <c r="G591" s="780"/>
      <c r="H591" s="460">
        <f t="shared" si="32"/>
        <v>0</v>
      </c>
      <c r="I591" s="460">
        <f t="shared" si="33"/>
        <v>0</v>
      </c>
      <c r="J591" s="460">
        <f t="shared" si="35"/>
        <v>0</v>
      </c>
      <c r="K591" s="9"/>
      <c r="P591" s="2"/>
      <c r="Q591" s="27"/>
      <c r="R591" s="2"/>
      <c r="S591" s="2"/>
      <c r="T591" s="2"/>
      <c r="U591" s="2"/>
      <c r="V591" s="2"/>
      <c r="W591" s="2"/>
    </row>
    <row r="592" spans="2:23" ht="15" customHeight="1" x14ac:dyDescent="0.35">
      <c r="B592" s="349"/>
      <c r="C592" s="715" t="str">
        <f t="shared" si="34"/>
        <v/>
      </c>
      <c r="D592" s="458">
        <f>IF(ISNUMBER(Summary!$D$17), DATE(Summary!$D$17, 1, 1) + INT((ROW(B554)-1)/24), DATE(2024, 1, 1) + INT((ROW(B554)-1)/24))</f>
        <v>45315</v>
      </c>
      <c r="E592" s="459">
        <v>4.1666666666666699E-2</v>
      </c>
      <c r="F592" s="780"/>
      <c r="G592" s="780"/>
      <c r="H592" s="460">
        <f t="shared" si="32"/>
        <v>0</v>
      </c>
      <c r="I592" s="460">
        <f t="shared" si="33"/>
        <v>0</v>
      </c>
      <c r="J592" s="460">
        <f t="shared" si="35"/>
        <v>0</v>
      </c>
      <c r="K592" s="9"/>
      <c r="P592" s="2"/>
      <c r="Q592" s="27"/>
      <c r="R592" s="2"/>
      <c r="S592" s="2"/>
      <c r="T592" s="2"/>
      <c r="U592" s="2"/>
      <c r="V592" s="2"/>
      <c r="W592" s="2"/>
    </row>
    <row r="593" spans="2:23" ht="15" customHeight="1" x14ac:dyDescent="0.35">
      <c r="B593" s="349"/>
      <c r="C593" s="715" t="str">
        <f t="shared" si="34"/>
        <v/>
      </c>
      <c r="D593" s="458">
        <f>IF(ISNUMBER(Summary!$D$17), DATE(Summary!$D$17, 1, 1) + INT((ROW(B555)-1)/24), DATE(2024, 1, 1) + INT((ROW(B555)-1)/24))</f>
        <v>45315</v>
      </c>
      <c r="E593" s="459">
        <v>8.333333333333337E-2</v>
      </c>
      <c r="F593" s="780"/>
      <c r="G593" s="780"/>
      <c r="H593" s="460">
        <f t="shared" si="32"/>
        <v>0</v>
      </c>
      <c r="I593" s="460">
        <f t="shared" si="33"/>
        <v>0</v>
      </c>
      <c r="J593" s="460">
        <f t="shared" si="35"/>
        <v>0</v>
      </c>
      <c r="K593" s="9"/>
      <c r="P593" s="2"/>
      <c r="Q593" s="27"/>
      <c r="R593" s="2"/>
      <c r="S593" s="2"/>
      <c r="T593" s="2"/>
      <c r="U593" s="2"/>
      <c r="V593" s="2"/>
      <c r="W593" s="2"/>
    </row>
    <row r="594" spans="2:23" ht="15" customHeight="1" x14ac:dyDescent="0.35">
      <c r="B594" s="349"/>
      <c r="C594" s="715" t="str">
        <f t="shared" si="34"/>
        <v/>
      </c>
      <c r="D594" s="458">
        <f>IF(ISNUMBER(Summary!$D$17), DATE(Summary!$D$17, 1, 1) + INT((ROW(B556)-1)/24), DATE(2024, 1, 1) + INT((ROW(B556)-1)/24))</f>
        <v>45315</v>
      </c>
      <c r="E594" s="459">
        <v>0.12500000000000006</v>
      </c>
      <c r="F594" s="780"/>
      <c r="G594" s="780"/>
      <c r="H594" s="460">
        <f t="shared" si="32"/>
        <v>0</v>
      </c>
      <c r="I594" s="460">
        <f t="shared" si="33"/>
        <v>0</v>
      </c>
      <c r="J594" s="460">
        <f t="shared" si="35"/>
        <v>0</v>
      </c>
      <c r="K594" s="9"/>
      <c r="P594" s="2"/>
      <c r="Q594" s="27"/>
      <c r="R594" s="2"/>
      <c r="S594" s="2"/>
      <c r="T594" s="2"/>
      <c r="U594" s="2"/>
      <c r="V594" s="2"/>
      <c r="W594" s="2"/>
    </row>
    <row r="595" spans="2:23" ht="15" customHeight="1" x14ac:dyDescent="0.35">
      <c r="B595" s="349"/>
      <c r="C595" s="715" t="str">
        <f t="shared" si="34"/>
        <v/>
      </c>
      <c r="D595" s="458">
        <f>IF(ISNUMBER(Summary!$D$17), DATE(Summary!$D$17, 1, 1) + INT((ROW(B557)-1)/24), DATE(2024, 1, 1) + INT((ROW(B557)-1)/24))</f>
        <v>45315</v>
      </c>
      <c r="E595" s="459">
        <v>0.16666666666666669</v>
      </c>
      <c r="F595" s="780"/>
      <c r="G595" s="780"/>
      <c r="H595" s="460">
        <f t="shared" si="32"/>
        <v>0</v>
      </c>
      <c r="I595" s="460">
        <f t="shared" si="33"/>
        <v>0</v>
      </c>
      <c r="J595" s="460">
        <f t="shared" si="35"/>
        <v>0</v>
      </c>
      <c r="K595" s="9"/>
      <c r="P595" s="2"/>
      <c r="Q595" s="27"/>
      <c r="R595" s="2"/>
      <c r="S595" s="2"/>
      <c r="T595" s="2"/>
      <c r="U595" s="2"/>
      <c r="V595" s="2"/>
      <c r="W595" s="2"/>
    </row>
    <row r="596" spans="2:23" ht="15" customHeight="1" x14ac:dyDescent="0.35">
      <c r="B596" s="349"/>
      <c r="C596" s="715" t="str">
        <f t="shared" si="34"/>
        <v/>
      </c>
      <c r="D596" s="458">
        <f>IF(ISNUMBER(Summary!$D$17), DATE(Summary!$D$17, 1, 1) + INT((ROW(B558)-1)/24), DATE(2024, 1, 1) + INT((ROW(B558)-1)/24))</f>
        <v>45315</v>
      </c>
      <c r="E596" s="459">
        <v>0.20833333333333337</v>
      </c>
      <c r="F596" s="780"/>
      <c r="G596" s="780"/>
      <c r="H596" s="460">
        <f t="shared" si="32"/>
        <v>0</v>
      </c>
      <c r="I596" s="460">
        <f t="shared" si="33"/>
        <v>0</v>
      </c>
      <c r="J596" s="460">
        <f t="shared" si="35"/>
        <v>0</v>
      </c>
      <c r="K596" s="9"/>
      <c r="P596" s="2"/>
      <c r="Q596" s="27"/>
      <c r="R596" s="2"/>
      <c r="S596" s="2"/>
      <c r="T596" s="2"/>
      <c r="U596" s="2"/>
      <c r="V596" s="2"/>
      <c r="W596" s="2"/>
    </row>
    <row r="597" spans="2:23" ht="15" customHeight="1" x14ac:dyDescent="0.35">
      <c r="B597" s="349"/>
      <c r="C597" s="715" t="str">
        <f t="shared" si="34"/>
        <v/>
      </c>
      <c r="D597" s="458">
        <f>IF(ISNUMBER(Summary!$D$17), DATE(Summary!$D$17, 1, 1) + INT((ROW(B559)-1)/24), DATE(2024, 1, 1) + INT((ROW(B559)-1)/24))</f>
        <v>45315</v>
      </c>
      <c r="E597" s="459">
        <v>0.25</v>
      </c>
      <c r="F597" s="780"/>
      <c r="G597" s="780"/>
      <c r="H597" s="460">
        <f t="shared" si="32"/>
        <v>0</v>
      </c>
      <c r="I597" s="460">
        <f t="shared" si="33"/>
        <v>0</v>
      </c>
      <c r="J597" s="460">
        <f t="shared" si="35"/>
        <v>0</v>
      </c>
      <c r="K597" s="9"/>
      <c r="P597" s="2"/>
      <c r="Q597" s="27"/>
      <c r="R597" s="2"/>
      <c r="S597" s="2"/>
      <c r="T597" s="2"/>
      <c r="U597" s="2"/>
      <c r="V597" s="2"/>
      <c r="W597" s="2"/>
    </row>
    <row r="598" spans="2:23" ht="15" customHeight="1" x14ac:dyDescent="0.35">
      <c r="B598" s="349"/>
      <c r="C598" s="715" t="str">
        <f t="shared" si="34"/>
        <v/>
      </c>
      <c r="D598" s="458">
        <f>IF(ISNUMBER(Summary!$D$17), DATE(Summary!$D$17, 1, 1) + INT((ROW(B560)-1)/24), DATE(2024, 1, 1) + INT((ROW(B560)-1)/24))</f>
        <v>45315</v>
      </c>
      <c r="E598" s="459">
        <v>0.29166666666666669</v>
      </c>
      <c r="F598" s="780"/>
      <c r="G598" s="780"/>
      <c r="H598" s="460">
        <f t="shared" si="32"/>
        <v>0</v>
      </c>
      <c r="I598" s="460">
        <f t="shared" si="33"/>
        <v>0</v>
      </c>
      <c r="J598" s="460">
        <f t="shared" si="35"/>
        <v>0</v>
      </c>
      <c r="K598" s="9"/>
      <c r="P598" s="2"/>
      <c r="Q598" s="27"/>
      <c r="R598" s="2"/>
      <c r="S598" s="2"/>
      <c r="T598" s="2"/>
      <c r="U598" s="2"/>
      <c r="V598" s="2"/>
      <c r="W598" s="2"/>
    </row>
    <row r="599" spans="2:23" ht="15" customHeight="1" x14ac:dyDescent="0.35">
      <c r="B599" s="349"/>
      <c r="C599" s="715" t="str">
        <f t="shared" si="34"/>
        <v/>
      </c>
      <c r="D599" s="458">
        <f>IF(ISNUMBER(Summary!$D$17), DATE(Summary!$D$17, 1, 1) + INT((ROW(B561)-1)/24), DATE(2024, 1, 1) + INT((ROW(B561)-1)/24))</f>
        <v>45315</v>
      </c>
      <c r="E599" s="459">
        <v>0.33333333333333337</v>
      </c>
      <c r="F599" s="780"/>
      <c r="G599" s="780"/>
      <c r="H599" s="460">
        <f t="shared" si="32"/>
        <v>0</v>
      </c>
      <c r="I599" s="460">
        <f t="shared" si="33"/>
        <v>0</v>
      </c>
      <c r="J599" s="460">
        <f t="shared" si="35"/>
        <v>0</v>
      </c>
      <c r="K599" s="9"/>
      <c r="P599" s="2"/>
      <c r="Q599" s="27"/>
      <c r="R599" s="2"/>
      <c r="S599" s="2"/>
      <c r="T599" s="2"/>
      <c r="U599" s="2"/>
      <c r="V599" s="2"/>
      <c r="W599" s="2"/>
    </row>
    <row r="600" spans="2:23" ht="15" customHeight="1" x14ac:dyDescent="0.35">
      <c r="B600" s="349"/>
      <c r="C600" s="715" t="str">
        <f t="shared" si="34"/>
        <v/>
      </c>
      <c r="D600" s="458">
        <f>IF(ISNUMBER(Summary!$D$17), DATE(Summary!$D$17, 1, 1) + INT((ROW(B562)-1)/24), DATE(2024, 1, 1) + INT((ROW(B562)-1)/24))</f>
        <v>45315</v>
      </c>
      <c r="E600" s="459">
        <v>0.375</v>
      </c>
      <c r="F600" s="780"/>
      <c r="G600" s="780"/>
      <c r="H600" s="460">
        <f t="shared" si="32"/>
        <v>0</v>
      </c>
      <c r="I600" s="460">
        <f t="shared" si="33"/>
        <v>0</v>
      </c>
      <c r="J600" s="460">
        <f t="shared" si="35"/>
        <v>0</v>
      </c>
      <c r="K600" s="9"/>
      <c r="P600" s="2"/>
      <c r="Q600" s="27"/>
      <c r="R600" s="2"/>
      <c r="S600" s="2"/>
      <c r="T600" s="2"/>
      <c r="U600" s="2"/>
      <c r="V600" s="2"/>
      <c r="W600" s="2"/>
    </row>
    <row r="601" spans="2:23" ht="15" customHeight="1" x14ac:dyDescent="0.35">
      <c r="B601" s="349"/>
      <c r="C601" s="715" t="str">
        <f t="shared" si="34"/>
        <v/>
      </c>
      <c r="D601" s="458">
        <f>IF(ISNUMBER(Summary!$D$17), DATE(Summary!$D$17, 1, 1) + INT((ROW(B563)-1)/24), DATE(2024, 1, 1) + INT((ROW(B563)-1)/24))</f>
        <v>45315</v>
      </c>
      <c r="E601" s="459">
        <v>0.41666666666666669</v>
      </c>
      <c r="F601" s="780"/>
      <c r="G601" s="780"/>
      <c r="H601" s="460">
        <f t="shared" si="32"/>
        <v>0</v>
      </c>
      <c r="I601" s="460">
        <f t="shared" si="33"/>
        <v>0</v>
      </c>
      <c r="J601" s="460">
        <f t="shared" si="35"/>
        <v>0</v>
      </c>
      <c r="K601" s="9"/>
      <c r="P601" s="2"/>
      <c r="Q601" s="27"/>
      <c r="R601" s="2"/>
      <c r="S601" s="2"/>
      <c r="T601" s="2"/>
      <c r="U601" s="2"/>
      <c r="V601" s="2"/>
      <c r="W601" s="2"/>
    </row>
    <row r="602" spans="2:23" ht="15" customHeight="1" x14ac:dyDescent="0.35">
      <c r="B602" s="349"/>
      <c r="C602" s="715" t="str">
        <f t="shared" si="34"/>
        <v/>
      </c>
      <c r="D602" s="458">
        <f>IF(ISNUMBER(Summary!$D$17), DATE(Summary!$D$17, 1, 1) + INT((ROW(B564)-1)/24), DATE(2024, 1, 1) + INT((ROW(B564)-1)/24))</f>
        <v>45315</v>
      </c>
      <c r="E602" s="459">
        <v>0.45833333333333337</v>
      </c>
      <c r="F602" s="780"/>
      <c r="G602" s="780"/>
      <c r="H602" s="460">
        <f t="shared" si="32"/>
        <v>0</v>
      </c>
      <c r="I602" s="460">
        <f t="shared" si="33"/>
        <v>0</v>
      </c>
      <c r="J602" s="460">
        <f t="shared" si="35"/>
        <v>0</v>
      </c>
      <c r="K602" s="9"/>
      <c r="P602" s="2"/>
      <c r="Q602" s="27"/>
      <c r="R602" s="2"/>
      <c r="S602" s="2"/>
      <c r="T602" s="2"/>
      <c r="U602" s="2"/>
      <c r="V602" s="2"/>
      <c r="W602" s="2"/>
    </row>
    <row r="603" spans="2:23" ht="15" customHeight="1" x14ac:dyDescent="0.35">
      <c r="B603" s="349"/>
      <c r="C603" s="715" t="str">
        <f t="shared" si="34"/>
        <v/>
      </c>
      <c r="D603" s="458">
        <f>IF(ISNUMBER(Summary!$D$17), DATE(Summary!$D$17, 1, 1) + INT((ROW(B565)-1)/24), DATE(2024, 1, 1) + INT((ROW(B565)-1)/24))</f>
        <v>45315</v>
      </c>
      <c r="E603" s="459">
        <v>0.50000000000000011</v>
      </c>
      <c r="F603" s="780"/>
      <c r="G603" s="780"/>
      <c r="H603" s="460">
        <f t="shared" si="32"/>
        <v>0</v>
      </c>
      <c r="I603" s="460">
        <f t="shared" si="33"/>
        <v>0</v>
      </c>
      <c r="J603" s="460">
        <f t="shared" si="35"/>
        <v>0</v>
      </c>
      <c r="K603" s="9"/>
      <c r="P603" s="2"/>
      <c r="Q603" s="27"/>
      <c r="R603" s="2"/>
      <c r="S603" s="2"/>
      <c r="T603" s="2"/>
      <c r="U603" s="2"/>
      <c r="V603" s="2"/>
      <c r="W603" s="2"/>
    </row>
    <row r="604" spans="2:23" ht="15" customHeight="1" x14ac:dyDescent="0.35">
      <c r="B604" s="349"/>
      <c r="C604" s="715" t="str">
        <f t="shared" si="34"/>
        <v/>
      </c>
      <c r="D604" s="458">
        <f>IF(ISNUMBER(Summary!$D$17), DATE(Summary!$D$17, 1, 1) + INT((ROW(B566)-1)/24), DATE(2024, 1, 1) + INT((ROW(B566)-1)/24))</f>
        <v>45315</v>
      </c>
      <c r="E604" s="459">
        <v>0.54166666666666674</v>
      </c>
      <c r="F604" s="780"/>
      <c r="G604" s="780"/>
      <c r="H604" s="460">
        <f t="shared" si="32"/>
        <v>0</v>
      </c>
      <c r="I604" s="460">
        <f t="shared" si="33"/>
        <v>0</v>
      </c>
      <c r="J604" s="460">
        <f t="shared" si="35"/>
        <v>0</v>
      </c>
      <c r="K604" s="9"/>
      <c r="P604" s="2"/>
      <c r="Q604" s="27"/>
      <c r="R604" s="2"/>
      <c r="S604" s="2"/>
      <c r="T604" s="2"/>
      <c r="U604" s="2"/>
      <c r="V604" s="2"/>
      <c r="W604" s="2"/>
    </row>
    <row r="605" spans="2:23" ht="15" customHeight="1" x14ac:dyDescent="0.35">
      <c r="B605" s="349"/>
      <c r="C605" s="715" t="str">
        <f t="shared" si="34"/>
        <v/>
      </c>
      <c r="D605" s="458">
        <f>IF(ISNUMBER(Summary!$D$17), DATE(Summary!$D$17, 1, 1) + INT((ROW(B567)-1)/24), DATE(2024, 1, 1) + INT((ROW(B567)-1)/24))</f>
        <v>45315</v>
      </c>
      <c r="E605" s="459">
        <v>0.58333333333333337</v>
      </c>
      <c r="F605" s="780"/>
      <c r="G605" s="780"/>
      <c r="H605" s="460">
        <f t="shared" si="32"/>
        <v>0</v>
      </c>
      <c r="I605" s="460">
        <f t="shared" si="33"/>
        <v>0</v>
      </c>
      <c r="J605" s="460">
        <f t="shared" si="35"/>
        <v>0</v>
      </c>
      <c r="K605" s="9"/>
      <c r="P605" s="2"/>
      <c r="Q605" s="27"/>
      <c r="R605" s="2"/>
      <c r="S605" s="2"/>
      <c r="T605" s="2"/>
      <c r="U605" s="2"/>
      <c r="V605" s="2"/>
      <c r="W605" s="2"/>
    </row>
    <row r="606" spans="2:23" ht="15" customHeight="1" x14ac:dyDescent="0.35">
      <c r="B606" s="349"/>
      <c r="C606" s="715" t="str">
        <f t="shared" si="34"/>
        <v/>
      </c>
      <c r="D606" s="458">
        <f>IF(ISNUMBER(Summary!$D$17), DATE(Summary!$D$17, 1, 1) + INT((ROW(B568)-1)/24), DATE(2024, 1, 1) + INT((ROW(B568)-1)/24))</f>
        <v>45315</v>
      </c>
      <c r="E606" s="459">
        <v>0.62500000000000011</v>
      </c>
      <c r="F606" s="780"/>
      <c r="G606" s="780"/>
      <c r="H606" s="460">
        <f t="shared" si="32"/>
        <v>0</v>
      </c>
      <c r="I606" s="460">
        <f t="shared" si="33"/>
        <v>0</v>
      </c>
      <c r="J606" s="460">
        <f t="shared" si="35"/>
        <v>0</v>
      </c>
      <c r="K606" s="9"/>
      <c r="P606" s="2"/>
      <c r="Q606" s="27"/>
      <c r="R606" s="2"/>
      <c r="S606" s="2"/>
      <c r="T606" s="2"/>
      <c r="U606" s="2"/>
      <c r="V606" s="2"/>
      <c r="W606" s="2"/>
    </row>
    <row r="607" spans="2:23" ht="15" customHeight="1" x14ac:dyDescent="0.35">
      <c r="B607" s="349"/>
      <c r="C607" s="715" t="str">
        <f t="shared" si="34"/>
        <v/>
      </c>
      <c r="D607" s="458">
        <f>IF(ISNUMBER(Summary!$D$17), DATE(Summary!$D$17, 1, 1) + INT((ROW(B569)-1)/24), DATE(2024, 1, 1) + INT((ROW(B569)-1)/24))</f>
        <v>45315</v>
      </c>
      <c r="E607" s="459">
        <v>0.66666666666666674</v>
      </c>
      <c r="F607" s="780"/>
      <c r="G607" s="780"/>
      <c r="H607" s="460">
        <f t="shared" si="32"/>
        <v>0</v>
      </c>
      <c r="I607" s="460">
        <f t="shared" si="33"/>
        <v>0</v>
      </c>
      <c r="J607" s="460">
        <f t="shared" si="35"/>
        <v>0</v>
      </c>
      <c r="K607" s="9"/>
      <c r="P607" s="2"/>
      <c r="Q607" s="27"/>
      <c r="R607" s="2"/>
      <c r="S607" s="2"/>
      <c r="T607" s="2"/>
      <c r="U607" s="2"/>
      <c r="V607" s="2"/>
      <c r="W607" s="2"/>
    </row>
    <row r="608" spans="2:23" ht="15" customHeight="1" x14ac:dyDescent="0.35">
      <c r="B608" s="349"/>
      <c r="C608" s="715" t="str">
        <f t="shared" si="34"/>
        <v/>
      </c>
      <c r="D608" s="458">
        <f>IF(ISNUMBER(Summary!$D$17), DATE(Summary!$D$17, 1, 1) + INT((ROW(B570)-1)/24), DATE(2024, 1, 1) + INT((ROW(B570)-1)/24))</f>
        <v>45315</v>
      </c>
      <c r="E608" s="459">
        <v>0.70833333333333337</v>
      </c>
      <c r="F608" s="780"/>
      <c r="G608" s="780"/>
      <c r="H608" s="460">
        <f t="shared" si="32"/>
        <v>0</v>
      </c>
      <c r="I608" s="460">
        <f t="shared" si="33"/>
        <v>0</v>
      </c>
      <c r="J608" s="460">
        <f t="shared" si="35"/>
        <v>0</v>
      </c>
      <c r="K608" s="9"/>
      <c r="P608" s="2"/>
      <c r="Q608" s="27"/>
      <c r="R608" s="2"/>
      <c r="S608" s="2"/>
      <c r="T608" s="2"/>
      <c r="U608" s="2"/>
      <c r="V608" s="2"/>
      <c r="W608" s="2"/>
    </row>
    <row r="609" spans="2:23" ht="15" customHeight="1" x14ac:dyDescent="0.35">
      <c r="B609" s="349"/>
      <c r="C609" s="715" t="str">
        <f t="shared" si="34"/>
        <v/>
      </c>
      <c r="D609" s="458">
        <f>IF(ISNUMBER(Summary!$D$17), DATE(Summary!$D$17, 1, 1) + INT((ROW(B571)-1)/24), DATE(2024, 1, 1) + INT((ROW(B571)-1)/24))</f>
        <v>45315</v>
      </c>
      <c r="E609" s="459">
        <v>0.75000000000000011</v>
      </c>
      <c r="F609" s="780"/>
      <c r="G609" s="780"/>
      <c r="H609" s="460">
        <f t="shared" si="32"/>
        <v>0</v>
      </c>
      <c r="I609" s="460">
        <f t="shared" si="33"/>
        <v>0</v>
      </c>
      <c r="J609" s="460">
        <f t="shared" si="35"/>
        <v>0</v>
      </c>
      <c r="K609" s="9"/>
      <c r="P609" s="2"/>
      <c r="Q609" s="27"/>
      <c r="R609" s="2"/>
      <c r="S609" s="2"/>
      <c r="T609" s="2"/>
      <c r="U609" s="2"/>
      <c r="V609" s="2"/>
      <c r="W609" s="2"/>
    </row>
    <row r="610" spans="2:23" ht="15" customHeight="1" x14ac:dyDescent="0.35">
      <c r="B610" s="349"/>
      <c r="C610" s="715" t="str">
        <f t="shared" si="34"/>
        <v/>
      </c>
      <c r="D610" s="458">
        <f>IF(ISNUMBER(Summary!$D$17), DATE(Summary!$D$17, 1, 1) + INT((ROW(B572)-1)/24), DATE(2024, 1, 1) + INT((ROW(B572)-1)/24))</f>
        <v>45315</v>
      </c>
      <c r="E610" s="459">
        <v>0.79166666666666674</v>
      </c>
      <c r="F610" s="780"/>
      <c r="G610" s="780"/>
      <c r="H610" s="460">
        <f t="shared" si="32"/>
        <v>0</v>
      </c>
      <c r="I610" s="460">
        <f t="shared" si="33"/>
        <v>0</v>
      </c>
      <c r="J610" s="460">
        <f t="shared" si="35"/>
        <v>0</v>
      </c>
      <c r="K610" s="9"/>
      <c r="P610" s="2"/>
      <c r="Q610" s="27"/>
      <c r="R610" s="2"/>
      <c r="S610" s="2"/>
      <c r="T610" s="2"/>
      <c r="U610" s="2"/>
      <c r="V610" s="2"/>
      <c r="W610" s="2"/>
    </row>
    <row r="611" spans="2:23" ht="15" customHeight="1" x14ac:dyDescent="0.35">
      <c r="B611" s="349"/>
      <c r="C611" s="715" t="str">
        <f t="shared" si="34"/>
        <v/>
      </c>
      <c r="D611" s="458">
        <f>IF(ISNUMBER(Summary!$D$17), DATE(Summary!$D$17, 1, 1) + INT((ROW(B573)-1)/24), DATE(2024, 1, 1) + INT((ROW(B573)-1)/24))</f>
        <v>45315</v>
      </c>
      <c r="E611" s="459">
        <v>0.83333333333333337</v>
      </c>
      <c r="F611" s="780"/>
      <c r="G611" s="780"/>
      <c r="H611" s="460">
        <f t="shared" si="32"/>
        <v>0</v>
      </c>
      <c r="I611" s="460">
        <f t="shared" si="33"/>
        <v>0</v>
      </c>
      <c r="J611" s="460">
        <f t="shared" si="35"/>
        <v>0</v>
      </c>
      <c r="K611" s="9"/>
      <c r="P611" s="2"/>
      <c r="Q611" s="27"/>
      <c r="R611" s="2"/>
      <c r="S611" s="2"/>
      <c r="T611" s="2"/>
      <c r="U611" s="2"/>
      <c r="V611" s="2"/>
      <c r="W611" s="2"/>
    </row>
    <row r="612" spans="2:23" ht="15" customHeight="1" x14ac:dyDescent="0.35">
      <c r="B612" s="349"/>
      <c r="C612" s="715" t="str">
        <f t="shared" si="34"/>
        <v/>
      </c>
      <c r="D612" s="458">
        <f>IF(ISNUMBER(Summary!$D$17), DATE(Summary!$D$17, 1, 1) + INT((ROW(B574)-1)/24), DATE(2024, 1, 1) + INT((ROW(B574)-1)/24))</f>
        <v>45315</v>
      </c>
      <c r="E612" s="459">
        <v>0.87500000000000011</v>
      </c>
      <c r="F612" s="780"/>
      <c r="G612" s="780"/>
      <c r="H612" s="460">
        <f t="shared" si="32"/>
        <v>0</v>
      </c>
      <c r="I612" s="460">
        <f t="shared" si="33"/>
        <v>0</v>
      </c>
      <c r="J612" s="460">
        <f t="shared" si="35"/>
        <v>0</v>
      </c>
      <c r="K612" s="9"/>
      <c r="P612" s="2"/>
      <c r="Q612" s="27"/>
      <c r="R612" s="2"/>
      <c r="S612" s="2"/>
      <c r="T612" s="2"/>
      <c r="U612" s="2"/>
      <c r="V612" s="2"/>
      <c r="W612" s="2"/>
    </row>
    <row r="613" spans="2:23" ht="15" customHeight="1" x14ac:dyDescent="0.35">
      <c r="B613" s="349"/>
      <c r="C613" s="715" t="str">
        <f t="shared" si="34"/>
        <v/>
      </c>
      <c r="D613" s="458">
        <f>IF(ISNUMBER(Summary!$D$17), DATE(Summary!$D$17, 1, 1) + INT((ROW(B575)-1)/24), DATE(2024, 1, 1) + INT((ROW(B575)-1)/24))</f>
        <v>45315</v>
      </c>
      <c r="E613" s="459">
        <v>0.91666666666666674</v>
      </c>
      <c r="F613" s="780"/>
      <c r="G613" s="780"/>
      <c r="H613" s="460">
        <f t="shared" si="32"/>
        <v>0</v>
      </c>
      <c r="I613" s="460">
        <f t="shared" si="33"/>
        <v>0</v>
      </c>
      <c r="J613" s="460">
        <f t="shared" si="35"/>
        <v>0</v>
      </c>
      <c r="K613" s="9"/>
      <c r="P613" s="2"/>
      <c r="Q613" s="27"/>
      <c r="R613" s="2"/>
      <c r="S613" s="2"/>
      <c r="T613" s="2"/>
      <c r="U613" s="2"/>
      <c r="V613" s="2"/>
      <c r="W613" s="2"/>
    </row>
    <row r="614" spans="2:23" ht="15" customHeight="1" x14ac:dyDescent="0.35">
      <c r="B614" s="349"/>
      <c r="C614" s="715" t="str">
        <f t="shared" si="34"/>
        <v/>
      </c>
      <c r="D614" s="458">
        <f>IF(ISNUMBER(Summary!$D$17), DATE(Summary!$D$17, 1, 1) + INT((ROW(B576)-1)/24), DATE(2024, 1, 1) + INT((ROW(B576)-1)/24))</f>
        <v>45315</v>
      </c>
      <c r="E614" s="459">
        <v>0.95833333333333337</v>
      </c>
      <c r="F614" s="780"/>
      <c r="G614" s="780"/>
      <c r="H614" s="460">
        <f t="shared" si="32"/>
        <v>0</v>
      </c>
      <c r="I614" s="460">
        <f t="shared" si="33"/>
        <v>0</v>
      </c>
      <c r="J614" s="460">
        <f t="shared" si="35"/>
        <v>0</v>
      </c>
      <c r="K614" s="9"/>
      <c r="P614" s="2"/>
      <c r="Q614" s="27"/>
      <c r="R614" s="2"/>
      <c r="S614" s="2"/>
      <c r="T614" s="2"/>
      <c r="U614" s="2"/>
      <c r="V614" s="2"/>
      <c r="W614" s="2"/>
    </row>
    <row r="615" spans="2:23" ht="15" customHeight="1" x14ac:dyDescent="0.35">
      <c r="B615" s="457"/>
      <c r="C615" s="715">
        <f t="shared" si="34"/>
        <v>45316</v>
      </c>
      <c r="D615" s="458">
        <f>IF(ISNUMBER(Summary!$D$17), DATE(Summary!$D$17, 1, 1) + INT((ROW(B577)-1)/24), DATE(2024, 1, 1) + INT((ROW(B577)-1)/24))</f>
        <v>45316</v>
      </c>
      <c r="E615" s="459">
        <v>3.1225022567582528E-17</v>
      </c>
      <c r="F615" s="780"/>
      <c r="G615" s="780"/>
      <c r="H615" s="460">
        <f t="shared" ref="H615:H678" si="36">IF(G615&gt;F615,F615,G615)</f>
        <v>0</v>
      </c>
      <c r="I615" s="460">
        <f t="shared" ref="I615:I678" si="37">F615-H615</f>
        <v>0</v>
      </c>
      <c r="J615" s="460">
        <f t="shared" si="35"/>
        <v>0</v>
      </c>
      <c r="K615" s="9"/>
      <c r="P615" s="2"/>
      <c r="Q615" s="27"/>
      <c r="R615" s="2"/>
      <c r="S615" s="2"/>
      <c r="T615" s="2"/>
      <c r="U615" s="2"/>
      <c r="V615" s="2"/>
      <c r="W615" s="2"/>
    </row>
    <row r="616" spans="2:23" ht="15" customHeight="1" x14ac:dyDescent="0.35">
      <c r="B616" s="349"/>
      <c r="C616" s="715" t="str">
        <f t="shared" ref="C616:C679" si="38">IF(MOD(ROW()-ROW($E$39), 24)=0, $D616, "")</f>
        <v/>
      </c>
      <c r="D616" s="458">
        <f>IF(ISNUMBER(Summary!$D$17), DATE(Summary!$D$17, 1, 1) + INT((ROW(B578)-1)/24), DATE(2024, 1, 1) + INT((ROW(B578)-1)/24))</f>
        <v>45316</v>
      </c>
      <c r="E616" s="459">
        <v>4.1666666666666699E-2</v>
      </c>
      <c r="F616" s="780"/>
      <c r="G616" s="780"/>
      <c r="H616" s="460">
        <f t="shared" si="36"/>
        <v>0</v>
      </c>
      <c r="I616" s="460">
        <f t="shared" si="37"/>
        <v>0</v>
      </c>
      <c r="J616" s="460">
        <f t="shared" ref="J616:J679" si="39">G616-H616</f>
        <v>0</v>
      </c>
      <c r="K616" s="9"/>
      <c r="P616" s="2"/>
      <c r="Q616" s="27"/>
      <c r="R616" s="2"/>
      <c r="S616" s="2"/>
      <c r="T616" s="2"/>
      <c r="U616" s="2"/>
      <c r="V616" s="2"/>
      <c r="W616" s="2"/>
    </row>
    <row r="617" spans="2:23" ht="15" customHeight="1" x14ac:dyDescent="0.35">
      <c r="B617" s="349"/>
      <c r="C617" s="715" t="str">
        <f t="shared" si="38"/>
        <v/>
      </c>
      <c r="D617" s="458">
        <f>IF(ISNUMBER(Summary!$D$17), DATE(Summary!$D$17, 1, 1) + INT((ROW(B579)-1)/24), DATE(2024, 1, 1) + INT((ROW(B579)-1)/24))</f>
        <v>45316</v>
      </c>
      <c r="E617" s="459">
        <v>8.333333333333337E-2</v>
      </c>
      <c r="F617" s="780"/>
      <c r="G617" s="780"/>
      <c r="H617" s="460">
        <f t="shared" si="36"/>
        <v>0</v>
      </c>
      <c r="I617" s="460">
        <f t="shared" si="37"/>
        <v>0</v>
      </c>
      <c r="J617" s="460">
        <f t="shared" si="39"/>
        <v>0</v>
      </c>
      <c r="K617" s="9"/>
      <c r="P617" s="2"/>
      <c r="Q617" s="27"/>
      <c r="R617" s="2"/>
      <c r="S617" s="2"/>
      <c r="T617" s="2"/>
      <c r="U617" s="2"/>
      <c r="V617" s="2"/>
      <c r="W617" s="2"/>
    </row>
    <row r="618" spans="2:23" ht="15" customHeight="1" x14ac:dyDescent="0.35">
      <c r="B618" s="349"/>
      <c r="C618" s="715" t="str">
        <f t="shared" si="38"/>
        <v/>
      </c>
      <c r="D618" s="458">
        <f>IF(ISNUMBER(Summary!$D$17), DATE(Summary!$D$17, 1, 1) + INT((ROW(B580)-1)/24), DATE(2024, 1, 1) + INT((ROW(B580)-1)/24))</f>
        <v>45316</v>
      </c>
      <c r="E618" s="459">
        <v>0.12500000000000006</v>
      </c>
      <c r="F618" s="780"/>
      <c r="G618" s="780"/>
      <c r="H618" s="460">
        <f t="shared" si="36"/>
        <v>0</v>
      </c>
      <c r="I618" s="460">
        <f t="shared" si="37"/>
        <v>0</v>
      </c>
      <c r="J618" s="460">
        <f t="shared" si="39"/>
        <v>0</v>
      </c>
      <c r="K618" s="9"/>
      <c r="P618" s="2"/>
      <c r="Q618" s="27"/>
      <c r="R618" s="2"/>
      <c r="S618" s="2"/>
      <c r="T618" s="2"/>
      <c r="U618" s="2"/>
      <c r="V618" s="2"/>
      <c r="W618" s="2"/>
    </row>
    <row r="619" spans="2:23" ht="15" customHeight="1" x14ac:dyDescent="0.35">
      <c r="B619" s="349"/>
      <c r="C619" s="715" t="str">
        <f t="shared" si="38"/>
        <v/>
      </c>
      <c r="D619" s="458">
        <f>IF(ISNUMBER(Summary!$D$17), DATE(Summary!$D$17, 1, 1) + INT((ROW(B581)-1)/24), DATE(2024, 1, 1) + INT((ROW(B581)-1)/24))</f>
        <v>45316</v>
      </c>
      <c r="E619" s="459">
        <v>0.16666666666666669</v>
      </c>
      <c r="F619" s="780"/>
      <c r="G619" s="780"/>
      <c r="H619" s="460">
        <f t="shared" si="36"/>
        <v>0</v>
      </c>
      <c r="I619" s="460">
        <f t="shared" si="37"/>
        <v>0</v>
      </c>
      <c r="J619" s="460">
        <f t="shared" si="39"/>
        <v>0</v>
      </c>
      <c r="K619" s="9"/>
      <c r="P619" s="2"/>
      <c r="Q619" s="27"/>
      <c r="R619" s="2"/>
      <c r="S619" s="2"/>
      <c r="T619" s="2"/>
      <c r="U619" s="2"/>
      <c r="V619" s="2"/>
      <c r="W619" s="2"/>
    </row>
    <row r="620" spans="2:23" ht="15" customHeight="1" x14ac:dyDescent="0.35">
      <c r="B620" s="349"/>
      <c r="C620" s="715" t="str">
        <f t="shared" si="38"/>
        <v/>
      </c>
      <c r="D620" s="458">
        <f>IF(ISNUMBER(Summary!$D$17), DATE(Summary!$D$17, 1, 1) + INT((ROW(B582)-1)/24), DATE(2024, 1, 1) + INT((ROW(B582)-1)/24))</f>
        <v>45316</v>
      </c>
      <c r="E620" s="459">
        <v>0.20833333333333337</v>
      </c>
      <c r="F620" s="780"/>
      <c r="G620" s="780"/>
      <c r="H620" s="460">
        <f t="shared" si="36"/>
        <v>0</v>
      </c>
      <c r="I620" s="460">
        <f t="shared" si="37"/>
        <v>0</v>
      </c>
      <c r="J620" s="460">
        <f t="shared" si="39"/>
        <v>0</v>
      </c>
      <c r="K620" s="9"/>
      <c r="P620" s="2"/>
      <c r="Q620" s="27"/>
      <c r="R620" s="2"/>
      <c r="S620" s="2"/>
      <c r="T620" s="2"/>
      <c r="U620" s="2"/>
      <c r="V620" s="2"/>
      <c r="W620" s="2"/>
    </row>
    <row r="621" spans="2:23" ht="15" customHeight="1" x14ac:dyDescent="0.35">
      <c r="B621" s="349"/>
      <c r="C621" s="715" t="str">
        <f t="shared" si="38"/>
        <v/>
      </c>
      <c r="D621" s="458">
        <f>IF(ISNUMBER(Summary!$D$17), DATE(Summary!$D$17, 1, 1) + INT((ROW(B583)-1)/24), DATE(2024, 1, 1) + INT((ROW(B583)-1)/24))</f>
        <v>45316</v>
      </c>
      <c r="E621" s="459">
        <v>0.25</v>
      </c>
      <c r="F621" s="780"/>
      <c r="G621" s="780"/>
      <c r="H621" s="460">
        <f t="shared" si="36"/>
        <v>0</v>
      </c>
      <c r="I621" s="460">
        <f t="shared" si="37"/>
        <v>0</v>
      </c>
      <c r="J621" s="460">
        <f t="shared" si="39"/>
        <v>0</v>
      </c>
      <c r="K621" s="9"/>
      <c r="P621" s="2"/>
      <c r="Q621" s="27"/>
      <c r="R621" s="2"/>
      <c r="S621" s="2"/>
      <c r="T621" s="2"/>
      <c r="U621" s="2"/>
      <c r="V621" s="2"/>
      <c r="W621" s="2"/>
    </row>
    <row r="622" spans="2:23" ht="15" customHeight="1" x14ac:dyDescent="0.35">
      <c r="B622" s="349"/>
      <c r="C622" s="715" t="str">
        <f t="shared" si="38"/>
        <v/>
      </c>
      <c r="D622" s="458">
        <f>IF(ISNUMBER(Summary!$D$17), DATE(Summary!$D$17, 1, 1) + INT((ROW(B584)-1)/24), DATE(2024, 1, 1) + INT((ROW(B584)-1)/24))</f>
        <v>45316</v>
      </c>
      <c r="E622" s="459">
        <v>0.29166666666666669</v>
      </c>
      <c r="F622" s="780"/>
      <c r="G622" s="780"/>
      <c r="H622" s="460">
        <f t="shared" si="36"/>
        <v>0</v>
      </c>
      <c r="I622" s="460">
        <f t="shared" si="37"/>
        <v>0</v>
      </c>
      <c r="J622" s="460">
        <f t="shared" si="39"/>
        <v>0</v>
      </c>
      <c r="K622" s="9"/>
      <c r="P622" s="2"/>
      <c r="Q622" s="27"/>
      <c r="R622" s="2"/>
      <c r="S622" s="2"/>
      <c r="T622" s="2"/>
      <c r="U622" s="2"/>
      <c r="V622" s="2"/>
      <c r="W622" s="2"/>
    </row>
    <row r="623" spans="2:23" ht="15" customHeight="1" x14ac:dyDescent="0.35">
      <c r="B623" s="349"/>
      <c r="C623" s="715" t="str">
        <f t="shared" si="38"/>
        <v/>
      </c>
      <c r="D623" s="458">
        <f>IF(ISNUMBER(Summary!$D$17), DATE(Summary!$D$17, 1, 1) + INT((ROW(B585)-1)/24), DATE(2024, 1, 1) + INT((ROW(B585)-1)/24))</f>
        <v>45316</v>
      </c>
      <c r="E623" s="459">
        <v>0.33333333333333337</v>
      </c>
      <c r="F623" s="780"/>
      <c r="G623" s="780"/>
      <c r="H623" s="460">
        <f t="shared" si="36"/>
        <v>0</v>
      </c>
      <c r="I623" s="460">
        <f t="shared" si="37"/>
        <v>0</v>
      </c>
      <c r="J623" s="460">
        <f t="shared" si="39"/>
        <v>0</v>
      </c>
      <c r="K623" s="9"/>
      <c r="P623" s="2"/>
      <c r="Q623" s="27"/>
      <c r="R623" s="2"/>
      <c r="S623" s="2"/>
      <c r="T623" s="2"/>
      <c r="U623" s="2"/>
      <c r="V623" s="2"/>
      <c r="W623" s="2"/>
    </row>
    <row r="624" spans="2:23" ht="15" customHeight="1" x14ac:dyDescent="0.35">
      <c r="B624" s="349"/>
      <c r="C624" s="715" t="str">
        <f t="shared" si="38"/>
        <v/>
      </c>
      <c r="D624" s="458">
        <f>IF(ISNUMBER(Summary!$D$17), DATE(Summary!$D$17, 1, 1) + INT((ROW(B586)-1)/24), DATE(2024, 1, 1) + INT((ROW(B586)-1)/24))</f>
        <v>45316</v>
      </c>
      <c r="E624" s="459">
        <v>0.375</v>
      </c>
      <c r="F624" s="780"/>
      <c r="G624" s="780"/>
      <c r="H624" s="460">
        <f t="shared" si="36"/>
        <v>0</v>
      </c>
      <c r="I624" s="460">
        <f t="shared" si="37"/>
        <v>0</v>
      </c>
      <c r="J624" s="460">
        <f t="shared" si="39"/>
        <v>0</v>
      </c>
      <c r="K624" s="9"/>
      <c r="P624" s="2"/>
      <c r="Q624" s="27"/>
      <c r="R624" s="2"/>
      <c r="S624" s="2"/>
      <c r="T624" s="2"/>
      <c r="U624" s="2"/>
      <c r="V624" s="2"/>
      <c r="W624" s="2"/>
    </row>
    <row r="625" spans="2:23" ht="15" customHeight="1" x14ac:dyDescent="0.35">
      <c r="B625" s="349"/>
      <c r="C625" s="715" t="str">
        <f t="shared" si="38"/>
        <v/>
      </c>
      <c r="D625" s="458">
        <f>IF(ISNUMBER(Summary!$D$17), DATE(Summary!$D$17, 1, 1) + INT((ROW(B587)-1)/24), DATE(2024, 1, 1) + INT((ROW(B587)-1)/24))</f>
        <v>45316</v>
      </c>
      <c r="E625" s="459">
        <v>0.41666666666666669</v>
      </c>
      <c r="F625" s="780"/>
      <c r="G625" s="780"/>
      <c r="H625" s="460">
        <f t="shared" si="36"/>
        <v>0</v>
      </c>
      <c r="I625" s="460">
        <f t="shared" si="37"/>
        <v>0</v>
      </c>
      <c r="J625" s="460">
        <f t="shared" si="39"/>
        <v>0</v>
      </c>
      <c r="K625" s="9"/>
      <c r="P625" s="2"/>
      <c r="Q625" s="27"/>
      <c r="R625" s="2"/>
      <c r="S625" s="2"/>
      <c r="T625" s="2"/>
      <c r="U625" s="2"/>
      <c r="V625" s="2"/>
      <c r="W625" s="2"/>
    </row>
    <row r="626" spans="2:23" ht="15" customHeight="1" x14ac:dyDescent="0.35">
      <c r="B626" s="349"/>
      <c r="C626" s="715" t="str">
        <f t="shared" si="38"/>
        <v/>
      </c>
      <c r="D626" s="458">
        <f>IF(ISNUMBER(Summary!$D$17), DATE(Summary!$D$17, 1, 1) + INT((ROW(B588)-1)/24), DATE(2024, 1, 1) + INT((ROW(B588)-1)/24))</f>
        <v>45316</v>
      </c>
      <c r="E626" s="459">
        <v>0.45833333333333337</v>
      </c>
      <c r="F626" s="780"/>
      <c r="G626" s="780"/>
      <c r="H626" s="460">
        <f t="shared" si="36"/>
        <v>0</v>
      </c>
      <c r="I626" s="460">
        <f t="shared" si="37"/>
        <v>0</v>
      </c>
      <c r="J626" s="460">
        <f t="shared" si="39"/>
        <v>0</v>
      </c>
      <c r="K626" s="9"/>
      <c r="P626" s="2"/>
      <c r="Q626" s="27"/>
      <c r="R626" s="2"/>
      <c r="S626" s="2"/>
      <c r="T626" s="2"/>
      <c r="U626" s="2"/>
      <c r="V626" s="2"/>
      <c r="W626" s="2"/>
    </row>
    <row r="627" spans="2:23" ht="15" customHeight="1" x14ac:dyDescent="0.35">
      <c r="B627" s="349"/>
      <c r="C627" s="715" t="str">
        <f t="shared" si="38"/>
        <v/>
      </c>
      <c r="D627" s="458">
        <f>IF(ISNUMBER(Summary!$D$17), DATE(Summary!$D$17, 1, 1) + INT((ROW(B589)-1)/24), DATE(2024, 1, 1) + INT((ROW(B589)-1)/24))</f>
        <v>45316</v>
      </c>
      <c r="E627" s="459">
        <v>0.50000000000000011</v>
      </c>
      <c r="F627" s="780"/>
      <c r="G627" s="780"/>
      <c r="H627" s="460">
        <f t="shared" si="36"/>
        <v>0</v>
      </c>
      <c r="I627" s="460">
        <f t="shared" si="37"/>
        <v>0</v>
      </c>
      <c r="J627" s="460">
        <f t="shared" si="39"/>
        <v>0</v>
      </c>
      <c r="K627" s="9"/>
      <c r="P627" s="2"/>
      <c r="Q627" s="27"/>
      <c r="R627" s="2"/>
      <c r="S627" s="2"/>
      <c r="T627" s="2"/>
      <c r="U627" s="2"/>
      <c r="V627" s="2"/>
      <c r="W627" s="2"/>
    </row>
    <row r="628" spans="2:23" ht="15" customHeight="1" x14ac:dyDescent="0.35">
      <c r="B628" s="349"/>
      <c r="C628" s="715" t="str">
        <f t="shared" si="38"/>
        <v/>
      </c>
      <c r="D628" s="458">
        <f>IF(ISNUMBER(Summary!$D$17), DATE(Summary!$D$17, 1, 1) + INT((ROW(B590)-1)/24), DATE(2024, 1, 1) + INT((ROW(B590)-1)/24))</f>
        <v>45316</v>
      </c>
      <c r="E628" s="459">
        <v>0.54166666666666674</v>
      </c>
      <c r="F628" s="780"/>
      <c r="G628" s="780"/>
      <c r="H628" s="460">
        <f t="shared" si="36"/>
        <v>0</v>
      </c>
      <c r="I628" s="460">
        <f t="shared" si="37"/>
        <v>0</v>
      </c>
      <c r="J628" s="460">
        <f t="shared" si="39"/>
        <v>0</v>
      </c>
      <c r="K628" s="9"/>
      <c r="P628" s="2"/>
      <c r="Q628" s="27"/>
      <c r="R628" s="2"/>
      <c r="S628" s="2"/>
      <c r="T628" s="2"/>
      <c r="U628" s="2"/>
      <c r="V628" s="2"/>
      <c r="W628" s="2"/>
    </row>
    <row r="629" spans="2:23" ht="15" customHeight="1" x14ac:dyDescent="0.35">
      <c r="B629" s="349"/>
      <c r="C629" s="715" t="str">
        <f t="shared" si="38"/>
        <v/>
      </c>
      <c r="D629" s="458">
        <f>IF(ISNUMBER(Summary!$D$17), DATE(Summary!$D$17, 1, 1) + INT((ROW(B591)-1)/24), DATE(2024, 1, 1) + INT((ROW(B591)-1)/24))</f>
        <v>45316</v>
      </c>
      <c r="E629" s="459">
        <v>0.58333333333333337</v>
      </c>
      <c r="F629" s="780"/>
      <c r="G629" s="780"/>
      <c r="H629" s="460">
        <f t="shared" si="36"/>
        <v>0</v>
      </c>
      <c r="I629" s="460">
        <f t="shared" si="37"/>
        <v>0</v>
      </c>
      <c r="J629" s="460">
        <f t="shared" si="39"/>
        <v>0</v>
      </c>
      <c r="K629" s="9"/>
      <c r="P629" s="2"/>
      <c r="Q629" s="27"/>
      <c r="R629" s="2"/>
      <c r="S629" s="2"/>
      <c r="T629" s="2"/>
      <c r="U629" s="2"/>
      <c r="V629" s="2"/>
      <c r="W629" s="2"/>
    </row>
    <row r="630" spans="2:23" ht="15" customHeight="1" x14ac:dyDescent="0.35">
      <c r="B630" s="349"/>
      <c r="C630" s="715" t="str">
        <f t="shared" si="38"/>
        <v/>
      </c>
      <c r="D630" s="458">
        <f>IF(ISNUMBER(Summary!$D$17), DATE(Summary!$D$17, 1, 1) + INT((ROW(B592)-1)/24), DATE(2024, 1, 1) + INT((ROW(B592)-1)/24))</f>
        <v>45316</v>
      </c>
      <c r="E630" s="459">
        <v>0.62500000000000011</v>
      </c>
      <c r="F630" s="780"/>
      <c r="G630" s="780"/>
      <c r="H630" s="460">
        <f t="shared" si="36"/>
        <v>0</v>
      </c>
      <c r="I630" s="460">
        <f t="shared" si="37"/>
        <v>0</v>
      </c>
      <c r="J630" s="460">
        <f t="shared" si="39"/>
        <v>0</v>
      </c>
      <c r="K630" s="9"/>
      <c r="P630" s="2"/>
      <c r="Q630" s="27"/>
      <c r="R630" s="2"/>
      <c r="S630" s="2"/>
      <c r="T630" s="2"/>
      <c r="U630" s="2"/>
      <c r="V630" s="2"/>
      <c r="W630" s="2"/>
    </row>
    <row r="631" spans="2:23" ht="15" customHeight="1" x14ac:dyDescent="0.35">
      <c r="B631" s="349"/>
      <c r="C631" s="715" t="str">
        <f t="shared" si="38"/>
        <v/>
      </c>
      <c r="D631" s="458">
        <f>IF(ISNUMBER(Summary!$D$17), DATE(Summary!$D$17, 1, 1) + INT((ROW(B593)-1)/24), DATE(2024, 1, 1) + INT((ROW(B593)-1)/24))</f>
        <v>45316</v>
      </c>
      <c r="E631" s="459">
        <v>0.66666666666666674</v>
      </c>
      <c r="F631" s="780"/>
      <c r="G631" s="780"/>
      <c r="H631" s="460">
        <f t="shared" si="36"/>
        <v>0</v>
      </c>
      <c r="I631" s="460">
        <f t="shared" si="37"/>
        <v>0</v>
      </c>
      <c r="J631" s="460">
        <f t="shared" si="39"/>
        <v>0</v>
      </c>
      <c r="K631" s="9"/>
      <c r="P631" s="2"/>
      <c r="Q631" s="27"/>
      <c r="R631" s="2"/>
      <c r="S631" s="2"/>
      <c r="T631" s="2"/>
      <c r="U631" s="2"/>
      <c r="V631" s="2"/>
      <c r="W631" s="2"/>
    </row>
    <row r="632" spans="2:23" ht="15" customHeight="1" x14ac:dyDescent="0.35">
      <c r="B632" s="349"/>
      <c r="C632" s="715" t="str">
        <f t="shared" si="38"/>
        <v/>
      </c>
      <c r="D632" s="458">
        <f>IF(ISNUMBER(Summary!$D$17), DATE(Summary!$D$17, 1, 1) + INT((ROW(B594)-1)/24), DATE(2024, 1, 1) + INT((ROW(B594)-1)/24))</f>
        <v>45316</v>
      </c>
      <c r="E632" s="459">
        <v>0.70833333333333337</v>
      </c>
      <c r="F632" s="780"/>
      <c r="G632" s="780"/>
      <c r="H632" s="460">
        <f t="shared" si="36"/>
        <v>0</v>
      </c>
      <c r="I632" s="460">
        <f t="shared" si="37"/>
        <v>0</v>
      </c>
      <c r="J632" s="460">
        <f t="shared" si="39"/>
        <v>0</v>
      </c>
      <c r="K632" s="9"/>
      <c r="P632" s="2"/>
      <c r="Q632" s="27"/>
      <c r="R632" s="2"/>
      <c r="S632" s="2"/>
      <c r="T632" s="2"/>
      <c r="U632" s="2"/>
      <c r="V632" s="2"/>
      <c r="W632" s="2"/>
    </row>
    <row r="633" spans="2:23" ht="15" customHeight="1" x14ac:dyDescent="0.35">
      <c r="B633" s="349"/>
      <c r="C633" s="715" t="str">
        <f t="shared" si="38"/>
        <v/>
      </c>
      <c r="D633" s="458">
        <f>IF(ISNUMBER(Summary!$D$17), DATE(Summary!$D$17, 1, 1) + INT((ROW(B595)-1)/24), DATE(2024, 1, 1) + INT((ROW(B595)-1)/24))</f>
        <v>45316</v>
      </c>
      <c r="E633" s="459">
        <v>0.75000000000000011</v>
      </c>
      <c r="F633" s="780"/>
      <c r="G633" s="780"/>
      <c r="H633" s="460">
        <f t="shared" si="36"/>
        <v>0</v>
      </c>
      <c r="I633" s="460">
        <f t="shared" si="37"/>
        <v>0</v>
      </c>
      <c r="J633" s="460">
        <f t="shared" si="39"/>
        <v>0</v>
      </c>
      <c r="K633" s="9"/>
      <c r="P633" s="2"/>
      <c r="Q633" s="27"/>
      <c r="R633" s="2"/>
      <c r="S633" s="2"/>
      <c r="T633" s="2"/>
      <c r="U633" s="2"/>
      <c r="V633" s="2"/>
      <c r="W633" s="2"/>
    </row>
    <row r="634" spans="2:23" ht="15" customHeight="1" x14ac:dyDescent="0.35">
      <c r="B634" s="349"/>
      <c r="C634" s="715" t="str">
        <f t="shared" si="38"/>
        <v/>
      </c>
      <c r="D634" s="458">
        <f>IF(ISNUMBER(Summary!$D$17), DATE(Summary!$D$17, 1, 1) + INT((ROW(B596)-1)/24), DATE(2024, 1, 1) + INT((ROW(B596)-1)/24))</f>
        <v>45316</v>
      </c>
      <c r="E634" s="459">
        <v>0.79166666666666674</v>
      </c>
      <c r="F634" s="780"/>
      <c r="G634" s="780"/>
      <c r="H634" s="460">
        <f t="shared" si="36"/>
        <v>0</v>
      </c>
      <c r="I634" s="460">
        <f t="shared" si="37"/>
        <v>0</v>
      </c>
      <c r="J634" s="460">
        <f t="shared" si="39"/>
        <v>0</v>
      </c>
      <c r="K634" s="9"/>
      <c r="P634" s="2"/>
      <c r="Q634" s="27"/>
      <c r="R634" s="2"/>
      <c r="S634" s="2"/>
      <c r="T634" s="2"/>
      <c r="U634" s="2"/>
      <c r="V634" s="2"/>
      <c r="W634" s="2"/>
    </row>
    <row r="635" spans="2:23" ht="15" customHeight="1" x14ac:dyDescent="0.35">
      <c r="B635" s="349"/>
      <c r="C635" s="715" t="str">
        <f t="shared" si="38"/>
        <v/>
      </c>
      <c r="D635" s="458">
        <f>IF(ISNUMBER(Summary!$D$17), DATE(Summary!$D$17, 1, 1) + INT((ROW(B597)-1)/24), DATE(2024, 1, 1) + INT((ROW(B597)-1)/24))</f>
        <v>45316</v>
      </c>
      <c r="E635" s="459">
        <v>0.83333333333333337</v>
      </c>
      <c r="F635" s="780"/>
      <c r="G635" s="780"/>
      <c r="H635" s="460">
        <f t="shared" si="36"/>
        <v>0</v>
      </c>
      <c r="I635" s="460">
        <f t="shared" si="37"/>
        <v>0</v>
      </c>
      <c r="J635" s="460">
        <f t="shared" si="39"/>
        <v>0</v>
      </c>
      <c r="K635" s="9"/>
      <c r="P635" s="2"/>
      <c r="Q635" s="27"/>
      <c r="R635" s="2"/>
      <c r="S635" s="2"/>
      <c r="T635" s="2"/>
      <c r="U635" s="2"/>
      <c r="V635" s="2"/>
      <c r="W635" s="2"/>
    </row>
    <row r="636" spans="2:23" ht="15" customHeight="1" x14ac:dyDescent="0.35">
      <c r="B636" s="349"/>
      <c r="C636" s="715" t="str">
        <f t="shared" si="38"/>
        <v/>
      </c>
      <c r="D636" s="458">
        <f>IF(ISNUMBER(Summary!$D$17), DATE(Summary!$D$17, 1, 1) + INT((ROW(B598)-1)/24), DATE(2024, 1, 1) + INT((ROW(B598)-1)/24))</f>
        <v>45316</v>
      </c>
      <c r="E636" s="459">
        <v>0.87500000000000011</v>
      </c>
      <c r="F636" s="780"/>
      <c r="G636" s="780"/>
      <c r="H636" s="460">
        <f t="shared" si="36"/>
        <v>0</v>
      </c>
      <c r="I636" s="460">
        <f t="shared" si="37"/>
        <v>0</v>
      </c>
      <c r="J636" s="460">
        <f t="shared" si="39"/>
        <v>0</v>
      </c>
      <c r="K636" s="9"/>
      <c r="P636" s="2"/>
      <c r="Q636" s="27"/>
      <c r="R636" s="2"/>
      <c r="S636" s="2"/>
      <c r="T636" s="2"/>
      <c r="U636" s="2"/>
      <c r="V636" s="2"/>
      <c r="W636" s="2"/>
    </row>
    <row r="637" spans="2:23" ht="15" customHeight="1" x14ac:dyDescent="0.35">
      <c r="B637" s="349"/>
      <c r="C637" s="715" t="str">
        <f t="shared" si="38"/>
        <v/>
      </c>
      <c r="D637" s="458">
        <f>IF(ISNUMBER(Summary!$D$17), DATE(Summary!$D$17, 1, 1) + INT((ROW(B599)-1)/24), DATE(2024, 1, 1) + INT((ROW(B599)-1)/24))</f>
        <v>45316</v>
      </c>
      <c r="E637" s="459">
        <v>0.91666666666666674</v>
      </c>
      <c r="F637" s="780"/>
      <c r="G637" s="780"/>
      <c r="H637" s="460">
        <f t="shared" si="36"/>
        <v>0</v>
      </c>
      <c r="I637" s="460">
        <f t="shared" si="37"/>
        <v>0</v>
      </c>
      <c r="J637" s="460">
        <f t="shared" si="39"/>
        <v>0</v>
      </c>
      <c r="K637" s="9"/>
      <c r="P637" s="2"/>
      <c r="Q637" s="27"/>
      <c r="R637" s="2"/>
      <c r="S637" s="2"/>
      <c r="T637" s="2"/>
      <c r="U637" s="2"/>
      <c r="V637" s="2"/>
      <c r="W637" s="2"/>
    </row>
    <row r="638" spans="2:23" ht="15" customHeight="1" x14ac:dyDescent="0.35">
      <c r="B638" s="349"/>
      <c r="C638" s="715" t="str">
        <f t="shared" si="38"/>
        <v/>
      </c>
      <c r="D638" s="458">
        <f>IF(ISNUMBER(Summary!$D$17), DATE(Summary!$D$17, 1, 1) + INT((ROW(B600)-1)/24), DATE(2024, 1, 1) + INT((ROW(B600)-1)/24))</f>
        <v>45316</v>
      </c>
      <c r="E638" s="459">
        <v>0.95833333333333337</v>
      </c>
      <c r="F638" s="780"/>
      <c r="G638" s="780"/>
      <c r="H638" s="460">
        <f t="shared" si="36"/>
        <v>0</v>
      </c>
      <c r="I638" s="460">
        <f t="shared" si="37"/>
        <v>0</v>
      </c>
      <c r="J638" s="460">
        <f t="shared" si="39"/>
        <v>0</v>
      </c>
      <c r="K638" s="9"/>
      <c r="P638" s="2"/>
      <c r="Q638" s="27"/>
      <c r="R638" s="2"/>
      <c r="S638" s="2"/>
      <c r="T638" s="2"/>
      <c r="U638" s="2"/>
      <c r="V638" s="2"/>
      <c r="W638" s="2"/>
    </row>
    <row r="639" spans="2:23" ht="15" customHeight="1" x14ac:dyDescent="0.35">
      <c r="B639" s="457"/>
      <c r="C639" s="715">
        <f t="shared" si="38"/>
        <v>45317</v>
      </c>
      <c r="D639" s="458">
        <f>IF(ISNUMBER(Summary!$D$17), DATE(Summary!$D$17, 1, 1) + INT((ROW(B601)-1)/24), DATE(2024, 1, 1) + INT((ROW(B601)-1)/24))</f>
        <v>45317</v>
      </c>
      <c r="E639" s="459">
        <v>3.1225022567582528E-17</v>
      </c>
      <c r="F639" s="780"/>
      <c r="G639" s="780"/>
      <c r="H639" s="460">
        <f t="shared" si="36"/>
        <v>0</v>
      </c>
      <c r="I639" s="460">
        <f t="shared" si="37"/>
        <v>0</v>
      </c>
      <c r="J639" s="460">
        <f t="shared" si="39"/>
        <v>0</v>
      </c>
      <c r="K639" s="9"/>
      <c r="P639" s="2"/>
      <c r="Q639" s="27"/>
      <c r="R639" s="2"/>
      <c r="S639" s="2"/>
      <c r="T639" s="2"/>
      <c r="U639" s="2"/>
      <c r="V639" s="2"/>
      <c r="W639" s="2"/>
    </row>
    <row r="640" spans="2:23" ht="15" customHeight="1" x14ac:dyDescent="0.35">
      <c r="B640" s="349"/>
      <c r="C640" s="715" t="str">
        <f t="shared" si="38"/>
        <v/>
      </c>
      <c r="D640" s="458">
        <f>IF(ISNUMBER(Summary!$D$17), DATE(Summary!$D$17, 1, 1) + INT((ROW(B602)-1)/24), DATE(2024, 1, 1) + INT((ROW(B602)-1)/24))</f>
        <v>45317</v>
      </c>
      <c r="E640" s="459">
        <v>4.1666666666666699E-2</v>
      </c>
      <c r="F640" s="780"/>
      <c r="G640" s="780"/>
      <c r="H640" s="460">
        <f t="shared" si="36"/>
        <v>0</v>
      </c>
      <c r="I640" s="460">
        <f t="shared" si="37"/>
        <v>0</v>
      </c>
      <c r="J640" s="460">
        <f t="shared" si="39"/>
        <v>0</v>
      </c>
      <c r="K640" s="9"/>
      <c r="P640" s="2"/>
      <c r="Q640" s="27"/>
      <c r="R640" s="2"/>
      <c r="S640" s="2"/>
      <c r="T640" s="2"/>
      <c r="U640" s="2"/>
      <c r="V640" s="2"/>
      <c r="W640" s="2"/>
    </row>
    <row r="641" spans="2:23" ht="15" customHeight="1" x14ac:dyDescent="0.35">
      <c r="B641" s="349"/>
      <c r="C641" s="715" t="str">
        <f t="shared" si="38"/>
        <v/>
      </c>
      <c r="D641" s="458">
        <f>IF(ISNUMBER(Summary!$D$17), DATE(Summary!$D$17, 1, 1) + INT((ROW(B603)-1)/24), DATE(2024, 1, 1) + INT((ROW(B603)-1)/24))</f>
        <v>45317</v>
      </c>
      <c r="E641" s="459">
        <v>8.333333333333337E-2</v>
      </c>
      <c r="F641" s="780"/>
      <c r="G641" s="780"/>
      <c r="H641" s="460">
        <f t="shared" si="36"/>
        <v>0</v>
      </c>
      <c r="I641" s="460">
        <f t="shared" si="37"/>
        <v>0</v>
      </c>
      <c r="J641" s="460">
        <f t="shared" si="39"/>
        <v>0</v>
      </c>
      <c r="K641" s="9"/>
      <c r="P641" s="2"/>
      <c r="Q641" s="27"/>
      <c r="R641" s="2"/>
      <c r="S641" s="2"/>
      <c r="T641" s="2"/>
      <c r="U641" s="2"/>
      <c r="V641" s="2"/>
      <c r="W641" s="2"/>
    </row>
    <row r="642" spans="2:23" ht="15" customHeight="1" x14ac:dyDescent="0.35">
      <c r="B642" s="349"/>
      <c r="C642" s="715" t="str">
        <f t="shared" si="38"/>
        <v/>
      </c>
      <c r="D642" s="458">
        <f>IF(ISNUMBER(Summary!$D$17), DATE(Summary!$D$17, 1, 1) + INT((ROW(B604)-1)/24), DATE(2024, 1, 1) + INT((ROW(B604)-1)/24))</f>
        <v>45317</v>
      </c>
      <c r="E642" s="459">
        <v>0.12500000000000006</v>
      </c>
      <c r="F642" s="780"/>
      <c r="G642" s="780"/>
      <c r="H642" s="460">
        <f t="shared" si="36"/>
        <v>0</v>
      </c>
      <c r="I642" s="460">
        <f t="shared" si="37"/>
        <v>0</v>
      </c>
      <c r="J642" s="460">
        <f t="shared" si="39"/>
        <v>0</v>
      </c>
      <c r="K642" s="9"/>
      <c r="P642" s="2"/>
      <c r="Q642" s="27"/>
      <c r="R642" s="2"/>
      <c r="S642" s="2"/>
      <c r="T642" s="2"/>
      <c r="U642" s="2"/>
      <c r="V642" s="2"/>
      <c r="W642" s="2"/>
    </row>
    <row r="643" spans="2:23" ht="15" customHeight="1" x14ac:dyDescent="0.35">
      <c r="B643" s="349"/>
      <c r="C643" s="715" t="str">
        <f t="shared" si="38"/>
        <v/>
      </c>
      <c r="D643" s="458">
        <f>IF(ISNUMBER(Summary!$D$17), DATE(Summary!$D$17, 1, 1) + INT((ROW(B605)-1)/24), DATE(2024, 1, 1) + INT((ROW(B605)-1)/24))</f>
        <v>45317</v>
      </c>
      <c r="E643" s="459">
        <v>0.16666666666666669</v>
      </c>
      <c r="F643" s="780"/>
      <c r="G643" s="780"/>
      <c r="H643" s="460">
        <f t="shared" si="36"/>
        <v>0</v>
      </c>
      <c r="I643" s="460">
        <f t="shared" si="37"/>
        <v>0</v>
      </c>
      <c r="J643" s="460">
        <f t="shared" si="39"/>
        <v>0</v>
      </c>
      <c r="K643" s="9"/>
      <c r="P643" s="2"/>
      <c r="Q643" s="27"/>
      <c r="R643" s="2"/>
      <c r="S643" s="2"/>
      <c r="T643" s="2"/>
      <c r="U643" s="2"/>
      <c r="V643" s="2"/>
      <c r="W643" s="2"/>
    </row>
    <row r="644" spans="2:23" ht="15" customHeight="1" x14ac:dyDescent="0.35">
      <c r="B644" s="349"/>
      <c r="C644" s="715" t="str">
        <f t="shared" si="38"/>
        <v/>
      </c>
      <c r="D644" s="458">
        <f>IF(ISNUMBER(Summary!$D$17), DATE(Summary!$D$17, 1, 1) + INT((ROW(B606)-1)/24), DATE(2024, 1, 1) + INT((ROW(B606)-1)/24))</f>
        <v>45317</v>
      </c>
      <c r="E644" s="459">
        <v>0.20833333333333337</v>
      </c>
      <c r="F644" s="780"/>
      <c r="G644" s="780"/>
      <c r="H644" s="460">
        <f t="shared" si="36"/>
        <v>0</v>
      </c>
      <c r="I644" s="460">
        <f t="shared" si="37"/>
        <v>0</v>
      </c>
      <c r="J644" s="460">
        <f t="shared" si="39"/>
        <v>0</v>
      </c>
      <c r="K644" s="9"/>
      <c r="P644" s="2"/>
      <c r="Q644" s="27"/>
      <c r="R644" s="2"/>
      <c r="S644" s="2"/>
      <c r="T644" s="2"/>
      <c r="U644" s="2"/>
      <c r="V644" s="2"/>
      <c r="W644" s="2"/>
    </row>
    <row r="645" spans="2:23" ht="15" customHeight="1" x14ac:dyDescent="0.35">
      <c r="B645" s="349"/>
      <c r="C645" s="715" t="str">
        <f t="shared" si="38"/>
        <v/>
      </c>
      <c r="D645" s="458">
        <f>IF(ISNUMBER(Summary!$D$17), DATE(Summary!$D$17, 1, 1) + INT((ROW(B607)-1)/24), DATE(2024, 1, 1) + INT((ROW(B607)-1)/24))</f>
        <v>45317</v>
      </c>
      <c r="E645" s="459">
        <v>0.25</v>
      </c>
      <c r="F645" s="780"/>
      <c r="G645" s="780"/>
      <c r="H645" s="460">
        <f t="shared" si="36"/>
        <v>0</v>
      </c>
      <c r="I645" s="460">
        <f t="shared" si="37"/>
        <v>0</v>
      </c>
      <c r="J645" s="460">
        <f t="shared" si="39"/>
        <v>0</v>
      </c>
      <c r="K645" s="9"/>
      <c r="P645" s="2"/>
      <c r="Q645" s="27"/>
      <c r="R645" s="2"/>
      <c r="S645" s="2"/>
      <c r="T645" s="2"/>
      <c r="U645" s="2"/>
      <c r="V645" s="2"/>
      <c r="W645" s="2"/>
    </row>
    <row r="646" spans="2:23" ht="15" customHeight="1" x14ac:dyDescent="0.35">
      <c r="B646" s="349"/>
      <c r="C646" s="715" t="str">
        <f t="shared" si="38"/>
        <v/>
      </c>
      <c r="D646" s="458">
        <f>IF(ISNUMBER(Summary!$D$17), DATE(Summary!$D$17, 1, 1) + INT((ROW(B608)-1)/24), DATE(2024, 1, 1) + INT((ROW(B608)-1)/24))</f>
        <v>45317</v>
      </c>
      <c r="E646" s="459">
        <v>0.29166666666666669</v>
      </c>
      <c r="F646" s="780"/>
      <c r="G646" s="780"/>
      <c r="H646" s="460">
        <f t="shared" si="36"/>
        <v>0</v>
      </c>
      <c r="I646" s="460">
        <f t="shared" si="37"/>
        <v>0</v>
      </c>
      <c r="J646" s="460">
        <f t="shared" si="39"/>
        <v>0</v>
      </c>
      <c r="K646" s="9"/>
      <c r="P646" s="2"/>
      <c r="Q646" s="27"/>
      <c r="R646" s="2"/>
      <c r="S646" s="2"/>
      <c r="T646" s="2"/>
      <c r="U646" s="2"/>
      <c r="V646" s="2"/>
      <c r="W646" s="2"/>
    </row>
    <row r="647" spans="2:23" ht="15" customHeight="1" x14ac:dyDescent="0.35">
      <c r="B647" s="349"/>
      <c r="C647" s="715" t="str">
        <f t="shared" si="38"/>
        <v/>
      </c>
      <c r="D647" s="458">
        <f>IF(ISNUMBER(Summary!$D$17), DATE(Summary!$D$17, 1, 1) + INT((ROW(B609)-1)/24), DATE(2024, 1, 1) + INT((ROW(B609)-1)/24))</f>
        <v>45317</v>
      </c>
      <c r="E647" s="459">
        <v>0.33333333333333337</v>
      </c>
      <c r="F647" s="780"/>
      <c r="G647" s="780"/>
      <c r="H647" s="460">
        <f t="shared" si="36"/>
        <v>0</v>
      </c>
      <c r="I647" s="460">
        <f t="shared" si="37"/>
        <v>0</v>
      </c>
      <c r="J647" s="460">
        <f t="shared" si="39"/>
        <v>0</v>
      </c>
      <c r="K647" s="9"/>
      <c r="P647" s="2"/>
      <c r="Q647" s="27"/>
      <c r="R647" s="2"/>
      <c r="S647" s="2"/>
      <c r="T647" s="2"/>
      <c r="U647" s="2"/>
      <c r="V647" s="2"/>
      <c r="W647" s="2"/>
    </row>
    <row r="648" spans="2:23" ht="15" customHeight="1" x14ac:dyDescent="0.35">
      <c r="B648" s="349"/>
      <c r="C648" s="715" t="str">
        <f t="shared" si="38"/>
        <v/>
      </c>
      <c r="D648" s="458">
        <f>IF(ISNUMBER(Summary!$D$17), DATE(Summary!$D$17, 1, 1) + INT((ROW(B610)-1)/24), DATE(2024, 1, 1) + INT((ROW(B610)-1)/24))</f>
        <v>45317</v>
      </c>
      <c r="E648" s="459">
        <v>0.375</v>
      </c>
      <c r="F648" s="780"/>
      <c r="G648" s="780"/>
      <c r="H648" s="460">
        <f t="shared" si="36"/>
        <v>0</v>
      </c>
      <c r="I648" s="460">
        <f t="shared" si="37"/>
        <v>0</v>
      </c>
      <c r="J648" s="460">
        <f t="shared" si="39"/>
        <v>0</v>
      </c>
      <c r="K648" s="9"/>
      <c r="P648" s="2"/>
      <c r="Q648" s="27"/>
      <c r="R648" s="2"/>
      <c r="S648" s="2"/>
      <c r="T648" s="2"/>
      <c r="U648" s="2"/>
      <c r="V648" s="2"/>
      <c r="W648" s="2"/>
    </row>
    <row r="649" spans="2:23" ht="15" customHeight="1" x14ac:dyDescent="0.35">
      <c r="B649" s="349"/>
      <c r="C649" s="715" t="str">
        <f t="shared" si="38"/>
        <v/>
      </c>
      <c r="D649" s="458">
        <f>IF(ISNUMBER(Summary!$D$17), DATE(Summary!$D$17, 1, 1) + INT((ROW(B611)-1)/24), DATE(2024, 1, 1) + INT((ROW(B611)-1)/24))</f>
        <v>45317</v>
      </c>
      <c r="E649" s="459">
        <v>0.41666666666666669</v>
      </c>
      <c r="F649" s="780"/>
      <c r="G649" s="780"/>
      <c r="H649" s="460">
        <f t="shared" si="36"/>
        <v>0</v>
      </c>
      <c r="I649" s="460">
        <f t="shared" si="37"/>
        <v>0</v>
      </c>
      <c r="J649" s="460">
        <f t="shared" si="39"/>
        <v>0</v>
      </c>
      <c r="K649" s="9"/>
      <c r="P649" s="2"/>
      <c r="Q649" s="27"/>
      <c r="R649" s="2"/>
      <c r="S649" s="2"/>
      <c r="T649" s="2"/>
      <c r="U649" s="2"/>
      <c r="V649" s="2"/>
      <c r="W649" s="2"/>
    </row>
    <row r="650" spans="2:23" ht="15" customHeight="1" x14ac:dyDescent="0.35">
      <c r="B650" s="349"/>
      <c r="C650" s="715" t="str">
        <f t="shared" si="38"/>
        <v/>
      </c>
      <c r="D650" s="458">
        <f>IF(ISNUMBER(Summary!$D$17), DATE(Summary!$D$17, 1, 1) + INT((ROW(B612)-1)/24), DATE(2024, 1, 1) + INT((ROW(B612)-1)/24))</f>
        <v>45317</v>
      </c>
      <c r="E650" s="459">
        <v>0.45833333333333337</v>
      </c>
      <c r="F650" s="780"/>
      <c r="G650" s="780"/>
      <c r="H650" s="460">
        <f t="shared" si="36"/>
        <v>0</v>
      </c>
      <c r="I650" s="460">
        <f t="shared" si="37"/>
        <v>0</v>
      </c>
      <c r="J650" s="460">
        <f t="shared" si="39"/>
        <v>0</v>
      </c>
      <c r="K650" s="9"/>
      <c r="P650" s="2"/>
      <c r="Q650" s="27"/>
      <c r="R650" s="2"/>
      <c r="S650" s="2"/>
      <c r="T650" s="2"/>
      <c r="U650" s="2"/>
      <c r="V650" s="2"/>
      <c r="W650" s="2"/>
    </row>
    <row r="651" spans="2:23" ht="15" customHeight="1" x14ac:dyDescent="0.35">
      <c r="B651" s="349"/>
      <c r="C651" s="715" t="str">
        <f t="shared" si="38"/>
        <v/>
      </c>
      <c r="D651" s="458">
        <f>IF(ISNUMBER(Summary!$D$17), DATE(Summary!$D$17, 1, 1) + INT((ROW(B613)-1)/24), DATE(2024, 1, 1) + INT((ROW(B613)-1)/24))</f>
        <v>45317</v>
      </c>
      <c r="E651" s="459">
        <v>0.50000000000000011</v>
      </c>
      <c r="F651" s="780"/>
      <c r="G651" s="780"/>
      <c r="H651" s="460">
        <f t="shared" si="36"/>
        <v>0</v>
      </c>
      <c r="I651" s="460">
        <f t="shared" si="37"/>
        <v>0</v>
      </c>
      <c r="J651" s="460">
        <f t="shared" si="39"/>
        <v>0</v>
      </c>
      <c r="K651" s="9"/>
      <c r="P651" s="2"/>
      <c r="Q651" s="27"/>
      <c r="R651" s="2"/>
      <c r="S651" s="2"/>
      <c r="T651" s="2"/>
      <c r="U651" s="2"/>
      <c r="V651" s="2"/>
      <c r="W651" s="2"/>
    </row>
    <row r="652" spans="2:23" ht="15" customHeight="1" x14ac:dyDescent="0.35">
      <c r="B652" s="349"/>
      <c r="C652" s="715" t="str">
        <f t="shared" si="38"/>
        <v/>
      </c>
      <c r="D652" s="458">
        <f>IF(ISNUMBER(Summary!$D$17), DATE(Summary!$D$17, 1, 1) + INT((ROW(B614)-1)/24), DATE(2024, 1, 1) + INT((ROW(B614)-1)/24))</f>
        <v>45317</v>
      </c>
      <c r="E652" s="459">
        <v>0.54166666666666674</v>
      </c>
      <c r="F652" s="780"/>
      <c r="G652" s="780"/>
      <c r="H652" s="460">
        <f t="shared" si="36"/>
        <v>0</v>
      </c>
      <c r="I652" s="460">
        <f t="shared" si="37"/>
        <v>0</v>
      </c>
      <c r="J652" s="460">
        <f t="shared" si="39"/>
        <v>0</v>
      </c>
      <c r="K652" s="9"/>
      <c r="P652" s="2"/>
      <c r="Q652" s="27"/>
      <c r="R652" s="2"/>
      <c r="S652" s="2"/>
      <c r="T652" s="2"/>
      <c r="U652" s="2"/>
      <c r="V652" s="2"/>
      <c r="W652" s="2"/>
    </row>
    <row r="653" spans="2:23" ht="15" customHeight="1" x14ac:dyDescent="0.35">
      <c r="B653" s="349"/>
      <c r="C653" s="715" t="str">
        <f t="shared" si="38"/>
        <v/>
      </c>
      <c r="D653" s="458">
        <f>IF(ISNUMBER(Summary!$D$17), DATE(Summary!$D$17, 1, 1) + INT((ROW(B615)-1)/24), DATE(2024, 1, 1) + INT((ROW(B615)-1)/24))</f>
        <v>45317</v>
      </c>
      <c r="E653" s="459">
        <v>0.58333333333333337</v>
      </c>
      <c r="F653" s="780"/>
      <c r="G653" s="780"/>
      <c r="H653" s="460">
        <f t="shared" si="36"/>
        <v>0</v>
      </c>
      <c r="I653" s="460">
        <f t="shared" si="37"/>
        <v>0</v>
      </c>
      <c r="J653" s="460">
        <f t="shared" si="39"/>
        <v>0</v>
      </c>
      <c r="K653" s="9"/>
      <c r="P653" s="2"/>
      <c r="Q653" s="27"/>
      <c r="R653" s="2"/>
      <c r="S653" s="2"/>
      <c r="T653" s="2"/>
      <c r="U653" s="2"/>
      <c r="V653" s="2"/>
      <c r="W653" s="2"/>
    </row>
    <row r="654" spans="2:23" ht="15" customHeight="1" x14ac:dyDescent="0.35">
      <c r="B654" s="349"/>
      <c r="C654" s="715" t="str">
        <f t="shared" si="38"/>
        <v/>
      </c>
      <c r="D654" s="458">
        <f>IF(ISNUMBER(Summary!$D$17), DATE(Summary!$D$17, 1, 1) + INT((ROW(B616)-1)/24), DATE(2024, 1, 1) + INT((ROW(B616)-1)/24))</f>
        <v>45317</v>
      </c>
      <c r="E654" s="459">
        <v>0.62500000000000011</v>
      </c>
      <c r="F654" s="780"/>
      <c r="G654" s="780"/>
      <c r="H654" s="460">
        <f t="shared" si="36"/>
        <v>0</v>
      </c>
      <c r="I654" s="460">
        <f t="shared" si="37"/>
        <v>0</v>
      </c>
      <c r="J654" s="460">
        <f t="shared" si="39"/>
        <v>0</v>
      </c>
      <c r="K654" s="9"/>
      <c r="P654" s="2"/>
      <c r="Q654" s="27"/>
      <c r="R654" s="2"/>
      <c r="S654" s="2"/>
      <c r="T654" s="2"/>
      <c r="U654" s="2"/>
      <c r="V654" s="2"/>
      <c r="W654" s="2"/>
    </row>
    <row r="655" spans="2:23" ht="15" customHeight="1" x14ac:dyDescent="0.35">
      <c r="B655" s="349"/>
      <c r="C655" s="715" t="str">
        <f t="shared" si="38"/>
        <v/>
      </c>
      <c r="D655" s="458">
        <f>IF(ISNUMBER(Summary!$D$17), DATE(Summary!$D$17, 1, 1) + INT((ROW(B617)-1)/24), DATE(2024, 1, 1) + INT((ROW(B617)-1)/24))</f>
        <v>45317</v>
      </c>
      <c r="E655" s="459">
        <v>0.66666666666666674</v>
      </c>
      <c r="F655" s="780"/>
      <c r="G655" s="780"/>
      <c r="H655" s="460">
        <f t="shared" si="36"/>
        <v>0</v>
      </c>
      <c r="I655" s="460">
        <f t="shared" si="37"/>
        <v>0</v>
      </c>
      <c r="J655" s="460">
        <f t="shared" si="39"/>
        <v>0</v>
      </c>
      <c r="K655" s="9"/>
      <c r="P655" s="2"/>
      <c r="Q655" s="27"/>
      <c r="R655" s="2"/>
      <c r="S655" s="2"/>
      <c r="T655" s="2"/>
      <c r="U655" s="2"/>
      <c r="V655" s="2"/>
      <c r="W655" s="2"/>
    </row>
    <row r="656" spans="2:23" ht="15" customHeight="1" x14ac:dyDescent="0.35">
      <c r="B656" s="349"/>
      <c r="C656" s="715" t="str">
        <f t="shared" si="38"/>
        <v/>
      </c>
      <c r="D656" s="458">
        <f>IF(ISNUMBER(Summary!$D$17), DATE(Summary!$D$17, 1, 1) + INT((ROW(B618)-1)/24), DATE(2024, 1, 1) + INT((ROW(B618)-1)/24))</f>
        <v>45317</v>
      </c>
      <c r="E656" s="459">
        <v>0.70833333333333337</v>
      </c>
      <c r="F656" s="780"/>
      <c r="G656" s="780"/>
      <c r="H656" s="460">
        <f t="shared" si="36"/>
        <v>0</v>
      </c>
      <c r="I656" s="460">
        <f t="shared" si="37"/>
        <v>0</v>
      </c>
      <c r="J656" s="460">
        <f t="shared" si="39"/>
        <v>0</v>
      </c>
      <c r="K656" s="9"/>
      <c r="P656" s="2"/>
      <c r="Q656" s="27"/>
      <c r="R656" s="2"/>
      <c r="S656" s="2"/>
      <c r="T656" s="2"/>
      <c r="U656" s="2"/>
      <c r="V656" s="2"/>
      <c r="W656" s="2"/>
    </row>
    <row r="657" spans="2:23" ht="15" customHeight="1" x14ac:dyDescent="0.35">
      <c r="B657" s="349"/>
      <c r="C657" s="715" t="str">
        <f t="shared" si="38"/>
        <v/>
      </c>
      <c r="D657" s="458">
        <f>IF(ISNUMBER(Summary!$D$17), DATE(Summary!$D$17, 1, 1) + INT((ROW(B619)-1)/24), DATE(2024, 1, 1) + INT((ROW(B619)-1)/24))</f>
        <v>45317</v>
      </c>
      <c r="E657" s="459">
        <v>0.75000000000000011</v>
      </c>
      <c r="F657" s="780"/>
      <c r="G657" s="780"/>
      <c r="H657" s="460">
        <f t="shared" si="36"/>
        <v>0</v>
      </c>
      <c r="I657" s="460">
        <f t="shared" si="37"/>
        <v>0</v>
      </c>
      <c r="J657" s="460">
        <f t="shared" si="39"/>
        <v>0</v>
      </c>
      <c r="K657" s="9"/>
      <c r="P657" s="2"/>
      <c r="Q657" s="27"/>
      <c r="R657" s="2"/>
      <c r="S657" s="2"/>
      <c r="T657" s="2"/>
      <c r="U657" s="2"/>
      <c r="V657" s="2"/>
      <c r="W657" s="2"/>
    </row>
    <row r="658" spans="2:23" ht="15" customHeight="1" x14ac:dyDescent="0.35">
      <c r="B658" s="349"/>
      <c r="C658" s="715" t="str">
        <f t="shared" si="38"/>
        <v/>
      </c>
      <c r="D658" s="458">
        <f>IF(ISNUMBER(Summary!$D$17), DATE(Summary!$D$17, 1, 1) + INT((ROW(B620)-1)/24), DATE(2024, 1, 1) + INT((ROW(B620)-1)/24))</f>
        <v>45317</v>
      </c>
      <c r="E658" s="459">
        <v>0.79166666666666674</v>
      </c>
      <c r="F658" s="780"/>
      <c r="G658" s="780"/>
      <c r="H658" s="460">
        <f t="shared" si="36"/>
        <v>0</v>
      </c>
      <c r="I658" s="460">
        <f t="shared" si="37"/>
        <v>0</v>
      </c>
      <c r="J658" s="460">
        <f t="shared" si="39"/>
        <v>0</v>
      </c>
      <c r="K658" s="9"/>
      <c r="P658" s="2"/>
      <c r="Q658" s="27"/>
      <c r="R658" s="2"/>
      <c r="S658" s="2"/>
      <c r="T658" s="2"/>
      <c r="U658" s="2"/>
      <c r="V658" s="2"/>
      <c r="W658" s="2"/>
    </row>
    <row r="659" spans="2:23" ht="15" customHeight="1" x14ac:dyDescent="0.35">
      <c r="B659" s="349"/>
      <c r="C659" s="715" t="str">
        <f t="shared" si="38"/>
        <v/>
      </c>
      <c r="D659" s="458">
        <f>IF(ISNUMBER(Summary!$D$17), DATE(Summary!$D$17, 1, 1) + INT((ROW(B621)-1)/24), DATE(2024, 1, 1) + INT((ROW(B621)-1)/24))</f>
        <v>45317</v>
      </c>
      <c r="E659" s="459">
        <v>0.83333333333333337</v>
      </c>
      <c r="F659" s="780"/>
      <c r="G659" s="780"/>
      <c r="H659" s="460">
        <f t="shared" si="36"/>
        <v>0</v>
      </c>
      <c r="I659" s="460">
        <f t="shared" si="37"/>
        <v>0</v>
      </c>
      <c r="J659" s="460">
        <f t="shared" si="39"/>
        <v>0</v>
      </c>
      <c r="K659" s="9"/>
      <c r="P659" s="2"/>
      <c r="Q659" s="27"/>
      <c r="R659" s="2"/>
      <c r="S659" s="2"/>
      <c r="T659" s="2"/>
      <c r="U659" s="2"/>
      <c r="V659" s="2"/>
      <c r="W659" s="2"/>
    </row>
    <row r="660" spans="2:23" ht="15" customHeight="1" x14ac:dyDescent="0.35">
      <c r="B660" s="349"/>
      <c r="C660" s="715" t="str">
        <f t="shared" si="38"/>
        <v/>
      </c>
      <c r="D660" s="458">
        <f>IF(ISNUMBER(Summary!$D$17), DATE(Summary!$D$17, 1, 1) + INT((ROW(B622)-1)/24), DATE(2024, 1, 1) + INT((ROW(B622)-1)/24))</f>
        <v>45317</v>
      </c>
      <c r="E660" s="459">
        <v>0.87500000000000011</v>
      </c>
      <c r="F660" s="780"/>
      <c r="G660" s="780"/>
      <c r="H660" s="460">
        <f t="shared" si="36"/>
        <v>0</v>
      </c>
      <c r="I660" s="460">
        <f t="shared" si="37"/>
        <v>0</v>
      </c>
      <c r="J660" s="460">
        <f t="shared" si="39"/>
        <v>0</v>
      </c>
      <c r="K660" s="9"/>
      <c r="P660" s="2"/>
      <c r="Q660" s="27"/>
      <c r="R660" s="2"/>
      <c r="S660" s="2"/>
      <c r="T660" s="2"/>
      <c r="U660" s="2"/>
      <c r="V660" s="2"/>
      <c r="W660" s="2"/>
    </row>
    <row r="661" spans="2:23" ht="15" customHeight="1" x14ac:dyDescent="0.35">
      <c r="B661" s="349"/>
      <c r="C661" s="715" t="str">
        <f t="shared" si="38"/>
        <v/>
      </c>
      <c r="D661" s="458">
        <f>IF(ISNUMBER(Summary!$D$17), DATE(Summary!$D$17, 1, 1) + INT((ROW(B623)-1)/24), DATE(2024, 1, 1) + INT((ROW(B623)-1)/24))</f>
        <v>45317</v>
      </c>
      <c r="E661" s="459">
        <v>0.91666666666666674</v>
      </c>
      <c r="F661" s="780"/>
      <c r="G661" s="780"/>
      <c r="H661" s="460">
        <f t="shared" si="36"/>
        <v>0</v>
      </c>
      <c r="I661" s="460">
        <f t="shared" si="37"/>
        <v>0</v>
      </c>
      <c r="J661" s="460">
        <f t="shared" si="39"/>
        <v>0</v>
      </c>
      <c r="K661" s="9"/>
      <c r="P661" s="2"/>
      <c r="Q661" s="27"/>
      <c r="R661" s="2"/>
      <c r="S661" s="2"/>
      <c r="T661" s="2"/>
      <c r="U661" s="2"/>
      <c r="V661" s="2"/>
      <c r="W661" s="2"/>
    </row>
    <row r="662" spans="2:23" ht="15" customHeight="1" x14ac:dyDescent="0.35">
      <c r="B662" s="349"/>
      <c r="C662" s="715" t="str">
        <f t="shared" si="38"/>
        <v/>
      </c>
      <c r="D662" s="458">
        <f>IF(ISNUMBER(Summary!$D$17), DATE(Summary!$D$17, 1, 1) + INT((ROW(B624)-1)/24), DATE(2024, 1, 1) + INT((ROW(B624)-1)/24))</f>
        <v>45317</v>
      </c>
      <c r="E662" s="459">
        <v>0.95833333333333337</v>
      </c>
      <c r="F662" s="780"/>
      <c r="G662" s="780"/>
      <c r="H662" s="460">
        <f t="shared" si="36"/>
        <v>0</v>
      </c>
      <c r="I662" s="460">
        <f t="shared" si="37"/>
        <v>0</v>
      </c>
      <c r="J662" s="460">
        <f t="shared" si="39"/>
        <v>0</v>
      </c>
      <c r="K662" s="9"/>
      <c r="P662" s="2"/>
      <c r="Q662" s="27"/>
      <c r="R662" s="2"/>
      <c r="S662" s="2"/>
      <c r="T662" s="2"/>
      <c r="U662" s="2"/>
      <c r="V662" s="2"/>
      <c r="W662" s="2"/>
    </row>
    <row r="663" spans="2:23" ht="15" customHeight="1" x14ac:dyDescent="0.35">
      <c r="B663" s="457"/>
      <c r="C663" s="715">
        <f t="shared" si="38"/>
        <v>45318</v>
      </c>
      <c r="D663" s="458">
        <f>IF(ISNUMBER(Summary!$D$17), DATE(Summary!$D$17, 1, 1) + INT((ROW(B625)-1)/24), DATE(2024, 1, 1) + INT((ROW(B625)-1)/24))</f>
        <v>45318</v>
      </c>
      <c r="E663" s="459">
        <v>3.1225022567582528E-17</v>
      </c>
      <c r="F663" s="780"/>
      <c r="G663" s="780"/>
      <c r="H663" s="460">
        <f t="shared" si="36"/>
        <v>0</v>
      </c>
      <c r="I663" s="460">
        <f t="shared" si="37"/>
        <v>0</v>
      </c>
      <c r="J663" s="460">
        <f t="shared" si="39"/>
        <v>0</v>
      </c>
      <c r="K663" s="9"/>
      <c r="P663" s="2"/>
      <c r="Q663" s="27"/>
      <c r="R663" s="2"/>
      <c r="S663" s="2"/>
      <c r="T663" s="2"/>
      <c r="U663" s="2"/>
      <c r="V663" s="2"/>
      <c r="W663" s="2"/>
    </row>
    <row r="664" spans="2:23" ht="15" customHeight="1" x14ac:dyDescent="0.35">
      <c r="B664" s="349"/>
      <c r="C664" s="715" t="str">
        <f t="shared" si="38"/>
        <v/>
      </c>
      <c r="D664" s="458">
        <f>IF(ISNUMBER(Summary!$D$17), DATE(Summary!$D$17, 1, 1) + INT((ROW(B626)-1)/24), DATE(2024, 1, 1) + INT((ROW(B626)-1)/24))</f>
        <v>45318</v>
      </c>
      <c r="E664" s="459">
        <v>4.1666666666666699E-2</v>
      </c>
      <c r="F664" s="780"/>
      <c r="G664" s="780"/>
      <c r="H664" s="460">
        <f t="shared" si="36"/>
        <v>0</v>
      </c>
      <c r="I664" s="460">
        <f t="shared" si="37"/>
        <v>0</v>
      </c>
      <c r="J664" s="460">
        <f t="shared" si="39"/>
        <v>0</v>
      </c>
      <c r="K664" s="9"/>
      <c r="P664" s="2"/>
      <c r="Q664" s="27"/>
      <c r="R664" s="2"/>
      <c r="S664" s="2"/>
      <c r="T664" s="2"/>
      <c r="U664" s="2"/>
      <c r="V664" s="2"/>
      <c r="W664" s="2"/>
    </row>
    <row r="665" spans="2:23" ht="15" customHeight="1" x14ac:dyDescent="0.35">
      <c r="B665" s="349"/>
      <c r="C665" s="715" t="str">
        <f t="shared" si="38"/>
        <v/>
      </c>
      <c r="D665" s="458">
        <f>IF(ISNUMBER(Summary!$D$17), DATE(Summary!$D$17, 1, 1) + INT((ROW(B627)-1)/24), DATE(2024, 1, 1) + INT((ROW(B627)-1)/24))</f>
        <v>45318</v>
      </c>
      <c r="E665" s="459">
        <v>8.333333333333337E-2</v>
      </c>
      <c r="F665" s="780"/>
      <c r="G665" s="780"/>
      <c r="H665" s="460">
        <f t="shared" si="36"/>
        <v>0</v>
      </c>
      <c r="I665" s="460">
        <f t="shared" si="37"/>
        <v>0</v>
      </c>
      <c r="J665" s="460">
        <f t="shared" si="39"/>
        <v>0</v>
      </c>
      <c r="K665" s="9"/>
      <c r="P665" s="2"/>
      <c r="Q665" s="27"/>
      <c r="R665" s="2"/>
      <c r="S665" s="2"/>
      <c r="T665" s="2"/>
      <c r="U665" s="2"/>
      <c r="V665" s="2"/>
      <c r="W665" s="2"/>
    </row>
    <row r="666" spans="2:23" ht="15" customHeight="1" x14ac:dyDescent="0.35">
      <c r="B666" s="349"/>
      <c r="C666" s="715" t="str">
        <f t="shared" si="38"/>
        <v/>
      </c>
      <c r="D666" s="458">
        <f>IF(ISNUMBER(Summary!$D$17), DATE(Summary!$D$17, 1, 1) + INT((ROW(B628)-1)/24), DATE(2024, 1, 1) + INT((ROW(B628)-1)/24))</f>
        <v>45318</v>
      </c>
      <c r="E666" s="459">
        <v>0.12500000000000006</v>
      </c>
      <c r="F666" s="780"/>
      <c r="G666" s="780"/>
      <c r="H666" s="460">
        <f t="shared" si="36"/>
        <v>0</v>
      </c>
      <c r="I666" s="460">
        <f t="shared" si="37"/>
        <v>0</v>
      </c>
      <c r="J666" s="460">
        <f t="shared" si="39"/>
        <v>0</v>
      </c>
      <c r="K666" s="9"/>
      <c r="P666" s="2"/>
      <c r="Q666" s="27"/>
      <c r="R666" s="2"/>
      <c r="S666" s="2"/>
      <c r="T666" s="2"/>
      <c r="U666" s="2"/>
      <c r="V666" s="2"/>
      <c r="W666" s="2"/>
    </row>
    <row r="667" spans="2:23" ht="15" customHeight="1" x14ac:dyDescent="0.35">
      <c r="B667" s="349"/>
      <c r="C667" s="715" t="str">
        <f t="shared" si="38"/>
        <v/>
      </c>
      <c r="D667" s="458">
        <f>IF(ISNUMBER(Summary!$D$17), DATE(Summary!$D$17, 1, 1) + INT((ROW(B629)-1)/24), DATE(2024, 1, 1) + INT((ROW(B629)-1)/24))</f>
        <v>45318</v>
      </c>
      <c r="E667" s="459">
        <v>0.16666666666666669</v>
      </c>
      <c r="F667" s="780"/>
      <c r="G667" s="780"/>
      <c r="H667" s="460">
        <f t="shared" si="36"/>
        <v>0</v>
      </c>
      <c r="I667" s="460">
        <f t="shared" si="37"/>
        <v>0</v>
      </c>
      <c r="J667" s="460">
        <f t="shared" si="39"/>
        <v>0</v>
      </c>
      <c r="K667" s="9"/>
      <c r="P667" s="2"/>
      <c r="Q667" s="27"/>
      <c r="R667" s="2"/>
      <c r="S667" s="2"/>
      <c r="T667" s="2"/>
      <c r="U667" s="2"/>
      <c r="V667" s="2"/>
      <c r="W667" s="2"/>
    </row>
    <row r="668" spans="2:23" ht="15" customHeight="1" x14ac:dyDescent="0.35">
      <c r="B668" s="349"/>
      <c r="C668" s="715" t="str">
        <f t="shared" si="38"/>
        <v/>
      </c>
      <c r="D668" s="458">
        <f>IF(ISNUMBER(Summary!$D$17), DATE(Summary!$D$17, 1, 1) + INT((ROW(B630)-1)/24), DATE(2024, 1, 1) + INT((ROW(B630)-1)/24))</f>
        <v>45318</v>
      </c>
      <c r="E668" s="459">
        <v>0.20833333333333337</v>
      </c>
      <c r="F668" s="780"/>
      <c r="G668" s="780"/>
      <c r="H668" s="460">
        <f t="shared" si="36"/>
        <v>0</v>
      </c>
      <c r="I668" s="460">
        <f t="shared" si="37"/>
        <v>0</v>
      </c>
      <c r="J668" s="460">
        <f t="shared" si="39"/>
        <v>0</v>
      </c>
      <c r="K668" s="9"/>
      <c r="P668" s="2"/>
      <c r="Q668" s="27"/>
      <c r="R668" s="2"/>
      <c r="S668" s="2"/>
      <c r="T668" s="2"/>
      <c r="U668" s="2"/>
      <c r="V668" s="2"/>
      <c r="W668" s="2"/>
    </row>
    <row r="669" spans="2:23" ht="15" customHeight="1" x14ac:dyDescent="0.35">
      <c r="B669" s="349"/>
      <c r="C669" s="715" t="str">
        <f t="shared" si="38"/>
        <v/>
      </c>
      <c r="D669" s="458">
        <f>IF(ISNUMBER(Summary!$D$17), DATE(Summary!$D$17, 1, 1) + INT((ROW(B631)-1)/24), DATE(2024, 1, 1) + INT((ROW(B631)-1)/24))</f>
        <v>45318</v>
      </c>
      <c r="E669" s="459">
        <v>0.25</v>
      </c>
      <c r="F669" s="780"/>
      <c r="G669" s="780"/>
      <c r="H669" s="460">
        <f t="shared" si="36"/>
        <v>0</v>
      </c>
      <c r="I669" s="460">
        <f t="shared" si="37"/>
        <v>0</v>
      </c>
      <c r="J669" s="460">
        <f t="shared" si="39"/>
        <v>0</v>
      </c>
      <c r="K669" s="9"/>
      <c r="P669" s="2"/>
      <c r="Q669" s="27"/>
      <c r="R669" s="2"/>
      <c r="S669" s="2"/>
      <c r="T669" s="2"/>
      <c r="U669" s="2"/>
      <c r="V669" s="2"/>
      <c r="W669" s="2"/>
    </row>
    <row r="670" spans="2:23" ht="15" customHeight="1" x14ac:dyDescent="0.35">
      <c r="B670" s="349"/>
      <c r="C670" s="715" t="str">
        <f t="shared" si="38"/>
        <v/>
      </c>
      <c r="D670" s="458">
        <f>IF(ISNUMBER(Summary!$D$17), DATE(Summary!$D$17, 1, 1) + INT((ROW(B632)-1)/24), DATE(2024, 1, 1) + INT((ROW(B632)-1)/24))</f>
        <v>45318</v>
      </c>
      <c r="E670" s="459">
        <v>0.29166666666666669</v>
      </c>
      <c r="F670" s="780"/>
      <c r="G670" s="780"/>
      <c r="H670" s="460">
        <f t="shared" si="36"/>
        <v>0</v>
      </c>
      <c r="I670" s="460">
        <f t="shared" si="37"/>
        <v>0</v>
      </c>
      <c r="J670" s="460">
        <f t="shared" si="39"/>
        <v>0</v>
      </c>
      <c r="K670" s="9"/>
      <c r="P670" s="2"/>
      <c r="Q670" s="27"/>
      <c r="R670" s="2"/>
      <c r="S670" s="2"/>
      <c r="T670" s="2"/>
      <c r="U670" s="2"/>
      <c r="V670" s="2"/>
      <c r="W670" s="2"/>
    </row>
    <row r="671" spans="2:23" ht="15" customHeight="1" x14ac:dyDescent="0.35">
      <c r="B671" s="349"/>
      <c r="C671" s="715" t="str">
        <f t="shared" si="38"/>
        <v/>
      </c>
      <c r="D671" s="458">
        <f>IF(ISNUMBER(Summary!$D$17), DATE(Summary!$D$17, 1, 1) + INT((ROW(B633)-1)/24), DATE(2024, 1, 1) + INT((ROW(B633)-1)/24))</f>
        <v>45318</v>
      </c>
      <c r="E671" s="459">
        <v>0.33333333333333337</v>
      </c>
      <c r="F671" s="780"/>
      <c r="G671" s="780"/>
      <c r="H671" s="460">
        <f t="shared" si="36"/>
        <v>0</v>
      </c>
      <c r="I671" s="460">
        <f t="shared" si="37"/>
        <v>0</v>
      </c>
      <c r="J671" s="460">
        <f t="shared" si="39"/>
        <v>0</v>
      </c>
      <c r="K671" s="9"/>
      <c r="P671" s="2"/>
      <c r="Q671" s="27"/>
      <c r="R671" s="2"/>
      <c r="S671" s="2"/>
      <c r="T671" s="2"/>
      <c r="U671" s="2"/>
      <c r="V671" s="2"/>
      <c r="W671" s="2"/>
    </row>
    <row r="672" spans="2:23" ht="15" customHeight="1" x14ac:dyDescent="0.35">
      <c r="B672" s="349"/>
      <c r="C672" s="715" t="str">
        <f t="shared" si="38"/>
        <v/>
      </c>
      <c r="D672" s="458">
        <f>IF(ISNUMBER(Summary!$D$17), DATE(Summary!$D$17, 1, 1) + INT((ROW(B634)-1)/24), DATE(2024, 1, 1) + INT((ROW(B634)-1)/24))</f>
        <v>45318</v>
      </c>
      <c r="E672" s="459">
        <v>0.375</v>
      </c>
      <c r="F672" s="780"/>
      <c r="G672" s="780"/>
      <c r="H672" s="460">
        <f t="shared" si="36"/>
        <v>0</v>
      </c>
      <c r="I672" s="460">
        <f t="shared" si="37"/>
        <v>0</v>
      </c>
      <c r="J672" s="460">
        <f t="shared" si="39"/>
        <v>0</v>
      </c>
      <c r="K672" s="9"/>
      <c r="P672" s="2"/>
      <c r="Q672" s="27"/>
      <c r="R672" s="2"/>
      <c r="S672" s="2"/>
      <c r="T672" s="2"/>
      <c r="U672" s="2"/>
      <c r="V672" s="2"/>
      <c r="W672" s="2"/>
    </row>
    <row r="673" spans="2:23" ht="15" customHeight="1" x14ac:dyDescent="0.35">
      <c r="B673" s="349"/>
      <c r="C673" s="715" t="str">
        <f t="shared" si="38"/>
        <v/>
      </c>
      <c r="D673" s="458">
        <f>IF(ISNUMBER(Summary!$D$17), DATE(Summary!$D$17, 1, 1) + INT((ROW(B635)-1)/24), DATE(2024, 1, 1) + INT((ROW(B635)-1)/24))</f>
        <v>45318</v>
      </c>
      <c r="E673" s="459">
        <v>0.41666666666666669</v>
      </c>
      <c r="F673" s="780"/>
      <c r="G673" s="780"/>
      <c r="H673" s="460">
        <f t="shared" si="36"/>
        <v>0</v>
      </c>
      <c r="I673" s="460">
        <f t="shared" si="37"/>
        <v>0</v>
      </c>
      <c r="J673" s="460">
        <f t="shared" si="39"/>
        <v>0</v>
      </c>
      <c r="K673" s="9"/>
      <c r="P673" s="2"/>
      <c r="Q673" s="27"/>
      <c r="R673" s="2"/>
      <c r="S673" s="2"/>
      <c r="T673" s="2"/>
      <c r="U673" s="2"/>
      <c r="V673" s="2"/>
      <c r="W673" s="2"/>
    </row>
    <row r="674" spans="2:23" ht="15" customHeight="1" x14ac:dyDescent="0.35">
      <c r="B674" s="349"/>
      <c r="C674" s="715" t="str">
        <f t="shared" si="38"/>
        <v/>
      </c>
      <c r="D674" s="458">
        <f>IF(ISNUMBER(Summary!$D$17), DATE(Summary!$D$17, 1, 1) + INT((ROW(B636)-1)/24), DATE(2024, 1, 1) + INT((ROW(B636)-1)/24))</f>
        <v>45318</v>
      </c>
      <c r="E674" s="459">
        <v>0.45833333333333337</v>
      </c>
      <c r="F674" s="780"/>
      <c r="G674" s="780"/>
      <c r="H674" s="460">
        <f t="shared" si="36"/>
        <v>0</v>
      </c>
      <c r="I674" s="460">
        <f t="shared" si="37"/>
        <v>0</v>
      </c>
      <c r="J674" s="460">
        <f t="shared" si="39"/>
        <v>0</v>
      </c>
      <c r="K674" s="9"/>
      <c r="P674" s="2"/>
      <c r="Q674" s="27"/>
      <c r="R674" s="2"/>
      <c r="S674" s="2"/>
      <c r="T674" s="2"/>
      <c r="U674" s="2"/>
      <c r="V674" s="2"/>
      <c r="W674" s="2"/>
    </row>
    <row r="675" spans="2:23" ht="15" customHeight="1" x14ac:dyDescent="0.35">
      <c r="B675" s="349"/>
      <c r="C675" s="715" t="str">
        <f t="shared" si="38"/>
        <v/>
      </c>
      <c r="D675" s="458">
        <f>IF(ISNUMBER(Summary!$D$17), DATE(Summary!$D$17, 1, 1) + INT((ROW(B637)-1)/24), DATE(2024, 1, 1) + INT((ROW(B637)-1)/24))</f>
        <v>45318</v>
      </c>
      <c r="E675" s="459">
        <v>0.50000000000000011</v>
      </c>
      <c r="F675" s="780"/>
      <c r="G675" s="780"/>
      <c r="H675" s="460">
        <f t="shared" si="36"/>
        <v>0</v>
      </c>
      <c r="I675" s="460">
        <f t="shared" si="37"/>
        <v>0</v>
      </c>
      <c r="J675" s="460">
        <f t="shared" si="39"/>
        <v>0</v>
      </c>
      <c r="K675" s="9"/>
      <c r="P675" s="2"/>
      <c r="Q675" s="27"/>
      <c r="R675" s="2"/>
      <c r="S675" s="2"/>
      <c r="T675" s="2"/>
      <c r="U675" s="2"/>
      <c r="V675" s="2"/>
      <c r="W675" s="2"/>
    </row>
    <row r="676" spans="2:23" ht="15" customHeight="1" x14ac:dyDescent="0.35">
      <c r="B676" s="349"/>
      <c r="C676" s="715" t="str">
        <f t="shared" si="38"/>
        <v/>
      </c>
      <c r="D676" s="458">
        <f>IF(ISNUMBER(Summary!$D$17), DATE(Summary!$D$17, 1, 1) + INT((ROW(B638)-1)/24), DATE(2024, 1, 1) + INT((ROW(B638)-1)/24))</f>
        <v>45318</v>
      </c>
      <c r="E676" s="459">
        <v>0.54166666666666674</v>
      </c>
      <c r="F676" s="780"/>
      <c r="G676" s="780"/>
      <c r="H676" s="460">
        <f t="shared" si="36"/>
        <v>0</v>
      </c>
      <c r="I676" s="460">
        <f t="shared" si="37"/>
        <v>0</v>
      </c>
      <c r="J676" s="460">
        <f t="shared" si="39"/>
        <v>0</v>
      </c>
      <c r="K676" s="9"/>
      <c r="P676" s="2"/>
      <c r="Q676" s="27"/>
      <c r="R676" s="2"/>
      <c r="S676" s="2"/>
      <c r="T676" s="2"/>
      <c r="U676" s="2"/>
      <c r="V676" s="2"/>
      <c r="W676" s="2"/>
    </row>
    <row r="677" spans="2:23" ht="15" customHeight="1" x14ac:dyDescent="0.35">
      <c r="B677" s="349"/>
      <c r="C677" s="715" t="str">
        <f t="shared" si="38"/>
        <v/>
      </c>
      <c r="D677" s="458">
        <f>IF(ISNUMBER(Summary!$D$17), DATE(Summary!$D$17, 1, 1) + INT((ROW(B639)-1)/24), DATE(2024, 1, 1) + INT((ROW(B639)-1)/24))</f>
        <v>45318</v>
      </c>
      <c r="E677" s="459">
        <v>0.58333333333333337</v>
      </c>
      <c r="F677" s="780"/>
      <c r="G677" s="780"/>
      <c r="H677" s="460">
        <f t="shared" si="36"/>
        <v>0</v>
      </c>
      <c r="I677" s="460">
        <f t="shared" si="37"/>
        <v>0</v>
      </c>
      <c r="J677" s="460">
        <f t="shared" si="39"/>
        <v>0</v>
      </c>
      <c r="K677" s="9"/>
      <c r="P677" s="2"/>
      <c r="Q677" s="27"/>
      <c r="R677" s="2"/>
      <c r="S677" s="2"/>
      <c r="T677" s="2"/>
      <c r="U677" s="2"/>
      <c r="V677" s="2"/>
      <c r="W677" s="2"/>
    </row>
    <row r="678" spans="2:23" ht="15" customHeight="1" x14ac:dyDescent="0.35">
      <c r="B678" s="349"/>
      <c r="C678" s="715" t="str">
        <f t="shared" si="38"/>
        <v/>
      </c>
      <c r="D678" s="458">
        <f>IF(ISNUMBER(Summary!$D$17), DATE(Summary!$D$17, 1, 1) + INT((ROW(B640)-1)/24), DATE(2024, 1, 1) + INT((ROW(B640)-1)/24))</f>
        <v>45318</v>
      </c>
      <c r="E678" s="459">
        <v>0.62500000000000011</v>
      </c>
      <c r="F678" s="780"/>
      <c r="G678" s="780"/>
      <c r="H678" s="460">
        <f t="shared" si="36"/>
        <v>0</v>
      </c>
      <c r="I678" s="460">
        <f t="shared" si="37"/>
        <v>0</v>
      </c>
      <c r="J678" s="460">
        <f t="shared" si="39"/>
        <v>0</v>
      </c>
      <c r="K678" s="9"/>
      <c r="P678" s="2"/>
      <c r="Q678" s="27"/>
      <c r="R678" s="2"/>
      <c r="S678" s="2"/>
      <c r="T678" s="2"/>
      <c r="U678" s="2"/>
      <c r="V678" s="2"/>
      <c r="W678" s="2"/>
    </row>
    <row r="679" spans="2:23" ht="15" customHeight="1" x14ac:dyDescent="0.35">
      <c r="B679" s="349"/>
      <c r="C679" s="715" t="str">
        <f t="shared" si="38"/>
        <v/>
      </c>
      <c r="D679" s="458">
        <f>IF(ISNUMBER(Summary!$D$17), DATE(Summary!$D$17, 1, 1) + INT((ROW(B641)-1)/24), DATE(2024, 1, 1) + INT((ROW(B641)-1)/24))</f>
        <v>45318</v>
      </c>
      <c r="E679" s="459">
        <v>0.66666666666666674</v>
      </c>
      <c r="F679" s="780"/>
      <c r="G679" s="780"/>
      <c r="H679" s="460">
        <f t="shared" ref="H679:H742" si="40">IF(G679&gt;F679,F679,G679)</f>
        <v>0</v>
      </c>
      <c r="I679" s="460">
        <f t="shared" ref="I679:I742" si="41">F679-H679</f>
        <v>0</v>
      </c>
      <c r="J679" s="460">
        <f t="shared" si="39"/>
        <v>0</v>
      </c>
      <c r="K679" s="9"/>
      <c r="P679" s="2"/>
      <c r="Q679" s="27"/>
      <c r="R679" s="2"/>
      <c r="S679" s="2"/>
      <c r="T679" s="2"/>
      <c r="U679" s="2"/>
      <c r="V679" s="2"/>
      <c r="W679" s="2"/>
    </row>
    <row r="680" spans="2:23" ht="15" customHeight="1" x14ac:dyDescent="0.35">
      <c r="B680" s="349"/>
      <c r="C680" s="715" t="str">
        <f t="shared" ref="C680:C743" si="42">IF(MOD(ROW()-ROW($E$39), 24)=0, $D680, "")</f>
        <v/>
      </c>
      <c r="D680" s="458">
        <f>IF(ISNUMBER(Summary!$D$17), DATE(Summary!$D$17, 1, 1) + INT((ROW(B642)-1)/24), DATE(2024, 1, 1) + INT((ROW(B642)-1)/24))</f>
        <v>45318</v>
      </c>
      <c r="E680" s="459">
        <v>0.70833333333333337</v>
      </c>
      <c r="F680" s="780"/>
      <c r="G680" s="780"/>
      <c r="H680" s="460">
        <f t="shared" si="40"/>
        <v>0</v>
      </c>
      <c r="I680" s="460">
        <f t="shared" si="41"/>
        <v>0</v>
      </c>
      <c r="J680" s="460">
        <f t="shared" ref="J680:J743" si="43">G680-H680</f>
        <v>0</v>
      </c>
      <c r="K680" s="9"/>
      <c r="P680" s="2"/>
      <c r="Q680" s="27"/>
      <c r="R680" s="2"/>
      <c r="S680" s="2"/>
      <c r="T680" s="2"/>
      <c r="U680" s="2"/>
      <c r="V680" s="2"/>
      <c r="W680" s="2"/>
    </row>
    <row r="681" spans="2:23" ht="15" customHeight="1" x14ac:dyDescent="0.35">
      <c r="B681" s="349"/>
      <c r="C681" s="715" t="str">
        <f t="shared" si="42"/>
        <v/>
      </c>
      <c r="D681" s="458">
        <f>IF(ISNUMBER(Summary!$D$17), DATE(Summary!$D$17, 1, 1) + INT((ROW(B643)-1)/24), DATE(2024, 1, 1) + INT((ROW(B643)-1)/24))</f>
        <v>45318</v>
      </c>
      <c r="E681" s="459">
        <v>0.75000000000000011</v>
      </c>
      <c r="F681" s="780"/>
      <c r="G681" s="780"/>
      <c r="H681" s="460">
        <f t="shared" si="40"/>
        <v>0</v>
      </c>
      <c r="I681" s="460">
        <f t="shared" si="41"/>
        <v>0</v>
      </c>
      <c r="J681" s="460">
        <f t="shared" si="43"/>
        <v>0</v>
      </c>
      <c r="K681" s="9"/>
      <c r="P681" s="2"/>
      <c r="Q681" s="27"/>
      <c r="R681" s="2"/>
      <c r="S681" s="2"/>
      <c r="T681" s="2"/>
      <c r="U681" s="2"/>
      <c r="V681" s="2"/>
      <c r="W681" s="2"/>
    </row>
    <row r="682" spans="2:23" ht="15" customHeight="1" x14ac:dyDescent="0.35">
      <c r="B682" s="349"/>
      <c r="C682" s="715" t="str">
        <f t="shared" si="42"/>
        <v/>
      </c>
      <c r="D682" s="458">
        <f>IF(ISNUMBER(Summary!$D$17), DATE(Summary!$D$17, 1, 1) + INT((ROW(B644)-1)/24), DATE(2024, 1, 1) + INT((ROW(B644)-1)/24))</f>
        <v>45318</v>
      </c>
      <c r="E682" s="459">
        <v>0.79166666666666674</v>
      </c>
      <c r="F682" s="780"/>
      <c r="G682" s="780"/>
      <c r="H682" s="460">
        <f t="shared" si="40"/>
        <v>0</v>
      </c>
      <c r="I682" s="460">
        <f t="shared" si="41"/>
        <v>0</v>
      </c>
      <c r="J682" s="460">
        <f t="shared" si="43"/>
        <v>0</v>
      </c>
      <c r="K682" s="9"/>
      <c r="P682" s="2"/>
      <c r="Q682" s="27"/>
      <c r="R682" s="2"/>
      <c r="S682" s="2"/>
      <c r="T682" s="2"/>
      <c r="U682" s="2"/>
      <c r="V682" s="2"/>
      <c r="W682" s="2"/>
    </row>
    <row r="683" spans="2:23" ht="15" customHeight="1" x14ac:dyDescent="0.35">
      <c r="B683" s="349"/>
      <c r="C683" s="715" t="str">
        <f t="shared" si="42"/>
        <v/>
      </c>
      <c r="D683" s="458">
        <f>IF(ISNUMBER(Summary!$D$17), DATE(Summary!$D$17, 1, 1) + INT((ROW(B645)-1)/24), DATE(2024, 1, 1) + INT((ROW(B645)-1)/24))</f>
        <v>45318</v>
      </c>
      <c r="E683" s="459">
        <v>0.83333333333333337</v>
      </c>
      <c r="F683" s="780"/>
      <c r="G683" s="780"/>
      <c r="H683" s="460">
        <f t="shared" si="40"/>
        <v>0</v>
      </c>
      <c r="I683" s="460">
        <f t="shared" si="41"/>
        <v>0</v>
      </c>
      <c r="J683" s="460">
        <f t="shared" si="43"/>
        <v>0</v>
      </c>
      <c r="K683" s="9"/>
      <c r="P683" s="2"/>
      <c r="Q683" s="27"/>
      <c r="R683" s="2"/>
      <c r="S683" s="2"/>
      <c r="T683" s="2"/>
      <c r="U683" s="2"/>
      <c r="V683" s="2"/>
      <c r="W683" s="2"/>
    </row>
    <row r="684" spans="2:23" ht="15" customHeight="1" x14ac:dyDescent="0.35">
      <c r="B684" s="349"/>
      <c r="C684" s="715" t="str">
        <f t="shared" si="42"/>
        <v/>
      </c>
      <c r="D684" s="458">
        <f>IF(ISNUMBER(Summary!$D$17), DATE(Summary!$D$17, 1, 1) + INT((ROW(B646)-1)/24), DATE(2024, 1, 1) + INT((ROW(B646)-1)/24))</f>
        <v>45318</v>
      </c>
      <c r="E684" s="459">
        <v>0.87500000000000011</v>
      </c>
      <c r="F684" s="780"/>
      <c r="G684" s="780"/>
      <c r="H684" s="460">
        <f t="shared" si="40"/>
        <v>0</v>
      </c>
      <c r="I684" s="460">
        <f t="shared" si="41"/>
        <v>0</v>
      </c>
      <c r="J684" s="460">
        <f t="shared" si="43"/>
        <v>0</v>
      </c>
      <c r="K684" s="9"/>
      <c r="P684" s="2"/>
      <c r="Q684" s="27"/>
      <c r="R684" s="2"/>
      <c r="S684" s="2"/>
      <c r="T684" s="2"/>
      <c r="U684" s="2"/>
      <c r="V684" s="2"/>
      <c r="W684" s="2"/>
    </row>
    <row r="685" spans="2:23" ht="15" customHeight="1" x14ac:dyDescent="0.35">
      <c r="B685" s="349"/>
      <c r="C685" s="715" t="str">
        <f t="shared" si="42"/>
        <v/>
      </c>
      <c r="D685" s="458">
        <f>IF(ISNUMBER(Summary!$D$17), DATE(Summary!$D$17, 1, 1) + INT((ROW(B647)-1)/24), DATE(2024, 1, 1) + INT((ROW(B647)-1)/24))</f>
        <v>45318</v>
      </c>
      <c r="E685" s="459">
        <v>0.91666666666666674</v>
      </c>
      <c r="F685" s="780"/>
      <c r="G685" s="780"/>
      <c r="H685" s="460">
        <f t="shared" si="40"/>
        <v>0</v>
      </c>
      <c r="I685" s="460">
        <f t="shared" si="41"/>
        <v>0</v>
      </c>
      <c r="J685" s="460">
        <f t="shared" si="43"/>
        <v>0</v>
      </c>
      <c r="K685" s="9"/>
      <c r="P685" s="2"/>
      <c r="Q685" s="27"/>
      <c r="R685" s="2"/>
      <c r="S685" s="2"/>
      <c r="T685" s="2"/>
      <c r="U685" s="2"/>
      <c r="V685" s="2"/>
      <c r="W685" s="2"/>
    </row>
    <row r="686" spans="2:23" ht="15" customHeight="1" x14ac:dyDescent="0.35">
      <c r="B686" s="349"/>
      <c r="C686" s="715" t="str">
        <f t="shared" si="42"/>
        <v/>
      </c>
      <c r="D686" s="458">
        <f>IF(ISNUMBER(Summary!$D$17), DATE(Summary!$D$17, 1, 1) + INT((ROW(B648)-1)/24), DATE(2024, 1, 1) + INT((ROW(B648)-1)/24))</f>
        <v>45318</v>
      </c>
      <c r="E686" s="459">
        <v>0.95833333333333337</v>
      </c>
      <c r="F686" s="780"/>
      <c r="G686" s="780"/>
      <c r="H686" s="460">
        <f t="shared" si="40"/>
        <v>0</v>
      </c>
      <c r="I686" s="460">
        <f t="shared" si="41"/>
        <v>0</v>
      </c>
      <c r="J686" s="460">
        <f t="shared" si="43"/>
        <v>0</v>
      </c>
      <c r="K686" s="9"/>
      <c r="P686" s="2"/>
      <c r="Q686" s="27"/>
      <c r="R686" s="2"/>
      <c r="S686" s="2"/>
      <c r="T686" s="2"/>
      <c r="U686" s="2"/>
      <c r="V686" s="2"/>
      <c r="W686" s="2"/>
    </row>
    <row r="687" spans="2:23" ht="15" customHeight="1" x14ac:dyDescent="0.35">
      <c r="B687" s="457"/>
      <c r="C687" s="715">
        <f t="shared" si="42"/>
        <v>45319</v>
      </c>
      <c r="D687" s="458">
        <f>IF(ISNUMBER(Summary!$D$17), DATE(Summary!$D$17, 1, 1) + INT((ROW(B649)-1)/24), DATE(2024, 1, 1) + INT((ROW(B649)-1)/24))</f>
        <v>45319</v>
      </c>
      <c r="E687" s="459">
        <v>3.1225022567582528E-17</v>
      </c>
      <c r="F687" s="780"/>
      <c r="G687" s="780"/>
      <c r="H687" s="460">
        <f t="shared" si="40"/>
        <v>0</v>
      </c>
      <c r="I687" s="460">
        <f t="shared" si="41"/>
        <v>0</v>
      </c>
      <c r="J687" s="460">
        <f t="shared" si="43"/>
        <v>0</v>
      </c>
      <c r="K687" s="9"/>
      <c r="P687" s="2"/>
      <c r="Q687" s="27"/>
      <c r="R687" s="2"/>
      <c r="S687" s="2"/>
      <c r="T687" s="2"/>
      <c r="U687" s="2"/>
      <c r="V687" s="2"/>
      <c r="W687" s="2"/>
    </row>
    <row r="688" spans="2:23" ht="15" customHeight="1" x14ac:dyDescent="0.35">
      <c r="B688" s="349"/>
      <c r="C688" s="715" t="str">
        <f t="shared" si="42"/>
        <v/>
      </c>
      <c r="D688" s="458">
        <f>IF(ISNUMBER(Summary!$D$17), DATE(Summary!$D$17, 1, 1) + INT((ROW(B650)-1)/24), DATE(2024, 1, 1) + INT((ROW(B650)-1)/24))</f>
        <v>45319</v>
      </c>
      <c r="E688" s="459">
        <v>4.1666666666666699E-2</v>
      </c>
      <c r="F688" s="780"/>
      <c r="G688" s="780"/>
      <c r="H688" s="460">
        <f t="shared" si="40"/>
        <v>0</v>
      </c>
      <c r="I688" s="460">
        <f t="shared" si="41"/>
        <v>0</v>
      </c>
      <c r="J688" s="460">
        <f t="shared" si="43"/>
        <v>0</v>
      </c>
      <c r="K688" s="9"/>
      <c r="P688" s="2"/>
      <c r="Q688" s="27"/>
      <c r="R688" s="2"/>
      <c r="S688" s="2"/>
      <c r="T688" s="2"/>
      <c r="U688" s="2"/>
      <c r="V688" s="2"/>
      <c r="W688" s="2"/>
    </row>
    <row r="689" spans="2:23" ht="15" customHeight="1" x14ac:dyDescent="0.35">
      <c r="B689" s="349"/>
      <c r="C689" s="715" t="str">
        <f t="shared" si="42"/>
        <v/>
      </c>
      <c r="D689" s="458">
        <f>IF(ISNUMBER(Summary!$D$17), DATE(Summary!$D$17, 1, 1) + INT((ROW(B651)-1)/24), DATE(2024, 1, 1) + INT((ROW(B651)-1)/24))</f>
        <v>45319</v>
      </c>
      <c r="E689" s="459">
        <v>8.333333333333337E-2</v>
      </c>
      <c r="F689" s="780"/>
      <c r="G689" s="780"/>
      <c r="H689" s="460">
        <f t="shared" si="40"/>
        <v>0</v>
      </c>
      <c r="I689" s="460">
        <f t="shared" si="41"/>
        <v>0</v>
      </c>
      <c r="J689" s="460">
        <f t="shared" si="43"/>
        <v>0</v>
      </c>
      <c r="K689" s="9"/>
      <c r="P689" s="2"/>
      <c r="Q689" s="27"/>
      <c r="R689" s="2"/>
      <c r="S689" s="2"/>
      <c r="T689" s="2"/>
      <c r="U689" s="2"/>
      <c r="V689" s="2"/>
      <c r="W689" s="2"/>
    </row>
    <row r="690" spans="2:23" ht="15" customHeight="1" x14ac:dyDescent="0.35">
      <c r="B690" s="349"/>
      <c r="C690" s="715" t="str">
        <f t="shared" si="42"/>
        <v/>
      </c>
      <c r="D690" s="458">
        <f>IF(ISNUMBER(Summary!$D$17), DATE(Summary!$D$17, 1, 1) + INT((ROW(B652)-1)/24), DATE(2024, 1, 1) + INT((ROW(B652)-1)/24))</f>
        <v>45319</v>
      </c>
      <c r="E690" s="459">
        <v>0.12500000000000006</v>
      </c>
      <c r="F690" s="780"/>
      <c r="G690" s="780"/>
      <c r="H690" s="460">
        <f t="shared" si="40"/>
        <v>0</v>
      </c>
      <c r="I690" s="460">
        <f t="shared" si="41"/>
        <v>0</v>
      </c>
      <c r="J690" s="460">
        <f t="shared" si="43"/>
        <v>0</v>
      </c>
      <c r="K690" s="9"/>
      <c r="P690" s="2"/>
      <c r="Q690" s="27"/>
      <c r="R690" s="2"/>
      <c r="S690" s="2"/>
      <c r="T690" s="2"/>
      <c r="U690" s="2"/>
      <c r="V690" s="2"/>
      <c r="W690" s="2"/>
    </row>
    <row r="691" spans="2:23" ht="15" customHeight="1" x14ac:dyDescent="0.35">
      <c r="B691" s="349"/>
      <c r="C691" s="715" t="str">
        <f t="shared" si="42"/>
        <v/>
      </c>
      <c r="D691" s="458">
        <f>IF(ISNUMBER(Summary!$D$17), DATE(Summary!$D$17, 1, 1) + INT((ROW(B653)-1)/24), DATE(2024, 1, 1) + INT((ROW(B653)-1)/24))</f>
        <v>45319</v>
      </c>
      <c r="E691" s="459">
        <v>0.16666666666666669</v>
      </c>
      <c r="F691" s="780"/>
      <c r="G691" s="780"/>
      <c r="H691" s="460">
        <f t="shared" si="40"/>
        <v>0</v>
      </c>
      <c r="I691" s="460">
        <f t="shared" si="41"/>
        <v>0</v>
      </c>
      <c r="J691" s="460">
        <f t="shared" si="43"/>
        <v>0</v>
      </c>
      <c r="K691" s="9"/>
      <c r="P691" s="2"/>
      <c r="Q691" s="27"/>
      <c r="R691" s="2"/>
      <c r="S691" s="2"/>
      <c r="T691" s="2"/>
      <c r="U691" s="2"/>
      <c r="V691" s="2"/>
      <c r="W691" s="2"/>
    </row>
    <row r="692" spans="2:23" ht="15" customHeight="1" x14ac:dyDescent="0.35">
      <c r="B692" s="349"/>
      <c r="C692" s="715" t="str">
        <f t="shared" si="42"/>
        <v/>
      </c>
      <c r="D692" s="458">
        <f>IF(ISNUMBER(Summary!$D$17), DATE(Summary!$D$17, 1, 1) + INT((ROW(B654)-1)/24), DATE(2024, 1, 1) + INT((ROW(B654)-1)/24))</f>
        <v>45319</v>
      </c>
      <c r="E692" s="459">
        <v>0.20833333333333337</v>
      </c>
      <c r="F692" s="780"/>
      <c r="G692" s="780"/>
      <c r="H692" s="460">
        <f t="shared" si="40"/>
        <v>0</v>
      </c>
      <c r="I692" s="460">
        <f t="shared" si="41"/>
        <v>0</v>
      </c>
      <c r="J692" s="460">
        <f t="shared" si="43"/>
        <v>0</v>
      </c>
      <c r="K692" s="9"/>
      <c r="P692" s="2"/>
      <c r="Q692" s="27"/>
      <c r="R692" s="2"/>
      <c r="S692" s="2"/>
      <c r="T692" s="2"/>
      <c r="U692" s="2"/>
      <c r="V692" s="2"/>
      <c r="W692" s="2"/>
    </row>
    <row r="693" spans="2:23" ht="15" customHeight="1" x14ac:dyDescent="0.35">
      <c r="B693" s="349"/>
      <c r="C693" s="715" t="str">
        <f t="shared" si="42"/>
        <v/>
      </c>
      <c r="D693" s="458">
        <f>IF(ISNUMBER(Summary!$D$17), DATE(Summary!$D$17, 1, 1) + INT((ROW(B655)-1)/24), DATE(2024, 1, 1) + INT((ROW(B655)-1)/24))</f>
        <v>45319</v>
      </c>
      <c r="E693" s="459">
        <v>0.25</v>
      </c>
      <c r="F693" s="780"/>
      <c r="G693" s="780"/>
      <c r="H693" s="460">
        <f t="shared" si="40"/>
        <v>0</v>
      </c>
      <c r="I693" s="460">
        <f t="shared" si="41"/>
        <v>0</v>
      </c>
      <c r="J693" s="460">
        <f t="shared" si="43"/>
        <v>0</v>
      </c>
      <c r="K693" s="9"/>
      <c r="P693" s="2"/>
      <c r="Q693" s="27"/>
      <c r="R693" s="2"/>
      <c r="S693" s="2"/>
      <c r="T693" s="2"/>
      <c r="U693" s="2"/>
      <c r="V693" s="2"/>
      <c r="W693" s="2"/>
    </row>
    <row r="694" spans="2:23" ht="15" customHeight="1" x14ac:dyDescent="0.35">
      <c r="B694" s="349"/>
      <c r="C694" s="715" t="str">
        <f t="shared" si="42"/>
        <v/>
      </c>
      <c r="D694" s="458">
        <f>IF(ISNUMBER(Summary!$D$17), DATE(Summary!$D$17, 1, 1) + INT((ROW(B656)-1)/24), DATE(2024, 1, 1) + INT((ROW(B656)-1)/24))</f>
        <v>45319</v>
      </c>
      <c r="E694" s="459">
        <v>0.29166666666666669</v>
      </c>
      <c r="F694" s="780"/>
      <c r="G694" s="780"/>
      <c r="H694" s="460">
        <f t="shared" si="40"/>
        <v>0</v>
      </c>
      <c r="I694" s="460">
        <f t="shared" si="41"/>
        <v>0</v>
      </c>
      <c r="J694" s="460">
        <f t="shared" si="43"/>
        <v>0</v>
      </c>
      <c r="K694" s="9"/>
      <c r="P694" s="2"/>
      <c r="Q694" s="27"/>
      <c r="R694" s="2"/>
      <c r="S694" s="2"/>
      <c r="T694" s="2"/>
      <c r="U694" s="2"/>
      <c r="V694" s="2"/>
      <c r="W694" s="2"/>
    </row>
    <row r="695" spans="2:23" ht="15" customHeight="1" x14ac:dyDescent="0.35">
      <c r="B695" s="349"/>
      <c r="C695" s="715" t="str">
        <f t="shared" si="42"/>
        <v/>
      </c>
      <c r="D695" s="458">
        <f>IF(ISNUMBER(Summary!$D$17), DATE(Summary!$D$17, 1, 1) + INT((ROW(B657)-1)/24), DATE(2024, 1, 1) + INT((ROW(B657)-1)/24))</f>
        <v>45319</v>
      </c>
      <c r="E695" s="459">
        <v>0.33333333333333337</v>
      </c>
      <c r="F695" s="780"/>
      <c r="G695" s="780"/>
      <c r="H695" s="460">
        <f t="shared" si="40"/>
        <v>0</v>
      </c>
      <c r="I695" s="460">
        <f t="shared" si="41"/>
        <v>0</v>
      </c>
      <c r="J695" s="460">
        <f t="shared" si="43"/>
        <v>0</v>
      </c>
      <c r="K695" s="9"/>
      <c r="P695" s="2"/>
      <c r="Q695" s="27"/>
      <c r="R695" s="2"/>
      <c r="S695" s="2"/>
      <c r="T695" s="2"/>
      <c r="U695" s="2"/>
      <c r="V695" s="2"/>
      <c r="W695" s="2"/>
    </row>
    <row r="696" spans="2:23" ht="15" customHeight="1" x14ac:dyDescent="0.35">
      <c r="B696" s="349"/>
      <c r="C696" s="715" t="str">
        <f t="shared" si="42"/>
        <v/>
      </c>
      <c r="D696" s="458">
        <f>IF(ISNUMBER(Summary!$D$17), DATE(Summary!$D$17, 1, 1) + INT((ROW(B658)-1)/24), DATE(2024, 1, 1) + INT((ROW(B658)-1)/24))</f>
        <v>45319</v>
      </c>
      <c r="E696" s="459">
        <v>0.375</v>
      </c>
      <c r="F696" s="780"/>
      <c r="G696" s="780"/>
      <c r="H696" s="460">
        <f t="shared" si="40"/>
        <v>0</v>
      </c>
      <c r="I696" s="460">
        <f t="shared" si="41"/>
        <v>0</v>
      </c>
      <c r="J696" s="460">
        <f t="shared" si="43"/>
        <v>0</v>
      </c>
      <c r="K696" s="9"/>
      <c r="P696" s="2"/>
      <c r="Q696" s="27"/>
      <c r="R696" s="2"/>
      <c r="S696" s="2"/>
      <c r="T696" s="2"/>
      <c r="U696" s="2"/>
      <c r="V696" s="2"/>
      <c r="W696" s="2"/>
    </row>
    <row r="697" spans="2:23" ht="15" customHeight="1" x14ac:dyDescent="0.35">
      <c r="B697" s="349"/>
      <c r="C697" s="715" t="str">
        <f t="shared" si="42"/>
        <v/>
      </c>
      <c r="D697" s="458">
        <f>IF(ISNUMBER(Summary!$D$17), DATE(Summary!$D$17, 1, 1) + INT((ROW(B659)-1)/24), DATE(2024, 1, 1) + INT((ROW(B659)-1)/24))</f>
        <v>45319</v>
      </c>
      <c r="E697" s="459">
        <v>0.41666666666666669</v>
      </c>
      <c r="F697" s="780"/>
      <c r="G697" s="780"/>
      <c r="H697" s="460">
        <f t="shared" si="40"/>
        <v>0</v>
      </c>
      <c r="I697" s="460">
        <f t="shared" si="41"/>
        <v>0</v>
      </c>
      <c r="J697" s="460">
        <f t="shared" si="43"/>
        <v>0</v>
      </c>
      <c r="K697" s="9"/>
      <c r="P697" s="2"/>
      <c r="Q697" s="27"/>
      <c r="R697" s="2"/>
      <c r="S697" s="2"/>
      <c r="T697" s="2"/>
      <c r="U697" s="2"/>
      <c r="V697" s="2"/>
      <c r="W697" s="2"/>
    </row>
    <row r="698" spans="2:23" ht="15" customHeight="1" x14ac:dyDescent="0.35">
      <c r="B698" s="349"/>
      <c r="C698" s="715" t="str">
        <f t="shared" si="42"/>
        <v/>
      </c>
      <c r="D698" s="458">
        <f>IF(ISNUMBER(Summary!$D$17), DATE(Summary!$D$17, 1, 1) + INT((ROW(B660)-1)/24), DATE(2024, 1, 1) + INT((ROW(B660)-1)/24))</f>
        <v>45319</v>
      </c>
      <c r="E698" s="459">
        <v>0.45833333333333337</v>
      </c>
      <c r="F698" s="780"/>
      <c r="G698" s="780"/>
      <c r="H698" s="460">
        <f t="shared" si="40"/>
        <v>0</v>
      </c>
      <c r="I698" s="460">
        <f t="shared" si="41"/>
        <v>0</v>
      </c>
      <c r="J698" s="460">
        <f t="shared" si="43"/>
        <v>0</v>
      </c>
      <c r="K698" s="9"/>
      <c r="P698" s="2"/>
      <c r="Q698" s="27"/>
      <c r="R698" s="2"/>
      <c r="S698" s="2"/>
      <c r="T698" s="2"/>
      <c r="U698" s="2"/>
      <c r="V698" s="2"/>
      <c r="W698" s="2"/>
    </row>
    <row r="699" spans="2:23" ht="15" customHeight="1" x14ac:dyDescent="0.35">
      <c r="B699" s="349"/>
      <c r="C699" s="715" t="str">
        <f t="shared" si="42"/>
        <v/>
      </c>
      <c r="D699" s="458">
        <f>IF(ISNUMBER(Summary!$D$17), DATE(Summary!$D$17, 1, 1) + INT((ROW(B661)-1)/24), DATE(2024, 1, 1) + INT((ROW(B661)-1)/24))</f>
        <v>45319</v>
      </c>
      <c r="E699" s="459">
        <v>0.50000000000000011</v>
      </c>
      <c r="F699" s="780"/>
      <c r="G699" s="780"/>
      <c r="H699" s="460">
        <f t="shared" si="40"/>
        <v>0</v>
      </c>
      <c r="I699" s="460">
        <f t="shared" si="41"/>
        <v>0</v>
      </c>
      <c r="J699" s="460">
        <f t="shared" si="43"/>
        <v>0</v>
      </c>
      <c r="K699" s="9"/>
      <c r="P699" s="2"/>
      <c r="Q699" s="27"/>
      <c r="R699" s="2"/>
      <c r="S699" s="2"/>
      <c r="T699" s="2"/>
      <c r="U699" s="2"/>
      <c r="V699" s="2"/>
      <c r="W699" s="2"/>
    </row>
    <row r="700" spans="2:23" ht="15" customHeight="1" x14ac:dyDescent="0.35">
      <c r="B700" s="349"/>
      <c r="C700" s="715" t="str">
        <f t="shared" si="42"/>
        <v/>
      </c>
      <c r="D700" s="458">
        <f>IF(ISNUMBER(Summary!$D$17), DATE(Summary!$D$17, 1, 1) + INT((ROW(B662)-1)/24), DATE(2024, 1, 1) + INT((ROW(B662)-1)/24))</f>
        <v>45319</v>
      </c>
      <c r="E700" s="459">
        <v>0.54166666666666674</v>
      </c>
      <c r="F700" s="780"/>
      <c r="G700" s="780"/>
      <c r="H700" s="460">
        <f t="shared" si="40"/>
        <v>0</v>
      </c>
      <c r="I700" s="460">
        <f t="shared" si="41"/>
        <v>0</v>
      </c>
      <c r="J700" s="460">
        <f t="shared" si="43"/>
        <v>0</v>
      </c>
      <c r="K700" s="9"/>
      <c r="P700" s="2"/>
      <c r="Q700" s="27"/>
      <c r="R700" s="2"/>
      <c r="S700" s="2"/>
      <c r="T700" s="2"/>
      <c r="U700" s="2"/>
      <c r="V700" s="2"/>
      <c r="W700" s="2"/>
    </row>
    <row r="701" spans="2:23" ht="15" customHeight="1" x14ac:dyDescent="0.35">
      <c r="B701" s="349"/>
      <c r="C701" s="715" t="str">
        <f t="shared" si="42"/>
        <v/>
      </c>
      <c r="D701" s="458">
        <f>IF(ISNUMBER(Summary!$D$17), DATE(Summary!$D$17, 1, 1) + INT((ROW(B663)-1)/24), DATE(2024, 1, 1) + INT((ROW(B663)-1)/24))</f>
        <v>45319</v>
      </c>
      <c r="E701" s="459">
        <v>0.58333333333333337</v>
      </c>
      <c r="F701" s="780"/>
      <c r="G701" s="780"/>
      <c r="H701" s="460">
        <f t="shared" si="40"/>
        <v>0</v>
      </c>
      <c r="I701" s="460">
        <f t="shared" si="41"/>
        <v>0</v>
      </c>
      <c r="J701" s="460">
        <f t="shared" si="43"/>
        <v>0</v>
      </c>
      <c r="K701" s="9"/>
      <c r="P701" s="2"/>
      <c r="Q701" s="27"/>
      <c r="R701" s="2"/>
      <c r="S701" s="2"/>
      <c r="T701" s="2"/>
      <c r="U701" s="2"/>
      <c r="V701" s="2"/>
      <c r="W701" s="2"/>
    </row>
    <row r="702" spans="2:23" ht="15" customHeight="1" x14ac:dyDescent="0.35">
      <c r="B702" s="349"/>
      <c r="C702" s="715" t="str">
        <f t="shared" si="42"/>
        <v/>
      </c>
      <c r="D702" s="458">
        <f>IF(ISNUMBER(Summary!$D$17), DATE(Summary!$D$17, 1, 1) + INT((ROW(B664)-1)/24), DATE(2024, 1, 1) + INT((ROW(B664)-1)/24))</f>
        <v>45319</v>
      </c>
      <c r="E702" s="459">
        <v>0.62500000000000011</v>
      </c>
      <c r="F702" s="780"/>
      <c r="G702" s="780"/>
      <c r="H702" s="460">
        <f t="shared" si="40"/>
        <v>0</v>
      </c>
      <c r="I702" s="460">
        <f t="shared" si="41"/>
        <v>0</v>
      </c>
      <c r="J702" s="460">
        <f t="shared" si="43"/>
        <v>0</v>
      </c>
      <c r="K702" s="9"/>
      <c r="P702" s="2"/>
      <c r="Q702" s="27"/>
      <c r="R702" s="2"/>
      <c r="S702" s="2"/>
      <c r="T702" s="2"/>
      <c r="U702" s="2"/>
      <c r="V702" s="2"/>
      <c r="W702" s="2"/>
    </row>
    <row r="703" spans="2:23" ht="15" customHeight="1" x14ac:dyDescent="0.35">
      <c r="B703" s="349"/>
      <c r="C703" s="715" t="str">
        <f t="shared" si="42"/>
        <v/>
      </c>
      <c r="D703" s="458">
        <f>IF(ISNUMBER(Summary!$D$17), DATE(Summary!$D$17, 1, 1) + INT((ROW(B665)-1)/24), DATE(2024, 1, 1) + INT((ROW(B665)-1)/24))</f>
        <v>45319</v>
      </c>
      <c r="E703" s="459">
        <v>0.66666666666666674</v>
      </c>
      <c r="F703" s="780"/>
      <c r="G703" s="780"/>
      <c r="H703" s="460">
        <f t="shared" si="40"/>
        <v>0</v>
      </c>
      <c r="I703" s="460">
        <f t="shared" si="41"/>
        <v>0</v>
      </c>
      <c r="J703" s="460">
        <f t="shared" si="43"/>
        <v>0</v>
      </c>
      <c r="K703" s="9"/>
      <c r="P703" s="2"/>
      <c r="Q703" s="27"/>
      <c r="R703" s="2"/>
      <c r="S703" s="2"/>
      <c r="T703" s="2"/>
      <c r="U703" s="2"/>
      <c r="V703" s="2"/>
      <c r="W703" s="2"/>
    </row>
    <row r="704" spans="2:23" ht="15" customHeight="1" x14ac:dyDescent="0.35">
      <c r="B704" s="349"/>
      <c r="C704" s="715" t="str">
        <f t="shared" si="42"/>
        <v/>
      </c>
      <c r="D704" s="458">
        <f>IF(ISNUMBER(Summary!$D$17), DATE(Summary!$D$17, 1, 1) + INT((ROW(B666)-1)/24), DATE(2024, 1, 1) + INT((ROW(B666)-1)/24))</f>
        <v>45319</v>
      </c>
      <c r="E704" s="459">
        <v>0.70833333333333337</v>
      </c>
      <c r="F704" s="780"/>
      <c r="G704" s="780"/>
      <c r="H704" s="460">
        <f t="shared" si="40"/>
        <v>0</v>
      </c>
      <c r="I704" s="460">
        <f t="shared" si="41"/>
        <v>0</v>
      </c>
      <c r="J704" s="460">
        <f t="shared" si="43"/>
        <v>0</v>
      </c>
      <c r="K704" s="9"/>
      <c r="P704" s="2"/>
      <c r="Q704" s="27"/>
      <c r="R704" s="2"/>
      <c r="S704" s="2"/>
      <c r="T704" s="2"/>
      <c r="U704" s="2"/>
      <c r="V704" s="2"/>
      <c r="W704" s="2"/>
    </row>
    <row r="705" spans="2:23" ht="15" customHeight="1" x14ac:dyDescent="0.35">
      <c r="B705" s="349"/>
      <c r="C705" s="715" t="str">
        <f t="shared" si="42"/>
        <v/>
      </c>
      <c r="D705" s="458">
        <f>IF(ISNUMBER(Summary!$D$17), DATE(Summary!$D$17, 1, 1) + INT((ROW(B667)-1)/24), DATE(2024, 1, 1) + INT((ROW(B667)-1)/24))</f>
        <v>45319</v>
      </c>
      <c r="E705" s="459">
        <v>0.75000000000000011</v>
      </c>
      <c r="F705" s="780"/>
      <c r="G705" s="780"/>
      <c r="H705" s="460">
        <f t="shared" si="40"/>
        <v>0</v>
      </c>
      <c r="I705" s="460">
        <f t="shared" si="41"/>
        <v>0</v>
      </c>
      <c r="J705" s="460">
        <f t="shared" si="43"/>
        <v>0</v>
      </c>
      <c r="K705" s="9"/>
      <c r="P705" s="2"/>
      <c r="Q705" s="27"/>
      <c r="R705" s="2"/>
      <c r="S705" s="2"/>
      <c r="T705" s="2"/>
      <c r="U705" s="2"/>
      <c r="V705" s="2"/>
      <c r="W705" s="2"/>
    </row>
    <row r="706" spans="2:23" ht="15" customHeight="1" x14ac:dyDescent="0.35">
      <c r="B706" s="349"/>
      <c r="C706" s="715" t="str">
        <f t="shared" si="42"/>
        <v/>
      </c>
      <c r="D706" s="458">
        <f>IF(ISNUMBER(Summary!$D$17), DATE(Summary!$D$17, 1, 1) + INT((ROW(B668)-1)/24), DATE(2024, 1, 1) + INT((ROW(B668)-1)/24))</f>
        <v>45319</v>
      </c>
      <c r="E706" s="459">
        <v>0.79166666666666674</v>
      </c>
      <c r="F706" s="780"/>
      <c r="G706" s="780"/>
      <c r="H706" s="460">
        <f t="shared" si="40"/>
        <v>0</v>
      </c>
      <c r="I706" s="460">
        <f t="shared" si="41"/>
        <v>0</v>
      </c>
      <c r="J706" s="460">
        <f t="shared" si="43"/>
        <v>0</v>
      </c>
      <c r="K706" s="9"/>
      <c r="P706" s="2"/>
      <c r="Q706" s="27"/>
      <c r="R706" s="2"/>
      <c r="S706" s="2"/>
      <c r="T706" s="2"/>
      <c r="U706" s="2"/>
      <c r="V706" s="2"/>
      <c r="W706" s="2"/>
    </row>
    <row r="707" spans="2:23" ht="15" customHeight="1" x14ac:dyDescent="0.35">
      <c r="B707" s="349"/>
      <c r="C707" s="715" t="str">
        <f t="shared" si="42"/>
        <v/>
      </c>
      <c r="D707" s="458">
        <f>IF(ISNUMBER(Summary!$D$17), DATE(Summary!$D$17, 1, 1) + INT((ROW(B669)-1)/24), DATE(2024, 1, 1) + INT((ROW(B669)-1)/24))</f>
        <v>45319</v>
      </c>
      <c r="E707" s="459">
        <v>0.83333333333333337</v>
      </c>
      <c r="F707" s="780"/>
      <c r="G707" s="780"/>
      <c r="H707" s="460">
        <f t="shared" si="40"/>
        <v>0</v>
      </c>
      <c r="I707" s="460">
        <f t="shared" si="41"/>
        <v>0</v>
      </c>
      <c r="J707" s="460">
        <f t="shared" si="43"/>
        <v>0</v>
      </c>
      <c r="K707" s="9"/>
      <c r="P707" s="2"/>
      <c r="Q707" s="27"/>
      <c r="R707" s="2"/>
      <c r="S707" s="2"/>
      <c r="T707" s="2"/>
      <c r="U707" s="2"/>
      <c r="V707" s="2"/>
      <c r="W707" s="2"/>
    </row>
    <row r="708" spans="2:23" ht="15" customHeight="1" x14ac:dyDescent="0.35">
      <c r="B708" s="349"/>
      <c r="C708" s="715" t="str">
        <f t="shared" si="42"/>
        <v/>
      </c>
      <c r="D708" s="458">
        <f>IF(ISNUMBER(Summary!$D$17), DATE(Summary!$D$17, 1, 1) + INT((ROW(B670)-1)/24), DATE(2024, 1, 1) + INT((ROW(B670)-1)/24))</f>
        <v>45319</v>
      </c>
      <c r="E708" s="459">
        <v>0.87500000000000011</v>
      </c>
      <c r="F708" s="780"/>
      <c r="G708" s="780"/>
      <c r="H708" s="460">
        <f t="shared" si="40"/>
        <v>0</v>
      </c>
      <c r="I708" s="460">
        <f t="shared" si="41"/>
        <v>0</v>
      </c>
      <c r="J708" s="460">
        <f t="shared" si="43"/>
        <v>0</v>
      </c>
      <c r="K708" s="9"/>
      <c r="P708" s="2"/>
      <c r="Q708" s="27"/>
      <c r="R708" s="2"/>
      <c r="S708" s="2"/>
      <c r="T708" s="2"/>
      <c r="U708" s="2"/>
      <c r="V708" s="2"/>
      <c r="W708" s="2"/>
    </row>
    <row r="709" spans="2:23" ht="15" customHeight="1" x14ac:dyDescent="0.35">
      <c r="B709" s="349"/>
      <c r="C709" s="715" t="str">
        <f t="shared" si="42"/>
        <v/>
      </c>
      <c r="D709" s="458">
        <f>IF(ISNUMBER(Summary!$D$17), DATE(Summary!$D$17, 1, 1) + INT((ROW(B671)-1)/24), DATE(2024, 1, 1) + INT((ROW(B671)-1)/24))</f>
        <v>45319</v>
      </c>
      <c r="E709" s="459">
        <v>0.91666666666666674</v>
      </c>
      <c r="F709" s="780"/>
      <c r="G709" s="780"/>
      <c r="H709" s="460">
        <f t="shared" si="40"/>
        <v>0</v>
      </c>
      <c r="I709" s="460">
        <f t="shared" si="41"/>
        <v>0</v>
      </c>
      <c r="J709" s="460">
        <f t="shared" si="43"/>
        <v>0</v>
      </c>
      <c r="K709" s="9"/>
      <c r="P709" s="2"/>
      <c r="Q709" s="27"/>
      <c r="R709" s="2"/>
      <c r="S709" s="2"/>
      <c r="T709" s="2"/>
      <c r="U709" s="2"/>
      <c r="V709" s="2"/>
      <c r="W709" s="2"/>
    </row>
    <row r="710" spans="2:23" ht="15" customHeight="1" x14ac:dyDescent="0.35">
      <c r="B710" s="349"/>
      <c r="C710" s="715" t="str">
        <f t="shared" si="42"/>
        <v/>
      </c>
      <c r="D710" s="458">
        <f>IF(ISNUMBER(Summary!$D$17), DATE(Summary!$D$17, 1, 1) + INT((ROW(B672)-1)/24), DATE(2024, 1, 1) + INT((ROW(B672)-1)/24))</f>
        <v>45319</v>
      </c>
      <c r="E710" s="459">
        <v>0.95833333333333337</v>
      </c>
      <c r="F710" s="780"/>
      <c r="G710" s="780"/>
      <c r="H710" s="460">
        <f t="shared" si="40"/>
        <v>0</v>
      </c>
      <c r="I710" s="460">
        <f t="shared" si="41"/>
        <v>0</v>
      </c>
      <c r="J710" s="460">
        <f t="shared" si="43"/>
        <v>0</v>
      </c>
      <c r="K710" s="9"/>
      <c r="P710" s="2"/>
      <c r="Q710" s="27"/>
      <c r="R710" s="2"/>
      <c r="S710" s="2"/>
      <c r="T710" s="2"/>
      <c r="U710" s="2"/>
      <c r="V710" s="2"/>
      <c r="W710" s="2"/>
    </row>
    <row r="711" spans="2:23" ht="15" customHeight="1" x14ac:dyDescent="0.35">
      <c r="B711" s="457"/>
      <c r="C711" s="715">
        <f t="shared" si="42"/>
        <v>45320</v>
      </c>
      <c r="D711" s="458">
        <f>IF(ISNUMBER(Summary!$D$17), DATE(Summary!$D$17, 1, 1) + INT((ROW(B673)-1)/24), DATE(2024, 1, 1) + INT((ROW(B673)-1)/24))</f>
        <v>45320</v>
      </c>
      <c r="E711" s="459">
        <v>3.1225022567582528E-17</v>
      </c>
      <c r="F711" s="780"/>
      <c r="G711" s="780"/>
      <c r="H711" s="460">
        <f t="shared" si="40"/>
        <v>0</v>
      </c>
      <c r="I711" s="460">
        <f t="shared" si="41"/>
        <v>0</v>
      </c>
      <c r="J711" s="460">
        <f t="shared" si="43"/>
        <v>0</v>
      </c>
      <c r="K711" s="9"/>
      <c r="P711" s="2"/>
      <c r="Q711" s="27"/>
      <c r="R711" s="2"/>
      <c r="S711" s="2"/>
      <c r="T711" s="2"/>
      <c r="U711" s="2"/>
      <c r="V711" s="2"/>
      <c r="W711" s="2"/>
    </row>
    <row r="712" spans="2:23" ht="15" customHeight="1" x14ac:dyDescent="0.35">
      <c r="B712" s="349"/>
      <c r="C712" s="715" t="str">
        <f t="shared" si="42"/>
        <v/>
      </c>
      <c r="D712" s="458">
        <f>IF(ISNUMBER(Summary!$D$17), DATE(Summary!$D$17, 1, 1) + INT((ROW(B674)-1)/24), DATE(2024, 1, 1) + INT((ROW(B674)-1)/24))</f>
        <v>45320</v>
      </c>
      <c r="E712" s="459">
        <v>4.1666666666666699E-2</v>
      </c>
      <c r="F712" s="780"/>
      <c r="G712" s="780"/>
      <c r="H712" s="460">
        <f t="shared" si="40"/>
        <v>0</v>
      </c>
      <c r="I712" s="460">
        <f t="shared" si="41"/>
        <v>0</v>
      </c>
      <c r="J712" s="460">
        <f t="shared" si="43"/>
        <v>0</v>
      </c>
      <c r="K712" s="9"/>
      <c r="P712" s="2"/>
      <c r="Q712" s="27"/>
      <c r="R712" s="2"/>
      <c r="S712" s="2"/>
      <c r="T712" s="2"/>
      <c r="U712" s="2"/>
      <c r="V712" s="2"/>
      <c r="W712" s="2"/>
    </row>
    <row r="713" spans="2:23" ht="15" customHeight="1" x14ac:dyDescent="0.35">
      <c r="B713" s="349"/>
      <c r="C713" s="715" t="str">
        <f t="shared" si="42"/>
        <v/>
      </c>
      <c r="D713" s="458">
        <f>IF(ISNUMBER(Summary!$D$17), DATE(Summary!$D$17, 1, 1) + INT((ROW(B675)-1)/24), DATE(2024, 1, 1) + INT((ROW(B675)-1)/24))</f>
        <v>45320</v>
      </c>
      <c r="E713" s="459">
        <v>8.333333333333337E-2</v>
      </c>
      <c r="F713" s="780"/>
      <c r="G713" s="780"/>
      <c r="H713" s="460">
        <f t="shared" si="40"/>
        <v>0</v>
      </c>
      <c r="I713" s="460">
        <f t="shared" si="41"/>
        <v>0</v>
      </c>
      <c r="J713" s="460">
        <f t="shared" si="43"/>
        <v>0</v>
      </c>
      <c r="K713" s="9"/>
      <c r="P713" s="2"/>
      <c r="Q713" s="27"/>
      <c r="R713" s="2"/>
      <c r="S713" s="2"/>
      <c r="T713" s="2"/>
      <c r="U713" s="2"/>
      <c r="V713" s="2"/>
      <c r="W713" s="2"/>
    </row>
    <row r="714" spans="2:23" ht="15" customHeight="1" x14ac:dyDescent="0.35">
      <c r="B714" s="349"/>
      <c r="C714" s="715" t="str">
        <f t="shared" si="42"/>
        <v/>
      </c>
      <c r="D714" s="458">
        <f>IF(ISNUMBER(Summary!$D$17), DATE(Summary!$D$17, 1, 1) + INT((ROW(B676)-1)/24), DATE(2024, 1, 1) + INT((ROW(B676)-1)/24))</f>
        <v>45320</v>
      </c>
      <c r="E714" s="459">
        <v>0.12500000000000006</v>
      </c>
      <c r="F714" s="780"/>
      <c r="G714" s="780"/>
      <c r="H714" s="460">
        <f t="shared" si="40"/>
        <v>0</v>
      </c>
      <c r="I714" s="460">
        <f t="shared" si="41"/>
        <v>0</v>
      </c>
      <c r="J714" s="460">
        <f t="shared" si="43"/>
        <v>0</v>
      </c>
      <c r="K714" s="9"/>
      <c r="P714" s="2"/>
      <c r="Q714" s="27"/>
      <c r="R714" s="2"/>
      <c r="S714" s="2"/>
      <c r="T714" s="2"/>
      <c r="U714" s="2"/>
      <c r="V714" s="2"/>
      <c r="W714" s="2"/>
    </row>
    <row r="715" spans="2:23" ht="15" customHeight="1" x14ac:dyDescent="0.35">
      <c r="B715" s="349"/>
      <c r="C715" s="715" t="str">
        <f t="shared" si="42"/>
        <v/>
      </c>
      <c r="D715" s="458">
        <f>IF(ISNUMBER(Summary!$D$17), DATE(Summary!$D$17, 1, 1) + INT((ROW(B677)-1)/24), DATE(2024, 1, 1) + INT((ROW(B677)-1)/24))</f>
        <v>45320</v>
      </c>
      <c r="E715" s="459">
        <v>0.16666666666666669</v>
      </c>
      <c r="F715" s="780"/>
      <c r="G715" s="780"/>
      <c r="H715" s="460">
        <f t="shared" si="40"/>
        <v>0</v>
      </c>
      <c r="I715" s="460">
        <f t="shared" si="41"/>
        <v>0</v>
      </c>
      <c r="J715" s="460">
        <f t="shared" si="43"/>
        <v>0</v>
      </c>
      <c r="K715" s="9"/>
      <c r="P715" s="2"/>
      <c r="Q715" s="27"/>
      <c r="R715" s="2"/>
      <c r="S715" s="2"/>
      <c r="T715" s="2"/>
      <c r="U715" s="2"/>
      <c r="V715" s="2"/>
      <c r="W715" s="2"/>
    </row>
    <row r="716" spans="2:23" ht="15" customHeight="1" x14ac:dyDescent="0.35">
      <c r="B716" s="349"/>
      <c r="C716" s="715" t="str">
        <f t="shared" si="42"/>
        <v/>
      </c>
      <c r="D716" s="458">
        <f>IF(ISNUMBER(Summary!$D$17), DATE(Summary!$D$17, 1, 1) + INT((ROW(B678)-1)/24), DATE(2024, 1, 1) + INT((ROW(B678)-1)/24))</f>
        <v>45320</v>
      </c>
      <c r="E716" s="459">
        <v>0.20833333333333337</v>
      </c>
      <c r="F716" s="780"/>
      <c r="G716" s="780"/>
      <c r="H716" s="460">
        <f t="shared" si="40"/>
        <v>0</v>
      </c>
      <c r="I716" s="460">
        <f t="shared" si="41"/>
        <v>0</v>
      </c>
      <c r="J716" s="460">
        <f t="shared" si="43"/>
        <v>0</v>
      </c>
      <c r="K716" s="9"/>
      <c r="P716" s="2"/>
      <c r="Q716" s="27"/>
      <c r="R716" s="2"/>
      <c r="S716" s="2"/>
      <c r="T716" s="2"/>
      <c r="U716" s="2"/>
      <c r="V716" s="2"/>
      <c r="W716" s="2"/>
    </row>
    <row r="717" spans="2:23" ht="15" customHeight="1" x14ac:dyDescent="0.35">
      <c r="B717" s="349"/>
      <c r="C717" s="715" t="str">
        <f t="shared" si="42"/>
        <v/>
      </c>
      <c r="D717" s="458">
        <f>IF(ISNUMBER(Summary!$D$17), DATE(Summary!$D$17, 1, 1) + INT((ROW(B679)-1)/24), DATE(2024, 1, 1) + INT((ROW(B679)-1)/24))</f>
        <v>45320</v>
      </c>
      <c r="E717" s="459">
        <v>0.25</v>
      </c>
      <c r="F717" s="780"/>
      <c r="G717" s="780"/>
      <c r="H717" s="460">
        <f t="shared" si="40"/>
        <v>0</v>
      </c>
      <c r="I717" s="460">
        <f t="shared" si="41"/>
        <v>0</v>
      </c>
      <c r="J717" s="460">
        <f t="shared" si="43"/>
        <v>0</v>
      </c>
      <c r="K717" s="9"/>
      <c r="P717" s="2"/>
      <c r="Q717" s="27"/>
      <c r="R717" s="2"/>
      <c r="S717" s="2"/>
      <c r="T717" s="2"/>
      <c r="U717" s="2"/>
      <c r="V717" s="2"/>
      <c r="W717" s="2"/>
    </row>
    <row r="718" spans="2:23" ht="15" customHeight="1" x14ac:dyDescent="0.35">
      <c r="B718" s="349"/>
      <c r="C718" s="715" t="str">
        <f t="shared" si="42"/>
        <v/>
      </c>
      <c r="D718" s="458">
        <f>IF(ISNUMBER(Summary!$D$17), DATE(Summary!$D$17, 1, 1) + INT((ROW(B680)-1)/24), DATE(2024, 1, 1) + INT((ROW(B680)-1)/24))</f>
        <v>45320</v>
      </c>
      <c r="E718" s="459">
        <v>0.29166666666666669</v>
      </c>
      <c r="F718" s="780"/>
      <c r="G718" s="780"/>
      <c r="H718" s="460">
        <f t="shared" si="40"/>
        <v>0</v>
      </c>
      <c r="I718" s="460">
        <f t="shared" si="41"/>
        <v>0</v>
      </c>
      <c r="J718" s="460">
        <f t="shared" si="43"/>
        <v>0</v>
      </c>
      <c r="K718" s="9"/>
      <c r="P718" s="2"/>
      <c r="Q718" s="27"/>
      <c r="R718" s="2"/>
      <c r="S718" s="2"/>
      <c r="T718" s="2"/>
      <c r="U718" s="2"/>
      <c r="V718" s="2"/>
      <c r="W718" s="2"/>
    </row>
    <row r="719" spans="2:23" ht="15" customHeight="1" x14ac:dyDescent="0.35">
      <c r="B719" s="349"/>
      <c r="C719" s="715" t="str">
        <f t="shared" si="42"/>
        <v/>
      </c>
      <c r="D719" s="458">
        <f>IF(ISNUMBER(Summary!$D$17), DATE(Summary!$D$17, 1, 1) + INT((ROW(B681)-1)/24), DATE(2024, 1, 1) + INT((ROW(B681)-1)/24))</f>
        <v>45320</v>
      </c>
      <c r="E719" s="459">
        <v>0.33333333333333337</v>
      </c>
      <c r="F719" s="780"/>
      <c r="G719" s="780"/>
      <c r="H719" s="460">
        <f t="shared" si="40"/>
        <v>0</v>
      </c>
      <c r="I719" s="460">
        <f t="shared" si="41"/>
        <v>0</v>
      </c>
      <c r="J719" s="460">
        <f t="shared" si="43"/>
        <v>0</v>
      </c>
      <c r="K719" s="9"/>
      <c r="P719" s="2"/>
      <c r="Q719" s="27"/>
      <c r="R719" s="2"/>
      <c r="S719" s="2"/>
      <c r="T719" s="2"/>
      <c r="U719" s="2"/>
      <c r="V719" s="2"/>
      <c r="W719" s="2"/>
    </row>
    <row r="720" spans="2:23" ht="15" customHeight="1" x14ac:dyDescent="0.35">
      <c r="B720" s="349"/>
      <c r="C720" s="715" t="str">
        <f t="shared" si="42"/>
        <v/>
      </c>
      <c r="D720" s="458">
        <f>IF(ISNUMBER(Summary!$D$17), DATE(Summary!$D$17, 1, 1) + INT((ROW(B682)-1)/24), DATE(2024, 1, 1) + INT((ROW(B682)-1)/24))</f>
        <v>45320</v>
      </c>
      <c r="E720" s="459">
        <v>0.375</v>
      </c>
      <c r="F720" s="780"/>
      <c r="G720" s="780"/>
      <c r="H720" s="460">
        <f t="shared" si="40"/>
        <v>0</v>
      </c>
      <c r="I720" s="460">
        <f t="shared" si="41"/>
        <v>0</v>
      </c>
      <c r="J720" s="460">
        <f t="shared" si="43"/>
        <v>0</v>
      </c>
      <c r="K720" s="9"/>
      <c r="P720" s="2"/>
      <c r="Q720" s="27"/>
      <c r="R720" s="2"/>
      <c r="S720" s="2"/>
      <c r="T720" s="2"/>
      <c r="U720" s="2"/>
      <c r="V720" s="2"/>
      <c r="W720" s="2"/>
    </row>
    <row r="721" spans="2:23" ht="15" customHeight="1" x14ac:dyDescent="0.35">
      <c r="B721" s="349"/>
      <c r="C721" s="715" t="str">
        <f t="shared" si="42"/>
        <v/>
      </c>
      <c r="D721" s="458">
        <f>IF(ISNUMBER(Summary!$D$17), DATE(Summary!$D$17, 1, 1) + INT((ROW(B683)-1)/24), DATE(2024, 1, 1) + INT((ROW(B683)-1)/24))</f>
        <v>45320</v>
      </c>
      <c r="E721" s="459">
        <v>0.41666666666666669</v>
      </c>
      <c r="F721" s="780"/>
      <c r="G721" s="780"/>
      <c r="H721" s="460">
        <f t="shared" si="40"/>
        <v>0</v>
      </c>
      <c r="I721" s="460">
        <f t="shared" si="41"/>
        <v>0</v>
      </c>
      <c r="J721" s="460">
        <f t="shared" si="43"/>
        <v>0</v>
      </c>
      <c r="K721" s="9"/>
      <c r="P721" s="2"/>
      <c r="Q721" s="27"/>
      <c r="R721" s="2"/>
      <c r="S721" s="2"/>
      <c r="T721" s="2"/>
      <c r="U721" s="2"/>
      <c r="V721" s="2"/>
      <c r="W721" s="2"/>
    </row>
    <row r="722" spans="2:23" ht="15" customHeight="1" x14ac:dyDescent="0.35">
      <c r="B722" s="349"/>
      <c r="C722" s="715" t="str">
        <f t="shared" si="42"/>
        <v/>
      </c>
      <c r="D722" s="458">
        <f>IF(ISNUMBER(Summary!$D$17), DATE(Summary!$D$17, 1, 1) + INT((ROW(B684)-1)/24), DATE(2024, 1, 1) + INT((ROW(B684)-1)/24))</f>
        <v>45320</v>
      </c>
      <c r="E722" s="459">
        <v>0.45833333333333337</v>
      </c>
      <c r="F722" s="780"/>
      <c r="G722" s="780"/>
      <c r="H722" s="460">
        <f t="shared" si="40"/>
        <v>0</v>
      </c>
      <c r="I722" s="460">
        <f t="shared" si="41"/>
        <v>0</v>
      </c>
      <c r="J722" s="460">
        <f t="shared" si="43"/>
        <v>0</v>
      </c>
      <c r="K722" s="9"/>
      <c r="P722" s="2"/>
      <c r="Q722" s="27"/>
      <c r="R722" s="2"/>
      <c r="S722" s="2"/>
      <c r="T722" s="2"/>
      <c r="U722" s="2"/>
      <c r="V722" s="2"/>
      <c r="W722" s="2"/>
    </row>
    <row r="723" spans="2:23" ht="15" customHeight="1" x14ac:dyDescent="0.35">
      <c r="B723" s="349"/>
      <c r="C723" s="715" t="str">
        <f t="shared" si="42"/>
        <v/>
      </c>
      <c r="D723" s="458">
        <f>IF(ISNUMBER(Summary!$D$17), DATE(Summary!$D$17, 1, 1) + INT((ROW(B685)-1)/24), DATE(2024, 1, 1) + INT((ROW(B685)-1)/24))</f>
        <v>45320</v>
      </c>
      <c r="E723" s="459">
        <v>0.50000000000000011</v>
      </c>
      <c r="F723" s="780"/>
      <c r="G723" s="780"/>
      <c r="H723" s="460">
        <f t="shared" si="40"/>
        <v>0</v>
      </c>
      <c r="I723" s="460">
        <f t="shared" si="41"/>
        <v>0</v>
      </c>
      <c r="J723" s="460">
        <f t="shared" si="43"/>
        <v>0</v>
      </c>
      <c r="K723" s="9"/>
      <c r="P723" s="2"/>
      <c r="Q723" s="27"/>
      <c r="R723" s="2"/>
      <c r="S723" s="2"/>
      <c r="T723" s="2"/>
      <c r="U723" s="2"/>
      <c r="V723" s="2"/>
      <c r="W723" s="2"/>
    </row>
    <row r="724" spans="2:23" ht="15" customHeight="1" x14ac:dyDescent="0.35">
      <c r="B724" s="349"/>
      <c r="C724" s="715" t="str">
        <f t="shared" si="42"/>
        <v/>
      </c>
      <c r="D724" s="458">
        <f>IF(ISNUMBER(Summary!$D$17), DATE(Summary!$D$17, 1, 1) + INT((ROW(B686)-1)/24), DATE(2024, 1, 1) + INT((ROW(B686)-1)/24))</f>
        <v>45320</v>
      </c>
      <c r="E724" s="459">
        <v>0.54166666666666674</v>
      </c>
      <c r="F724" s="780"/>
      <c r="G724" s="780"/>
      <c r="H724" s="460">
        <f t="shared" si="40"/>
        <v>0</v>
      </c>
      <c r="I724" s="460">
        <f t="shared" si="41"/>
        <v>0</v>
      </c>
      <c r="J724" s="460">
        <f t="shared" si="43"/>
        <v>0</v>
      </c>
      <c r="K724" s="9"/>
      <c r="P724" s="2"/>
      <c r="Q724" s="27"/>
      <c r="R724" s="2"/>
      <c r="S724" s="2"/>
      <c r="T724" s="2"/>
      <c r="U724" s="2"/>
      <c r="V724" s="2"/>
      <c r="W724" s="2"/>
    </row>
    <row r="725" spans="2:23" ht="15" customHeight="1" x14ac:dyDescent="0.35">
      <c r="B725" s="349"/>
      <c r="C725" s="715" t="str">
        <f t="shared" si="42"/>
        <v/>
      </c>
      <c r="D725" s="458">
        <f>IF(ISNUMBER(Summary!$D$17), DATE(Summary!$D$17, 1, 1) + INT((ROW(B687)-1)/24), DATE(2024, 1, 1) + INT((ROW(B687)-1)/24))</f>
        <v>45320</v>
      </c>
      <c r="E725" s="459">
        <v>0.58333333333333337</v>
      </c>
      <c r="F725" s="780"/>
      <c r="G725" s="780"/>
      <c r="H725" s="460">
        <f t="shared" si="40"/>
        <v>0</v>
      </c>
      <c r="I725" s="460">
        <f t="shared" si="41"/>
        <v>0</v>
      </c>
      <c r="J725" s="460">
        <f t="shared" si="43"/>
        <v>0</v>
      </c>
      <c r="K725" s="9"/>
      <c r="P725" s="2"/>
      <c r="Q725" s="27"/>
      <c r="R725" s="2"/>
      <c r="S725" s="2"/>
      <c r="T725" s="2"/>
      <c r="U725" s="2"/>
      <c r="V725" s="2"/>
      <c r="W725" s="2"/>
    </row>
    <row r="726" spans="2:23" ht="15" customHeight="1" x14ac:dyDescent="0.35">
      <c r="B726" s="349"/>
      <c r="C726" s="715" t="str">
        <f t="shared" si="42"/>
        <v/>
      </c>
      <c r="D726" s="458">
        <f>IF(ISNUMBER(Summary!$D$17), DATE(Summary!$D$17, 1, 1) + INT((ROW(B688)-1)/24), DATE(2024, 1, 1) + INT((ROW(B688)-1)/24))</f>
        <v>45320</v>
      </c>
      <c r="E726" s="459">
        <v>0.62500000000000011</v>
      </c>
      <c r="F726" s="780"/>
      <c r="G726" s="780"/>
      <c r="H726" s="460">
        <f t="shared" si="40"/>
        <v>0</v>
      </c>
      <c r="I726" s="460">
        <f t="shared" si="41"/>
        <v>0</v>
      </c>
      <c r="J726" s="460">
        <f t="shared" si="43"/>
        <v>0</v>
      </c>
      <c r="K726" s="9"/>
      <c r="P726" s="2"/>
      <c r="Q726" s="27"/>
      <c r="R726" s="2"/>
      <c r="S726" s="2"/>
      <c r="T726" s="2"/>
      <c r="U726" s="2"/>
      <c r="V726" s="2"/>
      <c r="W726" s="2"/>
    </row>
    <row r="727" spans="2:23" ht="15" customHeight="1" x14ac:dyDescent="0.35">
      <c r="B727" s="349"/>
      <c r="C727" s="715" t="str">
        <f t="shared" si="42"/>
        <v/>
      </c>
      <c r="D727" s="458">
        <f>IF(ISNUMBER(Summary!$D$17), DATE(Summary!$D$17, 1, 1) + INT((ROW(B689)-1)/24), DATE(2024, 1, 1) + INT((ROW(B689)-1)/24))</f>
        <v>45320</v>
      </c>
      <c r="E727" s="459">
        <v>0.66666666666666674</v>
      </c>
      <c r="F727" s="780"/>
      <c r="G727" s="780"/>
      <c r="H727" s="460">
        <f t="shared" si="40"/>
        <v>0</v>
      </c>
      <c r="I727" s="460">
        <f t="shared" si="41"/>
        <v>0</v>
      </c>
      <c r="J727" s="460">
        <f t="shared" si="43"/>
        <v>0</v>
      </c>
      <c r="K727" s="9"/>
      <c r="P727" s="2"/>
      <c r="Q727" s="27"/>
      <c r="R727" s="2"/>
      <c r="S727" s="2"/>
      <c r="T727" s="2"/>
      <c r="U727" s="2"/>
      <c r="V727" s="2"/>
      <c r="W727" s="2"/>
    </row>
    <row r="728" spans="2:23" ht="15" customHeight="1" x14ac:dyDescent="0.35">
      <c r="B728" s="349"/>
      <c r="C728" s="715" t="str">
        <f t="shared" si="42"/>
        <v/>
      </c>
      <c r="D728" s="458">
        <f>IF(ISNUMBER(Summary!$D$17), DATE(Summary!$D$17, 1, 1) + INT((ROW(B690)-1)/24), DATE(2024, 1, 1) + INT((ROW(B690)-1)/24))</f>
        <v>45320</v>
      </c>
      <c r="E728" s="459">
        <v>0.70833333333333337</v>
      </c>
      <c r="F728" s="780"/>
      <c r="G728" s="780"/>
      <c r="H728" s="460">
        <f t="shared" si="40"/>
        <v>0</v>
      </c>
      <c r="I728" s="460">
        <f t="shared" si="41"/>
        <v>0</v>
      </c>
      <c r="J728" s="460">
        <f t="shared" si="43"/>
        <v>0</v>
      </c>
      <c r="K728" s="9"/>
      <c r="P728" s="2"/>
      <c r="Q728" s="27"/>
      <c r="R728" s="2"/>
      <c r="S728" s="2"/>
      <c r="T728" s="2"/>
      <c r="U728" s="2"/>
      <c r="V728" s="2"/>
      <c r="W728" s="2"/>
    </row>
    <row r="729" spans="2:23" ht="15" customHeight="1" x14ac:dyDescent="0.35">
      <c r="B729" s="349"/>
      <c r="C729" s="715" t="str">
        <f t="shared" si="42"/>
        <v/>
      </c>
      <c r="D729" s="458">
        <f>IF(ISNUMBER(Summary!$D$17), DATE(Summary!$D$17, 1, 1) + INT((ROW(B691)-1)/24), DATE(2024, 1, 1) + INT((ROW(B691)-1)/24))</f>
        <v>45320</v>
      </c>
      <c r="E729" s="459">
        <v>0.75000000000000011</v>
      </c>
      <c r="F729" s="780"/>
      <c r="G729" s="780"/>
      <c r="H729" s="460">
        <f t="shared" si="40"/>
        <v>0</v>
      </c>
      <c r="I729" s="460">
        <f t="shared" si="41"/>
        <v>0</v>
      </c>
      <c r="J729" s="460">
        <f t="shared" si="43"/>
        <v>0</v>
      </c>
      <c r="K729" s="9"/>
      <c r="P729" s="2"/>
      <c r="Q729" s="27"/>
      <c r="R729" s="2"/>
      <c r="S729" s="2"/>
      <c r="T729" s="2"/>
      <c r="U729" s="2"/>
      <c r="V729" s="2"/>
      <c r="W729" s="2"/>
    </row>
    <row r="730" spans="2:23" ht="15" customHeight="1" x14ac:dyDescent="0.35">
      <c r="B730" s="349"/>
      <c r="C730" s="715" t="str">
        <f t="shared" si="42"/>
        <v/>
      </c>
      <c r="D730" s="458">
        <f>IF(ISNUMBER(Summary!$D$17), DATE(Summary!$D$17, 1, 1) + INT((ROW(B692)-1)/24), DATE(2024, 1, 1) + INT((ROW(B692)-1)/24))</f>
        <v>45320</v>
      </c>
      <c r="E730" s="459">
        <v>0.79166666666666674</v>
      </c>
      <c r="F730" s="780"/>
      <c r="G730" s="780"/>
      <c r="H730" s="460">
        <f t="shared" si="40"/>
        <v>0</v>
      </c>
      <c r="I730" s="460">
        <f t="shared" si="41"/>
        <v>0</v>
      </c>
      <c r="J730" s="460">
        <f t="shared" si="43"/>
        <v>0</v>
      </c>
      <c r="K730" s="9"/>
      <c r="P730" s="2"/>
      <c r="Q730" s="27"/>
      <c r="R730" s="2"/>
      <c r="S730" s="2"/>
      <c r="T730" s="2"/>
      <c r="U730" s="2"/>
      <c r="V730" s="2"/>
      <c r="W730" s="2"/>
    </row>
    <row r="731" spans="2:23" ht="15" customHeight="1" x14ac:dyDescent="0.35">
      <c r="B731" s="349"/>
      <c r="C731" s="715" t="str">
        <f t="shared" si="42"/>
        <v/>
      </c>
      <c r="D731" s="458">
        <f>IF(ISNUMBER(Summary!$D$17), DATE(Summary!$D$17, 1, 1) + INT((ROW(B693)-1)/24), DATE(2024, 1, 1) + INT((ROW(B693)-1)/24))</f>
        <v>45320</v>
      </c>
      <c r="E731" s="459">
        <v>0.83333333333333337</v>
      </c>
      <c r="F731" s="780"/>
      <c r="G731" s="780"/>
      <c r="H731" s="460">
        <f t="shared" si="40"/>
        <v>0</v>
      </c>
      <c r="I731" s="460">
        <f t="shared" si="41"/>
        <v>0</v>
      </c>
      <c r="J731" s="460">
        <f t="shared" si="43"/>
        <v>0</v>
      </c>
      <c r="K731" s="9"/>
      <c r="P731" s="2"/>
      <c r="Q731" s="27"/>
      <c r="R731" s="2"/>
      <c r="S731" s="2"/>
      <c r="T731" s="2"/>
      <c r="U731" s="2"/>
      <c r="V731" s="2"/>
      <c r="W731" s="2"/>
    </row>
    <row r="732" spans="2:23" ht="15" customHeight="1" x14ac:dyDescent="0.35">
      <c r="B732" s="349"/>
      <c r="C732" s="715" t="str">
        <f t="shared" si="42"/>
        <v/>
      </c>
      <c r="D732" s="458">
        <f>IF(ISNUMBER(Summary!$D$17), DATE(Summary!$D$17, 1, 1) + INT((ROW(B694)-1)/24), DATE(2024, 1, 1) + INT((ROW(B694)-1)/24))</f>
        <v>45320</v>
      </c>
      <c r="E732" s="459">
        <v>0.87500000000000011</v>
      </c>
      <c r="F732" s="780"/>
      <c r="G732" s="780"/>
      <c r="H732" s="460">
        <f t="shared" si="40"/>
        <v>0</v>
      </c>
      <c r="I732" s="460">
        <f t="shared" si="41"/>
        <v>0</v>
      </c>
      <c r="J732" s="460">
        <f t="shared" si="43"/>
        <v>0</v>
      </c>
      <c r="K732" s="9"/>
      <c r="P732" s="2"/>
      <c r="Q732" s="27"/>
      <c r="R732" s="2"/>
      <c r="S732" s="2"/>
      <c r="T732" s="2"/>
      <c r="U732" s="2"/>
      <c r="V732" s="2"/>
      <c r="W732" s="2"/>
    </row>
    <row r="733" spans="2:23" ht="15" customHeight="1" x14ac:dyDescent="0.35">
      <c r="B733" s="349"/>
      <c r="C733" s="715" t="str">
        <f t="shared" si="42"/>
        <v/>
      </c>
      <c r="D733" s="458">
        <f>IF(ISNUMBER(Summary!$D$17), DATE(Summary!$D$17, 1, 1) + INT((ROW(B695)-1)/24), DATE(2024, 1, 1) + INT((ROW(B695)-1)/24))</f>
        <v>45320</v>
      </c>
      <c r="E733" s="459">
        <v>0.91666666666666674</v>
      </c>
      <c r="F733" s="780"/>
      <c r="G733" s="780"/>
      <c r="H733" s="460">
        <f t="shared" si="40"/>
        <v>0</v>
      </c>
      <c r="I733" s="460">
        <f t="shared" si="41"/>
        <v>0</v>
      </c>
      <c r="J733" s="460">
        <f t="shared" si="43"/>
        <v>0</v>
      </c>
      <c r="K733" s="9"/>
      <c r="P733" s="2"/>
      <c r="Q733" s="27"/>
      <c r="R733" s="2"/>
      <c r="S733" s="2"/>
      <c r="T733" s="2"/>
      <c r="U733" s="2"/>
      <c r="V733" s="2"/>
      <c r="W733" s="2"/>
    </row>
    <row r="734" spans="2:23" ht="15" customHeight="1" x14ac:dyDescent="0.35">
      <c r="B734" s="349"/>
      <c r="C734" s="715" t="str">
        <f t="shared" si="42"/>
        <v/>
      </c>
      <c r="D734" s="458">
        <f>IF(ISNUMBER(Summary!$D$17), DATE(Summary!$D$17, 1, 1) + INT((ROW(B696)-1)/24), DATE(2024, 1, 1) + INT((ROW(B696)-1)/24))</f>
        <v>45320</v>
      </c>
      <c r="E734" s="459">
        <v>0.95833333333333337</v>
      </c>
      <c r="F734" s="780"/>
      <c r="G734" s="780"/>
      <c r="H734" s="460">
        <f t="shared" si="40"/>
        <v>0</v>
      </c>
      <c r="I734" s="460">
        <f t="shared" si="41"/>
        <v>0</v>
      </c>
      <c r="J734" s="460">
        <f t="shared" si="43"/>
        <v>0</v>
      </c>
      <c r="K734" s="9"/>
      <c r="P734" s="2"/>
      <c r="Q734" s="27"/>
      <c r="R734" s="2"/>
      <c r="S734" s="2"/>
      <c r="T734" s="2"/>
      <c r="U734" s="2"/>
      <c r="V734" s="2"/>
      <c r="W734" s="2"/>
    </row>
    <row r="735" spans="2:23" ht="15" customHeight="1" x14ac:dyDescent="0.35">
      <c r="B735" s="457"/>
      <c r="C735" s="715">
        <f t="shared" si="42"/>
        <v>45321</v>
      </c>
      <c r="D735" s="458">
        <f>IF(ISNUMBER(Summary!$D$17), DATE(Summary!$D$17, 1, 1) + INT((ROW(B697)-1)/24), DATE(2024, 1, 1) + INT((ROW(B697)-1)/24))</f>
        <v>45321</v>
      </c>
      <c r="E735" s="459">
        <v>3.1225022567582528E-17</v>
      </c>
      <c r="F735" s="780"/>
      <c r="G735" s="780"/>
      <c r="H735" s="460">
        <f t="shared" si="40"/>
        <v>0</v>
      </c>
      <c r="I735" s="460">
        <f t="shared" si="41"/>
        <v>0</v>
      </c>
      <c r="J735" s="460">
        <f t="shared" si="43"/>
        <v>0</v>
      </c>
      <c r="K735" s="9"/>
      <c r="P735" s="2"/>
      <c r="Q735" s="27"/>
      <c r="R735" s="2"/>
      <c r="S735" s="2"/>
      <c r="T735" s="2"/>
      <c r="U735" s="2"/>
      <c r="V735" s="2"/>
      <c r="W735" s="2"/>
    </row>
    <row r="736" spans="2:23" ht="15" customHeight="1" x14ac:dyDescent="0.35">
      <c r="B736" s="349"/>
      <c r="C736" s="715" t="str">
        <f t="shared" si="42"/>
        <v/>
      </c>
      <c r="D736" s="458">
        <f>IF(ISNUMBER(Summary!$D$17), DATE(Summary!$D$17, 1, 1) + INT((ROW(B698)-1)/24), DATE(2024, 1, 1) + INT((ROW(B698)-1)/24))</f>
        <v>45321</v>
      </c>
      <c r="E736" s="459">
        <v>4.1666666666666699E-2</v>
      </c>
      <c r="F736" s="780"/>
      <c r="G736" s="780"/>
      <c r="H736" s="460">
        <f t="shared" si="40"/>
        <v>0</v>
      </c>
      <c r="I736" s="460">
        <f t="shared" si="41"/>
        <v>0</v>
      </c>
      <c r="J736" s="460">
        <f t="shared" si="43"/>
        <v>0</v>
      </c>
      <c r="K736" s="9"/>
      <c r="P736" s="2"/>
      <c r="Q736" s="27"/>
      <c r="R736" s="2"/>
      <c r="S736" s="2"/>
      <c r="T736" s="2"/>
      <c r="U736" s="2"/>
      <c r="V736" s="2"/>
      <c r="W736" s="2"/>
    </row>
    <row r="737" spans="2:23" ht="15" customHeight="1" x14ac:dyDescent="0.35">
      <c r="B737" s="349"/>
      <c r="C737" s="715" t="str">
        <f t="shared" si="42"/>
        <v/>
      </c>
      <c r="D737" s="458">
        <f>IF(ISNUMBER(Summary!$D$17), DATE(Summary!$D$17, 1, 1) + INT((ROW(B699)-1)/24), DATE(2024, 1, 1) + INT((ROW(B699)-1)/24))</f>
        <v>45321</v>
      </c>
      <c r="E737" s="459">
        <v>8.333333333333337E-2</v>
      </c>
      <c r="F737" s="780"/>
      <c r="G737" s="780"/>
      <c r="H737" s="460">
        <f t="shared" si="40"/>
        <v>0</v>
      </c>
      <c r="I737" s="460">
        <f t="shared" si="41"/>
        <v>0</v>
      </c>
      <c r="J737" s="460">
        <f t="shared" si="43"/>
        <v>0</v>
      </c>
      <c r="K737" s="9"/>
      <c r="P737" s="2"/>
      <c r="Q737" s="27"/>
      <c r="R737" s="2"/>
      <c r="S737" s="2"/>
      <c r="T737" s="2"/>
      <c r="U737" s="2"/>
      <c r="V737" s="2"/>
      <c r="W737" s="2"/>
    </row>
    <row r="738" spans="2:23" ht="15" customHeight="1" x14ac:dyDescent="0.35">
      <c r="B738" s="349"/>
      <c r="C738" s="715" t="str">
        <f t="shared" si="42"/>
        <v/>
      </c>
      <c r="D738" s="458">
        <f>IF(ISNUMBER(Summary!$D$17), DATE(Summary!$D$17, 1, 1) + INT((ROW(B700)-1)/24), DATE(2024, 1, 1) + INT((ROW(B700)-1)/24))</f>
        <v>45321</v>
      </c>
      <c r="E738" s="459">
        <v>0.12500000000000006</v>
      </c>
      <c r="F738" s="780"/>
      <c r="G738" s="780"/>
      <c r="H738" s="460">
        <f t="shared" si="40"/>
        <v>0</v>
      </c>
      <c r="I738" s="460">
        <f t="shared" si="41"/>
        <v>0</v>
      </c>
      <c r="J738" s="460">
        <f t="shared" si="43"/>
        <v>0</v>
      </c>
      <c r="K738" s="9"/>
      <c r="P738" s="2"/>
      <c r="Q738" s="27"/>
      <c r="R738" s="2"/>
      <c r="S738" s="2"/>
      <c r="T738" s="2"/>
      <c r="U738" s="2"/>
      <c r="V738" s="2"/>
      <c r="W738" s="2"/>
    </row>
    <row r="739" spans="2:23" ht="15" customHeight="1" x14ac:dyDescent="0.35">
      <c r="B739" s="349"/>
      <c r="C739" s="715" t="str">
        <f t="shared" si="42"/>
        <v/>
      </c>
      <c r="D739" s="458">
        <f>IF(ISNUMBER(Summary!$D$17), DATE(Summary!$D$17, 1, 1) + INT((ROW(B701)-1)/24), DATE(2024, 1, 1) + INT((ROW(B701)-1)/24))</f>
        <v>45321</v>
      </c>
      <c r="E739" s="459">
        <v>0.16666666666666669</v>
      </c>
      <c r="F739" s="780"/>
      <c r="G739" s="780"/>
      <c r="H739" s="460">
        <f t="shared" si="40"/>
        <v>0</v>
      </c>
      <c r="I739" s="460">
        <f t="shared" si="41"/>
        <v>0</v>
      </c>
      <c r="J739" s="460">
        <f t="shared" si="43"/>
        <v>0</v>
      </c>
      <c r="K739" s="9"/>
      <c r="P739" s="2"/>
      <c r="Q739" s="27"/>
      <c r="R739" s="2"/>
      <c r="S739" s="2"/>
      <c r="T739" s="2"/>
      <c r="U739" s="2"/>
      <c r="V739" s="2"/>
      <c r="W739" s="2"/>
    </row>
    <row r="740" spans="2:23" ht="15" customHeight="1" x14ac:dyDescent="0.35">
      <c r="B740" s="349"/>
      <c r="C740" s="715" t="str">
        <f t="shared" si="42"/>
        <v/>
      </c>
      <c r="D740" s="458">
        <f>IF(ISNUMBER(Summary!$D$17), DATE(Summary!$D$17, 1, 1) + INT((ROW(B702)-1)/24), DATE(2024, 1, 1) + INT((ROW(B702)-1)/24))</f>
        <v>45321</v>
      </c>
      <c r="E740" s="459">
        <v>0.20833333333333337</v>
      </c>
      <c r="F740" s="780"/>
      <c r="G740" s="780"/>
      <c r="H740" s="460">
        <f t="shared" si="40"/>
        <v>0</v>
      </c>
      <c r="I740" s="460">
        <f t="shared" si="41"/>
        <v>0</v>
      </c>
      <c r="J740" s="460">
        <f t="shared" si="43"/>
        <v>0</v>
      </c>
      <c r="K740" s="9"/>
      <c r="P740" s="2"/>
      <c r="Q740" s="27"/>
      <c r="R740" s="2"/>
      <c r="S740" s="2"/>
      <c r="T740" s="2"/>
      <c r="U740" s="2"/>
      <c r="V740" s="2"/>
      <c r="W740" s="2"/>
    </row>
    <row r="741" spans="2:23" ht="15" customHeight="1" x14ac:dyDescent="0.35">
      <c r="B741" s="349"/>
      <c r="C741" s="715" t="str">
        <f t="shared" si="42"/>
        <v/>
      </c>
      <c r="D741" s="458">
        <f>IF(ISNUMBER(Summary!$D$17), DATE(Summary!$D$17, 1, 1) + INT((ROW(B703)-1)/24), DATE(2024, 1, 1) + INT((ROW(B703)-1)/24))</f>
        <v>45321</v>
      </c>
      <c r="E741" s="459">
        <v>0.25</v>
      </c>
      <c r="F741" s="780"/>
      <c r="G741" s="780"/>
      <c r="H741" s="460">
        <f t="shared" si="40"/>
        <v>0</v>
      </c>
      <c r="I741" s="460">
        <f t="shared" si="41"/>
        <v>0</v>
      </c>
      <c r="J741" s="460">
        <f t="shared" si="43"/>
        <v>0</v>
      </c>
      <c r="K741" s="9"/>
      <c r="P741" s="2"/>
      <c r="Q741" s="27"/>
      <c r="R741" s="2"/>
      <c r="S741" s="2"/>
      <c r="T741" s="2"/>
      <c r="U741" s="2"/>
      <c r="V741" s="2"/>
      <c r="W741" s="2"/>
    </row>
    <row r="742" spans="2:23" ht="15" customHeight="1" x14ac:dyDescent="0.35">
      <c r="B742" s="349"/>
      <c r="C742" s="715" t="str">
        <f t="shared" si="42"/>
        <v/>
      </c>
      <c r="D742" s="458">
        <f>IF(ISNUMBER(Summary!$D$17), DATE(Summary!$D$17, 1, 1) + INT((ROW(B704)-1)/24), DATE(2024, 1, 1) + INT((ROW(B704)-1)/24))</f>
        <v>45321</v>
      </c>
      <c r="E742" s="459">
        <v>0.29166666666666669</v>
      </c>
      <c r="F742" s="780"/>
      <c r="G742" s="780"/>
      <c r="H742" s="460">
        <f t="shared" si="40"/>
        <v>0</v>
      </c>
      <c r="I742" s="460">
        <f t="shared" si="41"/>
        <v>0</v>
      </c>
      <c r="J742" s="460">
        <f t="shared" si="43"/>
        <v>0</v>
      </c>
      <c r="K742" s="9"/>
      <c r="P742" s="2"/>
      <c r="Q742" s="27"/>
      <c r="R742" s="2"/>
      <c r="S742" s="2"/>
      <c r="T742" s="2"/>
      <c r="U742" s="2"/>
      <c r="V742" s="2"/>
      <c r="W742" s="2"/>
    </row>
    <row r="743" spans="2:23" ht="15" customHeight="1" x14ac:dyDescent="0.35">
      <c r="B743" s="349"/>
      <c r="C743" s="715" t="str">
        <f t="shared" si="42"/>
        <v/>
      </c>
      <c r="D743" s="458">
        <f>IF(ISNUMBER(Summary!$D$17), DATE(Summary!$D$17, 1, 1) + INT((ROW(B705)-1)/24), DATE(2024, 1, 1) + INT((ROW(B705)-1)/24))</f>
        <v>45321</v>
      </c>
      <c r="E743" s="459">
        <v>0.33333333333333337</v>
      </c>
      <c r="F743" s="780"/>
      <c r="G743" s="780"/>
      <c r="H743" s="460">
        <f t="shared" ref="H743:H806" si="44">IF(G743&gt;F743,F743,G743)</f>
        <v>0</v>
      </c>
      <c r="I743" s="460">
        <f t="shared" ref="I743:I806" si="45">F743-H743</f>
        <v>0</v>
      </c>
      <c r="J743" s="460">
        <f t="shared" si="43"/>
        <v>0</v>
      </c>
      <c r="K743" s="9"/>
      <c r="P743" s="2"/>
      <c r="Q743" s="27"/>
      <c r="R743" s="2"/>
      <c r="S743" s="2"/>
      <c r="T743" s="2"/>
      <c r="U743" s="2"/>
      <c r="V743" s="2"/>
      <c r="W743" s="2"/>
    </row>
    <row r="744" spans="2:23" ht="15" customHeight="1" x14ac:dyDescent="0.35">
      <c r="B744" s="349"/>
      <c r="C744" s="715" t="str">
        <f t="shared" ref="C744:C807" si="46">IF(MOD(ROW()-ROW($E$39), 24)=0, $D744, "")</f>
        <v/>
      </c>
      <c r="D744" s="458">
        <f>IF(ISNUMBER(Summary!$D$17), DATE(Summary!$D$17, 1, 1) + INT((ROW(B706)-1)/24), DATE(2024, 1, 1) + INT((ROW(B706)-1)/24))</f>
        <v>45321</v>
      </c>
      <c r="E744" s="459">
        <v>0.375</v>
      </c>
      <c r="F744" s="780"/>
      <c r="G744" s="780"/>
      <c r="H744" s="460">
        <f t="shared" si="44"/>
        <v>0</v>
      </c>
      <c r="I744" s="460">
        <f t="shared" si="45"/>
        <v>0</v>
      </c>
      <c r="J744" s="460">
        <f t="shared" ref="J744:J807" si="47">G744-H744</f>
        <v>0</v>
      </c>
      <c r="K744" s="9"/>
      <c r="P744" s="2"/>
      <c r="Q744" s="27"/>
      <c r="R744" s="2"/>
      <c r="S744" s="2"/>
      <c r="T744" s="2"/>
      <c r="U744" s="2"/>
      <c r="V744" s="2"/>
      <c r="W744" s="2"/>
    </row>
    <row r="745" spans="2:23" ht="15" customHeight="1" x14ac:dyDescent="0.35">
      <c r="B745" s="349"/>
      <c r="C745" s="715" t="str">
        <f t="shared" si="46"/>
        <v/>
      </c>
      <c r="D745" s="458">
        <f>IF(ISNUMBER(Summary!$D$17), DATE(Summary!$D$17, 1, 1) + INT((ROW(B707)-1)/24), DATE(2024, 1, 1) + INT((ROW(B707)-1)/24))</f>
        <v>45321</v>
      </c>
      <c r="E745" s="459">
        <v>0.41666666666666669</v>
      </c>
      <c r="F745" s="780"/>
      <c r="G745" s="780"/>
      <c r="H745" s="460">
        <f t="shared" si="44"/>
        <v>0</v>
      </c>
      <c r="I745" s="460">
        <f t="shared" si="45"/>
        <v>0</v>
      </c>
      <c r="J745" s="460">
        <f t="shared" si="47"/>
        <v>0</v>
      </c>
      <c r="K745" s="9"/>
      <c r="P745" s="2"/>
      <c r="Q745" s="27"/>
      <c r="R745" s="2"/>
      <c r="S745" s="2"/>
      <c r="T745" s="2"/>
      <c r="U745" s="2"/>
      <c r="V745" s="2"/>
      <c r="W745" s="2"/>
    </row>
    <row r="746" spans="2:23" ht="15" customHeight="1" x14ac:dyDescent="0.35">
      <c r="B746" s="349"/>
      <c r="C746" s="715" t="str">
        <f t="shared" si="46"/>
        <v/>
      </c>
      <c r="D746" s="458">
        <f>IF(ISNUMBER(Summary!$D$17), DATE(Summary!$D$17, 1, 1) + INT((ROW(B708)-1)/24), DATE(2024, 1, 1) + INT((ROW(B708)-1)/24))</f>
        <v>45321</v>
      </c>
      <c r="E746" s="459">
        <v>0.45833333333333337</v>
      </c>
      <c r="F746" s="780"/>
      <c r="G746" s="780"/>
      <c r="H746" s="460">
        <f t="shared" si="44"/>
        <v>0</v>
      </c>
      <c r="I746" s="460">
        <f t="shared" si="45"/>
        <v>0</v>
      </c>
      <c r="J746" s="460">
        <f t="shared" si="47"/>
        <v>0</v>
      </c>
      <c r="K746" s="9"/>
      <c r="P746" s="2"/>
      <c r="Q746" s="27"/>
      <c r="R746" s="2"/>
      <c r="S746" s="2"/>
      <c r="T746" s="2"/>
      <c r="U746" s="2"/>
      <c r="V746" s="2"/>
      <c r="W746" s="2"/>
    </row>
    <row r="747" spans="2:23" ht="15" customHeight="1" x14ac:dyDescent="0.35">
      <c r="B747" s="349"/>
      <c r="C747" s="715" t="str">
        <f t="shared" si="46"/>
        <v/>
      </c>
      <c r="D747" s="458">
        <f>IF(ISNUMBER(Summary!$D$17), DATE(Summary!$D$17, 1, 1) + INT((ROW(B709)-1)/24), DATE(2024, 1, 1) + INT((ROW(B709)-1)/24))</f>
        <v>45321</v>
      </c>
      <c r="E747" s="459">
        <v>0.50000000000000011</v>
      </c>
      <c r="F747" s="780"/>
      <c r="G747" s="780"/>
      <c r="H747" s="460">
        <f t="shared" si="44"/>
        <v>0</v>
      </c>
      <c r="I747" s="460">
        <f t="shared" si="45"/>
        <v>0</v>
      </c>
      <c r="J747" s="460">
        <f t="shared" si="47"/>
        <v>0</v>
      </c>
      <c r="K747" s="9"/>
      <c r="P747" s="2"/>
      <c r="Q747" s="27"/>
      <c r="R747" s="2"/>
      <c r="S747" s="2"/>
      <c r="T747" s="2"/>
      <c r="U747" s="2"/>
      <c r="V747" s="2"/>
      <c r="W747" s="2"/>
    </row>
    <row r="748" spans="2:23" ht="15" customHeight="1" x14ac:dyDescent="0.35">
      <c r="B748" s="349"/>
      <c r="C748" s="715" t="str">
        <f t="shared" si="46"/>
        <v/>
      </c>
      <c r="D748" s="458">
        <f>IF(ISNUMBER(Summary!$D$17), DATE(Summary!$D$17, 1, 1) + INT((ROW(B710)-1)/24), DATE(2024, 1, 1) + INT((ROW(B710)-1)/24))</f>
        <v>45321</v>
      </c>
      <c r="E748" s="459">
        <v>0.54166666666666674</v>
      </c>
      <c r="F748" s="780"/>
      <c r="G748" s="780"/>
      <c r="H748" s="460">
        <f t="shared" si="44"/>
        <v>0</v>
      </c>
      <c r="I748" s="460">
        <f t="shared" si="45"/>
        <v>0</v>
      </c>
      <c r="J748" s="460">
        <f t="shared" si="47"/>
        <v>0</v>
      </c>
      <c r="K748" s="9"/>
      <c r="P748" s="2"/>
      <c r="Q748" s="27"/>
      <c r="R748" s="2"/>
      <c r="S748" s="2"/>
      <c r="T748" s="2"/>
      <c r="U748" s="2"/>
      <c r="V748" s="2"/>
      <c r="W748" s="2"/>
    </row>
    <row r="749" spans="2:23" ht="15" customHeight="1" x14ac:dyDescent="0.35">
      <c r="B749" s="349"/>
      <c r="C749" s="715" t="str">
        <f t="shared" si="46"/>
        <v/>
      </c>
      <c r="D749" s="458">
        <f>IF(ISNUMBER(Summary!$D$17), DATE(Summary!$D$17, 1, 1) + INT((ROW(B711)-1)/24), DATE(2024, 1, 1) + INT((ROW(B711)-1)/24))</f>
        <v>45321</v>
      </c>
      <c r="E749" s="459">
        <v>0.58333333333333337</v>
      </c>
      <c r="F749" s="780"/>
      <c r="G749" s="780"/>
      <c r="H749" s="460">
        <f t="shared" si="44"/>
        <v>0</v>
      </c>
      <c r="I749" s="460">
        <f t="shared" si="45"/>
        <v>0</v>
      </c>
      <c r="J749" s="460">
        <f t="shared" si="47"/>
        <v>0</v>
      </c>
      <c r="K749" s="9"/>
      <c r="P749" s="2"/>
      <c r="Q749" s="27"/>
      <c r="R749" s="2"/>
      <c r="S749" s="2"/>
      <c r="T749" s="2"/>
      <c r="U749" s="2"/>
      <c r="V749" s="2"/>
      <c r="W749" s="2"/>
    </row>
    <row r="750" spans="2:23" ht="15" customHeight="1" x14ac:dyDescent="0.35">
      <c r="B750" s="349"/>
      <c r="C750" s="715" t="str">
        <f t="shared" si="46"/>
        <v/>
      </c>
      <c r="D750" s="458">
        <f>IF(ISNUMBER(Summary!$D$17), DATE(Summary!$D$17, 1, 1) + INT((ROW(B712)-1)/24), DATE(2024, 1, 1) + INT((ROW(B712)-1)/24))</f>
        <v>45321</v>
      </c>
      <c r="E750" s="459">
        <v>0.62500000000000011</v>
      </c>
      <c r="F750" s="780"/>
      <c r="G750" s="780"/>
      <c r="H750" s="460">
        <f t="shared" si="44"/>
        <v>0</v>
      </c>
      <c r="I750" s="460">
        <f t="shared" si="45"/>
        <v>0</v>
      </c>
      <c r="J750" s="460">
        <f t="shared" si="47"/>
        <v>0</v>
      </c>
      <c r="K750" s="9"/>
      <c r="P750" s="2"/>
      <c r="Q750" s="27"/>
      <c r="R750" s="2"/>
      <c r="S750" s="2"/>
      <c r="T750" s="2"/>
      <c r="U750" s="2"/>
      <c r="V750" s="2"/>
      <c r="W750" s="2"/>
    </row>
    <row r="751" spans="2:23" ht="15" customHeight="1" x14ac:dyDescent="0.35">
      <c r="B751" s="349"/>
      <c r="C751" s="715" t="str">
        <f t="shared" si="46"/>
        <v/>
      </c>
      <c r="D751" s="458">
        <f>IF(ISNUMBER(Summary!$D$17), DATE(Summary!$D$17, 1, 1) + INT((ROW(B713)-1)/24), DATE(2024, 1, 1) + INT((ROW(B713)-1)/24))</f>
        <v>45321</v>
      </c>
      <c r="E751" s="459">
        <v>0.66666666666666674</v>
      </c>
      <c r="F751" s="780"/>
      <c r="G751" s="780"/>
      <c r="H751" s="460">
        <f t="shared" si="44"/>
        <v>0</v>
      </c>
      <c r="I751" s="460">
        <f t="shared" si="45"/>
        <v>0</v>
      </c>
      <c r="J751" s="460">
        <f t="shared" si="47"/>
        <v>0</v>
      </c>
      <c r="K751" s="9"/>
      <c r="P751" s="2"/>
      <c r="Q751" s="27"/>
      <c r="R751" s="2"/>
      <c r="S751" s="2"/>
      <c r="T751" s="2"/>
      <c r="U751" s="2"/>
      <c r="V751" s="2"/>
      <c r="W751" s="2"/>
    </row>
    <row r="752" spans="2:23" ht="15" customHeight="1" x14ac:dyDescent="0.35">
      <c r="B752" s="349"/>
      <c r="C752" s="715" t="str">
        <f t="shared" si="46"/>
        <v/>
      </c>
      <c r="D752" s="458">
        <f>IF(ISNUMBER(Summary!$D$17), DATE(Summary!$D$17, 1, 1) + INT((ROW(B714)-1)/24), DATE(2024, 1, 1) + INT((ROW(B714)-1)/24))</f>
        <v>45321</v>
      </c>
      <c r="E752" s="459">
        <v>0.70833333333333337</v>
      </c>
      <c r="F752" s="780"/>
      <c r="G752" s="780"/>
      <c r="H752" s="460">
        <f t="shared" si="44"/>
        <v>0</v>
      </c>
      <c r="I752" s="460">
        <f t="shared" si="45"/>
        <v>0</v>
      </c>
      <c r="J752" s="460">
        <f t="shared" si="47"/>
        <v>0</v>
      </c>
      <c r="K752" s="9"/>
      <c r="P752" s="2"/>
      <c r="Q752" s="27"/>
      <c r="R752" s="2"/>
      <c r="S752" s="2"/>
      <c r="T752" s="2"/>
      <c r="U752" s="2"/>
      <c r="V752" s="2"/>
      <c r="W752" s="2"/>
    </row>
    <row r="753" spans="2:23" ht="15" customHeight="1" x14ac:dyDescent="0.35">
      <c r="B753" s="349"/>
      <c r="C753" s="715" t="str">
        <f t="shared" si="46"/>
        <v/>
      </c>
      <c r="D753" s="458">
        <f>IF(ISNUMBER(Summary!$D$17), DATE(Summary!$D$17, 1, 1) + INT((ROW(B715)-1)/24), DATE(2024, 1, 1) + INT((ROW(B715)-1)/24))</f>
        <v>45321</v>
      </c>
      <c r="E753" s="459">
        <v>0.75000000000000011</v>
      </c>
      <c r="F753" s="780"/>
      <c r="G753" s="780"/>
      <c r="H753" s="460">
        <f t="shared" si="44"/>
        <v>0</v>
      </c>
      <c r="I753" s="460">
        <f t="shared" si="45"/>
        <v>0</v>
      </c>
      <c r="J753" s="460">
        <f t="shared" si="47"/>
        <v>0</v>
      </c>
      <c r="K753" s="9"/>
      <c r="P753" s="2"/>
      <c r="Q753" s="27"/>
      <c r="R753" s="2"/>
      <c r="S753" s="2"/>
      <c r="T753" s="2"/>
      <c r="U753" s="2"/>
      <c r="V753" s="2"/>
      <c r="W753" s="2"/>
    </row>
    <row r="754" spans="2:23" ht="15" customHeight="1" x14ac:dyDescent="0.35">
      <c r="B754" s="349"/>
      <c r="C754" s="715" t="str">
        <f t="shared" si="46"/>
        <v/>
      </c>
      <c r="D754" s="458">
        <f>IF(ISNUMBER(Summary!$D$17), DATE(Summary!$D$17, 1, 1) + INT((ROW(B716)-1)/24), DATE(2024, 1, 1) + INT((ROW(B716)-1)/24))</f>
        <v>45321</v>
      </c>
      <c r="E754" s="459">
        <v>0.79166666666666674</v>
      </c>
      <c r="F754" s="780"/>
      <c r="G754" s="780"/>
      <c r="H754" s="460">
        <f t="shared" si="44"/>
        <v>0</v>
      </c>
      <c r="I754" s="460">
        <f t="shared" si="45"/>
        <v>0</v>
      </c>
      <c r="J754" s="460">
        <f t="shared" si="47"/>
        <v>0</v>
      </c>
      <c r="K754" s="9"/>
      <c r="P754" s="2"/>
      <c r="Q754" s="27"/>
      <c r="R754" s="2"/>
      <c r="S754" s="2"/>
      <c r="T754" s="2"/>
      <c r="U754" s="2"/>
      <c r="V754" s="2"/>
      <c r="W754" s="2"/>
    </row>
    <row r="755" spans="2:23" ht="15" customHeight="1" x14ac:dyDescent="0.35">
      <c r="B755" s="349"/>
      <c r="C755" s="715" t="str">
        <f t="shared" si="46"/>
        <v/>
      </c>
      <c r="D755" s="458">
        <f>IF(ISNUMBER(Summary!$D$17), DATE(Summary!$D$17, 1, 1) + INT((ROW(B717)-1)/24), DATE(2024, 1, 1) + INT((ROW(B717)-1)/24))</f>
        <v>45321</v>
      </c>
      <c r="E755" s="459">
        <v>0.83333333333333337</v>
      </c>
      <c r="F755" s="780"/>
      <c r="G755" s="780"/>
      <c r="H755" s="460">
        <f t="shared" si="44"/>
        <v>0</v>
      </c>
      <c r="I755" s="460">
        <f t="shared" si="45"/>
        <v>0</v>
      </c>
      <c r="J755" s="460">
        <f t="shared" si="47"/>
        <v>0</v>
      </c>
      <c r="K755" s="9"/>
      <c r="P755" s="2"/>
      <c r="Q755" s="27"/>
      <c r="R755" s="2"/>
      <c r="S755" s="2"/>
      <c r="T755" s="2"/>
      <c r="U755" s="2"/>
      <c r="V755" s="2"/>
      <c r="W755" s="2"/>
    </row>
    <row r="756" spans="2:23" ht="15" customHeight="1" x14ac:dyDescent="0.35">
      <c r="B756" s="349"/>
      <c r="C756" s="715" t="str">
        <f t="shared" si="46"/>
        <v/>
      </c>
      <c r="D756" s="458">
        <f>IF(ISNUMBER(Summary!$D$17), DATE(Summary!$D$17, 1, 1) + INT((ROW(B718)-1)/24), DATE(2024, 1, 1) + INT((ROW(B718)-1)/24))</f>
        <v>45321</v>
      </c>
      <c r="E756" s="459">
        <v>0.87500000000000011</v>
      </c>
      <c r="F756" s="780"/>
      <c r="G756" s="780"/>
      <c r="H756" s="460">
        <f t="shared" si="44"/>
        <v>0</v>
      </c>
      <c r="I756" s="460">
        <f t="shared" si="45"/>
        <v>0</v>
      </c>
      <c r="J756" s="460">
        <f t="shared" si="47"/>
        <v>0</v>
      </c>
      <c r="K756" s="9"/>
      <c r="P756" s="2"/>
      <c r="Q756" s="27"/>
      <c r="R756" s="2"/>
      <c r="S756" s="2"/>
      <c r="T756" s="2"/>
      <c r="U756" s="2"/>
      <c r="V756" s="2"/>
      <c r="W756" s="2"/>
    </row>
    <row r="757" spans="2:23" ht="15" customHeight="1" x14ac:dyDescent="0.35">
      <c r="B757" s="349"/>
      <c r="C757" s="715" t="str">
        <f t="shared" si="46"/>
        <v/>
      </c>
      <c r="D757" s="458">
        <f>IF(ISNUMBER(Summary!$D$17), DATE(Summary!$D$17, 1, 1) + INT((ROW(B719)-1)/24), DATE(2024, 1, 1) + INT((ROW(B719)-1)/24))</f>
        <v>45321</v>
      </c>
      <c r="E757" s="459">
        <v>0.91666666666666674</v>
      </c>
      <c r="F757" s="780"/>
      <c r="G757" s="780"/>
      <c r="H757" s="460">
        <f t="shared" si="44"/>
        <v>0</v>
      </c>
      <c r="I757" s="460">
        <f t="shared" si="45"/>
        <v>0</v>
      </c>
      <c r="J757" s="460">
        <f t="shared" si="47"/>
        <v>0</v>
      </c>
      <c r="K757" s="9"/>
      <c r="P757" s="2"/>
      <c r="Q757" s="27"/>
      <c r="R757" s="2"/>
      <c r="S757" s="2"/>
      <c r="T757" s="2"/>
      <c r="U757" s="2"/>
      <c r="V757" s="2"/>
      <c r="W757" s="2"/>
    </row>
    <row r="758" spans="2:23" ht="15" customHeight="1" x14ac:dyDescent="0.35">
      <c r="B758" s="349"/>
      <c r="C758" s="715" t="str">
        <f t="shared" si="46"/>
        <v/>
      </c>
      <c r="D758" s="458">
        <f>IF(ISNUMBER(Summary!$D$17), DATE(Summary!$D$17, 1, 1) + INT((ROW(B720)-1)/24), DATE(2024, 1, 1) + INT((ROW(B720)-1)/24))</f>
        <v>45321</v>
      </c>
      <c r="E758" s="459">
        <v>0.95833333333333337</v>
      </c>
      <c r="F758" s="780"/>
      <c r="G758" s="780"/>
      <c r="H758" s="460">
        <f t="shared" si="44"/>
        <v>0</v>
      </c>
      <c r="I758" s="460">
        <f t="shared" si="45"/>
        <v>0</v>
      </c>
      <c r="J758" s="460">
        <f t="shared" si="47"/>
        <v>0</v>
      </c>
      <c r="K758" s="9"/>
      <c r="P758" s="2"/>
      <c r="Q758" s="27"/>
      <c r="R758" s="2"/>
      <c r="S758" s="2"/>
      <c r="T758" s="2"/>
      <c r="U758" s="2"/>
      <c r="V758" s="2"/>
      <c r="W758" s="2"/>
    </row>
    <row r="759" spans="2:23" ht="15" customHeight="1" x14ac:dyDescent="0.35">
      <c r="B759" s="457"/>
      <c r="C759" s="715">
        <f t="shared" si="46"/>
        <v>45322</v>
      </c>
      <c r="D759" s="458">
        <f>IF(ISNUMBER(Summary!$D$17), DATE(Summary!$D$17, 1, 1) + INT((ROW(B721)-1)/24), DATE(2024, 1, 1) + INT((ROW(B721)-1)/24))</f>
        <v>45322</v>
      </c>
      <c r="E759" s="459">
        <v>3.1225022567582528E-17</v>
      </c>
      <c r="F759" s="780"/>
      <c r="G759" s="780"/>
      <c r="H759" s="460">
        <f t="shared" si="44"/>
        <v>0</v>
      </c>
      <c r="I759" s="460">
        <f t="shared" si="45"/>
        <v>0</v>
      </c>
      <c r="J759" s="460">
        <f t="shared" si="47"/>
        <v>0</v>
      </c>
      <c r="K759" s="9"/>
      <c r="P759" s="2"/>
      <c r="Q759" s="27"/>
      <c r="R759" s="2"/>
      <c r="S759" s="2"/>
      <c r="T759" s="2"/>
      <c r="U759" s="2"/>
      <c r="V759" s="2"/>
      <c r="W759" s="2"/>
    </row>
    <row r="760" spans="2:23" ht="15" customHeight="1" x14ac:dyDescent="0.35">
      <c r="B760" s="349"/>
      <c r="C760" s="715" t="str">
        <f t="shared" si="46"/>
        <v/>
      </c>
      <c r="D760" s="458">
        <f>IF(ISNUMBER(Summary!$D$17), DATE(Summary!$D$17, 1, 1) + INT((ROW(B722)-1)/24), DATE(2024, 1, 1) + INT((ROW(B722)-1)/24))</f>
        <v>45322</v>
      </c>
      <c r="E760" s="459">
        <v>4.1666666666666699E-2</v>
      </c>
      <c r="F760" s="780"/>
      <c r="G760" s="780"/>
      <c r="H760" s="460">
        <f t="shared" si="44"/>
        <v>0</v>
      </c>
      <c r="I760" s="460">
        <f t="shared" si="45"/>
        <v>0</v>
      </c>
      <c r="J760" s="460">
        <f t="shared" si="47"/>
        <v>0</v>
      </c>
      <c r="K760" s="9"/>
      <c r="P760" s="2"/>
      <c r="Q760" s="27"/>
      <c r="R760" s="2"/>
      <c r="S760" s="2"/>
      <c r="T760" s="2"/>
      <c r="U760" s="2"/>
      <c r="V760" s="2"/>
      <c r="W760" s="2"/>
    </row>
    <row r="761" spans="2:23" ht="15" customHeight="1" x14ac:dyDescent="0.35">
      <c r="B761" s="349"/>
      <c r="C761" s="715" t="str">
        <f t="shared" si="46"/>
        <v/>
      </c>
      <c r="D761" s="458">
        <f>IF(ISNUMBER(Summary!$D$17), DATE(Summary!$D$17, 1, 1) + INT((ROW(B723)-1)/24), DATE(2024, 1, 1) + INT((ROW(B723)-1)/24))</f>
        <v>45322</v>
      </c>
      <c r="E761" s="459">
        <v>8.333333333333337E-2</v>
      </c>
      <c r="F761" s="780"/>
      <c r="G761" s="780"/>
      <c r="H761" s="460">
        <f t="shared" si="44"/>
        <v>0</v>
      </c>
      <c r="I761" s="460">
        <f t="shared" si="45"/>
        <v>0</v>
      </c>
      <c r="J761" s="460">
        <f t="shared" si="47"/>
        <v>0</v>
      </c>
      <c r="K761" s="9"/>
      <c r="P761" s="2"/>
      <c r="Q761" s="27"/>
      <c r="R761" s="2"/>
      <c r="S761" s="2"/>
      <c r="T761" s="2"/>
      <c r="U761" s="2"/>
      <c r="V761" s="2"/>
      <c r="W761" s="2"/>
    </row>
    <row r="762" spans="2:23" ht="15" customHeight="1" x14ac:dyDescent="0.35">
      <c r="B762" s="349"/>
      <c r="C762" s="715" t="str">
        <f t="shared" si="46"/>
        <v/>
      </c>
      <c r="D762" s="458">
        <f>IF(ISNUMBER(Summary!$D$17), DATE(Summary!$D$17, 1, 1) + INT((ROW(B724)-1)/24), DATE(2024, 1, 1) + INT((ROW(B724)-1)/24))</f>
        <v>45322</v>
      </c>
      <c r="E762" s="459">
        <v>0.12500000000000006</v>
      </c>
      <c r="F762" s="780"/>
      <c r="G762" s="780"/>
      <c r="H762" s="460">
        <f t="shared" si="44"/>
        <v>0</v>
      </c>
      <c r="I762" s="460">
        <f t="shared" si="45"/>
        <v>0</v>
      </c>
      <c r="J762" s="460">
        <f t="shared" si="47"/>
        <v>0</v>
      </c>
      <c r="K762" s="9"/>
      <c r="P762" s="2"/>
      <c r="Q762" s="27"/>
      <c r="R762" s="2"/>
      <c r="S762" s="2"/>
      <c r="T762" s="2"/>
      <c r="U762" s="2"/>
      <c r="V762" s="2"/>
      <c r="W762" s="2"/>
    </row>
    <row r="763" spans="2:23" ht="15" customHeight="1" x14ac:dyDescent="0.35">
      <c r="B763" s="349"/>
      <c r="C763" s="715" t="str">
        <f t="shared" si="46"/>
        <v/>
      </c>
      <c r="D763" s="458">
        <f>IF(ISNUMBER(Summary!$D$17), DATE(Summary!$D$17, 1, 1) + INT((ROW(B725)-1)/24), DATE(2024, 1, 1) + INT((ROW(B725)-1)/24))</f>
        <v>45322</v>
      </c>
      <c r="E763" s="459">
        <v>0.16666666666666669</v>
      </c>
      <c r="F763" s="780"/>
      <c r="G763" s="780"/>
      <c r="H763" s="460">
        <f t="shared" si="44"/>
        <v>0</v>
      </c>
      <c r="I763" s="460">
        <f t="shared" si="45"/>
        <v>0</v>
      </c>
      <c r="J763" s="460">
        <f t="shared" si="47"/>
        <v>0</v>
      </c>
      <c r="K763" s="9"/>
      <c r="P763" s="2"/>
      <c r="Q763" s="27"/>
      <c r="R763" s="2"/>
      <c r="S763" s="2"/>
      <c r="T763" s="2"/>
      <c r="U763" s="2"/>
      <c r="V763" s="2"/>
      <c r="W763" s="2"/>
    </row>
    <row r="764" spans="2:23" ht="15" customHeight="1" x14ac:dyDescent="0.35">
      <c r="B764" s="349"/>
      <c r="C764" s="715" t="str">
        <f t="shared" si="46"/>
        <v/>
      </c>
      <c r="D764" s="458">
        <f>IF(ISNUMBER(Summary!$D$17), DATE(Summary!$D$17, 1, 1) + INT((ROW(B726)-1)/24), DATE(2024, 1, 1) + INT((ROW(B726)-1)/24))</f>
        <v>45322</v>
      </c>
      <c r="E764" s="459">
        <v>0.20833333333333337</v>
      </c>
      <c r="F764" s="780"/>
      <c r="G764" s="780"/>
      <c r="H764" s="460">
        <f t="shared" si="44"/>
        <v>0</v>
      </c>
      <c r="I764" s="460">
        <f t="shared" si="45"/>
        <v>0</v>
      </c>
      <c r="J764" s="460">
        <f t="shared" si="47"/>
        <v>0</v>
      </c>
      <c r="K764" s="9"/>
      <c r="P764" s="2"/>
      <c r="Q764" s="27"/>
      <c r="R764" s="2"/>
      <c r="S764" s="2"/>
      <c r="T764" s="2"/>
      <c r="U764" s="2"/>
      <c r="V764" s="2"/>
      <c r="W764" s="2"/>
    </row>
    <row r="765" spans="2:23" ht="15" customHeight="1" x14ac:dyDescent="0.35">
      <c r="B765" s="349"/>
      <c r="C765" s="715" t="str">
        <f t="shared" si="46"/>
        <v/>
      </c>
      <c r="D765" s="458">
        <f>IF(ISNUMBER(Summary!$D$17), DATE(Summary!$D$17, 1, 1) + INT((ROW(B727)-1)/24), DATE(2024, 1, 1) + INT((ROW(B727)-1)/24))</f>
        <v>45322</v>
      </c>
      <c r="E765" s="459">
        <v>0.25</v>
      </c>
      <c r="F765" s="780"/>
      <c r="G765" s="780"/>
      <c r="H765" s="460">
        <f t="shared" si="44"/>
        <v>0</v>
      </c>
      <c r="I765" s="460">
        <f t="shared" si="45"/>
        <v>0</v>
      </c>
      <c r="J765" s="460">
        <f t="shared" si="47"/>
        <v>0</v>
      </c>
      <c r="K765" s="9"/>
      <c r="P765" s="2"/>
      <c r="Q765" s="27"/>
      <c r="R765" s="2"/>
      <c r="S765" s="2"/>
      <c r="T765" s="2"/>
      <c r="U765" s="2"/>
      <c r="V765" s="2"/>
      <c r="W765" s="2"/>
    </row>
    <row r="766" spans="2:23" ht="15" customHeight="1" x14ac:dyDescent="0.35">
      <c r="B766" s="349"/>
      <c r="C766" s="715" t="str">
        <f t="shared" si="46"/>
        <v/>
      </c>
      <c r="D766" s="458">
        <f>IF(ISNUMBER(Summary!$D$17), DATE(Summary!$D$17, 1, 1) + INT((ROW(B728)-1)/24), DATE(2024, 1, 1) + INT((ROW(B728)-1)/24))</f>
        <v>45322</v>
      </c>
      <c r="E766" s="459">
        <v>0.29166666666666669</v>
      </c>
      <c r="F766" s="780"/>
      <c r="G766" s="780"/>
      <c r="H766" s="460">
        <f t="shared" si="44"/>
        <v>0</v>
      </c>
      <c r="I766" s="460">
        <f t="shared" si="45"/>
        <v>0</v>
      </c>
      <c r="J766" s="460">
        <f t="shared" si="47"/>
        <v>0</v>
      </c>
      <c r="K766" s="9"/>
      <c r="P766" s="2"/>
      <c r="Q766" s="27"/>
      <c r="R766" s="2"/>
      <c r="S766" s="2"/>
      <c r="T766" s="2"/>
      <c r="U766" s="2"/>
      <c r="V766" s="2"/>
      <c r="W766" s="2"/>
    </row>
    <row r="767" spans="2:23" ht="15" customHeight="1" x14ac:dyDescent="0.35">
      <c r="B767" s="349"/>
      <c r="C767" s="715" t="str">
        <f t="shared" si="46"/>
        <v/>
      </c>
      <c r="D767" s="458">
        <f>IF(ISNUMBER(Summary!$D$17), DATE(Summary!$D$17, 1, 1) + INT((ROW(B729)-1)/24), DATE(2024, 1, 1) + INT((ROW(B729)-1)/24))</f>
        <v>45322</v>
      </c>
      <c r="E767" s="459">
        <v>0.33333333333333337</v>
      </c>
      <c r="F767" s="780"/>
      <c r="G767" s="780"/>
      <c r="H767" s="460">
        <f t="shared" si="44"/>
        <v>0</v>
      </c>
      <c r="I767" s="460">
        <f t="shared" si="45"/>
        <v>0</v>
      </c>
      <c r="J767" s="460">
        <f t="shared" si="47"/>
        <v>0</v>
      </c>
      <c r="K767" s="9"/>
      <c r="P767" s="2"/>
      <c r="Q767" s="27"/>
      <c r="R767" s="2"/>
      <c r="S767" s="2"/>
      <c r="T767" s="2"/>
      <c r="U767" s="2"/>
      <c r="V767" s="2"/>
      <c r="W767" s="2"/>
    </row>
    <row r="768" spans="2:23" ht="15" customHeight="1" x14ac:dyDescent="0.35">
      <c r="B768" s="349"/>
      <c r="C768" s="715" t="str">
        <f t="shared" si="46"/>
        <v/>
      </c>
      <c r="D768" s="458">
        <f>IF(ISNUMBER(Summary!$D$17), DATE(Summary!$D$17, 1, 1) + INT((ROW(B730)-1)/24), DATE(2024, 1, 1) + INT((ROW(B730)-1)/24))</f>
        <v>45322</v>
      </c>
      <c r="E768" s="459">
        <v>0.375</v>
      </c>
      <c r="F768" s="780"/>
      <c r="G768" s="780"/>
      <c r="H768" s="460">
        <f t="shared" si="44"/>
        <v>0</v>
      </c>
      <c r="I768" s="460">
        <f t="shared" si="45"/>
        <v>0</v>
      </c>
      <c r="J768" s="460">
        <f t="shared" si="47"/>
        <v>0</v>
      </c>
      <c r="K768" s="9"/>
      <c r="P768" s="2"/>
      <c r="Q768" s="27"/>
      <c r="R768" s="2"/>
      <c r="S768" s="2"/>
      <c r="T768" s="2"/>
      <c r="U768" s="2"/>
      <c r="V768" s="2"/>
      <c r="W768" s="2"/>
    </row>
    <row r="769" spans="2:23" ht="15" customHeight="1" x14ac:dyDescent="0.35">
      <c r="B769" s="349"/>
      <c r="C769" s="715" t="str">
        <f t="shared" si="46"/>
        <v/>
      </c>
      <c r="D769" s="458">
        <f>IF(ISNUMBER(Summary!$D$17), DATE(Summary!$D$17, 1, 1) + INT((ROW(B731)-1)/24), DATE(2024, 1, 1) + INT((ROW(B731)-1)/24))</f>
        <v>45322</v>
      </c>
      <c r="E769" s="459">
        <v>0.41666666666666669</v>
      </c>
      <c r="F769" s="780"/>
      <c r="G769" s="780"/>
      <c r="H769" s="460">
        <f t="shared" si="44"/>
        <v>0</v>
      </c>
      <c r="I769" s="460">
        <f t="shared" si="45"/>
        <v>0</v>
      </c>
      <c r="J769" s="460">
        <f t="shared" si="47"/>
        <v>0</v>
      </c>
      <c r="K769" s="9"/>
      <c r="P769" s="2"/>
      <c r="Q769" s="27"/>
      <c r="R769" s="2"/>
      <c r="S769" s="2"/>
      <c r="T769" s="2"/>
      <c r="U769" s="2"/>
      <c r="V769" s="2"/>
      <c r="W769" s="2"/>
    </row>
    <row r="770" spans="2:23" ht="15" customHeight="1" x14ac:dyDescent="0.35">
      <c r="B770" s="349"/>
      <c r="C770" s="715" t="str">
        <f t="shared" si="46"/>
        <v/>
      </c>
      <c r="D770" s="458">
        <f>IF(ISNUMBER(Summary!$D$17), DATE(Summary!$D$17, 1, 1) + INT((ROW(B732)-1)/24), DATE(2024, 1, 1) + INT((ROW(B732)-1)/24))</f>
        <v>45322</v>
      </c>
      <c r="E770" s="459">
        <v>0.45833333333333337</v>
      </c>
      <c r="F770" s="780"/>
      <c r="G770" s="780"/>
      <c r="H770" s="460">
        <f t="shared" si="44"/>
        <v>0</v>
      </c>
      <c r="I770" s="460">
        <f t="shared" si="45"/>
        <v>0</v>
      </c>
      <c r="J770" s="460">
        <f t="shared" si="47"/>
        <v>0</v>
      </c>
      <c r="K770" s="9"/>
      <c r="P770" s="2"/>
      <c r="Q770" s="27"/>
      <c r="R770" s="2"/>
      <c r="S770" s="2"/>
      <c r="T770" s="2"/>
      <c r="U770" s="2"/>
      <c r="V770" s="2"/>
      <c r="W770" s="2"/>
    </row>
    <row r="771" spans="2:23" ht="15" customHeight="1" x14ac:dyDescent="0.35">
      <c r="B771" s="349"/>
      <c r="C771" s="715" t="str">
        <f t="shared" si="46"/>
        <v/>
      </c>
      <c r="D771" s="458">
        <f>IF(ISNUMBER(Summary!$D$17), DATE(Summary!$D$17, 1, 1) + INT((ROW(B733)-1)/24), DATE(2024, 1, 1) + INT((ROW(B733)-1)/24))</f>
        <v>45322</v>
      </c>
      <c r="E771" s="459">
        <v>0.50000000000000011</v>
      </c>
      <c r="F771" s="780"/>
      <c r="G771" s="780"/>
      <c r="H771" s="460">
        <f t="shared" si="44"/>
        <v>0</v>
      </c>
      <c r="I771" s="460">
        <f t="shared" si="45"/>
        <v>0</v>
      </c>
      <c r="J771" s="460">
        <f t="shared" si="47"/>
        <v>0</v>
      </c>
      <c r="K771" s="9"/>
      <c r="P771" s="2"/>
      <c r="Q771" s="27"/>
      <c r="R771" s="2"/>
      <c r="S771" s="2"/>
      <c r="T771" s="2"/>
      <c r="U771" s="2"/>
      <c r="V771" s="2"/>
      <c r="W771" s="2"/>
    </row>
    <row r="772" spans="2:23" ht="15" customHeight="1" x14ac:dyDescent="0.35">
      <c r="B772" s="349"/>
      <c r="C772" s="715" t="str">
        <f t="shared" si="46"/>
        <v/>
      </c>
      <c r="D772" s="458">
        <f>IF(ISNUMBER(Summary!$D$17), DATE(Summary!$D$17, 1, 1) + INT((ROW(B734)-1)/24), DATE(2024, 1, 1) + INT((ROW(B734)-1)/24))</f>
        <v>45322</v>
      </c>
      <c r="E772" s="459">
        <v>0.54166666666666674</v>
      </c>
      <c r="F772" s="780"/>
      <c r="G772" s="780"/>
      <c r="H772" s="460">
        <f t="shared" si="44"/>
        <v>0</v>
      </c>
      <c r="I772" s="460">
        <f t="shared" si="45"/>
        <v>0</v>
      </c>
      <c r="J772" s="460">
        <f t="shared" si="47"/>
        <v>0</v>
      </c>
      <c r="K772" s="9"/>
      <c r="P772" s="2"/>
      <c r="Q772" s="27"/>
      <c r="R772" s="2"/>
      <c r="S772" s="2"/>
      <c r="T772" s="2"/>
      <c r="U772" s="2"/>
      <c r="V772" s="2"/>
      <c r="W772" s="2"/>
    </row>
    <row r="773" spans="2:23" ht="15" customHeight="1" x14ac:dyDescent="0.35">
      <c r="B773" s="349"/>
      <c r="C773" s="715" t="str">
        <f t="shared" si="46"/>
        <v/>
      </c>
      <c r="D773" s="458">
        <f>IF(ISNUMBER(Summary!$D$17), DATE(Summary!$D$17, 1, 1) + INT((ROW(B735)-1)/24), DATE(2024, 1, 1) + INT((ROW(B735)-1)/24))</f>
        <v>45322</v>
      </c>
      <c r="E773" s="459">
        <v>0.58333333333333337</v>
      </c>
      <c r="F773" s="780"/>
      <c r="G773" s="780"/>
      <c r="H773" s="460">
        <f t="shared" si="44"/>
        <v>0</v>
      </c>
      <c r="I773" s="460">
        <f t="shared" si="45"/>
        <v>0</v>
      </c>
      <c r="J773" s="460">
        <f t="shared" si="47"/>
        <v>0</v>
      </c>
      <c r="K773" s="9"/>
      <c r="P773" s="2"/>
      <c r="Q773" s="27"/>
      <c r="R773" s="2"/>
      <c r="S773" s="2"/>
      <c r="T773" s="2"/>
      <c r="U773" s="2"/>
      <c r="V773" s="2"/>
      <c r="W773" s="2"/>
    </row>
    <row r="774" spans="2:23" ht="15" customHeight="1" x14ac:dyDescent="0.35">
      <c r="B774" s="349"/>
      <c r="C774" s="715" t="str">
        <f t="shared" si="46"/>
        <v/>
      </c>
      <c r="D774" s="458">
        <f>IF(ISNUMBER(Summary!$D$17), DATE(Summary!$D$17, 1, 1) + INT((ROW(B736)-1)/24), DATE(2024, 1, 1) + INT((ROW(B736)-1)/24))</f>
        <v>45322</v>
      </c>
      <c r="E774" s="459">
        <v>0.62500000000000011</v>
      </c>
      <c r="F774" s="780"/>
      <c r="G774" s="780"/>
      <c r="H774" s="460">
        <f t="shared" si="44"/>
        <v>0</v>
      </c>
      <c r="I774" s="460">
        <f t="shared" si="45"/>
        <v>0</v>
      </c>
      <c r="J774" s="460">
        <f t="shared" si="47"/>
        <v>0</v>
      </c>
      <c r="K774" s="9"/>
      <c r="P774" s="2"/>
      <c r="Q774" s="27"/>
      <c r="R774" s="2"/>
      <c r="S774" s="2"/>
      <c r="T774" s="2"/>
      <c r="U774" s="2"/>
      <c r="V774" s="2"/>
      <c r="W774" s="2"/>
    </row>
    <row r="775" spans="2:23" ht="15" customHeight="1" x14ac:dyDescent="0.35">
      <c r="B775" s="349"/>
      <c r="C775" s="715" t="str">
        <f t="shared" si="46"/>
        <v/>
      </c>
      <c r="D775" s="458">
        <f>IF(ISNUMBER(Summary!$D$17), DATE(Summary!$D$17, 1, 1) + INT((ROW(B737)-1)/24), DATE(2024, 1, 1) + INT((ROW(B737)-1)/24))</f>
        <v>45322</v>
      </c>
      <c r="E775" s="459">
        <v>0.66666666666666674</v>
      </c>
      <c r="F775" s="780"/>
      <c r="G775" s="780"/>
      <c r="H775" s="460">
        <f t="shared" si="44"/>
        <v>0</v>
      </c>
      <c r="I775" s="460">
        <f t="shared" si="45"/>
        <v>0</v>
      </c>
      <c r="J775" s="460">
        <f t="shared" si="47"/>
        <v>0</v>
      </c>
      <c r="K775" s="9"/>
      <c r="P775" s="2"/>
      <c r="Q775" s="27"/>
      <c r="R775" s="2"/>
      <c r="S775" s="2"/>
      <c r="T775" s="2"/>
      <c r="U775" s="2"/>
      <c r="V775" s="2"/>
      <c r="W775" s="2"/>
    </row>
    <row r="776" spans="2:23" ht="15" customHeight="1" x14ac:dyDescent="0.35">
      <c r="B776" s="349"/>
      <c r="C776" s="715" t="str">
        <f t="shared" si="46"/>
        <v/>
      </c>
      <c r="D776" s="458">
        <f>IF(ISNUMBER(Summary!$D$17), DATE(Summary!$D$17, 1, 1) + INT((ROW(B738)-1)/24), DATE(2024, 1, 1) + INT((ROW(B738)-1)/24))</f>
        <v>45322</v>
      </c>
      <c r="E776" s="459">
        <v>0.70833333333333337</v>
      </c>
      <c r="F776" s="780"/>
      <c r="G776" s="780"/>
      <c r="H776" s="460">
        <f t="shared" si="44"/>
        <v>0</v>
      </c>
      <c r="I776" s="460">
        <f t="shared" si="45"/>
        <v>0</v>
      </c>
      <c r="J776" s="460">
        <f t="shared" si="47"/>
        <v>0</v>
      </c>
      <c r="K776" s="9"/>
      <c r="P776" s="2"/>
      <c r="Q776" s="27"/>
      <c r="R776" s="2"/>
      <c r="S776" s="2"/>
      <c r="T776" s="2"/>
      <c r="U776" s="2"/>
      <c r="V776" s="2"/>
      <c r="W776" s="2"/>
    </row>
    <row r="777" spans="2:23" ht="15" customHeight="1" x14ac:dyDescent="0.35">
      <c r="B777" s="349"/>
      <c r="C777" s="715" t="str">
        <f t="shared" si="46"/>
        <v/>
      </c>
      <c r="D777" s="458">
        <f>IF(ISNUMBER(Summary!$D$17), DATE(Summary!$D$17, 1, 1) + INT((ROW(B739)-1)/24), DATE(2024, 1, 1) + INT((ROW(B739)-1)/24))</f>
        <v>45322</v>
      </c>
      <c r="E777" s="459">
        <v>0.75000000000000011</v>
      </c>
      <c r="F777" s="780"/>
      <c r="G777" s="780"/>
      <c r="H777" s="460">
        <f t="shared" si="44"/>
        <v>0</v>
      </c>
      <c r="I777" s="460">
        <f t="shared" si="45"/>
        <v>0</v>
      </c>
      <c r="J777" s="460">
        <f t="shared" si="47"/>
        <v>0</v>
      </c>
      <c r="K777" s="9"/>
      <c r="P777" s="2"/>
      <c r="Q777" s="27"/>
      <c r="R777" s="2"/>
      <c r="S777" s="2"/>
      <c r="T777" s="2"/>
      <c r="U777" s="2"/>
      <c r="V777" s="2"/>
      <c r="W777" s="2"/>
    </row>
    <row r="778" spans="2:23" ht="15" customHeight="1" x14ac:dyDescent="0.35">
      <c r="B778" s="349"/>
      <c r="C778" s="715" t="str">
        <f t="shared" si="46"/>
        <v/>
      </c>
      <c r="D778" s="458">
        <f>IF(ISNUMBER(Summary!$D$17), DATE(Summary!$D$17, 1, 1) + INT((ROW(B740)-1)/24), DATE(2024, 1, 1) + INT((ROW(B740)-1)/24))</f>
        <v>45322</v>
      </c>
      <c r="E778" s="459">
        <v>0.79166666666666674</v>
      </c>
      <c r="F778" s="780"/>
      <c r="G778" s="780"/>
      <c r="H778" s="460">
        <f t="shared" si="44"/>
        <v>0</v>
      </c>
      <c r="I778" s="460">
        <f t="shared" si="45"/>
        <v>0</v>
      </c>
      <c r="J778" s="460">
        <f t="shared" si="47"/>
        <v>0</v>
      </c>
      <c r="K778" s="9"/>
      <c r="P778" s="2"/>
      <c r="Q778" s="27"/>
      <c r="R778" s="2"/>
      <c r="S778" s="2"/>
      <c r="T778" s="2"/>
      <c r="U778" s="2"/>
      <c r="V778" s="2"/>
      <c r="W778" s="2"/>
    </row>
    <row r="779" spans="2:23" ht="15" customHeight="1" x14ac:dyDescent="0.35">
      <c r="B779" s="349"/>
      <c r="C779" s="715" t="str">
        <f t="shared" si="46"/>
        <v/>
      </c>
      <c r="D779" s="458">
        <f>IF(ISNUMBER(Summary!$D$17), DATE(Summary!$D$17, 1, 1) + INT((ROW(B741)-1)/24), DATE(2024, 1, 1) + INT((ROW(B741)-1)/24))</f>
        <v>45322</v>
      </c>
      <c r="E779" s="459">
        <v>0.83333333333333337</v>
      </c>
      <c r="F779" s="780"/>
      <c r="G779" s="780"/>
      <c r="H779" s="460">
        <f t="shared" si="44"/>
        <v>0</v>
      </c>
      <c r="I779" s="460">
        <f t="shared" si="45"/>
        <v>0</v>
      </c>
      <c r="J779" s="460">
        <f t="shared" si="47"/>
        <v>0</v>
      </c>
      <c r="K779" s="9"/>
      <c r="P779" s="2"/>
      <c r="Q779" s="27"/>
      <c r="R779" s="2"/>
      <c r="S779" s="2"/>
      <c r="T779" s="2"/>
      <c r="U779" s="2"/>
      <c r="V779" s="2"/>
      <c r="W779" s="2"/>
    </row>
    <row r="780" spans="2:23" ht="15" customHeight="1" x14ac:dyDescent="0.35">
      <c r="B780" s="349"/>
      <c r="C780" s="715" t="str">
        <f t="shared" si="46"/>
        <v/>
      </c>
      <c r="D780" s="458">
        <f>IF(ISNUMBER(Summary!$D$17), DATE(Summary!$D$17, 1, 1) + INT((ROW(B742)-1)/24), DATE(2024, 1, 1) + INT((ROW(B742)-1)/24))</f>
        <v>45322</v>
      </c>
      <c r="E780" s="459">
        <v>0.87500000000000011</v>
      </c>
      <c r="F780" s="780"/>
      <c r="G780" s="780"/>
      <c r="H780" s="460">
        <f t="shared" si="44"/>
        <v>0</v>
      </c>
      <c r="I780" s="460">
        <f t="shared" si="45"/>
        <v>0</v>
      </c>
      <c r="J780" s="460">
        <f t="shared" si="47"/>
        <v>0</v>
      </c>
      <c r="K780" s="9"/>
      <c r="P780" s="2"/>
      <c r="Q780" s="27"/>
      <c r="R780" s="2"/>
      <c r="S780" s="2"/>
      <c r="T780" s="2"/>
      <c r="U780" s="2"/>
      <c r="V780" s="2"/>
      <c r="W780" s="2"/>
    </row>
    <row r="781" spans="2:23" ht="15" customHeight="1" x14ac:dyDescent="0.35">
      <c r="B781" s="349"/>
      <c r="C781" s="715" t="str">
        <f t="shared" si="46"/>
        <v/>
      </c>
      <c r="D781" s="458">
        <f>IF(ISNUMBER(Summary!$D$17), DATE(Summary!$D$17, 1, 1) + INT((ROW(B743)-1)/24), DATE(2024, 1, 1) + INT((ROW(B743)-1)/24))</f>
        <v>45322</v>
      </c>
      <c r="E781" s="459">
        <v>0.91666666666666674</v>
      </c>
      <c r="F781" s="780"/>
      <c r="G781" s="780"/>
      <c r="H781" s="460">
        <f t="shared" si="44"/>
        <v>0</v>
      </c>
      <c r="I781" s="460">
        <f t="shared" si="45"/>
        <v>0</v>
      </c>
      <c r="J781" s="460">
        <f t="shared" si="47"/>
        <v>0</v>
      </c>
      <c r="K781" s="9"/>
      <c r="P781" s="2"/>
      <c r="Q781" s="27"/>
      <c r="R781" s="2"/>
      <c r="S781" s="2"/>
      <c r="T781" s="2"/>
      <c r="U781" s="2"/>
      <c r="V781" s="2"/>
      <c r="W781" s="2"/>
    </row>
    <row r="782" spans="2:23" ht="15" customHeight="1" x14ac:dyDescent="0.35">
      <c r="B782" s="349"/>
      <c r="C782" s="715" t="str">
        <f t="shared" si="46"/>
        <v/>
      </c>
      <c r="D782" s="458">
        <f>IF(ISNUMBER(Summary!$D$17), DATE(Summary!$D$17, 1, 1) + INT((ROW(B744)-1)/24), DATE(2024, 1, 1) + INT((ROW(B744)-1)/24))</f>
        <v>45322</v>
      </c>
      <c r="E782" s="459">
        <v>0.95833333333333337</v>
      </c>
      <c r="F782" s="780"/>
      <c r="G782" s="780"/>
      <c r="H782" s="460">
        <f t="shared" si="44"/>
        <v>0</v>
      </c>
      <c r="I782" s="460">
        <f t="shared" si="45"/>
        <v>0</v>
      </c>
      <c r="J782" s="460">
        <f t="shared" si="47"/>
        <v>0</v>
      </c>
      <c r="K782" s="9"/>
      <c r="P782" s="2"/>
      <c r="Q782" s="27"/>
      <c r="R782" s="2"/>
      <c r="S782" s="2"/>
      <c r="T782" s="2"/>
      <c r="U782" s="2"/>
      <c r="V782" s="2"/>
      <c r="W782" s="2"/>
    </row>
    <row r="783" spans="2:23" ht="15" customHeight="1" x14ac:dyDescent="0.35">
      <c r="B783" s="457"/>
      <c r="C783" s="715">
        <f t="shared" si="46"/>
        <v>45323</v>
      </c>
      <c r="D783" s="458">
        <f>IF(ISNUMBER(Summary!$D$17), DATE(Summary!$D$17, 1, 1) + INT((ROW(B745)-1)/24), DATE(2024, 1, 1) + INT((ROW(B745)-1)/24))</f>
        <v>45323</v>
      </c>
      <c r="E783" s="459">
        <v>3.1225022567582528E-17</v>
      </c>
      <c r="F783" s="780"/>
      <c r="G783" s="780"/>
      <c r="H783" s="460">
        <f t="shared" si="44"/>
        <v>0</v>
      </c>
      <c r="I783" s="460">
        <f t="shared" si="45"/>
        <v>0</v>
      </c>
      <c r="J783" s="460">
        <f t="shared" si="47"/>
        <v>0</v>
      </c>
      <c r="K783" s="9"/>
      <c r="P783" s="2"/>
      <c r="Q783" s="27"/>
      <c r="R783" s="2"/>
      <c r="S783" s="2"/>
      <c r="T783" s="2"/>
      <c r="U783" s="2"/>
      <c r="V783" s="2"/>
      <c r="W783" s="2"/>
    </row>
    <row r="784" spans="2:23" ht="15" customHeight="1" x14ac:dyDescent="0.35">
      <c r="B784" s="349"/>
      <c r="C784" s="715" t="str">
        <f t="shared" si="46"/>
        <v/>
      </c>
      <c r="D784" s="458">
        <f>IF(ISNUMBER(Summary!$D$17), DATE(Summary!$D$17, 1, 1) + INT((ROW(B746)-1)/24), DATE(2024, 1, 1) + INT((ROW(B746)-1)/24))</f>
        <v>45323</v>
      </c>
      <c r="E784" s="459">
        <v>4.1666666666666699E-2</v>
      </c>
      <c r="F784" s="780"/>
      <c r="G784" s="780"/>
      <c r="H784" s="460">
        <f t="shared" si="44"/>
        <v>0</v>
      </c>
      <c r="I784" s="460">
        <f t="shared" si="45"/>
        <v>0</v>
      </c>
      <c r="J784" s="460">
        <f t="shared" si="47"/>
        <v>0</v>
      </c>
      <c r="K784" s="9"/>
      <c r="P784" s="2"/>
      <c r="Q784" s="27"/>
      <c r="R784" s="2"/>
      <c r="S784" s="2"/>
      <c r="T784" s="2"/>
      <c r="U784" s="2"/>
      <c r="V784" s="2"/>
      <c r="W784" s="2"/>
    </row>
    <row r="785" spans="2:23" ht="15" customHeight="1" x14ac:dyDescent="0.35">
      <c r="B785" s="349"/>
      <c r="C785" s="715" t="str">
        <f t="shared" si="46"/>
        <v/>
      </c>
      <c r="D785" s="458">
        <f>IF(ISNUMBER(Summary!$D$17), DATE(Summary!$D$17, 1, 1) + INT((ROW(B747)-1)/24), DATE(2024, 1, 1) + INT((ROW(B747)-1)/24))</f>
        <v>45323</v>
      </c>
      <c r="E785" s="459">
        <v>8.333333333333337E-2</v>
      </c>
      <c r="F785" s="780"/>
      <c r="G785" s="780"/>
      <c r="H785" s="460">
        <f t="shared" si="44"/>
        <v>0</v>
      </c>
      <c r="I785" s="460">
        <f t="shared" si="45"/>
        <v>0</v>
      </c>
      <c r="J785" s="460">
        <f t="shared" si="47"/>
        <v>0</v>
      </c>
      <c r="K785" s="9"/>
      <c r="P785" s="2"/>
      <c r="Q785" s="27"/>
      <c r="R785" s="2"/>
      <c r="S785" s="2"/>
      <c r="T785" s="2"/>
      <c r="U785" s="2"/>
      <c r="V785" s="2"/>
      <c r="W785" s="2"/>
    </row>
    <row r="786" spans="2:23" ht="15" customHeight="1" x14ac:dyDescent="0.35">
      <c r="B786" s="349"/>
      <c r="C786" s="715" t="str">
        <f t="shared" si="46"/>
        <v/>
      </c>
      <c r="D786" s="458">
        <f>IF(ISNUMBER(Summary!$D$17), DATE(Summary!$D$17, 1, 1) + INT((ROW(B748)-1)/24), DATE(2024, 1, 1) + INT((ROW(B748)-1)/24))</f>
        <v>45323</v>
      </c>
      <c r="E786" s="459">
        <v>0.12500000000000006</v>
      </c>
      <c r="F786" s="780"/>
      <c r="G786" s="780"/>
      <c r="H786" s="460">
        <f t="shared" si="44"/>
        <v>0</v>
      </c>
      <c r="I786" s="460">
        <f t="shared" si="45"/>
        <v>0</v>
      </c>
      <c r="J786" s="460">
        <f t="shared" si="47"/>
        <v>0</v>
      </c>
      <c r="K786" s="9"/>
      <c r="P786" s="2"/>
      <c r="Q786" s="27"/>
      <c r="R786" s="2"/>
      <c r="S786" s="2"/>
      <c r="T786" s="2"/>
      <c r="U786" s="2"/>
      <c r="V786" s="2"/>
      <c r="W786" s="2"/>
    </row>
    <row r="787" spans="2:23" ht="15" customHeight="1" x14ac:dyDescent="0.35">
      <c r="B787" s="349"/>
      <c r="C787" s="715" t="str">
        <f t="shared" si="46"/>
        <v/>
      </c>
      <c r="D787" s="458">
        <f>IF(ISNUMBER(Summary!$D$17), DATE(Summary!$D$17, 1, 1) + INT((ROW(B749)-1)/24), DATE(2024, 1, 1) + INT((ROW(B749)-1)/24))</f>
        <v>45323</v>
      </c>
      <c r="E787" s="459">
        <v>0.16666666666666669</v>
      </c>
      <c r="F787" s="780"/>
      <c r="G787" s="780"/>
      <c r="H787" s="460">
        <f t="shared" si="44"/>
        <v>0</v>
      </c>
      <c r="I787" s="460">
        <f t="shared" si="45"/>
        <v>0</v>
      </c>
      <c r="J787" s="460">
        <f t="shared" si="47"/>
        <v>0</v>
      </c>
      <c r="K787" s="9"/>
      <c r="P787" s="2"/>
      <c r="Q787" s="27"/>
      <c r="R787" s="2"/>
      <c r="S787" s="2"/>
      <c r="T787" s="2"/>
      <c r="U787" s="2"/>
      <c r="V787" s="2"/>
      <c r="W787" s="2"/>
    </row>
    <row r="788" spans="2:23" ht="15" customHeight="1" x14ac:dyDescent="0.35">
      <c r="B788" s="349"/>
      <c r="C788" s="715" t="str">
        <f t="shared" si="46"/>
        <v/>
      </c>
      <c r="D788" s="458">
        <f>IF(ISNUMBER(Summary!$D$17), DATE(Summary!$D$17, 1, 1) + INT((ROW(B750)-1)/24), DATE(2024, 1, 1) + INT((ROW(B750)-1)/24))</f>
        <v>45323</v>
      </c>
      <c r="E788" s="459">
        <v>0.20833333333333337</v>
      </c>
      <c r="F788" s="780"/>
      <c r="G788" s="780"/>
      <c r="H788" s="460">
        <f t="shared" si="44"/>
        <v>0</v>
      </c>
      <c r="I788" s="460">
        <f t="shared" si="45"/>
        <v>0</v>
      </c>
      <c r="J788" s="460">
        <f t="shared" si="47"/>
        <v>0</v>
      </c>
      <c r="K788" s="9"/>
      <c r="P788" s="2"/>
      <c r="Q788" s="27"/>
      <c r="R788" s="2"/>
      <c r="S788" s="2"/>
      <c r="T788" s="2"/>
      <c r="U788" s="2"/>
      <c r="V788" s="2"/>
      <c r="W788" s="2"/>
    </row>
    <row r="789" spans="2:23" ht="15" customHeight="1" x14ac:dyDescent="0.35">
      <c r="B789" s="349"/>
      <c r="C789" s="715" t="str">
        <f t="shared" si="46"/>
        <v/>
      </c>
      <c r="D789" s="458">
        <f>IF(ISNUMBER(Summary!$D$17), DATE(Summary!$D$17, 1, 1) + INT((ROW(B751)-1)/24), DATE(2024, 1, 1) + INT((ROW(B751)-1)/24))</f>
        <v>45323</v>
      </c>
      <c r="E789" s="459">
        <v>0.25</v>
      </c>
      <c r="F789" s="780"/>
      <c r="G789" s="780"/>
      <c r="H789" s="460">
        <f t="shared" si="44"/>
        <v>0</v>
      </c>
      <c r="I789" s="460">
        <f t="shared" si="45"/>
        <v>0</v>
      </c>
      <c r="J789" s="460">
        <f t="shared" si="47"/>
        <v>0</v>
      </c>
      <c r="K789" s="9"/>
      <c r="P789" s="2"/>
      <c r="Q789" s="27"/>
      <c r="R789" s="2"/>
      <c r="S789" s="2"/>
      <c r="T789" s="2"/>
      <c r="U789" s="2"/>
      <c r="V789" s="2"/>
      <c r="W789" s="2"/>
    </row>
    <row r="790" spans="2:23" ht="15" customHeight="1" x14ac:dyDescent="0.35">
      <c r="B790" s="349"/>
      <c r="C790" s="715" t="str">
        <f t="shared" si="46"/>
        <v/>
      </c>
      <c r="D790" s="458">
        <f>IF(ISNUMBER(Summary!$D$17), DATE(Summary!$D$17, 1, 1) + INT((ROW(B752)-1)/24), DATE(2024, 1, 1) + INT((ROW(B752)-1)/24))</f>
        <v>45323</v>
      </c>
      <c r="E790" s="459">
        <v>0.29166666666666669</v>
      </c>
      <c r="F790" s="780"/>
      <c r="G790" s="780"/>
      <c r="H790" s="460">
        <f t="shared" si="44"/>
        <v>0</v>
      </c>
      <c r="I790" s="460">
        <f t="shared" si="45"/>
        <v>0</v>
      </c>
      <c r="J790" s="460">
        <f t="shared" si="47"/>
        <v>0</v>
      </c>
      <c r="K790" s="9"/>
      <c r="P790" s="2"/>
      <c r="Q790" s="27"/>
      <c r="R790" s="2"/>
      <c r="S790" s="2"/>
      <c r="T790" s="2"/>
      <c r="U790" s="2"/>
      <c r="V790" s="2"/>
      <c r="W790" s="2"/>
    </row>
    <row r="791" spans="2:23" ht="15" customHeight="1" x14ac:dyDescent="0.35">
      <c r="B791" s="349"/>
      <c r="C791" s="715" t="str">
        <f t="shared" si="46"/>
        <v/>
      </c>
      <c r="D791" s="458">
        <f>IF(ISNUMBER(Summary!$D$17), DATE(Summary!$D$17, 1, 1) + INT((ROW(B753)-1)/24), DATE(2024, 1, 1) + INT((ROW(B753)-1)/24))</f>
        <v>45323</v>
      </c>
      <c r="E791" s="459">
        <v>0.33333333333333337</v>
      </c>
      <c r="F791" s="780"/>
      <c r="G791" s="780"/>
      <c r="H791" s="460">
        <f t="shared" si="44"/>
        <v>0</v>
      </c>
      <c r="I791" s="460">
        <f t="shared" si="45"/>
        <v>0</v>
      </c>
      <c r="J791" s="460">
        <f t="shared" si="47"/>
        <v>0</v>
      </c>
      <c r="K791" s="9"/>
      <c r="P791" s="2"/>
      <c r="Q791" s="27"/>
      <c r="R791" s="2"/>
      <c r="S791" s="2"/>
      <c r="T791" s="2"/>
      <c r="U791" s="2"/>
      <c r="V791" s="2"/>
      <c r="W791" s="2"/>
    </row>
    <row r="792" spans="2:23" ht="15" customHeight="1" x14ac:dyDescent="0.35">
      <c r="B792" s="349"/>
      <c r="C792" s="715" t="str">
        <f t="shared" si="46"/>
        <v/>
      </c>
      <c r="D792" s="458">
        <f>IF(ISNUMBER(Summary!$D$17), DATE(Summary!$D$17, 1, 1) + INT((ROW(B754)-1)/24), DATE(2024, 1, 1) + INT((ROW(B754)-1)/24))</f>
        <v>45323</v>
      </c>
      <c r="E792" s="459">
        <v>0.375</v>
      </c>
      <c r="F792" s="780"/>
      <c r="G792" s="780"/>
      <c r="H792" s="460">
        <f t="shared" si="44"/>
        <v>0</v>
      </c>
      <c r="I792" s="460">
        <f t="shared" si="45"/>
        <v>0</v>
      </c>
      <c r="J792" s="460">
        <f t="shared" si="47"/>
        <v>0</v>
      </c>
      <c r="K792" s="9"/>
      <c r="P792" s="2"/>
      <c r="Q792" s="27"/>
      <c r="R792" s="2"/>
      <c r="S792" s="2"/>
      <c r="T792" s="2"/>
      <c r="U792" s="2"/>
      <c r="V792" s="2"/>
      <c r="W792" s="2"/>
    </row>
    <row r="793" spans="2:23" ht="15" customHeight="1" x14ac:dyDescent="0.35">
      <c r="B793" s="349"/>
      <c r="C793" s="715" t="str">
        <f t="shared" si="46"/>
        <v/>
      </c>
      <c r="D793" s="458">
        <f>IF(ISNUMBER(Summary!$D$17), DATE(Summary!$D$17, 1, 1) + INT((ROW(B755)-1)/24), DATE(2024, 1, 1) + INT((ROW(B755)-1)/24))</f>
        <v>45323</v>
      </c>
      <c r="E793" s="459">
        <v>0.41666666666666669</v>
      </c>
      <c r="F793" s="780"/>
      <c r="G793" s="780"/>
      <c r="H793" s="460">
        <f t="shared" si="44"/>
        <v>0</v>
      </c>
      <c r="I793" s="460">
        <f t="shared" si="45"/>
        <v>0</v>
      </c>
      <c r="J793" s="460">
        <f t="shared" si="47"/>
        <v>0</v>
      </c>
      <c r="K793" s="9"/>
      <c r="P793" s="2"/>
      <c r="Q793" s="27"/>
      <c r="R793" s="2"/>
      <c r="S793" s="2"/>
      <c r="T793" s="2"/>
      <c r="U793" s="2"/>
      <c r="V793" s="2"/>
      <c r="W793" s="2"/>
    </row>
    <row r="794" spans="2:23" ht="15" customHeight="1" x14ac:dyDescent="0.35">
      <c r="B794" s="349"/>
      <c r="C794" s="715" t="str">
        <f t="shared" si="46"/>
        <v/>
      </c>
      <c r="D794" s="458">
        <f>IF(ISNUMBER(Summary!$D$17), DATE(Summary!$D$17, 1, 1) + INT((ROW(B756)-1)/24), DATE(2024, 1, 1) + INT((ROW(B756)-1)/24))</f>
        <v>45323</v>
      </c>
      <c r="E794" s="459">
        <v>0.45833333333333337</v>
      </c>
      <c r="F794" s="780"/>
      <c r="G794" s="780"/>
      <c r="H794" s="460">
        <f t="shared" si="44"/>
        <v>0</v>
      </c>
      <c r="I794" s="460">
        <f t="shared" si="45"/>
        <v>0</v>
      </c>
      <c r="J794" s="460">
        <f t="shared" si="47"/>
        <v>0</v>
      </c>
      <c r="K794" s="9"/>
      <c r="P794" s="2"/>
      <c r="Q794" s="27"/>
      <c r="R794" s="2"/>
      <c r="S794" s="2"/>
      <c r="T794" s="2"/>
      <c r="U794" s="2"/>
      <c r="V794" s="2"/>
      <c r="W794" s="2"/>
    </row>
    <row r="795" spans="2:23" ht="15" customHeight="1" x14ac:dyDescent="0.35">
      <c r="B795" s="349"/>
      <c r="C795" s="715" t="str">
        <f t="shared" si="46"/>
        <v/>
      </c>
      <c r="D795" s="458">
        <f>IF(ISNUMBER(Summary!$D$17), DATE(Summary!$D$17, 1, 1) + INT((ROW(B757)-1)/24), DATE(2024, 1, 1) + INT((ROW(B757)-1)/24))</f>
        <v>45323</v>
      </c>
      <c r="E795" s="459">
        <v>0.50000000000000011</v>
      </c>
      <c r="F795" s="780"/>
      <c r="G795" s="780"/>
      <c r="H795" s="460">
        <f t="shared" si="44"/>
        <v>0</v>
      </c>
      <c r="I795" s="460">
        <f t="shared" si="45"/>
        <v>0</v>
      </c>
      <c r="J795" s="460">
        <f t="shared" si="47"/>
        <v>0</v>
      </c>
      <c r="K795" s="9"/>
      <c r="P795" s="2"/>
      <c r="Q795" s="27"/>
      <c r="R795" s="2"/>
      <c r="S795" s="2"/>
      <c r="T795" s="2"/>
      <c r="U795" s="2"/>
      <c r="V795" s="2"/>
      <c r="W795" s="2"/>
    </row>
    <row r="796" spans="2:23" ht="15" customHeight="1" x14ac:dyDescent="0.35">
      <c r="B796" s="349"/>
      <c r="C796" s="715" t="str">
        <f t="shared" si="46"/>
        <v/>
      </c>
      <c r="D796" s="458">
        <f>IF(ISNUMBER(Summary!$D$17), DATE(Summary!$D$17, 1, 1) + INT((ROW(B758)-1)/24), DATE(2024, 1, 1) + INT((ROW(B758)-1)/24))</f>
        <v>45323</v>
      </c>
      <c r="E796" s="459">
        <v>0.54166666666666674</v>
      </c>
      <c r="F796" s="780"/>
      <c r="G796" s="780"/>
      <c r="H796" s="460">
        <f t="shared" si="44"/>
        <v>0</v>
      </c>
      <c r="I796" s="460">
        <f t="shared" si="45"/>
        <v>0</v>
      </c>
      <c r="J796" s="460">
        <f t="shared" si="47"/>
        <v>0</v>
      </c>
      <c r="K796" s="9"/>
      <c r="P796" s="2"/>
      <c r="Q796" s="27"/>
      <c r="R796" s="2"/>
      <c r="S796" s="2"/>
      <c r="T796" s="2"/>
      <c r="U796" s="2"/>
      <c r="V796" s="2"/>
      <c r="W796" s="2"/>
    </row>
    <row r="797" spans="2:23" ht="15" customHeight="1" x14ac:dyDescent="0.35">
      <c r="B797" s="349"/>
      <c r="C797" s="715" t="str">
        <f t="shared" si="46"/>
        <v/>
      </c>
      <c r="D797" s="458">
        <f>IF(ISNUMBER(Summary!$D$17), DATE(Summary!$D$17, 1, 1) + INT((ROW(B759)-1)/24), DATE(2024, 1, 1) + INT((ROW(B759)-1)/24))</f>
        <v>45323</v>
      </c>
      <c r="E797" s="459">
        <v>0.58333333333333337</v>
      </c>
      <c r="F797" s="780"/>
      <c r="G797" s="780"/>
      <c r="H797" s="460">
        <f t="shared" si="44"/>
        <v>0</v>
      </c>
      <c r="I797" s="460">
        <f t="shared" si="45"/>
        <v>0</v>
      </c>
      <c r="J797" s="460">
        <f t="shared" si="47"/>
        <v>0</v>
      </c>
      <c r="K797" s="9"/>
      <c r="P797" s="2"/>
      <c r="Q797" s="27"/>
      <c r="R797" s="2"/>
      <c r="S797" s="2"/>
      <c r="T797" s="2"/>
      <c r="U797" s="2"/>
      <c r="V797" s="2"/>
      <c r="W797" s="2"/>
    </row>
    <row r="798" spans="2:23" ht="15" customHeight="1" x14ac:dyDescent="0.35">
      <c r="B798" s="349"/>
      <c r="C798" s="715" t="str">
        <f t="shared" si="46"/>
        <v/>
      </c>
      <c r="D798" s="458">
        <f>IF(ISNUMBER(Summary!$D$17), DATE(Summary!$D$17, 1, 1) + INT((ROW(B760)-1)/24), DATE(2024, 1, 1) + INT((ROW(B760)-1)/24))</f>
        <v>45323</v>
      </c>
      <c r="E798" s="459">
        <v>0.62500000000000011</v>
      </c>
      <c r="F798" s="780"/>
      <c r="G798" s="780"/>
      <c r="H798" s="460">
        <f t="shared" si="44"/>
        <v>0</v>
      </c>
      <c r="I798" s="460">
        <f t="shared" si="45"/>
        <v>0</v>
      </c>
      <c r="J798" s="460">
        <f t="shared" si="47"/>
        <v>0</v>
      </c>
      <c r="K798" s="9"/>
      <c r="P798" s="2"/>
      <c r="Q798" s="27"/>
      <c r="R798" s="2"/>
      <c r="S798" s="2"/>
      <c r="T798" s="2"/>
      <c r="U798" s="2"/>
      <c r="V798" s="2"/>
      <c r="W798" s="2"/>
    </row>
    <row r="799" spans="2:23" ht="15" customHeight="1" x14ac:dyDescent="0.35">
      <c r="B799" s="349"/>
      <c r="C799" s="715" t="str">
        <f t="shared" si="46"/>
        <v/>
      </c>
      <c r="D799" s="458">
        <f>IF(ISNUMBER(Summary!$D$17), DATE(Summary!$D$17, 1, 1) + INT((ROW(B761)-1)/24), DATE(2024, 1, 1) + INT((ROW(B761)-1)/24))</f>
        <v>45323</v>
      </c>
      <c r="E799" s="459">
        <v>0.66666666666666674</v>
      </c>
      <c r="F799" s="780"/>
      <c r="G799" s="780"/>
      <c r="H799" s="460">
        <f t="shared" si="44"/>
        <v>0</v>
      </c>
      <c r="I799" s="460">
        <f t="shared" si="45"/>
        <v>0</v>
      </c>
      <c r="J799" s="460">
        <f t="shared" si="47"/>
        <v>0</v>
      </c>
      <c r="K799" s="9"/>
      <c r="P799" s="2"/>
      <c r="Q799" s="27"/>
      <c r="R799" s="2"/>
      <c r="S799" s="2"/>
      <c r="T799" s="2"/>
      <c r="U799" s="2"/>
      <c r="V799" s="2"/>
      <c r="W799" s="2"/>
    </row>
    <row r="800" spans="2:23" ht="15" customHeight="1" x14ac:dyDescent="0.35">
      <c r="B800" s="349"/>
      <c r="C800" s="715" t="str">
        <f t="shared" si="46"/>
        <v/>
      </c>
      <c r="D800" s="458">
        <f>IF(ISNUMBER(Summary!$D$17), DATE(Summary!$D$17, 1, 1) + INT((ROW(B762)-1)/24), DATE(2024, 1, 1) + INT((ROW(B762)-1)/24))</f>
        <v>45323</v>
      </c>
      <c r="E800" s="459">
        <v>0.70833333333333337</v>
      </c>
      <c r="F800" s="780"/>
      <c r="G800" s="780"/>
      <c r="H800" s="460">
        <f t="shared" si="44"/>
        <v>0</v>
      </c>
      <c r="I800" s="460">
        <f t="shared" si="45"/>
        <v>0</v>
      </c>
      <c r="J800" s="460">
        <f t="shared" si="47"/>
        <v>0</v>
      </c>
      <c r="K800" s="9"/>
      <c r="P800" s="2"/>
      <c r="Q800" s="27"/>
      <c r="R800" s="2"/>
      <c r="S800" s="2"/>
      <c r="T800" s="2"/>
      <c r="U800" s="2"/>
      <c r="V800" s="2"/>
      <c r="W800" s="2"/>
    </row>
    <row r="801" spans="2:23" ht="15" customHeight="1" x14ac:dyDescent="0.35">
      <c r="B801" s="349"/>
      <c r="C801" s="715" t="str">
        <f t="shared" si="46"/>
        <v/>
      </c>
      <c r="D801" s="458">
        <f>IF(ISNUMBER(Summary!$D$17), DATE(Summary!$D$17, 1, 1) + INT((ROW(B763)-1)/24), DATE(2024, 1, 1) + INT((ROW(B763)-1)/24))</f>
        <v>45323</v>
      </c>
      <c r="E801" s="459">
        <v>0.75000000000000011</v>
      </c>
      <c r="F801" s="780"/>
      <c r="G801" s="780"/>
      <c r="H801" s="460">
        <f t="shared" si="44"/>
        <v>0</v>
      </c>
      <c r="I801" s="460">
        <f t="shared" si="45"/>
        <v>0</v>
      </c>
      <c r="J801" s="460">
        <f t="shared" si="47"/>
        <v>0</v>
      </c>
      <c r="K801" s="9"/>
      <c r="P801" s="2"/>
      <c r="Q801" s="27"/>
      <c r="R801" s="2"/>
      <c r="S801" s="2"/>
      <c r="T801" s="2"/>
      <c r="U801" s="2"/>
      <c r="V801" s="2"/>
      <c r="W801" s="2"/>
    </row>
    <row r="802" spans="2:23" ht="15" customHeight="1" x14ac:dyDescent="0.35">
      <c r="B802" s="349"/>
      <c r="C802" s="715" t="str">
        <f t="shared" si="46"/>
        <v/>
      </c>
      <c r="D802" s="458">
        <f>IF(ISNUMBER(Summary!$D$17), DATE(Summary!$D$17, 1, 1) + INT((ROW(B764)-1)/24), DATE(2024, 1, 1) + INT((ROW(B764)-1)/24))</f>
        <v>45323</v>
      </c>
      <c r="E802" s="459">
        <v>0.79166666666666674</v>
      </c>
      <c r="F802" s="780"/>
      <c r="G802" s="780"/>
      <c r="H802" s="460">
        <f t="shared" si="44"/>
        <v>0</v>
      </c>
      <c r="I802" s="460">
        <f t="shared" si="45"/>
        <v>0</v>
      </c>
      <c r="J802" s="460">
        <f t="shared" si="47"/>
        <v>0</v>
      </c>
      <c r="K802" s="9"/>
      <c r="P802" s="2"/>
      <c r="Q802" s="27"/>
      <c r="R802" s="2"/>
      <c r="S802" s="2"/>
      <c r="T802" s="2"/>
      <c r="U802" s="2"/>
      <c r="V802" s="2"/>
      <c r="W802" s="2"/>
    </row>
    <row r="803" spans="2:23" ht="15" customHeight="1" x14ac:dyDescent="0.35">
      <c r="B803" s="349"/>
      <c r="C803" s="715" t="str">
        <f t="shared" si="46"/>
        <v/>
      </c>
      <c r="D803" s="458">
        <f>IF(ISNUMBER(Summary!$D$17), DATE(Summary!$D$17, 1, 1) + INT((ROW(B765)-1)/24), DATE(2024, 1, 1) + INT((ROW(B765)-1)/24))</f>
        <v>45323</v>
      </c>
      <c r="E803" s="459">
        <v>0.83333333333333337</v>
      </c>
      <c r="F803" s="780"/>
      <c r="G803" s="780"/>
      <c r="H803" s="460">
        <f t="shared" si="44"/>
        <v>0</v>
      </c>
      <c r="I803" s="460">
        <f t="shared" si="45"/>
        <v>0</v>
      </c>
      <c r="J803" s="460">
        <f t="shared" si="47"/>
        <v>0</v>
      </c>
      <c r="K803" s="9"/>
      <c r="P803" s="2"/>
      <c r="Q803" s="27"/>
      <c r="R803" s="2"/>
      <c r="S803" s="2"/>
      <c r="T803" s="2"/>
      <c r="U803" s="2"/>
      <c r="V803" s="2"/>
      <c r="W803" s="2"/>
    </row>
    <row r="804" spans="2:23" ht="15" customHeight="1" x14ac:dyDescent="0.35">
      <c r="B804" s="349"/>
      <c r="C804" s="715" t="str">
        <f t="shared" si="46"/>
        <v/>
      </c>
      <c r="D804" s="458">
        <f>IF(ISNUMBER(Summary!$D$17), DATE(Summary!$D$17, 1, 1) + INT((ROW(B766)-1)/24), DATE(2024, 1, 1) + INT((ROW(B766)-1)/24))</f>
        <v>45323</v>
      </c>
      <c r="E804" s="459">
        <v>0.87500000000000011</v>
      </c>
      <c r="F804" s="780"/>
      <c r="G804" s="780"/>
      <c r="H804" s="460">
        <f t="shared" si="44"/>
        <v>0</v>
      </c>
      <c r="I804" s="460">
        <f t="shared" si="45"/>
        <v>0</v>
      </c>
      <c r="J804" s="460">
        <f t="shared" si="47"/>
        <v>0</v>
      </c>
      <c r="K804" s="9"/>
      <c r="P804" s="2"/>
      <c r="Q804" s="27"/>
      <c r="R804" s="2"/>
      <c r="S804" s="2"/>
      <c r="T804" s="2"/>
      <c r="U804" s="2"/>
      <c r="V804" s="2"/>
      <c r="W804" s="2"/>
    </row>
    <row r="805" spans="2:23" ht="15" customHeight="1" x14ac:dyDescent="0.35">
      <c r="B805" s="349"/>
      <c r="C805" s="715" t="str">
        <f t="shared" si="46"/>
        <v/>
      </c>
      <c r="D805" s="458">
        <f>IF(ISNUMBER(Summary!$D$17), DATE(Summary!$D$17, 1, 1) + INT((ROW(B767)-1)/24), DATE(2024, 1, 1) + INT((ROW(B767)-1)/24))</f>
        <v>45323</v>
      </c>
      <c r="E805" s="459">
        <v>0.91666666666666674</v>
      </c>
      <c r="F805" s="780"/>
      <c r="G805" s="780"/>
      <c r="H805" s="460">
        <f t="shared" si="44"/>
        <v>0</v>
      </c>
      <c r="I805" s="460">
        <f t="shared" si="45"/>
        <v>0</v>
      </c>
      <c r="J805" s="460">
        <f t="shared" si="47"/>
        <v>0</v>
      </c>
      <c r="K805" s="9"/>
      <c r="P805" s="2"/>
      <c r="Q805" s="27"/>
      <c r="R805" s="2"/>
      <c r="S805" s="2"/>
      <c r="T805" s="2"/>
      <c r="U805" s="2"/>
      <c r="V805" s="2"/>
      <c r="W805" s="2"/>
    </row>
    <row r="806" spans="2:23" ht="15" customHeight="1" x14ac:dyDescent="0.35">
      <c r="B806" s="349"/>
      <c r="C806" s="715" t="str">
        <f t="shared" si="46"/>
        <v/>
      </c>
      <c r="D806" s="458">
        <f>IF(ISNUMBER(Summary!$D$17), DATE(Summary!$D$17, 1, 1) + INT((ROW(B768)-1)/24), DATE(2024, 1, 1) + INT((ROW(B768)-1)/24))</f>
        <v>45323</v>
      </c>
      <c r="E806" s="459">
        <v>0.95833333333333337</v>
      </c>
      <c r="F806" s="780"/>
      <c r="G806" s="780"/>
      <c r="H806" s="460">
        <f t="shared" si="44"/>
        <v>0</v>
      </c>
      <c r="I806" s="460">
        <f t="shared" si="45"/>
        <v>0</v>
      </c>
      <c r="J806" s="460">
        <f t="shared" si="47"/>
        <v>0</v>
      </c>
      <c r="K806" s="9"/>
      <c r="P806" s="2"/>
      <c r="Q806" s="27"/>
      <c r="R806" s="2"/>
      <c r="S806" s="2"/>
      <c r="T806" s="2"/>
      <c r="U806" s="2"/>
      <c r="V806" s="2"/>
      <c r="W806" s="2"/>
    </row>
    <row r="807" spans="2:23" ht="15" customHeight="1" x14ac:dyDescent="0.35">
      <c r="B807" s="457"/>
      <c r="C807" s="715">
        <f t="shared" si="46"/>
        <v>45324</v>
      </c>
      <c r="D807" s="458">
        <f>IF(ISNUMBER(Summary!$D$17), DATE(Summary!$D$17, 1, 1) + INT((ROW(B769)-1)/24), DATE(2024, 1, 1) + INT((ROW(B769)-1)/24))</f>
        <v>45324</v>
      </c>
      <c r="E807" s="459">
        <v>3.1225022567582528E-17</v>
      </c>
      <c r="F807" s="780"/>
      <c r="G807" s="780"/>
      <c r="H807" s="460">
        <f t="shared" ref="H807:H870" si="48">IF(G807&gt;F807,F807,G807)</f>
        <v>0</v>
      </c>
      <c r="I807" s="460">
        <f t="shared" ref="I807:I870" si="49">F807-H807</f>
        <v>0</v>
      </c>
      <c r="J807" s="460">
        <f t="shared" si="47"/>
        <v>0</v>
      </c>
      <c r="K807" s="9"/>
      <c r="P807" s="2"/>
      <c r="Q807" s="27"/>
      <c r="R807" s="2"/>
      <c r="S807" s="2"/>
      <c r="T807" s="2"/>
      <c r="U807" s="2"/>
      <c r="V807" s="2"/>
      <c r="W807" s="2"/>
    </row>
    <row r="808" spans="2:23" ht="15" customHeight="1" x14ac:dyDescent="0.35">
      <c r="B808" s="349"/>
      <c r="C808" s="715" t="str">
        <f t="shared" ref="C808:C871" si="50">IF(MOD(ROW()-ROW($E$39), 24)=0, $D808, "")</f>
        <v/>
      </c>
      <c r="D808" s="458">
        <f>IF(ISNUMBER(Summary!$D$17), DATE(Summary!$D$17, 1, 1) + INT((ROW(B770)-1)/24), DATE(2024, 1, 1) + INT((ROW(B770)-1)/24))</f>
        <v>45324</v>
      </c>
      <c r="E808" s="459">
        <v>4.1666666666666699E-2</v>
      </c>
      <c r="F808" s="780"/>
      <c r="G808" s="780"/>
      <c r="H808" s="460">
        <f t="shared" si="48"/>
        <v>0</v>
      </c>
      <c r="I808" s="460">
        <f t="shared" si="49"/>
        <v>0</v>
      </c>
      <c r="J808" s="460">
        <f t="shared" ref="J808:J871" si="51">G808-H808</f>
        <v>0</v>
      </c>
      <c r="K808" s="9"/>
      <c r="P808" s="2"/>
      <c r="Q808" s="27"/>
      <c r="R808" s="2"/>
      <c r="S808" s="2"/>
      <c r="T808" s="2"/>
      <c r="U808" s="2"/>
      <c r="V808" s="2"/>
      <c r="W808" s="2"/>
    </row>
    <row r="809" spans="2:23" ht="15" customHeight="1" x14ac:dyDescent="0.35">
      <c r="B809" s="349"/>
      <c r="C809" s="715" t="str">
        <f t="shared" si="50"/>
        <v/>
      </c>
      <c r="D809" s="458">
        <f>IF(ISNUMBER(Summary!$D$17), DATE(Summary!$D$17, 1, 1) + INT((ROW(B771)-1)/24), DATE(2024, 1, 1) + INT((ROW(B771)-1)/24))</f>
        <v>45324</v>
      </c>
      <c r="E809" s="459">
        <v>8.333333333333337E-2</v>
      </c>
      <c r="F809" s="780"/>
      <c r="G809" s="780"/>
      <c r="H809" s="460">
        <f t="shared" si="48"/>
        <v>0</v>
      </c>
      <c r="I809" s="460">
        <f t="shared" si="49"/>
        <v>0</v>
      </c>
      <c r="J809" s="460">
        <f t="shared" si="51"/>
        <v>0</v>
      </c>
      <c r="K809" s="9"/>
      <c r="P809" s="2"/>
      <c r="Q809" s="27"/>
      <c r="R809" s="2"/>
      <c r="S809" s="2"/>
      <c r="T809" s="2"/>
      <c r="U809" s="2"/>
      <c r="V809" s="2"/>
      <c r="W809" s="2"/>
    </row>
    <row r="810" spans="2:23" ht="15" customHeight="1" x14ac:dyDescent="0.35">
      <c r="B810" s="349"/>
      <c r="C810" s="715" t="str">
        <f t="shared" si="50"/>
        <v/>
      </c>
      <c r="D810" s="458">
        <f>IF(ISNUMBER(Summary!$D$17), DATE(Summary!$D$17, 1, 1) + INT((ROW(B772)-1)/24), DATE(2024, 1, 1) + INT((ROW(B772)-1)/24))</f>
        <v>45324</v>
      </c>
      <c r="E810" s="459">
        <v>0.12500000000000006</v>
      </c>
      <c r="F810" s="780"/>
      <c r="G810" s="780"/>
      <c r="H810" s="460">
        <f t="shared" si="48"/>
        <v>0</v>
      </c>
      <c r="I810" s="460">
        <f t="shared" si="49"/>
        <v>0</v>
      </c>
      <c r="J810" s="460">
        <f t="shared" si="51"/>
        <v>0</v>
      </c>
      <c r="K810" s="9"/>
      <c r="P810" s="2"/>
      <c r="Q810" s="27"/>
      <c r="R810" s="2"/>
      <c r="S810" s="2"/>
      <c r="T810" s="2"/>
      <c r="U810" s="2"/>
      <c r="V810" s="2"/>
      <c r="W810" s="2"/>
    </row>
    <row r="811" spans="2:23" ht="15" customHeight="1" x14ac:dyDescent="0.35">
      <c r="B811" s="349"/>
      <c r="C811" s="715" t="str">
        <f t="shared" si="50"/>
        <v/>
      </c>
      <c r="D811" s="458">
        <f>IF(ISNUMBER(Summary!$D$17), DATE(Summary!$D$17, 1, 1) + INT((ROW(B773)-1)/24), DATE(2024, 1, 1) + INT((ROW(B773)-1)/24))</f>
        <v>45324</v>
      </c>
      <c r="E811" s="459">
        <v>0.16666666666666669</v>
      </c>
      <c r="F811" s="780"/>
      <c r="G811" s="780"/>
      <c r="H811" s="460">
        <f t="shared" si="48"/>
        <v>0</v>
      </c>
      <c r="I811" s="460">
        <f t="shared" si="49"/>
        <v>0</v>
      </c>
      <c r="J811" s="460">
        <f t="shared" si="51"/>
        <v>0</v>
      </c>
      <c r="K811" s="9"/>
      <c r="P811" s="2"/>
      <c r="Q811" s="27"/>
      <c r="R811" s="2"/>
      <c r="S811" s="2"/>
      <c r="T811" s="2"/>
      <c r="U811" s="2"/>
      <c r="V811" s="2"/>
      <c r="W811" s="2"/>
    </row>
    <row r="812" spans="2:23" ht="15" customHeight="1" x14ac:dyDescent="0.35">
      <c r="B812" s="349"/>
      <c r="C812" s="715" t="str">
        <f t="shared" si="50"/>
        <v/>
      </c>
      <c r="D812" s="458">
        <f>IF(ISNUMBER(Summary!$D$17), DATE(Summary!$D$17, 1, 1) + INT((ROW(B774)-1)/24), DATE(2024, 1, 1) + INT((ROW(B774)-1)/24))</f>
        <v>45324</v>
      </c>
      <c r="E812" s="459">
        <v>0.20833333333333337</v>
      </c>
      <c r="F812" s="780"/>
      <c r="G812" s="780"/>
      <c r="H812" s="460">
        <f t="shared" si="48"/>
        <v>0</v>
      </c>
      <c r="I812" s="460">
        <f t="shared" si="49"/>
        <v>0</v>
      </c>
      <c r="J812" s="460">
        <f t="shared" si="51"/>
        <v>0</v>
      </c>
      <c r="K812" s="9"/>
      <c r="P812" s="2"/>
      <c r="Q812" s="27"/>
      <c r="R812" s="2"/>
      <c r="S812" s="2"/>
      <c r="T812" s="2"/>
      <c r="U812" s="2"/>
      <c r="V812" s="2"/>
      <c r="W812" s="2"/>
    </row>
    <row r="813" spans="2:23" ht="15" customHeight="1" x14ac:dyDescent="0.35">
      <c r="B813" s="349"/>
      <c r="C813" s="715" t="str">
        <f t="shared" si="50"/>
        <v/>
      </c>
      <c r="D813" s="458">
        <f>IF(ISNUMBER(Summary!$D$17), DATE(Summary!$D$17, 1, 1) + INT((ROW(B775)-1)/24), DATE(2024, 1, 1) + INT((ROW(B775)-1)/24))</f>
        <v>45324</v>
      </c>
      <c r="E813" s="459">
        <v>0.25</v>
      </c>
      <c r="F813" s="780"/>
      <c r="G813" s="780"/>
      <c r="H813" s="460">
        <f t="shared" si="48"/>
        <v>0</v>
      </c>
      <c r="I813" s="460">
        <f t="shared" si="49"/>
        <v>0</v>
      </c>
      <c r="J813" s="460">
        <f t="shared" si="51"/>
        <v>0</v>
      </c>
      <c r="K813" s="9"/>
      <c r="P813" s="2"/>
      <c r="Q813" s="27"/>
      <c r="R813" s="2"/>
      <c r="S813" s="2"/>
      <c r="T813" s="2"/>
      <c r="U813" s="2"/>
      <c r="V813" s="2"/>
      <c r="W813" s="2"/>
    </row>
    <row r="814" spans="2:23" ht="15" customHeight="1" x14ac:dyDescent="0.35">
      <c r="B814" s="349"/>
      <c r="C814" s="715" t="str">
        <f t="shared" si="50"/>
        <v/>
      </c>
      <c r="D814" s="458">
        <f>IF(ISNUMBER(Summary!$D$17), DATE(Summary!$D$17, 1, 1) + INT((ROW(B776)-1)/24), DATE(2024, 1, 1) + INT((ROW(B776)-1)/24))</f>
        <v>45324</v>
      </c>
      <c r="E814" s="459">
        <v>0.29166666666666669</v>
      </c>
      <c r="F814" s="780"/>
      <c r="G814" s="780"/>
      <c r="H814" s="460">
        <f t="shared" si="48"/>
        <v>0</v>
      </c>
      <c r="I814" s="460">
        <f t="shared" si="49"/>
        <v>0</v>
      </c>
      <c r="J814" s="460">
        <f t="shared" si="51"/>
        <v>0</v>
      </c>
      <c r="K814" s="9"/>
      <c r="P814" s="2"/>
      <c r="Q814" s="27"/>
      <c r="R814" s="2"/>
      <c r="S814" s="2"/>
      <c r="T814" s="2"/>
      <c r="U814" s="2"/>
      <c r="V814" s="2"/>
      <c r="W814" s="2"/>
    </row>
    <row r="815" spans="2:23" ht="15" customHeight="1" x14ac:dyDescent="0.35">
      <c r="B815" s="349"/>
      <c r="C815" s="715" t="str">
        <f t="shared" si="50"/>
        <v/>
      </c>
      <c r="D815" s="458">
        <f>IF(ISNUMBER(Summary!$D$17), DATE(Summary!$D$17, 1, 1) + INT((ROW(B777)-1)/24), DATE(2024, 1, 1) + INT((ROW(B777)-1)/24))</f>
        <v>45324</v>
      </c>
      <c r="E815" s="459">
        <v>0.33333333333333337</v>
      </c>
      <c r="F815" s="780"/>
      <c r="G815" s="780"/>
      <c r="H815" s="460">
        <f t="shared" si="48"/>
        <v>0</v>
      </c>
      <c r="I815" s="460">
        <f t="shared" si="49"/>
        <v>0</v>
      </c>
      <c r="J815" s="460">
        <f t="shared" si="51"/>
        <v>0</v>
      </c>
      <c r="K815" s="9"/>
      <c r="P815" s="2"/>
      <c r="Q815" s="27"/>
      <c r="R815" s="2"/>
      <c r="S815" s="2"/>
      <c r="T815" s="2"/>
      <c r="U815" s="2"/>
      <c r="V815" s="2"/>
      <c r="W815" s="2"/>
    </row>
    <row r="816" spans="2:23" ht="15" customHeight="1" x14ac:dyDescent="0.35">
      <c r="B816" s="349"/>
      <c r="C816" s="715" t="str">
        <f t="shared" si="50"/>
        <v/>
      </c>
      <c r="D816" s="458">
        <f>IF(ISNUMBER(Summary!$D$17), DATE(Summary!$D$17, 1, 1) + INT((ROW(B778)-1)/24), DATE(2024, 1, 1) + INT((ROW(B778)-1)/24))</f>
        <v>45324</v>
      </c>
      <c r="E816" s="459">
        <v>0.375</v>
      </c>
      <c r="F816" s="780"/>
      <c r="G816" s="780"/>
      <c r="H816" s="460">
        <f t="shared" si="48"/>
        <v>0</v>
      </c>
      <c r="I816" s="460">
        <f t="shared" si="49"/>
        <v>0</v>
      </c>
      <c r="J816" s="460">
        <f t="shared" si="51"/>
        <v>0</v>
      </c>
      <c r="K816" s="9"/>
      <c r="P816" s="2"/>
      <c r="Q816" s="27"/>
      <c r="R816" s="2"/>
      <c r="S816" s="2"/>
      <c r="T816" s="2"/>
      <c r="U816" s="2"/>
      <c r="V816" s="2"/>
      <c r="W816" s="2"/>
    </row>
    <row r="817" spans="2:23" ht="15" customHeight="1" x14ac:dyDescent="0.35">
      <c r="B817" s="349"/>
      <c r="C817" s="715" t="str">
        <f t="shared" si="50"/>
        <v/>
      </c>
      <c r="D817" s="458">
        <f>IF(ISNUMBER(Summary!$D$17), DATE(Summary!$D$17, 1, 1) + INT((ROW(B779)-1)/24), DATE(2024, 1, 1) + INT((ROW(B779)-1)/24))</f>
        <v>45324</v>
      </c>
      <c r="E817" s="459">
        <v>0.41666666666666669</v>
      </c>
      <c r="F817" s="780"/>
      <c r="G817" s="780"/>
      <c r="H817" s="460">
        <f t="shared" si="48"/>
        <v>0</v>
      </c>
      <c r="I817" s="460">
        <f t="shared" si="49"/>
        <v>0</v>
      </c>
      <c r="J817" s="460">
        <f t="shared" si="51"/>
        <v>0</v>
      </c>
      <c r="K817" s="9"/>
      <c r="P817" s="2"/>
      <c r="Q817" s="27"/>
      <c r="R817" s="2"/>
      <c r="S817" s="2"/>
      <c r="T817" s="2"/>
      <c r="U817" s="2"/>
      <c r="V817" s="2"/>
      <c r="W817" s="2"/>
    </row>
    <row r="818" spans="2:23" ht="15" customHeight="1" x14ac:dyDescent="0.35">
      <c r="B818" s="349"/>
      <c r="C818" s="715" t="str">
        <f t="shared" si="50"/>
        <v/>
      </c>
      <c r="D818" s="458">
        <f>IF(ISNUMBER(Summary!$D$17), DATE(Summary!$D$17, 1, 1) + INT((ROW(B780)-1)/24), DATE(2024, 1, 1) + INT((ROW(B780)-1)/24))</f>
        <v>45324</v>
      </c>
      <c r="E818" s="459">
        <v>0.45833333333333337</v>
      </c>
      <c r="F818" s="780"/>
      <c r="G818" s="780"/>
      <c r="H818" s="460">
        <f t="shared" si="48"/>
        <v>0</v>
      </c>
      <c r="I818" s="460">
        <f t="shared" si="49"/>
        <v>0</v>
      </c>
      <c r="J818" s="460">
        <f t="shared" si="51"/>
        <v>0</v>
      </c>
      <c r="K818" s="9"/>
      <c r="P818" s="2"/>
      <c r="Q818" s="27"/>
      <c r="R818" s="2"/>
      <c r="S818" s="2"/>
      <c r="T818" s="2"/>
      <c r="U818" s="2"/>
      <c r="V818" s="2"/>
      <c r="W818" s="2"/>
    </row>
    <row r="819" spans="2:23" ht="15" customHeight="1" x14ac:dyDescent="0.35">
      <c r="B819" s="349"/>
      <c r="C819" s="715" t="str">
        <f t="shared" si="50"/>
        <v/>
      </c>
      <c r="D819" s="458">
        <f>IF(ISNUMBER(Summary!$D$17), DATE(Summary!$D$17, 1, 1) + INT((ROW(B781)-1)/24), DATE(2024, 1, 1) + INT((ROW(B781)-1)/24))</f>
        <v>45324</v>
      </c>
      <c r="E819" s="459">
        <v>0.50000000000000011</v>
      </c>
      <c r="F819" s="780"/>
      <c r="G819" s="780"/>
      <c r="H819" s="460">
        <f t="shared" si="48"/>
        <v>0</v>
      </c>
      <c r="I819" s="460">
        <f t="shared" si="49"/>
        <v>0</v>
      </c>
      <c r="J819" s="460">
        <f t="shared" si="51"/>
        <v>0</v>
      </c>
      <c r="K819" s="9"/>
      <c r="P819" s="2"/>
      <c r="Q819" s="27"/>
      <c r="R819" s="2"/>
      <c r="S819" s="2"/>
      <c r="T819" s="2"/>
      <c r="U819" s="2"/>
      <c r="V819" s="2"/>
      <c r="W819" s="2"/>
    </row>
    <row r="820" spans="2:23" ht="15" customHeight="1" x14ac:dyDescent="0.35">
      <c r="B820" s="349"/>
      <c r="C820" s="715" t="str">
        <f t="shared" si="50"/>
        <v/>
      </c>
      <c r="D820" s="458">
        <f>IF(ISNUMBER(Summary!$D$17), DATE(Summary!$D$17, 1, 1) + INT((ROW(B782)-1)/24), DATE(2024, 1, 1) + INT((ROW(B782)-1)/24))</f>
        <v>45324</v>
      </c>
      <c r="E820" s="459">
        <v>0.54166666666666674</v>
      </c>
      <c r="F820" s="780"/>
      <c r="G820" s="780"/>
      <c r="H820" s="460">
        <f t="shared" si="48"/>
        <v>0</v>
      </c>
      <c r="I820" s="460">
        <f t="shared" si="49"/>
        <v>0</v>
      </c>
      <c r="J820" s="460">
        <f t="shared" si="51"/>
        <v>0</v>
      </c>
      <c r="K820" s="9"/>
      <c r="P820" s="2"/>
      <c r="Q820" s="27"/>
      <c r="R820" s="2"/>
      <c r="S820" s="2"/>
      <c r="T820" s="2"/>
      <c r="U820" s="2"/>
      <c r="V820" s="2"/>
      <c r="W820" s="2"/>
    </row>
    <row r="821" spans="2:23" ht="15" customHeight="1" x14ac:dyDescent="0.35">
      <c r="B821" s="349"/>
      <c r="C821" s="715" t="str">
        <f t="shared" si="50"/>
        <v/>
      </c>
      <c r="D821" s="458">
        <f>IF(ISNUMBER(Summary!$D$17), DATE(Summary!$D$17, 1, 1) + INT((ROW(B783)-1)/24), DATE(2024, 1, 1) + INT((ROW(B783)-1)/24))</f>
        <v>45324</v>
      </c>
      <c r="E821" s="459">
        <v>0.58333333333333337</v>
      </c>
      <c r="F821" s="780"/>
      <c r="G821" s="780"/>
      <c r="H821" s="460">
        <f t="shared" si="48"/>
        <v>0</v>
      </c>
      <c r="I821" s="460">
        <f t="shared" si="49"/>
        <v>0</v>
      </c>
      <c r="J821" s="460">
        <f t="shared" si="51"/>
        <v>0</v>
      </c>
      <c r="K821" s="9"/>
      <c r="P821" s="2"/>
      <c r="Q821" s="27"/>
      <c r="R821" s="2"/>
      <c r="S821" s="2"/>
      <c r="T821" s="2"/>
      <c r="U821" s="2"/>
      <c r="V821" s="2"/>
      <c r="W821" s="2"/>
    </row>
    <row r="822" spans="2:23" ht="15" customHeight="1" x14ac:dyDescent="0.35">
      <c r="B822" s="349"/>
      <c r="C822" s="715" t="str">
        <f t="shared" si="50"/>
        <v/>
      </c>
      <c r="D822" s="458">
        <f>IF(ISNUMBER(Summary!$D$17), DATE(Summary!$D$17, 1, 1) + INT((ROW(B784)-1)/24), DATE(2024, 1, 1) + INT((ROW(B784)-1)/24))</f>
        <v>45324</v>
      </c>
      <c r="E822" s="459">
        <v>0.62500000000000011</v>
      </c>
      <c r="F822" s="780"/>
      <c r="G822" s="780"/>
      <c r="H822" s="460">
        <f t="shared" si="48"/>
        <v>0</v>
      </c>
      <c r="I822" s="460">
        <f t="shared" si="49"/>
        <v>0</v>
      </c>
      <c r="J822" s="460">
        <f t="shared" si="51"/>
        <v>0</v>
      </c>
      <c r="K822" s="9"/>
      <c r="P822" s="2"/>
      <c r="Q822" s="27"/>
      <c r="R822" s="2"/>
      <c r="S822" s="2"/>
      <c r="T822" s="2"/>
      <c r="U822" s="2"/>
      <c r="V822" s="2"/>
      <c r="W822" s="2"/>
    </row>
    <row r="823" spans="2:23" ht="15" customHeight="1" x14ac:dyDescent="0.35">
      <c r="B823" s="349"/>
      <c r="C823" s="715" t="str">
        <f t="shared" si="50"/>
        <v/>
      </c>
      <c r="D823" s="458">
        <f>IF(ISNUMBER(Summary!$D$17), DATE(Summary!$D$17, 1, 1) + INT((ROW(B785)-1)/24), DATE(2024, 1, 1) + INT((ROW(B785)-1)/24))</f>
        <v>45324</v>
      </c>
      <c r="E823" s="459">
        <v>0.66666666666666674</v>
      </c>
      <c r="F823" s="780"/>
      <c r="G823" s="780"/>
      <c r="H823" s="460">
        <f t="shared" si="48"/>
        <v>0</v>
      </c>
      <c r="I823" s="460">
        <f t="shared" si="49"/>
        <v>0</v>
      </c>
      <c r="J823" s="460">
        <f t="shared" si="51"/>
        <v>0</v>
      </c>
      <c r="K823" s="9"/>
      <c r="P823" s="2"/>
      <c r="Q823" s="27"/>
      <c r="R823" s="2"/>
      <c r="S823" s="2"/>
      <c r="T823" s="2"/>
      <c r="U823" s="2"/>
      <c r="V823" s="2"/>
      <c r="W823" s="2"/>
    </row>
    <row r="824" spans="2:23" ht="15" customHeight="1" x14ac:dyDescent="0.35">
      <c r="B824" s="349"/>
      <c r="C824" s="715" t="str">
        <f t="shared" si="50"/>
        <v/>
      </c>
      <c r="D824" s="458">
        <f>IF(ISNUMBER(Summary!$D$17), DATE(Summary!$D$17, 1, 1) + INT((ROW(B786)-1)/24), DATE(2024, 1, 1) + INT((ROW(B786)-1)/24))</f>
        <v>45324</v>
      </c>
      <c r="E824" s="459">
        <v>0.70833333333333337</v>
      </c>
      <c r="F824" s="780"/>
      <c r="G824" s="780"/>
      <c r="H824" s="460">
        <f t="shared" si="48"/>
        <v>0</v>
      </c>
      <c r="I824" s="460">
        <f t="shared" si="49"/>
        <v>0</v>
      </c>
      <c r="J824" s="460">
        <f t="shared" si="51"/>
        <v>0</v>
      </c>
      <c r="K824" s="9"/>
      <c r="P824" s="2"/>
      <c r="Q824" s="27"/>
      <c r="R824" s="2"/>
      <c r="S824" s="2"/>
      <c r="T824" s="2"/>
      <c r="U824" s="2"/>
      <c r="V824" s="2"/>
      <c r="W824" s="2"/>
    </row>
    <row r="825" spans="2:23" ht="15" customHeight="1" x14ac:dyDescent="0.35">
      <c r="B825" s="349"/>
      <c r="C825" s="715" t="str">
        <f t="shared" si="50"/>
        <v/>
      </c>
      <c r="D825" s="458">
        <f>IF(ISNUMBER(Summary!$D$17), DATE(Summary!$D$17, 1, 1) + INT((ROW(B787)-1)/24), DATE(2024, 1, 1) + INT((ROW(B787)-1)/24))</f>
        <v>45324</v>
      </c>
      <c r="E825" s="459">
        <v>0.75000000000000011</v>
      </c>
      <c r="F825" s="780"/>
      <c r="G825" s="780"/>
      <c r="H825" s="460">
        <f t="shared" si="48"/>
        <v>0</v>
      </c>
      <c r="I825" s="460">
        <f t="shared" si="49"/>
        <v>0</v>
      </c>
      <c r="J825" s="460">
        <f t="shared" si="51"/>
        <v>0</v>
      </c>
      <c r="K825" s="9"/>
      <c r="P825" s="2"/>
      <c r="Q825" s="27"/>
      <c r="R825" s="2"/>
      <c r="S825" s="2"/>
      <c r="T825" s="2"/>
      <c r="U825" s="2"/>
      <c r="V825" s="2"/>
      <c r="W825" s="2"/>
    </row>
    <row r="826" spans="2:23" ht="15" customHeight="1" x14ac:dyDescent="0.35">
      <c r="B826" s="349"/>
      <c r="C826" s="715" t="str">
        <f t="shared" si="50"/>
        <v/>
      </c>
      <c r="D826" s="458">
        <f>IF(ISNUMBER(Summary!$D$17), DATE(Summary!$D$17, 1, 1) + INT((ROW(B788)-1)/24), DATE(2024, 1, 1) + INT((ROW(B788)-1)/24))</f>
        <v>45324</v>
      </c>
      <c r="E826" s="459">
        <v>0.79166666666666674</v>
      </c>
      <c r="F826" s="780"/>
      <c r="G826" s="780"/>
      <c r="H826" s="460">
        <f t="shared" si="48"/>
        <v>0</v>
      </c>
      <c r="I826" s="460">
        <f t="shared" si="49"/>
        <v>0</v>
      </c>
      <c r="J826" s="460">
        <f t="shared" si="51"/>
        <v>0</v>
      </c>
      <c r="K826" s="9"/>
      <c r="P826" s="2"/>
      <c r="Q826" s="27"/>
      <c r="R826" s="2"/>
      <c r="S826" s="2"/>
      <c r="T826" s="2"/>
      <c r="U826" s="2"/>
      <c r="V826" s="2"/>
      <c r="W826" s="2"/>
    </row>
    <row r="827" spans="2:23" ht="15" customHeight="1" x14ac:dyDescent="0.35">
      <c r="B827" s="349"/>
      <c r="C827" s="715" t="str">
        <f t="shared" si="50"/>
        <v/>
      </c>
      <c r="D827" s="458">
        <f>IF(ISNUMBER(Summary!$D$17), DATE(Summary!$D$17, 1, 1) + INT((ROW(B789)-1)/24), DATE(2024, 1, 1) + INT((ROW(B789)-1)/24))</f>
        <v>45324</v>
      </c>
      <c r="E827" s="459">
        <v>0.83333333333333337</v>
      </c>
      <c r="F827" s="780"/>
      <c r="G827" s="780"/>
      <c r="H827" s="460">
        <f t="shared" si="48"/>
        <v>0</v>
      </c>
      <c r="I827" s="460">
        <f t="shared" si="49"/>
        <v>0</v>
      </c>
      <c r="J827" s="460">
        <f t="shared" si="51"/>
        <v>0</v>
      </c>
      <c r="K827" s="9"/>
      <c r="P827" s="2"/>
      <c r="Q827" s="27"/>
      <c r="R827" s="2"/>
      <c r="S827" s="2"/>
      <c r="T827" s="2"/>
      <c r="U827" s="2"/>
      <c r="V827" s="2"/>
      <c r="W827" s="2"/>
    </row>
    <row r="828" spans="2:23" ht="15" customHeight="1" x14ac:dyDescent="0.35">
      <c r="B828" s="349"/>
      <c r="C828" s="715" t="str">
        <f t="shared" si="50"/>
        <v/>
      </c>
      <c r="D828" s="458">
        <f>IF(ISNUMBER(Summary!$D$17), DATE(Summary!$D$17, 1, 1) + INT((ROW(B790)-1)/24), DATE(2024, 1, 1) + INT((ROW(B790)-1)/24))</f>
        <v>45324</v>
      </c>
      <c r="E828" s="459">
        <v>0.87500000000000011</v>
      </c>
      <c r="F828" s="780"/>
      <c r="G828" s="780"/>
      <c r="H828" s="460">
        <f t="shared" si="48"/>
        <v>0</v>
      </c>
      <c r="I828" s="460">
        <f t="shared" si="49"/>
        <v>0</v>
      </c>
      <c r="J828" s="460">
        <f t="shared" si="51"/>
        <v>0</v>
      </c>
      <c r="K828" s="9"/>
      <c r="P828" s="2"/>
      <c r="Q828" s="27"/>
      <c r="R828" s="2"/>
      <c r="S828" s="2"/>
      <c r="T828" s="2"/>
      <c r="U828" s="2"/>
      <c r="V828" s="2"/>
      <c r="W828" s="2"/>
    </row>
    <row r="829" spans="2:23" ht="15" customHeight="1" x14ac:dyDescent="0.35">
      <c r="B829" s="349"/>
      <c r="C829" s="715" t="str">
        <f t="shared" si="50"/>
        <v/>
      </c>
      <c r="D829" s="458">
        <f>IF(ISNUMBER(Summary!$D$17), DATE(Summary!$D$17, 1, 1) + INT((ROW(B791)-1)/24), DATE(2024, 1, 1) + INT((ROW(B791)-1)/24))</f>
        <v>45324</v>
      </c>
      <c r="E829" s="459">
        <v>0.91666666666666674</v>
      </c>
      <c r="F829" s="780"/>
      <c r="G829" s="780"/>
      <c r="H829" s="460">
        <f t="shared" si="48"/>
        <v>0</v>
      </c>
      <c r="I829" s="460">
        <f t="shared" si="49"/>
        <v>0</v>
      </c>
      <c r="J829" s="460">
        <f t="shared" si="51"/>
        <v>0</v>
      </c>
      <c r="K829" s="9"/>
      <c r="P829" s="2"/>
      <c r="Q829" s="27"/>
      <c r="R829" s="2"/>
      <c r="S829" s="2"/>
      <c r="T829" s="2"/>
      <c r="U829" s="2"/>
      <c r="V829" s="2"/>
      <c r="W829" s="2"/>
    </row>
    <row r="830" spans="2:23" ht="15" customHeight="1" x14ac:dyDescent="0.35">
      <c r="B830" s="349"/>
      <c r="C830" s="715" t="str">
        <f t="shared" si="50"/>
        <v/>
      </c>
      <c r="D830" s="458">
        <f>IF(ISNUMBER(Summary!$D$17), DATE(Summary!$D$17, 1, 1) + INT((ROW(B792)-1)/24), DATE(2024, 1, 1) + INT((ROW(B792)-1)/24))</f>
        <v>45324</v>
      </c>
      <c r="E830" s="459">
        <v>0.95833333333333337</v>
      </c>
      <c r="F830" s="780"/>
      <c r="G830" s="780"/>
      <c r="H830" s="460">
        <f t="shared" si="48"/>
        <v>0</v>
      </c>
      <c r="I830" s="460">
        <f t="shared" si="49"/>
        <v>0</v>
      </c>
      <c r="J830" s="460">
        <f t="shared" si="51"/>
        <v>0</v>
      </c>
      <c r="K830" s="9"/>
      <c r="P830" s="2"/>
      <c r="Q830" s="27"/>
      <c r="R830" s="2"/>
      <c r="S830" s="2"/>
      <c r="T830" s="2"/>
      <c r="U830" s="2"/>
      <c r="V830" s="2"/>
      <c r="W830" s="2"/>
    </row>
    <row r="831" spans="2:23" ht="15" customHeight="1" x14ac:dyDescent="0.35">
      <c r="B831" s="457"/>
      <c r="C831" s="715">
        <f t="shared" si="50"/>
        <v>45325</v>
      </c>
      <c r="D831" s="458">
        <f>IF(ISNUMBER(Summary!$D$17), DATE(Summary!$D$17, 1, 1) + INT((ROW(B793)-1)/24), DATE(2024, 1, 1) + INT((ROW(B793)-1)/24))</f>
        <v>45325</v>
      </c>
      <c r="E831" s="459">
        <v>3.1225022567582528E-17</v>
      </c>
      <c r="F831" s="780"/>
      <c r="G831" s="780"/>
      <c r="H831" s="460">
        <f t="shared" si="48"/>
        <v>0</v>
      </c>
      <c r="I831" s="460">
        <f t="shared" si="49"/>
        <v>0</v>
      </c>
      <c r="J831" s="460">
        <f t="shared" si="51"/>
        <v>0</v>
      </c>
      <c r="K831" s="9"/>
      <c r="P831" s="2"/>
      <c r="Q831" s="27"/>
      <c r="R831" s="2"/>
      <c r="S831" s="2"/>
      <c r="T831" s="2"/>
      <c r="U831" s="2"/>
      <c r="V831" s="2"/>
      <c r="W831" s="2"/>
    </row>
    <row r="832" spans="2:23" ht="15" customHeight="1" x14ac:dyDescent="0.35">
      <c r="B832" s="349"/>
      <c r="C832" s="715" t="str">
        <f t="shared" si="50"/>
        <v/>
      </c>
      <c r="D832" s="458">
        <f>IF(ISNUMBER(Summary!$D$17), DATE(Summary!$D$17, 1, 1) + INT((ROW(B794)-1)/24), DATE(2024, 1, 1) + INT((ROW(B794)-1)/24))</f>
        <v>45325</v>
      </c>
      <c r="E832" s="459">
        <v>4.1666666666666699E-2</v>
      </c>
      <c r="F832" s="780"/>
      <c r="G832" s="780"/>
      <c r="H832" s="460">
        <f t="shared" si="48"/>
        <v>0</v>
      </c>
      <c r="I832" s="460">
        <f t="shared" si="49"/>
        <v>0</v>
      </c>
      <c r="J832" s="460">
        <f t="shared" si="51"/>
        <v>0</v>
      </c>
      <c r="K832" s="9"/>
      <c r="P832" s="2"/>
      <c r="Q832" s="27"/>
      <c r="R832" s="2"/>
      <c r="S832" s="2"/>
      <c r="T832" s="2"/>
      <c r="U832" s="2"/>
      <c r="V832" s="2"/>
      <c r="W832" s="2"/>
    </row>
    <row r="833" spans="2:23" ht="15" customHeight="1" x14ac:dyDescent="0.35">
      <c r="B833" s="349"/>
      <c r="C833" s="715" t="str">
        <f t="shared" si="50"/>
        <v/>
      </c>
      <c r="D833" s="458">
        <f>IF(ISNUMBER(Summary!$D$17), DATE(Summary!$D$17, 1, 1) + INT((ROW(B795)-1)/24), DATE(2024, 1, 1) + INT((ROW(B795)-1)/24))</f>
        <v>45325</v>
      </c>
      <c r="E833" s="459">
        <v>8.333333333333337E-2</v>
      </c>
      <c r="F833" s="780"/>
      <c r="G833" s="780"/>
      <c r="H833" s="460">
        <f t="shared" si="48"/>
        <v>0</v>
      </c>
      <c r="I833" s="460">
        <f t="shared" si="49"/>
        <v>0</v>
      </c>
      <c r="J833" s="460">
        <f t="shared" si="51"/>
        <v>0</v>
      </c>
      <c r="K833" s="9"/>
      <c r="P833" s="2"/>
      <c r="Q833" s="27"/>
      <c r="R833" s="2"/>
      <c r="S833" s="2"/>
      <c r="T833" s="2"/>
      <c r="U833" s="2"/>
      <c r="V833" s="2"/>
      <c r="W833" s="2"/>
    </row>
    <row r="834" spans="2:23" ht="15" customHeight="1" x14ac:dyDescent="0.35">
      <c r="B834" s="349"/>
      <c r="C834" s="715" t="str">
        <f t="shared" si="50"/>
        <v/>
      </c>
      <c r="D834" s="458">
        <f>IF(ISNUMBER(Summary!$D$17), DATE(Summary!$D$17, 1, 1) + INT((ROW(B796)-1)/24), DATE(2024, 1, 1) + INT((ROW(B796)-1)/24))</f>
        <v>45325</v>
      </c>
      <c r="E834" s="459">
        <v>0.12500000000000006</v>
      </c>
      <c r="F834" s="780"/>
      <c r="G834" s="780"/>
      <c r="H834" s="460">
        <f t="shared" si="48"/>
        <v>0</v>
      </c>
      <c r="I834" s="460">
        <f t="shared" si="49"/>
        <v>0</v>
      </c>
      <c r="J834" s="460">
        <f t="shared" si="51"/>
        <v>0</v>
      </c>
      <c r="K834" s="9"/>
      <c r="P834" s="2"/>
      <c r="Q834" s="27"/>
      <c r="R834" s="2"/>
      <c r="S834" s="2"/>
      <c r="T834" s="2"/>
      <c r="U834" s="2"/>
      <c r="V834" s="2"/>
      <c r="W834" s="2"/>
    </row>
    <row r="835" spans="2:23" ht="15" customHeight="1" x14ac:dyDescent="0.35">
      <c r="B835" s="349"/>
      <c r="C835" s="715" t="str">
        <f t="shared" si="50"/>
        <v/>
      </c>
      <c r="D835" s="458">
        <f>IF(ISNUMBER(Summary!$D$17), DATE(Summary!$D$17, 1, 1) + INT((ROW(B797)-1)/24), DATE(2024, 1, 1) + INT((ROW(B797)-1)/24))</f>
        <v>45325</v>
      </c>
      <c r="E835" s="459">
        <v>0.16666666666666669</v>
      </c>
      <c r="F835" s="780"/>
      <c r="G835" s="780"/>
      <c r="H835" s="460">
        <f t="shared" si="48"/>
        <v>0</v>
      </c>
      <c r="I835" s="460">
        <f t="shared" si="49"/>
        <v>0</v>
      </c>
      <c r="J835" s="460">
        <f t="shared" si="51"/>
        <v>0</v>
      </c>
      <c r="K835" s="9"/>
      <c r="P835" s="2"/>
      <c r="Q835" s="27"/>
      <c r="R835" s="2"/>
      <c r="S835" s="2"/>
      <c r="T835" s="2"/>
      <c r="U835" s="2"/>
      <c r="V835" s="2"/>
      <c r="W835" s="2"/>
    </row>
    <row r="836" spans="2:23" ht="15" customHeight="1" x14ac:dyDescent="0.35">
      <c r="B836" s="349"/>
      <c r="C836" s="715" t="str">
        <f t="shared" si="50"/>
        <v/>
      </c>
      <c r="D836" s="458">
        <f>IF(ISNUMBER(Summary!$D$17), DATE(Summary!$D$17, 1, 1) + INT((ROW(B798)-1)/24), DATE(2024, 1, 1) + INT((ROW(B798)-1)/24))</f>
        <v>45325</v>
      </c>
      <c r="E836" s="459">
        <v>0.20833333333333337</v>
      </c>
      <c r="F836" s="780"/>
      <c r="G836" s="780"/>
      <c r="H836" s="460">
        <f t="shared" si="48"/>
        <v>0</v>
      </c>
      <c r="I836" s="460">
        <f t="shared" si="49"/>
        <v>0</v>
      </c>
      <c r="J836" s="460">
        <f t="shared" si="51"/>
        <v>0</v>
      </c>
      <c r="K836" s="9"/>
      <c r="P836" s="2"/>
      <c r="Q836" s="27"/>
      <c r="R836" s="2"/>
      <c r="S836" s="2"/>
      <c r="T836" s="2"/>
      <c r="U836" s="2"/>
      <c r="V836" s="2"/>
      <c r="W836" s="2"/>
    </row>
    <row r="837" spans="2:23" ht="15" customHeight="1" x14ac:dyDescent="0.35">
      <c r="B837" s="349"/>
      <c r="C837" s="715" t="str">
        <f t="shared" si="50"/>
        <v/>
      </c>
      <c r="D837" s="458">
        <f>IF(ISNUMBER(Summary!$D$17), DATE(Summary!$D$17, 1, 1) + INT((ROW(B799)-1)/24), DATE(2024, 1, 1) + INT((ROW(B799)-1)/24))</f>
        <v>45325</v>
      </c>
      <c r="E837" s="459">
        <v>0.25</v>
      </c>
      <c r="F837" s="780"/>
      <c r="G837" s="780"/>
      <c r="H837" s="460">
        <f t="shared" si="48"/>
        <v>0</v>
      </c>
      <c r="I837" s="460">
        <f t="shared" si="49"/>
        <v>0</v>
      </c>
      <c r="J837" s="460">
        <f t="shared" si="51"/>
        <v>0</v>
      </c>
      <c r="K837" s="9"/>
      <c r="P837" s="2"/>
      <c r="Q837" s="27"/>
      <c r="R837" s="2"/>
      <c r="S837" s="2"/>
      <c r="T837" s="2"/>
      <c r="U837" s="2"/>
      <c r="V837" s="2"/>
      <c r="W837" s="2"/>
    </row>
    <row r="838" spans="2:23" ht="15" customHeight="1" x14ac:dyDescent="0.35">
      <c r="B838" s="349"/>
      <c r="C838" s="715" t="str">
        <f t="shared" si="50"/>
        <v/>
      </c>
      <c r="D838" s="458">
        <f>IF(ISNUMBER(Summary!$D$17), DATE(Summary!$D$17, 1, 1) + INT((ROW(B800)-1)/24), DATE(2024, 1, 1) + INT((ROW(B800)-1)/24))</f>
        <v>45325</v>
      </c>
      <c r="E838" s="459">
        <v>0.29166666666666669</v>
      </c>
      <c r="F838" s="780"/>
      <c r="G838" s="780"/>
      <c r="H838" s="460">
        <f t="shared" si="48"/>
        <v>0</v>
      </c>
      <c r="I838" s="460">
        <f t="shared" si="49"/>
        <v>0</v>
      </c>
      <c r="J838" s="460">
        <f t="shared" si="51"/>
        <v>0</v>
      </c>
      <c r="K838" s="9"/>
      <c r="P838" s="2"/>
      <c r="Q838" s="27"/>
      <c r="R838" s="2"/>
      <c r="S838" s="2"/>
      <c r="T838" s="2"/>
      <c r="U838" s="2"/>
      <c r="V838" s="2"/>
      <c r="W838" s="2"/>
    </row>
    <row r="839" spans="2:23" ht="15" customHeight="1" x14ac:dyDescent="0.35">
      <c r="B839" s="349"/>
      <c r="C839" s="715" t="str">
        <f t="shared" si="50"/>
        <v/>
      </c>
      <c r="D839" s="458">
        <f>IF(ISNUMBER(Summary!$D$17), DATE(Summary!$D$17, 1, 1) + INT((ROW(B801)-1)/24), DATE(2024, 1, 1) + INT((ROW(B801)-1)/24))</f>
        <v>45325</v>
      </c>
      <c r="E839" s="459">
        <v>0.33333333333333337</v>
      </c>
      <c r="F839" s="780"/>
      <c r="G839" s="780"/>
      <c r="H839" s="460">
        <f t="shared" si="48"/>
        <v>0</v>
      </c>
      <c r="I839" s="460">
        <f t="shared" si="49"/>
        <v>0</v>
      </c>
      <c r="J839" s="460">
        <f t="shared" si="51"/>
        <v>0</v>
      </c>
      <c r="K839" s="9"/>
      <c r="P839" s="2"/>
      <c r="Q839" s="27"/>
      <c r="R839" s="2"/>
      <c r="S839" s="2"/>
      <c r="T839" s="2"/>
      <c r="U839" s="2"/>
      <c r="V839" s="2"/>
      <c r="W839" s="2"/>
    </row>
    <row r="840" spans="2:23" ht="15" customHeight="1" x14ac:dyDescent="0.35">
      <c r="B840" s="349"/>
      <c r="C840" s="715" t="str">
        <f t="shared" si="50"/>
        <v/>
      </c>
      <c r="D840" s="458">
        <f>IF(ISNUMBER(Summary!$D$17), DATE(Summary!$D$17, 1, 1) + INT((ROW(B802)-1)/24), DATE(2024, 1, 1) + INT((ROW(B802)-1)/24))</f>
        <v>45325</v>
      </c>
      <c r="E840" s="459">
        <v>0.375</v>
      </c>
      <c r="F840" s="780"/>
      <c r="G840" s="780"/>
      <c r="H840" s="460">
        <f t="shared" si="48"/>
        <v>0</v>
      </c>
      <c r="I840" s="460">
        <f t="shared" si="49"/>
        <v>0</v>
      </c>
      <c r="J840" s="460">
        <f t="shared" si="51"/>
        <v>0</v>
      </c>
      <c r="K840" s="9"/>
      <c r="P840" s="2"/>
      <c r="Q840" s="27"/>
      <c r="R840" s="2"/>
      <c r="S840" s="2"/>
      <c r="T840" s="2"/>
      <c r="U840" s="2"/>
      <c r="V840" s="2"/>
      <c r="W840" s="2"/>
    </row>
    <row r="841" spans="2:23" ht="15" customHeight="1" x14ac:dyDescent="0.35">
      <c r="B841" s="349"/>
      <c r="C841" s="715" t="str">
        <f t="shared" si="50"/>
        <v/>
      </c>
      <c r="D841" s="458">
        <f>IF(ISNUMBER(Summary!$D$17), DATE(Summary!$D$17, 1, 1) + INT((ROW(B803)-1)/24), DATE(2024, 1, 1) + INT((ROW(B803)-1)/24))</f>
        <v>45325</v>
      </c>
      <c r="E841" s="459">
        <v>0.41666666666666669</v>
      </c>
      <c r="F841" s="780"/>
      <c r="G841" s="780"/>
      <c r="H841" s="460">
        <f t="shared" si="48"/>
        <v>0</v>
      </c>
      <c r="I841" s="460">
        <f t="shared" si="49"/>
        <v>0</v>
      </c>
      <c r="J841" s="460">
        <f t="shared" si="51"/>
        <v>0</v>
      </c>
      <c r="K841" s="9"/>
      <c r="P841" s="2"/>
      <c r="Q841" s="27"/>
      <c r="R841" s="2"/>
      <c r="S841" s="2"/>
      <c r="T841" s="2"/>
      <c r="U841" s="2"/>
      <c r="V841" s="2"/>
      <c r="W841" s="2"/>
    </row>
    <row r="842" spans="2:23" ht="15" customHeight="1" x14ac:dyDescent="0.35">
      <c r="B842" s="349"/>
      <c r="C842" s="715" t="str">
        <f t="shared" si="50"/>
        <v/>
      </c>
      <c r="D842" s="458">
        <f>IF(ISNUMBER(Summary!$D$17), DATE(Summary!$D$17, 1, 1) + INT((ROW(B804)-1)/24), DATE(2024, 1, 1) + INT((ROW(B804)-1)/24))</f>
        <v>45325</v>
      </c>
      <c r="E842" s="459">
        <v>0.45833333333333337</v>
      </c>
      <c r="F842" s="780"/>
      <c r="G842" s="780"/>
      <c r="H842" s="460">
        <f t="shared" si="48"/>
        <v>0</v>
      </c>
      <c r="I842" s="460">
        <f t="shared" si="49"/>
        <v>0</v>
      </c>
      <c r="J842" s="460">
        <f t="shared" si="51"/>
        <v>0</v>
      </c>
      <c r="K842" s="9"/>
      <c r="P842" s="2"/>
      <c r="Q842" s="27"/>
      <c r="R842" s="2"/>
      <c r="S842" s="2"/>
      <c r="T842" s="2"/>
      <c r="U842" s="2"/>
      <c r="V842" s="2"/>
      <c r="W842" s="2"/>
    </row>
    <row r="843" spans="2:23" ht="15" customHeight="1" x14ac:dyDescent="0.35">
      <c r="B843" s="349"/>
      <c r="C843" s="715" t="str">
        <f t="shared" si="50"/>
        <v/>
      </c>
      <c r="D843" s="458">
        <f>IF(ISNUMBER(Summary!$D$17), DATE(Summary!$D$17, 1, 1) + INT((ROW(B805)-1)/24), DATE(2024, 1, 1) + INT((ROW(B805)-1)/24))</f>
        <v>45325</v>
      </c>
      <c r="E843" s="459">
        <v>0.50000000000000011</v>
      </c>
      <c r="F843" s="780"/>
      <c r="G843" s="780"/>
      <c r="H843" s="460">
        <f t="shared" si="48"/>
        <v>0</v>
      </c>
      <c r="I843" s="460">
        <f t="shared" si="49"/>
        <v>0</v>
      </c>
      <c r="J843" s="460">
        <f t="shared" si="51"/>
        <v>0</v>
      </c>
      <c r="K843" s="9"/>
      <c r="P843" s="2"/>
      <c r="Q843" s="27"/>
      <c r="R843" s="2"/>
      <c r="S843" s="2"/>
      <c r="T843" s="2"/>
      <c r="U843" s="2"/>
      <c r="V843" s="2"/>
      <c r="W843" s="2"/>
    </row>
    <row r="844" spans="2:23" ht="15" customHeight="1" x14ac:dyDescent="0.35">
      <c r="B844" s="349"/>
      <c r="C844" s="715" t="str">
        <f t="shared" si="50"/>
        <v/>
      </c>
      <c r="D844" s="458">
        <f>IF(ISNUMBER(Summary!$D$17), DATE(Summary!$D$17, 1, 1) + INT((ROW(B806)-1)/24), DATE(2024, 1, 1) + INT((ROW(B806)-1)/24))</f>
        <v>45325</v>
      </c>
      <c r="E844" s="459">
        <v>0.54166666666666674</v>
      </c>
      <c r="F844" s="780"/>
      <c r="G844" s="780"/>
      <c r="H844" s="460">
        <f t="shared" si="48"/>
        <v>0</v>
      </c>
      <c r="I844" s="460">
        <f t="shared" si="49"/>
        <v>0</v>
      </c>
      <c r="J844" s="460">
        <f t="shared" si="51"/>
        <v>0</v>
      </c>
      <c r="K844" s="9"/>
      <c r="P844" s="2"/>
      <c r="Q844" s="27"/>
      <c r="R844" s="2"/>
      <c r="S844" s="2"/>
      <c r="T844" s="2"/>
      <c r="U844" s="2"/>
      <c r="V844" s="2"/>
      <c r="W844" s="2"/>
    </row>
    <row r="845" spans="2:23" ht="15" customHeight="1" x14ac:dyDescent="0.35">
      <c r="B845" s="349"/>
      <c r="C845" s="715" t="str">
        <f t="shared" si="50"/>
        <v/>
      </c>
      <c r="D845" s="458">
        <f>IF(ISNUMBER(Summary!$D$17), DATE(Summary!$D$17, 1, 1) + INT((ROW(B807)-1)/24), DATE(2024, 1, 1) + INT((ROW(B807)-1)/24))</f>
        <v>45325</v>
      </c>
      <c r="E845" s="459">
        <v>0.58333333333333337</v>
      </c>
      <c r="F845" s="780"/>
      <c r="G845" s="780"/>
      <c r="H845" s="460">
        <f t="shared" si="48"/>
        <v>0</v>
      </c>
      <c r="I845" s="460">
        <f t="shared" si="49"/>
        <v>0</v>
      </c>
      <c r="J845" s="460">
        <f t="shared" si="51"/>
        <v>0</v>
      </c>
      <c r="K845" s="9"/>
      <c r="P845" s="2"/>
      <c r="Q845" s="27"/>
      <c r="R845" s="2"/>
      <c r="S845" s="2"/>
      <c r="T845" s="2"/>
      <c r="U845" s="2"/>
      <c r="V845" s="2"/>
      <c r="W845" s="2"/>
    </row>
    <row r="846" spans="2:23" ht="15" customHeight="1" x14ac:dyDescent="0.35">
      <c r="B846" s="349"/>
      <c r="C846" s="715" t="str">
        <f t="shared" si="50"/>
        <v/>
      </c>
      <c r="D846" s="458">
        <f>IF(ISNUMBER(Summary!$D$17), DATE(Summary!$D$17, 1, 1) + INT((ROW(B808)-1)/24), DATE(2024, 1, 1) + INT((ROW(B808)-1)/24))</f>
        <v>45325</v>
      </c>
      <c r="E846" s="459">
        <v>0.62500000000000011</v>
      </c>
      <c r="F846" s="780"/>
      <c r="G846" s="780"/>
      <c r="H846" s="460">
        <f t="shared" si="48"/>
        <v>0</v>
      </c>
      <c r="I846" s="460">
        <f t="shared" si="49"/>
        <v>0</v>
      </c>
      <c r="J846" s="460">
        <f t="shared" si="51"/>
        <v>0</v>
      </c>
      <c r="K846" s="9"/>
      <c r="P846" s="2"/>
      <c r="Q846" s="27"/>
      <c r="R846" s="2"/>
      <c r="S846" s="2"/>
      <c r="T846" s="2"/>
      <c r="U846" s="2"/>
      <c r="V846" s="2"/>
      <c r="W846" s="2"/>
    </row>
    <row r="847" spans="2:23" ht="15" customHeight="1" x14ac:dyDescent="0.35">
      <c r="B847" s="349"/>
      <c r="C847" s="715" t="str">
        <f t="shared" si="50"/>
        <v/>
      </c>
      <c r="D847" s="458">
        <f>IF(ISNUMBER(Summary!$D$17), DATE(Summary!$D$17, 1, 1) + INT((ROW(B809)-1)/24), DATE(2024, 1, 1) + INT((ROW(B809)-1)/24))</f>
        <v>45325</v>
      </c>
      <c r="E847" s="459">
        <v>0.66666666666666674</v>
      </c>
      <c r="F847" s="780"/>
      <c r="G847" s="780"/>
      <c r="H847" s="460">
        <f t="shared" si="48"/>
        <v>0</v>
      </c>
      <c r="I847" s="460">
        <f t="shared" si="49"/>
        <v>0</v>
      </c>
      <c r="J847" s="460">
        <f t="shared" si="51"/>
        <v>0</v>
      </c>
      <c r="K847" s="9"/>
      <c r="P847" s="2"/>
      <c r="Q847" s="27"/>
      <c r="R847" s="2"/>
      <c r="S847" s="2"/>
      <c r="T847" s="2"/>
      <c r="U847" s="2"/>
      <c r="V847" s="2"/>
      <c r="W847" s="2"/>
    </row>
    <row r="848" spans="2:23" ht="15" customHeight="1" x14ac:dyDescent="0.35">
      <c r="B848" s="349"/>
      <c r="C848" s="715" t="str">
        <f t="shared" si="50"/>
        <v/>
      </c>
      <c r="D848" s="458">
        <f>IF(ISNUMBER(Summary!$D$17), DATE(Summary!$D$17, 1, 1) + INT((ROW(B810)-1)/24), DATE(2024, 1, 1) + INT((ROW(B810)-1)/24))</f>
        <v>45325</v>
      </c>
      <c r="E848" s="459">
        <v>0.70833333333333337</v>
      </c>
      <c r="F848" s="780"/>
      <c r="G848" s="780"/>
      <c r="H848" s="460">
        <f t="shared" si="48"/>
        <v>0</v>
      </c>
      <c r="I848" s="460">
        <f t="shared" si="49"/>
        <v>0</v>
      </c>
      <c r="J848" s="460">
        <f t="shared" si="51"/>
        <v>0</v>
      </c>
      <c r="K848" s="9"/>
      <c r="P848" s="2"/>
      <c r="Q848" s="27"/>
      <c r="R848" s="2"/>
      <c r="S848" s="2"/>
      <c r="T848" s="2"/>
      <c r="U848" s="2"/>
      <c r="V848" s="2"/>
      <c r="W848" s="2"/>
    </row>
    <row r="849" spans="2:23" ht="15" customHeight="1" x14ac:dyDescent="0.35">
      <c r="B849" s="349"/>
      <c r="C849" s="715" t="str">
        <f t="shared" si="50"/>
        <v/>
      </c>
      <c r="D849" s="458">
        <f>IF(ISNUMBER(Summary!$D$17), DATE(Summary!$D$17, 1, 1) + INT((ROW(B811)-1)/24), DATE(2024, 1, 1) + INT((ROW(B811)-1)/24))</f>
        <v>45325</v>
      </c>
      <c r="E849" s="459">
        <v>0.75000000000000011</v>
      </c>
      <c r="F849" s="780"/>
      <c r="G849" s="780"/>
      <c r="H849" s="460">
        <f t="shared" si="48"/>
        <v>0</v>
      </c>
      <c r="I849" s="460">
        <f t="shared" si="49"/>
        <v>0</v>
      </c>
      <c r="J849" s="460">
        <f t="shared" si="51"/>
        <v>0</v>
      </c>
      <c r="K849" s="9"/>
      <c r="P849" s="2"/>
      <c r="Q849" s="27"/>
      <c r="R849" s="2"/>
      <c r="S849" s="2"/>
      <c r="T849" s="2"/>
      <c r="U849" s="2"/>
      <c r="V849" s="2"/>
      <c r="W849" s="2"/>
    </row>
    <row r="850" spans="2:23" ht="15" customHeight="1" x14ac:dyDescent="0.35">
      <c r="B850" s="349"/>
      <c r="C850" s="715" t="str">
        <f t="shared" si="50"/>
        <v/>
      </c>
      <c r="D850" s="458">
        <f>IF(ISNUMBER(Summary!$D$17), DATE(Summary!$D$17, 1, 1) + INT((ROW(B812)-1)/24), DATE(2024, 1, 1) + INT((ROW(B812)-1)/24))</f>
        <v>45325</v>
      </c>
      <c r="E850" s="459">
        <v>0.79166666666666674</v>
      </c>
      <c r="F850" s="780"/>
      <c r="G850" s="780"/>
      <c r="H850" s="460">
        <f t="shared" si="48"/>
        <v>0</v>
      </c>
      <c r="I850" s="460">
        <f t="shared" si="49"/>
        <v>0</v>
      </c>
      <c r="J850" s="460">
        <f t="shared" si="51"/>
        <v>0</v>
      </c>
      <c r="K850" s="9"/>
      <c r="P850" s="2"/>
      <c r="Q850" s="27"/>
      <c r="R850" s="2"/>
      <c r="S850" s="2"/>
      <c r="T850" s="2"/>
      <c r="U850" s="2"/>
      <c r="V850" s="2"/>
      <c r="W850" s="2"/>
    </row>
    <row r="851" spans="2:23" ht="15" customHeight="1" x14ac:dyDescent="0.35">
      <c r="B851" s="349"/>
      <c r="C851" s="715" t="str">
        <f t="shared" si="50"/>
        <v/>
      </c>
      <c r="D851" s="458">
        <f>IF(ISNUMBER(Summary!$D$17), DATE(Summary!$D$17, 1, 1) + INT((ROW(B813)-1)/24), DATE(2024, 1, 1) + INT((ROW(B813)-1)/24))</f>
        <v>45325</v>
      </c>
      <c r="E851" s="459">
        <v>0.83333333333333337</v>
      </c>
      <c r="F851" s="780"/>
      <c r="G851" s="780"/>
      <c r="H851" s="460">
        <f t="shared" si="48"/>
        <v>0</v>
      </c>
      <c r="I851" s="460">
        <f t="shared" si="49"/>
        <v>0</v>
      </c>
      <c r="J851" s="460">
        <f t="shared" si="51"/>
        <v>0</v>
      </c>
      <c r="K851" s="9"/>
      <c r="P851" s="2"/>
      <c r="Q851" s="27"/>
      <c r="R851" s="2"/>
      <c r="S851" s="2"/>
      <c r="T851" s="2"/>
      <c r="U851" s="2"/>
      <c r="V851" s="2"/>
      <c r="W851" s="2"/>
    </row>
    <row r="852" spans="2:23" ht="15" customHeight="1" x14ac:dyDescent="0.35">
      <c r="B852" s="349"/>
      <c r="C852" s="715" t="str">
        <f t="shared" si="50"/>
        <v/>
      </c>
      <c r="D852" s="458">
        <f>IF(ISNUMBER(Summary!$D$17), DATE(Summary!$D$17, 1, 1) + INT((ROW(B814)-1)/24), DATE(2024, 1, 1) + INT((ROW(B814)-1)/24))</f>
        <v>45325</v>
      </c>
      <c r="E852" s="459">
        <v>0.87500000000000011</v>
      </c>
      <c r="F852" s="780"/>
      <c r="G852" s="780"/>
      <c r="H852" s="460">
        <f t="shared" si="48"/>
        <v>0</v>
      </c>
      <c r="I852" s="460">
        <f t="shared" si="49"/>
        <v>0</v>
      </c>
      <c r="J852" s="460">
        <f t="shared" si="51"/>
        <v>0</v>
      </c>
      <c r="K852" s="9"/>
      <c r="P852" s="2"/>
      <c r="Q852" s="27"/>
      <c r="R852" s="2"/>
      <c r="S852" s="2"/>
      <c r="T852" s="2"/>
      <c r="U852" s="2"/>
      <c r="V852" s="2"/>
      <c r="W852" s="2"/>
    </row>
    <row r="853" spans="2:23" ht="15" customHeight="1" x14ac:dyDescent="0.35">
      <c r="B853" s="349"/>
      <c r="C853" s="715" t="str">
        <f t="shared" si="50"/>
        <v/>
      </c>
      <c r="D853" s="458">
        <f>IF(ISNUMBER(Summary!$D$17), DATE(Summary!$D$17, 1, 1) + INT((ROW(B815)-1)/24), DATE(2024, 1, 1) + INT((ROW(B815)-1)/24))</f>
        <v>45325</v>
      </c>
      <c r="E853" s="459">
        <v>0.91666666666666674</v>
      </c>
      <c r="F853" s="780"/>
      <c r="G853" s="780"/>
      <c r="H853" s="460">
        <f t="shared" si="48"/>
        <v>0</v>
      </c>
      <c r="I853" s="460">
        <f t="shared" si="49"/>
        <v>0</v>
      </c>
      <c r="J853" s="460">
        <f t="shared" si="51"/>
        <v>0</v>
      </c>
      <c r="K853" s="9"/>
      <c r="P853" s="2"/>
      <c r="Q853" s="27"/>
      <c r="R853" s="2"/>
      <c r="S853" s="2"/>
      <c r="T853" s="2"/>
      <c r="U853" s="2"/>
      <c r="V853" s="2"/>
      <c r="W853" s="2"/>
    </row>
    <row r="854" spans="2:23" ht="15" customHeight="1" x14ac:dyDescent="0.35">
      <c r="B854" s="349"/>
      <c r="C854" s="715" t="str">
        <f t="shared" si="50"/>
        <v/>
      </c>
      <c r="D854" s="458">
        <f>IF(ISNUMBER(Summary!$D$17), DATE(Summary!$D$17, 1, 1) + INT((ROW(B816)-1)/24), DATE(2024, 1, 1) + INT((ROW(B816)-1)/24))</f>
        <v>45325</v>
      </c>
      <c r="E854" s="459">
        <v>0.95833333333333337</v>
      </c>
      <c r="F854" s="780"/>
      <c r="G854" s="780"/>
      <c r="H854" s="460">
        <f t="shared" si="48"/>
        <v>0</v>
      </c>
      <c r="I854" s="460">
        <f t="shared" si="49"/>
        <v>0</v>
      </c>
      <c r="J854" s="460">
        <f t="shared" si="51"/>
        <v>0</v>
      </c>
      <c r="K854" s="9"/>
      <c r="P854" s="2"/>
      <c r="Q854" s="27"/>
      <c r="R854" s="2"/>
      <c r="S854" s="2"/>
      <c r="T854" s="2"/>
      <c r="U854" s="2"/>
      <c r="V854" s="2"/>
      <c r="W854" s="2"/>
    </row>
    <row r="855" spans="2:23" ht="15" customHeight="1" x14ac:dyDescent="0.35">
      <c r="B855" s="457"/>
      <c r="C855" s="715">
        <f t="shared" si="50"/>
        <v>45326</v>
      </c>
      <c r="D855" s="458">
        <f>IF(ISNUMBER(Summary!$D$17), DATE(Summary!$D$17, 1, 1) + INT((ROW(B817)-1)/24), DATE(2024, 1, 1) + INT((ROW(B817)-1)/24))</f>
        <v>45326</v>
      </c>
      <c r="E855" s="459">
        <v>3.1225022567582528E-17</v>
      </c>
      <c r="F855" s="780"/>
      <c r="G855" s="780"/>
      <c r="H855" s="460">
        <f t="shared" si="48"/>
        <v>0</v>
      </c>
      <c r="I855" s="460">
        <f t="shared" si="49"/>
        <v>0</v>
      </c>
      <c r="J855" s="460">
        <f t="shared" si="51"/>
        <v>0</v>
      </c>
      <c r="K855" s="9"/>
      <c r="P855" s="2"/>
      <c r="Q855" s="27"/>
      <c r="R855" s="2"/>
      <c r="S855" s="2"/>
      <c r="T855" s="2"/>
      <c r="U855" s="2"/>
      <c r="V855" s="2"/>
      <c r="W855" s="2"/>
    </row>
    <row r="856" spans="2:23" ht="15" customHeight="1" x14ac:dyDescent="0.35">
      <c r="B856" s="349"/>
      <c r="C856" s="715" t="str">
        <f t="shared" si="50"/>
        <v/>
      </c>
      <c r="D856" s="458">
        <f>IF(ISNUMBER(Summary!$D$17), DATE(Summary!$D$17, 1, 1) + INT((ROW(B818)-1)/24), DATE(2024, 1, 1) + INT((ROW(B818)-1)/24))</f>
        <v>45326</v>
      </c>
      <c r="E856" s="459">
        <v>4.1666666666666699E-2</v>
      </c>
      <c r="F856" s="780"/>
      <c r="G856" s="780"/>
      <c r="H856" s="460">
        <f t="shared" si="48"/>
        <v>0</v>
      </c>
      <c r="I856" s="460">
        <f t="shared" si="49"/>
        <v>0</v>
      </c>
      <c r="J856" s="460">
        <f t="shared" si="51"/>
        <v>0</v>
      </c>
      <c r="K856" s="9"/>
      <c r="P856" s="2"/>
      <c r="Q856" s="27"/>
      <c r="R856" s="2"/>
      <c r="S856" s="2"/>
      <c r="T856" s="2"/>
      <c r="U856" s="2"/>
      <c r="V856" s="2"/>
      <c r="W856" s="2"/>
    </row>
    <row r="857" spans="2:23" ht="15" customHeight="1" x14ac:dyDescent="0.35">
      <c r="B857" s="349"/>
      <c r="C857" s="715" t="str">
        <f t="shared" si="50"/>
        <v/>
      </c>
      <c r="D857" s="458">
        <f>IF(ISNUMBER(Summary!$D$17), DATE(Summary!$D$17, 1, 1) + INT((ROW(B819)-1)/24), DATE(2024, 1, 1) + INT((ROW(B819)-1)/24))</f>
        <v>45326</v>
      </c>
      <c r="E857" s="459">
        <v>8.333333333333337E-2</v>
      </c>
      <c r="F857" s="780"/>
      <c r="G857" s="780"/>
      <c r="H857" s="460">
        <f t="shared" si="48"/>
        <v>0</v>
      </c>
      <c r="I857" s="460">
        <f t="shared" si="49"/>
        <v>0</v>
      </c>
      <c r="J857" s="460">
        <f t="shared" si="51"/>
        <v>0</v>
      </c>
      <c r="K857" s="9"/>
      <c r="P857" s="2"/>
      <c r="Q857" s="27"/>
      <c r="R857" s="2"/>
      <c r="S857" s="2"/>
      <c r="T857" s="2"/>
      <c r="U857" s="2"/>
      <c r="V857" s="2"/>
      <c r="W857" s="2"/>
    </row>
    <row r="858" spans="2:23" ht="15" customHeight="1" x14ac:dyDescent="0.35">
      <c r="B858" s="349"/>
      <c r="C858" s="715" t="str">
        <f t="shared" si="50"/>
        <v/>
      </c>
      <c r="D858" s="458">
        <f>IF(ISNUMBER(Summary!$D$17), DATE(Summary!$D$17, 1, 1) + INT((ROW(B820)-1)/24), DATE(2024, 1, 1) + INT((ROW(B820)-1)/24))</f>
        <v>45326</v>
      </c>
      <c r="E858" s="459">
        <v>0.12500000000000006</v>
      </c>
      <c r="F858" s="780"/>
      <c r="G858" s="780"/>
      <c r="H858" s="460">
        <f t="shared" si="48"/>
        <v>0</v>
      </c>
      <c r="I858" s="460">
        <f t="shared" si="49"/>
        <v>0</v>
      </c>
      <c r="J858" s="460">
        <f t="shared" si="51"/>
        <v>0</v>
      </c>
      <c r="K858" s="9"/>
      <c r="P858" s="2"/>
      <c r="Q858" s="27"/>
      <c r="R858" s="2"/>
      <c r="S858" s="2"/>
      <c r="T858" s="2"/>
      <c r="U858" s="2"/>
      <c r="V858" s="2"/>
      <c r="W858" s="2"/>
    </row>
    <row r="859" spans="2:23" ht="15" customHeight="1" x14ac:dyDescent="0.35">
      <c r="B859" s="349"/>
      <c r="C859" s="715" t="str">
        <f t="shared" si="50"/>
        <v/>
      </c>
      <c r="D859" s="458">
        <f>IF(ISNUMBER(Summary!$D$17), DATE(Summary!$D$17, 1, 1) + INT((ROW(B821)-1)/24), DATE(2024, 1, 1) + INT((ROW(B821)-1)/24))</f>
        <v>45326</v>
      </c>
      <c r="E859" s="459">
        <v>0.16666666666666669</v>
      </c>
      <c r="F859" s="780"/>
      <c r="G859" s="780"/>
      <c r="H859" s="460">
        <f t="shared" si="48"/>
        <v>0</v>
      </c>
      <c r="I859" s="460">
        <f t="shared" si="49"/>
        <v>0</v>
      </c>
      <c r="J859" s="460">
        <f t="shared" si="51"/>
        <v>0</v>
      </c>
      <c r="K859" s="9"/>
      <c r="P859" s="2"/>
      <c r="Q859" s="27"/>
      <c r="R859" s="2"/>
      <c r="S859" s="2"/>
      <c r="T859" s="2"/>
      <c r="U859" s="2"/>
      <c r="V859" s="2"/>
      <c r="W859" s="2"/>
    </row>
    <row r="860" spans="2:23" ht="15" customHeight="1" x14ac:dyDescent="0.35">
      <c r="B860" s="349"/>
      <c r="C860" s="715" t="str">
        <f t="shared" si="50"/>
        <v/>
      </c>
      <c r="D860" s="458">
        <f>IF(ISNUMBER(Summary!$D$17), DATE(Summary!$D$17, 1, 1) + INT((ROW(B822)-1)/24), DATE(2024, 1, 1) + INT((ROW(B822)-1)/24))</f>
        <v>45326</v>
      </c>
      <c r="E860" s="459">
        <v>0.20833333333333337</v>
      </c>
      <c r="F860" s="780"/>
      <c r="G860" s="780"/>
      <c r="H860" s="460">
        <f t="shared" si="48"/>
        <v>0</v>
      </c>
      <c r="I860" s="460">
        <f t="shared" si="49"/>
        <v>0</v>
      </c>
      <c r="J860" s="460">
        <f t="shared" si="51"/>
        <v>0</v>
      </c>
      <c r="K860" s="9"/>
      <c r="P860" s="2"/>
      <c r="Q860" s="27"/>
      <c r="R860" s="2"/>
      <c r="S860" s="2"/>
      <c r="T860" s="2"/>
      <c r="U860" s="2"/>
      <c r="V860" s="2"/>
      <c r="W860" s="2"/>
    </row>
    <row r="861" spans="2:23" ht="15" customHeight="1" x14ac:dyDescent="0.35">
      <c r="B861" s="349"/>
      <c r="C861" s="715" t="str">
        <f t="shared" si="50"/>
        <v/>
      </c>
      <c r="D861" s="458">
        <f>IF(ISNUMBER(Summary!$D$17), DATE(Summary!$D$17, 1, 1) + INT((ROW(B823)-1)/24), DATE(2024, 1, 1) + INT((ROW(B823)-1)/24))</f>
        <v>45326</v>
      </c>
      <c r="E861" s="459">
        <v>0.25</v>
      </c>
      <c r="F861" s="780"/>
      <c r="G861" s="780"/>
      <c r="H861" s="460">
        <f t="shared" si="48"/>
        <v>0</v>
      </c>
      <c r="I861" s="460">
        <f t="shared" si="49"/>
        <v>0</v>
      </c>
      <c r="J861" s="460">
        <f t="shared" si="51"/>
        <v>0</v>
      </c>
      <c r="K861" s="9"/>
      <c r="P861" s="2"/>
      <c r="Q861" s="27"/>
      <c r="R861" s="2"/>
      <c r="S861" s="2"/>
      <c r="T861" s="2"/>
      <c r="U861" s="2"/>
      <c r="V861" s="2"/>
      <c r="W861" s="2"/>
    </row>
    <row r="862" spans="2:23" ht="15" customHeight="1" x14ac:dyDescent="0.35">
      <c r="B862" s="349"/>
      <c r="C862" s="715" t="str">
        <f t="shared" si="50"/>
        <v/>
      </c>
      <c r="D862" s="458">
        <f>IF(ISNUMBER(Summary!$D$17), DATE(Summary!$D$17, 1, 1) + INT((ROW(B824)-1)/24), DATE(2024, 1, 1) + INT((ROW(B824)-1)/24))</f>
        <v>45326</v>
      </c>
      <c r="E862" s="459">
        <v>0.29166666666666669</v>
      </c>
      <c r="F862" s="780"/>
      <c r="G862" s="780"/>
      <c r="H862" s="460">
        <f t="shared" si="48"/>
        <v>0</v>
      </c>
      <c r="I862" s="460">
        <f t="shared" si="49"/>
        <v>0</v>
      </c>
      <c r="J862" s="460">
        <f t="shared" si="51"/>
        <v>0</v>
      </c>
      <c r="K862" s="9"/>
      <c r="P862" s="2"/>
      <c r="Q862" s="27"/>
      <c r="R862" s="2"/>
      <c r="S862" s="2"/>
      <c r="T862" s="2"/>
      <c r="U862" s="2"/>
      <c r="V862" s="2"/>
      <c r="W862" s="2"/>
    </row>
    <row r="863" spans="2:23" ht="15" customHeight="1" x14ac:dyDescent="0.35">
      <c r="B863" s="349"/>
      <c r="C863" s="715" t="str">
        <f t="shared" si="50"/>
        <v/>
      </c>
      <c r="D863" s="458">
        <f>IF(ISNUMBER(Summary!$D$17), DATE(Summary!$D$17, 1, 1) + INT((ROW(B825)-1)/24), DATE(2024, 1, 1) + INT((ROW(B825)-1)/24))</f>
        <v>45326</v>
      </c>
      <c r="E863" s="459">
        <v>0.33333333333333337</v>
      </c>
      <c r="F863" s="780"/>
      <c r="G863" s="780"/>
      <c r="H863" s="460">
        <f t="shared" si="48"/>
        <v>0</v>
      </c>
      <c r="I863" s="460">
        <f t="shared" si="49"/>
        <v>0</v>
      </c>
      <c r="J863" s="460">
        <f t="shared" si="51"/>
        <v>0</v>
      </c>
      <c r="K863" s="9"/>
      <c r="P863" s="2"/>
      <c r="Q863" s="27"/>
      <c r="R863" s="2"/>
      <c r="S863" s="2"/>
      <c r="T863" s="2"/>
      <c r="U863" s="2"/>
      <c r="V863" s="2"/>
      <c r="W863" s="2"/>
    </row>
    <row r="864" spans="2:23" ht="15" customHeight="1" x14ac:dyDescent="0.35">
      <c r="B864" s="349"/>
      <c r="C864" s="715" t="str">
        <f t="shared" si="50"/>
        <v/>
      </c>
      <c r="D864" s="458">
        <f>IF(ISNUMBER(Summary!$D$17), DATE(Summary!$D$17, 1, 1) + INT((ROW(B826)-1)/24), DATE(2024, 1, 1) + INT((ROW(B826)-1)/24))</f>
        <v>45326</v>
      </c>
      <c r="E864" s="459">
        <v>0.375</v>
      </c>
      <c r="F864" s="780"/>
      <c r="G864" s="780"/>
      <c r="H864" s="460">
        <f t="shared" si="48"/>
        <v>0</v>
      </c>
      <c r="I864" s="460">
        <f t="shared" si="49"/>
        <v>0</v>
      </c>
      <c r="J864" s="460">
        <f t="shared" si="51"/>
        <v>0</v>
      </c>
      <c r="K864" s="9"/>
      <c r="P864" s="2"/>
      <c r="Q864" s="27"/>
      <c r="R864" s="2"/>
      <c r="S864" s="2"/>
      <c r="T864" s="2"/>
      <c r="U864" s="2"/>
      <c r="V864" s="2"/>
      <c r="W864" s="2"/>
    </row>
    <row r="865" spans="2:23" ht="15" customHeight="1" x14ac:dyDescent="0.35">
      <c r="B865" s="349"/>
      <c r="C865" s="715" t="str">
        <f t="shared" si="50"/>
        <v/>
      </c>
      <c r="D865" s="458">
        <f>IF(ISNUMBER(Summary!$D$17), DATE(Summary!$D$17, 1, 1) + INT((ROW(B827)-1)/24), DATE(2024, 1, 1) + INT((ROW(B827)-1)/24))</f>
        <v>45326</v>
      </c>
      <c r="E865" s="459">
        <v>0.41666666666666669</v>
      </c>
      <c r="F865" s="780"/>
      <c r="G865" s="780"/>
      <c r="H865" s="460">
        <f t="shared" si="48"/>
        <v>0</v>
      </c>
      <c r="I865" s="460">
        <f t="shared" si="49"/>
        <v>0</v>
      </c>
      <c r="J865" s="460">
        <f t="shared" si="51"/>
        <v>0</v>
      </c>
      <c r="K865" s="9"/>
      <c r="P865" s="2"/>
      <c r="Q865" s="27"/>
      <c r="R865" s="2"/>
      <c r="S865" s="2"/>
      <c r="T865" s="2"/>
      <c r="U865" s="2"/>
      <c r="V865" s="2"/>
      <c r="W865" s="2"/>
    </row>
    <row r="866" spans="2:23" ht="15" customHeight="1" x14ac:dyDescent="0.35">
      <c r="B866" s="349"/>
      <c r="C866" s="715" t="str">
        <f t="shared" si="50"/>
        <v/>
      </c>
      <c r="D866" s="458">
        <f>IF(ISNUMBER(Summary!$D$17), DATE(Summary!$D$17, 1, 1) + INT((ROW(B828)-1)/24), DATE(2024, 1, 1) + INT((ROW(B828)-1)/24))</f>
        <v>45326</v>
      </c>
      <c r="E866" s="459">
        <v>0.45833333333333337</v>
      </c>
      <c r="F866" s="780"/>
      <c r="G866" s="780"/>
      <c r="H866" s="460">
        <f t="shared" si="48"/>
        <v>0</v>
      </c>
      <c r="I866" s="460">
        <f t="shared" si="49"/>
        <v>0</v>
      </c>
      <c r="J866" s="460">
        <f t="shared" si="51"/>
        <v>0</v>
      </c>
      <c r="K866" s="9"/>
      <c r="P866" s="2"/>
      <c r="Q866" s="27"/>
      <c r="R866" s="2"/>
      <c r="S866" s="2"/>
      <c r="T866" s="2"/>
      <c r="U866" s="2"/>
      <c r="V866" s="2"/>
      <c r="W866" s="2"/>
    </row>
    <row r="867" spans="2:23" ht="15" customHeight="1" x14ac:dyDescent="0.35">
      <c r="B867" s="349"/>
      <c r="C867" s="715" t="str">
        <f t="shared" si="50"/>
        <v/>
      </c>
      <c r="D867" s="458">
        <f>IF(ISNUMBER(Summary!$D$17), DATE(Summary!$D$17, 1, 1) + INT((ROW(B829)-1)/24), DATE(2024, 1, 1) + INT((ROW(B829)-1)/24))</f>
        <v>45326</v>
      </c>
      <c r="E867" s="459">
        <v>0.50000000000000011</v>
      </c>
      <c r="F867" s="780"/>
      <c r="G867" s="780"/>
      <c r="H867" s="460">
        <f t="shared" si="48"/>
        <v>0</v>
      </c>
      <c r="I867" s="460">
        <f t="shared" si="49"/>
        <v>0</v>
      </c>
      <c r="J867" s="460">
        <f t="shared" si="51"/>
        <v>0</v>
      </c>
      <c r="K867" s="9"/>
      <c r="P867" s="2"/>
      <c r="Q867" s="27"/>
      <c r="R867" s="2"/>
      <c r="S867" s="2"/>
      <c r="T867" s="2"/>
      <c r="U867" s="2"/>
      <c r="V867" s="2"/>
      <c r="W867" s="2"/>
    </row>
    <row r="868" spans="2:23" ht="15" customHeight="1" x14ac:dyDescent="0.35">
      <c r="B868" s="349"/>
      <c r="C868" s="715" t="str">
        <f t="shared" si="50"/>
        <v/>
      </c>
      <c r="D868" s="458">
        <f>IF(ISNUMBER(Summary!$D$17), DATE(Summary!$D$17, 1, 1) + INT((ROW(B830)-1)/24), DATE(2024, 1, 1) + INT((ROW(B830)-1)/24))</f>
        <v>45326</v>
      </c>
      <c r="E868" s="459">
        <v>0.54166666666666674</v>
      </c>
      <c r="F868" s="780"/>
      <c r="G868" s="780"/>
      <c r="H868" s="460">
        <f t="shared" si="48"/>
        <v>0</v>
      </c>
      <c r="I868" s="460">
        <f t="shared" si="49"/>
        <v>0</v>
      </c>
      <c r="J868" s="460">
        <f t="shared" si="51"/>
        <v>0</v>
      </c>
      <c r="K868" s="9"/>
      <c r="P868" s="2"/>
      <c r="Q868" s="27"/>
      <c r="R868" s="2"/>
      <c r="S868" s="2"/>
      <c r="T868" s="2"/>
      <c r="U868" s="2"/>
      <c r="V868" s="2"/>
      <c r="W868" s="2"/>
    </row>
    <row r="869" spans="2:23" ht="15" customHeight="1" x14ac:dyDescent="0.35">
      <c r="B869" s="349"/>
      <c r="C869" s="715" t="str">
        <f t="shared" si="50"/>
        <v/>
      </c>
      <c r="D869" s="458">
        <f>IF(ISNUMBER(Summary!$D$17), DATE(Summary!$D$17, 1, 1) + INT((ROW(B831)-1)/24), DATE(2024, 1, 1) + INT((ROW(B831)-1)/24))</f>
        <v>45326</v>
      </c>
      <c r="E869" s="459">
        <v>0.58333333333333337</v>
      </c>
      <c r="F869" s="780"/>
      <c r="G869" s="780"/>
      <c r="H869" s="460">
        <f t="shared" si="48"/>
        <v>0</v>
      </c>
      <c r="I869" s="460">
        <f t="shared" si="49"/>
        <v>0</v>
      </c>
      <c r="J869" s="460">
        <f t="shared" si="51"/>
        <v>0</v>
      </c>
      <c r="K869" s="9"/>
      <c r="P869" s="2"/>
      <c r="Q869" s="27"/>
      <c r="R869" s="2"/>
      <c r="S869" s="2"/>
      <c r="T869" s="2"/>
      <c r="U869" s="2"/>
      <c r="V869" s="2"/>
      <c r="W869" s="2"/>
    </row>
    <row r="870" spans="2:23" ht="15" customHeight="1" x14ac:dyDescent="0.35">
      <c r="B870" s="349"/>
      <c r="C870" s="715" t="str">
        <f t="shared" si="50"/>
        <v/>
      </c>
      <c r="D870" s="458">
        <f>IF(ISNUMBER(Summary!$D$17), DATE(Summary!$D$17, 1, 1) + INT((ROW(B832)-1)/24), DATE(2024, 1, 1) + INT((ROW(B832)-1)/24))</f>
        <v>45326</v>
      </c>
      <c r="E870" s="459">
        <v>0.62500000000000011</v>
      </c>
      <c r="F870" s="780"/>
      <c r="G870" s="780"/>
      <c r="H870" s="460">
        <f t="shared" si="48"/>
        <v>0</v>
      </c>
      <c r="I870" s="460">
        <f t="shared" si="49"/>
        <v>0</v>
      </c>
      <c r="J870" s="460">
        <f t="shared" si="51"/>
        <v>0</v>
      </c>
      <c r="K870" s="9"/>
      <c r="P870" s="2"/>
      <c r="Q870" s="27"/>
      <c r="R870" s="2"/>
      <c r="S870" s="2"/>
      <c r="T870" s="2"/>
      <c r="U870" s="2"/>
      <c r="V870" s="2"/>
      <c r="W870" s="2"/>
    </row>
    <row r="871" spans="2:23" ht="15" customHeight="1" x14ac:dyDescent="0.35">
      <c r="B871" s="349"/>
      <c r="C871" s="715" t="str">
        <f t="shared" si="50"/>
        <v/>
      </c>
      <c r="D871" s="458">
        <f>IF(ISNUMBER(Summary!$D$17), DATE(Summary!$D$17, 1, 1) + INT((ROW(B833)-1)/24), DATE(2024, 1, 1) + INT((ROW(B833)-1)/24))</f>
        <v>45326</v>
      </c>
      <c r="E871" s="459">
        <v>0.66666666666666674</v>
      </c>
      <c r="F871" s="780"/>
      <c r="G871" s="780"/>
      <c r="H871" s="460">
        <f t="shared" ref="H871:H934" si="52">IF(G871&gt;F871,F871,G871)</f>
        <v>0</v>
      </c>
      <c r="I871" s="460">
        <f t="shared" ref="I871:I934" si="53">F871-H871</f>
        <v>0</v>
      </c>
      <c r="J871" s="460">
        <f t="shared" si="51"/>
        <v>0</v>
      </c>
      <c r="K871" s="9"/>
      <c r="P871" s="2"/>
      <c r="Q871" s="27"/>
      <c r="R871" s="2"/>
      <c r="S871" s="2"/>
      <c r="T871" s="2"/>
      <c r="U871" s="2"/>
      <c r="V871" s="2"/>
      <c r="W871" s="2"/>
    </row>
    <row r="872" spans="2:23" ht="15" customHeight="1" x14ac:dyDescent="0.35">
      <c r="B872" s="349"/>
      <c r="C872" s="715" t="str">
        <f t="shared" ref="C872:C935" si="54">IF(MOD(ROW()-ROW($E$39), 24)=0, $D872, "")</f>
        <v/>
      </c>
      <c r="D872" s="458">
        <f>IF(ISNUMBER(Summary!$D$17), DATE(Summary!$D$17, 1, 1) + INT((ROW(B834)-1)/24), DATE(2024, 1, 1) + INT((ROW(B834)-1)/24))</f>
        <v>45326</v>
      </c>
      <c r="E872" s="459">
        <v>0.70833333333333337</v>
      </c>
      <c r="F872" s="780"/>
      <c r="G872" s="780"/>
      <c r="H872" s="460">
        <f t="shared" si="52"/>
        <v>0</v>
      </c>
      <c r="I872" s="460">
        <f t="shared" si="53"/>
        <v>0</v>
      </c>
      <c r="J872" s="460">
        <f t="shared" ref="J872:J935" si="55">G872-H872</f>
        <v>0</v>
      </c>
      <c r="K872" s="9"/>
      <c r="P872" s="2"/>
      <c r="Q872" s="27"/>
      <c r="R872" s="2"/>
      <c r="S872" s="2"/>
      <c r="T872" s="2"/>
      <c r="U872" s="2"/>
      <c r="V872" s="2"/>
      <c r="W872" s="2"/>
    </row>
    <row r="873" spans="2:23" ht="15" customHeight="1" x14ac:dyDescent="0.35">
      <c r="B873" s="349"/>
      <c r="C873" s="715" t="str">
        <f t="shared" si="54"/>
        <v/>
      </c>
      <c r="D873" s="458">
        <f>IF(ISNUMBER(Summary!$D$17), DATE(Summary!$D$17, 1, 1) + INT((ROW(B835)-1)/24), DATE(2024, 1, 1) + INT((ROW(B835)-1)/24))</f>
        <v>45326</v>
      </c>
      <c r="E873" s="459">
        <v>0.75000000000000011</v>
      </c>
      <c r="F873" s="780"/>
      <c r="G873" s="780"/>
      <c r="H873" s="460">
        <f t="shared" si="52"/>
        <v>0</v>
      </c>
      <c r="I873" s="460">
        <f t="shared" si="53"/>
        <v>0</v>
      </c>
      <c r="J873" s="460">
        <f t="shared" si="55"/>
        <v>0</v>
      </c>
      <c r="K873" s="9"/>
      <c r="P873" s="2"/>
      <c r="Q873" s="27"/>
      <c r="R873" s="2"/>
      <c r="S873" s="2"/>
      <c r="T873" s="2"/>
      <c r="U873" s="2"/>
      <c r="V873" s="2"/>
      <c r="W873" s="2"/>
    </row>
    <row r="874" spans="2:23" ht="15" customHeight="1" x14ac:dyDescent="0.35">
      <c r="B874" s="349"/>
      <c r="C874" s="715" t="str">
        <f t="shared" si="54"/>
        <v/>
      </c>
      <c r="D874" s="458">
        <f>IF(ISNUMBER(Summary!$D$17), DATE(Summary!$D$17, 1, 1) + INT((ROW(B836)-1)/24), DATE(2024, 1, 1) + INT((ROW(B836)-1)/24))</f>
        <v>45326</v>
      </c>
      <c r="E874" s="459">
        <v>0.79166666666666674</v>
      </c>
      <c r="F874" s="780"/>
      <c r="G874" s="780"/>
      <c r="H874" s="460">
        <f t="shared" si="52"/>
        <v>0</v>
      </c>
      <c r="I874" s="460">
        <f t="shared" si="53"/>
        <v>0</v>
      </c>
      <c r="J874" s="460">
        <f t="shared" si="55"/>
        <v>0</v>
      </c>
      <c r="K874" s="9"/>
      <c r="P874" s="2"/>
      <c r="Q874" s="27"/>
      <c r="R874" s="2"/>
      <c r="S874" s="2"/>
      <c r="T874" s="2"/>
      <c r="U874" s="2"/>
      <c r="V874" s="2"/>
      <c r="W874" s="2"/>
    </row>
    <row r="875" spans="2:23" ht="15" customHeight="1" x14ac:dyDescent="0.35">
      <c r="B875" s="349"/>
      <c r="C875" s="715" t="str">
        <f t="shared" si="54"/>
        <v/>
      </c>
      <c r="D875" s="458">
        <f>IF(ISNUMBER(Summary!$D$17), DATE(Summary!$D$17, 1, 1) + INT((ROW(B837)-1)/24), DATE(2024, 1, 1) + INT((ROW(B837)-1)/24))</f>
        <v>45326</v>
      </c>
      <c r="E875" s="459">
        <v>0.83333333333333337</v>
      </c>
      <c r="F875" s="780"/>
      <c r="G875" s="780"/>
      <c r="H875" s="460">
        <f t="shared" si="52"/>
        <v>0</v>
      </c>
      <c r="I875" s="460">
        <f t="shared" si="53"/>
        <v>0</v>
      </c>
      <c r="J875" s="460">
        <f t="shared" si="55"/>
        <v>0</v>
      </c>
      <c r="K875" s="9"/>
      <c r="P875" s="2"/>
      <c r="Q875" s="27"/>
      <c r="R875" s="2"/>
      <c r="S875" s="2"/>
      <c r="T875" s="2"/>
      <c r="U875" s="2"/>
      <c r="V875" s="2"/>
      <c r="W875" s="2"/>
    </row>
    <row r="876" spans="2:23" ht="15" customHeight="1" x14ac:dyDescent="0.35">
      <c r="B876" s="349"/>
      <c r="C876" s="715" t="str">
        <f t="shared" si="54"/>
        <v/>
      </c>
      <c r="D876" s="458">
        <f>IF(ISNUMBER(Summary!$D$17), DATE(Summary!$D$17, 1, 1) + INT((ROW(B838)-1)/24), DATE(2024, 1, 1) + INT((ROW(B838)-1)/24))</f>
        <v>45326</v>
      </c>
      <c r="E876" s="459">
        <v>0.87500000000000011</v>
      </c>
      <c r="F876" s="780"/>
      <c r="G876" s="780"/>
      <c r="H876" s="460">
        <f t="shared" si="52"/>
        <v>0</v>
      </c>
      <c r="I876" s="460">
        <f t="shared" si="53"/>
        <v>0</v>
      </c>
      <c r="J876" s="460">
        <f t="shared" si="55"/>
        <v>0</v>
      </c>
      <c r="K876" s="9"/>
      <c r="P876" s="2"/>
      <c r="Q876" s="27"/>
      <c r="R876" s="2"/>
      <c r="S876" s="2"/>
      <c r="T876" s="2"/>
      <c r="U876" s="2"/>
      <c r="V876" s="2"/>
      <c r="W876" s="2"/>
    </row>
    <row r="877" spans="2:23" ht="15" customHeight="1" x14ac:dyDescent="0.35">
      <c r="B877" s="349"/>
      <c r="C877" s="715" t="str">
        <f t="shared" si="54"/>
        <v/>
      </c>
      <c r="D877" s="458">
        <f>IF(ISNUMBER(Summary!$D$17), DATE(Summary!$D$17, 1, 1) + INT((ROW(B839)-1)/24), DATE(2024, 1, 1) + INT((ROW(B839)-1)/24))</f>
        <v>45326</v>
      </c>
      <c r="E877" s="459">
        <v>0.91666666666666674</v>
      </c>
      <c r="F877" s="780"/>
      <c r="G877" s="780"/>
      <c r="H877" s="460">
        <f t="shared" si="52"/>
        <v>0</v>
      </c>
      <c r="I877" s="460">
        <f t="shared" si="53"/>
        <v>0</v>
      </c>
      <c r="J877" s="460">
        <f t="shared" si="55"/>
        <v>0</v>
      </c>
      <c r="K877" s="9"/>
      <c r="P877" s="2"/>
      <c r="Q877" s="27"/>
      <c r="R877" s="2"/>
      <c r="S877" s="2"/>
      <c r="T877" s="2"/>
      <c r="U877" s="2"/>
      <c r="V877" s="2"/>
      <c r="W877" s="2"/>
    </row>
    <row r="878" spans="2:23" ht="15" customHeight="1" x14ac:dyDescent="0.35">
      <c r="B878" s="349"/>
      <c r="C878" s="715" t="str">
        <f t="shared" si="54"/>
        <v/>
      </c>
      <c r="D878" s="458">
        <f>IF(ISNUMBER(Summary!$D$17), DATE(Summary!$D$17, 1, 1) + INT((ROW(B840)-1)/24), DATE(2024, 1, 1) + INT((ROW(B840)-1)/24))</f>
        <v>45326</v>
      </c>
      <c r="E878" s="459">
        <v>0.95833333333333337</v>
      </c>
      <c r="F878" s="780"/>
      <c r="G878" s="780"/>
      <c r="H878" s="460">
        <f t="shared" si="52"/>
        <v>0</v>
      </c>
      <c r="I878" s="460">
        <f t="shared" si="53"/>
        <v>0</v>
      </c>
      <c r="J878" s="460">
        <f t="shared" si="55"/>
        <v>0</v>
      </c>
      <c r="K878" s="9"/>
      <c r="P878" s="2"/>
      <c r="Q878" s="27"/>
      <c r="R878" s="2"/>
      <c r="S878" s="2"/>
      <c r="T878" s="2"/>
      <c r="U878" s="2"/>
      <c r="V878" s="2"/>
      <c r="W878" s="2"/>
    </row>
    <row r="879" spans="2:23" ht="15" customHeight="1" x14ac:dyDescent="0.35">
      <c r="B879" s="457"/>
      <c r="C879" s="715">
        <f t="shared" si="54"/>
        <v>45327</v>
      </c>
      <c r="D879" s="458">
        <f>IF(ISNUMBER(Summary!$D$17), DATE(Summary!$D$17, 1, 1) + INT((ROW(B841)-1)/24), DATE(2024, 1, 1) + INT((ROW(B841)-1)/24))</f>
        <v>45327</v>
      </c>
      <c r="E879" s="459">
        <v>3.1225022567582528E-17</v>
      </c>
      <c r="F879" s="780"/>
      <c r="G879" s="780"/>
      <c r="H879" s="460">
        <f t="shared" si="52"/>
        <v>0</v>
      </c>
      <c r="I879" s="460">
        <f t="shared" si="53"/>
        <v>0</v>
      </c>
      <c r="J879" s="460">
        <f t="shared" si="55"/>
        <v>0</v>
      </c>
      <c r="K879" s="9"/>
      <c r="P879" s="2"/>
      <c r="Q879" s="27"/>
      <c r="R879" s="2"/>
      <c r="S879" s="2"/>
      <c r="T879" s="2"/>
      <c r="U879" s="2"/>
      <c r="V879" s="2"/>
      <c r="W879" s="2"/>
    </row>
    <row r="880" spans="2:23" ht="15" customHeight="1" x14ac:dyDescent="0.35">
      <c r="B880" s="349"/>
      <c r="C880" s="715" t="str">
        <f t="shared" si="54"/>
        <v/>
      </c>
      <c r="D880" s="458">
        <f>IF(ISNUMBER(Summary!$D$17), DATE(Summary!$D$17, 1, 1) + INT((ROW(B842)-1)/24), DATE(2024, 1, 1) + INT((ROW(B842)-1)/24))</f>
        <v>45327</v>
      </c>
      <c r="E880" s="459">
        <v>4.1666666666666699E-2</v>
      </c>
      <c r="F880" s="780"/>
      <c r="G880" s="780"/>
      <c r="H880" s="460">
        <f t="shared" si="52"/>
        <v>0</v>
      </c>
      <c r="I880" s="460">
        <f t="shared" si="53"/>
        <v>0</v>
      </c>
      <c r="J880" s="460">
        <f t="shared" si="55"/>
        <v>0</v>
      </c>
      <c r="K880" s="9"/>
      <c r="P880" s="2"/>
      <c r="Q880" s="27"/>
      <c r="R880" s="2"/>
      <c r="S880" s="2"/>
      <c r="T880" s="2"/>
      <c r="U880" s="2"/>
      <c r="V880" s="2"/>
      <c r="W880" s="2"/>
    </row>
    <row r="881" spans="2:23" ht="15" customHeight="1" x14ac:dyDescent="0.35">
      <c r="B881" s="349"/>
      <c r="C881" s="715" t="str">
        <f t="shared" si="54"/>
        <v/>
      </c>
      <c r="D881" s="458">
        <f>IF(ISNUMBER(Summary!$D$17), DATE(Summary!$D$17, 1, 1) + INT((ROW(B843)-1)/24), DATE(2024, 1, 1) + INT((ROW(B843)-1)/24))</f>
        <v>45327</v>
      </c>
      <c r="E881" s="459">
        <v>8.333333333333337E-2</v>
      </c>
      <c r="F881" s="780"/>
      <c r="G881" s="780"/>
      <c r="H881" s="460">
        <f t="shared" si="52"/>
        <v>0</v>
      </c>
      <c r="I881" s="460">
        <f t="shared" si="53"/>
        <v>0</v>
      </c>
      <c r="J881" s="460">
        <f t="shared" si="55"/>
        <v>0</v>
      </c>
      <c r="K881" s="9"/>
      <c r="P881" s="2"/>
      <c r="Q881" s="27"/>
      <c r="R881" s="2"/>
      <c r="S881" s="2"/>
      <c r="T881" s="2"/>
      <c r="U881" s="2"/>
      <c r="V881" s="2"/>
      <c r="W881" s="2"/>
    </row>
    <row r="882" spans="2:23" ht="15" customHeight="1" x14ac:dyDescent="0.35">
      <c r="B882" s="349"/>
      <c r="C882" s="715" t="str">
        <f t="shared" si="54"/>
        <v/>
      </c>
      <c r="D882" s="458">
        <f>IF(ISNUMBER(Summary!$D$17), DATE(Summary!$D$17, 1, 1) + INT((ROW(B844)-1)/24), DATE(2024, 1, 1) + INT((ROW(B844)-1)/24))</f>
        <v>45327</v>
      </c>
      <c r="E882" s="459">
        <v>0.12500000000000006</v>
      </c>
      <c r="F882" s="780"/>
      <c r="G882" s="780"/>
      <c r="H882" s="460">
        <f t="shared" si="52"/>
        <v>0</v>
      </c>
      <c r="I882" s="460">
        <f t="shared" si="53"/>
        <v>0</v>
      </c>
      <c r="J882" s="460">
        <f t="shared" si="55"/>
        <v>0</v>
      </c>
      <c r="K882" s="9"/>
      <c r="P882" s="2"/>
      <c r="Q882" s="27"/>
      <c r="R882" s="2"/>
      <c r="S882" s="2"/>
      <c r="T882" s="2"/>
      <c r="U882" s="2"/>
      <c r="V882" s="2"/>
      <c r="W882" s="2"/>
    </row>
    <row r="883" spans="2:23" ht="15" customHeight="1" x14ac:dyDescent="0.35">
      <c r="B883" s="349"/>
      <c r="C883" s="715" t="str">
        <f t="shared" si="54"/>
        <v/>
      </c>
      <c r="D883" s="458">
        <f>IF(ISNUMBER(Summary!$D$17), DATE(Summary!$D$17, 1, 1) + INT((ROW(B845)-1)/24), DATE(2024, 1, 1) + INT((ROW(B845)-1)/24))</f>
        <v>45327</v>
      </c>
      <c r="E883" s="459">
        <v>0.16666666666666669</v>
      </c>
      <c r="F883" s="780"/>
      <c r="G883" s="780"/>
      <c r="H883" s="460">
        <f t="shared" si="52"/>
        <v>0</v>
      </c>
      <c r="I883" s="460">
        <f t="shared" si="53"/>
        <v>0</v>
      </c>
      <c r="J883" s="460">
        <f t="shared" si="55"/>
        <v>0</v>
      </c>
      <c r="K883" s="9"/>
      <c r="P883" s="2"/>
      <c r="Q883" s="27"/>
      <c r="R883" s="2"/>
      <c r="S883" s="2"/>
      <c r="T883" s="2"/>
      <c r="U883" s="2"/>
      <c r="V883" s="2"/>
      <c r="W883" s="2"/>
    </row>
    <row r="884" spans="2:23" ht="15" customHeight="1" x14ac:dyDescent="0.35">
      <c r="B884" s="349"/>
      <c r="C884" s="715" t="str">
        <f t="shared" si="54"/>
        <v/>
      </c>
      <c r="D884" s="458">
        <f>IF(ISNUMBER(Summary!$D$17), DATE(Summary!$D$17, 1, 1) + INT((ROW(B846)-1)/24), DATE(2024, 1, 1) + INT((ROW(B846)-1)/24))</f>
        <v>45327</v>
      </c>
      <c r="E884" s="459">
        <v>0.20833333333333337</v>
      </c>
      <c r="F884" s="780"/>
      <c r="G884" s="780"/>
      <c r="H884" s="460">
        <f t="shared" si="52"/>
        <v>0</v>
      </c>
      <c r="I884" s="460">
        <f t="shared" si="53"/>
        <v>0</v>
      </c>
      <c r="J884" s="460">
        <f t="shared" si="55"/>
        <v>0</v>
      </c>
      <c r="K884" s="9"/>
      <c r="P884" s="2"/>
      <c r="Q884" s="27"/>
      <c r="R884" s="2"/>
      <c r="S884" s="2"/>
      <c r="T884" s="2"/>
      <c r="U884" s="2"/>
      <c r="V884" s="2"/>
      <c r="W884" s="2"/>
    </row>
    <row r="885" spans="2:23" ht="15" customHeight="1" x14ac:dyDescent="0.35">
      <c r="B885" s="349"/>
      <c r="C885" s="715" t="str">
        <f t="shared" si="54"/>
        <v/>
      </c>
      <c r="D885" s="458">
        <f>IF(ISNUMBER(Summary!$D$17), DATE(Summary!$D$17, 1, 1) + INT((ROW(B847)-1)/24), DATE(2024, 1, 1) + INT((ROW(B847)-1)/24))</f>
        <v>45327</v>
      </c>
      <c r="E885" s="459">
        <v>0.25</v>
      </c>
      <c r="F885" s="780"/>
      <c r="G885" s="780"/>
      <c r="H885" s="460">
        <f t="shared" si="52"/>
        <v>0</v>
      </c>
      <c r="I885" s="460">
        <f t="shared" si="53"/>
        <v>0</v>
      </c>
      <c r="J885" s="460">
        <f t="shared" si="55"/>
        <v>0</v>
      </c>
      <c r="K885" s="9"/>
      <c r="P885" s="2"/>
      <c r="Q885" s="27"/>
      <c r="R885" s="2"/>
      <c r="S885" s="2"/>
      <c r="T885" s="2"/>
      <c r="U885" s="2"/>
      <c r="V885" s="2"/>
      <c r="W885" s="2"/>
    </row>
    <row r="886" spans="2:23" ht="15" customHeight="1" x14ac:dyDescent="0.35">
      <c r="B886" s="349"/>
      <c r="C886" s="715" t="str">
        <f t="shared" si="54"/>
        <v/>
      </c>
      <c r="D886" s="458">
        <f>IF(ISNUMBER(Summary!$D$17), DATE(Summary!$D$17, 1, 1) + INT((ROW(B848)-1)/24), DATE(2024, 1, 1) + INT((ROW(B848)-1)/24))</f>
        <v>45327</v>
      </c>
      <c r="E886" s="459">
        <v>0.29166666666666669</v>
      </c>
      <c r="F886" s="780"/>
      <c r="G886" s="780"/>
      <c r="H886" s="460">
        <f t="shared" si="52"/>
        <v>0</v>
      </c>
      <c r="I886" s="460">
        <f t="shared" si="53"/>
        <v>0</v>
      </c>
      <c r="J886" s="460">
        <f t="shared" si="55"/>
        <v>0</v>
      </c>
      <c r="K886" s="9"/>
      <c r="P886" s="2"/>
      <c r="Q886" s="27"/>
      <c r="R886" s="2"/>
      <c r="S886" s="2"/>
      <c r="T886" s="2"/>
      <c r="U886" s="2"/>
      <c r="V886" s="2"/>
      <c r="W886" s="2"/>
    </row>
    <row r="887" spans="2:23" ht="15" customHeight="1" x14ac:dyDescent="0.35">
      <c r="B887" s="349"/>
      <c r="C887" s="715" t="str">
        <f t="shared" si="54"/>
        <v/>
      </c>
      <c r="D887" s="458">
        <f>IF(ISNUMBER(Summary!$D$17), DATE(Summary!$D$17, 1, 1) + INT((ROW(B849)-1)/24), DATE(2024, 1, 1) + INT((ROW(B849)-1)/24))</f>
        <v>45327</v>
      </c>
      <c r="E887" s="459">
        <v>0.33333333333333337</v>
      </c>
      <c r="F887" s="780"/>
      <c r="G887" s="780"/>
      <c r="H887" s="460">
        <f t="shared" si="52"/>
        <v>0</v>
      </c>
      <c r="I887" s="460">
        <f t="shared" si="53"/>
        <v>0</v>
      </c>
      <c r="J887" s="460">
        <f t="shared" si="55"/>
        <v>0</v>
      </c>
      <c r="K887" s="9"/>
      <c r="P887" s="2"/>
      <c r="Q887" s="27"/>
      <c r="R887" s="2"/>
      <c r="S887" s="2"/>
      <c r="T887" s="2"/>
      <c r="U887" s="2"/>
      <c r="V887" s="2"/>
      <c r="W887" s="2"/>
    </row>
    <row r="888" spans="2:23" ht="15" customHeight="1" x14ac:dyDescent="0.35">
      <c r="B888" s="349"/>
      <c r="C888" s="715" t="str">
        <f t="shared" si="54"/>
        <v/>
      </c>
      <c r="D888" s="458">
        <f>IF(ISNUMBER(Summary!$D$17), DATE(Summary!$D$17, 1, 1) + INT((ROW(B850)-1)/24), DATE(2024, 1, 1) + INT((ROW(B850)-1)/24))</f>
        <v>45327</v>
      </c>
      <c r="E888" s="459">
        <v>0.375</v>
      </c>
      <c r="F888" s="780"/>
      <c r="G888" s="780"/>
      <c r="H888" s="460">
        <f t="shared" si="52"/>
        <v>0</v>
      </c>
      <c r="I888" s="460">
        <f t="shared" si="53"/>
        <v>0</v>
      </c>
      <c r="J888" s="460">
        <f t="shared" si="55"/>
        <v>0</v>
      </c>
      <c r="K888" s="9"/>
      <c r="P888" s="2"/>
      <c r="Q888" s="27"/>
      <c r="R888" s="2"/>
      <c r="S888" s="2"/>
      <c r="T888" s="2"/>
      <c r="U888" s="2"/>
      <c r="V888" s="2"/>
      <c r="W888" s="2"/>
    </row>
    <row r="889" spans="2:23" ht="15" customHeight="1" x14ac:dyDescent="0.35">
      <c r="B889" s="349"/>
      <c r="C889" s="715" t="str">
        <f t="shared" si="54"/>
        <v/>
      </c>
      <c r="D889" s="458">
        <f>IF(ISNUMBER(Summary!$D$17), DATE(Summary!$D$17, 1, 1) + INT((ROW(B851)-1)/24), DATE(2024, 1, 1) + INT((ROW(B851)-1)/24))</f>
        <v>45327</v>
      </c>
      <c r="E889" s="459">
        <v>0.41666666666666669</v>
      </c>
      <c r="F889" s="780"/>
      <c r="G889" s="780"/>
      <c r="H889" s="460">
        <f t="shared" si="52"/>
        <v>0</v>
      </c>
      <c r="I889" s="460">
        <f t="shared" si="53"/>
        <v>0</v>
      </c>
      <c r="J889" s="460">
        <f t="shared" si="55"/>
        <v>0</v>
      </c>
      <c r="K889" s="9"/>
      <c r="P889" s="2"/>
      <c r="Q889" s="27"/>
      <c r="R889" s="2"/>
      <c r="S889" s="2"/>
      <c r="T889" s="2"/>
      <c r="U889" s="2"/>
      <c r="V889" s="2"/>
      <c r="W889" s="2"/>
    </row>
    <row r="890" spans="2:23" ht="15" customHeight="1" x14ac:dyDescent="0.35">
      <c r="B890" s="349"/>
      <c r="C890" s="715" t="str">
        <f t="shared" si="54"/>
        <v/>
      </c>
      <c r="D890" s="458">
        <f>IF(ISNUMBER(Summary!$D$17), DATE(Summary!$D$17, 1, 1) + INT((ROW(B852)-1)/24), DATE(2024, 1, 1) + INT((ROW(B852)-1)/24))</f>
        <v>45327</v>
      </c>
      <c r="E890" s="459">
        <v>0.45833333333333337</v>
      </c>
      <c r="F890" s="780"/>
      <c r="G890" s="780"/>
      <c r="H890" s="460">
        <f t="shared" si="52"/>
        <v>0</v>
      </c>
      <c r="I890" s="460">
        <f t="shared" si="53"/>
        <v>0</v>
      </c>
      <c r="J890" s="460">
        <f t="shared" si="55"/>
        <v>0</v>
      </c>
      <c r="K890" s="9"/>
      <c r="P890" s="2"/>
      <c r="Q890" s="27"/>
      <c r="R890" s="2"/>
      <c r="S890" s="2"/>
      <c r="T890" s="2"/>
      <c r="U890" s="2"/>
      <c r="V890" s="2"/>
      <c r="W890" s="2"/>
    </row>
    <row r="891" spans="2:23" ht="15" customHeight="1" x14ac:dyDescent="0.35">
      <c r="B891" s="349"/>
      <c r="C891" s="715" t="str">
        <f t="shared" si="54"/>
        <v/>
      </c>
      <c r="D891" s="458">
        <f>IF(ISNUMBER(Summary!$D$17), DATE(Summary!$D$17, 1, 1) + INT((ROW(B853)-1)/24), DATE(2024, 1, 1) + INT((ROW(B853)-1)/24))</f>
        <v>45327</v>
      </c>
      <c r="E891" s="459">
        <v>0.50000000000000011</v>
      </c>
      <c r="F891" s="780"/>
      <c r="G891" s="780"/>
      <c r="H891" s="460">
        <f t="shared" si="52"/>
        <v>0</v>
      </c>
      <c r="I891" s="460">
        <f t="shared" si="53"/>
        <v>0</v>
      </c>
      <c r="J891" s="460">
        <f t="shared" si="55"/>
        <v>0</v>
      </c>
      <c r="K891" s="9"/>
      <c r="P891" s="2"/>
      <c r="Q891" s="27"/>
      <c r="R891" s="2"/>
      <c r="S891" s="2"/>
      <c r="T891" s="2"/>
      <c r="U891" s="2"/>
      <c r="V891" s="2"/>
      <c r="W891" s="2"/>
    </row>
    <row r="892" spans="2:23" ht="15" customHeight="1" x14ac:dyDescent="0.35">
      <c r="B892" s="349"/>
      <c r="C892" s="715" t="str">
        <f t="shared" si="54"/>
        <v/>
      </c>
      <c r="D892" s="458">
        <f>IF(ISNUMBER(Summary!$D$17), DATE(Summary!$D$17, 1, 1) + INT((ROW(B854)-1)/24), DATE(2024, 1, 1) + INT((ROW(B854)-1)/24))</f>
        <v>45327</v>
      </c>
      <c r="E892" s="459">
        <v>0.54166666666666674</v>
      </c>
      <c r="F892" s="780"/>
      <c r="G892" s="780"/>
      <c r="H892" s="460">
        <f t="shared" si="52"/>
        <v>0</v>
      </c>
      <c r="I892" s="460">
        <f t="shared" si="53"/>
        <v>0</v>
      </c>
      <c r="J892" s="460">
        <f t="shared" si="55"/>
        <v>0</v>
      </c>
      <c r="K892" s="9"/>
      <c r="P892" s="2"/>
      <c r="Q892" s="27"/>
      <c r="R892" s="2"/>
      <c r="S892" s="2"/>
      <c r="T892" s="2"/>
      <c r="U892" s="2"/>
      <c r="V892" s="2"/>
      <c r="W892" s="2"/>
    </row>
    <row r="893" spans="2:23" ht="15" customHeight="1" x14ac:dyDescent="0.35">
      <c r="B893" s="349"/>
      <c r="C893" s="715" t="str">
        <f t="shared" si="54"/>
        <v/>
      </c>
      <c r="D893" s="458">
        <f>IF(ISNUMBER(Summary!$D$17), DATE(Summary!$D$17, 1, 1) + INT((ROW(B855)-1)/24), DATE(2024, 1, 1) + INT((ROW(B855)-1)/24))</f>
        <v>45327</v>
      </c>
      <c r="E893" s="459">
        <v>0.58333333333333337</v>
      </c>
      <c r="F893" s="780"/>
      <c r="G893" s="780"/>
      <c r="H893" s="460">
        <f t="shared" si="52"/>
        <v>0</v>
      </c>
      <c r="I893" s="460">
        <f t="shared" si="53"/>
        <v>0</v>
      </c>
      <c r="J893" s="460">
        <f t="shared" si="55"/>
        <v>0</v>
      </c>
      <c r="K893" s="9"/>
      <c r="P893" s="2"/>
      <c r="Q893" s="27"/>
      <c r="R893" s="2"/>
      <c r="S893" s="2"/>
      <c r="T893" s="2"/>
      <c r="U893" s="2"/>
      <c r="V893" s="2"/>
      <c r="W893" s="2"/>
    </row>
    <row r="894" spans="2:23" ht="15" customHeight="1" x14ac:dyDescent="0.35">
      <c r="B894" s="349"/>
      <c r="C894" s="715" t="str">
        <f t="shared" si="54"/>
        <v/>
      </c>
      <c r="D894" s="458">
        <f>IF(ISNUMBER(Summary!$D$17), DATE(Summary!$D$17, 1, 1) + INT((ROW(B856)-1)/24), DATE(2024, 1, 1) + INT((ROW(B856)-1)/24))</f>
        <v>45327</v>
      </c>
      <c r="E894" s="459">
        <v>0.62500000000000011</v>
      </c>
      <c r="F894" s="780"/>
      <c r="G894" s="780"/>
      <c r="H894" s="460">
        <f t="shared" si="52"/>
        <v>0</v>
      </c>
      <c r="I894" s="460">
        <f t="shared" si="53"/>
        <v>0</v>
      </c>
      <c r="J894" s="460">
        <f t="shared" si="55"/>
        <v>0</v>
      </c>
      <c r="K894" s="9"/>
      <c r="P894" s="2"/>
      <c r="Q894" s="27"/>
      <c r="R894" s="2"/>
      <c r="S894" s="2"/>
      <c r="T894" s="2"/>
      <c r="U894" s="2"/>
      <c r="V894" s="2"/>
      <c r="W894" s="2"/>
    </row>
    <row r="895" spans="2:23" ht="15" customHeight="1" x14ac:dyDescent="0.35">
      <c r="B895" s="349"/>
      <c r="C895" s="715" t="str">
        <f t="shared" si="54"/>
        <v/>
      </c>
      <c r="D895" s="458">
        <f>IF(ISNUMBER(Summary!$D$17), DATE(Summary!$D$17, 1, 1) + INT((ROW(B857)-1)/24), DATE(2024, 1, 1) + INT((ROW(B857)-1)/24))</f>
        <v>45327</v>
      </c>
      <c r="E895" s="459">
        <v>0.66666666666666674</v>
      </c>
      <c r="F895" s="780"/>
      <c r="G895" s="780"/>
      <c r="H895" s="460">
        <f t="shared" si="52"/>
        <v>0</v>
      </c>
      <c r="I895" s="460">
        <f t="shared" si="53"/>
        <v>0</v>
      </c>
      <c r="J895" s="460">
        <f t="shared" si="55"/>
        <v>0</v>
      </c>
      <c r="K895" s="9"/>
      <c r="P895" s="2"/>
      <c r="Q895" s="27"/>
      <c r="R895" s="2"/>
      <c r="S895" s="2"/>
      <c r="T895" s="2"/>
      <c r="U895" s="2"/>
      <c r="V895" s="2"/>
      <c r="W895" s="2"/>
    </row>
    <row r="896" spans="2:23" ht="15" customHeight="1" x14ac:dyDescent="0.35">
      <c r="B896" s="349"/>
      <c r="C896" s="715" t="str">
        <f t="shared" si="54"/>
        <v/>
      </c>
      <c r="D896" s="458">
        <f>IF(ISNUMBER(Summary!$D$17), DATE(Summary!$D$17, 1, 1) + INT((ROW(B858)-1)/24), DATE(2024, 1, 1) + INT((ROW(B858)-1)/24))</f>
        <v>45327</v>
      </c>
      <c r="E896" s="459">
        <v>0.70833333333333337</v>
      </c>
      <c r="F896" s="780"/>
      <c r="G896" s="780"/>
      <c r="H896" s="460">
        <f t="shared" si="52"/>
        <v>0</v>
      </c>
      <c r="I896" s="460">
        <f t="shared" si="53"/>
        <v>0</v>
      </c>
      <c r="J896" s="460">
        <f t="shared" si="55"/>
        <v>0</v>
      </c>
      <c r="K896" s="9"/>
      <c r="P896" s="2"/>
      <c r="Q896" s="27"/>
      <c r="R896" s="2"/>
      <c r="S896" s="2"/>
      <c r="T896" s="2"/>
      <c r="U896" s="2"/>
      <c r="V896" s="2"/>
      <c r="W896" s="2"/>
    </row>
    <row r="897" spans="2:23" ht="15" customHeight="1" x14ac:dyDescent="0.35">
      <c r="B897" s="349"/>
      <c r="C897" s="715" t="str">
        <f t="shared" si="54"/>
        <v/>
      </c>
      <c r="D897" s="458">
        <f>IF(ISNUMBER(Summary!$D$17), DATE(Summary!$D$17, 1, 1) + INT((ROW(B859)-1)/24), DATE(2024, 1, 1) + INT((ROW(B859)-1)/24))</f>
        <v>45327</v>
      </c>
      <c r="E897" s="459">
        <v>0.75000000000000011</v>
      </c>
      <c r="F897" s="780"/>
      <c r="G897" s="780"/>
      <c r="H897" s="460">
        <f t="shared" si="52"/>
        <v>0</v>
      </c>
      <c r="I897" s="460">
        <f t="shared" si="53"/>
        <v>0</v>
      </c>
      <c r="J897" s="460">
        <f t="shared" si="55"/>
        <v>0</v>
      </c>
      <c r="K897" s="9"/>
      <c r="P897" s="2"/>
      <c r="Q897" s="27"/>
      <c r="R897" s="2"/>
      <c r="S897" s="2"/>
      <c r="T897" s="2"/>
      <c r="U897" s="2"/>
      <c r="V897" s="2"/>
      <c r="W897" s="2"/>
    </row>
    <row r="898" spans="2:23" ht="15" customHeight="1" x14ac:dyDescent="0.35">
      <c r="B898" s="349"/>
      <c r="C898" s="715" t="str">
        <f t="shared" si="54"/>
        <v/>
      </c>
      <c r="D898" s="458">
        <f>IF(ISNUMBER(Summary!$D$17), DATE(Summary!$D$17, 1, 1) + INT((ROW(B860)-1)/24), DATE(2024, 1, 1) + INT((ROW(B860)-1)/24))</f>
        <v>45327</v>
      </c>
      <c r="E898" s="459">
        <v>0.79166666666666674</v>
      </c>
      <c r="F898" s="780"/>
      <c r="G898" s="780"/>
      <c r="H898" s="460">
        <f t="shared" si="52"/>
        <v>0</v>
      </c>
      <c r="I898" s="460">
        <f t="shared" si="53"/>
        <v>0</v>
      </c>
      <c r="J898" s="460">
        <f t="shared" si="55"/>
        <v>0</v>
      </c>
      <c r="K898" s="9"/>
      <c r="P898" s="2"/>
      <c r="Q898" s="27"/>
      <c r="R898" s="2"/>
      <c r="S898" s="2"/>
      <c r="T898" s="2"/>
      <c r="U898" s="2"/>
      <c r="V898" s="2"/>
      <c r="W898" s="2"/>
    </row>
    <row r="899" spans="2:23" ht="15" customHeight="1" x14ac:dyDescent="0.35">
      <c r="B899" s="349"/>
      <c r="C899" s="715" t="str">
        <f t="shared" si="54"/>
        <v/>
      </c>
      <c r="D899" s="458">
        <f>IF(ISNUMBER(Summary!$D$17), DATE(Summary!$D$17, 1, 1) + INT((ROW(B861)-1)/24), DATE(2024, 1, 1) + INT((ROW(B861)-1)/24))</f>
        <v>45327</v>
      </c>
      <c r="E899" s="459">
        <v>0.83333333333333337</v>
      </c>
      <c r="F899" s="780"/>
      <c r="G899" s="780"/>
      <c r="H899" s="460">
        <f t="shared" si="52"/>
        <v>0</v>
      </c>
      <c r="I899" s="460">
        <f t="shared" si="53"/>
        <v>0</v>
      </c>
      <c r="J899" s="460">
        <f t="shared" si="55"/>
        <v>0</v>
      </c>
      <c r="K899" s="9"/>
      <c r="P899" s="2"/>
      <c r="Q899" s="27"/>
      <c r="R899" s="2"/>
      <c r="S899" s="2"/>
      <c r="T899" s="2"/>
      <c r="U899" s="2"/>
      <c r="V899" s="2"/>
      <c r="W899" s="2"/>
    </row>
    <row r="900" spans="2:23" ht="15" customHeight="1" x14ac:dyDescent="0.35">
      <c r="B900" s="349"/>
      <c r="C900" s="715" t="str">
        <f t="shared" si="54"/>
        <v/>
      </c>
      <c r="D900" s="458">
        <f>IF(ISNUMBER(Summary!$D$17), DATE(Summary!$D$17, 1, 1) + INT((ROW(B862)-1)/24), DATE(2024, 1, 1) + INT((ROW(B862)-1)/24))</f>
        <v>45327</v>
      </c>
      <c r="E900" s="459">
        <v>0.87500000000000011</v>
      </c>
      <c r="F900" s="780"/>
      <c r="G900" s="780"/>
      <c r="H900" s="460">
        <f t="shared" si="52"/>
        <v>0</v>
      </c>
      <c r="I900" s="460">
        <f t="shared" si="53"/>
        <v>0</v>
      </c>
      <c r="J900" s="460">
        <f t="shared" si="55"/>
        <v>0</v>
      </c>
      <c r="K900" s="9"/>
      <c r="P900" s="2"/>
      <c r="Q900" s="27"/>
      <c r="R900" s="2"/>
      <c r="S900" s="2"/>
      <c r="T900" s="2"/>
      <c r="U900" s="2"/>
      <c r="V900" s="2"/>
      <c r="W900" s="2"/>
    </row>
    <row r="901" spans="2:23" ht="15" customHeight="1" x14ac:dyDescent="0.35">
      <c r="B901" s="349"/>
      <c r="C901" s="715" t="str">
        <f t="shared" si="54"/>
        <v/>
      </c>
      <c r="D901" s="458">
        <f>IF(ISNUMBER(Summary!$D$17), DATE(Summary!$D$17, 1, 1) + INT((ROW(B863)-1)/24), DATE(2024, 1, 1) + INT((ROW(B863)-1)/24))</f>
        <v>45327</v>
      </c>
      <c r="E901" s="459">
        <v>0.91666666666666674</v>
      </c>
      <c r="F901" s="780"/>
      <c r="G901" s="780"/>
      <c r="H901" s="460">
        <f t="shared" si="52"/>
        <v>0</v>
      </c>
      <c r="I901" s="460">
        <f t="shared" si="53"/>
        <v>0</v>
      </c>
      <c r="J901" s="460">
        <f t="shared" si="55"/>
        <v>0</v>
      </c>
      <c r="K901" s="9"/>
      <c r="P901" s="2"/>
      <c r="Q901" s="27"/>
      <c r="R901" s="2"/>
      <c r="S901" s="2"/>
      <c r="T901" s="2"/>
      <c r="U901" s="2"/>
      <c r="V901" s="2"/>
      <c r="W901" s="2"/>
    </row>
    <row r="902" spans="2:23" ht="15" customHeight="1" x14ac:dyDescent="0.35">
      <c r="B902" s="349"/>
      <c r="C902" s="715" t="str">
        <f t="shared" si="54"/>
        <v/>
      </c>
      <c r="D902" s="458">
        <f>IF(ISNUMBER(Summary!$D$17), DATE(Summary!$D$17, 1, 1) + INT((ROW(B864)-1)/24), DATE(2024, 1, 1) + INT((ROW(B864)-1)/24))</f>
        <v>45327</v>
      </c>
      <c r="E902" s="459">
        <v>0.95833333333333337</v>
      </c>
      <c r="F902" s="780"/>
      <c r="G902" s="780"/>
      <c r="H902" s="460">
        <f t="shared" si="52"/>
        <v>0</v>
      </c>
      <c r="I902" s="460">
        <f t="shared" si="53"/>
        <v>0</v>
      </c>
      <c r="J902" s="460">
        <f t="shared" si="55"/>
        <v>0</v>
      </c>
      <c r="K902" s="9"/>
      <c r="P902" s="2"/>
      <c r="Q902" s="27"/>
      <c r="R902" s="2"/>
      <c r="S902" s="2"/>
      <c r="T902" s="2"/>
      <c r="U902" s="2"/>
      <c r="V902" s="2"/>
      <c r="W902" s="2"/>
    </row>
    <row r="903" spans="2:23" ht="15" customHeight="1" x14ac:dyDescent="0.35">
      <c r="B903" s="457"/>
      <c r="C903" s="715">
        <f t="shared" si="54"/>
        <v>45328</v>
      </c>
      <c r="D903" s="458">
        <f>IF(ISNUMBER(Summary!$D$17), DATE(Summary!$D$17, 1, 1) + INT((ROW(B865)-1)/24), DATE(2024, 1, 1) + INT((ROW(B865)-1)/24))</f>
        <v>45328</v>
      </c>
      <c r="E903" s="459">
        <v>3.1225022567582528E-17</v>
      </c>
      <c r="F903" s="780"/>
      <c r="G903" s="780"/>
      <c r="H903" s="460">
        <f t="shared" si="52"/>
        <v>0</v>
      </c>
      <c r="I903" s="460">
        <f t="shared" si="53"/>
        <v>0</v>
      </c>
      <c r="J903" s="460">
        <f t="shared" si="55"/>
        <v>0</v>
      </c>
      <c r="K903" s="9"/>
      <c r="P903" s="2"/>
      <c r="Q903" s="27"/>
      <c r="R903" s="2"/>
      <c r="S903" s="2"/>
      <c r="T903" s="2"/>
      <c r="U903" s="2"/>
      <c r="V903" s="2"/>
      <c r="W903" s="2"/>
    </row>
    <row r="904" spans="2:23" ht="15" customHeight="1" x14ac:dyDescent="0.35">
      <c r="B904" s="349"/>
      <c r="C904" s="715" t="str">
        <f t="shared" si="54"/>
        <v/>
      </c>
      <c r="D904" s="458">
        <f>IF(ISNUMBER(Summary!$D$17), DATE(Summary!$D$17, 1, 1) + INT((ROW(B866)-1)/24), DATE(2024, 1, 1) + INT((ROW(B866)-1)/24))</f>
        <v>45328</v>
      </c>
      <c r="E904" s="459">
        <v>4.1666666666666699E-2</v>
      </c>
      <c r="F904" s="780"/>
      <c r="G904" s="780"/>
      <c r="H904" s="460">
        <f t="shared" si="52"/>
        <v>0</v>
      </c>
      <c r="I904" s="460">
        <f t="shared" si="53"/>
        <v>0</v>
      </c>
      <c r="J904" s="460">
        <f t="shared" si="55"/>
        <v>0</v>
      </c>
      <c r="K904" s="9"/>
      <c r="P904" s="2"/>
      <c r="Q904" s="27"/>
      <c r="R904" s="2"/>
      <c r="S904" s="2"/>
      <c r="T904" s="2"/>
      <c r="U904" s="2"/>
      <c r="V904" s="2"/>
      <c r="W904" s="2"/>
    </row>
    <row r="905" spans="2:23" ht="15" customHeight="1" x14ac:dyDescent="0.35">
      <c r="B905" s="349"/>
      <c r="C905" s="715" t="str">
        <f t="shared" si="54"/>
        <v/>
      </c>
      <c r="D905" s="458">
        <f>IF(ISNUMBER(Summary!$D$17), DATE(Summary!$D$17, 1, 1) + INT((ROW(B867)-1)/24), DATE(2024, 1, 1) + INT((ROW(B867)-1)/24))</f>
        <v>45328</v>
      </c>
      <c r="E905" s="459">
        <v>8.333333333333337E-2</v>
      </c>
      <c r="F905" s="780"/>
      <c r="G905" s="780"/>
      <c r="H905" s="460">
        <f t="shared" si="52"/>
        <v>0</v>
      </c>
      <c r="I905" s="460">
        <f t="shared" si="53"/>
        <v>0</v>
      </c>
      <c r="J905" s="460">
        <f t="shared" si="55"/>
        <v>0</v>
      </c>
      <c r="K905" s="9"/>
      <c r="P905" s="2"/>
      <c r="Q905" s="27"/>
      <c r="R905" s="2"/>
      <c r="S905" s="2"/>
      <c r="T905" s="2"/>
      <c r="U905" s="2"/>
      <c r="V905" s="2"/>
      <c r="W905" s="2"/>
    </row>
    <row r="906" spans="2:23" ht="15" customHeight="1" x14ac:dyDescent="0.35">
      <c r="B906" s="349"/>
      <c r="C906" s="715" t="str">
        <f t="shared" si="54"/>
        <v/>
      </c>
      <c r="D906" s="458">
        <f>IF(ISNUMBER(Summary!$D$17), DATE(Summary!$D$17, 1, 1) + INT((ROW(B868)-1)/24), DATE(2024, 1, 1) + INT((ROW(B868)-1)/24))</f>
        <v>45328</v>
      </c>
      <c r="E906" s="459">
        <v>0.12500000000000006</v>
      </c>
      <c r="F906" s="780"/>
      <c r="G906" s="780"/>
      <c r="H906" s="460">
        <f t="shared" si="52"/>
        <v>0</v>
      </c>
      <c r="I906" s="460">
        <f t="shared" si="53"/>
        <v>0</v>
      </c>
      <c r="J906" s="460">
        <f t="shared" si="55"/>
        <v>0</v>
      </c>
      <c r="K906" s="9"/>
      <c r="P906" s="2"/>
      <c r="Q906" s="27"/>
      <c r="R906" s="2"/>
      <c r="S906" s="2"/>
      <c r="T906" s="2"/>
      <c r="U906" s="2"/>
      <c r="V906" s="2"/>
      <c r="W906" s="2"/>
    </row>
    <row r="907" spans="2:23" ht="15" customHeight="1" x14ac:dyDescent="0.35">
      <c r="B907" s="349"/>
      <c r="C907" s="715" t="str">
        <f t="shared" si="54"/>
        <v/>
      </c>
      <c r="D907" s="458">
        <f>IF(ISNUMBER(Summary!$D$17), DATE(Summary!$D$17, 1, 1) + INT((ROW(B869)-1)/24), DATE(2024, 1, 1) + INT((ROW(B869)-1)/24))</f>
        <v>45328</v>
      </c>
      <c r="E907" s="459">
        <v>0.16666666666666669</v>
      </c>
      <c r="F907" s="780"/>
      <c r="G907" s="780"/>
      <c r="H907" s="460">
        <f t="shared" si="52"/>
        <v>0</v>
      </c>
      <c r="I907" s="460">
        <f t="shared" si="53"/>
        <v>0</v>
      </c>
      <c r="J907" s="460">
        <f t="shared" si="55"/>
        <v>0</v>
      </c>
      <c r="K907" s="9"/>
      <c r="P907" s="2"/>
      <c r="Q907" s="27"/>
      <c r="R907" s="2"/>
      <c r="S907" s="2"/>
      <c r="T907" s="2"/>
      <c r="U907" s="2"/>
      <c r="V907" s="2"/>
      <c r="W907" s="2"/>
    </row>
    <row r="908" spans="2:23" ht="15" customHeight="1" x14ac:dyDescent="0.35">
      <c r="B908" s="349"/>
      <c r="C908" s="715" t="str">
        <f t="shared" si="54"/>
        <v/>
      </c>
      <c r="D908" s="458">
        <f>IF(ISNUMBER(Summary!$D$17), DATE(Summary!$D$17, 1, 1) + INT((ROW(B870)-1)/24), DATE(2024, 1, 1) + INT((ROW(B870)-1)/24))</f>
        <v>45328</v>
      </c>
      <c r="E908" s="459">
        <v>0.20833333333333337</v>
      </c>
      <c r="F908" s="780"/>
      <c r="G908" s="780"/>
      <c r="H908" s="460">
        <f t="shared" si="52"/>
        <v>0</v>
      </c>
      <c r="I908" s="460">
        <f t="shared" si="53"/>
        <v>0</v>
      </c>
      <c r="J908" s="460">
        <f t="shared" si="55"/>
        <v>0</v>
      </c>
      <c r="K908" s="9"/>
      <c r="P908" s="2"/>
      <c r="Q908" s="27"/>
      <c r="R908" s="2"/>
      <c r="S908" s="2"/>
      <c r="T908" s="2"/>
      <c r="U908" s="2"/>
      <c r="V908" s="2"/>
      <c r="W908" s="2"/>
    </row>
    <row r="909" spans="2:23" ht="15" customHeight="1" x14ac:dyDescent="0.35">
      <c r="B909" s="349"/>
      <c r="C909" s="715" t="str">
        <f t="shared" si="54"/>
        <v/>
      </c>
      <c r="D909" s="458">
        <f>IF(ISNUMBER(Summary!$D$17), DATE(Summary!$D$17, 1, 1) + INT((ROW(B871)-1)/24), DATE(2024, 1, 1) + INT((ROW(B871)-1)/24))</f>
        <v>45328</v>
      </c>
      <c r="E909" s="459">
        <v>0.25</v>
      </c>
      <c r="F909" s="780"/>
      <c r="G909" s="780"/>
      <c r="H909" s="460">
        <f t="shared" si="52"/>
        <v>0</v>
      </c>
      <c r="I909" s="460">
        <f t="shared" si="53"/>
        <v>0</v>
      </c>
      <c r="J909" s="460">
        <f t="shared" si="55"/>
        <v>0</v>
      </c>
      <c r="K909" s="9"/>
      <c r="P909" s="2"/>
      <c r="Q909" s="27"/>
      <c r="R909" s="2"/>
      <c r="S909" s="2"/>
      <c r="T909" s="2"/>
      <c r="U909" s="2"/>
      <c r="V909" s="2"/>
      <c r="W909" s="2"/>
    </row>
    <row r="910" spans="2:23" ht="15" customHeight="1" x14ac:dyDescent="0.35">
      <c r="B910" s="349"/>
      <c r="C910" s="715" t="str">
        <f t="shared" si="54"/>
        <v/>
      </c>
      <c r="D910" s="458">
        <f>IF(ISNUMBER(Summary!$D$17), DATE(Summary!$D$17, 1, 1) + INT((ROW(B872)-1)/24), DATE(2024, 1, 1) + INT((ROW(B872)-1)/24))</f>
        <v>45328</v>
      </c>
      <c r="E910" s="459">
        <v>0.29166666666666669</v>
      </c>
      <c r="F910" s="780"/>
      <c r="G910" s="780"/>
      <c r="H910" s="460">
        <f t="shared" si="52"/>
        <v>0</v>
      </c>
      <c r="I910" s="460">
        <f t="shared" si="53"/>
        <v>0</v>
      </c>
      <c r="J910" s="460">
        <f t="shared" si="55"/>
        <v>0</v>
      </c>
      <c r="K910" s="9"/>
      <c r="P910" s="2"/>
      <c r="Q910" s="27"/>
      <c r="R910" s="2"/>
      <c r="S910" s="2"/>
      <c r="T910" s="2"/>
      <c r="U910" s="2"/>
      <c r="V910" s="2"/>
      <c r="W910" s="2"/>
    </row>
    <row r="911" spans="2:23" ht="15" customHeight="1" x14ac:dyDescent="0.35">
      <c r="B911" s="349"/>
      <c r="C911" s="715" t="str">
        <f t="shared" si="54"/>
        <v/>
      </c>
      <c r="D911" s="458">
        <f>IF(ISNUMBER(Summary!$D$17), DATE(Summary!$D$17, 1, 1) + INT((ROW(B873)-1)/24), DATE(2024, 1, 1) + INT((ROW(B873)-1)/24))</f>
        <v>45328</v>
      </c>
      <c r="E911" s="459">
        <v>0.33333333333333337</v>
      </c>
      <c r="F911" s="780"/>
      <c r="G911" s="780"/>
      <c r="H911" s="460">
        <f t="shared" si="52"/>
        <v>0</v>
      </c>
      <c r="I911" s="460">
        <f t="shared" si="53"/>
        <v>0</v>
      </c>
      <c r="J911" s="460">
        <f t="shared" si="55"/>
        <v>0</v>
      </c>
      <c r="K911" s="9"/>
      <c r="P911" s="2"/>
      <c r="Q911" s="27"/>
      <c r="R911" s="2"/>
      <c r="S911" s="2"/>
      <c r="T911" s="2"/>
      <c r="U911" s="2"/>
      <c r="V911" s="2"/>
      <c r="W911" s="2"/>
    </row>
    <row r="912" spans="2:23" ht="15" customHeight="1" x14ac:dyDescent="0.35">
      <c r="B912" s="349"/>
      <c r="C912" s="715" t="str">
        <f t="shared" si="54"/>
        <v/>
      </c>
      <c r="D912" s="458">
        <f>IF(ISNUMBER(Summary!$D$17), DATE(Summary!$D$17, 1, 1) + INT((ROW(B874)-1)/24), DATE(2024, 1, 1) + INT((ROW(B874)-1)/24))</f>
        <v>45328</v>
      </c>
      <c r="E912" s="459">
        <v>0.375</v>
      </c>
      <c r="F912" s="780"/>
      <c r="G912" s="780"/>
      <c r="H912" s="460">
        <f t="shared" si="52"/>
        <v>0</v>
      </c>
      <c r="I912" s="460">
        <f t="shared" si="53"/>
        <v>0</v>
      </c>
      <c r="J912" s="460">
        <f t="shared" si="55"/>
        <v>0</v>
      </c>
      <c r="K912" s="9"/>
      <c r="P912" s="2"/>
      <c r="Q912" s="27"/>
      <c r="R912" s="2"/>
      <c r="S912" s="2"/>
      <c r="T912" s="2"/>
      <c r="U912" s="2"/>
      <c r="V912" s="2"/>
      <c r="W912" s="2"/>
    </row>
    <row r="913" spans="2:23" ht="15" customHeight="1" x14ac:dyDescent="0.35">
      <c r="B913" s="349"/>
      <c r="C913" s="715" t="str">
        <f t="shared" si="54"/>
        <v/>
      </c>
      <c r="D913" s="458">
        <f>IF(ISNUMBER(Summary!$D$17), DATE(Summary!$D$17, 1, 1) + INT((ROW(B875)-1)/24), DATE(2024, 1, 1) + INT((ROW(B875)-1)/24))</f>
        <v>45328</v>
      </c>
      <c r="E913" s="459">
        <v>0.41666666666666669</v>
      </c>
      <c r="F913" s="780"/>
      <c r="G913" s="780"/>
      <c r="H913" s="460">
        <f t="shared" si="52"/>
        <v>0</v>
      </c>
      <c r="I913" s="460">
        <f t="shared" si="53"/>
        <v>0</v>
      </c>
      <c r="J913" s="460">
        <f t="shared" si="55"/>
        <v>0</v>
      </c>
      <c r="K913" s="9"/>
      <c r="P913" s="2"/>
      <c r="Q913" s="27"/>
      <c r="R913" s="2"/>
      <c r="S913" s="2"/>
      <c r="T913" s="2"/>
      <c r="U913" s="2"/>
      <c r="V913" s="2"/>
      <c r="W913" s="2"/>
    </row>
    <row r="914" spans="2:23" ht="15" customHeight="1" x14ac:dyDescent="0.35">
      <c r="B914" s="349"/>
      <c r="C914" s="715" t="str">
        <f t="shared" si="54"/>
        <v/>
      </c>
      <c r="D914" s="458">
        <f>IF(ISNUMBER(Summary!$D$17), DATE(Summary!$D$17, 1, 1) + INT((ROW(B876)-1)/24), DATE(2024, 1, 1) + INT((ROW(B876)-1)/24))</f>
        <v>45328</v>
      </c>
      <c r="E914" s="459">
        <v>0.45833333333333337</v>
      </c>
      <c r="F914" s="780"/>
      <c r="G914" s="780"/>
      <c r="H914" s="460">
        <f t="shared" si="52"/>
        <v>0</v>
      </c>
      <c r="I914" s="460">
        <f t="shared" si="53"/>
        <v>0</v>
      </c>
      <c r="J914" s="460">
        <f t="shared" si="55"/>
        <v>0</v>
      </c>
      <c r="K914" s="9"/>
      <c r="P914" s="2"/>
      <c r="Q914" s="27"/>
      <c r="R914" s="2"/>
      <c r="S914" s="2"/>
      <c r="T914" s="2"/>
      <c r="U914" s="2"/>
      <c r="V914" s="2"/>
      <c r="W914" s="2"/>
    </row>
    <row r="915" spans="2:23" ht="15" customHeight="1" x14ac:dyDescent="0.35">
      <c r="B915" s="349"/>
      <c r="C915" s="715" t="str">
        <f t="shared" si="54"/>
        <v/>
      </c>
      <c r="D915" s="458">
        <f>IF(ISNUMBER(Summary!$D$17), DATE(Summary!$D$17, 1, 1) + INT((ROW(B877)-1)/24), DATE(2024, 1, 1) + INT((ROW(B877)-1)/24))</f>
        <v>45328</v>
      </c>
      <c r="E915" s="459">
        <v>0.50000000000000011</v>
      </c>
      <c r="F915" s="780"/>
      <c r="G915" s="780"/>
      <c r="H915" s="460">
        <f t="shared" si="52"/>
        <v>0</v>
      </c>
      <c r="I915" s="460">
        <f t="shared" si="53"/>
        <v>0</v>
      </c>
      <c r="J915" s="460">
        <f t="shared" si="55"/>
        <v>0</v>
      </c>
      <c r="K915" s="9"/>
      <c r="P915" s="2"/>
      <c r="Q915" s="27"/>
      <c r="R915" s="2"/>
      <c r="S915" s="2"/>
      <c r="T915" s="2"/>
      <c r="U915" s="2"/>
      <c r="V915" s="2"/>
      <c r="W915" s="2"/>
    </row>
    <row r="916" spans="2:23" ht="15" customHeight="1" x14ac:dyDescent="0.35">
      <c r="B916" s="349"/>
      <c r="C916" s="715" t="str">
        <f t="shared" si="54"/>
        <v/>
      </c>
      <c r="D916" s="458">
        <f>IF(ISNUMBER(Summary!$D$17), DATE(Summary!$D$17, 1, 1) + INT((ROW(B878)-1)/24), DATE(2024, 1, 1) + INT((ROW(B878)-1)/24))</f>
        <v>45328</v>
      </c>
      <c r="E916" s="459">
        <v>0.54166666666666674</v>
      </c>
      <c r="F916" s="780"/>
      <c r="G916" s="780"/>
      <c r="H916" s="460">
        <f t="shared" si="52"/>
        <v>0</v>
      </c>
      <c r="I916" s="460">
        <f t="shared" si="53"/>
        <v>0</v>
      </c>
      <c r="J916" s="460">
        <f t="shared" si="55"/>
        <v>0</v>
      </c>
      <c r="K916" s="9"/>
      <c r="P916" s="2"/>
      <c r="Q916" s="27"/>
      <c r="R916" s="2"/>
      <c r="S916" s="2"/>
      <c r="T916" s="2"/>
      <c r="U916" s="2"/>
      <c r="V916" s="2"/>
      <c r="W916" s="2"/>
    </row>
    <row r="917" spans="2:23" ht="15" customHeight="1" x14ac:dyDescent="0.35">
      <c r="B917" s="349"/>
      <c r="C917" s="715" t="str">
        <f t="shared" si="54"/>
        <v/>
      </c>
      <c r="D917" s="458">
        <f>IF(ISNUMBER(Summary!$D$17), DATE(Summary!$D$17, 1, 1) + INT((ROW(B879)-1)/24), DATE(2024, 1, 1) + INT((ROW(B879)-1)/24))</f>
        <v>45328</v>
      </c>
      <c r="E917" s="459">
        <v>0.58333333333333337</v>
      </c>
      <c r="F917" s="780"/>
      <c r="G917" s="780"/>
      <c r="H917" s="460">
        <f t="shared" si="52"/>
        <v>0</v>
      </c>
      <c r="I917" s="460">
        <f t="shared" si="53"/>
        <v>0</v>
      </c>
      <c r="J917" s="460">
        <f t="shared" si="55"/>
        <v>0</v>
      </c>
      <c r="K917" s="9"/>
      <c r="P917" s="2"/>
      <c r="Q917" s="27"/>
      <c r="R917" s="2"/>
      <c r="S917" s="2"/>
      <c r="T917" s="2"/>
      <c r="U917" s="2"/>
      <c r="V917" s="2"/>
      <c r="W917" s="2"/>
    </row>
    <row r="918" spans="2:23" ht="15" customHeight="1" x14ac:dyDescent="0.35">
      <c r="B918" s="349"/>
      <c r="C918" s="715" t="str">
        <f t="shared" si="54"/>
        <v/>
      </c>
      <c r="D918" s="458">
        <f>IF(ISNUMBER(Summary!$D$17), DATE(Summary!$D$17, 1, 1) + INT((ROW(B880)-1)/24), DATE(2024, 1, 1) + INT((ROW(B880)-1)/24))</f>
        <v>45328</v>
      </c>
      <c r="E918" s="459">
        <v>0.62500000000000011</v>
      </c>
      <c r="F918" s="780"/>
      <c r="G918" s="780"/>
      <c r="H918" s="460">
        <f t="shared" si="52"/>
        <v>0</v>
      </c>
      <c r="I918" s="460">
        <f t="shared" si="53"/>
        <v>0</v>
      </c>
      <c r="J918" s="460">
        <f t="shared" si="55"/>
        <v>0</v>
      </c>
      <c r="K918" s="9"/>
      <c r="P918" s="2"/>
      <c r="Q918" s="27"/>
      <c r="R918" s="2"/>
      <c r="S918" s="2"/>
      <c r="T918" s="2"/>
      <c r="U918" s="2"/>
      <c r="V918" s="2"/>
      <c r="W918" s="2"/>
    </row>
    <row r="919" spans="2:23" ht="15" customHeight="1" x14ac:dyDescent="0.35">
      <c r="B919" s="349"/>
      <c r="C919" s="715" t="str">
        <f t="shared" si="54"/>
        <v/>
      </c>
      <c r="D919" s="458">
        <f>IF(ISNUMBER(Summary!$D$17), DATE(Summary!$D$17, 1, 1) + INT((ROW(B881)-1)/24), DATE(2024, 1, 1) + INT((ROW(B881)-1)/24))</f>
        <v>45328</v>
      </c>
      <c r="E919" s="459">
        <v>0.66666666666666674</v>
      </c>
      <c r="F919" s="780"/>
      <c r="G919" s="780"/>
      <c r="H919" s="460">
        <f t="shared" si="52"/>
        <v>0</v>
      </c>
      <c r="I919" s="460">
        <f t="shared" si="53"/>
        <v>0</v>
      </c>
      <c r="J919" s="460">
        <f t="shared" si="55"/>
        <v>0</v>
      </c>
      <c r="K919" s="9"/>
      <c r="P919" s="2"/>
      <c r="Q919" s="27"/>
      <c r="R919" s="2"/>
      <c r="S919" s="2"/>
      <c r="T919" s="2"/>
      <c r="U919" s="2"/>
      <c r="V919" s="2"/>
      <c r="W919" s="2"/>
    </row>
    <row r="920" spans="2:23" ht="15" customHeight="1" x14ac:dyDescent="0.35">
      <c r="B920" s="349"/>
      <c r="C920" s="715" t="str">
        <f t="shared" si="54"/>
        <v/>
      </c>
      <c r="D920" s="458">
        <f>IF(ISNUMBER(Summary!$D$17), DATE(Summary!$D$17, 1, 1) + INT((ROW(B882)-1)/24), DATE(2024, 1, 1) + INT((ROW(B882)-1)/24))</f>
        <v>45328</v>
      </c>
      <c r="E920" s="459">
        <v>0.70833333333333337</v>
      </c>
      <c r="F920" s="780"/>
      <c r="G920" s="780"/>
      <c r="H920" s="460">
        <f t="shared" si="52"/>
        <v>0</v>
      </c>
      <c r="I920" s="460">
        <f t="shared" si="53"/>
        <v>0</v>
      </c>
      <c r="J920" s="460">
        <f t="shared" si="55"/>
        <v>0</v>
      </c>
      <c r="K920" s="9"/>
      <c r="P920" s="2"/>
      <c r="Q920" s="27"/>
      <c r="R920" s="2"/>
      <c r="S920" s="2"/>
      <c r="T920" s="2"/>
      <c r="U920" s="2"/>
      <c r="V920" s="2"/>
      <c r="W920" s="2"/>
    </row>
    <row r="921" spans="2:23" ht="15" customHeight="1" x14ac:dyDescent="0.35">
      <c r="B921" s="349"/>
      <c r="C921" s="715" t="str">
        <f t="shared" si="54"/>
        <v/>
      </c>
      <c r="D921" s="458">
        <f>IF(ISNUMBER(Summary!$D$17), DATE(Summary!$D$17, 1, 1) + INT((ROW(B883)-1)/24), DATE(2024, 1, 1) + INT((ROW(B883)-1)/24))</f>
        <v>45328</v>
      </c>
      <c r="E921" s="459">
        <v>0.75000000000000011</v>
      </c>
      <c r="F921" s="780"/>
      <c r="G921" s="780"/>
      <c r="H921" s="460">
        <f t="shared" si="52"/>
        <v>0</v>
      </c>
      <c r="I921" s="460">
        <f t="shared" si="53"/>
        <v>0</v>
      </c>
      <c r="J921" s="460">
        <f t="shared" si="55"/>
        <v>0</v>
      </c>
      <c r="K921" s="9"/>
      <c r="P921" s="2"/>
      <c r="Q921" s="27"/>
      <c r="R921" s="2"/>
      <c r="S921" s="2"/>
      <c r="T921" s="2"/>
      <c r="U921" s="2"/>
      <c r="V921" s="2"/>
      <c r="W921" s="2"/>
    </row>
    <row r="922" spans="2:23" ht="15" customHeight="1" x14ac:dyDescent="0.35">
      <c r="B922" s="349"/>
      <c r="C922" s="715" t="str">
        <f t="shared" si="54"/>
        <v/>
      </c>
      <c r="D922" s="458">
        <f>IF(ISNUMBER(Summary!$D$17), DATE(Summary!$D$17, 1, 1) + INT((ROW(B884)-1)/24), DATE(2024, 1, 1) + INT((ROW(B884)-1)/24))</f>
        <v>45328</v>
      </c>
      <c r="E922" s="459">
        <v>0.79166666666666674</v>
      </c>
      <c r="F922" s="780"/>
      <c r="G922" s="780"/>
      <c r="H922" s="460">
        <f t="shared" si="52"/>
        <v>0</v>
      </c>
      <c r="I922" s="460">
        <f t="shared" si="53"/>
        <v>0</v>
      </c>
      <c r="J922" s="460">
        <f t="shared" si="55"/>
        <v>0</v>
      </c>
      <c r="K922" s="9"/>
      <c r="P922" s="2"/>
      <c r="Q922" s="27"/>
      <c r="R922" s="2"/>
      <c r="S922" s="2"/>
      <c r="T922" s="2"/>
      <c r="U922" s="2"/>
      <c r="V922" s="2"/>
      <c r="W922" s="2"/>
    </row>
    <row r="923" spans="2:23" ht="15" customHeight="1" x14ac:dyDescent="0.35">
      <c r="B923" s="349"/>
      <c r="C923" s="715" t="str">
        <f t="shared" si="54"/>
        <v/>
      </c>
      <c r="D923" s="458">
        <f>IF(ISNUMBER(Summary!$D$17), DATE(Summary!$D$17, 1, 1) + INT((ROW(B885)-1)/24), DATE(2024, 1, 1) + INT((ROW(B885)-1)/24))</f>
        <v>45328</v>
      </c>
      <c r="E923" s="459">
        <v>0.83333333333333337</v>
      </c>
      <c r="F923" s="780"/>
      <c r="G923" s="780"/>
      <c r="H923" s="460">
        <f t="shared" si="52"/>
        <v>0</v>
      </c>
      <c r="I923" s="460">
        <f t="shared" si="53"/>
        <v>0</v>
      </c>
      <c r="J923" s="460">
        <f t="shared" si="55"/>
        <v>0</v>
      </c>
      <c r="K923" s="9"/>
      <c r="P923" s="2"/>
      <c r="Q923" s="27"/>
      <c r="R923" s="2"/>
      <c r="S923" s="2"/>
      <c r="T923" s="2"/>
      <c r="U923" s="2"/>
      <c r="V923" s="2"/>
      <c r="W923" s="2"/>
    </row>
    <row r="924" spans="2:23" ht="15" customHeight="1" x14ac:dyDescent="0.35">
      <c r="B924" s="349"/>
      <c r="C924" s="715" t="str">
        <f t="shared" si="54"/>
        <v/>
      </c>
      <c r="D924" s="458">
        <f>IF(ISNUMBER(Summary!$D$17), DATE(Summary!$D$17, 1, 1) + INT((ROW(B886)-1)/24), DATE(2024, 1, 1) + INT((ROW(B886)-1)/24))</f>
        <v>45328</v>
      </c>
      <c r="E924" s="459">
        <v>0.87500000000000011</v>
      </c>
      <c r="F924" s="780"/>
      <c r="G924" s="780"/>
      <c r="H924" s="460">
        <f t="shared" si="52"/>
        <v>0</v>
      </c>
      <c r="I924" s="460">
        <f t="shared" si="53"/>
        <v>0</v>
      </c>
      <c r="J924" s="460">
        <f t="shared" si="55"/>
        <v>0</v>
      </c>
      <c r="K924" s="9"/>
      <c r="P924" s="2"/>
      <c r="Q924" s="27"/>
      <c r="R924" s="2"/>
      <c r="S924" s="2"/>
      <c r="T924" s="2"/>
      <c r="U924" s="2"/>
      <c r="V924" s="2"/>
      <c r="W924" s="2"/>
    </row>
    <row r="925" spans="2:23" ht="15" customHeight="1" x14ac:dyDescent="0.35">
      <c r="B925" s="349"/>
      <c r="C925" s="715" t="str">
        <f t="shared" si="54"/>
        <v/>
      </c>
      <c r="D925" s="458">
        <f>IF(ISNUMBER(Summary!$D$17), DATE(Summary!$D$17, 1, 1) + INT((ROW(B887)-1)/24), DATE(2024, 1, 1) + INT((ROW(B887)-1)/24))</f>
        <v>45328</v>
      </c>
      <c r="E925" s="459">
        <v>0.91666666666666674</v>
      </c>
      <c r="F925" s="780"/>
      <c r="G925" s="780"/>
      <c r="H925" s="460">
        <f t="shared" si="52"/>
        <v>0</v>
      </c>
      <c r="I925" s="460">
        <f t="shared" si="53"/>
        <v>0</v>
      </c>
      <c r="J925" s="460">
        <f t="shared" si="55"/>
        <v>0</v>
      </c>
      <c r="K925" s="9"/>
      <c r="P925" s="2"/>
      <c r="Q925" s="27"/>
      <c r="R925" s="2"/>
      <c r="S925" s="2"/>
      <c r="T925" s="2"/>
      <c r="U925" s="2"/>
      <c r="V925" s="2"/>
      <c r="W925" s="2"/>
    </row>
    <row r="926" spans="2:23" ht="15" customHeight="1" x14ac:dyDescent="0.35">
      <c r="B926" s="349"/>
      <c r="C926" s="715" t="str">
        <f t="shared" si="54"/>
        <v/>
      </c>
      <c r="D926" s="458">
        <f>IF(ISNUMBER(Summary!$D$17), DATE(Summary!$D$17, 1, 1) + INT((ROW(B888)-1)/24), DATE(2024, 1, 1) + INT((ROW(B888)-1)/24))</f>
        <v>45328</v>
      </c>
      <c r="E926" s="459">
        <v>0.95833333333333337</v>
      </c>
      <c r="F926" s="780"/>
      <c r="G926" s="780"/>
      <c r="H926" s="460">
        <f t="shared" si="52"/>
        <v>0</v>
      </c>
      <c r="I926" s="460">
        <f t="shared" si="53"/>
        <v>0</v>
      </c>
      <c r="J926" s="460">
        <f t="shared" si="55"/>
        <v>0</v>
      </c>
      <c r="K926" s="9"/>
      <c r="P926" s="2"/>
      <c r="Q926" s="27"/>
      <c r="R926" s="2"/>
      <c r="S926" s="2"/>
      <c r="T926" s="2"/>
      <c r="U926" s="2"/>
      <c r="V926" s="2"/>
      <c r="W926" s="2"/>
    </row>
    <row r="927" spans="2:23" ht="15" customHeight="1" x14ac:dyDescent="0.35">
      <c r="B927" s="457"/>
      <c r="C927" s="715">
        <f t="shared" si="54"/>
        <v>45329</v>
      </c>
      <c r="D927" s="458">
        <f>IF(ISNUMBER(Summary!$D$17), DATE(Summary!$D$17, 1, 1) + INT((ROW(B889)-1)/24), DATE(2024, 1, 1) + INT((ROW(B889)-1)/24))</f>
        <v>45329</v>
      </c>
      <c r="E927" s="459">
        <v>3.1225022567582528E-17</v>
      </c>
      <c r="F927" s="780"/>
      <c r="G927" s="780"/>
      <c r="H927" s="460">
        <f t="shared" si="52"/>
        <v>0</v>
      </c>
      <c r="I927" s="460">
        <f t="shared" si="53"/>
        <v>0</v>
      </c>
      <c r="J927" s="460">
        <f t="shared" si="55"/>
        <v>0</v>
      </c>
      <c r="K927" s="9"/>
      <c r="P927" s="2"/>
      <c r="Q927" s="27"/>
      <c r="R927" s="2"/>
      <c r="S927" s="2"/>
      <c r="T927" s="2"/>
      <c r="U927" s="2"/>
      <c r="V927" s="2"/>
      <c r="W927" s="2"/>
    </row>
    <row r="928" spans="2:23" ht="15" customHeight="1" x14ac:dyDescent="0.35">
      <c r="B928" s="349"/>
      <c r="C928" s="715" t="str">
        <f t="shared" si="54"/>
        <v/>
      </c>
      <c r="D928" s="458">
        <f>IF(ISNUMBER(Summary!$D$17), DATE(Summary!$D$17, 1, 1) + INT((ROW(B890)-1)/24), DATE(2024, 1, 1) + INT((ROW(B890)-1)/24))</f>
        <v>45329</v>
      </c>
      <c r="E928" s="459">
        <v>4.1666666666666699E-2</v>
      </c>
      <c r="F928" s="780"/>
      <c r="G928" s="780"/>
      <c r="H928" s="460">
        <f t="shared" si="52"/>
        <v>0</v>
      </c>
      <c r="I928" s="460">
        <f t="shared" si="53"/>
        <v>0</v>
      </c>
      <c r="J928" s="460">
        <f t="shared" si="55"/>
        <v>0</v>
      </c>
      <c r="K928" s="9"/>
      <c r="P928" s="2"/>
      <c r="Q928" s="27"/>
      <c r="R928" s="2"/>
      <c r="S928" s="2"/>
      <c r="T928" s="2"/>
      <c r="U928" s="2"/>
      <c r="V928" s="2"/>
      <c r="W928" s="2"/>
    </row>
    <row r="929" spans="2:23" ht="15" customHeight="1" x14ac:dyDescent="0.35">
      <c r="B929" s="349"/>
      <c r="C929" s="715" t="str">
        <f t="shared" si="54"/>
        <v/>
      </c>
      <c r="D929" s="458">
        <f>IF(ISNUMBER(Summary!$D$17), DATE(Summary!$D$17, 1, 1) + INT((ROW(B891)-1)/24), DATE(2024, 1, 1) + INT((ROW(B891)-1)/24))</f>
        <v>45329</v>
      </c>
      <c r="E929" s="459">
        <v>8.333333333333337E-2</v>
      </c>
      <c r="F929" s="780"/>
      <c r="G929" s="780"/>
      <c r="H929" s="460">
        <f t="shared" si="52"/>
        <v>0</v>
      </c>
      <c r="I929" s="460">
        <f t="shared" si="53"/>
        <v>0</v>
      </c>
      <c r="J929" s="460">
        <f t="shared" si="55"/>
        <v>0</v>
      </c>
      <c r="K929" s="9"/>
      <c r="P929" s="2"/>
      <c r="Q929" s="27"/>
      <c r="R929" s="2"/>
      <c r="S929" s="2"/>
      <c r="T929" s="2"/>
      <c r="U929" s="2"/>
      <c r="V929" s="2"/>
      <c r="W929" s="2"/>
    </row>
    <row r="930" spans="2:23" ht="15" customHeight="1" x14ac:dyDescent="0.35">
      <c r="B930" s="349"/>
      <c r="C930" s="715" t="str">
        <f t="shared" si="54"/>
        <v/>
      </c>
      <c r="D930" s="458">
        <f>IF(ISNUMBER(Summary!$D$17), DATE(Summary!$D$17, 1, 1) + INT((ROW(B892)-1)/24), DATE(2024, 1, 1) + INT((ROW(B892)-1)/24))</f>
        <v>45329</v>
      </c>
      <c r="E930" s="459">
        <v>0.12500000000000006</v>
      </c>
      <c r="F930" s="780"/>
      <c r="G930" s="780"/>
      <c r="H930" s="460">
        <f t="shared" si="52"/>
        <v>0</v>
      </c>
      <c r="I930" s="460">
        <f t="shared" si="53"/>
        <v>0</v>
      </c>
      <c r="J930" s="460">
        <f t="shared" si="55"/>
        <v>0</v>
      </c>
      <c r="K930" s="9"/>
      <c r="P930" s="2"/>
      <c r="Q930" s="27"/>
      <c r="R930" s="2"/>
      <c r="S930" s="2"/>
      <c r="T930" s="2"/>
      <c r="U930" s="2"/>
      <c r="V930" s="2"/>
      <c r="W930" s="2"/>
    </row>
    <row r="931" spans="2:23" ht="15" customHeight="1" x14ac:dyDescent="0.35">
      <c r="B931" s="349"/>
      <c r="C931" s="715" t="str">
        <f t="shared" si="54"/>
        <v/>
      </c>
      <c r="D931" s="458">
        <f>IF(ISNUMBER(Summary!$D$17), DATE(Summary!$D$17, 1, 1) + INT((ROW(B893)-1)/24), DATE(2024, 1, 1) + INT((ROW(B893)-1)/24))</f>
        <v>45329</v>
      </c>
      <c r="E931" s="459">
        <v>0.16666666666666669</v>
      </c>
      <c r="F931" s="780"/>
      <c r="G931" s="780"/>
      <c r="H931" s="460">
        <f t="shared" si="52"/>
        <v>0</v>
      </c>
      <c r="I931" s="460">
        <f t="shared" si="53"/>
        <v>0</v>
      </c>
      <c r="J931" s="460">
        <f t="shared" si="55"/>
        <v>0</v>
      </c>
      <c r="K931" s="9"/>
      <c r="P931" s="2"/>
      <c r="Q931" s="27"/>
      <c r="R931" s="2"/>
      <c r="S931" s="2"/>
      <c r="T931" s="2"/>
      <c r="U931" s="2"/>
      <c r="V931" s="2"/>
      <c r="W931" s="2"/>
    </row>
    <row r="932" spans="2:23" ht="15" customHeight="1" x14ac:dyDescent="0.35">
      <c r="B932" s="349"/>
      <c r="C932" s="715" t="str">
        <f t="shared" si="54"/>
        <v/>
      </c>
      <c r="D932" s="458">
        <f>IF(ISNUMBER(Summary!$D$17), DATE(Summary!$D$17, 1, 1) + INT((ROW(B894)-1)/24), DATE(2024, 1, 1) + INT((ROW(B894)-1)/24))</f>
        <v>45329</v>
      </c>
      <c r="E932" s="459">
        <v>0.20833333333333337</v>
      </c>
      <c r="F932" s="780"/>
      <c r="G932" s="780"/>
      <c r="H932" s="460">
        <f t="shared" si="52"/>
        <v>0</v>
      </c>
      <c r="I932" s="460">
        <f t="shared" si="53"/>
        <v>0</v>
      </c>
      <c r="J932" s="460">
        <f t="shared" si="55"/>
        <v>0</v>
      </c>
      <c r="K932" s="9"/>
      <c r="P932" s="2"/>
      <c r="Q932" s="27"/>
      <c r="R932" s="2"/>
      <c r="S932" s="2"/>
      <c r="T932" s="2"/>
      <c r="U932" s="2"/>
      <c r="V932" s="2"/>
      <c r="W932" s="2"/>
    </row>
    <row r="933" spans="2:23" ht="15" customHeight="1" x14ac:dyDescent="0.35">
      <c r="B933" s="349"/>
      <c r="C933" s="715" t="str">
        <f t="shared" si="54"/>
        <v/>
      </c>
      <c r="D933" s="458">
        <f>IF(ISNUMBER(Summary!$D$17), DATE(Summary!$D$17, 1, 1) + INT((ROW(B895)-1)/24), DATE(2024, 1, 1) + INT((ROW(B895)-1)/24))</f>
        <v>45329</v>
      </c>
      <c r="E933" s="459">
        <v>0.25</v>
      </c>
      <c r="F933" s="780"/>
      <c r="G933" s="780"/>
      <c r="H933" s="460">
        <f t="shared" si="52"/>
        <v>0</v>
      </c>
      <c r="I933" s="460">
        <f t="shared" si="53"/>
        <v>0</v>
      </c>
      <c r="J933" s="460">
        <f t="shared" si="55"/>
        <v>0</v>
      </c>
      <c r="K933" s="9"/>
      <c r="P933" s="2"/>
      <c r="Q933" s="27"/>
      <c r="R933" s="2"/>
      <c r="S933" s="2"/>
      <c r="T933" s="2"/>
      <c r="U933" s="2"/>
      <c r="V933" s="2"/>
      <c r="W933" s="2"/>
    </row>
    <row r="934" spans="2:23" ht="15" customHeight="1" x14ac:dyDescent="0.35">
      <c r="B934" s="349"/>
      <c r="C934" s="715" t="str">
        <f t="shared" si="54"/>
        <v/>
      </c>
      <c r="D934" s="458">
        <f>IF(ISNUMBER(Summary!$D$17), DATE(Summary!$D$17, 1, 1) + INT((ROW(B896)-1)/24), DATE(2024, 1, 1) + INT((ROW(B896)-1)/24))</f>
        <v>45329</v>
      </c>
      <c r="E934" s="459">
        <v>0.29166666666666669</v>
      </c>
      <c r="F934" s="780"/>
      <c r="G934" s="780"/>
      <c r="H934" s="460">
        <f t="shared" si="52"/>
        <v>0</v>
      </c>
      <c r="I934" s="460">
        <f t="shared" si="53"/>
        <v>0</v>
      </c>
      <c r="J934" s="460">
        <f t="shared" si="55"/>
        <v>0</v>
      </c>
      <c r="K934" s="9"/>
      <c r="P934" s="2"/>
      <c r="Q934" s="27"/>
      <c r="R934" s="2"/>
      <c r="S934" s="2"/>
      <c r="T934" s="2"/>
      <c r="U934" s="2"/>
      <c r="V934" s="2"/>
      <c r="W934" s="2"/>
    </row>
    <row r="935" spans="2:23" ht="15" customHeight="1" x14ac:dyDescent="0.35">
      <c r="B935" s="349"/>
      <c r="C935" s="715" t="str">
        <f t="shared" si="54"/>
        <v/>
      </c>
      <c r="D935" s="458">
        <f>IF(ISNUMBER(Summary!$D$17), DATE(Summary!$D$17, 1, 1) + INT((ROW(B897)-1)/24), DATE(2024, 1, 1) + INT((ROW(B897)-1)/24))</f>
        <v>45329</v>
      </c>
      <c r="E935" s="459">
        <v>0.33333333333333337</v>
      </c>
      <c r="F935" s="780"/>
      <c r="G935" s="780"/>
      <c r="H935" s="460">
        <f t="shared" ref="H935:H998" si="56">IF(G935&gt;F935,F935,G935)</f>
        <v>0</v>
      </c>
      <c r="I935" s="460">
        <f t="shared" ref="I935:I998" si="57">F935-H935</f>
        <v>0</v>
      </c>
      <c r="J935" s="460">
        <f t="shared" si="55"/>
        <v>0</v>
      </c>
      <c r="K935" s="9"/>
      <c r="P935" s="2"/>
      <c r="Q935" s="27"/>
      <c r="R935" s="2"/>
      <c r="S935" s="2"/>
      <c r="T935" s="2"/>
      <c r="U935" s="2"/>
      <c r="V935" s="2"/>
      <c r="W935" s="2"/>
    </row>
    <row r="936" spans="2:23" ht="15" customHeight="1" x14ac:dyDescent="0.35">
      <c r="B936" s="349"/>
      <c r="C936" s="715" t="str">
        <f t="shared" ref="C936:C999" si="58">IF(MOD(ROW()-ROW($E$39), 24)=0, $D936, "")</f>
        <v/>
      </c>
      <c r="D936" s="458">
        <f>IF(ISNUMBER(Summary!$D$17), DATE(Summary!$D$17, 1, 1) + INT((ROW(B898)-1)/24), DATE(2024, 1, 1) + INT((ROW(B898)-1)/24))</f>
        <v>45329</v>
      </c>
      <c r="E936" s="459">
        <v>0.375</v>
      </c>
      <c r="F936" s="780"/>
      <c r="G936" s="780"/>
      <c r="H936" s="460">
        <f t="shared" si="56"/>
        <v>0</v>
      </c>
      <c r="I936" s="460">
        <f t="shared" si="57"/>
        <v>0</v>
      </c>
      <c r="J936" s="460">
        <f t="shared" ref="J936:J999" si="59">G936-H936</f>
        <v>0</v>
      </c>
      <c r="K936" s="9"/>
      <c r="P936" s="2"/>
      <c r="Q936" s="27"/>
      <c r="R936" s="2"/>
      <c r="S936" s="2"/>
      <c r="T936" s="2"/>
      <c r="U936" s="2"/>
      <c r="V936" s="2"/>
      <c r="W936" s="2"/>
    </row>
    <row r="937" spans="2:23" ht="15" customHeight="1" x14ac:dyDescent="0.35">
      <c r="B937" s="349"/>
      <c r="C937" s="715" t="str">
        <f t="shared" si="58"/>
        <v/>
      </c>
      <c r="D937" s="458">
        <f>IF(ISNUMBER(Summary!$D$17), DATE(Summary!$D$17, 1, 1) + INT((ROW(B899)-1)/24), DATE(2024, 1, 1) + INT((ROW(B899)-1)/24))</f>
        <v>45329</v>
      </c>
      <c r="E937" s="459">
        <v>0.41666666666666669</v>
      </c>
      <c r="F937" s="780"/>
      <c r="G937" s="780"/>
      <c r="H937" s="460">
        <f t="shared" si="56"/>
        <v>0</v>
      </c>
      <c r="I937" s="460">
        <f t="shared" si="57"/>
        <v>0</v>
      </c>
      <c r="J937" s="460">
        <f t="shared" si="59"/>
        <v>0</v>
      </c>
      <c r="K937" s="9"/>
      <c r="P937" s="2"/>
      <c r="Q937" s="27"/>
      <c r="R937" s="2"/>
      <c r="S937" s="2"/>
      <c r="T937" s="2"/>
      <c r="U937" s="2"/>
      <c r="V937" s="2"/>
      <c r="W937" s="2"/>
    </row>
    <row r="938" spans="2:23" ht="15" customHeight="1" x14ac:dyDescent="0.35">
      <c r="B938" s="349"/>
      <c r="C938" s="715" t="str">
        <f t="shared" si="58"/>
        <v/>
      </c>
      <c r="D938" s="458">
        <f>IF(ISNUMBER(Summary!$D$17), DATE(Summary!$D$17, 1, 1) + INT((ROW(B900)-1)/24), DATE(2024, 1, 1) + INT((ROW(B900)-1)/24))</f>
        <v>45329</v>
      </c>
      <c r="E938" s="459">
        <v>0.45833333333333337</v>
      </c>
      <c r="F938" s="780"/>
      <c r="G938" s="780"/>
      <c r="H938" s="460">
        <f t="shared" si="56"/>
        <v>0</v>
      </c>
      <c r="I938" s="460">
        <f t="shared" si="57"/>
        <v>0</v>
      </c>
      <c r="J938" s="460">
        <f t="shared" si="59"/>
        <v>0</v>
      </c>
      <c r="K938" s="9"/>
      <c r="P938" s="2"/>
      <c r="Q938" s="27"/>
      <c r="R938" s="2"/>
      <c r="S938" s="2"/>
      <c r="T938" s="2"/>
      <c r="U938" s="2"/>
      <c r="V938" s="2"/>
      <c r="W938" s="2"/>
    </row>
    <row r="939" spans="2:23" ht="15" customHeight="1" x14ac:dyDescent="0.35">
      <c r="B939" s="349"/>
      <c r="C939" s="715" t="str">
        <f t="shared" si="58"/>
        <v/>
      </c>
      <c r="D939" s="458">
        <f>IF(ISNUMBER(Summary!$D$17), DATE(Summary!$D$17, 1, 1) + INT((ROW(B901)-1)/24), DATE(2024, 1, 1) + INT((ROW(B901)-1)/24))</f>
        <v>45329</v>
      </c>
      <c r="E939" s="459">
        <v>0.50000000000000011</v>
      </c>
      <c r="F939" s="780"/>
      <c r="G939" s="780"/>
      <c r="H939" s="460">
        <f t="shared" si="56"/>
        <v>0</v>
      </c>
      <c r="I939" s="460">
        <f t="shared" si="57"/>
        <v>0</v>
      </c>
      <c r="J939" s="460">
        <f t="shared" si="59"/>
        <v>0</v>
      </c>
      <c r="K939" s="9"/>
      <c r="P939" s="2"/>
      <c r="Q939" s="27"/>
      <c r="R939" s="2"/>
      <c r="S939" s="2"/>
      <c r="T939" s="2"/>
      <c r="U939" s="2"/>
      <c r="V939" s="2"/>
      <c r="W939" s="2"/>
    </row>
    <row r="940" spans="2:23" ht="15" customHeight="1" x14ac:dyDescent="0.35">
      <c r="B940" s="349"/>
      <c r="C940" s="715" t="str">
        <f t="shared" si="58"/>
        <v/>
      </c>
      <c r="D940" s="458">
        <f>IF(ISNUMBER(Summary!$D$17), DATE(Summary!$D$17, 1, 1) + INT((ROW(B902)-1)/24), DATE(2024, 1, 1) + INT((ROW(B902)-1)/24))</f>
        <v>45329</v>
      </c>
      <c r="E940" s="459">
        <v>0.54166666666666674</v>
      </c>
      <c r="F940" s="780"/>
      <c r="G940" s="780"/>
      <c r="H940" s="460">
        <f t="shared" si="56"/>
        <v>0</v>
      </c>
      <c r="I940" s="460">
        <f t="shared" si="57"/>
        <v>0</v>
      </c>
      <c r="J940" s="460">
        <f t="shared" si="59"/>
        <v>0</v>
      </c>
      <c r="K940" s="9"/>
      <c r="P940" s="2"/>
      <c r="Q940" s="27"/>
      <c r="R940" s="2"/>
      <c r="S940" s="2"/>
      <c r="T940" s="2"/>
      <c r="U940" s="2"/>
      <c r="V940" s="2"/>
      <c r="W940" s="2"/>
    </row>
    <row r="941" spans="2:23" ht="15" customHeight="1" x14ac:dyDescent="0.35">
      <c r="B941" s="349"/>
      <c r="C941" s="715" t="str">
        <f t="shared" si="58"/>
        <v/>
      </c>
      <c r="D941" s="458">
        <f>IF(ISNUMBER(Summary!$D$17), DATE(Summary!$D$17, 1, 1) + INT((ROW(B903)-1)/24), DATE(2024, 1, 1) + INT((ROW(B903)-1)/24))</f>
        <v>45329</v>
      </c>
      <c r="E941" s="459">
        <v>0.58333333333333337</v>
      </c>
      <c r="F941" s="780"/>
      <c r="G941" s="780"/>
      <c r="H941" s="460">
        <f t="shared" si="56"/>
        <v>0</v>
      </c>
      <c r="I941" s="460">
        <f t="shared" si="57"/>
        <v>0</v>
      </c>
      <c r="J941" s="460">
        <f t="shared" si="59"/>
        <v>0</v>
      </c>
      <c r="K941" s="9"/>
      <c r="P941" s="2"/>
      <c r="Q941" s="27"/>
      <c r="R941" s="2"/>
      <c r="S941" s="2"/>
      <c r="T941" s="2"/>
      <c r="U941" s="2"/>
      <c r="V941" s="2"/>
      <c r="W941" s="2"/>
    </row>
    <row r="942" spans="2:23" ht="15" customHeight="1" x14ac:dyDescent="0.35">
      <c r="B942" s="349"/>
      <c r="C942" s="715" t="str">
        <f t="shared" si="58"/>
        <v/>
      </c>
      <c r="D942" s="458">
        <f>IF(ISNUMBER(Summary!$D$17), DATE(Summary!$D$17, 1, 1) + INT((ROW(B904)-1)/24), DATE(2024, 1, 1) + INT((ROW(B904)-1)/24))</f>
        <v>45329</v>
      </c>
      <c r="E942" s="459">
        <v>0.62500000000000011</v>
      </c>
      <c r="F942" s="780"/>
      <c r="G942" s="780"/>
      <c r="H942" s="460">
        <f t="shared" si="56"/>
        <v>0</v>
      </c>
      <c r="I942" s="460">
        <f t="shared" si="57"/>
        <v>0</v>
      </c>
      <c r="J942" s="460">
        <f t="shared" si="59"/>
        <v>0</v>
      </c>
      <c r="K942" s="9"/>
      <c r="P942" s="2"/>
      <c r="Q942" s="27"/>
      <c r="R942" s="2"/>
      <c r="S942" s="2"/>
      <c r="T942" s="2"/>
      <c r="U942" s="2"/>
      <c r="V942" s="2"/>
      <c r="W942" s="2"/>
    </row>
    <row r="943" spans="2:23" ht="15" customHeight="1" x14ac:dyDescent="0.35">
      <c r="B943" s="349"/>
      <c r="C943" s="715" t="str">
        <f t="shared" si="58"/>
        <v/>
      </c>
      <c r="D943" s="458">
        <f>IF(ISNUMBER(Summary!$D$17), DATE(Summary!$D$17, 1, 1) + INT((ROW(B905)-1)/24), DATE(2024, 1, 1) + INT((ROW(B905)-1)/24))</f>
        <v>45329</v>
      </c>
      <c r="E943" s="459">
        <v>0.66666666666666674</v>
      </c>
      <c r="F943" s="780"/>
      <c r="G943" s="780"/>
      <c r="H943" s="460">
        <f t="shared" si="56"/>
        <v>0</v>
      </c>
      <c r="I943" s="460">
        <f t="shared" si="57"/>
        <v>0</v>
      </c>
      <c r="J943" s="460">
        <f t="shared" si="59"/>
        <v>0</v>
      </c>
      <c r="K943" s="9"/>
      <c r="P943" s="2"/>
      <c r="Q943" s="27"/>
      <c r="R943" s="2"/>
      <c r="S943" s="2"/>
      <c r="T943" s="2"/>
      <c r="U943" s="2"/>
      <c r="V943" s="2"/>
      <c r="W943" s="2"/>
    </row>
    <row r="944" spans="2:23" ht="15" customHeight="1" x14ac:dyDescent="0.35">
      <c r="B944" s="349"/>
      <c r="C944" s="715" t="str">
        <f t="shared" si="58"/>
        <v/>
      </c>
      <c r="D944" s="458">
        <f>IF(ISNUMBER(Summary!$D$17), DATE(Summary!$D$17, 1, 1) + INT((ROW(B906)-1)/24), DATE(2024, 1, 1) + INT((ROW(B906)-1)/24))</f>
        <v>45329</v>
      </c>
      <c r="E944" s="459">
        <v>0.70833333333333337</v>
      </c>
      <c r="F944" s="780"/>
      <c r="G944" s="780"/>
      <c r="H944" s="460">
        <f t="shared" si="56"/>
        <v>0</v>
      </c>
      <c r="I944" s="460">
        <f t="shared" si="57"/>
        <v>0</v>
      </c>
      <c r="J944" s="460">
        <f t="shared" si="59"/>
        <v>0</v>
      </c>
      <c r="K944" s="9"/>
      <c r="P944" s="2"/>
      <c r="Q944" s="27"/>
      <c r="R944" s="2"/>
      <c r="S944" s="2"/>
      <c r="T944" s="2"/>
      <c r="U944" s="2"/>
      <c r="V944" s="2"/>
      <c r="W944" s="2"/>
    </row>
    <row r="945" spans="2:23" ht="15" customHeight="1" x14ac:dyDescent="0.35">
      <c r="B945" s="349"/>
      <c r="C945" s="715" t="str">
        <f t="shared" si="58"/>
        <v/>
      </c>
      <c r="D945" s="458">
        <f>IF(ISNUMBER(Summary!$D$17), DATE(Summary!$D$17, 1, 1) + INT((ROW(B907)-1)/24), DATE(2024, 1, 1) + INT((ROW(B907)-1)/24))</f>
        <v>45329</v>
      </c>
      <c r="E945" s="459">
        <v>0.75000000000000011</v>
      </c>
      <c r="F945" s="780"/>
      <c r="G945" s="780"/>
      <c r="H945" s="460">
        <f t="shared" si="56"/>
        <v>0</v>
      </c>
      <c r="I945" s="460">
        <f t="shared" si="57"/>
        <v>0</v>
      </c>
      <c r="J945" s="460">
        <f t="shared" si="59"/>
        <v>0</v>
      </c>
      <c r="K945" s="9"/>
      <c r="P945" s="2"/>
      <c r="Q945" s="27"/>
      <c r="R945" s="2"/>
      <c r="S945" s="2"/>
      <c r="T945" s="2"/>
      <c r="U945" s="2"/>
      <c r="V945" s="2"/>
      <c r="W945" s="2"/>
    </row>
    <row r="946" spans="2:23" ht="15" customHeight="1" x14ac:dyDescent="0.35">
      <c r="B946" s="349"/>
      <c r="C946" s="715" t="str">
        <f t="shared" si="58"/>
        <v/>
      </c>
      <c r="D946" s="458">
        <f>IF(ISNUMBER(Summary!$D$17), DATE(Summary!$D$17, 1, 1) + INT((ROW(B908)-1)/24), DATE(2024, 1, 1) + INT((ROW(B908)-1)/24))</f>
        <v>45329</v>
      </c>
      <c r="E946" s="459">
        <v>0.79166666666666674</v>
      </c>
      <c r="F946" s="780"/>
      <c r="G946" s="780"/>
      <c r="H946" s="460">
        <f t="shared" si="56"/>
        <v>0</v>
      </c>
      <c r="I946" s="460">
        <f t="shared" si="57"/>
        <v>0</v>
      </c>
      <c r="J946" s="460">
        <f t="shared" si="59"/>
        <v>0</v>
      </c>
      <c r="K946" s="9"/>
      <c r="P946" s="2"/>
      <c r="Q946" s="27"/>
      <c r="R946" s="2"/>
      <c r="S946" s="2"/>
      <c r="T946" s="2"/>
      <c r="U946" s="2"/>
      <c r="V946" s="2"/>
      <c r="W946" s="2"/>
    </row>
    <row r="947" spans="2:23" ht="15" customHeight="1" x14ac:dyDescent="0.35">
      <c r="B947" s="349"/>
      <c r="C947" s="715" t="str">
        <f t="shared" si="58"/>
        <v/>
      </c>
      <c r="D947" s="458">
        <f>IF(ISNUMBER(Summary!$D$17), DATE(Summary!$D$17, 1, 1) + INT((ROW(B909)-1)/24), DATE(2024, 1, 1) + INT((ROW(B909)-1)/24))</f>
        <v>45329</v>
      </c>
      <c r="E947" s="459">
        <v>0.83333333333333337</v>
      </c>
      <c r="F947" s="780"/>
      <c r="G947" s="780"/>
      <c r="H947" s="460">
        <f t="shared" si="56"/>
        <v>0</v>
      </c>
      <c r="I947" s="460">
        <f t="shared" si="57"/>
        <v>0</v>
      </c>
      <c r="J947" s="460">
        <f t="shared" si="59"/>
        <v>0</v>
      </c>
      <c r="K947" s="9"/>
      <c r="P947" s="2"/>
      <c r="Q947" s="27"/>
      <c r="R947" s="2"/>
      <c r="S947" s="2"/>
      <c r="T947" s="2"/>
      <c r="U947" s="2"/>
      <c r="V947" s="2"/>
      <c r="W947" s="2"/>
    </row>
    <row r="948" spans="2:23" ht="15" customHeight="1" x14ac:dyDescent="0.35">
      <c r="B948" s="349"/>
      <c r="C948" s="715" t="str">
        <f t="shared" si="58"/>
        <v/>
      </c>
      <c r="D948" s="458">
        <f>IF(ISNUMBER(Summary!$D$17), DATE(Summary!$D$17, 1, 1) + INT((ROW(B910)-1)/24), DATE(2024, 1, 1) + INT((ROW(B910)-1)/24))</f>
        <v>45329</v>
      </c>
      <c r="E948" s="459">
        <v>0.87500000000000011</v>
      </c>
      <c r="F948" s="780"/>
      <c r="G948" s="780"/>
      <c r="H948" s="460">
        <f t="shared" si="56"/>
        <v>0</v>
      </c>
      <c r="I948" s="460">
        <f t="shared" si="57"/>
        <v>0</v>
      </c>
      <c r="J948" s="460">
        <f t="shared" si="59"/>
        <v>0</v>
      </c>
      <c r="K948" s="9"/>
      <c r="P948" s="2"/>
      <c r="Q948" s="27"/>
      <c r="R948" s="2"/>
      <c r="S948" s="2"/>
      <c r="T948" s="2"/>
      <c r="U948" s="2"/>
      <c r="V948" s="2"/>
      <c r="W948" s="2"/>
    </row>
    <row r="949" spans="2:23" ht="15" customHeight="1" x14ac:dyDescent="0.35">
      <c r="B949" s="349"/>
      <c r="C949" s="715" t="str">
        <f t="shared" si="58"/>
        <v/>
      </c>
      <c r="D949" s="458">
        <f>IF(ISNUMBER(Summary!$D$17), DATE(Summary!$D$17, 1, 1) + INT((ROW(B911)-1)/24), DATE(2024, 1, 1) + INT((ROW(B911)-1)/24))</f>
        <v>45329</v>
      </c>
      <c r="E949" s="459">
        <v>0.91666666666666674</v>
      </c>
      <c r="F949" s="780"/>
      <c r="G949" s="780"/>
      <c r="H949" s="460">
        <f t="shared" si="56"/>
        <v>0</v>
      </c>
      <c r="I949" s="460">
        <f t="shared" si="57"/>
        <v>0</v>
      </c>
      <c r="J949" s="460">
        <f t="shared" si="59"/>
        <v>0</v>
      </c>
      <c r="K949" s="9"/>
      <c r="P949" s="2"/>
      <c r="Q949" s="27"/>
      <c r="R949" s="2"/>
      <c r="S949" s="2"/>
      <c r="T949" s="2"/>
      <c r="U949" s="2"/>
      <c r="V949" s="2"/>
      <c r="W949" s="2"/>
    </row>
    <row r="950" spans="2:23" ht="15" customHeight="1" x14ac:dyDescent="0.35">
      <c r="B950" s="349"/>
      <c r="C950" s="715" t="str">
        <f t="shared" si="58"/>
        <v/>
      </c>
      <c r="D950" s="458">
        <f>IF(ISNUMBER(Summary!$D$17), DATE(Summary!$D$17, 1, 1) + INT((ROW(B912)-1)/24), DATE(2024, 1, 1) + INT((ROW(B912)-1)/24))</f>
        <v>45329</v>
      </c>
      <c r="E950" s="459">
        <v>0.95833333333333337</v>
      </c>
      <c r="F950" s="780"/>
      <c r="G950" s="780"/>
      <c r="H950" s="460">
        <f t="shared" si="56"/>
        <v>0</v>
      </c>
      <c r="I950" s="460">
        <f t="shared" si="57"/>
        <v>0</v>
      </c>
      <c r="J950" s="460">
        <f t="shared" si="59"/>
        <v>0</v>
      </c>
      <c r="K950" s="9"/>
      <c r="P950" s="2"/>
      <c r="Q950" s="27"/>
      <c r="R950" s="2"/>
      <c r="S950" s="2"/>
      <c r="T950" s="2"/>
      <c r="U950" s="2"/>
      <c r="V950" s="2"/>
      <c r="W950" s="2"/>
    </row>
    <row r="951" spans="2:23" ht="15" customHeight="1" x14ac:dyDescent="0.35">
      <c r="B951" s="457"/>
      <c r="C951" s="715">
        <f t="shared" si="58"/>
        <v>45330</v>
      </c>
      <c r="D951" s="458">
        <f>IF(ISNUMBER(Summary!$D$17), DATE(Summary!$D$17, 1, 1) + INT((ROW(B913)-1)/24), DATE(2024, 1, 1) + INT((ROW(B913)-1)/24))</f>
        <v>45330</v>
      </c>
      <c r="E951" s="459">
        <v>3.1225022567582528E-17</v>
      </c>
      <c r="F951" s="780"/>
      <c r="G951" s="780"/>
      <c r="H951" s="460">
        <f t="shared" si="56"/>
        <v>0</v>
      </c>
      <c r="I951" s="460">
        <f t="shared" si="57"/>
        <v>0</v>
      </c>
      <c r="J951" s="460">
        <f t="shared" si="59"/>
        <v>0</v>
      </c>
      <c r="K951" s="9"/>
      <c r="P951" s="2"/>
      <c r="Q951" s="27"/>
      <c r="R951" s="2"/>
      <c r="S951" s="2"/>
      <c r="T951" s="2"/>
      <c r="U951" s="2"/>
      <c r="V951" s="2"/>
      <c r="W951" s="2"/>
    </row>
    <row r="952" spans="2:23" ht="15" customHeight="1" x14ac:dyDescent="0.35">
      <c r="B952" s="349"/>
      <c r="C952" s="715" t="str">
        <f t="shared" si="58"/>
        <v/>
      </c>
      <c r="D952" s="458">
        <f>IF(ISNUMBER(Summary!$D$17), DATE(Summary!$D$17, 1, 1) + INT((ROW(B914)-1)/24), DATE(2024, 1, 1) + INT((ROW(B914)-1)/24))</f>
        <v>45330</v>
      </c>
      <c r="E952" s="459">
        <v>4.1666666666666699E-2</v>
      </c>
      <c r="F952" s="780"/>
      <c r="G952" s="780"/>
      <c r="H952" s="460">
        <f t="shared" si="56"/>
        <v>0</v>
      </c>
      <c r="I952" s="460">
        <f t="shared" si="57"/>
        <v>0</v>
      </c>
      <c r="J952" s="460">
        <f t="shared" si="59"/>
        <v>0</v>
      </c>
      <c r="K952" s="9"/>
      <c r="P952" s="2"/>
      <c r="Q952" s="27"/>
      <c r="R952" s="2"/>
      <c r="S952" s="2"/>
      <c r="T952" s="2"/>
      <c r="U952" s="2"/>
      <c r="V952" s="2"/>
      <c r="W952" s="2"/>
    </row>
    <row r="953" spans="2:23" ht="15" customHeight="1" x14ac:dyDescent="0.35">
      <c r="B953" s="349"/>
      <c r="C953" s="715" t="str">
        <f t="shared" si="58"/>
        <v/>
      </c>
      <c r="D953" s="458">
        <f>IF(ISNUMBER(Summary!$D$17), DATE(Summary!$D$17, 1, 1) + INT((ROW(B915)-1)/24), DATE(2024, 1, 1) + INT((ROW(B915)-1)/24))</f>
        <v>45330</v>
      </c>
      <c r="E953" s="459">
        <v>8.333333333333337E-2</v>
      </c>
      <c r="F953" s="780"/>
      <c r="G953" s="780"/>
      <c r="H953" s="460">
        <f t="shared" si="56"/>
        <v>0</v>
      </c>
      <c r="I953" s="460">
        <f t="shared" si="57"/>
        <v>0</v>
      </c>
      <c r="J953" s="460">
        <f t="shared" si="59"/>
        <v>0</v>
      </c>
      <c r="K953" s="9"/>
      <c r="P953" s="2"/>
      <c r="Q953" s="27"/>
      <c r="R953" s="2"/>
      <c r="S953" s="2"/>
      <c r="T953" s="2"/>
      <c r="U953" s="2"/>
      <c r="V953" s="2"/>
      <c r="W953" s="2"/>
    </row>
    <row r="954" spans="2:23" ht="15" customHeight="1" x14ac:dyDescent="0.35">
      <c r="B954" s="349"/>
      <c r="C954" s="715" t="str">
        <f t="shared" si="58"/>
        <v/>
      </c>
      <c r="D954" s="458">
        <f>IF(ISNUMBER(Summary!$D$17), DATE(Summary!$D$17, 1, 1) + INT((ROW(B916)-1)/24), DATE(2024, 1, 1) + INT((ROW(B916)-1)/24))</f>
        <v>45330</v>
      </c>
      <c r="E954" s="459">
        <v>0.12500000000000006</v>
      </c>
      <c r="F954" s="780"/>
      <c r="G954" s="780"/>
      <c r="H954" s="460">
        <f t="shared" si="56"/>
        <v>0</v>
      </c>
      <c r="I954" s="460">
        <f t="shared" si="57"/>
        <v>0</v>
      </c>
      <c r="J954" s="460">
        <f t="shared" si="59"/>
        <v>0</v>
      </c>
      <c r="K954" s="9"/>
      <c r="P954" s="2"/>
      <c r="Q954" s="27"/>
      <c r="R954" s="2"/>
      <c r="S954" s="2"/>
      <c r="T954" s="2"/>
      <c r="U954" s="2"/>
      <c r="V954" s="2"/>
      <c r="W954" s="2"/>
    </row>
    <row r="955" spans="2:23" ht="15" customHeight="1" x14ac:dyDescent="0.35">
      <c r="B955" s="349"/>
      <c r="C955" s="715" t="str">
        <f t="shared" si="58"/>
        <v/>
      </c>
      <c r="D955" s="458">
        <f>IF(ISNUMBER(Summary!$D$17), DATE(Summary!$D$17, 1, 1) + INT((ROW(B917)-1)/24), DATE(2024, 1, 1) + INT((ROW(B917)-1)/24))</f>
        <v>45330</v>
      </c>
      <c r="E955" s="459">
        <v>0.16666666666666669</v>
      </c>
      <c r="F955" s="780"/>
      <c r="G955" s="780"/>
      <c r="H955" s="460">
        <f t="shared" si="56"/>
        <v>0</v>
      </c>
      <c r="I955" s="460">
        <f t="shared" si="57"/>
        <v>0</v>
      </c>
      <c r="J955" s="460">
        <f t="shared" si="59"/>
        <v>0</v>
      </c>
      <c r="K955" s="9"/>
      <c r="P955" s="2"/>
      <c r="Q955" s="27"/>
      <c r="R955" s="2"/>
      <c r="S955" s="2"/>
      <c r="T955" s="2"/>
      <c r="U955" s="2"/>
      <c r="V955" s="2"/>
      <c r="W955" s="2"/>
    </row>
    <row r="956" spans="2:23" ht="15" customHeight="1" x14ac:dyDescent="0.35">
      <c r="B956" s="349"/>
      <c r="C956" s="715" t="str">
        <f t="shared" si="58"/>
        <v/>
      </c>
      <c r="D956" s="458">
        <f>IF(ISNUMBER(Summary!$D$17), DATE(Summary!$D$17, 1, 1) + INT((ROW(B918)-1)/24), DATE(2024, 1, 1) + INT((ROW(B918)-1)/24))</f>
        <v>45330</v>
      </c>
      <c r="E956" s="459">
        <v>0.20833333333333337</v>
      </c>
      <c r="F956" s="780"/>
      <c r="G956" s="780"/>
      <c r="H956" s="460">
        <f t="shared" si="56"/>
        <v>0</v>
      </c>
      <c r="I956" s="460">
        <f t="shared" si="57"/>
        <v>0</v>
      </c>
      <c r="J956" s="460">
        <f t="shared" si="59"/>
        <v>0</v>
      </c>
      <c r="K956" s="9"/>
      <c r="P956" s="2"/>
      <c r="Q956" s="27"/>
      <c r="R956" s="2"/>
      <c r="S956" s="2"/>
      <c r="T956" s="2"/>
      <c r="U956" s="2"/>
      <c r="V956" s="2"/>
      <c r="W956" s="2"/>
    </row>
    <row r="957" spans="2:23" ht="15" customHeight="1" x14ac:dyDescent="0.35">
      <c r="B957" s="349"/>
      <c r="C957" s="715" t="str">
        <f t="shared" si="58"/>
        <v/>
      </c>
      <c r="D957" s="458">
        <f>IF(ISNUMBER(Summary!$D$17), DATE(Summary!$D$17, 1, 1) + INT((ROW(B919)-1)/24), DATE(2024, 1, 1) + INT((ROW(B919)-1)/24))</f>
        <v>45330</v>
      </c>
      <c r="E957" s="459">
        <v>0.25</v>
      </c>
      <c r="F957" s="780"/>
      <c r="G957" s="780"/>
      <c r="H957" s="460">
        <f t="shared" si="56"/>
        <v>0</v>
      </c>
      <c r="I957" s="460">
        <f t="shared" si="57"/>
        <v>0</v>
      </c>
      <c r="J957" s="460">
        <f t="shared" si="59"/>
        <v>0</v>
      </c>
      <c r="K957" s="9"/>
      <c r="P957" s="2"/>
      <c r="Q957" s="27"/>
      <c r="R957" s="2"/>
      <c r="S957" s="2"/>
      <c r="T957" s="2"/>
      <c r="U957" s="2"/>
      <c r="V957" s="2"/>
      <c r="W957" s="2"/>
    </row>
    <row r="958" spans="2:23" ht="15" customHeight="1" x14ac:dyDescent="0.35">
      <c r="B958" s="349"/>
      <c r="C958" s="715" t="str">
        <f t="shared" si="58"/>
        <v/>
      </c>
      <c r="D958" s="458">
        <f>IF(ISNUMBER(Summary!$D$17), DATE(Summary!$D$17, 1, 1) + INT((ROW(B920)-1)/24), DATE(2024, 1, 1) + INT((ROW(B920)-1)/24))</f>
        <v>45330</v>
      </c>
      <c r="E958" s="459">
        <v>0.29166666666666669</v>
      </c>
      <c r="F958" s="780"/>
      <c r="G958" s="780"/>
      <c r="H958" s="460">
        <f t="shared" si="56"/>
        <v>0</v>
      </c>
      <c r="I958" s="460">
        <f t="shared" si="57"/>
        <v>0</v>
      </c>
      <c r="J958" s="460">
        <f t="shared" si="59"/>
        <v>0</v>
      </c>
      <c r="K958" s="9"/>
      <c r="P958" s="2"/>
      <c r="Q958" s="27"/>
      <c r="R958" s="2"/>
      <c r="S958" s="2"/>
      <c r="T958" s="2"/>
      <c r="U958" s="2"/>
      <c r="V958" s="2"/>
      <c r="W958" s="2"/>
    </row>
    <row r="959" spans="2:23" ht="15" customHeight="1" x14ac:dyDescent="0.35">
      <c r="B959" s="349"/>
      <c r="C959" s="715" t="str">
        <f t="shared" si="58"/>
        <v/>
      </c>
      <c r="D959" s="458">
        <f>IF(ISNUMBER(Summary!$D$17), DATE(Summary!$D$17, 1, 1) + INT((ROW(B921)-1)/24), DATE(2024, 1, 1) + INT((ROW(B921)-1)/24))</f>
        <v>45330</v>
      </c>
      <c r="E959" s="459">
        <v>0.33333333333333337</v>
      </c>
      <c r="F959" s="780"/>
      <c r="G959" s="780"/>
      <c r="H959" s="460">
        <f t="shared" si="56"/>
        <v>0</v>
      </c>
      <c r="I959" s="460">
        <f t="shared" si="57"/>
        <v>0</v>
      </c>
      <c r="J959" s="460">
        <f t="shared" si="59"/>
        <v>0</v>
      </c>
      <c r="K959" s="9"/>
      <c r="P959" s="2"/>
      <c r="Q959" s="27"/>
      <c r="R959" s="2"/>
      <c r="S959" s="2"/>
      <c r="T959" s="2"/>
      <c r="U959" s="2"/>
      <c r="V959" s="2"/>
      <c r="W959" s="2"/>
    </row>
    <row r="960" spans="2:23" ht="15" customHeight="1" x14ac:dyDescent="0.35">
      <c r="B960" s="349"/>
      <c r="C960" s="715" t="str">
        <f t="shared" si="58"/>
        <v/>
      </c>
      <c r="D960" s="458">
        <f>IF(ISNUMBER(Summary!$D$17), DATE(Summary!$D$17, 1, 1) + INT((ROW(B922)-1)/24), DATE(2024, 1, 1) + INT((ROW(B922)-1)/24))</f>
        <v>45330</v>
      </c>
      <c r="E960" s="459">
        <v>0.375</v>
      </c>
      <c r="F960" s="780"/>
      <c r="G960" s="780"/>
      <c r="H960" s="460">
        <f t="shared" si="56"/>
        <v>0</v>
      </c>
      <c r="I960" s="460">
        <f t="shared" si="57"/>
        <v>0</v>
      </c>
      <c r="J960" s="460">
        <f t="shared" si="59"/>
        <v>0</v>
      </c>
      <c r="K960" s="9"/>
      <c r="P960" s="2"/>
      <c r="Q960" s="27"/>
      <c r="R960" s="2"/>
      <c r="S960" s="2"/>
      <c r="T960" s="2"/>
      <c r="U960" s="2"/>
      <c r="V960" s="2"/>
      <c r="W960" s="2"/>
    </row>
    <row r="961" spans="2:23" ht="15" customHeight="1" x14ac:dyDescent="0.35">
      <c r="B961" s="349"/>
      <c r="C961" s="715" t="str">
        <f t="shared" si="58"/>
        <v/>
      </c>
      <c r="D961" s="458">
        <f>IF(ISNUMBER(Summary!$D$17), DATE(Summary!$D$17, 1, 1) + INT((ROW(B923)-1)/24), DATE(2024, 1, 1) + INT((ROW(B923)-1)/24))</f>
        <v>45330</v>
      </c>
      <c r="E961" s="459">
        <v>0.41666666666666669</v>
      </c>
      <c r="F961" s="780"/>
      <c r="G961" s="780"/>
      <c r="H961" s="460">
        <f t="shared" si="56"/>
        <v>0</v>
      </c>
      <c r="I961" s="460">
        <f t="shared" si="57"/>
        <v>0</v>
      </c>
      <c r="J961" s="460">
        <f t="shared" si="59"/>
        <v>0</v>
      </c>
      <c r="K961" s="9"/>
      <c r="P961" s="2"/>
      <c r="Q961" s="27"/>
      <c r="R961" s="2"/>
      <c r="S961" s="2"/>
      <c r="T961" s="2"/>
      <c r="U961" s="2"/>
      <c r="V961" s="2"/>
      <c r="W961" s="2"/>
    </row>
    <row r="962" spans="2:23" ht="15" customHeight="1" x14ac:dyDescent="0.35">
      <c r="B962" s="349"/>
      <c r="C962" s="715" t="str">
        <f t="shared" si="58"/>
        <v/>
      </c>
      <c r="D962" s="458">
        <f>IF(ISNUMBER(Summary!$D$17), DATE(Summary!$D$17, 1, 1) + INT((ROW(B924)-1)/24), DATE(2024, 1, 1) + INT((ROW(B924)-1)/24))</f>
        <v>45330</v>
      </c>
      <c r="E962" s="459">
        <v>0.45833333333333337</v>
      </c>
      <c r="F962" s="780"/>
      <c r="G962" s="780"/>
      <c r="H962" s="460">
        <f t="shared" si="56"/>
        <v>0</v>
      </c>
      <c r="I962" s="460">
        <f t="shared" si="57"/>
        <v>0</v>
      </c>
      <c r="J962" s="460">
        <f t="shared" si="59"/>
        <v>0</v>
      </c>
      <c r="K962" s="9"/>
      <c r="P962" s="2"/>
      <c r="Q962" s="27"/>
      <c r="R962" s="2"/>
      <c r="S962" s="2"/>
      <c r="T962" s="2"/>
      <c r="U962" s="2"/>
      <c r="V962" s="2"/>
      <c r="W962" s="2"/>
    </row>
    <row r="963" spans="2:23" ht="15" customHeight="1" x14ac:dyDescent="0.35">
      <c r="B963" s="349"/>
      <c r="C963" s="715" t="str">
        <f t="shared" si="58"/>
        <v/>
      </c>
      <c r="D963" s="458">
        <f>IF(ISNUMBER(Summary!$D$17), DATE(Summary!$D$17, 1, 1) + INT((ROW(B925)-1)/24), DATE(2024, 1, 1) + INT((ROW(B925)-1)/24))</f>
        <v>45330</v>
      </c>
      <c r="E963" s="459">
        <v>0.50000000000000011</v>
      </c>
      <c r="F963" s="780"/>
      <c r="G963" s="780"/>
      <c r="H963" s="460">
        <f t="shared" si="56"/>
        <v>0</v>
      </c>
      <c r="I963" s="460">
        <f t="shared" si="57"/>
        <v>0</v>
      </c>
      <c r="J963" s="460">
        <f t="shared" si="59"/>
        <v>0</v>
      </c>
      <c r="K963" s="9"/>
      <c r="P963" s="2"/>
      <c r="Q963" s="27"/>
      <c r="R963" s="2"/>
      <c r="S963" s="2"/>
      <c r="T963" s="2"/>
      <c r="U963" s="2"/>
      <c r="V963" s="2"/>
      <c r="W963" s="2"/>
    </row>
    <row r="964" spans="2:23" ht="15" customHeight="1" x14ac:dyDescent="0.35">
      <c r="B964" s="349"/>
      <c r="C964" s="715" t="str">
        <f t="shared" si="58"/>
        <v/>
      </c>
      <c r="D964" s="458">
        <f>IF(ISNUMBER(Summary!$D$17), DATE(Summary!$D$17, 1, 1) + INT((ROW(B926)-1)/24), DATE(2024, 1, 1) + INT((ROW(B926)-1)/24))</f>
        <v>45330</v>
      </c>
      <c r="E964" s="459">
        <v>0.54166666666666674</v>
      </c>
      <c r="F964" s="780"/>
      <c r="G964" s="780"/>
      <c r="H964" s="460">
        <f t="shared" si="56"/>
        <v>0</v>
      </c>
      <c r="I964" s="460">
        <f t="shared" si="57"/>
        <v>0</v>
      </c>
      <c r="J964" s="460">
        <f t="shared" si="59"/>
        <v>0</v>
      </c>
      <c r="K964" s="9"/>
      <c r="P964" s="2"/>
      <c r="Q964" s="27"/>
      <c r="R964" s="2"/>
      <c r="S964" s="2"/>
      <c r="T964" s="2"/>
      <c r="U964" s="2"/>
      <c r="V964" s="2"/>
      <c r="W964" s="2"/>
    </row>
    <row r="965" spans="2:23" ht="15" customHeight="1" x14ac:dyDescent="0.35">
      <c r="B965" s="349"/>
      <c r="C965" s="715" t="str">
        <f t="shared" si="58"/>
        <v/>
      </c>
      <c r="D965" s="458">
        <f>IF(ISNUMBER(Summary!$D$17), DATE(Summary!$D$17, 1, 1) + INT((ROW(B927)-1)/24), DATE(2024, 1, 1) + INT((ROW(B927)-1)/24))</f>
        <v>45330</v>
      </c>
      <c r="E965" s="459">
        <v>0.58333333333333337</v>
      </c>
      <c r="F965" s="780"/>
      <c r="G965" s="780"/>
      <c r="H965" s="460">
        <f t="shared" si="56"/>
        <v>0</v>
      </c>
      <c r="I965" s="460">
        <f t="shared" si="57"/>
        <v>0</v>
      </c>
      <c r="J965" s="460">
        <f t="shared" si="59"/>
        <v>0</v>
      </c>
      <c r="K965" s="9"/>
      <c r="P965" s="2"/>
      <c r="Q965" s="27"/>
      <c r="R965" s="2"/>
      <c r="S965" s="2"/>
      <c r="T965" s="2"/>
      <c r="U965" s="2"/>
      <c r="V965" s="2"/>
      <c r="W965" s="2"/>
    </row>
    <row r="966" spans="2:23" ht="15" customHeight="1" x14ac:dyDescent="0.35">
      <c r="B966" s="349"/>
      <c r="C966" s="715" t="str">
        <f t="shared" si="58"/>
        <v/>
      </c>
      <c r="D966" s="458">
        <f>IF(ISNUMBER(Summary!$D$17), DATE(Summary!$D$17, 1, 1) + INT((ROW(B928)-1)/24), DATE(2024, 1, 1) + INT((ROW(B928)-1)/24))</f>
        <v>45330</v>
      </c>
      <c r="E966" s="459">
        <v>0.62500000000000011</v>
      </c>
      <c r="F966" s="780"/>
      <c r="G966" s="780"/>
      <c r="H966" s="460">
        <f t="shared" si="56"/>
        <v>0</v>
      </c>
      <c r="I966" s="460">
        <f t="shared" si="57"/>
        <v>0</v>
      </c>
      <c r="J966" s="460">
        <f t="shared" si="59"/>
        <v>0</v>
      </c>
      <c r="K966" s="9"/>
      <c r="P966" s="2"/>
      <c r="Q966" s="27"/>
      <c r="R966" s="2"/>
      <c r="S966" s="2"/>
      <c r="T966" s="2"/>
      <c r="U966" s="2"/>
      <c r="V966" s="2"/>
      <c r="W966" s="2"/>
    </row>
    <row r="967" spans="2:23" ht="15" customHeight="1" x14ac:dyDescent="0.35">
      <c r="B967" s="349"/>
      <c r="C967" s="715" t="str">
        <f t="shared" si="58"/>
        <v/>
      </c>
      <c r="D967" s="458">
        <f>IF(ISNUMBER(Summary!$D$17), DATE(Summary!$D$17, 1, 1) + INT((ROW(B929)-1)/24), DATE(2024, 1, 1) + INT((ROW(B929)-1)/24))</f>
        <v>45330</v>
      </c>
      <c r="E967" s="459">
        <v>0.66666666666666674</v>
      </c>
      <c r="F967" s="780"/>
      <c r="G967" s="780"/>
      <c r="H967" s="460">
        <f t="shared" si="56"/>
        <v>0</v>
      </c>
      <c r="I967" s="460">
        <f t="shared" si="57"/>
        <v>0</v>
      </c>
      <c r="J967" s="460">
        <f t="shared" si="59"/>
        <v>0</v>
      </c>
      <c r="K967" s="9"/>
      <c r="P967" s="2"/>
      <c r="Q967" s="27"/>
      <c r="R967" s="2"/>
      <c r="S967" s="2"/>
      <c r="T967" s="2"/>
      <c r="U967" s="2"/>
      <c r="V967" s="2"/>
      <c r="W967" s="2"/>
    </row>
    <row r="968" spans="2:23" ht="15" customHeight="1" x14ac:dyDescent="0.35">
      <c r="B968" s="349"/>
      <c r="C968" s="715" t="str">
        <f t="shared" si="58"/>
        <v/>
      </c>
      <c r="D968" s="458">
        <f>IF(ISNUMBER(Summary!$D$17), DATE(Summary!$D$17, 1, 1) + INT((ROW(B930)-1)/24), DATE(2024, 1, 1) + INT((ROW(B930)-1)/24))</f>
        <v>45330</v>
      </c>
      <c r="E968" s="459">
        <v>0.70833333333333337</v>
      </c>
      <c r="F968" s="780"/>
      <c r="G968" s="780"/>
      <c r="H968" s="460">
        <f t="shared" si="56"/>
        <v>0</v>
      </c>
      <c r="I968" s="460">
        <f t="shared" si="57"/>
        <v>0</v>
      </c>
      <c r="J968" s="460">
        <f t="shared" si="59"/>
        <v>0</v>
      </c>
      <c r="K968" s="9"/>
      <c r="P968" s="2"/>
      <c r="Q968" s="27"/>
      <c r="R968" s="2"/>
      <c r="S968" s="2"/>
      <c r="T968" s="2"/>
      <c r="U968" s="2"/>
      <c r="V968" s="2"/>
      <c r="W968" s="2"/>
    </row>
    <row r="969" spans="2:23" ht="15" customHeight="1" x14ac:dyDescent="0.35">
      <c r="B969" s="349"/>
      <c r="C969" s="715" t="str">
        <f t="shared" si="58"/>
        <v/>
      </c>
      <c r="D969" s="458">
        <f>IF(ISNUMBER(Summary!$D$17), DATE(Summary!$D$17, 1, 1) + INT((ROW(B931)-1)/24), DATE(2024, 1, 1) + INT((ROW(B931)-1)/24))</f>
        <v>45330</v>
      </c>
      <c r="E969" s="459">
        <v>0.75000000000000011</v>
      </c>
      <c r="F969" s="780"/>
      <c r="G969" s="780"/>
      <c r="H969" s="460">
        <f t="shared" si="56"/>
        <v>0</v>
      </c>
      <c r="I969" s="460">
        <f t="shared" si="57"/>
        <v>0</v>
      </c>
      <c r="J969" s="460">
        <f t="shared" si="59"/>
        <v>0</v>
      </c>
      <c r="K969" s="9"/>
      <c r="P969" s="2"/>
      <c r="Q969" s="27"/>
      <c r="R969" s="2"/>
      <c r="S969" s="2"/>
      <c r="T969" s="2"/>
      <c r="U969" s="2"/>
      <c r="V969" s="2"/>
      <c r="W969" s="2"/>
    </row>
    <row r="970" spans="2:23" ht="15" customHeight="1" x14ac:dyDescent="0.35">
      <c r="B970" s="349"/>
      <c r="C970" s="715" t="str">
        <f t="shared" si="58"/>
        <v/>
      </c>
      <c r="D970" s="458">
        <f>IF(ISNUMBER(Summary!$D$17), DATE(Summary!$D$17, 1, 1) + INT((ROW(B932)-1)/24), DATE(2024, 1, 1) + INT((ROW(B932)-1)/24))</f>
        <v>45330</v>
      </c>
      <c r="E970" s="459">
        <v>0.79166666666666674</v>
      </c>
      <c r="F970" s="780"/>
      <c r="G970" s="780"/>
      <c r="H970" s="460">
        <f t="shared" si="56"/>
        <v>0</v>
      </c>
      <c r="I970" s="460">
        <f t="shared" si="57"/>
        <v>0</v>
      </c>
      <c r="J970" s="460">
        <f t="shared" si="59"/>
        <v>0</v>
      </c>
      <c r="K970" s="9"/>
      <c r="P970" s="2"/>
      <c r="Q970" s="27"/>
      <c r="R970" s="2"/>
      <c r="S970" s="2"/>
      <c r="T970" s="2"/>
      <c r="U970" s="2"/>
      <c r="V970" s="2"/>
      <c r="W970" s="2"/>
    </row>
    <row r="971" spans="2:23" ht="15" customHeight="1" x14ac:dyDescent="0.35">
      <c r="B971" s="349"/>
      <c r="C971" s="715" t="str">
        <f t="shared" si="58"/>
        <v/>
      </c>
      <c r="D971" s="458">
        <f>IF(ISNUMBER(Summary!$D$17), DATE(Summary!$D$17, 1, 1) + INT((ROW(B933)-1)/24), DATE(2024, 1, 1) + INT((ROW(B933)-1)/24))</f>
        <v>45330</v>
      </c>
      <c r="E971" s="459">
        <v>0.83333333333333337</v>
      </c>
      <c r="F971" s="780"/>
      <c r="G971" s="780"/>
      <c r="H971" s="460">
        <f t="shared" si="56"/>
        <v>0</v>
      </c>
      <c r="I971" s="460">
        <f t="shared" si="57"/>
        <v>0</v>
      </c>
      <c r="J971" s="460">
        <f t="shared" si="59"/>
        <v>0</v>
      </c>
      <c r="K971" s="9"/>
      <c r="P971" s="2"/>
      <c r="Q971" s="27"/>
      <c r="R971" s="2"/>
      <c r="S971" s="2"/>
      <c r="T971" s="2"/>
      <c r="U971" s="2"/>
      <c r="V971" s="2"/>
      <c r="W971" s="2"/>
    </row>
    <row r="972" spans="2:23" ht="15" customHeight="1" x14ac:dyDescent="0.35">
      <c r="B972" s="349"/>
      <c r="C972" s="715" t="str">
        <f t="shared" si="58"/>
        <v/>
      </c>
      <c r="D972" s="458">
        <f>IF(ISNUMBER(Summary!$D$17), DATE(Summary!$D$17, 1, 1) + INT((ROW(B934)-1)/24), DATE(2024, 1, 1) + INT((ROW(B934)-1)/24))</f>
        <v>45330</v>
      </c>
      <c r="E972" s="459">
        <v>0.87500000000000011</v>
      </c>
      <c r="F972" s="780"/>
      <c r="G972" s="780"/>
      <c r="H972" s="460">
        <f t="shared" si="56"/>
        <v>0</v>
      </c>
      <c r="I972" s="460">
        <f t="shared" si="57"/>
        <v>0</v>
      </c>
      <c r="J972" s="460">
        <f t="shared" si="59"/>
        <v>0</v>
      </c>
      <c r="K972" s="9"/>
      <c r="P972" s="2"/>
      <c r="Q972" s="27"/>
      <c r="R972" s="2"/>
      <c r="S972" s="2"/>
      <c r="T972" s="2"/>
      <c r="U972" s="2"/>
      <c r="V972" s="2"/>
      <c r="W972" s="2"/>
    </row>
    <row r="973" spans="2:23" ht="15" customHeight="1" x14ac:dyDescent="0.35">
      <c r="B973" s="349"/>
      <c r="C973" s="715" t="str">
        <f t="shared" si="58"/>
        <v/>
      </c>
      <c r="D973" s="458">
        <f>IF(ISNUMBER(Summary!$D$17), DATE(Summary!$D$17, 1, 1) + INT((ROW(B935)-1)/24), DATE(2024, 1, 1) + INT((ROW(B935)-1)/24))</f>
        <v>45330</v>
      </c>
      <c r="E973" s="459">
        <v>0.91666666666666674</v>
      </c>
      <c r="F973" s="780"/>
      <c r="G973" s="780"/>
      <c r="H973" s="460">
        <f t="shared" si="56"/>
        <v>0</v>
      </c>
      <c r="I973" s="460">
        <f t="shared" si="57"/>
        <v>0</v>
      </c>
      <c r="J973" s="460">
        <f t="shared" si="59"/>
        <v>0</v>
      </c>
      <c r="K973" s="9"/>
      <c r="P973" s="2"/>
      <c r="Q973" s="27"/>
      <c r="R973" s="2"/>
      <c r="S973" s="2"/>
      <c r="T973" s="2"/>
      <c r="U973" s="2"/>
      <c r="V973" s="2"/>
      <c r="W973" s="2"/>
    </row>
    <row r="974" spans="2:23" ht="15" customHeight="1" x14ac:dyDescent="0.35">
      <c r="B974" s="349"/>
      <c r="C974" s="715" t="str">
        <f t="shared" si="58"/>
        <v/>
      </c>
      <c r="D974" s="458">
        <f>IF(ISNUMBER(Summary!$D$17), DATE(Summary!$D$17, 1, 1) + INT((ROW(B936)-1)/24), DATE(2024, 1, 1) + INT((ROW(B936)-1)/24))</f>
        <v>45330</v>
      </c>
      <c r="E974" s="459">
        <v>0.95833333333333337</v>
      </c>
      <c r="F974" s="780"/>
      <c r="G974" s="780"/>
      <c r="H974" s="460">
        <f t="shared" si="56"/>
        <v>0</v>
      </c>
      <c r="I974" s="460">
        <f t="shared" si="57"/>
        <v>0</v>
      </c>
      <c r="J974" s="460">
        <f t="shared" si="59"/>
        <v>0</v>
      </c>
      <c r="K974" s="9"/>
      <c r="P974" s="2"/>
      <c r="Q974" s="27"/>
      <c r="R974" s="2"/>
      <c r="S974" s="2"/>
      <c r="T974" s="2"/>
      <c r="U974" s="2"/>
      <c r="V974" s="2"/>
      <c r="W974" s="2"/>
    </row>
    <row r="975" spans="2:23" ht="15" customHeight="1" x14ac:dyDescent="0.35">
      <c r="B975" s="457"/>
      <c r="C975" s="715">
        <f t="shared" si="58"/>
        <v>45331</v>
      </c>
      <c r="D975" s="458">
        <f>IF(ISNUMBER(Summary!$D$17), DATE(Summary!$D$17, 1, 1) + INT((ROW(B937)-1)/24), DATE(2024, 1, 1) + INT((ROW(B937)-1)/24))</f>
        <v>45331</v>
      </c>
      <c r="E975" s="459">
        <v>3.1225022567582528E-17</v>
      </c>
      <c r="F975" s="780"/>
      <c r="G975" s="780"/>
      <c r="H975" s="460">
        <f t="shared" si="56"/>
        <v>0</v>
      </c>
      <c r="I975" s="460">
        <f t="shared" si="57"/>
        <v>0</v>
      </c>
      <c r="J975" s="460">
        <f t="shared" si="59"/>
        <v>0</v>
      </c>
      <c r="K975" s="9"/>
      <c r="P975" s="2"/>
      <c r="Q975" s="27"/>
      <c r="R975" s="2"/>
      <c r="S975" s="2"/>
      <c r="T975" s="2"/>
      <c r="U975" s="2"/>
      <c r="V975" s="2"/>
      <c r="W975" s="2"/>
    </row>
    <row r="976" spans="2:23" ht="15" customHeight="1" x14ac:dyDescent="0.35">
      <c r="B976" s="349"/>
      <c r="C976" s="715" t="str">
        <f t="shared" si="58"/>
        <v/>
      </c>
      <c r="D976" s="458">
        <f>IF(ISNUMBER(Summary!$D$17), DATE(Summary!$D$17, 1, 1) + INT((ROW(B938)-1)/24), DATE(2024, 1, 1) + INT((ROW(B938)-1)/24))</f>
        <v>45331</v>
      </c>
      <c r="E976" s="459">
        <v>4.1666666666666699E-2</v>
      </c>
      <c r="F976" s="780"/>
      <c r="G976" s="780"/>
      <c r="H976" s="460">
        <f t="shared" si="56"/>
        <v>0</v>
      </c>
      <c r="I976" s="460">
        <f t="shared" si="57"/>
        <v>0</v>
      </c>
      <c r="J976" s="460">
        <f t="shared" si="59"/>
        <v>0</v>
      </c>
      <c r="K976" s="9"/>
      <c r="P976" s="2"/>
      <c r="Q976" s="27"/>
      <c r="R976" s="2"/>
      <c r="S976" s="2"/>
      <c r="T976" s="2"/>
      <c r="U976" s="2"/>
      <c r="V976" s="2"/>
      <c r="W976" s="2"/>
    </row>
    <row r="977" spans="2:23" ht="15" customHeight="1" x14ac:dyDescent="0.35">
      <c r="B977" s="349"/>
      <c r="C977" s="715" t="str">
        <f t="shared" si="58"/>
        <v/>
      </c>
      <c r="D977" s="458">
        <f>IF(ISNUMBER(Summary!$D$17), DATE(Summary!$D$17, 1, 1) + INT((ROW(B939)-1)/24), DATE(2024, 1, 1) + INT((ROW(B939)-1)/24))</f>
        <v>45331</v>
      </c>
      <c r="E977" s="459">
        <v>8.333333333333337E-2</v>
      </c>
      <c r="F977" s="780"/>
      <c r="G977" s="780"/>
      <c r="H977" s="460">
        <f t="shared" si="56"/>
        <v>0</v>
      </c>
      <c r="I977" s="460">
        <f t="shared" si="57"/>
        <v>0</v>
      </c>
      <c r="J977" s="460">
        <f t="shared" si="59"/>
        <v>0</v>
      </c>
      <c r="K977" s="9"/>
      <c r="P977" s="2"/>
      <c r="Q977" s="27"/>
      <c r="R977" s="2"/>
      <c r="S977" s="2"/>
      <c r="T977" s="2"/>
      <c r="U977" s="2"/>
      <c r="V977" s="2"/>
      <c r="W977" s="2"/>
    </row>
    <row r="978" spans="2:23" ht="15" customHeight="1" x14ac:dyDescent="0.35">
      <c r="B978" s="349"/>
      <c r="C978" s="715" t="str">
        <f t="shared" si="58"/>
        <v/>
      </c>
      <c r="D978" s="458">
        <f>IF(ISNUMBER(Summary!$D$17), DATE(Summary!$D$17, 1, 1) + INT((ROW(B940)-1)/24), DATE(2024, 1, 1) + INT((ROW(B940)-1)/24))</f>
        <v>45331</v>
      </c>
      <c r="E978" s="459">
        <v>0.12500000000000006</v>
      </c>
      <c r="F978" s="780"/>
      <c r="G978" s="780"/>
      <c r="H978" s="460">
        <f t="shared" si="56"/>
        <v>0</v>
      </c>
      <c r="I978" s="460">
        <f t="shared" si="57"/>
        <v>0</v>
      </c>
      <c r="J978" s="460">
        <f t="shared" si="59"/>
        <v>0</v>
      </c>
      <c r="K978" s="9"/>
      <c r="P978" s="2"/>
      <c r="Q978" s="27"/>
      <c r="R978" s="2"/>
      <c r="S978" s="2"/>
      <c r="T978" s="2"/>
      <c r="U978" s="2"/>
      <c r="V978" s="2"/>
      <c r="W978" s="2"/>
    </row>
    <row r="979" spans="2:23" ht="15" customHeight="1" x14ac:dyDescent="0.35">
      <c r="B979" s="349"/>
      <c r="C979" s="715" t="str">
        <f t="shared" si="58"/>
        <v/>
      </c>
      <c r="D979" s="458">
        <f>IF(ISNUMBER(Summary!$D$17), DATE(Summary!$D$17, 1, 1) + INT((ROW(B941)-1)/24), DATE(2024, 1, 1) + INT((ROW(B941)-1)/24))</f>
        <v>45331</v>
      </c>
      <c r="E979" s="459">
        <v>0.16666666666666669</v>
      </c>
      <c r="F979" s="780"/>
      <c r="G979" s="780"/>
      <c r="H979" s="460">
        <f t="shared" si="56"/>
        <v>0</v>
      </c>
      <c r="I979" s="460">
        <f t="shared" si="57"/>
        <v>0</v>
      </c>
      <c r="J979" s="460">
        <f t="shared" si="59"/>
        <v>0</v>
      </c>
      <c r="K979" s="9"/>
      <c r="P979" s="2"/>
      <c r="Q979" s="27"/>
      <c r="R979" s="2"/>
      <c r="S979" s="2"/>
      <c r="T979" s="2"/>
      <c r="U979" s="2"/>
      <c r="V979" s="2"/>
      <c r="W979" s="2"/>
    </row>
    <row r="980" spans="2:23" ht="15" customHeight="1" x14ac:dyDescent="0.35">
      <c r="B980" s="349"/>
      <c r="C980" s="715" t="str">
        <f t="shared" si="58"/>
        <v/>
      </c>
      <c r="D980" s="458">
        <f>IF(ISNUMBER(Summary!$D$17), DATE(Summary!$D$17, 1, 1) + INT((ROW(B942)-1)/24), DATE(2024, 1, 1) + INT((ROW(B942)-1)/24))</f>
        <v>45331</v>
      </c>
      <c r="E980" s="459">
        <v>0.20833333333333337</v>
      </c>
      <c r="F980" s="780"/>
      <c r="G980" s="780"/>
      <c r="H980" s="460">
        <f t="shared" si="56"/>
        <v>0</v>
      </c>
      <c r="I980" s="460">
        <f t="shared" si="57"/>
        <v>0</v>
      </c>
      <c r="J980" s="460">
        <f t="shared" si="59"/>
        <v>0</v>
      </c>
      <c r="K980" s="9"/>
      <c r="P980" s="2"/>
      <c r="Q980" s="27"/>
      <c r="R980" s="2"/>
      <c r="S980" s="2"/>
      <c r="T980" s="2"/>
      <c r="U980" s="2"/>
      <c r="V980" s="2"/>
      <c r="W980" s="2"/>
    </row>
    <row r="981" spans="2:23" ht="15" customHeight="1" x14ac:dyDescent="0.35">
      <c r="B981" s="349"/>
      <c r="C981" s="715" t="str">
        <f t="shared" si="58"/>
        <v/>
      </c>
      <c r="D981" s="458">
        <f>IF(ISNUMBER(Summary!$D$17), DATE(Summary!$D$17, 1, 1) + INT((ROW(B943)-1)/24), DATE(2024, 1, 1) + INT((ROW(B943)-1)/24))</f>
        <v>45331</v>
      </c>
      <c r="E981" s="459">
        <v>0.25</v>
      </c>
      <c r="F981" s="780"/>
      <c r="G981" s="780"/>
      <c r="H981" s="460">
        <f t="shared" si="56"/>
        <v>0</v>
      </c>
      <c r="I981" s="460">
        <f t="shared" si="57"/>
        <v>0</v>
      </c>
      <c r="J981" s="460">
        <f t="shared" si="59"/>
        <v>0</v>
      </c>
      <c r="K981" s="9"/>
      <c r="P981" s="2"/>
      <c r="Q981" s="27"/>
      <c r="R981" s="2"/>
      <c r="S981" s="2"/>
      <c r="T981" s="2"/>
      <c r="U981" s="2"/>
      <c r="V981" s="2"/>
      <c r="W981" s="2"/>
    </row>
    <row r="982" spans="2:23" ht="15" customHeight="1" x14ac:dyDescent="0.35">
      <c r="B982" s="349"/>
      <c r="C982" s="715" t="str">
        <f t="shared" si="58"/>
        <v/>
      </c>
      <c r="D982" s="458">
        <f>IF(ISNUMBER(Summary!$D$17), DATE(Summary!$D$17, 1, 1) + INT((ROW(B944)-1)/24), DATE(2024, 1, 1) + INT((ROW(B944)-1)/24))</f>
        <v>45331</v>
      </c>
      <c r="E982" s="459">
        <v>0.29166666666666669</v>
      </c>
      <c r="F982" s="780"/>
      <c r="G982" s="780"/>
      <c r="H982" s="460">
        <f t="shared" si="56"/>
        <v>0</v>
      </c>
      <c r="I982" s="460">
        <f t="shared" si="57"/>
        <v>0</v>
      </c>
      <c r="J982" s="460">
        <f t="shared" si="59"/>
        <v>0</v>
      </c>
      <c r="K982" s="9"/>
      <c r="P982" s="2"/>
      <c r="Q982" s="27"/>
      <c r="R982" s="2"/>
      <c r="S982" s="2"/>
      <c r="T982" s="2"/>
      <c r="U982" s="2"/>
      <c r="V982" s="2"/>
      <c r="W982" s="2"/>
    </row>
    <row r="983" spans="2:23" ht="15" customHeight="1" x14ac:dyDescent="0.35">
      <c r="B983" s="349"/>
      <c r="C983" s="715" t="str">
        <f t="shared" si="58"/>
        <v/>
      </c>
      <c r="D983" s="458">
        <f>IF(ISNUMBER(Summary!$D$17), DATE(Summary!$D$17, 1, 1) + INT((ROW(B945)-1)/24), DATE(2024, 1, 1) + INT((ROW(B945)-1)/24))</f>
        <v>45331</v>
      </c>
      <c r="E983" s="459">
        <v>0.33333333333333337</v>
      </c>
      <c r="F983" s="780"/>
      <c r="G983" s="780"/>
      <c r="H983" s="460">
        <f t="shared" si="56"/>
        <v>0</v>
      </c>
      <c r="I983" s="460">
        <f t="shared" si="57"/>
        <v>0</v>
      </c>
      <c r="J983" s="460">
        <f t="shared" si="59"/>
        <v>0</v>
      </c>
      <c r="K983" s="9"/>
      <c r="P983" s="2"/>
      <c r="Q983" s="27"/>
      <c r="R983" s="2"/>
      <c r="S983" s="2"/>
      <c r="T983" s="2"/>
      <c r="U983" s="2"/>
      <c r="V983" s="2"/>
      <c r="W983" s="2"/>
    </row>
    <row r="984" spans="2:23" ht="15" customHeight="1" x14ac:dyDescent="0.35">
      <c r="B984" s="349"/>
      <c r="C984" s="715" t="str">
        <f t="shared" si="58"/>
        <v/>
      </c>
      <c r="D984" s="458">
        <f>IF(ISNUMBER(Summary!$D$17), DATE(Summary!$D$17, 1, 1) + INT((ROW(B946)-1)/24), DATE(2024, 1, 1) + INT((ROW(B946)-1)/24))</f>
        <v>45331</v>
      </c>
      <c r="E984" s="459">
        <v>0.375</v>
      </c>
      <c r="F984" s="780"/>
      <c r="G984" s="780"/>
      <c r="H984" s="460">
        <f t="shared" si="56"/>
        <v>0</v>
      </c>
      <c r="I984" s="460">
        <f t="shared" si="57"/>
        <v>0</v>
      </c>
      <c r="J984" s="460">
        <f t="shared" si="59"/>
        <v>0</v>
      </c>
      <c r="K984" s="9"/>
      <c r="P984" s="2"/>
      <c r="Q984" s="27"/>
      <c r="R984" s="2"/>
      <c r="S984" s="2"/>
      <c r="T984" s="2"/>
      <c r="U984" s="2"/>
      <c r="V984" s="2"/>
      <c r="W984" s="2"/>
    </row>
    <row r="985" spans="2:23" ht="15" customHeight="1" x14ac:dyDescent="0.35">
      <c r="B985" s="349"/>
      <c r="C985" s="715" t="str">
        <f t="shared" si="58"/>
        <v/>
      </c>
      <c r="D985" s="458">
        <f>IF(ISNUMBER(Summary!$D$17), DATE(Summary!$D$17, 1, 1) + INT((ROW(B947)-1)/24), DATE(2024, 1, 1) + INT((ROW(B947)-1)/24))</f>
        <v>45331</v>
      </c>
      <c r="E985" s="459">
        <v>0.41666666666666669</v>
      </c>
      <c r="F985" s="780"/>
      <c r="G985" s="780"/>
      <c r="H985" s="460">
        <f t="shared" si="56"/>
        <v>0</v>
      </c>
      <c r="I985" s="460">
        <f t="shared" si="57"/>
        <v>0</v>
      </c>
      <c r="J985" s="460">
        <f t="shared" si="59"/>
        <v>0</v>
      </c>
      <c r="K985" s="9"/>
      <c r="P985" s="2"/>
      <c r="Q985" s="27"/>
      <c r="R985" s="2"/>
      <c r="S985" s="2"/>
      <c r="T985" s="2"/>
      <c r="U985" s="2"/>
      <c r="V985" s="2"/>
      <c r="W985" s="2"/>
    </row>
    <row r="986" spans="2:23" ht="15" customHeight="1" x14ac:dyDescent="0.35">
      <c r="B986" s="349"/>
      <c r="C986" s="715" t="str">
        <f t="shared" si="58"/>
        <v/>
      </c>
      <c r="D986" s="458">
        <f>IF(ISNUMBER(Summary!$D$17), DATE(Summary!$D$17, 1, 1) + INT((ROW(B948)-1)/24), DATE(2024, 1, 1) + INT((ROW(B948)-1)/24))</f>
        <v>45331</v>
      </c>
      <c r="E986" s="459">
        <v>0.45833333333333337</v>
      </c>
      <c r="F986" s="780"/>
      <c r="G986" s="780"/>
      <c r="H986" s="460">
        <f t="shared" si="56"/>
        <v>0</v>
      </c>
      <c r="I986" s="460">
        <f t="shared" si="57"/>
        <v>0</v>
      </c>
      <c r="J986" s="460">
        <f t="shared" si="59"/>
        <v>0</v>
      </c>
      <c r="K986" s="9"/>
      <c r="P986" s="2"/>
      <c r="Q986" s="27"/>
      <c r="R986" s="2"/>
      <c r="S986" s="2"/>
      <c r="T986" s="2"/>
      <c r="U986" s="2"/>
      <c r="V986" s="2"/>
      <c r="W986" s="2"/>
    </row>
    <row r="987" spans="2:23" ht="15" customHeight="1" x14ac:dyDescent="0.35">
      <c r="B987" s="349"/>
      <c r="C987" s="715" t="str">
        <f t="shared" si="58"/>
        <v/>
      </c>
      <c r="D987" s="458">
        <f>IF(ISNUMBER(Summary!$D$17), DATE(Summary!$D$17, 1, 1) + INT((ROW(B949)-1)/24), DATE(2024, 1, 1) + INT((ROW(B949)-1)/24))</f>
        <v>45331</v>
      </c>
      <c r="E987" s="459">
        <v>0.50000000000000011</v>
      </c>
      <c r="F987" s="780"/>
      <c r="G987" s="780"/>
      <c r="H987" s="460">
        <f t="shared" si="56"/>
        <v>0</v>
      </c>
      <c r="I987" s="460">
        <f t="shared" si="57"/>
        <v>0</v>
      </c>
      <c r="J987" s="460">
        <f t="shared" si="59"/>
        <v>0</v>
      </c>
      <c r="K987" s="9"/>
      <c r="P987" s="2"/>
      <c r="Q987" s="27"/>
      <c r="R987" s="2"/>
      <c r="S987" s="2"/>
      <c r="T987" s="2"/>
      <c r="U987" s="2"/>
      <c r="V987" s="2"/>
      <c r="W987" s="2"/>
    </row>
    <row r="988" spans="2:23" ht="15" customHeight="1" x14ac:dyDescent="0.35">
      <c r="B988" s="349"/>
      <c r="C988" s="715" t="str">
        <f t="shared" si="58"/>
        <v/>
      </c>
      <c r="D988" s="458">
        <f>IF(ISNUMBER(Summary!$D$17), DATE(Summary!$D$17, 1, 1) + INT((ROW(B950)-1)/24), DATE(2024, 1, 1) + INT((ROW(B950)-1)/24))</f>
        <v>45331</v>
      </c>
      <c r="E988" s="459">
        <v>0.54166666666666674</v>
      </c>
      <c r="F988" s="780"/>
      <c r="G988" s="780"/>
      <c r="H988" s="460">
        <f t="shared" si="56"/>
        <v>0</v>
      </c>
      <c r="I988" s="460">
        <f t="shared" si="57"/>
        <v>0</v>
      </c>
      <c r="J988" s="460">
        <f t="shared" si="59"/>
        <v>0</v>
      </c>
      <c r="K988" s="9"/>
      <c r="P988" s="2"/>
      <c r="Q988" s="27"/>
      <c r="R988" s="2"/>
      <c r="S988" s="2"/>
      <c r="T988" s="2"/>
      <c r="U988" s="2"/>
      <c r="V988" s="2"/>
      <c r="W988" s="2"/>
    </row>
    <row r="989" spans="2:23" ht="15" customHeight="1" x14ac:dyDescent="0.35">
      <c r="B989" s="349"/>
      <c r="C989" s="715" t="str">
        <f t="shared" si="58"/>
        <v/>
      </c>
      <c r="D989" s="458">
        <f>IF(ISNUMBER(Summary!$D$17), DATE(Summary!$D$17, 1, 1) + INT((ROW(B951)-1)/24), DATE(2024, 1, 1) + INT((ROW(B951)-1)/24))</f>
        <v>45331</v>
      </c>
      <c r="E989" s="459">
        <v>0.58333333333333337</v>
      </c>
      <c r="F989" s="780"/>
      <c r="G989" s="780"/>
      <c r="H989" s="460">
        <f t="shared" si="56"/>
        <v>0</v>
      </c>
      <c r="I989" s="460">
        <f t="shared" si="57"/>
        <v>0</v>
      </c>
      <c r="J989" s="460">
        <f t="shared" si="59"/>
        <v>0</v>
      </c>
      <c r="K989" s="9"/>
      <c r="P989" s="2"/>
      <c r="Q989" s="27"/>
      <c r="R989" s="2"/>
      <c r="S989" s="2"/>
      <c r="T989" s="2"/>
      <c r="U989" s="2"/>
      <c r="V989" s="2"/>
      <c r="W989" s="2"/>
    </row>
    <row r="990" spans="2:23" ht="15" customHeight="1" x14ac:dyDescent="0.35">
      <c r="B990" s="349"/>
      <c r="C990" s="715" t="str">
        <f t="shared" si="58"/>
        <v/>
      </c>
      <c r="D990" s="458">
        <f>IF(ISNUMBER(Summary!$D$17), DATE(Summary!$D$17, 1, 1) + INT((ROW(B952)-1)/24), DATE(2024, 1, 1) + INT((ROW(B952)-1)/24))</f>
        <v>45331</v>
      </c>
      <c r="E990" s="459">
        <v>0.62500000000000011</v>
      </c>
      <c r="F990" s="780"/>
      <c r="G990" s="780"/>
      <c r="H990" s="460">
        <f t="shared" si="56"/>
        <v>0</v>
      </c>
      <c r="I990" s="460">
        <f t="shared" si="57"/>
        <v>0</v>
      </c>
      <c r="J990" s="460">
        <f t="shared" si="59"/>
        <v>0</v>
      </c>
      <c r="K990" s="9"/>
      <c r="P990" s="2"/>
      <c r="Q990" s="27"/>
      <c r="R990" s="2"/>
      <c r="S990" s="2"/>
      <c r="T990" s="2"/>
      <c r="U990" s="2"/>
      <c r="V990" s="2"/>
      <c r="W990" s="2"/>
    </row>
    <row r="991" spans="2:23" ht="15" customHeight="1" x14ac:dyDescent="0.35">
      <c r="B991" s="349"/>
      <c r="C991" s="715" t="str">
        <f t="shared" si="58"/>
        <v/>
      </c>
      <c r="D991" s="458">
        <f>IF(ISNUMBER(Summary!$D$17), DATE(Summary!$D$17, 1, 1) + INT((ROW(B953)-1)/24), DATE(2024, 1, 1) + INT((ROW(B953)-1)/24))</f>
        <v>45331</v>
      </c>
      <c r="E991" s="459">
        <v>0.66666666666666674</v>
      </c>
      <c r="F991" s="780"/>
      <c r="G991" s="780"/>
      <c r="H991" s="460">
        <f t="shared" si="56"/>
        <v>0</v>
      </c>
      <c r="I991" s="460">
        <f t="shared" si="57"/>
        <v>0</v>
      </c>
      <c r="J991" s="460">
        <f t="shared" si="59"/>
        <v>0</v>
      </c>
      <c r="K991" s="9"/>
      <c r="P991" s="2"/>
      <c r="Q991" s="27"/>
      <c r="R991" s="2"/>
      <c r="S991" s="2"/>
      <c r="T991" s="2"/>
      <c r="U991" s="2"/>
      <c r="V991" s="2"/>
      <c r="W991" s="2"/>
    </row>
    <row r="992" spans="2:23" ht="15" customHeight="1" x14ac:dyDescent="0.35">
      <c r="B992" s="349"/>
      <c r="C992" s="715" t="str">
        <f t="shared" si="58"/>
        <v/>
      </c>
      <c r="D992" s="458">
        <f>IF(ISNUMBER(Summary!$D$17), DATE(Summary!$D$17, 1, 1) + INT((ROW(B954)-1)/24), DATE(2024, 1, 1) + INT((ROW(B954)-1)/24))</f>
        <v>45331</v>
      </c>
      <c r="E992" s="459">
        <v>0.70833333333333337</v>
      </c>
      <c r="F992" s="780"/>
      <c r="G992" s="780"/>
      <c r="H992" s="460">
        <f t="shared" si="56"/>
        <v>0</v>
      </c>
      <c r="I992" s="460">
        <f t="shared" si="57"/>
        <v>0</v>
      </c>
      <c r="J992" s="460">
        <f t="shared" si="59"/>
        <v>0</v>
      </c>
      <c r="K992" s="9"/>
      <c r="P992" s="2"/>
      <c r="Q992" s="27"/>
      <c r="R992" s="2"/>
      <c r="S992" s="2"/>
      <c r="T992" s="2"/>
      <c r="U992" s="2"/>
      <c r="V992" s="2"/>
      <c r="W992" s="2"/>
    </row>
    <row r="993" spans="2:23" ht="15" customHeight="1" x14ac:dyDescent="0.35">
      <c r="B993" s="349"/>
      <c r="C993" s="715" t="str">
        <f t="shared" si="58"/>
        <v/>
      </c>
      <c r="D993" s="458">
        <f>IF(ISNUMBER(Summary!$D$17), DATE(Summary!$D$17, 1, 1) + INT((ROW(B955)-1)/24), DATE(2024, 1, 1) + INT((ROW(B955)-1)/24))</f>
        <v>45331</v>
      </c>
      <c r="E993" s="459">
        <v>0.75000000000000011</v>
      </c>
      <c r="F993" s="780"/>
      <c r="G993" s="780"/>
      <c r="H993" s="460">
        <f t="shared" si="56"/>
        <v>0</v>
      </c>
      <c r="I993" s="460">
        <f t="shared" si="57"/>
        <v>0</v>
      </c>
      <c r="J993" s="460">
        <f t="shared" si="59"/>
        <v>0</v>
      </c>
      <c r="K993" s="9"/>
      <c r="P993" s="2"/>
      <c r="Q993" s="27"/>
      <c r="R993" s="2"/>
      <c r="S993" s="2"/>
      <c r="T993" s="2"/>
      <c r="U993" s="2"/>
      <c r="V993" s="2"/>
      <c r="W993" s="2"/>
    </row>
    <row r="994" spans="2:23" ht="15" customHeight="1" x14ac:dyDescent="0.35">
      <c r="B994" s="349"/>
      <c r="C994" s="715" t="str">
        <f t="shared" si="58"/>
        <v/>
      </c>
      <c r="D994" s="458">
        <f>IF(ISNUMBER(Summary!$D$17), DATE(Summary!$D$17, 1, 1) + INT((ROW(B956)-1)/24), DATE(2024, 1, 1) + INT((ROW(B956)-1)/24))</f>
        <v>45331</v>
      </c>
      <c r="E994" s="459">
        <v>0.79166666666666674</v>
      </c>
      <c r="F994" s="780"/>
      <c r="G994" s="780"/>
      <c r="H994" s="460">
        <f t="shared" si="56"/>
        <v>0</v>
      </c>
      <c r="I994" s="460">
        <f t="shared" si="57"/>
        <v>0</v>
      </c>
      <c r="J994" s="460">
        <f t="shared" si="59"/>
        <v>0</v>
      </c>
      <c r="K994" s="9"/>
      <c r="P994" s="2"/>
      <c r="Q994" s="27"/>
      <c r="R994" s="2"/>
      <c r="S994" s="2"/>
      <c r="T994" s="2"/>
      <c r="U994" s="2"/>
      <c r="V994" s="2"/>
      <c r="W994" s="2"/>
    </row>
    <row r="995" spans="2:23" ht="15" customHeight="1" x14ac:dyDescent="0.35">
      <c r="B995" s="349"/>
      <c r="C995" s="715" t="str">
        <f t="shared" si="58"/>
        <v/>
      </c>
      <c r="D995" s="458">
        <f>IF(ISNUMBER(Summary!$D$17), DATE(Summary!$D$17, 1, 1) + INT((ROW(B957)-1)/24), DATE(2024, 1, 1) + INT((ROW(B957)-1)/24))</f>
        <v>45331</v>
      </c>
      <c r="E995" s="459">
        <v>0.83333333333333337</v>
      </c>
      <c r="F995" s="780"/>
      <c r="G995" s="780"/>
      <c r="H995" s="460">
        <f t="shared" si="56"/>
        <v>0</v>
      </c>
      <c r="I995" s="460">
        <f t="shared" si="57"/>
        <v>0</v>
      </c>
      <c r="J995" s="460">
        <f t="shared" si="59"/>
        <v>0</v>
      </c>
      <c r="K995" s="9"/>
      <c r="P995" s="2"/>
      <c r="Q995" s="27"/>
      <c r="R995" s="2"/>
      <c r="S995" s="2"/>
      <c r="T995" s="2"/>
      <c r="U995" s="2"/>
      <c r="V995" s="2"/>
      <c r="W995" s="2"/>
    </row>
    <row r="996" spans="2:23" ht="15" customHeight="1" x14ac:dyDescent="0.35">
      <c r="B996" s="349"/>
      <c r="C996" s="715" t="str">
        <f t="shared" si="58"/>
        <v/>
      </c>
      <c r="D996" s="458">
        <f>IF(ISNUMBER(Summary!$D$17), DATE(Summary!$D$17, 1, 1) + INT((ROW(B958)-1)/24), DATE(2024, 1, 1) + INT((ROW(B958)-1)/24))</f>
        <v>45331</v>
      </c>
      <c r="E996" s="459">
        <v>0.87500000000000011</v>
      </c>
      <c r="F996" s="780"/>
      <c r="G996" s="780"/>
      <c r="H996" s="460">
        <f t="shared" si="56"/>
        <v>0</v>
      </c>
      <c r="I996" s="460">
        <f t="shared" si="57"/>
        <v>0</v>
      </c>
      <c r="J996" s="460">
        <f t="shared" si="59"/>
        <v>0</v>
      </c>
      <c r="K996" s="9"/>
      <c r="P996" s="2"/>
      <c r="Q996" s="27"/>
      <c r="R996" s="2"/>
      <c r="S996" s="2"/>
      <c r="T996" s="2"/>
      <c r="U996" s="2"/>
      <c r="V996" s="2"/>
      <c r="W996" s="2"/>
    </row>
    <row r="997" spans="2:23" ht="15" customHeight="1" x14ac:dyDescent="0.35">
      <c r="B997" s="349"/>
      <c r="C997" s="715" t="str">
        <f t="shared" si="58"/>
        <v/>
      </c>
      <c r="D997" s="458">
        <f>IF(ISNUMBER(Summary!$D$17), DATE(Summary!$D$17, 1, 1) + INT((ROW(B959)-1)/24), DATE(2024, 1, 1) + INT((ROW(B959)-1)/24))</f>
        <v>45331</v>
      </c>
      <c r="E997" s="459">
        <v>0.91666666666666674</v>
      </c>
      <c r="F997" s="780"/>
      <c r="G997" s="780"/>
      <c r="H997" s="460">
        <f t="shared" si="56"/>
        <v>0</v>
      </c>
      <c r="I997" s="460">
        <f t="shared" si="57"/>
        <v>0</v>
      </c>
      <c r="J997" s="460">
        <f t="shared" si="59"/>
        <v>0</v>
      </c>
      <c r="K997" s="9"/>
      <c r="P997" s="2"/>
      <c r="Q997" s="27"/>
      <c r="R997" s="2"/>
      <c r="S997" s="2"/>
      <c r="T997" s="2"/>
      <c r="U997" s="2"/>
      <c r="V997" s="2"/>
      <c r="W997" s="2"/>
    </row>
    <row r="998" spans="2:23" ht="15" customHeight="1" x14ac:dyDescent="0.35">
      <c r="B998" s="349"/>
      <c r="C998" s="715" t="str">
        <f t="shared" si="58"/>
        <v/>
      </c>
      <c r="D998" s="458">
        <f>IF(ISNUMBER(Summary!$D$17), DATE(Summary!$D$17, 1, 1) + INT((ROW(B960)-1)/24), DATE(2024, 1, 1) + INT((ROW(B960)-1)/24))</f>
        <v>45331</v>
      </c>
      <c r="E998" s="459">
        <v>0.95833333333333337</v>
      </c>
      <c r="F998" s="780"/>
      <c r="G998" s="780"/>
      <c r="H998" s="460">
        <f t="shared" si="56"/>
        <v>0</v>
      </c>
      <c r="I998" s="460">
        <f t="shared" si="57"/>
        <v>0</v>
      </c>
      <c r="J998" s="460">
        <f t="shared" si="59"/>
        <v>0</v>
      </c>
      <c r="K998" s="9"/>
      <c r="P998" s="2"/>
      <c r="Q998" s="27"/>
      <c r="R998" s="2"/>
      <c r="S998" s="2"/>
      <c r="T998" s="2"/>
      <c r="U998" s="2"/>
      <c r="V998" s="2"/>
      <c r="W998" s="2"/>
    </row>
    <row r="999" spans="2:23" ht="15" customHeight="1" x14ac:dyDescent="0.35">
      <c r="B999" s="457"/>
      <c r="C999" s="715">
        <f t="shared" si="58"/>
        <v>45332</v>
      </c>
      <c r="D999" s="458">
        <f>IF(ISNUMBER(Summary!$D$17), DATE(Summary!$D$17, 1, 1) + INT((ROW(B961)-1)/24), DATE(2024, 1, 1) + INT((ROW(B961)-1)/24))</f>
        <v>45332</v>
      </c>
      <c r="E999" s="459">
        <v>3.1225022567582528E-17</v>
      </c>
      <c r="F999" s="780"/>
      <c r="G999" s="780"/>
      <c r="H999" s="460">
        <f t="shared" ref="H999:H1062" si="60">IF(G999&gt;F999,F999,G999)</f>
        <v>0</v>
      </c>
      <c r="I999" s="460">
        <f t="shared" ref="I999:I1062" si="61">F999-H999</f>
        <v>0</v>
      </c>
      <c r="J999" s="460">
        <f t="shared" si="59"/>
        <v>0</v>
      </c>
      <c r="K999" s="9"/>
      <c r="P999" s="2"/>
      <c r="Q999" s="27"/>
      <c r="R999" s="2"/>
      <c r="S999" s="2"/>
      <c r="T999" s="2"/>
      <c r="U999" s="2"/>
      <c r="V999" s="2"/>
      <c r="W999" s="2"/>
    </row>
    <row r="1000" spans="2:23" ht="15" customHeight="1" x14ac:dyDescent="0.35">
      <c r="B1000" s="349"/>
      <c r="C1000" s="715" t="str">
        <f t="shared" ref="C1000:C1063" si="62">IF(MOD(ROW()-ROW($E$39), 24)=0, $D1000, "")</f>
        <v/>
      </c>
      <c r="D1000" s="458">
        <f>IF(ISNUMBER(Summary!$D$17), DATE(Summary!$D$17, 1, 1) + INT((ROW(B962)-1)/24), DATE(2024, 1, 1) + INT((ROW(B962)-1)/24))</f>
        <v>45332</v>
      </c>
      <c r="E1000" s="459">
        <v>4.1666666666666699E-2</v>
      </c>
      <c r="F1000" s="780"/>
      <c r="G1000" s="780"/>
      <c r="H1000" s="460">
        <f t="shared" si="60"/>
        <v>0</v>
      </c>
      <c r="I1000" s="460">
        <f t="shared" si="61"/>
        <v>0</v>
      </c>
      <c r="J1000" s="460">
        <f t="shared" ref="J1000:J1063" si="63">G1000-H1000</f>
        <v>0</v>
      </c>
      <c r="K1000" s="9"/>
      <c r="P1000" s="2"/>
      <c r="Q1000" s="27"/>
      <c r="R1000" s="2"/>
      <c r="S1000" s="2"/>
      <c r="T1000" s="2"/>
      <c r="U1000" s="2"/>
      <c r="V1000" s="2"/>
      <c r="W1000" s="2"/>
    </row>
    <row r="1001" spans="2:23" ht="15" customHeight="1" x14ac:dyDescent="0.35">
      <c r="B1001" s="349"/>
      <c r="C1001" s="715" t="str">
        <f t="shared" si="62"/>
        <v/>
      </c>
      <c r="D1001" s="458">
        <f>IF(ISNUMBER(Summary!$D$17), DATE(Summary!$D$17, 1, 1) + INT((ROW(B963)-1)/24), DATE(2024, 1, 1) + INT((ROW(B963)-1)/24))</f>
        <v>45332</v>
      </c>
      <c r="E1001" s="459">
        <v>8.333333333333337E-2</v>
      </c>
      <c r="F1001" s="780"/>
      <c r="G1001" s="780"/>
      <c r="H1001" s="460">
        <f t="shared" si="60"/>
        <v>0</v>
      </c>
      <c r="I1001" s="460">
        <f t="shared" si="61"/>
        <v>0</v>
      </c>
      <c r="J1001" s="460">
        <f t="shared" si="63"/>
        <v>0</v>
      </c>
      <c r="K1001" s="9"/>
      <c r="P1001" s="2"/>
      <c r="Q1001" s="27"/>
      <c r="R1001" s="2"/>
      <c r="S1001" s="2"/>
      <c r="T1001" s="2"/>
      <c r="U1001" s="2"/>
      <c r="V1001" s="2"/>
      <c r="W1001" s="2"/>
    </row>
    <row r="1002" spans="2:23" ht="15" customHeight="1" x14ac:dyDescent="0.35">
      <c r="B1002" s="349"/>
      <c r="C1002" s="715" t="str">
        <f t="shared" si="62"/>
        <v/>
      </c>
      <c r="D1002" s="458">
        <f>IF(ISNUMBER(Summary!$D$17), DATE(Summary!$D$17, 1, 1) + INT((ROW(B964)-1)/24), DATE(2024, 1, 1) + INT((ROW(B964)-1)/24))</f>
        <v>45332</v>
      </c>
      <c r="E1002" s="459">
        <v>0.12500000000000006</v>
      </c>
      <c r="F1002" s="780"/>
      <c r="G1002" s="780"/>
      <c r="H1002" s="460">
        <f t="shared" si="60"/>
        <v>0</v>
      </c>
      <c r="I1002" s="460">
        <f t="shared" si="61"/>
        <v>0</v>
      </c>
      <c r="J1002" s="460">
        <f t="shared" si="63"/>
        <v>0</v>
      </c>
      <c r="K1002" s="9"/>
      <c r="P1002" s="2"/>
      <c r="Q1002" s="27"/>
      <c r="R1002" s="2"/>
      <c r="S1002" s="2"/>
      <c r="T1002" s="2"/>
      <c r="U1002" s="2"/>
      <c r="V1002" s="2"/>
      <c r="W1002" s="2"/>
    </row>
    <row r="1003" spans="2:23" ht="15" customHeight="1" x14ac:dyDescent="0.35">
      <c r="B1003" s="349"/>
      <c r="C1003" s="715" t="str">
        <f t="shared" si="62"/>
        <v/>
      </c>
      <c r="D1003" s="458">
        <f>IF(ISNUMBER(Summary!$D$17), DATE(Summary!$D$17, 1, 1) + INT((ROW(B965)-1)/24), DATE(2024, 1, 1) + INT((ROW(B965)-1)/24))</f>
        <v>45332</v>
      </c>
      <c r="E1003" s="459">
        <v>0.16666666666666669</v>
      </c>
      <c r="F1003" s="780"/>
      <c r="G1003" s="780"/>
      <c r="H1003" s="460">
        <f t="shared" si="60"/>
        <v>0</v>
      </c>
      <c r="I1003" s="460">
        <f t="shared" si="61"/>
        <v>0</v>
      </c>
      <c r="J1003" s="460">
        <f t="shared" si="63"/>
        <v>0</v>
      </c>
      <c r="K1003" s="9"/>
      <c r="P1003" s="2"/>
      <c r="Q1003" s="27"/>
      <c r="R1003" s="2"/>
      <c r="S1003" s="2"/>
      <c r="T1003" s="2"/>
      <c r="U1003" s="2"/>
      <c r="V1003" s="2"/>
      <c r="W1003" s="2"/>
    </row>
    <row r="1004" spans="2:23" ht="15" customHeight="1" x14ac:dyDescent="0.35">
      <c r="B1004" s="349"/>
      <c r="C1004" s="715" t="str">
        <f t="shared" si="62"/>
        <v/>
      </c>
      <c r="D1004" s="458">
        <f>IF(ISNUMBER(Summary!$D$17), DATE(Summary!$D$17, 1, 1) + INT((ROW(B966)-1)/24), DATE(2024, 1, 1) + INT((ROW(B966)-1)/24))</f>
        <v>45332</v>
      </c>
      <c r="E1004" s="459">
        <v>0.20833333333333337</v>
      </c>
      <c r="F1004" s="780"/>
      <c r="G1004" s="780"/>
      <c r="H1004" s="460">
        <f t="shared" si="60"/>
        <v>0</v>
      </c>
      <c r="I1004" s="460">
        <f t="shared" si="61"/>
        <v>0</v>
      </c>
      <c r="J1004" s="460">
        <f t="shared" si="63"/>
        <v>0</v>
      </c>
      <c r="K1004" s="9"/>
      <c r="P1004" s="2"/>
      <c r="Q1004" s="27"/>
      <c r="R1004" s="2"/>
      <c r="S1004" s="2"/>
      <c r="T1004" s="2"/>
      <c r="U1004" s="2"/>
      <c r="V1004" s="2"/>
      <c r="W1004" s="2"/>
    </row>
    <row r="1005" spans="2:23" ht="15" customHeight="1" x14ac:dyDescent="0.35">
      <c r="B1005" s="349"/>
      <c r="C1005" s="715" t="str">
        <f t="shared" si="62"/>
        <v/>
      </c>
      <c r="D1005" s="458">
        <f>IF(ISNUMBER(Summary!$D$17), DATE(Summary!$D$17, 1, 1) + INT((ROW(B967)-1)/24), DATE(2024, 1, 1) + INT((ROW(B967)-1)/24))</f>
        <v>45332</v>
      </c>
      <c r="E1005" s="459">
        <v>0.25</v>
      </c>
      <c r="F1005" s="780"/>
      <c r="G1005" s="780"/>
      <c r="H1005" s="460">
        <f t="shared" si="60"/>
        <v>0</v>
      </c>
      <c r="I1005" s="460">
        <f t="shared" si="61"/>
        <v>0</v>
      </c>
      <c r="J1005" s="460">
        <f t="shared" si="63"/>
        <v>0</v>
      </c>
      <c r="K1005" s="9"/>
      <c r="P1005" s="2"/>
      <c r="Q1005" s="27"/>
      <c r="R1005" s="2"/>
      <c r="S1005" s="2"/>
      <c r="T1005" s="2"/>
      <c r="U1005" s="2"/>
      <c r="V1005" s="2"/>
      <c r="W1005" s="2"/>
    </row>
    <row r="1006" spans="2:23" ht="15" customHeight="1" x14ac:dyDescent="0.35">
      <c r="B1006" s="349"/>
      <c r="C1006" s="715" t="str">
        <f t="shared" si="62"/>
        <v/>
      </c>
      <c r="D1006" s="458">
        <f>IF(ISNUMBER(Summary!$D$17), DATE(Summary!$D$17, 1, 1) + INT((ROW(B968)-1)/24), DATE(2024, 1, 1) + INT((ROW(B968)-1)/24))</f>
        <v>45332</v>
      </c>
      <c r="E1006" s="459">
        <v>0.29166666666666669</v>
      </c>
      <c r="F1006" s="780"/>
      <c r="G1006" s="780"/>
      <c r="H1006" s="460">
        <f t="shared" si="60"/>
        <v>0</v>
      </c>
      <c r="I1006" s="460">
        <f t="shared" si="61"/>
        <v>0</v>
      </c>
      <c r="J1006" s="460">
        <f t="shared" si="63"/>
        <v>0</v>
      </c>
      <c r="K1006" s="9"/>
      <c r="P1006" s="2"/>
      <c r="Q1006" s="27"/>
      <c r="R1006" s="2"/>
      <c r="S1006" s="2"/>
      <c r="T1006" s="2"/>
      <c r="U1006" s="2"/>
      <c r="V1006" s="2"/>
      <c r="W1006" s="2"/>
    </row>
    <row r="1007" spans="2:23" ht="15" customHeight="1" x14ac:dyDescent="0.35">
      <c r="B1007" s="349"/>
      <c r="C1007" s="715" t="str">
        <f t="shared" si="62"/>
        <v/>
      </c>
      <c r="D1007" s="458">
        <f>IF(ISNUMBER(Summary!$D$17), DATE(Summary!$D$17, 1, 1) + INT((ROW(B969)-1)/24), DATE(2024, 1, 1) + INT((ROW(B969)-1)/24))</f>
        <v>45332</v>
      </c>
      <c r="E1007" s="459">
        <v>0.33333333333333337</v>
      </c>
      <c r="F1007" s="780"/>
      <c r="G1007" s="780"/>
      <c r="H1007" s="460">
        <f t="shared" si="60"/>
        <v>0</v>
      </c>
      <c r="I1007" s="460">
        <f t="shared" si="61"/>
        <v>0</v>
      </c>
      <c r="J1007" s="460">
        <f t="shared" si="63"/>
        <v>0</v>
      </c>
      <c r="K1007" s="9"/>
      <c r="P1007" s="2"/>
      <c r="Q1007" s="27"/>
      <c r="R1007" s="2"/>
      <c r="S1007" s="2"/>
      <c r="T1007" s="2"/>
      <c r="U1007" s="2"/>
      <c r="V1007" s="2"/>
      <c r="W1007" s="2"/>
    </row>
    <row r="1008" spans="2:23" ht="15" customHeight="1" x14ac:dyDescent="0.35">
      <c r="B1008" s="349"/>
      <c r="C1008" s="715" t="str">
        <f t="shared" si="62"/>
        <v/>
      </c>
      <c r="D1008" s="458">
        <f>IF(ISNUMBER(Summary!$D$17), DATE(Summary!$D$17, 1, 1) + INT((ROW(B970)-1)/24), DATE(2024, 1, 1) + INT((ROW(B970)-1)/24))</f>
        <v>45332</v>
      </c>
      <c r="E1008" s="459">
        <v>0.375</v>
      </c>
      <c r="F1008" s="780"/>
      <c r="G1008" s="780"/>
      <c r="H1008" s="460">
        <f t="shared" si="60"/>
        <v>0</v>
      </c>
      <c r="I1008" s="460">
        <f t="shared" si="61"/>
        <v>0</v>
      </c>
      <c r="J1008" s="460">
        <f t="shared" si="63"/>
        <v>0</v>
      </c>
      <c r="K1008" s="9"/>
      <c r="P1008" s="2"/>
      <c r="Q1008" s="27"/>
      <c r="R1008" s="2"/>
      <c r="S1008" s="2"/>
      <c r="T1008" s="2"/>
      <c r="U1008" s="2"/>
      <c r="V1008" s="2"/>
      <c r="W1008" s="2"/>
    </row>
    <row r="1009" spans="2:23" ht="15" customHeight="1" x14ac:dyDescent="0.35">
      <c r="B1009" s="349"/>
      <c r="C1009" s="715" t="str">
        <f t="shared" si="62"/>
        <v/>
      </c>
      <c r="D1009" s="458">
        <f>IF(ISNUMBER(Summary!$D$17), DATE(Summary!$D$17, 1, 1) + INT((ROW(B971)-1)/24), DATE(2024, 1, 1) + INT((ROW(B971)-1)/24))</f>
        <v>45332</v>
      </c>
      <c r="E1009" s="459">
        <v>0.41666666666666669</v>
      </c>
      <c r="F1009" s="780"/>
      <c r="G1009" s="780"/>
      <c r="H1009" s="460">
        <f t="shared" si="60"/>
        <v>0</v>
      </c>
      <c r="I1009" s="460">
        <f t="shared" si="61"/>
        <v>0</v>
      </c>
      <c r="J1009" s="460">
        <f t="shared" si="63"/>
        <v>0</v>
      </c>
      <c r="K1009" s="9"/>
      <c r="P1009" s="2"/>
      <c r="Q1009" s="27"/>
      <c r="R1009" s="2"/>
      <c r="S1009" s="2"/>
      <c r="T1009" s="2"/>
      <c r="U1009" s="2"/>
      <c r="V1009" s="2"/>
      <c r="W1009" s="2"/>
    </row>
    <row r="1010" spans="2:23" ht="15" customHeight="1" x14ac:dyDescent="0.35">
      <c r="B1010" s="349"/>
      <c r="C1010" s="715" t="str">
        <f t="shared" si="62"/>
        <v/>
      </c>
      <c r="D1010" s="458">
        <f>IF(ISNUMBER(Summary!$D$17), DATE(Summary!$D$17, 1, 1) + INT((ROW(B972)-1)/24), DATE(2024, 1, 1) + INT((ROW(B972)-1)/24))</f>
        <v>45332</v>
      </c>
      <c r="E1010" s="459">
        <v>0.45833333333333337</v>
      </c>
      <c r="F1010" s="780"/>
      <c r="G1010" s="780"/>
      <c r="H1010" s="460">
        <f t="shared" si="60"/>
        <v>0</v>
      </c>
      <c r="I1010" s="460">
        <f t="shared" si="61"/>
        <v>0</v>
      </c>
      <c r="J1010" s="460">
        <f t="shared" si="63"/>
        <v>0</v>
      </c>
      <c r="K1010" s="9"/>
      <c r="P1010" s="2"/>
      <c r="Q1010" s="27"/>
      <c r="R1010" s="2"/>
      <c r="S1010" s="2"/>
      <c r="T1010" s="2"/>
      <c r="U1010" s="2"/>
      <c r="V1010" s="2"/>
      <c r="W1010" s="2"/>
    </row>
    <row r="1011" spans="2:23" ht="15" customHeight="1" x14ac:dyDescent="0.35">
      <c r="B1011" s="349"/>
      <c r="C1011" s="715" t="str">
        <f t="shared" si="62"/>
        <v/>
      </c>
      <c r="D1011" s="458">
        <f>IF(ISNUMBER(Summary!$D$17), DATE(Summary!$D$17, 1, 1) + INT((ROW(B973)-1)/24), DATE(2024, 1, 1) + INT((ROW(B973)-1)/24))</f>
        <v>45332</v>
      </c>
      <c r="E1011" s="459">
        <v>0.50000000000000011</v>
      </c>
      <c r="F1011" s="780"/>
      <c r="G1011" s="780"/>
      <c r="H1011" s="460">
        <f t="shared" si="60"/>
        <v>0</v>
      </c>
      <c r="I1011" s="460">
        <f t="shared" si="61"/>
        <v>0</v>
      </c>
      <c r="J1011" s="460">
        <f t="shared" si="63"/>
        <v>0</v>
      </c>
      <c r="K1011" s="9"/>
      <c r="P1011" s="2"/>
      <c r="Q1011" s="27"/>
      <c r="R1011" s="2"/>
      <c r="S1011" s="2"/>
      <c r="T1011" s="2"/>
      <c r="U1011" s="2"/>
      <c r="V1011" s="2"/>
      <c r="W1011" s="2"/>
    </row>
    <row r="1012" spans="2:23" ht="15" customHeight="1" x14ac:dyDescent="0.35">
      <c r="B1012" s="349"/>
      <c r="C1012" s="715" t="str">
        <f t="shared" si="62"/>
        <v/>
      </c>
      <c r="D1012" s="458">
        <f>IF(ISNUMBER(Summary!$D$17), DATE(Summary!$D$17, 1, 1) + INT((ROW(B974)-1)/24), DATE(2024, 1, 1) + INT((ROW(B974)-1)/24))</f>
        <v>45332</v>
      </c>
      <c r="E1012" s="459">
        <v>0.54166666666666674</v>
      </c>
      <c r="F1012" s="780"/>
      <c r="G1012" s="780"/>
      <c r="H1012" s="460">
        <f t="shared" si="60"/>
        <v>0</v>
      </c>
      <c r="I1012" s="460">
        <f t="shared" si="61"/>
        <v>0</v>
      </c>
      <c r="J1012" s="460">
        <f t="shared" si="63"/>
        <v>0</v>
      </c>
      <c r="K1012" s="9"/>
      <c r="P1012" s="2"/>
      <c r="Q1012" s="27"/>
      <c r="R1012" s="2"/>
      <c r="S1012" s="2"/>
      <c r="T1012" s="2"/>
      <c r="U1012" s="2"/>
      <c r="V1012" s="2"/>
      <c r="W1012" s="2"/>
    </row>
    <row r="1013" spans="2:23" ht="15" customHeight="1" x14ac:dyDescent="0.35">
      <c r="B1013" s="349"/>
      <c r="C1013" s="715" t="str">
        <f t="shared" si="62"/>
        <v/>
      </c>
      <c r="D1013" s="458">
        <f>IF(ISNUMBER(Summary!$D$17), DATE(Summary!$D$17, 1, 1) + INT((ROW(B975)-1)/24), DATE(2024, 1, 1) + INT((ROW(B975)-1)/24))</f>
        <v>45332</v>
      </c>
      <c r="E1013" s="459">
        <v>0.58333333333333337</v>
      </c>
      <c r="F1013" s="780"/>
      <c r="G1013" s="780"/>
      <c r="H1013" s="460">
        <f t="shared" si="60"/>
        <v>0</v>
      </c>
      <c r="I1013" s="460">
        <f t="shared" si="61"/>
        <v>0</v>
      </c>
      <c r="J1013" s="460">
        <f t="shared" si="63"/>
        <v>0</v>
      </c>
      <c r="K1013" s="9"/>
      <c r="P1013" s="2"/>
      <c r="Q1013" s="27"/>
      <c r="R1013" s="2"/>
      <c r="S1013" s="2"/>
      <c r="T1013" s="2"/>
      <c r="U1013" s="2"/>
      <c r="V1013" s="2"/>
      <c r="W1013" s="2"/>
    </row>
    <row r="1014" spans="2:23" ht="15" customHeight="1" x14ac:dyDescent="0.35">
      <c r="B1014" s="349"/>
      <c r="C1014" s="715" t="str">
        <f t="shared" si="62"/>
        <v/>
      </c>
      <c r="D1014" s="458">
        <f>IF(ISNUMBER(Summary!$D$17), DATE(Summary!$D$17, 1, 1) + INT((ROW(B976)-1)/24), DATE(2024, 1, 1) + INT((ROW(B976)-1)/24))</f>
        <v>45332</v>
      </c>
      <c r="E1014" s="459">
        <v>0.62500000000000011</v>
      </c>
      <c r="F1014" s="780"/>
      <c r="G1014" s="780"/>
      <c r="H1014" s="460">
        <f t="shared" si="60"/>
        <v>0</v>
      </c>
      <c r="I1014" s="460">
        <f t="shared" si="61"/>
        <v>0</v>
      </c>
      <c r="J1014" s="460">
        <f t="shared" si="63"/>
        <v>0</v>
      </c>
      <c r="K1014" s="9"/>
      <c r="P1014" s="2"/>
      <c r="Q1014" s="27"/>
      <c r="R1014" s="2"/>
      <c r="S1014" s="2"/>
      <c r="T1014" s="2"/>
      <c r="U1014" s="2"/>
      <c r="V1014" s="2"/>
      <c r="W1014" s="2"/>
    </row>
    <row r="1015" spans="2:23" ht="15" customHeight="1" x14ac:dyDescent="0.35">
      <c r="B1015" s="349"/>
      <c r="C1015" s="715" t="str">
        <f t="shared" si="62"/>
        <v/>
      </c>
      <c r="D1015" s="458">
        <f>IF(ISNUMBER(Summary!$D$17), DATE(Summary!$D$17, 1, 1) + INT((ROW(B977)-1)/24), DATE(2024, 1, 1) + INT((ROW(B977)-1)/24))</f>
        <v>45332</v>
      </c>
      <c r="E1015" s="459">
        <v>0.66666666666666674</v>
      </c>
      <c r="F1015" s="780"/>
      <c r="G1015" s="780"/>
      <c r="H1015" s="460">
        <f t="shared" si="60"/>
        <v>0</v>
      </c>
      <c r="I1015" s="460">
        <f t="shared" si="61"/>
        <v>0</v>
      </c>
      <c r="J1015" s="460">
        <f t="shared" si="63"/>
        <v>0</v>
      </c>
      <c r="K1015" s="9"/>
      <c r="P1015" s="2"/>
      <c r="Q1015" s="27"/>
      <c r="R1015" s="2"/>
      <c r="S1015" s="2"/>
      <c r="T1015" s="2"/>
      <c r="U1015" s="2"/>
      <c r="V1015" s="2"/>
      <c r="W1015" s="2"/>
    </row>
    <row r="1016" spans="2:23" ht="15" customHeight="1" x14ac:dyDescent="0.35">
      <c r="B1016" s="349"/>
      <c r="C1016" s="715" t="str">
        <f t="shared" si="62"/>
        <v/>
      </c>
      <c r="D1016" s="458">
        <f>IF(ISNUMBER(Summary!$D$17), DATE(Summary!$D$17, 1, 1) + INT((ROW(B978)-1)/24), DATE(2024, 1, 1) + INT((ROW(B978)-1)/24))</f>
        <v>45332</v>
      </c>
      <c r="E1016" s="459">
        <v>0.70833333333333337</v>
      </c>
      <c r="F1016" s="780"/>
      <c r="G1016" s="780"/>
      <c r="H1016" s="460">
        <f t="shared" si="60"/>
        <v>0</v>
      </c>
      <c r="I1016" s="460">
        <f t="shared" si="61"/>
        <v>0</v>
      </c>
      <c r="J1016" s="460">
        <f t="shared" si="63"/>
        <v>0</v>
      </c>
      <c r="K1016" s="9"/>
      <c r="P1016" s="2"/>
      <c r="Q1016" s="27"/>
      <c r="R1016" s="2"/>
      <c r="S1016" s="2"/>
      <c r="T1016" s="2"/>
      <c r="U1016" s="2"/>
      <c r="V1016" s="2"/>
      <c r="W1016" s="2"/>
    </row>
    <row r="1017" spans="2:23" ht="15" customHeight="1" x14ac:dyDescent="0.35">
      <c r="B1017" s="349"/>
      <c r="C1017" s="715" t="str">
        <f t="shared" si="62"/>
        <v/>
      </c>
      <c r="D1017" s="458">
        <f>IF(ISNUMBER(Summary!$D$17), DATE(Summary!$D$17, 1, 1) + INT((ROW(B979)-1)/24), DATE(2024, 1, 1) + INT((ROW(B979)-1)/24))</f>
        <v>45332</v>
      </c>
      <c r="E1017" s="459">
        <v>0.75000000000000011</v>
      </c>
      <c r="F1017" s="780"/>
      <c r="G1017" s="780"/>
      <c r="H1017" s="460">
        <f t="shared" si="60"/>
        <v>0</v>
      </c>
      <c r="I1017" s="460">
        <f t="shared" si="61"/>
        <v>0</v>
      </c>
      <c r="J1017" s="460">
        <f t="shared" si="63"/>
        <v>0</v>
      </c>
      <c r="K1017" s="9"/>
      <c r="P1017" s="2"/>
      <c r="Q1017" s="27"/>
      <c r="R1017" s="2"/>
      <c r="S1017" s="2"/>
      <c r="T1017" s="2"/>
      <c r="U1017" s="2"/>
      <c r="V1017" s="2"/>
      <c r="W1017" s="2"/>
    </row>
    <row r="1018" spans="2:23" ht="15" customHeight="1" x14ac:dyDescent="0.35">
      <c r="B1018" s="349"/>
      <c r="C1018" s="715" t="str">
        <f t="shared" si="62"/>
        <v/>
      </c>
      <c r="D1018" s="458">
        <f>IF(ISNUMBER(Summary!$D$17), DATE(Summary!$D$17, 1, 1) + INT((ROW(B980)-1)/24), DATE(2024, 1, 1) + INT((ROW(B980)-1)/24))</f>
        <v>45332</v>
      </c>
      <c r="E1018" s="459">
        <v>0.79166666666666674</v>
      </c>
      <c r="F1018" s="780"/>
      <c r="G1018" s="780"/>
      <c r="H1018" s="460">
        <f t="shared" si="60"/>
        <v>0</v>
      </c>
      <c r="I1018" s="460">
        <f t="shared" si="61"/>
        <v>0</v>
      </c>
      <c r="J1018" s="460">
        <f t="shared" si="63"/>
        <v>0</v>
      </c>
      <c r="K1018" s="9"/>
      <c r="P1018" s="2"/>
      <c r="Q1018" s="27"/>
      <c r="R1018" s="2"/>
      <c r="S1018" s="2"/>
      <c r="T1018" s="2"/>
      <c r="U1018" s="2"/>
      <c r="V1018" s="2"/>
      <c r="W1018" s="2"/>
    </row>
    <row r="1019" spans="2:23" ht="15" customHeight="1" x14ac:dyDescent="0.35">
      <c r="B1019" s="349"/>
      <c r="C1019" s="715" t="str">
        <f t="shared" si="62"/>
        <v/>
      </c>
      <c r="D1019" s="458">
        <f>IF(ISNUMBER(Summary!$D$17), DATE(Summary!$D$17, 1, 1) + INT((ROW(B981)-1)/24), DATE(2024, 1, 1) + INT((ROW(B981)-1)/24))</f>
        <v>45332</v>
      </c>
      <c r="E1019" s="459">
        <v>0.83333333333333337</v>
      </c>
      <c r="F1019" s="780"/>
      <c r="G1019" s="780"/>
      <c r="H1019" s="460">
        <f t="shared" si="60"/>
        <v>0</v>
      </c>
      <c r="I1019" s="460">
        <f t="shared" si="61"/>
        <v>0</v>
      </c>
      <c r="J1019" s="460">
        <f t="shared" si="63"/>
        <v>0</v>
      </c>
      <c r="K1019" s="9"/>
      <c r="P1019" s="2"/>
      <c r="Q1019" s="27"/>
      <c r="R1019" s="2"/>
      <c r="S1019" s="2"/>
      <c r="T1019" s="2"/>
      <c r="U1019" s="2"/>
      <c r="V1019" s="2"/>
      <c r="W1019" s="2"/>
    </row>
    <row r="1020" spans="2:23" ht="15" customHeight="1" x14ac:dyDescent="0.35">
      <c r="B1020" s="349"/>
      <c r="C1020" s="715" t="str">
        <f t="shared" si="62"/>
        <v/>
      </c>
      <c r="D1020" s="458">
        <f>IF(ISNUMBER(Summary!$D$17), DATE(Summary!$D$17, 1, 1) + INT((ROW(B982)-1)/24), DATE(2024, 1, 1) + INT((ROW(B982)-1)/24))</f>
        <v>45332</v>
      </c>
      <c r="E1020" s="459">
        <v>0.87500000000000011</v>
      </c>
      <c r="F1020" s="780"/>
      <c r="G1020" s="780"/>
      <c r="H1020" s="460">
        <f t="shared" si="60"/>
        <v>0</v>
      </c>
      <c r="I1020" s="460">
        <f t="shared" si="61"/>
        <v>0</v>
      </c>
      <c r="J1020" s="460">
        <f t="shared" si="63"/>
        <v>0</v>
      </c>
      <c r="K1020" s="9"/>
      <c r="P1020" s="2"/>
      <c r="Q1020" s="27"/>
      <c r="R1020" s="2"/>
      <c r="S1020" s="2"/>
      <c r="T1020" s="2"/>
      <c r="U1020" s="2"/>
      <c r="V1020" s="2"/>
      <c r="W1020" s="2"/>
    </row>
    <row r="1021" spans="2:23" ht="15" customHeight="1" x14ac:dyDescent="0.35">
      <c r="B1021" s="349"/>
      <c r="C1021" s="715" t="str">
        <f t="shared" si="62"/>
        <v/>
      </c>
      <c r="D1021" s="458">
        <f>IF(ISNUMBER(Summary!$D$17), DATE(Summary!$D$17, 1, 1) + INT((ROW(B983)-1)/24), DATE(2024, 1, 1) + INT((ROW(B983)-1)/24))</f>
        <v>45332</v>
      </c>
      <c r="E1021" s="459">
        <v>0.91666666666666674</v>
      </c>
      <c r="F1021" s="780"/>
      <c r="G1021" s="780"/>
      <c r="H1021" s="460">
        <f t="shared" si="60"/>
        <v>0</v>
      </c>
      <c r="I1021" s="460">
        <f t="shared" si="61"/>
        <v>0</v>
      </c>
      <c r="J1021" s="460">
        <f t="shared" si="63"/>
        <v>0</v>
      </c>
      <c r="K1021" s="9"/>
      <c r="P1021" s="2"/>
      <c r="Q1021" s="27"/>
      <c r="R1021" s="2"/>
      <c r="S1021" s="2"/>
      <c r="T1021" s="2"/>
      <c r="U1021" s="2"/>
      <c r="V1021" s="2"/>
      <c r="W1021" s="2"/>
    </row>
    <row r="1022" spans="2:23" ht="15" customHeight="1" x14ac:dyDescent="0.35">
      <c r="B1022" s="349"/>
      <c r="C1022" s="715" t="str">
        <f t="shared" si="62"/>
        <v/>
      </c>
      <c r="D1022" s="458">
        <f>IF(ISNUMBER(Summary!$D$17), DATE(Summary!$D$17, 1, 1) + INT((ROW(B984)-1)/24), DATE(2024, 1, 1) + INT((ROW(B984)-1)/24))</f>
        <v>45332</v>
      </c>
      <c r="E1022" s="459">
        <v>0.95833333333333337</v>
      </c>
      <c r="F1022" s="780"/>
      <c r="G1022" s="780"/>
      <c r="H1022" s="460">
        <f t="shared" si="60"/>
        <v>0</v>
      </c>
      <c r="I1022" s="460">
        <f t="shared" si="61"/>
        <v>0</v>
      </c>
      <c r="J1022" s="460">
        <f t="shared" si="63"/>
        <v>0</v>
      </c>
      <c r="K1022" s="9"/>
      <c r="P1022" s="2"/>
      <c r="Q1022" s="27"/>
      <c r="R1022" s="2"/>
      <c r="S1022" s="2"/>
      <c r="T1022" s="2"/>
      <c r="U1022" s="2"/>
      <c r="V1022" s="2"/>
      <c r="W1022" s="2"/>
    </row>
    <row r="1023" spans="2:23" ht="15" customHeight="1" x14ac:dyDescent="0.35">
      <c r="B1023" s="457"/>
      <c r="C1023" s="715">
        <f t="shared" si="62"/>
        <v>45333</v>
      </c>
      <c r="D1023" s="458">
        <f>IF(ISNUMBER(Summary!$D$17), DATE(Summary!$D$17, 1, 1) + INT((ROW(B985)-1)/24), DATE(2024, 1, 1) + INT((ROW(B985)-1)/24))</f>
        <v>45333</v>
      </c>
      <c r="E1023" s="459">
        <v>3.1225022567582528E-17</v>
      </c>
      <c r="F1023" s="780"/>
      <c r="G1023" s="780"/>
      <c r="H1023" s="460">
        <f t="shared" si="60"/>
        <v>0</v>
      </c>
      <c r="I1023" s="460">
        <f t="shared" si="61"/>
        <v>0</v>
      </c>
      <c r="J1023" s="460">
        <f t="shared" si="63"/>
        <v>0</v>
      </c>
      <c r="K1023" s="9"/>
      <c r="P1023" s="2"/>
      <c r="Q1023" s="27"/>
      <c r="R1023" s="2"/>
      <c r="S1023" s="2"/>
      <c r="T1023" s="2"/>
      <c r="U1023" s="2"/>
      <c r="V1023" s="2"/>
      <c r="W1023" s="2"/>
    </row>
    <row r="1024" spans="2:23" ht="15" customHeight="1" x14ac:dyDescent="0.35">
      <c r="B1024" s="349"/>
      <c r="C1024" s="715" t="str">
        <f t="shared" si="62"/>
        <v/>
      </c>
      <c r="D1024" s="458">
        <f>IF(ISNUMBER(Summary!$D$17), DATE(Summary!$D$17, 1, 1) + INT((ROW(B986)-1)/24), DATE(2024, 1, 1) + INT((ROW(B986)-1)/24))</f>
        <v>45333</v>
      </c>
      <c r="E1024" s="459">
        <v>4.1666666666666699E-2</v>
      </c>
      <c r="F1024" s="780"/>
      <c r="G1024" s="780"/>
      <c r="H1024" s="460">
        <f t="shared" si="60"/>
        <v>0</v>
      </c>
      <c r="I1024" s="460">
        <f t="shared" si="61"/>
        <v>0</v>
      </c>
      <c r="J1024" s="460">
        <f t="shared" si="63"/>
        <v>0</v>
      </c>
      <c r="K1024" s="9"/>
      <c r="P1024" s="2"/>
      <c r="Q1024" s="27"/>
      <c r="R1024" s="2"/>
      <c r="S1024" s="2"/>
      <c r="T1024" s="2"/>
      <c r="U1024" s="2"/>
      <c r="V1024" s="2"/>
      <c r="W1024" s="2"/>
    </row>
    <row r="1025" spans="2:23" ht="15" customHeight="1" x14ac:dyDescent="0.35">
      <c r="B1025" s="349"/>
      <c r="C1025" s="715" t="str">
        <f t="shared" si="62"/>
        <v/>
      </c>
      <c r="D1025" s="458">
        <f>IF(ISNUMBER(Summary!$D$17), DATE(Summary!$D$17, 1, 1) + INT((ROW(B987)-1)/24), DATE(2024, 1, 1) + INT((ROW(B987)-1)/24))</f>
        <v>45333</v>
      </c>
      <c r="E1025" s="459">
        <v>8.333333333333337E-2</v>
      </c>
      <c r="F1025" s="780"/>
      <c r="G1025" s="780"/>
      <c r="H1025" s="460">
        <f t="shared" si="60"/>
        <v>0</v>
      </c>
      <c r="I1025" s="460">
        <f t="shared" si="61"/>
        <v>0</v>
      </c>
      <c r="J1025" s="460">
        <f t="shared" si="63"/>
        <v>0</v>
      </c>
      <c r="K1025" s="9"/>
      <c r="P1025" s="2"/>
      <c r="Q1025" s="27"/>
      <c r="R1025" s="2"/>
      <c r="S1025" s="2"/>
      <c r="T1025" s="2"/>
      <c r="U1025" s="2"/>
      <c r="V1025" s="2"/>
      <c r="W1025" s="2"/>
    </row>
    <row r="1026" spans="2:23" ht="15" customHeight="1" x14ac:dyDescent="0.35">
      <c r="B1026" s="349"/>
      <c r="C1026" s="715" t="str">
        <f t="shared" si="62"/>
        <v/>
      </c>
      <c r="D1026" s="458">
        <f>IF(ISNUMBER(Summary!$D$17), DATE(Summary!$D$17, 1, 1) + INT((ROW(B988)-1)/24), DATE(2024, 1, 1) + INT((ROW(B988)-1)/24))</f>
        <v>45333</v>
      </c>
      <c r="E1026" s="459">
        <v>0.12500000000000006</v>
      </c>
      <c r="F1026" s="780"/>
      <c r="G1026" s="780"/>
      <c r="H1026" s="460">
        <f t="shared" si="60"/>
        <v>0</v>
      </c>
      <c r="I1026" s="460">
        <f t="shared" si="61"/>
        <v>0</v>
      </c>
      <c r="J1026" s="460">
        <f t="shared" si="63"/>
        <v>0</v>
      </c>
      <c r="K1026" s="9"/>
      <c r="P1026" s="2"/>
      <c r="Q1026" s="27"/>
      <c r="R1026" s="2"/>
      <c r="S1026" s="2"/>
      <c r="T1026" s="2"/>
      <c r="U1026" s="2"/>
      <c r="V1026" s="2"/>
      <c r="W1026" s="2"/>
    </row>
    <row r="1027" spans="2:23" ht="15" customHeight="1" x14ac:dyDescent="0.35">
      <c r="B1027" s="349"/>
      <c r="C1027" s="715" t="str">
        <f t="shared" si="62"/>
        <v/>
      </c>
      <c r="D1027" s="458">
        <f>IF(ISNUMBER(Summary!$D$17), DATE(Summary!$D$17, 1, 1) + INT((ROW(B989)-1)/24), DATE(2024, 1, 1) + INT((ROW(B989)-1)/24))</f>
        <v>45333</v>
      </c>
      <c r="E1027" s="459">
        <v>0.16666666666666669</v>
      </c>
      <c r="F1027" s="780"/>
      <c r="G1027" s="780"/>
      <c r="H1027" s="460">
        <f t="shared" si="60"/>
        <v>0</v>
      </c>
      <c r="I1027" s="460">
        <f t="shared" si="61"/>
        <v>0</v>
      </c>
      <c r="J1027" s="460">
        <f t="shared" si="63"/>
        <v>0</v>
      </c>
      <c r="K1027" s="9"/>
      <c r="P1027" s="2"/>
      <c r="Q1027" s="27"/>
      <c r="R1027" s="2"/>
      <c r="S1027" s="2"/>
      <c r="T1027" s="2"/>
      <c r="U1027" s="2"/>
      <c r="V1027" s="2"/>
      <c r="W1027" s="2"/>
    </row>
    <row r="1028" spans="2:23" ht="15" customHeight="1" x14ac:dyDescent="0.35">
      <c r="B1028" s="349"/>
      <c r="C1028" s="715" t="str">
        <f t="shared" si="62"/>
        <v/>
      </c>
      <c r="D1028" s="458">
        <f>IF(ISNUMBER(Summary!$D$17), DATE(Summary!$D$17, 1, 1) + INT((ROW(B990)-1)/24), DATE(2024, 1, 1) + INT((ROW(B990)-1)/24))</f>
        <v>45333</v>
      </c>
      <c r="E1028" s="459">
        <v>0.20833333333333337</v>
      </c>
      <c r="F1028" s="780"/>
      <c r="G1028" s="780"/>
      <c r="H1028" s="460">
        <f t="shared" si="60"/>
        <v>0</v>
      </c>
      <c r="I1028" s="460">
        <f t="shared" si="61"/>
        <v>0</v>
      </c>
      <c r="J1028" s="460">
        <f t="shared" si="63"/>
        <v>0</v>
      </c>
      <c r="K1028" s="9"/>
      <c r="P1028" s="2"/>
      <c r="Q1028" s="27"/>
      <c r="R1028" s="2"/>
      <c r="S1028" s="2"/>
      <c r="T1028" s="2"/>
      <c r="U1028" s="2"/>
      <c r="V1028" s="2"/>
      <c r="W1028" s="2"/>
    </row>
    <row r="1029" spans="2:23" ht="15" customHeight="1" x14ac:dyDescent="0.35">
      <c r="B1029" s="349"/>
      <c r="C1029" s="715" t="str">
        <f t="shared" si="62"/>
        <v/>
      </c>
      <c r="D1029" s="458">
        <f>IF(ISNUMBER(Summary!$D$17), DATE(Summary!$D$17, 1, 1) + INT((ROW(B991)-1)/24), DATE(2024, 1, 1) + INT((ROW(B991)-1)/24))</f>
        <v>45333</v>
      </c>
      <c r="E1029" s="459">
        <v>0.25</v>
      </c>
      <c r="F1029" s="780"/>
      <c r="G1029" s="780"/>
      <c r="H1029" s="460">
        <f t="shared" si="60"/>
        <v>0</v>
      </c>
      <c r="I1029" s="460">
        <f t="shared" si="61"/>
        <v>0</v>
      </c>
      <c r="J1029" s="460">
        <f t="shared" si="63"/>
        <v>0</v>
      </c>
      <c r="K1029" s="9"/>
      <c r="P1029" s="2"/>
      <c r="Q1029" s="27"/>
      <c r="R1029" s="2"/>
      <c r="S1029" s="2"/>
      <c r="T1029" s="2"/>
      <c r="U1029" s="2"/>
      <c r="V1029" s="2"/>
      <c r="W1029" s="2"/>
    </row>
    <row r="1030" spans="2:23" ht="15" customHeight="1" x14ac:dyDescent="0.35">
      <c r="B1030" s="349"/>
      <c r="C1030" s="715" t="str">
        <f t="shared" si="62"/>
        <v/>
      </c>
      <c r="D1030" s="458">
        <f>IF(ISNUMBER(Summary!$D$17), DATE(Summary!$D$17, 1, 1) + INT((ROW(B992)-1)/24), DATE(2024, 1, 1) + INT((ROW(B992)-1)/24))</f>
        <v>45333</v>
      </c>
      <c r="E1030" s="459">
        <v>0.29166666666666669</v>
      </c>
      <c r="F1030" s="780"/>
      <c r="G1030" s="780"/>
      <c r="H1030" s="460">
        <f t="shared" si="60"/>
        <v>0</v>
      </c>
      <c r="I1030" s="460">
        <f t="shared" si="61"/>
        <v>0</v>
      </c>
      <c r="J1030" s="460">
        <f t="shared" si="63"/>
        <v>0</v>
      </c>
      <c r="K1030" s="9"/>
      <c r="P1030" s="2"/>
      <c r="Q1030" s="27"/>
      <c r="R1030" s="2"/>
      <c r="S1030" s="2"/>
      <c r="T1030" s="2"/>
      <c r="U1030" s="2"/>
      <c r="V1030" s="2"/>
      <c r="W1030" s="2"/>
    </row>
    <row r="1031" spans="2:23" ht="15" customHeight="1" x14ac:dyDescent="0.35">
      <c r="B1031" s="349"/>
      <c r="C1031" s="715" t="str">
        <f t="shared" si="62"/>
        <v/>
      </c>
      <c r="D1031" s="458">
        <f>IF(ISNUMBER(Summary!$D$17), DATE(Summary!$D$17, 1, 1) + INT((ROW(B993)-1)/24), DATE(2024, 1, 1) + INT((ROW(B993)-1)/24))</f>
        <v>45333</v>
      </c>
      <c r="E1031" s="459">
        <v>0.33333333333333337</v>
      </c>
      <c r="F1031" s="780"/>
      <c r="G1031" s="780"/>
      <c r="H1031" s="460">
        <f t="shared" si="60"/>
        <v>0</v>
      </c>
      <c r="I1031" s="460">
        <f t="shared" si="61"/>
        <v>0</v>
      </c>
      <c r="J1031" s="460">
        <f t="shared" si="63"/>
        <v>0</v>
      </c>
      <c r="K1031" s="9"/>
      <c r="P1031" s="2"/>
      <c r="Q1031" s="27"/>
      <c r="R1031" s="2"/>
      <c r="S1031" s="2"/>
      <c r="T1031" s="2"/>
      <c r="U1031" s="2"/>
      <c r="V1031" s="2"/>
      <c r="W1031" s="2"/>
    </row>
    <row r="1032" spans="2:23" ht="15" customHeight="1" x14ac:dyDescent="0.35">
      <c r="B1032" s="349"/>
      <c r="C1032" s="715" t="str">
        <f t="shared" si="62"/>
        <v/>
      </c>
      <c r="D1032" s="458">
        <f>IF(ISNUMBER(Summary!$D$17), DATE(Summary!$D$17, 1, 1) + INT((ROW(B994)-1)/24), DATE(2024, 1, 1) + INT((ROW(B994)-1)/24))</f>
        <v>45333</v>
      </c>
      <c r="E1032" s="459">
        <v>0.375</v>
      </c>
      <c r="F1032" s="780"/>
      <c r="G1032" s="780"/>
      <c r="H1032" s="460">
        <f t="shared" si="60"/>
        <v>0</v>
      </c>
      <c r="I1032" s="460">
        <f t="shared" si="61"/>
        <v>0</v>
      </c>
      <c r="J1032" s="460">
        <f t="shared" si="63"/>
        <v>0</v>
      </c>
      <c r="K1032" s="9"/>
      <c r="P1032" s="2"/>
      <c r="Q1032" s="27"/>
      <c r="R1032" s="2"/>
      <c r="S1032" s="2"/>
      <c r="T1032" s="2"/>
      <c r="U1032" s="2"/>
      <c r="V1032" s="2"/>
      <c r="W1032" s="2"/>
    </row>
    <row r="1033" spans="2:23" ht="15" customHeight="1" x14ac:dyDescent="0.35">
      <c r="B1033" s="349"/>
      <c r="C1033" s="715" t="str">
        <f t="shared" si="62"/>
        <v/>
      </c>
      <c r="D1033" s="458">
        <f>IF(ISNUMBER(Summary!$D$17), DATE(Summary!$D$17, 1, 1) + INT((ROW(B995)-1)/24), DATE(2024, 1, 1) + INT((ROW(B995)-1)/24))</f>
        <v>45333</v>
      </c>
      <c r="E1033" s="459">
        <v>0.41666666666666669</v>
      </c>
      <c r="F1033" s="780"/>
      <c r="G1033" s="780"/>
      <c r="H1033" s="460">
        <f t="shared" si="60"/>
        <v>0</v>
      </c>
      <c r="I1033" s="460">
        <f t="shared" si="61"/>
        <v>0</v>
      </c>
      <c r="J1033" s="460">
        <f t="shared" si="63"/>
        <v>0</v>
      </c>
      <c r="K1033" s="9"/>
      <c r="P1033" s="2"/>
      <c r="Q1033" s="27"/>
      <c r="R1033" s="2"/>
      <c r="S1033" s="2"/>
      <c r="T1033" s="2"/>
      <c r="U1033" s="2"/>
      <c r="V1033" s="2"/>
      <c r="W1033" s="2"/>
    </row>
    <row r="1034" spans="2:23" ht="15" customHeight="1" x14ac:dyDescent="0.35">
      <c r="B1034" s="349"/>
      <c r="C1034" s="715" t="str">
        <f t="shared" si="62"/>
        <v/>
      </c>
      <c r="D1034" s="458">
        <f>IF(ISNUMBER(Summary!$D$17), DATE(Summary!$D$17, 1, 1) + INT((ROW(B996)-1)/24), DATE(2024, 1, 1) + INT((ROW(B996)-1)/24))</f>
        <v>45333</v>
      </c>
      <c r="E1034" s="459">
        <v>0.45833333333333337</v>
      </c>
      <c r="F1034" s="780"/>
      <c r="G1034" s="780"/>
      <c r="H1034" s="460">
        <f t="shared" si="60"/>
        <v>0</v>
      </c>
      <c r="I1034" s="460">
        <f t="shared" si="61"/>
        <v>0</v>
      </c>
      <c r="J1034" s="460">
        <f t="shared" si="63"/>
        <v>0</v>
      </c>
      <c r="K1034" s="9"/>
      <c r="P1034" s="2"/>
      <c r="Q1034" s="27"/>
      <c r="R1034" s="2"/>
      <c r="S1034" s="2"/>
      <c r="T1034" s="2"/>
      <c r="U1034" s="2"/>
      <c r="V1034" s="2"/>
      <c r="W1034" s="2"/>
    </row>
    <row r="1035" spans="2:23" ht="15" customHeight="1" x14ac:dyDescent="0.35">
      <c r="B1035" s="349"/>
      <c r="C1035" s="715" t="str">
        <f t="shared" si="62"/>
        <v/>
      </c>
      <c r="D1035" s="458">
        <f>IF(ISNUMBER(Summary!$D$17), DATE(Summary!$D$17, 1, 1) + INT((ROW(B997)-1)/24), DATE(2024, 1, 1) + INT((ROW(B997)-1)/24))</f>
        <v>45333</v>
      </c>
      <c r="E1035" s="459">
        <v>0.50000000000000011</v>
      </c>
      <c r="F1035" s="780"/>
      <c r="G1035" s="780"/>
      <c r="H1035" s="460">
        <f t="shared" si="60"/>
        <v>0</v>
      </c>
      <c r="I1035" s="460">
        <f t="shared" si="61"/>
        <v>0</v>
      </c>
      <c r="J1035" s="460">
        <f t="shared" si="63"/>
        <v>0</v>
      </c>
      <c r="K1035" s="9"/>
      <c r="P1035" s="2"/>
      <c r="Q1035" s="27"/>
      <c r="R1035" s="2"/>
      <c r="S1035" s="2"/>
      <c r="T1035" s="2"/>
      <c r="U1035" s="2"/>
      <c r="V1035" s="2"/>
      <c r="W1035" s="2"/>
    </row>
    <row r="1036" spans="2:23" ht="15" customHeight="1" x14ac:dyDescent="0.35">
      <c r="B1036" s="349"/>
      <c r="C1036" s="715" t="str">
        <f t="shared" si="62"/>
        <v/>
      </c>
      <c r="D1036" s="458">
        <f>IF(ISNUMBER(Summary!$D$17), DATE(Summary!$D$17, 1, 1) + INT((ROW(B998)-1)/24), DATE(2024, 1, 1) + INT((ROW(B998)-1)/24))</f>
        <v>45333</v>
      </c>
      <c r="E1036" s="459">
        <v>0.54166666666666674</v>
      </c>
      <c r="F1036" s="780"/>
      <c r="G1036" s="780"/>
      <c r="H1036" s="460">
        <f t="shared" si="60"/>
        <v>0</v>
      </c>
      <c r="I1036" s="460">
        <f t="shared" si="61"/>
        <v>0</v>
      </c>
      <c r="J1036" s="460">
        <f t="shared" si="63"/>
        <v>0</v>
      </c>
      <c r="K1036" s="9"/>
      <c r="P1036" s="2"/>
      <c r="Q1036" s="27"/>
      <c r="R1036" s="2"/>
      <c r="S1036" s="2"/>
      <c r="T1036" s="2"/>
      <c r="U1036" s="2"/>
      <c r="V1036" s="2"/>
      <c r="W1036" s="2"/>
    </row>
    <row r="1037" spans="2:23" ht="15" customHeight="1" x14ac:dyDescent="0.35">
      <c r="B1037" s="349"/>
      <c r="C1037" s="715" t="str">
        <f t="shared" si="62"/>
        <v/>
      </c>
      <c r="D1037" s="458">
        <f>IF(ISNUMBER(Summary!$D$17), DATE(Summary!$D$17, 1, 1) + INT((ROW(B999)-1)/24), DATE(2024, 1, 1) + INT((ROW(B999)-1)/24))</f>
        <v>45333</v>
      </c>
      <c r="E1037" s="459">
        <v>0.58333333333333337</v>
      </c>
      <c r="F1037" s="780"/>
      <c r="G1037" s="780"/>
      <c r="H1037" s="460">
        <f t="shared" si="60"/>
        <v>0</v>
      </c>
      <c r="I1037" s="460">
        <f t="shared" si="61"/>
        <v>0</v>
      </c>
      <c r="J1037" s="460">
        <f t="shared" si="63"/>
        <v>0</v>
      </c>
      <c r="K1037" s="9"/>
      <c r="P1037" s="2"/>
      <c r="Q1037" s="27"/>
      <c r="R1037" s="2"/>
      <c r="S1037" s="2"/>
      <c r="T1037" s="2"/>
      <c r="U1037" s="2"/>
      <c r="V1037" s="2"/>
      <c r="W1037" s="2"/>
    </row>
    <row r="1038" spans="2:23" ht="15" customHeight="1" x14ac:dyDescent="0.35">
      <c r="B1038" s="349"/>
      <c r="C1038" s="715" t="str">
        <f t="shared" si="62"/>
        <v/>
      </c>
      <c r="D1038" s="458">
        <f>IF(ISNUMBER(Summary!$D$17), DATE(Summary!$D$17, 1, 1) + INT((ROW(B1000)-1)/24), DATE(2024, 1, 1) + INT((ROW(B1000)-1)/24))</f>
        <v>45333</v>
      </c>
      <c r="E1038" s="459">
        <v>0.62500000000000011</v>
      </c>
      <c r="F1038" s="780"/>
      <c r="G1038" s="780"/>
      <c r="H1038" s="460">
        <f t="shared" si="60"/>
        <v>0</v>
      </c>
      <c r="I1038" s="460">
        <f t="shared" si="61"/>
        <v>0</v>
      </c>
      <c r="J1038" s="460">
        <f t="shared" si="63"/>
        <v>0</v>
      </c>
      <c r="K1038" s="9"/>
      <c r="P1038" s="2"/>
      <c r="Q1038" s="27"/>
      <c r="R1038" s="2"/>
      <c r="S1038" s="2"/>
      <c r="T1038" s="2"/>
      <c r="U1038" s="2"/>
      <c r="V1038" s="2"/>
      <c r="W1038" s="2"/>
    </row>
    <row r="1039" spans="2:23" ht="15" customHeight="1" x14ac:dyDescent="0.35">
      <c r="B1039" s="349"/>
      <c r="C1039" s="715" t="str">
        <f t="shared" si="62"/>
        <v/>
      </c>
      <c r="D1039" s="458">
        <f>IF(ISNUMBER(Summary!$D$17), DATE(Summary!$D$17, 1, 1) + INT((ROW(B1001)-1)/24), DATE(2024, 1, 1) + INT((ROW(B1001)-1)/24))</f>
        <v>45333</v>
      </c>
      <c r="E1039" s="459">
        <v>0.66666666666666674</v>
      </c>
      <c r="F1039" s="780"/>
      <c r="G1039" s="780"/>
      <c r="H1039" s="460">
        <f t="shared" si="60"/>
        <v>0</v>
      </c>
      <c r="I1039" s="460">
        <f t="shared" si="61"/>
        <v>0</v>
      </c>
      <c r="J1039" s="460">
        <f t="shared" si="63"/>
        <v>0</v>
      </c>
      <c r="K1039" s="9"/>
      <c r="P1039" s="2"/>
      <c r="Q1039" s="27"/>
      <c r="R1039" s="2"/>
      <c r="S1039" s="2"/>
      <c r="T1039" s="2"/>
      <c r="U1039" s="2"/>
      <c r="V1039" s="2"/>
      <c r="W1039" s="2"/>
    </row>
    <row r="1040" spans="2:23" ht="15" customHeight="1" x14ac:dyDescent="0.35">
      <c r="B1040" s="349"/>
      <c r="C1040" s="715" t="str">
        <f t="shared" si="62"/>
        <v/>
      </c>
      <c r="D1040" s="458">
        <f>IF(ISNUMBER(Summary!$D$17), DATE(Summary!$D$17, 1, 1) + INT((ROW(B1002)-1)/24), DATE(2024, 1, 1) + INT((ROW(B1002)-1)/24))</f>
        <v>45333</v>
      </c>
      <c r="E1040" s="459">
        <v>0.70833333333333337</v>
      </c>
      <c r="F1040" s="780"/>
      <c r="G1040" s="780"/>
      <c r="H1040" s="460">
        <f t="shared" si="60"/>
        <v>0</v>
      </c>
      <c r="I1040" s="460">
        <f t="shared" si="61"/>
        <v>0</v>
      </c>
      <c r="J1040" s="460">
        <f t="shared" si="63"/>
        <v>0</v>
      </c>
      <c r="K1040" s="9"/>
      <c r="P1040" s="2"/>
      <c r="Q1040" s="27"/>
      <c r="R1040" s="2"/>
      <c r="S1040" s="2"/>
      <c r="T1040" s="2"/>
      <c r="U1040" s="2"/>
      <c r="V1040" s="2"/>
      <c r="W1040" s="2"/>
    </row>
    <row r="1041" spans="2:23" ht="15" customHeight="1" x14ac:dyDescent="0.35">
      <c r="B1041" s="349"/>
      <c r="C1041" s="715" t="str">
        <f t="shared" si="62"/>
        <v/>
      </c>
      <c r="D1041" s="458">
        <f>IF(ISNUMBER(Summary!$D$17), DATE(Summary!$D$17, 1, 1) + INT((ROW(B1003)-1)/24), DATE(2024, 1, 1) + INT((ROW(B1003)-1)/24))</f>
        <v>45333</v>
      </c>
      <c r="E1041" s="459">
        <v>0.75000000000000011</v>
      </c>
      <c r="F1041" s="780"/>
      <c r="G1041" s="780"/>
      <c r="H1041" s="460">
        <f t="shared" si="60"/>
        <v>0</v>
      </c>
      <c r="I1041" s="460">
        <f t="shared" si="61"/>
        <v>0</v>
      </c>
      <c r="J1041" s="460">
        <f t="shared" si="63"/>
        <v>0</v>
      </c>
      <c r="K1041" s="9"/>
      <c r="P1041" s="2"/>
      <c r="Q1041" s="27"/>
      <c r="R1041" s="2"/>
      <c r="S1041" s="2"/>
      <c r="T1041" s="2"/>
      <c r="U1041" s="2"/>
      <c r="V1041" s="2"/>
      <c r="W1041" s="2"/>
    </row>
    <row r="1042" spans="2:23" ht="15" customHeight="1" x14ac:dyDescent="0.35">
      <c r="B1042" s="349"/>
      <c r="C1042" s="715" t="str">
        <f t="shared" si="62"/>
        <v/>
      </c>
      <c r="D1042" s="458">
        <f>IF(ISNUMBER(Summary!$D$17), DATE(Summary!$D$17, 1, 1) + INT((ROW(B1004)-1)/24), DATE(2024, 1, 1) + INT((ROW(B1004)-1)/24))</f>
        <v>45333</v>
      </c>
      <c r="E1042" s="459">
        <v>0.79166666666666674</v>
      </c>
      <c r="F1042" s="780"/>
      <c r="G1042" s="780"/>
      <c r="H1042" s="460">
        <f t="shared" si="60"/>
        <v>0</v>
      </c>
      <c r="I1042" s="460">
        <f t="shared" si="61"/>
        <v>0</v>
      </c>
      <c r="J1042" s="460">
        <f t="shared" si="63"/>
        <v>0</v>
      </c>
      <c r="K1042" s="9"/>
      <c r="P1042" s="2"/>
      <c r="Q1042" s="27"/>
      <c r="R1042" s="2"/>
      <c r="S1042" s="2"/>
      <c r="T1042" s="2"/>
      <c r="U1042" s="2"/>
      <c r="V1042" s="2"/>
      <c r="W1042" s="2"/>
    </row>
    <row r="1043" spans="2:23" ht="15" customHeight="1" x14ac:dyDescent="0.35">
      <c r="B1043" s="349"/>
      <c r="C1043" s="715" t="str">
        <f t="shared" si="62"/>
        <v/>
      </c>
      <c r="D1043" s="458">
        <f>IF(ISNUMBER(Summary!$D$17), DATE(Summary!$D$17, 1, 1) + INT((ROW(B1005)-1)/24), DATE(2024, 1, 1) + INT((ROW(B1005)-1)/24))</f>
        <v>45333</v>
      </c>
      <c r="E1043" s="459">
        <v>0.83333333333333337</v>
      </c>
      <c r="F1043" s="780"/>
      <c r="G1043" s="780"/>
      <c r="H1043" s="460">
        <f t="shared" si="60"/>
        <v>0</v>
      </c>
      <c r="I1043" s="460">
        <f t="shared" si="61"/>
        <v>0</v>
      </c>
      <c r="J1043" s="460">
        <f t="shared" si="63"/>
        <v>0</v>
      </c>
      <c r="K1043" s="9"/>
      <c r="P1043" s="2"/>
      <c r="Q1043" s="27"/>
      <c r="R1043" s="2"/>
      <c r="S1043" s="2"/>
      <c r="T1043" s="2"/>
      <c r="U1043" s="2"/>
      <c r="V1043" s="2"/>
      <c r="W1043" s="2"/>
    </row>
    <row r="1044" spans="2:23" ht="15" customHeight="1" x14ac:dyDescent="0.35">
      <c r="B1044" s="349"/>
      <c r="C1044" s="715" t="str">
        <f t="shared" si="62"/>
        <v/>
      </c>
      <c r="D1044" s="458">
        <f>IF(ISNUMBER(Summary!$D$17), DATE(Summary!$D$17, 1, 1) + INT((ROW(B1006)-1)/24), DATE(2024, 1, 1) + INT((ROW(B1006)-1)/24))</f>
        <v>45333</v>
      </c>
      <c r="E1044" s="459">
        <v>0.87500000000000011</v>
      </c>
      <c r="F1044" s="780"/>
      <c r="G1044" s="780"/>
      <c r="H1044" s="460">
        <f t="shared" si="60"/>
        <v>0</v>
      </c>
      <c r="I1044" s="460">
        <f t="shared" si="61"/>
        <v>0</v>
      </c>
      <c r="J1044" s="460">
        <f t="shared" si="63"/>
        <v>0</v>
      </c>
      <c r="K1044" s="9"/>
      <c r="P1044" s="2"/>
      <c r="Q1044" s="27"/>
      <c r="R1044" s="2"/>
      <c r="S1044" s="2"/>
      <c r="T1044" s="2"/>
      <c r="U1044" s="2"/>
      <c r="V1044" s="2"/>
      <c r="W1044" s="2"/>
    </row>
    <row r="1045" spans="2:23" ht="15" customHeight="1" x14ac:dyDescent="0.35">
      <c r="B1045" s="349"/>
      <c r="C1045" s="715" t="str">
        <f t="shared" si="62"/>
        <v/>
      </c>
      <c r="D1045" s="458">
        <f>IF(ISNUMBER(Summary!$D$17), DATE(Summary!$D$17, 1, 1) + INT((ROW(B1007)-1)/24), DATE(2024, 1, 1) + INT((ROW(B1007)-1)/24))</f>
        <v>45333</v>
      </c>
      <c r="E1045" s="459">
        <v>0.91666666666666674</v>
      </c>
      <c r="F1045" s="780"/>
      <c r="G1045" s="780"/>
      <c r="H1045" s="460">
        <f t="shared" si="60"/>
        <v>0</v>
      </c>
      <c r="I1045" s="460">
        <f t="shared" si="61"/>
        <v>0</v>
      </c>
      <c r="J1045" s="460">
        <f t="shared" si="63"/>
        <v>0</v>
      </c>
      <c r="K1045" s="9"/>
      <c r="P1045" s="2"/>
      <c r="Q1045" s="27"/>
      <c r="R1045" s="2"/>
      <c r="S1045" s="2"/>
      <c r="T1045" s="2"/>
      <c r="U1045" s="2"/>
      <c r="V1045" s="2"/>
      <c r="W1045" s="2"/>
    </row>
    <row r="1046" spans="2:23" ht="15" customHeight="1" x14ac:dyDescent="0.35">
      <c r="B1046" s="349"/>
      <c r="C1046" s="715" t="str">
        <f t="shared" si="62"/>
        <v/>
      </c>
      <c r="D1046" s="458">
        <f>IF(ISNUMBER(Summary!$D$17), DATE(Summary!$D$17, 1, 1) + INT((ROW(B1008)-1)/24), DATE(2024, 1, 1) + INT((ROW(B1008)-1)/24))</f>
        <v>45333</v>
      </c>
      <c r="E1046" s="459">
        <v>0.95833333333333337</v>
      </c>
      <c r="F1046" s="780"/>
      <c r="G1046" s="780"/>
      <c r="H1046" s="460">
        <f t="shared" si="60"/>
        <v>0</v>
      </c>
      <c r="I1046" s="460">
        <f t="shared" si="61"/>
        <v>0</v>
      </c>
      <c r="J1046" s="460">
        <f t="shared" si="63"/>
        <v>0</v>
      </c>
      <c r="K1046" s="9"/>
      <c r="P1046" s="2"/>
      <c r="Q1046" s="27"/>
      <c r="R1046" s="2"/>
      <c r="S1046" s="2"/>
      <c r="T1046" s="2"/>
      <c r="U1046" s="2"/>
      <c r="V1046" s="2"/>
      <c r="W1046" s="2"/>
    </row>
    <row r="1047" spans="2:23" ht="15" customHeight="1" x14ac:dyDescent="0.35">
      <c r="B1047" s="457"/>
      <c r="C1047" s="715">
        <f t="shared" si="62"/>
        <v>45334</v>
      </c>
      <c r="D1047" s="458">
        <f>IF(ISNUMBER(Summary!$D$17), DATE(Summary!$D$17, 1, 1) + INT((ROW(B1009)-1)/24), DATE(2024, 1, 1) + INT((ROW(B1009)-1)/24))</f>
        <v>45334</v>
      </c>
      <c r="E1047" s="459">
        <v>3.1225022567582528E-17</v>
      </c>
      <c r="F1047" s="780"/>
      <c r="G1047" s="780"/>
      <c r="H1047" s="460">
        <f t="shared" si="60"/>
        <v>0</v>
      </c>
      <c r="I1047" s="460">
        <f t="shared" si="61"/>
        <v>0</v>
      </c>
      <c r="J1047" s="460">
        <f t="shared" si="63"/>
        <v>0</v>
      </c>
      <c r="K1047" s="9"/>
      <c r="P1047" s="2"/>
      <c r="Q1047" s="27"/>
      <c r="R1047" s="2"/>
      <c r="S1047" s="2"/>
      <c r="T1047" s="2"/>
      <c r="U1047" s="2"/>
      <c r="V1047" s="2"/>
      <c r="W1047" s="2"/>
    </row>
    <row r="1048" spans="2:23" ht="15" customHeight="1" x14ac:dyDescent="0.35">
      <c r="B1048" s="349"/>
      <c r="C1048" s="715" t="str">
        <f t="shared" si="62"/>
        <v/>
      </c>
      <c r="D1048" s="458">
        <f>IF(ISNUMBER(Summary!$D$17), DATE(Summary!$D$17, 1, 1) + INT((ROW(B1010)-1)/24), DATE(2024, 1, 1) + INT((ROW(B1010)-1)/24))</f>
        <v>45334</v>
      </c>
      <c r="E1048" s="459">
        <v>4.1666666666666699E-2</v>
      </c>
      <c r="F1048" s="780"/>
      <c r="G1048" s="780"/>
      <c r="H1048" s="460">
        <f t="shared" si="60"/>
        <v>0</v>
      </c>
      <c r="I1048" s="460">
        <f t="shared" si="61"/>
        <v>0</v>
      </c>
      <c r="J1048" s="460">
        <f t="shared" si="63"/>
        <v>0</v>
      </c>
      <c r="K1048" s="9"/>
      <c r="P1048" s="2"/>
      <c r="Q1048" s="27"/>
      <c r="R1048" s="2"/>
      <c r="S1048" s="2"/>
      <c r="T1048" s="2"/>
      <c r="U1048" s="2"/>
      <c r="V1048" s="2"/>
      <c r="W1048" s="2"/>
    </row>
    <row r="1049" spans="2:23" ht="15" customHeight="1" x14ac:dyDescent="0.35">
      <c r="B1049" s="349"/>
      <c r="C1049" s="715" t="str">
        <f t="shared" si="62"/>
        <v/>
      </c>
      <c r="D1049" s="458">
        <f>IF(ISNUMBER(Summary!$D$17), DATE(Summary!$D$17, 1, 1) + INT((ROW(B1011)-1)/24), DATE(2024, 1, 1) + INT((ROW(B1011)-1)/24))</f>
        <v>45334</v>
      </c>
      <c r="E1049" s="459">
        <v>8.333333333333337E-2</v>
      </c>
      <c r="F1049" s="780"/>
      <c r="G1049" s="780"/>
      <c r="H1049" s="460">
        <f t="shared" si="60"/>
        <v>0</v>
      </c>
      <c r="I1049" s="460">
        <f t="shared" si="61"/>
        <v>0</v>
      </c>
      <c r="J1049" s="460">
        <f t="shared" si="63"/>
        <v>0</v>
      </c>
      <c r="K1049" s="9"/>
      <c r="P1049" s="2"/>
      <c r="Q1049" s="27"/>
      <c r="R1049" s="2"/>
      <c r="S1049" s="2"/>
      <c r="T1049" s="2"/>
      <c r="U1049" s="2"/>
      <c r="V1049" s="2"/>
      <c r="W1049" s="2"/>
    </row>
    <row r="1050" spans="2:23" ht="15" customHeight="1" x14ac:dyDescent="0.35">
      <c r="B1050" s="349"/>
      <c r="C1050" s="715" t="str">
        <f t="shared" si="62"/>
        <v/>
      </c>
      <c r="D1050" s="458">
        <f>IF(ISNUMBER(Summary!$D$17), DATE(Summary!$D$17, 1, 1) + INT((ROW(B1012)-1)/24), DATE(2024, 1, 1) + INT((ROW(B1012)-1)/24))</f>
        <v>45334</v>
      </c>
      <c r="E1050" s="459">
        <v>0.12500000000000006</v>
      </c>
      <c r="F1050" s="780"/>
      <c r="G1050" s="780"/>
      <c r="H1050" s="460">
        <f t="shared" si="60"/>
        <v>0</v>
      </c>
      <c r="I1050" s="460">
        <f t="shared" si="61"/>
        <v>0</v>
      </c>
      <c r="J1050" s="460">
        <f t="shared" si="63"/>
        <v>0</v>
      </c>
      <c r="K1050" s="9"/>
      <c r="P1050" s="2"/>
      <c r="Q1050" s="27"/>
      <c r="R1050" s="2"/>
      <c r="S1050" s="2"/>
      <c r="T1050" s="2"/>
      <c r="U1050" s="2"/>
      <c r="V1050" s="2"/>
      <c r="W1050" s="2"/>
    </row>
    <row r="1051" spans="2:23" ht="15" customHeight="1" x14ac:dyDescent="0.35">
      <c r="B1051" s="349"/>
      <c r="C1051" s="715" t="str">
        <f t="shared" si="62"/>
        <v/>
      </c>
      <c r="D1051" s="458">
        <f>IF(ISNUMBER(Summary!$D$17), DATE(Summary!$D$17, 1, 1) + INT((ROW(B1013)-1)/24), DATE(2024, 1, 1) + INT((ROW(B1013)-1)/24))</f>
        <v>45334</v>
      </c>
      <c r="E1051" s="459">
        <v>0.16666666666666669</v>
      </c>
      <c r="F1051" s="780"/>
      <c r="G1051" s="780"/>
      <c r="H1051" s="460">
        <f t="shared" si="60"/>
        <v>0</v>
      </c>
      <c r="I1051" s="460">
        <f t="shared" si="61"/>
        <v>0</v>
      </c>
      <c r="J1051" s="460">
        <f t="shared" si="63"/>
        <v>0</v>
      </c>
      <c r="K1051" s="9"/>
      <c r="P1051" s="2"/>
      <c r="Q1051" s="27"/>
      <c r="R1051" s="2"/>
      <c r="S1051" s="2"/>
      <c r="T1051" s="2"/>
      <c r="U1051" s="2"/>
      <c r="V1051" s="2"/>
      <c r="W1051" s="2"/>
    </row>
    <row r="1052" spans="2:23" ht="15" customHeight="1" x14ac:dyDescent="0.35">
      <c r="B1052" s="349"/>
      <c r="C1052" s="715" t="str">
        <f t="shared" si="62"/>
        <v/>
      </c>
      <c r="D1052" s="458">
        <f>IF(ISNUMBER(Summary!$D$17), DATE(Summary!$D$17, 1, 1) + INT((ROW(B1014)-1)/24), DATE(2024, 1, 1) + INT((ROW(B1014)-1)/24))</f>
        <v>45334</v>
      </c>
      <c r="E1052" s="459">
        <v>0.20833333333333337</v>
      </c>
      <c r="F1052" s="780"/>
      <c r="G1052" s="780"/>
      <c r="H1052" s="460">
        <f t="shared" si="60"/>
        <v>0</v>
      </c>
      <c r="I1052" s="460">
        <f t="shared" si="61"/>
        <v>0</v>
      </c>
      <c r="J1052" s="460">
        <f t="shared" si="63"/>
        <v>0</v>
      </c>
      <c r="K1052" s="9"/>
      <c r="P1052" s="2"/>
      <c r="Q1052" s="27"/>
      <c r="R1052" s="2"/>
      <c r="S1052" s="2"/>
      <c r="T1052" s="2"/>
      <c r="U1052" s="2"/>
      <c r="V1052" s="2"/>
      <c r="W1052" s="2"/>
    </row>
    <row r="1053" spans="2:23" ht="15" customHeight="1" x14ac:dyDescent="0.35">
      <c r="B1053" s="349"/>
      <c r="C1053" s="715" t="str">
        <f t="shared" si="62"/>
        <v/>
      </c>
      <c r="D1053" s="458">
        <f>IF(ISNUMBER(Summary!$D$17), DATE(Summary!$D$17, 1, 1) + INT((ROW(B1015)-1)/24), DATE(2024, 1, 1) + INT((ROW(B1015)-1)/24))</f>
        <v>45334</v>
      </c>
      <c r="E1053" s="459">
        <v>0.25</v>
      </c>
      <c r="F1053" s="780"/>
      <c r="G1053" s="780"/>
      <c r="H1053" s="460">
        <f t="shared" si="60"/>
        <v>0</v>
      </c>
      <c r="I1053" s="460">
        <f t="shared" si="61"/>
        <v>0</v>
      </c>
      <c r="J1053" s="460">
        <f t="shared" si="63"/>
        <v>0</v>
      </c>
      <c r="K1053" s="9"/>
      <c r="P1053" s="2"/>
      <c r="Q1053" s="27"/>
      <c r="R1053" s="2"/>
      <c r="S1053" s="2"/>
      <c r="T1053" s="2"/>
      <c r="U1053" s="2"/>
      <c r="V1053" s="2"/>
      <c r="W1053" s="2"/>
    </row>
    <row r="1054" spans="2:23" ht="15" customHeight="1" x14ac:dyDescent="0.35">
      <c r="B1054" s="349"/>
      <c r="C1054" s="715" t="str">
        <f t="shared" si="62"/>
        <v/>
      </c>
      <c r="D1054" s="458">
        <f>IF(ISNUMBER(Summary!$D$17), DATE(Summary!$D$17, 1, 1) + INT((ROW(B1016)-1)/24), DATE(2024, 1, 1) + INT((ROW(B1016)-1)/24))</f>
        <v>45334</v>
      </c>
      <c r="E1054" s="459">
        <v>0.29166666666666669</v>
      </c>
      <c r="F1054" s="780"/>
      <c r="G1054" s="780"/>
      <c r="H1054" s="460">
        <f t="shared" si="60"/>
        <v>0</v>
      </c>
      <c r="I1054" s="460">
        <f t="shared" si="61"/>
        <v>0</v>
      </c>
      <c r="J1054" s="460">
        <f t="shared" si="63"/>
        <v>0</v>
      </c>
      <c r="K1054" s="9"/>
      <c r="P1054" s="2"/>
      <c r="Q1054" s="27"/>
      <c r="R1054" s="2"/>
      <c r="S1054" s="2"/>
      <c r="T1054" s="2"/>
      <c r="U1054" s="2"/>
      <c r="V1054" s="2"/>
      <c r="W1054" s="2"/>
    </row>
    <row r="1055" spans="2:23" ht="15" customHeight="1" x14ac:dyDescent="0.35">
      <c r="B1055" s="349"/>
      <c r="C1055" s="715" t="str">
        <f t="shared" si="62"/>
        <v/>
      </c>
      <c r="D1055" s="458">
        <f>IF(ISNUMBER(Summary!$D$17), DATE(Summary!$D$17, 1, 1) + INT((ROW(B1017)-1)/24), DATE(2024, 1, 1) + INT((ROW(B1017)-1)/24))</f>
        <v>45334</v>
      </c>
      <c r="E1055" s="459">
        <v>0.33333333333333337</v>
      </c>
      <c r="F1055" s="780"/>
      <c r="G1055" s="780"/>
      <c r="H1055" s="460">
        <f t="shared" si="60"/>
        <v>0</v>
      </c>
      <c r="I1055" s="460">
        <f t="shared" si="61"/>
        <v>0</v>
      </c>
      <c r="J1055" s="460">
        <f t="shared" si="63"/>
        <v>0</v>
      </c>
      <c r="K1055" s="9"/>
      <c r="P1055" s="2"/>
      <c r="Q1055" s="27"/>
      <c r="R1055" s="2"/>
      <c r="S1055" s="2"/>
      <c r="T1055" s="2"/>
      <c r="U1055" s="2"/>
      <c r="V1055" s="2"/>
      <c r="W1055" s="2"/>
    </row>
    <row r="1056" spans="2:23" ht="15" customHeight="1" x14ac:dyDescent="0.35">
      <c r="B1056" s="349"/>
      <c r="C1056" s="715" t="str">
        <f t="shared" si="62"/>
        <v/>
      </c>
      <c r="D1056" s="458">
        <f>IF(ISNUMBER(Summary!$D$17), DATE(Summary!$D$17, 1, 1) + INT((ROW(B1018)-1)/24), DATE(2024, 1, 1) + INT((ROW(B1018)-1)/24))</f>
        <v>45334</v>
      </c>
      <c r="E1056" s="459">
        <v>0.375</v>
      </c>
      <c r="F1056" s="780"/>
      <c r="G1056" s="780"/>
      <c r="H1056" s="460">
        <f t="shared" si="60"/>
        <v>0</v>
      </c>
      <c r="I1056" s="460">
        <f t="shared" si="61"/>
        <v>0</v>
      </c>
      <c r="J1056" s="460">
        <f t="shared" si="63"/>
        <v>0</v>
      </c>
      <c r="K1056" s="9"/>
      <c r="P1056" s="2"/>
      <c r="Q1056" s="27"/>
      <c r="R1056" s="2"/>
      <c r="S1056" s="2"/>
      <c r="T1056" s="2"/>
      <c r="U1056" s="2"/>
      <c r="V1056" s="2"/>
      <c r="W1056" s="2"/>
    </row>
    <row r="1057" spans="2:23" ht="15" customHeight="1" x14ac:dyDescent="0.35">
      <c r="B1057" s="349"/>
      <c r="C1057" s="715" t="str">
        <f t="shared" si="62"/>
        <v/>
      </c>
      <c r="D1057" s="458">
        <f>IF(ISNUMBER(Summary!$D$17), DATE(Summary!$D$17, 1, 1) + INT((ROW(B1019)-1)/24), DATE(2024, 1, 1) + INT((ROW(B1019)-1)/24))</f>
        <v>45334</v>
      </c>
      <c r="E1057" s="459">
        <v>0.41666666666666669</v>
      </c>
      <c r="F1057" s="780"/>
      <c r="G1057" s="780"/>
      <c r="H1057" s="460">
        <f t="shared" si="60"/>
        <v>0</v>
      </c>
      <c r="I1057" s="460">
        <f t="shared" si="61"/>
        <v>0</v>
      </c>
      <c r="J1057" s="460">
        <f t="shared" si="63"/>
        <v>0</v>
      </c>
      <c r="K1057" s="9"/>
      <c r="P1057" s="2"/>
      <c r="Q1057" s="27"/>
      <c r="R1057" s="2"/>
      <c r="S1057" s="2"/>
      <c r="T1057" s="2"/>
      <c r="U1057" s="2"/>
      <c r="V1057" s="2"/>
      <c r="W1057" s="2"/>
    </row>
    <row r="1058" spans="2:23" ht="15" customHeight="1" x14ac:dyDescent="0.35">
      <c r="B1058" s="349"/>
      <c r="C1058" s="715" t="str">
        <f t="shared" si="62"/>
        <v/>
      </c>
      <c r="D1058" s="458">
        <f>IF(ISNUMBER(Summary!$D$17), DATE(Summary!$D$17, 1, 1) + INT((ROW(B1020)-1)/24), DATE(2024, 1, 1) + INT((ROW(B1020)-1)/24))</f>
        <v>45334</v>
      </c>
      <c r="E1058" s="459">
        <v>0.45833333333333337</v>
      </c>
      <c r="F1058" s="780"/>
      <c r="G1058" s="780"/>
      <c r="H1058" s="460">
        <f t="shared" si="60"/>
        <v>0</v>
      </c>
      <c r="I1058" s="460">
        <f t="shared" si="61"/>
        <v>0</v>
      </c>
      <c r="J1058" s="460">
        <f t="shared" si="63"/>
        <v>0</v>
      </c>
      <c r="K1058" s="9"/>
      <c r="P1058" s="2"/>
      <c r="Q1058" s="27"/>
      <c r="R1058" s="2"/>
      <c r="S1058" s="2"/>
      <c r="T1058" s="2"/>
      <c r="U1058" s="2"/>
      <c r="V1058" s="2"/>
      <c r="W1058" s="2"/>
    </row>
    <row r="1059" spans="2:23" ht="15" customHeight="1" x14ac:dyDescent="0.35">
      <c r="B1059" s="349"/>
      <c r="C1059" s="715" t="str">
        <f t="shared" si="62"/>
        <v/>
      </c>
      <c r="D1059" s="458">
        <f>IF(ISNUMBER(Summary!$D$17), DATE(Summary!$D$17, 1, 1) + INT((ROW(B1021)-1)/24), DATE(2024, 1, 1) + INT((ROW(B1021)-1)/24))</f>
        <v>45334</v>
      </c>
      <c r="E1059" s="459">
        <v>0.50000000000000011</v>
      </c>
      <c r="F1059" s="780"/>
      <c r="G1059" s="780"/>
      <c r="H1059" s="460">
        <f t="shared" si="60"/>
        <v>0</v>
      </c>
      <c r="I1059" s="460">
        <f t="shared" si="61"/>
        <v>0</v>
      </c>
      <c r="J1059" s="460">
        <f t="shared" si="63"/>
        <v>0</v>
      </c>
      <c r="K1059" s="9"/>
      <c r="P1059" s="2"/>
      <c r="Q1059" s="27"/>
      <c r="R1059" s="2"/>
      <c r="S1059" s="2"/>
      <c r="T1059" s="2"/>
      <c r="U1059" s="2"/>
      <c r="V1059" s="2"/>
      <c r="W1059" s="2"/>
    </row>
    <row r="1060" spans="2:23" ht="15" customHeight="1" x14ac:dyDescent="0.35">
      <c r="B1060" s="349"/>
      <c r="C1060" s="715" t="str">
        <f t="shared" si="62"/>
        <v/>
      </c>
      <c r="D1060" s="458">
        <f>IF(ISNUMBER(Summary!$D$17), DATE(Summary!$D$17, 1, 1) + INT((ROW(B1022)-1)/24), DATE(2024, 1, 1) + INT((ROW(B1022)-1)/24))</f>
        <v>45334</v>
      </c>
      <c r="E1060" s="459">
        <v>0.54166666666666674</v>
      </c>
      <c r="F1060" s="780"/>
      <c r="G1060" s="780"/>
      <c r="H1060" s="460">
        <f t="shared" si="60"/>
        <v>0</v>
      </c>
      <c r="I1060" s="460">
        <f t="shared" si="61"/>
        <v>0</v>
      </c>
      <c r="J1060" s="460">
        <f t="shared" si="63"/>
        <v>0</v>
      </c>
      <c r="K1060" s="9"/>
      <c r="P1060" s="2"/>
      <c r="Q1060" s="27"/>
      <c r="R1060" s="2"/>
      <c r="S1060" s="2"/>
      <c r="T1060" s="2"/>
      <c r="U1060" s="2"/>
      <c r="V1060" s="2"/>
      <c r="W1060" s="2"/>
    </row>
    <row r="1061" spans="2:23" ht="15" customHeight="1" x14ac:dyDescent="0.35">
      <c r="B1061" s="349"/>
      <c r="C1061" s="715" t="str">
        <f t="shared" si="62"/>
        <v/>
      </c>
      <c r="D1061" s="458">
        <f>IF(ISNUMBER(Summary!$D$17), DATE(Summary!$D$17, 1, 1) + INT((ROW(B1023)-1)/24), DATE(2024, 1, 1) + INT((ROW(B1023)-1)/24))</f>
        <v>45334</v>
      </c>
      <c r="E1061" s="459">
        <v>0.58333333333333337</v>
      </c>
      <c r="F1061" s="780"/>
      <c r="G1061" s="780"/>
      <c r="H1061" s="460">
        <f t="shared" si="60"/>
        <v>0</v>
      </c>
      <c r="I1061" s="460">
        <f t="shared" si="61"/>
        <v>0</v>
      </c>
      <c r="J1061" s="460">
        <f t="shared" si="63"/>
        <v>0</v>
      </c>
      <c r="K1061" s="9"/>
      <c r="P1061" s="2"/>
      <c r="Q1061" s="27"/>
      <c r="R1061" s="2"/>
      <c r="S1061" s="2"/>
      <c r="T1061" s="2"/>
      <c r="U1061" s="2"/>
      <c r="V1061" s="2"/>
      <c r="W1061" s="2"/>
    </row>
    <row r="1062" spans="2:23" ht="15" customHeight="1" x14ac:dyDescent="0.35">
      <c r="B1062" s="349"/>
      <c r="C1062" s="715" t="str">
        <f t="shared" si="62"/>
        <v/>
      </c>
      <c r="D1062" s="458">
        <f>IF(ISNUMBER(Summary!$D$17), DATE(Summary!$D$17, 1, 1) + INT((ROW(B1024)-1)/24), DATE(2024, 1, 1) + INT((ROW(B1024)-1)/24))</f>
        <v>45334</v>
      </c>
      <c r="E1062" s="459">
        <v>0.62500000000000011</v>
      </c>
      <c r="F1062" s="780"/>
      <c r="G1062" s="780"/>
      <c r="H1062" s="460">
        <f t="shared" si="60"/>
        <v>0</v>
      </c>
      <c r="I1062" s="460">
        <f t="shared" si="61"/>
        <v>0</v>
      </c>
      <c r="J1062" s="460">
        <f t="shared" si="63"/>
        <v>0</v>
      </c>
      <c r="K1062" s="9"/>
      <c r="P1062" s="2"/>
      <c r="Q1062" s="27"/>
      <c r="R1062" s="2"/>
      <c r="S1062" s="2"/>
      <c r="T1062" s="2"/>
      <c r="U1062" s="2"/>
      <c r="V1062" s="2"/>
      <c r="W1062" s="2"/>
    </row>
    <row r="1063" spans="2:23" ht="15" customHeight="1" x14ac:dyDescent="0.35">
      <c r="B1063" s="349"/>
      <c r="C1063" s="715" t="str">
        <f t="shared" si="62"/>
        <v/>
      </c>
      <c r="D1063" s="458">
        <f>IF(ISNUMBER(Summary!$D$17), DATE(Summary!$D$17, 1, 1) + INT((ROW(B1025)-1)/24), DATE(2024, 1, 1) + INT((ROW(B1025)-1)/24))</f>
        <v>45334</v>
      </c>
      <c r="E1063" s="459">
        <v>0.66666666666666674</v>
      </c>
      <c r="F1063" s="780"/>
      <c r="G1063" s="780"/>
      <c r="H1063" s="460">
        <f t="shared" ref="H1063:H1126" si="64">IF(G1063&gt;F1063,F1063,G1063)</f>
        <v>0</v>
      </c>
      <c r="I1063" s="460">
        <f t="shared" ref="I1063:I1126" si="65">F1063-H1063</f>
        <v>0</v>
      </c>
      <c r="J1063" s="460">
        <f t="shared" si="63"/>
        <v>0</v>
      </c>
      <c r="K1063" s="9"/>
      <c r="P1063" s="2"/>
      <c r="Q1063" s="27"/>
      <c r="R1063" s="2"/>
      <c r="S1063" s="2"/>
      <c r="T1063" s="2"/>
      <c r="U1063" s="2"/>
      <c r="V1063" s="2"/>
      <c r="W1063" s="2"/>
    </row>
    <row r="1064" spans="2:23" ht="15" customHeight="1" x14ac:dyDescent="0.35">
      <c r="B1064" s="349"/>
      <c r="C1064" s="715" t="str">
        <f t="shared" ref="C1064:C1127" si="66">IF(MOD(ROW()-ROW($E$39), 24)=0, $D1064, "")</f>
        <v/>
      </c>
      <c r="D1064" s="458">
        <f>IF(ISNUMBER(Summary!$D$17), DATE(Summary!$D$17, 1, 1) + INT((ROW(B1026)-1)/24), DATE(2024, 1, 1) + INT((ROW(B1026)-1)/24))</f>
        <v>45334</v>
      </c>
      <c r="E1064" s="459">
        <v>0.70833333333333337</v>
      </c>
      <c r="F1064" s="780"/>
      <c r="G1064" s="780"/>
      <c r="H1064" s="460">
        <f t="shared" si="64"/>
        <v>0</v>
      </c>
      <c r="I1064" s="460">
        <f t="shared" si="65"/>
        <v>0</v>
      </c>
      <c r="J1064" s="460">
        <f t="shared" ref="J1064:J1127" si="67">G1064-H1064</f>
        <v>0</v>
      </c>
      <c r="K1064" s="9"/>
      <c r="P1064" s="2"/>
      <c r="Q1064" s="27"/>
      <c r="R1064" s="2"/>
      <c r="S1064" s="2"/>
      <c r="T1064" s="2"/>
      <c r="U1064" s="2"/>
      <c r="V1064" s="2"/>
      <c r="W1064" s="2"/>
    </row>
    <row r="1065" spans="2:23" ht="15" customHeight="1" x14ac:dyDescent="0.35">
      <c r="B1065" s="349"/>
      <c r="C1065" s="715" t="str">
        <f t="shared" si="66"/>
        <v/>
      </c>
      <c r="D1065" s="458">
        <f>IF(ISNUMBER(Summary!$D$17), DATE(Summary!$D$17, 1, 1) + INT((ROW(B1027)-1)/24), DATE(2024, 1, 1) + INT((ROW(B1027)-1)/24))</f>
        <v>45334</v>
      </c>
      <c r="E1065" s="459">
        <v>0.75000000000000011</v>
      </c>
      <c r="F1065" s="780"/>
      <c r="G1065" s="780"/>
      <c r="H1065" s="460">
        <f t="shared" si="64"/>
        <v>0</v>
      </c>
      <c r="I1065" s="460">
        <f t="shared" si="65"/>
        <v>0</v>
      </c>
      <c r="J1065" s="460">
        <f t="shared" si="67"/>
        <v>0</v>
      </c>
      <c r="K1065" s="9"/>
      <c r="P1065" s="2"/>
      <c r="Q1065" s="27"/>
      <c r="R1065" s="2"/>
      <c r="S1065" s="2"/>
      <c r="T1065" s="2"/>
      <c r="U1065" s="2"/>
      <c r="V1065" s="2"/>
      <c r="W1065" s="2"/>
    </row>
    <row r="1066" spans="2:23" ht="15" customHeight="1" x14ac:dyDescent="0.35">
      <c r="B1066" s="349"/>
      <c r="C1066" s="715" t="str">
        <f t="shared" si="66"/>
        <v/>
      </c>
      <c r="D1066" s="458">
        <f>IF(ISNUMBER(Summary!$D$17), DATE(Summary!$D$17, 1, 1) + INT((ROW(B1028)-1)/24), DATE(2024, 1, 1) + INT((ROW(B1028)-1)/24))</f>
        <v>45334</v>
      </c>
      <c r="E1066" s="459">
        <v>0.79166666666666674</v>
      </c>
      <c r="F1066" s="780"/>
      <c r="G1066" s="780"/>
      <c r="H1066" s="460">
        <f t="shared" si="64"/>
        <v>0</v>
      </c>
      <c r="I1066" s="460">
        <f t="shared" si="65"/>
        <v>0</v>
      </c>
      <c r="J1066" s="460">
        <f t="shared" si="67"/>
        <v>0</v>
      </c>
      <c r="K1066" s="9"/>
      <c r="P1066" s="2"/>
      <c r="Q1066" s="27"/>
      <c r="R1066" s="2"/>
      <c r="S1066" s="2"/>
      <c r="T1066" s="2"/>
      <c r="U1066" s="2"/>
      <c r="V1066" s="2"/>
      <c r="W1066" s="2"/>
    </row>
    <row r="1067" spans="2:23" ht="15" customHeight="1" x14ac:dyDescent="0.35">
      <c r="B1067" s="349"/>
      <c r="C1067" s="715" t="str">
        <f t="shared" si="66"/>
        <v/>
      </c>
      <c r="D1067" s="458">
        <f>IF(ISNUMBER(Summary!$D$17), DATE(Summary!$D$17, 1, 1) + INT((ROW(B1029)-1)/24), DATE(2024, 1, 1) + INT((ROW(B1029)-1)/24))</f>
        <v>45334</v>
      </c>
      <c r="E1067" s="459">
        <v>0.83333333333333337</v>
      </c>
      <c r="F1067" s="780"/>
      <c r="G1067" s="780"/>
      <c r="H1067" s="460">
        <f t="shared" si="64"/>
        <v>0</v>
      </c>
      <c r="I1067" s="460">
        <f t="shared" si="65"/>
        <v>0</v>
      </c>
      <c r="J1067" s="460">
        <f t="shared" si="67"/>
        <v>0</v>
      </c>
      <c r="K1067" s="9"/>
      <c r="P1067" s="2"/>
      <c r="Q1067" s="27"/>
      <c r="R1067" s="2"/>
      <c r="S1067" s="2"/>
      <c r="T1067" s="2"/>
      <c r="U1067" s="2"/>
      <c r="V1067" s="2"/>
      <c r="W1067" s="2"/>
    </row>
    <row r="1068" spans="2:23" ht="15" customHeight="1" x14ac:dyDescent="0.35">
      <c r="B1068" s="349"/>
      <c r="C1068" s="715" t="str">
        <f t="shared" si="66"/>
        <v/>
      </c>
      <c r="D1068" s="458">
        <f>IF(ISNUMBER(Summary!$D$17), DATE(Summary!$D$17, 1, 1) + INT((ROW(B1030)-1)/24), DATE(2024, 1, 1) + INT((ROW(B1030)-1)/24))</f>
        <v>45334</v>
      </c>
      <c r="E1068" s="459">
        <v>0.87500000000000011</v>
      </c>
      <c r="F1068" s="780"/>
      <c r="G1068" s="780"/>
      <c r="H1068" s="460">
        <f t="shared" si="64"/>
        <v>0</v>
      </c>
      <c r="I1068" s="460">
        <f t="shared" si="65"/>
        <v>0</v>
      </c>
      <c r="J1068" s="460">
        <f t="shared" si="67"/>
        <v>0</v>
      </c>
      <c r="K1068" s="9"/>
      <c r="P1068" s="2"/>
      <c r="Q1068" s="27"/>
      <c r="R1068" s="2"/>
      <c r="S1068" s="2"/>
      <c r="T1068" s="2"/>
      <c r="U1068" s="2"/>
      <c r="V1068" s="2"/>
      <c r="W1068" s="2"/>
    </row>
    <row r="1069" spans="2:23" ht="15" customHeight="1" x14ac:dyDescent="0.35">
      <c r="B1069" s="349"/>
      <c r="C1069" s="715" t="str">
        <f t="shared" si="66"/>
        <v/>
      </c>
      <c r="D1069" s="458">
        <f>IF(ISNUMBER(Summary!$D$17), DATE(Summary!$D$17, 1, 1) + INT((ROW(B1031)-1)/24), DATE(2024, 1, 1) + INT((ROW(B1031)-1)/24))</f>
        <v>45334</v>
      </c>
      <c r="E1069" s="459">
        <v>0.91666666666666674</v>
      </c>
      <c r="F1069" s="780"/>
      <c r="G1069" s="780"/>
      <c r="H1069" s="460">
        <f t="shared" si="64"/>
        <v>0</v>
      </c>
      <c r="I1069" s="460">
        <f t="shared" si="65"/>
        <v>0</v>
      </c>
      <c r="J1069" s="460">
        <f t="shared" si="67"/>
        <v>0</v>
      </c>
      <c r="K1069" s="9"/>
      <c r="P1069" s="2"/>
      <c r="Q1069" s="27"/>
      <c r="R1069" s="2"/>
      <c r="S1069" s="2"/>
      <c r="T1069" s="2"/>
      <c r="U1069" s="2"/>
      <c r="V1069" s="2"/>
      <c r="W1069" s="2"/>
    </row>
    <row r="1070" spans="2:23" ht="15" customHeight="1" x14ac:dyDescent="0.35">
      <c r="B1070" s="349"/>
      <c r="C1070" s="715" t="str">
        <f t="shared" si="66"/>
        <v/>
      </c>
      <c r="D1070" s="458">
        <f>IF(ISNUMBER(Summary!$D$17), DATE(Summary!$D$17, 1, 1) + INT((ROW(B1032)-1)/24), DATE(2024, 1, 1) + INT((ROW(B1032)-1)/24))</f>
        <v>45334</v>
      </c>
      <c r="E1070" s="459">
        <v>0.95833333333333337</v>
      </c>
      <c r="F1070" s="780"/>
      <c r="G1070" s="780"/>
      <c r="H1070" s="460">
        <f t="shared" si="64"/>
        <v>0</v>
      </c>
      <c r="I1070" s="460">
        <f t="shared" si="65"/>
        <v>0</v>
      </c>
      <c r="J1070" s="460">
        <f t="shared" si="67"/>
        <v>0</v>
      </c>
      <c r="K1070" s="9"/>
      <c r="P1070" s="2"/>
      <c r="Q1070" s="27"/>
      <c r="R1070" s="2"/>
      <c r="S1070" s="2"/>
      <c r="T1070" s="2"/>
      <c r="U1070" s="2"/>
      <c r="V1070" s="2"/>
      <c r="W1070" s="2"/>
    </row>
    <row r="1071" spans="2:23" ht="15" customHeight="1" x14ac:dyDescent="0.35">
      <c r="B1071" s="457"/>
      <c r="C1071" s="715">
        <f t="shared" si="66"/>
        <v>45335</v>
      </c>
      <c r="D1071" s="458">
        <f>IF(ISNUMBER(Summary!$D$17), DATE(Summary!$D$17, 1, 1) + INT((ROW(B1033)-1)/24), DATE(2024, 1, 1) + INT((ROW(B1033)-1)/24))</f>
        <v>45335</v>
      </c>
      <c r="E1071" s="459">
        <v>3.1225022567582528E-17</v>
      </c>
      <c r="F1071" s="780"/>
      <c r="G1071" s="780"/>
      <c r="H1071" s="460">
        <f t="shared" si="64"/>
        <v>0</v>
      </c>
      <c r="I1071" s="460">
        <f t="shared" si="65"/>
        <v>0</v>
      </c>
      <c r="J1071" s="460">
        <f t="shared" si="67"/>
        <v>0</v>
      </c>
      <c r="K1071" s="9"/>
      <c r="P1071" s="2"/>
      <c r="Q1071" s="27"/>
      <c r="R1071" s="2"/>
      <c r="S1071" s="2"/>
      <c r="T1071" s="2"/>
      <c r="U1071" s="2"/>
      <c r="V1071" s="2"/>
      <c r="W1071" s="2"/>
    </row>
    <row r="1072" spans="2:23" ht="15" customHeight="1" x14ac:dyDescent="0.35">
      <c r="B1072" s="349"/>
      <c r="C1072" s="715" t="str">
        <f t="shared" si="66"/>
        <v/>
      </c>
      <c r="D1072" s="458">
        <f>IF(ISNUMBER(Summary!$D$17), DATE(Summary!$D$17, 1, 1) + INT((ROW(B1034)-1)/24), DATE(2024, 1, 1) + INT((ROW(B1034)-1)/24))</f>
        <v>45335</v>
      </c>
      <c r="E1072" s="459">
        <v>4.1666666666666699E-2</v>
      </c>
      <c r="F1072" s="780"/>
      <c r="G1072" s="780"/>
      <c r="H1072" s="460">
        <f t="shared" si="64"/>
        <v>0</v>
      </c>
      <c r="I1072" s="460">
        <f t="shared" si="65"/>
        <v>0</v>
      </c>
      <c r="J1072" s="460">
        <f t="shared" si="67"/>
        <v>0</v>
      </c>
      <c r="K1072" s="9"/>
      <c r="P1072" s="2"/>
      <c r="Q1072" s="27"/>
      <c r="R1072" s="2"/>
      <c r="S1072" s="2"/>
      <c r="T1072" s="2"/>
      <c r="U1072" s="2"/>
      <c r="V1072" s="2"/>
      <c r="W1072" s="2"/>
    </row>
    <row r="1073" spans="2:23" ht="15" customHeight="1" x14ac:dyDescent="0.35">
      <c r="B1073" s="349"/>
      <c r="C1073" s="715" t="str">
        <f t="shared" si="66"/>
        <v/>
      </c>
      <c r="D1073" s="458">
        <f>IF(ISNUMBER(Summary!$D$17), DATE(Summary!$D$17, 1, 1) + INT((ROW(B1035)-1)/24), DATE(2024, 1, 1) + INT((ROW(B1035)-1)/24))</f>
        <v>45335</v>
      </c>
      <c r="E1073" s="459">
        <v>8.333333333333337E-2</v>
      </c>
      <c r="F1073" s="780"/>
      <c r="G1073" s="780"/>
      <c r="H1073" s="460">
        <f t="shared" si="64"/>
        <v>0</v>
      </c>
      <c r="I1073" s="460">
        <f t="shared" si="65"/>
        <v>0</v>
      </c>
      <c r="J1073" s="460">
        <f t="shared" si="67"/>
        <v>0</v>
      </c>
      <c r="K1073" s="9"/>
      <c r="P1073" s="2"/>
      <c r="Q1073" s="27"/>
      <c r="R1073" s="2"/>
      <c r="S1073" s="2"/>
      <c r="T1073" s="2"/>
      <c r="U1073" s="2"/>
      <c r="V1073" s="2"/>
      <c r="W1073" s="2"/>
    </row>
    <row r="1074" spans="2:23" ht="15" customHeight="1" x14ac:dyDescent="0.35">
      <c r="B1074" s="349"/>
      <c r="C1074" s="715" t="str">
        <f t="shared" si="66"/>
        <v/>
      </c>
      <c r="D1074" s="458">
        <f>IF(ISNUMBER(Summary!$D$17), DATE(Summary!$D$17, 1, 1) + INT((ROW(B1036)-1)/24), DATE(2024, 1, 1) + INT((ROW(B1036)-1)/24))</f>
        <v>45335</v>
      </c>
      <c r="E1074" s="459">
        <v>0.12500000000000006</v>
      </c>
      <c r="F1074" s="780"/>
      <c r="G1074" s="780"/>
      <c r="H1074" s="460">
        <f t="shared" si="64"/>
        <v>0</v>
      </c>
      <c r="I1074" s="460">
        <f t="shared" si="65"/>
        <v>0</v>
      </c>
      <c r="J1074" s="460">
        <f t="shared" si="67"/>
        <v>0</v>
      </c>
      <c r="K1074" s="9"/>
      <c r="P1074" s="2"/>
      <c r="Q1074" s="27"/>
      <c r="R1074" s="2"/>
      <c r="S1074" s="2"/>
      <c r="T1074" s="2"/>
      <c r="U1074" s="2"/>
      <c r="V1074" s="2"/>
      <c r="W1074" s="2"/>
    </row>
    <row r="1075" spans="2:23" ht="15" customHeight="1" x14ac:dyDescent="0.35">
      <c r="B1075" s="349"/>
      <c r="C1075" s="715" t="str">
        <f t="shared" si="66"/>
        <v/>
      </c>
      <c r="D1075" s="458">
        <f>IF(ISNUMBER(Summary!$D$17), DATE(Summary!$D$17, 1, 1) + INT((ROW(B1037)-1)/24), DATE(2024, 1, 1) + INT((ROW(B1037)-1)/24))</f>
        <v>45335</v>
      </c>
      <c r="E1075" s="459">
        <v>0.16666666666666669</v>
      </c>
      <c r="F1075" s="780"/>
      <c r="G1075" s="780"/>
      <c r="H1075" s="460">
        <f t="shared" si="64"/>
        <v>0</v>
      </c>
      <c r="I1075" s="460">
        <f t="shared" si="65"/>
        <v>0</v>
      </c>
      <c r="J1075" s="460">
        <f t="shared" si="67"/>
        <v>0</v>
      </c>
      <c r="K1075" s="9"/>
      <c r="P1075" s="2"/>
      <c r="Q1075" s="27"/>
      <c r="R1075" s="2"/>
      <c r="S1075" s="2"/>
      <c r="T1075" s="2"/>
      <c r="U1075" s="2"/>
      <c r="V1075" s="2"/>
      <c r="W1075" s="2"/>
    </row>
    <row r="1076" spans="2:23" ht="15" customHeight="1" x14ac:dyDescent="0.35">
      <c r="B1076" s="349"/>
      <c r="C1076" s="715" t="str">
        <f t="shared" si="66"/>
        <v/>
      </c>
      <c r="D1076" s="458">
        <f>IF(ISNUMBER(Summary!$D$17), DATE(Summary!$D$17, 1, 1) + INT((ROW(B1038)-1)/24), DATE(2024, 1, 1) + INT((ROW(B1038)-1)/24))</f>
        <v>45335</v>
      </c>
      <c r="E1076" s="459">
        <v>0.20833333333333337</v>
      </c>
      <c r="F1076" s="780"/>
      <c r="G1076" s="780"/>
      <c r="H1076" s="460">
        <f t="shared" si="64"/>
        <v>0</v>
      </c>
      <c r="I1076" s="460">
        <f t="shared" si="65"/>
        <v>0</v>
      </c>
      <c r="J1076" s="460">
        <f t="shared" si="67"/>
        <v>0</v>
      </c>
      <c r="K1076" s="9"/>
      <c r="P1076" s="2"/>
      <c r="Q1076" s="27"/>
      <c r="R1076" s="2"/>
      <c r="S1076" s="2"/>
      <c r="T1076" s="2"/>
      <c r="U1076" s="2"/>
      <c r="V1076" s="2"/>
      <c r="W1076" s="2"/>
    </row>
    <row r="1077" spans="2:23" ht="15" customHeight="1" x14ac:dyDescent="0.35">
      <c r="B1077" s="349"/>
      <c r="C1077" s="715" t="str">
        <f t="shared" si="66"/>
        <v/>
      </c>
      <c r="D1077" s="458">
        <f>IF(ISNUMBER(Summary!$D$17), DATE(Summary!$D$17, 1, 1) + INT((ROW(B1039)-1)/24), DATE(2024, 1, 1) + INT((ROW(B1039)-1)/24))</f>
        <v>45335</v>
      </c>
      <c r="E1077" s="459">
        <v>0.25</v>
      </c>
      <c r="F1077" s="780"/>
      <c r="G1077" s="780"/>
      <c r="H1077" s="460">
        <f t="shared" si="64"/>
        <v>0</v>
      </c>
      <c r="I1077" s="460">
        <f t="shared" si="65"/>
        <v>0</v>
      </c>
      <c r="J1077" s="460">
        <f t="shared" si="67"/>
        <v>0</v>
      </c>
      <c r="K1077" s="9"/>
      <c r="P1077" s="2"/>
      <c r="Q1077" s="27"/>
      <c r="R1077" s="2"/>
      <c r="S1077" s="2"/>
      <c r="T1077" s="2"/>
      <c r="U1077" s="2"/>
      <c r="V1077" s="2"/>
      <c r="W1077" s="2"/>
    </row>
    <row r="1078" spans="2:23" ht="15" customHeight="1" x14ac:dyDescent="0.35">
      <c r="B1078" s="349"/>
      <c r="C1078" s="715" t="str">
        <f t="shared" si="66"/>
        <v/>
      </c>
      <c r="D1078" s="458">
        <f>IF(ISNUMBER(Summary!$D$17), DATE(Summary!$D$17, 1, 1) + INT((ROW(B1040)-1)/24), DATE(2024, 1, 1) + INT((ROW(B1040)-1)/24))</f>
        <v>45335</v>
      </c>
      <c r="E1078" s="459">
        <v>0.29166666666666669</v>
      </c>
      <c r="F1078" s="780"/>
      <c r="G1078" s="780"/>
      <c r="H1078" s="460">
        <f t="shared" si="64"/>
        <v>0</v>
      </c>
      <c r="I1078" s="460">
        <f t="shared" si="65"/>
        <v>0</v>
      </c>
      <c r="J1078" s="460">
        <f t="shared" si="67"/>
        <v>0</v>
      </c>
      <c r="K1078" s="9"/>
      <c r="P1078" s="2"/>
      <c r="Q1078" s="27"/>
      <c r="R1078" s="2"/>
      <c r="S1078" s="2"/>
      <c r="T1078" s="2"/>
      <c r="U1078" s="2"/>
      <c r="V1078" s="2"/>
      <c r="W1078" s="2"/>
    </row>
    <row r="1079" spans="2:23" ht="15" customHeight="1" x14ac:dyDescent="0.35">
      <c r="B1079" s="349"/>
      <c r="C1079" s="715" t="str">
        <f t="shared" si="66"/>
        <v/>
      </c>
      <c r="D1079" s="458">
        <f>IF(ISNUMBER(Summary!$D$17), DATE(Summary!$D$17, 1, 1) + INT((ROW(B1041)-1)/24), DATE(2024, 1, 1) + INT((ROW(B1041)-1)/24))</f>
        <v>45335</v>
      </c>
      <c r="E1079" s="459">
        <v>0.33333333333333337</v>
      </c>
      <c r="F1079" s="780"/>
      <c r="G1079" s="780"/>
      <c r="H1079" s="460">
        <f t="shared" si="64"/>
        <v>0</v>
      </c>
      <c r="I1079" s="460">
        <f t="shared" si="65"/>
        <v>0</v>
      </c>
      <c r="J1079" s="460">
        <f t="shared" si="67"/>
        <v>0</v>
      </c>
      <c r="K1079" s="9"/>
      <c r="P1079" s="2"/>
      <c r="Q1079" s="27"/>
      <c r="R1079" s="2"/>
      <c r="S1079" s="2"/>
      <c r="T1079" s="2"/>
      <c r="U1079" s="2"/>
      <c r="V1079" s="2"/>
      <c r="W1079" s="2"/>
    </row>
    <row r="1080" spans="2:23" ht="15" customHeight="1" x14ac:dyDescent="0.35">
      <c r="B1080" s="349"/>
      <c r="C1080" s="715" t="str">
        <f t="shared" si="66"/>
        <v/>
      </c>
      <c r="D1080" s="458">
        <f>IF(ISNUMBER(Summary!$D$17), DATE(Summary!$D$17, 1, 1) + INT((ROW(B1042)-1)/24), DATE(2024, 1, 1) + INT((ROW(B1042)-1)/24))</f>
        <v>45335</v>
      </c>
      <c r="E1080" s="459">
        <v>0.375</v>
      </c>
      <c r="F1080" s="780"/>
      <c r="G1080" s="780"/>
      <c r="H1080" s="460">
        <f t="shared" si="64"/>
        <v>0</v>
      </c>
      <c r="I1080" s="460">
        <f t="shared" si="65"/>
        <v>0</v>
      </c>
      <c r="J1080" s="460">
        <f t="shared" si="67"/>
        <v>0</v>
      </c>
      <c r="K1080" s="9"/>
      <c r="P1080" s="2"/>
      <c r="Q1080" s="27"/>
      <c r="R1080" s="2"/>
      <c r="S1080" s="2"/>
      <c r="T1080" s="2"/>
      <c r="U1080" s="2"/>
      <c r="V1080" s="2"/>
      <c r="W1080" s="2"/>
    </row>
    <row r="1081" spans="2:23" ht="15" customHeight="1" x14ac:dyDescent="0.35">
      <c r="B1081" s="349"/>
      <c r="C1081" s="715" t="str">
        <f t="shared" si="66"/>
        <v/>
      </c>
      <c r="D1081" s="458">
        <f>IF(ISNUMBER(Summary!$D$17), DATE(Summary!$D$17, 1, 1) + INT((ROW(B1043)-1)/24), DATE(2024, 1, 1) + INT((ROW(B1043)-1)/24))</f>
        <v>45335</v>
      </c>
      <c r="E1081" s="459">
        <v>0.41666666666666669</v>
      </c>
      <c r="F1081" s="780"/>
      <c r="G1081" s="780"/>
      <c r="H1081" s="460">
        <f t="shared" si="64"/>
        <v>0</v>
      </c>
      <c r="I1081" s="460">
        <f t="shared" si="65"/>
        <v>0</v>
      </c>
      <c r="J1081" s="460">
        <f t="shared" si="67"/>
        <v>0</v>
      </c>
      <c r="K1081" s="9"/>
      <c r="P1081" s="2"/>
      <c r="Q1081" s="27"/>
      <c r="R1081" s="2"/>
      <c r="S1081" s="2"/>
      <c r="T1081" s="2"/>
      <c r="U1081" s="2"/>
      <c r="V1081" s="2"/>
      <c r="W1081" s="2"/>
    </row>
    <row r="1082" spans="2:23" ht="15" customHeight="1" x14ac:dyDescent="0.35">
      <c r="B1082" s="349"/>
      <c r="C1082" s="715" t="str">
        <f t="shared" si="66"/>
        <v/>
      </c>
      <c r="D1082" s="458">
        <f>IF(ISNUMBER(Summary!$D$17), DATE(Summary!$D$17, 1, 1) + INT((ROW(B1044)-1)/24), DATE(2024, 1, 1) + INT((ROW(B1044)-1)/24))</f>
        <v>45335</v>
      </c>
      <c r="E1082" s="459">
        <v>0.45833333333333337</v>
      </c>
      <c r="F1082" s="780"/>
      <c r="G1082" s="780"/>
      <c r="H1082" s="460">
        <f t="shared" si="64"/>
        <v>0</v>
      </c>
      <c r="I1082" s="460">
        <f t="shared" si="65"/>
        <v>0</v>
      </c>
      <c r="J1082" s="460">
        <f t="shared" si="67"/>
        <v>0</v>
      </c>
      <c r="K1082" s="9"/>
      <c r="P1082" s="2"/>
      <c r="Q1082" s="27"/>
      <c r="R1082" s="2"/>
      <c r="S1082" s="2"/>
      <c r="T1082" s="2"/>
      <c r="U1082" s="2"/>
      <c r="V1082" s="2"/>
      <c r="W1082" s="2"/>
    </row>
    <row r="1083" spans="2:23" ht="15" customHeight="1" x14ac:dyDescent="0.35">
      <c r="B1083" s="349"/>
      <c r="C1083" s="715" t="str">
        <f t="shared" si="66"/>
        <v/>
      </c>
      <c r="D1083" s="458">
        <f>IF(ISNUMBER(Summary!$D$17), DATE(Summary!$D$17, 1, 1) + INT((ROW(B1045)-1)/24), DATE(2024, 1, 1) + INT((ROW(B1045)-1)/24))</f>
        <v>45335</v>
      </c>
      <c r="E1083" s="459">
        <v>0.50000000000000011</v>
      </c>
      <c r="F1083" s="780"/>
      <c r="G1083" s="780"/>
      <c r="H1083" s="460">
        <f t="shared" si="64"/>
        <v>0</v>
      </c>
      <c r="I1083" s="460">
        <f t="shared" si="65"/>
        <v>0</v>
      </c>
      <c r="J1083" s="460">
        <f t="shared" si="67"/>
        <v>0</v>
      </c>
      <c r="K1083" s="9"/>
      <c r="P1083" s="2"/>
      <c r="Q1083" s="27"/>
      <c r="R1083" s="2"/>
      <c r="S1083" s="2"/>
      <c r="T1083" s="2"/>
      <c r="U1083" s="2"/>
      <c r="V1083" s="2"/>
      <c r="W1083" s="2"/>
    </row>
    <row r="1084" spans="2:23" ht="15" customHeight="1" x14ac:dyDescent="0.35">
      <c r="B1084" s="349"/>
      <c r="C1084" s="715" t="str">
        <f t="shared" si="66"/>
        <v/>
      </c>
      <c r="D1084" s="458">
        <f>IF(ISNUMBER(Summary!$D$17), DATE(Summary!$D$17, 1, 1) + INT((ROW(B1046)-1)/24), DATE(2024, 1, 1) + INT((ROW(B1046)-1)/24))</f>
        <v>45335</v>
      </c>
      <c r="E1084" s="459">
        <v>0.54166666666666674</v>
      </c>
      <c r="F1084" s="780"/>
      <c r="G1084" s="780"/>
      <c r="H1084" s="460">
        <f t="shared" si="64"/>
        <v>0</v>
      </c>
      <c r="I1084" s="460">
        <f t="shared" si="65"/>
        <v>0</v>
      </c>
      <c r="J1084" s="460">
        <f t="shared" si="67"/>
        <v>0</v>
      </c>
      <c r="K1084" s="9"/>
      <c r="P1084" s="2"/>
      <c r="Q1084" s="27"/>
      <c r="R1084" s="2"/>
      <c r="S1084" s="2"/>
      <c r="T1084" s="2"/>
      <c r="U1084" s="2"/>
      <c r="V1084" s="2"/>
      <c r="W1084" s="2"/>
    </row>
    <row r="1085" spans="2:23" ht="15" customHeight="1" x14ac:dyDescent="0.35">
      <c r="B1085" s="349"/>
      <c r="C1085" s="715" t="str">
        <f t="shared" si="66"/>
        <v/>
      </c>
      <c r="D1085" s="458">
        <f>IF(ISNUMBER(Summary!$D$17), DATE(Summary!$D$17, 1, 1) + INT((ROW(B1047)-1)/24), DATE(2024, 1, 1) + INT((ROW(B1047)-1)/24))</f>
        <v>45335</v>
      </c>
      <c r="E1085" s="459">
        <v>0.58333333333333337</v>
      </c>
      <c r="F1085" s="780"/>
      <c r="G1085" s="780"/>
      <c r="H1085" s="460">
        <f t="shared" si="64"/>
        <v>0</v>
      </c>
      <c r="I1085" s="460">
        <f t="shared" si="65"/>
        <v>0</v>
      </c>
      <c r="J1085" s="460">
        <f t="shared" si="67"/>
        <v>0</v>
      </c>
      <c r="K1085" s="9"/>
      <c r="P1085" s="2"/>
      <c r="Q1085" s="27"/>
      <c r="R1085" s="2"/>
      <c r="S1085" s="2"/>
      <c r="T1085" s="2"/>
      <c r="U1085" s="2"/>
      <c r="V1085" s="2"/>
      <c r="W1085" s="2"/>
    </row>
    <row r="1086" spans="2:23" ht="15" customHeight="1" x14ac:dyDescent="0.35">
      <c r="B1086" s="349"/>
      <c r="C1086" s="715" t="str">
        <f t="shared" si="66"/>
        <v/>
      </c>
      <c r="D1086" s="458">
        <f>IF(ISNUMBER(Summary!$D$17), DATE(Summary!$D$17, 1, 1) + INT((ROW(B1048)-1)/24), DATE(2024, 1, 1) + INT((ROW(B1048)-1)/24))</f>
        <v>45335</v>
      </c>
      <c r="E1086" s="459">
        <v>0.62500000000000011</v>
      </c>
      <c r="F1086" s="780"/>
      <c r="G1086" s="780"/>
      <c r="H1086" s="460">
        <f t="shared" si="64"/>
        <v>0</v>
      </c>
      <c r="I1086" s="460">
        <f t="shared" si="65"/>
        <v>0</v>
      </c>
      <c r="J1086" s="460">
        <f t="shared" si="67"/>
        <v>0</v>
      </c>
      <c r="K1086" s="9"/>
      <c r="P1086" s="2"/>
      <c r="Q1086" s="27"/>
      <c r="R1086" s="2"/>
      <c r="S1086" s="2"/>
      <c r="T1086" s="2"/>
      <c r="U1086" s="2"/>
      <c r="V1086" s="2"/>
      <c r="W1086" s="2"/>
    </row>
    <row r="1087" spans="2:23" ht="15" customHeight="1" x14ac:dyDescent="0.35">
      <c r="B1087" s="349"/>
      <c r="C1087" s="715" t="str">
        <f t="shared" si="66"/>
        <v/>
      </c>
      <c r="D1087" s="458">
        <f>IF(ISNUMBER(Summary!$D$17), DATE(Summary!$D$17, 1, 1) + INT((ROW(B1049)-1)/24), DATE(2024, 1, 1) + INT((ROW(B1049)-1)/24))</f>
        <v>45335</v>
      </c>
      <c r="E1087" s="459">
        <v>0.66666666666666674</v>
      </c>
      <c r="F1087" s="780"/>
      <c r="G1087" s="780"/>
      <c r="H1087" s="460">
        <f t="shared" si="64"/>
        <v>0</v>
      </c>
      <c r="I1087" s="460">
        <f t="shared" si="65"/>
        <v>0</v>
      </c>
      <c r="J1087" s="460">
        <f t="shared" si="67"/>
        <v>0</v>
      </c>
      <c r="K1087" s="9"/>
      <c r="P1087" s="2"/>
      <c r="Q1087" s="27"/>
      <c r="R1087" s="2"/>
      <c r="S1087" s="2"/>
      <c r="T1087" s="2"/>
      <c r="U1087" s="2"/>
      <c r="V1087" s="2"/>
      <c r="W1087" s="2"/>
    </row>
    <row r="1088" spans="2:23" ht="15" customHeight="1" x14ac:dyDescent="0.35">
      <c r="B1088" s="349"/>
      <c r="C1088" s="715" t="str">
        <f t="shared" si="66"/>
        <v/>
      </c>
      <c r="D1088" s="458">
        <f>IF(ISNUMBER(Summary!$D$17), DATE(Summary!$D$17, 1, 1) + INT((ROW(B1050)-1)/24), DATE(2024, 1, 1) + INT((ROW(B1050)-1)/24))</f>
        <v>45335</v>
      </c>
      <c r="E1088" s="459">
        <v>0.70833333333333337</v>
      </c>
      <c r="F1088" s="780"/>
      <c r="G1088" s="780"/>
      <c r="H1088" s="460">
        <f t="shared" si="64"/>
        <v>0</v>
      </c>
      <c r="I1088" s="460">
        <f t="shared" si="65"/>
        <v>0</v>
      </c>
      <c r="J1088" s="460">
        <f t="shared" si="67"/>
        <v>0</v>
      </c>
      <c r="K1088" s="9"/>
      <c r="P1088" s="2"/>
      <c r="Q1088" s="27"/>
      <c r="R1088" s="2"/>
      <c r="S1088" s="2"/>
      <c r="T1088" s="2"/>
      <c r="U1088" s="2"/>
      <c r="V1088" s="2"/>
      <c r="W1088" s="2"/>
    </row>
    <row r="1089" spans="2:23" ht="15" customHeight="1" x14ac:dyDescent="0.35">
      <c r="B1089" s="349"/>
      <c r="C1089" s="715" t="str">
        <f t="shared" si="66"/>
        <v/>
      </c>
      <c r="D1089" s="458">
        <f>IF(ISNUMBER(Summary!$D$17), DATE(Summary!$D$17, 1, 1) + INT((ROW(B1051)-1)/24), DATE(2024, 1, 1) + INT((ROW(B1051)-1)/24))</f>
        <v>45335</v>
      </c>
      <c r="E1089" s="459">
        <v>0.75000000000000011</v>
      </c>
      <c r="F1089" s="780"/>
      <c r="G1089" s="780"/>
      <c r="H1089" s="460">
        <f t="shared" si="64"/>
        <v>0</v>
      </c>
      <c r="I1089" s="460">
        <f t="shared" si="65"/>
        <v>0</v>
      </c>
      <c r="J1089" s="460">
        <f t="shared" si="67"/>
        <v>0</v>
      </c>
      <c r="K1089" s="9"/>
      <c r="P1089" s="2"/>
      <c r="Q1089" s="27"/>
      <c r="R1089" s="2"/>
      <c r="S1089" s="2"/>
      <c r="T1089" s="2"/>
      <c r="U1089" s="2"/>
      <c r="V1089" s="2"/>
      <c r="W1089" s="2"/>
    </row>
    <row r="1090" spans="2:23" ht="15" customHeight="1" x14ac:dyDescent="0.35">
      <c r="B1090" s="349"/>
      <c r="C1090" s="715" t="str">
        <f t="shared" si="66"/>
        <v/>
      </c>
      <c r="D1090" s="458">
        <f>IF(ISNUMBER(Summary!$D$17), DATE(Summary!$D$17, 1, 1) + INT((ROW(B1052)-1)/24), DATE(2024, 1, 1) + INT((ROW(B1052)-1)/24))</f>
        <v>45335</v>
      </c>
      <c r="E1090" s="459">
        <v>0.79166666666666674</v>
      </c>
      <c r="F1090" s="780"/>
      <c r="G1090" s="780"/>
      <c r="H1090" s="460">
        <f t="shared" si="64"/>
        <v>0</v>
      </c>
      <c r="I1090" s="460">
        <f t="shared" si="65"/>
        <v>0</v>
      </c>
      <c r="J1090" s="460">
        <f t="shared" si="67"/>
        <v>0</v>
      </c>
      <c r="K1090" s="9"/>
      <c r="P1090" s="2"/>
      <c r="Q1090" s="27"/>
      <c r="R1090" s="2"/>
      <c r="S1090" s="2"/>
      <c r="T1090" s="2"/>
      <c r="U1090" s="2"/>
      <c r="V1090" s="2"/>
      <c r="W1090" s="2"/>
    </row>
    <row r="1091" spans="2:23" ht="15" customHeight="1" x14ac:dyDescent="0.35">
      <c r="B1091" s="349"/>
      <c r="C1091" s="715" t="str">
        <f t="shared" si="66"/>
        <v/>
      </c>
      <c r="D1091" s="458">
        <f>IF(ISNUMBER(Summary!$D$17), DATE(Summary!$D$17, 1, 1) + INT((ROW(B1053)-1)/24), DATE(2024, 1, 1) + INT((ROW(B1053)-1)/24))</f>
        <v>45335</v>
      </c>
      <c r="E1091" s="459">
        <v>0.83333333333333337</v>
      </c>
      <c r="F1091" s="780"/>
      <c r="G1091" s="780"/>
      <c r="H1091" s="460">
        <f t="shared" si="64"/>
        <v>0</v>
      </c>
      <c r="I1091" s="460">
        <f t="shared" si="65"/>
        <v>0</v>
      </c>
      <c r="J1091" s="460">
        <f t="shared" si="67"/>
        <v>0</v>
      </c>
      <c r="K1091" s="9"/>
      <c r="P1091" s="2"/>
      <c r="Q1091" s="27"/>
      <c r="R1091" s="2"/>
      <c r="S1091" s="2"/>
      <c r="T1091" s="2"/>
      <c r="U1091" s="2"/>
      <c r="V1091" s="2"/>
      <c r="W1091" s="2"/>
    </row>
    <row r="1092" spans="2:23" ht="15" customHeight="1" x14ac:dyDescent="0.35">
      <c r="B1092" s="349"/>
      <c r="C1092" s="715" t="str">
        <f t="shared" si="66"/>
        <v/>
      </c>
      <c r="D1092" s="458">
        <f>IF(ISNUMBER(Summary!$D$17), DATE(Summary!$D$17, 1, 1) + INT((ROW(B1054)-1)/24), DATE(2024, 1, 1) + INT((ROW(B1054)-1)/24))</f>
        <v>45335</v>
      </c>
      <c r="E1092" s="459">
        <v>0.87500000000000011</v>
      </c>
      <c r="F1092" s="780"/>
      <c r="G1092" s="780"/>
      <c r="H1092" s="460">
        <f t="shared" si="64"/>
        <v>0</v>
      </c>
      <c r="I1092" s="460">
        <f t="shared" si="65"/>
        <v>0</v>
      </c>
      <c r="J1092" s="460">
        <f t="shared" si="67"/>
        <v>0</v>
      </c>
      <c r="K1092" s="9"/>
      <c r="P1092" s="2"/>
      <c r="Q1092" s="27"/>
      <c r="R1092" s="2"/>
      <c r="S1092" s="2"/>
      <c r="T1092" s="2"/>
      <c r="U1092" s="2"/>
      <c r="V1092" s="2"/>
      <c r="W1092" s="2"/>
    </row>
    <row r="1093" spans="2:23" ht="15" customHeight="1" x14ac:dyDescent="0.35">
      <c r="B1093" s="349"/>
      <c r="C1093" s="715" t="str">
        <f t="shared" si="66"/>
        <v/>
      </c>
      <c r="D1093" s="458">
        <f>IF(ISNUMBER(Summary!$D$17), DATE(Summary!$D$17, 1, 1) + INT((ROW(B1055)-1)/24), DATE(2024, 1, 1) + INT((ROW(B1055)-1)/24))</f>
        <v>45335</v>
      </c>
      <c r="E1093" s="459">
        <v>0.91666666666666674</v>
      </c>
      <c r="F1093" s="780"/>
      <c r="G1093" s="780"/>
      <c r="H1093" s="460">
        <f t="shared" si="64"/>
        <v>0</v>
      </c>
      <c r="I1093" s="460">
        <f t="shared" si="65"/>
        <v>0</v>
      </c>
      <c r="J1093" s="460">
        <f t="shared" si="67"/>
        <v>0</v>
      </c>
      <c r="K1093" s="9"/>
      <c r="P1093" s="2"/>
      <c r="Q1093" s="27"/>
      <c r="R1093" s="2"/>
      <c r="S1093" s="2"/>
      <c r="T1093" s="2"/>
      <c r="U1093" s="2"/>
      <c r="V1093" s="2"/>
      <c r="W1093" s="2"/>
    </row>
    <row r="1094" spans="2:23" ht="15" customHeight="1" x14ac:dyDescent="0.35">
      <c r="B1094" s="349"/>
      <c r="C1094" s="715" t="str">
        <f t="shared" si="66"/>
        <v/>
      </c>
      <c r="D1094" s="458">
        <f>IF(ISNUMBER(Summary!$D$17), DATE(Summary!$D$17, 1, 1) + INT((ROW(B1056)-1)/24), DATE(2024, 1, 1) + INT((ROW(B1056)-1)/24))</f>
        <v>45335</v>
      </c>
      <c r="E1094" s="459">
        <v>0.95833333333333337</v>
      </c>
      <c r="F1094" s="780"/>
      <c r="G1094" s="780"/>
      <c r="H1094" s="460">
        <f t="shared" si="64"/>
        <v>0</v>
      </c>
      <c r="I1094" s="460">
        <f t="shared" si="65"/>
        <v>0</v>
      </c>
      <c r="J1094" s="460">
        <f t="shared" si="67"/>
        <v>0</v>
      </c>
      <c r="K1094" s="9"/>
      <c r="P1094" s="2"/>
      <c r="Q1094" s="27"/>
      <c r="R1094" s="2"/>
      <c r="S1094" s="2"/>
      <c r="T1094" s="2"/>
      <c r="U1094" s="2"/>
      <c r="V1094" s="2"/>
      <c r="W1094" s="2"/>
    </row>
    <row r="1095" spans="2:23" ht="15" customHeight="1" x14ac:dyDescent="0.35">
      <c r="B1095" s="457"/>
      <c r="C1095" s="715">
        <f t="shared" si="66"/>
        <v>45336</v>
      </c>
      <c r="D1095" s="458">
        <f>IF(ISNUMBER(Summary!$D$17), DATE(Summary!$D$17, 1, 1) + INT((ROW(B1057)-1)/24), DATE(2024, 1, 1) + INT((ROW(B1057)-1)/24))</f>
        <v>45336</v>
      </c>
      <c r="E1095" s="459">
        <v>3.1225022567582528E-17</v>
      </c>
      <c r="F1095" s="780"/>
      <c r="G1095" s="780"/>
      <c r="H1095" s="460">
        <f t="shared" si="64"/>
        <v>0</v>
      </c>
      <c r="I1095" s="460">
        <f t="shared" si="65"/>
        <v>0</v>
      </c>
      <c r="J1095" s="460">
        <f t="shared" si="67"/>
        <v>0</v>
      </c>
      <c r="K1095" s="9"/>
      <c r="P1095" s="2"/>
      <c r="Q1095" s="27"/>
      <c r="R1095" s="2"/>
      <c r="S1095" s="2"/>
      <c r="T1095" s="2"/>
      <c r="U1095" s="2"/>
      <c r="V1095" s="2"/>
      <c r="W1095" s="2"/>
    </row>
    <row r="1096" spans="2:23" ht="15" customHeight="1" x14ac:dyDescent="0.35">
      <c r="B1096" s="349"/>
      <c r="C1096" s="715" t="str">
        <f t="shared" si="66"/>
        <v/>
      </c>
      <c r="D1096" s="458">
        <f>IF(ISNUMBER(Summary!$D$17), DATE(Summary!$D$17, 1, 1) + INT((ROW(B1058)-1)/24), DATE(2024, 1, 1) + INT((ROW(B1058)-1)/24))</f>
        <v>45336</v>
      </c>
      <c r="E1096" s="459">
        <v>4.1666666666666699E-2</v>
      </c>
      <c r="F1096" s="780"/>
      <c r="G1096" s="780"/>
      <c r="H1096" s="460">
        <f t="shared" si="64"/>
        <v>0</v>
      </c>
      <c r="I1096" s="460">
        <f t="shared" si="65"/>
        <v>0</v>
      </c>
      <c r="J1096" s="460">
        <f t="shared" si="67"/>
        <v>0</v>
      </c>
      <c r="K1096" s="9"/>
      <c r="P1096" s="2"/>
      <c r="Q1096" s="27"/>
      <c r="R1096" s="2"/>
      <c r="S1096" s="2"/>
      <c r="T1096" s="2"/>
      <c r="U1096" s="2"/>
      <c r="V1096" s="2"/>
      <c r="W1096" s="2"/>
    </row>
    <row r="1097" spans="2:23" ht="15" customHeight="1" x14ac:dyDescent="0.35">
      <c r="B1097" s="349"/>
      <c r="C1097" s="715" t="str">
        <f t="shared" si="66"/>
        <v/>
      </c>
      <c r="D1097" s="458">
        <f>IF(ISNUMBER(Summary!$D$17), DATE(Summary!$D$17, 1, 1) + INT((ROW(B1059)-1)/24), DATE(2024, 1, 1) + INT((ROW(B1059)-1)/24))</f>
        <v>45336</v>
      </c>
      <c r="E1097" s="459">
        <v>8.333333333333337E-2</v>
      </c>
      <c r="F1097" s="780"/>
      <c r="G1097" s="780"/>
      <c r="H1097" s="460">
        <f t="shared" si="64"/>
        <v>0</v>
      </c>
      <c r="I1097" s="460">
        <f t="shared" si="65"/>
        <v>0</v>
      </c>
      <c r="J1097" s="460">
        <f t="shared" si="67"/>
        <v>0</v>
      </c>
      <c r="K1097" s="9"/>
      <c r="P1097" s="2"/>
      <c r="Q1097" s="27"/>
      <c r="R1097" s="2"/>
      <c r="S1097" s="2"/>
      <c r="T1097" s="2"/>
      <c r="U1097" s="2"/>
      <c r="V1097" s="2"/>
      <c r="W1097" s="2"/>
    </row>
    <row r="1098" spans="2:23" ht="15" customHeight="1" x14ac:dyDescent="0.35">
      <c r="B1098" s="349"/>
      <c r="C1098" s="715" t="str">
        <f t="shared" si="66"/>
        <v/>
      </c>
      <c r="D1098" s="458">
        <f>IF(ISNUMBER(Summary!$D$17), DATE(Summary!$D$17, 1, 1) + INT((ROW(B1060)-1)/24), DATE(2024, 1, 1) + INT((ROW(B1060)-1)/24))</f>
        <v>45336</v>
      </c>
      <c r="E1098" s="459">
        <v>0.12500000000000006</v>
      </c>
      <c r="F1098" s="780"/>
      <c r="G1098" s="780"/>
      <c r="H1098" s="460">
        <f t="shared" si="64"/>
        <v>0</v>
      </c>
      <c r="I1098" s="460">
        <f t="shared" si="65"/>
        <v>0</v>
      </c>
      <c r="J1098" s="460">
        <f t="shared" si="67"/>
        <v>0</v>
      </c>
      <c r="K1098" s="9"/>
      <c r="P1098" s="2"/>
      <c r="Q1098" s="27"/>
      <c r="R1098" s="2"/>
      <c r="S1098" s="2"/>
      <c r="T1098" s="2"/>
      <c r="U1098" s="2"/>
      <c r="V1098" s="2"/>
      <c r="W1098" s="2"/>
    </row>
    <row r="1099" spans="2:23" ht="15" customHeight="1" x14ac:dyDescent="0.35">
      <c r="B1099" s="349"/>
      <c r="C1099" s="715" t="str">
        <f t="shared" si="66"/>
        <v/>
      </c>
      <c r="D1099" s="458">
        <f>IF(ISNUMBER(Summary!$D$17), DATE(Summary!$D$17, 1, 1) + INT((ROW(B1061)-1)/24), DATE(2024, 1, 1) + INT((ROW(B1061)-1)/24))</f>
        <v>45336</v>
      </c>
      <c r="E1099" s="459">
        <v>0.16666666666666669</v>
      </c>
      <c r="F1099" s="780"/>
      <c r="G1099" s="780"/>
      <c r="H1099" s="460">
        <f t="shared" si="64"/>
        <v>0</v>
      </c>
      <c r="I1099" s="460">
        <f t="shared" si="65"/>
        <v>0</v>
      </c>
      <c r="J1099" s="460">
        <f t="shared" si="67"/>
        <v>0</v>
      </c>
      <c r="K1099" s="9"/>
      <c r="P1099" s="2"/>
      <c r="Q1099" s="27"/>
      <c r="R1099" s="2"/>
      <c r="S1099" s="2"/>
      <c r="T1099" s="2"/>
      <c r="U1099" s="2"/>
      <c r="V1099" s="2"/>
      <c r="W1099" s="2"/>
    </row>
    <row r="1100" spans="2:23" ht="15" customHeight="1" x14ac:dyDescent="0.35">
      <c r="B1100" s="349"/>
      <c r="C1100" s="715" t="str">
        <f t="shared" si="66"/>
        <v/>
      </c>
      <c r="D1100" s="458">
        <f>IF(ISNUMBER(Summary!$D$17), DATE(Summary!$D$17, 1, 1) + INT((ROW(B1062)-1)/24), DATE(2024, 1, 1) + INT((ROW(B1062)-1)/24))</f>
        <v>45336</v>
      </c>
      <c r="E1100" s="459">
        <v>0.20833333333333337</v>
      </c>
      <c r="F1100" s="780"/>
      <c r="G1100" s="780"/>
      <c r="H1100" s="460">
        <f t="shared" si="64"/>
        <v>0</v>
      </c>
      <c r="I1100" s="460">
        <f t="shared" si="65"/>
        <v>0</v>
      </c>
      <c r="J1100" s="460">
        <f t="shared" si="67"/>
        <v>0</v>
      </c>
      <c r="K1100" s="9"/>
      <c r="P1100" s="2"/>
      <c r="Q1100" s="27"/>
      <c r="R1100" s="2"/>
      <c r="S1100" s="2"/>
      <c r="T1100" s="2"/>
      <c r="U1100" s="2"/>
      <c r="V1100" s="2"/>
      <c r="W1100" s="2"/>
    </row>
    <row r="1101" spans="2:23" ht="15" customHeight="1" x14ac:dyDescent="0.35">
      <c r="B1101" s="349"/>
      <c r="C1101" s="715" t="str">
        <f t="shared" si="66"/>
        <v/>
      </c>
      <c r="D1101" s="458">
        <f>IF(ISNUMBER(Summary!$D$17), DATE(Summary!$D$17, 1, 1) + INT((ROW(B1063)-1)/24), DATE(2024, 1, 1) + INT((ROW(B1063)-1)/24))</f>
        <v>45336</v>
      </c>
      <c r="E1101" s="459">
        <v>0.25</v>
      </c>
      <c r="F1101" s="780"/>
      <c r="G1101" s="780"/>
      <c r="H1101" s="460">
        <f t="shared" si="64"/>
        <v>0</v>
      </c>
      <c r="I1101" s="460">
        <f t="shared" si="65"/>
        <v>0</v>
      </c>
      <c r="J1101" s="460">
        <f t="shared" si="67"/>
        <v>0</v>
      </c>
      <c r="K1101" s="9"/>
      <c r="P1101" s="2"/>
      <c r="Q1101" s="27"/>
      <c r="R1101" s="2"/>
      <c r="S1101" s="2"/>
      <c r="T1101" s="2"/>
      <c r="U1101" s="2"/>
      <c r="V1101" s="2"/>
      <c r="W1101" s="2"/>
    </row>
    <row r="1102" spans="2:23" ht="15" customHeight="1" x14ac:dyDescent="0.35">
      <c r="B1102" s="349"/>
      <c r="C1102" s="715" t="str">
        <f t="shared" si="66"/>
        <v/>
      </c>
      <c r="D1102" s="458">
        <f>IF(ISNUMBER(Summary!$D$17), DATE(Summary!$D$17, 1, 1) + INT((ROW(B1064)-1)/24), DATE(2024, 1, 1) + INT((ROW(B1064)-1)/24))</f>
        <v>45336</v>
      </c>
      <c r="E1102" s="459">
        <v>0.29166666666666669</v>
      </c>
      <c r="F1102" s="780"/>
      <c r="G1102" s="780"/>
      <c r="H1102" s="460">
        <f t="shared" si="64"/>
        <v>0</v>
      </c>
      <c r="I1102" s="460">
        <f t="shared" si="65"/>
        <v>0</v>
      </c>
      <c r="J1102" s="460">
        <f t="shared" si="67"/>
        <v>0</v>
      </c>
      <c r="K1102" s="9"/>
      <c r="P1102" s="2"/>
      <c r="Q1102" s="27"/>
      <c r="R1102" s="2"/>
      <c r="S1102" s="2"/>
      <c r="T1102" s="2"/>
      <c r="U1102" s="2"/>
      <c r="V1102" s="2"/>
      <c r="W1102" s="2"/>
    </row>
    <row r="1103" spans="2:23" ht="15" customHeight="1" x14ac:dyDescent="0.35">
      <c r="B1103" s="349"/>
      <c r="C1103" s="715" t="str">
        <f t="shared" si="66"/>
        <v/>
      </c>
      <c r="D1103" s="458">
        <f>IF(ISNUMBER(Summary!$D$17), DATE(Summary!$D$17, 1, 1) + INT((ROW(B1065)-1)/24), DATE(2024, 1, 1) + INT((ROW(B1065)-1)/24))</f>
        <v>45336</v>
      </c>
      <c r="E1103" s="459">
        <v>0.33333333333333337</v>
      </c>
      <c r="F1103" s="780"/>
      <c r="G1103" s="780"/>
      <c r="H1103" s="460">
        <f t="shared" si="64"/>
        <v>0</v>
      </c>
      <c r="I1103" s="460">
        <f t="shared" si="65"/>
        <v>0</v>
      </c>
      <c r="J1103" s="460">
        <f t="shared" si="67"/>
        <v>0</v>
      </c>
      <c r="K1103" s="9"/>
      <c r="P1103" s="2"/>
      <c r="Q1103" s="27"/>
      <c r="R1103" s="2"/>
      <c r="S1103" s="2"/>
      <c r="T1103" s="2"/>
      <c r="U1103" s="2"/>
      <c r="V1103" s="2"/>
      <c r="W1103" s="2"/>
    </row>
    <row r="1104" spans="2:23" ht="15" customHeight="1" x14ac:dyDescent="0.35">
      <c r="B1104" s="349"/>
      <c r="C1104" s="715" t="str">
        <f t="shared" si="66"/>
        <v/>
      </c>
      <c r="D1104" s="458">
        <f>IF(ISNUMBER(Summary!$D$17), DATE(Summary!$D$17, 1, 1) + INT((ROW(B1066)-1)/24), DATE(2024, 1, 1) + INT((ROW(B1066)-1)/24))</f>
        <v>45336</v>
      </c>
      <c r="E1104" s="459">
        <v>0.375</v>
      </c>
      <c r="F1104" s="780"/>
      <c r="G1104" s="780"/>
      <c r="H1104" s="460">
        <f t="shared" si="64"/>
        <v>0</v>
      </c>
      <c r="I1104" s="460">
        <f t="shared" si="65"/>
        <v>0</v>
      </c>
      <c r="J1104" s="460">
        <f t="shared" si="67"/>
        <v>0</v>
      </c>
      <c r="K1104" s="9"/>
      <c r="P1104" s="2"/>
      <c r="Q1104" s="27"/>
      <c r="R1104" s="2"/>
      <c r="S1104" s="2"/>
      <c r="T1104" s="2"/>
      <c r="U1104" s="2"/>
      <c r="V1104" s="2"/>
      <c r="W1104" s="2"/>
    </row>
    <row r="1105" spans="2:23" ht="15" customHeight="1" x14ac:dyDescent="0.35">
      <c r="B1105" s="349"/>
      <c r="C1105" s="715" t="str">
        <f t="shared" si="66"/>
        <v/>
      </c>
      <c r="D1105" s="458">
        <f>IF(ISNUMBER(Summary!$D$17), DATE(Summary!$D$17, 1, 1) + INT((ROW(B1067)-1)/24), DATE(2024, 1, 1) + INT((ROW(B1067)-1)/24))</f>
        <v>45336</v>
      </c>
      <c r="E1105" s="459">
        <v>0.41666666666666669</v>
      </c>
      <c r="F1105" s="780"/>
      <c r="G1105" s="780"/>
      <c r="H1105" s="460">
        <f t="shared" si="64"/>
        <v>0</v>
      </c>
      <c r="I1105" s="460">
        <f t="shared" si="65"/>
        <v>0</v>
      </c>
      <c r="J1105" s="460">
        <f t="shared" si="67"/>
        <v>0</v>
      </c>
      <c r="K1105" s="9"/>
      <c r="P1105" s="2"/>
      <c r="Q1105" s="27"/>
      <c r="R1105" s="2"/>
      <c r="S1105" s="2"/>
      <c r="T1105" s="2"/>
      <c r="U1105" s="2"/>
      <c r="V1105" s="2"/>
      <c r="W1105" s="2"/>
    </row>
    <row r="1106" spans="2:23" ht="15" customHeight="1" x14ac:dyDescent="0.35">
      <c r="B1106" s="349"/>
      <c r="C1106" s="715" t="str">
        <f t="shared" si="66"/>
        <v/>
      </c>
      <c r="D1106" s="458">
        <f>IF(ISNUMBER(Summary!$D$17), DATE(Summary!$D$17, 1, 1) + INT((ROW(B1068)-1)/24), DATE(2024, 1, 1) + INT((ROW(B1068)-1)/24))</f>
        <v>45336</v>
      </c>
      <c r="E1106" s="459">
        <v>0.45833333333333337</v>
      </c>
      <c r="F1106" s="780"/>
      <c r="G1106" s="780"/>
      <c r="H1106" s="460">
        <f t="shared" si="64"/>
        <v>0</v>
      </c>
      <c r="I1106" s="460">
        <f t="shared" si="65"/>
        <v>0</v>
      </c>
      <c r="J1106" s="460">
        <f t="shared" si="67"/>
        <v>0</v>
      </c>
      <c r="K1106" s="9"/>
      <c r="P1106" s="2"/>
      <c r="Q1106" s="27"/>
      <c r="R1106" s="2"/>
      <c r="S1106" s="2"/>
      <c r="T1106" s="2"/>
      <c r="U1106" s="2"/>
      <c r="V1106" s="2"/>
      <c r="W1106" s="2"/>
    </row>
    <row r="1107" spans="2:23" ht="15" customHeight="1" x14ac:dyDescent="0.35">
      <c r="B1107" s="349"/>
      <c r="C1107" s="715" t="str">
        <f t="shared" si="66"/>
        <v/>
      </c>
      <c r="D1107" s="458">
        <f>IF(ISNUMBER(Summary!$D$17), DATE(Summary!$D$17, 1, 1) + INT((ROW(B1069)-1)/24), DATE(2024, 1, 1) + INT((ROW(B1069)-1)/24))</f>
        <v>45336</v>
      </c>
      <c r="E1107" s="459">
        <v>0.50000000000000011</v>
      </c>
      <c r="F1107" s="780"/>
      <c r="G1107" s="780"/>
      <c r="H1107" s="460">
        <f t="shared" si="64"/>
        <v>0</v>
      </c>
      <c r="I1107" s="460">
        <f t="shared" si="65"/>
        <v>0</v>
      </c>
      <c r="J1107" s="460">
        <f t="shared" si="67"/>
        <v>0</v>
      </c>
      <c r="K1107" s="9"/>
      <c r="P1107" s="2"/>
      <c r="Q1107" s="27"/>
      <c r="R1107" s="2"/>
      <c r="S1107" s="2"/>
      <c r="T1107" s="2"/>
      <c r="U1107" s="2"/>
      <c r="V1107" s="2"/>
      <c r="W1107" s="2"/>
    </row>
    <row r="1108" spans="2:23" ht="15" customHeight="1" x14ac:dyDescent="0.35">
      <c r="B1108" s="349"/>
      <c r="C1108" s="715" t="str">
        <f t="shared" si="66"/>
        <v/>
      </c>
      <c r="D1108" s="458">
        <f>IF(ISNUMBER(Summary!$D$17), DATE(Summary!$D$17, 1, 1) + INT((ROW(B1070)-1)/24), DATE(2024, 1, 1) + INT((ROW(B1070)-1)/24))</f>
        <v>45336</v>
      </c>
      <c r="E1108" s="459">
        <v>0.54166666666666674</v>
      </c>
      <c r="F1108" s="780"/>
      <c r="G1108" s="780"/>
      <c r="H1108" s="460">
        <f t="shared" si="64"/>
        <v>0</v>
      </c>
      <c r="I1108" s="460">
        <f t="shared" si="65"/>
        <v>0</v>
      </c>
      <c r="J1108" s="460">
        <f t="shared" si="67"/>
        <v>0</v>
      </c>
      <c r="K1108" s="9"/>
      <c r="P1108" s="2"/>
      <c r="Q1108" s="27"/>
      <c r="R1108" s="2"/>
      <c r="S1108" s="2"/>
      <c r="T1108" s="2"/>
      <c r="U1108" s="2"/>
      <c r="V1108" s="2"/>
      <c r="W1108" s="2"/>
    </row>
    <row r="1109" spans="2:23" ht="15" customHeight="1" x14ac:dyDescent="0.35">
      <c r="B1109" s="349"/>
      <c r="C1109" s="715" t="str">
        <f t="shared" si="66"/>
        <v/>
      </c>
      <c r="D1109" s="458">
        <f>IF(ISNUMBER(Summary!$D$17), DATE(Summary!$D$17, 1, 1) + INT((ROW(B1071)-1)/24), DATE(2024, 1, 1) + INT((ROW(B1071)-1)/24))</f>
        <v>45336</v>
      </c>
      <c r="E1109" s="459">
        <v>0.58333333333333337</v>
      </c>
      <c r="F1109" s="780"/>
      <c r="G1109" s="780"/>
      <c r="H1109" s="460">
        <f t="shared" si="64"/>
        <v>0</v>
      </c>
      <c r="I1109" s="460">
        <f t="shared" si="65"/>
        <v>0</v>
      </c>
      <c r="J1109" s="460">
        <f t="shared" si="67"/>
        <v>0</v>
      </c>
      <c r="K1109" s="9"/>
      <c r="P1109" s="2"/>
      <c r="Q1109" s="27"/>
      <c r="R1109" s="2"/>
      <c r="S1109" s="2"/>
      <c r="T1109" s="2"/>
      <c r="U1109" s="2"/>
      <c r="V1109" s="2"/>
      <c r="W1109" s="2"/>
    </row>
    <row r="1110" spans="2:23" ht="15" customHeight="1" x14ac:dyDescent="0.35">
      <c r="B1110" s="349"/>
      <c r="C1110" s="715" t="str">
        <f t="shared" si="66"/>
        <v/>
      </c>
      <c r="D1110" s="458">
        <f>IF(ISNUMBER(Summary!$D$17), DATE(Summary!$D$17, 1, 1) + INT((ROW(B1072)-1)/24), DATE(2024, 1, 1) + INT((ROW(B1072)-1)/24))</f>
        <v>45336</v>
      </c>
      <c r="E1110" s="459">
        <v>0.62500000000000011</v>
      </c>
      <c r="F1110" s="780"/>
      <c r="G1110" s="780"/>
      <c r="H1110" s="460">
        <f t="shared" si="64"/>
        <v>0</v>
      </c>
      <c r="I1110" s="460">
        <f t="shared" si="65"/>
        <v>0</v>
      </c>
      <c r="J1110" s="460">
        <f t="shared" si="67"/>
        <v>0</v>
      </c>
      <c r="K1110" s="9"/>
      <c r="P1110" s="2"/>
      <c r="Q1110" s="27"/>
      <c r="R1110" s="2"/>
      <c r="S1110" s="2"/>
      <c r="T1110" s="2"/>
      <c r="U1110" s="2"/>
      <c r="V1110" s="2"/>
      <c r="W1110" s="2"/>
    </row>
    <row r="1111" spans="2:23" ht="15" customHeight="1" x14ac:dyDescent="0.35">
      <c r="B1111" s="349"/>
      <c r="C1111" s="715" t="str">
        <f t="shared" si="66"/>
        <v/>
      </c>
      <c r="D1111" s="458">
        <f>IF(ISNUMBER(Summary!$D$17), DATE(Summary!$D$17, 1, 1) + INT((ROW(B1073)-1)/24), DATE(2024, 1, 1) + INT((ROW(B1073)-1)/24))</f>
        <v>45336</v>
      </c>
      <c r="E1111" s="459">
        <v>0.66666666666666674</v>
      </c>
      <c r="F1111" s="780"/>
      <c r="G1111" s="780"/>
      <c r="H1111" s="460">
        <f t="shared" si="64"/>
        <v>0</v>
      </c>
      <c r="I1111" s="460">
        <f t="shared" si="65"/>
        <v>0</v>
      </c>
      <c r="J1111" s="460">
        <f t="shared" si="67"/>
        <v>0</v>
      </c>
      <c r="K1111" s="9"/>
      <c r="P1111" s="2"/>
      <c r="Q1111" s="27"/>
      <c r="R1111" s="2"/>
      <c r="S1111" s="2"/>
      <c r="T1111" s="2"/>
      <c r="U1111" s="2"/>
      <c r="V1111" s="2"/>
      <c r="W1111" s="2"/>
    </row>
    <row r="1112" spans="2:23" ht="15" customHeight="1" x14ac:dyDescent="0.35">
      <c r="B1112" s="349"/>
      <c r="C1112" s="715" t="str">
        <f t="shared" si="66"/>
        <v/>
      </c>
      <c r="D1112" s="458">
        <f>IF(ISNUMBER(Summary!$D$17), DATE(Summary!$D$17, 1, 1) + INT((ROW(B1074)-1)/24), DATE(2024, 1, 1) + INT((ROW(B1074)-1)/24))</f>
        <v>45336</v>
      </c>
      <c r="E1112" s="459">
        <v>0.70833333333333337</v>
      </c>
      <c r="F1112" s="780"/>
      <c r="G1112" s="780"/>
      <c r="H1112" s="460">
        <f t="shared" si="64"/>
        <v>0</v>
      </c>
      <c r="I1112" s="460">
        <f t="shared" si="65"/>
        <v>0</v>
      </c>
      <c r="J1112" s="460">
        <f t="shared" si="67"/>
        <v>0</v>
      </c>
      <c r="K1112" s="9"/>
      <c r="P1112" s="2"/>
      <c r="Q1112" s="27"/>
      <c r="R1112" s="2"/>
      <c r="S1112" s="2"/>
      <c r="T1112" s="2"/>
      <c r="U1112" s="2"/>
      <c r="V1112" s="2"/>
      <c r="W1112" s="2"/>
    </row>
    <row r="1113" spans="2:23" ht="15" customHeight="1" x14ac:dyDescent="0.35">
      <c r="B1113" s="349"/>
      <c r="C1113" s="715" t="str">
        <f t="shared" si="66"/>
        <v/>
      </c>
      <c r="D1113" s="458">
        <f>IF(ISNUMBER(Summary!$D$17), DATE(Summary!$D$17, 1, 1) + INT((ROW(B1075)-1)/24), DATE(2024, 1, 1) + INT((ROW(B1075)-1)/24))</f>
        <v>45336</v>
      </c>
      <c r="E1113" s="459">
        <v>0.75000000000000011</v>
      </c>
      <c r="F1113" s="780"/>
      <c r="G1113" s="780"/>
      <c r="H1113" s="460">
        <f t="shared" si="64"/>
        <v>0</v>
      </c>
      <c r="I1113" s="460">
        <f t="shared" si="65"/>
        <v>0</v>
      </c>
      <c r="J1113" s="460">
        <f t="shared" si="67"/>
        <v>0</v>
      </c>
      <c r="K1113" s="9"/>
      <c r="P1113" s="2"/>
      <c r="Q1113" s="27"/>
      <c r="R1113" s="2"/>
      <c r="S1113" s="2"/>
      <c r="T1113" s="2"/>
      <c r="U1113" s="2"/>
      <c r="V1113" s="2"/>
      <c r="W1113" s="2"/>
    </row>
    <row r="1114" spans="2:23" ht="15" customHeight="1" x14ac:dyDescent="0.35">
      <c r="B1114" s="349"/>
      <c r="C1114" s="715" t="str">
        <f t="shared" si="66"/>
        <v/>
      </c>
      <c r="D1114" s="458">
        <f>IF(ISNUMBER(Summary!$D$17), DATE(Summary!$D$17, 1, 1) + INT((ROW(B1076)-1)/24), DATE(2024, 1, 1) + INT((ROW(B1076)-1)/24))</f>
        <v>45336</v>
      </c>
      <c r="E1114" s="459">
        <v>0.79166666666666674</v>
      </c>
      <c r="F1114" s="780"/>
      <c r="G1114" s="780"/>
      <c r="H1114" s="460">
        <f t="shared" si="64"/>
        <v>0</v>
      </c>
      <c r="I1114" s="460">
        <f t="shared" si="65"/>
        <v>0</v>
      </c>
      <c r="J1114" s="460">
        <f t="shared" si="67"/>
        <v>0</v>
      </c>
      <c r="K1114" s="9"/>
      <c r="P1114" s="2"/>
      <c r="Q1114" s="27"/>
      <c r="R1114" s="2"/>
      <c r="S1114" s="2"/>
      <c r="T1114" s="2"/>
      <c r="U1114" s="2"/>
      <c r="V1114" s="2"/>
      <c r="W1114" s="2"/>
    </row>
    <row r="1115" spans="2:23" ht="15" customHeight="1" x14ac:dyDescent="0.35">
      <c r="B1115" s="349"/>
      <c r="C1115" s="715" t="str">
        <f t="shared" si="66"/>
        <v/>
      </c>
      <c r="D1115" s="458">
        <f>IF(ISNUMBER(Summary!$D$17), DATE(Summary!$D$17, 1, 1) + INT((ROW(B1077)-1)/24), DATE(2024, 1, 1) + INT((ROW(B1077)-1)/24))</f>
        <v>45336</v>
      </c>
      <c r="E1115" s="459">
        <v>0.83333333333333337</v>
      </c>
      <c r="F1115" s="780"/>
      <c r="G1115" s="780"/>
      <c r="H1115" s="460">
        <f t="shared" si="64"/>
        <v>0</v>
      </c>
      <c r="I1115" s="460">
        <f t="shared" si="65"/>
        <v>0</v>
      </c>
      <c r="J1115" s="460">
        <f t="shared" si="67"/>
        <v>0</v>
      </c>
      <c r="K1115" s="9"/>
      <c r="P1115" s="2"/>
      <c r="Q1115" s="27"/>
      <c r="R1115" s="2"/>
      <c r="S1115" s="2"/>
      <c r="T1115" s="2"/>
      <c r="U1115" s="2"/>
      <c r="V1115" s="2"/>
      <c r="W1115" s="2"/>
    </row>
    <row r="1116" spans="2:23" ht="15" customHeight="1" x14ac:dyDescent="0.35">
      <c r="B1116" s="349"/>
      <c r="C1116" s="715" t="str">
        <f t="shared" si="66"/>
        <v/>
      </c>
      <c r="D1116" s="458">
        <f>IF(ISNUMBER(Summary!$D$17), DATE(Summary!$D$17, 1, 1) + INT((ROW(B1078)-1)/24), DATE(2024, 1, 1) + INT((ROW(B1078)-1)/24))</f>
        <v>45336</v>
      </c>
      <c r="E1116" s="459">
        <v>0.87500000000000011</v>
      </c>
      <c r="F1116" s="780"/>
      <c r="G1116" s="780"/>
      <c r="H1116" s="460">
        <f t="shared" si="64"/>
        <v>0</v>
      </c>
      <c r="I1116" s="460">
        <f t="shared" si="65"/>
        <v>0</v>
      </c>
      <c r="J1116" s="460">
        <f t="shared" si="67"/>
        <v>0</v>
      </c>
      <c r="K1116" s="9"/>
      <c r="P1116" s="2"/>
      <c r="Q1116" s="27"/>
      <c r="R1116" s="2"/>
      <c r="S1116" s="2"/>
      <c r="T1116" s="2"/>
      <c r="U1116" s="2"/>
      <c r="V1116" s="2"/>
      <c r="W1116" s="2"/>
    </row>
    <row r="1117" spans="2:23" ht="15" customHeight="1" x14ac:dyDescent="0.35">
      <c r="B1117" s="349"/>
      <c r="C1117" s="715" t="str">
        <f t="shared" si="66"/>
        <v/>
      </c>
      <c r="D1117" s="458">
        <f>IF(ISNUMBER(Summary!$D$17), DATE(Summary!$D$17, 1, 1) + INT((ROW(B1079)-1)/24), DATE(2024, 1, 1) + INT((ROW(B1079)-1)/24))</f>
        <v>45336</v>
      </c>
      <c r="E1117" s="459">
        <v>0.91666666666666674</v>
      </c>
      <c r="F1117" s="780"/>
      <c r="G1117" s="780"/>
      <c r="H1117" s="460">
        <f t="shared" si="64"/>
        <v>0</v>
      </c>
      <c r="I1117" s="460">
        <f t="shared" si="65"/>
        <v>0</v>
      </c>
      <c r="J1117" s="460">
        <f t="shared" si="67"/>
        <v>0</v>
      </c>
      <c r="K1117" s="9"/>
      <c r="P1117" s="2"/>
      <c r="Q1117" s="27"/>
      <c r="R1117" s="2"/>
      <c r="S1117" s="2"/>
      <c r="T1117" s="2"/>
      <c r="U1117" s="2"/>
      <c r="V1117" s="2"/>
      <c r="W1117" s="2"/>
    </row>
    <row r="1118" spans="2:23" ht="15" customHeight="1" x14ac:dyDescent="0.35">
      <c r="B1118" s="349"/>
      <c r="C1118" s="715" t="str">
        <f t="shared" si="66"/>
        <v/>
      </c>
      <c r="D1118" s="458">
        <f>IF(ISNUMBER(Summary!$D$17), DATE(Summary!$D$17, 1, 1) + INT((ROW(B1080)-1)/24), DATE(2024, 1, 1) + INT((ROW(B1080)-1)/24))</f>
        <v>45336</v>
      </c>
      <c r="E1118" s="459">
        <v>0.95833333333333337</v>
      </c>
      <c r="F1118" s="780"/>
      <c r="G1118" s="780"/>
      <c r="H1118" s="460">
        <f t="shared" si="64"/>
        <v>0</v>
      </c>
      <c r="I1118" s="460">
        <f t="shared" si="65"/>
        <v>0</v>
      </c>
      <c r="J1118" s="460">
        <f t="shared" si="67"/>
        <v>0</v>
      </c>
      <c r="K1118" s="9"/>
      <c r="P1118" s="2"/>
      <c r="Q1118" s="27"/>
      <c r="R1118" s="2"/>
      <c r="S1118" s="2"/>
      <c r="T1118" s="2"/>
      <c r="U1118" s="2"/>
      <c r="V1118" s="2"/>
      <c r="W1118" s="2"/>
    </row>
    <row r="1119" spans="2:23" ht="15" customHeight="1" x14ac:dyDescent="0.35">
      <c r="B1119" s="457"/>
      <c r="C1119" s="715">
        <f t="shared" si="66"/>
        <v>45337</v>
      </c>
      <c r="D1119" s="458">
        <f>IF(ISNUMBER(Summary!$D$17), DATE(Summary!$D$17, 1, 1) + INT((ROW(B1081)-1)/24), DATE(2024, 1, 1) + INT((ROW(B1081)-1)/24))</f>
        <v>45337</v>
      </c>
      <c r="E1119" s="459">
        <v>3.1225022567582528E-17</v>
      </c>
      <c r="F1119" s="780"/>
      <c r="G1119" s="780"/>
      <c r="H1119" s="460">
        <f t="shared" si="64"/>
        <v>0</v>
      </c>
      <c r="I1119" s="460">
        <f t="shared" si="65"/>
        <v>0</v>
      </c>
      <c r="J1119" s="460">
        <f t="shared" si="67"/>
        <v>0</v>
      </c>
      <c r="K1119" s="9"/>
      <c r="P1119" s="2"/>
      <c r="Q1119" s="27"/>
      <c r="R1119" s="2"/>
      <c r="S1119" s="2"/>
      <c r="T1119" s="2"/>
      <c r="U1119" s="2"/>
      <c r="V1119" s="2"/>
      <c r="W1119" s="2"/>
    </row>
    <row r="1120" spans="2:23" ht="15" customHeight="1" x14ac:dyDescent="0.35">
      <c r="B1120" s="349"/>
      <c r="C1120" s="715" t="str">
        <f t="shared" si="66"/>
        <v/>
      </c>
      <c r="D1120" s="458">
        <f>IF(ISNUMBER(Summary!$D$17), DATE(Summary!$D$17, 1, 1) + INT((ROW(B1082)-1)/24), DATE(2024, 1, 1) + INT((ROW(B1082)-1)/24))</f>
        <v>45337</v>
      </c>
      <c r="E1120" s="459">
        <v>4.1666666666666699E-2</v>
      </c>
      <c r="F1120" s="780"/>
      <c r="G1120" s="780"/>
      <c r="H1120" s="460">
        <f t="shared" si="64"/>
        <v>0</v>
      </c>
      <c r="I1120" s="460">
        <f t="shared" si="65"/>
        <v>0</v>
      </c>
      <c r="J1120" s="460">
        <f t="shared" si="67"/>
        <v>0</v>
      </c>
      <c r="K1120" s="9"/>
      <c r="P1120" s="2"/>
      <c r="Q1120" s="27"/>
      <c r="R1120" s="2"/>
      <c r="S1120" s="2"/>
      <c r="T1120" s="2"/>
      <c r="U1120" s="2"/>
      <c r="V1120" s="2"/>
      <c r="W1120" s="2"/>
    </row>
    <row r="1121" spans="2:23" ht="15" customHeight="1" x14ac:dyDescent="0.35">
      <c r="B1121" s="349"/>
      <c r="C1121" s="715" t="str">
        <f t="shared" si="66"/>
        <v/>
      </c>
      <c r="D1121" s="458">
        <f>IF(ISNUMBER(Summary!$D$17), DATE(Summary!$D$17, 1, 1) + INT((ROW(B1083)-1)/24), DATE(2024, 1, 1) + INT((ROW(B1083)-1)/24))</f>
        <v>45337</v>
      </c>
      <c r="E1121" s="459">
        <v>8.333333333333337E-2</v>
      </c>
      <c r="F1121" s="780"/>
      <c r="G1121" s="780"/>
      <c r="H1121" s="460">
        <f t="shared" si="64"/>
        <v>0</v>
      </c>
      <c r="I1121" s="460">
        <f t="shared" si="65"/>
        <v>0</v>
      </c>
      <c r="J1121" s="460">
        <f t="shared" si="67"/>
        <v>0</v>
      </c>
      <c r="K1121" s="9"/>
      <c r="P1121" s="2"/>
      <c r="Q1121" s="27"/>
      <c r="R1121" s="2"/>
      <c r="S1121" s="2"/>
      <c r="T1121" s="2"/>
      <c r="U1121" s="2"/>
      <c r="V1121" s="2"/>
      <c r="W1121" s="2"/>
    </row>
    <row r="1122" spans="2:23" ht="15" customHeight="1" x14ac:dyDescent="0.35">
      <c r="B1122" s="349"/>
      <c r="C1122" s="715" t="str">
        <f t="shared" si="66"/>
        <v/>
      </c>
      <c r="D1122" s="458">
        <f>IF(ISNUMBER(Summary!$D$17), DATE(Summary!$D$17, 1, 1) + INT((ROW(B1084)-1)/24), DATE(2024, 1, 1) + INT((ROW(B1084)-1)/24))</f>
        <v>45337</v>
      </c>
      <c r="E1122" s="459">
        <v>0.12500000000000006</v>
      </c>
      <c r="F1122" s="780"/>
      <c r="G1122" s="780"/>
      <c r="H1122" s="460">
        <f t="shared" si="64"/>
        <v>0</v>
      </c>
      <c r="I1122" s="460">
        <f t="shared" si="65"/>
        <v>0</v>
      </c>
      <c r="J1122" s="460">
        <f t="shared" si="67"/>
        <v>0</v>
      </c>
      <c r="K1122" s="9"/>
      <c r="P1122" s="2"/>
      <c r="Q1122" s="27"/>
      <c r="R1122" s="2"/>
      <c r="S1122" s="2"/>
      <c r="T1122" s="2"/>
      <c r="U1122" s="2"/>
      <c r="V1122" s="2"/>
      <c r="W1122" s="2"/>
    </row>
    <row r="1123" spans="2:23" ht="15" customHeight="1" x14ac:dyDescent="0.35">
      <c r="B1123" s="349"/>
      <c r="C1123" s="715" t="str">
        <f t="shared" si="66"/>
        <v/>
      </c>
      <c r="D1123" s="458">
        <f>IF(ISNUMBER(Summary!$D$17), DATE(Summary!$D$17, 1, 1) + INT((ROW(B1085)-1)/24), DATE(2024, 1, 1) + INT((ROW(B1085)-1)/24))</f>
        <v>45337</v>
      </c>
      <c r="E1123" s="459">
        <v>0.16666666666666669</v>
      </c>
      <c r="F1123" s="780"/>
      <c r="G1123" s="780"/>
      <c r="H1123" s="460">
        <f t="shared" si="64"/>
        <v>0</v>
      </c>
      <c r="I1123" s="460">
        <f t="shared" si="65"/>
        <v>0</v>
      </c>
      <c r="J1123" s="460">
        <f t="shared" si="67"/>
        <v>0</v>
      </c>
      <c r="K1123" s="9"/>
      <c r="P1123" s="2"/>
      <c r="Q1123" s="27"/>
      <c r="R1123" s="2"/>
      <c r="S1123" s="2"/>
      <c r="T1123" s="2"/>
      <c r="U1123" s="2"/>
      <c r="V1123" s="2"/>
      <c r="W1123" s="2"/>
    </row>
    <row r="1124" spans="2:23" ht="15" customHeight="1" x14ac:dyDescent="0.35">
      <c r="B1124" s="349"/>
      <c r="C1124" s="715" t="str">
        <f t="shared" si="66"/>
        <v/>
      </c>
      <c r="D1124" s="458">
        <f>IF(ISNUMBER(Summary!$D$17), DATE(Summary!$D$17, 1, 1) + INT((ROW(B1086)-1)/24), DATE(2024, 1, 1) + INT((ROW(B1086)-1)/24))</f>
        <v>45337</v>
      </c>
      <c r="E1124" s="459">
        <v>0.20833333333333337</v>
      </c>
      <c r="F1124" s="780"/>
      <c r="G1124" s="780"/>
      <c r="H1124" s="460">
        <f t="shared" si="64"/>
        <v>0</v>
      </c>
      <c r="I1124" s="460">
        <f t="shared" si="65"/>
        <v>0</v>
      </c>
      <c r="J1124" s="460">
        <f t="shared" si="67"/>
        <v>0</v>
      </c>
      <c r="K1124" s="9"/>
      <c r="P1124" s="2"/>
      <c r="Q1124" s="27"/>
      <c r="R1124" s="2"/>
      <c r="S1124" s="2"/>
      <c r="T1124" s="2"/>
      <c r="U1124" s="2"/>
      <c r="V1124" s="2"/>
      <c r="W1124" s="2"/>
    </row>
    <row r="1125" spans="2:23" ht="15" customHeight="1" x14ac:dyDescent="0.35">
      <c r="B1125" s="349"/>
      <c r="C1125" s="715" t="str">
        <f t="shared" si="66"/>
        <v/>
      </c>
      <c r="D1125" s="458">
        <f>IF(ISNUMBER(Summary!$D$17), DATE(Summary!$D$17, 1, 1) + INT((ROW(B1087)-1)/24), DATE(2024, 1, 1) + INT((ROW(B1087)-1)/24))</f>
        <v>45337</v>
      </c>
      <c r="E1125" s="459">
        <v>0.25</v>
      </c>
      <c r="F1125" s="780"/>
      <c r="G1125" s="780"/>
      <c r="H1125" s="460">
        <f t="shared" si="64"/>
        <v>0</v>
      </c>
      <c r="I1125" s="460">
        <f t="shared" si="65"/>
        <v>0</v>
      </c>
      <c r="J1125" s="460">
        <f t="shared" si="67"/>
        <v>0</v>
      </c>
      <c r="K1125" s="9"/>
      <c r="P1125" s="2"/>
      <c r="Q1125" s="27"/>
      <c r="R1125" s="2"/>
      <c r="S1125" s="2"/>
      <c r="T1125" s="2"/>
      <c r="U1125" s="2"/>
      <c r="V1125" s="2"/>
      <c r="W1125" s="2"/>
    </row>
    <row r="1126" spans="2:23" ht="15" customHeight="1" x14ac:dyDescent="0.35">
      <c r="B1126" s="349"/>
      <c r="C1126" s="715" t="str">
        <f t="shared" si="66"/>
        <v/>
      </c>
      <c r="D1126" s="458">
        <f>IF(ISNUMBER(Summary!$D$17), DATE(Summary!$D$17, 1, 1) + INT((ROW(B1088)-1)/24), DATE(2024, 1, 1) + INT((ROW(B1088)-1)/24))</f>
        <v>45337</v>
      </c>
      <c r="E1126" s="459">
        <v>0.29166666666666669</v>
      </c>
      <c r="F1126" s="780"/>
      <c r="G1126" s="780"/>
      <c r="H1126" s="460">
        <f t="shared" si="64"/>
        <v>0</v>
      </c>
      <c r="I1126" s="460">
        <f t="shared" si="65"/>
        <v>0</v>
      </c>
      <c r="J1126" s="460">
        <f t="shared" si="67"/>
        <v>0</v>
      </c>
      <c r="K1126" s="9"/>
      <c r="P1126" s="2"/>
      <c r="Q1126" s="27"/>
      <c r="R1126" s="2"/>
      <c r="S1126" s="2"/>
      <c r="T1126" s="2"/>
      <c r="U1126" s="2"/>
      <c r="V1126" s="2"/>
      <c r="W1126" s="2"/>
    </row>
    <row r="1127" spans="2:23" ht="15" customHeight="1" x14ac:dyDescent="0.35">
      <c r="B1127" s="349"/>
      <c r="C1127" s="715" t="str">
        <f t="shared" si="66"/>
        <v/>
      </c>
      <c r="D1127" s="458">
        <f>IF(ISNUMBER(Summary!$D$17), DATE(Summary!$D$17, 1, 1) + INT((ROW(B1089)-1)/24), DATE(2024, 1, 1) + INT((ROW(B1089)-1)/24))</f>
        <v>45337</v>
      </c>
      <c r="E1127" s="459">
        <v>0.33333333333333337</v>
      </c>
      <c r="F1127" s="780"/>
      <c r="G1127" s="780"/>
      <c r="H1127" s="460">
        <f t="shared" ref="H1127:H1190" si="68">IF(G1127&gt;F1127,F1127,G1127)</f>
        <v>0</v>
      </c>
      <c r="I1127" s="460">
        <f t="shared" ref="I1127:I1190" si="69">F1127-H1127</f>
        <v>0</v>
      </c>
      <c r="J1127" s="460">
        <f t="shared" si="67"/>
        <v>0</v>
      </c>
      <c r="K1127" s="9"/>
      <c r="P1127" s="2"/>
      <c r="Q1127" s="27"/>
      <c r="R1127" s="2"/>
      <c r="S1127" s="2"/>
      <c r="T1127" s="2"/>
      <c r="U1127" s="2"/>
      <c r="V1127" s="2"/>
      <c r="W1127" s="2"/>
    </row>
    <row r="1128" spans="2:23" ht="15" customHeight="1" x14ac:dyDescent="0.35">
      <c r="B1128" s="349"/>
      <c r="C1128" s="715" t="str">
        <f t="shared" ref="C1128:C1191" si="70">IF(MOD(ROW()-ROW($E$39), 24)=0, $D1128, "")</f>
        <v/>
      </c>
      <c r="D1128" s="458">
        <f>IF(ISNUMBER(Summary!$D$17), DATE(Summary!$D$17, 1, 1) + INT((ROW(B1090)-1)/24), DATE(2024, 1, 1) + INT((ROW(B1090)-1)/24))</f>
        <v>45337</v>
      </c>
      <c r="E1128" s="459">
        <v>0.375</v>
      </c>
      <c r="F1128" s="780"/>
      <c r="G1128" s="780"/>
      <c r="H1128" s="460">
        <f t="shared" si="68"/>
        <v>0</v>
      </c>
      <c r="I1128" s="460">
        <f t="shared" si="69"/>
        <v>0</v>
      </c>
      <c r="J1128" s="460">
        <f t="shared" ref="J1128:J1191" si="71">G1128-H1128</f>
        <v>0</v>
      </c>
      <c r="K1128" s="9"/>
      <c r="P1128" s="2"/>
      <c r="Q1128" s="27"/>
      <c r="R1128" s="2"/>
      <c r="S1128" s="2"/>
      <c r="T1128" s="2"/>
      <c r="U1128" s="2"/>
      <c r="V1128" s="2"/>
      <c r="W1128" s="2"/>
    </row>
    <row r="1129" spans="2:23" ht="15" customHeight="1" x14ac:dyDescent="0.35">
      <c r="B1129" s="349"/>
      <c r="C1129" s="715" t="str">
        <f t="shared" si="70"/>
        <v/>
      </c>
      <c r="D1129" s="458">
        <f>IF(ISNUMBER(Summary!$D$17), DATE(Summary!$D$17, 1, 1) + INT((ROW(B1091)-1)/24), DATE(2024, 1, 1) + INT((ROW(B1091)-1)/24))</f>
        <v>45337</v>
      </c>
      <c r="E1129" s="459">
        <v>0.41666666666666669</v>
      </c>
      <c r="F1129" s="780"/>
      <c r="G1129" s="780"/>
      <c r="H1129" s="460">
        <f t="shared" si="68"/>
        <v>0</v>
      </c>
      <c r="I1129" s="460">
        <f t="shared" si="69"/>
        <v>0</v>
      </c>
      <c r="J1129" s="460">
        <f t="shared" si="71"/>
        <v>0</v>
      </c>
      <c r="K1129" s="9"/>
      <c r="P1129" s="2"/>
      <c r="Q1129" s="27"/>
      <c r="R1129" s="2"/>
      <c r="S1129" s="2"/>
      <c r="T1129" s="2"/>
      <c r="U1129" s="2"/>
      <c r="V1129" s="2"/>
      <c r="W1129" s="2"/>
    </row>
    <row r="1130" spans="2:23" ht="15" customHeight="1" x14ac:dyDescent="0.35">
      <c r="B1130" s="349"/>
      <c r="C1130" s="715" t="str">
        <f t="shared" si="70"/>
        <v/>
      </c>
      <c r="D1130" s="458">
        <f>IF(ISNUMBER(Summary!$D$17), DATE(Summary!$D$17, 1, 1) + INT((ROW(B1092)-1)/24), DATE(2024, 1, 1) + INT((ROW(B1092)-1)/24))</f>
        <v>45337</v>
      </c>
      <c r="E1130" s="459">
        <v>0.45833333333333337</v>
      </c>
      <c r="F1130" s="780"/>
      <c r="G1130" s="780"/>
      <c r="H1130" s="460">
        <f t="shared" si="68"/>
        <v>0</v>
      </c>
      <c r="I1130" s="460">
        <f t="shared" si="69"/>
        <v>0</v>
      </c>
      <c r="J1130" s="460">
        <f t="shared" si="71"/>
        <v>0</v>
      </c>
      <c r="K1130" s="9"/>
      <c r="P1130" s="2"/>
      <c r="Q1130" s="27"/>
      <c r="R1130" s="2"/>
      <c r="S1130" s="2"/>
      <c r="T1130" s="2"/>
      <c r="U1130" s="2"/>
      <c r="V1130" s="2"/>
      <c r="W1130" s="2"/>
    </row>
    <row r="1131" spans="2:23" ht="15" customHeight="1" x14ac:dyDescent="0.35">
      <c r="B1131" s="349"/>
      <c r="C1131" s="715" t="str">
        <f t="shared" si="70"/>
        <v/>
      </c>
      <c r="D1131" s="458">
        <f>IF(ISNUMBER(Summary!$D$17), DATE(Summary!$D$17, 1, 1) + INT((ROW(B1093)-1)/24), DATE(2024, 1, 1) + INT((ROW(B1093)-1)/24))</f>
        <v>45337</v>
      </c>
      <c r="E1131" s="459">
        <v>0.50000000000000011</v>
      </c>
      <c r="F1131" s="780"/>
      <c r="G1131" s="780"/>
      <c r="H1131" s="460">
        <f t="shared" si="68"/>
        <v>0</v>
      </c>
      <c r="I1131" s="460">
        <f t="shared" si="69"/>
        <v>0</v>
      </c>
      <c r="J1131" s="460">
        <f t="shared" si="71"/>
        <v>0</v>
      </c>
      <c r="K1131" s="9"/>
      <c r="P1131" s="2"/>
      <c r="Q1131" s="27"/>
      <c r="R1131" s="2"/>
      <c r="S1131" s="2"/>
      <c r="T1131" s="2"/>
      <c r="U1131" s="2"/>
      <c r="V1131" s="2"/>
      <c r="W1131" s="2"/>
    </row>
    <row r="1132" spans="2:23" ht="15" customHeight="1" x14ac:dyDescent="0.35">
      <c r="B1132" s="349"/>
      <c r="C1132" s="715" t="str">
        <f t="shared" si="70"/>
        <v/>
      </c>
      <c r="D1132" s="458">
        <f>IF(ISNUMBER(Summary!$D$17), DATE(Summary!$D$17, 1, 1) + INT((ROW(B1094)-1)/24), DATE(2024, 1, 1) + INT((ROW(B1094)-1)/24))</f>
        <v>45337</v>
      </c>
      <c r="E1132" s="459">
        <v>0.54166666666666674</v>
      </c>
      <c r="F1132" s="780"/>
      <c r="G1132" s="780"/>
      <c r="H1132" s="460">
        <f t="shared" si="68"/>
        <v>0</v>
      </c>
      <c r="I1132" s="460">
        <f t="shared" si="69"/>
        <v>0</v>
      </c>
      <c r="J1132" s="460">
        <f t="shared" si="71"/>
        <v>0</v>
      </c>
      <c r="K1132" s="9"/>
      <c r="P1132" s="2"/>
      <c r="Q1132" s="27"/>
      <c r="R1132" s="2"/>
      <c r="S1132" s="2"/>
      <c r="T1132" s="2"/>
      <c r="U1132" s="2"/>
      <c r="V1132" s="2"/>
      <c r="W1132" s="2"/>
    </row>
    <row r="1133" spans="2:23" ht="15" customHeight="1" x14ac:dyDescent="0.35">
      <c r="B1133" s="349"/>
      <c r="C1133" s="715" t="str">
        <f t="shared" si="70"/>
        <v/>
      </c>
      <c r="D1133" s="458">
        <f>IF(ISNUMBER(Summary!$D$17), DATE(Summary!$D$17, 1, 1) + INT((ROW(B1095)-1)/24), DATE(2024, 1, 1) + INT((ROW(B1095)-1)/24))</f>
        <v>45337</v>
      </c>
      <c r="E1133" s="459">
        <v>0.58333333333333337</v>
      </c>
      <c r="F1133" s="780"/>
      <c r="G1133" s="780"/>
      <c r="H1133" s="460">
        <f t="shared" si="68"/>
        <v>0</v>
      </c>
      <c r="I1133" s="460">
        <f t="shared" si="69"/>
        <v>0</v>
      </c>
      <c r="J1133" s="460">
        <f t="shared" si="71"/>
        <v>0</v>
      </c>
      <c r="K1133" s="9"/>
      <c r="P1133" s="2"/>
      <c r="Q1133" s="27"/>
      <c r="R1133" s="2"/>
      <c r="S1133" s="2"/>
      <c r="T1133" s="2"/>
      <c r="U1133" s="2"/>
      <c r="V1133" s="2"/>
      <c r="W1133" s="2"/>
    </row>
    <row r="1134" spans="2:23" ht="15" customHeight="1" x14ac:dyDescent="0.35">
      <c r="B1134" s="349"/>
      <c r="C1134" s="715" t="str">
        <f t="shared" si="70"/>
        <v/>
      </c>
      <c r="D1134" s="458">
        <f>IF(ISNUMBER(Summary!$D$17), DATE(Summary!$D$17, 1, 1) + INT((ROW(B1096)-1)/24), DATE(2024, 1, 1) + INT((ROW(B1096)-1)/24))</f>
        <v>45337</v>
      </c>
      <c r="E1134" s="459">
        <v>0.62500000000000011</v>
      </c>
      <c r="F1134" s="780"/>
      <c r="G1134" s="780"/>
      <c r="H1134" s="460">
        <f t="shared" si="68"/>
        <v>0</v>
      </c>
      <c r="I1134" s="460">
        <f t="shared" si="69"/>
        <v>0</v>
      </c>
      <c r="J1134" s="460">
        <f t="shared" si="71"/>
        <v>0</v>
      </c>
      <c r="K1134" s="9"/>
      <c r="P1134" s="2"/>
      <c r="Q1134" s="27"/>
      <c r="R1134" s="2"/>
      <c r="S1134" s="2"/>
      <c r="T1134" s="2"/>
      <c r="U1134" s="2"/>
      <c r="V1134" s="2"/>
      <c r="W1134" s="2"/>
    </row>
    <row r="1135" spans="2:23" ht="15" customHeight="1" x14ac:dyDescent="0.35">
      <c r="B1135" s="349"/>
      <c r="C1135" s="715" t="str">
        <f t="shared" si="70"/>
        <v/>
      </c>
      <c r="D1135" s="458">
        <f>IF(ISNUMBER(Summary!$D$17), DATE(Summary!$D$17, 1, 1) + INT((ROW(B1097)-1)/24), DATE(2024, 1, 1) + INT((ROW(B1097)-1)/24))</f>
        <v>45337</v>
      </c>
      <c r="E1135" s="459">
        <v>0.66666666666666674</v>
      </c>
      <c r="F1135" s="780"/>
      <c r="G1135" s="780"/>
      <c r="H1135" s="460">
        <f t="shared" si="68"/>
        <v>0</v>
      </c>
      <c r="I1135" s="460">
        <f t="shared" si="69"/>
        <v>0</v>
      </c>
      <c r="J1135" s="460">
        <f t="shared" si="71"/>
        <v>0</v>
      </c>
      <c r="K1135" s="9"/>
      <c r="P1135" s="2"/>
      <c r="Q1135" s="27"/>
      <c r="R1135" s="2"/>
      <c r="S1135" s="2"/>
      <c r="T1135" s="2"/>
      <c r="U1135" s="2"/>
      <c r="V1135" s="2"/>
      <c r="W1135" s="2"/>
    </row>
    <row r="1136" spans="2:23" ht="15" customHeight="1" x14ac:dyDescent="0.35">
      <c r="B1136" s="349"/>
      <c r="C1136" s="715" t="str">
        <f t="shared" si="70"/>
        <v/>
      </c>
      <c r="D1136" s="458">
        <f>IF(ISNUMBER(Summary!$D$17), DATE(Summary!$D$17, 1, 1) + INT((ROW(B1098)-1)/24), DATE(2024, 1, 1) + INT((ROW(B1098)-1)/24))</f>
        <v>45337</v>
      </c>
      <c r="E1136" s="459">
        <v>0.70833333333333337</v>
      </c>
      <c r="F1136" s="780"/>
      <c r="G1136" s="780"/>
      <c r="H1136" s="460">
        <f t="shared" si="68"/>
        <v>0</v>
      </c>
      <c r="I1136" s="460">
        <f t="shared" si="69"/>
        <v>0</v>
      </c>
      <c r="J1136" s="460">
        <f t="shared" si="71"/>
        <v>0</v>
      </c>
      <c r="K1136" s="9"/>
      <c r="P1136" s="2"/>
      <c r="Q1136" s="27"/>
      <c r="R1136" s="2"/>
      <c r="S1136" s="2"/>
      <c r="T1136" s="2"/>
      <c r="U1136" s="2"/>
      <c r="V1136" s="2"/>
      <c r="W1136" s="2"/>
    </row>
    <row r="1137" spans="2:23" ht="15" customHeight="1" x14ac:dyDescent="0.35">
      <c r="B1137" s="349"/>
      <c r="C1137" s="715" t="str">
        <f t="shared" si="70"/>
        <v/>
      </c>
      <c r="D1137" s="458">
        <f>IF(ISNUMBER(Summary!$D$17), DATE(Summary!$D$17, 1, 1) + INT((ROW(B1099)-1)/24), DATE(2024, 1, 1) + INT((ROW(B1099)-1)/24))</f>
        <v>45337</v>
      </c>
      <c r="E1137" s="459">
        <v>0.75000000000000011</v>
      </c>
      <c r="F1137" s="780"/>
      <c r="G1137" s="780"/>
      <c r="H1137" s="460">
        <f t="shared" si="68"/>
        <v>0</v>
      </c>
      <c r="I1137" s="460">
        <f t="shared" si="69"/>
        <v>0</v>
      </c>
      <c r="J1137" s="460">
        <f t="shared" si="71"/>
        <v>0</v>
      </c>
      <c r="K1137" s="9"/>
      <c r="P1137" s="2"/>
      <c r="Q1137" s="27"/>
      <c r="R1137" s="2"/>
      <c r="S1137" s="2"/>
      <c r="T1137" s="2"/>
      <c r="U1137" s="2"/>
      <c r="V1137" s="2"/>
      <c r="W1137" s="2"/>
    </row>
    <row r="1138" spans="2:23" ht="15" customHeight="1" x14ac:dyDescent="0.35">
      <c r="B1138" s="349"/>
      <c r="C1138" s="715" t="str">
        <f t="shared" si="70"/>
        <v/>
      </c>
      <c r="D1138" s="458">
        <f>IF(ISNUMBER(Summary!$D$17), DATE(Summary!$D$17, 1, 1) + INT((ROW(B1100)-1)/24), DATE(2024, 1, 1) + INT((ROW(B1100)-1)/24))</f>
        <v>45337</v>
      </c>
      <c r="E1138" s="459">
        <v>0.79166666666666674</v>
      </c>
      <c r="F1138" s="780"/>
      <c r="G1138" s="780"/>
      <c r="H1138" s="460">
        <f t="shared" si="68"/>
        <v>0</v>
      </c>
      <c r="I1138" s="460">
        <f t="shared" si="69"/>
        <v>0</v>
      </c>
      <c r="J1138" s="460">
        <f t="shared" si="71"/>
        <v>0</v>
      </c>
      <c r="K1138" s="9"/>
      <c r="P1138" s="2"/>
      <c r="Q1138" s="27"/>
      <c r="R1138" s="2"/>
      <c r="S1138" s="2"/>
      <c r="T1138" s="2"/>
      <c r="U1138" s="2"/>
      <c r="V1138" s="2"/>
      <c r="W1138" s="2"/>
    </row>
    <row r="1139" spans="2:23" ht="15" customHeight="1" x14ac:dyDescent="0.35">
      <c r="B1139" s="349"/>
      <c r="C1139" s="715" t="str">
        <f t="shared" si="70"/>
        <v/>
      </c>
      <c r="D1139" s="458">
        <f>IF(ISNUMBER(Summary!$D$17), DATE(Summary!$D$17, 1, 1) + INT((ROW(B1101)-1)/24), DATE(2024, 1, 1) + INT((ROW(B1101)-1)/24))</f>
        <v>45337</v>
      </c>
      <c r="E1139" s="459">
        <v>0.83333333333333337</v>
      </c>
      <c r="F1139" s="780"/>
      <c r="G1139" s="780"/>
      <c r="H1139" s="460">
        <f t="shared" si="68"/>
        <v>0</v>
      </c>
      <c r="I1139" s="460">
        <f t="shared" si="69"/>
        <v>0</v>
      </c>
      <c r="J1139" s="460">
        <f t="shared" si="71"/>
        <v>0</v>
      </c>
      <c r="K1139" s="9"/>
      <c r="P1139" s="2"/>
      <c r="Q1139" s="27"/>
      <c r="R1139" s="2"/>
      <c r="S1139" s="2"/>
      <c r="T1139" s="2"/>
      <c r="U1139" s="2"/>
      <c r="V1139" s="2"/>
      <c r="W1139" s="2"/>
    </row>
    <row r="1140" spans="2:23" ht="15" customHeight="1" x14ac:dyDescent="0.35">
      <c r="B1140" s="349"/>
      <c r="C1140" s="715" t="str">
        <f t="shared" si="70"/>
        <v/>
      </c>
      <c r="D1140" s="458">
        <f>IF(ISNUMBER(Summary!$D$17), DATE(Summary!$D$17, 1, 1) + INT((ROW(B1102)-1)/24), DATE(2024, 1, 1) + INT((ROW(B1102)-1)/24))</f>
        <v>45337</v>
      </c>
      <c r="E1140" s="459">
        <v>0.87500000000000011</v>
      </c>
      <c r="F1140" s="780"/>
      <c r="G1140" s="780"/>
      <c r="H1140" s="460">
        <f t="shared" si="68"/>
        <v>0</v>
      </c>
      <c r="I1140" s="460">
        <f t="shared" si="69"/>
        <v>0</v>
      </c>
      <c r="J1140" s="460">
        <f t="shared" si="71"/>
        <v>0</v>
      </c>
      <c r="K1140" s="9"/>
      <c r="P1140" s="2"/>
      <c r="Q1140" s="27"/>
      <c r="R1140" s="2"/>
      <c r="S1140" s="2"/>
      <c r="T1140" s="2"/>
      <c r="U1140" s="2"/>
      <c r="V1140" s="2"/>
      <c r="W1140" s="2"/>
    </row>
    <row r="1141" spans="2:23" ht="15" customHeight="1" x14ac:dyDescent="0.35">
      <c r="B1141" s="349"/>
      <c r="C1141" s="715" t="str">
        <f t="shared" si="70"/>
        <v/>
      </c>
      <c r="D1141" s="458">
        <f>IF(ISNUMBER(Summary!$D$17), DATE(Summary!$D$17, 1, 1) + INT((ROW(B1103)-1)/24), DATE(2024, 1, 1) + INT((ROW(B1103)-1)/24))</f>
        <v>45337</v>
      </c>
      <c r="E1141" s="459">
        <v>0.91666666666666674</v>
      </c>
      <c r="F1141" s="780"/>
      <c r="G1141" s="780"/>
      <c r="H1141" s="460">
        <f t="shared" si="68"/>
        <v>0</v>
      </c>
      <c r="I1141" s="460">
        <f t="shared" si="69"/>
        <v>0</v>
      </c>
      <c r="J1141" s="460">
        <f t="shared" si="71"/>
        <v>0</v>
      </c>
      <c r="K1141" s="9"/>
      <c r="P1141" s="2"/>
      <c r="Q1141" s="27"/>
      <c r="R1141" s="2"/>
      <c r="S1141" s="2"/>
      <c r="T1141" s="2"/>
      <c r="U1141" s="2"/>
      <c r="V1141" s="2"/>
      <c r="W1141" s="2"/>
    </row>
    <row r="1142" spans="2:23" ht="15" customHeight="1" x14ac:dyDescent="0.35">
      <c r="B1142" s="349"/>
      <c r="C1142" s="715" t="str">
        <f t="shared" si="70"/>
        <v/>
      </c>
      <c r="D1142" s="458">
        <f>IF(ISNUMBER(Summary!$D$17), DATE(Summary!$D$17, 1, 1) + INT((ROW(B1104)-1)/24), DATE(2024, 1, 1) + INT((ROW(B1104)-1)/24))</f>
        <v>45337</v>
      </c>
      <c r="E1142" s="459">
        <v>0.95833333333333337</v>
      </c>
      <c r="F1142" s="780"/>
      <c r="G1142" s="780"/>
      <c r="H1142" s="460">
        <f t="shared" si="68"/>
        <v>0</v>
      </c>
      <c r="I1142" s="460">
        <f t="shared" si="69"/>
        <v>0</v>
      </c>
      <c r="J1142" s="460">
        <f t="shared" si="71"/>
        <v>0</v>
      </c>
      <c r="K1142" s="9"/>
      <c r="P1142" s="2"/>
      <c r="Q1142" s="27"/>
      <c r="R1142" s="2"/>
      <c r="S1142" s="2"/>
      <c r="T1142" s="2"/>
      <c r="U1142" s="2"/>
      <c r="V1142" s="2"/>
      <c r="W1142" s="2"/>
    </row>
    <row r="1143" spans="2:23" ht="15" customHeight="1" x14ac:dyDescent="0.35">
      <c r="B1143" s="457"/>
      <c r="C1143" s="715">
        <f t="shared" si="70"/>
        <v>45338</v>
      </c>
      <c r="D1143" s="458">
        <f>IF(ISNUMBER(Summary!$D$17), DATE(Summary!$D$17, 1, 1) + INT((ROW(B1105)-1)/24), DATE(2024, 1, 1) + INT((ROW(B1105)-1)/24))</f>
        <v>45338</v>
      </c>
      <c r="E1143" s="459">
        <v>3.1225022567582528E-17</v>
      </c>
      <c r="F1143" s="780"/>
      <c r="G1143" s="780"/>
      <c r="H1143" s="460">
        <f t="shared" si="68"/>
        <v>0</v>
      </c>
      <c r="I1143" s="460">
        <f t="shared" si="69"/>
        <v>0</v>
      </c>
      <c r="J1143" s="460">
        <f t="shared" si="71"/>
        <v>0</v>
      </c>
      <c r="K1143" s="9"/>
      <c r="P1143" s="2"/>
      <c r="Q1143" s="27"/>
      <c r="R1143" s="2"/>
      <c r="S1143" s="2"/>
      <c r="T1143" s="2"/>
      <c r="U1143" s="2"/>
      <c r="V1143" s="2"/>
      <c r="W1143" s="2"/>
    </row>
    <row r="1144" spans="2:23" ht="15" customHeight="1" x14ac:dyDescent="0.35">
      <c r="B1144" s="349"/>
      <c r="C1144" s="715" t="str">
        <f t="shared" si="70"/>
        <v/>
      </c>
      <c r="D1144" s="458">
        <f>IF(ISNUMBER(Summary!$D$17), DATE(Summary!$D$17, 1, 1) + INT((ROW(B1106)-1)/24), DATE(2024, 1, 1) + INT((ROW(B1106)-1)/24))</f>
        <v>45338</v>
      </c>
      <c r="E1144" s="459">
        <v>4.1666666666666699E-2</v>
      </c>
      <c r="F1144" s="780"/>
      <c r="G1144" s="780"/>
      <c r="H1144" s="460">
        <f t="shared" si="68"/>
        <v>0</v>
      </c>
      <c r="I1144" s="460">
        <f t="shared" si="69"/>
        <v>0</v>
      </c>
      <c r="J1144" s="460">
        <f t="shared" si="71"/>
        <v>0</v>
      </c>
      <c r="K1144" s="9"/>
      <c r="P1144" s="2"/>
      <c r="Q1144" s="27"/>
      <c r="R1144" s="2"/>
      <c r="S1144" s="2"/>
      <c r="T1144" s="2"/>
      <c r="U1144" s="2"/>
      <c r="V1144" s="2"/>
      <c r="W1144" s="2"/>
    </row>
    <row r="1145" spans="2:23" ht="15" customHeight="1" x14ac:dyDescent="0.35">
      <c r="B1145" s="349"/>
      <c r="C1145" s="715" t="str">
        <f t="shared" si="70"/>
        <v/>
      </c>
      <c r="D1145" s="458">
        <f>IF(ISNUMBER(Summary!$D$17), DATE(Summary!$D$17, 1, 1) + INT((ROW(B1107)-1)/24), DATE(2024, 1, 1) + INT((ROW(B1107)-1)/24))</f>
        <v>45338</v>
      </c>
      <c r="E1145" s="459">
        <v>8.333333333333337E-2</v>
      </c>
      <c r="F1145" s="780"/>
      <c r="G1145" s="780"/>
      <c r="H1145" s="460">
        <f t="shared" si="68"/>
        <v>0</v>
      </c>
      <c r="I1145" s="460">
        <f t="shared" si="69"/>
        <v>0</v>
      </c>
      <c r="J1145" s="460">
        <f t="shared" si="71"/>
        <v>0</v>
      </c>
      <c r="K1145" s="9"/>
      <c r="P1145" s="2"/>
      <c r="Q1145" s="27"/>
      <c r="R1145" s="2"/>
      <c r="S1145" s="2"/>
      <c r="T1145" s="2"/>
      <c r="U1145" s="2"/>
      <c r="V1145" s="2"/>
      <c r="W1145" s="2"/>
    </row>
    <row r="1146" spans="2:23" ht="15" customHeight="1" x14ac:dyDescent="0.35">
      <c r="B1146" s="349"/>
      <c r="C1146" s="715" t="str">
        <f t="shared" si="70"/>
        <v/>
      </c>
      <c r="D1146" s="458">
        <f>IF(ISNUMBER(Summary!$D$17), DATE(Summary!$D$17, 1, 1) + INT((ROW(B1108)-1)/24), DATE(2024, 1, 1) + INT((ROW(B1108)-1)/24))</f>
        <v>45338</v>
      </c>
      <c r="E1146" s="459">
        <v>0.12500000000000006</v>
      </c>
      <c r="F1146" s="780"/>
      <c r="G1146" s="780"/>
      <c r="H1146" s="460">
        <f t="shared" si="68"/>
        <v>0</v>
      </c>
      <c r="I1146" s="460">
        <f t="shared" si="69"/>
        <v>0</v>
      </c>
      <c r="J1146" s="460">
        <f t="shared" si="71"/>
        <v>0</v>
      </c>
      <c r="K1146" s="9"/>
      <c r="P1146" s="2"/>
      <c r="Q1146" s="27"/>
      <c r="R1146" s="2"/>
      <c r="S1146" s="2"/>
      <c r="T1146" s="2"/>
      <c r="U1146" s="2"/>
      <c r="V1146" s="2"/>
      <c r="W1146" s="2"/>
    </row>
    <row r="1147" spans="2:23" ht="15" customHeight="1" x14ac:dyDescent="0.35">
      <c r="B1147" s="349"/>
      <c r="C1147" s="715" t="str">
        <f t="shared" si="70"/>
        <v/>
      </c>
      <c r="D1147" s="458">
        <f>IF(ISNUMBER(Summary!$D$17), DATE(Summary!$D$17, 1, 1) + INT((ROW(B1109)-1)/24), DATE(2024, 1, 1) + INT((ROW(B1109)-1)/24))</f>
        <v>45338</v>
      </c>
      <c r="E1147" s="459">
        <v>0.16666666666666669</v>
      </c>
      <c r="F1147" s="780"/>
      <c r="G1147" s="780"/>
      <c r="H1147" s="460">
        <f t="shared" si="68"/>
        <v>0</v>
      </c>
      <c r="I1147" s="460">
        <f t="shared" si="69"/>
        <v>0</v>
      </c>
      <c r="J1147" s="460">
        <f t="shared" si="71"/>
        <v>0</v>
      </c>
      <c r="K1147" s="9"/>
      <c r="P1147" s="2"/>
      <c r="Q1147" s="27"/>
      <c r="R1147" s="2"/>
      <c r="S1147" s="2"/>
      <c r="T1147" s="2"/>
      <c r="U1147" s="2"/>
      <c r="V1147" s="2"/>
      <c r="W1147" s="2"/>
    </row>
    <row r="1148" spans="2:23" ht="15" customHeight="1" x14ac:dyDescent="0.35">
      <c r="B1148" s="349"/>
      <c r="C1148" s="715" t="str">
        <f t="shared" si="70"/>
        <v/>
      </c>
      <c r="D1148" s="458">
        <f>IF(ISNUMBER(Summary!$D$17), DATE(Summary!$D$17, 1, 1) + INT((ROW(B1110)-1)/24), DATE(2024, 1, 1) + INT((ROW(B1110)-1)/24))</f>
        <v>45338</v>
      </c>
      <c r="E1148" s="459">
        <v>0.20833333333333337</v>
      </c>
      <c r="F1148" s="780"/>
      <c r="G1148" s="780"/>
      <c r="H1148" s="460">
        <f t="shared" si="68"/>
        <v>0</v>
      </c>
      <c r="I1148" s="460">
        <f t="shared" si="69"/>
        <v>0</v>
      </c>
      <c r="J1148" s="460">
        <f t="shared" si="71"/>
        <v>0</v>
      </c>
      <c r="K1148" s="9"/>
      <c r="P1148" s="2"/>
      <c r="Q1148" s="27"/>
      <c r="R1148" s="2"/>
      <c r="S1148" s="2"/>
      <c r="T1148" s="2"/>
      <c r="U1148" s="2"/>
      <c r="V1148" s="2"/>
      <c r="W1148" s="2"/>
    </row>
    <row r="1149" spans="2:23" ht="15" customHeight="1" x14ac:dyDescent="0.35">
      <c r="B1149" s="349"/>
      <c r="C1149" s="715" t="str">
        <f t="shared" si="70"/>
        <v/>
      </c>
      <c r="D1149" s="458">
        <f>IF(ISNUMBER(Summary!$D$17), DATE(Summary!$D$17, 1, 1) + INT((ROW(B1111)-1)/24), DATE(2024, 1, 1) + INT((ROW(B1111)-1)/24))</f>
        <v>45338</v>
      </c>
      <c r="E1149" s="459">
        <v>0.25</v>
      </c>
      <c r="F1149" s="780"/>
      <c r="G1149" s="780"/>
      <c r="H1149" s="460">
        <f t="shared" si="68"/>
        <v>0</v>
      </c>
      <c r="I1149" s="460">
        <f t="shared" si="69"/>
        <v>0</v>
      </c>
      <c r="J1149" s="460">
        <f t="shared" si="71"/>
        <v>0</v>
      </c>
      <c r="K1149" s="9"/>
      <c r="P1149" s="2"/>
      <c r="Q1149" s="27"/>
      <c r="R1149" s="2"/>
      <c r="S1149" s="2"/>
      <c r="T1149" s="2"/>
      <c r="U1149" s="2"/>
      <c r="V1149" s="2"/>
      <c r="W1149" s="2"/>
    </row>
    <row r="1150" spans="2:23" ht="15" customHeight="1" x14ac:dyDescent="0.35">
      <c r="B1150" s="349"/>
      <c r="C1150" s="715" t="str">
        <f t="shared" si="70"/>
        <v/>
      </c>
      <c r="D1150" s="458">
        <f>IF(ISNUMBER(Summary!$D$17), DATE(Summary!$D$17, 1, 1) + INT((ROW(B1112)-1)/24), DATE(2024, 1, 1) + INT((ROW(B1112)-1)/24))</f>
        <v>45338</v>
      </c>
      <c r="E1150" s="459">
        <v>0.29166666666666669</v>
      </c>
      <c r="F1150" s="780"/>
      <c r="G1150" s="780"/>
      <c r="H1150" s="460">
        <f t="shared" si="68"/>
        <v>0</v>
      </c>
      <c r="I1150" s="460">
        <f t="shared" si="69"/>
        <v>0</v>
      </c>
      <c r="J1150" s="460">
        <f t="shared" si="71"/>
        <v>0</v>
      </c>
      <c r="K1150" s="9"/>
      <c r="P1150" s="2"/>
      <c r="Q1150" s="27"/>
      <c r="R1150" s="2"/>
      <c r="S1150" s="2"/>
      <c r="T1150" s="2"/>
      <c r="U1150" s="2"/>
      <c r="V1150" s="2"/>
      <c r="W1150" s="2"/>
    </row>
    <row r="1151" spans="2:23" ht="15" customHeight="1" x14ac:dyDescent="0.35">
      <c r="B1151" s="349"/>
      <c r="C1151" s="715" t="str">
        <f t="shared" si="70"/>
        <v/>
      </c>
      <c r="D1151" s="458">
        <f>IF(ISNUMBER(Summary!$D$17), DATE(Summary!$D$17, 1, 1) + INT((ROW(B1113)-1)/24), DATE(2024, 1, 1) + INT((ROW(B1113)-1)/24))</f>
        <v>45338</v>
      </c>
      <c r="E1151" s="459">
        <v>0.33333333333333337</v>
      </c>
      <c r="F1151" s="780"/>
      <c r="G1151" s="780"/>
      <c r="H1151" s="460">
        <f t="shared" si="68"/>
        <v>0</v>
      </c>
      <c r="I1151" s="460">
        <f t="shared" si="69"/>
        <v>0</v>
      </c>
      <c r="J1151" s="460">
        <f t="shared" si="71"/>
        <v>0</v>
      </c>
      <c r="K1151" s="9"/>
      <c r="P1151" s="2"/>
      <c r="Q1151" s="27"/>
      <c r="R1151" s="2"/>
      <c r="S1151" s="2"/>
      <c r="T1151" s="2"/>
      <c r="U1151" s="2"/>
      <c r="V1151" s="2"/>
      <c r="W1151" s="2"/>
    </row>
    <row r="1152" spans="2:23" ht="15" customHeight="1" x14ac:dyDescent="0.35">
      <c r="B1152" s="349"/>
      <c r="C1152" s="715" t="str">
        <f t="shared" si="70"/>
        <v/>
      </c>
      <c r="D1152" s="458">
        <f>IF(ISNUMBER(Summary!$D$17), DATE(Summary!$D$17, 1, 1) + INT((ROW(B1114)-1)/24), DATE(2024, 1, 1) + INT((ROW(B1114)-1)/24))</f>
        <v>45338</v>
      </c>
      <c r="E1152" s="459">
        <v>0.375</v>
      </c>
      <c r="F1152" s="780"/>
      <c r="G1152" s="780"/>
      <c r="H1152" s="460">
        <f t="shared" si="68"/>
        <v>0</v>
      </c>
      <c r="I1152" s="460">
        <f t="shared" si="69"/>
        <v>0</v>
      </c>
      <c r="J1152" s="460">
        <f t="shared" si="71"/>
        <v>0</v>
      </c>
      <c r="K1152" s="9"/>
      <c r="P1152" s="2"/>
      <c r="Q1152" s="27"/>
      <c r="R1152" s="2"/>
      <c r="S1152" s="2"/>
      <c r="T1152" s="2"/>
      <c r="U1152" s="2"/>
      <c r="V1152" s="2"/>
      <c r="W1152" s="2"/>
    </row>
    <row r="1153" spans="2:23" ht="15" customHeight="1" x14ac:dyDescent="0.35">
      <c r="B1153" s="349"/>
      <c r="C1153" s="715" t="str">
        <f t="shared" si="70"/>
        <v/>
      </c>
      <c r="D1153" s="458">
        <f>IF(ISNUMBER(Summary!$D$17), DATE(Summary!$D$17, 1, 1) + INT((ROW(B1115)-1)/24), DATE(2024, 1, 1) + INT((ROW(B1115)-1)/24))</f>
        <v>45338</v>
      </c>
      <c r="E1153" s="459">
        <v>0.41666666666666669</v>
      </c>
      <c r="F1153" s="780"/>
      <c r="G1153" s="780"/>
      <c r="H1153" s="460">
        <f t="shared" si="68"/>
        <v>0</v>
      </c>
      <c r="I1153" s="460">
        <f t="shared" si="69"/>
        <v>0</v>
      </c>
      <c r="J1153" s="460">
        <f t="shared" si="71"/>
        <v>0</v>
      </c>
      <c r="K1153" s="9"/>
      <c r="P1153" s="2"/>
      <c r="Q1153" s="27"/>
      <c r="R1153" s="2"/>
      <c r="S1153" s="2"/>
      <c r="T1153" s="2"/>
      <c r="U1153" s="2"/>
      <c r="V1153" s="2"/>
      <c r="W1153" s="2"/>
    </row>
    <row r="1154" spans="2:23" ht="15" customHeight="1" x14ac:dyDescent="0.35">
      <c r="B1154" s="349"/>
      <c r="C1154" s="715" t="str">
        <f t="shared" si="70"/>
        <v/>
      </c>
      <c r="D1154" s="458">
        <f>IF(ISNUMBER(Summary!$D$17), DATE(Summary!$D$17, 1, 1) + INT((ROW(B1116)-1)/24), DATE(2024, 1, 1) + INT((ROW(B1116)-1)/24))</f>
        <v>45338</v>
      </c>
      <c r="E1154" s="459">
        <v>0.45833333333333337</v>
      </c>
      <c r="F1154" s="780"/>
      <c r="G1154" s="780"/>
      <c r="H1154" s="460">
        <f t="shared" si="68"/>
        <v>0</v>
      </c>
      <c r="I1154" s="460">
        <f t="shared" si="69"/>
        <v>0</v>
      </c>
      <c r="J1154" s="460">
        <f t="shared" si="71"/>
        <v>0</v>
      </c>
      <c r="K1154" s="9"/>
      <c r="P1154" s="2"/>
      <c r="Q1154" s="27"/>
      <c r="R1154" s="2"/>
      <c r="S1154" s="2"/>
      <c r="T1154" s="2"/>
      <c r="U1154" s="2"/>
      <c r="V1154" s="2"/>
      <c r="W1154" s="2"/>
    </row>
    <row r="1155" spans="2:23" ht="15" customHeight="1" x14ac:dyDescent="0.35">
      <c r="B1155" s="349"/>
      <c r="C1155" s="715" t="str">
        <f t="shared" si="70"/>
        <v/>
      </c>
      <c r="D1155" s="458">
        <f>IF(ISNUMBER(Summary!$D$17), DATE(Summary!$D$17, 1, 1) + INT((ROW(B1117)-1)/24), DATE(2024, 1, 1) + INT((ROW(B1117)-1)/24))</f>
        <v>45338</v>
      </c>
      <c r="E1155" s="459">
        <v>0.50000000000000011</v>
      </c>
      <c r="F1155" s="780"/>
      <c r="G1155" s="780"/>
      <c r="H1155" s="460">
        <f t="shared" si="68"/>
        <v>0</v>
      </c>
      <c r="I1155" s="460">
        <f t="shared" si="69"/>
        <v>0</v>
      </c>
      <c r="J1155" s="460">
        <f t="shared" si="71"/>
        <v>0</v>
      </c>
      <c r="K1155" s="9"/>
      <c r="P1155" s="2"/>
      <c r="Q1155" s="27"/>
      <c r="R1155" s="2"/>
      <c r="S1155" s="2"/>
      <c r="T1155" s="2"/>
      <c r="U1155" s="2"/>
      <c r="V1155" s="2"/>
      <c r="W1155" s="2"/>
    </row>
    <row r="1156" spans="2:23" ht="15" customHeight="1" x14ac:dyDescent="0.35">
      <c r="B1156" s="349"/>
      <c r="C1156" s="715" t="str">
        <f t="shared" si="70"/>
        <v/>
      </c>
      <c r="D1156" s="458">
        <f>IF(ISNUMBER(Summary!$D$17), DATE(Summary!$D$17, 1, 1) + INT((ROW(B1118)-1)/24), DATE(2024, 1, 1) + INT((ROW(B1118)-1)/24))</f>
        <v>45338</v>
      </c>
      <c r="E1156" s="459">
        <v>0.54166666666666674</v>
      </c>
      <c r="F1156" s="780"/>
      <c r="G1156" s="780"/>
      <c r="H1156" s="460">
        <f t="shared" si="68"/>
        <v>0</v>
      </c>
      <c r="I1156" s="460">
        <f t="shared" si="69"/>
        <v>0</v>
      </c>
      <c r="J1156" s="460">
        <f t="shared" si="71"/>
        <v>0</v>
      </c>
      <c r="K1156" s="9"/>
      <c r="P1156" s="2"/>
      <c r="Q1156" s="27"/>
      <c r="R1156" s="2"/>
      <c r="S1156" s="2"/>
      <c r="T1156" s="2"/>
      <c r="U1156" s="2"/>
      <c r="V1156" s="2"/>
      <c r="W1156" s="2"/>
    </row>
    <row r="1157" spans="2:23" ht="15" customHeight="1" x14ac:dyDescent="0.35">
      <c r="B1157" s="349"/>
      <c r="C1157" s="715" t="str">
        <f t="shared" si="70"/>
        <v/>
      </c>
      <c r="D1157" s="458">
        <f>IF(ISNUMBER(Summary!$D$17), DATE(Summary!$D$17, 1, 1) + INT((ROW(B1119)-1)/24), DATE(2024, 1, 1) + INT((ROW(B1119)-1)/24))</f>
        <v>45338</v>
      </c>
      <c r="E1157" s="459">
        <v>0.58333333333333337</v>
      </c>
      <c r="F1157" s="780"/>
      <c r="G1157" s="780"/>
      <c r="H1157" s="460">
        <f t="shared" si="68"/>
        <v>0</v>
      </c>
      <c r="I1157" s="460">
        <f t="shared" si="69"/>
        <v>0</v>
      </c>
      <c r="J1157" s="460">
        <f t="shared" si="71"/>
        <v>0</v>
      </c>
      <c r="K1157" s="9"/>
      <c r="P1157" s="2"/>
      <c r="Q1157" s="27"/>
      <c r="R1157" s="2"/>
      <c r="S1157" s="2"/>
      <c r="T1157" s="2"/>
      <c r="U1157" s="2"/>
      <c r="V1157" s="2"/>
      <c r="W1157" s="2"/>
    </row>
    <row r="1158" spans="2:23" ht="15" customHeight="1" x14ac:dyDescent="0.35">
      <c r="B1158" s="349"/>
      <c r="C1158" s="715" t="str">
        <f t="shared" si="70"/>
        <v/>
      </c>
      <c r="D1158" s="458">
        <f>IF(ISNUMBER(Summary!$D$17), DATE(Summary!$D$17, 1, 1) + INT((ROW(B1120)-1)/24), DATE(2024, 1, 1) + INT((ROW(B1120)-1)/24))</f>
        <v>45338</v>
      </c>
      <c r="E1158" s="459">
        <v>0.62500000000000011</v>
      </c>
      <c r="F1158" s="780"/>
      <c r="G1158" s="780"/>
      <c r="H1158" s="460">
        <f t="shared" si="68"/>
        <v>0</v>
      </c>
      <c r="I1158" s="460">
        <f t="shared" si="69"/>
        <v>0</v>
      </c>
      <c r="J1158" s="460">
        <f t="shared" si="71"/>
        <v>0</v>
      </c>
      <c r="K1158" s="9"/>
      <c r="P1158" s="2"/>
      <c r="Q1158" s="27"/>
      <c r="R1158" s="2"/>
      <c r="S1158" s="2"/>
      <c r="T1158" s="2"/>
      <c r="U1158" s="2"/>
      <c r="V1158" s="2"/>
      <c r="W1158" s="2"/>
    </row>
    <row r="1159" spans="2:23" ht="15" customHeight="1" x14ac:dyDescent="0.35">
      <c r="B1159" s="349"/>
      <c r="C1159" s="715" t="str">
        <f t="shared" si="70"/>
        <v/>
      </c>
      <c r="D1159" s="458">
        <f>IF(ISNUMBER(Summary!$D$17), DATE(Summary!$D$17, 1, 1) + INT((ROW(B1121)-1)/24), DATE(2024, 1, 1) + INT((ROW(B1121)-1)/24))</f>
        <v>45338</v>
      </c>
      <c r="E1159" s="459">
        <v>0.66666666666666674</v>
      </c>
      <c r="F1159" s="780"/>
      <c r="G1159" s="780"/>
      <c r="H1159" s="460">
        <f t="shared" si="68"/>
        <v>0</v>
      </c>
      <c r="I1159" s="460">
        <f t="shared" si="69"/>
        <v>0</v>
      </c>
      <c r="J1159" s="460">
        <f t="shared" si="71"/>
        <v>0</v>
      </c>
      <c r="K1159" s="9"/>
      <c r="P1159" s="2"/>
      <c r="Q1159" s="27"/>
      <c r="R1159" s="2"/>
      <c r="S1159" s="2"/>
      <c r="T1159" s="2"/>
      <c r="U1159" s="2"/>
      <c r="V1159" s="2"/>
      <c r="W1159" s="2"/>
    </row>
    <row r="1160" spans="2:23" ht="15" customHeight="1" x14ac:dyDescent="0.35">
      <c r="B1160" s="349"/>
      <c r="C1160" s="715" t="str">
        <f t="shared" si="70"/>
        <v/>
      </c>
      <c r="D1160" s="458">
        <f>IF(ISNUMBER(Summary!$D$17), DATE(Summary!$D$17, 1, 1) + INT((ROW(B1122)-1)/24), DATE(2024, 1, 1) + INT((ROW(B1122)-1)/24))</f>
        <v>45338</v>
      </c>
      <c r="E1160" s="459">
        <v>0.70833333333333337</v>
      </c>
      <c r="F1160" s="780"/>
      <c r="G1160" s="780"/>
      <c r="H1160" s="460">
        <f t="shared" si="68"/>
        <v>0</v>
      </c>
      <c r="I1160" s="460">
        <f t="shared" si="69"/>
        <v>0</v>
      </c>
      <c r="J1160" s="460">
        <f t="shared" si="71"/>
        <v>0</v>
      </c>
      <c r="K1160" s="9"/>
      <c r="P1160" s="2"/>
      <c r="Q1160" s="27"/>
      <c r="R1160" s="2"/>
      <c r="S1160" s="2"/>
      <c r="T1160" s="2"/>
      <c r="U1160" s="2"/>
      <c r="V1160" s="2"/>
      <c r="W1160" s="2"/>
    </row>
    <row r="1161" spans="2:23" ht="15" customHeight="1" x14ac:dyDescent="0.35">
      <c r="B1161" s="349"/>
      <c r="C1161" s="715" t="str">
        <f t="shared" si="70"/>
        <v/>
      </c>
      <c r="D1161" s="458">
        <f>IF(ISNUMBER(Summary!$D$17), DATE(Summary!$D$17, 1, 1) + INT((ROW(B1123)-1)/24), DATE(2024, 1, 1) + INT((ROW(B1123)-1)/24))</f>
        <v>45338</v>
      </c>
      <c r="E1161" s="459">
        <v>0.75000000000000011</v>
      </c>
      <c r="F1161" s="780"/>
      <c r="G1161" s="780"/>
      <c r="H1161" s="460">
        <f t="shared" si="68"/>
        <v>0</v>
      </c>
      <c r="I1161" s="460">
        <f t="shared" si="69"/>
        <v>0</v>
      </c>
      <c r="J1161" s="460">
        <f t="shared" si="71"/>
        <v>0</v>
      </c>
      <c r="K1161" s="9"/>
      <c r="P1161" s="2"/>
      <c r="Q1161" s="27"/>
      <c r="R1161" s="2"/>
      <c r="S1161" s="2"/>
      <c r="T1161" s="2"/>
      <c r="U1161" s="2"/>
      <c r="V1161" s="2"/>
      <c r="W1161" s="2"/>
    </row>
    <row r="1162" spans="2:23" ht="15" customHeight="1" x14ac:dyDescent="0.35">
      <c r="B1162" s="349"/>
      <c r="C1162" s="715" t="str">
        <f t="shared" si="70"/>
        <v/>
      </c>
      <c r="D1162" s="458">
        <f>IF(ISNUMBER(Summary!$D$17), DATE(Summary!$D$17, 1, 1) + INT((ROW(B1124)-1)/24), DATE(2024, 1, 1) + INT((ROW(B1124)-1)/24))</f>
        <v>45338</v>
      </c>
      <c r="E1162" s="459">
        <v>0.79166666666666674</v>
      </c>
      <c r="F1162" s="780"/>
      <c r="G1162" s="780"/>
      <c r="H1162" s="460">
        <f t="shared" si="68"/>
        <v>0</v>
      </c>
      <c r="I1162" s="460">
        <f t="shared" si="69"/>
        <v>0</v>
      </c>
      <c r="J1162" s="460">
        <f t="shared" si="71"/>
        <v>0</v>
      </c>
      <c r="K1162" s="9"/>
      <c r="P1162" s="2"/>
      <c r="Q1162" s="27"/>
      <c r="R1162" s="2"/>
      <c r="S1162" s="2"/>
      <c r="T1162" s="2"/>
      <c r="U1162" s="2"/>
      <c r="V1162" s="2"/>
      <c r="W1162" s="2"/>
    </row>
    <row r="1163" spans="2:23" ht="15" customHeight="1" x14ac:dyDescent="0.35">
      <c r="B1163" s="349"/>
      <c r="C1163" s="715" t="str">
        <f t="shared" si="70"/>
        <v/>
      </c>
      <c r="D1163" s="458">
        <f>IF(ISNUMBER(Summary!$D$17), DATE(Summary!$D$17, 1, 1) + INT((ROW(B1125)-1)/24), DATE(2024, 1, 1) + INT((ROW(B1125)-1)/24))</f>
        <v>45338</v>
      </c>
      <c r="E1163" s="459">
        <v>0.83333333333333337</v>
      </c>
      <c r="F1163" s="780"/>
      <c r="G1163" s="780"/>
      <c r="H1163" s="460">
        <f t="shared" si="68"/>
        <v>0</v>
      </c>
      <c r="I1163" s="460">
        <f t="shared" si="69"/>
        <v>0</v>
      </c>
      <c r="J1163" s="460">
        <f t="shared" si="71"/>
        <v>0</v>
      </c>
      <c r="K1163" s="9"/>
      <c r="P1163" s="2"/>
      <c r="Q1163" s="27"/>
      <c r="R1163" s="2"/>
      <c r="S1163" s="2"/>
      <c r="T1163" s="2"/>
      <c r="U1163" s="2"/>
      <c r="V1163" s="2"/>
      <c r="W1163" s="2"/>
    </row>
    <row r="1164" spans="2:23" ht="15" customHeight="1" x14ac:dyDescent="0.35">
      <c r="B1164" s="349"/>
      <c r="C1164" s="715" t="str">
        <f t="shared" si="70"/>
        <v/>
      </c>
      <c r="D1164" s="458">
        <f>IF(ISNUMBER(Summary!$D$17), DATE(Summary!$D$17, 1, 1) + INT((ROW(B1126)-1)/24), DATE(2024, 1, 1) + INT((ROW(B1126)-1)/24))</f>
        <v>45338</v>
      </c>
      <c r="E1164" s="459">
        <v>0.87500000000000011</v>
      </c>
      <c r="F1164" s="780"/>
      <c r="G1164" s="780"/>
      <c r="H1164" s="460">
        <f t="shared" si="68"/>
        <v>0</v>
      </c>
      <c r="I1164" s="460">
        <f t="shared" si="69"/>
        <v>0</v>
      </c>
      <c r="J1164" s="460">
        <f t="shared" si="71"/>
        <v>0</v>
      </c>
      <c r="K1164" s="9"/>
      <c r="P1164" s="2"/>
      <c r="Q1164" s="27"/>
      <c r="R1164" s="2"/>
      <c r="S1164" s="2"/>
      <c r="T1164" s="2"/>
      <c r="U1164" s="2"/>
      <c r="V1164" s="2"/>
      <c r="W1164" s="2"/>
    </row>
    <row r="1165" spans="2:23" ht="15" customHeight="1" x14ac:dyDescent="0.35">
      <c r="B1165" s="349"/>
      <c r="C1165" s="715" t="str">
        <f t="shared" si="70"/>
        <v/>
      </c>
      <c r="D1165" s="458">
        <f>IF(ISNUMBER(Summary!$D$17), DATE(Summary!$D$17, 1, 1) + INT((ROW(B1127)-1)/24), DATE(2024, 1, 1) + INT((ROW(B1127)-1)/24))</f>
        <v>45338</v>
      </c>
      <c r="E1165" s="459">
        <v>0.91666666666666674</v>
      </c>
      <c r="F1165" s="780"/>
      <c r="G1165" s="780"/>
      <c r="H1165" s="460">
        <f t="shared" si="68"/>
        <v>0</v>
      </c>
      <c r="I1165" s="460">
        <f t="shared" si="69"/>
        <v>0</v>
      </c>
      <c r="J1165" s="460">
        <f t="shared" si="71"/>
        <v>0</v>
      </c>
      <c r="K1165" s="9"/>
      <c r="P1165" s="2"/>
      <c r="Q1165" s="27"/>
      <c r="R1165" s="2"/>
      <c r="S1165" s="2"/>
      <c r="T1165" s="2"/>
      <c r="U1165" s="2"/>
      <c r="V1165" s="2"/>
      <c r="W1165" s="2"/>
    </row>
    <row r="1166" spans="2:23" ht="15" customHeight="1" x14ac:dyDescent="0.35">
      <c r="B1166" s="349"/>
      <c r="C1166" s="715" t="str">
        <f t="shared" si="70"/>
        <v/>
      </c>
      <c r="D1166" s="458">
        <f>IF(ISNUMBER(Summary!$D$17), DATE(Summary!$D$17, 1, 1) + INT((ROW(B1128)-1)/24), DATE(2024, 1, 1) + INT((ROW(B1128)-1)/24))</f>
        <v>45338</v>
      </c>
      <c r="E1166" s="459">
        <v>0.95833333333333337</v>
      </c>
      <c r="F1166" s="780"/>
      <c r="G1166" s="780"/>
      <c r="H1166" s="460">
        <f t="shared" si="68"/>
        <v>0</v>
      </c>
      <c r="I1166" s="460">
        <f t="shared" si="69"/>
        <v>0</v>
      </c>
      <c r="J1166" s="460">
        <f t="shared" si="71"/>
        <v>0</v>
      </c>
      <c r="K1166" s="9"/>
      <c r="P1166" s="2"/>
      <c r="Q1166" s="27"/>
      <c r="R1166" s="2"/>
      <c r="S1166" s="2"/>
      <c r="T1166" s="2"/>
      <c r="U1166" s="2"/>
      <c r="V1166" s="2"/>
      <c r="W1166" s="2"/>
    </row>
    <row r="1167" spans="2:23" ht="15" customHeight="1" x14ac:dyDescent="0.35">
      <c r="B1167" s="457"/>
      <c r="C1167" s="715">
        <f t="shared" si="70"/>
        <v>45339</v>
      </c>
      <c r="D1167" s="458">
        <f>IF(ISNUMBER(Summary!$D$17), DATE(Summary!$D$17, 1, 1) + INT((ROW(B1129)-1)/24), DATE(2024, 1, 1) + INT((ROW(B1129)-1)/24))</f>
        <v>45339</v>
      </c>
      <c r="E1167" s="459">
        <v>3.1225022567582528E-17</v>
      </c>
      <c r="F1167" s="780"/>
      <c r="G1167" s="780"/>
      <c r="H1167" s="460">
        <f t="shared" si="68"/>
        <v>0</v>
      </c>
      <c r="I1167" s="460">
        <f t="shared" si="69"/>
        <v>0</v>
      </c>
      <c r="J1167" s="460">
        <f t="shared" si="71"/>
        <v>0</v>
      </c>
      <c r="K1167" s="9"/>
      <c r="P1167" s="2"/>
      <c r="Q1167" s="27"/>
      <c r="R1167" s="2"/>
      <c r="S1167" s="2"/>
      <c r="T1167" s="2"/>
      <c r="U1167" s="2"/>
      <c r="V1167" s="2"/>
      <c r="W1167" s="2"/>
    </row>
    <row r="1168" spans="2:23" ht="15" customHeight="1" x14ac:dyDescent="0.35">
      <c r="B1168" s="349"/>
      <c r="C1168" s="715" t="str">
        <f t="shared" si="70"/>
        <v/>
      </c>
      <c r="D1168" s="458">
        <f>IF(ISNUMBER(Summary!$D$17), DATE(Summary!$D$17, 1, 1) + INT((ROW(B1130)-1)/24), DATE(2024, 1, 1) + INT((ROW(B1130)-1)/24))</f>
        <v>45339</v>
      </c>
      <c r="E1168" s="459">
        <v>4.1666666666666699E-2</v>
      </c>
      <c r="F1168" s="780"/>
      <c r="G1168" s="780"/>
      <c r="H1168" s="460">
        <f t="shared" si="68"/>
        <v>0</v>
      </c>
      <c r="I1168" s="460">
        <f t="shared" si="69"/>
        <v>0</v>
      </c>
      <c r="J1168" s="460">
        <f t="shared" si="71"/>
        <v>0</v>
      </c>
      <c r="K1168" s="9"/>
      <c r="P1168" s="2"/>
      <c r="Q1168" s="27"/>
      <c r="R1168" s="2"/>
      <c r="S1168" s="2"/>
      <c r="T1168" s="2"/>
      <c r="U1168" s="2"/>
      <c r="V1168" s="2"/>
      <c r="W1168" s="2"/>
    </row>
    <row r="1169" spans="2:23" ht="15" customHeight="1" x14ac:dyDescent="0.35">
      <c r="B1169" s="349"/>
      <c r="C1169" s="715" t="str">
        <f t="shared" si="70"/>
        <v/>
      </c>
      <c r="D1169" s="458">
        <f>IF(ISNUMBER(Summary!$D$17), DATE(Summary!$D$17, 1, 1) + INT((ROW(B1131)-1)/24), DATE(2024, 1, 1) + INT((ROW(B1131)-1)/24))</f>
        <v>45339</v>
      </c>
      <c r="E1169" s="459">
        <v>8.333333333333337E-2</v>
      </c>
      <c r="F1169" s="780"/>
      <c r="G1169" s="780"/>
      <c r="H1169" s="460">
        <f t="shared" si="68"/>
        <v>0</v>
      </c>
      <c r="I1169" s="460">
        <f t="shared" si="69"/>
        <v>0</v>
      </c>
      <c r="J1169" s="460">
        <f t="shared" si="71"/>
        <v>0</v>
      </c>
      <c r="K1169" s="9"/>
      <c r="P1169" s="2"/>
      <c r="Q1169" s="27"/>
      <c r="R1169" s="2"/>
      <c r="S1169" s="2"/>
      <c r="T1169" s="2"/>
      <c r="U1169" s="2"/>
      <c r="V1169" s="2"/>
      <c r="W1169" s="2"/>
    </row>
    <row r="1170" spans="2:23" ht="15" customHeight="1" x14ac:dyDescent="0.35">
      <c r="B1170" s="349"/>
      <c r="C1170" s="715" t="str">
        <f t="shared" si="70"/>
        <v/>
      </c>
      <c r="D1170" s="458">
        <f>IF(ISNUMBER(Summary!$D$17), DATE(Summary!$D$17, 1, 1) + INT((ROW(B1132)-1)/24), DATE(2024, 1, 1) + INT((ROW(B1132)-1)/24))</f>
        <v>45339</v>
      </c>
      <c r="E1170" s="459">
        <v>0.12500000000000006</v>
      </c>
      <c r="F1170" s="780"/>
      <c r="G1170" s="780"/>
      <c r="H1170" s="460">
        <f t="shared" si="68"/>
        <v>0</v>
      </c>
      <c r="I1170" s="460">
        <f t="shared" si="69"/>
        <v>0</v>
      </c>
      <c r="J1170" s="460">
        <f t="shared" si="71"/>
        <v>0</v>
      </c>
      <c r="K1170" s="9"/>
      <c r="P1170" s="2"/>
      <c r="Q1170" s="27"/>
      <c r="R1170" s="2"/>
      <c r="S1170" s="2"/>
      <c r="T1170" s="2"/>
      <c r="U1170" s="2"/>
      <c r="V1170" s="2"/>
      <c r="W1170" s="2"/>
    </row>
    <row r="1171" spans="2:23" ht="15" customHeight="1" x14ac:dyDescent="0.35">
      <c r="B1171" s="349"/>
      <c r="C1171" s="715" t="str">
        <f t="shared" si="70"/>
        <v/>
      </c>
      <c r="D1171" s="458">
        <f>IF(ISNUMBER(Summary!$D$17), DATE(Summary!$D$17, 1, 1) + INT((ROW(B1133)-1)/24), DATE(2024, 1, 1) + INT((ROW(B1133)-1)/24))</f>
        <v>45339</v>
      </c>
      <c r="E1171" s="459">
        <v>0.16666666666666669</v>
      </c>
      <c r="F1171" s="780"/>
      <c r="G1171" s="780"/>
      <c r="H1171" s="460">
        <f t="shared" si="68"/>
        <v>0</v>
      </c>
      <c r="I1171" s="460">
        <f t="shared" si="69"/>
        <v>0</v>
      </c>
      <c r="J1171" s="460">
        <f t="shared" si="71"/>
        <v>0</v>
      </c>
      <c r="K1171" s="9"/>
      <c r="P1171" s="2"/>
      <c r="Q1171" s="27"/>
      <c r="R1171" s="2"/>
      <c r="S1171" s="2"/>
      <c r="T1171" s="2"/>
      <c r="U1171" s="2"/>
      <c r="V1171" s="2"/>
      <c r="W1171" s="2"/>
    </row>
    <row r="1172" spans="2:23" ht="15" customHeight="1" x14ac:dyDescent="0.35">
      <c r="B1172" s="349"/>
      <c r="C1172" s="715" t="str">
        <f t="shared" si="70"/>
        <v/>
      </c>
      <c r="D1172" s="458">
        <f>IF(ISNUMBER(Summary!$D$17), DATE(Summary!$D$17, 1, 1) + INT((ROW(B1134)-1)/24), DATE(2024, 1, 1) + INT((ROW(B1134)-1)/24))</f>
        <v>45339</v>
      </c>
      <c r="E1172" s="459">
        <v>0.20833333333333337</v>
      </c>
      <c r="F1172" s="780"/>
      <c r="G1172" s="780"/>
      <c r="H1172" s="460">
        <f t="shared" si="68"/>
        <v>0</v>
      </c>
      <c r="I1172" s="460">
        <f t="shared" si="69"/>
        <v>0</v>
      </c>
      <c r="J1172" s="460">
        <f t="shared" si="71"/>
        <v>0</v>
      </c>
      <c r="K1172" s="9"/>
      <c r="P1172" s="2"/>
      <c r="Q1172" s="27"/>
      <c r="R1172" s="2"/>
      <c r="S1172" s="2"/>
      <c r="T1172" s="2"/>
      <c r="U1172" s="2"/>
      <c r="V1172" s="2"/>
      <c r="W1172" s="2"/>
    </row>
    <row r="1173" spans="2:23" ht="15" customHeight="1" x14ac:dyDescent="0.35">
      <c r="B1173" s="349"/>
      <c r="C1173" s="715" t="str">
        <f t="shared" si="70"/>
        <v/>
      </c>
      <c r="D1173" s="458">
        <f>IF(ISNUMBER(Summary!$D$17), DATE(Summary!$D$17, 1, 1) + INT((ROW(B1135)-1)/24), DATE(2024, 1, 1) + INT((ROW(B1135)-1)/24))</f>
        <v>45339</v>
      </c>
      <c r="E1173" s="459">
        <v>0.25</v>
      </c>
      <c r="F1173" s="780"/>
      <c r="G1173" s="780"/>
      <c r="H1173" s="460">
        <f t="shared" si="68"/>
        <v>0</v>
      </c>
      <c r="I1173" s="460">
        <f t="shared" si="69"/>
        <v>0</v>
      </c>
      <c r="J1173" s="460">
        <f t="shared" si="71"/>
        <v>0</v>
      </c>
      <c r="K1173" s="9"/>
      <c r="P1173" s="2"/>
      <c r="Q1173" s="27"/>
      <c r="R1173" s="2"/>
      <c r="S1173" s="2"/>
      <c r="T1173" s="2"/>
      <c r="U1173" s="2"/>
      <c r="V1173" s="2"/>
      <c r="W1173" s="2"/>
    </row>
    <row r="1174" spans="2:23" ht="15" customHeight="1" x14ac:dyDescent="0.35">
      <c r="B1174" s="349"/>
      <c r="C1174" s="715" t="str">
        <f t="shared" si="70"/>
        <v/>
      </c>
      <c r="D1174" s="458">
        <f>IF(ISNUMBER(Summary!$D$17), DATE(Summary!$D$17, 1, 1) + INT((ROW(B1136)-1)/24), DATE(2024, 1, 1) + INT((ROW(B1136)-1)/24))</f>
        <v>45339</v>
      </c>
      <c r="E1174" s="459">
        <v>0.29166666666666669</v>
      </c>
      <c r="F1174" s="780"/>
      <c r="G1174" s="780"/>
      <c r="H1174" s="460">
        <f t="shared" si="68"/>
        <v>0</v>
      </c>
      <c r="I1174" s="460">
        <f t="shared" si="69"/>
        <v>0</v>
      </c>
      <c r="J1174" s="460">
        <f t="shared" si="71"/>
        <v>0</v>
      </c>
      <c r="K1174" s="9"/>
      <c r="P1174" s="2"/>
      <c r="Q1174" s="27"/>
      <c r="R1174" s="2"/>
      <c r="S1174" s="2"/>
      <c r="T1174" s="2"/>
      <c r="U1174" s="2"/>
      <c r="V1174" s="2"/>
      <c r="W1174" s="2"/>
    </row>
    <row r="1175" spans="2:23" ht="15" customHeight="1" x14ac:dyDescent="0.35">
      <c r="B1175" s="349"/>
      <c r="C1175" s="715" t="str">
        <f t="shared" si="70"/>
        <v/>
      </c>
      <c r="D1175" s="458">
        <f>IF(ISNUMBER(Summary!$D$17), DATE(Summary!$D$17, 1, 1) + INT((ROW(B1137)-1)/24), DATE(2024, 1, 1) + INT((ROW(B1137)-1)/24))</f>
        <v>45339</v>
      </c>
      <c r="E1175" s="459">
        <v>0.33333333333333337</v>
      </c>
      <c r="F1175" s="780"/>
      <c r="G1175" s="780"/>
      <c r="H1175" s="460">
        <f t="shared" si="68"/>
        <v>0</v>
      </c>
      <c r="I1175" s="460">
        <f t="shared" si="69"/>
        <v>0</v>
      </c>
      <c r="J1175" s="460">
        <f t="shared" si="71"/>
        <v>0</v>
      </c>
      <c r="K1175" s="9"/>
      <c r="P1175" s="2"/>
      <c r="Q1175" s="27"/>
      <c r="R1175" s="2"/>
      <c r="S1175" s="2"/>
      <c r="T1175" s="2"/>
      <c r="U1175" s="2"/>
      <c r="V1175" s="2"/>
      <c r="W1175" s="2"/>
    </row>
    <row r="1176" spans="2:23" ht="15" customHeight="1" x14ac:dyDescent="0.35">
      <c r="B1176" s="349"/>
      <c r="C1176" s="715" t="str">
        <f t="shared" si="70"/>
        <v/>
      </c>
      <c r="D1176" s="458">
        <f>IF(ISNUMBER(Summary!$D$17), DATE(Summary!$D$17, 1, 1) + INT((ROW(B1138)-1)/24), DATE(2024, 1, 1) + INT((ROW(B1138)-1)/24))</f>
        <v>45339</v>
      </c>
      <c r="E1176" s="459">
        <v>0.375</v>
      </c>
      <c r="F1176" s="780"/>
      <c r="G1176" s="780"/>
      <c r="H1176" s="460">
        <f t="shared" si="68"/>
        <v>0</v>
      </c>
      <c r="I1176" s="460">
        <f t="shared" si="69"/>
        <v>0</v>
      </c>
      <c r="J1176" s="460">
        <f t="shared" si="71"/>
        <v>0</v>
      </c>
      <c r="K1176" s="9"/>
      <c r="P1176" s="2"/>
      <c r="Q1176" s="27"/>
      <c r="R1176" s="2"/>
      <c r="S1176" s="2"/>
      <c r="T1176" s="2"/>
      <c r="U1176" s="2"/>
      <c r="V1176" s="2"/>
      <c r="W1176" s="2"/>
    </row>
    <row r="1177" spans="2:23" ht="15" customHeight="1" x14ac:dyDescent="0.35">
      <c r="B1177" s="349"/>
      <c r="C1177" s="715" t="str">
        <f t="shared" si="70"/>
        <v/>
      </c>
      <c r="D1177" s="458">
        <f>IF(ISNUMBER(Summary!$D$17), DATE(Summary!$D$17, 1, 1) + INT((ROW(B1139)-1)/24), DATE(2024, 1, 1) + INT((ROW(B1139)-1)/24))</f>
        <v>45339</v>
      </c>
      <c r="E1177" s="459">
        <v>0.41666666666666669</v>
      </c>
      <c r="F1177" s="780"/>
      <c r="G1177" s="780"/>
      <c r="H1177" s="460">
        <f t="shared" si="68"/>
        <v>0</v>
      </c>
      <c r="I1177" s="460">
        <f t="shared" si="69"/>
        <v>0</v>
      </c>
      <c r="J1177" s="460">
        <f t="shared" si="71"/>
        <v>0</v>
      </c>
      <c r="K1177" s="9"/>
      <c r="P1177" s="2"/>
      <c r="Q1177" s="27"/>
      <c r="R1177" s="2"/>
      <c r="S1177" s="2"/>
      <c r="T1177" s="2"/>
      <c r="U1177" s="2"/>
      <c r="V1177" s="2"/>
      <c r="W1177" s="2"/>
    </row>
    <row r="1178" spans="2:23" ht="15" customHeight="1" x14ac:dyDescent="0.35">
      <c r="B1178" s="349"/>
      <c r="C1178" s="715" t="str">
        <f t="shared" si="70"/>
        <v/>
      </c>
      <c r="D1178" s="458">
        <f>IF(ISNUMBER(Summary!$D$17), DATE(Summary!$D$17, 1, 1) + INT((ROW(B1140)-1)/24), DATE(2024, 1, 1) + INT((ROW(B1140)-1)/24))</f>
        <v>45339</v>
      </c>
      <c r="E1178" s="459">
        <v>0.45833333333333337</v>
      </c>
      <c r="F1178" s="780"/>
      <c r="G1178" s="780"/>
      <c r="H1178" s="460">
        <f t="shared" si="68"/>
        <v>0</v>
      </c>
      <c r="I1178" s="460">
        <f t="shared" si="69"/>
        <v>0</v>
      </c>
      <c r="J1178" s="460">
        <f t="shared" si="71"/>
        <v>0</v>
      </c>
      <c r="K1178" s="9"/>
      <c r="P1178" s="2"/>
      <c r="Q1178" s="27"/>
      <c r="R1178" s="2"/>
      <c r="S1178" s="2"/>
      <c r="T1178" s="2"/>
      <c r="U1178" s="2"/>
      <c r="V1178" s="2"/>
      <c r="W1178" s="2"/>
    </row>
    <row r="1179" spans="2:23" ht="15" customHeight="1" x14ac:dyDescent="0.35">
      <c r="B1179" s="349"/>
      <c r="C1179" s="715" t="str">
        <f t="shared" si="70"/>
        <v/>
      </c>
      <c r="D1179" s="458">
        <f>IF(ISNUMBER(Summary!$D$17), DATE(Summary!$D$17, 1, 1) + INT((ROW(B1141)-1)/24), DATE(2024, 1, 1) + INT((ROW(B1141)-1)/24))</f>
        <v>45339</v>
      </c>
      <c r="E1179" s="459">
        <v>0.50000000000000011</v>
      </c>
      <c r="F1179" s="780"/>
      <c r="G1179" s="780"/>
      <c r="H1179" s="460">
        <f t="shared" si="68"/>
        <v>0</v>
      </c>
      <c r="I1179" s="460">
        <f t="shared" si="69"/>
        <v>0</v>
      </c>
      <c r="J1179" s="460">
        <f t="shared" si="71"/>
        <v>0</v>
      </c>
      <c r="K1179" s="9"/>
      <c r="P1179" s="2"/>
      <c r="Q1179" s="27"/>
      <c r="R1179" s="2"/>
      <c r="S1179" s="2"/>
      <c r="T1179" s="2"/>
      <c r="U1179" s="2"/>
      <c r="V1179" s="2"/>
      <c r="W1179" s="2"/>
    </row>
    <row r="1180" spans="2:23" ht="15" customHeight="1" x14ac:dyDescent="0.35">
      <c r="B1180" s="349"/>
      <c r="C1180" s="715" t="str">
        <f t="shared" si="70"/>
        <v/>
      </c>
      <c r="D1180" s="458">
        <f>IF(ISNUMBER(Summary!$D$17), DATE(Summary!$D$17, 1, 1) + INT((ROW(B1142)-1)/24), DATE(2024, 1, 1) + INT((ROW(B1142)-1)/24))</f>
        <v>45339</v>
      </c>
      <c r="E1180" s="459">
        <v>0.54166666666666674</v>
      </c>
      <c r="F1180" s="780"/>
      <c r="G1180" s="780"/>
      <c r="H1180" s="460">
        <f t="shared" si="68"/>
        <v>0</v>
      </c>
      <c r="I1180" s="460">
        <f t="shared" si="69"/>
        <v>0</v>
      </c>
      <c r="J1180" s="460">
        <f t="shared" si="71"/>
        <v>0</v>
      </c>
      <c r="K1180" s="9"/>
      <c r="P1180" s="2"/>
      <c r="Q1180" s="27"/>
      <c r="R1180" s="2"/>
      <c r="S1180" s="2"/>
      <c r="T1180" s="2"/>
      <c r="U1180" s="2"/>
      <c r="V1180" s="2"/>
      <c r="W1180" s="2"/>
    </row>
    <row r="1181" spans="2:23" ht="15" customHeight="1" x14ac:dyDescent="0.35">
      <c r="B1181" s="349"/>
      <c r="C1181" s="715" t="str">
        <f t="shared" si="70"/>
        <v/>
      </c>
      <c r="D1181" s="458">
        <f>IF(ISNUMBER(Summary!$D$17), DATE(Summary!$D$17, 1, 1) + INT((ROW(B1143)-1)/24), DATE(2024, 1, 1) + INT((ROW(B1143)-1)/24))</f>
        <v>45339</v>
      </c>
      <c r="E1181" s="459">
        <v>0.58333333333333337</v>
      </c>
      <c r="F1181" s="780"/>
      <c r="G1181" s="780"/>
      <c r="H1181" s="460">
        <f t="shared" si="68"/>
        <v>0</v>
      </c>
      <c r="I1181" s="460">
        <f t="shared" si="69"/>
        <v>0</v>
      </c>
      <c r="J1181" s="460">
        <f t="shared" si="71"/>
        <v>0</v>
      </c>
      <c r="K1181" s="9"/>
      <c r="P1181" s="2"/>
      <c r="Q1181" s="27"/>
      <c r="R1181" s="2"/>
      <c r="S1181" s="2"/>
      <c r="T1181" s="2"/>
      <c r="U1181" s="2"/>
      <c r="V1181" s="2"/>
      <c r="W1181" s="2"/>
    </row>
    <row r="1182" spans="2:23" ht="15" customHeight="1" x14ac:dyDescent="0.35">
      <c r="B1182" s="349"/>
      <c r="C1182" s="715" t="str">
        <f t="shared" si="70"/>
        <v/>
      </c>
      <c r="D1182" s="458">
        <f>IF(ISNUMBER(Summary!$D$17), DATE(Summary!$D$17, 1, 1) + INT((ROW(B1144)-1)/24), DATE(2024, 1, 1) + INT((ROW(B1144)-1)/24))</f>
        <v>45339</v>
      </c>
      <c r="E1182" s="459">
        <v>0.62500000000000011</v>
      </c>
      <c r="F1182" s="780"/>
      <c r="G1182" s="780"/>
      <c r="H1182" s="460">
        <f t="shared" si="68"/>
        <v>0</v>
      </c>
      <c r="I1182" s="460">
        <f t="shared" si="69"/>
        <v>0</v>
      </c>
      <c r="J1182" s="460">
        <f t="shared" si="71"/>
        <v>0</v>
      </c>
      <c r="K1182" s="9"/>
      <c r="P1182" s="2"/>
      <c r="Q1182" s="27"/>
      <c r="R1182" s="2"/>
      <c r="S1182" s="2"/>
      <c r="T1182" s="2"/>
      <c r="U1182" s="2"/>
      <c r="V1182" s="2"/>
      <c r="W1182" s="2"/>
    </row>
    <row r="1183" spans="2:23" ht="15" customHeight="1" x14ac:dyDescent="0.35">
      <c r="B1183" s="349"/>
      <c r="C1183" s="715" t="str">
        <f t="shared" si="70"/>
        <v/>
      </c>
      <c r="D1183" s="458">
        <f>IF(ISNUMBER(Summary!$D$17), DATE(Summary!$D$17, 1, 1) + INT((ROW(B1145)-1)/24), DATE(2024, 1, 1) + INT((ROW(B1145)-1)/24))</f>
        <v>45339</v>
      </c>
      <c r="E1183" s="459">
        <v>0.66666666666666674</v>
      </c>
      <c r="F1183" s="780"/>
      <c r="G1183" s="780"/>
      <c r="H1183" s="460">
        <f t="shared" si="68"/>
        <v>0</v>
      </c>
      <c r="I1183" s="460">
        <f t="shared" si="69"/>
        <v>0</v>
      </c>
      <c r="J1183" s="460">
        <f t="shared" si="71"/>
        <v>0</v>
      </c>
      <c r="K1183" s="9"/>
      <c r="P1183" s="2"/>
      <c r="Q1183" s="27"/>
      <c r="R1183" s="2"/>
      <c r="S1183" s="2"/>
      <c r="T1183" s="2"/>
      <c r="U1183" s="2"/>
      <c r="V1183" s="2"/>
      <c r="W1183" s="2"/>
    </row>
    <row r="1184" spans="2:23" ht="15" customHeight="1" x14ac:dyDescent="0.35">
      <c r="B1184" s="349"/>
      <c r="C1184" s="715" t="str">
        <f t="shared" si="70"/>
        <v/>
      </c>
      <c r="D1184" s="458">
        <f>IF(ISNUMBER(Summary!$D$17), DATE(Summary!$D$17, 1, 1) + INT((ROW(B1146)-1)/24), DATE(2024, 1, 1) + INT((ROW(B1146)-1)/24))</f>
        <v>45339</v>
      </c>
      <c r="E1184" s="459">
        <v>0.70833333333333337</v>
      </c>
      <c r="F1184" s="780"/>
      <c r="G1184" s="780"/>
      <c r="H1184" s="460">
        <f t="shared" si="68"/>
        <v>0</v>
      </c>
      <c r="I1184" s="460">
        <f t="shared" si="69"/>
        <v>0</v>
      </c>
      <c r="J1184" s="460">
        <f t="shared" si="71"/>
        <v>0</v>
      </c>
      <c r="K1184" s="9"/>
      <c r="P1184" s="2"/>
      <c r="Q1184" s="27"/>
      <c r="R1184" s="2"/>
      <c r="S1184" s="2"/>
      <c r="T1184" s="2"/>
      <c r="U1184" s="2"/>
      <c r="V1184" s="2"/>
      <c r="W1184" s="2"/>
    </row>
    <row r="1185" spans="2:23" ht="15" customHeight="1" x14ac:dyDescent="0.35">
      <c r="B1185" s="349"/>
      <c r="C1185" s="715" t="str">
        <f t="shared" si="70"/>
        <v/>
      </c>
      <c r="D1185" s="458">
        <f>IF(ISNUMBER(Summary!$D$17), DATE(Summary!$D$17, 1, 1) + INT((ROW(B1147)-1)/24), DATE(2024, 1, 1) + INT((ROW(B1147)-1)/24))</f>
        <v>45339</v>
      </c>
      <c r="E1185" s="459">
        <v>0.75000000000000011</v>
      </c>
      <c r="F1185" s="780"/>
      <c r="G1185" s="780"/>
      <c r="H1185" s="460">
        <f t="shared" si="68"/>
        <v>0</v>
      </c>
      <c r="I1185" s="460">
        <f t="shared" si="69"/>
        <v>0</v>
      </c>
      <c r="J1185" s="460">
        <f t="shared" si="71"/>
        <v>0</v>
      </c>
      <c r="K1185" s="9"/>
      <c r="P1185" s="2"/>
      <c r="Q1185" s="27"/>
      <c r="R1185" s="2"/>
      <c r="S1185" s="2"/>
      <c r="T1185" s="2"/>
      <c r="U1185" s="2"/>
      <c r="V1185" s="2"/>
      <c r="W1185" s="2"/>
    </row>
    <row r="1186" spans="2:23" ht="15" customHeight="1" x14ac:dyDescent="0.35">
      <c r="B1186" s="349"/>
      <c r="C1186" s="715" t="str">
        <f t="shared" si="70"/>
        <v/>
      </c>
      <c r="D1186" s="458">
        <f>IF(ISNUMBER(Summary!$D$17), DATE(Summary!$D$17, 1, 1) + INT((ROW(B1148)-1)/24), DATE(2024, 1, 1) + INT((ROW(B1148)-1)/24))</f>
        <v>45339</v>
      </c>
      <c r="E1186" s="459">
        <v>0.79166666666666674</v>
      </c>
      <c r="F1186" s="780"/>
      <c r="G1186" s="780"/>
      <c r="H1186" s="460">
        <f t="shared" si="68"/>
        <v>0</v>
      </c>
      <c r="I1186" s="460">
        <f t="shared" si="69"/>
        <v>0</v>
      </c>
      <c r="J1186" s="460">
        <f t="shared" si="71"/>
        <v>0</v>
      </c>
      <c r="K1186" s="9"/>
      <c r="P1186" s="2"/>
      <c r="Q1186" s="27"/>
      <c r="R1186" s="2"/>
      <c r="S1186" s="2"/>
      <c r="T1186" s="2"/>
      <c r="U1186" s="2"/>
      <c r="V1186" s="2"/>
      <c r="W1186" s="2"/>
    </row>
    <row r="1187" spans="2:23" ht="15" customHeight="1" x14ac:dyDescent="0.35">
      <c r="B1187" s="349"/>
      <c r="C1187" s="715" t="str">
        <f t="shared" si="70"/>
        <v/>
      </c>
      <c r="D1187" s="458">
        <f>IF(ISNUMBER(Summary!$D$17), DATE(Summary!$D$17, 1, 1) + INT((ROW(B1149)-1)/24), DATE(2024, 1, 1) + INT((ROW(B1149)-1)/24))</f>
        <v>45339</v>
      </c>
      <c r="E1187" s="459">
        <v>0.83333333333333337</v>
      </c>
      <c r="F1187" s="780"/>
      <c r="G1187" s="780"/>
      <c r="H1187" s="460">
        <f t="shared" si="68"/>
        <v>0</v>
      </c>
      <c r="I1187" s="460">
        <f t="shared" si="69"/>
        <v>0</v>
      </c>
      <c r="J1187" s="460">
        <f t="shared" si="71"/>
        <v>0</v>
      </c>
      <c r="K1187" s="9"/>
      <c r="P1187" s="2"/>
      <c r="Q1187" s="27"/>
      <c r="R1187" s="2"/>
      <c r="S1187" s="2"/>
      <c r="T1187" s="2"/>
      <c r="U1187" s="2"/>
      <c r="V1187" s="2"/>
      <c r="W1187" s="2"/>
    </row>
    <row r="1188" spans="2:23" ht="15" customHeight="1" x14ac:dyDescent="0.35">
      <c r="B1188" s="349"/>
      <c r="C1188" s="715" t="str">
        <f t="shared" si="70"/>
        <v/>
      </c>
      <c r="D1188" s="458">
        <f>IF(ISNUMBER(Summary!$D$17), DATE(Summary!$D$17, 1, 1) + INT((ROW(B1150)-1)/24), DATE(2024, 1, 1) + INT((ROW(B1150)-1)/24))</f>
        <v>45339</v>
      </c>
      <c r="E1188" s="459">
        <v>0.87500000000000011</v>
      </c>
      <c r="F1188" s="780"/>
      <c r="G1188" s="780"/>
      <c r="H1188" s="460">
        <f t="shared" si="68"/>
        <v>0</v>
      </c>
      <c r="I1188" s="460">
        <f t="shared" si="69"/>
        <v>0</v>
      </c>
      <c r="J1188" s="460">
        <f t="shared" si="71"/>
        <v>0</v>
      </c>
      <c r="K1188" s="9"/>
      <c r="P1188" s="2"/>
      <c r="Q1188" s="27"/>
      <c r="R1188" s="2"/>
      <c r="S1188" s="2"/>
      <c r="T1188" s="2"/>
      <c r="U1188" s="2"/>
      <c r="V1188" s="2"/>
      <c r="W1188" s="2"/>
    </row>
    <row r="1189" spans="2:23" ht="15" customHeight="1" x14ac:dyDescent="0.35">
      <c r="B1189" s="349"/>
      <c r="C1189" s="715" t="str">
        <f t="shared" si="70"/>
        <v/>
      </c>
      <c r="D1189" s="458">
        <f>IF(ISNUMBER(Summary!$D$17), DATE(Summary!$D$17, 1, 1) + INT((ROW(B1151)-1)/24), DATE(2024, 1, 1) + INT((ROW(B1151)-1)/24))</f>
        <v>45339</v>
      </c>
      <c r="E1189" s="459">
        <v>0.91666666666666674</v>
      </c>
      <c r="F1189" s="780"/>
      <c r="G1189" s="780"/>
      <c r="H1189" s="460">
        <f t="shared" si="68"/>
        <v>0</v>
      </c>
      <c r="I1189" s="460">
        <f t="shared" si="69"/>
        <v>0</v>
      </c>
      <c r="J1189" s="460">
        <f t="shared" si="71"/>
        <v>0</v>
      </c>
      <c r="K1189" s="9"/>
      <c r="P1189" s="2"/>
      <c r="Q1189" s="27"/>
      <c r="R1189" s="2"/>
      <c r="S1189" s="2"/>
      <c r="T1189" s="2"/>
      <c r="U1189" s="2"/>
      <c r="V1189" s="2"/>
      <c r="W1189" s="2"/>
    </row>
    <row r="1190" spans="2:23" ht="15" customHeight="1" x14ac:dyDescent="0.35">
      <c r="B1190" s="349"/>
      <c r="C1190" s="715" t="str">
        <f t="shared" si="70"/>
        <v/>
      </c>
      <c r="D1190" s="458">
        <f>IF(ISNUMBER(Summary!$D$17), DATE(Summary!$D$17, 1, 1) + INT((ROW(B1152)-1)/24), DATE(2024, 1, 1) + INT((ROW(B1152)-1)/24))</f>
        <v>45339</v>
      </c>
      <c r="E1190" s="459">
        <v>0.95833333333333337</v>
      </c>
      <c r="F1190" s="780"/>
      <c r="G1190" s="780"/>
      <c r="H1190" s="460">
        <f t="shared" si="68"/>
        <v>0</v>
      </c>
      <c r="I1190" s="460">
        <f t="shared" si="69"/>
        <v>0</v>
      </c>
      <c r="J1190" s="460">
        <f t="shared" si="71"/>
        <v>0</v>
      </c>
      <c r="K1190" s="9"/>
      <c r="P1190" s="2"/>
      <c r="Q1190" s="27"/>
      <c r="R1190" s="2"/>
      <c r="S1190" s="2"/>
      <c r="T1190" s="2"/>
      <c r="U1190" s="2"/>
      <c r="V1190" s="2"/>
      <c r="W1190" s="2"/>
    </row>
    <row r="1191" spans="2:23" ht="15" customHeight="1" x14ac:dyDescent="0.35">
      <c r="B1191" s="457"/>
      <c r="C1191" s="715">
        <f t="shared" si="70"/>
        <v>45340</v>
      </c>
      <c r="D1191" s="458">
        <f>IF(ISNUMBER(Summary!$D$17), DATE(Summary!$D$17, 1, 1) + INT((ROW(B1153)-1)/24), DATE(2024, 1, 1) + INT((ROW(B1153)-1)/24))</f>
        <v>45340</v>
      </c>
      <c r="E1191" s="459">
        <v>3.1225022567582528E-17</v>
      </c>
      <c r="F1191" s="780"/>
      <c r="G1191" s="780"/>
      <c r="H1191" s="460">
        <f t="shared" ref="H1191:H1254" si="72">IF(G1191&gt;F1191,F1191,G1191)</f>
        <v>0</v>
      </c>
      <c r="I1191" s="460">
        <f t="shared" ref="I1191:I1254" si="73">F1191-H1191</f>
        <v>0</v>
      </c>
      <c r="J1191" s="460">
        <f t="shared" si="71"/>
        <v>0</v>
      </c>
      <c r="K1191" s="9"/>
      <c r="P1191" s="2"/>
      <c r="Q1191" s="27"/>
      <c r="R1191" s="2"/>
      <c r="S1191" s="2"/>
      <c r="T1191" s="2"/>
      <c r="U1191" s="2"/>
      <c r="V1191" s="2"/>
      <c r="W1191" s="2"/>
    </row>
    <row r="1192" spans="2:23" ht="15" customHeight="1" x14ac:dyDescent="0.35">
      <c r="B1192" s="349"/>
      <c r="C1192" s="715" t="str">
        <f t="shared" ref="C1192:C1255" si="74">IF(MOD(ROW()-ROW($E$39), 24)=0, $D1192, "")</f>
        <v/>
      </c>
      <c r="D1192" s="458">
        <f>IF(ISNUMBER(Summary!$D$17), DATE(Summary!$D$17, 1, 1) + INT((ROW(B1154)-1)/24), DATE(2024, 1, 1) + INT((ROW(B1154)-1)/24))</f>
        <v>45340</v>
      </c>
      <c r="E1192" s="459">
        <v>4.1666666666666699E-2</v>
      </c>
      <c r="F1192" s="780"/>
      <c r="G1192" s="780"/>
      <c r="H1192" s="460">
        <f t="shared" si="72"/>
        <v>0</v>
      </c>
      <c r="I1192" s="460">
        <f t="shared" si="73"/>
        <v>0</v>
      </c>
      <c r="J1192" s="460">
        <f t="shared" ref="J1192:J1255" si="75">G1192-H1192</f>
        <v>0</v>
      </c>
      <c r="K1192" s="9"/>
      <c r="P1192" s="2"/>
      <c r="Q1192" s="27"/>
      <c r="R1192" s="2"/>
      <c r="S1192" s="2"/>
      <c r="T1192" s="2"/>
      <c r="U1192" s="2"/>
      <c r="V1192" s="2"/>
      <c r="W1192" s="2"/>
    </row>
    <row r="1193" spans="2:23" ht="15" customHeight="1" x14ac:dyDescent="0.35">
      <c r="B1193" s="349"/>
      <c r="C1193" s="715" t="str">
        <f t="shared" si="74"/>
        <v/>
      </c>
      <c r="D1193" s="458">
        <f>IF(ISNUMBER(Summary!$D$17), DATE(Summary!$D$17, 1, 1) + INT((ROW(B1155)-1)/24), DATE(2024, 1, 1) + INT((ROW(B1155)-1)/24))</f>
        <v>45340</v>
      </c>
      <c r="E1193" s="459">
        <v>8.333333333333337E-2</v>
      </c>
      <c r="F1193" s="780"/>
      <c r="G1193" s="780"/>
      <c r="H1193" s="460">
        <f t="shared" si="72"/>
        <v>0</v>
      </c>
      <c r="I1193" s="460">
        <f t="shared" si="73"/>
        <v>0</v>
      </c>
      <c r="J1193" s="460">
        <f t="shared" si="75"/>
        <v>0</v>
      </c>
      <c r="K1193" s="9"/>
      <c r="P1193" s="2"/>
      <c r="Q1193" s="27"/>
      <c r="R1193" s="2"/>
      <c r="S1193" s="2"/>
      <c r="T1193" s="2"/>
      <c r="U1193" s="2"/>
      <c r="V1193" s="2"/>
      <c r="W1193" s="2"/>
    </row>
    <row r="1194" spans="2:23" ht="15" customHeight="1" x14ac:dyDescent="0.35">
      <c r="B1194" s="349"/>
      <c r="C1194" s="715" t="str">
        <f t="shared" si="74"/>
        <v/>
      </c>
      <c r="D1194" s="458">
        <f>IF(ISNUMBER(Summary!$D$17), DATE(Summary!$D$17, 1, 1) + INT((ROW(B1156)-1)/24), DATE(2024, 1, 1) + INT((ROW(B1156)-1)/24))</f>
        <v>45340</v>
      </c>
      <c r="E1194" s="459">
        <v>0.12500000000000006</v>
      </c>
      <c r="F1194" s="780"/>
      <c r="G1194" s="780"/>
      <c r="H1194" s="460">
        <f t="shared" si="72"/>
        <v>0</v>
      </c>
      <c r="I1194" s="460">
        <f t="shared" si="73"/>
        <v>0</v>
      </c>
      <c r="J1194" s="460">
        <f t="shared" si="75"/>
        <v>0</v>
      </c>
      <c r="K1194" s="9"/>
      <c r="P1194" s="2"/>
      <c r="Q1194" s="27"/>
      <c r="R1194" s="2"/>
      <c r="S1194" s="2"/>
      <c r="T1194" s="2"/>
      <c r="U1194" s="2"/>
      <c r="V1194" s="2"/>
      <c r="W1194" s="2"/>
    </row>
    <row r="1195" spans="2:23" ht="15" customHeight="1" x14ac:dyDescent="0.35">
      <c r="B1195" s="349"/>
      <c r="C1195" s="715" t="str">
        <f t="shared" si="74"/>
        <v/>
      </c>
      <c r="D1195" s="458">
        <f>IF(ISNUMBER(Summary!$D$17), DATE(Summary!$D$17, 1, 1) + INT((ROW(B1157)-1)/24), DATE(2024, 1, 1) + INT((ROW(B1157)-1)/24))</f>
        <v>45340</v>
      </c>
      <c r="E1195" s="459">
        <v>0.16666666666666669</v>
      </c>
      <c r="F1195" s="780"/>
      <c r="G1195" s="780"/>
      <c r="H1195" s="460">
        <f t="shared" si="72"/>
        <v>0</v>
      </c>
      <c r="I1195" s="460">
        <f t="shared" si="73"/>
        <v>0</v>
      </c>
      <c r="J1195" s="460">
        <f t="shared" si="75"/>
        <v>0</v>
      </c>
      <c r="K1195" s="9"/>
      <c r="P1195" s="2"/>
      <c r="Q1195" s="27"/>
      <c r="R1195" s="2"/>
      <c r="S1195" s="2"/>
      <c r="T1195" s="2"/>
      <c r="U1195" s="2"/>
      <c r="V1195" s="2"/>
      <c r="W1195" s="2"/>
    </row>
    <row r="1196" spans="2:23" ht="15" customHeight="1" x14ac:dyDescent="0.35">
      <c r="B1196" s="349"/>
      <c r="C1196" s="715" t="str">
        <f t="shared" si="74"/>
        <v/>
      </c>
      <c r="D1196" s="458">
        <f>IF(ISNUMBER(Summary!$D$17), DATE(Summary!$D$17, 1, 1) + INT((ROW(B1158)-1)/24), DATE(2024, 1, 1) + INT((ROW(B1158)-1)/24))</f>
        <v>45340</v>
      </c>
      <c r="E1196" s="459">
        <v>0.20833333333333337</v>
      </c>
      <c r="F1196" s="780"/>
      <c r="G1196" s="780"/>
      <c r="H1196" s="460">
        <f t="shared" si="72"/>
        <v>0</v>
      </c>
      <c r="I1196" s="460">
        <f t="shared" si="73"/>
        <v>0</v>
      </c>
      <c r="J1196" s="460">
        <f t="shared" si="75"/>
        <v>0</v>
      </c>
      <c r="K1196" s="9"/>
      <c r="P1196" s="2"/>
      <c r="Q1196" s="27"/>
      <c r="R1196" s="2"/>
      <c r="S1196" s="2"/>
      <c r="T1196" s="2"/>
      <c r="U1196" s="2"/>
      <c r="V1196" s="2"/>
      <c r="W1196" s="2"/>
    </row>
    <row r="1197" spans="2:23" ht="15" customHeight="1" x14ac:dyDescent="0.35">
      <c r="B1197" s="349"/>
      <c r="C1197" s="715" t="str">
        <f t="shared" si="74"/>
        <v/>
      </c>
      <c r="D1197" s="458">
        <f>IF(ISNUMBER(Summary!$D$17), DATE(Summary!$D$17, 1, 1) + INT((ROW(B1159)-1)/24), DATE(2024, 1, 1) + INT((ROW(B1159)-1)/24))</f>
        <v>45340</v>
      </c>
      <c r="E1197" s="459">
        <v>0.25</v>
      </c>
      <c r="F1197" s="780"/>
      <c r="G1197" s="780"/>
      <c r="H1197" s="460">
        <f t="shared" si="72"/>
        <v>0</v>
      </c>
      <c r="I1197" s="460">
        <f t="shared" si="73"/>
        <v>0</v>
      </c>
      <c r="J1197" s="460">
        <f t="shared" si="75"/>
        <v>0</v>
      </c>
      <c r="K1197" s="9"/>
      <c r="P1197" s="2"/>
      <c r="Q1197" s="27"/>
      <c r="R1197" s="2"/>
      <c r="S1197" s="2"/>
      <c r="T1197" s="2"/>
      <c r="U1197" s="2"/>
      <c r="V1197" s="2"/>
      <c r="W1197" s="2"/>
    </row>
    <row r="1198" spans="2:23" ht="15" customHeight="1" x14ac:dyDescent="0.35">
      <c r="B1198" s="349"/>
      <c r="C1198" s="715" t="str">
        <f t="shared" si="74"/>
        <v/>
      </c>
      <c r="D1198" s="458">
        <f>IF(ISNUMBER(Summary!$D$17), DATE(Summary!$D$17, 1, 1) + INT((ROW(B1160)-1)/24), DATE(2024, 1, 1) + INT((ROW(B1160)-1)/24))</f>
        <v>45340</v>
      </c>
      <c r="E1198" s="459">
        <v>0.29166666666666669</v>
      </c>
      <c r="F1198" s="780"/>
      <c r="G1198" s="780"/>
      <c r="H1198" s="460">
        <f t="shared" si="72"/>
        <v>0</v>
      </c>
      <c r="I1198" s="460">
        <f t="shared" si="73"/>
        <v>0</v>
      </c>
      <c r="J1198" s="460">
        <f t="shared" si="75"/>
        <v>0</v>
      </c>
      <c r="K1198" s="9"/>
      <c r="P1198" s="2"/>
      <c r="Q1198" s="27"/>
      <c r="R1198" s="2"/>
      <c r="S1198" s="2"/>
      <c r="T1198" s="2"/>
      <c r="U1198" s="2"/>
      <c r="V1198" s="2"/>
      <c r="W1198" s="2"/>
    </row>
    <row r="1199" spans="2:23" ht="15" customHeight="1" x14ac:dyDescent="0.35">
      <c r="B1199" s="349"/>
      <c r="C1199" s="715" t="str">
        <f t="shared" si="74"/>
        <v/>
      </c>
      <c r="D1199" s="458">
        <f>IF(ISNUMBER(Summary!$D$17), DATE(Summary!$D$17, 1, 1) + INT((ROW(B1161)-1)/24), DATE(2024, 1, 1) + INT((ROW(B1161)-1)/24))</f>
        <v>45340</v>
      </c>
      <c r="E1199" s="459">
        <v>0.33333333333333337</v>
      </c>
      <c r="F1199" s="780"/>
      <c r="G1199" s="780"/>
      <c r="H1199" s="460">
        <f t="shared" si="72"/>
        <v>0</v>
      </c>
      <c r="I1199" s="460">
        <f t="shared" si="73"/>
        <v>0</v>
      </c>
      <c r="J1199" s="460">
        <f t="shared" si="75"/>
        <v>0</v>
      </c>
      <c r="K1199" s="9"/>
      <c r="P1199" s="2"/>
      <c r="Q1199" s="27"/>
      <c r="R1199" s="2"/>
      <c r="S1199" s="2"/>
      <c r="T1199" s="2"/>
      <c r="U1199" s="2"/>
      <c r="V1199" s="2"/>
      <c r="W1199" s="2"/>
    </row>
    <row r="1200" spans="2:23" ht="15" customHeight="1" x14ac:dyDescent="0.35">
      <c r="B1200" s="349"/>
      <c r="C1200" s="715" t="str">
        <f t="shared" si="74"/>
        <v/>
      </c>
      <c r="D1200" s="458">
        <f>IF(ISNUMBER(Summary!$D$17), DATE(Summary!$D$17, 1, 1) + INT((ROW(B1162)-1)/24), DATE(2024, 1, 1) + INT((ROW(B1162)-1)/24))</f>
        <v>45340</v>
      </c>
      <c r="E1200" s="459">
        <v>0.375</v>
      </c>
      <c r="F1200" s="780"/>
      <c r="G1200" s="780"/>
      <c r="H1200" s="460">
        <f t="shared" si="72"/>
        <v>0</v>
      </c>
      <c r="I1200" s="460">
        <f t="shared" si="73"/>
        <v>0</v>
      </c>
      <c r="J1200" s="460">
        <f t="shared" si="75"/>
        <v>0</v>
      </c>
      <c r="K1200" s="9"/>
      <c r="P1200" s="2"/>
      <c r="Q1200" s="27"/>
      <c r="R1200" s="2"/>
      <c r="S1200" s="2"/>
      <c r="T1200" s="2"/>
      <c r="U1200" s="2"/>
      <c r="V1200" s="2"/>
      <c r="W1200" s="2"/>
    </row>
    <row r="1201" spans="2:23" ht="15" customHeight="1" x14ac:dyDescent="0.35">
      <c r="B1201" s="349"/>
      <c r="C1201" s="715" t="str">
        <f t="shared" si="74"/>
        <v/>
      </c>
      <c r="D1201" s="458">
        <f>IF(ISNUMBER(Summary!$D$17), DATE(Summary!$D$17, 1, 1) + INT((ROW(B1163)-1)/24), DATE(2024, 1, 1) + INT((ROW(B1163)-1)/24))</f>
        <v>45340</v>
      </c>
      <c r="E1201" s="459">
        <v>0.41666666666666669</v>
      </c>
      <c r="F1201" s="780"/>
      <c r="G1201" s="780"/>
      <c r="H1201" s="460">
        <f t="shared" si="72"/>
        <v>0</v>
      </c>
      <c r="I1201" s="460">
        <f t="shared" si="73"/>
        <v>0</v>
      </c>
      <c r="J1201" s="460">
        <f t="shared" si="75"/>
        <v>0</v>
      </c>
      <c r="K1201" s="9"/>
      <c r="P1201" s="2"/>
      <c r="Q1201" s="27"/>
      <c r="R1201" s="2"/>
      <c r="S1201" s="2"/>
      <c r="T1201" s="2"/>
      <c r="U1201" s="2"/>
      <c r="V1201" s="2"/>
      <c r="W1201" s="2"/>
    </row>
    <row r="1202" spans="2:23" ht="15" customHeight="1" x14ac:dyDescent="0.35">
      <c r="B1202" s="349"/>
      <c r="C1202" s="715" t="str">
        <f t="shared" si="74"/>
        <v/>
      </c>
      <c r="D1202" s="458">
        <f>IF(ISNUMBER(Summary!$D$17), DATE(Summary!$D$17, 1, 1) + INT((ROW(B1164)-1)/24), DATE(2024, 1, 1) + INT((ROW(B1164)-1)/24))</f>
        <v>45340</v>
      </c>
      <c r="E1202" s="459">
        <v>0.45833333333333337</v>
      </c>
      <c r="F1202" s="780"/>
      <c r="G1202" s="780"/>
      <c r="H1202" s="460">
        <f t="shared" si="72"/>
        <v>0</v>
      </c>
      <c r="I1202" s="460">
        <f t="shared" si="73"/>
        <v>0</v>
      </c>
      <c r="J1202" s="460">
        <f t="shared" si="75"/>
        <v>0</v>
      </c>
      <c r="K1202" s="9"/>
      <c r="P1202" s="2"/>
      <c r="Q1202" s="27"/>
      <c r="R1202" s="2"/>
      <c r="S1202" s="2"/>
      <c r="T1202" s="2"/>
      <c r="U1202" s="2"/>
      <c r="V1202" s="2"/>
      <c r="W1202" s="2"/>
    </row>
    <row r="1203" spans="2:23" ht="15" customHeight="1" x14ac:dyDescent="0.35">
      <c r="B1203" s="349"/>
      <c r="C1203" s="715" t="str">
        <f t="shared" si="74"/>
        <v/>
      </c>
      <c r="D1203" s="458">
        <f>IF(ISNUMBER(Summary!$D$17), DATE(Summary!$D$17, 1, 1) + INT((ROW(B1165)-1)/24), DATE(2024, 1, 1) + INT((ROW(B1165)-1)/24))</f>
        <v>45340</v>
      </c>
      <c r="E1203" s="459">
        <v>0.50000000000000011</v>
      </c>
      <c r="F1203" s="780"/>
      <c r="G1203" s="780"/>
      <c r="H1203" s="460">
        <f t="shared" si="72"/>
        <v>0</v>
      </c>
      <c r="I1203" s="460">
        <f t="shared" si="73"/>
        <v>0</v>
      </c>
      <c r="J1203" s="460">
        <f t="shared" si="75"/>
        <v>0</v>
      </c>
      <c r="K1203" s="9"/>
      <c r="P1203" s="2"/>
      <c r="Q1203" s="27"/>
      <c r="R1203" s="2"/>
      <c r="S1203" s="2"/>
      <c r="T1203" s="2"/>
      <c r="U1203" s="2"/>
      <c r="V1203" s="2"/>
      <c r="W1203" s="2"/>
    </row>
    <row r="1204" spans="2:23" ht="15" customHeight="1" x14ac:dyDescent="0.35">
      <c r="B1204" s="349"/>
      <c r="C1204" s="715" t="str">
        <f t="shared" si="74"/>
        <v/>
      </c>
      <c r="D1204" s="458">
        <f>IF(ISNUMBER(Summary!$D$17), DATE(Summary!$D$17, 1, 1) + INT((ROW(B1166)-1)/24), DATE(2024, 1, 1) + INT((ROW(B1166)-1)/24))</f>
        <v>45340</v>
      </c>
      <c r="E1204" s="459">
        <v>0.54166666666666674</v>
      </c>
      <c r="F1204" s="780"/>
      <c r="G1204" s="780"/>
      <c r="H1204" s="460">
        <f t="shared" si="72"/>
        <v>0</v>
      </c>
      <c r="I1204" s="460">
        <f t="shared" si="73"/>
        <v>0</v>
      </c>
      <c r="J1204" s="460">
        <f t="shared" si="75"/>
        <v>0</v>
      </c>
      <c r="K1204" s="9"/>
      <c r="P1204" s="2"/>
      <c r="Q1204" s="27"/>
      <c r="R1204" s="2"/>
      <c r="S1204" s="2"/>
      <c r="T1204" s="2"/>
      <c r="U1204" s="2"/>
      <c r="V1204" s="2"/>
      <c r="W1204" s="2"/>
    </row>
    <row r="1205" spans="2:23" ht="15" customHeight="1" x14ac:dyDescent="0.35">
      <c r="B1205" s="349"/>
      <c r="C1205" s="715" t="str">
        <f t="shared" si="74"/>
        <v/>
      </c>
      <c r="D1205" s="458">
        <f>IF(ISNUMBER(Summary!$D$17), DATE(Summary!$D$17, 1, 1) + INT((ROW(B1167)-1)/24), DATE(2024, 1, 1) + INT((ROW(B1167)-1)/24))</f>
        <v>45340</v>
      </c>
      <c r="E1205" s="459">
        <v>0.58333333333333337</v>
      </c>
      <c r="F1205" s="780"/>
      <c r="G1205" s="780"/>
      <c r="H1205" s="460">
        <f t="shared" si="72"/>
        <v>0</v>
      </c>
      <c r="I1205" s="460">
        <f t="shared" si="73"/>
        <v>0</v>
      </c>
      <c r="J1205" s="460">
        <f t="shared" si="75"/>
        <v>0</v>
      </c>
      <c r="K1205" s="9"/>
      <c r="P1205" s="2"/>
      <c r="Q1205" s="27"/>
      <c r="R1205" s="2"/>
      <c r="S1205" s="2"/>
      <c r="T1205" s="2"/>
      <c r="U1205" s="2"/>
      <c r="V1205" s="2"/>
      <c r="W1205" s="2"/>
    </row>
    <row r="1206" spans="2:23" ht="15" customHeight="1" x14ac:dyDescent="0.35">
      <c r="B1206" s="349"/>
      <c r="C1206" s="715" t="str">
        <f t="shared" si="74"/>
        <v/>
      </c>
      <c r="D1206" s="458">
        <f>IF(ISNUMBER(Summary!$D$17), DATE(Summary!$D$17, 1, 1) + INT((ROW(B1168)-1)/24), DATE(2024, 1, 1) + INT((ROW(B1168)-1)/24))</f>
        <v>45340</v>
      </c>
      <c r="E1206" s="459">
        <v>0.62500000000000011</v>
      </c>
      <c r="F1206" s="780"/>
      <c r="G1206" s="780"/>
      <c r="H1206" s="460">
        <f t="shared" si="72"/>
        <v>0</v>
      </c>
      <c r="I1206" s="460">
        <f t="shared" si="73"/>
        <v>0</v>
      </c>
      <c r="J1206" s="460">
        <f t="shared" si="75"/>
        <v>0</v>
      </c>
      <c r="K1206" s="9"/>
      <c r="P1206" s="2"/>
      <c r="Q1206" s="27"/>
      <c r="R1206" s="2"/>
      <c r="S1206" s="2"/>
      <c r="T1206" s="2"/>
      <c r="U1206" s="2"/>
      <c r="V1206" s="2"/>
      <c r="W1206" s="2"/>
    </row>
    <row r="1207" spans="2:23" ht="15" customHeight="1" x14ac:dyDescent="0.35">
      <c r="B1207" s="349"/>
      <c r="C1207" s="715" t="str">
        <f t="shared" si="74"/>
        <v/>
      </c>
      <c r="D1207" s="458">
        <f>IF(ISNUMBER(Summary!$D$17), DATE(Summary!$D$17, 1, 1) + INT((ROW(B1169)-1)/24), DATE(2024, 1, 1) + INT((ROW(B1169)-1)/24))</f>
        <v>45340</v>
      </c>
      <c r="E1207" s="459">
        <v>0.66666666666666674</v>
      </c>
      <c r="F1207" s="780"/>
      <c r="G1207" s="780"/>
      <c r="H1207" s="460">
        <f t="shared" si="72"/>
        <v>0</v>
      </c>
      <c r="I1207" s="460">
        <f t="shared" si="73"/>
        <v>0</v>
      </c>
      <c r="J1207" s="460">
        <f t="shared" si="75"/>
        <v>0</v>
      </c>
      <c r="K1207" s="9"/>
      <c r="P1207" s="2"/>
      <c r="Q1207" s="27"/>
      <c r="R1207" s="2"/>
      <c r="S1207" s="2"/>
      <c r="T1207" s="2"/>
      <c r="U1207" s="2"/>
      <c r="V1207" s="2"/>
      <c r="W1207" s="2"/>
    </row>
    <row r="1208" spans="2:23" ht="15" customHeight="1" x14ac:dyDescent="0.35">
      <c r="B1208" s="349"/>
      <c r="C1208" s="715" t="str">
        <f t="shared" si="74"/>
        <v/>
      </c>
      <c r="D1208" s="458">
        <f>IF(ISNUMBER(Summary!$D$17), DATE(Summary!$D$17, 1, 1) + INT((ROW(B1170)-1)/24), DATE(2024, 1, 1) + INT((ROW(B1170)-1)/24))</f>
        <v>45340</v>
      </c>
      <c r="E1208" s="459">
        <v>0.70833333333333337</v>
      </c>
      <c r="F1208" s="780"/>
      <c r="G1208" s="780"/>
      <c r="H1208" s="460">
        <f t="shared" si="72"/>
        <v>0</v>
      </c>
      <c r="I1208" s="460">
        <f t="shared" si="73"/>
        <v>0</v>
      </c>
      <c r="J1208" s="460">
        <f t="shared" si="75"/>
        <v>0</v>
      </c>
      <c r="K1208" s="9"/>
      <c r="P1208" s="2"/>
      <c r="Q1208" s="27"/>
      <c r="R1208" s="2"/>
      <c r="S1208" s="2"/>
      <c r="T1208" s="2"/>
      <c r="U1208" s="2"/>
      <c r="V1208" s="2"/>
      <c r="W1208" s="2"/>
    </row>
    <row r="1209" spans="2:23" ht="15" customHeight="1" x14ac:dyDescent="0.35">
      <c r="B1209" s="349"/>
      <c r="C1209" s="715" t="str">
        <f t="shared" si="74"/>
        <v/>
      </c>
      <c r="D1209" s="458">
        <f>IF(ISNUMBER(Summary!$D$17), DATE(Summary!$D$17, 1, 1) + INT((ROW(B1171)-1)/24), DATE(2024, 1, 1) + INT((ROW(B1171)-1)/24))</f>
        <v>45340</v>
      </c>
      <c r="E1209" s="459">
        <v>0.75000000000000011</v>
      </c>
      <c r="F1209" s="780"/>
      <c r="G1209" s="780"/>
      <c r="H1209" s="460">
        <f t="shared" si="72"/>
        <v>0</v>
      </c>
      <c r="I1209" s="460">
        <f t="shared" si="73"/>
        <v>0</v>
      </c>
      <c r="J1209" s="460">
        <f t="shared" si="75"/>
        <v>0</v>
      </c>
      <c r="K1209" s="9"/>
      <c r="P1209" s="2"/>
      <c r="Q1209" s="27"/>
      <c r="R1209" s="2"/>
      <c r="S1209" s="2"/>
      <c r="T1209" s="2"/>
      <c r="U1209" s="2"/>
      <c r="V1209" s="2"/>
      <c r="W1209" s="2"/>
    </row>
    <row r="1210" spans="2:23" ht="15" customHeight="1" x14ac:dyDescent="0.35">
      <c r="B1210" s="349"/>
      <c r="C1210" s="715" t="str">
        <f t="shared" si="74"/>
        <v/>
      </c>
      <c r="D1210" s="458">
        <f>IF(ISNUMBER(Summary!$D$17), DATE(Summary!$D$17, 1, 1) + INT((ROW(B1172)-1)/24), DATE(2024, 1, 1) + INT((ROW(B1172)-1)/24))</f>
        <v>45340</v>
      </c>
      <c r="E1210" s="459">
        <v>0.79166666666666674</v>
      </c>
      <c r="F1210" s="780"/>
      <c r="G1210" s="780"/>
      <c r="H1210" s="460">
        <f t="shared" si="72"/>
        <v>0</v>
      </c>
      <c r="I1210" s="460">
        <f t="shared" si="73"/>
        <v>0</v>
      </c>
      <c r="J1210" s="460">
        <f t="shared" si="75"/>
        <v>0</v>
      </c>
      <c r="K1210" s="9"/>
      <c r="P1210" s="2"/>
      <c r="Q1210" s="27"/>
      <c r="R1210" s="2"/>
      <c r="S1210" s="2"/>
      <c r="T1210" s="2"/>
      <c r="U1210" s="2"/>
      <c r="V1210" s="2"/>
      <c r="W1210" s="2"/>
    </row>
    <row r="1211" spans="2:23" ht="15" customHeight="1" x14ac:dyDescent="0.35">
      <c r="B1211" s="349"/>
      <c r="C1211" s="715" t="str">
        <f t="shared" si="74"/>
        <v/>
      </c>
      <c r="D1211" s="458">
        <f>IF(ISNUMBER(Summary!$D$17), DATE(Summary!$D$17, 1, 1) + INT((ROW(B1173)-1)/24), DATE(2024, 1, 1) + INT((ROW(B1173)-1)/24))</f>
        <v>45340</v>
      </c>
      <c r="E1211" s="459">
        <v>0.83333333333333337</v>
      </c>
      <c r="F1211" s="780"/>
      <c r="G1211" s="780"/>
      <c r="H1211" s="460">
        <f t="shared" si="72"/>
        <v>0</v>
      </c>
      <c r="I1211" s="460">
        <f t="shared" si="73"/>
        <v>0</v>
      </c>
      <c r="J1211" s="460">
        <f t="shared" si="75"/>
        <v>0</v>
      </c>
      <c r="K1211" s="9"/>
      <c r="P1211" s="2"/>
      <c r="Q1211" s="27"/>
      <c r="R1211" s="2"/>
      <c r="S1211" s="2"/>
      <c r="T1211" s="2"/>
      <c r="U1211" s="2"/>
      <c r="V1211" s="2"/>
      <c r="W1211" s="2"/>
    </row>
    <row r="1212" spans="2:23" ht="15" customHeight="1" x14ac:dyDescent="0.35">
      <c r="B1212" s="349"/>
      <c r="C1212" s="715" t="str">
        <f t="shared" si="74"/>
        <v/>
      </c>
      <c r="D1212" s="458">
        <f>IF(ISNUMBER(Summary!$D$17), DATE(Summary!$D$17, 1, 1) + INT((ROW(B1174)-1)/24), DATE(2024, 1, 1) + INT((ROW(B1174)-1)/24))</f>
        <v>45340</v>
      </c>
      <c r="E1212" s="459">
        <v>0.87500000000000011</v>
      </c>
      <c r="F1212" s="780"/>
      <c r="G1212" s="780"/>
      <c r="H1212" s="460">
        <f t="shared" si="72"/>
        <v>0</v>
      </c>
      <c r="I1212" s="460">
        <f t="shared" si="73"/>
        <v>0</v>
      </c>
      <c r="J1212" s="460">
        <f t="shared" si="75"/>
        <v>0</v>
      </c>
      <c r="K1212" s="9"/>
      <c r="P1212" s="2"/>
      <c r="Q1212" s="27"/>
      <c r="R1212" s="2"/>
      <c r="S1212" s="2"/>
      <c r="T1212" s="2"/>
      <c r="U1212" s="2"/>
      <c r="V1212" s="2"/>
      <c r="W1212" s="2"/>
    </row>
    <row r="1213" spans="2:23" ht="15" customHeight="1" x14ac:dyDescent="0.35">
      <c r="B1213" s="349"/>
      <c r="C1213" s="715" t="str">
        <f t="shared" si="74"/>
        <v/>
      </c>
      <c r="D1213" s="458">
        <f>IF(ISNUMBER(Summary!$D$17), DATE(Summary!$D$17, 1, 1) + INT((ROW(B1175)-1)/24), DATE(2024, 1, 1) + INT((ROW(B1175)-1)/24))</f>
        <v>45340</v>
      </c>
      <c r="E1213" s="459">
        <v>0.91666666666666674</v>
      </c>
      <c r="F1213" s="780"/>
      <c r="G1213" s="780"/>
      <c r="H1213" s="460">
        <f t="shared" si="72"/>
        <v>0</v>
      </c>
      <c r="I1213" s="460">
        <f t="shared" si="73"/>
        <v>0</v>
      </c>
      <c r="J1213" s="460">
        <f t="shared" si="75"/>
        <v>0</v>
      </c>
      <c r="K1213" s="9"/>
      <c r="P1213" s="2"/>
      <c r="Q1213" s="27"/>
      <c r="R1213" s="2"/>
      <c r="S1213" s="2"/>
      <c r="T1213" s="2"/>
      <c r="U1213" s="2"/>
      <c r="V1213" s="2"/>
      <c r="W1213" s="2"/>
    </row>
    <row r="1214" spans="2:23" ht="15" customHeight="1" x14ac:dyDescent="0.35">
      <c r="B1214" s="349"/>
      <c r="C1214" s="715" t="str">
        <f t="shared" si="74"/>
        <v/>
      </c>
      <c r="D1214" s="458">
        <f>IF(ISNUMBER(Summary!$D$17), DATE(Summary!$D$17, 1, 1) + INT((ROW(B1176)-1)/24), DATE(2024, 1, 1) + INT((ROW(B1176)-1)/24))</f>
        <v>45340</v>
      </c>
      <c r="E1214" s="459">
        <v>0.95833333333333337</v>
      </c>
      <c r="F1214" s="780"/>
      <c r="G1214" s="780"/>
      <c r="H1214" s="460">
        <f t="shared" si="72"/>
        <v>0</v>
      </c>
      <c r="I1214" s="460">
        <f t="shared" si="73"/>
        <v>0</v>
      </c>
      <c r="J1214" s="460">
        <f t="shared" si="75"/>
        <v>0</v>
      </c>
      <c r="K1214" s="9"/>
      <c r="P1214" s="2"/>
      <c r="Q1214" s="27"/>
      <c r="R1214" s="2"/>
      <c r="S1214" s="2"/>
      <c r="T1214" s="2"/>
      <c r="U1214" s="2"/>
      <c r="V1214" s="2"/>
      <c r="W1214" s="2"/>
    </row>
    <row r="1215" spans="2:23" ht="15" customHeight="1" x14ac:dyDescent="0.35">
      <c r="B1215" s="457"/>
      <c r="C1215" s="715">
        <f t="shared" si="74"/>
        <v>45341</v>
      </c>
      <c r="D1215" s="458">
        <f>IF(ISNUMBER(Summary!$D$17), DATE(Summary!$D$17, 1, 1) + INT((ROW(B1177)-1)/24), DATE(2024, 1, 1) + INT((ROW(B1177)-1)/24))</f>
        <v>45341</v>
      </c>
      <c r="E1215" s="459">
        <v>3.1225022567582528E-17</v>
      </c>
      <c r="F1215" s="780"/>
      <c r="G1215" s="780"/>
      <c r="H1215" s="460">
        <f t="shared" si="72"/>
        <v>0</v>
      </c>
      <c r="I1215" s="460">
        <f t="shared" si="73"/>
        <v>0</v>
      </c>
      <c r="J1215" s="460">
        <f t="shared" si="75"/>
        <v>0</v>
      </c>
      <c r="K1215" s="9"/>
      <c r="P1215" s="2"/>
      <c r="Q1215" s="27"/>
      <c r="R1215" s="2"/>
      <c r="S1215" s="2"/>
      <c r="T1215" s="2"/>
      <c r="U1215" s="2"/>
      <c r="V1215" s="2"/>
      <c r="W1215" s="2"/>
    </row>
    <row r="1216" spans="2:23" ht="15" customHeight="1" x14ac:dyDescent="0.35">
      <c r="B1216" s="349"/>
      <c r="C1216" s="715" t="str">
        <f t="shared" si="74"/>
        <v/>
      </c>
      <c r="D1216" s="458">
        <f>IF(ISNUMBER(Summary!$D$17), DATE(Summary!$D$17, 1, 1) + INT((ROW(B1178)-1)/24), DATE(2024, 1, 1) + INT((ROW(B1178)-1)/24))</f>
        <v>45341</v>
      </c>
      <c r="E1216" s="459">
        <v>4.1666666666666699E-2</v>
      </c>
      <c r="F1216" s="780"/>
      <c r="G1216" s="780"/>
      <c r="H1216" s="460">
        <f t="shared" si="72"/>
        <v>0</v>
      </c>
      <c r="I1216" s="460">
        <f t="shared" si="73"/>
        <v>0</v>
      </c>
      <c r="J1216" s="460">
        <f t="shared" si="75"/>
        <v>0</v>
      </c>
      <c r="K1216" s="9"/>
      <c r="P1216" s="2"/>
      <c r="Q1216" s="27"/>
      <c r="R1216" s="2"/>
      <c r="S1216" s="2"/>
      <c r="T1216" s="2"/>
      <c r="U1216" s="2"/>
      <c r="V1216" s="2"/>
      <c r="W1216" s="2"/>
    </row>
    <row r="1217" spans="2:23" ht="15" customHeight="1" x14ac:dyDescent="0.35">
      <c r="B1217" s="349"/>
      <c r="C1217" s="715" t="str">
        <f t="shared" si="74"/>
        <v/>
      </c>
      <c r="D1217" s="458">
        <f>IF(ISNUMBER(Summary!$D$17), DATE(Summary!$D$17, 1, 1) + INT((ROW(B1179)-1)/24), DATE(2024, 1, 1) + INT((ROW(B1179)-1)/24))</f>
        <v>45341</v>
      </c>
      <c r="E1217" s="459">
        <v>8.333333333333337E-2</v>
      </c>
      <c r="F1217" s="780"/>
      <c r="G1217" s="780"/>
      <c r="H1217" s="460">
        <f t="shared" si="72"/>
        <v>0</v>
      </c>
      <c r="I1217" s="460">
        <f t="shared" si="73"/>
        <v>0</v>
      </c>
      <c r="J1217" s="460">
        <f t="shared" si="75"/>
        <v>0</v>
      </c>
      <c r="K1217" s="9"/>
      <c r="P1217" s="2"/>
      <c r="Q1217" s="27"/>
      <c r="R1217" s="2"/>
      <c r="S1217" s="2"/>
      <c r="T1217" s="2"/>
      <c r="U1217" s="2"/>
      <c r="V1217" s="2"/>
      <c r="W1217" s="2"/>
    </row>
    <row r="1218" spans="2:23" ht="15" customHeight="1" x14ac:dyDescent="0.35">
      <c r="B1218" s="349"/>
      <c r="C1218" s="715" t="str">
        <f t="shared" si="74"/>
        <v/>
      </c>
      <c r="D1218" s="458">
        <f>IF(ISNUMBER(Summary!$D$17), DATE(Summary!$D$17, 1, 1) + INT((ROW(B1180)-1)/24), DATE(2024, 1, 1) + INT((ROW(B1180)-1)/24))</f>
        <v>45341</v>
      </c>
      <c r="E1218" s="459">
        <v>0.12500000000000006</v>
      </c>
      <c r="F1218" s="780"/>
      <c r="G1218" s="780"/>
      <c r="H1218" s="460">
        <f t="shared" si="72"/>
        <v>0</v>
      </c>
      <c r="I1218" s="460">
        <f t="shared" si="73"/>
        <v>0</v>
      </c>
      <c r="J1218" s="460">
        <f t="shared" si="75"/>
        <v>0</v>
      </c>
      <c r="K1218" s="9"/>
      <c r="P1218" s="2"/>
      <c r="Q1218" s="27"/>
      <c r="R1218" s="2"/>
      <c r="S1218" s="2"/>
      <c r="T1218" s="2"/>
      <c r="U1218" s="2"/>
      <c r="V1218" s="2"/>
      <c r="W1218" s="2"/>
    </row>
    <row r="1219" spans="2:23" ht="15" customHeight="1" x14ac:dyDescent="0.35">
      <c r="B1219" s="349"/>
      <c r="C1219" s="715" t="str">
        <f t="shared" si="74"/>
        <v/>
      </c>
      <c r="D1219" s="458">
        <f>IF(ISNUMBER(Summary!$D$17), DATE(Summary!$D$17, 1, 1) + INT((ROW(B1181)-1)/24), DATE(2024, 1, 1) + INT((ROW(B1181)-1)/24))</f>
        <v>45341</v>
      </c>
      <c r="E1219" s="459">
        <v>0.16666666666666669</v>
      </c>
      <c r="F1219" s="780"/>
      <c r="G1219" s="780"/>
      <c r="H1219" s="460">
        <f t="shared" si="72"/>
        <v>0</v>
      </c>
      <c r="I1219" s="460">
        <f t="shared" si="73"/>
        <v>0</v>
      </c>
      <c r="J1219" s="460">
        <f t="shared" si="75"/>
        <v>0</v>
      </c>
      <c r="K1219" s="9"/>
      <c r="P1219" s="2"/>
      <c r="Q1219" s="27"/>
      <c r="R1219" s="2"/>
      <c r="S1219" s="2"/>
      <c r="T1219" s="2"/>
      <c r="U1219" s="2"/>
      <c r="V1219" s="2"/>
      <c r="W1219" s="2"/>
    </row>
    <row r="1220" spans="2:23" ht="15" customHeight="1" x14ac:dyDescent="0.35">
      <c r="B1220" s="349"/>
      <c r="C1220" s="715" t="str">
        <f t="shared" si="74"/>
        <v/>
      </c>
      <c r="D1220" s="458">
        <f>IF(ISNUMBER(Summary!$D$17), DATE(Summary!$D$17, 1, 1) + INT((ROW(B1182)-1)/24), DATE(2024, 1, 1) + INT((ROW(B1182)-1)/24))</f>
        <v>45341</v>
      </c>
      <c r="E1220" s="459">
        <v>0.20833333333333337</v>
      </c>
      <c r="F1220" s="780"/>
      <c r="G1220" s="780"/>
      <c r="H1220" s="460">
        <f t="shared" si="72"/>
        <v>0</v>
      </c>
      <c r="I1220" s="460">
        <f t="shared" si="73"/>
        <v>0</v>
      </c>
      <c r="J1220" s="460">
        <f t="shared" si="75"/>
        <v>0</v>
      </c>
      <c r="K1220" s="9"/>
      <c r="P1220" s="2"/>
      <c r="Q1220" s="27"/>
      <c r="R1220" s="2"/>
      <c r="S1220" s="2"/>
      <c r="T1220" s="2"/>
      <c r="U1220" s="2"/>
      <c r="V1220" s="2"/>
      <c r="W1220" s="2"/>
    </row>
    <row r="1221" spans="2:23" ht="15" customHeight="1" x14ac:dyDescent="0.35">
      <c r="B1221" s="349"/>
      <c r="C1221" s="715" t="str">
        <f t="shared" si="74"/>
        <v/>
      </c>
      <c r="D1221" s="458">
        <f>IF(ISNUMBER(Summary!$D$17), DATE(Summary!$D$17, 1, 1) + INT((ROW(B1183)-1)/24), DATE(2024, 1, 1) + INT((ROW(B1183)-1)/24))</f>
        <v>45341</v>
      </c>
      <c r="E1221" s="459">
        <v>0.25</v>
      </c>
      <c r="F1221" s="780"/>
      <c r="G1221" s="780"/>
      <c r="H1221" s="460">
        <f t="shared" si="72"/>
        <v>0</v>
      </c>
      <c r="I1221" s="460">
        <f t="shared" si="73"/>
        <v>0</v>
      </c>
      <c r="J1221" s="460">
        <f t="shared" si="75"/>
        <v>0</v>
      </c>
      <c r="K1221" s="9"/>
      <c r="P1221" s="2"/>
      <c r="Q1221" s="27"/>
      <c r="R1221" s="2"/>
      <c r="S1221" s="2"/>
      <c r="T1221" s="2"/>
      <c r="U1221" s="2"/>
      <c r="V1221" s="2"/>
      <c r="W1221" s="2"/>
    </row>
    <row r="1222" spans="2:23" ht="15" customHeight="1" x14ac:dyDescent="0.35">
      <c r="B1222" s="349"/>
      <c r="C1222" s="715" t="str">
        <f t="shared" si="74"/>
        <v/>
      </c>
      <c r="D1222" s="458">
        <f>IF(ISNUMBER(Summary!$D$17), DATE(Summary!$D$17, 1, 1) + INT((ROW(B1184)-1)/24), DATE(2024, 1, 1) + INT((ROW(B1184)-1)/24))</f>
        <v>45341</v>
      </c>
      <c r="E1222" s="459">
        <v>0.29166666666666669</v>
      </c>
      <c r="F1222" s="780"/>
      <c r="G1222" s="780"/>
      <c r="H1222" s="460">
        <f t="shared" si="72"/>
        <v>0</v>
      </c>
      <c r="I1222" s="460">
        <f t="shared" si="73"/>
        <v>0</v>
      </c>
      <c r="J1222" s="460">
        <f t="shared" si="75"/>
        <v>0</v>
      </c>
      <c r="K1222" s="9"/>
      <c r="P1222" s="2"/>
      <c r="Q1222" s="27"/>
      <c r="R1222" s="2"/>
      <c r="S1222" s="2"/>
      <c r="T1222" s="2"/>
      <c r="U1222" s="2"/>
      <c r="V1222" s="2"/>
      <c r="W1222" s="2"/>
    </row>
    <row r="1223" spans="2:23" ht="15" customHeight="1" x14ac:dyDescent="0.35">
      <c r="B1223" s="349"/>
      <c r="C1223" s="715" t="str">
        <f t="shared" si="74"/>
        <v/>
      </c>
      <c r="D1223" s="458">
        <f>IF(ISNUMBER(Summary!$D$17), DATE(Summary!$D$17, 1, 1) + INT((ROW(B1185)-1)/24), DATE(2024, 1, 1) + INT((ROW(B1185)-1)/24))</f>
        <v>45341</v>
      </c>
      <c r="E1223" s="459">
        <v>0.33333333333333337</v>
      </c>
      <c r="F1223" s="780"/>
      <c r="G1223" s="780"/>
      <c r="H1223" s="460">
        <f t="shared" si="72"/>
        <v>0</v>
      </c>
      <c r="I1223" s="460">
        <f t="shared" si="73"/>
        <v>0</v>
      </c>
      <c r="J1223" s="460">
        <f t="shared" si="75"/>
        <v>0</v>
      </c>
      <c r="K1223" s="9"/>
      <c r="P1223" s="2"/>
      <c r="Q1223" s="27"/>
      <c r="R1223" s="2"/>
      <c r="S1223" s="2"/>
      <c r="T1223" s="2"/>
      <c r="U1223" s="2"/>
      <c r="V1223" s="2"/>
      <c r="W1223" s="2"/>
    </row>
    <row r="1224" spans="2:23" ht="15" customHeight="1" x14ac:dyDescent="0.35">
      <c r="B1224" s="349"/>
      <c r="C1224" s="715" t="str">
        <f t="shared" si="74"/>
        <v/>
      </c>
      <c r="D1224" s="458">
        <f>IF(ISNUMBER(Summary!$D$17), DATE(Summary!$D$17, 1, 1) + INT((ROW(B1186)-1)/24), DATE(2024, 1, 1) + INT((ROW(B1186)-1)/24))</f>
        <v>45341</v>
      </c>
      <c r="E1224" s="459">
        <v>0.375</v>
      </c>
      <c r="F1224" s="780"/>
      <c r="G1224" s="780"/>
      <c r="H1224" s="460">
        <f t="shared" si="72"/>
        <v>0</v>
      </c>
      <c r="I1224" s="460">
        <f t="shared" si="73"/>
        <v>0</v>
      </c>
      <c r="J1224" s="460">
        <f t="shared" si="75"/>
        <v>0</v>
      </c>
      <c r="K1224" s="9"/>
      <c r="P1224" s="2"/>
      <c r="Q1224" s="27"/>
      <c r="R1224" s="2"/>
      <c r="S1224" s="2"/>
      <c r="T1224" s="2"/>
      <c r="U1224" s="2"/>
      <c r="V1224" s="2"/>
      <c r="W1224" s="2"/>
    </row>
    <row r="1225" spans="2:23" ht="15" customHeight="1" x14ac:dyDescent="0.35">
      <c r="B1225" s="349"/>
      <c r="C1225" s="715" t="str">
        <f t="shared" si="74"/>
        <v/>
      </c>
      <c r="D1225" s="458">
        <f>IF(ISNUMBER(Summary!$D$17), DATE(Summary!$D$17, 1, 1) + INT((ROW(B1187)-1)/24), DATE(2024, 1, 1) + INT((ROW(B1187)-1)/24))</f>
        <v>45341</v>
      </c>
      <c r="E1225" s="459">
        <v>0.41666666666666669</v>
      </c>
      <c r="F1225" s="780"/>
      <c r="G1225" s="780"/>
      <c r="H1225" s="460">
        <f t="shared" si="72"/>
        <v>0</v>
      </c>
      <c r="I1225" s="460">
        <f t="shared" si="73"/>
        <v>0</v>
      </c>
      <c r="J1225" s="460">
        <f t="shared" si="75"/>
        <v>0</v>
      </c>
      <c r="K1225" s="9"/>
      <c r="P1225" s="2"/>
      <c r="Q1225" s="27"/>
      <c r="R1225" s="2"/>
      <c r="S1225" s="2"/>
      <c r="T1225" s="2"/>
      <c r="U1225" s="2"/>
      <c r="V1225" s="2"/>
      <c r="W1225" s="2"/>
    </row>
    <row r="1226" spans="2:23" ht="15" customHeight="1" x14ac:dyDescent="0.35">
      <c r="B1226" s="349"/>
      <c r="C1226" s="715" t="str">
        <f t="shared" si="74"/>
        <v/>
      </c>
      <c r="D1226" s="458">
        <f>IF(ISNUMBER(Summary!$D$17), DATE(Summary!$D$17, 1, 1) + INT((ROW(B1188)-1)/24), DATE(2024, 1, 1) + INT((ROW(B1188)-1)/24))</f>
        <v>45341</v>
      </c>
      <c r="E1226" s="459">
        <v>0.45833333333333337</v>
      </c>
      <c r="F1226" s="780"/>
      <c r="G1226" s="780"/>
      <c r="H1226" s="460">
        <f t="shared" si="72"/>
        <v>0</v>
      </c>
      <c r="I1226" s="460">
        <f t="shared" si="73"/>
        <v>0</v>
      </c>
      <c r="J1226" s="460">
        <f t="shared" si="75"/>
        <v>0</v>
      </c>
      <c r="K1226" s="9"/>
      <c r="P1226" s="2"/>
      <c r="Q1226" s="27"/>
      <c r="R1226" s="2"/>
      <c r="S1226" s="2"/>
      <c r="T1226" s="2"/>
      <c r="U1226" s="2"/>
      <c r="V1226" s="2"/>
      <c r="W1226" s="2"/>
    </row>
    <row r="1227" spans="2:23" ht="15" customHeight="1" x14ac:dyDescent="0.35">
      <c r="B1227" s="349"/>
      <c r="C1227" s="715" t="str">
        <f t="shared" si="74"/>
        <v/>
      </c>
      <c r="D1227" s="458">
        <f>IF(ISNUMBER(Summary!$D$17), DATE(Summary!$D$17, 1, 1) + INT((ROW(B1189)-1)/24), DATE(2024, 1, 1) + INT((ROW(B1189)-1)/24))</f>
        <v>45341</v>
      </c>
      <c r="E1227" s="459">
        <v>0.50000000000000011</v>
      </c>
      <c r="F1227" s="780"/>
      <c r="G1227" s="780"/>
      <c r="H1227" s="460">
        <f t="shared" si="72"/>
        <v>0</v>
      </c>
      <c r="I1227" s="460">
        <f t="shared" si="73"/>
        <v>0</v>
      </c>
      <c r="J1227" s="460">
        <f t="shared" si="75"/>
        <v>0</v>
      </c>
      <c r="K1227" s="9"/>
      <c r="P1227" s="2"/>
      <c r="Q1227" s="27"/>
      <c r="R1227" s="2"/>
      <c r="S1227" s="2"/>
      <c r="T1227" s="2"/>
      <c r="U1227" s="2"/>
      <c r="V1227" s="2"/>
      <c r="W1227" s="2"/>
    </row>
    <row r="1228" spans="2:23" ht="15" customHeight="1" x14ac:dyDescent="0.35">
      <c r="B1228" s="349"/>
      <c r="C1228" s="715" t="str">
        <f t="shared" si="74"/>
        <v/>
      </c>
      <c r="D1228" s="458">
        <f>IF(ISNUMBER(Summary!$D$17), DATE(Summary!$D$17, 1, 1) + INT((ROW(B1190)-1)/24), DATE(2024, 1, 1) + INT((ROW(B1190)-1)/24))</f>
        <v>45341</v>
      </c>
      <c r="E1228" s="459">
        <v>0.54166666666666674</v>
      </c>
      <c r="F1228" s="780"/>
      <c r="G1228" s="780"/>
      <c r="H1228" s="460">
        <f t="shared" si="72"/>
        <v>0</v>
      </c>
      <c r="I1228" s="460">
        <f t="shared" si="73"/>
        <v>0</v>
      </c>
      <c r="J1228" s="460">
        <f t="shared" si="75"/>
        <v>0</v>
      </c>
      <c r="K1228" s="9"/>
      <c r="P1228" s="2"/>
      <c r="Q1228" s="27"/>
      <c r="R1228" s="2"/>
      <c r="S1228" s="2"/>
      <c r="T1228" s="2"/>
      <c r="U1228" s="2"/>
      <c r="V1228" s="2"/>
      <c r="W1228" s="2"/>
    </row>
    <row r="1229" spans="2:23" ht="15" customHeight="1" x14ac:dyDescent="0.35">
      <c r="B1229" s="349"/>
      <c r="C1229" s="715" t="str">
        <f t="shared" si="74"/>
        <v/>
      </c>
      <c r="D1229" s="458">
        <f>IF(ISNUMBER(Summary!$D$17), DATE(Summary!$D$17, 1, 1) + INT((ROW(B1191)-1)/24), DATE(2024, 1, 1) + INT((ROW(B1191)-1)/24))</f>
        <v>45341</v>
      </c>
      <c r="E1229" s="459">
        <v>0.58333333333333337</v>
      </c>
      <c r="F1229" s="780"/>
      <c r="G1229" s="780"/>
      <c r="H1229" s="460">
        <f t="shared" si="72"/>
        <v>0</v>
      </c>
      <c r="I1229" s="460">
        <f t="shared" si="73"/>
        <v>0</v>
      </c>
      <c r="J1229" s="460">
        <f t="shared" si="75"/>
        <v>0</v>
      </c>
      <c r="K1229" s="9"/>
      <c r="P1229" s="2"/>
      <c r="Q1229" s="27"/>
      <c r="R1229" s="2"/>
      <c r="S1229" s="2"/>
      <c r="T1229" s="2"/>
      <c r="U1229" s="2"/>
      <c r="V1229" s="2"/>
      <c r="W1229" s="2"/>
    </row>
    <row r="1230" spans="2:23" ht="15" customHeight="1" x14ac:dyDescent="0.35">
      <c r="B1230" s="349"/>
      <c r="C1230" s="715" t="str">
        <f t="shared" si="74"/>
        <v/>
      </c>
      <c r="D1230" s="458">
        <f>IF(ISNUMBER(Summary!$D$17), DATE(Summary!$D$17, 1, 1) + INT((ROW(B1192)-1)/24), DATE(2024, 1, 1) + INT((ROW(B1192)-1)/24))</f>
        <v>45341</v>
      </c>
      <c r="E1230" s="459">
        <v>0.62500000000000011</v>
      </c>
      <c r="F1230" s="780"/>
      <c r="G1230" s="780"/>
      <c r="H1230" s="460">
        <f t="shared" si="72"/>
        <v>0</v>
      </c>
      <c r="I1230" s="460">
        <f t="shared" si="73"/>
        <v>0</v>
      </c>
      <c r="J1230" s="460">
        <f t="shared" si="75"/>
        <v>0</v>
      </c>
      <c r="K1230" s="9"/>
      <c r="P1230" s="2"/>
      <c r="Q1230" s="27"/>
      <c r="R1230" s="2"/>
      <c r="S1230" s="2"/>
      <c r="T1230" s="2"/>
      <c r="U1230" s="2"/>
      <c r="V1230" s="2"/>
      <c r="W1230" s="2"/>
    </row>
    <row r="1231" spans="2:23" ht="15" customHeight="1" x14ac:dyDescent="0.35">
      <c r="B1231" s="349"/>
      <c r="C1231" s="715" t="str">
        <f t="shared" si="74"/>
        <v/>
      </c>
      <c r="D1231" s="458">
        <f>IF(ISNUMBER(Summary!$D$17), DATE(Summary!$D$17, 1, 1) + INT((ROW(B1193)-1)/24), DATE(2024, 1, 1) + INT((ROW(B1193)-1)/24))</f>
        <v>45341</v>
      </c>
      <c r="E1231" s="459">
        <v>0.66666666666666674</v>
      </c>
      <c r="F1231" s="780"/>
      <c r="G1231" s="780"/>
      <c r="H1231" s="460">
        <f t="shared" si="72"/>
        <v>0</v>
      </c>
      <c r="I1231" s="460">
        <f t="shared" si="73"/>
        <v>0</v>
      </c>
      <c r="J1231" s="460">
        <f t="shared" si="75"/>
        <v>0</v>
      </c>
      <c r="K1231" s="9"/>
      <c r="P1231" s="2"/>
      <c r="Q1231" s="27"/>
      <c r="R1231" s="2"/>
      <c r="S1231" s="2"/>
      <c r="T1231" s="2"/>
      <c r="U1231" s="2"/>
      <c r="V1231" s="2"/>
      <c r="W1231" s="2"/>
    </row>
    <row r="1232" spans="2:23" ht="15" customHeight="1" x14ac:dyDescent="0.35">
      <c r="B1232" s="349"/>
      <c r="C1232" s="715" t="str">
        <f t="shared" si="74"/>
        <v/>
      </c>
      <c r="D1232" s="458">
        <f>IF(ISNUMBER(Summary!$D$17), DATE(Summary!$D$17, 1, 1) + INT((ROW(B1194)-1)/24), DATE(2024, 1, 1) + INT((ROW(B1194)-1)/24))</f>
        <v>45341</v>
      </c>
      <c r="E1232" s="459">
        <v>0.70833333333333337</v>
      </c>
      <c r="F1232" s="780"/>
      <c r="G1232" s="780"/>
      <c r="H1232" s="460">
        <f t="shared" si="72"/>
        <v>0</v>
      </c>
      <c r="I1232" s="460">
        <f t="shared" si="73"/>
        <v>0</v>
      </c>
      <c r="J1232" s="460">
        <f t="shared" si="75"/>
        <v>0</v>
      </c>
      <c r="K1232" s="9"/>
      <c r="P1232" s="2"/>
      <c r="Q1232" s="27"/>
      <c r="R1232" s="2"/>
      <c r="S1232" s="2"/>
      <c r="T1232" s="2"/>
      <c r="U1232" s="2"/>
      <c r="V1232" s="2"/>
      <c r="W1232" s="2"/>
    </row>
    <row r="1233" spans="2:23" ht="15" customHeight="1" x14ac:dyDescent="0.35">
      <c r="B1233" s="349"/>
      <c r="C1233" s="715" t="str">
        <f t="shared" si="74"/>
        <v/>
      </c>
      <c r="D1233" s="458">
        <f>IF(ISNUMBER(Summary!$D$17), DATE(Summary!$D$17, 1, 1) + INT((ROW(B1195)-1)/24), DATE(2024, 1, 1) + INT((ROW(B1195)-1)/24))</f>
        <v>45341</v>
      </c>
      <c r="E1233" s="459">
        <v>0.75000000000000011</v>
      </c>
      <c r="F1233" s="780"/>
      <c r="G1233" s="780"/>
      <c r="H1233" s="460">
        <f t="shared" si="72"/>
        <v>0</v>
      </c>
      <c r="I1233" s="460">
        <f t="shared" si="73"/>
        <v>0</v>
      </c>
      <c r="J1233" s="460">
        <f t="shared" si="75"/>
        <v>0</v>
      </c>
      <c r="K1233" s="9"/>
      <c r="P1233" s="2"/>
      <c r="Q1233" s="27"/>
      <c r="R1233" s="2"/>
      <c r="S1233" s="2"/>
      <c r="T1233" s="2"/>
      <c r="U1233" s="2"/>
      <c r="V1233" s="2"/>
      <c r="W1233" s="2"/>
    </row>
    <row r="1234" spans="2:23" ht="15" customHeight="1" x14ac:dyDescent="0.35">
      <c r="B1234" s="349"/>
      <c r="C1234" s="715" t="str">
        <f t="shared" si="74"/>
        <v/>
      </c>
      <c r="D1234" s="458">
        <f>IF(ISNUMBER(Summary!$D$17), DATE(Summary!$D$17, 1, 1) + INT((ROW(B1196)-1)/24), DATE(2024, 1, 1) + INT((ROW(B1196)-1)/24))</f>
        <v>45341</v>
      </c>
      <c r="E1234" s="459">
        <v>0.79166666666666674</v>
      </c>
      <c r="F1234" s="780"/>
      <c r="G1234" s="780"/>
      <c r="H1234" s="460">
        <f t="shared" si="72"/>
        <v>0</v>
      </c>
      <c r="I1234" s="460">
        <f t="shared" si="73"/>
        <v>0</v>
      </c>
      <c r="J1234" s="460">
        <f t="shared" si="75"/>
        <v>0</v>
      </c>
      <c r="K1234" s="9"/>
      <c r="P1234" s="2"/>
      <c r="Q1234" s="27"/>
      <c r="R1234" s="2"/>
      <c r="S1234" s="2"/>
      <c r="T1234" s="2"/>
      <c r="U1234" s="2"/>
      <c r="V1234" s="2"/>
      <c r="W1234" s="2"/>
    </row>
    <row r="1235" spans="2:23" ht="15" customHeight="1" x14ac:dyDescent="0.35">
      <c r="B1235" s="349"/>
      <c r="C1235" s="715" t="str">
        <f t="shared" si="74"/>
        <v/>
      </c>
      <c r="D1235" s="458">
        <f>IF(ISNUMBER(Summary!$D$17), DATE(Summary!$D$17, 1, 1) + INT((ROW(B1197)-1)/24), DATE(2024, 1, 1) + INT((ROW(B1197)-1)/24))</f>
        <v>45341</v>
      </c>
      <c r="E1235" s="459">
        <v>0.83333333333333337</v>
      </c>
      <c r="F1235" s="780"/>
      <c r="G1235" s="780"/>
      <c r="H1235" s="460">
        <f t="shared" si="72"/>
        <v>0</v>
      </c>
      <c r="I1235" s="460">
        <f t="shared" si="73"/>
        <v>0</v>
      </c>
      <c r="J1235" s="460">
        <f t="shared" si="75"/>
        <v>0</v>
      </c>
      <c r="K1235" s="9"/>
      <c r="P1235" s="2"/>
      <c r="Q1235" s="27"/>
      <c r="R1235" s="2"/>
      <c r="S1235" s="2"/>
      <c r="T1235" s="2"/>
      <c r="U1235" s="2"/>
      <c r="V1235" s="2"/>
      <c r="W1235" s="2"/>
    </row>
    <row r="1236" spans="2:23" ht="15" customHeight="1" x14ac:dyDescent="0.35">
      <c r="B1236" s="349"/>
      <c r="C1236" s="715" t="str">
        <f t="shared" si="74"/>
        <v/>
      </c>
      <c r="D1236" s="458">
        <f>IF(ISNUMBER(Summary!$D$17), DATE(Summary!$D$17, 1, 1) + INT((ROW(B1198)-1)/24), DATE(2024, 1, 1) + INT((ROW(B1198)-1)/24))</f>
        <v>45341</v>
      </c>
      <c r="E1236" s="459">
        <v>0.87500000000000011</v>
      </c>
      <c r="F1236" s="780"/>
      <c r="G1236" s="780"/>
      <c r="H1236" s="460">
        <f t="shared" si="72"/>
        <v>0</v>
      </c>
      <c r="I1236" s="460">
        <f t="shared" si="73"/>
        <v>0</v>
      </c>
      <c r="J1236" s="460">
        <f t="shared" si="75"/>
        <v>0</v>
      </c>
      <c r="K1236" s="9"/>
      <c r="P1236" s="2"/>
      <c r="Q1236" s="27"/>
      <c r="R1236" s="2"/>
      <c r="S1236" s="2"/>
      <c r="T1236" s="2"/>
      <c r="U1236" s="2"/>
      <c r="V1236" s="2"/>
      <c r="W1236" s="2"/>
    </row>
    <row r="1237" spans="2:23" ht="15" customHeight="1" x14ac:dyDescent="0.35">
      <c r="B1237" s="349"/>
      <c r="C1237" s="715" t="str">
        <f t="shared" si="74"/>
        <v/>
      </c>
      <c r="D1237" s="458">
        <f>IF(ISNUMBER(Summary!$D$17), DATE(Summary!$D$17, 1, 1) + INT((ROW(B1199)-1)/24), DATE(2024, 1, 1) + INT((ROW(B1199)-1)/24))</f>
        <v>45341</v>
      </c>
      <c r="E1237" s="459">
        <v>0.91666666666666674</v>
      </c>
      <c r="F1237" s="780"/>
      <c r="G1237" s="780"/>
      <c r="H1237" s="460">
        <f t="shared" si="72"/>
        <v>0</v>
      </c>
      <c r="I1237" s="460">
        <f t="shared" si="73"/>
        <v>0</v>
      </c>
      <c r="J1237" s="460">
        <f t="shared" si="75"/>
        <v>0</v>
      </c>
      <c r="K1237" s="9"/>
      <c r="P1237" s="2"/>
      <c r="Q1237" s="27"/>
      <c r="R1237" s="2"/>
      <c r="S1237" s="2"/>
      <c r="T1237" s="2"/>
      <c r="U1237" s="2"/>
      <c r="V1237" s="2"/>
      <c r="W1237" s="2"/>
    </row>
    <row r="1238" spans="2:23" ht="15" customHeight="1" x14ac:dyDescent="0.35">
      <c r="B1238" s="349"/>
      <c r="C1238" s="715" t="str">
        <f t="shared" si="74"/>
        <v/>
      </c>
      <c r="D1238" s="458">
        <f>IF(ISNUMBER(Summary!$D$17), DATE(Summary!$D$17, 1, 1) + INT((ROW(B1200)-1)/24), DATE(2024, 1, 1) + INT((ROW(B1200)-1)/24))</f>
        <v>45341</v>
      </c>
      <c r="E1238" s="459">
        <v>0.95833333333333337</v>
      </c>
      <c r="F1238" s="780"/>
      <c r="G1238" s="780"/>
      <c r="H1238" s="460">
        <f t="shared" si="72"/>
        <v>0</v>
      </c>
      <c r="I1238" s="460">
        <f t="shared" si="73"/>
        <v>0</v>
      </c>
      <c r="J1238" s="460">
        <f t="shared" si="75"/>
        <v>0</v>
      </c>
      <c r="K1238" s="9"/>
      <c r="P1238" s="2"/>
      <c r="Q1238" s="27"/>
      <c r="R1238" s="2"/>
      <c r="S1238" s="2"/>
      <c r="T1238" s="2"/>
      <c r="U1238" s="2"/>
      <c r="V1238" s="2"/>
      <c r="W1238" s="2"/>
    </row>
    <row r="1239" spans="2:23" ht="15" customHeight="1" x14ac:dyDescent="0.35">
      <c r="B1239" s="457"/>
      <c r="C1239" s="715">
        <f t="shared" si="74"/>
        <v>45342</v>
      </c>
      <c r="D1239" s="458">
        <f>IF(ISNUMBER(Summary!$D$17), DATE(Summary!$D$17, 1, 1) + INT((ROW(B1201)-1)/24), DATE(2024, 1, 1) + INT((ROW(B1201)-1)/24))</f>
        <v>45342</v>
      </c>
      <c r="E1239" s="459">
        <v>3.1225022567582528E-17</v>
      </c>
      <c r="F1239" s="780"/>
      <c r="G1239" s="780"/>
      <c r="H1239" s="460">
        <f t="shared" si="72"/>
        <v>0</v>
      </c>
      <c r="I1239" s="460">
        <f t="shared" si="73"/>
        <v>0</v>
      </c>
      <c r="J1239" s="460">
        <f t="shared" si="75"/>
        <v>0</v>
      </c>
      <c r="K1239" s="9"/>
      <c r="P1239" s="2"/>
      <c r="Q1239" s="27"/>
      <c r="R1239" s="2"/>
      <c r="S1239" s="2"/>
      <c r="T1239" s="2"/>
      <c r="U1239" s="2"/>
      <c r="V1239" s="2"/>
      <c r="W1239" s="2"/>
    </row>
    <row r="1240" spans="2:23" ht="15" customHeight="1" x14ac:dyDescent="0.35">
      <c r="B1240" s="349"/>
      <c r="C1240" s="715" t="str">
        <f t="shared" si="74"/>
        <v/>
      </c>
      <c r="D1240" s="458">
        <f>IF(ISNUMBER(Summary!$D$17), DATE(Summary!$D$17, 1, 1) + INT((ROW(B1202)-1)/24), DATE(2024, 1, 1) + INT((ROW(B1202)-1)/24))</f>
        <v>45342</v>
      </c>
      <c r="E1240" s="459">
        <v>4.1666666666666699E-2</v>
      </c>
      <c r="F1240" s="780"/>
      <c r="G1240" s="780"/>
      <c r="H1240" s="460">
        <f t="shared" si="72"/>
        <v>0</v>
      </c>
      <c r="I1240" s="460">
        <f t="shared" si="73"/>
        <v>0</v>
      </c>
      <c r="J1240" s="460">
        <f t="shared" si="75"/>
        <v>0</v>
      </c>
      <c r="K1240" s="9"/>
      <c r="P1240" s="2"/>
      <c r="Q1240" s="27"/>
      <c r="R1240" s="2"/>
      <c r="S1240" s="2"/>
      <c r="T1240" s="2"/>
      <c r="U1240" s="2"/>
      <c r="V1240" s="2"/>
      <c r="W1240" s="2"/>
    </row>
    <row r="1241" spans="2:23" ht="15" customHeight="1" x14ac:dyDescent="0.35">
      <c r="B1241" s="349"/>
      <c r="C1241" s="715" t="str">
        <f t="shared" si="74"/>
        <v/>
      </c>
      <c r="D1241" s="458">
        <f>IF(ISNUMBER(Summary!$D$17), DATE(Summary!$D$17, 1, 1) + INT((ROW(B1203)-1)/24), DATE(2024, 1, 1) + INT((ROW(B1203)-1)/24))</f>
        <v>45342</v>
      </c>
      <c r="E1241" s="459">
        <v>8.333333333333337E-2</v>
      </c>
      <c r="F1241" s="780"/>
      <c r="G1241" s="780"/>
      <c r="H1241" s="460">
        <f t="shared" si="72"/>
        <v>0</v>
      </c>
      <c r="I1241" s="460">
        <f t="shared" si="73"/>
        <v>0</v>
      </c>
      <c r="J1241" s="460">
        <f t="shared" si="75"/>
        <v>0</v>
      </c>
      <c r="K1241" s="9"/>
      <c r="P1241" s="2"/>
      <c r="Q1241" s="27"/>
      <c r="R1241" s="2"/>
      <c r="S1241" s="2"/>
      <c r="T1241" s="2"/>
      <c r="U1241" s="2"/>
      <c r="V1241" s="2"/>
      <c r="W1241" s="2"/>
    </row>
    <row r="1242" spans="2:23" ht="15" customHeight="1" x14ac:dyDescent="0.35">
      <c r="B1242" s="349"/>
      <c r="C1242" s="715" t="str">
        <f t="shared" si="74"/>
        <v/>
      </c>
      <c r="D1242" s="458">
        <f>IF(ISNUMBER(Summary!$D$17), DATE(Summary!$D$17, 1, 1) + INT((ROW(B1204)-1)/24), DATE(2024, 1, 1) + INT((ROW(B1204)-1)/24))</f>
        <v>45342</v>
      </c>
      <c r="E1242" s="459">
        <v>0.12500000000000006</v>
      </c>
      <c r="F1242" s="780"/>
      <c r="G1242" s="780"/>
      <c r="H1242" s="460">
        <f t="shared" si="72"/>
        <v>0</v>
      </c>
      <c r="I1242" s="460">
        <f t="shared" si="73"/>
        <v>0</v>
      </c>
      <c r="J1242" s="460">
        <f t="shared" si="75"/>
        <v>0</v>
      </c>
      <c r="K1242" s="9"/>
      <c r="P1242" s="2"/>
      <c r="Q1242" s="27"/>
      <c r="R1242" s="2"/>
      <c r="S1242" s="2"/>
      <c r="T1242" s="2"/>
      <c r="U1242" s="2"/>
      <c r="V1242" s="2"/>
      <c r="W1242" s="2"/>
    </row>
    <row r="1243" spans="2:23" ht="15" customHeight="1" x14ac:dyDescent="0.35">
      <c r="B1243" s="349"/>
      <c r="C1243" s="715" t="str">
        <f t="shared" si="74"/>
        <v/>
      </c>
      <c r="D1243" s="458">
        <f>IF(ISNUMBER(Summary!$D$17), DATE(Summary!$D$17, 1, 1) + INT((ROW(B1205)-1)/24), DATE(2024, 1, 1) + INT((ROW(B1205)-1)/24))</f>
        <v>45342</v>
      </c>
      <c r="E1243" s="459">
        <v>0.16666666666666669</v>
      </c>
      <c r="F1243" s="780"/>
      <c r="G1243" s="780"/>
      <c r="H1243" s="460">
        <f t="shared" si="72"/>
        <v>0</v>
      </c>
      <c r="I1243" s="460">
        <f t="shared" si="73"/>
        <v>0</v>
      </c>
      <c r="J1243" s="460">
        <f t="shared" si="75"/>
        <v>0</v>
      </c>
      <c r="K1243" s="9"/>
      <c r="P1243" s="2"/>
      <c r="Q1243" s="27"/>
      <c r="R1243" s="2"/>
      <c r="S1243" s="2"/>
      <c r="T1243" s="2"/>
      <c r="U1243" s="2"/>
      <c r="V1243" s="2"/>
      <c r="W1243" s="2"/>
    </row>
    <row r="1244" spans="2:23" ht="15" customHeight="1" x14ac:dyDescent="0.35">
      <c r="B1244" s="349"/>
      <c r="C1244" s="715" t="str">
        <f t="shared" si="74"/>
        <v/>
      </c>
      <c r="D1244" s="458">
        <f>IF(ISNUMBER(Summary!$D$17), DATE(Summary!$D$17, 1, 1) + INT((ROW(B1206)-1)/24), DATE(2024, 1, 1) + INT((ROW(B1206)-1)/24))</f>
        <v>45342</v>
      </c>
      <c r="E1244" s="459">
        <v>0.20833333333333337</v>
      </c>
      <c r="F1244" s="780"/>
      <c r="G1244" s="780"/>
      <c r="H1244" s="460">
        <f t="shared" si="72"/>
        <v>0</v>
      </c>
      <c r="I1244" s="460">
        <f t="shared" si="73"/>
        <v>0</v>
      </c>
      <c r="J1244" s="460">
        <f t="shared" si="75"/>
        <v>0</v>
      </c>
      <c r="K1244" s="9"/>
      <c r="P1244" s="2"/>
      <c r="Q1244" s="27"/>
      <c r="R1244" s="2"/>
      <c r="S1244" s="2"/>
      <c r="T1244" s="2"/>
      <c r="U1244" s="2"/>
      <c r="V1244" s="2"/>
      <c r="W1244" s="2"/>
    </row>
    <row r="1245" spans="2:23" ht="15" customHeight="1" x14ac:dyDescent="0.35">
      <c r="B1245" s="349"/>
      <c r="C1245" s="715" t="str">
        <f t="shared" si="74"/>
        <v/>
      </c>
      <c r="D1245" s="458">
        <f>IF(ISNUMBER(Summary!$D$17), DATE(Summary!$D$17, 1, 1) + INT((ROW(B1207)-1)/24), DATE(2024, 1, 1) + INT((ROW(B1207)-1)/24))</f>
        <v>45342</v>
      </c>
      <c r="E1245" s="459">
        <v>0.25</v>
      </c>
      <c r="F1245" s="780"/>
      <c r="G1245" s="780"/>
      <c r="H1245" s="460">
        <f t="shared" si="72"/>
        <v>0</v>
      </c>
      <c r="I1245" s="460">
        <f t="shared" si="73"/>
        <v>0</v>
      </c>
      <c r="J1245" s="460">
        <f t="shared" si="75"/>
        <v>0</v>
      </c>
      <c r="K1245" s="9"/>
      <c r="P1245" s="2"/>
      <c r="Q1245" s="27"/>
      <c r="R1245" s="2"/>
      <c r="S1245" s="2"/>
      <c r="T1245" s="2"/>
      <c r="U1245" s="2"/>
      <c r="V1245" s="2"/>
      <c r="W1245" s="2"/>
    </row>
    <row r="1246" spans="2:23" ht="15" customHeight="1" x14ac:dyDescent="0.35">
      <c r="B1246" s="349"/>
      <c r="C1246" s="715" t="str">
        <f t="shared" si="74"/>
        <v/>
      </c>
      <c r="D1246" s="458">
        <f>IF(ISNUMBER(Summary!$D$17), DATE(Summary!$D$17, 1, 1) + INT((ROW(B1208)-1)/24), DATE(2024, 1, 1) + INT((ROW(B1208)-1)/24))</f>
        <v>45342</v>
      </c>
      <c r="E1246" s="459">
        <v>0.29166666666666669</v>
      </c>
      <c r="F1246" s="780"/>
      <c r="G1246" s="780"/>
      <c r="H1246" s="460">
        <f t="shared" si="72"/>
        <v>0</v>
      </c>
      <c r="I1246" s="460">
        <f t="shared" si="73"/>
        <v>0</v>
      </c>
      <c r="J1246" s="460">
        <f t="shared" si="75"/>
        <v>0</v>
      </c>
      <c r="K1246" s="9"/>
      <c r="P1246" s="2"/>
      <c r="Q1246" s="27"/>
      <c r="R1246" s="2"/>
      <c r="S1246" s="2"/>
      <c r="T1246" s="2"/>
      <c r="U1246" s="2"/>
      <c r="V1246" s="2"/>
      <c r="W1246" s="2"/>
    </row>
    <row r="1247" spans="2:23" ht="15" customHeight="1" x14ac:dyDescent="0.35">
      <c r="B1247" s="349"/>
      <c r="C1247" s="715" t="str">
        <f t="shared" si="74"/>
        <v/>
      </c>
      <c r="D1247" s="458">
        <f>IF(ISNUMBER(Summary!$D$17), DATE(Summary!$D$17, 1, 1) + INT((ROW(B1209)-1)/24), DATE(2024, 1, 1) + INT((ROW(B1209)-1)/24))</f>
        <v>45342</v>
      </c>
      <c r="E1247" s="459">
        <v>0.33333333333333337</v>
      </c>
      <c r="F1247" s="780"/>
      <c r="G1247" s="780"/>
      <c r="H1247" s="460">
        <f t="shared" si="72"/>
        <v>0</v>
      </c>
      <c r="I1247" s="460">
        <f t="shared" si="73"/>
        <v>0</v>
      </c>
      <c r="J1247" s="460">
        <f t="shared" si="75"/>
        <v>0</v>
      </c>
      <c r="K1247" s="9"/>
      <c r="P1247" s="2"/>
      <c r="Q1247" s="27"/>
      <c r="R1247" s="2"/>
      <c r="S1247" s="2"/>
      <c r="T1247" s="2"/>
      <c r="U1247" s="2"/>
      <c r="V1247" s="2"/>
      <c r="W1247" s="2"/>
    </row>
    <row r="1248" spans="2:23" ht="15" customHeight="1" x14ac:dyDescent="0.35">
      <c r="B1248" s="349"/>
      <c r="C1248" s="715" t="str">
        <f t="shared" si="74"/>
        <v/>
      </c>
      <c r="D1248" s="458">
        <f>IF(ISNUMBER(Summary!$D$17), DATE(Summary!$D$17, 1, 1) + INT((ROW(B1210)-1)/24), DATE(2024, 1, 1) + INT((ROW(B1210)-1)/24))</f>
        <v>45342</v>
      </c>
      <c r="E1248" s="459">
        <v>0.375</v>
      </c>
      <c r="F1248" s="780"/>
      <c r="G1248" s="780"/>
      <c r="H1248" s="460">
        <f t="shared" si="72"/>
        <v>0</v>
      </c>
      <c r="I1248" s="460">
        <f t="shared" si="73"/>
        <v>0</v>
      </c>
      <c r="J1248" s="460">
        <f t="shared" si="75"/>
        <v>0</v>
      </c>
      <c r="K1248" s="9"/>
      <c r="P1248" s="2"/>
      <c r="Q1248" s="27"/>
      <c r="R1248" s="2"/>
      <c r="S1248" s="2"/>
      <c r="T1248" s="2"/>
      <c r="U1248" s="2"/>
      <c r="V1248" s="2"/>
      <c r="W1248" s="2"/>
    </row>
    <row r="1249" spans="2:23" ht="15" customHeight="1" x14ac:dyDescent="0.35">
      <c r="B1249" s="349"/>
      <c r="C1249" s="715" t="str">
        <f t="shared" si="74"/>
        <v/>
      </c>
      <c r="D1249" s="458">
        <f>IF(ISNUMBER(Summary!$D$17), DATE(Summary!$D$17, 1, 1) + INT((ROW(B1211)-1)/24), DATE(2024, 1, 1) + INT((ROW(B1211)-1)/24))</f>
        <v>45342</v>
      </c>
      <c r="E1249" s="459">
        <v>0.41666666666666669</v>
      </c>
      <c r="F1249" s="780"/>
      <c r="G1249" s="780"/>
      <c r="H1249" s="460">
        <f t="shared" si="72"/>
        <v>0</v>
      </c>
      <c r="I1249" s="460">
        <f t="shared" si="73"/>
        <v>0</v>
      </c>
      <c r="J1249" s="460">
        <f t="shared" si="75"/>
        <v>0</v>
      </c>
      <c r="K1249" s="9"/>
      <c r="P1249" s="2"/>
      <c r="Q1249" s="27"/>
      <c r="R1249" s="2"/>
      <c r="S1249" s="2"/>
      <c r="T1249" s="2"/>
      <c r="U1249" s="2"/>
      <c r="V1249" s="2"/>
      <c r="W1249" s="2"/>
    </row>
    <row r="1250" spans="2:23" ht="15" customHeight="1" x14ac:dyDescent="0.35">
      <c r="B1250" s="349"/>
      <c r="C1250" s="715" t="str">
        <f t="shared" si="74"/>
        <v/>
      </c>
      <c r="D1250" s="458">
        <f>IF(ISNUMBER(Summary!$D$17), DATE(Summary!$D$17, 1, 1) + INT((ROW(B1212)-1)/24), DATE(2024, 1, 1) + INT((ROW(B1212)-1)/24))</f>
        <v>45342</v>
      </c>
      <c r="E1250" s="459">
        <v>0.45833333333333337</v>
      </c>
      <c r="F1250" s="780"/>
      <c r="G1250" s="780"/>
      <c r="H1250" s="460">
        <f t="shared" si="72"/>
        <v>0</v>
      </c>
      <c r="I1250" s="460">
        <f t="shared" si="73"/>
        <v>0</v>
      </c>
      <c r="J1250" s="460">
        <f t="shared" si="75"/>
        <v>0</v>
      </c>
      <c r="K1250" s="9"/>
      <c r="P1250" s="2"/>
      <c r="Q1250" s="27"/>
      <c r="R1250" s="2"/>
      <c r="S1250" s="2"/>
      <c r="T1250" s="2"/>
      <c r="U1250" s="2"/>
      <c r="V1250" s="2"/>
      <c r="W1250" s="2"/>
    </row>
    <row r="1251" spans="2:23" ht="15" customHeight="1" x14ac:dyDescent="0.35">
      <c r="B1251" s="349"/>
      <c r="C1251" s="715" t="str">
        <f t="shared" si="74"/>
        <v/>
      </c>
      <c r="D1251" s="458">
        <f>IF(ISNUMBER(Summary!$D$17), DATE(Summary!$D$17, 1, 1) + INT((ROW(B1213)-1)/24), DATE(2024, 1, 1) + INT((ROW(B1213)-1)/24))</f>
        <v>45342</v>
      </c>
      <c r="E1251" s="459">
        <v>0.50000000000000011</v>
      </c>
      <c r="F1251" s="780"/>
      <c r="G1251" s="780"/>
      <c r="H1251" s="460">
        <f t="shared" si="72"/>
        <v>0</v>
      </c>
      <c r="I1251" s="460">
        <f t="shared" si="73"/>
        <v>0</v>
      </c>
      <c r="J1251" s="460">
        <f t="shared" si="75"/>
        <v>0</v>
      </c>
      <c r="K1251" s="9"/>
      <c r="P1251" s="2"/>
      <c r="Q1251" s="27"/>
      <c r="R1251" s="2"/>
      <c r="S1251" s="2"/>
      <c r="T1251" s="2"/>
      <c r="U1251" s="2"/>
      <c r="V1251" s="2"/>
      <c r="W1251" s="2"/>
    </row>
    <row r="1252" spans="2:23" ht="15" customHeight="1" x14ac:dyDescent="0.35">
      <c r="B1252" s="349"/>
      <c r="C1252" s="715" t="str">
        <f t="shared" si="74"/>
        <v/>
      </c>
      <c r="D1252" s="458">
        <f>IF(ISNUMBER(Summary!$D$17), DATE(Summary!$D$17, 1, 1) + INT((ROW(B1214)-1)/24), DATE(2024, 1, 1) + INT((ROW(B1214)-1)/24))</f>
        <v>45342</v>
      </c>
      <c r="E1252" s="459">
        <v>0.54166666666666674</v>
      </c>
      <c r="F1252" s="780"/>
      <c r="G1252" s="780"/>
      <c r="H1252" s="460">
        <f t="shared" si="72"/>
        <v>0</v>
      </c>
      <c r="I1252" s="460">
        <f t="shared" si="73"/>
        <v>0</v>
      </c>
      <c r="J1252" s="460">
        <f t="shared" si="75"/>
        <v>0</v>
      </c>
      <c r="K1252" s="9"/>
      <c r="P1252" s="2"/>
      <c r="Q1252" s="27"/>
      <c r="R1252" s="2"/>
      <c r="S1252" s="2"/>
      <c r="T1252" s="2"/>
      <c r="U1252" s="2"/>
      <c r="V1252" s="2"/>
      <c r="W1252" s="2"/>
    </row>
    <row r="1253" spans="2:23" ht="15" customHeight="1" x14ac:dyDescent="0.35">
      <c r="B1253" s="349"/>
      <c r="C1253" s="715" t="str">
        <f t="shared" si="74"/>
        <v/>
      </c>
      <c r="D1253" s="458">
        <f>IF(ISNUMBER(Summary!$D$17), DATE(Summary!$D$17, 1, 1) + INT((ROW(B1215)-1)/24), DATE(2024, 1, 1) + INT((ROW(B1215)-1)/24))</f>
        <v>45342</v>
      </c>
      <c r="E1253" s="459">
        <v>0.58333333333333337</v>
      </c>
      <c r="F1253" s="780"/>
      <c r="G1253" s="780"/>
      <c r="H1253" s="460">
        <f t="shared" si="72"/>
        <v>0</v>
      </c>
      <c r="I1253" s="460">
        <f t="shared" si="73"/>
        <v>0</v>
      </c>
      <c r="J1253" s="460">
        <f t="shared" si="75"/>
        <v>0</v>
      </c>
      <c r="K1253" s="9"/>
      <c r="P1253" s="2"/>
      <c r="Q1253" s="27"/>
      <c r="R1253" s="2"/>
      <c r="S1253" s="2"/>
      <c r="T1253" s="2"/>
      <c r="U1253" s="2"/>
      <c r="V1253" s="2"/>
      <c r="W1253" s="2"/>
    </row>
    <row r="1254" spans="2:23" ht="15" customHeight="1" x14ac:dyDescent="0.35">
      <c r="B1254" s="349"/>
      <c r="C1254" s="715" t="str">
        <f t="shared" si="74"/>
        <v/>
      </c>
      <c r="D1254" s="458">
        <f>IF(ISNUMBER(Summary!$D$17), DATE(Summary!$D$17, 1, 1) + INT((ROW(B1216)-1)/24), DATE(2024, 1, 1) + INT((ROW(B1216)-1)/24))</f>
        <v>45342</v>
      </c>
      <c r="E1254" s="459">
        <v>0.62500000000000011</v>
      </c>
      <c r="F1254" s="780"/>
      <c r="G1254" s="780"/>
      <c r="H1254" s="460">
        <f t="shared" si="72"/>
        <v>0</v>
      </c>
      <c r="I1254" s="460">
        <f t="shared" si="73"/>
        <v>0</v>
      </c>
      <c r="J1254" s="460">
        <f t="shared" si="75"/>
        <v>0</v>
      </c>
      <c r="K1254" s="9"/>
      <c r="P1254" s="2"/>
      <c r="Q1254" s="27"/>
      <c r="R1254" s="2"/>
      <c r="S1254" s="2"/>
      <c r="T1254" s="2"/>
      <c r="U1254" s="2"/>
      <c r="V1254" s="2"/>
      <c r="W1254" s="2"/>
    </row>
    <row r="1255" spans="2:23" ht="15" customHeight="1" x14ac:dyDescent="0.35">
      <c r="B1255" s="349"/>
      <c r="C1255" s="715" t="str">
        <f t="shared" si="74"/>
        <v/>
      </c>
      <c r="D1255" s="458">
        <f>IF(ISNUMBER(Summary!$D$17), DATE(Summary!$D$17, 1, 1) + INT((ROW(B1217)-1)/24), DATE(2024, 1, 1) + INT((ROW(B1217)-1)/24))</f>
        <v>45342</v>
      </c>
      <c r="E1255" s="459">
        <v>0.66666666666666674</v>
      </c>
      <c r="F1255" s="780"/>
      <c r="G1255" s="780"/>
      <c r="H1255" s="460">
        <f t="shared" ref="H1255:H1318" si="76">IF(G1255&gt;F1255,F1255,G1255)</f>
        <v>0</v>
      </c>
      <c r="I1255" s="460">
        <f t="shared" ref="I1255:I1318" si="77">F1255-H1255</f>
        <v>0</v>
      </c>
      <c r="J1255" s="460">
        <f t="shared" si="75"/>
        <v>0</v>
      </c>
      <c r="K1255" s="9"/>
      <c r="P1255" s="2"/>
      <c r="Q1255" s="27"/>
      <c r="R1255" s="2"/>
      <c r="S1255" s="2"/>
      <c r="T1255" s="2"/>
      <c r="U1255" s="2"/>
      <c r="V1255" s="2"/>
      <c r="W1255" s="2"/>
    </row>
    <row r="1256" spans="2:23" ht="15" customHeight="1" x14ac:dyDescent="0.35">
      <c r="B1256" s="349"/>
      <c r="C1256" s="715" t="str">
        <f t="shared" ref="C1256:C1319" si="78">IF(MOD(ROW()-ROW($E$39), 24)=0, $D1256, "")</f>
        <v/>
      </c>
      <c r="D1256" s="458">
        <f>IF(ISNUMBER(Summary!$D$17), DATE(Summary!$D$17, 1, 1) + INT((ROW(B1218)-1)/24), DATE(2024, 1, 1) + INT((ROW(B1218)-1)/24))</f>
        <v>45342</v>
      </c>
      <c r="E1256" s="459">
        <v>0.70833333333333337</v>
      </c>
      <c r="F1256" s="780"/>
      <c r="G1256" s="780"/>
      <c r="H1256" s="460">
        <f t="shared" si="76"/>
        <v>0</v>
      </c>
      <c r="I1256" s="460">
        <f t="shared" si="77"/>
        <v>0</v>
      </c>
      <c r="J1256" s="460">
        <f t="shared" ref="J1256:J1319" si="79">G1256-H1256</f>
        <v>0</v>
      </c>
      <c r="K1256" s="9"/>
      <c r="P1256" s="2"/>
      <c r="Q1256" s="27"/>
      <c r="R1256" s="2"/>
      <c r="S1256" s="2"/>
      <c r="T1256" s="2"/>
      <c r="U1256" s="2"/>
      <c r="V1256" s="2"/>
      <c r="W1256" s="2"/>
    </row>
    <row r="1257" spans="2:23" ht="15" customHeight="1" x14ac:dyDescent="0.35">
      <c r="B1257" s="349"/>
      <c r="C1257" s="715" t="str">
        <f t="shared" si="78"/>
        <v/>
      </c>
      <c r="D1257" s="458">
        <f>IF(ISNUMBER(Summary!$D$17), DATE(Summary!$D$17, 1, 1) + INT((ROW(B1219)-1)/24), DATE(2024, 1, 1) + INT((ROW(B1219)-1)/24))</f>
        <v>45342</v>
      </c>
      <c r="E1257" s="459">
        <v>0.75000000000000011</v>
      </c>
      <c r="F1257" s="780"/>
      <c r="G1257" s="780"/>
      <c r="H1257" s="460">
        <f t="shared" si="76"/>
        <v>0</v>
      </c>
      <c r="I1257" s="460">
        <f t="shared" si="77"/>
        <v>0</v>
      </c>
      <c r="J1257" s="460">
        <f t="shared" si="79"/>
        <v>0</v>
      </c>
      <c r="K1257" s="9"/>
      <c r="P1257" s="2"/>
      <c r="Q1257" s="27"/>
      <c r="R1257" s="2"/>
      <c r="S1257" s="2"/>
      <c r="T1257" s="2"/>
      <c r="U1257" s="2"/>
      <c r="V1257" s="2"/>
      <c r="W1257" s="2"/>
    </row>
    <row r="1258" spans="2:23" ht="15" customHeight="1" x14ac:dyDescent="0.35">
      <c r="B1258" s="349"/>
      <c r="C1258" s="715" t="str">
        <f t="shared" si="78"/>
        <v/>
      </c>
      <c r="D1258" s="458">
        <f>IF(ISNUMBER(Summary!$D$17), DATE(Summary!$D$17, 1, 1) + INT((ROW(B1220)-1)/24), DATE(2024, 1, 1) + INT((ROW(B1220)-1)/24))</f>
        <v>45342</v>
      </c>
      <c r="E1258" s="459">
        <v>0.79166666666666674</v>
      </c>
      <c r="F1258" s="780"/>
      <c r="G1258" s="780"/>
      <c r="H1258" s="460">
        <f t="shared" si="76"/>
        <v>0</v>
      </c>
      <c r="I1258" s="460">
        <f t="shared" si="77"/>
        <v>0</v>
      </c>
      <c r="J1258" s="460">
        <f t="shared" si="79"/>
        <v>0</v>
      </c>
      <c r="K1258" s="9"/>
      <c r="P1258" s="2"/>
      <c r="Q1258" s="27"/>
      <c r="R1258" s="2"/>
      <c r="S1258" s="2"/>
      <c r="T1258" s="2"/>
      <c r="U1258" s="2"/>
      <c r="V1258" s="2"/>
      <c r="W1258" s="2"/>
    </row>
    <row r="1259" spans="2:23" ht="15" customHeight="1" x14ac:dyDescent="0.35">
      <c r="B1259" s="349"/>
      <c r="C1259" s="715" t="str">
        <f t="shared" si="78"/>
        <v/>
      </c>
      <c r="D1259" s="458">
        <f>IF(ISNUMBER(Summary!$D$17), DATE(Summary!$D$17, 1, 1) + INT((ROW(B1221)-1)/24), DATE(2024, 1, 1) + INT((ROW(B1221)-1)/24))</f>
        <v>45342</v>
      </c>
      <c r="E1259" s="459">
        <v>0.83333333333333337</v>
      </c>
      <c r="F1259" s="780"/>
      <c r="G1259" s="780"/>
      <c r="H1259" s="460">
        <f t="shared" si="76"/>
        <v>0</v>
      </c>
      <c r="I1259" s="460">
        <f t="shared" si="77"/>
        <v>0</v>
      </c>
      <c r="J1259" s="460">
        <f t="shared" si="79"/>
        <v>0</v>
      </c>
      <c r="K1259" s="9"/>
      <c r="P1259" s="2"/>
      <c r="Q1259" s="27"/>
      <c r="R1259" s="2"/>
      <c r="S1259" s="2"/>
      <c r="T1259" s="2"/>
      <c r="U1259" s="2"/>
      <c r="V1259" s="2"/>
      <c r="W1259" s="2"/>
    </row>
    <row r="1260" spans="2:23" ht="15" customHeight="1" x14ac:dyDescent="0.35">
      <c r="B1260" s="349"/>
      <c r="C1260" s="715" t="str">
        <f t="shared" si="78"/>
        <v/>
      </c>
      <c r="D1260" s="458">
        <f>IF(ISNUMBER(Summary!$D$17), DATE(Summary!$D$17, 1, 1) + INT((ROW(B1222)-1)/24), DATE(2024, 1, 1) + INT((ROW(B1222)-1)/24))</f>
        <v>45342</v>
      </c>
      <c r="E1260" s="459">
        <v>0.87500000000000011</v>
      </c>
      <c r="F1260" s="780"/>
      <c r="G1260" s="780"/>
      <c r="H1260" s="460">
        <f t="shared" si="76"/>
        <v>0</v>
      </c>
      <c r="I1260" s="460">
        <f t="shared" si="77"/>
        <v>0</v>
      </c>
      <c r="J1260" s="460">
        <f t="shared" si="79"/>
        <v>0</v>
      </c>
      <c r="K1260" s="9"/>
      <c r="P1260" s="2"/>
      <c r="Q1260" s="27"/>
      <c r="R1260" s="2"/>
      <c r="S1260" s="2"/>
      <c r="T1260" s="2"/>
      <c r="U1260" s="2"/>
      <c r="V1260" s="2"/>
      <c r="W1260" s="2"/>
    </row>
    <row r="1261" spans="2:23" ht="15" customHeight="1" x14ac:dyDescent="0.35">
      <c r="B1261" s="349"/>
      <c r="C1261" s="715" t="str">
        <f t="shared" si="78"/>
        <v/>
      </c>
      <c r="D1261" s="458">
        <f>IF(ISNUMBER(Summary!$D$17), DATE(Summary!$D$17, 1, 1) + INT((ROW(B1223)-1)/24), DATE(2024, 1, 1) + INT((ROW(B1223)-1)/24))</f>
        <v>45342</v>
      </c>
      <c r="E1261" s="459">
        <v>0.91666666666666674</v>
      </c>
      <c r="F1261" s="780"/>
      <c r="G1261" s="780"/>
      <c r="H1261" s="460">
        <f t="shared" si="76"/>
        <v>0</v>
      </c>
      <c r="I1261" s="460">
        <f t="shared" si="77"/>
        <v>0</v>
      </c>
      <c r="J1261" s="460">
        <f t="shared" si="79"/>
        <v>0</v>
      </c>
      <c r="K1261" s="9"/>
      <c r="P1261" s="2"/>
      <c r="Q1261" s="27"/>
      <c r="R1261" s="2"/>
      <c r="S1261" s="2"/>
      <c r="T1261" s="2"/>
      <c r="U1261" s="2"/>
      <c r="V1261" s="2"/>
      <c r="W1261" s="2"/>
    </row>
    <row r="1262" spans="2:23" ht="15" customHeight="1" x14ac:dyDescent="0.35">
      <c r="B1262" s="349"/>
      <c r="C1262" s="715" t="str">
        <f t="shared" si="78"/>
        <v/>
      </c>
      <c r="D1262" s="458">
        <f>IF(ISNUMBER(Summary!$D$17), DATE(Summary!$D$17, 1, 1) + INT((ROW(B1224)-1)/24), DATE(2024, 1, 1) + INT((ROW(B1224)-1)/24))</f>
        <v>45342</v>
      </c>
      <c r="E1262" s="459">
        <v>0.95833333333333337</v>
      </c>
      <c r="F1262" s="780"/>
      <c r="G1262" s="780"/>
      <c r="H1262" s="460">
        <f t="shared" si="76"/>
        <v>0</v>
      </c>
      <c r="I1262" s="460">
        <f t="shared" si="77"/>
        <v>0</v>
      </c>
      <c r="J1262" s="460">
        <f t="shared" si="79"/>
        <v>0</v>
      </c>
      <c r="K1262" s="9"/>
      <c r="P1262" s="2"/>
      <c r="Q1262" s="27"/>
      <c r="R1262" s="2"/>
      <c r="S1262" s="2"/>
      <c r="T1262" s="2"/>
      <c r="U1262" s="2"/>
      <c r="V1262" s="2"/>
      <c r="W1262" s="2"/>
    </row>
    <row r="1263" spans="2:23" ht="15" customHeight="1" x14ac:dyDescent="0.35">
      <c r="B1263" s="457"/>
      <c r="C1263" s="715">
        <f t="shared" si="78"/>
        <v>45343</v>
      </c>
      <c r="D1263" s="458">
        <f>IF(ISNUMBER(Summary!$D$17), DATE(Summary!$D$17, 1, 1) + INT((ROW(B1225)-1)/24), DATE(2024, 1, 1) + INT((ROW(B1225)-1)/24))</f>
        <v>45343</v>
      </c>
      <c r="E1263" s="459">
        <v>3.1225022567582528E-17</v>
      </c>
      <c r="F1263" s="780"/>
      <c r="G1263" s="780"/>
      <c r="H1263" s="460">
        <f t="shared" si="76"/>
        <v>0</v>
      </c>
      <c r="I1263" s="460">
        <f t="shared" si="77"/>
        <v>0</v>
      </c>
      <c r="J1263" s="460">
        <f t="shared" si="79"/>
        <v>0</v>
      </c>
      <c r="K1263" s="9"/>
      <c r="P1263" s="2"/>
      <c r="Q1263" s="27"/>
      <c r="R1263" s="2"/>
      <c r="S1263" s="2"/>
      <c r="T1263" s="2"/>
      <c r="U1263" s="2"/>
      <c r="V1263" s="2"/>
      <c r="W1263" s="2"/>
    </row>
    <row r="1264" spans="2:23" ht="15" customHeight="1" x14ac:dyDescent="0.35">
      <c r="B1264" s="349"/>
      <c r="C1264" s="715" t="str">
        <f t="shared" si="78"/>
        <v/>
      </c>
      <c r="D1264" s="458">
        <f>IF(ISNUMBER(Summary!$D$17), DATE(Summary!$D$17, 1, 1) + INT((ROW(B1226)-1)/24), DATE(2024, 1, 1) + INT((ROW(B1226)-1)/24))</f>
        <v>45343</v>
      </c>
      <c r="E1264" s="459">
        <v>4.1666666666666699E-2</v>
      </c>
      <c r="F1264" s="780"/>
      <c r="G1264" s="780"/>
      <c r="H1264" s="460">
        <f t="shared" si="76"/>
        <v>0</v>
      </c>
      <c r="I1264" s="460">
        <f t="shared" si="77"/>
        <v>0</v>
      </c>
      <c r="J1264" s="460">
        <f t="shared" si="79"/>
        <v>0</v>
      </c>
      <c r="K1264" s="9"/>
      <c r="P1264" s="2"/>
      <c r="Q1264" s="27"/>
      <c r="R1264" s="2"/>
      <c r="S1264" s="2"/>
      <c r="T1264" s="2"/>
      <c r="U1264" s="2"/>
      <c r="V1264" s="2"/>
      <c r="W1264" s="2"/>
    </row>
    <row r="1265" spans="2:23" ht="15" customHeight="1" x14ac:dyDescent="0.35">
      <c r="B1265" s="349"/>
      <c r="C1265" s="715" t="str">
        <f t="shared" si="78"/>
        <v/>
      </c>
      <c r="D1265" s="458">
        <f>IF(ISNUMBER(Summary!$D$17), DATE(Summary!$D$17, 1, 1) + INT((ROW(B1227)-1)/24), DATE(2024, 1, 1) + INT((ROW(B1227)-1)/24))</f>
        <v>45343</v>
      </c>
      <c r="E1265" s="459">
        <v>8.333333333333337E-2</v>
      </c>
      <c r="F1265" s="780"/>
      <c r="G1265" s="780"/>
      <c r="H1265" s="460">
        <f t="shared" si="76"/>
        <v>0</v>
      </c>
      <c r="I1265" s="460">
        <f t="shared" si="77"/>
        <v>0</v>
      </c>
      <c r="J1265" s="460">
        <f t="shared" si="79"/>
        <v>0</v>
      </c>
      <c r="K1265" s="9"/>
      <c r="P1265" s="2"/>
      <c r="Q1265" s="27"/>
      <c r="R1265" s="2"/>
      <c r="S1265" s="2"/>
      <c r="T1265" s="2"/>
      <c r="U1265" s="2"/>
      <c r="V1265" s="2"/>
      <c r="W1265" s="2"/>
    </row>
    <row r="1266" spans="2:23" ht="15" customHeight="1" x14ac:dyDescent="0.35">
      <c r="B1266" s="349"/>
      <c r="C1266" s="715" t="str">
        <f t="shared" si="78"/>
        <v/>
      </c>
      <c r="D1266" s="458">
        <f>IF(ISNUMBER(Summary!$D$17), DATE(Summary!$D$17, 1, 1) + INT((ROW(B1228)-1)/24), DATE(2024, 1, 1) + INT((ROW(B1228)-1)/24))</f>
        <v>45343</v>
      </c>
      <c r="E1266" s="459">
        <v>0.12500000000000006</v>
      </c>
      <c r="F1266" s="780"/>
      <c r="G1266" s="780"/>
      <c r="H1266" s="460">
        <f t="shared" si="76"/>
        <v>0</v>
      </c>
      <c r="I1266" s="460">
        <f t="shared" si="77"/>
        <v>0</v>
      </c>
      <c r="J1266" s="460">
        <f t="shared" si="79"/>
        <v>0</v>
      </c>
      <c r="K1266" s="9"/>
      <c r="P1266" s="2"/>
      <c r="Q1266" s="27"/>
      <c r="R1266" s="2"/>
      <c r="S1266" s="2"/>
      <c r="T1266" s="2"/>
      <c r="U1266" s="2"/>
      <c r="V1266" s="2"/>
      <c r="W1266" s="2"/>
    </row>
    <row r="1267" spans="2:23" ht="15" customHeight="1" x14ac:dyDescent="0.35">
      <c r="B1267" s="349"/>
      <c r="C1267" s="715" t="str">
        <f t="shared" si="78"/>
        <v/>
      </c>
      <c r="D1267" s="458">
        <f>IF(ISNUMBER(Summary!$D$17), DATE(Summary!$D$17, 1, 1) + INT((ROW(B1229)-1)/24), DATE(2024, 1, 1) + INT((ROW(B1229)-1)/24))</f>
        <v>45343</v>
      </c>
      <c r="E1267" s="459">
        <v>0.16666666666666669</v>
      </c>
      <c r="F1267" s="780"/>
      <c r="G1267" s="780"/>
      <c r="H1267" s="460">
        <f t="shared" si="76"/>
        <v>0</v>
      </c>
      <c r="I1267" s="460">
        <f t="shared" si="77"/>
        <v>0</v>
      </c>
      <c r="J1267" s="460">
        <f t="shared" si="79"/>
        <v>0</v>
      </c>
      <c r="K1267" s="9"/>
      <c r="P1267" s="2"/>
      <c r="Q1267" s="27"/>
      <c r="R1267" s="2"/>
      <c r="S1267" s="2"/>
      <c r="T1267" s="2"/>
      <c r="U1267" s="2"/>
      <c r="V1267" s="2"/>
      <c r="W1267" s="2"/>
    </row>
    <row r="1268" spans="2:23" ht="15" customHeight="1" x14ac:dyDescent="0.35">
      <c r="B1268" s="349"/>
      <c r="C1268" s="715" t="str">
        <f t="shared" si="78"/>
        <v/>
      </c>
      <c r="D1268" s="458">
        <f>IF(ISNUMBER(Summary!$D$17), DATE(Summary!$D$17, 1, 1) + INT((ROW(B1230)-1)/24), DATE(2024, 1, 1) + INT((ROW(B1230)-1)/24))</f>
        <v>45343</v>
      </c>
      <c r="E1268" s="459">
        <v>0.20833333333333337</v>
      </c>
      <c r="F1268" s="780"/>
      <c r="G1268" s="780"/>
      <c r="H1268" s="460">
        <f t="shared" si="76"/>
        <v>0</v>
      </c>
      <c r="I1268" s="460">
        <f t="shared" si="77"/>
        <v>0</v>
      </c>
      <c r="J1268" s="460">
        <f t="shared" si="79"/>
        <v>0</v>
      </c>
      <c r="K1268" s="9"/>
      <c r="P1268" s="2"/>
      <c r="Q1268" s="27"/>
      <c r="R1268" s="2"/>
      <c r="S1268" s="2"/>
      <c r="T1268" s="2"/>
      <c r="U1268" s="2"/>
      <c r="V1268" s="2"/>
      <c r="W1268" s="2"/>
    </row>
    <row r="1269" spans="2:23" ht="15" customHeight="1" x14ac:dyDescent="0.35">
      <c r="B1269" s="349"/>
      <c r="C1269" s="715" t="str">
        <f t="shared" si="78"/>
        <v/>
      </c>
      <c r="D1269" s="458">
        <f>IF(ISNUMBER(Summary!$D$17), DATE(Summary!$D$17, 1, 1) + INT((ROW(B1231)-1)/24), DATE(2024, 1, 1) + INT((ROW(B1231)-1)/24))</f>
        <v>45343</v>
      </c>
      <c r="E1269" s="459">
        <v>0.25</v>
      </c>
      <c r="F1269" s="780"/>
      <c r="G1269" s="780"/>
      <c r="H1269" s="460">
        <f t="shared" si="76"/>
        <v>0</v>
      </c>
      <c r="I1269" s="460">
        <f t="shared" si="77"/>
        <v>0</v>
      </c>
      <c r="J1269" s="460">
        <f t="shared" si="79"/>
        <v>0</v>
      </c>
      <c r="K1269" s="9"/>
      <c r="P1269" s="2"/>
      <c r="Q1269" s="27"/>
      <c r="R1269" s="2"/>
      <c r="S1269" s="2"/>
      <c r="T1269" s="2"/>
      <c r="U1269" s="2"/>
      <c r="V1269" s="2"/>
      <c r="W1269" s="2"/>
    </row>
    <row r="1270" spans="2:23" ht="15" customHeight="1" x14ac:dyDescent="0.35">
      <c r="B1270" s="349"/>
      <c r="C1270" s="715" t="str">
        <f t="shared" si="78"/>
        <v/>
      </c>
      <c r="D1270" s="458">
        <f>IF(ISNUMBER(Summary!$D$17), DATE(Summary!$D$17, 1, 1) + INT((ROW(B1232)-1)/24), DATE(2024, 1, 1) + INT((ROW(B1232)-1)/24))</f>
        <v>45343</v>
      </c>
      <c r="E1270" s="459">
        <v>0.29166666666666669</v>
      </c>
      <c r="F1270" s="780"/>
      <c r="G1270" s="780"/>
      <c r="H1270" s="460">
        <f t="shared" si="76"/>
        <v>0</v>
      </c>
      <c r="I1270" s="460">
        <f t="shared" si="77"/>
        <v>0</v>
      </c>
      <c r="J1270" s="460">
        <f t="shared" si="79"/>
        <v>0</v>
      </c>
      <c r="K1270" s="9"/>
      <c r="P1270" s="2"/>
      <c r="Q1270" s="27"/>
      <c r="R1270" s="2"/>
      <c r="S1270" s="2"/>
      <c r="T1270" s="2"/>
      <c r="U1270" s="2"/>
      <c r="V1270" s="2"/>
      <c r="W1270" s="2"/>
    </row>
    <row r="1271" spans="2:23" ht="15" customHeight="1" x14ac:dyDescent="0.35">
      <c r="B1271" s="349"/>
      <c r="C1271" s="715" t="str">
        <f t="shared" si="78"/>
        <v/>
      </c>
      <c r="D1271" s="458">
        <f>IF(ISNUMBER(Summary!$D$17), DATE(Summary!$D$17, 1, 1) + INT((ROW(B1233)-1)/24), DATE(2024, 1, 1) + INT((ROW(B1233)-1)/24))</f>
        <v>45343</v>
      </c>
      <c r="E1271" s="459">
        <v>0.33333333333333337</v>
      </c>
      <c r="F1271" s="780"/>
      <c r="G1271" s="780"/>
      <c r="H1271" s="460">
        <f t="shared" si="76"/>
        <v>0</v>
      </c>
      <c r="I1271" s="460">
        <f t="shared" si="77"/>
        <v>0</v>
      </c>
      <c r="J1271" s="460">
        <f t="shared" si="79"/>
        <v>0</v>
      </c>
      <c r="K1271" s="9"/>
      <c r="P1271" s="2"/>
      <c r="Q1271" s="27"/>
      <c r="R1271" s="2"/>
      <c r="S1271" s="2"/>
      <c r="T1271" s="2"/>
      <c r="U1271" s="2"/>
      <c r="V1271" s="2"/>
      <c r="W1271" s="2"/>
    </row>
    <row r="1272" spans="2:23" ht="15" customHeight="1" x14ac:dyDescent="0.35">
      <c r="B1272" s="349"/>
      <c r="C1272" s="715" t="str">
        <f t="shared" si="78"/>
        <v/>
      </c>
      <c r="D1272" s="458">
        <f>IF(ISNUMBER(Summary!$D$17), DATE(Summary!$D$17, 1, 1) + INT((ROW(B1234)-1)/24), DATE(2024, 1, 1) + INT((ROW(B1234)-1)/24))</f>
        <v>45343</v>
      </c>
      <c r="E1272" s="459">
        <v>0.375</v>
      </c>
      <c r="F1272" s="780"/>
      <c r="G1272" s="780"/>
      <c r="H1272" s="460">
        <f t="shared" si="76"/>
        <v>0</v>
      </c>
      <c r="I1272" s="460">
        <f t="shared" si="77"/>
        <v>0</v>
      </c>
      <c r="J1272" s="460">
        <f t="shared" si="79"/>
        <v>0</v>
      </c>
      <c r="K1272" s="9"/>
      <c r="P1272" s="2"/>
      <c r="Q1272" s="27"/>
      <c r="R1272" s="2"/>
      <c r="S1272" s="2"/>
      <c r="T1272" s="2"/>
      <c r="U1272" s="2"/>
      <c r="V1272" s="2"/>
      <c r="W1272" s="2"/>
    </row>
    <row r="1273" spans="2:23" ht="15" customHeight="1" x14ac:dyDescent="0.35">
      <c r="B1273" s="349"/>
      <c r="C1273" s="715" t="str">
        <f t="shared" si="78"/>
        <v/>
      </c>
      <c r="D1273" s="458">
        <f>IF(ISNUMBER(Summary!$D$17), DATE(Summary!$D$17, 1, 1) + INT((ROW(B1235)-1)/24), DATE(2024, 1, 1) + INT((ROW(B1235)-1)/24))</f>
        <v>45343</v>
      </c>
      <c r="E1273" s="459">
        <v>0.41666666666666669</v>
      </c>
      <c r="F1273" s="780"/>
      <c r="G1273" s="780"/>
      <c r="H1273" s="460">
        <f t="shared" si="76"/>
        <v>0</v>
      </c>
      <c r="I1273" s="460">
        <f t="shared" si="77"/>
        <v>0</v>
      </c>
      <c r="J1273" s="460">
        <f t="shared" si="79"/>
        <v>0</v>
      </c>
      <c r="K1273" s="9"/>
      <c r="P1273" s="2"/>
      <c r="Q1273" s="27"/>
      <c r="R1273" s="2"/>
      <c r="S1273" s="2"/>
      <c r="T1273" s="2"/>
      <c r="U1273" s="2"/>
      <c r="V1273" s="2"/>
      <c r="W1273" s="2"/>
    </row>
    <row r="1274" spans="2:23" ht="15" customHeight="1" x14ac:dyDescent="0.35">
      <c r="B1274" s="349"/>
      <c r="C1274" s="715" t="str">
        <f t="shared" si="78"/>
        <v/>
      </c>
      <c r="D1274" s="458">
        <f>IF(ISNUMBER(Summary!$D$17), DATE(Summary!$D$17, 1, 1) + INT((ROW(B1236)-1)/24), DATE(2024, 1, 1) + INT((ROW(B1236)-1)/24))</f>
        <v>45343</v>
      </c>
      <c r="E1274" s="459">
        <v>0.45833333333333337</v>
      </c>
      <c r="F1274" s="780"/>
      <c r="G1274" s="780"/>
      <c r="H1274" s="460">
        <f t="shared" si="76"/>
        <v>0</v>
      </c>
      <c r="I1274" s="460">
        <f t="shared" si="77"/>
        <v>0</v>
      </c>
      <c r="J1274" s="460">
        <f t="shared" si="79"/>
        <v>0</v>
      </c>
      <c r="K1274" s="9"/>
      <c r="P1274" s="2"/>
      <c r="Q1274" s="27"/>
      <c r="R1274" s="2"/>
      <c r="S1274" s="2"/>
      <c r="T1274" s="2"/>
      <c r="U1274" s="2"/>
      <c r="V1274" s="2"/>
      <c r="W1274" s="2"/>
    </row>
    <row r="1275" spans="2:23" ht="15" customHeight="1" x14ac:dyDescent="0.35">
      <c r="B1275" s="349"/>
      <c r="C1275" s="715" t="str">
        <f t="shared" si="78"/>
        <v/>
      </c>
      <c r="D1275" s="458">
        <f>IF(ISNUMBER(Summary!$D$17), DATE(Summary!$D$17, 1, 1) + INT((ROW(B1237)-1)/24), DATE(2024, 1, 1) + INT((ROW(B1237)-1)/24))</f>
        <v>45343</v>
      </c>
      <c r="E1275" s="459">
        <v>0.50000000000000011</v>
      </c>
      <c r="F1275" s="780"/>
      <c r="G1275" s="780"/>
      <c r="H1275" s="460">
        <f t="shared" si="76"/>
        <v>0</v>
      </c>
      <c r="I1275" s="460">
        <f t="shared" si="77"/>
        <v>0</v>
      </c>
      <c r="J1275" s="460">
        <f t="shared" si="79"/>
        <v>0</v>
      </c>
      <c r="K1275" s="9"/>
      <c r="P1275" s="2"/>
      <c r="Q1275" s="27"/>
      <c r="R1275" s="2"/>
      <c r="S1275" s="2"/>
      <c r="T1275" s="2"/>
      <c r="U1275" s="2"/>
      <c r="V1275" s="2"/>
      <c r="W1275" s="2"/>
    </row>
    <row r="1276" spans="2:23" ht="15" customHeight="1" x14ac:dyDescent="0.35">
      <c r="B1276" s="349"/>
      <c r="C1276" s="715" t="str">
        <f t="shared" si="78"/>
        <v/>
      </c>
      <c r="D1276" s="458">
        <f>IF(ISNUMBER(Summary!$D$17), DATE(Summary!$D$17, 1, 1) + INT((ROW(B1238)-1)/24), DATE(2024, 1, 1) + INT((ROW(B1238)-1)/24))</f>
        <v>45343</v>
      </c>
      <c r="E1276" s="459">
        <v>0.54166666666666674</v>
      </c>
      <c r="F1276" s="780"/>
      <c r="G1276" s="780"/>
      <c r="H1276" s="460">
        <f t="shared" si="76"/>
        <v>0</v>
      </c>
      <c r="I1276" s="460">
        <f t="shared" si="77"/>
        <v>0</v>
      </c>
      <c r="J1276" s="460">
        <f t="shared" si="79"/>
        <v>0</v>
      </c>
      <c r="K1276" s="9"/>
      <c r="P1276" s="2"/>
      <c r="Q1276" s="27"/>
      <c r="R1276" s="2"/>
      <c r="S1276" s="2"/>
      <c r="T1276" s="2"/>
      <c r="U1276" s="2"/>
      <c r="V1276" s="2"/>
      <c r="W1276" s="2"/>
    </row>
    <row r="1277" spans="2:23" ht="15" customHeight="1" x14ac:dyDescent="0.35">
      <c r="B1277" s="349"/>
      <c r="C1277" s="715" t="str">
        <f t="shared" si="78"/>
        <v/>
      </c>
      <c r="D1277" s="458">
        <f>IF(ISNUMBER(Summary!$D$17), DATE(Summary!$D$17, 1, 1) + INT((ROW(B1239)-1)/24), DATE(2024, 1, 1) + INT((ROW(B1239)-1)/24))</f>
        <v>45343</v>
      </c>
      <c r="E1277" s="459">
        <v>0.58333333333333337</v>
      </c>
      <c r="F1277" s="780"/>
      <c r="G1277" s="780"/>
      <c r="H1277" s="460">
        <f t="shared" si="76"/>
        <v>0</v>
      </c>
      <c r="I1277" s="460">
        <f t="shared" si="77"/>
        <v>0</v>
      </c>
      <c r="J1277" s="460">
        <f t="shared" si="79"/>
        <v>0</v>
      </c>
      <c r="K1277" s="9"/>
      <c r="P1277" s="2"/>
      <c r="Q1277" s="27"/>
      <c r="R1277" s="2"/>
      <c r="S1277" s="2"/>
      <c r="T1277" s="2"/>
      <c r="U1277" s="2"/>
      <c r="V1277" s="2"/>
      <c r="W1277" s="2"/>
    </row>
    <row r="1278" spans="2:23" ht="15" customHeight="1" x14ac:dyDescent="0.35">
      <c r="B1278" s="349"/>
      <c r="C1278" s="715" t="str">
        <f t="shared" si="78"/>
        <v/>
      </c>
      <c r="D1278" s="458">
        <f>IF(ISNUMBER(Summary!$D$17), DATE(Summary!$D$17, 1, 1) + INT((ROW(B1240)-1)/24), DATE(2024, 1, 1) + INT((ROW(B1240)-1)/24))</f>
        <v>45343</v>
      </c>
      <c r="E1278" s="459">
        <v>0.62500000000000011</v>
      </c>
      <c r="F1278" s="780"/>
      <c r="G1278" s="780"/>
      <c r="H1278" s="460">
        <f t="shared" si="76"/>
        <v>0</v>
      </c>
      <c r="I1278" s="460">
        <f t="shared" si="77"/>
        <v>0</v>
      </c>
      <c r="J1278" s="460">
        <f t="shared" si="79"/>
        <v>0</v>
      </c>
      <c r="K1278" s="9"/>
      <c r="P1278" s="2"/>
      <c r="Q1278" s="27"/>
      <c r="R1278" s="2"/>
      <c r="S1278" s="2"/>
      <c r="T1278" s="2"/>
      <c r="U1278" s="2"/>
      <c r="V1278" s="2"/>
      <c r="W1278" s="2"/>
    </row>
    <row r="1279" spans="2:23" ht="15" customHeight="1" x14ac:dyDescent="0.35">
      <c r="B1279" s="349"/>
      <c r="C1279" s="715" t="str">
        <f t="shared" si="78"/>
        <v/>
      </c>
      <c r="D1279" s="458">
        <f>IF(ISNUMBER(Summary!$D$17), DATE(Summary!$D$17, 1, 1) + INT((ROW(B1241)-1)/24), DATE(2024, 1, 1) + INT((ROW(B1241)-1)/24))</f>
        <v>45343</v>
      </c>
      <c r="E1279" s="459">
        <v>0.66666666666666674</v>
      </c>
      <c r="F1279" s="780"/>
      <c r="G1279" s="780"/>
      <c r="H1279" s="460">
        <f t="shared" si="76"/>
        <v>0</v>
      </c>
      <c r="I1279" s="460">
        <f t="shared" si="77"/>
        <v>0</v>
      </c>
      <c r="J1279" s="460">
        <f t="shared" si="79"/>
        <v>0</v>
      </c>
      <c r="K1279" s="9"/>
      <c r="P1279" s="2"/>
      <c r="Q1279" s="27"/>
      <c r="R1279" s="2"/>
      <c r="S1279" s="2"/>
      <c r="T1279" s="2"/>
      <c r="U1279" s="2"/>
      <c r="V1279" s="2"/>
      <c r="W1279" s="2"/>
    </row>
    <row r="1280" spans="2:23" ht="15" customHeight="1" x14ac:dyDescent="0.35">
      <c r="B1280" s="349"/>
      <c r="C1280" s="715" t="str">
        <f t="shared" si="78"/>
        <v/>
      </c>
      <c r="D1280" s="458">
        <f>IF(ISNUMBER(Summary!$D$17), DATE(Summary!$D$17, 1, 1) + INT((ROW(B1242)-1)/24), DATE(2024, 1, 1) + INT((ROW(B1242)-1)/24))</f>
        <v>45343</v>
      </c>
      <c r="E1280" s="459">
        <v>0.70833333333333337</v>
      </c>
      <c r="F1280" s="780"/>
      <c r="G1280" s="780"/>
      <c r="H1280" s="460">
        <f t="shared" si="76"/>
        <v>0</v>
      </c>
      <c r="I1280" s="460">
        <f t="shared" si="77"/>
        <v>0</v>
      </c>
      <c r="J1280" s="460">
        <f t="shared" si="79"/>
        <v>0</v>
      </c>
      <c r="K1280" s="9"/>
      <c r="P1280" s="2"/>
      <c r="Q1280" s="27"/>
      <c r="R1280" s="2"/>
      <c r="S1280" s="2"/>
      <c r="T1280" s="2"/>
      <c r="U1280" s="2"/>
      <c r="V1280" s="2"/>
      <c r="W1280" s="2"/>
    </row>
    <row r="1281" spans="2:23" ht="15" customHeight="1" x14ac:dyDescent="0.35">
      <c r="B1281" s="349"/>
      <c r="C1281" s="715" t="str">
        <f t="shared" si="78"/>
        <v/>
      </c>
      <c r="D1281" s="458">
        <f>IF(ISNUMBER(Summary!$D$17), DATE(Summary!$D$17, 1, 1) + INT((ROW(B1243)-1)/24), DATE(2024, 1, 1) + INT((ROW(B1243)-1)/24))</f>
        <v>45343</v>
      </c>
      <c r="E1281" s="459">
        <v>0.75000000000000011</v>
      </c>
      <c r="F1281" s="780"/>
      <c r="G1281" s="780"/>
      <c r="H1281" s="460">
        <f t="shared" si="76"/>
        <v>0</v>
      </c>
      <c r="I1281" s="460">
        <f t="shared" si="77"/>
        <v>0</v>
      </c>
      <c r="J1281" s="460">
        <f t="shared" si="79"/>
        <v>0</v>
      </c>
      <c r="K1281" s="9"/>
      <c r="P1281" s="2"/>
      <c r="Q1281" s="27"/>
      <c r="R1281" s="2"/>
      <c r="S1281" s="2"/>
      <c r="T1281" s="2"/>
      <c r="U1281" s="2"/>
      <c r="V1281" s="2"/>
      <c r="W1281" s="2"/>
    </row>
    <row r="1282" spans="2:23" ht="15" customHeight="1" x14ac:dyDescent="0.35">
      <c r="B1282" s="349"/>
      <c r="C1282" s="715" t="str">
        <f t="shared" si="78"/>
        <v/>
      </c>
      <c r="D1282" s="458">
        <f>IF(ISNUMBER(Summary!$D$17), DATE(Summary!$D$17, 1, 1) + INT((ROW(B1244)-1)/24), DATE(2024, 1, 1) + INT((ROW(B1244)-1)/24))</f>
        <v>45343</v>
      </c>
      <c r="E1282" s="459">
        <v>0.79166666666666674</v>
      </c>
      <c r="F1282" s="780"/>
      <c r="G1282" s="780"/>
      <c r="H1282" s="460">
        <f t="shared" si="76"/>
        <v>0</v>
      </c>
      <c r="I1282" s="460">
        <f t="shared" si="77"/>
        <v>0</v>
      </c>
      <c r="J1282" s="460">
        <f t="shared" si="79"/>
        <v>0</v>
      </c>
      <c r="K1282" s="9"/>
      <c r="P1282" s="2"/>
      <c r="Q1282" s="27"/>
      <c r="R1282" s="2"/>
      <c r="S1282" s="2"/>
      <c r="T1282" s="2"/>
      <c r="U1282" s="2"/>
      <c r="V1282" s="2"/>
      <c r="W1282" s="2"/>
    </row>
    <row r="1283" spans="2:23" ht="15" customHeight="1" x14ac:dyDescent="0.35">
      <c r="B1283" s="349"/>
      <c r="C1283" s="715" t="str">
        <f t="shared" si="78"/>
        <v/>
      </c>
      <c r="D1283" s="458">
        <f>IF(ISNUMBER(Summary!$D$17), DATE(Summary!$D$17, 1, 1) + INT((ROW(B1245)-1)/24), DATE(2024, 1, 1) + INT((ROW(B1245)-1)/24))</f>
        <v>45343</v>
      </c>
      <c r="E1283" s="459">
        <v>0.83333333333333337</v>
      </c>
      <c r="F1283" s="780"/>
      <c r="G1283" s="780"/>
      <c r="H1283" s="460">
        <f t="shared" si="76"/>
        <v>0</v>
      </c>
      <c r="I1283" s="460">
        <f t="shared" si="77"/>
        <v>0</v>
      </c>
      <c r="J1283" s="460">
        <f t="shared" si="79"/>
        <v>0</v>
      </c>
      <c r="K1283" s="9"/>
      <c r="P1283" s="2"/>
      <c r="Q1283" s="27"/>
      <c r="R1283" s="2"/>
      <c r="S1283" s="2"/>
      <c r="T1283" s="2"/>
      <c r="U1283" s="2"/>
      <c r="V1283" s="2"/>
      <c r="W1283" s="2"/>
    </row>
    <row r="1284" spans="2:23" ht="15" customHeight="1" x14ac:dyDescent="0.35">
      <c r="B1284" s="349"/>
      <c r="C1284" s="715" t="str">
        <f t="shared" si="78"/>
        <v/>
      </c>
      <c r="D1284" s="458">
        <f>IF(ISNUMBER(Summary!$D$17), DATE(Summary!$D$17, 1, 1) + INT((ROW(B1246)-1)/24), DATE(2024, 1, 1) + INT((ROW(B1246)-1)/24))</f>
        <v>45343</v>
      </c>
      <c r="E1284" s="459">
        <v>0.87500000000000011</v>
      </c>
      <c r="F1284" s="780"/>
      <c r="G1284" s="780"/>
      <c r="H1284" s="460">
        <f t="shared" si="76"/>
        <v>0</v>
      </c>
      <c r="I1284" s="460">
        <f t="shared" si="77"/>
        <v>0</v>
      </c>
      <c r="J1284" s="460">
        <f t="shared" si="79"/>
        <v>0</v>
      </c>
      <c r="K1284" s="9"/>
      <c r="P1284" s="2"/>
      <c r="Q1284" s="27"/>
      <c r="R1284" s="2"/>
      <c r="S1284" s="2"/>
      <c r="T1284" s="2"/>
      <c r="U1284" s="2"/>
      <c r="V1284" s="2"/>
      <c r="W1284" s="2"/>
    </row>
    <row r="1285" spans="2:23" ht="15" customHeight="1" x14ac:dyDescent="0.35">
      <c r="B1285" s="349"/>
      <c r="C1285" s="715" t="str">
        <f t="shared" si="78"/>
        <v/>
      </c>
      <c r="D1285" s="458">
        <f>IF(ISNUMBER(Summary!$D$17), DATE(Summary!$D$17, 1, 1) + INT((ROW(B1247)-1)/24), DATE(2024, 1, 1) + INT((ROW(B1247)-1)/24))</f>
        <v>45343</v>
      </c>
      <c r="E1285" s="459">
        <v>0.91666666666666674</v>
      </c>
      <c r="F1285" s="780"/>
      <c r="G1285" s="780"/>
      <c r="H1285" s="460">
        <f t="shared" si="76"/>
        <v>0</v>
      </c>
      <c r="I1285" s="460">
        <f t="shared" si="77"/>
        <v>0</v>
      </c>
      <c r="J1285" s="460">
        <f t="shared" si="79"/>
        <v>0</v>
      </c>
      <c r="K1285" s="9"/>
      <c r="P1285" s="2"/>
      <c r="Q1285" s="27"/>
      <c r="R1285" s="2"/>
      <c r="S1285" s="2"/>
      <c r="T1285" s="2"/>
      <c r="U1285" s="2"/>
      <c r="V1285" s="2"/>
      <c r="W1285" s="2"/>
    </row>
    <row r="1286" spans="2:23" ht="15" customHeight="1" x14ac:dyDescent="0.35">
      <c r="B1286" s="349"/>
      <c r="C1286" s="715" t="str">
        <f t="shared" si="78"/>
        <v/>
      </c>
      <c r="D1286" s="458">
        <f>IF(ISNUMBER(Summary!$D$17), DATE(Summary!$D$17, 1, 1) + INT((ROW(B1248)-1)/24), DATE(2024, 1, 1) + INT((ROW(B1248)-1)/24))</f>
        <v>45343</v>
      </c>
      <c r="E1286" s="459">
        <v>0.95833333333333337</v>
      </c>
      <c r="F1286" s="780"/>
      <c r="G1286" s="780"/>
      <c r="H1286" s="460">
        <f t="shared" si="76"/>
        <v>0</v>
      </c>
      <c r="I1286" s="460">
        <f t="shared" si="77"/>
        <v>0</v>
      </c>
      <c r="J1286" s="460">
        <f t="shared" si="79"/>
        <v>0</v>
      </c>
      <c r="K1286" s="9"/>
      <c r="P1286" s="2"/>
      <c r="Q1286" s="27"/>
      <c r="R1286" s="2"/>
      <c r="S1286" s="2"/>
      <c r="T1286" s="2"/>
      <c r="U1286" s="2"/>
      <c r="V1286" s="2"/>
      <c r="W1286" s="2"/>
    </row>
    <row r="1287" spans="2:23" ht="15" customHeight="1" x14ac:dyDescent="0.35">
      <c r="B1287" s="457"/>
      <c r="C1287" s="715">
        <f t="shared" si="78"/>
        <v>45344</v>
      </c>
      <c r="D1287" s="458">
        <f>IF(ISNUMBER(Summary!$D$17), DATE(Summary!$D$17, 1, 1) + INT((ROW(B1249)-1)/24), DATE(2024, 1, 1) + INT((ROW(B1249)-1)/24))</f>
        <v>45344</v>
      </c>
      <c r="E1287" s="459">
        <v>3.1225022567582528E-17</v>
      </c>
      <c r="F1287" s="780"/>
      <c r="G1287" s="780"/>
      <c r="H1287" s="460">
        <f t="shared" si="76"/>
        <v>0</v>
      </c>
      <c r="I1287" s="460">
        <f t="shared" si="77"/>
        <v>0</v>
      </c>
      <c r="J1287" s="460">
        <f t="shared" si="79"/>
        <v>0</v>
      </c>
      <c r="K1287" s="9"/>
      <c r="P1287" s="2"/>
      <c r="Q1287" s="27"/>
      <c r="R1287" s="2"/>
      <c r="S1287" s="2"/>
      <c r="T1287" s="2"/>
      <c r="U1287" s="2"/>
      <c r="V1287" s="2"/>
      <c r="W1287" s="2"/>
    </row>
    <row r="1288" spans="2:23" ht="15" customHeight="1" x14ac:dyDescent="0.35">
      <c r="B1288" s="349"/>
      <c r="C1288" s="715" t="str">
        <f t="shared" si="78"/>
        <v/>
      </c>
      <c r="D1288" s="458">
        <f>IF(ISNUMBER(Summary!$D$17), DATE(Summary!$D$17, 1, 1) + INT((ROW(B1250)-1)/24), DATE(2024, 1, 1) + INT((ROW(B1250)-1)/24))</f>
        <v>45344</v>
      </c>
      <c r="E1288" s="459">
        <v>4.1666666666666699E-2</v>
      </c>
      <c r="F1288" s="780"/>
      <c r="G1288" s="780"/>
      <c r="H1288" s="460">
        <f t="shared" si="76"/>
        <v>0</v>
      </c>
      <c r="I1288" s="460">
        <f t="shared" si="77"/>
        <v>0</v>
      </c>
      <c r="J1288" s="460">
        <f t="shared" si="79"/>
        <v>0</v>
      </c>
      <c r="K1288" s="9"/>
      <c r="P1288" s="2"/>
      <c r="Q1288" s="27"/>
      <c r="R1288" s="2"/>
      <c r="S1288" s="2"/>
      <c r="T1288" s="2"/>
      <c r="U1288" s="2"/>
      <c r="V1288" s="2"/>
      <c r="W1288" s="2"/>
    </row>
    <row r="1289" spans="2:23" ht="15" customHeight="1" x14ac:dyDescent="0.35">
      <c r="B1289" s="349"/>
      <c r="C1289" s="715" t="str">
        <f t="shared" si="78"/>
        <v/>
      </c>
      <c r="D1289" s="458">
        <f>IF(ISNUMBER(Summary!$D$17), DATE(Summary!$D$17, 1, 1) + INT((ROW(B1251)-1)/24), DATE(2024, 1, 1) + INT((ROW(B1251)-1)/24))</f>
        <v>45344</v>
      </c>
      <c r="E1289" s="459">
        <v>8.333333333333337E-2</v>
      </c>
      <c r="F1289" s="780"/>
      <c r="G1289" s="780"/>
      <c r="H1289" s="460">
        <f t="shared" si="76"/>
        <v>0</v>
      </c>
      <c r="I1289" s="460">
        <f t="shared" si="77"/>
        <v>0</v>
      </c>
      <c r="J1289" s="460">
        <f t="shared" si="79"/>
        <v>0</v>
      </c>
      <c r="K1289" s="9"/>
      <c r="P1289" s="2"/>
      <c r="Q1289" s="27"/>
      <c r="R1289" s="2"/>
      <c r="S1289" s="2"/>
      <c r="T1289" s="2"/>
      <c r="U1289" s="2"/>
      <c r="V1289" s="2"/>
      <c r="W1289" s="2"/>
    </row>
    <row r="1290" spans="2:23" ht="15" customHeight="1" x14ac:dyDescent="0.35">
      <c r="B1290" s="349"/>
      <c r="C1290" s="715" t="str">
        <f t="shared" si="78"/>
        <v/>
      </c>
      <c r="D1290" s="458">
        <f>IF(ISNUMBER(Summary!$D$17), DATE(Summary!$D$17, 1, 1) + INT((ROW(B1252)-1)/24), DATE(2024, 1, 1) + INT((ROW(B1252)-1)/24))</f>
        <v>45344</v>
      </c>
      <c r="E1290" s="459">
        <v>0.12500000000000006</v>
      </c>
      <c r="F1290" s="780"/>
      <c r="G1290" s="780"/>
      <c r="H1290" s="460">
        <f t="shared" si="76"/>
        <v>0</v>
      </c>
      <c r="I1290" s="460">
        <f t="shared" si="77"/>
        <v>0</v>
      </c>
      <c r="J1290" s="460">
        <f t="shared" si="79"/>
        <v>0</v>
      </c>
      <c r="K1290" s="9"/>
      <c r="P1290" s="2"/>
      <c r="Q1290" s="27"/>
      <c r="R1290" s="2"/>
      <c r="S1290" s="2"/>
      <c r="T1290" s="2"/>
      <c r="U1290" s="2"/>
      <c r="V1290" s="2"/>
      <c r="W1290" s="2"/>
    </row>
    <row r="1291" spans="2:23" ht="15" customHeight="1" x14ac:dyDescent="0.35">
      <c r="B1291" s="349"/>
      <c r="C1291" s="715" t="str">
        <f t="shared" si="78"/>
        <v/>
      </c>
      <c r="D1291" s="458">
        <f>IF(ISNUMBER(Summary!$D$17), DATE(Summary!$D$17, 1, 1) + INT((ROW(B1253)-1)/24), DATE(2024, 1, 1) + INT((ROW(B1253)-1)/24))</f>
        <v>45344</v>
      </c>
      <c r="E1291" s="459">
        <v>0.16666666666666669</v>
      </c>
      <c r="F1291" s="780"/>
      <c r="G1291" s="780"/>
      <c r="H1291" s="460">
        <f t="shared" si="76"/>
        <v>0</v>
      </c>
      <c r="I1291" s="460">
        <f t="shared" si="77"/>
        <v>0</v>
      </c>
      <c r="J1291" s="460">
        <f t="shared" si="79"/>
        <v>0</v>
      </c>
      <c r="K1291" s="9"/>
      <c r="P1291" s="2"/>
      <c r="Q1291" s="27"/>
      <c r="R1291" s="2"/>
      <c r="S1291" s="2"/>
      <c r="T1291" s="2"/>
      <c r="U1291" s="2"/>
      <c r="V1291" s="2"/>
      <c r="W1291" s="2"/>
    </row>
    <row r="1292" spans="2:23" ht="15" customHeight="1" x14ac:dyDescent="0.35">
      <c r="B1292" s="349"/>
      <c r="C1292" s="715" t="str">
        <f t="shared" si="78"/>
        <v/>
      </c>
      <c r="D1292" s="458">
        <f>IF(ISNUMBER(Summary!$D$17), DATE(Summary!$D$17, 1, 1) + INT((ROW(B1254)-1)/24), DATE(2024, 1, 1) + INT((ROW(B1254)-1)/24))</f>
        <v>45344</v>
      </c>
      <c r="E1292" s="459">
        <v>0.20833333333333337</v>
      </c>
      <c r="F1292" s="780"/>
      <c r="G1292" s="780"/>
      <c r="H1292" s="460">
        <f t="shared" si="76"/>
        <v>0</v>
      </c>
      <c r="I1292" s="460">
        <f t="shared" si="77"/>
        <v>0</v>
      </c>
      <c r="J1292" s="460">
        <f t="shared" si="79"/>
        <v>0</v>
      </c>
      <c r="K1292" s="9"/>
      <c r="P1292" s="2"/>
      <c r="Q1292" s="27"/>
      <c r="R1292" s="2"/>
      <c r="S1292" s="2"/>
      <c r="T1292" s="2"/>
      <c r="U1292" s="2"/>
      <c r="V1292" s="2"/>
      <c r="W1292" s="2"/>
    </row>
    <row r="1293" spans="2:23" ht="15" customHeight="1" x14ac:dyDescent="0.35">
      <c r="B1293" s="349"/>
      <c r="C1293" s="715" t="str">
        <f t="shared" si="78"/>
        <v/>
      </c>
      <c r="D1293" s="458">
        <f>IF(ISNUMBER(Summary!$D$17), DATE(Summary!$D$17, 1, 1) + INT((ROW(B1255)-1)/24), DATE(2024, 1, 1) + INT((ROW(B1255)-1)/24))</f>
        <v>45344</v>
      </c>
      <c r="E1293" s="459">
        <v>0.25</v>
      </c>
      <c r="F1293" s="780"/>
      <c r="G1293" s="780"/>
      <c r="H1293" s="460">
        <f t="shared" si="76"/>
        <v>0</v>
      </c>
      <c r="I1293" s="460">
        <f t="shared" si="77"/>
        <v>0</v>
      </c>
      <c r="J1293" s="460">
        <f t="shared" si="79"/>
        <v>0</v>
      </c>
      <c r="K1293" s="9"/>
      <c r="P1293" s="2"/>
      <c r="Q1293" s="27"/>
      <c r="R1293" s="2"/>
      <c r="S1293" s="2"/>
      <c r="T1293" s="2"/>
      <c r="U1293" s="2"/>
      <c r="V1293" s="2"/>
      <c r="W1293" s="2"/>
    </row>
    <row r="1294" spans="2:23" ht="15" customHeight="1" x14ac:dyDescent="0.35">
      <c r="B1294" s="349"/>
      <c r="C1294" s="715" t="str">
        <f t="shared" si="78"/>
        <v/>
      </c>
      <c r="D1294" s="458">
        <f>IF(ISNUMBER(Summary!$D$17), DATE(Summary!$D$17, 1, 1) + INT((ROW(B1256)-1)/24), DATE(2024, 1, 1) + INT((ROW(B1256)-1)/24))</f>
        <v>45344</v>
      </c>
      <c r="E1294" s="459">
        <v>0.29166666666666669</v>
      </c>
      <c r="F1294" s="780"/>
      <c r="G1294" s="780"/>
      <c r="H1294" s="460">
        <f t="shared" si="76"/>
        <v>0</v>
      </c>
      <c r="I1294" s="460">
        <f t="shared" si="77"/>
        <v>0</v>
      </c>
      <c r="J1294" s="460">
        <f t="shared" si="79"/>
        <v>0</v>
      </c>
      <c r="K1294" s="9"/>
      <c r="P1294" s="2"/>
      <c r="Q1294" s="27"/>
      <c r="R1294" s="2"/>
      <c r="S1294" s="2"/>
      <c r="T1294" s="2"/>
      <c r="U1294" s="2"/>
      <c r="V1294" s="2"/>
      <c r="W1294" s="2"/>
    </row>
    <row r="1295" spans="2:23" ht="15" customHeight="1" x14ac:dyDescent="0.35">
      <c r="B1295" s="349"/>
      <c r="C1295" s="715" t="str">
        <f t="shared" si="78"/>
        <v/>
      </c>
      <c r="D1295" s="458">
        <f>IF(ISNUMBER(Summary!$D$17), DATE(Summary!$D$17, 1, 1) + INT((ROW(B1257)-1)/24), DATE(2024, 1, 1) + INT((ROW(B1257)-1)/24))</f>
        <v>45344</v>
      </c>
      <c r="E1295" s="459">
        <v>0.33333333333333337</v>
      </c>
      <c r="F1295" s="780"/>
      <c r="G1295" s="780"/>
      <c r="H1295" s="460">
        <f t="shared" si="76"/>
        <v>0</v>
      </c>
      <c r="I1295" s="460">
        <f t="shared" si="77"/>
        <v>0</v>
      </c>
      <c r="J1295" s="460">
        <f t="shared" si="79"/>
        <v>0</v>
      </c>
      <c r="K1295" s="9"/>
      <c r="P1295" s="2"/>
      <c r="Q1295" s="27"/>
      <c r="R1295" s="2"/>
      <c r="S1295" s="2"/>
      <c r="T1295" s="2"/>
      <c r="U1295" s="2"/>
      <c r="V1295" s="2"/>
      <c r="W1295" s="2"/>
    </row>
    <row r="1296" spans="2:23" ht="15" customHeight="1" x14ac:dyDescent="0.35">
      <c r="B1296" s="349"/>
      <c r="C1296" s="715" t="str">
        <f t="shared" si="78"/>
        <v/>
      </c>
      <c r="D1296" s="458">
        <f>IF(ISNUMBER(Summary!$D$17), DATE(Summary!$D$17, 1, 1) + INT((ROW(B1258)-1)/24), DATE(2024, 1, 1) + INT((ROW(B1258)-1)/24))</f>
        <v>45344</v>
      </c>
      <c r="E1296" s="459">
        <v>0.375</v>
      </c>
      <c r="F1296" s="780"/>
      <c r="G1296" s="780"/>
      <c r="H1296" s="460">
        <f t="shared" si="76"/>
        <v>0</v>
      </c>
      <c r="I1296" s="460">
        <f t="shared" si="77"/>
        <v>0</v>
      </c>
      <c r="J1296" s="460">
        <f t="shared" si="79"/>
        <v>0</v>
      </c>
      <c r="K1296" s="9"/>
      <c r="P1296" s="2"/>
      <c r="Q1296" s="27"/>
      <c r="R1296" s="2"/>
      <c r="S1296" s="2"/>
      <c r="T1296" s="2"/>
      <c r="U1296" s="2"/>
      <c r="V1296" s="2"/>
      <c r="W1296" s="2"/>
    </row>
    <row r="1297" spans="2:23" ht="15" customHeight="1" x14ac:dyDescent="0.35">
      <c r="B1297" s="349"/>
      <c r="C1297" s="715" t="str">
        <f t="shared" si="78"/>
        <v/>
      </c>
      <c r="D1297" s="458">
        <f>IF(ISNUMBER(Summary!$D$17), DATE(Summary!$D$17, 1, 1) + INT((ROW(B1259)-1)/24), DATE(2024, 1, 1) + INT((ROW(B1259)-1)/24))</f>
        <v>45344</v>
      </c>
      <c r="E1297" s="459">
        <v>0.41666666666666669</v>
      </c>
      <c r="F1297" s="780"/>
      <c r="G1297" s="780"/>
      <c r="H1297" s="460">
        <f t="shared" si="76"/>
        <v>0</v>
      </c>
      <c r="I1297" s="460">
        <f t="shared" si="77"/>
        <v>0</v>
      </c>
      <c r="J1297" s="460">
        <f t="shared" si="79"/>
        <v>0</v>
      </c>
      <c r="K1297" s="9"/>
      <c r="P1297" s="2"/>
      <c r="Q1297" s="27"/>
      <c r="R1297" s="2"/>
      <c r="S1297" s="2"/>
      <c r="T1297" s="2"/>
      <c r="U1297" s="2"/>
      <c r="V1297" s="2"/>
      <c r="W1297" s="2"/>
    </row>
    <row r="1298" spans="2:23" ht="15" customHeight="1" x14ac:dyDescent="0.35">
      <c r="B1298" s="349"/>
      <c r="C1298" s="715" t="str">
        <f t="shared" si="78"/>
        <v/>
      </c>
      <c r="D1298" s="458">
        <f>IF(ISNUMBER(Summary!$D$17), DATE(Summary!$D$17, 1, 1) + INT((ROW(B1260)-1)/24), DATE(2024, 1, 1) + INT((ROW(B1260)-1)/24))</f>
        <v>45344</v>
      </c>
      <c r="E1298" s="459">
        <v>0.45833333333333337</v>
      </c>
      <c r="F1298" s="780"/>
      <c r="G1298" s="780"/>
      <c r="H1298" s="460">
        <f t="shared" si="76"/>
        <v>0</v>
      </c>
      <c r="I1298" s="460">
        <f t="shared" si="77"/>
        <v>0</v>
      </c>
      <c r="J1298" s="460">
        <f t="shared" si="79"/>
        <v>0</v>
      </c>
      <c r="K1298" s="9"/>
      <c r="P1298" s="2"/>
      <c r="Q1298" s="27"/>
      <c r="R1298" s="2"/>
      <c r="S1298" s="2"/>
      <c r="T1298" s="2"/>
      <c r="U1298" s="2"/>
      <c r="V1298" s="2"/>
      <c r="W1298" s="2"/>
    </row>
    <row r="1299" spans="2:23" ht="15" customHeight="1" x14ac:dyDescent="0.35">
      <c r="B1299" s="349"/>
      <c r="C1299" s="715" t="str">
        <f t="shared" si="78"/>
        <v/>
      </c>
      <c r="D1299" s="458">
        <f>IF(ISNUMBER(Summary!$D$17), DATE(Summary!$D$17, 1, 1) + INT((ROW(B1261)-1)/24), DATE(2024, 1, 1) + INT((ROW(B1261)-1)/24))</f>
        <v>45344</v>
      </c>
      <c r="E1299" s="459">
        <v>0.50000000000000011</v>
      </c>
      <c r="F1299" s="780"/>
      <c r="G1299" s="780"/>
      <c r="H1299" s="460">
        <f t="shared" si="76"/>
        <v>0</v>
      </c>
      <c r="I1299" s="460">
        <f t="shared" si="77"/>
        <v>0</v>
      </c>
      <c r="J1299" s="460">
        <f t="shared" si="79"/>
        <v>0</v>
      </c>
      <c r="K1299" s="9"/>
      <c r="P1299" s="2"/>
      <c r="Q1299" s="27"/>
      <c r="R1299" s="2"/>
      <c r="S1299" s="2"/>
      <c r="T1299" s="2"/>
      <c r="U1299" s="2"/>
      <c r="V1299" s="2"/>
      <c r="W1299" s="2"/>
    </row>
    <row r="1300" spans="2:23" ht="15" customHeight="1" x14ac:dyDescent="0.35">
      <c r="B1300" s="349"/>
      <c r="C1300" s="715" t="str">
        <f t="shared" si="78"/>
        <v/>
      </c>
      <c r="D1300" s="458">
        <f>IF(ISNUMBER(Summary!$D$17), DATE(Summary!$D$17, 1, 1) + INT((ROW(B1262)-1)/24), DATE(2024, 1, 1) + INT((ROW(B1262)-1)/24))</f>
        <v>45344</v>
      </c>
      <c r="E1300" s="459">
        <v>0.54166666666666674</v>
      </c>
      <c r="F1300" s="780"/>
      <c r="G1300" s="780"/>
      <c r="H1300" s="460">
        <f t="shared" si="76"/>
        <v>0</v>
      </c>
      <c r="I1300" s="460">
        <f t="shared" si="77"/>
        <v>0</v>
      </c>
      <c r="J1300" s="460">
        <f t="shared" si="79"/>
        <v>0</v>
      </c>
      <c r="K1300" s="9"/>
      <c r="P1300" s="2"/>
      <c r="Q1300" s="27"/>
      <c r="R1300" s="2"/>
      <c r="S1300" s="2"/>
      <c r="T1300" s="2"/>
      <c r="U1300" s="2"/>
      <c r="V1300" s="2"/>
      <c r="W1300" s="2"/>
    </row>
    <row r="1301" spans="2:23" ht="15" customHeight="1" x14ac:dyDescent="0.35">
      <c r="B1301" s="349"/>
      <c r="C1301" s="715" t="str">
        <f t="shared" si="78"/>
        <v/>
      </c>
      <c r="D1301" s="458">
        <f>IF(ISNUMBER(Summary!$D$17), DATE(Summary!$D$17, 1, 1) + INT((ROW(B1263)-1)/24), DATE(2024, 1, 1) + INT((ROW(B1263)-1)/24))</f>
        <v>45344</v>
      </c>
      <c r="E1301" s="459">
        <v>0.58333333333333337</v>
      </c>
      <c r="F1301" s="780"/>
      <c r="G1301" s="780"/>
      <c r="H1301" s="460">
        <f t="shared" si="76"/>
        <v>0</v>
      </c>
      <c r="I1301" s="460">
        <f t="shared" si="77"/>
        <v>0</v>
      </c>
      <c r="J1301" s="460">
        <f t="shared" si="79"/>
        <v>0</v>
      </c>
      <c r="K1301" s="9"/>
      <c r="P1301" s="2"/>
      <c r="Q1301" s="27"/>
      <c r="R1301" s="2"/>
      <c r="S1301" s="2"/>
      <c r="T1301" s="2"/>
      <c r="U1301" s="2"/>
      <c r="V1301" s="2"/>
      <c r="W1301" s="2"/>
    </row>
    <row r="1302" spans="2:23" ht="15" customHeight="1" x14ac:dyDescent="0.35">
      <c r="B1302" s="349"/>
      <c r="C1302" s="715" t="str">
        <f t="shared" si="78"/>
        <v/>
      </c>
      <c r="D1302" s="458">
        <f>IF(ISNUMBER(Summary!$D$17), DATE(Summary!$D$17, 1, 1) + INT((ROW(B1264)-1)/24), DATE(2024, 1, 1) + INT((ROW(B1264)-1)/24))</f>
        <v>45344</v>
      </c>
      <c r="E1302" s="459">
        <v>0.62500000000000011</v>
      </c>
      <c r="F1302" s="780"/>
      <c r="G1302" s="780"/>
      <c r="H1302" s="460">
        <f t="shared" si="76"/>
        <v>0</v>
      </c>
      <c r="I1302" s="460">
        <f t="shared" si="77"/>
        <v>0</v>
      </c>
      <c r="J1302" s="460">
        <f t="shared" si="79"/>
        <v>0</v>
      </c>
      <c r="K1302" s="9"/>
      <c r="P1302" s="2"/>
      <c r="Q1302" s="27"/>
      <c r="R1302" s="2"/>
      <c r="S1302" s="2"/>
      <c r="T1302" s="2"/>
      <c r="U1302" s="2"/>
      <c r="V1302" s="2"/>
      <c r="W1302" s="2"/>
    </row>
    <row r="1303" spans="2:23" ht="15" customHeight="1" x14ac:dyDescent="0.35">
      <c r="B1303" s="349"/>
      <c r="C1303" s="715" t="str">
        <f t="shared" si="78"/>
        <v/>
      </c>
      <c r="D1303" s="458">
        <f>IF(ISNUMBER(Summary!$D$17), DATE(Summary!$D$17, 1, 1) + INT((ROW(B1265)-1)/24), DATE(2024, 1, 1) + INT((ROW(B1265)-1)/24))</f>
        <v>45344</v>
      </c>
      <c r="E1303" s="459">
        <v>0.66666666666666674</v>
      </c>
      <c r="F1303" s="780"/>
      <c r="G1303" s="780"/>
      <c r="H1303" s="460">
        <f t="shared" si="76"/>
        <v>0</v>
      </c>
      <c r="I1303" s="460">
        <f t="shared" si="77"/>
        <v>0</v>
      </c>
      <c r="J1303" s="460">
        <f t="shared" si="79"/>
        <v>0</v>
      </c>
      <c r="K1303" s="9"/>
      <c r="P1303" s="2"/>
      <c r="Q1303" s="27"/>
      <c r="R1303" s="2"/>
      <c r="S1303" s="2"/>
      <c r="T1303" s="2"/>
      <c r="U1303" s="2"/>
      <c r="V1303" s="2"/>
      <c r="W1303" s="2"/>
    </row>
    <row r="1304" spans="2:23" ht="15" customHeight="1" x14ac:dyDescent="0.35">
      <c r="B1304" s="349"/>
      <c r="C1304" s="715" t="str">
        <f t="shared" si="78"/>
        <v/>
      </c>
      <c r="D1304" s="458">
        <f>IF(ISNUMBER(Summary!$D$17), DATE(Summary!$D$17, 1, 1) + INT((ROW(B1266)-1)/24), DATE(2024, 1, 1) + INT((ROW(B1266)-1)/24))</f>
        <v>45344</v>
      </c>
      <c r="E1304" s="459">
        <v>0.70833333333333337</v>
      </c>
      <c r="F1304" s="780"/>
      <c r="G1304" s="780"/>
      <c r="H1304" s="460">
        <f t="shared" si="76"/>
        <v>0</v>
      </c>
      <c r="I1304" s="460">
        <f t="shared" si="77"/>
        <v>0</v>
      </c>
      <c r="J1304" s="460">
        <f t="shared" si="79"/>
        <v>0</v>
      </c>
      <c r="K1304" s="9"/>
      <c r="P1304" s="2"/>
      <c r="Q1304" s="27"/>
      <c r="R1304" s="2"/>
      <c r="S1304" s="2"/>
      <c r="T1304" s="2"/>
      <c r="U1304" s="2"/>
      <c r="V1304" s="2"/>
      <c r="W1304" s="2"/>
    </row>
    <row r="1305" spans="2:23" ht="15" customHeight="1" x14ac:dyDescent="0.35">
      <c r="B1305" s="349"/>
      <c r="C1305" s="715" t="str">
        <f t="shared" si="78"/>
        <v/>
      </c>
      <c r="D1305" s="458">
        <f>IF(ISNUMBER(Summary!$D$17), DATE(Summary!$D$17, 1, 1) + INT((ROW(B1267)-1)/24), DATE(2024, 1, 1) + INT((ROW(B1267)-1)/24))</f>
        <v>45344</v>
      </c>
      <c r="E1305" s="459">
        <v>0.75000000000000011</v>
      </c>
      <c r="F1305" s="780"/>
      <c r="G1305" s="780"/>
      <c r="H1305" s="460">
        <f t="shared" si="76"/>
        <v>0</v>
      </c>
      <c r="I1305" s="460">
        <f t="shared" si="77"/>
        <v>0</v>
      </c>
      <c r="J1305" s="460">
        <f t="shared" si="79"/>
        <v>0</v>
      </c>
      <c r="K1305" s="9"/>
      <c r="P1305" s="2"/>
      <c r="Q1305" s="27"/>
      <c r="R1305" s="2"/>
      <c r="S1305" s="2"/>
      <c r="T1305" s="2"/>
      <c r="U1305" s="2"/>
      <c r="V1305" s="2"/>
      <c r="W1305" s="2"/>
    </row>
    <row r="1306" spans="2:23" ht="15" customHeight="1" x14ac:dyDescent="0.35">
      <c r="B1306" s="349"/>
      <c r="C1306" s="715" t="str">
        <f t="shared" si="78"/>
        <v/>
      </c>
      <c r="D1306" s="458">
        <f>IF(ISNUMBER(Summary!$D$17), DATE(Summary!$D$17, 1, 1) + INT((ROW(B1268)-1)/24), DATE(2024, 1, 1) + INT((ROW(B1268)-1)/24))</f>
        <v>45344</v>
      </c>
      <c r="E1306" s="459">
        <v>0.79166666666666674</v>
      </c>
      <c r="F1306" s="780"/>
      <c r="G1306" s="780"/>
      <c r="H1306" s="460">
        <f t="shared" si="76"/>
        <v>0</v>
      </c>
      <c r="I1306" s="460">
        <f t="shared" si="77"/>
        <v>0</v>
      </c>
      <c r="J1306" s="460">
        <f t="shared" si="79"/>
        <v>0</v>
      </c>
      <c r="K1306" s="9"/>
      <c r="P1306" s="2"/>
      <c r="Q1306" s="27"/>
      <c r="R1306" s="2"/>
      <c r="S1306" s="2"/>
      <c r="T1306" s="2"/>
      <c r="U1306" s="2"/>
      <c r="V1306" s="2"/>
      <c r="W1306" s="2"/>
    </row>
    <row r="1307" spans="2:23" ht="15" customHeight="1" x14ac:dyDescent="0.35">
      <c r="B1307" s="349"/>
      <c r="C1307" s="715" t="str">
        <f t="shared" si="78"/>
        <v/>
      </c>
      <c r="D1307" s="458">
        <f>IF(ISNUMBER(Summary!$D$17), DATE(Summary!$D$17, 1, 1) + INT((ROW(B1269)-1)/24), DATE(2024, 1, 1) + INT((ROW(B1269)-1)/24))</f>
        <v>45344</v>
      </c>
      <c r="E1307" s="459">
        <v>0.83333333333333337</v>
      </c>
      <c r="F1307" s="780"/>
      <c r="G1307" s="780"/>
      <c r="H1307" s="460">
        <f t="shared" si="76"/>
        <v>0</v>
      </c>
      <c r="I1307" s="460">
        <f t="shared" si="77"/>
        <v>0</v>
      </c>
      <c r="J1307" s="460">
        <f t="shared" si="79"/>
        <v>0</v>
      </c>
      <c r="K1307" s="9"/>
      <c r="P1307" s="2"/>
      <c r="Q1307" s="27"/>
      <c r="R1307" s="2"/>
      <c r="S1307" s="2"/>
      <c r="T1307" s="2"/>
      <c r="U1307" s="2"/>
      <c r="V1307" s="2"/>
      <c r="W1307" s="2"/>
    </row>
    <row r="1308" spans="2:23" ht="15" customHeight="1" x14ac:dyDescent="0.35">
      <c r="B1308" s="349"/>
      <c r="C1308" s="715" t="str">
        <f t="shared" si="78"/>
        <v/>
      </c>
      <c r="D1308" s="458">
        <f>IF(ISNUMBER(Summary!$D$17), DATE(Summary!$D$17, 1, 1) + INT((ROW(B1270)-1)/24), DATE(2024, 1, 1) + INT((ROW(B1270)-1)/24))</f>
        <v>45344</v>
      </c>
      <c r="E1308" s="459">
        <v>0.87500000000000011</v>
      </c>
      <c r="F1308" s="780"/>
      <c r="G1308" s="780"/>
      <c r="H1308" s="460">
        <f t="shared" si="76"/>
        <v>0</v>
      </c>
      <c r="I1308" s="460">
        <f t="shared" si="77"/>
        <v>0</v>
      </c>
      <c r="J1308" s="460">
        <f t="shared" si="79"/>
        <v>0</v>
      </c>
      <c r="K1308" s="9"/>
      <c r="P1308" s="2"/>
      <c r="Q1308" s="27"/>
      <c r="R1308" s="2"/>
      <c r="S1308" s="2"/>
      <c r="T1308" s="2"/>
      <c r="U1308" s="2"/>
      <c r="V1308" s="2"/>
      <c r="W1308" s="2"/>
    </row>
    <row r="1309" spans="2:23" ht="15" customHeight="1" x14ac:dyDescent="0.35">
      <c r="B1309" s="349"/>
      <c r="C1309" s="715" t="str">
        <f t="shared" si="78"/>
        <v/>
      </c>
      <c r="D1309" s="458">
        <f>IF(ISNUMBER(Summary!$D$17), DATE(Summary!$D$17, 1, 1) + INT((ROW(B1271)-1)/24), DATE(2024, 1, 1) + INT((ROW(B1271)-1)/24))</f>
        <v>45344</v>
      </c>
      <c r="E1309" s="459">
        <v>0.91666666666666674</v>
      </c>
      <c r="F1309" s="780"/>
      <c r="G1309" s="780"/>
      <c r="H1309" s="460">
        <f t="shared" si="76"/>
        <v>0</v>
      </c>
      <c r="I1309" s="460">
        <f t="shared" si="77"/>
        <v>0</v>
      </c>
      <c r="J1309" s="460">
        <f t="shared" si="79"/>
        <v>0</v>
      </c>
      <c r="K1309" s="9"/>
      <c r="P1309" s="2"/>
      <c r="Q1309" s="27"/>
      <c r="R1309" s="2"/>
      <c r="S1309" s="2"/>
      <c r="T1309" s="2"/>
      <c r="U1309" s="2"/>
      <c r="V1309" s="2"/>
      <c r="W1309" s="2"/>
    </row>
    <row r="1310" spans="2:23" ht="15" customHeight="1" x14ac:dyDescent="0.35">
      <c r="B1310" s="349"/>
      <c r="C1310" s="715" t="str">
        <f t="shared" si="78"/>
        <v/>
      </c>
      <c r="D1310" s="458">
        <f>IF(ISNUMBER(Summary!$D$17), DATE(Summary!$D$17, 1, 1) + INT((ROW(B1272)-1)/24), DATE(2024, 1, 1) + INT((ROW(B1272)-1)/24))</f>
        <v>45344</v>
      </c>
      <c r="E1310" s="459">
        <v>0.95833333333333337</v>
      </c>
      <c r="F1310" s="780"/>
      <c r="G1310" s="780"/>
      <c r="H1310" s="460">
        <f t="shared" si="76"/>
        <v>0</v>
      </c>
      <c r="I1310" s="460">
        <f t="shared" si="77"/>
        <v>0</v>
      </c>
      <c r="J1310" s="460">
        <f t="shared" si="79"/>
        <v>0</v>
      </c>
      <c r="K1310" s="9"/>
      <c r="P1310" s="2"/>
      <c r="Q1310" s="27"/>
      <c r="R1310" s="2"/>
      <c r="S1310" s="2"/>
      <c r="T1310" s="2"/>
      <c r="U1310" s="2"/>
      <c r="V1310" s="2"/>
      <c r="W1310" s="2"/>
    </row>
    <row r="1311" spans="2:23" ht="15" customHeight="1" x14ac:dyDescent="0.35">
      <c r="B1311" s="457"/>
      <c r="C1311" s="715">
        <f t="shared" si="78"/>
        <v>45345</v>
      </c>
      <c r="D1311" s="458">
        <f>IF(ISNUMBER(Summary!$D$17), DATE(Summary!$D$17, 1, 1) + INT((ROW(B1273)-1)/24), DATE(2024, 1, 1) + INT((ROW(B1273)-1)/24))</f>
        <v>45345</v>
      </c>
      <c r="E1311" s="459">
        <v>3.1225022567582528E-17</v>
      </c>
      <c r="F1311" s="780"/>
      <c r="G1311" s="780"/>
      <c r="H1311" s="460">
        <f t="shared" si="76"/>
        <v>0</v>
      </c>
      <c r="I1311" s="460">
        <f t="shared" si="77"/>
        <v>0</v>
      </c>
      <c r="J1311" s="460">
        <f t="shared" si="79"/>
        <v>0</v>
      </c>
      <c r="K1311" s="9"/>
      <c r="P1311" s="2"/>
      <c r="Q1311" s="27"/>
      <c r="R1311" s="2"/>
      <c r="S1311" s="2"/>
      <c r="T1311" s="2"/>
      <c r="U1311" s="2"/>
      <c r="V1311" s="2"/>
      <c r="W1311" s="2"/>
    </row>
    <row r="1312" spans="2:23" ht="15" customHeight="1" x14ac:dyDescent="0.35">
      <c r="B1312" s="349"/>
      <c r="C1312" s="715" t="str">
        <f t="shared" si="78"/>
        <v/>
      </c>
      <c r="D1312" s="458">
        <f>IF(ISNUMBER(Summary!$D$17), DATE(Summary!$D$17, 1, 1) + INT((ROW(B1274)-1)/24), DATE(2024, 1, 1) + INT((ROW(B1274)-1)/24))</f>
        <v>45345</v>
      </c>
      <c r="E1312" s="459">
        <v>4.1666666666666699E-2</v>
      </c>
      <c r="F1312" s="780"/>
      <c r="G1312" s="780"/>
      <c r="H1312" s="460">
        <f t="shared" si="76"/>
        <v>0</v>
      </c>
      <c r="I1312" s="460">
        <f t="shared" si="77"/>
        <v>0</v>
      </c>
      <c r="J1312" s="460">
        <f t="shared" si="79"/>
        <v>0</v>
      </c>
      <c r="K1312" s="9"/>
      <c r="P1312" s="2"/>
      <c r="Q1312" s="27"/>
      <c r="R1312" s="2"/>
      <c r="S1312" s="2"/>
      <c r="T1312" s="2"/>
      <c r="U1312" s="2"/>
      <c r="V1312" s="2"/>
      <c r="W1312" s="2"/>
    </row>
    <row r="1313" spans="2:23" ht="15" customHeight="1" x14ac:dyDescent="0.35">
      <c r="B1313" s="349"/>
      <c r="C1313" s="715" t="str">
        <f t="shared" si="78"/>
        <v/>
      </c>
      <c r="D1313" s="458">
        <f>IF(ISNUMBER(Summary!$D$17), DATE(Summary!$D$17, 1, 1) + INT((ROW(B1275)-1)/24), DATE(2024, 1, 1) + INT((ROW(B1275)-1)/24))</f>
        <v>45345</v>
      </c>
      <c r="E1313" s="459">
        <v>8.333333333333337E-2</v>
      </c>
      <c r="F1313" s="780"/>
      <c r="G1313" s="780"/>
      <c r="H1313" s="460">
        <f t="shared" si="76"/>
        <v>0</v>
      </c>
      <c r="I1313" s="460">
        <f t="shared" si="77"/>
        <v>0</v>
      </c>
      <c r="J1313" s="460">
        <f t="shared" si="79"/>
        <v>0</v>
      </c>
      <c r="K1313" s="9"/>
      <c r="P1313" s="2"/>
      <c r="Q1313" s="27"/>
      <c r="R1313" s="2"/>
      <c r="S1313" s="2"/>
      <c r="T1313" s="2"/>
      <c r="U1313" s="2"/>
      <c r="V1313" s="2"/>
      <c r="W1313" s="2"/>
    </row>
    <row r="1314" spans="2:23" ht="15" customHeight="1" x14ac:dyDescent="0.35">
      <c r="B1314" s="349"/>
      <c r="C1314" s="715" t="str">
        <f t="shared" si="78"/>
        <v/>
      </c>
      <c r="D1314" s="458">
        <f>IF(ISNUMBER(Summary!$D$17), DATE(Summary!$D$17, 1, 1) + INT((ROW(B1276)-1)/24), DATE(2024, 1, 1) + INT((ROW(B1276)-1)/24))</f>
        <v>45345</v>
      </c>
      <c r="E1314" s="459">
        <v>0.12500000000000006</v>
      </c>
      <c r="F1314" s="780"/>
      <c r="G1314" s="780"/>
      <c r="H1314" s="460">
        <f t="shared" si="76"/>
        <v>0</v>
      </c>
      <c r="I1314" s="460">
        <f t="shared" si="77"/>
        <v>0</v>
      </c>
      <c r="J1314" s="460">
        <f t="shared" si="79"/>
        <v>0</v>
      </c>
      <c r="K1314" s="9"/>
      <c r="P1314" s="2"/>
      <c r="Q1314" s="27"/>
      <c r="R1314" s="2"/>
      <c r="S1314" s="2"/>
      <c r="T1314" s="2"/>
      <c r="U1314" s="2"/>
      <c r="V1314" s="2"/>
      <c r="W1314" s="2"/>
    </row>
    <row r="1315" spans="2:23" ht="15" customHeight="1" x14ac:dyDescent="0.35">
      <c r="B1315" s="349"/>
      <c r="C1315" s="715" t="str">
        <f t="shared" si="78"/>
        <v/>
      </c>
      <c r="D1315" s="458">
        <f>IF(ISNUMBER(Summary!$D$17), DATE(Summary!$D$17, 1, 1) + INT((ROW(B1277)-1)/24), DATE(2024, 1, 1) + INT((ROW(B1277)-1)/24))</f>
        <v>45345</v>
      </c>
      <c r="E1315" s="459">
        <v>0.16666666666666669</v>
      </c>
      <c r="F1315" s="780"/>
      <c r="G1315" s="780"/>
      <c r="H1315" s="460">
        <f t="shared" si="76"/>
        <v>0</v>
      </c>
      <c r="I1315" s="460">
        <f t="shared" si="77"/>
        <v>0</v>
      </c>
      <c r="J1315" s="460">
        <f t="shared" si="79"/>
        <v>0</v>
      </c>
      <c r="K1315" s="9"/>
      <c r="P1315" s="2"/>
      <c r="Q1315" s="27"/>
      <c r="R1315" s="2"/>
      <c r="S1315" s="2"/>
      <c r="T1315" s="2"/>
      <c r="U1315" s="2"/>
      <c r="V1315" s="2"/>
      <c r="W1315" s="2"/>
    </row>
    <row r="1316" spans="2:23" ht="15" customHeight="1" x14ac:dyDescent="0.35">
      <c r="B1316" s="349"/>
      <c r="C1316" s="715" t="str">
        <f t="shared" si="78"/>
        <v/>
      </c>
      <c r="D1316" s="458">
        <f>IF(ISNUMBER(Summary!$D$17), DATE(Summary!$D$17, 1, 1) + INT((ROW(B1278)-1)/24), DATE(2024, 1, 1) + INT((ROW(B1278)-1)/24))</f>
        <v>45345</v>
      </c>
      <c r="E1316" s="459">
        <v>0.20833333333333337</v>
      </c>
      <c r="F1316" s="780"/>
      <c r="G1316" s="780"/>
      <c r="H1316" s="460">
        <f t="shared" si="76"/>
        <v>0</v>
      </c>
      <c r="I1316" s="460">
        <f t="shared" si="77"/>
        <v>0</v>
      </c>
      <c r="J1316" s="460">
        <f t="shared" si="79"/>
        <v>0</v>
      </c>
      <c r="K1316" s="9"/>
      <c r="P1316" s="2"/>
      <c r="Q1316" s="27"/>
      <c r="R1316" s="2"/>
      <c r="S1316" s="2"/>
      <c r="T1316" s="2"/>
      <c r="U1316" s="2"/>
      <c r="V1316" s="2"/>
      <c r="W1316" s="2"/>
    </row>
    <row r="1317" spans="2:23" ht="15" customHeight="1" x14ac:dyDescent="0.35">
      <c r="B1317" s="349"/>
      <c r="C1317" s="715" t="str">
        <f t="shared" si="78"/>
        <v/>
      </c>
      <c r="D1317" s="458">
        <f>IF(ISNUMBER(Summary!$D$17), DATE(Summary!$D$17, 1, 1) + INT((ROW(B1279)-1)/24), DATE(2024, 1, 1) + INT((ROW(B1279)-1)/24))</f>
        <v>45345</v>
      </c>
      <c r="E1317" s="459">
        <v>0.25</v>
      </c>
      <c r="F1317" s="780"/>
      <c r="G1317" s="780"/>
      <c r="H1317" s="460">
        <f t="shared" si="76"/>
        <v>0</v>
      </c>
      <c r="I1317" s="460">
        <f t="shared" si="77"/>
        <v>0</v>
      </c>
      <c r="J1317" s="460">
        <f t="shared" si="79"/>
        <v>0</v>
      </c>
      <c r="K1317" s="9"/>
      <c r="P1317" s="2"/>
      <c r="Q1317" s="27"/>
      <c r="R1317" s="2"/>
      <c r="S1317" s="2"/>
      <c r="T1317" s="2"/>
      <c r="U1317" s="2"/>
      <c r="V1317" s="2"/>
      <c r="W1317" s="2"/>
    </row>
    <row r="1318" spans="2:23" ht="15" customHeight="1" x14ac:dyDescent="0.35">
      <c r="B1318" s="349"/>
      <c r="C1318" s="715" t="str">
        <f t="shared" si="78"/>
        <v/>
      </c>
      <c r="D1318" s="458">
        <f>IF(ISNUMBER(Summary!$D$17), DATE(Summary!$D$17, 1, 1) + INT((ROW(B1280)-1)/24), DATE(2024, 1, 1) + INT((ROW(B1280)-1)/24))</f>
        <v>45345</v>
      </c>
      <c r="E1318" s="459">
        <v>0.29166666666666669</v>
      </c>
      <c r="F1318" s="780"/>
      <c r="G1318" s="780"/>
      <c r="H1318" s="460">
        <f t="shared" si="76"/>
        <v>0</v>
      </c>
      <c r="I1318" s="460">
        <f t="shared" si="77"/>
        <v>0</v>
      </c>
      <c r="J1318" s="460">
        <f t="shared" si="79"/>
        <v>0</v>
      </c>
      <c r="K1318" s="9"/>
      <c r="P1318" s="2"/>
      <c r="Q1318" s="27"/>
      <c r="R1318" s="2"/>
      <c r="S1318" s="2"/>
      <c r="T1318" s="2"/>
      <c r="U1318" s="2"/>
      <c r="V1318" s="2"/>
      <c r="W1318" s="2"/>
    </row>
    <row r="1319" spans="2:23" ht="15" customHeight="1" x14ac:dyDescent="0.35">
      <c r="B1319" s="349"/>
      <c r="C1319" s="715" t="str">
        <f t="shared" si="78"/>
        <v/>
      </c>
      <c r="D1319" s="458">
        <f>IF(ISNUMBER(Summary!$D$17), DATE(Summary!$D$17, 1, 1) + INT((ROW(B1281)-1)/24), DATE(2024, 1, 1) + INT((ROW(B1281)-1)/24))</f>
        <v>45345</v>
      </c>
      <c r="E1319" s="459">
        <v>0.33333333333333337</v>
      </c>
      <c r="F1319" s="780"/>
      <c r="G1319" s="780"/>
      <c r="H1319" s="460">
        <f t="shared" ref="H1319:H1382" si="80">IF(G1319&gt;F1319,F1319,G1319)</f>
        <v>0</v>
      </c>
      <c r="I1319" s="460">
        <f t="shared" ref="I1319:I1382" si="81">F1319-H1319</f>
        <v>0</v>
      </c>
      <c r="J1319" s="460">
        <f t="shared" si="79"/>
        <v>0</v>
      </c>
      <c r="K1319" s="9"/>
      <c r="P1319" s="2"/>
      <c r="Q1319" s="27"/>
      <c r="R1319" s="2"/>
      <c r="S1319" s="2"/>
      <c r="T1319" s="2"/>
      <c r="U1319" s="2"/>
      <c r="V1319" s="2"/>
      <c r="W1319" s="2"/>
    </row>
    <row r="1320" spans="2:23" ht="15" customHeight="1" x14ac:dyDescent="0.35">
      <c r="B1320" s="349"/>
      <c r="C1320" s="715" t="str">
        <f t="shared" ref="C1320:C1383" si="82">IF(MOD(ROW()-ROW($E$39), 24)=0, $D1320, "")</f>
        <v/>
      </c>
      <c r="D1320" s="458">
        <f>IF(ISNUMBER(Summary!$D$17), DATE(Summary!$D$17, 1, 1) + INT((ROW(B1282)-1)/24), DATE(2024, 1, 1) + INT((ROW(B1282)-1)/24))</f>
        <v>45345</v>
      </c>
      <c r="E1320" s="459">
        <v>0.375</v>
      </c>
      <c r="F1320" s="780"/>
      <c r="G1320" s="780"/>
      <c r="H1320" s="460">
        <f t="shared" si="80"/>
        <v>0</v>
      </c>
      <c r="I1320" s="460">
        <f t="shared" si="81"/>
        <v>0</v>
      </c>
      <c r="J1320" s="460">
        <f t="shared" ref="J1320:J1383" si="83">G1320-H1320</f>
        <v>0</v>
      </c>
      <c r="K1320" s="9"/>
      <c r="P1320" s="2"/>
      <c r="Q1320" s="27"/>
      <c r="R1320" s="2"/>
      <c r="S1320" s="2"/>
      <c r="T1320" s="2"/>
      <c r="U1320" s="2"/>
      <c r="V1320" s="2"/>
      <c r="W1320" s="2"/>
    </row>
    <row r="1321" spans="2:23" ht="15" customHeight="1" x14ac:dyDescent="0.35">
      <c r="B1321" s="349"/>
      <c r="C1321" s="715" t="str">
        <f t="shared" si="82"/>
        <v/>
      </c>
      <c r="D1321" s="458">
        <f>IF(ISNUMBER(Summary!$D$17), DATE(Summary!$D$17, 1, 1) + INT((ROW(B1283)-1)/24), DATE(2024, 1, 1) + INT((ROW(B1283)-1)/24))</f>
        <v>45345</v>
      </c>
      <c r="E1321" s="459">
        <v>0.41666666666666669</v>
      </c>
      <c r="F1321" s="780"/>
      <c r="G1321" s="780"/>
      <c r="H1321" s="460">
        <f t="shared" si="80"/>
        <v>0</v>
      </c>
      <c r="I1321" s="460">
        <f t="shared" si="81"/>
        <v>0</v>
      </c>
      <c r="J1321" s="460">
        <f t="shared" si="83"/>
        <v>0</v>
      </c>
      <c r="K1321" s="9"/>
      <c r="P1321" s="2"/>
      <c r="Q1321" s="27"/>
      <c r="R1321" s="2"/>
      <c r="S1321" s="2"/>
      <c r="T1321" s="2"/>
      <c r="U1321" s="2"/>
      <c r="V1321" s="2"/>
      <c r="W1321" s="2"/>
    </row>
    <row r="1322" spans="2:23" ht="15" customHeight="1" x14ac:dyDescent="0.35">
      <c r="B1322" s="349"/>
      <c r="C1322" s="715" t="str">
        <f t="shared" si="82"/>
        <v/>
      </c>
      <c r="D1322" s="458">
        <f>IF(ISNUMBER(Summary!$D$17), DATE(Summary!$D$17, 1, 1) + INT((ROW(B1284)-1)/24), DATE(2024, 1, 1) + INT((ROW(B1284)-1)/24))</f>
        <v>45345</v>
      </c>
      <c r="E1322" s="459">
        <v>0.45833333333333337</v>
      </c>
      <c r="F1322" s="780"/>
      <c r="G1322" s="780"/>
      <c r="H1322" s="460">
        <f t="shared" si="80"/>
        <v>0</v>
      </c>
      <c r="I1322" s="460">
        <f t="shared" si="81"/>
        <v>0</v>
      </c>
      <c r="J1322" s="460">
        <f t="shared" si="83"/>
        <v>0</v>
      </c>
      <c r="K1322" s="9"/>
      <c r="P1322" s="2"/>
      <c r="Q1322" s="27"/>
      <c r="R1322" s="2"/>
      <c r="S1322" s="2"/>
      <c r="T1322" s="2"/>
      <c r="U1322" s="2"/>
      <c r="V1322" s="2"/>
      <c r="W1322" s="2"/>
    </row>
    <row r="1323" spans="2:23" ht="15" customHeight="1" x14ac:dyDescent="0.35">
      <c r="B1323" s="349"/>
      <c r="C1323" s="715" t="str">
        <f t="shared" si="82"/>
        <v/>
      </c>
      <c r="D1323" s="458">
        <f>IF(ISNUMBER(Summary!$D$17), DATE(Summary!$D$17, 1, 1) + INT((ROW(B1285)-1)/24), DATE(2024, 1, 1) + INT((ROW(B1285)-1)/24))</f>
        <v>45345</v>
      </c>
      <c r="E1323" s="459">
        <v>0.50000000000000011</v>
      </c>
      <c r="F1323" s="780"/>
      <c r="G1323" s="780"/>
      <c r="H1323" s="460">
        <f t="shared" si="80"/>
        <v>0</v>
      </c>
      <c r="I1323" s="460">
        <f t="shared" si="81"/>
        <v>0</v>
      </c>
      <c r="J1323" s="460">
        <f t="shared" si="83"/>
        <v>0</v>
      </c>
      <c r="K1323" s="9"/>
      <c r="P1323" s="2"/>
      <c r="Q1323" s="27"/>
      <c r="R1323" s="2"/>
      <c r="S1323" s="2"/>
      <c r="T1323" s="2"/>
      <c r="U1323" s="2"/>
      <c r="V1323" s="2"/>
      <c r="W1323" s="2"/>
    </row>
    <row r="1324" spans="2:23" ht="15" customHeight="1" x14ac:dyDescent="0.35">
      <c r="B1324" s="349"/>
      <c r="C1324" s="715" t="str">
        <f t="shared" si="82"/>
        <v/>
      </c>
      <c r="D1324" s="458">
        <f>IF(ISNUMBER(Summary!$D$17), DATE(Summary!$D$17, 1, 1) + INT((ROW(B1286)-1)/24), DATE(2024, 1, 1) + INT((ROW(B1286)-1)/24))</f>
        <v>45345</v>
      </c>
      <c r="E1324" s="459">
        <v>0.54166666666666674</v>
      </c>
      <c r="F1324" s="780"/>
      <c r="G1324" s="780"/>
      <c r="H1324" s="460">
        <f t="shared" si="80"/>
        <v>0</v>
      </c>
      <c r="I1324" s="460">
        <f t="shared" si="81"/>
        <v>0</v>
      </c>
      <c r="J1324" s="460">
        <f t="shared" si="83"/>
        <v>0</v>
      </c>
      <c r="K1324" s="9"/>
      <c r="P1324" s="2"/>
      <c r="Q1324" s="27"/>
      <c r="R1324" s="2"/>
      <c r="S1324" s="2"/>
      <c r="T1324" s="2"/>
      <c r="U1324" s="2"/>
      <c r="V1324" s="2"/>
      <c r="W1324" s="2"/>
    </row>
    <row r="1325" spans="2:23" ht="15" customHeight="1" x14ac:dyDescent="0.35">
      <c r="B1325" s="349"/>
      <c r="C1325" s="715" t="str">
        <f t="shared" si="82"/>
        <v/>
      </c>
      <c r="D1325" s="458">
        <f>IF(ISNUMBER(Summary!$D$17), DATE(Summary!$D$17, 1, 1) + INT((ROW(B1287)-1)/24), DATE(2024, 1, 1) + INT((ROW(B1287)-1)/24))</f>
        <v>45345</v>
      </c>
      <c r="E1325" s="459">
        <v>0.58333333333333337</v>
      </c>
      <c r="F1325" s="780"/>
      <c r="G1325" s="780"/>
      <c r="H1325" s="460">
        <f t="shared" si="80"/>
        <v>0</v>
      </c>
      <c r="I1325" s="460">
        <f t="shared" si="81"/>
        <v>0</v>
      </c>
      <c r="J1325" s="460">
        <f t="shared" si="83"/>
        <v>0</v>
      </c>
      <c r="K1325" s="9"/>
      <c r="P1325" s="2"/>
      <c r="Q1325" s="27"/>
      <c r="R1325" s="2"/>
      <c r="S1325" s="2"/>
      <c r="T1325" s="2"/>
      <c r="U1325" s="2"/>
      <c r="V1325" s="2"/>
      <c r="W1325" s="2"/>
    </row>
    <row r="1326" spans="2:23" ht="15" customHeight="1" x14ac:dyDescent="0.35">
      <c r="B1326" s="349"/>
      <c r="C1326" s="715" t="str">
        <f t="shared" si="82"/>
        <v/>
      </c>
      <c r="D1326" s="458">
        <f>IF(ISNUMBER(Summary!$D$17), DATE(Summary!$D$17, 1, 1) + INT((ROW(B1288)-1)/24), DATE(2024, 1, 1) + INT((ROW(B1288)-1)/24))</f>
        <v>45345</v>
      </c>
      <c r="E1326" s="459">
        <v>0.62500000000000011</v>
      </c>
      <c r="F1326" s="780"/>
      <c r="G1326" s="780"/>
      <c r="H1326" s="460">
        <f t="shared" si="80"/>
        <v>0</v>
      </c>
      <c r="I1326" s="460">
        <f t="shared" si="81"/>
        <v>0</v>
      </c>
      <c r="J1326" s="460">
        <f t="shared" si="83"/>
        <v>0</v>
      </c>
      <c r="K1326" s="9"/>
      <c r="P1326" s="2"/>
      <c r="Q1326" s="27"/>
      <c r="R1326" s="2"/>
      <c r="S1326" s="2"/>
      <c r="T1326" s="2"/>
      <c r="U1326" s="2"/>
      <c r="V1326" s="2"/>
      <c r="W1326" s="2"/>
    </row>
    <row r="1327" spans="2:23" ht="15" customHeight="1" x14ac:dyDescent="0.35">
      <c r="B1327" s="349"/>
      <c r="C1327" s="715" t="str">
        <f t="shared" si="82"/>
        <v/>
      </c>
      <c r="D1327" s="458">
        <f>IF(ISNUMBER(Summary!$D$17), DATE(Summary!$D$17, 1, 1) + INT((ROW(B1289)-1)/24), DATE(2024, 1, 1) + INT((ROW(B1289)-1)/24))</f>
        <v>45345</v>
      </c>
      <c r="E1327" s="459">
        <v>0.66666666666666674</v>
      </c>
      <c r="F1327" s="780"/>
      <c r="G1327" s="780"/>
      <c r="H1327" s="460">
        <f t="shared" si="80"/>
        <v>0</v>
      </c>
      <c r="I1327" s="460">
        <f t="shared" si="81"/>
        <v>0</v>
      </c>
      <c r="J1327" s="460">
        <f t="shared" si="83"/>
        <v>0</v>
      </c>
      <c r="K1327" s="9"/>
      <c r="P1327" s="2"/>
      <c r="Q1327" s="27"/>
      <c r="R1327" s="2"/>
      <c r="S1327" s="2"/>
      <c r="T1327" s="2"/>
      <c r="U1327" s="2"/>
      <c r="V1327" s="2"/>
      <c r="W1327" s="2"/>
    </row>
    <row r="1328" spans="2:23" ht="15" customHeight="1" x14ac:dyDescent="0.35">
      <c r="B1328" s="349"/>
      <c r="C1328" s="715" t="str">
        <f t="shared" si="82"/>
        <v/>
      </c>
      <c r="D1328" s="458">
        <f>IF(ISNUMBER(Summary!$D$17), DATE(Summary!$D$17, 1, 1) + INT((ROW(B1290)-1)/24), DATE(2024, 1, 1) + INT((ROW(B1290)-1)/24))</f>
        <v>45345</v>
      </c>
      <c r="E1328" s="459">
        <v>0.70833333333333337</v>
      </c>
      <c r="F1328" s="780"/>
      <c r="G1328" s="780"/>
      <c r="H1328" s="460">
        <f t="shared" si="80"/>
        <v>0</v>
      </c>
      <c r="I1328" s="460">
        <f t="shared" si="81"/>
        <v>0</v>
      </c>
      <c r="J1328" s="460">
        <f t="shared" si="83"/>
        <v>0</v>
      </c>
      <c r="K1328" s="9"/>
      <c r="P1328" s="2"/>
      <c r="Q1328" s="27"/>
      <c r="R1328" s="2"/>
      <c r="S1328" s="2"/>
      <c r="T1328" s="2"/>
      <c r="U1328" s="2"/>
      <c r="V1328" s="2"/>
      <c r="W1328" s="2"/>
    </row>
    <row r="1329" spans="2:23" ht="15" customHeight="1" x14ac:dyDescent="0.35">
      <c r="B1329" s="349"/>
      <c r="C1329" s="715" t="str">
        <f t="shared" si="82"/>
        <v/>
      </c>
      <c r="D1329" s="458">
        <f>IF(ISNUMBER(Summary!$D$17), DATE(Summary!$D$17, 1, 1) + INT((ROW(B1291)-1)/24), DATE(2024, 1, 1) + INT((ROW(B1291)-1)/24))</f>
        <v>45345</v>
      </c>
      <c r="E1329" s="459">
        <v>0.75000000000000011</v>
      </c>
      <c r="F1329" s="780"/>
      <c r="G1329" s="780"/>
      <c r="H1329" s="460">
        <f t="shared" si="80"/>
        <v>0</v>
      </c>
      <c r="I1329" s="460">
        <f t="shared" si="81"/>
        <v>0</v>
      </c>
      <c r="J1329" s="460">
        <f t="shared" si="83"/>
        <v>0</v>
      </c>
      <c r="K1329" s="9"/>
      <c r="P1329" s="2"/>
      <c r="Q1329" s="27"/>
      <c r="R1329" s="2"/>
      <c r="S1329" s="2"/>
      <c r="T1329" s="2"/>
      <c r="U1329" s="2"/>
      <c r="V1329" s="2"/>
      <c r="W1329" s="2"/>
    </row>
    <row r="1330" spans="2:23" ht="15" customHeight="1" x14ac:dyDescent="0.35">
      <c r="B1330" s="349"/>
      <c r="C1330" s="715" t="str">
        <f t="shared" si="82"/>
        <v/>
      </c>
      <c r="D1330" s="458">
        <f>IF(ISNUMBER(Summary!$D$17), DATE(Summary!$D$17, 1, 1) + INT((ROW(B1292)-1)/24), DATE(2024, 1, 1) + INT((ROW(B1292)-1)/24))</f>
        <v>45345</v>
      </c>
      <c r="E1330" s="459">
        <v>0.79166666666666674</v>
      </c>
      <c r="F1330" s="780"/>
      <c r="G1330" s="780"/>
      <c r="H1330" s="460">
        <f t="shared" si="80"/>
        <v>0</v>
      </c>
      <c r="I1330" s="460">
        <f t="shared" si="81"/>
        <v>0</v>
      </c>
      <c r="J1330" s="460">
        <f t="shared" si="83"/>
        <v>0</v>
      </c>
      <c r="K1330" s="9"/>
      <c r="P1330" s="2"/>
      <c r="Q1330" s="27"/>
      <c r="R1330" s="2"/>
      <c r="S1330" s="2"/>
      <c r="T1330" s="2"/>
      <c r="U1330" s="2"/>
      <c r="V1330" s="2"/>
      <c r="W1330" s="2"/>
    </row>
    <row r="1331" spans="2:23" ht="15" customHeight="1" x14ac:dyDescent="0.35">
      <c r="B1331" s="349"/>
      <c r="C1331" s="715" t="str">
        <f t="shared" si="82"/>
        <v/>
      </c>
      <c r="D1331" s="458">
        <f>IF(ISNUMBER(Summary!$D$17), DATE(Summary!$D$17, 1, 1) + INT((ROW(B1293)-1)/24), DATE(2024, 1, 1) + INT((ROW(B1293)-1)/24))</f>
        <v>45345</v>
      </c>
      <c r="E1331" s="459">
        <v>0.83333333333333337</v>
      </c>
      <c r="F1331" s="780"/>
      <c r="G1331" s="780"/>
      <c r="H1331" s="460">
        <f t="shared" si="80"/>
        <v>0</v>
      </c>
      <c r="I1331" s="460">
        <f t="shared" si="81"/>
        <v>0</v>
      </c>
      <c r="J1331" s="460">
        <f t="shared" si="83"/>
        <v>0</v>
      </c>
      <c r="K1331" s="9"/>
      <c r="P1331" s="2"/>
      <c r="Q1331" s="27"/>
      <c r="R1331" s="2"/>
      <c r="S1331" s="2"/>
      <c r="T1331" s="2"/>
      <c r="U1331" s="2"/>
      <c r="V1331" s="2"/>
      <c r="W1331" s="2"/>
    </row>
    <row r="1332" spans="2:23" ht="15" customHeight="1" x14ac:dyDescent="0.35">
      <c r="B1332" s="349"/>
      <c r="C1332" s="715" t="str">
        <f t="shared" si="82"/>
        <v/>
      </c>
      <c r="D1332" s="458">
        <f>IF(ISNUMBER(Summary!$D$17), DATE(Summary!$D$17, 1, 1) + INT((ROW(B1294)-1)/24), DATE(2024, 1, 1) + INT((ROW(B1294)-1)/24))</f>
        <v>45345</v>
      </c>
      <c r="E1332" s="459">
        <v>0.87500000000000011</v>
      </c>
      <c r="F1332" s="780"/>
      <c r="G1332" s="780"/>
      <c r="H1332" s="460">
        <f t="shared" si="80"/>
        <v>0</v>
      </c>
      <c r="I1332" s="460">
        <f t="shared" si="81"/>
        <v>0</v>
      </c>
      <c r="J1332" s="460">
        <f t="shared" si="83"/>
        <v>0</v>
      </c>
      <c r="K1332" s="9"/>
      <c r="P1332" s="2"/>
      <c r="Q1332" s="27"/>
      <c r="R1332" s="2"/>
      <c r="S1332" s="2"/>
      <c r="T1332" s="2"/>
      <c r="U1332" s="2"/>
      <c r="V1332" s="2"/>
      <c r="W1332" s="2"/>
    </row>
    <row r="1333" spans="2:23" ht="15" customHeight="1" x14ac:dyDescent="0.35">
      <c r="B1333" s="349"/>
      <c r="C1333" s="715" t="str">
        <f t="shared" si="82"/>
        <v/>
      </c>
      <c r="D1333" s="458">
        <f>IF(ISNUMBER(Summary!$D$17), DATE(Summary!$D$17, 1, 1) + INT((ROW(B1295)-1)/24), DATE(2024, 1, 1) + INT((ROW(B1295)-1)/24))</f>
        <v>45345</v>
      </c>
      <c r="E1333" s="459">
        <v>0.91666666666666674</v>
      </c>
      <c r="F1333" s="780"/>
      <c r="G1333" s="780"/>
      <c r="H1333" s="460">
        <f t="shared" si="80"/>
        <v>0</v>
      </c>
      <c r="I1333" s="460">
        <f t="shared" si="81"/>
        <v>0</v>
      </c>
      <c r="J1333" s="460">
        <f t="shared" si="83"/>
        <v>0</v>
      </c>
      <c r="K1333" s="9"/>
      <c r="P1333" s="2"/>
      <c r="Q1333" s="27"/>
      <c r="R1333" s="2"/>
      <c r="S1333" s="2"/>
      <c r="T1333" s="2"/>
      <c r="U1333" s="2"/>
      <c r="V1333" s="2"/>
      <c r="W1333" s="2"/>
    </row>
    <row r="1334" spans="2:23" ht="15" customHeight="1" x14ac:dyDescent="0.35">
      <c r="B1334" s="349"/>
      <c r="C1334" s="715" t="str">
        <f t="shared" si="82"/>
        <v/>
      </c>
      <c r="D1334" s="458">
        <f>IF(ISNUMBER(Summary!$D$17), DATE(Summary!$D$17, 1, 1) + INT((ROW(B1296)-1)/24), DATE(2024, 1, 1) + INT((ROW(B1296)-1)/24))</f>
        <v>45345</v>
      </c>
      <c r="E1334" s="459">
        <v>0.95833333333333337</v>
      </c>
      <c r="F1334" s="780"/>
      <c r="G1334" s="780"/>
      <c r="H1334" s="460">
        <f t="shared" si="80"/>
        <v>0</v>
      </c>
      <c r="I1334" s="460">
        <f t="shared" si="81"/>
        <v>0</v>
      </c>
      <c r="J1334" s="460">
        <f t="shared" si="83"/>
        <v>0</v>
      </c>
      <c r="K1334" s="9"/>
      <c r="P1334" s="2"/>
      <c r="Q1334" s="27"/>
      <c r="R1334" s="2"/>
      <c r="S1334" s="2"/>
      <c r="T1334" s="2"/>
      <c r="U1334" s="2"/>
      <c r="V1334" s="2"/>
      <c r="W1334" s="2"/>
    </row>
    <row r="1335" spans="2:23" ht="15" customHeight="1" x14ac:dyDescent="0.35">
      <c r="B1335" s="457"/>
      <c r="C1335" s="715">
        <f t="shared" si="82"/>
        <v>45346</v>
      </c>
      <c r="D1335" s="458">
        <f>IF(ISNUMBER(Summary!$D$17), DATE(Summary!$D$17, 1, 1) + INT((ROW(B1297)-1)/24), DATE(2024, 1, 1) + INT((ROW(B1297)-1)/24))</f>
        <v>45346</v>
      </c>
      <c r="E1335" s="459">
        <v>3.1225022567582528E-17</v>
      </c>
      <c r="F1335" s="780"/>
      <c r="G1335" s="780"/>
      <c r="H1335" s="460">
        <f t="shared" si="80"/>
        <v>0</v>
      </c>
      <c r="I1335" s="460">
        <f t="shared" si="81"/>
        <v>0</v>
      </c>
      <c r="J1335" s="460">
        <f t="shared" si="83"/>
        <v>0</v>
      </c>
      <c r="K1335" s="9"/>
      <c r="P1335" s="2"/>
      <c r="Q1335" s="27"/>
      <c r="R1335" s="2"/>
      <c r="S1335" s="2"/>
      <c r="T1335" s="2"/>
      <c r="U1335" s="2"/>
      <c r="V1335" s="2"/>
      <c r="W1335" s="2"/>
    </row>
    <row r="1336" spans="2:23" ht="15" customHeight="1" x14ac:dyDescent="0.35">
      <c r="B1336" s="349"/>
      <c r="C1336" s="715" t="str">
        <f t="shared" si="82"/>
        <v/>
      </c>
      <c r="D1336" s="458">
        <f>IF(ISNUMBER(Summary!$D$17), DATE(Summary!$D$17, 1, 1) + INT((ROW(B1298)-1)/24), DATE(2024, 1, 1) + INT((ROW(B1298)-1)/24))</f>
        <v>45346</v>
      </c>
      <c r="E1336" s="459">
        <v>4.1666666666666699E-2</v>
      </c>
      <c r="F1336" s="780"/>
      <c r="G1336" s="780"/>
      <c r="H1336" s="460">
        <f t="shared" si="80"/>
        <v>0</v>
      </c>
      <c r="I1336" s="460">
        <f t="shared" si="81"/>
        <v>0</v>
      </c>
      <c r="J1336" s="460">
        <f t="shared" si="83"/>
        <v>0</v>
      </c>
      <c r="K1336" s="9"/>
      <c r="P1336" s="2"/>
      <c r="Q1336" s="27"/>
      <c r="R1336" s="2"/>
      <c r="S1336" s="2"/>
      <c r="T1336" s="2"/>
      <c r="U1336" s="2"/>
      <c r="V1336" s="2"/>
      <c r="W1336" s="2"/>
    </row>
    <row r="1337" spans="2:23" ht="15" customHeight="1" x14ac:dyDescent="0.35">
      <c r="B1337" s="349"/>
      <c r="C1337" s="715" t="str">
        <f t="shared" si="82"/>
        <v/>
      </c>
      <c r="D1337" s="458">
        <f>IF(ISNUMBER(Summary!$D$17), DATE(Summary!$D$17, 1, 1) + INT((ROW(B1299)-1)/24), DATE(2024, 1, 1) + INT((ROW(B1299)-1)/24))</f>
        <v>45346</v>
      </c>
      <c r="E1337" s="459">
        <v>8.333333333333337E-2</v>
      </c>
      <c r="F1337" s="780"/>
      <c r="G1337" s="780"/>
      <c r="H1337" s="460">
        <f t="shared" si="80"/>
        <v>0</v>
      </c>
      <c r="I1337" s="460">
        <f t="shared" si="81"/>
        <v>0</v>
      </c>
      <c r="J1337" s="460">
        <f t="shared" si="83"/>
        <v>0</v>
      </c>
      <c r="K1337" s="9"/>
      <c r="P1337" s="2"/>
      <c r="Q1337" s="27"/>
      <c r="R1337" s="2"/>
      <c r="S1337" s="2"/>
      <c r="T1337" s="2"/>
      <c r="U1337" s="2"/>
      <c r="V1337" s="2"/>
      <c r="W1337" s="2"/>
    </row>
    <row r="1338" spans="2:23" ht="15" customHeight="1" x14ac:dyDescent="0.35">
      <c r="B1338" s="349"/>
      <c r="C1338" s="715" t="str">
        <f t="shared" si="82"/>
        <v/>
      </c>
      <c r="D1338" s="458">
        <f>IF(ISNUMBER(Summary!$D$17), DATE(Summary!$D$17, 1, 1) + INT((ROW(B1300)-1)/24), DATE(2024, 1, 1) + INT((ROW(B1300)-1)/24))</f>
        <v>45346</v>
      </c>
      <c r="E1338" s="459">
        <v>0.12500000000000006</v>
      </c>
      <c r="F1338" s="780"/>
      <c r="G1338" s="780"/>
      <c r="H1338" s="460">
        <f t="shared" si="80"/>
        <v>0</v>
      </c>
      <c r="I1338" s="460">
        <f t="shared" si="81"/>
        <v>0</v>
      </c>
      <c r="J1338" s="460">
        <f t="shared" si="83"/>
        <v>0</v>
      </c>
      <c r="K1338" s="9"/>
      <c r="P1338" s="2"/>
      <c r="Q1338" s="27"/>
      <c r="R1338" s="2"/>
      <c r="S1338" s="2"/>
      <c r="T1338" s="2"/>
      <c r="U1338" s="2"/>
      <c r="V1338" s="2"/>
      <c r="W1338" s="2"/>
    </row>
    <row r="1339" spans="2:23" ht="15" customHeight="1" x14ac:dyDescent="0.35">
      <c r="B1339" s="349"/>
      <c r="C1339" s="715" t="str">
        <f t="shared" si="82"/>
        <v/>
      </c>
      <c r="D1339" s="458">
        <f>IF(ISNUMBER(Summary!$D$17), DATE(Summary!$D$17, 1, 1) + INT((ROW(B1301)-1)/24), DATE(2024, 1, 1) + INT((ROW(B1301)-1)/24))</f>
        <v>45346</v>
      </c>
      <c r="E1339" s="459">
        <v>0.16666666666666669</v>
      </c>
      <c r="F1339" s="780"/>
      <c r="G1339" s="780"/>
      <c r="H1339" s="460">
        <f t="shared" si="80"/>
        <v>0</v>
      </c>
      <c r="I1339" s="460">
        <f t="shared" si="81"/>
        <v>0</v>
      </c>
      <c r="J1339" s="460">
        <f t="shared" si="83"/>
        <v>0</v>
      </c>
      <c r="K1339" s="9"/>
      <c r="P1339" s="2"/>
      <c r="Q1339" s="27"/>
      <c r="R1339" s="2"/>
      <c r="S1339" s="2"/>
      <c r="T1339" s="2"/>
      <c r="U1339" s="2"/>
      <c r="V1339" s="2"/>
      <c r="W1339" s="2"/>
    </row>
    <row r="1340" spans="2:23" ht="15" customHeight="1" x14ac:dyDescent="0.35">
      <c r="B1340" s="349"/>
      <c r="C1340" s="715" t="str">
        <f t="shared" si="82"/>
        <v/>
      </c>
      <c r="D1340" s="458">
        <f>IF(ISNUMBER(Summary!$D$17), DATE(Summary!$D$17, 1, 1) + INT((ROW(B1302)-1)/24), DATE(2024, 1, 1) + INT((ROW(B1302)-1)/24))</f>
        <v>45346</v>
      </c>
      <c r="E1340" s="459">
        <v>0.20833333333333337</v>
      </c>
      <c r="F1340" s="780"/>
      <c r="G1340" s="780"/>
      <c r="H1340" s="460">
        <f t="shared" si="80"/>
        <v>0</v>
      </c>
      <c r="I1340" s="460">
        <f t="shared" si="81"/>
        <v>0</v>
      </c>
      <c r="J1340" s="460">
        <f t="shared" si="83"/>
        <v>0</v>
      </c>
      <c r="K1340" s="9"/>
      <c r="P1340" s="2"/>
      <c r="Q1340" s="27"/>
      <c r="R1340" s="2"/>
      <c r="S1340" s="2"/>
      <c r="T1340" s="2"/>
      <c r="U1340" s="2"/>
      <c r="V1340" s="2"/>
      <c r="W1340" s="2"/>
    </row>
    <row r="1341" spans="2:23" ht="15" customHeight="1" x14ac:dyDescent="0.35">
      <c r="B1341" s="349"/>
      <c r="C1341" s="715" t="str">
        <f t="shared" si="82"/>
        <v/>
      </c>
      <c r="D1341" s="458">
        <f>IF(ISNUMBER(Summary!$D$17), DATE(Summary!$D$17, 1, 1) + INT((ROW(B1303)-1)/24), DATE(2024, 1, 1) + INT((ROW(B1303)-1)/24))</f>
        <v>45346</v>
      </c>
      <c r="E1341" s="459">
        <v>0.25</v>
      </c>
      <c r="F1341" s="780"/>
      <c r="G1341" s="780"/>
      <c r="H1341" s="460">
        <f t="shared" si="80"/>
        <v>0</v>
      </c>
      <c r="I1341" s="460">
        <f t="shared" si="81"/>
        <v>0</v>
      </c>
      <c r="J1341" s="460">
        <f t="shared" si="83"/>
        <v>0</v>
      </c>
      <c r="K1341" s="9"/>
      <c r="P1341" s="2"/>
      <c r="Q1341" s="27"/>
      <c r="R1341" s="2"/>
      <c r="S1341" s="2"/>
      <c r="T1341" s="2"/>
      <c r="U1341" s="2"/>
      <c r="V1341" s="2"/>
      <c r="W1341" s="2"/>
    </row>
    <row r="1342" spans="2:23" ht="15" customHeight="1" x14ac:dyDescent="0.35">
      <c r="B1342" s="349"/>
      <c r="C1342" s="715" t="str">
        <f t="shared" si="82"/>
        <v/>
      </c>
      <c r="D1342" s="458">
        <f>IF(ISNUMBER(Summary!$D$17), DATE(Summary!$D$17, 1, 1) + INT((ROW(B1304)-1)/24), DATE(2024, 1, 1) + INT((ROW(B1304)-1)/24))</f>
        <v>45346</v>
      </c>
      <c r="E1342" s="459">
        <v>0.29166666666666669</v>
      </c>
      <c r="F1342" s="780"/>
      <c r="G1342" s="780"/>
      <c r="H1342" s="460">
        <f t="shared" si="80"/>
        <v>0</v>
      </c>
      <c r="I1342" s="460">
        <f t="shared" si="81"/>
        <v>0</v>
      </c>
      <c r="J1342" s="460">
        <f t="shared" si="83"/>
        <v>0</v>
      </c>
      <c r="K1342" s="9"/>
      <c r="P1342" s="2"/>
      <c r="Q1342" s="27"/>
      <c r="R1342" s="2"/>
      <c r="S1342" s="2"/>
      <c r="T1342" s="2"/>
      <c r="U1342" s="2"/>
      <c r="V1342" s="2"/>
      <c r="W1342" s="2"/>
    </row>
    <row r="1343" spans="2:23" ht="15" customHeight="1" x14ac:dyDescent="0.35">
      <c r="B1343" s="349"/>
      <c r="C1343" s="715" t="str">
        <f t="shared" si="82"/>
        <v/>
      </c>
      <c r="D1343" s="458">
        <f>IF(ISNUMBER(Summary!$D$17), DATE(Summary!$D$17, 1, 1) + INT((ROW(B1305)-1)/24), DATE(2024, 1, 1) + INT((ROW(B1305)-1)/24))</f>
        <v>45346</v>
      </c>
      <c r="E1343" s="459">
        <v>0.33333333333333337</v>
      </c>
      <c r="F1343" s="780"/>
      <c r="G1343" s="780"/>
      <c r="H1343" s="460">
        <f t="shared" si="80"/>
        <v>0</v>
      </c>
      <c r="I1343" s="460">
        <f t="shared" si="81"/>
        <v>0</v>
      </c>
      <c r="J1343" s="460">
        <f t="shared" si="83"/>
        <v>0</v>
      </c>
      <c r="K1343" s="9"/>
      <c r="P1343" s="2"/>
      <c r="Q1343" s="27"/>
      <c r="R1343" s="2"/>
      <c r="S1343" s="2"/>
      <c r="T1343" s="2"/>
      <c r="U1343" s="2"/>
      <c r="V1343" s="2"/>
      <c r="W1343" s="2"/>
    </row>
    <row r="1344" spans="2:23" ht="15" customHeight="1" x14ac:dyDescent="0.35">
      <c r="B1344" s="349"/>
      <c r="C1344" s="715" t="str">
        <f t="shared" si="82"/>
        <v/>
      </c>
      <c r="D1344" s="458">
        <f>IF(ISNUMBER(Summary!$D$17), DATE(Summary!$D$17, 1, 1) + INT((ROW(B1306)-1)/24), DATE(2024, 1, 1) + INT((ROW(B1306)-1)/24))</f>
        <v>45346</v>
      </c>
      <c r="E1344" s="459">
        <v>0.375</v>
      </c>
      <c r="F1344" s="780"/>
      <c r="G1344" s="780"/>
      <c r="H1344" s="460">
        <f t="shared" si="80"/>
        <v>0</v>
      </c>
      <c r="I1344" s="460">
        <f t="shared" si="81"/>
        <v>0</v>
      </c>
      <c r="J1344" s="460">
        <f t="shared" si="83"/>
        <v>0</v>
      </c>
      <c r="K1344" s="9"/>
      <c r="P1344" s="2"/>
      <c r="Q1344" s="27"/>
      <c r="R1344" s="2"/>
      <c r="S1344" s="2"/>
      <c r="T1344" s="2"/>
      <c r="U1344" s="2"/>
      <c r="V1344" s="2"/>
      <c r="W1344" s="2"/>
    </row>
    <row r="1345" spans="2:23" ht="15" customHeight="1" x14ac:dyDescent="0.35">
      <c r="B1345" s="349"/>
      <c r="C1345" s="715" t="str">
        <f t="shared" si="82"/>
        <v/>
      </c>
      <c r="D1345" s="458">
        <f>IF(ISNUMBER(Summary!$D$17), DATE(Summary!$D$17, 1, 1) + INT((ROW(B1307)-1)/24), DATE(2024, 1, 1) + INT((ROW(B1307)-1)/24))</f>
        <v>45346</v>
      </c>
      <c r="E1345" s="459">
        <v>0.41666666666666669</v>
      </c>
      <c r="F1345" s="780"/>
      <c r="G1345" s="780"/>
      <c r="H1345" s="460">
        <f t="shared" si="80"/>
        <v>0</v>
      </c>
      <c r="I1345" s="460">
        <f t="shared" si="81"/>
        <v>0</v>
      </c>
      <c r="J1345" s="460">
        <f t="shared" si="83"/>
        <v>0</v>
      </c>
      <c r="K1345" s="9"/>
      <c r="P1345" s="2"/>
      <c r="Q1345" s="27"/>
      <c r="R1345" s="2"/>
      <c r="S1345" s="2"/>
      <c r="T1345" s="2"/>
      <c r="U1345" s="2"/>
      <c r="V1345" s="2"/>
      <c r="W1345" s="2"/>
    </row>
    <row r="1346" spans="2:23" ht="15" customHeight="1" x14ac:dyDescent="0.35">
      <c r="B1346" s="349"/>
      <c r="C1346" s="715" t="str">
        <f t="shared" si="82"/>
        <v/>
      </c>
      <c r="D1346" s="458">
        <f>IF(ISNUMBER(Summary!$D$17), DATE(Summary!$D$17, 1, 1) + INT((ROW(B1308)-1)/24), DATE(2024, 1, 1) + INT((ROW(B1308)-1)/24))</f>
        <v>45346</v>
      </c>
      <c r="E1346" s="459">
        <v>0.45833333333333337</v>
      </c>
      <c r="F1346" s="780"/>
      <c r="G1346" s="780"/>
      <c r="H1346" s="460">
        <f t="shared" si="80"/>
        <v>0</v>
      </c>
      <c r="I1346" s="460">
        <f t="shared" si="81"/>
        <v>0</v>
      </c>
      <c r="J1346" s="460">
        <f t="shared" si="83"/>
        <v>0</v>
      </c>
      <c r="K1346" s="9"/>
      <c r="P1346" s="2"/>
      <c r="Q1346" s="27"/>
      <c r="R1346" s="2"/>
      <c r="S1346" s="2"/>
      <c r="T1346" s="2"/>
      <c r="U1346" s="2"/>
      <c r="V1346" s="2"/>
      <c r="W1346" s="2"/>
    </row>
    <row r="1347" spans="2:23" ht="15" customHeight="1" x14ac:dyDescent="0.35">
      <c r="B1347" s="349"/>
      <c r="C1347" s="715" t="str">
        <f t="shared" si="82"/>
        <v/>
      </c>
      <c r="D1347" s="458">
        <f>IF(ISNUMBER(Summary!$D$17), DATE(Summary!$D$17, 1, 1) + INT((ROW(B1309)-1)/24), DATE(2024, 1, 1) + INT((ROW(B1309)-1)/24))</f>
        <v>45346</v>
      </c>
      <c r="E1347" s="459">
        <v>0.50000000000000011</v>
      </c>
      <c r="F1347" s="780"/>
      <c r="G1347" s="780"/>
      <c r="H1347" s="460">
        <f t="shared" si="80"/>
        <v>0</v>
      </c>
      <c r="I1347" s="460">
        <f t="shared" si="81"/>
        <v>0</v>
      </c>
      <c r="J1347" s="460">
        <f t="shared" si="83"/>
        <v>0</v>
      </c>
      <c r="K1347" s="9"/>
      <c r="P1347" s="2"/>
      <c r="Q1347" s="27"/>
      <c r="R1347" s="2"/>
      <c r="S1347" s="2"/>
      <c r="T1347" s="2"/>
      <c r="U1347" s="2"/>
      <c r="V1347" s="2"/>
      <c r="W1347" s="2"/>
    </row>
    <row r="1348" spans="2:23" ht="15" customHeight="1" x14ac:dyDescent="0.35">
      <c r="B1348" s="349"/>
      <c r="C1348" s="715" t="str">
        <f t="shared" si="82"/>
        <v/>
      </c>
      <c r="D1348" s="458">
        <f>IF(ISNUMBER(Summary!$D$17), DATE(Summary!$D$17, 1, 1) + INT((ROW(B1310)-1)/24), DATE(2024, 1, 1) + INT((ROW(B1310)-1)/24))</f>
        <v>45346</v>
      </c>
      <c r="E1348" s="459">
        <v>0.54166666666666674</v>
      </c>
      <c r="F1348" s="780"/>
      <c r="G1348" s="780"/>
      <c r="H1348" s="460">
        <f t="shared" si="80"/>
        <v>0</v>
      </c>
      <c r="I1348" s="460">
        <f t="shared" si="81"/>
        <v>0</v>
      </c>
      <c r="J1348" s="460">
        <f t="shared" si="83"/>
        <v>0</v>
      </c>
      <c r="K1348" s="9"/>
      <c r="P1348" s="2"/>
      <c r="Q1348" s="27"/>
      <c r="R1348" s="2"/>
      <c r="S1348" s="2"/>
      <c r="T1348" s="2"/>
      <c r="U1348" s="2"/>
      <c r="V1348" s="2"/>
      <c r="W1348" s="2"/>
    </row>
    <row r="1349" spans="2:23" ht="15" customHeight="1" x14ac:dyDescent="0.35">
      <c r="B1349" s="349"/>
      <c r="C1349" s="715" t="str">
        <f t="shared" si="82"/>
        <v/>
      </c>
      <c r="D1349" s="458">
        <f>IF(ISNUMBER(Summary!$D$17), DATE(Summary!$D$17, 1, 1) + INT((ROW(B1311)-1)/24), DATE(2024, 1, 1) + INT((ROW(B1311)-1)/24))</f>
        <v>45346</v>
      </c>
      <c r="E1349" s="459">
        <v>0.58333333333333337</v>
      </c>
      <c r="F1349" s="780"/>
      <c r="G1349" s="780"/>
      <c r="H1349" s="460">
        <f t="shared" si="80"/>
        <v>0</v>
      </c>
      <c r="I1349" s="460">
        <f t="shared" si="81"/>
        <v>0</v>
      </c>
      <c r="J1349" s="460">
        <f t="shared" si="83"/>
        <v>0</v>
      </c>
      <c r="K1349" s="9"/>
      <c r="P1349" s="2"/>
      <c r="Q1349" s="27"/>
      <c r="R1349" s="2"/>
      <c r="S1349" s="2"/>
      <c r="T1349" s="2"/>
      <c r="U1349" s="2"/>
      <c r="V1349" s="2"/>
      <c r="W1349" s="2"/>
    </row>
    <row r="1350" spans="2:23" ht="15" customHeight="1" x14ac:dyDescent="0.35">
      <c r="B1350" s="349"/>
      <c r="C1350" s="715" t="str">
        <f t="shared" si="82"/>
        <v/>
      </c>
      <c r="D1350" s="458">
        <f>IF(ISNUMBER(Summary!$D$17), DATE(Summary!$D$17, 1, 1) + INT((ROW(B1312)-1)/24), DATE(2024, 1, 1) + INT((ROW(B1312)-1)/24))</f>
        <v>45346</v>
      </c>
      <c r="E1350" s="459">
        <v>0.62500000000000011</v>
      </c>
      <c r="F1350" s="780"/>
      <c r="G1350" s="780"/>
      <c r="H1350" s="460">
        <f t="shared" si="80"/>
        <v>0</v>
      </c>
      <c r="I1350" s="460">
        <f t="shared" si="81"/>
        <v>0</v>
      </c>
      <c r="J1350" s="460">
        <f t="shared" si="83"/>
        <v>0</v>
      </c>
      <c r="K1350" s="9"/>
      <c r="P1350" s="2"/>
      <c r="Q1350" s="27"/>
      <c r="R1350" s="2"/>
      <c r="S1350" s="2"/>
      <c r="T1350" s="2"/>
      <c r="U1350" s="2"/>
      <c r="V1350" s="2"/>
      <c r="W1350" s="2"/>
    </row>
    <row r="1351" spans="2:23" ht="15" customHeight="1" x14ac:dyDescent="0.35">
      <c r="B1351" s="349"/>
      <c r="C1351" s="715" t="str">
        <f t="shared" si="82"/>
        <v/>
      </c>
      <c r="D1351" s="458">
        <f>IF(ISNUMBER(Summary!$D$17), DATE(Summary!$D$17, 1, 1) + INT((ROW(B1313)-1)/24), DATE(2024, 1, 1) + INT((ROW(B1313)-1)/24))</f>
        <v>45346</v>
      </c>
      <c r="E1351" s="459">
        <v>0.66666666666666674</v>
      </c>
      <c r="F1351" s="780"/>
      <c r="G1351" s="780"/>
      <c r="H1351" s="460">
        <f t="shared" si="80"/>
        <v>0</v>
      </c>
      <c r="I1351" s="460">
        <f t="shared" si="81"/>
        <v>0</v>
      </c>
      <c r="J1351" s="460">
        <f t="shared" si="83"/>
        <v>0</v>
      </c>
      <c r="K1351" s="9"/>
      <c r="P1351" s="2"/>
      <c r="Q1351" s="27"/>
      <c r="R1351" s="2"/>
      <c r="S1351" s="2"/>
      <c r="T1351" s="2"/>
      <c r="U1351" s="2"/>
      <c r="V1351" s="2"/>
      <c r="W1351" s="2"/>
    </row>
    <row r="1352" spans="2:23" ht="15" customHeight="1" x14ac:dyDescent="0.35">
      <c r="B1352" s="349"/>
      <c r="C1352" s="715" t="str">
        <f t="shared" si="82"/>
        <v/>
      </c>
      <c r="D1352" s="458">
        <f>IF(ISNUMBER(Summary!$D$17), DATE(Summary!$D$17, 1, 1) + INT((ROW(B1314)-1)/24), DATE(2024, 1, 1) + INT((ROW(B1314)-1)/24))</f>
        <v>45346</v>
      </c>
      <c r="E1352" s="459">
        <v>0.70833333333333337</v>
      </c>
      <c r="F1352" s="780"/>
      <c r="G1352" s="780"/>
      <c r="H1352" s="460">
        <f t="shared" si="80"/>
        <v>0</v>
      </c>
      <c r="I1352" s="460">
        <f t="shared" si="81"/>
        <v>0</v>
      </c>
      <c r="J1352" s="460">
        <f t="shared" si="83"/>
        <v>0</v>
      </c>
      <c r="K1352" s="9"/>
      <c r="P1352" s="2"/>
      <c r="Q1352" s="27"/>
      <c r="R1352" s="2"/>
      <c r="S1352" s="2"/>
      <c r="T1352" s="2"/>
      <c r="U1352" s="2"/>
      <c r="V1352" s="2"/>
      <c r="W1352" s="2"/>
    </row>
    <row r="1353" spans="2:23" ht="15" customHeight="1" x14ac:dyDescent="0.35">
      <c r="B1353" s="349"/>
      <c r="C1353" s="715" t="str">
        <f t="shared" si="82"/>
        <v/>
      </c>
      <c r="D1353" s="458">
        <f>IF(ISNUMBER(Summary!$D$17), DATE(Summary!$D$17, 1, 1) + INT((ROW(B1315)-1)/24), DATE(2024, 1, 1) + INT((ROW(B1315)-1)/24))</f>
        <v>45346</v>
      </c>
      <c r="E1353" s="459">
        <v>0.75000000000000011</v>
      </c>
      <c r="F1353" s="780"/>
      <c r="G1353" s="780"/>
      <c r="H1353" s="460">
        <f t="shared" si="80"/>
        <v>0</v>
      </c>
      <c r="I1353" s="460">
        <f t="shared" si="81"/>
        <v>0</v>
      </c>
      <c r="J1353" s="460">
        <f t="shared" si="83"/>
        <v>0</v>
      </c>
      <c r="K1353" s="9"/>
      <c r="P1353" s="2"/>
      <c r="Q1353" s="27"/>
      <c r="R1353" s="2"/>
      <c r="S1353" s="2"/>
      <c r="T1353" s="2"/>
      <c r="U1353" s="2"/>
      <c r="V1353" s="2"/>
      <c r="W1353" s="2"/>
    </row>
    <row r="1354" spans="2:23" ht="15" customHeight="1" x14ac:dyDescent="0.35">
      <c r="B1354" s="349"/>
      <c r="C1354" s="715" t="str">
        <f t="shared" si="82"/>
        <v/>
      </c>
      <c r="D1354" s="458">
        <f>IF(ISNUMBER(Summary!$D$17), DATE(Summary!$D$17, 1, 1) + INT((ROW(B1316)-1)/24), DATE(2024, 1, 1) + INT((ROW(B1316)-1)/24))</f>
        <v>45346</v>
      </c>
      <c r="E1354" s="459">
        <v>0.79166666666666674</v>
      </c>
      <c r="F1354" s="780"/>
      <c r="G1354" s="780"/>
      <c r="H1354" s="460">
        <f t="shared" si="80"/>
        <v>0</v>
      </c>
      <c r="I1354" s="460">
        <f t="shared" si="81"/>
        <v>0</v>
      </c>
      <c r="J1354" s="460">
        <f t="shared" si="83"/>
        <v>0</v>
      </c>
      <c r="K1354" s="9"/>
      <c r="P1354" s="2"/>
      <c r="Q1354" s="27"/>
      <c r="R1354" s="2"/>
      <c r="S1354" s="2"/>
      <c r="T1354" s="2"/>
      <c r="U1354" s="2"/>
      <c r="V1354" s="2"/>
      <c r="W1354" s="2"/>
    </row>
    <row r="1355" spans="2:23" ht="15" customHeight="1" x14ac:dyDescent="0.35">
      <c r="B1355" s="349"/>
      <c r="C1355" s="715" t="str">
        <f t="shared" si="82"/>
        <v/>
      </c>
      <c r="D1355" s="458">
        <f>IF(ISNUMBER(Summary!$D$17), DATE(Summary!$D$17, 1, 1) + INT((ROW(B1317)-1)/24), DATE(2024, 1, 1) + INT((ROW(B1317)-1)/24))</f>
        <v>45346</v>
      </c>
      <c r="E1355" s="459">
        <v>0.83333333333333337</v>
      </c>
      <c r="F1355" s="780"/>
      <c r="G1355" s="780"/>
      <c r="H1355" s="460">
        <f t="shared" si="80"/>
        <v>0</v>
      </c>
      <c r="I1355" s="460">
        <f t="shared" si="81"/>
        <v>0</v>
      </c>
      <c r="J1355" s="460">
        <f t="shared" si="83"/>
        <v>0</v>
      </c>
      <c r="K1355" s="9"/>
      <c r="P1355" s="2"/>
      <c r="Q1355" s="27"/>
      <c r="R1355" s="2"/>
      <c r="S1355" s="2"/>
      <c r="T1355" s="2"/>
      <c r="U1355" s="2"/>
      <c r="V1355" s="2"/>
      <c r="W1355" s="2"/>
    </row>
    <row r="1356" spans="2:23" ht="15" customHeight="1" x14ac:dyDescent="0.35">
      <c r="B1356" s="349"/>
      <c r="C1356" s="715" t="str">
        <f t="shared" si="82"/>
        <v/>
      </c>
      <c r="D1356" s="458">
        <f>IF(ISNUMBER(Summary!$D$17), DATE(Summary!$D$17, 1, 1) + INT((ROW(B1318)-1)/24), DATE(2024, 1, 1) + INT((ROW(B1318)-1)/24))</f>
        <v>45346</v>
      </c>
      <c r="E1356" s="459">
        <v>0.87500000000000011</v>
      </c>
      <c r="F1356" s="780"/>
      <c r="G1356" s="780"/>
      <c r="H1356" s="460">
        <f t="shared" si="80"/>
        <v>0</v>
      </c>
      <c r="I1356" s="460">
        <f t="shared" si="81"/>
        <v>0</v>
      </c>
      <c r="J1356" s="460">
        <f t="shared" si="83"/>
        <v>0</v>
      </c>
      <c r="K1356" s="9"/>
      <c r="P1356" s="2"/>
      <c r="Q1356" s="27"/>
      <c r="R1356" s="2"/>
      <c r="S1356" s="2"/>
      <c r="T1356" s="2"/>
      <c r="U1356" s="2"/>
      <c r="V1356" s="2"/>
      <c r="W1356" s="2"/>
    </row>
    <row r="1357" spans="2:23" ht="15" customHeight="1" x14ac:dyDescent="0.35">
      <c r="B1357" s="349"/>
      <c r="C1357" s="715" t="str">
        <f t="shared" si="82"/>
        <v/>
      </c>
      <c r="D1357" s="458">
        <f>IF(ISNUMBER(Summary!$D$17), DATE(Summary!$D$17, 1, 1) + INT((ROW(B1319)-1)/24), DATE(2024, 1, 1) + INT((ROW(B1319)-1)/24))</f>
        <v>45346</v>
      </c>
      <c r="E1357" s="459">
        <v>0.91666666666666674</v>
      </c>
      <c r="F1357" s="780"/>
      <c r="G1357" s="780"/>
      <c r="H1357" s="460">
        <f t="shared" si="80"/>
        <v>0</v>
      </c>
      <c r="I1357" s="460">
        <f t="shared" si="81"/>
        <v>0</v>
      </c>
      <c r="J1357" s="460">
        <f t="shared" si="83"/>
        <v>0</v>
      </c>
      <c r="K1357" s="9"/>
      <c r="P1357" s="2"/>
      <c r="Q1357" s="27"/>
      <c r="R1357" s="2"/>
      <c r="S1357" s="2"/>
      <c r="T1357" s="2"/>
      <c r="U1357" s="2"/>
      <c r="V1357" s="2"/>
      <c r="W1357" s="2"/>
    </row>
    <row r="1358" spans="2:23" ht="15" customHeight="1" x14ac:dyDescent="0.35">
      <c r="B1358" s="349"/>
      <c r="C1358" s="715" t="str">
        <f t="shared" si="82"/>
        <v/>
      </c>
      <c r="D1358" s="458">
        <f>IF(ISNUMBER(Summary!$D$17), DATE(Summary!$D$17, 1, 1) + INT((ROW(B1320)-1)/24), DATE(2024, 1, 1) + INT((ROW(B1320)-1)/24))</f>
        <v>45346</v>
      </c>
      <c r="E1358" s="459">
        <v>0.95833333333333337</v>
      </c>
      <c r="F1358" s="780"/>
      <c r="G1358" s="780"/>
      <c r="H1358" s="460">
        <f t="shared" si="80"/>
        <v>0</v>
      </c>
      <c r="I1358" s="460">
        <f t="shared" si="81"/>
        <v>0</v>
      </c>
      <c r="J1358" s="460">
        <f t="shared" si="83"/>
        <v>0</v>
      </c>
      <c r="K1358" s="9"/>
      <c r="P1358" s="2"/>
      <c r="Q1358" s="27"/>
      <c r="R1358" s="2"/>
      <c r="S1358" s="2"/>
      <c r="T1358" s="2"/>
      <c r="U1358" s="2"/>
      <c r="V1358" s="2"/>
      <c r="W1358" s="2"/>
    </row>
    <row r="1359" spans="2:23" ht="15" customHeight="1" x14ac:dyDescent="0.35">
      <c r="B1359" s="457"/>
      <c r="C1359" s="715">
        <f t="shared" si="82"/>
        <v>45347</v>
      </c>
      <c r="D1359" s="458">
        <f>IF(ISNUMBER(Summary!$D$17), DATE(Summary!$D$17, 1, 1) + INT((ROW(B1321)-1)/24), DATE(2024, 1, 1) + INT((ROW(B1321)-1)/24))</f>
        <v>45347</v>
      </c>
      <c r="E1359" s="459">
        <v>3.1225022567582528E-17</v>
      </c>
      <c r="F1359" s="780"/>
      <c r="G1359" s="780"/>
      <c r="H1359" s="460">
        <f t="shared" si="80"/>
        <v>0</v>
      </c>
      <c r="I1359" s="460">
        <f t="shared" si="81"/>
        <v>0</v>
      </c>
      <c r="J1359" s="460">
        <f t="shared" si="83"/>
        <v>0</v>
      </c>
      <c r="K1359" s="9"/>
      <c r="P1359" s="2"/>
      <c r="Q1359" s="27"/>
      <c r="R1359" s="2"/>
      <c r="S1359" s="2"/>
      <c r="T1359" s="2"/>
      <c r="U1359" s="2"/>
      <c r="V1359" s="2"/>
      <c r="W1359" s="2"/>
    </row>
    <row r="1360" spans="2:23" ht="15" customHeight="1" x14ac:dyDescent="0.35">
      <c r="B1360" s="349"/>
      <c r="C1360" s="715" t="str">
        <f t="shared" si="82"/>
        <v/>
      </c>
      <c r="D1360" s="458">
        <f>IF(ISNUMBER(Summary!$D$17), DATE(Summary!$D$17, 1, 1) + INT((ROW(B1322)-1)/24), DATE(2024, 1, 1) + INT((ROW(B1322)-1)/24))</f>
        <v>45347</v>
      </c>
      <c r="E1360" s="459">
        <v>4.1666666666666699E-2</v>
      </c>
      <c r="F1360" s="780"/>
      <c r="G1360" s="780"/>
      <c r="H1360" s="460">
        <f t="shared" si="80"/>
        <v>0</v>
      </c>
      <c r="I1360" s="460">
        <f t="shared" si="81"/>
        <v>0</v>
      </c>
      <c r="J1360" s="460">
        <f t="shared" si="83"/>
        <v>0</v>
      </c>
      <c r="K1360" s="9"/>
      <c r="P1360" s="2"/>
      <c r="Q1360" s="27"/>
      <c r="R1360" s="2"/>
      <c r="S1360" s="2"/>
      <c r="T1360" s="2"/>
      <c r="U1360" s="2"/>
      <c r="V1360" s="2"/>
      <c r="W1360" s="2"/>
    </row>
    <row r="1361" spans="2:23" ht="15" customHeight="1" x14ac:dyDescent="0.35">
      <c r="B1361" s="349"/>
      <c r="C1361" s="715" t="str">
        <f t="shared" si="82"/>
        <v/>
      </c>
      <c r="D1361" s="458">
        <f>IF(ISNUMBER(Summary!$D$17), DATE(Summary!$D$17, 1, 1) + INT((ROW(B1323)-1)/24), DATE(2024, 1, 1) + INT((ROW(B1323)-1)/24))</f>
        <v>45347</v>
      </c>
      <c r="E1361" s="459">
        <v>8.333333333333337E-2</v>
      </c>
      <c r="F1361" s="780"/>
      <c r="G1361" s="780"/>
      <c r="H1361" s="460">
        <f t="shared" si="80"/>
        <v>0</v>
      </c>
      <c r="I1361" s="460">
        <f t="shared" si="81"/>
        <v>0</v>
      </c>
      <c r="J1361" s="460">
        <f t="shared" si="83"/>
        <v>0</v>
      </c>
      <c r="K1361" s="9"/>
      <c r="P1361" s="2"/>
      <c r="Q1361" s="27"/>
      <c r="R1361" s="2"/>
      <c r="S1361" s="2"/>
      <c r="T1361" s="2"/>
      <c r="U1361" s="2"/>
      <c r="V1361" s="2"/>
      <c r="W1361" s="2"/>
    </row>
    <row r="1362" spans="2:23" ht="15" customHeight="1" x14ac:dyDescent="0.35">
      <c r="B1362" s="349"/>
      <c r="C1362" s="715" t="str">
        <f t="shared" si="82"/>
        <v/>
      </c>
      <c r="D1362" s="458">
        <f>IF(ISNUMBER(Summary!$D$17), DATE(Summary!$D$17, 1, 1) + INT((ROW(B1324)-1)/24), DATE(2024, 1, 1) + INT((ROW(B1324)-1)/24))</f>
        <v>45347</v>
      </c>
      <c r="E1362" s="459">
        <v>0.12500000000000006</v>
      </c>
      <c r="F1362" s="780"/>
      <c r="G1362" s="780"/>
      <c r="H1362" s="460">
        <f t="shared" si="80"/>
        <v>0</v>
      </c>
      <c r="I1362" s="460">
        <f t="shared" si="81"/>
        <v>0</v>
      </c>
      <c r="J1362" s="460">
        <f t="shared" si="83"/>
        <v>0</v>
      </c>
      <c r="K1362" s="9"/>
      <c r="P1362" s="2"/>
      <c r="Q1362" s="27"/>
      <c r="R1362" s="2"/>
      <c r="S1362" s="2"/>
      <c r="T1362" s="2"/>
      <c r="U1362" s="2"/>
      <c r="V1362" s="2"/>
      <c r="W1362" s="2"/>
    </row>
    <row r="1363" spans="2:23" ht="15" customHeight="1" x14ac:dyDescent="0.35">
      <c r="B1363" s="349"/>
      <c r="C1363" s="715" t="str">
        <f t="shared" si="82"/>
        <v/>
      </c>
      <c r="D1363" s="458">
        <f>IF(ISNUMBER(Summary!$D$17), DATE(Summary!$D$17, 1, 1) + INT((ROW(B1325)-1)/24), DATE(2024, 1, 1) + INT((ROW(B1325)-1)/24))</f>
        <v>45347</v>
      </c>
      <c r="E1363" s="459">
        <v>0.16666666666666669</v>
      </c>
      <c r="F1363" s="780"/>
      <c r="G1363" s="780"/>
      <c r="H1363" s="460">
        <f t="shared" si="80"/>
        <v>0</v>
      </c>
      <c r="I1363" s="460">
        <f t="shared" si="81"/>
        <v>0</v>
      </c>
      <c r="J1363" s="460">
        <f t="shared" si="83"/>
        <v>0</v>
      </c>
      <c r="K1363" s="9"/>
      <c r="P1363" s="2"/>
      <c r="Q1363" s="27"/>
      <c r="R1363" s="2"/>
      <c r="S1363" s="2"/>
      <c r="T1363" s="2"/>
      <c r="U1363" s="2"/>
      <c r="V1363" s="2"/>
      <c r="W1363" s="2"/>
    </row>
    <row r="1364" spans="2:23" ht="15" customHeight="1" x14ac:dyDescent="0.35">
      <c r="B1364" s="349"/>
      <c r="C1364" s="715" t="str">
        <f t="shared" si="82"/>
        <v/>
      </c>
      <c r="D1364" s="458">
        <f>IF(ISNUMBER(Summary!$D$17), DATE(Summary!$D$17, 1, 1) + INT((ROW(B1326)-1)/24), DATE(2024, 1, 1) + INT((ROW(B1326)-1)/24))</f>
        <v>45347</v>
      </c>
      <c r="E1364" s="459">
        <v>0.20833333333333337</v>
      </c>
      <c r="F1364" s="780"/>
      <c r="G1364" s="780"/>
      <c r="H1364" s="460">
        <f t="shared" si="80"/>
        <v>0</v>
      </c>
      <c r="I1364" s="460">
        <f t="shared" si="81"/>
        <v>0</v>
      </c>
      <c r="J1364" s="460">
        <f t="shared" si="83"/>
        <v>0</v>
      </c>
      <c r="K1364" s="9"/>
      <c r="P1364" s="2"/>
      <c r="Q1364" s="27"/>
      <c r="R1364" s="2"/>
      <c r="S1364" s="2"/>
      <c r="T1364" s="2"/>
      <c r="U1364" s="2"/>
      <c r="V1364" s="2"/>
      <c r="W1364" s="2"/>
    </row>
    <row r="1365" spans="2:23" ht="15" customHeight="1" x14ac:dyDescent="0.35">
      <c r="B1365" s="349"/>
      <c r="C1365" s="715" t="str">
        <f t="shared" si="82"/>
        <v/>
      </c>
      <c r="D1365" s="458">
        <f>IF(ISNUMBER(Summary!$D$17), DATE(Summary!$D$17, 1, 1) + INT((ROW(B1327)-1)/24), DATE(2024, 1, 1) + INT((ROW(B1327)-1)/24))</f>
        <v>45347</v>
      </c>
      <c r="E1365" s="459">
        <v>0.25</v>
      </c>
      <c r="F1365" s="780"/>
      <c r="G1365" s="780"/>
      <c r="H1365" s="460">
        <f t="shared" si="80"/>
        <v>0</v>
      </c>
      <c r="I1365" s="460">
        <f t="shared" si="81"/>
        <v>0</v>
      </c>
      <c r="J1365" s="460">
        <f t="shared" si="83"/>
        <v>0</v>
      </c>
      <c r="K1365" s="9"/>
      <c r="P1365" s="2"/>
      <c r="Q1365" s="27"/>
      <c r="R1365" s="2"/>
      <c r="S1365" s="2"/>
      <c r="T1365" s="2"/>
      <c r="U1365" s="2"/>
      <c r="V1365" s="2"/>
      <c r="W1365" s="2"/>
    </row>
    <row r="1366" spans="2:23" ht="15" customHeight="1" x14ac:dyDescent="0.35">
      <c r="B1366" s="349"/>
      <c r="C1366" s="715" t="str">
        <f t="shared" si="82"/>
        <v/>
      </c>
      <c r="D1366" s="458">
        <f>IF(ISNUMBER(Summary!$D$17), DATE(Summary!$D$17, 1, 1) + INT((ROW(B1328)-1)/24), DATE(2024, 1, 1) + INT((ROW(B1328)-1)/24))</f>
        <v>45347</v>
      </c>
      <c r="E1366" s="459">
        <v>0.29166666666666669</v>
      </c>
      <c r="F1366" s="780"/>
      <c r="G1366" s="780"/>
      <c r="H1366" s="460">
        <f t="shared" si="80"/>
        <v>0</v>
      </c>
      <c r="I1366" s="460">
        <f t="shared" si="81"/>
        <v>0</v>
      </c>
      <c r="J1366" s="460">
        <f t="shared" si="83"/>
        <v>0</v>
      </c>
      <c r="K1366" s="9"/>
      <c r="P1366" s="2"/>
      <c r="Q1366" s="27"/>
      <c r="R1366" s="2"/>
      <c r="S1366" s="2"/>
      <c r="T1366" s="2"/>
      <c r="U1366" s="2"/>
      <c r="V1366" s="2"/>
      <c r="W1366" s="2"/>
    </row>
    <row r="1367" spans="2:23" ht="15" customHeight="1" x14ac:dyDescent="0.35">
      <c r="B1367" s="349"/>
      <c r="C1367" s="715" t="str">
        <f t="shared" si="82"/>
        <v/>
      </c>
      <c r="D1367" s="458">
        <f>IF(ISNUMBER(Summary!$D$17), DATE(Summary!$D$17, 1, 1) + INT((ROW(B1329)-1)/24), DATE(2024, 1, 1) + INT((ROW(B1329)-1)/24))</f>
        <v>45347</v>
      </c>
      <c r="E1367" s="459">
        <v>0.33333333333333337</v>
      </c>
      <c r="F1367" s="780"/>
      <c r="G1367" s="780"/>
      <c r="H1367" s="460">
        <f t="shared" si="80"/>
        <v>0</v>
      </c>
      <c r="I1367" s="460">
        <f t="shared" si="81"/>
        <v>0</v>
      </c>
      <c r="J1367" s="460">
        <f t="shared" si="83"/>
        <v>0</v>
      </c>
      <c r="K1367" s="9"/>
      <c r="P1367" s="2"/>
      <c r="Q1367" s="27"/>
      <c r="R1367" s="2"/>
      <c r="S1367" s="2"/>
      <c r="T1367" s="2"/>
      <c r="U1367" s="2"/>
      <c r="V1367" s="2"/>
      <c r="W1367" s="2"/>
    </row>
    <row r="1368" spans="2:23" ht="15" customHeight="1" x14ac:dyDescent="0.35">
      <c r="B1368" s="349"/>
      <c r="C1368" s="715" t="str">
        <f t="shared" si="82"/>
        <v/>
      </c>
      <c r="D1368" s="458">
        <f>IF(ISNUMBER(Summary!$D$17), DATE(Summary!$D$17, 1, 1) + INT((ROW(B1330)-1)/24), DATE(2024, 1, 1) + INT((ROW(B1330)-1)/24))</f>
        <v>45347</v>
      </c>
      <c r="E1368" s="459">
        <v>0.375</v>
      </c>
      <c r="F1368" s="780"/>
      <c r="G1368" s="780"/>
      <c r="H1368" s="460">
        <f t="shared" si="80"/>
        <v>0</v>
      </c>
      <c r="I1368" s="460">
        <f t="shared" si="81"/>
        <v>0</v>
      </c>
      <c r="J1368" s="460">
        <f t="shared" si="83"/>
        <v>0</v>
      </c>
      <c r="K1368" s="9"/>
      <c r="P1368" s="2"/>
      <c r="Q1368" s="27"/>
      <c r="R1368" s="2"/>
      <c r="S1368" s="2"/>
      <c r="T1368" s="2"/>
      <c r="U1368" s="2"/>
      <c r="V1368" s="2"/>
      <c r="W1368" s="2"/>
    </row>
    <row r="1369" spans="2:23" ht="15" customHeight="1" x14ac:dyDescent="0.35">
      <c r="B1369" s="349"/>
      <c r="C1369" s="715" t="str">
        <f t="shared" si="82"/>
        <v/>
      </c>
      <c r="D1369" s="458">
        <f>IF(ISNUMBER(Summary!$D$17), DATE(Summary!$D$17, 1, 1) + INT((ROW(B1331)-1)/24), DATE(2024, 1, 1) + INT((ROW(B1331)-1)/24))</f>
        <v>45347</v>
      </c>
      <c r="E1369" s="459">
        <v>0.41666666666666669</v>
      </c>
      <c r="F1369" s="780"/>
      <c r="G1369" s="780"/>
      <c r="H1369" s="460">
        <f t="shared" si="80"/>
        <v>0</v>
      </c>
      <c r="I1369" s="460">
        <f t="shared" si="81"/>
        <v>0</v>
      </c>
      <c r="J1369" s="460">
        <f t="shared" si="83"/>
        <v>0</v>
      </c>
      <c r="K1369" s="9"/>
      <c r="P1369" s="2"/>
      <c r="Q1369" s="27"/>
      <c r="R1369" s="2"/>
      <c r="S1369" s="2"/>
      <c r="T1369" s="2"/>
      <c r="U1369" s="2"/>
      <c r="V1369" s="2"/>
      <c r="W1369" s="2"/>
    </row>
    <row r="1370" spans="2:23" ht="15" customHeight="1" x14ac:dyDescent="0.35">
      <c r="B1370" s="349"/>
      <c r="C1370" s="715" t="str">
        <f t="shared" si="82"/>
        <v/>
      </c>
      <c r="D1370" s="458">
        <f>IF(ISNUMBER(Summary!$D$17), DATE(Summary!$D$17, 1, 1) + INT((ROW(B1332)-1)/24), DATE(2024, 1, 1) + INT((ROW(B1332)-1)/24))</f>
        <v>45347</v>
      </c>
      <c r="E1370" s="459">
        <v>0.45833333333333337</v>
      </c>
      <c r="F1370" s="780"/>
      <c r="G1370" s="780"/>
      <c r="H1370" s="460">
        <f t="shared" si="80"/>
        <v>0</v>
      </c>
      <c r="I1370" s="460">
        <f t="shared" si="81"/>
        <v>0</v>
      </c>
      <c r="J1370" s="460">
        <f t="shared" si="83"/>
        <v>0</v>
      </c>
      <c r="K1370" s="9"/>
      <c r="P1370" s="2"/>
      <c r="Q1370" s="27"/>
      <c r="R1370" s="2"/>
      <c r="S1370" s="2"/>
      <c r="T1370" s="2"/>
      <c r="U1370" s="2"/>
      <c r="V1370" s="2"/>
      <c r="W1370" s="2"/>
    </row>
    <row r="1371" spans="2:23" ht="15" customHeight="1" x14ac:dyDescent="0.35">
      <c r="B1371" s="349"/>
      <c r="C1371" s="715" t="str">
        <f t="shared" si="82"/>
        <v/>
      </c>
      <c r="D1371" s="458">
        <f>IF(ISNUMBER(Summary!$D$17), DATE(Summary!$D$17, 1, 1) + INT((ROW(B1333)-1)/24), DATE(2024, 1, 1) + INT((ROW(B1333)-1)/24))</f>
        <v>45347</v>
      </c>
      <c r="E1371" s="459">
        <v>0.50000000000000011</v>
      </c>
      <c r="F1371" s="780"/>
      <c r="G1371" s="780"/>
      <c r="H1371" s="460">
        <f t="shared" si="80"/>
        <v>0</v>
      </c>
      <c r="I1371" s="460">
        <f t="shared" si="81"/>
        <v>0</v>
      </c>
      <c r="J1371" s="460">
        <f t="shared" si="83"/>
        <v>0</v>
      </c>
      <c r="K1371" s="9"/>
      <c r="P1371" s="2"/>
      <c r="Q1371" s="27"/>
      <c r="R1371" s="2"/>
      <c r="S1371" s="2"/>
      <c r="T1371" s="2"/>
      <c r="U1371" s="2"/>
      <c r="V1371" s="2"/>
      <c r="W1371" s="2"/>
    </row>
    <row r="1372" spans="2:23" ht="15" customHeight="1" x14ac:dyDescent="0.35">
      <c r="B1372" s="349"/>
      <c r="C1372" s="715" t="str">
        <f t="shared" si="82"/>
        <v/>
      </c>
      <c r="D1372" s="458">
        <f>IF(ISNUMBER(Summary!$D$17), DATE(Summary!$D$17, 1, 1) + INT((ROW(B1334)-1)/24), DATE(2024, 1, 1) + INT((ROW(B1334)-1)/24))</f>
        <v>45347</v>
      </c>
      <c r="E1372" s="459">
        <v>0.54166666666666674</v>
      </c>
      <c r="F1372" s="780"/>
      <c r="G1372" s="780"/>
      <c r="H1372" s="460">
        <f t="shared" si="80"/>
        <v>0</v>
      </c>
      <c r="I1372" s="460">
        <f t="shared" si="81"/>
        <v>0</v>
      </c>
      <c r="J1372" s="460">
        <f t="shared" si="83"/>
        <v>0</v>
      </c>
      <c r="K1372" s="9"/>
      <c r="P1372" s="2"/>
      <c r="Q1372" s="27"/>
      <c r="R1372" s="2"/>
      <c r="S1372" s="2"/>
      <c r="T1372" s="2"/>
      <c r="U1372" s="2"/>
      <c r="V1372" s="2"/>
      <c r="W1372" s="2"/>
    </row>
    <row r="1373" spans="2:23" ht="15" customHeight="1" x14ac:dyDescent="0.35">
      <c r="B1373" s="349"/>
      <c r="C1373" s="715" t="str">
        <f t="shared" si="82"/>
        <v/>
      </c>
      <c r="D1373" s="458">
        <f>IF(ISNUMBER(Summary!$D$17), DATE(Summary!$D$17, 1, 1) + INT((ROW(B1335)-1)/24), DATE(2024, 1, 1) + INT((ROW(B1335)-1)/24))</f>
        <v>45347</v>
      </c>
      <c r="E1373" s="459">
        <v>0.58333333333333337</v>
      </c>
      <c r="F1373" s="780"/>
      <c r="G1373" s="780"/>
      <c r="H1373" s="460">
        <f t="shared" si="80"/>
        <v>0</v>
      </c>
      <c r="I1373" s="460">
        <f t="shared" si="81"/>
        <v>0</v>
      </c>
      <c r="J1373" s="460">
        <f t="shared" si="83"/>
        <v>0</v>
      </c>
      <c r="K1373" s="9"/>
      <c r="P1373" s="2"/>
      <c r="Q1373" s="27"/>
      <c r="R1373" s="2"/>
      <c r="S1373" s="2"/>
      <c r="T1373" s="2"/>
      <c r="U1373" s="2"/>
      <c r="V1373" s="2"/>
      <c r="W1373" s="2"/>
    </row>
    <row r="1374" spans="2:23" ht="15" customHeight="1" x14ac:dyDescent="0.35">
      <c r="B1374" s="349"/>
      <c r="C1374" s="715" t="str">
        <f t="shared" si="82"/>
        <v/>
      </c>
      <c r="D1374" s="458">
        <f>IF(ISNUMBER(Summary!$D$17), DATE(Summary!$D$17, 1, 1) + INT((ROW(B1336)-1)/24), DATE(2024, 1, 1) + INT((ROW(B1336)-1)/24))</f>
        <v>45347</v>
      </c>
      <c r="E1374" s="459">
        <v>0.62500000000000011</v>
      </c>
      <c r="F1374" s="780"/>
      <c r="G1374" s="780"/>
      <c r="H1374" s="460">
        <f t="shared" si="80"/>
        <v>0</v>
      </c>
      <c r="I1374" s="460">
        <f t="shared" si="81"/>
        <v>0</v>
      </c>
      <c r="J1374" s="460">
        <f t="shared" si="83"/>
        <v>0</v>
      </c>
      <c r="K1374" s="9"/>
      <c r="P1374" s="2"/>
      <c r="Q1374" s="27"/>
      <c r="R1374" s="2"/>
      <c r="S1374" s="2"/>
      <c r="T1374" s="2"/>
      <c r="U1374" s="2"/>
      <c r="V1374" s="2"/>
      <c r="W1374" s="2"/>
    </row>
    <row r="1375" spans="2:23" ht="15" customHeight="1" x14ac:dyDescent="0.35">
      <c r="B1375" s="349"/>
      <c r="C1375" s="715" t="str">
        <f t="shared" si="82"/>
        <v/>
      </c>
      <c r="D1375" s="458">
        <f>IF(ISNUMBER(Summary!$D$17), DATE(Summary!$D$17, 1, 1) + INT((ROW(B1337)-1)/24), DATE(2024, 1, 1) + INT((ROW(B1337)-1)/24))</f>
        <v>45347</v>
      </c>
      <c r="E1375" s="459">
        <v>0.66666666666666674</v>
      </c>
      <c r="F1375" s="780"/>
      <c r="G1375" s="780"/>
      <c r="H1375" s="460">
        <f t="shared" si="80"/>
        <v>0</v>
      </c>
      <c r="I1375" s="460">
        <f t="shared" si="81"/>
        <v>0</v>
      </c>
      <c r="J1375" s="460">
        <f t="shared" si="83"/>
        <v>0</v>
      </c>
      <c r="K1375" s="9"/>
      <c r="P1375" s="2"/>
      <c r="Q1375" s="27"/>
      <c r="R1375" s="2"/>
      <c r="S1375" s="2"/>
      <c r="T1375" s="2"/>
      <c r="U1375" s="2"/>
      <c r="V1375" s="2"/>
      <c r="W1375" s="2"/>
    </row>
    <row r="1376" spans="2:23" ht="15" customHeight="1" x14ac:dyDescent="0.35">
      <c r="B1376" s="349"/>
      <c r="C1376" s="715" t="str">
        <f t="shared" si="82"/>
        <v/>
      </c>
      <c r="D1376" s="458">
        <f>IF(ISNUMBER(Summary!$D$17), DATE(Summary!$D$17, 1, 1) + INT((ROW(B1338)-1)/24), DATE(2024, 1, 1) + INT((ROW(B1338)-1)/24))</f>
        <v>45347</v>
      </c>
      <c r="E1376" s="459">
        <v>0.70833333333333337</v>
      </c>
      <c r="F1376" s="780"/>
      <c r="G1376" s="780"/>
      <c r="H1376" s="460">
        <f t="shared" si="80"/>
        <v>0</v>
      </c>
      <c r="I1376" s="460">
        <f t="shared" si="81"/>
        <v>0</v>
      </c>
      <c r="J1376" s="460">
        <f t="shared" si="83"/>
        <v>0</v>
      </c>
      <c r="K1376" s="9"/>
      <c r="P1376" s="2"/>
      <c r="Q1376" s="27"/>
      <c r="R1376" s="2"/>
      <c r="S1376" s="2"/>
      <c r="T1376" s="2"/>
      <c r="U1376" s="2"/>
      <c r="V1376" s="2"/>
      <c r="W1376" s="2"/>
    </row>
    <row r="1377" spans="2:23" ht="15" customHeight="1" x14ac:dyDescent="0.35">
      <c r="B1377" s="349"/>
      <c r="C1377" s="715" t="str">
        <f t="shared" si="82"/>
        <v/>
      </c>
      <c r="D1377" s="458">
        <f>IF(ISNUMBER(Summary!$D$17), DATE(Summary!$D$17, 1, 1) + INT((ROW(B1339)-1)/24), DATE(2024, 1, 1) + INT((ROW(B1339)-1)/24))</f>
        <v>45347</v>
      </c>
      <c r="E1377" s="459">
        <v>0.75000000000000011</v>
      </c>
      <c r="F1377" s="780"/>
      <c r="G1377" s="780"/>
      <c r="H1377" s="460">
        <f t="shared" si="80"/>
        <v>0</v>
      </c>
      <c r="I1377" s="460">
        <f t="shared" si="81"/>
        <v>0</v>
      </c>
      <c r="J1377" s="460">
        <f t="shared" si="83"/>
        <v>0</v>
      </c>
      <c r="K1377" s="9"/>
      <c r="P1377" s="2"/>
      <c r="Q1377" s="27"/>
      <c r="R1377" s="2"/>
      <c r="S1377" s="2"/>
      <c r="T1377" s="2"/>
      <c r="U1377" s="2"/>
      <c r="V1377" s="2"/>
      <c r="W1377" s="2"/>
    </row>
    <row r="1378" spans="2:23" ht="15" customHeight="1" x14ac:dyDescent="0.35">
      <c r="B1378" s="349"/>
      <c r="C1378" s="715" t="str">
        <f t="shared" si="82"/>
        <v/>
      </c>
      <c r="D1378" s="458">
        <f>IF(ISNUMBER(Summary!$D$17), DATE(Summary!$D$17, 1, 1) + INT((ROW(B1340)-1)/24), DATE(2024, 1, 1) + INT((ROW(B1340)-1)/24))</f>
        <v>45347</v>
      </c>
      <c r="E1378" s="459">
        <v>0.79166666666666674</v>
      </c>
      <c r="F1378" s="780"/>
      <c r="G1378" s="780"/>
      <c r="H1378" s="460">
        <f t="shared" si="80"/>
        <v>0</v>
      </c>
      <c r="I1378" s="460">
        <f t="shared" si="81"/>
        <v>0</v>
      </c>
      <c r="J1378" s="460">
        <f t="shared" si="83"/>
        <v>0</v>
      </c>
      <c r="K1378" s="9"/>
      <c r="P1378" s="2"/>
      <c r="Q1378" s="27"/>
      <c r="R1378" s="2"/>
      <c r="S1378" s="2"/>
      <c r="T1378" s="2"/>
      <c r="U1378" s="2"/>
      <c r="V1378" s="2"/>
      <c r="W1378" s="2"/>
    </row>
    <row r="1379" spans="2:23" ht="15" customHeight="1" x14ac:dyDescent="0.35">
      <c r="B1379" s="349"/>
      <c r="C1379" s="715" t="str">
        <f t="shared" si="82"/>
        <v/>
      </c>
      <c r="D1379" s="458">
        <f>IF(ISNUMBER(Summary!$D$17), DATE(Summary!$D$17, 1, 1) + INT((ROW(B1341)-1)/24), DATE(2024, 1, 1) + INT((ROW(B1341)-1)/24))</f>
        <v>45347</v>
      </c>
      <c r="E1379" s="459">
        <v>0.83333333333333337</v>
      </c>
      <c r="F1379" s="780"/>
      <c r="G1379" s="780"/>
      <c r="H1379" s="460">
        <f t="shared" si="80"/>
        <v>0</v>
      </c>
      <c r="I1379" s="460">
        <f t="shared" si="81"/>
        <v>0</v>
      </c>
      <c r="J1379" s="460">
        <f t="shared" si="83"/>
        <v>0</v>
      </c>
      <c r="K1379" s="9"/>
      <c r="P1379" s="2"/>
      <c r="Q1379" s="27"/>
      <c r="R1379" s="2"/>
      <c r="S1379" s="2"/>
      <c r="T1379" s="2"/>
      <c r="U1379" s="2"/>
      <c r="V1379" s="2"/>
      <c r="W1379" s="2"/>
    </row>
    <row r="1380" spans="2:23" ht="15" customHeight="1" x14ac:dyDescent="0.35">
      <c r="B1380" s="349"/>
      <c r="C1380" s="715" t="str">
        <f t="shared" si="82"/>
        <v/>
      </c>
      <c r="D1380" s="458">
        <f>IF(ISNUMBER(Summary!$D$17), DATE(Summary!$D$17, 1, 1) + INT((ROW(B1342)-1)/24), DATE(2024, 1, 1) + INT((ROW(B1342)-1)/24))</f>
        <v>45347</v>
      </c>
      <c r="E1380" s="459">
        <v>0.87500000000000011</v>
      </c>
      <c r="F1380" s="780"/>
      <c r="G1380" s="780"/>
      <c r="H1380" s="460">
        <f t="shared" si="80"/>
        <v>0</v>
      </c>
      <c r="I1380" s="460">
        <f t="shared" si="81"/>
        <v>0</v>
      </c>
      <c r="J1380" s="460">
        <f t="shared" si="83"/>
        <v>0</v>
      </c>
      <c r="K1380" s="9"/>
      <c r="P1380" s="2"/>
      <c r="Q1380" s="27"/>
      <c r="R1380" s="2"/>
      <c r="S1380" s="2"/>
      <c r="T1380" s="2"/>
      <c r="U1380" s="2"/>
      <c r="V1380" s="2"/>
      <c r="W1380" s="2"/>
    </row>
    <row r="1381" spans="2:23" ht="15" customHeight="1" x14ac:dyDescent="0.35">
      <c r="B1381" s="349"/>
      <c r="C1381" s="715" t="str">
        <f t="shared" si="82"/>
        <v/>
      </c>
      <c r="D1381" s="458">
        <f>IF(ISNUMBER(Summary!$D$17), DATE(Summary!$D$17, 1, 1) + INT((ROW(B1343)-1)/24), DATE(2024, 1, 1) + INT((ROW(B1343)-1)/24))</f>
        <v>45347</v>
      </c>
      <c r="E1381" s="459">
        <v>0.91666666666666674</v>
      </c>
      <c r="F1381" s="780"/>
      <c r="G1381" s="780"/>
      <c r="H1381" s="460">
        <f t="shared" si="80"/>
        <v>0</v>
      </c>
      <c r="I1381" s="460">
        <f t="shared" si="81"/>
        <v>0</v>
      </c>
      <c r="J1381" s="460">
        <f t="shared" si="83"/>
        <v>0</v>
      </c>
      <c r="K1381" s="9"/>
      <c r="P1381" s="2"/>
      <c r="Q1381" s="27"/>
      <c r="R1381" s="2"/>
      <c r="S1381" s="2"/>
      <c r="T1381" s="2"/>
      <c r="U1381" s="2"/>
      <c r="V1381" s="2"/>
      <c r="W1381" s="2"/>
    </row>
    <row r="1382" spans="2:23" ht="15" customHeight="1" x14ac:dyDescent="0.35">
      <c r="B1382" s="349"/>
      <c r="C1382" s="715" t="str">
        <f t="shared" si="82"/>
        <v/>
      </c>
      <c r="D1382" s="458">
        <f>IF(ISNUMBER(Summary!$D$17), DATE(Summary!$D$17, 1, 1) + INT((ROW(B1344)-1)/24), DATE(2024, 1, 1) + INT((ROW(B1344)-1)/24))</f>
        <v>45347</v>
      </c>
      <c r="E1382" s="459">
        <v>0.95833333333333337</v>
      </c>
      <c r="F1382" s="780"/>
      <c r="G1382" s="780"/>
      <c r="H1382" s="460">
        <f t="shared" si="80"/>
        <v>0</v>
      </c>
      <c r="I1382" s="460">
        <f t="shared" si="81"/>
        <v>0</v>
      </c>
      <c r="J1382" s="460">
        <f t="shared" si="83"/>
        <v>0</v>
      </c>
      <c r="K1382" s="9"/>
      <c r="P1382" s="2"/>
      <c r="Q1382" s="27"/>
      <c r="R1382" s="2"/>
      <c r="S1382" s="2"/>
      <c r="T1382" s="2"/>
      <c r="U1382" s="2"/>
      <c r="V1382" s="2"/>
      <c r="W1382" s="2"/>
    </row>
    <row r="1383" spans="2:23" ht="15" customHeight="1" x14ac:dyDescent="0.35">
      <c r="B1383" s="457"/>
      <c r="C1383" s="715">
        <f t="shared" si="82"/>
        <v>45348</v>
      </c>
      <c r="D1383" s="458">
        <f>IF(ISNUMBER(Summary!$D$17), DATE(Summary!$D$17, 1, 1) + INT((ROW(B1345)-1)/24), DATE(2024, 1, 1) + INT((ROW(B1345)-1)/24))</f>
        <v>45348</v>
      </c>
      <c r="E1383" s="459">
        <v>3.1225022567582528E-17</v>
      </c>
      <c r="F1383" s="780"/>
      <c r="G1383" s="780"/>
      <c r="H1383" s="460">
        <f t="shared" ref="H1383:H1446" si="84">IF(G1383&gt;F1383,F1383,G1383)</f>
        <v>0</v>
      </c>
      <c r="I1383" s="460">
        <f t="shared" ref="I1383:I1446" si="85">F1383-H1383</f>
        <v>0</v>
      </c>
      <c r="J1383" s="460">
        <f t="shared" si="83"/>
        <v>0</v>
      </c>
      <c r="K1383" s="9"/>
      <c r="P1383" s="2"/>
      <c r="Q1383" s="27"/>
      <c r="R1383" s="2"/>
      <c r="S1383" s="2"/>
      <c r="T1383" s="2"/>
      <c r="U1383" s="2"/>
      <c r="V1383" s="2"/>
      <c r="W1383" s="2"/>
    </row>
    <row r="1384" spans="2:23" ht="15" customHeight="1" x14ac:dyDescent="0.35">
      <c r="B1384" s="349"/>
      <c r="C1384" s="715" t="str">
        <f t="shared" ref="C1384:C1447" si="86">IF(MOD(ROW()-ROW($E$39), 24)=0, $D1384, "")</f>
        <v/>
      </c>
      <c r="D1384" s="458">
        <f>IF(ISNUMBER(Summary!$D$17), DATE(Summary!$D$17, 1, 1) + INT((ROW(B1346)-1)/24), DATE(2024, 1, 1) + INT((ROW(B1346)-1)/24))</f>
        <v>45348</v>
      </c>
      <c r="E1384" s="459">
        <v>4.1666666666666699E-2</v>
      </c>
      <c r="F1384" s="780"/>
      <c r="G1384" s="780"/>
      <c r="H1384" s="460">
        <f t="shared" si="84"/>
        <v>0</v>
      </c>
      <c r="I1384" s="460">
        <f t="shared" si="85"/>
        <v>0</v>
      </c>
      <c r="J1384" s="460">
        <f t="shared" ref="J1384:J1447" si="87">G1384-H1384</f>
        <v>0</v>
      </c>
      <c r="K1384" s="9"/>
      <c r="P1384" s="2"/>
      <c r="Q1384" s="27"/>
      <c r="R1384" s="2"/>
      <c r="S1384" s="2"/>
      <c r="T1384" s="2"/>
      <c r="U1384" s="2"/>
      <c r="V1384" s="2"/>
      <c r="W1384" s="2"/>
    </row>
    <row r="1385" spans="2:23" ht="15" customHeight="1" x14ac:dyDescent="0.35">
      <c r="B1385" s="349"/>
      <c r="C1385" s="715" t="str">
        <f t="shared" si="86"/>
        <v/>
      </c>
      <c r="D1385" s="458">
        <f>IF(ISNUMBER(Summary!$D$17), DATE(Summary!$D$17, 1, 1) + INT((ROW(B1347)-1)/24), DATE(2024, 1, 1) + INT((ROW(B1347)-1)/24))</f>
        <v>45348</v>
      </c>
      <c r="E1385" s="459">
        <v>8.333333333333337E-2</v>
      </c>
      <c r="F1385" s="780"/>
      <c r="G1385" s="780"/>
      <c r="H1385" s="460">
        <f t="shared" si="84"/>
        <v>0</v>
      </c>
      <c r="I1385" s="460">
        <f t="shared" si="85"/>
        <v>0</v>
      </c>
      <c r="J1385" s="460">
        <f t="shared" si="87"/>
        <v>0</v>
      </c>
      <c r="K1385" s="9"/>
      <c r="P1385" s="2"/>
      <c r="Q1385" s="27"/>
      <c r="R1385" s="2"/>
      <c r="S1385" s="2"/>
      <c r="T1385" s="2"/>
      <c r="U1385" s="2"/>
      <c r="V1385" s="2"/>
      <c r="W1385" s="2"/>
    </row>
    <row r="1386" spans="2:23" ht="15" customHeight="1" x14ac:dyDescent="0.35">
      <c r="B1386" s="349"/>
      <c r="C1386" s="715" t="str">
        <f t="shared" si="86"/>
        <v/>
      </c>
      <c r="D1386" s="458">
        <f>IF(ISNUMBER(Summary!$D$17), DATE(Summary!$D$17, 1, 1) + INT((ROW(B1348)-1)/24), DATE(2024, 1, 1) + INT((ROW(B1348)-1)/24))</f>
        <v>45348</v>
      </c>
      <c r="E1386" s="459">
        <v>0.12500000000000006</v>
      </c>
      <c r="F1386" s="780"/>
      <c r="G1386" s="780"/>
      <c r="H1386" s="460">
        <f t="shared" si="84"/>
        <v>0</v>
      </c>
      <c r="I1386" s="460">
        <f t="shared" si="85"/>
        <v>0</v>
      </c>
      <c r="J1386" s="460">
        <f t="shared" si="87"/>
        <v>0</v>
      </c>
      <c r="K1386" s="9"/>
      <c r="P1386" s="2"/>
      <c r="Q1386" s="27"/>
      <c r="R1386" s="2"/>
      <c r="S1386" s="2"/>
      <c r="T1386" s="2"/>
      <c r="U1386" s="2"/>
      <c r="V1386" s="2"/>
      <c r="W1386" s="2"/>
    </row>
    <row r="1387" spans="2:23" ht="15" customHeight="1" x14ac:dyDescent="0.35">
      <c r="B1387" s="349"/>
      <c r="C1387" s="715" t="str">
        <f t="shared" si="86"/>
        <v/>
      </c>
      <c r="D1387" s="458">
        <f>IF(ISNUMBER(Summary!$D$17), DATE(Summary!$D$17, 1, 1) + INT((ROW(B1349)-1)/24), DATE(2024, 1, 1) + INT((ROW(B1349)-1)/24))</f>
        <v>45348</v>
      </c>
      <c r="E1387" s="459">
        <v>0.16666666666666669</v>
      </c>
      <c r="F1387" s="780"/>
      <c r="G1387" s="780"/>
      <c r="H1387" s="460">
        <f t="shared" si="84"/>
        <v>0</v>
      </c>
      <c r="I1387" s="460">
        <f t="shared" si="85"/>
        <v>0</v>
      </c>
      <c r="J1387" s="460">
        <f t="shared" si="87"/>
        <v>0</v>
      </c>
      <c r="K1387" s="9"/>
      <c r="P1387" s="2"/>
      <c r="Q1387" s="27"/>
      <c r="R1387" s="2"/>
      <c r="S1387" s="2"/>
      <c r="T1387" s="2"/>
      <c r="U1387" s="2"/>
      <c r="V1387" s="2"/>
      <c r="W1387" s="2"/>
    </row>
    <row r="1388" spans="2:23" ht="15" customHeight="1" x14ac:dyDescent="0.35">
      <c r="B1388" s="349"/>
      <c r="C1388" s="715" t="str">
        <f t="shared" si="86"/>
        <v/>
      </c>
      <c r="D1388" s="458">
        <f>IF(ISNUMBER(Summary!$D$17), DATE(Summary!$D$17, 1, 1) + INT((ROW(B1350)-1)/24), DATE(2024, 1, 1) + INT((ROW(B1350)-1)/24))</f>
        <v>45348</v>
      </c>
      <c r="E1388" s="459">
        <v>0.20833333333333337</v>
      </c>
      <c r="F1388" s="780"/>
      <c r="G1388" s="780"/>
      <c r="H1388" s="460">
        <f t="shared" si="84"/>
        <v>0</v>
      </c>
      <c r="I1388" s="460">
        <f t="shared" si="85"/>
        <v>0</v>
      </c>
      <c r="J1388" s="460">
        <f t="shared" si="87"/>
        <v>0</v>
      </c>
      <c r="K1388" s="9"/>
      <c r="P1388" s="2"/>
      <c r="Q1388" s="27"/>
      <c r="R1388" s="2"/>
      <c r="S1388" s="2"/>
      <c r="T1388" s="2"/>
      <c r="U1388" s="2"/>
      <c r="V1388" s="2"/>
      <c r="W1388" s="2"/>
    </row>
    <row r="1389" spans="2:23" ht="15" customHeight="1" x14ac:dyDescent="0.35">
      <c r="B1389" s="349"/>
      <c r="C1389" s="715" t="str">
        <f t="shared" si="86"/>
        <v/>
      </c>
      <c r="D1389" s="458">
        <f>IF(ISNUMBER(Summary!$D$17), DATE(Summary!$D$17, 1, 1) + INT((ROW(B1351)-1)/24), DATE(2024, 1, 1) + INT((ROW(B1351)-1)/24))</f>
        <v>45348</v>
      </c>
      <c r="E1389" s="459">
        <v>0.25</v>
      </c>
      <c r="F1389" s="780"/>
      <c r="G1389" s="780"/>
      <c r="H1389" s="460">
        <f t="shared" si="84"/>
        <v>0</v>
      </c>
      <c r="I1389" s="460">
        <f t="shared" si="85"/>
        <v>0</v>
      </c>
      <c r="J1389" s="460">
        <f t="shared" si="87"/>
        <v>0</v>
      </c>
      <c r="K1389" s="9"/>
      <c r="P1389" s="2"/>
      <c r="Q1389" s="27"/>
      <c r="R1389" s="2"/>
      <c r="S1389" s="2"/>
      <c r="T1389" s="2"/>
      <c r="U1389" s="2"/>
      <c r="V1389" s="2"/>
      <c r="W1389" s="2"/>
    </row>
    <row r="1390" spans="2:23" ht="15" customHeight="1" x14ac:dyDescent="0.35">
      <c r="B1390" s="349"/>
      <c r="C1390" s="715" t="str">
        <f t="shared" si="86"/>
        <v/>
      </c>
      <c r="D1390" s="458">
        <f>IF(ISNUMBER(Summary!$D$17), DATE(Summary!$D$17, 1, 1) + INT((ROW(B1352)-1)/24), DATE(2024, 1, 1) + INT((ROW(B1352)-1)/24))</f>
        <v>45348</v>
      </c>
      <c r="E1390" s="459">
        <v>0.29166666666666669</v>
      </c>
      <c r="F1390" s="780"/>
      <c r="G1390" s="780"/>
      <c r="H1390" s="460">
        <f t="shared" si="84"/>
        <v>0</v>
      </c>
      <c r="I1390" s="460">
        <f t="shared" si="85"/>
        <v>0</v>
      </c>
      <c r="J1390" s="460">
        <f t="shared" si="87"/>
        <v>0</v>
      </c>
      <c r="K1390" s="9"/>
      <c r="P1390" s="2"/>
      <c r="Q1390" s="27"/>
      <c r="R1390" s="2"/>
      <c r="S1390" s="2"/>
      <c r="T1390" s="2"/>
      <c r="U1390" s="2"/>
      <c r="V1390" s="2"/>
      <c r="W1390" s="2"/>
    </row>
    <row r="1391" spans="2:23" ht="15" customHeight="1" x14ac:dyDescent="0.35">
      <c r="B1391" s="349"/>
      <c r="C1391" s="715" t="str">
        <f t="shared" si="86"/>
        <v/>
      </c>
      <c r="D1391" s="458">
        <f>IF(ISNUMBER(Summary!$D$17), DATE(Summary!$D$17, 1, 1) + INT((ROW(B1353)-1)/24), DATE(2024, 1, 1) + INT((ROW(B1353)-1)/24))</f>
        <v>45348</v>
      </c>
      <c r="E1391" s="459">
        <v>0.33333333333333337</v>
      </c>
      <c r="F1391" s="780"/>
      <c r="G1391" s="780"/>
      <c r="H1391" s="460">
        <f t="shared" si="84"/>
        <v>0</v>
      </c>
      <c r="I1391" s="460">
        <f t="shared" si="85"/>
        <v>0</v>
      </c>
      <c r="J1391" s="460">
        <f t="shared" si="87"/>
        <v>0</v>
      </c>
      <c r="K1391" s="9"/>
      <c r="P1391" s="2"/>
      <c r="Q1391" s="27"/>
      <c r="R1391" s="2"/>
      <c r="S1391" s="2"/>
      <c r="T1391" s="2"/>
      <c r="U1391" s="2"/>
      <c r="V1391" s="2"/>
      <c r="W1391" s="2"/>
    </row>
    <row r="1392" spans="2:23" ht="15" customHeight="1" x14ac:dyDescent="0.35">
      <c r="B1392" s="349"/>
      <c r="C1392" s="715" t="str">
        <f t="shared" si="86"/>
        <v/>
      </c>
      <c r="D1392" s="458">
        <f>IF(ISNUMBER(Summary!$D$17), DATE(Summary!$D$17, 1, 1) + INT((ROW(B1354)-1)/24), DATE(2024, 1, 1) + INT((ROW(B1354)-1)/24))</f>
        <v>45348</v>
      </c>
      <c r="E1392" s="459">
        <v>0.375</v>
      </c>
      <c r="F1392" s="780"/>
      <c r="G1392" s="780"/>
      <c r="H1392" s="460">
        <f t="shared" si="84"/>
        <v>0</v>
      </c>
      <c r="I1392" s="460">
        <f t="shared" si="85"/>
        <v>0</v>
      </c>
      <c r="J1392" s="460">
        <f t="shared" si="87"/>
        <v>0</v>
      </c>
      <c r="K1392" s="9"/>
      <c r="P1392" s="2"/>
      <c r="Q1392" s="27"/>
      <c r="R1392" s="2"/>
      <c r="S1392" s="2"/>
      <c r="T1392" s="2"/>
      <c r="U1392" s="2"/>
      <c r="V1392" s="2"/>
      <c r="W1392" s="2"/>
    </row>
    <row r="1393" spans="2:23" ht="15" customHeight="1" x14ac:dyDescent="0.35">
      <c r="B1393" s="349"/>
      <c r="C1393" s="715" t="str">
        <f t="shared" si="86"/>
        <v/>
      </c>
      <c r="D1393" s="458">
        <f>IF(ISNUMBER(Summary!$D$17), DATE(Summary!$D$17, 1, 1) + INT((ROW(B1355)-1)/24), DATE(2024, 1, 1) + INT((ROW(B1355)-1)/24))</f>
        <v>45348</v>
      </c>
      <c r="E1393" s="459">
        <v>0.41666666666666669</v>
      </c>
      <c r="F1393" s="780"/>
      <c r="G1393" s="780"/>
      <c r="H1393" s="460">
        <f t="shared" si="84"/>
        <v>0</v>
      </c>
      <c r="I1393" s="460">
        <f t="shared" si="85"/>
        <v>0</v>
      </c>
      <c r="J1393" s="460">
        <f t="shared" si="87"/>
        <v>0</v>
      </c>
      <c r="K1393" s="9"/>
      <c r="P1393" s="2"/>
      <c r="Q1393" s="27"/>
      <c r="R1393" s="2"/>
      <c r="S1393" s="2"/>
      <c r="T1393" s="2"/>
      <c r="U1393" s="2"/>
      <c r="V1393" s="2"/>
      <c r="W1393" s="2"/>
    </row>
    <row r="1394" spans="2:23" ht="15" customHeight="1" x14ac:dyDescent="0.35">
      <c r="B1394" s="349"/>
      <c r="C1394" s="715" t="str">
        <f t="shared" si="86"/>
        <v/>
      </c>
      <c r="D1394" s="458">
        <f>IF(ISNUMBER(Summary!$D$17), DATE(Summary!$D$17, 1, 1) + INT((ROW(B1356)-1)/24), DATE(2024, 1, 1) + INT((ROW(B1356)-1)/24))</f>
        <v>45348</v>
      </c>
      <c r="E1394" s="459">
        <v>0.45833333333333337</v>
      </c>
      <c r="F1394" s="780"/>
      <c r="G1394" s="780"/>
      <c r="H1394" s="460">
        <f t="shared" si="84"/>
        <v>0</v>
      </c>
      <c r="I1394" s="460">
        <f t="shared" si="85"/>
        <v>0</v>
      </c>
      <c r="J1394" s="460">
        <f t="shared" si="87"/>
        <v>0</v>
      </c>
      <c r="K1394" s="9"/>
      <c r="P1394" s="2"/>
      <c r="Q1394" s="27"/>
      <c r="R1394" s="2"/>
      <c r="S1394" s="2"/>
      <c r="T1394" s="2"/>
      <c r="U1394" s="2"/>
      <c r="V1394" s="2"/>
      <c r="W1394" s="2"/>
    </row>
    <row r="1395" spans="2:23" ht="15" customHeight="1" x14ac:dyDescent="0.35">
      <c r="B1395" s="349"/>
      <c r="C1395" s="715" t="str">
        <f t="shared" si="86"/>
        <v/>
      </c>
      <c r="D1395" s="458">
        <f>IF(ISNUMBER(Summary!$D$17), DATE(Summary!$D$17, 1, 1) + INT((ROW(B1357)-1)/24), DATE(2024, 1, 1) + INT((ROW(B1357)-1)/24))</f>
        <v>45348</v>
      </c>
      <c r="E1395" s="459">
        <v>0.50000000000000011</v>
      </c>
      <c r="F1395" s="780"/>
      <c r="G1395" s="780"/>
      <c r="H1395" s="460">
        <f t="shared" si="84"/>
        <v>0</v>
      </c>
      <c r="I1395" s="460">
        <f t="shared" si="85"/>
        <v>0</v>
      </c>
      <c r="J1395" s="460">
        <f t="shared" si="87"/>
        <v>0</v>
      </c>
      <c r="K1395" s="9"/>
      <c r="P1395" s="2"/>
      <c r="Q1395" s="27"/>
      <c r="R1395" s="2"/>
      <c r="S1395" s="2"/>
      <c r="T1395" s="2"/>
      <c r="U1395" s="2"/>
      <c r="V1395" s="2"/>
      <c r="W1395" s="2"/>
    </row>
    <row r="1396" spans="2:23" ht="15" customHeight="1" x14ac:dyDescent="0.35">
      <c r="B1396" s="349"/>
      <c r="C1396" s="715" t="str">
        <f t="shared" si="86"/>
        <v/>
      </c>
      <c r="D1396" s="458">
        <f>IF(ISNUMBER(Summary!$D$17), DATE(Summary!$D$17, 1, 1) + INT((ROW(B1358)-1)/24), DATE(2024, 1, 1) + INT((ROW(B1358)-1)/24))</f>
        <v>45348</v>
      </c>
      <c r="E1396" s="459">
        <v>0.54166666666666674</v>
      </c>
      <c r="F1396" s="780"/>
      <c r="G1396" s="780"/>
      <c r="H1396" s="460">
        <f t="shared" si="84"/>
        <v>0</v>
      </c>
      <c r="I1396" s="460">
        <f t="shared" si="85"/>
        <v>0</v>
      </c>
      <c r="J1396" s="460">
        <f t="shared" si="87"/>
        <v>0</v>
      </c>
      <c r="K1396" s="9"/>
      <c r="P1396" s="2"/>
      <c r="Q1396" s="27"/>
      <c r="R1396" s="2"/>
      <c r="S1396" s="2"/>
      <c r="T1396" s="2"/>
      <c r="U1396" s="2"/>
      <c r="V1396" s="2"/>
      <c r="W1396" s="2"/>
    </row>
    <row r="1397" spans="2:23" ht="15" customHeight="1" x14ac:dyDescent="0.35">
      <c r="B1397" s="349"/>
      <c r="C1397" s="715" t="str">
        <f t="shared" si="86"/>
        <v/>
      </c>
      <c r="D1397" s="458">
        <f>IF(ISNUMBER(Summary!$D$17), DATE(Summary!$D$17, 1, 1) + INT((ROW(B1359)-1)/24), DATE(2024, 1, 1) + INT((ROW(B1359)-1)/24))</f>
        <v>45348</v>
      </c>
      <c r="E1397" s="459">
        <v>0.58333333333333337</v>
      </c>
      <c r="F1397" s="780"/>
      <c r="G1397" s="780"/>
      <c r="H1397" s="460">
        <f t="shared" si="84"/>
        <v>0</v>
      </c>
      <c r="I1397" s="460">
        <f t="shared" si="85"/>
        <v>0</v>
      </c>
      <c r="J1397" s="460">
        <f t="shared" si="87"/>
        <v>0</v>
      </c>
      <c r="K1397" s="9"/>
      <c r="P1397" s="2"/>
      <c r="Q1397" s="27"/>
      <c r="R1397" s="2"/>
      <c r="S1397" s="2"/>
      <c r="T1397" s="2"/>
      <c r="U1397" s="2"/>
      <c r="V1397" s="2"/>
      <c r="W1397" s="2"/>
    </row>
    <row r="1398" spans="2:23" ht="15" customHeight="1" x14ac:dyDescent="0.35">
      <c r="B1398" s="349"/>
      <c r="C1398" s="715" t="str">
        <f t="shared" si="86"/>
        <v/>
      </c>
      <c r="D1398" s="458">
        <f>IF(ISNUMBER(Summary!$D$17), DATE(Summary!$D$17, 1, 1) + INT((ROW(B1360)-1)/24), DATE(2024, 1, 1) + INT((ROW(B1360)-1)/24))</f>
        <v>45348</v>
      </c>
      <c r="E1398" s="459">
        <v>0.62500000000000011</v>
      </c>
      <c r="F1398" s="780"/>
      <c r="G1398" s="780"/>
      <c r="H1398" s="460">
        <f t="shared" si="84"/>
        <v>0</v>
      </c>
      <c r="I1398" s="460">
        <f t="shared" si="85"/>
        <v>0</v>
      </c>
      <c r="J1398" s="460">
        <f t="shared" si="87"/>
        <v>0</v>
      </c>
      <c r="K1398" s="9"/>
      <c r="P1398" s="2"/>
      <c r="Q1398" s="27"/>
      <c r="R1398" s="2"/>
      <c r="S1398" s="2"/>
      <c r="T1398" s="2"/>
      <c r="U1398" s="2"/>
      <c r="V1398" s="2"/>
      <c r="W1398" s="2"/>
    </row>
    <row r="1399" spans="2:23" ht="15" customHeight="1" x14ac:dyDescent="0.35">
      <c r="B1399" s="349"/>
      <c r="C1399" s="715" t="str">
        <f t="shared" si="86"/>
        <v/>
      </c>
      <c r="D1399" s="458">
        <f>IF(ISNUMBER(Summary!$D$17), DATE(Summary!$D$17, 1, 1) + INT((ROW(B1361)-1)/24), DATE(2024, 1, 1) + INT((ROW(B1361)-1)/24))</f>
        <v>45348</v>
      </c>
      <c r="E1399" s="459">
        <v>0.66666666666666674</v>
      </c>
      <c r="F1399" s="780"/>
      <c r="G1399" s="780"/>
      <c r="H1399" s="460">
        <f t="shared" si="84"/>
        <v>0</v>
      </c>
      <c r="I1399" s="460">
        <f t="shared" si="85"/>
        <v>0</v>
      </c>
      <c r="J1399" s="460">
        <f t="shared" si="87"/>
        <v>0</v>
      </c>
      <c r="K1399" s="9"/>
      <c r="P1399" s="2"/>
      <c r="Q1399" s="27"/>
      <c r="R1399" s="2"/>
      <c r="S1399" s="2"/>
      <c r="T1399" s="2"/>
      <c r="U1399" s="2"/>
      <c r="V1399" s="2"/>
      <c r="W1399" s="2"/>
    </row>
    <row r="1400" spans="2:23" ht="15" customHeight="1" x14ac:dyDescent="0.35">
      <c r="B1400" s="349"/>
      <c r="C1400" s="715" t="str">
        <f t="shared" si="86"/>
        <v/>
      </c>
      <c r="D1400" s="458">
        <f>IF(ISNUMBER(Summary!$D$17), DATE(Summary!$D$17, 1, 1) + INT((ROW(B1362)-1)/24), DATE(2024, 1, 1) + INT((ROW(B1362)-1)/24))</f>
        <v>45348</v>
      </c>
      <c r="E1400" s="459">
        <v>0.70833333333333337</v>
      </c>
      <c r="F1400" s="780"/>
      <c r="G1400" s="780"/>
      <c r="H1400" s="460">
        <f t="shared" si="84"/>
        <v>0</v>
      </c>
      <c r="I1400" s="460">
        <f t="shared" si="85"/>
        <v>0</v>
      </c>
      <c r="J1400" s="460">
        <f t="shared" si="87"/>
        <v>0</v>
      </c>
      <c r="K1400" s="9"/>
      <c r="P1400" s="2"/>
      <c r="Q1400" s="27"/>
      <c r="R1400" s="2"/>
      <c r="S1400" s="2"/>
      <c r="T1400" s="2"/>
      <c r="U1400" s="2"/>
      <c r="V1400" s="2"/>
      <c r="W1400" s="2"/>
    </row>
    <row r="1401" spans="2:23" ht="15" customHeight="1" x14ac:dyDescent="0.35">
      <c r="B1401" s="349"/>
      <c r="C1401" s="715" t="str">
        <f t="shared" si="86"/>
        <v/>
      </c>
      <c r="D1401" s="458">
        <f>IF(ISNUMBER(Summary!$D$17), DATE(Summary!$D$17, 1, 1) + INT((ROW(B1363)-1)/24), DATE(2024, 1, 1) + INT((ROW(B1363)-1)/24))</f>
        <v>45348</v>
      </c>
      <c r="E1401" s="459">
        <v>0.75000000000000011</v>
      </c>
      <c r="F1401" s="780"/>
      <c r="G1401" s="780"/>
      <c r="H1401" s="460">
        <f t="shared" si="84"/>
        <v>0</v>
      </c>
      <c r="I1401" s="460">
        <f t="shared" si="85"/>
        <v>0</v>
      </c>
      <c r="J1401" s="460">
        <f t="shared" si="87"/>
        <v>0</v>
      </c>
      <c r="K1401" s="9"/>
      <c r="P1401" s="2"/>
      <c r="Q1401" s="27"/>
      <c r="R1401" s="2"/>
      <c r="S1401" s="2"/>
      <c r="T1401" s="2"/>
      <c r="U1401" s="2"/>
      <c r="V1401" s="2"/>
      <c r="W1401" s="2"/>
    </row>
    <row r="1402" spans="2:23" ht="15" customHeight="1" x14ac:dyDescent="0.35">
      <c r="B1402" s="349"/>
      <c r="C1402" s="715" t="str">
        <f t="shared" si="86"/>
        <v/>
      </c>
      <c r="D1402" s="458">
        <f>IF(ISNUMBER(Summary!$D$17), DATE(Summary!$D$17, 1, 1) + INT((ROW(B1364)-1)/24), DATE(2024, 1, 1) + INT((ROW(B1364)-1)/24))</f>
        <v>45348</v>
      </c>
      <c r="E1402" s="459">
        <v>0.79166666666666674</v>
      </c>
      <c r="F1402" s="780"/>
      <c r="G1402" s="780"/>
      <c r="H1402" s="460">
        <f t="shared" si="84"/>
        <v>0</v>
      </c>
      <c r="I1402" s="460">
        <f t="shared" si="85"/>
        <v>0</v>
      </c>
      <c r="J1402" s="460">
        <f t="shared" si="87"/>
        <v>0</v>
      </c>
      <c r="K1402" s="9"/>
      <c r="P1402" s="2"/>
      <c r="Q1402" s="27"/>
      <c r="R1402" s="2"/>
      <c r="S1402" s="2"/>
      <c r="T1402" s="2"/>
      <c r="U1402" s="2"/>
      <c r="V1402" s="2"/>
      <c r="W1402" s="2"/>
    </row>
    <row r="1403" spans="2:23" ht="15" customHeight="1" x14ac:dyDescent="0.35">
      <c r="B1403" s="349"/>
      <c r="C1403" s="715" t="str">
        <f t="shared" si="86"/>
        <v/>
      </c>
      <c r="D1403" s="458">
        <f>IF(ISNUMBER(Summary!$D$17), DATE(Summary!$D$17, 1, 1) + INT((ROW(B1365)-1)/24), DATE(2024, 1, 1) + INT((ROW(B1365)-1)/24))</f>
        <v>45348</v>
      </c>
      <c r="E1403" s="459">
        <v>0.83333333333333337</v>
      </c>
      <c r="F1403" s="780"/>
      <c r="G1403" s="780"/>
      <c r="H1403" s="460">
        <f t="shared" si="84"/>
        <v>0</v>
      </c>
      <c r="I1403" s="460">
        <f t="shared" si="85"/>
        <v>0</v>
      </c>
      <c r="J1403" s="460">
        <f t="shared" si="87"/>
        <v>0</v>
      </c>
      <c r="K1403" s="9"/>
      <c r="P1403" s="2"/>
      <c r="Q1403" s="27"/>
      <c r="R1403" s="2"/>
      <c r="S1403" s="2"/>
      <c r="T1403" s="2"/>
      <c r="U1403" s="2"/>
      <c r="V1403" s="2"/>
      <c r="W1403" s="2"/>
    </row>
    <row r="1404" spans="2:23" ht="15" customHeight="1" x14ac:dyDescent="0.35">
      <c r="B1404" s="349"/>
      <c r="C1404" s="715" t="str">
        <f t="shared" si="86"/>
        <v/>
      </c>
      <c r="D1404" s="458">
        <f>IF(ISNUMBER(Summary!$D$17), DATE(Summary!$D$17, 1, 1) + INT((ROW(B1366)-1)/24), DATE(2024, 1, 1) + INT((ROW(B1366)-1)/24))</f>
        <v>45348</v>
      </c>
      <c r="E1404" s="459">
        <v>0.87500000000000011</v>
      </c>
      <c r="F1404" s="780"/>
      <c r="G1404" s="780"/>
      <c r="H1404" s="460">
        <f t="shared" si="84"/>
        <v>0</v>
      </c>
      <c r="I1404" s="460">
        <f t="shared" si="85"/>
        <v>0</v>
      </c>
      <c r="J1404" s="460">
        <f t="shared" si="87"/>
        <v>0</v>
      </c>
      <c r="K1404" s="9"/>
      <c r="P1404" s="2"/>
      <c r="Q1404" s="27"/>
      <c r="R1404" s="2"/>
      <c r="S1404" s="2"/>
      <c r="T1404" s="2"/>
      <c r="U1404" s="2"/>
      <c r="V1404" s="2"/>
      <c r="W1404" s="2"/>
    </row>
    <row r="1405" spans="2:23" ht="15" customHeight="1" x14ac:dyDescent="0.35">
      <c r="B1405" s="349"/>
      <c r="C1405" s="715" t="str">
        <f t="shared" si="86"/>
        <v/>
      </c>
      <c r="D1405" s="458">
        <f>IF(ISNUMBER(Summary!$D$17), DATE(Summary!$D$17, 1, 1) + INT((ROW(B1367)-1)/24), DATE(2024, 1, 1) + INT((ROW(B1367)-1)/24))</f>
        <v>45348</v>
      </c>
      <c r="E1405" s="459">
        <v>0.91666666666666674</v>
      </c>
      <c r="F1405" s="780"/>
      <c r="G1405" s="780"/>
      <c r="H1405" s="460">
        <f t="shared" si="84"/>
        <v>0</v>
      </c>
      <c r="I1405" s="460">
        <f t="shared" si="85"/>
        <v>0</v>
      </c>
      <c r="J1405" s="460">
        <f t="shared" si="87"/>
        <v>0</v>
      </c>
      <c r="K1405" s="9"/>
      <c r="P1405" s="2"/>
      <c r="Q1405" s="27"/>
      <c r="R1405" s="2"/>
      <c r="S1405" s="2"/>
      <c r="T1405" s="2"/>
      <c r="U1405" s="2"/>
      <c r="V1405" s="2"/>
      <c r="W1405" s="2"/>
    </row>
    <row r="1406" spans="2:23" ht="15" customHeight="1" x14ac:dyDescent="0.35">
      <c r="B1406" s="349"/>
      <c r="C1406" s="715" t="str">
        <f t="shared" si="86"/>
        <v/>
      </c>
      <c r="D1406" s="458">
        <f>IF(ISNUMBER(Summary!$D$17), DATE(Summary!$D$17, 1, 1) + INT((ROW(B1368)-1)/24), DATE(2024, 1, 1) + INT((ROW(B1368)-1)/24))</f>
        <v>45348</v>
      </c>
      <c r="E1406" s="459">
        <v>0.95833333333333337</v>
      </c>
      <c r="F1406" s="780"/>
      <c r="G1406" s="780"/>
      <c r="H1406" s="460">
        <f t="shared" si="84"/>
        <v>0</v>
      </c>
      <c r="I1406" s="460">
        <f t="shared" si="85"/>
        <v>0</v>
      </c>
      <c r="J1406" s="460">
        <f t="shared" si="87"/>
        <v>0</v>
      </c>
      <c r="K1406" s="9"/>
      <c r="P1406" s="2"/>
      <c r="Q1406" s="27"/>
      <c r="R1406" s="2"/>
      <c r="S1406" s="2"/>
      <c r="T1406" s="2"/>
      <c r="U1406" s="2"/>
      <c r="V1406" s="2"/>
      <c r="W1406" s="2"/>
    </row>
    <row r="1407" spans="2:23" ht="15" customHeight="1" x14ac:dyDescent="0.35">
      <c r="B1407" s="457"/>
      <c r="C1407" s="715">
        <f t="shared" si="86"/>
        <v>45349</v>
      </c>
      <c r="D1407" s="458">
        <f>IF(ISNUMBER(Summary!$D$17), DATE(Summary!$D$17, 1, 1) + INT((ROW(B1369)-1)/24), DATE(2024, 1, 1) + INT((ROW(B1369)-1)/24))</f>
        <v>45349</v>
      </c>
      <c r="E1407" s="459">
        <v>3.1225022567582528E-17</v>
      </c>
      <c r="F1407" s="780"/>
      <c r="G1407" s="780"/>
      <c r="H1407" s="460">
        <f t="shared" si="84"/>
        <v>0</v>
      </c>
      <c r="I1407" s="460">
        <f t="shared" si="85"/>
        <v>0</v>
      </c>
      <c r="J1407" s="460">
        <f t="shared" si="87"/>
        <v>0</v>
      </c>
      <c r="K1407" s="9"/>
      <c r="P1407" s="2"/>
      <c r="Q1407" s="27"/>
      <c r="R1407" s="2"/>
      <c r="S1407" s="2"/>
      <c r="T1407" s="2"/>
      <c r="U1407" s="2"/>
      <c r="V1407" s="2"/>
      <c r="W1407" s="2"/>
    </row>
    <row r="1408" spans="2:23" ht="15" customHeight="1" x14ac:dyDescent="0.35">
      <c r="B1408" s="349"/>
      <c r="C1408" s="715" t="str">
        <f t="shared" si="86"/>
        <v/>
      </c>
      <c r="D1408" s="458">
        <f>IF(ISNUMBER(Summary!$D$17), DATE(Summary!$D$17, 1, 1) + INT((ROW(B1370)-1)/24), DATE(2024, 1, 1) + INT((ROW(B1370)-1)/24))</f>
        <v>45349</v>
      </c>
      <c r="E1408" s="459">
        <v>4.1666666666666699E-2</v>
      </c>
      <c r="F1408" s="780"/>
      <c r="G1408" s="780"/>
      <c r="H1408" s="460">
        <f t="shared" si="84"/>
        <v>0</v>
      </c>
      <c r="I1408" s="460">
        <f t="shared" si="85"/>
        <v>0</v>
      </c>
      <c r="J1408" s="460">
        <f t="shared" si="87"/>
        <v>0</v>
      </c>
      <c r="K1408" s="9"/>
      <c r="P1408" s="2"/>
      <c r="Q1408" s="27"/>
      <c r="R1408" s="2"/>
      <c r="S1408" s="2"/>
      <c r="T1408" s="2"/>
      <c r="U1408" s="2"/>
      <c r="V1408" s="2"/>
      <c r="W1408" s="2"/>
    </row>
    <row r="1409" spans="2:23" ht="15" customHeight="1" x14ac:dyDescent="0.35">
      <c r="B1409" s="349"/>
      <c r="C1409" s="715" t="str">
        <f t="shared" si="86"/>
        <v/>
      </c>
      <c r="D1409" s="458">
        <f>IF(ISNUMBER(Summary!$D$17), DATE(Summary!$D$17, 1, 1) + INT((ROW(B1371)-1)/24), DATE(2024, 1, 1) + INT((ROW(B1371)-1)/24))</f>
        <v>45349</v>
      </c>
      <c r="E1409" s="459">
        <v>8.333333333333337E-2</v>
      </c>
      <c r="F1409" s="780"/>
      <c r="G1409" s="780"/>
      <c r="H1409" s="460">
        <f t="shared" si="84"/>
        <v>0</v>
      </c>
      <c r="I1409" s="460">
        <f t="shared" si="85"/>
        <v>0</v>
      </c>
      <c r="J1409" s="460">
        <f t="shared" si="87"/>
        <v>0</v>
      </c>
      <c r="K1409" s="9"/>
      <c r="P1409" s="2"/>
      <c r="Q1409" s="27"/>
      <c r="R1409" s="2"/>
      <c r="S1409" s="2"/>
      <c r="T1409" s="2"/>
      <c r="U1409" s="2"/>
      <c r="V1409" s="2"/>
      <c r="W1409" s="2"/>
    </row>
    <row r="1410" spans="2:23" ht="15" customHeight="1" x14ac:dyDescent="0.35">
      <c r="B1410" s="349"/>
      <c r="C1410" s="715" t="str">
        <f t="shared" si="86"/>
        <v/>
      </c>
      <c r="D1410" s="458">
        <f>IF(ISNUMBER(Summary!$D$17), DATE(Summary!$D$17, 1, 1) + INT((ROW(B1372)-1)/24), DATE(2024, 1, 1) + INT((ROW(B1372)-1)/24))</f>
        <v>45349</v>
      </c>
      <c r="E1410" s="459">
        <v>0.12500000000000006</v>
      </c>
      <c r="F1410" s="780"/>
      <c r="G1410" s="780"/>
      <c r="H1410" s="460">
        <f t="shared" si="84"/>
        <v>0</v>
      </c>
      <c r="I1410" s="460">
        <f t="shared" si="85"/>
        <v>0</v>
      </c>
      <c r="J1410" s="460">
        <f t="shared" si="87"/>
        <v>0</v>
      </c>
      <c r="K1410" s="9"/>
      <c r="P1410" s="2"/>
      <c r="Q1410" s="27"/>
      <c r="R1410" s="2"/>
      <c r="S1410" s="2"/>
      <c r="T1410" s="2"/>
      <c r="U1410" s="2"/>
      <c r="V1410" s="2"/>
      <c r="W1410" s="2"/>
    </row>
    <row r="1411" spans="2:23" ht="15" customHeight="1" x14ac:dyDescent="0.35">
      <c r="B1411" s="349"/>
      <c r="C1411" s="715" t="str">
        <f t="shared" si="86"/>
        <v/>
      </c>
      <c r="D1411" s="458">
        <f>IF(ISNUMBER(Summary!$D$17), DATE(Summary!$D$17, 1, 1) + INT((ROW(B1373)-1)/24), DATE(2024, 1, 1) + INT((ROW(B1373)-1)/24))</f>
        <v>45349</v>
      </c>
      <c r="E1411" s="459">
        <v>0.16666666666666669</v>
      </c>
      <c r="F1411" s="780"/>
      <c r="G1411" s="780"/>
      <c r="H1411" s="460">
        <f t="shared" si="84"/>
        <v>0</v>
      </c>
      <c r="I1411" s="460">
        <f t="shared" si="85"/>
        <v>0</v>
      </c>
      <c r="J1411" s="460">
        <f t="shared" si="87"/>
        <v>0</v>
      </c>
      <c r="K1411" s="9"/>
      <c r="P1411" s="2"/>
      <c r="Q1411" s="27"/>
      <c r="R1411" s="2"/>
      <c r="S1411" s="2"/>
      <c r="T1411" s="2"/>
      <c r="U1411" s="2"/>
      <c r="V1411" s="2"/>
      <c r="W1411" s="2"/>
    </row>
    <row r="1412" spans="2:23" ht="15" customHeight="1" x14ac:dyDescent="0.35">
      <c r="B1412" s="349"/>
      <c r="C1412" s="715" t="str">
        <f t="shared" si="86"/>
        <v/>
      </c>
      <c r="D1412" s="458">
        <f>IF(ISNUMBER(Summary!$D$17), DATE(Summary!$D$17, 1, 1) + INT((ROW(B1374)-1)/24), DATE(2024, 1, 1) + INT((ROW(B1374)-1)/24))</f>
        <v>45349</v>
      </c>
      <c r="E1412" s="459">
        <v>0.20833333333333337</v>
      </c>
      <c r="F1412" s="780"/>
      <c r="G1412" s="780"/>
      <c r="H1412" s="460">
        <f t="shared" si="84"/>
        <v>0</v>
      </c>
      <c r="I1412" s="460">
        <f t="shared" si="85"/>
        <v>0</v>
      </c>
      <c r="J1412" s="460">
        <f t="shared" si="87"/>
        <v>0</v>
      </c>
      <c r="K1412" s="9"/>
      <c r="P1412" s="2"/>
      <c r="Q1412" s="27"/>
      <c r="R1412" s="2"/>
      <c r="S1412" s="2"/>
      <c r="T1412" s="2"/>
      <c r="U1412" s="2"/>
      <c r="V1412" s="2"/>
      <c r="W1412" s="2"/>
    </row>
    <row r="1413" spans="2:23" ht="15" customHeight="1" x14ac:dyDescent="0.35">
      <c r="B1413" s="349"/>
      <c r="C1413" s="715" t="str">
        <f t="shared" si="86"/>
        <v/>
      </c>
      <c r="D1413" s="458">
        <f>IF(ISNUMBER(Summary!$D$17), DATE(Summary!$D$17, 1, 1) + INT((ROW(B1375)-1)/24), DATE(2024, 1, 1) + INT((ROW(B1375)-1)/24))</f>
        <v>45349</v>
      </c>
      <c r="E1413" s="459">
        <v>0.25</v>
      </c>
      <c r="F1413" s="780"/>
      <c r="G1413" s="780"/>
      <c r="H1413" s="460">
        <f t="shared" si="84"/>
        <v>0</v>
      </c>
      <c r="I1413" s="460">
        <f t="shared" si="85"/>
        <v>0</v>
      </c>
      <c r="J1413" s="460">
        <f t="shared" si="87"/>
        <v>0</v>
      </c>
      <c r="K1413" s="9"/>
      <c r="P1413" s="2"/>
      <c r="Q1413" s="27"/>
      <c r="R1413" s="2"/>
      <c r="S1413" s="2"/>
      <c r="T1413" s="2"/>
      <c r="U1413" s="2"/>
      <c r="V1413" s="2"/>
      <c r="W1413" s="2"/>
    </row>
    <row r="1414" spans="2:23" ht="15" customHeight="1" x14ac:dyDescent="0.35">
      <c r="B1414" s="349"/>
      <c r="C1414" s="715" t="str">
        <f t="shared" si="86"/>
        <v/>
      </c>
      <c r="D1414" s="458">
        <f>IF(ISNUMBER(Summary!$D$17), DATE(Summary!$D$17, 1, 1) + INT((ROW(B1376)-1)/24), DATE(2024, 1, 1) + INT((ROW(B1376)-1)/24))</f>
        <v>45349</v>
      </c>
      <c r="E1414" s="459">
        <v>0.29166666666666669</v>
      </c>
      <c r="F1414" s="780"/>
      <c r="G1414" s="780"/>
      <c r="H1414" s="460">
        <f t="shared" si="84"/>
        <v>0</v>
      </c>
      <c r="I1414" s="460">
        <f t="shared" si="85"/>
        <v>0</v>
      </c>
      <c r="J1414" s="460">
        <f t="shared" si="87"/>
        <v>0</v>
      </c>
      <c r="K1414" s="9"/>
      <c r="P1414" s="2"/>
      <c r="Q1414" s="27"/>
      <c r="R1414" s="2"/>
      <c r="S1414" s="2"/>
      <c r="T1414" s="2"/>
      <c r="U1414" s="2"/>
      <c r="V1414" s="2"/>
      <c r="W1414" s="2"/>
    </row>
    <row r="1415" spans="2:23" ht="15" customHeight="1" x14ac:dyDescent="0.35">
      <c r="B1415" s="349"/>
      <c r="C1415" s="715" t="str">
        <f t="shared" si="86"/>
        <v/>
      </c>
      <c r="D1415" s="458">
        <f>IF(ISNUMBER(Summary!$D$17), DATE(Summary!$D$17, 1, 1) + INT((ROW(B1377)-1)/24), DATE(2024, 1, 1) + INT((ROW(B1377)-1)/24))</f>
        <v>45349</v>
      </c>
      <c r="E1415" s="459">
        <v>0.33333333333333337</v>
      </c>
      <c r="F1415" s="780"/>
      <c r="G1415" s="780"/>
      <c r="H1415" s="460">
        <f t="shared" si="84"/>
        <v>0</v>
      </c>
      <c r="I1415" s="460">
        <f t="shared" si="85"/>
        <v>0</v>
      </c>
      <c r="J1415" s="460">
        <f t="shared" si="87"/>
        <v>0</v>
      </c>
      <c r="K1415" s="9"/>
      <c r="P1415" s="2"/>
      <c r="Q1415" s="27"/>
      <c r="R1415" s="2"/>
      <c r="S1415" s="2"/>
      <c r="T1415" s="2"/>
      <c r="U1415" s="2"/>
      <c r="V1415" s="2"/>
      <c r="W1415" s="2"/>
    </row>
    <row r="1416" spans="2:23" ht="15" customHeight="1" x14ac:dyDescent="0.35">
      <c r="B1416" s="349"/>
      <c r="C1416" s="715" t="str">
        <f t="shared" si="86"/>
        <v/>
      </c>
      <c r="D1416" s="458">
        <f>IF(ISNUMBER(Summary!$D$17), DATE(Summary!$D$17, 1, 1) + INT((ROW(B1378)-1)/24), DATE(2024, 1, 1) + INT((ROW(B1378)-1)/24))</f>
        <v>45349</v>
      </c>
      <c r="E1416" s="459">
        <v>0.375</v>
      </c>
      <c r="F1416" s="780"/>
      <c r="G1416" s="780"/>
      <c r="H1416" s="460">
        <f t="shared" si="84"/>
        <v>0</v>
      </c>
      <c r="I1416" s="460">
        <f t="shared" si="85"/>
        <v>0</v>
      </c>
      <c r="J1416" s="460">
        <f t="shared" si="87"/>
        <v>0</v>
      </c>
      <c r="K1416" s="9"/>
      <c r="P1416" s="2"/>
      <c r="Q1416" s="27"/>
      <c r="R1416" s="2"/>
      <c r="S1416" s="2"/>
      <c r="T1416" s="2"/>
      <c r="U1416" s="2"/>
      <c r="V1416" s="2"/>
      <c r="W1416" s="2"/>
    </row>
    <row r="1417" spans="2:23" ht="15" customHeight="1" x14ac:dyDescent="0.35">
      <c r="B1417" s="349"/>
      <c r="C1417" s="715" t="str">
        <f t="shared" si="86"/>
        <v/>
      </c>
      <c r="D1417" s="458">
        <f>IF(ISNUMBER(Summary!$D$17), DATE(Summary!$D$17, 1, 1) + INT((ROW(B1379)-1)/24), DATE(2024, 1, 1) + INT((ROW(B1379)-1)/24))</f>
        <v>45349</v>
      </c>
      <c r="E1417" s="459">
        <v>0.41666666666666669</v>
      </c>
      <c r="F1417" s="780"/>
      <c r="G1417" s="780"/>
      <c r="H1417" s="460">
        <f t="shared" si="84"/>
        <v>0</v>
      </c>
      <c r="I1417" s="460">
        <f t="shared" si="85"/>
        <v>0</v>
      </c>
      <c r="J1417" s="460">
        <f t="shared" si="87"/>
        <v>0</v>
      </c>
      <c r="K1417" s="9"/>
      <c r="P1417" s="2"/>
      <c r="Q1417" s="27"/>
      <c r="R1417" s="2"/>
      <c r="S1417" s="2"/>
      <c r="T1417" s="2"/>
      <c r="U1417" s="2"/>
      <c r="V1417" s="2"/>
      <c r="W1417" s="2"/>
    </row>
    <row r="1418" spans="2:23" ht="15" customHeight="1" x14ac:dyDescent="0.35">
      <c r="B1418" s="349"/>
      <c r="C1418" s="715" t="str">
        <f t="shared" si="86"/>
        <v/>
      </c>
      <c r="D1418" s="458">
        <f>IF(ISNUMBER(Summary!$D$17), DATE(Summary!$D$17, 1, 1) + INT((ROW(B1380)-1)/24), DATE(2024, 1, 1) + INT((ROW(B1380)-1)/24))</f>
        <v>45349</v>
      </c>
      <c r="E1418" s="459">
        <v>0.45833333333333337</v>
      </c>
      <c r="F1418" s="780"/>
      <c r="G1418" s="780"/>
      <c r="H1418" s="460">
        <f t="shared" si="84"/>
        <v>0</v>
      </c>
      <c r="I1418" s="460">
        <f t="shared" si="85"/>
        <v>0</v>
      </c>
      <c r="J1418" s="460">
        <f t="shared" si="87"/>
        <v>0</v>
      </c>
      <c r="K1418" s="9"/>
      <c r="P1418" s="2"/>
      <c r="Q1418" s="27"/>
      <c r="R1418" s="2"/>
      <c r="S1418" s="2"/>
      <c r="T1418" s="2"/>
      <c r="U1418" s="2"/>
      <c r="V1418" s="2"/>
      <c r="W1418" s="2"/>
    </row>
    <row r="1419" spans="2:23" ht="15" customHeight="1" x14ac:dyDescent="0.35">
      <c r="B1419" s="349"/>
      <c r="C1419" s="715" t="str">
        <f t="shared" si="86"/>
        <v/>
      </c>
      <c r="D1419" s="458">
        <f>IF(ISNUMBER(Summary!$D$17), DATE(Summary!$D$17, 1, 1) + INT((ROW(B1381)-1)/24), DATE(2024, 1, 1) + INT((ROW(B1381)-1)/24))</f>
        <v>45349</v>
      </c>
      <c r="E1419" s="459">
        <v>0.50000000000000011</v>
      </c>
      <c r="F1419" s="780"/>
      <c r="G1419" s="780"/>
      <c r="H1419" s="460">
        <f t="shared" si="84"/>
        <v>0</v>
      </c>
      <c r="I1419" s="460">
        <f t="shared" si="85"/>
        <v>0</v>
      </c>
      <c r="J1419" s="460">
        <f t="shared" si="87"/>
        <v>0</v>
      </c>
      <c r="K1419" s="9"/>
      <c r="P1419" s="2"/>
      <c r="Q1419" s="27"/>
      <c r="R1419" s="2"/>
      <c r="S1419" s="2"/>
      <c r="T1419" s="2"/>
      <c r="U1419" s="2"/>
      <c r="V1419" s="2"/>
      <c r="W1419" s="2"/>
    </row>
    <row r="1420" spans="2:23" ht="15" customHeight="1" x14ac:dyDescent="0.35">
      <c r="B1420" s="349"/>
      <c r="C1420" s="715" t="str">
        <f t="shared" si="86"/>
        <v/>
      </c>
      <c r="D1420" s="458">
        <f>IF(ISNUMBER(Summary!$D$17), DATE(Summary!$D$17, 1, 1) + INT((ROW(B1382)-1)/24), DATE(2024, 1, 1) + INT((ROW(B1382)-1)/24))</f>
        <v>45349</v>
      </c>
      <c r="E1420" s="459">
        <v>0.54166666666666674</v>
      </c>
      <c r="F1420" s="780"/>
      <c r="G1420" s="780"/>
      <c r="H1420" s="460">
        <f t="shared" si="84"/>
        <v>0</v>
      </c>
      <c r="I1420" s="460">
        <f t="shared" si="85"/>
        <v>0</v>
      </c>
      <c r="J1420" s="460">
        <f t="shared" si="87"/>
        <v>0</v>
      </c>
      <c r="K1420" s="9"/>
      <c r="P1420" s="2"/>
      <c r="Q1420" s="27"/>
      <c r="R1420" s="2"/>
      <c r="S1420" s="2"/>
      <c r="T1420" s="2"/>
      <c r="U1420" s="2"/>
      <c r="V1420" s="2"/>
      <c r="W1420" s="2"/>
    </row>
    <row r="1421" spans="2:23" ht="15" customHeight="1" x14ac:dyDescent="0.35">
      <c r="B1421" s="349"/>
      <c r="C1421" s="715" t="str">
        <f t="shared" si="86"/>
        <v/>
      </c>
      <c r="D1421" s="458">
        <f>IF(ISNUMBER(Summary!$D$17), DATE(Summary!$D$17, 1, 1) + INT((ROW(B1383)-1)/24), DATE(2024, 1, 1) + INT((ROW(B1383)-1)/24))</f>
        <v>45349</v>
      </c>
      <c r="E1421" s="459">
        <v>0.58333333333333337</v>
      </c>
      <c r="F1421" s="780"/>
      <c r="G1421" s="780"/>
      <c r="H1421" s="460">
        <f t="shared" si="84"/>
        <v>0</v>
      </c>
      <c r="I1421" s="460">
        <f t="shared" si="85"/>
        <v>0</v>
      </c>
      <c r="J1421" s="460">
        <f t="shared" si="87"/>
        <v>0</v>
      </c>
      <c r="K1421" s="9"/>
      <c r="P1421" s="2"/>
      <c r="Q1421" s="27"/>
      <c r="R1421" s="2"/>
      <c r="S1421" s="2"/>
      <c r="T1421" s="2"/>
      <c r="U1421" s="2"/>
      <c r="V1421" s="2"/>
      <c r="W1421" s="2"/>
    </row>
    <row r="1422" spans="2:23" ht="15" customHeight="1" x14ac:dyDescent="0.35">
      <c r="B1422" s="349"/>
      <c r="C1422" s="715" t="str">
        <f t="shared" si="86"/>
        <v/>
      </c>
      <c r="D1422" s="458">
        <f>IF(ISNUMBER(Summary!$D$17), DATE(Summary!$D$17, 1, 1) + INT((ROW(B1384)-1)/24), DATE(2024, 1, 1) + INT((ROW(B1384)-1)/24))</f>
        <v>45349</v>
      </c>
      <c r="E1422" s="459">
        <v>0.62500000000000011</v>
      </c>
      <c r="F1422" s="780"/>
      <c r="G1422" s="780"/>
      <c r="H1422" s="460">
        <f t="shared" si="84"/>
        <v>0</v>
      </c>
      <c r="I1422" s="460">
        <f t="shared" si="85"/>
        <v>0</v>
      </c>
      <c r="J1422" s="460">
        <f t="shared" si="87"/>
        <v>0</v>
      </c>
      <c r="K1422" s="9"/>
      <c r="P1422" s="2"/>
      <c r="Q1422" s="27"/>
      <c r="R1422" s="2"/>
      <c r="S1422" s="2"/>
      <c r="T1422" s="2"/>
      <c r="U1422" s="2"/>
      <c r="V1422" s="2"/>
      <c r="W1422" s="2"/>
    </row>
    <row r="1423" spans="2:23" ht="15" customHeight="1" x14ac:dyDescent="0.35">
      <c r="B1423" s="349"/>
      <c r="C1423" s="715" t="str">
        <f t="shared" si="86"/>
        <v/>
      </c>
      <c r="D1423" s="458">
        <f>IF(ISNUMBER(Summary!$D$17), DATE(Summary!$D$17, 1, 1) + INT((ROW(B1385)-1)/24), DATE(2024, 1, 1) + INT((ROW(B1385)-1)/24))</f>
        <v>45349</v>
      </c>
      <c r="E1423" s="459">
        <v>0.66666666666666674</v>
      </c>
      <c r="F1423" s="780"/>
      <c r="G1423" s="780"/>
      <c r="H1423" s="460">
        <f t="shared" si="84"/>
        <v>0</v>
      </c>
      <c r="I1423" s="460">
        <f t="shared" si="85"/>
        <v>0</v>
      </c>
      <c r="J1423" s="460">
        <f t="shared" si="87"/>
        <v>0</v>
      </c>
      <c r="K1423" s="9"/>
      <c r="P1423" s="2"/>
      <c r="Q1423" s="27"/>
      <c r="R1423" s="2"/>
      <c r="S1423" s="2"/>
      <c r="T1423" s="2"/>
      <c r="U1423" s="2"/>
      <c r="V1423" s="2"/>
      <c r="W1423" s="2"/>
    </row>
    <row r="1424" spans="2:23" ht="15" customHeight="1" x14ac:dyDescent="0.35">
      <c r="B1424" s="349"/>
      <c r="C1424" s="715" t="str">
        <f t="shared" si="86"/>
        <v/>
      </c>
      <c r="D1424" s="458">
        <f>IF(ISNUMBER(Summary!$D$17), DATE(Summary!$D$17, 1, 1) + INT((ROW(B1386)-1)/24), DATE(2024, 1, 1) + INT((ROW(B1386)-1)/24))</f>
        <v>45349</v>
      </c>
      <c r="E1424" s="459">
        <v>0.70833333333333337</v>
      </c>
      <c r="F1424" s="780"/>
      <c r="G1424" s="780"/>
      <c r="H1424" s="460">
        <f t="shared" si="84"/>
        <v>0</v>
      </c>
      <c r="I1424" s="460">
        <f t="shared" si="85"/>
        <v>0</v>
      </c>
      <c r="J1424" s="460">
        <f t="shared" si="87"/>
        <v>0</v>
      </c>
      <c r="K1424" s="9"/>
      <c r="P1424" s="2"/>
      <c r="Q1424" s="27"/>
      <c r="R1424" s="2"/>
      <c r="S1424" s="2"/>
      <c r="T1424" s="2"/>
      <c r="U1424" s="2"/>
      <c r="V1424" s="2"/>
      <c r="W1424" s="2"/>
    </row>
    <row r="1425" spans="2:23" ht="15" customHeight="1" x14ac:dyDescent="0.35">
      <c r="B1425" s="349"/>
      <c r="C1425" s="715" t="str">
        <f t="shared" si="86"/>
        <v/>
      </c>
      <c r="D1425" s="458">
        <f>IF(ISNUMBER(Summary!$D$17), DATE(Summary!$D$17, 1, 1) + INT((ROW(B1387)-1)/24), DATE(2024, 1, 1) + INT((ROW(B1387)-1)/24))</f>
        <v>45349</v>
      </c>
      <c r="E1425" s="459">
        <v>0.75000000000000011</v>
      </c>
      <c r="F1425" s="780"/>
      <c r="G1425" s="780"/>
      <c r="H1425" s="460">
        <f t="shared" si="84"/>
        <v>0</v>
      </c>
      <c r="I1425" s="460">
        <f t="shared" si="85"/>
        <v>0</v>
      </c>
      <c r="J1425" s="460">
        <f t="shared" si="87"/>
        <v>0</v>
      </c>
      <c r="K1425" s="9"/>
      <c r="P1425" s="2"/>
      <c r="Q1425" s="27"/>
      <c r="R1425" s="2"/>
      <c r="S1425" s="2"/>
      <c r="T1425" s="2"/>
      <c r="U1425" s="2"/>
      <c r="V1425" s="2"/>
      <c r="W1425" s="2"/>
    </row>
    <row r="1426" spans="2:23" ht="15" customHeight="1" x14ac:dyDescent="0.35">
      <c r="B1426" s="349"/>
      <c r="C1426" s="715" t="str">
        <f t="shared" si="86"/>
        <v/>
      </c>
      <c r="D1426" s="458">
        <f>IF(ISNUMBER(Summary!$D$17), DATE(Summary!$D$17, 1, 1) + INT((ROW(B1388)-1)/24), DATE(2024, 1, 1) + INT((ROW(B1388)-1)/24))</f>
        <v>45349</v>
      </c>
      <c r="E1426" s="459">
        <v>0.79166666666666674</v>
      </c>
      <c r="F1426" s="780"/>
      <c r="G1426" s="780"/>
      <c r="H1426" s="460">
        <f t="shared" si="84"/>
        <v>0</v>
      </c>
      <c r="I1426" s="460">
        <f t="shared" si="85"/>
        <v>0</v>
      </c>
      <c r="J1426" s="460">
        <f t="shared" si="87"/>
        <v>0</v>
      </c>
      <c r="K1426" s="9"/>
      <c r="P1426" s="2"/>
      <c r="Q1426" s="27"/>
      <c r="R1426" s="2"/>
      <c r="S1426" s="2"/>
      <c r="T1426" s="2"/>
      <c r="U1426" s="2"/>
      <c r="V1426" s="2"/>
      <c r="W1426" s="2"/>
    </row>
    <row r="1427" spans="2:23" ht="15" customHeight="1" x14ac:dyDescent="0.35">
      <c r="B1427" s="349"/>
      <c r="C1427" s="715" t="str">
        <f t="shared" si="86"/>
        <v/>
      </c>
      <c r="D1427" s="458">
        <f>IF(ISNUMBER(Summary!$D$17), DATE(Summary!$D$17, 1, 1) + INT((ROW(B1389)-1)/24), DATE(2024, 1, 1) + INT((ROW(B1389)-1)/24))</f>
        <v>45349</v>
      </c>
      <c r="E1427" s="459">
        <v>0.83333333333333337</v>
      </c>
      <c r="F1427" s="780"/>
      <c r="G1427" s="780"/>
      <c r="H1427" s="460">
        <f t="shared" si="84"/>
        <v>0</v>
      </c>
      <c r="I1427" s="460">
        <f t="shared" si="85"/>
        <v>0</v>
      </c>
      <c r="J1427" s="460">
        <f t="shared" si="87"/>
        <v>0</v>
      </c>
      <c r="K1427" s="9"/>
      <c r="P1427" s="2"/>
      <c r="Q1427" s="27"/>
      <c r="R1427" s="2"/>
      <c r="S1427" s="2"/>
      <c r="T1427" s="2"/>
      <c r="U1427" s="2"/>
      <c r="V1427" s="2"/>
      <c r="W1427" s="2"/>
    </row>
    <row r="1428" spans="2:23" ht="15" customHeight="1" x14ac:dyDescent="0.35">
      <c r="B1428" s="349"/>
      <c r="C1428" s="715" t="str">
        <f t="shared" si="86"/>
        <v/>
      </c>
      <c r="D1428" s="458">
        <f>IF(ISNUMBER(Summary!$D$17), DATE(Summary!$D$17, 1, 1) + INT((ROW(B1390)-1)/24), DATE(2024, 1, 1) + INT((ROW(B1390)-1)/24))</f>
        <v>45349</v>
      </c>
      <c r="E1428" s="459">
        <v>0.87500000000000011</v>
      </c>
      <c r="F1428" s="780"/>
      <c r="G1428" s="780"/>
      <c r="H1428" s="460">
        <f t="shared" si="84"/>
        <v>0</v>
      </c>
      <c r="I1428" s="460">
        <f t="shared" si="85"/>
        <v>0</v>
      </c>
      <c r="J1428" s="460">
        <f t="shared" si="87"/>
        <v>0</v>
      </c>
      <c r="K1428" s="9"/>
      <c r="P1428" s="2"/>
      <c r="Q1428" s="27"/>
      <c r="R1428" s="2"/>
      <c r="S1428" s="2"/>
      <c r="T1428" s="2"/>
      <c r="U1428" s="2"/>
      <c r="V1428" s="2"/>
      <c r="W1428" s="2"/>
    </row>
    <row r="1429" spans="2:23" ht="15" customHeight="1" x14ac:dyDescent="0.35">
      <c r="B1429" s="349"/>
      <c r="C1429" s="715" t="str">
        <f t="shared" si="86"/>
        <v/>
      </c>
      <c r="D1429" s="458">
        <f>IF(ISNUMBER(Summary!$D$17), DATE(Summary!$D$17, 1, 1) + INT((ROW(B1391)-1)/24), DATE(2024, 1, 1) + INT((ROW(B1391)-1)/24))</f>
        <v>45349</v>
      </c>
      <c r="E1429" s="459">
        <v>0.91666666666666674</v>
      </c>
      <c r="F1429" s="780"/>
      <c r="G1429" s="780"/>
      <c r="H1429" s="460">
        <f t="shared" si="84"/>
        <v>0</v>
      </c>
      <c r="I1429" s="460">
        <f t="shared" si="85"/>
        <v>0</v>
      </c>
      <c r="J1429" s="460">
        <f t="shared" si="87"/>
        <v>0</v>
      </c>
      <c r="K1429" s="9"/>
      <c r="P1429" s="2"/>
      <c r="Q1429" s="27"/>
      <c r="R1429" s="2"/>
      <c r="S1429" s="2"/>
      <c r="T1429" s="2"/>
      <c r="U1429" s="2"/>
      <c r="V1429" s="2"/>
      <c r="W1429" s="2"/>
    </row>
    <row r="1430" spans="2:23" ht="15" customHeight="1" x14ac:dyDescent="0.35">
      <c r="B1430" s="349"/>
      <c r="C1430" s="715" t="str">
        <f t="shared" si="86"/>
        <v/>
      </c>
      <c r="D1430" s="458">
        <f>IF(ISNUMBER(Summary!$D$17), DATE(Summary!$D$17, 1, 1) + INT((ROW(B1392)-1)/24), DATE(2024, 1, 1) + INT((ROW(B1392)-1)/24))</f>
        <v>45349</v>
      </c>
      <c r="E1430" s="459">
        <v>0.95833333333333337</v>
      </c>
      <c r="F1430" s="780"/>
      <c r="G1430" s="780"/>
      <c r="H1430" s="460">
        <f t="shared" si="84"/>
        <v>0</v>
      </c>
      <c r="I1430" s="460">
        <f t="shared" si="85"/>
        <v>0</v>
      </c>
      <c r="J1430" s="460">
        <f t="shared" si="87"/>
        <v>0</v>
      </c>
      <c r="K1430" s="9"/>
      <c r="P1430" s="2"/>
      <c r="Q1430" s="27"/>
      <c r="R1430" s="2"/>
      <c r="S1430" s="2"/>
      <c r="T1430" s="2"/>
      <c r="U1430" s="2"/>
      <c r="V1430" s="2"/>
      <c r="W1430" s="2"/>
    </row>
    <row r="1431" spans="2:23" ht="15" customHeight="1" x14ac:dyDescent="0.35">
      <c r="B1431" s="457"/>
      <c r="C1431" s="715">
        <f t="shared" si="86"/>
        <v>45350</v>
      </c>
      <c r="D1431" s="458">
        <f>IF(ISNUMBER(Summary!$D$17), DATE(Summary!$D$17, 1, 1) + INT((ROW(B1393)-1)/24), DATE(2024, 1, 1) + INT((ROW(B1393)-1)/24))</f>
        <v>45350</v>
      </c>
      <c r="E1431" s="459">
        <v>3.1225022567582528E-17</v>
      </c>
      <c r="F1431" s="780"/>
      <c r="G1431" s="780"/>
      <c r="H1431" s="460">
        <f t="shared" si="84"/>
        <v>0</v>
      </c>
      <c r="I1431" s="460">
        <f t="shared" si="85"/>
        <v>0</v>
      </c>
      <c r="J1431" s="460">
        <f t="shared" si="87"/>
        <v>0</v>
      </c>
      <c r="K1431" s="9"/>
      <c r="P1431" s="2"/>
      <c r="Q1431" s="27"/>
      <c r="R1431" s="2"/>
      <c r="S1431" s="2"/>
      <c r="T1431" s="2"/>
      <c r="U1431" s="2"/>
      <c r="V1431" s="2"/>
      <c r="W1431" s="2"/>
    </row>
    <row r="1432" spans="2:23" ht="15" customHeight="1" x14ac:dyDescent="0.35">
      <c r="B1432" s="349"/>
      <c r="C1432" s="715" t="str">
        <f t="shared" si="86"/>
        <v/>
      </c>
      <c r="D1432" s="458">
        <f>IF(ISNUMBER(Summary!$D$17), DATE(Summary!$D$17, 1, 1) + INT((ROW(B1394)-1)/24), DATE(2024, 1, 1) + INT((ROW(B1394)-1)/24))</f>
        <v>45350</v>
      </c>
      <c r="E1432" s="459">
        <v>4.1666666666666699E-2</v>
      </c>
      <c r="F1432" s="780"/>
      <c r="G1432" s="780"/>
      <c r="H1432" s="460">
        <f t="shared" si="84"/>
        <v>0</v>
      </c>
      <c r="I1432" s="460">
        <f t="shared" si="85"/>
        <v>0</v>
      </c>
      <c r="J1432" s="460">
        <f t="shared" si="87"/>
        <v>0</v>
      </c>
      <c r="K1432" s="9"/>
      <c r="P1432" s="2"/>
      <c r="Q1432" s="27"/>
      <c r="R1432" s="2"/>
      <c r="S1432" s="2"/>
      <c r="T1432" s="2"/>
      <c r="U1432" s="2"/>
      <c r="V1432" s="2"/>
      <c r="W1432" s="2"/>
    </row>
    <row r="1433" spans="2:23" ht="15" customHeight="1" x14ac:dyDescent="0.35">
      <c r="B1433" s="349"/>
      <c r="C1433" s="715" t="str">
        <f t="shared" si="86"/>
        <v/>
      </c>
      <c r="D1433" s="458">
        <f>IF(ISNUMBER(Summary!$D$17), DATE(Summary!$D$17, 1, 1) + INT((ROW(B1395)-1)/24), DATE(2024, 1, 1) + INT((ROW(B1395)-1)/24))</f>
        <v>45350</v>
      </c>
      <c r="E1433" s="459">
        <v>8.333333333333337E-2</v>
      </c>
      <c r="F1433" s="780"/>
      <c r="G1433" s="780"/>
      <c r="H1433" s="460">
        <f t="shared" si="84"/>
        <v>0</v>
      </c>
      <c r="I1433" s="460">
        <f t="shared" si="85"/>
        <v>0</v>
      </c>
      <c r="J1433" s="460">
        <f t="shared" si="87"/>
        <v>0</v>
      </c>
      <c r="K1433" s="9"/>
      <c r="P1433" s="2"/>
      <c r="Q1433" s="27"/>
      <c r="R1433" s="2"/>
      <c r="S1433" s="2"/>
      <c r="T1433" s="2"/>
      <c r="U1433" s="2"/>
      <c r="V1433" s="2"/>
      <c r="W1433" s="2"/>
    </row>
    <row r="1434" spans="2:23" ht="15" customHeight="1" x14ac:dyDescent="0.35">
      <c r="B1434" s="349"/>
      <c r="C1434" s="715" t="str">
        <f t="shared" si="86"/>
        <v/>
      </c>
      <c r="D1434" s="458">
        <f>IF(ISNUMBER(Summary!$D$17), DATE(Summary!$D$17, 1, 1) + INT((ROW(B1396)-1)/24), DATE(2024, 1, 1) + INT((ROW(B1396)-1)/24))</f>
        <v>45350</v>
      </c>
      <c r="E1434" s="459">
        <v>0.12500000000000006</v>
      </c>
      <c r="F1434" s="780"/>
      <c r="G1434" s="780"/>
      <c r="H1434" s="460">
        <f t="shared" si="84"/>
        <v>0</v>
      </c>
      <c r="I1434" s="460">
        <f t="shared" si="85"/>
        <v>0</v>
      </c>
      <c r="J1434" s="460">
        <f t="shared" si="87"/>
        <v>0</v>
      </c>
      <c r="K1434" s="9"/>
      <c r="P1434" s="2"/>
      <c r="Q1434" s="27"/>
      <c r="R1434" s="2"/>
      <c r="S1434" s="2"/>
      <c r="T1434" s="2"/>
      <c r="U1434" s="2"/>
      <c r="V1434" s="2"/>
      <c r="W1434" s="2"/>
    </row>
    <row r="1435" spans="2:23" ht="15" customHeight="1" x14ac:dyDescent="0.35">
      <c r="B1435" s="349"/>
      <c r="C1435" s="715" t="str">
        <f t="shared" si="86"/>
        <v/>
      </c>
      <c r="D1435" s="458">
        <f>IF(ISNUMBER(Summary!$D$17), DATE(Summary!$D$17, 1, 1) + INT((ROW(B1397)-1)/24), DATE(2024, 1, 1) + INT((ROW(B1397)-1)/24))</f>
        <v>45350</v>
      </c>
      <c r="E1435" s="459">
        <v>0.16666666666666669</v>
      </c>
      <c r="F1435" s="780"/>
      <c r="G1435" s="780"/>
      <c r="H1435" s="460">
        <f t="shared" si="84"/>
        <v>0</v>
      </c>
      <c r="I1435" s="460">
        <f t="shared" si="85"/>
        <v>0</v>
      </c>
      <c r="J1435" s="460">
        <f t="shared" si="87"/>
        <v>0</v>
      </c>
      <c r="K1435" s="9"/>
      <c r="P1435" s="2"/>
      <c r="Q1435" s="27"/>
      <c r="R1435" s="2"/>
      <c r="S1435" s="2"/>
      <c r="T1435" s="2"/>
      <c r="U1435" s="2"/>
      <c r="V1435" s="2"/>
      <c r="W1435" s="2"/>
    </row>
    <row r="1436" spans="2:23" ht="15" customHeight="1" x14ac:dyDescent="0.35">
      <c r="B1436" s="349"/>
      <c r="C1436" s="715" t="str">
        <f t="shared" si="86"/>
        <v/>
      </c>
      <c r="D1436" s="458">
        <f>IF(ISNUMBER(Summary!$D$17), DATE(Summary!$D$17, 1, 1) + INT((ROW(B1398)-1)/24), DATE(2024, 1, 1) + INT((ROW(B1398)-1)/24))</f>
        <v>45350</v>
      </c>
      <c r="E1436" s="459">
        <v>0.20833333333333337</v>
      </c>
      <c r="F1436" s="780"/>
      <c r="G1436" s="780"/>
      <c r="H1436" s="460">
        <f t="shared" si="84"/>
        <v>0</v>
      </c>
      <c r="I1436" s="460">
        <f t="shared" si="85"/>
        <v>0</v>
      </c>
      <c r="J1436" s="460">
        <f t="shared" si="87"/>
        <v>0</v>
      </c>
      <c r="K1436" s="9"/>
      <c r="P1436" s="2"/>
      <c r="Q1436" s="27"/>
      <c r="R1436" s="2"/>
      <c r="S1436" s="2"/>
      <c r="T1436" s="2"/>
      <c r="U1436" s="2"/>
      <c r="V1436" s="2"/>
      <c r="W1436" s="2"/>
    </row>
    <row r="1437" spans="2:23" ht="15" customHeight="1" x14ac:dyDescent="0.35">
      <c r="B1437" s="349"/>
      <c r="C1437" s="715" t="str">
        <f t="shared" si="86"/>
        <v/>
      </c>
      <c r="D1437" s="458">
        <f>IF(ISNUMBER(Summary!$D$17), DATE(Summary!$D$17, 1, 1) + INT((ROW(B1399)-1)/24), DATE(2024, 1, 1) + INT((ROW(B1399)-1)/24))</f>
        <v>45350</v>
      </c>
      <c r="E1437" s="459">
        <v>0.25</v>
      </c>
      <c r="F1437" s="780"/>
      <c r="G1437" s="780"/>
      <c r="H1437" s="460">
        <f t="shared" si="84"/>
        <v>0</v>
      </c>
      <c r="I1437" s="460">
        <f t="shared" si="85"/>
        <v>0</v>
      </c>
      <c r="J1437" s="460">
        <f t="shared" si="87"/>
        <v>0</v>
      </c>
      <c r="K1437" s="9"/>
      <c r="P1437" s="2"/>
      <c r="Q1437" s="27"/>
      <c r="R1437" s="2"/>
      <c r="S1437" s="2"/>
      <c r="T1437" s="2"/>
      <c r="U1437" s="2"/>
      <c r="V1437" s="2"/>
      <c r="W1437" s="2"/>
    </row>
    <row r="1438" spans="2:23" ht="15" customHeight="1" x14ac:dyDescent="0.35">
      <c r="B1438" s="349"/>
      <c r="C1438" s="715" t="str">
        <f t="shared" si="86"/>
        <v/>
      </c>
      <c r="D1438" s="458">
        <f>IF(ISNUMBER(Summary!$D$17), DATE(Summary!$D$17, 1, 1) + INT((ROW(B1400)-1)/24), DATE(2024, 1, 1) + INT((ROW(B1400)-1)/24))</f>
        <v>45350</v>
      </c>
      <c r="E1438" s="459">
        <v>0.29166666666666669</v>
      </c>
      <c r="F1438" s="780"/>
      <c r="G1438" s="780"/>
      <c r="H1438" s="460">
        <f t="shared" si="84"/>
        <v>0</v>
      </c>
      <c r="I1438" s="460">
        <f t="shared" si="85"/>
        <v>0</v>
      </c>
      <c r="J1438" s="460">
        <f t="shared" si="87"/>
        <v>0</v>
      </c>
      <c r="K1438" s="9"/>
      <c r="P1438" s="2"/>
      <c r="Q1438" s="27"/>
      <c r="R1438" s="2"/>
      <c r="S1438" s="2"/>
      <c r="T1438" s="2"/>
      <c r="U1438" s="2"/>
      <c r="V1438" s="2"/>
      <c r="W1438" s="2"/>
    </row>
    <row r="1439" spans="2:23" ht="15" customHeight="1" x14ac:dyDescent="0.35">
      <c r="B1439" s="349"/>
      <c r="C1439" s="715" t="str">
        <f t="shared" si="86"/>
        <v/>
      </c>
      <c r="D1439" s="458">
        <f>IF(ISNUMBER(Summary!$D$17), DATE(Summary!$D$17, 1, 1) + INT((ROW(B1401)-1)/24), DATE(2024, 1, 1) + INT((ROW(B1401)-1)/24))</f>
        <v>45350</v>
      </c>
      <c r="E1439" s="459">
        <v>0.33333333333333337</v>
      </c>
      <c r="F1439" s="780"/>
      <c r="G1439" s="780"/>
      <c r="H1439" s="460">
        <f t="shared" si="84"/>
        <v>0</v>
      </c>
      <c r="I1439" s="460">
        <f t="shared" si="85"/>
        <v>0</v>
      </c>
      <c r="J1439" s="460">
        <f t="shared" si="87"/>
        <v>0</v>
      </c>
      <c r="K1439" s="9"/>
      <c r="P1439" s="2"/>
      <c r="Q1439" s="27"/>
      <c r="R1439" s="2"/>
      <c r="S1439" s="2"/>
      <c r="T1439" s="2"/>
      <c r="U1439" s="2"/>
      <c r="V1439" s="2"/>
      <c r="W1439" s="2"/>
    </row>
    <row r="1440" spans="2:23" ht="15" customHeight="1" x14ac:dyDescent="0.35">
      <c r="B1440" s="349"/>
      <c r="C1440" s="715" t="str">
        <f t="shared" si="86"/>
        <v/>
      </c>
      <c r="D1440" s="458">
        <f>IF(ISNUMBER(Summary!$D$17), DATE(Summary!$D$17, 1, 1) + INT((ROW(B1402)-1)/24), DATE(2024, 1, 1) + INT((ROW(B1402)-1)/24))</f>
        <v>45350</v>
      </c>
      <c r="E1440" s="459">
        <v>0.375</v>
      </c>
      <c r="F1440" s="780"/>
      <c r="G1440" s="780"/>
      <c r="H1440" s="460">
        <f t="shared" si="84"/>
        <v>0</v>
      </c>
      <c r="I1440" s="460">
        <f t="shared" si="85"/>
        <v>0</v>
      </c>
      <c r="J1440" s="460">
        <f t="shared" si="87"/>
        <v>0</v>
      </c>
      <c r="K1440" s="9"/>
      <c r="P1440" s="2"/>
      <c r="Q1440" s="27"/>
      <c r="R1440" s="2"/>
      <c r="S1440" s="2"/>
      <c r="T1440" s="2"/>
      <c r="U1440" s="2"/>
      <c r="V1440" s="2"/>
      <c r="W1440" s="2"/>
    </row>
    <row r="1441" spans="2:23" ht="15" customHeight="1" x14ac:dyDescent="0.35">
      <c r="B1441" s="349"/>
      <c r="C1441" s="715" t="str">
        <f t="shared" si="86"/>
        <v/>
      </c>
      <c r="D1441" s="458">
        <f>IF(ISNUMBER(Summary!$D$17), DATE(Summary!$D$17, 1, 1) + INT((ROW(B1403)-1)/24), DATE(2024, 1, 1) + INT((ROW(B1403)-1)/24))</f>
        <v>45350</v>
      </c>
      <c r="E1441" s="459">
        <v>0.41666666666666669</v>
      </c>
      <c r="F1441" s="780"/>
      <c r="G1441" s="780"/>
      <c r="H1441" s="460">
        <f t="shared" si="84"/>
        <v>0</v>
      </c>
      <c r="I1441" s="460">
        <f t="shared" si="85"/>
        <v>0</v>
      </c>
      <c r="J1441" s="460">
        <f t="shared" si="87"/>
        <v>0</v>
      </c>
      <c r="K1441" s="9"/>
      <c r="P1441" s="2"/>
      <c r="Q1441" s="27"/>
      <c r="R1441" s="2"/>
      <c r="S1441" s="2"/>
      <c r="T1441" s="2"/>
      <c r="U1441" s="2"/>
      <c r="V1441" s="2"/>
      <c r="W1441" s="2"/>
    </row>
    <row r="1442" spans="2:23" ht="15" customHeight="1" x14ac:dyDescent="0.35">
      <c r="B1442" s="349"/>
      <c r="C1442" s="715" t="str">
        <f t="shared" si="86"/>
        <v/>
      </c>
      <c r="D1442" s="458">
        <f>IF(ISNUMBER(Summary!$D$17), DATE(Summary!$D$17, 1, 1) + INT((ROW(B1404)-1)/24), DATE(2024, 1, 1) + INT((ROW(B1404)-1)/24))</f>
        <v>45350</v>
      </c>
      <c r="E1442" s="459">
        <v>0.45833333333333337</v>
      </c>
      <c r="F1442" s="780"/>
      <c r="G1442" s="780"/>
      <c r="H1442" s="460">
        <f t="shared" si="84"/>
        <v>0</v>
      </c>
      <c r="I1442" s="460">
        <f t="shared" si="85"/>
        <v>0</v>
      </c>
      <c r="J1442" s="460">
        <f t="shared" si="87"/>
        <v>0</v>
      </c>
      <c r="K1442" s="9"/>
      <c r="P1442" s="2"/>
      <c r="Q1442" s="27"/>
      <c r="R1442" s="2"/>
      <c r="S1442" s="2"/>
      <c r="T1442" s="2"/>
      <c r="U1442" s="2"/>
      <c r="V1442" s="2"/>
      <c r="W1442" s="2"/>
    </row>
    <row r="1443" spans="2:23" ht="15" customHeight="1" x14ac:dyDescent="0.35">
      <c r="B1443" s="349"/>
      <c r="C1443" s="715" t="str">
        <f t="shared" si="86"/>
        <v/>
      </c>
      <c r="D1443" s="458">
        <f>IF(ISNUMBER(Summary!$D$17), DATE(Summary!$D$17, 1, 1) + INT((ROW(B1405)-1)/24), DATE(2024, 1, 1) + INT((ROW(B1405)-1)/24))</f>
        <v>45350</v>
      </c>
      <c r="E1443" s="459">
        <v>0.50000000000000011</v>
      </c>
      <c r="F1443" s="780"/>
      <c r="G1443" s="780"/>
      <c r="H1443" s="460">
        <f t="shared" si="84"/>
        <v>0</v>
      </c>
      <c r="I1443" s="460">
        <f t="shared" si="85"/>
        <v>0</v>
      </c>
      <c r="J1443" s="460">
        <f t="shared" si="87"/>
        <v>0</v>
      </c>
      <c r="K1443" s="9"/>
      <c r="P1443" s="2"/>
      <c r="Q1443" s="27"/>
      <c r="R1443" s="2"/>
      <c r="S1443" s="2"/>
      <c r="T1443" s="2"/>
      <c r="U1443" s="2"/>
      <c r="V1443" s="2"/>
      <c r="W1443" s="2"/>
    </row>
    <row r="1444" spans="2:23" ht="15" customHeight="1" x14ac:dyDescent="0.35">
      <c r="B1444" s="349"/>
      <c r="C1444" s="715" t="str">
        <f t="shared" si="86"/>
        <v/>
      </c>
      <c r="D1444" s="458">
        <f>IF(ISNUMBER(Summary!$D$17), DATE(Summary!$D$17, 1, 1) + INT((ROW(B1406)-1)/24), DATE(2024, 1, 1) + INT((ROW(B1406)-1)/24))</f>
        <v>45350</v>
      </c>
      <c r="E1444" s="459">
        <v>0.54166666666666674</v>
      </c>
      <c r="F1444" s="780"/>
      <c r="G1444" s="780"/>
      <c r="H1444" s="460">
        <f t="shared" si="84"/>
        <v>0</v>
      </c>
      <c r="I1444" s="460">
        <f t="shared" si="85"/>
        <v>0</v>
      </c>
      <c r="J1444" s="460">
        <f t="shared" si="87"/>
        <v>0</v>
      </c>
      <c r="K1444" s="9"/>
      <c r="P1444" s="2"/>
      <c r="Q1444" s="27"/>
      <c r="R1444" s="2"/>
      <c r="S1444" s="2"/>
      <c r="T1444" s="2"/>
      <c r="U1444" s="2"/>
      <c r="V1444" s="2"/>
      <c r="W1444" s="2"/>
    </row>
    <row r="1445" spans="2:23" ht="15" customHeight="1" x14ac:dyDescent="0.35">
      <c r="B1445" s="349"/>
      <c r="C1445" s="715" t="str">
        <f t="shared" si="86"/>
        <v/>
      </c>
      <c r="D1445" s="458">
        <f>IF(ISNUMBER(Summary!$D$17), DATE(Summary!$D$17, 1, 1) + INT((ROW(B1407)-1)/24), DATE(2024, 1, 1) + INT((ROW(B1407)-1)/24))</f>
        <v>45350</v>
      </c>
      <c r="E1445" s="459">
        <v>0.58333333333333337</v>
      </c>
      <c r="F1445" s="780"/>
      <c r="G1445" s="780"/>
      <c r="H1445" s="460">
        <f t="shared" si="84"/>
        <v>0</v>
      </c>
      <c r="I1445" s="460">
        <f t="shared" si="85"/>
        <v>0</v>
      </c>
      <c r="J1445" s="460">
        <f t="shared" si="87"/>
        <v>0</v>
      </c>
      <c r="K1445" s="9"/>
      <c r="P1445" s="2"/>
      <c r="Q1445" s="27"/>
      <c r="R1445" s="2"/>
      <c r="S1445" s="2"/>
      <c r="T1445" s="2"/>
      <c r="U1445" s="2"/>
      <c r="V1445" s="2"/>
      <c r="W1445" s="2"/>
    </row>
    <row r="1446" spans="2:23" ht="15" customHeight="1" x14ac:dyDescent="0.35">
      <c r="B1446" s="349"/>
      <c r="C1446" s="715" t="str">
        <f t="shared" si="86"/>
        <v/>
      </c>
      <c r="D1446" s="458">
        <f>IF(ISNUMBER(Summary!$D$17), DATE(Summary!$D$17, 1, 1) + INT((ROW(B1408)-1)/24), DATE(2024, 1, 1) + INT((ROW(B1408)-1)/24))</f>
        <v>45350</v>
      </c>
      <c r="E1446" s="459">
        <v>0.62500000000000011</v>
      </c>
      <c r="F1446" s="780"/>
      <c r="G1446" s="780"/>
      <c r="H1446" s="460">
        <f t="shared" si="84"/>
        <v>0</v>
      </c>
      <c r="I1446" s="460">
        <f t="shared" si="85"/>
        <v>0</v>
      </c>
      <c r="J1446" s="460">
        <f t="shared" si="87"/>
        <v>0</v>
      </c>
      <c r="K1446" s="9"/>
      <c r="P1446" s="2"/>
      <c r="Q1446" s="27"/>
      <c r="R1446" s="2"/>
      <c r="S1446" s="2"/>
      <c r="T1446" s="2"/>
      <c r="U1446" s="2"/>
      <c r="V1446" s="2"/>
      <c r="W1446" s="2"/>
    </row>
    <row r="1447" spans="2:23" ht="15" customHeight="1" x14ac:dyDescent="0.35">
      <c r="B1447" s="349"/>
      <c r="C1447" s="715" t="str">
        <f t="shared" si="86"/>
        <v/>
      </c>
      <c r="D1447" s="458">
        <f>IF(ISNUMBER(Summary!$D$17), DATE(Summary!$D$17, 1, 1) + INT((ROW(B1409)-1)/24), DATE(2024, 1, 1) + INT((ROW(B1409)-1)/24))</f>
        <v>45350</v>
      </c>
      <c r="E1447" s="459">
        <v>0.66666666666666674</v>
      </c>
      <c r="F1447" s="780"/>
      <c r="G1447" s="780"/>
      <c r="H1447" s="460">
        <f t="shared" ref="H1447:H1510" si="88">IF(G1447&gt;F1447,F1447,G1447)</f>
        <v>0</v>
      </c>
      <c r="I1447" s="460">
        <f t="shared" ref="I1447:I1510" si="89">F1447-H1447</f>
        <v>0</v>
      </c>
      <c r="J1447" s="460">
        <f t="shared" si="87"/>
        <v>0</v>
      </c>
      <c r="K1447" s="9"/>
      <c r="P1447" s="2"/>
      <c r="Q1447" s="27"/>
      <c r="R1447" s="2"/>
      <c r="S1447" s="2"/>
      <c r="T1447" s="2"/>
      <c r="U1447" s="2"/>
      <c r="V1447" s="2"/>
      <c r="W1447" s="2"/>
    </row>
    <row r="1448" spans="2:23" ht="15" customHeight="1" x14ac:dyDescent="0.35">
      <c r="B1448" s="349"/>
      <c r="C1448" s="715" t="str">
        <f t="shared" ref="C1448:C1511" si="90">IF(MOD(ROW()-ROW($E$39), 24)=0, $D1448, "")</f>
        <v/>
      </c>
      <c r="D1448" s="458">
        <f>IF(ISNUMBER(Summary!$D$17), DATE(Summary!$D$17, 1, 1) + INT((ROW(B1410)-1)/24), DATE(2024, 1, 1) + INT((ROW(B1410)-1)/24))</f>
        <v>45350</v>
      </c>
      <c r="E1448" s="459">
        <v>0.70833333333333337</v>
      </c>
      <c r="F1448" s="780"/>
      <c r="G1448" s="780"/>
      <c r="H1448" s="460">
        <f t="shared" si="88"/>
        <v>0</v>
      </c>
      <c r="I1448" s="460">
        <f t="shared" si="89"/>
        <v>0</v>
      </c>
      <c r="J1448" s="460">
        <f t="shared" ref="J1448:J1511" si="91">G1448-H1448</f>
        <v>0</v>
      </c>
      <c r="K1448" s="9"/>
      <c r="P1448" s="2"/>
      <c r="Q1448" s="27"/>
      <c r="R1448" s="2"/>
      <c r="S1448" s="2"/>
      <c r="T1448" s="2"/>
      <c r="U1448" s="2"/>
      <c r="V1448" s="2"/>
      <c r="W1448" s="2"/>
    </row>
    <row r="1449" spans="2:23" ht="15" customHeight="1" x14ac:dyDescent="0.35">
      <c r="B1449" s="349"/>
      <c r="C1449" s="715" t="str">
        <f t="shared" si="90"/>
        <v/>
      </c>
      <c r="D1449" s="458">
        <f>IF(ISNUMBER(Summary!$D$17), DATE(Summary!$D$17, 1, 1) + INT((ROW(B1411)-1)/24), DATE(2024, 1, 1) + INT((ROW(B1411)-1)/24))</f>
        <v>45350</v>
      </c>
      <c r="E1449" s="459">
        <v>0.75000000000000011</v>
      </c>
      <c r="F1449" s="780"/>
      <c r="G1449" s="780"/>
      <c r="H1449" s="460">
        <f t="shared" si="88"/>
        <v>0</v>
      </c>
      <c r="I1449" s="460">
        <f t="shared" si="89"/>
        <v>0</v>
      </c>
      <c r="J1449" s="460">
        <f t="shared" si="91"/>
        <v>0</v>
      </c>
      <c r="K1449" s="9"/>
      <c r="P1449" s="2"/>
      <c r="Q1449" s="27"/>
      <c r="R1449" s="2"/>
      <c r="S1449" s="2"/>
      <c r="T1449" s="2"/>
      <c r="U1449" s="2"/>
      <c r="V1449" s="2"/>
      <c r="W1449" s="2"/>
    </row>
    <row r="1450" spans="2:23" ht="15" customHeight="1" x14ac:dyDescent="0.35">
      <c r="B1450" s="349"/>
      <c r="C1450" s="715" t="str">
        <f t="shared" si="90"/>
        <v/>
      </c>
      <c r="D1450" s="458">
        <f>IF(ISNUMBER(Summary!$D$17), DATE(Summary!$D$17, 1, 1) + INT((ROW(B1412)-1)/24), DATE(2024, 1, 1) + INT((ROW(B1412)-1)/24))</f>
        <v>45350</v>
      </c>
      <c r="E1450" s="459">
        <v>0.79166666666666674</v>
      </c>
      <c r="F1450" s="780"/>
      <c r="G1450" s="780"/>
      <c r="H1450" s="460">
        <f t="shared" si="88"/>
        <v>0</v>
      </c>
      <c r="I1450" s="460">
        <f t="shared" si="89"/>
        <v>0</v>
      </c>
      <c r="J1450" s="460">
        <f t="shared" si="91"/>
        <v>0</v>
      </c>
      <c r="K1450" s="9"/>
      <c r="P1450" s="2"/>
      <c r="Q1450" s="27"/>
      <c r="R1450" s="2"/>
      <c r="S1450" s="2"/>
      <c r="T1450" s="2"/>
      <c r="U1450" s="2"/>
      <c r="V1450" s="2"/>
      <c r="W1450" s="2"/>
    </row>
    <row r="1451" spans="2:23" ht="15" customHeight="1" x14ac:dyDescent="0.35">
      <c r="B1451" s="349"/>
      <c r="C1451" s="715" t="str">
        <f t="shared" si="90"/>
        <v/>
      </c>
      <c r="D1451" s="458">
        <f>IF(ISNUMBER(Summary!$D$17), DATE(Summary!$D$17, 1, 1) + INT((ROW(B1413)-1)/24), DATE(2024, 1, 1) + INT((ROW(B1413)-1)/24))</f>
        <v>45350</v>
      </c>
      <c r="E1451" s="459">
        <v>0.83333333333333337</v>
      </c>
      <c r="F1451" s="780"/>
      <c r="G1451" s="780"/>
      <c r="H1451" s="460">
        <f t="shared" si="88"/>
        <v>0</v>
      </c>
      <c r="I1451" s="460">
        <f t="shared" si="89"/>
        <v>0</v>
      </c>
      <c r="J1451" s="460">
        <f t="shared" si="91"/>
        <v>0</v>
      </c>
      <c r="K1451" s="9"/>
      <c r="P1451" s="2"/>
      <c r="Q1451" s="27"/>
      <c r="R1451" s="2"/>
      <c r="S1451" s="2"/>
      <c r="T1451" s="2"/>
      <c r="U1451" s="2"/>
      <c r="V1451" s="2"/>
      <c r="W1451" s="2"/>
    </row>
    <row r="1452" spans="2:23" ht="15" customHeight="1" x14ac:dyDescent="0.35">
      <c r="B1452" s="349"/>
      <c r="C1452" s="715" t="str">
        <f t="shared" si="90"/>
        <v/>
      </c>
      <c r="D1452" s="458">
        <f>IF(ISNUMBER(Summary!$D$17), DATE(Summary!$D$17, 1, 1) + INT((ROW(B1414)-1)/24), DATE(2024, 1, 1) + INT((ROW(B1414)-1)/24))</f>
        <v>45350</v>
      </c>
      <c r="E1452" s="459">
        <v>0.87500000000000011</v>
      </c>
      <c r="F1452" s="780"/>
      <c r="G1452" s="780"/>
      <c r="H1452" s="460">
        <f t="shared" si="88"/>
        <v>0</v>
      </c>
      <c r="I1452" s="460">
        <f t="shared" si="89"/>
        <v>0</v>
      </c>
      <c r="J1452" s="460">
        <f t="shared" si="91"/>
        <v>0</v>
      </c>
      <c r="K1452" s="9"/>
      <c r="P1452" s="2"/>
      <c r="Q1452" s="27"/>
      <c r="R1452" s="2"/>
      <c r="S1452" s="2"/>
      <c r="T1452" s="2"/>
      <c r="U1452" s="2"/>
      <c r="V1452" s="2"/>
      <c r="W1452" s="2"/>
    </row>
    <row r="1453" spans="2:23" ht="15" customHeight="1" x14ac:dyDescent="0.35">
      <c r="B1453" s="349"/>
      <c r="C1453" s="715" t="str">
        <f t="shared" si="90"/>
        <v/>
      </c>
      <c r="D1453" s="458">
        <f>IF(ISNUMBER(Summary!$D$17), DATE(Summary!$D$17, 1, 1) + INT((ROW(B1415)-1)/24), DATE(2024, 1, 1) + INT((ROW(B1415)-1)/24))</f>
        <v>45350</v>
      </c>
      <c r="E1453" s="459">
        <v>0.91666666666666674</v>
      </c>
      <c r="F1453" s="780"/>
      <c r="G1453" s="780"/>
      <c r="H1453" s="460">
        <f t="shared" si="88"/>
        <v>0</v>
      </c>
      <c r="I1453" s="460">
        <f t="shared" si="89"/>
        <v>0</v>
      </c>
      <c r="J1453" s="460">
        <f t="shared" si="91"/>
        <v>0</v>
      </c>
      <c r="K1453" s="9"/>
      <c r="P1453" s="2"/>
      <c r="Q1453" s="27"/>
      <c r="R1453" s="2"/>
      <c r="S1453" s="2"/>
      <c r="T1453" s="2"/>
      <c r="U1453" s="2"/>
      <c r="V1453" s="2"/>
      <c r="W1453" s="2"/>
    </row>
    <row r="1454" spans="2:23" ht="15" customHeight="1" x14ac:dyDescent="0.35">
      <c r="B1454" s="349"/>
      <c r="C1454" s="715" t="str">
        <f t="shared" si="90"/>
        <v/>
      </c>
      <c r="D1454" s="458">
        <f>IF(ISNUMBER(Summary!$D$17), DATE(Summary!$D$17, 1, 1) + INT((ROW(B1416)-1)/24), DATE(2024, 1, 1) + INT((ROW(B1416)-1)/24))</f>
        <v>45350</v>
      </c>
      <c r="E1454" s="459">
        <v>0.95833333333333337</v>
      </c>
      <c r="F1454" s="780"/>
      <c r="G1454" s="780"/>
      <c r="H1454" s="460">
        <f t="shared" si="88"/>
        <v>0</v>
      </c>
      <c r="I1454" s="460">
        <f t="shared" si="89"/>
        <v>0</v>
      </c>
      <c r="J1454" s="460">
        <f t="shared" si="91"/>
        <v>0</v>
      </c>
      <c r="K1454" s="9"/>
      <c r="P1454" s="2"/>
      <c r="Q1454" s="27"/>
      <c r="R1454" s="2"/>
      <c r="S1454" s="2"/>
      <c r="T1454" s="2"/>
      <c r="U1454" s="2"/>
      <c r="V1454" s="2"/>
      <c r="W1454" s="2"/>
    </row>
    <row r="1455" spans="2:23" ht="15" customHeight="1" x14ac:dyDescent="0.35">
      <c r="B1455" s="457"/>
      <c r="C1455" s="715">
        <f t="shared" si="90"/>
        <v>45351</v>
      </c>
      <c r="D1455" s="458">
        <f>IF(ISNUMBER(Summary!$D$17), DATE(Summary!$D$17, 1, 1) + INT((ROW(B1417)-1)/24), DATE(2024, 1, 1) + INT((ROW(B1417)-1)/24))</f>
        <v>45351</v>
      </c>
      <c r="E1455" s="459">
        <v>3.1225022567582528E-17</v>
      </c>
      <c r="F1455" s="780"/>
      <c r="G1455" s="780"/>
      <c r="H1455" s="460">
        <f t="shared" si="88"/>
        <v>0</v>
      </c>
      <c r="I1455" s="460">
        <f t="shared" si="89"/>
        <v>0</v>
      </c>
      <c r="J1455" s="460">
        <f t="shared" si="91"/>
        <v>0</v>
      </c>
      <c r="K1455" s="9"/>
      <c r="P1455" s="2"/>
      <c r="Q1455" s="27"/>
      <c r="R1455" s="2"/>
      <c r="S1455" s="2"/>
      <c r="T1455" s="2"/>
      <c r="U1455" s="2"/>
      <c r="V1455" s="2"/>
      <c r="W1455" s="2"/>
    </row>
    <row r="1456" spans="2:23" ht="15" customHeight="1" x14ac:dyDescent="0.35">
      <c r="B1456" s="349"/>
      <c r="C1456" s="715" t="str">
        <f t="shared" si="90"/>
        <v/>
      </c>
      <c r="D1456" s="458">
        <f>IF(ISNUMBER(Summary!$D$17), DATE(Summary!$D$17, 1, 1) + INT((ROW(B1418)-1)/24), DATE(2024, 1, 1) + INT((ROW(B1418)-1)/24))</f>
        <v>45351</v>
      </c>
      <c r="E1456" s="459">
        <v>4.1666666666666699E-2</v>
      </c>
      <c r="F1456" s="780"/>
      <c r="G1456" s="780"/>
      <c r="H1456" s="460">
        <f t="shared" si="88"/>
        <v>0</v>
      </c>
      <c r="I1456" s="460">
        <f t="shared" si="89"/>
        <v>0</v>
      </c>
      <c r="J1456" s="460">
        <f t="shared" si="91"/>
        <v>0</v>
      </c>
      <c r="K1456" s="9"/>
      <c r="P1456" s="2"/>
      <c r="Q1456" s="27"/>
      <c r="R1456" s="2"/>
      <c r="S1456" s="2"/>
      <c r="T1456" s="2"/>
      <c r="U1456" s="2"/>
      <c r="V1456" s="2"/>
      <c r="W1456" s="2"/>
    </row>
    <row r="1457" spans="2:23" ht="15" customHeight="1" x14ac:dyDescent="0.35">
      <c r="B1457" s="349"/>
      <c r="C1457" s="715" t="str">
        <f t="shared" si="90"/>
        <v/>
      </c>
      <c r="D1457" s="458">
        <f>IF(ISNUMBER(Summary!$D$17), DATE(Summary!$D$17, 1, 1) + INT((ROW(B1419)-1)/24), DATE(2024, 1, 1) + INT((ROW(B1419)-1)/24))</f>
        <v>45351</v>
      </c>
      <c r="E1457" s="459">
        <v>8.333333333333337E-2</v>
      </c>
      <c r="F1457" s="780"/>
      <c r="G1457" s="780"/>
      <c r="H1457" s="460">
        <f t="shared" si="88"/>
        <v>0</v>
      </c>
      <c r="I1457" s="460">
        <f t="shared" si="89"/>
        <v>0</v>
      </c>
      <c r="J1457" s="460">
        <f t="shared" si="91"/>
        <v>0</v>
      </c>
      <c r="K1457" s="9"/>
      <c r="P1457" s="2"/>
      <c r="Q1457" s="27"/>
      <c r="R1457" s="2"/>
      <c r="S1457" s="2"/>
      <c r="T1457" s="2"/>
      <c r="U1457" s="2"/>
      <c r="V1457" s="2"/>
      <c r="W1457" s="2"/>
    </row>
    <row r="1458" spans="2:23" ht="15" customHeight="1" x14ac:dyDescent="0.35">
      <c r="B1458" s="349"/>
      <c r="C1458" s="715" t="str">
        <f t="shared" si="90"/>
        <v/>
      </c>
      <c r="D1458" s="458">
        <f>IF(ISNUMBER(Summary!$D$17), DATE(Summary!$D$17, 1, 1) + INT((ROW(B1420)-1)/24), DATE(2024, 1, 1) + INT((ROW(B1420)-1)/24))</f>
        <v>45351</v>
      </c>
      <c r="E1458" s="459">
        <v>0.12500000000000006</v>
      </c>
      <c r="F1458" s="780"/>
      <c r="G1458" s="780"/>
      <c r="H1458" s="460">
        <f t="shared" si="88"/>
        <v>0</v>
      </c>
      <c r="I1458" s="460">
        <f t="shared" si="89"/>
        <v>0</v>
      </c>
      <c r="J1458" s="460">
        <f t="shared" si="91"/>
        <v>0</v>
      </c>
      <c r="K1458" s="9"/>
      <c r="P1458" s="2"/>
      <c r="Q1458" s="27"/>
      <c r="R1458" s="2"/>
      <c r="S1458" s="2"/>
      <c r="T1458" s="2"/>
      <c r="U1458" s="2"/>
      <c r="V1458" s="2"/>
      <c r="W1458" s="2"/>
    </row>
    <row r="1459" spans="2:23" ht="15" customHeight="1" x14ac:dyDescent="0.35">
      <c r="B1459" s="349"/>
      <c r="C1459" s="715" t="str">
        <f t="shared" si="90"/>
        <v/>
      </c>
      <c r="D1459" s="458">
        <f>IF(ISNUMBER(Summary!$D$17), DATE(Summary!$D$17, 1, 1) + INT((ROW(B1421)-1)/24), DATE(2024, 1, 1) + INT((ROW(B1421)-1)/24))</f>
        <v>45351</v>
      </c>
      <c r="E1459" s="459">
        <v>0.16666666666666669</v>
      </c>
      <c r="F1459" s="780"/>
      <c r="G1459" s="780"/>
      <c r="H1459" s="460">
        <f t="shared" si="88"/>
        <v>0</v>
      </c>
      <c r="I1459" s="460">
        <f t="shared" si="89"/>
        <v>0</v>
      </c>
      <c r="J1459" s="460">
        <f t="shared" si="91"/>
        <v>0</v>
      </c>
      <c r="K1459" s="9"/>
      <c r="P1459" s="2"/>
      <c r="Q1459" s="27"/>
      <c r="R1459" s="2"/>
      <c r="S1459" s="2"/>
      <c r="T1459" s="2"/>
      <c r="U1459" s="2"/>
      <c r="V1459" s="2"/>
      <c r="W1459" s="2"/>
    </row>
    <row r="1460" spans="2:23" ht="15" customHeight="1" x14ac:dyDescent="0.35">
      <c r="B1460" s="349"/>
      <c r="C1460" s="715" t="str">
        <f t="shared" si="90"/>
        <v/>
      </c>
      <c r="D1460" s="458">
        <f>IF(ISNUMBER(Summary!$D$17), DATE(Summary!$D$17, 1, 1) + INT((ROW(B1422)-1)/24), DATE(2024, 1, 1) + INT((ROW(B1422)-1)/24))</f>
        <v>45351</v>
      </c>
      <c r="E1460" s="459">
        <v>0.20833333333333337</v>
      </c>
      <c r="F1460" s="780"/>
      <c r="G1460" s="780"/>
      <c r="H1460" s="460">
        <f t="shared" si="88"/>
        <v>0</v>
      </c>
      <c r="I1460" s="460">
        <f t="shared" si="89"/>
        <v>0</v>
      </c>
      <c r="J1460" s="460">
        <f t="shared" si="91"/>
        <v>0</v>
      </c>
      <c r="K1460" s="9"/>
      <c r="P1460" s="2"/>
      <c r="Q1460" s="27"/>
      <c r="R1460" s="2"/>
      <c r="S1460" s="2"/>
      <c r="T1460" s="2"/>
      <c r="U1460" s="2"/>
      <c r="V1460" s="2"/>
      <c r="W1460" s="2"/>
    </row>
    <row r="1461" spans="2:23" ht="15" customHeight="1" x14ac:dyDescent="0.35">
      <c r="B1461" s="349"/>
      <c r="C1461" s="715" t="str">
        <f t="shared" si="90"/>
        <v/>
      </c>
      <c r="D1461" s="458">
        <f>IF(ISNUMBER(Summary!$D$17), DATE(Summary!$D$17, 1, 1) + INT((ROW(B1423)-1)/24), DATE(2024, 1, 1) + INT((ROW(B1423)-1)/24))</f>
        <v>45351</v>
      </c>
      <c r="E1461" s="459">
        <v>0.25</v>
      </c>
      <c r="F1461" s="780"/>
      <c r="G1461" s="780"/>
      <c r="H1461" s="460">
        <f t="shared" si="88"/>
        <v>0</v>
      </c>
      <c r="I1461" s="460">
        <f t="shared" si="89"/>
        <v>0</v>
      </c>
      <c r="J1461" s="460">
        <f t="shared" si="91"/>
        <v>0</v>
      </c>
      <c r="K1461" s="9"/>
      <c r="P1461" s="2"/>
      <c r="Q1461" s="27"/>
      <c r="R1461" s="2"/>
      <c r="S1461" s="2"/>
      <c r="T1461" s="2"/>
      <c r="U1461" s="2"/>
      <c r="V1461" s="2"/>
      <c r="W1461" s="2"/>
    </row>
    <row r="1462" spans="2:23" ht="15" customHeight="1" x14ac:dyDescent="0.35">
      <c r="B1462" s="349"/>
      <c r="C1462" s="715" t="str">
        <f t="shared" si="90"/>
        <v/>
      </c>
      <c r="D1462" s="458">
        <f>IF(ISNUMBER(Summary!$D$17), DATE(Summary!$D$17, 1, 1) + INT((ROW(B1424)-1)/24), DATE(2024, 1, 1) + INT((ROW(B1424)-1)/24))</f>
        <v>45351</v>
      </c>
      <c r="E1462" s="459">
        <v>0.29166666666666669</v>
      </c>
      <c r="F1462" s="780"/>
      <c r="G1462" s="780"/>
      <c r="H1462" s="460">
        <f t="shared" si="88"/>
        <v>0</v>
      </c>
      <c r="I1462" s="460">
        <f t="shared" si="89"/>
        <v>0</v>
      </c>
      <c r="J1462" s="460">
        <f t="shared" si="91"/>
        <v>0</v>
      </c>
      <c r="K1462" s="9"/>
      <c r="P1462" s="2"/>
      <c r="Q1462" s="27"/>
      <c r="R1462" s="2"/>
      <c r="S1462" s="2"/>
      <c r="T1462" s="2"/>
      <c r="U1462" s="2"/>
      <c r="V1462" s="2"/>
      <c r="W1462" s="2"/>
    </row>
    <row r="1463" spans="2:23" ht="15" customHeight="1" x14ac:dyDescent="0.35">
      <c r="B1463" s="349"/>
      <c r="C1463" s="715" t="str">
        <f t="shared" si="90"/>
        <v/>
      </c>
      <c r="D1463" s="458">
        <f>IF(ISNUMBER(Summary!$D$17), DATE(Summary!$D$17, 1, 1) + INT((ROW(B1425)-1)/24), DATE(2024, 1, 1) + INT((ROW(B1425)-1)/24))</f>
        <v>45351</v>
      </c>
      <c r="E1463" s="459">
        <v>0.33333333333333337</v>
      </c>
      <c r="F1463" s="780"/>
      <c r="G1463" s="780"/>
      <c r="H1463" s="460">
        <f t="shared" si="88"/>
        <v>0</v>
      </c>
      <c r="I1463" s="460">
        <f t="shared" si="89"/>
        <v>0</v>
      </c>
      <c r="J1463" s="460">
        <f t="shared" si="91"/>
        <v>0</v>
      </c>
      <c r="K1463" s="9"/>
      <c r="P1463" s="2"/>
      <c r="Q1463" s="27"/>
      <c r="R1463" s="2"/>
      <c r="S1463" s="2"/>
      <c r="T1463" s="2"/>
      <c r="U1463" s="2"/>
      <c r="V1463" s="2"/>
      <c r="W1463" s="2"/>
    </row>
    <row r="1464" spans="2:23" ht="15" customHeight="1" x14ac:dyDescent="0.35">
      <c r="B1464" s="349"/>
      <c r="C1464" s="715" t="str">
        <f t="shared" si="90"/>
        <v/>
      </c>
      <c r="D1464" s="458">
        <f>IF(ISNUMBER(Summary!$D$17), DATE(Summary!$D$17, 1, 1) + INT((ROW(B1426)-1)/24), DATE(2024, 1, 1) + INT((ROW(B1426)-1)/24))</f>
        <v>45351</v>
      </c>
      <c r="E1464" s="459">
        <v>0.375</v>
      </c>
      <c r="F1464" s="780"/>
      <c r="G1464" s="780"/>
      <c r="H1464" s="460">
        <f t="shared" si="88"/>
        <v>0</v>
      </c>
      <c r="I1464" s="460">
        <f t="shared" si="89"/>
        <v>0</v>
      </c>
      <c r="J1464" s="460">
        <f t="shared" si="91"/>
        <v>0</v>
      </c>
      <c r="K1464" s="9"/>
      <c r="P1464" s="2"/>
      <c r="Q1464" s="27"/>
      <c r="R1464" s="2"/>
      <c r="S1464" s="2"/>
      <c r="T1464" s="2"/>
      <c r="U1464" s="2"/>
      <c r="V1464" s="2"/>
      <c r="W1464" s="2"/>
    </row>
    <row r="1465" spans="2:23" ht="15" customHeight="1" x14ac:dyDescent="0.35">
      <c r="B1465" s="349"/>
      <c r="C1465" s="715" t="str">
        <f t="shared" si="90"/>
        <v/>
      </c>
      <c r="D1465" s="458">
        <f>IF(ISNUMBER(Summary!$D$17), DATE(Summary!$D$17, 1, 1) + INT((ROW(B1427)-1)/24), DATE(2024, 1, 1) + INT((ROW(B1427)-1)/24))</f>
        <v>45351</v>
      </c>
      <c r="E1465" s="459">
        <v>0.41666666666666669</v>
      </c>
      <c r="F1465" s="780"/>
      <c r="G1465" s="780"/>
      <c r="H1465" s="460">
        <f t="shared" si="88"/>
        <v>0</v>
      </c>
      <c r="I1465" s="460">
        <f t="shared" si="89"/>
        <v>0</v>
      </c>
      <c r="J1465" s="460">
        <f t="shared" si="91"/>
        <v>0</v>
      </c>
      <c r="K1465" s="9"/>
      <c r="P1465" s="2"/>
      <c r="Q1465" s="27"/>
      <c r="R1465" s="2"/>
      <c r="S1465" s="2"/>
      <c r="T1465" s="2"/>
      <c r="U1465" s="2"/>
      <c r="V1465" s="2"/>
      <c r="W1465" s="2"/>
    </row>
    <row r="1466" spans="2:23" ht="15" customHeight="1" x14ac:dyDescent="0.35">
      <c r="B1466" s="349"/>
      <c r="C1466" s="715" t="str">
        <f t="shared" si="90"/>
        <v/>
      </c>
      <c r="D1466" s="458">
        <f>IF(ISNUMBER(Summary!$D$17), DATE(Summary!$D$17, 1, 1) + INT((ROW(B1428)-1)/24), DATE(2024, 1, 1) + INT((ROW(B1428)-1)/24))</f>
        <v>45351</v>
      </c>
      <c r="E1466" s="459">
        <v>0.45833333333333337</v>
      </c>
      <c r="F1466" s="780"/>
      <c r="G1466" s="780"/>
      <c r="H1466" s="460">
        <f t="shared" si="88"/>
        <v>0</v>
      </c>
      <c r="I1466" s="460">
        <f t="shared" si="89"/>
        <v>0</v>
      </c>
      <c r="J1466" s="460">
        <f t="shared" si="91"/>
        <v>0</v>
      </c>
      <c r="K1466" s="9"/>
      <c r="P1466" s="2"/>
      <c r="Q1466" s="27"/>
      <c r="R1466" s="2"/>
      <c r="S1466" s="2"/>
      <c r="T1466" s="2"/>
      <c r="U1466" s="2"/>
      <c r="V1466" s="2"/>
      <c r="W1466" s="2"/>
    </row>
    <row r="1467" spans="2:23" ht="15" customHeight="1" x14ac:dyDescent="0.35">
      <c r="B1467" s="349"/>
      <c r="C1467" s="715" t="str">
        <f t="shared" si="90"/>
        <v/>
      </c>
      <c r="D1467" s="458">
        <f>IF(ISNUMBER(Summary!$D$17), DATE(Summary!$D$17, 1, 1) + INT((ROW(B1429)-1)/24), DATE(2024, 1, 1) + INT((ROW(B1429)-1)/24))</f>
        <v>45351</v>
      </c>
      <c r="E1467" s="459">
        <v>0.50000000000000011</v>
      </c>
      <c r="F1467" s="780"/>
      <c r="G1467" s="780"/>
      <c r="H1467" s="460">
        <f t="shared" si="88"/>
        <v>0</v>
      </c>
      <c r="I1467" s="460">
        <f t="shared" si="89"/>
        <v>0</v>
      </c>
      <c r="J1467" s="460">
        <f t="shared" si="91"/>
        <v>0</v>
      </c>
      <c r="K1467" s="9"/>
      <c r="P1467" s="2"/>
      <c r="Q1467" s="27"/>
      <c r="R1467" s="2"/>
      <c r="S1467" s="2"/>
      <c r="T1467" s="2"/>
      <c r="U1467" s="2"/>
      <c r="V1467" s="2"/>
      <c r="W1467" s="2"/>
    </row>
    <row r="1468" spans="2:23" ht="15" customHeight="1" x14ac:dyDescent="0.35">
      <c r="B1468" s="349"/>
      <c r="C1468" s="715" t="str">
        <f t="shared" si="90"/>
        <v/>
      </c>
      <c r="D1468" s="458">
        <f>IF(ISNUMBER(Summary!$D$17), DATE(Summary!$D$17, 1, 1) + INT((ROW(B1430)-1)/24), DATE(2024, 1, 1) + INT((ROW(B1430)-1)/24))</f>
        <v>45351</v>
      </c>
      <c r="E1468" s="459">
        <v>0.54166666666666674</v>
      </c>
      <c r="F1468" s="780"/>
      <c r="G1468" s="780"/>
      <c r="H1468" s="460">
        <f t="shared" si="88"/>
        <v>0</v>
      </c>
      <c r="I1468" s="460">
        <f t="shared" si="89"/>
        <v>0</v>
      </c>
      <c r="J1468" s="460">
        <f t="shared" si="91"/>
        <v>0</v>
      </c>
      <c r="K1468" s="9"/>
      <c r="P1468" s="2"/>
      <c r="Q1468" s="27"/>
      <c r="R1468" s="2"/>
      <c r="S1468" s="2"/>
      <c r="T1468" s="2"/>
      <c r="U1468" s="2"/>
      <c r="V1468" s="2"/>
      <c r="W1468" s="2"/>
    </row>
    <row r="1469" spans="2:23" ht="15" customHeight="1" x14ac:dyDescent="0.35">
      <c r="B1469" s="349"/>
      <c r="C1469" s="715" t="str">
        <f t="shared" si="90"/>
        <v/>
      </c>
      <c r="D1469" s="458">
        <f>IF(ISNUMBER(Summary!$D$17), DATE(Summary!$D$17, 1, 1) + INT((ROW(B1431)-1)/24), DATE(2024, 1, 1) + INT((ROW(B1431)-1)/24))</f>
        <v>45351</v>
      </c>
      <c r="E1469" s="459">
        <v>0.58333333333333337</v>
      </c>
      <c r="F1469" s="780"/>
      <c r="G1469" s="780"/>
      <c r="H1469" s="460">
        <f t="shared" si="88"/>
        <v>0</v>
      </c>
      <c r="I1469" s="460">
        <f t="shared" si="89"/>
        <v>0</v>
      </c>
      <c r="J1469" s="460">
        <f t="shared" si="91"/>
        <v>0</v>
      </c>
      <c r="K1469" s="9"/>
      <c r="P1469" s="2"/>
      <c r="Q1469" s="27"/>
      <c r="R1469" s="2"/>
      <c r="S1469" s="2"/>
      <c r="T1469" s="2"/>
      <c r="U1469" s="2"/>
      <c r="V1469" s="2"/>
      <c r="W1469" s="2"/>
    </row>
    <row r="1470" spans="2:23" ht="15" customHeight="1" x14ac:dyDescent="0.35">
      <c r="B1470" s="349"/>
      <c r="C1470" s="715" t="str">
        <f t="shared" si="90"/>
        <v/>
      </c>
      <c r="D1470" s="458">
        <f>IF(ISNUMBER(Summary!$D$17), DATE(Summary!$D$17, 1, 1) + INT((ROW(B1432)-1)/24), DATE(2024, 1, 1) + INT((ROW(B1432)-1)/24))</f>
        <v>45351</v>
      </c>
      <c r="E1470" s="459">
        <v>0.62500000000000011</v>
      </c>
      <c r="F1470" s="780"/>
      <c r="G1470" s="780"/>
      <c r="H1470" s="460">
        <f t="shared" si="88"/>
        <v>0</v>
      </c>
      <c r="I1470" s="460">
        <f t="shared" si="89"/>
        <v>0</v>
      </c>
      <c r="J1470" s="460">
        <f t="shared" si="91"/>
        <v>0</v>
      </c>
      <c r="K1470" s="9"/>
      <c r="P1470" s="2"/>
      <c r="Q1470" s="27"/>
      <c r="R1470" s="2"/>
      <c r="S1470" s="2"/>
      <c r="T1470" s="2"/>
      <c r="U1470" s="2"/>
      <c r="V1470" s="2"/>
      <c r="W1470" s="2"/>
    </row>
    <row r="1471" spans="2:23" ht="15" customHeight="1" x14ac:dyDescent="0.35">
      <c r="B1471" s="349"/>
      <c r="C1471" s="715" t="str">
        <f t="shared" si="90"/>
        <v/>
      </c>
      <c r="D1471" s="458">
        <f>IF(ISNUMBER(Summary!$D$17), DATE(Summary!$D$17, 1, 1) + INT((ROW(B1433)-1)/24), DATE(2024, 1, 1) + INT((ROW(B1433)-1)/24))</f>
        <v>45351</v>
      </c>
      <c r="E1471" s="459">
        <v>0.66666666666666674</v>
      </c>
      <c r="F1471" s="780"/>
      <c r="G1471" s="780"/>
      <c r="H1471" s="460">
        <f t="shared" si="88"/>
        <v>0</v>
      </c>
      <c r="I1471" s="460">
        <f t="shared" si="89"/>
        <v>0</v>
      </c>
      <c r="J1471" s="460">
        <f t="shared" si="91"/>
        <v>0</v>
      </c>
      <c r="K1471" s="9"/>
      <c r="P1471" s="2"/>
      <c r="Q1471" s="27"/>
      <c r="R1471" s="2"/>
      <c r="S1471" s="2"/>
      <c r="T1471" s="2"/>
      <c r="U1471" s="2"/>
      <c r="V1471" s="2"/>
      <c r="W1471" s="2"/>
    </row>
    <row r="1472" spans="2:23" ht="15" customHeight="1" x14ac:dyDescent="0.35">
      <c r="B1472" s="349"/>
      <c r="C1472" s="715" t="str">
        <f t="shared" si="90"/>
        <v/>
      </c>
      <c r="D1472" s="458">
        <f>IF(ISNUMBER(Summary!$D$17), DATE(Summary!$D$17, 1, 1) + INT((ROW(B1434)-1)/24), DATE(2024, 1, 1) + INT((ROW(B1434)-1)/24))</f>
        <v>45351</v>
      </c>
      <c r="E1472" s="459">
        <v>0.70833333333333337</v>
      </c>
      <c r="F1472" s="780"/>
      <c r="G1472" s="780"/>
      <c r="H1472" s="460">
        <f t="shared" si="88"/>
        <v>0</v>
      </c>
      <c r="I1472" s="460">
        <f t="shared" si="89"/>
        <v>0</v>
      </c>
      <c r="J1472" s="460">
        <f t="shared" si="91"/>
        <v>0</v>
      </c>
      <c r="K1472" s="9"/>
      <c r="P1472" s="2"/>
      <c r="Q1472" s="27"/>
      <c r="R1472" s="2"/>
      <c r="S1472" s="2"/>
      <c r="T1472" s="2"/>
      <c r="U1472" s="2"/>
      <c r="V1472" s="2"/>
      <c r="W1472" s="2"/>
    </row>
    <row r="1473" spans="2:23" ht="15" customHeight="1" x14ac:dyDescent="0.35">
      <c r="B1473" s="349"/>
      <c r="C1473" s="715" t="str">
        <f t="shared" si="90"/>
        <v/>
      </c>
      <c r="D1473" s="458">
        <f>IF(ISNUMBER(Summary!$D$17), DATE(Summary!$D$17, 1, 1) + INT((ROW(B1435)-1)/24), DATE(2024, 1, 1) + INT((ROW(B1435)-1)/24))</f>
        <v>45351</v>
      </c>
      <c r="E1473" s="459">
        <v>0.75000000000000011</v>
      </c>
      <c r="F1473" s="780"/>
      <c r="G1473" s="780"/>
      <c r="H1473" s="460">
        <f t="shared" si="88"/>
        <v>0</v>
      </c>
      <c r="I1473" s="460">
        <f t="shared" si="89"/>
        <v>0</v>
      </c>
      <c r="J1473" s="460">
        <f t="shared" si="91"/>
        <v>0</v>
      </c>
      <c r="K1473" s="9"/>
      <c r="P1473" s="2"/>
      <c r="Q1473" s="27"/>
      <c r="R1473" s="2"/>
      <c r="S1473" s="2"/>
      <c r="T1473" s="2"/>
      <c r="U1473" s="2"/>
      <c r="V1473" s="2"/>
      <c r="W1473" s="2"/>
    </row>
    <row r="1474" spans="2:23" ht="15" customHeight="1" x14ac:dyDescent="0.35">
      <c r="B1474" s="349"/>
      <c r="C1474" s="715" t="str">
        <f t="shared" si="90"/>
        <v/>
      </c>
      <c r="D1474" s="458">
        <f>IF(ISNUMBER(Summary!$D$17), DATE(Summary!$D$17, 1, 1) + INT((ROW(B1436)-1)/24), DATE(2024, 1, 1) + INT((ROW(B1436)-1)/24))</f>
        <v>45351</v>
      </c>
      <c r="E1474" s="459">
        <v>0.79166666666666674</v>
      </c>
      <c r="F1474" s="780"/>
      <c r="G1474" s="780"/>
      <c r="H1474" s="460">
        <f t="shared" si="88"/>
        <v>0</v>
      </c>
      <c r="I1474" s="460">
        <f t="shared" si="89"/>
        <v>0</v>
      </c>
      <c r="J1474" s="460">
        <f t="shared" si="91"/>
        <v>0</v>
      </c>
      <c r="K1474" s="9"/>
      <c r="P1474" s="2"/>
      <c r="Q1474" s="27"/>
      <c r="R1474" s="2"/>
      <c r="S1474" s="2"/>
      <c r="T1474" s="2"/>
      <c r="U1474" s="2"/>
      <c r="V1474" s="2"/>
      <c r="W1474" s="2"/>
    </row>
    <row r="1475" spans="2:23" ht="15" customHeight="1" x14ac:dyDescent="0.35">
      <c r="B1475" s="349"/>
      <c r="C1475" s="715" t="str">
        <f t="shared" si="90"/>
        <v/>
      </c>
      <c r="D1475" s="458">
        <f>IF(ISNUMBER(Summary!$D$17), DATE(Summary!$D$17, 1, 1) + INT((ROW(B1437)-1)/24), DATE(2024, 1, 1) + INT((ROW(B1437)-1)/24))</f>
        <v>45351</v>
      </c>
      <c r="E1475" s="459">
        <v>0.83333333333333337</v>
      </c>
      <c r="F1475" s="780"/>
      <c r="G1475" s="780"/>
      <c r="H1475" s="460">
        <f t="shared" si="88"/>
        <v>0</v>
      </c>
      <c r="I1475" s="460">
        <f t="shared" si="89"/>
        <v>0</v>
      </c>
      <c r="J1475" s="460">
        <f t="shared" si="91"/>
        <v>0</v>
      </c>
      <c r="K1475" s="9"/>
      <c r="P1475" s="2"/>
      <c r="Q1475" s="27"/>
      <c r="R1475" s="2"/>
      <c r="S1475" s="2"/>
      <c r="T1475" s="2"/>
      <c r="U1475" s="2"/>
      <c r="V1475" s="2"/>
      <c r="W1475" s="2"/>
    </row>
    <row r="1476" spans="2:23" ht="15" customHeight="1" x14ac:dyDescent="0.35">
      <c r="B1476" s="349"/>
      <c r="C1476" s="715" t="str">
        <f t="shared" si="90"/>
        <v/>
      </c>
      <c r="D1476" s="458">
        <f>IF(ISNUMBER(Summary!$D$17), DATE(Summary!$D$17, 1, 1) + INT((ROW(B1438)-1)/24), DATE(2024, 1, 1) + INT((ROW(B1438)-1)/24))</f>
        <v>45351</v>
      </c>
      <c r="E1476" s="459">
        <v>0.87500000000000011</v>
      </c>
      <c r="F1476" s="780"/>
      <c r="G1476" s="780"/>
      <c r="H1476" s="460">
        <f t="shared" si="88"/>
        <v>0</v>
      </c>
      <c r="I1476" s="460">
        <f t="shared" si="89"/>
        <v>0</v>
      </c>
      <c r="J1476" s="460">
        <f t="shared" si="91"/>
        <v>0</v>
      </c>
      <c r="K1476" s="9"/>
      <c r="P1476" s="2"/>
      <c r="Q1476" s="27"/>
      <c r="R1476" s="2"/>
      <c r="S1476" s="2"/>
      <c r="T1476" s="2"/>
      <c r="U1476" s="2"/>
      <c r="V1476" s="2"/>
      <c r="W1476" s="2"/>
    </row>
    <row r="1477" spans="2:23" ht="15" customHeight="1" x14ac:dyDescent="0.35">
      <c r="B1477" s="349"/>
      <c r="C1477" s="715" t="str">
        <f t="shared" si="90"/>
        <v/>
      </c>
      <c r="D1477" s="458">
        <f>IF(ISNUMBER(Summary!$D$17), DATE(Summary!$D$17, 1, 1) + INT((ROW(B1439)-1)/24), DATE(2024, 1, 1) + INT((ROW(B1439)-1)/24))</f>
        <v>45351</v>
      </c>
      <c r="E1477" s="459">
        <v>0.91666666666666674</v>
      </c>
      <c r="F1477" s="780"/>
      <c r="G1477" s="780"/>
      <c r="H1477" s="460">
        <f t="shared" si="88"/>
        <v>0</v>
      </c>
      <c r="I1477" s="460">
        <f t="shared" si="89"/>
        <v>0</v>
      </c>
      <c r="J1477" s="460">
        <f t="shared" si="91"/>
        <v>0</v>
      </c>
      <c r="K1477" s="9"/>
      <c r="P1477" s="2"/>
      <c r="Q1477" s="27"/>
      <c r="R1477" s="2"/>
      <c r="S1477" s="2"/>
      <c r="T1477" s="2"/>
      <c r="U1477" s="2"/>
      <c r="V1477" s="2"/>
      <c r="W1477" s="2"/>
    </row>
    <row r="1478" spans="2:23" ht="15" customHeight="1" x14ac:dyDescent="0.35">
      <c r="B1478" s="349"/>
      <c r="C1478" s="715" t="str">
        <f t="shared" si="90"/>
        <v/>
      </c>
      <c r="D1478" s="458">
        <f>IF(ISNUMBER(Summary!$D$17), DATE(Summary!$D$17, 1, 1) + INT((ROW(B1440)-1)/24), DATE(2024, 1, 1) + INT((ROW(B1440)-1)/24))</f>
        <v>45351</v>
      </c>
      <c r="E1478" s="459">
        <v>0.95833333333333337</v>
      </c>
      <c r="F1478" s="780"/>
      <c r="G1478" s="780"/>
      <c r="H1478" s="460">
        <f t="shared" si="88"/>
        <v>0</v>
      </c>
      <c r="I1478" s="460">
        <f t="shared" si="89"/>
        <v>0</v>
      </c>
      <c r="J1478" s="460">
        <f t="shared" si="91"/>
        <v>0</v>
      </c>
      <c r="K1478" s="9"/>
      <c r="P1478" s="2"/>
      <c r="Q1478" s="27"/>
      <c r="R1478" s="2"/>
      <c r="S1478" s="2"/>
      <c r="T1478" s="2"/>
      <c r="U1478" s="2"/>
      <c r="V1478" s="2"/>
      <c r="W1478" s="2"/>
    </row>
    <row r="1479" spans="2:23" ht="15" customHeight="1" x14ac:dyDescent="0.35">
      <c r="B1479" s="457"/>
      <c r="C1479" s="715">
        <f t="shared" si="90"/>
        <v>45352</v>
      </c>
      <c r="D1479" s="458">
        <f>IF(ISNUMBER(Summary!$D$17), DATE(Summary!$D$17, 1, 1) + INT((ROW(B1441)-1)/24), DATE(2024, 1, 1) + INT((ROW(B1441)-1)/24))</f>
        <v>45352</v>
      </c>
      <c r="E1479" s="459">
        <v>3.1225022567582528E-17</v>
      </c>
      <c r="F1479" s="780"/>
      <c r="G1479" s="780"/>
      <c r="H1479" s="460">
        <f t="shared" si="88"/>
        <v>0</v>
      </c>
      <c r="I1479" s="460">
        <f t="shared" si="89"/>
        <v>0</v>
      </c>
      <c r="J1479" s="460">
        <f t="shared" si="91"/>
        <v>0</v>
      </c>
      <c r="K1479" s="9"/>
      <c r="P1479" s="2"/>
      <c r="Q1479" s="27"/>
      <c r="R1479" s="2"/>
      <c r="S1479" s="2"/>
      <c r="T1479" s="2"/>
      <c r="U1479" s="2"/>
      <c r="V1479" s="2"/>
      <c r="W1479" s="2"/>
    </row>
    <row r="1480" spans="2:23" ht="15" customHeight="1" x14ac:dyDescent="0.35">
      <c r="B1480" s="349"/>
      <c r="C1480" s="715" t="str">
        <f t="shared" si="90"/>
        <v/>
      </c>
      <c r="D1480" s="458">
        <f>IF(ISNUMBER(Summary!$D$17), DATE(Summary!$D$17, 1, 1) + INT((ROW(B1442)-1)/24), DATE(2024, 1, 1) + INT((ROW(B1442)-1)/24))</f>
        <v>45352</v>
      </c>
      <c r="E1480" s="459">
        <v>4.1666666666666699E-2</v>
      </c>
      <c r="F1480" s="780"/>
      <c r="G1480" s="780"/>
      <c r="H1480" s="460">
        <f t="shared" si="88"/>
        <v>0</v>
      </c>
      <c r="I1480" s="460">
        <f t="shared" si="89"/>
        <v>0</v>
      </c>
      <c r="J1480" s="460">
        <f t="shared" si="91"/>
        <v>0</v>
      </c>
      <c r="K1480" s="9"/>
      <c r="P1480" s="2"/>
      <c r="Q1480" s="27"/>
      <c r="R1480" s="2"/>
      <c r="S1480" s="2"/>
      <c r="T1480" s="2"/>
      <c r="U1480" s="2"/>
      <c r="V1480" s="2"/>
      <c r="W1480" s="2"/>
    </row>
    <row r="1481" spans="2:23" ht="15" customHeight="1" x14ac:dyDescent="0.35">
      <c r="B1481" s="349"/>
      <c r="C1481" s="715" t="str">
        <f t="shared" si="90"/>
        <v/>
      </c>
      <c r="D1481" s="458">
        <f>IF(ISNUMBER(Summary!$D$17), DATE(Summary!$D$17, 1, 1) + INT((ROW(B1443)-1)/24), DATE(2024, 1, 1) + INT((ROW(B1443)-1)/24))</f>
        <v>45352</v>
      </c>
      <c r="E1481" s="459">
        <v>8.333333333333337E-2</v>
      </c>
      <c r="F1481" s="780"/>
      <c r="G1481" s="780"/>
      <c r="H1481" s="460">
        <f t="shared" si="88"/>
        <v>0</v>
      </c>
      <c r="I1481" s="460">
        <f t="shared" si="89"/>
        <v>0</v>
      </c>
      <c r="J1481" s="460">
        <f t="shared" si="91"/>
        <v>0</v>
      </c>
      <c r="K1481" s="9"/>
      <c r="P1481" s="2"/>
      <c r="Q1481" s="27"/>
      <c r="R1481" s="2"/>
      <c r="S1481" s="2"/>
      <c r="T1481" s="2"/>
      <c r="U1481" s="2"/>
      <c r="V1481" s="2"/>
      <c r="W1481" s="2"/>
    </row>
    <row r="1482" spans="2:23" ht="15" customHeight="1" x14ac:dyDescent="0.35">
      <c r="B1482" s="349"/>
      <c r="C1482" s="715" t="str">
        <f t="shared" si="90"/>
        <v/>
      </c>
      <c r="D1482" s="458">
        <f>IF(ISNUMBER(Summary!$D$17), DATE(Summary!$D$17, 1, 1) + INT((ROW(B1444)-1)/24), DATE(2024, 1, 1) + INT((ROW(B1444)-1)/24))</f>
        <v>45352</v>
      </c>
      <c r="E1482" s="459">
        <v>0.12500000000000006</v>
      </c>
      <c r="F1482" s="780"/>
      <c r="G1482" s="780"/>
      <c r="H1482" s="460">
        <f t="shared" si="88"/>
        <v>0</v>
      </c>
      <c r="I1482" s="460">
        <f t="shared" si="89"/>
        <v>0</v>
      </c>
      <c r="J1482" s="460">
        <f t="shared" si="91"/>
        <v>0</v>
      </c>
      <c r="K1482" s="9"/>
      <c r="P1482" s="2"/>
      <c r="Q1482" s="27"/>
      <c r="R1482" s="2"/>
      <c r="S1482" s="2"/>
      <c r="T1482" s="2"/>
      <c r="U1482" s="2"/>
      <c r="V1482" s="2"/>
      <c r="W1482" s="2"/>
    </row>
    <row r="1483" spans="2:23" ht="15" customHeight="1" x14ac:dyDescent="0.35">
      <c r="B1483" s="349"/>
      <c r="C1483" s="715" t="str">
        <f t="shared" si="90"/>
        <v/>
      </c>
      <c r="D1483" s="458">
        <f>IF(ISNUMBER(Summary!$D$17), DATE(Summary!$D$17, 1, 1) + INT((ROW(B1445)-1)/24), DATE(2024, 1, 1) + INT((ROW(B1445)-1)/24))</f>
        <v>45352</v>
      </c>
      <c r="E1483" s="459">
        <v>0.16666666666666669</v>
      </c>
      <c r="F1483" s="780"/>
      <c r="G1483" s="780"/>
      <c r="H1483" s="460">
        <f t="shared" si="88"/>
        <v>0</v>
      </c>
      <c r="I1483" s="460">
        <f t="shared" si="89"/>
        <v>0</v>
      </c>
      <c r="J1483" s="460">
        <f t="shared" si="91"/>
        <v>0</v>
      </c>
      <c r="K1483" s="9"/>
      <c r="P1483" s="2"/>
      <c r="Q1483" s="27"/>
      <c r="R1483" s="2"/>
      <c r="S1483" s="2"/>
      <c r="T1483" s="2"/>
      <c r="U1483" s="2"/>
      <c r="V1483" s="2"/>
      <c r="W1483" s="2"/>
    </row>
    <row r="1484" spans="2:23" ht="15" customHeight="1" x14ac:dyDescent="0.35">
      <c r="B1484" s="349"/>
      <c r="C1484" s="715" t="str">
        <f t="shared" si="90"/>
        <v/>
      </c>
      <c r="D1484" s="458">
        <f>IF(ISNUMBER(Summary!$D$17), DATE(Summary!$D$17, 1, 1) + INT((ROW(B1446)-1)/24), DATE(2024, 1, 1) + INT((ROW(B1446)-1)/24))</f>
        <v>45352</v>
      </c>
      <c r="E1484" s="459">
        <v>0.20833333333333337</v>
      </c>
      <c r="F1484" s="780"/>
      <c r="G1484" s="780"/>
      <c r="H1484" s="460">
        <f t="shared" si="88"/>
        <v>0</v>
      </c>
      <c r="I1484" s="460">
        <f t="shared" si="89"/>
        <v>0</v>
      </c>
      <c r="J1484" s="460">
        <f t="shared" si="91"/>
        <v>0</v>
      </c>
      <c r="K1484" s="9"/>
      <c r="P1484" s="2"/>
      <c r="Q1484" s="27"/>
      <c r="R1484" s="2"/>
      <c r="S1484" s="2"/>
      <c r="T1484" s="2"/>
      <c r="U1484" s="2"/>
      <c r="V1484" s="2"/>
      <c r="W1484" s="2"/>
    </row>
    <row r="1485" spans="2:23" ht="15" customHeight="1" x14ac:dyDescent="0.35">
      <c r="B1485" s="349"/>
      <c r="C1485" s="715" t="str">
        <f t="shared" si="90"/>
        <v/>
      </c>
      <c r="D1485" s="458">
        <f>IF(ISNUMBER(Summary!$D$17), DATE(Summary!$D$17, 1, 1) + INT((ROW(B1447)-1)/24), DATE(2024, 1, 1) + INT((ROW(B1447)-1)/24))</f>
        <v>45352</v>
      </c>
      <c r="E1485" s="459">
        <v>0.25</v>
      </c>
      <c r="F1485" s="780"/>
      <c r="G1485" s="780"/>
      <c r="H1485" s="460">
        <f t="shared" si="88"/>
        <v>0</v>
      </c>
      <c r="I1485" s="460">
        <f t="shared" si="89"/>
        <v>0</v>
      </c>
      <c r="J1485" s="460">
        <f t="shared" si="91"/>
        <v>0</v>
      </c>
      <c r="K1485" s="9"/>
      <c r="P1485" s="2"/>
      <c r="Q1485" s="27"/>
      <c r="R1485" s="2"/>
      <c r="S1485" s="2"/>
      <c r="T1485" s="2"/>
      <c r="U1485" s="2"/>
      <c r="V1485" s="2"/>
      <c r="W1485" s="2"/>
    </row>
    <row r="1486" spans="2:23" ht="15" customHeight="1" x14ac:dyDescent="0.35">
      <c r="B1486" s="349"/>
      <c r="C1486" s="715" t="str">
        <f t="shared" si="90"/>
        <v/>
      </c>
      <c r="D1486" s="458">
        <f>IF(ISNUMBER(Summary!$D$17), DATE(Summary!$D$17, 1, 1) + INT((ROW(B1448)-1)/24), DATE(2024, 1, 1) + INT((ROW(B1448)-1)/24))</f>
        <v>45352</v>
      </c>
      <c r="E1486" s="459">
        <v>0.29166666666666669</v>
      </c>
      <c r="F1486" s="780"/>
      <c r="G1486" s="780"/>
      <c r="H1486" s="460">
        <f t="shared" si="88"/>
        <v>0</v>
      </c>
      <c r="I1486" s="460">
        <f t="shared" si="89"/>
        <v>0</v>
      </c>
      <c r="J1486" s="460">
        <f t="shared" si="91"/>
        <v>0</v>
      </c>
      <c r="K1486" s="9"/>
      <c r="P1486" s="2"/>
      <c r="Q1486" s="27"/>
      <c r="R1486" s="2"/>
      <c r="S1486" s="2"/>
      <c r="T1486" s="2"/>
      <c r="U1486" s="2"/>
      <c r="V1486" s="2"/>
      <c r="W1486" s="2"/>
    </row>
    <row r="1487" spans="2:23" ht="15" customHeight="1" x14ac:dyDescent="0.35">
      <c r="B1487" s="349"/>
      <c r="C1487" s="715" t="str">
        <f t="shared" si="90"/>
        <v/>
      </c>
      <c r="D1487" s="458">
        <f>IF(ISNUMBER(Summary!$D$17), DATE(Summary!$D$17, 1, 1) + INT((ROW(B1449)-1)/24), DATE(2024, 1, 1) + INT((ROW(B1449)-1)/24))</f>
        <v>45352</v>
      </c>
      <c r="E1487" s="459">
        <v>0.33333333333333337</v>
      </c>
      <c r="F1487" s="780"/>
      <c r="G1487" s="780"/>
      <c r="H1487" s="460">
        <f t="shared" si="88"/>
        <v>0</v>
      </c>
      <c r="I1487" s="460">
        <f t="shared" si="89"/>
        <v>0</v>
      </c>
      <c r="J1487" s="460">
        <f t="shared" si="91"/>
        <v>0</v>
      </c>
      <c r="K1487" s="9"/>
      <c r="P1487" s="2"/>
      <c r="Q1487" s="27"/>
      <c r="R1487" s="2"/>
      <c r="S1487" s="2"/>
      <c r="T1487" s="2"/>
      <c r="U1487" s="2"/>
      <c r="V1487" s="2"/>
      <c r="W1487" s="2"/>
    </row>
    <row r="1488" spans="2:23" ht="15" customHeight="1" x14ac:dyDescent="0.35">
      <c r="B1488" s="349"/>
      <c r="C1488" s="715" t="str">
        <f t="shared" si="90"/>
        <v/>
      </c>
      <c r="D1488" s="458">
        <f>IF(ISNUMBER(Summary!$D$17), DATE(Summary!$D$17, 1, 1) + INT((ROW(B1450)-1)/24), DATE(2024, 1, 1) + INT((ROW(B1450)-1)/24))</f>
        <v>45352</v>
      </c>
      <c r="E1488" s="459">
        <v>0.375</v>
      </c>
      <c r="F1488" s="780"/>
      <c r="G1488" s="780"/>
      <c r="H1488" s="460">
        <f t="shared" si="88"/>
        <v>0</v>
      </c>
      <c r="I1488" s="460">
        <f t="shared" si="89"/>
        <v>0</v>
      </c>
      <c r="J1488" s="460">
        <f t="shared" si="91"/>
        <v>0</v>
      </c>
      <c r="K1488" s="9"/>
      <c r="P1488" s="2"/>
      <c r="Q1488" s="27"/>
      <c r="R1488" s="2"/>
      <c r="S1488" s="2"/>
      <c r="T1488" s="2"/>
      <c r="U1488" s="2"/>
      <c r="V1488" s="2"/>
      <c r="W1488" s="2"/>
    </row>
    <row r="1489" spans="2:23" ht="15" customHeight="1" x14ac:dyDescent="0.35">
      <c r="B1489" s="349"/>
      <c r="C1489" s="715" t="str">
        <f t="shared" si="90"/>
        <v/>
      </c>
      <c r="D1489" s="458">
        <f>IF(ISNUMBER(Summary!$D$17), DATE(Summary!$D$17, 1, 1) + INT((ROW(B1451)-1)/24), DATE(2024, 1, 1) + INT((ROW(B1451)-1)/24))</f>
        <v>45352</v>
      </c>
      <c r="E1489" s="459">
        <v>0.41666666666666669</v>
      </c>
      <c r="F1489" s="780"/>
      <c r="G1489" s="780"/>
      <c r="H1489" s="460">
        <f t="shared" si="88"/>
        <v>0</v>
      </c>
      <c r="I1489" s="460">
        <f t="shared" si="89"/>
        <v>0</v>
      </c>
      <c r="J1489" s="460">
        <f t="shared" si="91"/>
        <v>0</v>
      </c>
      <c r="K1489" s="9"/>
      <c r="P1489" s="2"/>
      <c r="Q1489" s="27"/>
      <c r="R1489" s="2"/>
      <c r="S1489" s="2"/>
      <c r="T1489" s="2"/>
      <c r="U1489" s="2"/>
      <c r="V1489" s="2"/>
      <c r="W1489" s="2"/>
    </row>
    <row r="1490" spans="2:23" ht="15" customHeight="1" x14ac:dyDescent="0.35">
      <c r="B1490" s="349"/>
      <c r="C1490" s="715" t="str">
        <f t="shared" si="90"/>
        <v/>
      </c>
      <c r="D1490" s="458">
        <f>IF(ISNUMBER(Summary!$D$17), DATE(Summary!$D$17, 1, 1) + INT((ROW(B1452)-1)/24), DATE(2024, 1, 1) + INT((ROW(B1452)-1)/24))</f>
        <v>45352</v>
      </c>
      <c r="E1490" s="459">
        <v>0.45833333333333337</v>
      </c>
      <c r="F1490" s="780"/>
      <c r="G1490" s="780"/>
      <c r="H1490" s="460">
        <f t="shared" si="88"/>
        <v>0</v>
      </c>
      <c r="I1490" s="460">
        <f t="shared" si="89"/>
        <v>0</v>
      </c>
      <c r="J1490" s="460">
        <f t="shared" si="91"/>
        <v>0</v>
      </c>
      <c r="K1490" s="9"/>
      <c r="P1490" s="2"/>
      <c r="Q1490" s="27"/>
      <c r="R1490" s="2"/>
      <c r="S1490" s="2"/>
      <c r="T1490" s="2"/>
      <c r="U1490" s="2"/>
      <c r="V1490" s="2"/>
      <c r="W1490" s="2"/>
    </row>
    <row r="1491" spans="2:23" ht="15" customHeight="1" x14ac:dyDescent="0.35">
      <c r="B1491" s="349"/>
      <c r="C1491" s="715" t="str">
        <f t="shared" si="90"/>
        <v/>
      </c>
      <c r="D1491" s="458">
        <f>IF(ISNUMBER(Summary!$D$17), DATE(Summary!$D$17, 1, 1) + INT((ROW(B1453)-1)/24), DATE(2024, 1, 1) + INT((ROW(B1453)-1)/24))</f>
        <v>45352</v>
      </c>
      <c r="E1491" s="459">
        <v>0.50000000000000011</v>
      </c>
      <c r="F1491" s="780"/>
      <c r="G1491" s="780"/>
      <c r="H1491" s="460">
        <f t="shared" si="88"/>
        <v>0</v>
      </c>
      <c r="I1491" s="460">
        <f t="shared" si="89"/>
        <v>0</v>
      </c>
      <c r="J1491" s="460">
        <f t="shared" si="91"/>
        <v>0</v>
      </c>
      <c r="K1491" s="9"/>
      <c r="P1491" s="2"/>
      <c r="Q1491" s="27"/>
      <c r="R1491" s="2"/>
      <c r="S1491" s="2"/>
      <c r="T1491" s="2"/>
      <c r="U1491" s="2"/>
      <c r="V1491" s="2"/>
      <c r="W1491" s="2"/>
    </row>
    <row r="1492" spans="2:23" ht="15" customHeight="1" x14ac:dyDescent="0.35">
      <c r="B1492" s="349"/>
      <c r="C1492" s="715" t="str">
        <f t="shared" si="90"/>
        <v/>
      </c>
      <c r="D1492" s="458">
        <f>IF(ISNUMBER(Summary!$D$17), DATE(Summary!$D$17, 1, 1) + INT((ROW(B1454)-1)/24), DATE(2024, 1, 1) + INT((ROW(B1454)-1)/24))</f>
        <v>45352</v>
      </c>
      <c r="E1492" s="459">
        <v>0.54166666666666674</v>
      </c>
      <c r="F1492" s="780"/>
      <c r="G1492" s="780"/>
      <c r="H1492" s="460">
        <f t="shared" si="88"/>
        <v>0</v>
      </c>
      <c r="I1492" s="460">
        <f t="shared" si="89"/>
        <v>0</v>
      </c>
      <c r="J1492" s="460">
        <f t="shared" si="91"/>
        <v>0</v>
      </c>
      <c r="K1492" s="9"/>
      <c r="P1492" s="2"/>
      <c r="Q1492" s="27"/>
      <c r="R1492" s="2"/>
      <c r="S1492" s="2"/>
      <c r="T1492" s="2"/>
      <c r="U1492" s="2"/>
      <c r="V1492" s="2"/>
      <c r="W1492" s="2"/>
    </row>
    <row r="1493" spans="2:23" ht="15" customHeight="1" x14ac:dyDescent="0.35">
      <c r="B1493" s="349"/>
      <c r="C1493" s="715" t="str">
        <f t="shared" si="90"/>
        <v/>
      </c>
      <c r="D1493" s="458">
        <f>IF(ISNUMBER(Summary!$D$17), DATE(Summary!$D$17, 1, 1) + INT((ROW(B1455)-1)/24), DATE(2024, 1, 1) + INT((ROW(B1455)-1)/24))</f>
        <v>45352</v>
      </c>
      <c r="E1493" s="459">
        <v>0.58333333333333337</v>
      </c>
      <c r="F1493" s="780"/>
      <c r="G1493" s="780"/>
      <c r="H1493" s="460">
        <f t="shared" si="88"/>
        <v>0</v>
      </c>
      <c r="I1493" s="460">
        <f t="shared" si="89"/>
        <v>0</v>
      </c>
      <c r="J1493" s="460">
        <f t="shared" si="91"/>
        <v>0</v>
      </c>
      <c r="K1493" s="9"/>
      <c r="P1493" s="2"/>
      <c r="Q1493" s="27"/>
      <c r="R1493" s="2"/>
      <c r="S1493" s="2"/>
      <c r="T1493" s="2"/>
      <c r="U1493" s="2"/>
      <c r="V1493" s="2"/>
      <c r="W1493" s="2"/>
    </row>
    <row r="1494" spans="2:23" ht="15" customHeight="1" x14ac:dyDescent="0.35">
      <c r="B1494" s="349"/>
      <c r="C1494" s="715" t="str">
        <f t="shared" si="90"/>
        <v/>
      </c>
      <c r="D1494" s="458">
        <f>IF(ISNUMBER(Summary!$D$17), DATE(Summary!$D$17, 1, 1) + INT((ROW(B1456)-1)/24), DATE(2024, 1, 1) + INT((ROW(B1456)-1)/24))</f>
        <v>45352</v>
      </c>
      <c r="E1494" s="459">
        <v>0.62500000000000011</v>
      </c>
      <c r="F1494" s="780"/>
      <c r="G1494" s="780"/>
      <c r="H1494" s="460">
        <f t="shared" si="88"/>
        <v>0</v>
      </c>
      <c r="I1494" s="460">
        <f t="shared" si="89"/>
        <v>0</v>
      </c>
      <c r="J1494" s="460">
        <f t="shared" si="91"/>
        <v>0</v>
      </c>
      <c r="K1494" s="9"/>
      <c r="P1494" s="2"/>
      <c r="Q1494" s="27"/>
      <c r="R1494" s="2"/>
      <c r="S1494" s="2"/>
      <c r="T1494" s="2"/>
      <c r="U1494" s="2"/>
      <c r="V1494" s="2"/>
      <c r="W1494" s="2"/>
    </row>
    <row r="1495" spans="2:23" ht="15" customHeight="1" x14ac:dyDescent="0.35">
      <c r="B1495" s="349"/>
      <c r="C1495" s="715" t="str">
        <f t="shared" si="90"/>
        <v/>
      </c>
      <c r="D1495" s="458">
        <f>IF(ISNUMBER(Summary!$D$17), DATE(Summary!$D$17, 1, 1) + INT((ROW(B1457)-1)/24), DATE(2024, 1, 1) + INT((ROW(B1457)-1)/24))</f>
        <v>45352</v>
      </c>
      <c r="E1495" s="459">
        <v>0.66666666666666674</v>
      </c>
      <c r="F1495" s="780"/>
      <c r="G1495" s="780"/>
      <c r="H1495" s="460">
        <f t="shared" si="88"/>
        <v>0</v>
      </c>
      <c r="I1495" s="460">
        <f t="shared" si="89"/>
        <v>0</v>
      </c>
      <c r="J1495" s="460">
        <f t="shared" si="91"/>
        <v>0</v>
      </c>
      <c r="K1495" s="9"/>
      <c r="P1495" s="2"/>
      <c r="Q1495" s="27"/>
      <c r="R1495" s="2"/>
      <c r="S1495" s="2"/>
      <c r="T1495" s="2"/>
      <c r="U1495" s="2"/>
      <c r="V1495" s="2"/>
      <c r="W1495" s="2"/>
    </row>
    <row r="1496" spans="2:23" ht="15" customHeight="1" x14ac:dyDescent="0.35">
      <c r="B1496" s="349"/>
      <c r="C1496" s="715" t="str">
        <f t="shared" si="90"/>
        <v/>
      </c>
      <c r="D1496" s="458">
        <f>IF(ISNUMBER(Summary!$D$17), DATE(Summary!$D$17, 1, 1) + INT((ROW(B1458)-1)/24), DATE(2024, 1, 1) + INT((ROW(B1458)-1)/24))</f>
        <v>45352</v>
      </c>
      <c r="E1496" s="459">
        <v>0.70833333333333337</v>
      </c>
      <c r="F1496" s="780"/>
      <c r="G1496" s="780"/>
      <c r="H1496" s="460">
        <f t="shared" si="88"/>
        <v>0</v>
      </c>
      <c r="I1496" s="460">
        <f t="shared" si="89"/>
        <v>0</v>
      </c>
      <c r="J1496" s="460">
        <f t="shared" si="91"/>
        <v>0</v>
      </c>
      <c r="K1496" s="9"/>
      <c r="P1496" s="2"/>
      <c r="Q1496" s="27"/>
      <c r="R1496" s="2"/>
      <c r="S1496" s="2"/>
      <c r="T1496" s="2"/>
      <c r="U1496" s="2"/>
      <c r="V1496" s="2"/>
      <c r="W1496" s="2"/>
    </row>
    <row r="1497" spans="2:23" ht="15" customHeight="1" x14ac:dyDescent="0.35">
      <c r="B1497" s="349"/>
      <c r="C1497" s="715" t="str">
        <f t="shared" si="90"/>
        <v/>
      </c>
      <c r="D1497" s="458">
        <f>IF(ISNUMBER(Summary!$D$17), DATE(Summary!$D$17, 1, 1) + INT((ROW(B1459)-1)/24), DATE(2024, 1, 1) + INT((ROW(B1459)-1)/24))</f>
        <v>45352</v>
      </c>
      <c r="E1497" s="459">
        <v>0.75000000000000011</v>
      </c>
      <c r="F1497" s="780"/>
      <c r="G1497" s="780"/>
      <c r="H1497" s="460">
        <f t="shared" si="88"/>
        <v>0</v>
      </c>
      <c r="I1497" s="460">
        <f t="shared" si="89"/>
        <v>0</v>
      </c>
      <c r="J1497" s="460">
        <f t="shared" si="91"/>
        <v>0</v>
      </c>
      <c r="K1497" s="9"/>
      <c r="P1497" s="2"/>
      <c r="Q1497" s="27"/>
      <c r="R1497" s="2"/>
      <c r="S1497" s="2"/>
      <c r="T1497" s="2"/>
      <c r="U1497" s="2"/>
      <c r="V1497" s="2"/>
      <c r="W1497" s="2"/>
    </row>
    <row r="1498" spans="2:23" ht="15" customHeight="1" x14ac:dyDescent="0.35">
      <c r="B1498" s="349"/>
      <c r="C1498" s="715" t="str">
        <f t="shared" si="90"/>
        <v/>
      </c>
      <c r="D1498" s="458">
        <f>IF(ISNUMBER(Summary!$D$17), DATE(Summary!$D$17, 1, 1) + INT((ROW(B1460)-1)/24), DATE(2024, 1, 1) + INT((ROW(B1460)-1)/24))</f>
        <v>45352</v>
      </c>
      <c r="E1498" s="459">
        <v>0.79166666666666674</v>
      </c>
      <c r="F1498" s="780"/>
      <c r="G1498" s="780"/>
      <c r="H1498" s="460">
        <f t="shared" si="88"/>
        <v>0</v>
      </c>
      <c r="I1498" s="460">
        <f t="shared" si="89"/>
        <v>0</v>
      </c>
      <c r="J1498" s="460">
        <f t="shared" si="91"/>
        <v>0</v>
      </c>
      <c r="K1498" s="9"/>
      <c r="P1498" s="2"/>
      <c r="Q1498" s="27"/>
      <c r="R1498" s="2"/>
      <c r="S1498" s="2"/>
      <c r="T1498" s="2"/>
      <c r="U1498" s="2"/>
      <c r="V1498" s="2"/>
      <c r="W1498" s="2"/>
    </row>
    <row r="1499" spans="2:23" ht="15" customHeight="1" x14ac:dyDescent="0.35">
      <c r="B1499" s="349"/>
      <c r="C1499" s="715" t="str">
        <f t="shared" si="90"/>
        <v/>
      </c>
      <c r="D1499" s="458">
        <f>IF(ISNUMBER(Summary!$D$17), DATE(Summary!$D$17, 1, 1) + INT((ROW(B1461)-1)/24), DATE(2024, 1, 1) + INT((ROW(B1461)-1)/24))</f>
        <v>45352</v>
      </c>
      <c r="E1499" s="459">
        <v>0.83333333333333337</v>
      </c>
      <c r="F1499" s="780"/>
      <c r="G1499" s="780"/>
      <c r="H1499" s="460">
        <f t="shared" si="88"/>
        <v>0</v>
      </c>
      <c r="I1499" s="460">
        <f t="shared" si="89"/>
        <v>0</v>
      </c>
      <c r="J1499" s="460">
        <f t="shared" si="91"/>
        <v>0</v>
      </c>
      <c r="K1499" s="9"/>
      <c r="P1499" s="2"/>
      <c r="Q1499" s="27"/>
      <c r="R1499" s="2"/>
      <c r="S1499" s="2"/>
      <c r="T1499" s="2"/>
      <c r="U1499" s="2"/>
      <c r="V1499" s="2"/>
      <c r="W1499" s="2"/>
    </row>
    <row r="1500" spans="2:23" ht="15" customHeight="1" x14ac:dyDescent="0.35">
      <c r="B1500" s="349"/>
      <c r="C1500" s="715" t="str">
        <f t="shared" si="90"/>
        <v/>
      </c>
      <c r="D1500" s="458">
        <f>IF(ISNUMBER(Summary!$D$17), DATE(Summary!$D$17, 1, 1) + INT((ROW(B1462)-1)/24), DATE(2024, 1, 1) + INT((ROW(B1462)-1)/24))</f>
        <v>45352</v>
      </c>
      <c r="E1500" s="459">
        <v>0.87500000000000011</v>
      </c>
      <c r="F1500" s="780"/>
      <c r="G1500" s="780"/>
      <c r="H1500" s="460">
        <f t="shared" si="88"/>
        <v>0</v>
      </c>
      <c r="I1500" s="460">
        <f t="shared" si="89"/>
        <v>0</v>
      </c>
      <c r="J1500" s="460">
        <f t="shared" si="91"/>
        <v>0</v>
      </c>
      <c r="K1500" s="9"/>
      <c r="P1500" s="2"/>
      <c r="Q1500" s="27"/>
      <c r="R1500" s="2"/>
      <c r="S1500" s="2"/>
      <c r="T1500" s="2"/>
      <c r="U1500" s="2"/>
      <c r="V1500" s="2"/>
      <c r="W1500" s="2"/>
    </row>
    <row r="1501" spans="2:23" ht="15" customHeight="1" x14ac:dyDescent="0.35">
      <c r="B1501" s="349"/>
      <c r="C1501" s="715" t="str">
        <f t="shared" si="90"/>
        <v/>
      </c>
      <c r="D1501" s="458">
        <f>IF(ISNUMBER(Summary!$D$17), DATE(Summary!$D$17, 1, 1) + INT((ROW(B1463)-1)/24), DATE(2024, 1, 1) + INT((ROW(B1463)-1)/24))</f>
        <v>45352</v>
      </c>
      <c r="E1501" s="459">
        <v>0.91666666666666674</v>
      </c>
      <c r="F1501" s="780"/>
      <c r="G1501" s="780"/>
      <c r="H1501" s="460">
        <f t="shared" si="88"/>
        <v>0</v>
      </c>
      <c r="I1501" s="460">
        <f t="shared" si="89"/>
        <v>0</v>
      </c>
      <c r="J1501" s="460">
        <f t="shared" si="91"/>
        <v>0</v>
      </c>
      <c r="K1501" s="9"/>
      <c r="P1501" s="2"/>
      <c r="Q1501" s="27"/>
      <c r="R1501" s="2"/>
      <c r="S1501" s="2"/>
      <c r="T1501" s="2"/>
      <c r="U1501" s="2"/>
      <c r="V1501" s="2"/>
      <c r="W1501" s="2"/>
    </row>
    <row r="1502" spans="2:23" ht="15" customHeight="1" x14ac:dyDescent="0.35">
      <c r="B1502" s="349"/>
      <c r="C1502" s="715" t="str">
        <f t="shared" si="90"/>
        <v/>
      </c>
      <c r="D1502" s="458">
        <f>IF(ISNUMBER(Summary!$D$17), DATE(Summary!$D$17, 1, 1) + INT((ROW(B1464)-1)/24), DATE(2024, 1, 1) + INT((ROW(B1464)-1)/24))</f>
        <v>45352</v>
      </c>
      <c r="E1502" s="459">
        <v>0.95833333333333337</v>
      </c>
      <c r="F1502" s="780"/>
      <c r="G1502" s="780"/>
      <c r="H1502" s="460">
        <f t="shared" si="88"/>
        <v>0</v>
      </c>
      <c r="I1502" s="460">
        <f t="shared" si="89"/>
        <v>0</v>
      </c>
      <c r="J1502" s="460">
        <f t="shared" si="91"/>
        <v>0</v>
      </c>
      <c r="K1502" s="9"/>
      <c r="P1502" s="2"/>
      <c r="Q1502" s="27"/>
      <c r="R1502" s="2"/>
      <c r="S1502" s="2"/>
      <c r="T1502" s="2"/>
      <c r="U1502" s="2"/>
      <c r="V1502" s="2"/>
      <c r="W1502" s="2"/>
    </row>
    <row r="1503" spans="2:23" ht="15" customHeight="1" x14ac:dyDescent="0.35">
      <c r="B1503" s="457"/>
      <c r="C1503" s="715">
        <f t="shared" si="90"/>
        <v>45353</v>
      </c>
      <c r="D1503" s="458">
        <f>IF(ISNUMBER(Summary!$D$17), DATE(Summary!$D$17, 1, 1) + INT((ROW(B1465)-1)/24), DATE(2024, 1, 1) + INT((ROW(B1465)-1)/24))</f>
        <v>45353</v>
      </c>
      <c r="E1503" s="459">
        <v>3.1225022567582528E-17</v>
      </c>
      <c r="F1503" s="780"/>
      <c r="G1503" s="780"/>
      <c r="H1503" s="460">
        <f t="shared" si="88"/>
        <v>0</v>
      </c>
      <c r="I1503" s="460">
        <f t="shared" si="89"/>
        <v>0</v>
      </c>
      <c r="J1503" s="460">
        <f t="shared" si="91"/>
        <v>0</v>
      </c>
      <c r="K1503" s="9"/>
      <c r="P1503" s="2"/>
      <c r="Q1503" s="27"/>
      <c r="R1503" s="2"/>
      <c r="S1503" s="2"/>
      <c r="T1503" s="2"/>
      <c r="U1503" s="2"/>
      <c r="V1503" s="2"/>
      <c r="W1503" s="2"/>
    </row>
    <row r="1504" spans="2:23" ht="15" customHeight="1" x14ac:dyDescent="0.35">
      <c r="B1504" s="349"/>
      <c r="C1504" s="715" t="str">
        <f t="shared" si="90"/>
        <v/>
      </c>
      <c r="D1504" s="458">
        <f>IF(ISNUMBER(Summary!$D$17), DATE(Summary!$D$17, 1, 1) + INT((ROW(B1466)-1)/24), DATE(2024, 1, 1) + INT((ROW(B1466)-1)/24))</f>
        <v>45353</v>
      </c>
      <c r="E1504" s="459">
        <v>4.1666666666666699E-2</v>
      </c>
      <c r="F1504" s="780"/>
      <c r="G1504" s="780"/>
      <c r="H1504" s="460">
        <f t="shared" si="88"/>
        <v>0</v>
      </c>
      <c r="I1504" s="460">
        <f t="shared" si="89"/>
        <v>0</v>
      </c>
      <c r="J1504" s="460">
        <f t="shared" si="91"/>
        <v>0</v>
      </c>
      <c r="K1504" s="9"/>
      <c r="P1504" s="2"/>
      <c r="Q1504" s="27"/>
      <c r="R1504" s="2"/>
      <c r="S1504" s="2"/>
      <c r="T1504" s="2"/>
      <c r="U1504" s="2"/>
      <c r="V1504" s="2"/>
      <c r="W1504" s="2"/>
    </row>
    <row r="1505" spans="2:23" ht="15" customHeight="1" x14ac:dyDescent="0.35">
      <c r="B1505" s="349"/>
      <c r="C1505" s="715" t="str">
        <f t="shared" si="90"/>
        <v/>
      </c>
      <c r="D1505" s="458">
        <f>IF(ISNUMBER(Summary!$D$17), DATE(Summary!$D$17, 1, 1) + INT((ROW(B1467)-1)/24), DATE(2024, 1, 1) + INT((ROW(B1467)-1)/24))</f>
        <v>45353</v>
      </c>
      <c r="E1505" s="459">
        <v>8.333333333333337E-2</v>
      </c>
      <c r="F1505" s="780"/>
      <c r="G1505" s="780"/>
      <c r="H1505" s="460">
        <f t="shared" si="88"/>
        <v>0</v>
      </c>
      <c r="I1505" s="460">
        <f t="shared" si="89"/>
        <v>0</v>
      </c>
      <c r="J1505" s="460">
        <f t="shared" si="91"/>
        <v>0</v>
      </c>
      <c r="K1505" s="9"/>
      <c r="P1505" s="2"/>
      <c r="Q1505" s="27"/>
      <c r="R1505" s="2"/>
      <c r="S1505" s="2"/>
      <c r="T1505" s="2"/>
      <c r="U1505" s="2"/>
      <c r="V1505" s="2"/>
      <c r="W1505" s="2"/>
    </row>
    <row r="1506" spans="2:23" ht="15" customHeight="1" x14ac:dyDescent="0.35">
      <c r="B1506" s="349"/>
      <c r="C1506" s="715" t="str">
        <f t="shared" si="90"/>
        <v/>
      </c>
      <c r="D1506" s="458">
        <f>IF(ISNUMBER(Summary!$D$17), DATE(Summary!$D$17, 1, 1) + INT((ROW(B1468)-1)/24), DATE(2024, 1, 1) + INT((ROW(B1468)-1)/24))</f>
        <v>45353</v>
      </c>
      <c r="E1506" s="459">
        <v>0.12500000000000006</v>
      </c>
      <c r="F1506" s="780"/>
      <c r="G1506" s="780"/>
      <c r="H1506" s="460">
        <f t="shared" si="88"/>
        <v>0</v>
      </c>
      <c r="I1506" s="460">
        <f t="shared" si="89"/>
        <v>0</v>
      </c>
      <c r="J1506" s="460">
        <f t="shared" si="91"/>
        <v>0</v>
      </c>
      <c r="K1506" s="9"/>
      <c r="P1506" s="2"/>
      <c r="Q1506" s="27"/>
      <c r="R1506" s="2"/>
      <c r="S1506" s="2"/>
      <c r="T1506" s="2"/>
      <c r="U1506" s="2"/>
      <c r="V1506" s="2"/>
      <c r="W1506" s="2"/>
    </row>
    <row r="1507" spans="2:23" ht="15" customHeight="1" x14ac:dyDescent="0.35">
      <c r="B1507" s="349"/>
      <c r="C1507" s="715" t="str">
        <f t="shared" si="90"/>
        <v/>
      </c>
      <c r="D1507" s="458">
        <f>IF(ISNUMBER(Summary!$D$17), DATE(Summary!$D$17, 1, 1) + INT((ROW(B1469)-1)/24), DATE(2024, 1, 1) + INT((ROW(B1469)-1)/24))</f>
        <v>45353</v>
      </c>
      <c r="E1507" s="459">
        <v>0.16666666666666669</v>
      </c>
      <c r="F1507" s="780"/>
      <c r="G1507" s="780"/>
      <c r="H1507" s="460">
        <f t="shared" si="88"/>
        <v>0</v>
      </c>
      <c r="I1507" s="460">
        <f t="shared" si="89"/>
        <v>0</v>
      </c>
      <c r="J1507" s="460">
        <f t="shared" si="91"/>
        <v>0</v>
      </c>
      <c r="K1507" s="9"/>
      <c r="P1507" s="2"/>
      <c r="Q1507" s="27"/>
      <c r="R1507" s="2"/>
      <c r="S1507" s="2"/>
      <c r="T1507" s="2"/>
      <c r="U1507" s="2"/>
      <c r="V1507" s="2"/>
      <c r="W1507" s="2"/>
    </row>
    <row r="1508" spans="2:23" ht="15" customHeight="1" x14ac:dyDescent="0.35">
      <c r="B1508" s="349"/>
      <c r="C1508" s="715" t="str">
        <f t="shared" si="90"/>
        <v/>
      </c>
      <c r="D1508" s="458">
        <f>IF(ISNUMBER(Summary!$D$17), DATE(Summary!$D$17, 1, 1) + INT((ROW(B1470)-1)/24), DATE(2024, 1, 1) + INT((ROW(B1470)-1)/24))</f>
        <v>45353</v>
      </c>
      <c r="E1508" s="459">
        <v>0.20833333333333337</v>
      </c>
      <c r="F1508" s="780"/>
      <c r="G1508" s="780"/>
      <c r="H1508" s="460">
        <f t="shared" si="88"/>
        <v>0</v>
      </c>
      <c r="I1508" s="460">
        <f t="shared" si="89"/>
        <v>0</v>
      </c>
      <c r="J1508" s="460">
        <f t="shared" si="91"/>
        <v>0</v>
      </c>
      <c r="K1508" s="9"/>
      <c r="P1508" s="2"/>
      <c r="Q1508" s="27"/>
      <c r="R1508" s="2"/>
      <c r="S1508" s="2"/>
      <c r="T1508" s="2"/>
      <c r="U1508" s="2"/>
      <c r="V1508" s="2"/>
      <c r="W1508" s="2"/>
    </row>
    <row r="1509" spans="2:23" ht="15" customHeight="1" x14ac:dyDescent="0.35">
      <c r="B1509" s="349"/>
      <c r="C1509" s="715" t="str">
        <f t="shared" si="90"/>
        <v/>
      </c>
      <c r="D1509" s="458">
        <f>IF(ISNUMBER(Summary!$D$17), DATE(Summary!$D$17, 1, 1) + INT((ROW(B1471)-1)/24), DATE(2024, 1, 1) + INT((ROW(B1471)-1)/24))</f>
        <v>45353</v>
      </c>
      <c r="E1509" s="459">
        <v>0.25</v>
      </c>
      <c r="F1509" s="780"/>
      <c r="G1509" s="780"/>
      <c r="H1509" s="460">
        <f t="shared" si="88"/>
        <v>0</v>
      </c>
      <c r="I1509" s="460">
        <f t="shared" si="89"/>
        <v>0</v>
      </c>
      <c r="J1509" s="460">
        <f t="shared" si="91"/>
        <v>0</v>
      </c>
      <c r="K1509" s="9"/>
      <c r="P1509" s="2"/>
      <c r="Q1509" s="27"/>
      <c r="R1509" s="2"/>
      <c r="S1509" s="2"/>
      <c r="T1509" s="2"/>
      <c r="U1509" s="2"/>
      <c r="V1509" s="2"/>
      <c r="W1509" s="2"/>
    </row>
    <row r="1510" spans="2:23" ht="15" customHeight="1" x14ac:dyDescent="0.35">
      <c r="B1510" s="349"/>
      <c r="C1510" s="715" t="str">
        <f t="shared" si="90"/>
        <v/>
      </c>
      <c r="D1510" s="458">
        <f>IF(ISNUMBER(Summary!$D$17), DATE(Summary!$D$17, 1, 1) + INT((ROW(B1472)-1)/24), DATE(2024, 1, 1) + INT((ROW(B1472)-1)/24))</f>
        <v>45353</v>
      </c>
      <c r="E1510" s="459">
        <v>0.29166666666666669</v>
      </c>
      <c r="F1510" s="780"/>
      <c r="G1510" s="780"/>
      <c r="H1510" s="460">
        <f t="shared" si="88"/>
        <v>0</v>
      </c>
      <c r="I1510" s="460">
        <f t="shared" si="89"/>
        <v>0</v>
      </c>
      <c r="J1510" s="460">
        <f t="shared" si="91"/>
        <v>0</v>
      </c>
      <c r="K1510" s="9"/>
      <c r="P1510" s="2"/>
      <c r="Q1510" s="27"/>
      <c r="R1510" s="2"/>
      <c r="S1510" s="2"/>
      <c r="T1510" s="2"/>
      <c r="U1510" s="2"/>
      <c r="V1510" s="2"/>
      <c r="W1510" s="2"/>
    </row>
    <row r="1511" spans="2:23" ht="15" customHeight="1" x14ac:dyDescent="0.35">
      <c r="B1511" s="349"/>
      <c r="C1511" s="715" t="str">
        <f t="shared" si="90"/>
        <v/>
      </c>
      <c r="D1511" s="458">
        <f>IF(ISNUMBER(Summary!$D$17), DATE(Summary!$D$17, 1, 1) + INT((ROW(B1473)-1)/24), DATE(2024, 1, 1) + INT((ROW(B1473)-1)/24))</f>
        <v>45353</v>
      </c>
      <c r="E1511" s="459">
        <v>0.33333333333333337</v>
      </c>
      <c r="F1511" s="780"/>
      <c r="G1511" s="780"/>
      <c r="H1511" s="460">
        <f t="shared" ref="H1511:H1574" si="92">IF(G1511&gt;F1511,F1511,G1511)</f>
        <v>0</v>
      </c>
      <c r="I1511" s="460">
        <f t="shared" ref="I1511:I1574" si="93">F1511-H1511</f>
        <v>0</v>
      </c>
      <c r="J1511" s="460">
        <f t="shared" si="91"/>
        <v>0</v>
      </c>
      <c r="K1511" s="9"/>
      <c r="P1511" s="2"/>
      <c r="Q1511" s="27"/>
      <c r="R1511" s="2"/>
      <c r="S1511" s="2"/>
      <c r="T1511" s="2"/>
      <c r="U1511" s="2"/>
      <c r="V1511" s="2"/>
      <c r="W1511" s="2"/>
    </row>
    <row r="1512" spans="2:23" ht="15" customHeight="1" x14ac:dyDescent="0.35">
      <c r="B1512" s="349"/>
      <c r="C1512" s="715" t="str">
        <f t="shared" ref="C1512:C1575" si="94">IF(MOD(ROW()-ROW($E$39), 24)=0, $D1512, "")</f>
        <v/>
      </c>
      <c r="D1512" s="458">
        <f>IF(ISNUMBER(Summary!$D$17), DATE(Summary!$D$17, 1, 1) + INT((ROW(B1474)-1)/24), DATE(2024, 1, 1) + INT((ROW(B1474)-1)/24))</f>
        <v>45353</v>
      </c>
      <c r="E1512" s="459">
        <v>0.375</v>
      </c>
      <c r="F1512" s="780"/>
      <c r="G1512" s="780"/>
      <c r="H1512" s="460">
        <f t="shared" si="92"/>
        <v>0</v>
      </c>
      <c r="I1512" s="460">
        <f t="shared" si="93"/>
        <v>0</v>
      </c>
      <c r="J1512" s="460">
        <f t="shared" ref="J1512:J1575" si="95">G1512-H1512</f>
        <v>0</v>
      </c>
      <c r="K1512" s="9"/>
      <c r="P1512" s="2"/>
      <c r="Q1512" s="27"/>
      <c r="R1512" s="2"/>
      <c r="S1512" s="2"/>
      <c r="T1512" s="2"/>
      <c r="U1512" s="2"/>
      <c r="V1512" s="2"/>
      <c r="W1512" s="2"/>
    </row>
    <row r="1513" spans="2:23" ht="15" customHeight="1" x14ac:dyDescent="0.35">
      <c r="B1513" s="349"/>
      <c r="C1513" s="715" t="str">
        <f t="shared" si="94"/>
        <v/>
      </c>
      <c r="D1513" s="458">
        <f>IF(ISNUMBER(Summary!$D$17), DATE(Summary!$D$17, 1, 1) + INT((ROW(B1475)-1)/24), DATE(2024, 1, 1) + INT((ROW(B1475)-1)/24))</f>
        <v>45353</v>
      </c>
      <c r="E1513" s="459">
        <v>0.41666666666666669</v>
      </c>
      <c r="F1513" s="780"/>
      <c r="G1513" s="780"/>
      <c r="H1513" s="460">
        <f t="shared" si="92"/>
        <v>0</v>
      </c>
      <c r="I1513" s="460">
        <f t="shared" si="93"/>
        <v>0</v>
      </c>
      <c r="J1513" s="460">
        <f t="shared" si="95"/>
        <v>0</v>
      </c>
      <c r="K1513" s="9"/>
      <c r="P1513" s="2"/>
      <c r="Q1513" s="27"/>
      <c r="R1513" s="2"/>
      <c r="S1513" s="2"/>
      <c r="T1513" s="2"/>
      <c r="U1513" s="2"/>
      <c r="V1513" s="2"/>
      <c r="W1513" s="2"/>
    </row>
    <row r="1514" spans="2:23" ht="15" customHeight="1" x14ac:dyDescent="0.35">
      <c r="B1514" s="349"/>
      <c r="C1514" s="715" t="str">
        <f t="shared" si="94"/>
        <v/>
      </c>
      <c r="D1514" s="458">
        <f>IF(ISNUMBER(Summary!$D$17), DATE(Summary!$D$17, 1, 1) + INT((ROW(B1476)-1)/24), DATE(2024, 1, 1) + INT((ROW(B1476)-1)/24))</f>
        <v>45353</v>
      </c>
      <c r="E1514" s="459">
        <v>0.45833333333333337</v>
      </c>
      <c r="F1514" s="780"/>
      <c r="G1514" s="780"/>
      <c r="H1514" s="460">
        <f t="shared" si="92"/>
        <v>0</v>
      </c>
      <c r="I1514" s="460">
        <f t="shared" si="93"/>
        <v>0</v>
      </c>
      <c r="J1514" s="460">
        <f t="shared" si="95"/>
        <v>0</v>
      </c>
      <c r="K1514" s="9"/>
      <c r="P1514" s="2"/>
      <c r="Q1514" s="27"/>
      <c r="R1514" s="2"/>
      <c r="S1514" s="2"/>
      <c r="T1514" s="2"/>
      <c r="U1514" s="2"/>
      <c r="V1514" s="2"/>
      <c r="W1514" s="2"/>
    </row>
    <row r="1515" spans="2:23" ht="15" customHeight="1" x14ac:dyDescent="0.35">
      <c r="B1515" s="349"/>
      <c r="C1515" s="715" t="str">
        <f t="shared" si="94"/>
        <v/>
      </c>
      <c r="D1515" s="458">
        <f>IF(ISNUMBER(Summary!$D$17), DATE(Summary!$D$17, 1, 1) + INT((ROW(B1477)-1)/24), DATE(2024, 1, 1) + INT((ROW(B1477)-1)/24))</f>
        <v>45353</v>
      </c>
      <c r="E1515" s="459">
        <v>0.50000000000000011</v>
      </c>
      <c r="F1515" s="780"/>
      <c r="G1515" s="780"/>
      <c r="H1515" s="460">
        <f t="shared" si="92"/>
        <v>0</v>
      </c>
      <c r="I1515" s="460">
        <f t="shared" si="93"/>
        <v>0</v>
      </c>
      <c r="J1515" s="460">
        <f t="shared" si="95"/>
        <v>0</v>
      </c>
      <c r="K1515" s="9"/>
      <c r="P1515" s="2"/>
      <c r="Q1515" s="27"/>
      <c r="R1515" s="2"/>
      <c r="S1515" s="2"/>
      <c r="T1515" s="2"/>
      <c r="U1515" s="2"/>
      <c r="V1515" s="2"/>
      <c r="W1515" s="2"/>
    </row>
    <row r="1516" spans="2:23" ht="15" customHeight="1" x14ac:dyDescent="0.35">
      <c r="B1516" s="349"/>
      <c r="C1516" s="715" t="str">
        <f t="shared" si="94"/>
        <v/>
      </c>
      <c r="D1516" s="458">
        <f>IF(ISNUMBER(Summary!$D$17), DATE(Summary!$D$17, 1, 1) + INT((ROW(B1478)-1)/24), DATE(2024, 1, 1) + INT((ROW(B1478)-1)/24))</f>
        <v>45353</v>
      </c>
      <c r="E1516" s="459">
        <v>0.54166666666666674</v>
      </c>
      <c r="F1516" s="780"/>
      <c r="G1516" s="780"/>
      <c r="H1516" s="460">
        <f t="shared" si="92"/>
        <v>0</v>
      </c>
      <c r="I1516" s="460">
        <f t="shared" si="93"/>
        <v>0</v>
      </c>
      <c r="J1516" s="460">
        <f t="shared" si="95"/>
        <v>0</v>
      </c>
      <c r="K1516" s="9"/>
      <c r="P1516" s="2"/>
      <c r="Q1516" s="27"/>
      <c r="R1516" s="2"/>
      <c r="S1516" s="2"/>
      <c r="T1516" s="2"/>
      <c r="U1516" s="2"/>
      <c r="V1516" s="2"/>
      <c r="W1516" s="2"/>
    </row>
    <row r="1517" spans="2:23" ht="15" customHeight="1" x14ac:dyDescent="0.35">
      <c r="B1517" s="349"/>
      <c r="C1517" s="715" t="str">
        <f t="shared" si="94"/>
        <v/>
      </c>
      <c r="D1517" s="458">
        <f>IF(ISNUMBER(Summary!$D$17), DATE(Summary!$D$17, 1, 1) + INT((ROW(B1479)-1)/24), DATE(2024, 1, 1) + INT((ROW(B1479)-1)/24))</f>
        <v>45353</v>
      </c>
      <c r="E1517" s="459">
        <v>0.58333333333333337</v>
      </c>
      <c r="F1517" s="780"/>
      <c r="G1517" s="780"/>
      <c r="H1517" s="460">
        <f t="shared" si="92"/>
        <v>0</v>
      </c>
      <c r="I1517" s="460">
        <f t="shared" si="93"/>
        <v>0</v>
      </c>
      <c r="J1517" s="460">
        <f t="shared" si="95"/>
        <v>0</v>
      </c>
      <c r="K1517" s="9"/>
      <c r="P1517" s="2"/>
      <c r="Q1517" s="27"/>
      <c r="R1517" s="2"/>
      <c r="S1517" s="2"/>
      <c r="T1517" s="2"/>
      <c r="U1517" s="2"/>
      <c r="V1517" s="2"/>
      <c r="W1517" s="2"/>
    </row>
    <row r="1518" spans="2:23" ht="15" customHeight="1" x14ac:dyDescent="0.35">
      <c r="B1518" s="349"/>
      <c r="C1518" s="715" t="str">
        <f t="shared" si="94"/>
        <v/>
      </c>
      <c r="D1518" s="458">
        <f>IF(ISNUMBER(Summary!$D$17), DATE(Summary!$D$17, 1, 1) + INT((ROW(B1480)-1)/24), DATE(2024, 1, 1) + INT((ROW(B1480)-1)/24))</f>
        <v>45353</v>
      </c>
      <c r="E1518" s="459">
        <v>0.62500000000000011</v>
      </c>
      <c r="F1518" s="780"/>
      <c r="G1518" s="780"/>
      <c r="H1518" s="460">
        <f t="shared" si="92"/>
        <v>0</v>
      </c>
      <c r="I1518" s="460">
        <f t="shared" si="93"/>
        <v>0</v>
      </c>
      <c r="J1518" s="460">
        <f t="shared" si="95"/>
        <v>0</v>
      </c>
      <c r="K1518" s="9"/>
      <c r="P1518" s="2"/>
      <c r="Q1518" s="27"/>
      <c r="R1518" s="2"/>
      <c r="S1518" s="2"/>
      <c r="T1518" s="2"/>
      <c r="U1518" s="2"/>
      <c r="V1518" s="2"/>
      <c r="W1518" s="2"/>
    </row>
    <row r="1519" spans="2:23" ht="15" customHeight="1" x14ac:dyDescent="0.35">
      <c r="B1519" s="349"/>
      <c r="C1519" s="715" t="str">
        <f t="shared" si="94"/>
        <v/>
      </c>
      <c r="D1519" s="458">
        <f>IF(ISNUMBER(Summary!$D$17), DATE(Summary!$D$17, 1, 1) + INT((ROW(B1481)-1)/24), DATE(2024, 1, 1) + INT((ROW(B1481)-1)/24))</f>
        <v>45353</v>
      </c>
      <c r="E1519" s="459">
        <v>0.66666666666666674</v>
      </c>
      <c r="F1519" s="780"/>
      <c r="G1519" s="780"/>
      <c r="H1519" s="460">
        <f t="shared" si="92"/>
        <v>0</v>
      </c>
      <c r="I1519" s="460">
        <f t="shared" si="93"/>
        <v>0</v>
      </c>
      <c r="J1519" s="460">
        <f t="shared" si="95"/>
        <v>0</v>
      </c>
      <c r="K1519" s="9"/>
      <c r="P1519" s="2"/>
      <c r="Q1519" s="27"/>
      <c r="R1519" s="2"/>
      <c r="S1519" s="2"/>
      <c r="T1519" s="2"/>
      <c r="U1519" s="2"/>
      <c r="V1519" s="2"/>
      <c r="W1519" s="2"/>
    </row>
    <row r="1520" spans="2:23" ht="15" customHeight="1" x14ac:dyDescent="0.35">
      <c r="B1520" s="349"/>
      <c r="C1520" s="715" t="str">
        <f t="shared" si="94"/>
        <v/>
      </c>
      <c r="D1520" s="458">
        <f>IF(ISNUMBER(Summary!$D$17), DATE(Summary!$D$17, 1, 1) + INT((ROW(B1482)-1)/24), DATE(2024, 1, 1) + INT((ROW(B1482)-1)/24))</f>
        <v>45353</v>
      </c>
      <c r="E1520" s="459">
        <v>0.70833333333333337</v>
      </c>
      <c r="F1520" s="780"/>
      <c r="G1520" s="780"/>
      <c r="H1520" s="460">
        <f t="shared" si="92"/>
        <v>0</v>
      </c>
      <c r="I1520" s="460">
        <f t="shared" si="93"/>
        <v>0</v>
      </c>
      <c r="J1520" s="460">
        <f t="shared" si="95"/>
        <v>0</v>
      </c>
      <c r="K1520" s="9"/>
      <c r="P1520" s="2"/>
      <c r="Q1520" s="27"/>
      <c r="R1520" s="2"/>
      <c r="S1520" s="2"/>
      <c r="T1520" s="2"/>
      <c r="U1520" s="2"/>
      <c r="V1520" s="2"/>
      <c r="W1520" s="2"/>
    </row>
    <row r="1521" spans="2:23" ht="15" customHeight="1" x14ac:dyDescent="0.35">
      <c r="B1521" s="349"/>
      <c r="C1521" s="715" t="str">
        <f t="shared" si="94"/>
        <v/>
      </c>
      <c r="D1521" s="458">
        <f>IF(ISNUMBER(Summary!$D$17), DATE(Summary!$D$17, 1, 1) + INT((ROW(B1483)-1)/24), DATE(2024, 1, 1) + INT((ROW(B1483)-1)/24))</f>
        <v>45353</v>
      </c>
      <c r="E1521" s="459">
        <v>0.75000000000000011</v>
      </c>
      <c r="F1521" s="780"/>
      <c r="G1521" s="780"/>
      <c r="H1521" s="460">
        <f t="shared" si="92"/>
        <v>0</v>
      </c>
      <c r="I1521" s="460">
        <f t="shared" si="93"/>
        <v>0</v>
      </c>
      <c r="J1521" s="460">
        <f t="shared" si="95"/>
        <v>0</v>
      </c>
      <c r="K1521" s="9"/>
      <c r="P1521" s="2"/>
      <c r="Q1521" s="27"/>
      <c r="R1521" s="2"/>
      <c r="S1521" s="2"/>
      <c r="T1521" s="2"/>
      <c r="U1521" s="2"/>
      <c r="V1521" s="2"/>
      <c r="W1521" s="2"/>
    </row>
    <row r="1522" spans="2:23" ht="15" customHeight="1" x14ac:dyDescent="0.35">
      <c r="B1522" s="349"/>
      <c r="C1522" s="715" t="str">
        <f t="shared" si="94"/>
        <v/>
      </c>
      <c r="D1522" s="458">
        <f>IF(ISNUMBER(Summary!$D$17), DATE(Summary!$D$17, 1, 1) + INT((ROW(B1484)-1)/24), DATE(2024, 1, 1) + INT((ROW(B1484)-1)/24))</f>
        <v>45353</v>
      </c>
      <c r="E1522" s="459">
        <v>0.79166666666666674</v>
      </c>
      <c r="F1522" s="780"/>
      <c r="G1522" s="780"/>
      <c r="H1522" s="460">
        <f t="shared" si="92"/>
        <v>0</v>
      </c>
      <c r="I1522" s="460">
        <f t="shared" si="93"/>
        <v>0</v>
      </c>
      <c r="J1522" s="460">
        <f t="shared" si="95"/>
        <v>0</v>
      </c>
      <c r="K1522" s="9"/>
      <c r="P1522" s="2"/>
      <c r="Q1522" s="27"/>
      <c r="R1522" s="2"/>
      <c r="S1522" s="2"/>
      <c r="T1522" s="2"/>
      <c r="U1522" s="2"/>
      <c r="V1522" s="2"/>
      <c r="W1522" s="2"/>
    </row>
    <row r="1523" spans="2:23" ht="15" customHeight="1" x14ac:dyDescent="0.35">
      <c r="B1523" s="349"/>
      <c r="C1523" s="715" t="str">
        <f t="shared" si="94"/>
        <v/>
      </c>
      <c r="D1523" s="458">
        <f>IF(ISNUMBER(Summary!$D$17), DATE(Summary!$D$17, 1, 1) + INT((ROW(B1485)-1)/24), DATE(2024, 1, 1) + INT((ROW(B1485)-1)/24))</f>
        <v>45353</v>
      </c>
      <c r="E1523" s="459">
        <v>0.83333333333333337</v>
      </c>
      <c r="F1523" s="780"/>
      <c r="G1523" s="780"/>
      <c r="H1523" s="460">
        <f t="shared" si="92"/>
        <v>0</v>
      </c>
      <c r="I1523" s="460">
        <f t="shared" si="93"/>
        <v>0</v>
      </c>
      <c r="J1523" s="460">
        <f t="shared" si="95"/>
        <v>0</v>
      </c>
      <c r="K1523" s="9"/>
      <c r="P1523" s="2"/>
      <c r="Q1523" s="27"/>
      <c r="R1523" s="2"/>
      <c r="S1523" s="2"/>
      <c r="T1523" s="2"/>
      <c r="U1523" s="2"/>
      <c r="V1523" s="2"/>
      <c r="W1523" s="2"/>
    </row>
    <row r="1524" spans="2:23" ht="15" customHeight="1" x14ac:dyDescent="0.35">
      <c r="B1524" s="349"/>
      <c r="C1524" s="715" t="str">
        <f t="shared" si="94"/>
        <v/>
      </c>
      <c r="D1524" s="458">
        <f>IF(ISNUMBER(Summary!$D$17), DATE(Summary!$D$17, 1, 1) + INT((ROW(B1486)-1)/24), DATE(2024, 1, 1) + INT((ROW(B1486)-1)/24))</f>
        <v>45353</v>
      </c>
      <c r="E1524" s="459">
        <v>0.87500000000000011</v>
      </c>
      <c r="F1524" s="780"/>
      <c r="G1524" s="780"/>
      <c r="H1524" s="460">
        <f t="shared" si="92"/>
        <v>0</v>
      </c>
      <c r="I1524" s="460">
        <f t="shared" si="93"/>
        <v>0</v>
      </c>
      <c r="J1524" s="460">
        <f t="shared" si="95"/>
        <v>0</v>
      </c>
      <c r="K1524" s="9"/>
      <c r="P1524" s="2"/>
      <c r="Q1524" s="27"/>
      <c r="R1524" s="2"/>
      <c r="S1524" s="2"/>
      <c r="T1524" s="2"/>
      <c r="U1524" s="2"/>
      <c r="V1524" s="2"/>
      <c r="W1524" s="2"/>
    </row>
    <row r="1525" spans="2:23" ht="15" customHeight="1" x14ac:dyDescent="0.35">
      <c r="B1525" s="349"/>
      <c r="C1525" s="715" t="str">
        <f t="shared" si="94"/>
        <v/>
      </c>
      <c r="D1525" s="458">
        <f>IF(ISNUMBER(Summary!$D$17), DATE(Summary!$D$17, 1, 1) + INT((ROW(B1487)-1)/24), DATE(2024, 1, 1) + INT((ROW(B1487)-1)/24))</f>
        <v>45353</v>
      </c>
      <c r="E1525" s="459">
        <v>0.91666666666666674</v>
      </c>
      <c r="F1525" s="780"/>
      <c r="G1525" s="780"/>
      <c r="H1525" s="460">
        <f t="shared" si="92"/>
        <v>0</v>
      </c>
      <c r="I1525" s="460">
        <f t="shared" si="93"/>
        <v>0</v>
      </c>
      <c r="J1525" s="460">
        <f t="shared" si="95"/>
        <v>0</v>
      </c>
      <c r="K1525" s="9"/>
      <c r="P1525" s="2"/>
      <c r="Q1525" s="27"/>
      <c r="R1525" s="2"/>
      <c r="S1525" s="2"/>
      <c r="T1525" s="2"/>
      <c r="U1525" s="2"/>
      <c r="V1525" s="2"/>
      <c r="W1525" s="2"/>
    </row>
    <row r="1526" spans="2:23" ht="15" customHeight="1" x14ac:dyDescent="0.35">
      <c r="B1526" s="349"/>
      <c r="C1526" s="715" t="str">
        <f t="shared" si="94"/>
        <v/>
      </c>
      <c r="D1526" s="458">
        <f>IF(ISNUMBER(Summary!$D$17), DATE(Summary!$D$17, 1, 1) + INT((ROW(B1488)-1)/24), DATE(2024, 1, 1) + INT((ROW(B1488)-1)/24))</f>
        <v>45353</v>
      </c>
      <c r="E1526" s="459">
        <v>0.95833333333333337</v>
      </c>
      <c r="F1526" s="780"/>
      <c r="G1526" s="780"/>
      <c r="H1526" s="460">
        <f t="shared" si="92"/>
        <v>0</v>
      </c>
      <c r="I1526" s="460">
        <f t="shared" si="93"/>
        <v>0</v>
      </c>
      <c r="J1526" s="460">
        <f t="shared" si="95"/>
        <v>0</v>
      </c>
      <c r="K1526" s="9"/>
      <c r="P1526" s="2"/>
      <c r="Q1526" s="27"/>
      <c r="R1526" s="2"/>
      <c r="S1526" s="2"/>
      <c r="T1526" s="2"/>
      <c r="U1526" s="2"/>
      <c r="V1526" s="2"/>
      <c r="W1526" s="2"/>
    </row>
    <row r="1527" spans="2:23" ht="15" customHeight="1" x14ac:dyDescent="0.35">
      <c r="B1527" s="457"/>
      <c r="C1527" s="715">
        <f t="shared" si="94"/>
        <v>45354</v>
      </c>
      <c r="D1527" s="458">
        <f>IF(ISNUMBER(Summary!$D$17), DATE(Summary!$D$17, 1, 1) + INT((ROW(B1489)-1)/24), DATE(2024, 1, 1) + INT((ROW(B1489)-1)/24))</f>
        <v>45354</v>
      </c>
      <c r="E1527" s="459">
        <v>3.1225022567582528E-17</v>
      </c>
      <c r="F1527" s="780"/>
      <c r="G1527" s="780"/>
      <c r="H1527" s="460">
        <f t="shared" si="92"/>
        <v>0</v>
      </c>
      <c r="I1527" s="460">
        <f t="shared" si="93"/>
        <v>0</v>
      </c>
      <c r="J1527" s="460">
        <f t="shared" si="95"/>
        <v>0</v>
      </c>
      <c r="K1527" s="9"/>
      <c r="P1527" s="2"/>
      <c r="Q1527" s="27"/>
      <c r="R1527" s="2"/>
      <c r="S1527" s="2"/>
      <c r="T1527" s="2"/>
      <c r="U1527" s="2"/>
      <c r="V1527" s="2"/>
      <c r="W1527" s="2"/>
    </row>
    <row r="1528" spans="2:23" ht="15" customHeight="1" x14ac:dyDescent="0.35">
      <c r="B1528" s="349"/>
      <c r="C1528" s="715" t="str">
        <f t="shared" si="94"/>
        <v/>
      </c>
      <c r="D1528" s="458">
        <f>IF(ISNUMBER(Summary!$D$17), DATE(Summary!$D$17, 1, 1) + INT((ROW(B1490)-1)/24), DATE(2024, 1, 1) + INT((ROW(B1490)-1)/24))</f>
        <v>45354</v>
      </c>
      <c r="E1528" s="459">
        <v>4.1666666666666699E-2</v>
      </c>
      <c r="F1528" s="780"/>
      <c r="G1528" s="780"/>
      <c r="H1528" s="460">
        <f t="shared" si="92"/>
        <v>0</v>
      </c>
      <c r="I1528" s="460">
        <f t="shared" si="93"/>
        <v>0</v>
      </c>
      <c r="J1528" s="460">
        <f t="shared" si="95"/>
        <v>0</v>
      </c>
      <c r="K1528" s="9"/>
      <c r="P1528" s="2"/>
      <c r="Q1528" s="27"/>
      <c r="R1528" s="2"/>
      <c r="S1528" s="2"/>
      <c r="T1528" s="2"/>
      <c r="U1528" s="2"/>
      <c r="V1528" s="2"/>
      <c r="W1528" s="2"/>
    </row>
    <row r="1529" spans="2:23" ht="15" customHeight="1" x14ac:dyDescent="0.35">
      <c r="B1529" s="349"/>
      <c r="C1529" s="715" t="str">
        <f t="shared" si="94"/>
        <v/>
      </c>
      <c r="D1529" s="458">
        <f>IF(ISNUMBER(Summary!$D$17), DATE(Summary!$D$17, 1, 1) + INT((ROW(B1491)-1)/24), DATE(2024, 1, 1) + INT((ROW(B1491)-1)/24))</f>
        <v>45354</v>
      </c>
      <c r="E1529" s="459">
        <v>8.333333333333337E-2</v>
      </c>
      <c r="F1529" s="780"/>
      <c r="G1529" s="780"/>
      <c r="H1529" s="460">
        <f t="shared" si="92"/>
        <v>0</v>
      </c>
      <c r="I1529" s="460">
        <f t="shared" si="93"/>
        <v>0</v>
      </c>
      <c r="J1529" s="460">
        <f t="shared" si="95"/>
        <v>0</v>
      </c>
      <c r="K1529" s="9"/>
      <c r="P1529" s="2"/>
      <c r="Q1529" s="27"/>
      <c r="R1529" s="2"/>
      <c r="S1529" s="2"/>
      <c r="T1529" s="2"/>
      <c r="U1529" s="2"/>
      <c r="V1529" s="2"/>
      <c r="W1529" s="2"/>
    </row>
    <row r="1530" spans="2:23" ht="15" customHeight="1" x14ac:dyDescent="0.35">
      <c r="B1530" s="349"/>
      <c r="C1530" s="715" t="str">
        <f t="shared" si="94"/>
        <v/>
      </c>
      <c r="D1530" s="458">
        <f>IF(ISNUMBER(Summary!$D$17), DATE(Summary!$D$17, 1, 1) + INT((ROW(B1492)-1)/24), DATE(2024, 1, 1) + INT((ROW(B1492)-1)/24))</f>
        <v>45354</v>
      </c>
      <c r="E1530" s="459">
        <v>0.12500000000000006</v>
      </c>
      <c r="F1530" s="780"/>
      <c r="G1530" s="780"/>
      <c r="H1530" s="460">
        <f t="shared" si="92"/>
        <v>0</v>
      </c>
      <c r="I1530" s="460">
        <f t="shared" si="93"/>
        <v>0</v>
      </c>
      <c r="J1530" s="460">
        <f t="shared" si="95"/>
        <v>0</v>
      </c>
      <c r="K1530" s="9"/>
      <c r="P1530" s="2"/>
      <c r="Q1530" s="27"/>
      <c r="R1530" s="2"/>
      <c r="S1530" s="2"/>
      <c r="T1530" s="2"/>
      <c r="U1530" s="2"/>
      <c r="V1530" s="2"/>
      <c r="W1530" s="2"/>
    </row>
    <row r="1531" spans="2:23" ht="15" customHeight="1" x14ac:dyDescent="0.35">
      <c r="B1531" s="349"/>
      <c r="C1531" s="715" t="str">
        <f t="shared" si="94"/>
        <v/>
      </c>
      <c r="D1531" s="458">
        <f>IF(ISNUMBER(Summary!$D$17), DATE(Summary!$D$17, 1, 1) + INT((ROW(B1493)-1)/24), DATE(2024, 1, 1) + INT((ROW(B1493)-1)/24))</f>
        <v>45354</v>
      </c>
      <c r="E1531" s="459">
        <v>0.16666666666666669</v>
      </c>
      <c r="F1531" s="780"/>
      <c r="G1531" s="780"/>
      <c r="H1531" s="460">
        <f t="shared" si="92"/>
        <v>0</v>
      </c>
      <c r="I1531" s="460">
        <f t="shared" si="93"/>
        <v>0</v>
      </c>
      <c r="J1531" s="460">
        <f t="shared" si="95"/>
        <v>0</v>
      </c>
      <c r="K1531" s="9"/>
      <c r="P1531" s="2"/>
      <c r="Q1531" s="27"/>
      <c r="R1531" s="2"/>
      <c r="S1531" s="2"/>
      <c r="T1531" s="2"/>
      <c r="U1531" s="2"/>
      <c r="V1531" s="2"/>
      <c r="W1531" s="2"/>
    </row>
    <row r="1532" spans="2:23" ht="15" customHeight="1" x14ac:dyDescent="0.35">
      <c r="B1532" s="349"/>
      <c r="C1532" s="715" t="str">
        <f t="shared" si="94"/>
        <v/>
      </c>
      <c r="D1532" s="458">
        <f>IF(ISNUMBER(Summary!$D$17), DATE(Summary!$D$17, 1, 1) + INT((ROW(B1494)-1)/24), DATE(2024, 1, 1) + INT((ROW(B1494)-1)/24))</f>
        <v>45354</v>
      </c>
      <c r="E1532" s="459">
        <v>0.20833333333333337</v>
      </c>
      <c r="F1532" s="780"/>
      <c r="G1532" s="780"/>
      <c r="H1532" s="460">
        <f t="shared" si="92"/>
        <v>0</v>
      </c>
      <c r="I1532" s="460">
        <f t="shared" si="93"/>
        <v>0</v>
      </c>
      <c r="J1532" s="460">
        <f t="shared" si="95"/>
        <v>0</v>
      </c>
      <c r="K1532" s="9"/>
      <c r="P1532" s="2"/>
      <c r="Q1532" s="27"/>
      <c r="R1532" s="2"/>
      <c r="S1532" s="2"/>
      <c r="T1532" s="2"/>
      <c r="U1532" s="2"/>
      <c r="V1532" s="2"/>
      <c r="W1532" s="2"/>
    </row>
    <row r="1533" spans="2:23" ht="15" customHeight="1" x14ac:dyDescent="0.35">
      <c r="B1533" s="349"/>
      <c r="C1533" s="715" t="str">
        <f t="shared" si="94"/>
        <v/>
      </c>
      <c r="D1533" s="458">
        <f>IF(ISNUMBER(Summary!$D$17), DATE(Summary!$D$17, 1, 1) + INT((ROW(B1495)-1)/24), DATE(2024, 1, 1) + INT((ROW(B1495)-1)/24))</f>
        <v>45354</v>
      </c>
      <c r="E1533" s="459">
        <v>0.25</v>
      </c>
      <c r="F1533" s="780"/>
      <c r="G1533" s="780"/>
      <c r="H1533" s="460">
        <f t="shared" si="92"/>
        <v>0</v>
      </c>
      <c r="I1533" s="460">
        <f t="shared" si="93"/>
        <v>0</v>
      </c>
      <c r="J1533" s="460">
        <f t="shared" si="95"/>
        <v>0</v>
      </c>
      <c r="K1533" s="9"/>
      <c r="P1533" s="2"/>
      <c r="Q1533" s="27"/>
      <c r="R1533" s="2"/>
      <c r="S1533" s="2"/>
      <c r="T1533" s="2"/>
      <c r="U1533" s="2"/>
      <c r="V1533" s="2"/>
      <c r="W1533" s="2"/>
    </row>
    <row r="1534" spans="2:23" ht="15" customHeight="1" x14ac:dyDescent="0.35">
      <c r="B1534" s="349"/>
      <c r="C1534" s="715" t="str">
        <f t="shared" si="94"/>
        <v/>
      </c>
      <c r="D1534" s="458">
        <f>IF(ISNUMBER(Summary!$D$17), DATE(Summary!$D$17, 1, 1) + INT((ROW(B1496)-1)/24), DATE(2024, 1, 1) + INT((ROW(B1496)-1)/24))</f>
        <v>45354</v>
      </c>
      <c r="E1534" s="459">
        <v>0.29166666666666669</v>
      </c>
      <c r="F1534" s="780"/>
      <c r="G1534" s="780"/>
      <c r="H1534" s="460">
        <f t="shared" si="92"/>
        <v>0</v>
      </c>
      <c r="I1534" s="460">
        <f t="shared" si="93"/>
        <v>0</v>
      </c>
      <c r="J1534" s="460">
        <f t="shared" si="95"/>
        <v>0</v>
      </c>
      <c r="K1534" s="9"/>
      <c r="P1534" s="2"/>
      <c r="Q1534" s="27"/>
      <c r="R1534" s="2"/>
      <c r="S1534" s="2"/>
      <c r="T1534" s="2"/>
      <c r="U1534" s="2"/>
      <c r="V1534" s="2"/>
      <c r="W1534" s="2"/>
    </row>
    <row r="1535" spans="2:23" ht="15" customHeight="1" x14ac:dyDescent="0.35">
      <c r="B1535" s="349"/>
      <c r="C1535" s="715" t="str">
        <f t="shared" si="94"/>
        <v/>
      </c>
      <c r="D1535" s="458">
        <f>IF(ISNUMBER(Summary!$D$17), DATE(Summary!$D$17, 1, 1) + INT((ROW(B1497)-1)/24), DATE(2024, 1, 1) + INT((ROW(B1497)-1)/24))</f>
        <v>45354</v>
      </c>
      <c r="E1535" s="459">
        <v>0.33333333333333337</v>
      </c>
      <c r="F1535" s="780"/>
      <c r="G1535" s="780"/>
      <c r="H1535" s="460">
        <f t="shared" si="92"/>
        <v>0</v>
      </c>
      <c r="I1535" s="460">
        <f t="shared" si="93"/>
        <v>0</v>
      </c>
      <c r="J1535" s="460">
        <f t="shared" si="95"/>
        <v>0</v>
      </c>
      <c r="K1535" s="9"/>
      <c r="P1535" s="2"/>
      <c r="Q1535" s="27"/>
      <c r="R1535" s="2"/>
      <c r="S1535" s="2"/>
      <c r="T1535" s="2"/>
      <c r="U1535" s="2"/>
      <c r="V1535" s="2"/>
      <c r="W1535" s="2"/>
    </row>
    <row r="1536" spans="2:23" ht="15" customHeight="1" x14ac:dyDescent="0.35">
      <c r="B1536" s="349"/>
      <c r="C1536" s="715" t="str">
        <f t="shared" si="94"/>
        <v/>
      </c>
      <c r="D1536" s="458">
        <f>IF(ISNUMBER(Summary!$D$17), DATE(Summary!$D$17, 1, 1) + INT((ROW(B1498)-1)/24), DATE(2024, 1, 1) + INT((ROW(B1498)-1)/24))</f>
        <v>45354</v>
      </c>
      <c r="E1536" s="459">
        <v>0.375</v>
      </c>
      <c r="F1536" s="780"/>
      <c r="G1536" s="780"/>
      <c r="H1536" s="460">
        <f t="shared" si="92"/>
        <v>0</v>
      </c>
      <c r="I1536" s="460">
        <f t="shared" si="93"/>
        <v>0</v>
      </c>
      <c r="J1536" s="460">
        <f t="shared" si="95"/>
        <v>0</v>
      </c>
      <c r="K1536" s="9"/>
      <c r="P1536" s="2"/>
      <c r="Q1536" s="27"/>
      <c r="R1536" s="2"/>
      <c r="S1536" s="2"/>
      <c r="T1536" s="2"/>
      <c r="U1536" s="2"/>
      <c r="V1536" s="2"/>
      <c r="W1536" s="2"/>
    </row>
    <row r="1537" spans="2:23" ht="15" customHeight="1" x14ac:dyDescent="0.35">
      <c r="B1537" s="349"/>
      <c r="C1537" s="715" t="str">
        <f t="shared" si="94"/>
        <v/>
      </c>
      <c r="D1537" s="458">
        <f>IF(ISNUMBER(Summary!$D$17), DATE(Summary!$D$17, 1, 1) + INT((ROW(B1499)-1)/24), DATE(2024, 1, 1) + INT((ROW(B1499)-1)/24))</f>
        <v>45354</v>
      </c>
      <c r="E1537" s="459">
        <v>0.41666666666666669</v>
      </c>
      <c r="F1537" s="780"/>
      <c r="G1537" s="780"/>
      <c r="H1537" s="460">
        <f t="shared" si="92"/>
        <v>0</v>
      </c>
      <c r="I1537" s="460">
        <f t="shared" si="93"/>
        <v>0</v>
      </c>
      <c r="J1537" s="460">
        <f t="shared" si="95"/>
        <v>0</v>
      </c>
      <c r="K1537" s="9"/>
      <c r="P1537" s="2"/>
      <c r="Q1537" s="27"/>
      <c r="R1537" s="2"/>
      <c r="S1537" s="2"/>
      <c r="T1537" s="2"/>
      <c r="U1537" s="2"/>
      <c r="V1537" s="2"/>
      <c r="W1537" s="2"/>
    </row>
    <row r="1538" spans="2:23" ht="15" customHeight="1" x14ac:dyDescent="0.35">
      <c r="B1538" s="349"/>
      <c r="C1538" s="715" t="str">
        <f t="shared" si="94"/>
        <v/>
      </c>
      <c r="D1538" s="458">
        <f>IF(ISNUMBER(Summary!$D$17), DATE(Summary!$D$17, 1, 1) + INT((ROW(B1500)-1)/24), DATE(2024, 1, 1) + INT((ROW(B1500)-1)/24))</f>
        <v>45354</v>
      </c>
      <c r="E1538" s="459">
        <v>0.45833333333333337</v>
      </c>
      <c r="F1538" s="780"/>
      <c r="G1538" s="780"/>
      <c r="H1538" s="460">
        <f t="shared" si="92"/>
        <v>0</v>
      </c>
      <c r="I1538" s="460">
        <f t="shared" si="93"/>
        <v>0</v>
      </c>
      <c r="J1538" s="460">
        <f t="shared" si="95"/>
        <v>0</v>
      </c>
      <c r="K1538" s="9"/>
      <c r="P1538" s="2"/>
      <c r="Q1538" s="27"/>
      <c r="R1538" s="2"/>
      <c r="S1538" s="2"/>
      <c r="T1538" s="2"/>
      <c r="U1538" s="2"/>
      <c r="V1538" s="2"/>
      <c r="W1538" s="2"/>
    </row>
    <row r="1539" spans="2:23" ht="15" customHeight="1" x14ac:dyDescent="0.35">
      <c r="B1539" s="349"/>
      <c r="C1539" s="715" t="str">
        <f t="shared" si="94"/>
        <v/>
      </c>
      <c r="D1539" s="458">
        <f>IF(ISNUMBER(Summary!$D$17), DATE(Summary!$D$17, 1, 1) + INT((ROW(B1501)-1)/24), DATE(2024, 1, 1) + INT((ROW(B1501)-1)/24))</f>
        <v>45354</v>
      </c>
      <c r="E1539" s="459">
        <v>0.50000000000000011</v>
      </c>
      <c r="F1539" s="780"/>
      <c r="G1539" s="780"/>
      <c r="H1539" s="460">
        <f t="shared" si="92"/>
        <v>0</v>
      </c>
      <c r="I1539" s="460">
        <f t="shared" si="93"/>
        <v>0</v>
      </c>
      <c r="J1539" s="460">
        <f t="shared" si="95"/>
        <v>0</v>
      </c>
      <c r="K1539" s="9"/>
      <c r="P1539" s="2"/>
      <c r="Q1539" s="27"/>
      <c r="R1539" s="2"/>
      <c r="S1539" s="2"/>
      <c r="T1539" s="2"/>
      <c r="U1539" s="2"/>
      <c r="V1539" s="2"/>
      <c r="W1539" s="2"/>
    </row>
    <row r="1540" spans="2:23" ht="15" customHeight="1" x14ac:dyDescent="0.35">
      <c r="B1540" s="349"/>
      <c r="C1540" s="715" t="str">
        <f t="shared" si="94"/>
        <v/>
      </c>
      <c r="D1540" s="458">
        <f>IF(ISNUMBER(Summary!$D$17), DATE(Summary!$D$17, 1, 1) + INT((ROW(B1502)-1)/24), DATE(2024, 1, 1) + INT((ROW(B1502)-1)/24))</f>
        <v>45354</v>
      </c>
      <c r="E1540" s="459">
        <v>0.54166666666666674</v>
      </c>
      <c r="F1540" s="780"/>
      <c r="G1540" s="780"/>
      <c r="H1540" s="460">
        <f t="shared" si="92"/>
        <v>0</v>
      </c>
      <c r="I1540" s="460">
        <f t="shared" si="93"/>
        <v>0</v>
      </c>
      <c r="J1540" s="460">
        <f t="shared" si="95"/>
        <v>0</v>
      </c>
      <c r="K1540" s="9"/>
      <c r="P1540" s="2"/>
      <c r="Q1540" s="27"/>
      <c r="R1540" s="2"/>
      <c r="S1540" s="2"/>
      <c r="T1540" s="2"/>
      <c r="U1540" s="2"/>
      <c r="V1540" s="2"/>
      <c r="W1540" s="2"/>
    </row>
    <row r="1541" spans="2:23" ht="15" customHeight="1" x14ac:dyDescent="0.35">
      <c r="B1541" s="349"/>
      <c r="C1541" s="715" t="str">
        <f t="shared" si="94"/>
        <v/>
      </c>
      <c r="D1541" s="458">
        <f>IF(ISNUMBER(Summary!$D$17), DATE(Summary!$D$17, 1, 1) + INT((ROW(B1503)-1)/24), DATE(2024, 1, 1) + INT((ROW(B1503)-1)/24))</f>
        <v>45354</v>
      </c>
      <c r="E1541" s="459">
        <v>0.58333333333333337</v>
      </c>
      <c r="F1541" s="780"/>
      <c r="G1541" s="780"/>
      <c r="H1541" s="460">
        <f t="shared" si="92"/>
        <v>0</v>
      </c>
      <c r="I1541" s="460">
        <f t="shared" si="93"/>
        <v>0</v>
      </c>
      <c r="J1541" s="460">
        <f t="shared" si="95"/>
        <v>0</v>
      </c>
      <c r="K1541" s="9"/>
      <c r="P1541" s="2"/>
      <c r="Q1541" s="27"/>
      <c r="R1541" s="2"/>
      <c r="S1541" s="2"/>
      <c r="T1541" s="2"/>
      <c r="U1541" s="2"/>
      <c r="V1541" s="2"/>
      <c r="W1541" s="2"/>
    </row>
    <row r="1542" spans="2:23" ht="15" customHeight="1" x14ac:dyDescent="0.35">
      <c r="B1542" s="349"/>
      <c r="C1542" s="715" t="str">
        <f t="shared" si="94"/>
        <v/>
      </c>
      <c r="D1542" s="458">
        <f>IF(ISNUMBER(Summary!$D$17), DATE(Summary!$D$17, 1, 1) + INT((ROW(B1504)-1)/24), DATE(2024, 1, 1) + INT((ROW(B1504)-1)/24))</f>
        <v>45354</v>
      </c>
      <c r="E1542" s="459">
        <v>0.62500000000000011</v>
      </c>
      <c r="F1542" s="780"/>
      <c r="G1542" s="780"/>
      <c r="H1542" s="460">
        <f t="shared" si="92"/>
        <v>0</v>
      </c>
      <c r="I1542" s="460">
        <f t="shared" si="93"/>
        <v>0</v>
      </c>
      <c r="J1542" s="460">
        <f t="shared" si="95"/>
        <v>0</v>
      </c>
      <c r="K1542" s="9"/>
      <c r="P1542" s="2"/>
      <c r="Q1542" s="27"/>
      <c r="R1542" s="2"/>
      <c r="S1542" s="2"/>
      <c r="T1542" s="2"/>
      <c r="U1542" s="2"/>
      <c r="V1542" s="2"/>
      <c r="W1542" s="2"/>
    </row>
    <row r="1543" spans="2:23" ht="15" customHeight="1" x14ac:dyDescent="0.35">
      <c r="B1543" s="349"/>
      <c r="C1543" s="715" t="str">
        <f t="shared" si="94"/>
        <v/>
      </c>
      <c r="D1543" s="458">
        <f>IF(ISNUMBER(Summary!$D$17), DATE(Summary!$D$17, 1, 1) + INT((ROW(B1505)-1)/24), DATE(2024, 1, 1) + INT((ROW(B1505)-1)/24))</f>
        <v>45354</v>
      </c>
      <c r="E1543" s="459">
        <v>0.66666666666666674</v>
      </c>
      <c r="F1543" s="780"/>
      <c r="G1543" s="780"/>
      <c r="H1543" s="460">
        <f t="shared" si="92"/>
        <v>0</v>
      </c>
      <c r="I1543" s="460">
        <f t="shared" si="93"/>
        <v>0</v>
      </c>
      <c r="J1543" s="460">
        <f t="shared" si="95"/>
        <v>0</v>
      </c>
      <c r="K1543" s="9"/>
      <c r="P1543" s="2"/>
      <c r="Q1543" s="27"/>
      <c r="R1543" s="2"/>
      <c r="S1543" s="2"/>
      <c r="T1543" s="2"/>
      <c r="U1543" s="2"/>
      <c r="V1543" s="2"/>
      <c r="W1543" s="2"/>
    </row>
    <row r="1544" spans="2:23" ht="15" customHeight="1" x14ac:dyDescent="0.35">
      <c r="B1544" s="349"/>
      <c r="C1544" s="715" t="str">
        <f t="shared" si="94"/>
        <v/>
      </c>
      <c r="D1544" s="458">
        <f>IF(ISNUMBER(Summary!$D$17), DATE(Summary!$D$17, 1, 1) + INT((ROW(B1506)-1)/24), DATE(2024, 1, 1) + INT((ROW(B1506)-1)/24))</f>
        <v>45354</v>
      </c>
      <c r="E1544" s="459">
        <v>0.70833333333333337</v>
      </c>
      <c r="F1544" s="780"/>
      <c r="G1544" s="780"/>
      <c r="H1544" s="460">
        <f t="shared" si="92"/>
        <v>0</v>
      </c>
      <c r="I1544" s="460">
        <f t="shared" si="93"/>
        <v>0</v>
      </c>
      <c r="J1544" s="460">
        <f t="shared" si="95"/>
        <v>0</v>
      </c>
      <c r="K1544" s="9"/>
      <c r="P1544" s="2"/>
      <c r="Q1544" s="27"/>
      <c r="R1544" s="2"/>
      <c r="S1544" s="2"/>
      <c r="T1544" s="2"/>
      <c r="U1544" s="2"/>
      <c r="V1544" s="2"/>
      <c r="W1544" s="2"/>
    </row>
    <row r="1545" spans="2:23" ht="15" customHeight="1" x14ac:dyDescent="0.35">
      <c r="B1545" s="349"/>
      <c r="C1545" s="715" t="str">
        <f t="shared" si="94"/>
        <v/>
      </c>
      <c r="D1545" s="458">
        <f>IF(ISNUMBER(Summary!$D$17), DATE(Summary!$D$17, 1, 1) + INT((ROW(B1507)-1)/24), DATE(2024, 1, 1) + INT((ROW(B1507)-1)/24))</f>
        <v>45354</v>
      </c>
      <c r="E1545" s="459">
        <v>0.75000000000000011</v>
      </c>
      <c r="F1545" s="780"/>
      <c r="G1545" s="780"/>
      <c r="H1545" s="460">
        <f t="shared" si="92"/>
        <v>0</v>
      </c>
      <c r="I1545" s="460">
        <f t="shared" si="93"/>
        <v>0</v>
      </c>
      <c r="J1545" s="460">
        <f t="shared" si="95"/>
        <v>0</v>
      </c>
      <c r="K1545" s="9"/>
      <c r="P1545" s="2"/>
      <c r="Q1545" s="27"/>
      <c r="R1545" s="2"/>
      <c r="S1545" s="2"/>
      <c r="T1545" s="2"/>
      <c r="U1545" s="2"/>
      <c r="V1545" s="2"/>
      <c r="W1545" s="2"/>
    </row>
    <row r="1546" spans="2:23" ht="15" customHeight="1" x14ac:dyDescent="0.35">
      <c r="B1546" s="349"/>
      <c r="C1546" s="715" t="str">
        <f t="shared" si="94"/>
        <v/>
      </c>
      <c r="D1546" s="458">
        <f>IF(ISNUMBER(Summary!$D$17), DATE(Summary!$D$17, 1, 1) + INT((ROW(B1508)-1)/24), DATE(2024, 1, 1) + INT((ROW(B1508)-1)/24))</f>
        <v>45354</v>
      </c>
      <c r="E1546" s="459">
        <v>0.79166666666666674</v>
      </c>
      <c r="F1546" s="780"/>
      <c r="G1546" s="780"/>
      <c r="H1546" s="460">
        <f t="shared" si="92"/>
        <v>0</v>
      </c>
      <c r="I1546" s="460">
        <f t="shared" si="93"/>
        <v>0</v>
      </c>
      <c r="J1546" s="460">
        <f t="shared" si="95"/>
        <v>0</v>
      </c>
      <c r="K1546" s="9"/>
      <c r="P1546" s="2"/>
      <c r="Q1546" s="27"/>
      <c r="R1546" s="2"/>
      <c r="S1546" s="2"/>
      <c r="T1546" s="2"/>
      <c r="U1546" s="2"/>
      <c r="V1546" s="2"/>
      <c r="W1546" s="2"/>
    </row>
    <row r="1547" spans="2:23" ht="15" customHeight="1" x14ac:dyDescent="0.35">
      <c r="B1547" s="349"/>
      <c r="C1547" s="715" t="str">
        <f t="shared" si="94"/>
        <v/>
      </c>
      <c r="D1547" s="458">
        <f>IF(ISNUMBER(Summary!$D$17), DATE(Summary!$D$17, 1, 1) + INT((ROW(B1509)-1)/24), DATE(2024, 1, 1) + INT((ROW(B1509)-1)/24))</f>
        <v>45354</v>
      </c>
      <c r="E1547" s="459">
        <v>0.83333333333333337</v>
      </c>
      <c r="F1547" s="780"/>
      <c r="G1547" s="780"/>
      <c r="H1547" s="460">
        <f t="shared" si="92"/>
        <v>0</v>
      </c>
      <c r="I1547" s="460">
        <f t="shared" si="93"/>
        <v>0</v>
      </c>
      <c r="J1547" s="460">
        <f t="shared" si="95"/>
        <v>0</v>
      </c>
      <c r="K1547" s="9"/>
      <c r="P1547" s="2"/>
      <c r="Q1547" s="27"/>
      <c r="R1547" s="2"/>
      <c r="S1547" s="2"/>
      <c r="T1547" s="2"/>
      <c r="U1547" s="2"/>
      <c r="V1547" s="2"/>
      <c r="W1547" s="2"/>
    </row>
    <row r="1548" spans="2:23" ht="15" customHeight="1" x14ac:dyDescent="0.35">
      <c r="B1548" s="349"/>
      <c r="C1548" s="715" t="str">
        <f t="shared" si="94"/>
        <v/>
      </c>
      <c r="D1548" s="458">
        <f>IF(ISNUMBER(Summary!$D$17), DATE(Summary!$D$17, 1, 1) + INT((ROW(B1510)-1)/24), DATE(2024, 1, 1) + INT((ROW(B1510)-1)/24))</f>
        <v>45354</v>
      </c>
      <c r="E1548" s="459">
        <v>0.87500000000000011</v>
      </c>
      <c r="F1548" s="780"/>
      <c r="G1548" s="780"/>
      <c r="H1548" s="460">
        <f t="shared" si="92"/>
        <v>0</v>
      </c>
      <c r="I1548" s="460">
        <f t="shared" si="93"/>
        <v>0</v>
      </c>
      <c r="J1548" s="460">
        <f t="shared" si="95"/>
        <v>0</v>
      </c>
      <c r="K1548" s="9"/>
      <c r="P1548" s="2"/>
      <c r="Q1548" s="27"/>
      <c r="R1548" s="2"/>
      <c r="S1548" s="2"/>
      <c r="T1548" s="2"/>
      <c r="U1548" s="2"/>
      <c r="V1548" s="2"/>
      <c r="W1548" s="2"/>
    </row>
    <row r="1549" spans="2:23" ht="15" customHeight="1" x14ac:dyDescent="0.35">
      <c r="B1549" s="349"/>
      <c r="C1549" s="715" t="str">
        <f t="shared" si="94"/>
        <v/>
      </c>
      <c r="D1549" s="458">
        <f>IF(ISNUMBER(Summary!$D$17), DATE(Summary!$D$17, 1, 1) + INT((ROW(B1511)-1)/24), DATE(2024, 1, 1) + INT((ROW(B1511)-1)/24))</f>
        <v>45354</v>
      </c>
      <c r="E1549" s="459">
        <v>0.91666666666666674</v>
      </c>
      <c r="F1549" s="780"/>
      <c r="G1549" s="780"/>
      <c r="H1549" s="460">
        <f t="shared" si="92"/>
        <v>0</v>
      </c>
      <c r="I1549" s="460">
        <f t="shared" si="93"/>
        <v>0</v>
      </c>
      <c r="J1549" s="460">
        <f t="shared" si="95"/>
        <v>0</v>
      </c>
      <c r="K1549" s="9"/>
      <c r="P1549" s="2"/>
      <c r="Q1549" s="27"/>
      <c r="R1549" s="2"/>
      <c r="S1549" s="2"/>
      <c r="T1549" s="2"/>
      <c r="U1549" s="2"/>
      <c r="V1549" s="2"/>
      <c r="W1549" s="2"/>
    </row>
    <row r="1550" spans="2:23" ht="15" customHeight="1" x14ac:dyDescent="0.35">
      <c r="B1550" s="349"/>
      <c r="C1550" s="715" t="str">
        <f t="shared" si="94"/>
        <v/>
      </c>
      <c r="D1550" s="458">
        <f>IF(ISNUMBER(Summary!$D$17), DATE(Summary!$D$17, 1, 1) + INT((ROW(B1512)-1)/24), DATE(2024, 1, 1) + INT((ROW(B1512)-1)/24))</f>
        <v>45354</v>
      </c>
      <c r="E1550" s="459">
        <v>0.95833333333333337</v>
      </c>
      <c r="F1550" s="780"/>
      <c r="G1550" s="780"/>
      <c r="H1550" s="460">
        <f t="shared" si="92"/>
        <v>0</v>
      </c>
      <c r="I1550" s="460">
        <f t="shared" si="93"/>
        <v>0</v>
      </c>
      <c r="J1550" s="460">
        <f t="shared" si="95"/>
        <v>0</v>
      </c>
      <c r="K1550" s="9"/>
      <c r="P1550" s="2"/>
      <c r="Q1550" s="27"/>
      <c r="R1550" s="2"/>
      <c r="S1550" s="2"/>
      <c r="T1550" s="2"/>
      <c r="U1550" s="2"/>
      <c r="V1550" s="2"/>
      <c r="W1550" s="2"/>
    </row>
    <row r="1551" spans="2:23" ht="15" customHeight="1" x14ac:dyDescent="0.35">
      <c r="B1551" s="457"/>
      <c r="C1551" s="715">
        <f t="shared" si="94"/>
        <v>45355</v>
      </c>
      <c r="D1551" s="458">
        <f>IF(ISNUMBER(Summary!$D$17), DATE(Summary!$D$17, 1, 1) + INT((ROW(B1513)-1)/24), DATE(2024, 1, 1) + INT((ROW(B1513)-1)/24))</f>
        <v>45355</v>
      </c>
      <c r="E1551" s="459">
        <v>3.1225022567582528E-17</v>
      </c>
      <c r="F1551" s="780"/>
      <c r="G1551" s="780"/>
      <c r="H1551" s="460">
        <f t="shared" si="92"/>
        <v>0</v>
      </c>
      <c r="I1551" s="460">
        <f t="shared" si="93"/>
        <v>0</v>
      </c>
      <c r="J1551" s="460">
        <f t="shared" si="95"/>
        <v>0</v>
      </c>
      <c r="K1551" s="9"/>
      <c r="P1551" s="2"/>
      <c r="Q1551" s="27"/>
      <c r="R1551" s="2"/>
      <c r="S1551" s="2"/>
      <c r="T1551" s="2"/>
      <c r="U1551" s="2"/>
      <c r="V1551" s="2"/>
      <c r="W1551" s="2"/>
    </row>
    <row r="1552" spans="2:23" ht="15" customHeight="1" x14ac:dyDescent="0.35">
      <c r="B1552" s="349"/>
      <c r="C1552" s="715" t="str">
        <f t="shared" si="94"/>
        <v/>
      </c>
      <c r="D1552" s="458">
        <f>IF(ISNUMBER(Summary!$D$17), DATE(Summary!$D$17, 1, 1) + INT((ROW(B1514)-1)/24), DATE(2024, 1, 1) + INT((ROW(B1514)-1)/24))</f>
        <v>45355</v>
      </c>
      <c r="E1552" s="459">
        <v>4.1666666666666699E-2</v>
      </c>
      <c r="F1552" s="780"/>
      <c r="G1552" s="780"/>
      <c r="H1552" s="460">
        <f t="shared" si="92"/>
        <v>0</v>
      </c>
      <c r="I1552" s="460">
        <f t="shared" si="93"/>
        <v>0</v>
      </c>
      <c r="J1552" s="460">
        <f t="shared" si="95"/>
        <v>0</v>
      </c>
      <c r="K1552" s="9"/>
      <c r="P1552" s="2"/>
      <c r="Q1552" s="27"/>
      <c r="R1552" s="2"/>
      <c r="S1552" s="2"/>
      <c r="T1552" s="2"/>
      <c r="U1552" s="2"/>
      <c r="V1552" s="2"/>
      <c r="W1552" s="2"/>
    </row>
    <row r="1553" spans="2:23" ht="15" customHeight="1" x14ac:dyDescent="0.35">
      <c r="B1553" s="349"/>
      <c r="C1553" s="715" t="str">
        <f t="shared" si="94"/>
        <v/>
      </c>
      <c r="D1553" s="458">
        <f>IF(ISNUMBER(Summary!$D$17), DATE(Summary!$D$17, 1, 1) + INT((ROW(B1515)-1)/24), DATE(2024, 1, 1) + INT((ROW(B1515)-1)/24))</f>
        <v>45355</v>
      </c>
      <c r="E1553" s="459">
        <v>8.333333333333337E-2</v>
      </c>
      <c r="F1553" s="780"/>
      <c r="G1553" s="780"/>
      <c r="H1553" s="460">
        <f t="shared" si="92"/>
        <v>0</v>
      </c>
      <c r="I1553" s="460">
        <f t="shared" si="93"/>
        <v>0</v>
      </c>
      <c r="J1553" s="460">
        <f t="shared" si="95"/>
        <v>0</v>
      </c>
      <c r="K1553" s="9"/>
      <c r="P1553" s="2"/>
      <c r="Q1553" s="27"/>
      <c r="R1553" s="2"/>
      <c r="S1553" s="2"/>
      <c r="T1553" s="2"/>
      <c r="U1553" s="2"/>
      <c r="V1553" s="2"/>
      <c r="W1553" s="2"/>
    </row>
    <row r="1554" spans="2:23" ht="15" customHeight="1" x14ac:dyDescent="0.35">
      <c r="B1554" s="349"/>
      <c r="C1554" s="715" t="str">
        <f t="shared" si="94"/>
        <v/>
      </c>
      <c r="D1554" s="458">
        <f>IF(ISNUMBER(Summary!$D$17), DATE(Summary!$D$17, 1, 1) + INT((ROW(B1516)-1)/24), DATE(2024, 1, 1) + INT((ROW(B1516)-1)/24))</f>
        <v>45355</v>
      </c>
      <c r="E1554" s="459">
        <v>0.12500000000000006</v>
      </c>
      <c r="F1554" s="780"/>
      <c r="G1554" s="780"/>
      <c r="H1554" s="460">
        <f t="shared" si="92"/>
        <v>0</v>
      </c>
      <c r="I1554" s="460">
        <f t="shared" si="93"/>
        <v>0</v>
      </c>
      <c r="J1554" s="460">
        <f t="shared" si="95"/>
        <v>0</v>
      </c>
      <c r="K1554" s="9"/>
      <c r="P1554" s="2"/>
      <c r="Q1554" s="27"/>
      <c r="R1554" s="2"/>
      <c r="S1554" s="2"/>
      <c r="T1554" s="2"/>
      <c r="U1554" s="2"/>
      <c r="V1554" s="2"/>
      <c r="W1554" s="2"/>
    </row>
    <row r="1555" spans="2:23" ht="15" customHeight="1" x14ac:dyDescent="0.35">
      <c r="B1555" s="349"/>
      <c r="C1555" s="715" t="str">
        <f t="shared" si="94"/>
        <v/>
      </c>
      <c r="D1555" s="458">
        <f>IF(ISNUMBER(Summary!$D$17), DATE(Summary!$D$17, 1, 1) + INT((ROW(B1517)-1)/24), DATE(2024, 1, 1) + INT((ROW(B1517)-1)/24))</f>
        <v>45355</v>
      </c>
      <c r="E1555" s="459">
        <v>0.16666666666666669</v>
      </c>
      <c r="F1555" s="780"/>
      <c r="G1555" s="780"/>
      <c r="H1555" s="460">
        <f t="shared" si="92"/>
        <v>0</v>
      </c>
      <c r="I1555" s="460">
        <f t="shared" si="93"/>
        <v>0</v>
      </c>
      <c r="J1555" s="460">
        <f t="shared" si="95"/>
        <v>0</v>
      </c>
      <c r="K1555" s="9"/>
      <c r="P1555" s="2"/>
      <c r="Q1555" s="27"/>
      <c r="R1555" s="2"/>
      <c r="S1555" s="2"/>
      <c r="T1555" s="2"/>
      <c r="U1555" s="2"/>
      <c r="V1555" s="2"/>
      <c r="W1555" s="2"/>
    </row>
    <row r="1556" spans="2:23" ht="15" customHeight="1" x14ac:dyDescent="0.35">
      <c r="B1556" s="349"/>
      <c r="C1556" s="715" t="str">
        <f t="shared" si="94"/>
        <v/>
      </c>
      <c r="D1556" s="458">
        <f>IF(ISNUMBER(Summary!$D$17), DATE(Summary!$D$17, 1, 1) + INT((ROW(B1518)-1)/24), DATE(2024, 1, 1) + INT((ROW(B1518)-1)/24))</f>
        <v>45355</v>
      </c>
      <c r="E1556" s="459">
        <v>0.20833333333333337</v>
      </c>
      <c r="F1556" s="780"/>
      <c r="G1556" s="780"/>
      <c r="H1556" s="460">
        <f t="shared" si="92"/>
        <v>0</v>
      </c>
      <c r="I1556" s="460">
        <f t="shared" si="93"/>
        <v>0</v>
      </c>
      <c r="J1556" s="460">
        <f t="shared" si="95"/>
        <v>0</v>
      </c>
      <c r="K1556" s="9"/>
      <c r="P1556" s="2"/>
      <c r="Q1556" s="27"/>
      <c r="R1556" s="2"/>
      <c r="S1556" s="2"/>
      <c r="T1556" s="2"/>
      <c r="U1556" s="2"/>
      <c r="V1556" s="2"/>
      <c r="W1556" s="2"/>
    </row>
    <row r="1557" spans="2:23" ht="15" customHeight="1" x14ac:dyDescent="0.35">
      <c r="B1557" s="349"/>
      <c r="C1557" s="715" t="str">
        <f t="shared" si="94"/>
        <v/>
      </c>
      <c r="D1557" s="458">
        <f>IF(ISNUMBER(Summary!$D$17), DATE(Summary!$D$17, 1, 1) + INT((ROW(B1519)-1)/24), DATE(2024, 1, 1) + INT((ROW(B1519)-1)/24))</f>
        <v>45355</v>
      </c>
      <c r="E1557" s="459">
        <v>0.25</v>
      </c>
      <c r="F1557" s="780"/>
      <c r="G1557" s="780"/>
      <c r="H1557" s="460">
        <f t="shared" si="92"/>
        <v>0</v>
      </c>
      <c r="I1557" s="460">
        <f t="shared" si="93"/>
        <v>0</v>
      </c>
      <c r="J1557" s="460">
        <f t="shared" si="95"/>
        <v>0</v>
      </c>
      <c r="K1557" s="9"/>
      <c r="P1557" s="2"/>
      <c r="Q1557" s="27"/>
      <c r="R1557" s="2"/>
      <c r="S1557" s="2"/>
      <c r="T1557" s="2"/>
      <c r="U1557" s="2"/>
      <c r="V1557" s="2"/>
      <c r="W1557" s="2"/>
    </row>
    <row r="1558" spans="2:23" ht="15" customHeight="1" x14ac:dyDescent="0.35">
      <c r="B1558" s="349"/>
      <c r="C1558" s="715" t="str">
        <f t="shared" si="94"/>
        <v/>
      </c>
      <c r="D1558" s="458">
        <f>IF(ISNUMBER(Summary!$D$17), DATE(Summary!$D$17, 1, 1) + INT((ROW(B1520)-1)/24), DATE(2024, 1, 1) + INT((ROW(B1520)-1)/24))</f>
        <v>45355</v>
      </c>
      <c r="E1558" s="459">
        <v>0.29166666666666669</v>
      </c>
      <c r="F1558" s="780"/>
      <c r="G1558" s="780"/>
      <c r="H1558" s="460">
        <f t="shared" si="92"/>
        <v>0</v>
      </c>
      <c r="I1558" s="460">
        <f t="shared" si="93"/>
        <v>0</v>
      </c>
      <c r="J1558" s="460">
        <f t="shared" si="95"/>
        <v>0</v>
      </c>
      <c r="K1558" s="9"/>
      <c r="P1558" s="2"/>
      <c r="Q1558" s="27"/>
      <c r="R1558" s="2"/>
      <c r="S1558" s="2"/>
      <c r="T1558" s="2"/>
      <c r="U1558" s="2"/>
      <c r="V1558" s="2"/>
      <c r="W1558" s="2"/>
    </row>
    <row r="1559" spans="2:23" ht="15" customHeight="1" x14ac:dyDescent="0.35">
      <c r="B1559" s="349"/>
      <c r="C1559" s="715" t="str">
        <f t="shared" si="94"/>
        <v/>
      </c>
      <c r="D1559" s="458">
        <f>IF(ISNUMBER(Summary!$D$17), DATE(Summary!$D$17, 1, 1) + INT((ROW(B1521)-1)/24), DATE(2024, 1, 1) + INT((ROW(B1521)-1)/24))</f>
        <v>45355</v>
      </c>
      <c r="E1559" s="459">
        <v>0.33333333333333337</v>
      </c>
      <c r="F1559" s="780"/>
      <c r="G1559" s="780"/>
      <c r="H1559" s="460">
        <f t="shared" si="92"/>
        <v>0</v>
      </c>
      <c r="I1559" s="460">
        <f t="shared" si="93"/>
        <v>0</v>
      </c>
      <c r="J1559" s="460">
        <f t="shared" si="95"/>
        <v>0</v>
      </c>
      <c r="K1559" s="9"/>
      <c r="P1559" s="2"/>
      <c r="Q1559" s="27"/>
      <c r="R1559" s="2"/>
      <c r="S1559" s="2"/>
      <c r="T1559" s="2"/>
      <c r="U1559" s="2"/>
      <c r="V1559" s="2"/>
      <c r="W1559" s="2"/>
    </row>
    <row r="1560" spans="2:23" ht="15" customHeight="1" x14ac:dyDescent="0.35">
      <c r="B1560" s="349"/>
      <c r="C1560" s="715" t="str">
        <f t="shared" si="94"/>
        <v/>
      </c>
      <c r="D1560" s="458">
        <f>IF(ISNUMBER(Summary!$D$17), DATE(Summary!$D$17, 1, 1) + INT((ROW(B1522)-1)/24), DATE(2024, 1, 1) + INT((ROW(B1522)-1)/24))</f>
        <v>45355</v>
      </c>
      <c r="E1560" s="459">
        <v>0.375</v>
      </c>
      <c r="F1560" s="780"/>
      <c r="G1560" s="780"/>
      <c r="H1560" s="460">
        <f t="shared" si="92"/>
        <v>0</v>
      </c>
      <c r="I1560" s="460">
        <f t="shared" si="93"/>
        <v>0</v>
      </c>
      <c r="J1560" s="460">
        <f t="shared" si="95"/>
        <v>0</v>
      </c>
      <c r="K1560" s="9"/>
      <c r="P1560" s="2"/>
      <c r="Q1560" s="27"/>
      <c r="R1560" s="2"/>
      <c r="S1560" s="2"/>
      <c r="T1560" s="2"/>
      <c r="U1560" s="2"/>
      <c r="V1560" s="2"/>
      <c r="W1560" s="2"/>
    </row>
    <row r="1561" spans="2:23" ht="15" customHeight="1" x14ac:dyDescent="0.35">
      <c r="B1561" s="349"/>
      <c r="C1561" s="715" t="str">
        <f t="shared" si="94"/>
        <v/>
      </c>
      <c r="D1561" s="458">
        <f>IF(ISNUMBER(Summary!$D$17), DATE(Summary!$D$17, 1, 1) + INT((ROW(B1523)-1)/24), DATE(2024, 1, 1) + INT((ROW(B1523)-1)/24))</f>
        <v>45355</v>
      </c>
      <c r="E1561" s="459">
        <v>0.41666666666666669</v>
      </c>
      <c r="F1561" s="780"/>
      <c r="G1561" s="780"/>
      <c r="H1561" s="460">
        <f t="shared" si="92"/>
        <v>0</v>
      </c>
      <c r="I1561" s="460">
        <f t="shared" si="93"/>
        <v>0</v>
      </c>
      <c r="J1561" s="460">
        <f t="shared" si="95"/>
        <v>0</v>
      </c>
      <c r="K1561" s="9"/>
      <c r="P1561" s="2"/>
      <c r="Q1561" s="27"/>
      <c r="R1561" s="2"/>
      <c r="S1561" s="2"/>
      <c r="T1561" s="2"/>
      <c r="U1561" s="2"/>
      <c r="V1561" s="2"/>
      <c r="W1561" s="2"/>
    </row>
    <row r="1562" spans="2:23" ht="15" customHeight="1" x14ac:dyDescent="0.35">
      <c r="B1562" s="349"/>
      <c r="C1562" s="715" t="str">
        <f t="shared" si="94"/>
        <v/>
      </c>
      <c r="D1562" s="458">
        <f>IF(ISNUMBER(Summary!$D$17), DATE(Summary!$D$17, 1, 1) + INT((ROW(B1524)-1)/24), DATE(2024, 1, 1) + INT((ROW(B1524)-1)/24))</f>
        <v>45355</v>
      </c>
      <c r="E1562" s="459">
        <v>0.45833333333333337</v>
      </c>
      <c r="F1562" s="780"/>
      <c r="G1562" s="780"/>
      <c r="H1562" s="460">
        <f t="shared" si="92"/>
        <v>0</v>
      </c>
      <c r="I1562" s="460">
        <f t="shared" si="93"/>
        <v>0</v>
      </c>
      <c r="J1562" s="460">
        <f t="shared" si="95"/>
        <v>0</v>
      </c>
      <c r="K1562" s="9"/>
      <c r="P1562" s="2"/>
      <c r="Q1562" s="27"/>
      <c r="R1562" s="2"/>
      <c r="S1562" s="2"/>
      <c r="T1562" s="2"/>
      <c r="U1562" s="2"/>
      <c r="V1562" s="2"/>
      <c r="W1562" s="2"/>
    </row>
    <row r="1563" spans="2:23" ht="15" customHeight="1" x14ac:dyDescent="0.35">
      <c r="B1563" s="349"/>
      <c r="C1563" s="715" t="str">
        <f t="shared" si="94"/>
        <v/>
      </c>
      <c r="D1563" s="458">
        <f>IF(ISNUMBER(Summary!$D$17), DATE(Summary!$D$17, 1, 1) + INT((ROW(B1525)-1)/24), DATE(2024, 1, 1) + INT((ROW(B1525)-1)/24))</f>
        <v>45355</v>
      </c>
      <c r="E1563" s="459">
        <v>0.50000000000000011</v>
      </c>
      <c r="F1563" s="780"/>
      <c r="G1563" s="780"/>
      <c r="H1563" s="460">
        <f t="shared" si="92"/>
        <v>0</v>
      </c>
      <c r="I1563" s="460">
        <f t="shared" si="93"/>
        <v>0</v>
      </c>
      <c r="J1563" s="460">
        <f t="shared" si="95"/>
        <v>0</v>
      </c>
      <c r="K1563" s="9"/>
      <c r="P1563" s="2"/>
      <c r="Q1563" s="27"/>
      <c r="R1563" s="2"/>
      <c r="S1563" s="2"/>
      <c r="T1563" s="2"/>
      <c r="U1563" s="2"/>
      <c r="V1563" s="2"/>
      <c r="W1563" s="2"/>
    </row>
    <row r="1564" spans="2:23" ht="15" customHeight="1" x14ac:dyDescent="0.35">
      <c r="B1564" s="349"/>
      <c r="C1564" s="715" t="str">
        <f t="shared" si="94"/>
        <v/>
      </c>
      <c r="D1564" s="458">
        <f>IF(ISNUMBER(Summary!$D$17), DATE(Summary!$D$17, 1, 1) + INT((ROW(B1526)-1)/24), DATE(2024, 1, 1) + INT((ROW(B1526)-1)/24))</f>
        <v>45355</v>
      </c>
      <c r="E1564" s="459">
        <v>0.54166666666666674</v>
      </c>
      <c r="F1564" s="780"/>
      <c r="G1564" s="780"/>
      <c r="H1564" s="460">
        <f t="shared" si="92"/>
        <v>0</v>
      </c>
      <c r="I1564" s="460">
        <f t="shared" si="93"/>
        <v>0</v>
      </c>
      <c r="J1564" s="460">
        <f t="shared" si="95"/>
        <v>0</v>
      </c>
      <c r="K1564" s="9"/>
      <c r="P1564" s="2"/>
      <c r="Q1564" s="27"/>
      <c r="R1564" s="2"/>
      <c r="S1564" s="2"/>
      <c r="T1564" s="2"/>
      <c r="U1564" s="2"/>
      <c r="V1564" s="2"/>
      <c r="W1564" s="2"/>
    </row>
    <row r="1565" spans="2:23" ht="15" customHeight="1" x14ac:dyDescent="0.35">
      <c r="B1565" s="349"/>
      <c r="C1565" s="715" t="str">
        <f t="shared" si="94"/>
        <v/>
      </c>
      <c r="D1565" s="458">
        <f>IF(ISNUMBER(Summary!$D$17), DATE(Summary!$D$17, 1, 1) + INT((ROW(B1527)-1)/24), DATE(2024, 1, 1) + INT((ROW(B1527)-1)/24))</f>
        <v>45355</v>
      </c>
      <c r="E1565" s="459">
        <v>0.58333333333333337</v>
      </c>
      <c r="F1565" s="780"/>
      <c r="G1565" s="780"/>
      <c r="H1565" s="460">
        <f t="shared" si="92"/>
        <v>0</v>
      </c>
      <c r="I1565" s="460">
        <f t="shared" si="93"/>
        <v>0</v>
      </c>
      <c r="J1565" s="460">
        <f t="shared" si="95"/>
        <v>0</v>
      </c>
      <c r="K1565" s="9"/>
      <c r="P1565" s="2"/>
      <c r="Q1565" s="27"/>
      <c r="R1565" s="2"/>
      <c r="S1565" s="2"/>
      <c r="T1565" s="2"/>
      <c r="U1565" s="2"/>
      <c r="V1565" s="2"/>
      <c r="W1565" s="2"/>
    </row>
    <row r="1566" spans="2:23" ht="15" customHeight="1" x14ac:dyDescent="0.35">
      <c r="B1566" s="349"/>
      <c r="C1566" s="715" t="str">
        <f t="shared" si="94"/>
        <v/>
      </c>
      <c r="D1566" s="458">
        <f>IF(ISNUMBER(Summary!$D$17), DATE(Summary!$D$17, 1, 1) + INT((ROW(B1528)-1)/24), DATE(2024, 1, 1) + INT((ROW(B1528)-1)/24))</f>
        <v>45355</v>
      </c>
      <c r="E1566" s="459">
        <v>0.62500000000000011</v>
      </c>
      <c r="F1566" s="780"/>
      <c r="G1566" s="780"/>
      <c r="H1566" s="460">
        <f t="shared" si="92"/>
        <v>0</v>
      </c>
      <c r="I1566" s="460">
        <f t="shared" si="93"/>
        <v>0</v>
      </c>
      <c r="J1566" s="460">
        <f t="shared" si="95"/>
        <v>0</v>
      </c>
      <c r="K1566" s="9"/>
      <c r="P1566" s="2"/>
      <c r="Q1566" s="27"/>
      <c r="R1566" s="2"/>
      <c r="S1566" s="2"/>
      <c r="T1566" s="2"/>
      <c r="U1566" s="2"/>
      <c r="V1566" s="2"/>
      <c r="W1566" s="2"/>
    </row>
    <row r="1567" spans="2:23" ht="15" customHeight="1" x14ac:dyDescent="0.35">
      <c r="B1567" s="349"/>
      <c r="C1567" s="715" t="str">
        <f t="shared" si="94"/>
        <v/>
      </c>
      <c r="D1567" s="458">
        <f>IF(ISNUMBER(Summary!$D$17), DATE(Summary!$D$17, 1, 1) + INT((ROW(B1529)-1)/24), DATE(2024, 1, 1) + INT((ROW(B1529)-1)/24))</f>
        <v>45355</v>
      </c>
      <c r="E1567" s="459">
        <v>0.66666666666666674</v>
      </c>
      <c r="F1567" s="780"/>
      <c r="G1567" s="780"/>
      <c r="H1567" s="460">
        <f t="shared" si="92"/>
        <v>0</v>
      </c>
      <c r="I1567" s="460">
        <f t="shared" si="93"/>
        <v>0</v>
      </c>
      <c r="J1567" s="460">
        <f t="shared" si="95"/>
        <v>0</v>
      </c>
      <c r="K1567" s="9"/>
      <c r="P1567" s="2"/>
      <c r="Q1567" s="27"/>
      <c r="R1567" s="2"/>
      <c r="S1567" s="2"/>
      <c r="T1567" s="2"/>
      <c r="U1567" s="2"/>
      <c r="V1567" s="2"/>
      <c r="W1567" s="2"/>
    </row>
    <row r="1568" spans="2:23" ht="15" customHeight="1" x14ac:dyDescent="0.35">
      <c r="B1568" s="349"/>
      <c r="C1568" s="715" t="str">
        <f t="shared" si="94"/>
        <v/>
      </c>
      <c r="D1568" s="458">
        <f>IF(ISNUMBER(Summary!$D$17), DATE(Summary!$D$17, 1, 1) + INT((ROW(B1530)-1)/24), DATE(2024, 1, 1) + INT((ROW(B1530)-1)/24))</f>
        <v>45355</v>
      </c>
      <c r="E1568" s="459">
        <v>0.70833333333333337</v>
      </c>
      <c r="F1568" s="780"/>
      <c r="G1568" s="780"/>
      <c r="H1568" s="460">
        <f t="shared" si="92"/>
        <v>0</v>
      </c>
      <c r="I1568" s="460">
        <f t="shared" si="93"/>
        <v>0</v>
      </c>
      <c r="J1568" s="460">
        <f t="shared" si="95"/>
        <v>0</v>
      </c>
      <c r="K1568" s="9"/>
      <c r="P1568" s="2"/>
      <c r="Q1568" s="27"/>
      <c r="R1568" s="2"/>
      <c r="S1568" s="2"/>
      <c r="T1568" s="2"/>
      <c r="U1568" s="2"/>
      <c r="V1568" s="2"/>
      <c r="W1568" s="2"/>
    </row>
    <row r="1569" spans="2:23" ht="15" customHeight="1" x14ac:dyDescent="0.35">
      <c r="B1569" s="349"/>
      <c r="C1569" s="715" t="str">
        <f t="shared" si="94"/>
        <v/>
      </c>
      <c r="D1569" s="458">
        <f>IF(ISNUMBER(Summary!$D$17), DATE(Summary!$D$17, 1, 1) + INT((ROW(B1531)-1)/24), DATE(2024, 1, 1) + INT((ROW(B1531)-1)/24))</f>
        <v>45355</v>
      </c>
      <c r="E1569" s="459">
        <v>0.75000000000000011</v>
      </c>
      <c r="F1569" s="780"/>
      <c r="G1569" s="780"/>
      <c r="H1569" s="460">
        <f t="shared" si="92"/>
        <v>0</v>
      </c>
      <c r="I1569" s="460">
        <f t="shared" si="93"/>
        <v>0</v>
      </c>
      <c r="J1569" s="460">
        <f t="shared" si="95"/>
        <v>0</v>
      </c>
      <c r="K1569" s="9"/>
      <c r="P1569" s="2"/>
      <c r="Q1569" s="27"/>
      <c r="R1569" s="2"/>
      <c r="S1569" s="2"/>
      <c r="T1569" s="2"/>
      <c r="U1569" s="2"/>
      <c r="V1569" s="2"/>
      <c r="W1569" s="2"/>
    </row>
    <row r="1570" spans="2:23" ht="15" customHeight="1" x14ac:dyDescent="0.35">
      <c r="B1570" s="349"/>
      <c r="C1570" s="715" t="str">
        <f t="shared" si="94"/>
        <v/>
      </c>
      <c r="D1570" s="458">
        <f>IF(ISNUMBER(Summary!$D$17), DATE(Summary!$D$17, 1, 1) + INT((ROW(B1532)-1)/24), DATE(2024, 1, 1) + INT((ROW(B1532)-1)/24))</f>
        <v>45355</v>
      </c>
      <c r="E1570" s="459">
        <v>0.79166666666666674</v>
      </c>
      <c r="F1570" s="780"/>
      <c r="G1570" s="780"/>
      <c r="H1570" s="460">
        <f t="shared" si="92"/>
        <v>0</v>
      </c>
      <c r="I1570" s="460">
        <f t="shared" si="93"/>
        <v>0</v>
      </c>
      <c r="J1570" s="460">
        <f t="shared" si="95"/>
        <v>0</v>
      </c>
      <c r="K1570" s="9"/>
      <c r="P1570" s="2"/>
      <c r="Q1570" s="27"/>
      <c r="R1570" s="2"/>
      <c r="S1570" s="2"/>
      <c r="T1570" s="2"/>
      <c r="U1570" s="2"/>
      <c r="V1570" s="2"/>
      <c r="W1570" s="2"/>
    </row>
    <row r="1571" spans="2:23" ht="15" customHeight="1" x14ac:dyDescent="0.35">
      <c r="B1571" s="349"/>
      <c r="C1571" s="715" t="str">
        <f t="shared" si="94"/>
        <v/>
      </c>
      <c r="D1571" s="458">
        <f>IF(ISNUMBER(Summary!$D$17), DATE(Summary!$D$17, 1, 1) + INT((ROW(B1533)-1)/24), DATE(2024, 1, 1) + INT((ROW(B1533)-1)/24))</f>
        <v>45355</v>
      </c>
      <c r="E1571" s="459">
        <v>0.83333333333333337</v>
      </c>
      <c r="F1571" s="780"/>
      <c r="G1571" s="780"/>
      <c r="H1571" s="460">
        <f t="shared" si="92"/>
        <v>0</v>
      </c>
      <c r="I1571" s="460">
        <f t="shared" si="93"/>
        <v>0</v>
      </c>
      <c r="J1571" s="460">
        <f t="shared" si="95"/>
        <v>0</v>
      </c>
      <c r="K1571" s="9"/>
      <c r="P1571" s="2"/>
      <c r="Q1571" s="27"/>
      <c r="R1571" s="2"/>
      <c r="S1571" s="2"/>
      <c r="T1571" s="2"/>
      <c r="U1571" s="2"/>
      <c r="V1571" s="2"/>
      <c r="W1571" s="2"/>
    </row>
    <row r="1572" spans="2:23" ht="15" customHeight="1" x14ac:dyDescent="0.35">
      <c r="B1572" s="349"/>
      <c r="C1572" s="715" t="str">
        <f t="shared" si="94"/>
        <v/>
      </c>
      <c r="D1572" s="458">
        <f>IF(ISNUMBER(Summary!$D$17), DATE(Summary!$D$17, 1, 1) + INT((ROW(B1534)-1)/24), DATE(2024, 1, 1) + INT((ROW(B1534)-1)/24))</f>
        <v>45355</v>
      </c>
      <c r="E1572" s="459">
        <v>0.87500000000000011</v>
      </c>
      <c r="F1572" s="780"/>
      <c r="G1572" s="780"/>
      <c r="H1572" s="460">
        <f t="shared" si="92"/>
        <v>0</v>
      </c>
      <c r="I1572" s="460">
        <f t="shared" si="93"/>
        <v>0</v>
      </c>
      <c r="J1572" s="460">
        <f t="shared" si="95"/>
        <v>0</v>
      </c>
      <c r="K1572" s="9"/>
      <c r="P1572" s="2"/>
      <c r="Q1572" s="27"/>
      <c r="R1572" s="2"/>
      <c r="S1572" s="2"/>
      <c r="T1572" s="2"/>
      <c r="U1572" s="2"/>
      <c r="V1572" s="2"/>
      <c r="W1572" s="2"/>
    </row>
    <row r="1573" spans="2:23" ht="15" customHeight="1" x14ac:dyDescent="0.35">
      <c r="B1573" s="349"/>
      <c r="C1573" s="715" t="str">
        <f t="shared" si="94"/>
        <v/>
      </c>
      <c r="D1573" s="458">
        <f>IF(ISNUMBER(Summary!$D$17), DATE(Summary!$D$17, 1, 1) + INT((ROW(B1535)-1)/24), DATE(2024, 1, 1) + INT((ROW(B1535)-1)/24))</f>
        <v>45355</v>
      </c>
      <c r="E1573" s="459">
        <v>0.91666666666666674</v>
      </c>
      <c r="F1573" s="780"/>
      <c r="G1573" s="780"/>
      <c r="H1573" s="460">
        <f t="shared" si="92"/>
        <v>0</v>
      </c>
      <c r="I1573" s="460">
        <f t="shared" si="93"/>
        <v>0</v>
      </c>
      <c r="J1573" s="460">
        <f t="shared" si="95"/>
        <v>0</v>
      </c>
      <c r="K1573" s="9"/>
      <c r="P1573" s="2"/>
      <c r="Q1573" s="27"/>
      <c r="R1573" s="2"/>
      <c r="S1573" s="2"/>
      <c r="T1573" s="2"/>
      <c r="U1573" s="2"/>
      <c r="V1573" s="2"/>
      <c r="W1573" s="2"/>
    </row>
    <row r="1574" spans="2:23" ht="15" customHeight="1" x14ac:dyDescent="0.35">
      <c r="B1574" s="349"/>
      <c r="C1574" s="715" t="str">
        <f t="shared" si="94"/>
        <v/>
      </c>
      <c r="D1574" s="458">
        <f>IF(ISNUMBER(Summary!$D$17), DATE(Summary!$D$17, 1, 1) + INT((ROW(B1536)-1)/24), DATE(2024, 1, 1) + INT((ROW(B1536)-1)/24))</f>
        <v>45355</v>
      </c>
      <c r="E1574" s="459">
        <v>0.95833333333333337</v>
      </c>
      <c r="F1574" s="780"/>
      <c r="G1574" s="780"/>
      <c r="H1574" s="460">
        <f t="shared" si="92"/>
        <v>0</v>
      </c>
      <c r="I1574" s="460">
        <f t="shared" si="93"/>
        <v>0</v>
      </c>
      <c r="J1574" s="460">
        <f t="shared" si="95"/>
        <v>0</v>
      </c>
      <c r="K1574" s="9"/>
      <c r="P1574" s="2"/>
      <c r="Q1574" s="27"/>
      <c r="R1574" s="2"/>
      <c r="S1574" s="2"/>
      <c r="T1574" s="2"/>
      <c r="U1574" s="2"/>
      <c r="V1574" s="2"/>
      <c r="W1574" s="2"/>
    </row>
    <row r="1575" spans="2:23" ht="15" customHeight="1" x14ac:dyDescent="0.35">
      <c r="B1575" s="457"/>
      <c r="C1575" s="715">
        <f t="shared" si="94"/>
        <v>45356</v>
      </c>
      <c r="D1575" s="458">
        <f>IF(ISNUMBER(Summary!$D$17), DATE(Summary!$D$17, 1, 1) + INT((ROW(B1537)-1)/24), DATE(2024, 1, 1) + INT((ROW(B1537)-1)/24))</f>
        <v>45356</v>
      </c>
      <c r="E1575" s="459">
        <v>3.1225022567582528E-17</v>
      </c>
      <c r="F1575" s="780"/>
      <c r="G1575" s="780"/>
      <c r="H1575" s="460">
        <f t="shared" ref="H1575:H1638" si="96">IF(G1575&gt;F1575,F1575,G1575)</f>
        <v>0</v>
      </c>
      <c r="I1575" s="460">
        <f t="shared" ref="I1575:I1638" si="97">F1575-H1575</f>
        <v>0</v>
      </c>
      <c r="J1575" s="460">
        <f t="shared" si="95"/>
        <v>0</v>
      </c>
      <c r="K1575" s="9"/>
      <c r="P1575" s="2"/>
      <c r="Q1575" s="27"/>
      <c r="R1575" s="2"/>
      <c r="S1575" s="2"/>
      <c r="T1575" s="2"/>
      <c r="U1575" s="2"/>
      <c r="V1575" s="2"/>
      <c r="W1575" s="2"/>
    </row>
    <row r="1576" spans="2:23" ht="15" customHeight="1" x14ac:dyDescent="0.35">
      <c r="B1576" s="349"/>
      <c r="C1576" s="715" t="str">
        <f t="shared" ref="C1576:C1639" si="98">IF(MOD(ROW()-ROW($E$39), 24)=0, $D1576, "")</f>
        <v/>
      </c>
      <c r="D1576" s="458">
        <f>IF(ISNUMBER(Summary!$D$17), DATE(Summary!$D$17, 1, 1) + INT((ROW(B1538)-1)/24), DATE(2024, 1, 1) + INT((ROW(B1538)-1)/24))</f>
        <v>45356</v>
      </c>
      <c r="E1576" s="459">
        <v>4.1666666666666699E-2</v>
      </c>
      <c r="F1576" s="780"/>
      <c r="G1576" s="780"/>
      <c r="H1576" s="460">
        <f t="shared" si="96"/>
        <v>0</v>
      </c>
      <c r="I1576" s="460">
        <f t="shared" si="97"/>
        <v>0</v>
      </c>
      <c r="J1576" s="460">
        <f t="shared" ref="J1576:J1639" si="99">G1576-H1576</f>
        <v>0</v>
      </c>
      <c r="K1576" s="9"/>
      <c r="P1576" s="2"/>
      <c r="Q1576" s="27"/>
      <c r="R1576" s="2"/>
      <c r="S1576" s="2"/>
      <c r="T1576" s="2"/>
      <c r="U1576" s="2"/>
      <c r="V1576" s="2"/>
      <c r="W1576" s="2"/>
    </row>
    <row r="1577" spans="2:23" ht="15" customHeight="1" x14ac:dyDescent="0.35">
      <c r="B1577" s="349"/>
      <c r="C1577" s="715" t="str">
        <f t="shared" si="98"/>
        <v/>
      </c>
      <c r="D1577" s="458">
        <f>IF(ISNUMBER(Summary!$D$17), DATE(Summary!$D$17, 1, 1) + INT((ROW(B1539)-1)/24), DATE(2024, 1, 1) + INT((ROW(B1539)-1)/24))</f>
        <v>45356</v>
      </c>
      <c r="E1577" s="459">
        <v>8.333333333333337E-2</v>
      </c>
      <c r="F1577" s="780"/>
      <c r="G1577" s="780"/>
      <c r="H1577" s="460">
        <f t="shared" si="96"/>
        <v>0</v>
      </c>
      <c r="I1577" s="460">
        <f t="shared" si="97"/>
        <v>0</v>
      </c>
      <c r="J1577" s="460">
        <f t="shared" si="99"/>
        <v>0</v>
      </c>
      <c r="K1577" s="9"/>
      <c r="P1577" s="2"/>
      <c r="Q1577" s="27"/>
      <c r="R1577" s="2"/>
      <c r="S1577" s="2"/>
      <c r="T1577" s="2"/>
      <c r="U1577" s="2"/>
      <c r="V1577" s="2"/>
      <c r="W1577" s="2"/>
    </row>
    <row r="1578" spans="2:23" ht="15" customHeight="1" x14ac:dyDescent="0.35">
      <c r="B1578" s="349"/>
      <c r="C1578" s="715" t="str">
        <f t="shared" si="98"/>
        <v/>
      </c>
      <c r="D1578" s="458">
        <f>IF(ISNUMBER(Summary!$D$17), DATE(Summary!$D$17, 1, 1) + INT((ROW(B1540)-1)/24), DATE(2024, 1, 1) + INT((ROW(B1540)-1)/24))</f>
        <v>45356</v>
      </c>
      <c r="E1578" s="459">
        <v>0.12500000000000006</v>
      </c>
      <c r="F1578" s="780"/>
      <c r="G1578" s="780"/>
      <c r="H1578" s="460">
        <f t="shared" si="96"/>
        <v>0</v>
      </c>
      <c r="I1578" s="460">
        <f t="shared" si="97"/>
        <v>0</v>
      </c>
      <c r="J1578" s="460">
        <f t="shared" si="99"/>
        <v>0</v>
      </c>
      <c r="K1578" s="9"/>
      <c r="P1578" s="2"/>
      <c r="Q1578" s="27"/>
      <c r="R1578" s="2"/>
      <c r="S1578" s="2"/>
      <c r="T1578" s="2"/>
      <c r="U1578" s="2"/>
      <c r="V1578" s="2"/>
      <c r="W1578" s="2"/>
    </row>
    <row r="1579" spans="2:23" ht="15" customHeight="1" x14ac:dyDescent="0.35">
      <c r="B1579" s="349"/>
      <c r="C1579" s="715" t="str">
        <f t="shared" si="98"/>
        <v/>
      </c>
      <c r="D1579" s="458">
        <f>IF(ISNUMBER(Summary!$D$17), DATE(Summary!$D$17, 1, 1) + INT((ROW(B1541)-1)/24), DATE(2024, 1, 1) + INT((ROW(B1541)-1)/24))</f>
        <v>45356</v>
      </c>
      <c r="E1579" s="459">
        <v>0.16666666666666669</v>
      </c>
      <c r="F1579" s="780"/>
      <c r="G1579" s="780"/>
      <c r="H1579" s="460">
        <f t="shared" si="96"/>
        <v>0</v>
      </c>
      <c r="I1579" s="460">
        <f t="shared" si="97"/>
        <v>0</v>
      </c>
      <c r="J1579" s="460">
        <f t="shared" si="99"/>
        <v>0</v>
      </c>
      <c r="K1579" s="9"/>
      <c r="P1579" s="2"/>
      <c r="Q1579" s="27"/>
      <c r="R1579" s="2"/>
      <c r="S1579" s="2"/>
      <c r="T1579" s="2"/>
      <c r="U1579" s="2"/>
      <c r="V1579" s="2"/>
      <c r="W1579" s="2"/>
    </row>
    <row r="1580" spans="2:23" ht="15" customHeight="1" x14ac:dyDescent="0.35">
      <c r="B1580" s="349"/>
      <c r="C1580" s="715" t="str">
        <f t="shared" si="98"/>
        <v/>
      </c>
      <c r="D1580" s="458">
        <f>IF(ISNUMBER(Summary!$D$17), DATE(Summary!$D$17, 1, 1) + INT((ROW(B1542)-1)/24), DATE(2024, 1, 1) + INT((ROW(B1542)-1)/24))</f>
        <v>45356</v>
      </c>
      <c r="E1580" s="459">
        <v>0.20833333333333337</v>
      </c>
      <c r="F1580" s="780"/>
      <c r="G1580" s="780"/>
      <c r="H1580" s="460">
        <f t="shared" si="96"/>
        <v>0</v>
      </c>
      <c r="I1580" s="460">
        <f t="shared" si="97"/>
        <v>0</v>
      </c>
      <c r="J1580" s="460">
        <f t="shared" si="99"/>
        <v>0</v>
      </c>
      <c r="K1580" s="9"/>
      <c r="P1580" s="2"/>
      <c r="Q1580" s="27"/>
      <c r="R1580" s="2"/>
      <c r="S1580" s="2"/>
      <c r="T1580" s="2"/>
      <c r="U1580" s="2"/>
      <c r="V1580" s="2"/>
      <c r="W1580" s="2"/>
    </row>
    <row r="1581" spans="2:23" ht="15" customHeight="1" x14ac:dyDescent="0.35">
      <c r="B1581" s="349"/>
      <c r="C1581" s="715" t="str">
        <f t="shared" si="98"/>
        <v/>
      </c>
      <c r="D1581" s="458">
        <f>IF(ISNUMBER(Summary!$D$17), DATE(Summary!$D$17, 1, 1) + INT((ROW(B1543)-1)/24), DATE(2024, 1, 1) + INT((ROW(B1543)-1)/24))</f>
        <v>45356</v>
      </c>
      <c r="E1581" s="459">
        <v>0.25</v>
      </c>
      <c r="F1581" s="780"/>
      <c r="G1581" s="780"/>
      <c r="H1581" s="460">
        <f t="shared" si="96"/>
        <v>0</v>
      </c>
      <c r="I1581" s="460">
        <f t="shared" si="97"/>
        <v>0</v>
      </c>
      <c r="J1581" s="460">
        <f t="shared" si="99"/>
        <v>0</v>
      </c>
      <c r="K1581" s="9"/>
      <c r="P1581" s="2"/>
      <c r="Q1581" s="27"/>
      <c r="R1581" s="2"/>
      <c r="S1581" s="2"/>
      <c r="T1581" s="2"/>
      <c r="U1581" s="2"/>
      <c r="V1581" s="2"/>
      <c r="W1581" s="2"/>
    </row>
    <row r="1582" spans="2:23" ht="15" customHeight="1" x14ac:dyDescent="0.35">
      <c r="B1582" s="349"/>
      <c r="C1582" s="715" t="str">
        <f t="shared" si="98"/>
        <v/>
      </c>
      <c r="D1582" s="458">
        <f>IF(ISNUMBER(Summary!$D$17), DATE(Summary!$D$17, 1, 1) + INT((ROW(B1544)-1)/24), DATE(2024, 1, 1) + INT((ROW(B1544)-1)/24))</f>
        <v>45356</v>
      </c>
      <c r="E1582" s="459">
        <v>0.29166666666666669</v>
      </c>
      <c r="F1582" s="780"/>
      <c r="G1582" s="780"/>
      <c r="H1582" s="460">
        <f t="shared" si="96"/>
        <v>0</v>
      </c>
      <c r="I1582" s="460">
        <f t="shared" si="97"/>
        <v>0</v>
      </c>
      <c r="J1582" s="460">
        <f t="shared" si="99"/>
        <v>0</v>
      </c>
      <c r="K1582" s="9"/>
      <c r="P1582" s="2"/>
      <c r="Q1582" s="27"/>
      <c r="R1582" s="2"/>
      <c r="S1582" s="2"/>
      <c r="T1582" s="2"/>
      <c r="U1582" s="2"/>
      <c r="V1582" s="2"/>
      <c r="W1582" s="2"/>
    </row>
    <row r="1583" spans="2:23" ht="15" customHeight="1" x14ac:dyDescent="0.35">
      <c r="B1583" s="349"/>
      <c r="C1583" s="715" t="str">
        <f t="shared" si="98"/>
        <v/>
      </c>
      <c r="D1583" s="458">
        <f>IF(ISNUMBER(Summary!$D$17), DATE(Summary!$D$17, 1, 1) + INT((ROW(B1545)-1)/24), DATE(2024, 1, 1) + INT((ROW(B1545)-1)/24))</f>
        <v>45356</v>
      </c>
      <c r="E1583" s="459">
        <v>0.33333333333333337</v>
      </c>
      <c r="F1583" s="780"/>
      <c r="G1583" s="780"/>
      <c r="H1583" s="460">
        <f t="shared" si="96"/>
        <v>0</v>
      </c>
      <c r="I1583" s="460">
        <f t="shared" si="97"/>
        <v>0</v>
      </c>
      <c r="J1583" s="460">
        <f t="shared" si="99"/>
        <v>0</v>
      </c>
      <c r="K1583" s="9"/>
      <c r="P1583" s="2"/>
      <c r="Q1583" s="27"/>
      <c r="R1583" s="2"/>
      <c r="S1583" s="2"/>
      <c r="T1583" s="2"/>
      <c r="U1583" s="2"/>
      <c r="V1583" s="2"/>
      <c r="W1583" s="2"/>
    </row>
    <row r="1584" spans="2:23" ht="15" customHeight="1" x14ac:dyDescent="0.35">
      <c r="B1584" s="349"/>
      <c r="C1584" s="715" t="str">
        <f t="shared" si="98"/>
        <v/>
      </c>
      <c r="D1584" s="458">
        <f>IF(ISNUMBER(Summary!$D$17), DATE(Summary!$D$17, 1, 1) + INT((ROW(B1546)-1)/24), DATE(2024, 1, 1) + INT((ROW(B1546)-1)/24))</f>
        <v>45356</v>
      </c>
      <c r="E1584" s="459">
        <v>0.375</v>
      </c>
      <c r="F1584" s="780"/>
      <c r="G1584" s="780"/>
      <c r="H1584" s="460">
        <f t="shared" si="96"/>
        <v>0</v>
      </c>
      <c r="I1584" s="460">
        <f t="shared" si="97"/>
        <v>0</v>
      </c>
      <c r="J1584" s="460">
        <f t="shared" si="99"/>
        <v>0</v>
      </c>
      <c r="K1584" s="9"/>
      <c r="P1584" s="2"/>
      <c r="Q1584" s="27"/>
      <c r="R1584" s="2"/>
      <c r="S1584" s="2"/>
      <c r="T1584" s="2"/>
      <c r="U1584" s="2"/>
      <c r="V1584" s="2"/>
      <c r="W1584" s="2"/>
    </row>
    <row r="1585" spans="2:23" ht="15" customHeight="1" x14ac:dyDescent="0.35">
      <c r="B1585" s="349"/>
      <c r="C1585" s="715" t="str">
        <f t="shared" si="98"/>
        <v/>
      </c>
      <c r="D1585" s="458">
        <f>IF(ISNUMBER(Summary!$D$17), DATE(Summary!$D$17, 1, 1) + INT((ROW(B1547)-1)/24), DATE(2024, 1, 1) + INT((ROW(B1547)-1)/24))</f>
        <v>45356</v>
      </c>
      <c r="E1585" s="459">
        <v>0.41666666666666669</v>
      </c>
      <c r="F1585" s="780"/>
      <c r="G1585" s="780"/>
      <c r="H1585" s="460">
        <f t="shared" si="96"/>
        <v>0</v>
      </c>
      <c r="I1585" s="460">
        <f t="shared" si="97"/>
        <v>0</v>
      </c>
      <c r="J1585" s="460">
        <f t="shared" si="99"/>
        <v>0</v>
      </c>
      <c r="K1585" s="9"/>
      <c r="P1585" s="2"/>
      <c r="Q1585" s="27"/>
      <c r="R1585" s="2"/>
      <c r="S1585" s="2"/>
      <c r="T1585" s="2"/>
      <c r="U1585" s="2"/>
      <c r="V1585" s="2"/>
      <c r="W1585" s="2"/>
    </row>
    <row r="1586" spans="2:23" ht="15" customHeight="1" x14ac:dyDescent="0.35">
      <c r="B1586" s="349"/>
      <c r="C1586" s="715" t="str">
        <f t="shared" si="98"/>
        <v/>
      </c>
      <c r="D1586" s="458">
        <f>IF(ISNUMBER(Summary!$D$17), DATE(Summary!$D$17, 1, 1) + INT((ROW(B1548)-1)/24), DATE(2024, 1, 1) + INT((ROW(B1548)-1)/24))</f>
        <v>45356</v>
      </c>
      <c r="E1586" s="459">
        <v>0.45833333333333337</v>
      </c>
      <c r="F1586" s="780"/>
      <c r="G1586" s="780"/>
      <c r="H1586" s="460">
        <f t="shared" si="96"/>
        <v>0</v>
      </c>
      <c r="I1586" s="460">
        <f t="shared" si="97"/>
        <v>0</v>
      </c>
      <c r="J1586" s="460">
        <f t="shared" si="99"/>
        <v>0</v>
      </c>
      <c r="K1586" s="9"/>
      <c r="P1586" s="2"/>
      <c r="Q1586" s="27"/>
      <c r="R1586" s="2"/>
      <c r="S1586" s="2"/>
      <c r="T1586" s="2"/>
      <c r="U1586" s="2"/>
      <c r="V1586" s="2"/>
      <c r="W1586" s="2"/>
    </row>
    <row r="1587" spans="2:23" ht="15" customHeight="1" x14ac:dyDescent="0.35">
      <c r="B1587" s="349"/>
      <c r="C1587" s="715" t="str">
        <f t="shared" si="98"/>
        <v/>
      </c>
      <c r="D1587" s="458">
        <f>IF(ISNUMBER(Summary!$D$17), DATE(Summary!$D$17, 1, 1) + INT((ROW(B1549)-1)/24), DATE(2024, 1, 1) + INT((ROW(B1549)-1)/24))</f>
        <v>45356</v>
      </c>
      <c r="E1587" s="459">
        <v>0.50000000000000011</v>
      </c>
      <c r="F1587" s="780"/>
      <c r="G1587" s="780"/>
      <c r="H1587" s="460">
        <f t="shared" si="96"/>
        <v>0</v>
      </c>
      <c r="I1587" s="460">
        <f t="shared" si="97"/>
        <v>0</v>
      </c>
      <c r="J1587" s="460">
        <f t="shared" si="99"/>
        <v>0</v>
      </c>
      <c r="K1587" s="9"/>
      <c r="P1587" s="2"/>
      <c r="Q1587" s="27"/>
      <c r="R1587" s="2"/>
      <c r="S1587" s="2"/>
      <c r="T1587" s="2"/>
      <c r="U1587" s="2"/>
      <c r="V1587" s="2"/>
      <c r="W1587" s="2"/>
    </row>
    <row r="1588" spans="2:23" ht="15" customHeight="1" x14ac:dyDescent="0.35">
      <c r="B1588" s="349"/>
      <c r="C1588" s="715" t="str">
        <f t="shared" si="98"/>
        <v/>
      </c>
      <c r="D1588" s="458">
        <f>IF(ISNUMBER(Summary!$D$17), DATE(Summary!$D$17, 1, 1) + INT((ROW(B1550)-1)/24), DATE(2024, 1, 1) + INT((ROW(B1550)-1)/24))</f>
        <v>45356</v>
      </c>
      <c r="E1588" s="459">
        <v>0.54166666666666674</v>
      </c>
      <c r="F1588" s="780"/>
      <c r="G1588" s="780"/>
      <c r="H1588" s="460">
        <f t="shared" si="96"/>
        <v>0</v>
      </c>
      <c r="I1588" s="460">
        <f t="shared" si="97"/>
        <v>0</v>
      </c>
      <c r="J1588" s="460">
        <f t="shared" si="99"/>
        <v>0</v>
      </c>
      <c r="K1588" s="9"/>
      <c r="P1588" s="2"/>
      <c r="Q1588" s="27"/>
      <c r="R1588" s="2"/>
      <c r="S1588" s="2"/>
      <c r="T1588" s="2"/>
      <c r="U1588" s="2"/>
      <c r="V1588" s="2"/>
      <c r="W1588" s="2"/>
    </row>
    <row r="1589" spans="2:23" ht="15" customHeight="1" x14ac:dyDescent="0.35">
      <c r="B1589" s="349"/>
      <c r="C1589" s="715" t="str">
        <f t="shared" si="98"/>
        <v/>
      </c>
      <c r="D1589" s="458">
        <f>IF(ISNUMBER(Summary!$D$17), DATE(Summary!$D$17, 1, 1) + INT((ROW(B1551)-1)/24), DATE(2024, 1, 1) + INT((ROW(B1551)-1)/24))</f>
        <v>45356</v>
      </c>
      <c r="E1589" s="459">
        <v>0.58333333333333337</v>
      </c>
      <c r="F1589" s="780"/>
      <c r="G1589" s="780"/>
      <c r="H1589" s="460">
        <f t="shared" si="96"/>
        <v>0</v>
      </c>
      <c r="I1589" s="460">
        <f t="shared" si="97"/>
        <v>0</v>
      </c>
      <c r="J1589" s="460">
        <f t="shared" si="99"/>
        <v>0</v>
      </c>
      <c r="K1589" s="9"/>
      <c r="P1589" s="2"/>
      <c r="Q1589" s="27"/>
      <c r="R1589" s="2"/>
      <c r="S1589" s="2"/>
      <c r="T1589" s="2"/>
      <c r="U1589" s="2"/>
      <c r="V1589" s="2"/>
      <c r="W1589" s="2"/>
    </row>
    <row r="1590" spans="2:23" ht="15" customHeight="1" x14ac:dyDescent="0.35">
      <c r="B1590" s="349"/>
      <c r="C1590" s="715" t="str">
        <f t="shared" si="98"/>
        <v/>
      </c>
      <c r="D1590" s="458">
        <f>IF(ISNUMBER(Summary!$D$17), DATE(Summary!$D$17, 1, 1) + INT((ROW(B1552)-1)/24), DATE(2024, 1, 1) + INT((ROW(B1552)-1)/24))</f>
        <v>45356</v>
      </c>
      <c r="E1590" s="459">
        <v>0.62500000000000011</v>
      </c>
      <c r="F1590" s="780"/>
      <c r="G1590" s="780"/>
      <c r="H1590" s="460">
        <f t="shared" si="96"/>
        <v>0</v>
      </c>
      <c r="I1590" s="460">
        <f t="shared" si="97"/>
        <v>0</v>
      </c>
      <c r="J1590" s="460">
        <f t="shared" si="99"/>
        <v>0</v>
      </c>
      <c r="K1590" s="9"/>
      <c r="P1590" s="2"/>
      <c r="Q1590" s="27"/>
      <c r="R1590" s="2"/>
      <c r="S1590" s="2"/>
      <c r="T1590" s="2"/>
      <c r="U1590" s="2"/>
      <c r="V1590" s="2"/>
      <c r="W1590" s="2"/>
    </row>
    <row r="1591" spans="2:23" ht="15" customHeight="1" x14ac:dyDescent="0.35">
      <c r="B1591" s="349"/>
      <c r="C1591" s="715" t="str">
        <f t="shared" si="98"/>
        <v/>
      </c>
      <c r="D1591" s="458">
        <f>IF(ISNUMBER(Summary!$D$17), DATE(Summary!$D$17, 1, 1) + INT((ROW(B1553)-1)/24), DATE(2024, 1, 1) + INT((ROW(B1553)-1)/24))</f>
        <v>45356</v>
      </c>
      <c r="E1591" s="459">
        <v>0.66666666666666674</v>
      </c>
      <c r="F1591" s="780"/>
      <c r="G1591" s="780"/>
      <c r="H1591" s="460">
        <f t="shared" si="96"/>
        <v>0</v>
      </c>
      <c r="I1591" s="460">
        <f t="shared" si="97"/>
        <v>0</v>
      </c>
      <c r="J1591" s="460">
        <f t="shared" si="99"/>
        <v>0</v>
      </c>
      <c r="K1591" s="9"/>
      <c r="P1591" s="2"/>
      <c r="Q1591" s="27"/>
      <c r="R1591" s="2"/>
      <c r="S1591" s="2"/>
      <c r="T1591" s="2"/>
      <c r="U1591" s="2"/>
      <c r="V1591" s="2"/>
      <c r="W1591" s="2"/>
    </row>
    <row r="1592" spans="2:23" ht="15" customHeight="1" x14ac:dyDescent="0.35">
      <c r="B1592" s="349"/>
      <c r="C1592" s="715" t="str">
        <f t="shared" si="98"/>
        <v/>
      </c>
      <c r="D1592" s="458">
        <f>IF(ISNUMBER(Summary!$D$17), DATE(Summary!$D$17, 1, 1) + INT((ROW(B1554)-1)/24), DATE(2024, 1, 1) + INT((ROW(B1554)-1)/24))</f>
        <v>45356</v>
      </c>
      <c r="E1592" s="459">
        <v>0.70833333333333337</v>
      </c>
      <c r="F1592" s="780"/>
      <c r="G1592" s="780"/>
      <c r="H1592" s="460">
        <f t="shared" si="96"/>
        <v>0</v>
      </c>
      <c r="I1592" s="460">
        <f t="shared" si="97"/>
        <v>0</v>
      </c>
      <c r="J1592" s="460">
        <f t="shared" si="99"/>
        <v>0</v>
      </c>
      <c r="K1592" s="9"/>
      <c r="P1592" s="2"/>
      <c r="Q1592" s="27"/>
      <c r="R1592" s="2"/>
      <c r="S1592" s="2"/>
      <c r="T1592" s="2"/>
      <c r="U1592" s="2"/>
      <c r="V1592" s="2"/>
      <c r="W1592" s="2"/>
    </row>
    <row r="1593" spans="2:23" ht="15" customHeight="1" x14ac:dyDescent="0.35">
      <c r="B1593" s="349"/>
      <c r="C1593" s="715" t="str">
        <f t="shared" si="98"/>
        <v/>
      </c>
      <c r="D1593" s="458">
        <f>IF(ISNUMBER(Summary!$D$17), DATE(Summary!$D$17, 1, 1) + INT((ROW(B1555)-1)/24), DATE(2024, 1, 1) + INT((ROW(B1555)-1)/24))</f>
        <v>45356</v>
      </c>
      <c r="E1593" s="459">
        <v>0.75000000000000011</v>
      </c>
      <c r="F1593" s="780"/>
      <c r="G1593" s="780"/>
      <c r="H1593" s="460">
        <f t="shared" si="96"/>
        <v>0</v>
      </c>
      <c r="I1593" s="460">
        <f t="shared" si="97"/>
        <v>0</v>
      </c>
      <c r="J1593" s="460">
        <f t="shared" si="99"/>
        <v>0</v>
      </c>
      <c r="K1593" s="9"/>
      <c r="P1593" s="2"/>
      <c r="Q1593" s="27"/>
      <c r="R1593" s="2"/>
      <c r="S1593" s="2"/>
      <c r="T1593" s="2"/>
      <c r="U1593" s="2"/>
      <c r="V1593" s="2"/>
      <c r="W1593" s="2"/>
    </row>
    <row r="1594" spans="2:23" ht="15" customHeight="1" x14ac:dyDescent="0.35">
      <c r="B1594" s="349"/>
      <c r="C1594" s="715" t="str">
        <f t="shared" si="98"/>
        <v/>
      </c>
      <c r="D1594" s="458">
        <f>IF(ISNUMBER(Summary!$D$17), DATE(Summary!$D$17, 1, 1) + INT((ROW(B1556)-1)/24), DATE(2024, 1, 1) + INT((ROW(B1556)-1)/24))</f>
        <v>45356</v>
      </c>
      <c r="E1594" s="459">
        <v>0.79166666666666674</v>
      </c>
      <c r="F1594" s="780"/>
      <c r="G1594" s="780"/>
      <c r="H1594" s="460">
        <f t="shared" si="96"/>
        <v>0</v>
      </c>
      <c r="I1594" s="460">
        <f t="shared" si="97"/>
        <v>0</v>
      </c>
      <c r="J1594" s="460">
        <f t="shared" si="99"/>
        <v>0</v>
      </c>
      <c r="K1594" s="9"/>
      <c r="P1594" s="2"/>
      <c r="Q1594" s="27"/>
      <c r="R1594" s="2"/>
      <c r="S1594" s="2"/>
      <c r="T1594" s="2"/>
      <c r="U1594" s="2"/>
      <c r="V1594" s="2"/>
      <c r="W1594" s="2"/>
    </row>
    <row r="1595" spans="2:23" ht="15" customHeight="1" x14ac:dyDescent="0.35">
      <c r="B1595" s="349"/>
      <c r="C1595" s="715" t="str">
        <f t="shared" si="98"/>
        <v/>
      </c>
      <c r="D1595" s="458">
        <f>IF(ISNUMBER(Summary!$D$17), DATE(Summary!$D$17, 1, 1) + INT((ROW(B1557)-1)/24), DATE(2024, 1, 1) + INT((ROW(B1557)-1)/24))</f>
        <v>45356</v>
      </c>
      <c r="E1595" s="459">
        <v>0.83333333333333337</v>
      </c>
      <c r="F1595" s="780"/>
      <c r="G1595" s="780"/>
      <c r="H1595" s="460">
        <f t="shared" si="96"/>
        <v>0</v>
      </c>
      <c r="I1595" s="460">
        <f t="shared" si="97"/>
        <v>0</v>
      </c>
      <c r="J1595" s="460">
        <f t="shared" si="99"/>
        <v>0</v>
      </c>
      <c r="K1595" s="9"/>
      <c r="P1595" s="2"/>
      <c r="Q1595" s="27"/>
      <c r="R1595" s="2"/>
      <c r="S1595" s="2"/>
      <c r="T1595" s="2"/>
      <c r="U1595" s="2"/>
      <c r="V1595" s="2"/>
      <c r="W1595" s="2"/>
    </row>
    <row r="1596" spans="2:23" ht="15" customHeight="1" x14ac:dyDescent="0.35">
      <c r="B1596" s="349"/>
      <c r="C1596" s="715" t="str">
        <f t="shared" si="98"/>
        <v/>
      </c>
      <c r="D1596" s="458">
        <f>IF(ISNUMBER(Summary!$D$17), DATE(Summary!$D$17, 1, 1) + INT((ROW(B1558)-1)/24), DATE(2024, 1, 1) + INT((ROW(B1558)-1)/24))</f>
        <v>45356</v>
      </c>
      <c r="E1596" s="459">
        <v>0.87500000000000011</v>
      </c>
      <c r="F1596" s="780"/>
      <c r="G1596" s="780"/>
      <c r="H1596" s="460">
        <f t="shared" si="96"/>
        <v>0</v>
      </c>
      <c r="I1596" s="460">
        <f t="shared" si="97"/>
        <v>0</v>
      </c>
      <c r="J1596" s="460">
        <f t="shared" si="99"/>
        <v>0</v>
      </c>
      <c r="K1596" s="9"/>
      <c r="P1596" s="2"/>
      <c r="Q1596" s="27"/>
      <c r="R1596" s="2"/>
      <c r="S1596" s="2"/>
      <c r="T1596" s="2"/>
      <c r="U1596" s="2"/>
      <c r="V1596" s="2"/>
      <c r="W1596" s="2"/>
    </row>
    <row r="1597" spans="2:23" ht="15" customHeight="1" x14ac:dyDescent="0.35">
      <c r="B1597" s="349"/>
      <c r="C1597" s="715" t="str">
        <f t="shared" si="98"/>
        <v/>
      </c>
      <c r="D1597" s="458">
        <f>IF(ISNUMBER(Summary!$D$17), DATE(Summary!$D$17, 1, 1) + INT((ROW(B1559)-1)/24), DATE(2024, 1, 1) + INT((ROW(B1559)-1)/24))</f>
        <v>45356</v>
      </c>
      <c r="E1597" s="459">
        <v>0.91666666666666674</v>
      </c>
      <c r="F1597" s="780"/>
      <c r="G1597" s="780"/>
      <c r="H1597" s="460">
        <f t="shared" si="96"/>
        <v>0</v>
      </c>
      <c r="I1597" s="460">
        <f t="shared" si="97"/>
        <v>0</v>
      </c>
      <c r="J1597" s="460">
        <f t="shared" si="99"/>
        <v>0</v>
      </c>
      <c r="K1597" s="9"/>
      <c r="P1597" s="2"/>
      <c r="Q1597" s="27"/>
      <c r="R1597" s="2"/>
      <c r="S1597" s="2"/>
      <c r="T1597" s="2"/>
      <c r="U1597" s="2"/>
      <c r="V1597" s="2"/>
      <c r="W1597" s="2"/>
    </row>
    <row r="1598" spans="2:23" ht="15" customHeight="1" x14ac:dyDescent="0.35">
      <c r="B1598" s="349"/>
      <c r="C1598" s="715" t="str">
        <f t="shared" si="98"/>
        <v/>
      </c>
      <c r="D1598" s="458">
        <f>IF(ISNUMBER(Summary!$D$17), DATE(Summary!$D$17, 1, 1) + INT((ROW(B1560)-1)/24), DATE(2024, 1, 1) + INT((ROW(B1560)-1)/24))</f>
        <v>45356</v>
      </c>
      <c r="E1598" s="459">
        <v>0.95833333333333337</v>
      </c>
      <c r="F1598" s="780"/>
      <c r="G1598" s="780"/>
      <c r="H1598" s="460">
        <f t="shared" si="96"/>
        <v>0</v>
      </c>
      <c r="I1598" s="460">
        <f t="shared" si="97"/>
        <v>0</v>
      </c>
      <c r="J1598" s="460">
        <f t="shared" si="99"/>
        <v>0</v>
      </c>
      <c r="K1598" s="9"/>
      <c r="P1598" s="2"/>
      <c r="Q1598" s="27"/>
      <c r="R1598" s="2"/>
      <c r="S1598" s="2"/>
      <c r="T1598" s="2"/>
      <c r="U1598" s="2"/>
      <c r="V1598" s="2"/>
      <c r="W1598" s="2"/>
    </row>
    <row r="1599" spans="2:23" ht="15" customHeight="1" x14ac:dyDescent="0.35">
      <c r="B1599" s="457"/>
      <c r="C1599" s="715">
        <f t="shared" si="98"/>
        <v>45357</v>
      </c>
      <c r="D1599" s="458">
        <f>IF(ISNUMBER(Summary!$D$17), DATE(Summary!$D$17, 1, 1) + INT((ROW(B1561)-1)/24), DATE(2024, 1, 1) + INT((ROW(B1561)-1)/24))</f>
        <v>45357</v>
      </c>
      <c r="E1599" s="459">
        <v>3.1225022567582528E-17</v>
      </c>
      <c r="F1599" s="780"/>
      <c r="G1599" s="780"/>
      <c r="H1599" s="460">
        <f t="shared" si="96"/>
        <v>0</v>
      </c>
      <c r="I1599" s="460">
        <f t="shared" si="97"/>
        <v>0</v>
      </c>
      <c r="J1599" s="460">
        <f t="shared" si="99"/>
        <v>0</v>
      </c>
      <c r="K1599" s="9"/>
      <c r="P1599" s="2"/>
      <c r="Q1599" s="27"/>
      <c r="R1599" s="2"/>
      <c r="S1599" s="2"/>
      <c r="T1599" s="2"/>
      <c r="U1599" s="2"/>
      <c r="V1599" s="2"/>
      <c r="W1599" s="2"/>
    </row>
    <row r="1600" spans="2:23" ht="15" customHeight="1" x14ac:dyDescent="0.35">
      <c r="B1600" s="349"/>
      <c r="C1600" s="715" t="str">
        <f t="shared" si="98"/>
        <v/>
      </c>
      <c r="D1600" s="458">
        <f>IF(ISNUMBER(Summary!$D$17), DATE(Summary!$D$17, 1, 1) + INT((ROW(B1562)-1)/24), DATE(2024, 1, 1) + INT((ROW(B1562)-1)/24))</f>
        <v>45357</v>
      </c>
      <c r="E1600" s="459">
        <v>4.1666666666666699E-2</v>
      </c>
      <c r="F1600" s="780"/>
      <c r="G1600" s="780"/>
      <c r="H1600" s="460">
        <f t="shared" si="96"/>
        <v>0</v>
      </c>
      <c r="I1600" s="460">
        <f t="shared" si="97"/>
        <v>0</v>
      </c>
      <c r="J1600" s="460">
        <f t="shared" si="99"/>
        <v>0</v>
      </c>
      <c r="K1600" s="9"/>
      <c r="P1600" s="2"/>
      <c r="Q1600" s="27"/>
      <c r="R1600" s="2"/>
      <c r="S1600" s="2"/>
      <c r="T1600" s="2"/>
      <c r="U1600" s="2"/>
      <c r="V1600" s="2"/>
      <c r="W1600" s="2"/>
    </row>
    <row r="1601" spans="2:23" ht="15" customHeight="1" x14ac:dyDescent="0.35">
      <c r="B1601" s="349"/>
      <c r="C1601" s="715" t="str">
        <f t="shared" si="98"/>
        <v/>
      </c>
      <c r="D1601" s="458">
        <f>IF(ISNUMBER(Summary!$D$17), DATE(Summary!$D$17, 1, 1) + INT((ROW(B1563)-1)/24), DATE(2024, 1, 1) + INT((ROW(B1563)-1)/24))</f>
        <v>45357</v>
      </c>
      <c r="E1601" s="459">
        <v>8.333333333333337E-2</v>
      </c>
      <c r="F1601" s="780"/>
      <c r="G1601" s="780"/>
      <c r="H1601" s="460">
        <f t="shared" si="96"/>
        <v>0</v>
      </c>
      <c r="I1601" s="460">
        <f t="shared" si="97"/>
        <v>0</v>
      </c>
      <c r="J1601" s="460">
        <f t="shared" si="99"/>
        <v>0</v>
      </c>
      <c r="K1601" s="9"/>
      <c r="P1601" s="2"/>
      <c r="Q1601" s="27"/>
      <c r="R1601" s="2"/>
      <c r="S1601" s="2"/>
      <c r="T1601" s="2"/>
      <c r="U1601" s="2"/>
      <c r="V1601" s="2"/>
      <c r="W1601" s="2"/>
    </row>
    <row r="1602" spans="2:23" ht="15" customHeight="1" x14ac:dyDescent="0.35">
      <c r="B1602" s="349"/>
      <c r="C1602" s="715" t="str">
        <f t="shared" si="98"/>
        <v/>
      </c>
      <c r="D1602" s="458">
        <f>IF(ISNUMBER(Summary!$D$17), DATE(Summary!$D$17, 1, 1) + INT((ROW(B1564)-1)/24), DATE(2024, 1, 1) + INT((ROW(B1564)-1)/24))</f>
        <v>45357</v>
      </c>
      <c r="E1602" s="459">
        <v>0.12500000000000006</v>
      </c>
      <c r="F1602" s="780"/>
      <c r="G1602" s="780"/>
      <c r="H1602" s="460">
        <f t="shared" si="96"/>
        <v>0</v>
      </c>
      <c r="I1602" s="460">
        <f t="shared" si="97"/>
        <v>0</v>
      </c>
      <c r="J1602" s="460">
        <f t="shared" si="99"/>
        <v>0</v>
      </c>
      <c r="K1602" s="9"/>
      <c r="P1602" s="2"/>
      <c r="Q1602" s="27"/>
      <c r="R1602" s="2"/>
      <c r="S1602" s="2"/>
      <c r="T1602" s="2"/>
      <c r="U1602" s="2"/>
      <c r="V1602" s="2"/>
      <c r="W1602" s="2"/>
    </row>
    <row r="1603" spans="2:23" ht="15" customHeight="1" x14ac:dyDescent="0.35">
      <c r="B1603" s="349"/>
      <c r="C1603" s="715" t="str">
        <f t="shared" si="98"/>
        <v/>
      </c>
      <c r="D1603" s="458">
        <f>IF(ISNUMBER(Summary!$D$17), DATE(Summary!$D$17, 1, 1) + INT((ROW(B1565)-1)/24), DATE(2024, 1, 1) + INT((ROW(B1565)-1)/24))</f>
        <v>45357</v>
      </c>
      <c r="E1603" s="459">
        <v>0.16666666666666669</v>
      </c>
      <c r="F1603" s="780"/>
      <c r="G1603" s="780"/>
      <c r="H1603" s="460">
        <f t="shared" si="96"/>
        <v>0</v>
      </c>
      <c r="I1603" s="460">
        <f t="shared" si="97"/>
        <v>0</v>
      </c>
      <c r="J1603" s="460">
        <f t="shared" si="99"/>
        <v>0</v>
      </c>
      <c r="K1603" s="9"/>
      <c r="P1603" s="2"/>
      <c r="Q1603" s="27"/>
      <c r="R1603" s="2"/>
      <c r="S1603" s="2"/>
      <c r="T1603" s="2"/>
      <c r="U1603" s="2"/>
      <c r="V1603" s="2"/>
      <c r="W1603" s="2"/>
    </row>
    <row r="1604" spans="2:23" ht="15" customHeight="1" x14ac:dyDescent="0.35">
      <c r="B1604" s="349"/>
      <c r="C1604" s="715" t="str">
        <f t="shared" si="98"/>
        <v/>
      </c>
      <c r="D1604" s="458">
        <f>IF(ISNUMBER(Summary!$D$17), DATE(Summary!$D$17, 1, 1) + INT((ROW(B1566)-1)/24), DATE(2024, 1, 1) + INT((ROW(B1566)-1)/24))</f>
        <v>45357</v>
      </c>
      <c r="E1604" s="459">
        <v>0.20833333333333337</v>
      </c>
      <c r="F1604" s="780"/>
      <c r="G1604" s="780"/>
      <c r="H1604" s="460">
        <f t="shared" si="96"/>
        <v>0</v>
      </c>
      <c r="I1604" s="460">
        <f t="shared" si="97"/>
        <v>0</v>
      </c>
      <c r="J1604" s="460">
        <f t="shared" si="99"/>
        <v>0</v>
      </c>
      <c r="K1604" s="9"/>
      <c r="P1604" s="2"/>
      <c r="Q1604" s="27"/>
      <c r="R1604" s="2"/>
      <c r="S1604" s="2"/>
      <c r="T1604" s="2"/>
      <c r="U1604" s="2"/>
      <c r="V1604" s="2"/>
      <c r="W1604" s="2"/>
    </row>
    <row r="1605" spans="2:23" ht="15" customHeight="1" x14ac:dyDescent="0.35">
      <c r="B1605" s="349"/>
      <c r="C1605" s="715" t="str">
        <f t="shared" si="98"/>
        <v/>
      </c>
      <c r="D1605" s="458">
        <f>IF(ISNUMBER(Summary!$D$17), DATE(Summary!$D$17, 1, 1) + INT((ROW(B1567)-1)/24), DATE(2024, 1, 1) + INT((ROW(B1567)-1)/24))</f>
        <v>45357</v>
      </c>
      <c r="E1605" s="459">
        <v>0.25</v>
      </c>
      <c r="F1605" s="780"/>
      <c r="G1605" s="780"/>
      <c r="H1605" s="460">
        <f t="shared" si="96"/>
        <v>0</v>
      </c>
      <c r="I1605" s="460">
        <f t="shared" si="97"/>
        <v>0</v>
      </c>
      <c r="J1605" s="460">
        <f t="shared" si="99"/>
        <v>0</v>
      </c>
      <c r="K1605" s="9"/>
      <c r="P1605" s="2"/>
      <c r="Q1605" s="27"/>
      <c r="R1605" s="2"/>
      <c r="S1605" s="2"/>
      <c r="T1605" s="2"/>
      <c r="U1605" s="2"/>
      <c r="V1605" s="2"/>
      <c r="W1605" s="2"/>
    </row>
    <row r="1606" spans="2:23" ht="15" customHeight="1" x14ac:dyDescent="0.35">
      <c r="B1606" s="349"/>
      <c r="C1606" s="715" t="str">
        <f t="shared" si="98"/>
        <v/>
      </c>
      <c r="D1606" s="458">
        <f>IF(ISNUMBER(Summary!$D$17), DATE(Summary!$D$17, 1, 1) + INT((ROW(B1568)-1)/24), DATE(2024, 1, 1) + INT((ROW(B1568)-1)/24))</f>
        <v>45357</v>
      </c>
      <c r="E1606" s="459">
        <v>0.29166666666666669</v>
      </c>
      <c r="F1606" s="780"/>
      <c r="G1606" s="780"/>
      <c r="H1606" s="460">
        <f t="shared" si="96"/>
        <v>0</v>
      </c>
      <c r="I1606" s="460">
        <f t="shared" si="97"/>
        <v>0</v>
      </c>
      <c r="J1606" s="460">
        <f t="shared" si="99"/>
        <v>0</v>
      </c>
      <c r="K1606" s="9"/>
      <c r="P1606" s="2"/>
      <c r="Q1606" s="27"/>
      <c r="R1606" s="2"/>
      <c r="S1606" s="2"/>
      <c r="T1606" s="2"/>
      <c r="U1606" s="2"/>
      <c r="V1606" s="2"/>
      <c r="W1606" s="2"/>
    </row>
    <row r="1607" spans="2:23" ht="15" customHeight="1" x14ac:dyDescent="0.35">
      <c r="B1607" s="349"/>
      <c r="C1607" s="715" t="str">
        <f t="shared" si="98"/>
        <v/>
      </c>
      <c r="D1607" s="458">
        <f>IF(ISNUMBER(Summary!$D$17), DATE(Summary!$D$17, 1, 1) + INT((ROW(B1569)-1)/24), DATE(2024, 1, 1) + INT((ROW(B1569)-1)/24))</f>
        <v>45357</v>
      </c>
      <c r="E1607" s="459">
        <v>0.33333333333333337</v>
      </c>
      <c r="F1607" s="780"/>
      <c r="G1607" s="780"/>
      <c r="H1607" s="460">
        <f t="shared" si="96"/>
        <v>0</v>
      </c>
      <c r="I1607" s="460">
        <f t="shared" si="97"/>
        <v>0</v>
      </c>
      <c r="J1607" s="460">
        <f t="shared" si="99"/>
        <v>0</v>
      </c>
      <c r="K1607" s="9"/>
      <c r="P1607" s="2"/>
      <c r="Q1607" s="27"/>
      <c r="R1607" s="2"/>
      <c r="S1607" s="2"/>
      <c r="T1607" s="2"/>
      <c r="U1607" s="2"/>
      <c r="V1607" s="2"/>
      <c r="W1607" s="2"/>
    </row>
    <row r="1608" spans="2:23" ht="15" customHeight="1" x14ac:dyDescent="0.35">
      <c r="B1608" s="349"/>
      <c r="C1608" s="715" t="str">
        <f t="shared" si="98"/>
        <v/>
      </c>
      <c r="D1608" s="458">
        <f>IF(ISNUMBER(Summary!$D$17), DATE(Summary!$D$17, 1, 1) + INT((ROW(B1570)-1)/24), DATE(2024, 1, 1) + INT((ROW(B1570)-1)/24))</f>
        <v>45357</v>
      </c>
      <c r="E1608" s="459">
        <v>0.375</v>
      </c>
      <c r="F1608" s="780"/>
      <c r="G1608" s="780"/>
      <c r="H1608" s="460">
        <f t="shared" si="96"/>
        <v>0</v>
      </c>
      <c r="I1608" s="460">
        <f t="shared" si="97"/>
        <v>0</v>
      </c>
      <c r="J1608" s="460">
        <f t="shared" si="99"/>
        <v>0</v>
      </c>
      <c r="K1608" s="9"/>
      <c r="P1608" s="2"/>
      <c r="Q1608" s="27"/>
      <c r="R1608" s="2"/>
      <c r="S1608" s="2"/>
      <c r="T1608" s="2"/>
      <c r="U1608" s="2"/>
      <c r="V1608" s="2"/>
      <c r="W1608" s="2"/>
    </row>
    <row r="1609" spans="2:23" ht="15" customHeight="1" x14ac:dyDescent="0.35">
      <c r="B1609" s="349"/>
      <c r="C1609" s="715" t="str">
        <f t="shared" si="98"/>
        <v/>
      </c>
      <c r="D1609" s="458">
        <f>IF(ISNUMBER(Summary!$D$17), DATE(Summary!$D$17, 1, 1) + INT((ROW(B1571)-1)/24), DATE(2024, 1, 1) + INT((ROW(B1571)-1)/24))</f>
        <v>45357</v>
      </c>
      <c r="E1609" s="459">
        <v>0.41666666666666669</v>
      </c>
      <c r="F1609" s="780"/>
      <c r="G1609" s="780"/>
      <c r="H1609" s="460">
        <f t="shared" si="96"/>
        <v>0</v>
      </c>
      <c r="I1609" s="460">
        <f t="shared" si="97"/>
        <v>0</v>
      </c>
      <c r="J1609" s="460">
        <f t="shared" si="99"/>
        <v>0</v>
      </c>
      <c r="K1609" s="9"/>
      <c r="P1609" s="2"/>
      <c r="Q1609" s="27"/>
      <c r="R1609" s="2"/>
      <c r="S1609" s="2"/>
      <c r="T1609" s="2"/>
      <c r="U1609" s="2"/>
      <c r="V1609" s="2"/>
      <c r="W1609" s="2"/>
    </row>
    <row r="1610" spans="2:23" ht="15" customHeight="1" x14ac:dyDescent="0.35">
      <c r="B1610" s="349"/>
      <c r="C1610" s="715" t="str">
        <f t="shared" si="98"/>
        <v/>
      </c>
      <c r="D1610" s="458">
        <f>IF(ISNUMBER(Summary!$D$17), DATE(Summary!$D$17, 1, 1) + INT((ROW(B1572)-1)/24), DATE(2024, 1, 1) + INT((ROW(B1572)-1)/24))</f>
        <v>45357</v>
      </c>
      <c r="E1610" s="459">
        <v>0.45833333333333337</v>
      </c>
      <c r="F1610" s="780"/>
      <c r="G1610" s="780"/>
      <c r="H1610" s="460">
        <f t="shared" si="96"/>
        <v>0</v>
      </c>
      <c r="I1610" s="460">
        <f t="shared" si="97"/>
        <v>0</v>
      </c>
      <c r="J1610" s="460">
        <f t="shared" si="99"/>
        <v>0</v>
      </c>
      <c r="K1610" s="9"/>
      <c r="P1610" s="2"/>
      <c r="Q1610" s="27"/>
      <c r="R1610" s="2"/>
      <c r="S1610" s="2"/>
      <c r="T1610" s="2"/>
      <c r="U1610" s="2"/>
      <c r="V1610" s="2"/>
      <c r="W1610" s="2"/>
    </row>
    <row r="1611" spans="2:23" ht="15" customHeight="1" x14ac:dyDescent="0.35">
      <c r="B1611" s="349"/>
      <c r="C1611" s="715" t="str">
        <f t="shared" si="98"/>
        <v/>
      </c>
      <c r="D1611" s="458">
        <f>IF(ISNUMBER(Summary!$D$17), DATE(Summary!$D$17, 1, 1) + INT((ROW(B1573)-1)/24), DATE(2024, 1, 1) + INT((ROW(B1573)-1)/24))</f>
        <v>45357</v>
      </c>
      <c r="E1611" s="459">
        <v>0.50000000000000011</v>
      </c>
      <c r="F1611" s="780"/>
      <c r="G1611" s="780"/>
      <c r="H1611" s="460">
        <f t="shared" si="96"/>
        <v>0</v>
      </c>
      <c r="I1611" s="460">
        <f t="shared" si="97"/>
        <v>0</v>
      </c>
      <c r="J1611" s="460">
        <f t="shared" si="99"/>
        <v>0</v>
      </c>
      <c r="K1611" s="9"/>
      <c r="P1611" s="2"/>
      <c r="Q1611" s="27"/>
      <c r="R1611" s="2"/>
      <c r="S1611" s="2"/>
      <c r="T1611" s="2"/>
      <c r="U1611" s="2"/>
      <c r="V1611" s="2"/>
      <c r="W1611" s="2"/>
    </row>
    <row r="1612" spans="2:23" ht="15" customHeight="1" x14ac:dyDescent="0.35">
      <c r="B1612" s="349"/>
      <c r="C1612" s="715" t="str">
        <f t="shared" si="98"/>
        <v/>
      </c>
      <c r="D1612" s="458">
        <f>IF(ISNUMBER(Summary!$D$17), DATE(Summary!$D$17, 1, 1) + INT((ROW(B1574)-1)/24), DATE(2024, 1, 1) + INT((ROW(B1574)-1)/24))</f>
        <v>45357</v>
      </c>
      <c r="E1612" s="459">
        <v>0.54166666666666674</v>
      </c>
      <c r="F1612" s="780"/>
      <c r="G1612" s="780"/>
      <c r="H1612" s="460">
        <f t="shared" si="96"/>
        <v>0</v>
      </c>
      <c r="I1612" s="460">
        <f t="shared" si="97"/>
        <v>0</v>
      </c>
      <c r="J1612" s="460">
        <f t="shared" si="99"/>
        <v>0</v>
      </c>
      <c r="K1612" s="9"/>
      <c r="P1612" s="2"/>
      <c r="Q1612" s="27"/>
      <c r="R1612" s="2"/>
      <c r="S1612" s="2"/>
      <c r="T1612" s="2"/>
      <c r="U1612" s="2"/>
      <c r="V1612" s="2"/>
      <c r="W1612" s="2"/>
    </row>
    <row r="1613" spans="2:23" ht="15" customHeight="1" x14ac:dyDescent="0.35">
      <c r="B1613" s="349"/>
      <c r="C1613" s="715" t="str">
        <f t="shared" si="98"/>
        <v/>
      </c>
      <c r="D1613" s="458">
        <f>IF(ISNUMBER(Summary!$D$17), DATE(Summary!$D$17, 1, 1) + INT((ROW(B1575)-1)/24), DATE(2024, 1, 1) + INT((ROW(B1575)-1)/24))</f>
        <v>45357</v>
      </c>
      <c r="E1613" s="459">
        <v>0.58333333333333337</v>
      </c>
      <c r="F1613" s="780"/>
      <c r="G1613" s="780"/>
      <c r="H1613" s="460">
        <f t="shared" si="96"/>
        <v>0</v>
      </c>
      <c r="I1613" s="460">
        <f t="shared" si="97"/>
        <v>0</v>
      </c>
      <c r="J1613" s="460">
        <f t="shared" si="99"/>
        <v>0</v>
      </c>
      <c r="K1613" s="9"/>
      <c r="P1613" s="2"/>
      <c r="Q1613" s="27"/>
      <c r="R1613" s="2"/>
      <c r="S1613" s="2"/>
      <c r="T1613" s="2"/>
      <c r="U1613" s="2"/>
      <c r="V1613" s="2"/>
      <c r="W1613" s="2"/>
    </row>
    <row r="1614" spans="2:23" ht="15" customHeight="1" x14ac:dyDescent="0.35">
      <c r="B1614" s="349"/>
      <c r="C1614" s="715" t="str">
        <f t="shared" si="98"/>
        <v/>
      </c>
      <c r="D1614" s="458">
        <f>IF(ISNUMBER(Summary!$D$17), DATE(Summary!$D$17, 1, 1) + INT((ROW(B1576)-1)/24), DATE(2024, 1, 1) + INT((ROW(B1576)-1)/24))</f>
        <v>45357</v>
      </c>
      <c r="E1614" s="459">
        <v>0.62500000000000011</v>
      </c>
      <c r="F1614" s="780"/>
      <c r="G1614" s="780"/>
      <c r="H1614" s="460">
        <f t="shared" si="96"/>
        <v>0</v>
      </c>
      <c r="I1614" s="460">
        <f t="shared" si="97"/>
        <v>0</v>
      </c>
      <c r="J1614" s="460">
        <f t="shared" si="99"/>
        <v>0</v>
      </c>
      <c r="K1614" s="9"/>
      <c r="P1614" s="2"/>
      <c r="Q1614" s="27"/>
      <c r="R1614" s="2"/>
      <c r="S1614" s="2"/>
      <c r="T1614" s="2"/>
      <c r="U1614" s="2"/>
      <c r="V1614" s="2"/>
      <c r="W1614" s="2"/>
    </row>
    <row r="1615" spans="2:23" ht="15" customHeight="1" x14ac:dyDescent="0.35">
      <c r="B1615" s="349"/>
      <c r="C1615" s="715" t="str">
        <f t="shared" si="98"/>
        <v/>
      </c>
      <c r="D1615" s="458">
        <f>IF(ISNUMBER(Summary!$D$17), DATE(Summary!$D$17, 1, 1) + INT((ROW(B1577)-1)/24), DATE(2024, 1, 1) + INT((ROW(B1577)-1)/24))</f>
        <v>45357</v>
      </c>
      <c r="E1615" s="459">
        <v>0.66666666666666674</v>
      </c>
      <c r="F1615" s="780"/>
      <c r="G1615" s="780"/>
      <c r="H1615" s="460">
        <f t="shared" si="96"/>
        <v>0</v>
      </c>
      <c r="I1615" s="460">
        <f t="shared" si="97"/>
        <v>0</v>
      </c>
      <c r="J1615" s="460">
        <f t="shared" si="99"/>
        <v>0</v>
      </c>
      <c r="K1615" s="9"/>
      <c r="P1615" s="2"/>
      <c r="Q1615" s="27"/>
      <c r="R1615" s="2"/>
      <c r="S1615" s="2"/>
      <c r="T1615" s="2"/>
      <c r="U1615" s="2"/>
      <c r="V1615" s="2"/>
      <c r="W1615" s="2"/>
    </row>
    <row r="1616" spans="2:23" ht="15" customHeight="1" x14ac:dyDescent="0.35">
      <c r="B1616" s="349"/>
      <c r="C1616" s="715" t="str">
        <f t="shared" si="98"/>
        <v/>
      </c>
      <c r="D1616" s="458">
        <f>IF(ISNUMBER(Summary!$D$17), DATE(Summary!$D$17, 1, 1) + INT((ROW(B1578)-1)/24), DATE(2024, 1, 1) + INT((ROW(B1578)-1)/24))</f>
        <v>45357</v>
      </c>
      <c r="E1616" s="459">
        <v>0.70833333333333337</v>
      </c>
      <c r="F1616" s="780"/>
      <c r="G1616" s="780"/>
      <c r="H1616" s="460">
        <f t="shared" si="96"/>
        <v>0</v>
      </c>
      <c r="I1616" s="460">
        <f t="shared" si="97"/>
        <v>0</v>
      </c>
      <c r="J1616" s="460">
        <f t="shared" si="99"/>
        <v>0</v>
      </c>
      <c r="K1616" s="9"/>
      <c r="P1616" s="2"/>
      <c r="Q1616" s="27"/>
      <c r="R1616" s="2"/>
      <c r="S1616" s="2"/>
      <c r="T1616" s="2"/>
      <c r="U1616" s="2"/>
      <c r="V1616" s="2"/>
      <c r="W1616" s="2"/>
    </row>
    <row r="1617" spans="2:23" ht="15" customHeight="1" x14ac:dyDescent="0.35">
      <c r="B1617" s="349"/>
      <c r="C1617" s="715" t="str">
        <f t="shared" si="98"/>
        <v/>
      </c>
      <c r="D1617" s="458">
        <f>IF(ISNUMBER(Summary!$D$17), DATE(Summary!$D$17, 1, 1) + INT((ROW(B1579)-1)/24), DATE(2024, 1, 1) + INT((ROW(B1579)-1)/24))</f>
        <v>45357</v>
      </c>
      <c r="E1617" s="459">
        <v>0.75000000000000011</v>
      </c>
      <c r="F1617" s="780"/>
      <c r="G1617" s="780"/>
      <c r="H1617" s="460">
        <f t="shared" si="96"/>
        <v>0</v>
      </c>
      <c r="I1617" s="460">
        <f t="shared" si="97"/>
        <v>0</v>
      </c>
      <c r="J1617" s="460">
        <f t="shared" si="99"/>
        <v>0</v>
      </c>
      <c r="K1617" s="9"/>
      <c r="P1617" s="2"/>
      <c r="Q1617" s="27"/>
      <c r="R1617" s="2"/>
      <c r="S1617" s="2"/>
      <c r="T1617" s="2"/>
      <c r="U1617" s="2"/>
      <c r="V1617" s="2"/>
      <c r="W1617" s="2"/>
    </row>
    <row r="1618" spans="2:23" ht="15" customHeight="1" x14ac:dyDescent="0.35">
      <c r="B1618" s="349"/>
      <c r="C1618" s="715" t="str">
        <f t="shared" si="98"/>
        <v/>
      </c>
      <c r="D1618" s="458">
        <f>IF(ISNUMBER(Summary!$D$17), DATE(Summary!$D$17, 1, 1) + INT((ROW(B1580)-1)/24), DATE(2024, 1, 1) + INT((ROW(B1580)-1)/24))</f>
        <v>45357</v>
      </c>
      <c r="E1618" s="459">
        <v>0.79166666666666674</v>
      </c>
      <c r="F1618" s="780"/>
      <c r="G1618" s="780"/>
      <c r="H1618" s="460">
        <f t="shared" si="96"/>
        <v>0</v>
      </c>
      <c r="I1618" s="460">
        <f t="shared" si="97"/>
        <v>0</v>
      </c>
      <c r="J1618" s="460">
        <f t="shared" si="99"/>
        <v>0</v>
      </c>
      <c r="K1618" s="9"/>
      <c r="P1618" s="2"/>
      <c r="Q1618" s="27"/>
      <c r="R1618" s="2"/>
      <c r="S1618" s="2"/>
      <c r="T1618" s="2"/>
      <c r="U1618" s="2"/>
      <c r="V1618" s="2"/>
      <c r="W1618" s="2"/>
    </row>
    <row r="1619" spans="2:23" ht="15" customHeight="1" x14ac:dyDescent="0.35">
      <c r="B1619" s="349"/>
      <c r="C1619" s="715" t="str">
        <f t="shared" si="98"/>
        <v/>
      </c>
      <c r="D1619" s="458">
        <f>IF(ISNUMBER(Summary!$D$17), DATE(Summary!$D$17, 1, 1) + INT((ROW(B1581)-1)/24), DATE(2024, 1, 1) + INT((ROW(B1581)-1)/24))</f>
        <v>45357</v>
      </c>
      <c r="E1619" s="459">
        <v>0.83333333333333337</v>
      </c>
      <c r="F1619" s="780"/>
      <c r="G1619" s="780"/>
      <c r="H1619" s="460">
        <f t="shared" si="96"/>
        <v>0</v>
      </c>
      <c r="I1619" s="460">
        <f t="shared" si="97"/>
        <v>0</v>
      </c>
      <c r="J1619" s="460">
        <f t="shared" si="99"/>
        <v>0</v>
      </c>
      <c r="K1619" s="9"/>
      <c r="P1619" s="2"/>
      <c r="Q1619" s="27"/>
      <c r="R1619" s="2"/>
      <c r="S1619" s="2"/>
      <c r="T1619" s="2"/>
      <c r="U1619" s="2"/>
      <c r="V1619" s="2"/>
      <c r="W1619" s="2"/>
    </row>
    <row r="1620" spans="2:23" ht="15" customHeight="1" x14ac:dyDescent="0.35">
      <c r="B1620" s="349"/>
      <c r="C1620" s="715" t="str">
        <f t="shared" si="98"/>
        <v/>
      </c>
      <c r="D1620" s="458">
        <f>IF(ISNUMBER(Summary!$D$17), DATE(Summary!$D$17, 1, 1) + INT((ROW(B1582)-1)/24), DATE(2024, 1, 1) + INT((ROW(B1582)-1)/24))</f>
        <v>45357</v>
      </c>
      <c r="E1620" s="459">
        <v>0.87500000000000011</v>
      </c>
      <c r="F1620" s="780"/>
      <c r="G1620" s="780"/>
      <c r="H1620" s="460">
        <f t="shared" si="96"/>
        <v>0</v>
      </c>
      <c r="I1620" s="460">
        <f t="shared" si="97"/>
        <v>0</v>
      </c>
      <c r="J1620" s="460">
        <f t="shared" si="99"/>
        <v>0</v>
      </c>
      <c r="K1620" s="9"/>
      <c r="P1620" s="2"/>
      <c r="Q1620" s="27"/>
      <c r="R1620" s="2"/>
      <c r="S1620" s="2"/>
      <c r="T1620" s="2"/>
      <c r="U1620" s="2"/>
      <c r="V1620" s="2"/>
      <c r="W1620" s="2"/>
    </row>
    <row r="1621" spans="2:23" ht="15" customHeight="1" x14ac:dyDescent="0.35">
      <c r="B1621" s="349"/>
      <c r="C1621" s="715" t="str">
        <f t="shared" si="98"/>
        <v/>
      </c>
      <c r="D1621" s="458">
        <f>IF(ISNUMBER(Summary!$D$17), DATE(Summary!$D$17, 1, 1) + INT((ROW(B1583)-1)/24), DATE(2024, 1, 1) + INT((ROW(B1583)-1)/24))</f>
        <v>45357</v>
      </c>
      <c r="E1621" s="459">
        <v>0.91666666666666674</v>
      </c>
      <c r="F1621" s="780"/>
      <c r="G1621" s="780"/>
      <c r="H1621" s="460">
        <f t="shared" si="96"/>
        <v>0</v>
      </c>
      <c r="I1621" s="460">
        <f t="shared" si="97"/>
        <v>0</v>
      </c>
      <c r="J1621" s="460">
        <f t="shared" si="99"/>
        <v>0</v>
      </c>
      <c r="K1621" s="9"/>
      <c r="P1621" s="2"/>
      <c r="Q1621" s="27"/>
      <c r="R1621" s="2"/>
      <c r="S1621" s="2"/>
      <c r="T1621" s="2"/>
      <c r="U1621" s="2"/>
      <c r="V1621" s="2"/>
      <c r="W1621" s="2"/>
    </row>
    <row r="1622" spans="2:23" ht="15" customHeight="1" x14ac:dyDescent="0.35">
      <c r="B1622" s="349"/>
      <c r="C1622" s="715" t="str">
        <f t="shared" si="98"/>
        <v/>
      </c>
      <c r="D1622" s="458">
        <f>IF(ISNUMBER(Summary!$D$17), DATE(Summary!$D$17, 1, 1) + INT((ROW(B1584)-1)/24), DATE(2024, 1, 1) + INT((ROW(B1584)-1)/24))</f>
        <v>45357</v>
      </c>
      <c r="E1622" s="459">
        <v>0.95833333333333337</v>
      </c>
      <c r="F1622" s="780"/>
      <c r="G1622" s="780"/>
      <c r="H1622" s="460">
        <f t="shared" si="96"/>
        <v>0</v>
      </c>
      <c r="I1622" s="460">
        <f t="shared" si="97"/>
        <v>0</v>
      </c>
      <c r="J1622" s="460">
        <f t="shared" si="99"/>
        <v>0</v>
      </c>
      <c r="K1622" s="9"/>
      <c r="P1622" s="2"/>
      <c r="Q1622" s="27"/>
      <c r="R1622" s="2"/>
      <c r="S1622" s="2"/>
      <c r="T1622" s="2"/>
      <c r="U1622" s="2"/>
      <c r="V1622" s="2"/>
      <c r="W1622" s="2"/>
    </row>
    <row r="1623" spans="2:23" ht="15" customHeight="1" x14ac:dyDescent="0.35">
      <c r="B1623" s="457"/>
      <c r="C1623" s="715">
        <f t="shared" si="98"/>
        <v>45358</v>
      </c>
      <c r="D1623" s="458">
        <f>IF(ISNUMBER(Summary!$D$17), DATE(Summary!$D$17, 1, 1) + INT((ROW(B1585)-1)/24), DATE(2024, 1, 1) + INT((ROW(B1585)-1)/24))</f>
        <v>45358</v>
      </c>
      <c r="E1623" s="459">
        <v>3.1225022567582528E-17</v>
      </c>
      <c r="F1623" s="780"/>
      <c r="G1623" s="780"/>
      <c r="H1623" s="460">
        <f t="shared" si="96"/>
        <v>0</v>
      </c>
      <c r="I1623" s="460">
        <f t="shared" si="97"/>
        <v>0</v>
      </c>
      <c r="J1623" s="460">
        <f t="shared" si="99"/>
        <v>0</v>
      </c>
      <c r="K1623" s="9"/>
      <c r="P1623" s="2"/>
      <c r="Q1623" s="27"/>
      <c r="R1623" s="2"/>
      <c r="S1623" s="2"/>
      <c r="T1623" s="2"/>
      <c r="U1623" s="2"/>
      <c r="V1623" s="2"/>
      <c r="W1623" s="2"/>
    </row>
    <row r="1624" spans="2:23" ht="15" customHeight="1" x14ac:dyDescent="0.35">
      <c r="B1624" s="349"/>
      <c r="C1624" s="715" t="str">
        <f t="shared" si="98"/>
        <v/>
      </c>
      <c r="D1624" s="458">
        <f>IF(ISNUMBER(Summary!$D$17), DATE(Summary!$D$17, 1, 1) + INT((ROW(B1586)-1)/24), DATE(2024, 1, 1) + INT((ROW(B1586)-1)/24))</f>
        <v>45358</v>
      </c>
      <c r="E1624" s="459">
        <v>4.1666666666666699E-2</v>
      </c>
      <c r="F1624" s="780"/>
      <c r="G1624" s="780"/>
      <c r="H1624" s="460">
        <f t="shared" si="96"/>
        <v>0</v>
      </c>
      <c r="I1624" s="460">
        <f t="shared" si="97"/>
        <v>0</v>
      </c>
      <c r="J1624" s="460">
        <f t="shared" si="99"/>
        <v>0</v>
      </c>
      <c r="K1624" s="9"/>
      <c r="P1624" s="2"/>
      <c r="Q1624" s="27"/>
      <c r="R1624" s="2"/>
      <c r="S1624" s="2"/>
      <c r="T1624" s="2"/>
      <c r="U1624" s="2"/>
      <c r="V1624" s="2"/>
      <c r="W1624" s="2"/>
    </row>
    <row r="1625" spans="2:23" ht="15" customHeight="1" x14ac:dyDescent="0.35">
      <c r="B1625" s="349"/>
      <c r="C1625" s="715" t="str">
        <f t="shared" si="98"/>
        <v/>
      </c>
      <c r="D1625" s="458">
        <f>IF(ISNUMBER(Summary!$D$17), DATE(Summary!$D$17, 1, 1) + INT((ROW(B1587)-1)/24), DATE(2024, 1, 1) + INT((ROW(B1587)-1)/24))</f>
        <v>45358</v>
      </c>
      <c r="E1625" s="459">
        <v>8.333333333333337E-2</v>
      </c>
      <c r="F1625" s="780"/>
      <c r="G1625" s="780"/>
      <c r="H1625" s="460">
        <f t="shared" si="96"/>
        <v>0</v>
      </c>
      <c r="I1625" s="460">
        <f t="shared" si="97"/>
        <v>0</v>
      </c>
      <c r="J1625" s="460">
        <f t="shared" si="99"/>
        <v>0</v>
      </c>
      <c r="K1625" s="9"/>
      <c r="P1625" s="2"/>
      <c r="Q1625" s="27"/>
      <c r="R1625" s="2"/>
      <c r="S1625" s="2"/>
      <c r="T1625" s="2"/>
      <c r="U1625" s="2"/>
      <c r="V1625" s="2"/>
      <c r="W1625" s="2"/>
    </row>
    <row r="1626" spans="2:23" ht="15" customHeight="1" x14ac:dyDescent="0.35">
      <c r="B1626" s="349"/>
      <c r="C1626" s="715" t="str">
        <f t="shared" si="98"/>
        <v/>
      </c>
      <c r="D1626" s="458">
        <f>IF(ISNUMBER(Summary!$D$17), DATE(Summary!$D$17, 1, 1) + INT((ROW(B1588)-1)/24), DATE(2024, 1, 1) + INT((ROW(B1588)-1)/24))</f>
        <v>45358</v>
      </c>
      <c r="E1626" s="459">
        <v>0.12500000000000006</v>
      </c>
      <c r="F1626" s="780"/>
      <c r="G1626" s="780"/>
      <c r="H1626" s="460">
        <f t="shared" si="96"/>
        <v>0</v>
      </c>
      <c r="I1626" s="460">
        <f t="shared" si="97"/>
        <v>0</v>
      </c>
      <c r="J1626" s="460">
        <f t="shared" si="99"/>
        <v>0</v>
      </c>
      <c r="K1626" s="9"/>
      <c r="P1626" s="2"/>
      <c r="Q1626" s="27"/>
      <c r="R1626" s="2"/>
      <c r="S1626" s="2"/>
      <c r="T1626" s="2"/>
      <c r="U1626" s="2"/>
      <c r="V1626" s="2"/>
      <c r="W1626" s="2"/>
    </row>
    <row r="1627" spans="2:23" ht="15" customHeight="1" x14ac:dyDescent="0.35">
      <c r="B1627" s="349"/>
      <c r="C1627" s="715" t="str">
        <f t="shared" si="98"/>
        <v/>
      </c>
      <c r="D1627" s="458">
        <f>IF(ISNUMBER(Summary!$D$17), DATE(Summary!$D$17, 1, 1) + INT((ROW(B1589)-1)/24), DATE(2024, 1, 1) + INT((ROW(B1589)-1)/24))</f>
        <v>45358</v>
      </c>
      <c r="E1627" s="459">
        <v>0.16666666666666669</v>
      </c>
      <c r="F1627" s="780"/>
      <c r="G1627" s="780"/>
      <c r="H1627" s="460">
        <f t="shared" si="96"/>
        <v>0</v>
      </c>
      <c r="I1627" s="460">
        <f t="shared" si="97"/>
        <v>0</v>
      </c>
      <c r="J1627" s="460">
        <f t="shared" si="99"/>
        <v>0</v>
      </c>
      <c r="K1627" s="9"/>
      <c r="P1627" s="2"/>
      <c r="Q1627" s="27"/>
      <c r="R1627" s="2"/>
      <c r="S1627" s="2"/>
      <c r="T1627" s="2"/>
      <c r="U1627" s="2"/>
      <c r="V1627" s="2"/>
      <c r="W1627" s="2"/>
    </row>
    <row r="1628" spans="2:23" ht="15" customHeight="1" x14ac:dyDescent="0.35">
      <c r="B1628" s="349"/>
      <c r="C1628" s="715" t="str">
        <f t="shared" si="98"/>
        <v/>
      </c>
      <c r="D1628" s="458">
        <f>IF(ISNUMBER(Summary!$D$17), DATE(Summary!$D$17, 1, 1) + INT((ROW(B1590)-1)/24), DATE(2024, 1, 1) + INT((ROW(B1590)-1)/24))</f>
        <v>45358</v>
      </c>
      <c r="E1628" s="459">
        <v>0.20833333333333337</v>
      </c>
      <c r="F1628" s="780"/>
      <c r="G1628" s="780"/>
      <c r="H1628" s="460">
        <f t="shared" si="96"/>
        <v>0</v>
      </c>
      <c r="I1628" s="460">
        <f t="shared" si="97"/>
        <v>0</v>
      </c>
      <c r="J1628" s="460">
        <f t="shared" si="99"/>
        <v>0</v>
      </c>
      <c r="K1628" s="9"/>
      <c r="P1628" s="2"/>
      <c r="Q1628" s="27"/>
      <c r="R1628" s="2"/>
      <c r="S1628" s="2"/>
      <c r="T1628" s="2"/>
      <c r="U1628" s="2"/>
      <c r="V1628" s="2"/>
      <c r="W1628" s="2"/>
    </row>
    <row r="1629" spans="2:23" ht="15" customHeight="1" x14ac:dyDescent="0.35">
      <c r="B1629" s="349"/>
      <c r="C1629" s="715" t="str">
        <f t="shared" si="98"/>
        <v/>
      </c>
      <c r="D1629" s="458">
        <f>IF(ISNUMBER(Summary!$D$17), DATE(Summary!$D$17, 1, 1) + INT((ROW(B1591)-1)/24), DATE(2024, 1, 1) + INT((ROW(B1591)-1)/24))</f>
        <v>45358</v>
      </c>
      <c r="E1629" s="459">
        <v>0.25</v>
      </c>
      <c r="F1629" s="780"/>
      <c r="G1629" s="780"/>
      <c r="H1629" s="460">
        <f t="shared" si="96"/>
        <v>0</v>
      </c>
      <c r="I1629" s="460">
        <f t="shared" si="97"/>
        <v>0</v>
      </c>
      <c r="J1629" s="460">
        <f t="shared" si="99"/>
        <v>0</v>
      </c>
      <c r="K1629" s="9"/>
      <c r="P1629" s="2"/>
      <c r="Q1629" s="27"/>
      <c r="R1629" s="2"/>
      <c r="S1629" s="2"/>
      <c r="T1629" s="2"/>
      <c r="U1629" s="2"/>
      <c r="V1629" s="2"/>
      <c r="W1629" s="2"/>
    </row>
    <row r="1630" spans="2:23" ht="15" customHeight="1" x14ac:dyDescent="0.35">
      <c r="B1630" s="349"/>
      <c r="C1630" s="715" t="str">
        <f t="shared" si="98"/>
        <v/>
      </c>
      <c r="D1630" s="458">
        <f>IF(ISNUMBER(Summary!$D$17), DATE(Summary!$D$17, 1, 1) + INT((ROW(B1592)-1)/24), DATE(2024, 1, 1) + INT((ROW(B1592)-1)/24))</f>
        <v>45358</v>
      </c>
      <c r="E1630" s="459">
        <v>0.29166666666666669</v>
      </c>
      <c r="F1630" s="780"/>
      <c r="G1630" s="780"/>
      <c r="H1630" s="460">
        <f t="shared" si="96"/>
        <v>0</v>
      </c>
      <c r="I1630" s="460">
        <f t="shared" si="97"/>
        <v>0</v>
      </c>
      <c r="J1630" s="460">
        <f t="shared" si="99"/>
        <v>0</v>
      </c>
      <c r="K1630" s="9"/>
      <c r="P1630" s="2"/>
      <c r="Q1630" s="27"/>
      <c r="R1630" s="2"/>
      <c r="S1630" s="2"/>
      <c r="T1630" s="2"/>
      <c r="U1630" s="2"/>
      <c r="V1630" s="2"/>
      <c r="W1630" s="2"/>
    </row>
    <row r="1631" spans="2:23" ht="15" customHeight="1" x14ac:dyDescent="0.35">
      <c r="B1631" s="349"/>
      <c r="C1631" s="715" t="str">
        <f t="shared" si="98"/>
        <v/>
      </c>
      <c r="D1631" s="458">
        <f>IF(ISNUMBER(Summary!$D$17), DATE(Summary!$D$17, 1, 1) + INT((ROW(B1593)-1)/24), DATE(2024, 1, 1) + INT((ROW(B1593)-1)/24))</f>
        <v>45358</v>
      </c>
      <c r="E1631" s="459">
        <v>0.33333333333333337</v>
      </c>
      <c r="F1631" s="780"/>
      <c r="G1631" s="780"/>
      <c r="H1631" s="460">
        <f t="shared" si="96"/>
        <v>0</v>
      </c>
      <c r="I1631" s="460">
        <f t="shared" si="97"/>
        <v>0</v>
      </c>
      <c r="J1631" s="460">
        <f t="shared" si="99"/>
        <v>0</v>
      </c>
      <c r="K1631" s="9"/>
      <c r="P1631" s="2"/>
      <c r="Q1631" s="27"/>
      <c r="R1631" s="2"/>
      <c r="S1631" s="2"/>
      <c r="T1631" s="2"/>
      <c r="U1631" s="2"/>
      <c r="V1631" s="2"/>
      <c r="W1631" s="2"/>
    </row>
    <row r="1632" spans="2:23" ht="15" customHeight="1" x14ac:dyDescent="0.35">
      <c r="B1632" s="349"/>
      <c r="C1632" s="715" t="str">
        <f t="shared" si="98"/>
        <v/>
      </c>
      <c r="D1632" s="458">
        <f>IF(ISNUMBER(Summary!$D$17), DATE(Summary!$D$17, 1, 1) + INT((ROW(B1594)-1)/24), DATE(2024, 1, 1) + INT((ROW(B1594)-1)/24))</f>
        <v>45358</v>
      </c>
      <c r="E1632" s="459">
        <v>0.375</v>
      </c>
      <c r="F1632" s="780"/>
      <c r="G1632" s="780"/>
      <c r="H1632" s="460">
        <f t="shared" si="96"/>
        <v>0</v>
      </c>
      <c r="I1632" s="460">
        <f t="shared" si="97"/>
        <v>0</v>
      </c>
      <c r="J1632" s="460">
        <f t="shared" si="99"/>
        <v>0</v>
      </c>
      <c r="K1632" s="9"/>
      <c r="P1632" s="2"/>
      <c r="Q1632" s="27"/>
      <c r="R1632" s="2"/>
      <c r="S1632" s="2"/>
      <c r="T1632" s="2"/>
      <c r="U1632" s="2"/>
      <c r="V1632" s="2"/>
      <c r="W1632" s="2"/>
    </row>
    <row r="1633" spans="2:23" ht="15" customHeight="1" x14ac:dyDescent="0.35">
      <c r="B1633" s="349"/>
      <c r="C1633" s="715" t="str">
        <f t="shared" si="98"/>
        <v/>
      </c>
      <c r="D1633" s="458">
        <f>IF(ISNUMBER(Summary!$D$17), DATE(Summary!$D$17, 1, 1) + INT((ROW(B1595)-1)/24), DATE(2024, 1, 1) + INT((ROW(B1595)-1)/24))</f>
        <v>45358</v>
      </c>
      <c r="E1633" s="459">
        <v>0.41666666666666669</v>
      </c>
      <c r="F1633" s="780"/>
      <c r="G1633" s="780"/>
      <c r="H1633" s="460">
        <f t="shared" si="96"/>
        <v>0</v>
      </c>
      <c r="I1633" s="460">
        <f t="shared" si="97"/>
        <v>0</v>
      </c>
      <c r="J1633" s="460">
        <f t="shared" si="99"/>
        <v>0</v>
      </c>
      <c r="K1633" s="9"/>
      <c r="P1633" s="2"/>
      <c r="Q1633" s="27"/>
      <c r="R1633" s="2"/>
      <c r="S1633" s="2"/>
      <c r="T1633" s="2"/>
      <c r="U1633" s="2"/>
      <c r="V1633" s="2"/>
      <c r="W1633" s="2"/>
    </row>
    <row r="1634" spans="2:23" ht="15" customHeight="1" x14ac:dyDescent="0.35">
      <c r="B1634" s="349"/>
      <c r="C1634" s="715" t="str">
        <f t="shared" si="98"/>
        <v/>
      </c>
      <c r="D1634" s="458">
        <f>IF(ISNUMBER(Summary!$D$17), DATE(Summary!$D$17, 1, 1) + INT((ROW(B1596)-1)/24), DATE(2024, 1, 1) + INT((ROW(B1596)-1)/24))</f>
        <v>45358</v>
      </c>
      <c r="E1634" s="459">
        <v>0.45833333333333337</v>
      </c>
      <c r="F1634" s="780"/>
      <c r="G1634" s="780"/>
      <c r="H1634" s="460">
        <f t="shared" si="96"/>
        <v>0</v>
      </c>
      <c r="I1634" s="460">
        <f t="shared" si="97"/>
        <v>0</v>
      </c>
      <c r="J1634" s="460">
        <f t="shared" si="99"/>
        <v>0</v>
      </c>
      <c r="K1634" s="9"/>
      <c r="P1634" s="2"/>
      <c r="Q1634" s="27"/>
      <c r="R1634" s="2"/>
      <c r="S1634" s="2"/>
      <c r="T1634" s="2"/>
      <c r="U1634" s="2"/>
      <c r="V1634" s="2"/>
      <c r="W1634" s="2"/>
    </row>
    <row r="1635" spans="2:23" ht="15" customHeight="1" x14ac:dyDescent="0.35">
      <c r="B1635" s="349"/>
      <c r="C1635" s="715" t="str">
        <f t="shared" si="98"/>
        <v/>
      </c>
      <c r="D1635" s="458">
        <f>IF(ISNUMBER(Summary!$D$17), DATE(Summary!$D$17, 1, 1) + INT((ROW(B1597)-1)/24), DATE(2024, 1, 1) + INT((ROW(B1597)-1)/24))</f>
        <v>45358</v>
      </c>
      <c r="E1635" s="459">
        <v>0.50000000000000011</v>
      </c>
      <c r="F1635" s="780"/>
      <c r="G1635" s="780"/>
      <c r="H1635" s="460">
        <f t="shared" si="96"/>
        <v>0</v>
      </c>
      <c r="I1635" s="460">
        <f t="shared" si="97"/>
        <v>0</v>
      </c>
      <c r="J1635" s="460">
        <f t="shared" si="99"/>
        <v>0</v>
      </c>
      <c r="K1635" s="9"/>
      <c r="P1635" s="2"/>
      <c r="Q1635" s="27"/>
      <c r="R1635" s="2"/>
      <c r="S1635" s="2"/>
      <c r="T1635" s="2"/>
      <c r="U1635" s="2"/>
      <c r="V1635" s="2"/>
      <c r="W1635" s="2"/>
    </row>
    <row r="1636" spans="2:23" ht="15" customHeight="1" x14ac:dyDescent="0.35">
      <c r="B1636" s="349"/>
      <c r="C1636" s="715" t="str">
        <f t="shared" si="98"/>
        <v/>
      </c>
      <c r="D1636" s="458">
        <f>IF(ISNUMBER(Summary!$D$17), DATE(Summary!$D$17, 1, 1) + INT((ROW(B1598)-1)/24), DATE(2024, 1, 1) + INT((ROW(B1598)-1)/24))</f>
        <v>45358</v>
      </c>
      <c r="E1636" s="459">
        <v>0.54166666666666674</v>
      </c>
      <c r="F1636" s="780"/>
      <c r="G1636" s="780"/>
      <c r="H1636" s="460">
        <f t="shared" si="96"/>
        <v>0</v>
      </c>
      <c r="I1636" s="460">
        <f t="shared" si="97"/>
        <v>0</v>
      </c>
      <c r="J1636" s="460">
        <f t="shared" si="99"/>
        <v>0</v>
      </c>
      <c r="K1636" s="9"/>
      <c r="P1636" s="2"/>
      <c r="Q1636" s="27"/>
      <c r="R1636" s="2"/>
      <c r="S1636" s="2"/>
      <c r="T1636" s="2"/>
      <c r="U1636" s="2"/>
      <c r="V1636" s="2"/>
      <c r="W1636" s="2"/>
    </row>
    <row r="1637" spans="2:23" ht="15" customHeight="1" x14ac:dyDescent="0.35">
      <c r="B1637" s="349"/>
      <c r="C1637" s="715" t="str">
        <f t="shared" si="98"/>
        <v/>
      </c>
      <c r="D1637" s="458">
        <f>IF(ISNUMBER(Summary!$D$17), DATE(Summary!$D$17, 1, 1) + INT((ROW(B1599)-1)/24), DATE(2024, 1, 1) + INT((ROW(B1599)-1)/24))</f>
        <v>45358</v>
      </c>
      <c r="E1637" s="459">
        <v>0.58333333333333337</v>
      </c>
      <c r="F1637" s="780"/>
      <c r="G1637" s="780"/>
      <c r="H1637" s="460">
        <f t="shared" si="96"/>
        <v>0</v>
      </c>
      <c r="I1637" s="460">
        <f t="shared" si="97"/>
        <v>0</v>
      </c>
      <c r="J1637" s="460">
        <f t="shared" si="99"/>
        <v>0</v>
      </c>
      <c r="K1637" s="9"/>
      <c r="P1637" s="2"/>
      <c r="Q1637" s="27"/>
      <c r="R1637" s="2"/>
      <c r="S1637" s="2"/>
      <c r="T1637" s="2"/>
      <c r="U1637" s="2"/>
      <c r="V1637" s="2"/>
      <c r="W1637" s="2"/>
    </row>
    <row r="1638" spans="2:23" ht="15" customHeight="1" x14ac:dyDescent="0.35">
      <c r="B1638" s="349"/>
      <c r="C1638" s="715" t="str">
        <f t="shared" si="98"/>
        <v/>
      </c>
      <c r="D1638" s="458">
        <f>IF(ISNUMBER(Summary!$D$17), DATE(Summary!$D$17, 1, 1) + INT((ROW(B1600)-1)/24), DATE(2024, 1, 1) + INT((ROW(B1600)-1)/24))</f>
        <v>45358</v>
      </c>
      <c r="E1638" s="459">
        <v>0.62500000000000011</v>
      </c>
      <c r="F1638" s="780"/>
      <c r="G1638" s="780"/>
      <c r="H1638" s="460">
        <f t="shared" si="96"/>
        <v>0</v>
      </c>
      <c r="I1638" s="460">
        <f t="shared" si="97"/>
        <v>0</v>
      </c>
      <c r="J1638" s="460">
        <f t="shared" si="99"/>
        <v>0</v>
      </c>
      <c r="K1638" s="9"/>
      <c r="P1638" s="2"/>
      <c r="Q1638" s="27"/>
      <c r="R1638" s="2"/>
      <c r="S1638" s="2"/>
      <c r="T1638" s="2"/>
      <c r="U1638" s="2"/>
      <c r="V1638" s="2"/>
      <c r="W1638" s="2"/>
    </row>
    <row r="1639" spans="2:23" ht="15" customHeight="1" x14ac:dyDescent="0.35">
      <c r="B1639" s="349"/>
      <c r="C1639" s="715" t="str">
        <f t="shared" si="98"/>
        <v/>
      </c>
      <c r="D1639" s="458">
        <f>IF(ISNUMBER(Summary!$D$17), DATE(Summary!$D$17, 1, 1) + INT((ROW(B1601)-1)/24), DATE(2024, 1, 1) + INT((ROW(B1601)-1)/24))</f>
        <v>45358</v>
      </c>
      <c r="E1639" s="459">
        <v>0.66666666666666674</v>
      </c>
      <c r="F1639" s="780"/>
      <c r="G1639" s="780"/>
      <c r="H1639" s="460">
        <f t="shared" ref="H1639:H1702" si="100">IF(G1639&gt;F1639,F1639,G1639)</f>
        <v>0</v>
      </c>
      <c r="I1639" s="460">
        <f t="shared" ref="I1639:I1702" si="101">F1639-H1639</f>
        <v>0</v>
      </c>
      <c r="J1639" s="460">
        <f t="shared" si="99"/>
        <v>0</v>
      </c>
      <c r="K1639" s="9"/>
      <c r="P1639" s="2"/>
      <c r="Q1639" s="27"/>
      <c r="R1639" s="2"/>
      <c r="S1639" s="2"/>
      <c r="T1639" s="2"/>
      <c r="U1639" s="2"/>
      <c r="V1639" s="2"/>
      <c r="W1639" s="2"/>
    </row>
    <row r="1640" spans="2:23" ht="15" customHeight="1" x14ac:dyDescent="0.35">
      <c r="B1640" s="349"/>
      <c r="C1640" s="715" t="str">
        <f t="shared" ref="C1640:C1703" si="102">IF(MOD(ROW()-ROW($E$39), 24)=0, $D1640, "")</f>
        <v/>
      </c>
      <c r="D1640" s="458">
        <f>IF(ISNUMBER(Summary!$D$17), DATE(Summary!$D$17, 1, 1) + INT((ROW(B1602)-1)/24), DATE(2024, 1, 1) + INT((ROW(B1602)-1)/24))</f>
        <v>45358</v>
      </c>
      <c r="E1640" s="459">
        <v>0.70833333333333337</v>
      </c>
      <c r="F1640" s="780"/>
      <c r="G1640" s="780"/>
      <c r="H1640" s="460">
        <f t="shared" si="100"/>
        <v>0</v>
      </c>
      <c r="I1640" s="460">
        <f t="shared" si="101"/>
        <v>0</v>
      </c>
      <c r="J1640" s="460">
        <f t="shared" ref="J1640:J1703" si="103">G1640-H1640</f>
        <v>0</v>
      </c>
      <c r="K1640" s="9"/>
      <c r="P1640" s="2"/>
      <c r="Q1640" s="27"/>
      <c r="R1640" s="2"/>
      <c r="S1640" s="2"/>
      <c r="T1640" s="2"/>
      <c r="U1640" s="2"/>
      <c r="V1640" s="2"/>
      <c r="W1640" s="2"/>
    </row>
    <row r="1641" spans="2:23" ht="15" customHeight="1" x14ac:dyDescent="0.35">
      <c r="B1641" s="349"/>
      <c r="C1641" s="715" t="str">
        <f t="shared" si="102"/>
        <v/>
      </c>
      <c r="D1641" s="458">
        <f>IF(ISNUMBER(Summary!$D$17), DATE(Summary!$D$17, 1, 1) + INT((ROW(B1603)-1)/24), DATE(2024, 1, 1) + INT((ROW(B1603)-1)/24))</f>
        <v>45358</v>
      </c>
      <c r="E1641" s="459">
        <v>0.75000000000000011</v>
      </c>
      <c r="F1641" s="780"/>
      <c r="G1641" s="780"/>
      <c r="H1641" s="460">
        <f t="shared" si="100"/>
        <v>0</v>
      </c>
      <c r="I1641" s="460">
        <f t="shared" si="101"/>
        <v>0</v>
      </c>
      <c r="J1641" s="460">
        <f t="shared" si="103"/>
        <v>0</v>
      </c>
      <c r="K1641" s="9"/>
      <c r="P1641" s="2"/>
      <c r="Q1641" s="27"/>
      <c r="R1641" s="2"/>
      <c r="S1641" s="2"/>
      <c r="T1641" s="2"/>
      <c r="U1641" s="2"/>
      <c r="V1641" s="2"/>
      <c r="W1641" s="2"/>
    </row>
    <row r="1642" spans="2:23" ht="15" customHeight="1" x14ac:dyDescent="0.35">
      <c r="B1642" s="349"/>
      <c r="C1642" s="715" t="str">
        <f t="shared" si="102"/>
        <v/>
      </c>
      <c r="D1642" s="458">
        <f>IF(ISNUMBER(Summary!$D$17), DATE(Summary!$D$17, 1, 1) + INT((ROW(B1604)-1)/24), DATE(2024, 1, 1) + INT((ROW(B1604)-1)/24))</f>
        <v>45358</v>
      </c>
      <c r="E1642" s="459">
        <v>0.79166666666666674</v>
      </c>
      <c r="F1642" s="780"/>
      <c r="G1642" s="780"/>
      <c r="H1642" s="460">
        <f t="shared" si="100"/>
        <v>0</v>
      </c>
      <c r="I1642" s="460">
        <f t="shared" si="101"/>
        <v>0</v>
      </c>
      <c r="J1642" s="460">
        <f t="shared" si="103"/>
        <v>0</v>
      </c>
      <c r="K1642" s="9"/>
      <c r="P1642" s="2"/>
      <c r="Q1642" s="27"/>
      <c r="R1642" s="2"/>
      <c r="S1642" s="2"/>
      <c r="T1642" s="2"/>
      <c r="U1642" s="2"/>
      <c r="V1642" s="2"/>
      <c r="W1642" s="2"/>
    </row>
    <row r="1643" spans="2:23" ht="15" customHeight="1" x14ac:dyDescent="0.35">
      <c r="B1643" s="349"/>
      <c r="C1643" s="715" t="str">
        <f t="shared" si="102"/>
        <v/>
      </c>
      <c r="D1643" s="458">
        <f>IF(ISNUMBER(Summary!$D$17), DATE(Summary!$D$17, 1, 1) + INT((ROW(B1605)-1)/24), DATE(2024, 1, 1) + INT((ROW(B1605)-1)/24))</f>
        <v>45358</v>
      </c>
      <c r="E1643" s="459">
        <v>0.83333333333333337</v>
      </c>
      <c r="F1643" s="780"/>
      <c r="G1643" s="780"/>
      <c r="H1643" s="460">
        <f t="shared" si="100"/>
        <v>0</v>
      </c>
      <c r="I1643" s="460">
        <f t="shared" si="101"/>
        <v>0</v>
      </c>
      <c r="J1643" s="460">
        <f t="shared" si="103"/>
        <v>0</v>
      </c>
      <c r="K1643" s="9"/>
      <c r="P1643" s="2"/>
      <c r="Q1643" s="27"/>
      <c r="R1643" s="2"/>
      <c r="S1643" s="2"/>
      <c r="T1643" s="2"/>
      <c r="U1643" s="2"/>
      <c r="V1643" s="2"/>
      <c r="W1643" s="2"/>
    </row>
    <row r="1644" spans="2:23" ht="15" customHeight="1" x14ac:dyDescent="0.35">
      <c r="B1644" s="349"/>
      <c r="C1644" s="715" t="str">
        <f t="shared" si="102"/>
        <v/>
      </c>
      <c r="D1644" s="458">
        <f>IF(ISNUMBER(Summary!$D$17), DATE(Summary!$D$17, 1, 1) + INT((ROW(B1606)-1)/24), DATE(2024, 1, 1) + INT((ROW(B1606)-1)/24))</f>
        <v>45358</v>
      </c>
      <c r="E1644" s="459">
        <v>0.87500000000000011</v>
      </c>
      <c r="F1644" s="780"/>
      <c r="G1644" s="780"/>
      <c r="H1644" s="460">
        <f t="shared" si="100"/>
        <v>0</v>
      </c>
      <c r="I1644" s="460">
        <f t="shared" si="101"/>
        <v>0</v>
      </c>
      <c r="J1644" s="460">
        <f t="shared" si="103"/>
        <v>0</v>
      </c>
      <c r="K1644" s="9"/>
      <c r="P1644" s="2"/>
      <c r="Q1644" s="27"/>
      <c r="R1644" s="2"/>
      <c r="S1644" s="2"/>
      <c r="T1644" s="2"/>
      <c r="U1644" s="2"/>
      <c r="V1644" s="2"/>
      <c r="W1644" s="2"/>
    </row>
    <row r="1645" spans="2:23" ht="15" customHeight="1" x14ac:dyDescent="0.35">
      <c r="B1645" s="349"/>
      <c r="C1645" s="715" t="str">
        <f t="shared" si="102"/>
        <v/>
      </c>
      <c r="D1645" s="458">
        <f>IF(ISNUMBER(Summary!$D$17), DATE(Summary!$D$17, 1, 1) + INT((ROW(B1607)-1)/24), DATE(2024, 1, 1) + INT((ROW(B1607)-1)/24))</f>
        <v>45358</v>
      </c>
      <c r="E1645" s="459">
        <v>0.91666666666666674</v>
      </c>
      <c r="F1645" s="780"/>
      <c r="G1645" s="780"/>
      <c r="H1645" s="460">
        <f t="shared" si="100"/>
        <v>0</v>
      </c>
      <c r="I1645" s="460">
        <f t="shared" si="101"/>
        <v>0</v>
      </c>
      <c r="J1645" s="460">
        <f t="shared" si="103"/>
        <v>0</v>
      </c>
      <c r="K1645" s="9"/>
      <c r="P1645" s="2"/>
      <c r="Q1645" s="27"/>
      <c r="R1645" s="2"/>
      <c r="S1645" s="2"/>
      <c r="T1645" s="2"/>
      <c r="U1645" s="2"/>
      <c r="V1645" s="2"/>
      <c r="W1645" s="2"/>
    </row>
    <row r="1646" spans="2:23" ht="15" customHeight="1" x14ac:dyDescent="0.35">
      <c r="B1646" s="349"/>
      <c r="C1646" s="715" t="str">
        <f t="shared" si="102"/>
        <v/>
      </c>
      <c r="D1646" s="458">
        <f>IF(ISNUMBER(Summary!$D$17), DATE(Summary!$D$17, 1, 1) + INT((ROW(B1608)-1)/24), DATE(2024, 1, 1) + INT((ROW(B1608)-1)/24))</f>
        <v>45358</v>
      </c>
      <c r="E1646" s="459">
        <v>0.95833333333333337</v>
      </c>
      <c r="F1646" s="780"/>
      <c r="G1646" s="780"/>
      <c r="H1646" s="460">
        <f t="shared" si="100"/>
        <v>0</v>
      </c>
      <c r="I1646" s="460">
        <f t="shared" si="101"/>
        <v>0</v>
      </c>
      <c r="J1646" s="460">
        <f t="shared" si="103"/>
        <v>0</v>
      </c>
      <c r="K1646" s="9"/>
      <c r="P1646" s="2"/>
      <c r="Q1646" s="27"/>
      <c r="R1646" s="2"/>
      <c r="S1646" s="2"/>
      <c r="T1646" s="2"/>
      <c r="U1646" s="2"/>
      <c r="V1646" s="2"/>
      <c r="W1646" s="2"/>
    </row>
    <row r="1647" spans="2:23" ht="15" customHeight="1" x14ac:dyDescent="0.35">
      <c r="B1647" s="457"/>
      <c r="C1647" s="715">
        <f t="shared" si="102"/>
        <v>45359</v>
      </c>
      <c r="D1647" s="458">
        <f>IF(ISNUMBER(Summary!$D$17), DATE(Summary!$D$17, 1, 1) + INT((ROW(B1609)-1)/24), DATE(2024, 1, 1) + INT((ROW(B1609)-1)/24))</f>
        <v>45359</v>
      </c>
      <c r="E1647" s="459">
        <v>3.1225022567582528E-17</v>
      </c>
      <c r="F1647" s="780"/>
      <c r="G1647" s="780"/>
      <c r="H1647" s="460">
        <f t="shared" si="100"/>
        <v>0</v>
      </c>
      <c r="I1647" s="460">
        <f t="shared" si="101"/>
        <v>0</v>
      </c>
      <c r="J1647" s="460">
        <f t="shared" si="103"/>
        <v>0</v>
      </c>
      <c r="K1647" s="9"/>
      <c r="P1647" s="2"/>
      <c r="Q1647" s="27"/>
      <c r="R1647" s="2"/>
      <c r="S1647" s="2"/>
      <c r="T1647" s="2"/>
      <c r="U1647" s="2"/>
      <c r="V1647" s="2"/>
      <c r="W1647" s="2"/>
    </row>
    <row r="1648" spans="2:23" ht="15" customHeight="1" x14ac:dyDescent="0.35">
      <c r="B1648" s="349"/>
      <c r="C1648" s="715" t="str">
        <f t="shared" si="102"/>
        <v/>
      </c>
      <c r="D1648" s="458">
        <f>IF(ISNUMBER(Summary!$D$17), DATE(Summary!$D$17, 1, 1) + INT((ROW(B1610)-1)/24), DATE(2024, 1, 1) + INT((ROW(B1610)-1)/24))</f>
        <v>45359</v>
      </c>
      <c r="E1648" s="459">
        <v>4.1666666666666699E-2</v>
      </c>
      <c r="F1648" s="780"/>
      <c r="G1648" s="780"/>
      <c r="H1648" s="460">
        <f t="shared" si="100"/>
        <v>0</v>
      </c>
      <c r="I1648" s="460">
        <f t="shared" si="101"/>
        <v>0</v>
      </c>
      <c r="J1648" s="460">
        <f t="shared" si="103"/>
        <v>0</v>
      </c>
      <c r="K1648" s="9"/>
      <c r="P1648" s="2"/>
      <c r="Q1648" s="27"/>
      <c r="R1648" s="2"/>
      <c r="S1648" s="2"/>
      <c r="T1648" s="2"/>
      <c r="U1648" s="2"/>
      <c r="V1648" s="2"/>
      <c r="W1648" s="2"/>
    </row>
    <row r="1649" spans="2:23" ht="15" customHeight="1" x14ac:dyDescent="0.35">
      <c r="B1649" s="349"/>
      <c r="C1649" s="715" t="str">
        <f t="shared" si="102"/>
        <v/>
      </c>
      <c r="D1649" s="458">
        <f>IF(ISNUMBER(Summary!$D$17), DATE(Summary!$D$17, 1, 1) + INT((ROW(B1611)-1)/24), DATE(2024, 1, 1) + INT((ROW(B1611)-1)/24))</f>
        <v>45359</v>
      </c>
      <c r="E1649" s="459">
        <v>8.333333333333337E-2</v>
      </c>
      <c r="F1649" s="780"/>
      <c r="G1649" s="780"/>
      <c r="H1649" s="460">
        <f t="shared" si="100"/>
        <v>0</v>
      </c>
      <c r="I1649" s="460">
        <f t="shared" si="101"/>
        <v>0</v>
      </c>
      <c r="J1649" s="460">
        <f t="shared" si="103"/>
        <v>0</v>
      </c>
      <c r="K1649" s="9"/>
      <c r="P1649" s="2"/>
      <c r="Q1649" s="27"/>
      <c r="R1649" s="2"/>
      <c r="S1649" s="2"/>
      <c r="T1649" s="2"/>
      <c r="U1649" s="2"/>
      <c r="V1649" s="2"/>
      <c r="W1649" s="2"/>
    </row>
    <row r="1650" spans="2:23" ht="15" customHeight="1" x14ac:dyDescent="0.35">
      <c r="B1650" s="349"/>
      <c r="C1650" s="715" t="str">
        <f t="shared" si="102"/>
        <v/>
      </c>
      <c r="D1650" s="458">
        <f>IF(ISNUMBER(Summary!$D$17), DATE(Summary!$D$17, 1, 1) + INT((ROW(B1612)-1)/24), DATE(2024, 1, 1) + INT((ROW(B1612)-1)/24))</f>
        <v>45359</v>
      </c>
      <c r="E1650" s="459">
        <v>0.12500000000000006</v>
      </c>
      <c r="F1650" s="780"/>
      <c r="G1650" s="780"/>
      <c r="H1650" s="460">
        <f t="shared" si="100"/>
        <v>0</v>
      </c>
      <c r="I1650" s="460">
        <f t="shared" si="101"/>
        <v>0</v>
      </c>
      <c r="J1650" s="460">
        <f t="shared" si="103"/>
        <v>0</v>
      </c>
      <c r="K1650" s="9"/>
      <c r="P1650" s="2"/>
      <c r="Q1650" s="27"/>
      <c r="R1650" s="2"/>
      <c r="S1650" s="2"/>
      <c r="T1650" s="2"/>
      <c r="U1650" s="2"/>
      <c r="V1650" s="2"/>
      <c r="W1650" s="2"/>
    </row>
    <row r="1651" spans="2:23" ht="15" customHeight="1" x14ac:dyDescent="0.35">
      <c r="B1651" s="349"/>
      <c r="C1651" s="715" t="str">
        <f t="shared" si="102"/>
        <v/>
      </c>
      <c r="D1651" s="458">
        <f>IF(ISNUMBER(Summary!$D$17), DATE(Summary!$D$17, 1, 1) + INT((ROW(B1613)-1)/24), DATE(2024, 1, 1) + INT((ROW(B1613)-1)/24))</f>
        <v>45359</v>
      </c>
      <c r="E1651" s="459">
        <v>0.16666666666666669</v>
      </c>
      <c r="F1651" s="780"/>
      <c r="G1651" s="780"/>
      <c r="H1651" s="460">
        <f t="shared" si="100"/>
        <v>0</v>
      </c>
      <c r="I1651" s="460">
        <f t="shared" si="101"/>
        <v>0</v>
      </c>
      <c r="J1651" s="460">
        <f t="shared" si="103"/>
        <v>0</v>
      </c>
      <c r="K1651" s="9"/>
      <c r="P1651" s="2"/>
      <c r="Q1651" s="27"/>
      <c r="R1651" s="2"/>
      <c r="S1651" s="2"/>
      <c r="T1651" s="2"/>
      <c r="U1651" s="2"/>
      <c r="V1651" s="2"/>
      <c r="W1651" s="2"/>
    </row>
    <row r="1652" spans="2:23" ht="15" customHeight="1" x14ac:dyDescent="0.35">
      <c r="B1652" s="349"/>
      <c r="C1652" s="715" t="str">
        <f t="shared" si="102"/>
        <v/>
      </c>
      <c r="D1652" s="458">
        <f>IF(ISNUMBER(Summary!$D$17), DATE(Summary!$D$17, 1, 1) + INT((ROW(B1614)-1)/24), DATE(2024, 1, 1) + INT((ROW(B1614)-1)/24))</f>
        <v>45359</v>
      </c>
      <c r="E1652" s="459">
        <v>0.20833333333333337</v>
      </c>
      <c r="F1652" s="780"/>
      <c r="G1652" s="780"/>
      <c r="H1652" s="460">
        <f t="shared" si="100"/>
        <v>0</v>
      </c>
      <c r="I1652" s="460">
        <f t="shared" si="101"/>
        <v>0</v>
      </c>
      <c r="J1652" s="460">
        <f t="shared" si="103"/>
        <v>0</v>
      </c>
      <c r="K1652" s="9"/>
      <c r="P1652" s="2"/>
      <c r="Q1652" s="27"/>
      <c r="R1652" s="2"/>
      <c r="S1652" s="2"/>
      <c r="T1652" s="2"/>
      <c r="U1652" s="2"/>
      <c r="V1652" s="2"/>
      <c r="W1652" s="2"/>
    </row>
    <row r="1653" spans="2:23" ht="15" customHeight="1" x14ac:dyDescent="0.35">
      <c r="B1653" s="349"/>
      <c r="C1653" s="715" t="str">
        <f t="shared" si="102"/>
        <v/>
      </c>
      <c r="D1653" s="458">
        <f>IF(ISNUMBER(Summary!$D$17), DATE(Summary!$D$17, 1, 1) + INT((ROW(B1615)-1)/24), DATE(2024, 1, 1) + INT((ROW(B1615)-1)/24))</f>
        <v>45359</v>
      </c>
      <c r="E1653" s="459">
        <v>0.25</v>
      </c>
      <c r="F1653" s="780"/>
      <c r="G1653" s="780"/>
      <c r="H1653" s="460">
        <f t="shared" si="100"/>
        <v>0</v>
      </c>
      <c r="I1653" s="460">
        <f t="shared" si="101"/>
        <v>0</v>
      </c>
      <c r="J1653" s="460">
        <f t="shared" si="103"/>
        <v>0</v>
      </c>
      <c r="K1653" s="9"/>
      <c r="P1653" s="2"/>
      <c r="Q1653" s="27"/>
      <c r="R1653" s="2"/>
      <c r="S1653" s="2"/>
      <c r="T1653" s="2"/>
      <c r="U1653" s="2"/>
      <c r="V1653" s="2"/>
      <c r="W1653" s="2"/>
    </row>
    <row r="1654" spans="2:23" ht="15" customHeight="1" x14ac:dyDescent="0.35">
      <c r="B1654" s="349"/>
      <c r="C1654" s="715" t="str">
        <f t="shared" si="102"/>
        <v/>
      </c>
      <c r="D1654" s="458">
        <f>IF(ISNUMBER(Summary!$D$17), DATE(Summary!$D$17, 1, 1) + INT((ROW(B1616)-1)/24), DATE(2024, 1, 1) + INT((ROW(B1616)-1)/24))</f>
        <v>45359</v>
      </c>
      <c r="E1654" s="459">
        <v>0.29166666666666669</v>
      </c>
      <c r="F1654" s="780"/>
      <c r="G1654" s="780"/>
      <c r="H1654" s="460">
        <f t="shared" si="100"/>
        <v>0</v>
      </c>
      <c r="I1654" s="460">
        <f t="shared" si="101"/>
        <v>0</v>
      </c>
      <c r="J1654" s="460">
        <f t="shared" si="103"/>
        <v>0</v>
      </c>
      <c r="K1654" s="9"/>
      <c r="P1654" s="2"/>
      <c r="Q1654" s="27"/>
      <c r="R1654" s="2"/>
      <c r="S1654" s="2"/>
      <c r="T1654" s="2"/>
      <c r="U1654" s="2"/>
      <c r="V1654" s="2"/>
      <c r="W1654" s="2"/>
    </row>
    <row r="1655" spans="2:23" ht="15" customHeight="1" x14ac:dyDescent="0.35">
      <c r="B1655" s="349"/>
      <c r="C1655" s="715" t="str">
        <f t="shared" si="102"/>
        <v/>
      </c>
      <c r="D1655" s="458">
        <f>IF(ISNUMBER(Summary!$D$17), DATE(Summary!$D$17, 1, 1) + INT((ROW(B1617)-1)/24), DATE(2024, 1, 1) + INT((ROW(B1617)-1)/24))</f>
        <v>45359</v>
      </c>
      <c r="E1655" s="459">
        <v>0.33333333333333337</v>
      </c>
      <c r="F1655" s="780"/>
      <c r="G1655" s="780"/>
      <c r="H1655" s="460">
        <f t="shared" si="100"/>
        <v>0</v>
      </c>
      <c r="I1655" s="460">
        <f t="shared" si="101"/>
        <v>0</v>
      </c>
      <c r="J1655" s="460">
        <f t="shared" si="103"/>
        <v>0</v>
      </c>
      <c r="K1655" s="9"/>
      <c r="P1655" s="2"/>
      <c r="Q1655" s="27"/>
      <c r="R1655" s="2"/>
      <c r="S1655" s="2"/>
      <c r="T1655" s="2"/>
      <c r="U1655" s="2"/>
      <c r="V1655" s="2"/>
      <c r="W1655" s="2"/>
    </row>
    <row r="1656" spans="2:23" ht="15" customHeight="1" x14ac:dyDescent="0.35">
      <c r="B1656" s="349"/>
      <c r="C1656" s="715" t="str">
        <f t="shared" si="102"/>
        <v/>
      </c>
      <c r="D1656" s="458">
        <f>IF(ISNUMBER(Summary!$D$17), DATE(Summary!$D$17, 1, 1) + INT((ROW(B1618)-1)/24), DATE(2024, 1, 1) + INT((ROW(B1618)-1)/24))</f>
        <v>45359</v>
      </c>
      <c r="E1656" s="459">
        <v>0.375</v>
      </c>
      <c r="F1656" s="780"/>
      <c r="G1656" s="780"/>
      <c r="H1656" s="460">
        <f t="shared" si="100"/>
        <v>0</v>
      </c>
      <c r="I1656" s="460">
        <f t="shared" si="101"/>
        <v>0</v>
      </c>
      <c r="J1656" s="460">
        <f t="shared" si="103"/>
        <v>0</v>
      </c>
      <c r="K1656" s="9"/>
      <c r="P1656" s="2"/>
      <c r="Q1656" s="27"/>
      <c r="R1656" s="2"/>
      <c r="S1656" s="2"/>
      <c r="T1656" s="2"/>
      <c r="U1656" s="2"/>
      <c r="V1656" s="2"/>
      <c r="W1656" s="2"/>
    </row>
    <row r="1657" spans="2:23" ht="15" customHeight="1" x14ac:dyDescent="0.35">
      <c r="B1657" s="349"/>
      <c r="C1657" s="715" t="str">
        <f t="shared" si="102"/>
        <v/>
      </c>
      <c r="D1657" s="458">
        <f>IF(ISNUMBER(Summary!$D$17), DATE(Summary!$D$17, 1, 1) + INT((ROW(B1619)-1)/24), DATE(2024, 1, 1) + INT((ROW(B1619)-1)/24))</f>
        <v>45359</v>
      </c>
      <c r="E1657" s="459">
        <v>0.41666666666666669</v>
      </c>
      <c r="F1657" s="780"/>
      <c r="G1657" s="780"/>
      <c r="H1657" s="460">
        <f t="shared" si="100"/>
        <v>0</v>
      </c>
      <c r="I1657" s="460">
        <f t="shared" si="101"/>
        <v>0</v>
      </c>
      <c r="J1657" s="460">
        <f t="shared" si="103"/>
        <v>0</v>
      </c>
      <c r="K1657" s="9"/>
      <c r="P1657" s="2"/>
      <c r="Q1657" s="27"/>
      <c r="R1657" s="2"/>
      <c r="S1657" s="2"/>
      <c r="T1657" s="2"/>
      <c r="U1657" s="2"/>
      <c r="V1657" s="2"/>
      <c r="W1657" s="2"/>
    </row>
    <row r="1658" spans="2:23" ht="15" customHeight="1" x14ac:dyDescent="0.35">
      <c r="B1658" s="349"/>
      <c r="C1658" s="715" t="str">
        <f t="shared" si="102"/>
        <v/>
      </c>
      <c r="D1658" s="458">
        <f>IF(ISNUMBER(Summary!$D$17), DATE(Summary!$D$17, 1, 1) + INT((ROW(B1620)-1)/24), DATE(2024, 1, 1) + INT((ROW(B1620)-1)/24))</f>
        <v>45359</v>
      </c>
      <c r="E1658" s="459">
        <v>0.45833333333333337</v>
      </c>
      <c r="F1658" s="780"/>
      <c r="G1658" s="780"/>
      <c r="H1658" s="460">
        <f t="shared" si="100"/>
        <v>0</v>
      </c>
      <c r="I1658" s="460">
        <f t="shared" si="101"/>
        <v>0</v>
      </c>
      <c r="J1658" s="460">
        <f t="shared" si="103"/>
        <v>0</v>
      </c>
      <c r="K1658" s="9"/>
      <c r="P1658" s="2"/>
      <c r="Q1658" s="27"/>
      <c r="R1658" s="2"/>
      <c r="S1658" s="2"/>
      <c r="T1658" s="2"/>
      <c r="U1658" s="2"/>
      <c r="V1658" s="2"/>
      <c r="W1658" s="2"/>
    </row>
    <row r="1659" spans="2:23" ht="15" customHeight="1" x14ac:dyDescent="0.35">
      <c r="B1659" s="349"/>
      <c r="C1659" s="715" t="str">
        <f t="shared" si="102"/>
        <v/>
      </c>
      <c r="D1659" s="458">
        <f>IF(ISNUMBER(Summary!$D$17), DATE(Summary!$D$17, 1, 1) + INT((ROW(B1621)-1)/24), DATE(2024, 1, 1) + INT((ROW(B1621)-1)/24))</f>
        <v>45359</v>
      </c>
      <c r="E1659" s="459">
        <v>0.50000000000000011</v>
      </c>
      <c r="F1659" s="780"/>
      <c r="G1659" s="780"/>
      <c r="H1659" s="460">
        <f t="shared" si="100"/>
        <v>0</v>
      </c>
      <c r="I1659" s="460">
        <f t="shared" si="101"/>
        <v>0</v>
      </c>
      <c r="J1659" s="460">
        <f t="shared" si="103"/>
        <v>0</v>
      </c>
      <c r="K1659" s="9"/>
      <c r="P1659" s="2"/>
      <c r="Q1659" s="27"/>
      <c r="R1659" s="2"/>
      <c r="S1659" s="2"/>
      <c r="T1659" s="2"/>
      <c r="U1659" s="2"/>
      <c r="V1659" s="2"/>
      <c r="W1659" s="2"/>
    </row>
    <row r="1660" spans="2:23" ht="15" customHeight="1" x14ac:dyDescent="0.35">
      <c r="B1660" s="349"/>
      <c r="C1660" s="715" t="str">
        <f t="shared" si="102"/>
        <v/>
      </c>
      <c r="D1660" s="458">
        <f>IF(ISNUMBER(Summary!$D$17), DATE(Summary!$D$17, 1, 1) + INT((ROW(B1622)-1)/24), DATE(2024, 1, 1) + INT((ROW(B1622)-1)/24))</f>
        <v>45359</v>
      </c>
      <c r="E1660" s="459">
        <v>0.54166666666666674</v>
      </c>
      <c r="F1660" s="780"/>
      <c r="G1660" s="780"/>
      <c r="H1660" s="460">
        <f t="shared" si="100"/>
        <v>0</v>
      </c>
      <c r="I1660" s="460">
        <f t="shared" si="101"/>
        <v>0</v>
      </c>
      <c r="J1660" s="460">
        <f t="shared" si="103"/>
        <v>0</v>
      </c>
      <c r="K1660" s="9"/>
      <c r="P1660" s="2"/>
      <c r="Q1660" s="27"/>
      <c r="R1660" s="2"/>
      <c r="S1660" s="2"/>
      <c r="T1660" s="2"/>
      <c r="U1660" s="2"/>
      <c r="V1660" s="2"/>
      <c r="W1660" s="2"/>
    </row>
    <row r="1661" spans="2:23" ht="15" customHeight="1" x14ac:dyDescent="0.35">
      <c r="B1661" s="349"/>
      <c r="C1661" s="715" t="str">
        <f t="shared" si="102"/>
        <v/>
      </c>
      <c r="D1661" s="458">
        <f>IF(ISNUMBER(Summary!$D$17), DATE(Summary!$D$17, 1, 1) + INT((ROW(B1623)-1)/24), DATE(2024, 1, 1) + INT((ROW(B1623)-1)/24))</f>
        <v>45359</v>
      </c>
      <c r="E1661" s="459">
        <v>0.58333333333333337</v>
      </c>
      <c r="F1661" s="780"/>
      <c r="G1661" s="780"/>
      <c r="H1661" s="460">
        <f t="shared" si="100"/>
        <v>0</v>
      </c>
      <c r="I1661" s="460">
        <f t="shared" si="101"/>
        <v>0</v>
      </c>
      <c r="J1661" s="460">
        <f t="shared" si="103"/>
        <v>0</v>
      </c>
      <c r="K1661" s="9"/>
      <c r="P1661" s="2"/>
      <c r="Q1661" s="27"/>
      <c r="R1661" s="2"/>
      <c r="S1661" s="2"/>
      <c r="T1661" s="2"/>
      <c r="U1661" s="2"/>
      <c r="V1661" s="2"/>
      <c r="W1661" s="2"/>
    </row>
    <row r="1662" spans="2:23" ht="15" customHeight="1" x14ac:dyDescent="0.35">
      <c r="B1662" s="349"/>
      <c r="C1662" s="715" t="str">
        <f t="shared" si="102"/>
        <v/>
      </c>
      <c r="D1662" s="458">
        <f>IF(ISNUMBER(Summary!$D$17), DATE(Summary!$D$17, 1, 1) + INT((ROW(B1624)-1)/24), DATE(2024, 1, 1) + INT((ROW(B1624)-1)/24))</f>
        <v>45359</v>
      </c>
      <c r="E1662" s="459">
        <v>0.62500000000000011</v>
      </c>
      <c r="F1662" s="780"/>
      <c r="G1662" s="780"/>
      <c r="H1662" s="460">
        <f t="shared" si="100"/>
        <v>0</v>
      </c>
      <c r="I1662" s="460">
        <f t="shared" si="101"/>
        <v>0</v>
      </c>
      <c r="J1662" s="460">
        <f t="shared" si="103"/>
        <v>0</v>
      </c>
      <c r="K1662" s="9"/>
      <c r="P1662" s="2"/>
      <c r="Q1662" s="27"/>
      <c r="R1662" s="2"/>
      <c r="S1662" s="2"/>
      <c r="T1662" s="2"/>
      <c r="U1662" s="2"/>
      <c r="V1662" s="2"/>
      <c r="W1662" s="2"/>
    </row>
    <row r="1663" spans="2:23" ht="15" customHeight="1" x14ac:dyDescent="0.35">
      <c r="B1663" s="349"/>
      <c r="C1663" s="715" t="str">
        <f t="shared" si="102"/>
        <v/>
      </c>
      <c r="D1663" s="458">
        <f>IF(ISNUMBER(Summary!$D$17), DATE(Summary!$D$17, 1, 1) + INT((ROW(B1625)-1)/24), DATE(2024, 1, 1) + INT((ROW(B1625)-1)/24))</f>
        <v>45359</v>
      </c>
      <c r="E1663" s="459">
        <v>0.66666666666666674</v>
      </c>
      <c r="F1663" s="780"/>
      <c r="G1663" s="780"/>
      <c r="H1663" s="460">
        <f t="shared" si="100"/>
        <v>0</v>
      </c>
      <c r="I1663" s="460">
        <f t="shared" si="101"/>
        <v>0</v>
      </c>
      <c r="J1663" s="460">
        <f t="shared" si="103"/>
        <v>0</v>
      </c>
      <c r="K1663" s="9"/>
      <c r="P1663" s="2"/>
      <c r="Q1663" s="27"/>
      <c r="R1663" s="2"/>
      <c r="S1663" s="2"/>
      <c r="T1663" s="2"/>
      <c r="U1663" s="2"/>
      <c r="V1663" s="2"/>
      <c r="W1663" s="2"/>
    </row>
    <row r="1664" spans="2:23" ht="15" customHeight="1" x14ac:dyDescent="0.35">
      <c r="B1664" s="349"/>
      <c r="C1664" s="715" t="str">
        <f t="shared" si="102"/>
        <v/>
      </c>
      <c r="D1664" s="458">
        <f>IF(ISNUMBER(Summary!$D$17), DATE(Summary!$D$17, 1, 1) + INT((ROW(B1626)-1)/24), DATE(2024, 1, 1) + INT((ROW(B1626)-1)/24))</f>
        <v>45359</v>
      </c>
      <c r="E1664" s="459">
        <v>0.70833333333333337</v>
      </c>
      <c r="F1664" s="780"/>
      <c r="G1664" s="780"/>
      <c r="H1664" s="460">
        <f t="shared" si="100"/>
        <v>0</v>
      </c>
      <c r="I1664" s="460">
        <f t="shared" si="101"/>
        <v>0</v>
      </c>
      <c r="J1664" s="460">
        <f t="shared" si="103"/>
        <v>0</v>
      </c>
      <c r="K1664" s="9"/>
      <c r="P1664" s="2"/>
      <c r="Q1664" s="27"/>
      <c r="R1664" s="2"/>
      <c r="S1664" s="2"/>
      <c r="T1664" s="2"/>
      <c r="U1664" s="2"/>
      <c r="V1664" s="2"/>
      <c r="W1664" s="2"/>
    </row>
    <row r="1665" spans="2:23" ht="15" customHeight="1" x14ac:dyDescent="0.35">
      <c r="B1665" s="349"/>
      <c r="C1665" s="715" t="str">
        <f t="shared" si="102"/>
        <v/>
      </c>
      <c r="D1665" s="458">
        <f>IF(ISNUMBER(Summary!$D$17), DATE(Summary!$D$17, 1, 1) + INT((ROW(B1627)-1)/24), DATE(2024, 1, 1) + INT((ROW(B1627)-1)/24))</f>
        <v>45359</v>
      </c>
      <c r="E1665" s="459">
        <v>0.75000000000000011</v>
      </c>
      <c r="F1665" s="780"/>
      <c r="G1665" s="780"/>
      <c r="H1665" s="460">
        <f t="shared" si="100"/>
        <v>0</v>
      </c>
      <c r="I1665" s="460">
        <f t="shared" si="101"/>
        <v>0</v>
      </c>
      <c r="J1665" s="460">
        <f t="shared" si="103"/>
        <v>0</v>
      </c>
      <c r="K1665" s="9"/>
      <c r="P1665" s="2"/>
      <c r="Q1665" s="27"/>
      <c r="R1665" s="2"/>
      <c r="S1665" s="2"/>
      <c r="T1665" s="2"/>
      <c r="U1665" s="2"/>
      <c r="V1665" s="2"/>
      <c r="W1665" s="2"/>
    </row>
    <row r="1666" spans="2:23" ht="15" customHeight="1" x14ac:dyDescent="0.35">
      <c r="B1666" s="349"/>
      <c r="C1666" s="715" t="str">
        <f t="shared" si="102"/>
        <v/>
      </c>
      <c r="D1666" s="458">
        <f>IF(ISNUMBER(Summary!$D$17), DATE(Summary!$D$17, 1, 1) + INT((ROW(B1628)-1)/24), DATE(2024, 1, 1) + INT((ROW(B1628)-1)/24))</f>
        <v>45359</v>
      </c>
      <c r="E1666" s="459">
        <v>0.79166666666666674</v>
      </c>
      <c r="F1666" s="780"/>
      <c r="G1666" s="780"/>
      <c r="H1666" s="460">
        <f t="shared" si="100"/>
        <v>0</v>
      </c>
      <c r="I1666" s="460">
        <f t="shared" si="101"/>
        <v>0</v>
      </c>
      <c r="J1666" s="460">
        <f t="shared" si="103"/>
        <v>0</v>
      </c>
      <c r="K1666" s="9"/>
      <c r="P1666" s="2"/>
      <c r="Q1666" s="27"/>
      <c r="R1666" s="2"/>
      <c r="S1666" s="2"/>
      <c r="T1666" s="2"/>
      <c r="U1666" s="2"/>
      <c r="V1666" s="2"/>
      <c r="W1666" s="2"/>
    </row>
    <row r="1667" spans="2:23" ht="15" customHeight="1" x14ac:dyDescent="0.35">
      <c r="B1667" s="349"/>
      <c r="C1667" s="715" t="str">
        <f t="shared" si="102"/>
        <v/>
      </c>
      <c r="D1667" s="458">
        <f>IF(ISNUMBER(Summary!$D$17), DATE(Summary!$D$17, 1, 1) + INT((ROW(B1629)-1)/24), DATE(2024, 1, 1) + INT((ROW(B1629)-1)/24))</f>
        <v>45359</v>
      </c>
      <c r="E1667" s="459">
        <v>0.83333333333333337</v>
      </c>
      <c r="F1667" s="780"/>
      <c r="G1667" s="780"/>
      <c r="H1667" s="460">
        <f t="shared" si="100"/>
        <v>0</v>
      </c>
      <c r="I1667" s="460">
        <f t="shared" si="101"/>
        <v>0</v>
      </c>
      <c r="J1667" s="460">
        <f t="shared" si="103"/>
        <v>0</v>
      </c>
      <c r="K1667" s="9"/>
      <c r="P1667" s="2"/>
      <c r="Q1667" s="27"/>
      <c r="R1667" s="2"/>
      <c r="S1667" s="2"/>
      <c r="T1667" s="2"/>
      <c r="U1667" s="2"/>
      <c r="V1667" s="2"/>
      <c r="W1667" s="2"/>
    </row>
    <row r="1668" spans="2:23" ht="15" customHeight="1" x14ac:dyDescent="0.35">
      <c r="B1668" s="349"/>
      <c r="C1668" s="715" t="str">
        <f t="shared" si="102"/>
        <v/>
      </c>
      <c r="D1668" s="458">
        <f>IF(ISNUMBER(Summary!$D$17), DATE(Summary!$D$17, 1, 1) + INT((ROW(B1630)-1)/24), DATE(2024, 1, 1) + INT((ROW(B1630)-1)/24))</f>
        <v>45359</v>
      </c>
      <c r="E1668" s="459">
        <v>0.87500000000000011</v>
      </c>
      <c r="F1668" s="780"/>
      <c r="G1668" s="780"/>
      <c r="H1668" s="460">
        <f t="shared" si="100"/>
        <v>0</v>
      </c>
      <c r="I1668" s="460">
        <f t="shared" si="101"/>
        <v>0</v>
      </c>
      <c r="J1668" s="460">
        <f t="shared" si="103"/>
        <v>0</v>
      </c>
      <c r="K1668" s="9"/>
      <c r="P1668" s="2"/>
      <c r="Q1668" s="27"/>
      <c r="R1668" s="2"/>
      <c r="S1668" s="2"/>
      <c r="T1668" s="2"/>
      <c r="U1668" s="2"/>
      <c r="V1668" s="2"/>
      <c r="W1668" s="2"/>
    </row>
    <row r="1669" spans="2:23" ht="15" customHeight="1" x14ac:dyDescent="0.35">
      <c r="B1669" s="349"/>
      <c r="C1669" s="715" t="str">
        <f t="shared" si="102"/>
        <v/>
      </c>
      <c r="D1669" s="458">
        <f>IF(ISNUMBER(Summary!$D$17), DATE(Summary!$D$17, 1, 1) + INT((ROW(B1631)-1)/24), DATE(2024, 1, 1) + INT((ROW(B1631)-1)/24))</f>
        <v>45359</v>
      </c>
      <c r="E1669" s="459">
        <v>0.91666666666666674</v>
      </c>
      <c r="F1669" s="780"/>
      <c r="G1669" s="780"/>
      <c r="H1669" s="460">
        <f t="shared" si="100"/>
        <v>0</v>
      </c>
      <c r="I1669" s="460">
        <f t="shared" si="101"/>
        <v>0</v>
      </c>
      <c r="J1669" s="460">
        <f t="shared" si="103"/>
        <v>0</v>
      </c>
      <c r="K1669" s="9"/>
      <c r="P1669" s="2"/>
      <c r="Q1669" s="27"/>
      <c r="R1669" s="2"/>
      <c r="S1669" s="2"/>
      <c r="T1669" s="2"/>
      <c r="U1669" s="2"/>
      <c r="V1669" s="2"/>
      <c r="W1669" s="2"/>
    </row>
    <row r="1670" spans="2:23" ht="15" customHeight="1" x14ac:dyDescent="0.35">
      <c r="B1670" s="349"/>
      <c r="C1670" s="715" t="str">
        <f t="shared" si="102"/>
        <v/>
      </c>
      <c r="D1670" s="458">
        <f>IF(ISNUMBER(Summary!$D$17), DATE(Summary!$D$17, 1, 1) + INT((ROW(B1632)-1)/24), DATE(2024, 1, 1) + INT((ROW(B1632)-1)/24))</f>
        <v>45359</v>
      </c>
      <c r="E1670" s="459">
        <v>0.95833333333333337</v>
      </c>
      <c r="F1670" s="780"/>
      <c r="G1670" s="780"/>
      <c r="H1670" s="460">
        <f t="shared" si="100"/>
        <v>0</v>
      </c>
      <c r="I1670" s="460">
        <f t="shared" si="101"/>
        <v>0</v>
      </c>
      <c r="J1670" s="460">
        <f t="shared" si="103"/>
        <v>0</v>
      </c>
      <c r="K1670" s="9"/>
      <c r="P1670" s="2"/>
      <c r="Q1670" s="27"/>
      <c r="R1670" s="2"/>
      <c r="S1670" s="2"/>
      <c r="T1670" s="2"/>
      <c r="U1670" s="2"/>
      <c r="V1670" s="2"/>
      <c r="W1670" s="2"/>
    </row>
    <row r="1671" spans="2:23" ht="15" customHeight="1" x14ac:dyDescent="0.35">
      <c r="B1671" s="457"/>
      <c r="C1671" s="715">
        <f t="shared" si="102"/>
        <v>45360</v>
      </c>
      <c r="D1671" s="458">
        <f>IF(ISNUMBER(Summary!$D$17), DATE(Summary!$D$17, 1, 1) + INT((ROW(B1633)-1)/24), DATE(2024, 1, 1) + INT((ROW(B1633)-1)/24))</f>
        <v>45360</v>
      </c>
      <c r="E1671" s="459">
        <v>3.1225022567582528E-17</v>
      </c>
      <c r="F1671" s="780"/>
      <c r="G1671" s="780"/>
      <c r="H1671" s="460">
        <f t="shared" si="100"/>
        <v>0</v>
      </c>
      <c r="I1671" s="460">
        <f t="shared" si="101"/>
        <v>0</v>
      </c>
      <c r="J1671" s="460">
        <f t="shared" si="103"/>
        <v>0</v>
      </c>
      <c r="K1671" s="9"/>
      <c r="P1671" s="2"/>
      <c r="Q1671" s="27"/>
      <c r="R1671" s="2"/>
      <c r="S1671" s="2"/>
      <c r="T1671" s="2"/>
      <c r="U1671" s="2"/>
      <c r="V1671" s="2"/>
      <c r="W1671" s="2"/>
    </row>
    <row r="1672" spans="2:23" ht="15" customHeight="1" x14ac:dyDescent="0.35">
      <c r="B1672" s="349"/>
      <c r="C1672" s="715" t="str">
        <f t="shared" si="102"/>
        <v/>
      </c>
      <c r="D1672" s="458">
        <f>IF(ISNUMBER(Summary!$D$17), DATE(Summary!$D$17, 1, 1) + INT((ROW(B1634)-1)/24), DATE(2024, 1, 1) + INT((ROW(B1634)-1)/24))</f>
        <v>45360</v>
      </c>
      <c r="E1672" s="459">
        <v>4.1666666666666699E-2</v>
      </c>
      <c r="F1672" s="780"/>
      <c r="G1672" s="780"/>
      <c r="H1672" s="460">
        <f t="shared" si="100"/>
        <v>0</v>
      </c>
      <c r="I1672" s="460">
        <f t="shared" si="101"/>
        <v>0</v>
      </c>
      <c r="J1672" s="460">
        <f t="shared" si="103"/>
        <v>0</v>
      </c>
      <c r="K1672" s="9"/>
      <c r="P1672" s="2"/>
      <c r="Q1672" s="27"/>
      <c r="R1672" s="2"/>
      <c r="S1672" s="2"/>
      <c r="T1672" s="2"/>
      <c r="U1672" s="2"/>
      <c r="V1672" s="2"/>
      <c r="W1672" s="2"/>
    </row>
    <row r="1673" spans="2:23" ht="15" customHeight="1" x14ac:dyDescent="0.35">
      <c r="B1673" s="349"/>
      <c r="C1673" s="715" t="str">
        <f t="shared" si="102"/>
        <v/>
      </c>
      <c r="D1673" s="458">
        <f>IF(ISNUMBER(Summary!$D$17), DATE(Summary!$D$17, 1, 1) + INT((ROW(B1635)-1)/24), DATE(2024, 1, 1) + INT((ROW(B1635)-1)/24))</f>
        <v>45360</v>
      </c>
      <c r="E1673" s="459">
        <v>8.333333333333337E-2</v>
      </c>
      <c r="F1673" s="780"/>
      <c r="G1673" s="780"/>
      <c r="H1673" s="460">
        <f t="shared" si="100"/>
        <v>0</v>
      </c>
      <c r="I1673" s="460">
        <f t="shared" si="101"/>
        <v>0</v>
      </c>
      <c r="J1673" s="460">
        <f t="shared" si="103"/>
        <v>0</v>
      </c>
      <c r="K1673" s="9"/>
      <c r="P1673" s="2"/>
      <c r="Q1673" s="27"/>
      <c r="R1673" s="2"/>
      <c r="S1673" s="2"/>
      <c r="T1673" s="2"/>
      <c r="U1673" s="2"/>
      <c r="V1673" s="2"/>
      <c r="W1673" s="2"/>
    </row>
    <row r="1674" spans="2:23" ht="15" customHeight="1" x14ac:dyDescent="0.35">
      <c r="B1674" s="349"/>
      <c r="C1674" s="715" t="str">
        <f t="shared" si="102"/>
        <v/>
      </c>
      <c r="D1674" s="458">
        <f>IF(ISNUMBER(Summary!$D$17), DATE(Summary!$D$17, 1, 1) + INT((ROW(B1636)-1)/24), DATE(2024, 1, 1) + INT((ROW(B1636)-1)/24))</f>
        <v>45360</v>
      </c>
      <c r="E1674" s="459">
        <v>0.12500000000000006</v>
      </c>
      <c r="F1674" s="780"/>
      <c r="G1674" s="780"/>
      <c r="H1674" s="460">
        <f t="shared" si="100"/>
        <v>0</v>
      </c>
      <c r="I1674" s="460">
        <f t="shared" si="101"/>
        <v>0</v>
      </c>
      <c r="J1674" s="460">
        <f t="shared" si="103"/>
        <v>0</v>
      </c>
      <c r="K1674" s="9"/>
      <c r="P1674" s="2"/>
      <c r="Q1674" s="27"/>
      <c r="R1674" s="2"/>
      <c r="S1674" s="2"/>
      <c r="T1674" s="2"/>
      <c r="U1674" s="2"/>
      <c r="V1674" s="2"/>
      <c r="W1674" s="2"/>
    </row>
    <row r="1675" spans="2:23" ht="15" customHeight="1" x14ac:dyDescent="0.35">
      <c r="B1675" s="349"/>
      <c r="C1675" s="715" t="str">
        <f t="shared" si="102"/>
        <v/>
      </c>
      <c r="D1675" s="458">
        <f>IF(ISNUMBER(Summary!$D$17), DATE(Summary!$D$17, 1, 1) + INT((ROW(B1637)-1)/24), DATE(2024, 1, 1) + INT((ROW(B1637)-1)/24))</f>
        <v>45360</v>
      </c>
      <c r="E1675" s="459">
        <v>0.16666666666666669</v>
      </c>
      <c r="F1675" s="780"/>
      <c r="G1675" s="780"/>
      <c r="H1675" s="460">
        <f t="shared" si="100"/>
        <v>0</v>
      </c>
      <c r="I1675" s="460">
        <f t="shared" si="101"/>
        <v>0</v>
      </c>
      <c r="J1675" s="460">
        <f t="shared" si="103"/>
        <v>0</v>
      </c>
      <c r="K1675" s="9"/>
      <c r="P1675" s="2"/>
      <c r="Q1675" s="27"/>
      <c r="R1675" s="2"/>
      <c r="S1675" s="2"/>
      <c r="T1675" s="2"/>
      <c r="U1675" s="2"/>
      <c r="V1675" s="2"/>
      <c r="W1675" s="2"/>
    </row>
    <row r="1676" spans="2:23" ht="15" customHeight="1" x14ac:dyDescent="0.35">
      <c r="B1676" s="349"/>
      <c r="C1676" s="715" t="str">
        <f t="shared" si="102"/>
        <v/>
      </c>
      <c r="D1676" s="458">
        <f>IF(ISNUMBER(Summary!$D$17), DATE(Summary!$D$17, 1, 1) + INT((ROW(B1638)-1)/24), DATE(2024, 1, 1) + INT((ROW(B1638)-1)/24))</f>
        <v>45360</v>
      </c>
      <c r="E1676" s="459">
        <v>0.20833333333333337</v>
      </c>
      <c r="F1676" s="780"/>
      <c r="G1676" s="780"/>
      <c r="H1676" s="460">
        <f t="shared" si="100"/>
        <v>0</v>
      </c>
      <c r="I1676" s="460">
        <f t="shared" si="101"/>
        <v>0</v>
      </c>
      <c r="J1676" s="460">
        <f t="shared" si="103"/>
        <v>0</v>
      </c>
      <c r="K1676" s="9"/>
      <c r="P1676" s="2"/>
      <c r="Q1676" s="27"/>
      <c r="R1676" s="2"/>
      <c r="S1676" s="2"/>
      <c r="T1676" s="2"/>
      <c r="U1676" s="2"/>
      <c r="V1676" s="2"/>
      <c r="W1676" s="2"/>
    </row>
    <row r="1677" spans="2:23" ht="15" customHeight="1" x14ac:dyDescent="0.35">
      <c r="B1677" s="349"/>
      <c r="C1677" s="715" t="str">
        <f t="shared" si="102"/>
        <v/>
      </c>
      <c r="D1677" s="458">
        <f>IF(ISNUMBER(Summary!$D$17), DATE(Summary!$D$17, 1, 1) + INT((ROW(B1639)-1)/24), DATE(2024, 1, 1) + INT((ROW(B1639)-1)/24))</f>
        <v>45360</v>
      </c>
      <c r="E1677" s="459">
        <v>0.25</v>
      </c>
      <c r="F1677" s="780"/>
      <c r="G1677" s="780"/>
      <c r="H1677" s="460">
        <f t="shared" si="100"/>
        <v>0</v>
      </c>
      <c r="I1677" s="460">
        <f t="shared" si="101"/>
        <v>0</v>
      </c>
      <c r="J1677" s="460">
        <f t="shared" si="103"/>
        <v>0</v>
      </c>
      <c r="K1677" s="9"/>
      <c r="P1677" s="2"/>
      <c r="Q1677" s="27"/>
      <c r="R1677" s="2"/>
      <c r="S1677" s="2"/>
      <c r="T1677" s="2"/>
      <c r="U1677" s="2"/>
      <c r="V1677" s="2"/>
      <c r="W1677" s="2"/>
    </row>
    <row r="1678" spans="2:23" ht="15" customHeight="1" x14ac:dyDescent="0.35">
      <c r="B1678" s="349"/>
      <c r="C1678" s="715" t="str">
        <f t="shared" si="102"/>
        <v/>
      </c>
      <c r="D1678" s="458">
        <f>IF(ISNUMBER(Summary!$D$17), DATE(Summary!$D$17, 1, 1) + INT((ROW(B1640)-1)/24), DATE(2024, 1, 1) + INT((ROW(B1640)-1)/24))</f>
        <v>45360</v>
      </c>
      <c r="E1678" s="459">
        <v>0.29166666666666669</v>
      </c>
      <c r="F1678" s="780"/>
      <c r="G1678" s="780"/>
      <c r="H1678" s="460">
        <f t="shared" si="100"/>
        <v>0</v>
      </c>
      <c r="I1678" s="460">
        <f t="shared" si="101"/>
        <v>0</v>
      </c>
      <c r="J1678" s="460">
        <f t="shared" si="103"/>
        <v>0</v>
      </c>
      <c r="K1678" s="9"/>
      <c r="P1678" s="2"/>
      <c r="Q1678" s="27"/>
      <c r="R1678" s="2"/>
      <c r="S1678" s="2"/>
      <c r="T1678" s="2"/>
      <c r="U1678" s="2"/>
      <c r="V1678" s="2"/>
      <c r="W1678" s="2"/>
    </row>
    <row r="1679" spans="2:23" ht="15" customHeight="1" x14ac:dyDescent="0.35">
      <c r="B1679" s="349"/>
      <c r="C1679" s="715" t="str">
        <f t="shared" si="102"/>
        <v/>
      </c>
      <c r="D1679" s="458">
        <f>IF(ISNUMBER(Summary!$D$17), DATE(Summary!$D$17, 1, 1) + INT((ROW(B1641)-1)/24), DATE(2024, 1, 1) + INT((ROW(B1641)-1)/24))</f>
        <v>45360</v>
      </c>
      <c r="E1679" s="459">
        <v>0.33333333333333337</v>
      </c>
      <c r="F1679" s="780"/>
      <c r="G1679" s="780"/>
      <c r="H1679" s="460">
        <f t="shared" si="100"/>
        <v>0</v>
      </c>
      <c r="I1679" s="460">
        <f t="shared" si="101"/>
        <v>0</v>
      </c>
      <c r="J1679" s="460">
        <f t="shared" si="103"/>
        <v>0</v>
      </c>
      <c r="K1679" s="9"/>
      <c r="P1679" s="2"/>
      <c r="Q1679" s="27"/>
      <c r="R1679" s="2"/>
      <c r="S1679" s="2"/>
      <c r="T1679" s="2"/>
      <c r="U1679" s="2"/>
      <c r="V1679" s="2"/>
      <c r="W1679" s="2"/>
    </row>
    <row r="1680" spans="2:23" ht="15" customHeight="1" x14ac:dyDescent="0.35">
      <c r="B1680" s="349"/>
      <c r="C1680" s="715" t="str">
        <f t="shared" si="102"/>
        <v/>
      </c>
      <c r="D1680" s="458">
        <f>IF(ISNUMBER(Summary!$D$17), DATE(Summary!$D$17, 1, 1) + INT((ROW(B1642)-1)/24), DATE(2024, 1, 1) + INT((ROW(B1642)-1)/24))</f>
        <v>45360</v>
      </c>
      <c r="E1680" s="459">
        <v>0.375</v>
      </c>
      <c r="F1680" s="780"/>
      <c r="G1680" s="780"/>
      <c r="H1680" s="460">
        <f t="shared" si="100"/>
        <v>0</v>
      </c>
      <c r="I1680" s="460">
        <f t="shared" si="101"/>
        <v>0</v>
      </c>
      <c r="J1680" s="460">
        <f t="shared" si="103"/>
        <v>0</v>
      </c>
      <c r="K1680" s="9"/>
      <c r="P1680" s="2"/>
      <c r="Q1680" s="27"/>
      <c r="R1680" s="2"/>
      <c r="S1680" s="2"/>
      <c r="T1680" s="2"/>
      <c r="U1680" s="2"/>
      <c r="V1680" s="2"/>
      <c r="W1680" s="2"/>
    </row>
    <row r="1681" spans="2:23" ht="15" customHeight="1" x14ac:dyDescent="0.35">
      <c r="B1681" s="349"/>
      <c r="C1681" s="715" t="str">
        <f t="shared" si="102"/>
        <v/>
      </c>
      <c r="D1681" s="458">
        <f>IF(ISNUMBER(Summary!$D$17), DATE(Summary!$D$17, 1, 1) + INT((ROW(B1643)-1)/24), DATE(2024, 1, 1) + INT((ROW(B1643)-1)/24))</f>
        <v>45360</v>
      </c>
      <c r="E1681" s="459">
        <v>0.41666666666666669</v>
      </c>
      <c r="F1681" s="780"/>
      <c r="G1681" s="780"/>
      <c r="H1681" s="460">
        <f t="shared" si="100"/>
        <v>0</v>
      </c>
      <c r="I1681" s="460">
        <f t="shared" si="101"/>
        <v>0</v>
      </c>
      <c r="J1681" s="460">
        <f t="shared" si="103"/>
        <v>0</v>
      </c>
      <c r="K1681" s="9"/>
      <c r="P1681" s="2"/>
      <c r="Q1681" s="27"/>
      <c r="R1681" s="2"/>
      <c r="S1681" s="2"/>
      <c r="T1681" s="2"/>
      <c r="U1681" s="2"/>
      <c r="V1681" s="2"/>
      <c r="W1681" s="2"/>
    </row>
    <row r="1682" spans="2:23" ht="15" customHeight="1" x14ac:dyDescent="0.35">
      <c r="B1682" s="349"/>
      <c r="C1682" s="715" t="str">
        <f t="shared" si="102"/>
        <v/>
      </c>
      <c r="D1682" s="458">
        <f>IF(ISNUMBER(Summary!$D$17), DATE(Summary!$D$17, 1, 1) + INT((ROW(B1644)-1)/24), DATE(2024, 1, 1) + INT((ROW(B1644)-1)/24))</f>
        <v>45360</v>
      </c>
      <c r="E1682" s="459">
        <v>0.45833333333333337</v>
      </c>
      <c r="F1682" s="780"/>
      <c r="G1682" s="780"/>
      <c r="H1682" s="460">
        <f t="shared" si="100"/>
        <v>0</v>
      </c>
      <c r="I1682" s="460">
        <f t="shared" si="101"/>
        <v>0</v>
      </c>
      <c r="J1682" s="460">
        <f t="shared" si="103"/>
        <v>0</v>
      </c>
      <c r="K1682" s="9"/>
      <c r="P1682" s="2"/>
      <c r="Q1682" s="27"/>
      <c r="R1682" s="2"/>
      <c r="S1682" s="2"/>
      <c r="T1682" s="2"/>
      <c r="U1682" s="2"/>
      <c r="V1682" s="2"/>
      <c r="W1682" s="2"/>
    </row>
    <row r="1683" spans="2:23" ht="15" customHeight="1" x14ac:dyDescent="0.35">
      <c r="B1683" s="349"/>
      <c r="C1683" s="715" t="str">
        <f t="shared" si="102"/>
        <v/>
      </c>
      <c r="D1683" s="458">
        <f>IF(ISNUMBER(Summary!$D$17), DATE(Summary!$D$17, 1, 1) + INT((ROW(B1645)-1)/24), DATE(2024, 1, 1) + INT((ROW(B1645)-1)/24))</f>
        <v>45360</v>
      </c>
      <c r="E1683" s="459">
        <v>0.50000000000000011</v>
      </c>
      <c r="F1683" s="780"/>
      <c r="G1683" s="780"/>
      <c r="H1683" s="460">
        <f t="shared" si="100"/>
        <v>0</v>
      </c>
      <c r="I1683" s="460">
        <f t="shared" si="101"/>
        <v>0</v>
      </c>
      <c r="J1683" s="460">
        <f t="shared" si="103"/>
        <v>0</v>
      </c>
      <c r="K1683" s="9"/>
      <c r="P1683" s="2"/>
      <c r="Q1683" s="27"/>
      <c r="R1683" s="2"/>
      <c r="S1683" s="2"/>
      <c r="T1683" s="2"/>
      <c r="U1683" s="2"/>
      <c r="V1683" s="2"/>
      <c r="W1683" s="2"/>
    </row>
    <row r="1684" spans="2:23" ht="15" customHeight="1" x14ac:dyDescent="0.35">
      <c r="B1684" s="349"/>
      <c r="C1684" s="715" t="str">
        <f t="shared" si="102"/>
        <v/>
      </c>
      <c r="D1684" s="458">
        <f>IF(ISNUMBER(Summary!$D$17), DATE(Summary!$D$17, 1, 1) + INT((ROW(B1646)-1)/24), DATE(2024, 1, 1) + INT((ROW(B1646)-1)/24))</f>
        <v>45360</v>
      </c>
      <c r="E1684" s="459">
        <v>0.54166666666666674</v>
      </c>
      <c r="F1684" s="780"/>
      <c r="G1684" s="780"/>
      <c r="H1684" s="460">
        <f t="shared" si="100"/>
        <v>0</v>
      </c>
      <c r="I1684" s="460">
        <f t="shared" si="101"/>
        <v>0</v>
      </c>
      <c r="J1684" s="460">
        <f t="shared" si="103"/>
        <v>0</v>
      </c>
      <c r="K1684" s="9"/>
      <c r="P1684" s="2"/>
      <c r="Q1684" s="27"/>
      <c r="R1684" s="2"/>
      <c r="S1684" s="2"/>
      <c r="T1684" s="2"/>
      <c r="U1684" s="2"/>
      <c r="V1684" s="2"/>
      <c r="W1684" s="2"/>
    </row>
    <row r="1685" spans="2:23" ht="15" customHeight="1" x14ac:dyDescent="0.35">
      <c r="B1685" s="349"/>
      <c r="C1685" s="715" t="str">
        <f t="shared" si="102"/>
        <v/>
      </c>
      <c r="D1685" s="458">
        <f>IF(ISNUMBER(Summary!$D$17), DATE(Summary!$D$17, 1, 1) + INT((ROW(B1647)-1)/24), DATE(2024, 1, 1) + INT((ROW(B1647)-1)/24))</f>
        <v>45360</v>
      </c>
      <c r="E1685" s="459">
        <v>0.58333333333333337</v>
      </c>
      <c r="F1685" s="780"/>
      <c r="G1685" s="780"/>
      <c r="H1685" s="460">
        <f t="shared" si="100"/>
        <v>0</v>
      </c>
      <c r="I1685" s="460">
        <f t="shared" si="101"/>
        <v>0</v>
      </c>
      <c r="J1685" s="460">
        <f t="shared" si="103"/>
        <v>0</v>
      </c>
      <c r="K1685" s="9"/>
      <c r="P1685" s="2"/>
      <c r="Q1685" s="27"/>
      <c r="R1685" s="2"/>
      <c r="S1685" s="2"/>
      <c r="T1685" s="2"/>
      <c r="U1685" s="2"/>
      <c r="V1685" s="2"/>
      <c r="W1685" s="2"/>
    </row>
    <row r="1686" spans="2:23" ht="15" customHeight="1" x14ac:dyDescent="0.35">
      <c r="B1686" s="349"/>
      <c r="C1686" s="715" t="str">
        <f t="shared" si="102"/>
        <v/>
      </c>
      <c r="D1686" s="458">
        <f>IF(ISNUMBER(Summary!$D$17), DATE(Summary!$D$17, 1, 1) + INT((ROW(B1648)-1)/24), DATE(2024, 1, 1) + INT((ROW(B1648)-1)/24))</f>
        <v>45360</v>
      </c>
      <c r="E1686" s="459">
        <v>0.62500000000000011</v>
      </c>
      <c r="F1686" s="780"/>
      <c r="G1686" s="780"/>
      <c r="H1686" s="460">
        <f t="shared" si="100"/>
        <v>0</v>
      </c>
      <c r="I1686" s="460">
        <f t="shared" si="101"/>
        <v>0</v>
      </c>
      <c r="J1686" s="460">
        <f t="shared" si="103"/>
        <v>0</v>
      </c>
      <c r="K1686" s="9"/>
      <c r="P1686" s="2"/>
      <c r="Q1686" s="27"/>
      <c r="R1686" s="2"/>
      <c r="S1686" s="2"/>
      <c r="T1686" s="2"/>
      <c r="U1686" s="2"/>
      <c r="V1686" s="2"/>
      <c r="W1686" s="2"/>
    </row>
    <row r="1687" spans="2:23" ht="15" customHeight="1" x14ac:dyDescent="0.35">
      <c r="B1687" s="349"/>
      <c r="C1687" s="715" t="str">
        <f t="shared" si="102"/>
        <v/>
      </c>
      <c r="D1687" s="458">
        <f>IF(ISNUMBER(Summary!$D$17), DATE(Summary!$D$17, 1, 1) + INT((ROW(B1649)-1)/24), DATE(2024, 1, 1) + INT((ROW(B1649)-1)/24))</f>
        <v>45360</v>
      </c>
      <c r="E1687" s="459">
        <v>0.66666666666666674</v>
      </c>
      <c r="F1687" s="780"/>
      <c r="G1687" s="780"/>
      <c r="H1687" s="460">
        <f t="shared" si="100"/>
        <v>0</v>
      </c>
      <c r="I1687" s="460">
        <f t="shared" si="101"/>
        <v>0</v>
      </c>
      <c r="J1687" s="460">
        <f t="shared" si="103"/>
        <v>0</v>
      </c>
      <c r="K1687" s="9"/>
      <c r="P1687" s="2"/>
      <c r="Q1687" s="27"/>
      <c r="R1687" s="2"/>
      <c r="S1687" s="2"/>
      <c r="T1687" s="2"/>
      <c r="U1687" s="2"/>
      <c r="V1687" s="2"/>
      <c r="W1687" s="2"/>
    </row>
    <row r="1688" spans="2:23" ht="15" customHeight="1" x14ac:dyDescent="0.35">
      <c r="B1688" s="349"/>
      <c r="C1688" s="715" t="str">
        <f t="shared" si="102"/>
        <v/>
      </c>
      <c r="D1688" s="458">
        <f>IF(ISNUMBER(Summary!$D$17), DATE(Summary!$D$17, 1, 1) + INT((ROW(B1650)-1)/24), DATE(2024, 1, 1) + INT((ROW(B1650)-1)/24))</f>
        <v>45360</v>
      </c>
      <c r="E1688" s="459">
        <v>0.70833333333333337</v>
      </c>
      <c r="F1688" s="780"/>
      <c r="G1688" s="780"/>
      <c r="H1688" s="460">
        <f t="shared" si="100"/>
        <v>0</v>
      </c>
      <c r="I1688" s="460">
        <f t="shared" si="101"/>
        <v>0</v>
      </c>
      <c r="J1688" s="460">
        <f t="shared" si="103"/>
        <v>0</v>
      </c>
      <c r="K1688" s="9"/>
      <c r="P1688" s="2"/>
      <c r="Q1688" s="27"/>
      <c r="R1688" s="2"/>
      <c r="S1688" s="2"/>
      <c r="T1688" s="2"/>
      <c r="U1688" s="2"/>
      <c r="V1688" s="2"/>
      <c r="W1688" s="2"/>
    </row>
    <row r="1689" spans="2:23" ht="15" customHeight="1" x14ac:dyDescent="0.35">
      <c r="B1689" s="349"/>
      <c r="C1689" s="715" t="str">
        <f t="shared" si="102"/>
        <v/>
      </c>
      <c r="D1689" s="458">
        <f>IF(ISNUMBER(Summary!$D$17), DATE(Summary!$D$17, 1, 1) + INT((ROW(B1651)-1)/24), DATE(2024, 1, 1) + INT((ROW(B1651)-1)/24))</f>
        <v>45360</v>
      </c>
      <c r="E1689" s="459">
        <v>0.75000000000000011</v>
      </c>
      <c r="F1689" s="780"/>
      <c r="G1689" s="780"/>
      <c r="H1689" s="460">
        <f t="shared" si="100"/>
        <v>0</v>
      </c>
      <c r="I1689" s="460">
        <f t="shared" si="101"/>
        <v>0</v>
      </c>
      <c r="J1689" s="460">
        <f t="shared" si="103"/>
        <v>0</v>
      </c>
      <c r="K1689" s="9"/>
      <c r="P1689" s="2"/>
      <c r="Q1689" s="27"/>
      <c r="R1689" s="2"/>
      <c r="S1689" s="2"/>
      <c r="T1689" s="2"/>
      <c r="U1689" s="2"/>
      <c r="V1689" s="2"/>
      <c r="W1689" s="2"/>
    </row>
    <row r="1690" spans="2:23" ht="15" customHeight="1" x14ac:dyDescent="0.35">
      <c r="B1690" s="349"/>
      <c r="C1690" s="715" t="str">
        <f t="shared" si="102"/>
        <v/>
      </c>
      <c r="D1690" s="458">
        <f>IF(ISNUMBER(Summary!$D$17), DATE(Summary!$D$17, 1, 1) + INT((ROW(B1652)-1)/24), DATE(2024, 1, 1) + INT((ROW(B1652)-1)/24))</f>
        <v>45360</v>
      </c>
      <c r="E1690" s="459">
        <v>0.79166666666666674</v>
      </c>
      <c r="F1690" s="780"/>
      <c r="G1690" s="780"/>
      <c r="H1690" s="460">
        <f t="shared" si="100"/>
        <v>0</v>
      </c>
      <c r="I1690" s="460">
        <f t="shared" si="101"/>
        <v>0</v>
      </c>
      <c r="J1690" s="460">
        <f t="shared" si="103"/>
        <v>0</v>
      </c>
      <c r="K1690" s="9"/>
      <c r="P1690" s="2"/>
      <c r="Q1690" s="27"/>
      <c r="R1690" s="2"/>
      <c r="S1690" s="2"/>
      <c r="T1690" s="2"/>
      <c r="U1690" s="2"/>
      <c r="V1690" s="2"/>
      <c r="W1690" s="2"/>
    </row>
    <row r="1691" spans="2:23" ht="15" customHeight="1" x14ac:dyDescent="0.35">
      <c r="B1691" s="349"/>
      <c r="C1691" s="715" t="str">
        <f t="shared" si="102"/>
        <v/>
      </c>
      <c r="D1691" s="458">
        <f>IF(ISNUMBER(Summary!$D$17), DATE(Summary!$D$17, 1, 1) + INT((ROW(B1653)-1)/24), DATE(2024, 1, 1) + INT((ROW(B1653)-1)/24))</f>
        <v>45360</v>
      </c>
      <c r="E1691" s="459">
        <v>0.83333333333333337</v>
      </c>
      <c r="F1691" s="780"/>
      <c r="G1691" s="780"/>
      <c r="H1691" s="460">
        <f t="shared" si="100"/>
        <v>0</v>
      </c>
      <c r="I1691" s="460">
        <f t="shared" si="101"/>
        <v>0</v>
      </c>
      <c r="J1691" s="460">
        <f t="shared" si="103"/>
        <v>0</v>
      </c>
      <c r="K1691" s="9"/>
      <c r="P1691" s="2"/>
      <c r="Q1691" s="27"/>
      <c r="R1691" s="2"/>
      <c r="S1691" s="2"/>
      <c r="T1691" s="2"/>
      <c r="U1691" s="2"/>
      <c r="V1691" s="2"/>
      <c r="W1691" s="2"/>
    </row>
    <row r="1692" spans="2:23" ht="15" customHeight="1" x14ac:dyDescent="0.35">
      <c r="B1692" s="349"/>
      <c r="C1692" s="715" t="str">
        <f t="shared" si="102"/>
        <v/>
      </c>
      <c r="D1692" s="458">
        <f>IF(ISNUMBER(Summary!$D$17), DATE(Summary!$D$17, 1, 1) + INT((ROW(B1654)-1)/24), DATE(2024, 1, 1) + INT((ROW(B1654)-1)/24))</f>
        <v>45360</v>
      </c>
      <c r="E1692" s="459">
        <v>0.87500000000000011</v>
      </c>
      <c r="F1692" s="780"/>
      <c r="G1692" s="780"/>
      <c r="H1692" s="460">
        <f t="shared" si="100"/>
        <v>0</v>
      </c>
      <c r="I1692" s="460">
        <f t="shared" si="101"/>
        <v>0</v>
      </c>
      <c r="J1692" s="460">
        <f t="shared" si="103"/>
        <v>0</v>
      </c>
      <c r="K1692" s="9"/>
      <c r="P1692" s="2"/>
      <c r="Q1692" s="27"/>
      <c r="R1692" s="2"/>
      <c r="S1692" s="2"/>
      <c r="T1692" s="2"/>
      <c r="U1692" s="2"/>
      <c r="V1692" s="2"/>
      <c r="W1692" s="2"/>
    </row>
    <row r="1693" spans="2:23" ht="15" customHeight="1" x14ac:dyDescent="0.35">
      <c r="B1693" s="349"/>
      <c r="C1693" s="715" t="str">
        <f t="shared" si="102"/>
        <v/>
      </c>
      <c r="D1693" s="458">
        <f>IF(ISNUMBER(Summary!$D$17), DATE(Summary!$D$17, 1, 1) + INT((ROW(B1655)-1)/24), DATE(2024, 1, 1) + INT((ROW(B1655)-1)/24))</f>
        <v>45360</v>
      </c>
      <c r="E1693" s="459">
        <v>0.91666666666666674</v>
      </c>
      <c r="F1693" s="780"/>
      <c r="G1693" s="780"/>
      <c r="H1693" s="460">
        <f t="shared" si="100"/>
        <v>0</v>
      </c>
      <c r="I1693" s="460">
        <f t="shared" si="101"/>
        <v>0</v>
      </c>
      <c r="J1693" s="460">
        <f t="shared" si="103"/>
        <v>0</v>
      </c>
      <c r="K1693" s="9"/>
      <c r="P1693" s="2"/>
      <c r="Q1693" s="27"/>
      <c r="R1693" s="2"/>
      <c r="S1693" s="2"/>
      <c r="T1693" s="2"/>
      <c r="U1693" s="2"/>
      <c r="V1693" s="2"/>
      <c r="W1693" s="2"/>
    </row>
    <row r="1694" spans="2:23" ht="15" customHeight="1" x14ac:dyDescent="0.35">
      <c r="B1694" s="349"/>
      <c r="C1694" s="715" t="str">
        <f t="shared" si="102"/>
        <v/>
      </c>
      <c r="D1694" s="458">
        <f>IF(ISNUMBER(Summary!$D$17), DATE(Summary!$D$17, 1, 1) + INT((ROW(B1656)-1)/24), DATE(2024, 1, 1) + INT((ROW(B1656)-1)/24))</f>
        <v>45360</v>
      </c>
      <c r="E1694" s="459">
        <v>0.95833333333333337</v>
      </c>
      <c r="F1694" s="780"/>
      <c r="G1694" s="780"/>
      <c r="H1694" s="460">
        <f t="shared" si="100"/>
        <v>0</v>
      </c>
      <c r="I1694" s="460">
        <f t="shared" si="101"/>
        <v>0</v>
      </c>
      <c r="J1694" s="460">
        <f t="shared" si="103"/>
        <v>0</v>
      </c>
      <c r="K1694" s="9"/>
      <c r="P1694" s="2"/>
      <c r="Q1694" s="27"/>
      <c r="R1694" s="2"/>
      <c r="S1694" s="2"/>
      <c r="T1694" s="2"/>
      <c r="U1694" s="2"/>
      <c r="V1694" s="2"/>
      <c r="W1694" s="2"/>
    </row>
    <row r="1695" spans="2:23" ht="15" customHeight="1" x14ac:dyDescent="0.35">
      <c r="B1695" s="457"/>
      <c r="C1695" s="715">
        <f t="shared" si="102"/>
        <v>45361</v>
      </c>
      <c r="D1695" s="458">
        <f>IF(ISNUMBER(Summary!$D$17), DATE(Summary!$D$17, 1, 1) + INT((ROW(B1657)-1)/24), DATE(2024, 1, 1) + INT((ROW(B1657)-1)/24))</f>
        <v>45361</v>
      </c>
      <c r="E1695" s="459">
        <v>3.1225022567582528E-17</v>
      </c>
      <c r="F1695" s="780"/>
      <c r="G1695" s="780"/>
      <c r="H1695" s="460">
        <f t="shared" si="100"/>
        <v>0</v>
      </c>
      <c r="I1695" s="460">
        <f t="shared" si="101"/>
        <v>0</v>
      </c>
      <c r="J1695" s="460">
        <f t="shared" si="103"/>
        <v>0</v>
      </c>
      <c r="K1695" s="9"/>
      <c r="P1695" s="2"/>
      <c r="Q1695" s="27"/>
      <c r="R1695" s="2"/>
      <c r="S1695" s="2"/>
      <c r="T1695" s="2"/>
      <c r="U1695" s="2"/>
      <c r="V1695" s="2"/>
      <c r="W1695" s="2"/>
    </row>
    <row r="1696" spans="2:23" ht="15" customHeight="1" x14ac:dyDescent="0.35">
      <c r="B1696" s="349"/>
      <c r="C1696" s="715" t="str">
        <f t="shared" si="102"/>
        <v/>
      </c>
      <c r="D1696" s="458">
        <f>IF(ISNUMBER(Summary!$D$17), DATE(Summary!$D$17, 1, 1) + INT((ROW(B1658)-1)/24), DATE(2024, 1, 1) + INT((ROW(B1658)-1)/24))</f>
        <v>45361</v>
      </c>
      <c r="E1696" s="459">
        <v>4.1666666666666699E-2</v>
      </c>
      <c r="F1696" s="780"/>
      <c r="G1696" s="780"/>
      <c r="H1696" s="460">
        <f t="shared" si="100"/>
        <v>0</v>
      </c>
      <c r="I1696" s="460">
        <f t="shared" si="101"/>
        <v>0</v>
      </c>
      <c r="J1696" s="460">
        <f t="shared" si="103"/>
        <v>0</v>
      </c>
      <c r="K1696" s="9"/>
      <c r="P1696" s="2"/>
      <c r="Q1696" s="27"/>
      <c r="R1696" s="2"/>
      <c r="S1696" s="2"/>
      <c r="T1696" s="2"/>
      <c r="U1696" s="2"/>
      <c r="V1696" s="2"/>
      <c r="W1696" s="2"/>
    </row>
    <row r="1697" spans="2:23" ht="15" customHeight="1" x14ac:dyDescent="0.35">
      <c r="B1697" s="349"/>
      <c r="C1697" s="715" t="str">
        <f t="shared" si="102"/>
        <v/>
      </c>
      <c r="D1697" s="458">
        <f>IF(ISNUMBER(Summary!$D$17), DATE(Summary!$D$17, 1, 1) + INT((ROW(B1659)-1)/24), DATE(2024, 1, 1) + INT((ROW(B1659)-1)/24))</f>
        <v>45361</v>
      </c>
      <c r="E1697" s="459">
        <v>8.333333333333337E-2</v>
      </c>
      <c r="F1697" s="780"/>
      <c r="G1697" s="780"/>
      <c r="H1697" s="460">
        <f t="shared" si="100"/>
        <v>0</v>
      </c>
      <c r="I1697" s="460">
        <f t="shared" si="101"/>
        <v>0</v>
      </c>
      <c r="J1697" s="460">
        <f t="shared" si="103"/>
        <v>0</v>
      </c>
      <c r="K1697" s="9"/>
      <c r="P1697" s="2"/>
      <c r="Q1697" s="27"/>
      <c r="R1697" s="2"/>
      <c r="S1697" s="2"/>
      <c r="T1697" s="2"/>
      <c r="U1697" s="2"/>
      <c r="V1697" s="2"/>
      <c r="W1697" s="2"/>
    </row>
    <row r="1698" spans="2:23" ht="15" customHeight="1" x14ac:dyDescent="0.35">
      <c r="B1698" s="349"/>
      <c r="C1698" s="715" t="str">
        <f t="shared" si="102"/>
        <v/>
      </c>
      <c r="D1698" s="458">
        <f>IF(ISNUMBER(Summary!$D$17), DATE(Summary!$D$17, 1, 1) + INT((ROW(B1660)-1)/24), DATE(2024, 1, 1) + INT((ROW(B1660)-1)/24))</f>
        <v>45361</v>
      </c>
      <c r="E1698" s="459">
        <v>0.12500000000000006</v>
      </c>
      <c r="F1698" s="780"/>
      <c r="G1698" s="780"/>
      <c r="H1698" s="460">
        <f t="shared" si="100"/>
        <v>0</v>
      </c>
      <c r="I1698" s="460">
        <f t="shared" si="101"/>
        <v>0</v>
      </c>
      <c r="J1698" s="460">
        <f t="shared" si="103"/>
        <v>0</v>
      </c>
      <c r="K1698" s="9"/>
      <c r="P1698" s="2"/>
      <c r="Q1698" s="27"/>
      <c r="R1698" s="2"/>
      <c r="S1698" s="2"/>
      <c r="T1698" s="2"/>
      <c r="U1698" s="2"/>
      <c r="V1698" s="2"/>
      <c r="W1698" s="2"/>
    </row>
    <row r="1699" spans="2:23" ht="15" customHeight="1" x14ac:dyDescent="0.35">
      <c r="B1699" s="349"/>
      <c r="C1699" s="715" t="str">
        <f t="shared" si="102"/>
        <v/>
      </c>
      <c r="D1699" s="458">
        <f>IF(ISNUMBER(Summary!$D$17), DATE(Summary!$D$17, 1, 1) + INT((ROW(B1661)-1)/24), DATE(2024, 1, 1) + INT((ROW(B1661)-1)/24))</f>
        <v>45361</v>
      </c>
      <c r="E1699" s="459">
        <v>0.16666666666666669</v>
      </c>
      <c r="F1699" s="780"/>
      <c r="G1699" s="780"/>
      <c r="H1699" s="460">
        <f t="shared" si="100"/>
        <v>0</v>
      </c>
      <c r="I1699" s="460">
        <f t="shared" si="101"/>
        <v>0</v>
      </c>
      <c r="J1699" s="460">
        <f t="shared" si="103"/>
        <v>0</v>
      </c>
      <c r="K1699" s="9"/>
      <c r="P1699" s="2"/>
      <c r="Q1699" s="27"/>
      <c r="R1699" s="2"/>
      <c r="S1699" s="2"/>
      <c r="T1699" s="2"/>
      <c r="U1699" s="2"/>
      <c r="V1699" s="2"/>
      <c r="W1699" s="2"/>
    </row>
    <row r="1700" spans="2:23" ht="15" customHeight="1" x14ac:dyDescent="0.35">
      <c r="B1700" s="349"/>
      <c r="C1700" s="715" t="str">
        <f t="shared" si="102"/>
        <v/>
      </c>
      <c r="D1700" s="458">
        <f>IF(ISNUMBER(Summary!$D$17), DATE(Summary!$D$17, 1, 1) + INT((ROW(B1662)-1)/24), DATE(2024, 1, 1) + INT((ROW(B1662)-1)/24))</f>
        <v>45361</v>
      </c>
      <c r="E1700" s="459">
        <v>0.20833333333333337</v>
      </c>
      <c r="F1700" s="780"/>
      <c r="G1700" s="780"/>
      <c r="H1700" s="460">
        <f t="shared" si="100"/>
        <v>0</v>
      </c>
      <c r="I1700" s="460">
        <f t="shared" si="101"/>
        <v>0</v>
      </c>
      <c r="J1700" s="460">
        <f t="shared" si="103"/>
        <v>0</v>
      </c>
      <c r="K1700" s="9"/>
      <c r="P1700" s="2"/>
      <c r="Q1700" s="27"/>
      <c r="R1700" s="2"/>
      <c r="S1700" s="2"/>
      <c r="T1700" s="2"/>
      <c r="U1700" s="2"/>
      <c r="V1700" s="2"/>
      <c r="W1700" s="2"/>
    </row>
    <row r="1701" spans="2:23" ht="15" customHeight="1" x14ac:dyDescent="0.35">
      <c r="B1701" s="349"/>
      <c r="C1701" s="715" t="str">
        <f t="shared" si="102"/>
        <v/>
      </c>
      <c r="D1701" s="458">
        <f>IF(ISNUMBER(Summary!$D$17), DATE(Summary!$D$17, 1, 1) + INT((ROW(B1663)-1)/24), DATE(2024, 1, 1) + INT((ROW(B1663)-1)/24))</f>
        <v>45361</v>
      </c>
      <c r="E1701" s="459">
        <v>0.25</v>
      </c>
      <c r="F1701" s="780"/>
      <c r="G1701" s="780"/>
      <c r="H1701" s="460">
        <f t="shared" si="100"/>
        <v>0</v>
      </c>
      <c r="I1701" s="460">
        <f t="shared" si="101"/>
        <v>0</v>
      </c>
      <c r="J1701" s="460">
        <f t="shared" si="103"/>
        <v>0</v>
      </c>
      <c r="K1701" s="9"/>
      <c r="P1701" s="2"/>
      <c r="Q1701" s="27"/>
      <c r="R1701" s="2"/>
      <c r="S1701" s="2"/>
      <c r="T1701" s="2"/>
      <c r="U1701" s="2"/>
      <c r="V1701" s="2"/>
      <c r="W1701" s="2"/>
    </row>
    <row r="1702" spans="2:23" ht="15" customHeight="1" x14ac:dyDescent="0.35">
      <c r="B1702" s="349"/>
      <c r="C1702" s="715" t="str">
        <f t="shared" si="102"/>
        <v/>
      </c>
      <c r="D1702" s="458">
        <f>IF(ISNUMBER(Summary!$D$17), DATE(Summary!$D$17, 1, 1) + INT((ROW(B1664)-1)/24), DATE(2024, 1, 1) + INT((ROW(B1664)-1)/24))</f>
        <v>45361</v>
      </c>
      <c r="E1702" s="459">
        <v>0.29166666666666669</v>
      </c>
      <c r="F1702" s="780"/>
      <c r="G1702" s="780"/>
      <c r="H1702" s="460">
        <f t="shared" si="100"/>
        <v>0</v>
      </c>
      <c r="I1702" s="460">
        <f t="shared" si="101"/>
        <v>0</v>
      </c>
      <c r="J1702" s="460">
        <f t="shared" si="103"/>
        <v>0</v>
      </c>
      <c r="K1702" s="9"/>
      <c r="P1702" s="2"/>
      <c r="Q1702" s="27"/>
      <c r="R1702" s="2"/>
      <c r="S1702" s="2"/>
      <c r="T1702" s="2"/>
      <c r="U1702" s="2"/>
      <c r="V1702" s="2"/>
      <c r="W1702" s="2"/>
    </row>
    <row r="1703" spans="2:23" ht="15" customHeight="1" x14ac:dyDescent="0.35">
      <c r="B1703" s="349"/>
      <c r="C1703" s="715" t="str">
        <f t="shared" si="102"/>
        <v/>
      </c>
      <c r="D1703" s="458">
        <f>IF(ISNUMBER(Summary!$D$17), DATE(Summary!$D$17, 1, 1) + INT((ROW(B1665)-1)/24), DATE(2024, 1, 1) + INT((ROW(B1665)-1)/24))</f>
        <v>45361</v>
      </c>
      <c r="E1703" s="459">
        <v>0.33333333333333337</v>
      </c>
      <c r="F1703" s="780"/>
      <c r="G1703" s="780"/>
      <c r="H1703" s="460">
        <f t="shared" ref="H1703:H1766" si="104">IF(G1703&gt;F1703,F1703,G1703)</f>
        <v>0</v>
      </c>
      <c r="I1703" s="460">
        <f t="shared" ref="I1703:I1766" si="105">F1703-H1703</f>
        <v>0</v>
      </c>
      <c r="J1703" s="460">
        <f t="shared" si="103"/>
        <v>0</v>
      </c>
      <c r="K1703" s="9"/>
      <c r="P1703" s="2"/>
      <c r="Q1703" s="27"/>
      <c r="R1703" s="2"/>
      <c r="S1703" s="2"/>
      <c r="T1703" s="2"/>
      <c r="U1703" s="2"/>
      <c r="V1703" s="2"/>
      <c r="W1703" s="2"/>
    </row>
    <row r="1704" spans="2:23" ht="15" customHeight="1" x14ac:dyDescent="0.35">
      <c r="B1704" s="349"/>
      <c r="C1704" s="715" t="str">
        <f t="shared" ref="C1704:C1767" si="106">IF(MOD(ROW()-ROW($E$39), 24)=0, $D1704, "")</f>
        <v/>
      </c>
      <c r="D1704" s="458">
        <f>IF(ISNUMBER(Summary!$D$17), DATE(Summary!$D$17, 1, 1) + INT((ROW(B1666)-1)/24), DATE(2024, 1, 1) + INT((ROW(B1666)-1)/24))</f>
        <v>45361</v>
      </c>
      <c r="E1704" s="459">
        <v>0.375</v>
      </c>
      <c r="F1704" s="780"/>
      <c r="G1704" s="780"/>
      <c r="H1704" s="460">
        <f t="shared" si="104"/>
        <v>0</v>
      </c>
      <c r="I1704" s="460">
        <f t="shared" si="105"/>
        <v>0</v>
      </c>
      <c r="J1704" s="460">
        <f t="shared" ref="J1704:J1767" si="107">G1704-H1704</f>
        <v>0</v>
      </c>
      <c r="K1704" s="9"/>
      <c r="P1704" s="2"/>
      <c r="Q1704" s="27"/>
      <c r="R1704" s="2"/>
      <c r="S1704" s="2"/>
      <c r="T1704" s="2"/>
      <c r="U1704" s="2"/>
      <c r="V1704" s="2"/>
      <c r="W1704" s="2"/>
    </row>
    <row r="1705" spans="2:23" ht="15" customHeight="1" x14ac:dyDescent="0.35">
      <c r="B1705" s="349"/>
      <c r="C1705" s="715" t="str">
        <f t="shared" si="106"/>
        <v/>
      </c>
      <c r="D1705" s="458">
        <f>IF(ISNUMBER(Summary!$D$17), DATE(Summary!$D$17, 1, 1) + INT((ROW(B1667)-1)/24), DATE(2024, 1, 1) + INT((ROW(B1667)-1)/24))</f>
        <v>45361</v>
      </c>
      <c r="E1705" s="459">
        <v>0.41666666666666669</v>
      </c>
      <c r="F1705" s="780"/>
      <c r="G1705" s="780"/>
      <c r="H1705" s="460">
        <f t="shared" si="104"/>
        <v>0</v>
      </c>
      <c r="I1705" s="460">
        <f t="shared" si="105"/>
        <v>0</v>
      </c>
      <c r="J1705" s="460">
        <f t="shared" si="107"/>
        <v>0</v>
      </c>
      <c r="K1705" s="9"/>
      <c r="P1705" s="2"/>
      <c r="Q1705" s="27"/>
      <c r="R1705" s="2"/>
      <c r="S1705" s="2"/>
      <c r="T1705" s="2"/>
      <c r="U1705" s="2"/>
      <c r="V1705" s="2"/>
      <c r="W1705" s="2"/>
    </row>
    <row r="1706" spans="2:23" ht="15" customHeight="1" x14ac:dyDescent="0.35">
      <c r="B1706" s="349"/>
      <c r="C1706" s="715" t="str">
        <f t="shared" si="106"/>
        <v/>
      </c>
      <c r="D1706" s="458">
        <f>IF(ISNUMBER(Summary!$D$17), DATE(Summary!$D$17, 1, 1) + INT((ROW(B1668)-1)/24), DATE(2024, 1, 1) + INT((ROW(B1668)-1)/24))</f>
        <v>45361</v>
      </c>
      <c r="E1706" s="459">
        <v>0.45833333333333337</v>
      </c>
      <c r="F1706" s="780"/>
      <c r="G1706" s="780"/>
      <c r="H1706" s="460">
        <f t="shared" si="104"/>
        <v>0</v>
      </c>
      <c r="I1706" s="460">
        <f t="shared" si="105"/>
        <v>0</v>
      </c>
      <c r="J1706" s="460">
        <f t="shared" si="107"/>
        <v>0</v>
      </c>
      <c r="K1706" s="9"/>
      <c r="P1706" s="2"/>
      <c r="Q1706" s="27"/>
      <c r="R1706" s="2"/>
      <c r="S1706" s="2"/>
      <c r="T1706" s="2"/>
      <c r="U1706" s="2"/>
      <c r="V1706" s="2"/>
      <c r="W1706" s="2"/>
    </row>
    <row r="1707" spans="2:23" ht="15" customHeight="1" x14ac:dyDescent="0.35">
      <c r="B1707" s="349"/>
      <c r="C1707" s="715" t="str">
        <f t="shared" si="106"/>
        <v/>
      </c>
      <c r="D1707" s="458">
        <f>IF(ISNUMBER(Summary!$D$17), DATE(Summary!$D$17, 1, 1) + INT((ROW(B1669)-1)/24), DATE(2024, 1, 1) + INT((ROW(B1669)-1)/24))</f>
        <v>45361</v>
      </c>
      <c r="E1707" s="459">
        <v>0.50000000000000011</v>
      </c>
      <c r="F1707" s="780"/>
      <c r="G1707" s="780"/>
      <c r="H1707" s="460">
        <f t="shared" si="104"/>
        <v>0</v>
      </c>
      <c r="I1707" s="460">
        <f t="shared" si="105"/>
        <v>0</v>
      </c>
      <c r="J1707" s="460">
        <f t="shared" si="107"/>
        <v>0</v>
      </c>
      <c r="K1707" s="9"/>
      <c r="P1707" s="2"/>
      <c r="Q1707" s="27"/>
      <c r="R1707" s="2"/>
      <c r="S1707" s="2"/>
      <c r="T1707" s="2"/>
      <c r="U1707" s="2"/>
      <c r="V1707" s="2"/>
      <c r="W1707" s="2"/>
    </row>
    <row r="1708" spans="2:23" ht="15" customHeight="1" x14ac:dyDescent="0.35">
      <c r="B1708" s="349"/>
      <c r="C1708" s="715" t="str">
        <f t="shared" si="106"/>
        <v/>
      </c>
      <c r="D1708" s="458">
        <f>IF(ISNUMBER(Summary!$D$17), DATE(Summary!$D$17, 1, 1) + INT((ROW(B1670)-1)/24), DATE(2024, 1, 1) + INT((ROW(B1670)-1)/24))</f>
        <v>45361</v>
      </c>
      <c r="E1708" s="459">
        <v>0.54166666666666674</v>
      </c>
      <c r="F1708" s="780"/>
      <c r="G1708" s="780"/>
      <c r="H1708" s="460">
        <f t="shared" si="104"/>
        <v>0</v>
      </c>
      <c r="I1708" s="460">
        <f t="shared" si="105"/>
        <v>0</v>
      </c>
      <c r="J1708" s="460">
        <f t="shared" si="107"/>
        <v>0</v>
      </c>
      <c r="K1708" s="9"/>
      <c r="P1708" s="2"/>
      <c r="Q1708" s="27"/>
      <c r="R1708" s="2"/>
      <c r="S1708" s="2"/>
      <c r="T1708" s="2"/>
      <c r="U1708" s="2"/>
      <c r="V1708" s="2"/>
      <c r="W1708" s="2"/>
    </row>
    <row r="1709" spans="2:23" ht="15" customHeight="1" x14ac:dyDescent="0.35">
      <c r="B1709" s="349"/>
      <c r="C1709" s="715" t="str">
        <f t="shared" si="106"/>
        <v/>
      </c>
      <c r="D1709" s="458">
        <f>IF(ISNUMBER(Summary!$D$17), DATE(Summary!$D$17, 1, 1) + INT((ROW(B1671)-1)/24), DATE(2024, 1, 1) + INT((ROW(B1671)-1)/24))</f>
        <v>45361</v>
      </c>
      <c r="E1709" s="459">
        <v>0.58333333333333337</v>
      </c>
      <c r="F1709" s="780"/>
      <c r="G1709" s="780"/>
      <c r="H1709" s="460">
        <f t="shared" si="104"/>
        <v>0</v>
      </c>
      <c r="I1709" s="460">
        <f t="shared" si="105"/>
        <v>0</v>
      </c>
      <c r="J1709" s="460">
        <f t="shared" si="107"/>
        <v>0</v>
      </c>
      <c r="K1709" s="9"/>
      <c r="P1709" s="2"/>
      <c r="Q1709" s="27"/>
      <c r="R1709" s="2"/>
      <c r="S1709" s="2"/>
      <c r="T1709" s="2"/>
      <c r="U1709" s="2"/>
      <c r="V1709" s="2"/>
      <c r="W1709" s="2"/>
    </row>
    <row r="1710" spans="2:23" ht="15" customHeight="1" x14ac:dyDescent="0.35">
      <c r="B1710" s="349"/>
      <c r="C1710" s="715" t="str">
        <f t="shared" si="106"/>
        <v/>
      </c>
      <c r="D1710" s="458">
        <f>IF(ISNUMBER(Summary!$D$17), DATE(Summary!$D$17, 1, 1) + INT((ROW(B1672)-1)/24), DATE(2024, 1, 1) + INT((ROW(B1672)-1)/24))</f>
        <v>45361</v>
      </c>
      <c r="E1710" s="459">
        <v>0.62500000000000011</v>
      </c>
      <c r="F1710" s="780"/>
      <c r="G1710" s="780"/>
      <c r="H1710" s="460">
        <f t="shared" si="104"/>
        <v>0</v>
      </c>
      <c r="I1710" s="460">
        <f t="shared" si="105"/>
        <v>0</v>
      </c>
      <c r="J1710" s="460">
        <f t="shared" si="107"/>
        <v>0</v>
      </c>
      <c r="K1710" s="9"/>
      <c r="P1710" s="2"/>
      <c r="Q1710" s="27"/>
      <c r="R1710" s="2"/>
      <c r="S1710" s="2"/>
      <c r="T1710" s="2"/>
      <c r="U1710" s="2"/>
      <c r="V1710" s="2"/>
      <c r="W1710" s="2"/>
    </row>
    <row r="1711" spans="2:23" ht="15" customHeight="1" x14ac:dyDescent="0.35">
      <c r="B1711" s="349"/>
      <c r="C1711" s="715" t="str">
        <f t="shared" si="106"/>
        <v/>
      </c>
      <c r="D1711" s="458">
        <f>IF(ISNUMBER(Summary!$D$17), DATE(Summary!$D$17, 1, 1) + INT((ROW(B1673)-1)/24), DATE(2024, 1, 1) + INT((ROW(B1673)-1)/24))</f>
        <v>45361</v>
      </c>
      <c r="E1711" s="459">
        <v>0.66666666666666674</v>
      </c>
      <c r="F1711" s="780"/>
      <c r="G1711" s="780"/>
      <c r="H1711" s="460">
        <f t="shared" si="104"/>
        <v>0</v>
      </c>
      <c r="I1711" s="460">
        <f t="shared" si="105"/>
        <v>0</v>
      </c>
      <c r="J1711" s="460">
        <f t="shared" si="107"/>
        <v>0</v>
      </c>
      <c r="K1711" s="9"/>
      <c r="P1711" s="2"/>
      <c r="Q1711" s="27"/>
      <c r="R1711" s="2"/>
      <c r="S1711" s="2"/>
      <c r="T1711" s="2"/>
      <c r="U1711" s="2"/>
      <c r="V1711" s="2"/>
      <c r="W1711" s="2"/>
    </row>
    <row r="1712" spans="2:23" ht="15" customHeight="1" x14ac:dyDescent="0.35">
      <c r="B1712" s="349"/>
      <c r="C1712" s="715" t="str">
        <f t="shared" si="106"/>
        <v/>
      </c>
      <c r="D1712" s="458">
        <f>IF(ISNUMBER(Summary!$D$17), DATE(Summary!$D$17, 1, 1) + INT((ROW(B1674)-1)/24), DATE(2024, 1, 1) + INT((ROW(B1674)-1)/24))</f>
        <v>45361</v>
      </c>
      <c r="E1712" s="459">
        <v>0.70833333333333337</v>
      </c>
      <c r="F1712" s="780"/>
      <c r="G1712" s="780"/>
      <c r="H1712" s="460">
        <f t="shared" si="104"/>
        <v>0</v>
      </c>
      <c r="I1712" s="460">
        <f t="shared" si="105"/>
        <v>0</v>
      </c>
      <c r="J1712" s="460">
        <f t="shared" si="107"/>
        <v>0</v>
      </c>
      <c r="K1712" s="9"/>
      <c r="P1712" s="2"/>
      <c r="Q1712" s="27"/>
      <c r="R1712" s="2"/>
      <c r="S1712" s="2"/>
      <c r="T1712" s="2"/>
      <c r="U1712" s="2"/>
      <c r="V1712" s="2"/>
      <c r="W1712" s="2"/>
    </row>
    <row r="1713" spans="2:23" ht="15" customHeight="1" x14ac:dyDescent="0.35">
      <c r="B1713" s="349"/>
      <c r="C1713" s="715" t="str">
        <f t="shared" si="106"/>
        <v/>
      </c>
      <c r="D1713" s="458">
        <f>IF(ISNUMBER(Summary!$D$17), DATE(Summary!$D$17, 1, 1) + INT((ROW(B1675)-1)/24), DATE(2024, 1, 1) + INT((ROW(B1675)-1)/24))</f>
        <v>45361</v>
      </c>
      <c r="E1713" s="459">
        <v>0.75000000000000011</v>
      </c>
      <c r="F1713" s="780"/>
      <c r="G1713" s="780"/>
      <c r="H1713" s="460">
        <f t="shared" si="104"/>
        <v>0</v>
      </c>
      <c r="I1713" s="460">
        <f t="shared" si="105"/>
        <v>0</v>
      </c>
      <c r="J1713" s="460">
        <f t="shared" si="107"/>
        <v>0</v>
      </c>
      <c r="K1713" s="9"/>
      <c r="P1713" s="2"/>
      <c r="Q1713" s="27"/>
      <c r="R1713" s="2"/>
      <c r="S1713" s="2"/>
      <c r="T1713" s="2"/>
      <c r="U1713" s="2"/>
      <c r="V1713" s="2"/>
      <c r="W1713" s="2"/>
    </row>
    <row r="1714" spans="2:23" ht="15" customHeight="1" x14ac:dyDescent="0.35">
      <c r="B1714" s="349"/>
      <c r="C1714" s="715" t="str">
        <f t="shared" si="106"/>
        <v/>
      </c>
      <c r="D1714" s="458">
        <f>IF(ISNUMBER(Summary!$D$17), DATE(Summary!$D$17, 1, 1) + INT((ROW(B1676)-1)/24), DATE(2024, 1, 1) + INT((ROW(B1676)-1)/24))</f>
        <v>45361</v>
      </c>
      <c r="E1714" s="459">
        <v>0.79166666666666674</v>
      </c>
      <c r="F1714" s="780"/>
      <c r="G1714" s="780"/>
      <c r="H1714" s="460">
        <f t="shared" si="104"/>
        <v>0</v>
      </c>
      <c r="I1714" s="460">
        <f t="shared" si="105"/>
        <v>0</v>
      </c>
      <c r="J1714" s="460">
        <f t="shared" si="107"/>
        <v>0</v>
      </c>
      <c r="K1714" s="9"/>
      <c r="P1714" s="2"/>
      <c r="Q1714" s="27"/>
      <c r="R1714" s="2"/>
      <c r="S1714" s="2"/>
      <c r="T1714" s="2"/>
      <c r="U1714" s="2"/>
      <c r="V1714" s="2"/>
      <c r="W1714" s="2"/>
    </row>
    <row r="1715" spans="2:23" ht="15" customHeight="1" x14ac:dyDescent="0.35">
      <c r="B1715" s="349"/>
      <c r="C1715" s="715" t="str">
        <f t="shared" si="106"/>
        <v/>
      </c>
      <c r="D1715" s="458">
        <f>IF(ISNUMBER(Summary!$D$17), DATE(Summary!$D$17, 1, 1) + INT((ROW(B1677)-1)/24), DATE(2024, 1, 1) + INT((ROW(B1677)-1)/24))</f>
        <v>45361</v>
      </c>
      <c r="E1715" s="459">
        <v>0.83333333333333337</v>
      </c>
      <c r="F1715" s="780"/>
      <c r="G1715" s="780"/>
      <c r="H1715" s="460">
        <f t="shared" si="104"/>
        <v>0</v>
      </c>
      <c r="I1715" s="460">
        <f t="shared" si="105"/>
        <v>0</v>
      </c>
      <c r="J1715" s="460">
        <f t="shared" si="107"/>
        <v>0</v>
      </c>
      <c r="K1715" s="9"/>
      <c r="P1715" s="2"/>
      <c r="Q1715" s="27"/>
      <c r="R1715" s="2"/>
      <c r="S1715" s="2"/>
      <c r="T1715" s="2"/>
      <c r="U1715" s="2"/>
      <c r="V1715" s="2"/>
      <c r="W1715" s="2"/>
    </row>
    <row r="1716" spans="2:23" ht="15" customHeight="1" x14ac:dyDescent="0.35">
      <c r="B1716" s="349"/>
      <c r="C1716" s="715" t="str">
        <f t="shared" si="106"/>
        <v/>
      </c>
      <c r="D1716" s="458">
        <f>IF(ISNUMBER(Summary!$D$17), DATE(Summary!$D$17, 1, 1) + INT((ROW(B1678)-1)/24), DATE(2024, 1, 1) + INT((ROW(B1678)-1)/24))</f>
        <v>45361</v>
      </c>
      <c r="E1716" s="459">
        <v>0.87500000000000011</v>
      </c>
      <c r="F1716" s="780"/>
      <c r="G1716" s="780"/>
      <c r="H1716" s="460">
        <f t="shared" si="104"/>
        <v>0</v>
      </c>
      <c r="I1716" s="460">
        <f t="shared" si="105"/>
        <v>0</v>
      </c>
      <c r="J1716" s="460">
        <f t="shared" si="107"/>
        <v>0</v>
      </c>
      <c r="K1716" s="9"/>
      <c r="P1716" s="2"/>
      <c r="Q1716" s="27"/>
      <c r="R1716" s="2"/>
      <c r="S1716" s="2"/>
      <c r="T1716" s="2"/>
      <c r="U1716" s="2"/>
      <c r="V1716" s="2"/>
      <c r="W1716" s="2"/>
    </row>
    <row r="1717" spans="2:23" ht="15" customHeight="1" x14ac:dyDescent="0.35">
      <c r="B1717" s="349"/>
      <c r="C1717" s="715" t="str">
        <f t="shared" si="106"/>
        <v/>
      </c>
      <c r="D1717" s="458">
        <f>IF(ISNUMBER(Summary!$D$17), DATE(Summary!$D$17, 1, 1) + INT((ROW(B1679)-1)/24), DATE(2024, 1, 1) + INT((ROW(B1679)-1)/24))</f>
        <v>45361</v>
      </c>
      <c r="E1717" s="459">
        <v>0.91666666666666674</v>
      </c>
      <c r="F1717" s="780"/>
      <c r="G1717" s="780"/>
      <c r="H1717" s="460">
        <f t="shared" si="104"/>
        <v>0</v>
      </c>
      <c r="I1717" s="460">
        <f t="shared" si="105"/>
        <v>0</v>
      </c>
      <c r="J1717" s="460">
        <f t="shared" si="107"/>
        <v>0</v>
      </c>
      <c r="K1717" s="9"/>
      <c r="P1717" s="2"/>
      <c r="Q1717" s="27"/>
      <c r="R1717" s="2"/>
      <c r="S1717" s="2"/>
      <c r="T1717" s="2"/>
      <c r="U1717" s="2"/>
      <c r="V1717" s="2"/>
      <c r="W1717" s="2"/>
    </row>
    <row r="1718" spans="2:23" ht="15" customHeight="1" x14ac:dyDescent="0.35">
      <c r="B1718" s="349"/>
      <c r="C1718" s="715" t="str">
        <f t="shared" si="106"/>
        <v/>
      </c>
      <c r="D1718" s="458">
        <f>IF(ISNUMBER(Summary!$D$17), DATE(Summary!$D$17, 1, 1) + INT((ROW(B1680)-1)/24), DATE(2024, 1, 1) + INT((ROW(B1680)-1)/24))</f>
        <v>45361</v>
      </c>
      <c r="E1718" s="459">
        <v>0.95833333333333337</v>
      </c>
      <c r="F1718" s="780"/>
      <c r="G1718" s="780"/>
      <c r="H1718" s="460">
        <f t="shared" si="104"/>
        <v>0</v>
      </c>
      <c r="I1718" s="460">
        <f t="shared" si="105"/>
        <v>0</v>
      </c>
      <c r="J1718" s="460">
        <f t="shared" si="107"/>
        <v>0</v>
      </c>
      <c r="K1718" s="9"/>
      <c r="P1718" s="2"/>
      <c r="Q1718" s="27"/>
      <c r="R1718" s="2"/>
      <c r="S1718" s="2"/>
      <c r="T1718" s="2"/>
      <c r="U1718" s="2"/>
      <c r="V1718" s="2"/>
      <c r="W1718" s="2"/>
    </row>
    <row r="1719" spans="2:23" ht="15" customHeight="1" x14ac:dyDescent="0.35">
      <c r="B1719" s="457"/>
      <c r="C1719" s="715">
        <f t="shared" si="106"/>
        <v>45362</v>
      </c>
      <c r="D1719" s="458">
        <f>IF(ISNUMBER(Summary!$D$17), DATE(Summary!$D$17, 1, 1) + INT((ROW(B1681)-1)/24), DATE(2024, 1, 1) + INT((ROW(B1681)-1)/24))</f>
        <v>45362</v>
      </c>
      <c r="E1719" s="459">
        <v>3.1225022567582528E-17</v>
      </c>
      <c r="F1719" s="780"/>
      <c r="G1719" s="780"/>
      <c r="H1719" s="460">
        <f t="shared" si="104"/>
        <v>0</v>
      </c>
      <c r="I1719" s="460">
        <f t="shared" si="105"/>
        <v>0</v>
      </c>
      <c r="J1719" s="460">
        <f t="shared" si="107"/>
        <v>0</v>
      </c>
      <c r="K1719" s="9"/>
      <c r="P1719" s="2"/>
      <c r="Q1719" s="27"/>
      <c r="R1719" s="2"/>
      <c r="S1719" s="2"/>
      <c r="T1719" s="2"/>
      <c r="U1719" s="2"/>
      <c r="V1719" s="2"/>
      <c r="W1719" s="2"/>
    </row>
    <row r="1720" spans="2:23" ht="15" customHeight="1" x14ac:dyDescent="0.35">
      <c r="B1720" s="349"/>
      <c r="C1720" s="715" t="str">
        <f t="shared" si="106"/>
        <v/>
      </c>
      <c r="D1720" s="458">
        <f>IF(ISNUMBER(Summary!$D$17), DATE(Summary!$D$17, 1, 1) + INT((ROW(B1682)-1)/24), DATE(2024, 1, 1) + INT((ROW(B1682)-1)/24))</f>
        <v>45362</v>
      </c>
      <c r="E1720" s="459">
        <v>4.1666666666666699E-2</v>
      </c>
      <c r="F1720" s="780"/>
      <c r="G1720" s="780"/>
      <c r="H1720" s="460">
        <f t="shared" si="104"/>
        <v>0</v>
      </c>
      <c r="I1720" s="460">
        <f t="shared" si="105"/>
        <v>0</v>
      </c>
      <c r="J1720" s="460">
        <f t="shared" si="107"/>
        <v>0</v>
      </c>
      <c r="K1720" s="9"/>
      <c r="P1720" s="2"/>
      <c r="Q1720" s="27"/>
      <c r="R1720" s="2"/>
      <c r="S1720" s="2"/>
      <c r="T1720" s="2"/>
      <c r="U1720" s="2"/>
      <c r="V1720" s="2"/>
      <c r="W1720" s="2"/>
    </row>
    <row r="1721" spans="2:23" ht="15" customHeight="1" x14ac:dyDescent="0.35">
      <c r="B1721" s="349"/>
      <c r="C1721" s="715" t="str">
        <f t="shared" si="106"/>
        <v/>
      </c>
      <c r="D1721" s="458">
        <f>IF(ISNUMBER(Summary!$D$17), DATE(Summary!$D$17, 1, 1) + INT((ROW(B1683)-1)/24), DATE(2024, 1, 1) + INT((ROW(B1683)-1)/24))</f>
        <v>45362</v>
      </c>
      <c r="E1721" s="459">
        <v>8.333333333333337E-2</v>
      </c>
      <c r="F1721" s="780"/>
      <c r="G1721" s="780"/>
      <c r="H1721" s="460">
        <f t="shared" si="104"/>
        <v>0</v>
      </c>
      <c r="I1721" s="460">
        <f t="shared" si="105"/>
        <v>0</v>
      </c>
      <c r="J1721" s="460">
        <f t="shared" si="107"/>
        <v>0</v>
      </c>
      <c r="K1721" s="9"/>
      <c r="P1721" s="2"/>
      <c r="Q1721" s="27"/>
      <c r="R1721" s="2"/>
      <c r="S1721" s="2"/>
      <c r="T1721" s="2"/>
      <c r="U1721" s="2"/>
      <c r="V1721" s="2"/>
      <c r="W1721" s="2"/>
    </row>
    <row r="1722" spans="2:23" ht="15" customHeight="1" x14ac:dyDescent="0.35">
      <c r="B1722" s="349"/>
      <c r="C1722" s="715" t="str">
        <f t="shared" si="106"/>
        <v/>
      </c>
      <c r="D1722" s="458">
        <f>IF(ISNUMBER(Summary!$D$17), DATE(Summary!$D$17, 1, 1) + INT((ROW(B1684)-1)/24), DATE(2024, 1, 1) + INT((ROW(B1684)-1)/24))</f>
        <v>45362</v>
      </c>
      <c r="E1722" s="459">
        <v>0.12500000000000006</v>
      </c>
      <c r="F1722" s="780"/>
      <c r="G1722" s="780"/>
      <c r="H1722" s="460">
        <f t="shared" si="104"/>
        <v>0</v>
      </c>
      <c r="I1722" s="460">
        <f t="shared" si="105"/>
        <v>0</v>
      </c>
      <c r="J1722" s="460">
        <f t="shared" si="107"/>
        <v>0</v>
      </c>
      <c r="K1722" s="9"/>
      <c r="P1722" s="2"/>
      <c r="Q1722" s="27"/>
      <c r="R1722" s="2"/>
      <c r="S1722" s="2"/>
      <c r="T1722" s="2"/>
      <c r="U1722" s="2"/>
      <c r="V1722" s="2"/>
      <c r="W1722" s="2"/>
    </row>
    <row r="1723" spans="2:23" ht="15" customHeight="1" x14ac:dyDescent="0.35">
      <c r="B1723" s="349"/>
      <c r="C1723" s="715" t="str">
        <f t="shared" si="106"/>
        <v/>
      </c>
      <c r="D1723" s="458">
        <f>IF(ISNUMBER(Summary!$D$17), DATE(Summary!$D$17, 1, 1) + INT((ROW(B1685)-1)/24), DATE(2024, 1, 1) + INT((ROW(B1685)-1)/24))</f>
        <v>45362</v>
      </c>
      <c r="E1723" s="459">
        <v>0.16666666666666669</v>
      </c>
      <c r="F1723" s="780"/>
      <c r="G1723" s="780"/>
      <c r="H1723" s="460">
        <f t="shared" si="104"/>
        <v>0</v>
      </c>
      <c r="I1723" s="460">
        <f t="shared" si="105"/>
        <v>0</v>
      </c>
      <c r="J1723" s="460">
        <f t="shared" si="107"/>
        <v>0</v>
      </c>
      <c r="K1723" s="9"/>
      <c r="P1723" s="2"/>
      <c r="Q1723" s="27"/>
      <c r="R1723" s="2"/>
      <c r="S1723" s="2"/>
      <c r="T1723" s="2"/>
      <c r="U1723" s="2"/>
      <c r="V1723" s="2"/>
      <c r="W1723" s="2"/>
    </row>
    <row r="1724" spans="2:23" ht="15" customHeight="1" x14ac:dyDescent="0.35">
      <c r="B1724" s="349"/>
      <c r="C1724" s="715" t="str">
        <f t="shared" si="106"/>
        <v/>
      </c>
      <c r="D1724" s="458">
        <f>IF(ISNUMBER(Summary!$D$17), DATE(Summary!$D$17, 1, 1) + INT((ROW(B1686)-1)/24), DATE(2024, 1, 1) + INT((ROW(B1686)-1)/24))</f>
        <v>45362</v>
      </c>
      <c r="E1724" s="459">
        <v>0.20833333333333337</v>
      </c>
      <c r="F1724" s="780"/>
      <c r="G1724" s="780"/>
      <c r="H1724" s="460">
        <f t="shared" si="104"/>
        <v>0</v>
      </c>
      <c r="I1724" s="460">
        <f t="shared" si="105"/>
        <v>0</v>
      </c>
      <c r="J1724" s="460">
        <f t="shared" si="107"/>
        <v>0</v>
      </c>
      <c r="K1724" s="9"/>
      <c r="P1724" s="2"/>
      <c r="Q1724" s="27"/>
      <c r="R1724" s="2"/>
      <c r="S1724" s="2"/>
      <c r="T1724" s="2"/>
      <c r="U1724" s="2"/>
      <c r="V1724" s="2"/>
      <c r="W1724" s="2"/>
    </row>
    <row r="1725" spans="2:23" ht="15" customHeight="1" x14ac:dyDescent="0.35">
      <c r="B1725" s="349"/>
      <c r="C1725" s="715" t="str">
        <f t="shared" si="106"/>
        <v/>
      </c>
      <c r="D1725" s="458">
        <f>IF(ISNUMBER(Summary!$D$17), DATE(Summary!$D$17, 1, 1) + INT((ROW(B1687)-1)/24), DATE(2024, 1, 1) + INT((ROW(B1687)-1)/24))</f>
        <v>45362</v>
      </c>
      <c r="E1725" s="459">
        <v>0.25</v>
      </c>
      <c r="F1725" s="780"/>
      <c r="G1725" s="780"/>
      <c r="H1725" s="460">
        <f t="shared" si="104"/>
        <v>0</v>
      </c>
      <c r="I1725" s="460">
        <f t="shared" si="105"/>
        <v>0</v>
      </c>
      <c r="J1725" s="460">
        <f t="shared" si="107"/>
        <v>0</v>
      </c>
      <c r="K1725" s="9"/>
      <c r="P1725" s="2"/>
      <c r="Q1725" s="27"/>
      <c r="R1725" s="2"/>
      <c r="S1725" s="2"/>
      <c r="T1725" s="2"/>
      <c r="U1725" s="2"/>
      <c r="V1725" s="2"/>
      <c r="W1725" s="2"/>
    </row>
    <row r="1726" spans="2:23" ht="15" customHeight="1" x14ac:dyDescent="0.35">
      <c r="B1726" s="349"/>
      <c r="C1726" s="715" t="str">
        <f t="shared" si="106"/>
        <v/>
      </c>
      <c r="D1726" s="458">
        <f>IF(ISNUMBER(Summary!$D$17), DATE(Summary!$D$17, 1, 1) + INT((ROW(B1688)-1)/24), DATE(2024, 1, 1) + INT((ROW(B1688)-1)/24))</f>
        <v>45362</v>
      </c>
      <c r="E1726" s="459">
        <v>0.29166666666666669</v>
      </c>
      <c r="F1726" s="780"/>
      <c r="G1726" s="780"/>
      <c r="H1726" s="460">
        <f t="shared" si="104"/>
        <v>0</v>
      </c>
      <c r="I1726" s="460">
        <f t="shared" si="105"/>
        <v>0</v>
      </c>
      <c r="J1726" s="460">
        <f t="shared" si="107"/>
        <v>0</v>
      </c>
      <c r="K1726" s="9"/>
      <c r="P1726" s="2"/>
      <c r="Q1726" s="27"/>
      <c r="R1726" s="2"/>
      <c r="S1726" s="2"/>
      <c r="T1726" s="2"/>
      <c r="U1726" s="2"/>
      <c r="V1726" s="2"/>
      <c r="W1726" s="2"/>
    </row>
    <row r="1727" spans="2:23" ht="15" customHeight="1" x14ac:dyDescent="0.35">
      <c r="B1727" s="349"/>
      <c r="C1727" s="715" t="str">
        <f t="shared" si="106"/>
        <v/>
      </c>
      <c r="D1727" s="458">
        <f>IF(ISNUMBER(Summary!$D$17), DATE(Summary!$D$17, 1, 1) + INT((ROW(B1689)-1)/24), DATE(2024, 1, 1) + INT((ROW(B1689)-1)/24))</f>
        <v>45362</v>
      </c>
      <c r="E1727" s="459">
        <v>0.33333333333333337</v>
      </c>
      <c r="F1727" s="780"/>
      <c r="G1727" s="780"/>
      <c r="H1727" s="460">
        <f t="shared" si="104"/>
        <v>0</v>
      </c>
      <c r="I1727" s="460">
        <f t="shared" si="105"/>
        <v>0</v>
      </c>
      <c r="J1727" s="460">
        <f t="shared" si="107"/>
        <v>0</v>
      </c>
      <c r="K1727" s="9"/>
      <c r="P1727" s="2"/>
      <c r="Q1727" s="27"/>
      <c r="R1727" s="2"/>
      <c r="S1727" s="2"/>
      <c r="T1727" s="2"/>
      <c r="U1727" s="2"/>
      <c r="V1727" s="2"/>
      <c r="W1727" s="2"/>
    </row>
    <row r="1728" spans="2:23" ht="15" customHeight="1" x14ac:dyDescent="0.35">
      <c r="B1728" s="349"/>
      <c r="C1728" s="715" t="str">
        <f t="shared" si="106"/>
        <v/>
      </c>
      <c r="D1728" s="458">
        <f>IF(ISNUMBER(Summary!$D$17), DATE(Summary!$D$17, 1, 1) + INT((ROW(B1690)-1)/24), DATE(2024, 1, 1) + INT((ROW(B1690)-1)/24))</f>
        <v>45362</v>
      </c>
      <c r="E1728" s="459">
        <v>0.375</v>
      </c>
      <c r="F1728" s="780"/>
      <c r="G1728" s="780"/>
      <c r="H1728" s="460">
        <f t="shared" si="104"/>
        <v>0</v>
      </c>
      <c r="I1728" s="460">
        <f t="shared" si="105"/>
        <v>0</v>
      </c>
      <c r="J1728" s="460">
        <f t="shared" si="107"/>
        <v>0</v>
      </c>
      <c r="K1728" s="9"/>
      <c r="P1728" s="2"/>
      <c r="Q1728" s="27"/>
      <c r="R1728" s="2"/>
      <c r="S1728" s="2"/>
      <c r="T1728" s="2"/>
      <c r="U1728" s="2"/>
      <c r="V1728" s="2"/>
      <c r="W1728" s="2"/>
    </row>
    <row r="1729" spans="2:23" ht="15" customHeight="1" x14ac:dyDescent="0.35">
      <c r="B1729" s="349"/>
      <c r="C1729" s="715" t="str">
        <f t="shared" si="106"/>
        <v/>
      </c>
      <c r="D1729" s="458">
        <f>IF(ISNUMBER(Summary!$D$17), DATE(Summary!$D$17, 1, 1) + INT((ROW(B1691)-1)/24), DATE(2024, 1, 1) + INT((ROW(B1691)-1)/24))</f>
        <v>45362</v>
      </c>
      <c r="E1729" s="459">
        <v>0.41666666666666669</v>
      </c>
      <c r="F1729" s="780"/>
      <c r="G1729" s="780"/>
      <c r="H1729" s="460">
        <f t="shared" si="104"/>
        <v>0</v>
      </c>
      <c r="I1729" s="460">
        <f t="shared" si="105"/>
        <v>0</v>
      </c>
      <c r="J1729" s="460">
        <f t="shared" si="107"/>
        <v>0</v>
      </c>
      <c r="K1729" s="9"/>
      <c r="P1729" s="2"/>
      <c r="Q1729" s="27"/>
      <c r="R1729" s="2"/>
      <c r="S1729" s="2"/>
      <c r="T1729" s="2"/>
      <c r="U1729" s="2"/>
      <c r="V1729" s="2"/>
      <c r="W1729" s="2"/>
    </row>
    <row r="1730" spans="2:23" ht="15" customHeight="1" x14ac:dyDescent="0.35">
      <c r="B1730" s="349"/>
      <c r="C1730" s="715" t="str">
        <f t="shared" si="106"/>
        <v/>
      </c>
      <c r="D1730" s="458">
        <f>IF(ISNUMBER(Summary!$D$17), DATE(Summary!$D$17, 1, 1) + INT((ROW(B1692)-1)/24), DATE(2024, 1, 1) + INT((ROW(B1692)-1)/24))</f>
        <v>45362</v>
      </c>
      <c r="E1730" s="459">
        <v>0.45833333333333337</v>
      </c>
      <c r="F1730" s="780"/>
      <c r="G1730" s="780"/>
      <c r="H1730" s="460">
        <f t="shared" si="104"/>
        <v>0</v>
      </c>
      <c r="I1730" s="460">
        <f t="shared" si="105"/>
        <v>0</v>
      </c>
      <c r="J1730" s="460">
        <f t="shared" si="107"/>
        <v>0</v>
      </c>
      <c r="K1730" s="9"/>
      <c r="P1730" s="2"/>
      <c r="Q1730" s="27"/>
      <c r="R1730" s="2"/>
      <c r="S1730" s="2"/>
      <c r="T1730" s="2"/>
      <c r="U1730" s="2"/>
      <c r="V1730" s="2"/>
      <c r="W1730" s="2"/>
    </row>
    <row r="1731" spans="2:23" ht="15" customHeight="1" x14ac:dyDescent="0.35">
      <c r="B1731" s="349"/>
      <c r="C1731" s="715" t="str">
        <f t="shared" si="106"/>
        <v/>
      </c>
      <c r="D1731" s="458">
        <f>IF(ISNUMBER(Summary!$D$17), DATE(Summary!$D$17, 1, 1) + INT((ROW(B1693)-1)/24), DATE(2024, 1, 1) + INT((ROW(B1693)-1)/24))</f>
        <v>45362</v>
      </c>
      <c r="E1731" s="459">
        <v>0.50000000000000011</v>
      </c>
      <c r="F1731" s="780"/>
      <c r="G1731" s="780"/>
      <c r="H1731" s="460">
        <f t="shared" si="104"/>
        <v>0</v>
      </c>
      <c r="I1731" s="460">
        <f t="shared" si="105"/>
        <v>0</v>
      </c>
      <c r="J1731" s="460">
        <f t="shared" si="107"/>
        <v>0</v>
      </c>
      <c r="K1731" s="9"/>
      <c r="P1731" s="2"/>
      <c r="Q1731" s="27"/>
      <c r="R1731" s="2"/>
      <c r="S1731" s="2"/>
      <c r="T1731" s="2"/>
      <c r="U1731" s="2"/>
      <c r="V1731" s="2"/>
      <c r="W1731" s="2"/>
    </row>
    <row r="1732" spans="2:23" ht="15" customHeight="1" x14ac:dyDescent="0.35">
      <c r="B1732" s="349"/>
      <c r="C1732" s="715" t="str">
        <f t="shared" si="106"/>
        <v/>
      </c>
      <c r="D1732" s="458">
        <f>IF(ISNUMBER(Summary!$D$17), DATE(Summary!$D$17, 1, 1) + INT((ROW(B1694)-1)/24), DATE(2024, 1, 1) + INT((ROW(B1694)-1)/24))</f>
        <v>45362</v>
      </c>
      <c r="E1732" s="459">
        <v>0.54166666666666674</v>
      </c>
      <c r="F1732" s="780"/>
      <c r="G1732" s="780"/>
      <c r="H1732" s="460">
        <f t="shared" si="104"/>
        <v>0</v>
      </c>
      <c r="I1732" s="460">
        <f t="shared" si="105"/>
        <v>0</v>
      </c>
      <c r="J1732" s="460">
        <f t="shared" si="107"/>
        <v>0</v>
      </c>
      <c r="K1732" s="9"/>
      <c r="P1732" s="2"/>
      <c r="Q1732" s="27"/>
      <c r="R1732" s="2"/>
      <c r="S1732" s="2"/>
      <c r="T1732" s="2"/>
      <c r="U1732" s="2"/>
      <c r="V1732" s="2"/>
      <c r="W1732" s="2"/>
    </row>
    <row r="1733" spans="2:23" ht="15" customHeight="1" x14ac:dyDescent="0.35">
      <c r="B1733" s="349"/>
      <c r="C1733" s="715" t="str">
        <f t="shared" si="106"/>
        <v/>
      </c>
      <c r="D1733" s="458">
        <f>IF(ISNUMBER(Summary!$D$17), DATE(Summary!$D$17, 1, 1) + INT((ROW(B1695)-1)/24), DATE(2024, 1, 1) + INT((ROW(B1695)-1)/24))</f>
        <v>45362</v>
      </c>
      <c r="E1733" s="459">
        <v>0.58333333333333337</v>
      </c>
      <c r="F1733" s="780"/>
      <c r="G1733" s="780"/>
      <c r="H1733" s="460">
        <f t="shared" si="104"/>
        <v>0</v>
      </c>
      <c r="I1733" s="460">
        <f t="shared" si="105"/>
        <v>0</v>
      </c>
      <c r="J1733" s="460">
        <f t="shared" si="107"/>
        <v>0</v>
      </c>
      <c r="K1733" s="9"/>
      <c r="P1733" s="2"/>
      <c r="Q1733" s="27"/>
      <c r="R1733" s="2"/>
      <c r="S1733" s="2"/>
      <c r="T1733" s="2"/>
      <c r="U1733" s="2"/>
      <c r="V1733" s="2"/>
      <c r="W1733" s="2"/>
    </row>
    <row r="1734" spans="2:23" ht="15" customHeight="1" x14ac:dyDescent="0.35">
      <c r="B1734" s="349"/>
      <c r="C1734" s="715" t="str">
        <f t="shared" si="106"/>
        <v/>
      </c>
      <c r="D1734" s="458">
        <f>IF(ISNUMBER(Summary!$D$17), DATE(Summary!$D$17, 1, 1) + INT((ROW(B1696)-1)/24), DATE(2024, 1, 1) + INT((ROW(B1696)-1)/24))</f>
        <v>45362</v>
      </c>
      <c r="E1734" s="459">
        <v>0.62500000000000011</v>
      </c>
      <c r="F1734" s="780"/>
      <c r="G1734" s="780"/>
      <c r="H1734" s="460">
        <f t="shared" si="104"/>
        <v>0</v>
      </c>
      <c r="I1734" s="460">
        <f t="shared" si="105"/>
        <v>0</v>
      </c>
      <c r="J1734" s="460">
        <f t="shared" si="107"/>
        <v>0</v>
      </c>
      <c r="K1734" s="9"/>
      <c r="P1734" s="2"/>
      <c r="Q1734" s="27"/>
      <c r="R1734" s="2"/>
      <c r="S1734" s="2"/>
      <c r="T1734" s="2"/>
      <c r="U1734" s="2"/>
      <c r="V1734" s="2"/>
      <c r="W1734" s="2"/>
    </row>
    <row r="1735" spans="2:23" ht="15" customHeight="1" x14ac:dyDescent="0.35">
      <c r="B1735" s="349"/>
      <c r="C1735" s="715" t="str">
        <f t="shared" si="106"/>
        <v/>
      </c>
      <c r="D1735" s="458">
        <f>IF(ISNUMBER(Summary!$D$17), DATE(Summary!$D$17, 1, 1) + INT((ROW(B1697)-1)/24), DATE(2024, 1, 1) + INT((ROW(B1697)-1)/24))</f>
        <v>45362</v>
      </c>
      <c r="E1735" s="459">
        <v>0.66666666666666674</v>
      </c>
      <c r="F1735" s="780"/>
      <c r="G1735" s="780"/>
      <c r="H1735" s="460">
        <f t="shared" si="104"/>
        <v>0</v>
      </c>
      <c r="I1735" s="460">
        <f t="shared" si="105"/>
        <v>0</v>
      </c>
      <c r="J1735" s="460">
        <f t="shared" si="107"/>
        <v>0</v>
      </c>
      <c r="K1735" s="9"/>
      <c r="P1735" s="2"/>
      <c r="Q1735" s="27"/>
      <c r="R1735" s="2"/>
      <c r="S1735" s="2"/>
      <c r="T1735" s="2"/>
      <c r="U1735" s="2"/>
      <c r="V1735" s="2"/>
      <c r="W1735" s="2"/>
    </row>
    <row r="1736" spans="2:23" ht="15" customHeight="1" x14ac:dyDescent="0.35">
      <c r="B1736" s="349"/>
      <c r="C1736" s="715" t="str">
        <f t="shared" si="106"/>
        <v/>
      </c>
      <c r="D1736" s="458">
        <f>IF(ISNUMBER(Summary!$D$17), DATE(Summary!$D$17, 1, 1) + INT((ROW(B1698)-1)/24), DATE(2024, 1, 1) + INT((ROW(B1698)-1)/24))</f>
        <v>45362</v>
      </c>
      <c r="E1736" s="459">
        <v>0.70833333333333337</v>
      </c>
      <c r="F1736" s="780"/>
      <c r="G1736" s="780"/>
      <c r="H1736" s="460">
        <f t="shared" si="104"/>
        <v>0</v>
      </c>
      <c r="I1736" s="460">
        <f t="shared" si="105"/>
        <v>0</v>
      </c>
      <c r="J1736" s="460">
        <f t="shared" si="107"/>
        <v>0</v>
      </c>
      <c r="K1736" s="9"/>
      <c r="P1736" s="2"/>
      <c r="Q1736" s="27"/>
      <c r="R1736" s="2"/>
      <c r="S1736" s="2"/>
      <c r="T1736" s="2"/>
      <c r="U1736" s="2"/>
      <c r="V1736" s="2"/>
      <c r="W1736" s="2"/>
    </row>
    <row r="1737" spans="2:23" ht="15" customHeight="1" x14ac:dyDescent="0.35">
      <c r="B1737" s="349"/>
      <c r="C1737" s="715" t="str">
        <f t="shared" si="106"/>
        <v/>
      </c>
      <c r="D1737" s="458">
        <f>IF(ISNUMBER(Summary!$D$17), DATE(Summary!$D$17, 1, 1) + INT((ROW(B1699)-1)/24), DATE(2024, 1, 1) + INT((ROW(B1699)-1)/24))</f>
        <v>45362</v>
      </c>
      <c r="E1737" s="459">
        <v>0.75000000000000011</v>
      </c>
      <c r="F1737" s="780"/>
      <c r="G1737" s="780"/>
      <c r="H1737" s="460">
        <f t="shared" si="104"/>
        <v>0</v>
      </c>
      <c r="I1737" s="460">
        <f t="shared" si="105"/>
        <v>0</v>
      </c>
      <c r="J1737" s="460">
        <f t="shared" si="107"/>
        <v>0</v>
      </c>
      <c r="K1737" s="9"/>
      <c r="P1737" s="2"/>
      <c r="Q1737" s="27"/>
      <c r="R1737" s="2"/>
      <c r="S1737" s="2"/>
      <c r="T1737" s="2"/>
      <c r="U1737" s="2"/>
      <c r="V1737" s="2"/>
      <c r="W1737" s="2"/>
    </row>
    <row r="1738" spans="2:23" ht="15" customHeight="1" x14ac:dyDescent="0.35">
      <c r="B1738" s="349"/>
      <c r="C1738" s="715" t="str">
        <f t="shared" si="106"/>
        <v/>
      </c>
      <c r="D1738" s="458">
        <f>IF(ISNUMBER(Summary!$D$17), DATE(Summary!$D$17, 1, 1) + INT((ROW(B1700)-1)/24), DATE(2024, 1, 1) + INT((ROW(B1700)-1)/24))</f>
        <v>45362</v>
      </c>
      <c r="E1738" s="459">
        <v>0.79166666666666674</v>
      </c>
      <c r="F1738" s="780"/>
      <c r="G1738" s="780"/>
      <c r="H1738" s="460">
        <f t="shared" si="104"/>
        <v>0</v>
      </c>
      <c r="I1738" s="460">
        <f t="shared" si="105"/>
        <v>0</v>
      </c>
      <c r="J1738" s="460">
        <f t="shared" si="107"/>
        <v>0</v>
      </c>
      <c r="K1738" s="9"/>
      <c r="P1738" s="2"/>
      <c r="Q1738" s="27"/>
      <c r="R1738" s="2"/>
      <c r="S1738" s="2"/>
      <c r="T1738" s="2"/>
      <c r="U1738" s="2"/>
      <c r="V1738" s="2"/>
      <c r="W1738" s="2"/>
    </row>
    <row r="1739" spans="2:23" ht="15" customHeight="1" x14ac:dyDescent="0.35">
      <c r="B1739" s="349"/>
      <c r="C1739" s="715" t="str">
        <f t="shared" si="106"/>
        <v/>
      </c>
      <c r="D1739" s="458">
        <f>IF(ISNUMBER(Summary!$D$17), DATE(Summary!$D$17, 1, 1) + INT((ROW(B1701)-1)/24), DATE(2024, 1, 1) + INT((ROW(B1701)-1)/24))</f>
        <v>45362</v>
      </c>
      <c r="E1739" s="459">
        <v>0.83333333333333337</v>
      </c>
      <c r="F1739" s="780"/>
      <c r="G1739" s="780"/>
      <c r="H1739" s="460">
        <f t="shared" si="104"/>
        <v>0</v>
      </c>
      <c r="I1739" s="460">
        <f t="shared" si="105"/>
        <v>0</v>
      </c>
      <c r="J1739" s="460">
        <f t="shared" si="107"/>
        <v>0</v>
      </c>
      <c r="K1739" s="9"/>
      <c r="P1739" s="2"/>
      <c r="Q1739" s="27"/>
      <c r="R1739" s="2"/>
      <c r="S1739" s="2"/>
      <c r="T1739" s="2"/>
      <c r="U1739" s="2"/>
      <c r="V1739" s="2"/>
      <c r="W1739" s="2"/>
    </row>
    <row r="1740" spans="2:23" ht="15" customHeight="1" x14ac:dyDescent="0.35">
      <c r="B1740" s="349"/>
      <c r="C1740" s="715" t="str">
        <f t="shared" si="106"/>
        <v/>
      </c>
      <c r="D1740" s="458">
        <f>IF(ISNUMBER(Summary!$D$17), DATE(Summary!$D$17, 1, 1) + INT((ROW(B1702)-1)/24), DATE(2024, 1, 1) + INT((ROW(B1702)-1)/24))</f>
        <v>45362</v>
      </c>
      <c r="E1740" s="459">
        <v>0.87500000000000011</v>
      </c>
      <c r="F1740" s="780"/>
      <c r="G1740" s="780"/>
      <c r="H1740" s="460">
        <f t="shared" si="104"/>
        <v>0</v>
      </c>
      <c r="I1740" s="460">
        <f t="shared" si="105"/>
        <v>0</v>
      </c>
      <c r="J1740" s="460">
        <f t="shared" si="107"/>
        <v>0</v>
      </c>
      <c r="K1740" s="9"/>
      <c r="P1740" s="2"/>
      <c r="Q1740" s="27"/>
      <c r="R1740" s="2"/>
      <c r="S1740" s="2"/>
      <c r="T1740" s="2"/>
      <c r="U1740" s="2"/>
      <c r="V1740" s="2"/>
      <c r="W1740" s="2"/>
    </row>
    <row r="1741" spans="2:23" ht="15" customHeight="1" x14ac:dyDescent="0.35">
      <c r="B1741" s="349"/>
      <c r="C1741" s="715" t="str">
        <f t="shared" si="106"/>
        <v/>
      </c>
      <c r="D1741" s="458">
        <f>IF(ISNUMBER(Summary!$D$17), DATE(Summary!$D$17, 1, 1) + INT((ROW(B1703)-1)/24), DATE(2024, 1, 1) + INT((ROW(B1703)-1)/24))</f>
        <v>45362</v>
      </c>
      <c r="E1741" s="459">
        <v>0.91666666666666674</v>
      </c>
      <c r="F1741" s="780"/>
      <c r="G1741" s="780"/>
      <c r="H1741" s="460">
        <f t="shared" si="104"/>
        <v>0</v>
      </c>
      <c r="I1741" s="460">
        <f t="shared" si="105"/>
        <v>0</v>
      </c>
      <c r="J1741" s="460">
        <f t="shared" si="107"/>
        <v>0</v>
      </c>
      <c r="K1741" s="9"/>
      <c r="P1741" s="2"/>
      <c r="Q1741" s="27"/>
      <c r="R1741" s="2"/>
      <c r="S1741" s="2"/>
      <c r="T1741" s="2"/>
      <c r="U1741" s="2"/>
      <c r="V1741" s="2"/>
      <c r="W1741" s="2"/>
    </row>
    <row r="1742" spans="2:23" ht="15" customHeight="1" x14ac:dyDescent="0.35">
      <c r="B1742" s="349"/>
      <c r="C1742" s="715" t="str">
        <f t="shared" si="106"/>
        <v/>
      </c>
      <c r="D1742" s="458">
        <f>IF(ISNUMBER(Summary!$D$17), DATE(Summary!$D$17, 1, 1) + INT((ROW(B1704)-1)/24), DATE(2024, 1, 1) + INT((ROW(B1704)-1)/24))</f>
        <v>45362</v>
      </c>
      <c r="E1742" s="459">
        <v>0.95833333333333337</v>
      </c>
      <c r="F1742" s="780"/>
      <c r="G1742" s="780"/>
      <c r="H1742" s="460">
        <f t="shared" si="104"/>
        <v>0</v>
      </c>
      <c r="I1742" s="460">
        <f t="shared" si="105"/>
        <v>0</v>
      </c>
      <c r="J1742" s="460">
        <f t="shared" si="107"/>
        <v>0</v>
      </c>
      <c r="K1742" s="9"/>
      <c r="P1742" s="2"/>
      <c r="Q1742" s="27"/>
      <c r="R1742" s="2"/>
      <c r="S1742" s="2"/>
      <c r="T1742" s="2"/>
      <c r="U1742" s="2"/>
      <c r="V1742" s="2"/>
      <c r="W1742" s="2"/>
    </row>
    <row r="1743" spans="2:23" ht="15" customHeight="1" x14ac:dyDescent="0.35">
      <c r="B1743" s="457"/>
      <c r="C1743" s="715">
        <f t="shared" si="106"/>
        <v>45363</v>
      </c>
      <c r="D1743" s="458">
        <f>IF(ISNUMBER(Summary!$D$17), DATE(Summary!$D$17, 1, 1) + INT((ROW(B1705)-1)/24), DATE(2024, 1, 1) + INT((ROW(B1705)-1)/24))</f>
        <v>45363</v>
      </c>
      <c r="E1743" s="459">
        <v>3.1225022567582528E-17</v>
      </c>
      <c r="F1743" s="780"/>
      <c r="G1743" s="780"/>
      <c r="H1743" s="460">
        <f t="shared" si="104"/>
        <v>0</v>
      </c>
      <c r="I1743" s="460">
        <f t="shared" si="105"/>
        <v>0</v>
      </c>
      <c r="J1743" s="460">
        <f t="shared" si="107"/>
        <v>0</v>
      </c>
      <c r="K1743" s="9"/>
      <c r="P1743" s="2"/>
      <c r="Q1743" s="27"/>
      <c r="R1743" s="2"/>
      <c r="S1743" s="2"/>
      <c r="T1743" s="2"/>
      <c r="U1743" s="2"/>
      <c r="V1743" s="2"/>
      <c r="W1743" s="2"/>
    </row>
    <row r="1744" spans="2:23" ht="15" customHeight="1" x14ac:dyDescent="0.35">
      <c r="B1744" s="349"/>
      <c r="C1744" s="715" t="str">
        <f t="shared" si="106"/>
        <v/>
      </c>
      <c r="D1744" s="458">
        <f>IF(ISNUMBER(Summary!$D$17), DATE(Summary!$D$17, 1, 1) + INT((ROW(B1706)-1)/24), DATE(2024, 1, 1) + INT((ROW(B1706)-1)/24))</f>
        <v>45363</v>
      </c>
      <c r="E1744" s="459">
        <v>4.1666666666666699E-2</v>
      </c>
      <c r="F1744" s="780"/>
      <c r="G1744" s="780"/>
      <c r="H1744" s="460">
        <f t="shared" si="104"/>
        <v>0</v>
      </c>
      <c r="I1744" s="460">
        <f t="shared" si="105"/>
        <v>0</v>
      </c>
      <c r="J1744" s="460">
        <f t="shared" si="107"/>
        <v>0</v>
      </c>
      <c r="K1744" s="9"/>
      <c r="P1744" s="2"/>
      <c r="Q1744" s="27"/>
      <c r="R1744" s="2"/>
      <c r="S1744" s="2"/>
      <c r="T1744" s="2"/>
      <c r="U1744" s="2"/>
      <c r="V1744" s="2"/>
      <c r="W1744" s="2"/>
    </row>
    <row r="1745" spans="2:23" ht="15" customHeight="1" x14ac:dyDescent="0.35">
      <c r="B1745" s="349"/>
      <c r="C1745" s="715" t="str">
        <f t="shared" si="106"/>
        <v/>
      </c>
      <c r="D1745" s="458">
        <f>IF(ISNUMBER(Summary!$D$17), DATE(Summary!$D$17, 1, 1) + INT((ROW(B1707)-1)/24), DATE(2024, 1, 1) + INT((ROW(B1707)-1)/24))</f>
        <v>45363</v>
      </c>
      <c r="E1745" s="459">
        <v>8.333333333333337E-2</v>
      </c>
      <c r="F1745" s="780"/>
      <c r="G1745" s="780"/>
      <c r="H1745" s="460">
        <f t="shared" si="104"/>
        <v>0</v>
      </c>
      <c r="I1745" s="460">
        <f t="shared" si="105"/>
        <v>0</v>
      </c>
      <c r="J1745" s="460">
        <f t="shared" si="107"/>
        <v>0</v>
      </c>
      <c r="K1745" s="9"/>
      <c r="P1745" s="2"/>
      <c r="Q1745" s="27"/>
      <c r="R1745" s="2"/>
      <c r="S1745" s="2"/>
      <c r="T1745" s="2"/>
      <c r="U1745" s="2"/>
      <c r="V1745" s="2"/>
      <c r="W1745" s="2"/>
    </row>
    <row r="1746" spans="2:23" ht="15" customHeight="1" x14ac:dyDescent="0.35">
      <c r="B1746" s="349"/>
      <c r="C1746" s="715" t="str">
        <f t="shared" si="106"/>
        <v/>
      </c>
      <c r="D1746" s="458">
        <f>IF(ISNUMBER(Summary!$D$17), DATE(Summary!$D$17, 1, 1) + INT((ROW(B1708)-1)/24), DATE(2024, 1, 1) + INT((ROW(B1708)-1)/24))</f>
        <v>45363</v>
      </c>
      <c r="E1746" s="459">
        <v>0.12500000000000006</v>
      </c>
      <c r="F1746" s="780"/>
      <c r="G1746" s="780"/>
      <c r="H1746" s="460">
        <f t="shared" si="104"/>
        <v>0</v>
      </c>
      <c r="I1746" s="460">
        <f t="shared" si="105"/>
        <v>0</v>
      </c>
      <c r="J1746" s="460">
        <f t="shared" si="107"/>
        <v>0</v>
      </c>
      <c r="K1746" s="9"/>
      <c r="P1746" s="2"/>
      <c r="Q1746" s="27"/>
      <c r="R1746" s="2"/>
      <c r="S1746" s="2"/>
      <c r="T1746" s="2"/>
      <c r="U1746" s="2"/>
      <c r="V1746" s="2"/>
      <c r="W1746" s="2"/>
    </row>
    <row r="1747" spans="2:23" ht="15" customHeight="1" x14ac:dyDescent="0.35">
      <c r="B1747" s="349"/>
      <c r="C1747" s="715" t="str">
        <f t="shared" si="106"/>
        <v/>
      </c>
      <c r="D1747" s="458">
        <f>IF(ISNUMBER(Summary!$D$17), DATE(Summary!$D$17, 1, 1) + INT((ROW(B1709)-1)/24), DATE(2024, 1, 1) + INT((ROW(B1709)-1)/24))</f>
        <v>45363</v>
      </c>
      <c r="E1747" s="459">
        <v>0.16666666666666669</v>
      </c>
      <c r="F1747" s="780"/>
      <c r="G1747" s="780"/>
      <c r="H1747" s="460">
        <f t="shared" si="104"/>
        <v>0</v>
      </c>
      <c r="I1747" s="460">
        <f t="shared" si="105"/>
        <v>0</v>
      </c>
      <c r="J1747" s="460">
        <f t="shared" si="107"/>
        <v>0</v>
      </c>
      <c r="K1747" s="9"/>
      <c r="P1747" s="2"/>
      <c r="Q1747" s="27"/>
      <c r="R1747" s="2"/>
      <c r="S1747" s="2"/>
      <c r="T1747" s="2"/>
      <c r="U1747" s="2"/>
      <c r="V1747" s="2"/>
      <c r="W1747" s="2"/>
    </row>
    <row r="1748" spans="2:23" ht="15" customHeight="1" x14ac:dyDescent="0.35">
      <c r="B1748" s="349"/>
      <c r="C1748" s="715" t="str">
        <f t="shared" si="106"/>
        <v/>
      </c>
      <c r="D1748" s="458">
        <f>IF(ISNUMBER(Summary!$D$17), DATE(Summary!$D$17, 1, 1) + INT((ROW(B1710)-1)/24), DATE(2024, 1, 1) + INT((ROW(B1710)-1)/24))</f>
        <v>45363</v>
      </c>
      <c r="E1748" s="459">
        <v>0.20833333333333337</v>
      </c>
      <c r="F1748" s="780"/>
      <c r="G1748" s="780"/>
      <c r="H1748" s="460">
        <f t="shared" si="104"/>
        <v>0</v>
      </c>
      <c r="I1748" s="460">
        <f t="shared" si="105"/>
        <v>0</v>
      </c>
      <c r="J1748" s="460">
        <f t="shared" si="107"/>
        <v>0</v>
      </c>
      <c r="K1748" s="9"/>
      <c r="P1748" s="2"/>
      <c r="Q1748" s="27"/>
      <c r="R1748" s="2"/>
      <c r="S1748" s="2"/>
      <c r="T1748" s="2"/>
      <c r="U1748" s="2"/>
      <c r="V1748" s="2"/>
      <c r="W1748" s="2"/>
    </row>
    <row r="1749" spans="2:23" ht="15" customHeight="1" x14ac:dyDescent="0.35">
      <c r="B1749" s="349"/>
      <c r="C1749" s="715" t="str">
        <f t="shared" si="106"/>
        <v/>
      </c>
      <c r="D1749" s="458">
        <f>IF(ISNUMBER(Summary!$D$17), DATE(Summary!$D$17, 1, 1) + INT((ROW(B1711)-1)/24), DATE(2024, 1, 1) + INT((ROW(B1711)-1)/24))</f>
        <v>45363</v>
      </c>
      <c r="E1749" s="459">
        <v>0.25</v>
      </c>
      <c r="F1749" s="780"/>
      <c r="G1749" s="780"/>
      <c r="H1749" s="460">
        <f t="shared" si="104"/>
        <v>0</v>
      </c>
      <c r="I1749" s="460">
        <f t="shared" si="105"/>
        <v>0</v>
      </c>
      <c r="J1749" s="460">
        <f t="shared" si="107"/>
        <v>0</v>
      </c>
      <c r="K1749" s="9"/>
      <c r="P1749" s="2"/>
      <c r="Q1749" s="27"/>
      <c r="R1749" s="2"/>
      <c r="S1749" s="2"/>
      <c r="T1749" s="2"/>
      <c r="U1749" s="2"/>
      <c r="V1749" s="2"/>
      <c r="W1749" s="2"/>
    </row>
    <row r="1750" spans="2:23" ht="15" customHeight="1" x14ac:dyDescent="0.35">
      <c r="B1750" s="349"/>
      <c r="C1750" s="715" t="str">
        <f t="shared" si="106"/>
        <v/>
      </c>
      <c r="D1750" s="458">
        <f>IF(ISNUMBER(Summary!$D$17), DATE(Summary!$D$17, 1, 1) + INT((ROW(B1712)-1)/24), DATE(2024, 1, 1) + INT((ROW(B1712)-1)/24))</f>
        <v>45363</v>
      </c>
      <c r="E1750" s="459">
        <v>0.29166666666666669</v>
      </c>
      <c r="F1750" s="780"/>
      <c r="G1750" s="780"/>
      <c r="H1750" s="460">
        <f t="shared" si="104"/>
        <v>0</v>
      </c>
      <c r="I1750" s="460">
        <f t="shared" si="105"/>
        <v>0</v>
      </c>
      <c r="J1750" s="460">
        <f t="shared" si="107"/>
        <v>0</v>
      </c>
      <c r="K1750" s="9"/>
      <c r="P1750" s="2"/>
      <c r="Q1750" s="27"/>
      <c r="R1750" s="2"/>
      <c r="S1750" s="2"/>
      <c r="T1750" s="2"/>
      <c r="U1750" s="2"/>
      <c r="V1750" s="2"/>
      <c r="W1750" s="2"/>
    </row>
    <row r="1751" spans="2:23" ht="15" customHeight="1" x14ac:dyDescent="0.35">
      <c r="B1751" s="349"/>
      <c r="C1751" s="715" t="str">
        <f t="shared" si="106"/>
        <v/>
      </c>
      <c r="D1751" s="458">
        <f>IF(ISNUMBER(Summary!$D$17), DATE(Summary!$D$17, 1, 1) + INT((ROW(B1713)-1)/24), DATE(2024, 1, 1) + INT((ROW(B1713)-1)/24))</f>
        <v>45363</v>
      </c>
      <c r="E1751" s="459">
        <v>0.33333333333333337</v>
      </c>
      <c r="F1751" s="780"/>
      <c r="G1751" s="780"/>
      <c r="H1751" s="460">
        <f t="shared" si="104"/>
        <v>0</v>
      </c>
      <c r="I1751" s="460">
        <f t="shared" si="105"/>
        <v>0</v>
      </c>
      <c r="J1751" s="460">
        <f t="shared" si="107"/>
        <v>0</v>
      </c>
      <c r="K1751" s="9"/>
      <c r="P1751" s="2"/>
      <c r="Q1751" s="27"/>
      <c r="R1751" s="2"/>
      <c r="S1751" s="2"/>
      <c r="T1751" s="2"/>
      <c r="U1751" s="2"/>
      <c r="V1751" s="2"/>
      <c r="W1751" s="2"/>
    </row>
    <row r="1752" spans="2:23" ht="15" customHeight="1" x14ac:dyDescent="0.35">
      <c r="B1752" s="349"/>
      <c r="C1752" s="715" t="str">
        <f t="shared" si="106"/>
        <v/>
      </c>
      <c r="D1752" s="458">
        <f>IF(ISNUMBER(Summary!$D$17), DATE(Summary!$D$17, 1, 1) + INT((ROW(B1714)-1)/24), DATE(2024, 1, 1) + INT((ROW(B1714)-1)/24))</f>
        <v>45363</v>
      </c>
      <c r="E1752" s="459">
        <v>0.375</v>
      </c>
      <c r="F1752" s="780"/>
      <c r="G1752" s="780"/>
      <c r="H1752" s="460">
        <f t="shared" si="104"/>
        <v>0</v>
      </c>
      <c r="I1752" s="460">
        <f t="shared" si="105"/>
        <v>0</v>
      </c>
      <c r="J1752" s="460">
        <f t="shared" si="107"/>
        <v>0</v>
      </c>
      <c r="K1752" s="9"/>
      <c r="P1752" s="2"/>
      <c r="Q1752" s="27"/>
      <c r="R1752" s="2"/>
      <c r="S1752" s="2"/>
      <c r="T1752" s="2"/>
      <c r="U1752" s="2"/>
      <c r="V1752" s="2"/>
      <c r="W1752" s="2"/>
    </row>
    <row r="1753" spans="2:23" ht="15" customHeight="1" x14ac:dyDescent="0.35">
      <c r="B1753" s="349"/>
      <c r="C1753" s="715" t="str">
        <f t="shared" si="106"/>
        <v/>
      </c>
      <c r="D1753" s="458">
        <f>IF(ISNUMBER(Summary!$D$17), DATE(Summary!$D$17, 1, 1) + INT((ROW(B1715)-1)/24), DATE(2024, 1, 1) + INT((ROW(B1715)-1)/24))</f>
        <v>45363</v>
      </c>
      <c r="E1753" s="459">
        <v>0.41666666666666669</v>
      </c>
      <c r="F1753" s="780"/>
      <c r="G1753" s="780"/>
      <c r="H1753" s="460">
        <f t="shared" si="104"/>
        <v>0</v>
      </c>
      <c r="I1753" s="460">
        <f t="shared" si="105"/>
        <v>0</v>
      </c>
      <c r="J1753" s="460">
        <f t="shared" si="107"/>
        <v>0</v>
      </c>
      <c r="K1753" s="9"/>
      <c r="P1753" s="2"/>
      <c r="Q1753" s="27"/>
      <c r="R1753" s="2"/>
      <c r="S1753" s="2"/>
      <c r="T1753" s="2"/>
      <c r="U1753" s="2"/>
      <c r="V1753" s="2"/>
      <c r="W1753" s="2"/>
    </row>
    <row r="1754" spans="2:23" ht="15" customHeight="1" x14ac:dyDescent="0.35">
      <c r="B1754" s="349"/>
      <c r="C1754" s="715" t="str">
        <f t="shared" si="106"/>
        <v/>
      </c>
      <c r="D1754" s="458">
        <f>IF(ISNUMBER(Summary!$D$17), DATE(Summary!$D$17, 1, 1) + INT((ROW(B1716)-1)/24), DATE(2024, 1, 1) + INT((ROW(B1716)-1)/24))</f>
        <v>45363</v>
      </c>
      <c r="E1754" s="459">
        <v>0.45833333333333337</v>
      </c>
      <c r="F1754" s="780"/>
      <c r="G1754" s="780"/>
      <c r="H1754" s="460">
        <f t="shared" si="104"/>
        <v>0</v>
      </c>
      <c r="I1754" s="460">
        <f t="shared" si="105"/>
        <v>0</v>
      </c>
      <c r="J1754" s="460">
        <f t="shared" si="107"/>
        <v>0</v>
      </c>
      <c r="K1754" s="9"/>
      <c r="P1754" s="2"/>
      <c r="Q1754" s="27"/>
      <c r="R1754" s="2"/>
      <c r="S1754" s="2"/>
      <c r="T1754" s="2"/>
      <c r="U1754" s="2"/>
      <c r="V1754" s="2"/>
      <c r="W1754" s="2"/>
    </row>
    <row r="1755" spans="2:23" ht="15" customHeight="1" x14ac:dyDescent="0.35">
      <c r="B1755" s="349"/>
      <c r="C1755" s="715" t="str">
        <f t="shared" si="106"/>
        <v/>
      </c>
      <c r="D1755" s="458">
        <f>IF(ISNUMBER(Summary!$D$17), DATE(Summary!$D$17, 1, 1) + INT((ROW(B1717)-1)/24), DATE(2024, 1, 1) + INT((ROW(B1717)-1)/24))</f>
        <v>45363</v>
      </c>
      <c r="E1755" s="459">
        <v>0.50000000000000011</v>
      </c>
      <c r="F1755" s="780"/>
      <c r="G1755" s="780"/>
      <c r="H1755" s="460">
        <f t="shared" si="104"/>
        <v>0</v>
      </c>
      <c r="I1755" s="460">
        <f t="shared" si="105"/>
        <v>0</v>
      </c>
      <c r="J1755" s="460">
        <f t="shared" si="107"/>
        <v>0</v>
      </c>
      <c r="K1755" s="9"/>
      <c r="P1755" s="2"/>
      <c r="Q1755" s="27"/>
      <c r="R1755" s="2"/>
      <c r="S1755" s="2"/>
      <c r="T1755" s="2"/>
      <c r="U1755" s="2"/>
      <c r="V1755" s="2"/>
      <c r="W1755" s="2"/>
    </row>
    <row r="1756" spans="2:23" ht="15" customHeight="1" x14ac:dyDescent="0.35">
      <c r="B1756" s="349"/>
      <c r="C1756" s="715" t="str">
        <f t="shared" si="106"/>
        <v/>
      </c>
      <c r="D1756" s="458">
        <f>IF(ISNUMBER(Summary!$D$17), DATE(Summary!$D$17, 1, 1) + INT((ROW(B1718)-1)/24), DATE(2024, 1, 1) + INT((ROW(B1718)-1)/24))</f>
        <v>45363</v>
      </c>
      <c r="E1756" s="459">
        <v>0.54166666666666674</v>
      </c>
      <c r="F1756" s="780"/>
      <c r="G1756" s="780"/>
      <c r="H1756" s="460">
        <f t="shared" si="104"/>
        <v>0</v>
      </c>
      <c r="I1756" s="460">
        <f t="shared" si="105"/>
        <v>0</v>
      </c>
      <c r="J1756" s="460">
        <f t="shared" si="107"/>
        <v>0</v>
      </c>
      <c r="K1756" s="9"/>
      <c r="P1756" s="2"/>
      <c r="Q1756" s="27"/>
      <c r="R1756" s="2"/>
      <c r="S1756" s="2"/>
      <c r="T1756" s="2"/>
      <c r="U1756" s="2"/>
      <c r="V1756" s="2"/>
      <c r="W1756" s="2"/>
    </row>
    <row r="1757" spans="2:23" ht="15" customHeight="1" x14ac:dyDescent="0.35">
      <c r="B1757" s="349"/>
      <c r="C1757" s="715" t="str">
        <f t="shared" si="106"/>
        <v/>
      </c>
      <c r="D1757" s="458">
        <f>IF(ISNUMBER(Summary!$D$17), DATE(Summary!$D$17, 1, 1) + INT((ROW(B1719)-1)/24), DATE(2024, 1, 1) + INT((ROW(B1719)-1)/24))</f>
        <v>45363</v>
      </c>
      <c r="E1757" s="459">
        <v>0.58333333333333337</v>
      </c>
      <c r="F1757" s="780"/>
      <c r="G1757" s="780"/>
      <c r="H1757" s="460">
        <f t="shared" si="104"/>
        <v>0</v>
      </c>
      <c r="I1757" s="460">
        <f t="shared" si="105"/>
        <v>0</v>
      </c>
      <c r="J1757" s="460">
        <f t="shared" si="107"/>
        <v>0</v>
      </c>
      <c r="K1757" s="9"/>
      <c r="P1757" s="2"/>
      <c r="Q1757" s="27"/>
      <c r="R1757" s="2"/>
      <c r="S1757" s="2"/>
      <c r="T1757" s="2"/>
      <c r="U1757" s="2"/>
      <c r="V1757" s="2"/>
      <c r="W1757" s="2"/>
    </row>
    <row r="1758" spans="2:23" ht="15" customHeight="1" x14ac:dyDescent="0.35">
      <c r="B1758" s="349"/>
      <c r="C1758" s="715" t="str">
        <f t="shared" si="106"/>
        <v/>
      </c>
      <c r="D1758" s="458">
        <f>IF(ISNUMBER(Summary!$D$17), DATE(Summary!$D$17, 1, 1) + INT((ROW(B1720)-1)/24), DATE(2024, 1, 1) + INT((ROW(B1720)-1)/24))</f>
        <v>45363</v>
      </c>
      <c r="E1758" s="459">
        <v>0.62500000000000011</v>
      </c>
      <c r="F1758" s="780"/>
      <c r="G1758" s="780"/>
      <c r="H1758" s="460">
        <f t="shared" si="104"/>
        <v>0</v>
      </c>
      <c r="I1758" s="460">
        <f t="shared" si="105"/>
        <v>0</v>
      </c>
      <c r="J1758" s="460">
        <f t="shared" si="107"/>
        <v>0</v>
      </c>
      <c r="K1758" s="9"/>
      <c r="P1758" s="2"/>
      <c r="Q1758" s="27"/>
      <c r="R1758" s="2"/>
      <c r="S1758" s="2"/>
      <c r="T1758" s="2"/>
      <c r="U1758" s="2"/>
      <c r="V1758" s="2"/>
      <c r="W1758" s="2"/>
    </row>
    <row r="1759" spans="2:23" ht="15" customHeight="1" x14ac:dyDescent="0.35">
      <c r="B1759" s="349"/>
      <c r="C1759" s="715" t="str">
        <f t="shared" si="106"/>
        <v/>
      </c>
      <c r="D1759" s="458">
        <f>IF(ISNUMBER(Summary!$D$17), DATE(Summary!$D$17, 1, 1) + INT((ROW(B1721)-1)/24), DATE(2024, 1, 1) + INT((ROW(B1721)-1)/24))</f>
        <v>45363</v>
      </c>
      <c r="E1759" s="459">
        <v>0.66666666666666674</v>
      </c>
      <c r="F1759" s="780"/>
      <c r="G1759" s="780"/>
      <c r="H1759" s="460">
        <f t="shared" si="104"/>
        <v>0</v>
      </c>
      <c r="I1759" s="460">
        <f t="shared" si="105"/>
        <v>0</v>
      </c>
      <c r="J1759" s="460">
        <f t="shared" si="107"/>
        <v>0</v>
      </c>
      <c r="K1759" s="9"/>
      <c r="P1759" s="2"/>
      <c r="Q1759" s="27"/>
      <c r="R1759" s="2"/>
      <c r="S1759" s="2"/>
      <c r="T1759" s="2"/>
      <c r="U1759" s="2"/>
      <c r="V1759" s="2"/>
      <c r="W1759" s="2"/>
    </row>
    <row r="1760" spans="2:23" ht="15" customHeight="1" x14ac:dyDescent="0.35">
      <c r="B1760" s="349"/>
      <c r="C1760" s="715" t="str">
        <f t="shared" si="106"/>
        <v/>
      </c>
      <c r="D1760" s="458">
        <f>IF(ISNUMBER(Summary!$D$17), DATE(Summary!$D$17, 1, 1) + INT((ROW(B1722)-1)/24), DATE(2024, 1, 1) + INT((ROW(B1722)-1)/24))</f>
        <v>45363</v>
      </c>
      <c r="E1760" s="459">
        <v>0.70833333333333337</v>
      </c>
      <c r="F1760" s="780"/>
      <c r="G1760" s="780"/>
      <c r="H1760" s="460">
        <f t="shared" si="104"/>
        <v>0</v>
      </c>
      <c r="I1760" s="460">
        <f t="shared" si="105"/>
        <v>0</v>
      </c>
      <c r="J1760" s="460">
        <f t="shared" si="107"/>
        <v>0</v>
      </c>
      <c r="K1760" s="9"/>
      <c r="P1760" s="2"/>
      <c r="Q1760" s="27"/>
      <c r="R1760" s="2"/>
      <c r="S1760" s="2"/>
      <c r="T1760" s="2"/>
      <c r="U1760" s="2"/>
      <c r="V1760" s="2"/>
      <c r="W1760" s="2"/>
    </row>
    <row r="1761" spans="2:23" ht="15" customHeight="1" x14ac:dyDescent="0.35">
      <c r="B1761" s="349"/>
      <c r="C1761" s="715" t="str">
        <f t="shared" si="106"/>
        <v/>
      </c>
      <c r="D1761" s="458">
        <f>IF(ISNUMBER(Summary!$D$17), DATE(Summary!$D$17, 1, 1) + INT((ROW(B1723)-1)/24), DATE(2024, 1, 1) + INT((ROW(B1723)-1)/24))</f>
        <v>45363</v>
      </c>
      <c r="E1761" s="459">
        <v>0.75000000000000011</v>
      </c>
      <c r="F1761" s="780"/>
      <c r="G1761" s="780"/>
      <c r="H1761" s="460">
        <f t="shared" si="104"/>
        <v>0</v>
      </c>
      <c r="I1761" s="460">
        <f t="shared" si="105"/>
        <v>0</v>
      </c>
      <c r="J1761" s="460">
        <f t="shared" si="107"/>
        <v>0</v>
      </c>
      <c r="K1761" s="9"/>
      <c r="P1761" s="2"/>
      <c r="Q1761" s="27"/>
      <c r="R1761" s="2"/>
      <c r="S1761" s="2"/>
      <c r="T1761" s="2"/>
      <c r="U1761" s="2"/>
      <c r="V1761" s="2"/>
      <c r="W1761" s="2"/>
    </row>
    <row r="1762" spans="2:23" ht="15" customHeight="1" x14ac:dyDescent="0.35">
      <c r="B1762" s="349"/>
      <c r="C1762" s="715" t="str">
        <f t="shared" si="106"/>
        <v/>
      </c>
      <c r="D1762" s="458">
        <f>IF(ISNUMBER(Summary!$D$17), DATE(Summary!$D$17, 1, 1) + INT((ROW(B1724)-1)/24), DATE(2024, 1, 1) + INT((ROW(B1724)-1)/24))</f>
        <v>45363</v>
      </c>
      <c r="E1762" s="459">
        <v>0.79166666666666674</v>
      </c>
      <c r="F1762" s="780"/>
      <c r="G1762" s="780"/>
      <c r="H1762" s="460">
        <f t="shared" si="104"/>
        <v>0</v>
      </c>
      <c r="I1762" s="460">
        <f t="shared" si="105"/>
        <v>0</v>
      </c>
      <c r="J1762" s="460">
        <f t="shared" si="107"/>
        <v>0</v>
      </c>
      <c r="K1762" s="9"/>
      <c r="P1762" s="2"/>
      <c r="Q1762" s="27"/>
      <c r="R1762" s="2"/>
      <c r="S1762" s="2"/>
      <c r="T1762" s="2"/>
      <c r="U1762" s="2"/>
      <c r="V1762" s="2"/>
      <c r="W1762" s="2"/>
    </row>
    <row r="1763" spans="2:23" ht="15" customHeight="1" x14ac:dyDescent="0.35">
      <c r="B1763" s="349"/>
      <c r="C1763" s="715" t="str">
        <f t="shared" si="106"/>
        <v/>
      </c>
      <c r="D1763" s="458">
        <f>IF(ISNUMBER(Summary!$D$17), DATE(Summary!$D$17, 1, 1) + INT((ROW(B1725)-1)/24), DATE(2024, 1, 1) + INT((ROW(B1725)-1)/24))</f>
        <v>45363</v>
      </c>
      <c r="E1763" s="459">
        <v>0.83333333333333337</v>
      </c>
      <c r="F1763" s="780"/>
      <c r="G1763" s="780"/>
      <c r="H1763" s="460">
        <f t="shared" si="104"/>
        <v>0</v>
      </c>
      <c r="I1763" s="460">
        <f t="shared" si="105"/>
        <v>0</v>
      </c>
      <c r="J1763" s="460">
        <f t="shared" si="107"/>
        <v>0</v>
      </c>
      <c r="K1763" s="9"/>
      <c r="P1763" s="2"/>
      <c r="Q1763" s="27"/>
      <c r="R1763" s="2"/>
      <c r="S1763" s="2"/>
      <c r="T1763" s="2"/>
      <c r="U1763" s="2"/>
      <c r="V1763" s="2"/>
      <c r="W1763" s="2"/>
    </row>
    <row r="1764" spans="2:23" ht="15" customHeight="1" x14ac:dyDescent="0.35">
      <c r="B1764" s="349"/>
      <c r="C1764" s="715" t="str">
        <f t="shared" si="106"/>
        <v/>
      </c>
      <c r="D1764" s="458">
        <f>IF(ISNUMBER(Summary!$D$17), DATE(Summary!$D$17, 1, 1) + INT((ROW(B1726)-1)/24), DATE(2024, 1, 1) + INT((ROW(B1726)-1)/24))</f>
        <v>45363</v>
      </c>
      <c r="E1764" s="459">
        <v>0.87500000000000011</v>
      </c>
      <c r="F1764" s="780"/>
      <c r="G1764" s="780"/>
      <c r="H1764" s="460">
        <f t="shared" si="104"/>
        <v>0</v>
      </c>
      <c r="I1764" s="460">
        <f t="shared" si="105"/>
        <v>0</v>
      </c>
      <c r="J1764" s="460">
        <f t="shared" si="107"/>
        <v>0</v>
      </c>
      <c r="K1764" s="9"/>
      <c r="P1764" s="2"/>
      <c r="Q1764" s="27"/>
      <c r="R1764" s="2"/>
      <c r="S1764" s="2"/>
      <c r="T1764" s="2"/>
      <c r="U1764" s="2"/>
      <c r="V1764" s="2"/>
      <c r="W1764" s="2"/>
    </row>
    <row r="1765" spans="2:23" ht="15" customHeight="1" x14ac:dyDescent="0.35">
      <c r="B1765" s="349"/>
      <c r="C1765" s="715" t="str">
        <f t="shared" si="106"/>
        <v/>
      </c>
      <c r="D1765" s="458">
        <f>IF(ISNUMBER(Summary!$D$17), DATE(Summary!$D$17, 1, 1) + INT((ROW(B1727)-1)/24), DATE(2024, 1, 1) + INT((ROW(B1727)-1)/24))</f>
        <v>45363</v>
      </c>
      <c r="E1765" s="459">
        <v>0.91666666666666674</v>
      </c>
      <c r="F1765" s="780"/>
      <c r="G1765" s="780"/>
      <c r="H1765" s="460">
        <f t="shared" si="104"/>
        <v>0</v>
      </c>
      <c r="I1765" s="460">
        <f t="shared" si="105"/>
        <v>0</v>
      </c>
      <c r="J1765" s="460">
        <f t="shared" si="107"/>
        <v>0</v>
      </c>
      <c r="K1765" s="9"/>
      <c r="P1765" s="2"/>
      <c r="Q1765" s="27"/>
      <c r="R1765" s="2"/>
      <c r="S1765" s="2"/>
      <c r="T1765" s="2"/>
      <c r="U1765" s="2"/>
      <c r="V1765" s="2"/>
      <c r="W1765" s="2"/>
    </row>
    <row r="1766" spans="2:23" ht="15" customHeight="1" x14ac:dyDescent="0.35">
      <c r="B1766" s="349"/>
      <c r="C1766" s="715" t="str">
        <f t="shared" si="106"/>
        <v/>
      </c>
      <c r="D1766" s="458">
        <f>IF(ISNUMBER(Summary!$D$17), DATE(Summary!$D$17, 1, 1) + INT((ROW(B1728)-1)/24), DATE(2024, 1, 1) + INT((ROW(B1728)-1)/24))</f>
        <v>45363</v>
      </c>
      <c r="E1766" s="459">
        <v>0.95833333333333337</v>
      </c>
      <c r="F1766" s="780"/>
      <c r="G1766" s="780"/>
      <c r="H1766" s="460">
        <f t="shared" si="104"/>
        <v>0</v>
      </c>
      <c r="I1766" s="460">
        <f t="shared" si="105"/>
        <v>0</v>
      </c>
      <c r="J1766" s="460">
        <f t="shared" si="107"/>
        <v>0</v>
      </c>
      <c r="K1766" s="9"/>
      <c r="P1766" s="2"/>
      <c r="Q1766" s="27"/>
      <c r="R1766" s="2"/>
      <c r="S1766" s="2"/>
      <c r="T1766" s="2"/>
      <c r="U1766" s="2"/>
      <c r="V1766" s="2"/>
      <c r="W1766" s="2"/>
    </row>
    <row r="1767" spans="2:23" ht="15" customHeight="1" x14ac:dyDescent="0.35">
      <c r="B1767" s="457"/>
      <c r="C1767" s="715">
        <f t="shared" si="106"/>
        <v>45364</v>
      </c>
      <c r="D1767" s="458">
        <f>IF(ISNUMBER(Summary!$D$17), DATE(Summary!$D$17, 1, 1) + INT((ROW(B1729)-1)/24), DATE(2024, 1, 1) + INT((ROW(B1729)-1)/24))</f>
        <v>45364</v>
      </c>
      <c r="E1767" s="459">
        <v>3.1225022567582528E-17</v>
      </c>
      <c r="F1767" s="780"/>
      <c r="G1767" s="780"/>
      <c r="H1767" s="460">
        <f t="shared" ref="H1767:H1830" si="108">IF(G1767&gt;F1767,F1767,G1767)</f>
        <v>0</v>
      </c>
      <c r="I1767" s="460">
        <f t="shared" ref="I1767:I1830" si="109">F1767-H1767</f>
        <v>0</v>
      </c>
      <c r="J1767" s="460">
        <f t="shared" si="107"/>
        <v>0</v>
      </c>
      <c r="K1767" s="9"/>
      <c r="P1767" s="2"/>
      <c r="Q1767" s="27"/>
      <c r="R1767" s="2"/>
      <c r="S1767" s="2"/>
      <c r="T1767" s="2"/>
      <c r="U1767" s="2"/>
      <c r="V1767" s="2"/>
      <c r="W1767" s="2"/>
    </row>
    <row r="1768" spans="2:23" ht="15" customHeight="1" x14ac:dyDescent="0.35">
      <c r="B1768" s="349"/>
      <c r="C1768" s="715" t="str">
        <f t="shared" ref="C1768:C1831" si="110">IF(MOD(ROW()-ROW($E$39), 24)=0, $D1768, "")</f>
        <v/>
      </c>
      <c r="D1768" s="458">
        <f>IF(ISNUMBER(Summary!$D$17), DATE(Summary!$D$17, 1, 1) + INT((ROW(B1730)-1)/24), DATE(2024, 1, 1) + INT((ROW(B1730)-1)/24))</f>
        <v>45364</v>
      </c>
      <c r="E1768" s="459">
        <v>4.1666666666666699E-2</v>
      </c>
      <c r="F1768" s="780"/>
      <c r="G1768" s="780"/>
      <c r="H1768" s="460">
        <f t="shared" si="108"/>
        <v>0</v>
      </c>
      <c r="I1768" s="460">
        <f t="shared" si="109"/>
        <v>0</v>
      </c>
      <c r="J1768" s="460">
        <f t="shared" ref="J1768:J1831" si="111">G1768-H1768</f>
        <v>0</v>
      </c>
      <c r="K1768" s="9"/>
      <c r="P1768" s="2"/>
      <c r="Q1768" s="27"/>
      <c r="R1768" s="2"/>
      <c r="S1768" s="2"/>
      <c r="T1768" s="2"/>
      <c r="U1768" s="2"/>
      <c r="V1768" s="2"/>
      <c r="W1768" s="2"/>
    </row>
    <row r="1769" spans="2:23" ht="15" customHeight="1" x14ac:dyDescent="0.35">
      <c r="B1769" s="349"/>
      <c r="C1769" s="715" t="str">
        <f t="shared" si="110"/>
        <v/>
      </c>
      <c r="D1769" s="458">
        <f>IF(ISNUMBER(Summary!$D$17), DATE(Summary!$D$17, 1, 1) + INT((ROW(B1731)-1)/24), DATE(2024, 1, 1) + INT((ROW(B1731)-1)/24))</f>
        <v>45364</v>
      </c>
      <c r="E1769" s="459">
        <v>8.333333333333337E-2</v>
      </c>
      <c r="F1769" s="780"/>
      <c r="G1769" s="780"/>
      <c r="H1769" s="460">
        <f t="shared" si="108"/>
        <v>0</v>
      </c>
      <c r="I1769" s="460">
        <f t="shared" si="109"/>
        <v>0</v>
      </c>
      <c r="J1769" s="460">
        <f t="shared" si="111"/>
        <v>0</v>
      </c>
      <c r="K1769" s="9"/>
      <c r="P1769" s="2"/>
      <c r="Q1769" s="27"/>
      <c r="R1769" s="2"/>
      <c r="S1769" s="2"/>
      <c r="T1769" s="2"/>
      <c r="U1769" s="2"/>
      <c r="V1769" s="2"/>
      <c r="W1769" s="2"/>
    </row>
    <row r="1770" spans="2:23" ht="15" customHeight="1" x14ac:dyDescent="0.35">
      <c r="B1770" s="349"/>
      <c r="C1770" s="715" t="str">
        <f t="shared" si="110"/>
        <v/>
      </c>
      <c r="D1770" s="458">
        <f>IF(ISNUMBER(Summary!$D$17), DATE(Summary!$D$17, 1, 1) + INT((ROW(B1732)-1)/24), DATE(2024, 1, 1) + INT((ROW(B1732)-1)/24))</f>
        <v>45364</v>
      </c>
      <c r="E1770" s="459">
        <v>0.12500000000000006</v>
      </c>
      <c r="F1770" s="780"/>
      <c r="G1770" s="780"/>
      <c r="H1770" s="460">
        <f t="shared" si="108"/>
        <v>0</v>
      </c>
      <c r="I1770" s="460">
        <f t="shared" si="109"/>
        <v>0</v>
      </c>
      <c r="J1770" s="460">
        <f t="shared" si="111"/>
        <v>0</v>
      </c>
      <c r="K1770" s="9"/>
      <c r="P1770" s="2"/>
      <c r="Q1770" s="27"/>
      <c r="R1770" s="2"/>
      <c r="S1770" s="2"/>
      <c r="T1770" s="2"/>
      <c r="U1770" s="2"/>
      <c r="V1770" s="2"/>
      <c r="W1770" s="2"/>
    </row>
    <row r="1771" spans="2:23" ht="15" customHeight="1" x14ac:dyDescent="0.35">
      <c r="B1771" s="349"/>
      <c r="C1771" s="715" t="str">
        <f t="shared" si="110"/>
        <v/>
      </c>
      <c r="D1771" s="458">
        <f>IF(ISNUMBER(Summary!$D$17), DATE(Summary!$D$17, 1, 1) + INT((ROW(B1733)-1)/24), DATE(2024, 1, 1) + INT((ROW(B1733)-1)/24))</f>
        <v>45364</v>
      </c>
      <c r="E1771" s="459">
        <v>0.16666666666666669</v>
      </c>
      <c r="F1771" s="780"/>
      <c r="G1771" s="780"/>
      <c r="H1771" s="460">
        <f t="shared" si="108"/>
        <v>0</v>
      </c>
      <c r="I1771" s="460">
        <f t="shared" si="109"/>
        <v>0</v>
      </c>
      <c r="J1771" s="460">
        <f t="shared" si="111"/>
        <v>0</v>
      </c>
      <c r="K1771" s="9"/>
      <c r="P1771" s="2"/>
      <c r="Q1771" s="27"/>
      <c r="R1771" s="2"/>
      <c r="S1771" s="2"/>
      <c r="T1771" s="2"/>
      <c r="U1771" s="2"/>
      <c r="V1771" s="2"/>
      <c r="W1771" s="2"/>
    </row>
    <row r="1772" spans="2:23" ht="15" customHeight="1" x14ac:dyDescent="0.35">
      <c r="B1772" s="349"/>
      <c r="C1772" s="715" t="str">
        <f t="shared" si="110"/>
        <v/>
      </c>
      <c r="D1772" s="458">
        <f>IF(ISNUMBER(Summary!$D$17), DATE(Summary!$D$17, 1, 1) + INT((ROW(B1734)-1)/24), DATE(2024, 1, 1) + INT((ROW(B1734)-1)/24))</f>
        <v>45364</v>
      </c>
      <c r="E1772" s="459">
        <v>0.20833333333333337</v>
      </c>
      <c r="F1772" s="780"/>
      <c r="G1772" s="780"/>
      <c r="H1772" s="460">
        <f t="shared" si="108"/>
        <v>0</v>
      </c>
      <c r="I1772" s="460">
        <f t="shared" si="109"/>
        <v>0</v>
      </c>
      <c r="J1772" s="460">
        <f t="shared" si="111"/>
        <v>0</v>
      </c>
      <c r="K1772" s="9"/>
      <c r="P1772" s="2"/>
      <c r="Q1772" s="27"/>
      <c r="R1772" s="2"/>
      <c r="S1772" s="2"/>
      <c r="T1772" s="2"/>
      <c r="U1772" s="2"/>
      <c r="V1772" s="2"/>
      <c r="W1772" s="2"/>
    </row>
    <row r="1773" spans="2:23" ht="15" customHeight="1" x14ac:dyDescent="0.35">
      <c r="B1773" s="349"/>
      <c r="C1773" s="715" t="str">
        <f t="shared" si="110"/>
        <v/>
      </c>
      <c r="D1773" s="458">
        <f>IF(ISNUMBER(Summary!$D$17), DATE(Summary!$D$17, 1, 1) + INT((ROW(B1735)-1)/24), DATE(2024, 1, 1) + INT((ROW(B1735)-1)/24))</f>
        <v>45364</v>
      </c>
      <c r="E1773" s="459">
        <v>0.25</v>
      </c>
      <c r="F1773" s="780"/>
      <c r="G1773" s="780"/>
      <c r="H1773" s="460">
        <f t="shared" si="108"/>
        <v>0</v>
      </c>
      <c r="I1773" s="460">
        <f t="shared" si="109"/>
        <v>0</v>
      </c>
      <c r="J1773" s="460">
        <f t="shared" si="111"/>
        <v>0</v>
      </c>
      <c r="K1773" s="9"/>
      <c r="P1773" s="2"/>
      <c r="Q1773" s="27"/>
      <c r="R1773" s="2"/>
      <c r="S1773" s="2"/>
      <c r="T1773" s="2"/>
      <c r="U1773" s="2"/>
      <c r="V1773" s="2"/>
      <c r="W1773" s="2"/>
    </row>
    <row r="1774" spans="2:23" ht="15" customHeight="1" x14ac:dyDescent="0.35">
      <c r="B1774" s="349"/>
      <c r="C1774" s="715" t="str">
        <f t="shared" si="110"/>
        <v/>
      </c>
      <c r="D1774" s="458">
        <f>IF(ISNUMBER(Summary!$D$17), DATE(Summary!$D$17, 1, 1) + INT((ROW(B1736)-1)/24), DATE(2024, 1, 1) + INT((ROW(B1736)-1)/24))</f>
        <v>45364</v>
      </c>
      <c r="E1774" s="459">
        <v>0.29166666666666669</v>
      </c>
      <c r="F1774" s="780"/>
      <c r="G1774" s="780"/>
      <c r="H1774" s="460">
        <f t="shared" si="108"/>
        <v>0</v>
      </c>
      <c r="I1774" s="460">
        <f t="shared" si="109"/>
        <v>0</v>
      </c>
      <c r="J1774" s="460">
        <f t="shared" si="111"/>
        <v>0</v>
      </c>
      <c r="K1774" s="9"/>
      <c r="P1774" s="2"/>
      <c r="Q1774" s="27"/>
      <c r="R1774" s="2"/>
      <c r="S1774" s="2"/>
      <c r="T1774" s="2"/>
      <c r="U1774" s="2"/>
      <c r="V1774" s="2"/>
      <c r="W1774" s="2"/>
    </row>
    <row r="1775" spans="2:23" ht="15" customHeight="1" x14ac:dyDescent="0.35">
      <c r="B1775" s="349"/>
      <c r="C1775" s="715" t="str">
        <f t="shared" si="110"/>
        <v/>
      </c>
      <c r="D1775" s="458">
        <f>IF(ISNUMBER(Summary!$D$17), DATE(Summary!$D$17, 1, 1) + INT((ROW(B1737)-1)/24), DATE(2024, 1, 1) + INT((ROW(B1737)-1)/24))</f>
        <v>45364</v>
      </c>
      <c r="E1775" s="459">
        <v>0.33333333333333337</v>
      </c>
      <c r="F1775" s="780"/>
      <c r="G1775" s="780"/>
      <c r="H1775" s="460">
        <f t="shared" si="108"/>
        <v>0</v>
      </c>
      <c r="I1775" s="460">
        <f t="shared" si="109"/>
        <v>0</v>
      </c>
      <c r="J1775" s="460">
        <f t="shared" si="111"/>
        <v>0</v>
      </c>
      <c r="K1775" s="9"/>
      <c r="P1775" s="2"/>
      <c r="Q1775" s="27"/>
      <c r="R1775" s="2"/>
      <c r="S1775" s="2"/>
      <c r="T1775" s="2"/>
      <c r="U1775" s="2"/>
      <c r="V1775" s="2"/>
      <c r="W1775" s="2"/>
    </row>
    <row r="1776" spans="2:23" ht="15" customHeight="1" x14ac:dyDescent="0.35">
      <c r="B1776" s="349"/>
      <c r="C1776" s="715" t="str">
        <f t="shared" si="110"/>
        <v/>
      </c>
      <c r="D1776" s="458">
        <f>IF(ISNUMBER(Summary!$D$17), DATE(Summary!$D$17, 1, 1) + INT((ROW(B1738)-1)/24), DATE(2024, 1, 1) + INT((ROW(B1738)-1)/24))</f>
        <v>45364</v>
      </c>
      <c r="E1776" s="459">
        <v>0.375</v>
      </c>
      <c r="F1776" s="780"/>
      <c r="G1776" s="780"/>
      <c r="H1776" s="460">
        <f t="shared" si="108"/>
        <v>0</v>
      </c>
      <c r="I1776" s="460">
        <f t="shared" si="109"/>
        <v>0</v>
      </c>
      <c r="J1776" s="460">
        <f t="shared" si="111"/>
        <v>0</v>
      </c>
      <c r="K1776" s="9"/>
      <c r="P1776" s="2"/>
      <c r="Q1776" s="27"/>
      <c r="R1776" s="2"/>
      <c r="S1776" s="2"/>
      <c r="T1776" s="2"/>
      <c r="U1776" s="2"/>
      <c r="V1776" s="2"/>
      <c r="W1776" s="2"/>
    </row>
    <row r="1777" spans="2:23" ht="15" customHeight="1" x14ac:dyDescent="0.35">
      <c r="B1777" s="349"/>
      <c r="C1777" s="715" t="str">
        <f t="shared" si="110"/>
        <v/>
      </c>
      <c r="D1777" s="458">
        <f>IF(ISNUMBER(Summary!$D$17), DATE(Summary!$D$17, 1, 1) + INT((ROW(B1739)-1)/24), DATE(2024, 1, 1) + INT((ROW(B1739)-1)/24))</f>
        <v>45364</v>
      </c>
      <c r="E1777" s="459">
        <v>0.41666666666666669</v>
      </c>
      <c r="F1777" s="780"/>
      <c r="G1777" s="780"/>
      <c r="H1777" s="460">
        <f t="shared" si="108"/>
        <v>0</v>
      </c>
      <c r="I1777" s="460">
        <f t="shared" si="109"/>
        <v>0</v>
      </c>
      <c r="J1777" s="460">
        <f t="shared" si="111"/>
        <v>0</v>
      </c>
      <c r="K1777" s="9"/>
      <c r="P1777" s="2"/>
      <c r="Q1777" s="27"/>
      <c r="R1777" s="2"/>
      <c r="S1777" s="2"/>
      <c r="T1777" s="2"/>
      <c r="U1777" s="2"/>
      <c r="V1777" s="2"/>
      <c r="W1777" s="2"/>
    </row>
    <row r="1778" spans="2:23" ht="15" customHeight="1" x14ac:dyDescent="0.35">
      <c r="B1778" s="349"/>
      <c r="C1778" s="715" t="str">
        <f t="shared" si="110"/>
        <v/>
      </c>
      <c r="D1778" s="458">
        <f>IF(ISNUMBER(Summary!$D$17), DATE(Summary!$D$17, 1, 1) + INT((ROW(B1740)-1)/24), DATE(2024, 1, 1) + INT((ROW(B1740)-1)/24))</f>
        <v>45364</v>
      </c>
      <c r="E1778" s="459">
        <v>0.45833333333333337</v>
      </c>
      <c r="F1778" s="780"/>
      <c r="G1778" s="780"/>
      <c r="H1778" s="460">
        <f t="shared" si="108"/>
        <v>0</v>
      </c>
      <c r="I1778" s="460">
        <f t="shared" si="109"/>
        <v>0</v>
      </c>
      <c r="J1778" s="460">
        <f t="shared" si="111"/>
        <v>0</v>
      </c>
      <c r="K1778" s="9"/>
      <c r="P1778" s="2"/>
      <c r="Q1778" s="27"/>
      <c r="R1778" s="2"/>
      <c r="S1778" s="2"/>
      <c r="T1778" s="2"/>
      <c r="U1778" s="2"/>
      <c r="V1778" s="2"/>
      <c r="W1778" s="2"/>
    </row>
    <row r="1779" spans="2:23" ht="15" customHeight="1" x14ac:dyDescent="0.35">
      <c r="B1779" s="349"/>
      <c r="C1779" s="715" t="str">
        <f t="shared" si="110"/>
        <v/>
      </c>
      <c r="D1779" s="458">
        <f>IF(ISNUMBER(Summary!$D$17), DATE(Summary!$D$17, 1, 1) + INT((ROW(B1741)-1)/24), DATE(2024, 1, 1) + INT((ROW(B1741)-1)/24))</f>
        <v>45364</v>
      </c>
      <c r="E1779" s="459">
        <v>0.50000000000000011</v>
      </c>
      <c r="F1779" s="780"/>
      <c r="G1779" s="780"/>
      <c r="H1779" s="460">
        <f t="shared" si="108"/>
        <v>0</v>
      </c>
      <c r="I1779" s="460">
        <f t="shared" si="109"/>
        <v>0</v>
      </c>
      <c r="J1779" s="460">
        <f t="shared" si="111"/>
        <v>0</v>
      </c>
      <c r="K1779" s="9"/>
      <c r="P1779" s="2"/>
      <c r="Q1779" s="27"/>
      <c r="R1779" s="2"/>
      <c r="S1779" s="2"/>
      <c r="T1779" s="2"/>
      <c r="U1779" s="2"/>
      <c r="V1779" s="2"/>
      <c r="W1779" s="2"/>
    </row>
    <row r="1780" spans="2:23" ht="15" customHeight="1" x14ac:dyDescent="0.35">
      <c r="B1780" s="349"/>
      <c r="C1780" s="715" t="str">
        <f t="shared" si="110"/>
        <v/>
      </c>
      <c r="D1780" s="458">
        <f>IF(ISNUMBER(Summary!$D$17), DATE(Summary!$D$17, 1, 1) + INT((ROW(B1742)-1)/24), DATE(2024, 1, 1) + INT((ROW(B1742)-1)/24))</f>
        <v>45364</v>
      </c>
      <c r="E1780" s="459">
        <v>0.54166666666666674</v>
      </c>
      <c r="F1780" s="780"/>
      <c r="G1780" s="780"/>
      <c r="H1780" s="460">
        <f t="shared" si="108"/>
        <v>0</v>
      </c>
      <c r="I1780" s="460">
        <f t="shared" si="109"/>
        <v>0</v>
      </c>
      <c r="J1780" s="460">
        <f t="shared" si="111"/>
        <v>0</v>
      </c>
      <c r="K1780" s="9"/>
      <c r="P1780" s="2"/>
      <c r="Q1780" s="27"/>
      <c r="R1780" s="2"/>
      <c r="S1780" s="2"/>
      <c r="T1780" s="2"/>
      <c r="U1780" s="2"/>
      <c r="V1780" s="2"/>
      <c r="W1780" s="2"/>
    </row>
    <row r="1781" spans="2:23" ht="15" customHeight="1" x14ac:dyDescent="0.35">
      <c r="B1781" s="349"/>
      <c r="C1781" s="715" t="str">
        <f t="shared" si="110"/>
        <v/>
      </c>
      <c r="D1781" s="458">
        <f>IF(ISNUMBER(Summary!$D$17), DATE(Summary!$D$17, 1, 1) + INT((ROW(B1743)-1)/24), DATE(2024, 1, 1) + INT((ROW(B1743)-1)/24))</f>
        <v>45364</v>
      </c>
      <c r="E1781" s="459">
        <v>0.58333333333333337</v>
      </c>
      <c r="F1781" s="780"/>
      <c r="G1781" s="780"/>
      <c r="H1781" s="460">
        <f t="shared" si="108"/>
        <v>0</v>
      </c>
      <c r="I1781" s="460">
        <f t="shared" si="109"/>
        <v>0</v>
      </c>
      <c r="J1781" s="460">
        <f t="shared" si="111"/>
        <v>0</v>
      </c>
      <c r="K1781" s="9"/>
      <c r="P1781" s="2"/>
      <c r="Q1781" s="27"/>
      <c r="R1781" s="2"/>
      <c r="S1781" s="2"/>
      <c r="T1781" s="2"/>
      <c r="U1781" s="2"/>
      <c r="V1781" s="2"/>
      <c r="W1781" s="2"/>
    </row>
    <row r="1782" spans="2:23" ht="15" customHeight="1" x14ac:dyDescent="0.35">
      <c r="B1782" s="349"/>
      <c r="C1782" s="715" t="str">
        <f t="shared" si="110"/>
        <v/>
      </c>
      <c r="D1782" s="458">
        <f>IF(ISNUMBER(Summary!$D$17), DATE(Summary!$D$17, 1, 1) + INT((ROW(B1744)-1)/24), DATE(2024, 1, 1) + INT((ROW(B1744)-1)/24))</f>
        <v>45364</v>
      </c>
      <c r="E1782" s="459">
        <v>0.62500000000000011</v>
      </c>
      <c r="F1782" s="780"/>
      <c r="G1782" s="780"/>
      <c r="H1782" s="460">
        <f t="shared" si="108"/>
        <v>0</v>
      </c>
      <c r="I1782" s="460">
        <f t="shared" si="109"/>
        <v>0</v>
      </c>
      <c r="J1782" s="460">
        <f t="shared" si="111"/>
        <v>0</v>
      </c>
      <c r="K1782" s="9"/>
      <c r="P1782" s="2"/>
      <c r="Q1782" s="27"/>
      <c r="R1782" s="2"/>
      <c r="S1782" s="2"/>
      <c r="T1782" s="2"/>
      <c r="U1782" s="2"/>
      <c r="V1782" s="2"/>
      <c r="W1782" s="2"/>
    </row>
    <row r="1783" spans="2:23" ht="15" customHeight="1" x14ac:dyDescent="0.35">
      <c r="B1783" s="349"/>
      <c r="C1783" s="715" t="str">
        <f t="shared" si="110"/>
        <v/>
      </c>
      <c r="D1783" s="458">
        <f>IF(ISNUMBER(Summary!$D$17), DATE(Summary!$D$17, 1, 1) + INT((ROW(B1745)-1)/24), DATE(2024, 1, 1) + INT((ROW(B1745)-1)/24))</f>
        <v>45364</v>
      </c>
      <c r="E1783" s="459">
        <v>0.66666666666666674</v>
      </c>
      <c r="F1783" s="780"/>
      <c r="G1783" s="780"/>
      <c r="H1783" s="460">
        <f t="shared" si="108"/>
        <v>0</v>
      </c>
      <c r="I1783" s="460">
        <f t="shared" si="109"/>
        <v>0</v>
      </c>
      <c r="J1783" s="460">
        <f t="shared" si="111"/>
        <v>0</v>
      </c>
      <c r="K1783" s="9"/>
      <c r="P1783" s="2"/>
      <c r="Q1783" s="27"/>
      <c r="R1783" s="2"/>
      <c r="S1783" s="2"/>
      <c r="T1783" s="2"/>
      <c r="U1783" s="2"/>
      <c r="V1783" s="2"/>
      <c r="W1783" s="2"/>
    </row>
    <row r="1784" spans="2:23" ht="15" customHeight="1" x14ac:dyDescent="0.35">
      <c r="B1784" s="349"/>
      <c r="C1784" s="715" t="str">
        <f t="shared" si="110"/>
        <v/>
      </c>
      <c r="D1784" s="458">
        <f>IF(ISNUMBER(Summary!$D$17), DATE(Summary!$D$17, 1, 1) + INT((ROW(B1746)-1)/24), DATE(2024, 1, 1) + INT((ROW(B1746)-1)/24))</f>
        <v>45364</v>
      </c>
      <c r="E1784" s="459">
        <v>0.70833333333333337</v>
      </c>
      <c r="F1784" s="780"/>
      <c r="G1784" s="780"/>
      <c r="H1784" s="460">
        <f t="shared" si="108"/>
        <v>0</v>
      </c>
      <c r="I1784" s="460">
        <f t="shared" si="109"/>
        <v>0</v>
      </c>
      <c r="J1784" s="460">
        <f t="shared" si="111"/>
        <v>0</v>
      </c>
      <c r="K1784" s="9"/>
      <c r="P1784" s="2"/>
      <c r="Q1784" s="27"/>
      <c r="R1784" s="2"/>
      <c r="S1784" s="2"/>
      <c r="T1784" s="2"/>
      <c r="U1784" s="2"/>
      <c r="V1784" s="2"/>
      <c r="W1784" s="2"/>
    </row>
    <row r="1785" spans="2:23" ht="15" customHeight="1" x14ac:dyDescent="0.35">
      <c r="B1785" s="349"/>
      <c r="C1785" s="715" t="str">
        <f t="shared" si="110"/>
        <v/>
      </c>
      <c r="D1785" s="458">
        <f>IF(ISNUMBER(Summary!$D$17), DATE(Summary!$D$17, 1, 1) + INT((ROW(B1747)-1)/24), DATE(2024, 1, 1) + INT((ROW(B1747)-1)/24))</f>
        <v>45364</v>
      </c>
      <c r="E1785" s="459">
        <v>0.75000000000000011</v>
      </c>
      <c r="F1785" s="780"/>
      <c r="G1785" s="780"/>
      <c r="H1785" s="460">
        <f t="shared" si="108"/>
        <v>0</v>
      </c>
      <c r="I1785" s="460">
        <f t="shared" si="109"/>
        <v>0</v>
      </c>
      <c r="J1785" s="460">
        <f t="shared" si="111"/>
        <v>0</v>
      </c>
      <c r="K1785" s="9"/>
      <c r="P1785" s="2"/>
      <c r="Q1785" s="27"/>
      <c r="R1785" s="2"/>
      <c r="S1785" s="2"/>
      <c r="T1785" s="2"/>
      <c r="U1785" s="2"/>
      <c r="V1785" s="2"/>
      <c r="W1785" s="2"/>
    </row>
    <row r="1786" spans="2:23" ht="15" customHeight="1" x14ac:dyDescent="0.35">
      <c r="B1786" s="349"/>
      <c r="C1786" s="715" t="str">
        <f t="shared" si="110"/>
        <v/>
      </c>
      <c r="D1786" s="458">
        <f>IF(ISNUMBER(Summary!$D$17), DATE(Summary!$D$17, 1, 1) + INT((ROW(B1748)-1)/24), DATE(2024, 1, 1) + INT((ROW(B1748)-1)/24))</f>
        <v>45364</v>
      </c>
      <c r="E1786" s="459">
        <v>0.79166666666666674</v>
      </c>
      <c r="F1786" s="780"/>
      <c r="G1786" s="780"/>
      <c r="H1786" s="460">
        <f t="shared" si="108"/>
        <v>0</v>
      </c>
      <c r="I1786" s="460">
        <f t="shared" si="109"/>
        <v>0</v>
      </c>
      <c r="J1786" s="460">
        <f t="shared" si="111"/>
        <v>0</v>
      </c>
      <c r="K1786" s="9"/>
      <c r="P1786" s="2"/>
      <c r="Q1786" s="27"/>
      <c r="R1786" s="2"/>
      <c r="S1786" s="2"/>
      <c r="T1786" s="2"/>
      <c r="U1786" s="2"/>
      <c r="V1786" s="2"/>
      <c r="W1786" s="2"/>
    </row>
    <row r="1787" spans="2:23" ht="15" customHeight="1" x14ac:dyDescent="0.35">
      <c r="B1787" s="349"/>
      <c r="C1787" s="715" t="str">
        <f t="shared" si="110"/>
        <v/>
      </c>
      <c r="D1787" s="458">
        <f>IF(ISNUMBER(Summary!$D$17), DATE(Summary!$D$17, 1, 1) + INT((ROW(B1749)-1)/24), DATE(2024, 1, 1) + INT((ROW(B1749)-1)/24))</f>
        <v>45364</v>
      </c>
      <c r="E1787" s="459">
        <v>0.83333333333333337</v>
      </c>
      <c r="F1787" s="780"/>
      <c r="G1787" s="780"/>
      <c r="H1787" s="460">
        <f t="shared" si="108"/>
        <v>0</v>
      </c>
      <c r="I1787" s="460">
        <f t="shared" si="109"/>
        <v>0</v>
      </c>
      <c r="J1787" s="460">
        <f t="shared" si="111"/>
        <v>0</v>
      </c>
      <c r="K1787" s="9"/>
      <c r="P1787" s="2"/>
      <c r="Q1787" s="27"/>
      <c r="R1787" s="2"/>
      <c r="S1787" s="2"/>
      <c r="T1787" s="2"/>
      <c r="U1787" s="2"/>
      <c r="V1787" s="2"/>
      <c r="W1787" s="2"/>
    </row>
    <row r="1788" spans="2:23" ht="15" customHeight="1" x14ac:dyDescent="0.35">
      <c r="B1788" s="349"/>
      <c r="C1788" s="715" t="str">
        <f t="shared" si="110"/>
        <v/>
      </c>
      <c r="D1788" s="458">
        <f>IF(ISNUMBER(Summary!$D$17), DATE(Summary!$D$17, 1, 1) + INT((ROW(B1750)-1)/24), DATE(2024, 1, 1) + INT((ROW(B1750)-1)/24))</f>
        <v>45364</v>
      </c>
      <c r="E1788" s="459">
        <v>0.87500000000000011</v>
      </c>
      <c r="F1788" s="780"/>
      <c r="G1788" s="780"/>
      <c r="H1788" s="460">
        <f t="shared" si="108"/>
        <v>0</v>
      </c>
      <c r="I1788" s="460">
        <f t="shared" si="109"/>
        <v>0</v>
      </c>
      <c r="J1788" s="460">
        <f t="shared" si="111"/>
        <v>0</v>
      </c>
      <c r="K1788" s="9"/>
      <c r="P1788" s="2"/>
      <c r="Q1788" s="27"/>
      <c r="R1788" s="2"/>
      <c r="S1788" s="2"/>
      <c r="T1788" s="2"/>
      <c r="U1788" s="2"/>
      <c r="V1788" s="2"/>
      <c r="W1788" s="2"/>
    </row>
    <row r="1789" spans="2:23" ht="15" customHeight="1" x14ac:dyDescent="0.35">
      <c r="B1789" s="349"/>
      <c r="C1789" s="715" t="str">
        <f t="shared" si="110"/>
        <v/>
      </c>
      <c r="D1789" s="458">
        <f>IF(ISNUMBER(Summary!$D$17), DATE(Summary!$D$17, 1, 1) + INT((ROW(B1751)-1)/24), DATE(2024, 1, 1) + INT((ROW(B1751)-1)/24))</f>
        <v>45364</v>
      </c>
      <c r="E1789" s="459">
        <v>0.91666666666666674</v>
      </c>
      <c r="F1789" s="780"/>
      <c r="G1789" s="780"/>
      <c r="H1789" s="460">
        <f t="shared" si="108"/>
        <v>0</v>
      </c>
      <c r="I1789" s="460">
        <f t="shared" si="109"/>
        <v>0</v>
      </c>
      <c r="J1789" s="460">
        <f t="shared" si="111"/>
        <v>0</v>
      </c>
      <c r="K1789" s="9"/>
      <c r="P1789" s="2"/>
      <c r="Q1789" s="27"/>
      <c r="R1789" s="2"/>
      <c r="S1789" s="2"/>
      <c r="T1789" s="2"/>
      <c r="U1789" s="2"/>
      <c r="V1789" s="2"/>
      <c r="W1789" s="2"/>
    </row>
    <row r="1790" spans="2:23" ht="15" customHeight="1" x14ac:dyDescent="0.35">
      <c r="B1790" s="349"/>
      <c r="C1790" s="715" t="str">
        <f t="shared" si="110"/>
        <v/>
      </c>
      <c r="D1790" s="458">
        <f>IF(ISNUMBER(Summary!$D$17), DATE(Summary!$D$17, 1, 1) + INT((ROW(B1752)-1)/24), DATE(2024, 1, 1) + INT((ROW(B1752)-1)/24))</f>
        <v>45364</v>
      </c>
      <c r="E1790" s="459">
        <v>0.95833333333333337</v>
      </c>
      <c r="F1790" s="780"/>
      <c r="G1790" s="780"/>
      <c r="H1790" s="460">
        <f t="shared" si="108"/>
        <v>0</v>
      </c>
      <c r="I1790" s="460">
        <f t="shared" si="109"/>
        <v>0</v>
      </c>
      <c r="J1790" s="460">
        <f t="shared" si="111"/>
        <v>0</v>
      </c>
      <c r="K1790" s="9"/>
      <c r="P1790" s="2"/>
      <c r="Q1790" s="27"/>
      <c r="R1790" s="2"/>
      <c r="S1790" s="2"/>
      <c r="T1790" s="2"/>
      <c r="U1790" s="2"/>
      <c r="V1790" s="2"/>
      <c r="W1790" s="2"/>
    </row>
    <row r="1791" spans="2:23" ht="15" customHeight="1" x14ac:dyDescent="0.35">
      <c r="B1791" s="457"/>
      <c r="C1791" s="715">
        <f t="shared" si="110"/>
        <v>45365</v>
      </c>
      <c r="D1791" s="458">
        <f>IF(ISNUMBER(Summary!$D$17), DATE(Summary!$D$17, 1, 1) + INT((ROW(B1753)-1)/24), DATE(2024, 1, 1) + INT((ROW(B1753)-1)/24))</f>
        <v>45365</v>
      </c>
      <c r="E1791" s="459">
        <v>3.1225022567582528E-17</v>
      </c>
      <c r="F1791" s="780"/>
      <c r="G1791" s="780"/>
      <c r="H1791" s="460">
        <f t="shared" si="108"/>
        <v>0</v>
      </c>
      <c r="I1791" s="460">
        <f t="shared" si="109"/>
        <v>0</v>
      </c>
      <c r="J1791" s="460">
        <f t="shared" si="111"/>
        <v>0</v>
      </c>
      <c r="K1791" s="9"/>
      <c r="P1791" s="2"/>
      <c r="Q1791" s="27"/>
      <c r="R1791" s="2"/>
      <c r="S1791" s="2"/>
      <c r="T1791" s="2"/>
      <c r="U1791" s="2"/>
      <c r="V1791" s="2"/>
      <c r="W1791" s="2"/>
    </row>
    <row r="1792" spans="2:23" ht="15" customHeight="1" x14ac:dyDescent="0.35">
      <c r="B1792" s="349"/>
      <c r="C1792" s="715" t="str">
        <f t="shared" si="110"/>
        <v/>
      </c>
      <c r="D1792" s="458">
        <f>IF(ISNUMBER(Summary!$D$17), DATE(Summary!$D$17, 1, 1) + INT((ROW(B1754)-1)/24), DATE(2024, 1, 1) + INT((ROW(B1754)-1)/24))</f>
        <v>45365</v>
      </c>
      <c r="E1792" s="459">
        <v>4.1666666666666699E-2</v>
      </c>
      <c r="F1792" s="780"/>
      <c r="G1792" s="780"/>
      <c r="H1792" s="460">
        <f t="shared" si="108"/>
        <v>0</v>
      </c>
      <c r="I1792" s="460">
        <f t="shared" si="109"/>
        <v>0</v>
      </c>
      <c r="J1792" s="460">
        <f t="shared" si="111"/>
        <v>0</v>
      </c>
      <c r="K1792" s="9"/>
      <c r="P1792" s="2"/>
      <c r="Q1792" s="27"/>
      <c r="R1792" s="2"/>
      <c r="S1792" s="2"/>
      <c r="T1792" s="2"/>
      <c r="U1792" s="2"/>
      <c r="V1792" s="2"/>
      <c r="W1792" s="2"/>
    </row>
    <row r="1793" spans="2:23" ht="15" customHeight="1" x14ac:dyDescent="0.35">
      <c r="B1793" s="349"/>
      <c r="C1793" s="715" t="str">
        <f t="shared" si="110"/>
        <v/>
      </c>
      <c r="D1793" s="458">
        <f>IF(ISNUMBER(Summary!$D$17), DATE(Summary!$D$17, 1, 1) + INT((ROW(B1755)-1)/24), DATE(2024, 1, 1) + INT((ROW(B1755)-1)/24))</f>
        <v>45365</v>
      </c>
      <c r="E1793" s="459">
        <v>8.333333333333337E-2</v>
      </c>
      <c r="F1793" s="780"/>
      <c r="G1793" s="780"/>
      <c r="H1793" s="460">
        <f t="shared" si="108"/>
        <v>0</v>
      </c>
      <c r="I1793" s="460">
        <f t="shared" si="109"/>
        <v>0</v>
      </c>
      <c r="J1793" s="460">
        <f t="shared" si="111"/>
        <v>0</v>
      </c>
      <c r="K1793" s="9"/>
      <c r="P1793" s="2"/>
      <c r="Q1793" s="27"/>
      <c r="R1793" s="2"/>
      <c r="S1793" s="2"/>
      <c r="T1793" s="2"/>
      <c r="U1793" s="2"/>
      <c r="V1793" s="2"/>
      <c r="W1793" s="2"/>
    </row>
    <row r="1794" spans="2:23" ht="15" customHeight="1" x14ac:dyDescent="0.35">
      <c r="B1794" s="349"/>
      <c r="C1794" s="715" t="str">
        <f t="shared" si="110"/>
        <v/>
      </c>
      <c r="D1794" s="458">
        <f>IF(ISNUMBER(Summary!$D$17), DATE(Summary!$D$17, 1, 1) + INT((ROW(B1756)-1)/24), DATE(2024, 1, 1) + INT((ROW(B1756)-1)/24))</f>
        <v>45365</v>
      </c>
      <c r="E1794" s="459">
        <v>0.12500000000000006</v>
      </c>
      <c r="F1794" s="780"/>
      <c r="G1794" s="780"/>
      <c r="H1794" s="460">
        <f t="shared" si="108"/>
        <v>0</v>
      </c>
      <c r="I1794" s="460">
        <f t="shared" si="109"/>
        <v>0</v>
      </c>
      <c r="J1794" s="460">
        <f t="shared" si="111"/>
        <v>0</v>
      </c>
      <c r="K1794" s="9"/>
      <c r="P1794" s="2"/>
      <c r="Q1794" s="27"/>
      <c r="R1794" s="2"/>
      <c r="S1794" s="2"/>
      <c r="T1794" s="2"/>
      <c r="U1794" s="2"/>
      <c r="V1794" s="2"/>
      <c r="W1794" s="2"/>
    </row>
    <row r="1795" spans="2:23" ht="15" customHeight="1" x14ac:dyDescent="0.35">
      <c r="B1795" s="349"/>
      <c r="C1795" s="715" t="str">
        <f t="shared" si="110"/>
        <v/>
      </c>
      <c r="D1795" s="458">
        <f>IF(ISNUMBER(Summary!$D$17), DATE(Summary!$D$17, 1, 1) + INT((ROW(B1757)-1)/24), DATE(2024, 1, 1) + INT((ROW(B1757)-1)/24))</f>
        <v>45365</v>
      </c>
      <c r="E1795" s="459">
        <v>0.16666666666666669</v>
      </c>
      <c r="F1795" s="780"/>
      <c r="G1795" s="780"/>
      <c r="H1795" s="460">
        <f t="shared" si="108"/>
        <v>0</v>
      </c>
      <c r="I1795" s="460">
        <f t="shared" si="109"/>
        <v>0</v>
      </c>
      <c r="J1795" s="460">
        <f t="shared" si="111"/>
        <v>0</v>
      </c>
      <c r="K1795" s="9"/>
      <c r="P1795" s="2"/>
      <c r="Q1795" s="27"/>
      <c r="R1795" s="2"/>
      <c r="S1795" s="2"/>
      <c r="T1795" s="2"/>
      <c r="U1795" s="2"/>
      <c r="V1795" s="2"/>
      <c r="W1795" s="2"/>
    </row>
    <row r="1796" spans="2:23" ht="15" customHeight="1" x14ac:dyDescent="0.35">
      <c r="B1796" s="349"/>
      <c r="C1796" s="715" t="str">
        <f t="shared" si="110"/>
        <v/>
      </c>
      <c r="D1796" s="458">
        <f>IF(ISNUMBER(Summary!$D$17), DATE(Summary!$D$17, 1, 1) + INT((ROW(B1758)-1)/24), DATE(2024, 1, 1) + INT((ROW(B1758)-1)/24))</f>
        <v>45365</v>
      </c>
      <c r="E1796" s="459">
        <v>0.20833333333333337</v>
      </c>
      <c r="F1796" s="780"/>
      <c r="G1796" s="780"/>
      <c r="H1796" s="460">
        <f t="shared" si="108"/>
        <v>0</v>
      </c>
      <c r="I1796" s="460">
        <f t="shared" si="109"/>
        <v>0</v>
      </c>
      <c r="J1796" s="460">
        <f t="shared" si="111"/>
        <v>0</v>
      </c>
      <c r="K1796" s="9"/>
      <c r="P1796" s="2"/>
      <c r="Q1796" s="27"/>
      <c r="R1796" s="2"/>
      <c r="S1796" s="2"/>
      <c r="T1796" s="2"/>
      <c r="U1796" s="2"/>
      <c r="V1796" s="2"/>
      <c r="W1796" s="2"/>
    </row>
    <row r="1797" spans="2:23" ht="15" customHeight="1" x14ac:dyDescent="0.35">
      <c r="B1797" s="349"/>
      <c r="C1797" s="715" t="str">
        <f t="shared" si="110"/>
        <v/>
      </c>
      <c r="D1797" s="458">
        <f>IF(ISNUMBER(Summary!$D$17), DATE(Summary!$D$17, 1, 1) + INT((ROW(B1759)-1)/24), DATE(2024, 1, 1) + INT((ROW(B1759)-1)/24))</f>
        <v>45365</v>
      </c>
      <c r="E1797" s="459">
        <v>0.25</v>
      </c>
      <c r="F1797" s="780"/>
      <c r="G1797" s="780"/>
      <c r="H1797" s="460">
        <f t="shared" si="108"/>
        <v>0</v>
      </c>
      <c r="I1797" s="460">
        <f t="shared" si="109"/>
        <v>0</v>
      </c>
      <c r="J1797" s="460">
        <f t="shared" si="111"/>
        <v>0</v>
      </c>
      <c r="K1797" s="9"/>
      <c r="P1797" s="2"/>
      <c r="Q1797" s="27"/>
      <c r="R1797" s="2"/>
      <c r="S1797" s="2"/>
      <c r="T1797" s="2"/>
      <c r="U1797" s="2"/>
      <c r="V1797" s="2"/>
      <c r="W1797" s="2"/>
    </row>
    <row r="1798" spans="2:23" ht="15" customHeight="1" x14ac:dyDescent="0.35">
      <c r="B1798" s="349"/>
      <c r="C1798" s="715" t="str">
        <f t="shared" si="110"/>
        <v/>
      </c>
      <c r="D1798" s="458">
        <f>IF(ISNUMBER(Summary!$D$17), DATE(Summary!$D$17, 1, 1) + INT((ROW(B1760)-1)/24), DATE(2024, 1, 1) + INT((ROW(B1760)-1)/24))</f>
        <v>45365</v>
      </c>
      <c r="E1798" s="459">
        <v>0.29166666666666669</v>
      </c>
      <c r="F1798" s="780"/>
      <c r="G1798" s="780"/>
      <c r="H1798" s="460">
        <f t="shared" si="108"/>
        <v>0</v>
      </c>
      <c r="I1798" s="460">
        <f t="shared" si="109"/>
        <v>0</v>
      </c>
      <c r="J1798" s="460">
        <f t="shared" si="111"/>
        <v>0</v>
      </c>
      <c r="K1798" s="9"/>
      <c r="P1798" s="2"/>
      <c r="Q1798" s="27"/>
      <c r="R1798" s="2"/>
      <c r="S1798" s="2"/>
      <c r="T1798" s="2"/>
      <c r="U1798" s="2"/>
      <c r="V1798" s="2"/>
      <c r="W1798" s="2"/>
    </row>
    <row r="1799" spans="2:23" ht="15" customHeight="1" x14ac:dyDescent="0.35">
      <c r="B1799" s="349"/>
      <c r="C1799" s="715" t="str">
        <f t="shared" si="110"/>
        <v/>
      </c>
      <c r="D1799" s="458">
        <f>IF(ISNUMBER(Summary!$D$17), DATE(Summary!$D$17, 1, 1) + INT((ROW(B1761)-1)/24), DATE(2024, 1, 1) + INT((ROW(B1761)-1)/24))</f>
        <v>45365</v>
      </c>
      <c r="E1799" s="459">
        <v>0.33333333333333337</v>
      </c>
      <c r="F1799" s="780"/>
      <c r="G1799" s="780"/>
      <c r="H1799" s="460">
        <f t="shared" si="108"/>
        <v>0</v>
      </c>
      <c r="I1799" s="460">
        <f t="shared" si="109"/>
        <v>0</v>
      </c>
      <c r="J1799" s="460">
        <f t="shared" si="111"/>
        <v>0</v>
      </c>
      <c r="K1799" s="9"/>
      <c r="P1799" s="2"/>
      <c r="Q1799" s="27"/>
      <c r="R1799" s="2"/>
      <c r="S1799" s="2"/>
      <c r="T1799" s="2"/>
      <c r="U1799" s="2"/>
      <c r="V1799" s="2"/>
      <c r="W1799" s="2"/>
    </row>
    <row r="1800" spans="2:23" ht="15" customHeight="1" x14ac:dyDescent="0.35">
      <c r="B1800" s="349"/>
      <c r="C1800" s="715" t="str">
        <f t="shared" si="110"/>
        <v/>
      </c>
      <c r="D1800" s="458">
        <f>IF(ISNUMBER(Summary!$D$17), DATE(Summary!$D$17, 1, 1) + INT((ROW(B1762)-1)/24), DATE(2024, 1, 1) + INT((ROW(B1762)-1)/24))</f>
        <v>45365</v>
      </c>
      <c r="E1800" s="459">
        <v>0.375</v>
      </c>
      <c r="F1800" s="780"/>
      <c r="G1800" s="780"/>
      <c r="H1800" s="460">
        <f t="shared" si="108"/>
        <v>0</v>
      </c>
      <c r="I1800" s="460">
        <f t="shared" si="109"/>
        <v>0</v>
      </c>
      <c r="J1800" s="460">
        <f t="shared" si="111"/>
        <v>0</v>
      </c>
      <c r="K1800" s="9"/>
      <c r="P1800" s="2"/>
      <c r="Q1800" s="27"/>
      <c r="R1800" s="2"/>
      <c r="S1800" s="2"/>
      <c r="T1800" s="2"/>
      <c r="U1800" s="2"/>
      <c r="V1800" s="2"/>
      <c r="W1800" s="2"/>
    </row>
    <row r="1801" spans="2:23" ht="15" customHeight="1" x14ac:dyDescent="0.35">
      <c r="B1801" s="349"/>
      <c r="C1801" s="715" t="str">
        <f t="shared" si="110"/>
        <v/>
      </c>
      <c r="D1801" s="458">
        <f>IF(ISNUMBER(Summary!$D$17), DATE(Summary!$D$17, 1, 1) + INT((ROW(B1763)-1)/24), DATE(2024, 1, 1) + INT((ROW(B1763)-1)/24))</f>
        <v>45365</v>
      </c>
      <c r="E1801" s="459">
        <v>0.41666666666666669</v>
      </c>
      <c r="F1801" s="780"/>
      <c r="G1801" s="780"/>
      <c r="H1801" s="460">
        <f t="shared" si="108"/>
        <v>0</v>
      </c>
      <c r="I1801" s="460">
        <f t="shared" si="109"/>
        <v>0</v>
      </c>
      <c r="J1801" s="460">
        <f t="shared" si="111"/>
        <v>0</v>
      </c>
      <c r="K1801" s="9"/>
      <c r="P1801" s="2"/>
      <c r="Q1801" s="27"/>
      <c r="R1801" s="2"/>
      <c r="S1801" s="2"/>
      <c r="T1801" s="2"/>
      <c r="U1801" s="2"/>
      <c r="V1801" s="2"/>
      <c r="W1801" s="2"/>
    </row>
    <row r="1802" spans="2:23" ht="15" customHeight="1" x14ac:dyDescent="0.35">
      <c r="B1802" s="349"/>
      <c r="C1802" s="715" t="str">
        <f t="shared" si="110"/>
        <v/>
      </c>
      <c r="D1802" s="458">
        <f>IF(ISNUMBER(Summary!$D$17), DATE(Summary!$D$17, 1, 1) + INT((ROW(B1764)-1)/24), DATE(2024, 1, 1) + INT((ROW(B1764)-1)/24))</f>
        <v>45365</v>
      </c>
      <c r="E1802" s="459">
        <v>0.45833333333333337</v>
      </c>
      <c r="F1802" s="780"/>
      <c r="G1802" s="780"/>
      <c r="H1802" s="460">
        <f t="shared" si="108"/>
        <v>0</v>
      </c>
      <c r="I1802" s="460">
        <f t="shared" si="109"/>
        <v>0</v>
      </c>
      <c r="J1802" s="460">
        <f t="shared" si="111"/>
        <v>0</v>
      </c>
      <c r="K1802" s="9"/>
      <c r="P1802" s="2"/>
      <c r="Q1802" s="27"/>
      <c r="R1802" s="2"/>
      <c r="S1802" s="2"/>
      <c r="T1802" s="2"/>
      <c r="U1802" s="2"/>
      <c r="V1802" s="2"/>
      <c r="W1802" s="2"/>
    </row>
    <row r="1803" spans="2:23" ht="15" customHeight="1" x14ac:dyDescent="0.35">
      <c r="B1803" s="349"/>
      <c r="C1803" s="715" t="str">
        <f t="shared" si="110"/>
        <v/>
      </c>
      <c r="D1803" s="458">
        <f>IF(ISNUMBER(Summary!$D$17), DATE(Summary!$D$17, 1, 1) + INT((ROW(B1765)-1)/24), DATE(2024, 1, 1) + INT((ROW(B1765)-1)/24))</f>
        <v>45365</v>
      </c>
      <c r="E1803" s="459">
        <v>0.50000000000000011</v>
      </c>
      <c r="F1803" s="780"/>
      <c r="G1803" s="780"/>
      <c r="H1803" s="460">
        <f t="shared" si="108"/>
        <v>0</v>
      </c>
      <c r="I1803" s="460">
        <f t="shared" si="109"/>
        <v>0</v>
      </c>
      <c r="J1803" s="460">
        <f t="shared" si="111"/>
        <v>0</v>
      </c>
      <c r="K1803" s="9"/>
      <c r="P1803" s="2"/>
      <c r="Q1803" s="27"/>
      <c r="R1803" s="2"/>
      <c r="S1803" s="2"/>
      <c r="T1803" s="2"/>
      <c r="U1803" s="2"/>
      <c r="V1803" s="2"/>
      <c r="W1803" s="2"/>
    </row>
    <row r="1804" spans="2:23" ht="15" customHeight="1" x14ac:dyDescent="0.35">
      <c r="B1804" s="349"/>
      <c r="C1804" s="715" t="str">
        <f t="shared" si="110"/>
        <v/>
      </c>
      <c r="D1804" s="458">
        <f>IF(ISNUMBER(Summary!$D$17), DATE(Summary!$D$17, 1, 1) + INT((ROW(B1766)-1)/24), DATE(2024, 1, 1) + INT((ROW(B1766)-1)/24))</f>
        <v>45365</v>
      </c>
      <c r="E1804" s="459">
        <v>0.54166666666666674</v>
      </c>
      <c r="F1804" s="780"/>
      <c r="G1804" s="780"/>
      <c r="H1804" s="460">
        <f t="shared" si="108"/>
        <v>0</v>
      </c>
      <c r="I1804" s="460">
        <f t="shared" si="109"/>
        <v>0</v>
      </c>
      <c r="J1804" s="460">
        <f t="shared" si="111"/>
        <v>0</v>
      </c>
      <c r="K1804" s="9"/>
      <c r="P1804" s="2"/>
      <c r="Q1804" s="27"/>
      <c r="R1804" s="2"/>
      <c r="S1804" s="2"/>
      <c r="T1804" s="2"/>
      <c r="U1804" s="2"/>
      <c r="V1804" s="2"/>
      <c r="W1804" s="2"/>
    </row>
    <row r="1805" spans="2:23" ht="15" customHeight="1" x14ac:dyDescent="0.35">
      <c r="B1805" s="349"/>
      <c r="C1805" s="715" t="str">
        <f t="shared" si="110"/>
        <v/>
      </c>
      <c r="D1805" s="458">
        <f>IF(ISNUMBER(Summary!$D$17), DATE(Summary!$D$17, 1, 1) + INT((ROW(B1767)-1)/24), DATE(2024, 1, 1) + INT((ROW(B1767)-1)/24))</f>
        <v>45365</v>
      </c>
      <c r="E1805" s="459">
        <v>0.58333333333333337</v>
      </c>
      <c r="F1805" s="780"/>
      <c r="G1805" s="780"/>
      <c r="H1805" s="460">
        <f t="shared" si="108"/>
        <v>0</v>
      </c>
      <c r="I1805" s="460">
        <f t="shared" si="109"/>
        <v>0</v>
      </c>
      <c r="J1805" s="460">
        <f t="shared" si="111"/>
        <v>0</v>
      </c>
      <c r="K1805" s="9"/>
      <c r="P1805" s="2"/>
      <c r="Q1805" s="27"/>
      <c r="R1805" s="2"/>
      <c r="S1805" s="2"/>
      <c r="T1805" s="2"/>
      <c r="U1805" s="2"/>
      <c r="V1805" s="2"/>
      <c r="W1805" s="2"/>
    </row>
    <row r="1806" spans="2:23" ht="15" customHeight="1" x14ac:dyDescent="0.35">
      <c r="B1806" s="349"/>
      <c r="C1806" s="715" t="str">
        <f t="shared" si="110"/>
        <v/>
      </c>
      <c r="D1806" s="458">
        <f>IF(ISNUMBER(Summary!$D$17), DATE(Summary!$D$17, 1, 1) + INT((ROW(B1768)-1)/24), DATE(2024, 1, 1) + INT((ROW(B1768)-1)/24))</f>
        <v>45365</v>
      </c>
      <c r="E1806" s="459">
        <v>0.62500000000000011</v>
      </c>
      <c r="F1806" s="780"/>
      <c r="G1806" s="780"/>
      <c r="H1806" s="460">
        <f t="shared" si="108"/>
        <v>0</v>
      </c>
      <c r="I1806" s="460">
        <f t="shared" si="109"/>
        <v>0</v>
      </c>
      <c r="J1806" s="460">
        <f t="shared" si="111"/>
        <v>0</v>
      </c>
      <c r="K1806" s="9"/>
      <c r="P1806" s="2"/>
      <c r="Q1806" s="27"/>
      <c r="R1806" s="2"/>
      <c r="S1806" s="2"/>
      <c r="T1806" s="2"/>
      <c r="U1806" s="2"/>
      <c r="V1806" s="2"/>
      <c r="W1806" s="2"/>
    </row>
    <row r="1807" spans="2:23" ht="15" customHeight="1" x14ac:dyDescent="0.35">
      <c r="B1807" s="349"/>
      <c r="C1807" s="715" t="str">
        <f t="shared" si="110"/>
        <v/>
      </c>
      <c r="D1807" s="458">
        <f>IF(ISNUMBER(Summary!$D$17), DATE(Summary!$D$17, 1, 1) + INT((ROW(B1769)-1)/24), DATE(2024, 1, 1) + INT((ROW(B1769)-1)/24))</f>
        <v>45365</v>
      </c>
      <c r="E1807" s="459">
        <v>0.66666666666666674</v>
      </c>
      <c r="F1807" s="780"/>
      <c r="G1807" s="780"/>
      <c r="H1807" s="460">
        <f t="shared" si="108"/>
        <v>0</v>
      </c>
      <c r="I1807" s="460">
        <f t="shared" si="109"/>
        <v>0</v>
      </c>
      <c r="J1807" s="460">
        <f t="shared" si="111"/>
        <v>0</v>
      </c>
      <c r="K1807" s="9"/>
      <c r="P1807" s="2"/>
      <c r="Q1807" s="27"/>
      <c r="R1807" s="2"/>
      <c r="S1807" s="2"/>
      <c r="T1807" s="2"/>
      <c r="U1807" s="2"/>
      <c r="V1807" s="2"/>
      <c r="W1807" s="2"/>
    </row>
    <row r="1808" spans="2:23" ht="15" customHeight="1" x14ac:dyDescent="0.35">
      <c r="B1808" s="349"/>
      <c r="C1808" s="715" t="str">
        <f t="shared" si="110"/>
        <v/>
      </c>
      <c r="D1808" s="458">
        <f>IF(ISNUMBER(Summary!$D$17), DATE(Summary!$D$17, 1, 1) + INT((ROW(B1770)-1)/24), DATE(2024, 1, 1) + INT((ROW(B1770)-1)/24))</f>
        <v>45365</v>
      </c>
      <c r="E1808" s="459">
        <v>0.70833333333333337</v>
      </c>
      <c r="F1808" s="780"/>
      <c r="G1808" s="780"/>
      <c r="H1808" s="460">
        <f t="shared" si="108"/>
        <v>0</v>
      </c>
      <c r="I1808" s="460">
        <f t="shared" si="109"/>
        <v>0</v>
      </c>
      <c r="J1808" s="460">
        <f t="shared" si="111"/>
        <v>0</v>
      </c>
      <c r="K1808" s="9"/>
      <c r="P1808" s="2"/>
      <c r="Q1808" s="27"/>
      <c r="R1808" s="2"/>
      <c r="S1808" s="2"/>
      <c r="T1808" s="2"/>
      <c r="U1808" s="2"/>
      <c r="V1808" s="2"/>
      <c r="W1808" s="2"/>
    </row>
    <row r="1809" spans="2:23" ht="15" customHeight="1" x14ac:dyDescent="0.35">
      <c r="B1809" s="349"/>
      <c r="C1809" s="715" t="str">
        <f t="shared" si="110"/>
        <v/>
      </c>
      <c r="D1809" s="458">
        <f>IF(ISNUMBER(Summary!$D$17), DATE(Summary!$D$17, 1, 1) + INT((ROW(B1771)-1)/24), DATE(2024, 1, 1) + INT((ROW(B1771)-1)/24))</f>
        <v>45365</v>
      </c>
      <c r="E1809" s="459">
        <v>0.75000000000000011</v>
      </c>
      <c r="F1809" s="780"/>
      <c r="G1809" s="780"/>
      <c r="H1809" s="460">
        <f t="shared" si="108"/>
        <v>0</v>
      </c>
      <c r="I1809" s="460">
        <f t="shared" si="109"/>
        <v>0</v>
      </c>
      <c r="J1809" s="460">
        <f t="shared" si="111"/>
        <v>0</v>
      </c>
      <c r="K1809" s="9"/>
      <c r="P1809" s="2"/>
      <c r="Q1809" s="27"/>
      <c r="R1809" s="2"/>
      <c r="S1809" s="2"/>
      <c r="T1809" s="2"/>
      <c r="U1809" s="2"/>
      <c r="V1809" s="2"/>
      <c r="W1809" s="2"/>
    </row>
    <row r="1810" spans="2:23" ht="15" customHeight="1" x14ac:dyDescent="0.35">
      <c r="B1810" s="349"/>
      <c r="C1810" s="715" t="str">
        <f t="shared" si="110"/>
        <v/>
      </c>
      <c r="D1810" s="458">
        <f>IF(ISNUMBER(Summary!$D$17), DATE(Summary!$D$17, 1, 1) + INT((ROW(B1772)-1)/24), DATE(2024, 1, 1) + INT((ROW(B1772)-1)/24))</f>
        <v>45365</v>
      </c>
      <c r="E1810" s="459">
        <v>0.79166666666666674</v>
      </c>
      <c r="F1810" s="780"/>
      <c r="G1810" s="780"/>
      <c r="H1810" s="460">
        <f t="shared" si="108"/>
        <v>0</v>
      </c>
      <c r="I1810" s="460">
        <f t="shared" si="109"/>
        <v>0</v>
      </c>
      <c r="J1810" s="460">
        <f t="shared" si="111"/>
        <v>0</v>
      </c>
      <c r="K1810" s="9"/>
      <c r="P1810" s="2"/>
      <c r="Q1810" s="27"/>
      <c r="R1810" s="2"/>
      <c r="S1810" s="2"/>
      <c r="T1810" s="2"/>
      <c r="U1810" s="2"/>
      <c r="V1810" s="2"/>
      <c r="W1810" s="2"/>
    </row>
    <row r="1811" spans="2:23" ht="15" customHeight="1" x14ac:dyDescent="0.35">
      <c r="B1811" s="349"/>
      <c r="C1811" s="715" t="str">
        <f t="shared" si="110"/>
        <v/>
      </c>
      <c r="D1811" s="458">
        <f>IF(ISNUMBER(Summary!$D$17), DATE(Summary!$D$17, 1, 1) + INT((ROW(B1773)-1)/24), DATE(2024, 1, 1) + INT((ROW(B1773)-1)/24))</f>
        <v>45365</v>
      </c>
      <c r="E1811" s="459">
        <v>0.83333333333333337</v>
      </c>
      <c r="F1811" s="780"/>
      <c r="G1811" s="780"/>
      <c r="H1811" s="460">
        <f t="shared" si="108"/>
        <v>0</v>
      </c>
      <c r="I1811" s="460">
        <f t="shared" si="109"/>
        <v>0</v>
      </c>
      <c r="J1811" s="460">
        <f t="shared" si="111"/>
        <v>0</v>
      </c>
      <c r="K1811" s="9"/>
      <c r="P1811" s="2"/>
      <c r="Q1811" s="27"/>
      <c r="R1811" s="2"/>
      <c r="S1811" s="2"/>
      <c r="T1811" s="2"/>
      <c r="U1811" s="2"/>
      <c r="V1811" s="2"/>
      <c r="W1811" s="2"/>
    </row>
    <row r="1812" spans="2:23" ht="15" customHeight="1" x14ac:dyDescent="0.35">
      <c r="B1812" s="349"/>
      <c r="C1812" s="715" t="str">
        <f t="shared" si="110"/>
        <v/>
      </c>
      <c r="D1812" s="458">
        <f>IF(ISNUMBER(Summary!$D$17), DATE(Summary!$D$17, 1, 1) + INT((ROW(B1774)-1)/24), DATE(2024, 1, 1) + INT((ROW(B1774)-1)/24))</f>
        <v>45365</v>
      </c>
      <c r="E1812" s="459">
        <v>0.87500000000000011</v>
      </c>
      <c r="F1812" s="780"/>
      <c r="G1812" s="780"/>
      <c r="H1812" s="460">
        <f t="shared" si="108"/>
        <v>0</v>
      </c>
      <c r="I1812" s="460">
        <f t="shared" si="109"/>
        <v>0</v>
      </c>
      <c r="J1812" s="460">
        <f t="shared" si="111"/>
        <v>0</v>
      </c>
      <c r="K1812" s="9"/>
      <c r="P1812" s="2"/>
      <c r="Q1812" s="27"/>
      <c r="R1812" s="2"/>
      <c r="S1812" s="2"/>
      <c r="T1812" s="2"/>
      <c r="U1812" s="2"/>
      <c r="V1812" s="2"/>
      <c r="W1812" s="2"/>
    </row>
    <row r="1813" spans="2:23" ht="15" customHeight="1" x14ac:dyDescent="0.35">
      <c r="B1813" s="349"/>
      <c r="C1813" s="715" t="str">
        <f t="shared" si="110"/>
        <v/>
      </c>
      <c r="D1813" s="458">
        <f>IF(ISNUMBER(Summary!$D$17), DATE(Summary!$D$17, 1, 1) + INT((ROW(B1775)-1)/24), DATE(2024, 1, 1) + INT((ROW(B1775)-1)/24))</f>
        <v>45365</v>
      </c>
      <c r="E1813" s="459">
        <v>0.91666666666666674</v>
      </c>
      <c r="F1813" s="780"/>
      <c r="G1813" s="780"/>
      <c r="H1813" s="460">
        <f t="shared" si="108"/>
        <v>0</v>
      </c>
      <c r="I1813" s="460">
        <f t="shared" si="109"/>
        <v>0</v>
      </c>
      <c r="J1813" s="460">
        <f t="shared" si="111"/>
        <v>0</v>
      </c>
      <c r="K1813" s="9"/>
      <c r="P1813" s="2"/>
      <c r="Q1813" s="27"/>
      <c r="R1813" s="2"/>
      <c r="S1813" s="2"/>
      <c r="T1813" s="2"/>
      <c r="U1813" s="2"/>
      <c r="V1813" s="2"/>
      <c r="W1813" s="2"/>
    </row>
    <row r="1814" spans="2:23" ht="15" customHeight="1" x14ac:dyDescent="0.35">
      <c r="B1814" s="349"/>
      <c r="C1814" s="715" t="str">
        <f t="shared" si="110"/>
        <v/>
      </c>
      <c r="D1814" s="458">
        <f>IF(ISNUMBER(Summary!$D$17), DATE(Summary!$D$17, 1, 1) + INT((ROW(B1776)-1)/24), DATE(2024, 1, 1) + INT((ROW(B1776)-1)/24))</f>
        <v>45365</v>
      </c>
      <c r="E1814" s="459">
        <v>0.95833333333333337</v>
      </c>
      <c r="F1814" s="780"/>
      <c r="G1814" s="780"/>
      <c r="H1814" s="460">
        <f t="shared" si="108"/>
        <v>0</v>
      </c>
      <c r="I1814" s="460">
        <f t="shared" si="109"/>
        <v>0</v>
      </c>
      <c r="J1814" s="460">
        <f t="shared" si="111"/>
        <v>0</v>
      </c>
      <c r="K1814" s="9"/>
      <c r="P1814" s="2"/>
      <c r="Q1814" s="27"/>
      <c r="R1814" s="2"/>
      <c r="S1814" s="2"/>
      <c r="T1814" s="2"/>
      <c r="U1814" s="2"/>
      <c r="V1814" s="2"/>
      <c r="W1814" s="2"/>
    </row>
    <row r="1815" spans="2:23" ht="15" customHeight="1" x14ac:dyDescent="0.35">
      <c r="B1815" s="457"/>
      <c r="C1815" s="715">
        <f t="shared" si="110"/>
        <v>45366</v>
      </c>
      <c r="D1815" s="458">
        <f>IF(ISNUMBER(Summary!$D$17), DATE(Summary!$D$17, 1, 1) + INT((ROW(B1777)-1)/24), DATE(2024, 1, 1) + INT((ROW(B1777)-1)/24))</f>
        <v>45366</v>
      </c>
      <c r="E1815" s="459">
        <v>3.1225022567582528E-17</v>
      </c>
      <c r="F1815" s="780"/>
      <c r="G1815" s="780"/>
      <c r="H1815" s="460">
        <f t="shared" si="108"/>
        <v>0</v>
      </c>
      <c r="I1815" s="460">
        <f t="shared" si="109"/>
        <v>0</v>
      </c>
      <c r="J1815" s="460">
        <f t="shared" si="111"/>
        <v>0</v>
      </c>
      <c r="K1815" s="9"/>
      <c r="P1815" s="2"/>
      <c r="Q1815" s="27"/>
      <c r="R1815" s="2"/>
      <c r="S1815" s="2"/>
      <c r="T1815" s="2"/>
      <c r="U1815" s="2"/>
      <c r="V1815" s="2"/>
      <c r="W1815" s="2"/>
    </row>
    <row r="1816" spans="2:23" ht="15" customHeight="1" x14ac:dyDescent="0.35">
      <c r="B1816" s="349"/>
      <c r="C1816" s="715" t="str">
        <f t="shared" si="110"/>
        <v/>
      </c>
      <c r="D1816" s="458">
        <f>IF(ISNUMBER(Summary!$D$17), DATE(Summary!$D$17, 1, 1) + INT((ROW(B1778)-1)/24), DATE(2024, 1, 1) + INT((ROW(B1778)-1)/24))</f>
        <v>45366</v>
      </c>
      <c r="E1816" s="459">
        <v>4.1666666666666699E-2</v>
      </c>
      <c r="F1816" s="780"/>
      <c r="G1816" s="780"/>
      <c r="H1816" s="460">
        <f t="shared" si="108"/>
        <v>0</v>
      </c>
      <c r="I1816" s="460">
        <f t="shared" si="109"/>
        <v>0</v>
      </c>
      <c r="J1816" s="460">
        <f t="shared" si="111"/>
        <v>0</v>
      </c>
      <c r="K1816" s="9"/>
      <c r="P1816" s="2"/>
      <c r="Q1816" s="27"/>
      <c r="R1816" s="2"/>
      <c r="S1816" s="2"/>
      <c r="T1816" s="2"/>
      <c r="U1816" s="2"/>
      <c r="V1816" s="2"/>
      <c r="W1816" s="2"/>
    </row>
    <row r="1817" spans="2:23" ht="15" customHeight="1" x14ac:dyDescent="0.35">
      <c r="B1817" s="349"/>
      <c r="C1817" s="715" t="str">
        <f t="shared" si="110"/>
        <v/>
      </c>
      <c r="D1817" s="458">
        <f>IF(ISNUMBER(Summary!$D$17), DATE(Summary!$D$17, 1, 1) + INT((ROW(B1779)-1)/24), DATE(2024, 1, 1) + INT((ROW(B1779)-1)/24))</f>
        <v>45366</v>
      </c>
      <c r="E1817" s="459">
        <v>8.333333333333337E-2</v>
      </c>
      <c r="F1817" s="780"/>
      <c r="G1817" s="780"/>
      <c r="H1817" s="460">
        <f t="shared" si="108"/>
        <v>0</v>
      </c>
      <c r="I1817" s="460">
        <f t="shared" si="109"/>
        <v>0</v>
      </c>
      <c r="J1817" s="460">
        <f t="shared" si="111"/>
        <v>0</v>
      </c>
      <c r="K1817" s="9"/>
      <c r="P1817" s="2"/>
      <c r="Q1817" s="27"/>
      <c r="R1817" s="2"/>
      <c r="S1817" s="2"/>
      <c r="T1817" s="2"/>
      <c r="U1817" s="2"/>
      <c r="V1817" s="2"/>
      <c r="W1817" s="2"/>
    </row>
    <row r="1818" spans="2:23" ht="15" customHeight="1" x14ac:dyDescent="0.35">
      <c r="B1818" s="349"/>
      <c r="C1818" s="715" t="str">
        <f t="shared" si="110"/>
        <v/>
      </c>
      <c r="D1818" s="458">
        <f>IF(ISNUMBER(Summary!$D$17), DATE(Summary!$D$17, 1, 1) + INT((ROW(B1780)-1)/24), DATE(2024, 1, 1) + INT((ROW(B1780)-1)/24))</f>
        <v>45366</v>
      </c>
      <c r="E1818" s="459">
        <v>0.12500000000000006</v>
      </c>
      <c r="F1818" s="780"/>
      <c r="G1818" s="780"/>
      <c r="H1818" s="460">
        <f t="shared" si="108"/>
        <v>0</v>
      </c>
      <c r="I1818" s="460">
        <f t="shared" si="109"/>
        <v>0</v>
      </c>
      <c r="J1818" s="460">
        <f t="shared" si="111"/>
        <v>0</v>
      </c>
      <c r="K1818" s="9"/>
      <c r="P1818" s="2"/>
      <c r="Q1818" s="27"/>
      <c r="R1818" s="2"/>
      <c r="S1818" s="2"/>
      <c r="T1818" s="2"/>
      <c r="U1818" s="2"/>
      <c r="V1818" s="2"/>
      <c r="W1818" s="2"/>
    </row>
    <row r="1819" spans="2:23" ht="15" customHeight="1" x14ac:dyDescent="0.35">
      <c r="B1819" s="349"/>
      <c r="C1819" s="715" t="str">
        <f t="shared" si="110"/>
        <v/>
      </c>
      <c r="D1819" s="458">
        <f>IF(ISNUMBER(Summary!$D$17), DATE(Summary!$D$17, 1, 1) + INT((ROW(B1781)-1)/24), DATE(2024, 1, 1) + INT((ROW(B1781)-1)/24))</f>
        <v>45366</v>
      </c>
      <c r="E1819" s="459">
        <v>0.16666666666666669</v>
      </c>
      <c r="F1819" s="780"/>
      <c r="G1819" s="780"/>
      <c r="H1819" s="460">
        <f t="shared" si="108"/>
        <v>0</v>
      </c>
      <c r="I1819" s="460">
        <f t="shared" si="109"/>
        <v>0</v>
      </c>
      <c r="J1819" s="460">
        <f t="shared" si="111"/>
        <v>0</v>
      </c>
      <c r="K1819" s="9"/>
      <c r="P1819" s="2"/>
      <c r="Q1819" s="27"/>
      <c r="R1819" s="2"/>
      <c r="S1819" s="2"/>
      <c r="T1819" s="2"/>
      <c r="U1819" s="2"/>
      <c r="V1819" s="2"/>
      <c r="W1819" s="2"/>
    </row>
    <row r="1820" spans="2:23" ht="15" customHeight="1" x14ac:dyDescent="0.35">
      <c r="B1820" s="349"/>
      <c r="C1820" s="715" t="str">
        <f t="shared" si="110"/>
        <v/>
      </c>
      <c r="D1820" s="458">
        <f>IF(ISNUMBER(Summary!$D$17), DATE(Summary!$D$17, 1, 1) + INT((ROW(B1782)-1)/24), DATE(2024, 1, 1) + INT((ROW(B1782)-1)/24))</f>
        <v>45366</v>
      </c>
      <c r="E1820" s="459">
        <v>0.20833333333333337</v>
      </c>
      <c r="F1820" s="780"/>
      <c r="G1820" s="780"/>
      <c r="H1820" s="460">
        <f t="shared" si="108"/>
        <v>0</v>
      </c>
      <c r="I1820" s="460">
        <f t="shared" si="109"/>
        <v>0</v>
      </c>
      <c r="J1820" s="460">
        <f t="shared" si="111"/>
        <v>0</v>
      </c>
      <c r="K1820" s="9"/>
      <c r="P1820" s="2"/>
      <c r="Q1820" s="27"/>
      <c r="R1820" s="2"/>
      <c r="S1820" s="2"/>
      <c r="T1820" s="2"/>
      <c r="U1820" s="2"/>
      <c r="V1820" s="2"/>
      <c r="W1820" s="2"/>
    </row>
    <row r="1821" spans="2:23" ht="15" customHeight="1" x14ac:dyDescent="0.35">
      <c r="B1821" s="349"/>
      <c r="C1821" s="715" t="str">
        <f t="shared" si="110"/>
        <v/>
      </c>
      <c r="D1821" s="458">
        <f>IF(ISNUMBER(Summary!$D$17), DATE(Summary!$D$17, 1, 1) + INT((ROW(B1783)-1)/24), DATE(2024, 1, 1) + INT((ROW(B1783)-1)/24))</f>
        <v>45366</v>
      </c>
      <c r="E1821" s="459">
        <v>0.25</v>
      </c>
      <c r="F1821" s="780"/>
      <c r="G1821" s="780"/>
      <c r="H1821" s="460">
        <f t="shared" si="108"/>
        <v>0</v>
      </c>
      <c r="I1821" s="460">
        <f t="shared" si="109"/>
        <v>0</v>
      </c>
      <c r="J1821" s="460">
        <f t="shared" si="111"/>
        <v>0</v>
      </c>
      <c r="K1821" s="9"/>
      <c r="P1821" s="2"/>
      <c r="Q1821" s="27"/>
      <c r="R1821" s="2"/>
      <c r="S1821" s="2"/>
      <c r="T1821" s="2"/>
      <c r="U1821" s="2"/>
      <c r="V1821" s="2"/>
      <c r="W1821" s="2"/>
    </row>
    <row r="1822" spans="2:23" ht="15" customHeight="1" x14ac:dyDescent="0.35">
      <c r="B1822" s="349"/>
      <c r="C1822" s="715" t="str">
        <f t="shared" si="110"/>
        <v/>
      </c>
      <c r="D1822" s="458">
        <f>IF(ISNUMBER(Summary!$D$17), DATE(Summary!$D$17, 1, 1) + INT((ROW(B1784)-1)/24), DATE(2024, 1, 1) + INT((ROW(B1784)-1)/24))</f>
        <v>45366</v>
      </c>
      <c r="E1822" s="459">
        <v>0.29166666666666669</v>
      </c>
      <c r="F1822" s="780"/>
      <c r="G1822" s="780"/>
      <c r="H1822" s="460">
        <f t="shared" si="108"/>
        <v>0</v>
      </c>
      <c r="I1822" s="460">
        <f t="shared" si="109"/>
        <v>0</v>
      </c>
      <c r="J1822" s="460">
        <f t="shared" si="111"/>
        <v>0</v>
      </c>
      <c r="K1822" s="9"/>
      <c r="P1822" s="2"/>
      <c r="Q1822" s="27"/>
      <c r="R1822" s="2"/>
      <c r="S1822" s="2"/>
      <c r="T1822" s="2"/>
      <c r="U1822" s="2"/>
      <c r="V1822" s="2"/>
      <c r="W1822" s="2"/>
    </row>
    <row r="1823" spans="2:23" ht="15" customHeight="1" x14ac:dyDescent="0.35">
      <c r="B1823" s="349"/>
      <c r="C1823" s="715" t="str">
        <f t="shared" si="110"/>
        <v/>
      </c>
      <c r="D1823" s="458">
        <f>IF(ISNUMBER(Summary!$D$17), DATE(Summary!$D$17, 1, 1) + INT((ROW(B1785)-1)/24), DATE(2024, 1, 1) + INT((ROW(B1785)-1)/24))</f>
        <v>45366</v>
      </c>
      <c r="E1823" s="459">
        <v>0.33333333333333337</v>
      </c>
      <c r="F1823" s="780"/>
      <c r="G1823" s="780"/>
      <c r="H1823" s="460">
        <f t="shared" si="108"/>
        <v>0</v>
      </c>
      <c r="I1823" s="460">
        <f t="shared" si="109"/>
        <v>0</v>
      </c>
      <c r="J1823" s="460">
        <f t="shared" si="111"/>
        <v>0</v>
      </c>
      <c r="K1823" s="9"/>
      <c r="P1823" s="2"/>
      <c r="Q1823" s="27"/>
      <c r="R1823" s="2"/>
      <c r="S1823" s="2"/>
      <c r="T1823" s="2"/>
      <c r="U1823" s="2"/>
      <c r="V1823" s="2"/>
      <c r="W1823" s="2"/>
    </row>
    <row r="1824" spans="2:23" ht="15" customHeight="1" x14ac:dyDescent="0.35">
      <c r="B1824" s="349"/>
      <c r="C1824" s="715" t="str">
        <f t="shared" si="110"/>
        <v/>
      </c>
      <c r="D1824" s="458">
        <f>IF(ISNUMBER(Summary!$D$17), DATE(Summary!$D$17, 1, 1) + INT((ROW(B1786)-1)/24), DATE(2024, 1, 1) + INT((ROW(B1786)-1)/24))</f>
        <v>45366</v>
      </c>
      <c r="E1824" s="459">
        <v>0.375</v>
      </c>
      <c r="F1824" s="780"/>
      <c r="G1824" s="780"/>
      <c r="H1824" s="460">
        <f t="shared" si="108"/>
        <v>0</v>
      </c>
      <c r="I1824" s="460">
        <f t="shared" si="109"/>
        <v>0</v>
      </c>
      <c r="J1824" s="460">
        <f t="shared" si="111"/>
        <v>0</v>
      </c>
      <c r="K1824" s="9"/>
      <c r="P1824" s="2"/>
      <c r="Q1824" s="27"/>
      <c r="R1824" s="2"/>
      <c r="S1824" s="2"/>
      <c r="T1824" s="2"/>
      <c r="U1824" s="2"/>
      <c r="V1824" s="2"/>
      <c r="W1824" s="2"/>
    </row>
    <row r="1825" spans="2:23" ht="15" customHeight="1" x14ac:dyDescent="0.35">
      <c r="B1825" s="349"/>
      <c r="C1825" s="715" t="str">
        <f t="shared" si="110"/>
        <v/>
      </c>
      <c r="D1825" s="458">
        <f>IF(ISNUMBER(Summary!$D$17), DATE(Summary!$D$17, 1, 1) + INT((ROW(B1787)-1)/24), DATE(2024, 1, 1) + INT((ROW(B1787)-1)/24))</f>
        <v>45366</v>
      </c>
      <c r="E1825" s="459">
        <v>0.41666666666666669</v>
      </c>
      <c r="F1825" s="780"/>
      <c r="G1825" s="780"/>
      <c r="H1825" s="460">
        <f t="shared" si="108"/>
        <v>0</v>
      </c>
      <c r="I1825" s="460">
        <f t="shared" si="109"/>
        <v>0</v>
      </c>
      <c r="J1825" s="460">
        <f t="shared" si="111"/>
        <v>0</v>
      </c>
      <c r="K1825" s="9"/>
      <c r="P1825" s="2"/>
      <c r="Q1825" s="27"/>
      <c r="R1825" s="2"/>
      <c r="S1825" s="2"/>
      <c r="T1825" s="2"/>
      <c r="U1825" s="2"/>
      <c r="V1825" s="2"/>
      <c r="W1825" s="2"/>
    </row>
    <row r="1826" spans="2:23" ht="15" customHeight="1" x14ac:dyDescent="0.35">
      <c r="B1826" s="349"/>
      <c r="C1826" s="715" t="str">
        <f t="shared" si="110"/>
        <v/>
      </c>
      <c r="D1826" s="458">
        <f>IF(ISNUMBER(Summary!$D$17), DATE(Summary!$D$17, 1, 1) + INT((ROW(B1788)-1)/24), DATE(2024, 1, 1) + INT((ROW(B1788)-1)/24))</f>
        <v>45366</v>
      </c>
      <c r="E1826" s="459">
        <v>0.45833333333333337</v>
      </c>
      <c r="F1826" s="780"/>
      <c r="G1826" s="780"/>
      <c r="H1826" s="460">
        <f t="shared" si="108"/>
        <v>0</v>
      </c>
      <c r="I1826" s="460">
        <f t="shared" si="109"/>
        <v>0</v>
      </c>
      <c r="J1826" s="460">
        <f t="shared" si="111"/>
        <v>0</v>
      </c>
      <c r="K1826" s="9"/>
      <c r="P1826" s="2"/>
      <c r="Q1826" s="27"/>
      <c r="R1826" s="2"/>
      <c r="S1826" s="2"/>
      <c r="T1826" s="2"/>
      <c r="U1826" s="2"/>
      <c r="V1826" s="2"/>
      <c r="W1826" s="2"/>
    </row>
    <row r="1827" spans="2:23" ht="15" customHeight="1" x14ac:dyDescent="0.35">
      <c r="B1827" s="349"/>
      <c r="C1827" s="715" t="str">
        <f t="shared" si="110"/>
        <v/>
      </c>
      <c r="D1827" s="458">
        <f>IF(ISNUMBER(Summary!$D$17), DATE(Summary!$D$17, 1, 1) + INT((ROW(B1789)-1)/24), DATE(2024, 1, 1) + INT((ROW(B1789)-1)/24))</f>
        <v>45366</v>
      </c>
      <c r="E1827" s="459">
        <v>0.50000000000000011</v>
      </c>
      <c r="F1827" s="780"/>
      <c r="G1827" s="780"/>
      <c r="H1827" s="460">
        <f t="shared" si="108"/>
        <v>0</v>
      </c>
      <c r="I1827" s="460">
        <f t="shared" si="109"/>
        <v>0</v>
      </c>
      <c r="J1827" s="460">
        <f t="shared" si="111"/>
        <v>0</v>
      </c>
      <c r="K1827" s="9"/>
      <c r="P1827" s="2"/>
      <c r="Q1827" s="27"/>
      <c r="R1827" s="2"/>
      <c r="S1827" s="2"/>
      <c r="T1827" s="2"/>
      <c r="U1827" s="2"/>
      <c r="V1827" s="2"/>
      <c r="W1827" s="2"/>
    </row>
    <row r="1828" spans="2:23" ht="15" customHeight="1" x14ac:dyDescent="0.35">
      <c r="B1828" s="349"/>
      <c r="C1828" s="715" t="str">
        <f t="shared" si="110"/>
        <v/>
      </c>
      <c r="D1828" s="458">
        <f>IF(ISNUMBER(Summary!$D$17), DATE(Summary!$D$17, 1, 1) + INT((ROW(B1790)-1)/24), DATE(2024, 1, 1) + INT((ROW(B1790)-1)/24))</f>
        <v>45366</v>
      </c>
      <c r="E1828" s="459">
        <v>0.54166666666666674</v>
      </c>
      <c r="F1828" s="780"/>
      <c r="G1828" s="780"/>
      <c r="H1828" s="460">
        <f t="shared" si="108"/>
        <v>0</v>
      </c>
      <c r="I1828" s="460">
        <f t="shared" si="109"/>
        <v>0</v>
      </c>
      <c r="J1828" s="460">
        <f t="shared" si="111"/>
        <v>0</v>
      </c>
      <c r="K1828" s="9"/>
      <c r="P1828" s="2"/>
      <c r="Q1828" s="27"/>
      <c r="R1828" s="2"/>
      <c r="S1828" s="2"/>
      <c r="T1828" s="2"/>
      <c r="U1828" s="2"/>
      <c r="V1828" s="2"/>
      <c r="W1828" s="2"/>
    </row>
    <row r="1829" spans="2:23" ht="15" customHeight="1" x14ac:dyDescent="0.35">
      <c r="B1829" s="349"/>
      <c r="C1829" s="715" t="str">
        <f t="shared" si="110"/>
        <v/>
      </c>
      <c r="D1829" s="458">
        <f>IF(ISNUMBER(Summary!$D$17), DATE(Summary!$D$17, 1, 1) + INT((ROW(B1791)-1)/24), DATE(2024, 1, 1) + INT((ROW(B1791)-1)/24))</f>
        <v>45366</v>
      </c>
      <c r="E1829" s="459">
        <v>0.58333333333333337</v>
      </c>
      <c r="F1829" s="780"/>
      <c r="G1829" s="780"/>
      <c r="H1829" s="460">
        <f t="shared" si="108"/>
        <v>0</v>
      </c>
      <c r="I1829" s="460">
        <f t="shared" si="109"/>
        <v>0</v>
      </c>
      <c r="J1829" s="460">
        <f t="shared" si="111"/>
        <v>0</v>
      </c>
      <c r="K1829" s="9"/>
      <c r="P1829" s="2"/>
      <c r="Q1829" s="27"/>
      <c r="R1829" s="2"/>
      <c r="S1829" s="2"/>
      <c r="T1829" s="2"/>
      <c r="U1829" s="2"/>
      <c r="V1829" s="2"/>
      <c r="W1829" s="2"/>
    </row>
    <row r="1830" spans="2:23" ht="15" customHeight="1" x14ac:dyDescent="0.35">
      <c r="B1830" s="349"/>
      <c r="C1830" s="715" t="str">
        <f t="shared" si="110"/>
        <v/>
      </c>
      <c r="D1830" s="458">
        <f>IF(ISNUMBER(Summary!$D$17), DATE(Summary!$D$17, 1, 1) + INT((ROW(B1792)-1)/24), DATE(2024, 1, 1) + INT((ROW(B1792)-1)/24))</f>
        <v>45366</v>
      </c>
      <c r="E1830" s="459">
        <v>0.62500000000000011</v>
      </c>
      <c r="F1830" s="780"/>
      <c r="G1830" s="780"/>
      <c r="H1830" s="460">
        <f t="shared" si="108"/>
        <v>0</v>
      </c>
      <c r="I1830" s="460">
        <f t="shared" si="109"/>
        <v>0</v>
      </c>
      <c r="J1830" s="460">
        <f t="shared" si="111"/>
        <v>0</v>
      </c>
      <c r="K1830" s="9"/>
      <c r="P1830" s="2"/>
      <c r="Q1830" s="27"/>
      <c r="R1830" s="2"/>
      <c r="S1830" s="2"/>
      <c r="T1830" s="2"/>
      <c r="U1830" s="2"/>
      <c r="V1830" s="2"/>
      <c r="W1830" s="2"/>
    </row>
    <row r="1831" spans="2:23" ht="15" customHeight="1" x14ac:dyDescent="0.35">
      <c r="B1831" s="349"/>
      <c r="C1831" s="715" t="str">
        <f t="shared" si="110"/>
        <v/>
      </c>
      <c r="D1831" s="458">
        <f>IF(ISNUMBER(Summary!$D$17), DATE(Summary!$D$17, 1, 1) + INT((ROW(B1793)-1)/24), DATE(2024, 1, 1) + INT((ROW(B1793)-1)/24))</f>
        <v>45366</v>
      </c>
      <c r="E1831" s="459">
        <v>0.66666666666666674</v>
      </c>
      <c r="F1831" s="780"/>
      <c r="G1831" s="780"/>
      <c r="H1831" s="460">
        <f t="shared" ref="H1831:H1894" si="112">IF(G1831&gt;F1831,F1831,G1831)</f>
        <v>0</v>
      </c>
      <c r="I1831" s="460">
        <f t="shared" ref="I1831:I1894" si="113">F1831-H1831</f>
        <v>0</v>
      </c>
      <c r="J1831" s="460">
        <f t="shared" si="111"/>
        <v>0</v>
      </c>
      <c r="K1831" s="9"/>
      <c r="P1831" s="2"/>
      <c r="Q1831" s="27"/>
      <c r="R1831" s="2"/>
      <c r="S1831" s="2"/>
      <c r="T1831" s="2"/>
      <c r="U1831" s="2"/>
      <c r="V1831" s="2"/>
      <c r="W1831" s="2"/>
    </row>
    <row r="1832" spans="2:23" ht="15" customHeight="1" x14ac:dyDescent="0.35">
      <c r="B1832" s="349"/>
      <c r="C1832" s="715" t="str">
        <f t="shared" ref="C1832:C1895" si="114">IF(MOD(ROW()-ROW($E$39), 24)=0, $D1832, "")</f>
        <v/>
      </c>
      <c r="D1832" s="458">
        <f>IF(ISNUMBER(Summary!$D$17), DATE(Summary!$D$17, 1, 1) + INT((ROW(B1794)-1)/24), DATE(2024, 1, 1) + INT((ROW(B1794)-1)/24))</f>
        <v>45366</v>
      </c>
      <c r="E1832" s="459">
        <v>0.70833333333333337</v>
      </c>
      <c r="F1832" s="780"/>
      <c r="G1832" s="780"/>
      <c r="H1832" s="460">
        <f t="shared" si="112"/>
        <v>0</v>
      </c>
      <c r="I1832" s="460">
        <f t="shared" si="113"/>
        <v>0</v>
      </c>
      <c r="J1832" s="460">
        <f t="shared" ref="J1832:J1895" si="115">G1832-H1832</f>
        <v>0</v>
      </c>
      <c r="K1832" s="9"/>
      <c r="P1832" s="2"/>
      <c r="Q1832" s="27"/>
      <c r="R1832" s="2"/>
      <c r="S1832" s="2"/>
      <c r="T1832" s="2"/>
      <c r="U1832" s="2"/>
      <c r="V1832" s="2"/>
      <c r="W1832" s="2"/>
    </row>
    <row r="1833" spans="2:23" ht="15" customHeight="1" x14ac:dyDescent="0.35">
      <c r="B1833" s="349"/>
      <c r="C1833" s="715" t="str">
        <f t="shared" si="114"/>
        <v/>
      </c>
      <c r="D1833" s="458">
        <f>IF(ISNUMBER(Summary!$D$17), DATE(Summary!$D$17, 1, 1) + INT((ROW(B1795)-1)/24), DATE(2024, 1, 1) + INT((ROW(B1795)-1)/24))</f>
        <v>45366</v>
      </c>
      <c r="E1833" s="459">
        <v>0.75000000000000011</v>
      </c>
      <c r="F1833" s="780"/>
      <c r="G1833" s="780"/>
      <c r="H1833" s="460">
        <f t="shared" si="112"/>
        <v>0</v>
      </c>
      <c r="I1833" s="460">
        <f t="shared" si="113"/>
        <v>0</v>
      </c>
      <c r="J1833" s="460">
        <f t="shared" si="115"/>
        <v>0</v>
      </c>
      <c r="K1833" s="9"/>
      <c r="P1833" s="2"/>
      <c r="Q1833" s="27"/>
      <c r="R1833" s="2"/>
      <c r="S1833" s="2"/>
      <c r="T1833" s="2"/>
      <c r="U1833" s="2"/>
      <c r="V1833" s="2"/>
      <c r="W1833" s="2"/>
    </row>
    <row r="1834" spans="2:23" ht="15" customHeight="1" x14ac:dyDescent="0.35">
      <c r="B1834" s="349"/>
      <c r="C1834" s="715" t="str">
        <f t="shared" si="114"/>
        <v/>
      </c>
      <c r="D1834" s="458">
        <f>IF(ISNUMBER(Summary!$D$17), DATE(Summary!$D$17, 1, 1) + INT((ROW(B1796)-1)/24), DATE(2024, 1, 1) + INT((ROW(B1796)-1)/24))</f>
        <v>45366</v>
      </c>
      <c r="E1834" s="459">
        <v>0.79166666666666674</v>
      </c>
      <c r="F1834" s="780"/>
      <c r="G1834" s="780"/>
      <c r="H1834" s="460">
        <f t="shared" si="112"/>
        <v>0</v>
      </c>
      <c r="I1834" s="460">
        <f t="shared" si="113"/>
        <v>0</v>
      </c>
      <c r="J1834" s="460">
        <f t="shared" si="115"/>
        <v>0</v>
      </c>
      <c r="K1834" s="9"/>
      <c r="P1834" s="2"/>
      <c r="Q1834" s="27"/>
      <c r="R1834" s="2"/>
      <c r="S1834" s="2"/>
      <c r="T1834" s="2"/>
      <c r="U1834" s="2"/>
      <c r="V1834" s="2"/>
      <c r="W1834" s="2"/>
    </row>
    <row r="1835" spans="2:23" ht="15" customHeight="1" x14ac:dyDescent="0.35">
      <c r="B1835" s="349"/>
      <c r="C1835" s="715" t="str">
        <f t="shared" si="114"/>
        <v/>
      </c>
      <c r="D1835" s="458">
        <f>IF(ISNUMBER(Summary!$D$17), DATE(Summary!$D$17, 1, 1) + INT((ROW(B1797)-1)/24), DATE(2024, 1, 1) + INT((ROW(B1797)-1)/24))</f>
        <v>45366</v>
      </c>
      <c r="E1835" s="459">
        <v>0.83333333333333337</v>
      </c>
      <c r="F1835" s="780"/>
      <c r="G1835" s="780"/>
      <c r="H1835" s="460">
        <f t="shared" si="112"/>
        <v>0</v>
      </c>
      <c r="I1835" s="460">
        <f t="shared" si="113"/>
        <v>0</v>
      </c>
      <c r="J1835" s="460">
        <f t="shared" si="115"/>
        <v>0</v>
      </c>
      <c r="K1835" s="9"/>
      <c r="P1835" s="2"/>
      <c r="Q1835" s="27"/>
      <c r="R1835" s="2"/>
      <c r="S1835" s="2"/>
      <c r="T1835" s="2"/>
      <c r="U1835" s="2"/>
      <c r="V1835" s="2"/>
      <c r="W1835" s="2"/>
    </row>
    <row r="1836" spans="2:23" ht="15" customHeight="1" x14ac:dyDescent="0.35">
      <c r="B1836" s="349"/>
      <c r="C1836" s="715" t="str">
        <f t="shared" si="114"/>
        <v/>
      </c>
      <c r="D1836" s="458">
        <f>IF(ISNUMBER(Summary!$D$17), DATE(Summary!$D$17, 1, 1) + INT((ROW(B1798)-1)/24), DATE(2024, 1, 1) + INT((ROW(B1798)-1)/24))</f>
        <v>45366</v>
      </c>
      <c r="E1836" s="459">
        <v>0.87500000000000011</v>
      </c>
      <c r="F1836" s="780"/>
      <c r="G1836" s="780"/>
      <c r="H1836" s="460">
        <f t="shared" si="112"/>
        <v>0</v>
      </c>
      <c r="I1836" s="460">
        <f t="shared" si="113"/>
        <v>0</v>
      </c>
      <c r="J1836" s="460">
        <f t="shared" si="115"/>
        <v>0</v>
      </c>
      <c r="K1836" s="9"/>
      <c r="P1836" s="2"/>
      <c r="Q1836" s="27"/>
      <c r="R1836" s="2"/>
      <c r="S1836" s="2"/>
      <c r="T1836" s="2"/>
      <c r="U1836" s="2"/>
      <c r="V1836" s="2"/>
      <c r="W1836" s="2"/>
    </row>
    <row r="1837" spans="2:23" ht="15" customHeight="1" x14ac:dyDescent="0.35">
      <c r="B1837" s="349"/>
      <c r="C1837" s="715" t="str">
        <f t="shared" si="114"/>
        <v/>
      </c>
      <c r="D1837" s="458">
        <f>IF(ISNUMBER(Summary!$D$17), DATE(Summary!$D$17, 1, 1) + INT((ROW(B1799)-1)/24), DATE(2024, 1, 1) + INT((ROW(B1799)-1)/24))</f>
        <v>45366</v>
      </c>
      <c r="E1837" s="459">
        <v>0.91666666666666674</v>
      </c>
      <c r="F1837" s="780"/>
      <c r="G1837" s="780"/>
      <c r="H1837" s="460">
        <f t="shared" si="112"/>
        <v>0</v>
      </c>
      <c r="I1837" s="460">
        <f t="shared" si="113"/>
        <v>0</v>
      </c>
      <c r="J1837" s="460">
        <f t="shared" si="115"/>
        <v>0</v>
      </c>
      <c r="K1837" s="9"/>
      <c r="P1837" s="2"/>
      <c r="Q1837" s="27"/>
      <c r="R1837" s="2"/>
      <c r="S1837" s="2"/>
      <c r="T1837" s="2"/>
      <c r="U1837" s="2"/>
      <c r="V1837" s="2"/>
      <c r="W1837" s="2"/>
    </row>
    <row r="1838" spans="2:23" ht="15" customHeight="1" x14ac:dyDescent="0.35">
      <c r="B1838" s="349"/>
      <c r="C1838" s="715" t="str">
        <f t="shared" si="114"/>
        <v/>
      </c>
      <c r="D1838" s="458">
        <f>IF(ISNUMBER(Summary!$D$17), DATE(Summary!$D$17, 1, 1) + INT((ROW(B1800)-1)/24), DATE(2024, 1, 1) + INT((ROW(B1800)-1)/24))</f>
        <v>45366</v>
      </c>
      <c r="E1838" s="459">
        <v>0.95833333333333337</v>
      </c>
      <c r="F1838" s="780"/>
      <c r="G1838" s="780"/>
      <c r="H1838" s="460">
        <f t="shared" si="112"/>
        <v>0</v>
      </c>
      <c r="I1838" s="460">
        <f t="shared" si="113"/>
        <v>0</v>
      </c>
      <c r="J1838" s="460">
        <f t="shared" si="115"/>
        <v>0</v>
      </c>
      <c r="K1838" s="9"/>
      <c r="P1838" s="2"/>
      <c r="Q1838" s="27"/>
      <c r="R1838" s="2"/>
      <c r="S1838" s="2"/>
      <c r="T1838" s="2"/>
      <c r="U1838" s="2"/>
      <c r="V1838" s="2"/>
      <c r="W1838" s="2"/>
    </row>
    <row r="1839" spans="2:23" ht="15" customHeight="1" x14ac:dyDescent="0.35">
      <c r="B1839" s="457"/>
      <c r="C1839" s="715">
        <f t="shared" si="114"/>
        <v>45367</v>
      </c>
      <c r="D1839" s="458">
        <f>IF(ISNUMBER(Summary!$D$17), DATE(Summary!$D$17, 1, 1) + INT((ROW(B1801)-1)/24), DATE(2024, 1, 1) + INT((ROW(B1801)-1)/24))</f>
        <v>45367</v>
      </c>
      <c r="E1839" s="459">
        <v>3.1225022567582528E-17</v>
      </c>
      <c r="F1839" s="780"/>
      <c r="G1839" s="780"/>
      <c r="H1839" s="460">
        <f t="shared" si="112"/>
        <v>0</v>
      </c>
      <c r="I1839" s="460">
        <f t="shared" si="113"/>
        <v>0</v>
      </c>
      <c r="J1839" s="460">
        <f t="shared" si="115"/>
        <v>0</v>
      </c>
      <c r="K1839" s="9"/>
      <c r="P1839" s="2"/>
      <c r="Q1839" s="27"/>
      <c r="R1839" s="2"/>
      <c r="S1839" s="2"/>
      <c r="T1839" s="2"/>
      <c r="U1839" s="2"/>
      <c r="V1839" s="2"/>
      <c r="W1839" s="2"/>
    </row>
    <row r="1840" spans="2:23" ht="15" customHeight="1" x14ac:dyDescent="0.35">
      <c r="B1840" s="349"/>
      <c r="C1840" s="715" t="str">
        <f t="shared" si="114"/>
        <v/>
      </c>
      <c r="D1840" s="458">
        <f>IF(ISNUMBER(Summary!$D$17), DATE(Summary!$D$17, 1, 1) + INT((ROW(B1802)-1)/24), DATE(2024, 1, 1) + INT((ROW(B1802)-1)/24))</f>
        <v>45367</v>
      </c>
      <c r="E1840" s="459">
        <v>4.1666666666666699E-2</v>
      </c>
      <c r="F1840" s="780"/>
      <c r="G1840" s="780"/>
      <c r="H1840" s="460">
        <f t="shared" si="112"/>
        <v>0</v>
      </c>
      <c r="I1840" s="460">
        <f t="shared" si="113"/>
        <v>0</v>
      </c>
      <c r="J1840" s="460">
        <f t="shared" si="115"/>
        <v>0</v>
      </c>
      <c r="K1840" s="9"/>
      <c r="P1840" s="2"/>
      <c r="Q1840" s="27"/>
      <c r="R1840" s="2"/>
      <c r="S1840" s="2"/>
      <c r="T1840" s="2"/>
      <c r="U1840" s="2"/>
      <c r="V1840" s="2"/>
      <c r="W1840" s="2"/>
    </row>
    <row r="1841" spans="2:23" ht="15" customHeight="1" x14ac:dyDescent="0.35">
      <c r="B1841" s="349"/>
      <c r="C1841" s="715" t="str">
        <f t="shared" si="114"/>
        <v/>
      </c>
      <c r="D1841" s="458">
        <f>IF(ISNUMBER(Summary!$D$17), DATE(Summary!$D$17, 1, 1) + INT((ROW(B1803)-1)/24), DATE(2024, 1, 1) + INT((ROW(B1803)-1)/24))</f>
        <v>45367</v>
      </c>
      <c r="E1841" s="459">
        <v>8.333333333333337E-2</v>
      </c>
      <c r="F1841" s="780"/>
      <c r="G1841" s="780"/>
      <c r="H1841" s="460">
        <f t="shared" si="112"/>
        <v>0</v>
      </c>
      <c r="I1841" s="460">
        <f t="shared" si="113"/>
        <v>0</v>
      </c>
      <c r="J1841" s="460">
        <f t="shared" si="115"/>
        <v>0</v>
      </c>
      <c r="K1841" s="9"/>
      <c r="P1841" s="2"/>
      <c r="Q1841" s="27"/>
      <c r="R1841" s="2"/>
      <c r="S1841" s="2"/>
      <c r="T1841" s="2"/>
      <c r="U1841" s="2"/>
      <c r="V1841" s="2"/>
      <c r="W1841" s="2"/>
    </row>
    <row r="1842" spans="2:23" ht="15" customHeight="1" x14ac:dyDescent="0.35">
      <c r="B1842" s="349"/>
      <c r="C1842" s="715" t="str">
        <f t="shared" si="114"/>
        <v/>
      </c>
      <c r="D1842" s="458">
        <f>IF(ISNUMBER(Summary!$D$17), DATE(Summary!$D$17, 1, 1) + INT((ROW(B1804)-1)/24), DATE(2024, 1, 1) + INT((ROW(B1804)-1)/24))</f>
        <v>45367</v>
      </c>
      <c r="E1842" s="459">
        <v>0.12500000000000006</v>
      </c>
      <c r="F1842" s="780"/>
      <c r="G1842" s="780"/>
      <c r="H1842" s="460">
        <f t="shared" si="112"/>
        <v>0</v>
      </c>
      <c r="I1842" s="460">
        <f t="shared" si="113"/>
        <v>0</v>
      </c>
      <c r="J1842" s="460">
        <f t="shared" si="115"/>
        <v>0</v>
      </c>
      <c r="K1842" s="9"/>
      <c r="P1842" s="2"/>
      <c r="Q1842" s="27"/>
      <c r="R1842" s="2"/>
      <c r="S1842" s="2"/>
      <c r="T1842" s="2"/>
      <c r="U1842" s="2"/>
      <c r="V1842" s="2"/>
      <c r="W1842" s="2"/>
    </row>
    <row r="1843" spans="2:23" ht="15" customHeight="1" x14ac:dyDescent="0.35">
      <c r="B1843" s="349"/>
      <c r="C1843" s="715" t="str">
        <f t="shared" si="114"/>
        <v/>
      </c>
      <c r="D1843" s="458">
        <f>IF(ISNUMBER(Summary!$D$17), DATE(Summary!$D$17, 1, 1) + INT((ROW(B1805)-1)/24), DATE(2024, 1, 1) + INT((ROW(B1805)-1)/24))</f>
        <v>45367</v>
      </c>
      <c r="E1843" s="459">
        <v>0.16666666666666669</v>
      </c>
      <c r="F1843" s="780"/>
      <c r="G1843" s="780"/>
      <c r="H1843" s="460">
        <f t="shared" si="112"/>
        <v>0</v>
      </c>
      <c r="I1843" s="460">
        <f t="shared" si="113"/>
        <v>0</v>
      </c>
      <c r="J1843" s="460">
        <f t="shared" si="115"/>
        <v>0</v>
      </c>
      <c r="K1843" s="9"/>
      <c r="P1843" s="2"/>
      <c r="Q1843" s="27"/>
      <c r="R1843" s="2"/>
      <c r="S1843" s="2"/>
      <c r="T1843" s="2"/>
      <c r="U1843" s="2"/>
      <c r="V1843" s="2"/>
      <c r="W1843" s="2"/>
    </row>
    <row r="1844" spans="2:23" ht="15" customHeight="1" x14ac:dyDescent="0.35">
      <c r="B1844" s="349"/>
      <c r="C1844" s="715" t="str">
        <f t="shared" si="114"/>
        <v/>
      </c>
      <c r="D1844" s="458">
        <f>IF(ISNUMBER(Summary!$D$17), DATE(Summary!$D$17, 1, 1) + INT((ROW(B1806)-1)/24), DATE(2024, 1, 1) + INT((ROW(B1806)-1)/24))</f>
        <v>45367</v>
      </c>
      <c r="E1844" s="459">
        <v>0.20833333333333337</v>
      </c>
      <c r="F1844" s="780"/>
      <c r="G1844" s="780"/>
      <c r="H1844" s="460">
        <f t="shared" si="112"/>
        <v>0</v>
      </c>
      <c r="I1844" s="460">
        <f t="shared" si="113"/>
        <v>0</v>
      </c>
      <c r="J1844" s="460">
        <f t="shared" si="115"/>
        <v>0</v>
      </c>
      <c r="K1844" s="9"/>
      <c r="P1844" s="2"/>
      <c r="Q1844" s="27"/>
      <c r="R1844" s="2"/>
      <c r="S1844" s="2"/>
      <c r="T1844" s="2"/>
      <c r="U1844" s="2"/>
      <c r="V1844" s="2"/>
      <c r="W1844" s="2"/>
    </row>
    <row r="1845" spans="2:23" ht="15" customHeight="1" x14ac:dyDescent="0.35">
      <c r="B1845" s="349"/>
      <c r="C1845" s="715" t="str">
        <f t="shared" si="114"/>
        <v/>
      </c>
      <c r="D1845" s="458">
        <f>IF(ISNUMBER(Summary!$D$17), DATE(Summary!$D$17, 1, 1) + INT((ROW(B1807)-1)/24), DATE(2024, 1, 1) + INT((ROW(B1807)-1)/24))</f>
        <v>45367</v>
      </c>
      <c r="E1845" s="459">
        <v>0.25</v>
      </c>
      <c r="F1845" s="780"/>
      <c r="G1845" s="780"/>
      <c r="H1845" s="460">
        <f t="shared" si="112"/>
        <v>0</v>
      </c>
      <c r="I1845" s="460">
        <f t="shared" si="113"/>
        <v>0</v>
      </c>
      <c r="J1845" s="460">
        <f t="shared" si="115"/>
        <v>0</v>
      </c>
      <c r="K1845" s="9"/>
      <c r="P1845" s="2"/>
      <c r="Q1845" s="27"/>
      <c r="R1845" s="2"/>
      <c r="S1845" s="2"/>
      <c r="T1845" s="2"/>
      <c r="U1845" s="2"/>
      <c r="V1845" s="2"/>
      <c r="W1845" s="2"/>
    </row>
    <row r="1846" spans="2:23" ht="15" customHeight="1" x14ac:dyDescent="0.35">
      <c r="B1846" s="349"/>
      <c r="C1846" s="715" t="str">
        <f t="shared" si="114"/>
        <v/>
      </c>
      <c r="D1846" s="458">
        <f>IF(ISNUMBER(Summary!$D$17), DATE(Summary!$D$17, 1, 1) + INT((ROW(B1808)-1)/24), DATE(2024, 1, 1) + INT((ROW(B1808)-1)/24))</f>
        <v>45367</v>
      </c>
      <c r="E1846" s="459">
        <v>0.29166666666666669</v>
      </c>
      <c r="F1846" s="780"/>
      <c r="G1846" s="780"/>
      <c r="H1846" s="460">
        <f t="shared" si="112"/>
        <v>0</v>
      </c>
      <c r="I1846" s="460">
        <f t="shared" si="113"/>
        <v>0</v>
      </c>
      <c r="J1846" s="460">
        <f t="shared" si="115"/>
        <v>0</v>
      </c>
      <c r="K1846" s="9"/>
      <c r="P1846" s="2"/>
      <c r="Q1846" s="27"/>
      <c r="R1846" s="2"/>
      <c r="S1846" s="2"/>
      <c r="T1846" s="2"/>
      <c r="U1846" s="2"/>
      <c r="V1846" s="2"/>
      <c r="W1846" s="2"/>
    </row>
    <row r="1847" spans="2:23" ht="15" customHeight="1" x14ac:dyDescent="0.35">
      <c r="B1847" s="349"/>
      <c r="C1847" s="715" t="str">
        <f t="shared" si="114"/>
        <v/>
      </c>
      <c r="D1847" s="458">
        <f>IF(ISNUMBER(Summary!$D$17), DATE(Summary!$D$17, 1, 1) + INT((ROW(B1809)-1)/24), DATE(2024, 1, 1) + INT((ROW(B1809)-1)/24))</f>
        <v>45367</v>
      </c>
      <c r="E1847" s="459">
        <v>0.33333333333333337</v>
      </c>
      <c r="F1847" s="780"/>
      <c r="G1847" s="780"/>
      <c r="H1847" s="460">
        <f t="shared" si="112"/>
        <v>0</v>
      </c>
      <c r="I1847" s="460">
        <f t="shared" si="113"/>
        <v>0</v>
      </c>
      <c r="J1847" s="460">
        <f t="shared" si="115"/>
        <v>0</v>
      </c>
      <c r="K1847" s="9"/>
      <c r="P1847" s="2"/>
      <c r="Q1847" s="27"/>
      <c r="R1847" s="2"/>
      <c r="S1847" s="2"/>
      <c r="T1847" s="2"/>
      <c r="U1847" s="2"/>
      <c r="V1847" s="2"/>
      <c r="W1847" s="2"/>
    </row>
    <row r="1848" spans="2:23" ht="15" customHeight="1" x14ac:dyDescent="0.35">
      <c r="B1848" s="349"/>
      <c r="C1848" s="715" t="str">
        <f t="shared" si="114"/>
        <v/>
      </c>
      <c r="D1848" s="458">
        <f>IF(ISNUMBER(Summary!$D$17), DATE(Summary!$D$17, 1, 1) + INT((ROW(B1810)-1)/24), DATE(2024, 1, 1) + INT((ROW(B1810)-1)/24))</f>
        <v>45367</v>
      </c>
      <c r="E1848" s="459">
        <v>0.375</v>
      </c>
      <c r="F1848" s="780"/>
      <c r="G1848" s="780"/>
      <c r="H1848" s="460">
        <f t="shared" si="112"/>
        <v>0</v>
      </c>
      <c r="I1848" s="460">
        <f t="shared" si="113"/>
        <v>0</v>
      </c>
      <c r="J1848" s="460">
        <f t="shared" si="115"/>
        <v>0</v>
      </c>
      <c r="K1848" s="9"/>
      <c r="P1848" s="2"/>
      <c r="Q1848" s="27"/>
      <c r="R1848" s="2"/>
      <c r="S1848" s="2"/>
      <c r="T1848" s="2"/>
      <c r="U1848" s="2"/>
      <c r="V1848" s="2"/>
      <c r="W1848" s="2"/>
    </row>
    <row r="1849" spans="2:23" ht="15" customHeight="1" x14ac:dyDescent="0.35">
      <c r="B1849" s="349"/>
      <c r="C1849" s="715" t="str">
        <f t="shared" si="114"/>
        <v/>
      </c>
      <c r="D1849" s="458">
        <f>IF(ISNUMBER(Summary!$D$17), DATE(Summary!$D$17, 1, 1) + INT((ROW(B1811)-1)/24), DATE(2024, 1, 1) + INT((ROW(B1811)-1)/24))</f>
        <v>45367</v>
      </c>
      <c r="E1849" s="459">
        <v>0.41666666666666669</v>
      </c>
      <c r="F1849" s="780"/>
      <c r="G1849" s="780"/>
      <c r="H1849" s="460">
        <f t="shared" si="112"/>
        <v>0</v>
      </c>
      <c r="I1849" s="460">
        <f t="shared" si="113"/>
        <v>0</v>
      </c>
      <c r="J1849" s="460">
        <f t="shared" si="115"/>
        <v>0</v>
      </c>
      <c r="K1849" s="9"/>
      <c r="P1849" s="2"/>
      <c r="Q1849" s="27"/>
      <c r="R1849" s="2"/>
      <c r="S1849" s="2"/>
      <c r="T1849" s="2"/>
      <c r="U1849" s="2"/>
      <c r="V1849" s="2"/>
      <c r="W1849" s="2"/>
    </row>
    <row r="1850" spans="2:23" ht="15" customHeight="1" x14ac:dyDescent="0.35">
      <c r="B1850" s="349"/>
      <c r="C1850" s="715" t="str">
        <f t="shared" si="114"/>
        <v/>
      </c>
      <c r="D1850" s="458">
        <f>IF(ISNUMBER(Summary!$D$17), DATE(Summary!$D$17, 1, 1) + INT((ROW(B1812)-1)/24), DATE(2024, 1, 1) + INT((ROW(B1812)-1)/24))</f>
        <v>45367</v>
      </c>
      <c r="E1850" s="459">
        <v>0.45833333333333337</v>
      </c>
      <c r="F1850" s="780"/>
      <c r="G1850" s="780"/>
      <c r="H1850" s="460">
        <f t="shared" si="112"/>
        <v>0</v>
      </c>
      <c r="I1850" s="460">
        <f t="shared" si="113"/>
        <v>0</v>
      </c>
      <c r="J1850" s="460">
        <f t="shared" si="115"/>
        <v>0</v>
      </c>
      <c r="K1850" s="9"/>
      <c r="P1850" s="2"/>
      <c r="Q1850" s="27"/>
      <c r="R1850" s="2"/>
      <c r="S1850" s="2"/>
      <c r="T1850" s="2"/>
      <c r="U1850" s="2"/>
      <c r="V1850" s="2"/>
      <c r="W1850" s="2"/>
    </row>
    <row r="1851" spans="2:23" ht="15" customHeight="1" x14ac:dyDescent="0.35">
      <c r="B1851" s="349"/>
      <c r="C1851" s="715" t="str">
        <f t="shared" si="114"/>
        <v/>
      </c>
      <c r="D1851" s="458">
        <f>IF(ISNUMBER(Summary!$D$17), DATE(Summary!$D$17, 1, 1) + INT((ROW(B1813)-1)/24), DATE(2024, 1, 1) + INT((ROW(B1813)-1)/24))</f>
        <v>45367</v>
      </c>
      <c r="E1851" s="459">
        <v>0.50000000000000011</v>
      </c>
      <c r="F1851" s="780"/>
      <c r="G1851" s="780"/>
      <c r="H1851" s="460">
        <f t="shared" si="112"/>
        <v>0</v>
      </c>
      <c r="I1851" s="460">
        <f t="shared" si="113"/>
        <v>0</v>
      </c>
      <c r="J1851" s="460">
        <f t="shared" si="115"/>
        <v>0</v>
      </c>
      <c r="K1851" s="9"/>
      <c r="P1851" s="2"/>
      <c r="Q1851" s="27"/>
      <c r="R1851" s="2"/>
      <c r="S1851" s="2"/>
      <c r="T1851" s="2"/>
      <c r="U1851" s="2"/>
      <c r="V1851" s="2"/>
      <c r="W1851" s="2"/>
    </row>
    <row r="1852" spans="2:23" ht="15" customHeight="1" x14ac:dyDescent="0.35">
      <c r="B1852" s="349"/>
      <c r="C1852" s="715" t="str">
        <f t="shared" si="114"/>
        <v/>
      </c>
      <c r="D1852" s="458">
        <f>IF(ISNUMBER(Summary!$D$17), DATE(Summary!$D$17, 1, 1) + INT((ROW(B1814)-1)/24), DATE(2024, 1, 1) + INT((ROW(B1814)-1)/24))</f>
        <v>45367</v>
      </c>
      <c r="E1852" s="459">
        <v>0.54166666666666674</v>
      </c>
      <c r="F1852" s="780"/>
      <c r="G1852" s="780"/>
      <c r="H1852" s="460">
        <f t="shared" si="112"/>
        <v>0</v>
      </c>
      <c r="I1852" s="460">
        <f t="shared" si="113"/>
        <v>0</v>
      </c>
      <c r="J1852" s="460">
        <f t="shared" si="115"/>
        <v>0</v>
      </c>
      <c r="K1852" s="9"/>
      <c r="P1852" s="2"/>
      <c r="Q1852" s="27"/>
      <c r="R1852" s="2"/>
      <c r="S1852" s="2"/>
      <c r="T1852" s="2"/>
      <c r="U1852" s="2"/>
      <c r="V1852" s="2"/>
      <c r="W1852" s="2"/>
    </row>
    <row r="1853" spans="2:23" ht="15" customHeight="1" x14ac:dyDescent="0.35">
      <c r="B1853" s="349"/>
      <c r="C1853" s="715" t="str">
        <f t="shared" si="114"/>
        <v/>
      </c>
      <c r="D1853" s="458">
        <f>IF(ISNUMBER(Summary!$D$17), DATE(Summary!$D$17, 1, 1) + INT((ROW(B1815)-1)/24), DATE(2024, 1, 1) + INT((ROW(B1815)-1)/24))</f>
        <v>45367</v>
      </c>
      <c r="E1853" s="459">
        <v>0.58333333333333337</v>
      </c>
      <c r="F1853" s="780"/>
      <c r="G1853" s="780"/>
      <c r="H1853" s="460">
        <f t="shared" si="112"/>
        <v>0</v>
      </c>
      <c r="I1853" s="460">
        <f t="shared" si="113"/>
        <v>0</v>
      </c>
      <c r="J1853" s="460">
        <f t="shared" si="115"/>
        <v>0</v>
      </c>
      <c r="K1853" s="9"/>
      <c r="P1853" s="2"/>
      <c r="Q1853" s="27"/>
      <c r="R1853" s="2"/>
      <c r="S1853" s="2"/>
      <c r="T1853" s="2"/>
      <c r="U1853" s="2"/>
      <c r="V1853" s="2"/>
      <c r="W1853" s="2"/>
    </row>
    <row r="1854" spans="2:23" ht="15" customHeight="1" x14ac:dyDescent="0.35">
      <c r="B1854" s="349"/>
      <c r="C1854" s="715" t="str">
        <f t="shared" si="114"/>
        <v/>
      </c>
      <c r="D1854" s="458">
        <f>IF(ISNUMBER(Summary!$D$17), DATE(Summary!$D$17, 1, 1) + INT((ROW(B1816)-1)/24), DATE(2024, 1, 1) + INT((ROW(B1816)-1)/24))</f>
        <v>45367</v>
      </c>
      <c r="E1854" s="459">
        <v>0.62500000000000011</v>
      </c>
      <c r="F1854" s="780"/>
      <c r="G1854" s="780"/>
      <c r="H1854" s="460">
        <f t="shared" si="112"/>
        <v>0</v>
      </c>
      <c r="I1854" s="460">
        <f t="shared" si="113"/>
        <v>0</v>
      </c>
      <c r="J1854" s="460">
        <f t="shared" si="115"/>
        <v>0</v>
      </c>
      <c r="K1854" s="9"/>
      <c r="P1854" s="2"/>
      <c r="Q1854" s="27"/>
      <c r="R1854" s="2"/>
      <c r="S1854" s="2"/>
      <c r="T1854" s="2"/>
      <c r="U1854" s="2"/>
      <c r="V1854" s="2"/>
      <c r="W1854" s="2"/>
    </row>
    <row r="1855" spans="2:23" ht="15" customHeight="1" x14ac:dyDescent="0.35">
      <c r="B1855" s="349"/>
      <c r="C1855" s="715" t="str">
        <f t="shared" si="114"/>
        <v/>
      </c>
      <c r="D1855" s="458">
        <f>IF(ISNUMBER(Summary!$D$17), DATE(Summary!$D$17, 1, 1) + INT((ROW(B1817)-1)/24), DATE(2024, 1, 1) + INT((ROW(B1817)-1)/24))</f>
        <v>45367</v>
      </c>
      <c r="E1855" s="459">
        <v>0.66666666666666674</v>
      </c>
      <c r="F1855" s="780"/>
      <c r="G1855" s="780"/>
      <c r="H1855" s="460">
        <f t="shared" si="112"/>
        <v>0</v>
      </c>
      <c r="I1855" s="460">
        <f t="shared" si="113"/>
        <v>0</v>
      </c>
      <c r="J1855" s="460">
        <f t="shared" si="115"/>
        <v>0</v>
      </c>
      <c r="K1855" s="9"/>
      <c r="P1855" s="2"/>
      <c r="Q1855" s="27"/>
      <c r="R1855" s="2"/>
      <c r="S1855" s="2"/>
      <c r="T1855" s="2"/>
      <c r="U1855" s="2"/>
      <c r="V1855" s="2"/>
      <c r="W1855" s="2"/>
    </row>
    <row r="1856" spans="2:23" ht="15" customHeight="1" x14ac:dyDescent="0.35">
      <c r="B1856" s="349"/>
      <c r="C1856" s="715" t="str">
        <f t="shared" si="114"/>
        <v/>
      </c>
      <c r="D1856" s="458">
        <f>IF(ISNUMBER(Summary!$D$17), DATE(Summary!$D$17, 1, 1) + INT((ROW(B1818)-1)/24), DATE(2024, 1, 1) + INT((ROW(B1818)-1)/24))</f>
        <v>45367</v>
      </c>
      <c r="E1856" s="459">
        <v>0.70833333333333337</v>
      </c>
      <c r="F1856" s="780"/>
      <c r="G1856" s="780"/>
      <c r="H1856" s="460">
        <f t="shared" si="112"/>
        <v>0</v>
      </c>
      <c r="I1856" s="460">
        <f t="shared" si="113"/>
        <v>0</v>
      </c>
      <c r="J1856" s="460">
        <f t="shared" si="115"/>
        <v>0</v>
      </c>
      <c r="K1856" s="9"/>
      <c r="P1856" s="2"/>
      <c r="Q1856" s="27"/>
      <c r="R1856" s="2"/>
      <c r="S1856" s="2"/>
      <c r="T1856" s="2"/>
      <c r="U1856" s="2"/>
      <c r="V1856" s="2"/>
      <c r="W1856" s="2"/>
    </row>
    <row r="1857" spans="2:23" ht="15" customHeight="1" x14ac:dyDescent="0.35">
      <c r="B1857" s="349"/>
      <c r="C1857" s="715" t="str">
        <f t="shared" si="114"/>
        <v/>
      </c>
      <c r="D1857" s="458">
        <f>IF(ISNUMBER(Summary!$D$17), DATE(Summary!$D$17, 1, 1) + INT((ROW(B1819)-1)/24), DATE(2024, 1, 1) + INT((ROW(B1819)-1)/24))</f>
        <v>45367</v>
      </c>
      <c r="E1857" s="459">
        <v>0.75000000000000011</v>
      </c>
      <c r="F1857" s="780"/>
      <c r="G1857" s="780"/>
      <c r="H1857" s="460">
        <f t="shared" si="112"/>
        <v>0</v>
      </c>
      <c r="I1857" s="460">
        <f t="shared" si="113"/>
        <v>0</v>
      </c>
      <c r="J1857" s="460">
        <f t="shared" si="115"/>
        <v>0</v>
      </c>
      <c r="K1857" s="9"/>
      <c r="P1857" s="2"/>
      <c r="Q1857" s="27"/>
      <c r="R1857" s="2"/>
      <c r="S1857" s="2"/>
      <c r="T1857" s="2"/>
      <c r="U1857" s="2"/>
      <c r="V1857" s="2"/>
      <c r="W1857" s="2"/>
    </row>
    <row r="1858" spans="2:23" ht="15" customHeight="1" x14ac:dyDescent="0.35">
      <c r="B1858" s="349"/>
      <c r="C1858" s="715" t="str">
        <f t="shared" si="114"/>
        <v/>
      </c>
      <c r="D1858" s="458">
        <f>IF(ISNUMBER(Summary!$D$17), DATE(Summary!$D$17, 1, 1) + INT((ROW(B1820)-1)/24), DATE(2024, 1, 1) + INT((ROW(B1820)-1)/24))</f>
        <v>45367</v>
      </c>
      <c r="E1858" s="459">
        <v>0.79166666666666674</v>
      </c>
      <c r="F1858" s="780"/>
      <c r="G1858" s="780"/>
      <c r="H1858" s="460">
        <f t="shared" si="112"/>
        <v>0</v>
      </c>
      <c r="I1858" s="460">
        <f t="shared" si="113"/>
        <v>0</v>
      </c>
      <c r="J1858" s="460">
        <f t="shared" si="115"/>
        <v>0</v>
      </c>
      <c r="K1858" s="9"/>
      <c r="P1858" s="2"/>
      <c r="Q1858" s="27"/>
      <c r="R1858" s="2"/>
      <c r="S1858" s="2"/>
      <c r="T1858" s="2"/>
      <c r="U1858" s="2"/>
      <c r="V1858" s="2"/>
      <c r="W1858" s="2"/>
    </row>
    <row r="1859" spans="2:23" ht="15" customHeight="1" x14ac:dyDescent="0.35">
      <c r="B1859" s="349"/>
      <c r="C1859" s="715" t="str">
        <f t="shared" si="114"/>
        <v/>
      </c>
      <c r="D1859" s="458">
        <f>IF(ISNUMBER(Summary!$D$17), DATE(Summary!$D$17, 1, 1) + INT((ROW(B1821)-1)/24), DATE(2024, 1, 1) + INT((ROW(B1821)-1)/24))</f>
        <v>45367</v>
      </c>
      <c r="E1859" s="459">
        <v>0.83333333333333337</v>
      </c>
      <c r="F1859" s="780"/>
      <c r="G1859" s="780"/>
      <c r="H1859" s="460">
        <f t="shared" si="112"/>
        <v>0</v>
      </c>
      <c r="I1859" s="460">
        <f t="shared" si="113"/>
        <v>0</v>
      </c>
      <c r="J1859" s="460">
        <f t="shared" si="115"/>
        <v>0</v>
      </c>
      <c r="K1859" s="9"/>
      <c r="P1859" s="2"/>
      <c r="Q1859" s="27"/>
      <c r="R1859" s="2"/>
      <c r="S1859" s="2"/>
      <c r="T1859" s="2"/>
      <c r="U1859" s="2"/>
      <c r="V1859" s="2"/>
      <c r="W1859" s="2"/>
    </row>
    <row r="1860" spans="2:23" ht="15" customHeight="1" x14ac:dyDescent="0.35">
      <c r="B1860" s="349"/>
      <c r="C1860" s="715" t="str">
        <f t="shared" si="114"/>
        <v/>
      </c>
      <c r="D1860" s="458">
        <f>IF(ISNUMBER(Summary!$D$17), DATE(Summary!$D$17, 1, 1) + INT((ROW(B1822)-1)/24), DATE(2024, 1, 1) + INT((ROW(B1822)-1)/24))</f>
        <v>45367</v>
      </c>
      <c r="E1860" s="459">
        <v>0.87500000000000011</v>
      </c>
      <c r="F1860" s="780"/>
      <c r="G1860" s="780"/>
      <c r="H1860" s="460">
        <f t="shared" si="112"/>
        <v>0</v>
      </c>
      <c r="I1860" s="460">
        <f t="shared" si="113"/>
        <v>0</v>
      </c>
      <c r="J1860" s="460">
        <f t="shared" si="115"/>
        <v>0</v>
      </c>
      <c r="K1860" s="9"/>
      <c r="P1860" s="2"/>
      <c r="Q1860" s="27"/>
      <c r="R1860" s="2"/>
      <c r="S1860" s="2"/>
      <c r="T1860" s="2"/>
      <c r="U1860" s="2"/>
      <c r="V1860" s="2"/>
      <c r="W1860" s="2"/>
    </row>
    <row r="1861" spans="2:23" ht="15" customHeight="1" x14ac:dyDescent="0.35">
      <c r="B1861" s="349"/>
      <c r="C1861" s="715" t="str">
        <f t="shared" si="114"/>
        <v/>
      </c>
      <c r="D1861" s="458">
        <f>IF(ISNUMBER(Summary!$D$17), DATE(Summary!$D$17, 1, 1) + INT((ROW(B1823)-1)/24), DATE(2024, 1, 1) + INT((ROW(B1823)-1)/24))</f>
        <v>45367</v>
      </c>
      <c r="E1861" s="459">
        <v>0.91666666666666674</v>
      </c>
      <c r="F1861" s="780"/>
      <c r="G1861" s="780"/>
      <c r="H1861" s="460">
        <f t="shared" si="112"/>
        <v>0</v>
      </c>
      <c r="I1861" s="460">
        <f t="shared" si="113"/>
        <v>0</v>
      </c>
      <c r="J1861" s="460">
        <f t="shared" si="115"/>
        <v>0</v>
      </c>
      <c r="K1861" s="9"/>
      <c r="P1861" s="2"/>
      <c r="Q1861" s="27"/>
      <c r="R1861" s="2"/>
      <c r="S1861" s="2"/>
      <c r="T1861" s="2"/>
      <c r="U1861" s="2"/>
      <c r="V1861" s="2"/>
      <c r="W1861" s="2"/>
    </row>
    <row r="1862" spans="2:23" ht="15" customHeight="1" x14ac:dyDescent="0.35">
      <c r="B1862" s="349"/>
      <c r="C1862" s="715" t="str">
        <f t="shared" si="114"/>
        <v/>
      </c>
      <c r="D1862" s="458">
        <f>IF(ISNUMBER(Summary!$D$17), DATE(Summary!$D$17, 1, 1) + INT((ROW(B1824)-1)/24), DATE(2024, 1, 1) + INT((ROW(B1824)-1)/24))</f>
        <v>45367</v>
      </c>
      <c r="E1862" s="459">
        <v>0.95833333333333337</v>
      </c>
      <c r="F1862" s="780"/>
      <c r="G1862" s="780"/>
      <c r="H1862" s="460">
        <f t="shared" si="112"/>
        <v>0</v>
      </c>
      <c r="I1862" s="460">
        <f t="shared" si="113"/>
        <v>0</v>
      </c>
      <c r="J1862" s="460">
        <f t="shared" si="115"/>
        <v>0</v>
      </c>
      <c r="K1862" s="9"/>
      <c r="P1862" s="2"/>
      <c r="Q1862" s="27"/>
      <c r="R1862" s="2"/>
      <c r="S1862" s="2"/>
      <c r="T1862" s="2"/>
      <c r="U1862" s="2"/>
      <c r="V1862" s="2"/>
      <c r="W1862" s="2"/>
    </row>
    <row r="1863" spans="2:23" ht="15" customHeight="1" x14ac:dyDescent="0.35">
      <c r="B1863" s="457"/>
      <c r="C1863" s="715">
        <f t="shared" si="114"/>
        <v>45368</v>
      </c>
      <c r="D1863" s="458">
        <f>IF(ISNUMBER(Summary!$D$17), DATE(Summary!$D$17, 1, 1) + INT((ROW(B1825)-1)/24), DATE(2024, 1, 1) + INT((ROW(B1825)-1)/24))</f>
        <v>45368</v>
      </c>
      <c r="E1863" s="459">
        <v>3.1225022567582528E-17</v>
      </c>
      <c r="F1863" s="780"/>
      <c r="G1863" s="780"/>
      <c r="H1863" s="460">
        <f t="shared" si="112"/>
        <v>0</v>
      </c>
      <c r="I1863" s="460">
        <f t="shared" si="113"/>
        <v>0</v>
      </c>
      <c r="J1863" s="460">
        <f t="shared" si="115"/>
        <v>0</v>
      </c>
      <c r="K1863" s="9"/>
      <c r="P1863" s="2"/>
      <c r="Q1863" s="27"/>
      <c r="R1863" s="2"/>
      <c r="S1863" s="2"/>
      <c r="T1863" s="2"/>
      <c r="U1863" s="2"/>
      <c r="V1863" s="2"/>
      <c r="W1863" s="2"/>
    </row>
    <row r="1864" spans="2:23" ht="15" customHeight="1" x14ac:dyDescent="0.35">
      <c r="B1864" s="349"/>
      <c r="C1864" s="715" t="str">
        <f t="shared" si="114"/>
        <v/>
      </c>
      <c r="D1864" s="458">
        <f>IF(ISNUMBER(Summary!$D$17), DATE(Summary!$D$17, 1, 1) + INT((ROW(B1826)-1)/24), DATE(2024, 1, 1) + INT((ROW(B1826)-1)/24))</f>
        <v>45368</v>
      </c>
      <c r="E1864" s="459">
        <v>4.1666666666666699E-2</v>
      </c>
      <c r="F1864" s="780"/>
      <c r="G1864" s="780"/>
      <c r="H1864" s="460">
        <f t="shared" si="112"/>
        <v>0</v>
      </c>
      <c r="I1864" s="460">
        <f t="shared" si="113"/>
        <v>0</v>
      </c>
      <c r="J1864" s="460">
        <f t="shared" si="115"/>
        <v>0</v>
      </c>
      <c r="K1864" s="9"/>
      <c r="P1864" s="2"/>
      <c r="Q1864" s="27"/>
      <c r="R1864" s="2"/>
      <c r="S1864" s="2"/>
      <c r="T1864" s="2"/>
      <c r="U1864" s="2"/>
      <c r="V1864" s="2"/>
      <c r="W1864" s="2"/>
    </row>
    <row r="1865" spans="2:23" ht="15" customHeight="1" x14ac:dyDescent="0.35">
      <c r="B1865" s="349"/>
      <c r="C1865" s="715" t="str">
        <f t="shared" si="114"/>
        <v/>
      </c>
      <c r="D1865" s="458">
        <f>IF(ISNUMBER(Summary!$D$17), DATE(Summary!$D$17, 1, 1) + INT((ROW(B1827)-1)/24), DATE(2024, 1, 1) + INT((ROW(B1827)-1)/24))</f>
        <v>45368</v>
      </c>
      <c r="E1865" s="459">
        <v>8.333333333333337E-2</v>
      </c>
      <c r="F1865" s="780"/>
      <c r="G1865" s="780"/>
      <c r="H1865" s="460">
        <f t="shared" si="112"/>
        <v>0</v>
      </c>
      <c r="I1865" s="460">
        <f t="shared" si="113"/>
        <v>0</v>
      </c>
      <c r="J1865" s="460">
        <f t="shared" si="115"/>
        <v>0</v>
      </c>
      <c r="K1865" s="9"/>
      <c r="P1865" s="2"/>
      <c r="Q1865" s="27"/>
      <c r="R1865" s="2"/>
      <c r="S1865" s="2"/>
      <c r="T1865" s="2"/>
      <c r="U1865" s="2"/>
      <c r="V1865" s="2"/>
      <c r="W1865" s="2"/>
    </row>
    <row r="1866" spans="2:23" ht="15" customHeight="1" x14ac:dyDescent="0.35">
      <c r="B1866" s="349"/>
      <c r="C1866" s="715" t="str">
        <f t="shared" si="114"/>
        <v/>
      </c>
      <c r="D1866" s="458">
        <f>IF(ISNUMBER(Summary!$D$17), DATE(Summary!$D$17, 1, 1) + INT((ROW(B1828)-1)/24), DATE(2024, 1, 1) + INT((ROW(B1828)-1)/24))</f>
        <v>45368</v>
      </c>
      <c r="E1866" s="459">
        <v>0.12500000000000006</v>
      </c>
      <c r="F1866" s="780"/>
      <c r="G1866" s="780"/>
      <c r="H1866" s="460">
        <f t="shared" si="112"/>
        <v>0</v>
      </c>
      <c r="I1866" s="460">
        <f t="shared" si="113"/>
        <v>0</v>
      </c>
      <c r="J1866" s="460">
        <f t="shared" si="115"/>
        <v>0</v>
      </c>
      <c r="K1866" s="9"/>
      <c r="P1866" s="2"/>
      <c r="Q1866" s="27"/>
      <c r="R1866" s="2"/>
      <c r="S1866" s="2"/>
      <c r="T1866" s="2"/>
      <c r="U1866" s="2"/>
      <c r="V1866" s="2"/>
      <c r="W1866" s="2"/>
    </row>
    <row r="1867" spans="2:23" ht="15" customHeight="1" x14ac:dyDescent="0.35">
      <c r="B1867" s="349"/>
      <c r="C1867" s="715" t="str">
        <f t="shared" si="114"/>
        <v/>
      </c>
      <c r="D1867" s="458">
        <f>IF(ISNUMBER(Summary!$D$17), DATE(Summary!$D$17, 1, 1) + INT((ROW(B1829)-1)/24), DATE(2024, 1, 1) + INT((ROW(B1829)-1)/24))</f>
        <v>45368</v>
      </c>
      <c r="E1867" s="459">
        <v>0.16666666666666669</v>
      </c>
      <c r="F1867" s="780"/>
      <c r="G1867" s="780"/>
      <c r="H1867" s="460">
        <f t="shared" si="112"/>
        <v>0</v>
      </c>
      <c r="I1867" s="460">
        <f t="shared" si="113"/>
        <v>0</v>
      </c>
      <c r="J1867" s="460">
        <f t="shared" si="115"/>
        <v>0</v>
      </c>
      <c r="K1867" s="9"/>
      <c r="P1867" s="2"/>
      <c r="Q1867" s="27"/>
      <c r="R1867" s="2"/>
      <c r="S1867" s="2"/>
      <c r="T1867" s="2"/>
      <c r="U1867" s="2"/>
      <c r="V1867" s="2"/>
      <c r="W1867" s="2"/>
    </row>
    <row r="1868" spans="2:23" ht="15" customHeight="1" x14ac:dyDescent="0.35">
      <c r="B1868" s="349"/>
      <c r="C1868" s="715" t="str">
        <f t="shared" si="114"/>
        <v/>
      </c>
      <c r="D1868" s="458">
        <f>IF(ISNUMBER(Summary!$D$17), DATE(Summary!$D$17, 1, 1) + INT((ROW(B1830)-1)/24), DATE(2024, 1, 1) + INT((ROW(B1830)-1)/24))</f>
        <v>45368</v>
      </c>
      <c r="E1868" s="459">
        <v>0.20833333333333337</v>
      </c>
      <c r="F1868" s="780"/>
      <c r="G1868" s="780"/>
      <c r="H1868" s="460">
        <f t="shared" si="112"/>
        <v>0</v>
      </c>
      <c r="I1868" s="460">
        <f t="shared" si="113"/>
        <v>0</v>
      </c>
      <c r="J1868" s="460">
        <f t="shared" si="115"/>
        <v>0</v>
      </c>
      <c r="K1868" s="9"/>
      <c r="P1868" s="2"/>
      <c r="Q1868" s="27"/>
      <c r="R1868" s="2"/>
      <c r="S1868" s="2"/>
      <c r="T1868" s="2"/>
      <c r="U1868" s="2"/>
      <c r="V1868" s="2"/>
      <c r="W1868" s="2"/>
    </row>
    <row r="1869" spans="2:23" ht="15" customHeight="1" x14ac:dyDescent="0.35">
      <c r="B1869" s="349"/>
      <c r="C1869" s="715" t="str">
        <f t="shared" si="114"/>
        <v/>
      </c>
      <c r="D1869" s="458">
        <f>IF(ISNUMBER(Summary!$D$17), DATE(Summary!$D$17, 1, 1) + INT((ROW(B1831)-1)/24), DATE(2024, 1, 1) + INT((ROW(B1831)-1)/24))</f>
        <v>45368</v>
      </c>
      <c r="E1869" s="459">
        <v>0.25</v>
      </c>
      <c r="F1869" s="780"/>
      <c r="G1869" s="780"/>
      <c r="H1869" s="460">
        <f t="shared" si="112"/>
        <v>0</v>
      </c>
      <c r="I1869" s="460">
        <f t="shared" si="113"/>
        <v>0</v>
      </c>
      <c r="J1869" s="460">
        <f t="shared" si="115"/>
        <v>0</v>
      </c>
      <c r="K1869" s="9"/>
      <c r="P1869" s="2"/>
      <c r="Q1869" s="27"/>
      <c r="R1869" s="2"/>
      <c r="S1869" s="2"/>
      <c r="T1869" s="2"/>
      <c r="U1869" s="2"/>
      <c r="V1869" s="2"/>
      <c r="W1869" s="2"/>
    </row>
    <row r="1870" spans="2:23" ht="15" customHeight="1" x14ac:dyDescent="0.35">
      <c r="B1870" s="349"/>
      <c r="C1870" s="715" t="str">
        <f t="shared" si="114"/>
        <v/>
      </c>
      <c r="D1870" s="458">
        <f>IF(ISNUMBER(Summary!$D$17), DATE(Summary!$D$17, 1, 1) + INT((ROW(B1832)-1)/24), DATE(2024, 1, 1) + INT((ROW(B1832)-1)/24))</f>
        <v>45368</v>
      </c>
      <c r="E1870" s="459">
        <v>0.29166666666666669</v>
      </c>
      <c r="F1870" s="780"/>
      <c r="G1870" s="780"/>
      <c r="H1870" s="460">
        <f t="shared" si="112"/>
        <v>0</v>
      </c>
      <c r="I1870" s="460">
        <f t="shared" si="113"/>
        <v>0</v>
      </c>
      <c r="J1870" s="460">
        <f t="shared" si="115"/>
        <v>0</v>
      </c>
      <c r="K1870" s="9"/>
      <c r="P1870" s="2"/>
      <c r="Q1870" s="27"/>
      <c r="R1870" s="2"/>
      <c r="S1870" s="2"/>
      <c r="T1870" s="2"/>
      <c r="U1870" s="2"/>
      <c r="V1870" s="2"/>
      <c r="W1870" s="2"/>
    </row>
    <row r="1871" spans="2:23" ht="15" customHeight="1" x14ac:dyDescent="0.35">
      <c r="B1871" s="349"/>
      <c r="C1871" s="715" t="str">
        <f t="shared" si="114"/>
        <v/>
      </c>
      <c r="D1871" s="458">
        <f>IF(ISNUMBER(Summary!$D$17), DATE(Summary!$D$17, 1, 1) + INT((ROW(B1833)-1)/24), DATE(2024, 1, 1) + INT((ROW(B1833)-1)/24))</f>
        <v>45368</v>
      </c>
      <c r="E1871" s="459">
        <v>0.33333333333333337</v>
      </c>
      <c r="F1871" s="780"/>
      <c r="G1871" s="780"/>
      <c r="H1871" s="460">
        <f t="shared" si="112"/>
        <v>0</v>
      </c>
      <c r="I1871" s="460">
        <f t="shared" si="113"/>
        <v>0</v>
      </c>
      <c r="J1871" s="460">
        <f t="shared" si="115"/>
        <v>0</v>
      </c>
      <c r="K1871" s="9"/>
      <c r="P1871" s="2"/>
      <c r="Q1871" s="27"/>
      <c r="R1871" s="2"/>
      <c r="S1871" s="2"/>
      <c r="T1871" s="2"/>
      <c r="U1871" s="2"/>
      <c r="V1871" s="2"/>
      <c r="W1871" s="2"/>
    </row>
    <row r="1872" spans="2:23" ht="15" customHeight="1" x14ac:dyDescent="0.35">
      <c r="B1872" s="349"/>
      <c r="C1872" s="715" t="str">
        <f t="shared" si="114"/>
        <v/>
      </c>
      <c r="D1872" s="458">
        <f>IF(ISNUMBER(Summary!$D$17), DATE(Summary!$D$17, 1, 1) + INT((ROW(B1834)-1)/24), DATE(2024, 1, 1) + INT((ROW(B1834)-1)/24))</f>
        <v>45368</v>
      </c>
      <c r="E1872" s="459">
        <v>0.375</v>
      </c>
      <c r="F1872" s="780"/>
      <c r="G1872" s="780"/>
      <c r="H1872" s="460">
        <f t="shared" si="112"/>
        <v>0</v>
      </c>
      <c r="I1872" s="460">
        <f t="shared" si="113"/>
        <v>0</v>
      </c>
      <c r="J1872" s="460">
        <f t="shared" si="115"/>
        <v>0</v>
      </c>
      <c r="K1872" s="9"/>
      <c r="P1872" s="2"/>
      <c r="Q1872" s="27"/>
      <c r="R1872" s="2"/>
      <c r="S1872" s="2"/>
      <c r="T1872" s="2"/>
      <c r="U1872" s="2"/>
      <c r="V1872" s="2"/>
      <c r="W1872" s="2"/>
    </row>
    <row r="1873" spans="2:23" ht="15" customHeight="1" x14ac:dyDescent="0.35">
      <c r="B1873" s="349"/>
      <c r="C1873" s="715" t="str">
        <f t="shared" si="114"/>
        <v/>
      </c>
      <c r="D1873" s="458">
        <f>IF(ISNUMBER(Summary!$D$17), DATE(Summary!$D$17, 1, 1) + INT((ROW(B1835)-1)/24), DATE(2024, 1, 1) + INT((ROW(B1835)-1)/24))</f>
        <v>45368</v>
      </c>
      <c r="E1873" s="459">
        <v>0.41666666666666669</v>
      </c>
      <c r="F1873" s="780"/>
      <c r="G1873" s="780"/>
      <c r="H1873" s="460">
        <f t="shared" si="112"/>
        <v>0</v>
      </c>
      <c r="I1873" s="460">
        <f t="shared" si="113"/>
        <v>0</v>
      </c>
      <c r="J1873" s="460">
        <f t="shared" si="115"/>
        <v>0</v>
      </c>
      <c r="K1873" s="9"/>
      <c r="P1873" s="2"/>
      <c r="Q1873" s="27"/>
      <c r="R1873" s="2"/>
      <c r="S1873" s="2"/>
      <c r="T1873" s="2"/>
      <c r="U1873" s="2"/>
      <c r="V1873" s="2"/>
      <c r="W1873" s="2"/>
    </row>
    <row r="1874" spans="2:23" ht="15" customHeight="1" x14ac:dyDescent="0.35">
      <c r="B1874" s="349"/>
      <c r="C1874" s="715" t="str">
        <f t="shared" si="114"/>
        <v/>
      </c>
      <c r="D1874" s="458">
        <f>IF(ISNUMBER(Summary!$D$17), DATE(Summary!$D$17, 1, 1) + INT((ROW(B1836)-1)/24), DATE(2024, 1, 1) + INT((ROW(B1836)-1)/24))</f>
        <v>45368</v>
      </c>
      <c r="E1874" s="459">
        <v>0.45833333333333337</v>
      </c>
      <c r="F1874" s="780"/>
      <c r="G1874" s="780"/>
      <c r="H1874" s="460">
        <f t="shared" si="112"/>
        <v>0</v>
      </c>
      <c r="I1874" s="460">
        <f t="shared" si="113"/>
        <v>0</v>
      </c>
      <c r="J1874" s="460">
        <f t="shared" si="115"/>
        <v>0</v>
      </c>
      <c r="K1874" s="9"/>
      <c r="P1874" s="2"/>
      <c r="Q1874" s="27"/>
      <c r="R1874" s="2"/>
      <c r="S1874" s="2"/>
      <c r="T1874" s="2"/>
      <c r="U1874" s="2"/>
      <c r="V1874" s="2"/>
      <c r="W1874" s="2"/>
    </row>
    <row r="1875" spans="2:23" ht="15" customHeight="1" x14ac:dyDescent="0.35">
      <c r="B1875" s="349"/>
      <c r="C1875" s="715" t="str">
        <f t="shared" si="114"/>
        <v/>
      </c>
      <c r="D1875" s="458">
        <f>IF(ISNUMBER(Summary!$D$17), DATE(Summary!$D$17, 1, 1) + INT((ROW(B1837)-1)/24), DATE(2024, 1, 1) + INT((ROW(B1837)-1)/24))</f>
        <v>45368</v>
      </c>
      <c r="E1875" s="459">
        <v>0.50000000000000011</v>
      </c>
      <c r="F1875" s="780"/>
      <c r="G1875" s="780"/>
      <c r="H1875" s="460">
        <f t="shared" si="112"/>
        <v>0</v>
      </c>
      <c r="I1875" s="460">
        <f t="shared" si="113"/>
        <v>0</v>
      </c>
      <c r="J1875" s="460">
        <f t="shared" si="115"/>
        <v>0</v>
      </c>
      <c r="K1875" s="9"/>
      <c r="P1875" s="2"/>
      <c r="Q1875" s="27"/>
      <c r="R1875" s="2"/>
      <c r="S1875" s="2"/>
      <c r="T1875" s="2"/>
      <c r="U1875" s="2"/>
      <c r="V1875" s="2"/>
      <c r="W1875" s="2"/>
    </row>
    <row r="1876" spans="2:23" ht="15" customHeight="1" x14ac:dyDescent="0.35">
      <c r="B1876" s="349"/>
      <c r="C1876" s="715" t="str">
        <f t="shared" si="114"/>
        <v/>
      </c>
      <c r="D1876" s="458">
        <f>IF(ISNUMBER(Summary!$D$17), DATE(Summary!$D$17, 1, 1) + INT((ROW(B1838)-1)/24), DATE(2024, 1, 1) + INT((ROW(B1838)-1)/24))</f>
        <v>45368</v>
      </c>
      <c r="E1876" s="459">
        <v>0.54166666666666674</v>
      </c>
      <c r="F1876" s="780"/>
      <c r="G1876" s="780"/>
      <c r="H1876" s="460">
        <f t="shared" si="112"/>
        <v>0</v>
      </c>
      <c r="I1876" s="460">
        <f t="shared" si="113"/>
        <v>0</v>
      </c>
      <c r="J1876" s="460">
        <f t="shared" si="115"/>
        <v>0</v>
      </c>
      <c r="K1876" s="9"/>
      <c r="P1876" s="2"/>
      <c r="Q1876" s="27"/>
      <c r="R1876" s="2"/>
      <c r="S1876" s="2"/>
      <c r="T1876" s="2"/>
      <c r="U1876" s="2"/>
      <c r="V1876" s="2"/>
      <c r="W1876" s="2"/>
    </row>
    <row r="1877" spans="2:23" ht="15" customHeight="1" x14ac:dyDescent="0.35">
      <c r="B1877" s="349"/>
      <c r="C1877" s="715" t="str">
        <f t="shared" si="114"/>
        <v/>
      </c>
      <c r="D1877" s="458">
        <f>IF(ISNUMBER(Summary!$D$17), DATE(Summary!$D$17, 1, 1) + INT((ROW(B1839)-1)/24), DATE(2024, 1, 1) + INT((ROW(B1839)-1)/24))</f>
        <v>45368</v>
      </c>
      <c r="E1877" s="459">
        <v>0.58333333333333337</v>
      </c>
      <c r="F1877" s="780"/>
      <c r="G1877" s="780"/>
      <c r="H1877" s="460">
        <f t="shared" si="112"/>
        <v>0</v>
      </c>
      <c r="I1877" s="460">
        <f t="shared" si="113"/>
        <v>0</v>
      </c>
      <c r="J1877" s="460">
        <f t="shared" si="115"/>
        <v>0</v>
      </c>
      <c r="K1877" s="9"/>
      <c r="P1877" s="2"/>
      <c r="Q1877" s="27"/>
      <c r="R1877" s="2"/>
      <c r="S1877" s="2"/>
      <c r="T1877" s="2"/>
      <c r="U1877" s="2"/>
      <c r="V1877" s="2"/>
      <c r="W1877" s="2"/>
    </row>
    <row r="1878" spans="2:23" ht="15" customHeight="1" x14ac:dyDescent="0.35">
      <c r="B1878" s="349"/>
      <c r="C1878" s="715" t="str">
        <f t="shared" si="114"/>
        <v/>
      </c>
      <c r="D1878" s="458">
        <f>IF(ISNUMBER(Summary!$D$17), DATE(Summary!$D$17, 1, 1) + INT((ROW(B1840)-1)/24), DATE(2024, 1, 1) + INT((ROW(B1840)-1)/24))</f>
        <v>45368</v>
      </c>
      <c r="E1878" s="459">
        <v>0.62500000000000011</v>
      </c>
      <c r="F1878" s="780"/>
      <c r="G1878" s="780"/>
      <c r="H1878" s="460">
        <f t="shared" si="112"/>
        <v>0</v>
      </c>
      <c r="I1878" s="460">
        <f t="shared" si="113"/>
        <v>0</v>
      </c>
      <c r="J1878" s="460">
        <f t="shared" si="115"/>
        <v>0</v>
      </c>
      <c r="K1878" s="9"/>
      <c r="P1878" s="2"/>
      <c r="Q1878" s="27"/>
      <c r="R1878" s="2"/>
      <c r="S1878" s="2"/>
      <c r="T1878" s="2"/>
      <c r="U1878" s="2"/>
      <c r="V1878" s="2"/>
      <c r="W1878" s="2"/>
    </row>
    <row r="1879" spans="2:23" ht="15" customHeight="1" x14ac:dyDescent="0.35">
      <c r="B1879" s="349"/>
      <c r="C1879" s="715" t="str">
        <f t="shared" si="114"/>
        <v/>
      </c>
      <c r="D1879" s="458">
        <f>IF(ISNUMBER(Summary!$D$17), DATE(Summary!$D$17, 1, 1) + INT((ROW(B1841)-1)/24), DATE(2024, 1, 1) + INT((ROW(B1841)-1)/24))</f>
        <v>45368</v>
      </c>
      <c r="E1879" s="459">
        <v>0.66666666666666674</v>
      </c>
      <c r="F1879" s="780"/>
      <c r="G1879" s="780"/>
      <c r="H1879" s="460">
        <f t="shared" si="112"/>
        <v>0</v>
      </c>
      <c r="I1879" s="460">
        <f t="shared" si="113"/>
        <v>0</v>
      </c>
      <c r="J1879" s="460">
        <f t="shared" si="115"/>
        <v>0</v>
      </c>
      <c r="K1879" s="9"/>
      <c r="P1879" s="2"/>
      <c r="Q1879" s="27"/>
      <c r="R1879" s="2"/>
      <c r="S1879" s="2"/>
      <c r="T1879" s="2"/>
      <c r="U1879" s="2"/>
      <c r="V1879" s="2"/>
      <c r="W1879" s="2"/>
    </row>
    <row r="1880" spans="2:23" ht="15" customHeight="1" x14ac:dyDescent="0.35">
      <c r="B1880" s="349"/>
      <c r="C1880" s="715" t="str">
        <f t="shared" si="114"/>
        <v/>
      </c>
      <c r="D1880" s="458">
        <f>IF(ISNUMBER(Summary!$D$17), DATE(Summary!$D$17, 1, 1) + INT((ROW(B1842)-1)/24), DATE(2024, 1, 1) + INT((ROW(B1842)-1)/24))</f>
        <v>45368</v>
      </c>
      <c r="E1880" s="459">
        <v>0.70833333333333337</v>
      </c>
      <c r="F1880" s="780"/>
      <c r="G1880" s="780"/>
      <c r="H1880" s="460">
        <f t="shared" si="112"/>
        <v>0</v>
      </c>
      <c r="I1880" s="460">
        <f t="shared" si="113"/>
        <v>0</v>
      </c>
      <c r="J1880" s="460">
        <f t="shared" si="115"/>
        <v>0</v>
      </c>
      <c r="K1880" s="9"/>
      <c r="P1880" s="2"/>
      <c r="Q1880" s="27"/>
      <c r="R1880" s="2"/>
      <c r="S1880" s="2"/>
      <c r="T1880" s="2"/>
      <c r="U1880" s="2"/>
      <c r="V1880" s="2"/>
      <c r="W1880" s="2"/>
    </row>
    <row r="1881" spans="2:23" ht="15" customHeight="1" x14ac:dyDescent="0.35">
      <c r="B1881" s="349"/>
      <c r="C1881" s="715" t="str">
        <f t="shared" si="114"/>
        <v/>
      </c>
      <c r="D1881" s="458">
        <f>IF(ISNUMBER(Summary!$D$17), DATE(Summary!$D$17, 1, 1) + INT((ROW(B1843)-1)/24), DATE(2024, 1, 1) + INT((ROW(B1843)-1)/24))</f>
        <v>45368</v>
      </c>
      <c r="E1881" s="459">
        <v>0.75000000000000011</v>
      </c>
      <c r="F1881" s="780"/>
      <c r="G1881" s="780"/>
      <c r="H1881" s="460">
        <f t="shared" si="112"/>
        <v>0</v>
      </c>
      <c r="I1881" s="460">
        <f t="shared" si="113"/>
        <v>0</v>
      </c>
      <c r="J1881" s="460">
        <f t="shared" si="115"/>
        <v>0</v>
      </c>
      <c r="K1881" s="9"/>
      <c r="P1881" s="2"/>
      <c r="Q1881" s="27"/>
      <c r="R1881" s="2"/>
      <c r="S1881" s="2"/>
      <c r="T1881" s="2"/>
      <c r="U1881" s="2"/>
      <c r="V1881" s="2"/>
      <c r="W1881" s="2"/>
    </row>
    <row r="1882" spans="2:23" ht="15" customHeight="1" x14ac:dyDescent="0.35">
      <c r="B1882" s="349"/>
      <c r="C1882" s="715" t="str">
        <f t="shared" si="114"/>
        <v/>
      </c>
      <c r="D1882" s="458">
        <f>IF(ISNUMBER(Summary!$D$17), DATE(Summary!$D$17, 1, 1) + INT((ROW(B1844)-1)/24), DATE(2024, 1, 1) + INT((ROW(B1844)-1)/24))</f>
        <v>45368</v>
      </c>
      <c r="E1882" s="459">
        <v>0.79166666666666674</v>
      </c>
      <c r="F1882" s="780"/>
      <c r="G1882" s="780"/>
      <c r="H1882" s="460">
        <f t="shared" si="112"/>
        <v>0</v>
      </c>
      <c r="I1882" s="460">
        <f t="shared" si="113"/>
        <v>0</v>
      </c>
      <c r="J1882" s="460">
        <f t="shared" si="115"/>
        <v>0</v>
      </c>
      <c r="K1882" s="9"/>
      <c r="P1882" s="2"/>
      <c r="Q1882" s="27"/>
      <c r="R1882" s="2"/>
      <c r="S1882" s="2"/>
      <c r="T1882" s="2"/>
      <c r="U1882" s="2"/>
      <c r="V1882" s="2"/>
      <c r="W1882" s="2"/>
    </row>
    <row r="1883" spans="2:23" ht="15" customHeight="1" x14ac:dyDescent="0.35">
      <c r="B1883" s="349"/>
      <c r="C1883" s="715" t="str">
        <f t="shared" si="114"/>
        <v/>
      </c>
      <c r="D1883" s="458">
        <f>IF(ISNUMBER(Summary!$D$17), DATE(Summary!$D$17, 1, 1) + INT((ROW(B1845)-1)/24), DATE(2024, 1, 1) + INT((ROW(B1845)-1)/24))</f>
        <v>45368</v>
      </c>
      <c r="E1883" s="459">
        <v>0.83333333333333337</v>
      </c>
      <c r="F1883" s="780"/>
      <c r="G1883" s="780"/>
      <c r="H1883" s="460">
        <f t="shared" si="112"/>
        <v>0</v>
      </c>
      <c r="I1883" s="460">
        <f t="shared" si="113"/>
        <v>0</v>
      </c>
      <c r="J1883" s="460">
        <f t="shared" si="115"/>
        <v>0</v>
      </c>
      <c r="K1883" s="9"/>
      <c r="P1883" s="2"/>
      <c r="Q1883" s="27"/>
      <c r="R1883" s="2"/>
      <c r="S1883" s="2"/>
      <c r="T1883" s="2"/>
      <c r="U1883" s="2"/>
      <c r="V1883" s="2"/>
      <c r="W1883" s="2"/>
    </row>
    <row r="1884" spans="2:23" ht="15" customHeight="1" x14ac:dyDescent="0.35">
      <c r="B1884" s="349"/>
      <c r="C1884" s="715" t="str">
        <f t="shared" si="114"/>
        <v/>
      </c>
      <c r="D1884" s="458">
        <f>IF(ISNUMBER(Summary!$D$17), DATE(Summary!$D$17, 1, 1) + INT((ROW(B1846)-1)/24), DATE(2024, 1, 1) + INT((ROW(B1846)-1)/24))</f>
        <v>45368</v>
      </c>
      <c r="E1884" s="459">
        <v>0.87500000000000011</v>
      </c>
      <c r="F1884" s="780"/>
      <c r="G1884" s="780"/>
      <c r="H1884" s="460">
        <f t="shared" si="112"/>
        <v>0</v>
      </c>
      <c r="I1884" s="460">
        <f t="shared" si="113"/>
        <v>0</v>
      </c>
      <c r="J1884" s="460">
        <f t="shared" si="115"/>
        <v>0</v>
      </c>
      <c r="K1884" s="9"/>
      <c r="P1884" s="2"/>
      <c r="Q1884" s="27"/>
      <c r="R1884" s="2"/>
      <c r="S1884" s="2"/>
      <c r="T1884" s="2"/>
      <c r="U1884" s="2"/>
      <c r="V1884" s="2"/>
      <c r="W1884" s="2"/>
    </row>
    <row r="1885" spans="2:23" ht="15" customHeight="1" x14ac:dyDescent="0.35">
      <c r="B1885" s="349"/>
      <c r="C1885" s="715" t="str">
        <f t="shared" si="114"/>
        <v/>
      </c>
      <c r="D1885" s="458">
        <f>IF(ISNUMBER(Summary!$D$17), DATE(Summary!$D$17, 1, 1) + INT((ROW(B1847)-1)/24), DATE(2024, 1, 1) + INT((ROW(B1847)-1)/24))</f>
        <v>45368</v>
      </c>
      <c r="E1885" s="459">
        <v>0.91666666666666674</v>
      </c>
      <c r="F1885" s="780"/>
      <c r="G1885" s="780"/>
      <c r="H1885" s="460">
        <f t="shared" si="112"/>
        <v>0</v>
      </c>
      <c r="I1885" s="460">
        <f t="shared" si="113"/>
        <v>0</v>
      </c>
      <c r="J1885" s="460">
        <f t="shared" si="115"/>
        <v>0</v>
      </c>
      <c r="K1885" s="9"/>
      <c r="P1885" s="2"/>
      <c r="Q1885" s="27"/>
      <c r="R1885" s="2"/>
      <c r="S1885" s="2"/>
      <c r="T1885" s="2"/>
      <c r="U1885" s="2"/>
      <c r="V1885" s="2"/>
      <c r="W1885" s="2"/>
    </row>
    <row r="1886" spans="2:23" ht="15" customHeight="1" x14ac:dyDescent="0.35">
      <c r="B1886" s="349"/>
      <c r="C1886" s="715" t="str">
        <f t="shared" si="114"/>
        <v/>
      </c>
      <c r="D1886" s="458">
        <f>IF(ISNUMBER(Summary!$D$17), DATE(Summary!$D$17, 1, 1) + INT((ROW(B1848)-1)/24), DATE(2024, 1, 1) + INT((ROW(B1848)-1)/24))</f>
        <v>45368</v>
      </c>
      <c r="E1886" s="459">
        <v>0.95833333333333337</v>
      </c>
      <c r="F1886" s="780"/>
      <c r="G1886" s="780"/>
      <c r="H1886" s="460">
        <f t="shared" si="112"/>
        <v>0</v>
      </c>
      <c r="I1886" s="460">
        <f t="shared" si="113"/>
        <v>0</v>
      </c>
      <c r="J1886" s="460">
        <f t="shared" si="115"/>
        <v>0</v>
      </c>
      <c r="K1886" s="9"/>
      <c r="P1886" s="2"/>
      <c r="Q1886" s="27"/>
      <c r="R1886" s="2"/>
      <c r="S1886" s="2"/>
      <c r="T1886" s="2"/>
      <c r="U1886" s="2"/>
      <c r="V1886" s="2"/>
      <c r="W1886" s="2"/>
    </row>
    <row r="1887" spans="2:23" ht="15" customHeight="1" x14ac:dyDescent="0.35">
      <c r="B1887" s="457"/>
      <c r="C1887" s="715">
        <f t="shared" si="114"/>
        <v>45369</v>
      </c>
      <c r="D1887" s="458">
        <f>IF(ISNUMBER(Summary!$D$17), DATE(Summary!$D$17, 1, 1) + INT((ROW(B1849)-1)/24), DATE(2024, 1, 1) + INT((ROW(B1849)-1)/24))</f>
        <v>45369</v>
      </c>
      <c r="E1887" s="459">
        <v>3.1225022567582528E-17</v>
      </c>
      <c r="F1887" s="780"/>
      <c r="G1887" s="780"/>
      <c r="H1887" s="460">
        <f t="shared" si="112"/>
        <v>0</v>
      </c>
      <c r="I1887" s="460">
        <f t="shared" si="113"/>
        <v>0</v>
      </c>
      <c r="J1887" s="460">
        <f t="shared" si="115"/>
        <v>0</v>
      </c>
      <c r="K1887" s="9"/>
      <c r="P1887" s="2"/>
      <c r="Q1887" s="27"/>
      <c r="R1887" s="2"/>
      <c r="S1887" s="2"/>
      <c r="T1887" s="2"/>
      <c r="U1887" s="2"/>
      <c r="V1887" s="2"/>
      <c r="W1887" s="2"/>
    </row>
    <row r="1888" spans="2:23" ht="15" customHeight="1" x14ac:dyDescent="0.35">
      <c r="B1888" s="349"/>
      <c r="C1888" s="715" t="str">
        <f t="shared" si="114"/>
        <v/>
      </c>
      <c r="D1888" s="458">
        <f>IF(ISNUMBER(Summary!$D$17), DATE(Summary!$D$17, 1, 1) + INT((ROW(B1850)-1)/24), DATE(2024, 1, 1) + INT((ROW(B1850)-1)/24))</f>
        <v>45369</v>
      </c>
      <c r="E1888" s="459">
        <v>4.1666666666666699E-2</v>
      </c>
      <c r="F1888" s="780"/>
      <c r="G1888" s="780"/>
      <c r="H1888" s="460">
        <f t="shared" si="112"/>
        <v>0</v>
      </c>
      <c r="I1888" s="460">
        <f t="shared" si="113"/>
        <v>0</v>
      </c>
      <c r="J1888" s="460">
        <f t="shared" si="115"/>
        <v>0</v>
      </c>
      <c r="K1888" s="9"/>
      <c r="P1888" s="2"/>
      <c r="Q1888" s="27"/>
      <c r="R1888" s="2"/>
      <c r="S1888" s="2"/>
      <c r="T1888" s="2"/>
      <c r="U1888" s="2"/>
      <c r="V1888" s="2"/>
      <c r="W1888" s="2"/>
    </row>
    <row r="1889" spans="2:23" ht="15" customHeight="1" x14ac:dyDescent="0.35">
      <c r="B1889" s="349"/>
      <c r="C1889" s="715" t="str">
        <f t="shared" si="114"/>
        <v/>
      </c>
      <c r="D1889" s="458">
        <f>IF(ISNUMBER(Summary!$D$17), DATE(Summary!$D$17, 1, 1) + INT((ROW(B1851)-1)/24), DATE(2024, 1, 1) + INT((ROW(B1851)-1)/24))</f>
        <v>45369</v>
      </c>
      <c r="E1889" s="459">
        <v>8.333333333333337E-2</v>
      </c>
      <c r="F1889" s="780"/>
      <c r="G1889" s="780"/>
      <c r="H1889" s="460">
        <f t="shared" si="112"/>
        <v>0</v>
      </c>
      <c r="I1889" s="460">
        <f t="shared" si="113"/>
        <v>0</v>
      </c>
      <c r="J1889" s="460">
        <f t="shared" si="115"/>
        <v>0</v>
      </c>
      <c r="K1889" s="9"/>
      <c r="P1889" s="2"/>
      <c r="Q1889" s="27"/>
      <c r="R1889" s="2"/>
      <c r="S1889" s="2"/>
      <c r="T1889" s="2"/>
      <c r="U1889" s="2"/>
      <c r="V1889" s="2"/>
      <c r="W1889" s="2"/>
    </row>
    <row r="1890" spans="2:23" ht="15" customHeight="1" x14ac:dyDescent="0.35">
      <c r="B1890" s="349"/>
      <c r="C1890" s="715" t="str">
        <f t="shared" si="114"/>
        <v/>
      </c>
      <c r="D1890" s="458">
        <f>IF(ISNUMBER(Summary!$D$17), DATE(Summary!$D$17, 1, 1) + INT((ROW(B1852)-1)/24), DATE(2024, 1, 1) + INT((ROW(B1852)-1)/24))</f>
        <v>45369</v>
      </c>
      <c r="E1890" s="459">
        <v>0.12500000000000006</v>
      </c>
      <c r="F1890" s="780"/>
      <c r="G1890" s="780"/>
      <c r="H1890" s="460">
        <f t="shared" si="112"/>
        <v>0</v>
      </c>
      <c r="I1890" s="460">
        <f t="shared" si="113"/>
        <v>0</v>
      </c>
      <c r="J1890" s="460">
        <f t="shared" si="115"/>
        <v>0</v>
      </c>
      <c r="K1890" s="9"/>
      <c r="P1890" s="2"/>
      <c r="Q1890" s="27"/>
      <c r="R1890" s="2"/>
      <c r="S1890" s="2"/>
      <c r="T1890" s="2"/>
      <c r="U1890" s="2"/>
      <c r="V1890" s="2"/>
      <c r="W1890" s="2"/>
    </row>
    <row r="1891" spans="2:23" ht="15" customHeight="1" x14ac:dyDescent="0.35">
      <c r="B1891" s="349"/>
      <c r="C1891" s="715" t="str">
        <f t="shared" si="114"/>
        <v/>
      </c>
      <c r="D1891" s="458">
        <f>IF(ISNUMBER(Summary!$D$17), DATE(Summary!$D$17, 1, 1) + INT((ROW(B1853)-1)/24), DATE(2024, 1, 1) + INT((ROW(B1853)-1)/24))</f>
        <v>45369</v>
      </c>
      <c r="E1891" s="459">
        <v>0.16666666666666669</v>
      </c>
      <c r="F1891" s="780"/>
      <c r="G1891" s="780"/>
      <c r="H1891" s="460">
        <f t="shared" si="112"/>
        <v>0</v>
      </c>
      <c r="I1891" s="460">
        <f t="shared" si="113"/>
        <v>0</v>
      </c>
      <c r="J1891" s="460">
        <f t="shared" si="115"/>
        <v>0</v>
      </c>
      <c r="K1891" s="9"/>
      <c r="P1891" s="2"/>
      <c r="Q1891" s="27"/>
      <c r="R1891" s="2"/>
      <c r="S1891" s="2"/>
      <c r="T1891" s="2"/>
      <c r="U1891" s="2"/>
      <c r="V1891" s="2"/>
      <c r="W1891" s="2"/>
    </row>
    <row r="1892" spans="2:23" ht="15" customHeight="1" x14ac:dyDescent="0.35">
      <c r="B1892" s="349"/>
      <c r="C1892" s="715" t="str">
        <f t="shared" si="114"/>
        <v/>
      </c>
      <c r="D1892" s="458">
        <f>IF(ISNUMBER(Summary!$D$17), DATE(Summary!$D$17, 1, 1) + INT((ROW(B1854)-1)/24), DATE(2024, 1, 1) + INT((ROW(B1854)-1)/24))</f>
        <v>45369</v>
      </c>
      <c r="E1892" s="459">
        <v>0.20833333333333337</v>
      </c>
      <c r="F1892" s="780"/>
      <c r="G1892" s="780"/>
      <c r="H1892" s="460">
        <f t="shared" si="112"/>
        <v>0</v>
      </c>
      <c r="I1892" s="460">
        <f t="shared" si="113"/>
        <v>0</v>
      </c>
      <c r="J1892" s="460">
        <f t="shared" si="115"/>
        <v>0</v>
      </c>
      <c r="K1892" s="9"/>
      <c r="P1892" s="2"/>
      <c r="Q1892" s="27"/>
      <c r="R1892" s="2"/>
      <c r="S1892" s="2"/>
      <c r="T1892" s="2"/>
      <c r="U1892" s="2"/>
      <c r="V1892" s="2"/>
      <c r="W1892" s="2"/>
    </row>
    <row r="1893" spans="2:23" ht="15" customHeight="1" x14ac:dyDescent="0.35">
      <c r="B1893" s="349"/>
      <c r="C1893" s="715" t="str">
        <f t="shared" si="114"/>
        <v/>
      </c>
      <c r="D1893" s="458">
        <f>IF(ISNUMBER(Summary!$D$17), DATE(Summary!$D$17, 1, 1) + INT((ROW(B1855)-1)/24), DATE(2024, 1, 1) + INT((ROW(B1855)-1)/24))</f>
        <v>45369</v>
      </c>
      <c r="E1893" s="459">
        <v>0.25</v>
      </c>
      <c r="F1893" s="780"/>
      <c r="G1893" s="780"/>
      <c r="H1893" s="460">
        <f t="shared" si="112"/>
        <v>0</v>
      </c>
      <c r="I1893" s="460">
        <f t="shared" si="113"/>
        <v>0</v>
      </c>
      <c r="J1893" s="460">
        <f t="shared" si="115"/>
        <v>0</v>
      </c>
      <c r="K1893" s="9"/>
      <c r="P1893" s="2"/>
      <c r="Q1893" s="27"/>
      <c r="R1893" s="2"/>
      <c r="S1893" s="2"/>
      <c r="T1893" s="2"/>
      <c r="U1893" s="2"/>
      <c r="V1893" s="2"/>
      <c r="W1893" s="2"/>
    </row>
    <row r="1894" spans="2:23" ht="15" customHeight="1" x14ac:dyDescent="0.35">
      <c r="B1894" s="349"/>
      <c r="C1894" s="715" t="str">
        <f t="shared" si="114"/>
        <v/>
      </c>
      <c r="D1894" s="458">
        <f>IF(ISNUMBER(Summary!$D$17), DATE(Summary!$D$17, 1, 1) + INT((ROW(B1856)-1)/24), DATE(2024, 1, 1) + INT((ROW(B1856)-1)/24))</f>
        <v>45369</v>
      </c>
      <c r="E1894" s="459">
        <v>0.29166666666666669</v>
      </c>
      <c r="F1894" s="780"/>
      <c r="G1894" s="780"/>
      <c r="H1894" s="460">
        <f t="shared" si="112"/>
        <v>0</v>
      </c>
      <c r="I1894" s="460">
        <f t="shared" si="113"/>
        <v>0</v>
      </c>
      <c r="J1894" s="460">
        <f t="shared" si="115"/>
        <v>0</v>
      </c>
      <c r="K1894" s="9"/>
      <c r="P1894" s="2"/>
      <c r="Q1894" s="27"/>
      <c r="R1894" s="2"/>
      <c r="S1894" s="2"/>
      <c r="T1894" s="2"/>
      <c r="U1894" s="2"/>
      <c r="V1894" s="2"/>
      <c r="W1894" s="2"/>
    </row>
    <row r="1895" spans="2:23" ht="15" customHeight="1" x14ac:dyDescent="0.35">
      <c r="B1895" s="349"/>
      <c r="C1895" s="715" t="str">
        <f t="shared" si="114"/>
        <v/>
      </c>
      <c r="D1895" s="458">
        <f>IF(ISNUMBER(Summary!$D$17), DATE(Summary!$D$17, 1, 1) + INT((ROW(B1857)-1)/24), DATE(2024, 1, 1) + INT((ROW(B1857)-1)/24))</f>
        <v>45369</v>
      </c>
      <c r="E1895" s="459">
        <v>0.33333333333333337</v>
      </c>
      <c r="F1895" s="780"/>
      <c r="G1895" s="780"/>
      <c r="H1895" s="460">
        <f t="shared" ref="H1895:H1958" si="116">IF(G1895&gt;F1895,F1895,G1895)</f>
        <v>0</v>
      </c>
      <c r="I1895" s="460">
        <f t="shared" ref="I1895:I1958" si="117">F1895-H1895</f>
        <v>0</v>
      </c>
      <c r="J1895" s="460">
        <f t="shared" si="115"/>
        <v>0</v>
      </c>
      <c r="K1895" s="9"/>
      <c r="P1895" s="2"/>
      <c r="Q1895" s="27"/>
      <c r="R1895" s="2"/>
      <c r="S1895" s="2"/>
      <c r="T1895" s="2"/>
      <c r="U1895" s="2"/>
      <c r="V1895" s="2"/>
      <c r="W1895" s="2"/>
    </row>
    <row r="1896" spans="2:23" ht="15" customHeight="1" x14ac:dyDescent="0.35">
      <c r="B1896" s="349"/>
      <c r="C1896" s="715" t="str">
        <f t="shared" ref="C1896:C1959" si="118">IF(MOD(ROW()-ROW($E$39), 24)=0, $D1896, "")</f>
        <v/>
      </c>
      <c r="D1896" s="458">
        <f>IF(ISNUMBER(Summary!$D$17), DATE(Summary!$D$17, 1, 1) + INT((ROW(B1858)-1)/24), DATE(2024, 1, 1) + INT((ROW(B1858)-1)/24))</f>
        <v>45369</v>
      </c>
      <c r="E1896" s="459">
        <v>0.375</v>
      </c>
      <c r="F1896" s="780"/>
      <c r="G1896" s="780"/>
      <c r="H1896" s="460">
        <f t="shared" si="116"/>
        <v>0</v>
      </c>
      <c r="I1896" s="460">
        <f t="shared" si="117"/>
        <v>0</v>
      </c>
      <c r="J1896" s="460">
        <f t="shared" ref="J1896:J1959" si="119">G1896-H1896</f>
        <v>0</v>
      </c>
      <c r="K1896" s="9"/>
      <c r="P1896" s="2"/>
      <c r="Q1896" s="27"/>
      <c r="R1896" s="2"/>
      <c r="S1896" s="2"/>
      <c r="T1896" s="2"/>
      <c r="U1896" s="2"/>
      <c r="V1896" s="2"/>
      <c r="W1896" s="2"/>
    </row>
    <row r="1897" spans="2:23" ht="15" customHeight="1" x14ac:dyDescent="0.35">
      <c r="B1897" s="349"/>
      <c r="C1897" s="715" t="str">
        <f t="shared" si="118"/>
        <v/>
      </c>
      <c r="D1897" s="458">
        <f>IF(ISNUMBER(Summary!$D$17), DATE(Summary!$D$17, 1, 1) + INT((ROW(B1859)-1)/24), DATE(2024, 1, 1) + INT((ROW(B1859)-1)/24))</f>
        <v>45369</v>
      </c>
      <c r="E1897" s="459">
        <v>0.41666666666666669</v>
      </c>
      <c r="F1897" s="780"/>
      <c r="G1897" s="780"/>
      <c r="H1897" s="460">
        <f t="shared" si="116"/>
        <v>0</v>
      </c>
      <c r="I1897" s="460">
        <f t="shared" si="117"/>
        <v>0</v>
      </c>
      <c r="J1897" s="460">
        <f t="shared" si="119"/>
        <v>0</v>
      </c>
      <c r="K1897" s="9"/>
      <c r="P1897" s="2"/>
      <c r="Q1897" s="27"/>
      <c r="R1897" s="2"/>
      <c r="S1897" s="2"/>
      <c r="T1897" s="2"/>
      <c r="U1897" s="2"/>
      <c r="V1897" s="2"/>
      <c r="W1897" s="2"/>
    </row>
    <row r="1898" spans="2:23" ht="15" customHeight="1" x14ac:dyDescent="0.35">
      <c r="B1898" s="349"/>
      <c r="C1898" s="715" t="str">
        <f t="shared" si="118"/>
        <v/>
      </c>
      <c r="D1898" s="458">
        <f>IF(ISNUMBER(Summary!$D$17), DATE(Summary!$D$17, 1, 1) + INT((ROW(B1860)-1)/24), DATE(2024, 1, 1) + INT((ROW(B1860)-1)/24))</f>
        <v>45369</v>
      </c>
      <c r="E1898" s="459">
        <v>0.45833333333333337</v>
      </c>
      <c r="F1898" s="780"/>
      <c r="G1898" s="780"/>
      <c r="H1898" s="460">
        <f t="shared" si="116"/>
        <v>0</v>
      </c>
      <c r="I1898" s="460">
        <f t="shared" si="117"/>
        <v>0</v>
      </c>
      <c r="J1898" s="460">
        <f t="shared" si="119"/>
        <v>0</v>
      </c>
      <c r="K1898" s="9"/>
      <c r="P1898" s="2"/>
      <c r="Q1898" s="27"/>
      <c r="R1898" s="2"/>
      <c r="S1898" s="2"/>
      <c r="T1898" s="2"/>
      <c r="U1898" s="2"/>
      <c r="V1898" s="2"/>
      <c r="W1898" s="2"/>
    </row>
    <row r="1899" spans="2:23" ht="15" customHeight="1" x14ac:dyDescent="0.35">
      <c r="B1899" s="349"/>
      <c r="C1899" s="715" t="str">
        <f t="shared" si="118"/>
        <v/>
      </c>
      <c r="D1899" s="458">
        <f>IF(ISNUMBER(Summary!$D$17), DATE(Summary!$D$17, 1, 1) + INT((ROW(B1861)-1)/24), DATE(2024, 1, 1) + INT((ROW(B1861)-1)/24))</f>
        <v>45369</v>
      </c>
      <c r="E1899" s="459">
        <v>0.50000000000000011</v>
      </c>
      <c r="F1899" s="780"/>
      <c r="G1899" s="780"/>
      <c r="H1899" s="460">
        <f t="shared" si="116"/>
        <v>0</v>
      </c>
      <c r="I1899" s="460">
        <f t="shared" si="117"/>
        <v>0</v>
      </c>
      <c r="J1899" s="460">
        <f t="shared" si="119"/>
        <v>0</v>
      </c>
      <c r="K1899" s="9"/>
      <c r="P1899" s="2"/>
      <c r="Q1899" s="27"/>
      <c r="R1899" s="2"/>
      <c r="S1899" s="2"/>
      <c r="T1899" s="2"/>
      <c r="U1899" s="2"/>
      <c r="V1899" s="2"/>
      <c r="W1899" s="2"/>
    </row>
    <row r="1900" spans="2:23" ht="15" customHeight="1" x14ac:dyDescent="0.35">
      <c r="B1900" s="349"/>
      <c r="C1900" s="715" t="str">
        <f t="shared" si="118"/>
        <v/>
      </c>
      <c r="D1900" s="458">
        <f>IF(ISNUMBER(Summary!$D$17), DATE(Summary!$D$17, 1, 1) + INT((ROW(B1862)-1)/24), DATE(2024, 1, 1) + INT((ROW(B1862)-1)/24))</f>
        <v>45369</v>
      </c>
      <c r="E1900" s="459">
        <v>0.54166666666666674</v>
      </c>
      <c r="F1900" s="780"/>
      <c r="G1900" s="780"/>
      <c r="H1900" s="460">
        <f t="shared" si="116"/>
        <v>0</v>
      </c>
      <c r="I1900" s="460">
        <f t="shared" si="117"/>
        <v>0</v>
      </c>
      <c r="J1900" s="460">
        <f t="shared" si="119"/>
        <v>0</v>
      </c>
      <c r="K1900" s="9"/>
      <c r="P1900" s="2"/>
      <c r="Q1900" s="27"/>
      <c r="R1900" s="2"/>
      <c r="S1900" s="2"/>
      <c r="T1900" s="2"/>
      <c r="U1900" s="2"/>
      <c r="V1900" s="2"/>
      <c r="W1900" s="2"/>
    </row>
    <row r="1901" spans="2:23" ht="15" customHeight="1" x14ac:dyDescent="0.35">
      <c r="B1901" s="349"/>
      <c r="C1901" s="715" t="str">
        <f t="shared" si="118"/>
        <v/>
      </c>
      <c r="D1901" s="458">
        <f>IF(ISNUMBER(Summary!$D$17), DATE(Summary!$D$17, 1, 1) + INT((ROW(B1863)-1)/24), DATE(2024, 1, 1) + INT((ROW(B1863)-1)/24))</f>
        <v>45369</v>
      </c>
      <c r="E1901" s="459">
        <v>0.58333333333333337</v>
      </c>
      <c r="F1901" s="780"/>
      <c r="G1901" s="780"/>
      <c r="H1901" s="460">
        <f t="shared" si="116"/>
        <v>0</v>
      </c>
      <c r="I1901" s="460">
        <f t="shared" si="117"/>
        <v>0</v>
      </c>
      <c r="J1901" s="460">
        <f t="shared" si="119"/>
        <v>0</v>
      </c>
      <c r="K1901" s="9"/>
      <c r="P1901" s="2"/>
      <c r="Q1901" s="27"/>
      <c r="R1901" s="2"/>
      <c r="S1901" s="2"/>
      <c r="T1901" s="2"/>
      <c r="U1901" s="2"/>
      <c r="V1901" s="2"/>
      <c r="W1901" s="2"/>
    </row>
    <row r="1902" spans="2:23" ht="15" customHeight="1" x14ac:dyDescent="0.35">
      <c r="B1902" s="349"/>
      <c r="C1902" s="715" t="str">
        <f t="shared" si="118"/>
        <v/>
      </c>
      <c r="D1902" s="458">
        <f>IF(ISNUMBER(Summary!$D$17), DATE(Summary!$D$17, 1, 1) + INT((ROW(B1864)-1)/24), DATE(2024, 1, 1) + INT((ROW(B1864)-1)/24))</f>
        <v>45369</v>
      </c>
      <c r="E1902" s="459">
        <v>0.62500000000000011</v>
      </c>
      <c r="F1902" s="780"/>
      <c r="G1902" s="780"/>
      <c r="H1902" s="460">
        <f t="shared" si="116"/>
        <v>0</v>
      </c>
      <c r="I1902" s="460">
        <f t="shared" si="117"/>
        <v>0</v>
      </c>
      <c r="J1902" s="460">
        <f t="shared" si="119"/>
        <v>0</v>
      </c>
      <c r="K1902" s="9"/>
      <c r="P1902" s="2"/>
      <c r="Q1902" s="27"/>
      <c r="R1902" s="2"/>
      <c r="S1902" s="2"/>
      <c r="T1902" s="2"/>
      <c r="U1902" s="2"/>
      <c r="V1902" s="2"/>
      <c r="W1902" s="2"/>
    </row>
    <row r="1903" spans="2:23" ht="15" customHeight="1" x14ac:dyDescent="0.35">
      <c r="B1903" s="349"/>
      <c r="C1903" s="715" t="str">
        <f t="shared" si="118"/>
        <v/>
      </c>
      <c r="D1903" s="458">
        <f>IF(ISNUMBER(Summary!$D$17), DATE(Summary!$D$17, 1, 1) + INT((ROW(B1865)-1)/24), DATE(2024, 1, 1) + INT((ROW(B1865)-1)/24))</f>
        <v>45369</v>
      </c>
      <c r="E1903" s="459">
        <v>0.66666666666666674</v>
      </c>
      <c r="F1903" s="780"/>
      <c r="G1903" s="780"/>
      <c r="H1903" s="460">
        <f t="shared" si="116"/>
        <v>0</v>
      </c>
      <c r="I1903" s="460">
        <f t="shared" si="117"/>
        <v>0</v>
      </c>
      <c r="J1903" s="460">
        <f t="shared" si="119"/>
        <v>0</v>
      </c>
      <c r="K1903" s="9"/>
      <c r="P1903" s="2"/>
      <c r="Q1903" s="27"/>
      <c r="R1903" s="2"/>
      <c r="S1903" s="2"/>
      <c r="T1903" s="2"/>
      <c r="U1903" s="2"/>
      <c r="V1903" s="2"/>
      <c r="W1903" s="2"/>
    </row>
    <row r="1904" spans="2:23" ht="15" customHeight="1" x14ac:dyDescent="0.35">
      <c r="B1904" s="349"/>
      <c r="C1904" s="715" t="str">
        <f t="shared" si="118"/>
        <v/>
      </c>
      <c r="D1904" s="458">
        <f>IF(ISNUMBER(Summary!$D$17), DATE(Summary!$D$17, 1, 1) + INT((ROW(B1866)-1)/24), DATE(2024, 1, 1) + INT((ROW(B1866)-1)/24))</f>
        <v>45369</v>
      </c>
      <c r="E1904" s="459">
        <v>0.70833333333333337</v>
      </c>
      <c r="F1904" s="780"/>
      <c r="G1904" s="780"/>
      <c r="H1904" s="460">
        <f t="shared" si="116"/>
        <v>0</v>
      </c>
      <c r="I1904" s="460">
        <f t="shared" si="117"/>
        <v>0</v>
      </c>
      <c r="J1904" s="460">
        <f t="shared" si="119"/>
        <v>0</v>
      </c>
      <c r="K1904" s="9"/>
      <c r="P1904" s="2"/>
      <c r="Q1904" s="27"/>
      <c r="R1904" s="2"/>
      <c r="S1904" s="2"/>
      <c r="T1904" s="2"/>
      <c r="U1904" s="2"/>
      <c r="V1904" s="2"/>
      <c r="W1904" s="2"/>
    </row>
    <row r="1905" spans="2:23" ht="15" customHeight="1" x14ac:dyDescent="0.35">
      <c r="B1905" s="349"/>
      <c r="C1905" s="715" t="str">
        <f t="shared" si="118"/>
        <v/>
      </c>
      <c r="D1905" s="458">
        <f>IF(ISNUMBER(Summary!$D$17), DATE(Summary!$D$17, 1, 1) + INT((ROW(B1867)-1)/24), DATE(2024, 1, 1) + INT((ROW(B1867)-1)/24))</f>
        <v>45369</v>
      </c>
      <c r="E1905" s="459">
        <v>0.75000000000000011</v>
      </c>
      <c r="F1905" s="780"/>
      <c r="G1905" s="780"/>
      <c r="H1905" s="460">
        <f t="shared" si="116"/>
        <v>0</v>
      </c>
      <c r="I1905" s="460">
        <f t="shared" si="117"/>
        <v>0</v>
      </c>
      <c r="J1905" s="460">
        <f t="shared" si="119"/>
        <v>0</v>
      </c>
      <c r="K1905" s="9"/>
      <c r="P1905" s="2"/>
      <c r="Q1905" s="27"/>
      <c r="R1905" s="2"/>
      <c r="S1905" s="2"/>
      <c r="T1905" s="2"/>
      <c r="U1905" s="2"/>
      <c r="V1905" s="2"/>
      <c r="W1905" s="2"/>
    </row>
    <row r="1906" spans="2:23" ht="15" customHeight="1" x14ac:dyDescent="0.35">
      <c r="B1906" s="349"/>
      <c r="C1906" s="715" t="str">
        <f t="shared" si="118"/>
        <v/>
      </c>
      <c r="D1906" s="458">
        <f>IF(ISNUMBER(Summary!$D$17), DATE(Summary!$D$17, 1, 1) + INT((ROW(B1868)-1)/24), DATE(2024, 1, 1) + INT((ROW(B1868)-1)/24))</f>
        <v>45369</v>
      </c>
      <c r="E1906" s="459">
        <v>0.79166666666666674</v>
      </c>
      <c r="F1906" s="780"/>
      <c r="G1906" s="780"/>
      <c r="H1906" s="460">
        <f t="shared" si="116"/>
        <v>0</v>
      </c>
      <c r="I1906" s="460">
        <f t="shared" si="117"/>
        <v>0</v>
      </c>
      <c r="J1906" s="460">
        <f t="shared" si="119"/>
        <v>0</v>
      </c>
      <c r="K1906" s="9"/>
      <c r="P1906" s="2"/>
      <c r="Q1906" s="27"/>
      <c r="R1906" s="2"/>
      <c r="S1906" s="2"/>
      <c r="T1906" s="2"/>
      <c r="U1906" s="2"/>
      <c r="V1906" s="2"/>
      <c r="W1906" s="2"/>
    </row>
    <row r="1907" spans="2:23" ht="15" customHeight="1" x14ac:dyDescent="0.35">
      <c r="B1907" s="349"/>
      <c r="C1907" s="715" t="str">
        <f t="shared" si="118"/>
        <v/>
      </c>
      <c r="D1907" s="458">
        <f>IF(ISNUMBER(Summary!$D$17), DATE(Summary!$D$17, 1, 1) + INT((ROW(B1869)-1)/24), DATE(2024, 1, 1) + INT((ROW(B1869)-1)/24))</f>
        <v>45369</v>
      </c>
      <c r="E1907" s="459">
        <v>0.83333333333333337</v>
      </c>
      <c r="F1907" s="780"/>
      <c r="G1907" s="780"/>
      <c r="H1907" s="460">
        <f t="shared" si="116"/>
        <v>0</v>
      </c>
      <c r="I1907" s="460">
        <f t="shared" si="117"/>
        <v>0</v>
      </c>
      <c r="J1907" s="460">
        <f t="shared" si="119"/>
        <v>0</v>
      </c>
      <c r="K1907" s="9"/>
      <c r="P1907" s="2"/>
      <c r="Q1907" s="27"/>
      <c r="R1907" s="2"/>
      <c r="S1907" s="2"/>
      <c r="T1907" s="2"/>
      <c r="U1907" s="2"/>
      <c r="V1907" s="2"/>
      <c r="W1907" s="2"/>
    </row>
    <row r="1908" spans="2:23" ht="15" customHeight="1" x14ac:dyDescent="0.35">
      <c r="B1908" s="349"/>
      <c r="C1908" s="715" t="str">
        <f t="shared" si="118"/>
        <v/>
      </c>
      <c r="D1908" s="458">
        <f>IF(ISNUMBER(Summary!$D$17), DATE(Summary!$D$17, 1, 1) + INT((ROW(B1870)-1)/24), DATE(2024, 1, 1) + INT((ROW(B1870)-1)/24))</f>
        <v>45369</v>
      </c>
      <c r="E1908" s="459">
        <v>0.87500000000000011</v>
      </c>
      <c r="F1908" s="780"/>
      <c r="G1908" s="780"/>
      <c r="H1908" s="460">
        <f t="shared" si="116"/>
        <v>0</v>
      </c>
      <c r="I1908" s="460">
        <f t="shared" si="117"/>
        <v>0</v>
      </c>
      <c r="J1908" s="460">
        <f t="shared" si="119"/>
        <v>0</v>
      </c>
      <c r="K1908" s="9"/>
      <c r="P1908" s="2"/>
      <c r="Q1908" s="27"/>
      <c r="R1908" s="2"/>
      <c r="S1908" s="2"/>
      <c r="T1908" s="2"/>
      <c r="U1908" s="2"/>
      <c r="V1908" s="2"/>
      <c r="W1908" s="2"/>
    </row>
    <row r="1909" spans="2:23" ht="15" customHeight="1" x14ac:dyDescent="0.35">
      <c r="B1909" s="349"/>
      <c r="C1909" s="715" t="str">
        <f t="shared" si="118"/>
        <v/>
      </c>
      <c r="D1909" s="458">
        <f>IF(ISNUMBER(Summary!$D$17), DATE(Summary!$D$17, 1, 1) + INT((ROW(B1871)-1)/24), DATE(2024, 1, 1) + INT((ROW(B1871)-1)/24))</f>
        <v>45369</v>
      </c>
      <c r="E1909" s="459">
        <v>0.91666666666666674</v>
      </c>
      <c r="F1909" s="780"/>
      <c r="G1909" s="780"/>
      <c r="H1909" s="460">
        <f t="shared" si="116"/>
        <v>0</v>
      </c>
      <c r="I1909" s="460">
        <f t="shared" si="117"/>
        <v>0</v>
      </c>
      <c r="J1909" s="460">
        <f t="shared" si="119"/>
        <v>0</v>
      </c>
      <c r="K1909" s="9"/>
      <c r="P1909" s="2"/>
      <c r="Q1909" s="27"/>
      <c r="R1909" s="2"/>
      <c r="S1909" s="2"/>
      <c r="T1909" s="2"/>
      <c r="U1909" s="2"/>
      <c r="V1909" s="2"/>
      <c r="W1909" s="2"/>
    </row>
    <row r="1910" spans="2:23" ht="15" customHeight="1" x14ac:dyDescent="0.35">
      <c r="B1910" s="349"/>
      <c r="C1910" s="715" t="str">
        <f t="shared" si="118"/>
        <v/>
      </c>
      <c r="D1910" s="458">
        <f>IF(ISNUMBER(Summary!$D$17), DATE(Summary!$D$17, 1, 1) + INT((ROW(B1872)-1)/24), DATE(2024, 1, 1) + INT((ROW(B1872)-1)/24))</f>
        <v>45369</v>
      </c>
      <c r="E1910" s="459">
        <v>0.95833333333333337</v>
      </c>
      <c r="F1910" s="780"/>
      <c r="G1910" s="780"/>
      <c r="H1910" s="460">
        <f t="shared" si="116"/>
        <v>0</v>
      </c>
      <c r="I1910" s="460">
        <f t="shared" si="117"/>
        <v>0</v>
      </c>
      <c r="J1910" s="460">
        <f t="shared" si="119"/>
        <v>0</v>
      </c>
      <c r="K1910" s="9"/>
      <c r="P1910" s="2"/>
      <c r="Q1910" s="27"/>
      <c r="R1910" s="2"/>
      <c r="S1910" s="2"/>
      <c r="T1910" s="2"/>
      <c r="U1910" s="2"/>
      <c r="V1910" s="2"/>
      <c r="W1910" s="2"/>
    </row>
    <row r="1911" spans="2:23" ht="15" customHeight="1" x14ac:dyDescent="0.35">
      <c r="B1911" s="457"/>
      <c r="C1911" s="715">
        <f t="shared" si="118"/>
        <v>45370</v>
      </c>
      <c r="D1911" s="458">
        <f>IF(ISNUMBER(Summary!$D$17), DATE(Summary!$D$17, 1, 1) + INT((ROW(B1873)-1)/24), DATE(2024, 1, 1) + INT((ROW(B1873)-1)/24))</f>
        <v>45370</v>
      </c>
      <c r="E1911" s="459">
        <v>3.1225022567582528E-17</v>
      </c>
      <c r="F1911" s="780"/>
      <c r="G1911" s="780"/>
      <c r="H1911" s="460">
        <f t="shared" si="116"/>
        <v>0</v>
      </c>
      <c r="I1911" s="460">
        <f t="shared" si="117"/>
        <v>0</v>
      </c>
      <c r="J1911" s="460">
        <f t="shared" si="119"/>
        <v>0</v>
      </c>
      <c r="K1911" s="9"/>
      <c r="P1911" s="2"/>
      <c r="Q1911" s="27"/>
      <c r="R1911" s="2"/>
      <c r="S1911" s="2"/>
      <c r="T1911" s="2"/>
      <c r="U1911" s="2"/>
      <c r="V1911" s="2"/>
      <c r="W1911" s="2"/>
    </row>
    <row r="1912" spans="2:23" ht="15" customHeight="1" x14ac:dyDescent="0.35">
      <c r="B1912" s="349"/>
      <c r="C1912" s="715" t="str">
        <f t="shared" si="118"/>
        <v/>
      </c>
      <c r="D1912" s="458">
        <f>IF(ISNUMBER(Summary!$D$17), DATE(Summary!$D$17, 1, 1) + INT((ROW(B1874)-1)/24), DATE(2024, 1, 1) + INT((ROW(B1874)-1)/24))</f>
        <v>45370</v>
      </c>
      <c r="E1912" s="459">
        <v>4.1666666666666699E-2</v>
      </c>
      <c r="F1912" s="780"/>
      <c r="G1912" s="780"/>
      <c r="H1912" s="460">
        <f t="shared" si="116"/>
        <v>0</v>
      </c>
      <c r="I1912" s="460">
        <f t="shared" si="117"/>
        <v>0</v>
      </c>
      <c r="J1912" s="460">
        <f t="shared" si="119"/>
        <v>0</v>
      </c>
      <c r="K1912" s="9"/>
      <c r="P1912" s="2"/>
      <c r="Q1912" s="27"/>
      <c r="R1912" s="2"/>
      <c r="S1912" s="2"/>
      <c r="T1912" s="2"/>
      <c r="U1912" s="2"/>
      <c r="V1912" s="2"/>
      <c r="W1912" s="2"/>
    </row>
    <row r="1913" spans="2:23" ht="15" customHeight="1" x14ac:dyDescent="0.35">
      <c r="B1913" s="349"/>
      <c r="C1913" s="715" t="str">
        <f t="shared" si="118"/>
        <v/>
      </c>
      <c r="D1913" s="458">
        <f>IF(ISNUMBER(Summary!$D$17), DATE(Summary!$D$17, 1, 1) + INT((ROW(B1875)-1)/24), DATE(2024, 1, 1) + INT((ROW(B1875)-1)/24))</f>
        <v>45370</v>
      </c>
      <c r="E1913" s="459">
        <v>8.333333333333337E-2</v>
      </c>
      <c r="F1913" s="780"/>
      <c r="G1913" s="780"/>
      <c r="H1913" s="460">
        <f t="shared" si="116"/>
        <v>0</v>
      </c>
      <c r="I1913" s="460">
        <f t="shared" si="117"/>
        <v>0</v>
      </c>
      <c r="J1913" s="460">
        <f t="shared" si="119"/>
        <v>0</v>
      </c>
      <c r="K1913" s="9"/>
      <c r="P1913" s="2"/>
      <c r="Q1913" s="27"/>
      <c r="R1913" s="2"/>
      <c r="S1913" s="2"/>
      <c r="T1913" s="2"/>
      <c r="U1913" s="2"/>
      <c r="V1913" s="2"/>
      <c r="W1913" s="2"/>
    </row>
    <row r="1914" spans="2:23" ht="15" customHeight="1" x14ac:dyDescent="0.35">
      <c r="B1914" s="349"/>
      <c r="C1914" s="715" t="str">
        <f t="shared" si="118"/>
        <v/>
      </c>
      <c r="D1914" s="458">
        <f>IF(ISNUMBER(Summary!$D$17), DATE(Summary!$D$17, 1, 1) + INT((ROW(B1876)-1)/24), DATE(2024, 1, 1) + INT((ROW(B1876)-1)/24))</f>
        <v>45370</v>
      </c>
      <c r="E1914" s="459">
        <v>0.12500000000000006</v>
      </c>
      <c r="F1914" s="780"/>
      <c r="G1914" s="780"/>
      <c r="H1914" s="460">
        <f t="shared" si="116"/>
        <v>0</v>
      </c>
      <c r="I1914" s="460">
        <f t="shared" si="117"/>
        <v>0</v>
      </c>
      <c r="J1914" s="460">
        <f t="shared" si="119"/>
        <v>0</v>
      </c>
      <c r="K1914" s="9"/>
      <c r="P1914" s="2"/>
      <c r="Q1914" s="27"/>
      <c r="R1914" s="2"/>
      <c r="S1914" s="2"/>
      <c r="T1914" s="2"/>
      <c r="U1914" s="2"/>
      <c r="V1914" s="2"/>
      <c r="W1914" s="2"/>
    </row>
    <row r="1915" spans="2:23" ht="15" customHeight="1" x14ac:dyDescent="0.35">
      <c r="B1915" s="349"/>
      <c r="C1915" s="715" t="str">
        <f t="shared" si="118"/>
        <v/>
      </c>
      <c r="D1915" s="458">
        <f>IF(ISNUMBER(Summary!$D$17), DATE(Summary!$D$17, 1, 1) + INT((ROW(B1877)-1)/24), DATE(2024, 1, 1) + INT((ROW(B1877)-1)/24))</f>
        <v>45370</v>
      </c>
      <c r="E1915" s="459">
        <v>0.16666666666666669</v>
      </c>
      <c r="F1915" s="780"/>
      <c r="G1915" s="780"/>
      <c r="H1915" s="460">
        <f t="shared" si="116"/>
        <v>0</v>
      </c>
      <c r="I1915" s="460">
        <f t="shared" si="117"/>
        <v>0</v>
      </c>
      <c r="J1915" s="460">
        <f t="shared" si="119"/>
        <v>0</v>
      </c>
      <c r="K1915" s="9"/>
      <c r="P1915" s="2"/>
      <c r="Q1915" s="27"/>
      <c r="R1915" s="2"/>
      <c r="S1915" s="2"/>
      <c r="T1915" s="2"/>
      <c r="U1915" s="2"/>
      <c r="V1915" s="2"/>
      <c r="W1915" s="2"/>
    </row>
    <row r="1916" spans="2:23" ht="15" customHeight="1" x14ac:dyDescent="0.35">
      <c r="B1916" s="349"/>
      <c r="C1916" s="715" t="str">
        <f t="shared" si="118"/>
        <v/>
      </c>
      <c r="D1916" s="458">
        <f>IF(ISNUMBER(Summary!$D$17), DATE(Summary!$D$17, 1, 1) + INT((ROW(B1878)-1)/24), DATE(2024, 1, 1) + INT((ROW(B1878)-1)/24))</f>
        <v>45370</v>
      </c>
      <c r="E1916" s="459">
        <v>0.20833333333333337</v>
      </c>
      <c r="F1916" s="780"/>
      <c r="G1916" s="780"/>
      <c r="H1916" s="460">
        <f t="shared" si="116"/>
        <v>0</v>
      </c>
      <c r="I1916" s="460">
        <f t="shared" si="117"/>
        <v>0</v>
      </c>
      <c r="J1916" s="460">
        <f t="shared" si="119"/>
        <v>0</v>
      </c>
      <c r="K1916" s="9"/>
      <c r="P1916" s="2"/>
      <c r="Q1916" s="27"/>
      <c r="R1916" s="2"/>
      <c r="S1916" s="2"/>
      <c r="T1916" s="2"/>
      <c r="U1916" s="2"/>
      <c r="V1916" s="2"/>
      <c r="W1916" s="2"/>
    </row>
    <row r="1917" spans="2:23" ht="15" customHeight="1" x14ac:dyDescent="0.35">
      <c r="B1917" s="349"/>
      <c r="C1917" s="715" t="str">
        <f t="shared" si="118"/>
        <v/>
      </c>
      <c r="D1917" s="458">
        <f>IF(ISNUMBER(Summary!$D$17), DATE(Summary!$D$17, 1, 1) + INT((ROW(B1879)-1)/24), DATE(2024, 1, 1) + INT((ROW(B1879)-1)/24))</f>
        <v>45370</v>
      </c>
      <c r="E1917" s="459">
        <v>0.25</v>
      </c>
      <c r="F1917" s="780"/>
      <c r="G1917" s="780"/>
      <c r="H1917" s="460">
        <f t="shared" si="116"/>
        <v>0</v>
      </c>
      <c r="I1917" s="460">
        <f t="shared" si="117"/>
        <v>0</v>
      </c>
      <c r="J1917" s="460">
        <f t="shared" si="119"/>
        <v>0</v>
      </c>
      <c r="K1917" s="9"/>
      <c r="P1917" s="2"/>
      <c r="Q1917" s="27"/>
      <c r="R1917" s="2"/>
      <c r="S1917" s="2"/>
      <c r="T1917" s="2"/>
      <c r="U1917" s="2"/>
      <c r="V1917" s="2"/>
      <c r="W1917" s="2"/>
    </row>
    <row r="1918" spans="2:23" ht="15" customHeight="1" x14ac:dyDescent="0.35">
      <c r="B1918" s="349"/>
      <c r="C1918" s="715" t="str">
        <f t="shared" si="118"/>
        <v/>
      </c>
      <c r="D1918" s="458">
        <f>IF(ISNUMBER(Summary!$D$17), DATE(Summary!$D$17, 1, 1) + INT((ROW(B1880)-1)/24), DATE(2024, 1, 1) + INT((ROW(B1880)-1)/24))</f>
        <v>45370</v>
      </c>
      <c r="E1918" s="459">
        <v>0.29166666666666669</v>
      </c>
      <c r="F1918" s="780"/>
      <c r="G1918" s="780"/>
      <c r="H1918" s="460">
        <f t="shared" si="116"/>
        <v>0</v>
      </c>
      <c r="I1918" s="460">
        <f t="shared" si="117"/>
        <v>0</v>
      </c>
      <c r="J1918" s="460">
        <f t="shared" si="119"/>
        <v>0</v>
      </c>
      <c r="K1918" s="9"/>
      <c r="P1918" s="2"/>
      <c r="Q1918" s="27"/>
      <c r="R1918" s="2"/>
      <c r="S1918" s="2"/>
      <c r="T1918" s="2"/>
      <c r="U1918" s="2"/>
      <c r="V1918" s="2"/>
      <c r="W1918" s="2"/>
    </row>
    <row r="1919" spans="2:23" ht="15" customHeight="1" x14ac:dyDescent="0.35">
      <c r="B1919" s="349"/>
      <c r="C1919" s="715" t="str">
        <f t="shared" si="118"/>
        <v/>
      </c>
      <c r="D1919" s="458">
        <f>IF(ISNUMBER(Summary!$D$17), DATE(Summary!$D$17, 1, 1) + INT((ROW(B1881)-1)/24), DATE(2024, 1, 1) + INT((ROW(B1881)-1)/24))</f>
        <v>45370</v>
      </c>
      <c r="E1919" s="459">
        <v>0.33333333333333337</v>
      </c>
      <c r="F1919" s="780"/>
      <c r="G1919" s="780"/>
      <c r="H1919" s="460">
        <f t="shared" si="116"/>
        <v>0</v>
      </c>
      <c r="I1919" s="460">
        <f t="shared" si="117"/>
        <v>0</v>
      </c>
      <c r="J1919" s="460">
        <f t="shared" si="119"/>
        <v>0</v>
      </c>
      <c r="K1919" s="9"/>
      <c r="P1919" s="2"/>
      <c r="Q1919" s="27"/>
      <c r="R1919" s="2"/>
      <c r="S1919" s="2"/>
      <c r="T1919" s="2"/>
      <c r="U1919" s="2"/>
      <c r="V1919" s="2"/>
      <c r="W1919" s="2"/>
    </row>
    <row r="1920" spans="2:23" ht="15" customHeight="1" x14ac:dyDescent="0.35">
      <c r="B1920" s="349"/>
      <c r="C1920" s="715" t="str">
        <f t="shared" si="118"/>
        <v/>
      </c>
      <c r="D1920" s="458">
        <f>IF(ISNUMBER(Summary!$D$17), DATE(Summary!$D$17, 1, 1) + INT((ROW(B1882)-1)/24), DATE(2024, 1, 1) + INT((ROW(B1882)-1)/24))</f>
        <v>45370</v>
      </c>
      <c r="E1920" s="459">
        <v>0.375</v>
      </c>
      <c r="F1920" s="780"/>
      <c r="G1920" s="780"/>
      <c r="H1920" s="460">
        <f t="shared" si="116"/>
        <v>0</v>
      </c>
      <c r="I1920" s="460">
        <f t="shared" si="117"/>
        <v>0</v>
      </c>
      <c r="J1920" s="460">
        <f t="shared" si="119"/>
        <v>0</v>
      </c>
      <c r="K1920" s="9"/>
      <c r="P1920" s="2"/>
      <c r="Q1920" s="27"/>
      <c r="R1920" s="2"/>
      <c r="S1920" s="2"/>
      <c r="T1920" s="2"/>
      <c r="U1920" s="2"/>
      <c r="V1920" s="2"/>
      <c r="W1920" s="2"/>
    </row>
    <row r="1921" spans="2:23" ht="15" customHeight="1" x14ac:dyDescent="0.35">
      <c r="B1921" s="349"/>
      <c r="C1921" s="715" t="str">
        <f t="shared" si="118"/>
        <v/>
      </c>
      <c r="D1921" s="458">
        <f>IF(ISNUMBER(Summary!$D$17), DATE(Summary!$D$17, 1, 1) + INT((ROW(B1883)-1)/24), DATE(2024, 1, 1) + INT((ROW(B1883)-1)/24))</f>
        <v>45370</v>
      </c>
      <c r="E1921" s="459">
        <v>0.41666666666666669</v>
      </c>
      <c r="F1921" s="780"/>
      <c r="G1921" s="780"/>
      <c r="H1921" s="460">
        <f t="shared" si="116"/>
        <v>0</v>
      </c>
      <c r="I1921" s="460">
        <f t="shared" si="117"/>
        <v>0</v>
      </c>
      <c r="J1921" s="460">
        <f t="shared" si="119"/>
        <v>0</v>
      </c>
      <c r="K1921" s="9"/>
      <c r="P1921" s="2"/>
      <c r="Q1921" s="27"/>
      <c r="R1921" s="2"/>
      <c r="S1921" s="2"/>
      <c r="T1921" s="2"/>
      <c r="U1921" s="2"/>
      <c r="V1921" s="2"/>
      <c r="W1921" s="2"/>
    </row>
    <row r="1922" spans="2:23" ht="15" customHeight="1" x14ac:dyDescent="0.35">
      <c r="B1922" s="349"/>
      <c r="C1922" s="715" t="str">
        <f t="shared" si="118"/>
        <v/>
      </c>
      <c r="D1922" s="458">
        <f>IF(ISNUMBER(Summary!$D$17), DATE(Summary!$D$17, 1, 1) + INT((ROW(B1884)-1)/24), DATE(2024, 1, 1) + INT((ROW(B1884)-1)/24))</f>
        <v>45370</v>
      </c>
      <c r="E1922" s="459">
        <v>0.45833333333333337</v>
      </c>
      <c r="F1922" s="780"/>
      <c r="G1922" s="780"/>
      <c r="H1922" s="460">
        <f t="shared" si="116"/>
        <v>0</v>
      </c>
      <c r="I1922" s="460">
        <f t="shared" si="117"/>
        <v>0</v>
      </c>
      <c r="J1922" s="460">
        <f t="shared" si="119"/>
        <v>0</v>
      </c>
      <c r="K1922" s="9"/>
      <c r="P1922" s="2"/>
      <c r="Q1922" s="27"/>
      <c r="R1922" s="2"/>
      <c r="S1922" s="2"/>
      <c r="T1922" s="2"/>
      <c r="U1922" s="2"/>
      <c r="V1922" s="2"/>
      <c r="W1922" s="2"/>
    </row>
    <row r="1923" spans="2:23" ht="15" customHeight="1" x14ac:dyDescent="0.35">
      <c r="B1923" s="349"/>
      <c r="C1923" s="715" t="str">
        <f t="shared" si="118"/>
        <v/>
      </c>
      <c r="D1923" s="458">
        <f>IF(ISNUMBER(Summary!$D$17), DATE(Summary!$D$17, 1, 1) + INT((ROW(B1885)-1)/24), DATE(2024, 1, 1) + INT((ROW(B1885)-1)/24))</f>
        <v>45370</v>
      </c>
      <c r="E1923" s="459">
        <v>0.50000000000000011</v>
      </c>
      <c r="F1923" s="780"/>
      <c r="G1923" s="780"/>
      <c r="H1923" s="460">
        <f t="shared" si="116"/>
        <v>0</v>
      </c>
      <c r="I1923" s="460">
        <f t="shared" si="117"/>
        <v>0</v>
      </c>
      <c r="J1923" s="460">
        <f t="shared" si="119"/>
        <v>0</v>
      </c>
      <c r="K1923" s="9"/>
      <c r="P1923" s="2"/>
      <c r="Q1923" s="27"/>
      <c r="R1923" s="2"/>
      <c r="S1923" s="2"/>
      <c r="T1923" s="2"/>
      <c r="U1923" s="2"/>
      <c r="V1923" s="2"/>
      <c r="W1923" s="2"/>
    </row>
    <row r="1924" spans="2:23" ht="15" customHeight="1" x14ac:dyDescent="0.35">
      <c r="B1924" s="349"/>
      <c r="C1924" s="715" t="str">
        <f t="shared" si="118"/>
        <v/>
      </c>
      <c r="D1924" s="458">
        <f>IF(ISNUMBER(Summary!$D$17), DATE(Summary!$D$17, 1, 1) + INT((ROW(B1886)-1)/24), DATE(2024, 1, 1) + INT((ROW(B1886)-1)/24))</f>
        <v>45370</v>
      </c>
      <c r="E1924" s="459">
        <v>0.54166666666666674</v>
      </c>
      <c r="F1924" s="780"/>
      <c r="G1924" s="780"/>
      <c r="H1924" s="460">
        <f t="shared" si="116"/>
        <v>0</v>
      </c>
      <c r="I1924" s="460">
        <f t="shared" si="117"/>
        <v>0</v>
      </c>
      <c r="J1924" s="460">
        <f t="shared" si="119"/>
        <v>0</v>
      </c>
      <c r="K1924" s="9"/>
      <c r="P1924" s="2"/>
      <c r="Q1924" s="27"/>
      <c r="R1924" s="2"/>
      <c r="S1924" s="2"/>
      <c r="T1924" s="2"/>
      <c r="U1924" s="2"/>
      <c r="V1924" s="2"/>
      <c r="W1924" s="2"/>
    </row>
    <row r="1925" spans="2:23" ht="15" customHeight="1" x14ac:dyDescent="0.35">
      <c r="B1925" s="349"/>
      <c r="C1925" s="715" t="str">
        <f t="shared" si="118"/>
        <v/>
      </c>
      <c r="D1925" s="458">
        <f>IF(ISNUMBER(Summary!$D$17), DATE(Summary!$D$17, 1, 1) + INT((ROW(B1887)-1)/24), DATE(2024, 1, 1) + INT((ROW(B1887)-1)/24))</f>
        <v>45370</v>
      </c>
      <c r="E1925" s="459">
        <v>0.58333333333333337</v>
      </c>
      <c r="F1925" s="780"/>
      <c r="G1925" s="780"/>
      <c r="H1925" s="460">
        <f t="shared" si="116"/>
        <v>0</v>
      </c>
      <c r="I1925" s="460">
        <f t="shared" si="117"/>
        <v>0</v>
      </c>
      <c r="J1925" s="460">
        <f t="shared" si="119"/>
        <v>0</v>
      </c>
      <c r="K1925" s="9"/>
      <c r="P1925" s="2"/>
      <c r="Q1925" s="27"/>
      <c r="R1925" s="2"/>
      <c r="S1925" s="2"/>
      <c r="T1925" s="2"/>
      <c r="U1925" s="2"/>
      <c r="V1925" s="2"/>
      <c r="W1925" s="2"/>
    </row>
    <row r="1926" spans="2:23" ht="15" customHeight="1" x14ac:dyDescent="0.35">
      <c r="B1926" s="349"/>
      <c r="C1926" s="715" t="str">
        <f t="shared" si="118"/>
        <v/>
      </c>
      <c r="D1926" s="458">
        <f>IF(ISNUMBER(Summary!$D$17), DATE(Summary!$D$17, 1, 1) + INT((ROW(B1888)-1)/24), DATE(2024, 1, 1) + INT((ROW(B1888)-1)/24))</f>
        <v>45370</v>
      </c>
      <c r="E1926" s="459">
        <v>0.62500000000000011</v>
      </c>
      <c r="F1926" s="780"/>
      <c r="G1926" s="780"/>
      <c r="H1926" s="460">
        <f t="shared" si="116"/>
        <v>0</v>
      </c>
      <c r="I1926" s="460">
        <f t="shared" si="117"/>
        <v>0</v>
      </c>
      <c r="J1926" s="460">
        <f t="shared" si="119"/>
        <v>0</v>
      </c>
      <c r="K1926" s="9"/>
      <c r="P1926" s="2"/>
      <c r="Q1926" s="27"/>
      <c r="R1926" s="2"/>
      <c r="S1926" s="2"/>
      <c r="T1926" s="2"/>
      <c r="U1926" s="2"/>
      <c r="V1926" s="2"/>
      <c r="W1926" s="2"/>
    </row>
    <row r="1927" spans="2:23" ht="15" customHeight="1" x14ac:dyDescent="0.35">
      <c r="B1927" s="349"/>
      <c r="C1927" s="715" t="str">
        <f t="shared" si="118"/>
        <v/>
      </c>
      <c r="D1927" s="458">
        <f>IF(ISNUMBER(Summary!$D$17), DATE(Summary!$D$17, 1, 1) + INT((ROW(B1889)-1)/24), DATE(2024, 1, 1) + INT((ROW(B1889)-1)/24))</f>
        <v>45370</v>
      </c>
      <c r="E1927" s="459">
        <v>0.66666666666666674</v>
      </c>
      <c r="F1927" s="780"/>
      <c r="G1927" s="780"/>
      <c r="H1927" s="460">
        <f t="shared" si="116"/>
        <v>0</v>
      </c>
      <c r="I1927" s="460">
        <f t="shared" si="117"/>
        <v>0</v>
      </c>
      <c r="J1927" s="460">
        <f t="shared" si="119"/>
        <v>0</v>
      </c>
      <c r="K1927" s="9"/>
      <c r="P1927" s="2"/>
      <c r="Q1927" s="27"/>
      <c r="R1927" s="2"/>
      <c r="S1927" s="2"/>
      <c r="T1927" s="2"/>
      <c r="U1927" s="2"/>
      <c r="V1927" s="2"/>
      <c r="W1927" s="2"/>
    </row>
    <row r="1928" spans="2:23" ht="15" customHeight="1" x14ac:dyDescent="0.35">
      <c r="B1928" s="349"/>
      <c r="C1928" s="715" t="str">
        <f t="shared" si="118"/>
        <v/>
      </c>
      <c r="D1928" s="458">
        <f>IF(ISNUMBER(Summary!$D$17), DATE(Summary!$D$17, 1, 1) + INT((ROW(B1890)-1)/24), DATE(2024, 1, 1) + INT((ROW(B1890)-1)/24))</f>
        <v>45370</v>
      </c>
      <c r="E1928" s="459">
        <v>0.70833333333333337</v>
      </c>
      <c r="F1928" s="780"/>
      <c r="G1928" s="780"/>
      <c r="H1928" s="460">
        <f t="shared" si="116"/>
        <v>0</v>
      </c>
      <c r="I1928" s="460">
        <f t="shared" si="117"/>
        <v>0</v>
      </c>
      <c r="J1928" s="460">
        <f t="shared" si="119"/>
        <v>0</v>
      </c>
      <c r="K1928" s="9"/>
      <c r="P1928" s="2"/>
      <c r="Q1928" s="27"/>
      <c r="R1928" s="2"/>
      <c r="S1928" s="2"/>
      <c r="T1928" s="2"/>
      <c r="U1928" s="2"/>
      <c r="V1928" s="2"/>
      <c r="W1928" s="2"/>
    </row>
    <row r="1929" spans="2:23" ht="15" customHeight="1" x14ac:dyDescent="0.35">
      <c r="B1929" s="349"/>
      <c r="C1929" s="715" t="str">
        <f t="shared" si="118"/>
        <v/>
      </c>
      <c r="D1929" s="458">
        <f>IF(ISNUMBER(Summary!$D$17), DATE(Summary!$D$17, 1, 1) + INT((ROW(B1891)-1)/24), DATE(2024, 1, 1) + INT((ROW(B1891)-1)/24))</f>
        <v>45370</v>
      </c>
      <c r="E1929" s="459">
        <v>0.75000000000000011</v>
      </c>
      <c r="F1929" s="780"/>
      <c r="G1929" s="780"/>
      <c r="H1929" s="460">
        <f t="shared" si="116"/>
        <v>0</v>
      </c>
      <c r="I1929" s="460">
        <f t="shared" si="117"/>
        <v>0</v>
      </c>
      <c r="J1929" s="460">
        <f t="shared" si="119"/>
        <v>0</v>
      </c>
      <c r="K1929" s="9"/>
      <c r="P1929" s="2"/>
      <c r="Q1929" s="27"/>
      <c r="R1929" s="2"/>
      <c r="S1929" s="2"/>
      <c r="T1929" s="2"/>
      <c r="U1929" s="2"/>
      <c r="V1929" s="2"/>
      <c r="W1929" s="2"/>
    </row>
    <row r="1930" spans="2:23" ht="15" customHeight="1" x14ac:dyDescent="0.35">
      <c r="B1930" s="349"/>
      <c r="C1930" s="715" t="str">
        <f t="shared" si="118"/>
        <v/>
      </c>
      <c r="D1930" s="458">
        <f>IF(ISNUMBER(Summary!$D$17), DATE(Summary!$D$17, 1, 1) + INT((ROW(B1892)-1)/24), DATE(2024, 1, 1) + INT((ROW(B1892)-1)/24))</f>
        <v>45370</v>
      </c>
      <c r="E1930" s="459">
        <v>0.79166666666666674</v>
      </c>
      <c r="F1930" s="780"/>
      <c r="G1930" s="780"/>
      <c r="H1930" s="460">
        <f t="shared" si="116"/>
        <v>0</v>
      </c>
      <c r="I1930" s="460">
        <f t="shared" si="117"/>
        <v>0</v>
      </c>
      <c r="J1930" s="460">
        <f t="shared" si="119"/>
        <v>0</v>
      </c>
      <c r="K1930" s="9"/>
      <c r="P1930" s="2"/>
      <c r="Q1930" s="27"/>
      <c r="R1930" s="2"/>
      <c r="S1930" s="2"/>
      <c r="T1930" s="2"/>
      <c r="U1930" s="2"/>
      <c r="V1930" s="2"/>
      <c r="W1930" s="2"/>
    </row>
    <row r="1931" spans="2:23" ht="15" customHeight="1" x14ac:dyDescent="0.35">
      <c r="B1931" s="349"/>
      <c r="C1931" s="715" t="str">
        <f t="shared" si="118"/>
        <v/>
      </c>
      <c r="D1931" s="458">
        <f>IF(ISNUMBER(Summary!$D$17), DATE(Summary!$D$17, 1, 1) + INT((ROW(B1893)-1)/24), DATE(2024, 1, 1) + INT((ROW(B1893)-1)/24))</f>
        <v>45370</v>
      </c>
      <c r="E1931" s="459">
        <v>0.83333333333333337</v>
      </c>
      <c r="F1931" s="780"/>
      <c r="G1931" s="780"/>
      <c r="H1931" s="460">
        <f t="shared" si="116"/>
        <v>0</v>
      </c>
      <c r="I1931" s="460">
        <f t="shared" si="117"/>
        <v>0</v>
      </c>
      <c r="J1931" s="460">
        <f t="shared" si="119"/>
        <v>0</v>
      </c>
      <c r="K1931" s="9"/>
      <c r="P1931" s="2"/>
      <c r="Q1931" s="27"/>
      <c r="R1931" s="2"/>
      <c r="S1931" s="2"/>
      <c r="T1931" s="2"/>
      <c r="U1931" s="2"/>
      <c r="V1931" s="2"/>
      <c r="W1931" s="2"/>
    </row>
    <row r="1932" spans="2:23" ht="15" customHeight="1" x14ac:dyDescent="0.35">
      <c r="B1932" s="349"/>
      <c r="C1932" s="715" t="str">
        <f t="shared" si="118"/>
        <v/>
      </c>
      <c r="D1932" s="458">
        <f>IF(ISNUMBER(Summary!$D$17), DATE(Summary!$D$17, 1, 1) + INT((ROW(B1894)-1)/24), DATE(2024, 1, 1) + INT((ROW(B1894)-1)/24))</f>
        <v>45370</v>
      </c>
      <c r="E1932" s="459">
        <v>0.87500000000000011</v>
      </c>
      <c r="F1932" s="780"/>
      <c r="G1932" s="780"/>
      <c r="H1932" s="460">
        <f t="shared" si="116"/>
        <v>0</v>
      </c>
      <c r="I1932" s="460">
        <f t="shared" si="117"/>
        <v>0</v>
      </c>
      <c r="J1932" s="460">
        <f t="shared" si="119"/>
        <v>0</v>
      </c>
      <c r="K1932" s="9"/>
      <c r="P1932" s="2"/>
      <c r="Q1932" s="27"/>
      <c r="R1932" s="2"/>
      <c r="S1932" s="2"/>
      <c r="T1932" s="2"/>
      <c r="U1932" s="2"/>
      <c r="V1932" s="2"/>
      <c r="W1932" s="2"/>
    </row>
    <row r="1933" spans="2:23" ht="15" customHeight="1" x14ac:dyDescent="0.35">
      <c r="B1933" s="349"/>
      <c r="C1933" s="715" t="str">
        <f t="shared" si="118"/>
        <v/>
      </c>
      <c r="D1933" s="458">
        <f>IF(ISNUMBER(Summary!$D$17), DATE(Summary!$D$17, 1, 1) + INT((ROW(B1895)-1)/24), DATE(2024, 1, 1) + INT((ROW(B1895)-1)/24))</f>
        <v>45370</v>
      </c>
      <c r="E1933" s="459">
        <v>0.91666666666666674</v>
      </c>
      <c r="F1933" s="780"/>
      <c r="G1933" s="780"/>
      <c r="H1933" s="460">
        <f t="shared" si="116"/>
        <v>0</v>
      </c>
      <c r="I1933" s="460">
        <f t="shared" si="117"/>
        <v>0</v>
      </c>
      <c r="J1933" s="460">
        <f t="shared" si="119"/>
        <v>0</v>
      </c>
      <c r="K1933" s="9"/>
      <c r="P1933" s="2"/>
      <c r="Q1933" s="27"/>
      <c r="R1933" s="2"/>
      <c r="S1933" s="2"/>
      <c r="T1933" s="2"/>
      <c r="U1933" s="2"/>
      <c r="V1933" s="2"/>
      <c r="W1933" s="2"/>
    </row>
    <row r="1934" spans="2:23" ht="15" customHeight="1" x14ac:dyDescent="0.35">
      <c r="B1934" s="349"/>
      <c r="C1934" s="715" t="str">
        <f t="shared" si="118"/>
        <v/>
      </c>
      <c r="D1934" s="458">
        <f>IF(ISNUMBER(Summary!$D$17), DATE(Summary!$D$17, 1, 1) + INT((ROW(B1896)-1)/24), DATE(2024, 1, 1) + INT((ROW(B1896)-1)/24))</f>
        <v>45370</v>
      </c>
      <c r="E1934" s="459">
        <v>0.95833333333333337</v>
      </c>
      <c r="F1934" s="780"/>
      <c r="G1934" s="780"/>
      <c r="H1934" s="460">
        <f t="shared" si="116"/>
        <v>0</v>
      </c>
      <c r="I1934" s="460">
        <f t="shared" si="117"/>
        <v>0</v>
      </c>
      <c r="J1934" s="460">
        <f t="shared" si="119"/>
        <v>0</v>
      </c>
      <c r="K1934" s="9"/>
      <c r="P1934" s="2"/>
      <c r="Q1934" s="27"/>
      <c r="R1934" s="2"/>
      <c r="S1934" s="2"/>
      <c r="T1934" s="2"/>
      <c r="U1934" s="2"/>
      <c r="V1934" s="2"/>
      <c r="W1934" s="2"/>
    </row>
    <row r="1935" spans="2:23" ht="15" customHeight="1" x14ac:dyDescent="0.35">
      <c r="B1935" s="457"/>
      <c r="C1935" s="715">
        <f t="shared" si="118"/>
        <v>45371</v>
      </c>
      <c r="D1935" s="458">
        <f>IF(ISNUMBER(Summary!$D$17), DATE(Summary!$D$17, 1, 1) + INT((ROW(B1897)-1)/24), DATE(2024, 1, 1) + INT((ROW(B1897)-1)/24))</f>
        <v>45371</v>
      </c>
      <c r="E1935" s="459">
        <v>3.1225022567582528E-17</v>
      </c>
      <c r="F1935" s="780"/>
      <c r="G1935" s="780"/>
      <c r="H1935" s="460">
        <f t="shared" si="116"/>
        <v>0</v>
      </c>
      <c r="I1935" s="460">
        <f t="shared" si="117"/>
        <v>0</v>
      </c>
      <c r="J1935" s="460">
        <f t="shared" si="119"/>
        <v>0</v>
      </c>
      <c r="K1935" s="9"/>
      <c r="P1935" s="2"/>
      <c r="Q1935" s="27"/>
      <c r="R1935" s="2"/>
      <c r="S1935" s="2"/>
      <c r="T1935" s="2"/>
      <c r="U1935" s="2"/>
      <c r="V1935" s="2"/>
      <c r="W1935" s="2"/>
    </row>
    <row r="1936" spans="2:23" ht="15" customHeight="1" x14ac:dyDescent="0.35">
      <c r="B1936" s="349"/>
      <c r="C1936" s="715" t="str">
        <f t="shared" si="118"/>
        <v/>
      </c>
      <c r="D1936" s="458">
        <f>IF(ISNUMBER(Summary!$D$17), DATE(Summary!$D$17, 1, 1) + INT((ROW(B1898)-1)/24), DATE(2024, 1, 1) + INT((ROW(B1898)-1)/24))</f>
        <v>45371</v>
      </c>
      <c r="E1936" s="459">
        <v>4.1666666666666699E-2</v>
      </c>
      <c r="F1936" s="780"/>
      <c r="G1936" s="780"/>
      <c r="H1936" s="460">
        <f t="shared" si="116"/>
        <v>0</v>
      </c>
      <c r="I1936" s="460">
        <f t="shared" si="117"/>
        <v>0</v>
      </c>
      <c r="J1936" s="460">
        <f t="shared" si="119"/>
        <v>0</v>
      </c>
      <c r="K1936" s="9"/>
      <c r="P1936" s="2"/>
      <c r="Q1936" s="27"/>
      <c r="R1936" s="2"/>
      <c r="S1936" s="2"/>
      <c r="T1936" s="2"/>
      <c r="U1936" s="2"/>
      <c r="V1936" s="2"/>
      <c r="W1936" s="2"/>
    </row>
    <row r="1937" spans="2:23" ht="15" customHeight="1" x14ac:dyDescent="0.35">
      <c r="B1937" s="349"/>
      <c r="C1937" s="715" t="str">
        <f t="shared" si="118"/>
        <v/>
      </c>
      <c r="D1937" s="458">
        <f>IF(ISNUMBER(Summary!$D$17), DATE(Summary!$D$17, 1, 1) + INT((ROW(B1899)-1)/24), DATE(2024, 1, 1) + INT((ROW(B1899)-1)/24))</f>
        <v>45371</v>
      </c>
      <c r="E1937" s="459">
        <v>8.333333333333337E-2</v>
      </c>
      <c r="F1937" s="780"/>
      <c r="G1937" s="780"/>
      <c r="H1937" s="460">
        <f t="shared" si="116"/>
        <v>0</v>
      </c>
      <c r="I1937" s="460">
        <f t="shared" si="117"/>
        <v>0</v>
      </c>
      <c r="J1937" s="460">
        <f t="shared" si="119"/>
        <v>0</v>
      </c>
      <c r="K1937" s="9"/>
      <c r="P1937" s="2"/>
      <c r="Q1937" s="27"/>
      <c r="R1937" s="2"/>
      <c r="S1937" s="2"/>
      <c r="T1937" s="2"/>
      <c r="U1937" s="2"/>
      <c r="V1937" s="2"/>
      <c r="W1937" s="2"/>
    </row>
    <row r="1938" spans="2:23" ht="15" customHeight="1" x14ac:dyDescent="0.35">
      <c r="B1938" s="349"/>
      <c r="C1938" s="715" t="str">
        <f t="shared" si="118"/>
        <v/>
      </c>
      <c r="D1938" s="458">
        <f>IF(ISNUMBER(Summary!$D$17), DATE(Summary!$D$17, 1, 1) + INT((ROW(B1900)-1)/24), DATE(2024, 1, 1) + INT((ROW(B1900)-1)/24))</f>
        <v>45371</v>
      </c>
      <c r="E1938" s="459">
        <v>0.12500000000000006</v>
      </c>
      <c r="F1938" s="780"/>
      <c r="G1938" s="780"/>
      <c r="H1938" s="460">
        <f t="shared" si="116"/>
        <v>0</v>
      </c>
      <c r="I1938" s="460">
        <f t="shared" si="117"/>
        <v>0</v>
      </c>
      <c r="J1938" s="460">
        <f t="shared" si="119"/>
        <v>0</v>
      </c>
      <c r="K1938" s="9"/>
      <c r="P1938" s="2"/>
      <c r="Q1938" s="27"/>
      <c r="R1938" s="2"/>
      <c r="S1938" s="2"/>
      <c r="T1938" s="2"/>
      <c r="U1938" s="2"/>
      <c r="V1938" s="2"/>
      <c r="W1938" s="2"/>
    </row>
    <row r="1939" spans="2:23" ht="15" customHeight="1" x14ac:dyDescent="0.35">
      <c r="B1939" s="349"/>
      <c r="C1939" s="715" t="str">
        <f t="shared" si="118"/>
        <v/>
      </c>
      <c r="D1939" s="458">
        <f>IF(ISNUMBER(Summary!$D$17), DATE(Summary!$D$17, 1, 1) + INT((ROW(B1901)-1)/24), DATE(2024, 1, 1) + INT((ROW(B1901)-1)/24))</f>
        <v>45371</v>
      </c>
      <c r="E1939" s="459">
        <v>0.16666666666666669</v>
      </c>
      <c r="F1939" s="780"/>
      <c r="G1939" s="780"/>
      <c r="H1939" s="460">
        <f t="shared" si="116"/>
        <v>0</v>
      </c>
      <c r="I1939" s="460">
        <f t="shared" si="117"/>
        <v>0</v>
      </c>
      <c r="J1939" s="460">
        <f t="shared" si="119"/>
        <v>0</v>
      </c>
      <c r="K1939" s="9"/>
      <c r="P1939" s="2"/>
      <c r="Q1939" s="27"/>
      <c r="R1939" s="2"/>
      <c r="S1939" s="2"/>
      <c r="T1939" s="2"/>
      <c r="U1939" s="2"/>
      <c r="V1939" s="2"/>
      <c r="W1939" s="2"/>
    </row>
    <row r="1940" spans="2:23" ht="15" customHeight="1" x14ac:dyDescent="0.35">
      <c r="B1940" s="349"/>
      <c r="C1940" s="715" t="str">
        <f t="shared" si="118"/>
        <v/>
      </c>
      <c r="D1940" s="458">
        <f>IF(ISNUMBER(Summary!$D$17), DATE(Summary!$D$17, 1, 1) + INT((ROW(B1902)-1)/24), DATE(2024, 1, 1) + INT((ROW(B1902)-1)/24))</f>
        <v>45371</v>
      </c>
      <c r="E1940" s="459">
        <v>0.20833333333333337</v>
      </c>
      <c r="F1940" s="780"/>
      <c r="G1940" s="780"/>
      <c r="H1940" s="460">
        <f t="shared" si="116"/>
        <v>0</v>
      </c>
      <c r="I1940" s="460">
        <f t="shared" si="117"/>
        <v>0</v>
      </c>
      <c r="J1940" s="460">
        <f t="shared" si="119"/>
        <v>0</v>
      </c>
      <c r="K1940" s="9"/>
      <c r="P1940" s="2"/>
      <c r="Q1940" s="27"/>
      <c r="R1940" s="2"/>
      <c r="S1940" s="2"/>
      <c r="T1940" s="2"/>
      <c r="U1940" s="2"/>
      <c r="V1940" s="2"/>
      <c r="W1940" s="2"/>
    </row>
    <row r="1941" spans="2:23" ht="15" customHeight="1" x14ac:dyDescent="0.35">
      <c r="B1941" s="349"/>
      <c r="C1941" s="715" t="str">
        <f t="shared" si="118"/>
        <v/>
      </c>
      <c r="D1941" s="458">
        <f>IF(ISNUMBER(Summary!$D$17), DATE(Summary!$D$17, 1, 1) + INT((ROW(B1903)-1)/24), DATE(2024, 1, 1) + INT((ROW(B1903)-1)/24))</f>
        <v>45371</v>
      </c>
      <c r="E1941" s="459">
        <v>0.25</v>
      </c>
      <c r="F1941" s="780"/>
      <c r="G1941" s="780"/>
      <c r="H1941" s="460">
        <f t="shared" si="116"/>
        <v>0</v>
      </c>
      <c r="I1941" s="460">
        <f t="shared" si="117"/>
        <v>0</v>
      </c>
      <c r="J1941" s="460">
        <f t="shared" si="119"/>
        <v>0</v>
      </c>
      <c r="K1941" s="9"/>
      <c r="P1941" s="2"/>
      <c r="Q1941" s="27"/>
      <c r="R1941" s="2"/>
      <c r="S1941" s="2"/>
      <c r="T1941" s="2"/>
      <c r="U1941" s="2"/>
      <c r="V1941" s="2"/>
      <c r="W1941" s="2"/>
    </row>
    <row r="1942" spans="2:23" ht="15" customHeight="1" x14ac:dyDescent="0.35">
      <c r="B1942" s="349"/>
      <c r="C1942" s="715" t="str">
        <f t="shared" si="118"/>
        <v/>
      </c>
      <c r="D1942" s="458">
        <f>IF(ISNUMBER(Summary!$D$17), DATE(Summary!$D$17, 1, 1) + INT((ROW(B1904)-1)/24), DATE(2024, 1, 1) + INT((ROW(B1904)-1)/24))</f>
        <v>45371</v>
      </c>
      <c r="E1942" s="459">
        <v>0.29166666666666669</v>
      </c>
      <c r="F1942" s="780"/>
      <c r="G1942" s="780"/>
      <c r="H1942" s="460">
        <f t="shared" si="116"/>
        <v>0</v>
      </c>
      <c r="I1942" s="460">
        <f t="shared" si="117"/>
        <v>0</v>
      </c>
      <c r="J1942" s="460">
        <f t="shared" si="119"/>
        <v>0</v>
      </c>
      <c r="K1942" s="9"/>
      <c r="P1942" s="2"/>
      <c r="Q1942" s="27"/>
      <c r="R1942" s="2"/>
      <c r="S1942" s="2"/>
      <c r="T1942" s="2"/>
      <c r="U1942" s="2"/>
      <c r="V1942" s="2"/>
      <c r="W1942" s="2"/>
    </row>
    <row r="1943" spans="2:23" ht="15" customHeight="1" x14ac:dyDescent="0.35">
      <c r="B1943" s="349"/>
      <c r="C1943" s="715" t="str">
        <f t="shared" si="118"/>
        <v/>
      </c>
      <c r="D1943" s="458">
        <f>IF(ISNUMBER(Summary!$D$17), DATE(Summary!$D$17, 1, 1) + INT((ROW(B1905)-1)/24), DATE(2024, 1, 1) + INT((ROW(B1905)-1)/24))</f>
        <v>45371</v>
      </c>
      <c r="E1943" s="459">
        <v>0.33333333333333337</v>
      </c>
      <c r="F1943" s="780"/>
      <c r="G1943" s="780"/>
      <c r="H1943" s="460">
        <f t="shared" si="116"/>
        <v>0</v>
      </c>
      <c r="I1943" s="460">
        <f t="shared" si="117"/>
        <v>0</v>
      </c>
      <c r="J1943" s="460">
        <f t="shared" si="119"/>
        <v>0</v>
      </c>
      <c r="K1943" s="9"/>
      <c r="P1943" s="2"/>
      <c r="Q1943" s="27"/>
      <c r="R1943" s="2"/>
      <c r="S1943" s="2"/>
      <c r="T1943" s="2"/>
      <c r="U1943" s="2"/>
      <c r="V1943" s="2"/>
      <c r="W1943" s="2"/>
    </row>
    <row r="1944" spans="2:23" ht="15" customHeight="1" x14ac:dyDescent="0.35">
      <c r="B1944" s="349"/>
      <c r="C1944" s="715" t="str">
        <f t="shared" si="118"/>
        <v/>
      </c>
      <c r="D1944" s="458">
        <f>IF(ISNUMBER(Summary!$D$17), DATE(Summary!$D$17, 1, 1) + INT((ROW(B1906)-1)/24), DATE(2024, 1, 1) + INT((ROW(B1906)-1)/24))</f>
        <v>45371</v>
      </c>
      <c r="E1944" s="459">
        <v>0.375</v>
      </c>
      <c r="F1944" s="780"/>
      <c r="G1944" s="780"/>
      <c r="H1944" s="460">
        <f t="shared" si="116"/>
        <v>0</v>
      </c>
      <c r="I1944" s="460">
        <f t="shared" si="117"/>
        <v>0</v>
      </c>
      <c r="J1944" s="460">
        <f t="shared" si="119"/>
        <v>0</v>
      </c>
      <c r="K1944" s="9"/>
      <c r="P1944" s="2"/>
      <c r="Q1944" s="27"/>
      <c r="R1944" s="2"/>
      <c r="S1944" s="2"/>
      <c r="T1944" s="2"/>
      <c r="U1944" s="2"/>
      <c r="V1944" s="2"/>
      <c r="W1944" s="2"/>
    </row>
    <row r="1945" spans="2:23" ht="15" customHeight="1" x14ac:dyDescent="0.35">
      <c r="B1945" s="349"/>
      <c r="C1945" s="715" t="str">
        <f t="shared" si="118"/>
        <v/>
      </c>
      <c r="D1945" s="458">
        <f>IF(ISNUMBER(Summary!$D$17), DATE(Summary!$D$17, 1, 1) + INT((ROW(B1907)-1)/24), DATE(2024, 1, 1) + INT((ROW(B1907)-1)/24))</f>
        <v>45371</v>
      </c>
      <c r="E1945" s="459">
        <v>0.41666666666666669</v>
      </c>
      <c r="F1945" s="780"/>
      <c r="G1945" s="780"/>
      <c r="H1945" s="460">
        <f t="shared" si="116"/>
        <v>0</v>
      </c>
      <c r="I1945" s="460">
        <f t="shared" si="117"/>
        <v>0</v>
      </c>
      <c r="J1945" s="460">
        <f t="shared" si="119"/>
        <v>0</v>
      </c>
      <c r="K1945" s="9"/>
      <c r="P1945" s="2"/>
      <c r="Q1945" s="27"/>
      <c r="R1945" s="2"/>
      <c r="S1945" s="2"/>
      <c r="T1945" s="2"/>
      <c r="U1945" s="2"/>
      <c r="V1945" s="2"/>
      <c r="W1945" s="2"/>
    </row>
    <row r="1946" spans="2:23" ht="15" customHeight="1" x14ac:dyDescent="0.35">
      <c r="B1946" s="349"/>
      <c r="C1946" s="715" t="str">
        <f t="shared" si="118"/>
        <v/>
      </c>
      <c r="D1946" s="458">
        <f>IF(ISNUMBER(Summary!$D$17), DATE(Summary!$D$17, 1, 1) + INT((ROW(B1908)-1)/24), DATE(2024, 1, 1) + INT((ROW(B1908)-1)/24))</f>
        <v>45371</v>
      </c>
      <c r="E1946" s="459">
        <v>0.45833333333333337</v>
      </c>
      <c r="F1946" s="780"/>
      <c r="G1946" s="780"/>
      <c r="H1946" s="460">
        <f t="shared" si="116"/>
        <v>0</v>
      </c>
      <c r="I1946" s="460">
        <f t="shared" si="117"/>
        <v>0</v>
      </c>
      <c r="J1946" s="460">
        <f t="shared" si="119"/>
        <v>0</v>
      </c>
      <c r="K1946" s="9"/>
      <c r="P1946" s="2"/>
      <c r="Q1946" s="27"/>
      <c r="R1946" s="2"/>
      <c r="S1946" s="2"/>
      <c r="T1946" s="2"/>
      <c r="U1946" s="2"/>
      <c r="V1946" s="2"/>
      <c r="W1946" s="2"/>
    </row>
    <row r="1947" spans="2:23" ht="15" customHeight="1" x14ac:dyDescent="0.35">
      <c r="B1947" s="349"/>
      <c r="C1947" s="715" t="str">
        <f t="shared" si="118"/>
        <v/>
      </c>
      <c r="D1947" s="458">
        <f>IF(ISNUMBER(Summary!$D$17), DATE(Summary!$D$17, 1, 1) + INT((ROW(B1909)-1)/24), DATE(2024, 1, 1) + INT((ROW(B1909)-1)/24))</f>
        <v>45371</v>
      </c>
      <c r="E1947" s="459">
        <v>0.50000000000000011</v>
      </c>
      <c r="F1947" s="780"/>
      <c r="G1947" s="780"/>
      <c r="H1947" s="460">
        <f t="shared" si="116"/>
        <v>0</v>
      </c>
      <c r="I1947" s="460">
        <f t="shared" si="117"/>
        <v>0</v>
      </c>
      <c r="J1947" s="460">
        <f t="shared" si="119"/>
        <v>0</v>
      </c>
      <c r="K1947" s="9"/>
      <c r="P1947" s="2"/>
      <c r="Q1947" s="27"/>
      <c r="R1947" s="2"/>
      <c r="S1947" s="2"/>
      <c r="T1947" s="2"/>
      <c r="U1947" s="2"/>
      <c r="V1947" s="2"/>
      <c r="W1947" s="2"/>
    </row>
    <row r="1948" spans="2:23" ht="15" customHeight="1" x14ac:dyDescent="0.35">
      <c r="B1948" s="349"/>
      <c r="C1948" s="715" t="str">
        <f t="shared" si="118"/>
        <v/>
      </c>
      <c r="D1948" s="458">
        <f>IF(ISNUMBER(Summary!$D$17), DATE(Summary!$D$17, 1, 1) + INT((ROW(B1910)-1)/24), DATE(2024, 1, 1) + INT((ROW(B1910)-1)/24))</f>
        <v>45371</v>
      </c>
      <c r="E1948" s="459">
        <v>0.54166666666666674</v>
      </c>
      <c r="F1948" s="780"/>
      <c r="G1948" s="780"/>
      <c r="H1948" s="460">
        <f t="shared" si="116"/>
        <v>0</v>
      </c>
      <c r="I1948" s="460">
        <f t="shared" si="117"/>
        <v>0</v>
      </c>
      <c r="J1948" s="460">
        <f t="shared" si="119"/>
        <v>0</v>
      </c>
      <c r="K1948" s="9"/>
      <c r="P1948" s="2"/>
      <c r="Q1948" s="27"/>
      <c r="R1948" s="2"/>
      <c r="S1948" s="2"/>
      <c r="T1948" s="2"/>
      <c r="U1948" s="2"/>
      <c r="V1948" s="2"/>
      <c r="W1948" s="2"/>
    </row>
    <row r="1949" spans="2:23" ht="15" customHeight="1" x14ac:dyDescent="0.35">
      <c r="B1949" s="349"/>
      <c r="C1949" s="715" t="str">
        <f t="shared" si="118"/>
        <v/>
      </c>
      <c r="D1949" s="458">
        <f>IF(ISNUMBER(Summary!$D$17), DATE(Summary!$D$17, 1, 1) + INT((ROW(B1911)-1)/24), DATE(2024, 1, 1) + INT((ROW(B1911)-1)/24))</f>
        <v>45371</v>
      </c>
      <c r="E1949" s="459">
        <v>0.58333333333333337</v>
      </c>
      <c r="F1949" s="780"/>
      <c r="G1949" s="780"/>
      <c r="H1949" s="460">
        <f t="shared" si="116"/>
        <v>0</v>
      </c>
      <c r="I1949" s="460">
        <f t="shared" si="117"/>
        <v>0</v>
      </c>
      <c r="J1949" s="460">
        <f t="shared" si="119"/>
        <v>0</v>
      </c>
      <c r="K1949" s="9"/>
      <c r="P1949" s="2"/>
      <c r="Q1949" s="27"/>
      <c r="R1949" s="2"/>
      <c r="S1949" s="2"/>
      <c r="T1949" s="2"/>
      <c r="U1949" s="2"/>
      <c r="V1949" s="2"/>
      <c r="W1949" s="2"/>
    </row>
    <row r="1950" spans="2:23" ht="15" customHeight="1" x14ac:dyDescent="0.35">
      <c r="B1950" s="349"/>
      <c r="C1950" s="715" t="str">
        <f t="shared" si="118"/>
        <v/>
      </c>
      <c r="D1950" s="458">
        <f>IF(ISNUMBER(Summary!$D$17), DATE(Summary!$D$17, 1, 1) + INT((ROW(B1912)-1)/24), DATE(2024, 1, 1) + INT((ROW(B1912)-1)/24))</f>
        <v>45371</v>
      </c>
      <c r="E1950" s="459">
        <v>0.62500000000000011</v>
      </c>
      <c r="F1950" s="780"/>
      <c r="G1950" s="780"/>
      <c r="H1950" s="460">
        <f t="shared" si="116"/>
        <v>0</v>
      </c>
      <c r="I1950" s="460">
        <f t="shared" si="117"/>
        <v>0</v>
      </c>
      <c r="J1950" s="460">
        <f t="shared" si="119"/>
        <v>0</v>
      </c>
      <c r="K1950" s="9"/>
      <c r="P1950" s="2"/>
      <c r="Q1950" s="27"/>
      <c r="R1950" s="2"/>
      <c r="S1950" s="2"/>
      <c r="T1950" s="2"/>
      <c r="U1950" s="2"/>
      <c r="V1950" s="2"/>
      <c r="W1950" s="2"/>
    </row>
    <row r="1951" spans="2:23" ht="15" customHeight="1" x14ac:dyDescent="0.35">
      <c r="B1951" s="349"/>
      <c r="C1951" s="715" t="str">
        <f t="shared" si="118"/>
        <v/>
      </c>
      <c r="D1951" s="458">
        <f>IF(ISNUMBER(Summary!$D$17), DATE(Summary!$D$17, 1, 1) + INT((ROW(B1913)-1)/24), DATE(2024, 1, 1) + INT((ROW(B1913)-1)/24))</f>
        <v>45371</v>
      </c>
      <c r="E1951" s="459">
        <v>0.66666666666666674</v>
      </c>
      <c r="F1951" s="780"/>
      <c r="G1951" s="780"/>
      <c r="H1951" s="460">
        <f t="shared" si="116"/>
        <v>0</v>
      </c>
      <c r="I1951" s="460">
        <f t="shared" si="117"/>
        <v>0</v>
      </c>
      <c r="J1951" s="460">
        <f t="shared" si="119"/>
        <v>0</v>
      </c>
      <c r="K1951" s="9"/>
      <c r="P1951" s="2"/>
      <c r="Q1951" s="27"/>
      <c r="R1951" s="2"/>
      <c r="S1951" s="2"/>
      <c r="T1951" s="2"/>
      <c r="U1951" s="2"/>
      <c r="V1951" s="2"/>
      <c r="W1951" s="2"/>
    </row>
    <row r="1952" spans="2:23" ht="15" customHeight="1" x14ac:dyDescent="0.35">
      <c r="B1952" s="349"/>
      <c r="C1952" s="715" t="str">
        <f t="shared" si="118"/>
        <v/>
      </c>
      <c r="D1952" s="458">
        <f>IF(ISNUMBER(Summary!$D$17), DATE(Summary!$D$17, 1, 1) + INT((ROW(B1914)-1)/24), DATE(2024, 1, 1) + INT((ROW(B1914)-1)/24))</f>
        <v>45371</v>
      </c>
      <c r="E1952" s="459">
        <v>0.70833333333333337</v>
      </c>
      <c r="F1952" s="780"/>
      <c r="G1952" s="780"/>
      <c r="H1952" s="460">
        <f t="shared" si="116"/>
        <v>0</v>
      </c>
      <c r="I1952" s="460">
        <f t="shared" si="117"/>
        <v>0</v>
      </c>
      <c r="J1952" s="460">
        <f t="shared" si="119"/>
        <v>0</v>
      </c>
      <c r="K1952" s="9"/>
      <c r="P1952" s="2"/>
      <c r="Q1952" s="27"/>
      <c r="R1952" s="2"/>
      <c r="S1952" s="2"/>
      <c r="T1952" s="2"/>
      <c r="U1952" s="2"/>
      <c r="V1952" s="2"/>
      <c r="W1952" s="2"/>
    </row>
    <row r="1953" spans="2:23" ht="15" customHeight="1" x14ac:dyDescent="0.35">
      <c r="B1953" s="349"/>
      <c r="C1953" s="715" t="str">
        <f t="shared" si="118"/>
        <v/>
      </c>
      <c r="D1953" s="458">
        <f>IF(ISNUMBER(Summary!$D$17), DATE(Summary!$D$17, 1, 1) + INT((ROW(B1915)-1)/24), DATE(2024, 1, 1) + INT((ROW(B1915)-1)/24))</f>
        <v>45371</v>
      </c>
      <c r="E1953" s="459">
        <v>0.75000000000000011</v>
      </c>
      <c r="F1953" s="780"/>
      <c r="G1953" s="780"/>
      <c r="H1953" s="460">
        <f t="shared" si="116"/>
        <v>0</v>
      </c>
      <c r="I1953" s="460">
        <f t="shared" si="117"/>
        <v>0</v>
      </c>
      <c r="J1953" s="460">
        <f t="shared" si="119"/>
        <v>0</v>
      </c>
      <c r="K1953" s="9"/>
      <c r="P1953" s="2"/>
      <c r="Q1953" s="27"/>
      <c r="R1953" s="2"/>
      <c r="S1953" s="2"/>
      <c r="T1953" s="2"/>
      <c r="U1953" s="2"/>
      <c r="V1953" s="2"/>
      <c r="W1953" s="2"/>
    </row>
    <row r="1954" spans="2:23" ht="15" customHeight="1" x14ac:dyDescent="0.35">
      <c r="B1954" s="349"/>
      <c r="C1954" s="715" t="str">
        <f t="shared" si="118"/>
        <v/>
      </c>
      <c r="D1954" s="458">
        <f>IF(ISNUMBER(Summary!$D$17), DATE(Summary!$D$17, 1, 1) + INT((ROW(B1916)-1)/24), DATE(2024, 1, 1) + INT((ROW(B1916)-1)/24))</f>
        <v>45371</v>
      </c>
      <c r="E1954" s="459">
        <v>0.79166666666666674</v>
      </c>
      <c r="F1954" s="780"/>
      <c r="G1954" s="780"/>
      <c r="H1954" s="460">
        <f t="shared" si="116"/>
        <v>0</v>
      </c>
      <c r="I1954" s="460">
        <f t="shared" si="117"/>
        <v>0</v>
      </c>
      <c r="J1954" s="460">
        <f t="shared" si="119"/>
        <v>0</v>
      </c>
      <c r="K1954" s="9"/>
      <c r="P1954" s="2"/>
      <c r="Q1954" s="27"/>
      <c r="R1954" s="2"/>
      <c r="S1954" s="2"/>
      <c r="T1954" s="2"/>
      <c r="U1954" s="2"/>
      <c r="V1954" s="2"/>
      <c r="W1954" s="2"/>
    </row>
    <row r="1955" spans="2:23" ht="15" customHeight="1" x14ac:dyDescent="0.35">
      <c r="B1955" s="349"/>
      <c r="C1955" s="715" t="str">
        <f t="shared" si="118"/>
        <v/>
      </c>
      <c r="D1955" s="458">
        <f>IF(ISNUMBER(Summary!$D$17), DATE(Summary!$D$17, 1, 1) + INT((ROW(B1917)-1)/24), DATE(2024, 1, 1) + INT((ROW(B1917)-1)/24))</f>
        <v>45371</v>
      </c>
      <c r="E1955" s="459">
        <v>0.83333333333333337</v>
      </c>
      <c r="F1955" s="780"/>
      <c r="G1955" s="780"/>
      <c r="H1955" s="460">
        <f t="shared" si="116"/>
        <v>0</v>
      </c>
      <c r="I1955" s="460">
        <f t="shared" si="117"/>
        <v>0</v>
      </c>
      <c r="J1955" s="460">
        <f t="shared" si="119"/>
        <v>0</v>
      </c>
      <c r="K1955" s="9"/>
      <c r="P1955" s="2"/>
      <c r="Q1955" s="27"/>
      <c r="R1955" s="2"/>
      <c r="S1955" s="2"/>
      <c r="T1955" s="2"/>
      <c r="U1955" s="2"/>
      <c r="V1955" s="2"/>
      <c r="W1955" s="2"/>
    </row>
    <row r="1956" spans="2:23" ht="15" customHeight="1" x14ac:dyDescent="0.35">
      <c r="B1956" s="349"/>
      <c r="C1956" s="715" t="str">
        <f t="shared" si="118"/>
        <v/>
      </c>
      <c r="D1956" s="458">
        <f>IF(ISNUMBER(Summary!$D$17), DATE(Summary!$D$17, 1, 1) + INT((ROW(B1918)-1)/24), DATE(2024, 1, 1) + INT((ROW(B1918)-1)/24))</f>
        <v>45371</v>
      </c>
      <c r="E1956" s="459">
        <v>0.87500000000000011</v>
      </c>
      <c r="F1956" s="780"/>
      <c r="G1956" s="780"/>
      <c r="H1956" s="460">
        <f t="shared" si="116"/>
        <v>0</v>
      </c>
      <c r="I1956" s="460">
        <f t="shared" si="117"/>
        <v>0</v>
      </c>
      <c r="J1956" s="460">
        <f t="shared" si="119"/>
        <v>0</v>
      </c>
      <c r="K1956" s="9"/>
      <c r="P1956" s="2"/>
      <c r="Q1956" s="27"/>
      <c r="R1956" s="2"/>
      <c r="S1956" s="2"/>
      <c r="T1956" s="2"/>
      <c r="U1956" s="2"/>
      <c r="V1956" s="2"/>
      <c r="W1956" s="2"/>
    </row>
    <row r="1957" spans="2:23" ht="15" customHeight="1" x14ac:dyDescent="0.35">
      <c r="B1957" s="349"/>
      <c r="C1957" s="715" t="str">
        <f t="shared" si="118"/>
        <v/>
      </c>
      <c r="D1957" s="458">
        <f>IF(ISNUMBER(Summary!$D$17), DATE(Summary!$D$17, 1, 1) + INT((ROW(B1919)-1)/24), DATE(2024, 1, 1) + INT((ROW(B1919)-1)/24))</f>
        <v>45371</v>
      </c>
      <c r="E1957" s="459">
        <v>0.91666666666666674</v>
      </c>
      <c r="F1957" s="780"/>
      <c r="G1957" s="780"/>
      <c r="H1957" s="460">
        <f t="shared" si="116"/>
        <v>0</v>
      </c>
      <c r="I1957" s="460">
        <f t="shared" si="117"/>
        <v>0</v>
      </c>
      <c r="J1957" s="460">
        <f t="shared" si="119"/>
        <v>0</v>
      </c>
      <c r="K1957" s="9"/>
      <c r="P1957" s="2"/>
      <c r="Q1957" s="27"/>
      <c r="R1957" s="2"/>
      <c r="S1957" s="2"/>
      <c r="T1957" s="2"/>
      <c r="U1957" s="2"/>
      <c r="V1957" s="2"/>
      <c r="W1957" s="2"/>
    </row>
    <row r="1958" spans="2:23" ht="15" customHeight="1" x14ac:dyDescent="0.35">
      <c r="B1958" s="349"/>
      <c r="C1958" s="715" t="str">
        <f t="shared" si="118"/>
        <v/>
      </c>
      <c r="D1958" s="458">
        <f>IF(ISNUMBER(Summary!$D$17), DATE(Summary!$D$17, 1, 1) + INT((ROW(B1920)-1)/24), DATE(2024, 1, 1) + INT((ROW(B1920)-1)/24))</f>
        <v>45371</v>
      </c>
      <c r="E1958" s="459">
        <v>0.95833333333333337</v>
      </c>
      <c r="F1958" s="780"/>
      <c r="G1958" s="780"/>
      <c r="H1958" s="460">
        <f t="shared" si="116"/>
        <v>0</v>
      </c>
      <c r="I1958" s="460">
        <f t="shared" si="117"/>
        <v>0</v>
      </c>
      <c r="J1958" s="460">
        <f t="shared" si="119"/>
        <v>0</v>
      </c>
      <c r="K1958" s="9"/>
      <c r="P1958" s="2"/>
      <c r="Q1958" s="27"/>
      <c r="R1958" s="2"/>
      <c r="S1958" s="2"/>
      <c r="T1958" s="2"/>
      <c r="U1958" s="2"/>
      <c r="V1958" s="2"/>
      <c r="W1958" s="2"/>
    </row>
    <row r="1959" spans="2:23" ht="15" customHeight="1" x14ac:dyDescent="0.35">
      <c r="B1959" s="457"/>
      <c r="C1959" s="715">
        <f t="shared" si="118"/>
        <v>45372</v>
      </c>
      <c r="D1959" s="458">
        <f>IF(ISNUMBER(Summary!$D$17), DATE(Summary!$D$17, 1, 1) + INT((ROW(B1921)-1)/24), DATE(2024, 1, 1) + INT((ROW(B1921)-1)/24))</f>
        <v>45372</v>
      </c>
      <c r="E1959" s="459">
        <v>3.1225022567582528E-17</v>
      </c>
      <c r="F1959" s="780"/>
      <c r="G1959" s="780"/>
      <c r="H1959" s="460">
        <f t="shared" ref="H1959:H2022" si="120">IF(G1959&gt;F1959,F1959,G1959)</f>
        <v>0</v>
      </c>
      <c r="I1959" s="460">
        <f t="shared" ref="I1959:I2022" si="121">F1959-H1959</f>
        <v>0</v>
      </c>
      <c r="J1959" s="460">
        <f t="shared" si="119"/>
        <v>0</v>
      </c>
      <c r="K1959" s="9"/>
      <c r="P1959" s="2"/>
      <c r="Q1959" s="27"/>
      <c r="R1959" s="2"/>
      <c r="S1959" s="2"/>
      <c r="T1959" s="2"/>
      <c r="U1959" s="2"/>
      <c r="V1959" s="2"/>
      <c r="W1959" s="2"/>
    </row>
    <row r="1960" spans="2:23" ht="15" customHeight="1" x14ac:dyDescent="0.35">
      <c r="B1960" s="349"/>
      <c r="C1960" s="715" t="str">
        <f t="shared" ref="C1960:C2023" si="122">IF(MOD(ROW()-ROW($E$39), 24)=0, $D1960, "")</f>
        <v/>
      </c>
      <c r="D1960" s="458">
        <f>IF(ISNUMBER(Summary!$D$17), DATE(Summary!$D$17, 1, 1) + INT((ROW(B1922)-1)/24), DATE(2024, 1, 1) + INT((ROW(B1922)-1)/24))</f>
        <v>45372</v>
      </c>
      <c r="E1960" s="459">
        <v>4.1666666666666699E-2</v>
      </c>
      <c r="F1960" s="780"/>
      <c r="G1960" s="780"/>
      <c r="H1960" s="460">
        <f t="shared" si="120"/>
        <v>0</v>
      </c>
      <c r="I1960" s="460">
        <f t="shared" si="121"/>
        <v>0</v>
      </c>
      <c r="J1960" s="460">
        <f t="shared" ref="J1960:J1983" si="123">G1960-H1960</f>
        <v>0</v>
      </c>
      <c r="K1960" s="9"/>
      <c r="P1960" s="2"/>
      <c r="Q1960" s="27"/>
      <c r="R1960" s="2"/>
      <c r="S1960" s="2"/>
      <c r="T1960" s="2"/>
      <c r="U1960" s="2"/>
      <c r="V1960" s="2"/>
      <c r="W1960" s="2"/>
    </row>
    <row r="1961" spans="2:23" ht="15" customHeight="1" x14ac:dyDescent="0.35">
      <c r="B1961" s="349"/>
      <c r="C1961" s="715" t="str">
        <f t="shared" si="122"/>
        <v/>
      </c>
      <c r="D1961" s="458">
        <f>IF(ISNUMBER(Summary!$D$17), DATE(Summary!$D$17, 1, 1) + INT((ROW(B1923)-1)/24), DATE(2024, 1, 1) + INT((ROW(B1923)-1)/24))</f>
        <v>45372</v>
      </c>
      <c r="E1961" s="459">
        <v>8.333333333333337E-2</v>
      </c>
      <c r="F1961" s="780"/>
      <c r="G1961" s="780"/>
      <c r="H1961" s="460">
        <f t="shared" si="120"/>
        <v>0</v>
      </c>
      <c r="I1961" s="460">
        <f t="shared" si="121"/>
        <v>0</v>
      </c>
      <c r="J1961" s="460">
        <f t="shared" si="123"/>
        <v>0</v>
      </c>
      <c r="K1961" s="9"/>
      <c r="P1961" s="2"/>
      <c r="Q1961" s="27"/>
      <c r="R1961" s="2"/>
      <c r="S1961" s="2"/>
      <c r="T1961" s="2"/>
      <c r="U1961" s="2"/>
      <c r="V1961" s="2"/>
      <c r="W1961" s="2"/>
    </row>
    <row r="1962" spans="2:23" ht="15" customHeight="1" x14ac:dyDescent="0.35">
      <c r="B1962" s="349"/>
      <c r="C1962" s="715" t="str">
        <f t="shared" si="122"/>
        <v/>
      </c>
      <c r="D1962" s="458">
        <f>IF(ISNUMBER(Summary!$D$17), DATE(Summary!$D$17, 1, 1) + INT((ROW(B1924)-1)/24), DATE(2024, 1, 1) + INT((ROW(B1924)-1)/24))</f>
        <v>45372</v>
      </c>
      <c r="E1962" s="459">
        <v>0.12500000000000006</v>
      </c>
      <c r="F1962" s="780"/>
      <c r="G1962" s="780"/>
      <c r="H1962" s="460">
        <f t="shared" si="120"/>
        <v>0</v>
      </c>
      <c r="I1962" s="460">
        <f t="shared" si="121"/>
        <v>0</v>
      </c>
      <c r="J1962" s="460">
        <f t="shared" si="123"/>
        <v>0</v>
      </c>
      <c r="K1962" s="9"/>
      <c r="P1962" s="2"/>
      <c r="Q1962" s="27"/>
      <c r="R1962" s="2"/>
      <c r="S1962" s="2"/>
      <c r="T1962" s="2"/>
      <c r="U1962" s="2"/>
      <c r="V1962" s="2"/>
      <c r="W1962" s="2"/>
    </row>
    <row r="1963" spans="2:23" ht="15" customHeight="1" x14ac:dyDescent="0.35">
      <c r="B1963" s="349"/>
      <c r="C1963" s="715" t="str">
        <f t="shared" si="122"/>
        <v/>
      </c>
      <c r="D1963" s="458">
        <f>IF(ISNUMBER(Summary!$D$17), DATE(Summary!$D$17, 1, 1) + INT((ROW(B1925)-1)/24), DATE(2024, 1, 1) + INT((ROW(B1925)-1)/24))</f>
        <v>45372</v>
      </c>
      <c r="E1963" s="459">
        <v>0.16666666666666669</v>
      </c>
      <c r="F1963" s="780"/>
      <c r="G1963" s="780"/>
      <c r="H1963" s="460">
        <f t="shared" si="120"/>
        <v>0</v>
      </c>
      <c r="I1963" s="460">
        <f t="shared" si="121"/>
        <v>0</v>
      </c>
      <c r="J1963" s="460">
        <f t="shared" si="123"/>
        <v>0</v>
      </c>
      <c r="K1963" s="9"/>
      <c r="P1963" s="2"/>
      <c r="Q1963" s="27"/>
      <c r="R1963" s="2"/>
      <c r="S1963" s="2"/>
      <c r="T1963" s="2"/>
      <c r="U1963" s="2"/>
      <c r="V1963" s="2"/>
      <c r="W1963" s="2"/>
    </row>
    <row r="1964" spans="2:23" ht="15" customHeight="1" x14ac:dyDescent="0.35">
      <c r="B1964" s="349"/>
      <c r="C1964" s="715" t="str">
        <f t="shared" si="122"/>
        <v/>
      </c>
      <c r="D1964" s="458">
        <f>IF(ISNUMBER(Summary!$D$17), DATE(Summary!$D$17, 1, 1) + INT((ROW(B1926)-1)/24), DATE(2024, 1, 1) + INT((ROW(B1926)-1)/24))</f>
        <v>45372</v>
      </c>
      <c r="E1964" s="459">
        <v>0.20833333333333337</v>
      </c>
      <c r="F1964" s="780"/>
      <c r="G1964" s="780"/>
      <c r="H1964" s="460">
        <f t="shared" si="120"/>
        <v>0</v>
      </c>
      <c r="I1964" s="460">
        <f t="shared" si="121"/>
        <v>0</v>
      </c>
      <c r="J1964" s="460">
        <f t="shared" si="123"/>
        <v>0</v>
      </c>
      <c r="K1964" s="9"/>
      <c r="P1964" s="2"/>
      <c r="Q1964" s="27"/>
      <c r="R1964" s="2"/>
      <c r="S1964" s="2"/>
      <c r="T1964" s="2"/>
      <c r="U1964" s="2"/>
      <c r="V1964" s="2"/>
      <c r="W1964" s="2"/>
    </row>
    <row r="1965" spans="2:23" ht="15" customHeight="1" x14ac:dyDescent="0.35">
      <c r="B1965" s="349"/>
      <c r="C1965" s="715" t="str">
        <f t="shared" si="122"/>
        <v/>
      </c>
      <c r="D1965" s="458">
        <f>IF(ISNUMBER(Summary!$D$17), DATE(Summary!$D$17, 1, 1) + INT((ROW(B1927)-1)/24), DATE(2024, 1, 1) + INT((ROW(B1927)-1)/24))</f>
        <v>45372</v>
      </c>
      <c r="E1965" s="459">
        <v>0.25</v>
      </c>
      <c r="F1965" s="780"/>
      <c r="G1965" s="780"/>
      <c r="H1965" s="460">
        <f t="shared" si="120"/>
        <v>0</v>
      </c>
      <c r="I1965" s="460">
        <f t="shared" si="121"/>
        <v>0</v>
      </c>
      <c r="J1965" s="460">
        <f t="shared" si="123"/>
        <v>0</v>
      </c>
      <c r="K1965" s="9"/>
      <c r="P1965" s="2"/>
      <c r="Q1965" s="27"/>
      <c r="R1965" s="2"/>
      <c r="S1965" s="2"/>
      <c r="T1965" s="2"/>
      <c r="U1965" s="2"/>
      <c r="V1965" s="2"/>
      <c r="W1965" s="2"/>
    </row>
    <row r="1966" spans="2:23" ht="15" customHeight="1" x14ac:dyDescent="0.35">
      <c r="B1966" s="349"/>
      <c r="C1966" s="715" t="str">
        <f t="shared" si="122"/>
        <v/>
      </c>
      <c r="D1966" s="458">
        <f>IF(ISNUMBER(Summary!$D$17), DATE(Summary!$D$17, 1, 1) + INT((ROW(B1928)-1)/24), DATE(2024, 1, 1) + INT((ROW(B1928)-1)/24))</f>
        <v>45372</v>
      </c>
      <c r="E1966" s="459">
        <v>0.29166666666666669</v>
      </c>
      <c r="F1966" s="780"/>
      <c r="G1966" s="780"/>
      <c r="H1966" s="460">
        <f t="shared" si="120"/>
        <v>0</v>
      </c>
      <c r="I1966" s="460">
        <f t="shared" si="121"/>
        <v>0</v>
      </c>
      <c r="J1966" s="460">
        <f t="shared" si="123"/>
        <v>0</v>
      </c>
      <c r="K1966" s="9"/>
      <c r="P1966" s="2"/>
      <c r="Q1966" s="27"/>
      <c r="R1966" s="2"/>
      <c r="S1966" s="2"/>
      <c r="T1966" s="2"/>
      <c r="U1966" s="2"/>
      <c r="V1966" s="2"/>
      <c r="W1966" s="2"/>
    </row>
    <row r="1967" spans="2:23" ht="15" customHeight="1" x14ac:dyDescent="0.35">
      <c r="B1967" s="349"/>
      <c r="C1967" s="715" t="str">
        <f t="shared" si="122"/>
        <v/>
      </c>
      <c r="D1967" s="458">
        <f>IF(ISNUMBER(Summary!$D$17), DATE(Summary!$D$17, 1, 1) + INT((ROW(B1929)-1)/24), DATE(2024, 1, 1) + INT((ROW(B1929)-1)/24))</f>
        <v>45372</v>
      </c>
      <c r="E1967" s="459">
        <v>0.33333333333333337</v>
      </c>
      <c r="F1967" s="780"/>
      <c r="G1967" s="780"/>
      <c r="H1967" s="460">
        <f t="shared" si="120"/>
        <v>0</v>
      </c>
      <c r="I1967" s="460">
        <f t="shared" si="121"/>
        <v>0</v>
      </c>
      <c r="J1967" s="460">
        <f t="shared" si="123"/>
        <v>0</v>
      </c>
      <c r="K1967" s="9"/>
      <c r="P1967" s="2"/>
      <c r="Q1967" s="27"/>
      <c r="R1967" s="2"/>
      <c r="S1967" s="2"/>
      <c r="T1967" s="2"/>
      <c r="U1967" s="2"/>
      <c r="V1967" s="2"/>
      <c r="W1967" s="2"/>
    </row>
    <row r="1968" spans="2:23" ht="15" customHeight="1" x14ac:dyDescent="0.35">
      <c r="B1968" s="349"/>
      <c r="C1968" s="715" t="str">
        <f t="shared" si="122"/>
        <v/>
      </c>
      <c r="D1968" s="458">
        <f>IF(ISNUMBER(Summary!$D$17), DATE(Summary!$D$17, 1, 1) + INT((ROW(B1930)-1)/24), DATE(2024, 1, 1) + INT((ROW(B1930)-1)/24))</f>
        <v>45372</v>
      </c>
      <c r="E1968" s="459">
        <v>0.375</v>
      </c>
      <c r="F1968" s="780"/>
      <c r="G1968" s="780"/>
      <c r="H1968" s="460">
        <f t="shared" si="120"/>
        <v>0</v>
      </c>
      <c r="I1968" s="460">
        <f t="shared" si="121"/>
        <v>0</v>
      </c>
      <c r="J1968" s="460">
        <f t="shared" si="123"/>
        <v>0</v>
      </c>
      <c r="K1968" s="9"/>
      <c r="P1968" s="2"/>
      <c r="Q1968" s="27"/>
      <c r="R1968" s="2"/>
      <c r="S1968" s="2"/>
      <c r="T1968" s="2"/>
      <c r="U1968" s="2"/>
      <c r="V1968" s="2"/>
      <c r="W1968" s="2"/>
    </row>
    <row r="1969" spans="2:23" ht="15" customHeight="1" x14ac:dyDescent="0.35">
      <c r="B1969" s="349"/>
      <c r="C1969" s="715" t="str">
        <f t="shared" si="122"/>
        <v/>
      </c>
      <c r="D1969" s="458">
        <f>IF(ISNUMBER(Summary!$D$17), DATE(Summary!$D$17, 1, 1) + INT((ROW(B1931)-1)/24), DATE(2024, 1, 1) + INT((ROW(B1931)-1)/24))</f>
        <v>45372</v>
      </c>
      <c r="E1969" s="459">
        <v>0.41666666666666669</v>
      </c>
      <c r="F1969" s="780"/>
      <c r="G1969" s="780"/>
      <c r="H1969" s="460">
        <f t="shared" si="120"/>
        <v>0</v>
      </c>
      <c r="I1969" s="460">
        <f t="shared" si="121"/>
        <v>0</v>
      </c>
      <c r="J1969" s="460">
        <f t="shared" si="123"/>
        <v>0</v>
      </c>
      <c r="K1969" s="9"/>
      <c r="P1969" s="2"/>
      <c r="Q1969" s="27"/>
      <c r="R1969" s="2"/>
      <c r="S1969" s="2"/>
      <c r="T1969" s="2"/>
      <c r="U1969" s="2"/>
      <c r="V1969" s="2"/>
      <c r="W1969" s="2"/>
    </row>
    <row r="1970" spans="2:23" ht="15" customHeight="1" x14ac:dyDescent="0.35">
      <c r="B1970" s="349"/>
      <c r="C1970" s="715" t="str">
        <f t="shared" si="122"/>
        <v/>
      </c>
      <c r="D1970" s="458">
        <f>IF(ISNUMBER(Summary!$D$17), DATE(Summary!$D$17, 1, 1) + INT((ROW(B1932)-1)/24), DATE(2024, 1, 1) + INT((ROW(B1932)-1)/24))</f>
        <v>45372</v>
      </c>
      <c r="E1970" s="459">
        <v>0.45833333333333337</v>
      </c>
      <c r="F1970" s="780"/>
      <c r="G1970" s="780"/>
      <c r="H1970" s="460">
        <f t="shared" si="120"/>
        <v>0</v>
      </c>
      <c r="I1970" s="460">
        <f t="shared" si="121"/>
        <v>0</v>
      </c>
      <c r="J1970" s="460">
        <f t="shared" si="123"/>
        <v>0</v>
      </c>
      <c r="K1970" s="9"/>
      <c r="P1970" s="2"/>
      <c r="Q1970" s="27"/>
      <c r="R1970" s="2"/>
      <c r="S1970" s="2"/>
      <c r="T1970" s="2"/>
      <c r="U1970" s="2"/>
      <c r="V1970" s="2"/>
      <c r="W1970" s="2"/>
    </row>
    <row r="1971" spans="2:23" ht="15" customHeight="1" x14ac:dyDescent="0.35">
      <c r="B1971" s="349"/>
      <c r="C1971" s="715" t="str">
        <f t="shared" si="122"/>
        <v/>
      </c>
      <c r="D1971" s="458">
        <f>IF(ISNUMBER(Summary!$D$17), DATE(Summary!$D$17, 1, 1) + INT((ROW(B1933)-1)/24), DATE(2024, 1, 1) + INT((ROW(B1933)-1)/24))</f>
        <v>45372</v>
      </c>
      <c r="E1971" s="459">
        <v>0.50000000000000011</v>
      </c>
      <c r="F1971" s="780"/>
      <c r="G1971" s="780"/>
      <c r="H1971" s="460">
        <f t="shared" si="120"/>
        <v>0</v>
      </c>
      <c r="I1971" s="460">
        <f t="shared" si="121"/>
        <v>0</v>
      </c>
      <c r="J1971" s="460">
        <f t="shared" si="123"/>
        <v>0</v>
      </c>
      <c r="K1971" s="9"/>
      <c r="P1971" s="2"/>
      <c r="Q1971" s="27"/>
      <c r="R1971" s="2"/>
      <c r="S1971" s="2"/>
      <c r="T1971" s="2"/>
      <c r="U1971" s="2"/>
      <c r="V1971" s="2"/>
      <c r="W1971" s="2"/>
    </row>
    <row r="1972" spans="2:23" ht="15" customHeight="1" x14ac:dyDescent="0.35">
      <c r="B1972" s="349"/>
      <c r="C1972" s="715" t="str">
        <f t="shared" si="122"/>
        <v/>
      </c>
      <c r="D1972" s="458">
        <f>IF(ISNUMBER(Summary!$D$17), DATE(Summary!$D$17, 1, 1) + INT((ROW(B1934)-1)/24), DATE(2024, 1, 1) + INT((ROW(B1934)-1)/24))</f>
        <v>45372</v>
      </c>
      <c r="E1972" s="459">
        <v>0.54166666666666674</v>
      </c>
      <c r="F1972" s="780"/>
      <c r="G1972" s="780"/>
      <c r="H1972" s="460">
        <f t="shared" si="120"/>
        <v>0</v>
      </c>
      <c r="I1972" s="460">
        <f t="shared" si="121"/>
        <v>0</v>
      </c>
      <c r="J1972" s="460">
        <f t="shared" si="123"/>
        <v>0</v>
      </c>
      <c r="K1972" s="9"/>
      <c r="P1972" s="2"/>
      <c r="Q1972" s="27"/>
      <c r="R1972" s="2"/>
      <c r="S1972" s="2"/>
      <c r="T1972" s="2"/>
      <c r="U1972" s="2"/>
      <c r="V1972" s="2"/>
      <c r="W1972" s="2"/>
    </row>
    <row r="1973" spans="2:23" ht="15" customHeight="1" x14ac:dyDescent="0.35">
      <c r="B1973" s="349"/>
      <c r="C1973" s="715" t="str">
        <f t="shared" si="122"/>
        <v/>
      </c>
      <c r="D1973" s="458">
        <f>IF(ISNUMBER(Summary!$D$17), DATE(Summary!$D$17, 1, 1) + INT((ROW(B1935)-1)/24), DATE(2024, 1, 1) + INT((ROW(B1935)-1)/24))</f>
        <v>45372</v>
      </c>
      <c r="E1973" s="459">
        <v>0.58333333333333337</v>
      </c>
      <c r="F1973" s="780"/>
      <c r="G1973" s="780"/>
      <c r="H1973" s="460">
        <f t="shared" si="120"/>
        <v>0</v>
      </c>
      <c r="I1973" s="460">
        <f t="shared" si="121"/>
        <v>0</v>
      </c>
      <c r="J1973" s="460">
        <f t="shared" si="123"/>
        <v>0</v>
      </c>
      <c r="K1973" s="9"/>
      <c r="P1973" s="2"/>
      <c r="Q1973" s="27"/>
      <c r="R1973" s="2"/>
      <c r="S1973" s="2"/>
      <c r="T1973" s="2"/>
      <c r="U1973" s="2"/>
      <c r="V1973" s="2"/>
      <c r="W1973" s="2"/>
    </row>
    <row r="1974" spans="2:23" ht="15" customHeight="1" x14ac:dyDescent="0.35">
      <c r="B1974" s="349"/>
      <c r="C1974" s="715" t="str">
        <f t="shared" si="122"/>
        <v/>
      </c>
      <c r="D1974" s="458">
        <f>IF(ISNUMBER(Summary!$D$17), DATE(Summary!$D$17, 1, 1) + INT((ROW(B1936)-1)/24), DATE(2024, 1, 1) + INT((ROW(B1936)-1)/24))</f>
        <v>45372</v>
      </c>
      <c r="E1974" s="459">
        <v>0.62500000000000011</v>
      </c>
      <c r="F1974" s="780"/>
      <c r="G1974" s="780"/>
      <c r="H1974" s="460">
        <f t="shared" si="120"/>
        <v>0</v>
      </c>
      <c r="I1974" s="460">
        <f t="shared" si="121"/>
        <v>0</v>
      </c>
      <c r="J1974" s="460">
        <f t="shared" si="123"/>
        <v>0</v>
      </c>
      <c r="K1974" s="9"/>
      <c r="P1974" s="2"/>
      <c r="Q1974" s="27"/>
      <c r="R1974" s="2"/>
      <c r="S1974" s="2"/>
      <c r="T1974" s="2"/>
      <c r="U1974" s="2"/>
      <c r="V1974" s="2"/>
      <c r="W1974" s="2"/>
    </row>
    <row r="1975" spans="2:23" ht="15" customHeight="1" x14ac:dyDescent="0.35">
      <c r="B1975" s="349"/>
      <c r="C1975" s="715" t="str">
        <f t="shared" si="122"/>
        <v/>
      </c>
      <c r="D1975" s="458">
        <f>IF(ISNUMBER(Summary!$D$17), DATE(Summary!$D$17, 1, 1) + INT((ROW(B1937)-1)/24), DATE(2024, 1, 1) + INT((ROW(B1937)-1)/24))</f>
        <v>45372</v>
      </c>
      <c r="E1975" s="459">
        <v>0.66666666666666674</v>
      </c>
      <c r="F1975" s="780"/>
      <c r="G1975" s="780"/>
      <c r="H1975" s="460">
        <f t="shared" si="120"/>
        <v>0</v>
      </c>
      <c r="I1975" s="460">
        <f t="shared" si="121"/>
        <v>0</v>
      </c>
      <c r="J1975" s="460">
        <f t="shared" si="123"/>
        <v>0</v>
      </c>
      <c r="K1975" s="9"/>
      <c r="P1975" s="2"/>
      <c r="Q1975" s="27"/>
      <c r="R1975" s="2"/>
      <c r="S1975" s="2"/>
      <c r="T1975" s="2"/>
      <c r="U1975" s="2"/>
      <c r="V1975" s="2"/>
      <c r="W1975" s="2"/>
    </row>
    <row r="1976" spans="2:23" ht="15" customHeight="1" x14ac:dyDescent="0.35">
      <c r="B1976" s="349"/>
      <c r="C1976" s="715" t="str">
        <f t="shared" si="122"/>
        <v/>
      </c>
      <c r="D1976" s="458">
        <f>IF(ISNUMBER(Summary!$D$17), DATE(Summary!$D$17, 1, 1) + INT((ROW(B1938)-1)/24), DATE(2024, 1, 1) + INT((ROW(B1938)-1)/24))</f>
        <v>45372</v>
      </c>
      <c r="E1976" s="459">
        <v>0.70833333333333337</v>
      </c>
      <c r="F1976" s="780"/>
      <c r="G1976" s="780"/>
      <c r="H1976" s="460">
        <f t="shared" si="120"/>
        <v>0</v>
      </c>
      <c r="I1976" s="460">
        <f t="shared" si="121"/>
        <v>0</v>
      </c>
      <c r="J1976" s="460">
        <f t="shared" si="123"/>
        <v>0</v>
      </c>
      <c r="K1976" s="9"/>
      <c r="P1976" s="2"/>
      <c r="Q1976" s="27"/>
      <c r="R1976" s="2"/>
      <c r="S1976" s="2"/>
      <c r="T1976" s="2"/>
      <c r="U1976" s="2"/>
      <c r="V1976" s="2"/>
      <c r="W1976" s="2"/>
    </row>
    <row r="1977" spans="2:23" ht="15" customHeight="1" x14ac:dyDescent="0.35">
      <c r="B1977" s="349"/>
      <c r="C1977" s="715" t="str">
        <f t="shared" si="122"/>
        <v/>
      </c>
      <c r="D1977" s="458">
        <f>IF(ISNUMBER(Summary!$D$17), DATE(Summary!$D$17, 1, 1) + INT((ROW(B1939)-1)/24), DATE(2024, 1, 1) + INT((ROW(B1939)-1)/24))</f>
        <v>45372</v>
      </c>
      <c r="E1977" s="459">
        <v>0.75000000000000011</v>
      </c>
      <c r="F1977" s="780"/>
      <c r="G1977" s="780"/>
      <c r="H1977" s="460">
        <f t="shared" si="120"/>
        <v>0</v>
      </c>
      <c r="I1977" s="460">
        <f t="shared" si="121"/>
        <v>0</v>
      </c>
      <c r="J1977" s="460">
        <f t="shared" si="123"/>
        <v>0</v>
      </c>
      <c r="K1977" s="9"/>
      <c r="P1977" s="2"/>
      <c r="Q1977" s="27"/>
      <c r="R1977" s="2"/>
      <c r="S1977" s="2"/>
      <c r="T1977" s="2"/>
      <c r="U1977" s="2"/>
      <c r="V1977" s="2"/>
      <c r="W1977" s="2"/>
    </row>
    <row r="1978" spans="2:23" ht="15" customHeight="1" x14ac:dyDescent="0.35">
      <c r="B1978" s="349"/>
      <c r="C1978" s="715" t="str">
        <f t="shared" si="122"/>
        <v/>
      </c>
      <c r="D1978" s="458">
        <f>IF(ISNUMBER(Summary!$D$17), DATE(Summary!$D$17, 1, 1) + INT((ROW(B1940)-1)/24), DATE(2024, 1, 1) + INT((ROW(B1940)-1)/24))</f>
        <v>45372</v>
      </c>
      <c r="E1978" s="459">
        <v>0.79166666666666674</v>
      </c>
      <c r="F1978" s="780"/>
      <c r="G1978" s="780"/>
      <c r="H1978" s="460">
        <f t="shared" si="120"/>
        <v>0</v>
      </c>
      <c r="I1978" s="460">
        <f t="shared" si="121"/>
        <v>0</v>
      </c>
      <c r="J1978" s="460">
        <f t="shared" si="123"/>
        <v>0</v>
      </c>
      <c r="K1978" s="9"/>
      <c r="P1978" s="2"/>
      <c r="Q1978" s="27"/>
      <c r="R1978" s="2"/>
      <c r="S1978" s="2"/>
      <c r="T1978" s="2"/>
      <c r="U1978" s="2"/>
      <c r="V1978" s="2"/>
      <c r="W1978" s="2"/>
    </row>
    <row r="1979" spans="2:23" ht="15" customHeight="1" x14ac:dyDescent="0.35">
      <c r="B1979" s="349"/>
      <c r="C1979" s="715" t="str">
        <f t="shared" si="122"/>
        <v/>
      </c>
      <c r="D1979" s="458">
        <f>IF(ISNUMBER(Summary!$D$17), DATE(Summary!$D$17, 1, 1) + INT((ROW(B1941)-1)/24), DATE(2024, 1, 1) + INT((ROW(B1941)-1)/24))</f>
        <v>45372</v>
      </c>
      <c r="E1979" s="459">
        <v>0.83333333333333337</v>
      </c>
      <c r="F1979" s="780"/>
      <c r="G1979" s="780"/>
      <c r="H1979" s="460">
        <f t="shared" si="120"/>
        <v>0</v>
      </c>
      <c r="I1979" s="460">
        <f t="shared" si="121"/>
        <v>0</v>
      </c>
      <c r="J1979" s="460">
        <f t="shared" si="123"/>
        <v>0</v>
      </c>
      <c r="K1979" s="9"/>
      <c r="P1979" s="2"/>
      <c r="Q1979" s="27"/>
      <c r="R1979" s="2"/>
      <c r="S1979" s="2"/>
      <c r="T1979" s="2"/>
      <c r="U1979" s="2"/>
      <c r="V1979" s="2"/>
      <c r="W1979" s="2"/>
    </row>
    <row r="1980" spans="2:23" ht="15" customHeight="1" x14ac:dyDescent="0.35">
      <c r="B1980" s="349"/>
      <c r="C1980" s="715" t="str">
        <f t="shared" si="122"/>
        <v/>
      </c>
      <c r="D1980" s="458">
        <f>IF(ISNUMBER(Summary!$D$17), DATE(Summary!$D$17, 1, 1) + INT((ROW(B1942)-1)/24), DATE(2024, 1, 1) + INT((ROW(B1942)-1)/24))</f>
        <v>45372</v>
      </c>
      <c r="E1980" s="459">
        <v>0.87500000000000011</v>
      </c>
      <c r="F1980" s="780"/>
      <c r="G1980" s="780"/>
      <c r="H1980" s="460">
        <f t="shared" si="120"/>
        <v>0</v>
      </c>
      <c r="I1980" s="460">
        <f t="shared" si="121"/>
        <v>0</v>
      </c>
      <c r="J1980" s="460">
        <f t="shared" si="123"/>
        <v>0</v>
      </c>
      <c r="K1980" s="9"/>
      <c r="P1980" s="2"/>
      <c r="Q1980" s="27"/>
      <c r="R1980" s="2"/>
      <c r="S1980" s="2"/>
      <c r="T1980" s="2"/>
      <c r="U1980" s="2"/>
      <c r="V1980" s="2"/>
      <c r="W1980" s="2"/>
    </row>
    <row r="1981" spans="2:23" ht="15" customHeight="1" x14ac:dyDescent="0.35">
      <c r="B1981" s="349"/>
      <c r="C1981" s="715" t="str">
        <f t="shared" si="122"/>
        <v/>
      </c>
      <c r="D1981" s="458">
        <f>IF(ISNUMBER(Summary!$D$17), DATE(Summary!$D$17, 1, 1) + INT((ROW(B1943)-1)/24), DATE(2024, 1, 1) + INT((ROW(B1943)-1)/24))</f>
        <v>45372</v>
      </c>
      <c r="E1981" s="459">
        <v>0.91666666666666674</v>
      </c>
      <c r="F1981" s="780"/>
      <c r="G1981" s="780"/>
      <c r="H1981" s="460">
        <f t="shared" si="120"/>
        <v>0</v>
      </c>
      <c r="I1981" s="460">
        <f t="shared" si="121"/>
        <v>0</v>
      </c>
      <c r="J1981" s="460">
        <f t="shared" si="123"/>
        <v>0</v>
      </c>
      <c r="K1981" s="9"/>
      <c r="P1981" s="2"/>
      <c r="Q1981" s="27"/>
      <c r="R1981" s="2"/>
      <c r="S1981" s="2"/>
      <c r="T1981" s="2"/>
      <c r="U1981" s="2"/>
      <c r="V1981" s="2"/>
      <c r="W1981" s="2"/>
    </row>
    <row r="1982" spans="2:23" ht="15" customHeight="1" x14ac:dyDescent="0.35">
      <c r="B1982" s="349"/>
      <c r="C1982" s="715" t="str">
        <f t="shared" si="122"/>
        <v/>
      </c>
      <c r="D1982" s="458">
        <f>IF(ISNUMBER(Summary!$D$17), DATE(Summary!$D$17, 1, 1) + INT((ROW(B1944)-1)/24), DATE(2024, 1, 1) + INT((ROW(B1944)-1)/24))</f>
        <v>45372</v>
      </c>
      <c r="E1982" s="459">
        <v>0.95833333333333337</v>
      </c>
      <c r="F1982" s="780"/>
      <c r="G1982" s="780"/>
      <c r="H1982" s="460">
        <f t="shared" si="120"/>
        <v>0</v>
      </c>
      <c r="I1982" s="460">
        <f t="shared" si="121"/>
        <v>0</v>
      </c>
      <c r="J1982" s="460">
        <f t="shared" si="123"/>
        <v>0</v>
      </c>
      <c r="K1982" s="9"/>
      <c r="P1982" s="2"/>
      <c r="Q1982" s="27"/>
      <c r="R1982" s="2"/>
      <c r="S1982" s="2"/>
      <c r="T1982" s="2"/>
      <c r="U1982" s="2"/>
      <c r="V1982" s="2"/>
      <c r="W1982" s="2"/>
    </row>
    <row r="1983" spans="2:23" ht="15" customHeight="1" x14ac:dyDescent="0.35">
      <c r="B1983" s="457"/>
      <c r="C1983" s="715">
        <f t="shared" si="122"/>
        <v>45373</v>
      </c>
      <c r="D1983" s="458">
        <f>IF(ISNUMBER(Summary!$D$17), DATE(Summary!$D$17, 1, 1) + INT((ROW(B1945)-1)/24), DATE(2024, 1, 1) + INT((ROW(B1945)-1)/24))</f>
        <v>45373</v>
      </c>
      <c r="E1983" s="459">
        <v>3.1225022567582528E-17</v>
      </c>
      <c r="F1983" s="780"/>
      <c r="G1983" s="780"/>
      <c r="H1983" s="460">
        <f t="shared" si="120"/>
        <v>0</v>
      </c>
      <c r="I1983" s="460">
        <f t="shared" si="121"/>
        <v>0</v>
      </c>
      <c r="J1983" s="460">
        <f t="shared" si="123"/>
        <v>0</v>
      </c>
      <c r="K1983" s="9"/>
      <c r="P1983" s="2"/>
      <c r="Q1983" s="27"/>
      <c r="R1983" s="2"/>
      <c r="S1983" s="2"/>
      <c r="T1983" s="2"/>
      <c r="U1983" s="2"/>
      <c r="V1983" s="2"/>
      <c r="W1983" s="2"/>
    </row>
    <row r="1984" spans="2:23" ht="15" customHeight="1" x14ac:dyDescent="0.35">
      <c r="B1984" s="349"/>
      <c r="C1984" s="715" t="str">
        <f t="shared" si="122"/>
        <v/>
      </c>
      <c r="D1984" s="458">
        <f>IF(ISNUMBER(Summary!$D$17), DATE(Summary!$D$17, 1, 1) + INT((ROW(B1946)-1)/24), DATE(2024, 1, 1) + INT((ROW(B1946)-1)/24))</f>
        <v>45373</v>
      </c>
      <c r="E1984" s="459">
        <v>4.1666666666666699E-2</v>
      </c>
      <c r="F1984" s="780"/>
      <c r="G1984" s="780"/>
      <c r="H1984" s="460">
        <f t="shared" si="120"/>
        <v>0</v>
      </c>
      <c r="I1984" s="460">
        <f t="shared" si="121"/>
        <v>0</v>
      </c>
      <c r="J1984" s="460">
        <f t="shared" ref="J1984:J2047" si="124">G1984-H1984</f>
        <v>0</v>
      </c>
      <c r="K1984" s="9"/>
      <c r="P1984" s="2"/>
      <c r="Q1984" s="27"/>
      <c r="R1984" s="2"/>
      <c r="S1984" s="2"/>
      <c r="T1984" s="2"/>
      <c r="U1984" s="2"/>
      <c r="V1984" s="2"/>
      <c r="W1984" s="2"/>
    </row>
    <row r="1985" spans="2:23" ht="15" customHeight="1" x14ac:dyDescent="0.35">
      <c r="B1985" s="349"/>
      <c r="C1985" s="715" t="str">
        <f t="shared" si="122"/>
        <v/>
      </c>
      <c r="D1985" s="458">
        <f>IF(ISNUMBER(Summary!$D$17), DATE(Summary!$D$17, 1, 1) + INT((ROW(B1947)-1)/24), DATE(2024, 1, 1) + INT((ROW(B1947)-1)/24))</f>
        <v>45373</v>
      </c>
      <c r="E1985" s="459">
        <v>8.333333333333337E-2</v>
      </c>
      <c r="F1985" s="780"/>
      <c r="G1985" s="780"/>
      <c r="H1985" s="460">
        <f t="shared" si="120"/>
        <v>0</v>
      </c>
      <c r="I1985" s="460">
        <f t="shared" si="121"/>
        <v>0</v>
      </c>
      <c r="J1985" s="460">
        <f t="shared" si="124"/>
        <v>0</v>
      </c>
      <c r="K1985" s="9"/>
      <c r="P1985" s="2"/>
      <c r="Q1985" s="27"/>
      <c r="R1985" s="2"/>
      <c r="S1985" s="2"/>
      <c r="T1985" s="2"/>
      <c r="U1985" s="2"/>
      <c r="V1985" s="2"/>
      <c r="W1985" s="2"/>
    </row>
    <row r="1986" spans="2:23" ht="15" customHeight="1" x14ac:dyDescent="0.35">
      <c r="B1986" s="349"/>
      <c r="C1986" s="715" t="str">
        <f t="shared" si="122"/>
        <v/>
      </c>
      <c r="D1986" s="458">
        <f>IF(ISNUMBER(Summary!$D$17), DATE(Summary!$D$17, 1, 1) + INT((ROW(B1948)-1)/24), DATE(2024, 1, 1) + INT((ROW(B1948)-1)/24))</f>
        <v>45373</v>
      </c>
      <c r="E1986" s="459">
        <v>0.12500000000000006</v>
      </c>
      <c r="F1986" s="780"/>
      <c r="G1986" s="780"/>
      <c r="H1986" s="460">
        <f t="shared" si="120"/>
        <v>0</v>
      </c>
      <c r="I1986" s="460">
        <f t="shared" si="121"/>
        <v>0</v>
      </c>
      <c r="J1986" s="460">
        <f t="shared" si="124"/>
        <v>0</v>
      </c>
      <c r="K1986" s="9"/>
      <c r="P1986" s="2"/>
      <c r="Q1986" s="27"/>
      <c r="R1986" s="2"/>
      <c r="S1986" s="2"/>
      <c r="T1986" s="2"/>
      <c r="U1986" s="2"/>
      <c r="V1986" s="2"/>
      <c r="W1986" s="2"/>
    </row>
    <row r="1987" spans="2:23" ht="15" customHeight="1" x14ac:dyDescent="0.35">
      <c r="B1987" s="349"/>
      <c r="C1987" s="715" t="str">
        <f t="shared" si="122"/>
        <v/>
      </c>
      <c r="D1987" s="458">
        <f>IF(ISNUMBER(Summary!$D$17), DATE(Summary!$D$17, 1, 1) + INT((ROW(B1949)-1)/24), DATE(2024, 1, 1) + INT((ROW(B1949)-1)/24))</f>
        <v>45373</v>
      </c>
      <c r="E1987" s="459">
        <v>0.16666666666666669</v>
      </c>
      <c r="F1987" s="780"/>
      <c r="G1987" s="780"/>
      <c r="H1987" s="460">
        <f t="shared" si="120"/>
        <v>0</v>
      </c>
      <c r="I1987" s="460">
        <f t="shared" si="121"/>
        <v>0</v>
      </c>
      <c r="J1987" s="460">
        <f t="shared" si="124"/>
        <v>0</v>
      </c>
      <c r="K1987" s="9"/>
      <c r="P1987" s="2"/>
      <c r="Q1987" s="27"/>
      <c r="R1987" s="2"/>
      <c r="S1987" s="2"/>
      <c r="T1987" s="2"/>
      <c r="U1987" s="2"/>
      <c r="V1987" s="2"/>
      <c r="W1987" s="2"/>
    </row>
    <row r="1988" spans="2:23" ht="15" customHeight="1" x14ac:dyDescent="0.35">
      <c r="B1988" s="349"/>
      <c r="C1988" s="715" t="str">
        <f t="shared" si="122"/>
        <v/>
      </c>
      <c r="D1988" s="458">
        <f>IF(ISNUMBER(Summary!$D$17), DATE(Summary!$D$17, 1, 1) + INT((ROW(B1950)-1)/24), DATE(2024, 1, 1) + INT((ROW(B1950)-1)/24))</f>
        <v>45373</v>
      </c>
      <c r="E1988" s="459">
        <v>0.20833333333333337</v>
      </c>
      <c r="F1988" s="780"/>
      <c r="G1988" s="780"/>
      <c r="H1988" s="460">
        <f t="shared" si="120"/>
        <v>0</v>
      </c>
      <c r="I1988" s="460">
        <f t="shared" si="121"/>
        <v>0</v>
      </c>
      <c r="J1988" s="460">
        <f t="shared" si="124"/>
        <v>0</v>
      </c>
      <c r="K1988" s="9"/>
      <c r="P1988" s="2"/>
      <c r="Q1988" s="27"/>
      <c r="R1988" s="2"/>
      <c r="S1988" s="2"/>
      <c r="T1988" s="2"/>
      <c r="U1988" s="2"/>
      <c r="V1988" s="2"/>
      <c r="W1988" s="2"/>
    </row>
    <row r="1989" spans="2:23" ht="15" customHeight="1" x14ac:dyDescent="0.35">
      <c r="B1989" s="349"/>
      <c r="C1989" s="715" t="str">
        <f t="shared" si="122"/>
        <v/>
      </c>
      <c r="D1989" s="458">
        <f>IF(ISNUMBER(Summary!$D$17), DATE(Summary!$D$17, 1, 1) + INT((ROW(B1951)-1)/24), DATE(2024, 1, 1) + INT((ROW(B1951)-1)/24))</f>
        <v>45373</v>
      </c>
      <c r="E1989" s="459">
        <v>0.25</v>
      </c>
      <c r="F1989" s="780"/>
      <c r="G1989" s="780"/>
      <c r="H1989" s="460">
        <f t="shared" si="120"/>
        <v>0</v>
      </c>
      <c r="I1989" s="460">
        <f t="shared" si="121"/>
        <v>0</v>
      </c>
      <c r="J1989" s="460">
        <f t="shared" si="124"/>
        <v>0</v>
      </c>
      <c r="K1989" s="9"/>
      <c r="P1989" s="2"/>
      <c r="Q1989" s="27"/>
      <c r="R1989" s="2"/>
      <c r="S1989" s="2"/>
      <c r="T1989" s="2"/>
      <c r="U1989" s="2"/>
      <c r="V1989" s="2"/>
      <c r="W1989" s="2"/>
    </row>
    <row r="1990" spans="2:23" ht="15" customHeight="1" x14ac:dyDescent="0.35">
      <c r="B1990" s="349"/>
      <c r="C1990" s="715" t="str">
        <f t="shared" si="122"/>
        <v/>
      </c>
      <c r="D1990" s="458">
        <f>IF(ISNUMBER(Summary!$D$17), DATE(Summary!$D$17, 1, 1) + INT((ROW(B1952)-1)/24), DATE(2024, 1, 1) + INT((ROW(B1952)-1)/24))</f>
        <v>45373</v>
      </c>
      <c r="E1990" s="459">
        <v>0.29166666666666669</v>
      </c>
      <c r="F1990" s="780"/>
      <c r="G1990" s="780"/>
      <c r="H1990" s="460">
        <f t="shared" si="120"/>
        <v>0</v>
      </c>
      <c r="I1990" s="460">
        <f t="shared" si="121"/>
        <v>0</v>
      </c>
      <c r="J1990" s="460">
        <f t="shared" si="124"/>
        <v>0</v>
      </c>
      <c r="K1990" s="9"/>
      <c r="P1990" s="2"/>
      <c r="Q1990" s="27"/>
      <c r="R1990" s="2"/>
      <c r="S1990" s="2"/>
      <c r="T1990" s="2"/>
      <c r="U1990" s="2"/>
      <c r="V1990" s="2"/>
      <c r="W1990" s="2"/>
    </row>
    <row r="1991" spans="2:23" ht="15" customHeight="1" x14ac:dyDescent="0.35">
      <c r="B1991" s="349"/>
      <c r="C1991" s="715" t="str">
        <f t="shared" si="122"/>
        <v/>
      </c>
      <c r="D1991" s="458">
        <f>IF(ISNUMBER(Summary!$D$17), DATE(Summary!$D$17, 1, 1) + INT((ROW(B1953)-1)/24), DATE(2024, 1, 1) + INT((ROW(B1953)-1)/24))</f>
        <v>45373</v>
      </c>
      <c r="E1991" s="459">
        <v>0.33333333333333337</v>
      </c>
      <c r="F1991" s="780"/>
      <c r="G1991" s="780"/>
      <c r="H1991" s="460">
        <f t="shared" si="120"/>
        <v>0</v>
      </c>
      <c r="I1991" s="460">
        <f t="shared" si="121"/>
        <v>0</v>
      </c>
      <c r="J1991" s="460">
        <f t="shared" si="124"/>
        <v>0</v>
      </c>
      <c r="K1991" s="9"/>
      <c r="P1991" s="2"/>
      <c r="Q1991" s="27"/>
      <c r="R1991" s="2"/>
      <c r="S1991" s="2"/>
      <c r="T1991" s="2"/>
      <c r="U1991" s="2"/>
      <c r="V1991" s="2"/>
      <c r="W1991" s="2"/>
    </row>
    <row r="1992" spans="2:23" ht="15" customHeight="1" x14ac:dyDescent="0.35">
      <c r="B1992" s="349"/>
      <c r="C1992" s="715" t="str">
        <f t="shared" si="122"/>
        <v/>
      </c>
      <c r="D1992" s="458">
        <f>IF(ISNUMBER(Summary!$D$17), DATE(Summary!$D$17, 1, 1) + INT((ROW(B1954)-1)/24), DATE(2024, 1, 1) + INT((ROW(B1954)-1)/24))</f>
        <v>45373</v>
      </c>
      <c r="E1992" s="459">
        <v>0.375</v>
      </c>
      <c r="F1992" s="780"/>
      <c r="G1992" s="780"/>
      <c r="H1992" s="460">
        <f t="shared" si="120"/>
        <v>0</v>
      </c>
      <c r="I1992" s="460">
        <f t="shared" si="121"/>
        <v>0</v>
      </c>
      <c r="J1992" s="460">
        <f t="shared" si="124"/>
        <v>0</v>
      </c>
      <c r="K1992" s="9"/>
      <c r="P1992" s="2"/>
      <c r="Q1992" s="27"/>
      <c r="R1992" s="2"/>
      <c r="S1992" s="2"/>
      <c r="T1992" s="2"/>
      <c r="U1992" s="2"/>
      <c r="V1992" s="2"/>
      <c r="W1992" s="2"/>
    </row>
    <row r="1993" spans="2:23" ht="15" customHeight="1" x14ac:dyDescent="0.35">
      <c r="B1993" s="349"/>
      <c r="C1993" s="715" t="str">
        <f t="shared" si="122"/>
        <v/>
      </c>
      <c r="D1993" s="458">
        <f>IF(ISNUMBER(Summary!$D$17), DATE(Summary!$D$17, 1, 1) + INT((ROW(B1955)-1)/24), DATE(2024, 1, 1) + INT((ROW(B1955)-1)/24))</f>
        <v>45373</v>
      </c>
      <c r="E1993" s="459">
        <v>0.41666666666666669</v>
      </c>
      <c r="F1993" s="780"/>
      <c r="G1993" s="780"/>
      <c r="H1993" s="460">
        <f t="shared" si="120"/>
        <v>0</v>
      </c>
      <c r="I1993" s="460">
        <f t="shared" si="121"/>
        <v>0</v>
      </c>
      <c r="J1993" s="460">
        <f t="shared" si="124"/>
        <v>0</v>
      </c>
      <c r="K1993" s="9"/>
      <c r="P1993" s="2"/>
      <c r="Q1993" s="27"/>
      <c r="R1993" s="2"/>
      <c r="S1993" s="2"/>
      <c r="T1993" s="2"/>
      <c r="U1993" s="2"/>
      <c r="V1993" s="2"/>
      <c r="W1993" s="2"/>
    </row>
    <row r="1994" spans="2:23" ht="15" customHeight="1" x14ac:dyDescent="0.35">
      <c r="B1994" s="349"/>
      <c r="C1994" s="715" t="str">
        <f t="shared" si="122"/>
        <v/>
      </c>
      <c r="D1994" s="458">
        <f>IF(ISNUMBER(Summary!$D$17), DATE(Summary!$D$17, 1, 1) + INT((ROW(B1956)-1)/24), DATE(2024, 1, 1) + INT((ROW(B1956)-1)/24))</f>
        <v>45373</v>
      </c>
      <c r="E1994" s="459">
        <v>0.45833333333333337</v>
      </c>
      <c r="F1994" s="780"/>
      <c r="G1994" s="780"/>
      <c r="H1994" s="460">
        <f t="shared" si="120"/>
        <v>0</v>
      </c>
      <c r="I1994" s="460">
        <f t="shared" si="121"/>
        <v>0</v>
      </c>
      <c r="J1994" s="460">
        <f t="shared" si="124"/>
        <v>0</v>
      </c>
      <c r="K1994" s="9"/>
      <c r="P1994" s="2"/>
      <c r="Q1994" s="27"/>
      <c r="R1994" s="2"/>
      <c r="S1994" s="2"/>
      <c r="T1994" s="2"/>
      <c r="U1994" s="2"/>
      <c r="V1994" s="2"/>
      <c r="W1994" s="2"/>
    </row>
    <row r="1995" spans="2:23" ht="15" customHeight="1" x14ac:dyDescent="0.35">
      <c r="B1995" s="349"/>
      <c r="C1995" s="715" t="str">
        <f t="shared" si="122"/>
        <v/>
      </c>
      <c r="D1995" s="458">
        <f>IF(ISNUMBER(Summary!$D$17), DATE(Summary!$D$17, 1, 1) + INT((ROW(B1957)-1)/24), DATE(2024, 1, 1) + INT((ROW(B1957)-1)/24))</f>
        <v>45373</v>
      </c>
      <c r="E1995" s="459">
        <v>0.50000000000000011</v>
      </c>
      <c r="F1995" s="780"/>
      <c r="G1995" s="780"/>
      <c r="H1995" s="460">
        <f t="shared" si="120"/>
        <v>0</v>
      </c>
      <c r="I1995" s="460">
        <f t="shared" si="121"/>
        <v>0</v>
      </c>
      <c r="J1995" s="460">
        <f t="shared" si="124"/>
        <v>0</v>
      </c>
      <c r="K1995" s="9"/>
      <c r="P1995" s="2"/>
      <c r="Q1995" s="27"/>
      <c r="R1995" s="2"/>
      <c r="S1995" s="2"/>
      <c r="T1995" s="2"/>
      <c r="U1995" s="2"/>
      <c r="V1995" s="2"/>
      <c r="W1995" s="2"/>
    </row>
    <row r="1996" spans="2:23" ht="15" customHeight="1" x14ac:dyDescent="0.35">
      <c r="B1996" s="349"/>
      <c r="C1996" s="715" t="str">
        <f t="shared" si="122"/>
        <v/>
      </c>
      <c r="D1996" s="458">
        <f>IF(ISNUMBER(Summary!$D$17), DATE(Summary!$D$17, 1, 1) + INT((ROW(B1958)-1)/24), DATE(2024, 1, 1) + INT((ROW(B1958)-1)/24))</f>
        <v>45373</v>
      </c>
      <c r="E1996" s="459">
        <v>0.54166666666666674</v>
      </c>
      <c r="F1996" s="780"/>
      <c r="G1996" s="780"/>
      <c r="H1996" s="460">
        <f t="shared" si="120"/>
        <v>0</v>
      </c>
      <c r="I1996" s="460">
        <f t="shared" si="121"/>
        <v>0</v>
      </c>
      <c r="J1996" s="460">
        <f t="shared" si="124"/>
        <v>0</v>
      </c>
      <c r="K1996" s="9"/>
      <c r="P1996" s="2"/>
      <c r="Q1996" s="27"/>
      <c r="R1996" s="2"/>
      <c r="S1996" s="2"/>
      <c r="T1996" s="2"/>
      <c r="U1996" s="2"/>
      <c r="V1996" s="2"/>
      <c r="W1996" s="2"/>
    </row>
    <row r="1997" spans="2:23" ht="15" customHeight="1" x14ac:dyDescent="0.35">
      <c r="B1997" s="349"/>
      <c r="C1997" s="715" t="str">
        <f t="shared" si="122"/>
        <v/>
      </c>
      <c r="D1997" s="458">
        <f>IF(ISNUMBER(Summary!$D$17), DATE(Summary!$D$17, 1, 1) + INT((ROW(B1959)-1)/24), DATE(2024, 1, 1) + INT((ROW(B1959)-1)/24))</f>
        <v>45373</v>
      </c>
      <c r="E1997" s="459">
        <v>0.58333333333333337</v>
      </c>
      <c r="F1997" s="780"/>
      <c r="G1997" s="780"/>
      <c r="H1997" s="460">
        <f t="shared" si="120"/>
        <v>0</v>
      </c>
      <c r="I1997" s="460">
        <f t="shared" si="121"/>
        <v>0</v>
      </c>
      <c r="J1997" s="460">
        <f t="shared" si="124"/>
        <v>0</v>
      </c>
      <c r="K1997" s="9"/>
      <c r="P1997" s="2"/>
      <c r="Q1997" s="27"/>
      <c r="R1997" s="2"/>
      <c r="S1997" s="2"/>
      <c r="T1997" s="2"/>
      <c r="U1997" s="2"/>
      <c r="V1997" s="2"/>
      <c r="W1997" s="2"/>
    </row>
    <row r="1998" spans="2:23" ht="15" customHeight="1" x14ac:dyDescent="0.35">
      <c r="B1998" s="349"/>
      <c r="C1998" s="715" t="str">
        <f t="shared" si="122"/>
        <v/>
      </c>
      <c r="D1998" s="458">
        <f>IF(ISNUMBER(Summary!$D$17), DATE(Summary!$D$17, 1, 1) + INT((ROW(B1960)-1)/24), DATE(2024, 1, 1) + INT((ROW(B1960)-1)/24))</f>
        <v>45373</v>
      </c>
      <c r="E1998" s="459">
        <v>0.62500000000000011</v>
      </c>
      <c r="F1998" s="780"/>
      <c r="G1998" s="780"/>
      <c r="H1998" s="460">
        <f t="shared" si="120"/>
        <v>0</v>
      </c>
      <c r="I1998" s="460">
        <f t="shared" si="121"/>
        <v>0</v>
      </c>
      <c r="J1998" s="460">
        <f t="shared" si="124"/>
        <v>0</v>
      </c>
      <c r="K1998" s="9"/>
      <c r="P1998" s="2"/>
      <c r="Q1998" s="27"/>
      <c r="R1998" s="2"/>
      <c r="S1998" s="2"/>
      <c r="T1998" s="2"/>
      <c r="U1998" s="2"/>
      <c r="V1998" s="2"/>
      <c r="W1998" s="2"/>
    </row>
    <row r="1999" spans="2:23" ht="15" customHeight="1" x14ac:dyDescent="0.35">
      <c r="B1999" s="349"/>
      <c r="C1999" s="715" t="str">
        <f t="shared" si="122"/>
        <v/>
      </c>
      <c r="D1999" s="458">
        <f>IF(ISNUMBER(Summary!$D$17), DATE(Summary!$D$17, 1, 1) + INT((ROW(B1961)-1)/24), DATE(2024, 1, 1) + INT((ROW(B1961)-1)/24))</f>
        <v>45373</v>
      </c>
      <c r="E1999" s="459">
        <v>0.66666666666666674</v>
      </c>
      <c r="F1999" s="780"/>
      <c r="G1999" s="780"/>
      <c r="H1999" s="460">
        <f t="shared" si="120"/>
        <v>0</v>
      </c>
      <c r="I1999" s="460">
        <f t="shared" si="121"/>
        <v>0</v>
      </c>
      <c r="J1999" s="460">
        <f t="shared" si="124"/>
        <v>0</v>
      </c>
      <c r="K1999" s="9"/>
      <c r="P1999" s="2"/>
      <c r="Q1999" s="27"/>
      <c r="R1999" s="2"/>
      <c r="S1999" s="2"/>
      <c r="T1999" s="2"/>
      <c r="U1999" s="2"/>
      <c r="V1999" s="2"/>
      <c r="W1999" s="2"/>
    </row>
    <row r="2000" spans="2:23" ht="15" customHeight="1" x14ac:dyDescent="0.35">
      <c r="B2000" s="349"/>
      <c r="C2000" s="715" t="str">
        <f t="shared" si="122"/>
        <v/>
      </c>
      <c r="D2000" s="458">
        <f>IF(ISNUMBER(Summary!$D$17), DATE(Summary!$D$17, 1, 1) + INT((ROW(B1962)-1)/24), DATE(2024, 1, 1) + INT((ROW(B1962)-1)/24))</f>
        <v>45373</v>
      </c>
      <c r="E2000" s="459">
        <v>0.70833333333333337</v>
      </c>
      <c r="F2000" s="780"/>
      <c r="G2000" s="780"/>
      <c r="H2000" s="460">
        <f t="shared" si="120"/>
        <v>0</v>
      </c>
      <c r="I2000" s="460">
        <f t="shared" si="121"/>
        <v>0</v>
      </c>
      <c r="J2000" s="460">
        <f t="shared" si="124"/>
        <v>0</v>
      </c>
      <c r="K2000" s="9"/>
      <c r="P2000" s="2"/>
      <c r="Q2000" s="27"/>
      <c r="R2000" s="2"/>
      <c r="S2000" s="2"/>
      <c r="T2000" s="2"/>
      <c r="U2000" s="2"/>
      <c r="V2000" s="2"/>
      <c r="W2000" s="2"/>
    </row>
    <row r="2001" spans="2:23" ht="15" customHeight="1" x14ac:dyDescent="0.35">
      <c r="B2001" s="349"/>
      <c r="C2001" s="715" t="str">
        <f t="shared" si="122"/>
        <v/>
      </c>
      <c r="D2001" s="458">
        <f>IF(ISNUMBER(Summary!$D$17), DATE(Summary!$D$17, 1, 1) + INT((ROW(B1963)-1)/24), DATE(2024, 1, 1) + INT((ROW(B1963)-1)/24))</f>
        <v>45373</v>
      </c>
      <c r="E2001" s="459">
        <v>0.75000000000000011</v>
      </c>
      <c r="F2001" s="780"/>
      <c r="G2001" s="780"/>
      <c r="H2001" s="460">
        <f t="shared" si="120"/>
        <v>0</v>
      </c>
      <c r="I2001" s="460">
        <f t="shared" si="121"/>
        <v>0</v>
      </c>
      <c r="J2001" s="460">
        <f t="shared" si="124"/>
        <v>0</v>
      </c>
      <c r="K2001" s="9"/>
      <c r="P2001" s="2"/>
      <c r="Q2001" s="27"/>
      <c r="R2001" s="2"/>
      <c r="S2001" s="2"/>
      <c r="T2001" s="2"/>
      <c r="U2001" s="2"/>
      <c r="V2001" s="2"/>
      <c r="W2001" s="2"/>
    </row>
    <row r="2002" spans="2:23" ht="15" customHeight="1" x14ac:dyDescent="0.35">
      <c r="B2002" s="349"/>
      <c r="C2002" s="715" t="str">
        <f t="shared" si="122"/>
        <v/>
      </c>
      <c r="D2002" s="458">
        <f>IF(ISNUMBER(Summary!$D$17), DATE(Summary!$D$17, 1, 1) + INT((ROW(B1964)-1)/24), DATE(2024, 1, 1) + INT((ROW(B1964)-1)/24))</f>
        <v>45373</v>
      </c>
      <c r="E2002" s="459">
        <v>0.79166666666666674</v>
      </c>
      <c r="F2002" s="780"/>
      <c r="G2002" s="780"/>
      <c r="H2002" s="460">
        <f t="shared" si="120"/>
        <v>0</v>
      </c>
      <c r="I2002" s="460">
        <f t="shared" si="121"/>
        <v>0</v>
      </c>
      <c r="J2002" s="460">
        <f t="shared" si="124"/>
        <v>0</v>
      </c>
      <c r="K2002" s="9"/>
      <c r="P2002" s="2"/>
      <c r="Q2002" s="27"/>
      <c r="R2002" s="2"/>
      <c r="S2002" s="2"/>
      <c r="T2002" s="2"/>
      <c r="U2002" s="2"/>
      <c r="V2002" s="2"/>
      <c r="W2002" s="2"/>
    </row>
    <row r="2003" spans="2:23" ht="15" customHeight="1" x14ac:dyDescent="0.35">
      <c r="B2003" s="349"/>
      <c r="C2003" s="715" t="str">
        <f t="shared" si="122"/>
        <v/>
      </c>
      <c r="D2003" s="458">
        <f>IF(ISNUMBER(Summary!$D$17), DATE(Summary!$D$17, 1, 1) + INT((ROW(B1965)-1)/24), DATE(2024, 1, 1) + INT((ROW(B1965)-1)/24))</f>
        <v>45373</v>
      </c>
      <c r="E2003" s="459">
        <v>0.83333333333333337</v>
      </c>
      <c r="F2003" s="780"/>
      <c r="G2003" s="780"/>
      <c r="H2003" s="460">
        <f t="shared" si="120"/>
        <v>0</v>
      </c>
      <c r="I2003" s="460">
        <f t="shared" si="121"/>
        <v>0</v>
      </c>
      <c r="J2003" s="460">
        <f t="shared" si="124"/>
        <v>0</v>
      </c>
      <c r="K2003" s="9"/>
      <c r="P2003" s="2"/>
      <c r="Q2003" s="27"/>
      <c r="R2003" s="2"/>
      <c r="S2003" s="2"/>
      <c r="T2003" s="2"/>
      <c r="U2003" s="2"/>
      <c r="V2003" s="2"/>
      <c r="W2003" s="2"/>
    </row>
    <row r="2004" spans="2:23" ht="15" customHeight="1" x14ac:dyDescent="0.35">
      <c r="B2004" s="349"/>
      <c r="C2004" s="715" t="str">
        <f t="shared" si="122"/>
        <v/>
      </c>
      <c r="D2004" s="458">
        <f>IF(ISNUMBER(Summary!$D$17), DATE(Summary!$D$17, 1, 1) + INT((ROW(B1966)-1)/24), DATE(2024, 1, 1) + INT((ROW(B1966)-1)/24))</f>
        <v>45373</v>
      </c>
      <c r="E2004" s="459">
        <v>0.87500000000000011</v>
      </c>
      <c r="F2004" s="780"/>
      <c r="G2004" s="780"/>
      <c r="H2004" s="460">
        <f t="shared" si="120"/>
        <v>0</v>
      </c>
      <c r="I2004" s="460">
        <f t="shared" si="121"/>
        <v>0</v>
      </c>
      <c r="J2004" s="460">
        <f t="shared" si="124"/>
        <v>0</v>
      </c>
      <c r="K2004" s="9"/>
      <c r="P2004" s="2"/>
      <c r="Q2004" s="27"/>
      <c r="R2004" s="2"/>
      <c r="S2004" s="2"/>
      <c r="T2004" s="2"/>
      <c r="U2004" s="2"/>
      <c r="V2004" s="2"/>
      <c r="W2004" s="2"/>
    </row>
    <row r="2005" spans="2:23" ht="15" customHeight="1" x14ac:dyDescent="0.35">
      <c r="B2005" s="349"/>
      <c r="C2005" s="715" t="str">
        <f t="shared" si="122"/>
        <v/>
      </c>
      <c r="D2005" s="458">
        <f>IF(ISNUMBER(Summary!$D$17), DATE(Summary!$D$17, 1, 1) + INT((ROW(B1967)-1)/24), DATE(2024, 1, 1) + INT((ROW(B1967)-1)/24))</f>
        <v>45373</v>
      </c>
      <c r="E2005" s="459">
        <v>0.91666666666666674</v>
      </c>
      <c r="F2005" s="780"/>
      <c r="G2005" s="780"/>
      <c r="H2005" s="460">
        <f t="shared" si="120"/>
        <v>0</v>
      </c>
      <c r="I2005" s="460">
        <f t="shared" si="121"/>
        <v>0</v>
      </c>
      <c r="J2005" s="460">
        <f t="shared" si="124"/>
        <v>0</v>
      </c>
      <c r="K2005" s="9"/>
      <c r="P2005" s="2"/>
      <c r="Q2005" s="27"/>
      <c r="R2005" s="2"/>
      <c r="S2005" s="2"/>
      <c r="T2005" s="2"/>
      <c r="U2005" s="2"/>
      <c r="V2005" s="2"/>
      <c r="W2005" s="2"/>
    </row>
    <row r="2006" spans="2:23" ht="15" customHeight="1" x14ac:dyDescent="0.35">
      <c r="B2006" s="349"/>
      <c r="C2006" s="715" t="str">
        <f t="shared" si="122"/>
        <v/>
      </c>
      <c r="D2006" s="458">
        <f>IF(ISNUMBER(Summary!$D$17), DATE(Summary!$D$17, 1, 1) + INT((ROW(B1968)-1)/24), DATE(2024, 1, 1) + INT((ROW(B1968)-1)/24))</f>
        <v>45373</v>
      </c>
      <c r="E2006" s="459">
        <v>0.95833333333333337</v>
      </c>
      <c r="F2006" s="780"/>
      <c r="G2006" s="780"/>
      <c r="H2006" s="460">
        <f t="shared" si="120"/>
        <v>0</v>
      </c>
      <c r="I2006" s="460">
        <f t="shared" si="121"/>
        <v>0</v>
      </c>
      <c r="J2006" s="460">
        <f t="shared" si="124"/>
        <v>0</v>
      </c>
      <c r="K2006" s="9"/>
      <c r="P2006" s="2"/>
      <c r="Q2006" s="27"/>
      <c r="R2006" s="2"/>
      <c r="S2006" s="2"/>
      <c r="T2006" s="2"/>
      <c r="U2006" s="2"/>
      <c r="V2006" s="2"/>
      <c r="W2006" s="2"/>
    </row>
    <row r="2007" spans="2:23" ht="15" customHeight="1" x14ac:dyDescent="0.35">
      <c r="B2007" s="457"/>
      <c r="C2007" s="715">
        <f t="shared" si="122"/>
        <v>45374</v>
      </c>
      <c r="D2007" s="458">
        <f>IF(ISNUMBER(Summary!$D$17), DATE(Summary!$D$17, 1, 1) + INT((ROW(B1969)-1)/24), DATE(2024, 1, 1) + INT((ROW(B1969)-1)/24))</f>
        <v>45374</v>
      </c>
      <c r="E2007" s="459">
        <v>3.1225022567582528E-17</v>
      </c>
      <c r="F2007" s="780"/>
      <c r="G2007" s="780"/>
      <c r="H2007" s="460">
        <f t="shared" si="120"/>
        <v>0</v>
      </c>
      <c r="I2007" s="460">
        <f t="shared" si="121"/>
        <v>0</v>
      </c>
      <c r="J2007" s="460">
        <f t="shared" si="124"/>
        <v>0</v>
      </c>
      <c r="K2007" s="9"/>
      <c r="P2007" s="2"/>
      <c r="Q2007" s="27"/>
      <c r="R2007" s="2"/>
      <c r="S2007" s="2"/>
      <c r="T2007" s="2"/>
      <c r="U2007" s="2"/>
      <c r="V2007" s="2"/>
      <c r="W2007" s="2"/>
    </row>
    <row r="2008" spans="2:23" ht="15" customHeight="1" x14ac:dyDescent="0.35">
      <c r="B2008" s="349"/>
      <c r="C2008" s="715" t="str">
        <f t="shared" si="122"/>
        <v/>
      </c>
      <c r="D2008" s="458">
        <f>IF(ISNUMBER(Summary!$D$17), DATE(Summary!$D$17, 1, 1) + INT((ROW(B1970)-1)/24), DATE(2024, 1, 1) + INT((ROW(B1970)-1)/24))</f>
        <v>45374</v>
      </c>
      <c r="E2008" s="459">
        <v>4.1666666666666699E-2</v>
      </c>
      <c r="F2008" s="780"/>
      <c r="G2008" s="780"/>
      <c r="H2008" s="460">
        <f t="shared" si="120"/>
        <v>0</v>
      </c>
      <c r="I2008" s="460">
        <f t="shared" si="121"/>
        <v>0</v>
      </c>
      <c r="J2008" s="460">
        <f t="shared" si="124"/>
        <v>0</v>
      </c>
      <c r="K2008" s="9"/>
      <c r="P2008" s="2"/>
      <c r="Q2008" s="27"/>
      <c r="R2008" s="2"/>
      <c r="S2008" s="2"/>
      <c r="T2008" s="2"/>
      <c r="U2008" s="2"/>
      <c r="V2008" s="2"/>
      <c r="W2008" s="2"/>
    </row>
    <row r="2009" spans="2:23" ht="15" customHeight="1" x14ac:dyDescent="0.35">
      <c r="B2009" s="349"/>
      <c r="C2009" s="715" t="str">
        <f t="shared" si="122"/>
        <v/>
      </c>
      <c r="D2009" s="458">
        <f>IF(ISNUMBER(Summary!$D$17), DATE(Summary!$D$17, 1, 1) + INT((ROW(B1971)-1)/24), DATE(2024, 1, 1) + INT((ROW(B1971)-1)/24))</f>
        <v>45374</v>
      </c>
      <c r="E2009" s="459">
        <v>8.333333333333337E-2</v>
      </c>
      <c r="F2009" s="780"/>
      <c r="G2009" s="780"/>
      <c r="H2009" s="460">
        <f t="shared" si="120"/>
        <v>0</v>
      </c>
      <c r="I2009" s="460">
        <f t="shared" si="121"/>
        <v>0</v>
      </c>
      <c r="J2009" s="460">
        <f t="shared" si="124"/>
        <v>0</v>
      </c>
      <c r="K2009" s="9"/>
      <c r="P2009" s="2"/>
      <c r="Q2009" s="27"/>
      <c r="R2009" s="2"/>
      <c r="S2009" s="2"/>
      <c r="T2009" s="2"/>
      <c r="U2009" s="2"/>
      <c r="V2009" s="2"/>
      <c r="W2009" s="2"/>
    </row>
    <row r="2010" spans="2:23" ht="15" customHeight="1" x14ac:dyDescent="0.35">
      <c r="B2010" s="349"/>
      <c r="C2010" s="715" t="str">
        <f t="shared" si="122"/>
        <v/>
      </c>
      <c r="D2010" s="458">
        <f>IF(ISNUMBER(Summary!$D$17), DATE(Summary!$D$17, 1, 1) + INT((ROW(B1972)-1)/24), DATE(2024, 1, 1) + INT((ROW(B1972)-1)/24))</f>
        <v>45374</v>
      </c>
      <c r="E2010" s="459">
        <v>0.12500000000000006</v>
      </c>
      <c r="F2010" s="780"/>
      <c r="G2010" s="780"/>
      <c r="H2010" s="460">
        <f t="shared" si="120"/>
        <v>0</v>
      </c>
      <c r="I2010" s="460">
        <f t="shared" si="121"/>
        <v>0</v>
      </c>
      <c r="J2010" s="460">
        <f t="shared" si="124"/>
        <v>0</v>
      </c>
      <c r="K2010" s="9"/>
      <c r="P2010" s="2"/>
      <c r="Q2010" s="27"/>
      <c r="R2010" s="2"/>
      <c r="S2010" s="2"/>
      <c r="T2010" s="2"/>
      <c r="U2010" s="2"/>
      <c r="V2010" s="2"/>
      <c r="W2010" s="2"/>
    </row>
    <row r="2011" spans="2:23" ht="15" customHeight="1" x14ac:dyDescent="0.35">
      <c r="B2011" s="349"/>
      <c r="C2011" s="715" t="str">
        <f t="shared" si="122"/>
        <v/>
      </c>
      <c r="D2011" s="458">
        <f>IF(ISNUMBER(Summary!$D$17), DATE(Summary!$D$17, 1, 1) + INT((ROW(B1973)-1)/24), DATE(2024, 1, 1) + INT((ROW(B1973)-1)/24))</f>
        <v>45374</v>
      </c>
      <c r="E2011" s="459">
        <v>0.16666666666666669</v>
      </c>
      <c r="F2011" s="780"/>
      <c r="G2011" s="780"/>
      <c r="H2011" s="460">
        <f t="shared" si="120"/>
        <v>0</v>
      </c>
      <c r="I2011" s="460">
        <f t="shared" si="121"/>
        <v>0</v>
      </c>
      <c r="J2011" s="460">
        <f t="shared" si="124"/>
        <v>0</v>
      </c>
      <c r="K2011" s="9"/>
      <c r="P2011" s="2"/>
      <c r="Q2011" s="27"/>
      <c r="R2011" s="2"/>
      <c r="S2011" s="2"/>
      <c r="T2011" s="2"/>
      <c r="U2011" s="2"/>
      <c r="V2011" s="2"/>
      <c r="W2011" s="2"/>
    </row>
    <row r="2012" spans="2:23" ht="15" customHeight="1" x14ac:dyDescent="0.35">
      <c r="B2012" s="349"/>
      <c r="C2012" s="715" t="str">
        <f t="shared" si="122"/>
        <v/>
      </c>
      <c r="D2012" s="458">
        <f>IF(ISNUMBER(Summary!$D$17), DATE(Summary!$D$17, 1, 1) + INT((ROW(B1974)-1)/24), DATE(2024, 1, 1) + INT((ROW(B1974)-1)/24))</f>
        <v>45374</v>
      </c>
      <c r="E2012" s="459">
        <v>0.20833333333333337</v>
      </c>
      <c r="F2012" s="780"/>
      <c r="G2012" s="780"/>
      <c r="H2012" s="460">
        <f t="shared" si="120"/>
        <v>0</v>
      </c>
      <c r="I2012" s="460">
        <f t="shared" si="121"/>
        <v>0</v>
      </c>
      <c r="J2012" s="460">
        <f t="shared" si="124"/>
        <v>0</v>
      </c>
      <c r="K2012" s="9"/>
      <c r="P2012" s="2"/>
      <c r="Q2012" s="27"/>
      <c r="R2012" s="2"/>
      <c r="S2012" s="2"/>
      <c r="T2012" s="2"/>
      <c r="U2012" s="2"/>
      <c r="V2012" s="2"/>
      <c r="W2012" s="2"/>
    </row>
    <row r="2013" spans="2:23" ht="15" customHeight="1" x14ac:dyDescent="0.35">
      <c r="B2013" s="349"/>
      <c r="C2013" s="715" t="str">
        <f t="shared" si="122"/>
        <v/>
      </c>
      <c r="D2013" s="458">
        <f>IF(ISNUMBER(Summary!$D$17), DATE(Summary!$D$17, 1, 1) + INT((ROW(B1975)-1)/24), DATE(2024, 1, 1) + INT((ROW(B1975)-1)/24))</f>
        <v>45374</v>
      </c>
      <c r="E2013" s="459">
        <v>0.25</v>
      </c>
      <c r="F2013" s="780"/>
      <c r="G2013" s="780"/>
      <c r="H2013" s="460">
        <f t="shared" si="120"/>
        <v>0</v>
      </c>
      <c r="I2013" s="460">
        <f t="shared" si="121"/>
        <v>0</v>
      </c>
      <c r="J2013" s="460">
        <f t="shared" si="124"/>
        <v>0</v>
      </c>
      <c r="K2013" s="9"/>
      <c r="P2013" s="2"/>
      <c r="Q2013" s="27"/>
      <c r="R2013" s="2"/>
      <c r="S2013" s="2"/>
      <c r="T2013" s="2"/>
      <c r="U2013" s="2"/>
      <c r="V2013" s="2"/>
      <c r="W2013" s="2"/>
    </row>
    <row r="2014" spans="2:23" ht="15" customHeight="1" x14ac:dyDescent="0.35">
      <c r="B2014" s="349"/>
      <c r="C2014" s="715" t="str">
        <f t="shared" si="122"/>
        <v/>
      </c>
      <c r="D2014" s="458">
        <f>IF(ISNUMBER(Summary!$D$17), DATE(Summary!$D$17, 1, 1) + INT((ROW(B1976)-1)/24), DATE(2024, 1, 1) + INT((ROW(B1976)-1)/24))</f>
        <v>45374</v>
      </c>
      <c r="E2014" s="459">
        <v>0.29166666666666669</v>
      </c>
      <c r="F2014" s="780"/>
      <c r="G2014" s="780"/>
      <c r="H2014" s="460">
        <f t="shared" si="120"/>
        <v>0</v>
      </c>
      <c r="I2014" s="460">
        <f t="shared" si="121"/>
        <v>0</v>
      </c>
      <c r="J2014" s="460">
        <f t="shared" si="124"/>
        <v>0</v>
      </c>
      <c r="K2014" s="9"/>
      <c r="P2014" s="2"/>
      <c r="Q2014" s="27"/>
      <c r="R2014" s="2"/>
      <c r="S2014" s="2"/>
      <c r="T2014" s="2"/>
      <c r="U2014" s="2"/>
      <c r="V2014" s="2"/>
      <c r="W2014" s="2"/>
    </row>
    <row r="2015" spans="2:23" ht="15" customHeight="1" x14ac:dyDescent="0.35">
      <c r="B2015" s="349"/>
      <c r="C2015" s="715" t="str">
        <f t="shared" si="122"/>
        <v/>
      </c>
      <c r="D2015" s="458">
        <f>IF(ISNUMBER(Summary!$D$17), DATE(Summary!$D$17, 1, 1) + INT((ROW(B1977)-1)/24), DATE(2024, 1, 1) + INT((ROW(B1977)-1)/24))</f>
        <v>45374</v>
      </c>
      <c r="E2015" s="459">
        <v>0.33333333333333337</v>
      </c>
      <c r="F2015" s="780"/>
      <c r="G2015" s="780"/>
      <c r="H2015" s="460">
        <f t="shared" si="120"/>
        <v>0</v>
      </c>
      <c r="I2015" s="460">
        <f t="shared" si="121"/>
        <v>0</v>
      </c>
      <c r="J2015" s="460">
        <f t="shared" si="124"/>
        <v>0</v>
      </c>
      <c r="K2015" s="9"/>
      <c r="P2015" s="2"/>
      <c r="Q2015" s="27"/>
      <c r="R2015" s="2"/>
      <c r="S2015" s="2"/>
      <c r="T2015" s="2"/>
      <c r="U2015" s="2"/>
      <c r="V2015" s="2"/>
      <c r="W2015" s="2"/>
    </row>
    <row r="2016" spans="2:23" ht="15" customHeight="1" x14ac:dyDescent="0.35">
      <c r="B2016" s="349"/>
      <c r="C2016" s="715" t="str">
        <f t="shared" si="122"/>
        <v/>
      </c>
      <c r="D2016" s="458">
        <f>IF(ISNUMBER(Summary!$D$17), DATE(Summary!$D$17, 1, 1) + INT((ROW(B1978)-1)/24), DATE(2024, 1, 1) + INT((ROW(B1978)-1)/24))</f>
        <v>45374</v>
      </c>
      <c r="E2016" s="459">
        <v>0.375</v>
      </c>
      <c r="F2016" s="780"/>
      <c r="G2016" s="780"/>
      <c r="H2016" s="460">
        <f t="shared" si="120"/>
        <v>0</v>
      </c>
      <c r="I2016" s="460">
        <f t="shared" si="121"/>
        <v>0</v>
      </c>
      <c r="J2016" s="460">
        <f t="shared" si="124"/>
        <v>0</v>
      </c>
      <c r="K2016" s="9"/>
      <c r="P2016" s="2"/>
      <c r="Q2016" s="27"/>
      <c r="R2016" s="2"/>
      <c r="S2016" s="2"/>
      <c r="T2016" s="2"/>
      <c r="U2016" s="2"/>
      <c r="V2016" s="2"/>
      <c r="W2016" s="2"/>
    </row>
    <row r="2017" spans="2:23" ht="15" customHeight="1" x14ac:dyDescent="0.35">
      <c r="B2017" s="349"/>
      <c r="C2017" s="715" t="str">
        <f t="shared" si="122"/>
        <v/>
      </c>
      <c r="D2017" s="458">
        <f>IF(ISNUMBER(Summary!$D$17), DATE(Summary!$D$17, 1, 1) + INT((ROW(B1979)-1)/24), DATE(2024, 1, 1) + INT((ROW(B1979)-1)/24))</f>
        <v>45374</v>
      </c>
      <c r="E2017" s="459">
        <v>0.41666666666666669</v>
      </c>
      <c r="F2017" s="780"/>
      <c r="G2017" s="780"/>
      <c r="H2017" s="460">
        <f t="shared" si="120"/>
        <v>0</v>
      </c>
      <c r="I2017" s="460">
        <f t="shared" si="121"/>
        <v>0</v>
      </c>
      <c r="J2017" s="460">
        <f t="shared" si="124"/>
        <v>0</v>
      </c>
      <c r="K2017" s="9"/>
      <c r="P2017" s="2"/>
      <c r="Q2017" s="27"/>
      <c r="R2017" s="2"/>
      <c r="S2017" s="2"/>
      <c r="T2017" s="2"/>
      <c r="U2017" s="2"/>
      <c r="V2017" s="2"/>
      <c r="W2017" s="2"/>
    </row>
    <row r="2018" spans="2:23" ht="15" customHeight="1" x14ac:dyDescent="0.35">
      <c r="B2018" s="349"/>
      <c r="C2018" s="715" t="str">
        <f t="shared" si="122"/>
        <v/>
      </c>
      <c r="D2018" s="458">
        <f>IF(ISNUMBER(Summary!$D$17), DATE(Summary!$D$17, 1, 1) + INT((ROW(B1980)-1)/24), DATE(2024, 1, 1) + INT((ROW(B1980)-1)/24))</f>
        <v>45374</v>
      </c>
      <c r="E2018" s="459">
        <v>0.45833333333333337</v>
      </c>
      <c r="F2018" s="780"/>
      <c r="G2018" s="780"/>
      <c r="H2018" s="460">
        <f t="shared" si="120"/>
        <v>0</v>
      </c>
      <c r="I2018" s="460">
        <f t="shared" si="121"/>
        <v>0</v>
      </c>
      <c r="J2018" s="460">
        <f t="shared" si="124"/>
        <v>0</v>
      </c>
      <c r="K2018" s="9"/>
      <c r="P2018" s="2"/>
      <c r="Q2018" s="27"/>
      <c r="R2018" s="2"/>
      <c r="S2018" s="2"/>
      <c r="T2018" s="2"/>
      <c r="U2018" s="2"/>
      <c r="V2018" s="2"/>
      <c r="W2018" s="2"/>
    </row>
    <row r="2019" spans="2:23" ht="15" customHeight="1" x14ac:dyDescent="0.35">
      <c r="B2019" s="349"/>
      <c r="C2019" s="715" t="str">
        <f t="shared" si="122"/>
        <v/>
      </c>
      <c r="D2019" s="458">
        <f>IF(ISNUMBER(Summary!$D$17), DATE(Summary!$D$17, 1, 1) + INT((ROW(B1981)-1)/24), DATE(2024, 1, 1) + INT((ROW(B1981)-1)/24))</f>
        <v>45374</v>
      </c>
      <c r="E2019" s="459">
        <v>0.50000000000000011</v>
      </c>
      <c r="F2019" s="780"/>
      <c r="G2019" s="780"/>
      <c r="H2019" s="460">
        <f t="shared" si="120"/>
        <v>0</v>
      </c>
      <c r="I2019" s="460">
        <f t="shared" si="121"/>
        <v>0</v>
      </c>
      <c r="J2019" s="460">
        <f t="shared" si="124"/>
        <v>0</v>
      </c>
      <c r="K2019" s="9"/>
      <c r="P2019" s="2"/>
      <c r="Q2019" s="27"/>
      <c r="R2019" s="2"/>
      <c r="S2019" s="2"/>
      <c r="T2019" s="2"/>
      <c r="U2019" s="2"/>
      <c r="V2019" s="2"/>
      <c r="W2019" s="2"/>
    </row>
    <row r="2020" spans="2:23" ht="15" customHeight="1" x14ac:dyDescent="0.35">
      <c r="B2020" s="349"/>
      <c r="C2020" s="715" t="str">
        <f t="shared" si="122"/>
        <v/>
      </c>
      <c r="D2020" s="458">
        <f>IF(ISNUMBER(Summary!$D$17), DATE(Summary!$D$17, 1, 1) + INT((ROW(B1982)-1)/24), DATE(2024, 1, 1) + INT((ROW(B1982)-1)/24))</f>
        <v>45374</v>
      </c>
      <c r="E2020" s="459">
        <v>0.54166666666666674</v>
      </c>
      <c r="F2020" s="780"/>
      <c r="G2020" s="780"/>
      <c r="H2020" s="460">
        <f t="shared" si="120"/>
        <v>0</v>
      </c>
      <c r="I2020" s="460">
        <f t="shared" si="121"/>
        <v>0</v>
      </c>
      <c r="J2020" s="460">
        <f t="shared" si="124"/>
        <v>0</v>
      </c>
      <c r="K2020" s="9"/>
      <c r="P2020" s="2"/>
      <c r="Q2020" s="27"/>
      <c r="R2020" s="2"/>
      <c r="S2020" s="2"/>
      <c r="T2020" s="2"/>
      <c r="U2020" s="2"/>
      <c r="V2020" s="2"/>
      <c r="W2020" s="2"/>
    </row>
    <row r="2021" spans="2:23" ht="15" customHeight="1" x14ac:dyDescent="0.35">
      <c r="B2021" s="349"/>
      <c r="C2021" s="715" t="str">
        <f t="shared" si="122"/>
        <v/>
      </c>
      <c r="D2021" s="458">
        <f>IF(ISNUMBER(Summary!$D$17), DATE(Summary!$D$17, 1, 1) + INT((ROW(B1983)-1)/24), DATE(2024, 1, 1) + INT((ROW(B1983)-1)/24))</f>
        <v>45374</v>
      </c>
      <c r="E2021" s="459">
        <v>0.58333333333333337</v>
      </c>
      <c r="F2021" s="780"/>
      <c r="G2021" s="780"/>
      <c r="H2021" s="460">
        <f t="shared" si="120"/>
        <v>0</v>
      </c>
      <c r="I2021" s="460">
        <f t="shared" si="121"/>
        <v>0</v>
      </c>
      <c r="J2021" s="460">
        <f t="shared" si="124"/>
        <v>0</v>
      </c>
      <c r="K2021" s="9"/>
      <c r="P2021" s="2"/>
      <c r="Q2021" s="27"/>
      <c r="R2021" s="2"/>
      <c r="S2021" s="2"/>
      <c r="T2021" s="2"/>
      <c r="U2021" s="2"/>
      <c r="V2021" s="2"/>
      <c r="W2021" s="2"/>
    </row>
    <row r="2022" spans="2:23" ht="15" customHeight="1" x14ac:dyDescent="0.35">
      <c r="B2022" s="349"/>
      <c r="C2022" s="715" t="str">
        <f t="shared" si="122"/>
        <v/>
      </c>
      <c r="D2022" s="458">
        <f>IF(ISNUMBER(Summary!$D$17), DATE(Summary!$D$17, 1, 1) + INT((ROW(B1984)-1)/24), DATE(2024, 1, 1) + INT((ROW(B1984)-1)/24))</f>
        <v>45374</v>
      </c>
      <c r="E2022" s="459">
        <v>0.62500000000000011</v>
      </c>
      <c r="F2022" s="780"/>
      <c r="G2022" s="780"/>
      <c r="H2022" s="460">
        <f t="shared" si="120"/>
        <v>0</v>
      </c>
      <c r="I2022" s="460">
        <f t="shared" si="121"/>
        <v>0</v>
      </c>
      <c r="J2022" s="460">
        <f t="shared" si="124"/>
        <v>0</v>
      </c>
      <c r="K2022" s="9"/>
      <c r="P2022" s="2"/>
      <c r="Q2022" s="27"/>
      <c r="R2022" s="2"/>
      <c r="S2022" s="2"/>
      <c r="T2022" s="2"/>
      <c r="U2022" s="2"/>
      <c r="V2022" s="2"/>
      <c r="W2022" s="2"/>
    </row>
    <row r="2023" spans="2:23" ht="15" customHeight="1" x14ac:dyDescent="0.35">
      <c r="B2023" s="349"/>
      <c r="C2023" s="715" t="str">
        <f t="shared" si="122"/>
        <v/>
      </c>
      <c r="D2023" s="458">
        <f>IF(ISNUMBER(Summary!$D$17), DATE(Summary!$D$17, 1, 1) + INT((ROW(B1985)-1)/24), DATE(2024, 1, 1) + INT((ROW(B1985)-1)/24))</f>
        <v>45374</v>
      </c>
      <c r="E2023" s="459">
        <v>0.66666666666666674</v>
      </c>
      <c r="F2023" s="780"/>
      <c r="G2023" s="780"/>
      <c r="H2023" s="460">
        <f t="shared" ref="H2023:H2086" si="125">IF(G2023&gt;F2023,F2023,G2023)</f>
        <v>0</v>
      </c>
      <c r="I2023" s="460">
        <f t="shared" ref="I2023:I2086" si="126">F2023-H2023</f>
        <v>0</v>
      </c>
      <c r="J2023" s="460">
        <f t="shared" si="124"/>
        <v>0</v>
      </c>
      <c r="K2023" s="9"/>
      <c r="P2023" s="2"/>
      <c r="Q2023" s="27"/>
      <c r="R2023" s="2"/>
      <c r="S2023" s="2"/>
      <c r="T2023" s="2"/>
      <c r="U2023" s="2"/>
      <c r="V2023" s="2"/>
      <c r="W2023" s="2"/>
    </row>
    <row r="2024" spans="2:23" ht="15" customHeight="1" x14ac:dyDescent="0.35">
      <c r="B2024" s="349"/>
      <c r="C2024" s="715" t="str">
        <f t="shared" ref="C2024:C2087" si="127">IF(MOD(ROW()-ROW($E$39), 24)=0, $D2024, "")</f>
        <v/>
      </c>
      <c r="D2024" s="458">
        <f>IF(ISNUMBER(Summary!$D$17), DATE(Summary!$D$17, 1, 1) + INT((ROW(B1986)-1)/24), DATE(2024, 1, 1) + INT((ROW(B1986)-1)/24))</f>
        <v>45374</v>
      </c>
      <c r="E2024" s="459">
        <v>0.70833333333333337</v>
      </c>
      <c r="F2024" s="780"/>
      <c r="G2024" s="780"/>
      <c r="H2024" s="460">
        <f t="shared" si="125"/>
        <v>0</v>
      </c>
      <c r="I2024" s="460">
        <f t="shared" si="126"/>
        <v>0</v>
      </c>
      <c r="J2024" s="460">
        <f t="shared" si="124"/>
        <v>0</v>
      </c>
      <c r="K2024" s="9"/>
      <c r="P2024" s="2"/>
      <c r="Q2024" s="27"/>
      <c r="R2024" s="2"/>
      <c r="S2024" s="2"/>
      <c r="T2024" s="2"/>
      <c r="U2024" s="2"/>
      <c r="V2024" s="2"/>
      <c r="W2024" s="2"/>
    </row>
    <row r="2025" spans="2:23" ht="15" customHeight="1" x14ac:dyDescent="0.35">
      <c r="B2025" s="349"/>
      <c r="C2025" s="715" t="str">
        <f t="shared" si="127"/>
        <v/>
      </c>
      <c r="D2025" s="458">
        <f>IF(ISNUMBER(Summary!$D$17), DATE(Summary!$D$17, 1, 1) + INT((ROW(B1987)-1)/24), DATE(2024, 1, 1) + INT((ROW(B1987)-1)/24))</f>
        <v>45374</v>
      </c>
      <c r="E2025" s="459">
        <v>0.75000000000000011</v>
      </c>
      <c r="F2025" s="780"/>
      <c r="G2025" s="780"/>
      <c r="H2025" s="460">
        <f t="shared" si="125"/>
        <v>0</v>
      </c>
      <c r="I2025" s="460">
        <f t="shared" si="126"/>
        <v>0</v>
      </c>
      <c r="J2025" s="460">
        <f t="shared" si="124"/>
        <v>0</v>
      </c>
      <c r="K2025" s="9"/>
      <c r="P2025" s="2"/>
      <c r="Q2025" s="27"/>
      <c r="R2025" s="2"/>
      <c r="S2025" s="2"/>
      <c r="T2025" s="2"/>
      <c r="U2025" s="2"/>
      <c r="V2025" s="2"/>
      <c r="W2025" s="2"/>
    </row>
    <row r="2026" spans="2:23" ht="15" customHeight="1" x14ac:dyDescent="0.35">
      <c r="B2026" s="349"/>
      <c r="C2026" s="715" t="str">
        <f t="shared" si="127"/>
        <v/>
      </c>
      <c r="D2026" s="458">
        <f>IF(ISNUMBER(Summary!$D$17), DATE(Summary!$D$17, 1, 1) + INT((ROW(B1988)-1)/24), DATE(2024, 1, 1) + INT((ROW(B1988)-1)/24))</f>
        <v>45374</v>
      </c>
      <c r="E2026" s="459">
        <v>0.79166666666666674</v>
      </c>
      <c r="F2026" s="780"/>
      <c r="G2026" s="780"/>
      <c r="H2026" s="460">
        <f t="shared" si="125"/>
        <v>0</v>
      </c>
      <c r="I2026" s="460">
        <f t="shared" si="126"/>
        <v>0</v>
      </c>
      <c r="J2026" s="460">
        <f t="shared" si="124"/>
        <v>0</v>
      </c>
      <c r="K2026" s="9"/>
      <c r="P2026" s="2"/>
      <c r="Q2026" s="27"/>
      <c r="R2026" s="2"/>
      <c r="S2026" s="2"/>
      <c r="T2026" s="2"/>
      <c r="U2026" s="2"/>
      <c r="V2026" s="2"/>
      <c r="W2026" s="2"/>
    </row>
    <row r="2027" spans="2:23" ht="15" customHeight="1" x14ac:dyDescent="0.35">
      <c r="B2027" s="349"/>
      <c r="C2027" s="715" t="str">
        <f t="shared" si="127"/>
        <v/>
      </c>
      <c r="D2027" s="458">
        <f>IF(ISNUMBER(Summary!$D$17), DATE(Summary!$D$17, 1, 1) + INT((ROW(B1989)-1)/24), DATE(2024, 1, 1) + INT((ROW(B1989)-1)/24))</f>
        <v>45374</v>
      </c>
      <c r="E2027" s="459">
        <v>0.83333333333333337</v>
      </c>
      <c r="F2027" s="780"/>
      <c r="G2027" s="780"/>
      <c r="H2027" s="460">
        <f t="shared" si="125"/>
        <v>0</v>
      </c>
      <c r="I2027" s="460">
        <f t="shared" si="126"/>
        <v>0</v>
      </c>
      <c r="J2027" s="460">
        <f t="shared" si="124"/>
        <v>0</v>
      </c>
      <c r="K2027" s="9"/>
      <c r="P2027" s="2"/>
      <c r="Q2027" s="27"/>
      <c r="R2027" s="2"/>
      <c r="S2027" s="2"/>
      <c r="T2027" s="2"/>
      <c r="U2027" s="2"/>
      <c r="V2027" s="2"/>
      <c r="W2027" s="2"/>
    </row>
    <row r="2028" spans="2:23" ht="15" customHeight="1" x14ac:dyDescent="0.35">
      <c r="B2028" s="349"/>
      <c r="C2028" s="715" t="str">
        <f t="shared" si="127"/>
        <v/>
      </c>
      <c r="D2028" s="458">
        <f>IF(ISNUMBER(Summary!$D$17), DATE(Summary!$D$17, 1, 1) + INT((ROW(B1990)-1)/24), DATE(2024, 1, 1) + INT((ROW(B1990)-1)/24))</f>
        <v>45374</v>
      </c>
      <c r="E2028" s="459">
        <v>0.87500000000000011</v>
      </c>
      <c r="F2028" s="780"/>
      <c r="G2028" s="780"/>
      <c r="H2028" s="460">
        <f t="shared" si="125"/>
        <v>0</v>
      </c>
      <c r="I2028" s="460">
        <f t="shared" si="126"/>
        <v>0</v>
      </c>
      <c r="J2028" s="460">
        <f t="shared" si="124"/>
        <v>0</v>
      </c>
      <c r="K2028" s="9"/>
      <c r="P2028" s="2"/>
      <c r="Q2028" s="27"/>
      <c r="R2028" s="2"/>
      <c r="S2028" s="2"/>
      <c r="T2028" s="2"/>
      <c r="U2028" s="2"/>
      <c r="V2028" s="2"/>
      <c r="W2028" s="2"/>
    </row>
    <row r="2029" spans="2:23" ht="15" customHeight="1" x14ac:dyDescent="0.35">
      <c r="B2029" s="349"/>
      <c r="C2029" s="715" t="str">
        <f t="shared" si="127"/>
        <v/>
      </c>
      <c r="D2029" s="458">
        <f>IF(ISNUMBER(Summary!$D$17), DATE(Summary!$D$17, 1, 1) + INT((ROW(B1991)-1)/24), DATE(2024, 1, 1) + INT((ROW(B1991)-1)/24))</f>
        <v>45374</v>
      </c>
      <c r="E2029" s="459">
        <v>0.91666666666666674</v>
      </c>
      <c r="F2029" s="780"/>
      <c r="G2029" s="780"/>
      <c r="H2029" s="460">
        <f t="shared" si="125"/>
        <v>0</v>
      </c>
      <c r="I2029" s="460">
        <f t="shared" si="126"/>
        <v>0</v>
      </c>
      <c r="J2029" s="460">
        <f t="shared" si="124"/>
        <v>0</v>
      </c>
      <c r="K2029" s="9"/>
      <c r="P2029" s="2"/>
      <c r="Q2029" s="27"/>
      <c r="R2029" s="2"/>
      <c r="S2029" s="2"/>
      <c r="T2029" s="2"/>
      <c r="U2029" s="2"/>
      <c r="V2029" s="2"/>
      <c r="W2029" s="2"/>
    </row>
    <row r="2030" spans="2:23" ht="15" customHeight="1" x14ac:dyDescent="0.35">
      <c r="B2030" s="349"/>
      <c r="C2030" s="715" t="str">
        <f t="shared" si="127"/>
        <v/>
      </c>
      <c r="D2030" s="458">
        <f>IF(ISNUMBER(Summary!$D$17), DATE(Summary!$D$17, 1, 1) + INT((ROW(B1992)-1)/24), DATE(2024, 1, 1) + INT((ROW(B1992)-1)/24))</f>
        <v>45374</v>
      </c>
      <c r="E2030" s="459">
        <v>0.95833333333333337</v>
      </c>
      <c r="F2030" s="780"/>
      <c r="G2030" s="780"/>
      <c r="H2030" s="460">
        <f t="shared" si="125"/>
        <v>0</v>
      </c>
      <c r="I2030" s="460">
        <f t="shared" si="126"/>
        <v>0</v>
      </c>
      <c r="J2030" s="460">
        <f t="shared" si="124"/>
        <v>0</v>
      </c>
      <c r="K2030" s="9"/>
      <c r="P2030" s="2"/>
      <c r="Q2030" s="27"/>
      <c r="R2030" s="2"/>
      <c r="S2030" s="2"/>
      <c r="T2030" s="2"/>
      <c r="U2030" s="2"/>
      <c r="V2030" s="2"/>
      <c r="W2030" s="2"/>
    </row>
    <row r="2031" spans="2:23" ht="15" customHeight="1" x14ac:dyDescent="0.35">
      <c r="B2031" s="457"/>
      <c r="C2031" s="715">
        <f t="shared" si="127"/>
        <v>45375</v>
      </c>
      <c r="D2031" s="458">
        <f>IF(ISNUMBER(Summary!$D$17), DATE(Summary!$D$17, 1, 1) + INT((ROW(B1993)-1)/24), DATE(2024, 1, 1) + INT((ROW(B1993)-1)/24))</f>
        <v>45375</v>
      </c>
      <c r="E2031" s="459">
        <v>3.1225022567582528E-17</v>
      </c>
      <c r="F2031" s="780"/>
      <c r="G2031" s="780"/>
      <c r="H2031" s="460">
        <f t="shared" si="125"/>
        <v>0</v>
      </c>
      <c r="I2031" s="460">
        <f t="shared" si="126"/>
        <v>0</v>
      </c>
      <c r="J2031" s="460">
        <f t="shared" si="124"/>
        <v>0</v>
      </c>
      <c r="K2031" s="9"/>
      <c r="P2031" s="2"/>
      <c r="Q2031" s="27"/>
      <c r="R2031" s="2"/>
      <c r="S2031" s="2"/>
      <c r="T2031" s="2"/>
      <c r="U2031" s="2"/>
      <c r="V2031" s="2"/>
      <c r="W2031" s="2"/>
    </row>
    <row r="2032" spans="2:23" ht="15" customHeight="1" x14ac:dyDescent="0.35">
      <c r="B2032" s="349"/>
      <c r="C2032" s="715" t="str">
        <f t="shared" si="127"/>
        <v/>
      </c>
      <c r="D2032" s="458">
        <f>IF(ISNUMBER(Summary!$D$17), DATE(Summary!$D$17, 1, 1) + INT((ROW(B1994)-1)/24), DATE(2024, 1, 1) + INT((ROW(B1994)-1)/24))</f>
        <v>45375</v>
      </c>
      <c r="E2032" s="459">
        <v>4.1666666666666699E-2</v>
      </c>
      <c r="F2032" s="780"/>
      <c r="G2032" s="780"/>
      <c r="H2032" s="460">
        <f t="shared" si="125"/>
        <v>0</v>
      </c>
      <c r="I2032" s="460">
        <f t="shared" si="126"/>
        <v>0</v>
      </c>
      <c r="J2032" s="460">
        <f t="shared" si="124"/>
        <v>0</v>
      </c>
      <c r="K2032" s="9"/>
      <c r="P2032" s="2"/>
      <c r="Q2032" s="27"/>
      <c r="R2032" s="2"/>
      <c r="S2032" s="2"/>
      <c r="T2032" s="2"/>
      <c r="U2032" s="2"/>
      <c r="V2032" s="2"/>
      <c r="W2032" s="2"/>
    </row>
    <row r="2033" spans="2:23" ht="15" customHeight="1" x14ac:dyDescent="0.35">
      <c r="B2033" s="349"/>
      <c r="C2033" s="715" t="str">
        <f t="shared" si="127"/>
        <v/>
      </c>
      <c r="D2033" s="458">
        <f>IF(ISNUMBER(Summary!$D$17), DATE(Summary!$D$17, 1, 1) + INT((ROW(B1995)-1)/24), DATE(2024, 1, 1) + INT((ROW(B1995)-1)/24))</f>
        <v>45375</v>
      </c>
      <c r="E2033" s="459">
        <v>8.333333333333337E-2</v>
      </c>
      <c r="F2033" s="780"/>
      <c r="G2033" s="780"/>
      <c r="H2033" s="460">
        <f t="shared" si="125"/>
        <v>0</v>
      </c>
      <c r="I2033" s="460">
        <f t="shared" si="126"/>
        <v>0</v>
      </c>
      <c r="J2033" s="460">
        <f t="shared" si="124"/>
        <v>0</v>
      </c>
      <c r="K2033" s="9"/>
      <c r="P2033" s="2"/>
      <c r="Q2033" s="27"/>
      <c r="R2033" s="2"/>
      <c r="S2033" s="2"/>
      <c r="T2033" s="2"/>
      <c r="U2033" s="2"/>
      <c r="V2033" s="2"/>
      <c r="W2033" s="2"/>
    </row>
    <row r="2034" spans="2:23" ht="15" customHeight="1" x14ac:dyDescent="0.35">
      <c r="B2034" s="349"/>
      <c r="C2034" s="715" t="str">
        <f t="shared" si="127"/>
        <v/>
      </c>
      <c r="D2034" s="458">
        <f>IF(ISNUMBER(Summary!$D$17), DATE(Summary!$D$17, 1, 1) + INT((ROW(B1996)-1)/24), DATE(2024, 1, 1) + INT((ROW(B1996)-1)/24))</f>
        <v>45375</v>
      </c>
      <c r="E2034" s="459">
        <v>0.12500000000000006</v>
      </c>
      <c r="F2034" s="780"/>
      <c r="G2034" s="780"/>
      <c r="H2034" s="460">
        <f t="shared" si="125"/>
        <v>0</v>
      </c>
      <c r="I2034" s="460">
        <f t="shared" si="126"/>
        <v>0</v>
      </c>
      <c r="J2034" s="460">
        <f t="shared" si="124"/>
        <v>0</v>
      </c>
      <c r="K2034" s="9"/>
      <c r="P2034" s="2"/>
      <c r="Q2034" s="27"/>
      <c r="R2034" s="2"/>
      <c r="S2034" s="2"/>
      <c r="T2034" s="2"/>
      <c r="U2034" s="2"/>
      <c r="V2034" s="2"/>
      <c r="W2034" s="2"/>
    </row>
    <row r="2035" spans="2:23" ht="15" customHeight="1" x14ac:dyDescent="0.35">
      <c r="B2035" s="349"/>
      <c r="C2035" s="715" t="str">
        <f t="shared" si="127"/>
        <v/>
      </c>
      <c r="D2035" s="458">
        <f>IF(ISNUMBER(Summary!$D$17), DATE(Summary!$D$17, 1, 1) + INT((ROW(B1997)-1)/24), DATE(2024, 1, 1) + INT((ROW(B1997)-1)/24))</f>
        <v>45375</v>
      </c>
      <c r="E2035" s="459">
        <v>0.16666666666666669</v>
      </c>
      <c r="F2035" s="780"/>
      <c r="G2035" s="780"/>
      <c r="H2035" s="460">
        <f t="shared" si="125"/>
        <v>0</v>
      </c>
      <c r="I2035" s="460">
        <f t="shared" si="126"/>
        <v>0</v>
      </c>
      <c r="J2035" s="460">
        <f t="shared" si="124"/>
        <v>0</v>
      </c>
      <c r="K2035" s="9"/>
      <c r="P2035" s="2"/>
      <c r="Q2035" s="27"/>
      <c r="R2035" s="2"/>
      <c r="S2035" s="2"/>
      <c r="T2035" s="2"/>
      <c r="U2035" s="2"/>
      <c r="V2035" s="2"/>
      <c r="W2035" s="2"/>
    </row>
    <row r="2036" spans="2:23" ht="15" customHeight="1" x14ac:dyDescent="0.35">
      <c r="B2036" s="349"/>
      <c r="C2036" s="715" t="str">
        <f t="shared" si="127"/>
        <v/>
      </c>
      <c r="D2036" s="458">
        <f>IF(ISNUMBER(Summary!$D$17), DATE(Summary!$D$17, 1, 1) + INT((ROW(B1998)-1)/24), DATE(2024, 1, 1) + INT((ROW(B1998)-1)/24))</f>
        <v>45375</v>
      </c>
      <c r="E2036" s="459">
        <v>0.20833333333333337</v>
      </c>
      <c r="F2036" s="780"/>
      <c r="G2036" s="780"/>
      <c r="H2036" s="460">
        <f t="shared" si="125"/>
        <v>0</v>
      </c>
      <c r="I2036" s="460">
        <f t="shared" si="126"/>
        <v>0</v>
      </c>
      <c r="J2036" s="460">
        <f t="shared" si="124"/>
        <v>0</v>
      </c>
      <c r="K2036" s="9"/>
      <c r="P2036" s="2"/>
      <c r="Q2036" s="27"/>
      <c r="R2036" s="2"/>
      <c r="S2036" s="2"/>
      <c r="T2036" s="2"/>
      <c r="U2036" s="2"/>
      <c r="V2036" s="2"/>
      <c r="W2036" s="2"/>
    </row>
    <row r="2037" spans="2:23" ht="15" customHeight="1" x14ac:dyDescent="0.35">
      <c r="B2037" s="349"/>
      <c r="C2037" s="715" t="str">
        <f t="shared" si="127"/>
        <v/>
      </c>
      <c r="D2037" s="458">
        <f>IF(ISNUMBER(Summary!$D$17), DATE(Summary!$D$17, 1, 1) + INT((ROW(B1999)-1)/24), DATE(2024, 1, 1) + INT((ROW(B1999)-1)/24))</f>
        <v>45375</v>
      </c>
      <c r="E2037" s="459">
        <v>0.25</v>
      </c>
      <c r="F2037" s="780"/>
      <c r="G2037" s="780"/>
      <c r="H2037" s="460">
        <f t="shared" si="125"/>
        <v>0</v>
      </c>
      <c r="I2037" s="460">
        <f t="shared" si="126"/>
        <v>0</v>
      </c>
      <c r="J2037" s="460">
        <f t="shared" si="124"/>
        <v>0</v>
      </c>
      <c r="K2037" s="9"/>
      <c r="P2037" s="2"/>
      <c r="Q2037" s="27"/>
      <c r="R2037" s="2"/>
      <c r="S2037" s="2"/>
      <c r="T2037" s="2"/>
      <c r="U2037" s="2"/>
      <c r="V2037" s="2"/>
      <c r="W2037" s="2"/>
    </row>
    <row r="2038" spans="2:23" ht="15" customHeight="1" x14ac:dyDescent="0.35">
      <c r="B2038" s="349"/>
      <c r="C2038" s="715" t="str">
        <f t="shared" si="127"/>
        <v/>
      </c>
      <c r="D2038" s="458">
        <f>IF(ISNUMBER(Summary!$D$17), DATE(Summary!$D$17, 1, 1) + INT((ROW(B2000)-1)/24), DATE(2024, 1, 1) + INT((ROW(B2000)-1)/24))</f>
        <v>45375</v>
      </c>
      <c r="E2038" s="459">
        <v>0.29166666666666669</v>
      </c>
      <c r="F2038" s="780"/>
      <c r="G2038" s="780"/>
      <c r="H2038" s="460">
        <f t="shared" si="125"/>
        <v>0</v>
      </c>
      <c r="I2038" s="460">
        <f t="shared" si="126"/>
        <v>0</v>
      </c>
      <c r="J2038" s="460">
        <f t="shared" si="124"/>
        <v>0</v>
      </c>
      <c r="K2038" s="9"/>
      <c r="P2038" s="2"/>
      <c r="Q2038" s="27"/>
      <c r="R2038" s="2"/>
      <c r="S2038" s="2"/>
      <c r="T2038" s="2"/>
      <c r="U2038" s="2"/>
      <c r="V2038" s="2"/>
      <c r="W2038" s="2"/>
    </row>
    <row r="2039" spans="2:23" ht="15" customHeight="1" x14ac:dyDescent="0.35">
      <c r="B2039" s="349"/>
      <c r="C2039" s="715" t="str">
        <f t="shared" si="127"/>
        <v/>
      </c>
      <c r="D2039" s="458">
        <f>IF(ISNUMBER(Summary!$D$17), DATE(Summary!$D$17, 1, 1) + INT((ROW(B2001)-1)/24), DATE(2024, 1, 1) + INT((ROW(B2001)-1)/24))</f>
        <v>45375</v>
      </c>
      <c r="E2039" s="459">
        <v>0.33333333333333337</v>
      </c>
      <c r="F2039" s="780"/>
      <c r="G2039" s="780"/>
      <c r="H2039" s="460">
        <f t="shared" si="125"/>
        <v>0</v>
      </c>
      <c r="I2039" s="460">
        <f t="shared" si="126"/>
        <v>0</v>
      </c>
      <c r="J2039" s="460">
        <f t="shared" si="124"/>
        <v>0</v>
      </c>
      <c r="K2039" s="9"/>
      <c r="P2039" s="2"/>
      <c r="Q2039" s="27"/>
      <c r="R2039" s="2"/>
      <c r="S2039" s="2"/>
      <c r="T2039" s="2"/>
      <c r="U2039" s="2"/>
      <c r="V2039" s="2"/>
      <c r="W2039" s="2"/>
    </row>
    <row r="2040" spans="2:23" ht="15" customHeight="1" x14ac:dyDescent="0.35">
      <c r="B2040" s="349"/>
      <c r="C2040" s="715" t="str">
        <f t="shared" si="127"/>
        <v/>
      </c>
      <c r="D2040" s="458">
        <f>IF(ISNUMBER(Summary!$D$17), DATE(Summary!$D$17, 1, 1) + INT((ROW(B2002)-1)/24), DATE(2024, 1, 1) + INT((ROW(B2002)-1)/24))</f>
        <v>45375</v>
      </c>
      <c r="E2040" s="459">
        <v>0.375</v>
      </c>
      <c r="F2040" s="780"/>
      <c r="G2040" s="780"/>
      <c r="H2040" s="460">
        <f t="shared" si="125"/>
        <v>0</v>
      </c>
      <c r="I2040" s="460">
        <f t="shared" si="126"/>
        <v>0</v>
      </c>
      <c r="J2040" s="460">
        <f t="shared" si="124"/>
        <v>0</v>
      </c>
      <c r="K2040" s="9"/>
      <c r="P2040" s="2"/>
      <c r="Q2040" s="27"/>
      <c r="R2040" s="2"/>
      <c r="S2040" s="2"/>
      <c r="T2040" s="2"/>
      <c r="U2040" s="2"/>
      <c r="V2040" s="2"/>
      <c r="W2040" s="2"/>
    </row>
    <row r="2041" spans="2:23" ht="15" customHeight="1" x14ac:dyDescent="0.35">
      <c r="B2041" s="349"/>
      <c r="C2041" s="715" t="str">
        <f t="shared" si="127"/>
        <v/>
      </c>
      <c r="D2041" s="458">
        <f>IF(ISNUMBER(Summary!$D$17), DATE(Summary!$D$17, 1, 1) + INT((ROW(B2003)-1)/24), DATE(2024, 1, 1) + INT((ROW(B2003)-1)/24))</f>
        <v>45375</v>
      </c>
      <c r="E2041" s="459">
        <v>0.41666666666666669</v>
      </c>
      <c r="F2041" s="780"/>
      <c r="G2041" s="780"/>
      <c r="H2041" s="460">
        <f t="shared" si="125"/>
        <v>0</v>
      </c>
      <c r="I2041" s="460">
        <f t="shared" si="126"/>
        <v>0</v>
      </c>
      <c r="J2041" s="460">
        <f t="shared" si="124"/>
        <v>0</v>
      </c>
      <c r="K2041" s="9"/>
      <c r="P2041" s="2"/>
      <c r="Q2041" s="27"/>
      <c r="R2041" s="2"/>
      <c r="S2041" s="2"/>
      <c r="T2041" s="2"/>
      <c r="U2041" s="2"/>
      <c r="V2041" s="2"/>
      <c r="W2041" s="2"/>
    </row>
    <row r="2042" spans="2:23" ht="15" customHeight="1" x14ac:dyDescent="0.35">
      <c r="B2042" s="349"/>
      <c r="C2042" s="715" t="str">
        <f t="shared" si="127"/>
        <v/>
      </c>
      <c r="D2042" s="458">
        <f>IF(ISNUMBER(Summary!$D$17), DATE(Summary!$D$17, 1, 1) + INT((ROW(B2004)-1)/24), DATE(2024, 1, 1) + INT((ROW(B2004)-1)/24))</f>
        <v>45375</v>
      </c>
      <c r="E2042" s="459">
        <v>0.45833333333333337</v>
      </c>
      <c r="F2042" s="780"/>
      <c r="G2042" s="780"/>
      <c r="H2042" s="460">
        <f t="shared" si="125"/>
        <v>0</v>
      </c>
      <c r="I2042" s="460">
        <f t="shared" si="126"/>
        <v>0</v>
      </c>
      <c r="J2042" s="460">
        <f t="shared" si="124"/>
        <v>0</v>
      </c>
      <c r="K2042" s="9"/>
      <c r="P2042" s="2"/>
      <c r="Q2042" s="27"/>
      <c r="R2042" s="2"/>
      <c r="S2042" s="2"/>
      <c r="T2042" s="2"/>
      <c r="U2042" s="2"/>
      <c r="V2042" s="2"/>
      <c r="W2042" s="2"/>
    </row>
    <row r="2043" spans="2:23" ht="15" customHeight="1" x14ac:dyDescent="0.35">
      <c r="B2043" s="349"/>
      <c r="C2043" s="715" t="str">
        <f t="shared" si="127"/>
        <v/>
      </c>
      <c r="D2043" s="458">
        <f>IF(ISNUMBER(Summary!$D$17), DATE(Summary!$D$17, 1, 1) + INT((ROW(B2005)-1)/24), DATE(2024, 1, 1) + INT((ROW(B2005)-1)/24))</f>
        <v>45375</v>
      </c>
      <c r="E2043" s="459">
        <v>0.50000000000000011</v>
      </c>
      <c r="F2043" s="780"/>
      <c r="G2043" s="780"/>
      <c r="H2043" s="460">
        <f t="shared" si="125"/>
        <v>0</v>
      </c>
      <c r="I2043" s="460">
        <f t="shared" si="126"/>
        <v>0</v>
      </c>
      <c r="J2043" s="460">
        <f t="shared" si="124"/>
        <v>0</v>
      </c>
      <c r="K2043" s="9"/>
      <c r="P2043" s="2"/>
      <c r="Q2043" s="27"/>
      <c r="R2043" s="2"/>
      <c r="S2043" s="2"/>
      <c r="T2043" s="2"/>
      <c r="U2043" s="2"/>
      <c r="V2043" s="2"/>
      <c r="W2043" s="2"/>
    </row>
    <row r="2044" spans="2:23" ht="15" customHeight="1" x14ac:dyDescent="0.35">
      <c r="B2044" s="349"/>
      <c r="C2044" s="715" t="str">
        <f t="shared" si="127"/>
        <v/>
      </c>
      <c r="D2044" s="458">
        <f>IF(ISNUMBER(Summary!$D$17), DATE(Summary!$D$17, 1, 1) + INT((ROW(B2006)-1)/24), DATE(2024, 1, 1) + INT((ROW(B2006)-1)/24))</f>
        <v>45375</v>
      </c>
      <c r="E2044" s="459">
        <v>0.54166666666666674</v>
      </c>
      <c r="F2044" s="780"/>
      <c r="G2044" s="780"/>
      <c r="H2044" s="460">
        <f t="shared" si="125"/>
        <v>0</v>
      </c>
      <c r="I2044" s="460">
        <f t="shared" si="126"/>
        <v>0</v>
      </c>
      <c r="J2044" s="460">
        <f t="shared" si="124"/>
        <v>0</v>
      </c>
      <c r="K2044" s="9"/>
      <c r="P2044" s="2"/>
      <c r="Q2044" s="27"/>
      <c r="R2044" s="2"/>
      <c r="S2044" s="2"/>
      <c r="T2044" s="2"/>
      <c r="U2044" s="2"/>
      <c r="V2044" s="2"/>
      <c r="W2044" s="2"/>
    </row>
    <row r="2045" spans="2:23" ht="15" customHeight="1" x14ac:dyDescent="0.35">
      <c r="B2045" s="349"/>
      <c r="C2045" s="715" t="str">
        <f t="shared" si="127"/>
        <v/>
      </c>
      <c r="D2045" s="458">
        <f>IF(ISNUMBER(Summary!$D$17), DATE(Summary!$D$17, 1, 1) + INT((ROW(B2007)-1)/24), DATE(2024, 1, 1) + INT((ROW(B2007)-1)/24))</f>
        <v>45375</v>
      </c>
      <c r="E2045" s="459">
        <v>0.58333333333333337</v>
      </c>
      <c r="F2045" s="780"/>
      <c r="G2045" s="780"/>
      <c r="H2045" s="460">
        <f t="shared" si="125"/>
        <v>0</v>
      </c>
      <c r="I2045" s="460">
        <f t="shared" si="126"/>
        <v>0</v>
      </c>
      <c r="J2045" s="460">
        <f t="shared" si="124"/>
        <v>0</v>
      </c>
      <c r="K2045" s="9"/>
      <c r="P2045" s="2"/>
      <c r="Q2045" s="27"/>
      <c r="R2045" s="2"/>
      <c r="S2045" s="2"/>
      <c r="T2045" s="2"/>
      <c r="U2045" s="2"/>
      <c r="V2045" s="2"/>
      <c r="W2045" s="2"/>
    </row>
    <row r="2046" spans="2:23" ht="15" customHeight="1" x14ac:dyDescent="0.35">
      <c r="B2046" s="349"/>
      <c r="C2046" s="715" t="str">
        <f t="shared" si="127"/>
        <v/>
      </c>
      <c r="D2046" s="458">
        <f>IF(ISNUMBER(Summary!$D$17), DATE(Summary!$D$17, 1, 1) + INT((ROW(B2008)-1)/24), DATE(2024, 1, 1) + INT((ROW(B2008)-1)/24))</f>
        <v>45375</v>
      </c>
      <c r="E2046" s="459">
        <v>0.62500000000000011</v>
      </c>
      <c r="F2046" s="780"/>
      <c r="G2046" s="780"/>
      <c r="H2046" s="460">
        <f t="shared" si="125"/>
        <v>0</v>
      </c>
      <c r="I2046" s="460">
        <f t="shared" si="126"/>
        <v>0</v>
      </c>
      <c r="J2046" s="460">
        <f t="shared" si="124"/>
        <v>0</v>
      </c>
      <c r="K2046" s="9"/>
      <c r="P2046" s="2"/>
      <c r="Q2046" s="27"/>
      <c r="R2046" s="2"/>
      <c r="S2046" s="2"/>
      <c r="T2046" s="2"/>
      <c r="U2046" s="2"/>
      <c r="V2046" s="2"/>
      <c r="W2046" s="2"/>
    </row>
    <row r="2047" spans="2:23" ht="15" customHeight="1" x14ac:dyDescent="0.35">
      <c r="B2047" s="349"/>
      <c r="C2047" s="715" t="str">
        <f t="shared" si="127"/>
        <v/>
      </c>
      <c r="D2047" s="458">
        <f>IF(ISNUMBER(Summary!$D$17), DATE(Summary!$D$17, 1, 1) + INT((ROW(B2009)-1)/24), DATE(2024, 1, 1) + INT((ROW(B2009)-1)/24))</f>
        <v>45375</v>
      </c>
      <c r="E2047" s="459">
        <v>0.66666666666666674</v>
      </c>
      <c r="F2047" s="780"/>
      <c r="G2047" s="780"/>
      <c r="H2047" s="460">
        <f t="shared" si="125"/>
        <v>0</v>
      </c>
      <c r="I2047" s="460">
        <f t="shared" si="126"/>
        <v>0</v>
      </c>
      <c r="J2047" s="460">
        <f t="shared" si="124"/>
        <v>0</v>
      </c>
      <c r="K2047" s="9"/>
      <c r="P2047" s="2"/>
      <c r="Q2047" s="27"/>
      <c r="R2047" s="2"/>
      <c r="S2047" s="2"/>
      <c r="T2047" s="2"/>
      <c r="U2047" s="2"/>
      <c r="V2047" s="2"/>
      <c r="W2047" s="2"/>
    </row>
    <row r="2048" spans="2:23" ht="15" customHeight="1" x14ac:dyDescent="0.35">
      <c r="B2048" s="349"/>
      <c r="C2048" s="715" t="str">
        <f t="shared" si="127"/>
        <v/>
      </c>
      <c r="D2048" s="458">
        <f>IF(ISNUMBER(Summary!$D$17), DATE(Summary!$D$17, 1, 1) + INT((ROW(B2010)-1)/24), DATE(2024, 1, 1) + INT((ROW(B2010)-1)/24))</f>
        <v>45375</v>
      </c>
      <c r="E2048" s="459">
        <v>0.70833333333333337</v>
      </c>
      <c r="F2048" s="780"/>
      <c r="G2048" s="780"/>
      <c r="H2048" s="460">
        <f t="shared" si="125"/>
        <v>0</v>
      </c>
      <c r="I2048" s="460">
        <f t="shared" si="126"/>
        <v>0</v>
      </c>
      <c r="J2048" s="460">
        <f t="shared" ref="J2048:J2111" si="128">G2048-H2048</f>
        <v>0</v>
      </c>
      <c r="K2048" s="9"/>
      <c r="P2048" s="2"/>
      <c r="Q2048" s="27"/>
      <c r="R2048" s="2"/>
      <c r="S2048" s="2"/>
      <c r="T2048" s="2"/>
      <c r="U2048" s="2"/>
      <c r="V2048" s="2"/>
      <c r="W2048" s="2"/>
    </row>
    <row r="2049" spans="2:23" ht="15" customHeight="1" x14ac:dyDescent="0.35">
      <c r="B2049" s="349"/>
      <c r="C2049" s="715" t="str">
        <f t="shared" si="127"/>
        <v/>
      </c>
      <c r="D2049" s="458">
        <f>IF(ISNUMBER(Summary!$D$17), DATE(Summary!$D$17, 1, 1) + INT((ROW(B2011)-1)/24), DATE(2024, 1, 1) + INT((ROW(B2011)-1)/24))</f>
        <v>45375</v>
      </c>
      <c r="E2049" s="459">
        <v>0.75000000000000011</v>
      </c>
      <c r="F2049" s="780"/>
      <c r="G2049" s="780"/>
      <c r="H2049" s="460">
        <f t="shared" si="125"/>
        <v>0</v>
      </c>
      <c r="I2049" s="460">
        <f t="shared" si="126"/>
        <v>0</v>
      </c>
      <c r="J2049" s="460">
        <f t="shared" si="128"/>
        <v>0</v>
      </c>
      <c r="K2049" s="9"/>
      <c r="P2049" s="2"/>
      <c r="Q2049" s="27"/>
      <c r="R2049" s="2"/>
      <c r="S2049" s="2"/>
      <c r="T2049" s="2"/>
      <c r="U2049" s="2"/>
      <c r="V2049" s="2"/>
      <c r="W2049" s="2"/>
    </row>
    <row r="2050" spans="2:23" ht="15" customHeight="1" x14ac:dyDescent="0.35">
      <c r="B2050" s="349"/>
      <c r="C2050" s="715" t="str">
        <f t="shared" si="127"/>
        <v/>
      </c>
      <c r="D2050" s="458">
        <f>IF(ISNUMBER(Summary!$D$17), DATE(Summary!$D$17, 1, 1) + INT((ROW(B2012)-1)/24), DATE(2024, 1, 1) + INT((ROW(B2012)-1)/24))</f>
        <v>45375</v>
      </c>
      <c r="E2050" s="459">
        <v>0.79166666666666674</v>
      </c>
      <c r="F2050" s="780"/>
      <c r="G2050" s="780"/>
      <c r="H2050" s="460">
        <f t="shared" si="125"/>
        <v>0</v>
      </c>
      <c r="I2050" s="460">
        <f t="shared" si="126"/>
        <v>0</v>
      </c>
      <c r="J2050" s="460">
        <f t="shared" si="128"/>
        <v>0</v>
      </c>
      <c r="K2050" s="9"/>
      <c r="P2050" s="2"/>
      <c r="Q2050" s="27"/>
      <c r="R2050" s="2"/>
      <c r="S2050" s="2"/>
      <c r="T2050" s="2"/>
      <c r="U2050" s="2"/>
      <c r="V2050" s="2"/>
      <c r="W2050" s="2"/>
    </row>
    <row r="2051" spans="2:23" ht="15" customHeight="1" x14ac:dyDescent="0.35">
      <c r="B2051" s="349"/>
      <c r="C2051" s="715" t="str">
        <f t="shared" si="127"/>
        <v/>
      </c>
      <c r="D2051" s="458">
        <f>IF(ISNUMBER(Summary!$D$17), DATE(Summary!$D$17, 1, 1) + INT((ROW(B2013)-1)/24), DATE(2024, 1, 1) + INT((ROW(B2013)-1)/24))</f>
        <v>45375</v>
      </c>
      <c r="E2051" s="459">
        <v>0.83333333333333337</v>
      </c>
      <c r="F2051" s="780"/>
      <c r="G2051" s="780"/>
      <c r="H2051" s="460">
        <f t="shared" si="125"/>
        <v>0</v>
      </c>
      <c r="I2051" s="460">
        <f t="shared" si="126"/>
        <v>0</v>
      </c>
      <c r="J2051" s="460">
        <f t="shared" si="128"/>
        <v>0</v>
      </c>
      <c r="K2051" s="9"/>
      <c r="P2051" s="2"/>
      <c r="Q2051" s="27"/>
      <c r="R2051" s="2"/>
      <c r="S2051" s="2"/>
      <c r="T2051" s="2"/>
      <c r="U2051" s="2"/>
      <c r="V2051" s="2"/>
      <c r="W2051" s="2"/>
    </row>
    <row r="2052" spans="2:23" ht="15" customHeight="1" x14ac:dyDescent="0.35">
      <c r="B2052" s="349"/>
      <c r="C2052" s="715" t="str">
        <f t="shared" si="127"/>
        <v/>
      </c>
      <c r="D2052" s="458">
        <f>IF(ISNUMBER(Summary!$D$17), DATE(Summary!$D$17, 1, 1) + INT((ROW(B2014)-1)/24), DATE(2024, 1, 1) + INT((ROW(B2014)-1)/24))</f>
        <v>45375</v>
      </c>
      <c r="E2052" s="459">
        <v>0.87500000000000011</v>
      </c>
      <c r="F2052" s="780"/>
      <c r="G2052" s="780"/>
      <c r="H2052" s="460">
        <f t="shared" si="125"/>
        <v>0</v>
      </c>
      <c r="I2052" s="460">
        <f t="shared" si="126"/>
        <v>0</v>
      </c>
      <c r="J2052" s="460">
        <f t="shared" si="128"/>
        <v>0</v>
      </c>
      <c r="K2052" s="9"/>
      <c r="P2052" s="2"/>
      <c r="Q2052" s="27"/>
      <c r="R2052" s="2"/>
      <c r="S2052" s="2"/>
      <c r="T2052" s="2"/>
      <c r="U2052" s="2"/>
      <c r="V2052" s="2"/>
      <c r="W2052" s="2"/>
    </row>
    <row r="2053" spans="2:23" ht="15" customHeight="1" x14ac:dyDescent="0.35">
      <c r="B2053" s="349"/>
      <c r="C2053" s="715" t="str">
        <f t="shared" si="127"/>
        <v/>
      </c>
      <c r="D2053" s="458">
        <f>IF(ISNUMBER(Summary!$D$17), DATE(Summary!$D$17, 1, 1) + INT((ROW(B2015)-1)/24), DATE(2024, 1, 1) + INT((ROW(B2015)-1)/24))</f>
        <v>45375</v>
      </c>
      <c r="E2053" s="459">
        <v>0.91666666666666674</v>
      </c>
      <c r="F2053" s="780"/>
      <c r="G2053" s="780"/>
      <c r="H2053" s="460">
        <f t="shared" si="125"/>
        <v>0</v>
      </c>
      <c r="I2053" s="460">
        <f t="shared" si="126"/>
        <v>0</v>
      </c>
      <c r="J2053" s="460">
        <f t="shared" si="128"/>
        <v>0</v>
      </c>
      <c r="K2053" s="9"/>
      <c r="P2053" s="2"/>
      <c r="Q2053" s="27"/>
      <c r="R2053" s="2"/>
      <c r="S2053" s="2"/>
      <c r="T2053" s="2"/>
      <c r="U2053" s="2"/>
      <c r="V2053" s="2"/>
      <c r="W2053" s="2"/>
    </row>
    <row r="2054" spans="2:23" ht="15" customHeight="1" x14ac:dyDescent="0.35">
      <c r="B2054" s="349"/>
      <c r="C2054" s="715" t="str">
        <f t="shared" si="127"/>
        <v/>
      </c>
      <c r="D2054" s="458">
        <f>IF(ISNUMBER(Summary!$D$17), DATE(Summary!$D$17, 1, 1) + INT((ROW(B2016)-1)/24), DATE(2024, 1, 1) + INT((ROW(B2016)-1)/24))</f>
        <v>45375</v>
      </c>
      <c r="E2054" s="459">
        <v>0.95833333333333337</v>
      </c>
      <c r="F2054" s="780"/>
      <c r="G2054" s="780"/>
      <c r="H2054" s="460">
        <f t="shared" si="125"/>
        <v>0</v>
      </c>
      <c r="I2054" s="460">
        <f t="shared" si="126"/>
        <v>0</v>
      </c>
      <c r="J2054" s="460">
        <f t="shared" si="128"/>
        <v>0</v>
      </c>
      <c r="K2054" s="9"/>
      <c r="P2054" s="2"/>
      <c r="Q2054" s="27"/>
      <c r="R2054" s="2"/>
      <c r="S2054" s="2"/>
      <c r="T2054" s="2"/>
      <c r="U2054" s="2"/>
      <c r="V2054" s="2"/>
      <c r="W2054" s="2"/>
    </row>
    <row r="2055" spans="2:23" ht="15" customHeight="1" x14ac:dyDescent="0.35">
      <c r="B2055" s="457"/>
      <c r="C2055" s="715">
        <f t="shared" si="127"/>
        <v>45376</v>
      </c>
      <c r="D2055" s="458">
        <f>IF(ISNUMBER(Summary!$D$17), DATE(Summary!$D$17, 1, 1) + INT((ROW(B2017)-1)/24), DATE(2024, 1, 1) + INT((ROW(B2017)-1)/24))</f>
        <v>45376</v>
      </c>
      <c r="E2055" s="459">
        <v>3.1225022567582528E-17</v>
      </c>
      <c r="F2055" s="780"/>
      <c r="G2055" s="780"/>
      <c r="H2055" s="460">
        <f t="shared" si="125"/>
        <v>0</v>
      </c>
      <c r="I2055" s="460">
        <f t="shared" si="126"/>
        <v>0</v>
      </c>
      <c r="J2055" s="460">
        <f t="shared" si="128"/>
        <v>0</v>
      </c>
      <c r="K2055" s="9"/>
      <c r="P2055" s="2"/>
      <c r="Q2055" s="27"/>
      <c r="R2055" s="2"/>
      <c r="S2055" s="2"/>
      <c r="T2055" s="2"/>
      <c r="U2055" s="2"/>
      <c r="V2055" s="2"/>
      <c r="W2055" s="2"/>
    </row>
    <row r="2056" spans="2:23" ht="15" customHeight="1" x14ac:dyDescent="0.35">
      <c r="B2056" s="349"/>
      <c r="C2056" s="715" t="str">
        <f t="shared" si="127"/>
        <v/>
      </c>
      <c r="D2056" s="458">
        <f>IF(ISNUMBER(Summary!$D$17), DATE(Summary!$D$17, 1, 1) + INT((ROW(B2018)-1)/24), DATE(2024, 1, 1) + INT((ROW(B2018)-1)/24))</f>
        <v>45376</v>
      </c>
      <c r="E2056" s="459">
        <v>4.1666666666666699E-2</v>
      </c>
      <c r="F2056" s="780"/>
      <c r="G2056" s="780"/>
      <c r="H2056" s="460">
        <f t="shared" si="125"/>
        <v>0</v>
      </c>
      <c r="I2056" s="460">
        <f t="shared" si="126"/>
        <v>0</v>
      </c>
      <c r="J2056" s="460">
        <f t="shared" si="128"/>
        <v>0</v>
      </c>
      <c r="K2056" s="9"/>
      <c r="P2056" s="2"/>
      <c r="Q2056" s="27"/>
      <c r="R2056" s="2"/>
      <c r="S2056" s="2"/>
      <c r="T2056" s="2"/>
      <c r="U2056" s="2"/>
      <c r="V2056" s="2"/>
      <c r="W2056" s="2"/>
    </row>
    <row r="2057" spans="2:23" ht="15" customHeight="1" x14ac:dyDescent="0.35">
      <c r="B2057" s="349"/>
      <c r="C2057" s="715" t="str">
        <f t="shared" si="127"/>
        <v/>
      </c>
      <c r="D2057" s="458">
        <f>IF(ISNUMBER(Summary!$D$17), DATE(Summary!$D$17, 1, 1) + INT((ROW(B2019)-1)/24), DATE(2024, 1, 1) + INT((ROW(B2019)-1)/24))</f>
        <v>45376</v>
      </c>
      <c r="E2057" s="459">
        <v>8.333333333333337E-2</v>
      </c>
      <c r="F2057" s="780"/>
      <c r="G2057" s="780"/>
      <c r="H2057" s="460">
        <f t="shared" si="125"/>
        <v>0</v>
      </c>
      <c r="I2057" s="460">
        <f t="shared" si="126"/>
        <v>0</v>
      </c>
      <c r="J2057" s="460">
        <f t="shared" si="128"/>
        <v>0</v>
      </c>
      <c r="K2057" s="9"/>
      <c r="P2057" s="2"/>
      <c r="Q2057" s="27"/>
      <c r="R2057" s="2"/>
      <c r="S2057" s="2"/>
      <c r="T2057" s="2"/>
      <c r="U2057" s="2"/>
      <c r="V2057" s="2"/>
      <c r="W2057" s="2"/>
    </row>
    <row r="2058" spans="2:23" ht="15" customHeight="1" x14ac:dyDescent="0.35">
      <c r="B2058" s="349"/>
      <c r="C2058" s="715" t="str">
        <f t="shared" si="127"/>
        <v/>
      </c>
      <c r="D2058" s="458">
        <f>IF(ISNUMBER(Summary!$D$17), DATE(Summary!$D$17, 1, 1) + INT((ROW(B2020)-1)/24), DATE(2024, 1, 1) + INT((ROW(B2020)-1)/24))</f>
        <v>45376</v>
      </c>
      <c r="E2058" s="459">
        <v>0.12500000000000006</v>
      </c>
      <c r="F2058" s="780"/>
      <c r="G2058" s="780"/>
      <c r="H2058" s="460">
        <f t="shared" si="125"/>
        <v>0</v>
      </c>
      <c r="I2058" s="460">
        <f t="shared" si="126"/>
        <v>0</v>
      </c>
      <c r="J2058" s="460">
        <f t="shared" si="128"/>
        <v>0</v>
      </c>
      <c r="K2058" s="9"/>
      <c r="P2058" s="2"/>
      <c r="Q2058" s="27"/>
      <c r="R2058" s="2"/>
      <c r="S2058" s="2"/>
      <c r="T2058" s="2"/>
      <c r="U2058" s="2"/>
      <c r="V2058" s="2"/>
      <c r="W2058" s="2"/>
    </row>
    <row r="2059" spans="2:23" ht="15" customHeight="1" x14ac:dyDescent="0.35">
      <c r="B2059" s="349"/>
      <c r="C2059" s="715" t="str">
        <f t="shared" si="127"/>
        <v/>
      </c>
      <c r="D2059" s="458">
        <f>IF(ISNUMBER(Summary!$D$17), DATE(Summary!$D$17, 1, 1) + INT((ROW(B2021)-1)/24), DATE(2024, 1, 1) + INT((ROW(B2021)-1)/24))</f>
        <v>45376</v>
      </c>
      <c r="E2059" s="459">
        <v>0.16666666666666669</v>
      </c>
      <c r="F2059" s="780"/>
      <c r="G2059" s="780"/>
      <c r="H2059" s="460">
        <f t="shared" si="125"/>
        <v>0</v>
      </c>
      <c r="I2059" s="460">
        <f t="shared" si="126"/>
        <v>0</v>
      </c>
      <c r="J2059" s="460">
        <f t="shared" si="128"/>
        <v>0</v>
      </c>
      <c r="K2059" s="9"/>
      <c r="P2059" s="2"/>
      <c r="Q2059" s="27"/>
      <c r="R2059" s="2"/>
      <c r="S2059" s="2"/>
      <c r="T2059" s="2"/>
      <c r="U2059" s="2"/>
      <c r="V2059" s="2"/>
      <c r="W2059" s="2"/>
    </row>
    <row r="2060" spans="2:23" ht="15" customHeight="1" x14ac:dyDescent="0.35">
      <c r="B2060" s="349"/>
      <c r="C2060" s="715" t="str">
        <f t="shared" si="127"/>
        <v/>
      </c>
      <c r="D2060" s="458">
        <f>IF(ISNUMBER(Summary!$D$17), DATE(Summary!$D$17, 1, 1) + INT((ROW(B2022)-1)/24), DATE(2024, 1, 1) + INT((ROW(B2022)-1)/24))</f>
        <v>45376</v>
      </c>
      <c r="E2060" s="459">
        <v>0.20833333333333337</v>
      </c>
      <c r="F2060" s="780"/>
      <c r="G2060" s="780"/>
      <c r="H2060" s="460">
        <f t="shared" si="125"/>
        <v>0</v>
      </c>
      <c r="I2060" s="460">
        <f t="shared" si="126"/>
        <v>0</v>
      </c>
      <c r="J2060" s="460">
        <f t="shared" si="128"/>
        <v>0</v>
      </c>
      <c r="K2060" s="9"/>
      <c r="P2060" s="2"/>
      <c r="Q2060" s="27"/>
      <c r="R2060" s="2"/>
      <c r="S2060" s="2"/>
      <c r="T2060" s="2"/>
      <c r="U2060" s="2"/>
      <c r="V2060" s="2"/>
      <c r="W2060" s="2"/>
    </row>
    <row r="2061" spans="2:23" ht="15" customHeight="1" x14ac:dyDescent="0.35">
      <c r="B2061" s="349"/>
      <c r="C2061" s="715" t="str">
        <f t="shared" si="127"/>
        <v/>
      </c>
      <c r="D2061" s="458">
        <f>IF(ISNUMBER(Summary!$D$17), DATE(Summary!$D$17, 1, 1) + INT((ROW(B2023)-1)/24), DATE(2024, 1, 1) + INT((ROW(B2023)-1)/24))</f>
        <v>45376</v>
      </c>
      <c r="E2061" s="459">
        <v>0.25</v>
      </c>
      <c r="F2061" s="780"/>
      <c r="G2061" s="780"/>
      <c r="H2061" s="460">
        <f t="shared" si="125"/>
        <v>0</v>
      </c>
      <c r="I2061" s="460">
        <f t="shared" si="126"/>
        <v>0</v>
      </c>
      <c r="J2061" s="460">
        <f t="shared" si="128"/>
        <v>0</v>
      </c>
      <c r="K2061" s="9"/>
      <c r="P2061" s="2"/>
      <c r="Q2061" s="27"/>
      <c r="R2061" s="2"/>
      <c r="S2061" s="2"/>
      <c r="T2061" s="2"/>
      <c r="U2061" s="2"/>
      <c r="V2061" s="2"/>
      <c r="W2061" s="2"/>
    </row>
    <row r="2062" spans="2:23" ht="15" customHeight="1" x14ac:dyDescent="0.35">
      <c r="B2062" s="349"/>
      <c r="C2062" s="715" t="str">
        <f t="shared" si="127"/>
        <v/>
      </c>
      <c r="D2062" s="458">
        <f>IF(ISNUMBER(Summary!$D$17), DATE(Summary!$D$17, 1, 1) + INT((ROW(B2024)-1)/24), DATE(2024, 1, 1) + INT((ROW(B2024)-1)/24))</f>
        <v>45376</v>
      </c>
      <c r="E2062" s="459">
        <v>0.29166666666666669</v>
      </c>
      <c r="F2062" s="780"/>
      <c r="G2062" s="780"/>
      <c r="H2062" s="460">
        <f t="shared" si="125"/>
        <v>0</v>
      </c>
      <c r="I2062" s="460">
        <f t="shared" si="126"/>
        <v>0</v>
      </c>
      <c r="J2062" s="460">
        <f t="shared" si="128"/>
        <v>0</v>
      </c>
      <c r="K2062" s="9"/>
      <c r="P2062" s="2"/>
      <c r="Q2062" s="27"/>
      <c r="R2062" s="2"/>
      <c r="S2062" s="2"/>
      <c r="T2062" s="2"/>
      <c r="U2062" s="2"/>
      <c r="V2062" s="2"/>
      <c r="W2062" s="2"/>
    </row>
    <row r="2063" spans="2:23" ht="15" customHeight="1" x14ac:dyDescent="0.35">
      <c r="B2063" s="349"/>
      <c r="C2063" s="715" t="str">
        <f t="shared" si="127"/>
        <v/>
      </c>
      <c r="D2063" s="458">
        <f>IF(ISNUMBER(Summary!$D$17), DATE(Summary!$D$17, 1, 1) + INT((ROW(B2025)-1)/24), DATE(2024, 1, 1) + INT((ROW(B2025)-1)/24))</f>
        <v>45376</v>
      </c>
      <c r="E2063" s="459">
        <v>0.33333333333333337</v>
      </c>
      <c r="F2063" s="780"/>
      <c r="G2063" s="780"/>
      <c r="H2063" s="460">
        <f t="shared" si="125"/>
        <v>0</v>
      </c>
      <c r="I2063" s="460">
        <f t="shared" si="126"/>
        <v>0</v>
      </c>
      <c r="J2063" s="460">
        <f t="shared" si="128"/>
        <v>0</v>
      </c>
      <c r="K2063" s="9"/>
      <c r="P2063" s="2"/>
      <c r="Q2063" s="27"/>
      <c r="R2063" s="2"/>
      <c r="S2063" s="2"/>
      <c r="T2063" s="2"/>
      <c r="U2063" s="2"/>
      <c r="V2063" s="2"/>
      <c r="W2063" s="2"/>
    </row>
    <row r="2064" spans="2:23" ht="15" customHeight="1" x14ac:dyDescent="0.35">
      <c r="B2064" s="349"/>
      <c r="C2064" s="715" t="str">
        <f t="shared" si="127"/>
        <v/>
      </c>
      <c r="D2064" s="458">
        <f>IF(ISNUMBER(Summary!$D$17), DATE(Summary!$D$17, 1, 1) + INT((ROW(B2026)-1)/24), DATE(2024, 1, 1) + INT((ROW(B2026)-1)/24))</f>
        <v>45376</v>
      </c>
      <c r="E2064" s="459">
        <v>0.375</v>
      </c>
      <c r="F2064" s="780"/>
      <c r="G2064" s="780"/>
      <c r="H2064" s="460">
        <f t="shared" si="125"/>
        <v>0</v>
      </c>
      <c r="I2064" s="460">
        <f t="shared" si="126"/>
        <v>0</v>
      </c>
      <c r="J2064" s="460">
        <f t="shared" si="128"/>
        <v>0</v>
      </c>
      <c r="K2064" s="9"/>
      <c r="P2064" s="2"/>
      <c r="Q2064" s="27"/>
      <c r="R2064" s="2"/>
      <c r="S2064" s="2"/>
      <c r="T2064" s="2"/>
      <c r="U2064" s="2"/>
      <c r="V2064" s="2"/>
      <c r="W2064" s="2"/>
    </row>
    <row r="2065" spans="2:23" ht="15" customHeight="1" x14ac:dyDescent="0.35">
      <c r="B2065" s="349"/>
      <c r="C2065" s="715" t="str">
        <f t="shared" si="127"/>
        <v/>
      </c>
      <c r="D2065" s="458">
        <f>IF(ISNUMBER(Summary!$D$17), DATE(Summary!$D$17, 1, 1) + INT((ROW(B2027)-1)/24), DATE(2024, 1, 1) + INT((ROW(B2027)-1)/24))</f>
        <v>45376</v>
      </c>
      <c r="E2065" s="459">
        <v>0.41666666666666669</v>
      </c>
      <c r="F2065" s="780"/>
      <c r="G2065" s="780"/>
      <c r="H2065" s="460">
        <f t="shared" si="125"/>
        <v>0</v>
      </c>
      <c r="I2065" s="460">
        <f t="shared" si="126"/>
        <v>0</v>
      </c>
      <c r="J2065" s="460">
        <f t="shared" si="128"/>
        <v>0</v>
      </c>
      <c r="K2065" s="9"/>
      <c r="P2065" s="2"/>
      <c r="Q2065" s="27"/>
      <c r="R2065" s="2"/>
      <c r="S2065" s="2"/>
      <c r="T2065" s="2"/>
      <c r="U2065" s="2"/>
      <c r="V2065" s="2"/>
      <c r="W2065" s="2"/>
    </row>
    <row r="2066" spans="2:23" ht="15" customHeight="1" x14ac:dyDescent="0.35">
      <c r="B2066" s="349"/>
      <c r="C2066" s="715" t="str">
        <f t="shared" si="127"/>
        <v/>
      </c>
      <c r="D2066" s="458">
        <f>IF(ISNUMBER(Summary!$D$17), DATE(Summary!$D$17, 1, 1) + INT((ROW(B2028)-1)/24), DATE(2024, 1, 1) + INT((ROW(B2028)-1)/24))</f>
        <v>45376</v>
      </c>
      <c r="E2066" s="459">
        <v>0.45833333333333337</v>
      </c>
      <c r="F2066" s="780"/>
      <c r="G2066" s="780"/>
      <c r="H2066" s="460">
        <f t="shared" si="125"/>
        <v>0</v>
      </c>
      <c r="I2066" s="460">
        <f t="shared" si="126"/>
        <v>0</v>
      </c>
      <c r="J2066" s="460">
        <f t="shared" si="128"/>
        <v>0</v>
      </c>
      <c r="K2066" s="9"/>
      <c r="P2066" s="2"/>
      <c r="Q2066" s="27"/>
      <c r="R2066" s="2"/>
      <c r="S2066" s="2"/>
      <c r="T2066" s="2"/>
      <c r="U2066" s="2"/>
      <c r="V2066" s="2"/>
      <c r="W2066" s="2"/>
    </row>
    <row r="2067" spans="2:23" ht="15" customHeight="1" x14ac:dyDescent="0.35">
      <c r="B2067" s="349"/>
      <c r="C2067" s="715" t="str">
        <f t="shared" si="127"/>
        <v/>
      </c>
      <c r="D2067" s="458">
        <f>IF(ISNUMBER(Summary!$D$17), DATE(Summary!$D$17, 1, 1) + INT((ROW(B2029)-1)/24), DATE(2024, 1, 1) + INT((ROW(B2029)-1)/24))</f>
        <v>45376</v>
      </c>
      <c r="E2067" s="459">
        <v>0.50000000000000011</v>
      </c>
      <c r="F2067" s="780"/>
      <c r="G2067" s="780"/>
      <c r="H2067" s="460">
        <f t="shared" si="125"/>
        <v>0</v>
      </c>
      <c r="I2067" s="460">
        <f t="shared" si="126"/>
        <v>0</v>
      </c>
      <c r="J2067" s="460">
        <f t="shared" si="128"/>
        <v>0</v>
      </c>
      <c r="K2067" s="9"/>
      <c r="P2067" s="2"/>
      <c r="Q2067" s="27"/>
      <c r="R2067" s="2"/>
      <c r="S2067" s="2"/>
      <c r="T2067" s="2"/>
      <c r="U2067" s="2"/>
      <c r="V2067" s="2"/>
      <c r="W2067" s="2"/>
    </row>
    <row r="2068" spans="2:23" ht="15" customHeight="1" x14ac:dyDescent="0.35">
      <c r="B2068" s="349"/>
      <c r="C2068" s="715" t="str">
        <f t="shared" si="127"/>
        <v/>
      </c>
      <c r="D2068" s="458">
        <f>IF(ISNUMBER(Summary!$D$17), DATE(Summary!$D$17, 1, 1) + INT((ROW(B2030)-1)/24), DATE(2024, 1, 1) + INT((ROW(B2030)-1)/24))</f>
        <v>45376</v>
      </c>
      <c r="E2068" s="459">
        <v>0.54166666666666674</v>
      </c>
      <c r="F2068" s="780"/>
      <c r="G2068" s="780"/>
      <c r="H2068" s="460">
        <f t="shared" si="125"/>
        <v>0</v>
      </c>
      <c r="I2068" s="460">
        <f t="shared" si="126"/>
        <v>0</v>
      </c>
      <c r="J2068" s="460">
        <f t="shared" si="128"/>
        <v>0</v>
      </c>
      <c r="K2068" s="9"/>
      <c r="P2068" s="2"/>
      <c r="Q2068" s="27"/>
      <c r="R2068" s="2"/>
      <c r="S2068" s="2"/>
      <c r="T2068" s="2"/>
      <c r="U2068" s="2"/>
      <c r="V2068" s="2"/>
      <c r="W2068" s="2"/>
    </row>
    <row r="2069" spans="2:23" ht="15" customHeight="1" x14ac:dyDescent="0.35">
      <c r="B2069" s="349"/>
      <c r="C2069" s="715" t="str">
        <f t="shared" si="127"/>
        <v/>
      </c>
      <c r="D2069" s="458">
        <f>IF(ISNUMBER(Summary!$D$17), DATE(Summary!$D$17, 1, 1) + INT((ROW(B2031)-1)/24), DATE(2024, 1, 1) + INT((ROW(B2031)-1)/24))</f>
        <v>45376</v>
      </c>
      <c r="E2069" s="459">
        <v>0.58333333333333337</v>
      </c>
      <c r="F2069" s="780"/>
      <c r="G2069" s="780"/>
      <c r="H2069" s="460">
        <f t="shared" si="125"/>
        <v>0</v>
      </c>
      <c r="I2069" s="460">
        <f t="shared" si="126"/>
        <v>0</v>
      </c>
      <c r="J2069" s="460">
        <f t="shared" si="128"/>
        <v>0</v>
      </c>
      <c r="K2069" s="9"/>
      <c r="P2069" s="2"/>
      <c r="Q2069" s="27"/>
      <c r="R2069" s="2"/>
      <c r="S2069" s="2"/>
      <c r="T2069" s="2"/>
      <c r="U2069" s="2"/>
      <c r="V2069" s="2"/>
      <c r="W2069" s="2"/>
    </row>
    <row r="2070" spans="2:23" ht="15" customHeight="1" x14ac:dyDescent="0.35">
      <c r="B2070" s="349"/>
      <c r="C2070" s="715" t="str">
        <f t="shared" si="127"/>
        <v/>
      </c>
      <c r="D2070" s="458">
        <f>IF(ISNUMBER(Summary!$D$17), DATE(Summary!$D$17, 1, 1) + INT((ROW(B2032)-1)/24), DATE(2024, 1, 1) + INT((ROW(B2032)-1)/24))</f>
        <v>45376</v>
      </c>
      <c r="E2070" s="459">
        <v>0.62500000000000011</v>
      </c>
      <c r="F2070" s="780"/>
      <c r="G2070" s="780"/>
      <c r="H2070" s="460">
        <f t="shared" si="125"/>
        <v>0</v>
      </c>
      <c r="I2070" s="460">
        <f t="shared" si="126"/>
        <v>0</v>
      </c>
      <c r="J2070" s="460">
        <f t="shared" si="128"/>
        <v>0</v>
      </c>
      <c r="K2070" s="9"/>
      <c r="P2070" s="2"/>
      <c r="Q2070" s="27"/>
      <c r="R2070" s="2"/>
      <c r="S2070" s="2"/>
      <c r="T2070" s="2"/>
      <c r="U2070" s="2"/>
      <c r="V2070" s="2"/>
      <c r="W2070" s="2"/>
    </row>
    <row r="2071" spans="2:23" ht="15" customHeight="1" x14ac:dyDescent="0.35">
      <c r="B2071" s="349"/>
      <c r="C2071" s="715" t="str">
        <f t="shared" si="127"/>
        <v/>
      </c>
      <c r="D2071" s="458">
        <f>IF(ISNUMBER(Summary!$D$17), DATE(Summary!$D$17, 1, 1) + INT((ROW(B2033)-1)/24), DATE(2024, 1, 1) + INT((ROW(B2033)-1)/24))</f>
        <v>45376</v>
      </c>
      <c r="E2071" s="459">
        <v>0.66666666666666674</v>
      </c>
      <c r="F2071" s="780"/>
      <c r="G2071" s="780"/>
      <c r="H2071" s="460">
        <f t="shared" si="125"/>
        <v>0</v>
      </c>
      <c r="I2071" s="460">
        <f t="shared" si="126"/>
        <v>0</v>
      </c>
      <c r="J2071" s="460">
        <f t="shared" si="128"/>
        <v>0</v>
      </c>
      <c r="K2071" s="9"/>
      <c r="P2071" s="2"/>
      <c r="Q2071" s="27"/>
      <c r="R2071" s="2"/>
      <c r="S2071" s="2"/>
      <c r="T2071" s="2"/>
      <c r="U2071" s="2"/>
      <c r="V2071" s="2"/>
      <c r="W2071" s="2"/>
    </row>
    <row r="2072" spans="2:23" ht="15" customHeight="1" x14ac:dyDescent="0.35">
      <c r="B2072" s="349"/>
      <c r="C2072" s="715" t="str">
        <f t="shared" si="127"/>
        <v/>
      </c>
      <c r="D2072" s="458">
        <f>IF(ISNUMBER(Summary!$D$17), DATE(Summary!$D$17, 1, 1) + INT((ROW(B2034)-1)/24), DATE(2024, 1, 1) + INT((ROW(B2034)-1)/24))</f>
        <v>45376</v>
      </c>
      <c r="E2072" s="459">
        <v>0.70833333333333337</v>
      </c>
      <c r="F2072" s="780"/>
      <c r="G2072" s="780"/>
      <c r="H2072" s="460">
        <f t="shared" si="125"/>
        <v>0</v>
      </c>
      <c r="I2072" s="460">
        <f t="shared" si="126"/>
        <v>0</v>
      </c>
      <c r="J2072" s="460">
        <f t="shared" si="128"/>
        <v>0</v>
      </c>
      <c r="K2072" s="9"/>
      <c r="P2072" s="2"/>
      <c r="Q2072" s="27"/>
      <c r="R2072" s="2"/>
      <c r="S2072" s="2"/>
      <c r="T2072" s="2"/>
      <c r="U2072" s="2"/>
      <c r="V2072" s="2"/>
      <c r="W2072" s="2"/>
    </row>
    <row r="2073" spans="2:23" ht="15" customHeight="1" x14ac:dyDescent="0.35">
      <c r="B2073" s="349"/>
      <c r="C2073" s="715" t="str">
        <f t="shared" si="127"/>
        <v/>
      </c>
      <c r="D2073" s="458">
        <f>IF(ISNUMBER(Summary!$D$17), DATE(Summary!$D$17, 1, 1) + INT((ROW(B2035)-1)/24), DATE(2024, 1, 1) + INT((ROW(B2035)-1)/24))</f>
        <v>45376</v>
      </c>
      <c r="E2073" s="459">
        <v>0.75000000000000011</v>
      </c>
      <c r="F2073" s="780"/>
      <c r="G2073" s="780"/>
      <c r="H2073" s="460">
        <f t="shared" si="125"/>
        <v>0</v>
      </c>
      <c r="I2073" s="460">
        <f t="shared" si="126"/>
        <v>0</v>
      </c>
      <c r="J2073" s="460">
        <f t="shared" si="128"/>
        <v>0</v>
      </c>
      <c r="K2073" s="9"/>
      <c r="P2073" s="2"/>
      <c r="Q2073" s="27"/>
      <c r="R2073" s="2"/>
      <c r="S2073" s="2"/>
      <c r="T2073" s="2"/>
      <c r="U2073" s="2"/>
      <c r="V2073" s="2"/>
      <c r="W2073" s="2"/>
    </row>
    <row r="2074" spans="2:23" ht="15" customHeight="1" x14ac:dyDescent="0.35">
      <c r="B2074" s="349"/>
      <c r="C2074" s="715" t="str">
        <f t="shared" si="127"/>
        <v/>
      </c>
      <c r="D2074" s="458">
        <f>IF(ISNUMBER(Summary!$D$17), DATE(Summary!$D$17, 1, 1) + INT((ROW(B2036)-1)/24), DATE(2024, 1, 1) + INT((ROW(B2036)-1)/24))</f>
        <v>45376</v>
      </c>
      <c r="E2074" s="459">
        <v>0.79166666666666674</v>
      </c>
      <c r="F2074" s="780"/>
      <c r="G2074" s="780"/>
      <c r="H2074" s="460">
        <f t="shared" si="125"/>
        <v>0</v>
      </c>
      <c r="I2074" s="460">
        <f t="shared" si="126"/>
        <v>0</v>
      </c>
      <c r="J2074" s="460">
        <f t="shared" si="128"/>
        <v>0</v>
      </c>
      <c r="K2074" s="9"/>
      <c r="P2074" s="2"/>
      <c r="Q2074" s="27"/>
      <c r="R2074" s="2"/>
      <c r="S2074" s="2"/>
      <c r="T2074" s="2"/>
      <c r="U2074" s="2"/>
      <c r="V2074" s="2"/>
      <c r="W2074" s="2"/>
    </row>
    <row r="2075" spans="2:23" ht="15" customHeight="1" x14ac:dyDescent="0.35">
      <c r="B2075" s="349"/>
      <c r="C2075" s="715" t="str">
        <f t="shared" si="127"/>
        <v/>
      </c>
      <c r="D2075" s="458">
        <f>IF(ISNUMBER(Summary!$D$17), DATE(Summary!$D$17, 1, 1) + INT((ROW(B2037)-1)/24), DATE(2024, 1, 1) + INT((ROW(B2037)-1)/24))</f>
        <v>45376</v>
      </c>
      <c r="E2075" s="459">
        <v>0.83333333333333337</v>
      </c>
      <c r="F2075" s="780"/>
      <c r="G2075" s="780"/>
      <c r="H2075" s="460">
        <f t="shared" si="125"/>
        <v>0</v>
      </c>
      <c r="I2075" s="460">
        <f t="shared" si="126"/>
        <v>0</v>
      </c>
      <c r="J2075" s="460">
        <f t="shared" si="128"/>
        <v>0</v>
      </c>
      <c r="K2075" s="9"/>
      <c r="P2075" s="2"/>
      <c r="Q2075" s="27"/>
      <c r="R2075" s="2"/>
      <c r="S2075" s="2"/>
      <c r="T2075" s="2"/>
      <c r="U2075" s="2"/>
      <c r="V2075" s="2"/>
      <c r="W2075" s="2"/>
    </row>
    <row r="2076" spans="2:23" ht="15" customHeight="1" x14ac:dyDescent="0.35">
      <c r="B2076" s="349"/>
      <c r="C2076" s="715" t="str">
        <f t="shared" si="127"/>
        <v/>
      </c>
      <c r="D2076" s="458">
        <f>IF(ISNUMBER(Summary!$D$17), DATE(Summary!$D$17, 1, 1) + INT((ROW(B2038)-1)/24), DATE(2024, 1, 1) + INT((ROW(B2038)-1)/24))</f>
        <v>45376</v>
      </c>
      <c r="E2076" s="459">
        <v>0.87500000000000011</v>
      </c>
      <c r="F2076" s="780"/>
      <c r="G2076" s="780"/>
      <c r="H2076" s="460">
        <f t="shared" si="125"/>
        <v>0</v>
      </c>
      <c r="I2076" s="460">
        <f t="shared" si="126"/>
        <v>0</v>
      </c>
      <c r="J2076" s="460">
        <f t="shared" si="128"/>
        <v>0</v>
      </c>
      <c r="K2076" s="9"/>
      <c r="P2076" s="2"/>
      <c r="Q2076" s="27"/>
      <c r="R2076" s="2"/>
      <c r="S2076" s="2"/>
      <c r="T2076" s="2"/>
      <c r="U2076" s="2"/>
      <c r="V2076" s="2"/>
      <c r="W2076" s="2"/>
    </row>
    <row r="2077" spans="2:23" ht="15" customHeight="1" x14ac:dyDescent="0.35">
      <c r="B2077" s="349"/>
      <c r="C2077" s="715" t="str">
        <f t="shared" si="127"/>
        <v/>
      </c>
      <c r="D2077" s="458">
        <f>IF(ISNUMBER(Summary!$D$17), DATE(Summary!$D$17, 1, 1) + INT((ROW(B2039)-1)/24), DATE(2024, 1, 1) + INT((ROW(B2039)-1)/24))</f>
        <v>45376</v>
      </c>
      <c r="E2077" s="459">
        <v>0.91666666666666674</v>
      </c>
      <c r="F2077" s="780"/>
      <c r="G2077" s="780"/>
      <c r="H2077" s="460">
        <f t="shared" si="125"/>
        <v>0</v>
      </c>
      <c r="I2077" s="460">
        <f t="shared" si="126"/>
        <v>0</v>
      </c>
      <c r="J2077" s="460">
        <f t="shared" si="128"/>
        <v>0</v>
      </c>
      <c r="K2077" s="9"/>
      <c r="P2077" s="2"/>
      <c r="Q2077" s="27"/>
      <c r="R2077" s="2"/>
      <c r="S2077" s="2"/>
      <c r="T2077" s="2"/>
      <c r="U2077" s="2"/>
      <c r="V2077" s="2"/>
      <c r="W2077" s="2"/>
    </row>
    <row r="2078" spans="2:23" ht="15" customHeight="1" x14ac:dyDescent="0.35">
      <c r="B2078" s="349"/>
      <c r="C2078" s="715" t="str">
        <f t="shared" si="127"/>
        <v/>
      </c>
      <c r="D2078" s="458">
        <f>IF(ISNUMBER(Summary!$D$17), DATE(Summary!$D$17, 1, 1) + INT((ROW(B2040)-1)/24), DATE(2024, 1, 1) + INT((ROW(B2040)-1)/24))</f>
        <v>45376</v>
      </c>
      <c r="E2078" s="459">
        <v>0.95833333333333337</v>
      </c>
      <c r="F2078" s="780"/>
      <c r="G2078" s="780"/>
      <c r="H2078" s="460">
        <f t="shared" si="125"/>
        <v>0</v>
      </c>
      <c r="I2078" s="460">
        <f t="shared" si="126"/>
        <v>0</v>
      </c>
      <c r="J2078" s="460">
        <f t="shared" si="128"/>
        <v>0</v>
      </c>
      <c r="K2078" s="9"/>
      <c r="P2078" s="2"/>
      <c r="Q2078" s="27"/>
      <c r="R2078" s="2"/>
      <c r="S2078" s="2"/>
      <c r="T2078" s="2"/>
      <c r="U2078" s="2"/>
      <c r="V2078" s="2"/>
      <c r="W2078" s="2"/>
    </row>
    <row r="2079" spans="2:23" ht="15" customHeight="1" x14ac:dyDescent="0.35">
      <c r="B2079" s="457"/>
      <c r="C2079" s="715">
        <f t="shared" si="127"/>
        <v>45377</v>
      </c>
      <c r="D2079" s="458">
        <f>IF(ISNUMBER(Summary!$D$17), DATE(Summary!$D$17, 1, 1) + INT((ROW(B2041)-1)/24), DATE(2024, 1, 1) + INT((ROW(B2041)-1)/24))</f>
        <v>45377</v>
      </c>
      <c r="E2079" s="459">
        <v>3.1225022567582528E-17</v>
      </c>
      <c r="F2079" s="780"/>
      <c r="G2079" s="780"/>
      <c r="H2079" s="460">
        <f t="shared" si="125"/>
        <v>0</v>
      </c>
      <c r="I2079" s="460">
        <f t="shared" si="126"/>
        <v>0</v>
      </c>
      <c r="J2079" s="460">
        <f t="shared" si="128"/>
        <v>0</v>
      </c>
      <c r="K2079" s="9"/>
      <c r="P2079" s="2"/>
      <c r="Q2079" s="27"/>
      <c r="R2079" s="2"/>
      <c r="S2079" s="2"/>
      <c r="T2079" s="2"/>
      <c r="U2079" s="2"/>
      <c r="V2079" s="2"/>
      <c r="W2079" s="2"/>
    </row>
    <row r="2080" spans="2:23" ht="15" customHeight="1" x14ac:dyDescent="0.35">
      <c r="B2080" s="349"/>
      <c r="C2080" s="715" t="str">
        <f t="shared" si="127"/>
        <v/>
      </c>
      <c r="D2080" s="458">
        <f>IF(ISNUMBER(Summary!$D$17), DATE(Summary!$D$17, 1, 1) + INT((ROW(B2042)-1)/24), DATE(2024, 1, 1) + INT((ROW(B2042)-1)/24))</f>
        <v>45377</v>
      </c>
      <c r="E2080" s="459">
        <v>4.1666666666666699E-2</v>
      </c>
      <c r="F2080" s="780"/>
      <c r="G2080" s="780"/>
      <c r="H2080" s="460">
        <f t="shared" si="125"/>
        <v>0</v>
      </c>
      <c r="I2080" s="460">
        <f t="shared" si="126"/>
        <v>0</v>
      </c>
      <c r="J2080" s="460">
        <f t="shared" si="128"/>
        <v>0</v>
      </c>
      <c r="K2080" s="9"/>
      <c r="P2080" s="2"/>
      <c r="Q2080" s="27"/>
      <c r="R2080" s="2"/>
      <c r="S2080" s="2"/>
      <c r="T2080" s="2"/>
      <c r="U2080" s="2"/>
      <c r="V2080" s="2"/>
      <c r="W2080" s="2"/>
    </row>
    <row r="2081" spans="2:23" ht="15" customHeight="1" x14ac:dyDescent="0.35">
      <c r="B2081" s="349"/>
      <c r="C2081" s="715" t="str">
        <f t="shared" si="127"/>
        <v/>
      </c>
      <c r="D2081" s="458">
        <f>IF(ISNUMBER(Summary!$D$17), DATE(Summary!$D$17, 1, 1) + INT((ROW(B2043)-1)/24), DATE(2024, 1, 1) + INT((ROW(B2043)-1)/24))</f>
        <v>45377</v>
      </c>
      <c r="E2081" s="459">
        <v>8.333333333333337E-2</v>
      </c>
      <c r="F2081" s="780"/>
      <c r="G2081" s="780"/>
      <c r="H2081" s="460">
        <f t="shared" si="125"/>
        <v>0</v>
      </c>
      <c r="I2081" s="460">
        <f t="shared" si="126"/>
        <v>0</v>
      </c>
      <c r="J2081" s="460">
        <f t="shared" si="128"/>
        <v>0</v>
      </c>
      <c r="K2081" s="9"/>
      <c r="P2081" s="2"/>
      <c r="Q2081" s="27"/>
      <c r="R2081" s="2"/>
      <c r="S2081" s="2"/>
      <c r="T2081" s="2"/>
      <c r="U2081" s="2"/>
      <c r="V2081" s="2"/>
      <c r="W2081" s="2"/>
    </row>
    <row r="2082" spans="2:23" ht="15" customHeight="1" x14ac:dyDescent="0.35">
      <c r="B2082" s="349"/>
      <c r="C2082" s="715" t="str">
        <f t="shared" si="127"/>
        <v/>
      </c>
      <c r="D2082" s="458">
        <f>IF(ISNUMBER(Summary!$D$17), DATE(Summary!$D$17, 1, 1) + INT((ROW(B2044)-1)/24), DATE(2024, 1, 1) + INT((ROW(B2044)-1)/24))</f>
        <v>45377</v>
      </c>
      <c r="E2082" s="459">
        <v>0.12500000000000006</v>
      </c>
      <c r="F2082" s="780"/>
      <c r="G2082" s="780"/>
      <c r="H2082" s="460">
        <f t="shared" si="125"/>
        <v>0</v>
      </c>
      <c r="I2082" s="460">
        <f t="shared" si="126"/>
        <v>0</v>
      </c>
      <c r="J2082" s="460">
        <f t="shared" si="128"/>
        <v>0</v>
      </c>
      <c r="K2082" s="9"/>
      <c r="P2082" s="2"/>
      <c r="Q2082" s="27"/>
      <c r="R2082" s="2"/>
      <c r="S2082" s="2"/>
      <c r="T2082" s="2"/>
      <c r="U2082" s="2"/>
      <c r="V2082" s="2"/>
      <c r="W2082" s="2"/>
    </row>
    <row r="2083" spans="2:23" ht="15" customHeight="1" x14ac:dyDescent="0.35">
      <c r="B2083" s="349"/>
      <c r="C2083" s="715" t="str">
        <f t="shared" si="127"/>
        <v/>
      </c>
      <c r="D2083" s="458">
        <f>IF(ISNUMBER(Summary!$D$17), DATE(Summary!$D$17, 1, 1) + INT((ROW(B2045)-1)/24), DATE(2024, 1, 1) + INT((ROW(B2045)-1)/24))</f>
        <v>45377</v>
      </c>
      <c r="E2083" s="459">
        <v>0.16666666666666669</v>
      </c>
      <c r="F2083" s="780"/>
      <c r="G2083" s="780"/>
      <c r="H2083" s="460">
        <f t="shared" si="125"/>
        <v>0</v>
      </c>
      <c r="I2083" s="460">
        <f t="shared" si="126"/>
        <v>0</v>
      </c>
      <c r="J2083" s="460">
        <f t="shared" si="128"/>
        <v>0</v>
      </c>
      <c r="K2083" s="9"/>
      <c r="P2083" s="2"/>
      <c r="Q2083" s="27"/>
      <c r="R2083" s="2"/>
      <c r="S2083" s="2"/>
      <c r="T2083" s="2"/>
      <c r="U2083" s="2"/>
      <c r="V2083" s="2"/>
      <c r="W2083" s="2"/>
    </row>
    <row r="2084" spans="2:23" ht="15" customHeight="1" x14ac:dyDescent="0.35">
      <c r="B2084" s="349"/>
      <c r="C2084" s="715" t="str">
        <f t="shared" si="127"/>
        <v/>
      </c>
      <c r="D2084" s="458">
        <f>IF(ISNUMBER(Summary!$D$17), DATE(Summary!$D$17, 1, 1) + INT((ROW(B2046)-1)/24), DATE(2024, 1, 1) + INT((ROW(B2046)-1)/24))</f>
        <v>45377</v>
      </c>
      <c r="E2084" s="459">
        <v>0.20833333333333337</v>
      </c>
      <c r="F2084" s="780"/>
      <c r="G2084" s="780"/>
      <c r="H2084" s="460">
        <f t="shared" si="125"/>
        <v>0</v>
      </c>
      <c r="I2084" s="460">
        <f t="shared" si="126"/>
        <v>0</v>
      </c>
      <c r="J2084" s="460">
        <f t="shared" si="128"/>
        <v>0</v>
      </c>
      <c r="K2084" s="9"/>
      <c r="P2084" s="2"/>
      <c r="Q2084" s="27"/>
      <c r="R2084" s="2"/>
      <c r="S2084" s="2"/>
      <c r="T2084" s="2"/>
      <c r="U2084" s="2"/>
      <c r="V2084" s="2"/>
      <c r="W2084" s="2"/>
    </row>
    <row r="2085" spans="2:23" ht="15" customHeight="1" x14ac:dyDescent="0.35">
      <c r="B2085" s="349"/>
      <c r="C2085" s="715" t="str">
        <f t="shared" si="127"/>
        <v/>
      </c>
      <c r="D2085" s="458">
        <f>IF(ISNUMBER(Summary!$D$17), DATE(Summary!$D$17, 1, 1) + INT((ROW(B2047)-1)/24), DATE(2024, 1, 1) + INT((ROW(B2047)-1)/24))</f>
        <v>45377</v>
      </c>
      <c r="E2085" s="459">
        <v>0.25</v>
      </c>
      <c r="F2085" s="780"/>
      <c r="G2085" s="780"/>
      <c r="H2085" s="460">
        <f t="shared" si="125"/>
        <v>0</v>
      </c>
      <c r="I2085" s="460">
        <f t="shared" si="126"/>
        <v>0</v>
      </c>
      <c r="J2085" s="460">
        <f t="shared" si="128"/>
        <v>0</v>
      </c>
      <c r="K2085" s="9"/>
      <c r="P2085" s="2"/>
      <c r="Q2085" s="27"/>
      <c r="R2085" s="2"/>
      <c r="S2085" s="2"/>
      <c r="T2085" s="2"/>
      <c r="U2085" s="2"/>
      <c r="V2085" s="2"/>
      <c r="W2085" s="2"/>
    </row>
    <row r="2086" spans="2:23" ht="15" customHeight="1" x14ac:dyDescent="0.35">
      <c r="B2086" s="349"/>
      <c r="C2086" s="715" t="str">
        <f t="shared" si="127"/>
        <v/>
      </c>
      <c r="D2086" s="458">
        <f>IF(ISNUMBER(Summary!$D$17), DATE(Summary!$D$17, 1, 1) + INT((ROW(B2048)-1)/24), DATE(2024, 1, 1) + INT((ROW(B2048)-1)/24))</f>
        <v>45377</v>
      </c>
      <c r="E2086" s="459">
        <v>0.29166666666666669</v>
      </c>
      <c r="F2086" s="780"/>
      <c r="G2086" s="780"/>
      <c r="H2086" s="460">
        <f t="shared" si="125"/>
        <v>0</v>
      </c>
      <c r="I2086" s="460">
        <f t="shared" si="126"/>
        <v>0</v>
      </c>
      <c r="J2086" s="460">
        <f t="shared" si="128"/>
        <v>0</v>
      </c>
      <c r="K2086" s="9"/>
      <c r="P2086" s="2"/>
      <c r="Q2086" s="27"/>
      <c r="R2086" s="2"/>
      <c r="S2086" s="2"/>
      <c r="T2086" s="2"/>
      <c r="U2086" s="2"/>
      <c r="V2086" s="2"/>
      <c r="W2086" s="2"/>
    </row>
    <row r="2087" spans="2:23" ht="15" customHeight="1" x14ac:dyDescent="0.35">
      <c r="B2087" s="349"/>
      <c r="C2087" s="715" t="str">
        <f t="shared" si="127"/>
        <v/>
      </c>
      <c r="D2087" s="458">
        <f>IF(ISNUMBER(Summary!$D$17), DATE(Summary!$D$17, 1, 1) + INT((ROW(B2049)-1)/24), DATE(2024, 1, 1) + INT((ROW(B2049)-1)/24))</f>
        <v>45377</v>
      </c>
      <c r="E2087" s="459">
        <v>0.33333333333333337</v>
      </c>
      <c r="F2087" s="780"/>
      <c r="G2087" s="780"/>
      <c r="H2087" s="460">
        <f t="shared" ref="H2087:H2150" si="129">IF(G2087&gt;F2087,F2087,G2087)</f>
        <v>0</v>
      </c>
      <c r="I2087" s="460">
        <f t="shared" ref="I2087:I2150" si="130">F2087-H2087</f>
        <v>0</v>
      </c>
      <c r="J2087" s="460">
        <f t="shared" si="128"/>
        <v>0</v>
      </c>
      <c r="K2087" s="9"/>
      <c r="P2087" s="2"/>
      <c r="Q2087" s="27"/>
      <c r="R2087" s="2"/>
      <c r="S2087" s="2"/>
      <c r="T2087" s="2"/>
      <c r="U2087" s="2"/>
      <c r="V2087" s="2"/>
      <c r="W2087" s="2"/>
    </row>
    <row r="2088" spans="2:23" ht="15" customHeight="1" x14ac:dyDescent="0.35">
      <c r="B2088" s="349"/>
      <c r="C2088" s="715" t="str">
        <f t="shared" ref="C2088:C2151" si="131">IF(MOD(ROW()-ROW($E$39), 24)=0, $D2088, "")</f>
        <v/>
      </c>
      <c r="D2088" s="458">
        <f>IF(ISNUMBER(Summary!$D$17), DATE(Summary!$D$17, 1, 1) + INT((ROW(B2050)-1)/24), DATE(2024, 1, 1) + INT((ROW(B2050)-1)/24))</f>
        <v>45377</v>
      </c>
      <c r="E2088" s="459">
        <v>0.375</v>
      </c>
      <c r="F2088" s="780"/>
      <c r="G2088" s="780"/>
      <c r="H2088" s="460">
        <f t="shared" si="129"/>
        <v>0</v>
      </c>
      <c r="I2088" s="460">
        <f t="shared" si="130"/>
        <v>0</v>
      </c>
      <c r="J2088" s="460">
        <f t="shared" si="128"/>
        <v>0</v>
      </c>
      <c r="K2088" s="9"/>
      <c r="P2088" s="2"/>
      <c r="Q2088" s="27"/>
      <c r="R2088" s="2"/>
      <c r="S2088" s="2"/>
      <c r="T2088" s="2"/>
      <c r="U2088" s="2"/>
      <c r="V2088" s="2"/>
      <c r="W2088" s="2"/>
    </row>
    <row r="2089" spans="2:23" ht="15" customHeight="1" x14ac:dyDescent="0.35">
      <c r="B2089" s="349"/>
      <c r="C2089" s="715" t="str">
        <f t="shared" si="131"/>
        <v/>
      </c>
      <c r="D2089" s="458">
        <f>IF(ISNUMBER(Summary!$D$17), DATE(Summary!$D$17, 1, 1) + INT((ROW(B2051)-1)/24), DATE(2024, 1, 1) + INT((ROW(B2051)-1)/24))</f>
        <v>45377</v>
      </c>
      <c r="E2089" s="459">
        <v>0.41666666666666669</v>
      </c>
      <c r="F2089" s="780"/>
      <c r="G2089" s="780"/>
      <c r="H2089" s="460">
        <f t="shared" si="129"/>
        <v>0</v>
      </c>
      <c r="I2089" s="460">
        <f t="shared" si="130"/>
        <v>0</v>
      </c>
      <c r="J2089" s="460">
        <f t="shared" si="128"/>
        <v>0</v>
      </c>
      <c r="K2089" s="9"/>
      <c r="P2089" s="2"/>
      <c r="Q2089" s="27"/>
      <c r="R2089" s="2"/>
      <c r="S2089" s="2"/>
      <c r="T2089" s="2"/>
      <c r="U2089" s="2"/>
      <c r="V2089" s="2"/>
      <c r="W2089" s="2"/>
    </row>
    <row r="2090" spans="2:23" ht="15" customHeight="1" x14ac:dyDescent="0.35">
      <c r="B2090" s="349"/>
      <c r="C2090" s="715" t="str">
        <f t="shared" si="131"/>
        <v/>
      </c>
      <c r="D2090" s="458">
        <f>IF(ISNUMBER(Summary!$D$17), DATE(Summary!$D$17, 1, 1) + INT((ROW(B2052)-1)/24), DATE(2024, 1, 1) + INT((ROW(B2052)-1)/24))</f>
        <v>45377</v>
      </c>
      <c r="E2090" s="459">
        <v>0.45833333333333337</v>
      </c>
      <c r="F2090" s="780"/>
      <c r="G2090" s="780"/>
      <c r="H2090" s="460">
        <f t="shared" si="129"/>
        <v>0</v>
      </c>
      <c r="I2090" s="460">
        <f t="shared" si="130"/>
        <v>0</v>
      </c>
      <c r="J2090" s="460">
        <f t="shared" si="128"/>
        <v>0</v>
      </c>
      <c r="K2090" s="9"/>
      <c r="P2090" s="2"/>
      <c r="Q2090" s="27"/>
      <c r="R2090" s="2"/>
      <c r="S2090" s="2"/>
      <c r="T2090" s="2"/>
      <c r="U2090" s="2"/>
      <c r="V2090" s="2"/>
      <c r="W2090" s="2"/>
    </row>
    <row r="2091" spans="2:23" ht="15" customHeight="1" x14ac:dyDescent="0.35">
      <c r="B2091" s="349"/>
      <c r="C2091" s="715" t="str">
        <f t="shared" si="131"/>
        <v/>
      </c>
      <c r="D2091" s="458">
        <f>IF(ISNUMBER(Summary!$D$17), DATE(Summary!$D$17, 1, 1) + INT((ROW(B2053)-1)/24), DATE(2024, 1, 1) + INT((ROW(B2053)-1)/24))</f>
        <v>45377</v>
      </c>
      <c r="E2091" s="459">
        <v>0.50000000000000011</v>
      </c>
      <c r="F2091" s="780"/>
      <c r="G2091" s="780"/>
      <c r="H2091" s="460">
        <f t="shared" si="129"/>
        <v>0</v>
      </c>
      <c r="I2091" s="460">
        <f t="shared" si="130"/>
        <v>0</v>
      </c>
      <c r="J2091" s="460">
        <f t="shared" si="128"/>
        <v>0</v>
      </c>
      <c r="K2091" s="9"/>
      <c r="P2091" s="2"/>
      <c r="Q2091" s="27"/>
      <c r="R2091" s="2"/>
      <c r="S2091" s="2"/>
      <c r="T2091" s="2"/>
      <c r="U2091" s="2"/>
      <c r="V2091" s="2"/>
      <c r="W2091" s="2"/>
    </row>
    <row r="2092" spans="2:23" ht="15" customHeight="1" x14ac:dyDescent="0.35">
      <c r="B2092" s="349"/>
      <c r="C2092" s="715" t="str">
        <f t="shared" si="131"/>
        <v/>
      </c>
      <c r="D2092" s="458">
        <f>IF(ISNUMBER(Summary!$D$17), DATE(Summary!$D$17, 1, 1) + INT((ROW(B2054)-1)/24), DATE(2024, 1, 1) + INT((ROW(B2054)-1)/24))</f>
        <v>45377</v>
      </c>
      <c r="E2092" s="459">
        <v>0.54166666666666674</v>
      </c>
      <c r="F2092" s="780"/>
      <c r="G2092" s="780"/>
      <c r="H2092" s="460">
        <f t="shared" si="129"/>
        <v>0</v>
      </c>
      <c r="I2092" s="460">
        <f t="shared" si="130"/>
        <v>0</v>
      </c>
      <c r="J2092" s="460">
        <f t="shared" si="128"/>
        <v>0</v>
      </c>
      <c r="K2092" s="9"/>
      <c r="P2092" s="2"/>
      <c r="Q2092" s="27"/>
      <c r="R2092" s="2"/>
      <c r="S2092" s="2"/>
      <c r="T2092" s="2"/>
      <c r="U2092" s="2"/>
      <c r="V2092" s="2"/>
      <c r="W2092" s="2"/>
    </row>
    <row r="2093" spans="2:23" ht="15" customHeight="1" x14ac:dyDescent="0.35">
      <c r="B2093" s="349"/>
      <c r="C2093" s="715" t="str">
        <f t="shared" si="131"/>
        <v/>
      </c>
      <c r="D2093" s="458">
        <f>IF(ISNUMBER(Summary!$D$17), DATE(Summary!$D$17, 1, 1) + INT((ROW(B2055)-1)/24), DATE(2024, 1, 1) + INT((ROW(B2055)-1)/24))</f>
        <v>45377</v>
      </c>
      <c r="E2093" s="459">
        <v>0.58333333333333337</v>
      </c>
      <c r="F2093" s="780"/>
      <c r="G2093" s="780"/>
      <c r="H2093" s="460">
        <f t="shared" si="129"/>
        <v>0</v>
      </c>
      <c r="I2093" s="460">
        <f t="shared" si="130"/>
        <v>0</v>
      </c>
      <c r="J2093" s="460">
        <f t="shared" si="128"/>
        <v>0</v>
      </c>
      <c r="K2093" s="9"/>
      <c r="P2093" s="2"/>
      <c r="Q2093" s="27"/>
      <c r="R2093" s="2"/>
      <c r="S2093" s="2"/>
      <c r="T2093" s="2"/>
      <c r="U2093" s="2"/>
      <c r="V2093" s="2"/>
      <c r="W2093" s="2"/>
    </row>
    <row r="2094" spans="2:23" ht="15" customHeight="1" x14ac:dyDescent="0.35">
      <c r="B2094" s="349"/>
      <c r="C2094" s="715" t="str">
        <f t="shared" si="131"/>
        <v/>
      </c>
      <c r="D2094" s="458">
        <f>IF(ISNUMBER(Summary!$D$17), DATE(Summary!$D$17, 1, 1) + INT((ROW(B2056)-1)/24), DATE(2024, 1, 1) + INT((ROW(B2056)-1)/24))</f>
        <v>45377</v>
      </c>
      <c r="E2094" s="459">
        <v>0.62500000000000011</v>
      </c>
      <c r="F2094" s="780"/>
      <c r="G2094" s="780"/>
      <c r="H2094" s="460">
        <f t="shared" si="129"/>
        <v>0</v>
      </c>
      <c r="I2094" s="460">
        <f t="shared" si="130"/>
        <v>0</v>
      </c>
      <c r="J2094" s="460">
        <f t="shared" si="128"/>
        <v>0</v>
      </c>
      <c r="K2094" s="9"/>
      <c r="P2094" s="2"/>
      <c r="Q2094" s="27"/>
      <c r="R2094" s="2"/>
      <c r="S2094" s="2"/>
      <c r="T2094" s="2"/>
      <c r="U2094" s="2"/>
      <c r="V2094" s="2"/>
      <c r="W2094" s="2"/>
    </row>
    <row r="2095" spans="2:23" ht="15" customHeight="1" x14ac:dyDescent="0.35">
      <c r="B2095" s="349"/>
      <c r="C2095" s="715" t="str">
        <f t="shared" si="131"/>
        <v/>
      </c>
      <c r="D2095" s="458">
        <f>IF(ISNUMBER(Summary!$D$17), DATE(Summary!$D$17, 1, 1) + INT((ROW(B2057)-1)/24), DATE(2024, 1, 1) + INT((ROW(B2057)-1)/24))</f>
        <v>45377</v>
      </c>
      <c r="E2095" s="459">
        <v>0.66666666666666674</v>
      </c>
      <c r="F2095" s="780"/>
      <c r="G2095" s="780"/>
      <c r="H2095" s="460">
        <f t="shared" si="129"/>
        <v>0</v>
      </c>
      <c r="I2095" s="460">
        <f t="shared" si="130"/>
        <v>0</v>
      </c>
      <c r="J2095" s="460">
        <f t="shared" si="128"/>
        <v>0</v>
      </c>
      <c r="K2095" s="9"/>
      <c r="P2095" s="2"/>
      <c r="Q2095" s="27"/>
      <c r="R2095" s="2"/>
      <c r="S2095" s="2"/>
      <c r="T2095" s="2"/>
      <c r="U2095" s="2"/>
      <c r="V2095" s="2"/>
      <c r="W2095" s="2"/>
    </row>
    <row r="2096" spans="2:23" ht="15" customHeight="1" x14ac:dyDescent="0.35">
      <c r="B2096" s="349"/>
      <c r="C2096" s="715" t="str">
        <f t="shared" si="131"/>
        <v/>
      </c>
      <c r="D2096" s="458">
        <f>IF(ISNUMBER(Summary!$D$17), DATE(Summary!$D$17, 1, 1) + INT((ROW(B2058)-1)/24), DATE(2024, 1, 1) + INT((ROW(B2058)-1)/24))</f>
        <v>45377</v>
      </c>
      <c r="E2096" s="459">
        <v>0.70833333333333337</v>
      </c>
      <c r="F2096" s="780"/>
      <c r="G2096" s="780"/>
      <c r="H2096" s="460">
        <f t="shared" si="129"/>
        <v>0</v>
      </c>
      <c r="I2096" s="460">
        <f t="shared" si="130"/>
        <v>0</v>
      </c>
      <c r="J2096" s="460">
        <f t="shared" si="128"/>
        <v>0</v>
      </c>
      <c r="K2096" s="9"/>
      <c r="P2096" s="2"/>
      <c r="Q2096" s="27"/>
      <c r="R2096" s="2"/>
      <c r="S2096" s="2"/>
      <c r="T2096" s="2"/>
      <c r="U2096" s="2"/>
      <c r="V2096" s="2"/>
      <c r="W2096" s="2"/>
    </row>
    <row r="2097" spans="2:23" ht="15" customHeight="1" x14ac:dyDescent="0.35">
      <c r="B2097" s="349"/>
      <c r="C2097" s="715" t="str">
        <f t="shared" si="131"/>
        <v/>
      </c>
      <c r="D2097" s="458">
        <f>IF(ISNUMBER(Summary!$D$17), DATE(Summary!$D$17, 1, 1) + INT((ROW(B2059)-1)/24), DATE(2024, 1, 1) + INT((ROW(B2059)-1)/24))</f>
        <v>45377</v>
      </c>
      <c r="E2097" s="459">
        <v>0.75000000000000011</v>
      </c>
      <c r="F2097" s="780"/>
      <c r="G2097" s="780"/>
      <c r="H2097" s="460">
        <f t="shared" si="129"/>
        <v>0</v>
      </c>
      <c r="I2097" s="460">
        <f t="shared" si="130"/>
        <v>0</v>
      </c>
      <c r="J2097" s="460">
        <f t="shared" si="128"/>
        <v>0</v>
      </c>
      <c r="K2097" s="9"/>
      <c r="P2097" s="2"/>
      <c r="Q2097" s="27"/>
      <c r="R2097" s="2"/>
      <c r="S2097" s="2"/>
      <c r="T2097" s="2"/>
      <c r="U2097" s="2"/>
      <c r="V2097" s="2"/>
      <c r="W2097" s="2"/>
    </row>
    <row r="2098" spans="2:23" ht="15" customHeight="1" x14ac:dyDescent="0.35">
      <c r="B2098" s="349"/>
      <c r="C2098" s="715" t="str">
        <f t="shared" si="131"/>
        <v/>
      </c>
      <c r="D2098" s="458">
        <f>IF(ISNUMBER(Summary!$D$17), DATE(Summary!$D$17, 1, 1) + INT((ROW(B2060)-1)/24), DATE(2024, 1, 1) + INT((ROW(B2060)-1)/24))</f>
        <v>45377</v>
      </c>
      <c r="E2098" s="459">
        <v>0.79166666666666674</v>
      </c>
      <c r="F2098" s="780"/>
      <c r="G2098" s="780"/>
      <c r="H2098" s="460">
        <f t="shared" si="129"/>
        <v>0</v>
      </c>
      <c r="I2098" s="460">
        <f t="shared" si="130"/>
        <v>0</v>
      </c>
      <c r="J2098" s="460">
        <f t="shared" si="128"/>
        <v>0</v>
      </c>
      <c r="K2098" s="9"/>
      <c r="P2098" s="2"/>
      <c r="Q2098" s="27"/>
      <c r="R2098" s="2"/>
      <c r="S2098" s="2"/>
      <c r="T2098" s="2"/>
      <c r="U2098" s="2"/>
      <c r="V2098" s="2"/>
      <c r="W2098" s="2"/>
    </row>
    <row r="2099" spans="2:23" ht="15" customHeight="1" x14ac:dyDescent="0.35">
      <c r="B2099" s="349"/>
      <c r="C2099" s="715" t="str">
        <f t="shared" si="131"/>
        <v/>
      </c>
      <c r="D2099" s="458">
        <f>IF(ISNUMBER(Summary!$D$17), DATE(Summary!$D$17, 1, 1) + INT((ROW(B2061)-1)/24), DATE(2024, 1, 1) + INT((ROW(B2061)-1)/24))</f>
        <v>45377</v>
      </c>
      <c r="E2099" s="459">
        <v>0.83333333333333337</v>
      </c>
      <c r="F2099" s="780"/>
      <c r="G2099" s="780"/>
      <c r="H2099" s="460">
        <f t="shared" si="129"/>
        <v>0</v>
      </c>
      <c r="I2099" s="460">
        <f t="shared" si="130"/>
        <v>0</v>
      </c>
      <c r="J2099" s="460">
        <f t="shared" si="128"/>
        <v>0</v>
      </c>
      <c r="K2099" s="9"/>
      <c r="P2099" s="2"/>
      <c r="Q2099" s="27"/>
      <c r="R2099" s="2"/>
      <c r="S2099" s="2"/>
      <c r="T2099" s="2"/>
      <c r="U2099" s="2"/>
      <c r="V2099" s="2"/>
      <c r="W2099" s="2"/>
    </row>
    <row r="2100" spans="2:23" ht="15" customHeight="1" x14ac:dyDescent="0.35">
      <c r="B2100" s="349"/>
      <c r="C2100" s="715" t="str">
        <f t="shared" si="131"/>
        <v/>
      </c>
      <c r="D2100" s="458">
        <f>IF(ISNUMBER(Summary!$D$17), DATE(Summary!$D$17, 1, 1) + INT((ROW(B2062)-1)/24), DATE(2024, 1, 1) + INT((ROW(B2062)-1)/24))</f>
        <v>45377</v>
      </c>
      <c r="E2100" s="459">
        <v>0.87500000000000011</v>
      </c>
      <c r="F2100" s="780"/>
      <c r="G2100" s="780"/>
      <c r="H2100" s="460">
        <f t="shared" si="129"/>
        <v>0</v>
      </c>
      <c r="I2100" s="460">
        <f t="shared" si="130"/>
        <v>0</v>
      </c>
      <c r="J2100" s="460">
        <f t="shared" si="128"/>
        <v>0</v>
      </c>
      <c r="K2100" s="9"/>
      <c r="P2100" s="2"/>
      <c r="Q2100" s="27"/>
      <c r="R2100" s="2"/>
      <c r="S2100" s="2"/>
      <c r="T2100" s="2"/>
      <c r="U2100" s="2"/>
      <c r="V2100" s="2"/>
      <c r="W2100" s="2"/>
    </row>
    <row r="2101" spans="2:23" ht="15" customHeight="1" x14ac:dyDescent="0.35">
      <c r="B2101" s="349"/>
      <c r="C2101" s="715" t="str">
        <f t="shared" si="131"/>
        <v/>
      </c>
      <c r="D2101" s="458">
        <f>IF(ISNUMBER(Summary!$D$17), DATE(Summary!$D$17, 1, 1) + INT((ROW(B2063)-1)/24), DATE(2024, 1, 1) + INT((ROW(B2063)-1)/24))</f>
        <v>45377</v>
      </c>
      <c r="E2101" s="459">
        <v>0.91666666666666674</v>
      </c>
      <c r="F2101" s="780"/>
      <c r="G2101" s="780"/>
      <c r="H2101" s="460">
        <f t="shared" si="129"/>
        <v>0</v>
      </c>
      <c r="I2101" s="460">
        <f t="shared" si="130"/>
        <v>0</v>
      </c>
      <c r="J2101" s="460">
        <f t="shared" si="128"/>
        <v>0</v>
      </c>
      <c r="K2101" s="9"/>
      <c r="P2101" s="2"/>
      <c r="Q2101" s="27"/>
      <c r="R2101" s="2"/>
      <c r="S2101" s="2"/>
      <c r="T2101" s="2"/>
      <c r="U2101" s="2"/>
      <c r="V2101" s="2"/>
      <c r="W2101" s="2"/>
    </row>
    <row r="2102" spans="2:23" ht="15" customHeight="1" x14ac:dyDescent="0.35">
      <c r="B2102" s="349"/>
      <c r="C2102" s="715" t="str">
        <f t="shared" si="131"/>
        <v/>
      </c>
      <c r="D2102" s="458">
        <f>IF(ISNUMBER(Summary!$D$17), DATE(Summary!$D$17, 1, 1) + INT((ROW(B2064)-1)/24), DATE(2024, 1, 1) + INT((ROW(B2064)-1)/24))</f>
        <v>45377</v>
      </c>
      <c r="E2102" s="459">
        <v>0.95833333333333337</v>
      </c>
      <c r="F2102" s="780"/>
      <c r="G2102" s="780"/>
      <c r="H2102" s="460">
        <f t="shared" si="129"/>
        <v>0</v>
      </c>
      <c r="I2102" s="460">
        <f t="shared" si="130"/>
        <v>0</v>
      </c>
      <c r="J2102" s="460">
        <f t="shared" si="128"/>
        <v>0</v>
      </c>
      <c r="K2102" s="9"/>
      <c r="P2102" s="2"/>
      <c r="Q2102" s="27"/>
      <c r="R2102" s="2"/>
      <c r="S2102" s="2"/>
      <c r="T2102" s="2"/>
      <c r="U2102" s="2"/>
      <c r="V2102" s="2"/>
      <c r="W2102" s="2"/>
    </row>
    <row r="2103" spans="2:23" ht="15" customHeight="1" x14ac:dyDescent="0.35">
      <c r="B2103" s="457"/>
      <c r="C2103" s="715">
        <f t="shared" si="131"/>
        <v>45378</v>
      </c>
      <c r="D2103" s="458">
        <f>IF(ISNUMBER(Summary!$D$17), DATE(Summary!$D$17, 1, 1) + INT((ROW(B2065)-1)/24), DATE(2024, 1, 1) + INT((ROW(B2065)-1)/24))</f>
        <v>45378</v>
      </c>
      <c r="E2103" s="459">
        <v>3.1225022567582528E-17</v>
      </c>
      <c r="F2103" s="780"/>
      <c r="G2103" s="780"/>
      <c r="H2103" s="460">
        <f t="shared" si="129"/>
        <v>0</v>
      </c>
      <c r="I2103" s="460">
        <f t="shared" si="130"/>
        <v>0</v>
      </c>
      <c r="J2103" s="460">
        <f t="shared" si="128"/>
        <v>0</v>
      </c>
      <c r="K2103" s="9"/>
      <c r="P2103" s="2"/>
      <c r="Q2103" s="27"/>
      <c r="R2103" s="2"/>
      <c r="S2103" s="2"/>
      <c r="T2103" s="2"/>
      <c r="U2103" s="2"/>
      <c r="V2103" s="2"/>
      <c r="W2103" s="2"/>
    </row>
    <row r="2104" spans="2:23" ht="15" customHeight="1" x14ac:dyDescent="0.35">
      <c r="B2104" s="349"/>
      <c r="C2104" s="715" t="str">
        <f t="shared" si="131"/>
        <v/>
      </c>
      <c r="D2104" s="458">
        <f>IF(ISNUMBER(Summary!$D$17), DATE(Summary!$D$17, 1, 1) + INT((ROW(B2066)-1)/24), DATE(2024, 1, 1) + INT((ROW(B2066)-1)/24))</f>
        <v>45378</v>
      </c>
      <c r="E2104" s="459">
        <v>4.1666666666666699E-2</v>
      </c>
      <c r="F2104" s="780"/>
      <c r="G2104" s="780"/>
      <c r="H2104" s="460">
        <f t="shared" si="129"/>
        <v>0</v>
      </c>
      <c r="I2104" s="460">
        <f t="shared" si="130"/>
        <v>0</v>
      </c>
      <c r="J2104" s="460">
        <f t="shared" si="128"/>
        <v>0</v>
      </c>
      <c r="K2104" s="9"/>
      <c r="P2104" s="2"/>
      <c r="Q2104" s="27"/>
      <c r="R2104" s="2"/>
      <c r="S2104" s="2"/>
      <c r="T2104" s="2"/>
      <c r="U2104" s="2"/>
      <c r="V2104" s="2"/>
      <c r="W2104" s="2"/>
    </row>
    <row r="2105" spans="2:23" ht="15" customHeight="1" x14ac:dyDescent="0.35">
      <c r="B2105" s="349"/>
      <c r="C2105" s="715" t="str">
        <f t="shared" si="131"/>
        <v/>
      </c>
      <c r="D2105" s="458">
        <f>IF(ISNUMBER(Summary!$D$17), DATE(Summary!$D$17, 1, 1) + INT((ROW(B2067)-1)/24), DATE(2024, 1, 1) + INT((ROW(B2067)-1)/24))</f>
        <v>45378</v>
      </c>
      <c r="E2105" s="459">
        <v>8.333333333333337E-2</v>
      </c>
      <c r="F2105" s="780"/>
      <c r="G2105" s="780"/>
      <c r="H2105" s="460">
        <f t="shared" si="129"/>
        <v>0</v>
      </c>
      <c r="I2105" s="460">
        <f t="shared" si="130"/>
        <v>0</v>
      </c>
      <c r="J2105" s="460">
        <f t="shared" si="128"/>
        <v>0</v>
      </c>
      <c r="K2105" s="9"/>
      <c r="P2105" s="2"/>
      <c r="Q2105" s="27"/>
      <c r="R2105" s="2"/>
      <c r="S2105" s="2"/>
      <c r="T2105" s="2"/>
      <c r="U2105" s="2"/>
      <c r="V2105" s="2"/>
      <c r="W2105" s="2"/>
    </row>
    <row r="2106" spans="2:23" ht="15" customHeight="1" x14ac:dyDescent="0.35">
      <c r="B2106" s="349"/>
      <c r="C2106" s="715" t="str">
        <f t="shared" si="131"/>
        <v/>
      </c>
      <c r="D2106" s="458">
        <f>IF(ISNUMBER(Summary!$D$17), DATE(Summary!$D$17, 1, 1) + INT((ROW(B2068)-1)/24), DATE(2024, 1, 1) + INT((ROW(B2068)-1)/24))</f>
        <v>45378</v>
      </c>
      <c r="E2106" s="459">
        <v>0.12500000000000006</v>
      </c>
      <c r="F2106" s="780"/>
      <c r="G2106" s="780"/>
      <c r="H2106" s="460">
        <f t="shared" si="129"/>
        <v>0</v>
      </c>
      <c r="I2106" s="460">
        <f t="shared" si="130"/>
        <v>0</v>
      </c>
      <c r="J2106" s="460">
        <f t="shared" si="128"/>
        <v>0</v>
      </c>
      <c r="K2106" s="9"/>
      <c r="P2106" s="2"/>
      <c r="Q2106" s="27"/>
      <c r="R2106" s="2"/>
      <c r="S2106" s="2"/>
      <c r="T2106" s="2"/>
      <c r="U2106" s="2"/>
      <c r="V2106" s="2"/>
      <c r="W2106" s="2"/>
    </row>
    <row r="2107" spans="2:23" ht="15" customHeight="1" x14ac:dyDescent="0.35">
      <c r="B2107" s="349"/>
      <c r="C2107" s="715" t="str">
        <f t="shared" si="131"/>
        <v/>
      </c>
      <c r="D2107" s="458">
        <f>IF(ISNUMBER(Summary!$D$17), DATE(Summary!$D$17, 1, 1) + INT((ROW(B2069)-1)/24), DATE(2024, 1, 1) + INT((ROW(B2069)-1)/24))</f>
        <v>45378</v>
      </c>
      <c r="E2107" s="459">
        <v>0.16666666666666669</v>
      </c>
      <c r="F2107" s="780"/>
      <c r="G2107" s="780"/>
      <c r="H2107" s="460">
        <f t="shared" si="129"/>
        <v>0</v>
      </c>
      <c r="I2107" s="460">
        <f t="shared" si="130"/>
        <v>0</v>
      </c>
      <c r="J2107" s="460">
        <f t="shared" si="128"/>
        <v>0</v>
      </c>
      <c r="K2107" s="9"/>
      <c r="P2107" s="2"/>
      <c r="Q2107" s="27"/>
      <c r="R2107" s="2"/>
      <c r="S2107" s="2"/>
      <c r="T2107" s="2"/>
      <c r="U2107" s="2"/>
      <c r="V2107" s="2"/>
      <c r="W2107" s="2"/>
    </row>
    <row r="2108" spans="2:23" ht="15" customHeight="1" x14ac:dyDescent="0.35">
      <c r="B2108" s="349"/>
      <c r="C2108" s="715" t="str">
        <f t="shared" si="131"/>
        <v/>
      </c>
      <c r="D2108" s="458">
        <f>IF(ISNUMBER(Summary!$D$17), DATE(Summary!$D$17, 1, 1) + INT((ROW(B2070)-1)/24), DATE(2024, 1, 1) + INT((ROW(B2070)-1)/24))</f>
        <v>45378</v>
      </c>
      <c r="E2108" s="459">
        <v>0.20833333333333337</v>
      </c>
      <c r="F2108" s="780"/>
      <c r="G2108" s="780"/>
      <c r="H2108" s="460">
        <f t="shared" si="129"/>
        <v>0</v>
      </c>
      <c r="I2108" s="460">
        <f t="shared" si="130"/>
        <v>0</v>
      </c>
      <c r="J2108" s="460">
        <f t="shared" si="128"/>
        <v>0</v>
      </c>
      <c r="K2108" s="9"/>
      <c r="P2108" s="2"/>
      <c r="Q2108" s="27"/>
      <c r="R2108" s="2"/>
      <c r="S2108" s="2"/>
      <c r="T2108" s="2"/>
      <c r="U2108" s="2"/>
      <c r="V2108" s="2"/>
      <c r="W2108" s="2"/>
    </row>
    <row r="2109" spans="2:23" ht="15" customHeight="1" x14ac:dyDescent="0.35">
      <c r="B2109" s="349"/>
      <c r="C2109" s="715" t="str">
        <f t="shared" si="131"/>
        <v/>
      </c>
      <c r="D2109" s="458">
        <f>IF(ISNUMBER(Summary!$D$17), DATE(Summary!$D$17, 1, 1) + INT((ROW(B2071)-1)/24), DATE(2024, 1, 1) + INT((ROW(B2071)-1)/24))</f>
        <v>45378</v>
      </c>
      <c r="E2109" s="459">
        <v>0.25</v>
      </c>
      <c r="F2109" s="780"/>
      <c r="G2109" s="780"/>
      <c r="H2109" s="460">
        <f t="shared" si="129"/>
        <v>0</v>
      </c>
      <c r="I2109" s="460">
        <f t="shared" si="130"/>
        <v>0</v>
      </c>
      <c r="J2109" s="460">
        <f t="shared" si="128"/>
        <v>0</v>
      </c>
      <c r="K2109" s="9"/>
      <c r="P2109" s="2"/>
      <c r="Q2109" s="27"/>
      <c r="R2109" s="2"/>
      <c r="S2109" s="2"/>
      <c r="T2109" s="2"/>
      <c r="U2109" s="2"/>
      <c r="V2109" s="2"/>
      <c r="W2109" s="2"/>
    </row>
    <row r="2110" spans="2:23" ht="15" customHeight="1" x14ac:dyDescent="0.35">
      <c r="B2110" s="349"/>
      <c r="C2110" s="715" t="str">
        <f t="shared" si="131"/>
        <v/>
      </c>
      <c r="D2110" s="458">
        <f>IF(ISNUMBER(Summary!$D$17), DATE(Summary!$D$17, 1, 1) + INT((ROW(B2072)-1)/24), DATE(2024, 1, 1) + INT((ROW(B2072)-1)/24))</f>
        <v>45378</v>
      </c>
      <c r="E2110" s="459">
        <v>0.29166666666666669</v>
      </c>
      <c r="F2110" s="780"/>
      <c r="G2110" s="780"/>
      <c r="H2110" s="460">
        <f t="shared" si="129"/>
        <v>0</v>
      </c>
      <c r="I2110" s="460">
        <f t="shared" si="130"/>
        <v>0</v>
      </c>
      <c r="J2110" s="460">
        <f t="shared" si="128"/>
        <v>0</v>
      </c>
      <c r="K2110" s="9"/>
      <c r="P2110" s="2"/>
      <c r="Q2110" s="27"/>
      <c r="R2110" s="2"/>
      <c r="S2110" s="2"/>
      <c r="T2110" s="2"/>
      <c r="U2110" s="2"/>
      <c r="V2110" s="2"/>
      <c r="W2110" s="2"/>
    </row>
    <row r="2111" spans="2:23" ht="15" customHeight="1" x14ac:dyDescent="0.35">
      <c r="B2111" s="349"/>
      <c r="C2111" s="715" t="str">
        <f t="shared" si="131"/>
        <v/>
      </c>
      <c r="D2111" s="458">
        <f>IF(ISNUMBER(Summary!$D$17), DATE(Summary!$D$17, 1, 1) + INT((ROW(B2073)-1)/24), DATE(2024, 1, 1) + INT((ROW(B2073)-1)/24))</f>
        <v>45378</v>
      </c>
      <c r="E2111" s="459">
        <v>0.33333333333333337</v>
      </c>
      <c r="F2111" s="780"/>
      <c r="G2111" s="780"/>
      <c r="H2111" s="460">
        <f t="shared" si="129"/>
        <v>0</v>
      </c>
      <c r="I2111" s="460">
        <f t="shared" si="130"/>
        <v>0</v>
      </c>
      <c r="J2111" s="460">
        <f t="shared" si="128"/>
        <v>0</v>
      </c>
      <c r="K2111" s="9"/>
      <c r="P2111" s="2"/>
      <c r="Q2111" s="27"/>
      <c r="R2111" s="2"/>
      <c r="S2111" s="2"/>
      <c r="T2111" s="2"/>
      <c r="U2111" s="2"/>
      <c r="V2111" s="2"/>
      <c r="W2111" s="2"/>
    </row>
    <row r="2112" spans="2:23" ht="15" customHeight="1" x14ac:dyDescent="0.35">
      <c r="B2112" s="349"/>
      <c r="C2112" s="715" t="str">
        <f t="shared" si="131"/>
        <v/>
      </c>
      <c r="D2112" s="458">
        <f>IF(ISNUMBER(Summary!$D$17), DATE(Summary!$D$17, 1, 1) + INT((ROW(B2074)-1)/24), DATE(2024, 1, 1) + INT((ROW(B2074)-1)/24))</f>
        <v>45378</v>
      </c>
      <c r="E2112" s="459">
        <v>0.375</v>
      </c>
      <c r="F2112" s="780"/>
      <c r="G2112" s="780"/>
      <c r="H2112" s="460">
        <f t="shared" si="129"/>
        <v>0</v>
      </c>
      <c r="I2112" s="460">
        <f t="shared" si="130"/>
        <v>0</v>
      </c>
      <c r="J2112" s="460">
        <f t="shared" ref="J2112:J2175" si="132">G2112-H2112</f>
        <v>0</v>
      </c>
      <c r="K2112" s="9"/>
      <c r="P2112" s="2"/>
      <c r="Q2112" s="27"/>
      <c r="R2112" s="2"/>
      <c r="S2112" s="2"/>
      <c r="T2112" s="2"/>
      <c r="U2112" s="2"/>
      <c r="V2112" s="2"/>
      <c r="W2112" s="2"/>
    </row>
    <row r="2113" spans="2:23" ht="15" customHeight="1" x14ac:dyDescent="0.35">
      <c r="B2113" s="349"/>
      <c r="C2113" s="715" t="str">
        <f t="shared" si="131"/>
        <v/>
      </c>
      <c r="D2113" s="458">
        <f>IF(ISNUMBER(Summary!$D$17), DATE(Summary!$D$17, 1, 1) + INT((ROW(B2075)-1)/24), DATE(2024, 1, 1) + INT((ROW(B2075)-1)/24))</f>
        <v>45378</v>
      </c>
      <c r="E2113" s="459">
        <v>0.41666666666666669</v>
      </c>
      <c r="F2113" s="780"/>
      <c r="G2113" s="780"/>
      <c r="H2113" s="460">
        <f t="shared" si="129"/>
        <v>0</v>
      </c>
      <c r="I2113" s="460">
        <f t="shared" si="130"/>
        <v>0</v>
      </c>
      <c r="J2113" s="460">
        <f t="shared" si="132"/>
        <v>0</v>
      </c>
      <c r="K2113" s="9"/>
      <c r="P2113" s="2"/>
      <c r="Q2113" s="27"/>
      <c r="R2113" s="2"/>
      <c r="S2113" s="2"/>
      <c r="T2113" s="2"/>
      <c r="U2113" s="2"/>
      <c r="V2113" s="2"/>
      <c r="W2113" s="2"/>
    </row>
    <row r="2114" spans="2:23" ht="15" customHeight="1" x14ac:dyDescent="0.35">
      <c r="B2114" s="349"/>
      <c r="C2114" s="715" t="str">
        <f t="shared" si="131"/>
        <v/>
      </c>
      <c r="D2114" s="458">
        <f>IF(ISNUMBER(Summary!$D$17), DATE(Summary!$D$17, 1, 1) + INT((ROW(B2076)-1)/24), DATE(2024, 1, 1) + INT((ROW(B2076)-1)/24))</f>
        <v>45378</v>
      </c>
      <c r="E2114" s="459">
        <v>0.45833333333333337</v>
      </c>
      <c r="F2114" s="780"/>
      <c r="G2114" s="780"/>
      <c r="H2114" s="460">
        <f t="shared" si="129"/>
        <v>0</v>
      </c>
      <c r="I2114" s="460">
        <f t="shared" si="130"/>
        <v>0</v>
      </c>
      <c r="J2114" s="460">
        <f t="shared" si="132"/>
        <v>0</v>
      </c>
      <c r="K2114" s="9"/>
      <c r="P2114" s="2"/>
      <c r="Q2114" s="27"/>
      <c r="R2114" s="2"/>
      <c r="S2114" s="2"/>
      <c r="T2114" s="2"/>
      <c r="U2114" s="2"/>
      <c r="V2114" s="2"/>
      <c r="W2114" s="2"/>
    </row>
    <row r="2115" spans="2:23" ht="15" customHeight="1" x14ac:dyDescent="0.35">
      <c r="B2115" s="349"/>
      <c r="C2115" s="715" t="str">
        <f t="shared" si="131"/>
        <v/>
      </c>
      <c r="D2115" s="458">
        <f>IF(ISNUMBER(Summary!$D$17), DATE(Summary!$D$17, 1, 1) + INT((ROW(B2077)-1)/24), DATE(2024, 1, 1) + INT((ROW(B2077)-1)/24))</f>
        <v>45378</v>
      </c>
      <c r="E2115" s="459">
        <v>0.50000000000000011</v>
      </c>
      <c r="F2115" s="780"/>
      <c r="G2115" s="780"/>
      <c r="H2115" s="460">
        <f t="shared" si="129"/>
        <v>0</v>
      </c>
      <c r="I2115" s="460">
        <f t="shared" si="130"/>
        <v>0</v>
      </c>
      <c r="J2115" s="460">
        <f t="shared" si="132"/>
        <v>0</v>
      </c>
      <c r="K2115" s="9"/>
      <c r="P2115" s="2"/>
      <c r="Q2115" s="27"/>
      <c r="R2115" s="2"/>
      <c r="S2115" s="2"/>
      <c r="T2115" s="2"/>
      <c r="U2115" s="2"/>
      <c r="V2115" s="2"/>
      <c r="W2115" s="2"/>
    </row>
    <row r="2116" spans="2:23" ht="15" customHeight="1" x14ac:dyDescent="0.35">
      <c r="B2116" s="349"/>
      <c r="C2116" s="715" t="str">
        <f t="shared" si="131"/>
        <v/>
      </c>
      <c r="D2116" s="458">
        <f>IF(ISNUMBER(Summary!$D$17), DATE(Summary!$D$17, 1, 1) + INT((ROW(B2078)-1)/24), DATE(2024, 1, 1) + INT((ROW(B2078)-1)/24))</f>
        <v>45378</v>
      </c>
      <c r="E2116" s="459">
        <v>0.54166666666666674</v>
      </c>
      <c r="F2116" s="780"/>
      <c r="G2116" s="780"/>
      <c r="H2116" s="460">
        <f t="shared" si="129"/>
        <v>0</v>
      </c>
      <c r="I2116" s="460">
        <f t="shared" si="130"/>
        <v>0</v>
      </c>
      <c r="J2116" s="460">
        <f t="shared" si="132"/>
        <v>0</v>
      </c>
      <c r="K2116" s="9"/>
      <c r="P2116" s="2"/>
      <c r="Q2116" s="27"/>
      <c r="R2116" s="2"/>
      <c r="S2116" s="2"/>
      <c r="T2116" s="2"/>
      <c r="U2116" s="2"/>
      <c r="V2116" s="2"/>
      <c r="W2116" s="2"/>
    </row>
    <row r="2117" spans="2:23" ht="15" customHeight="1" x14ac:dyDescent="0.35">
      <c r="B2117" s="349"/>
      <c r="C2117" s="715" t="str">
        <f t="shared" si="131"/>
        <v/>
      </c>
      <c r="D2117" s="458">
        <f>IF(ISNUMBER(Summary!$D$17), DATE(Summary!$D$17, 1, 1) + INT((ROW(B2079)-1)/24), DATE(2024, 1, 1) + INT((ROW(B2079)-1)/24))</f>
        <v>45378</v>
      </c>
      <c r="E2117" s="459">
        <v>0.58333333333333337</v>
      </c>
      <c r="F2117" s="780"/>
      <c r="G2117" s="780"/>
      <c r="H2117" s="460">
        <f t="shared" si="129"/>
        <v>0</v>
      </c>
      <c r="I2117" s="460">
        <f t="shared" si="130"/>
        <v>0</v>
      </c>
      <c r="J2117" s="460">
        <f t="shared" si="132"/>
        <v>0</v>
      </c>
      <c r="K2117" s="9"/>
      <c r="P2117" s="2"/>
      <c r="Q2117" s="27"/>
      <c r="R2117" s="2"/>
      <c r="S2117" s="2"/>
      <c r="T2117" s="2"/>
      <c r="U2117" s="2"/>
      <c r="V2117" s="2"/>
      <c r="W2117" s="2"/>
    </row>
    <row r="2118" spans="2:23" ht="15" customHeight="1" x14ac:dyDescent="0.35">
      <c r="B2118" s="349"/>
      <c r="C2118" s="715" t="str">
        <f t="shared" si="131"/>
        <v/>
      </c>
      <c r="D2118" s="458">
        <f>IF(ISNUMBER(Summary!$D$17), DATE(Summary!$D$17, 1, 1) + INT((ROW(B2080)-1)/24), DATE(2024, 1, 1) + INT((ROW(B2080)-1)/24))</f>
        <v>45378</v>
      </c>
      <c r="E2118" s="459">
        <v>0.62500000000000011</v>
      </c>
      <c r="F2118" s="780"/>
      <c r="G2118" s="780"/>
      <c r="H2118" s="460">
        <f t="shared" si="129"/>
        <v>0</v>
      </c>
      <c r="I2118" s="460">
        <f t="shared" si="130"/>
        <v>0</v>
      </c>
      <c r="J2118" s="460">
        <f t="shared" si="132"/>
        <v>0</v>
      </c>
      <c r="K2118" s="9"/>
      <c r="P2118" s="2"/>
      <c r="Q2118" s="27"/>
      <c r="R2118" s="2"/>
      <c r="S2118" s="2"/>
      <c r="T2118" s="2"/>
      <c r="U2118" s="2"/>
      <c r="V2118" s="2"/>
      <c r="W2118" s="2"/>
    </row>
    <row r="2119" spans="2:23" ht="15" customHeight="1" x14ac:dyDescent="0.35">
      <c r="B2119" s="349"/>
      <c r="C2119" s="715" t="str">
        <f t="shared" si="131"/>
        <v/>
      </c>
      <c r="D2119" s="458">
        <f>IF(ISNUMBER(Summary!$D$17), DATE(Summary!$D$17, 1, 1) + INT((ROW(B2081)-1)/24), DATE(2024, 1, 1) + INT((ROW(B2081)-1)/24))</f>
        <v>45378</v>
      </c>
      <c r="E2119" s="459">
        <v>0.66666666666666674</v>
      </c>
      <c r="F2119" s="780"/>
      <c r="G2119" s="780"/>
      <c r="H2119" s="460">
        <f t="shared" si="129"/>
        <v>0</v>
      </c>
      <c r="I2119" s="460">
        <f t="shared" si="130"/>
        <v>0</v>
      </c>
      <c r="J2119" s="460">
        <f t="shared" si="132"/>
        <v>0</v>
      </c>
      <c r="K2119" s="9"/>
      <c r="P2119" s="2"/>
      <c r="Q2119" s="27"/>
      <c r="R2119" s="2"/>
      <c r="S2119" s="2"/>
      <c r="T2119" s="2"/>
      <c r="U2119" s="2"/>
      <c r="V2119" s="2"/>
      <c r="W2119" s="2"/>
    </row>
    <row r="2120" spans="2:23" ht="15" customHeight="1" x14ac:dyDescent="0.35">
      <c r="B2120" s="349"/>
      <c r="C2120" s="715" t="str">
        <f t="shared" si="131"/>
        <v/>
      </c>
      <c r="D2120" s="458">
        <f>IF(ISNUMBER(Summary!$D$17), DATE(Summary!$D$17, 1, 1) + INT((ROW(B2082)-1)/24), DATE(2024, 1, 1) + INT((ROW(B2082)-1)/24))</f>
        <v>45378</v>
      </c>
      <c r="E2120" s="459">
        <v>0.70833333333333337</v>
      </c>
      <c r="F2120" s="780"/>
      <c r="G2120" s="780"/>
      <c r="H2120" s="460">
        <f t="shared" si="129"/>
        <v>0</v>
      </c>
      <c r="I2120" s="460">
        <f t="shared" si="130"/>
        <v>0</v>
      </c>
      <c r="J2120" s="460">
        <f t="shared" si="132"/>
        <v>0</v>
      </c>
      <c r="K2120" s="9"/>
      <c r="P2120" s="2"/>
      <c r="Q2120" s="27"/>
      <c r="R2120" s="2"/>
      <c r="S2120" s="2"/>
      <c r="T2120" s="2"/>
      <c r="U2120" s="2"/>
      <c r="V2120" s="2"/>
      <c r="W2120" s="2"/>
    </row>
    <row r="2121" spans="2:23" ht="15" customHeight="1" x14ac:dyDescent="0.35">
      <c r="B2121" s="349"/>
      <c r="C2121" s="715" t="str">
        <f t="shared" si="131"/>
        <v/>
      </c>
      <c r="D2121" s="458">
        <f>IF(ISNUMBER(Summary!$D$17), DATE(Summary!$D$17, 1, 1) + INT((ROW(B2083)-1)/24), DATE(2024, 1, 1) + INT((ROW(B2083)-1)/24))</f>
        <v>45378</v>
      </c>
      <c r="E2121" s="459">
        <v>0.75000000000000011</v>
      </c>
      <c r="F2121" s="780"/>
      <c r="G2121" s="780"/>
      <c r="H2121" s="460">
        <f t="shared" si="129"/>
        <v>0</v>
      </c>
      <c r="I2121" s="460">
        <f t="shared" si="130"/>
        <v>0</v>
      </c>
      <c r="J2121" s="460">
        <f t="shared" si="132"/>
        <v>0</v>
      </c>
      <c r="K2121" s="9"/>
      <c r="P2121" s="2"/>
      <c r="Q2121" s="27"/>
      <c r="R2121" s="2"/>
      <c r="S2121" s="2"/>
      <c r="T2121" s="2"/>
      <c r="U2121" s="2"/>
      <c r="V2121" s="2"/>
      <c r="W2121" s="2"/>
    </row>
    <row r="2122" spans="2:23" ht="15" customHeight="1" x14ac:dyDescent="0.35">
      <c r="B2122" s="349"/>
      <c r="C2122" s="715" t="str">
        <f t="shared" si="131"/>
        <v/>
      </c>
      <c r="D2122" s="458">
        <f>IF(ISNUMBER(Summary!$D$17), DATE(Summary!$D$17, 1, 1) + INT((ROW(B2084)-1)/24), DATE(2024, 1, 1) + INT((ROW(B2084)-1)/24))</f>
        <v>45378</v>
      </c>
      <c r="E2122" s="459">
        <v>0.79166666666666674</v>
      </c>
      <c r="F2122" s="780"/>
      <c r="G2122" s="780"/>
      <c r="H2122" s="460">
        <f t="shared" si="129"/>
        <v>0</v>
      </c>
      <c r="I2122" s="460">
        <f t="shared" si="130"/>
        <v>0</v>
      </c>
      <c r="J2122" s="460">
        <f t="shared" si="132"/>
        <v>0</v>
      </c>
      <c r="K2122" s="9"/>
      <c r="P2122" s="2"/>
      <c r="Q2122" s="27"/>
      <c r="R2122" s="2"/>
      <c r="S2122" s="2"/>
      <c r="T2122" s="2"/>
      <c r="U2122" s="2"/>
      <c r="V2122" s="2"/>
      <c r="W2122" s="2"/>
    </row>
    <row r="2123" spans="2:23" ht="15" customHeight="1" x14ac:dyDescent="0.35">
      <c r="B2123" s="349"/>
      <c r="C2123" s="715" t="str">
        <f t="shared" si="131"/>
        <v/>
      </c>
      <c r="D2123" s="458">
        <f>IF(ISNUMBER(Summary!$D$17), DATE(Summary!$D$17, 1, 1) + INT((ROW(B2085)-1)/24), DATE(2024, 1, 1) + INT((ROW(B2085)-1)/24))</f>
        <v>45378</v>
      </c>
      <c r="E2123" s="459">
        <v>0.83333333333333337</v>
      </c>
      <c r="F2123" s="780"/>
      <c r="G2123" s="780"/>
      <c r="H2123" s="460">
        <f t="shared" si="129"/>
        <v>0</v>
      </c>
      <c r="I2123" s="460">
        <f t="shared" si="130"/>
        <v>0</v>
      </c>
      <c r="J2123" s="460">
        <f t="shared" si="132"/>
        <v>0</v>
      </c>
      <c r="K2123" s="9"/>
      <c r="P2123" s="2"/>
      <c r="Q2123" s="27"/>
      <c r="R2123" s="2"/>
      <c r="S2123" s="2"/>
      <c r="T2123" s="2"/>
      <c r="U2123" s="2"/>
      <c r="V2123" s="2"/>
      <c r="W2123" s="2"/>
    </row>
    <row r="2124" spans="2:23" ht="15" customHeight="1" x14ac:dyDescent="0.35">
      <c r="B2124" s="349"/>
      <c r="C2124" s="715" t="str">
        <f t="shared" si="131"/>
        <v/>
      </c>
      <c r="D2124" s="458">
        <f>IF(ISNUMBER(Summary!$D$17), DATE(Summary!$D$17, 1, 1) + INT((ROW(B2086)-1)/24), DATE(2024, 1, 1) + INT((ROW(B2086)-1)/24))</f>
        <v>45378</v>
      </c>
      <c r="E2124" s="459">
        <v>0.87500000000000011</v>
      </c>
      <c r="F2124" s="780"/>
      <c r="G2124" s="780"/>
      <c r="H2124" s="460">
        <f t="shared" si="129"/>
        <v>0</v>
      </c>
      <c r="I2124" s="460">
        <f t="shared" si="130"/>
        <v>0</v>
      </c>
      <c r="J2124" s="460">
        <f t="shared" si="132"/>
        <v>0</v>
      </c>
      <c r="K2124" s="9"/>
      <c r="P2124" s="2"/>
      <c r="Q2124" s="27"/>
      <c r="R2124" s="2"/>
      <c r="S2124" s="2"/>
      <c r="T2124" s="2"/>
      <c r="U2124" s="2"/>
      <c r="V2124" s="2"/>
      <c r="W2124" s="2"/>
    </row>
    <row r="2125" spans="2:23" ht="15" customHeight="1" x14ac:dyDescent="0.35">
      <c r="B2125" s="349"/>
      <c r="C2125" s="715" t="str">
        <f t="shared" si="131"/>
        <v/>
      </c>
      <c r="D2125" s="458">
        <f>IF(ISNUMBER(Summary!$D$17), DATE(Summary!$D$17, 1, 1) + INT((ROW(B2087)-1)/24), DATE(2024, 1, 1) + INT((ROW(B2087)-1)/24))</f>
        <v>45378</v>
      </c>
      <c r="E2125" s="459">
        <v>0.91666666666666674</v>
      </c>
      <c r="F2125" s="780"/>
      <c r="G2125" s="780"/>
      <c r="H2125" s="460">
        <f t="shared" si="129"/>
        <v>0</v>
      </c>
      <c r="I2125" s="460">
        <f t="shared" si="130"/>
        <v>0</v>
      </c>
      <c r="J2125" s="460">
        <f t="shared" si="132"/>
        <v>0</v>
      </c>
      <c r="K2125" s="9"/>
      <c r="P2125" s="2"/>
      <c r="Q2125" s="27"/>
      <c r="R2125" s="2"/>
      <c r="S2125" s="2"/>
      <c r="T2125" s="2"/>
      <c r="U2125" s="2"/>
      <c r="V2125" s="2"/>
      <c r="W2125" s="2"/>
    </row>
    <row r="2126" spans="2:23" ht="15" customHeight="1" x14ac:dyDescent="0.35">
      <c r="B2126" s="349"/>
      <c r="C2126" s="715" t="str">
        <f t="shared" si="131"/>
        <v/>
      </c>
      <c r="D2126" s="458">
        <f>IF(ISNUMBER(Summary!$D$17), DATE(Summary!$D$17, 1, 1) + INT((ROW(B2088)-1)/24), DATE(2024, 1, 1) + INT((ROW(B2088)-1)/24))</f>
        <v>45378</v>
      </c>
      <c r="E2126" s="459">
        <v>0.95833333333333337</v>
      </c>
      <c r="F2126" s="780"/>
      <c r="G2126" s="780"/>
      <c r="H2126" s="460">
        <f t="shared" si="129"/>
        <v>0</v>
      </c>
      <c r="I2126" s="460">
        <f t="shared" si="130"/>
        <v>0</v>
      </c>
      <c r="J2126" s="460">
        <f t="shared" si="132"/>
        <v>0</v>
      </c>
      <c r="K2126" s="9"/>
      <c r="P2126" s="2"/>
      <c r="Q2126" s="27"/>
      <c r="R2126" s="2"/>
      <c r="S2126" s="2"/>
      <c r="T2126" s="2"/>
      <c r="U2126" s="2"/>
      <c r="V2126" s="2"/>
      <c r="W2126" s="2"/>
    </row>
    <row r="2127" spans="2:23" ht="15" customHeight="1" x14ac:dyDescent="0.35">
      <c r="B2127" s="457"/>
      <c r="C2127" s="715">
        <f t="shared" si="131"/>
        <v>45379</v>
      </c>
      <c r="D2127" s="458">
        <f>IF(ISNUMBER(Summary!$D$17), DATE(Summary!$D$17, 1, 1) + INT((ROW(B2089)-1)/24), DATE(2024, 1, 1) + INT((ROW(B2089)-1)/24))</f>
        <v>45379</v>
      </c>
      <c r="E2127" s="459">
        <v>3.1225022567582528E-17</v>
      </c>
      <c r="F2127" s="780"/>
      <c r="G2127" s="780"/>
      <c r="H2127" s="460">
        <f t="shared" si="129"/>
        <v>0</v>
      </c>
      <c r="I2127" s="460">
        <f t="shared" si="130"/>
        <v>0</v>
      </c>
      <c r="J2127" s="460">
        <f t="shared" si="132"/>
        <v>0</v>
      </c>
      <c r="K2127" s="9"/>
      <c r="P2127" s="2"/>
      <c r="Q2127" s="27"/>
      <c r="R2127" s="2"/>
      <c r="S2127" s="2"/>
      <c r="T2127" s="2"/>
      <c r="U2127" s="2"/>
      <c r="V2127" s="2"/>
      <c r="W2127" s="2"/>
    </row>
    <row r="2128" spans="2:23" ht="15" customHeight="1" x14ac:dyDescent="0.35">
      <c r="B2128" s="349"/>
      <c r="C2128" s="715" t="str">
        <f t="shared" si="131"/>
        <v/>
      </c>
      <c r="D2128" s="458">
        <f>IF(ISNUMBER(Summary!$D$17), DATE(Summary!$D$17, 1, 1) + INT((ROW(B2090)-1)/24), DATE(2024, 1, 1) + INT((ROW(B2090)-1)/24))</f>
        <v>45379</v>
      </c>
      <c r="E2128" s="459">
        <v>4.1666666666666699E-2</v>
      </c>
      <c r="F2128" s="780"/>
      <c r="G2128" s="780"/>
      <c r="H2128" s="460">
        <f t="shared" si="129"/>
        <v>0</v>
      </c>
      <c r="I2128" s="460">
        <f t="shared" si="130"/>
        <v>0</v>
      </c>
      <c r="J2128" s="460">
        <f t="shared" si="132"/>
        <v>0</v>
      </c>
      <c r="K2128" s="9"/>
      <c r="P2128" s="2"/>
      <c r="Q2128" s="27"/>
      <c r="R2128" s="2"/>
      <c r="S2128" s="2"/>
      <c r="T2128" s="2"/>
      <c r="U2128" s="2"/>
      <c r="V2128" s="2"/>
      <c r="W2128" s="2"/>
    </row>
    <row r="2129" spans="2:23" ht="15" customHeight="1" x14ac:dyDescent="0.35">
      <c r="B2129" s="349"/>
      <c r="C2129" s="715" t="str">
        <f t="shared" si="131"/>
        <v/>
      </c>
      <c r="D2129" s="458">
        <f>IF(ISNUMBER(Summary!$D$17), DATE(Summary!$D$17, 1, 1) + INT((ROW(B2091)-1)/24), DATE(2024, 1, 1) + INT((ROW(B2091)-1)/24))</f>
        <v>45379</v>
      </c>
      <c r="E2129" s="459">
        <v>8.333333333333337E-2</v>
      </c>
      <c r="F2129" s="780"/>
      <c r="G2129" s="780"/>
      <c r="H2129" s="460">
        <f t="shared" si="129"/>
        <v>0</v>
      </c>
      <c r="I2129" s="460">
        <f t="shared" si="130"/>
        <v>0</v>
      </c>
      <c r="J2129" s="460">
        <f t="shared" si="132"/>
        <v>0</v>
      </c>
      <c r="K2129" s="9"/>
      <c r="P2129" s="2"/>
      <c r="Q2129" s="27"/>
      <c r="R2129" s="2"/>
      <c r="S2129" s="2"/>
      <c r="T2129" s="2"/>
      <c r="U2129" s="2"/>
      <c r="V2129" s="2"/>
      <c r="W2129" s="2"/>
    </row>
    <row r="2130" spans="2:23" ht="15" customHeight="1" x14ac:dyDescent="0.35">
      <c r="B2130" s="349"/>
      <c r="C2130" s="715" t="str">
        <f t="shared" si="131"/>
        <v/>
      </c>
      <c r="D2130" s="458">
        <f>IF(ISNUMBER(Summary!$D$17), DATE(Summary!$D$17, 1, 1) + INT((ROW(B2092)-1)/24), DATE(2024, 1, 1) + INT((ROW(B2092)-1)/24))</f>
        <v>45379</v>
      </c>
      <c r="E2130" s="459">
        <v>0.12500000000000006</v>
      </c>
      <c r="F2130" s="780"/>
      <c r="G2130" s="780"/>
      <c r="H2130" s="460">
        <f t="shared" si="129"/>
        <v>0</v>
      </c>
      <c r="I2130" s="460">
        <f t="shared" si="130"/>
        <v>0</v>
      </c>
      <c r="J2130" s="460">
        <f t="shared" si="132"/>
        <v>0</v>
      </c>
      <c r="K2130" s="9"/>
      <c r="P2130" s="2"/>
      <c r="Q2130" s="27"/>
      <c r="R2130" s="2"/>
      <c r="S2130" s="2"/>
      <c r="T2130" s="2"/>
      <c r="U2130" s="2"/>
      <c r="V2130" s="2"/>
      <c r="W2130" s="2"/>
    </row>
    <row r="2131" spans="2:23" ht="15" customHeight="1" x14ac:dyDescent="0.35">
      <c r="B2131" s="349"/>
      <c r="C2131" s="715" t="str">
        <f t="shared" si="131"/>
        <v/>
      </c>
      <c r="D2131" s="458">
        <f>IF(ISNUMBER(Summary!$D$17), DATE(Summary!$D$17, 1, 1) + INT((ROW(B2093)-1)/24), DATE(2024, 1, 1) + INT((ROW(B2093)-1)/24))</f>
        <v>45379</v>
      </c>
      <c r="E2131" s="459">
        <v>0.16666666666666669</v>
      </c>
      <c r="F2131" s="780"/>
      <c r="G2131" s="780"/>
      <c r="H2131" s="460">
        <f t="shared" si="129"/>
        <v>0</v>
      </c>
      <c r="I2131" s="460">
        <f t="shared" si="130"/>
        <v>0</v>
      </c>
      <c r="J2131" s="460">
        <f t="shared" si="132"/>
        <v>0</v>
      </c>
      <c r="K2131" s="9"/>
      <c r="P2131" s="2"/>
      <c r="Q2131" s="27"/>
      <c r="R2131" s="2"/>
      <c r="S2131" s="2"/>
      <c r="T2131" s="2"/>
      <c r="U2131" s="2"/>
      <c r="V2131" s="2"/>
      <c r="W2131" s="2"/>
    </row>
    <row r="2132" spans="2:23" ht="15" customHeight="1" x14ac:dyDescent="0.35">
      <c r="B2132" s="349"/>
      <c r="C2132" s="715" t="str">
        <f t="shared" si="131"/>
        <v/>
      </c>
      <c r="D2132" s="458">
        <f>IF(ISNUMBER(Summary!$D$17), DATE(Summary!$D$17, 1, 1) + INT((ROW(B2094)-1)/24), DATE(2024, 1, 1) + INT((ROW(B2094)-1)/24))</f>
        <v>45379</v>
      </c>
      <c r="E2132" s="459">
        <v>0.20833333333333337</v>
      </c>
      <c r="F2132" s="780"/>
      <c r="G2132" s="780"/>
      <c r="H2132" s="460">
        <f t="shared" si="129"/>
        <v>0</v>
      </c>
      <c r="I2132" s="460">
        <f t="shared" si="130"/>
        <v>0</v>
      </c>
      <c r="J2132" s="460">
        <f t="shared" si="132"/>
        <v>0</v>
      </c>
      <c r="K2132" s="9"/>
      <c r="P2132" s="2"/>
      <c r="Q2132" s="27"/>
      <c r="R2132" s="2"/>
      <c r="S2132" s="2"/>
      <c r="T2132" s="2"/>
      <c r="U2132" s="2"/>
      <c r="V2132" s="2"/>
      <c r="W2132" s="2"/>
    </row>
    <row r="2133" spans="2:23" ht="15" customHeight="1" x14ac:dyDescent="0.35">
      <c r="B2133" s="349"/>
      <c r="C2133" s="715" t="str">
        <f t="shared" si="131"/>
        <v/>
      </c>
      <c r="D2133" s="458">
        <f>IF(ISNUMBER(Summary!$D$17), DATE(Summary!$D$17, 1, 1) + INT((ROW(B2095)-1)/24), DATE(2024, 1, 1) + INT((ROW(B2095)-1)/24))</f>
        <v>45379</v>
      </c>
      <c r="E2133" s="459">
        <v>0.25</v>
      </c>
      <c r="F2133" s="780"/>
      <c r="G2133" s="780"/>
      <c r="H2133" s="460">
        <f t="shared" si="129"/>
        <v>0</v>
      </c>
      <c r="I2133" s="460">
        <f t="shared" si="130"/>
        <v>0</v>
      </c>
      <c r="J2133" s="460">
        <f t="shared" si="132"/>
        <v>0</v>
      </c>
      <c r="K2133" s="9"/>
      <c r="P2133" s="2"/>
      <c r="Q2133" s="27"/>
      <c r="R2133" s="2"/>
      <c r="S2133" s="2"/>
      <c r="T2133" s="2"/>
      <c r="U2133" s="2"/>
      <c r="V2133" s="2"/>
      <c r="W2133" s="2"/>
    </row>
    <row r="2134" spans="2:23" ht="15" customHeight="1" x14ac:dyDescent="0.35">
      <c r="B2134" s="349"/>
      <c r="C2134" s="715" t="str">
        <f t="shared" si="131"/>
        <v/>
      </c>
      <c r="D2134" s="458">
        <f>IF(ISNUMBER(Summary!$D$17), DATE(Summary!$D$17, 1, 1) + INT((ROW(B2096)-1)/24), DATE(2024, 1, 1) + INT((ROW(B2096)-1)/24))</f>
        <v>45379</v>
      </c>
      <c r="E2134" s="459">
        <v>0.29166666666666669</v>
      </c>
      <c r="F2134" s="780"/>
      <c r="G2134" s="780"/>
      <c r="H2134" s="460">
        <f t="shared" si="129"/>
        <v>0</v>
      </c>
      <c r="I2134" s="460">
        <f t="shared" si="130"/>
        <v>0</v>
      </c>
      <c r="J2134" s="460">
        <f t="shared" si="132"/>
        <v>0</v>
      </c>
      <c r="K2134" s="9"/>
      <c r="P2134" s="2"/>
      <c r="Q2134" s="27"/>
      <c r="R2134" s="2"/>
      <c r="S2134" s="2"/>
      <c r="T2134" s="2"/>
      <c r="U2134" s="2"/>
      <c r="V2134" s="2"/>
      <c r="W2134" s="2"/>
    </row>
    <row r="2135" spans="2:23" ht="15" customHeight="1" x14ac:dyDescent="0.35">
      <c r="B2135" s="349"/>
      <c r="C2135" s="715" t="str">
        <f t="shared" si="131"/>
        <v/>
      </c>
      <c r="D2135" s="458">
        <f>IF(ISNUMBER(Summary!$D$17), DATE(Summary!$D$17, 1, 1) + INT((ROW(B2097)-1)/24), DATE(2024, 1, 1) + INT((ROW(B2097)-1)/24))</f>
        <v>45379</v>
      </c>
      <c r="E2135" s="459">
        <v>0.33333333333333337</v>
      </c>
      <c r="F2135" s="780"/>
      <c r="G2135" s="780"/>
      <c r="H2135" s="460">
        <f t="shared" si="129"/>
        <v>0</v>
      </c>
      <c r="I2135" s="460">
        <f t="shared" si="130"/>
        <v>0</v>
      </c>
      <c r="J2135" s="460">
        <f t="shared" si="132"/>
        <v>0</v>
      </c>
      <c r="K2135" s="9"/>
      <c r="P2135" s="2"/>
      <c r="Q2135" s="27"/>
      <c r="R2135" s="2"/>
      <c r="S2135" s="2"/>
      <c r="T2135" s="2"/>
      <c r="U2135" s="2"/>
      <c r="V2135" s="2"/>
      <c r="W2135" s="2"/>
    </row>
    <row r="2136" spans="2:23" ht="15" customHeight="1" x14ac:dyDescent="0.35">
      <c r="B2136" s="349"/>
      <c r="C2136" s="715" t="str">
        <f t="shared" si="131"/>
        <v/>
      </c>
      <c r="D2136" s="458">
        <f>IF(ISNUMBER(Summary!$D$17), DATE(Summary!$D$17, 1, 1) + INT((ROW(B2098)-1)/24), DATE(2024, 1, 1) + INT((ROW(B2098)-1)/24))</f>
        <v>45379</v>
      </c>
      <c r="E2136" s="459">
        <v>0.375</v>
      </c>
      <c r="F2136" s="780"/>
      <c r="G2136" s="780"/>
      <c r="H2136" s="460">
        <f t="shared" si="129"/>
        <v>0</v>
      </c>
      <c r="I2136" s="460">
        <f t="shared" si="130"/>
        <v>0</v>
      </c>
      <c r="J2136" s="460">
        <f t="shared" si="132"/>
        <v>0</v>
      </c>
      <c r="K2136" s="9"/>
      <c r="P2136" s="2"/>
      <c r="Q2136" s="27"/>
      <c r="R2136" s="2"/>
      <c r="S2136" s="2"/>
      <c r="T2136" s="2"/>
      <c r="U2136" s="2"/>
      <c r="V2136" s="2"/>
      <c r="W2136" s="2"/>
    </row>
    <row r="2137" spans="2:23" ht="15" customHeight="1" x14ac:dyDescent="0.35">
      <c r="B2137" s="349"/>
      <c r="C2137" s="715" t="str">
        <f t="shared" si="131"/>
        <v/>
      </c>
      <c r="D2137" s="458">
        <f>IF(ISNUMBER(Summary!$D$17), DATE(Summary!$D$17, 1, 1) + INT((ROW(B2099)-1)/24), DATE(2024, 1, 1) + INT((ROW(B2099)-1)/24))</f>
        <v>45379</v>
      </c>
      <c r="E2137" s="459">
        <v>0.41666666666666669</v>
      </c>
      <c r="F2137" s="780"/>
      <c r="G2137" s="780"/>
      <c r="H2137" s="460">
        <f t="shared" si="129"/>
        <v>0</v>
      </c>
      <c r="I2137" s="460">
        <f t="shared" si="130"/>
        <v>0</v>
      </c>
      <c r="J2137" s="460">
        <f t="shared" si="132"/>
        <v>0</v>
      </c>
      <c r="K2137" s="9"/>
      <c r="P2137" s="2"/>
      <c r="Q2137" s="27"/>
      <c r="R2137" s="2"/>
      <c r="S2137" s="2"/>
      <c r="T2137" s="2"/>
      <c r="U2137" s="2"/>
      <c r="V2137" s="2"/>
      <c r="W2137" s="2"/>
    </row>
    <row r="2138" spans="2:23" ht="15" customHeight="1" x14ac:dyDescent="0.35">
      <c r="B2138" s="349"/>
      <c r="C2138" s="715" t="str">
        <f t="shared" si="131"/>
        <v/>
      </c>
      <c r="D2138" s="458">
        <f>IF(ISNUMBER(Summary!$D$17), DATE(Summary!$D$17, 1, 1) + INT((ROW(B2100)-1)/24), DATE(2024, 1, 1) + INT((ROW(B2100)-1)/24))</f>
        <v>45379</v>
      </c>
      <c r="E2138" s="459">
        <v>0.45833333333333337</v>
      </c>
      <c r="F2138" s="780"/>
      <c r="G2138" s="780"/>
      <c r="H2138" s="460">
        <f t="shared" si="129"/>
        <v>0</v>
      </c>
      <c r="I2138" s="460">
        <f t="shared" si="130"/>
        <v>0</v>
      </c>
      <c r="J2138" s="460">
        <f t="shared" si="132"/>
        <v>0</v>
      </c>
      <c r="K2138" s="9"/>
      <c r="P2138" s="2"/>
      <c r="Q2138" s="27"/>
      <c r="R2138" s="2"/>
      <c r="S2138" s="2"/>
      <c r="T2138" s="2"/>
      <c r="U2138" s="2"/>
      <c r="V2138" s="2"/>
      <c r="W2138" s="2"/>
    </row>
    <row r="2139" spans="2:23" ht="15" customHeight="1" x14ac:dyDescent="0.35">
      <c r="B2139" s="349"/>
      <c r="C2139" s="715" t="str">
        <f t="shared" si="131"/>
        <v/>
      </c>
      <c r="D2139" s="458">
        <f>IF(ISNUMBER(Summary!$D$17), DATE(Summary!$D$17, 1, 1) + INT((ROW(B2101)-1)/24), DATE(2024, 1, 1) + INT((ROW(B2101)-1)/24))</f>
        <v>45379</v>
      </c>
      <c r="E2139" s="459">
        <v>0.50000000000000011</v>
      </c>
      <c r="F2139" s="780"/>
      <c r="G2139" s="780"/>
      <c r="H2139" s="460">
        <f t="shared" si="129"/>
        <v>0</v>
      </c>
      <c r="I2139" s="460">
        <f t="shared" si="130"/>
        <v>0</v>
      </c>
      <c r="J2139" s="460">
        <f t="shared" si="132"/>
        <v>0</v>
      </c>
      <c r="K2139" s="9"/>
      <c r="P2139" s="2"/>
      <c r="Q2139" s="27"/>
      <c r="R2139" s="2"/>
      <c r="S2139" s="2"/>
      <c r="T2139" s="2"/>
      <c r="U2139" s="2"/>
      <c r="V2139" s="2"/>
      <c r="W2139" s="2"/>
    </row>
    <row r="2140" spans="2:23" ht="15" customHeight="1" x14ac:dyDescent="0.35">
      <c r="B2140" s="349"/>
      <c r="C2140" s="715" t="str">
        <f t="shared" si="131"/>
        <v/>
      </c>
      <c r="D2140" s="458">
        <f>IF(ISNUMBER(Summary!$D$17), DATE(Summary!$D$17, 1, 1) + INT((ROW(B2102)-1)/24), DATE(2024, 1, 1) + INT((ROW(B2102)-1)/24))</f>
        <v>45379</v>
      </c>
      <c r="E2140" s="459">
        <v>0.54166666666666674</v>
      </c>
      <c r="F2140" s="780"/>
      <c r="G2140" s="780"/>
      <c r="H2140" s="460">
        <f t="shared" si="129"/>
        <v>0</v>
      </c>
      <c r="I2140" s="460">
        <f t="shared" si="130"/>
        <v>0</v>
      </c>
      <c r="J2140" s="460">
        <f t="shared" si="132"/>
        <v>0</v>
      </c>
      <c r="K2140" s="9"/>
      <c r="P2140" s="2"/>
      <c r="Q2140" s="27"/>
      <c r="R2140" s="2"/>
      <c r="S2140" s="2"/>
      <c r="T2140" s="2"/>
      <c r="U2140" s="2"/>
      <c r="V2140" s="2"/>
      <c r="W2140" s="2"/>
    </row>
    <row r="2141" spans="2:23" ht="15" customHeight="1" x14ac:dyDescent="0.35">
      <c r="B2141" s="349"/>
      <c r="C2141" s="715" t="str">
        <f t="shared" si="131"/>
        <v/>
      </c>
      <c r="D2141" s="458">
        <f>IF(ISNUMBER(Summary!$D$17), DATE(Summary!$D$17, 1, 1) + INT((ROW(B2103)-1)/24), DATE(2024, 1, 1) + INT((ROW(B2103)-1)/24))</f>
        <v>45379</v>
      </c>
      <c r="E2141" s="459">
        <v>0.58333333333333337</v>
      </c>
      <c r="F2141" s="780"/>
      <c r="G2141" s="780"/>
      <c r="H2141" s="460">
        <f t="shared" si="129"/>
        <v>0</v>
      </c>
      <c r="I2141" s="460">
        <f t="shared" si="130"/>
        <v>0</v>
      </c>
      <c r="J2141" s="460">
        <f t="shared" si="132"/>
        <v>0</v>
      </c>
      <c r="K2141" s="9"/>
      <c r="P2141" s="2"/>
      <c r="Q2141" s="27"/>
      <c r="R2141" s="2"/>
      <c r="S2141" s="2"/>
      <c r="T2141" s="2"/>
      <c r="U2141" s="2"/>
      <c r="V2141" s="2"/>
      <c r="W2141" s="2"/>
    </row>
    <row r="2142" spans="2:23" ht="15" customHeight="1" x14ac:dyDescent="0.35">
      <c r="B2142" s="349"/>
      <c r="C2142" s="715" t="str">
        <f t="shared" si="131"/>
        <v/>
      </c>
      <c r="D2142" s="458">
        <f>IF(ISNUMBER(Summary!$D$17), DATE(Summary!$D$17, 1, 1) + INT((ROW(B2104)-1)/24), DATE(2024, 1, 1) + INT((ROW(B2104)-1)/24))</f>
        <v>45379</v>
      </c>
      <c r="E2142" s="459">
        <v>0.62500000000000011</v>
      </c>
      <c r="F2142" s="780"/>
      <c r="G2142" s="780"/>
      <c r="H2142" s="460">
        <f t="shared" si="129"/>
        <v>0</v>
      </c>
      <c r="I2142" s="460">
        <f t="shared" si="130"/>
        <v>0</v>
      </c>
      <c r="J2142" s="460">
        <f t="shared" si="132"/>
        <v>0</v>
      </c>
      <c r="K2142" s="9"/>
      <c r="P2142" s="2"/>
      <c r="Q2142" s="27"/>
      <c r="R2142" s="2"/>
      <c r="S2142" s="2"/>
      <c r="T2142" s="2"/>
      <c r="U2142" s="2"/>
      <c r="V2142" s="2"/>
      <c r="W2142" s="2"/>
    </row>
    <row r="2143" spans="2:23" ht="15" customHeight="1" x14ac:dyDescent="0.35">
      <c r="B2143" s="349"/>
      <c r="C2143" s="715" t="str">
        <f t="shared" si="131"/>
        <v/>
      </c>
      <c r="D2143" s="458">
        <f>IF(ISNUMBER(Summary!$D$17), DATE(Summary!$D$17, 1, 1) + INT((ROW(B2105)-1)/24), DATE(2024, 1, 1) + INT((ROW(B2105)-1)/24))</f>
        <v>45379</v>
      </c>
      <c r="E2143" s="459">
        <v>0.66666666666666674</v>
      </c>
      <c r="F2143" s="780"/>
      <c r="G2143" s="780"/>
      <c r="H2143" s="460">
        <f t="shared" si="129"/>
        <v>0</v>
      </c>
      <c r="I2143" s="460">
        <f t="shared" si="130"/>
        <v>0</v>
      </c>
      <c r="J2143" s="460">
        <f t="shared" si="132"/>
        <v>0</v>
      </c>
      <c r="K2143" s="9"/>
      <c r="P2143" s="2"/>
      <c r="Q2143" s="27"/>
      <c r="R2143" s="2"/>
      <c r="S2143" s="2"/>
      <c r="T2143" s="2"/>
      <c r="U2143" s="2"/>
      <c r="V2143" s="2"/>
      <c r="W2143" s="2"/>
    </row>
    <row r="2144" spans="2:23" ht="15" customHeight="1" x14ac:dyDescent="0.35">
      <c r="B2144" s="349"/>
      <c r="C2144" s="715" t="str">
        <f t="shared" si="131"/>
        <v/>
      </c>
      <c r="D2144" s="458">
        <f>IF(ISNUMBER(Summary!$D$17), DATE(Summary!$D$17, 1, 1) + INT((ROW(B2106)-1)/24), DATE(2024, 1, 1) + INT((ROW(B2106)-1)/24))</f>
        <v>45379</v>
      </c>
      <c r="E2144" s="459">
        <v>0.70833333333333337</v>
      </c>
      <c r="F2144" s="780"/>
      <c r="G2144" s="780"/>
      <c r="H2144" s="460">
        <f t="shared" si="129"/>
        <v>0</v>
      </c>
      <c r="I2144" s="460">
        <f t="shared" si="130"/>
        <v>0</v>
      </c>
      <c r="J2144" s="460">
        <f t="shared" si="132"/>
        <v>0</v>
      </c>
      <c r="K2144" s="9"/>
      <c r="P2144" s="2"/>
      <c r="Q2144" s="27"/>
      <c r="R2144" s="2"/>
      <c r="S2144" s="2"/>
      <c r="T2144" s="2"/>
      <c r="U2144" s="2"/>
      <c r="V2144" s="2"/>
      <c r="W2144" s="2"/>
    </row>
    <row r="2145" spans="2:23" ht="15" customHeight="1" x14ac:dyDescent="0.35">
      <c r="B2145" s="349"/>
      <c r="C2145" s="715" t="str">
        <f t="shared" si="131"/>
        <v/>
      </c>
      <c r="D2145" s="458">
        <f>IF(ISNUMBER(Summary!$D$17), DATE(Summary!$D$17, 1, 1) + INT((ROW(B2107)-1)/24), DATE(2024, 1, 1) + INT((ROW(B2107)-1)/24))</f>
        <v>45379</v>
      </c>
      <c r="E2145" s="459">
        <v>0.75000000000000011</v>
      </c>
      <c r="F2145" s="780"/>
      <c r="G2145" s="780"/>
      <c r="H2145" s="460">
        <f t="shared" si="129"/>
        <v>0</v>
      </c>
      <c r="I2145" s="460">
        <f t="shared" si="130"/>
        <v>0</v>
      </c>
      <c r="J2145" s="460">
        <f t="shared" si="132"/>
        <v>0</v>
      </c>
      <c r="K2145" s="9"/>
      <c r="P2145" s="2"/>
      <c r="Q2145" s="27"/>
      <c r="R2145" s="2"/>
      <c r="S2145" s="2"/>
      <c r="T2145" s="2"/>
      <c r="U2145" s="2"/>
      <c r="V2145" s="2"/>
      <c r="W2145" s="2"/>
    </row>
    <row r="2146" spans="2:23" ht="15" customHeight="1" x14ac:dyDescent="0.35">
      <c r="B2146" s="349"/>
      <c r="C2146" s="715" t="str">
        <f t="shared" si="131"/>
        <v/>
      </c>
      <c r="D2146" s="458">
        <f>IF(ISNUMBER(Summary!$D$17), DATE(Summary!$D$17, 1, 1) + INT((ROW(B2108)-1)/24), DATE(2024, 1, 1) + INT((ROW(B2108)-1)/24))</f>
        <v>45379</v>
      </c>
      <c r="E2146" s="459">
        <v>0.79166666666666674</v>
      </c>
      <c r="F2146" s="780"/>
      <c r="G2146" s="780"/>
      <c r="H2146" s="460">
        <f t="shared" si="129"/>
        <v>0</v>
      </c>
      <c r="I2146" s="460">
        <f t="shared" si="130"/>
        <v>0</v>
      </c>
      <c r="J2146" s="460">
        <f t="shared" si="132"/>
        <v>0</v>
      </c>
      <c r="K2146" s="9"/>
      <c r="P2146" s="2"/>
      <c r="Q2146" s="27"/>
      <c r="R2146" s="2"/>
      <c r="S2146" s="2"/>
      <c r="T2146" s="2"/>
      <c r="U2146" s="2"/>
      <c r="V2146" s="2"/>
      <c r="W2146" s="2"/>
    </row>
    <row r="2147" spans="2:23" ht="15" customHeight="1" x14ac:dyDescent="0.35">
      <c r="B2147" s="349"/>
      <c r="C2147" s="715" t="str">
        <f t="shared" si="131"/>
        <v/>
      </c>
      <c r="D2147" s="458">
        <f>IF(ISNUMBER(Summary!$D$17), DATE(Summary!$D$17, 1, 1) + INT((ROW(B2109)-1)/24), DATE(2024, 1, 1) + INT((ROW(B2109)-1)/24))</f>
        <v>45379</v>
      </c>
      <c r="E2147" s="459">
        <v>0.83333333333333337</v>
      </c>
      <c r="F2147" s="780"/>
      <c r="G2147" s="780"/>
      <c r="H2147" s="460">
        <f t="shared" si="129"/>
        <v>0</v>
      </c>
      <c r="I2147" s="460">
        <f t="shared" si="130"/>
        <v>0</v>
      </c>
      <c r="J2147" s="460">
        <f t="shared" si="132"/>
        <v>0</v>
      </c>
      <c r="K2147" s="9"/>
      <c r="P2147" s="2"/>
      <c r="Q2147" s="27"/>
      <c r="R2147" s="2"/>
      <c r="S2147" s="2"/>
      <c r="T2147" s="2"/>
      <c r="U2147" s="2"/>
      <c r="V2147" s="2"/>
      <c r="W2147" s="2"/>
    </row>
    <row r="2148" spans="2:23" ht="15" customHeight="1" x14ac:dyDescent="0.35">
      <c r="B2148" s="349"/>
      <c r="C2148" s="715" t="str">
        <f t="shared" si="131"/>
        <v/>
      </c>
      <c r="D2148" s="458">
        <f>IF(ISNUMBER(Summary!$D$17), DATE(Summary!$D$17, 1, 1) + INT((ROW(B2110)-1)/24), DATE(2024, 1, 1) + INT((ROW(B2110)-1)/24))</f>
        <v>45379</v>
      </c>
      <c r="E2148" s="459">
        <v>0.87500000000000011</v>
      </c>
      <c r="F2148" s="780"/>
      <c r="G2148" s="780"/>
      <c r="H2148" s="460">
        <f t="shared" si="129"/>
        <v>0</v>
      </c>
      <c r="I2148" s="460">
        <f t="shared" si="130"/>
        <v>0</v>
      </c>
      <c r="J2148" s="460">
        <f t="shared" si="132"/>
        <v>0</v>
      </c>
      <c r="K2148" s="9"/>
      <c r="P2148" s="2"/>
      <c r="Q2148" s="27"/>
      <c r="R2148" s="2"/>
      <c r="S2148" s="2"/>
      <c r="T2148" s="2"/>
      <c r="U2148" s="2"/>
      <c r="V2148" s="2"/>
      <c r="W2148" s="2"/>
    </row>
    <row r="2149" spans="2:23" ht="15" customHeight="1" x14ac:dyDescent="0.35">
      <c r="B2149" s="349"/>
      <c r="C2149" s="715" t="str">
        <f t="shared" si="131"/>
        <v/>
      </c>
      <c r="D2149" s="458">
        <f>IF(ISNUMBER(Summary!$D$17), DATE(Summary!$D$17, 1, 1) + INT((ROW(B2111)-1)/24), DATE(2024, 1, 1) + INT((ROW(B2111)-1)/24))</f>
        <v>45379</v>
      </c>
      <c r="E2149" s="459">
        <v>0.91666666666666674</v>
      </c>
      <c r="F2149" s="780"/>
      <c r="G2149" s="780"/>
      <c r="H2149" s="460">
        <f t="shared" si="129"/>
        <v>0</v>
      </c>
      <c r="I2149" s="460">
        <f t="shared" si="130"/>
        <v>0</v>
      </c>
      <c r="J2149" s="460">
        <f t="shared" si="132"/>
        <v>0</v>
      </c>
      <c r="K2149" s="9"/>
      <c r="P2149" s="2"/>
      <c r="Q2149" s="27"/>
      <c r="R2149" s="2"/>
      <c r="S2149" s="2"/>
      <c r="T2149" s="2"/>
      <c r="U2149" s="2"/>
      <c r="V2149" s="2"/>
      <c r="W2149" s="2"/>
    </row>
    <row r="2150" spans="2:23" ht="15" customHeight="1" x14ac:dyDescent="0.35">
      <c r="B2150" s="349"/>
      <c r="C2150" s="715" t="str">
        <f t="shared" si="131"/>
        <v/>
      </c>
      <c r="D2150" s="458">
        <f>IF(ISNUMBER(Summary!$D$17), DATE(Summary!$D$17, 1, 1) + INT((ROW(B2112)-1)/24), DATE(2024, 1, 1) + INT((ROW(B2112)-1)/24))</f>
        <v>45379</v>
      </c>
      <c r="E2150" s="459">
        <v>0.95833333333333337</v>
      </c>
      <c r="F2150" s="780"/>
      <c r="G2150" s="780"/>
      <c r="H2150" s="460">
        <f t="shared" si="129"/>
        <v>0</v>
      </c>
      <c r="I2150" s="460">
        <f t="shared" si="130"/>
        <v>0</v>
      </c>
      <c r="J2150" s="460">
        <f t="shared" si="132"/>
        <v>0</v>
      </c>
      <c r="K2150" s="9"/>
      <c r="P2150" s="2"/>
      <c r="Q2150" s="27"/>
      <c r="R2150" s="2"/>
      <c r="S2150" s="2"/>
      <c r="T2150" s="2"/>
      <c r="U2150" s="2"/>
      <c r="V2150" s="2"/>
      <c r="W2150" s="2"/>
    </row>
    <row r="2151" spans="2:23" ht="15" customHeight="1" x14ac:dyDescent="0.35">
      <c r="B2151" s="457"/>
      <c r="C2151" s="715">
        <f t="shared" si="131"/>
        <v>45380</v>
      </c>
      <c r="D2151" s="458">
        <f>IF(ISNUMBER(Summary!$D$17), DATE(Summary!$D$17, 1, 1) + INT((ROW(B2113)-1)/24), DATE(2024, 1, 1) + INT((ROW(B2113)-1)/24))</f>
        <v>45380</v>
      </c>
      <c r="E2151" s="459">
        <v>3.1225022567582528E-17</v>
      </c>
      <c r="F2151" s="780"/>
      <c r="G2151" s="780"/>
      <c r="H2151" s="460">
        <f t="shared" ref="H2151:H2214" si="133">IF(G2151&gt;F2151,F2151,G2151)</f>
        <v>0</v>
      </c>
      <c r="I2151" s="460">
        <f t="shared" ref="I2151:I2214" si="134">F2151-H2151</f>
        <v>0</v>
      </c>
      <c r="J2151" s="460">
        <f t="shared" si="132"/>
        <v>0</v>
      </c>
      <c r="K2151" s="9"/>
      <c r="P2151" s="2"/>
      <c r="Q2151" s="27"/>
      <c r="R2151" s="2"/>
      <c r="S2151" s="2"/>
      <c r="T2151" s="2"/>
      <c r="U2151" s="2"/>
      <c r="V2151" s="2"/>
      <c r="W2151" s="2"/>
    </row>
    <row r="2152" spans="2:23" ht="15" customHeight="1" x14ac:dyDescent="0.35">
      <c r="B2152" s="349"/>
      <c r="C2152" s="715" t="str">
        <f t="shared" ref="C2152:C2215" si="135">IF(MOD(ROW()-ROW($E$39), 24)=0, $D2152, "")</f>
        <v/>
      </c>
      <c r="D2152" s="458">
        <f>IF(ISNUMBER(Summary!$D$17), DATE(Summary!$D$17, 1, 1) + INT((ROW(B2114)-1)/24), DATE(2024, 1, 1) + INT((ROW(B2114)-1)/24))</f>
        <v>45380</v>
      </c>
      <c r="E2152" s="459">
        <v>4.1666666666666699E-2</v>
      </c>
      <c r="F2152" s="780"/>
      <c r="G2152" s="780"/>
      <c r="H2152" s="460">
        <f t="shared" si="133"/>
        <v>0</v>
      </c>
      <c r="I2152" s="460">
        <f t="shared" si="134"/>
        <v>0</v>
      </c>
      <c r="J2152" s="460">
        <f t="shared" si="132"/>
        <v>0</v>
      </c>
      <c r="K2152" s="9"/>
      <c r="P2152" s="2"/>
      <c r="Q2152" s="27"/>
      <c r="R2152" s="2"/>
      <c r="S2152" s="2"/>
      <c r="T2152" s="2"/>
      <c r="U2152" s="2"/>
      <c r="V2152" s="2"/>
      <c r="W2152" s="2"/>
    </row>
    <row r="2153" spans="2:23" ht="15" customHeight="1" x14ac:dyDescent="0.35">
      <c r="B2153" s="349"/>
      <c r="C2153" s="715" t="str">
        <f t="shared" si="135"/>
        <v/>
      </c>
      <c r="D2153" s="458">
        <f>IF(ISNUMBER(Summary!$D$17), DATE(Summary!$D$17, 1, 1) + INT((ROW(B2115)-1)/24), DATE(2024, 1, 1) + INT((ROW(B2115)-1)/24))</f>
        <v>45380</v>
      </c>
      <c r="E2153" s="459">
        <v>8.333333333333337E-2</v>
      </c>
      <c r="F2153" s="780"/>
      <c r="G2153" s="780"/>
      <c r="H2153" s="460">
        <f t="shared" si="133"/>
        <v>0</v>
      </c>
      <c r="I2153" s="460">
        <f t="shared" si="134"/>
        <v>0</v>
      </c>
      <c r="J2153" s="460">
        <f t="shared" si="132"/>
        <v>0</v>
      </c>
      <c r="K2153" s="9"/>
      <c r="P2153" s="2"/>
      <c r="Q2153" s="27"/>
      <c r="R2153" s="2"/>
      <c r="S2153" s="2"/>
      <c r="T2153" s="2"/>
      <c r="U2153" s="2"/>
      <c r="V2153" s="2"/>
      <c r="W2153" s="2"/>
    </row>
    <row r="2154" spans="2:23" ht="15" customHeight="1" x14ac:dyDescent="0.35">
      <c r="B2154" s="349"/>
      <c r="C2154" s="715" t="str">
        <f t="shared" si="135"/>
        <v/>
      </c>
      <c r="D2154" s="458">
        <f>IF(ISNUMBER(Summary!$D$17), DATE(Summary!$D$17, 1, 1) + INT((ROW(B2116)-1)/24), DATE(2024, 1, 1) + INT((ROW(B2116)-1)/24))</f>
        <v>45380</v>
      </c>
      <c r="E2154" s="459">
        <v>0.12500000000000006</v>
      </c>
      <c r="F2154" s="780"/>
      <c r="G2154" s="780"/>
      <c r="H2154" s="460">
        <f t="shared" si="133"/>
        <v>0</v>
      </c>
      <c r="I2154" s="460">
        <f t="shared" si="134"/>
        <v>0</v>
      </c>
      <c r="J2154" s="460">
        <f t="shared" si="132"/>
        <v>0</v>
      </c>
      <c r="K2154" s="9"/>
      <c r="P2154" s="2"/>
      <c r="Q2154" s="27"/>
      <c r="R2154" s="2"/>
      <c r="S2154" s="2"/>
      <c r="T2154" s="2"/>
      <c r="U2154" s="2"/>
      <c r="V2154" s="2"/>
      <c r="W2154" s="2"/>
    </row>
    <row r="2155" spans="2:23" ht="15" customHeight="1" x14ac:dyDescent="0.35">
      <c r="B2155" s="349"/>
      <c r="C2155" s="715" t="str">
        <f t="shared" si="135"/>
        <v/>
      </c>
      <c r="D2155" s="458">
        <f>IF(ISNUMBER(Summary!$D$17), DATE(Summary!$D$17, 1, 1) + INT((ROW(B2117)-1)/24), DATE(2024, 1, 1) + INT((ROW(B2117)-1)/24))</f>
        <v>45380</v>
      </c>
      <c r="E2155" s="459">
        <v>0.16666666666666669</v>
      </c>
      <c r="F2155" s="780"/>
      <c r="G2155" s="780"/>
      <c r="H2155" s="460">
        <f t="shared" si="133"/>
        <v>0</v>
      </c>
      <c r="I2155" s="460">
        <f t="shared" si="134"/>
        <v>0</v>
      </c>
      <c r="J2155" s="460">
        <f t="shared" si="132"/>
        <v>0</v>
      </c>
      <c r="K2155" s="9"/>
      <c r="P2155" s="2"/>
      <c r="Q2155" s="27"/>
      <c r="R2155" s="2"/>
      <c r="S2155" s="2"/>
      <c r="T2155" s="2"/>
      <c r="U2155" s="2"/>
      <c r="V2155" s="2"/>
      <c r="W2155" s="2"/>
    </row>
    <row r="2156" spans="2:23" ht="15" customHeight="1" x14ac:dyDescent="0.35">
      <c r="B2156" s="349"/>
      <c r="C2156" s="715" t="str">
        <f t="shared" si="135"/>
        <v/>
      </c>
      <c r="D2156" s="458">
        <f>IF(ISNUMBER(Summary!$D$17), DATE(Summary!$D$17, 1, 1) + INT((ROW(B2118)-1)/24), DATE(2024, 1, 1) + INT((ROW(B2118)-1)/24))</f>
        <v>45380</v>
      </c>
      <c r="E2156" s="459">
        <v>0.20833333333333337</v>
      </c>
      <c r="F2156" s="780"/>
      <c r="G2156" s="780"/>
      <c r="H2156" s="460">
        <f t="shared" si="133"/>
        <v>0</v>
      </c>
      <c r="I2156" s="460">
        <f t="shared" si="134"/>
        <v>0</v>
      </c>
      <c r="J2156" s="460">
        <f t="shared" si="132"/>
        <v>0</v>
      </c>
      <c r="K2156" s="9"/>
      <c r="P2156" s="2"/>
      <c r="Q2156" s="27"/>
      <c r="R2156" s="2"/>
      <c r="S2156" s="2"/>
      <c r="T2156" s="2"/>
      <c r="U2156" s="2"/>
      <c r="V2156" s="2"/>
      <c r="W2156" s="2"/>
    </row>
    <row r="2157" spans="2:23" ht="15" customHeight="1" x14ac:dyDescent="0.35">
      <c r="B2157" s="349"/>
      <c r="C2157" s="715" t="str">
        <f t="shared" si="135"/>
        <v/>
      </c>
      <c r="D2157" s="458">
        <f>IF(ISNUMBER(Summary!$D$17), DATE(Summary!$D$17, 1, 1) + INT((ROW(B2119)-1)/24), DATE(2024, 1, 1) + INT((ROW(B2119)-1)/24))</f>
        <v>45380</v>
      </c>
      <c r="E2157" s="459">
        <v>0.25</v>
      </c>
      <c r="F2157" s="780"/>
      <c r="G2157" s="780"/>
      <c r="H2157" s="460">
        <f t="shared" si="133"/>
        <v>0</v>
      </c>
      <c r="I2157" s="460">
        <f t="shared" si="134"/>
        <v>0</v>
      </c>
      <c r="J2157" s="460">
        <f t="shared" si="132"/>
        <v>0</v>
      </c>
      <c r="K2157" s="9"/>
      <c r="P2157" s="2"/>
      <c r="Q2157" s="27"/>
      <c r="R2157" s="2"/>
      <c r="S2157" s="2"/>
      <c r="T2157" s="2"/>
      <c r="U2157" s="2"/>
      <c r="V2157" s="2"/>
      <c r="W2157" s="2"/>
    </row>
    <row r="2158" spans="2:23" ht="15" customHeight="1" x14ac:dyDescent="0.35">
      <c r="B2158" s="349"/>
      <c r="C2158" s="715" t="str">
        <f t="shared" si="135"/>
        <v/>
      </c>
      <c r="D2158" s="458">
        <f>IF(ISNUMBER(Summary!$D$17), DATE(Summary!$D$17, 1, 1) + INT((ROW(B2120)-1)/24), DATE(2024, 1, 1) + INT((ROW(B2120)-1)/24))</f>
        <v>45380</v>
      </c>
      <c r="E2158" s="459">
        <v>0.29166666666666669</v>
      </c>
      <c r="F2158" s="780"/>
      <c r="G2158" s="780"/>
      <c r="H2158" s="460">
        <f t="shared" si="133"/>
        <v>0</v>
      </c>
      <c r="I2158" s="460">
        <f t="shared" si="134"/>
        <v>0</v>
      </c>
      <c r="J2158" s="460">
        <f t="shared" si="132"/>
        <v>0</v>
      </c>
      <c r="K2158" s="9"/>
      <c r="P2158" s="2"/>
      <c r="Q2158" s="27"/>
      <c r="R2158" s="2"/>
      <c r="S2158" s="2"/>
      <c r="T2158" s="2"/>
      <c r="U2158" s="2"/>
      <c r="V2158" s="2"/>
      <c r="W2158" s="2"/>
    </row>
    <row r="2159" spans="2:23" ht="15" customHeight="1" x14ac:dyDescent="0.35">
      <c r="B2159" s="349"/>
      <c r="C2159" s="715" t="str">
        <f t="shared" si="135"/>
        <v/>
      </c>
      <c r="D2159" s="458">
        <f>IF(ISNUMBER(Summary!$D$17), DATE(Summary!$D$17, 1, 1) + INT((ROW(B2121)-1)/24), DATE(2024, 1, 1) + INT((ROW(B2121)-1)/24))</f>
        <v>45380</v>
      </c>
      <c r="E2159" s="459">
        <v>0.33333333333333337</v>
      </c>
      <c r="F2159" s="780"/>
      <c r="G2159" s="780"/>
      <c r="H2159" s="460">
        <f t="shared" si="133"/>
        <v>0</v>
      </c>
      <c r="I2159" s="460">
        <f t="shared" si="134"/>
        <v>0</v>
      </c>
      <c r="J2159" s="460">
        <f t="shared" si="132"/>
        <v>0</v>
      </c>
      <c r="K2159" s="9"/>
      <c r="P2159" s="2"/>
      <c r="Q2159" s="27"/>
      <c r="R2159" s="2"/>
      <c r="S2159" s="2"/>
      <c r="T2159" s="2"/>
      <c r="U2159" s="2"/>
      <c r="V2159" s="2"/>
      <c r="W2159" s="2"/>
    </row>
    <row r="2160" spans="2:23" ht="15" customHeight="1" x14ac:dyDescent="0.35">
      <c r="B2160" s="349"/>
      <c r="C2160" s="715" t="str">
        <f t="shared" si="135"/>
        <v/>
      </c>
      <c r="D2160" s="458">
        <f>IF(ISNUMBER(Summary!$D$17), DATE(Summary!$D$17, 1, 1) + INT((ROW(B2122)-1)/24), DATE(2024, 1, 1) + INT((ROW(B2122)-1)/24))</f>
        <v>45380</v>
      </c>
      <c r="E2160" s="459">
        <v>0.375</v>
      </c>
      <c r="F2160" s="780"/>
      <c r="G2160" s="780"/>
      <c r="H2160" s="460">
        <f t="shared" si="133"/>
        <v>0</v>
      </c>
      <c r="I2160" s="460">
        <f t="shared" si="134"/>
        <v>0</v>
      </c>
      <c r="J2160" s="460">
        <f t="shared" si="132"/>
        <v>0</v>
      </c>
      <c r="K2160" s="9"/>
      <c r="P2160" s="2"/>
      <c r="Q2160" s="27"/>
      <c r="R2160" s="2"/>
      <c r="S2160" s="2"/>
      <c r="T2160" s="2"/>
      <c r="U2160" s="2"/>
      <c r="V2160" s="2"/>
      <c r="W2160" s="2"/>
    </row>
    <row r="2161" spans="2:23" ht="15" customHeight="1" x14ac:dyDescent="0.35">
      <c r="B2161" s="349"/>
      <c r="C2161" s="715" t="str">
        <f t="shared" si="135"/>
        <v/>
      </c>
      <c r="D2161" s="458">
        <f>IF(ISNUMBER(Summary!$D$17), DATE(Summary!$D$17, 1, 1) + INT((ROW(B2123)-1)/24), DATE(2024, 1, 1) + INT((ROW(B2123)-1)/24))</f>
        <v>45380</v>
      </c>
      <c r="E2161" s="459">
        <v>0.41666666666666669</v>
      </c>
      <c r="F2161" s="780"/>
      <c r="G2161" s="780"/>
      <c r="H2161" s="460">
        <f t="shared" si="133"/>
        <v>0</v>
      </c>
      <c r="I2161" s="460">
        <f t="shared" si="134"/>
        <v>0</v>
      </c>
      <c r="J2161" s="460">
        <f t="shared" si="132"/>
        <v>0</v>
      </c>
      <c r="K2161" s="9"/>
      <c r="P2161" s="2"/>
      <c r="Q2161" s="27"/>
      <c r="R2161" s="2"/>
      <c r="S2161" s="2"/>
      <c r="T2161" s="2"/>
      <c r="U2161" s="2"/>
      <c r="V2161" s="2"/>
      <c r="W2161" s="2"/>
    </row>
    <row r="2162" spans="2:23" ht="15" customHeight="1" x14ac:dyDescent="0.35">
      <c r="B2162" s="349"/>
      <c r="C2162" s="715" t="str">
        <f t="shared" si="135"/>
        <v/>
      </c>
      <c r="D2162" s="458">
        <f>IF(ISNUMBER(Summary!$D$17), DATE(Summary!$D$17, 1, 1) + INT((ROW(B2124)-1)/24), DATE(2024, 1, 1) + INT((ROW(B2124)-1)/24))</f>
        <v>45380</v>
      </c>
      <c r="E2162" s="459">
        <v>0.45833333333333337</v>
      </c>
      <c r="F2162" s="780"/>
      <c r="G2162" s="780"/>
      <c r="H2162" s="460">
        <f t="shared" si="133"/>
        <v>0</v>
      </c>
      <c r="I2162" s="460">
        <f t="shared" si="134"/>
        <v>0</v>
      </c>
      <c r="J2162" s="460">
        <f t="shared" si="132"/>
        <v>0</v>
      </c>
      <c r="K2162" s="9"/>
      <c r="P2162" s="2"/>
      <c r="Q2162" s="27"/>
      <c r="R2162" s="2"/>
      <c r="S2162" s="2"/>
      <c r="T2162" s="2"/>
      <c r="U2162" s="2"/>
      <c r="V2162" s="2"/>
      <c r="W2162" s="2"/>
    </row>
    <row r="2163" spans="2:23" ht="15" customHeight="1" x14ac:dyDescent="0.35">
      <c r="B2163" s="349"/>
      <c r="C2163" s="715" t="str">
        <f t="shared" si="135"/>
        <v/>
      </c>
      <c r="D2163" s="458">
        <f>IF(ISNUMBER(Summary!$D$17), DATE(Summary!$D$17, 1, 1) + INT((ROW(B2125)-1)/24), DATE(2024, 1, 1) + INT((ROW(B2125)-1)/24))</f>
        <v>45380</v>
      </c>
      <c r="E2163" s="459">
        <v>0.50000000000000011</v>
      </c>
      <c r="F2163" s="780"/>
      <c r="G2163" s="780"/>
      <c r="H2163" s="460">
        <f t="shared" si="133"/>
        <v>0</v>
      </c>
      <c r="I2163" s="460">
        <f t="shared" si="134"/>
        <v>0</v>
      </c>
      <c r="J2163" s="460">
        <f t="shared" si="132"/>
        <v>0</v>
      </c>
      <c r="K2163" s="9"/>
      <c r="P2163" s="2"/>
      <c r="Q2163" s="27"/>
      <c r="R2163" s="2"/>
      <c r="S2163" s="2"/>
      <c r="T2163" s="2"/>
      <c r="U2163" s="2"/>
      <c r="V2163" s="2"/>
      <c r="W2163" s="2"/>
    </row>
    <row r="2164" spans="2:23" ht="15" customHeight="1" x14ac:dyDescent="0.35">
      <c r="B2164" s="349"/>
      <c r="C2164" s="715" t="str">
        <f t="shared" si="135"/>
        <v/>
      </c>
      <c r="D2164" s="458">
        <f>IF(ISNUMBER(Summary!$D$17), DATE(Summary!$D$17, 1, 1) + INT((ROW(B2126)-1)/24), DATE(2024, 1, 1) + INT((ROW(B2126)-1)/24))</f>
        <v>45380</v>
      </c>
      <c r="E2164" s="459">
        <v>0.54166666666666674</v>
      </c>
      <c r="F2164" s="780"/>
      <c r="G2164" s="780"/>
      <c r="H2164" s="460">
        <f t="shared" si="133"/>
        <v>0</v>
      </c>
      <c r="I2164" s="460">
        <f t="shared" si="134"/>
        <v>0</v>
      </c>
      <c r="J2164" s="460">
        <f t="shared" si="132"/>
        <v>0</v>
      </c>
      <c r="K2164" s="9"/>
      <c r="P2164" s="2"/>
      <c r="Q2164" s="27"/>
      <c r="R2164" s="2"/>
      <c r="S2164" s="2"/>
      <c r="T2164" s="2"/>
      <c r="U2164" s="2"/>
      <c r="V2164" s="2"/>
      <c r="W2164" s="2"/>
    </row>
    <row r="2165" spans="2:23" ht="15" customHeight="1" x14ac:dyDescent="0.35">
      <c r="B2165" s="349"/>
      <c r="C2165" s="715" t="str">
        <f t="shared" si="135"/>
        <v/>
      </c>
      <c r="D2165" s="458">
        <f>IF(ISNUMBER(Summary!$D$17), DATE(Summary!$D$17, 1, 1) + INT((ROW(B2127)-1)/24), DATE(2024, 1, 1) + INT((ROW(B2127)-1)/24))</f>
        <v>45380</v>
      </c>
      <c r="E2165" s="459">
        <v>0.58333333333333337</v>
      </c>
      <c r="F2165" s="780"/>
      <c r="G2165" s="780"/>
      <c r="H2165" s="460">
        <f t="shared" si="133"/>
        <v>0</v>
      </c>
      <c r="I2165" s="460">
        <f t="shared" si="134"/>
        <v>0</v>
      </c>
      <c r="J2165" s="460">
        <f t="shared" si="132"/>
        <v>0</v>
      </c>
      <c r="K2165" s="9"/>
      <c r="P2165" s="2"/>
      <c r="Q2165" s="27"/>
      <c r="R2165" s="2"/>
      <c r="S2165" s="2"/>
      <c r="T2165" s="2"/>
      <c r="U2165" s="2"/>
      <c r="V2165" s="2"/>
      <c r="W2165" s="2"/>
    </row>
    <row r="2166" spans="2:23" ht="15" customHeight="1" x14ac:dyDescent="0.35">
      <c r="B2166" s="349"/>
      <c r="C2166" s="715" t="str">
        <f t="shared" si="135"/>
        <v/>
      </c>
      <c r="D2166" s="458">
        <f>IF(ISNUMBER(Summary!$D$17), DATE(Summary!$D$17, 1, 1) + INT((ROW(B2128)-1)/24), DATE(2024, 1, 1) + INT((ROW(B2128)-1)/24))</f>
        <v>45380</v>
      </c>
      <c r="E2166" s="459">
        <v>0.62500000000000011</v>
      </c>
      <c r="F2166" s="780"/>
      <c r="G2166" s="780"/>
      <c r="H2166" s="460">
        <f t="shared" si="133"/>
        <v>0</v>
      </c>
      <c r="I2166" s="460">
        <f t="shared" si="134"/>
        <v>0</v>
      </c>
      <c r="J2166" s="460">
        <f t="shared" si="132"/>
        <v>0</v>
      </c>
      <c r="K2166" s="9"/>
      <c r="P2166" s="2"/>
      <c r="Q2166" s="27"/>
      <c r="R2166" s="2"/>
      <c r="S2166" s="2"/>
      <c r="T2166" s="2"/>
      <c r="U2166" s="2"/>
      <c r="V2166" s="2"/>
      <c r="W2166" s="2"/>
    </row>
    <row r="2167" spans="2:23" ht="15" customHeight="1" x14ac:dyDescent="0.35">
      <c r="B2167" s="349"/>
      <c r="C2167" s="715" t="str">
        <f t="shared" si="135"/>
        <v/>
      </c>
      <c r="D2167" s="458">
        <f>IF(ISNUMBER(Summary!$D$17), DATE(Summary!$D$17, 1, 1) + INT((ROW(B2129)-1)/24), DATE(2024, 1, 1) + INT((ROW(B2129)-1)/24))</f>
        <v>45380</v>
      </c>
      <c r="E2167" s="459">
        <v>0.66666666666666674</v>
      </c>
      <c r="F2167" s="780"/>
      <c r="G2167" s="780"/>
      <c r="H2167" s="460">
        <f t="shared" si="133"/>
        <v>0</v>
      </c>
      <c r="I2167" s="460">
        <f t="shared" si="134"/>
        <v>0</v>
      </c>
      <c r="J2167" s="460">
        <f t="shared" si="132"/>
        <v>0</v>
      </c>
      <c r="K2167" s="9"/>
      <c r="P2167" s="2"/>
      <c r="Q2167" s="27"/>
      <c r="R2167" s="2"/>
      <c r="S2167" s="2"/>
      <c r="T2167" s="2"/>
      <c r="U2167" s="2"/>
      <c r="V2167" s="2"/>
      <c r="W2167" s="2"/>
    </row>
    <row r="2168" spans="2:23" ht="15" customHeight="1" x14ac:dyDescent="0.35">
      <c r="B2168" s="349"/>
      <c r="C2168" s="715" t="str">
        <f t="shared" si="135"/>
        <v/>
      </c>
      <c r="D2168" s="458">
        <f>IF(ISNUMBER(Summary!$D$17), DATE(Summary!$D$17, 1, 1) + INT((ROW(B2130)-1)/24), DATE(2024, 1, 1) + INT((ROW(B2130)-1)/24))</f>
        <v>45380</v>
      </c>
      <c r="E2168" s="459">
        <v>0.70833333333333337</v>
      </c>
      <c r="F2168" s="780"/>
      <c r="G2168" s="780"/>
      <c r="H2168" s="460">
        <f t="shared" si="133"/>
        <v>0</v>
      </c>
      <c r="I2168" s="460">
        <f t="shared" si="134"/>
        <v>0</v>
      </c>
      <c r="J2168" s="460">
        <f t="shared" si="132"/>
        <v>0</v>
      </c>
      <c r="K2168" s="9"/>
      <c r="P2168" s="2"/>
      <c r="Q2168" s="27"/>
      <c r="R2168" s="2"/>
      <c r="S2168" s="2"/>
      <c r="T2168" s="2"/>
      <c r="U2168" s="2"/>
      <c r="V2168" s="2"/>
      <c r="W2168" s="2"/>
    </row>
    <row r="2169" spans="2:23" ht="15" customHeight="1" x14ac:dyDescent="0.35">
      <c r="B2169" s="349"/>
      <c r="C2169" s="715" t="str">
        <f t="shared" si="135"/>
        <v/>
      </c>
      <c r="D2169" s="458">
        <f>IF(ISNUMBER(Summary!$D$17), DATE(Summary!$D$17, 1, 1) + INT((ROW(B2131)-1)/24), DATE(2024, 1, 1) + INT((ROW(B2131)-1)/24))</f>
        <v>45380</v>
      </c>
      <c r="E2169" s="459">
        <v>0.75000000000000011</v>
      </c>
      <c r="F2169" s="780"/>
      <c r="G2169" s="780"/>
      <c r="H2169" s="460">
        <f t="shared" si="133"/>
        <v>0</v>
      </c>
      <c r="I2169" s="460">
        <f t="shared" si="134"/>
        <v>0</v>
      </c>
      <c r="J2169" s="460">
        <f t="shared" si="132"/>
        <v>0</v>
      </c>
      <c r="K2169" s="9"/>
      <c r="P2169" s="2"/>
      <c r="Q2169" s="27"/>
      <c r="R2169" s="2"/>
      <c r="S2169" s="2"/>
      <c r="T2169" s="2"/>
      <c r="U2169" s="2"/>
      <c r="V2169" s="2"/>
      <c r="W2169" s="2"/>
    </row>
    <row r="2170" spans="2:23" ht="15" customHeight="1" x14ac:dyDescent="0.35">
      <c r="B2170" s="349"/>
      <c r="C2170" s="715" t="str">
        <f t="shared" si="135"/>
        <v/>
      </c>
      <c r="D2170" s="458">
        <f>IF(ISNUMBER(Summary!$D$17), DATE(Summary!$D$17, 1, 1) + INT((ROW(B2132)-1)/24), DATE(2024, 1, 1) + INT((ROW(B2132)-1)/24))</f>
        <v>45380</v>
      </c>
      <c r="E2170" s="459">
        <v>0.79166666666666674</v>
      </c>
      <c r="F2170" s="780"/>
      <c r="G2170" s="780"/>
      <c r="H2170" s="460">
        <f t="shared" si="133"/>
        <v>0</v>
      </c>
      <c r="I2170" s="460">
        <f t="shared" si="134"/>
        <v>0</v>
      </c>
      <c r="J2170" s="460">
        <f t="shared" si="132"/>
        <v>0</v>
      </c>
      <c r="K2170" s="9"/>
      <c r="P2170" s="2"/>
      <c r="Q2170" s="27"/>
      <c r="R2170" s="2"/>
      <c r="S2170" s="2"/>
      <c r="T2170" s="2"/>
      <c r="U2170" s="2"/>
      <c r="V2170" s="2"/>
      <c r="W2170" s="2"/>
    </row>
    <row r="2171" spans="2:23" ht="15" customHeight="1" x14ac:dyDescent="0.35">
      <c r="B2171" s="349"/>
      <c r="C2171" s="715" t="str">
        <f t="shared" si="135"/>
        <v/>
      </c>
      <c r="D2171" s="458">
        <f>IF(ISNUMBER(Summary!$D$17), DATE(Summary!$D$17, 1, 1) + INT((ROW(B2133)-1)/24), DATE(2024, 1, 1) + INT((ROW(B2133)-1)/24))</f>
        <v>45380</v>
      </c>
      <c r="E2171" s="459">
        <v>0.83333333333333337</v>
      </c>
      <c r="F2171" s="780"/>
      <c r="G2171" s="780"/>
      <c r="H2171" s="460">
        <f t="shared" si="133"/>
        <v>0</v>
      </c>
      <c r="I2171" s="460">
        <f t="shared" si="134"/>
        <v>0</v>
      </c>
      <c r="J2171" s="460">
        <f t="shared" si="132"/>
        <v>0</v>
      </c>
      <c r="K2171" s="9"/>
      <c r="P2171" s="2"/>
      <c r="Q2171" s="27"/>
      <c r="R2171" s="2"/>
      <c r="S2171" s="2"/>
      <c r="T2171" s="2"/>
      <c r="U2171" s="2"/>
      <c r="V2171" s="2"/>
      <c r="W2171" s="2"/>
    </row>
    <row r="2172" spans="2:23" ht="15" customHeight="1" x14ac:dyDescent="0.35">
      <c r="B2172" s="349"/>
      <c r="C2172" s="715" t="str">
        <f t="shared" si="135"/>
        <v/>
      </c>
      <c r="D2172" s="458">
        <f>IF(ISNUMBER(Summary!$D$17), DATE(Summary!$D$17, 1, 1) + INT((ROW(B2134)-1)/24), DATE(2024, 1, 1) + INT((ROW(B2134)-1)/24))</f>
        <v>45380</v>
      </c>
      <c r="E2172" s="459">
        <v>0.87500000000000011</v>
      </c>
      <c r="F2172" s="780"/>
      <c r="G2172" s="780"/>
      <c r="H2172" s="460">
        <f t="shared" si="133"/>
        <v>0</v>
      </c>
      <c r="I2172" s="460">
        <f t="shared" si="134"/>
        <v>0</v>
      </c>
      <c r="J2172" s="460">
        <f t="shared" si="132"/>
        <v>0</v>
      </c>
      <c r="K2172" s="9"/>
      <c r="P2172" s="2"/>
      <c r="Q2172" s="27"/>
      <c r="R2172" s="2"/>
      <c r="S2172" s="2"/>
      <c r="T2172" s="2"/>
      <c r="U2172" s="2"/>
      <c r="V2172" s="2"/>
      <c r="W2172" s="2"/>
    </row>
    <row r="2173" spans="2:23" ht="15" customHeight="1" x14ac:dyDescent="0.35">
      <c r="B2173" s="349"/>
      <c r="C2173" s="715" t="str">
        <f t="shared" si="135"/>
        <v/>
      </c>
      <c r="D2173" s="458">
        <f>IF(ISNUMBER(Summary!$D$17), DATE(Summary!$D$17, 1, 1) + INT((ROW(B2135)-1)/24), DATE(2024, 1, 1) + INT((ROW(B2135)-1)/24))</f>
        <v>45380</v>
      </c>
      <c r="E2173" s="459">
        <v>0.91666666666666674</v>
      </c>
      <c r="F2173" s="780"/>
      <c r="G2173" s="780"/>
      <c r="H2173" s="460">
        <f t="shared" si="133"/>
        <v>0</v>
      </c>
      <c r="I2173" s="460">
        <f t="shared" si="134"/>
        <v>0</v>
      </c>
      <c r="J2173" s="460">
        <f t="shared" si="132"/>
        <v>0</v>
      </c>
      <c r="K2173" s="9"/>
      <c r="P2173" s="2"/>
      <c r="Q2173" s="27"/>
      <c r="R2173" s="2"/>
      <c r="S2173" s="2"/>
      <c r="T2173" s="2"/>
      <c r="U2173" s="2"/>
      <c r="V2173" s="2"/>
      <c r="W2173" s="2"/>
    </row>
    <row r="2174" spans="2:23" ht="15" customHeight="1" x14ac:dyDescent="0.35">
      <c r="B2174" s="349"/>
      <c r="C2174" s="715" t="str">
        <f t="shared" si="135"/>
        <v/>
      </c>
      <c r="D2174" s="458">
        <f>IF(ISNUMBER(Summary!$D$17), DATE(Summary!$D$17, 1, 1) + INT((ROW(B2136)-1)/24), DATE(2024, 1, 1) + INT((ROW(B2136)-1)/24))</f>
        <v>45380</v>
      </c>
      <c r="E2174" s="459">
        <v>0.95833333333333337</v>
      </c>
      <c r="F2174" s="780"/>
      <c r="G2174" s="780"/>
      <c r="H2174" s="460">
        <f t="shared" si="133"/>
        <v>0</v>
      </c>
      <c r="I2174" s="460">
        <f t="shared" si="134"/>
        <v>0</v>
      </c>
      <c r="J2174" s="460">
        <f t="shared" si="132"/>
        <v>0</v>
      </c>
      <c r="K2174" s="9"/>
      <c r="P2174" s="2"/>
      <c r="Q2174" s="27"/>
      <c r="R2174" s="2"/>
      <c r="S2174" s="2"/>
      <c r="T2174" s="2"/>
      <c r="U2174" s="2"/>
      <c r="V2174" s="2"/>
      <c r="W2174" s="2"/>
    </row>
    <row r="2175" spans="2:23" ht="15" customHeight="1" x14ac:dyDescent="0.35">
      <c r="B2175" s="457"/>
      <c r="C2175" s="715">
        <f t="shared" si="135"/>
        <v>45381</v>
      </c>
      <c r="D2175" s="458">
        <f>IF(ISNUMBER(Summary!$D$17), DATE(Summary!$D$17, 1, 1) + INT((ROW(B2137)-1)/24), DATE(2024, 1, 1) + INT((ROW(B2137)-1)/24))</f>
        <v>45381</v>
      </c>
      <c r="E2175" s="459">
        <v>3.1225022567582528E-17</v>
      </c>
      <c r="F2175" s="780"/>
      <c r="G2175" s="780"/>
      <c r="H2175" s="460">
        <f t="shared" si="133"/>
        <v>0</v>
      </c>
      <c r="I2175" s="460">
        <f t="shared" si="134"/>
        <v>0</v>
      </c>
      <c r="J2175" s="460">
        <f t="shared" si="132"/>
        <v>0</v>
      </c>
      <c r="K2175" s="9"/>
      <c r="P2175" s="2"/>
      <c r="Q2175" s="27"/>
      <c r="R2175" s="2"/>
      <c r="S2175" s="2"/>
      <c r="T2175" s="2"/>
      <c r="U2175" s="2"/>
      <c r="V2175" s="2"/>
      <c r="W2175" s="2"/>
    </row>
    <row r="2176" spans="2:23" ht="15" customHeight="1" x14ac:dyDescent="0.35">
      <c r="B2176" s="349"/>
      <c r="C2176" s="715" t="str">
        <f t="shared" si="135"/>
        <v/>
      </c>
      <c r="D2176" s="458">
        <f>IF(ISNUMBER(Summary!$D$17), DATE(Summary!$D$17, 1, 1) + INT((ROW(B2138)-1)/24), DATE(2024, 1, 1) + INT((ROW(B2138)-1)/24))</f>
        <v>45381</v>
      </c>
      <c r="E2176" s="459">
        <v>4.1666666666666699E-2</v>
      </c>
      <c r="F2176" s="780"/>
      <c r="G2176" s="780"/>
      <c r="H2176" s="460">
        <f t="shared" si="133"/>
        <v>0</v>
      </c>
      <c r="I2176" s="460">
        <f t="shared" si="134"/>
        <v>0</v>
      </c>
      <c r="J2176" s="460">
        <f t="shared" ref="J2176:J2239" si="136">G2176-H2176</f>
        <v>0</v>
      </c>
      <c r="K2176" s="9"/>
      <c r="P2176" s="2"/>
      <c r="Q2176" s="27"/>
      <c r="R2176" s="2"/>
      <c r="S2176" s="2"/>
      <c r="T2176" s="2"/>
      <c r="U2176" s="2"/>
      <c r="V2176" s="2"/>
      <c r="W2176" s="2"/>
    </row>
    <row r="2177" spans="2:23" ht="15" customHeight="1" x14ac:dyDescent="0.35">
      <c r="B2177" s="349"/>
      <c r="C2177" s="715" t="str">
        <f t="shared" si="135"/>
        <v/>
      </c>
      <c r="D2177" s="458">
        <f>IF(ISNUMBER(Summary!$D$17), DATE(Summary!$D$17, 1, 1) + INT((ROW(B2139)-1)/24), DATE(2024, 1, 1) + INT((ROW(B2139)-1)/24))</f>
        <v>45381</v>
      </c>
      <c r="E2177" s="459">
        <v>8.333333333333337E-2</v>
      </c>
      <c r="F2177" s="780"/>
      <c r="G2177" s="780"/>
      <c r="H2177" s="460">
        <f t="shared" si="133"/>
        <v>0</v>
      </c>
      <c r="I2177" s="460">
        <f t="shared" si="134"/>
        <v>0</v>
      </c>
      <c r="J2177" s="460">
        <f t="shared" si="136"/>
        <v>0</v>
      </c>
      <c r="K2177" s="9"/>
      <c r="P2177" s="2"/>
      <c r="Q2177" s="27"/>
      <c r="R2177" s="2"/>
      <c r="S2177" s="2"/>
      <c r="T2177" s="2"/>
      <c r="U2177" s="2"/>
      <c r="V2177" s="2"/>
      <c r="W2177" s="2"/>
    </row>
    <row r="2178" spans="2:23" ht="15" customHeight="1" x14ac:dyDescent="0.35">
      <c r="B2178" s="349"/>
      <c r="C2178" s="715" t="str">
        <f t="shared" si="135"/>
        <v/>
      </c>
      <c r="D2178" s="458">
        <f>IF(ISNUMBER(Summary!$D$17), DATE(Summary!$D$17, 1, 1) + INT((ROW(B2140)-1)/24), DATE(2024, 1, 1) + INT((ROW(B2140)-1)/24))</f>
        <v>45381</v>
      </c>
      <c r="E2178" s="459">
        <v>0.12500000000000006</v>
      </c>
      <c r="F2178" s="780"/>
      <c r="G2178" s="780"/>
      <c r="H2178" s="460">
        <f t="shared" si="133"/>
        <v>0</v>
      </c>
      <c r="I2178" s="460">
        <f t="shared" si="134"/>
        <v>0</v>
      </c>
      <c r="J2178" s="460">
        <f t="shared" si="136"/>
        <v>0</v>
      </c>
      <c r="K2178" s="9"/>
      <c r="P2178" s="2"/>
      <c r="Q2178" s="27"/>
      <c r="R2178" s="2"/>
      <c r="S2178" s="2"/>
      <c r="T2178" s="2"/>
      <c r="U2178" s="2"/>
      <c r="V2178" s="2"/>
      <c r="W2178" s="2"/>
    </row>
    <row r="2179" spans="2:23" ht="15" customHeight="1" x14ac:dyDescent="0.35">
      <c r="B2179" s="349"/>
      <c r="C2179" s="715" t="str">
        <f t="shared" si="135"/>
        <v/>
      </c>
      <c r="D2179" s="458">
        <f>IF(ISNUMBER(Summary!$D$17), DATE(Summary!$D$17, 1, 1) + INT((ROW(B2141)-1)/24), DATE(2024, 1, 1) + INT((ROW(B2141)-1)/24))</f>
        <v>45381</v>
      </c>
      <c r="E2179" s="459">
        <v>0.16666666666666669</v>
      </c>
      <c r="F2179" s="780"/>
      <c r="G2179" s="780"/>
      <c r="H2179" s="460">
        <f t="shared" si="133"/>
        <v>0</v>
      </c>
      <c r="I2179" s="460">
        <f t="shared" si="134"/>
        <v>0</v>
      </c>
      <c r="J2179" s="460">
        <f t="shared" si="136"/>
        <v>0</v>
      </c>
      <c r="K2179" s="9"/>
      <c r="P2179" s="2"/>
      <c r="Q2179" s="27"/>
      <c r="R2179" s="2"/>
      <c r="S2179" s="2"/>
      <c r="T2179" s="2"/>
      <c r="U2179" s="2"/>
      <c r="V2179" s="2"/>
      <c r="W2179" s="2"/>
    </row>
    <row r="2180" spans="2:23" ht="15" customHeight="1" x14ac:dyDescent="0.35">
      <c r="B2180" s="349"/>
      <c r="C2180" s="715" t="str">
        <f t="shared" si="135"/>
        <v/>
      </c>
      <c r="D2180" s="458">
        <f>IF(ISNUMBER(Summary!$D$17), DATE(Summary!$D$17, 1, 1) + INT((ROW(B2142)-1)/24), DATE(2024, 1, 1) + INT((ROW(B2142)-1)/24))</f>
        <v>45381</v>
      </c>
      <c r="E2180" s="459">
        <v>0.20833333333333337</v>
      </c>
      <c r="F2180" s="780"/>
      <c r="G2180" s="780"/>
      <c r="H2180" s="460">
        <f t="shared" si="133"/>
        <v>0</v>
      </c>
      <c r="I2180" s="460">
        <f t="shared" si="134"/>
        <v>0</v>
      </c>
      <c r="J2180" s="460">
        <f t="shared" si="136"/>
        <v>0</v>
      </c>
      <c r="K2180" s="9"/>
      <c r="P2180" s="2"/>
      <c r="Q2180" s="27"/>
      <c r="R2180" s="2"/>
      <c r="S2180" s="2"/>
      <c r="T2180" s="2"/>
      <c r="U2180" s="2"/>
      <c r="V2180" s="2"/>
      <c r="W2180" s="2"/>
    </row>
    <row r="2181" spans="2:23" ht="15" customHeight="1" x14ac:dyDescent="0.35">
      <c r="B2181" s="349"/>
      <c r="C2181" s="715" t="str">
        <f t="shared" si="135"/>
        <v/>
      </c>
      <c r="D2181" s="458">
        <f>IF(ISNUMBER(Summary!$D$17), DATE(Summary!$D$17, 1, 1) + INT((ROW(B2143)-1)/24), DATE(2024, 1, 1) + INT((ROW(B2143)-1)/24))</f>
        <v>45381</v>
      </c>
      <c r="E2181" s="459">
        <v>0.25</v>
      </c>
      <c r="F2181" s="780"/>
      <c r="G2181" s="780"/>
      <c r="H2181" s="460">
        <f t="shared" si="133"/>
        <v>0</v>
      </c>
      <c r="I2181" s="460">
        <f t="shared" si="134"/>
        <v>0</v>
      </c>
      <c r="J2181" s="460">
        <f t="shared" si="136"/>
        <v>0</v>
      </c>
      <c r="K2181" s="9"/>
      <c r="P2181" s="2"/>
      <c r="Q2181" s="27"/>
      <c r="R2181" s="2"/>
      <c r="S2181" s="2"/>
      <c r="T2181" s="2"/>
      <c r="U2181" s="2"/>
      <c r="V2181" s="2"/>
      <c r="W2181" s="2"/>
    </row>
    <row r="2182" spans="2:23" ht="15" customHeight="1" x14ac:dyDescent="0.35">
      <c r="B2182" s="349"/>
      <c r="C2182" s="715" t="str">
        <f t="shared" si="135"/>
        <v/>
      </c>
      <c r="D2182" s="458">
        <f>IF(ISNUMBER(Summary!$D$17), DATE(Summary!$D$17, 1, 1) + INT((ROW(B2144)-1)/24), DATE(2024, 1, 1) + INT((ROW(B2144)-1)/24))</f>
        <v>45381</v>
      </c>
      <c r="E2182" s="459">
        <v>0.29166666666666669</v>
      </c>
      <c r="F2182" s="780"/>
      <c r="G2182" s="780"/>
      <c r="H2182" s="460">
        <f t="shared" si="133"/>
        <v>0</v>
      </c>
      <c r="I2182" s="460">
        <f t="shared" si="134"/>
        <v>0</v>
      </c>
      <c r="J2182" s="460">
        <f t="shared" si="136"/>
        <v>0</v>
      </c>
      <c r="K2182" s="9"/>
      <c r="P2182" s="2"/>
      <c r="Q2182" s="27"/>
      <c r="R2182" s="2"/>
      <c r="S2182" s="2"/>
      <c r="T2182" s="2"/>
      <c r="U2182" s="2"/>
      <c r="V2182" s="2"/>
      <c r="W2182" s="2"/>
    </row>
    <row r="2183" spans="2:23" ht="15" customHeight="1" x14ac:dyDescent="0.35">
      <c r="B2183" s="349"/>
      <c r="C2183" s="715" t="str">
        <f t="shared" si="135"/>
        <v/>
      </c>
      <c r="D2183" s="458">
        <f>IF(ISNUMBER(Summary!$D$17), DATE(Summary!$D$17, 1, 1) + INT((ROW(B2145)-1)/24), DATE(2024, 1, 1) + INT((ROW(B2145)-1)/24))</f>
        <v>45381</v>
      </c>
      <c r="E2183" s="459">
        <v>0.33333333333333337</v>
      </c>
      <c r="F2183" s="780"/>
      <c r="G2183" s="780"/>
      <c r="H2183" s="460">
        <f t="shared" si="133"/>
        <v>0</v>
      </c>
      <c r="I2183" s="460">
        <f t="shared" si="134"/>
        <v>0</v>
      </c>
      <c r="J2183" s="460">
        <f t="shared" si="136"/>
        <v>0</v>
      </c>
      <c r="K2183" s="9"/>
      <c r="P2183" s="2"/>
      <c r="Q2183" s="27"/>
      <c r="R2183" s="2"/>
      <c r="S2183" s="2"/>
      <c r="T2183" s="2"/>
      <c r="U2183" s="2"/>
      <c r="V2183" s="2"/>
      <c r="W2183" s="2"/>
    </row>
    <row r="2184" spans="2:23" ht="15" customHeight="1" x14ac:dyDescent="0.35">
      <c r="B2184" s="349"/>
      <c r="C2184" s="715" t="str">
        <f t="shared" si="135"/>
        <v/>
      </c>
      <c r="D2184" s="458">
        <f>IF(ISNUMBER(Summary!$D$17), DATE(Summary!$D$17, 1, 1) + INT((ROW(B2146)-1)/24), DATE(2024, 1, 1) + INT((ROW(B2146)-1)/24))</f>
        <v>45381</v>
      </c>
      <c r="E2184" s="459">
        <v>0.375</v>
      </c>
      <c r="F2184" s="780"/>
      <c r="G2184" s="780"/>
      <c r="H2184" s="460">
        <f t="shared" si="133"/>
        <v>0</v>
      </c>
      <c r="I2184" s="460">
        <f t="shared" si="134"/>
        <v>0</v>
      </c>
      <c r="J2184" s="460">
        <f t="shared" si="136"/>
        <v>0</v>
      </c>
      <c r="K2184" s="9"/>
      <c r="P2184" s="2"/>
      <c r="Q2184" s="27"/>
      <c r="R2184" s="2"/>
      <c r="S2184" s="2"/>
      <c r="T2184" s="2"/>
      <c r="U2184" s="2"/>
      <c r="V2184" s="2"/>
      <c r="W2184" s="2"/>
    </row>
    <row r="2185" spans="2:23" ht="15" customHeight="1" x14ac:dyDescent="0.35">
      <c r="B2185" s="349"/>
      <c r="C2185" s="715" t="str">
        <f t="shared" si="135"/>
        <v/>
      </c>
      <c r="D2185" s="458">
        <f>IF(ISNUMBER(Summary!$D$17), DATE(Summary!$D$17, 1, 1) + INT((ROW(B2147)-1)/24), DATE(2024, 1, 1) + INT((ROW(B2147)-1)/24))</f>
        <v>45381</v>
      </c>
      <c r="E2185" s="459">
        <v>0.41666666666666669</v>
      </c>
      <c r="F2185" s="780"/>
      <c r="G2185" s="780"/>
      <c r="H2185" s="460">
        <f t="shared" si="133"/>
        <v>0</v>
      </c>
      <c r="I2185" s="460">
        <f t="shared" si="134"/>
        <v>0</v>
      </c>
      <c r="J2185" s="460">
        <f t="shared" si="136"/>
        <v>0</v>
      </c>
      <c r="K2185" s="9"/>
      <c r="P2185" s="2"/>
      <c r="Q2185" s="27"/>
      <c r="R2185" s="2"/>
      <c r="S2185" s="2"/>
      <c r="T2185" s="2"/>
      <c r="U2185" s="2"/>
      <c r="V2185" s="2"/>
      <c r="W2185" s="2"/>
    </row>
    <row r="2186" spans="2:23" ht="15" customHeight="1" x14ac:dyDescent="0.35">
      <c r="B2186" s="349"/>
      <c r="C2186" s="715" t="str">
        <f t="shared" si="135"/>
        <v/>
      </c>
      <c r="D2186" s="458">
        <f>IF(ISNUMBER(Summary!$D$17), DATE(Summary!$D$17, 1, 1) + INT((ROW(B2148)-1)/24), DATE(2024, 1, 1) + INT((ROW(B2148)-1)/24))</f>
        <v>45381</v>
      </c>
      <c r="E2186" s="459">
        <v>0.45833333333333337</v>
      </c>
      <c r="F2186" s="780"/>
      <c r="G2186" s="780"/>
      <c r="H2186" s="460">
        <f t="shared" si="133"/>
        <v>0</v>
      </c>
      <c r="I2186" s="460">
        <f t="shared" si="134"/>
        <v>0</v>
      </c>
      <c r="J2186" s="460">
        <f t="shared" si="136"/>
        <v>0</v>
      </c>
      <c r="K2186" s="9"/>
      <c r="P2186" s="2"/>
      <c r="Q2186" s="27"/>
      <c r="R2186" s="2"/>
      <c r="S2186" s="2"/>
      <c r="T2186" s="2"/>
      <c r="U2186" s="2"/>
      <c r="V2186" s="2"/>
      <c r="W2186" s="2"/>
    </row>
    <row r="2187" spans="2:23" ht="15" customHeight="1" x14ac:dyDescent="0.35">
      <c r="B2187" s="349"/>
      <c r="C2187" s="715" t="str">
        <f t="shared" si="135"/>
        <v/>
      </c>
      <c r="D2187" s="458">
        <f>IF(ISNUMBER(Summary!$D$17), DATE(Summary!$D$17, 1, 1) + INT((ROW(B2149)-1)/24), DATE(2024, 1, 1) + INT((ROW(B2149)-1)/24))</f>
        <v>45381</v>
      </c>
      <c r="E2187" s="459">
        <v>0.50000000000000011</v>
      </c>
      <c r="F2187" s="780"/>
      <c r="G2187" s="780"/>
      <c r="H2187" s="460">
        <f t="shared" si="133"/>
        <v>0</v>
      </c>
      <c r="I2187" s="460">
        <f t="shared" si="134"/>
        <v>0</v>
      </c>
      <c r="J2187" s="460">
        <f t="shared" si="136"/>
        <v>0</v>
      </c>
      <c r="K2187" s="9"/>
      <c r="P2187" s="2"/>
      <c r="Q2187" s="27"/>
      <c r="R2187" s="2"/>
      <c r="S2187" s="2"/>
      <c r="T2187" s="2"/>
      <c r="U2187" s="2"/>
      <c r="V2187" s="2"/>
      <c r="W2187" s="2"/>
    </row>
    <row r="2188" spans="2:23" ht="15" customHeight="1" x14ac:dyDescent="0.35">
      <c r="B2188" s="349"/>
      <c r="C2188" s="715" t="str">
        <f t="shared" si="135"/>
        <v/>
      </c>
      <c r="D2188" s="458">
        <f>IF(ISNUMBER(Summary!$D$17), DATE(Summary!$D$17, 1, 1) + INT((ROW(B2150)-1)/24), DATE(2024, 1, 1) + INT((ROW(B2150)-1)/24))</f>
        <v>45381</v>
      </c>
      <c r="E2188" s="459">
        <v>0.54166666666666674</v>
      </c>
      <c r="F2188" s="780"/>
      <c r="G2188" s="780"/>
      <c r="H2188" s="460">
        <f t="shared" si="133"/>
        <v>0</v>
      </c>
      <c r="I2188" s="460">
        <f t="shared" si="134"/>
        <v>0</v>
      </c>
      <c r="J2188" s="460">
        <f t="shared" si="136"/>
        <v>0</v>
      </c>
      <c r="K2188" s="9"/>
      <c r="P2188" s="2"/>
      <c r="Q2188" s="27"/>
      <c r="R2188" s="2"/>
      <c r="S2188" s="2"/>
      <c r="T2188" s="2"/>
      <c r="U2188" s="2"/>
      <c r="V2188" s="2"/>
      <c r="W2188" s="2"/>
    </row>
    <row r="2189" spans="2:23" ht="15" customHeight="1" x14ac:dyDescent="0.35">
      <c r="B2189" s="349"/>
      <c r="C2189" s="715" t="str">
        <f t="shared" si="135"/>
        <v/>
      </c>
      <c r="D2189" s="458">
        <f>IF(ISNUMBER(Summary!$D$17), DATE(Summary!$D$17, 1, 1) + INT((ROW(B2151)-1)/24), DATE(2024, 1, 1) + INT((ROW(B2151)-1)/24))</f>
        <v>45381</v>
      </c>
      <c r="E2189" s="459">
        <v>0.58333333333333337</v>
      </c>
      <c r="F2189" s="780"/>
      <c r="G2189" s="780"/>
      <c r="H2189" s="460">
        <f t="shared" si="133"/>
        <v>0</v>
      </c>
      <c r="I2189" s="460">
        <f t="shared" si="134"/>
        <v>0</v>
      </c>
      <c r="J2189" s="460">
        <f t="shared" si="136"/>
        <v>0</v>
      </c>
      <c r="K2189" s="9"/>
      <c r="P2189" s="2"/>
      <c r="Q2189" s="27"/>
      <c r="R2189" s="2"/>
      <c r="S2189" s="2"/>
      <c r="T2189" s="2"/>
      <c r="U2189" s="2"/>
      <c r="V2189" s="2"/>
      <c r="W2189" s="2"/>
    </row>
    <row r="2190" spans="2:23" ht="15" customHeight="1" x14ac:dyDescent="0.35">
      <c r="B2190" s="349"/>
      <c r="C2190" s="715" t="str">
        <f t="shared" si="135"/>
        <v/>
      </c>
      <c r="D2190" s="458">
        <f>IF(ISNUMBER(Summary!$D$17), DATE(Summary!$D$17, 1, 1) + INT((ROW(B2152)-1)/24), DATE(2024, 1, 1) + INT((ROW(B2152)-1)/24))</f>
        <v>45381</v>
      </c>
      <c r="E2190" s="459">
        <v>0.62500000000000011</v>
      </c>
      <c r="F2190" s="780"/>
      <c r="G2190" s="780"/>
      <c r="H2190" s="460">
        <f t="shared" si="133"/>
        <v>0</v>
      </c>
      <c r="I2190" s="460">
        <f t="shared" si="134"/>
        <v>0</v>
      </c>
      <c r="J2190" s="460">
        <f t="shared" si="136"/>
        <v>0</v>
      </c>
      <c r="K2190" s="9"/>
      <c r="P2190" s="2"/>
      <c r="Q2190" s="27"/>
      <c r="R2190" s="2"/>
      <c r="S2190" s="2"/>
      <c r="T2190" s="2"/>
      <c r="U2190" s="2"/>
      <c r="V2190" s="2"/>
      <c r="W2190" s="2"/>
    </row>
    <row r="2191" spans="2:23" ht="15" customHeight="1" x14ac:dyDescent="0.35">
      <c r="B2191" s="349"/>
      <c r="C2191" s="715" t="str">
        <f t="shared" si="135"/>
        <v/>
      </c>
      <c r="D2191" s="458">
        <f>IF(ISNUMBER(Summary!$D$17), DATE(Summary!$D$17, 1, 1) + INT((ROW(B2153)-1)/24), DATE(2024, 1, 1) + INT((ROW(B2153)-1)/24))</f>
        <v>45381</v>
      </c>
      <c r="E2191" s="459">
        <v>0.66666666666666674</v>
      </c>
      <c r="F2191" s="780"/>
      <c r="G2191" s="780"/>
      <c r="H2191" s="460">
        <f t="shared" si="133"/>
        <v>0</v>
      </c>
      <c r="I2191" s="460">
        <f t="shared" si="134"/>
        <v>0</v>
      </c>
      <c r="J2191" s="460">
        <f t="shared" si="136"/>
        <v>0</v>
      </c>
      <c r="K2191" s="9"/>
      <c r="P2191" s="2"/>
      <c r="Q2191" s="27"/>
      <c r="R2191" s="2"/>
      <c r="S2191" s="2"/>
      <c r="T2191" s="2"/>
      <c r="U2191" s="2"/>
      <c r="V2191" s="2"/>
      <c r="W2191" s="2"/>
    </row>
    <row r="2192" spans="2:23" ht="15" customHeight="1" x14ac:dyDescent="0.35">
      <c r="B2192" s="349"/>
      <c r="C2192" s="715" t="str">
        <f t="shared" si="135"/>
        <v/>
      </c>
      <c r="D2192" s="458">
        <f>IF(ISNUMBER(Summary!$D$17), DATE(Summary!$D$17, 1, 1) + INT((ROW(B2154)-1)/24), DATE(2024, 1, 1) + INT((ROW(B2154)-1)/24))</f>
        <v>45381</v>
      </c>
      <c r="E2192" s="459">
        <v>0.70833333333333337</v>
      </c>
      <c r="F2192" s="780"/>
      <c r="G2192" s="780"/>
      <c r="H2192" s="460">
        <f t="shared" si="133"/>
        <v>0</v>
      </c>
      <c r="I2192" s="460">
        <f t="shared" si="134"/>
        <v>0</v>
      </c>
      <c r="J2192" s="460">
        <f t="shared" si="136"/>
        <v>0</v>
      </c>
      <c r="K2192" s="9"/>
      <c r="P2192" s="2"/>
      <c r="Q2192" s="27"/>
      <c r="R2192" s="2"/>
      <c r="S2192" s="2"/>
      <c r="T2192" s="2"/>
      <c r="U2192" s="2"/>
      <c r="V2192" s="2"/>
      <c r="W2192" s="2"/>
    </row>
    <row r="2193" spans="2:23" ht="15" customHeight="1" x14ac:dyDescent="0.35">
      <c r="B2193" s="349"/>
      <c r="C2193" s="715" t="str">
        <f t="shared" si="135"/>
        <v/>
      </c>
      <c r="D2193" s="458">
        <f>IF(ISNUMBER(Summary!$D$17), DATE(Summary!$D$17, 1, 1) + INT((ROW(B2155)-1)/24), DATE(2024, 1, 1) + INT((ROW(B2155)-1)/24))</f>
        <v>45381</v>
      </c>
      <c r="E2193" s="459">
        <v>0.75000000000000011</v>
      </c>
      <c r="F2193" s="780"/>
      <c r="G2193" s="780"/>
      <c r="H2193" s="460">
        <f t="shared" si="133"/>
        <v>0</v>
      </c>
      <c r="I2193" s="460">
        <f t="shared" si="134"/>
        <v>0</v>
      </c>
      <c r="J2193" s="460">
        <f t="shared" si="136"/>
        <v>0</v>
      </c>
      <c r="K2193" s="9"/>
      <c r="P2193" s="2"/>
      <c r="Q2193" s="27"/>
      <c r="R2193" s="2"/>
      <c r="S2193" s="2"/>
      <c r="T2193" s="2"/>
      <c r="U2193" s="2"/>
      <c r="V2193" s="2"/>
      <c r="W2193" s="2"/>
    </row>
    <row r="2194" spans="2:23" ht="15" customHeight="1" x14ac:dyDescent="0.35">
      <c r="B2194" s="349"/>
      <c r="C2194" s="715" t="str">
        <f t="shared" si="135"/>
        <v/>
      </c>
      <c r="D2194" s="458">
        <f>IF(ISNUMBER(Summary!$D$17), DATE(Summary!$D$17, 1, 1) + INT((ROW(B2156)-1)/24), DATE(2024, 1, 1) + INT((ROW(B2156)-1)/24))</f>
        <v>45381</v>
      </c>
      <c r="E2194" s="459">
        <v>0.79166666666666674</v>
      </c>
      <c r="F2194" s="780"/>
      <c r="G2194" s="780"/>
      <c r="H2194" s="460">
        <f t="shared" si="133"/>
        <v>0</v>
      </c>
      <c r="I2194" s="460">
        <f t="shared" si="134"/>
        <v>0</v>
      </c>
      <c r="J2194" s="460">
        <f t="shared" si="136"/>
        <v>0</v>
      </c>
      <c r="K2194" s="9"/>
      <c r="P2194" s="2"/>
      <c r="Q2194" s="27"/>
      <c r="R2194" s="2"/>
      <c r="S2194" s="2"/>
      <c r="T2194" s="2"/>
      <c r="U2194" s="2"/>
      <c r="V2194" s="2"/>
      <c r="W2194" s="2"/>
    </row>
    <row r="2195" spans="2:23" ht="15" customHeight="1" x14ac:dyDescent="0.35">
      <c r="B2195" s="349"/>
      <c r="C2195" s="715" t="str">
        <f t="shared" si="135"/>
        <v/>
      </c>
      <c r="D2195" s="458">
        <f>IF(ISNUMBER(Summary!$D$17), DATE(Summary!$D$17, 1, 1) + INT((ROW(B2157)-1)/24), DATE(2024, 1, 1) + INT((ROW(B2157)-1)/24))</f>
        <v>45381</v>
      </c>
      <c r="E2195" s="459">
        <v>0.83333333333333337</v>
      </c>
      <c r="F2195" s="780"/>
      <c r="G2195" s="780"/>
      <c r="H2195" s="460">
        <f t="shared" si="133"/>
        <v>0</v>
      </c>
      <c r="I2195" s="460">
        <f t="shared" si="134"/>
        <v>0</v>
      </c>
      <c r="J2195" s="460">
        <f t="shared" si="136"/>
        <v>0</v>
      </c>
      <c r="K2195" s="9"/>
      <c r="P2195" s="2"/>
      <c r="Q2195" s="27"/>
      <c r="R2195" s="2"/>
      <c r="S2195" s="2"/>
      <c r="T2195" s="2"/>
      <c r="U2195" s="2"/>
      <c r="V2195" s="2"/>
      <c r="W2195" s="2"/>
    </row>
    <row r="2196" spans="2:23" ht="15" customHeight="1" x14ac:dyDescent="0.35">
      <c r="B2196" s="349"/>
      <c r="C2196" s="715" t="str">
        <f t="shared" si="135"/>
        <v/>
      </c>
      <c r="D2196" s="458">
        <f>IF(ISNUMBER(Summary!$D$17), DATE(Summary!$D$17, 1, 1) + INT((ROW(B2158)-1)/24), DATE(2024, 1, 1) + INT((ROW(B2158)-1)/24))</f>
        <v>45381</v>
      </c>
      <c r="E2196" s="459">
        <v>0.87500000000000011</v>
      </c>
      <c r="F2196" s="780"/>
      <c r="G2196" s="780"/>
      <c r="H2196" s="460">
        <f t="shared" si="133"/>
        <v>0</v>
      </c>
      <c r="I2196" s="460">
        <f t="shared" si="134"/>
        <v>0</v>
      </c>
      <c r="J2196" s="460">
        <f t="shared" si="136"/>
        <v>0</v>
      </c>
      <c r="K2196" s="9"/>
      <c r="P2196" s="2"/>
      <c r="Q2196" s="27"/>
      <c r="R2196" s="2"/>
      <c r="S2196" s="2"/>
      <c r="T2196" s="2"/>
      <c r="U2196" s="2"/>
      <c r="V2196" s="2"/>
      <c r="W2196" s="2"/>
    </row>
    <row r="2197" spans="2:23" ht="15" customHeight="1" x14ac:dyDescent="0.35">
      <c r="B2197" s="349"/>
      <c r="C2197" s="715" t="str">
        <f t="shared" si="135"/>
        <v/>
      </c>
      <c r="D2197" s="458">
        <f>IF(ISNUMBER(Summary!$D$17), DATE(Summary!$D$17, 1, 1) + INT((ROW(B2159)-1)/24), DATE(2024, 1, 1) + INT((ROW(B2159)-1)/24))</f>
        <v>45381</v>
      </c>
      <c r="E2197" s="459">
        <v>0.91666666666666674</v>
      </c>
      <c r="F2197" s="780"/>
      <c r="G2197" s="780"/>
      <c r="H2197" s="460">
        <f t="shared" si="133"/>
        <v>0</v>
      </c>
      <c r="I2197" s="460">
        <f t="shared" si="134"/>
        <v>0</v>
      </c>
      <c r="J2197" s="460">
        <f t="shared" si="136"/>
        <v>0</v>
      </c>
      <c r="K2197" s="9"/>
      <c r="P2197" s="2"/>
      <c r="Q2197" s="27"/>
      <c r="R2197" s="2"/>
      <c r="S2197" s="2"/>
      <c r="T2197" s="2"/>
      <c r="U2197" s="2"/>
      <c r="V2197" s="2"/>
      <c r="W2197" s="2"/>
    </row>
    <row r="2198" spans="2:23" ht="15" customHeight="1" x14ac:dyDescent="0.35">
      <c r="B2198" s="349"/>
      <c r="C2198" s="715" t="str">
        <f t="shared" si="135"/>
        <v/>
      </c>
      <c r="D2198" s="458">
        <f>IF(ISNUMBER(Summary!$D$17), DATE(Summary!$D$17, 1, 1) + INT((ROW(B2160)-1)/24), DATE(2024, 1, 1) + INT((ROW(B2160)-1)/24))</f>
        <v>45381</v>
      </c>
      <c r="E2198" s="459">
        <v>0.95833333333333337</v>
      </c>
      <c r="F2198" s="780"/>
      <c r="G2198" s="780"/>
      <c r="H2198" s="460">
        <f t="shared" si="133"/>
        <v>0</v>
      </c>
      <c r="I2198" s="460">
        <f t="shared" si="134"/>
        <v>0</v>
      </c>
      <c r="J2198" s="460">
        <f t="shared" si="136"/>
        <v>0</v>
      </c>
      <c r="K2198" s="9"/>
      <c r="P2198" s="2"/>
      <c r="Q2198" s="27"/>
      <c r="R2198" s="2"/>
      <c r="S2198" s="2"/>
      <c r="T2198" s="2"/>
      <c r="U2198" s="2"/>
      <c r="V2198" s="2"/>
      <c r="W2198" s="2"/>
    </row>
    <row r="2199" spans="2:23" ht="15" customHeight="1" x14ac:dyDescent="0.35">
      <c r="B2199" s="457"/>
      <c r="C2199" s="715">
        <f t="shared" si="135"/>
        <v>45382</v>
      </c>
      <c r="D2199" s="458">
        <f>IF(ISNUMBER(Summary!$D$17), DATE(Summary!$D$17, 1, 1) + INT((ROW(B2161)-1)/24), DATE(2024, 1, 1) + INT((ROW(B2161)-1)/24))</f>
        <v>45382</v>
      </c>
      <c r="E2199" s="459">
        <v>3.1225022567582528E-17</v>
      </c>
      <c r="F2199" s="780"/>
      <c r="G2199" s="780"/>
      <c r="H2199" s="460">
        <f t="shared" si="133"/>
        <v>0</v>
      </c>
      <c r="I2199" s="460">
        <f t="shared" si="134"/>
        <v>0</v>
      </c>
      <c r="J2199" s="460">
        <f t="shared" si="136"/>
        <v>0</v>
      </c>
      <c r="K2199" s="9"/>
      <c r="P2199" s="2"/>
      <c r="Q2199" s="27"/>
      <c r="R2199" s="2"/>
      <c r="S2199" s="2"/>
      <c r="T2199" s="2"/>
      <c r="U2199" s="2"/>
      <c r="V2199" s="2"/>
      <c r="W2199" s="2"/>
    </row>
    <row r="2200" spans="2:23" ht="15" customHeight="1" x14ac:dyDescent="0.35">
      <c r="B2200" s="349"/>
      <c r="C2200" s="715" t="str">
        <f t="shared" si="135"/>
        <v/>
      </c>
      <c r="D2200" s="458">
        <f>IF(ISNUMBER(Summary!$D$17), DATE(Summary!$D$17, 1, 1) + INT((ROW(B2162)-1)/24), DATE(2024, 1, 1) + INT((ROW(B2162)-1)/24))</f>
        <v>45382</v>
      </c>
      <c r="E2200" s="459">
        <v>4.1666666666666699E-2</v>
      </c>
      <c r="F2200" s="780"/>
      <c r="G2200" s="780"/>
      <c r="H2200" s="460">
        <f t="shared" si="133"/>
        <v>0</v>
      </c>
      <c r="I2200" s="460">
        <f t="shared" si="134"/>
        <v>0</v>
      </c>
      <c r="J2200" s="460">
        <f t="shared" si="136"/>
        <v>0</v>
      </c>
      <c r="K2200" s="9"/>
      <c r="P2200" s="2"/>
      <c r="Q2200" s="27"/>
      <c r="R2200" s="2"/>
      <c r="S2200" s="2"/>
      <c r="T2200" s="2"/>
      <c r="U2200" s="2"/>
      <c r="V2200" s="2"/>
      <c r="W2200" s="2"/>
    </row>
    <row r="2201" spans="2:23" ht="15" customHeight="1" x14ac:dyDescent="0.35">
      <c r="B2201" s="349"/>
      <c r="C2201" s="715" t="str">
        <f t="shared" si="135"/>
        <v/>
      </c>
      <c r="D2201" s="458">
        <f>IF(ISNUMBER(Summary!$D$17), DATE(Summary!$D$17, 1, 1) + INT((ROW(B2163)-1)/24), DATE(2024, 1, 1) + INT((ROW(B2163)-1)/24))</f>
        <v>45382</v>
      </c>
      <c r="E2201" s="459">
        <v>8.333333333333337E-2</v>
      </c>
      <c r="F2201" s="780"/>
      <c r="G2201" s="780"/>
      <c r="H2201" s="460">
        <f t="shared" si="133"/>
        <v>0</v>
      </c>
      <c r="I2201" s="460">
        <f t="shared" si="134"/>
        <v>0</v>
      </c>
      <c r="J2201" s="460">
        <f t="shared" si="136"/>
        <v>0</v>
      </c>
      <c r="K2201" s="9"/>
      <c r="P2201" s="2"/>
      <c r="Q2201" s="27"/>
      <c r="R2201" s="2"/>
      <c r="S2201" s="2"/>
      <c r="T2201" s="2"/>
      <c r="U2201" s="2"/>
      <c r="V2201" s="2"/>
      <c r="W2201" s="2"/>
    </row>
    <row r="2202" spans="2:23" ht="15" customHeight="1" x14ac:dyDescent="0.35">
      <c r="B2202" s="349"/>
      <c r="C2202" s="715" t="str">
        <f t="shared" si="135"/>
        <v/>
      </c>
      <c r="D2202" s="458">
        <f>IF(ISNUMBER(Summary!$D$17), DATE(Summary!$D$17, 1, 1) + INT((ROW(B2164)-1)/24), DATE(2024, 1, 1) + INT((ROW(B2164)-1)/24))</f>
        <v>45382</v>
      </c>
      <c r="E2202" s="459">
        <v>0.12500000000000006</v>
      </c>
      <c r="F2202" s="780"/>
      <c r="G2202" s="780"/>
      <c r="H2202" s="460">
        <f t="shared" si="133"/>
        <v>0</v>
      </c>
      <c r="I2202" s="460">
        <f t="shared" si="134"/>
        <v>0</v>
      </c>
      <c r="J2202" s="460">
        <f t="shared" si="136"/>
        <v>0</v>
      </c>
      <c r="K2202" s="9"/>
      <c r="P2202" s="2"/>
      <c r="Q2202" s="27"/>
      <c r="R2202" s="2"/>
      <c r="S2202" s="2"/>
      <c r="T2202" s="2"/>
      <c r="U2202" s="2"/>
      <c r="V2202" s="2"/>
      <c r="W2202" s="2"/>
    </row>
    <row r="2203" spans="2:23" ht="15" customHeight="1" x14ac:dyDescent="0.35">
      <c r="B2203" s="349"/>
      <c r="C2203" s="715" t="str">
        <f t="shared" si="135"/>
        <v/>
      </c>
      <c r="D2203" s="458">
        <f>IF(ISNUMBER(Summary!$D$17), DATE(Summary!$D$17, 1, 1) + INT((ROW(B2165)-1)/24), DATE(2024, 1, 1) + INT((ROW(B2165)-1)/24))</f>
        <v>45382</v>
      </c>
      <c r="E2203" s="459">
        <v>0.16666666666666669</v>
      </c>
      <c r="F2203" s="780"/>
      <c r="G2203" s="780"/>
      <c r="H2203" s="460">
        <f t="shared" si="133"/>
        <v>0</v>
      </c>
      <c r="I2203" s="460">
        <f t="shared" si="134"/>
        <v>0</v>
      </c>
      <c r="J2203" s="460">
        <f t="shared" si="136"/>
        <v>0</v>
      </c>
      <c r="K2203" s="9"/>
      <c r="P2203" s="2"/>
      <c r="Q2203" s="27"/>
      <c r="R2203" s="2"/>
      <c r="S2203" s="2"/>
      <c r="T2203" s="2"/>
      <c r="U2203" s="2"/>
      <c r="V2203" s="2"/>
      <c r="W2203" s="2"/>
    </row>
    <row r="2204" spans="2:23" ht="15" customHeight="1" x14ac:dyDescent="0.35">
      <c r="B2204" s="349"/>
      <c r="C2204" s="715" t="str">
        <f t="shared" si="135"/>
        <v/>
      </c>
      <c r="D2204" s="458">
        <f>IF(ISNUMBER(Summary!$D$17), DATE(Summary!$D$17, 1, 1) + INT((ROW(B2166)-1)/24), DATE(2024, 1, 1) + INT((ROW(B2166)-1)/24))</f>
        <v>45382</v>
      </c>
      <c r="E2204" s="459">
        <v>0.20833333333333337</v>
      </c>
      <c r="F2204" s="780"/>
      <c r="G2204" s="780"/>
      <c r="H2204" s="460">
        <f t="shared" si="133"/>
        <v>0</v>
      </c>
      <c r="I2204" s="460">
        <f t="shared" si="134"/>
        <v>0</v>
      </c>
      <c r="J2204" s="460">
        <f t="shared" si="136"/>
        <v>0</v>
      </c>
      <c r="K2204" s="9"/>
      <c r="P2204" s="2"/>
      <c r="Q2204" s="27"/>
      <c r="R2204" s="2"/>
      <c r="S2204" s="2"/>
      <c r="T2204" s="2"/>
      <c r="U2204" s="2"/>
      <c r="V2204" s="2"/>
      <c r="W2204" s="2"/>
    </row>
    <row r="2205" spans="2:23" ht="15" customHeight="1" x14ac:dyDescent="0.35">
      <c r="B2205" s="349"/>
      <c r="C2205" s="715" t="str">
        <f t="shared" si="135"/>
        <v/>
      </c>
      <c r="D2205" s="458">
        <f>IF(ISNUMBER(Summary!$D$17), DATE(Summary!$D$17, 1, 1) + INT((ROW(B2167)-1)/24), DATE(2024, 1, 1) + INT((ROW(B2167)-1)/24))</f>
        <v>45382</v>
      </c>
      <c r="E2205" s="459">
        <v>0.25</v>
      </c>
      <c r="F2205" s="780"/>
      <c r="G2205" s="780"/>
      <c r="H2205" s="460">
        <f t="shared" si="133"/>
        <v>0</v>
      </c>
      <c r="I2205" s="460">
        <f t="shared" si="134"/>
        <v>0</v>
      </c>
      <c r="J2205" s="460">
        <f t="shared" si="136"/>
        <v>0</v>
      </c>
      <c r="K2205" s="9"/>
      <c r="P2205" s="2"/>
      <c r="Q2205" s="27"/>
      <c r="R2205" s="2"/>
      <c r="S2205" s="2"/>
      <c r="T2205" s="2"/>
      <c r="U2205" s="2"/>
      <c r="V2205" s="2"/>
      <c r="W2205" s="2"/>
    </row>
    <row r="2206" spans="2:23" ht="15" customHeight="1" x14ac:dyDescent="0.35">
      <c r="B2206" s="349"/>
      <c r="C2206" s="715" t="str">
        <f t="shared" si="135"/>
        <v/>
      </c>
      <c r="D2206" s="458">
        <f>IF(ISNUMBER(Summary!$D$17), DATE(Summary!$D$17, 1, 1) + INT((ROW(B2168)-1)/24), DATE(2024, 1, 1) + INT((ROW(B2168)-1)/24))</f>
        <v>45382</v>
      </c>
      <c r="E2206" s="459">
        <v>0.29166666666666669</v>
      </c>
      <c r="F2206" s="780"/>
      <c r="G2206" s="780"/>
      <c r="H2206" s="460">
        <f t="shared" si="133"/>
        <v>0</v>
      </c>
      <c r="I2206" s="460">
        <f t="shared" si="134"/>
        <v>0</v>
      </c>
      <c r="J2206" s="460">
        <f t="shared" si="136"/>
        <v>0</v>
      </c>
      <c r="K2206" s="9"/>
      <c r="P2206" s="2"/>
      <c r="Q2206" s="27"/>
      <c r="R2206" s="2"/>
      <c r="S2206" s="2"/>
      <c r="T2206" s="2"/>
      <c r="U2206" s="2"/>
      <c r="V2206" s="2"/>
      <c r="W2206" s="2"/>
    </row>
    <row r="2207" spans="2:23" ht="15" customHeight="1" x14ac:dyDescent="0.35">
      <c r="B2207" s="349"/>
      <c r="C2207" s="715" t="str">
        <f t="shared" si="135"/>
        <v/>
      </c>
      <c r="D2207" s="458">
        <f>IF(ISNUMBER(Summary!$D$17), DATE(Summary!$D$17, 1, 1) + INT((ROW(B2169)-1)/24), DATE(2024, 1, 1) + INT((ROW(B2169)-1)/24))</f>
        <v>45382</v>
      </c>
      <c r="E2207" s="459">
        <v>0.33333333333333337</v>
      </c>
      <c r="F2207" s="780"/>
      <c r="G2207" s="780"/>
      <c r="H2207" s="460">
        <f t="shared" si="133"/>
        <v>0</v>
      </c>
      <c r="I2207" s="460">
        <f t="shared" si="134"/>
        <v>0</v>
      </c>
      <c r="J2207" s="460">
        <f t="shared" si="136"/>
        <v>0</v>
      </c>
      <c r="K2207" s="9"/>
      <c r="P2207" s="2"/>
      <c r="Q2207" s="27"/>
      <c r="R2207" s="2"/>
      <c r="S2207" s="2"/>
      <c r="T2207" s="2"/>
      <c r="U2207" s="2"/>
      <c r="V2207" s="2"/>
      <c r="W2207" s="2"/>
    </row>
    <row r="2208" spans="2:23" ht="15" customHeight="1" x14ac:dyDescent="0.35">
      <c r="B2208" s="349"/>
      <c r="C2208" s="715" t="str">
        <f t="shared" si="135"/>
        <v/>
      </c>
      <c r="D2208" s="458">
        <f>IF(ISNUMBER(Summary!$D$17), DATE(Summary!$D$17, 1, 1) + INT((ROW(B2170)-1)/24), DATE(2024, 1, 1) + INT((ROW(B2170)-1)/24))</f>
        <v>45382</v>
      </c>
      <c r="E2208" s="459">
        <v>0.375</v>
      </c>
      <c r="F2208" s="780"/>
      <c r="G2208" s="780"/>
      <c r="H2208" s="460">
        <f t="shared" si="133"/>
        <v>0</v>
      </c>
      <c r="I2208" s="460">
        <f t="shared" si="134"/>
        <v>0</v>
      </c>
      <c r="J2208" s="460">
        <f t="shared" si="136"/>
        <v>0</v>
      </c>
      <c r="K2208" s="9"/>
      <c r="P2208" s="2"/>
      <c r="Q2208" s="27"/>
      <c r="R2208" s="2"/>
      <c r="S2208" s="2"/>
      <c r="T2208" s="2"/>
      <c r="U2208" s="2"/>
      <c r="V2208" s="2"/>
      <c r="W2208" s="2"/>
    </row>
    <row r="2209" spans="2:23" ht="15" customHeight="1" x14ac:dyDescent="0.35">
      <c r="B2209" s="349"/>
      <c r="C2209" s="715" t="str">
        <f t="shared" si="135"/>
        <v/>
      </c>
      <c r="D2209" s="458">
        <f>IF(ISNUMBER(Summary!$D$17), DATE(Summary!$D$17, 1, 1) + INT((ROW(B2171)-1)/24), DATE(2024, 1, 1) + INT((ROW(B2171)-1)/24))</f>
        <v>45382</v>
      </c>
      <c r="E2209" s="459">
        <v>0.41666666666666669</v>
      </c>
      <c r="F2209" s="780"/>
      <c r="G2209" s="780"/>
      <c r="H2209" s="460">
        <f t="shared" si="133"/>
        <v>0</v>
      </c>
      <c r="I2209" s="460">
        <f t="shared" si="134"/>
        <v>0</v>
      </c>
      <c r="J2209" s="460">
        <f t="shared" si="136"/>
        <v>0</v>
      </c>
      <c r="K2209" s="9"/>
      <c r="P2209" s="2"/>
      <c r="Q2209" s="27"/>
      <c r="R2209" s="2"/>
      <c r="S2209" s="2"/>
      <c r="T2209" s="2"/>
      <c r="U2209" s="2"/>
      <c r="V2209" s="2"/>
      <c r="W2209" s="2"/>
    </row>
    <row r="2210" spans="2:23" ht="15" customHeight="1" x14ac:dyDescent="0.35">
      <c r="B2210" s="349"/>
      <c r="C2210" s="715" t="str">
        <f t="shared" si="135"/>
        <v/>
      </c>
      <c r="D2210" s="458">
        <f>IF(ISNUMBER(Summary!$D$17), DATE(Summary!$D$17, 1, 1) + INT((ROW(B2172)-1)/24), DATE(2024, 1, 1) + INT((ROW(B2172)-1)/24))</f>
        <v>45382</v>
      </c>
      <c r="E2210" s="459">
        <v>0.45833333333333337</v>
      </c>
      <c r="F2210" s="780"/>
      <c r="G2210" s="780"/>
      <c r="H2210" s="460">
        <f t="shared" si="133"/>
        <v>0</v>
      </c>
      <c r="I2210" s="460">
        <f t="shared" si="134"/>
        <v>0</v>
      </c>
      <c r="J2210" s="460">
        <f t="shared" si="136"/>
        <v>0</v>
      </c>
      <c r="K2210" s="9"/>
      <c r="P2210" s="2"/>
      <c r="Q2210" s="27"/>
      <c r="R2210" s="2"/>
      <c r="S2210" s="2"/>
      <c r="T2210" s="2"/>
      <c r="U2210" s="2"/>
      <c r="V2210" s="2"/>
      <c r="W2210" s="2"/>
    </row>
    <row r="2211" spans="2:23" ht="15" customHeight="1" x14ac:dyDescent="0.35">
      <c r="B2211" s="349"/>
      <c r="C2211" s="715" t="str">
        <f t="shared" si="135"/>
        <v/>
      </c>
      <c r="D2211" s="458">
        <f>IF(ISNUMBER(Summary!$D$17), DATE(Summary!$D$17, 1, 1) + INT((ROW(B2173)-1)/24), DATE(2024, 1, 1) + INT((ROW(B2173)-1)/24))</f>
        <v>45382</v>
      </c>
      <c r="E2211" s="459">
        <v>0.50000000000000011</v>
      </c>
      <c r="F2211" s="780"/>
      <c r="G2211" s="780"/>
      <c r="H2211" s="460">
        <f t="shared" si="133"/>
        <v>0</v>
      </c>
      <c r="I2211" s="460">
        <f t="shared" si="134"/>
        <v>0</v>
      </c>
      <c r="J2211" s="460">
        <f t="shared" si="136"/>
        <v>0</v>
      </c>
      <c r="K2211" s="9"/>
      <c r="P2211" s="2"/>
      <c r="Q2211" s="27"/>
      <c r="R2211" s="2"/>
      <c r="S2211" s="2"/>
      <c r="T2211" s="2"/>
      <c r="U2211" s="2"/>
      <c r="V2211" s="2"/>
      <c r="W2211" s="2"/>
    </row>
    <row r="2212" spans="2:23" ht="15" customHeight="1" x14ac:dyDescent="0.35">
      <c r="B2212" s="349"/>
      <c r="C2212" s="715" t="str">
        <f t="shared" si="135"/>
        <v/>
      </c>
      <c r="D2212" s="458">
        <f>IF(ISNUMBER(Summary!$D$17), DATE(Summary!$D$17, 1, 1) + INT((ROW(B2174)-1)/24), DATE(2024, 1, 1) + INT((ROW(B2174)-1)/24))</f>
        <v>45382</v>
      </c>
      <c r="E2212" s="459">
        <v>0.54166666666666674</v>
      </c>
      <c r="F2212" s="780"/>
      <c r="G2212" s="780"/>
      <c r="H2212" s="460">
        <f t="shared" si="133"/>
        <v>0</v>
      </c>
      <c r="I2212" s="460">
        <f t="shared" si="134"/>
        <v>0</v>
      </c>
      <c r="J2212" s="460">
        <f t="shared" si="136"/>
        <v>0</v>
      </c>
      <c r="K2212" s="9"/>
      <c r="P2212" s="2"/>
      <c r="Q2212" s="27"/>
      <c r="R2212" s="2"/>
      <c r="S2212" s="2"/>
      <c r="T2212" s="2"/>
      <c r="U2212" s="2"/>
      <c r="V2212" s="2"/>
      <c r="W2212" s="2"/>
    </row>
    <row r="2213" spans="2:23" ht="15" customHeight="1" x14ac:dyDescent="0.35">
      <c r="B2213" s="349"/>
      <c r="C2213" s="715" t="str">
        <f t="shared" si="135"/>
        <v/>
      </c>
      <c r="D2213" s="458">
        <f>IF(ISNUMBER(Summary!$D$17), DATE(Summary!$D$17, 1, 1) + INT((ROW(B2175)-1)/24), DATE(2024, 1, 1) + INT((ROW(B2175)-1)/24))</f>
        <v>45382</v>
      </c>
      <c r="E2213" s="459">
        <v>0.58333333333333337</v>
      </c>
      <c r="F2213" s="780"/>
      <c r="G2213" s="780"/>
      <c r="H2213" s="460">
        <f t="shared" si="133"/>
        <v>0</v>
      </c>
      <c r="I2213" s="460">
        <f t="shared" si="134"/>
        <v>0</v>
      </c>
      <c r="J2213" s="460">
        <f t="shared" si="136"/>
        <v>0</v>
      </c>
      <c r="K2213" s="9"/>
      <c r="P2213" s="2"/>
      <c r="Q2213" s="27"/>
      <c r="R2213" s="2"/>
      <c r="S2213" s="2"/>
      <c r="T2213" s="2"/>
      <c r="U2213" s="2"/>
      <c r="V2213" s="2"/>
      <c r="W2213" s="2"/>
    </row>
    <row r="2214" spans="2:23" ht="15" customHeight="1" x14ac:dyDescent="0.35">
      <c r="B2214" s="349"/>
      <c r="C2214" s="715" t="str">
        <f t="shared" si="135"/>
        <v/>
      </c>
      <c r="D2214" s="458">
        <f>IF(ISNUMBER(Summary!$D$17), DATE(Summary!$D$17, 1, 1) + INT((ROW(B2176)-1)/24), DATE(2024, 1, 1) + INT((ROW(B2176)-1)/24))</f>
        <v>45382</v>
      </c>
      <c r="E2214" s="459">
        <v>0.62500000000000011</v>
      </c>
      <c r="F2214" s="780"/>
      <c r="G2214" s="780"/>
      <c r="H2214" s="460">
        <f t="shared" si="133"/>
        <v>0</v>
      </c>
      <c r="I2214" s="460">
        <f t="shared" si="134"/>
        <v>0</v>
      </c>
      <c r="J2214" s="460">
        <f t="shared" si="136"/>
        <v>0</v>
      </c>
      <c r="K2214" s="9"/>
      <c r="P2214" s="2"/>
      <c r="Q2214" s="27"/>
      <c r="R2214" s="2"/>
      <c r="S2214" s="2"/>
      <c r="T2214" s="2"/>
      <c r="U2214" s="2"/>
      <c r="V2214" s="2"/>
      <c r="W2214" s="2"/>
    </row>
    <row r="2215" spans="2:23" ht="15" customHeight="1" x14ac:dyDescent="0.35">
      <c r="B2215" s="349"/>
      <c r="C2215" s="715" t="str">
        <f t="shared" si="135"/>
        <v/>
      </c>
      <c r="D2215" s="458">
        <f>IF(ISNUMBER(Summary!$D$17), DATE(Summary!$D$17, 1, 1) + INT((ROW(B2177)-1)/24), DATE(2024, 1, 1) + INT((ROW(B2177)-1)/24))</f>
        <v>45382</v>
      </c>
      <c r="E2215" s="459">
        <v>0.66666666666666674</v>
      </c>
      <c r="F2215" s="780"/>
      <c r="G2215" s="780"/>
      <c r="H2215" s="460">
        <f t="shared" ref="H2215:H2278" si="137">IF(G2215&gt;F2215,F2215,G2215)</f>
        <v>0</v>
      </c>
      <c r="I2215" s="460">
        <f t="shared" ref="I2215:I2278" si="138">F2215-H2215</f>
        <v>0</v>
      </c>
      <c r="J2215" s="460">
        <f t="shared" si="136"/>
        <v>0</v>
      </c>
      <c r="K2215" s="9"/>
      <c r="P2215" s="2"/>
      <c r="Q2215" s="27"/>
      <c r="R2215" s="2"/>
      <c r="S2215" s="2"/>
      <c r="T2215" s="2"/>
      <c r="U2215" s="2"/>
      <c r="V2215" s="2"/>
      <c r="W2215" s="2"/>
    </row>
    <row r="2216" spans="2:23" ht="15" customHeight="1" x14ac:dyDescent="0.35">
      <c r="B2216" s="349"/>
      <c r="C2216" s="715" t="str">
        <f t="shared" ref="C2216:C2279" si="139">IF(MOD(ROW()-ROW($E$39), 24)=0, $D2216, "")</f>
        <v/>
      </c>
      <c r="D2216" s="458">
        <f>IF(ISNUMBER(Summary!$D$17), DATE(Summary!$D$17, 1, 1) + INT((ROW(B2178)-1)/24), DATE(2024, 1, 1) + INT((ROW(B2178)-1)/24))</f>
        <v>45382</v>
      </c>
      <c r="E2216" s="459">
        <v>0.70833333333333337</v>
      </c>
      <c r="F2216" s="780"/>
      <c r="G2216" s="780"/>
      <c r="H2216" s="460">
        <f t="shared" si="137"/>
        <v>0</v>
      </c>
      <c r="I2216" s="460">
        <f t="shared" si="138"/>
        <v>0</v>
      </c>
      <c r="J2216" s="460">
        <f t="shared" si="136"/>
        <v>0</v>
      </c>
      <c r="K2216" s="9"/>
      <c r="P2216" s="2"/>
      <c r="Q2216" s="27"/>
      <c r="R2216" s="2"/>
      <c r="S2216" s="2"/>
      <c r="T2216" s="2"/>
      <c r="U2216" s="2"/>
      <c r="V2216" s="2"/>
      <c r="W2216" s="2"/>
    </row>
    <row r="2217" spans="2:23" ht="15" customHeight="1" x14ac:dyDescent="0.35">
      <c r="B2217" s="349"/>
      <c r="C2217" s="715" t="str">
        <f t="shared" si="139"/>
        <v/>
      </c>
      <c r="D2217" s="458">
        <f>IF(ISNUMBER(Summary!$D$17), DATE(Summary!$D$17, 1, 1) + INT((ROW(B2179)-1)/24), DATE(2024, 1, 1) + INT((ROW(B2179)-1)/24))</f>
        <v>45382</v>
      </c>
      <c r="E2217" s="459">
        <v>0.75000000000000011</v>
      </c>
      <c r="F2217" s="780"/>
      <c r="G2217" s="780"/>
      <c r="H2217" s="460">
        <f t="shared" si="137"/>
        <v>0</v>
      </c>
      <c r="I2217" s="460">
        <f t="shared" si="138"/>
        <v>0</v>
      </c>
      <c r="J2217" s="460">
        <f t="shared" si="136"/>
        <v>0</v>
      </c>
      <c r="K2217" s="9"/>
      <c r="P2217" s="2"/>
      <c r="Q2217" s="27"/>
      <c r="R2217" s="2"/>
      <c r="S2217" s="2"/>
      <c r="T2217" s="2"/>
      <c r="U2217" s="2"/>
      <c r="V2217" s="2"/>
      <c r="W2217" s="2"/>
    </row>
    <row r="2218" spans="2:23" ht="15" customHeight="1" x14ac:dyDescent="0.35">
      <c r="B2218" s="349"/>
      <c r="C2218" s="715" t="str">
        <f t="shared" si="139"/>
        <v/>
      </c>
      <c r="D2218" s="458">
        <f>IF(ISNUMBER(Summary!$D$17), DATE(Summary!$D$17, 1, 1) + INT((ROW(B2180)-1)/24), DATE(2024, 1, 1) + INT((ROW(B2180)-1)/24))</f>
        <v>45382</v>
      </c>
      <c r="E2218" s="459">
        <v>0.79166666666666674</v>
      </c>
      <c r="F2218" s="780"/>
      <c r="G2218" s="780"/>
      <c r="H2218" s="460">
        <f t="shared" si="137"/>
        <v>0</v>
      </c>
      <c r="I2218" s="460">
        <f t="shared" si="138"/>
        <v>0</v>
      </c>
      <c r="J2218" s="460">
        <f t="shared" si="136"/>
        <v>0</v>
      </c>
      <c r="K2218" s="9"/>
      <c r="P2218" s="2"/>
      <c r="Q2218" s="27"/>
      <c r="R2218" s="2"/>
      <c r="S2218" s="2"/>
      <c r="T2218" s="2"/>
      <c r="U2218" s="2"/>
      <c r="V2218" s="2"/>
      <c r="W2218" s="2"/>
    </row>
    <row r="2219" spans="2:23" ht="15" customHeight="1" x14ac:dyDescent="0.35">
      <c r="B2219" s="349"/>
      <c r="C2219" s="715" t="str">
        <f t="shared" si="139"/>
        <v/>
      </c>
      <c r="D2219" s="458">
        <f>IF(ISNUMBER(Summary!$D$17), DATE(Summary!$D$17, 1, 1) + INT((ROW(B2181)-1)/24), DATE(2024, 1, 1) + INT((ROW(B2181)-1)/24))</f>
        <v>45382</v>
      </c>
      <c r="E2219" s="459">
        <v>0.83333333333333337</v>
      </c>
      <c r="F2219" s="780"/>
      <c r="G2219" s="780"/>
      <c r="H2219" s="460">
        <f t="shared" si="137"/>
        <v>0</v>
      </c>
      <c r="I2219" s="460">
        <f t="shared" si="138"/>
        <v>0</v>
      </c>
      <c r="J2219" s="460">
        <f t="shared" si="136"/>
        <v>0</v>
      </c>
      <c r="K2219" s="9"/>
      <c r="P2219" s="2"/>
      <c r="Q2219" s="27"/>
      <c r="R2219" s="2"/>
      <c r="S2219" s="2"/>
      <c r="T2219" s="2"/>
      <c r="U2219" s="2"/>
      <c r="V2219" s="2"/>
      <c r="W2219" s="2"/>
    </row>
    <row r="2220" spans="2:23" ht="15" customHeight="1" x14ac:dyDescent="0.35">
      <c r="B2220" s="349"/>
      <c r="C2220" s="715" t="str">
        <f t="shared" si="139"/>
        <v/>
      </c>
      <c r="D2220" s="458">
        <f>IF(ISNUMBER(Summary!$D$17), DATE(Summary!$D$17, 1, 1) + INT((ROW(B2182)-1)/24), DATE(2024, 1, 1) + INT((ROW(B2182)-1)/24))</f>
        <v>45382</v>
      </c>
      <c r="E2220" s="459">
        <v>0.87500000000000011</v>
      </c>
      <c r="F2220" s="780"/>
      <c r="G2220" s="780"/>
      <c r="H2220" s="460">
        <f t="shared" si="137"/>
        <v>0</v>
      </c>
      <c r="I2220" s="460">
        <f t="shared" si="138"/>
        <v>0</v>
      </c>
      <c r="J2220" s="460">
        <f t="shared" si="136"/>
        <v>0</v>
      </c>
      <c r="K2220" s="9"/>
      <c r="P2220" s="2"/>
      <c r="Q2220" s="27"/>
      <c r="R2220" s="2"/>
      <c r="S2220" s="2"/>
      <c r="T2220" s="2"/>
      <c r="U2220" s="2"/>
      <c r="V2220" s="2"/>
      <c r="W2220" s="2"/>
    </row>
    <row r="2221" spans="2:23" ht="15" customHeight="1" x14ac:dyDescent="0.35">
      <c r="B2221" s="349"/>
      <c r="C2221" s="715" t="str">
        <f t="shared" si="139"/>
        <v/>
      </c>
      <c r="D2221" s="458">
        <f>IF(ISNUMBER(Summary!$D$17), DATE(Summary!$D$17, 1, 1) + INT((ROW(B2183)-1)/24), DATE(2024, 1, 1) + INT((ROW(B2183)-1)/24))</f>
        <v>45382</v>
      </c>
      <c r="E2221" s="459">
        <v>0.91666666666666674</v>
      </c>
      <c r="F2221" s="780"/>
      <c r="G2221" s="780"/>
      <c r="H2221" s="460">
        <f t="shared" si="137"/>
        <v>0</v>
      </c>
      <c r="I2221" s="460">
        <f t="shared" si="138"/>
        <v>0</v>
      </c>
      <c r="J2221" s="460">
        <f t="shared" si="136"/>
        <v>0</v>
      </c>
      <c r="K2221" s="9"/>
      <c r="P2221" s="2"/>
      <c r="Q2221" s="27"/>
      <c r="R2221" s="2"/>
      <c r="S2221" s="2"/>
      <c r="T2221" s="2"/>
      <c r="U2221" s="2"/>
      <c r="V2221" s="2"/>
      <c r="W2221" s="2"/>
    </row>
    <row r="2222" spans="2:23" ht="15" customHeight="1" x14ac:dyDescent="0.35">
      <c r="B2222" s="349"/>
      <c r="C2222" s="715" t="str">
        <f t="shared" si="139"/>
        <v/>
      </c>
      <c r="D2222" s="458">
        <f>IF(ISNUMBER(Summary!$D$17), DATE(Summary!$D$17, 1, 1) + INT((ROW(B2184)-1)/24), DATE(2024, 1, 1) + INT((ROW(B2184)-1)/24))</f>
        <v>45382</v>
      </c>
      <c r="E2222" s="459">
        <v>0.95833333333333337</v>
      </c>
      <c r="F2222" s="780"/>
      <c r="G2222" s="780"/>
      <c r="H2222" s="460">
        <f t="shared" si="137"/>
        <v>0</v>
      </c>
      <c r="I2222" s="460">
        <f t="shared" si="138"/>
        <v>0</v>
      </c>
      <c r="J2222" s="460">
        <f t="shared" si="136"/>
        <v>0</v>
      </c>
      <c r="K2222" s="9"/>
      <c r="P2222" s="2"/>
      <c r="Q2222" s="27"/>
      <c r="R2222" s="2"/>
      <c r="S2222" s="2"/>
      <c r="T2222" s="2"/>
      <c r="U2222" s="2"/>
      <c r="V2222" s="2"/>
      <c r="W2222" s="2"/>
    </row>
    <row r="2223" spans="2:23" ht="15" customHeight="1" x14ac:dyDescent="0.35">
      <c r="B2223" s="457"/>
      <c r="C2223" s="715">
        <f t="shared" si="139"/>
        <v>45383</v>
      </c>
      <c r="D2223" s="458">
        <f>IF(ISNUMBER(Summary!$D$17), DATE(Summary!$D$17, 1, 1) + INT((ROW(B2185)-1)/24), DATE(2024, 1, 1) + INT((ROW(B2185)-1)/24))</f>
        <v>45383</v>
      </c>
      <c r="E2223" s="459">
        <v>3.1225022567582528E-17</v>
      </c>
      <c r="F2223" s="780"/>
      <c r="G2223" s="780"/>
      <c r="H2223" s="460">
        <f t="shared" si="137"/>
        <v>0</v>
      </c>
      <c r="I2223" s="460">
        <f t="shared" si="138"/>
        <v>0</v>
      </c>
      <c r="J2223" s="460">
        <f t="shared" si="136"/>
        <v>0</v>
      </c>
      <c r="K2223" s="9"/>
      <c r="P2223" s="2"/>
      <c r="Q2223" s="27"/>
      <c r="R2223" s="2"/>
      <c r="S2223" s="2"/>
      <c r="T2223" s="2"/>
      <c r="U2223" s="2"/>
      <c r="V2223" s="2"/>
      <c r="W2223" s="2"/>
    </row>
    <row r="2224" spans="2:23" ht="15" customHeight="1" x14ac:dyDescent="0.35">
      <c r="B2224" s="349"/>
      <c r="C2224" s="715" t="str">
        <f t="shared" si="139"/>
        <v/>
      </c>
      <c r="D2224" s="458">
        <f>IF(ISNUMBER(Summary!$D$17), DATE(Summary!$D$17, 1, 1) + INT((ROW(B2186)-1)/24), DATE(2024, 1, 1) + INT((ROW(B2186)-1)/24))</f>
        <v>45383</v>
      </c>
      <c r="E2224" s="459">
        <v>4.1666666666666699E-2</v>
      </c>
      <c r="F2224" s="780"/>
      <c r="G2224" s="780"/>
      <c r="H2224" s="460">
        <f t="shared" si="137"/>
        <v>0</v>
      </c>
      <c r="I2224" s="460">
        <f t="shared" si="138"/>
        <v>0</v>
      </c>
      <c r="J2224" s="460">
        <f t="shared" si="136"/>
        <v>0</v>
      </c>
      <c r="K2224" s="9"/>
      <c r="P2224" s="2"/>
      <c r="Q2224" s="27"/>
      <c r="R2224" s="2"/>
      <c r="S2224" s="2"/>
      <c r="T2224" s="2"/>
      <c r="U2224" s="2"/>
      <c r="V2224" s="2"/>
      <c r="W2224" s="2"/>
    </row>
    <row r="2225" spans="2:23" ht="15" customHeight="1" x14ac:dyDescent="0.35">
      <c r="B2225" s="349"/>
      <c r="C2225" s="715" t="str">
        <f t="shared" si="139"/>
        <v/>
      </c>
      <c r="D2225" s="458">
        <f>IF(ISNUMBER(Summary!$D$17), DATE(Summary!$D$17, 1, 1) + INT((ROW(B2187)-1)/24), DATE(2024, 1, 1) + INT((ROW(B2187)-1)/24))</f>
        <v>45383</v>
      </c>
      <c r="E2225" s="459">
        <v>8.333333333333337E-2</v>
      </c>
      <c r="F2225" s="780"/>
      <c r="G2225" s="780"/>
      <c r="H2225" s="460">
        <f t="shared" si="137"/>
        <v>0</v>
      </c>
      <c r="I2225" s="460">
        <f t="shared" si="138"/>
        <v>0</v>
      </c>
      <c r="J2225" s="460">
        <f t="shared" si="136"/>
        <v>0</v>
      </c>
      <c r="K2225" s="9"/>
      <c r="P2225" s="2"/>
      <c r="Q2225" s="27"/>
      <c r="R2225" s="2"/>
      <c r="S2225" s="2"/>
      <c r="T2225" s="2"/>
      <c r="U2225" s="2"/>
      <c r="V2225" s="2"/>
      <c r="W2225" s="2"/>
    </row>
    <row r="2226" spans="2:23" ht="15" customHeight="1" x14ac:dyDescent="0.35">
      <c r="B2226" s="349"/>
      <c r="C2226" s="715" t="str">
        <f t="shared" si="139"/>
        <v/>
      </c>
      <c r="D2226" s="458">
        <f>IF(ISNUMBER(Summary!$D$17), DATE(Summary!$D$17, 1, 1) + INT((ROW(B2188)-1)/24), DATE(2024, 1, 1) + INT((ROW(B2188)-1)/24))</f>
        <v>45383</v>
      </c>
      <c r="E2226" s="459">
        <v>0.12500000000000006</v>
      </c>
      <c r="F2226" s="780"/>
      <c r="G2226" s="780"/>
      <c r="H2226" s="460">
        <f t="shared" si="137"/>
        <v>0</v>
      </c>
      <c r="I2226" s="460">
        <f t="shared" si="138"/>
        <v>0</v>
      </c>
      <c r="J2226" s="460">
        <f t="shared" si="136"/>
        <v>0</v>
      </c>
      <c r="K2226" s="9"/>
      <c r="P2226" s="2"/>
      <c r="Q2226" s="27"/>
      <c r="R2226" s="2"/>
      <c r="S2226" s="2"/>
      <c r="T2226" s="2"/>
      <c r="U2226" s="2"/>
      <c r="V2226" s="2"/>
      <c r="W2226" s="2"/>
    </row>
    <row r="2227" spans="2:23" ht="15" customHeight="1" x14ac:dyDescent="0.35">
      <c r="B2227" s="349"/>
      <c r="C2227" s="715" t="str">
        <f t="shared" si="139"/>
        <v/>
      </c>
      <c r="D2227" s="458">
        <f>IF(ISNUMBER(Summary!$D$17), DATE(Summary!$D$17, 1, 1) + INT((ROW(B2189)-1)/24), DATE(2024, 1, 1) + INT((ROW(B2189)-1)/24))</f>
        <v>45383</v>
      </c>
      <c r="E2227" s="459">
        <v>0.16666666666666669</v>
      </c>
      <c r="F2227" s="780"/>
      <c r="G2227" s="780"/>
      <c r="H2227" s="460">
        <f t="shared" si="137"/>
        <v>0</v>
      </c>
      <c r="I2227" s="460">
        <f t="shared" si="138"/>
        <v>0</v>
      </c>
      <c r="J2227" s="460">
        <f t="shared" si="136"/>
        <v>0</v>
      </c>
      <c r="K2227" s="9"/>
      <c r="P2227" s="2"/>
      <c r="Q2227" s="27"/>
      <c r="R2227" s="2"/>
      <c r="S2227" s="2"/>
      <c r="T2227" s="2"/>
      <c r="U2227" s="2"/>
      <c r="V2227" s="2"/>
      <c r="W2227" s="2"/>
    </row>
    <row r="2228" spans="2:23" ht="15" customHeight="1" x14ac:dyDescent="0.35">
      <c r="B2228" s="349"/>
      <c r="C2228" s="715" t="str">
        <f t="shared" si="139"/>
        <v/>
      </c>
      <c r="D2228" s="458">
        <f>IF(ISNUMBER(Summary!$D$17), DATE(Summary!$D$17, 1, 1) + INT((ROW(B2190)-1)/24), DATE(2024, 1, 1) + INT((ROW(B2190)-1)/24))</f>
        <v>45383</v>
      </c>
      <c r="E2228" s="459">
        <v>0.20833333333333337</v>
      </c>
      <c r="F2228" s="780"/>
      <c r="G2228" s="780"/>
      <c r="H2228" s="460">
        <f t="shared" si="137"/>
        <v>0</v>
      </c>
      <c r="I2228" s="460">
        <f t="shared" si="138"/>
        <v>0</v>
      </c>
      <c r="J2228" s="460">
        <f t="shared" si="136"/>
        <v>0</v>
      </c>
      <c r="K2228" s="9"/>
      <c r="P2228" s="2"/>
      <c r="Q2228" s="27"/>
      <c r="R2228" s="2"/>
      <c r="S2228" s="2"/>
      <c r="T2228" s="2"/>
      <c r="U2228" s="2"/>
      <c r="V2228" s="2"/>
      <c r="W2228" s="2"/>
    </row>
    <row r="2229" spans="2:23" ht="15" customHeight="1" x14ac:dyDescent="0.35">
      <c r="B2229" s="349"/>
      <c r="C2229" s="715" t="str">
        <f t="shared" si="139"/>
        <v/>
      </c>
      <c r="D2229" s="458">
        <f>IF(ISNUMBER(Summary!$D$17), DATE(Summary!$D$17, 1, 1) + INT((ROW(B2191)-1)/24), DATE(2024, 1, 1) + INT((ROW(B2191)-1)/24))</f>
        <v>45383</v>
      </c>
      <c r="E2229" s="459">
        <v>0.25</v>
      </c>
      <c r="F2229" s="780"/>
      <c r="G2229" s="780"/>
      <c r="H2229" s="460">
        <f t="shared" si="137"/>
        <v>0</v>
      </c>
      <c r="I2229" s="460">
        <f t="shared" si="138"/>
        <v>0</v>
      </c>
      <c r="J2229" s="460">
        <f t="shared" si="136"/>
        <v>0</v>
      </c>
      <c r="K2229" s="9"/>
      <c r="P2229" s="2"/>
      <c r="Q2229" s="27"/>
      <c r="R2229" s="2"/>
      <c r="S2229" s="2"/>
      <c r="T2229" s="2"/>
      <c r="U2229" s="2"/>
      <c r="V2229" s="2"/>
      <c r="W2229" s="2"/>
    </row>
    <row r="2230" spans="2:23" ht="15" customHeight="1" x14ac:dyDescent="0.35">
      <c r="B2230" s="349"/>
      <c r="C2230" s="715" t="str">
        <f t="shared" si="139"/>
        <v/>
      </c>
      <c r="D2230" s="458">
        <f>IF(ISNUMBER(Summary!$D$17), DATE(Summary!$D$17, 1, 1) + INT((ROW(B2192)-1)/24), DATE(2024, 1, 1) + INT((ROW(B2192)-1)/24))</f>
        <v>45383</v>
      </c>
      <c r="E2230" s="459">
        <v>0.29166666666666669</v>
      </c>
      <c r="F2230" s="780"/>
      <c r="G2230" s="780"/>
      <c r="H2230" s="460">
        <f t="shared" si="137"/>
        <v>0</v>
      </c>
      <c r="I2230" s="460">
        <f t="shared" si="138"/>
        <v>0</v>
      </c>
      <c r="J2230" s="460">
        <f t="shared" si="136"/>
        <v>0</v>
      </c>
      <c r="K2230" s="9"/>
      <c r="P2230" s="2"/>
      <c r="Q2230" s="27"/>
      <c r="R2230" s="2"/>
      <c r="S2230" s="2"/>
      <c r="T2230" s="2"/>
      <c r="U2230" s="2"/>
      <c r="V2230" s="2"/>
      <c r="W2230" s="2"/>
    </row>
    <row r="2231" spans="2:23" ht="15" customHeight="1" x14ac:dyDescent="0.35">
      <c r="B2231" s="349"/>
      <c r="C2231" s="715" t="str">
        <f t="shared" si="139"/>
        <v/>
      </c>
      <c r="D2231" s="458">
        <f>IF(ISNUMBER(Summary!$D$17), DATE(Summary!$D$17, 1, 1) + INT((ROW(B2193)-1)/24), DATE(2024, 1, 1) + INT((ROW(B2193)-1)/24))</f>
        <v>45383</v>
      </c>
      <c r="E2231" s="459">
        <v>0.33333333333333337</v>
      </c>
      <c r="F2231" s="780"/>
      <c r="G2231" s="780"/>
      <c r="H2231" s="460">
        <f t="shared" si="137"/>
        <v>0</v>
      </c>
      <c r="I2231" s="460">
        <f t="shared" si="138"/>
        <v>0</v>
      </c>
      <c r="J2231" s="460">
        <f t="shared" si="136"/>
        <v>0</v>
      </c>
      <c r="K2231" s="9"/>
      <c r="P2231" s="2"/>
      <c r="Q2231" s="27"/>
      <c r="R2231" s="2"/>
      <c r="S2231" s="2"/>
      <c r="T2231" s="2"/>
      <c r="U2231" s="2"/>
      <c r="V2231" s="2"/>
      <c r="W2231" s="2"/>
    </row>
    <row r="2232" spans="2:23" ht="15" customHeight="1" x14ac:dyDescent="0.35">
      <c r="B2232" s="349"/>
      <c r="C2232" s="715" t="str">
        <f t="shared" si="139"/>
        <v/>
      </c>
      <c r="D2232" s="458">
        <f>IF(ISNUMBER(Summary!$D$17), DATE(Summary!$D$17, 1, 1) + INT((ROW(B2194)-1)/24), DATE(2024, 1, 1) + INT((ROW(B2194)-1)/24))</f>
        <v>45383</v>
      </c>
      <c r="E2232" s="459">
        <v>0.375</v>
      </c>
      <c r="F2232" s="780"/>
      <c r="G2232" s="780"/>
      <c r="H2232" s="460">
        <f t="shared" si="137"/>
        <v>0</v>
      </c>
      <c r="I2232" s="460">
        <f t="shared" si="138"/>
        <v>0</v>
      </c>
      <c r="J2232" s="460">
        <f t="shared" si="136"/>
        <v>0</v>
      </c>
      <c r="K2232" s="9"/>
      <c r="P2232" s="2"/>
      <c r="Q2232" s="27"/>
      <c r="R2232" s="2"/>
      <c r="S2232" s="2"/>
      <c r="T2232" s="2"/>
      <c r="U2232" s="2"/>
      <c r="V2232" s="2"/>
      <c r="W2232" s="2"/>
    </row>
    <row r="2233" spans="2:23" ht="15" customHeight="1" x14ac:dyDescent="0.35">
      <c r="B2233" s="349"/>
      <c r="C2233" s="715" t="str">
        <f t="shared" si="139"/>
        <v/>
      </c>
      <c r="D2233" s="458">
        <f>IF(ISNUMBER(Summary!$D$17), DATE(Summary!$D$17, 1, 1) + INT((ROW(B2195)-1)/24), DATE(2024, 1, 1) + INT((ROW(B2195)-1)/24))</f>
        <v>45383</v>
      </c>
      <c r="E2233" s="459">
        <v>0.41666666666666669</v>
      </c>
      <c r="F2233" s="780"/>
      <c r="G2233" s="780"/>
      <c r="H2233" s="460">
        <f t="shared" si="137"/>
        <v>0</v>
      </c>
      <c r="I2233" s="460">
        <f t="shared" si="138"/>
        <v>0</v>
      </c>
      <c r="J2233" s="460">
        <f t="shared" si="136"/>
        <v>0</v>
      </c>
      <c r="K2233" s="9"/>
      <c r="P2233" s="2"/>
      <c r="Q2233" s="27"/>
      <c r="R2233" s="2"/>
      <c r="S2233" s="2"/>
      <c r="T2233" s="2"/>
      <c r="U2233" s="2"/>
      <c r="V2233" s="2"/>
      <c r="W2233" s="2"/>
    </row>
    <row r="2234" spans="2:23" ht="15" customHeight="1" x14ac:dyDescent="0.35">
      <c r="B2234" s="349"/>
      <c r="C2234" s="715" t="str">
        <f t="shared" si="139"/>
        <v/>
      </c>
      <c r="D2234" s="458">
        <f>IF(ISNUMBER(Summary!$D$17), DATE(Summary!$D$17, 1, 1) + INT((ROW(B2196)-1)/24), DATE(2024, 1, 1) + INT((ROW(B2196)-1)/24))</f>
        <v>45383</v>
      </c>
      <c r="E2234" s="459">
        <v>0.45833333333333337</v>
      </c>
      <c r="F2234" s="780"/>
      <c r="G2234" s="780"/>
      <c r="H2234" s="460">
        <f t="shared" si="137"/>
        <v>0</v>
      </c>
      <c r="I2234" s="460">
        <f t="shared" si="138"/>
        <v>0</v>
      </c>
      <c r="J2234" s="460">
        <f t="shared" si="136"/>
        <v>0</v>
      </c>
      <c r="K2234" s="9"/>
      <c r="P2234" s="2"/>
      <c r="Q2234" s="27"/>
      <c r="R2234" s="2"/>
      <c r="S2234" s="2"/>
      <c r="T2234" s="2"/>
      <c r="U2234" s="2"/>
      <c r="V2234" s="2"/>
      <c r="W2234" s="2"/>
    </row>
    <row r="2235" spans="2:23" ht="15" customHeight="1" x14ac:dyDescent="0.35">
      <c r="B2235" s="349"/>
      <c r="C2235" s="715" t="str">
        <f t="shared" si="139"/>
        <v/>
      </c>
      <c r="D2235" s="458">
        <f>IF(ISNUMBER(Summary!$D$17), DATE(Summary!$D$17, 1, 1) + INT((ROW(B2197)-1)/24), DATE(2024, 1, 1) + INT((ROW(B2197)-1)/24))</f>
        <v>45383</v>
      </c>
      <c r="E2235" s="459">
        <v>0.50000000000000011</v>
      </c>
      <c r="F2235" s="780"/>
      <c r="G2235" s="780"/>
      <c r="H2235" s="460">
        <f t="shared" si="137"/>
        <v>0</v>
      </c>
      <c r="I2235" s="460">
        <f t="shared" si="138"/>
        <v>0</v>
      </c>
      <c r="J2235" s="460">
        <f t="shared" si="136"/>
        <v>0</v>
      </c>
      <c r="K2235" s="9"/>
      <c r="P2235" s="2"/>
      <c r="Q2235" s="27"/>
      <c r="R2235" s="2"/>
      <c r="S2235" s="2"/>
      <c r="T2235" s="2"/>
      <c r="U2235" s="2"/>
      <c r="V2235" s="2"/>
      <c r="W2235" s="2"/>
    </row>
    <row r="2236" spans="2:23" ht="15" customHeight="1" x14ac:dyDescent="0.35">
      <c r="B2236" s="349"/>
      <c r="C2236" s="715" t="str">
        <f t="shared" si="139"/>
        <v/>
      </c>
      <c r="D2236" s="458">
        <f>IF(ISNUMBER(Summary!$D$17), DATE(Summary!$D$17, 1, 1) + INT((ROW(B2198)-1)/24), DATE(2024, 1, 1) + INT((ROW(B2198)-1)/24))</f>
        <v>45383</v>
      </c>
      <c r="E2236" s="459">
        <v>0.54166666666666674</v>
      </c>
      <c r="F2236" s="780"/>
      <c r="G2236" s="780"/>
      <c r="H2236" s="460">
        <f t="shared" si="137"/>
        <v>0</v>
      </c>
      <c r="I2236" s="460">
        <f t="shared" si="138"/>
        <v>0</v>
      </c>
      <c r="J2236" s="460">
        <f t="shared" si="136"/>
        <v>0</v>
      </c>
      <c r="K2236" s="9"/>
      <c r="P2236" s="2"/>
      <c r="Q2236" s="27"/>
      <c r="R2236" s="2"/>
      <c r="S2236" s="2"/>
      <c r="T2236" s="2"/>
      <c r="U2236" s="2"/>
      <c r="V2236" s="2"/>
      <c r="W2236" s="2"/>
    </row>
    <row r="2237" spans="2:23" ht="15" customHeight="1" x14ac:dyDescent="0.35">
      <c r="B2237" s="349"/>
      <c r="C2237" s="715" t="str">
        <f t="shared" si="139"/>
        <v/>
      </c>
      <c r="D2237" s="458">
        <f>IF(ISNUMBER(Summary!$D$17), DATE(Summary!$D$17, 1, 1) + INT((ROW(B2199)-1)/24), DATE(2024, 1, 1) + INT((ROW(B2199)-1)/24))</f>
        <v>45383</v>
      </c>
      <c r="E2237" s="459">
        <v>0.58333333333333337</v>
      </c>
      <c r="F2237" s="780"/>
      <c r="G2237" s="780"/>
      <c r="H2237" s="460">
        <f t="shared" si="137"/>
        <v>0</v>
      </c>
      <c r="I2237" s="460">
        <f t="shared" si="138"/>
        <v>0</v>
      </c>
      <c r="J2237" s="460">
        <f t="shared" si="136"/>
        <v>0</v>
      </c>
      <c r="K2237" s="9"/>
      <c r="P2237" s="2"/>
      <c r="Q2237" s="27"/>
      <c r="R2237" s="2"/>
      <c r="S2237" s="2"/>
      <c r="T2237" s="2"/>
      <c r="U2237" s="2"/>
      <c r="V2237" s="2"/>
      <c r="W2237" s="2"/>
    </row>
    <row r="2238" spans="2:23" ht="15" customHeight="1" x14ac:dyDescent="0.35">
      <c r="B2238" s="349"/>
      <c r="C2238" s="715" t="str">
        <f t="shared" si="139"/>
        <v/>
      </c>
      <c r="D2238" s="458">
        <f>IF(ISNUMBER(Summary!$D$17), DATE(Summary!$D$17, 1, 1) + INT((ROW(B2200)-1)/24), DATE(2024, 1, 1) + INT((ROW(B2200)-1)/24))</f>
        <v>45383</v>
      </c>
      <c r="E2238" s="459">
        <v>0.62500000000000011</v>
      </c>
      <c r="F2238" s="780"/>
      <c r="G2238" s="780"/>
      <c r="H2238" s="460">
        <f t="shared" si="137"/>
        <v>0</v>
      </c>
      <c r="I2238" s="460">
        <f t="shared" si="138"/>
        <v>0</v>
      </c>
      <c r="J2238" s="460">
        <f t="shared" si="136"/>
        <v>0</v>
      </c>
      <c r="K2238" s="9"/>
      <c r="P2238" s="2"/>
      <c r="Q2238" s="27"/>
      <c r="R2238" s="2"/>
      <c r="S2238" s="2"/>
      <c r="T2238" s="2"/>
      <c r="U2238" s="2"/>
      <c r="V2238" s="2"/>
      <c r="W2238" s="2"/>
    </row>
    <row r="2239" spans="2:23" ht="15" customHeight="1" x14ac:dyDescent="0.35">
      <c r="B2239" s="349"/>
      <c r="C2239" s="715" t="str">
        <f t="shared" si="139"/>
        <v/>
      </c>
      <c r="D2239" s="458">
        <f>IF(ISNUMBER(Summary!$D$17), DATE(Summary!$D$17, 1, 1) + INT((ROW(B2201)-1)/24), DATE(2024, 1, 1) + INT((ROW(B2201)-1)/24))</f>
        <v>45383</v>
      </c>
      <c r="E2239" s="459">
        <v>0.66666666666666674</v>
      </c>
      <c r="F2239" s="780"/>
      <c r="G2239" s="780"/>
      <c r="H2239" s="460">
        <f t="shared" si="137"/>
        <v>0</v>
      </c>
      <c r="I2239" s="460">
        <f t="shared" si="138"/>
        <v>0</v>
      </c>
      <c r="J2239" s="460">
        <f t="shared" si="136"/>
        <v>0</v>
      </c>
      <c r="K2239" s="9"/>
      <c r="P2239" s="2"/>
      <c r="Q2239" s="27"/>
      <c r="R2239" s="2"/>
      <c r="S2239" s="2"/>
      <c r="T2239" s="2"/>
      <c r="U2239" s="2"/>
      <c r="V2239" s="2"/>
      <c r="W2239" s="2"/>
    </row>
    <row r="2240" spans="2:23" ht="15" customHeight="1" x14ac:dyDescent="0.35">
      <c r="B2240" s="349"/>
      <c r="C2240" s="715" t="str">
        <f t="shared" si="139"/>
        <v/>
      </c>
      <c r="D2240" s="458">
        <f>IF(ISNUMBER(Summary!$D$17), DATE(Summary!$D$17, 1, 1) + INT((ROW(B2202)-1)/24), DATE(2024, 1, 1) + INT((ROW(B2202)-1)/24))</f>
        <v>45383</v>
      </c>
      <c r="E2240" s="459">
        <v>0.70833333333333337</v>
      </c>
      <c r="F2240" s="780"/>
      <c r="G2240" s="780"/>
      <c r="H2240" s="460">
        <f t="shared" si="137"/>
        <v>0</v>
      </c>
      <c r="I2240" s="460">
        <f t="shared" si="138"/>
        <v>0</v>
      </c>
      <c r="J2240" s="460">
        <f t="shared" ref="J2240:J2303" si="140">G2240-H2240</f>
        <v>0</v>
      </c>
      <c r="K2240" s="9"/>
      <c r="P2240" s="2"/>
      <c r="Q2240" s="27"/>
      <c r="R2240" s="2"/>
      <c r="S2240" s="2"/>
      <c r="T2240" s="2"/>
      <c r="U2240" s="2"/>
      <c r="V2240" s="2"/>
      <c r="W2240" s="2"/>
    </row>
    <row r="2241" spans="2:23" ht="15" customHeight="1" x14ac:dyDescent="0.35">
      <c r="B2241" s="349"/>
      <c r="C2241" s="715" t="str">
        <f t="shared" si="139"/>
        <v/>
      </c>
      <c r="D2241" s="458">
        <f>IF(ISNUMBER(Summary!$D$17), DATE(Summary!$D$17, 1, 1) + INT((ROW(B2203)-1)/24), DATE(2024, 1, 1) + INT((ROW(B2203)-1)/24))</f>
        <v>45383</v>
      </c>
      <c r="E2241" s="459">
        <v>0.75000000000000011</v>
      </c>
      <c r="F2241" s="780"/>
      <c r="G2241" s="780"/>
      <c r="H2241" s="460">
        <f t="shared" si="137"/>
        <v>0</v>
      </c>
      <c r="I2241" s="460">
        <f t="shared" si="138"/>
        <v>0</v>
      </c>
      <c r="J2241" s="460">
        <f t="shared" si="140"/>
        <v>0</v>
      </c>
      <c r="K2241" s="9"/>
      <c r="P2241" s="2"/>
      <c r="Q2241" s="27"/>
      <c r="R2241" s="2"/>
      <c r="S2241" s="2"/>
      <c r="T2241" s="2"/>
      <c r="U2241" s="2"/>
      <c r="V2241" s="2"/>
      <c r="W2241" s="2"/>
    </row>
    <row r="2242" spans="2:23" ht="15" customHeight="1" x14ac:dyDescent="0.35">
      <c r="B2242" s="349"/>
      <c r="C2242" s="715" t="str">
        <f t="shared" si="139"/>
        <v/>
      </c>
      <c r="D2242" s="458">
        <f>IF(ISNUMBER(Summary!$D$17), DATE(Summary!$D$17, 1, 1) + INT((ROW(B2204)-1)/24), DATE(2024, 1, 1) + INT((ROW(B2204)-1)/24))</f>
        <v>45383</v>
      </c>
      <c r="E2242" s="459">
        <v>0.79166666666666674</v>
      </c>
      <c r="F2242" s="780"/>
      <c r="G2242" s="780"/>
      <c r="H2242" s="460">
        <f t="shared" si="137"/>
        <v>0</v>
      </c>
      <c r="I2242" s="460">
        <f t="shared" si="138"/>
        <v>0</v>
      </c>
      <c r="J2242" s="460">
        <f t="shared" si="140"/>
        <v>0</v>
      </c>
      <c r="K2242" s="9"/>
      <c r="P2242" s="2"/>
      <c r="Q2242" s="27"/>
      <c r="R2242" s="2"/>
      <c r="S2242" s="2"/>
      <c r="T2242" s="2"/>
      <c r="U2242" s="2"/>
      <c r="V2242" s="2"/>
      <c r="W2242" s="2"/>
    </row>
    <row r="2243" spans="2:23" ht="15" customHeight="1" x14ac:dyDescent="0.35">
      <c r="B2243" s="349"/>
      <c r="C2243" s="715" t="str">
        <f t="shared" si="139"/>
        <v/>
      </c>
      <c r="D2243" s="458">
        <f>IF(ISNUMBER(Summary!$D$17), DATE(Summary!$D$17, 1, 1) + INT((ROW(B2205)-1)/24), DATE(2024, 1, 1) + INT((ROW(B2205)-1)/24))</f>
        <v>45383</v>
      </c>
      <c r="E2243" s="459">
        <v>0.83333333333333337</v>
      </c>
      <c r="F2243" s="780"/>
      <c r="G2243" s="780"/>
      <c r="H2243" s="460">
        <f t="shared" si="137"/>
        <v>0</v>
      </c>
      <c r="I2243" s="460">
        <f t="shared" si="138"/>
        <v>0</v>
      </c>
      <c r="J2243" s="460">
        <f t="shared" si="140"/>
        <v>0</v>
      </c>
      <c r="K2243" s="9"/>
      <c r="P2243" s="2"/>
      <c r="Q2243" s="27"/>
      <c r="R2243" s="2"/>
      <c r="S2243" s="2"/>
      <c r="T2243" s="2"/>
      <c r="U2243" s="2"/>
      <c r="V2243" s="2"/>
      <c r="W2243" s="2"/>
    </row>
    <row r="2244" spans="2:23" ht="15" customHeight="1" x14ac:dyDescent="0.35">
      <c r="B2244" s="349"/>
      <c r="C2244" s="715" t="str">
        <f t="shared" si="139"/>
        <v/>
      </c>
      <c r="D2244" s="458">
        <f>IF(ISNUMBER(Summary!$D$17), DATE(Summary!$D$17, 1, 1) + INT((ROW(B2206)-1)/24), DATE(2024, 1, 1) + INT((ROW(B2206)-1)/24))</f>
        <v>45383</v>
      </c>
      <c r="E2244" s="459">
        <v>0.87500000000000011</v>
      </c>
      <c r="F2244" s="780"/>
      <c r="G2244" s="780"/>
      <c r="H2244" s="460">
        <f t="shared" si="137"/>
        <v>0</v>
      </c>
      <c r="I2244" s="460">
        <f t="shared" si="138"/>
        <v>0</v>
      </c>
      <c r="J2244" s="460">
        <f t="shared" si="140"/>
        <v>0</v>
      </c>
      <c r="K2244" s="9"/>
      <c r="P2244" s="2"/>
      <c r="Q2244" s="27"/>
      <c r="R2244" s="2"/>
      <c r="S2244" s="2"/>
      <c r="T2244" s="2"/>
      <c r="U2244" s="2"/>
      <c r="V2244" s="2"/>
      <c r="W2244" s="2"/>
    </row>
    <row r="2245" spans="2:23" ht="15" customHeight="1" x14ac:dyDescent="0.35">
      <c r="B2245" s="349"/>
      <c r="C2245" s="715" t="str">
        <f t="shared" si="139"/>
        <v/>
      </c>
      <c r="D2245" s="458">
        <f>IF(ISNUMBER(Summary!$D$17), DATE(Summary!$D$17, 1, 1) + INT((ROW(B2207)-1)/24), DATE(2024, 1, 1) + INT((ROW(B2207)-1)/24))</f>
        <v>45383</v>
      </c>
      <c r="E2245" s="459">
        <v>0.91666666666666674</v>
      </c>
      <c r="F2245" s="780"/>
      <c r="G2245" s="780"/>
      <c r="H2245" s="460">
        <f t="shared" si="137"/>
        <v>0</v>
      </c>
      <c r="I2245" s="460">
        <f t="shared" si="138"/>
        <v>0</v>
      </c>
      <c r="J2245" s="460">
        <f t="shared" si="140"/>
        <v>0</v>
      </c>
      <c r="K2245" s="9"/>
      <c r="P2245" s="2"/>
      <c r="Q2245" s="27"/>
      <c r="R2245" s="2"/>
      <c r="S2245" s="2"/>
      <c r="T2245" s="2"/>
      <c r="U2245" s="2"/>
      <c r="V2245" s="2"/>
      <c r="W2245" s="2"/>
    </row>
    <row r="2246" spans="2:23" ht="15" customHeight="1" x14ac:dyDescent="0.35">
      <c r="B2246" s="349"/>
      <c r="C2246" s="715" t="str">
        <f t="shared" si="139"/>
        <v/>
      </c>
      <c r="D2246" s="458">
        <f>IF(ISNUMBER(Summary!$D$17), DATE(Summary!$D$17, 1, 1) + INT((ROW(B2208)-1)/24), DATE(2024, 1, 1) + INT((ROW(B2208)-1)/24))</f>
        <v>45383</v>
      </c>
      <c r="E2246" s="459">
        <v>0.95833333333333337</v>
      </c>
      <c r="F2246" s="780"/>
      <c r="G2246" s="780"/>
      <c r="H2246" s="460">
        <f t="shared" si="137"/>
        <v>0</v>
      </c>
      <c r="I2246" s="460">
        <f t="shared" si="138"/>
        <v>0</v>
      </c>
      <c r="J2246" s="460">
        <f t="shared" si="140"/>
        <v>0</v>
      </c>
      <c r="K2246" s="9"/>
      <c r="P2246" s="2"/>
      <c r="Q2246" s="27"/>
      <c r="R2246" s="2"/>
      <c r="S2246" s="2"/>
      <c r="T2246" s="2"/>
      <c r="U2246" s="2"/>
      <c r="V2246" s="2"/>
      <c r="W2246" s="2"/>
    </row>
    <row r="2247" spans="2:23" ht="15" customHeight="1" x14ac:dyDescent="0.35">
      <c r="B2247" s="457"/>
      <c r="C2247" s="715">
        <f t="shared" si="139"/>
        <v>45384</v>
      </c>
      <c r="D2247" s="458">
        <f>IF(ISNUMBER(Summary!$D$17), DATE(Summary!$D$17, 1, 1) + INT((ROW(B2209)-1)/24), DATE(2024, 1, 1) + INT((ROW(B2209)-1)/24))</f>
        <v>45384</v>
      </c>
      <c r="E2247" s="459">
        <v>3.1225022567582528E-17</v>
      </c>
      <c r="F2247" s="780"/>
      <c r="G2247" s="780"/>
      <c r="H2247" s="460">
        <f t="shared" si="137"/>
        <v>0</v>
      </c>
      <c r="I2247" s="460">
        <f t="shared" si="138"/>
        <v>0</v>
      </c>
      <c r="J2247" s="460">
        <f t="shared" si="140"/>
        <v>0</v>
      </c>
      <c r="K2247" s="9"/>
      <c r="P2247" s="2"/>
      <c r="Q2247" s="27"/>
      <c r="R2247" s="2"/>
      <c r="S2247" s="2"/>
      <c r="T2247" s="2"/>
      <c r="U2247" s="2"/>
      <c r="V2247" s="2"/>
      <c r="W2247" s="2"/>
    </row>
    <row r="2248" spans="2:23" ht="15" customHeight="1" x14ac:dyDescent="0.35">
      <c r="B2248" s="349"/>
      <c r="C2248" s="715" t="str">
        <f t="shared" si="139"/>
        <v/>
      </c>
      <c r="D2248" s="458">
        <f>IF(ISNUMBER(Summary!$D$17), DATE(Summary!$D$17, 1, 1) + INT((ROW(B2210)-1)/24), DATE(2024, 1, 1) + INT((ROW(B2210)-1)/24))</f>
        <v>45384</v>
      </c>
      <c r="E2248" s="459">
        <v>4.1666666666666699E-2</v>
      </c>
      <c r="F2248" s="780"/>
      <c r="G2248" s="780"/>
      <c r="H2248" s="460">
        <f t="shared" si="137"/>
        <v>0</v>
      </c>
      <c r="I2248" s="460">
        <f t="shared" si="138"/>
        <v>0</v>
      </c>
      <c r="J2248" s="460">
        <f t="shared" si="140"/>
        <v>0</v>
      </c>
      <c r="K2248" s="9"/>
      <c r="P2248" s="2"/>
      <c r="Q2248" s="27"/>
      <c r="R2248" s="2"/>
      <c r="S2248" s="2"/>
      <c r="T2248" s="2"/>
      <c r="U2248" s="2"/>
      <c r="V2248" s="2"/>
      <c r="W2248" s="2"/>
    </row>
    <row r="2249" spans="2:23" ht="15" customHeight="1" x14ac:dyDescent="0.35">
      <c r="B2249" s="349"/>
      <c r="C2249" s="715" t="str">
        <f t="shared" si="139"/>
        <v/>
      </c>
      <c r="D2249" s="458">
        <f>IF(ISNUMBER(Summary!$D$17), DATE(Summary!$D$17, 1, 1) + INT((ROW(B2211)-1)/24), DATE(2024, 1, 1) + INT((ROW(B2211)-1)/24))</f>
        <v>45384</v>
      </c>
      <c r="E2249" s="459">
        <v>8.333333333333337E-2</v>
      </c>
      <c r="F2249" s="780"/>
      <c r="G2249" s="780"/>
      <c r="H2249" s="460">
        <f t="shared" si="137"/>
        <v>0</v>
      </c>
      <c r="I2249" s="460">
        <f t="shared" si="138"/>
        <v>0</v>
      </c>
      <c r="J2249" s="460">
        <f t="shared" si="140"/>
        <v>0</v>
      </c>
      <c r="K2249" s="9"/>
      <c r="P2249" s="2"/>
      <c r="Q2249" s="27"/>
      <c r="R2249" s="2"/>
      <c r="S2249" s="2"/>
      <c r="T2249" s="2"/>
      <c r="U2249" s="2"/>
      <c r="V2249" s="2"/>
      <c r="W2249" s="2"/>
    </row>
    <row r="2250" spans="2:23" ht="15" customHeight="1" x14ac:dyDescent="0.35">
      <c r="B2250" s="349"/>
      <c r="C2250" s="715" t="str">
        <f t="shared" si="139"/>
        <v/>
      </c>
      <c r="D2250" s="458">
        <f>IF(ISNUMBER(Summary!$D$17), DATE(Summary!$D$17, 1, 1) + INT((ROW(B2212)-1)/24), DATE(2024, 1, 1) + INT((ROW(B2212)-1)/24))</f>
        <v>45384</v>
      </c>
      <c r="E2250" s="459">
        <v>0.12500000000000006</v>
      </c>
      <c r="F2250" s="780"/>
      <c r="G2250" s="780"/>
      <c r="H2250" s="460">
        <f t="shared" si="137"/>
        <v>0</v>
      </c>
      <c r="I2250" s="460">
        <f t="shared" si="138"/>
        <v>0</v>
      </c>
      <c r="J2250" s="460">
        <f t="shared" si="140"/>
        <v>0</v>
      </c>
      <c r="K2250" s="9"/>
      <c r="P2250" s="2"/>
      <c r="Q2250" s="27"/>
      <c r="R2250" s="2"/>
      <c r="S2250" s="2"/>
      <c r="T2250" s="2"/>
      <c r="U2250" s="2"/>
      <c r="V2250" s="2"/>
      <c r="W2250" s="2"/>
    </row>
    <row r="2251" spans="2:23" ht="15" customHeight="1" x14ac:dyDescent="0.35">
      <c r="B2251" s="349"/>
      <c r="C2251" s="715" t="str">
        <f t="shared" si="139"/>
        <v/>
      </c>
      <c r="D2251" s="458">
        <f>IF(ISNUMBER(Summary!$D$17), DATE(Summary!$D$17, 1, 1) + INT((ROW(B2213)-1)/24), DATE(2024, 1, 1) + INT((ROW(B2213)-1)/24))</f>
        <v>45384</v>
      </c>
      <c r="E2251" s="459">
        <v>0.16666666666666669</v>
      </c>
      <c r="F2251" s="780"/>
      <c r="G2251" s="780"/>
      <c r="H2251" s="460">
        <f t="shared" si="137"/>
        <v>0</v>
      </c>
      <c r="I2251" s="460">
        <f t="shared" si="138"/>
        <v>0</v>
      </c>
      <c r="J2251" s="460">
        <f t="shared" si="140"/>
        <v>0</v>
      </c>
      <c r="K2251" s="9"/>
      <c r="P2251" s="2"/>
      <c r="Q2251" s="27"/>
      <c r="R2251" s="2"/>
      <c r="S2251" s="2"/>
      <c r="T2251" s="2"/>
      <c r="U2251" s="2"/>
      <c r="V2251" s="2"/>
      <c r="W2251" s="2"/>
    </row>
    <row r="2252" spans="2:23" ht="15" customHeight="1" x14ac:dyDescent="0.35">
      <c r="B2252" s="349"/>
      <c r="C2252" s="715" t="str">
        <f t="shared" si="139"/>
        <v/>
      </c>
      <c r="D2252" s="458">
        <f>IF(ISNUMBER(Summary!$D$17), DATE(Summary!$D$17, 1, 1) + INT((ROW(B2214)-1)/24), DATE(2024, 1, 1) + INT((ROW(B2214)-1)/24))</f>
        <v>45384</v>
      </c>
      <c r="E2252" s="459">
        <v>0.20833333333333337</v>
      </c>
      <c r="F2252" s="780"/>
      <c r="G2252" s="780"/>
      <c r="H2252" s="460">
        <f t="shared" si="137"/>
        <v>0</v>
      </c>
      <c r="I2252" s="460">
        <f t="shared" si="138"/>
        <v>0</v>
      </c>
      <c r="J2252" s="460">
        <f t="shared" si="140"/>
        <v>0</v>
      </c>
      <c r="K2252" s="9"/>
      <c r="P2252" s="2"/>
      <c r="Q2252" s="27"/>
      <c r="R2252" s="2"/>
      <c r="S2252" s="2"/>
      <c r="T2252" s="2"/>
      <c r="U2252" s="2"/>
      <c r="V2252" s="2"/>
      <c r="W2252" s="2"/>
    </row>
    <row r="2253" spans="2:23" ht="15" customHeight="1" x14ac:dyDescent="0.35">
      <c r="B2253" s="349"/>
      <c r="C2253" s="715" t="str">
        <f t="shared" si="139"/>
        <v/>
      </c>
      <c r="D2253" s="458">
        <f>IF(ISNUMBER(Summary!$D$17), DATE(Summary!$D$17, 1, 1) + INT((ROW(B2215)-1)/24), DATE(2024, 1, 1) + INT((ROW(B2215)-1)/24))</f>
        <v>45384</v>
      </c>
      <c r="E2253" s="459">
        <v>0.25</v>
      </c>
      <c r="F2253" s="780"/>
      <c r="G2253" s="780"/>
      <c r="H2253" s="460">
        <f t="shared" si="137"/>
        <v>0</v>
      </c>
      <c r="I2253" s="460">
        <f t="shared" si="138"/>
        <v>0</v>
      </c>
      <c r="J2253" s="460">
        <f t="shared" si="140"/>
        <v>0</v>
      </c>
      <c r="K2253" s="9"/>
      <c r="P2253" s="2"/>
      <c r="Q2253" s="27"/>
      <c r="R2253" s="2"/>
      <c r="S2253" s="2"/>
      <c r="T2253" s="2"/>
      <c r="U2253" s="2"/>
      <c r="V2253" s="2"/>
      <c r="W2253" s="2"/>
    </row>
    <row r="2254" spans="2:23" ht="15" customHeight="1" x14ac:dyDescent="0.35">
      <c r="B2254" s="349"/>
      <c r="C2254" s="715" t="str">
        <f t="shared" si="139"/>
        <v/>
      </c>
      <c r="D2254" s="458">
        <f>IF(ISNUMBER(Summary!$D$17), DATE(Summary!$D$17, 1, 1) + INT((ROW(B2216)-1)/24), DATE(2024, 1, 1) + INT((ROW(B2216)-1)/24))</f>
        <v>45384</v>
      </c>
      <c r="E2254" s="459">
        <v>0.29166666666666669</v>
      </c>
      <c r="F2254" s="780"/>
      <c r="G2254" s="780"/>
      <c r="H2254" s="460">
        <f t="shared" si="137"/>
        <v>0</v>
      </c>
      <c r="I2254" s="460">
        <f t="shared" si="138"/>
        <v>0</v>
      </c>
      <c r="J2254" s="460">
        <f t="shared" si="140"/>
        <v>0</v>
      </c>
      <c r="K2254" s="9"/>
      <c r="P2254" s="2"/>
      <c r="Q2254" s="27"/>
      <c r="R2254" s="2"/>
      <c r="S2254" s="2"/>
      <c r="T2254" s="2"/>
      <c r="U2254" s="2"/>
      <c r="V2254" s="2"/>
      <c r="W2254" s="2"/>
    </row>
    <row r="2255" spans="2:23" ht="15" customHeight="1" x14ac:dyDescent="0.35">
      <c r="B2255" s="349"/>
      <c r="C2255" s="715" t="str">
        <f t="shared" si="139"/>
        <v/>
      </c>
      <c r="D2255" s="458">
        <f>IF(ISNUMBER(Summary!$D$17), DATE(Summary!$D$17, 1, 1) + INT((ROW(B2217)-1)/24), DATE(2024, 1, 1) + INT((ROW(B2217)-1)/24))</f>
        <v>45384</v>
      </c>
      <c r="E2255" s="459">
        <v>0.33333333333333337</v>
      </c>
      <c r="F2255" s="780"/>
      <c r="G2255" s="780"/>
      <c r="H2255" s="460">
        <f t="shared" si="137"/>
        <v>0</v>
      </c>
      <c r="I2255" s="460">
        <f t="shared" si="138"/>
        <v>0</v>
      </c>
      <c r="J2255" s="460">
        <f t="shared" si="140"/>
        <v>0</v>
      </c>
      <c r="K2255" s="9"/>
      <c r="P2255" s="2"/>
      <c r="Q2255" s="27"/>
      <c r="R2255" s="2"/>
      <c r="S2255" s="2"/>
      <c r="T2255" s="2"/>
      <c r="U2255" s="2"/>
      <c r="V2255" s="2"/>
      <c r="W2255" s="2"/>
    </row>
    <row r="2256" spans="2:23" ht="15" customHeight="1" x14ac:dyDescent="0.35">
      <c r="B2256" s="349"/>
      <c r="C2256" s="715" t="str">
        <f t="shared" si="139"/>
        <v/>
      </c>
      <c r="D2256" s="458">
        <f>IF(ISNUMBER(Summary!$D$17), DATE(Summary!$D$17, 1, 1) + INT((ROW(B2218)-1)/24), DATE(2024, 1, 1) + INT((ROW(B2218)-1)/24))</f>
        <v>45384</v>
      </c>
      <c r="E2256" s="459">
        <v>0.375</v>
      </c>
      <c r="F2256" s="780"/>
      <c r="G2256" s="780"/>
      <c r="H2256" s="460">
        <f t="shared" si="137"/>
        <v>0</v>
      </c>
      <c r="I2256" s="460">
        <f t="shared" si="138"/>
        <v>0</v>
      </c>
      <c r="J2256" s="460">
        <f t="shared" si="140"/>
        <v>0</v>
      </c>
      <c r="K2256" s="9"/>
      <c r="P2256" s="2"/>
      <c r="Q2256" s="27"/>
      <c r="R2256" s="2"/>
      <c r="S2256" s="2"/>
      <c r="T2256" s="2"/>
      <c r="U2256" s="2"/>
      <c r="V2256" s="2"/>
      <c r="W2256" s="2"/>
    </row>
    <row r="2257" spans="2:23" ht="15" customHeight="1" x14ac:dyDescent="0.35">
      <c r="B2257" s="349"/>
      <c r="C2257" s="715" t="str">
        <f t="shared" si="139"/>
        <v/>
      </c>
      <c r="D2257" s="458">
        <f>IF(ISNUMBER(Summary!$D$17), DATE(Summary!$D$17, 1, 1) + INT((ROW(B2219)-1)/24), DATE(2024, 1, 1) + INT((ROW(B2219)-1)/24))</f>
        <v>45384</v>
      </c>
      <c r="E2257" s="459">
        <v>0.41666666666666669</v>
      </c>
      <c r="F2257" s="780"/>
      <c r="G2257" s="780"/>
      <c r="H2257" s="460">
        <f t="shared" si="137"/>
        <v>0</v>
      </c>
      <c r="I2257" s="460">
        <f t="shared" si="138"/>
        <v>0</v>
      </c>
      <c r="J2257" s="460">
        <f t="shared" si="140"/>
        <v>0</v>
      </c>
      <c r="K2257" s="9"/>
      <c r="P2257" s="2"/>
      <c r="Q2257" s="27"/>
      <c r="R2257" s="2"/>
      <c r="S2257" s="2"/>
      <c r="T2257" s="2"/>
      <c r="U2257" s="2"/>
      <c r="V2257" s="2"/>
      <c r="W2257" s="2"/>
    </row>
    <row r="2258" spans="2:23" ht="15" customHeight="1" x14ac:dyDescent="0.35">
      <c r="B2258" s="349"/>
      <c r="C2258" s="715" t="str">
        <f t="shared" si="139"/>
        <v/>
      </c>
      <c r="D2258" s="458">
        <f>IF(ISNUMBER(Summary!$D$17), DATE(Summary!$D$17, 1, 1) + INT((ROW(B2220)-1)/24), DATE(2024, 1, 1) + INT((ROW(B2220)-1)/24))</f>
        <v>45384</v>
      </c>
      <c r="E2258" s="459">
        <v>0.45833333333333337</v>
      </c>
      <c r="F2258" s="780"/>
      <c r="G2258" s="780"/>
      <c r="H2258" s="460">
        <f t="shared" si="137"/>
        <v>0</v>
      </c>
      <c r="I2258" s="460">
        <f t="shared" si="138"/>
        <v>0</v>
      </c>
      <c r="J2258" s="460">
        <f t="shared" si="140"/>
        <v>0</v>
      </c>
      <c r="K2258" s="9"/>
      <c r="P2258" s="2"/>
      <c r="Q2258" s="27"/>
      <c r="R2258" s="2"/>
      <c r="S2258" s="2"/>
      <c r="T2258" s="2"/>
      <c r="U2258" s="2"/>
      <c r="V2258" s="2"/>
      <c r="W2258" s="2"/>
    </row>
    <row r="2259" spans="2:23" ht="15" customHeight="1" x14ac:dyDescent="0.35">
      <c r="B2259" s="349"/>
      <c r="C2259" s="715" t="str">
        <f t="shared" si="139"/>
        <v/>
      </c>
      <c r="D2259" s="458">
        <f>IF(ISNUMBER(Summary!$D$17), DATE(Summary!$D$17, 1, 1) + INT((ROW(B2221)-1)/24), DATE(2024, 1, 1) + INT((ROW(B2221)-1)/24))</f>
        <v>45384</v>
      </c>
      <c r="E2259" s="459">
        <v>0.50000000000000011</v>
      </c>
      <c r="F2259" s="780"/>
      <c r="G2259" s="780"/>
      <c r="H2259" s="460">
        <f t="shared" si="137"/>
        <v>0</v>
      </c>
      <c r="I2259" s="460">
        <f t="shared" si="138"/>
        <v>0</v>
      </c>
      <c r="J2259" s="460">
        <f t="shared" si="140"/>
        <v>0</v>
      </c>
      <c r="K2259" s="9"/>
      <c r="P2259" s="2"/>
      <c r="Q2259" s="27"/>
      <c r="R2259" s="2"/>
      <c r="S2259" s="2"/>
      <c r="T2259" s="2"/>
      <c r="U2259" s="2"/>
      <c r="V2259" s="2"/>
      <c r="W2259" s="2"/>
    </row>
    <row r="2260" spans="2:23" ht="15" customHeight="1" x14ac:dyDescent="0.35">
      <c r="B2260" s="349"/>
      <c r="C2260" s="715" t="str">
        <f t="shared" si="139"/>
        <v/>
      </c>
      <c r="D2260" s="458">
        <f>IF(ISNUMBER(Summary!$D$17), DATE(Summary!$D$17, 1, 1) + INT((ROW(B2222)-1)/24), DATE(2024, 1, 1) + INT((ROW(B2222)-1)/24))</f>
        <v>45384</v>
      </c>
      <c r="E2260" s="459">
        <v>0.54166666666666674</v>
      </c>
      <c r="F2260" s="780"/>
      <c r="G2260" s="780"/>
      <c r="H2260" s="460">
        <f t="shared" si="137"/>
        <v>0</v>
      </c>
      <c r="I2260" s="460">
        <f t="shared" si="138"/>
        <v>0</v>
      </c>
      <c r="J2260" s="460">
        <f t="shared" si="140"/>
        <v>0</v>
      </c>
      <c r="K2260" s="9"/>
      <c r="P2260" s="2"/>
      <c r="Q2260" s="27"/>
      <c r="R2260" s="2"/>
      <c r="S2260" s="2"/>
      <c r="T2260" s="2"/>
      <c r="U2260" s="2"/>
      <c r="V2260" s="2"/>
      <c r="W2260" s="2"/>
    </row>
    <row r="2261" spans="2:23" ht="15" customHeight="1" x14ac:dyDescent="0.35">
      <c r="B2261" s="349"/>
      <c r="C2261" s="715" t="str">
        <f t="shared" si="139"/>
        <v/>
      </c>
      <c r="D2261" s="458">
        <f>IF(ISNUMBER(Summary!$D$17), DATE(Summary!$D$17, 1, 1) + INT((ROW(B2223)-1)/24), DATE(2024, 1, 1) + INT((ROW(B2223)-1)/24))</f>
        <v>45384</v>
      </c>
      <c r="E2261" s="459">
        <v>0.58333333333333337</v>
      </c>
      <c r="F2261" s="780"/>
      <c r="G2261" s="780"/>
      <c r="H2261" s="460">
        <f t="shared" si="137"/>
        <v>0</v>
      </c>
      <c r="I2261" s="460">
        <f t="shared" si="138"/>
        <v>0</v>
      </c>
      <c r="J2261" s="460">
        <f t="shared" si="140"/>
        <v>0</v>
      </c>
      <c r="K2261" s="9"/>
      <c r="P2261" s="2"/>
      <c r="Q2261" s="27"/>
      <c r="R2261" s="2"/>
      <c r="S2261" s="2"/>
      <c r="T2261" s="2"/>
      <c r="U2261" s="2"/>
      <c r="V2261" s="2"/>
      <c r="W2261" s="2"/>
    </row>
    <row r="2262" spans="2:23" ht="15" customHeight="1" x14ac:dyDescent="0.35">
      <c r="B2262" s="349"/>
      <c r="C2262" s="715" t="str">
        <f t="shared" si="139"/>
        <v/>
      </c>
      <c r="D2262" s="458">
        <f>IF(ISNUMBER(Summary!$D$17), DATE(Summary!$D$17, 1, 1) + INT((ROW(B2224)-1)/24), DATE(2024, 1, 1) + INT((ROW(B2224)-1)/24))</f>
        <v>45384</v>
      </c>
      <c r="E2262" s="459">
        <v>0.62500000000000011</v>
      </c>
      <c r="F2262" s="780"/>
      <c r="G2262" s="780"/>
      <c r="H2262" s="460">
        <f t="shared" si="137"/>
        <v>0</v>
      </c>
      <c r="I2262" s="460">
        <f t="shared" si="138"/>
        <v>0</v>
      </c>
      <c r="J2262" s="460">
        <f t="shared" si="140"/>
        <v>0</v>
      </c>
      <c r="K2262" s="9"/>
      <c r="P2262" s="2"/>
      <c r="Q2262" s="27"/>
      <c r="R2262" s="2"/>
      <c r="S2262" s="2"/>
      <c r="T2262" s="2"/>
      <c r="U2262" s="2"/>
      <c r="V2262" s="2"/>
      <c r="W2262" s="2"/>
    </row>
    <row r="2263" spans="2:23" ht="15" customHeight="1" x14ac:dyDescent="0.35">
      <c r="B2263" s="349"/>
      <c r="C2263" s="715" t="str">
        <f t="shared" si="139"/>
        <v/>
      </c>
      <c r="D2263" s="458">
        <f>IF(ISNUMBER(Summary!$D$17), DATE(Summary!$D$17, 1, 1) + INT((ROW(B2225)-1)/24), DATE(2024, 1, 1) + INT((ROW(B2225)-1)/24))</f>
        <v>45384</v>
      </c>
      <c r="E2263" s="459">
        <v>0.66666666666666674</v>
      </c>
      <c r="F2263" s="780"/>
      <c r="G2263" s="780"/>
      <c r="H2263" s="460">
        <f t="shared" si="137"/>
        <v>0</v>
      </c>
      <c r="I2263" s="460">
        <f t="shared" si="138"/>
        <v>0</v>
      </c>
      <c r="J2263" s="460">
        <f t="shared" si="140"/>
        <v>0</v>
      </c>
      <c r="K2263" s="9"/>
      <c r="P2263" s="2"/>
      <c r="Q2263" s="27"/>
      <c r="R2263" s="2"/>
      <c r="S2263" s="2"/>
      <c r="T2263" s="2"/>
      <c r="U2263" s="2"/>
      <c r="V2263" s="2"/>
      <c r="W2263" s="2"/>
    </row>
    <row r="2264" spans="2:23" ht="15" customHeight="1" x14ac:dyDescent="0.35">
      <c r="B2264" s="349"/>
      <c r="C2264" s="715" t="str">
        <f t="shared" si="139"/>
        <v/>
      </c>
      <c r="D2264" s="458">
        <f>IF(ISNUMBER(Summary!$D$17), DATE(Summary!$D$17, 1, 1) + INT((ROW(B2226)-1)/24), DATE(2024, 1, 1) + INT((ROW(B2226)-1)/24))</f>
        <v>45384</v>
      </c>
      <c r="E2264" s="459">
        <v>0.70833333333333337</v>
      </c>
      <c r="F2264" s="780"/>
      <c r="G2264" s="780"/>
      <c r="H2264" s="460">
        <f t="shared" si="137"/>
        <v>0</v>
      </c>
      <c r="I2264" s="460">
        <f t="shared" si="138"/>
        <v>0</v>
      </c>
      <c r="J2264" s="460">
        <f t="shared" si="140"/>
        <v>0</v>
      </c>
      <c r="K2264" s="9"/>
      <c r="P2264" s="2"/>
      <c r="Q2264" s="27"/>
      <c r="R2264" s="2"/>
      <c r="S2264" s="2"/>
      <c r="T2264" s="2"/>
      <c r="U2264" s="2"/>
      <c r="V2264" s="2"/>
      <c r="W2264" s="2"/>
    </row>
    <row r="2265" spans="2:23" ht="15" customHeight="1" x14ac:dyDescent="0.35">
      <c r="B2265" s="349"/>
      <c r="C2265" s="715" t="str">
        <f t="shared" si="139"/>
        <v/>
      </c>
      <c r="D2265" s="458">
        <f>IF(ISNUMBER(Summary!$D$17), DATE(Summary!$D$17, 1, 1) + INT((ROW(B2227)-1)/24), DATE(2024, 1, 1) + INT((ROW(B2227)-1)/24))</f>
        <v>45384</v>
      </c>
      <c r="E2265" s="459">
        <v>0.75000000000000011</v>
      </c>
      <c r="F2265" s="780"/>
      <c r="G2265" s="780"/>
      <c r="H2265" s="460">
        <f t="shared" si="137"/>
        <v>0</v>
      </c>
      <c r="I2265" s="460">
        <f t="shared" si="138"/>
        <v>0</v>
      </c>
      <c r="J2265" s="460">
        <f t="shared" si="140"/>
        <v>0</v>
      </c>
      <c r="K2265" s="9"/>
      <c r="P2265" s="2"/>
      <c r="Q2265" s="27"/>
      <c r="R2265" s="2"/>
      <c r="S2265" s="2"/>
      <c r="T2265" s="2"/>
      <c r="U2265" s="2"/>
      <c r="V2265" s="2"/>
      <c r="W2265" s="2"/>
    </row>
    <row r="2266" spans="2:23" ht="15" customHeight="1" x14ac:dyDescent="0.35">
      <c r="B2266" s="349"/>
      <c r="C2266" s="715" t="str">
        <f t="shared" si="139"/>
        <v/>
      </c>
      <c r="D2266" s="458">
        <f>IF(ISNUMBER(Summary!$D$17), DATE(Summary!$D$17, 1, 1) + INT((ROW(B2228)-1)/24), DATE(2024, 1, 1) + INT((ROW(B2228)-1)/24))</f>
        <v>45384</v>
      </c>
      <c r="E2266" s="459">
        <v>0.79166666666666674</v>
      </c>
      <c r="F2266" s="780"/>
      <c r="G2266" s="780"/>
      <c r="H2266" s="460">
        <f t="shared" si="137"/>
        <v>0</v>
      </c>
      <c r="I2266" s="460">
        <f t="shared" si="138"/>
        <v>0</v>
      </c>
      <c r="J2266" s="460">
        <f t="shared" si="140"/>
        <v>0</v>
      </c>
      <c r="K2266" s="9"/>
      <c r="P2266" s="2"/>
      <c r="Q2266" s="27"/>
      <c r="R2266" s="2"/>
      <c r="S2266" s="2"/>
      <c r="T2266" s="2"/>
      <c r="U2266" s="2"/>
      <c r="V2266" s="2"/>
      <c r="W2266" s="2"/>
    </row>
    <row r="2267" spans="2:23" ht="15" customHeight="1" x14ac:dyDescent="0.35">
      <c r="B2267" s="349"/>
      <c r="C2267" s="715" t="str">
        <f t="shared" si="139"/>
        <v/>
      </c>
      <c r="D2267" s="458">
        <f>IF(ISNUMBER(Summary!$D$17), DATE(Summary!$D$17, 1, 1) + INT((ROW(B2229)-1)/24), DATE(2024, 1, 1) + INT((ROW(B2229)-1)/24))</f>
        <v>45384</v>
      </c>
      <c r="E2267" s="459">
        <v>0.83333333333333337</v>
      </c>
      <c r="F2267" s="780"/>
      <c r="G2267" s="780"/>
      <c r="H2267" s="460">
        <f t="shared" si="137"/>
        <v>0</v>
      </c>
      <c r="I2267" s="460">
        <f t="shared" si="138"/>
        <v>0</v>
      </c>
      <c r="J2267" s="460">
        <f t="shared" si="140"/>
        <v>0</v>
      </c>
      <c r="K2267" s="9"/>
      <c r="P2267" s="2"/>
      <c r="Q2267" s="27"/>
      <c r="R2267" s="2"/>
      <c r="S2267" s="2"/>
      <c r="T2267" s="2"/>
      <c r="U2267" s="2"/>
      <c r="V2267" s="2"/>
      <c r="W2267" s="2"/>
    </row>
    <row r="2268" spans="2:23" ht="15" customHeight="1" x14ac:dyDescent="0.35">
      <c r="B2268" s="349"/>
      <c r="C2268" s="715" t="str">
        <f t="shared" si="139"/>
        <v/>
      </c>
      <c r="D2268" s="458">
        <f>IF(ISNUMBER(Summary!$D$17), DATE(Summary!$D$17, 1, 1) + INT((ROW(B2230)-1)/24), DATE(2024, 1, 1) + INT((ROW(B2230)-1)/24))</f>
        <v>45384</v>
      </c>
      <c r="E2268" s="459">
        <v>0.87500000000000011</v>
      </c>
      <c r="F2268" s="780"/>
      <c r="G2268" s="780"/>
      <c r="H2268" s="460">
        <f t="shared" si="137"/>
        <v>0</v>
      </c>
      <c r="I2268" s="460">
        <f t="shared" si="138"/>
        <v>0</v>
      </c>
      <c r="J2268" s="460">
        <f t="shared" si="140"/>
        <v>0</v>
      </c>
      <c r="K2268" s="9"/>
      <c r="P2268" s="2"/>
      <c r="Q2268" s="27"/>
      <c r="R2268" s="2"/>
      <c r="S2268" s="2"/>
      <c r="T2268" s="2"/>
      <c r="U2268" s="2"/>
      <c r="V2268" s="2"/>
      <c r="W2268" s="2"/>
    </row>
    <row r="2269" spans="2:23" ht="15" customHeight="1" x14ac:dyDescent="0.35">
      <c r="B2269" s="349"/>
      <c r="C2269" s="715" t="str">
        <f t="shared" si="139"/>
        <v/>
      </c>
      <c r="D2269" s="458">
        <f>IF(ISNUMBER(Summary!$D$17), DATE(Summary!$D$17, 1, 1) + INT((ROW(B2231)-1)/24), DATE(2024, 1, 1) + INT((ROW(B2231)-1)/24))</f>
        <v>45384</v>
      </c>
      <c r="E2269" s="459">
        <v>0.91666666666666674</v>
      </c>
      <c r="F2269" s="780"/>
      <c r="G2269" s="780"/>
      <c r="H2269" s="460">
        <f t="shared" si="137"/>
        <v>0</v>
      </c>
      <c r="I2269" s="460">
        <f t="shared" si="138"/>
        <v>0</v>
      </c>
      <c r="J2269" s="460">
        <f t="shared" si="140"/>
        <v>0</v>
      </c>
      <c r="K2269" s="9"/>
      <c r="P2269" s="2"/>
      <c r="Q2269" s="27"/>
      <c r="R2269" s="2"/>
      <c r="S2269" s="2"/>
      <c r="T2269" s="2"/>
      <c r="U2269" s="2"/>
      <c r="V2269" s="2"/>
      <c r="W2269" s="2"/>
    </row>
    <row r="2270" spans="2:23" ht="15" customHeight="1" x14ac:dyDescent="0.35">
      <c r="B2270" s="349"/>
      <c r="C2270" s="715" t="str">
        <f t="shared" si="139"/>
        <v/>
      </c>
      <c r="D2270" s="458">
        <f>IF(ISNUMBER(Summary!$D$17), DATE(Summary!$D$17, 1, 1) + INT((ROW(B2232)-1)/24), DATE(2024, 1, 1) + INT((ROW(B2232)-1)/24))</f>
        <v>45384</v>
      </c>
      <c r="E2270" s="459">
        <v>0.95833333333333337</v>
      </c>
      <c r="F2270" s="780"/>
      <c r="G2270" s="780"/>
      <c r="H2270" s="460">
        <f t="shared" si="137"/>
        <v>0</v>
      </c>
      <c r="I2270" s="460">
        <f t="shared" si="138"/>
        <v>0</v>
      </c>
      <c r="J2270" s="460">
        <f t="shared" si="140"/>
        <v>0</v>
      </c>
      <c r="K2270" s="9"/>
      <c r="P2270" s="2"/>
      <c r="Q2270" s="27"/>
      <c r="R2270" s="2"/>
      <c r="S2270" s="2"/>
      <c r="T2270" s="2"/>
      <c r="U2270" s="2"/>
      <c r="V2270" s="2"/>
      <c r="W2270" s="2"/>
    </row>
    <row r="2271" spans="2:23" ht="15" customHeight="1" x14ac:dyDescent="0.35">
      <c r="B2271" s="457"/>
      <c r="C2271" s="715">
        <f t="shared" si="139"/>
        <v>45385</v>
      </c>
      <c r="D2271" s="458">
        <f>IF(ISNUMBER(Summary!$D$17), DATE(Summary!$D$17, 1, 1) + INT((ROW(B2233)-1)/24), DATE(2024, 1, 1) + INT((ROW(B2233)-1)/24))</f>
        <v>45385</v>
      </c>
      <c r="E2271" s="459">
        <v>3.1225022567582528E-17</v>
      </c>
      <c r="F2271" s="780"/>
      <c r="G2271" s="780"/>
      <c r="H2271" s="460">
        <f t="shared" si="137"/>
        <v>0</v>
      </c>
      <c r="I2271" s="460">
        <f t="shared" si="138"/>
        <v>0</v>
      </c>
      <c r="J2271" s="460">
        <f t="shared" si="140"/>
        <v>0</v>
      </c>
      <c r="K2271" s="9"/>
      <c r="P2271" s="2"/>
      <c r="Q2271" s="27"/>
      <c r="R2271" s="2"/>
      <c r="S2271" s="2"/>
      <c r="T2271" s="2"/>
      <c r="U2271" s="2"/>
      <c r="V2271" s="2"/>
      <c r="W2271" s="2"/>
    </row>
    <row r="2272" spans="2:23" ht="15" customHeight="1" x14ac:dyDescent="0.35">
      <c r="B2272" s="349"/>
      <c r="C2272" s="715" t="str">
        <f t="shared" si="139"/>
        <v/>
      </c>
      <c r="D2272" s="458">
        <f>IF(ISNUMBER(Summary!$D$17), DATE(Summary!$D$17, 1, 1) + INT((ROW(B2234)-1)/24), DATE(2024, 1, 1) + INT((ROW(B2234)-1)/24))</f>
        <v>45385</v>
      </c>
      <c r="E2272" s="459">
        <v>4.1666666666666699E-2</v>
      </c>
      <c r="F2272" s="780"/>
      <c r="G2272" s="780"/>
      <c r="H2272" s="460">
        <f t="shared" si="137"/>
        <v>0</v>
      </c>
      <c r="I2272" s="460">
        <f t="shared" si="138"/>
        <v>0</v>
      </c>
      <c r="J2272" s="460">
        <f t="shared" si="140"/>
        <v>0</v>
      </c>
      <c r="K2272" s="9"/>
      <c r="P2272" s="2"/>
      <c r="Q2272" s="27"/>
      <c r="R2272" s="2"/>
      <c r="S2272" s="2"/>
      <c r="T2272" s="2"/>
      <c r="U2272" s="2"/>
      <c r="V2272" s="2"/>
      <c r="W2272" s="2"/>
    </row>
    <row r="2273" spans="2:23" ht="15" customHeight="1" x14ac:dyDescent="0.35">
      <c r="B2273" s="349"/>
      <c r="C2273" s="715" t="str">
        <f t="shared" si="139"/>
        <v/>
      </c>
      <c r="D2273" s="458">
        <f>IF(ISNUMBER(Summary!$D$17), DATE(Summary!$D$17, 1, 1) + INT((ROW(B2235)-1)/24), DATE(2024, 1, 1) + INT((ROW(B2235)-1)/24))</f>
        <v>45385</v>
      </c>
      <c r="E2273" s="459">
        <v>8.333333333333337E-2</v>
      </c>
      <c r="F2273" s="780"/>
      <c r="G2273" s="780"/>
      <c r="H2273" s="460">
        <f t="shared" si="137"/>
        <v>0</v>
      </c>
      <c r="I2273" s="460">
        <f t="shared" si="138"/>
        <v>0</v>
      </c>
      <c r="J2273" s="460">
        <f t="shared" si="140"/>
        <v>0</v>
      </c>
      <c r="K2273" s="9"/>
      <c r="P2273" s="2"/>
      <c r="Q2273" s="27"/>
      <c r="R2273" s="2"/>
      <c r="S2273" s="2"/>
      <c r="T2273" s="2"/>
      <c r="U2273" s="2"/>
      <c r="V2273" s="2"/>
      <c r="W2273" s="2"/>
    </row>
    <row r="2274" spans="2:23" ht="15" customHeight="1" x14ac:dyDescent="0.35">
      <c r="B2274" s="349"/>
      <c r="C2274" s="715" t="str">
        <f t="shared" si="139"/>
        <v/>
      </c>
      <c r="D2274" s="458">
        <f>IF(ISNUMBER(Summary!$D$17), DATE(Summary!$D$17, 1, 1) + INT((ROW(B2236)-1)/24), DATE(2024, 1, 1) + INT((ROW(B2236)-1)/24))</f>
        <v>45385</v>
      </c>
      <c r="E2274" s="459">
        <v>0.12500000000000006</v>
      </c>
      <c r="F2274" s="780"/>
      <c r="G2274" s="780"/>
      <c r="H2274" s="460">
        <f t="shared" si="137"/>
        <v>0</v>
      </c>
      <c r="I2274" s="460">
        <f t="shared" si="138"/>
        <v>0</v>
      </c>
      <c r="J2274" s="460">
        <f t="shared" si="140"/>
        <v>0</v>
      </c>
      <c r="K2274" s="9"/>
      <c r="P2274" s="2"/>
      <c r="Q2274" s="27"/>
      <c r="R2274" s="2"/>
      <c r="S2274" s="2"/>
      <c r="T2274" s="2"/>
      <c r="U2274" s="2"/>
      <c r="V2274" s="2"/>
      <c r="W2274" s="2"/>
    </row>
    <row r="2275" spans="2:23" ht="15" customHeight="1" x14ac:dyDescent="0.35">
      <c r="B2275" s="349"/>
      <c r="C2275" s="715" t="str">
        <f t="shared" si="139"/>
        <v/>
      </c>
      <c r="D2275" s="458">
        <f>IF(ISNUMBER(Summary!$D$17), DATE(Summary!$D$17, 1, 1) + INT((ROW(B2237)-1)/24), DATE(2024, 1, 1) + INT((ROW(B2237)-1)/24))</f>
        <v>45385</v>
      </c>
      <c r="E2275" s="459">
        <v>0.16666666666666669</v>
      </c>
      <c r="F2275" s="780"/>
      <c r="G2275" s="780"/>
      <c r="H2275" s="460">
        <f t="shared" si="137"/>
        <v>0</v>
      </c>
      <c r="I2275" s="460">
        <f t="shared" si="138"/>
        <v>0</v>
      </c>
      <c r="J2275" s="460">
        <f t="shared" si="140"/>
        <v>0</v>
      </c>
      <c r="K2275" s="9"/>
      <c r="P2275" s="2"/>
      <c r="Q2275" s="27"/>
      <c r="R2275" s="2"/>
      <c r="S2275" s="2"/>
      <c r="T2275" s="2"/>
      <c r="U2275" s="2"/>
      <c r="V2275" s="2"/>
      <c r="W2275" s="2"/>
    </row>
    <row r="2276" spans="2:23" ht="15" customHeight="1" x14ac:dyDescent="0.35">
      <c r="B2276" s="349"/>
      <c r="C2276" s="715" t="str">
        <f t="shared" si="139"/>
        <v/>
      </c>
      <c r="D2276" s="458">
        <f>IF(ISNUMBER(Summary!$D$17), DATE(Summary!$D$17, 1, 1) + INT((ROW(B2238)-1)/24), DATE(2024, 1, 1) + INT((ROW(B2238)-1)/24))</f>
        <v>45385</v>
      </c>
      <c r="E2276" s="459">
        <v>0.20833333333333337</v>
      </c>
      <c r="F2276" s="780"/>
      <c r="G2276" s="780"/>
      <c r="H2276" s="460">
        <f t="shared" si="137"/>
        <v>0</v>
      </c>
      <c r="I2276" s="460">
        <f t="shared" si="138"/>
        <v>0</v>
      </c>
      <c r="J2276" s="460">
        <f t="shared" si="140"/>
        <v>0</v>
      </c>
      <c r="K2276" s="9"/>
      <c r="P2276" s="2"/>
      <c r="Q2276" s="27"/>
      <c r="R2276" s="2"/>
      <c r="S2276" s="2"/>
      <c r="T2276" s="2"/>
      <c r="U2276" s="2"/>
      <c r="V2276" s="2"/>
      <c r="W2276" s="2"/>
    </row>
    <row r="2277" spans="2:23" ht="15" customHeight="1" x14ac:dyDescent="0.35">
      <c r="B2277" s="349"/>
      <c r="C2277" s="715" t="str">
        <f t="shared" si="139"/>
        <v/>
      </c>
      <c r="D2277" s="458">
        <f>IF(ISNUMBER(Summary!$D$17), DATE(Summary!$D$17, 1, 1) + INT((ROW(B2239)-1)/24), DATE(2024, 1, 1) + INT((ROW(B2239)-1)/24))</f>
        <v>45385</v>
      </c>
      <c r="E2277" s="459">
        <v>0.25</v>
      </c>
      <c r="F2277" s="780"/>
      <c r="G2277" s="780"/>
      <c r="H2277" s="460">
        <f t="shared" si="137"/>
        <v>0</v>
      </c>
      <c r="I2277" s="460">
        <f t="shared" si="138"/>
        <v>0</v>
      </c>
      <c r="J2277" s="460">
        <f t="shared" si="140"/>
        <v>0</v>
      </c>
      <c r="K2277" s="9"/>
      <c r="P2277" s="2"/>
      <c r="Q2277" s="27"/>
      <c r="R2277" s="2"/>
      <c r="S2277" s="2"/>
      <c r="T2277" s="2"/>
      <c r="U2277" s="2"/>
      <c r="V2277" s="2"/>
      <c r="W2277" s="2"/>
    </row>
    <row r="2278" spans="2:23" ht="15" customHeight="1" x14ac:dyDescent="0.35">
      <c r="B2278" s="349"/>
      <c r="C2278" s="715" t="str">
        <f t="shared" si="139"/>
        <v/>
      </c>
      <c r="D2278" s="458">
        <f>IF(ISNUMBER(Summary!$D$17), DATE(Summary!$D$17, 1, 1) + INT((ROW(B2240)-1)/24), DATE(2024, 1, 1) + INT((ROW(B2240)-1)/24))</f>
        <v>45385</v>
      </c>
      <c r="E2278" s="459">
        <v>0.29166666666666669</v>
      </c>
      <c r="F2278" s="780"/>
      <c r="G2278" s="780"/>
      <c r="H2278" s="460">
        <f t="shared" si="137"/>
        <v>0</v>
      </c>
      <c r="I2278" s="460">
        <f t="shared" si="138"/>
        <v>0</v>
      </c>
      <c r="J2278" s="460">
        <f t="shared" si="140"/>
        <v>0</v>
      </c>
      <c r="K2278" s="9"/>
      <c r="P2278" s="2"/>
      <c r="Q2278" s="27"/>
      <c r="R2278" s="2"/>
      <c r="S2278" s="2"/>
      <c r="T2278" s="2"/>
      <c r="U2278" s="2"/>
      <c r="V2278" s="2"/>
      <c r="W2278" s="2"/>
    </row>
    <row r="2279" spans="2:23" ht="15" customHeight="1" x14ac:dyDescent="0.35">
      <c r="B2279" s="349"/>
      <c r="C2279" s="715" t="str">
        <f t="shared" si="139"/>
        <v/>
      </c>
      <c r="D2279" s="458">
        <f>IF(ISNUMBER(Summary!$D$17), DATE(Summary!$D$17, 1, 1) + INT((ROW(B2241)-1)/24), DATE(2024, 1, 1) + INT((ROW(B2241)-1)/24))</f>
        <v>45385</v>
      </c>
      <c r="E2279" s="459">
        <v>0.33333333333333337</v>
      </c>
      <c r="F2279" s="780"/>
      <c r="G2279" s="780"/>
      <c r="H2279" s="460">
        <f t="shared" ref="H2279:H2342" si="141">IF(G2279&gt;F2279,F2279,G2279)</f>
        <v>0</v>
      </c>
      <c r="I2279" s="460">
        <f t="shared" ref="I2279:I2342" si="142">F2279-H2279</f>
        <v>0</v>
      </c>
      <c r="J2279" s="460">
        <f t="shared" si="140"/>
        <v>0</v>
      </c>
      <c r="K2279" s="9"/>
      <c r="P2279" s="2"/>
      <c r="Q2279" s="27"/>
      <c r="R2279" s="2"/>
      <c r="S2279" s="2"/>
      <c r="T2279" s="2"/>
      <c r="U2279" s="2"/>
      <c r="V2279" s="2"/>
      <c r="W2279" s="2"/>
    </row>
    <row r="2280" spans="2:23" ht="15" customHeight="1" x14ac:dyDescent="0.35">
      <c r="B2280" s="349"/>
      <c r="C2280" s="715" t="str">
        <f t="shared" ref="C2280:C2343" si="143">IF(MOD(ROW()-ROW($E$39), 24)=0, $D2280, "")</f>
        <v/>
      </c>
      <c r="D2280" s="458">
        <f>IF(ISNUMBER(Summary!$D$17), DATE(Summary!$D$17, 1, 1) + INT((ROW(B2242)-1)/24), DATE(2024, 1, 1) + INT((ROW(B2242)-1)/24))</f>
        <v>45385</v>
      </c>
      <c r="E2280" s="459">
        <v>0.375</v>
      </c>
      <c r="F2280" s="780"/>
      <c r="G2280" s="780"/>
      <c r="H2280" s="460">
        <f t="shared" si="141"/>
        <v>0</v>
      </c>
      <c r="I2280" s="460">
        <f t="shared" si="142"/>
        <v>0</v>
      </c>
      <c r="J2280" s="460">
        <f t="shared" si="140"/>
        <v>0</v>
      </c>
      <c r="K2280" s="9"/>
      <c r="P2280" s="2"/>
      <c r="Q2280" s="27"/>
      <c r="R2280" s="2"/>
      <c r="S2280" s="2"/>
      <c r="T2280" s="2"/>
      <c r="U2280" s="2"/>
      <c r="V2280" s="2"/>
      <c r="W2280" s="2"/>
    </row>
    <row r="2281" spans="2:23" ht="15" customHeight="1" x14ac:dyDescent="0.35">
      <c r="B2281" s="349"/>
      <c r="C2281" s="715" t="str">
        <f t="shared" si="143"/>
        <v/>
      </c>
      <c r="D2281" s="458">
        <f>IF(ISNUMBER(Summary!$D$17), DATE(Summary!$D$17, 1, 1) + INT((ROW(B2243)-1)/24), DATE(2024, 1, 1) + INT((ROW(B2243)-1)/24))</f>
        <v>45385</v>
      </c>
      <c r="E2281" s="459">
        <v>0.41666666666666669</v>
      </c>
      <c r="F2281" s="780"/>
      <c r="G2281" s="780"/>
      <c r="H2281" s="460">
        <f t="shared" si="141"/>
        <v>0</v>
      </c>
      <c r="I2281" s="460">
        <f t="shared" si="142"/>
        <v>0</v>
      </c>
      <c r="J2281" s="460">
        <f t="shared" si="140"/>
        <v>0</v>
      </c>
      <c r="K2281" s="9"/>
      <c r="P2281" s="2"/>
      <c r="Q2281" s="27"/>
      <c r="R2281" s="2"/>
      <c r="S2281" s="2"/>
      <c r="T2281" s="2"/>
      <c r="U2281" s="2"/>
      <c r="V2281" s="2"/>
      <c r="W2281" s="2"/>
    </row>
    <row r="2282" spans="2:23" ht="15" customHeight="1" x14ac:dyDescent="0.35">
      <c r="B2282" s="349"/>
      <c r="C2282" s="715" t="str">
        <f t="shared" si="143"/>
        <v/>
      </c>
      <c r="D2282" s="458">
        <f>IF(ISNUMBER(Summary!$D$17), DATE(Summary!$D$17, 1, 1) + INT((ROW(B2244)-1)/24), DATE(2024, 1, 1) + INT((ROW(B2244)-1)/24))</f>
        <v>45385</v>
      </c>
      <c r="E2282" s="459">
        <v>0.45833333333333337</v>
      </c>
      <c r="F2282" s="780"/>
      <c r="G2282" s="780"/>
      <c r="H2282" s="460">
        <f t="shared" si="141"/>
        <v>0</v>
      </c>
      <c r="I2282" s="460">
        <f t="shared" si="142"/>
        <v>0</v>
      </c>
      <c r="J2282" s="460">
        <f t="shared" si="140"/>
        <v>0</v>
      </c>
      <c r="K2282" s="9"/>
      <c r="P2282" s="2"/>
      <c r="Q2282" s="27"/>
      <c r="R2282" s="2"/>
      <c r="S2282" s="2"/>
      <c r="T2282" s="2"/>
      <c r="U2282" s="2"/>
      <c r="V2282" s="2"/>
      <c r="W2282" s="2"/>
    </row>
    <row r="2283" spans="2:23" ht="15" customHeight="1" x14ac:dyDescent="0.35">
      <c r="B2283" s="349"/>
      <c r="C2283" s="715" t="str">
        <f t="shared" si="143"/>
        <v/>
      </c>
      <c r="D2283" s="458">
        <f>IF(ISNUMBER(Summary!$D$17), DATE(Summary!$D$17, 1, 1) + INT((ROW(B2245)-1)/24), DATE(2024, 1, 1) + INT((ROW(B2245)-1)/24))</f>
        <v>45385</v>
      </c>
      <c r="E2283" s="459">
        <v>0.50000000000000011</v>
      </c>
      <c r="F2283" s="780"/>
      <c r="G2283" s="780"/>
      <c r="H2283" s="460">
        <f t="shared" si="141"/>
        <v>0</v>
      </c>
      <c r="I2283" s="460">
        <f t="shared" si="142"/>
        <v>0</v>
      </c>
      <c r="J2283" s="460">
        <f t="shared" si="140"/>
        <v>0</v>
      </c>
      <c r="K2283" s="9"/>
      <c r="P2283" s="2"/>
      <c r="Q2283" s="27"/>
      <c r="R2283" s="2"/>
      <c r="S2283" s="2"/>
      <c r="T2283" s="2"/>
      <c r="U2283" s="2"/>
      <c r="V2283" s="2"/>
      <c r="W2283" s="2"/>
    </row>
    <row r="2284" spans="2:23" ht="15" customHeight="1" x14ac:dyDescent="0.35">
      <c r="B2284" s="349"/>
      <c r="C2284" s="715" t="str">
        <f t="shared" si="143"/>
        <v/>
      </c>
      <c r="D2284" s="458">
        <f>IF(ISNUMBER(Summary!$D$17), DATE(Summary!$D$17, 1, 1) + INT((ROW(B2246)-1)/24), DATE(2024, 1, 1) + INT((ROW(B2246)-1)/24))</f>
        <v>45385</v>
      </c>
      <c r="E2284" s="459">
        <v>0.54166666666666674</v>
      </c>
      <c r="F2284" s="780"/>
      <c r="G2284" s="780"/>
      <c r="H2284" s="460">
        <f t="shared" si="141"/>
        <v>0</v>
      </c>
      <c r="I2284" s="460">
        <f t="shared" si="142"/>
        <v>0</v>
      </c>
      <c r="J2284" s="460">
        <f t="shared" si="140"/>
        <v>0</v>
      </c>
      <c r="K2284" s="9"/>
      <c r="P2284" s="2"/>
      <c r="Q2284" s="27"/>
      <c r="R2284" s="2"/>
      <c r="S2284" s="2"/>
      <c r="T2284" s="2"/>
      <c r="U2284" s="2"/>
      <c r="V2284" s="2"/>
      <c r="W2284" s="2"/>
    </row>
    <row r="2285" spans="2:23" ht="15" customHeight="1" x14ac:dyDescent="0.35">
      <c r="B2285" s="349"/>
      <c r="C2285" s="715" t="str">
        <f t="shared" si="143"/>
        <v/>
      </c>
      <c r="D2285" s="458">
        <f>IF(ISNUMBER(Summary!$D$17), DATE(Summary!$D$17, 1, 1) + INT((ROW(B2247)-1)/24), DATE(2024, 1, 1) + INT((ROW(B2247)-1)/24))</f>
        <v>45385</v>
      </c>
      <c r="E2285" s="459">
        <v>0.58333333333333337</v>
      </c>
      <c r="F2285" s="780"/>
      <c r="G2285" s="780"/>
      <c r="H2285" s="460">
        <f t="shared" si="141"/>
        <v>0</v>
      </c>
      <c r="I2285" s="460">
        <f t="shared" si="142"/>
        <v>0</v>
      </c>
      <c r="J2285" s="460">
        <f t="shared" si="140"/>
        <v>0</v>
      </c>
      <c r="K2285" s="9"/>
      <c r="P2285" s="2"/>
      <c r="Q2285" s="27"/>
      <c r="R2285" s="2"/>
      <c r="S2285" s="2"/>
      <c r="T2285" s="2"/>
      <c r="U2285" s="2"/>
      <c r="V2285" s="2"/>
      <c r="W2285" s="2"/>
    </row>
    <row r="2286" spans="2:23" ht="15" customHeight="1" x14ac:dyDescent="0.35">
      <c r="B2286" s="349"/>
      <c r="C2286" s="715" t="str">
        <f t="shared" si="143"/>
        <v/>
      </c>
      <c r="D2286" s="458">
        <f>IF(ISNUMBER(Summary!$D$17), DATE(Summary!$D$17, 1, 1) + INT((ROW(B2248)-1)/24), DATE(2024, 1, 1) + INT((ROW(B2248)-1)/24))</f>
        <v>45385</v>
      </c>
      <c r="E2286" s="459">
        <v>0.62500000000000011</v>
      </c>
      <c r="F2286" s="780"/>
      <c r="G2286" s="780"/>
      <c r="H2286" s="460">
        <f t="shared" si="141"/>
        <v>0</v>
      </c>
      <c r="I2286" s="460">
        <f t="shared" si="142"/>
        <v>0</v>
      </c>
      <c r="J2286" s="460">
        <f t="shared" si="140"/>
        <v>0</v>
      </c>
      <c r="K2286" s="9"/>
      <c r="P2286" s="2"/>
      <c r="Q2286" s="27"/>
      <c r="R2286" s="2"/>
      <c r="S2286" s="2"/>
      <c r="T2286" s="2"/>
      <c r="U2286" s="2"/>
      <c r="V2286" s="2"/>
      <c r="W2286" s="2"/>
    </row>
    <row r="2287" spans="2:23" ht="15" customHeight="1" x14ac:dyDescent="0.35">
      <c r="B2287" s="349"/>
      <c r="C2287" s="715" t="str">
        <f t="shared" si="143"/>
        <v/>
      </c>
      <c r="D2287" s="458">
        <f>IF(ISNUMBER(Summary!$D$17), DATE(Summary!$D$17, 1, 1) + INT((ROW(B2249)-1)/24), DATE(2024, 1, 1) + INT((ROW(B2249)-1)/24))</f>
        <v>45385</v>
      </c>
      <c r="E2287" s="459">
        <v>0.66666666666666674</v>
      </c>
      <c r="F2287" s="780"/>
      <c r="G2287" s="780"/>
      <c r="H2287" s="460">
        <f t="shared" si="141"/>
        <v>0</v>
      </c>
      <c r="I2287" s="460">
        <f t="shared" si="142"/>
        <v>0</v>
      </c>
      <c r="J2287" s="460">
        <f t="shared" si="140"/>
        <v>0</v>
      </c>
      <c r="K2287" s="9"/>
      <c r="P2287" s="2"/>
      <c r="Q2287" s="27"/>
      <c r="R2287" s="2"/>
      <c r="S2287" s="2"/>
      <c r="T2287" s="2"/>
      <c r="U2287" s="2"/>
      <c r="V2287" s="2"/>
      <c r="W2287" s="2"/>
    </row>
    <row r="2288" spans="2:23" ht="15" customHeight="1" x14ac:dyDescent="0.35">
      <c r="B2288" s="349"/>
      <c r="C2288" s="715" t="str">
        <f t="shared" si="143"/>
        <v/>
      </c>
      <c r="D2288" s="458">
        <f>IF(ISNUMBER(Summary!$D$17), DATE(Summary!$D$17, 1, 1) + INT((ROW(B2250)-1)/24), DATE(2024, 1, 1) + INT((ROW(B2250)-1)/24))</f>
        <v>45385</v>
      </c>
      <c r="E2288" s="459">
        <v>0.70833333333333337</v>
      </c>
      <c r="F2288" s="780"/>
      <c r="G2288" s="780"/>
      <c r="H2288" s="460">
        <f t="shared" si="141"/>
        <v>0</v>
      </c>
      <c r="I2288" s="460">
        <f t="shared" si="142"/>
        <v>0</v>
      </c>
      <c r="J2288" s="460">
        <f t="shared" si="140"/>
        <v>0</v>
      </c>
      <c r="K2288" s="9"/>
      <c r="P2288" s="2"/>
      <c r="Q2288" s="27"/>
      <c r="R2288" s="2"/>
      <c r="S2288" s="2"/>
      <c r="T2288" s="2"/>
      <c r="U2288" s="2"/>
      <c r="V2288" s="2"/>
      <c r="W2288" s="2"/>
    </row>
    <row r="2289" spans="2:23" ht="15" customHeight="1" x14ac:dyDescent="0.35">
      <c r="B2289" s="349"/>
      <c r="C2289" s="715" t="str">
        <f t="shared" si="143"/>
        <v/>
      </c>
      <c r="D2289" s="458">
        <f>IF(ISNUMBER(Summary!$D$17), DATE(Summary!$D$17, 1, 1) + INT((ROW(B2251)-1)/24), DATE(2024, 1, 1) + INT((ROW(B2251)-1)/24))</f>
        <v>45385</v>
      </c>
      <c r="E2289" s="459">
        <v>0.75000000000000011</v>
      </c>
      <c r="F2289" s="780"/>
      <c r="G2289" s="780"/>
      <c r="H2289" s="460">
        <f t="shared" si="141"/>
        <v>0</v>
      </c>
      <c r="I2289" s="460">
        <f t="shared" si="142"/>
        <v>0</v>
      </c>
      <c r="J2289" s="460">
        <f t="shared" si="140"/>
        <v>0</v>
      </c>
      <c r="K2289" s="9"/>
      <c r="P2289" s="2"/>
      <c r="Q2289" s="27"/>
      <c r="R2289" s="2"/>
      <c r="S2289" s="2"/>
      <c r="T2289" s="2"/>
      <c r="U2289" s="2"/>
      <c r="V2289" s="2"/>
      <c r="W2289" s="2"/>
    </row>
    <row r="2290" spans="2:23" ht="15" customHeight="1" x14ac:dyDescent="0.35">
      <c r="B2290" s="349"/>
      <c r="C2290" s="715" t="str">
        <f t="shared" si="143"/>
        <v/>
      </c>
      <c r="D2290" s="458">
        <f>IF(ISNUMBER(Summary!$D$17), DATE(Summary!$D$17, 1, 1) + INT((ROW(B2252)-1)/24), DATE(2024, 1, 1) + INT((ROW(B2252)-1)/24))</f>
        <v>45385</v>
      </c>
      <c r="E2290" s="459">
        <v>0.79166666666666674</v>
      </c>
      <c r="F2290" s="780"/>
      <c r="G2290" s="780"/>
      <c r="H2290" s="460">
        <f t="shared" si="141"/>
        <v>0</v>
      </c>
      <c r="I2290" s="460">
        <f t="shared" si="142"/>
        <v>0</v>
      </c>
      <c r="J2290" s="460">
        <f t="shared" si="140"/>
        <v>0</v>
      </c>
      <c r="K2290" s="9"/>
      <c r="P2290" s="2"/>
      <c r="Q2290" s="27"/>
      <c r="R2290" s="2"/>
      <c r="S2290" s="2"/>
      <c r="T2290" s="2"/>
      <c r="U2290" s="2"/>
      <c r="V2290" s="2"/>
      <c r="W2290" s="2"/>
    </row>
    <row r="2291" spans="2:23" ht="15" customHeight="1" x14ac:dyDescent="0.35">
      <c r="B2291" s="349"/>
      <c r="C2291" s="715" t="str">
        <f t="shared" si="143"/>
        <v/>
      </c>
      <c r="D2291" s="458">
        <f>IF(ISNUMBER(Summary!$D$17), DATE(Summary!$D$17, 1, 1) + INT((ROW(B2253)-1)/24), DATE(2024, 1, 1) + INT((ROW(B2253)-1)/24))</f>
        <v>45385</v>
      </c>
      <c r="E2291" s="459">
        <v>0.83333333333333337</v>
      </c>
      <c r="F2291" s="780"/>
      <c r="G2291" s="780"/>
      <c r="H2291" s="460">
        <f t="shared" si="141"/>
        <v>0</v>
      </c>
      <c r="I2291" s="460">
        <f t="shared" si="142"/>
        <v>0</v>
      </c>
      <c r="J2291" s="460">
        <f t="shared" si="140"/>
        <v>0</v>
      </c>
      <c r="K2291" s="9"/>
      <c r="P2291" s="2"/>
      <c r="Q2291" s="27"/>
      <c r="R2291" s="2"/>
      <c r="S2291" s="2"/>
      <c r="T2291" s="2"/>
      <c r="U2291" s="2"/>
      <c r="V2291" s="2"/>
      <c r="W2291" s="2"/>
    </row>
    <row r="2292" spans="2:23" ht="15" customHeight="1" x14ac:dyDescent="0.35">
      <c r="B2292" s="349"/>
      <c r="C2292" s="715" t="str">
        <f t="shared" si="143"/>
        <v/>
      </c>
      <c r="D2292" s="458">
        <f>IF(ISNUMBER(Summary!$D$17), DATE(Summary!$D$17, 1, 1) + INT((ROW(B2254)-1)/24), DATE(2024, 1, 1) + INT((ROW(B2254)-1)/24))</f>
        <v>45385</v>
      </c>
      <c r="E2292" s="459">
        <v>0.87500000000000011</v>
      </c>
      <c r="F2292" s="780"/>
      <c r="G2292" s="780"/>
      <c r="H2292" s="460">
        <f t="shared" si="141"/>
        <v>0</v>
      </c>
      <c r="I2292" s="460">
        <f t="shared" si="142"/>
        <v>0</v>
      </c>
      <c r="J2292" s="460">
        <f t="shared" si="140"/>
        <v>0</v>
      </c>
      <c r="K2292" s="9"/>
      <c r="P2292" s="2"/>
      <c r="Q2292" s="27"/>
      <c r="R2292" s="2"/>
      <c r="S2292" s="2"/>
      <c r="T2292" s="2"/>
      <c r="U2292" s="2"/>
      <c r="V2292" s="2"/>
      <c r="W2292" s="2"/>
    </row>
    <row r="2293" spans="2:23" ht="15" customHeight="1" x14ac:dyDescent="0.35">
      <c r="B2293" s="349"/>
      <c r="C2293" s="715" t="str">
        <f t="shared" si="143"/>
        <v/>
      </c>
      <c r="D2293" s="458">
        <f>IF(ISNUMBER(Summary!$D$17), DATE(Summary!$D$17, 1, 1) + INT((ROW(B2255)-1)/24), DATE(2024, 1, 1) + INT((ROW(B2255)-1)/24))</f>
        <v>45385</v>
      </c>
      <c r="E2293" s="459">
        <v>0.91666666666666674</v>
      </c>
      <c r="F2293" s="780"/>
      <c r="G2293" s="780"/>
      <c r="H2293" s="460">
        <f t="shared" si="141"/>
        <v>0</v>
      </c>
      <c r="I2293" s="460">
        <f t="shared" si="142"/>
        <v>0</v>
      </c>
      <c r="J2293" s="460">
        <f t="shared" si="140"/>
        <v>0</v>
      </c>
      <c r="K2293" s="9"/>
      <c r="P2293" s="2"/>
      <c r="Q2293" s="27"/>
      <c r="R2293" s="2"/>
      <c r="S2293" s="2"/>
      <c r="T2293" s="2"/>
      <c r="U2293" s="2"/>
      <c r="V2293" s="2"/>
      <c r="W2293" s="2"/>
    </row>
    <row r="2294" spans="2:23" ht="15" customHeight="1" x14ac:dyDescent="0.35">
      <c r="B2294" s="349"/>
      <c r="C2294" s="715" t="str">
        <f t="shared" si="143"/>
        <v/>
      </c>
      <c r="D2294" s="458">
        <f>IF(ISNUMBER(Summary!$D$17), DATE(Summary!$D$17, 1, 1) + INT((ROW(B2256)-1)/24), DATE(2024, 1, 1) + INT((ROW(B2256)-1)/24))</f>
        <v>45385</v>
      </c>
      <c r="E2294" s="459">
        <v>0.95833333333333337</v>
      </c>
      <c r="F2294" s="780"/>
      <c r="G2294" s="780"/>
      <c r="H2294" s="460">
        <f t="shared" si="141"/>
        <v>0</v>
      </c>
      <c r="I2294" s="460">
        <f t="shared" si="142"/>
        <v>0</v>
      </c>
      <c r="J2294" s="460">
        <f t="shared" si="140"/>
        <v>0</v>
      </c>
      <c r="K2294" s="9"/>
      <c r="P2294" s="2"/>
      <c r="Q2294" s="27"/>
      <c r="R2294" s="2"/>
      <c r="S2294" s="2"/>
      <c r="T2294" s="2"/>
      <c r="U2294" s="2"/>
      <c r="V2294" s="2"/>
      <c r="W2294" s="2"/>
    </row>
    <row r="2295" spans="2:23" ht="15" customHeight="1" x14ac:dyDescent="0.35">
      <c r="B2295" s="457"/>
      <c r="C2295" s="715">
        <f t="shared" si="143"/>
        <v>45386</v>
      </c>
      <c r="D2295" s="458">
        <f>IF(ISNUMBER(Summary!$D$17), DATE(Summary!$D$17, 1, 1) + INT((ROW(B2257)-1)/24), DATE(2024, 1, 1) + INT((ROW(B2257)-1)/24))</f>
        <v>45386</v>
      </c>
      <c r="E2295" s="459">
        <v>3.1225022567582528E-17</v>
      </c>
      <c r="F2295" s="780"/>
      <c r="G2295" s="780"/>
      <c r="H2295" s="460">
        <f t="shared" si="141"/>
        <v>0</v>
      </c>
      <c r="I2295" s="460">
        <f t="shared" si="142"/>
        <v>0</v>
      </c>
      <c r="J2295" s="460">
        <f t="shared" si="140"/>
        <v>0</v>
      </c>
      <c r="K2295" s="9"/>
      <c r="P2295" s="2"/>
      <c r="Q2295" s="27"/>
      <c r="R2295" s="2"/>
      <c r="S2295" s="2"/>
      <c r="T2295" s="2"/>
      <c r="U2295" s="2"/>
      <c r="V2295" s="2"/>
      <c r="W2295" s="2"/>
    </row>
    <row r="2296" spans="2:23" ht="15" customHeight="1" x14ac:dyDescent="0.35">
      <c r="B2296" s="349"/>
      <c r="C2296" s="715" t="str">
        <f t="shared" si="143"/>
        <v/>
      </c>
      <c r="D2296" s="458">
        <f>IF(ISNUMBER(Summary!$D$17), DATE(Summary!$D$17, 1, 1) + INT((ROW(B2258)-1)/24), DATE(2024, 1, 1) + INT((ROW(B2258)-1)/24))</f>
        <v>45386</v>
      </c>
      <c r="E2296" s="459">
        <v>4.1666666666666699E-2</v>
      </c>
      <c r="F2296" s="780"/>
      <c r="G2296" s="780"/>
      <c r="H2296" s="460">
        <f t="shared" si="141"/>
        <v>0</v>
      </c>
      <c r="I2296" s="460">
        <f t="shared" si="142"/>
        <v>0</v>
      </c>
      <c r="J2296" s="460">
        <f t="shared" si="140"/>
        <v>0</v>
      </c>
      <c r="K2296" s="9"/>
      <c r="P2296" s="2"/>
      <c r="Q2296" s="27"/>
      <c r="R2296" s="2"/>
      <c r="S2296" s="2"/>
      <c r="T2296" s="2"/>
      <c r="U2296" s="2"/>
      <c r="V2296" s="2"/>
      <c r="W2296" s="2"/>
    </row>
    <row r="2297" spans="2:23" ht="15" customHeight="1" x14ac:dyDescent="0.35">
      <c r="B2297" s="349"/>
      <c r="C2297" s="715" t="str">
        <f t="shared" si="143"/>
        <v/>
      </c>
      <c r="D2297" s="458">
        <f>IF(ISNUMBER(Summary!$D$17), DATE(Summary!$D$17, 1, 1) + INT((ROW(B2259)-1)/24), DATE(2024, 1, 1) + INT((ROW(B2259)-1)/24))</f>
        <v>45386</v>
      </c>
      <c r="E2297" s="459">
        <v>8.333333333333337E-2</v>
      </c>
      <c r="F2297" s="780"/>
      <c r="G2297" s="780"/>
      <c r="H2297" s="460">
        <f t="shared" si="141"/>
        <v>0</v>
      </c>
      <c r="I2297" s="460">
        <f t="shared" si="142"/>
        <v>0</v>
      </c>
      <c r="J2297" s="460">
        <f t="shared" si="140"/>
        <v>0</v>
      </c>
      <c r="K2297" s="9"/>
      <c r="P2297" s="2"/>
      <c r="Q2297" s="27"/>
      <c r="R2297" s="2"/>
      <c r="S2297" s="2"/>
      <c r="T2297" s="2"/>
      <c r="U2297" s="2"/>
      <c r="V2297" s="2"/>
      <c r="W2297" s="2"/>
    </row>
    <row r="2298" spans="2:23" ht="15" customHeight="1" x14ac:dyDescent="0.35">
      <c r="B2298" s="349"/>
      <c r="C2298" s="715" t="str">
        <f t="shared" si="143"/>
        <v/>
      </c>
      <c r="D2298" s="458">
        <f>IF(ISNUMBER(Summary!$D$17), DATE(Summary!$D$17, 1, 1) + INT((ROW(B2260)-1)/24), DATE(2024, 1, 1) + INT((ROW(B2260)-1)/24))</f>
        <v>45386</v>
      </c>
      <c r="E2298" s="459">
        <v>0.12500000000000006</v>
      </c>
      <c r="F2298" s="780"/>
      <c r="G2298" s="780"/>
      <c r="H2298" s="460">
        <f t="shared" si="141"/>
        <v>0</v>
      </c>
      <c r="I2298" s="460">
        <f t="shared" si="142"/>
        <v>0</v>
      </c>
      <c r="J2298" s="460">
        <f t="shared" si="140"/>
        <v>0</v>
      </c>
      <c r="K2298" s="9"/>
      <c r="P2298" s="2"/>
      <c r="Q2298" s="27"/>
      <c r="R2298" s="2"/>
      <c r="S2298" s="2"/>
      <c r="T2298" s="2"/>
      <c r="U2298" s="2"/>
      <c r="V2298" s="2"/>
      <c r="W2298" s="2"/>
    </row>
    <row r="2299" spans="2:23" ht="15" customHeight="1" x14ac:dyDescent="0.35">
      <c r="B2299" s="349"/>
      <c r="C2299" s="715" t="str">
        <f t="shared" si="143"/>
        <v/>
      </c>
      <c r="D2299" s="458">
        <f>IF(ISNUMBER(Summary!$D$17), DATE(Summary!$D$17, 1, 1) + INT((ROW(B2261)-1)/24), DATE(2024, 1, 1) + INT((ROW(B2261)-1)/24))</f>
        <v>45386</v>
      </c>
      <c r="E2299" s="459">
        <v>0.16666666666666669</v>
      </c>
      <c r="F2299" s="780"/>
      <c r="G2299" s="780"/>
      <c r="H2299" s="460">
        <f t="shared" si="141"/>
        <v>0</v>
      </c>
      <c r="I2299" s="460">
        <f t="shared" si="142"/>
        <v>0</v>
      </c>
      <c r="J2299" s="460">
        <f t="shared" si="140"/>
        <v>0</v>
      </c>
      <c r="K2299" s="9"/>
      <c r="P2299" s="2"/>
      <c r="Q2299" s="27"/>
      <c r="R2299" s="2"/>
      <c r="S2299" s="2"/>
      <c r="T2299" s="2"/>
      <c r="U2299" s="2"/>
      <c r="V2299" s="2"/>
      <c r="W2299" s="2"/>
    </row>
    <row r="2300" spans="2:23" ht="15" customHeight="1" x14ac:dyDescent="0.35">
      <c r="B2300" s="349"/>
      <c r="C2300" s="715" t="str">
        <f t="shared" si="143"/>
        <v/>
      </c>
      <c r="D2300" s="458">
        <f>IF(ISNUMBER(Summary!$D$17), DATE(Summary!$D$17, 1, 1) + INT((ROW(B2262)-1)/24), DATE(2024, 1, 1) + INT((ROW(B2262)-1)/24))</f>
        <v>45386</v>
      </c>
      <c r="E2300" s="459">
        <v>0.20833333333333337</v>
      </c>
      <c r="F2300" s="780"/>
      <c r="G2300" s="780"/>
      <c r="H2300" s="460">
        <f t="shared" si="141"/>
        <v>0</v>
      </c>
      <c r="I2300" s="460">
        <f t="shared" si="142"/>
        <v>0</v>
      </c>
      <c r="J2300" s="460">
        <f t="shared" si="140"/>
        <v>0</v>
      </c>
      <c r="K2300" s="9"/>
      <c r="P2300" s="2"/>
      <c r="Q2300" s="27"/>
      <c r="R2300" s="2"/>
      <c r="S2300" s="2"/>
      <c r="T2300" s="2"/>
      <c r="U2300" s="2"/>
      <c r="V2300" s="2"/>
      <c r="W2300" s="2"/>
    </row>
    <row r="2301" spans="2:23" ht="15" customHeight="1" x14ac:dyDescent="0.35">
      <c r="B2301" s="349"/>
      <c r="C2301" s="715" t="str">
        <f t="shared" si="143"/>
        <v/>
      </c>
      <c r="D2301" s="458">
        <f>IF(ISNUMBER(Summary!$D$17), DATE(Summary!$D$17, 1, 1) + INT((ROW(B2263)-1)/24), DATE(2024, 1, 1) + INT((ROW(B2263)-1)/24))</f>
        <v>45386</v>
      </c>
      <c r="E2301" s="459">
        <v>0.25</v>
      </c>
      <c r="F2301" s="780"/>
      <c r="G2301" s="780"/>
      <c r="H2301" s="460">
        <f t="shared" si="141"/>
        <v>0</v>
      </c>
      <c r="I2301" s="460">
        <f t="shared" si="142"/>
        <v>0</v>
      </c>
      <c r="J2301" s="460">
        <f t="shared" si="140"/>
        <v>0</v>
      </c>
      <c r="K2301" s="9"/>
      <c r="P2301" s="2"/>
      <c r="Q2301" s="27"/>
      <c r="R2301" s="2"/>
      <c r="S2301" s="2"/>
      <c r="T2301" s="2"/>
      <c r="U2301" s="2"/>
      <c r="V2301" s="2"/>
      <c r="W2301" s="2"/>
    </row>
    <row r="2302" spans="2:23" ht="15" customHeight="1" x14ac:dyDescent="0.35">
      <c r="B2302" s="349"/>
      <c r="C2302" s="715" t="str">
        <f t="shared" si="143"/>
        <v/>
      </c>
      <c r="D2302" s="458">
        <f>IF(ISNUMBER(Summary!$D$17), DATE(Summary!$D$17, 1, 1) + INT((ROW(B2264)-1)/24), DATE(2024, 1, 1) + INT((ROW(B2264)-1)/24))</f>
        <v>45386</v>
      </c>
      <c r="E2302" s="459">
        <v>0.29166666666666669</v>
      </c>
      <c r="F2302" s="780"/>
      <c r="G2302" s="780"/>
      <c r="H2302" s="460">
        <f t="shared" si="141"/>
        <v>0</v>
      </c>
      <c r="I2302" s="460">
        <f t="shared" si="142"/>
        <v>0</v>
      </c>
      <c r="J2302" s="460">
        <f t="shared" si="140"/>
        <v>0</v>
      </c>
      <c r="K2302" s="9"/>
      <c r="P2302" s="2"/>
      <c r="Q2302" s="27"/>
      <c r="R2302" s="2"/>
      <c r="S2302" s="2"/>
      <c r="T2302" s="2"/>
      <c r="U2302" s="2"/>
      <c r="V2302" s="2"/>
      <c r="W2302" s="2"/>
    </row>
    <row r="2303" spans="2:23" ht="15" customHeight="1" x14ac:dyDescent="0.35">
      <c r="B2303" s="349"/>
      <c r="C2303" s="715" t="str">
        <f t="shared" si="143"/>
        <v/>
      </c>
      <c r="D2303" s="458">
        <f>IF(ISNUMBER(Summary!$D$17), DATE(Summary!$D$17, 1, 1) + INT((ROW(B2265)-1)/24), DATE(2024, 1, 1) + INT((ROW(B2265)-1)/24))</f>
        <v>45386</v>
      </c>
      <c r="E2303" s="459">
        <v>0.33333333333333337</v>
      </c>
      <c r="F2303" s="780"/>
      <c r="G2303" s="780"/>
      <c r="H2303" s="460">
        <f t="shared" si="141"/>
        <v>0</v>
      </c>
      <c r="I2303" s="460">
        <f t="shared" si="142"/>
        <v>0</v>
      </c>
      <c r="J2303" s="460">
        <f t="shared" si="140"/>
        <v>0</v>
      </c>
      <c r="K2303" s="9"/>
      <c r="P2303" s="2"/>
      <c r="Q2303" s="27"/>
      <c r="R2303" s="2"/>
      <c r="S2303" s="2"/>
      <c r="T2303" s="2"/>
      <c r="U2303" s="2"/>
      <c r="V2303" s="2"/>
      <c r="W2303" s="2"/>
    </row>
    <row r="2304" spans="2:23" ht="15" customHeight="1" x14ac:dyDescent="0.35">
      <c r="B2304" s="349"/>
      <c r="C2304" s="715" t="str">
        <f t="shared" si="143"/>
        <v/>
      </c>
      <c r="D2304" s="458">
        <f>IF(ISNUMBER(Summary!$D$17), DATE(Summary!$D$17, 1, 1) + INT((ROW(B2266)-1)/24), DATE(2024, 1, 1) + INT((ROW(B2266)-1)/24))</f>
        <v>45386</v>
      </c>
      <c r="E2304" s="459">
        <v>0.375</v>
      </c>
      <c r="F2304" s="780"/>
      <c r="G2304" s="780"/>
      <c r="H2304" s="460">
        <f t="shared" si="141"/>
        <v>0</v>
      </c>
      <c r="I2304" s="460">
        <f t="shared" si="142"/>
        <v>0</v>
      </c>
      <c r="J2304" s="460">
        <f t="shared" ref="J2304:J2367" si="144">G2304-H2304</f>
        <v>0</v>
      </c>
      <c r="K2304" s="9"/>
      <c r="P2304" s="2"/>
      <c r="Q2304" s="27"/>
      <c r="R2304" s="2"/>
      <c r="S2304" s="2"/>
      <c r="T2304" s="2"/>
      <c r="U2304" s="2"/>
      <c r="V2304" s="2"/>
      <c r="W2304" s="2"/>
    </row>
    <row r="2305" spans="2:23" ht="15" customHeight="1" x14ac:dyDescent="0.35">
      <c r="B2305" s="349"/>
      <c r="C2305" s="715" t="str">
        <f t="shared" si="143"/>
        <v/>
      </c>
      <c r="D2305" s="458">
        <f>IF(ISNUMBER(Summary!$D$17), DATE(Summary!$D$17, 1, 1) + INT((ROW(B2267)-1)/24), DATE(2024, 1, 1) + INT((ROW(B2267)-1)/24))</f>
        <v>45386</v>
      </c>
      <c r="E2305" s="459">
        <v>0.41666666666666669</v>
      </c>
      <c r="F2305" s="780"/>
      <c r="G2305" s="780"/>
      <c r="H2305" s="460">
        <f t="shared" si="141"/>
        <v>0</v>
      </c>
      <c r="I2305" s="460">
        <f t="shared" si="142"/>
        <v>0</v>
      </c>
      <c r="J2305" s="460">
        <f t="shared" si="144"/>
        <v>0</v>
      </c>
      <c r="K2305" s="9"/>
      <c r="P2305" s="2"/>
      <c r="Q2305" s="27"/>
      <c r="R2305" s="2"/>
      <c r="S2305" s="2"/>
      <c r="T2305" s="2"/>
      <c r="U2305" s="2"/>
      <c r="V2305" s="2"/>
      <c r="W2305" s="2"/>
    </row>
    <row r="2306" spans="2:23" ht="15" customHeight="1" x14ac:dyDescent="0.35">
      <c r="B2306" s="349"/>
      <c r="C2306" s="715" t="str">
        <f t="shared" si="143"/>
        <v/>
      </c>
      <c r="D2306" s="458">
        <f>IF(ISNUMBER(Summary!$D$17), DATE(Summary!$D$17, 1, 1) + INT((ROW(B2268)-1)/24), DATE(2024, 1, 1) + INT((ROW(B2268)-1)/24))</f>
        <v>45386</v>
      </c>
      <c r="E2306" s="459">
        <v>0.45833333333333337</v>
      </c>
      <c r="F2306" s="780"/>
      <c r="G2306" s="780"/>
      <c r="H2306" s="460">
        <f t="shared" si="141"/>
        <v>0</v>
      </c>
      <c r="I2306" s="460">
        <f t="shared" si="142"/>
        <v>0</v>
      </c>
      <c r="J2306" s="460">
        <f t="shared" si="144"/>
        <v>0</v>
      </c>
      <c r="K2306" s="9"/>
      <c r="P2306" s="2"/>
      <c r="Q2306" s="27"/>
      <c r="R2306" s="2"/>
      <c r="S2306" s="2"/>
      <c r="T2306" s="2"/>
      <c r="U2306" s="2"/>
      <c r="V2306" s="2"/>
      <c r="W2306" s="2"/>
    </row>
    <row r="2307" spans="2:23" ht="15" customHeight="1" x14ac:dyDescent="0.35">
      <c r="B2307" s="349"/>
      <c r="C2307" s="715" t="str">
        <f t="shared" si="143"/>
        <v/>
      </c>
      <c r="D2307" s="458">
        <f>IF(ISNUMBER(Summary!$D$17), DATE(Summary!$D$17, 1, 1) + INT((ROW(B2269)-1)/24), DATE(2024, 1, 1) + INT((ROW(B2269)-1)/24))</f>
        <v>45386</v>
      </c>
      <c r="E2307" s="459">
        <v>0.50000000000000011</v>
      </c>
      <c r="F2307" s="780"/>
      <c r="G2307" s="780"/>
      <c r="H2307" s="460">
        <f t="shared" si="141"/>
        <v>0</v>
      </c>
      <c r="I2307" s="460">
        <f t="shared" si="142"/>
        <v>0</v>
      </c>
      <c r="J2307" s="460">
        <f t="shared" si="144"/>
        <v>0</v>
      </c>
      <c r="K2307" s="9"/>
      <c r="P2307" s="2"/>
      <c r="Q2307" s="27"/>
      <c r="R2307" s="2"/>
      <c r="S2307" s="2"/>
      <c r="T2307" s="2"/>
      <c r="U2307" s="2"/>
      <c r="V2307" s="2"/>
      <c r="W2307" s="2"/>
    </row>
    <row r="2308" spans="2:23" ht="15" customHeight="1" x14ac:dyDescent="0.35">
      <c r="B2308" s="349"/>
      <c r="C2308" s="715" t="str">
        <f t="shared" si="143"/>
        <v/>
      </c>
      <c r="D2308" s="458">
        <f>IF(ISNUMBER(Summary!$D$17), DATE(Summary!$D$17, 1, 1) + INT((ROW(B2270)-1)/24), DATE(2024, 1, 1) + INT((ROW(B2270)-1)/24))</f>
        <v>45386</v>
      </c>
      <c r="E2308" s="459">
        <v>0.54166666666666674</v>
      </c>
      <c r="F2308" s="780"/>
      <c r="G2308" s="780"/>
      <c r="H2308" s="460">
        <f t="shared" si="141"/>
        <v>0</v>
      </c>
      <c r="I2308" s="460">
        <f t="shared" si="142"/>
        <v>0</v>
      </c>
      <c r="J2308" s="460">
        <f t="shared" si="144"/>
        <v>0</v>
      </c>
      <c r="K2308" s="9"/>
      <c r="P2308" s="2"/>
      <c r="Q2308" s="27"/>
      <c r="R2308" s="2"/>
      <c r="S2308" s="2"/>
      <c r="T2308" s="2"/>
      <c r="U2308" s="2"/>
      <c r="V2308" s="2"/>
      <c r="W2308" s="2"/>
    </row>
    <row r="2309" spans="2:23" ht="15" customHeight="1" x14ac:dyDescent="0.35">
      <c r="B2309" s="349"/>
      <c r="C2309" s="715" t="str">
        <f t="shared" si="143"/>
        <v/>
      </c>
      <c r="D2309" s="458">
        <f>IF(ISNUMBER(Summary!$D$17), DATE(Summary!$D$17, 1, 1) + INT((ROW(B2271)-1)/24), DATE(2024, 1, 1) + INT((ROW(B2271)-1)/24))</f>
        <v>45386</v>
      </c>
      <c r="E2309" s="459">
        <v>0.58333333333333337</v>
      </c>
      <c r="F2309" s="780"/>
      <c r="G2309" s="780"/>
      <c r="H2309" s="460">
        <f t="shared" si="141"/>
        <v>0</v>
      </c>
      <c r="I2309" s="460">
        <f t="shared" si="142"/>
        <v>0</v>
      </c>
      <c r="J2309" s="460">
        <f t="shared" si="144"/>
        <v>0</v>
      </c>
      <c r="K2309" s="9"/>
      <c r="P2309" s="2"/>
      <c r="Q2309" s="27"/>
      <c r="R2309" s="2"/>
      <c r="S2309" s="2"/>
      <c r="T2309" s="2"/>
      <c r="U2309" s="2"/>
      <c r="V2309" s="2"/>
      <c r="W2309" s="2"/>
    </row>
    <row r="2310" spans="2:23" ht="15" customHeight="1" x14ac:dyDescent="0.35">
      <c r="B2310" s="349"/>
      <c r="C2310" s="715" t="str">
        <f t="shared" si="143"/>
        <v/>
      </c>
      <c r="D2310" s="458">
        <f>IF(ISNUMBER(Summary!$D$17), DATE(Summary!$D$17, 1, 1) + INT((ROW(B2272)-1)/24), DATE(2024, 1, 1) + INT((ROW(B2272)-1)/24))</f>
        <v>45386</v>
      </c>
      <c r="E2310" s="459">
        <v>0.62500000000000011</v>
      </c>
      <c r="F2310" s="780"/>
      <c r="G2310" s="780"/>
      <c r="H2310" s="460">
        <f t="shared" si="141"/>
        <v>0</v>
      </c>
      <c r="I2310" s="460">
        <f t="shared" si="142"/>
        <v>0</v>
      </c>
      <c r="J2310" s="460">
        <f t="shared" si="144"/>
        <v>0</v>
      </c>
      <c r="K2310" s="9"/>
      <c r="P2310" s="2"/>
      <c r="Q2310" s="27"/>
      <c r="R2310" s="2"/>
      <c r="S2310" s="2"/>
      <c r="T2310" s="2"/>
      <c r="U2310" s="2"/>
      <c r="V2310" s="2"/>
      <c r="W2310" s="2"/>
    </row>
    <row r="2311" spans="2:23" ht="15" customHeight="1" x14ac:dyDescent="0.35">
      <c r="B2311" s="349"/>
      <c r="C2311" s="715" t="str">
        <f t="shared" si="143"/>
        <v/>
      </c>
      <c r="D2311" s="458">
        <f>IF(ISNUMBER(Summary!$D$17), DATE(Summary!$D$17, 1, 1) + INT((ROW(B2273)-1)/24), DATE(2024, 1, 1) + INT((ROW(B2273)-1)/24))</f>
        <v>45386</v>
      </c>
      <c r="E2311" s="459">
        <v>0.66666666666666674</v>
      </c>
      <c r="F2311" s="780"/>
      <c r="G2311" s="780"/>
      <c r="H2311" s="460">
        <f t="shared" si="141"/>
        <v>0</v>
      </c>
      <c r="I2311" s="460">
        <f t="shared" si="142"/>
        <v>0</v>
      </c>
      <c r="J2311" s="460">
        <f t="shared" si="144"/>
        <v>0</v>
      </c>
      <c r="K2311" s="9"/>
      <c r="P2311" s="2"/>
      <c r="Q2311" s="27"/>
      <c r="R2311" s="2"/>
      <c r="S2311" s="2"/>
      <c r="T2311" s="2"/>
      <c r="U2311" s="2"/>
      <c r="V2311" s="2"/>
      <c r="W2311" s="2"/>
    </row>
    <row r="2312" spans="2:23" ht="15" customHeight="1" x14ac:dyDescent="0.35">
      <c r="B2312" s="349"/>
      <c r="C2312" s="715" t="str">
        <f t="shared" si="143"/>
        <v/>
      </c>
      <c r="D2312" s="458">
        <f>IF(ISNUMBER(Summary!$D$17), DATE(Summary!$D$17, 1, 1) + INT((ROW(B2274)-1)/24), DATE(2024, 1, 1) + INT((ROW(B2274)-1)/24))</f>
        <v>45386</v>
      </c>
      <c r="E2312" s="459">
        <v>0.70833333333333337</v>
      </c>
      <c r="F2312" s="780"/>
      <c r="G2312" s="780"/>
      <c r="H2312" s="460">
        <f t="shared" si="141"/>
        <v>0</v>
      </c>
      <c r="I2312" s="460">
        <f t="shared" si="142"/>
        <v>0</v>
      </c>
      <c r="J2312" s="460">
        <f t="shared" si="144"/>
        <v>0</v>
      </c>
      <c r="K2312" s="9"/>
      <c r="P2312" s="2"/>
      <c r="Q2312" s="27"/>
      <c r="R2312" s="2"/>
      <c r="S2312" s="2"/>
      <c r="T2312" s="2"/>
      <c r="U2312" s="2"/>
      <c r="V2312" s="2"/>
      <c r="W2312" s="2"/>
    </row>
    <row r="2313" spans="2:23" ht="15" customHeight="1" x14ac:dyDescent="0.35">
      <c r="B2313" s="349"/>
      <c r="C2313" s="715" t="str">
        <f t="shared" si="143"/>
        <v/>
      </c>
      <c r="D2313" s="458">
        <f>IF(ISNUMBER(Summary!$D$17), DATE(Summary!$D$17, 1, 1) + INT((ROW(B2275)-1)/24), DATE(2024, 1, 1) + INT((ROW(B2275)-1)/24))</f>
        <v>45386</v>
      </c>
      <c r="E2313" s="459">
        <v>0.75000000000000011</v>
      </c>
      <c r="F2313" s="780"/>
      <c r="G2313" s="780"/>
      <c r="H2313" s="460">
        <f t="shared" si="141"/>
        <v>0</v>
      </c>
      <c r="I2313" s="460">
        <f t="shared" si="142"/>
        <v>0</v>
      </c>
      <c r="J2313" s="460">
        <f t="shared" si="144"/>
        <v>0</v>
      </c>
      <c r="K2313" s="9"/>
      <c r="P2313" s="2"/>
      <c r="Q2313" s="27"/>
      <c r="R2313" s="2"/>
      <c r="S2313" s="2"/>
      <c r="T2313" s="2"/>
      <c r="U2313" s="2"/>
      <c r="V2313" s="2"/>
      <c r="W2313" s="2"/>
    </row>
    <row r="2314" spans="2:23" ht="15" customHeight="1" x14ac:dyDescent="0.35">
      <c r="B2314" s="349"/>
      <c r="C2314" s="715" t="str">
        <f t="shared" si="143"/>
        <v/>
      </c>
      <c r="D2314" s="458">
        <f>IF(ISNUMBER(Summary!$D$17), DATE(Summary!$D$17, 1, 1) + INT((ROW(B2276)-1)/24), DATE(2024, 1, 1) + INT((ROW(B2276)-1)/24))</f>
        <v>45386</v>
      </c>
      <c r="E2314" s="459">
        <v>0.79166666666666674</v>
      </c>
      <c r="F2314" s="780"/>
      <c r="G2314" s="780"/>
      <c r="H2314" s="460">
        <f t="shared" si="141"/>
        <v>0</v>
      </c>
      <c r="I2314" s="460">
        <f t="shared" si="142"/>
        <v>0</v>
      </c>
      <c r="J2314" s="460">
        <f t="shared" si="144"/>
        <v>0</v>
      </c>
      <c r="K2314" s="9"/>
      <c r="P2314" s="2"/>
      <c r="Q2314" s="27"/>
      <c r="R2314" s="2"/>
      <c r="S2314" s="2"/>
      <c r="T2314" s="2"/>
      <c r="U2314" s="2"/>
      <c r="V2314" s="2"/>
      <c r="W2314" s="2"/>
    </row>
    <row r="2315" spans="2:23" ht="15" customHeight="1" x14ac:dyDescent="0.35">
      <c r="B2315" s="349"/>
      <c r="C2315" s="715" t="str">
        <f t="shared" si="143"/>
        <v/>
      </c>
      <c r="D2315" s="458">
        <f>IF(ISNUMBER(Summary!$D$17), DATE(Summary!$D$17, 1, 1) + INT((ROW(B2277)-1)/24), DATE(2024, 1, 1) + INT((ROW(B2277)-1)/24))</f>
        <v>45386</v>
      </c>
      <c r="E2315" s="459">
        <v>0.83333333333333337</v>
      </c>
      <c r="F2315" s="780"/>
      <c r="G2315" s="780"/>
      <c r="H2315" s="460">
        <f t="shared" si="141"/>
        <v>0</v>
      </c>
      <c r="I2315" s="460">
        <f t="shared" si="142"/>
        <v>0</v>
      </c>
      <c r="J2315" s="460">
        <f t="shared" si="144"/>
        <v>0</v>
      </c>
      <c r="K2315" s="9"/>
      <c r="P2315" s="2"/>
      <c r="Q2315" s="27"/>
      <c r="R2315" s="2"/>
      <c r="S2315" s="2"/>
      <c r="T2315" s="2"/>
      <c r="U2315" s="2"/>
      <c r="V2315" s="2"/>
      <c r="W2315" s="2"/>
    </row>
    <row r="2316" spans="2:23" ht="15" customHeight="1" x14ac:dyDescent="0.35">
      <c r="B2316" s="349"/>
      <c r="C2316" s="715" t="str">
        <f t="shared" si="143"/>
        <v/>
      </c>
      <c r="D2316" s="458">
        <f>IF(ISNUMBER(Summary!$D$17), DATE(Summary!$D$17, 1, 1) + INT((ROW(B2278)-1)/24), DATE(2024, 1, 1) + INT((ROW(B2278)-1)/24))</f>
        <v>45386</v>
      </c>
      <c r="E2316" s="459">
        <v>0.87500000000000011</v>
      </c>
      <c r="F2316" s="780"/>
      <c r="G2316" s="780"/>
      <c r="H2316" s="460">
        <f t="shared" si="141"/>
        <v>0</v>
      </c>
      <c r="I2316" s="460">
        <f t="shared" si="142"/>
        <v>0</v>
      </c>
      <c r="J2316" s="460">
        <f t="shared" si="144"/>
        <v>0</v>
      </c>
      <c r="K2316" s="9"/>
      <c r="P2316" s="2"/>
      <c r="Q2316" s="27"/>
      <c r="R2316" s="2"/>
      <c r="S2316" s="2"/>
      <c r="T2316" s="2"/>
      <c r="U2316" s="2"/>
      <c r="V2316" s="2"/>
      <c r="W2316" s="2"/>
    </row>
    <row r="2317" spans="2:23" ht="15" customHeight="1" x14ac:dyDescent="0.35">
      <c r="B2317" s="349"/>
      <c r="C2317" s="715" t="str">
        <f t="shared" si="143"/>
        <v/>
      </c>
      <c r="D2317" s="458">
        <f>IF(ISNUMBER(Summary!$D$17), DATE(Summary!$D$17, 1, 1) + INT((ROW(B2279)-1)/24), DATE(2024, 1, 1) + INT((ROW(B2279)-1)/24))</f>
        <v>45386</v>
      </c>
      <c r="E2317" s="459">
        <v>0.91666666666666674</v>
      </c>
      <c r="F2317" s="780"/>
      <c r="G2317" s="780"/>
      <c r="H2317" s="460">
        <f t="shared" si="141"/>
        <v>0</v>
      </c>
      <c r="I2317" s="460">
        <f t="shared" si="142"/>
        <v>0</v>
      </c>
      <c r="J2317" s="460">
        <f t="shared" si="144"/>
        <v>0</v>
      </c>
      <c r="K2317" s="9"/>
      <c r="P2317" s="2"/>
      <c r="Q2317" s="27"/>
      <c r="R2317" s="2"/>
      <c r="S2317" s="2"/>
      <c r="T2317" s="2"/>
      <c r="U2317" s="2"/>
      <c r="V2317" s="2"/>
      <c r="W2317" s="2"/>
    </row>
    <row r="2318" spans="2:23" ht="15" customHeight="1" x14ac:dyDescent="0.35">
      <c r="B2318" s="349"/>
      <c r="C2318" s="715" t="str">
        <f t="shared" si="143"/>
        <v/>
      </c>
      <c r="D2318" s="458">
        <f>IF(ISNUMBER(Summary!$D$17), DATE(Summary!$D$17, 1, 1) + INT((ROW(B2280)-1)/24), DATE(2024, 1, 1) + INT((ROW(B2280)-1)/24))</f>
        <v>45386</v>
      </c>
      <c r="E2318" s="459">
        <v>0.95833333333333337</v>
      </c>
      <c r="F2318" s="780"/>
      <c r="G2318" s="780"/>
      <c r="H2318" s="460">
        <f t="shared" si="141"/>
        <v>0</v>
      </c>
      <c r="I2318" s="460">
        <f t="shared" si="142"/>
        <v>0</v>
      </c>
      <c r="J2318" s="460">
        <f t="shared" si="144"/>
        <v>0</v>
      </c>
      <c r="K2318" s="9"/>
      <c r="P2318" s="2"/>
      <c r="Q2318" s="27"/>
      <c r="R2318" s="2"/>
      <c r="S2318" s="2"/>
      <c r="T2318" s="2"/>
      <c r="U2318" s="2"/>
      <c r="V2318" s="2"/>
      <c r="W2318" s="2"/>
    </row>
    <row r="2319" spans="2:23" ht="15" customHeight="1" x14ac:dyDescent="0.35">
      <c r="B2319" s="457"/>
      <c r="C2319" s="715">
        <f t="shared" si="143"/>
        <v>45387</v>
      </c>
      <c r="D2319" s="458">
        <f>IF(ISNUMBER(Summary!$D$17), DATE(Summary!$D$17, 1, 1) + INT((ROW(B2281)-1)/24), DATE(2024, 1, 1) + INT((ROW(B2281)-1)/24))</f>
        <v>45387</v>
      </c>
      <c r="E2319" s="459">
        <v>3.1225022567582528E-17</v>
      </c>
      <c r="F2319" s="780"/>
      <c r="G2319" s="780"/>
      <c r="H2319" s="460">
        <f t="shared" si="141"/>
        <v>0</v>
      </c>
      <c r="I2319" s="460">
        <f t="shared" si="142"/>
        <v>0</v>
      </c>
      <c r="J2319" s="460">
        <f t="shared" si="144"/>
        <v>0</v>
      </c>
      <c r="K2319" s="9"/>
      <c r="P2319" s="2"/>
      <c r="Q2319" s="27"/>
      <c r="R2319" s="2"/>
      <c r="S2319" s="2"/>
      <c r="T2319" s="2"/>
      <c r="U2319" s="2"/>
      <c r="V2319" s="2"/>
      <c r="W2319" s="2"/>
    </row>
    <row r="2320" spans="2:23" ht="15" customHeight="1" x14ac:dyDescent="0.35">
      <c r="B2320" s="349"/>
      <c r="C2320" s="715" t="str">
        <f t="shared" si="143"/>
        <v/>
      </c>
      <c r="D2320" s="458">
        <f>IF(ISNUMBER(Summary!$D$17), DATE(Summary!$D$17, 1, 1) + INT((ROW(B2282)-1)/24), DATE(2024, 1, 1) + INT((ROW(B2282)-1)/24))</f>
        <v>45387</v>
      </c>
      <c r="E2320" s="459">
        <v>4.1666666666666699E-2</v>
      </c>
      <c r="F2320" s="780"/>
      <c r="G2320" s="780"/>
      <c r="H2320" s="460">
        <f t="shared" si="141"/>
        <v>0</v>
      </c>
      <c r="I2320" s="460">
        <f t="shared" si="142"/>
        <v>0</v>
      </c>
      <c r="J2320" s="460">
        <f t="shared" si="144"/>
        <v>0</v>
      </c>
      <c r="K2320" s="9"/>
      <c r="P2320" s="2"/>
      <c r="Q2320" s="27"/>
      <c r="R2320" s="2"/>
      <c r="S2320" s="2"/>
      <c r="T2320" s="2"/>
      <c r="U2320" s="2"/>
      <c r="V2320" s="2"/>
      <c r="W2320" s="2"/>
    </row>
    <row r="2321" spans="2:23" ht="15" customHeight="1" x14ac:dyDescent="0.35">
      <c r="B2321" s="349"/>
      <c r="C2321" s="715" t="str">
        <f t="shared" si="143"/>
        <v/>
      </c>
      <c r="D2321" s="458">
        <f>IF(ISNUMBER(Summary!$D$17), DATE(Summary!$D$17, 1, 1) + INT((ROW(B2283)-1)/24), DATE(2024, 1, 1) + INT((ROW(B2283)-1)/24))</f>
        <v>45387</v>
      </c>
      <c r="E2321" s="459">
        <v>8.333333333333337E-2</v>
      </c>
      <c r="F2321" s="780"/>
      <c r="G2321" s="780"/>
      <c r="H2321" s="460">
        <f t="shared" si="141"/>
        <v>0</v>
      </c>
      <c r="I2321" s="460">
        <f t="shared" si="142"/>
        <v>0</v>
      </c>
      <c r="J2321" s="460">
        <f t="shared" si="144"/>
        <v>0</v>
      </c>
      <c r="K2321" s="9"/>
      <c r="P2321" s="2"/>
      <c r="Q2321" s="27"/>
      <c r="R2321" s="2"/>
      <c r="S2321" s="2"/>
      <c r="T2321" s="2"/>
      <c r="U2321" s="2"/>
      <c r="V2321" s="2"/>
      <c r="W2321" s="2"/>
    </row>
    <row r="2322" spans="2:23" ht="15" customHeight="1" x14ac:dyDescent="0.35">
      <c r="B2322" s="349"/>
      <c r="C2322" s="715" t="str">
        <f t="shared" si="143"/>
        <v/>
      </c>
      <c r="D2322" s="458">
        <f>IF(ISNUMBER(Summary!$D$17), DATE(Summary!$D$17, 1, 1) + INT((ROW(B2284)-1)/24), DATE(2024, 1, 1) + INT((ROW(B2284)-1)/24))</f>
        <v>45387</v>
      </c>
      <c r="E2322" s="459">
        <v>0.12500000000000006</v>
      </c>
      <c r="F2322" s="780"/>
      <c r="G2322" s="780"/>
      <c r="H2322" s="460">
        <f t="shared" si="141"/>
        <v>0</v>
      </c>
      <c r="I2322" s="460">
        <f t="shared" si="142"/>
        <v>0</v>
      </c>
      <c r="J2322" s="460">
        <f t="shared" si="144"/>
        <v>0</v>
      </c>
      <c r="K2322" s="9"/>
      <c r="P2322" s="2"/>
      <c r="Q2322" s="27"/>
      <c r="R2322" s="2"/>
      <c r="S2322" s="2"/>
      <c r="T2322" s="2"/>
      <c r="U2322" s="2"/>
      <c r="V2322" s="2"/>
      <c r="W2322" s="2"/>
    </row>
    <row r="2323" spans="2:23" ht="15" customHeight="1" x14ac:dyDescent="0.35">
      <c r="B2323" s="349"/>
      <c r="C2323" s="715" t="str">
        <f t="shared" si="143"/>
        <v/>
      </c>
      <c r="D2323" s="458">
        <f>IF(ISNUMBER(Summary!$D$17), DATE(Summary!$D$17, 1, 1) + INT((ROW(B2285)-1)/24), DATE(2024, 1, 1) + INT((ROW(B2285)-1)/24))</f>
        <v>45387</v>
      </c>
      <c r="E2323" s="459">
        <v>0.16666666666666669</v>
      </c>
      <c r="F2323" s="780"/>
      <c r="G2323" s="780"/>
      <c r="H2323" s="460">
        <f t="shared" si="141"/>
        <v>0</v>
      </c>
      <c r="I2323" s="460">
        <f t="shared" si="142"/>
        <v>0</v>
      </c>
      <c r="J2323" s="460">
        <f t="shared" si="144"/>
        <v>0</v>
      </c>
      <c r="K2323" s="9"/>
      <c r="P2323" s="2"/>
      <c r="Q2323" s="27"/>
      <c r="R2323" s="2"/>
      <c r="S2323" s="2"/>
      <c r="T2323" s="2"/>
      <c r="U2323" s="2"/>
      <c r="V2323" s="2"/>
      <c r="W2323" s="2"/>
    </row>
    <row r="2324" spans="2:23" ht="15" customHeight="1" x14ac:dyDescent="0.35">
      <c r="B2324" s="349"/>
      <c r="C2324" s="715" t="str">
        <f t="shared" si="143"/>
        <v/>
      </c>
      <c r="D2324" s="458">
        <f>IF(ISNUMBER(Summary!$D$17), DATE(Summary!$D$17, 1, 1) + INT((ROW(B2286)-1)/24), DATE(2024, 1, 1) + INT((ROW(B2286)-1)/24))</f>
        <v>45387</v>
      </c>
      <c r="E2324" s="459">
        <v>0.20833333333333337</v>
      </c>
      <c r="F2324" s="780"/>
      <c r="G2324" s="780"/>
      <c r="H2324" s="460">
        <f t="shared" si="141"/>
        <v>0</v>
      </c>
      <c r="I2324" s="460">
        <f t="shared" si="142"/>
        <v>0</v>
      </c>
      <c r="J2324" s="460">
        <f t="shared" si="144"/>
        <v>0</v>
      </c>
      <c r="K2324" s="9"/>
      <c r="P2324" s="2"/>
      <c r="Q2324" s="27"/>
      <c r="R2324" s="2"/>
      <c r="S2324" s="2"/>
      <c r="T2324" s="2"/>
      <c r="U2324" s="2"/>
      <c r="V2324" s="2"/>
      <c r="W2324" s="2"/>
    </row>
    <row r="2325" spans="2:23" ht="15" customHeight="1" x14ac:dyDescent="0.35">
      <c r="B2325" s="349"/>
      <c r="C2325" s="715" t="str">
        <f t="shared" si="143"/>
        <v/>
      </c>
      <c r="D2325" s="458">
        <f>IF(ISNUMBER(Summary!$D$17), DATE(Summary!$D$17, 1, 1) + INT((ROW(B2287)-1)/24), DATE(2024, 1, 1) + INT((ROW(B2287)-1)/24))</f>
        <v>45387</v>
      </c>
      <c r="E2325" s="459">
        <v>0.25</v>
      </c>
      <c r="F2325" s="780"/>
      <c r="G2325" s="780"/>
      <c r="H2325" s="460">
        <f t="shared" si="141"/>
        <v>0</v>
      </c>
      <c r="I2325" s="460">
        <f t="shared" si="142"/>
        <v>0</v>
      </c>
      <c r="J2325" s="460">
        <f t="shared" si="144"/>
        <v>0</v>
      </c>
      <c r="K2325" s="9"/>
      <c r="P2325" s="2"/>
      <c r="Q2325" s="27"/>
      <c r="R2325" s="2"/>
      <c r="S2325" s="2"/>
      <c r="T2325" s="2"/>
      <c r="U2325" s="2"/>
      <c r="V2325" s="2"/>
      <c r="W2325" s="2"/>
    </row>
    <row r="2326" spans="2:23" ht="15" customHeight="1" x14ac:dyDescent="0.35">
      <c r="B2326" s="349"/>
      <c r="C2326" s="715" t="str">
        <f t="shared" si="143"/>
        <v/>
      </c>
      <c r="D2326" s="458">
        <f>IF(ISNUMBER(Summary!$D$17), DATE(Summary!$D$17, 1, 1) + INT((ROW(B2288)-1)/24), DATE(2024, 1, 1) + INT((ROW(B2288)-1)/24))</f>
        <v>45387</v>
      </c>
      <c r="E2326" s="459">
        <v>0.29166666666666669</v>
      </c>
      <c r="F2326" s="780"/>
      <c r="G2326" s="780"/>
      <c r="H2326" s="460">
        <f t="shared" si="141"/>
        <v>0</v>
      </c>
      <c r="I2326" s="460">
        <f t="shared" si="142"/>
        <v>0</v>
      </c>
      <c r="J2326" s="460">
        <f t="shared" si="144"/>
        <v>0</v>
      </c>
      <c r="K2326" s="9"/>
      <c r="P2326" s="2"/>
      <c r="Q2326" s="27"/>
      <c r="R2326" s="2"/>
      <c r="S2326" s="2"/>
      <c r="T2326" s="2"/>
      <c r="U2326" s="2"/>
      <c r="V2326" s="2"/>
      <c r="W2326" s="2"/>
    </row>
    <row r="2327" spans="2:23" ht="15" customHeight="1" x14ac:dyDescent="0.35">
      <c r="B2327" s="349"/>
      <c r="C2327" s="715" t="str">
        <f t="shared" si="143"/>
        <v/>
      </c>
      <c r="D2327" s="458">
        <f>IF(ISNUMBER(Summary!$D$17), DATE(Summary!$D$17, 1, 1) + INT((ROW(B2289)-1)/24), DATE(2024, 1, 1) + INT((ROW(B2289)-1)/24))</f>
        <v>45387</v>
      </c>
      <c r="E2327" s="459">
        <v>0.33333333333333337</v>
      </c>
      <c r="F2327" s="780"/>
      <c r="G2327" s="780"/>
      <c r="H2327" s="460">
        <f t="shared" si="141"/>
        <v>0</v>
      </c>
      <c r="I2327" s="460">
        <f t="shared" si="142"/>
        <v>0</v>
      </c>
      <c r="J2327" s="460">
        <f t="shared" si="144"/>
        <v>0</v>
      </c>
      <c r="K2327" s="9"/>
      <c r="P2327" s="2"/>
      <c r="Q2327" s="27"/>
      <c r="R2327" s="2"/>
      <c r="S2327" s="2"/>
      <c r="T2327" s="2"/>
      <c r="U2327" s="2"/>
      <c r="V2327" s="2"/>
      <c r="W2327" s="2"/>
    </row>
    <row r="2328" spans="2:23" ht="15" customHeight="1" x14ac:dyDescent="0.35">
      <c r="B2328" s="349"/>
      <c r="C2328" s="715" t="str">
        <f t="shared" si="143"/>
        <v/>
      </c>
      <c r="D2328" s="458">
        <f>IF(ISNUMBER(Summary!$D$17), DATE(Summary!$D$17, 1, 1) + INT((ROW(B2290)-1)/24), DATE(2024, 1, 1) + INT((ROW(B2290)-1)/24))</f>
        <v>45387</v>
      </c>
      <c r="E2328" s="459">
        <v>0.375</v>
      </c>
      <c r="F2328" s="780"/>
      <c r="G2328" s="780"/>
      <c r="H2328" s="460">
        <f t="shared" si="141"/>
        <v>0</v>
      </c>
      <c r="I2328" s="460">
        <f t="shared" si="142"/>
        <v>0</v>
      </c>
      <c r="J2328" s="460">
        <f t="shared" si="144"/>
        <v>0</v>
      </c>
      <c r="K2328" s="9"/>
      <c r="P2328" s="2"/>
      <c r="Q2328" s="27"/>
      <c r="R2328" s="2"/>
      <c r="S2328" s="2"/>
      <c r="T2328" s="2"/>
      <c r="U2328" s="2"/>
      <c r="V2328" s="2"/>
      <c r="W2328" s="2"/>
    </row>
    <row r="2329" spans="2:23" ht="15" customHeight="1" x14ac:dyDescent="0.35">
      <c r="B2329" s="349"/>
      <c r="C2329" s="715" t="str">
        <f t="shared" si="143"/>
        <v/>
      </c>
      <c r="D2329" s="458">
        <f>IF(ISNUMBER(Summary!$D$17), DATE(Summary!$D$17, 1, 1) + INT((ROW(B2291)-1)/24), DATE(2024, 1, 1) + INT((ROW(B2291)-1)/24))</f>
        <v>45387</v>
      </c>
      <c r="E2329" s="459">
        <v>0.41666666666666669</v>
      </c>
      <c r="F2329" s="780"/>
      <c r="G2329" s="780"/>
      <c r="H2329" s="460">
        <f t="shared" si="141"/>
        <v>0</v>
      </c>
      <c r="I2329" s="460">
        <f t="shared" si="142"/>
        <v>0</v>
      </c>
      <c r="J2329" s="460">
        <f t="shared" si="144"/>
        <v>0</v>
      </c>
      <c r="K2329" s="9"/>
      <c r="P2329" s="2"/>
      <c r="Q2329" s="27"/>
      <c r="R2329" s="2"/>
      <c r="S2329" s="2"/>
      <c r="T2329" s="2"/>
      <c r="U2329" s="2"/>
      <c r="V2329" s="2"/>
      <c r="W2329" s="2"/>
    </row>
    <row r="2330" spans="2:23" ht="15" customHeight="1" x14ac:dyDescent="0.35">
      <c r="B2330" s="349"/>
      <c r="C2330" s="715" t="str">
        <f t="shared" si="143"/>
        <v/>
      </c>
      <c r="D2330" s="458">
        <f>IF(ISNUMBER(Summary!$D$17), DATE(Summary!$D$17, 1, 1) + INT((ROW(B2292)-1)/24), DATE(2024, 1, 1) + INT((ROW(B2292)-1)/24))</f>
        <v>45387</v>
      </c>
      <c r="E2330" s="459">
        <v>0.45833333333333337</v>
      </c>
      <c r="F2330" s="780"/>
      <c r="G2330" s="780"/>
      <c r="H2330" s="460">
        <f t="shared" si="141"/>
        <v>0</v>
      </c>
      <c r="I2330" s="460">
        <f t="shared" si="142"/>
        <v>0</v>
      </c>
      <c r="J2330" s="460">
        <f t="shared" si="144"/>
        <v>0</v>
      </c>
      <c r="K2330" s="9"/>
      <c r="P2330" s="2"/>
      <c r="Q2330" s="27"/>
      <c r="R2330" s="2"/>
      <c r="S2330" s="2"/>
      <c r="T2330" s="2"/>
      <c r="U2330" s="2"/>
      <c r="V2330" s="2"/>
      <c r="W2330" s="2"/>
    </row>
    <row r="2331" spans="2:23" ht="15" customHeight="1" x14ac:dyDescent="0.35">
      <c r="B2331" s="349"/>
      <c r="C2331" s="715" t="str">
        <f t="shared" si="143"/>
        <v/>
      </c>
      <c r="D2331" s="458">
        <f>IF(ISNUMBER(Summary!$D$17), DATE(Summary!$D$17, 1, 1) + INT((ROW(B2293)-1)/24), DATE(2024, 1, 1) + INT((ROW(B2293)-1)/24))</f>
        <v>45387</v>
      </c>
      <c r="E2331" s="459">
        <v>0.50000000000000011</v>
      </c>
      <c r="F2331" s="780"/>
      <c r="G2331" s="780"/>
      <c r="H2331" s="460">
        <f t="shared" si="141"/>
        <v>0</v>
      </c>
      <c r="I2331" s="460">
        <f t="shared" si="142"/>
        <v>0</v>
      </c>
      <c r="J2331" s="460">
        <f t="shared" si="144"/>
        <v>0</v>
      </c>
      <c r="K2331" s="9"/>
      <c r="P2331" s="2"/>
      <c r="Q2331" s="27"/>
      <c r="R2331" s="2"/>
      <c r="S2331" s="2"/>
      <c r="T2331" s="2"/>
      <c r="U2331" s="2"/>
      <c r="V2331" s="2"/>
      <c r="W2331" s="2"/>
    </row>
    <row r="2332" spans="2:23" ht="15" customHeight="1" x14ac:dyDescent="0.35">
      <c r="B2332" s="349"/>
      <c r="C2332" s="715" t="str">
        <f t="shared" si="143"/>
        <v/>
      </c>
      <c r="D2332" s="458">
        <f>IF(ISNUMBER(Summary!$D$17), DATE(Summary!$D$17, 1, 1) + INT((ROW(B2294)-1)/24), DATE(2024, 1, 1) + INT((ROW(B2294)-1)/24))</f>
        <v>45387</v>
      </c>
      <c r="E2332" s="459">
        <v>0.54166666666666674</v>
      </c>
      <c r="F2332" s="780"/>
      <c r="G2332" s="780"/>
      <c r="H2332" s="460">
        <f t="shared" si="141"/>
        <v>0</v>
      </c>
      <c r="I2332" s="460">
        <f t="shared" si="142"/>
        <v>0</v>
      </c>
      <c r="J2332" s="460">
        <f t="shared" si="144"/>
        <v>0</v>
      </c>
      <c r="K2332" s="9"/>
      <c r="P2332" s="2"/>
      <c r="Q2332" s="27"/>
      <c r="R2332" s="2"/>
      <c r="S2332" s="2"/>
      <c r="T2332" s="2"/>
      <c r="U2332" s="2"/>
      <c r="V2332" s="2"/>
      <c r="W2332" s="2"/>
    </row>
    <row r="2333" spans="2:23" ht="15" customHeight="1" x14ac:dyDescent="0.35">
      <c r="B2333" s="349"/>
      <c r="C2333" s="715" t="str">
        <f t="shared" si="143"/>
        <v/>
      </c>
      <c r="D2333" s="458">
        <f>IF(ISNUMBER(Summary!$D$17), DATE(Summary!$D$17, 1, 1) + INT((ROW(B2295)-1)/24), DATE(2024, 1, 1) + INT((ROW(B2295)-1)/24))</f>
        <v>45387</v>
      </c>
      <c r="E2333" s="459">
        <v>0.58333333333333337</v>
      </c>
      <c r="F2333" s="780"/>
      <c r="G2333" s="780"/>
      <c r="H2333" s="460">
        <f t="shared" si="141"/>
        <v>0</v>
      </c>
      <c r="I2333" s="460">
        <f t="shared" si="142"/>
        <v>0</v>
      </c>
      <c r="J2333" s="460">
        <f t="shared" si="144"/>
        <v>0</v>
      </c>
      <c r="K2333" s="9"/>
      <c r="P2333" s="2"/>
      <c r="Q2333" s="27"/>
      <c r="R2333" s="2"/>
      <c r="S2333" s="2"/>
      <c r="T2333" s="2"/>
      <c r="U2333" s="2"/>
      <c r="V2333" s="2"/>
      <c r="W2333" s="2"/>
    </row>
    <row r="2334" spans="2:23" ht="15" customHeight="1" x14ac:dyDescent="0.35">
      <c r="B2334" s="349"/>
      <c r="C2334" s="715" t="str">
        <f t="shared" si="143"/>
        <v/>
      </c>
      <c r="D2334" s="458">
        <f>IF(ISNUMBER(Summary!$D$17), DATE(Summary!$D$17, 1, 1) + INT((ROW(B2296)-1)/24), DATE(2024, 1, 1) + INT((ROW(B2296)-1)/24))</f>
        <v>45387</v>
      </c>
      <c r="E2334" s="459">
        <v>0.62500000000000011</v>
      </c>
      <c r="F2334" s="780"/>
      <c r="G2334" s="780"/>
      <c r="H2334" s="460">
        <f t="shared" si="141"/>
        <v>0</v>
      </c>
      <c r="I2334" s="460">
        <f t="shared" si="142"/>
        <v>0</v>
      </c>
      <c r="J2334" s="460">
        <f t="shared" si="144"/>
        <v>0</v>
      </c>
      <c r="K2334" s="9"/>
      <c r="P2334" s="2"/>
      <c r="Q2334" s="27"/>
      <c r="R2334" s="2"/>
      <c r="S2334" s="2"/>
      <c r="T2334" s="2"/>
      <c r="U2334" s="2"/>
      <c r="V2334" s="2"/>
      <c r="W2334" s="2"/>
    </row>
    <row r="2335" spans="2:23" ht="15" customHeight="1" x14ac:dyDescent="0.35">
      <c r="B2335" s="349"/>
      <c r="C2335" s="715" t="str">
        <f t="shared" si="143"/>
        <v/>
      </c>
      <c r="D2335" s="458">
        <f>IF(ISNUMBER(Summary!$D$17), DATE(Summary!$D$17, 1, 1) + INT((ROW(B2297)-1)/24), DATE(2024, 1, 1) + INT((ROW(B2297)-1)/24))</f>
        <v>45387</v>
      </c>
      <c r="E2335" s="459">
        <v>0.66666666666666674</v>
      </c>
      <c r="F2335" s="780"/>
      <c r="G2335" s="780"/>
      <c r="H2335" s="460">
        <f t="shared" si="141"/>
        <v>0</v>
      </c>
      <c r="I2335" s="460">
        <f t="shared" si="142"/>
        <v>0</v>
      </c>
      <c r="J2335" s="460">
        <f t="shared" si="144"/>
        <v>0</v>
      </c>
      <c r="K2335" s="9"/>
      <c r="P2335" s="2"/>
      <c r="Q2335" s="27"/>
      <c r="R2335" s="2"/>
      <c r="S2335" s="2"/>
      <c r="T2335" s="2"/>
      <c r="U2335" s="2"/>
      <c r="V2335" s="2"/>
      <c r="W2335" s="2"/>
    </row>
    <row r="2336" spans="2:23" ht="15" customHeight="1" x14ac:dyDescent="0.35">
      <c r="B2336" s="349"/>
      <c r="C2336" s="715" t="str">
        <f t="shared" si="143"/>
        <v/>
      </c>
      <c r="D2336" s="458">
        <f>IF(ISNUMBER(Summary!$D$17), DATE(Summary!$D$17, 1, 1) + INT((ROW(B2298)-1)/24), DATE(2024, 1, 1) + INT((ROW(B2298)-1)/24))</f>
        <v>45387</v>
      </c>
      <c r="E2336" s="459">
        <v>0.70833333333333337</v>
      </c>
      <c r="F2336" s="780"/>
      <c r="G2336" s="780"/>
      <c r="H2336" s="460">
        <f t="shared" si="141"/>
        <v>0</v>
      </c>
      <c r="I2336" s="460">
        <f t="shared" si="142"/>
        <v>0</v>
      </c>
      <c r="J2336" s="460">
        <f t="shared" si="144"/>
        <v>0</v>
      </c>
      <c r="K2336" s="9"/>
      <c r="P2336" s="2"/>
      <c r="Q2336" s="27"/>
      <c r="R2336" s="2"/>
      <c r="S2336" s="2"/>
      <c r="T2336" s="2"/>
      <c r="U2336" s="2"/>
      <c r="V2336" s="2"/>
      <c r="W2336" s="2"/>
    </row>
    <row r="2337" spans="2:23" ht="15" customHeight="1" x14ac:dyDescent="0.35">
      <c r="B2337" s="349"/>
      <c r="C2337" s="715" t="str">
        <f t="shared" si="143"/>
        <v/>
      </c>
      <c r="D2337" s="458">
        <f>IF(ISNUMBER(Summary!$D$17), DATE(Summary!$D$17, 1, 1) + INT((ROW(B2299)-1)/24), DATE(2024, 1, 1) + INT((ROW(B2299)-1)/24))</f>
        <v>45387</v>
      </c>
      <c r="E2337" s="459">
        <v>0.75000000000000011</v>
      </c>
      <c r="F2337" s="780"/>
      <c r="G2337" s="780"/>
      <c r="H2337" s="460">
        <f t="shared" si="141"/>
        <v>0</v>
      </c>
      <c r="I2337" s="460">
        <f t="shared" si="142"/>
        <v>0</v>
      </c>
      <c r="J2337" s="460">
        <f t="shared" si="144"/>
        <v>0</v>
      </c>
      <c r="K2337" s="9"/>
      <c r="P2337" s="2"/>
      <c r="Q2337" s="27"/>
      <c r="R2337" s="2"/>
      <c r="S2337" s="2"/>
      <c r="T2337" s="2"/>
      <c r="U2337" s="2"/>
      <c r="V2337" s="2"/>
      <c r="W2337" s="2"/>
    </row>
    <row r="2338" spans="2:23" ht="15" customHeight="1" x14ac:dyDescent="0.35">
      <c r="B2338" s="349"/>
      <c r="C2338" s="715" t="str">
        <f t="shared" si="143"/>
        <v/>
      </c>
      <c r="D2338" s="458">
        <f>IF(ISNUMBER(Summary!$D$17), DATE(Summary!$D$17, 1, 1) + INT((ROW(B2300)-1)/24), DATE(2024, 1, 1) + INT((ROW(B2300)-1)/24))</f>
        <v>45387</v>
      </c>
      <c r="E2338" s="459">
        <v>0.79166666666666674</v>
      </c>
      <c r="F2338" s="780"/>
      <c r="G2338" s="780"/>
      <c r="H2338" s="460">
        <f t="shared" si="141"/>
        <v>0</v>
      </c>
      <c r="I2338" s="460">
        <f t="shared" si="142"/>
        <v>0</v>
      </c>
      <c r="J2338" s="460">
        <f t="shared" si="144"/>
        <v>0</v>
      </c>
      <c r="K2338" s="9"/>
      <c r="P2338" s="2"/>
      <c r="Q2338" s="27"/>
      <c r="R2338" s="2"/>
      <c r="S2338" s="2"/>
      <c r="T2338" s="2"/>
      <c r="U2338" s="2"/>
      <c r="V2338" s="2"/>
      <c r="W2338" s="2"/>
    </row>
    <row r="2339" spans="2:23" ht="15" customHeight="1" x14ac:dyDescent="0.35">
      <c r="B2339" s="349"/>
      <c r="C2339" s="715" t="str">
        <f t="shared" si="143"/>
        <v/>
      </c>
      <c r="D2339" s="458">
        <f>IF(ISNUMBER(Summary!$D$17), DATE(Summary!$D$17, 1, 1) + INT((ROW(B2301)-1)/24), DATE(2024, 1, 1) + INT((ROW(B2301)-1)/24))</f>
        <v>45387</v>
      </c>
      <c r="E2339" s="459">
        <v>0.83333333333333337</v>
      </c>
      <c r="F2339" s="780"/>
      <c r="G2339" s="780"/>
      <c r="H2339" s="460">
        <f t="shared" si="141"/>
        <v>0</v>
      </c>
      <c r="I2339" s="460">
        <f t="shared" si="142"/>
        <v>0</v>
      </c>
      <c r="J2339" s="460">
        <f t="shared" si="144"/>
        <v>0</v>
      </c>
      <c r="K2339" s="9"/>
      <c r="P2339" s="2"/>
      <c r="Q2339" s="27"/>
      <c r="R2339" s="2"/>
      <c r="S2339" s="2"/>
      <c r="T2339" s="2"/>
      <c r="U2339" s="2"/>
      <c r="V2339" s="2"/>
      <c r="W2339" s="2"/>
    </row>
    <row r="2340" spans="2:23" ht="15" customHeight="1" x14ac:dyDescent="0.35">
      <c r="B2340" s="349"/>
      <c r="C2340" s="715" t="str">
        <f t="shared" si="143"/>
        <v/>
      </c>
      <c r="D2340" s="458">
        <f>IF(ISNUMBER(Summary!$D$17), DATE(Summary!$D$17, 1, 1) + INT((ROW(B2302)-1)/24), DATE(2024, 1, 1) + INT((ROW(B2302)-1)/24))</f>
        <v>45387</v>
      </c>
      <c r="E2340" s="459">
        <v>0.87500000000000011</v>
      </c>
      <c r="F2340" s="780"/>
      <c r="G2340" s="780"/>
      <c r="H2340" s="460">
        <f t="shared" si="141"/>
        <v>0</v>
      </c>
      <c r="I2340" s="460">
        <f t="shared" si="142"/>
        <v>0</v>
      </c>
      <c r="J2340" s="460">
        <f t="shared" si="144"/>
        <v>0</v>
      </c>
      <c r="K2340" s="9"/>
      <c r="P2340" s="2"/>
      <c r="Q2340" s="27"/>
      <c r="R2340" s="2"/>
      <c r="S2340" s="2"/>
      <c r="T2340" s="2"/>
      <c r="U2340" s="2"/>
      <c r="V2340" s="2"/>
      <c r="W2340" s="2"/>
    </row>
    <row r="2341" spans="2:23" ht="15" customHeight="1" x14ac:dyDescent="0.35">
      <c r="B2341" s="349"/>
      <c r="C2341" s="715" t="str">
        <f t="shared" si="143"/>
        <v/>
      </c>
      <c r="D2341" s="458">
        <f>IF(ISNUMBER(Summary!$D$17), DATE(Summary!$D$17, 1, 1) + INT((ROW(B2303)-1)/24), DATE(2024, 1, 1) + INT((ROW(B2303)-1)/24))</f>
        <v>45387</v>
      </c>
      <c r="E2341" s="459">
        <v>0.91666666666666674</v>
      </c>
      <c r="F2341" s="780"/>
      <c r="G2341" s="780"/>
      <c r="H2341" s="460">
        <f t="shared" si="141"/>
        <v>0</v>
      </c>
      <c r="I2341" s="460">
        <f t="shared" si="142"/>
        <v>0</v>
      </c>
      <c r="J2341" s="460">
        <f t="shared" si="144"/>
        <v>0</v>
      </c>
      <c r="K2341" s="9"/>
      <c r="P2341" s="2"/>
      <c r="Q2341" s="27"/>
      <c r="R2341" s="2"/>
      <c r="S2341" s="2"/>
      <c r="T2341" s="2"/>
      <c r="U2341" s="2"/>
      <c r="V2341" s="2"/>
      <c r="W2341" s="2"/>
    </row>
    <row r="2342" spans="2:23" ht="15" customHeight="1" x14ac:dyDescent="0.35">
      <c r="B2342" s="349"/>
      <c r="C2342" s="715" t="str">
        <f t="shared" si="143"/>
        <v/>
      </c>
      <c r="D2342" s="458">
        <f>IF(ISNUMBER(Summary!$D$17), DATE(Summary!$D$17, 1, 1) + INT((ROW(B2304)-1)/24), DATE(2024, 1, 1) + INT((ROW(B2304)-1)/24))</f>
        <v>45387</v>
      </c>
      <c r="E2342" s="459">
        <v>0.95833333333333337</v>
      </c>
      <c r="F2342" s="780"/>
      <c r="G2342" s="780"/>
      <c r="H2342" s="460">
        <f t="shared" si="141"/>
        <v>0</v>
      </c>
      <c r="I2342" s="460">
        <f t="shared" si="142"/>
        <v>0</v>
      </c>
      <c r="J2342" s="460">
        <f t="shared" si="144"/>
        <v>0</v>
      </c>
      <c r="K2342" s="9"/>
      <c r="P2342" s="2"/>
      <c r="Q2342" s="27"/>
      <c r="R2342" s="2"/>
      <c r="S2342" s="2"/>
      <c r="T2342" s="2"/>
      <c r="U2342" s="2"/>
      <c r="V2342" s="2"/>
      <c r="W2342" s="2"/>
    </row>
    <row r="2343" spans="2:23" ht="15" customHeight="1" x14ac:dyDescent="0.35">
      <c r="B2343" s="457"/>
      <c r="C2343" s="715">
        <f t="shared" si="143"/>
        <v>45388</v>
      </c>
      <c r="D2343" s="458">
        <f>IF(ISNUMBER(Summary!$D$17), DATE(Summary!$D$17, 1, 1) + INT((ROW(B2305)-1)/24), DATE(2024, 1, 1) + INT((ROW(B2305)-1)/24))</f>
        <v>45388</v>
      </c>
      <c r="E2343" s="459">
        <v>3.1225022567582528E-17</v>
      </c>
      <c r="F2343" s="780"/>
      <c r="G2343" s="780"/>
      <c r="H2343" s="460">
        <f t="shared" ref="H2343:H2406" si="145">IF(G2343&gt;F2343,F2343,G2343)</f>
        <v>0</v>
      </c>
      <c r="I2343" s="460">
        <f t="shared" ref="I2343:I2406" si="146">F2343-H2343</f>
        <v>0</v>
      </c>
      <c r="J2343" s="460">
        <f t="shared" si="144"/>
        <v>0</v>
      </c>
      <c r="K2343" s="9"/>
      <c r="P2343" s="2"/>
      <c r="Q2343" s="27"/>
      <c r="R2343" s="2"/>
      <c r="S2343" s="2"/>
      <c r="T2343" s="2"/>
      <c r="U2343" s="2"/>
      <c r="V2343" s="2"/>
      <c r="W2343" s="2"/>
    </row>
    <row r="2344" spans="2:23" ht="15" customHeight="1" x14ac:dyDescent="0.35">
      <c r="B2344" s="349"/>
      <c r="C2344" s="715" t="str">
        <f t="shared" ref="C2344:C2407" si="147">IF(MOD(ROW()-ROW($E$39), 24)=0, $D2344, "")</f>
        <v/>
      </c>
      <c r="D2344" s="458">
        <f>IF(ISNUMBER(Summary!$D$17), DATE(Summary!$D$17, 1, 1) + INT((ROW(B2306)-1)/24), DATE(2024, 1, 1) + INT((ROW(B2306)-1)/24))</f>
        <v>45388</v>
      </c>
      <c r="E2344" s="459">
        <v>4.1666666666666699E-2</v>
      </c>
      <c r="F2344" s="780"/>
      <c r="G2344" s="780"/>
      <c r="H2344" s="460">
        <f t="shared" si="145"/>
        <v>0</v>
      </c>
      <c r="I2344" s="460">
        <f t="shared" si="146"/>
        <v>0</v>
      </c>
      <c r="J2344" s="460">
        <f t="shared" si="144"/>
        <v>0</v>
      </c>
      <c r="K2344" s="9"/>
      <c r="P2344" s="2"/>
      <c r="Q2344" s="27"/>
      <c r="R2344" s="2"/>
      <c r="S2344" s="2"/>
      <c r="T2344" s="2"/>
      <c r="U2344" s="2"/>
      <c r="V2344" s="2"/>
      <c r="W2344" s="2"/>
    </row>
    <row r="2345" spans="2:23" ht="15" customHeight="1" x14ac:dyDescent="0.35">
      <c r="B2345" s="349"/>
      <c r="C2345" s="715" t="str">
        <f t="shared" si="147"/>
        <v/>
      </c>
      <c r="D2345" s="458">
        <f>IF(ISNUMBER(Summary!$D$17), DATE(Summary!$D$17, 1, 1) + INT((ROW(B2307)-1)/24), DATE(2024, 1, 1) + INT((ROW(B2307)-1)/24))</f>
        <v>45388</v>
      </c>
      <c r="E2345" s="459">
        <v>8.333333333333337E-2</v>
      </c>
      <c r="F2345" s="780"/>
      <c r="G2345" s="780"/>
      <c r="H2345" s="460">
        <f t="shared" si="145"/>
        <v>0</v>
      </c>
      <c r="I2345" s="460">
        <f t="shared" si="146"/>
        <v>0</v>
      </c>
      <c r="J2345" s="460">
        <f t="shared" si="144"/>
        <v>0</v>
      </c>
      <c r="K2345" s="9"/>
      <c r="P2345" s="2"/>
      <c r="Q2345" s="27"/>
      <c r="R2345" s="2"/>
      <c r="S2345" s="2"/>
      <c r="T2345" s="2"/>
      <c r="U2345" s="2"/>
      <c r="V2345" s="2"/>
      <c r="W2345" s="2"/>
    </row>
    <row r="2346" spans="2:23" ht="15" customHeight="1" x14ac:dyDescent="0.35">
      <c r="B2346" s="349"/>
      <c r="C2346" s="715" t="str">
        <f t="shared" si="147"/>
        <v/>
      </c>
      <c r="D2346" s="458">
        <f>IF(ISNUMBER(Summary!$D$17), DATE(Summary!$D$17, 1, 1) + INT((ROW(B2308)-1)/24), DATE(2024, 1, 1) + INT((ROW(B2308)-1)/24))</f>
        <v>45388</v>
      </c>
      <c r="E2346" s="459">
        <v>0.12500000000000006</v>
      </c>
      <c r="F2346" s="780"/>
      <c r="G2346" s="780"/>
      <c r="H2346" s="460">
        <f t="shared" si="145"/>
        <v>0</v>
      </c>
      <c r="I2346" s="460">
        <f t="shared" si="146"/>
        <v>0</v>
      </c>
      <c r="J2346" s="460">
        <f t="shared" si="144"/>
        <v>0</v>
      </c>
      <c r="K2346" s="9"/>
      <c r="P2346" s="2"/>
      <c r="Q2346" s="27"/>
      <c r="R2346" s="2"/>
      <c r="S2346" s="2"/>
      <c r="T2346" s="2"/>
      <c r="U2346" s="2"/>
      <c r="V2346" s="2"/>
      <c r="W2346" s="2"/>
    </row>
    <row r="2347" spans="2:23" ht="15" customHeight="1" x14ac:dyDescent="0.35">
      <c r="B2347" s="349"/>
      <c r="C2347" s="715" t="str">
        <f t="shared" si="147"/>
        <v/>
      </c>
      <c r="D2347" s="458">
        <f>IF(ISNUMBER(Summary!$D$17), DATE(Summary!$D$17, 1, 1) + INT((ROW(B2309)-1)/24), DATE(2024, 1, 1) + INT((ROW(B2309)-1)/24))</f>
        <v>45388</v>
      </c>
      <c r="E2347" s="459">
        <v>0.16666666666666669</v>
      </c>
      <c r="F2347" s="780"/>
      <c r="G2347" s="780"/>
      <c r="H2347" s="460">
        <f t="shared" si="145"/>
        <v>0</v>
      </c>
      <c r="I2347" s="460">
        <f t="shared" si="146"/>
        <v>0</v>
      </c>
      <c r="J2347" s="460">
        <f t="shared" si="144"/>
        <v>0</v>
      </c>
      <c r="K2347" s="9"/>
      <c r="P2347" s="2"/>
      <c r="Q2347" s="27"/>
      <c r="R2347" s="2"/>
      <c r="S2347" s="2"/>
      <c r="T2347" s="2"/>
      <c r="U2347" s="2"/>
      <c r="V2347" s="2"/>
      <c r="W2347" s="2"/>
    </row>
    <row r="2348" spans="2:23" ht="15" customHeight="1" x14ac:dyDescent="0.35">
      <c r="B2348" s="349"/>
      <c r="C2348" s="715" t="str">
        <f t="shared" si="147"/>
        <v/>
      </c>
      <c r="D2348" s="458">
        <f>IF(ISNUMBER(Summary!$D$17), DATE(Summary!$D$17, 1, 1) + INT((ROW(B2310)-1)/24), DATE(2024, 1, 1) + INT((ROW(B2310)-1)/24))</f>
        <v>45388</v>
      </c>
      <c r="E2348" s="459">
        <v>0.20833333333333337</v>
      </c>
      <c r="F2348" s="780"/>
      <c r="G2348" s="780"/>
      <c r="H2348" s="460">
        <f t="shared" si="145"/>
        <v>0</v>
      </c>
      <c r="I2348" s="460">
        <f t="shared" si="146"/>
        <v>0</v>
      </c>
      <c r="J2348" s="460">
        <f t="shared" si="144"/>
        <v>0</v>
      </c>
      <c r="K2348" s="9"/>
      <c r="P2348" s="2"/>
      <c r="Q2348" s="27"/>
      <c r="R2348" s="2"/>
      <c r="S2348" s="2"/>
      <c r="T2348" s="2"/>
      <c r="U2348" s="2"/>
      <c r="V2348" s="2"/>
      <c r="W2348" s="2"/>
    </row>
    <row r="2349" spans="2:23" ht="15" customHeight="1" x14ac:dyDescent="0.35">
      <c r="B2349" s="349"/>
      <c r="C2349" s="715" t="str">
        <f t="shared" si="147"/>
        <v/>
      </c>
      <c r="D2349" s="458">
        <f>IF(ISNUMBER(Summary!$D$17), DATE(Summary!$D$17, 1, 1) + INT((ROW(B2311)-1)/24), DATE(2024, 1, 1) + INT((ROW(B2311)-1)/24))</f>
        <v>45388</v>
      </c>
      <c r="E2349" s="459">
        <v>0.25</v>
      </c>
      <c r="F2349" s="780"/>
      <c r="G2349" s="780"/>
      <c r="H2349" s="460">
        <f t="shared" si="145"/>
        <v>0</v>
      </c>
      <c r="I2349" s="460">
        <f t="shared" si="146"/>
        <v>0</v>
      </c>
      <c r="J2349" s="460">
        <f t="shared" si="144"/>
        <v>0</v>
      </c>
      <c r="K2349" s="9"/>
      <c r="P2349" s="2"/>
      <c r="Q2349" s="27"/>
      <c r="R2349" s="2"/>
      <c r="S2349" s="2"/>
      <c r="T2349" s="2"/>
      <c r="U2349" s="2"/>
      <c r="V2349" s="2"/>
      <c r="W2349" s="2"/>
    </row>
    <row r="2350" spans="2:23" ht="15" customHeight="1" x14ac:dyDescent="0.35">
      <c r="B2350" s="349"/>
      <c r="C2350" s="715" t="str">
        <f t="shared" si="147"/>
        <v/>
      </c>
      <c r="D2350" s="458">
        <f>IF(ISNUMBER(Summary!$D$17), DATE(Summary!$D$17, 1, 1) + INT((ROW(B2312)-1)/24), DATE(2024, 1, 1) + INT((ROW(B2312)-1)/24))</f>
        <v>45388</v>
      </c>
      <c r="E2350" s="459">
        <v>0.29166666666666669</v>
      </c>
      <c r="F2350" s="780"/>
      <c r="G2350" s="780"/>
      <c r="H2350" s="460">
        <f t="shared" si="145"/>
        <v>0</v>
      </c>
      <c r="I2350" s="460">
        <f t="shared" si="146"/>
        <v>0</v>
      </c>
      <c r="J2350" s="460">
        <f t="shared" si="144"/>
        <v>0</v>
      </c>
      <c r="K2350" s="9"/>
      <c r="P2350" s="2"/>
      <c r="Q2350" s="27"/>
      <c r="R2350" s="2"/>
      <c r="S2350" s="2"/>
      <c r="T2350" s="2"/>
      <c r="U2350" s="2"/>
      <c r="V2350" s="2"/>
      <c r="W2350" s="2"/>
    </row>
    <row r="2351" spans="2:23" ht="15" customHeight="1" x14ac:dyDescent="0.35">
      <c r="B2351" s="349"/>
      <c r="C2351" s="715" t="str">
        <f t="shared" si="147"/>
        <v/>
      </c>
      <c r="D2351" s="458">
        <f>IF(ISNUMBER(Summary!$D$17), DATE(Summary!$D$17, 1, 1) + INT((ROW(B2313)-1)/24), DATE(2024, 1, 1) + INT((ROW(B2313)-1)/24))</f>
        <v>45388</v>
      </c>
      <c r="E2351" s="459">
        <v>0.33333333333333337</v>
      </c>
      <c r="F2351" s="780"/>
      <c r="G2351" s="780"/>
      <c r="H2351" s="460">
        <f t="shared" si="145"/>
        <v>0</v>
      </c>
      <c r="I2351" s="460">
        <f t="shared" si="146"/>
        <v>0</v>
      </c>
      <c r="J2351" s="460">
        <f t="shared" si="144"/>
        <v>0</v>
      </c>
      <c r="K2351" s="9"/>
      <c r="P2351" s="2"/>
      <c r="Q2351" s="27"/>
      <c r="R2351" s="2"/>
      <c r="S2351" s="2"/>
      <c r="T2351" s="2"/>
      <c r="U2351" s="2"/>
      <c r="V2351" s="2"/>
      <c r="W2351" s="2"/>
    </row>
    <row r="2352" spans="2:23" ht="15" customHeight="1" x14ac:dyDescent="0.35">
      <c r="B2352" s="349"/>
      <c r="C2352" s="715" t="str">
        <f t="shared" si="147"/>
        <v/>
      </c>
      <c r="D2352" s="458">
        <f>IF(ISNUMBER(Summary!$D$17), DATE(Summary!$D$17, 1, 1) + INT((ROW(B2314)-1)/24), DATE(2024, 1, 1) + INT((ROW(B2314)-1)/24))</f>
        <v>45388</v>
      </c>
      <c r="E2352" s="459">
        <v>0.375</v>
      </c>
      <c r="F2352" s="780"/>
      <c r="G2352" s="780"/>
      <c r="H2352" s="460">
        <f t="shared" si="145"/>
        <v>0</v>
      </c>
      <c r="I2352" s="460">
        <f t="shared" si="146"/>
        <v>0</v>
      </c>
      <c r="J2352" s="460">
        <f t="shared" si="144"/>
        <v>0</v>
      </c>
      <c r="K2352" s="9"/>
      <c r="P2352" s="2"/>
      <c r="Q2352" s="27"/>
      <c r="R2352" s="2"/>
      <c r="S2352" s="2"/>
      <c r="T2352" s="2"/>
      <c r="U2352" s="2"/>
      <c r="V2352" s="2"/>
      <c r="W2352" s="2"/>
    </row>
    <row r="2353" spans="2:23" ht="15" customHeight="1" x14ac:dyDescent="0.35">
      <c r="B2353" s="349"/>
      <c r="C2353" s="715" t="str">
        <f t="shared" si="147"/>
        <v/>
      </c>
      <c r="D2353" s="458">
        <f>IF(ISNUMBER(Summary!$D$17), DATE(Summary!$D$17, 1, 1) + INT((ROW(B2315)-1)/24), DATE(2024, 1, 1) + INT((ROW(B2315)-1)/24))</f>
        <v>45388</v>
      </c>
      <c r="E2353" s="459">
        <v>0.41666666666666669</v>
      </c>
      <c r="F2353" s="780"/>
      <c r="G2353" s="780"/>
      <c r="H2353" s="460">
        <f t="shared" si="145"/>
        <v>0</v>
      </c>
      <c r="I2353" s="460">
        <f t="shared" si="146"/>
        <v>0</v>
      </c>
      <c r="J2353" s="460">
        <f t="shared" si="144"/>
        <v>0</v>
      </c>
      <c r="K2353" s="9"/>
      <c r="P2353" s="2"/>
      <c r="Q2353" s="27"/>
      <c r="R2353" s="2"/>
      <c r="S2353" s="2"/>
      <c r="T2353" s="2"/>
      <c r="U2353" s="2"/>
      <c r="V2353" s="2"/>
      <c r="W2353" s="2"/>
    </row>
    <row r="2354" spans="2:23" ht="15" customHeight="1" x14ac:dyDescent="0.35">
      <c r="B2354" s="349"/>
      <c r="C2354" s="715" t="str">
        <f t="shared" si="147"/>
        <v/>
      </c>
      <c r="D2354" s="458">
        <f>IF(ISNUMBER(Summary!$D$17), DATE(Summary!$D$17, 1, 1) + INT((ROW(B2316)-1)/24), DATE(2024, 1, 1) + INT((ROW(B2316)-1)/24))</f>
        <v>45388</v>
      </c>
      <c r="E2354" s="459">
        <v>0.45833333333333337</v>
      </c>
      <c r="F2354" s="780"/>
      <c r="G2354" s="780"/>
      <c r="H2354" s="460">
        <f t="shared" si="145"/>
        <v>0</v>
      </c>
      <c r="I2354" s="460">
        <f t="shared" si="146"/>
        <v>0</v>
      </c>
      <c r="J2354" s="460">
        <f t="shared" si="144"/>
        <v>0</v>
      </c>
      <c r="K2354" s="9"/>
      <c r="P2354" s="2"/>
      <c r="Q2354" s="27"/>
      <c r="R2354" s="2"/>
      <c r="S2354" s="2"/>
      <c r="T2354" s="2"/>
      <c r="U2354" s="2"/>
      <c r="V2354" s="2"/>
      <c r="W2354" s="2"/>
    </row>
    <row r="2355" spans="2:23" ht="15" customHeight="1" x14ac:dyDescent="0.35">
      <c r="B2355" s="349"/>
      <c r="C2355" s="715" t="str">
        <f t="shared" si="147"/>
        <v/>
      </c>
      <c r="D2355" s="458">
        <f>IF(ISNUMBER(Summary!$D$17), DATE(Summary!$D$17, 1, 1) + INT((ROW(B2317)-1)/24), DATE(2024, 1, 1) + INT((ROW(B2317)-1)/24))</f>
        <v>45388</v>
      </c>
      <c r="E2355" s="459">
        <v>0.50000000000000011</v>
      </c>
      <c r="F2355" s="780"/>
      <c r="G2355" s="780"/>
      <c r="H2355" s="460">
        <f t="shared" si="145"/>
        <v>0</v>
      </c>
      <c r="I2355" s="460">
        <f t="shared" si="146"/>
        <v>0</v>
      </c>
      <c r="J2355" s="460">
        <f t="shared" si="144"/>
        <v>0</v>
      </c>
      <c r="K2355" s="9"/>
      <c r="P2355" s="2"/>
      <c r="Q2355" s="27"/>
      <c r="R2355" s="2"/>
      <c r="S2355" s="2"/>
      <c r="T2355" s="2"/>
      <c r="U2355" s="2"/>
      <c r="V2355" s="2"/>
      <c r="W2355" s="2"/>
    </row>
    <row r="2356" spans="2:23" ht="15" customHeight="1" x14ac:dyDescent="0.35">
      <c r="B2356" s="349"/>
      <c r="C2356" s="715" t="str">
        <f t="shared" si="147"/>
        <v/>
      </c>
      <c r="D2356" s="458">
        <f>IF(ISNUMBER(Summary!$D$17), DATE(Summary!$D$17, 1, 1) + INT((ROW(B2318)-1)/24), DATE(2024, 1, 1) + INT((ROW(B2318)-1)/24))</f>
        <v>45388</v>
      </c>
      <c r="E2356" s="459">
        <v>0.54166666666666674</v>
      </c>
      <c r="F2356" s="780"/>
      <c r="G2356" s="780"/>
      <c r="H2356" s="460">
        <f t="shared" si="145"/>
        <v>0</v>
      </c>
      <c r="I2356" s="460">
        <f t="shared" si="146"/>
        <v>0</v>
      </c>
      <c r="J2356" s="460">
        <f t="shared" si="144"/>
        <v>0</v>
      </c>
      <c r="K2356" s="9"/>
      <c r="P2356" s="2"/>
      <c r="Q2356" s="27"/>
      <c r="R2356" s="2"/>
      <c r="S2356" s="2"/>
      <c r="T2356" s="2"/>
      <c r="U2356" s="2"/>
      <c r="V2356" s="2"/>
      <c r="W2356" s="2"/>
    </row>
    <row r="2357" spans="2:23" ht="15" customHeight="1" x14ac:dyDescent="0.35">
      <c r="B2357" s="349"/>
      <c r="C2357" s="715" t="str">
        <f t="shared" si="147"/>
        <v/>
      </c>
      <c r="D2357" s="458">
        <f>IF(ISNUMBER(Summary!$D$17), DATE(Summary!$D$17, 1, 1) + INT((ROW(B2319)-1)/24), DATE(2024, 1, 1) + INT((ROW(B2319)-1)/24))</f>
        <v>45388</v>
      </c>
      <c r="E2357" s="459">
        <v>0.58333333333333337</v>
      </c>
      <c r="F2357" s="780"/>
      <c r="G2357" s="780"/>
      <c r="H2357" s="460">
        <f t="shared" si="145"/>
        <v>0</v>
      </c>
      <c r="I2357" s="460">
        <f t="shared" si="146"/>
        <v>0</v>
      </c>
      <c r="J2357" s="460">
        <f t="shared" si="144"/>
        <v>0</v>
      </c>
      <c r="K2357" s="9"/>
      <c r="P2357" s="2"/>
      <c r="Q2357" s="27"/>
      <c r="R2357" s="2"/>
      <c r="S2357" s="2"/>
      <c r="T2357" s="2"/>
      <c r="U2357" s="2"/>
      <c r="V2357" s="2"/>
      <c r="W2357" s="2"/>
    </row>
    <row r="2358" spans="2:23" ht="15" customHeight="1" x14ac:dyDescent="0.35">
      <c r="B2358" s="349"/>
      <c r="C2358" s="715" t="str">
        <f t="shared" si="147"/>
        <v/>
      </c>
      <c r="D2358" s="458">
        <f>IF(ISNUMBER(Summary!$D$17), DATE(Summary!$D$17, 1, 1) + INT((ROW(B2320)-1)/24), DATE(2024, 1, 1) + INT((ROW(B2320)-1)/24))</f>
        <v>45388</v>
      </c>
      <c r="E2358" s="459">
        <v>0.62500000000000011</v>
      </c>
      <c r="F2358" s="780"/>
      <c r="G2358" s="780"/>
      <c r="H2358" s="460">
        <f t="shared" si="145"/>
        <v>0</v>
      </c>
      <c r="I2358" s="460">
        <f t="shared" si="146"/>
        <v>0</v>
      </c>
      <c r="J2358" s="460">
        <f t="shared" si="144"/>
        <v>0</v>
      </c>
      <c r="K2358" s="9"/>
      <c r="P2358" s="2"/>
      <c r="Q2358" s="27"/>
      <c r="R2358" s="2"/>
      <c r="S2358" s="2"/>
      <c r="T2358" s="2"/>
      <c r="U2358" s="2"/>
      <c r="V2358" s="2"/>
      <c r="W2358" s="2"/>
    </row>
    <row r="2359" spans="2:23" ht="15" customHeight="1" x14ac:dyDescent="0.35">
      <c r="B2359" s="349"/>
      <c r="C2359" s="715" t="str">
        <f t="shared" si="147"/>
        <v/>
      </c>
      <c r="D2359" s="458">
        <f>IF(ISNUMBER(Summary!$D$17), DATE(Summary!$D$17, 1, 1) + INT((ROW(B2321)-1)/24), DATE(2024, 1, 1) + INT((ROW(B2321)-1)/24))</f>
        <v>45388</v>
      </c>
      <c r="E2359" s="459">
        <v>0.66666666666666674</v>
      </c>
      <c r="F2359" s="780"/>
      <c r="G2359" s="780"/>
      <c r="H2359" s="460">
        <f t="shared" si="145"/>
        <v>0</v>
      </c>
      <c r="I2359" s="460">
        <f t="shared" si="146"/>
        <v>0</v>
      </c>
      <c r="J2359" s="460">
        <f t="shared" si="144"/>
        <v>0</v>
      </c>
      <c r="K2359" s="9"/>
      <c r="P2359" s="2"/>
      <c r="Q2359" s="27"/>
      <c r="R2359" s="2"/>
      <c r="S2359" s="2"/>
      <c r="T2359" s="2"/>
      <c r="U2359" s="2"/>
      <c r="V2359" s="2"/>
      <c r="W2359" s="2"/>
    </row>
    <row r="2360" spans="2:23" ht="15" customHeight="1" x14ac:dyDescent="0.35">
      <c r="B2360" s="349"/>
      <c r="C2360" s="715" t="str">
        <f t="shared" si="147"/>
        <v/>
      </c>
      <c r="D2360" s="458">
        <f>IF(ISNUMBER(Summary!$D$17), DATE(Summary!$D$17, 1, 1) + INT((ROW(B2322)-1)/24), DATE(2024, 1, 1) + INT((ROW(B2322)-1)/24))</f>
        <v>45388</v>
      </c>
      <c r="E2360" s="459">
        <v>0.70833333333333337</v>
      </c>
      <c r="F2360" s="780"/>
      <c r="G2360" s="780"/>
      <c r="H2360" s="460">
        <f t="shared" si="145"/>
        <v>0</v>
      </c>
      <c r="I2360" s="460">
        <f t="shared" si="146"/>
        <v>0</v>
      </c>
      <c r="J2360" s="460">
        <f t="shared" si="144"/>
        <v>0</v>
      </c>
      <c r="K2360" s="9"/>
      <c r="P2360" s="2"/>
      <c r="Q2360" s="27"/>
      <c r="R2360" s="2"/>
      <c r="S2360" s="2"/>
      <c r="T2360" s="2"/>
      <c r="U2360" s="2"/>
      <c r="V2360" s="2"/>
      <c r="W2360" s="2"/>
    </row>
    <row r="2361" spans="2:23" ht="15" customHeight="1" x14ac:dyDescent="0.35">
      <c r="B2361" s="349"/>
      <c r="C2361" s="715" t="str">
        <f t="shared" si="147"/>
        <v/>
      </c>
      <c r="D2361" s="458">
        <f>IF(ISNUMBER(Summary!$D$17), DATE(Summary!$D$17, 1, 1) + INT((ROW(B2323)-1)/24), DATE(2024, 1, 1) + INT((ROW(B2323)-1)/24))</f>
        <v>45388</v>
      </c>
      <c r="E2361" s="459">
        <v>0.75000000000000011</v>
      </c>
      <c r="F2361" s="780"/>
      <c r="G2361" s="780"/>
      <c r="H2361" s="460">
        <f t="shared" si="145"/>
        <v>0</v>
      </c>
      <c r="I2361" s="460">
        <f t="shared" si="146"/>
        <v>0</v>
      </c>
      <c r="J2361" s="460">
        <f t="shared" si="144"/>
        <v>0</v>
      </c>
      <c r="K2361" s="9"/>
      <c r="P2361" s="2"/>
      <c r="Q2361" s="27"/>
      <c r="R2361" s="2"/>
      <c r="S2361" s="2"/>
      <c r="T2361" s="2"/>
      <c r="U2361" s="2"/>
      <c r="V2361" s="2"/>
      <c r="W2361" s="2"/>
    </row>
    <row r="2362" spans="2:23" ht="15" customHeight="1" x14ac:dyDescent="0.35">
      <c r="B2362" s="349"/>
      <c r="C2362" s="715" t="str">
        <f t="shared" si="147"/>
        <v/>
      </c>
      <c r="D2362" s="458">
        <f>IF(ISNUMBER(Summary!$D$17), DATE(Summary!$D$17, 1, 1) + INT((ROW(B2324)-1)/24), DATE(2024, 1, 1) + INT((ROW(B2324)-1)/24))</f>
        <v>45388</v>
      </c>
      <c r="E2362" s="459">
        <v>0.79166666666666674</v>
      </c>
      <c r="F2362" s="780"/>
      <c r="G2362" s="780"/>
      <c r="H2362" s="460">
        <f t="shared" si="145"/>
        <v>0</v>
      </c>
      <c r="I2362" s="460">
        <f t="shared" si="146"/>
        <v>0</v>
      </c>
      <c r="J2362" s="460">
        <f t="shared" si="144"/>
        <v>0</v>
      </c>
      <c r="K2362" s="9"/>
      <c r="P2362" s="2"/>
      <c r="Q2362" s="27"/>
      <c r="R2362" s="2"/>
      <c r="S2362" s="2"/>
      <c r="T2362" s="2"/>
      <c r="U2362" s="2"/>
      <c r="V2362" s="2"/>
      <c r="W2362" s="2"/>
    </row>
    <row r="2363" spans="2:23" ht="15" customHeight="1" x14ac:dyDescent="0.35">
      <c r="B2363" s="349"/>
      <c r="C2363" s="715" t="str">
        <f t="shared" si="147"/>
        <v/>
      </c>
      <c r="D2363" s="458">
        <f>IF(ISNUMBER(Summary!$D$17), DATE(Summary!$D$17, 1, 1) + INT((ROW(B2325)-1)/24), DATE(2024, 1, 1) + INT((ROW(B2325)-1)/24))</f>
        <v>45388</v>
      </c>
      <c r="E2363" s="459">
        <v>0.83333333333333337</v>
      </c>
      <c r="F2363" s="780"/>
      <c r="G2363" s="780"/>
      <c r="H2363" s="460">
        <f t="shared" si="145"/>
        <v>0</v>
      </c>
      <c r="I2363" s="460">
        <f t="shared" si="146"/>
        <v>0</v>
      </c>
      <c r="J2363" s="460">
        <f t="shared" si="144"/>
        <v>0</v>
      </c>
      <c r="K2363" s="9"/>
      <c r="P2363" s="2"/>
      <c r="Q2363" s="27"/>
      <c r="R2363" s="2"/>
      <c r="S2363" s="2"/>
      <c r="T2363" s="2"/>
      <c r="U2363" s="2"/>
      <c r="V2363" s="2"/>
      <c r="W2363" s="2"/>
    </row>
    <row r="2364" spans="2:23" ht="15" customHeight="1" x14ac:dyDescent="0.35">
      <c r="B2364" s="349"/>
      <c r="C2364" s="715" t="str">
        <f t="shared" si="147"/>
        <v/>
      </c>
      <c r="D2364" s="458">
        <f>IF(ISNUMBER(Summary!$D$17), DATE(Summary!$D$17, 1, 1) + INT((ROW(B2326)-1)/24), DATE(2024, 1, 1) + INT((ROW(B2326)-1)/24))</f>
        <v>45388</v>
      </c>
      <c r="E2364" s="459">
        <v>0.87500000000000011</v>
      </c>
      <c r="F2364" s="780"/>
      <c r="G2364" s="780"/>
      <c r="H2364" s="460">
        <f t="shared" si="145"/>
        <v>0</v>
      </c>
      <c r="I2364" s="460">
        <f t="shared" si="146"/>
        <v>0</v>
      </c>
      <c r="J2364" s="460">
        <f t="shared" si="144"/>
        <v>0</v>
      </c>
      <c r="K2364" s="9"/>
      <c r="P2364" s="2"/>
      <c r="Q2364" s="27"/>
      <c r="R2364" s="2"/>
      <c r="S2364" s="2"/>
      <c r="T2364" s="2"/>
      <c r="U2364" s="2"/>
      <c r="V2364" s="2"/>
      <c r="W2364" s="2"/>
    </row>
    <row r="2365" spans="2:23" ht="15" customHeight="1" x14ac:dyDescent="0.35">
      <c r="B2365" s="349"/>
      <c r="C2365" s="715" t="str">
        <f t="shared" si="147"/>
        <v/>
      </c>
      <c r="D2365" s="458">
        <f>IF(ISNUMBER(Summary!$D$17), DATE(Summary!$D$17, 1, 1) + INT((ROW(B2327)-1)/24), DATE(2024, 1, 1) + INT((ROW(B2327)-1)/24))</f>
        <v>45388</v>
      </c>
      <c r="E2365" s="459">
        <v>0.91666666666666674</v>
      </c>
      <c r="F2365" s="780"/>
      <c r="G2365" s="780"/>
      <c r="H2365" s="460">
        <f t="shared" si="145"/>
        <v>0</v>
      </c>
      <c r="I2365" s="460">
        <f t="shared" si="146"/>
        <v>0</v>
      </c>
      <c r="J2365" s="460">
        <f t="shared" si="144"/>
        <v>0</v>
      </c>
      <c r="K2365" s="9"/>
      <c r="P2365" s="2"/>
      <c r="Q2365" s="27"/>
      <c r="R2365" s="2"/>
      <c r="S2365" s="2"/>
      <c r="T2365" s="2"/>
      <c r="U2365" s="2"/>
      <c r="V2365" s="2"/>
      <c r="W2365" s="2"/>
    </row>
    <row r="2366" spans="2:23" ht="15" customHeight="1" x14ac:dyDescent="0.35">
      <c r="B2366" s="349"/>
      <c r="C2366" s="715" t="str">
        <f t="shared" si="147"/>
        <v/>
      </c>
      <c r="D2366" s="458">
        <f>IF(ISNUMBER(Summary!$D$17), DATE(Summary!$D$17, 1, 1) + INT((ROW(B2328)-1)/24), DATE(2024, 1, 1) + INT((ROW(B2328)-1)/24))</f>
        <v>45388</v>
      </c>
      <c r="E2366" s="459">
        <v>0.95833333333333337</v>
      </c>
      <c r="F2366" s="780"/>
      <c r="G2366" s="780"/>
      <c r="H2366" s="460">
        <f t="shared" si="145"/>
        <v>0</v>
      </c>
      <c r="I2366" s="460">
        <f t="shared" si="146"/>
        <v>0</v>
      </c>
      <c r="J2366" s="460">
        <f t="shared" si="144"/>
        <v>0</v>
      </c>
      <c r="K2366" s="9"/>
      <c r="P2366" s="2"/>
      <c r="Q2366" s="27"/>
      <c r="R2366" s="2"/>
      <c r="S2366" s="2"/>
      <c r="T2366" s="2"/>
      <c r="U2366" s="2"/>
      <c r="V2366" s="2"/>
      <c r="W2366" s="2"/>
    </row>
    <row r="2367" spans="2:23" ht="15" customHeight="1" x14ac:dyDescent="0.35">
      <c r="B2367" s="457"/>
      <c r="C2367" s="715">
        <f t="shared" si="147"/>
        <v>45389</v>
      </c>
      <c r="D2367" s="458">
        <f>IF(ISNUMBER(Summary!$D$17), DATE(Summary!$D$17, 1, 1) + INT((ROW(B2329)-1)/24), DATE(2024, 1, 1) + INT((ROW(B2329)-1)/24))</f>
        <v>45389</v>
      </c>
      <c r="E2367" s="459">
        <v>3.1225022567582528E-17</v>
      </c>
      <c r="F2367" s="780"/>
      <c r="G2367" s="780"/>
      <c r="H2367" s="460">
        <f t="shared" si="145"/>
        <v>0</v>
      </c>
      <c r="I2367" s="460">
        <f t="shared" si="146"/>
        <v>0</v>
      </c>
      <c r="J2367" s="460">
        <f t="shared" si="144"/>
        <v>0</v>
      </c>
      <c r="K2367" s="9"/>
      <c r="P2367" s="2"/>
      <c r="Q2367" s="27"/>
      <c r="R2367" s="2"/>
      <c r="S2367" s="2"/>
      <c r="T2367" s="2"/>
      <c r="U2367" s="2"/>
      <c r="V2367" s="2"/>
      <c r="W2367" s="2"/>
    </row>
    <row r="2368" spans="2:23" ht="15" customHeight="1" x14ac:dyDescent="0.35">
      <c r="B2368" s="349"/>
      <c r="C2368" s="715" t="str">
        <f t="shared" si="147"/>
        <v/>
      </c>
      <c r="D2368" s="458">
        <f>IF(ISNUMBER(Summary!$D$17), DATE(Summary!$D$17, 1, 1) + INT((ROW(B2330)-1)/24), DATE(2024, 1, 1) + INT((ROW(B2330)-1)/24))</f>
        <v>45389</v>
      </c>
      <c r="E2368" s="459">
        <v>4.1666666666666699E-2</v>
      </c>
      <c r="F2368" s="780"/>
      <c r="G2368" s="780"/>
      <c r="H2368" s="460">
        <f t="shared" si="145"/>
        <v>0</v>
      </c>
      <c r="I2368" s="460">
        <f t="shared" si="146"/>
        <v>0</v>
      </c>
      <c r="J2368" s="460">
        <f t="shared" ref="J2368:J2431" si="148">G2368-H2368</f>
        <v>0</v>
      </c>
      <c r="K2368" s="9"/>
      <c r="P2368" s="2"/>
      <c r="Q2368" s="27"/>
      <c r="R2368" s="2"/>
      <c r="S2368" s="2"/>
      <c r="T2368" s="2"/>
      <c r="U2368" s="2"/>
      <c r="V2368" s="2"/>
      <c r="W2368" s="2"/>
    </row>
    <row r="2369" spans="2:23" ht="15" customHeight="1" x14ac:dyDescent="0.35">
      <c r="B2369" s="349"/>
      <c r="C2369" s="715" t="str">
        <f t="shared" si="147"/>
        <v/>
      </c>
      <c r="D2369" s="458">
        <f>IF(ISNUMBER(Summary!$D$17), DATE(Summary!$D$17, 1, 1) + INT((ROW(B2331)-1)/24), DATE(2024, 1, 1) + INT((ROW(B2331)-1)/24))</f>
        <v>45389</v>
      </c>
      <c r="E2369" s="459">
        <v>8.333333333333337E-2</v>
      </c>
      <c r="F2369" s="780"/>
      <c r="G2369" s="780"/>
      <c r="H2369" s="460">
        <f t="shared" si="145"/>
        <v>0</v>
      </c>
      <c r="I2369" s="460">
        <f t="shared" si="146"/>
        <v>0</v>
      </c>
      <c r="J2369" s="460">
        <f t="shared" si="148"/>
        <v>0</v>
      </c>
      <c r="K2369" s="9"/>
      <c r="P2369" s="2"/>
      <c r="Q2369" s="27"/>
      <c r="R2369" s="2"/>
      <c r="S2369" s="2"/>
      <c r="T2369" s="2"/>
      <c r="U2369" s="2"/>
      <c r="V2369" s="2"/>
      <c r="W2369" s="2"/>
    </row>
    <row r="2370" spans="2:23" ht="15" customHeight="1" x14ac:dyDescent="0.35">
      <c r="B2370" s="349"/>
      <c r="C2370" s="715" t="str">
        <f t="shared" si="147"/>
        <v/>
      </c>
      <c r="D2370" s="458">
        <f>IF(ISNUMBER(Summary!$D$17), DATE(Summary!$D$17, 1, 1) + INT((ROW(B2332)-1)/24), DATE(2024, 1, 1) + INT((ROW(B2332)-1)/24))</f>
        <v>45389</v>
      </c>
      <c r="E2370" s="459">
        <v>0.12500000000000006</v>
      </c>
      <c r="F2370" s="780"/>
      <c r="G2370" s="780"/>
      <c r="H2370" s="460">
        <f t="shared" si="145"/>
        <v>0</v>
      </c>
      <c r="I2370" s="460">
        <f t="shared" si="146"/>
        <v>0</v>
      </c>
      <c r="J2370" s="460">
        <f t="shared" si="148"/>
        <v>0</v>
      </c>
      <c r="K2370" s="9"/>
      <c r="P2370" s="2"/>
      <c r="Q2370" s="27"/>
      <c r="R2370" s="2"/>
      <c r="S2370" s="2"/>
      <c r="T2370" s="2"/>
      <c r="U2370" s="2"/>
      <c r="V2370" s="2"/>
      <c r="W2370" s="2"/>
    </row>
    <row r="2371" spans="2:23" ht="15" customHeight="1" x14ac:dyDescent="0.35">
      <c r="B2371" s="349"/>
      <c r="C2371" s="715" t="str">
        <f t="shared" si="147"/>
        <v/>
      </c>
      <c r="D2371" s="458">
        <f>IF(ISNUMBER(Summary!$D$17), DATE(Summary!$D$17, 1, 1) + INT((ROW(B2333)-1)/24), DATE(2024, 1, 1) + INT((ROW(B2333)-1)/24))</f>
        <v>45389</v>
      </c>
      <c r="E2371" s="459">
        <v>0.16666666666666669</v>
      </c>
      <c r="F2371" s="780"/>
      <c r="G2371" s="780"/>
      <c r="H2371" s="460">
        <f t="shared" si="145"/>
        <v>0</v>
      </c>
      <c r="I2371" s="460">
        <f t="shared" si="146"/>
        <v>0</v>
      </c>
      <c r="J2371" s="460">
        <f t="shared" si="148"/>
        <v>0</v>
      </c>
      <c r="K2371" s="9"/>
      <c r="P2371" s="2"/>
      <c r="Q2371" s="27"/>
      <c r="R2371" s="2"/>
      <c r="S2371" s="2"/>
      <c r="T2371" s="2"/>
      <c r="U2371" s="2"/>
      <c r="V2371" s="2"/>
      <c r="W2371" s="2"/>
    </row>
    <row r="2372" spans="2:23" ht="15" customHeight="1" x14ac:dyDescent="0.35">
      <c r="B2372" s="349"/>
      <c r="C2372" s="715" t="str">
        <f t="shared" si="147"/>
        <v/>
      </c>
      <c r="D2372" s="458">
        <f>IF(ISNUMBER(Summary!$D$17), DATE(Summary!$D$17, 1, 1) + INT((ROW(B2334)-1)/24), DATE(2024, 1, 1) + INT((ROW(B2334)-1)/24))</f>
        <v>45389</v>
      </c>
      <c r="E2372" s="459">
        <v>0.20833333333333337</v>
      </c>
      <c r="F2372" s="780"/>
      <c r="G2372" s="780"/>
      <c r="H2372" s="460">
        <f t="shared" si="145"/>
        <v>0</v>
      </c>
      <c r="I2372" s="460">
        <f t="shared" si="146"/>
        <v>0</v>
      </c>
      <c r="J2372" s="460">
        <f t="shared" si="148"/>
        <v>0</v>
      </c>
      <c r="K2372" s="9"/>
      <c r="P2372" s="2"/>
      <c r="Q2372" s="27"/>
      <c r="R2372" s="2"/>
      <c r="S2372" s="2"/>
      <c r="T2372" s="2"/>
      <c r="U2372" s="2"/>
      <c r="V2372" s="2"/>
      <c r="W2372" s="2"/>
    </row>
    <row r="2373" spans="2:23" ht="15" customHeight="1" x14ac:dyDescent="0.35">
      <c r="B2373" s="349"/>
      <c r="C2373" s="715" t="str">
        <f t="shared" si="147"/>
        <v/>
      </c>
      <c r="D2373" s="458">
        <f>IF(ISNUMBER(Summary!$D$17), DATE(Summary!$D$17, 1, 1) + INT((ROW(B2335)-1)/24), DATE(2024, 1, 1) + INT((ROW(B2335)-1)/24))</f>
        <v>45389</v>
      </c>
      <c r="E2373" s="459">
        <v>0.25</v>
      </c>
      <c r="F2373" s="780"/>
      <c r="G2373" s="780"/>
      <c r="H2373" s="460">
        <f t="shared" si="145"/>
        <v>0</v>
      </c>
      <c r="I2373" s="460">
        <f t="shared" si="146"/>
        <v>0</v>
      </c>
      <c r="J2373" s="460">
        <f t="shared" si="148"/>
        <v>0</v>
      </c>
      <c r="K2373" s="9"/>
      <c r="P2373" s="2"/>
      <c r="Q2373" s="27"/>
      <c r="R2373" s="2"/>
      <c r="S2373" s="2"/>
      <c r="T2373" s="2"/>
      <c r="U2373" s="2"/>
      <c r="V2373" s="2"/>
      <c r="W2373" s="2"/>
    </row>
    <row r="2374" spans="2:23" ht="15" customHeight="1" x14ac:dyDescent="0.35">
      <c r="B2374" s="349"/>
      <c r="C2374" s="715" t="str">
        <f t="shared" si="147"/>
        <v/>
      </c>
      <c r="D2374" s="458">
        <f>IF(ISNUMBER(Summary!$D$17), DATE(Summary!$D$17, 1, 1) + INT((ROW(B2336)-1)/24), DATE(2024, 1, 1) + INT((ROW(B2336)-1)/24))</f>
        <v>45389</v>
      </c>
      <c r="E2374" s="459">
        <v>0.29166666666666669</v>
      </c>
      <c r="F2374" s="780"/>
      <c r="G2374" s="780"/>
      <c r="H2374" s="460">
        <f t="shared" si="145"/>
        <v>0</v>
      </c>
      <c r="I2374" s="460">
        <f t="shared" si="146"/>
        <v>0</v>
      </c>
      <c r="J2374" s="460">
        <f t="shared" si="148"/>
        <v>0</v>
      </c>
      <c r="K2374" s="9"/>
      <c r="P2374" s="2"/>
      <c r="Q2374" s="27"/>
      <c r="R2374" s="2"/>
      <c r="S2374" s="2"/>
      <c r="T2374" s="2"/>
      <c r="U2374" s="2"/>
      <c r="V2374" s="2"/>
      <c r="W2374" s="2"/>
    </row>
    <row r="2375" spans="2:23" ht="15" customHeight="1" x14ac:dyDescent="0.35">
      <c r="B2375" s="349"/>
      <c r="C2375" s="715" t="str">
        <f t="shared" si="147"/>
        <v/>
      </c>
      <c r="D2375" s="458">
        <f>IF(ISNUMBER(Summary!$D$17), DATE(Summary!$D$17, 1, 1) + INT((ROW(B2337)-1)/24), DATE(2024, 1, 1) + INT((ROW(B2337)-1)/24))</f>
        <v>45389</v>
      </c>
      <c r="E2375" s="459">
        <v>0.33333333333333337</v>
      </c>
      <c r="F2375" s="780"/>
      <c r="G2375" s="780"/>
      <c r="H2375" s="460">
        <f t="shared" si="145"/>
        <v>0</v>
      </c>
      <c r="I2375" s="460">
        <f t="shared" si="146"/>
        <v>0</v>
      </c>
      <c r="J2375" s="460">
        <f t="shared" si="148"/>
        <v>0</v>
      </c>
      <c r="K2375" s="9"/>
      <c r="P2375" s="2"/>
      <c r="Q2375" s="27"/>
      <c r="R2375" s="2"/>
      <c r="S2375" s="2"/>
      <c r="T2375" s="2"/>
      <c r="U2375" s="2"/>
      <c r="V2375" s="2"/>
      <c r="W2375" s="2"/>
    </row>
    <row r="2376" spans="2:23" ht="15" customHeight="1" x14ac:dyDescent="0.35">
      <c r="B2376" s="349"/>
      <c r="C2376" s="715" t="str">
        <f t="shared" si="147"/>
        <v/>
      </c>
      <c r="D2376" s="458">
        <f>IF(ISNUMBER(Summary!$D$17), DATE(Summary!$D$17, 1, 1) + INT((ROW(B2338)-1)/24), DATE(2024, 1, 1) + INT((ROW(B2338)-1)/24))</f>
        <v>45389</v>
      </c>
      <c r="E2376" s="459">
        <v>0.375</v>
      </c>
      <c r="F2376" s="780"/>
      <c r="G2376" s="780"/>
      <c r="H2376" s="460">
        <f t="shared" si="145"/>
        <v>0</v>
      </c>
      <c r="I2376" s="460">
        <f t="shared" si="146"/>
        <v>0</v>
      </c>
      <c r="J2376" s="460">
        <f t="shared" si="148"/>
        <v>0</v>
      </c>
      <c r="K2376" s="9"/>
      <c r="P2376" s="2"/>
      <c r="Q2376" s="27"/>
      <c r="R2376" s="2"/>
      <c r="S2376" s="2"/>
      <c r="T2376" s="2"/>
      <c r="U2376" s="2"/>
      <c r="V2376" s="2"/>
      <c r="W2376" s="2"/>
    </row>
    <row r="2377" spans="2:23" ht="15" customHeight="1" x14ac:dyDescent="0.35">
      <c r="B2377" s="349"/>
      <c r="C2377" s="715" t="str">
        <f t="shared" si="147"/>
        <v/>
      </c>
      <c r="D2377" s="458">
        <f>IF(ISNUMBER(Summary!$D$17), DATE(Summary!$D$17, 1, 1) + INT((ROW(B2339)-1)/24), DATE(2024, 1, 1) + INT((ROW(B2339)-1)/24))</f>
        <v>45389</v>
      </c>
      <c r="E2377" s="459">
        <v>0.41666666666666669</v>
      </c>
      <c r="F2377" s="780"/>
      <c r="G2377" s="780"/>
      <c r="H2377" s="460">
        <f t="shared" si="145"/>
        <v>0</v>
      </c>
      <c r="I2377" s="460">
        <f t="shared" si="146"/>
        <v>0</v>
      </c>
      <c r="J2377" s="460">
        <f t="shared" si="148"/>
        <v>0</v>
      </c>
      <c r="K2377" s="9"/>
      <c r="P2377" s="2"/>
      <c r="Q2377" s="27"/>
      <c r="R2377" s="2"/>
      <c r="S2377" s="2"/>
      <c r="T2377" s="2"/>
      <c r="U2377" s="2"/>
      <c r="V2377" s="2"/>
      <c r="W2377" s="2"/>
    </row>
    <row r="2378" spans="2:23" ht="15" customHeight="1" x14ac:dyDescent="0.35">
      <c r="B2378" s="349"/>
      <c r="C2378" s="715" t="str">
        <f t="shared" si="147"/>
        <v/>
      </c>
      <c r="D2378" s="458">
        <f>IF(ISNUMBER(Summary!$D$17), DATE(Summary!$D$17, 1, 1) + INT((ROW(B2340)-1)/24), DATE(2024, 1, 1) + INT((ROW(B2340)-1)/24))</f>
        <v>45389</v>
      </c>
      <c r="E2378" s="459">
        <v>0.45833333333333337</v>
      </c>
      <c r="F2378" s="780"/>
      <c r="G2378" s="780"/>
      <c r="H2378" s="460">
        <f t="shared" si="145"/>
        <v>0</v>
      </c>
      <c r="I2378" s="460">
        <f t="shared" si="146"/>
        <v>0</v>
      </c>
      <c r="J2378" s="460">
        <f t="shared" si="148"/>
        <v>0</v>
      </c>
      <c r="K2378" s="9"/>
      <c r="P2378" s="2"/>
      <c r="Q2378" s="27"/>
      <c r="R2378" s="2"/>
      <c r="S2378" s="2"/>
      <c r="T2378" s="2"/>
      <c r="U2378" s="2"/>
      <c r="V2378" s="2"/>
      <c r="W2378" s="2"/>
    </row>
    <row r="2379" spans="2:23" ht="15" customHeight="1" x14ac:dyDescent="0.35">
      <c r="B2379" s="349"/>
      <c r="C2379" s="715" t="str">
        <f t="shared" si="147"/>
        <v/>
      </c>
      <c r="D2379" s="458">
        <f>IF(ISNUMBER(Summary!$D$17), DATE(Summary!$D$17, 1, 1) + INT((ROW(B2341)-1)/24), DATE(2024, 1, 1) + INT((ROW(B2341)-1)/24))</f>
        <v>45389</v>
      </c>
      <c r="E2379" s="459">
        <v>0.50000000000000011</v>
      </c>
      <c r="F2379" s="780"/>
      <c r="G2379" s="780"/>
      <c r="H2379" s="460">
        <f t="shared" si="145"/>
        <v>0</v>
      </c>
      <c r="I2379" s="460">
        <f t="shared" si="146"/>
        <v>0</v>
      </c>
      <c r="J2379" s="460">
        <f t="shared" si="148"/>
        <v>0</v>
      </c>
      <c r="K2379" s="9"/>
      <c r="P2379" s="2"/>
      <c r="Q2379" s="27"/>
      <c r="R2379" s="2"/>
      <c r="S2379" s="2"/>
      <c r="T2379" s="2"/>
      <c r="U2379" s="2"/>
      <c r="V2379" s="2"/>
      <c r="W2379" s="2"/>
    </row>
    <row r="2380" spans="2:23" ht="15" customHeight="1" x14ac:dyDescent="0.35">
      <c r="B2380" s="349"/>
      <c r="C2380" s="715" t="str">
        <f t="shared" si="147"/>
        <v/>
      </c>
      <c r="D2380" s="458">
        <f>IF(ISNUMBER(Summary!$D$17), DATE(Summary!$D$17, 1, 1) + INT((ROW(B2342)-1)/24), DATE(2024, 1, 1) + INT((ROW(B2342)-1)/24))</f>
        <v>45389</v>
      </c>
      <c r="E2380" s="459">
        <v>0.54166666666666674</v>
      </c>
      <c r="F2380" s="780"/>
      <c r="G2380" s="780"/>
      <c r="H2380" s="460">
        <f t="shared" si="145"/>
        <v>0</v>
      </c>
      <c r="I2380" s="460">
        <f t="shared" si="146"/>
        <v>0</v>
      </c>
      <c r="J2380" s="460">
        <f t="shared" si="148"/>
        <v>0</v>
      </c>
      <c r="K2380" s="9"/>
      <c r="P2380" s="2"/>
      <c r="Q2380" s="27"/>
      <c r="R2380" s="2"/>
      <c r="S2380" s="2"/>
      <c r="T2380" s="2"/>
      <c r="U2380" s="2"/>
      <c r="V2380" s="2"/>
      <c r="W2380" s="2"/>
    </row>
    <row r="2381" spans="2:23" ht="15" customHeight="1" x14ac:dyDescent="0.35">
      <c r="B2381" s="349"/>
      <c r="C2381" s="715" t="str">
        <f t="shared" si="147"/>
        <v/>
      </c>
      <c r="D2381" s="458">
        <f>IF(ISNUMBER(Summary!$D$17), DATE(Summary!$D$17, 1, 1) + INT((ROW(B2343)-1)/24), DATE(2024, 1, 1) + INT((ROW(B2343)-1)/24))</f>
        <v>45389</v>
      </c>
      <c r="E2381" s="459">
        <v>0.58333333333333337</v>
      </c>
      <c r="F2381" s="780"/>
      <c r="G2381" s="780"/>
      <c r="H2381" s="460">
        <f t="shared" si="145"/>
        <v>0</v>
      </c>
      <c r="I2381" s="460">
        <f t="shared" si="146"/>
        <v>0</v>
      </c>
      <c r="J2381" s="460">
        <f t="shared" si="148"/>
        <v>0</v>
      </c>
      <c r="K2381" s="9"/>
      <c r="P2381" s="2"/>
      <c r="Q2381" s="27"/>
      <c r="R2381" s="2"/>
      <c r="S2381" s="2"/>
      <c r="T2381" s="2"/>
      <c r="U2381" s="2"/>
      <c r="V2381" s="2"/>
      <c r="W2381" s="2"/>
    </row>
    <row r="2382" spans="2:23" ht="15" customHeight="1" x14ac:dyDescent="0.35">
      <c r="B2382" s="349"/>
      <c r="C2382" s="715" t="str">
        <f t="shared" si="147"/>
        <v/>
      </c>
      <c r="D2382" s="458">
        <f>IF(ISNUMBER(Summary!$D$17), DATE(Summary!$D$17, 1, 1) + INT((ROW(B2344)-1)/24), DATE(2024, 1, 1) + INT((ROW(B2344)-1)/24))</f>
        <v>45389</v>
      </c>
      <c r="E2382" s="459">
        <v>0.62500000000000011</v>
      </c>
      <c r="F2382" s="780"/>
      <c r="G2382" s="780"/>
      <c r="H2382" s="460">
        <f t="shared" si="145"/>
        <v>0</v>
      </c>
      <c r="I2382" s="460">
        <f t="shared" si="146"/>
        <v>0</v>
      </c>
      <c r="J2382" s="460">
        <f t="shared" si="148"/>
        <v>0</v>
      </c>
      <c r="K2382" s="9"/>
      <c r="P2382" s="2"/>
      <c r="Q2382" s="27"/>
      <c r="R2382" s="2"/>
      <c r="S2382" s="2"/>
      <c r="T2382" s="2"/>
      <c r="U2382" s="2"/>
      <c r="V2382" s="2"/>
      <c r="W2382" s="2"/>
    </row>
    <row r="2383" spans="2:23" ht="15" customHeight="1" x14ac:dyDescent="0.35">
      <c r="B2383" s="349"/>
      <c r="C2383" s="715" t="str">
        <f t="shared" si="147"/>
        <v/>
      </c>
      <c r="D2383" s="458">
        <f>IF(ISNUMBER(Summary!$D$17), DATE(Summary!$D$17, 1, 1) + INT((ROW(B2345)-1)/24), DATE(2024, 1, 1) + INT((ROW(B2345)-1)/24))</f>
        <v>45389</v>
      </c>
      <c r="E2383" s="459">
        <v>0.66666666666666674</v>
      </c>
      <c r="F2383" s="780"/>
      <c r="G2383" s="780"/>
      <c r="H2383" s="460">
        <f t="shared" si="145"/>
        <v>0</v>
      </c>
      <c r="I2383" s="460">
        <f t="shared" si="146"/>
        <v>0</v>
      </c>
      <c r="J2383" s="460">
        <f t="shared" si="148"/>
        <v>0</v>
      </c>
      <c r="K2383" s="9"/>
      <c r="P2383" s="2"/>
      <c r="Q2383" s="27"/>
      <c r="R2383" s="2"/>
      <c r="S2383" s="2"/>
      <c r="T2383" s="2"/>
      <c r="U2383" s="2"/>
      <c r="V2383" s="2"/>
      <c r="W2383" s="2"/>
    </row>
    <row r="2384" spans="2:23" ht="15" customHeight="1" x14ac:dyDescent="0.35">
      <c r="B2384" s="349"/>
      <c r="C2384" s="715" t="str">
        <f t="shared" si="147"/>
        <v/>
      </c>
      <c r="D2384" s="458">
        <f>IF(ISNUMBER(Summary!$D$17), DATE(Summary!$D$17, 1, 1) + INT((ROW(B2346)-1)/24), DATE(2024, 1, 1) + INT((ROW(B2346)-1)/24))</f>
        <v>45389</v>
      </c>
      <c r="E2384" s="459">
        <v>0.70833333333333337</v>
      </c>
      <c r="F2384" s="780"/>
      <c r="G2384" s="780"/>
      <c r="H2384" s="460">
        <f t="shared" si="145"/>
        <v>0</v>
      </c>
      <c r="I2384" s="460">
        <f t="shared" si="146"/>
        <v>0</v>
      </c>
      <c r="J2384" s="460">
        <f t="shared" si="148"/>
        <v>0</v>
      </c>
      <c r="K2384" s="9"/>
      <c r="P2384" s="2"/>
      <c r="Q2384" s="27"/>
      <c r="R2384" s="2"/>
      <c r="S2384" s="2"/>
      <c r="T2384" s="2"/>
      <c r="U2384" s="2"/>
      <c r="V2384" s="2"/>
      <c r="W2384" s="2"/>
    </row>
    <row r="2385" spans="2:23" ht="15" customHeight="1" x14ac:dyDescent="0.35">
      <c r="B2385" s="349"/>
      <c r="C2385" s="715" t="str">
        <f t="shared" si="147"/>
        <v/>
      </c>
      <c r="D2385" s="458">
        <f>IF(ISNUMBER(Summary!$D$17), DATE(Summary!$D$17, 1, 1) + INT((ROW(B2347)-1)/24), DATE(2024, 1, 1) + INT((ROW(B2347)-1)/24))</f>
        <v>45389</v>
      </c>
      <c r="E2385" s="459">
        <v>0.75000000000000011</v>
      </c>
      <c r="F2385" s="780"/>
      <c r="G2385" s="780"/>
      <c r="H2385" s="460">
        <f t="shared" si="145"/>
        <v>0</v>
      </c>
      <c r="I2385" s="460">
        <f t="shared" si="146"/>
        <v>0</v>
      </c>
      <c r="J2385" s="460">
        <f t="shared" si="148"/>
        <v>0</v>
      </c>
      <c r="K2385" s="9"/>
      <c r="P2385" s="2"/>
      <c r="Q2385" s="27"/>
      <c r="R2385" s="2"/>
      <c r="S2385" s="2"/>
      <c r="T2385" s="2"/>
      <c r="U2385" s="2"/>
      <c r="V2385" s="2"/>
      <c r="W2385" s="2"/>
    </row>
    <row r="2386" spans="2:23" ht="15" customHeight="1" x14ac:dyDescent="0.35">
      <c r="B2386" s="349"/>
      <c r="C2386" s="715" t="str">
        <f t="shared" si="147"/>
        <v/>
      </c>
      <c r="D2386" s="458">
        <f>IF(ISNUMBER(Summary!$D$17), DATE(Summary!$D$17, 1, 1) + INT((ROW(B2348)-1)/24), DATE(2024, 1, 1) + INT((ROW(B2348)-1)/24))</f>
        <v>45389</v>
      </c>
      <c r="E2386" s="459">
        <v>0.79166666666666674</v>
      </c>
      <c r="F2386" s="780"/>
      <c r="G2386" s="780"/>
      <c r="H2386" s="460">
        <f t="shared" si="145"/>
        <v>0</v>
      </c>
      <c r="I2386" s="460">
        <f t="shared" si="146"/>
        <v>0</v>
      </c>
      <c r="J2386" s="460">
        <f t="shared" si="148"/>
        <v>0</v>
      </c>
      <c r="K2386" s="9"/>
      <c r="P2386" s="2"/>
      <c r="Q2386" s="27"/>
      <c r="R2386" s="2"/>
      <c r="S2386" s="2"/>
      <c r="T2386" s="2"/>
      <c r="U2386" s="2"/>
      <c r="V2386" s="2"/>
      <c r="W2386" s="2"/>
    </row>
    <row r="2387" spans="2:23" ht="15" customHeight="1" x14ac:dyDescent="0.35">
      <c r="B2387" s="349"/>
      <c r="C2387" s="715" t="str">
        <f t="shared" si="147"/>
        <v/>
      </c>
      <c r="D2387" s="458">
        <f>IF(ISNUMBER(Summary!$D$17), DATE(Summary!$D$17, 1, 1) + INT((ROW(B2349)-1)/24), DATE(2024, 1, 1) + INT((ROW(B2349)-1)/24))</f>
        <v>45389</v>
      </c>
      <c r="E2387" s="459">
        <v>0.83333333333333337</v>
      </c>
      <c r="F2387" s="780"/>
      <c r="G2387" s="780"/>
      <c r="H2387" s="460">
        <f t="shared" si="145"/>
        <v>0</v>
      </c>
      <c r="I2387" s="460">
        <f t="shared" si="146"/>
        <v>0</v>
      </c>
      <c r="J2387" s="460">
        <f t="shared" si="148"/>
        <v>0</v>
      </c>
      <c r="K2387" s="9"/>
      <c r="P2387" s="2"/>
      <c r="Q2387" s="27"/>
      <c r="R2387" s="2"/>
      <c r="S2387" s="2"/>
      <c r="T2387" s="2"/>
      <c r="U2387" s="2"/>
      <c r="V2387" s="2"/>
      <c r="W2387" s="2"/>
    </row>
    <row r="2388" spans="2:23" ht="15" customHeight="1" x14ac:dyDescent="0.35">
      <c r="B2388" s="349"/>
      <c r="C2388" s="715" t="str">
        <f t="shared" si="147"/>
        <v/>
      </c>
      <c r="D2388" s="458">
        <f>IF(ISNUMBER(Summary!$D$17), DATE(Summary!$D$17, 1, 1) + INT((ROW(B2350)-1)/24), DATE(2024, 1, 1) + INT((ROW(B2350)-1)/24))</f>
        <v>45389</v>
      </c>
      <c r="E2388" s="459">
        <v>0.87500000000000011</v>
      </c>
      <c r="F2388" s="780"/>
      <c r="G2388" s="780"/>
      <c r="H2388" s="460">
        <f t="shared" si="145"/>
        <v>0</v>
      </c>
      <c r="I2388" s="460">
        <f t="shared" si="146"/>
        <v>0</v>
      </c>
      <c r="J2388" s="460">
        <f t="shared" si="148"/>
        <v>0</v>
      </c>
      <c r="K2388" s="9"/>
      <c r="P2388" s="2"/>
      <c r="Q2388" s="27"/>
      <c r="R2388" s="2"/>
      <c r="S2388" s="2"/>
      <c r="T2388" s="2"/>
      <c r="U2388" s="2"/>
      <c r="V2388" s="2"/>
      <c r="W2388" s="2"/>
    </row>
    <row r="2389" spans="2:23" ht="15" customHeight="1" x14ac:dyDescent="0.35">
      <c r="B2389" s="349"/>
      <c r="C2389" s="715" t="str">
        <f t="shared" si="147"/>
        <v/>
      </c>
      <c r="D2389" s="458">
        <f>IF(ISNUMBER(Summary!$D$17), DATE(Summary!$D$17, 1, 1) + INT((ROW(B2351)-1)/24), DATE(2024, 1, 1) + INT((ROW(B2351)-1)/24))</f>
        <v>45389</v>
      </c>
      <c r="E2389" s="459">
        <v>0.91666666666666674</v>
      </c>
      <c r="F2389" s="780"/>
      <c r="G2389" s="780"/>
      <c r="H2389" s="460">
        <f t="shared" si="145"/>
        <v>0</v>
      </c>
      <c r="I2389" s="460">
        <f t="shared" si="146"/>
        <v>0</v>
      </c>
      <c r="J2389" s="460">
        <f t="shared" si="148"/>
        <v>0</v>
      </c>
      <c r="K2389" s="9"/>
      <c r="P2389" s="2"/>
      <c r="Q2389" s="27"/>
      <c r="R2389" s="2"/>
      <c r="S2389" s="2"/>
      <c r="T2389" s="2"/>
      <c r="U2389" s="2"/>
      <c r="V2389" s="2"/>
      <c r="W2389" s="2"/>
    </row>
    <row r="2390" spans="2:23" ht="15" customHeight="1" x14ac:dyDescent="0.35">
      <c r="B2390" s="349"/>
      <c r="C2390" s="715" t="str">
        <f t="shared" si="147"/>
        <v/>
      </c>
      <c r="D2390" s="458">
        <f>IF(ISNUMBER(Summary!$D$17), DATE(Summary!$D$17, 1, 1) + INT((ROW(B2352)-1)/24), DATE(2024, 1, 1) + INT((ROW(B2352)-1)/24))</f>
        <v>45389</v>
      </c>
      <c r="E2390" s="459">
        <v>0.95833333333333337</v>
      </c>
      <c r="F2390" s="780"/>
      <c r="G2390" s="780"/>
      <c r="H2390" s="460">
        <f t="shared" si="145"/>
        <v>0</v>
      </c>
      <c r="I2390" s="460">
        <f t="shared" si="146"/>
        <v>0</v>
      </c>
      <c r="J2390" s="460">
        <f t="shared" si="148"/>
        <v>0</v>
      </c>
      <c r="K2390" s="9"/>
      <c r="P2390" s="2"/>
      <c r="Q2390" s="27"/>
      <c r="R2390" s="2"/>
      <c r="S2390" s="2"/>
      <c r="T2390" s="2"/>
      <c r="U2390" s="2"/>
      <c r="V2390" s="2"/>
      <c r="W2390" s="2"/>
    </row>
    <row r="2391" spans="2:23" ht="15" customHeight="1" x14ac:dyDescent="0.35">
      <c r="B2391" s="457"/>
      <c r="C2391" s="715">
        <f t="shared" si="147"/>
        <v>45390</v>
      </c>
      <c r="D2391" s="458">
        <f>IF(ISNUMBER(Summary!$D$17), DATE(Summary!$D$17, 1, 1) + INT((ROW(B2353)-1)/24), DATE(2024, 1, 1) + INT((ROW(B2353)-1)/24))</f>
        <v>45390</v>
      </c>
      <c r="E2391" s="459">
        <v>3.1225022567582528E-17</v>
      </c>
      <c r="F2391" s="780"/>
      <c r="G2391" s="780"/>
      <c r="H2391" s="460">
        <f t="shared" si="145"/>
        <v>0</v>
      </c>
      <c r="I2391" s="460">
        <f t="shared" si="146"/>
        <v>0</v>
      </c>
      <c r="J2391" s="460">
        <f t="shared" si="148"/>
        <v>0</v>
      </c>
      <c r="K2391" s="9"/>
      <c r="P2391" s="2"/>
      <c r="Q2391" s="27"/>
      <c r="R2391" s="2"/>
      <c r="S2391" s="2"/>
      <c r="T2391" s="2"/>
      <c r="U2391" s="2"/>
      <c r="V2391" s="2"/>
      <c r="W2391" s="2"/>
    </row>
    <row r="2392" spans="2:23" ht="15" customHeight="1" x14ac:dyDescent="0.35">
      <c r="B2392" s="349"/>
      <c r="C2392" s="715" t="str">
        <f t="shared" si="147"/>
        <v/>
      </c>
      <c r="D2392" s="458">
        <f>IF(ISNUMBER(Summary!$D$17), DATE(Summary!$D$17, 1, 1) + INT((ROW(B2354)-1)/24), DATE(2024, 1, 1) + INT((ROW(B2354)-1)/24))</f>
        <v>45390</v>
      </c>
      <c r="E2392" s="459">
        <v>4.1666666666666699E-2</v>
      </c>
      <c r="F2392" s="780"/>
      <c r="G2392" s="780"/>
      <c r="H2392" s="460">
        <f t="shared" si="145"/>
        <v>0</v>
      </c>
      <c r="I2392" s="460">
        <f t="shared" si="146"/>
        <v>0</v>
      </c>
      <c r="J2392" s="460">
        <f t="shared" si="148"/>
        <v>0</v>
      </c>
      <c r="K2392" s="9"/>
      <c r="P2392" s="2"/>
      <c r="Q2392" s="27"/>
      <c r="R2392" s="2"/>
      <c r="S2392" s="2"/>
      <c r="T2392" s="2"/>
      <c r="U2392" s="2"/>
      <c r="V2392" s="2"/>
      <c r="W2392" s="2"/>
    </row>
    <row r="2393" spans="2:23" ht="15" customHeight="1" x14ac:dyDescent="0.35">
      <c r="B2393" s="349"/>
      <c r="C2393" s="715" t="str">
        <f t="shared" si="147"/>
        <v/>
      </c>
      <c r="D2393" s="458">
        <f>IF(ISNUMBER(Summary!$D$17), DATE(Summary!$D$17, 1, 1) + INT((ROW(B2355)-1)/24), DATE(2024, 1, 1) + INT((ROW(B2355)-1)/24))</f>
        <v>45390</v>
      </c>
      <c r="E2393" s="459">
        <v>8.333333333333337E-2</v>
      </c>
      <c r="F2393" s="780"/>
      <c r="G2393" s="780"/>
      <c r="H2393" s="460">
        <f t="shared" si="145"/>
        <v>0</v>
      </c>
      <c r="I2393" s="460">
        <f t="shared" si="146"/>
        <v>0</v>
      </c>
      <c r="J2393" s="460">
        <f t="shared" si="148"/>
        <v>0</v>
      </c>
      <c r="K2393" s="9"/>
      <c r="P2393" s="2"/>
      <c r="Q2393" s="27"/>
      <c r="R2393" s="2"/>
      <c r="S2393" s="2"/>
      <c r="T2393" s="2"/>
      <c r="U2393" s="2"/>
      <c r="V2393" s="2"/>
      <c r="W2393" s="2"/>
    </row>
    <row r="2394" spans="2:23" ht="15" customHeight="1" x14ac:dyDescent="0.35">
      <c r="B2394" s="349"/>
      <c r="C2394" s="715" t="str">
        <f t="shared" si="147"/>
        <v/>
      </c>
      <c r="D2394" s="458">
        <f>IF(ISNUMBER(Summary!$D$17), DATE(Summary!$D$17, 1, 1) + INT((ROW(B2356)-1)/24), DATE(2024, 1, 1) + INT((ROW(B2356)-1)/24))</f>
        <v>45390</v>
      </c>
      <c r="E2394" s="459">
        <v>0.12500000000000006</v>
      </c>
      <c r="F2394" s="780"/>
      <c r="G2394" s="780"/>
      <c r="H2394" s="460">
        <f t="shared" si="145"/>
        <v>0</v>
      </c>
      <c r="I2394" s="460">
        <f t="shared" si="146"/>
        <v>0</v>
      </c>
      <c r="J2394" s="460">
        <f t="shared" si="148"/>
        <v>0</v>
      </c>
      <c r="K2394" s="9"/>
      <c r="P2394" s="2"/>
      <c r="Q2394" s="27"/>
      <c r="R2394" s="2"/>
      <c r="S2394" s="2"/>
      <c r="T2394" s="2"/>
      <c r="U2394" s="2"/>
      <c r="V2394" s="2"/>
      <c r="W2394" s="2"/>
    </row>
    <row r="2395" spans="2:23" ht="15" customHeight="1" x14ac:dyDescent="0.35">
      <c r="B2395" s="349"/>
      <c r="C2395" s="715" t="str">
        <f t="shared" si="147"/>
        <v/>
      </c>
      <c r="D2395" s="458">
        <f>IF(ISNUMBER(Summary!$D$17), DATE(Summary!$D$17, 1, 1) + INT((ROW(B2357)-1)/24), DATE(2024, 1, 1) + INT((ROW(B2357)-1)/24))</f>
        <v>45390</v>
      </c>
      <c r="E2395" s="459">
        <v>0.16666666666666669</v>
      </c>
      <c r="F2395" s="780"/>
      <c r="G2395" s="780"/>
      <c r="H2395" s="460">
        <f t="shared" si="145"/>
        <v>0</v>
      </c>
      <c r="I2395" s="460">
        <f t="shared" si="146"/>
        <v>0</v>
      </c>
      <c r="J2395" s="460">
        <f t="shared" si="148"/>
        <v>0</v>
      </c>
      <c r="K2395" s="9"/>
      <c r="P2395" s="2"/>
      <c r="Q2395" s="27"/>
      <c r="R2395" s="2"/>
      <c r="S2395" s="2"/>
      <c r="T2395" s="2"/>
      <c r="U2395" s="2"/>
      <c r="V2395" s="2"/>
      <c r="W2395" s="2"/>
    </row>
    <row r="2396" spans="2:23" ht="15" customHeight="1" x14ac:dyDescent="0.35">
      <c r="B2396" s="349"/>
      <c r="C2396" s="715" t="str">
        <f t="shared" si="147"/>
        <v/>
      </c>
      <c r="D2396" s="458">
        <f>IF(ISNUMBER(Summary!$D$17), DATE(Summary!$D$17, 1, 1) + INT((ROW(B2358)-1)/24), DATE(2024, 1, 1) + INT((ROW(B2358)-1)/24))</f>
        <v>45390</v>
      </c>
      <c r="E2396" s="459">
        <v>0.20833333333333337</v>
      </c>
      <c r="F2396" s="780"/>
      <c r="G2396" s="780"/>
      <c r="H2396" s="460">
        <f t="shared" si="145"/>
        <v>0</v>
      </c>
      <c r="I2396" s="460">
        <f t="shared" si="146"/>
        <v>0</v>
      </c>
      <c r="J2396" s="460">
        <f t="shared" si="148"/>
        <v>0</v>
      </c>
      <c r="K2396" s="9"/>
      <c r="P2396" s="2"/>
      <c r="Q2396" s="27"/>
      <c r="R2396" s="2"/>
      <c r="S2396" s="2"/>
      <c r="T2396" s="2"/>
      <c r="U2396" s="2"/>
      <c r="V2396" s="2"/>
      <c r="W2396" s="2"/>
    </row>
    <row r="2397" spans="2:23" ht="15" customHeight="1" x14ac:dyDescent="0.35">
      <c r="B2397" s="349"/>
      <c r="C2397" s="715" t="str">
        <f t="shared" si="147"/>
        <v/>
      </c>
      <c r="D2397" s="458">
        <f>IF(ISNUMBER(Summary!$D$17), DATE(Summary!$D$17, 1, 1) + INT((ROW(B2359)-1)/24), DATE(2024, 1, 1) + INT((ROW(B2359)-1)/24))</f>
        <v>45390</v>
      </c>
      <c r="E2397" s="459">
        <v>0.25</v>
      </c>
      <c r="F2397" s="780"/>
      <c r="G2397" s="780"/>
      <c r="H2397" s="460">
        <f t="shared" si="145"/>
        <v>0</v>
      </c>
      <c r="I2397" s="460">
        <f t="shared" si="146"/>
        <v>0</v>
      </c>
      <c r="J2397" s="460">
        <f t="shared" si="148"/>
        <v>0</v>
      </c>
      <c r="K2397" s="9"/>
      <c r="P2397" s="2"/>
      <c r="Q2397" s="27"/>
      <c r="R2397" s="2"/>
      <c r="S2397" s="2"/>
      <c r="T2397" s="2"/>
      <c r="U2397" s="2"/>
      <c r="V2397" s="2"/>
      <c r="W2397" s="2"/>
    </row>
    <row r="2398" spans="2:23" ht="15" customHeight="1" x14ac:dyDescent="0.35">
      <c r="B2398" s="349"/>
      <c r="C2398" s="715" t="str">
        <f t="shared" si="147"/>
        <v/>
      </c>
      <c r="D2398" s="458">
        <f>IF(ISNUMBER(Summary!$D$17), DATE(Summary!$D$17, 1, 1) + INT((ROW(B2360)-1)/24), DATE(2024, 1, 1) + INT((ROW(B2360)-1)/24))</f>
        <v>45390</v>
      </c>
      <c r="E2398" s="459">
        <v>0.29166666666666669</v>
      </c>
      <c r="F2398" s="780"/>
      <c r="G2398" s="780"/>
      <c r="H2398" s="460">
        <f t="shared" si="145"/>
        <v>0</v>
      </c>
      <c r="I2398" s="460">
        <f t="shared" si="146"/>
        <v>0</v>
      </c>
      <c r="J2398" s="460">
        <f t="shared" si="148"/>
        <v>0</v>
      </c>
      <c r="K2398" s="9"/>
      <c r="P2398" s="2"/>
      <c r="Q2398" s="27"/>
      <c r="R2398" s="2"/>
      <c r="S2398" s="2"/>
      <c r="T2398" s="2"/>
      <c r="U2398" s="2"/>
      <c r="V2398" s="2"/>
      <c r="W2398" s="2"/>
    </row>
    <row r="2399" spans="2:23" ht="15" customHeight="1" x14ac:dyDescent="0.35">
      <c r="B2399" s="349"/>
      <c r="C2399" s="715" t="str">
        <f t="shared" si="147"/>
        <v/>
      </c>
      <c r="D2399" s="458">
        <f>IF(ISNUMBER(Summary!$D$17), DATE(Summary!$D$17, 1, 1) + INT((ROW(B2361)-1)/24), DATE(2024, 1, 1) + INT((ROW(B2361)-1)/24))</f>
        <v>45390</v>
      </c>
      <c r="E2399" s="459">
        <v>0.33333333333333337</v>
      </c>
      <c r="F2399" s="780"/>
      <c r="G2399" s="780"/>
      <c r="H2399" s="460">
        <f t="shared" si="145"/>
        <v>0</v>
      </c>
      <c r="I2399" s="460">
        <f t="shared" si="146"/>
        <v>0</v>
      </c>
      <c r="J2399" s="460">
        <f t="shared" si="148"/>
        <v>0</v>
      </c>
      <c r="K2399" s="9"/>
      <c r="P2399" s="2"/>
      <c r="Q2399" s="27"/>
      <c r="R2399" s="2"/>
      <c r="S2399" s="2"/>
      <c r="T2399" s="2"/>
      <c r="U2399" s="2"/>
      <c r="V2399" s="2"/>
      <c r="W2399" s="2"/>
    </row>
    <row r="2400" spans="2:23" ht="15" customHeight="1" x14ac:dyDescent="0.35">
      <c r="B2400" s="349"/>
      <c r="C2400" s="715" t="str">
        <f t="shared" si="147"/>
        <v/>
      </c>
      <c r="D2400" s="458">
        <f>IF(ISNUMBER(Summary!$D$17), DATE(Summary!$D$17, 1, 1) + INT((ROW(B2362)-1)/24), DATE(2024, 1, 1) + INT((ROW(B2362)-1)/24))</f>
        <v>45390</v>
      </c>
      <c r="E2400" s="459">
        <v>0.375</v>
      </c>
      <c r="F2400" s="780"/>
      <c r="G2400" s="780"/>
      <c r="H2400" s="460">
        <f t="shared" si="145"/>
        <v>0</v>
      </c>
      <c r="I2400" s="460">
        <f t="shared" si="146"/>
        <v>0</v>
      </c>
      <c r="J2400" s="460">
        <f t="shared" si="148"/>
        <v>0</v>
      </c>
      <c r="K2400" s="9"/>
      <c r="P2400" s="2"/>
      <c r="Q2400" s="27"/>
      <c r="R2400" s="2"/>
      <c r="S2400" s="2"/>
      <c r="T2400" s="2"/>
      <c r="U2400" s="2"/>
      <c r="V2400" s="2"/>
      <c r="W2400" s="2"/>
    </row>
    <row r="2401" spans="2:23" ht="15" customHeight="1" x14ac:dyDescent="0.35">
      <c r="B2401" s="349"/>
      <c r="C2401" s="715" t="str">
        <f t="shared" si="147"/>
        <v/>
      </c>
      <c r="D2401" s="458">
        <f>IF(ISNUMBER(Summary!$D$17), DATE(Summary!$D$17, 1, 1) + INT((ROW(B2363)-1)/24), DATE(2024, 1, 1) + INT((ROW(B2363)-1)/24))</f>
        <v>45390</v>
      </c>
      <c r="E2401" s="459">
        <v>0.41666666666666669</v>
      </c>
      <c r="F2401" s="780"/>
      <c r="G2401" s="780"/>
      <c r="H2401" s="460">
        <f t="shared" si="145"/>
        <v>0</v>
      </c>
      <c r="I2401" s="460">
        <f t="shared" si="146"/>
        <v>0</v>
      </c>
      <c r="J2401" s="460">
        <f t="shared" si="148"/>
        <v>0</v>
      </c>
      <c r="K2401" s="9"/>
      <c r="P2401" s="2"/>
      <c r="Q2401" s="27"/>
      <c r="R2401" s="2"/>
      <c r="S2401" s="2"/>
      <c r="T2401" s="2"/>
      <c r="U2401" s="2"/>
      <c r="V2401" s="2"/>
      <c r="W2401" s="2"/>
    </row>
    <row r="2402" spans="2:23" ht="15" customHeight="1" x14ac:dyDescent="0.35">
      <c r="B2402" s="349"/>
      <c r="C2402" s="715" t="str">
        <f t="shared" si="147"/>
        <v/>
      </c>
      <c r="D2402" s="458">
        <f>IF(ISNUMBER(Summary!$D$17), DATE(Summary!$D$17, 1, 1) + INT((ROW(B2364)-1)/24), DATE(2024, 1, 1) + INT((ROW(B2364)-1)/24))</f>
        <v>45390</v>
      </c>
      <c r="E2402" s="459">
        <v>0.45833333333333337</v>
      </c>
      <c r="F2402" s="780"/>
      <c r="G2402" s="780"/>
      <c r="H2402" s="460">
        <f t="shared" si="145"/>
        <v>0</v>
      </c>
      <c r="I2402" s="460">
        <f t="shared" si="146"/>
        <v>0</v>
      </c>
      <c r="J2402" s="460">
        <f t="shared" si="148"/>
        <v>0</v>
      </c>
      <c r="K2402" s="9"/>
      <c r="P2402" s="2"/>
      <c r="Q2402" s="27"/>
      <c r="R2402" s="2"/>
      <c r="S2402" s="2"/>
      <c r="T2402" s="2"/>
      <c r="U2402" s="2"/>
      <c r="V2402" s="2"/>
      <c r="W2402" s="2"/>
    </row>
    <row r="2403" spans="2:23" ht="15" customHeight="1" x14ac:dyDescent="0.35">
      <c r="B2403" s="349"/>
      <c r="C2403" s="715" t="str">
        <f t="shared" si="147"/>
        <v/>
      </c>
      <c r="D2403" s="458">
        <f>IF(ISNUMBER(Summary!$D$17), DATE(Summary!$D$17, 1, 1) + INT((ROW(B2365)-1)/24), DATE(2024, 1, 1) + INT((ROW(B2365)-1)/24))</f>
        <v>45390</v>
      </c>
      <c r="E2403" s="459">
        <v>0.50000000000000011</v>
      </c>
      <c r="F2403" s="780"/>
      <c r="G2403" s="780"/>
      <c r="H2403" s="460">
        <f t="shared" si="145"/>
        <v>0</v>
      </c>
      <c r="I2403" s="460">
        <f t="shared" si="146"/>
        <v>0</v>
      </c>
      <c r="J2403" s="460">
        <f t="shared" si="148"/>
        <v>0</v>
      </c>
      <c r="K2403" s="9"/>
      <c r="P2403" s="2"/>
      <c r="Q2403" s="27"/>
      <c r="R2403" s="2"/>
      <c r="S2403" s="2"/>
      <c r="T2403" s="2"/>
      <c r="U2403" s="2"/>
      <c r="V2403" s="2"/>
      <c r="W2403" s="2"/>
    </row>
    <row r="2404" spans="2:23" ht="15" customHeight="1" x14ac:dyDescent="0.35">
      <c r="B2404" s="349"/>
      <c r="C2404" s="715" t="str">
        <f t="shared" si="147"/>
        <v/>
      </c>
      <c r="D2404" s="458">
        <f>IF(ISNUMBER(Summary!$D$17), DATE(Summary!$D$17, 1, 1) + INT((ROW(B2366)-1)/24), DATE(2024, 1, 1) + INT((ROW(B2366)-1)/24))</f>
        <v>45390</v>
      </c>
      <c r="E2404" s="459">
        <v>0.54166666666666674</v>
      </c>
      <c r="F2404" s="780"/>
      <c r="G2404" s="780"/>
      <c r="H2404" s="460">
        <f t="shared" si="145"/>
        <v>0</v>
      </c>
      <c r="I2404" s="460">
        <f t="shared" si="146"/>
        <v>0</v>
      </c>
      <c r="J2404" s="460">
        <f t="shared" si="148"/>
        <v>0</v>
      </c>
      <c r="K2404" s="9"/>
      <c r="P2404" s="2"/>
      <c r="Q2404" s="27"/>
      <c r="R2404" s="2"/>
      <c r="S2404" s="2"/>
      <c r="T2404" s="2"/>
      <c r="U2404" s="2"/>
      <c r="V2404" s="2"/>
      <c r="W2404" s="2"/>
    </row>
    <row r="2405" spans="2:23" ht="15" customHeight="1" x14ac:dyDescent="0.35">
      <c r="B2405" s="349"/>
      <c r="C2405" s="715" t="str">
        <f t="shared" si="147"/>
        <v/>
      </c>
      <c r="D2405" s="458">
        <f>IF(ISNUMBER(Summary!$D$17), DATE(Summary!$D$17, 1, 1) + INT((ROW(B2367)-1)/24), DATE(2024, 1, 1) + INT((ROW(B2367)-1)/24))</f>
        <v>45390</v>
      </c>
      <c r="E2405" s="459">
        <v>0.58333333333333337</v>
      </c>
      <c r="F2405" s="780"/>
      <c r="G2405" s="780"/>
      <c r="H2405" s="460">
        <f t="shared" si="145"/>
        <v>0</v>
      </c>
      <c r="I2405" s="460">
        <f t="shared" si="146"/>
        <v>0</v>
      </c>
      <c r="J2405" s="460">
        <f t="shared" si="148"/>
        <v>0</v>
      </c>
      <c r="K2405" s="9"/>
      <c r="P2405" s="2"/>
      <c r="Q2405" s="27"/>
      <c r="R2405" s="2"/>
      <c r="S2405" s="2"/>
      <c r="T2405" s="2"/>
      <c r="U2405" s="2"/>
      <c r="V2405" s="2"/>
      <c r="W2405" s="2"/>
    </row>
    <row r="2406" spans="2:23" ht="15" customHeight="1" x14ac:dyDescent="0.35">
      <c r="B2406" s="349"/>
      <c r="C2406" s="715" t="str">
        <f t="shared" si="147"/>
        <v/>
      </c>
      <c r="D2406" s="458">
        <f>IF(ISNUMBER(Summary!$D$17), DATE(Summary!$D$17, 1, 1) + INT((ROW(B2368)-1)/24), DATE(2024, 1, 1) + INT((ROW(B2368)-1)/24))</f>
        <v>45390</v>
      </c>
      <c r="E2406" s="459">
        <v>0.62500000000000011</v>
      </c>
      <c r="F2406" s="780"/>
      <c r="G2406" s="780"/>
      <c r="H2406" s="460">
        <f t="shared" si="145"/>
        <v>0</v>
      </c>
      <c r="I2406" s="460">
        <f t="shared" si="146"/>
        <v>0</v>
      </c>
      <c r="J2406" s="460">
        <f t="shared" si="148"/>
        <v>0</v>
      </c>
      <c r="K2406" s="9"/>
      <c r="P2406" s="2"/>
      <c r="Q2406" s="27"/>
      <c r="R2406" s="2"/>
      <c r="S2406" s="2"/>
      <c r="T2406" s="2"/>
      <c r="U2406" s="2"/>
      <c r="V2406" s="2"/>
      <c r="W2406" s="2"/>
    </row>
    <row r="2407" spans="2:23" ht="15" customHeight="1" x14ac:dyDescent="0.35">
      <c r="B2407" s="349"/>
      <c r="C2407" s="715" t="str">
        <f t="shared" si="147"/>
        <v/>
      </c>
      <c r="D2407" s="458">
        <f>IF(ISNUMBER(Summary!$D$17), DATE(Summary!$D$17, 1, 1) + INT((ROW(B2369)-1)/24), DATE(2024, 1, 1) + INT((ROW(B2369)-1)/24))</f>
        <v>45390</v>
      </c>
      <c r="E2407" s="459">
        <v>0.66666666666666674</v>
      </c>
      <c r="F2407" s="780"/>
      <c r="G2407" s="780"/>
      <c r="H2407" s="460">
        <f t="shared" ref="H2407:H2470" si="149">IF(G2407&gt;F2407,F2407,G2407)</f>
        <v>0</v>
      </c>
      <c r="I2407" s="460">
        <f t="shared" ref="I2407:I2470" si="150">F2407-H2407</f>
        <v>0</v>
      </c>
      <c r="J2407" s="460">
        <f t="shared" si="148"/>
        <v>0</v>
      </c>
      <c r="K2407" s="9"/>
      <c r="P2407" s="2"/>
      <c r="Q2407" s="27"/>
      <c r="R2407" s="2"/>
      <c r="S2407" s="2"/>
      <c r="T2407" s="2"/>
      <c r="U2407" s="2"/>
      <c r="V2407" s="2"/>
      <c r="W2407" s="2"/>
    </row>
    <row r="2408" spans="2:23" ht="15" customHeight="1" x14ac:dyDescent="0.35">
      <c r="B2408" s="349"/>
      <c r="C2408" s="715" t="str">
        <f t="shared" ref="C2408:C2471" si="151">IF(MOD(ROW()-ROW($E$39), 24)=0, $D2408, "")</f>
        <v/>
      </c>
      <c r="D2408" s="458">
        <f>IF(ISNUMBER(Summary!$D$17), DATE(Summary!$D$17, 1, 1) + INT((ROW(B2370)-1)/24), DATE(2024, 1, 1) + INT((ROW(B2370)-1)/24))</f>
        <v>45390</v>
      </c>
      <c r="E2408" s="459">
        <v>0.70833333333333337</v>
      </c>
      <c r="F2408" s="780"/>
      <c r="G2408" s="780"/>
      <c r="H2408" s="460">
        <f t="shared" si="149"/>
        <v>0</v>
      </c>
      <c r="I2408" s="460">
        <f t="shared" si="150"/>
        <v>0</v>
      </c>
      <c r="J2408" s="460">
        <f t="shared" si="148"/>
        <v>0</v>
      </c>
      <c r="K2408" s="9"/>
      <c r="P2408" s="2"/>
      <c r="Q2408" s="27"/>
      <c r="R2408" s="2"/>
      <c r="S2408" s="2"/>
      <c r="T2408" s="2"/>
      <c r="U2408" s="2"/>
      <c r="V2408" s="2"/>
      <c r="W2408" s="2"/>
    </row>
    <row r="2409" spans="2:23" ht="15" customHeight="1" x14ac:dyDescent="0.35">
      <c r="B2409" s="349"/>
      <c r="C2409" s="715" t="str">
        <f t="shared" si="151"/>
        <v/>
      </c>
      <c r="D2409" s="458">
        <f>IF(ISNUMBER(Summary!$D$17), DATE(Summary!$D$17, 1, 1) + INT((ROW(B2371)-1)/24), DATE(2024, 1, 1) + INT((ROW(B2371)-1)/24))</f>
        <v>45390</v>
      </c>
      <c r="E2409" s="459">
        <v>0.75000000000000011</v>
      </c>
      <c r="F2409" s="780"/>
      <c r="G2409" s="780"/>
      <c r="H2409" s="460">
        <f t="shared" si="149"/>
        <v>0</v>
      </c>
      <c r="I2409" s="460">
        <f t="shared" si="150"/>
        <v>0</v>
      </c>
      <c r="J2409" s="460">
        <f t="shared" si="148"/>
        <v>0</v>
      </c>
      <c r="K2409" s="9"/>
      <c r="P2409" s="2"/>
      <c r="Q2409" s="27"/>
      <c r="R2409" s="2"/>
      <c r="S2409" s="2"/>
      <c r="T2409" s="2"/>
      <c r="U2409" s="2"/>
      <c r="V2409" s="2"/>
      <c r="W2409" s="2"/>
    </row>
    <row r="2410" spans="2:23" ht="15" customHeight="1" x14ac:dyDescent="0.35">
      <c r="B2410" s="349"/>
      <c r="C2410" s="715" t="str">
        <f t="shared" si="151"/>
        <v/>
      </c>
      <c r="D2410" s="458">
        <f>IF(ISNUMBER(Summary!$D$17), DATE(Summary!$D$17, 1, 1) + INT((ROW(B2372)-1)/24), DATE(2024, 1, 1) + INT((ROW(B2372)-1)/24))</f>
        <v>45390</v>
      </c>
      <c r="E2410" s="459">
        <v>0.79166666666666674</v>
      </c>
      <c r="F2410" s="780"/>
      <c r="G2410" s="780"/>
      <c r="H2410" s="460">
        <f t="shared" si="149"/>
        <v>0</v>
      </c>
      <c r="I2410" s="460">
        <f t="shared" si="150"/>
        <v>0</v>
      </c>
      <c r="J2410" s="460">
        <f t="shared" si="148"/>
        <v>0</v>
      </c>
      <c r="K2410" s="9"/>
      <c r="P2410" s="2"/>
      <c r="Q2410" s="27"/>
      <c r="R2410" s="2"/>
      <c r="S2410" s="2"/>
      <c r="T2410" s="2"/>
      <c r="U2410" s="2"/>
      <c r="V2410" s="2"/>
      <c r="W2410" s="2"/>
    </row>
    <row r="2411" spans="2:23" ht="15" customHeight="1" x14ac:dyDescent="0.35">
      <c r="B2411" s="349"/>
      <c r="C2411" s="715" t="str">
        <f t="shared" si="151"/>
        <v/>
      </c>
      <c r="D2411" s="458">
        <f>IF(ISNUMBER(Summary!$D$17), DATE(Summary!$D$17, 1, 1) + INT((ROW(B2373)-1)/24), DATE(2024, 1, 1) + INT((ROW(B2373)-1)/24))</f>
        <v>45390</v>
      </c>
      <c r="E2411" s="459">
        <v>0.83333333333333337</v>
      </c>
      <c r="F2411" s="780"/>
      <c r="G2411" s="780"/>
      <c r="H2411" s="460">
        <f t="shared" si="149"/>
        <v>0</v>
      </c>
      <c r="I2411" s="460">
        <f t="shared" si="150"/>
        <v>0</v>
      </c>
      <c r="J2411" s="460">
        <f t="shared" si="148"/>
        <v>0</v>
      </c>
      <c r="K2411" s="9"/>
      <c r="P2411" s="2"/>
      <c r="Q2411" s="27"/>
      <c r="R2411" s="2"/>
      <c r="S2411" s="2"/>
      <c r="T2411" s="2"/>
      <c r="U2411" s="2"/>
      <c r="V2411" s="2"/>
      <c r="W2411" s="2"/>
    </row>
    <row r="2412" spans="2:23" ht="15" customHeight="1" x14ac:dyDescent="0.35">
      <c r="B2412" s="349"/>
      <c r="C2412" s="715" t="str">
        <f t="shared" si="151"/>
        <v/>
      </c>
      <c r="D2412" s="458">
        <f>IF(ISNUMBER(Summary!$D$17), DATE(Summary!$D$17, 1, 1) + INT((ROW(B2374)-1)/24), DATE(2024, 1, 1) + INT((ROW(B2374)-1)/24))</f>
        <v>45390</v>
      </c>
      <c r="E2412" s="459">
        <v>0.87500000000000011</v>
      </c>
      <c r="F2412" s="780"/>
      <c r="G2412" s="780"/>
      <c r="H2412" s="460">
        <f t="shared" si="149"/>
        <v>0</v>
      </c>
      <c r="I2412" s="460">
        <f t="shared" si="150"/>
        <v>0</v>
      </c>
      <c r="J2412" s="460">
        <f t="shared" si="148"/>
        <v>0</v>
      </c>
      <c r="K2412" s="9"/>
      <c r="P2412" s="2"/>
      <c r="Q2412" s="27"/>
      <c r="R2412" s="2"/>
      <c r="S2412" s="2"/>
      <c r="T2412" s="2"/>
      <c r="U2412" s="2"/>
      <c r="V2412" s="2"/>
      <c r="W2412" s="2"/>
    </row>
    <row r="2413" spans="2:23" ht="15" customHeight="1" x14ac:dyDescent="0.35">
      <c r="B2413" s="349"/>
      <c r="C2413" s="715" t="str">
        <f t="shared" si="151"/>
        <v/>
      </c>
      <c r="D2413" s="458">
        <f>IF(ISNUMBER(Summary!$D$17), DATE(Summary!$D$17, 1, 1) + INT((ROW(B2375)-1)/24), DATE(2024, 1, 1) + INT((ROW(B2375)-1)/24))</f>
        <v>45390</v>
      </c>
      <c r="E2413" s="459">
        <v>0.91666666666666674</v>
      </c>
      <c r="F2413" s="780"/>
      <c r="G2413" s="780"/>
      <c r="H2413" s="460">
        <f t="shared" si="149"/>
        <v>0</v>
      </c>
      <c r="I2413" s="460">
        <f t="shared" si="150"/>
        <v>0</v>
      </c>
      <c r="J2413" s="460">
        <f t="shared" si="148"/>
        <v>0</v>
      </c>
      <c r="K2413" s="9"/>
      <c r="P2413" s="2"/>
      <c r="Q2413" s="27"/>
      <c r="R2413" s="2"/>
      <c r="S2413" s="2"/>
      <c r="T2413" s="2"/>
      <c r="U2413" s="2"/>
      <c r="V2413" s="2"/>
      <c r="W2413" s="2"/>
    </row>
    <row r="2414" spans="2:23" ht="15" customHeight="1" x14ac:dyDescent="0.35">
      <c r="B2414" s="349"/>
      <c r="C2414" s="715" t="str">
        <f t="shared" si="151"/>
        <v/>
      </c>
      <c r="D2414" s="458">
        <f>IF(ISNUMBER(Summary!$D$17), DATE(Summary!$D$17, 1, 1) + INT((ROW(B2376)-1)/24), DATE(2024, 1, 1) + INT((ROW(B2376)-1)/24))</f>
        <v>45390</v>
      </c>
      <c r="E2414" s="459">
        <v>0.95833333333333337</v>
      </c>
      <c r="F2414" s="780"/>
      <c r="G2414" s="780"/>
      <c r="H2414" s="460">
        <f t="shared" si="149"/>
        <v>0</v>
      </c>
      <c r="I2414" s="460">
        <f t="shared" si="150"/>
        <v>0</v>
      </c>
      <c r="J2414" s="460">
        <f t="shared" si="148"/>
        <v>0</v>
      </c>
      <c r="K2414" s="9"/>
      <c r="P2414" s="2"/>
      <c r="Q2414" s="27"/>
      <c r="R2414" s="2"/>
      <c r="S2414" s="2"/>
      <c r="T2414" s="2"/>
      <c r="U2414" s="2"/>
      <c r="V2414" s="2"/>
      <c r="W2414" s="2"/>
    </row>
    <row r="2415" spans="2:23" ht="15" customHeight="1" x14ac:dyDescent="0.35">
      <c r="B2415" s="457"/>
      <c r="C2415" s="715">
        <f t="shared" si="151"/>
        <v>45391</v>
      </c>
      <c r="D2415" s="458">
        <f>IF(ISNUMBER(Summary!$D$17), DATE(Summary!$D$17, 1, 1) + INT((ROW(B2377)-1)/24), DATE(2024, 1, 1) + INT((ROW(B2377)-1)/24))</f>
        <v>45391</v>
      </c>
      <c r="E2415" s="459">
        <v>3.1225022567582528E-17</v>
      </c>
      <c r="F2415" s="780"/>
      <c r="G2415" s="780"/>
      <c r="H2415" s="460">
        <f t="shared" si="149"/>
        <v>0</v>
      </c>
      <c r="I2415" s="460">
        <f t="shared" si="150"/>
        <v>0</v>
      </c>
      <c r="J2415" s="460">
        <f t="shared" si="148"/>
        <v>0</v>
      </c>
      <c r="K2415" s="9"/>
      <c r="P2415" s="2"/>
      <c r="Q2415" s="27"/>
      <c r="R2415" s="2"/>
      <c r="S2415" s="2"/>
      <c r="T2415" s="2"/>
      <c r="U2415" s="2"/>
      <c r="V2415" s="2"/>
      <c r="W2415" s="2"/>
    </row>
    <row r="2416" spans="2:23" ht="15" customHeight="1" x14ac:dyDescent="0.35">
      <c r="B2416" s="349"/>
      <c r="C2416" s="715" t="str">
        <f t="shared" si="151"/>
        <v/>
      </c>
      <c r="D2416" s="458">
        <f>IF(ISNUMBER(Summary!$D$17), DATE(Summary!$D$17, 1, 1) + INT((ROW(B2378)-1)/24), DATE(2024, 1, 1) + INT((ROW(B2378)-1)/24))</f>
        <v>45391</v>
      </c>
      <c r="E2416" s="459">
        <v>4.1666666666666699E-2</v>
      </c>
      <c r="F2416" s="780"/>
      <c r="G2416" s="780"/>
      <c r="H2416" s="460">
        <f t="shared" si="149"/>
        <v>0</v>
      </c>
      <c r="I2416" s="460">
        <f t="shared" si="150"/>
        <v>0</v>
      </c>
      <c r="J2416" s="460">
        <f t="shared" si="148"/>
        <v>0</v>
      </c>
      <c r="K2416" s="9"/>
      <c r="P2416" s="2"/>
      <c r="Q2416" s="27"/>
      <c r="R2416" s="2"/>
      <c r="S2416" s="2"/>
      <c r="T2416" s="2"/>
      <c r="U2416" s="2"/>
      <c r="V2416" s="2"/>
      <c r="W2416" s="2"/>
    </row>
    <row r="2417" spans="2:23" ht="15" customHeight="1" x14ac:dyDescent="0.35">
      <c r="B2417" s="349"/>
      <c r="C2417" s="715" t="str">
        <f t="shared" si="151"/>
        <v/>
      </c>
      <c r="D2417" s="458">
        <f>IF(ISNUMBER(Summary!$D$17), DATE(Summary!$D$17, 1, 1) + INT((ROW(B2379)-1)/24), DATE(2024, 1, 1) + INT((ROW(B2379)-1)/24))</f>
        <v>45391</v>
      </c>
      <c r="E2417" s="459">
        <v>8.333333333333337E-2</v>
      </c>
      <c r="F2417" s="780"/>
      <c r="G2417" s="780"/>
      <c r="H2417" s="460">
        <f t="shared" si="149"/>
        <v>0</v>
      </c>
      <c r="I2417" s="460">
        <f t="shared" si="150"/>
        <v>0</v>
      </c>
      <c r="J2417" s="460">
        <f t="shared" si="148"/>
        <v>0</v>
      </c>
      <c r="K2417" s="9"/>
      <c r="P2417" s="2"/>
      <c r="Q2417" s="27"/>
      <c r="R2417" s="2"/>
      <c r="S2417" s="2"/>
      <c r="T2417" s="2"/>
      <c r="U2417" s="2"/>
      <c r="V2417" s="2"/>
      <c r="W2417" s="2"/>
    </row>
    <row r="2418" spans="2:23" ht="15" customHeight="1" x14ac:dyDescent="0.35">
      <c r="B2418" s="349"/>
      <c r="C2418" s="715" t="str">
        <f t="shared" si="151"/>
        <v/>
      </c>
      <c r="D2418" s="458">
        <f>IF(ISNUMBER(Summary!$D$17), DATE(Summary!$D$17, 1, 1) + INT((ROW(B2380)-1)/24), DATE(2024, 1, 1) + INT((ROW(B2380)-1)/24))</f>
        <v>45391</v>
      </c>
      <c r="E2418" s="459">
        <v>0.12500000000000006</v>
      </c>
      <c r="F2418" s="780"/>
      <c r="G2418" s="780"/>
      <c r="H2418" s="460">
        <f t="shared" si="149"/>
        <v>0</v>
      </c>
      <c r="I2418" s="460">
        <f t="shared" si="150"/>
        <v>0</v>
      </c>
      <c r="J2418" s="460">
        <f t="shared" si="148"/>
        <v>0</v>
      </c>
      <c r="K2418" s="9"/>
      <c r="P2418" s="2"/>
      <c r="Q2418" s="27"/>
      <c r="R2418" s="2"/>
      <c r="S2418" s="2"/>
      <c r="T2418" s="2"/>
      <c r="U2418" s="2"/>
      <c r="V2418" s="2"/>
      <c r="W2418" s="2"/>
    </row>
    <row r="2419" spans="2:23" ht="15" customHeight="1" x14ac:dyDescent="0.35">
      <c r="B2419" s="349"/>
      <c r="C2419" s="715" t="str">
        <f t="shared" si="151"/>
        <v/>
      </c>
      <c r="D2419" s="458">
        <f>IF(ISNUMBER(Summary!$D$17), DATE(Summary!$D$17, 1, 1) + INT((ROW(B2381)-1)/24), DATE(2024, 1, 1) + INT((ROW(B2381)-1)/24))</f>
        <v>45391</v>
      </c>
      <c r="E2419" s="459">
        <v>0.16666666666666669</v>
      </c>
      <c r="F2419" s="780"/>
      <c r="G2419" s="780"/>
      <c r="H2419" s="460">
        <f t="shared" si="149"/>
        <v>0</v>
      </c>
      <c r="I2419" s="460">
        <f t="shared" si="150"/>
        <v>0</v>
      </c>
      <c r="J2419" s="460">
        <f t="shared" si="148"/>
        <v>0</v>
      </c>
      <c r="K2419" s="9"/>
      <c r="P2419" s="2"/>
      <c r="Q2419" s="27"/>
      <c r="R2419" s="2"/>
      <c r="S2419" s="2"/>
      <c r="T2419" s="2"/>
      <c r="U2419" s="2"/>
      <c r="V2419" s="2"/>
      <c r="W2419" s="2"/>
    </row>
    <row r="2420" spans="2:23" ht="15" customHeight="1" x14ac:dyDescent="0.35">
      <c r="B2420" s="349"/>
      <c r="C2420" s="715" t="str">
        <f t="shared" si="151"/>
        <v/>
      </c>
      <c r="D2420" s="458">
        <f>IF(ISNUMBER(Summary!$D$17), DATE(Summary!$D$17, 1, 1) + INT((ROW(B2382)-1)/24), DATE(2024, 1, 1) + INT((ROW(B2382)-1)/24))</f>
        <v>45391</v>
      </c>
      <c r="E2420" s="459">
        <v>0.20833333333333337</v>
      </c>
      <c r="F2420" s="780"/>
      <c r="G2420" s="780"/>
      <c r="H2420" s="460">
        <f t="shared" si="149"/>
        <v>0</v>
      </c>
      <c r="I2420" s="460">
        <f t="shared" si="150"/>
        <v>0</v>
      </c>
      <c r="J2420" s="460">
        <f t="shared" si="148"/>
        <v>0</v>
      </c>
      <c r="K2420" s="9"/>
      <c r="P2420" s="2"/>
      <c r="Q2420" s="27"/>
      <c r="R2420" s="2"/>
      <c r="S2420" s="2"/>
      <c r="T2420" s="2"/>
      <c r="U2420" s="2"/>
      <c r="V2420" s="2"/>
      <c r="W2420" s="2"/>
    </row>
    <row r="2421" spans="2:23" ht="15" customHeight="1" x14ac:dyDescent="0.35">
      <c r="B2421" s="349"/>
      <c r="C2421" s="715" t="str">
        <f t="shared" si="151"/>
        <v/>
      </c>
      <c r="D2421" s="458">
        <f>IF(ISNUMBER(Summary!$D$17), DATE(Summary!$D$17, 1, 1) + INT((ROW(B2383)-1)/24), DATE(2024, 1, 1) + INT((ROW(B2383)-1)/24))</f>
        <v>45391</v>
      </c>
      <c r="E2421" s="459">
        <v>0.25</v>
      </c>
      <c r="F2421" s="780"/>
      <c r="G2421" s="780"/>
      <c r="H2421" s="460">
        <f t="shared" si="149"/>
        <v>0</v>
      </c>
      <c r="I2421" s="460">
        <f t="shared" si="150"/>
        <v>0</v>
      </c>
      <c r="J2421" s="460">
        <f t="shared" si="148"/>
        <v>0</v>
      </c>
      <c r="K2421" s="9"/>
      <c r="P2421" s="2"/>
      <c r="Q2421" s="27"/>
      <c r="R2421" s="2"/>
      <c r="S2421" s="2"/>
      <c r="T2421" s="2"/>
      <c r="U2421" s="2"/>
      <c r="V2421" s="2"/>
      <c r="W2421" s="2"/>
    </row>
    <row r="2422" spans="2:23" ht="15" customHeight="1" x14ac:dyDescent="0.35">
      <c r="B2422" s="349"/>
      <c r="C2422" s="715" t="str">
        <f t="shared" si="151"/>
        <v/>
      </c>
      <c r="D2422" s="458">
        <f>IF(ISNUMBER(Summary!$D$17), DATE(Summary!$D$17, 1, 1) + INT((ROW(B2384)-1)/24), DATE(2024, 1, 1) + INT((ROW(B2384)-1)/24))</f>
        <v>45391</v>
      </c>
      <c r="E2422" s="459">
        <v>0.29166666666666669</v>
      </c>
      <c r="F2422" s="780"/>
      <c r="G2422" s="780"/>
      <c r="H2422" s="460">
        <f t="shared" si="149"/>
        <v>0</v>
      </c>
      <c r="I2422" s="460">
        <f t="shared" si="150"/>
        <v>0</v>
      </c>
      <c r="J2422" s="460">
        <f t="shared" si="148"/>
        <v>0</v>
      </c>
      <c r="K2422" s="9"/>
      <c r="P2422" s="2"/>
      <c r="Q2422" s="27"/>
      <c r="R2422" s="2"/>
      <c r="S2422" s="2"/>
      <c r="T2422" s="2"/>
      <c r="U2422" s="2"/>
      <c r="V2422" s="2"/>
      <c r="W2422" s="2"/>
    </row>
    <row r="2423" spans="2:23" ht="15" customHeight="1" x14ac:dyDescent="0.35">
      <c r="B2423" s="349"/>
      <c r="C2423" s="715" t="str">
        <f t="shared" si="151"/>
        <v/>
      </c>
      <c r="D2423" s="458">
        <f>IF(ISNUMBER(Summary!$D$17), DATE(Summary!$D$17, 1, 1) + INT((ROW(B2385)-1)/24), DATE(2024, 1, 1) + INT((ROW(B2385)-1)/24))</f>
        <v>45391</v>
      </c>
      <c r="E2423" s="459">
        <v>0.33333333333333337</v>
      </c>
      <c r="F2423" s="780"/>
      <c r="G2423" s="780"/>
      <c r="H2423" s="460">
        <f t="shared" si="149"/>
        <v>0</v>
      </c>
      <c r="I2423" s="460">
        <f t="shared" si="150"/>
        <v>0</v>
      </c>
      <c r="J2423" s="460">
        <f t="shared" si="148"/>
        <v>0</v>
      </c>
      <c r="K2423" s="9"/>
      <c r="P2423" s="2"/>
      <c r="Q2423" s="27"/>
      <c r="R2423" s="2"/>
      <c r="S2423" s="2"/>
      <c r="T2423" s="2"/>
      <c r="U2423" s="2"/>
      <c r="V2423" s="2"/>
      <c r="W2423" s="2"/>
    </row>
    <row r="2424" spans="2:23" ht="15" customHeight="1" x14ac:dyDescent="0.35">
      <c r="B2424" s="349"/>
      <c r="C2424" s="715" t="str">
        <f t="shared" si="151"/>
        <v/>
      </c>
      <c r="D2424" s="458">
        <f>IF(ISNUMBER(Summary!$D$17), DATE(Summary!$D$17, 1, 1) + INT((ROW(B2386)-1)/24), DATE(2024, 1, 1) + INT((ROW(B2386)-1)/24))</f>
        <v>45391</v>
      </c>
      <c r="E2424" s="459">
        <v>0.375</v>
      </c>
      <c r="F2424" s="780"/>
      <c r="G2424" s="780"/>
      <c r="H2424" s="460">
        <f t="shared" si="149"/>
        <v>0</v>
      </c>
      <c r="I2424" s="460">
        <f t="shared" si="150"/>
        <v>0</v>
      </c>
      <c r="J2424" s="460">
        <f t="shared" si="148"/>
        <v>0</v>
      </c>
      <c r="K2424" s="9"/>
      <c r="P2424" s="2"/>
      <c r="Q2424" s="27"/>
      <c r="R2424" s="2"/>
      <c r="S2424" s="2"/>
      <c r="T2424" s="2"/>
      <c r="U2424" s="2"/>
      <c r="V2424" s="2"/>
      <c r="W2424" s="2"/>
    </row>
    <row r="2425" spans="2:23" ht="15" customHeight="1" x14ac:dyDescent="0.35">
      <c r="B2425" s="349"/>
      <c r="C2425" s="715" t="str">
        <f t="shared" si="151"/>
        <v/>
      </c>
      <c r="D2425" s="458">
        <f>IF(ISNUMBER(Summary!$D$17), DATE(Summary!$D$17, 1, 1) + INT((ROW(B2387)-1)/24), DATE(2024, 1, 1) + INT((ROW(B2387)-1)/24))</f>
        <v>45391</v>
      </c>
      <c r="E2425" s="459">
        <v>0.41666666666666669</v>
      </c>
      <c r="F2425" s="780"/>
      <c r="G2425" s="780"/>
      <c r="H2425" s="460">
        <f t="shared" si="149"/>
        <v>0</v>
      </c>
      <c r="I2425" s="460">
        <f t="shared" si="150"/>
        <v>0</v>
      </c>
      <c r="J2425" s="460">
        <f t="shared" si="148"/>
        <v>0</v>
      </c>
      <c r="K2425" s="9"/>
      <c r="P2425" s="2"/>
      <c r="Q2425" s="27"/>
      <c r="R2425" s="2"/>
      <c r="S2425" s="2"/>
      <c r="T2425" s="2"/>
      <c r="U2425" s="2"/>
      <c r="V2425" s="2"/>
      <c r="W2425" s="2"/>
    </row>
    <row r="2426" spans="2:23" ht="15" customHeight="1" x14ac:dyDescent="0.35">
      <c r="B2426" s="349"/>
      <c r="C2426" s="715" t="str">
        <f t="shared" si="151"/>
        <v/>
      </c>
      <c r="D2426" s="458">
        <f>IF(ISNUMBER(Summary!$D$17), DATE(Summary!$D$17, 1, 1) + INT((ROW(B2388)-1)/24), DATE(2024, 1, 1) + INT((ROW(B2388)-1)/24))</f>
        <v>45391</v>
      </c>
      <c r="E2426" s="459">
        <v>0.45833333333333337</v>
      </c>
      <c r="F2426" s="780"/>
      <c r="G2426" s="780"/>
      <c r="H2426" s="460">
        <f t="shared" si="149"/>
        <v>0</v>
      </c>
      <c r="I2426" s="460">
        <f t="shared" si="150"/>
        <v>0</v>
      </c>
      <c r="J2426" s="460">
        <f t="shared" si="148"/>
        <v>0</v>
      </c>
      <c r="K2426" s="9"/>
      <c r="P2426" s="2"/>
      <c r="Q2426" s="27"/>
      <c r="R2426" s="2"/>
      <c r="S2426" s="2"/>
      <c r="T2426" s="2"/>
      <c r="U2426" s="2"/>
      <c r="V2426" s="2"/>
      <c r="W2426" s="2"/>
    </row>
    <row r="2427" spans="2:23" ht="15" customHeight="1" x14ac:dyDescent="0.35">
      <c r="B2427" s="349"/>
      <c r="C2427" s="715" t="str">
        <f t="shared" si="151"/>
        <v/>
      </c>
      <c r="D2427" s="458">
        <f>IF(ISNUMBER(Summary!$D$17), DATE(Summary!$D$17, 1, 1) + INT((ROW(B2389)-1)/24), DATE(2024, 1, 1) + INT((ROW(B2389)-1)/24))</f>
        <v>45391</v>
      </c>
      <c r="E2427" s="459">
        <v>0.50000000000000011</v>
      </c>
      <c r="F2427" s="780"/>
      <c r="G2427" s="780"/>
      <c r="H2427" s="460">
        <f t="shared" si="149"/>
        <v>0</v>
      </c>
      <c r="I2427" s="460">
        <f t="shared" si="150"/>
        <v>0</v>
      </c>
      <c r="J2427" s="460">
        <f t="shared" si="148"/>
        <v>0</v>
      </c>
      <c r="K2427" s="9"/>
      <c r="P2427" s="2"/>
      <c r="Q2427" s="27"/>
      <c r="R2427" s="2"/>
      <c r="S2427" s="2"/>
      <c r="T2427" s="2"/>
      <c r="U2427" s="2"/>
      <c r="V2427" s="2"/>
      <c r="W2427" s="2"/>
    </row>
    <row r="2428" spans="2:23" ht="15" customHeight="1" x14ac:dyDescent="0.35">
      <c r="B2428" s="349"/>
      <c r="C2428" s="715" t="str">
        <f t="shared" si="151"/>
        <v/>
      </c>
      <c r="D2428" s="458">
        <f>IF(ISNUMBER(Summary!$D$17), DATE(Summary!$D$17, 1, 1) + INT((ROW(B2390)-1)/24), DATE(2024, 1, 1) + INT((ROW(B2390)-1)/24))</f>
        <v>45391</v>
      </c>
      <c r="E2428" s="459">
        <v>0.54166666666666674</v>
      </c>
      <c r="F2428" s="780"/>
      <c r="G2428" s="780"/>
      <c r="H2428" s="460">
        <f t="shared" si="149"/>
        <v>0</v>
      </c>
      <c r="I2428" s="460">
        <f t="shared" si="150"/>
        <v>0</v>
      </c>
      <c r="J2428" s="460">
        <f t="shared" si="148"/>
        <v>0</v>
      </c>
      <c r="K2428" s="9"/>
      <c r="P2428" s="2"/>
      <c r="Q2428" s="27"/>
      <c r="R2428" s="2"/>
      <c r="S2428" s="2"/>
      <c r="T2428" s="2"/>
      <c r="U2428" s="2"/>
      <c r="V2428" s="2"/>
      <c r="W2428" s="2"/>
    </row>
    <row r="2429" spans="2:23" ht="15" customHeight="1" x14ac:dyDescent="0.35">
      <c r="B2429" s="349"/>
      <c r="C2429" s="715" t="str">
        <f t="shared" si="151"/>
        <v/>
      </c>
      <c r="D2429" s="458">
        <f>IF(ISNUMBER(Summary!$D$17), DATE(Summary!$D$17, 1, 1) + INT((ROW(B2391)-1)/24), DATE(2024, 1, 1) + INT((ROW(B2391)-1)/24))</f>
        <v>45391</v>
      </c>
      <c r="E2429" s="459">
        <v>0.58333333333333337</v>
      </c>
      <c r="F2429" s="780"/>
      <c r="G2429" s="780"/>
      <c r="H2429" s="460">
        <f t="shared" si="149"/>
        <v>0</v>
      </c>
      <c r="I2429" s="460">
        <f t="shared" si="150"/>
        <v>0</v>
      </c>
      <c r="J2429" s="460">
        <f t="shared" si="148"/>
        <v>0</v>
      </c>
      <c r="K2429" s="9"/>
      <c r="P2429" s="2"/>
      <c r="Q2429" s="27"/>
      <c r="R2429" s="2"/>
      <c r="S2429" s="2"/>
      <c r="T2429" s="2"/>
      <c r="U2429" s="2"/>
      <c r="V2429" s="2"/>
      <c r="W2429" s="2"/>
    </row>
    <row r="2430" spans="2:23" ht="15" customHeight="1" x14ac:dyDescent="0.35">
      <c r="B2430" s="349"/>
      <c r="C2430" s="715" t="str">
        <f t="shared" si="151"/>
        <v/>
      </c>
      <c r="D2430" s="458">
        <f>IF(ISNUMBER(Summary!$D$17), DATE(Summary!$D$17, 1, 1) + INT((ROW(B2392)-1)/24), DATE(2024, 1, 1) + INT((ROW(B2392)-1)/24))</f>
        <v>45391</v>
      </c>
      <c r="E2430" s="459">
        <v>0.62500000000000011</v>
      </c>
      <c r="F2430" s="780"/>
      <c r="G2430" s="780"/>
      <c r="H2430" s="460">
        <f t="shared" si="149"/>
        <v>0</v>
      </c>
      <c r="I2430" s="460">
        <f t="shared" si="150"/>
        <v>0</v>
      </c>
      <c r="J2430" s="460">
        <f t="shared" si="148"/>
        <v>0</v>
      </c>
      <c r="K2430" s="9"/>
      <c r="P2430" s="2"/>
      <c r="Q2430" s="27"/>
      <c r="R2430" s="2"/>
      <c r="S2430" s="2"/>
      <c r="T2430" s="2"/>
      <c r="U2430" s="2"/>
      <c r="V2430" s="2"/>
      <c r="W2430" s="2"/>
    </row>
    <row r="2431" spans="2:23" ht="15" customHeight="1" x14ac:dyDescent="0.35">
      <c r="B2431" s="349"/>
      <c r="C2431" s="715" t="str">
        <f t="shared" si="151"/>
        <v/>
      </c>
      <c r="D2431" s="458">
        <f>IF(ISNUMBER(Summary!$D$17), DATE(Summary!$D$17, 1, 1) + INT((ROW(B2393)-1)/24), DATE(2024, 1, 1) + INT((ROW(B2393)-1)/24))</f>
        <v>45391</v>
      </c>
      <c r="E2431" s="459">
        <v>0.66666666666666674</v>
      </c>
      <c r="F2431" s="780"/>
      <c r="G2431" s="780"/>
      <c r="H2431" s="460">
        <f t="shared" si="149"/>
        <v>0</v>
      </c>
      <c r="I2431" s="460">
        <f t="shared" si="150"/>
        <v>0</v>
      </c>
      <c r="J2431" s="460">
        <f t="shared" si="148"/>
        <v>0</v>
      </c>
      <c r="K2431" s="9"/>
      <c r="P2431" s="2"/>
      <c r="Q2431" s="27"/>
      <c r="R2431" s="2"/>
      <c r="S2431" s="2"/>
      <c r="T2431" s="2"/>
      <c r="U2431" s="2"/>
      <c r="V2431" s="2"/>
      <c r="W2431" s="2"/>
    </row>
    <row r="2432" spans="2:23" ht="15" customHeight="1" x14ac:dyDescent="0.35">
      <c r="B2432" s="349"/>
      <c r="C2432" s="715" t="str">
        <f t="shared" si="151"/>
        <v/>
      </c>
      <c r="D2432" s="458">
        <f>IF(ISNUMBER(Summary!$D$17), DATE(Summary!$D$17, 1, 1) + INT((ROW(B2394)-1)/24), DATE(2024, 1, 1) + INT((ROW(B2394)-1)/24))</f>
        <v>45391</v>
      </c>
      <c r="E2432" s="459">
        <v>0.70833333333333337</v>
      </c>
      <c r="F2432" s="780"/>
      <c r="G2432" s="780"/>
      <c r="H2432" s="460">
        <f t="shared" si="149"/>
        <v>0</v>
      </c>
      <c r="I2432" s="460">
        <f t="shared" si="150"/>
        <v>0</v>
      </c>
      <c r="J2432" s="460">
        <f t="shared" ref="J2432:J2495" si="152">G2432-H2432</f>
        <v>0</v>
      </c>
      <c r="K2432" s="9"/>
      <c r="P2432" s="2"/>
      <c r="Q2432" s="27"/>
      <c r="R2432" s="2"/>
      <c r="S2432" s="2"/>
      <c r="T2432" s="2"/>
      <c r="U2432" s="2"/>
      <c r="V2432" s="2"/>
      <c r="W2432" s="2"/>
    </row>
    <row r="2433" spans="2:23" ht="15" customHeight="1" x14ac:dyDescent="0.35">
      <c r="B2433" s="349"/>
      <c r="C2433" s="715" t="str">
        <f t="shared" si="151"/>
        <v/>
      </c>
      <c r="D2433" s="458">
        <f>IF(ISNUMBER(Summary!$D$17), DATE(Summary!$D$17, 1, 1) + INT((ROW(B2395)-1)/24), DATE(2024, 1, 1) + INT((ROW(B2395)-1)/24))</f>
        <v>45391</v>
      </c>
      <c r="E2433" s="459">
        <v>0.75000000000000011</v>
      </c>
      <c r="F2433" s="780"/>
      <c r="G2433" s="780"/>
      <c r="H2433" s="460">
        <f t="shared" si="149"/>
        <v>0</v>
      </c>
      <c r="I2433" s="460">
        <f t="shared" si="150"/>
        <v>0</v>
      </c>
      <c r="J2433" s="460">
        <f t="shared" si="152"/>
        <v>0</v>
      </c>
      <c r="K2433" s="9"/>
      <c r="P2433" s="2"/>
      <c r="Q2433" s="27"/>
      <c r="R2433" s="2"/>
      <c r="S2433" s="2"/>
      <c r="T2433" s="2"/>
      <c r="U2433" s="2"/>
      <c r="V2433" s="2"/>
      <c r="W2433" s="2"/>
    </row>
    <row r="2434" spans="2:23" ht="15" customHeight="1" x14ac:dyDescent="0.35">
      <c r="B2434" s="349"/>
      <c r="C2434" s="715" t="str">
        <f t="shared" si="151"/>
        <v/>
      </c>
      <c r="D2434" s="458">
        <f>IF(ISNUMBER(Summary!$D$17), DATE(Summary!$D$17, 1, 1) + INT((ROW(B2396)-1)/24), DATE(2024, 1, 1) + INT((ROW(B2396)-1)/24))</f>
        <v>45391</v>
      </c>
      <c r="E2434" s="459">
        <v>0.79166666666666674</v>
      </c>
      <c r="F2434" s="780"/>
      <c r="G2434" s="780"/>
      <c r="H2434" s="460">
        <f t="shared" si="149"/>
        <v>0</v>
      </c>
      <c r="I2434" s="460">
        <f t="shared" si="150"/>
        <v>0</v>
      </c>
      <c r="J2434" s="460">
        <f t="shared" si="152"/>
        <v>0</v>
      </c>
      <c r="K2434" s="9"/>
      <c r="P2434" s="2"/>
      <c r="Q2434" s="27"/>
      <c r="R2434" s="2"/>
      <c r="S2434" s="2"/>
      <c r="T2434" s="2"/>
      <c r="U2434" s="2"/>
      <c r="V2434" s="2"/>
      <c r="W2434" s="2"/>
    </row>
    <row r="2435" spans="2:23" ht="15" customHeight="1" x14ac:dyDescent="0.35">
      <c r="B2435" s="349"/>
      <c r="C2435" s="715" t="str">
        <f t="shared" si="151"/>
        <v/>
      </c>
      <c r="D2435" s="458">
        <f>IF(ISNUMBER(Summary!$D$17), DATE(Summary!$D$17, 1, 1) + INT((ROW(B2397)-1)/24), DATE(2024, 1, 1) + INT((ROW(B2397)-1)/24))</f>
        <v>45391</v>
      </c>
      <c r="E2435" s="459">
        <v>0.83333333333333337</v>
      </c>
      <c r="F2435" s="780"/>
      <c r="G2435" s="780"/>
      <c r="H2435" s="460">
        <f t="shared" si="149"/>
        <v>0</v>
      </c>
      <c r="I2435" s="460">
        <f t="shared" si="150"/>
        <v>0</v>
      </c>
      <c r="J2435" s="460">
        <f t="shared" si="152"/>
        <v>0</v>
      </c>
      <c r="K2435" s="9"/>
      <c r="P2435" s="2"/>
      <c r="Q2435" s="27"/>
      <c r="R2435" s="2"/>
      <c r="S2435" s="2"/>
      <c r="T2435" s="2"/>
      <c r="U2435" s="2"/>
      <c r="V2435" s="2"/>
      <c r="W2435" s="2"/>
    </row>
    <row r="2436" spans="2:23" ht="15" customHeight="1" x14ac:dyDescent="0.35">
      <c r="B2436" s="349"/>
      <c r="C2436" s="715" t="str">
        <f t="shared" si="151"/>
        <v/>
      </c>
      <c r="D2436" s="458">
        <f>IF(ISNUMBER(Summary!$D$17), DATE(Summary!$D$17, 1, 1) + INT((ROW(B2398)-1)/24), DATE(2024, 1, 1) + INT((ROW(B2398)-1)/24))</f>
        <v>45391</v>
      </c>
      <c r="E2436" s="459">
        <v>0.87500000000000011</v>
      </c>
      <c r="F2436" s="780"/>
      <c r="G2436" s="780"/>
      <c r="H2436" s="460">
        <f t="shared" si="149"/>
        <v>0</v>
      </c>
      <c r="I2436" s="460">
        <f t="shared" si="150"/>
        <v>0</v>
      </c>
      <c r="J2436" s="460">
        <f t="shared" si="152"/>
        <v>0</v>
      </c>
      <c r="K2436" s="9"/>
      <c r="P2436" s="2"/>
      <c r="Q2436" s="27"/>
      <c r="R2436" s="2"/>
      <c r="S2436" s="2"/>
      <c r="T2436" s="2"/>
      <c r="U2436" s="2"/>
      <c r="V2436" s="2"/>
      <c r="W2436" s="2"/>
    </row>
    <row r="2437" spans="2:23" ht="15" customHeight="1" x14ac:dyDescent="0.35">
      <c r="B2437" s="349"/>
      <c r="C2437" s="715" t="str">
        <f t="shared" si="151"/>
        <v/>
      </c>
      <c r="D2437" s="458">
        <f>IF(ISNUMBER(Summary!$D$17), DATE(Summary!$D$17, 1, 1) + INT((ROW(B2399)-1)/24), DATE(2024, 1, 1) + INT((ROW(B2399)-1)/24))</f>
        <v>45391</v>
      </c>
      <c r="E2437" s="459">
        <v>0.91666666666666674</v>
      </c>
      <c r="F2437" s="780"/>
      <c r="G2437" s="780"/>
      <c r="H2437" s="460">
        <f t="shared" si="149"/>
        <v>0</v>
      </c>
      <c r="I2437" s="460">
        <f t="shared" si="150"/>
        <v>0</v>
      </c>
      <c r="J2437" s="460">
        <f t="shared" si="152"/>
        <v>0</v>
      </c>
      <c r="K2437" s="9"/>
      <c r="P2437" s="2"/>
      <c r="Q2437" s="27"/>
      <c r="R2437" s="2"/>
      <c r="S2437" s="2"/>
      <c r="T2437" s="2"/>
      <c r="U2437" s="2"/>
      <c r="V2437" s="2"/>
      <c r="W2437" s="2"/>
    </row>
    <row r="2438" spans="2:23" ht="15" customHeight="1" x14ac:dyDescent="0.35">
      <c r="B2438" s="349"/>
      <c r="C2438" s="715" t="str">
        <f t="shared" si="151"/>
        <v/>
      </c>
      <c r="D2438" s="458">
        <f>IF(ISNUMBER(Summary!$D$17), DATE(Summary!$D$17, 1, 1) + INT((ROW(B2400)-1)/24), DATE(2024, 1, 1) + INT((ROW(B2400)-1)/24))</f>
        <v>45391</v>
      </c>
      <c r="E2438" s="459">
        <v>0.95833333333333337</v>
      </c>
      <c r="F2438" s="780"/>
      <c r="G2438" s="780"/>
      <c r="H2438" s="460">
        <f t="shared" si="149"/>
        <v>0</v>
      </c>
      <c r="I2438" s="460">
        <f t="shared" si="150"/>
        <v>0</v>
      </c>
      <c r="J2438" s="460">
        <f t="shared" si="152"/>
        <v>0</v>
      </c>
      <c r="K2438" s="9"/>
      <c r="P2438" s="2"/>
      <c r="Q2438" s="27"/>
      <c r="R2438" s="2"/>
      <c r="S2438" s="2"/>
      <c r="T2438" s="2"/>
      <c r="U2438" s="2"/>
      <c r="V2438" s="2"/>
      <c r="W2438" s="2"/>
    </row>
    <row r="2439" spans="2:23" ht="15" customHeight="1" x14ac:dyDescent="0.35">
      <c r="B2439" s="457"/>
      <c r="C2439" s="715">
        <f t="shared" si="151"/>
        <v>45392</v>
      </c>
      <c r="D2439" s="458">
        <f>IF(ISNUMBER(Summary!$D$17), DATE(Summary!$D$17, 1, 1) + INT((ROW(B2401)-1)/24), DATE(2024, 1, 1) + INT((ROW(B2401)-1)/24))</f>
        <v>45392</v>
      </c>
      <c r="E2439" s="459">
        <v>3.1225022567582528E-17</v>
      </c>
      <c r="F2439" s="780"/>
      <c r="G2439" s="780"/>
      <c r="H2439" s="460">
        <f t="shared" si="149"/>
        <v>0</v>
      </c>
      <c r="I2439" s="460">
        <f t="shared" si="150"/>
        <v>0</v>
      </c>
      <c r="J2439" s="460">
        <f t="shared" si="152"/>
        <v>0</v>
      </c>
      <c r="K2439" s="9"/>
      <c r="P2439" s="2"/>
      <c r="Q2439" s="27"/>
      <c r="R2439" s="2"/>
      <c r="S2439" s="2"/>
      <c r="T2439" s="2"/>
      <c r="U2439" s="2"/>
      <c r="V2439" s="2"/>
      <c r="W2439" s="2"/>
    </row>
    <row r="2440" spans="2:23" ht="15" customHeight="1" x14ac:dyDescent="0.35">
      <c r="B2440" s="349"/>
      <c r="C2440" s="715" t="str">
        <f t="shared" si="151"/>
        <v/>
      </c>
      <c r="D2440" s="458">
        <f>IF(ISNUMBER(Summary!$D$17), DATE(Summary!$D$17, 1, 1) + INT((ROW(B2402)-1)/24), DATE(2024, 1, 1) + INT((ROW(B2402)-1)/24))</f>
        <v>45392</v>
      </c>
      <c r="E2440" s="459">
        <v>4.1666666666666699E-2</v>
      </c>
      <c r="F2440" s="780"/>
      <c r="G2440" s="780"/>
      <c r="H2440" s="460">
        <f t="shared" si="149"/>
        <v>0</v>
      </c>
      <c r="I2440" s="460">
        <f t="shared" si="150"/>
        <v>0</v>
      </c>
      <c r="J2440" s="460">
        <f t="shared" si="152"/>
        <v>0</v>
      </c>
      <c r="K2440" s="9"/>
      <c r="P2440" s="2"/>
      <c r="Q2440" s="27"/>
      <c r="R2440" s="2"/>
      <c r="S2440" s="2"/>
      <c r="T2440" s="2"/>
      <c r="U2440" s="2"/>
      <c r="V2440" s="2"/>
      <c r="W2440" s="2"/>
    </row>
    <row r="2441" spans="2:23" ht="15" customHeight="1" x14ac:dyDescent="0.35">
      <c r="B2441" s="349"/>
      <c r="C2441" s="715" t="str">
        <f t="shared" si="151"/>
        <v/>
      </c>
      <c r="D2441" s="458">
        <f>IF(ISNUMBER(Summary!$D$17), DATE(Summary!$D$17, 1, 1) + INT((ROW(B2403)-1)/24), DATE(2024, 1, 1) + INT((ROW(B2403)-1)/24))</f>
        <v>45392</v>
      </c>
      <c r="E2441" s="459">
        <v>8.333333333333337E-2</v>
      </c>
      <c r="F2441" s="780"/>
      <c r="G2441" s="780"/>
      <c r="H2441" s="460">
        <f t="shared" si="149"/>
        <v>0</v>
      </c>
      <c r="I2441" s="460">
        <f t="shared" si="150"/>
        <v>0</v>
      </c>
      <c r="J2441" s="460">
        <f t="shared" si="152"/>
        <v>0</v>
      </c>
      <c r="K2441" s="9"/>
      <c r="P2441" s="2"/>
      <c r="Q2441" s="27"/>
      <c r="R2441" s="2"/>
      <c r="S2441" s="2"/>
      <c r="T2441" s="2"/>
      <c r="U2441" s="2"/>
      <c r="V2441" s="2"/>
      <c r="W2441" s="2"/>
    </row>
    <row r="2442" spans="2:23" ht="15" customHeight="1" x14ac:dyDescent="0.35">
      <c r="B2442" s="349"/>
      <c r="C2442" s="715" t="str">
        <f t="shared" si="151"/>
        <v/>
      </c>
      <c r="D2442" s="458">
        <f>IF(ISNUMBER(Summary!$D$17), DATE(Summary!$D$17, 1, 1) + INT((ROW(B2404)-1)/24), DATE(2024, 1, 1) + INT((ROW(B2404)-1)/24))</f>
        <v>45392</v>
      </c>
      <c r="E2442" s="459">
        <v>0.12500000000000006</v>
      </c>
      <c r="F2442" s="780"/>
      <c r="G2442" s="780"/>
      <c r="H2442" s="460">
        <f t="shared" si="149"/>
        <v>0</v>
      </c>
      <c r="I2442" s="460">
        <f t="shared" si="150"/>
        <v>0</v>
      </c>
      <c r="J2442" s="460">
        <f t="shared" si="152"/>
        <v>0</v>
      </c>
      <c r="K2442" s="9"/>
      <c r="P2442" s="2"/>
      <c r="Q2442" s="27"/>
      <c r="R2442" s="2"/>
      <c r="S2442" s="2"/>
      <c r="T2442" s="2"/>
      <c r="U2442" s="2"/>
      <c r="V2442" s="2"/>
      <c r="W2442" s="2"/>
    </row>
    <row r="2443" spans="2:23" ht="15" customHeight="1" x14ac:dyDescent="0.35">
      <c r="B2443" s="349"/>
      <c r="C2443" s="715" t="str">
        <f t="shared" si="151"/>
        <v/>
      </c>
      <c r="D2443" s="458">
        <f>IF(ISNUMBER(Summary!$D$17), DATE(Summary!$D$17, 1, 1) + INT((ROW(B2405)-1)/24), DATE(2024, 1, 1) + INT((ROW(B2405)-1)/24))</f>
        <v>45392</v>
      </c>
      <c r="E2443" s="459">
        <v>0.16666666666666669</v>
      </c>
      <c r="F2443" s="780"/>
      <c r="G2443" s="780"/>
      <c r="H2443" s="460">
        <f t="shared" si="149"/>
        <v>0</v>
      </c>
      <c r="I2443" s="460">
        <f t="shared" si="150"/>
        <v>0</v>
      </c>
      <c r="J2443" s="460">
        <f t="shared" si="152"/>
        <v>0</v>
      </c>
      <c r="K2443" s="9"/>
      <c r="P2443" s="2"/>
      <c r="Q2443" s="27"/>
      <c r="R2443" s="2"/>
      <c r="S2443" s="2"/>
      <c r="T2443" s="2"/>
      <c r="U2443" s="2"/>
      <c r="V2443" s="2"/>
      <c r="W2443" s="2"/>
    </row>
    <row r="2444" spans="2:23" ht="15" customHeight="1" x14ac:dyDescent="0.35">
      <c r="B2444" s="349"/>
      <c r="C2444" s="715" t="str">
        <f t="shared" si="151"/>
        <v/>
      </c>
      <c r="D2444" s="458">
        <f>IF(ISNUMBER(Summary!$D$17), DATE(Summary!$D$17, 1, 1) + INT((ROW(B2406)-1)/24), DATE(2024, 1, 1) + INT((ROW(B2406)-1)/24))</f>
        <v>45392</v>
      </c>
      <c r="E2444" s="459">
        <v>0.20833333333333337</v>
      </c>
      <c r="F2444" s="780"/>
      <c r="G2444" s="780"/>
      <c r="H2444" s="460">
        <f t="shared" si="149"/>
        <v>0</v>
      </c>
      <c r="I2444" s="460">
        <f t="shared" si="150"/>
        <v>0</v>
      </c>
      <c r="J2444" s="460">
        <f t="shared" si="152"/>
        <v>0</v>
      </c>
      <c r="K2444" s="9"/>
      <c r="P2444" s="2"/>
      <c r="Q2444" s="27"/>
      <c r="R2444" s="2"/>
      <c r="S2444" s="2"/>
      <c r="T2444" s="2"/>
      <c r="U2444" s="2"/>
      <c r="V2444" s="2"/>
      <c r="W2444" s="2"/>
    </row>
    <row r="2445" spans="2:23" ht="15" customHeight="1" x14ac:dyDescent="0.35">
      <c r="B2445" s="349"/>
      <c r="C2445" s="715" t="str">
        <f t="shared" si="151"/>
        <v/>
      </c>
      <c r="D2445" s="458">
        <f>IF(ISNUMBER(Summary!$D$17), DATE(Summary!$D$17, 1, 1) + INT((ROW(B2407)-1)/24), DATE(2024, 1, 1) + INT((ROW(B2407)-1)/24))</f>
        <v>45392</v>
      </c>
      <c r="E2445" s="459">
        <v>0.25</v>
      </c>
      <c r="F2445" s="780"/>
      <c r="G2445" s="780"/>
      <c r="H2445" s="460">
        <f t="shared" si="149"/>
        <v>0</v>
      </c>
      <c r="I2445" s="460">
        <f t="shared" si="150"/>
        <v>0</v>
      </c>
      <c r="J2445" s="460">
        <f t="shared" si="152"/>
        <v>0</v>
      </c>
      <c r="K2445" s="9"/>
      <c r="P2445" s="2"/>
      <c r="Q2445" s="27"/>
      <c r="R2445" s="2"/>
      <c r="S2445" s="2"/>
      <c r="T2445" s="2"/>
      <c r="U2445" s="2"/>
      <c r="V2445" s="2"/>
      <c r="W2445" s="2"/>
    </row>
    <row r="2446" spans="2:23" ht="15" customHeight="1" x14ac:dyDescent="0.35">
      <c r="B2446" s="349"/>
      <c r="C2446" s="715" t="str">
        <f t="shared" si="151"/>
        <v/>
      </c>
      <c r="D2446" s="458">
        <f>IF(ISNUMBER(Summary!$D$17), DATE(Summary!$D$17, 1, 1) + INT((ROW(B2408)-1)/24), DATE(2024, 1, 1) + INT((ROW(B2408)-1)/24))</f>
        <v>45392</v>
      </c>
      <c r="E2446" s="459">
        <v>0.29166666666666669</v>
      </c>
      <c r="F2446" s="780"/>
      <c r="G2446" s="780"/>
      <c r="H2446" s="460">
        <f t="shared" si="149"/>
        <v>0</v>
      </c>
      <c r="I2446" s="460">
        <f t="shared" si="150"/>
        <v>0</v>
      </c>
      <c r="J2446" s="460">
        <f t="shared" si="152"/>
        <v>0</v>
      </c>
      <c r="K2446" s="9"/>
      <c r="P2446" s="2"/>
      <c r="Q2446" s="27"/>
      <c r="R2446" s="2"/>
      <c r="S2446" s="2"/>
      <c r="T2446" s="2"/>
      <c r="U2446" s="2"/>
      <c r="V2446" s="2"/>
      <c r="W2446" s="2"/>
    </row>
    <row r="2447" spans="2:23" ht="15" customHeight="1" x14ac:dyDescent="0.35">
      <c r="B2447" s="349"/>
      <c r="C2447" s="715" t="str">
        <f t="shared" si="151"/>
        <v/>
      </c>
      <c r="D2447" s="458">
        <f>IF(ISNUMBER(Summary!$D$17), DATE(Summary!$D$17, 1, 1) + INT((ROW(B2409)-1)/24), DATE(2024, 1, 1) + INT((ROW(B2409)-1)/24))</f>
        <v>45392</v>
      </c>
      <c r="E2447" s="459">
        <v>0.33333333333333337</v>
      </c>
      <c r="F2447" s="780"/>
      <c r="G2447" s="780"/>
      <c r="H2447" s="460">
        <f t="shared" si="149"/>
        <v>0</v>
      </c>
      <c r="I2447" s="460">
        <f t="shared" si="150"/>
        <v>0</v>
      </c>
      <c r="J2447" s="460">
        <f t="shared" si="152"/>
        <v>0</v>
      </c>
      <c r="K2447" s="9"/>
      <c r="P2447" s="2"/>
      <c r="Q2447" s="27"/>
      <c r="R2447" s="2"/>
      <c r="S2447" s="2"/>
      <c r="T2447" s="2"/>
      <c r="U2447" s="2"/>
      <c r="V2447" s="2"/>
      <c r="W2447" s="2"/>
    </row>
    <row r="2448" spans="2:23" ht="15" customHeight="1" x14ac:dyDescent="0.35">
      <c r="B2448" s="349"/>
      <c r="C2448" s="715" t="str">
        <f t="shared" si="151"/>
        <v/>
      </c>
      <c r="D2448" s="458">
        <f>IF(ISNUMBER(Summary!$D$17), DATE(Summary!$D$17, 1, 1) + INT((ROW(B2410)-1)/24), DATE(2024, 1, 1) + INT((ROW(B2410)-1)/24))</f>
        <v>45392</v>
      </c>
      <c r="E2448" s="459">
        <v>0.375</v>
      </c>
      <c r="F2448" s="780"/>
      <c r="G2448" s="780"/>
      <c r="H2448" s="460">
        <f t="shared" si="149"/>
        <v>0</v>
      </c>
      <c r="I2448" s="460">
        <f t="shared" si="150"/>
        <v>0</v>
      </c>
      <c r="J2448" s="460">
        <f t="shared" si="152"/>
        <v>0</v>
      </c>
      <c r="K2448" s="9"/>
      <c r="P2448" s="2"/>
      <c r="Q2448" s="27"/>
      <c r="R2448" s="2"/>
      <c r="S2448" s="2"/>
      <c r="T2448" s="2"/>
      <c r="U2448" s="2"/>
      <c r="V2448" s="2"/>
      <c r="W2448" s="2"/>
    </row>
    <row r="2449" spans="2:23" ht="15" customHeight="1" x14ac:dyDescent="0.35">
      <c r="B2449" s="349"/>
      <c r="C2449" s="715" t="str">
        <f t="shared" si="151"/>
        <v/>
      </c>
      <c r="D2449" s="458">
        <f>IF(ISNUMBER(Summary!$D$17), DATE(Summary!$D$17, 1, 1) + INT((ROW(B2411)-1)/24), DATE(2024, 1, 1) + INT((ROW(B2411)-1)/24))</f>
        <v>45392</v>
      </c>
      <c r="E2449" s="459">
        <v>0.41666666666666669</v>
      </c>
      <c r="F2449" s="780"/>
      <c r="G2449" s="780"/>
      <c r="H2449" s="460">
        <f t="shared" si="149"/>
        <v>0</v>
      </c>
      <c r="I2449" s="460">
        <f t="shared" si="150"/>
        <v>0</v>
      </c>
      <c r="J2449" s="460">
        <f t="shared" si="152"/>
        <v>0</v>
      </c>
      <c r="K2449" s="9"/>
      <c r="P2449" s="2"/>
      <c r="Q2449" s="27"/>
      <c r="R2449" s="2"/>
      <c r="S2449" s="2"/>
      <c r="T2449" s="2"/>
      <c r="U2449" s="2"/>
      <c r="V2449" s="2"/>
      <c r="W2449" s="2"/>
    </row>
    <row r="2450" spans="2:23" ht="15" customHeight="1" x14ac:dyDescent="0.35">
      <c r="B2450" s="349"/>
      <c r="C2450" s="715" t="str">
        <f t="shared" si="151"/>
        <v/>
      </c>
      <c r="D2450" s="458">
        <f>IF(ISNUMBER(Summary!$D$17), DATE(Summary!$D$17, 1, 1) + INT((ROW(B2412)-1)/24), DATE(2024, 1, 1) + INT((ROW(B2412)-1)/24))</f>
        <v>45392</v>
      </c>
      <c r="E2450" s="459">
        <v>0.45833333333333337</v>
      </c>
      <c r="F2450" s="780"/>
      <c r="G2450" s="780"/>
      <c r="H2450" s="460">
        <f t="shared" si="149"/>
        <v>0</v>
      </c>
      <c r="I2450" s="460">
        <f t="shared" si="150"/>
        <v>0</v>
      </c>
      <c r="J2450" s="460">
        <f t="shared" si="152"/>
        <v>0</v>
      </c>
      <c r="K2450" s="9"/>
      <c r="P2450" s="2"/>
      <c r="Q2450" s="27"/>
      <c r="R2450" s="2"/>
      <c r="S2450" s="2"/>
      <c r="T2450" s="2"/>
      <c r="U2450" s="2"/>
      <c r="V2450" s="2"/>
      <c r="W2450" s="2"/>
    </row>
    <row r="2451" spans="2:23" ht="15" customHeight="1" x14ac:dyDescent="0.35">
      <c r="B2451" s="349"/>
      <c r="C2451" s="715" t="str">
        <f t="shared" si="151"/>
        <v/>
      </c>
      <c r="D2451" s="458">
        <f>IF(ISNUMBER(Summary!$D$17), DATE(Summary!$D$17, 1, 1) + INT((ROW(B2413)-1)/24), DATE(2024, 1, 1) + INT((ROW(B2413)-1)/24))</f>
        <v>45392</v>
      </c>
      <c r="E2451" s="459">
        <v>0.50000000000000011</v>
      </c>
      <c r="F2451" s="780"/>
      <c r="G2451" s="780"/>
      <c r="H2451" s="460">
        <f t="shared" si="149"/>
        <v>0</v>
      </c>
      <c r="I2451" s="460">
        <f t="shared" si="150"/>
        <v>0</v>
      </c>
      <c r="J2451" s="460">
        <f t="shared" si="152"/>
        <v>0</v>
      </c>
      <c r="K2451" s="9"/>
      <c r="P2451" s="2"/>
      <c r="Q2451" s="27"/>
      <c r="R2451" s="2"/>
      <c r="S2451" s="2"/>
      <c r="T2451" s="2"/>
      <c r="U2451" s="2"/>
      <c r="V2451" s="2"/>
      <c r="W2451" s="2"/>
    </row>
    <row r="2452" spans="2:23" ht="15" customHeight="1" x14ac:dyDescent="0.35">
      <c r="B2452" s="349"/>
      <c r="C2452" s="715" t="str">
        <f t="shared" si="151"/>
        <v/>
      </c>
      <c r="D2452" s="458">
        <f>IF(ISNUMBER(Summary!$D$17), DATE(Summary!$D$17, 1, 1) + INT((ROW(B2414)-1)/24), DATE(2024, 1, 1) + INT((ROW(B2414)-1)/24))</f>
        <v>45392</v>
      </c>
      <c r="E2452" s="459">
        <v>0.54166666666666674</v>
      </c>
      <c r="F2452" s="780"/>
      <c r="G2452" s="780"/>
      <c r="H2452" s="460">
        <f t="shared" si="149"/>
        <v>0</v>
      </c>
      <c r="I2452" s="460">
        <f t="shared" si="150"/>
        <v>0</v>
      </c>
      <c r="J2452" s="460">
        <f t="shared" si="152"/>
        <v>0</v>
      </c>
      <c r="K2452" s="9"/>
      <c r="P2452" s="2"/>
      <c r="Q2452" s="27"/>
      <c r="R2452" s="2"/>
      <c r="S2452" s="2"/>
      <c r="T2452" s="2"/>
      <c r="U2452" s="2"/>
      <c r="V2452" s="2"/>
      <c r="W2452" s="2"/>
    </row>
    <row r="2453" spans="2:23" ht="15" customHeight="1" x14ac:dyDescent="0.35">
      <c r="B2453" s="349"/>
      <c r="C2453" s="715" t="str">
        <f t="shared" si="151"/>
        <v/>
      </c>
      <c r="D2453" s="458">
        <f>IF(ISNUMBER(Summary!$D$17), DATE(Summary!$D$17, 1, 1) + INT((ROW(B2415)-1)/24), DATE(2024, 1, 1) + INT((ROW(B2415)-1)/24))</f>
        <v>45392</v>
      </c>
      <c r="E2453" s="459">
        <v>0.58333333333333337</v>
      </c>
      <c r="F2453" s="780"/>
      <c r="G2453" s="780"/>
      <c r="H2453" s="460">
        <f t="shared" si="149"/>
        <v>0</v>
      </c>
      <c r="I2453" s="460">
        <f t="shared" si="150"/>
        <v>0</v>
      </c>
      <c r="J2453" s="460">
        <f t="shared" si="152"/>
        <v>0</v>
      </c>
      <c r="K2453" s="9"/>
      <c r="P2453" s="2"/>
      <c r="Q2453" s="27"/>
      <c r="R2453" s="2"/>
      <c r="S2453" s="2"/>
      <c r="T2453" s="2"/>
      <c r="U2453" s="2"/>
      <c r="V2453" s="2"/>
      <c r="W2453" s="2"/>
    </row>
    <row r="2454" spans="2:23" ht="15" customHeight="1" x14ac:dyDescent="0.35">
      <c r="B2454" s="349"/>
      <c r="C2454" s="715" t="str">
        <f t="shared" si="151"/>
        <v/>
      </c>
      <c r="D2454" s="458">
        <f>IF(ISNUMBER(Summary!$D$17), DATE(Summary!$D$17, 1, 1) + INT((ROW(B2416)-1)/24), DATE(2024, 1, 1) + INT((ROW(B2416)-1)/24))</f>
        <v>45392</v>
      </c>
      <c r="E2454" s="459">
        <v>0.62500000000000011</v>
      </c>
      <c r="F2454" s="780"/>
      <c r="G2454" s="780"/>
      <c r="H2454" s="460">
        <f t="shared" si="149"/>
        <v>0</v>
      </c>
      <c r="I2454" s="460">
        <f t="shared" si="150"/>
        <v>0</v>
      </c>
      <c r="J2454" s="460">
        <f t="shared" si="152"/>
        <v>0</v>
      </c>
      <c r="K2454" s="9"/>
      <c r="P2454" s="2"/>
      <c r="Q2454" s="27"/>
      <c r="R2454" s="2"/>
      <c r="S2454" s="2"/>
      <c r="T2454" s="2"/>
      <c r="U2454" s="2"/>
      <c r="V2454" s="2"/>
      <c r="W2454" s="2"/>
    </row>
    <row r="2455" spans="2:23" ht="15" customHeight="1" x14ac:dyDescent="0.35">
      <c r="B2455" s="349"/>
      <c r="C2455" s="715" t="str">
        <f t="shared" si="151"/>
        <v/>
      </c>
      <c r="D2455" s="458">
        <f>IF(ISNUMBER(Summary!$D$17), DATE(Summary!$D$17, 1, 1) + INT((ROW(B2417)-1)/24), DATE(2024, 1, 1) + INT((ROW(B2417)-1)/24))</f>
        <v>45392</v>
      </c>
      <c r="E2455" s="459">
        <v>0.66666666666666674</v>
      </c>
      <c r="F2455" s="780"/>
      <c r="G2455" s="780"/>
      <c r="H2455" s="460">
        <f t="shared" si="149"/>
        <v>0</v>
      </c>
      <c r="I2455" s="460">
        <f t="shared" si="150"/>
        <v>0</v>
      </c>
      <c r="J2455" s="460">
        <f t="shared" si="152"/>
        <v>0</v>
      </c>
      <c r="K2455" s="9"/>
      <c r="P2455" s="2"/>
      <c r="Q2455" s="27"/>
      <c r="R2455" s="2"/>
      <c r="S2455" s="2"/>
      <c r="T2455" s="2"/>
      <c r="U2455" s="2"/>
      <c r="V2455" s="2"/>
      <c r="W2455" s="2"/>
    </row>
    <row r="2456" spans="2:23" ht="15" customHeight="1" x14ac:dyDescent="0.35">
      <c r="B2456" s="349"/>
      <c r="C2456" s="715" t="str">
        <f t="shared" si="151"/>
        <v/>
      </c>
      <c r="D2456" s="458">
        <f>IF(ISNUMBER(Summary!$D$17), DATE(Summary!$D$17, 1, 1) + INT((ROW(B2418)-1)/24), DATE(2024, 1, 1) + INT((ROW(B2418)-1)/24))</f>
        <v>45392</v>
      </c>
      <c r="E2456" s="459">
        <v>0.70833333333333337</v>
      </c>
      <c r="F2456" s="780"/>
      <c r="G2456" s="780"/>
      <c r="H2456" s="460">
        <f t="shared" si="149"/>
        <v>0</v>
      </c>
      <c r="I2456" s="460">
        <f t="shared" si="150"/>
        <v>0</v>
      </c>
      <c r="J2456" s="460">
        <f t="shared" si="152"/>
        <v>0</v>
      </c>
      <c r="K2456" s="9"/>
      <c r="P2456" s="2"/>
      <c r="Q2456" s="27"/>
      <c r="R2456" s="2"/>
      <c r="S2456" s="2"/>
      <c r="T2456" s="2"/>
      <c r="U2456" s="2"/>
      <c r="V2456" s="2"/>
      <c r="W2456" s="2"/>
    </row>
    <row r="2457" spans="2:23" ht="15" customHeight="1" x14ac:dyDescent="0.35">
      <c r="B2457" s="349"/>
      <c r="C2457" s="715" t="str">
        <f t="shared" si="151"/>
        <v/>
      </c>
      <c r="D2457" s="458">
        <f>IF(ISNUMBER(Summary!$D$17), DATE(Summary!$D$17, 1, 1) + INT((ROW(B2419)-1)/24), DATE(2024, 1, 1) + INT((ROW(B2419)-1)/24))</f>
        <v>45392</v>
      </c>
      <c r="E2457" s="459">
        <v>0.75000000000000011</v>
      </c>
      <c r="F2457" s="780"/>
      <c r="G2457" s="780"/>
      <c r="H2457" s="460">
        <f t="shared" si="149"/>
        <v>0</v>
      </c>
      <c r="I2457" s="460">
        <f t="shared" si="150"/>
        <v>0</v>
      </c>
      <c r="J2457" s="460">
        <f t="shared" si="152"/>
        <v>0</v>
      </c>
      <c r="K2457" s="9"/>
      <c r="P2457" s="2"/>
      <c r="Q2457" s="27"/>
      <c r="R2457" s="2"/>
      <c r="S2457" s="2"/>
      <c r="T2457" s="2"/>
      <c r="U2457" s="2"/>
      <c r="V2457" s="2"/>
      <c r="W2457" s="2"/>
    </row>
    <row r="2458" spans="2:23" ht="15" customHeight="1" x14ac:dyDescent="0.35">
      <c r="B2458" s="349"/>
      <c r="C2458" s="715" t="str">
        <f t="shared" si="151"/>
        <v/>
      </c>
      <c r="D2458" s="458">
        <f>IF(ISNUMBER(Summary!$D$17), DATE(Summary!$D$17, 1, 1) + INT((ROW(B2420)-1)/24), DATE(2024, 1, 1) + INT((ROW(B2420)-1)/24))</f>
        <v>45392</v>
      </c>
      <c r="E2458" s="459">
        <v>0.79166666666666674</v>
      </c>
      <c r="F2458" s="780"/>
      <c r="G2458" s="780"/>
      <c r="H2458" s="460">
        <f t="shared" si="149"/>
        <v>0</v>
      </c>
      <c r="I2458" s="460">
        <f t="shared" si="150"/>
        <v>0</v>
      </c>
      <c r="J2458" s="460">
        <f t="shared" si="152"/>
        <v>0</v>
      </c>
      <c r="K2458" s="9"/>
      <c r="P2458" s="2"/>
      <c r="Q2458" s="27"/>
      <c r="R2458" s="2"/>
      <c r="S2458" s="2"/>
      <c r="T2458" s="2"/>
      <c r="U2458" s="2"/>
      <c r="V2458" s="2"/>
      <c r="W2458" s="2"/>
    </row>
    <row r="2459" spans="2:23" ht="15" customHeight="1" x14ac:dyDescent="0.35">
      <c r="B2459" s="349"/>
      <c r="C2459" s="715" t="str">
        <f t="shared" si="151"/>
        <v/>
      </c>
      <c r="D2459" s="458">
        <f>IF(ISNUMBER(Summary!$D$17), DATE(Summary!$D$17, 1, 1) + INT((ROW(B2421)-1)/24), DATE(2024, 1, 1) + INT((ROW(B2421)-1)/24))</f>
        <v>45392</v>
      </c>
      <c r="E2459" s="459">
        <v>0.83333333333333337</v>
      </c>
      <c r="F2459" s="780"/>
      <c r="G2459" s="780"/>
      <c r="H2459" s="460">
        <f t="shared" si="149"/>
        <v>0</v>
      </c>
      <c r="I2459" s="460">
        <f t="shared" si="150"/>
        <v>0</v>
      </c>
      <c r="J2459" s="460">
        <f t="shared" si="152"/>
        <v>0</v>
      </c>
      <c r="K2459" s="9"/>
      <c r="P2459" s="2"/>
      <c r="Q2459" s="27"/>
      <c r="R2459" s="2"/>
      <c r="S2459" s="2"/>
      <c r="T2459" s="2"/>
      <c r="U2459" s="2"/>
      <c r="V2459" s="2"/>
      <c r="W2459" s="2"/>
    </row>
    <row r="2460" spans="2:23" ht="15" customHeight="1" x14ac:dyDescent="0.35">
      <c r="B2460" s="349"/>
      <c r="C2460" s="715" t="str">
        <f t="shared" si="151"/>
        <v/>
      </c>
      <c r="D2460" s="458">
        <f>IF(ISNUMBER(Summary!$D$17), DATE(Summary!$D$17, 1, 1) + INT((ROW(B2422)-1)/24), DATE(2024, 1, 1) + INT((ROW(B2422)-1)/24))</f>
        <v>45392</v>
      </c>
      <c r="E2460" s="459">
        <v>0.87500000000000011</v>
      </c>
      <c r="F2460" s="780"/>
      <c r="G2460" s="780"/>
      <c r="H2460" s="460">
        <f t="shared" si="149"/>
        <v>0</v>
      </c>
      <c r="I2460" s="460">
        <f t="shared" si="150"/>
        <v>0</v>
      </c>
      <c r="J2460" s="460">
        <f t="shared" si="152"/>
        <v>0</v>
      </c>
      <c r="K2460" s="9"/>
      <c r="P2460" s="2"/>
      <c r="Q2460" s="27"/>
      <c r="R2460" s="2"/>
      <c r="S2460" s="2"/>
      <c r="T2460" s="2"/>
      <c r="U2460" s="2"/>
      <c r="V2460" s="2"/>
      <c r="W2460" s="2"/>
    </row>
    <row r="2461" spans="2:23" ht="15" customHeight="1" x14ac:dyDescent="0.35">
      <c r="B2461" s="349"/>
      <c r="C2461" s="715" t="str">
        <f t="shared" si="151"/>
        <v/>
      </c>
      <c r="D2461" s="458">
        <f>IF(ISNUMBER(Summary!$D$17), DATE(Summary!$D$17, 1, 1) + INT((ROW(B2423)-1)/24), DATE(2024, 1, 1) + INT((ROW(B2423)-1)/24))</f>
        <v>45392</v>
      </c>
      <c r="E2461" s="459">
        <v>0.91666666666666674</v>
      </c>
      <c r="F2461" s="780"/>
      <c r="G2461" s="780"/>
      <c r="H2461" s="460">
        <f t="shared" si="149"/>
        <v>0</v>
      </c>
      <c r="I2461" s="460">
        <f t="shared" si="150"/>
        <v>0</v>
      </c>
      <c r="J2461" s="460">
        <f t="shared" si="152"/>
        <v>0</v>
      </c>
      <c r="K2461" s="9"/>
      <c r="P2461" s="2"/>
      <c r="Q2461" s="27"/>
      <c r="R2461" s="2"/>
      <c r="S2461" s="2"/>
      <c r="T2461" s="2"/>
      <c r="U2461" s="2"/>
      <c r="V2461" s="2"/>
      <c r="W2461" s="2"/>
    </row>
    <row r="2462" spans="2:23" ht="15" customHeight="1" x14ac:dyDescent="0.35">
      <c r="B2462" s="349"/>
      <c r="C2462" s="715" t="str">
        <f t="shared" si="151"/>
        <v/>
      </c>
      <c r="D2462" s="458">
        <f>IF(ISNUMBER(Summary!$D$17), DATE(Summary!$D$17, 1, 1) + INT((ROW(B2424)-1)/24), DATE(2024, 1, 1) + INT((ROW(B2424)-1)/24))</f>
        <v>45392</v>
      </c>
      <c r="E2462" s="459">
        <v>0.95833333333333337</v>
      </c>
      <c r="F2462" s="780"/>
      <c r="G2462" s="780"/>
      <c r="H2462" s="460">
        <f t="shared" si="149"/>
        <v>0</v>
      </c>
      <c r="I2462" s="460">
        <f t="shared" si="150"/>
        <v>0</v>
      </c>
      <c r="J2462" s="460">
        <f t="shared" si="152"/>
        <v>0</v>
      </c>
      <c r="K2462" s="9"/>
      <c r="P2462" s="2"/>
      <c r="Q2462" s="27"/>
      <c r="R2462" s="2"/>
      <c r="S2462" s="2"/>
      <c r="T2462" s="2"/>
      <c r="U2462" s="2"/>
      <c r="V2462" s="2"/>
      <c r="W2462" s="2"/>
    </row>
    <row r="2463" spans="2:23" ht="15" customHeight="1" x14ac:dyDescent="0.35">
      <c r="B2463" s="457"/>
      <c r="C2463" s="715">
        <f t="shared" si="151"/>
        <v>45393</v>
      </c>
      <c r="D2463" s="458">
        <f>IF(ISNUMBER(Summary!$D$17), DATE(Summary!$D$17, 1, 1) + INT((ROW(B2425)-1)/24), DATE(2024, 1, 1) + INT((ROW(B2425)-1)/24))</f>
        <v>45393</v>
      </c>
      <c r="E2463" s="459">
        <v>3.1225022567582528E-17</v>
      </c>
      <c r="F2463" s="780"/>
      <c r="G2463" s="780"/>
      <c r="H2463" s="460">
        <f t="shared" si="149"/>
        <v>0</v>
      </c>
      <c r="I2463" s="460">
        <f t="shared" si="150"/>
        <v>0</v>
      </c>
      <c r="J2463" s="460">
        <f t="shared" si="152"/>
        <v>0</v>
      </c>
      <c r="K2463" s="9"/>
      <c r="P2463" s="2"/>
      <c r="Q2463" s="27"/>
      <c r="R2463" s="2"/>
      <c r="S2463" s="2"/>
      <c r="T2463" s="2"/>
      <c r="U2463" s="2"/>
      <c r="V2463" s="2"/>
      <c r="W2463" s="2"/>
    </row>
    <row r="2464" spans="2:23" ht="15" customHeight="1" x14ac:dyDescent="0.35">
      <c r="B2464" s="349"/>
      <c r="C2464" s="715" t="str">
        <f t="shared" si="151"/>
        <v/>
      </c>
      <c r="D2464" s="458">
        <f>IF(ISNUMBER(Summary!$D$17), DATE(Summary!$D$17, 1, 1) + INT((ROW(B2426)-1)/24), DATE(2024, 1, 1) + INT((ROW(B2426)-1)/24))</f>
        <v>45393</v>
      </c>
      <c r="E2464" s="459">
        <v>4.1666666666666699E-2</v>
      </c>
      <c r="F2464" s="780"/>
      <c r="G2464" s="780"/>
      <c r="H2464" s="460">
        <f t="shared" si="149"/>
        <v>0</v>
      </c>
      <c r="I2464" s="460">
        <f t="shared" si="150"/>
        <v>0</v>
      </c>
      <c r="J2464" s="460">
        <f t="shared" si="152"/>
        <v>0</v>
      </c>
      <c r="K2464" s="9"/>
      <c r="P2464" s="2"/>
      <c r="Q2464" s="27"/>
      <c r="R2464" s="2"/>
      <c r="S2464" s="2"/>
      <c r="T2464" s="2"/>
      <c r="U2464" s="2"/>
      <c r="V2464" s="2"/>
      <c r="W2464" s="2"/>
    </row>
    <row r="2465" spans="2:23" ht="15" customHeight="1" x14ac:dyDescent="0.35">
      <c r="B2465" s="349"/>
      <c r="C2465" s="715" t="str">
        <f t="shared" si="151"/>
        <v/>
      </c>
      <c r="D2465" s="458">
        <f>IF(ISNUMBER(Summary!$D$17), DATE(Summary!$D$17, 1, 1) + INT((ROW(B2427)-1)/24), DATE(2024, 1, 1) + INT((ROW(B2427)-1)/24))</f>
        <v>45393</v>
      </c>
      <c r="E2465" s="459">
        <v>8.333333333333337E-2</v>
      </c>
      <c r="F2465" s="780"/>
      <c r="G2465" s="780"/>
      <c r="H2465" s="460">
        <f t="shared" si="149"/>
        <v>0</v>
      </c>
      <c r="I2465" s="460">
        <f t="shared" si="150"/>
        <v>0</v>
      </c>
      <c r="J2465" s="460">
        <f t="shared" si="152"/>
        <v>0</v>
      </c>
      <c r="K2465" s="9"/>
      <c r="P2465" s="2"/>
      <c r="Q2465" s="27"/>
      <c r="R2465" s="2"/>
      <c r="S2465" s="2"/>
      <c r="T2465" s="2"/>
      <c r="U2465" s="2"/>
      <c r="V2465" s="2"/>
      <c r="W2465" s="2"/>
    </row>
    <row r="2466" spans="2:23" ht="15" customHeight="1" x14ac:dyDescent="0.35">
      <c r="B2466" s="349"/>
      <c r="C2466" s="715" t="str">
        <f t="shared" si="151"/>
        <v/>
      </c>
      <c r="D2466" s="458">
        <f>IF(ISNUMBER(Summary!$D$17), DATE(Summary!$D$17, 1, 1) + INT((ROW(B2428)-1)/24), DATE(2024, 1, 1) + INT((ROW(B2428)-1)/24))</f>
        <v>45393</v>
      </c>
      <c r="E2466" s="459">
        <v>0.12500000000000006</v>
      </c>
      <c r="F2466" s="780"/>
      <c r="G2466" s="780"/>
      <c r="H2466" s="460">
        <f t="shared" si="149"/>
        <v>0</v>
      </c>
      <c r="I2466" s="460">
        <f t="shared" si="150"/>
        <v>0</v>
      </c>
      <c r="J2466" s="460">
        <f t="shared" si="152"/>
        <v>0</v>
      </c>
      <c r="K2466" s="9"/>
      <c r="P2466" s="2"/>
      <c r="Q2466" s="27"/>
      <c r="R2466" s="2"/>
      <c r="S2466" s="2"/>
      <c r="T2466" s="2"/>
      <c r="U2466" s="2"/>
      <c r="V2466" s="2"/>
      <c r="W2466" s="2"/>
    </row>
    <row r="2467" spans="2:23" ht="15" customHeight="1" x14ac:dyDescent="0.35">
      <c r="B2467" s="349"/>
      <c r="C2467" s="715" t="str">
        <f t="shared" si="151"/>
        <v/>
      </c>
      <c r="D2467" s="458">
        <f>IF(ISNUMBER(Summary!$D$17), DATE(Summary!$D$17, 1, 1) + INT((ROW(B2429)-1)/24), DATE(2024, 1, 1) + INT((ROW(B2429)-1)/24))</f>
        <v>45393</v>
      </c>
      <c r="E2467" s="459">
        <v>0.16666666666666669</v>
      </c>
      <c r="F2467" s="780"/>
      <c r="G2467" s="780"/>
      <c r="H2467" s="460">
        <f t="shared" si="149"/>
        <v>0</v>
      </c>
      <c r="I2467" s="460">
        <f t="shared" si="150"/>
        <v>0</v>
      </c>
      <c r="J2467" s="460">
        <f t="shared" si="152"/>
        <v>0</v>
      </c>
      <c r="K2467" s="9"/>
      <c r="P2467" s="2"/>
      <c r="Q2467" s="27"/>
      <c r="R2467" s="2"/>
      <c r="S2467" s="2"/>
      <c r="T2467" s="2"/>
      <c r="U2467" s="2"/>
      <c r="V2467" s="2"/>
      <c r="W2467" s="2"/>
    </row>
    <row r="2468" spans="2:23" ht="15" customHeight="1" x14ac:dyDescent="0.35">
      <c r="B2468" s="349"/>
      <c r="C2468" s="715" t="str">
        <f t="shared" si="151"/>
        <v/>
      </c>
      <c r="D2468" s="458">
        <f>IF(ISNUMBER(Summary!$D$17), DATE(Summary!$D$17, 1, 1) + INT((ROW(B2430)-1)/24), DATE(2024, 1, 1) + INT((ROW(B2430)-1)/24))</f>
        <v>45393</v>
      </c>
      <c r="E2468" s="459">
        <v>0.20833333333333337</v>
      </c>
      <c r="F2468" s="780"/>
      <c r="G2468" s="780"/>
      <c r="H2468" s="460">
        <f t="shared" si="149"/>
        <v>0</v>
      </c>
      <c r="I2468" s="460">
        <f t="shared" si="150"/>
        <v>0</v>
      </c>
      <c r="J2468" s="460">
        <f t="shared" si="152"/>
        <v>0</v>
      </c>
      <c r="K2468" s="9"/>
      <c r="P2468" s="2"/>
      <c r="Q2468" s="27"/>
      <c r="R2468" s="2"/>
      <c r="S2468" s="2"/>
      <c r="T2468" s="2"/>
      <c r="U2468" s="2"/>
      <c r="V2468" s="2"/>
      <c r="W2468" s="2"/>
    </row>
    <row r="2469" spans="2:23" ht="15" customHeight="1" x14ac:dyDescent="0.35">
      <c r="B2469" s="349"/>
      <c r="C2469" s="715" t="str">
        <f t="shared" si="151"/>
        <v/>
      </c>
      <c r="D2469" s="458">
        <f>IF(ISNUMBER(Summary!$D$17), DATE(Summary!$D$17, 1, 1) + INT((ROW(B2431)-1)/24), DATE(2024, 1, 1) + INT((ROW(B2431)-1)/24))</f>
        <v>45393</v>
      </c>
      <c r="E2469" s="459">
        <v>0.25</v>
      </c>
      <c r="F2469" s="780"/>
      <c r="G2469" s="780"/>
      <c r="H2469" s="460">
        <f t="shared" si="149"/>
        <v>0</v>
      </c>
      <c r="I2469" s="460">
        <f t="shared" si="150"/>
        <v>0</v>
      </c>
      <c r="J2469" s="460">
        <f t="shared" si="152"/>
        <v>0</v>
      </c>
      <c r="K2469" s="9"/>
      <c r="P2469" s="2"/>
      <c r="Q2469" s="27"/>
      <c r="R2469" s="2"/>
      <c r="S2469" s="2"/>
      <c r="T2469" s="2"/>
      <c r="U2469" s="2"/>
      <c r="V2469" s="2"/>
      <c r="W2469" s="2"/>
    </row>
    <row r="2470" spans="2:23" ht="15" customHeight="1" x14ac:dyDescent="0.35">
      <c r="B2470" s="349"/>
      <c r="C2470" s="715" t="str">
        <f t="shared" si="151"/>
        <v/>
      </c>
      <c r="D2470" s="458">
        <f>IF(ISNUMBER(Summary!$D$17), DATE(Summary!$D$17, 1, 1) + INT((ROW(B2432)-1)/24), DATE(2024, 1, 1) + INT((ROW(B2432)-1)/24))</f>
        <v>45393</v>
      </c>
      <c r="E2470" s="459">
        <v>0.29166666666666669</v>
      </c>
      <c r="F2470" s="780"/>
      <c r="G2470" s="780"/>
      <c r="H2470" s="460">
        <f t="shared" si="149"/>
        <v>0</v>
      </c>
      <c r="I2470" s="460">
        <f t="shared" si="150"/>
        <v>0</v>
      </c>
      <c r="J2470" s="460">
        <f t="shared" si="152"/>
        <v>0</v>
      </c>
      <c r="K2470" s="9"/>
      <c r="P2470" s="2"/>
      <c r="Q2470" s="27"/>
      <c r="R2470" s="2"/>
      <c r="S2470" s="2"/>
      <c r="T2470" s="2"/>
      <c r="U2470" s="2"/>
      <c r="V2470" s="2"/>
      <c r="W2470" s="2"/>
    </row>
    <row r="2471" spans="2:23" ht="15" customHeight="1" x14ac:dyDescent="0.35">
      <c r="B2471" s="349"/>
      <c r="C2471" s="715" t="str">
        <f t="shared" si="151"/>
        <v/>
      </c>
      <c r="D2471" s="458">
        <f>IF(ISNUMBER(Summary!$D$17), DATE(Summary!$D$17, 1, 1) + INT((ROW(B2433)-1)/24), DATE(2024, 1, 1) + INT((ROW(B2433)-1)/24))</f>
        <v>45393</v>
      </c>
      <c r="E2471" s="459">
        <v>0.33333333333333337</v>
      </c>
      <c r="F2471" s="780"/>
      <c r="G2471" s="780"/>
      <c r="H2471" s="460">
        <f t="shared" ref="H2471:H2534" si="153">IF(G2471&gt;F2471,F2471,G2471)</f>
        <v>0</v>
      </c>
      <c r="I2471" s="460">
        <f t="shared" ref="I2471:I2534" si="154">F2471-H2471</f>
        <v>0</v>
      </c>
      <c r="J2471" s="460">
        <f t="shared" si="152"/>
        <v>0</v>
      </c>
      <c r="K2471" s="9"/>
      <c r="P2471" s="2"/>
      <c r="Q2471" s="27"/>
      <c r="R2471" s="2"/>
      <c r="S2471" s="2"/>
      <c r="T2471" s="2"/>
      <c r="U2471" s="2"/>
      <c r="V2471" s="2"/>
      <c r="W2471" s="2"/>
    </row>
    <row r="2472" spans="2:23" ht="15" customHeight="1" x14ac:dyDescent="0.35">
      <c r="B2472" s="349"/>
      <c r="C2472" s="715" t="str">
        <f t="shared" ref="C2472:C2535" si="155">IF(MOD(ROW()-ROW($E$39), 24)=0, $D2472, "")</f>
        <v/>
      </c>
      <c r="D2472" s="458">
        <f>IF(ISNUMBER(Summary!$D$17), DATE(Summary!$D$17, 1, 1) + INT((ROW(B2434)-1)/24), DATE(2024, 1, 1) + INT((ROW(B2434)-1)/24))</f>
        <v>45393</v>
      </c>
      <c r="E2472" s="459">
        <v>0.375</v>
      </c>
      <c r="F2472" s="780"/>
      <c r="G2472" s="780"/>
      <c r="H2472" s="460">
        <f t="shared" si="153"/>
        <v>0</v>
      </c>
      <c r="I2472" s="460">
        <f t="shared" si="154"/>
        <v>0</v>
      </c>
      <c r="J2472" s="460">
        <f t="shared" si="152"/>
        <v>0</v>
      </c>
      <c r="K2472" s="9"/>
      <c r="P2472" s="2"/>
      <c r="Q2472" s="27"/>
      <c r="R2472" s="2"/>
      <c r="S2472" s="2"/>
      <c r="T2472" s="2"/>
      <c r="U2472" s="2"/>
      <c r="V2472" s="2"/>
      <c r="W2472" s="2"/>
    </row>
    <row r="2473" spans="2:23" ht="15" customHeight="1" x14ac:dyDescent="0.35">
      <c r="B2473" s="349"/>
      <c r="C2473" s="715" t="str">
        <f t="shared" si="155"/>
        <v/>
      </c>
      <c r="D2473" s="458">
        <f>IF(ISNUMBER(Summary!$D$17), DATE(Summary!$D$17, 1, 1) + INT((ROW(B2435)-1)/24), DATE(2024, 1, 1) + INT((ROW(B2435)-1)/24))</f>
        <v>45393</v>
      </c>
      <c r="E2473" s="459">
        <v>0.41666666666666669</v>
      </c>
      <c r="F2473" s="780"/>
      <c r="G2473" s="780"/>
      <c r="H2473" s="460">
        <f t="shared" si="153"/>
        <v>0</v>
      </c>
      <c r="I2473" s="460">
        <f t="shared" si="154"/>
        <v>0</v>
      </c>
      <c r="J2473" s="460">
        <f t="shared" si="152"/>
        <v>0</v>
      </c>
      <c r="K2473" s="9"/>
      <c r="P2473" s="2"/>
      <c r="Q2473" s="27"/>
      <c r="R2473" s="2"/>
      <c r="S2473" s="2"/>
      <c r="T2473" s="2"/>
      <c r="U2473" s="2"/>
      <c r="V2473" s="2"/>
      <c r="W2473" s="2"/>
    </row>
    <row r="2474" spans="2:23" ht="15" customHeight="1" x14ac:dyDescent="0.35">
      <c r="B2474" s="349"/>
      <c r="C2474" s="715" t="str">
        <f t="shared" si="155"/>
        <v/>
      </c>
      <c r="D2474" s="458">
        <f>IF(ISNUMBER(Summary!$D$17), DATE(Summary!$D$17, 1, 1) + INT((ROW(B2436)-1)/24), DATE(2024, 1, 1) + INT((ROW(B2436)-1)/24))</f>
        <v>45393</v>
      </c>
      <c r="E2474" s="459">
        <v>0.45833333333333337</v>
      </c>
      <c r="F2474" s="780"/>
      <c r="G2474" s="780"/>
      <c r="H2474" s="460">
        <f t="shared" si="153"/>
        <v>0</v>
      </c>
      <c r="I2474" s="460">
        <f t="shared" si="154"/>
        <v>0</v>
      </c>
      <c r="J2474" s="460">
        <f t="shared" si="152"/>
        <v>0</v>
      </c>
      <c r="K2474" s="9"/>
      <c r="P2474" s="2"/>
      <c r="Q2474" s="27"/>
      <c r="R2474" s="2"/>
      <c r="S2474" s="2"/>
      <c r="T2474" s="2"/>
      <c r="U2474" s="2"/>
      <c r="V2474" s="2"/>
      <c r="W2474" s="2"/>
    </row>
    <row r="2475" spans="2:23" ht="15" customHeight="1" x14ac:dyDescent="0.35">
      <c r="B2475" s="349"/>
      <c r="C2475" s="715" t="str">
        <f t="shared" si="155"/>
        <v/>
      </c>
      <c r="D2475" s="458">
        <f>IF(ISNUMBER(Summary!$D$17), DATE(Summary!$D$17, 1, 1) + INT((ROW(B2437)-1)/24), DATE(2024, 1, 1) + INT((ROW(B2437)-1)/24))</f>
        <v>45393</v>
      </c>
      <c r="E2475" s="459">
        <v>0.50000000000000011</v>
      </c>
      <c r="F2475" s="780"/>
      <c r="G2475" s="780"/>
      <c r="H2475" s="460">
        <f t="shared" si="153"/>
        <v>0</v>
      </c>
      <c r="I2475" s="460">
        <f t="shared" si="154"/>
        <v>0</v>
      </c>
      <c r="J2475" s="460">
        <f t="shared" si="152"/>
        <v>0</v>
      </c>
      <c r="K2475" s="9"/>
      <c r="P2475" s="2"/>
      <c r="Q2475" s="27"/>
      <c r="R2475" s="2"/>
      <c r="S2475" s="2"/>
      <c r="T2475" s="2"/>
      <c r="U2475" s="2"/>
      <c r="V2475" s="2"/>
      <c r="W2475" s="2"/>
    </row>
    <row r="2476" spans="2:23" ht="15" customHeight="1" x14ac:dyDescent="0.35">
      <c r="B2476" s="349"/>
      <c r="C2476" s="715" t="str">
        <f t="shared" si="155"/>
        <v/>
      </c>
      <c r="D2476" s="458">
        <f>IF(ISNUMBER(Summary!$D$17), DATE(Summary!$D$17, 1, 1) + INT((ROW(B2438)-1)/24), DATE(2024, 1, 1) + INT((ROW(B2438)-1)/24))</f>
        <v>45393</v>
      </c>
      <c r="E2476" s="459">
        <v>0.54166666666666674</v>
      </c>
      <c r="F2476" s="780"/>
      <c r="G2476" s="780"/>
      <c r="H2476" s="460">
        <f t="shared" si="153"/>
        <v>0</v>
      </c>
      <c r="I2476" s="460">
        <f t="shared" si="154"/>
        <v>0</v>
      </c>
      <c r="J2476" s="460">
        <f t="shared" si="152"/>
        <v>0</v>
      </c>
      <c r="K2476" s="9"/>
      <c r="P2476" s="2"/>
      <c r="Q2476" s="27"/>
      <c r="R2476" s="2"/>
      <c r="S2476" s="2"/>
      <c r="T2476" s="2"/>
      <c r="U2476" s="2"/>
      <c r="V2476" s="2"/>
      <c r="W2476" s="2"/>
    </row>
    <row r="2477" spans="2:23" ht="15" customHeight="1" x14ac:dyDescent="0.35">
      <c r="B2477" s="349"/>
      <c r="C2477" s="715" t="str">
        <f t="shared" si="155"/>
        <v/>
      </c>
      <c r="D2477" s="458">
        <f>IF(ISNUMBER(Summary!$D$17), DATE(Summary!$D$17, 1, 1) + INT((ROW(B2439)-1)/24), DATE(2024, 1, 1) + INT((ROW(B2439)-1)/24))</f>
        <v>45393</v>
      </c>
      <c r="E2477" s="459">
        <v>0.58333333333333337</v>
      </c>
      <c r="F2477" s="780"/>
      <c r="G2477" s="780"/>
      <c r="H2477" s="460">
        <f t="shared" si="153"/>
        <v>0</v>
      </c>
      <c r="I2477" s="460">
        <f t="shared" si="154"/>
        <v>0</v>
      </c>
      <c r="J2477" s="460">
        <f t="shared" si="152"/>
        <v>0</v>
      </c>
      <c r="K2477" s="9"/>
      <c r="P2477" s="2"/>
      <c r="Q2477" s="27"/>
      <c r="R2477" s="2"/>
      <c r="S2477" s="2"/>
      <c r="T2477" s="2"/>
      <c r="U2477" s="2"/>
      <c r="V2477" s="2"/>
      <c r="W2477" s="2"/>
    </row>
    <row r="2478" spans="2:23" ht="15" customHeight="1" x14ac:dyDescent="0.35">
      <c r="B2478" s="349"/>
      <c r="C2478" s="715" t="str">
        <f t="shared" si="155"/>
        <v/>
      </c>
      <c r="D2478" s="458">
        <f>IF(ISNUMBER(Summary!$D$17), DATE(Summary!$D$17, 1, 1) + INT((ROW(B2440)-1)/24), DATE(2024, 1, 1) + INT((ROW(B2440)-1)/24))</f>
        <v>45393</v>
      </c>
      <c r="E2478" s="459">
        <v>0.62500000000000011</v>
      </c>
      <c r="F2478" s="780"/>
      <c r="G2478" s="780"/>
      <c r="H2478" s="460">
        <f t="shared" si="153"/>
        <v>0</v>
      </c>
      <c r="I2478" s="460">
        <f t="shared" si="154"/>
        <v>0</v>
      </c>
      <c r="J2478" s="460">
        <f t="shared" si="152"/>
        <v>0</v>
      </c>
      <c r="K2478" s="9"/>
      <c r="P2478" s="2"/>
      <c r="Q2478" s="27"/>
      <c r="R2478" s="2"/>
      <c r="S2478" s="2"/>
      <c r="T2478" s="2"/>
      <c r="U2478" s="2"/>
      <c r="V2478" s="2"/>
      <c r="W2478" s="2"/>
    </row>
    <row r="2479" spans="2:23" ht="15" customHeight="1" x14ac:dyDescent="0.35">
      <c r="B2479" s="349"/>
      <c r="C2479" s="715" t="str">
        <f t="shared" si="155"/>
        <v/>
      </c>
      <c r="D2479" s="458">
        <f>IF(ISNUMBER(Summary!$D$17), DATE(Summary!$D$17, 1, 1) + INT((ROW(B2441)-1)/24), DATE(2024, 1, 1) + INT((ROW(B2441)-1)/24))</f>
        <v>45393</v>
      </c>
      <c r="E2479" s="459">
        <v>0.66666666666666674</v>
      </c>
      <c r="F2479" s="780"/>
      <c r="G2479" s="780"/>
      <c r="H2479" s="460">
        <f t="shared" si="153"/>
        <v>0</v>
      </c>
      <c r="I2479" s="460">
        <f t="shared" si="154"/>
        <v>0</v>
      </c>
      <c r="J2479" s="460">
        <f t="shared" si="152"/>
        <v>0</v>
      </c>
      <c r="K2479" s="9"/>
      <c r="P2479" s="2"/>
      <c r="Q2479" s="27"/>
      <c r="R2479" s="2"/>
      <c r="S2479" s="2"/>
      <c r="T2479" s="2"/>
      <c r="U2479" s="2"/>
      <c r="V2479" s="2"/>
      <c r="W2479" s="2"/>
    </row>
    <row r="2480" spans="2:23" ht="15" customHeight="1" x14ac:dyDescent="0.35">
      <c r="B2480" s="349"/>
      <c r="C2480" s="715" t="str">
        <f t="shared" si="155"/>
        <v/>
      </c>
      <c r="D2480" s="458">
        <f>IF(ISNUMBER(Summary!$D$17), DATE(Summary!$D$17, 1, 1) + INT((ROW(B2442)-1)/24), DATE(2024, 1, 1) + INT((ROW(B2442)-1)/24))</f>
        <v>45393</v>
      </c>
      <c r="E2480" s="459">
        <v>0.70833333333333337</v>
      </c>
      <c r="F2480" s="780"/>
      <c r="G2480" s="780"/>
      <c r="H2480" s="460">
        <f t="shared" si="153"/>
        <v>0</v>
      </c>
      <c r="I2480" s="460">
        <f t="shared" si="154"/>
        <v>0</v>
      </c>
      <c r="J2480" s="460">
        <f t="shared" si="152"/>
        <v>0</v>
      </c>
      <c r="K2480" s="9"/>
      <c r="P2480" s="2"/>
      <c r="Q2480" s="27"/>
      <c r="R2480" s="2"/>
      <c r="S2480" s="2"/>
      <c r="T2480" s="2"/>
      <c r="U2480" s="2"/>
      <c r="V2480" s="2"/>
      <c r="W2480" s="2"/>
    </row>
    <row r="2481" spans="2:23" ht="15" customHeight="1" x14ac:dyDescent="0.35">
      <c r="B2481" s="349"/>
      <c r="C2481" s="715" t="str">
        <f t="shared" si="155"/>
        <v/>
      </c>
      <c r="D2481" s="458">
        <f>IF(ISNUMBER(Summary!$D$17), DATE(Summary!$D$17, 1, 1) + INT((ROW(B2443)-1)/24), DATE(2024, 1, 1) + INT((ROW(B2443)-1)/24))</f>
        <v>45393</v>
      </c>
      <c r="E2481" s="459">
        <v>0.75000000000000011</v>
      </c>
      <c r="F2481" s="780"/>
      <c r="G2481" s="780"/>
      <c r="H2481" s="460">
        <f t="shared" si="153"/>
        <v>0</v>
      </c>
      <c r="I2481" s="460">
        <f t="shared" si="154"/>
        <v>0</v>
      </c>
      <c r="J2481" s="460">
        <f t="shared" si="152"/>
        <v>0</v>
      </c>
      <c r="K2481" s="9"/>
      <c r="P2481" s="2"/>
      <c r="Q2481" s="27"/>
      <c r="R2481" s="2"/>
      <c r="S2481" s="2"/>
      <c r="T2481" s="2"/>
      <c r="U2481" s="2"/>
      <c r="V2481" s="2"/>
      <c r="W2481" s="2"/>
    </row>
    <row r="2482" spans="2:23" ht="15" customHeight="1" x14ac:dyDescent="0.35">
      <c r="B2482" s="349"/>
      <c r="C2482" s="715" t="str">
        <f t="shared" si="155"/>
        <v/>
      </c>
      <c r="D2482" s="458">
        <f>IF(ISNUMBER(Summary!$D$17), DATE(Summary!$D$17, 1, 1) + INT((ROW(B2444)-1)/24), DATE(2024, 1, 1) + INT((ROW(B2444)-1)/24))</f>
        <v>45393</v>
      </c>
      <c r="E2482" s="459">
        <v>0.79166666666666674</v>
      </c>
      <c r="F2482" s="780"/>
      <c r="G2482" s="780"/>
      <c r="H2482" s="460">
        <f t="shared" si="153"/>
        <v>0</v>
      </c>
      <c r="I2482" s="460">
        <f t="shared" si="154"/>
        <v>0</v>
      </c>
      <c r="J2482" s="460">
        <f t="shared" si="152"/>
        <v>0</v>
      </c>
      <c r="K2482" s="9"/>
      <c r="P2482" s="2"/>
      <c r="Q2482" s="27"/>
      <c r="R2482" s="2"/>
      <c r="S2482" s="2"/>
      <c r="T2482" s="2"/>
      <c r="U2482" s="2"/>
      <c r="V2482" s="2"/>
      <c r="W2482" s="2"/>
    </row>
    <row r="2483" spans="2:23" ht="15" customHeight="1" x14ac:dyDescent="0.35">
      <c r="B2483" s="349"/>
      <c r="C2483" s="715" t="str">
        <f t="shared" si="155"/>
        <v/>
      </c>
      <c r="D2483" s="458">
        <f>IF(ISNUMBER(Summary!$D$17), DATE(Summary!$D$17, 1, 1) + INT((ROW(B2445)-1)/24), DATE(2024, 1, 1) + INT((ROW(B2445)-1)/24))</f>
        <v>45393</v>
      </c>
      <c r="E2483" s="459">
        <v>0.83333333333333337</v>
      </c>
      <c r="F2483" s="780"/>
      <c r="G2483" s="780"/>
      <c r="H2483" s="460">
        <f t="shared" si="153"/>
        <v>0</v>
      </c>
      <c r="I2483" s="460">
        <f t="shared" si="154"/>
        <v>0</v>
      </c>
      <c r="J2483" s="460">
        <f t="shared" si="152"/>
        <v>0</v>
      </c>
      <c r="K2483" s="9"/>
      <c r="P2483" s="2"/>
      <c r="Q2483" s="27"/>
      <c r="R2483" s="2"/>
      <c r="S2483" s="2"/>
      <c r="T2483" s="2"/>
      <c r="U2483" s="2"/>
      <c r="V2483" s="2"/>
      <c r="W2483" s="2"/>
    </row>
    <row r="2484" spans="2:23" ht="15" customHeight="1" x14ac:dyDescent="0.35">
      <c r="B2484" s="349"/>
      <c r="C2484" s="715" t="str">
        <f t="shared" si="155"/>
        <v/>
      </c>
      <c r="D2484" s="458">
        <f>IF(ISNUMBER(Summary!$D$17), DATE(Summary!$D$17, 1, 1) + INT((ROW(B2446)-1)/24), DATE(2024, 1, 1) + INT((ROW(B2446)-1)/24))</f>
        <v>45393</v>
      </c>
      <c r="E2484" s="459">
        <v>0.87500000000000011</v>
      </c>
      <c r="F2484" s="780"/>
      <c r="G2484" s="780"/>
      <c r="H2484" s="460">
        <f t="shared" si="153"/>
        <v>0</v>
      </c>
      <c r="I2484" s="460">
        <f t="shared" si="154"/>
        <v>0</v>
      </c>
      <c r="J2484" s="460">
        <f t="shared" si="152"/>
        <v>0</v>
      </c>
      <c r="K2484" s="9"/>
      <c r="P2484" s="2"/>
      <c r="Q2484" s="27"/>
      <c r="R2484" s="2"/>
      <c r="S2484" s="2"/>
      <c r="T2484" s="2"/>
      <c r="U2484" s="2"/>
      <c r="V2484" s="2"/>
      <c r="W2484" s="2"/>
    </row>
    <row r="2485" spans="2:23" ht="15" customHeight="1" x14ac:dyDescent="0.35">
      <c r="B2485" s="349"/>
      <c r="C2485" s="715" t="str">
        <f t="shared" si="155"/>
        <v/>
      </c>
      <c r="D2485" s="458">
        <f>IF(ISNUMBER(Summary!$D$17), DATE(Summary!$D$17, 1, 1) + INT((ROW(B2447)-1)/24), DATE(2024, 1, 1) + INT((ROW(B2447)-1)/24))</f>
        <v>45393</v>
      </c>
      <c r="E2485" s="459">
        <v>0.91666666666666674</v>
      </c>
      <c r="F2485" s="780"/>
      <c r="G2485" s="780"/>
      <c r="H2485" s="460">
        <f t="shared" si="153"/>
        <v>0</v>
      </c>
      <c r="I2485" s="460">
        <f t="shared" si="154"/>
        <v>0</v>
      </c>
      <c r="J2485" s="460">
        <f t="shared" si="152"/>
        <v>0</v>
      </c>
      <c r="K2485" s="9"/>
      <c r="P2485" s="2"/>
      <c r="Q2485" s="27"/>
      <c r="R2485" s="2"/>
      <c r="S2485" s="2"/>
      <c r="T2485" s="2"/>
      <c r="U2485" s="2"/>
      <c r="V2485" s="2"/>
      <c r="W2485" s="2"/>
    </row>
    <row r="2486" spans="2:23" ht="15" customHeight="1" x14ac:dyDescent="0.35">
      <c r="B2486" s="349"/>
      <c r="C2486" s="715" t="str">
        <f t="shared" si="155"/>
        <v/>
      </c>
      <c r="D2486" s="458">
        <f>IF(ISNUMBER(Summary!$D$17), DATE(Summary!$D$17, 1, 1) + INT((ROW(B2448)-1)/24), DATE(2024, 1, 1) + INT((ROW(B2448)-1)/24))</f>
        <v>45393</v>
      </c>
      <c r="E2486" s="459">
        <v>0.95833333333333337</v>
      </c>
      <c r="F2486" s="780"/>
      <c r="G2486" s="780"/>
      <c r="H2486" s="460">
        <f t="shared" si="153"/>
        <v>0</v>
      </c>
      <c r="I2486" s="460">
        <f t="shared" si="154"/>
        <v>0</v>
      </c>
      <c r="J2486" s="460">
        <f t="shared" si="152"/>
        <v>0</v>
      </c>
      <c r="K2486" s="9"/>
      <c r="P2486" s="2"/>
      <c r="Q2486" s="27"/>
      <c r="R2486" s="2"/>
      <c r="S2486" s="2"/>
      <c r="T2486" s="2"/>
      <c r="U2486" s="2"/>
      <c r="V2486" s="2"/>
      <c r="W2486" s="2"/>
    </row>
    <row r="2487" spans="2:23" ht="15" customHeight="1" x14ac:dyDescent="0.35">
      <c r="B2487" s="457"/>
      <c r="C2487" s="715">
        <f t="shared" si="155"/>
        <v>45394</v>
      </c>
      <c r="D2487" s="458">
        <f>IF(ISNUMBER(Summary!$D$17), DATE(Summary!$D$17, 1, 1) + INT((ROW(B2449)-1)/24), DATE(2024, 1, 1) + INT((ROW(B2449)-1)/24))</f>
        <v>45394</v>
      </c>
      <c r="E2487" s="459">
        <v>3.1225022567582528E-17</v>
      </c>
      <c r="F2487" s="780"/>
      <c r="G2487" s="780"/>
      <c r="H2487" s="460">
        <f t="shared" si="153"/>
        <v>0</v>
      </c>
      <c r="I2487" s="460">
        <f t="shared" si="154"/>
        <v>0</v>
      </c>
      <c r="J2487" s="460">
        <f t="shared" si="152"/>
        <v>0</v>
      </c>
      <c r="K2487" s="9"/>
      <c r="P2487" s="2"/>
      <c r="Q2487" s="27"/>
      <c r="R2487" s="2"/>
      <c r="S2487" s="2"/>
      <c r="T2487" s="2"/>
      <c r="U2487" s="2"/>
      <c r="V2487" s="2"/>
      <c r="W2487" s="2"/>
    </row>
    <row r="2488" spans="2:23" ht="15" customHeight="1" x14ac:dyDescent="0.35">
      <c r="B2488" s="349"/>
      <c r="C2488" s="715" t="str">
        <f t="shared" si="155"/>
        <v/>
      </c>
      <c r="D2488" s="458">
        <f>IF(ISNUMBER(Summary!$D$17), DATE(Summary!$D$17, 1, 1) + INT((ROW(B2450)-1)/24), DATE(2024, 1, 1) + INT((ROW(B2450)-1)/24))</f>
        <v>45394</v>
      </c>
      <c r="E2488" s="459">
        <v>4.1666666666666699E-2</v>
      </c>
      <c r="F2488" s="780"/>
      <c r="G2488" s="780"/>
      <c r="H2488" s="460">
        <f t="shared" si="153"/>
        <v>0</v>
      </c>
      <c r="I2488" s="460">
        <f t="shared" si="154"/>
        <v>0</v>
      </c>
      <c r="J2488" s="460">
        <f t="shared" si="152"/>
        <v>0</v>
      </c>
      <c r="K2488" s="9"/>
      <c r="P2488" s="2"/>
      <c r="Q2488" s="27"/>
      <c r="R2488" s="2"/>
      <c r="S2488" s="2"/>
      <c r="T2488" s="2"/>
      <c r="U2488" s="2"/>
      <c r="V2488" s="2"/>
      <c r="W2488" s="2"/>
    </row>
    <row r="2489" spans="2:23" ht="15" customHeight="1" x14ac:dyDescent="0.35">
      <c r="B2489" s="349"/>
      <c r="C2489" s="715" t="str">
        <f t="shared" si="155"/>
        <v/>
      </c>
      <c r="D2489" s="458">
        <f>IF(ISNUMBER(Summary!$D$17), DATE(Summary!$D$17, 1, 1) + INT((ROW(B2451)-1)/24), DATE(2024, 1, 1) + INT((ROW(B2451)-1)/24))</f>
        <v>45394</v>
      </c>
      <c r="E2489" s="459">
        <v>8.333333333333337E-2</v>
      </c>
      <c r="F2489" s="780"/>
      <c r="G2489" s="780"/>
      <c r="H2489" s="460">
        <f t="shared" si="153"/>
        <v>0</v>
      </c>
      <c r="I2489" s="460">
        <f t="shared" si="154"/>
        <v>0</v>
      </c>
      <c r="J2489" s="460">
        <f t="shared" si="152"/>
        <v>0</v>
      </c>
      <c r="K2489" s="9"/>
      <c r="P2489" s="2"/>
      <c r="Q2489" s="27"/>
      <c r="R2489" s="2"/>
      <c r="S2489" s="2"/>
      <c r="T2489" s="2"/>
      <c r="U2489" s="2"/>
      <c r="V2489" s="2"/>
      <c r="W2489" s="2"/>
    </row>
    <row r="2490" spans="2:23" ht="15" customHeight="1" x14ac:dyDescent="0.35">
      <c r="B2490" s="349"/>
      <c r="C2490" s="715" t="str">
        <f t="shared" si="155"/>
        <v/>
      </c>
      <c r="D2490" s="458">
        <f>IF(ISNUMBER(Summary!$D$17), DATE(Summary!$D$17, 1, 1) + INT((ROW(B2452)-1)/24), DATE(2024, 1, 1) + INT((ROW(B2452)-1)/24))</f>
        <v>45394</v>
      </c>
      <c r="E2490" s="459">
        <v>0.12500000000000006</v>
      </c>
      <c r="F2490" s="780"/>
      <c r="G2490" s="780"/>
      <c r="H2490" s="460">
        <f t="shared" si="153"/>
        <v>0</v>
      </c>
      <c r="I2490" s="460">
        <f t="shared" si="154"/>
        <v>0</v>
      </c>
      <c r="J2490" s="460">
        <f t="shared" si="152"/>
        <v>0</v>
      </c>
      <c r="K2490" s="9"/>
      <c r="P2490" s="2"/>
      <c r="Q2490" s="27"/>
      <c r="R2490" s="2"/>
      <c r="S2490" s="2"/>
      <c r="T2490" s="2"/>
      <c r="U2490" s="2"/>
      <c r="V2490" s="2"/>
      <c r="W2490" s="2"/>
    </row>
    <row r="2491" spans="2:23" ht="15" customHeight="1" x14ac:dyDescent="0.35">
      <c r="B2491" s="349"/>
      <c r="C2491" s="715" t="str">
        <f t="shared" si="155"/>
        <v/>
      </c>
      <c r="D2491" s="458">
        <f>IF(ISNUMBER(Summary!$D$17), DATE(Summary!$D$17, 1, 1) + INT((ROW(B2453)-1)/24), DATE(2024, 1, 1) + INT((ROW(B2453)-1)/24))</f>
        <v>45394</v>
      </c>
      <c r="E2491" s="459">
        <v>0.16666666666666669</v>
      </c>
      <c r="F2491" s="780"/>
      <c r="G2491" s="780"/>
      <c r="H2491" s="460">
        <f t="shared" si="153"/>
        <v>0</v>
      </c>
      <c r="I2491" s="460">
        <f t="shared" si="154"/>
        <v>0</v>
      </c>
      <c r="J2491" s="460">
        <f t="shared" si="152"/>
        <v>0</v>
      </c>
      <c r="K2491" s="9"/>
      <c r="P2491" s="2"/>
      <c r="Q2491" s="27"/>
      <c r="R2491" s="2"/>
      <c r="S2491" s="2"/>
      <c r="T2491" s="2"/>
      <c r="U2491" s="2"/>
      <c r="V2491" s="2"/>
      <c r="W2491" s="2"/>
    </row>
    <row r="2492" spans="2:23" ht="15" customHeight="1" x14ac:dyDescent="0.35">
      <c r="B2492" s="349"/>
      <c r="C2492" s="715" t="str">
        <f t="shared" si="155"/>
        <v/>
      </c>
      <c r="D2492" s="458">
        <f>IF(ISNUMBER(Summary!$D$17), DATE(Summary!$D$17, 1, 1) + INT((ROW(B2454)-1)/24), DATE(2024, 1, 1) + INT((ROW(B2454)-1)/24))</f>
        <v>45394</v>
      </c>
      <c r="E2492" s="459">
        <v>0.20833333333333337</v>
      </c>
      <c r="F2492" s="780"/>
      <c r="G2492" s="780"/>
      <c r="H2492" s="460">
        <f t="shared" si="153"/>
        <v>0</v>
      </c>
      <c r="I2492" s="460">
        <f t="shared" si="154"/>
        <v>0</v>
      </c>
      <c r="J2492" s="460">
        <f t="shared" si="152"/>
        <v>0</v>
      </c>
      <c r="K2492" s="9"/>
      <c r="P2492" s="2"/>
      <c r="Q2492" s="27"/>
      <c r="R2492" s="2"/>
      <c r="S2492" s="2"/>
      <c r="T2492" s="2"/>
      <c r="U2492" s="2"/>
      <c r="V2492" s="2"/>
      <c r="W2492" s="2"/>
    </row>
    <row r="2493" spans="2:23" ht="15" customHeight="1" x14ac:dyDescent="0.35">
      <c r="B2493" s="349"/>
      <c r="C2493" s="715" t="str">
        <f t="shared" si="155"/>
        <v/>
      </c>
      <c r="D2493" s="458">
        <f>IF(ISNUMBER(Summary!$D$17), DATE(Summary!$D$17, 1, 1) + INT((ROW(B2455)-1)/24), DATE(2024, 1, 1) + INT((ROW(B2455)-1)/24))</f>
        <v>45394</v>
      </c>
      <c r="E2493" s="459">
        <v>0.25</v>
      </c>
      <c r="F2493" s="780"/>
      <c r="G2493" s="780"/>
      <c r="H2493" s="460">
        <f t="shared" si="153"/>
        <v>0</v>
      </c>
      <c r="I2493" s="460">
        <f t="shared" si="154"/>
        <v>0</v>
      </c>
      <c r="J2493" s="460">
        <f t="shared" si="152"/>
        <v>0</v>
      </c>
      <c r="K2493" s="9"/>
      <c r="P2493" s="2"/>
      <c r="Q2493" s="27"/>
      <c r="R2493" s="2"/>
      <c r="S2493" s="2"/>
      <c r="T2493" s="2"/>
      <c r="U2493" s="2"/>
      <c r="V2493" s="2"/>
      <c r="W2493" s="2"/>
    </row>
    <row r="2494" spans="2:23" ht="15" customHeight="1" x14ac:dyDescent="0.35">
      <c r="B2494" s="349"/>
      <c r="C2494" s="715" t="str">
        <f t="shared" si="155"/>
        <v/>
      </c>
      <c r="D2494" s="458">
        <f>IF(ISNUMBER(Summary!$D$17), DATE(Summary!$D$17, 1, 1) + INT((ROW(B2456)-1)/24), DATE(2024, 1, 1) + INT((ROW(B2456)-1)/24))</f>
        <v>45394</v>
      </c>
      <c r="E2494" s="459">
        <v>0.29166666666666669</v>
      </c>
      <c r="F2494" s="780"/>
      <c r="G2494" s="780"/>
      <c r="H2494" s="460">
        <f t="shared" si="153"/>
        <v>0</v>
      </c>
      <c r="I2494" s="460">
        <f t="shared" si="154"/>
        <v>0</v>
      </c>
      <c r="J2494" s="460">
        <f t="shared" si="152"/>
        <v>0</v>
      </c>
      <c r="K2494" s="9"/>
      <c r="P2494" s="2"/>
      <c r="Q2494" s="27"/>
      <c r="R2494" s="2"/>
      <c r="S2494" s="2"/>
      <c r="T2494" s="2"/>
      <c r="U2494" s="2"/>
      <c r="V2494" s="2"/>
      <c r="W2494" s="2"/>
    </row>
    <row r="2495" spans="2:23" ht="15" customHeight="1" x14ac:dyDescent="0.35">
      <c r="B2495" s="349"/>
      <c r="C2495" s="715" t="str">
        <f t="shared" si="155"/>
        <v/>
      </c>
      <c r="D2495" s="458">
        <f>IF(ISNUMBER(Summary!$D$17), DATE(Summary!$D$17, 1, 1) + INT((ROW(B2457)-1)/24), DATE(2024, 1, 1) + INT((ROW(B2457)-1)/24))</f>
        <v>45394</v>
      </c>
      <c r="E2495" s="459">
        <v>0.33333333333333337</v>
      </c>
      <c r="F2495" s="780"/>
      <c r="G2495" s="780"/>
      <c r="H2495" s="460">
        <f t="shared" si="153"/>
        <v>0</v>
      </c>
      <c r="I2495" s="460">
        <f t="shared" si="154"/>
        <v>0</v>
      </c>
      <c r="J2495" s="460">
        <f t="shared" si="152"/>
        <v>0</v>
      </c>
      <c r="K2495" s="9"/>
      <c r="P2495" s="2"/>
      <c r="Q2495" s="27"/>
      <c r="R2495" s="2"/>
      <c r="S2495" s="2"/>
      <c r="T2495" s="2"/>
      <c r="U2495" s="2"/>
      <c r="V2495" s="2"/>
      <c r="W2495" s="2"/>
    </row>
    <row r="2496" spans="2:23" ht="15" customHeight="1" x14ac:dyDescent="0.35">
      <c r="B2496" s="349"/>
      <c r="C2496" s="715" t="str">
        <f t="shared" si="155"/>
        <v/>
      </c>
      <c r="D2496" s="458">
        <f>IF(ISNUMBER(Summary!$D$17), DATE(Summary!$D$17, 1, 1) + INT((ROW(B2458)-1)/24), DATE(2024, 1, 1) + INT((ROW(B2458)-1)/24))</f>
        <v>45394</v>
      </c>
      <c r="E2496" s="459">
        <v>0.375</v>
      </c>
      <c r="F2496" s="780"/>
      <c r="G2496" s="780"/>
      <c r="H2496" s="460">
        <f t="shared" si="153"/>
        <v>0</v>
      </c>
      <c r="I2496" s="460">
        <f t="shared" si="154"/>
        <v>0</v>
      </c>
      <c r="J2496" s="460">
        <f t="shared" ref="J2496:J2559" si="156">G2496-H2496</f>
        <v>0</v>
      </c>
      <c r="K2496" s="9"/>
      <c r="P2496" s="2"/>
      <c r="Q2496" s="27"/>
      <c r="R2496" s="2"/>
      <c r="S2496" s="2"/>
      <c r="T2496" s="2"/>
      <c r="U2496" s="2"/>
      <c r="V2496" s="2"/>
      <c r="W2496" s="2"/>
    </row>
    <row r="2497" spans="2:23" ht="15" customHeight="1" x14ac:dyDescent="0.35">
      <c r="B2497" s="349"/>
      <c r="C2497" s="715" t="str">
        <f t="shared" si="155"/>
        <v/>
      </c>
      <c r="D2497" s="458">
        <f>IF(ISNUMBER(Summary!$D$17), DATE(Summary!$D$17, 1, 1) + INT((ROW(B2459)-1)/24), DATE(2024, 1, 1) + INT((ROW(B2459)-1)/24))</f>
        <v>45394</v>
      </c>
      <c r="E2497" s="459">
        <v>0.41666666666666669</v>
      </c>
      <c r="F2497" s="780"/>
      <c r="G2497" s="780"/>
      <c r="H2497" s="460">
        <f t="shared" si="153"/>
        <v>0</v>
      </c>
      <c r="I2497" s="460">
        <f t="shared" si="154"/>
        <v>0</v>
      </c>
      <c r="J2497" s="460">
        <f t="shared" si="156"/>
        <v>0</v>
      </c>
      <c r="K2497" s="9"/>
      <c r="P2497" s="2"/>
      <c r="Q2497" s="27"/>
      <c r="R2497" s="2"/>
      <c r="S2497" s="2"/>
      <c r="T2497" s="2"/>
      <c r="U2497" s="2"/>
      <c r="V2497" s="2"/>
      <c r="W2497" s="2"/>
    </row>
    <row r="2498" spans="2:23" ht="15" customHeight="1" x14ac:dyDescent="0.35">
      <c r="B2498" s="349"/>
      <c r="C2498" s="715" t="str">
        <f t="shared" si="155"/>
        <v/>
      </c>
      <c r="D2498" s="458">
        <f>IF(ISNUMBER(Summary!$D$17), DATE(Summary!$D$17, 1, 1) + INT((ROW(B2460)-1)/24), DATE(2024, 1, 1) + INT((ROW(B2460)-1)/24))</f>
        <v>45394</v>
      </c>
      <c r="E2498" s="459">
        <v>0.45833333333333337</v>
      </c>
      <c r="F2498" s="780"/>
      <c r="G2498" s="780"/>
      <c r="H2498" s="460">
        <f t="shared" si="153"/>
        <v>0</v>
      </c>
      <c r="I2498" s="460">
        <f t="shared" si="154"/>
        <v>0</v>
      </c>
      <c r="J2498" s="460">
        <f t="shared" si="156"/>
        <v>0</v>
      </c>
      <c r="K2498" s="9"/>
      <c r="P2498" s="2"/>
      <c r="Q2498" s="27"/>
      <c r="R2498" s="2"/>
      <c r="S2498" s="2"/>
      <c r="T2498" s="2"/>
      <c r="U2498" s="2"/>
      <c r="V2498" s="2"/>
      <c r="W2498" s="2"/>
    </row>
    <row r="2499" spans="2:23" ht="15" customHeight="1" x14ac:dyDescent="0.35">
      <c r="B2499" s="349"/>
      <c r="C2499" s="715" t="str">
        <f t="shared" si="155"/>
        <v/>
      </c>
      <c r="D2499" s="458">
        <f>IF(ISNUMBER(Summary!$D$17), DATE(Summary!$D$17, 1, 1) + INT((ROW(B2461)-1)/24), DATE(2024, 1, 1) + INT((ROW(B2461)-1)/24))</f>
        <v>45394</v>
      </c>
      <c r="E2499" s="459">
        <v>0.50000000000000011</v>
      </c>
      <c r="F2499" s="780"/>
      <c r="G2499" s="780"/>
      <c r="H2499" s="460">
        <f t="shared" si="153"/>
        <v>0</v>
      </c>
      <c r="I2499" s="460">
        <f t="shared" si="154"/>
        <v>0</v>
      </c>
      <c r="J2499" s="460">
        <f t="shared" si="156"/>
        <v>0</v>
      </c>
      <c r="K2499" s="9"/>
      <c r="P2499" s="2"/>
      <c r="Q2499" s="27"/>
      <c r="R2499" s="2"/>
      <c r="S2499" s="2"/>
      <c r="T2499" s="2"/>
      <c r="U2499" s="2"/>
      <c r="V2499" s="2"/>
      <c r="W2499" s="2"/>
    </row>
    <row r="2500" spans="2:23" ht="15" customHeight="1" x14ac:dyDescent="0.35">
      <c r="B2500" s="349"/>
      <c r="C2500" s="715" t="str">
        <f t="shared" si="155"/>
        <v/>
      </c>
      <c r="D2500" s="458">
        <f>IF(ISNUMBER(Summary!$D$17), DATE(Summary!$D$17, 1, 1) + INT((ROW(B2462)-1)/24), DATE(2024, 1, 1) + INT((ROW(B2462)-1)/24))</f>
        <v>45394</v>
      </c>
      <c r="E2500" s="459">
        <v>0.54166666666666674</v>
      </c>
      <c r="F2500" s="780"/>
      <c r="G2500" s="780"/>
      <c r="H2500" s="460">
        <f t="shared" si="153"/>
        <v>0</v>
      </c>
      <c r="I2500" s="460">
        <f t="shared" si="154"/>
        <v>0</v>
      </c>
      <c r="J2500" s="460">
        <f t="shared" si="156"/>
        <v>0</v>
      </c>
      <c r="K2500" s="9"/>
      <c r="P2500" s="2"/>
      <c r="Q2500" s="27"/>
      <c r="R2500" s="2"/>
      <c r="S2500" s="2"/>
      <c r="T2500" s="2"/>
      <c r="U2500" s="2"/>
      <c r="V2500" s="2"/>
      <c r="W2500" s="2"/>
    </row>
    <row r="2501" spans="2:23" ht="15" customHeight="1" x14ac:dyDescent="0.35">
      <c r="B2501" s="349"/>
      <c r="C2501" s="715" t="str">
        <f t="shared" si="155"/>
        <v/>
      </c>
      <c r="D2501" s="458">
        <f>IF(ISNUMBER(Summary!$D$17), DATE(Summary!$D$17, 1, 1) + INT((ROW(B2463)-1)/24), DATE(2024, 1, 1) + INT((ROW(B2463)-1)/24))</f>
        <v>45394</v>
      </c>
      <c r="E2501" s="459">
        <v>0.58333333333333337</v>
      </c>
      <c r="F2501" s="780"/>
      <c r="G2501" s="780"/>
      <c r="H2501" s="460">
        <f t="shared" si="153"/>
        <v>0</v>
      </c>
      <c r="I2501" s="460">
        <f t="shared" si="154"/>
        <v>0</v>
      </c>
      <c r="J2501" s="460">
        <f t="shared" si="156"/>
        <v>0</v>
      </c>
      <c r="K2501" s="9"/>
      <c r="P2501" s="2"/>
      <c r="Q2501" s="27"/>
      <c r="R2501" s="2"/>
      <c r="S2501" s="2"/>
      <c r="T2501" s="2"/>
      <c r="U2501" s="2"/>
      <c r="V2501" s="2"/>
      <c r="W2501" s="2"/>
    </row>
    <row r="2502" spans="2:23" ht="15" customHeight="1" x14ac:dyDescent="0.35">
      <c r="B2502" s="349"/>
      <c r="C2502" s="715" t="str">
        <f t="shared" si="155"/>
        <v/>
      </c>
      <c r="D2502" s="458">
        <f>IF(ISNUMBER(Summary!$D$17), DATE(Summary!$D$17, 1, 1) + INT((ROW(B2464)-1)/24), DATE(2024, 1, 1) + INT((ROW(B2464)-1)/24))</f>
        <v>45394</v>
      </c>
      <c r="E2502" s="459">
        <v>0.62500000000000011</v>
      </c>
      <c r="F2502" s="780"/>
      <c r="G2502" s="780"/>
      <c r="H2502" s="460">
        <f t="shared" si="153"/>
        <v>0</v>
      </c>
      <c r="I2502" s="460">
        <f t="shared" si="154"/>
        <v>0</v>
      </c>
      <c r="J2502" s="460">
        <f t="shared" si="156"/>
        <v>0</v>
      </c>
      <c r="K2502" s="9"/>
      <c r="P2502" s="2"/>
      <c r="Q2502" s="27"/>
      <c r="R2502" s="2"/>
      <c r="S2502" s="2"/>
      <c r="T2502" s="2"/>
      <c r="U2502" s="2"/>
      <c r="V2502" s="2"/>
      <c r="W2502" s="2"/>
    </row>
    <row r="2503" spans="2:23" ht="15" customHeight="1" x14ac:dyDescent="0.35">
      <c r="B2503" s="349"/>
      <c r="C2503" s="715" t="str">
        <f t="shared" si="155"/>
        <v/>
      </c>
      <c r="D2503" s="458">
        <f>IF(ISNUMBER(Summary!$D$17), DATE(Summary!$D$17, 1, 1) + INT((ROW(B2465)-1)/24), DATE(2024, 1, 1) + INT((ROW(B2465)-1)/24))</f>
        <v>45394</v>
      </c>
      <c r="E2503" s="459">
        <v>0.66666666666666674</v>
      </c>
      <c r="F2503" s="780"/>
      <c r="G2503" s="780"/>
      <c r="H2503" s="460">
        <f t="shared" si="153"/>
        <v>0</v>
      </c>
      <c r="I2503" s="460">
        <f t="shared" si="154"/>
        <v>0</v>
      </c>
      <c r="J2503" s="460">
        <f t="shared" si="156"/>
        <v>0</v>
      </c>
      <c r="K2503" s="9"/>
      <c r="P2503" s="2"/>
      <c r="Q2503" s="27"/>
      <c r="R2503" s="2"/>
      <c r="S2503" s="2"/>
      <c r="T2503" s="2"/>
      <c r="U2503" s="2"/>
      <c r="V2503" s="2"/>
      <c r="W2503" s="2"/>
    </row>
    <row r="2504" spans="2:23" ht="15" customHeight="1" x14ac:dyDescent="0.35">
      <c r="B2504" s="349"/>
      <c r="C2504" s="715" t="str">
        <f t="shared" si="155"/>
        <v/>
      </c>
      <c r="D2504" s="458">
        <f>IF(ISNUMBER(Summary!$D$17), DATE(Summary!$D$17, 1, 1) + INT((ROW(B2466)-1)/24), DATE(2024, 1, 1) + INT((ROW(B2466)-1)/24))</f>
        <v>45394</v>
      </c>
      <c r="E2504" s="459">
        <v>0.70833333333333337</v>
      </c>
      <c r="F2504" s="780"/>
      <c r="G2504" s="780"/>
      <c r="H2504" s="460">
        <f t="shared" si="153"/>
        <v>0</v>
      </c>
      <c r="I2504" s="460">
        <f t="shared" si="154"/>
        <v>0</v>
      </c>
      <c r="J2504" s="460">
        <f t="shared" si="156"/>
        <v>0</v>
      </c>
      <c r="K2504" s="9"/>
      <c r="P2504" s="2"/>
      <c r="Q2504" s="27"/>
      <c r="R2504" s="2"/>
      <c r="S2504" s="2"/>
      <c r="T2504" s="2"/>
      <c r="U2504" s="2"/>
      <c r="V2504" s="2"/>
      <c r="W2504" s="2"/>
    </row>
    <row r="2505" spans="2:23" ht="15" customHeight="1" x14ac:dyDescent="0.35">
      <c r="B2505" s="349"/>
      <c r="C2505" s="715" t="str">
        <f t="shared" si="155"/>
        <v/>
      </c>
      <c r="D2505" s="458">
        <f>IF(ISNUMBER(Summary!$D$17), DATE(Summary!$D$17, 1, 1) + INT((ROW(B2467)-1)/24), DATE(2024, 1, 1) + INT((ROW(B2467)-1)/24))</f>
        <v>45394</v>
      </c>
      <c r="E2505" s="459">
        <v>0.75000000000000011</v>
      </c>
      <c r="F2505" s="780"/>
      <c r="G2505" s="780"/>
      <c r="H2505" s="460">
        <f t="shared" si="153"/>
        <v>0</v>
      </c>
      <c r="I2505" s="460">
        <f t="shared" si="154"/>
        <v>0</v>
      </c>
      <c r="J2505" s="460">
        <f t="shared" si="156"/>
        <v>0</v>
      </c>
      <c r="K2505" s="9"/>
      <c r="P2505" s="2"/>
      <c r="Q2505" s="27"/>
      <c r="R2505" s="2"/>
      <c r="S2505" s="2"/>
      <c r="T2505" s="2"/>
      <c r="U2505" s="2"/>
      <c r="V2505" s="2"/>
      <c r="W2505" s="2"/>
    </row>
    <row r="2506" spans="2:23" ht="15" customHeight="1" x14ac:dyDescent="0.35">
      <c r="B2506" s="349"/>
      <c r="C2506" s="715" t="str">
        <f t="shared" si="155"/>
        <v/>
      </c>
      <c r="D2506" s="458">
        <f>IF(ISNUMBER(Summary!$D$17), DATE(Summary!$D$17, 1, 1) + INT((ROW(B2468)-1)/24), DATE(2024, 1, 1) + INT((ROW(B2468)-1)/24))</f>
        <v>45394</v>
      </c>
      <c r="E2506" s="459">
        <v>0.79166666666666674</v>
      </c>
      <c r="F2506" s="780"/>
      <c r="G2506" s="780"/>
      <c r="H2506" s="460">
        <f t="shared" si="153"/>
        <v>0</v>
      </c>
      <c r="I2506" s="460">
        <f t="shared" si="154"/>
        <v>0</v>
      </c>
      <c r="J2506" s="460">
        <f t="shared" si="156"/>
        <v>0</v>
      </c>
      <c r="K2506" s="9"/>
      <c r="P2506" s="2"/>
      <c r="Q2506" s="27"/>
      <c r="R2506" s="2"/>
      <c r="S2506" s="2"/>
      <c r="T2506" s="2"/>
      <c r="U2506" s="2"/>
      <c r="V2506" s="2"/>
      <c r="W2506" s="2"/>
    </row>
    <row r="2507" spans="2:23" ht="15" customHeight="1" x14ac:dyDescent="0.35">
      <c r="B2507" s="349"/>
      <c r="C2507" s="715" t="str">
        <f t="shared" si="155"/>
        <v/>
      </c>
      <c r="D2507" s="458">
        <f>IF(ISNUMBER(Summary!$D$17), DATE(Summary!$D$17, 1, 1) + INT((ROW(B2469)-1)/24), DATE(2024, 1, 1) + INT((ROW(B2469)-1)/24))</f>
        <v>45394</v>
      </c>
      <c r="E2507" s="459">
        <v>0.83333333333333337</v>
      </c>
      <c r="F2507" s="780"/>
      <c r="G2507" s="780"/>
      <c r="H2507" s="460">
        <f t="shared" si="153"/>
        <v>0</v>
      </c>
      <c r="I2507" s="460">
        <f t="shared" si="154"/>
        <v>0</v>
      </c>
      <c r="J2507" s="460">
        <f t="shared" si="156"/>
        <v>0</v>
      </c>
      <c r="K2507" s="9"/>
      <c r="P2507" s="2"/>
      <c r="Q2507" s="27"/>
      <c r="R2507" s="2"/>
      <c r="S2507" s="2"/>
      <c r="T2507" s="2"/>
      <c r="U2507" s="2"/>
      <c r="V2507" s="2"/>
      <c r="W2507" s="2"/>
    </row>
    <row r="2508" spans="2:23" ht="15" customHeight="1" x14ac:dyDescent="0.35">
      <c r="B2508" s="349"/>
      <c r="C2508" s="715" t="str">
        <f t="shared" si="155"/>
        <v/>
      </c>
      <c r="D2508" s="458">
        <f>IF(ISNUMBER(Summary!$D$17), DATE(Summary!$D$17, 1, 1) + INT((ROW(B2470)-1)/24), DATE(2024, 1, 1) + INT((ROW(B2470)-1)/24))</f>
        <v>45394</v>
      </c>
      <c r="E2508" s="459">
        <v>0.87500000000000011</v>
      </c>
      <c r="F2508" s="780"/>
      <c r="G2508" s="780"/>
      <c r="H2508" s="460">
        <f t="shared" si="153"/>
        <v>0</v>
      </c>
      <c r="I2508" s="460">
        <f t="shared" si="154"/>
        <v>0</v>
      </c>
      <c r="J2508" s="460">
        <f t="shared" si="156"/>
        <v>0</v>
      </c>
      <c r="K2508" s="9"/>
      <c r="P2508" s="2"/>
      <c r="Q2508" s="27"/>
      <c r="R2508" s="2"/>
      <c r="S2508" s="2"/>
      <c r="T2508" s="2"/>
      <c r="U2508" s="2"/>
      <c r="V2508" s="2"/>
      <c r="W2508" s="2"/>
    </row>
    <row r="2509" spans="2:23" ht="15" customHeight="1" x14ac:dyDescent="0.35">
      <c r="B2509" s="349"/>
      <c r="C2509" s="715" t="str">
        <f t="shared" si="155"/>
        <v/>
      </c>
      <c r="D2509" s="458">
        <f>IF(ISNUMBER(Summary!$D$17), DATE(Summary!$D$17, 1, 1) + INT((ROW(B2471)-1)/24), DATE(2024, 1, 1) + INT((ROW(B2471)-1)/24))</f>
        <v>45394</v>
      </c>
      <c r="E2509" s="459">
        <v>0.91666666666666674</v>
      </c>
      <c r="F2509" s="780"/>
      <c r="G2509" s="780"/>
      <c r="H2509" s="460">
        <f t="shared" si="153"/>
        <v>0</v>
      </c>
      <c r="I2509" s="460">
        <f t="shared" si="154"/>
        <v>0</v>
      </c>
      <c r="J2509" s="460">
        <f t="shared" si="156"/>
        <v>0</v>
      </c>
      <c r="K2509" s="9"/>
      <c r="P2509" s="2"/>
      <c r="Q2509" s="27"/>
      <c r="R2509" s="2"/>
      <c r="S2509" s="2"/>
      <c r="T2509" s="2"/>
      <c r="U2509" s="2"/>
      <c r="V2509" s="2"/>
      <c r="W2509" s="2"/>
    </row>
    <row r="2510" spans="2:23" ht="15" customHeight="1" x14ac:dyDescent="0.35">
      <c r="B2510" s="349"/>
      <c r="C2510" s="715" t="str">
        <f t="shared" si="155"/>
        <v/>
      </c>
      <c r="D2510" s="458">
        <f>IF(ISNUMBER(Summary!$D$17), DATE(Summary!$D$17, 1, 1) + INT((ROW(B2472)-1)/24), DATE(2024, 1, 1) + INT((ROW(B2472)-1)/24))</f>
        <v>45394</v>
      </c>
      <c r="E2510" s="459">
        <v>0.95833333333333337</v>
      </c>
      <c r="F2510" s="780"/>
      <c r="G2510" s="780"/>
      <c r="H2510" s="460">
        <f t="shared" si="153"/>
        <v>0</v>
      </c>
      <c r="I2510" s="460">
        <f t="shared" si="154"/>
        <v>0</v>
      </c>
      <c r="J2510" s="460">
        <f t="shared" si="156"/>
        <v>0</v>
      </c>
      <c r="K2510" s="9"/>
      <c r="P2510" s="2"/>
      <c r="Q2510" s="27"/>
      <c r="R2510" s="2"/>
      <c r="S2510" s="2"/>
      <c r="T2510" s="2"/>
      <c r="U2510" s="2"/>
      <c r="V2510" s="2"/>
      <c r="W2510" s="2"/>
    </row>
    <row r="2511" spans="2:23" ht="15" customHeight="1" x14ac:dyDescent="0.35">
      <c r="B2511" s="457"/>
      <c r="C2511" s="715">
        <f t="shared" si="155"/>
        <v>45395</v>
      </c>
      <c r="D2511" s="458">
        <f>IF(ISNUMBER(Summary!$D$17), DATE(Summary!$D$17, 1, 1) + INT((ROW(B2473)-1)/24), DATE(2024, 1, 1) + INT((ROW(B2473)-1)/24))</f>
        <v>45395</v>
      </c>
      <c r="E2511" s="459">
        <v>3.1225022567582528E-17</v>
      </c>
      <c r="F2511" s="780"/>
      <c r="G2511" s="780"/>
      <c r="H2511" s="460">
        <f t="shared" si="153"/>
        <v>0</v>
      </c>
      <c r="I2511" s="460">
        <f t="shared" si="154"/>
        <v>0</v>
      </c>
      <c r="J2511" s="460">
        <f t="shared" si="156"/>
        <v>0</v>
      </c>
      <c r="K2511" s="9"/>
      <c r="P2511" s="2"/>
      <c r="Q2511" s="27"/>
      <c r="R2511" s="2"/>
      <c r="S2511" s="2"/>
      <c r="T2511" s="2"/>
      <c r="U2511" s="2"/>
      <c r="V2511" s="2"/>
      <c r="W2511" s="2"/>
    </row>
    <row r="2512" spans="2:23" ht="15" customHeight="1" x14ac:dyDescent="0.35">
      <c r="B2512" s="349"/>
      <c r="C2512" s="715" t="str">
        <f t="shared" si="155"/>
        <v/>
      </c>
      <c r="D2512" s="458">
        <f>IF(ISNUMBER(Summary!$D$17), DATE(Summary!$D$17, 1, 1) + INT((ROW(B2474)-1)/24), DATE(2024, 1, 1) + INT((ROW(B2474)-1)/24))</f>
        <v>45395</v>
      </c>
      <c r="E2512" s="459">
        <v>4.1666666666666699E-2</v>
      </c>
      <c r="F2512" s="780"/>
      <c r="G2512" s="780"/>
      <c r="H2512" s="460">
        <f t="shared" si="153"/>
        <v>0</v>
      </c>
      <c r="I2512" s="460">
        <f t="shared" si="154"/>
        <v>0</v>
      </c>
      <c r="J2512" s="460">
        <f t="shared" si="156"/>
        <v>0</v>
      </c>
      <c r="K2512" s="9"/>
      <c r="P2512" s="2"/>
      <c r="Q2512" s="27"/>
      <c r="R2512" s="2"/>
      <c r="S2512" s="2"/>
      <c r="T2512" s="2"/>
      <c r="U2512" s="2"/>
      <c r="V2512" s="2"/>
      <c r="W2512" s="2"/>
    </row>
    <row r="2513" spans="2:23" ht="15" customHeight="1" x14ac:dyDescent="0.35">
      <c r="B2513" s="349"/>
      <c r="C2513" s="715" t="str">
        <f t="shared" si="155"/>
        <v/>
      </c>
      <c r="D2513" s="458">
        <f>IF(ISNUMBER(Summary!$D$17), DATE(Summary!$D$17, 1, 1) + INT((ROW(B2475)-1)/24), DATE(2024, 1, 1) + INT((ROW(B2475)-1)/24))</f>
        <v>45395</v>
      </c>
      <c r="E2513" s="459">
        <v>8.333333333333337E-2</v>
      </c>
      <c r="F2513" s="780"/>
      <c r="G2513" s="780"/>
      <c r="H2513" s="460">
        <f t="shared" si="153"/>
        <v>0</v>
      </c>
      <c r="I2513" s="460">
        <f t="shared" si="154"/>
        <v>0</v>
      </c>
      <c r="J2513" s="460">
        <f t="shared" si="156"/>
        <v>0</v>
      </c>
      <c r="K2513" s="9"/>
      <c r="P2513" s="2"/>
      <c r="Q2513" s="27"/>
      <c r="R2513" s="2"/>
      <c r="S2513" s="2"/>
      <c r="T2513" s="2"/>
      <c r="U2513" s="2"/>
      <c r="V2513" s="2"/>
      <c r="W2513" s="2"/>
    </row>
    <row r="2514" spans="2:23" ht="15" customHeight="1" x14ac:dyDescent="0.35">
      <c r="B2514" s="349"/>
      <c r="C2514" s="715" t="str">
        <f t="shared" si="155"/>
        <v/>
      </c>
      <c r="D2514" s="458">
        <f>IF(ISNUMBER(Summary!$D$17), DATE(Summary!$D$17, 1, 1) + INT((ROW(B2476)-1)/24), DATE(2024, 1, 1) + INT((ROW(B2476)-1)/24))</f>
        <v>45395</v>
      </c>
      <c r="E2514" s="459">
        <v>0.12500000000000006</v>
      </c>
      <c r="F2514" s="780"/>
      <c r="G2514" s="780"/>
      <c r="H2514" s="460">
        <f t="shared" si="153"/>
        <v>0</v>
      </c>
      <c r="I2514" s="460">
        <f t="shared" si="154"/>
        <v>0</v>
      </c>
      <c r="J2514" s="460">
        <f t="shared" si="156"/>
        <v>0</v>
      </c>
      <c r="K2514" s="9"/>
      <c r="P2514" s="2"/>
      <c r="Q2514" s="27"/>
      <c r="R2514" s="2"/>
      <c r="S2514" s="2"/>
      <c r="T2514" s="2"/>
      <c r="U2514" s="2"/>
      <c r="V2514" s="2"/>
      <c r="W2514" s="2"/>
    </row>
    <row r="2515" spans="2:23" ht="15" customHeight="1" x14ac:dyDescent="0.35">
      <c r="B2515" s="349"/>
      <c r="C2515" s="715" t="str">
        <f t="shared" si="155"/>
        <v/>
      </c>
      <c r="D2515" s="458">
        <f>IF(ISNUMBER(Summary!$D$17), DATE(Summary!$D$17, 1, 1) + INT((ROW(B2477)-1)/24), DATE(2024, 1, 1) + INT((ROW(B2477)-1)/24))</f>
        <v>45395</v>
      </c>
      <c r="E2515" s="459">
        <v>0.16666666666666669</v>
      </c>
      <c r="F2515" s="780"/>
      <c r="G2515" s="780"/>
      <c r="H2515" s="460">
        <f t="shared" si="153"/>
        <v>0</v>
      </c>
      <c r="I2515" s="460">
        <f t="shared" si="154"/>
        <v>0</v>
      </c>
      <c r="J2515" s="460">
        <f t="shared" si="156"/>
        <v>0</v>
      </c>
      <c r="K2515" s="9"/>
      <c r="P2515" s="2"/>
      <c r="Q2515" s="27"/>
      <c r="R2515" s="2"/>
      <c r="S2515" s="2"/>
      <c r="T2515" s="2"/>
      <c r="U2515" s="2"/>
      <c r="V2515" s="2"/>
      <c r="W2515" s="2"/>
    </row>
    <row r="2516" spans="2:23" ht="15" customHeight="1" x14ac:dyDescent="0.35">
      <c r="B2516" s="349"/>
      <c r="C2516" s="715" t="str">
        <f t="shared" si="155"/>
        <v/>
      </c>
      <c r="D2516" s="458">
        <f>IF(ISNUMBER(Summary!$D$17), DATE(Summary!$D$17, 1, 1) + INT((ROW(B2478)-1)/24), DATE(2024, 1, 1) + INT((ROW(B2478)-1)/24))</f>
        <v>45395</v>
      </c>
      <c r="E2516" s="459">
        <v>0.20833333333333337</v>
      </c>
      <c r="F2516" s="780"/>
      <c r="G2516" s="780"/>
      <c r="H2516" s="460">
        <f t="shared" si="153"/>
        <v>0</v>
      </c>
      <c r="I2516" s="460">
        <f t="shared" si="154"/>
        <v>0</v>
      </c>
      <c r="J2516" s="460">
        <f t="shared" si="156"/>
        <v>0</v>
      </c>
      <c r="K2516" s="9"/>
      <c r="P2516" s="2"/>
      <c r="Q2516" s="27"/>
      <c r="R2516" s="2"/>
      <c r="S2516" s="2"/>
      <c r="T2516" s="2"/>
      <c r="U2516" s="2"/>
      <c r="V2516" s="2"/>
      <c r="W2516" s="2"/>
    </row>
    <row r="2517" spans="2:23" ht="15" customHeight="1" x14ac:dyDescent="0.35">
      <c r="B2517" s="349"/>
      <c r="C2517" s="715" t="str">
        <f t="shared" si="155"/>
        <v/>
      </c>
      <c r="D2517" s="458">
        <f>IF(ISNUMBER(Summary!$D$17), DATE(Summary!$D$17, 1, 1) + INT((ROW(B2479)-1)/24), DATE(2024, 1, 1) + INT((ROW(B2479)-1)/24))</f>
        <v>45395</v>
      </c>
      <c r="E2517" s="459">
        <v>0.25</v>
      </c>
      <c r="F2517" s="780"/>
      <c r="G2517" s="780"/>
      <c r="H2517" s="460">
        <f t="shared" si="153"/>
        <v>0</v>
      </c>
      <c r="I2517" s="460">
        <f t="shared" si="154"/>
        <v>0</v>
      </c>
      <c r="J2517" s="460">
        <f t="shared" si="156"/>
        <v>0</v>
      </c>
      <c r="K2517" s="9"/>
      <c r="P2517" s="2"/>
      <c r="Q2517" s="27"/>
      <c r="R2517" s="2"/>
      <c r="S2517" s="2"/>
      <c r="T2517" s="2"/>
      <c r="U2517" s="2"/>
      <c r="V2517" s="2"/>
      <c r="W2517" s="2"/>
    </row>
    <row r="2518" spans="2:23" ht="15" customHeight="1" x14ac:dyDescent="0.35">
      <c r="B2518" s="349"/>
      <c r="C2518" s="715" t="str">
        <f t="shared" si="155"/>
        <v/>
      </c>
      <c r="D2518" s="458">
        <f>IF(ISNUMBER(Summary!$D$17), DATE(Summary!$D$17, 1, 1) + INT((ROW(B2480)-1)/24), DATE(2024, 1, 1) + INT((ROW(B2480)-1)/24))</f>
        <v>45395</v>
      </c>
      <c r="E2518" s="459">
        <v>0.29166666666666669</v>
      </c>
      <c r="F2518" s="780"/>
      <c r="G2518" s="780"/>
      <c r="H2518" s="460">
        <f t="shared" si="153"/>
        <v>0</v>
      </c>
      <c r="I2518" s="460">
        <f t="shared" si="154"/>
        <v>0</v>
      </c>
      <c r="J2518" s="460">
        <f t="shared" si="156"/>
        <v>0</v>
      </c>
      <c r="K2518" s="9"/>
      <c r="P2518" s="2"/>
      <c r="Q2518" s="27"/>
      <c r="R2518" s="2"/>
      <c r="S2518" s="2"/>
      <c r="T2518" s="2"/>
      <c r="U2518" s="2"/>
      <c r="V2518" s="2"/>
      <c r="W2518" s="2"/>
    </row>
    <row r="2519" spans="2:23" ht="15" customHeight="1" x14ac:dyDescent="0.35">
      <c r="B2519" s="349"/>
      <c r="C2519" s="715" t="str">
        <f t="shared" si="155"/>
        <v/>
      </c>
      <c r="D2519" s="458">
        <f>IF(ISNUMBER(Summary!$D$17), DATE(Summary!$D$17, 1, 1) + INT((ROW(B2481)-1)/24), DATE(2024, 1, 1) + INT((ROW(B2481)-1)/24))</f>
        <v>45395</v>
      </c>
      <c r="E2519" s="459">
        <v>0.33333333333333337</v>
      </c>
      <c r="F2519" s="780"/>
      <c r="G2519" s="780"/>
      <c r="H2519" s="460">
        <f t="shared" si="153"/>
        <v>0</v>
      </c>
      <c r="I2519" s="460">
        <f t="shared" si="154"/>
        <v>0</v>
      </c>
      <c r="J2519" s="460">
        <f t="shared" si="156"/>
        <v>0</v>
      </c>
      <c r="K2519" s="9"/>
      <c r="P2519" s="2"/>
      <c r="Q2519" s="27"/>
      <c r="R2519" s="2"/>
      <c r="S2519" s="2"/>
      <c r="T2519" s="2"/>
      <c r="U2519" s="2"/>
      <c r="V2519" s="2"/>
      <c r="W2519" s="2"/>
    </row>
    <row r="2520" spans="2:23" ht="15" customHeight="1" x14ac:dyDescent="0.35">
      <c r="B2520" s="349"/>
      <c r="C2520" s="715" t="str">
        <f t="shared" si="155"/>
        <v/>
      </c>
      <c r="D2520" s="458">
        <f>IF(ISNUMBER(Summary!$D$17), DATE(Summary!$D$17, 1, 1) + INT((ROW(B2482)-1)/24), DATE(2024, 1, 1) + INT((ROW(B2482)-1)/24))</f>
        <v>45395</v>
      </c>
      <c r="E2520" s="459">
        <v>0.375</v>
      </c>
      <c r="F2520" s="780"/>
      <c r="G2520" s="780"/>
      <c r="H2520" s="460">
        <f t="shared" si="153"/>
        <v>0</v>
      </c>
      <c r="I2520" s="460">
        <f t="shared" si="154"/>
        <v>0</v>
      </c>
      <c r="J2520" s="460">
        <f t="shared" si="156"/>
        <v>0</v>
      </c>
      <c r="K2520" s="9"/>
      <c r="P2520" s="2"/>
      <c r="Q2520" s="27"/>
      <c r="R2520" s="2"/>
      <c r="S2520" s="2"/>
      <c r="T2520" s="2"/>
      <c r="U2520" s="2"/>
      <c r="V2520" s="2"/>
      <c r="W2520" s="2"/>
    </row>
    <row r="2521" spans="2:23" ht="15" customHeight="1" x14ac:dyDescent="0.35">
      <c r="B2521" s="349"/>
      <c r="C2521" s="715" t="str">
        <f t="shared" si="155"/>
        <v/>
      </c>
      <c r="D2521" s="458">
        <f>IF(ISNUMBER(Summary!$D$17), DATE(Summary!$D$17, 1, 1) + INT((ROW(B2483)-1)/24), DATE(2024, 1, 1) + INT((ROW(B2483)-1)/24))</f>
        <v>45395</v>
      </c>
      <c r="E2521" s="459">
        <v>0.41666666666666669</v>
      </c>
      <c r="F2521" s="780"/>
      <c r="G2521" s="780"/>
      <c r="H2521" s="460">
        <f t="shared" si="153"/>
        <v>0</v>
      </c>
      <c r="I2521" s="460">
        <f t="shared" si="154"/>
        <v>0</v>
      </c>
      <c r="J2521" s="460">
        <f t="shared" si="156"/>
        <v>0</v>
      </c>
      <c r="K2521" s="9"/>
      <c r="P2521" s="2"/>
      <c r="Q2521" s="27"/>
      <c r="R2521" s="2"/>
      <c r="S2521" s="2"/>
      <c r="T2521" s="2"/>
      <c r="U2521" s="2"/>
      <c r="V2521" s="2"/>
      <c r="W2521" s="2"/>
    </row>
    <row r="2522" spans="2:23" ht="15" customHeight="1" x14ac:dyDescent="0.35">
      <c r="B2522" s="349"/>
      <c r="C2522" s="715" t="str">
        <f t="shared" si="155"/>
        <v/>
      </c>
      <c r="D2522" s="458">
        <f>IF(ISNUMBER(Summary!$D$17), DATE(Summary!$D$17, 1, 1) + INT((ROW(B2484)-1)/24), DATE(2024, 1, 1) + INT((ROW(B2484)-1)/24))</f>
        <v>45395</v>
      </c>
      <c r="E2522" s="459">
        <v>0.45833333333333337</v>
      </c>
      <c r="F2522" s="780"/>
      <c r="G2522" s="780"/>
      <c r="H2522" s="460">
        <f t="shared" si="153"/>
        <v>0</v>
      </c>
      <c r="I2522" s="460">
        <f t="shared" si="154"/>
        <v>0</v>
      </c>
      <c r="J2522" s="460">
        <f t="shared" si="156"/>
        <v>0</v>
      </c>
      <c r="K2522" s="9"/>
      <c r="P2522" s="2"/>
      <c r="Q2522" s="27"/>
      <c r="R2522" s="2"/>
      <c r="S2522" s="2"/>
      <c r="T2522" s="2"/>
      <c r="U2522" s="2"/>
      <c r="V2522" s="2"/>
      <c r="W2522" s="2"/>
    </row>
    <row r="2523" spans="2:23" ht="15" customHeight="1" x14ac:dyDescent="0.35">
      <c r="B2523" s="349"/>
      <c r="C2523" s="715" t="str">
        <f t="shared" si="155"/>
        <v/>
      </c>
      <c r="D2523" s="458">
        <f>IF(ISNUMBER(Summary!$D$17), DATE(Summary!$D$17, 1, 1) + INT((ROW(B2485)-1)/24), DATE(2024, 1, 1) + INT((ROW(B2485)-1)/24))</f>
        <v>45395</v>
      </c>
      <c r="E2523" s="459">
        <v>0.50000000000000011</v>
      </c>
      <c r="F2523" s="780"/>
      <c r="G2523" s="780"/>
      <c r="H2523" s="460">
        <f t="shared" si="153"/>
        <v>0</v>
      </c>
      <c r="I2523" s="460">
        <f t="shared" si="154"/>
        <v>0</v>
      </c>
      <c r="J2523" s="460">
        <f t="shared" si="156"/>
        <v>0</v>
      </c>
      <c r="K2523" s="9"/>
      <c r="P2523" s="2"/>
      <c r="Q2523" s="27"/>
      <c r="R2523" s="2"/>
      <c r="S2523" s="2"/>
      <c r="T2523" s="2"/>
      <c r="U2523" s="2"/>
      <c r="V2523" s="2"/>
      <c r="W2523" s="2"/>
    </row>
    <row r="2524" spans="2:23" ht="15" customHeight="1" x14ac:dyDescent="0.35">
      <c r="B2524" s="349"/>
      <c r="C2524" s="715" t="str">
        <f t="shared" si="155"/>
        <v/>
      </c>
      <c r="D2524" s="458">
        <f>IF(ISNUMBER(Summary!$D$17), DATE(Summary!$D$17, 1, 1) + INT((ROW(B2486)-1)/24), DATE(2024, 1, 1) + INT((ROW(B2486)-1)/24))</f>
        <v>45395</v>
      </c>
      <c r="E2524" s="459">
        <v>0.54166666666666674</v>
      </c>
      <c r="F2524" s="780"/>
      <c r="G2524" s="780"/>
      <c r="H2524" s="460">
        <f t="shared" si="153"/>
        <v>0</v>
      </c>
      <c r="I2524" s="460">
        <f t="shared" si="154"/>
        <v>0</v>
      </c>
      <c r="J2524" s="460">
        <f t="shared" si="156"/>
        <v>0</v>
      </c>
      <c r="K2524" s="9"/>
      <c r="P2524" s="2"/>
      <c r="Q2524" s="27"/>
      <c r="R2524" s="2"/>
      <c r="S2524" s="2"/>
      <c r="T2524" s="2"/>
      <c r="U2524" s="2"/>
      <c r="V2524" s="2"/>
      <c r="W2524" s="2"/>
    </row>
    <row r="2525" spans="2:23" ht="15" customHeight="1" x14ac:dyDescent="0.35">
      <c r="B2525" s="349"/>
      <c r="C2525" s="715" t="str">
        <f t="shared" si="155"/>
        <v/>
      </c>
      <c r="D2525" s="458">
        <f>IF(ISNUMBER(Summary!$D$17), DATE(Summary!$D$17, 1, 1) + INT((ROW(B2487)-1)/24), DATE(2024, 1, 1) + INT((ROW(B2487)-1)/24))</f>
        <v>45395</v>
      </c>
      <c r="E2525" s="459">
        <v>0.58333333333333337</v>
      </c>
      <c r="F2525" s="780"/>
      <c r="G2525" s="780"/>
      <c r="H2525" s="460">
        <f t="shared" si="153"/>
        <v>0</v>
      </c>
      <c r="I2525" s="460">
        <f t="shared" si="154"/>
        <v>0</v>
      </c>
      <c r="J2525" s="460">
        <f t="shared" si="156"/>
        <v>0</v>
      </c>
      <c r="K2525" s="9"/>
      <c r="P2525" s="2"/>
      <c r="Q2525" s="27"/>
      <c r="R2525" s="2"/>
      <c r="S2525" s="2"/>
      <c r="T2525" s="2"/>
      <c r="U2525" s="2"/>
      <c r="V2525" s="2"/>
      <c r="W2525" s="2"/>
    </row>
    <row r="2526" spans="2:23" ht="15" customHeight="1" x14ac:dyDescent="0.35">
      <c r="B2526" s="349"/>
      <c r="C2526" s="715" t="str">
        <f t="shared" si="155"/>
        <v/>
      </c>
      <c r="D2526" s="458">
        <f>IF(ISNUMBER(Summary!$D$17), DATE(Summary!$D$17, 1, 1) + INT((ROW(B2488)-1)/24), DATE(2024, 1, 1) + INT((ROW(B2488)-1)/24))</f>
        <v>45395</v>
      </c>
      <c r="E2526" s="459">
        <v>0.62500000000000011</v>
      </c>
      <c r="F2526" s="780"/>
      <c r="G2526" s="780"/>
      <c r="H2526" s="460">
        <f t="shared" si="153"/>
        <v>0</v>
      </c>
      <c r="I2526" s="460">
        <f t="shared" si="154"/>
        <v>0</v>
      </c>
      <c r="J2526" s="460">
        <f t="shared" si="156"/>
        <v>0</v>
      </c>
      <c r="K2526" s="9"/>
      <c r="P2526" s="2"/>
      <c r="Q2526" s="27"/>
      <c r="R2526" s="2"/>
      <c r="S2526" s="2"/>
      <c r="T2526" s="2"/>
      <c r="U2526" s="2"/>
      <c r="V2526" s="2"/>
      <c r="W2526" s="2"/>
    </row>
    <row r="2527" spans="2:23" ht="15" customHeight="1" x14ac:dyDescent="0.35">
      <c r="B2527" s="349"/>
      <c r="C2527" s="715" t="str">
        <f t="shared" si="155"/>
        <v/>
      </c>
      <c r="D2527" s="458">
        <f>IF(ISNUMBER(Summary!$D$17), DATE(Summary!$D$17, 1, 1) + INT((ROW(B2489)-1)/24), DATE(2024, 1, 1) + INT((ROW(B2489)-1)/24))</f>
        <v>45395</v>
      </c>
      <c r="E2527" s="459">
        <v>0.66666666666666674</v>
      </c>
      <c r="F2527" s="780"/>
      <c r="G2527" s="780"/>
      <c r="H2527" s="460">
        <f t="shared" si="153"/>
        <v>0</v>
      </c>
      <c r="I2527" s="460">
        <f t="shared" si="154"/>
        <v>0</v>
      </c>
      <c r="J2527" s="460">
        <f t="shared" si="156"/>
        <v>0</v>
      </c>
      <c r="K2527" s="9"/>
      <c r="P2527" s="2"/>
      <c r="Q2527" s="27"/>
      <c r="R2527" s="2"/>
      <c r="S2527" s="2"/>
      <c r="T2527" s="2"/>
      <c r="U2527" s="2"/>
      <c r="V2527" s="2"/>
      <c r="W2527" s="2"/>
    </row>
    <row r="2528" spans="2:23" ht="15" customHeight="1" x14ac:dyDescent="0.35">
      <c r="B2528" s="349"/>
      <c r="C2528" s="715" t="str">
        <f t="shared" si="155"/>
        <v/>
      </c>
      <c r="D2528" s="458">
        <f>IF(ISNUMBER(Summary!$D$17), DATE(Summary!$D$17, 1, 1) + INT((ROW(B2490)-1)/24), DATE(2024, 1, 1) + INT((ROW(B2490)-1)/24))</f>
        <v>45395</v>
      </c>
      <c r="E2528" s="459">
        <v>0.70833333333333337</v>
      </c>
      <c r="F2528" s="780"/>
      <c r="G2528" s="780"/>
      <c r="H2528" s="460">
        <f t="shared" si="153"/>
        <v>0</v>
      </c>
      <c r="I2528" s="460">
        <f t="shared" si="154"/>
        <v>0</v>
      </c>
      <c r="J2528" s="460">
        <f t="shared" si="156"/>
        <v>0</v>
      </c>
      <c r="K2528" s="9"/>
      <c r="P2528" s="2"/>
      <c r="Q2528" s="27"/>
      <c r="R2528" s="2"/>
      <c r="S2528" s="2"/>
      <c r="T2528" s="2"/>
      <c r="U2528" s="2"/>
      <c r="V2528" s="2"/>
      <c r="W2528" s="2"/>
    </row>
    <row r="2529" spans="2:23" ht="15" customHeight="1" x14ac:dyDescent="0.35">
      <c r="B2529" s="349"/>
      <c r="C2529" s="715" t="str">
        <f t="shared" si="155"/>
        <v/>
      </c>
      <c r="D2529" s="458">
        <f>IF(ISNUMBER(Summary!$D$17), DATE(Summary!$D$17, 1, 1) + INT((ROW(B2491)-1)/24), DATE(2024, 1, 1) + INT((ROW(B2491)-1)/24))</f>
        <v>45395</v>
      </c>
      <c r="E2529" s="459">
        <v>0.75000000000000011</v>
      </c>
      <c r="F2529" s="780"/>
      <c r="G2529" s="780"/>
      <c r="H2529" s="460">
        <f t="shared" si="153"/>
        <v>0</v>
      </c>
      <c r="I2529" s="460">
        <f t="shared" si="154"/>
        <v>0</v>
      </c>
      <c r="J2529" s="460">
        <f t="shared" si="156"/>
        <v>0</v>
      </c>
      <c r="K2529" s="9"/>
      <c r="P2529" s="2"/>
      <c r="Q2529" s="27"/>
      <c r="R2529" s="2"/>
      <c r="S2529" s="2"/>
      <c r="T2529" s="2"/>
      <c r="U2529" s="2"/>
      <c r="V2529" s="2"/>
      <c r="W2529" s="2"/>
    </row>
    <row r="2530" spans="2:23" ht="15" customHeight="1" x14ac:dyDescent="0.35">
      <c r="B2530" s="349"/>
      <c r="C2530" s="715" t="str">
        <f t="shared" si="155"/>
        <v/>
      </c>
      <c r="D2530" s="458">
        <f>IF(ISNUMBER(Summary!$D$17), DATE(Summary!$D$17, 1, 1) + INT((ROW(B2492)-1)/24), DATE(2024, 1, 1) + INT((ROW(B2492)-1)/24))</f>
        <v>45395</v>
      </c>
      <c r="E2530" s="459">
        <v>0.79166666666666674</v>
      </c>
      <c r="F2530" s="780"/>
      <c r="G2530" s="780"/>
      <c r="H2530" s="460">
        <f t="shared" si="153"/>
        <v>0</v>
      </c>
      <c r="I2530" s="460">
        <f t="shared" si="154"/>
        <v>0</v>
      </c>
      <c r="J2530" s="460">
        <f t="shared" si="156"/>
        <v>0</v>
      </c>
      <c r="K2530" s="9"/>
      <c r="P2530" s="2"/>
      <c r="Q2530" s="27"/>
      <c r="R2530" s="2"/>
      <c r="S2530" s="2"/>
      <c r="T2530" s="2"/>
      <c r="U2530" s="2"/>
      <c r="V2530" s="2"/>
      <c r="W2530" s="2"/>
    </row>
    <row r="2531" spans="2:23" ht="15" customHeight="1" x14ac:dyDescent="0.35">
      <c r="B2531" s="349"/>
      <c r="C2531" s="715" t="str">
        <f t="shared" si="155"/>
        <v/>
      </c>
      <c r="D2531" s="458">
        <f>IF(ISNUMBER(Summary!$D$17), DATE(Summary!$D$17, 1, 1) + INT((ROW(B2493)-1)/24), DATE(2024, 1, 1) + INT((ROW(B2493)-1)/24))</f>
        <v>45395</v>
      </c>
      <c r="E2531" s="459">
        <v>0.83333333333333337</v>
      </c>
      <c r="F2531" s="780"/>
      <c r="G2531" s="780"/>
      <c r="H2531" s="460">
        <f t="shared" si="153"/>
        <v>0</v>
      </c>
      <c r="I2531" s="460">
        <f t="shared" si="154"/>
        <v>0</v>
      </c>
      <c r="J2531" s="460">
        <f t="shared" si="156"/>
        <v>0</v>
      </c>
      <c r="K2531" s="9"/>
      <c r="P2531" s="2"/>
      <c r="Q2531" s="27"/>
      <c r="R2531" s="2"/>
      <c r="S2531" s="2"/>
      <c r="T2531" s="2"/>
      <c r="U2531" s="2"/>
      <c r="V2531" s="2"/>
      <c r="W2531" s="2"/>
    </row>
    <row r="2532" spans="2:23" ht="15" customHeight="1" x14ac:dyDescent="0.35">
      <c r="B2532" s="349"/>
      <c r="C2532" s="715" t="str">
        <f t="shared" si="155"/>
        <v/>
      </c>
      <c r="D2532" s="458">
        <f>IF(ISNUMBER(Summary!$D$17), DATE(Summary!$D$17, 1, 1) + INT((ROW(B2494)-1)/24), DATE(2024, 1, 1) + INT((ROW(B2494)-1)/24))</f>
        <v>45395</v>
      </c>
      <c r="E2532" s="459">
        <v>0.87500000000000011</v>
      </c>
      <c r="F2532" s="780"/>
      <c r="G2532" s="780"/>
      <c r="H2532" s="460">
        <f t="shared" si="153"/>
        <v>0</v>
      </c>
      <c r="I2532" s="460">
        <f t="shared" si="154"/>
        <v>0</v>
      </c>
      <c r="J2532" s="460">
        <f t="shared" si="156"/>
        <v>0</v>
      </c>
      <c r="K2532" s="9"/>
      <c r="P2532" s="2"/>
      <c r="Q2532" s="27"/>
      <c r="R2532" s="2"/>
      <c r="S2532" s="2"/>
      <c r="T2532" s="2"/>
      <c r="U2532" s="2"/>
      <c r="V2532" s="2"/>
      <c r="W2532" s="2"/>
    </row>
    <row r="2533" spans="2:23" ht="15" customHeight="1" x14ac:dyDescent="0.35">
      <c r="B2533" s="349"/>
      <c r="C2533" s="715" t="str">
        <f t="shared" si="155"/>
        <v/>
      </c>
      <c r="D2533" s="458">
        <f>IF(ISNUMBER(Summary!$D$17), DATE(Summary!$D$17, 1, 1) + INT((ROW(B2495)-1)/24), DATE(2024, 1, 1) + INT((ROW(B2495)-1)/24))</f>
        <v>45395</v>
      </c>
      <c r="E2533" s="459">
        <v>0.91666666666666674</v>
      </c>
      <c r="F2533" s="780"/>
      <c r="G2533" s="780"/>
      <c r="H2533" s="460">
        <f t="shared" si="153"/>
        <v>0</v>
      </c>
      <c r="I2533" s="460">
        <f t="shared" si="154"/>
        <v>0</v>
      </c>
      <c r="J2533" s="460">
        <f t="shared" si="156"/>
        <v>0</v>
      </c>
      <c r="K2533" s="9"/>
      <c r="P2533" s="2"/>
      <c r="Q2533" s="27"/>
      <c r="R2533" s="2"/>
      <c r="S2533" s="2"/>
      <c r="T2533" s="2"/>
      <c r="U2533" s="2"/>
      <c r="V2533" s="2"/>
      <c r="W2533" s="2"/>
    </row>
    <row r="2534" spans="2:23" ht="15" customHeight="1" x14ac:dyDescent="0.35">
      <c r="B2534" s="349"/>
      <c r="C2534" s="715" t="str">
        <f t="shared" si="155"/>
        <v/>
      </c>
      <c r="D2534" s="458">
        <f>IF(ISNUMBER(Summary!$D$17), DATE(Summary!$D$17, 1, 1) + INT((ROW(B2496)-1)/24), DATE(2024, 1, 1) + INT((ROW(B2496)-1)/24))</f>
        <v>45395</v>
      </c>
      <c r="E2534" s="459">
        <v>0.95833333333333337</v>
      </c>
      <c r="F2534" s="780"/>
      <c r="G2534" s="780"/>
      <c r="H2534" s="460">
        <f t="shared" si="153"/>
        <v>0</v>
      </c>
      <c r="I2534" s="460">
        <f t="shared" si="154"/>
        <v>0</v>
      </c>
      <c r="J2534" s="460">
        <f t="shared" si="156"/>
        <v>0</v>
      </c>
      <c r="K2534" s="9"/>
      <c r="P2534" s="2"/>
      <c r="Q2534" s="27"/>
      <c r="R2534" s="2"/>
      <c r="S2534" s="2"/>
      <c r="T2534" s="2"/>
      <c r="U2534" s="2"/>
      <c r="V2534" s="2"/>
      <c r="W2534" s="2"/>
    </row>
    <row r="2535" spans="2:23" ht="15" customHeight="1" x14ac:dyDescent="0.35">
      <c r="B2535" s="457"/>
      <c r="C2535" s="715">
        <f t="shared" si="155"/>
        <v>45396</v>
      </c>
      <c r="D2535" s="458">
        <f>IF(ISNUMBER(Summary!$D$17), DATE(Summary!$D$17, 1, 1) + INT((ROW(B2497)-1)/24), DATE(2024, 1, 1) + INT((ROW(B2497)-1)/24))</f>
        <v>45396</v>
      </c>
      <c r="E2535" s="459">
        <v>3.1225022567582528E-17</v>
      </c>
      <c r="F2535" s="780"/>
      <c r="G2535" s="780"/>
      <c r="H2535" s="460">
        <f t="shared" ref="H2535:H2598" si="157">IF(G2535&gt;F2535,F2535,G2535)</f>
        <v>0</v>
      </c>
      <c r="I2535" s="460">
        <f t="shared" ref="I2535:I2598" si="158">F2535-H2535</f>
        <v>0</v>
      </c>
      <c r="J2535" s="460">
        <f t="shared" si="156"/>
        <v>0</v>
      </c>
      <c r="K2535" s="9"/>
      <c r="P2535" s="2"/>
      <c r="Q2535" s="27"/>
      <c r="R2535" s="2"/>
      <c r="S2535" s="2"/>
      <c r="T2535" s="2"/>
      <c r="U2535" s="2"/>
      <c r="V2535" s="2"/>
      <c r="W2535" s="2"/>
    </row>
    <row r="2536" spans="2:23" ht="15" customHeight="1" x14ac:dyDescent="0.35">
      <c r="B2536" s="349"/>
      <c r="C2536" s="715" t="str">
        <f t="shared" ref="C2536:C2599" si="159">IF(MOD(ROW()-ROW($E$39), 24)=0, $D2536, "")</f>
        <v/>
      </c>
      <c r="D2536" s="458">
        <f>IF(ISNUMBER(Summary!$D$17), DATE(Summary!$D$17, 1, 1) + INT((ROW(B2498)-1)/24), DATE(2024, 1, 1) + INT((ROW(B2498)-1)/24))</f>
        <v>45396</v>
      </c>
      <c r="E2536" s="459">
        <v>4.1666666666666699E-2</v>
      </c>
      <c r="F2536" s="780"/>
      <c r="G2536" s="780"/>
      <c r="H2536" s="460">
        <f t="shared" si="157"/>
        <v>0</v>
      </c>
      <c r="I2536" s="460">
        <f t="shared" si="158"/>
        <v>0</v>
      </c>
      <c r="J2536" s="460">
        <f t="shared" si="156"/>
        <v>0</v>
      </c>
      <c r="K2536" s="9"/>
      <c r="P2536" s="2"/>
      <c r="Q2536" s="27"/>
      <c r="R2536" s="2"/>
      <c r="S2536" s="2"/>
      <c r="T2536" s="2"/>
      <c r="U2536" s="2"/>
      <c r="V2536" s="2"/>
      <c r="W2536" s="2"/>
    </row>
    <row r="2537" spans="2:23" ht="15" customHeight="1" x14ac:dyDescent="0.35">
      <c r="B2537" s="349"/>
      <c r="C2537" s="715" t="str">
        <f t="shared" si="159"/>
        <v/>
      </c>
      <c r="D2537" s="458">
        <f>IF(ISNUMBER(Summary!$D$17), DATE(Summary!$D$17, 1, 1) + INT((ROW(B2499)-1)/24), DATE(2024, 1, 1) + INT((ROW(B2499)-1)/24))</f>
        <v>45396</v>
      </c>
      <c r="E2537" s="459">
        <v>8.333333333333337E-2</v>
      </c>
      <c r="F2537" s="780"/>
      <c r="G2537" s="780"/>
      <c r="H2537" s="460">
        <f t="shared" si="157"/>
        <v>0</v>
      </c>
      <c r="I2537" s="460">
        <f t="shared" si="158"/>
        <v>0</v>
      </c>
      <c r="J2537" s="460">
        <f t="shared" si="156"/>
        <v>0</v>
      </c>
      <c r="K2537" s="9"/>
      <c r="P2537" s="2"/>
      <c r="Q2537" s="27"/>
      <c r="R2537" s="2"/>
      <c r="S2537" s="2"/>
      <c r="T2537" s="2"/>
      <c r="U2537" s="2"/>
      <c r="V2537" s="2"/>
      <c r="W2537" s="2"/>
    </row>
    <row r="2538" spans="2:23" ht="15" customHeight="1" x14ac:dyDescent="0.35">
      <c r="B2538" s="349"/>
      <c r="C2538" s="715" t="str">
        <f t="shared" si="159"/>
        <v/>
      </c>
      <c r="D2538" s="458">
        <f>IF(ISNUMBER(Summary!$D$17), DATE(Summary!$D$17, 1, 1) + INT((ROW(B2500)-1)/24), DATE(2024, 1, 1) + INT((ROW(B2500)-1)/24))</f>
        <v>45396</v>
      </c>
      <c r="E2538" s="459">
        <v>0.12500000000000006</v>
      </c>
      <c r="F2538" s="780"/>
      <c r="G2538" s="780"/>
      <c r="H2538" s="460">
        <f t="shared" si="157"/>
        <v>0</v>
      </c>
      <c r="I2538" s="460">
        <f t="shared" si="158"/>
        <v>0</v>
      </c>
      <c r="J2538" s="460">
        <f t="shared" si="156"/>
        <v>0</v>
      </c>
      <c r="K2538" s="9"/>
      <c r="P2538" s="2"/>
      <c r="Q2538" s="27"/>
      <c r="R2538" s="2"/>
      <c r="S2538" s="2"/>
      <c r="T2538" s="2"/>
      <c r="U2538" s="2"/>
      <c r="V2538" s="2"/>
      <c r="W2538" s="2"/>
    </row>
    <row r="2539" spans="2:23" ht="15" customHeight="1" x14ac:dyDescent="0.35">
      <c r="B2539" s="349"/>
      <c r="C2539" s="715" t="str">
        <f t="shared" si="159"/>
        <v/>
      </c>
      <c r="D2539" s="458">
        <f>IF(ISNUMBER(Summary!$D$17), DATE(Summary!$D$17, 1, 1) + INT((ROW(B2501)-1)/24), DATE(2024, 1, 1) + INT((ROW(B2501)-1)/24))</f>
        <v>45396</v>
      </c>
      <c r="E2539" s="459">
        <v>0.16666666666666669</v>
      </c>
      <c r="F2539" s="780"/>
      <c r="G2539" s="780"/>
      <c r="H2539" s="460">
        <f t="shared" si="157"/>
        <v>0</v>
      </c>
      <c r="I2539" s="460">
        <f t="shared" si="158"/>
        <v>0</v>
      </c>
      <c r="J2539" s="460">
        <f t="shared" si="156"/>
        <v>0</v>
      </c>
      <c r="K2539" s="9"/>
      <c r="P2539" s="2"/>
      <c r="Q2539" s="27"/>
      <c r="R2539" s="2"/>
      <c r="S2539" s="2"/>
      <c r="T2539" s="2"/>
      <c r="U2539" s="2"/>
      <c r="V2539" s="2"/>
      <c r="W2539" s="2"/>
    </row>
    <row r="2540" spans="2:23" ht="15" customHeight="1" x14ac:dyDescent="0.35">
      <c r="B2540" s="349"/>
      <c r="C2540" s="715" t="str">
        <f t="shared" si="159"/>
        <v/>
      </c>
      <c r="D2540" s="458">
        <f>IF(ISNUMBER(Summary!$D$17), DATE(Summary!$D$17, 1, 1) + INT((ROW(B2502)-1)/24), DATE(2024, 1, 1) + INT((ROW(B2502)-1)/24))</f>
        <v>45396</v>
      </c>
      <c r="E2540" s="459">
        <v>0.20833333333333337</v>
      </c>
      <c r="F2540" s="780"/>
      <c r="G2540" s="780"/>
      <c r="H2540" s="460">
        <f t="shared" si="157"/>
        <v>0</v>
      </c>
      <c r="I2540" s="460">
        <f t="shared" si="158"/>
        <v>0</v>
      </c>
      <c r="J2540" s="460">
        <f t="shared" si="156"/>
        <v>0</v>
      </c>
      <c r="K2540" s="9"/>
      <c r="P2540" s="2"/>
      <c r="Q2540" s="27"/>
      <c r="R2540" s="2"/>
      <c r="S2540" s="2"/>
      <c r="T2540" s="2"/>
      <c r="U2540" s="2"/>
      <c r="V2540" s="2"/>
      <c r="W2540" s="2"/>
    </row>
    <row r="2541" spans="2:23" ht="15" customHeight="1" x14ac:dyDescent="0.35">
      <c r="B2541" s="349"/>
      <c r="C2541" s="715" t="str">
        <f t="shared" si="159"/>
        <v/>
      </c>
      <c r="D2541" s="458">
        <f>IF(ISNUMBER(Summary!$D$17), DATE(Summary!$D$17, 1, 1) + INT((ROW(B2503)-1)/24), DATE(2024, 1, 1) + INT((ROW(B2503)-1)/24))</f>
        <v>45396</v>
      </c>
      <c r="E2541" s="459">
        <v>0.25</v>
      </c>
      <c r="F2541" s="780"/>
      <c r="G2541" s="780"/>
      <c r="H2541" s="460">
        <f t="shared" si="157"/>
        <v>0</v>
      </c>
      <c r="I2541" s="460">
        <f t="shared" si="158"/>
        <v>0</v>
      </c>
      <c r="J2541" s="460">
        <f t="shared" si="156"/>
        <v>0</v>
      </c>
      <c r="K2541" s="9"/>
      <c r="P2541" s="2"/>
      <c r="Q2541" s="27"/>
      <c r="R2541" s="2"/>
      <c r="S2541" s="2"/>
      <c r="T2541" s="2"/>
      <c r="U2541" s="2"/>
      <c r="V2541" s="2"/>
      <c r="W2541" s="2"/>
    </row>
    <row r="2542" spans="2:23" ht="15" customHeight="1" x14ac:dyDescent="0.35">
      <c r="B2542" s="349"/>
      <c r="C2542" s="715" t="str">
        <f t="shared" si="159"/>
        <v/>
      </c>
      <c r="D2542" s="458">
        <f>IF(ISNUMBER(Summary!$D$17), DATE(Summary!$D$17, 1, 1) + INT((ROW(B2504)-1)/24), DATE(2024, 1, 1) + INT((ROW(B2504)-1)/24))</f>
        <v>45396</v>
      </c>
      <c r="E2542" s="459">
        <v>0.29166666666666669</v>
      </c>
      <c r="F2542" s="780"/>
      <c r="G2542" s="780"/>
      <c r="H2542" s="460">
        <f t="shared" si="157"/>
        <v>0</v>
      </c>
      <c r="I2542" s="460">
        <f t="shared" si="158"/>
        <v>0</v>
      </c>
      <c r="J2542" s="460">
        <f t="shared" si="156"/>
        <v>0</v>
      </c>
      <c r="K2542" s="9"/>
      <c r="P2542" s="2"/>
      <c r="Q2542" s="27"/>
      <c r="R2542" s="2"/>
      <c r="S2542" s="2"/>
      <c r="T2542" s="2"/>
      <c r="U2542" s="2"/>
      <c r="V2542" s="2"/>
      <c r="W2542" s="2"/>
    </row>
    <row r="2543" spans="2:23" ht="15" customHeight="1" x14ac:dyDescent="0.35">
      <c r="B2543" s="349"/>
      <c r="C2543" s="715" t="str">
        <f t="shared" si="159"/>
        <v/>
      </c>
      <c r="D2543" s="458">
        <f>IF(ISNUMBER(Summary!$D$17), DATE(Summary!$D$17, 1, 1) + INT((ROW(B2505)-1)/24), DATE(2024, 1, 1) + INT((ROW(B2505)-1)/24))</f>
        <v>45396</v>
      </c>
      <c r="E2543" s="459">
        <v>0.33333333333333337</v>
      </c>
      <c r="F2543" s="780"/>
      <c r="G2543" s="780"/>
      <c r="H2543" s="460">
        <f t="shared" si="157"/>
        <v>0</v>
      </c>
      <c r="I2543" s="460">
        <f t="shared" si="158"/>
        <v>0</v>
      </c>
      <c r="J2543" s="460">
        <f t="shared" si="156"/>
        <v>0</v>
      </c>
      <c r="K2543" s="9"/>
      <c r="P2543" s="2"/>
      <c r="Q2543" s="27"/>
      <c r="R2543" s="2"/>
      <c r="S2543" s="2"/>
      <c r="T2543" s="2"/>
      <c r="U2543" s="2"/>
      <c r="V2543" s="2"/>
      <c r="W2543" s="2"/>
    </row>
    <row r="2544" spans="2:23" ht="15" customHeight="1" x14ac:dyDescent="0.35">
      <c r="B2544" s="349"/>
      <c r="C2544" s="715" t="str">
        <f t="shared" si="159"/>
        <v/>
      </c>
      <c r="D2544" s="458">
        <f>IF(ISNUMBER(Summary!$D$17), DATE(Summary!$D$17, 1, 1) + INT((ROW(B2506)-1)/24), DATE(2024, 1, 1) + INT((ROW(B2506)-1)/24))</f>
        <v>45396</v>
      </c>
      <c r="E2544" s="459">
        <v>0.375</v>
      </c>
      <c r="F2544" s="780"/>
      <c r="G2544" s="780"/>
      <c r="H2544" s="460">
        <f t="shared" si="157"/>
        <v>0</v>
      </c>
      <c r="I2544" s="460">
        <f t="shared" si="158"/>
        <v>0</v>
      </c>
      <c r="J2544" s="460">
        <f t="shared" si="156"/>
        <v>0</v>
      </c>
      <c r="K2544" s="9"/>
      <c r="P2544" s="2"/>
      <c r="Q2544" s="27"/>
      <c r="R2544" s="2"/>
      <c r="S2544" s="2"/>
      <c r="T2544" s="2"/>
      <c r="U2544" s="2"/>
      <c r="V2544" s="2"/>
      <c r="W2544" s="2"/>
    </row>
    <row r="2545" spans="2:23" ht="15" customHeight="1" x14ac:dyDescent="0.35">
      <c r="B2545" s="349"/>
      <c r="C2545" s="715" t="str">
        <f t="shared" si="159"/>
        <v/>
      </c>
      <c r="D2545" s="458">
        <f>IF(ISNUMBER(Summary!$D$17), DATE(Summary!$D$17, 1, 1) + INT((ROW(B2507)-1)/24), DATE(2024, 1, 1) + INT((ROW(B2507)-1)/24))</f>
        <v>45396</v>
      </c>
      <c r="E2545" s="459">
        <v>0.41666666666666669</v>
      </c>
      <c r="F2545" s="780"/>
      <c r="G2545" s="780"/>
      <c r="H2545" s="460">
        <f t="shared" si="157"/>
        <v>0</v>
      </c>
      <c r="I2545" s="460">
        <f t="shared" si="158"/>
        <v>0</v>
      </c>
      <c r="J2545" s="460">
        <f t="shared" si="156"/>
        <v>0</v>
      </c>
      <c r="K2545" s="9"/>
      <c r="P2545" s="2"/>
      <c r="Q2545" s="27"/>
      <c r="R2545" s="2"/>
      <c r="S2545" s="2"/>
      <c r="T2545" s="2"/>
      <c r="U2545" s="2"/>
      <c r="V2545" s="2"/>
      <c r="W2545" s="2"/>
    </row>
    <row r="2546" spans="2:23" ht="15" customHeight="1" x14ac:dyDescent="0.35">
      <c r="B2546" s="349"/>
      <c r="C2546" s="715" t="str">
        <f t="shared" si="159"/>
        <v/>
      </c>
      <c r="D2546" s="458">
        <f>IF(ISNUMBER(Summary!$D$17), DATE(Summary!$D$17, 1, 1) + INT((ROW(B2508)-1)/24), DATE(2024, 1, 1) + INT((ROW(B2508)-1)/24))</f>
        <v>45396</v>
      </c>
      <c r="E2546" s="459">
        <v>0.45833333333333337</v>
      </c>
      <c r="F2546" s="780"/>
      <c r="G2546" s="780"/>
      <c r="H2546" s="460">
        <f t="shared" si="157"/>
        <v>0</v>
      </c>
      <c r="I2546" s="460">
        <f t="shared" si="158"/>
        <v>0</v>
      </c>
      <c r="J2546" s="460">
        <f t="shared" si="156"/>
        <v>0</v>
      </c>
      <c r="K2546" s="9"/>
      <c r="P2546" s="2"/>
      <c r="Q2546" s="27"/>
      <c r="R2546" s="2"/>
      <c r="S2546" s="2"/>
      <c r="T2546" s="2"/>
      <c r="U2546" s="2"/>
      <c r="V2546" s="2"/>
      <c r="W2546" s="2"/>
    </row>
    <row r="2547" spans="2:23" ht="15" customHeight="1" x14ac:dyDescent="0.35">
      <c r="B2547" s="349"/>
      <c r="C2547" s="715" t="str">
        <f t="shared" si="159"/>
        <v/>
      </c>
      <c r="D2547" s="458">
        <f>IF(ISNUMBER(Summary!$D$17), DATE(Summary!$D$17, 1, 1) + INT((ROW(B2509)-1)/24), DATE(2024, 1, 1) + INT((ROW(B2509)-1)/24))</f>
        <v>45396</v>
      </c>
      <c r="E2547" s="459">
        <v>0.50000000000000011</v>
      </c>
      <c r="F2547" s="780"/>
      <c r="G2547" s="780"/>
      <c r="H2547" s="460">
        <f t="shared" si="157"/>
        <v>0</v>
      </c>
      <c r="I2547" s="460">
        <f t="shared" si="158"/>
        <v>0</v>
      </c>
      <c r="J2547" s="460">
        <f t="shared" si="156"/>
        <v>0</v>
      </c>
      <c r="K2547" s="9"/>
      <c r="P2547" s="2"/>
      <c r="Q2547" s="27"/>
      <c r="R2547" s="2"/>
      <c r="S2547" s="2"/>
      <c r="T2547" s="2"/>
      <c r="U2547" s="2"/>
      <c r="V2547" s="2"/>
      <c r="W2547" s="2"/>
    </row>
    <row r="2548" spans="2:23" ht="15" customHeight="1" x14ac:dyDescent="0.35">
      <c r="B2548" s="349"/>
      <c r="C2548" s="715" t="str">
        <f t="shared" si="159"/>
        <v/>
      </c>
      <c r="D2548" s="458">
        <f>IF(ISNUMBER(Summary!$D$17), DATE(Summary!$D$17, 1, 1) + INT((ROW(B2510)-1)/24), DATE(2024, 1, 1) + INT((ROW(B2510)-1)/24))</f>
        <v>45396</v>
      </c>
      <c r="E2548" s="459">
        <v>0.54166666666666674</v>
      </c>
      <c r="F2548" s="780"/>
      <c r="G2548" s="780"/>
      <c r="H2548" s="460">
        <f t="shared" si="157"/>
        <v>0</v>
      </c>
      <c r="I2548" s="460">
        <f t="shared" si="158"/>
        <v>0</v>
      </c>
      <c r="J2548" s="460">
        <f t="shared" si="156"/>
        <v>0</v>
      </c>
      <c r="K2548" s="9"/>
      <c r="P2548" s="2"/>
      <c r="Q2548" s="27"/>
      <c r="R2548" s="2"/>
      <c r="S2548" s="2"/>
      <c r="T2548" s="2"/>
      <c r="U2548" s="2"/>
      <c r="V2548" s="2"/>
      <c r="W2548" s="2"/>
    </row>
    <row r="2549" spans="2:23" ht="15" customHeight="1" x14ac:dyDescent="0.35">
      <c r="B2549" s="349"/>
      <c r="C2549" s="715" t="str">
        <f t="shared" si="159"/>
        <v/>
      </c>
      <c r="D2549" s="458">
        <f>IF(ISNUMBER(Summary!$D$17), DATE(Summary!$D$17, 1, 1) + INT((ROW(B2511)-1)/24), DATE(2024, 1, 1) + INT((ROW(B2511)-1)/24))</f>
        <v>45396</v>
      </c>
      <c r="E2549" s="459">
        <v>0.58333333333333337</v>
      </c>
      <c r="F2549" s="780"/>
      <c r="G2549" s="780"/>
      <c r="H2549" s="460">
        <f t="shared" si="157"/>
        <v>0</v>
      </c>
      <c r="I2549" s="460">
        <f t="shared" si="158"/>
        <v>0</v>
      </c>
      <c r="J2549" s="460">
        <f t="shared" si="156"/>
        <v>0</v>
      </c>
      <c r="K2549" s="9"/>
      <c r="P2549" s="2"/>
      <c r="Q2549" s="27"/>
      <c r="R2549" s="2"/>
      <c r="S2549" s="2"/>
      <c r="T2549" s="2"/>
      <c r="U2549" s="2"/>
      <c r="V2549" s="2"/>
      <c r="W2549" s="2"/>
    </row>
    <row r="2550" spans="2:23" ht="15" customHeight="1" x14ac:dyDescent="0.35">
      <c r="B2550" s="349"/>
      <c r="C2550" s="715" t="str">
        <f t="shared" si="159"/>
        <v/>
      </c>
      <c r="D2550" s="458">
        <f>IF(ISNUMBER(Summary!$D$17), DATE(Summary!$D$17, 1, 1) + INT((ROW(B2512)-1)/24), DATE(2024, 1, 1) + INT((ROW(B2512)-1)/24))</f>
        <v>45396</v>
      </c>
      <c r="E2550" s="459">
        <v>0.62500000000000011</v>
      </c>
      <c r="F2550" s="780"/>
      <c r="G2550" s="780"/>
      <c r="H2550" s="460">
        <f t="shared" si="157"/>
        <v>0</v>
      </c>
      <c r="I2550" s="460">
        <f t="shared" si="158"/>
        <v>0</v>
      </c>
      <c r="J2550" s="460">
        <f t="shared" si="156"/>
        <v>0</v>
      </c>
      <c r="K2550" s="9"/>
      <c r="P2550" s="2"/>
      <c r="Q2550" s="27"/>
      <c r="R2550" s="2"/>
      <c r="S2550" s="2"/>
      <c r="T2550" s="2"/>
      <c r="U2550" s="2"/>
      <c r="V2550" s="2"/>
      <c r="W2550" s="2"/>
    </row>
    <row r="2551" spans="2:23" ht="15" customHeight="1" x14ac:dyDescent="0.35">
      <c r="B2551" s="349"/>
      <c r="C2551" s="715" t="str">
        <f t="shared" si="159"/>
        <v/>
      </c>
      <c r="D2551" s="458">
        <f>IF(ISNUMBER(Summary!$D$17), DATE(Summary!$D$17, 1, 1) + INT((ROW(B2513)-1)/24), DATE(2024, 1, 1) + INT((ROW(B2513)-1)/24))</f>
        <v>45396</v>
      </c>
      <c r="E2551" s="459">
        <v>0.66666666666666674</v>
      </c>
      <c r="F2551" s="780"/>
      <c r="G2551" s="780"/>
      <c r="H2551" s="460">
        <f t="shared" si="157"/>
        <v>0</v>
      </c>
      <c r="I2551" s="460">
        <f t="shared" si="158"/>
        <v>0</v>
      </c>
      <c r="J2551" s="460">
        <f t="shared" si="156"/>
        <v>0</v>
      </c>
      <c r="K2551" s="9"/>
      <c r="P2551" s="2"/>
      <c r="Q2551" s="27"/>
      <c r="R2551" s="2"/>
      <c r="S2551" s="2"/>
      <c r="T2551" s="2"/>
      <c r="U2551" s="2"/>
      <c r="V2551" s="2"/>
      <c r="W2551" s="2"/>
    </row>
    <row r="2552" spans="2:23" ht="15" customHeight="1" x14ac:dyDescent="0.35">
      <c r="B2552" s="349"/>
      <c r="C2552" s="715" t="str">
        <f t="shared" si="159"/>
        <v/>
      </c>
      <c r="D2552" s="458">
        <f>IF(ISNUMBER(Summary!$D$17), DATE(Summary!$D$17, 1, 1) + INT((ROW(B2514)-1)/24), DATE(2024, 1, 1) + INT((ROW(B2514)-1)/24))</f>
        <v>45396</v>
      </c>
      <c r="E2552" s="459">
        <v>0.70833333333333337</v>
      </c>
      <c r="F2552" s="780"/>
      <c r="G2552" s="780"/>
      <c r="H2552" s="460">
        <f t="shared" si="157"/>
        <v>0</v>
      </c>
      <c r="I2552" s="460">
        <f t="shared" si="158"/>
        <v>0</v>
      </c>
      <c r="J2552" s="460">
        <f t="shared" si="156"/>
        <v>0</v>
      </c>
      <c r="K2552" s="9"/>
      <c r="P2552" s="2"/>
      <c r="Q2552" s="27"/>
      <c r="R2552" s="2"/>
      <c r="S2552" s="2"/>
      <c r="T2552" s="2"/>
      <c r="U2552" s="2"/>
      <c r="V2552" s="2"/>
      <c r="W2552" s="2"/>
    </row>
    <row r="2553" spans="2:23" ht="15" customHeight="1" x14ac:dyDescent="0.35">
      <c r="B2553" s="349"/>
      <c r="C2553" s="715" t="str">
        <f t="shared" si="159"/>
        <v/>
      </c>
      <c r="D2553" s="458">
        <f>IF(ISNUMBER(Summary!$D$17), DATE(Summary!$D$17, 1, 1) + INT((ROW(B2515)-1)/24), DATE(2024, 1, 1) + INT((ROW(B2515)-1)/24))</f>
        <v>45396</v>
      </c>
      <c r="E2553" s="459">
        <v>0.75000000000000011</v>
      </c>
      <c r="F2553" s="780"/>
      <c r="G2553" s="780"/>
      <c r="H2553" s="460">
        <f t="shared" si="157"/>
        <v>0</v>
      </c>
      <c r="I2553" s="460">
        <f t="shared" si="158"/>
        <v>0</v>
      </c>
      <c r="J2553" s="460">
        <f t="shared" si="156"/>
        <v>0</v>
      </c>
      <c r="K2553" s="9"/>
      <c r="P2553" s="2"/>
      <c r="Q2553" s="27"/>
      <c r="R2553" s="2"/>
      <c r="S2553" s="2"/>
      <c r="T2553" s="2"/>
      <c r="U2553" s="2"/>
      <c r="V2553" s="2"/>
      <c r="W2553" s="2"/>
    </row>
    <row r="2554" spans="2:23" ht="15" customHeight="1" x14ac:dyDescent="0.35">
      <c r="B2554" s="349"/>
      <c r="C2554" s="715" t="str">
        <f t="shared" si="159"/>
        <v/>
      </c>
      <c r="D2554" s="458">
        <f>IF(ISNUMBER(Summary!$D$17), DATE(Summary!$D$17, 1, 1) + INT((ROW(B2516)-1)/24), DATE(2024, 1, 1) + INT((ROW(B2516)-1)/24))</f>
        <v>45396</v>
      </c>
      <c r="E2554" s="459">
        <v>0.79166666666666674</v>
      </c>
      <c r="F2554" s="780"/>
      <c r="G2554" s="780"/>
      <c r="H2554" s="460">
        <f t="shared" si="157"/>
        <v>0</v>
      </c>
      <c r="I2554" s="460">
        <f t="shared" si="158"/>
        <v>0</v>
      </c>
      <c r="J2554" s="460">
        <f t="shared" si="156"/>
        <v>0</v>
      </c>
      <c r="K2554" s="9"/>
      <c r="P2554" s="2"/>
      <c r="Q2554" s="27"/>
      <c r="R2554" s="2"/>
      <c r="S2554" s="2"/>
      <c r="T2554" s="2"/>
      <c r="U2554" s="2"/>
      <c r="V2554" s="2"/>
      <c r="W2554" s="2"/>
    </row>
    <row r="2555" spans="2:23" ht="15" customHeight="1" x14ac:dyDescent="0.35">
      <c r="B2555" s="349"/>
      <c r="C2555" s="715" t="str">
        <f t="shared" si="159"/>
        <v/>
      </c>
      <c r="D2555" s="458">
        <f>IF(ISNUMBER(Summary!$D$17), DATE(Summary!$D$17, 1, 1) + INT((ROW(B2517)-1)/24), DATE(2024, 1, 1) + INT((ROW(B2517)-1)/24))</f>
        <v>45396</v>
      </c>
      <c r="E2555" s="459">
        <v>0.83333333333333337</v>
      </c>
      <c r="F2555" s="780"/>
      <c r="G2555" s="780"/>
      <c r="H2555" s="460">
        <f t="shared" si="157"/>
        <v>0</v>
      </c>
      <c r="I2555" s="460">
        <f t="shared" si="158"/>
        <v>0</v>
      </c>
      <c r="J2555" s="460">
        <f t="shared" si="156"/>
        <v>0</v>
      </c>
      <c r="K2555" s="9"/>
      <c r="P2555" s="2"/>
      <c r="Q2555" s="27"/>
      <c r="R2555" s="2"/>
      <c r="S2555" s="2"/>
      <c r="T2555" s="2"/>
      <c r="U2555" s="2"/>
      <c r="V2555" s="2"/>
      <c r="W2555" s="2"/>
    </row>
    <row r="2556" spans="2:23" ht="15" customHeight="1" x14ac:dyDescent="0.35">
      <c r="B2556" s="349"/>
      <c r="C2556" s="715" t="str">
        <f t="shared" si="159"/>
        <v/>
      </c>
      <c r="D2556" s="458">
        <f>IF(ISNUMBER(Summary!$D$17), DATE(Summary!$D$17, 1, 1) + INT((ROW(B2518)-1)/24), DATE(2024, 1, 1) + INT((ROW(B2518)-1)/24))</f>
        <v>45396</v>
      </c>
      <c r="E2556" s="459">
        <v>0.87500000000000011</v>
      </c>
      <c r="F2556" s="780"/>
      <c r="G2556" s="780"/>
      <c r="H2556" s="460">
        <f t="shared" si="157"/>
        <v>0</v>
      </c>
      <c r="I2556" s="460">
        <f t="shared" si="158"/>
        <v>0</v>
      </c>
      <c r="J2556" s="460">
        <f t="shared" si="156"/>
        <v>0</v>
      </c>
      <c r="K2556" s="9"/>
      <c r="P2556" s="2"/>
      <c r="Q2556" s="27"/>
      <c r="R2556" s="2"/>
      <c r="S2556" s="2"/>
      <c r="T2556" s="2"/>
      <c r="U2556" s="2"/>
      <c r="V2556" s="2"/>
      <c r="W2556" s="2"/>
    </row>
    <row r="2557" spans="2:23" ht="15" customHeight="1" x14ac:dyDescent="0.35">
      <c r="B2557" s="349"/>
      <c r="C2557" s="715" t="str">
        <f t="shared" si="159"/>
        <v/>
      </c>
      <c r="D2557" s="458">
        <f>IF(ISNUMBER(Summary!$D$17), DATE(Summary!$D$17, 1, 1) + INT((ROW(B2519)-1)/24), DATE(2024, 1, 1) + INT((ROW(B2519)-1)/24))</f>
        <v>45396</v>
      </c>
      <c r="E2557" s="459">
        <v>0.91666666666666674</v>
      </c>
      <c r="F2557" s="780"/>
      <c r="G2557" s="780"/>
      <c r="H2557" s="460">
        <f t="shared" si="157"/>
        <v>0</v>
      </c>
      <c r="I2557" s="460">
        <f t="shared" si="158"/>
        <v>0</v>
      </c>
      <c r="J2557" s="460">
        <f t="shared" si="156"/>
        <v>0</v>
      </c>
      <c r="K2557" s="9"/>
      <c r="P2557" s="2"/>
      <c r="Q2557" s="27"/>
      <c r="R2557" s="2"/>
      <c r="S2557" s="2"/>
      <c r="T2557" s="2"/>
      <c r="U2557" s="2"/>
      <c r="V2557" s="2"/>
      <c r="W2557" s="2"/>
    </row>
    <row r="2558" spans="2:23" ht="15" customHeight="1" x14ac:dyDescent="0.35">
      <c r="B2558" s="349"/>
      <c r="C2558" s="715" t="str">
        <f t="shared" si="159"/>
        <v/>
      </c>
      <c r="D2558" s="458">
        <f>IF(ISNUMBER(Summary!$D$17), DATE(Summary!$D$17, 1, 1) + INT((ROW(B2520)-1)/24), DATE(2024, 1, 1) + INT((ROW(B2520)-1)/24))</f>
        <v>45396</v>
      </c>
      <c r="E2558" s="459">
        <v>0.95833333333333337</v>
      </c>
      <c r="F2558" s="780"/>
      <c r="G2558" s="780"/>
      <c r="H2558" s="460">
        <f t="shared" si="157"/>
        <v>0</v>
      </c>
      <c r="I2558" s="460">
        <f t="shared" si="158"/>
        <v>0</v>
      </c>
      <c r="J2558" s="460">
        <f t="shared" si="156"/>
        <v>0</v>
      </c>
      <c r="K2558" s="9"/>
      <c r="P2558" s="2"/>
      <c r="Q2558" s="27"/>
      <c r="R2558" s="2"/>
      <c r="S2558" s="2"/>
      <c r="T2558" s="2"/>
      <c r="U2558" s="2"/>
      <c r="V2558" s="2"/>
      <c r="W2558" s="2"/>
    </row>
    <row r="2559" spans="2:23" ht="15" customHeight="1" x14ac:dyDescent="0.35">
      <c r="B2559" s="457"/>
      <c r="C2559" s="715">
        <f t="shared" si="159"/>
        <v>45397</v>
      </c>
      <c r="D2559" s="458">
        <f>IF(ISNUMBER(Summary!$D$17), DATE(Summary!$D$17, 1, 1) + INT((ROW(B2521)-1)/24), DATE(2024, 1, 1) + INT((ROW(B2521)-1)/24))</f>
        <v>45397</v>
      </c>
      <c r="E2559" s="459">
        <v>3.1225022567582528E-17</v>
      </c>
      <c r="F2559" s="780"/>
      <c r="G2559" s="780"/>
      <c r="H2559" s="460">
        <f t="shared" si="157"/>
        <v>0</v>
      </c>
      <c r="I2559" s="460">
        <f t="shared" si="158"/>
        <v>0</v>
      </c>
      <c r="J2559" s="460">
        <f t="shared" si="156"/>
        <v>0</v>
      </c>
      <c r="K2559" s="9"/>
      <c r="P2559" s="2"/>
      <c r="Q2559" s="27"/>
      <c r="R2559" s="2"/>
      <c r="S2559" s="2"/>
      <c r="T2559" s="2"/>
      <c r="U2559" s="2"/>
      <c r="V2559" s="2"/>
      <c r="W2559" s="2"/>
    </row>
    <row r="2560" spans="2:23" ht="15" customHeight="1" x14ac:dyDescent="0.35">
      <c r="B2560" s="349"/>
      <c r="C2560" s="715" t="str">
        <f t="shared" si="159"/>
        <v/>
      </c>
      <c r="D2560" s="458">
        <f>IF(ISNUMBER(Summary!$D$17), DATE(Summary!$D$17, 1, 1) + INT((ROW(B2522)-1)/24), DATE(2024, 1, 1) + INT((ROW(B2522)-1)/24))</f>
        <v>45397</v>
      </c>
      <c r="E2560" s="459">
        <v>4.1666666666666699E-2</v>
      </c>
      <c r="F2560" s="780"/>
      <c r="G2560" s="780"/>
      <c r="H2560" s="460">
        <f t="shared" si="157"/>
        <v>0</v>
      </c>
      <c r="I2560" s="460">
        <f t="shared" si="158"/>
        <v>0</v>
      </c>
      <c r="J2560" s="460">
        <f t="shared" ref="J2560:J2623" si="160">G2560-H2560</f>
        <v>0</v>
      </c>
      <c r="K2560" s="9"/>
      <c r="P2560" s="2"/>
      <c r="Q2560" s="27"/>
      <c r="R2560" s="2"/>
      <c r="S2560" s="2"/>
      <c r="T2560" s="2"/>
      <c r="U2560" s="2"/>
      <c r="V2560" s="2"/>
      <c r="W2560" s="2"/>
    </row>
    <row r="2561" spans="2:23" ht="15" customHeight="1" x14ac:dyDescent="0.35">
      <c r="B2561" s="349"/>
      <c r="C2561" s="715" t="str">
        <f t="shared" si="159"/>
        <v/>
      </c>
      <c r="D2561" s="458">
        <f>IF(ISNUMBER(Summary!$D$17), DATE(Summary!$D$17, 1, 1) + INT((ROW(B2523)-1)/24), DATE(2024, 1, 1) + INT((ROW(B2523)-1)/24))</f>
        <v>45397</v>
      </c>
      <c r="E2561" s="459">
        <v>8.333333333333337E-2</v>
      </c>
      <c r="F2561" s="780"/>
      <c r="G2561" s="780"/>
      <c r="H2561" s="460">
        <f t="shared" si="157"/>
        <v>0</v>
      </c>
      <c r="I2561" s="460">
        <f t="shared" si="158"/>
        <v>0</v>
      </c>
      <c r="J2561" s="460">
        <f t="shared" si="160"/>
        <v>0</v>
      </c>
      <c r="K2561" s="9"/>
      <c r="P2561" s="2"/>
      <c r="Q2561" s="27"/>
      <c r="R2561" s="2"/>
      <c r="S2561" s="2"/>
      <c r="T2561" s="2"/>
      <c r="U2561" s="2"/>
      <c r="V2561" s="2"/>
      <c r="W2561" s="2"/>
    </row>
    <row r="2562" spans="2:23" ht="15" customHeight="1" x14ac:dyDescent="0.35">
      <c r="B2562" s="349"/>
      <c r="C2562" s="715" t="str">
        <f t="shared" si="159"/>
        <v/>
      </c>
      <c r="D2562" s="458">
        <f>IF(ISNUMBER(Summary!$D$17), DATE(Summary!$D$17, 1, 1) + INT((ROW(B2524)-1)/24), DATE(2024, 1, 1) + INT((ROW(B2524)-1)/24))</f>
        <v>45397</v>
      </c>
      <c r="E2562" s="459">
        <v>0.12500000000000006</v>
      </c>
      <c r="F2562" s="780"/>
      <c r="G2562" s="780"/>
      <c r="H2562" s="460">
        <f t="shared" si="157"/>
        <v>0</v>
      </c>
      <c r="I2562" s="460">
        <f t="shared" si="158"/>
        <v>0</v>
      </c>
      <c r="J2562" s="460">
        <f t="shared" si="160"/>
        <v>0</v>
      </c>
      <c r="K2562" s="9"/>
      <c r="P2562" s="2"/>
      <c r="Q2562" s="27"/>
      <c r="R2562" s="2"/>
      <c r="S2562" s="2"/>
      <c r="T2562" s="2"/>
      <c r="U2562" s="2"/>
      <c r="V2562" s="2"/>
      <c r="W2562" s="2"/>
    </row>
    <row r="2563" spans="2:23" ht="15" customHeight="1" x14ac:dyDescent="0.35">
      <c r="B2563" s="349"/>
      <c r="C2563" s="715" t="str">
        <f t="shared" si="159"/>
        <v/>
      </c>
      <c r="D2563" s="458">
        <f>IF(ISNUMBER(Summary!$D$17), DATE(Summary!$D$17, 1, 1) + INT((ROW(B2525)-1)/24), DATE(2024, 1, 1) + INT((ROW(B2525)-1)/24))</f>
        <v>45397</v>
      </c>
      <c r="E2563" s="459">
        <v>0.16666666666666669</v>
      </c>
      <c r="F2563" s="780"/>
      <c r="G2563" s="780"/>
      <c r="H2563" s="460">
        <f t="shared" si="157"/>
        <v>0</v>
      </c>
      <c r="I2563" s="460">
        <f t="shared" si="158"/>
        <v>0</v>
      </c>
      <c r="J2563" s="460">
        <f t="shared" si="160"/>
        <v>0</v>
      </c>
      <c r="K2563" s="9"/>
      <c r="P2563" s="2"/>
      <c r="Q2563" s="27"/>
      <c r="R2563" s="2"/>
      <c r="S2563" s="2"/>
      <c r="T2563" s="2"/>
      <c r="U2563" s="2"/>
      <c r="V2563" s="2"/>
      <c r="W2563" s="2"/>
    </row>
    <row r="2564" spans="2:23" ht="15" customHeight="1" x14ac:dyDescent="0.35">
      <c r="B2564" s="349"/>
      <c r="C2564" s="715" t="str">
        <f t="shared" si="159"/>
        <v/>
      </c>
      <c r="D2564" s="458">
        <f>IF(ISNUMBER(Summary!$D$17), DATE(Summary!$D$17, 1, 1) + INT((ROW(B2526)-1)/24), DATE(2024, 1, 1) + INT((ROW(B2526)-1)/24))</f>
        <v>45397</v>
      </c>
      <c r="E2564" s="459">
        <v>0.20833333333333337</v>
      </c>
      <c r="F2564" s="780"/>
      <c r="G2564" s="780"/>
      <c r="H2564" s="460">
        <f t="shared" si="157"/>
        <v>0</v>
      </c>
      <c r="I2564" s="460">
        <f t="shared" si="158"/>
        <v>0</v>
      </c>
      <c r="J2564" s="460">
        <f t="shared" si="160"/>
        <v>0</v>
      </c>
      <c r="K2564" s="9"/>
      <c r="P2564" s="2"/>
      <c r="Q2564" s="27"/>
      <c r="R2564" s="2"/>
      <c r="S2564" s="2"/>
      <c r="T2564" s="2"/>
      <c r="U2564" s="2"/>
      <c r="V2564" s="2"/>
      <c r="W2564" s="2"/>
    </row>
    <row r="2565" spans="2:23" ht="15" customHeight="1" x14ac:dyDescent="0.35">
      <c r="B2565" s="349"/>
      <c r="C2565" s="715" t="str">
        <f t="shared" si="159"/>
        <v/>
      </c>
      <c r="D2565" s="458">
        <f>IF(ISNUMBER(Summary!$D$17), DATE(Summary!$D$17, 1, 1) + INT((ROW(B2527)-1)/24), DATE(2024, 1, 1) + INT((ROW(B2527)-1)/24))</f>
        <v>45397</v>
      </c>
      <c r="E2565" s="459">
        <v>0.25</v>
      </c>
      <c r="F2565" s="780"/>
      <c r="G2565" s="780"/>
      <c r="H2565" s="460">
        <f t="shared" si="157"/>
        <v>0</v>
      </c>
      <c r="I2565" s="460">
        <f t="shared" si="158"/>
        <v>0</v>
      </c>
      <c r="J2565" s="460">
        <f t="shared" si="160"/>
        <v>0</v>
      </c>
      <c r="K2565" s="9"/>
      <c r="P2565" s="2"/>
      <c r="Q2565" s="27"/>
      <c r="R2565" s="2"/>
      <c r="S2565" s="2"/>
      <c r="T2565" s="2"/>
      <c r="U2565" s="2"/>
      <c r="V2565" s="2"/>
      <c r="W2565" s="2"/>
    </row>
    <row r="2566" spans="2:23" ht="15" customHeight="1" x14ac:dyDescent="0.35">
      <c r="B2566" s="349"/>
      <c r="C2566" s="715" t="str">
        <f t="shared" si="159"/>
        <v/>
      </c>
      <c r="D2566" s="458">
        <f>IF(ISNUMBER(Summary!$D$17), DATE(Summary!$D$17, 1, 1) + INT((ROW(B2528)-1)/24), DATE(2024, 1, 1) + INT((ROW(B2528)-1)/24))</f>
        <v>45397</v>
      </c>
      <c r="E2566" s="459">
        <v>0.29166666666666669</v>
      </c>
      <c r="F2566" s="780"/>
      <c r="G2566" s="780"/>
      <c r="H2566" s="460">
        <f t="shared" si="157"/>
        <v>0</v>
      </c>
      <c r="I2566" s="460">
        <f t="shared" si="158"/>
        <v>0</v>
      </c>
      <c r="J2566" s="460">
        <f t="shared" si="160"/>
        <v>0</v>
      </c>
      <c r="K2566" s="9"/>
      <c r="P2566" s="2"/>
      <c r="Q2566" s="27"/>
      <c r="R2566" s="2"/>
      <c r="S2566" s="2"/>
      <c r="T2566" s="2"/>
      <c r="U2566" s="2"/>
      <c r="V2566" s="2"/>
      <c r="W2566" s="2"/>
    </row>
    <row r="2567" spans="2:23" ht="15" customHeight="1" x14ac:dyDescent="0.35">
      <c r="B2567" s="349"/>
      <c r="C2567" s="715" t="str">
        <f t="shared" si="159"/>
        <v/>
      </c>
      <c r="D2567" s="458">
        <f>IF(ISNUMBER(Summary!$D$17), DATE(Summary!$D$17, 1, 1) + INT((ROW(B2529)-1)/24), DATE(2024, 1, 1) + INT((ROW(B2529)-1)/24))</f>
        <v>45397</v>
      </c>
      <c r="E2567" s="459">
        <v>0.33333333333333337</v>
      </c>
      <c r="F2567" s="780"/>
      <c r="G2567" s="780"/>
      <c r="H2567" s="460">
        <f t="shared" si="157"/>
        <v>0</v>
      </c>
      <c r="I2567" s="460">
        <f t="shared" si="158"/>
        <v>0</v>
      </c>
      <c r="J2567" s="460">
        <f t="shared" si="160"/>
        <v>0</v>
      </c>
      <c r="K2567" s="9"/>
      <c r="P2567" s="2"/>
      <c r="Q2567" s="27"/>
      <c r="R2567" s="2"/>
      <c r="S2567" s="2"/>
      <c r="T2567" s="2"/>
      <c r="U2567" s="2"/>
      <c r="V2567" s="2"/>
      <c r="W2567" s="2"/>
    </row>
    <row r="2568" spans="2:23" ht="15" customHeight="1" x14ac:dyDescent="0.35">
      <c r="B2568" s="349"/>
      <c r="C2568" s="715" t="str">
        <f t="shared" si="159"/>
        <v/>
      </c>
      <c r="D2568" s="458">
        <f>IF(ISNUMBER(Summary!$D$17), DATE(Summary!$D$17, 1, 1) + INT((ROW(B2530)-1)/24), DATE(2024, 1, 1) + INT((ROW(B2530)-1)/24))</f>
        <v>45397</v>
      </c>
      <c r="E2568" s="459">
        <v>0.375</v>
      </c>
      <c r="F2568" s="780"/>
      <c r="G2568" s="780"/>
      <c r="H2568" s="460">
        <f t="shared" si="157"/>
        <v>0</v>
      </c>
      <c r="I2568" s="460">
        <f t="shared" si="158"/>
        <v>0</v>
      </c>
      <c r="J2568" s="460">
        <f t="shared" si="160"/>
        <v>0</v>
      </c>
      <c r="K2568" s="9"/>
      <c r="P2568" s="2"/>
      <c r="Q2568" s="27"/>
      <c r="R2568" s="2"/>
      <c r="S2568" s="2"/>
      <c r="T2568" s="2"/>
      <c r="U2568" s="2"/>
      <c r="V2568" s="2"/>
      <c r="W2568" s="2"/>
    </row>
    <row r="2569" spans="2:23" ht="15" customHeight="1" x14ac:dyDescent="0.35">
      <c r="B2569" s="349"/>
      <c r="C2569" s="715" t="str">
        <f t="shared" si="159"/>
        <v/>
      </c>
      <c r="D2569" s="458">
        <f>IF(ISNUMBER(Summary!$D$17), DATE(Summary!$D$17, 1, 1) + INT((ROW(B2531)-1)/24), DATE(2024, 1, 1) + INT((ROW(B2531)-1)/24))</f>
        <v>45397</v>
      </c>
      <c r="E2569" s="459">
        <v>0.41666666666666669</v>
      </c>
      <c r="F2569" s="780"/>
      <c r="G2569" s="780"/>
      <c r="H2569" s="460">
        <f t="shared" si="157"/>
        <v>0</v>
      </c>
      <c r="I2569" s="460">
        <f t="shared" si="158"/>
        <v>0</v>
      </c>
      <c r="J2569" s="460">
        <f t="shared" si="160"/>
        <v>0</v>
      </c>
      <c r="K2569" s="9"/>
      <c r="P2569" s="2"/>
      <c r="Q2569" s="27"/>
      <c r="R2569" s="2"/>
      <c r="S2569" s="2"/>
      <c r="T2569" s="2"/>
      <c r="U2569" s="2"/>
      <c r="V2569" s="2"/>
      <c r="W2569" s="2"/>
    </row>
    <row r="2570" spans="2:23" ht="15" customHeight="1" x14ac:dyDescent="0.35">
      <c r="B2570" s="349"/>
      <c r="C2570" s="715" t="str">
        <f t="shared" si="159"/>
        <v/>
      </c>
      <c r="D2570" s="458">
        <f>IF(ISNUMBER(Summary!$D$17), DATE(Summary!$D$17, 1, 1) + INT((ROW(B2532)-1)/24), DATE(2024, 1, 1) + INT((ROW(B2532)-1)/24))</f>
        <v>45397</v>
      </c>
      <c r="E2570" s="459">
        <v>0.45833333333333337</v>
      </c>
      <c r="F2570" s="780"/>
      <c r="G2570" s="780"/>
      <c r="H2570" s="460">
        <f t="shared" si="157"/>
        <v>0</v>
      </c>
      <c r="I2570" s="460">
        <f t="shared" si="158"/>
        <v>0</v>
      </c>
      <c r="J2570" s="460">
        <f t="shared" si="160"/>
        <v>0</v>
      </c>
      <c r="K2570" s="9"/>
      <c r="P2570" s="2"/>
      <c r="Q2570" s="27"/>
      <c r="R2570" s="2"/>
      <c r="S2570" s="2"/>
      <c r="T2570" s="2"/>
      <c r="U2570" s="2"/>
      <c r="V2570" s="2"/>
      <c r="W2570" s="2"/>
    </row>
    <row r="2571" spans="2:23" ht="15" customHeight="1" x14ac:dyDescent="0.35">
      <c r="B2571" s="349"/>
      <c r="C2571" s="715" t="str">
        <f t="shared" si="159"/>
        <v/>
      </c>
      <c r="D2571" s="458">
        <f>IF(ISNUMBER(Summary!$D$17), DATE(Summary!$D$17, 1, 1) + INT((ROW(B2533)-1)/24), DATE(2024, 1, 1) + INT((ROW(B2533)-1)/24))</f>
        <v>45397</v>
      </c>
      <c r="E2571" s="459">
        <v>0.50000000000000011</v>
      </c>
      <c r="F2571" s="780"/>
      <c r="G2571" s="780"/>
      <c r="H2571" s="460">
        <f t="shared" si="157"/>
        <v>0</v>
      </c>
      <c r="I2571" s="460">
        <f t="shared" si="158"/>
        <v>0</v>
      </c>
      <c r="J2571" s="460">
        <f t="shared" si="160"/>
        <v>0</v>
      </c>
      <c r="K2571" s="9"/>
      <c r="P2571" s="2"/>
      <c r="Q2571" s="27"/>
      <c r="R2571" s="2"/>
      <c r="S2571" s="2"/>
      <c r="T2571" s="2"/>
      <c r="U2571" s="2"/>
      <c r="V2571" s="2"/>
      <c r="W2571" s="2"/>
    </row>
    <row r="2572" spans="2:23" ht="15" customHeight="1" x14ac:dyDescent="0.35">
      <c r="B2572" s="349"/>
      <c r="C2572" s="715" t="str">
        <f t="shared" si="159"/>
        <v/>
      </c>
      <c r="D2572" s="458">
        <f>IF(ISNUMBER(Summary!$D$17), DATE(Summary!$D$17, 1, 1) + INT((ROW(B2534)-1)/24), DATE(2024, 1, 1) + INT((ROW(B2534)-1)/24))</f>
        <v>45397</v>
      </c>
      <c r="E2572" s="459">
        <v>0.54166666666666674</v>
      </c>
      <c r="F2572" s="780"/>
      <c r="G2572" s="780"/>
      <c r="H2572" s="460">
        <f t="shared" si="157"/>
        <v>0</v>
      </c>
      <c r="I2572" s="460">
        <f t="shared" si="158"/>
        <v>0</v>
      </c>
      <c r="J2572" s="460">
        <f t="shared" si="160"/>
        <v>0</v>
      </c>
      <c r="K2572" s="9"/>
      <c r="P2572" s="2"/>
      <c r="Q2572" s="27"/>
      <c r="R2572" s="2"/>
      <c r="S2572" s="2"/>
      <c r="T2572" s="2"/>
      <c r="U2572" s="2"/>
      <c r="V2572" s="2"/>
      <c r="W2572" s="2"/>
    </row>
    <row r="2573" spans="2:23" ht="15" customHeight="1" x14ac:dyDescent="0.35">
      <c r="B2573" s="349"/>
      <c r="C2573" s="715" t="str">
        <f t="shared" si="159"/>
        <v/>
      </c>
      <c r="D2573" s="458">
        <f>IF(ISNUMBER(Summary!$D$17), DATE(Summary!$D$17, 1, 1) + INT((ROW(B2535)-1)/24), DATE(2024, 1, 1) + INT((ROW(B2535)-1)/24))</f>
        <v>45397</v>
      </c>
      <c r="E2573" s="459">
        <v>0.58333333333333337</v>
      </c>
      <c r="F2573" s="780"/>
      <c r="G2573" s="780"/>
      <c r="H2573" s="460">
        <f t="shared" si="157"/>
        <v>0</v>
      </c>
      <c r="I2573" s="460">
        <f t="shared" si="158"/>
        <v>0</v>
      </c>
      <c r="J2573" s="460">
        <f t="shared" si="160"/>
        <v>0</v>
      </c>
      <c r="K2573" s="9"/>
      <c r="P2573" s="2"/>
      <c r="Q2573" s="27"/>
      <c r="R2573" s="2"/>
      <c r="S2573" s="2"/>
      <c r="T2573" s="2"/>
      <c r="U2573" s="2"/>
      <c r="V2573" s="2"/>
      <c r="W2573" s="2"/>
    </row>
    <row r="2574" spans="2:23" ht="15" customHeight="1" x14ac:dyDescent="0.35">
      <c r="B2574" s="349"/>
      <c r="C2574" s="715" t="str">
        <f t="shared" si="159"/>
        <v/>
      </c>
      <c r="D2574" s="458">
        <f>IF(ISNUMBER(Summary!$D$17), DATE(Summary!$D$17, 1, 1) + INT((ROW(B2536)-1)/24), DATE(2024, 1, 1) + INT((ROW(B2536)-1)/24))</f>
        <v>45397</v>
      </c>
      <c r="E2574" s="459">
        <v>0.62500000000000011</v>
      </c>
      <c r="F2574" s="780"/>
      <c r="G2574" s="780"/>
      <c r="H2574" s="460">
        <f t="shared" si="157"/>
        <v>0</v>
      </c>
      <c r="I2574" s="460">
        <f t="shared" si="158"/>
        <v>0</v>
      </c>
      <c r="J2574" s="460">
        <f t="shared" si="160"/>
        <v>0</v>
      </c>
      <c r="K2574" s="9"/>
      <c r="P2574" s="2"/>
      <c r="Q2574" s="27"/>
      <c r="R2574" s="2"/>
      <c r="S2574" s="2"/>
      <c r="T2574" s="2"/>
      <c r="U2574" s="2"/>
      <c r="V2574" s="2"/>
      <c r="W2574" s="2"/>
    </row>
    <row r="2575" spans="2:23" ht="15" customHeight="1" x14ac:dyDescent="0.35">
      <c r="B2575" s="349"/>
      <c r="C2575" s="715" t="str">
        <f t="shared" si="159"/>
        <v/>
      </c>
      <c r="D2575" s="458">
        <f>IF(ISNUMBER(Summary!$D$17), DATE(Summary!$D$17, 1, 1) + INT((ROW(B2537)-1)/24), DATE(2024, 1, 1) + INT((ROW(B2537)-1)/24))</f>
        <v>45397</v>
      </c>
      <c r="E2575" s="459">
        <v>0.66666666666666674</v>
      </c>
      <c r="F2575" s="780"/>
      <c r="G2575" s="780"/>
      <c r="H2575" s="460">
        <f t="shared" si="157"/>
        <v>0</v>
      </c>
      <c r="I2575" s="460">
        <f t="shared" si="158"/>
        <v>0</v>
      </c>
      <c r="J2575" s="460">
        <f t="shared" si="160"/>
        <v>0</v>
      </c>
      <c r="K2575" s="9"/>
      <c r="P2575" s="2"/>
      <c r="Q2575" s="27"/>
      <c r="R2575" s="2"/>
      <c r="S2575" s="2"/>
      <c r="T2575" s="2"/>
      <c r="U2575" s="2"/>
      <c r="V2575" s="2"/>
      <c r="W2575" s="2"/>
    </row>
    <row r="2576" spans="2:23" ht="15" customHeight="1" x14ac:dyDescent="0.35">
      <c r="B2576" s="349"/>
      <c r="C2576" s="715" t="str">
        <f t="shared" si="159"/>
        <v/>
      </c>
      <c r="D2576" s="458">
        <f>IF(ISNUMBER(Summary!$D$17), DATE(Summary!$D$17, 1, 1) + INT((ROW(B2538)-1)/24), DATE(2024, 1, 1) + INT((ROW(B2538)-1)/24))</f>
        <v>45397</v>
      </c>
      <c r="E2576" s="459">
        <v>0.70833333333333337</v>
      </c>
      <c r="F2576" s="780"/>
      <c r="G2576" s="780"/>
      <c r="H2576" s="460">
        <f t="shared" si="157"/>
        <v>0</v>
      </c>
      <c r="I2576" s="460">
        <f t="shared" si="158"/>
        <v>0</v>
      </c>
      <c r="J2576" s="460">
        <f t="shared" si="160"/>
        <v>0</v>
      </c>
      <c r="K2576" s="9"/>
      <c r="P2576" s="2"/>
      <c r="Q2576" s="27"/>
      <c r="R2576" s="2"/>
      <c r="S2576" s="2"/>
      <c r="T2576" s="2"/>
      <c r="U2576" s="2"/>
      <c r="V2576" s="2"/>
      <c r="W2576" s="2"/>
    </row>
    <row r="2577" spans="2:23" ht="15" customHeight="1" x14ac:dyDescent="0.35">
      <c r="B2577" s="349"/>
      <c r="C2577" s="715" t="str">
        <f t="shared" si="159"/>
        <v/>
      </c>
      <c r="D2577" s="458">
        <f>IF(ISNUMBER(Summary!$D$17), DATE(Summary!$D$17, 1, 1) + INT((ROW(B2539)-1)/24), DATE(2024, 1, 1) + INT((ROW(B2539)-1)/24))</f>
        <v>45397</v>
      </c>
      <c r="E2577" s="459">
        <v>0.75000000000000011</v>
      </c>
      <c r="F2577" s="780"/>
      <c r="G2577" s="780"/>
      <c r="H2577" s="460">
        <f t="shared" si="157"/>
        <v>0</v>
      </c>
      <c r="I2577" s="460">
        <f t="shared" si="158"/>
        <v>0</v>
      </c>
      <c r="J2577" s="460">
        <f t="shared" si="160"/>
        <v>0</v>
      </c>
      <c r="K2577" s="9"/>
      <c r="P2577" s="2"/>
      <c r="Q2577" s="27"/>
      <c r="R2577" s="2"/>
      <c r="S2577" s="2"/>
      <c r="T2577" s="2"/>
      <c r="U2577" s="2"/>
      <c r="V2577" s="2"/>
      <c r="W2577" s="2"/>
    </row>
    <row r="2578" spans="2:23" ht="15" customHeight="1" x14ac:dyDescent="0.35">
      <c r="B2578" s="349"/>
      <c r="C2578" s="715" t="str">
        <f t="shared" si="159"/>
        <v/>
      </c>
      <c r="D2578" s="458">
        <f>IF(ISNUMBER(Summary!$D$17), DATE(Summary!$D$17, 1, 1) + INT((ROW(B2540)-1)/24), DATE(2024, 1, 1) + INT((ROW(B2540)-1)/24))</f>
        <v>45397</v>
      </c>
      <c r="E2578" s="459">
        <v>0.79166666666666674</v>
      </c>
      <c r="F2578" s="780"/>
      <c r="G2578" s="780"/>
      <c r="H2578" s="460">
        <f t="shared" si="157"/>
        <v>0</v>
      </c>
      <c r="I2578" s="460">
        <f t="shared" si="158"/>
        <v>0</v>
      </c>
      <c r="J2578" s="460">
        <f t="shared" si="160"/>
        <v>0</v>
      </c>
      <c r="K2578" s="9"/>
      <c r="P2578" s="2"/>
      <c r="Q2578" s="27"/>
      <c r="R2578" s="2"/>
      <c r="S2578" s="2"/>
      <c r="T2578" s="2"/>
      <c r="U2578" s="2"/>
      <c r="V2578" s="2"/>
      <c r="W2578" s="2"/>
    </row>
    <row r="2579" spans="2:23" ht="15" customHeight="1" x14ac:dyDescent="0.35">
      <c r="B2579" s="349"/>
      <c r="C2579" s="715" t="str">
        <f t="shared" si="159"/>
        <v/>
      </c>
      <c r="D2579" s="458">
        <f>IF(ISNUMBER(Summary!$D$17), DATE(Summary!$D$17, 1, 1) + INT((ROW(B2541)-1)/24), DATE(2024, 1, 1) + INT((ROW(B2541)-1)/24))</f>
        <v>45397</v>
      </c>
      <c r="E2579" s="459">
        <v>0.83333333333333337</v>
      </c>
      <c r="F2579" s="780"/>
      <c r="G2579" s="780"/>
      <c r="H2579" s="460">
        <f t="shared" si="157"/>
        <v>0</v>
      </c>
      <c r="I2579" s="460">
        <f t="shared" si="158"/>
        <v>0</v>
      </c>
      <c r="J2579" s="460">
        <f t="shared" si="160"/>
        <v>0</v>
      </c>
      <c r="K2579" s="9"/>
      <c r="P2579" s="2"/>
      <c r="Q2579" s="27"/>
      <c r="R2579" s="2"/>
      <c r="S2579" s="2"/>
      <c r="T2579" s="2"/>
      <c r="U2579" s="2"/>
      <c r="V2579" s="2"/>
      <c r="W2579" s="2"/>
    </row>
    <row r="2580" spans="2:23" ht="15" customHeight="1" x14ac:dyDescent="0.35">
      <c r="B2580" s="349"/>
      <c r="C2580" s="715" t="str">
        <f t="shared" si="159"/>
        <v/>
      </c>
      <c r="D2580" s="458">
        <f>IF(ISNUMBER(Summary!$D$17), DATE(Summary!$D$17, 1, 1) + INT((ROW(B2542)-1)/24), DATE(2024, 1, 1) + INT((ROW(B2542)-1)/24))</f>
        <v>45397</v>
      </c>
      <c r="E2580" s="459">
        <v>0.87500000000000011</v>
      </c>
      <c r="F2580" s="780"/>
      <c r="G2580" s="780"/>
      <c r="H2580" s="460">
        <f t="shared" si="157"/>
        <v>0</v>
      </c>
      <c r="I2580" s="460">
        <f t="shared" si="158"/>
        <v>0</v>
      </c>
      <c r="J2580" s="460">
        <f t="shared" si="160"/>
        <v>0</v>
      </c>
      <c r="K2580" s="9"/>
      <c r="P2580" s="2"/>
      <c r="Q2580" s="27"/>
      <c r="R2580" s="2"/>
      <c r="S2580" s="2"/>
      <c r="T2580" s="2"/>
      <c r="U2580" s="2"/>
      <c r="V2580" s="2"/>
      <c r="W2580" s="2"/>
    </row>
    <row r="2581" spans="2:23" ht="15" customHeight="1" x14ac:dyDescent="0.35">
      <c r="B2581" s="349"/>
      <c r="C2581" s="715" t="str">
        <f t="shared" si="159"/>
        <v/>
      </c>
      <c r="D2581" s="458">
        <f>IF(ISNUMBER(Summary!$D$17), DATE(Summary!$D$17, 1, 1) + INT((ROW(B2543)-1)/24), DATE(2024, 1, 1) + INT((ROW(B2543)-1)/24))</f>
        <v>45397</v>
      </c>
      <c r="E2581" s="459">
        <v>0.91666666666666674</v>
      </c>
      <c r="F2581" s="780"/>
      <c r="G2581" s="780"/>
      <c r="H2581" s="460">
        <f t="shared" si="157"/>
        <v>0</v>
      </c>
      <c r="I2581" s="460">
        <f t="shared" si="158"/>
        <v>0</v>
      </c>
      <c r="J2581" s="460">
        <f t="shared" si="160"/>
        <v>0</v>
      </c>
      <c r="K2581" s="9"/>
      <c r="P2581" s="2"/>
      <c r="Q2581" s="27"/>
      <c r="R2581" s="2"/>
      <c r="S2581" s="2"/>
      <c r="T2581" s="2"/>
      <c r="U2581" s="2"/>
      <c r="V2581" s="2"/>
      <c r="W2581" s="2"/>
    </row>
    <row r="2582" spans="2:23" ht="15" customHeight="1" x14ac:dyDescent="0.35">
      <c r="B2582" s="349"/>
      <c r="C2582" s="715" t="str">
        <f t="shared" si="159"/>
        <v/>
      </c>
      <c r="D2582" s="458">
        <f>IF(ISNUMBER(Summary!$D$17), DATE(Summary!$D$17, 1, 1) + INT((ROW(B2544)-1)/24), DATE(2024, 1, 1) + INT((ROW(B2544)-1)/24))</f>
        <v>45397</v>
      </c>
      <c r="E2582" s="459">
        <v>0.95833333333333337</v>
      </c>
      <c r="F2582" s="780"/>
      <c r="G2582" s="780"/>
      <c r="H2582" s="460">
        <f t="shared" si="157"/>
        <v>0</v>
      </c>
      <c r="I2582" s="460">
        <f t="shared" si="158"/>
        <v>0</v>
      </c>
      <c r="J2582" s="460">
        <f t="shared" si="160"/>
        <v>0</v>
      </c>
      <c r="K2582" s="9"/>
      <c r="P2582" s="2"/>
      <c r="Q2582" s="27"/>
      <c r="R2582" s="2"/>
      <c r="S2582" s="2"/>
      <c r="T2582" s="2"/>
      <c r="U2582" s="2"/>
      <c r="V2582" s="2"/>
      <c r="W2582" s="2"/>
    </row>
    <row r="2583" spans="2:23" ht="15" customHeight="1" x14ac:dyDescent="0.35">
      <c r="B2583" s="457"/>
      <c r="C2583" s="715">
        <f t="shared" si="159"/>
        <v>45398</v>
      </c>
      <c r="D2583" s="458">
        <f>IF(ISNUMBER(Summary!$D$17), DATE(Summary!$D$17, 1, 1) + INT((ROW(B2545)-1)/24), DATE(2024, 1, 1) + INT((ROW(B2545)-1)/24))</f>
        <v>45398</v>
      </c>
      <c r="E2583" s="459">
        <v>3.1225022567582528E-17</v>
      </c>
      <c r="F2583" s="780"/>
      <c r="G2583" s="780"/>
      <c r="H2583" s="460">
        <f t="shared" si="157"/>
        <v>0</v>
      </c>
      <c r="I2583" s="460">
        <f t="shared" si="158"/>
        <v>0</v>
      </c>
      <c r="J2583" s="460">
        <f t="shared" si="160"/>
        <v>0</v>
      </c>
      <c r="K2583" s="9"/>
      <c r="P2583" s="2"/>
      <c r="Q2583" s="27"/>
      <c r="R2583" s="2"/>
      <c r="S2583" s="2"/>
      <c r="T2583" s="2"/>
      <c r="U2583" s="2"/>
      <c r="V2583" s="2"/>
      <c r="W2583" s="2"/>
    </row>
    <row r="2584" spans="2:23" ht="15" customHeight="1" x14ac:dyDescent="0.35">
      <c r="B2584" s="349"/>
      <c r="C2584" s="715" t="str">
        <f t="shared" si="159"/>
        <v/>
      </c>
      <c r="D2584" s="458">
        <f>IF(ISNUMBER(Summary!$D$17), DATE(Summary!$D$17, 1, 1) + INT((ROW(B2546)-1)/24), DATE(2024, 1, 1) + INT((ROW(B2546)-1)/24))</f>
        <v>45398</v>
      </c>
      <c r="E2584" s="459">
        <v>4.1666666666666699E-2</v>
      </c>
      <c r="F2584" s="780"/>
      <c r="G2584" s="780"/>
      <c r="H2584" s="460">
        <f t="shared" si="157"/>
        <v>0</v>
      </c>
      <c r="I2584" s="460">
        <f t="shared" si="158"/>
        <v>0</v>
      </c>
      <c r="J2584" s="460">
        <f t="shared" si="160"/>
        <v>0</v>
      </c>
      <c r="K2584" s="9"/>
      <c r="P2584" s="2"/>
      <c r="Q2584" s="27"/>
      <c r="R2584" s="2"/>
      <c r="S2584" s="2"/>
      <c r="T2584" s="2"/>
      <c r="U2584" s="2"/>
      <c r="V2584" s="2"/>
      <c r="W2584" s="2"/>
    </row>
    <row r="2585" spans="2:23" ht="15" customHeight="1" x14ac:dyDescent="0.35">
      <c r="B2585" s="349"/>
      <c r="C2585" s="715" t="str">
        <f t="shared" si="159"/>
        <v/>
      </c>
      <c r="D2585" s="458">
        <f>IF(ISNUMBER(Summary!$D$17), DATE(Summary!$D$17, 1, 1) + INT((ROW(B2547)-1)/24), DATE(2024, 1, 1) + INT((ROW(B2547)-1)/24))</f>
        <v>45398</v>
      </c>
      <c r="E2585" s="459">
        <v>8.333333333333337E-2</v>
      </c>
      <c r="F2585" s="780"/>
      <c r="G2585" s="780"/>
      <c r="H2585" s="460">
        <f t="shared" si="157"/>
        <v>0</v>
      </c>
      <c r="I2585" s="460">
        <f t="shared" si="158"/>
        <v>0</v>
      </c>
      <c r="J2585" s="460">
        <f t="shared" si="160"/>
        <v>0</v>
      </c>
      <c r="K2585" s="9"/>
      <c r="P2585" s="2"/>
      <c r="Q2585" s="27"/>
      <c r="R2585" s="2"/>
      <c r="S2585" s="2"/>
      <c r="T2585" s="2"/>
      <c r="U2585" s="2"/>
      <c r="V2585" s="2"/>
      <c r="W2585" s="2"/>
    </row>
    <row r="2586" spans="2:23" ht="15" customHeight="1" x14ac:dyDescent="0.35">
      <c r="B2586" s="349"/>
      <c r="C2586" s="715" t="str">
        <f t="shared" si="159"/>
        <v/>
      </c>
      <c r="D2586" s="458">
        <f>IF(ISNUMBER(Summary!$D$17), DATE(Summary!$D$17, 1, 1) + INT((ROW(B2548)-1)/24), DATE(2024, 1, 1) + INT((ROW(B2548)-1)/24))</f>
        <v>45398</v>
      </c>
      <c r="E2586" s="459">
        <v>0.12500000000000006</v>
      </c>
      <c r="F2586" s="780"/>
      <c r="G2586" s="780"/>
      <c r="H2586" s="460">
        <f t="shared" si="157"/>
        <v>0</v>
      </c>
      <c r="I2586" s="460">
        <f t="shared" si="158"/>
        <v>0</v>
      </c>
      <c r="J2586" s="460">
        <f t="shared" si="160"/>
        <v>0</v>
      </c>
      <c r="K2586" s="9"/>
      <c r="P2586" s="2"/>
      <c r="Q2586" s="27"/>
      <c r="R2586" s="2"/>
      <c r="S2586" s="2"/>
      <c r="T2586" s="2"/>
      <c r="U2586" s="2"/>
      <c r="V2586" s="2"/>
      <c r="W2586" s="2"/>
    </row>
    <row r="2587" spans="2:23" ht="15" customHeight="1" x14ac:dyDescent="0.35">
      <c r="B2587" s="349"/>
      <c r="C2587" s="715" t="str">
        <f t="shared" si="159"/>
        <v/>
      </c>
      <c r="D2587" s="458">
        <f>IF(ISNUMBER(Summary!$D$17), DATE(Summary!$D$17, 1, 1) + INT((ROW(B2549)-1)/24), DATE(2024, 1, 1) + INT((ROW(B2549)-1)/24))</f>
        <v>45398</v>
      </c>
      <c r="E2587" s="459">
        <v>0.16666666666666669</v>
      </c>
      <c r="F2587" s="780"/>
      <c r="G2587" s="780"/>
      <c r="H2587" s="460">
        <f t="shared" si="157"/>
        <v>0</v>
      </c>
      <c r="I2587" s="460">
        <f t="shared" si="158"/>
        <v>0</v>
      </c>
      <c r="J2587" s="460">
        <f t="shared" si="160"/>
        <v>0</v>
      </c>
      <c r="K2587" s="9"/>
      <c r="P2587" s="2"/>
      <c r="Q2587" s="27"/>
      <c r="R2587" s="2"/>
      <c r="S2587" s="2"/>
      <c r="T2587" s="2"/>
      <c r="U2587" s="2"/>
      <c r="V2587" s="2"/>
      <c r="W2587" s="2"/>
    </row>
    <row r="2588" spans="2:23" ht="15" customHeight="1" x14ac:dyDescent="0.35">
      <c r="B2588" s="349"/>
      <c r="C2588" s="715" t="str">
        <f t="shared" si="159"/>
        <v/>
      </c>
      <c r="D2588" s="458">
        <f>IF(ISNUMBER(Summary!$D$17), DATE(Summary!$D$17, 1, 1) + INT((ROW(B2550)-1)/24), DATE(2024, 1, 1) + INT((ROW(B2550)-1)/24))</f>
        <v>45398</v>
      </c>
      <c r="E2588" s="459">
        <v>0.20833333333333337</v>
      </c>
      <c r="F2588" s="780"/>
      <c r="G2588" s="780"/>
      <c r="H2588" s="460">
        <f t="shared" si="157"/>
        <v>0</v>
      </c>
      <c r="I2588" s="460">
        <f t="shared" si="158"/>
        <v>0</v>
      </c>
      <c r="J2588" s="460">
        <f t="shared" si="160"/>
        <v>0</v>
      </c>
      <c r="K2588" s="9"/>
      <c r="P2588" s="2"/>
      <c r="Q2588" s="27"/>
      <c r="R2588" s="2"/>
      <c r="S2588" s="2"/>
      <c r="T2588" s="2"/>
      <c r="U2588" s="2"/>
      <c r="V2588" s="2"/>
      <c r="W2588" s="2"/>
    </row>
    <row r="2589" spans="2:23" ht="15" customHeight="1" x14ac:dyDescent="0.35">
      <c r="B2589" s="349"/>
      <c r="C2589" s="715" t="str">
        <f t="shared" si="159"/>
        <v/>
      </c>
      <c r="D2589" s="458">
        <f>IF(ISNUMBER(Summary!$D$17), DATE(Summary!$D$17, 1, 1) + INT((ROW(B2551)-1)/24), DATE(2024, 1, 1) + INT((ROW(B2551)-1)/24))</f>
        <v>45398</v>
      </c>
      <c r="E2589" s="459">
        <v>0.25</v>
      </c>
      <c r="F2589" s="780"/>
      <c r="G2589" s="780"/>
      <c r="H2589" s="460">
        <f t="shared" si="157"/>
        <v>0</v>
      </c>
      <c r="I2589" s="460">
        <f t="shared" si="158"/>
        <v>0</v>
      </c>
      <c r="J2589" s="460">
        <f t="shared" si="160"/>
        <v>0</v>
      </c>
      <c r="K2589" s="9"/>
      <c r="P2589" s="2"/>
      <c r="Q2589" s="27"/>
      <c r="R2589" s="2"/>
      <c r="S2589" s="2"/>
      <c r="T2589" s="2"/>
      <c r="U2589" s="2"/>
      <c r="V2589" s="2"/>
      <c r="W2589" s="2"/>
    </row>
    <row r="2590" spans="2:23" ht="15" customHeight="1" x14ac:dyDescent="0.35">
      <c r="B2590" s="349"/>
      <c r="C2590" s="715" t="str">
        <f t="shared" si="159"/>
        <v/>
      </c>
      <c r="D2590" s="458">
        <f>IF(ISNUMBER(Summary!$D$17), DATE(Summary!$D$17, 1, 1) + INT((ROW(B2552)-1)/24), DATE(2024, 1, 1) + INT((ROW(B2552)-1)/24))</f>
        <v>45398</v>
      </c>
      <c r="E2590" s="459">
        <v>0.29166666666666669</v>
      </c>
      <c r="F2590" s="780"/>
      <c r="G2590" s="780"/>
      <c r="H2590" s="460">
        <f t="shared" si="157"/>
        <v>0</v>
      </c>
      <c r="I2590" s="460">
        <f t="shared" si="158"/>
        <v>0</v>
      </c>
      <c r="J2590" s="460">
        <f t="shared" si="160"/>
        <v>0</v>
      </c>
      <c r="K2590" s="9"/>
      <c r="P2590" s="2"/>
      <c r="Q2590" s="27"/>
      <c r="R2590" s="2"/>
      <c r="S2590" s="2"/>
      <c r="T2590" s="2"/>
      <c r="U2590" s="2"/>
      <c r="V2590" s="2"/>
      <c r="W2590" s="2"/>
    </row>
    <row r="2591" spans="2:23" ht="15" customHeight="1" x14ac:dyDescent="0.35">
      <c r="B2591" s="349"/>
      <c r="C2591" s="715" t="str">
        <f t="shared" si="159"/>
        <v/>
      </c>
      <c r="D2591" s="458">
        <f>IF(ISNUMBER(Summary!$D$17), DATE(Summary!$D$17, 1, 1) + INT((ROW(B2553)-1)/24), DATE(2024, 1, 1) + INT((ROW(B2553)-1)/24))</f>
        <v>45398</v>
      </c>
      <c r="E2591" s="459">
        <v>0.33333333333333337</v>
      </c>
      <c r="F2591" s="780"/>
      <c r="G2591" s="780"/>
      <c r="H2591" s="460">
        <f t="shared" si="157"/>
        <v>0</v>
      </c>
      <c r="I2591" s="460">
        <f t="shared" si="158"/>
        <v>0</v>
      </c>
      <c r="J2591" s="460">
        <f t="shared" si="160"/>
        <v>0</v>
      </c>
      <c r="K2591" s="9"/>
      <c r="P2591" s="2"/>
      <c r="Q2591" s="27"/>
      <c r="R2591" s="2"/>
      <c r="S2591" s="2"/>
      <c r="T2591" s="2"/>
      <c r="U2591" s="2"/>
      <c r="V2591" s="2"/>
      <c r="W2591" s="2"/>
    </row>
    <row r="2592" spans="2:23" ht="15" customHeight="1" x14ac:dyDescent="0.35">
      <c r="B2592" s="349"/>
      <c r="C2592" s="715" t="str">
        <f t="shared" si="159"/>
        <v/>
      </c>
      <c r="D2592" s="458">
        <f>IF(ISNUMBER(Summary!$D$17), DATE(Summary!$D$17, 1, 1) + INT((ROW(B2554)-1)/24), DATE(2024, 1, 1) + INT((ROW(B2554)-1)/24))</f>
        <v>45398</v>
      </c>
      <c r="E2592" s="459">
        <v>0.375</v>
      </c>
      <c r="F2592" s="780"/>
      <c r="G2592" s="780"/>
      <c r="H2592" s="460">
        <f t="shared" si="157"/>
        <v>0</v>
      </c>
      <c r="I2592" s="460">
        <f t="shared" si="158"/>
        <v>0</v>
      </c>
      <c r="J2592" s="460">
        <f t="shared" si="160"/>
        <v>0</v>
      </c>
      <c r="K2592" s="9"/>
      <c r="P2592" s="2"/>
      <c r="Q2592" s="27"/>
      <c r="R2592" s="2"/>
      <c r="S2592" s="2"/>
      <c r="T2592" s="2"/>
      <c r="U2592" s="2"/>
      <c r="V2592" s="2"/>
      <c r="W2592" s="2"/>
    </row>
    <row r="2593" spans="2:23" ht="15" customHeight="1" x14ac:dyDescent="0.35">
      <c r="B2593" s="349"/>
      <c r="C2593" s="715" t="str">
        <f t="shared" si="159"/>
        <v/>
      </c>
      <c r="D2593" s="458">
        <f>IF(ISNUMBER(Summary!$D$17), DATE(Summary!$D$17, 1, 1) + INT((ROW(B2555)-1)/24), DATE(2024, 1, 1) + INT((ROW(B2555)-1)/24))</f>
        <v>45398</v>
      </c>
      <c r="E2593" s="459">
        <v>0.41666666666666669</v>
      </c>
      <c r="F2593" s="780"/>
      <c r="G2593" s="780"/>
      <c r="H2593" s="460">
        <f t="shared" si="157"/>
        <v>0</v>
      </c>
      <c r="I2593" s="460">
        <f t="shared" si="158"/>
        <v>0</v>
      </c>
      <c r="J2593" s="460">
        <f t="shared" si="160"/>
        <v>0</v>
      </c>
      <c r="K2593" s="9"/>
      <c r="P2593" s="2"/>
      <c r="Q2593" s="27"/>
      <c r="R2593" s="2"/>
      <c r="S2593" s="2"/>
      <c r="T2593" s="2"/>
      <c r="U2593" s="2"/>
      <c r="V2593" s="2"/>
      <c r="W2593" s="2"/>
    </row>
    <row r="2594" spans="2:23" ht="15" customHeight="1" x14ac:dyDescent="0.35">
      <c r="B2594" s="349"/>
      <c r="C2594" s="715" t="str">
        <f t="shared" si="159"/>
        <v/>
      </c>
      <c r="D2594" s="458">
        <f>IF(ISNUMBER(Summary!$D$17), DATE(Summary!$D$17, 1, 1) + INT((ROW(B2556)-1)/24), DATE(2024, 1, 1) + INT((ROW(B2556)-1)/24))</f>
        <v>45398</v>
      </c>
      <c r="E2594" s="459">
        <v>0.45833333333333337</v>
      </c>
      <c r="F2594" s="780"/>
      <c r="G2594" s="780"/>
      <c r="H2594" s="460">
        <f t="shared" si="157"/>
        <v>0</v>
      </c>
      <c r="I2594" s="460">
        <f t="shared" si="158"/>
        <v>0</v>
      </c>
      <c r="J2594" s="460">
        <f t="shared" si="160"/>
        <v>0</v>
      </c>
      <c r="K2594" s="9"/>
      <c r="P2594" s="2"/>
      <c r="Q2594" s="27"/>
      <c r="R2594" s="2"/>
      <c r="S2594" s="2"/>
      <c r="T2594" s="2"/>
      <c r="U2594" s="2"/>
      <c r="V2594" s="2"/>
      <c r="W2594" s="2"/>
    </row>
    <row r="2595" spans="2:23" ht="15" customHeight="1" x14ac:dyDescent="0.35">
      <c r="B2595" s="349"/>
      <c r="C2595" s="715" t="str">
        <f t="shared" si="159"/>
        <v/>
      </c>
      <c r="D2595" s="458">
        <f>IF(ISNUMBER(Summary!$D$17), DATE(Summary!$D$17, 1, 1) + INT((ROW(B2557)-1)/24), DATE(2024, 1, 1) + INT((ROW(B2557)-1)/24))</f>
        <v>45398</v>
      </c>
      <c r="E2595" s="459">
        <v>0.50000000000000011</v>
      </c>
      <c r="F2595" s="780"/>
      <c r="G2595" s="780"/>
      <c r="H2595" s="460">
        <f t="shared" si="157"/>
        <v>0</v>
      </c>
      <c r="I2595" s="460">
        <f t="shared" si="158"/>
        <v>0</v>
      </c>
      <c r="J2595" s="460">
        <f t="shared" si="160"/>
        <v>0</v>
      </c>
      <c r="K2595" s="9"/>
      <c r="P2595" s="2"/>
      <c r="Q2595" s="27"/>
      <c r="R2595" s="2"/>
      <c r="S2595" s="2"/>
      <c r="T2595" s="2"/>
      <c r="U2595" s="2"/>
      <c r="V2595" s="2"/>
      <c r="W2595" s="2"/>
    </row>
    <row r="2596" spans="2:23" ht="15" customHeight="1" x14ac:dyDescent="0.35">
      <c r="B2596" s="349"/>
      <c r="C2596" s="715" t="str">
        <f t="shared" si="159"/>
        <v/>
      </c>
      <c r="D2596" s="458">
        <f>IF(ISNUMBER(Summary!$D$17), DATE(Summary!$D$17, 1, 1) + INT((ROW(B2558)-1)/24), DATE(2024, 1, 1) + INT((ROW(B2558)-1)/24))</f>
        <v>45398</v>
      </c>
      <c r="E2596" s="459">
        <v>0.54166666666666674</v>
      </c>
      <c r="F2596" s="780"/>
      <c r="G2596" s="780"/>
      <c r="H2596" s="460">
        <f t="shared" si="157"/>
        <v>0</v>
      </c>
      <c r="I2596" s="460">
        <f t="shared" si="158"/>
        <v>0</v>
      </c>
      <c r="J2596" s="460">
        <f t="shared" si="160"/>
        <v>0</v>
      </c>
      <c r="K2596" s="9"/>
      <c r="P2596" s="2"/>
      <c r="Q2596" s="27"/>
      <c r="R2596" s="2"/>
      <c r="S2596" s="2"/>
      <c r="T2596" s="2"/>
      <c r="U2596" s="2"/>
      <c r="V2596" s="2"/>
      <c r="W2596" s="2"/>
    </row>
    <row r="2597" spans="2:23" ht="15" customHeight="1" x14ac:dyDescent="0.35">
      <c r="B2597" s="349"/>
      <c r="C2597" s="715" t="str">
        <f t="shared" si="159"/>
        <v/>
      </c>
      <c r="D2597" s="458">
        <f>IF(ISNUMBER(Summary!$D$17), DATE(Summary!$D$17, 1, 1) + INT((ROW(B2559)-1)/24), DATE(2024, 1, 1) + INT((ROW(B2559)-1)/24))</f>
        <v>45398</v>
      </c>
      <c r="E2597" s="459">
        <v>0.58333333333333337</v>
      </c>
      <c r="F2597" s="780"/>
      <c r="G2597" s="780"/>
      <c r="H2597" s="460">
        <f t="shared" si="157"/>
        <v>0</v>
      </c>
      <c r="I2597" s="460">
        <f t="shared" si="158"/>
        <v>0</v>
      </c>
      <c r="J2597" s="460">
        <f t="shared" si="160"/>
        <v>0</v>
      </c>
      <c r="K2597" s="9"/>
      <c r="P2597" s="2"/>
      <c r="Q2597" s="27"/>
      <c r="R2597" s="2"/>
      <c r="S2597" s="2"/>
      <c r="T2597" s="2"/>
      <c r="U2597" s="2"/>
      <c r="V2597" s="2"/>
      <c r="W2597" s="2"/>
    </row>
    <row r="2598" spans="2:23" ht="15" customHeight="1" x14ac:dyDescent="0.35">
      <c r="B2598" s="349"/>
      <c r="C2598" s="715" t="str">
        <f t="shared" si="159"/>
        <v/>
      </c>
      <c r="D2598" s="458">
        <f>IF(ISNUMBER(Summary!$D$17), DATE(Summary!$D$17, 1, 1) + INT((ROW(B2560)-1)/24), DATE(2024, 1, 1) + INT((ROW(B2560)-1)/24))</f>
        <v>45398</v>
      </c>
      <c r="E2598" s="459">
        <v>0.62500000000000011</v>
      </c>
      <c r="F2598" s="780"/>
      <c r="G2598" s="780"/>
      <c r="H2598" s="460">
        <f t="shared" si="157"/>
        <v>0</v>
      </c>
      <c r="I2598" s="460">
        <f t="shared" si="158"/>
        <v>0</v>
      </c>
      <c r="J2598" s="460">
        <f t="shared" si="160"/>
        <v>0</v>
      </c>
      <c r="K2598" s="9"/>
      <c r="P2598" s="2"/>
      <c r="Q2598" s="27"/>
      <c r="R2598" s="2"/>
      <c r="S2598" s="2"/>
      <c r="T2598" s="2"/>
      <c r="U2598" s="2"/>
      <c r="V2598" s="2"/>
      <c r="W2598" s="2"/>
    </row>
    <row r="2599" spans="2:23" ht="15" customHeight="1" x14ac:dyDescent="0.35">
      <c r="B2599" s="349"/>
      <c r="C2599" s="715" t="str">
        <f t="shared" si="159"/>
        <v/>
      </c>
      <c r="D2599" s="458">
        <f>IF(ISNUMBER(Summary!$D$17), DATE(Summary!$D$17, 1, 1) + INT((ROW(B2561)-1)/24), DATE(2024, 1, 1) + INT((ROW(B2561)-1)/24))</f>
        <v>45398</v>
      </c>
      <c r="E2599" s="459">
        <v>0.66666666666666674</v>
      </c>
      <c r="F2599" s="780"/>
      <c r="G2599" s="780"/>
      <c r="H2599" s="460">
        <f t="shared" ref="H2599:H2662" si="161">IF(G2599&gt;F2599,F2599,G2599)</f>
        <v>0</v>
      </c>
      <c r="I2599" s="460">
        <f t="shared" ref="I2599:I2662" si="162">F2599-H2599</f>
        <v>0</v>
      </c>
      <c r="J2599" s="460">
        <f t="shared" si="160"/>
        <v>0</v>
      </c>
      <c r="K2599" s="9"/>
      <c r="P2599" s="2"/>
      <c r="Q2599" s="27"/>
      <c r="R2599" s="2"/>
      <c r="S2599" s="2"/>
      <c r="T2599" s="2"/>
      <c r="U2599" s="2"/>
      <c r="V2599" s="2"/>
      <c r="W2599" s="2"/>
    </row>
    <row r="2600" spans="2:23" ht="15" customHeight="1" x14ac:dyDescent="0.35">
      <c r="B2600" s="349"/>
      <c r="C2600" s="715" t="str">
        <f t="shared" ref="C2600:C2663" si="163">IF(MOD(ROW()-ROW($E$39), 24)=0, $D2600, "")</f>
        <v/>
      </c>
      <c r="D2600" s="458">
        <f>IF(ISNUMBER(Summary!$D$17), DATE(Summary!$D$17, 1, 1) + INT((ROW(B2562)-1)/24), DATE(2024, 1, 1) + INT((ROW(B2562)-1)/24))</f>
        <v>45398</v>
      </c>
      <c r="E2600" s="459">
        <v>0.70833333333333337</v>
      </c>
      <c r="F2600" s="780"/>
      <c r="G2600" s="780"/>
      <c r="H2600" s="460">
        <f t="shared" si="161"/>
        <v>0</v>
      </c>
      <c r="I2600" s="460">
        <f t="shared" si="162"/>
        <v>0</v>
      </c>
      <c r="J2600" s="460">
        <f t="shared" si="160"/>
        <v>0</v>
      </c>
      <c r="K2600" s="9"/>
      <c r="P2600" s="2"/>
      <c r="Q2600" s="27"/>
      <c r="R2600" s="2"/>
      <c r="S2600" s="2"/>
      <c r="T2600" s="2"/>
      <c r="U2600" s="2"/>
      <c r="V2600" s="2"/>
      <c r="W2600" s="2"/>
    </row>
    <row r="2601" spans="2:23" ht="15" customHeight="1" x14ac:dyDescent="0.35">
      <c r="B2601" s="349"/>
      <c r="C2601" s="715" t="str">
        <f t="shared" si="163"/>
        <v/>
      </c>
      <c r="D2601" s="458">
        <f>IF(ISNUMBER(Summary!$D$17), DATE(Summary!$D$17, 1, 1) + INT((ROW(B2563)-1)/24), DATE(2024, 1, 1) + INT((ROW(B2563)-1)/24))</f>
        <v>45398</v>
      </c>
      <c r="E2601" s="459">
        <v>0.75000000000000011</v>
      </c>
      <c r="F2601" s="780"/>
      <c r="G2601" s="780"/>
      <c r="H2601" s="460">
        <f t="shared" si="161"/>
        <v>0</v>
      </c>
      <c r="I2601" s="460">
        <f t="shared" si="162"/>
        <v>0</v>
      </c>
      <c r="J2601" s="460">
        <f t="shared" si="160"/>
        <v>0</v>
      </c>
      <c r="K2601" s="9"/>
      <c r="P2601" s="2"/>
      <c r="Q2601" s="27"/>
      <c r="R2601" s="2"/>
      <c r="S2601" s="2"/>
      <c r="T2601" s="2"/>
      <c r="U2601" s="2"/>
      <c r="V2601" s="2"/>
      <c r="W2601" s="2"/>
    </row>
    <row r="2602" spans="2:23" ht="15" customHeight="1" x14ac:dyDescent="0.35">
      <c r="B2602" s="349"/>
      <c r="C2602" s="715" t="str">
        <f t="shared" si="163"/>
        <v/>
      </c>
      <c r="D2602" s="458">
        <f>IF(ISNUMBER(Summary!$D$17), DATE(Summary!$D$17, 1, 1) + INT((ROW(B2564)-1)/24), DATE(2024, 1, 1) + INT((ROW(B2564)-1)/24))</f>
        <v>45398</v>
      </c>
      <c r="E2602" s="459">
        <v>0.79166666666666674</v>
      </c>
      <c r="F2602" s="780"/>
      <c r="G2602" s="780"/>
      <c r="H2602" s="460">
        <f t="shared" si="161"/>
        <v>0</v>
      </c>
      <c r="I2602" s="460">
        <f t="shared" si="162"/>
        <v>0</v>
      </c>
      <c r="J2602" s="460">
        <f t="shared" si="160"/>
        <v>0</v>
      </c>
      <c r="K2602" s="9"/>
      <c r="P2602" s="2"/>
      <c r="Q2602" s="27"/>
      <c r="R2602" s="2"/>
      <c r="S2602" s="2"/>
      <c r="T2602" s="2"/>
      <c r="U2602" s="2"/>
      <c r="V2602" s="2"/>
      <c r="W2602" s="2"/>
    </row>
    <row r="2603" spans="2:23" ht="15" customHeight="1" x14ac:dyDescent="0.35">
      <c r="B2603" s="349"/>
      <c r="C2603" s="715" t="str">
        <f t="shared" si="163"/>
        <v/>
      </c>
      <c r="D2603" s="458">
        <f>IF(ISNUMBER(Summary!$D$17), DATE(Summary!$D$17, 1, 1) + INT((ROW(B2565)-1)/24), DATE(2024, 1, 1) + INT((ROW(B2565)-1)/24))</f>
        <v>45398</v>
      </c>
      <c r="E2603" s="459">
        <v>0.83333333333333337</v>
      </c>
      <c r="F2603" s="780"/>
      <c r="G2603" s="780"/>
      <c r="H2603" s="460">
        <f t="shared" si="161"/>
        <v>0</v>
      </c>
      <c r="I2603" s="460">
        <f t="shared" si="162"/>
        <v>0</v>
      </c>
      <c r="J2603" s="460">
        <f t="shared" si="160"/>
        <v>0</v>
      </c>
      <c r="K2603" s="9"/>
      <c r="P2603" s="2"/>
      <c r="Q2603" s="27"/>
      <c r="R2603" s="2"/>
      <c r="S2603" s="2"/>
      <c r="T2603" s="2"/>
      <c r="U2603" s="2"/>
      <c r="V2603" s="2"/>
      <c r="W2603" s="2"/>
    </row>
    <row r="2604" spans="2:23" ht="15" customHeight="1" x14ac:dyDescent="0.35">
      <c r="B2604" s="349"/>
      <c r="C2604" s="715" t="str">
        <f t="shared" si="163"/>
        <v/>
      </c>
      <c r="D2604" s="458">
        <f>IF(ISNUMBER(Summary!$D$17), DATE(Summary!$D$17, 1, 1) + INT((ROW(B2566)-1)/24), DATE(2024, 1, 1) + INT((ROW(B2566)-1)/24))</f>
        <v>45398</v>
      </c>
      <c r="E2604" s="459">
        <v>0.87500000000000011</v>
      </c>
      <c r="F2604" s="780"/>
      <c r="G2604" s="780"/>
      <c r="H2604" s="460">
        <f t="shared" si="161"/>
        <v>0</v>
      </c>
      <c r="I2604" s="460">
        <f t="shared" si="162"/>
        <v>0</v>
      </c>
      <c r="J2604" s="460">
        <f t="shared" si="160"/>
        <v>0</v>
      </c>
      <c r="K2604" s="9"/>
      <c r="P2604" s="2"/>
      <c r="Q2604" s="27"/>
      <c r="R2604" s="2"/>
      <c r="S2604" s="2"/>
      <c r="T2604" s="2"/>
      <c r="U2604" s="2"/>
      <c r="V2604" s="2"/>
      <c r="W2604" s="2"/>
    </row>
    <row r="2605" spans="2:23" ht="15" customHeight="1" x14ac:dyDescent="0.35">
      <c r="B2605" s="349"/>
      <c r="C2605" s="715" t="str">
        <f t="shared" si="163"/>
        <v/>
      </c>
      <c r="D2605" s="458">
        <f>IF(ISNUMBER(Summary!$D$17), DATE(Summary!$D$17, 1, 1) + INT((ROW(B2567)-1)/24), DATE(2024, 1, 1) + INT((ROW(B2567)-1)/24))</f>
        <v>45398</v>
      </c>
      <c r="E2605" s="459">
        <v>0.91666666666666674</v>
      </c>
      <c r="F2605" s="780"/>
      <c r="G2605" s="780"/>
      <c r="H2605" s="460">
        <f t="shared" si="161"/>
        <v>0</v>
      </c>
      <c r="I2605" s="460">
        <f t="shared" si="162"/>
        <v>0</v>
      </c>
      <c r="J2605" s="460">
        <f t="shared" si="160"/>
        <v>0</v>
      </c>
      <c r="K2605" s="9"/>
      <c r="P2605" s="2"/>
      <c r="Q2605" s="27"/>
      <c r="R2605" s="2"/>
      <c r="S2605" s="2"/>
      <c r="T2605" s="2"/>
      <c r="U2605" s="2"/>
      <c r="V2605" s="2"/>
      <c r="W2605" s="2"/>
    </row>
    <row r="2606" spans="2:23" ht="15" customHeight="1" x14ac:dyDescent="0.35">
      <c r="B2606" s="349"/>
      <c r="C2606" s="715" t="str">
        <f t="shared" si="163"/>
        <v/>
      </c>
      <c r="D2606" s="458">
        <f>IF(ISNUMBER(Summary!$D$17), DATE(Summary!$D$17, 1, 1) + INT((ROW(B2568)-1)/24), DATE(2024, 1, 1) + INT((ROW(B2568)-1)/24))</f>
        <v>45398</v>
      </c>
      <c r="E2606" s="459">
        <v>0.95833333333333337</v>
      </c>
      <c r="F2606" s="780"/>
      <c r="G2606" s="780"/>
      <c r="H2606" s="460">
        <f t="shared" si="161"/>
        <v>0</v>
      </c>
      <c r="I2606" s="460">
        <f t="shared" si="162"/>
        <v>0</v>
      </c>
      <c r="J2606" s="460">
        <f t="shared" si="160"/>
        <v>0</v>
      </c>
      <c r="K2606" s="9"/>
      <c r="P2606" s="2"/>
      <c r="Q2606" s="27"/>
      <c r="R2606" s="2"/>
      <c r="S2606" s="2"/>
      <c r="T2606" s="2"/>
      <c r="U2606" s="2"/>
      <c r="V2606" s="2"/>
      <c r="W2606" s="2"/>
    </row>
    <row r="2607" spans="2:23" ht="15" customHeight="1" x14ac:dyDescent="0.35">
      <c r="B2607" s="457"/>
      <c r="C2607" s="715">
        <f t="shared" si="163"/>
        <v>45399</v>
      </c>
      <c r="D2607" s="458">
        <f>IF(ISNUMBER(Summary!$D$17), DATE(Summary!$D$17, 1, 1) + INT((ROW(B2569)-1)/24), DATE(2024, 1, 1) + INT((ROW(B2569)-1)/24))</f>
        <v>45399</v>
      </c>
      <c r="E2607" s="459">
        <v>3.1225022567582528E-17</v>
      </c>
      <c r="F2607" s="780"/>
      <c r="G2607" s="780"/>
      <c r="H2607" s="460">
        <f t="shared" si="161"/>
        <v>0</v>
      </c>
      <c r="I2607" s="460">
        <f t="shared" si="162"/>
        <v>0</v>
      </c>
      <c r="J2607" s="460">
        <f t="shared" si="160"/>
        <v>0</v>
      </c>
      <c r="K2607" s="9"/>
      <c r="P2607" s="2"/>
      <c r="Q2607" s="27"/>
      <c r="R2607" s="2"/>
      <c r="S2607" s="2"/>
      <c r="T2607" s="2"/>
      <c r="U2607" s="2"/>
      <c r="V2607" s="2"/>
      <c r="W2607" s="2"/>
    </row>
    <row r="2608" spans="2:23" ht="15" customHeight="1" x14ac:dyDescent="0.35">
      <c r="B2608" s="349"/>
      <c r="C2608" s="715" t="str">
        <f t="shared" si="163"/>
        <v/>
      </c>
      <c r="D2608" s="458">
        <f>IF(ISNUMBER(Summary!$D$17), DATE(Summary!$D$17, 1, 1) + INT((ROW(B2570)-1)/24), DATE(2024, 1, 1) + INT((ROW(B2570)-1)/24))</f>
        <v>45399</v>
      </c>
      <c r="E2608" s="459">
        <v>4.1666666666666699E-2</v>
      </c>
      <c r="F2608" s="780"/>
      <c r="G2608" s="780"/>
      <c r="H2608" s="460">
        <f t="shared" si="161"/>
        <v>0</v>
      </c>
      <c r="I2608" s="460">
        <f t="shared" si="162"/>
        <v>0</v>
      </c>
      <c r="J2608" s="460">
        <f t="shared" si="160"/>
        <v>0</v>
      </c>
      <c r="K2608" s="9"/>
      <c r="P2608" s="2"/>
      <c r="Q2608" s="27"/>
      <c r="R2608" s="2"/>
      <c r="S2608" s="2"/>
      <c r="T2608" s="2"/>
      <c r="U2608" s="2"/>
      <c r="V2608" s="2"/>
      <c r="W2608" s="2"/>
    </row>
    <row r="2609" spans="2:23" ht="15" customHeight="1" x14ac:dyDescent="0.35">
      <c r="B2609" s="349"/>
      <c r="C2609" s="715" t="str">
        <f t="shared" si="163"/>
        <v/>
      </c>
      <c r="D2609" s="458">
        <f>IF(ISNUMBER(Summary!$D$17), DATE(Summary!$D$17, 1, 1) + INT((ROW(B2571)-1)/24), DATE(2024, 1, 1) + INT((ROW(B2571)-1)/24))</f>
        <v>45399</v>
      </c>
      <c r="E2609" s="459">
        <v>8.333333333333337E-2</v>
      </c>
      <c r="F2609" s="780"/>
      <c r="G2609" s="780"/>
      <c r="H2609" s="460">
        <f t="shared" si="161"/>
        <v>0</v>
      </c>
      <c r="I2609" s="460">
        <f t="shared" si="162"/>
        <v>0</v>
      </c>
      <c r="J2609" s="460">
        <f t="shared" si="160"/>
        <v>0</v>
      </c>
      <c r="K2609" s="9"/>
      <c r="P2609" s="2"/>
      <c r="Q2609" s="27"/>
      <c r="R2609" s="2"/>
      <c r="S2609" s="2"/>
      <c r="T2609" s="2"/>
      <c r="U2609" s="2"/>
      <c r="V2609" s="2"/>
      <c r="W2609" s="2"/>
    </row>
    <row r="2610" spans="2:23" ht="15" customHeight="1" x14ac:dyDescent="0.35">
      <c r="B2610" s="349"/>
      <c r="C2610" s="715" t="str">
        <f t="shared" si="163"/>
        <v/>
      </c>
      <c r="D2610" s="458">
        <f>IF(ISNUMBER(Summary!$D$17), DATE(Summary!$D$17, 1, 1) + INT((ROW(B2572)-1)/24), DATE(2024, 1, 1) + INT((ROW(B2572)-1)/24))</f>
        <v>45399</v>
      </c>
      <c r="E2610" s="459">
        <v>0.12500000000000006</v>
      </c>
      <c r="F2610" s="780"/>
      <c r="G2610" s="780"/>
      <c r="H2610" s="460">
        <f t="shared" si="161"/>
        <v>0</v>
      </c>
      <c r="I2610" s="460">
        <f t="shared" si="162"/>
        <v>0</v>
      </c>
      <c r="J2610" s="460">
        <f t="shared" si="160"/>
        <v>0</v>
      </c>
      <c r="K2610" s="9"/>
      <c r="P2610" s="2"/>
      <c r="Q2610" s="27"/>
      <c r="R2610" s="2"/>
      <c r="S2610" s="2"/>
      <c r="T2610" s="2"/>
      <c r="U2610" s="2"/>
      <c r="V2610" s="2"/>
      <c r="W2610" s="2"/>
    </row>
    <row r="2611" spans="2:23" ht="15" customHeight="1" x14ac:dyDescent="0.35">
      <c r="B2611" s="349"/>
      <c r="C2611" s="715" t="str">
        <f t="shared" si="163"/>
        <v/>
      </c>
      <c r="D2611" s="458">
        <f>IF(ISNUMBER(Summary!$D$17), DATE(Summary!$D$17, 1, 1) + INT((ROW(B2573)-1)/24), DATE(2024, 1, 1) + INT((ROW(B2573)-1)/24))</f>
        <v>45399</v>
      </c>
      <c r="E2611" s="459">
        <v>0.16666666666666669</v>
      </c>
      <c r="F2611" s="780"/>
      <c r="G2611" s="780"/>
      <c r="H2611" s="460">
        <f t="shared" si="161"/>
        <v>0</v>
      </c>
      <c r="I2611" s="460">
        <f t="shared" si="162"/>
        <v>0</v>
      </c>
      <c r="J2611" s="460">
        <f t="shared" si="160"/>
        <v>0</v>
      </c>
      <c r="K2611" s="9"/>
      <c r="P2611" s="2"/>
      <c r="Q2611" s="27"/>
      <c r="R2611" s="2"/>
      <c r="S2611" s="2"/>
      <c r="T2611" s="2"/>
      <c r="U2611" s="2"/>
      <c r="V2611" s="2"/>
      <c r="W2611" s="2"/>
    </row>
    <row r="2612" spans="2:23" ht="15" customHeight="1" x14ac:dyDescent="0.35">
      <c r="B2612" s="349"/>
      <c r="C2612" s="715" t="str">
        <f t="shared" si="163"/>
        <v/>
      </c>
      <c r="D2612" s="458">
        <f>IF(ISNUMBER(Summary!$D$17), DATE(Summary!$D$17, 1, 1) + INT((ROW(B2574)-1)/24), DATE(2024, 1, 1) + INT((ROW(B2574)-1)/24))</f>
        <v>45399</v>
      </c>
      <c r="E2612" s="459">
        <v>0.20833333333333337</v>
      </c>
      <c r="F2612" s="780"/>
      <c r="G2612" s="780"/>
      <c r="H2612" s="460">
        <f t="shared" si="161"/>
        <v>0</v>
      </c>
      <c r="I2612" s="460">
        <f t="shared" si="162"/>
        <v>0</v>
      </c>
      <c r="J2612" s="460">
        <f t="shared" si="160"/>
        <v>0</v>
      </c>
      <c r="K2612" s="9"/>
      <c r="P2612" s="2"/>
      <c r="Q2612" s="27"/>
      <c r="R2612" s="2"/>
      <c r="S2612" s="2"/>
      <c r="T2612" s="2"/>
      <c r="U2612" s="2"/>
      <c r="V2612" s="2"/>
      <c r="W2612" s="2"/>
    </row>
    <row r="2613" spans="2:23" ht="15" customHeight="1" x14ac:dyDescent="0.35">
      <c r="B2613" s="349"/>
      <c r="C2613" s="715" t="str">
        <f t="shared" si="163"/>
        <v/>
      </c>
      <c r="D2613" s="458">
        <f>IF(ISNUMBER(Summary!$D$17), DATE(Summary!$D$17, 1, 1) + INT((ROW(B2575)-1)/24), DATE(2024, 1, 1) + INT((ROW(B2575)-1)/24))</f>
        <v>45399</v>
      </c>
      <c r="E2613" s="459">
        <v>0.25</v>
      </c>
      <c r="F2613" s="780"/>
      <c r="G2613" s="780"/>
      <c r="H2613" s="460">
        <f t="shared" si="161"/>
        <v>0</v>
      </c>
      <c r="I2613" s="460">
        <f t="shared" si="162"/>
        <v>0</v>
      </c>
      <c r="J2613" s="460">
        <f t="shared" si="160"/>
        <v>0</v>
      </c>
      <c r="K2613" s="9"/>
      <c r="P2613" s="2"/>
      <c r="Q2613" s="27"/>
      <c r="R2613" s="2"/>
      <c r="S2613" s="2"/>
      <c r="T2613" s="2"/>
      <c r="U2613" s="2"/>
      <c r="V2613" s="2"/>
      <c r="W2613" s="2"/>
    </row>
    <row r="2614" spans="2:23" ht="15" customHeight="1" x14ac:dyDescent="0.35">
      <c r="B2614" s="349"/>
      <c r="C2614" s="715" t="str">
        <f t="shared" si="163"/>
        <v/>
      </c>
      <c r="D2614" s="458">
        <f>IF(ISNUMBER(Summary!$D$17), DATE(Summary!$D$17, 1, 1) + INT((ROW(B2576)-1)/24), DATE(2024, 1, 1) + INT((ROW(B2576)-1)/24))</f>
        <v>45399</v>
      </c>
      <c r="E2614" s="459">
        <v>0.29166666666666669</v>
      </c>
      <c r="F2614" s="780"/>
      <c r="G2614" s="780"/>
      <c r="H2614" s="460">
        <f t="shared" si="161"/>
        <v>0</v>
      </c>
      <c r="I2614" s="460">
        <f t="shared" si="162"/>
        <v>0</v>
      </c>
      <c r="J2614" s="460">
        <f t="shared" si="160"/>
        <v>0</v>
      </c>
      <c r="K2614" s="9"/>
      <c r="P2614" s="2"/>
      <c r="Q2614" s="27"/>
      <c r="R2614" s="2"/>
      <c r="S2614" s="2"/>
      <c r="T2614" s="2"/>
      <c r="U2614" s="2"/>
      <c r="V2614" s="2"/>
      <c r="W2614" s="2"/>
    </row>
    <row r="2615" spans="2:23" ht="15" customHeight="1" x14ac:dyDescent="0.35">
      <c r="B2615" s="349"/>
      <c r="C2615" s="715" t="str">
        <f t="shared" si="163"/>
        <v/>
      </c>
      <c r="D2615" s="458">
        <f>IF(ISNUMBER(Summary!$D$17), DATE(Summary!$D$17, 1, 1) + INT((ROW(B2577)-1)/24), DATE(2024, 1, 1) + INT((ROW(B2577)-1)/24))</f>
        <v>45399</v>
      </c>
      <c r="E2615" s="459">
        <v>0.33333333333333337</v>
      </c>
      <c r="F2615" s="780"/>
      <c r="G2615" s="780"/>
      <c r="H2615" s="460">
        <f t="shared" si="161"/>
        <v>0</v>
      </c>
      <c r="I2615" s="460">
        <f t="shared" si="162"/>
        <v>0</v>
      </c>
      <c r="J2615" s="460">
        <f t="shared" si="160"/>
        <v>0</v>
      </c>
      <c r="K2615" s="9"/>
      <c r="P2615" s="2"/>
      <c r="Q2615" s="27"/>
      <c r="R2615" s="2"/>
      <c r="S2615" s="2"/>
      <c r="T2615" s="2"/>
      <c r="U2615" s="2"/>
      <c r="V2615" s="2"/>
      <c r="W2615" s="2"/>
    </row>
    <row r="2616" spans="2:23" ht="15" customHeight="1" x14ac:dyDescent="0.35">
      <c r="B2616" s="349"/>
      <c r="C2616" s="715" t="str">
        <f t="shared" si="163"/>
        <v/>
      </c>
      <c r="D2616" s="458">
        <f>IF(ISNUMBER(Summary!$D$17), DATE(Summary!$D$17, 1, 1) + INT((ROW(B2578)-1)/24), DATE(2024, 1, 1) + INT((ROW(B2578)-1)/24))</f>
        <v>45399</v>
      </c>
      <c r="E2616" s="459">
        <v>0.375</v>
      </c>
      <c r="F2616" s="780"/>
      <c r="G2616" s="780"/>
      <c r="H2616" s="460">
        <f t="shared" si="161"/>
        <v>0</v>
      </c>
      <c r="I2616" s="460">
        <f t="shared" si="162"/>
        <v>0</v>
      </c>
      <c r="J2616" s="460">
        <f t="shared" si="160"/>
        <v>0</v>
      </c>
      <c r="K2616" s="9"/>
      <c r="P2616" s="2"/>
      <c r="Q2616" s="27"/>
      <c r="R2616" s="2"/>
      <c r="S2616" s="2"/>
      <c r="T2616" s="2"/>
      <c r="U2616" s="2"/>
      <c r="V2616" s="2"/>
      <c r="W2616" s="2"/>
    </row>
    <row r="2617" spans="2:23" ht="15" customHeight="1" x14ac:dyDescent="0.35">
      <c r="B2617" s="349"/>
      <c r="C2617" s="715" t="str">
        <f t="shared" si="163"/>
        <v/>
      </c>
      <c r="D2617" s="458">
        <f>IF(ISNUMBER(Summary!$D$17), DATE(Summary!$D$17, 1, 1) + INT((ROW(B2579)-1)/24), DATE(2024, 1, 1) + INT((ROW(B2579)-1)/24))</f>
        <v>45399</v>
      </c>
      <c r="E2617" s="459">
        <v>0.41666666666666669</v>
      </c>
      <c r="F2617" s="780"/>
      <c r="G2617" s="780"/>
      <c r="H2617" s="460">
        <f t="shared" si="161"/>
        <v>0</v>
      </c>
      <c r="I2617" s="460">
        <f t="shared" si="162"/>
        <v>0</v>
      </c>
      <c r="J2617" s="460">
        <f t="shared" si="160"/>
        <v>0</v>
      </c>
      <c r="K2617" s="9"/>
      <c r="P2617" s="2"/>
      <c r="Q2617" s="27"/>
      <c r="R2617" s="2"/>
      <c r="S2617" s="2"/>
      <c r="T2617" s="2"/>
      <c r="U2617" s="2"/>
      <c r="V2617" s="2"/>
      <c r="W2617" s="2"/>
    </row>
    <row r="2618" spans="2:23" ht="15" customHeight="1" x14ac:dyDescent="0.35">
      <c r="B2618" s="349"/>
      <c r="C2618" s="715" t="str">
        <f t="shared" si="163"/>
        <v/>
      </c>
      <c r="D2618" s="458">
        <f>IF(ISNUMBER(Summary!$D$17), DATE(Summary!$D$17, 1, 1) + INT((ROW(B2580)-1)/24), DATE(2024, 1, 1) + INT((ROW(B2580)-1)/24))</f>
        <v>45399</v>
      </c>
      <c r="E2618" s="459">
        <v>0.45833333333333337</v>
      </c>
      <c r="F2618" s="780"/>
      <c r="G2618" s="780"/>
      <c r="H2618" s="460">
        <f t="shared" si="161"/>
        <v>0</v>
      </c>
      <c r="I2618" s="460">
        <f t="shared" si="162"/>
        <v>0</v>
      </c>
      <c r="J2618" s="460">
        <f t="shared" si="160"/>
        <v>0</v>
      </c>
      <c r="K2618" s="9"/>
      <c r="P2618" s="2"/>
      <c r="Q2618" s="27"/>
      <c r="R2618" s="2"/>
      <c r="S2618" s="2"/>
      <c r="T2618" s="2"/>
      <c r="U2618" s="2"/>
      <c r="V2618" s="2"/>
      <c r="W2618" s="2"/>
    </row>
    <row r="2619" spans="2:23" ht="15" customHeight="1" x14ac:dyDescent="0.35">
      <c r="B2619" s="349"/>
      <c r="C2619" s="715" t="str">
        <f t="shared" si="163"/>
        <v/>
      </c>
      <c r="D2619" s="458">
        <f>IF(ISNUMBER(Summary!$D$17), DATE(Summary!$D$17, 1, 1) + INT((ROW(B2581)-1)/24), DATE(2024, 1, 1) + INT((ROW(B2581)-1)/24))</f>
        <v>45399</v>
      </c>
      <c r="E2619" s="459">
        <v>0.50000000000000011</v>
      </c>
      <c r="F2619" s="780"/>
      <c r="G2619" s="780"/>
      <c r="H2619" s="460">
        <f t="shared" si="161"/>
        <v>0</v>
      </c>
      <c r="I2619" s="460">
        <f t="shared" si="162"/>
        <v>0</v>
      </c>
      <c r="J2619" s="460">
        <f t="shared" si="160"/>
        <v>0</v>
      </c>
      <c r="K2619" s="9"/>
      <c r="P2619" s="2"/>
      <c r="Q2619" s="27"/>
      <c r="R2619" s="2"/>
      <c r="S2619" s="2"/>
      <c r="T2619" s="2"/>
      <c r="U2619" s="2"/>
      <c r="V2619" s="2"/>
      <c r="W2619" s="2"/>
    </row>
    <row r="2620" spans="2:23" ht="15" customHeight="1" x14ac:dyDescent="0.35">
      <c r="B2620" s="349"/>
      <c r="C2620" s="715" t="str">
        <f t="shared" si="163"/>
        <v/>
      </c>
      <c r="D2620" s="458">
        <f>IF(ISNUMBER(Summary!$D$17), DATE(Summary!$D$17, 1, 1) + INT((ROW(B2582)-1)/24), DATE(2024, 1, 1) + INT((ROW(B2582)-1)/24))</f>
        <v>45399</v>
      </c>
      <c r="E2620" s="459">
        <v>0.54166666666666674</v>
      </c>
      <c r="F2620" s="780"/>
      <c r="G2620" s="780"/>
      <c r="H2620" s="460">
        <f t="shared" si="161"/>
        <v>0</v>
      </c>
      <c r="I2620" s="460">
        <f t="shared" si="162"/>
        <v>0</v>
      </c>
      <c r="J2620" s="460">
        <f t="shared" si="160"/>
        <v>0</v>
      </c>
      <c r="K2620" s="9"/>
      <c r="P2620" s="2"/>
      <c r="Q2620" s="27"/>
      <c r="R2620" s="2"/>
      <c r="S2620" s="2"/>
      <c r="T2620" s="2"/>
      <c r="U2620" s="2"/>
      <c r="V2620" s="2"/>
      <c r="W2620" s="2"/>
    </row>
    <row r="2621" spans="2:23" ht="15" customHeight="1" x14ac:dyDescent="0.35">
      <c r="B2621" s="349"/>
      <c r="C2621" s="715" t="str">
        <f t="shared" si="163"/>
        <v/>
      </c>
      <c r="D2621" s="458">
        <f>IF(ISNUMBER(Summary!$D$17), DATE(Summary!$D$17, 1, 1) + INT((ROW(B2583)-1)/24), DATE(2024, 1, 1) + INT((ROW(B2583)-1)/24))</f>
        <v>45399</v>
      </c>
      <c r="E2621" s="459">
        <v>0.58333333333333337</v>
      </c>
      <c r="F2621" s="780"/>
      <c r="G2621" s="780"/>
      <c r="H2621" s="460">
        <f t="shared" si="161"/>
        <v>0</v>
      </c>
      <c r="I2621" s="460">
        <f t="shared" si="162"/>
        <v>0</v>
      </c>
      <c r="J2621" s="460">
        <f t="shared" si="160"/>
        <v>0</v>
      </c>
      <c r="K2621" s="9"/>
      <c r="P2621" s="2"/>
      <c r="Q2621" s="27"/>
      <c r="R2621" s="2"/>
      <c r="S2621" s="2"/>
      <c r="T2621" s="2"/>
      <c r="U2621" s="2"/>
      <c r="V2621" s="2"/>
      <c r="W2621" s="2"/>
    </row>
    <row r="2622" spans="2:23" ht="15" customHeight="1" x14ac:dyDescent="0.35">
      <c r="B2622" s="349"/>
      <c r="C2622" s="715" t="str">
        <f t="shared" si="163"/>
        <v/>
      </c>
      <c r="D2622" s="458">
        <f>IF(ISNUMBER(Summary!$D$17), DATE(Summary!$D$17, 1, 1) + INT((ROW(B2584)-1)/24), DATE(2024, 1, 1) + INT((ROW(B2584)-1)/24))</f>
        <v>45399</v>
      </c>
      <c r="E2622" s="459">
        <v>0.62500000000000011</v>
      </c>
      <c r="F2622" s="780"/>
      <c r="G2622" s="780"/>
      <c r="H2622" s="460">
        <f t="shared" si="161"/>
        <v>0</v>
      </c>
      <c r="I2622" s="460">
        <f t="shared" si="162"/>
        <v>0</v>
      </c>
      <c r="J2622" s="460">
        <f t="shared" si="160"/>
        <v>0</v>
      </c>
      <c r="K2622" s="9"/>
      <c r="P2622" s="2"/>
      <c r="Q2622" s="27"/>
      <c r="R2622" s="2"/>
      <c r="S2622" s="2"/>
      <c r="T2622" s="2"/>
      <c r="U2622" s="2"/>
      <c r="V2622" s="2"/>
      <c r="W2622" s="2"/>
    </row>
    <row r="2623" spans="2:23" ht="15" customHeight="1" x14ac:dyDescent="0.35">
      <c r="B2623" s="349"/>
      <c r="C2623" s="715" t="str">
        <f t="shared" si="163"/>
        <v/>
      </c>
      <c r="D2623" s="458">
        <f>IF(ISNUMBER(Summary!$D$17), DATE(Summary!$D$17, 1, 1) + INT((ROW(B2585)-1)/24), DATE(2024, 1, 1) + INT((ROW(B2585)-1)/24))</f>
        <v>45399</v>
      </c>
      <c r="E2623" s="459">
        <v>0.66666666666666674</v>
      </c>
      <c r="F2623" s="780"/>
      <c r="G2623" s="780"/>
      <c r="H2623" s="460">
        <f t="shared" si="161"/>
        <v>0</v>
      </c>
      <c r="I2623" s="460">
        <f t="shared" si="162"/>
        <v>0</v>
      </c>
      <c r="J2623" s="460">
        <f t="shared" si="160"/>
        <v>0</v>
      </c>
      <c r="K2623" s="9"/>
      <c r="P2623" s="2"/>
      <c r="Q2623" s="27"/>
      <c r="R2623" s="2"/>
      <c r="S2623" s="2"/>
      <c r="T2623" s="2"/>
      <c r="U2623" s="2"/>
      <c r="V2623" s="2"/>
      <c r="W2623" s="2"/>
    </row>
    <row r="2624" spans="2:23" ht="15" customHeight="1" x14ac:dyDescent="0.35">
      <c r="B2624" s="349"/>
      <c r="C2624" s="715" t="str">
        <f t="shared" si="163"/>
        <v/>
      </c>
      <c r="D2624" s="458">
        <f>IF(ISNUMBER(Summary!$D$17), DATE(Summary!$D$17, 1, 1) + INT((ROW(B2586)-1)/24), DATE(2024, 1, 1) + INT((ROW(B2586)-1)/24))</f>
        <v>45399</v>
      </c>
      <c r="E2624" s="459">
        <v>0.70833333333333337</v>
      </c>
      <c r="F2624" s="780"/>
      <c r="G2624" s="780"/>
      <c r="H2624" s="460">
        <f t="shared" si="161"/>
        <v>0</v>
      </c>
      <c r="I2624" s="460">
        <f t="shared" si="162"/>
        <v>0</v>
      </c>
      <c r="J2624" s="460">
        <f t="shared" ref="J2624:J2687" si="164">G2624-H2624</f>
        <v>0</v>
      </c>
      <c r="K2624" s="9"/>
      <c r="P2624" s="2"/>
      <c r="Q2624" s="27"/>
      <c r="R2624" s="2"/>
      <c r="S2624" s="2"/>
      <c r="T2624" s="2"/>
      <c r="U2624" s="2"/>
      <c r="V2624" s="2"/>
      <c r="W2624" s="2"/>
    </row>
    <row r="2625" spans="2:23" ht="15" customHeight="1" x14ac:dyDescent="0.35">
      <c r="B2625" s="349"/>
      <c r="C2625" s="715" t="str">
        <f t="shared" si="163"/>
        <v/>
      </c>
      <c r="D2625" s="458">
        <f>IF(ISNUMBER(Summary!$D$17), DATE(Summary!$D$17, 1, 1) + INT((ROW(B2587)-1)/24), DATE(2024, 1, 1) + INT((ROW(B2587)-1)/24))</f>
        <v>45399</v>
      </c>
      <c r="E2625" s="459">
        <v>0.75000000000000011</v>
      </c>
      <c r="F2625" s="780"/>
      <c r="G2625" s="780"/>
      <c r="H2625" s="460">
        <f t="shared" si="161"/>
        <v>0</v>
      </c>
      <c r="I2625" s="460">
        <f t="shared" si="162"/>
        <v>0</v>
      </c>
      <c r="J2625" s="460">
        <f t="shared" si="164"/>
        <v>0</v>
      </c>
      <c r="K2625" s="9"/>
      <c r="P2625" s="2"/>
      <c r="Q2625" s="27"/>
      <c r="R2625" s="2"/>
      <c r="S2625" s="2"/>
      <c r="T2625" s="2"/>
      <c r="U2625" s="2"/>
      <c r="V2625" s="2"/>
      <c r="W2625" s="2"/>
    </row>
    <row r="2626" spans="2:23" ht="15" customHeight="1" x14ac:dyDescent="0.35">
      <c r="B2626" s="349"/>
      <c r="C2626" s="715" t="str">
        <f t="shared" si="163"/>
        <v/>
      </c>
      <c r="D2626" s="458">
        <f>IF(ISNUMBER(Summary!$D$17), DATE(Summary!$D$17, 1, 1) + INT((ROW(B2588)-1)/24), DATE(2024, 1, 1) + INT((ROW(B2588)-1)/24))</f>
        <v>45399</v>
      </c>
      <c r="E2626" s="459">
        <v>0.79166666666666674</v>
      </c>
      <c r="F2626" s="780"/>
      <c r="G2626" s="780"/>
      <c r="H2626" s="460">
        <f t="shared" si="161"/>
        <v>0</v>
      </c>
      <c r="I2626" s="460">
        <f t="shared" si="162"/>
        <v>0</v>
      </c>
      <c r="J2626" s="460">
        <f t="shared" si="164"/>
        <v>0</v>
      </c>
      <c r="K2626" s="9"/>
      <c r="P2626" s="2"/>
      <c r="Q2626" s="27"/>
      <c r="R2626" s="2"/>
      <c r="S2626" s="2"/>
      <c r="T2626" s="2"/>
      <c r="U2626" s="2"/>
      <c r="V2626" s="2"/>
      <c r="W2626" s="2"/>
    </row>
    <row r="2627" spans="2:23" ht="15" customHeight="1" x14ac:dyDescent="0.35">
      <c r="B2627" s="349"/>
      <c r="C2627" s="715" t="str">
        <f t="shared" si="163"/>
        <v/>
      </c>
      <c r="D2627" s="458">
        <f>IF(ISNUMBER(Summary!$D$17), DATE(Summary!$D$17, 1, 1) + INT((ROW(B2589)-1)/24), DATE(2024, 1, 1) + INT((ROW(B2589)-1)/24))</f>
        <v>45399</v>
      </c>
      <c r="E2627" s="459">
        <v>0.83333333333333337</v>
      </c>
      <c r="F2627" s="780"/>
      <c r="G2627" s="780"/>
      <c r="H2627" s="460">
        <f t="shared" si="161"/>
        <v>0</v>
      </c>
      <c r="I2627" s="460">
        <f t="shared" si="162"/>
        <v>0</v>
      </c>
      <c r="J2627" s="460">
        <f t="shared" si="164"/>
        <v>0</v>
      </c>
      <c r="K2627" s="9"/>
      <c r="P2627" s="2"/>
      <c r="Q2627" s="27"/>
      <c r="R2627" s="2"/>
      <c r="S2627" s="2"/>
      <c r="T2627" s="2"/>
      <c r="U2627" s="2"/>
      <c r="V2627" s="2"/>
      <c r="W2627" s="2"/>
    </row>
    <row r="2628" spans="2:23" ht="15" customHeight="1" x14ac:dyDescent="0.35">
      <c r="B2628" s="349"/>
      <c r="C2628" s="715" t="str">
        <f t="shared" si="163"/>
        <v/>
      </c>
      <c r="D2628" s="458">
        <f>IF(ISNUMBER(Summary!$D$17), DATE(Summary!$D$17, 1, 1) + INT((ROW(B2590)-1)/24), DATE(2024, 1, 1) + INT((ROW(B2590)-1)/24))</f>
        <v>45399</v>
      </c>
      <c r="E2628" s="459">
        <v>0.87500000000000011</v>
      </c>
      <c r="F2628" s="780"/>
      <c r="G2628" s="780"/>
      <c r="H2628" s="460">
        <f t="shared" si="161"/>
        <v>0</v>
      </c>
      <c r="I2628" s="460">
        <f t="shared" si="162"/>
        <v>0</v>
      </c>
      <c r="J2628" s="460">
        <f t="shared" si="164"/>
        <v>0</v>
      </c>
      <c r="K2628" s="9"/>
      <c r="P2628" s="2"/>
      <c r="Q2628" s="27"/>
      <c r="R2628" s="2"/>
      <c r="S2628" s="2"/>
      <c r="T2628" s="2"/>
      <c r="U2628" s="2"/>
      <c r="V2628" s="2"/>
      <c r="W2628" s="2"/>
    </row>
    <row r="2629" spans="2:23" ht="15" customHeight="1" x14ac:dyDescent="0.35">
      <c r="B2629" s="349"/>
      <c r="C2629" s="715" t="str">
        <f t="shared" si="163"/>
        <v/>
      </c>
      <c r="D2629" s="458">
        <f>IF(ISNUMBER(Summary!$D$17), DATE(Summary!$D$17, 1, 1) + INT((ROW(B2591)-1)/24), DATE(2024, 1, 1) + INT((ROW(B2591)-1)/24))</f>
        <v>45399</v>
      </c>
      <c r="E2629" s="459">
        <v>0.91666666666666674</v>
      </c>
      <c r="F2629" s="780"/>
      <c r="G2629" s="780"/>
      <c r="H2629" s="460">
        <f t="shared" si="161"/>
        <v>0</v>
      </c>
      <c r="I2629" s="460">
        <f t="shared" si="162"/>
        <v>0</v>
      </c>
      <c r="J2629" s="460">
        <f t="shared" si="164"/>
        <v>0</v>
      </c>
      <c r="K2629" s="9"/>
      <c r="P2629" s="2"/>
      <c r="Q2629" s="27"/>
      <c r="R2629" s="2"/>
      <c r="S2629" s="2"/>
      <c r="T2629" s="2"/>
      <c r="U2629" s="2"/>
      <c r="V2629" s="2"/>
      <c r="W2629" s="2"/>
    </row>
    <row r="2630" spans="2:23" ht="15" customHeight="1" x14ac:dyDescent="0.35">
      <c r="B2630" s="349"/>
      <c r="C2630" s="715" t="str">
        <f t="shared" si="163"/>
        <v/>
      </c>
      <c r="D2630" s="458">
        <f>IF(ISNUMBER(Summary!$D$17), DATE(Summary!$D$17, 1, 1) + INT((ROW(B2592)-1)/24), DATE(2024, 1, 1) + INT((ROW(B2592)-1)/24))</f>
        <v>45399</v>
      </c>
      <c r="E2630" s="459">
        <v>0.95833333333333337</v>
      </c>
      <c r="F2630" s="780"/>
      <c r="G2630" s="780"/>
      <c r="H2630" s="460">
        <f t="shared" si="161"/>
        <v>0</v>
      </c>
      <c r="I2630" s="460">
        <f t="shared" si="162"/>
        <v>0</v>
      </c>
      <c r="J2630" s="460">
        <f t="shared" si="164"/>
        <v>0</v>
      </c>
      <c r="K2630" s="9"/>
      <c r="P2630" s="2"/>
      <c r="Q2630" s="27"/>
      <c r="R2630" s="2"/>
      <c r="S2630" s="2"/>
      <c r="T2630" s="2"/>
      <c r="U2630" s="2"/>
      <c r="V2630" s="2"/>
      <c r="W2630" s="2"/>
    </row>
    <row r="2631" spans="2:23" ht="15" customHeight="1" x14ac:dyDescent="0.35">
      <c r="B2631" s="457"/>
      <c r="C2631" s="715">
        <f t="shared" si="163"/>
        <v>45400</v>
      </c>
      <c r="D2631" s="458">
        <f>IF(ISNUMBER(Summary!$D$17), DATE(Summary!$D$17, 1, 1) + INT((ROW(B2593)-1)/24), DATE(2024, 1, 1) + INT((ROW(B2593)-1)/24))</f>
        <v>45400</v>
      </c>
      <c r="E2631" s="459">
        <v>3.1225022567582528E-17</v>
      </c>
      <c r="F2631" s="780"/>
      <c r="G2631" s="780"/>
      <c r="H2631" s="460">
        <f t="shared" si="161"/>
        <v>0</v>
      </c>
      <c r="I2631" s="460">
        <f t="shared" si="162"/>
        <v>0</v>
      </c>
      <c r="J2631" s="460">
        <f t="shared" si="164"/>
        <v>0</v>
      </c>
      <c r="K2631" s="9"/>
      <c r="P2631" s="2"/>
      <c r="Q2631" s="27"/>
      <c r="R2631" s="2"/>
      <c r="S2631" s="2"/>
      <c r="T2631" s="2"/>
      <c r="U2631" s="2"/>
      <c r="V2631" s="2"/>
      <c r="W2631" s="2"/>
    </row>
    <row r="2632" spans="2:23" ht="15" customHeight="1" x14ac:dyDescent="0.35">
      <c r="B2632" s="349"/>
      <c r="C2632" s="715" t="str">
        <f t="shared" si="163"/>
        <v/>
      </c>
      <c r="D2632" s="458">
        <f>IF(ISNUMBER(Summary!$D$17), DATE(Summary!$D$17, 1, 1) + INT((ROW(B2594)-1)/24), DATE(2024, 1, 1) + INT((ROW(B2594)-1)/24))</f>
        <v>45400</v>
      </c>
      <c r="E2632" s="459">
        <v>4.1666666666666699E-2</v>
      </c>
      <c r="F2632" s="780"/>
      <c r="G2632" s="780"/>
      <c r="H2632" s="460">
        <f t="shared" si="161"/>
        <v>0</v>
      </c>
      <c r="I2632" s="460">
        <f t="shared" si="162"/>
        <v>0</v>
      </c>
      <c r="J2632" s="460">
        <f t="shared" si="164"/>
        <v>0</v>
      </c>
      <c r="K2632" s="9"/>
      <c r="P2632" s="2"/>
      <c r="Q2632" s="27"/>
      <c r="R2632" s="2"/>
      <c r="S2632" s="2"/>
      <c r="T2632" s="2"/>
      <c r="U2632" s="2"/>
      <c r="V2632" s="2"/>
      <c r="W2632" s="2"/>
    </row>
    <row r="2633" spans="2:23" ht="15" customHeight="1" x14ac:dyDescent="0.35">
      <c r="B2633" s="349"/>
      <c r="C2633" s="715" t="str">
        <f t="shared" si="163"/>
        <v/>
      </c>
      <c r="D2633" s="458">
        <f>IF(ISNUMBER(Summary!$D$17), DATE(Summary!$D$17, 1, 1) + INT((ROW(B2595)-1)/24), DATE(2024, 1, 1) + INT((ROW(B2595)-1)/24))</f>
        <v>45400</v>
      </c>
      <c r="E2633" s="459">
        <v>8.333333333333337E-2</v>
      </c>
      <c r="F2633" s="780"/>
      <c r="G2633" s="780"/>
      <c r="H2633" s="460">
        <f t="shared" si="161"/>
        <v>0</v>
      </c>
      <c r="I2633" s="460">
        <f t="shared" si="162"/>
        <v>0</v>
      </c>
      <c r="J2633" s="460">
        <f t="shared" si="164"/>
        <v>0</v>
      </c>
      <c r="K2633" s="9"/>
      <c r="P2633" s="2"/>
      <c r="Q2633" s="27"/>
      <c r="R2633" s="2"/>
      <c r="S2633" s="2"/>
      <c r="T2633" s="2"/>
      <c r="U2633" s="2"/>
      <c r="V2633" s="2"/>
      <c r="W2633" s="2"/>
    </row>
    <row r="2634" spans="2:23" ht="15" customHeight="1" x14ac:dyDescent="0.35">
      <c r="B2634" s="349"/>
      <c r="C2634" s="715" t="str">
        <f t="shared" si="163"/>
        <v/>
      </c>
      <c r="D2634" s="458">
        <f>IF(ISNUMBER(Summary!$D$17), DATE(Summary!$D$17, 1, 1) + INT((ROW(B2596)-1)/24), DATE(2024, 1, 1) + INT((ROW(B2596)-1)/24))</f>
        <v>45400</v>
      </c>
      <c r="E2634" s="459">
        <v>0.12500000000000006</v>
      </c>
      <c r="F2634" s="780"/>
      <c r="G2634" s="780"/>
      <c r="H2634" s="460">
        <f t="shared" si="161"/>
        <v>0</v>
      </c>
      <c r="I2634" s="460">
        <f t="shared" si="162"/>
        <v>0</v>
      </c>
      <c r="J2634" s="460">
        <f t="shared" si="164"/>
        <v>0</v>
      </c>
      <c r="K2634" s="9"/>
      <c r="P2634" s="2"/>
      <c r="Q2634" s="27"/>
      <c r="R2634" s="2"/>
      <c r="S2634" s="2"/>
      <c r="T2634" s="2"/>
      <c r="U2634" s="2"/>
      <c r="V2634" s="2"/>
      <c r="W2634" s="2"/>
    </row>
    <row r="2635" spans="2:23" ht="15" customHeight="1" x14ac:dyDescent="0.35">
      <c r="B2635" s="349"/>
      <c r="C2635" s="715" t="str">
        <f t="shared" si="163"/>
        <v/>
      </c>
      <c r="D2635" s="458">
        <f>IF(ISNUMBER(Summary!$D$17), DATE(Summary!$D$17, 1, 1) + INT((ROW(B2597)-1)/24), DATE(2024, 1, 1) + INT((ROW(B2597)-1)/24))</f>
        <v>45400</v>
      </c>
      <c r="E2635" s="459">
        <v>0.16666666666666669</v>
      </c>
      <c r="F2635" s="780"/>
      <c r="G2635" s="780"/>
      <c r="H2635" s="460">
        <f t="shared" si="161"/>
        <v>0</v>
      </c>
      <c r="I2635" s="460">
        <f t="shared" si="162"/>
        <v>0</v>
      </c>
      <c r="J2635" s="460">
        <f t="shared" si="164"/>
        <v>0</v>
      </c>
      <c r="K2635" s="9"/>
      <c r="P2635" s="2"/>
      <c r="Q2635" s="27"/>
      <c r="R2635" s="2"/>
      <c r="S2635" s="2"/>
      <c r="T2635" s="2"/>
      <c r="U2635" s="2"/>
      <c r="V2635" s="2"/>
      <c r="W2635" s="2"/>
    </row>
    <row r="2636" spans="2:23" ht="15" customHeight="1" x14ac:dyDescent="0.35">
      <c r="B2636" s="349"/>
      <c r="C2636" s="715" t="str">
        <f t="shared" si="163"/>
        <v/>
      </c>
      <c r="D2636" s="458">
        <f>IF(ISNUMBER(Summary!$D$17), DATE(Summary!$D$17, 1, 1) + INT((ROW(B2598)-1)/24), DATE(2024, 1, 1) + INT((ROW(B2598)-1)/24))</f>
        <v>45400</v>
      </c>
      <c r="E2636" s="459">
        <v>0.20833333333333337</v>
      </c>
      <c r="F2636" s="780"/>
      <c r="G2636" s="780"/>
      <c r="H2636" s="460">
        <f t="shared" si="161"/>
        <v>0</v>
      </c>
      <c r="I2636" s="460">
        <f t="shared" si="162"/>
        <v>0</v>
      </c>
      <c r="J2636" s="460">
        <f t="shared" si="164"/>
        <v>0</v>
      </c>
      <c r="K2636" s="9"/>
      <c r="P2636" s="2"/>
      <c r="Q2636" s="27"/>
      <c r="R2636" s="2"/>
      <c r="S2636" s="2"/>
      <c r="T2636" s="2"/>
      <c r="U2636" s="2"/>
      <c r="V2636" s="2"/>
      <c r="W2636" s="2"/>
    </row>
    <row r="2637" spans="2:23" ht="15" customHeight="1" x14ac:dyDescent="0.35">
      <c r="B2637" s="349"/>
      <c r="C2637" s="715" t="str">
        <f t="shared" si="163"/>
        <v/>
      </c>
      <c r="D2637" s="458">
        <f>IF(ISNUMBER(Summary!$D$17), DATE(Summary!$D$17, 1, 1) + INT((ROW(B2599)-1)/24), DATE(2024, 1, 1) + INT((ROW(B2599)-1)/24))</f>
        <v>45400</v>
      </c>
      <c r="E2637" s="459">
        <v>0.25</v>
      </c>
      <c r="F2637" s="780"/>
      <c r="G2637" s="780"/>
      <c r="H2637" s="460">
        <f t="shared" si="161"/>
        <v>0</v>
      </c>
      <c r="I2637" s="460">
        <f t="shared" si="162"/>
        <v>0</v>
      </c>
      <c r="J2637" s="460">
        <f t="shared" si="164"/>
        <v>0</v>
      </c>
      <c r="K2637" s="9"/>
      <c r="P2637" s="2"/>
      <c r="Q2637" s="27"/>
      <c r="R2637" s="2"/>
      <c r="S2637" s="2"/>
      <c r="T2637" s="2"/>
      <c r="U2637" s="2"/>
      <c r="V2637" s="2"/>
      <c r="W2637" s="2"/>
    </row>
    <row r="2638" spans="2:23" ht="15" customHeight="1" x14ac:dyDescent="0.35">
      <c r="B2638" s="349"/>
      <c r="C2638" s="715" t="str">
        <f t="shared" si="163"/>
        <v/>
      </c>
      <c r="D2638" s="458">
        <f>IF(ISNUMBER(Summary!$D$17), DATE(Summary!$D$17, 1, 1) + INT((ROW(B2600)-1)/24), DATE(2024, 1, 1) + INT((ROW(B2600)-1)/24))</f>
        <v>45400</v>
      </c>
      <c r="E2638" s="459">
        <v>0.29166666666666669</v>
      </c>
      <c r="F2638" s="780"/>
      <c r="G2638" s="780"/>
      <c r="H2638" s="460">
        <f t="shared" si="161"/>
        <v>0</v>
      </c>
      <c r="I2638" s="460">
        <f t="shared" si="162"/>
        <v>0</v>
      </c>
      <c r="J2638" s="460">
        <f t="shared" si="164"/>
        <v>0</v>
      </c>
      <c r="K2638" s="9"/>
      <c r="P2638" s="2"/>
      <c r="Q2638" s="27"/>
      <c r="R2638" s="2"/>
      <c r="S2638" s="2"/>
      <c r="T2638" s="2"/>
      <c r="U2638" s="2"/>
      <c r="V2638" s="2"/>
      <c r="W2638" s="2"/>
    </row>
    <row r="2639" spans="2:23" ht="15" customHeight="1" x14ac:dyDescent="0.35">
      <c r="B2639" s="349"/>
      <c r="C2639" s="715" t="str">
        <f t="shared" si="163"/>
        <v/>
      </c>
      <c r="D2639" s="458">
        <f>IF(ISNUMBER(Summary!$D$17), DATE(Summary!$D$17, 1, 1) + INT((ROW(B2601)-1)/24), DATE(2024, 1, 1) + INT((ROW(B2601)-1)/24))</f>
        <v>45400</v>
      </c>
      <c r="E2639" s="459">
        <v>0.33333333333333337</v>
      </c>
      <c r="F2639" s="780"/>
      <c r="G2639" s="780"/>
      <c r="H2639" s="460">
        <f t="shared" si="161"/>
        <v>0</v>
      </c>
      <c r="I2639" s="460">
        <f t="shared" si="162"/>
        <v>0</v>
      </c>
      <c r="J2639" s="460">
        <f t="shared" si="164"/>
        <v>0</v>
      </c>
      <c r="K2639" s="9"/>
      <c r="P2639" s="2"/>
      <c r="Q2639" s="27"/>
      <c r="R2639" s="2"/>
      <c r="S2639" s="2"/>
      <c r="T2639" s="2"/>
      <c r="U2639" s="2"/>
      <c r="V2639" s="2"/>
      <c r="W2639" s="2"/>
    </row>
    <row r="2640" spans="2:23" ht="15" customHeight="1" x14ac:dyDescent="0.35">
      <c r="B2640" s="349"/>
      <c r="C2640" s="715" t="str">
        <f t="shared" si="163"/>
        <v/>
      </c>
      <c r="D2640" s="458">
        <f>IF(ISNUMBER(Summary!$D$17), DATE(Summary!$D$17, 1, 1) + INT((ROW(B2602)-1)/24), DATE(2024, 1, 1) + INT((ROW(B2602)-1)/24))</f>
        <v>45400</v>
      </c>
      <c r="E2640" s="459">
        <v>0.375</v>
      </c>
      <c r="F2640" s="780"/>
      <c r="G2640" s="780"/>
      <c r="H2640" s="460">
        <f t="shared" si="161"/>
        <v>0</v>
      </c>
      <c r="I2640" s="460">
        <f t="shared" si="162"/>
        <v>0</v>
      </c>
      <c r="J2640" s="460">
        <f t="shared" si="164"/>
        <v>0</v>
      </c>
      <c r="K2640" s="9"/>
      <c r="P2640" s="2"/>
      <c r="Q2640" s="27"/>
      <c r="R2640" s="2"/>
      <c r="S2640" s="2"/>
      <c r="T2640" s="2"/>
      <c r="U2640" s="2"/>
      <c r="V2640" s="2"/>
      <c r="W2640" s="2"/>
    </row>
    <row r="2641" spans="2:23" ht="15" customHeight="1" x14ac:dyDescent="0.35">
      <c r="B2641" s="349"/>
      <c r="C2641" s="715" t="str">
        <f t="shared" si="163"/>
        <v/>
      </c>
      <c r="D2641" s="458">
        <f>IF(ISNUMBER(Summary!$D$17), DATE(Summary!$D$17, 1, 1) + INT((ROW(B2603)-1)/24), DATE(2024, 1, 1) + INT((ROW(B2603)-1)/24))</f>
        <v>45400</v>
      </c>
      <c r="E2641" s="459">
        <v>0.41666666666666669</v>
      </c>
      <c r="F2641" s="780"/>
      <c r="G2641" s="780"/>
      <c r="H2641" s="460">
        <f t="shared" si="161"/>
        <v>0</v>
      </c>
      <c r="I2641" s="460">
        <f t="shared" si="162"/>
        <v>0</v>
      </c>
      <c r="J2641" s="460">
        <f t="shared" si="164"/>
        <v>0</v>
      </c>
      <c r="K2641" s="9"/>
      <c r="P2641" s="2"/>
      <c r="Q2641" s="27"/>
      <c r="R2641" s="2"/>
      <c r="S2641" s="2"/>
      <c r="T2641" s="2"/>
      <c r="U2641" s="2"/>
      <c r="V2641" s="2"/>
      <c r="W2641" s="2"/>
    </row>
    <row r="2642" spans="2:23" ht="15" customHeight="1" x14ac:dyDescent="0.35">
      <c r="B2642" s="349"/>
      <c r="C2642" s="715" t="str">
        <f t="shared" si="163"/>
        <v/>
      </c>
      <c r="D2642" s="458">
        <f>IF(ISNUMBER(Summary!$D$17), DATE(Summary!$D$17, 1, 1) + INT((ROW(B2604)-1)/24), DATE(2024, 1, 1) + INT((ROW(B2604)-1)/24))</f>
        <v>45400</v>
      </c>
      <c r="E2642" s="459">
        <v>0.45833333333333337</v>
      </c>
      <c r="F2642" s="780"/>
      <c r="G2642" s="780"/>
      <c r="H2642" s="460">
        <f t="shared" si="161"/>
        <v>0</v>
      </c>
      <c r="I2642" s="460">
        <f t="shared" si="162"/>
        <v>0</v>
      </c>
      <c r="J2642" s="460">
        <f t="shared" si="164"/>
        <v>0</v>
      </c>
      <c r="K2642" s="9"/>
      <c r="P2642" s="2"/>
      <c r="Q2642" s="27"/>
      <c r="R2642" s="2"/>
      <c r="S2642" s="2"/>
      <c r="T2642" s="2"/>
      <c r="U2642" s="2"/>
      <c r="V2642" s="2"/>
      <c r="W2642" s="2"/>
    </row>
    <row r="2643" spans="2:23" ht="15" customHeight="1" x14ac:dyDescent="0.35">
      <c r="B2643" s="349"/>
      <c r="C2643" s="715" t="str">
        <f t="shared" si="163"/>
        <v/>
      </c>
      <c r="D2643" s="458">
        <f>IF(ISNUMBER(Summary!$D$17), DATE(Summary!$D$17, 1, 1) + INT((ROW(B2605)-1)/24), DATE(2024, 1, 1) + INT((ROW(B2605)-1)/24))</f>
        <v>45400</v>
      </c>
      <c r="E2643" s="459">
        <v>0.50000000000000011</v>
      </c>
      <c r="F2643" s="780"/>
      <c r="G2643" s="780"/>
      <c r="H2643" s="460">
        <f t="shared" si="161"/>
        <v>0</v>
      </c>
      <c r="I2643" s="460">
        <f t="shared" si="162"/>
        <v>0</v>
      </c>
      <c r="J2643" s="460">
        <f t="shared" si="164"/>
        <v>0</v>
      </c>
      <c r="K2643" s="9"/>
      <c r="P2643" s="2"/>
      <c r="Q2643" s="27"/>
      <c r="R2643" s="2"/>
      <c r="S2643" s="2"/>
      <c r="T2643" s="2"/>
      <c r="U2643" s="2"/>
      <c r="V2643" s="2"/>
      <c r="W2643" s="2"/>
    </row>
    <row r="2644" spans="2:23" ht="15" customHeight="1" x14ac:dyDescent="0.35">
      <c r="B2644" s="349"/>
      <c r="C2644" s="715" t="str">
        <f t="shared" si="163"/>
        <v/>
      </c>
      <c r="D2644" s="458">
        <f>IF(ISNUMBER(Summary!$D$17), DATE(Summary!$D$17, 1, 1) + INT((ROW(B2606)-1)/24), DATE(2024, 1, 1) + INT((ROW(B2606)-1)/24))</f>
        <v>45400</v>
      </c>
      <c r="E2644" s="459">
        <v>0.54166666666666674</v>
      </c>
      <c r="F2644" s="780"/>
      <c r="G2644" s="780"/>
      <c r="H2644" s="460">
        <f t="shared" si="161"/>
        <v>0</v>
      </c>
      <c r="I2644" s="460">
        <f t="shared" si="162"/>
        <v>0</v>
      </c>
      <c r="J2644" s="460">
        <f t="shared" si="164"/>
        <v>0</v>
      </c>
      <c r="K2644" s="9"/>
      <c r="P2644" s="2"/>
      <c r="Q2644" s="27"/>
      <c r="R2644" s="2"/>
      <c r="S2644" s="2"/>
      <c r="T2644" s="2"/>
      <c r="U2644" s="2"/>
      <c r="V2644" s="2"/>
      <c r="W2644" s="2"/>
    </row>
    <row r="2645" spans="2:23" ht="15" customHeight="1" x14ac:dyDescent="0.35">
      <c r="B2645" s="349"/>
      <c r="C2645" s="715" t="str">
        <f t="shared" si="163"/>
        <v/>
      </c>
      <c r="D2645" s="458">
        <f>IF(ISNUMBER(Summary!$D$17), DATE(Summary!$D$17, 1, 1) + INT((ROW(B2607)-1)/24), DATE(2024, 1, 1) + INT((ROW(B2607)-1)/24))</f>
        <v>45400</v>
      </c>
      <c r="E2645" s="459">
        <v>0.58333333333333337</v>
      </c>
      <c r="F2645" s="780"/>
      <c r="G2645" s="780"/>
      <c r="H2645" s="460">
        <f t="shared" si="161"/>
        <v>0</v>
      </c>
      <c r="I2645" s="460">
        <f t="shared" si="162"/>
        <v>0</v>
      </c>
      <c r="J2645" s="460">
        <f t="shared" si="164"/>
        <v>0</v>
      </c>
      <c r="K2645" s="9"/>
      <c r="P2645" s="2"/>
      <c r="Q2645" s="27"/>
      <c r="R2645" s="2"/>
      <c r="S2645" s="2"/>
      <c r="T2645" s="2"/>
      <c r="U2645" s="2"/>
      <c r="V2645" s="2"/>
      <c r="W2645" s="2"/>
    </row>
    <row r="2646" spans="2:23" ht="15" customHeight="1" x14ac:dyDescent="0.35">
      <c r="B2646" s="349"/>
      <c r="C2646" s="715" t="str">
        <f t="shared" si="163"/>
        <v/>
      </c>
      <c r="D2646" s="458">
        <f>IF(ISNUMBER(Summary!$D$17), DATE(Summary!$D$17, 1, 1) + INT((ROW(B2608)-1)/24), DATE(2024, 1, 1) + INT((ROW(B2608)-1)/24))</f>
        <v>45400</v>
      </c>
      <c r="E2646" s="459">
        <v>0.62500000000000011</v>
      </c>
      <c r="F2646" s="780"/>
      <c r="G2646" s="780"/>
      <c r="H2646" s="460">
        <f t="shared" si="161"/>
        <v>0</v>
      </c>
      <c r="I2646" s="460">
        <f t="shared" si="162"/>
        <v>0</v>
      </c>
      <c r="J2646" s="460">
        <f t="shared" si="164"/>
        <v>0</v>
      </c>
      <c r="K2646" s="9"/>
      <c r="P2646" s="2"/>
      <c r="Q2646" s="27"/>
      <c r="R2646" s="2"/>
      <c r="S2646" s="2"/>
      <c r="T2646" s="2"/>
      <c r="U2646" s="2"/>
      <c r="V2646" s="2"/>
      <c r="W2646" s="2"/>
    </row>
    <row r="2647" spans="2:23" ht="15" customHeight="1" x14ac:dyDescent="0.35">
      <c r="B2647" s="349"/>
      <c r="C2647" s="715" t="str">
        <f t="shared" si="163"/>
        <v/>
      </c>
      <c r="D2647" s="458">
        <f>IF(ISNUMBER(Summary!$D$17), DATE(Summary!$D$17, 1, 1) + INT((ROW(B2609)-1)/24), DATE(2024, 1, 1) + INT((ROW(B2609)-1)/24))</f>
        <v>45400</v>
      </c>
      <c r="E2647" s="459">
        <v>0.66666666666666674</v>
      </c>
      <c r="F2647" s="780"/>
      <c r="G2647" s="780"/>
      <c r="H2647" s="460">
        <f t="shared" si="161"/>
        <v>0</v>
      </c>
      <c r="I2647" s="460">
        <f t="shared" si="162"/>
        <v>0</v>
      </c>
      <c r="J2647" s="460">
        <f t="shared" si="164"/>
        <v>0</v>
      </c>
      <c r="K2647" s="9"/>
      <c r="P2647" s="2"/>
      <c r="Q2647" s="27"/>
      <c r="R2647" s="2"/>
      <c r="S2647" s="2"/>
      <c r="T2647" s="2"/>
      <c r="U2647" s="2"/>
      <c r="V2647" s="2"/>
      <c r="W2647" s="2"/>
    </row>
    <row r="2648" spans="2:23" ht="15" customHeight="1" x14ac:dyDescent="0.35">
      <c r="B2648" s="349"/>
      <c r="C2648" s="715" t="str">
        <f t="shared" si="163"/>
        <v/>
      </c>
      <c r="D2648" s="458">
        <f>IF(ISNUMBER(Summary!$D$17), DATE(Summary!$D$17, 1, 1) + INT((ROW(B2610)-1)/24), DATE(2024, 1, 1) + INT((ROW(B2610)-1)/24))</f>
        <v>45400</v>
      </c>
      <c r="E2648" s="459">
        <v>0.70833333333333337</v>
      </c>
      <c r="F2648" s="780"/>
      <c r="G2648" s="780"/>
      <c r="H2648" s="460">
        <f t="shared" si="161"/>
        <v>0</v>
      </c>
      <c r="I2648" s="460">
        <f t="shared" si="162"/>
        <v>0</v>
      </c>
      <c r="J2648" s="460">
        <f t="shared" si="164"/>
        <v>0</v>
      </c>
      <c r="K2648" s="9"/>
      <c r="P2648" s="2"/>
      <c r="Q2648" s="27"/>
      <c r="R2648" s="2"/>
      <c r="S2648" s="2"/>
      <c r="T2648" s="2"/>
      <c r="U2648" s="2"/>
      <c r="V2648" s="2"/>
      <c r="W2648" s="2"/>
    </row>
    <row r="2649" spans="2:23" ht="15" customHeight="1" x14ac:dyDescent="0.35">
      <c r="B2649" s="349"/>
      <c r="C2649" s="715" t="str">
        <f t="shared" si="163"/>
        <v/>
      </c>
      <c r="D2649" s="458">
        <f>IF(ISNUMBER(Summary!$D$17), DATE(Summary!$D$17, 1, 1) + INT((ROW(B2611)-1)/24), DATE(2024, 1, 1) + INT((ROW(B2611)-1)/24))</f>
        <v>45400</v>
      </c>
      <c r="E2649" s="459">
        <v>0.75000000000000011</v>
      </c>
      <c r="F2649" s="780"/>
      <c r="G2649" s="780"/>
      <c r="H2649" s="460">
        <f t="shared" si="161"/>
        <v>0</v>
      </c>
      <c r="I2649" s="460">
        <f t="shared" si="162"/>
        <v>0</v>
      </c>
      <c r="J2649" s="460">
        <f t="shared" si="164"/>
        <v>0</v>
      </c>
      <c r="K2649" s="9"/>
      <c r="P2649" s="2"/>
      <c r="Q2649" s="27"/>
      <c r="R2649" s="2"/>
      <c r="S2649" s="2"/>
      <c r="T2649" s="2"/>
      <c r="U2649" s="2"/>
      <c r="V2649" s="2"/>
      <c r="W2649" s="2"/>
    </row>
    <row r="2650" spans="2:23" ht="15" customHeight="1" x14ac:dyDescent="0.35">
      <c r="B2650" s="349"/>
      <c r="C2650" s="715" t="str">
        <f t="shared" si="163"/>
        <v/>
      </c>
      <c r="D2650" s="458">
        <f>IF(ISNUMBER(Summary!$D$17), DATE(Summary!$D$17, 1, 1) + INT((ROW(B2612)-1)/24), DATE(2024, 1, 1) + INT((ROW(B2612)-1)/24))</f>
        <v>45400</v>
      </c>
      <c r="E2650" s="459">
        <v>0.79166666666666674</v>
      </c>
      <c r="F2650" s="780"/>
      <c r="G2650" s="780"/>
      <c r="H2650" s="460">
        <f t="shared" si="161"/>
        <v>0</v>
      </c>
      <c r="I2650" s="460">
        <f t="shared" si="162"/>
        <v>0</v>
      </c>
      <c r="J2650" s="460">
        <f t="shared" si="164"/>
        <v>0</v>
      </c>
      <c r="K2650" s="9"/>
      <c r="P2650" s="2"/>
      <c r="Q2650" s="27"/>
      <c r="R2650" s="2"/>
      <c r="S2650" s="2"/>
      <c r="T2650" s="2"/>
      <c r="U2650" s="2"/>
      <c r="V2650" s="2"/>
      <c r="W2650" s="2"/>
    </row>
    <row r="2651" spans="2:23" ht="15" customHeight="1" x14ac:dyDescent="0.35">
      <c r="B2651" s="349"/>
      <c r="C2651" s="715" t="str">
        <f t="shared" si="163"/>
        <v/>
      </c>
      <c r="D2651" s="458">
        <f>IF(ISNUMBER(Summary!$D$17), DATE(Summary!$D$17, 1, 1) + INT((ROW(B2613)-1)/24), DATE(2024, 1, 1) + INT((ROW(B2613)-1)/24))</f>
        <v>45400</v>
      </c>
      <c r="E2651" s="459">
        <v>0.83333333333333337</v>
      </c>
      <c r="F2651" s="780"/>
      <c r="G2651" s="780"/>
      <c r="H2651" s="460">
        <f t="shared" si="161"/>
        <v>0</v>
      </c>
      <c r="I2651" s="460">
        <f t="shared" si="162"/>
        <v>0</v>
      </c>
      <c r="J2651" s="460">
        <f t="shared" si="164"/>
        <v>0</v>
      </c>
      <c r="K2651" s="9"/>
      <c r="P2651" s="2"/>
      <c r="Q2651" s="27"/>
      <c r="R2651" s="2"/>
      <c r="S2651" s="2"/>
      <c r="T2651" s="2"/>
      <c r="U2651" s="2"/>
      <c r="V2651" s="2"/>
      <c r="W2651" s="2"/>
    </row>
    <row r="2652" spans="2:23" ht="15" customHeight="1" x14ac:dyDescent="0.35">
      <c r="B2652" s="349"/>
      <c r="C2652" s="715" t="str">
        <f t="shared" si="163"/>
        <v/>
      </c>
      <c r="D2652" s="458">
        <f>IF(ISNUMBER(Summary!$D$17), DATE(Summary!$D$17, 1, 1) + INT((ROW(B2614)-1)/24), DATE(2024, 1, 1) + INT((ROW(B2614)-1)/24))</f>
        <v>45400</v>
      </c>
      <c r="E2652" s="459">
        <v>0.87500000000000011</v>
      </c>
      <c r="F2652" s="780"/>
      <c r="G2652" s="780"/>
      <c r="H2652" s="460">
        <f t="shared" si="161"/>
        <v>0</v>
      </c>
      <c r="I2652" s="460">
        <f t="shared" si="162"/>
        <v>0</v>
      </c>
      <c r="J2652" s="460">
        <f t="shared" si="164"/>
        <v>0</v>
      </c>
      <c r="K2652" s="9"/>
      <c r="P2652" s="2"/>
      <c r="Q2652" s="27"/>
      <c r="R2652" s="2"/>
      <c r="S2652" s="2"/>
      <c r="T2652" s="2"/>
      <c r="U2652" s="2"/>
      <c r="V2652" s="2"/>
      <c r="W2652" s="2"/>
    </row>
    <row r="2653" spans="2:23" ht="15" customHeight="1" x14ac:dyDescent="0.35">
      <c r="B2653" s="349"/>
      <c r="C2653" s="715" t="str">
        <f t="shared" si="163"/>
        <v/>
      </c>
      <c r="D2653" s="458">
        <f>IF(ISNUMBER(Summary!$D$17), DATE(Summary!$D$17, 1, 1) + INT((ROW(B2615)-1)/24), DATE(2024, 1, 1) + INT((ROW(B2615)-1)/24))</f>
        <v>45400</v>
      </c>
      <c r="E2653" s="459">
        <v>0.91666666666666674</v>
      </c>
      <c r="F2653" s="780"/>
      <c r="G2653" s="780"/>
      <c r="H2653" s="460">
        <f t="shared" si="161"/>
        <v>0</v>
      </c>
      <c r="I2653" s="460">
        <f t="shared" si="162"/>
        <v>0</v>
      </c>
      <c r="J2653" s="460">
        <f t="shared" si="164"/>
        <v>0</v>
      </c>
      <c r="K2653" s="9"/>
      <c r="P2653" s="2"/>
      <c r="Q2653" s="27"/>
      <c r="R2653" s="2"/>
      <c r="S2653" s="2"/>
      <c r="T2653" s="2"/>
      <c r="U2653" s="2"/>
      <c r="V2653" s="2"/>
      <c r="W2653" s="2"/>
    </row>
    <row r="2654" spans="2:23" ht="15" customHeight="1" x14ac:dyDescent="0.35">
      <c r="B2654" s="349"/>
      <c r="C2654" s="715" t="str">
        <f t="shared" si="163"/>
        <v/>
      </c>
      <c r="D2654" s="458">
        <f>IF(ISNUMBER(Summary!$D$17), DATE(Summary!$D$17, 1, 1) + INT((ROW(B2616)-1)/24), DATE(2024, 1, 1) + INT((ROW(B2616)-1)/24))</f>
        <v>45400</v>
      </c>
      <c r="E2654" s="459">
        <v>0.95833333333333337</v>
      </c>
      <c r="F2654" s="780"/>
      <c r="G2654" s="780"/>
      <c r="H2654" s="460">
        <f t="shared" si="161"/>
        <v>0</v>
      </c>
      <c r="I2654" s="460">
        <f t="shared" si="162"/>
        <v>0</v>
      </c>
      <c r="J2654" s="460">
        <f t="shared" si="164"/>
        <v>0</v>
      </c>
      <c r="K2654" s="9"/>
      <c r="P2654" s="2"/>
      <c r="Q2654" s="27"/>
      <c r="R2654" s="2"/>
      <c r="S2654" s="2"/>
      <c r="T2654" s="2"/>
      <c r="U2654" s="2"/>
      <c r="V2654" s="2"/>
      <c r="W2654" s="2"/>
    </row>
    <row r="2655" spans="2:23" ht="15" customHeight="1" x14ac:dyDescent="0.35">
      <c r="B2655" s="457"/>
      <c r="C2655" s="715">
        <f t="shared" si="163"/>
        <v>45401</v>
      </c>
      <c r="D2655" s="458">
        <f>IF(ISNUMBER(Summary!$D$17), DATE(Summary!$D$17, 1, 1) + INT((ROW(B2617)-1)/24), DATE(2024, 1, 1) + INT((ROW(B2617)-1)/24))</f>
        <v>45401</v>
      </c>
      <c r="E2655" s="459">
        <v>3.1225022567582528E-17</v>
      </c>
      <c r="F2655" s="780"/>
      <c r="G2655" s="780"/>
      <c r="H2655" s="460">
        <f t="shared" si="161"/>
        <v>0</v>
      </c>
      <c r="I2655" s="460">
        <f t="shared" si="162"/>
        <v>0</v>
      </c>
      <c r="J2655" s="460">
        <f t="shared" si="164"/>
        <v>0</v>
      </c>
      <c r="K2655" s="9"/>
      <c r="P2655" s="2"/>
      <c r="Q2655" s="27"/>
      <c r="R2655" s="2"/>
      <c r="S2655" s="2"/>
      <c r="T2655" s="2"/>
      <c r="U2655" s="2"/>
      <c r="V2655" s="2"/>
      <c r="W2655" s="2"/>
    </row>
    <row r="2656" spans="2:23" ht="15" customHeight="1" x14ac:dyDescent="0.35">
      <c r="B2656" s="349"/>
      <c r="C2656" s="715" t="str">
        <f t="shared" si="163"/>
        <v/>
      </c>
      <c r="D2656" s="458">
        <f>IF(ISNUMBER(Summary!$D$17), DATE(Summary!$D$17, 1, 1) + INT((ROW(B2618)-1)/24), DATE(2024, 1, 1) + INT((ROW(B2618)-1)/24))</f>
        <v>45401</v>
      </c>
      <c r="E2656" s="459">
        <v>4.1666666666666699E-2</v>
      </c>
      <c r="F2656" s="780"/>
      <c r="G2656" s="780"/>
      <c r="H2656" s="460">
        <f t="shared" si="161"/>
        <v>0</v>
      </c>
      <c r="I2656" s="460">
        <f t="shared" si="162"/>
        <v>0</v>
      </c>
      <c r="J2656" s="460">
        <f t="shared" si="164"/>
        <v>0</v>
      </c>
      <c r="K2656" s="9"/>
      <c r="P2656" s="2"/>
      <c r="Q2656" s="27"/>
      <c r="R2656" s="2"/>
      <c r="S2656" s="2"/>
      <c r="T2656" s="2"/>
      <c r="U2656" s="2"/>
      <c r="V2656" s="2"/>
      <c r="W2656" s="2"/>
    </row>
    <row r="2657" spans="2:23" ht="15" customHeight="1" x14ac:dyDescent="0.35">
      <c r="B2657" s="349"/>
      <c r="C2657" s="715" t="str">
        <f t="shared" si="163"/>
        <v/>
      </c>
      <c r="D2657" s="458">
        <f>IF(ISNUMBER(Summary!$D$17), DATE(Summary!$D$17, 1, 1) + INT((ROW(B2619)-1)/24), DATE(2024, 1, 1) + INT((ROW(B2619)-1)/24))</f>
        <v>45401</v>
      </c>
      <c r="E2657" s="459">
        <v>8.333333333333337E-2</v>
      </c>
      <c r="F2657" s="780"/>
      <c r="G2657" s="780"/>
      <c r="H2657" s="460">
        <f t="shared" si="161"/>
        <v>0</v>
      </c>
      <c r="I2657" s="460">
        <f t="shared" si="162"/>
        <v>0</v>
      </c>
      <c r="J2657" s="460">
        <f t="shared" si="164"/>
        <v>0</v>
      </c>
      <c r="K2657" s="9"/>
      <c r="P2657" s="2"/>
      <c r="Q2657" s="27"/>
      <c r="R2657" s="2"/>
      <c r="S2657" s="2"/>
      <c r="T2657" s="2"/>
      <c r="U2657" s="2"/>
      <c r="V2657" s="2"/>
      <c r="W2657" s="2"/>
    </row>
    <row r="2658" spans="2:23" ht="15" customHeight="1" x14ac:dyDescent="0.35">
      <c r="B2658" s="349"/>
      <c r="C2658" s="715" t="str">
        <f t="shared" si="163"/>
        <v/>
      </c>
      <c r="D2658" s="458">
        <f>IF(ISNUMBER(Summary!$D$17), DATE(Summary!$D$17, 1, 1) + INT((ROW(B2620)-1)/24), DATE(2024, 1, 1) + INT((ROW(B2620)-1)/24))</f>
        <v>45401</v>
      </c>
      <c r="E2658" s="459">
        <v>0.12500000000000006</v>
      </c>
      <c r="F2658" s="780"/>
      <c r="G2658" s="780"/>
      <c r="H2658" s="460">
        <f t="shared" si="161"/>
        <v>0</v>
      </c>
      <c r="I2658" s="460">
        <f t="shared" si="162"/>
        <v>0</v>
      </c>
      <c r="J2658" s="460">
        <f t="shared" si="164"/>
        <v>0</v>
      </c>
      <c r="K2658" s="9"/>
      <c r="P2658" s="2"/>
      <c r="Q2658" s="27"/>
      <c r="R2658" s="2"/>
      <c r="S2658" s="2"/>
      <c r="T2658" s="2"/>
      <c r="U2658" s="2"/>
      <c r="V2658" s="2"/>
      <c r="W2658" s="2"/>
    </row>
    <row r="2659" spans="2:23" ht="15" customHeight="1" x14ac:dyDescent="0.35">
      <c r="B2659" s="349"/>
      <c r="C2659" s="715" t="str">
        <f t="shared" si="163"/>
        <v/>
      </c>
      <c r="D2659" s="458">
        <f>IF(ISNUMBER(Summary!$D$17), DATE(Summary!$D$17, 1, 1) + INT((ROW(B2621)-1)/24), DATE(2024, 1, 1) + INT((ROW(B2621)-1)/24))</f>
        <v>45401</v>
      </c>
      <c r="E2659" s="459">
        <v>0.16666666666666669</v>
      </c>
      <c r="F2659" s="780"/>
      <c r="G2659" s="780"/>
      <c r="H2659" s="460">
        <f t="shared" si="161"/>
        <v>0</v>
      </c>
      <c r="I2659" s="460">
        <f t="shared" si="162"/>
        <v>0</v>
      </c>
      <c r="J2659" s="460">
        <f t="shared" si="164"/>
        <v>0</v>
      </c>
      <c r="K2659" s="9"/>
      <c r="P2659" s="2"/>
      <c r="Q2659" s="27"/>
      <c r="R2659" s="2"/>
      <c r="S2659" s="2"/>
      <c r="T2659" s="2"/>
      <c r="U2659" s="2"/>
      <c r="V2659" s="2"/>
      <c r="W2659" s="2"/>
    </row>
    <row r="2660" spans="2:23" ht="15" customHeight="1" x14ac:dyDescent="0.35">
      <c r="B2660" s="349"/>
      <c r="C2660" s="715" t="str">
        <f t="shared" si="163"/>
        <v/>
      </c>
      <c r="D2660" s="458">
        <f>IF(ISNUMBER(Summary!$D$17), DATE(Summary!$D$17, 1, 1) + INT((ROW(B2622)-1)/24), DATE(2024, 1, 1) + INT((ROW(B2622)-1)/24))</f>
        <v>45401</v>
      </c>
      <c r="E2660" s="459">
        <v>0.20833333333333337</v>
      </c>
      <c r="F2660" s="780"/>
      <c r="G2660" s="780"/>
      <c r="H2660" s="460">
        <f t="shared" si="161"/>
        <v>0</v>
      </c>
      <c r="I2660" s="460">
        <f t="shared" si="162"/>
        <v>0</v>
      </c>
      <c r="J2660" s="460">
        <f t="shared" si="164"/>
        <v>0</v>
      </c>
      <c r="K2660" s="9"/>
      <c r="P2660" s="2"/>
      <c r="Q2660" s="27"/>
      <c r="R2660" s="2"/>
      <c r="S2660" s="2"/>
      <c r="T2660" s="2"/>
      <c r="U2660" s="2"/>
      <c r="V2660" s="2"/>
      <c r="W2660" s="2"/>
    </row>
    <row r="2661" spans="2:23" ht="15" customHeight="1" x14ac:dyDescent="0.35">
      <c r="B2661" s="349"/>
      <c r="C2661" s="715" t="str">
        <f t="shared" si="163"/>
        <v/>
      </c>
      <c r="D2661" s="458">
        <f>IF(ISNUMBER(Summary!$D$17), DATE(Summary!$D$17, 1, 1) + INT((ROW(B2623)-1)/24), DATE(2024, 1, 1) + INT((ROW(B2623)-1)/24))</f>
        <v>45401</v>
      </c>
      <c r="E2661" s="459">
        <v>0.25</v>
      </c>
      <c r="F2661" s="780"/>
      <c r="G2661" s="780"/>
      <c r="H2661" s="460">
        <f t="shared" si="161"/>
        <v>0</v>
      </c>
      <c r="I2661" s="460">
        <f t="shared" si="162"/>
        <v>0</v>
      </c>
      <c r="J2661" s="460">
        <f t="shared" si="164"/>
        <v>0</v>
      </c>
      <c r="K2661" s="9"/>
      <c r="P2661" s="2"/>
      <c r="Q2661" s="27"/>
      <c r="R2661" s="2"/>
      <c r="S2661" s="2"/>
      <c r="T2661" s="2"/>
      <c r="U2661" s="2"/>
      <c r="V2661" s="2"/>
      <c r="W2661" s="2"/>
    </row>
    <row r="2662" spans="2:23" ht="15" customHeight="1" x14ac:dyDescent="0.35">
      <c r="B2662" s="349"/>
      <c r="C2662" s="715" t="str">
        <f t="shared" si="163"/>
        <v/>
      </c>
      <c r="D2662" s="458">
        <f>IF(ISNUMBER(Summary!$D$17), DATE(Summary!$D$17, 1, 1) + INT((ROW(B2624)-1)/24), DATE(2024, 1, 1) + INT((ROW(B2624)-1)/24))</f>
        <v>45401</v>
      </c>
      <c r="E2662" s="459">
        <v>0.29166666666666669</v>
      </c>
      <c r="F2662" s="780"/>
      <c r="G2662" s="780"/>
      <c r="H2662" s="460">
        <f t="shared" si="161"/>
        <v>0</v>
      </c>
      <c r="I2662" s="460">
        <f t="shared" si="162"/>
        <v>0</v>
      </c>
      <c r="J2662" s="460">
        <f t="shared" si="164"/>
        <v>0</v>
      </c>
      <c r="K2662" s="9"/>
      <c r="P2662" s="2"/>
      <c r="Q2662" s="27"/>
      <c r="R2662" s="2"/>
      <c r="S2662" s="2"/>
      <c r="T2662" s="2"/>
      <c r="U2662" s="2"/>
      <c r="V2662" s="2"/>
      <c r="W2662" s="2"/>
    </row>
    <row r="2663" spans="2:23" ht="15" customHeight="1" x14ac:dyDescent="0.35">
      <c r="B2663" s="349"/>
      <c r="C2663" s="715" t="str">
        <f t="shared" si="163"/>
        <v/>
      </c>
      <c r="D2663" s="458">
        <f>IF(ISNUMBER(Summary!$D$17), DATE(Summary!$D$17, 1, 1) + INT((ROW(B2625)-1)/24), DATE(2024, 1, 1) + INT((ROW(B2625)-1)/24))</f>
        <v>45401</v>
      </c>
      <c r="E2663" s="459">
        <v>0.33333333333333337</v>
      </c>
      <c r="F2663" s="780"/>
      <c r="G2663" s="780"/>
      <c r="H2663" s="460">
        <f t="shared" ref="H2663:H2726" si="165">IF(G2663&gt;F2663,F2663,G2663)</f>
        <v>0</v>
      </c>
      <c r="I2663" s="460">
        <f t="shared" ref="I2663:I2726" si="166">F2663-H2663</f>
        <v>0</v>
      </c>
      <c r="J2663" s="460">
        <f t="shared" si="164"/>
        <v>0</v>
      </c>
      <c r="K2663" s="9"/>
      <c r="P2663" s="2"/>
      <c r="Q2663" s="27"/>
      <c r="R2663" s="2"/>
      <c r="S2663" s="2"/>
      <c r="T2663" s="2"/>
      <c r="U2663" s="2"/>
      <c r="V2663" s="2"/>
      <c r="W2663" s="2"/>
    </row>
    <row r="2664" spans="2:23" ht="15" customHeight="1" x14ac:dyDescent="0.35">
      <c r="B2664" s="349"/>
      <c r="C2664" s="715" t="str">
        <f t="shared" ref="C2664:C2727" si="167">IF(MOD(ROW()-ROW($E$39), 24)=0, $D2664, "")</f>
        <v/>
      </c>
      <c r="D2664" s="458">
        <f>IF(ISNUMBER(Summary!$D$17), DATE(Summary!$D$17, 1, 1) + INT((ROW(B2626)-1)/24), DATE(2024, 1, 1) + INT((ROW(B2626)-1)/24))</f>
        <v>45401</v>
      </c>
      <c r="E2664" s="459">
        <v>0.375</v>
      </c>
      <c r="F2664" s="780"/>
      <c r="G2664" s="780"/>
      <c r="H2664" s="460">
        <f t="shared" si="165"/>
        <v>0</v>
      </c>
      <c r="I2664" s="460">
        <f t="shared" si="166"/>
        <v>0</v>
      </c>
      <c r="J2664" s="460">
        <f t="shared" si="164"/>
        <v>0</v>
      </c>
      <c r="K2664" s="9"/>
      <c r="P2664" s="2"/>
      <c r="Q2664" s="27"/>
      <c r="R2664" s="2"/>
      <c r="S2664" s="2"/>
      <c r="T2664" s="2"/>
      <c r="U2664" s="2"/>
      <c r="V2664" s="2"/>
      <c r="W2664" s="2"/>
    </row>
    <row r="2665" spans="2:23" ht="15" customHeight="1" x14ac:dyDescent="0.35">
      <c r="B2665" s="349"/>
      <c r="C2665" s="715" t="str">
        <f t="shared" si="167"/>
        <v/>
      </c>
      <c r="D2665" s="458">
        <f>IF(ISNUMBER(Summary!$D$17), DATE(Summary!$D$17, 1, 1) + INT((ROW(B2627)-1)/24), DATE(2024, 1, 1) + INT((ROW(B2627)-1)/24))</f>
        <v>45401</v>
      </c>
      <c r="E2665" s="459">
        <v>0.41666666666666669</v>
      </c>
      <c r="F2665" s="780"/>
      <c r="G2665" s="780"/>
      <c r="H2665" s="460">
        <f t="shared" si="165"/>
        <v>0</v>
      </c>
      <c r="I2665" s="460">
        <f t="shared" si="166"/>
        <v>0</v>
      </c>
      <c r="J2665" s="460">
        <f t="shared" si="164"/>
        <v>0</v>
      </c>
      <c r="K2665" s="9"/>
      <c r="P2665" s="2"/>
      <c r="Q2665" s="27"/>
      <c r="R2665" s="2"/>
      <c r="S2665" s="2"/>
      <c r="T2665" s="2"/>
      <c r="U2665" s="2"/>
      <c r="V2665" s="2"/>
      <c r="W2665" s="2"/>
    </row>
    <row r="2666" spans="2:23" ht="15" customHeight="1" x14ac:dyDescent="0.35">
      <c r="B2666" s="349"/>
      <c r="C2666" s="715" t="str">
        <f t="shared" si="167"/>
        <v/>
      </c>
      <c r="D2666" s="458">
        <f>IF(ISNUMBER(Summary!$D$17), DATE(Summary!$D$17, 1, 1) + INT((ROW(B2628)-1)/24), DATE(2024, 1, 1) + INT((ROW(B2628)-1)/24))</f>
        <v>45401</v>
      </c>
      <c r="E2666" s="459">
        <v>0.45833333333333337</v>
      </c>
      <c r="F2666" s="780"/>
      <c r="G2666" s="780"/>
      <c r="H2666" s="460">
        <f t="shared" si="165"/>
        <v>0</v>
      </c>
      <c r="I2666" s="460">
        <f t="shared" si="166"/>
        <v>0</v>
      </c>
      <c r="J2666" s="460">
        <f t="shared" si="164"/>
        <v>0</v>
      </c>
      <c r="K2666" s="9"/>
      <c r="P2666" s="2"/>
      <c r="Q2666" s="27"/>
      <c r="R2666" s="2"/>
      <c r="S2666" s="2"/>
      <c r="T2666" s="2"/>
      <c r="U2666" s="2"/>
      <c r="V2666" s="2"/>
      <c r="W2666" s="2"/>
    </row>
    <row r="2667" spans="2:23" ht="15" customHeight="1" x14ac:dyDescent="0.35">
      <c r="B2667" s="349"/>
      <c r="C2667" s="715" t="str">
        <f t="shared" si="167"/>
        <v/>
      </c>
      <c r="D2667" s="458">
        <f>IF(ISNUMBER(Summary!$D$17), DATE(Summary!$D$17, 1, 1) + INT((ROW(B2629)-1)/24), DATE(2024, 1, 1) + INT((ROW(B2629)-1)/24))</f>
        <v>45401</v>
      </c>
      <c r="E2667" s="459">
        <v>0.50000000000000011</v>
      </c>
      <c r="F2667" s="780"/>
      <c r="G2667" s="780"/>
      <c r="H2667" s="460">
        <f t="shared" si="165"/>
        <v>0</v>
      </c>
      <c r="I2667" s="460">
        <f t="shared" si="166"/>
        <v>0</v>
      </c>
      <c r="J2667" s="460">
        <f t="shared" si="164"/>
        <v>0</v>
      </c>
      <c r="K2667" s="9"/>
      <c r="P2667" s="2"/>
      <c r="Q2667" s="27"/>
      <c r="R2667" s="2"/>
      <c r="S2667" s="2"/>
      <c r="T2667" s="2"/>
      <c r="U2667" s="2"/>
      <c r="V2667" s="2"/>
      <c r="W2667" s="2"/>
    </row>
    <row r="2668" spans="2:23" ht="15" customHeight="1" x14ac:dyDescent="0.35">
      <c r="B2668" s="349"/>
      <c r="C2668" s="715" t="str">
        <f t="shared" si="167"/>
        <v/>
      </c>
      <c r="D2668" s="458">
        <f>IF(ISNUMBER(Summary!$D$17), DATE(Summary!$D$17, 1, 1) + INT((ROW(B2630)-1)/24), DATE(2024, 1, 1) + INT((ROW(B2630)-1)/24))</f>
        <v>45401</v>
      </c>
      <c r="E2668" s="459">
        <v>0.54166666666666674</v>
      </c>
      <c r="F2668" s="780"/>
      <c r="G2668" s="780"/>
      <c r="H2668" s="460">
        <f t="shared" si="165"/>
        <v>0</v>
      </c>
      <c r="I2668" s="460">
        <f t="shared" si="166"/>
        <v>0</v>
      </c>
      <c r="J2668" s="460">
        <f t="shared" si="164"/>
        <v>0</v>
      </c>
      <c r="K2668" s="9"/>
      <c r="P2668" s="2"/>
      <c r="Q2668" s="27"/>
      <c r="R2668" s="2"/>
      <c r="S2668" s="2"/>
      <c r="T2668" s="2"/>
      <c r="U2668" s="2"/>
      <c r="V2668" s="2"/>
      <c r="W2668" s="2"/>
    </row>
    <row r="2669" spans="2:23" ht="15" customHeight="1" x14ac:dyDescent="0.35">
      <c r="B2669" s="349"/>
      <c r="C2669" s="715" t="str">
        <f t="shared" si="167"/>
        <v/>
      </c>
      <c r="D2669" s="458">
        <f>IF(ISNUMBER(Summary!$D$17), DATE(Summary!$D$17, 1, 1) + INT((ROW(B2631)-1)/24), DATE(2024, 1, 1) + INT((ROW(B2631)-1)/24))</f>
        <v>45401</v>
      </c>
      <c r="E2669" s="459">
        <v>0.58333333333333337</v>
      </c>
      <c r="F2669" s="780"/>
      <c r="G2669" s="780"/>
      <c r="H2669" s="460">
        <f t="shared" si="165"/>
        <v>0</v>
      </c>
      <c r="I2669" s="460">
        <f t="shared" si="166"/>
        <v>0</v>
      </c>
      <c r="J2669" s="460">
        <f t="shared" si="164"/>
        <v>0</v>
      </c>
      <c r="K2669" s="9"/>
      <c r="P2669" s="2"/>
      <c r="Q2669" s="27"/>
      <c r="R2669" s="2"/>
      <c r="S2669" s="2"/>
      <c r="T2669" s="2"/>
      <c r="U2669" s="2"/>
      <c r="V2669" s="2"/>
      <c r="W2669" s="2"/>
    </row>
    <row r="2670" spans="2:23" ht="15" customHeight="1" x14ac:dyDescent="0.35">
      <c r="B2670" s="349"/>
      <c r="C2670" s="715" t="str">
        <f t="shared" si="167"/>
        <v/>
      </c>
      <c r="D2670" s="458">
        <f>IF(ISNUMBER(Summary!$D$17), DATE(Summary!$D$17, 1, 1) + INT((ROW(B2632)-1)/24), DATE(2024, 1, 1) + INT((ROW(B2632)-1)/24))</f>
        <v>45401</v>
      </c>
      <c r="E2670" s="459">
        <v>0.62500000000000011</v>
      </c>
      <c r="F2670" s="780"/>
      <c r="G2670" s="780"/>
      <c r="H2670" s="460">
        <f t="shared" si="165"/>
        <v>0</v>
      </c>
      <c r="I2670" s="460">
        <f t="shared" si="166"/>
        <v>0</v>
      </c>
      <c r="J2670" s="460">
        <f t="shared" si="164"/>
        <v>0</v>
      </c>
      <c r="K2670" s="9"/>
      <c r="P2670" s="2"/>
      <c r="Q2670" s="27"/>
      <c r="R2670" s="2"/>
      <c r="S2670" s="2"/>
      <c r="T2670" s="2"/>
      <c r="U2670" s="2"/>
      <c r="V2670" s="2"/>
      <c r="W2670" s="2"/>
    </row>
    <row r="2671" spans="2:23" ht="15" customHeight="1" x14ac:dyDescent="0.35">
      <c r="B2671" s="349"/>
      <c r="C2671" s="715" t="str">
        <f t="shared" si="167"/>
        <v/>
      </c>
      <c r="D2671" s="458">
        <f>IF(ISNUMBER(Summary!$D$17), DATE(Summary!$D$17, 1, 1) + INT((ROW(B2633)-1)/24), DATE(2024, 1, 1) + INT((ROW(B2633)-1)/24))</f>
        <v>45401</v>
      </c>
      <c r="E2671" s="459">
        <v>0.66666666666666674</v>
      </c>
      <c r="F2671" s="780"/>
      <c r="G2671" s="780"/>
      <c r="H2671" s="460">
        <f t="shared" si="165"/>
        <v>0</v>
      </c>
      <c r="I2671" s="460">
        <f t="shared" si="166"/>
        <v>0</v>
      </c>
      <c r="J2671" s="460">
        <f t="shared" si="164"/>
        <v>0</v>
      </c>
      <c r="K2671" s="9"/>
      <c r="P2671" s="2"/>
      <c r="Q2671" s="27"/>
      <c r="R2671" s="2"/>
      <c r="S2671" s="2"/>
      <c r="T2671" s="2"/>
      <c r="U2671" s="2"/>
      <c r="V2671" s="2"/>
      <c r="W2671" s="2"/>
    </row>
    <row r="2672" spans="2:23" ht="15" customHeight="1" x14ac:dyDescent="0.35">
      <c r="B2672" s="349"/>
      <c r="C2672" s="715" t="str">
        <f t="shared" si="167"/>
        <v/>
      </c>
      <c r="D2672" s="458">
        <f>IF(ISNUMBER(Summary!$D$17), DATE(Summary!$D$17, 1, 1) + INT((ROW(B2634)-1)/24), DATE(2024, 1, 1) + INT((ROW(B2634)-1)/24))</f>
        <v>45401</v>
      </c>
      <c r="E2672" s="459">
        <v>0.70833333333333337</v>
      </c>
      <c r="F2672" s="780"/>
      <c r="G2672" s="780"/>
      <c r="H2672" s="460">
        <f t="shared" si="165"/>
        <v>0</v>
      </c>
      <c r="I2672" s="460">
        <f t="shared" si="166"/>
        <v>0</v>
      </c>
      <c r="J2672" s="460">
        <f t="shared" si="164"/>
        <v>0</v>
      </c>
      <c r="K2672" s="9"/>
      <c r="P2672" s="2"/>
      <c r="Q2672" s="27"/>
      <c r="R2672" s="2"/>
      <c r="S2672" s="2"/>
      <c r="T2672" s="2"/>
      <c r="U2672" s="2"/>
      <c r="V2672" s="2"/>
      <c r="W2672" s="2"/>
    </row>
    <row r="2673" spans="2:23" ht="15" customHeight="1" x14ac:dyDescent="0.35">
      <c r="B2673" s="349"/>
      <c r="C2673" s="715" t="str">
        <f t="shared" si="167"/>
        <v/>
      </c>
      <c r="D2673" s="458">
        <f>IF(ISNUMBER(Summary!$D$17), DATE(Summary!$D$17, 1, 1) + INT((ROW(B2635)-1)/24), DATE(2024, 1, 1) + INT((ROW(B2635)-1)/24))</f>
        <v>45401</v>
      </c>
      <c r="E2673" s="459">
        <v>0.75000000000000011</v>
      </c>
      <c r="F2673" s="780"/>
      <c r="G2673" s="780"/>
      <c r="H2673" s="460">
        <f t="shared" si="165"/>
        <v>0</v>
      </c>
      <c r="I2673" s="460">
        <f t="shared" si="166"/>
        <v>0</v>
      </c>
      <c r="J2673" s="460">
        <f t="shared" si="164"/>
        <v>0</v>
      </c>
      <c r="K2673" s="9"/>
      <c r="P2673" s="2"/>
      <c r="Q2673" s="27"/>
      <c r="R2673" s="2"/>
      <c r="S2673" s="2"/>
      <c r="T2673" s="2"/>
      <c r="U2673" s="2"/>
      <c r="V2673" s="2"/>
      <c r="W2673" s="2"/>
    </row>
    <row r="2674" spans="2:23" ht="15" customHeight="1" x14ac:dyDescent="0.35">
      <c r="B2674" s="349"/>
      <c r="C2674" s="715" t="str">
        <f t="shared" si="167"/>
        <v/>
      </c>
      <c r="D2674" s="458">
        <f>IF(ISNUMBER(Summary!$D$17), DATE(Summary!$D$17, 1, 1) + INT((ROW(B2636)-1)/24), DATE(2024, 1, 1) + INT((ROW(B2636)-1)/24))</f>
        <v>45401</v>
      </c>
      <c r="E2674" s="459">
        <v>0.79166666666666674</v>
      </c>
      <c r="F2674" s="780"/>
      <c r="G2674" s="780"/>
      <c r="H2674" s="460">
        <f t="shared" si="165"/>
        <v>0</v>
      </c>
      <c r="I2674" s="460">
        <f t="shared" si="166"/>
        <v>0</v>
      </c>
      <c r="J2674" s="460">
        <f t="shared" si="164"/>
        <v>0</v>
      </c>
      <c r="K2674" s="9"/>
      <c r="P2674" s="2"/>
      <c r="Q2674" s="27"/>
      <c r="R2674" s="2"/>
      <c r="S2674" s="2"/>
      <c r="T2674" s="2"/>
      <c r="U2674" s="2"/>
      <c r="V2674" s="2"/>
      <c r="W2674" s="2"/>
    </row>
    <row r="2675" spans="2:23" ht="15" customHeight="1" x14ac:dyDescent="0.35">
      <c r="B2675" s="349"/>
      <c r="C2675" s="715" t="str">
        <f t="shared" si="167"/>
        <v/>
      </c>
      <c r="D2675" s="458">
        <f>IF(ISNUMBER(Summary!$D$17), DATE(Summary!$D$17, 1, 1) + INT((ROW(B2637)-1)/24), DATE(2024, 1, 1) + INT((ROW(B2637)-1)/24))</f>
        <v>45401</v>
      </c>
      <c r="E2675" s="459">
        <v>0.83333333333333337</v>
      </c>
      <c r="F2675" s="780"/>
      <c r="G2675" s="780"/>
      <c r="H2675" s="460">
        <f t="shared" si="165"/>
        <v>0</v>
      </c>
      <c r="I2675" s="460">
        <f t="shared" si="166"/>
        <v>0</v>
      </c>
      <c r="J2675" s="460">
        <f t="shared" si="164"/>
        <v>0</v>
      </c>
      <c r="K2675" s="9"/>
      <c r="P2675" s="2"/>
      <c r="Q2675" s="27"/>
      <c r="R2675" s="2"/>
      <c r="S2675" s="2"/>
      <c r="T2675" s="2"/>
      <c r="U2675" s="2"/>
      <c r="V2675" s="2"/>
      <c r="W2675" s="2"/>
    </row>
    <row r="2676" spans="2:23" ht="15" customHeight="1" x14ac:dyDescent="0.35">
      <c r="B2676" s="349"/>
      <c r="C2676" s="715" t="str">
        <f t="shared" si="167"/>
        <v/>
      </c>
      <c r="D2676" s="458">
        <f>IF(ISNUMBER(Summary!$D$17), DATE(Summary!$D$17, 1, 1) + INT((ROW(B2638)-1)/24), DATE(2024, 1, 1) + INT((ROW(B2638)-1)/24))</f>
        <v>45401</v>
      </c>
      <c r="E2676" s="459">
        <v>0.87500000000000011</v>
      </c>
      <c r="F2676" s="780"/>
      <c r="G2676" s="780"/>
      <c r="H2676" s="460">
        <f t="shared" si="165"/>
        <v>0</v>
      </c>
      <c r="I2676" s="460">
        <f t="shared" si="166"/>
        <v>0</v>
      </c>
      <c r="J2676" s="460">
        <f t="shared" si="164"/>
        <v>0</v>
      </c>
      <c r="K2676" s="9"/>
      <c r="P2676" s="2"/>
      <c r="Q2676" s="27"/>
      <c r="R2676" s="2"/>
      <c r="S2676" s="2"/>
      <c r="T2676" s="2"/>
      <c r="U2676" s="2"/>
      <c r="V2676" s="2"/>
      <c r="W2676" s="2"/>
    </row>
    <row r="2677" spans="2:23" ht="15" customHeight="1" x14ac:dyDescent="0.35">
      <c r="B2677" s="349"/>
      <c r="C2677" s="715" t="str">
        <f t="shared" si="167"/>
        <v/>
      </c>
      <c r="D2677" s="458">
        <f>IF(ISNUMBER(Summary!$D$17), DATE(Summary!$D$17, 1, 1) + INT((ROW(B2639)-1)/24), DATE(2024, 1, 1) + INT((ROW(B2639)-1)/24))</f>
        <v>45401</v>
      </c>
      <c r="E2677" s="459">
        <v>0.91666666666666674</v>
      </c>
      <c r="F2677" s="780"/>
      <c r="G2677" s="780"/>
      <c r="H2677" s="460">
        <f t="shared" si="165"/>
        <v>0</v>
      </c>
      <c r="I2677" s="460">
        <f t="shared" si="166"/>
        <v>0</v>
      </c>
      <c r="J2677" s="460">
        <f t="shared" si="164"/>
        <v>0</v>
      </c>
      <c r="K2677" s="9"/>
      <c r="P2677" s="2"/>
      <c r="Q2677" s="27"/>
      <c r="R2677" s="2"/>
      <c r="S2677" s="2"/>
      <c r="T2677" s="2"/>
      <c r="U2677" s="2"/>
      <c r="V2677" s="2"/>
      <c r="W2677" s="2"/>
    </row>
    <row r="2678" spans="2:23" ht="15" customHeight="1" x14ac:dyDescent="0.35">
      <c r="B2678" s="349"/>
      <c r="C2678" s="715" t="str">
        <f t="shared" si="167"/>
        <v/>
      </c>
      <c r="D2678" s="458">
        <f>IF(ISNUMBER(Summary!$D$17), DATE(Summary!$D$17, 1, 1) + INT((ROW(B2640)-1)/24), DATE(2024, 1, 1) + INT((ROW(B2640)-1)/24))</f>
        <v>45401</v>
      </c>
      <c r="E2678" s="459">
        <v>0.95833333333333337</v>
      </c>
      <c r="F2678" s="780"/>
      <c r="G2678" s="780"/>
      <c r="H2678" s="460">
        <f t="shared" si="165"/>
        <v>0</v>
      </c>
      <c r="I2678" s="460">
        <f t="shared" si="166"/>
        <v>0</v>
      </c>
      <c r="J2678" s="460">
        <f t="shared" si="164"/>
        <v>0</v>
      </c>
      <c r="K2678" s="9"/>
      <c r="P2678" s="2"/>
      <c r="Q2678" s="27"/>
      <c r="R2678" s="2"/>
      <c r="S2678" s="2"/>
      <c r="T2678" s="2"/>
      <c r="U2678" s="2"/>
      <c r="V2678" s="2"/>
      <c r="W2678" s="2"/>
    </row>
    <row r="2679" spans="2:23" ht="15" customHeight="1" x14ac:dyDescent="0.35">
      <c r="B2679" s="457"/>
      <c r="C2679" s="715">
        <f t="shared" si="167"/>
        <v>45402</v>
      </c>
      <c r="D2679" s="458">
        <f>IF(ISNUMBER(Summary!$D$17), DATE(Summary!$D$17, 1, 1) + INT((ROW(B2641)-1)/24), DATE(2024, 1, 1) + INT((ROW(B2641)-1)/24))</f>
        <v>45402</v>
      </c>
      <c r="E2679" s="459">
        <v>3.1225022567582528E-17</v>
      </c>
      <c r="F2679" s="780"/>
      <c r="G2679" s="780"/>
      <c r="H2679" s="460">
        <f t="shared" si="165"/>
        <v>0</v>
      </c>
      <c r="I2679" s="460">
        <f t="shared" si="166"/>
        <v>0</v>
      </c>
      <c r="J2679" s="460">
        <f t="shared" si="164"/>
        <v>0</v>
      </c>
      <c r="K2679" s="9"/>
      <c r="P2679" s="2"/>
      <c r="Q2679" s="27"/>
      <c r="R2679" s="2"/>
      <c r="S2679" s="2"/>
      <c r="T2679" s="2"/>
      <c r="U2679" s="2"/>
      <c r="V2679" s="2"/>
      <c r="W2679" s="2"/>
    </row>
    <row r="2680" spans="2:23" ht="15" customHeight="1" x14ac:dyDescent="0.35">
      <c r="B2680" s="349"/>
      <c r="C2680" s="715" t="str">
        <f t="shared" si="167"/>
        <v/>
      </c>
      <c r="D2680" s="458">
        <f>IF(ISNUMBER(Summary!$D$17), DATE(Summary!$D$17, 1, 1) + INT((ROW(B2642)-1)/24), DATE(2024, 1, 1) + INT((ROW(B2642)-1)/24))</f>
        <v>45402</v>
      </c>
      <c r="E2680" s="459">
        <v>4.1666666666666699E-2</v>
      </c>
      <c r="F2680" s="780"/>
      <c r="G2680" s="780"/>
      <c r="H2680" s="460">
        <f t="shared" si="165"/>
        <v>0</v>
      </c>
      <c r="I2680" s="460">
        <f t="shared" si="166"/>
        <v>0</v>
      </c>
      <c r="J2680" s="460">
        <f t="shared" si="164"/>
        <v>0</v>
      </c>
      <c r="K2680" s="9"/>
      <c r="P2680" s="2"/>
      <c r="Q2680" s="27"/>
      <c r="R2680" s="2"/>
      <c r="S2680" s="2"/>
      <c r="T2680" s="2"/>
      <c r="U2680" s="2"/>
      <c r="V2680" s="2"/>
      <c r="W2680" s="2"/>
    </row>
    <row r="2681" spans="2:23" ht="15" customHeight="1" x14ac:dyDescent="0.35">
      <c r="B2681" s="349"/>
      <c r="C2681" s="715" t="str">
        <f t="shared" si="167"/>
        <v/>
      </c>
      <c r="D2681" s="458">
        <f>IF(ISNUMBER(Summary!$D$17), DATE(Summary!$D$17, 1, 1) + INT((ROW(B2643)-1)/24), DATE(2024, 1, 1) + INT((ROW(B2643)-1)/24))</f>
        <v>45402</v>
      </c>
      <c r="E2681" s="459">
        <v>8.333333333333337E-2</v>
      </c>
      <c r="F2681" s="780"/>
      <c r="G2681" s="780"/>
      <c r="H2681" s="460">
        <f t="shared" si="165"/>
        <v>0</v>
      </c>
      <c r="I2681" s="460">
        <f t="shared" si="166"/>
        <v>0</v>
      </c>
      <c r="J2681" s="460">
        <f t="shared" si="164"/>
        <v>0</v>
      </c>
      <c r="K2681" s="9"/>
      <c r="P2681" s="2"/>
      <c r="Q2681" s="27"/>
      <c r="R2681" s="2"/>
      <c r="S2681" s="2"/>
      <c r="T2681" s="2"/>
      <c r="U2681" s="2"/>
      <c r="V2681" s="2"/>
      <c r="W2681" s="2"/>
    </row>
    <row r="2682" spans="2:23" ht="15" customHeight="1" x14ac:dyDescent="0.35">
      <c r="B2682" s="349"/>
      <c r="C2682" s="715" t="str">
        <f t="shared" si="167"/>
        <v/>
      </c>
      <c r="D2682" s="458">
        <f>IF(ISNUMBER(Summary!$D$17), DATE(Summary!$D$17, 1, 1) + INT((ROW(B2644)-1)/24), DATE(2024, 1, 1) + INT((ROW(B2644)-1)/24))</f>
        <v>45402</v>
      </c>
      <c r="E2682" s="459">
        <v>0.12500000000000006</v>
      </c>
      <c r="F2682" s="780"/>
      <c r="G2682" s="780"/>
      <c r="H2682" s="460">
        <f t="shared" si="165"/>
        <v>0</v>
      </c>
      <c r="I2682" s="460">
        <f t="shared" si="166"/>
        <v>0</v>
      </c>
      <c r="J2682" s="460">
        <f t="shared" si="164"/>
        <v>0</v>
      </c>
      <c r="K2682" s="9"/>
      <c r="P2682" s="2"/>
      <c r="Q2682" s="27"/>
      <c r="R2682" s="2"/>
      <c r="S2682" s="2"/>
      <c r="T2682" s="2"/>
      <c r="U2682" s="2"/>
      <c r="V2682" s="2"/>
      <c r="W2682" s="2"/>
    </row>
    <row r="2683" spans="2:23" ht="15" customHeight="1" x14ac:dyDescent="0.35">
      <c r="B2683" s="349"/>
      <c r="C2683" s="715" t="str">
        <f t="shared" si="167"/>
        <v/>
      </c>
      <c r="D2683" s="458">
        <f>IF(ISNUMBER(Summary!$D$17), DATE(Summary!$D$17, 1, 1) + INT((ROW(B2645)-1)/24), DATE(2024, 1, 1) + INT((ROW(B2645)-1)/24))</f>
        <v>45402</v>
      </c>
      <c r="E2683" s="459">
        <v>0.16666666666666669</v>
      </c>
      <c r="F2683" s="780"/>
      <c r="G2683" s="780"/>
      <c r="H2683" s="460">
        <f t="shared" si="165"/>
        <v>0</v>
      </c>
      <c r="I2683" s="460">
        <f t="shared" si="166"/>
        <v>0</v>
      </c>
      <c r="J2683" s="460">
        <f t="shared" si="164"/>
        <v>0</v>
      </c>
      <c r="K2683" s="9"/>
      <c r="P2683" s="2"/>
      <c r="Q2683" s="27"/>
      <c r="R2683" s="2"/>
      <c r="S2683" s="2"/>
      <c r="T2683" s="2"/>
      <c r="U2683" s="2"/>
      <c r="V2683" s="2"/>
      <c r="W2683" s="2"/>
    </row>
    <row r="2684" spans="2:23" ht="15" customHeight="1" x14ac:dyDescent="0.35">
      <c r="B2684" s="349"/>
      <c r="C2684" s="715" t="str">
        <f t="shared" si="167"/>
        <v/>
      </c>
      <c r="D2684" s="458">
        <f>IF(ISNUMBER(Summary!$D$17), DATE(Summary!$D$17, 1, 1) + INT((ROW(B2646)-1)/24), DATE(2024, 1, 1) + INT((ROW(B2646)-1)/24))</f>
        <v>45402</v>
      </c>
      <c r="E2684" s="459">
        <v>0.20833333333333337</v>
      </c>
      <c r="F2684" s="780"/>
      <c r="G2684" s="780"/>
      <c r="H2684" s="460">
        <f t="shared" si="165"/>
        <v>0</v>
      </c>
      <c r="I2684" s="460">
        <f t="shared" si="166"/>
        <v>0</v>
      </c>
      <c r="J2684" s="460">
        <f t="shared" si="164"/>
        <v>0</v>
      </c>
      <c r="K2684" s="9"/>
      <c r="P2684" s="2"/>
      <c r="Q2684" s="27"/>
      <c r="R2684" s="2"/>
      <c r="S2684" s="2"/>
      <c r="T2684" s="2"/>
      <c r="U2684" s="2"/>
      <c r="V2684" s="2"/>
      <c r="W2684" s="2"/>
    </row>
    <row r="2685" spans="2:23" ht="15" customHeight="1" x14ac:dyDescent="0.35">
      <c r="B2685" s="349"/>
      <c r="C2685" s="715" t="str">
        <f t="shared" si="167"/>
        <v/>
      </c>
      <c r="D2685" s="458">
        <f>IF(ISNUMBER(Summary!$D$17), DATE(Summary!$D$17, 1, 1) + INT((ROW(B2647)-1)/24), DATE(2024, 1, 1) + INT((ROW(B2647)-1)/24))</f>
        <v>45402</v>
      </c>
      <c r="E2685" s="459">
        <v>0.25</v>
      </c>
      <c r="F2685" s="780"/>
      <c r="G2685" s="780"/>
      <c r="H2685" s="460">
        <f t="shared" si="165"/>
        <v>0</v>
      </c>
      <c r="I2685" s="460">
        <f t="shared" si="166"/>
        <v>0</v>
      </c>
      <c r="J2685" s="460">
        <f t="shared" si="164"/>
        <v>0</v>
      </c>
      <c r="K2685" s="9"/>
      <c r="P2685" s="2"/>
      <c r="Q2685" s="27"/>
      <c r="R2685" s="2"/>
      <c r="S2685" s="2"/>
      <c r="T2685" s="2"/>
      <c r="U2685" s="2"/>
      <c r="V2685" s="2"/>
      <c r="W2685" s="2"/>
    </row>
    <row r="2686" spans="2:23" ht="15" customHeight="1" x14ac:dyDescent="0.35">
      <c r="B2686" s="349"/>
      <c r="C2686" s="715" t="str">
        <f t="shared" si="167"/>
        <v/>
      </c>
      <c r="D2686" s="458">
        <f>IF(ISNUMBER(Summary!$D$17), DATE(Summary!$D$17, 1, 1) + INT((ROW(B2648)-1)/24), DATE(2024, 1, 1) + INT((ROW(B2648)-1)/24))</f>
        <v>45402</v>
      </c>
      <c r="E2686" s="459">
        <v>0.29166666666666669</v>
      </c>
      <c r="F2686" s="780"/>
      <c r="G2686" s="780"/>
      <c r="H2686" s="460">
        <f t="shared" si="165"/>
        <v>0</v>
      </c>
      <c r="I2686" s="460">
        <f t="shared" si="166"/>
        <v>0</v>
      </c>
      <c r="J2686" s="460">
        <f t="shared" si="164"/>
        <v>0</v>
      </c>
      <c r="K2686" s="9"/>
      <c r="P2686" s="2"/>
      <c r="Q2686" s="27"/>
      <c r="R2686" s="2"/>
      <c r="S2686" s="2"/>
      <c r="T2686" s="2"/>
      <c r="U2686" s="2"/>
      <c r="V2686" s="2"/>
      <c r="W2686" s="2"/>
    </row>
    <row r="2687" spans="2:23" ht="15" customHeight="1" x14ac:dyDescent="0.35">
      <c r="B2687" s="349"/>
      <c r="C2687" s="715" t="str">
        <f t="shared" si="167"/>
        <v/>
      </c>
      <c r="D2687" s="458">
        <f>IF(ISNUMBER(Summary!$D$17), DATE(Summary!$D$17, 1, 1) + INT((ROW(B2649)-1)/24), DATE(2024, 1, 1) + INT((ROW(B2649)-1)/24))</f>
        <v>45402</v>
      </c>
      <c r="E2687" s="459">
        <v>0.33333333333333337</v>
      </c>
      <c r="F2687" s="780"/>
      <c r="G2687" s="780"/>
      <c r="H2687" s="460">
        <f t="shared" si="165"/>
        <v>0</v>
      </c>
      <c r="I2687" s="460">
        <f t="shared" si="166"/>
        <v>0</v>
      </c>
      <c r="J2687" s="460">
        <f t="shared" si="164"/>
        <v>0</v>
      </c>
      <c r="K2687" s="9"/>
      <c r="P2687" s="2"/>
      <c r="Q2687" s="27"/>
      <c r="R2687" s="2"/>
      <c r="S2687" s="2"/>
      <c r="T2687" s="2"/>
      <c r="U2687" s="2"/>
      <c r="V2687" s="2"/>
      <c r="W2687" s="2"/>
    </row>
    <row r="2688" spans="2:23" ht="15" customHeight="1" x14ac:dyDescent="0.35">
      <c r="B2688" s="349"/>
      <c r="C2688" s="715" t="str">
        <f t="shared" si="167"/>
        <v/>
      </c>
      <c r="D2688" s="458">
        <f>IF(ISNUMBER(Summary!$D$17), DATE(Summary!$D$17, 1, 1) + INT((ROW(B2650)-1)/24), DATE(2024, 1, 1) + INT((ROW(B2650)-1)/24))</f>
        <v>45402</v>
      </c>
      <c r="E2688" s="459">
        <v>0.375</v>
      </c>
      <c r="F2688" s="780"/>
      <c r="G2688" s="780"/>
      <c r="H2688" s="460">
        <f t="shared" si="165"/>
        <v>0</v>
      </c>
      <c r="I2688" s="460">
        <f t="shared" si="166"/>
        <v>0</v>
      </c>
      <c r="J2688" s="460">
        <f t="shared" ref="J2688:J2751" si="168">G2688-H2688</f>
        <v>0</v>
      </c>
      <c r="K2688" s="9"/>
      <c r="P2688" s="2"/>
      <c r="Q2688" s="27"/>
      <c r="R2688" s="2"/>
      <c r="S2688" s="2"/>
      <c r="T2688" s="2"/>
      <c r="U2688" s="2"/>
      <c r="V2688" s="2"/>
      <c r="W2688" s="2"/>
    </row>
    <row r="2689" spans="2:23" ht="15" customHeight="1" x14ac:dyDescent="0.35">
      <c r="B2689" s="349"/>
      <c r="C2689" s="715" t="str">
        <f t="shared" si="167"/>
        <v/>
      </c>
      <c r="D2689" s="458">
        <f>IF(ISNUMBER(Summary!$D$17), DATE(Summary!$D$17, 1, 1) + INT((ROW(B2651)-1)/24), DATE(2024, 1, 1) + INT((ROW(B2651)-1)/24))</f>
        <v>45402</v>
      </c>
      <c r="E2689" s="459">
        <v>0.41666666666666669</v>
      </c>
      <c r="F2689" s="780"/>
      <c r="G2689" s="780"/>
      <c r="H2689" s="460">
        <f t="shared" si="165"/>
        <v>0</v>
      </c>
      <c r="I2689" s="460">
        <f t="shared" si="166"/>
        <v>0</v>
      </c>
      <c r="J2689" s="460">
        <f t="shared" si="168"/>
        <v>0</v>
      </c>
      <c r="K2689" s="9"/>
      <c r="P2689" s="2"/>
      <c r="Q2689" s="27"/>
      <c r="R2689" s="2"/>
      <c r="S2689" s="2"/>
      <c r="T2689" s="2"/>
      <c r="U2689" s="2"/>
      <c r="V2689" s="2"/>
      <c r="W2689" s="2"/>
    </row>
    <row r="2690" spans="2:23" ht="15" customHeight="1" x14ac:dyDescent="0.35">
      <c r="B2690" s="349"/>
      <c r="C2690" s="715" t="str">
        <f t="shared" si="167"/>
        <v/>
      </c>
      <c r="D2690" s="458">
        <f>IF(ISNUMBER(Summary!$D$17), DATE(Summary!$D$17, 1, 1) + INT((ROW(B2652)-1)/24), DATE(2024, 1, 1) + INT((ROW(B2652)-1)/24))</f>
        <v>45402</v>
      </c>
      <c r="E2690" s="459">
        <v>0.45833333333333337</v>
      </c>
      <c r="F2690" s="780"/>
      <c r="G2690" s="780"/>
      <c r="H2690" s="460">
        <f t="shared" si="165"/>
        <v>0</v>
      </c>
      <c r="I2690" s="460">
        <f t="shared" si="166"/>
        <v>0</v>
      </c>
      <c r="J2690" s="460">
        <f t="shared" si="168"/>
        <v>0</v>
      </c>
      <c r="K2690" s="9"/>
      <c r="P2690" s="2"/>
      <c r="Q2690" s="27"/>
      <c r="R2690" s="2"/>
      <c r="S2690" s="2"/>
      <c r="T2690" s="2"/>
      <c r="U2690" s="2"/>
      <c r="V2690" s="2"/>
      <c r="W2690" s="2"/>
    </row>
    <row r="2691" spans="2:23" ht="15" customHeight="1" x14ac:dyDescent="0.35">
      <c r="B2691" s="349"/>
      <c r="C2691" s="715" t="str">
        <f t="shared" si="167"/>
        <v/>
      </c>
      <c r="D2691" s="458">
        <f>IF(ISNUMBER(Summary!$D$17), DATE(Summary!$D$17, 1, 1) + INT((ROW(B2653)-1)/24), DATE(2024, 1, 1) + INT((ROW(B2653)-1)/24))</f>
        <v>45402</v>
      </c>
      <c r="E2691" s="459">
        <v>0.50000000000000011</v>
      </c>
      <c r="F2691" s="780"/>
      <c r="G2691" s="780"/>
      <c r="H2691" s="460">
        <f t="shared" si="165"/>
        <v>0</v>
      </c>
      <c r="I2691" s="460">
        <f t="shared" si="166"/>
        <v>0</v>
      </c>
      <c r="J2691" s="460">
        <f t="shared" si="168"/>
        <v>0</v>
      </c>
      <c r="K2691" s="9"/>
      <c r="P2691" s="2"/>
      <c r="Q2691" s="27"/>
      <c r="R2691" s="2"/>
      <c r="S2691" s="2"/>
      <c r="T2691" s="2"/>
      <c r="U2691" s="2"/>
      <c r="V2691" s="2"/>
      <c r="W2691" s="2"/>
    </row>
    <row r="2692" spans="2:23" ht="15" customHeight="1" x14ac:dyDescent="0.35">
      <c r="B2692" s="349"/>
      <c r="C2692" s="715" t="str">
        <f t="shared" si="167"/>
        <v/>
      </c>
      <c r="D2692" s="458">
        <f>IF(ISNUMBER(Summary!$D$17), DATE(Summary!$D$17, 1, 1) + INT((ROW(B2654)-1)/24), DATE(2024, 1, 1) + INT((ROW(B2654)-1)/24))</f>
        <v>45402</v>
      </c>
      <c r="E2692" s="459">
        <v>0.54166666666666674</v>
      </c>
      <c r="F2692" s="780"/>
      <c r="G2692" s="780"/>
      <c r="H2692" s="460">
        <f t="shared" si="165"/>
        <v>0</v>
      </c>
      <c r="I2692" s="460">
        <f t="shared" si="166"/>
        <v>0</v>
      </c>
      <c r="J2692" s="460">
        <f t="shared" si="168"/>
        <v>0</v>
      </c>
      <c r="K2692" s="9"/>
      <c r="P2692" s="2"/>
      <c r="Q2692" s="27"/>
      <c r="R2692" s="2"/>
      <c r="S2692" s="2"/>
      <c r="T2692" s="2"/>
      <c r="U2692" s="2"/>
      <c r="V2692" s="2"/>
      <c r="W2692" s="2"/>
    </row>
    <row r="2693" spans="2:23" ht="15" customHeight="1" x14ac:dyDescent="0.35">
      <c r="B2693" s="349"/>
      <c r="C2693" s="715" t="str">
        <f t="shared" si="167"/>
        <v/>
      </c>
      <c r="D2693" s="458">
        <f>IF(ISNUMBER(Summary!$D$17), DATE(Summary!$D$17, 1, 1) + INT((ROW(B2655)-1)/24), DATE(2024, 1, 1) + INT((ROW(B2655)-1)/24))</f>
        <v>45402</v>
      </c>
      <c r="E2693" s="459">
        <v>0.58333333333333337</v>
      </c>
      <c r="F2693" s="780"/>
      <c r="G2693" s="780"/>
      <c r="H2693" s="460">
        <f t="shared" si="165"/>
        <v>0</v>
      </c>
      <c r="I2693" s="460">
        <f t="shared" si="166"/>
        <v>0</v>
      </c>
      <c r="J2693" s="460">
        <f t="shared" si="168"/>
        <v>0</v>
      </c>
      <c r="K2693" s="9"/>
      <c r="P2693" s="2"/>
      <c r="Q2693" s="27"/>
      <c r="R2693" s="2"/>
      <c r="S2693" s="2"/>
      <c r="T2693" s="2"/>
      <c r="U2693" s="2"/>
      <c r="V2693" s="2"/>
      <c r="W2693" s="2"/>
    </row>
    <row r="2694" spans="2:23" ht="15" customHeight="1" x14ac:dyDescent="0.35">
      <c r="B2694" s="349"/>
      <c r="C2694" s="715" t="str">
        <f t="shared" si="167"/>
        <v/>
      </c>
      <c r="D2694" s="458">
        <f>IF(ISNUMBER(Summary!$D$17), DATE(Summary!$D$17, 1, 1) + INT((ROW(B2656)-1)/24), DATE(2024, 1, 1) + INT((ROW(B2656)-1)/24))</f>
        <v>45402</v>
      </c>
      <c r="E2694" s="459">
        <v>0.62500000000000011</v>
      </c>
      <c r="F2694" s="780"/>
      <c r="G2694" s="780"/>
      <c r="H2694" s="460">
        <f t="shared" si="165"/>
        <v>0</v>
      </c>
      <c r="I2694" s="460">
        <f t="shared" si="166"/>
        <v>0</v>
      </c>
      <c r="J2694" s="460">
        <f t="shared" si="168"/>
        <v>0</v>
      </c>
      <c r="K2694" s="9"/>
      <c r="P2694" s="2"/>
      <c r="Q2694" s="27"/>
      <c r="R2694" s="2"/>
      <c r="S2694" s="2"/>
      <c r="T2694" s="2"/>
      <c r="U2694" s="2"/>
      <c r="V2694" s="2"/>
      <c r="W2694" s="2"/>
    </row>
    <row r="2695" spans="2:23" ht="15" customHeight="1" x14ac:dyDescent="0.35">
      <c r="B2695" s="349"/>
      <c r="C2695" s="715" t="str">
        <f t="shared" si="167"/>
        <v/>
      </c>
      <c r="D2695" s="458">
        <f>IF(ISNUMBER(Summary!$D$17), DATE(Summary!$D$17, 1, 1) + INT((ROW(B2657)-1)/24), DATE(2024, 1, 1) + INT((ROW(B2657)-1)/24))</f>
        <v>45402</v>
      </c>
      <c r="E2695" s="459">
        <v>0.66666666666666674</v>
      </c>
      <c r="F2695" s="780"/>
      <c r="G2695" s="780"/>
      <c r="H2695" s="460">
        <f t="shared" si="165"/>
        <v>0</v>
      </c>
      <c r="I2695" s="460">
        <f t="shared" si="166"/>
        <v>0</v>
      </c>
      <c r="J2695" s="460">
        <f t="shared" si="168"/>
        <v>0</v>
      </c>
      <c r="K2695" s="9"/>
      <c r="P2695" s="2"/>
      <c r="Q2695" s="27"/>
      <c r="R2695" s="2"/>
      <c r="S2695" s="2"/>
      <c r="T2695" s="2"/>
      <c r="U2695" s="2"/>
      <c r="V2695" s="2"/>
      <c r="W2695" s="2"/>
    </row>
    <row r="2696" spans="2:23" ht="15" customHeight="1" x14ac:dyDescent="0.35">
      <c r="B2696" s="349"/>
      <c r="C2696" s="715" t="str">
        <f t="shared" si="167"/>
        <v/>
      </c>
      <c r="D2696" s="458">
        <f>IF(ISNUMBER(Summary!$D$17), DATE(Summary!$D$17, 1, 1) + INT((ROW(B2658)-1)/24), DATE(2024, 1, 1) + INT((ROW(B2658)-1)/24))</f>
        <v>45402</v>
      </c>
      <c r="E2696" s="459">
        <v>0.70833333333333337</v>
      </c>
      <c r="F2696" s="780"/>
      <c r="G2696" s="780"/>
      <c r="H2696" s="460">
        <f t="shared" si="165"/>
        <v>0</v>
      </c>
      <c r="I2696" s="460">
        <f t="shared" si="166"/>
        <v>0</v>
      </c>
      <c r="J2696" s="460">
        <f t="shared" si="168"/>
        <v>0</v>
      </c>
      <c r="K2696" s="9"/>
      <c r="P2696" s="2"/>
      <c r="Q2696" s="27"/>
      <c r="R2696" s="2"/>
      <c r="S2696" s="2"/>
      <c r="T2696" s="2"/>
      <c r="U2696" s="2"/>
      <c r="V2696" s="2"/>
      <c r="W2696" s="2"/>
    </row>
    <row r="2697" spans="2:23" ht="15" customHeight="1" x14ac:dyDescent="0.35">
      <c r="B2697" s="349"/>
      <c r="C2697" s="715" t="str">
        <f t="shared" si="167"/>
        <v/>
      </c>
      <c r="D2697" s="458">
        <f>IF(ISNUMBER(Summary!$D$17), DATE(Summary!$D$17, 1, 1) + INT((ROW(B2659)-1)/24), DATE(2024, 1, 1) + INT((ROW(B2659)-1)/24))</f>
        <v>45402</v>
      </c>
      <c r="E2697" s="459">
        <v>0.75000000000000011</v>
      </c>
      <c r="F2697" s="780"/>
      <c r="G2697" s="780"/>
      <c r="H2697" s="460">
        <f t="shared" si="165"/>
        <v>0</v>
      </c>
      <c r="I2697" s="460">
        <f t="shared" si="166"/>
        <v>0</v>
      </c>
      <c r="J2697" s="460">
        <f t="shared" si="168"/>
        <v>0</v>
      </c>
      <c r="K2697" s="9"/>
      <c r="P2697" s="2"/>
      <c r="Q2697" s="27"/>
      <c r="R2697" s="2"/>
      <c r="S2697" s="2"/>
      <c r="T2697" s="2"/>
      <c r="U2697" s="2"/>
      <c r="V2697" s="2"/>
      <c r="W2697" s="2"/>
    </row>
    <row r="2698" spans="2:23" ht="15" customHeight="1" x14ac:dyDescent="0.35">
      <c r="B2698" s="349"/>
      <c r="C2698" s="715" t="str">
        <f t="shared" si="167"/>
        <v/>
      </c>
      <c r="D2698" s="458">
        <f>IF(ISNUMBER(Summary!$D$17), DATE(Summary!$D$17, 1, 1) + INT((ROW(B2660)-1)/24), DATE(2024, 1, 1) + INT((ROW(B2660)-1)/24))</f>
        <v>45402</v>
      </c>
      <c r="E2698" s="459">
        <v>0.79166666666666674</v>
      </c>
      <c r="F2698" s="780"/>
      <c r="G2698" s="780"/>
      <c r="H2698" s="460">
        <f t="shared" si="165"/>
        <v>0</v>
      </c>
      <c r="I2698" s="460">
        <f t="shared" si="166"/>
        <v>0</v>
      </c>
      <c r="J2698" s="460">
        <f t="shared" si="168"/>
        <v>0</v>
      </c>
      <c r="K2698" s="9"/>
      <c r="P2698" s="2"/>
      <c r="Q2698" s="27"/>
      <c r="R2698" s="2"/>
      <c r="S2698" s="2"/>
      <c r="T2698" s="2"/>
      <c r="U2698" s="2"/>
      <c r="V2698" s="2"/>
      <c r="W2698" s="2"/>
    </row>
    <row r="2699" spans="2:23" ht="15" customHeight="1" x14ac:dyDescent="0.35">
      <c r="B2699" s="349"/>
      <c r="C2699" s="715" t="str">
        <f t="shared" si="167"/>
        <v/>
      </c>
      <c r="D2699" s="458">
        <f>IF(ISNUMBER(Summary!$D$17), DATE(Summary!$D$17, 1, 1) + INT((ROW(B2661)-1)/24), DATE(2024, 1, 1) + INT((ROW(B2661)-1)/24))</f>
        <v>45402</v>
      </c>
      <c r="E2699" s="459">
        <v>0.83333333333333337</v>
      </c>
      <c r="F2699" s="780"/>
      <c r="G2699" s="780"/>
      <c r="H2699" s="460">
        <f t="shared" si="165"/>
        <v>0</v>
      </c>
      <c r="I2699" s="460">
        <f t="shared" si="166"/>
        <v>0</v>
      </c>
      <c r="J2699" s="460">
        <f t="shared" si="168"/>
        <v>0</v>
      </c>
      <c r="K2699" s="9"/>
      <c r="P2699" s="2"/>
      <c r="Q2699" s="27"/>
      <c r="R2699" s="2"/>
      <c r="S2699" s="2"/>
      <c r="T2699" s="2"/>
      <c r="U2699" s="2"/>
      <c r="V2699" s="2"/>
      <c r="W2699" s="2"/>
    </row>
    <row r="2700" spans="2:23" ht="15" customHeight="1" x14ac:dyDescent="0.35">
      <c r="B2700" s="349"/>
      <c r="C2700" s="715" t="str">
        <f t="shared" si="167"/>
        <v/>
      </c>
      <c r="D2700" s="458">
        <f>IF(ISNUMBER(Summary!$D$17), DATE(Summary!$D$17, 1, 1) + INT((ROW(B2662)-1)/24), DATE(2024, 1, 1) + INT((ROW(B2662)-1)/24))</f>
        <v>45402</v>
      </c>
      <c r="E2700" s="459">
        <v>0.87500000000000011</v>
      </c>
      <c r="F2700" s="780"/>
      <c r="G2700" s="780"/>
      <c r="H2700" s="460">
        <f t="shared" si="165"/>
        <v>0</v>
      </c>
      <c r="I2700" s="460">
        <f t="shared" si="166"/>
        <v>0</v>
      </c>
      <c r="J2700" s="460">
        <f t="shared" si="168"/>
        <v>0</v>
      </c>
      <c r="K2700" s="9"/>
      <c r="P2700" s="2"/>
      <c r="Q2700" s="27"/>
      <c r="R2700" s="2"/>
      <c r="S2700" s="2"/>
      <c r="T2700" s="2"/>
      <c r="U2700" s="2"/>
      <c r="V2700" s="2"/>
      <c r="W2700" s="2"/>
    </row>
    <row r="2701" spans="2:23" ht="15" customHeight="1" x14ac:dyDescent="0.35">
      <c r="B2701" s="349"/>
      <c r="C2701" s="715" t="str">
        <f t="shared" si="167"/>
        <v/>
      </c>
      <c r="D2701" s="458">
        <f>IF(ISNUMBER(Summary!$D$17), DATE(Summary!$D$17, 1, 1) + INT((ROW(B2663)-1)/24), DATE(2024, 1, 1) + INT((ROW(B2663)-1)/24))</f>
        <v>45402</v>
      </c>
      <c r="E2701" s="459">
        <v>0.91666666666666674</v>
      </c>
      <c r="F2701" s="780"/>
      <c r="G2701" s="780"/>
      <c r="H2701" s="460">
        <f t="shared" si="165"/>
        <v>0</v>
      </c>
      <c r="I2701" s="460">
        <f t="shared" si="166"/>
        <v>0</v>
      </c>
      <c r="J2701" s="460">
        <f t="shared" si="168"/>
        <v>0</v>
      </c>
      <c r="K2701" s="9"/>
      <c r="P2701" s="2"/>
      <c r="Q2701" s="27"/>
      <c r="R2701" s="2"/>
      <c r="S2701" s="2"/>
      <c r="T2701" s="2"/>
      <c r="U2701" s="2"/>
      <c r="V2701" s="2"/>
      <c r="W2701" s="2"/>
    </row>
    <row r="2702" spans="2:23" ht="15" customHeight="1" x14ac:dyDescent="0.35">
      <c r="B2702" s="349"/>
      <c r="C2702" s="715" t="str">
        <f t="shared" si="167"/>
        <v/>
      </c>
      <c r="D2702" s="458">
        <f>IF(ISNUMBER(Summary!$D$17), DATE(Summary!$D$17, 1, 1) + INT((ROW(B2664)-1)/24), DATE(2024, 1, 1) + INT((ROW(B2664)-1)/24))</f>
        <v>45402</v>
      </c>
      <c r="E2702" s="459">
        <v>0.95833333333333337</v>
      </c>
      <c r="F2702" s="780"/>
      <c r="G2702" s="780"/>
      <c r="H2702" s="460">
        <f t="shared" si="165"/>
        <v>0</v>
      </c>
      <c r="I2702" s="460">
        <f t="shared" si="166"/>
        <v>0</v>
      </c>
      <c r="J2702" s="460">
        <f t="shared" si="168"/>
        <v>0</v>
      </c>
      <c r="K2702" s="9"/>
      <c r="P2702" s="2"/>
      <c r="Q2702" s="27"/>
      <c r="R2702" s="2"/>
      <c r="S2702" s="2"/>
      <c r="T2702" s="2"/>
      <c r="U2702" s="2"/>
      <c r="V2702" s="2"/>
      <c r="W2702" s="2"/>
    </row>
    <row r="2703" spans="2:23" ht="15" customHeight="1" x14ac:dyDescent="0.35">
      <c r="B2703" s="457"/>
      <c r="C2703" s="715">
        <f t="shared" si="167"/>
        <v>45403</v>
      </c>
      <c r="D2703" s="458">
        <f>IF(ISNUMBER(Summary!$D$17), DATE(Summary!$D$17, 1, 1) + INT((ROW(B2665)-1)/24), DATE(2024, 1, 1) + INT((ROW(B2665)-1)/24))</f>
        <v>45403</v>
      </c>
      <c r="E2703" s="459">
        <v>3.1225022567582528E-17</v>
      </c>
      <c r="F2703" s="780"/>
      <c r="G2703" s="780"/>
      <c r="H2703" s="460">
        <f t="shared" si="165"/>
        <v>0</v>
      </c>
      <c r="I2703" s="460">
        <f t="shared" si="166"/>
        <v>0</v>
      </c>
      <c r="J2703" s="460">
        <f t="shared" si="168"/>
        <v>0</v>
      </c>
      <c r="K2703" s="9"/>
      <c r="P2703" s="2"/>
      <c r="Q2703" s="27"/>
      <c r="R2703" s="2"/>
      <c r="S2703" s="2"/>
      <c r="T2703" s="2"/>
      <c r="U2703" s="2"/>
      <c r="V2703" s="2"/>
      <c r="W2703" s="2"/>
    </row>
    <row r="2704" spans="2:23" ht="15" customHeight="1" x14ac:dyDescent="0.35">
      <c r="B2704" s="349"/>
      <c r="C2704" s="715" t="str">
        <f t="shared" si="167"/>
        <v/>
      </c>
      <c r="D2704" s="458">
        <f>IF(ISNUMBER(Summary!$D$17), DATE(Summary!$D$17, 1, 1) + INT((ROW(B2666)-1)/24), DATE(2024, 1, 1) + INT((ROW(B2666)-1)/24))</f>
        <v>45403</v>
      </c>
      <c r="E2704" s="459">
        <v>4.1666666666666699E-2</v>
      </c>
      <c r="F2704" s="780"/>
      <c r="G2704" s="780"/>
      <c r="H2704" s="460">
        <f t="shared" si="165"/>
        <v>0</v>
      </c>
      <c r="I2704" s="460">
        <f t="shared" si="166"/>
        <v>0</v>
      </c>
      <c r="J2704" s="460">
        <f t="shared" si="168"/>
        <v>0</v>
      </c>
      <c r="K2704" s="9"/>
      <c r="P2704" s="2"/>
      <c r="Q2704" s="27"/>
      <c r="R2704" s="2"/>
      <c r="S2704" s="2"/>
      <c r="T2704" s="2"/>
      <c r="U2704" s="2"/>
      <c r="V2704" s="2"/>
      <c r="W2704" s="2"/>
    </row>
    <row r="2705" spans="2:23" ht="15" customHeight="1" x14ac:dyDescent="0.35">
      <c r="B2705" s="349"/>
      <c r="C2705" s="715" t="str">
        <f t="shared" si="167"/>
        <v/>
      </c>
      <c r="D2705" s="458">
        <f>IF(ISNUMBER(Summary!$D$17), DATE(Summary!$D$17, 1, 1) + INT((ROW(B2667)-1)/24), DATE(2024, 1, 1) + INT((ROW(B2667)-1)/24))</f>
        <v>45403</v>
      </c>
      <c r="E2705" s="459">
        <v>8.333333333333337E-2</v>
      </c>
      <c r="F2705" s="780"/>
      <c r="G2705" s="780"/>
      <c r="H2705" s="460">
        <f t="shared" si="165"/>
        <v>0</v>
      </c>
      <c r="I2705" s="460">
        <f t="shared" si="166"/>
        <v>0</v>
      </c>
      <c r="J2705" s="460">
        <f t="shared" si="168"/>
        <v>0</v>
      </c>
      <c r="K2705" s="9"/>
      <c r="P2705" s="2"/>
      <c r="Q2705" s="27"/>
      <c r="R2705" s="2"/>
      <c r="S2705" s="2"/>
      <c r="T2705" s="2"/>
      <c r="U2705" s="2"/>
      <c r="V2705" s="2"/>
      <c r="W2705" s="2"/>
    </row>
    <row r="2706" spans="2:23" ht="15" customHeight="1" x14ac:dyDescent="0.35">
      <c r="B2706" s="349"/>
      <c r="C2706" s="715" t="str">
        <f t="shared" si="167"/>
        <v/>
      </c>
      <c r="D2706" s="458">
        <f>IF(ISNUMBER(Summary!$D$17), DATE(Summary!$D$17, 1, 1) + INT((ROW(B2668)-1)/24), DATE(2024, 1, 1) + INT((ROW(B2668)-1)/24))</f>
        <v>45403</v>
      </c>
      <c r="E2706" s="459">
        <v>0.12500000000000006</v>
      </c>
      <c r="F2706" s="780"/>
      <c r="G2706" s="780"/>
      <c r="H2706" s="460">
        <f t="shared" si="165"/>
        <v>0</v>
      </c>
      <c r="I2706" s="460">
        <f t="shared" si="166"/>
        <v>0</v>
      </c>
      <c r="J2706" s="460">
        <f t="shared" si="168"/>
        <v>0</v>
      </c>
      <c r="K2706" s="9"/>
      <c r="P2706" s="2"/>
      <c r="Q2706" s="27"/>
      <c r="R2706" s="2"/>
      <c r="S2706" s="2"/>
      <c r="T2706" s="2"/>
      <c r="U2706" s="2"/>
      <c r="V2706" s="2"/>
      <c r="W2706" s="2"/>
    </row>
    <row r="2707" spans="2:23" ht="15" customHeight="1" x14ac:dyDescent="0.35">
      <c r="B2707" s="349"/>
      <c r="C2707" s="715" t="str">
        <f t="shared" si="167"/>
        <v/>
      </c>
      <c r="D2707" s="458">
        <f>IF(ISNUMBER(Summary!$D$17), DATE(Summary!$D$17, 1, 1) + INT((ROW(B2669)-1)/24), DATE(2024, 1, 1) + INT((ROW(B2669)-1)/24))</f>
        <v>45403</v>
      </c>
      <c r="E2707" s="459">
        <v>0.16666666666666669</v>
      </c>
      <c r="F2707" s="780"/>
      <c r="G2707" s="780"/>
      <c r="H2707" s="460">
        <f t="shared" si="165"/>
        <v>0</v>
      </c>
      <c r="I2707" s="460">
        <f t="shared" si="166"/>
        <v>0</v>
      </c>
      <c r="J2707" s="460">
        <f t="shared" si="168"/>
        <v>0</v>
      </c>
      <c r="K2707" s="9"/>
      <c r="P2707" s="2"/>
      <c r="Q2707" s="27"/>
      <c r="R2707" s="2"/>
      <c r="S2707" s="2"/>
      <c r="T2707" s="2"/>
      <c r="U2707" s="2"/>
      <c r="V2707" s="2"/>
      <c r="W2707" s="2"/>
    </row>
    <row r="2708" spans="2:23" ht="15" customHeight="1" x14ac:dyDescent="0.35">
      <c r="B2708" s="349"/>
      <c r="C2708" s="715" t="str">
        <f t="shared" si="167"/>
        <v/>
      </c>
      <c r="D2708" s="458">
        <f>IF(ISNUMBER(Summary!$D$17), DATE(Summary!$D$17, 1, 1) + INT((ROW(B2670)-1)/24), DATE(2024, 1, 1) + INT((ROW(B2670)-1)/24))</f>
        <v>45403</v>
      </c>
      <c r="E2708" s="459">
        <v>0.20833333333333337</v>
      </c>
      <c r="F2708" s="780"/>
      <c r="G2708" s="780"/>
      <c r="H2708" s="460">
        <f t="shared" si="165"/>
        <v>0</v>
      </c>
      <c r="I2708" s="460">
        <f t="shared" si="166"/>
        <v>0</v>
      </c>
      <c r="J2708" s="460">
        <f t="shared" si="168"/>
        <v>0</v>
      </c>
      <c r="K2708" s="9"/>
      <c r="P2708" s="2"/>
      <c r="Q2708" s="27"/>
      <c r="R2708" s="2"/>
      <c r="S2708" s="2"/>
      <c r="T2708" s="2"/>
      <c r="U2708" s="2"/>
      <c r="V2708" s="2"/>
      <c r="W2708" s="2"/>
    </row>
    <row r="2709" spans="2:23" ht="15" customHeight="1" x14ac:dyDescent="0.35">
      <c r="B2709" s="349"/>
      <c r="C2709" s="715" t="str">
        <f t="shared" si="167"/>
        <v/>
      </c>
      <c r="D2709" s="458">
        <f>IF(ISNUMBER(Summary!$D$17), DATE(Summary!$D$17, 1, 1) + INT((ROW(B2671)-1)/24), DATE(2024, 1, 1) + INT((ROW(B2671)-1)/24))</f>
        <v>45403</v>
      </c>
      <c r="E2709" s="459">
        <v>0.25</v>
      </c>
      <c r="F2709" s="780"/>
      <c r="G2709" s="780"/>
      <c r="H2709" s="460">
        <f t="shared" si="165"/>
        <v>0</v>
      </c>
      <c r="I2709" s="460">
        <f t="shared" si="166"/>
        <v>0</v>
      </c>
      <c r="J2709" s="460">
        <f t="shared" si="168"/>
        <v>0</v>
      </c>
      <c r="K2709" s="9"/>
      <c r="P2709" s="2"/>
      <c r="Q2709" s="27"/>
      <c r="R2709" s="2"/>
      <c r="S2709" s="2"/>
      <c r="T2709" s="2"/>
      <c r="U2709" s="2"/>
      <c r="V2709" s="2"/>
      <c r="W2709" s="2"/>
    </row>
    <row r="2710" spans="2:23" ht="15" customHeight="1" x14ac:dyDescent="0.35">
      <c r="B2710" s="349"/>
      <c r="C2710" s="715" t="str">
        <f t="shared" si="167"/>
        <v/>
      </c>
      <c r="D2710" s="458">
        <f>IF(ISNUMBER(Summary!$D$17), DATE(Summary!$D$17, 1, 1) + INT((ROW(B2672)-1)/24), DATE(2024, 1, 1) + INT((ROW(B2672)-1)/24))</f>
        <v>45403</v>
      </c>
      <c r="E2710" s="459">
        <v>0.29166666666666669</v>
      </c>
      <c r="F2710" s="780"/>
      <c r="G2710" s="780"/>
      <c r="H2710" s="460">
        <f t="shared" si="165"/>
        <v>0</v>
      </c>
      <c r="I2710" s="460">
        <f t="shared" si="166"/>
        <v>0</v>
      </c>
      <c r="J2710" s="460">
        <f t="shared" si="168"/>
        <v>0</v>
      </c>
      <c r="K2710" s="9"/>
      <c r="P2710" s="2"/>
      <c r="Q2710" s="27"/>
      <c r="R2710" s="2"/>
      <c r="S2710" s="2"/>
      <c r="T2710" s="2"/>
      <c r="U2710" s="2"/>
      <c r="V2710" s="2"/>
      <c r="W2710" s="2"/>
    </row>
    <row r="2711" spans="2:23" ht="15" customHeight="1" x14ac:dyDescent="0.35">
      <c r="B2711" s="349"/>
      <c r="C2711" s="715" t="str">
        <f t="shared" si="167"/>
        <v/>
      </c>
      <c r="D2711" s="458">
        <f>IF(ISNUMBER(Summary!$D$17), DATE(Summary!$D$17, 1, 1) + INT((ROW(B2673)-1)/24), DATE(2024, 1, 1) + INT((ROW(B2673)-1)/24))</f>
        <v>45403</v>
      </c>
      <c r="E2711" s="459">
        <v>0.33333333333333337</v>
      </c>
      <c r="F2711" s="780"/>
      <c r="G2711" s="780"/>
      <c r="H2711" s="460">
        <f t="shared" si="165"/>
        <v>0</v>
      </c>
      <c r="I2711" s="460">
        <f t="shared" si="166"/>
        <v>0</v>
      </c>
      <c r="J2711" s="460">
        <f t="shared" si="168"/>
        <v>0</v>
      </c>
      <c r="K2711" s="9"/>
      <c r="P2711" s="2"/>
      <c r="Q2711" s="27"/>
      <c r="R2711" s="2"/>
      <c r="S2711" s="2"/>
      <c r="T2711" s="2"/>
      <c r="U2711" s="2"/>
      <c r="V2711" s="2"/>
      <c r="W2711" s="2"/>
    </row>
    <row r="2712" spans="2:23" ht="15" customHeight="1" x14ac:dyDescent="0.35">
      <c r="B2712" s="349"/>
      <c r="C2712" s="715" t="str">
        <f t="shared" si="167"/>
        <v/>
      </c>
      <c r="D2712" s="458">
        <f>IF(ISNUMBER(Summary!$D$17), DATE(Summary!$D$17, 1, 1) + INT((ROW(B2674)-1)/24), DATE(2024, 1, 1) + INT((ROW(B2674)-1)/24))</f>
        <v>45403</v>
      </c>
      <c r="E2712" s="459">
        <v>0.375</v>
      </c>
      <c r="F2712" s="780"/>
      <c r="G2712" s="780"/>
      <c r="H2712" s="460">
        <f t="shared" si="165"/>
        <v>0</v>
      </c>
      <c r="I2712" s="460">
        <f t="shared" si="166"/>
        <v>0</v>
      </c>
      <c r="J2712" s="460">
        <f t="shared" si="168"/>
        <v>0</v>
      </c>
      <c r="K2712" s="9"/>
      <c r="P2712" s="2"/>
      <c r="Q2712" s="27"/>
      <c r="R2712" s="2"/>
      <c r="S2712" s="2"/>
      <c r="T2712" s="2"/>
      <c r="U2712" s="2"/>
      <c r="V2712" s="2"/>
      <c r="W2712" s="2"/>
    </row>
    <row r="2713" spans="2:23" ht="15" customHeight="1" x14ac:dyDescent="0.35">
      <c r="B2713" s="349"/>
      <c r="C2713" s="715" t="str">
        <f t="shared" si="167"/>
        <v/>
      </c>
      <c r="D2713" s="458">
        <f>IF(ISNUMBER(Summary!$D$17), DATE(Summary!$D$17, 1, 1) + INT((ROW(B2675)-1)/24), DATE(2024, 1, 1) + INT((ROW(B2675)-1)/24))</f>
        <v>45403</v>
      </c>
      <c r="E2713" s="459">
        <v>0.41666666666666669</v>
      </c>
      <c r="F2713" s="780"/>
      <c r="G2713" s="780"/>
      <c r="H2713" s="460">
        <f t="shared" si="165"/>
        <v>0</v>
      </c>
      <c r="I2713" s="460">
        <f t="shared" si="166"/>
        <v>0</v>
      </c>
      <c r="J2713" s="460">
        <f t="shared" si="168"/>
        <v>0</v>
      </c>
      <c r="K2713" s="9"/>
      <c r="P2713" s="2"/>
      <c r="Q2713" s="27"/>
      <c r="R2713" s="2"/>
      <c r="S2713" s="2"/>
      <c r="T2713" s="2"/>
      <c r="U2713" s="2"/>
      <c r="V2713" s="2"/>
      <c r="W2713" s="2"/>
    </row>
    <row r="2714" spans="2:23" ht="15" customHeight="1" x14ac:dyDescent="0.35">
      <c r="B2714" s="349"/>
      <c r="C2714" s="715" t="str">
        <f t="shared" si="167"/>
        <v/>
      </c>
      <c r="D2714" s="458">
        <f>IF(ISNUMBER(Summary!$D$17), DATE(Summary!$D$17, 1, 1) + INT((ROW(B2676)-1)/24), DATE(2024, 1, 1) + INT((ROW(B2676)-1)/24))</f>
        <v>45403</v>
      </c>
      <c r="E2714" s="459">
        <v>0.45833333333333337</v>
      </c>
      <c r="F2714" s="780"/>
      <c r="G2714" s="780"/>
      <c r="H2714" s="460">
        <f t="shared" si="165"/>
        <v>0</v>
      </c>
      <c r="I2714" s="460">
        <f t="shared" si="166"/>
        <v>0</v>
      </c>
      <c r="J2714" s="460">
        <f t="shared" si="168"/>
        <v>0</v>
      </c>
      <c r="K2714" s="9"/>
      <c r="P2714" s="2"/>
      <c r="Q2714" s="27"/>
      <c r="R2714" s="2"/>
      <c r="S2714" s="2"/>
      <c r="T2714" s="2"/>
      <c r="U2714" s="2"/>
      <c r="V2714" s="2"/>
      <c r="W2714" s="2"/>
    </row>
    <row r="2715" spans="2:23" ht="15" customHeight="1" x14ac:dyDescent="0.35">
      <c r="B2715" s="349"/>
      <c r="C2715" s="715" t="str">
        <f t="shared" si="167"/>
        <v/>
      </c>
      <c r="D2715" s="458">
        <f>IF(ISNUMBER(Summary!$D$17), DATE(Summary!$D$17, 1, 1) + INT((ROW(B2677)-1)/24), DATE(2024, 1, 1) + INT((ROW(B2677)-1)/24))</f>
        <v>45403</v>
      </c>
      <c r="E2715" s="459">
        <v>0.50000000000000011</v>
      </c>
      <c r="F2715" s="780"/>
      <c r="G2715" s="780"/>
      <c r="H2715" s="460">
        <f t="shared" si="165"/>
        <v>0</v>
      </c>
      <c r="I2715" s="460">
        <f t="shared" si="166"/>
        <v>0</v>
      </c>
      <c r="J2715" s="460">
        <f t="shared" si="168"/>
        <v>0</v>
      </c>
      <c r="K2715" s="9"/>
      <c r="P2715" s="2"/>
      <c r="Q2715" s="27"/>
      <c r="R2715" s="2"/>
      <c r="S2715" s="2"/>
      <c r="T2715" s="2"/>
      <c r="U2715" s="2"/>
      <c r="V2715" s="2"/>
      <c r="W2715" s="2"/>
    </row>
    <row r="2716" spans="2:23" ht="15" customHeight="1" x14ac:dyDescent="0.35">
      <c r="B2716" s="349"/>
      <c r="C2716" s="715" t="str">
        <f t="shared" si="167"/>
        <v/>
      </c>
      <c r="D2716" s="458">
        <f>IF(ISNUMBER(Summary!$D$17), DATE(Summary!$D$17, 1, 1) + INT((ROW(B2678)-1)/24), DATE(2024, 1, 1) + INT((ROW(B2678)-1)/24))</f>
        <v>45403</v>
      </c>
      <c r="E2716" s="459">
        <v>0.54166666666666674</v>
      </c>
      <c r="F2716" s="780"/>
      <c r="G2716" s="780"/>
      <c r="H2716" s="460">
        <f t="shared" si="165"/>
        <v>0</v>
      </c>
      <c r="I2716" s="460">
        <f t="shared" si="166"/>
        <v>0</v>
      </c>
      <c r="J2716" s="460">
        <f t="shared" si="168"/>
        <v>0</v>
      </c>
      <c r="K2716" s="9"/>
      <c r="P2716" s="2"/>
      <c r="Q2716" s="27"/>
      <c r="R2716" s="2"/>
      <c r="S2716" s="2"/>
      <c r="T2716" s="2"/>
      <c r="U2716" s="2"/>
      <c r="V2716" s="2"/>
      <c r="W2716" s="2"/>
    </row>
    <row r="2717" spans="2:23" ht="15" customHeight="1" x14ac:dyDescent="0.35">
      <c r="B2717" s="349"/>
      <c r="C2717" s="715" t="str">
        <f t="shared" si="167"/>
        <v/>
      </c>
      <c r="D2717" s="458">
        <f>IF(ISNUMBER(Summary!$D$17), DATE(Summary!$D$17, 1, 1) + INT((ROW(B2679)-1)/24), DATE(2024, 1, 1) + INT((ROW(B2679)-1)/24))</f>
        <v>45403</v>
      </c>
      <c r="E2717" s="459">
        <v>0.58333333333333337</v>
      </c>
      <c r="F2717" s="780"/>
      <c r="G2717" s="780"/>
      <c r="H2717" s="460">
        <f t="shared" si="165"/>
        <v>0</v>
      </c>
      <c r="I2717" s="460">
        <f t="shared" si="166"/>
        <v>0</v>
      </c>
      <c r="J2717" s="460">
        <f t="shared" si="168"/>
        <v>0</v>
      </c>
      <c r="K2717" s="9"/>
      <c r="P2717" s="2"/>
      <c r="Q2717" s="27"/>
      <c r="R2717" s="2"/>
      <c r="S2717" s="2"/>
      <c r="T2717" s="2"/>
      <c r="U2717" s="2"/>
      <c r="V2717" s="2"/>
      <c r="W2717" s="2"/>
    </row>
    <row r="2718" spans="2:23" ht="15" customHeight="1" x14ac:dyDescent="0.35">
      <c r="B2718" s="349"/>
      <c r="C2718" s="715" t="str">
        <f t="shared" si="167"/>
        <v/>
      </c>
      <c r="D2718" s="458">
        <f>IF(ISNUMBER(Summary!$D$17), DATE(Summary!$D$17, 1, 1) + INT((ROW(B2680)-1)/24), DATE(2024, 1, 1) + INT((ROW(B2680)-1)/24))</f>
        <v>45403</v>
      </c>
      <c r="E2718" s="459">
        <v>0.62500000000000011</v>
      </c>
      <c r="F2718" s="780"/>
      <c r="G2718" s="780"/>
      <c r="H2718" s="460">
        <f t="shared" si="165"/>
        <v>0</v>
      </c>
      <c r="I2718" s="460">
        <f t="shared" si="166"/>
        <v>0</v>
      </c>
      <c r="J2718" s="460">
        <f t="shared" si="168"/>
        <v>0</v>
      </c>
      <c r="K2718" s="9"/>
      <c r="P2718" s="2"/>
      <c r="Q2718" s="27"/>
      <c r="R2718" s="2"/>
      <c r="S2718" s="2"/>
      <c r="T2718" s="2"/>
      <c r="U2718" s="2"/>
      <c r="V2718" s="2"/>
      <c r="W2718" s="2"/>
    </row>
    <row r="2719" spans="2:23" ht="15" customHeight="1" x14ac:dyDescent="0.35">
      <c r="B2719" s="349"/>
      <c r="C2719" s="715" t="str">
        <f t="shared" si="167"/>
        <v/>
      </c>
      <c r="D2719" s="458">
        <f>IF(ISNUMBER(Summary!$D$17), DATE(Summary!$D$17, 1, 1) + INT((ROW(B2681)-1)/24), DATE(2024, 1, 1) + INT((ROW(B2681)-1)/24))</f>
        <v>45403</v>
      </c>
      <c r="E2719" s="459">
        <v>0.66666666666666674</v>
      </c>
      <c r="F2719" s="780"/>
      <c r="G2719" s="780"/>
      <c r="H2719" s="460">
        <f t="shared" si="165"/>
        <v>0</v>
      </c>
      <c r="I2719" s="460">
        <f t="shared" si="166"/>
        <v>0</v>
      </c>
      <c r="J2719" s="460">
        <f t="shared" si="168"/>
        <v>0</v>
      </c>
      <c r="K2719" s="9"/>
      <c r="P2719" s="2"/>
      <c r="Q2719" s="27"/>
      <c r="R2719" s="2"/>
      <c r="S2719" s="2"/>
      <c r="T2719" s="2"/>
      <c r="U2719" s="2"/>
      <c r="V2719" s="2"/>
      <c r="W2719" s="2"/>
    </row>
    <row r="2720" spans="2:23" ht="15" customHeight="1" x14ac:dyDescent="0.35">
      <c r="B2720" s="349"/>
      <c r="C2720" s="715" t="str">
        <f t="shared" si="167"/>
        <v/>
      </c>
      <c r="D2720" s="458">
        <f>IF(ISNUMBER(Summary!$D$17), DATE(Summary!$D$17, 1, 1) + INT((ROW(B2682)-1)/24), DATE(2024, 1, 1) + INT((ROW(B2682)-1)/24))</f>
        <v>45403</v>
      </c>
      <c r="E2720" s="459">
        <v>0.70833333333333337</v>
      </c>
      <c r="F2720" s="780"/>
      <c r="G2720" s="780"/>
      <c r="H2720" s="460">
        <f t="shared" si="165"/>
        <v>0</v>
      </c>
      <c r="I2720" s="460">
        <f t="shared" si="166"/>
        <v>0</v>
      </c>
      <c r="J2720" s="460">
        <f t="shared" si="168"/>
        <v>0</v>
      </c>
      <c r="K2720" s="9"/>
      <c r="P2720" s="2"/>
      <c r="Q2720" s="27"/>
      <c r="R2720" s="2"/>
      <c r="S2720" s="2"/>
      <c r="T2720" s="2"/>
      <c r="U2720" s="2"/>
      <c r="V2720" s="2"/>
      <c r="W2720" s="2"/>
    </row>
    <row r="2721" spans="2:23" ht="15" customHeight="1" x14ac:dyDescent="0.35">
      <c r="B2721" s="349"/>
      <c r="C2721" s="715" t="str">
        <f t="shared" si="167"/>
        <v/>
      </c>
      <c r="D2721" s="458">
        <f>IF(ISNUMBER(Summary!$D$17), DATE(Summary!$D$17, 1, 1) + INT((ROW(B2683)-1)/24), DATE(2024, 1, 1) + INT((ROW(B2683)-1)/24))</f>
        <v>45403</v>
      </c>
      <c r="E2721" s="459">
        <v>0.75000000000000011</v>
      </c>
      <c r="F2721" s="780"/>
      <c r="G2721" s="780"/>
      <c r="H2721" s="460">
        <f t="shared" si="165"/>
        <v>0</v>
      </c>
      <c r="I2721" s="460">
        <f t="shared" si="166"/>
        <v>0</v>
      </c>
      <c r="J2721" s="460">
        <f t="shared" si="168"/>
        <v>0</v>
      </c>
      <c r="K2721" s="9"/>
      <c r="P2721" s="2"/>
      <c r="Q2721" s="27"/>
      <c r="R2721" s="2"/>
      <c r="S2721" s="2"/>
      <c r="T2721" s="2"/>
      <c r="U2721" s="2"/>
      <c r="V2721" s="2"/>
      <c r="W2721" s="2"/>
    </row>
    <row r="2722" spans="2:23" ht="15" customHeight="1" x14ac:dyDescent="0.35">
      <c r="B2722" s="349"/>
      <c r="C2722" s="715" t="str">
        <f t="shared" si="167"/>
        <v/>
      </c>
      <c r="D2722" s="458">
        <f>IF(ISNUMBER(Summary!$D$17), DATE(Summary!$D$17, 1, 1) + INT((ROW(B2684)-1)/24), DATE(2024, 1, 1) + INT((ROW(B2684)-1)/24))</f>
        <v>45403</v>
      </c>
      <c r="E2722" s="459">
        <v>0.79166666666666674</v>
      </c>
      <c r="F2722" s="780"/>
      <c r="G2722" s="780"/>
      <c r="H2722" s="460">
        <f t="shared" si="165"/>
        <v>0</v>
      </c>
      <c r="I2722" s="460">
        <f t="shared" si="166"/>
        <v>0</v>
      </c>
      <c r="J2722" s="460">
        <f t="shared" si="168"/>
        <v>0</v>
      </c>
      <c r="K2722" s="9"/>
      <c r="P2722" s="2"/>
      <c r="Q2722" s="27"/>
      <c r="R2722" s="2"/>
      <c r="S2722" s="2"/>
      <c r="T2722" s="2"/>
      <c r="U2722" s="2"/>
      <c r="V2722" s="2"/>
      <c r="W2722" s="2"/>
    </row>
    <row r="2723" spans="2:23" ht="15" customHeight="1" x14ac:dyDescent="0.35">
      <c r="B2723" s="349"/>
      <c r="C2723" s="715" t="str">
        <f t="shared" si="167"/>
        <v/>
      </c>
      <c r="D2723" s="458">
        <f>IF(ISNUMBER(Summary!$D$17), DATE(Summary!$D$17, 1, 1) + INT((ROW(B2685)-1)/24), DATE(2024, 1, 1) + INT((ROW(B2685)-1)/24))</f>
        <v>45403</v>
      </c>
      <c r="E2723" s="459">
        <v>0.83333333333333337</v>
      </c>
      <c r="F2723" s="780"/>
      <c r="G2723" s="780"/>
      <c r="H2723" s="460">
        <f t="shared" si="165"/>
        <v>0</v>
      </c>
      <c r="I2723" s="460">
        <f t="shared" si="166"/>
        <v>0</v>
      </c>
      <c r="J2723" s="460">
        <f t="shared" si="168"/>
        <v>0</v>
      </c>
      <c r="K2723" s="9"/>
      <c r="P2723" s="2"/>
      <c r="Q2723" s="27"/>
      <c r="R2723" s="2"/>
      <c r="S2723" s="2"/>
      <c r="T2723" s="2"/>
      <c r="U2723" s="2"/>
      <c r="V2723" s="2"/>
      <c r="W2723" s="2"/>
    </row>
    <row r="2724" spans="2:23" ht="15" customHeight="1" x14ac:dyDescent="0.35">
      <c r="B2724" s="349"/>
      <c r="C2724" s="715" t="str">
        <f t="shared" si="167"/>
        <v/>
      </c>
      <c r="D2724" s="458">
        <f>IF(ISNUMBER(Summary!$D$17), DATE(Summary!$D$17, 1, 1) + INT((ROW(B2686)-1)/24), DATE(2024, 1, 1) + INT((ROW(B2686)-1)/24))</f>
        <v>45403</v>
      </c>
      <c r="E2724" s="459">
        <v>0.87500000000000011</v>
      </c>
      <c r="F2724" s="780"/>
      <c r="G2724" s="780"/>
      <c r="H2724" s="460">
        <f t="shared" si="165"/>
        <v>0</v>
      </c>
      <c r="I2724" s="460">
        <f t="shared" si="166"/>
        <v>0</v>
      </c>
      <c r="J2724" s="460">
        <f t="shared" si="168"/>
        <v>0</v>
      </c>
      <c r="K2724" s="9"/>
      <c r="P2724" s="2"/>
      <c r="Q2724" s="27"/>
      <c r="R2724" s="2"/>
      <c r="S2724" s="2"/>
      <c r="T2724" s="2"/>
      <c r="U2724" s="2"/>
      <c r="V2724" s="2"/>
      <c r="W2724" s="2"/>
    </row>
    <row r="2725" spans="2:23" ht="15" customHeight="1" x14ac:dyDescent="0.35">
      <c r="B2725" s="349"/>
      <c r="C2725" s="715" t="str">
        <f t="shared" si="167"/>
        <v/>
      </c>
      <c r="D2725" s="458">
        <f>IF(ISNUMBER(Summary!$D$17), DATE(Summary!$D$17, 1, 1) + INT((ROW(B2687)-1)/24), DATE(2024, 1, 1) + INT((ROW(B2687)-1)/24))</f>
        <v>45403</v>
      </c>
      <c r="E2725" s="459">
        <v>0.91666666666666674</v>
      </c>
      <c r="F2725" s="780"/>
      <c r="G2725" s="780"/>
      <c r="H2725" s="460">
        <f t="shared" si="165"/>
        <v>0</v>
      </c>
      <c r="I2725" s="460">
        <f t="shared" si="166"/>
        <v>0</v>
      </c>
      <c r="J2725" s="460">
        <f t="shared" si="168"/>
        <v>0</v>
      </c>
      <c r="K2725" s="9"/>
      <c r="P2725" s="2"/>
      <c r="Q2725" s="27"/>
      <c r="R2725" s="2"/>
      <c r="S2725" s="2"/>
      <c r="T2725" s="2"/>
      <c r="U2725" s="2"/>
      <c r="V2725" s="2"/>
      <c r="W2725" s="2"/>
    </row>
    <row r="2726" spans="2:23" ht="15" customHeight="1" x14ac:dyDescent="0.35">
      <c r="B2726" s="349"/>
      <c r="C2726" s="715" t="str">
        <f t="shared" si="167"/>
        <v/>
      </c>
      <c r="D2726" s="458">
        <f>IF(ISNUMBER(Summary!$D$17), DATE(Summary!$D$17, 1, 1) + INT((ROW(B2688)-1)/24), DATE(2024, 1, 1) + INT((ROW(B2688)-1)/24))</f>
        <v>45403</v>
      </c>
      <c r="E2726" s="459">
        <v>0.95833333333333337</v>
      </c>
      <c r="F2726" s="780"/>
      <c r="G2726" s="780"/>
      <c r="H2726" s="460">
        <f t="shared" si="165"/>
        <v>0</v>
      </c>
      <c r="I2726" s="460">
        <f t="shared" si="166"/>
        <v>0</v>
      </c>
      <c r="J2726" s="460">
        <f t="shared" si="168"/>
        <v>0</v>
      </c>
      <c r="K2726" s="9"/>
      <c r="P2726" s="2"/>
      <c r="Q2726" s="27"/>
      <c r="R2726" s="2"/>
      <c r="S2726" s="2"/>
      <c r="T2726" s="2"/>
      <c r="U2726" s="2"/>
      <c r="V2726" s="2"/>
      <c r="W2726" s="2"/>
    </row>
    <row r="2727" spans="2:23" ht="15" customHeight="1" x14ac:dyDescent="0.35">
      <c r="B2727" s="457"/>
      <c r="C2727" s="715">
        <f t="shared" si="167"/>
        <v>45404</v>
      </c>
      <c r="D2727" s="458">
        <f>IF(ISNUMBER(Summary!$D$17), DATE(Summary!$D$17, 1, 1) + INT((ROW(B2689)-1)/24), DATE(2024, 1, 1) + INT((ROW(B2689)-1)/24))</f>
        <v>45404</v>
      </c>
      <c r="E2727" s="459">
        <v>3.1225022567582528E-17</v>
      </c>
      <c r="F2727" s="780"/>
      <c r="G2727" s="780"/>
      <c r="H2727" s="460">
        <f t="shared" ref="H2727:H2790" si="169">IF(G2727&gt;F2727,F2727,G2727)</f>
        <v>0</v>
      </c>
      <c r="I2727" s="460">
        <f t="shared" ref="I2727:I2790" si="170">F2727-H2727</f>
        <v>0</v>
      </c>
      <c r="J2727" s="460">
        <f t="shared" si="168"/>
        <v>0</v>
      </c>
      <c r="K2727" s="9"/>
      <c r="P2727" s="2"/>
      <c r="Q2727" s="27"/>
      <c r="R2727" s="2"/>
      <c r="S2727" s="2"/>
      <c r="T2727" s="2"/>
      <c r="U2727" s="2"/>
      <c r="V2727" s="2"/>
      <c r="W2727" s="2"/>
    </row>
    <row r="2728" spans="2:23" ht="15" customHeight="1" x14ac:dyDescent="0.35">
      <c r="B2728" s="349"/>
      <c r="C2728" s="715" t="str">
        <f t="shared" ref="C2728:C2791" si="171">IF(MOD(ROW()-ROW($E$39), 24)=0, $D2728, "")</f>
        <v/>
      </c>
      <c r="D2728" s="458">
        <f>IF(ISNUMBER(Summary!$D$17), DATE(Summary!$D$17, 1, 1) + INT((ROW(B2690)-1)/24), DATE(2024, 1, 1) + INT((ROW(B2690)-1)/24))</f>
        <v>45404</v>
      </c>
      <c r="E2728" s="459">
        <v>4.1666666666666699E-2</v>
      </c>
      <c r="F2728" s="780"/>
      <c r="G2728" s="780"/>
      <c r="H2728" s="460">
        <f t="shared" si="169"/>
        <v>0</v>
      </c>
      <c r="I2728" s="460">
        <f t="shared" si="170"/>
        <v>0</v>
      </c>
      <c r="J2728" s="460">
        <f t="shared" si="168"/>
        <v>0</v>
      </c>
      <c r="K2728" s="9"/>
      <c r="P2728" s="2"/>
      <c r="Q2728" s="27"/>
      <c r="R2728" s="2"/>
      <c r="S2728" s="2"/>
      <c r="T2728" s="2"/>
      <c r="U2728" s="2"/>
      <c r="V2728" s="2"/>
      <c r="W2728" s="2"/>
    </row>
    <row r="2729" spans="2:23" ht="15" customHeight="1" x14ac:dyDescent="0.35">
      <c r="B2729" s="349"/>
      <c r="C2729" s="715" t="str">
        <f t="shared" si="171"/>
        <v/>
      </c>
      <c r="D2729" s="458">
        <f>IF(ISNUMBER(Summary!$D$17), DATE(Summary!$D$17, 1, 1) + INT((ROW(B2691)-1)/24), DATE(2024, 1, 1) + INT((ROW(B2691)-1)/24))</f>
        <v>45404</v>
      </c>
      <c r="E2729" s="459">
        <v>8.333333333333337E-2</v>
      </c>
      <c r="F2729" s="780"/>
      <c r="G2729" s="780"/>
      <c r="H2729" s="460">
        <f t="shared" si="169"/>
        <v>0</v>
      </c>
      <c r="I2729" s="460">
        <f t="shared" si="170"/>
        <v>0</v>
      </c>
      <c r="J2729" s="460">
        <f t="shared" si="168"/>
        <v>0</v>
      </c>
      <c r="K2729" s="9"/>
      <c r="P2729" s="2"/>
      <c r="Q2729" s="27"/>
      <c r="R2729" s="2"/>
      <c r="S2729" s="2"/>
      <c r="T2729" s="2"/>
      <c r="U2729" s="2"/>
      <c r="V2729" s="2"/>
      <c r="W2729" s="2"/>
    </row>
    <row r="2730" spans="2:23" ht="15" customHeight="1" x14ac:dyDescent="0.35">
      <c r="B2730" s="349"/>
      <c r="C2730" s="715" t="str">
        <f t="shared" si="171"/>
        <v/>
      </c>
      <c r="D2730" s="458">
        <f>IF(ISNUMBER(Summary!$D$17), DATE(Summary!$D$17, 1, 1) + INT((ROW(B2692)-1)/24), DATE(2024, 1, 1) + INT((ROW(B2692)-1)/24))</f>
        <v>45404</v>
      </c>
      <c r="E2730" s="459">
        <v>0.12500000000000006</v>
      </c>
      <c r="F2730" s="780"/>
      <c r="G2730" s="780"/>
      <c r="H2730" s="460">
        <f t="shared" si="169"/>
        <v>0</v>
      </c>
      <c r="I2730" s="460">
        <f t="shared" si="170"/>
        <v>0</v>
      </c>
      <c r="J2730" s="460">
        <f t="shared" si="168"/>
        <v>0</v>
      </c>
      <c r="K2730" s="9"/>
      <c r="P2730" s="2"/>
      <c r="Q2730" s="27"/>
      <c r="R2730" s="2"/>
      <c r="S2730" s="2"/>
      <c r="T2730" s="2"/>
      <c r="U2730" s="2"/>
      <c r="V2730" s="2"/>
      <c r="W2730" s="2"/>
    </row>
    <row r="2731" spans="2:23" ht="15" customHeight="1" x14ac:dyDescent="0.35">
      <c r="B2731" s="349"/>
      <c r="C2731" s="715" t="str">
        <f t="shared" si="171"/>
        <v/>
      </c>
      <c r="D2731" s="458">
        <f>IF(ISNUMBER(Summary!$D$17), DATE(Summary!$D$17, 1, 1) + INT((ROW(B2693)-1)/24), DATE(2024, 1, 1) + INT((ROW(B2693)-1)/24))</f>
        <v>45404</v>
      </c>
      <c r="E2731" s="459">
        <v>0.16666666666666669</v>
      </c>
      <c r="F2731" s="780"/>
      <c r="G2731" s="780"/>
      <c r="H2731" s="460">
        <f t="shared" si="169"/>
        <v>0</v>
      </c>
      <c r="I2731" s="460">
        <f t="shared" si="170"/>
        <v>0</v>
      </c>
      <c r="J2731" s="460">
        <f t="shared" si="168"/>
        <v>0</v>
      </c>
      <c r="K2731" s="9"/>
      <c r="P2731" s="2"/>
      <c r="Q2731" s="27"/>
      <c r="R2731" s="2"/>
      <c r="S2731" s="2"/>
      <c r="T2731" s="2"/>
      <c r="U2731" s="2"/>
      <c r="V2731" s="2"/>
      <c r="W2731" s="2"/>
    </row>
    <row r="2732" spans="2:23" ht="15" customHeight="1" x14ac:dyDescent="0.35">
      <c r="B2732" s="349"/>
      <c r="C2732" s="715" t="str">
        <f t="shared" si="171"/>
        <v/>
      </c>
      <c r="D2732" s="458">
        <f>IF(ISNUMBER(Summary!$D$17), DATE(Summary!$D$17, 1, 1) + INT((ROW(B2694)-1)/24), DATE(2024, 1, 1) + INT((ROW(B2694)-1)/24))</f>
        <v>45404</v>
      </c>
      <c r="E2732" s="459">
        <v>0.20833333333333337</v>
      </c>
      <c r="F2732" s="780"/>
      <c r="G2732" s="780"/>
      <c r="H2732" s="460">
        <f t="shared" si="169"/>
        <v>0</v>
      </c>
      <c r="I2732" s="460">
        <f t="shared" si="170"/>
        <v>0</v>
      </c>
      <c r="J2732" s="460">
        <f t="shared" si="168"/>
        <v>0</v>
      </c>
      <c r="K2732" s="9"/>
      <c r="P2732" s="2"/>
      <c r="Q2732" s="27"/>
      <c r="R2732" s="2"/>
      <c r="S2732" s="2"/>
      <c r="T2732" s="2"/>
      <c r="U2732" s="2"/>
      <c r="V2732" s="2"/>
      <c r="W2732" s="2"/>
    </row>
    <row r="2733" spans="2:23" ht="15" customHeight="1" x14ac:dyDescent="0.35">
      <c r="B2733" s="349"/>
      <c r="C2733" s="715" t="str">
        <f t="shared" si="171"/>
        <v/>
      </c>
      <c r="D2733" s="458">
        <f>IF(ISNUMBER(Summary!$D$17), DATE(Summary!$D$17, 1, 1) + INT((ROW(B2695)-1)/24), DATE(2024, 1, 1) + INT((ROW(B2695)-1)/24))</f>
        <v>45404</v>
      </c>
      <c r="E2733" s="459">
        <v>0.25</v>
      </c>
      <c r="F2733" s="780"/>
      <c r="G2733" s="780"/>
      <c r="H2733" s="460">
        <f t="shared" si="169"/>
        <v>0</v>
      </c>
      <c r="I2733" s="460">
        <f t="shared" si="170"/>
        <v>0</v>
      </c>
      <c r="J2733" s="460">
        <f t="shared" si="168"/>
        <v>0</v>
      </c>
      <c r="K2733" s="9"/>
      <c r="P2733" s="2"/>
      <c r="Q2733" s="27"/>
      <c r="R2733" s="2"/>
      <c r="S2733" s="2"/>
      <c r="T2733" s="2"/>
      <c r="U2733" s="2"/>
      <c r="V2733" s="2"/>
      <c r="W2733" s="2"/>
    </row>
    <row r="2734" spans="2:23" ht="15" customHeight="1" x14ac:dyDescent="0.35">
      <c r="B2734" s="349"/>
      <c r="C2734" s="715" t="str">
        <f t="shared" si="171"/>
        <v/>
      </c>
      <c r="D2734" s="458">
        <f>IF(ISNUMBER(Summary!$D$17), DATE(Summary!$D$17, 1, 1) + INT((ROW(B2696)-1)/24), DATE(2024, 1, 1) + INT((ROW(B2696)-1)/24))</f>
        <v>45404</v>
      </c>
      <c r="E2734" s="459">
        <v>0.29166666666666669</v>
      </c>
      <c r="F2734" s="780"/>
      <c r="G2734" s="780"/>
      <c r="H2734" s="460">
        <f t="shared" si="169"/>
        <v>0</v>
      </c>
      <c r="I2734" s="460">
        <f t="shared" si="170"/>
        <v>0</v>
      </c>
      <c r="J2734" s="460">
        <f t="shared" si="168"/>
        <v>0</v>
      </c>
      <c r="K2734" s="9"/>
      <c r="P2734" s="2"/>
      <c r="Q2734" s="27"/>
      <c r="R2734" s="2"/>
      <c r="S2734" s="2"/>
      <c r="T2734" s="2"/>
      <c r="U2734" s="2"/>
      <c r="V2734" s="2"/>
      <c r="W2734" s="2"/>
    </row>
    <row r="2735" spans="2:23" ht="15" customHeight="1" x14ac:dyDescent="0.35">
      <c r="B2735" s="349"/>
      <c r="C2735" s="715" t="str">
        <f t="shared" si="171"/>
        <v/>
      </c>
      <c r="D2735" s="458">
        <f>IF(ISNUMBER(Summary!$D$17), DATE(Summary!$D$17, 1, 1) + INT((ROW(B2697)-1)/24), DATE(2024, 1, 1) + INT((ROW(B2697)-1)/24))</f>
        <v>45404</v>
      </c>
      <c r="E2735" s="459">
        <v>0.33333333333333337</v>
      </c>
      <c r="F2735" s="780"/>
      <c r="G2735" s="780"/>
      <c r="H2735" s="460">
        <f t="shared" si="169"/>
        <v>0</v>
      </c>
      <c r="I2735" s="460">
        <f t="shared" si="170"/>
        <v>0</v>
      </c>
      <c r="J2735" s="460">
        <f t="shared" si="168"/>
        <v>0</v>
      </c>
      <c r="K2735" s="9"/>
      <c r="P2735" s="2"/>
      <c r="Q2735" s="27"/>
      <c r="R2735" s="2"/>
      <c r="S2735" s="2"/>
      <c r="T2735" s="2"/>
      <c r="U2735" s="2"/>
      <c r="V2735" s="2"/>
      <c r="W2735" s="2"/>
    </row>
    <row r="2736" spans="2:23" ht="15" customHeight="1" x14ac:dyDescent="0.35">
      <c r="B2736" s="349"/>
      <c r="C2736" s="715" t="str">
        <f t="shared" si="171"/>
        <v/>
      </c>
      <c r="D2736" s="458">
        <f>IF(ISNUMBER(Summary!$D$17), DATE(Summary!$D$17, 1, 1) + INT((ROW(B2698)-1)/24), DATE(2024, 1, 1) + INT((ROW(B2698)-1)/24))</f>
        <v>45404</v>
      </c>
      <c r="E2736" s="459">
        <v>0.375</v>
      </c>
      <c r="F2736" s="780"/>
      <c r="G2736" s="780"/>
      <c r="H2736" s="460">
        <f t="shared" si="169"/>
        <v>0</v>
      </c>
      <c r="I2736" s="460">
        <f t="shared" si="170"/>
        <v>0</v>
      </c>
      <c r="J2736" s="460">
        <f t="shared" si="168"/>
        <v>0</v>
      </c>
      <c r="K2736" s="9"/>
      <c r="P2736" s="2"/>
      <c r="Q2736" s="27"/>
      <c r="R2736" s="2"/>
      <c r="S2736" s="2"/>
      <c r="T2736" s="2"/>
      <c r="U2736" s="2"/>
      <c r="V2736" s="2"/>
      <c r="W2736" s="2"/>
    </row>
    <row r="2737" spans="2:23" ht="15" customHeight="1" x14ac:dyDescent="0.35">
      <c r="B2737" s="349"/>
      <c r="C2737" s="715" t="str">
        <f t="shared" si="171"/>
        <v/>
      </c>
      <c r="D2737" s="458">
        <f>IF(ISNUMBER(Summary!$D$17), DATE(Summary!$D$17, 1, 1) + INT((ROW(B2699)-1)/24), DATE(2024, 1, 1) + INT((ROW(B2699)-1)/24))</f>
        <v>45404</v>
      </c>
      <c r="E2737" s="459">
        <v>0.41666666666666669</v>
      </c>
      <c r="F2737" s="780"/>
      <c r="G2737" s="780"/>
      <c r="H2737" s="460">
        <f t="shared" si="169"/>
        <v>0</v>
      </c>
      <c r="I2737" s="460">
        <f t="shared" si="170"/>
        <v>0</v>
      </c>
      <c r="J2737" s="460">
        <f t="shared" si="168"/>
        <v>0</v>
      </c>
      <c r="K2737" s="9"/>
      <c r="P2737" s="2"/>
      <c r="Q2737" s="27"/>
      <c r="R2737" s="2"/>
      <c r="S2737" s="2"/>
      <c r="T2737" s="2"/>
      <c r="U2737" s="2"/>
      <c r="V2737" s="2"/>
      <c r="W2737" s="2"/>
    </row>
    <row r="2738" spans="2:23" ht="15" customHeight="1" x14ac:dyDescent="0.35">
      <c r="B2738" s="349"/>
      <c r="C2738" s="715" t="str">
        <f t="shared" si="171"/>
        <v/>
      </c>
      <c r="D2738" s="458">
        <f>IF(ISNUMBER(Summary!$D$17), DATE(Summary!$D$17, 1, 1) + INT((ROW(B2700)-1)/24), DATE(2024, 1, 1) + INT((ROW(B2700)-1)/24))</f>
        <v>45404</v>
      </c>
      <c r="E2738" s="459">
        <v>0.45833333333333337</v>
      </c>
      <c r="F2738" s="780"/>
      <c r="G2738" s="780"/>
      <c r="H2738" s="460">
        <f t="shared" si="169"/>
        <v>0</v>
      </c>
      <c r="I2738" s="460">
        <f t="shared" si="170"/>
        <v>0</v>
      </c>
      <c r="J2738" s="460">
        <f t="shared" si="168"/>
        <v>0</v>
      </c>
      <c r="K2738" s="9"/>
      <c r="P2738" s="2"/>
      <c r="Q2738" s="27"/>
      <c r="R2738" s="2"/>
      <c r="S2738" s="2"/>
      <c r="T2738" s="2"/>
      <c r="U2738" s="2"/>
      <c r="V2738" s="2"/>
      <c r="W2738" s="2"/>
    </row>
    <row r="2739" spans="2:23" ht="15" customHeight="1" x14ac:dyDescent="0.35">
      <c r="B2739" s="349"/>
      <c r="C2739" s="715" t="str">
        <f t="shared" si="171"/>
        <v/>
      </c>
      <c r="D2739" s="458">
        <f>IF(ISNUMBER(Summary!$D$17), DATE(Summary!$D$17, 1, 1) + INT((ROW(B2701)-1)/24), DATE(2024, 1, 1) + INT((ROW(B2701)-1)/24))</f>
        <v>45404</v>
      </c>
      <c r="E2739" s="459">
        <v>0.50000000000000011</v>
      </c>
      <c r="F2739" s="780"/>
      <c r="G2739" s="780"/>
      <c r="H2739" s="460">
        <f t="shared" si="169"/>
        <v>0</v>
      </c>
      <c r="I2739" s="460">
        <f t="shared" si="170"/>
        <v>0</v>
      </c>
      <c r="J2739" s="460">
        <f t="shared" si="168"/>
        <v>0</v>
      </c>
      <c r="K2739" s="9"/>
      <c r="P2739" s="2"/>
      <c r="Q2739" s="27"/>
      <c r="R2739" s="2"/>
      <c r="S2739" s="2"/>
      <c r="T2739" s="2"/>
      <c r="U2739" s="2"/>
      <c r="V2739" s="2"/>
      <c r="W2739" s="2"/>
    </row>
    <row r="2740" spans="2:23" ht="15" customHeight="1" x14ac:dyDescent="0.35">
      <c r="B2740" s="349"/>
      <c r="C2740" s="715" t="str">
        <f t="shared" si="171"/>
        <v/>
      </c>
      <c r="D2740" s="458">
        <f>IF(ISNUMBER(Summary!$D$17), DATE(Summary!$D$17, 1, 1) + INT((ROW(B2702)-1)/24), DATE(2024, 1, 1) + INT((ROW(B2702)-1)/24))</f>
        <v>45404</v>
      </c>
      <c r="E2740" s="459">
        <v>0.54166666666666674</v>
      </c>
      <c r="F2740" s="780"/>
      <c r="G2740" s="780"/>
      <c r="H2740" s="460">
        <f t="shared" si="169"/>
        <v>0</v>
      </c>
      <c r="I2740" s="460">
        <f t="shared" si="170"/>
        <v>0</v>
      </c>
      <c r="J2740" s="460">
        <f t="shared" si="168"/>
        <v>0</v>
      </c>
      <c r="K2740" s="9"/>
      <c r="P2740" s="2"/>
      <c r="Q2740" s="27"/>
      <c r="R2740" s="2"/>
      <c r="S2740" s="2"/>
      <c r="T2740" s="2"/>
      <c r="U2740" s="2"/>
      <c r="V2740" s="2"/>
      <c r="W2740" s="2"/>
    </row>
    <row r="2741" spans="2:23" ht="15" customHeight="1" x14ac:dyDescent="0.35">
      <c r="B2741" s="349"/>
      <c r="C2741" s="715" t="str">
        <f t="shared" si="171"/>
        <v/>
      </c>
      <c r="D2741" s="458">
        <f>IF(ISNUMBER(Summary!$D$17), DATE(Summary!$D$17, 1, 1) + INT((ROW(B2703)-1)/24), DATE(2024, 1, 1) + INT((ROW(B2703)-1)/24))</f>
        <v>45404</v>
      </c>
      <c r="E2741" s="459">
        <v>0.58333333333333337</v>
      </c>
      <c r="F2741" s="780"/>
      <c r="G2741" s="780"/>
      <c r="H2741" s="460">
        <f t="shared" si="169"/>
        <v>0</v>
      </c>
      <c r="I2741" s="460">
        <f t="shared" si="170"/>
        <v>0</v>
      </c>
      <c r="J2741" s="460">
        <f t="shared" si="168"/>
        <v>0</v>
      </c>
      <c r="K2741" s="9"/>
      <c r="P2741" s="2"/>
      <c r="Q2741" s="27"/>
      <c r="R2741" s="2"/>
      <c r="S2741" s="2"/>
      <c r="T2741" s="2"/>
      <c r="U2741" s="2"/>
      <c r="V2741" s="2"/>
      <c r="W2741" s="2"/>
    </row>
    <row r="2742" spans="2:23" ht="15" customHeight="1" x14ac:dyDescent="0.35">
      <c r="B2742" s="349"/>
      <c r="C2742" s="715" t="str">
        <f t="shared" si="171"/>
        <v/>
      </c>
      <c r="D2742" s="458">
        <f>IF(ISNUMBER(Summary!$D$17), DATE(Summary!$D$17, 1, 1) + INT((ROW(B2704)-1)/24), DATE(2024, 1, 1) + INT((ROW(B2704)-1)/24))</f>
        <v>45404</v>
      </c>
      <c r="E2742" s="459">
        <v>0.62500000000000011</v>
      </c>
      <c r="F2742" s="780"/>
      <c r="G2742" s="780"/>
      <c r="H2742" s="460">
        <f t="shared" si="169"/>
        <v>0</v>
      </c>
      <c r="I2742" s="460">
        <f t="shared" si="170"/>
        <v>0</v>
      </c>
      <c r="J2742" s="460">
        <f t="shared" si="168"/>
        <v>0</v>
      </c>
      <c r="K2742" s="9"/>
      <c r="P2742" s="2"/>
      <c r="Q2742" s="27"/>
      <c r="R2742" s="2"/>
      <c r="S2742" s="2"/>
      <c r="T2742" s="2"/>
      <c r="U2742" s="2"/>
      <c r="V2742" s="2"/>
      <c r="W2742" s="2"/>
    </row>
    <row r="2743" spans="2:23" ht="15" customHeight="1" x14ac:dyDescent="0.35">
      <c r="B2743" s="349"/>
      <c r="C2743" s="715" t="str">
        <f t="shared" si="171"/>
        <v/>
      </c>
      <c r="D2743" s="458">
        <f>IF(ISNUMBER(Summary!$D$17), DATE(Summary!$D$17, 1, 1) + INT((ROW(B2705)-1)/24), DATE(2024, 1, 1) + INT((ROW(B2705)-1)/24))</f>
        <v>45404</v>
      </c>
      <c r="E2743" s="459">
        <v>0.66666666666666674</v>
      </c>
      <c r="F2743" s="780"/>
      <c r="G2743" s="780"/>
      <c r="H2743" s="460">
        <f t="shared" si="169"/>
        <v>0</v>
      </c>
      <c r="I2743" s="460">
        <f t="shared" si="170"/>
        <v>0</v>
      </c>
      <c r="J2743" s="460">
        <f t="shared" si="168"/>
        <v>0</v>
      </c>
      <c r="K2743" s="9"/>
      <c r="P2743" s="2"/>
      <c r="Q2743" s="27"/>
      <c r="R2743" s="2"/>
      <c r="S2743" s="2"/>
      <c r="T2743" s="2"/>
      <c r="U2743" s="2"/>
      <c r="V2743" s="2"/>
      <c r="W2743" s="2"/>
    </row>
    <row r="2744" spans="2:23" ht="15" customHeight="1" x14ac:dyDescent="0.35">
      <c r="B2744" s="349"/>
      <c r="C2744" s="715" t="str">
        <f t="shared" si="171"/>
        <v/>
      </c>
      <c r="D2744" s="458">
        <f>IF(ISNUMBER(Summary!$D$17), DATE(Summary!$D$17, 1, 1) + INT((ROW(B2706)-1)/24), DATE(2024, 1, 1) + INT((ROW(B2706)-1)/24))</f>
        <v>45404</v>
      </c>
      <c r="E2744" s="459">
        <v>0.70833333333333337</v>
      </c>
      <c r="F2744" s="780"/>
      <c r="G2744" s="780"/>
      <c r="H2744" s="460">
        <f t="shared" si="169"/>
        <v>0</v>
      </c>
      <c r="I2744" s="460">
        <f t="shared" si="170"/>
        <v>0</v>
      </c>
      <c r="J2744" s="460">
        <f t="shared" si="168"/>
        <v>0</v>
      </c>
      <c r="K2744" s="9"/>
      <c r="P2744" s="2"/>
      <c r="Q2744" s="27"/>
      <c r="R2744" s="2"/>
      <c r="S2744" s="2"/>
      <c r="T2744" s="2"/>
      <c r="U2744" s="2"/>
      <c r="V2744" s="2"/>
      <c r="W2744" s="2"/>
    </row>
    <row r="2745" spans="2:23" ht="15" customHeight="1" x14ac:dyDescent="0.35">
      <c r="B2745" s="349"/>
      <c r="C2745" s="715" t="str">
        <f t="shared" si="171"/>
        <v/>
      </c>
      <c r="D2745" s="458">
        <f>IF(ISNUMBER(Summary!$D$17), DATE(Summary!$D$17, 1, 1) + INT((ROW(B2707)-1)/24), DATE(2024, 1, 1) + INT((ROW(B2707)-1)/24))</f>
        <v>45404</v>
      </c>
      <c r="E2745" s="459">
        <v>0.75000000000000011</v>
      </c>
      <c r="F2745" s="780"/>
      <c r="G2745" s="780"/>
      <c r="H2745" s="460">
        <f t="shared" si="169"/>
        <v>0</v>
      </c>
      <c r="I2745" s="460">
        <f t="shared" si="170"/>
        <v>0</v>
      </c>
      <c r="J2745" s="460">
        <f t="shared" si="168"/>
        <v>0</v>
      </c>
      <c r="K2745" s="9"/>
      <c r="P2745" s="2"/>
      <c r="Q2745" s="27"/>
      <c r="R2745" s="2"/>
      <c r="S2745" s="2"/>
      <c r="T2745" s="2"/>
      <c r="U2745" s="2"/>
      <c r="V2745" s="2"/>
      <c r="W2745" s="2"/>
    </row>
    <row r="2746" spans="2:23" ht="15" customHeight="1" x14ac:dyDescent="0.35">
      <c r="B2746" s="349"/>
      <c r="C2746" s="715" t="str">
        <f t="shared" si="171"/>
        <v/>
      </c>
      <c r="D2746" s="458">
        <f>IF(ISNUMBER(Summary!$D$17), DATE(Summary!$D$17, 1, 1) + INT((ROW(B2708)-1)/24), DATE(2024, 1, 1) + INT((ROW(B2708)-1)/24))</f>
        <v>45404</v>
      </c>
      <c r="E2746" s="459">
        <v>0.79166666666666674</v>
      </c>
      <c r="F2746" s="780"/>
      <c r="G2746" s="780"/>
      <c r="H2746" s="460">
        <f t="shared" si="169"/>
        <v>0</v>
      </c>
      <c r="I2746" s="460">
        <f t="shared" si="170"/>
        <v>0</v>
      </c>
      <c r="J2746" s="460">
        <f t="shared" si="168"/>
        <v>0</v>
      </c>
      <c r="K2746" s="9"/>
      <c r="P2746" s="2"/>
      <c r="Q2746" s="27"/>
      <c r="R2746" s="2"/>
      <c r="S2746" s="2"/>
      <c r="T2746" s="2"/>
      <c r="U2746" s="2"/>
      <c r="V2746" s="2"/>
      <c r="W2746" s="2"/>
    </row>
    <row r="2747" spans="2:23" ht="15" customHeight="1" x14ac:dyDescent="0.35">
      <c r="B2747" s="349"/>
      <c r="C2747" s="715" t="str">
        <f t="shared" si="171"/>
        <v/>
      </c>
      <c r="D2747" s="458">
        <f>IF(ISNUMBER(Summary!$D$17), DATE(Summary!$D$17, 1, 1) + INT((ROW(B2709)-1)/24), DATE(2024, 1, 1) + INT((ROW(B2709)-1)/24))</f>
        <v>45404</v>
      </c>
      <c r="E2747" s="459">
        <v>0.83333333333333337</v>
      </c>
      <c r="F2747" s="780"/>
      <c r="G2747" s="780"/>
      <c r="H2747" s="460">
        <f t="shared" si="169"/>
        <v>0</v>
      </c>
      <c r="I2747" s="460">
        <f t="shared" si="170"/>
        <v>0</v>
      </c>
      <c r="J2747" s="460">
        <f t="shared" si="168"/>
        <v>0</v>
      </c>
      <c r="K2747" s="9"/>
      <c r="P2747" s="2"/>
      <c r="Q2747" s="27"/>
      <c r="R2747" s="2"/>
      <c r="S2747" s="2"/>
      <c r="T2747" s="2"/>
      <c r="U2747" s="2"/>
      <c r="V2747" s="2"/>
      <c r="W2747" s="2"/>
    </row>
    <row r="2748" spans="2:23" ht="15" customHeight="1" x14ac:dyDescent="0.35">
      <c r="B2748" s="349"/>
      <c r="C2748" s="715" t="str">
        <f t="shared" si="171"/>
        <v/>
      </c>
      <c r="D2748" s="458">
        <f>IF(ISNUMBER(Summary!$D$17), DATE(Summary!$D$17, 1, 1) + INT((ROW(B2710)-1)/24), DATE(2024, 1, 1) + INT((ROW(B2710)-1)/24))</f>
        <v>45404</v>
      </c>
      <c r="E2748" s="459">
        <v>0.87500000000000011</v>
      </c>
      <c r="F2748" s="780"/>
      <c r="G2748" s="780"/>
      <c r="H2748" s="460">
        <f t="shared" si="169"/>
        <v>0</v>
      </c>
      <c r="I2748" s="460">
        <f t="shared" si="170"/>
        <v>0</v>
      </c>
      <c r="J2748" s="460">
        <f t="shared" si="168"/>
        <v>0</v>
      </c>
      <c r="K2748" s="9"/>
      <c r="P2748" s="2"/>
      <c r="Q2748" s="27"/>
      <c r="R2748" s="2"/>
      <c r="S2748" s="2"/>
      <c r="T2748" s="2"/>
      <c r="U2748" s="2"/>
      <c r="V2748" s="2"/>
      <c r="W2748" s="2"/>
    </row>
    <row r="2749" spans="2:23" ht="15" customHeight="1" x14ac:dyDescent="0.35">
      <c r="B2749" s="349"/>
      <c r="C2749" s="715" t="str">
        <f t="shared" si="171"/>
        <v/>
      </c>
      <c r="D2749" s="458">
        <f>IF(ISNUMBER(Summary!$D$17), DATE(Summary!$D$17, 1, 1) + INT((ROW(B2711)-1)/24), DATE(2024, 1, 1) + INT((ROW(B2711)-1)/24))</f>
        <v>45404</v>
      </c>
      <c r="E2749" s="459">
        <v>0.91666666666666674</v>
      </c>
      <c r="F2749" s="780"/>
      <c r="G2749" s="780"/>
      <c r="H2749" s="460">
        <f t="shared" si="169"/>
        <v>0</v>
      </c>
      <c r="I2749" s="460">
        <f t="shared" si="170"/>
        <v>0</v>
      </c>
      <c r="J2749" s="460">
        <f t="shared" si="168"/>
        <v>0</v>
      </c>
      <c r="K2749" s="9"/>
      <c r="P2749" s="2"/>
      <c r="Q2749" s="27"/>
      <c r="R2749" s="2"/>
      <c r="S2749" s="2"/>
      <c r="T2749" s="2"/>
      <c r="U2749" s="2"/>
      <c r="V2749" s="2"/>
      <c r="W2749" s="2"/>
    </row>
    <row r="2750" spans="2:23" ht="15" customHeight="1" x14ac:dyDescent="0.35">
      <c r="B2750" s="349"/>
      <c r="C2750" s="715" t="str">
        <f t="shared" si="171"/>
        <v/>
      </c>
      <c r="D2750" s="458">
        <f>IF(ISNUMBER(Summary!$D$17), DATE(Summary!$D$17, 1, 1) + INT((ROW(B2712)-1)/24), DATE(2024, 1, 1) + INT((ROW(B2712)-1)/24))</f>
        <v>45404</v>
      </c>
      <c r="E2750" s="459">
        <v>0.95833333333333337</v>
      </c>
      <c r="F2750" s="780"/>
      <c r="G2750" s="780"/>
      <c r="H2750" s="460">
        <f t="shared" si="169"/>
        <v>0</v>
      </c>
      <c r="I2750" s="460">
        <f t="shared" si="170"/>
        <v>0</v>
      </c>
      <c r="J2750" s="460">
        <f t="shared" si="168"/>
        <v>0</v>
      </c>
      <c r="K2750" s="9"/>
      <c r="P2750" s="2"/>
      <c r="Q2750" s="27"/>
      <c r="R2750" s="2"/>
      <c r="S2750" s="2"/>
      <c r="T2750" s="2"/>
      <c r="U2750" s="2"/>
      <c r="V2750" s="2"/>
      <c r="W2750" s="2"/>
    </row>
    <row r="2751" spans="2:23" ht="15" customHeight="1" x14ac:dyDescent="0.35">
      <c r="B2751" s="457"/>
      <c r="C2751" s="715">
        <f t="shared" si="171"/>
        <v>45405</v>
      </c>
      <c r="D2751" s="458">
        <f>IF(ISNUMBER(Summary!$D$17), DATE(Summary!$D$17, 1, 1) + INT((ROW(B2713)-1)/24), DATE(2024, 1, 1) + INT((ROW(B2713)-1)/24))</f>
        <v>45405</v>
      </c>
      <c r="E2751" s="459">
        <v>3.1225022567582528E-17</v>
      </c>
      <c r="F2751" s="780"/>
      <c r="G2751" s="780"/>
      <c r="H2751" s="460">
        <f t="shared" si="169"/>
        <v>0</v>
      </c>
      <c r="I2751" s="460">
        <f t="shared" si="170"/>
        <v>0</v>
      </c>
      <c r="J2751" s="460">
        <f t="shared" si="168"/>
        <v>0</v>
      </c>
      <c r="K2751" s="9"/>
      <c r="P2751" s="2"/>
      <c r="Q2751" s="27"/>
      <c r="R2751" s="2"/>
      <c r="S2751" s="2"/>
      <c r="T2751" s="2"/>
      <c r="U2751" s="2"/>
      <c r="V2751" s="2"/>
      <c r="W2751" s="2"/>
    </row>
    <row r="2752" spans="2:23" ht="15" customHeight="1" x14ac:dyDescent="0.35">
      <c r="B2752" s="349"/>
      <c r="C2752" s="715" t="str">
        <f t="shared" si="171"/>
        <v/>
      </c>
      <c r="D2752" s="458">
        <f>IF(ISNUMBER(Summary!$D$17), DATE(Summary!$D$17, 1, 1) + INT((ROW(B2714)-1)/24), DATE(2024, 1, 1) + INT((ROW(B2714)-1)/24))</f>
        <v>45405</v>
      </c>
      <c r="E2752" s="459">
        <v>4.1666666666666699E-2</v>
      </c>
      <c r="F2752" s="780"/>
      <c r="G2752" s="780"/>
      <c r="H2752" s="460">
        <f t="shared" si="169"/>
        <v>0</v>
      </c>
      <c r="I2752" s="460">
        <f t="shared" si="170"/>
        <v>0</v>
      </c>
      <c r="J2752" s="460">
        <f t="shared" ref="J2752:J2815" si="172">G2752-H2752</f>
        <v>0</v>
      </c>
      <c r="K2752" s="9"/>
      <c r="P2752" s="2"/>
      <c r="Q2752" s="27"/>
      <c r="R2752" s="2"/>
      <c r="S2752" s="2"/>
      <c r="T2752" s="2"/>
      <c r="U2752" s="2"/>
      <c r="V2752" s="2"/>
      <c r="W2752" s="2"/>
    </row>
    <row r="2753" spans="2:23" ht="15" customHeight="1" x14ac:dyDescent="0.35">
      <c r="B2753" s="349"/>
      <c r="C2753" s="715" t="str">
        <f t="shared" si="171"/>
        <v/>
      </c>
      <c r="D2753" s="458">
        <f>IF(ISNUMBER(Summary!$D$17), DATE(Summary!$D$17, 1, 1) + INT((ROW(B2715)-1)/24), DATE(2024, 1, 1) + INT((ROW(B2715)-1)/24))</f>
        <v>45405</v>
      </c>
      <c r="E2753" s="459">
        <v>8.333333333333337E-2</v>
      </c>
      <c r="F2753" s="780"/>
      <c r="G2753" s="780"/>
      <c r="H2753" s="460">
        <f t="shared" si="169"/>
        <v>0</v>
      </c>
      <c r="I2753" s="460">
        <f t="shared" si="170"/>
        <v>0</v>
      </c>
      <c r="J2753" s="460">
        <f t="shared" si="172"/>
        <v>0</v>
      </c>
      <c r="K2753" s="9"/>
      <c r="P2753" s="2"/>
      <c r="Q2753" s="27"/>
      <c r="R2753" s="2"/>
      <c r="S2753" s="2"/>
      <c r="T2753" s="2"/>
      <c r="U2753" s="2"/>
      <c r="V2753" s="2"/>
      <c r="W2753" s="2"/>
    </row>
    <row r="2754" spans="2:23" ht="15" customHeight="1" x14ac:dyDescent="0.35">
      <c r="B2754" s="349"/>
      <c r="C2754" s="715" t="str">
        <f t="shared" si="171"/>
        <v/>
      </c>
      <c r="D2754" s="458">
        <f>IF(ISNUMBER(Summary!$D$17), DATE(Summary!$D$17, 1, 1) + INT((ROW(B2716)-1)/24), DATE(2024, 1, 1) + INT((ROW(B2716)-1)/24))</f>
        <v>45405</v>
      </c>
      <c r="E2754" s="459">
        <v>0.12500000000000006</v>
      </c>
      <c r="F2754" s="780"/>
      <c r="G2754" s="780"/>
      <c r="H2754" s="460">
        <f t="shared" si="169"/>
        <v>0</v>
      </c>
      <c r="I2754" s="460">
        <f t="shared" si="170"/>
        <v>0</v>
      </c>
      <c r="J2754" s="460">
        <f t="shared" si="172"/>
        <v>0</v>
      </c>
      <c r="K2754" s="9"/>
      <c r="P2754" s="2"/>
      <c r="Q2754" s="27"/>
      <c r="R2754" s="2"/>
      <c r="S2754" s="2"/>
      <c r="T2754" s="2"/>
      <c r="U2754" s="2"/>
      <c r="V2754" s="2"/>
      <c r="W2754" s="2"/>
    </row>
    <row r="2755" spans="2:23" ht="15" customHeight="1" x14ac:dyDescent="0.35">
      <c r="B2755" s="349"/>
      <c r="C2755" s="715" t="str">
        <f t="shared" si="171"/>
        <v/>
      </c>
      <c r="D2755" s="458">
        <f>IF(ISNUMBER(Summary!$D$17), DATE(Summary!$D$17, 1, 1) + INT((ROW(B2717)-1)/24), DATE(2024, 1, 1) + INT((ROW(B2717)-1)/24))</f>
        <v>45405</v>
      </c>
      <c r="E2755" s="459">
        <v>0.16666666666666669</v>
      </c>
      <c r="F2755" s="780"/>
      <c r="G2755" s="780"/>
      <c r="H2755" s="460">
        <f t="shared" si="169"/>
        <v>0</v>
      </c>
      <c r="I2755" s="460">
        <f t="shared" si="170"/>
        <v>0</v>
      </c>
      <c r="J2755" s="460">
        <f t="shared" si="172"/>
        <v>0</v>
      </c>
      <c r="K2755" s="9"/>
      <c r="P2755" s="2"/>
      <c r="Q2755" s="27"/>
      <c r="R2755" s="2"/>
      <c r="S2755" s="2"/>
      <c r="T2755" s="2"/>
      <c r="U2755" s="2"/>
      <c r="V2755" s="2"/>
      <c r="W2755" s="2"/>
    </row>
    <row r="2756" spans="2:23" ht="15" customHeight="1" x14ac:dyDescent="0.35">
      <c r="B2756" s="349"/>
      <c r="C2756" s="715" t="str">
        <f t="shared" si="171"/>
        <v/>
      </c>
      <c r="D2756" s="458">
        <f>IF(ISNUMBER(Summary!$D$17), DATE(Summary!$D$17, 1, 1) + INT((ROW(B2718)-1)/24), DATE(2024, 1, 1) + INT((ROW(B2718)-1)/24))</f>
        <v>45405</v>
      </c>
      <c r="E2756" s="459">
        <v>0.20833333333333337</v>
      </c>
      <c r="F2756" s="780"/>
      <c r="G2756" s="780"/>
      <c r="H2756" s="460">
        <f t="shared" si="169"/>
        <v>0</v>
      </c>
      <c r="I2756" s="460">
        <f t="shared" si="170"/>
        <v>0</v>
      </c>
      <c r="J2756" s="460">
        <f t="shared" si="172"/>
        <v>0</v>
      </c>
      <c r="K2756" s="9"/>
      <c r="P2756" s="2"/>
      <c r="Q2756" s="27"/>
      <c r="R2756" s="2"/>
      <c r="S2756" s="2"/>
      <c r="T2756" s="2"/>
      <c r="U2756" s="2"/>
      <c r="V2756" s="2"/>
      <c r="W2756" s="2"/>
    </row>
    <row r="2757" spans="2:23" ht="15" customHeight="1" x14ac:dyDescent="0.35">
      <c r="B2757" s="349"/>
      <c r="C2757" s="715" t="str">
        <f t="shared" si="171"/>
        <v/>
      </c>
      <c r="D2757" s="458">
        <f>IF(ISNUMBER(Summary!$D$17), DATE(Summary!$D$17, 1, 1) + INT((ROW(B2719)-1)/24), DATE(2024, 1, 1) + INT((ROW(B2719)-1)/24))</f>
        <v>45405</v>
      </c>
      <c r="E2757" s="459">
        <v>0.25</v>
      </c>
      <c r="F2757" s="780"/>
      <c r="G2757" s="780"/>
      <c r="H2757" s="460">
        <f t="shared" si="169"/>
        <v>0</v>
      </c>
      <c r="I2757" s="460">
        <f t="shared" si="170"/>
        <v>0</v>
      </c>
      <c r="J2757" s="460">
        <f t="shared" si="172"/>
        <v>0</v>
      </c>
      <c r="K2757" s="9"/>
      <c r="P2757" s="2"/>
      <c r="Q2757" s="27"/>
      <c r="R2757" s="2"/>
      <c r="S2757" s="2"/>
      <c r="T2757" s="2"/>
      <c r="U2757" s="2"/>
      <c r="V2757" s="2"/>
      <c r="W2757" s="2"/>
    </row>
    <row r="2758" spans="2:23" ht="15" customHeight="1" x14ac:dyDescent="0.35">
      <c r="B2758" s="349"/>
      <c r="C2758" s="715" t="str">
        <f t="shared" si="171"/>
        <v/>
      </c>
      <c r="D2758" s="458">
        <f>IF(ISNUMBER(Summary!$D$17), DATE(Summary!$D$17, 1, 1) + INT((ROW(B2720)-1)/24), DATE(2024, 1, 1) + INT((ROW(B2720)-1)/24))</f>
        <v>45405</v>
      </c>
      <c r="E2758" s="459">
        <v>0.29166666666666669</v>
      </c>
      <c r="F2758" s="780"/>
      <c r="G2758" s="780"/>
      <c r="H2758" s="460">
        <f t="shared" si="169"/>
        <v>0</v>
      </c>
      <c r="I2758" s="460">
        <f t="shared" si="170"/>
        <v>0</v>
      </c>
      <c r="J2758" s="460">
        <f t="shared" si="172"/>
        <v>0</v>
      </c>
      <c r="K2758" s="9"/>
      <c r="P2758" s="2"/>
      <c r="Q2758" s="27"/>
      <c r="R2758" s="2"/>
      <c r="S2758" s="2"/>
      <c r="T2758" s="2"/>
      <c r="U2758" s="2"/>
      <c r="V2758" s="2"/>
      <c r="W2758" s="2"/>
    </row>
    <row r="2759" spans="2:23" ht="15" customHeight="1" x14ac:dyDescent="0.35">
      <c r="B2759" s="349"/>
      <c r="C2759" s="715" t="str">
        <f t="shared" si="171"/>
        <v/>
      </c>
      <c r="D2759" s="458">
        <f>IF(ISNUMBER(Summary!$D$17), DATE(Summary!$D$17, 1, 1) + INT((ROW(B2721)-1)/24), DATE(2024, 1, 1) + INT((ROW(B2721)-1)/24))</f>
        <v>45405</v>
      </c>
      <c r="E2759" s="459">
        <v>0.33333333333333337</v>
      </c>
      <c r="F2759" s="780"/>
      <c r="G2759" s="780"/>
      <c r="H2759" s="460">
        <f t="shared" si="169"/>
        <v>0</v>
      </c>
      <c r="I2759" s="460">
        <f t="shared" si="170"/>
        <v>0</v>
      </c>
      <c r="J2759" s="460">
        <f t="shared" si="172"/>
        <v>0</v>
      </c>
      <c r="K2759" s="9"/>
      <c r="P2759" s="2"/>
      <c r="Q2759" s="27"/>
      <c r="R2759" s="2"/>
      <c r="S2759" s="2"/>
      <c r="T2759" s="2"/>
      <c r="U2759" s="2"/>
      <c r="V2759" s="2"/>
      <c r="W2759" s="2"/>
    </row>
    <row r="2760" spans="2:23" ht="15" customHeight="1" x14ac:dyDescent="0.35">
      <c r="B2760" s="349"/>
      <c r="C2760" s="715" t="str">
        <f t="shared" si="171"/>
        <v/>
      </c>
      <c r="D2760" s="458">
        <f>IF(ISNUMBER(Summary!$D$17), DATE(Summary!$D$17, 1, 1) + INT((ROW(B2722)-1)/24), DATE(2024, 1, 1) + INT((ROW(B2722)-1)/24))</f>
        <v>45405</v>
      </c>
      <c r="E2760" s="459">
        <v>0.375</v>
      </c>
      <c r="F2760" s="780"/>
      <c r="G2760" s="780"/>
      <c r="H2760" s="460">
        <f t="shared" si="169"/>
        <v>0</v>
      </c>
      <c r="I2760" s="460">
        <f t="shared" si="170"/>
        <v>0</v>
      </c>
      <c r="J2760" s="460">
        <f t="shared" si="172"/>
        <v>0</v>
      </c>
      <c r="K2760" s="9"/>
      <c r="P2760" s="2"/>
      <c r="Q2760" s="27"/>
      <c r="R2760" s="2"/>
      <c r="S2760" s="2"/>
      <c r="T2760" s="2"/>
      <c r="U2760" s="2"/>
      <c r="V2760" s="2"/>
      <c r="W2760" s="2"/>
    </row>
    <row r="2761" spans="2:23" ht="15" customHeight="1" x14ac:dyDescent="0.35">
      <c r="B2761" s="349"/>
      <c r="C2761" s="715" t="str">
        <f t="shared" si="171"/>
        <v/>
      </c>
      <c r="D2761" s="458">
        <f>IF(ISNUMBER(Summary!$D$17), DATE(Summary!$D$17, 1, 1) + INT((ROW(B2723)-1)/24), DATE(2024, 1, 1) + INT((ROW(B2723)-1)/24))</f>
        <v>45405</v>
      </c>
      <c r="E2761" s="459">
        <v>0.41666666666666669</v>
      </c>
      <c r="F2761" s="780"/>
      <c r="G2761" s="780"/>
      <c r="H2761" s="460">
        <f t="shared" si="169"/>
        <v>0</v>
      </c>
      <c r="I2761" s="460">
        <f t="shared" si="170"/>
        <v>0</v>
      </c>
      <c r="J2761" s="460">
        <f t="shared" si="172"/>
        <v>0</v>
      </c>
      <c r="K2761" s="9"/>
      <c r="P2761" s="2"/>
      <c r="Q2761" s="27"/>
      <c r="R2761" s="2"/>
      <c r="S2761" s="2"/>
      <c r="T2761" s="2"/>
      <c r="U2761" s="2"/>
      <c r="V2761" s="2"/>
      <c r="W2761" s="2"/>
    </row>
    <row r="2762" spans="2:23" ht="15" customHeight="1" x14ac:dyDescent="0.35">
      <c r="B2762" s="349"/>
      <c r="C2762" s="715" t="str">
        <f t="shared" si="171"/>
        <v/>
      </c>
      <c r="D2762" s="458">
        <f>IF(ISNUMBER(Summary!$D$17), DATE(Summary!$D$17, 1, 1) + INT((ROW(B2724)-1)/24), DATE(2024, 1, 1) + INT((ROW(B2724)-1)/24))</f>
        <v>45405</v>
      </c>
      <c r="E2762" s="459">
        <v>0.45833333333333337</v>
      </c>
      <c r="F2762" s="780"/>
      <c r="G2762" s="780"/>
      <c r="H2762" s="460">
        <f t="shared" si="169"/>
        <v>0</v>
      </c>
      <c r="I2762" s="460">
        <f t="shared" si="170"/>
        <v>0</v>
      </c>
      <c r="J2762" s="460">
        <f t="shared" si="172"/>
        <v>0</v>
      </c>
      <c r="K2762" s="9"/>
      <c r="P2762" s="2"/>
      <c r="Q2762" s="27"/>
      <c r="R2762" s="2"/>
      <c r="S2762" s="2"/>
      <c r="T2762" s="2"/>
      <c r="U2762" s="2"/>
      <c r="V2762" s="2"/>
      <c r="W2762" s="2"/>
    </row>
    <row r="2763" spans="2:23" ht="15" customHeight="1" x14ac:dyDescent="0.35">
      <c r="B2763" s="349"/>
      <c r="C2763" s="715" t="str">
        <f t="shared" si="171"/>
        <v/>
      </c>
      <c r="D2763" s="458">
        <f>IF(ISNUMBER(Summary!$D$17), DATE(Summary!$D$17, 1, 1) + INT((ROW(B2725)-1)/24), DATE(2024, 1, 1) + INT((ROW(B2725)-1)/24))</f>
        <v>45405</v>
      </c>
      <c r="E2763" s="459">
        <v>0.50000000000000011</v>
      </c>
      <c r="F2763" s="780"/>
      <c r="G2763" s="780"/>
      <c r="H2763" s="460">
        <f t="shared" si="169"/>
        <v>0</v>
      </c>
      <c r="I2763" s="460">
        <f t="shared" si="170"/>
        <v>0</v>
      </c>
      <c r="J2763" s="460">
        <f t="shared" si="172"/>
        <v>0</v>
      </c>
      <c r="K2763" s="9"/>
      <c r="P2763" s="2"/>
      <c r="Q2763" s="27"/>
      <c r="R2763" s="2"/>
      <c r="S2763" s="2"/>
      <c r="T2763" s="2"/>
      <c r="U2763" s="2"/>
      <c r="V2763" s="2"/>
      <c r="W2763" s="2"/>
    </row>
    <row r="2764" spans="2:23" ht="15" customHeight="1" x14ac:dyDescent="0.35">
      <c r="B2764" s="349"/>
      <c r="C2764" s="715" t="str">
        <f t="shared" si="171"/>
        <v/>
      </c>
      <c r="D2764" s="458">
        <f>IF(ISNUMBER(Summary!$D$17), DATE(Summary!$D$17, 1, 1) + INT((ROW(B2726)-1)/24), DATE(2024, 1, 1) + INT((ROW(B2726)-1)/24))</f>
        <v>45405</v>
      </c>
      <c r="E2764" s="459">
        <v>0.54166666666666674</v>
      </c>
      <c r="F2764" s="780"/>
      <c r="G2764" s="780"/>
      <c r="H2764" s="460">
        <f t="shared" si="169"/>
        <v>0</v>
      </c>
      <c r="I2764" s="460">
        <f t="shared" si="170"/>
        <v>0</v>
      </c>
      <c r="J2764" s="460">
        <f t="shared" si="172"/>
        <v>0</v>
      </c>
      <c r="K2764" s="9"/>
      <c r="P2764" s="2"/>
      <c r="Q2764" s="27"/>
      <c r="R2764" s="2"/>
      <c r="S2764" s="2"/>
      <c r="T2764" s="2"/>
      <c r="U2764" s="2"/>
      <c r="V2764" s="2"/>
      <c r="W2764" s="2"/>
    </row>
    <row r="2765" spans="2:23" ht="15" customHeight="1" x14ac:dyDescent="0.35">
      <c r="B2765" s="349"/>
      <c r="C2765" s="715" t="str">
        <f t="shared" si="171"/>
        <v/>
      </c>
      <c r="D2765" s="458">
        <f>IF(ISNUMBER(Summary!$D$17), DATE(Summary!$D$17, 1, 1) + INT((ROW(B2727)-1)/24), DATE(2024, 1, 1) + INT((ROW(B2727)-1)/24))</f>
        <v>45405</v>
      </c>
      <c r="E2765" s="459">
        <v>0.58333333333333337</v>
      </c>
      <c r="F2765" s="780"/>
      <c r="G2765" s="780"/>
      <c r="H2765" s="460">
        <f t="shared" si="169"/>
        <v>0</v>
      </c>
      <c r="I2765" s="460">
        <f t="shared" si="170"/>
        <v>0</v>
      </c>
      <c r="J2765" s="460">
        <f t="shared" si="172"/>
        <v>0</v>
      </c>
      <c r="K2765" s="9"/>
      <c r="P2765" s="2"/>
      <c r="Q2765" s="27"/>
      <c r="R2765" s="2"/>
      <c r="S2765" s="2"/>
      <c r="T2765" s="2"/>
      <c r="U2765" s="2"/>
      <c r="V2765" s="2"/>
      <c r="W2765" s="2"/>
    </row>
    <row r="2766" spans="2:23" ht="15" customHeight="1" x14ac:dyDescent="0.35">
      <c r="B2766" s="349"/>
      <c r="C2766" s="715" t="str">
        <f t="shared" si="171"/>
        <v/>
      </c>
      <c r="D2766" s="458">
        <f>IF(ISNUMBER(Summary!$D$17), DATE(Summary!$D$17, 1, 1) + INT((ROW(B2728)-1)/24), DATE(2024, 1, 1) + INT((ROW(B2728)-1)/24))</f>
        <v>45405</v>
      </c>
      <c r="E2766" s="459">
        <v>0.62500000000000011</v>
      </c>
      <c r="F2766" s="780"/>
      <c r="G2766" s="780"/>
      <c r="H2766" s="460">
        <f t="shared" si="169"/>
        <v>0</v>
      </c>
      <c r="I2766" s="460">
        <f t="shared" si="170"/>
        <v>0</v>
      </c>
      <c r="J2766" s="460">
        <f t="shared" si="172"/>
        <v>0</v>
      </c>
      <c r="K2766" s="9"/>
      <c r="P2766" s="2"/>
      <c r="Q2766" s="27"/>
      <c r="R2766" s="2"/>
      <c r="S2766" s="2"/>
      <c r="T2766" s="2"/>
      <c r="U2766" s="2"/>
      <c r="V2766" s="2"/>
      <c r="W2766" s="2"/>
    </row>
    <row r="2767" spans="2:23" ht="15" customHeight="1" x14ac:dyDescent="0.35">
      <c r="B2767" s="349"/>
      <c r="C2767" s="715" t="str">
        <f t="shared" si="171"/>
        <v/>
      </c>
      <c r="D2767" s="458">
        <f>IF(ISNUMBER(Summary!$D$17), DATE(Summary!$D$17, 1, 1) + INT((ROW(B2729)-1)/24), DATE(2024, 1, 1) + INT((ROW(B2729)-1)/24))</f>
        <v>45405</v>
      </c>
      <c r="E2767" s="459">
        <v>0.66666666666666674</v>
      </c>
      <c r="F2767" s="780"/>
      <c r="G2767" s="780"/>
      <c r="H2767" s="460">
        <f t="shared" si="169"/>
        <v>0</v>
      </c>
      <c r="I2767" s="460">
        <f t="shared" si="170"/>
        <v>0</v>
      </c>
      <c r="J2767" s="460">
        <f t="shared" si="172"/>
        <v>0</v>
      </c>
      <c r="K2767" s="9"/>
      <c r="P2767" s="2"/>
      <c r="Q2767" s="27"/>
      <c r="R2767" s="2"/>
      <c r="S2767" s="2"/>
      <c r="T2767" s="2"/>
      <c r="U2767" s="2"/>
      <c r="V2767" s="2"/>
      <c r="W2767" s="2"/>
    </row>
    <row r="2768" spans="2:23" ht="15" customHeight="1" x14ac:dyDescent="0.35">
      <c r="B2768" s="349"/>
      <c r="C2768" s="715" t="str">
        <f t="shared" si="171"/>
        <v/>
      </c>
      <c r="D2768" s="458">
        <f>IF(ISNUMBER(Summary!$D$17), DATE(Summary!$D$17, 1, 1) + INT((ROW(B2730)-1)/24), DATE(2024, 1, 1) + INT((ROW(B2730)-1)/24))</f>
        <v>45405</v>
      </c>
      <c r="E2768" s="459">
        <v>0.70833333333333337</v>
      </c>
      <c r="F2768" s="780"/>
      <c r="G2768" s="780"/>
      <c r="H2768" s="460">
        <f t="shared" si="169"/>
        <v>0</v>
      </c>
      <c r="I2768" s="460">
        <f t="shared" si="170"/>
        <v>0</v>
      </c>
      <c r="J2768" s="460">
        <f t="shared" si="172"/>
        <v>0</v>
      </c>
      <c r="K2768" s="9"/>
      <c r="P2768" s="2"/>
      <c r="Q2768" s="27"/>
      <c r="R2768" s="2"/>
      <c r="S2768" s="2"/>
      <c r="T2768" s="2"/>
      <c r="U2768" s="2"/>
      <c r="V2768" s="2"/>
      <c r="W2768" s="2"/>
    </row>
    <row r="2769" spans="2:23" ht="15" customHeight="1" x14ac:dyDescent="0.35">
      <c r="B2769" s="349"/>
      <c r="C2769" s="715" t="str">
        <f t="shared" si="171"/>
        <v/>
      </c>
      <c r="D2769" s="458">
        <f>IF(ISNUMBER(Summary!$D$17), DATE(Summary!$D$17, 1, 1) + INT((ROW(B2731)-1)/24), DATE(2024, 1, 1) + INT((ROW(B2731)-1)/24))</f>
        <v>45405</v>
      </c>
      <c r="E2769" s="459">
        <v>0.75000000000000011</v>
      </c>
      <c r="F2769" s="780"/>
      <c r="G2769" s="780"/>
      <c r="H2769" s="460">
        <f t="shared" si="169"/>
        <v>0</v>
      </c>
      <c r="I2769" s="460">
        <f t="shared" si="170"/>
        <v>0</v>
      </c>
      <c r="J2769" s="460">
        <f t="shared" si="172"/>
        <v>0</v>
      </c>
      <c r="K2769" s="9"/>
      <c r="P2769" s="2"/>
      <c r="Q2769" s="27"/>
      <c r="R2769" s="2"/>
      <c r="S2769" s="2"/>
      <c r="T2769" s="2"/>
      <c r="U2769" s="2"/>
      <c r="V2769" s="2"/>
      <c r="W2769" s="2"/>
    </row>
    <row r="2770" spans="2:23" ht="15" customHeight="1" x14ac:dyDescent="0.35">
      <c r="B2770" s="349"/>
      <c r="C2770" s="715" t="str">
        <f t="shared" si="171"/>
        <v/>
      </c>
      <c r="D2770" s="458">
        <f>IF(ISNUMBER(Summary!$D$17), DATE(Summary!$D$17, 1, 1) + INT((ROW(B2732)-1)/24), DATE(2024, 1, 1) + INT((ROW(B2732)-1)/24))</f>
        <v>45405</v>
      </c>
      <c r="E2770" s="459">
        <v>0.79166666666666674</v>
      </c>
      <c r="F2770" s="780"/>
      <c r="G2770" s="780"/>
      <c r="H2770" s="460">
        <f t="shared" si="169"/>
        <v>0</v>
      </c>
      <c r="I2770" s="460">
        <f t="shared" si="170"/>
        <v>0</v>
      </c>
      <c r="J2770" s="460">
        <f t="shared" si="172"/>
        <v>0</v>
      </c>
      <c r="K2770" s="9"/>
      <c r="P2770" s="2"/>
      <c r="Q2770" s="27"/>
      <c r="R2770" s="2"/>
      <c r="S2770" s="2"/>
      <c r="T2770" s="2"/>
      <c r="U2770" s="2"/>
      <c r="V2770" s="2"/>
      <c r="W2770" s="2"/>
    </row>
    <row r="2771" spans="2:23" ht="15" customHeight="1" x14ac:dyDescent="0.35">
      <c r="B2771" s="349"/>
      <c r="C2771" s="715" t="str">
        <f t="shared" si="171"/>
        <v/>
      </c>
      <c r="D2771" s="458">
        <f>IF(ISNUMBER(Summary!$D$17), DATE(Summary!$D$17, 1, 1) + INT((ROW(B2733)-1)/24), DATE(2024, 1, 1) + INT((ROW(B2733)-1)/24))</f>
        <v>45405</v>
      </c>
      <c r="E2771" s="459">
        <v>0.83333333333333337</v>
      </c>
      <c r="F2771" s="780"/>
      <c r="G2771" s="780"/>
      <c r="H2771" s="460">
        <f t="shared" si="169"/>
        <v>0</v>
      </c>
      <c r="I2771" s="460">
        <f t="shared" si="170"/>
        <v>0</v>
      </c>
      <c r="J2771" s="460">
        <f t="shared" si="172"/>
        <v>0</v>
      </c>
      <c r="K2771" s="9"/>
      <c r="P2771" s="2"/>
      <c r="Q2771" s="27"/>
      <c r="R2771" s="2"/>
      <c r="S2771" s="2"/>
      <c r="T2771" s="2"/>
      <c r="U2771" s="2"/>
      <c r="V2771" s="2"/>
      <c r="W2771" s="2"/>
    </row>
    <row r="2772" spans="2:23" ht="15" customHeight="1" x14ac:dyDescent="0.35">
      <c r="B2772" s="349"/>
      <c r="C2772" s="715" t="str">
        <f t="shared" si="171"/>
        <v/>
      </c>
      <c r="D2772" s="458">
        <f>IF(ISNUMBER(Summary!$D$17), DATE(Summary!$D$17, 1, 1) + INT((ROW(B2734)-1)/24), DATE(2024, 1, 1) + INT((ROW(B2734)-1)/24))</f>
        <v>45405</v>
      </c>
      <c r="E2772" s="459">
        <v>0.87500000000000011</v>
      </c>
      <c r="F2772" s="780"/>
      <c r="G2772" s="780"/>
      <c r="H2772" s="460">
        <f t="shared" si="169"/>
        <v>0</v>
      </c>
      <c r="I2772" s="460">
        <f t="shared" si="170"/>
        <v>0</v>
      </c>
      <c r="J2772" s="460">
        <f t="shared" si="172"/>
        <v>0</v>
      </c>
      <c r="K2772" s="9"/>
      <c r="P2772" s="2"/>
      <c r="Q2772" s="27"/>
      <c r="R2772" s="2"/>
      <c r="S2772" s="2"/>
      <c r="T2772" s="2"/>
      <c r="U2772" s="2"/>
      <c r="V2772" s="2"/>
      <c r="W2772" s="2"/>
    </row>
    <row r="2773" spans="2:23" ht="15" customHeight="1" x14ac:dyDescent="0.35">
      <c r="B2773" s="349"/>
      <c r="C2773" s="715" t="str">
        <f t="shared" si="171"/>
        <v/>
      </c>
      <c r="D2773" s="458">
        <f>IF(ISNUMBER(Summary!$D$17), DATE(Summary!$D$17, 1, 1) + INT((ROW(B2735)-1)/24), DATE(2024, 1, 1) + INT((ROW(B2735)-1)/24))</f>
        <v>45405</v>
      </c>
      <c r="E2773" s="459">
        <v>0.91666666666666674</v>
      </c>
      <c r="F2773" s="780"/>
      <c r="G2773" s="780"/>
      <c r="H2773" s="460">
        <f t="shared" si="169"/>
        <v>0</v>
      </c>
      <c r="I2773" s="460">
        <f t="shared" si="170"/>
        <v>0</v>
      </c>
      <c r="J2773" s="460">
        <f t="shared" si="172"/>
        <v>0</v>
      </c>
      <c r="K2773" s="9"/>
      <c r="P2773" s="2"/>
      <c r="Q2773" s="27"/>
      <c r="R2773" s="2"/>
      <c r="S2773" s="2"/>
      <c r="T2773" s="2"/>
      <c r="U2773" s="2"/>
      <c r="V2773" s="2"/>
      <c r="W2773" s="2"/>
    </row>
    <row r="2774" spans="2:23" ht="15" customHeight="1" x14ac:dyDescent="0.35">
      <c r="B2774" s="349"/>
      <c r="C2774" s="715" t="str">
        <f t="shared" si="171"/>
        <v/>
      </c>
      <c r="D2774" s="458">
        <f>IF(ISNUMBER(Summary!$D$17), DATE(Summary!$D$17, 1, 1) + INT((ROW(B2736)-1)/24), DATE(2024, 1, 1) + INT((ROW(B2736)-1)/24))</f>
        <v>45405</v>
      </c>
      <c r="E2774" s="459">
        <v>0.95833333333333337</v>
      </c>
      <c r="F2774" s="780"/>
      <c r="G2774" s="780"/>
      <c r="H2774" s="460">
        <f t="shared" si="169"/>
        <v>0</v>
      </c>
      <c r="I2774" s="460">
        <f t="shared" si="170"/>
        <v>0</v>
      </c>
      <c r="J2774" s="460">
        <f t="shared" si="172"/>
        <v>0</v>
      </c>
      <c r="K2774" s="9"/>
      <c r="P2774" s="2"/>
      <c r="Q2774" s="27"/>
      <c r="R2774" s="2"/>
      <c r="S2774" s="2"/>
      <c r="T2774" s="2"/>
      <c r="U2774" s="2"/>
      <c r="V2774" s="2"/>
      <c r="W2774" s="2"/>
    </row>
    <row r="2775" spans="2:23" ht="15" customHeight="1" x14ac:dyDescent="0.35">
      <c r="B2775" s="457"/>
      <c r="C2775" s="715">
        <f t="shared" si="171"/>
        <v>45406</v>
      </c>
      <c r="D2775" s="458">
        <f>IF(ISNUMBER(Summary!$D$17), DATE(Summary!$D$17, 1, 1) + INT((ROW(B2737)-1)/24), DATE(2024, 1, 1) + INT((ROW(B2737)-1)/24))</f>
        <v>45406</v>
      </c>
      <c r="E2775" s="459">
        <v>3.1225022567582528E-17</v>
      </c>
      <c r="F2775" s="780"/>
      <c r="G2775" s="780"/>
      <c r="H2775" s="460">
        <f t="shared" si="169"/>
        <v>0</v>
      </c>
      <c r="I2775" s="460">
        <f t="shared" si="170"/>
        <v>0</v>
      </c>
      <c r="J2775" s="460">
        <f t="shared" si="172"/>
        <v>0</v>
      </c>
      <c r="K2775" s="9"/>
      <c r="P2775" s="2"/>
      <c r="Q2775" s="27"/>
      <c r="R2775" s="2"/>
      <c r="S2775" s="2"/>
      <c r="T2775" s="2"/>
      <c r="U2775" s="2"/>
      <c r="V2775" s="2"/>
      <c r="W2775" s="2"/>
    </row>
    <row r="2776" spans="2:23" ht="15" customHeight="1" x14ac:dyDescent="0.35">
      <c r="B2776" s="349"/>
      <c r="C2776" s="715" t="str">
        <f t="shared" si="171"/>
        <v/>
      </c>
      <c r="D2776" s="458">
        <f>IF(ISNUMBER(Summary!$D$17), DATE(Summary!$D$17, 1, 1) + INT((ROW(B2738)-1)/24), DATE(2024, 1, 1) + INT((ROW(B2738)-1)/24))</f>
        <v>45406</v>
      </c>
      <c r="E2776" s="459">
        <v>4.1666666666666699E-2</v>
      </c>
      <c r="F2776" s="780"/>
      <c r="G2776" s="780"/>
      <c r="H2776" s="460">
        <f t="shared" si="169"/>
        <v>0</v>
      </c>
      <c r="I2776" s="460">
        <f t="shared" si="170"/>
        <v>0</v>
      </c>
      <c r="J2776" s="460">
        <f t="shared" si="172"/>
        <v>0</v>
      </c>
      <c r="K2776" s="9"/>
      <c r="P2776" s="2"/>
      <c r="Q2776" s="27"/>
      <c r="R2776" s="2"/>
      <c r="S2776" s="2"/>
      <c r="T2776" s="2"/>
      <c r="U2776" s="2"/>
      <c r="V2776" s="2"/>
      <c r="W2776" s="2"/>
    </row>
    <row r="2777" spans="2:23" ht="15" customHeight="1" x14ac:dyDescent="0.35">
      <c r="B2777" s="349"/>
      <c r="C2777" s="715" t="str">
        <f t="shared" si="171"/>
        <v/>
      </c>
      <c r="D2777" s="458">
        <f>IF(ISNUMBER(Summary!$D$17), DATE(Summary!$D$17, 1, 1) + INT((ROW(B2739)-1)/24), DATE(2024, 1, 1) + INT((ROW(B2739)-1)/24))</f>
        <v>45406</v>
      </c>
      <c r="E2777" s="459">
        <v>8.333333333333337E-2</v>
      </c>
      <c r="F2777" s="780"/>
      <c r="G2777" s="780"/>
      <c r="H2777" s="460">
        <f t="shared" si="169"/>
        <v>0</v>
      </c>
      <c r="I2777" s="460">
        <f t="shared" si="170"/>
        <v>0</v>
      </c>
      <c r="J2777" s="460">
        <f t="shared" si="172"/>
        <v>0</v>
      </c>
      <c r="K2777" s="9"/>
      <c r="P2777" s="2"/>
      <c r="Q2777" s="27"/>
      <c r="R2777" s="2"/>
      <c r="S2777" s="2"/>
      <c r="T2777" s="2"/>
      <c r="U2777" s="2"/>
      <c r="V2777" s="2"/>
      <c r="W2777" s="2"/>
    </row>
    <row r="2778" spans="2:23" ht="15" customHeight="1" x14ac:dyDescent="0.35">
      <c r="B2778" s="349"/>
      <c r="C2778" s="715" t="str">
        <f t="shared" si="171"/>
        <v/>
      </c>
      <c r="D2778" s="458">
        <f>IF(ISNUMBER(Summary!$D$17), DATE(Summary!$D$17, 1, 1) + INT((ROW(B2740)-1)/24), DATE(2024, 1, 1) + INT((ROW(B2740)-1)/24))</f>
        <v>45406</v>
      </c>
      <c r="E2778" s="459">
        <v>0.12500000000000006</v>
      </c>
      <c r="F2778" s="780"/>
      <c r="G2778" s="780"/>
      <c r="H2778" s="460">
        <f t="shared" si="169"/>
        <v>0</v>
      </c>
      <c r="I2778" s="460">
        <f t="shared" si="170"/>
        <v>0</v>
      </c>
      <c r="J2778" s="460">
        <f t="shared" si="172"/>
        <v>0</v>
      </c>
      <c r="K2778" s="9"/>
      <c r="P2778" s="2"/>
      <c r="Q2778" s="27"/>
      <c r="R2778" s="2"/>
      <c r="S2778" s="2"/>
      <c r="T2778" s="2"/>
      <c r="U2778" s="2"/>
      <c r="V2778" s="2"/>
      <c r="W2778" s="2"/>
    </row>
    <row r="2779" spans="2:23" ht="15" customHeight="1" x14ac:dyDescent="0.35">
      <c r="B2779" s="349"/>
      <c r="C2779" s="715" t="str">
        <f t="shared" si="171"/>
        <v/>
      </c>
      <c r="D2779" s="458">
        <f>IF(ISNUMBER(Summary!$D$17), DATE(Summary!$D$17, 1, 1) + INT((ROW(B2741)-1)/24), DATE(2024, 1, 1) + INT((ROW(B2741)-1)/24))</f>
        <v>45406</v>
      </c>
      <c r="E2779" s="459">
        <v>0.16666666666666669</v>
      </c>
      <c r="F2779" s="780"/>
      <c r="G2779" s="780"/>
      <c r="H2779" s="460">
        <f t="shared" si="169"/>
        <v>0</v>
      </c>
      <c r="I2779" s="460">
        <f t="shared" si="170"/>
        <v>0</v>
      </c>
      <c r="J2779" s="460">
        <f t="shared" si="172"/>
        <v>0</v>
      </c>
      <c r="K2779" s="9"/>
      <c r="P2779" s="2"/>
      <c r="Q2779" s="27"/>
      <c r="R2779" s="2"/>
      <c r="S2779" s="2"/>
      <c r="T2779" s="2"/>
      <c r="U2779" s="2"/>
      <c r="V2779" s="2"/>
      <c r="W2779" s="2"/>
    </row>
    <row r="2780" spans="2:23" ht="15" customHeight="1" x14ac:dyDescent="0.35">
      <c r="B2780" s="349"/>
      <c r="C2780" s="715" t="str">
        <f t="shared" si="171"/>
        <v/>
      </c>
      <c r="D2780" s="458">
        <f>IF(ISNUMBER(Summary!$D$17), DATE(Summary!$D$17, 1, 1) + INT((ROW(B2742)-1)/24), DATE(2024, 1, 1) + INT((ROW(B2742)-1)/24))</f>
        <v>45406</v>
      </c>
      <c r="E2780" s="459">
        <v>0.20833333333333337</v>
      </c>
      <c r="F2780" s="780"/>
      <c r="G2780" s="780"/>
      <c r="H2780" s="460">
        <f t="shared" si="169"/>
        <v>0</v>
      </c>
      <c r="I2780" s="460">
        <f t="shared" si="170"/>
        <v>0</v>
      </c>
      <c r="J2780" s="460">
        <f t="shared" si="172"/>
        <v>0</v>
      </c>
      <c r="K2780" s="9"/>
      <c r="P2780" s="2"/>
      <c r="Q2780" s="27"/>
      <c r="R2780" s="2"/>
      <c r="S2780" s="2"/>
      <c r="T2780" s="2"/>
      <c r="U2780" s="2"/>
      <c r="V2780" s="2"/>
      <c r="W2780" s="2"/>
    </row>
    <row r="2781" spans="2:23" ht="15" customHeight="1" x14ac:dyDescent="0.35">
      <c r="B2781" s="349"/>
      <c r="C2781" s="715" t="str">
        <f t="shared" si="171"/>
        <v/>
      </c>
      <c r="D2781" s="458">
        <f>IF(ISNUMBER(Summary!$D$17), DATE(Summary!$D$17, 1, 1) + INT((ROW(B2743)-1)/24), DATE(2024, 1, 1) + INT((ROW(B2743)-1)/24))</f>
        <v>45406</v>
      </c>
      <c r="E2781" s="459">
        <v>0.25</v>
      </c>
      <c r="F2781" s="780"/>
      <c r="G2781" s="780"/>
      <c r="H2781" s="460">
        <f t="shared" si="169"/>
        <v>0</v>
      </c>
      <c r="I2781" s="460">
        <f t="shared" si="170"/>
        <v>0</v>
      </c>
      <c r="J2781" s="460">
        <f t="shared" si="172"/>
        <v>0</v>
      </c>
      <c r="K2781" s="9"/>
      <c r="P2781" s="2"/>
      <c r="Q2781" s="27"/>
      <c r="R2781" s="2"/>
      <c r="S2781" s="2"/>
      <c r="T2781" s="2"/>
      <c r="U2781" s="2"/>
      <c r="V2781" s="2"/>
      <c r="W2781" s="2"/>
    </row>
    <row r="2782" spans="2:23" ht="15" customHeight="1" x14ac:dyDescent="0.35">
      <c r="B2782" s="349"/>
      <c r="C2782" s="715" t="str">
        <f t="shared" si="171"/>
        <v/>
      </c>
      <c r="D2782" s="458">
        <f>IF(ISNUMBER(Summary!$D$17), DATE(Summary!$D$17, 1, 1) + INT((ROW(B2744)-1)/24), DATE(2024, 1, 1) + INT((ROW(B2744)-1)/24))</f>
        <v>45406</v>
      </c>
      <c r="E2782" s="459">
        <v>0.29166666666666669</v>
      </c>
      <c r="F2782" s="780"/>
      <c r="G2782" s="780"/>
      <c r="H2782" s="460">
        <f t="shared" si="169"/>
        <v>0</v>
      </c>
      <c r="I2782" s="460">
        <f t="shared" si="170"/>
        <v>0</v>
      </c>
      <c r="J2782" s="460">
        <f t="shared" si="172"/>
        <v>0</v>
      </c>
      <c r="K2782" s="9"/>
      <c r="P2782" s="2"/>
      <c r="Q2782" s="27"/>
      <c r="R2782" s="2"/>
      <c r="S2782" s="2"/>
      <c r="T2782" s="2"/>
      <c r="U2782" s="2"/>
      <c r="V2782" s="2"/>
      <c r="W2782" s="2"/>
    </row>
    <row r="2783" spans="2:23" ht="15" customHeight="1" x14ac:dyDescent="0.35">
      <c r="B2783" s="349"/>
      <c r="C2783" s="715" t="str">
        <f t="shared" si="171"/>
        <v/>
      </c>
      <c r="D2783" s="458">
        <f>IF(ISNUMBER(Summary!$D$17), DATE(Summary!$D$17, 1, 1) + INT((ROW(B2745)-1)/24), DATE(2024, 1, 1) + INT((ROW(B2745)-1)/24))</f>
        <v>45406</v>
      </c>
      <c r="E2783" s="459">
        <v>0.33333333333333337</v>
      </c>
      <c r="F2783" s="780"/>
      <c r="G2783" s="780"/>
      <c r="H2783" s="460">
        <f t="shared" si="169"/>
        <v>0</v>
      </c>
      <c r="I2783" s="460">
        <f t="shared" si="170"/>
        <v>0</v>
      </c>
      <c r="J2783" s="460">
        <f t="shared" si="172"/>
        <v>0</v>
      </c>
      <c r="K2783" s="9"/>
      <c r="P2783" s="2"/>
      <c r="Q2783" s="27"/>
      <c r="R2783" s="2"/>
      <c r="S2783" s="2"/>
      <c r="T2783" s="2"/>
      <c r="U2783" s="2"/>
      <c r="V2783" s="2"/>
      <c r="W2783" s="2"/>
    </row>
    <row r="2784" spans="2:23" ht="15" customHeight="1" x14ac:dyDescent="0.35">
      <c r="B2784" s="349"/>
      <c r="C2784" s="715" t="str">
        <f t="shared" si="171"/>
        <v/>
      </c>
      <c r="D2784" s="458">
        <f>IF(ISNUMBER(Summary!$D$17), DATE(Summary!$D$17, 1, 1) + INT((ROW(B2746)-1)/24), DATE(2024, 1, 1) + INT((ROW(B2746)-1)/24))</f>
        <v>45406</v>
      </c>
      <c r="E2784" s="459">
        <v>0.375</v>
      </c>
      <c r="F2784" s="780"/>
      <c r="G2784" s="780"/>
      <c r="H2784" s="460">
        <f t="shared" si="169"/>
        <v>0</v>
      </c>
      <c r="I2784" s="460">
        <f t="shared" si="170"/>
        <v>0</v>
      </c>
      <c r="J2784" s="460">
        <f t="shared" si="172"/>
        <v>0</v>
      </c>
      <c r="K2784" s="9"/>
      <c r="P2784" s="2"/>
      <c r="Q2784" s="27"/>
      <c r="R2784" s="2"/>
      <c r="S2784" s="2"/>
      <c r="T2784" s="2"/>
      <c r="U2784" s="2"/>
      <c r="V2784" s="2"/>
      <c r="W2784" s="2"/>
    </row>
    <row r="2785" spans="2:23" ht="15" customHeight="1" x14ac:dyDescent="0.35">
      <c r="B2785" s="349"/>
      <c r="C2785" s="715" t="str">
        <f t="shared" si="171"/>
        <v/>
      </c>
      <c r="D2785" s="458">
        <f>IF(ISNUMBER(Summary!$D$17), DATE(Summary!$D$17, 1, 1) + INT((ROW(B2747)-1)/24), DATE(2024, 1, 1) + INT((ROW(B2747)-1)/24))</f>
        <v>45406</v>
      </c>
      <c r="E2785" s="459">
        <v>0.41666666666666669</v>
      </c>
      <c r="F2785" s="780"/>
      <c r="G2785" s="780"/>
      <c r="H2785" s="460">
        <f t="shared" si="169"/>
        <v>0</v>
      </c>
      <c r="I2785" s="460">
        <f t="shared" si="170"/>
        <v>0</v>
      </c>
      <c r="J2785" s="460">
        <f t="shared" si="172"/>
        <v>0</v>
      </c>
      <c r="K2785" s="9"/>
      <c r="P2785" s="2"/>
      <c r="Q2785" s="27"/>
      <c r="R2785" s="2"/>
      <c r="S2785" s="2"/>
      <c r="T2785" s="2"/>
      <c r="U2785" s="2"/>
      <c r="V2785" s="2"/>
      <c r="W2785" s="2"/>
    </row>
    <row r="2786" spans="2:23" ht="15" customHeight="1" x14ac:dyDescent="0.35">
      <c r="B2786" s="349"/>
      <c r="C2786" s="715" t="str">
        <f t="shared" si="171"/>
        <v/>
      </c>
      <c r="D2786" s="458">
        <f>IF(ISNUMBER(Summary!$D$17), DATE(Summary!$D$17, 1, 1) + INT((ROW(B2748)-1)/24), DATE(2024, 1, 1) + INT((ROW(B2748)-1)/24))</f>
        <v>45406</v>
      </c>
      <c r="E2786" s="459">
        <v>0.45833333333333337</v>
      </c>
      <c r="F2786" s="780"/>
      <c r="G2786" s="780"/>
      <c r="H2786" s="460">
        <f t="shared" si="169"/>
        <v>0</v>
      </c>
      <c r="I2786" s="460">
        <f t="shared" si="170"/>
        <v>0</v>
      </c>
      <c r="J2786" s="460">
        <f t="shared" si="172"/>
        <v>0</v>
      </c>
      <c r="K2786" s="9"/>
      <c r="P2786" s="2"/>
      <c r="Q2786" s="27"/>
      <c r="R2786" s="2"/>
      <c r="S2786" s="2"/>
      <c r="T2786" s="2"/>
      <c r="U2786" s="2"/>
      <c r="V2786" s="2"/>
      <c r="W2786" s="2"/>
    </row>
    <row r="2787" spans="2:23" ht="15" customHeight="1" x14ac:dyDescent="0.35">
      <c r="B2787" s="349"/>
      <c r="C2787" s="715" t="str">
        <f t="shared" si="171"/>
        <v/>
      </c>
      <c r="D2787" s="458">
        <f>IF(ISNUMBER(Summary!$D$17), DATE(Summary!$D$17, 1, 1) + INT((ROW(B2749)-1)/24), DATE(2024, 1, 1) + INT((ROW(B2749)-1)/24))</f>
        <v>45406</v>
      </c>
      <c r="E2787" s="459">
        <v>0.50000000000000011</v>
      </c>
      <c r="F2787" s="780"/>
      <c r="G2787" s="780"/>
      <c r="H2787" s="460">
        <f t="shared" si="169"/>
        <v>0</v>
      </c>
      <c r="I2787" s="460">
        <f t="shared" si="170"/>
        <v>0</v>
      </c>
      <c r="J2787" s="460">
        <f t="shared" si="172"/>
        <v>0</v>
      </c>
      <c r="K2787" s="9"/>
      <c r="P2787" s="2"/>
      <c r="Q2787" s="27"/>
      <c r="R2787" s="2"/>
      <c r="S2787" s="2"/>
      <c r="T2787" s="2"/>
      <c r="U2787" s="2"/>
      <c r="V2787" s="2"/>
      <c r="W2787" s="2"/>
    </row>
    <row r="2788" spans="2:23" ht="15" customHeight="1" x14ac:dyDescent="0.35">
      <c r="B2788" s="349"/>
      <c r="C2788" s="715" t="str">
        <f t="shared" si="171"/>
        <v/>
      </c>
      <c r="D2788" s="458">
        <f>IF(ISNUMBER(Summary!$D$17), DATE(Summary!$D$17, 1, 1) + INT((ROW(B2750)-1)/24), DATE(2024, 1, 1) + INT((ROW(B2750)-1)/24))</f>
        <v>45406</v>
      </c>
      <c r="E2788" s="459">
        <v>0.54166666666666674</v>
      </c>
      <c r="F2788" s="780"/>
      <c r="G2788" s="780"/>
      <c r="H2788" s="460">
        <f t="shared" si="169"/>
        <v>0</v>
      </c>
      <c r="I2788" s="460">
        <f t="shared" si="170"/>
        <v>0</v>
      </c>
      <c r="J2788" s="460">
        <f t="shared" si="172"/>
        <v>0</v>
      </c>
      <c r="K2788" s="9"/>
      <c r="P2788" s="2"/>
      <c r="Q2788" s="27"/>
      <c r="R2788" s="2"/>
      <c r="S2788" s="2"/>
      <c r="T2788" s="2"/>
      <c r="U2788" s="2"/>
      <c r="V2788" s="2"/>
      <c r="W2788" s="2"/>
    </row>
    <row r="2789" spans="2:23" ht="15" customHeight="1" x14ac:dyDescent="0.35">
      <c r="B2789" s="349"/>
      <c r="C2789" s="715" t="str">
        <f t="shared" si="171"/>
        <v/>
      </c>
      <c r="D2789" s="458">
        <f>IF(ISNUMBER(Summary!$D$17), DATE(Summary!$D$17, 1, 1) + INT((ROW(B2751)-1)/24), DATE(2024, 1, 1) + INT((ROW(B2751)-1)/24))</f>
        <v>45406</v>
      </c>
      <c r="E2789" s="459">
        <v>0.58333333333333337</v>
      </c>
      <c r="F2789" s="780"/>
      <c r="G2789" s="780"/>
      <c r="H2789" s="460">
        <f t="shared" si="169"/>
        <v>0</v>
      </c>
      <c r="I2789" s="460">
        <f t="shared" si="170"/>
        <v>0</v>
      </c>
      <c r="J2789" s="460">
        <f t="shared" si="172"/>
        <v>0</v>
      </c>
      <c r="K2789" s="9"/>
      <c r="P2789" s="2"/>
      <c r="Q2789" s="27"/>
      <c r="R2789" s="2"/>
      <c r="S2789" s="2"/>
      <c r="T2789" s="2"/>
      <c r="U2789" s="2"/>
      <c r="V2789" s="2"/>
      <c r="W2789" s="2"/>
    </row>
    <row r="2790" spans="2:23" ht="15" customHeight="1" x14ac:dyDescent="0.35">
      <c r="B2790" s="349"/>
      <c r="C2790" s="715" t="str">
        <f t="shared" si="171"/>
        <v/>
      </c>
      <c r="D2790" s="458">
        <f>IF(ISNUMBER(Summary!$D$17), DATE(Summary!$D$17, 1, 1) + INT((ROW(B2752)-1)/24), DATE(2024, 1, 1) + INT((ROW(B2752)-1)/24))</f>
        <v>45406</v>
      </c>
      <c r="E2790" s="459">
        <v>0.62500000000000011</v>
      </c>
      <c r="F2790" s="780"/>
      <c r="G2790" s="780"/>
      <c r="H2790" s="460">
        <f t="shared" si="169"/>
        <v>0</v>
      </c>
      <c r="I2790" s="460">
        <f t="shared" si="170"/>
        <v>0</v>
      </c>
      <c r="J2790" s="460">
        <f t="shared" si="172"/>
        <v>0</v>
      </c>
      <c r="K2790" s="9"/>
      <c r="P2790" s="2"/>
      <c r="Q2790" s="27"/>
      <c r="R2790" s="2"/>
      <c r="S2790" s="2"/>
      <c r="T2790" s="2"/>
      <c r="U2790" s="2"/>
      <c r="V2790" s="2"/>
      <c r="W2790" s="2"/>
    </row>
    <row r="2791" spans="2:23" ht="15" customHeight="1" x14ac:dyDescent="0.35">
      <c r="B2791" s="349"/>
      <c r="C2791" s="715" t="str">
        <f t="shared" si="171"/>
        <v/>
      </c>
      <c r="D2791" s="458">
        <f>IF(ISNUMBER(Summary!$D$17), DATE(Summary!$D$17, 1, 1) + INT((ROW(B2753)-1)/24), DATE(2024, 1, 1) + INT((ROW(B2753)-1)/24))</f>
        <v>45406</v>
      </c>
      <c r="E2791" s="459">
        <v>0.66666666666666674</v>
      </c>
      <c r="F2791" s="780"/>
      <c r="G2791" s="780"/>
      <c r="H2791" s="460">
        <f t="shared" ref="H2791:H2854" si="173">IF(G2791&gt;F2791,F2791,G2791)</f>
        <v>0</v>
      </c>
      <c r="I2791" s="460">
        <f t="shared" ref="I2791:I2854" si="174">F2791-H2791</f>
        <v>0</v>
      </c>
      <c r="J2791" s="460">
        <f t="shared" si="172"/>
        <v>0</v>
      </c>
      <c r="K2791" s="9"/>
      <c r="P2791" s="2"/>
      <c r="Q2791" s="27"/>
      <c r="R2791" s="2"/>
      <c r="S2791" s="2"/>
      <c r="T2791" s="2"/>
      <c r="U2791" s="2"/>
      <c r="V2791" s="2"/>
      <c r="W2791" s="2"/>
    </row>
    <row r="2792" spans="2:23" ht="15" customHeight="1" x14ac:dyDescent="0.35">
      <c r="B2792" s="349"/>
      <c r="C2792" s="715" t="str">
        <f t="shared" ref="C2792:C2855" si="175">IF(MOD(ROW()-ROW($E$39), 24)=0, $D2792, "")</f>
        <v/>
      </c>
      <c r="D2792" s="458">
        <f>IF(ISNUMBER(Summary!$D$17), DATE(Summary!$D$17, 1, 1) + INT((ROW(B2754)-1)/24), DATE(2024, 1, 1) + INT((ROW(B2754)-1)/24))</f>
        <v>45406</v>
      </c>
      <c r="E2792" s="459">
        <v>0.70833333333333337</v>
      </c>
      <c r="F2792" s="780"/>
      <c r="G2792" s="780"/>
      <c r="H2792" s="460">
        <f t="shared" si="173"/>
        <v>0</v>
      </c>
      <c r="I2792" s="460">
        <f t="shared" si="174"/>
        <v>0</v>
      </c>
      <c r="J2792" s="460">
        <f t="shared" si="172"/>
        <v>0</v>
      </c>
      <c r="K2792" s="9"/>
      <c r="P2792" s="2"/>
      <c r="Q2792" s="27"/>
      <c r="R2792" s="2"/>
      <c r="S2792" s="2"/>
      <c r="T2792" s="2"/>
      <c r="U2792" s="2"/>
      <c r="V2792" s="2"/>
      <c r="W2792" s="2"/>
    </row>
    <row r="2793" spans="2:23" ht="15" customHeight="1" x14ac:dyDescent="0.35">
      <c r="B2793" s="349"/>
      <c r="C2793" s="715" t="str">
        <f t="shared" si="175"/>
        <v/>
      </c>
      <c r="D2793" s="458">
        <f>IF(ISNUMBER(Summary!$D$17), DATE(Summary!$D$17, 1, 1) + INT((ROW(B2755)-1)/24), DATE(2024, 1, 1) + INT((ROW(B2755)-1)/24))</f>
        <v>45406</v>
      </c>
      <c r="E2793" s="459">
        <v>0.75000000000000011</v>
      </c>
      <c r="F2793" s="780"/>
      <c r="G2793" s="780"/>
      <c r="H2793" s="460">
        <f t="shared" si="173"/>
        <v>0</v>
      </c>
      <c r="I2793" s="460">
        <f t="shared" si="174"/>
        <v>0</v>
      </c>
      <c r="J2793" s="460">
        <f t="shared" si="172"/>
        <v>0</v>
      </c>
      <c r="K2793" s="9"/>
      <c r="P2793" s="2"/>
      <c r="Q2793" s="27"/>
      <c r="R2793" s="2"/>
      <c r="S2793" s="2"/>
      <c r="T2793" s="2"/>
      <c r="U2793" s="2"/>
      <c r="V2793" s="2"/>
      <c r="W2793" s="2"/>
    </row>
    <row r="2794" spans="2:23" ht="15" customHeight="1" x14ac:dyDescent="0.35">
      <c r="B2794" s="349"/>
      <c r="C2794" s="715" t="str">
        <f t="shared" si="175"/>
        <v/>
      </c>
      <c r="D2794" s="458">
        <f>IF(ISNUMBER(Summary!$D$17), DATE(Summary!$D$17, 1, 1) + INT((ROW(B2756)-1)/24), DATE(2024, 1, 1) + INT((ROW(B2756)-1)/24))</f>
        <v>45406</v>
      </c>
      <c r="E2794" s="459">
        <v>0.79166666666666674</v>
      </c>
      <c r="F2794" s="780"/>
      <c r="G2794" s="780"/>
      <c r="H2794" s="460">
        <f t="shared" si="173"/>
        <v>0</v>
      </c>
      <c r="I2794" s="460">
        <f t="shared" si="174"/>
        <v>0</v>
      </c>
      <c r="J2794" s="460">
        <f t="shared" si="172"/>
        <v>0</v>
      </c>
      <c r="K2794" s="9"/>
      <c r="P2794" s="2"/>
      <c r="Q2794" s="27"/>
      <c r="R2794" s="2"/>
      <c r="S2794" s="2"/>
      <c r="T2794" s="2"/>
      <c r="U2794" s="2"/>
      <c r="V2794" s="2"/>
      <c r="W2794" s="2"/>
    </row>
    <row r="2795" spans="2:23" ht="15" customHeight="1" x14ac:dyDescent="0.35">
      <c r="B2795" s="349"/>
      <c r="C2795" s="715" t="str">
        <f t="shared" si="175"/>
        <v/>
      </c>
      <c r="D2795" s="458">
        <f>IF(ISNUMBER(Summary!$D$17), DATE(Summary!$D$17, 1, 1) + INT((ROW(B2757)-1)/24), DATE(2024, 1, 1) + INT((ROW(B2757)-1)/24))</f>
        <v>45406</v>
      </c>
      <c r="E2795" s="459">
        <v>0.83333333333333337</v>
      </c>
      <c r="F2795" s="780"/>
      <c r="G2795" s="780"/>
      <c r="H2795" s="460">
        <f t="shared" si="173"/>
        <v>0</v>
      </c>
      <c r="I2795" s="460">
        <f t="shared" si="174"/>
        <v>0</v>
      </c>
      <c r="J2795" s="460">
        <f t="shared" si="172"/>
        <v>0</v>
      </c>
      <c r="K2795" s="9"/>
      <c r="P2795" s="2"/>
      <c r="Q2795" s="27"/>
      <c r="R2795" s="2"/>
      <c r="S2795" s="2"/>
      <c r="T2795" s="2"/>
      <c r="U2795" s="2"/>
      <c r="V2795" s="2"/>
      <c r="W2795" s="2"/>
    </row>
    <row r="2796" spans="2:23" ht="15" customHeight="1" x14ac:dyDescent="0.35">
      <c r="B2796" s="349"/>
      <c r="C2796" s="715" t="str">
        <f t="shared" si="175"/>
        <v/>
      </c>
      <c r="D2796" s="458">
        <f>IF(ISNUMBER(Summary!$D$17), DATE(Summary!$D$17, 1, 1) + INT((ROW(B2758)-1)/24), DATE(2024, 1, 1) + INT((ROW(B2758)-1)/24))</f>
        <v>45406</v>
      </c>
      <c r="E2796" s="459">
        <v>0.87500000000000011</v>
      </c>
      <c r="F2796" s="780"/>
      <c r="G2796" s="780"/>
      <c r="H2796" s="460">
        <f t="shared" si="173"/>
        <v>0</v>
      </c>
      <c r="I2796" s="460">
        <f t="shared" si="174"/>
        <v>0</v>
      </c>
      <c r="J2796" s="460">
        <f t="shared" si="172"/>
        <v>0</v>
      </c>
      <c r="K2796" s="9"/>
      <c r="P2796" s="2"/>
      <c r="Q2796" s="27"/>
      <c r="R2796" s="2"/>
      <c r="S2796" s="2"/>
      <c r="T2796" s="2"/>
      <c r="U2796" s="2"/>
      <c r="V2796" s="2"/>
      <c r="W2796" s="2"/>
    </row>
    <row r="2797" spans="2:23" ht="15" customHeight="1" x14ac:dyDescent="0.35">
      <c r="B2797" s="349"/>
      <c r="C2797" s="715" t="str">
        <f t="shared" si="175"/>
        <v/>
      </c>
      <c r="D2797" s="458">
        <f>IF(ISNUMBER(Summary!$D$17), DATE(Summary!$D$17, 1, 1) + INT((ROW(B2759)-1)/24), DATE(2024, 1, 1) + INT((ROW(B2759)-1)/24))</f>
        <v>45406</v>
      </c>
      <c r="E2797" s="459">
        <v>0.91666666666666674</v>
      </c>
      <c r="F2797" s="780"/>
      <c r="G2797" s="780"/>
      <c r="H2797" s="460">
        <f t="shared" si="173"/>
        <v>0</v>
      </c>
      <c r="I2797" s="460">
        <f t="shared" si="174"/>
        <v>0</v>
      </c>
      <c r="J2797" s="460">
        <f t="shared" si="172"/>
        <v>0</v>
      </c>
      <c r="K2797" s="9"/>
      <c r="P2797" s="2"/>
      <c r="Q2797" s="27"/>
      <c r="R2797" s="2"/>
      <c r="S2797" s="2"/>
      <c r="T2797" s="2"/>
      <c r="U2797" s="2"/>
      <c r="V2797" s="2"/>
      <c r="W2797" s="2"/>
    </row>
    <row r="2798" spans="2:23" ht="15" customHeight="1" x14ac:dyDescent="0.35">
      <c r="B2798" s="349"/>
      <c r="C2798" s="715" t="str">
        <f t="shared" si="175"/>
        <v/>
      </c>
      <c r="D2798" s="458">
        <f>IF(ISNUMBER(Summary!$D$17), DATE(Summary!$D$17, 1, 1) + INT((ROW(B2760)-1)/24), DATE(2024, 1, 1) + INT((ROW(B2760)-1)/24))</f>
        <v>45406</v>
      </c>
      <c r="E2798" s="459">
        <v>0.95833333333333337</v>
      </c>
      <c r="F2798" s="780"/>
      <c r="G2798" s="780"/>
      <c r="H2798" s="460">
        <f t="shared" si="173"/>
        <v>0</v>
      </c>
      <c r="I2798" s="460">
        <f t="shared" si="174"/>
        <v>0</v>
      </c>
      <c r="J2798" s="460">
        <f t="shared" si="172"/>
        <v>0</v>
      </c>
      <c r="K2798" s="9"/>
      <c r="P2798" s="2"/>
      <c r="Q2798" s="27"/>
      <c r="R2798" s="2"/>
      <c r="S2798" s="2"/>
      <c r="T2798" s="2"/>
      <c r="U2798" s="2"/>
      <c r="V2798" s="2"/>
      <c r="W2798" s="2"/>
    </row>
    <row r="2799" spans="2:23" ht="15" customHeight="1" x14ac:dyDescent="0.35">
      <c r="B2799" s="457"/>
      <c r="C2799" s="715">
        <f t="shared" si="175"/>
        <v>45407</v>
      </c>
      <c r="D2799" s="458">
        <f>IF(ISNUMBER(Summary!$D$17), DATE(Summary!$D$17, 1, 1) + INT((ROW(B2761)-1)/24), DATE(2024, 1, 1) + INT((ROW(B2761)-1)/24))</f>
        <v>45407</v>
      </c>
      <c r="E2799" s="459">
        <v>3.1225022567582528E-17</v>
      </c>
      <c r="F2799" s="780"/>
      <c r="G2799" s="780"/>
      <c r="H2799" s="460">
        <f t="shared" si="173"/>
        <v>0</v>
      </c>
      <c r="I2799" s="460">
        <f t="shared" si="174"/>
        <v>0</v>
      </c>
      <c r="J2799" s="460">
        <f t="shared" si="172"/>
        <v>0</v>
      </c>
      <c r="K2799" s="9"/>
      <c r="P2799" s="2"/>
      <c r="Q2799" s="27"/>
      <c r="R2799" s="2"/>
      <c r="S2799" s="2"/>
      <c r="T2799" s="2"/>
      <c r="U2799" s="2"/>
      <c r="V2799" s="2"/>
      <c r="W2799" s="2"/>
    </row>
    <row r="2800" spans="2:23" ht="15" customHeight="1" x14ac:dyDescent="0.35">
      <c r="B2800" s="349"/>
      <c r="C2800" s="715" t="str">
        <f t="shared" si="175"/>
        <v/>
      </c>
      <c r="D2800" s="458">
        <f>IF(ISNUMBER(Summary!$D$17), DATE(Summary!$D$17, 1, 1) + INT((ROW(B2762)-1)/24), DATE(2024, 1, 1) + INT((ROW(B2762)-1)/24))</f>
        <v>45407</v>
      </c>
      <c r="E2800" s="459">
        <v>4.1666666666666699E-2</v>
      </c>
      <c r="F2800" s="780"/>
      <c r="G2800" s="780"/>
      <c r="H2800" s="460">
        <f t="shared" si="173"/>
        <v>0</v>
      </c>
      <c r="I2800" s="460">
        <f t="shared" si="174"/>
        <v>0</v>
      </c>
      <c r="J2800" s="460">
        <f t="shared" si="172"/>
        <v>0</v>
      </c>
      <c r="K2800" s="9"/>
      <c r="P2800" s="2"/>
      <c r="Q2800" s="27"/>
      <c r="R2800" s="2"/>
      <c r="S2800" s="2"/>
      <c r="T2800" s="2"/>
      <c r="U2800" s="2"/>
      <c r="V2800" s="2"/>
      <c r="W2800" s="2"/>
    </row>
    <row r="2801" spans="2:23" ht="15" customHeight="1" x14ac:dyDescent="0.35">
      <c r="B2801" s="349"/>
      <c r="C2801" s="715" t="str">
        <f t="shared" si="175"/>
        <v/>
      </c>
      <c r="D2801" s="458">
        <f>IF(ISNUMBER(Summary!$D$17), DATE(Summary!$D$17, 1, 1) + INT((ROW(B2763)-1)/24), DATE(2024, 1, 1) + INT((ROW(B2763)-1)/24))</f>
        <v>45407</v>
      </c>
      <c r="E2801" s="459">
        <v>8.333333333333337E-2</v>
      </c>
      <c r="F2801" s="780"/>
      <c r="G2801" s="780"/>
      <c r="H2801" s="460">
        <f t="shared" si="173"/>
        <v>0</v>
      </c>
      <c r="I2801" s="460">
        <f t="shared" si="174"/>
        <v>0</v>
      </c>
      <c r="J2801" s="460">
        <f t="shared" si="172"/>
        <v>0</v>
      </c>
      <c r="K2801" s="9"/>
      <c r="P2801" s="2"/>
      <c r="Q2801" s="27"/>
      <c r="R2801" s="2"/>
      <c r="S2801" s="2"/>
      <c r="T2801" s="2"/>
      <c r="U2801" s="2"/>
      <c r="V2801" s="2"/>
      <c r="W2801" s="2"/>
    </row>
    <row r="2802" spans="2:23" ht="15" customHeight="1" x14ac:dyDescent="0.35">
      <c r="B2802" s="349"/>
      <c r="C2802" s="715" t="str">
        <f t="shared" si="175"/>
        <v/>
      </c>
      <c r="D2802" s="458">
        <f>IF(ISNUMBER(Summary!$D$17), DATE(Summary!$D$17, 1, 1) + INT((ROW(B2764)-1)/24), DATE(2024, 1, 1) + INT((ROW(B2764)-1)/24))</f>
        <v>45407</v>
      </c>
      <c r="E2802" s="459">
        <v>0.12500000000000006</v>
      </c>
      <c r="F2802" s="780"/>
      <c r="G2802" s="780"/>
      <c r="H2802" s="460">
        <f t="shared" si="173"/>
        <v>0</v>
      </c>
      <c r="I2802" s="460">
        <f t="shared" si="174"/>
        <v>0</v>
      </c>
      <c r="J2802" s="460">
        <f t="shared" si="172"/>
        <v>0</v>
      </c>
      <c r="K2802" s="9"/>
      <c r="P2802" s="2"/>
      <c r="Q2802" s="27"/>
      <c r="R2802" s="2"/>
      <c r="S2802" s="2"/>
      <c r="T2802" s="2"/>
      <c r="U2802" s="2"/>
      <c r="V2802" s="2"/>
      <c r="W2802" s="2"/>
    </row>
    <row r="2803" spans="2:23" ht="15" customHeight="1" x14ac:dyDescent="0.35">
      <c r="B2803" s="349"/>
      <c r="C2803" s="715" t="str">
        <f t="shared" si="175"/>
        <v/>
      </c>
      <c r="D2803" s="458">
        <f>IF(ISNUMBER(Summary!$D$17), DATE(Summary!$D$17, 1, 1) + INT((ROW(B2765)-1)/24), DATE(2024, 1, 1) + INT((ROW(B2765)-1)/24))</f>
        <v>45407</v>
      </c>
      <c r="E2803" s="459">
        <v>0.16666666666666669</v>
      </c>
      <c r="F2803" s="780"/>
      <c r="G2803" s="780"/>
      <c r="H2803" s="460">
        <f t="shared" si="173"/>
        <v>0</v>
      </c>
      <c r="I2803" s="460">
        <f t="shared" si="174"/>
        <v>0</v>
      </c>
      <c r="J2803" s="460">
        <f t="shared" si="172"/>
        <v>0</v>
      </c>
      <c r="K2803" s="9"/>
      <c r="P2803" s="2"/>
      <c r="Q2803" s="27"/>
      <c r="R2803" s="2"/>
      <c r="S2803" s="2"/>
      <c r="T2803" s="2"/>
      <c r="U2803" s="2"/>
      <c r="V2803" s="2"/>
      <c r="W2803" s="2"/>
    </row>
    <row r="2804" spans="2:23" ht="15" customHeight="1" x14ac:dyDescent="0.35">
      <c r="B2804" s="349"/>
      <c r="C2804" s="715" t="str">
        <f t="shared" si="175"/>
        <v/>
      </c>
      <c r="D2804" s="458">
        <f>IF(ISNUMBER(Summary!$D$17), DATE(Summary!$D$17, 1, 1) + INT((ROW(B2766)-1)/24), DATE(2024, 1, 1) + INT((ROW(B2766)-1)/24))</f>
        <v>45407</v>
      </c>
      <c r="E2804" s="459">
        <v>0.20833333333333337</v>
      </c>
      <c r="F2804" s="780"/>
      <c r="G2804" s="780"/>
      <c r="H2804" s="460">
        <f t="shared" si="173"/>
        <v>0</v>
      </c>
      <c r="I2804" s="460">
        <f t="shared" si="174"/>
        <v>0</v>
      </c>
      <c r="J2804" s="460">
        <f t="shared" si="172"/>
        <v>0</v>
      </c>
      <c r="K2804" s="9"/>
      <c r="P2804" s="2"/>
      <c r="Q2804" s="27"/>
      <c r="R2804" s="2"/>
      <c r="S2804" s="2"/>
      <c r="T2804" s="2"/>
      <c r="U2804" s="2"/>
      <c r="V2804" s="2"/>
      <c r="W2804" s="2"/>
    </row>
    <row r="2805" spans="2:23" ht="15" customHeight="1" x14ac:dyDescent="0.35">
      <c r="B2805" s="349"/>
      <c r="C2805" s="715" t="str">
        <f t="shared" si="175"/>
        <v/>
      </c>
      <c r="D2805" s="458">
        <f>IF(ISNUMBER(Summary!$D$17), DATE(Summary!$D$17, 1, 1) + INT((ROW(B2767)-1)/24), DATE(2024, 1, 1) + INT((ROW(B2767)-1)/24))</f>
        <v>45407</v>
      </c>
      <c r="E2805" s="459">
        <v>0.25</v>
      </c>
      <c r="F2805" s="780"/>
      <c r="G2805" s="780"/>
      <c r="H2805" s="460">
        <f t="shared" si="173"/>
        <v>0</v>
      </c>
      <c r="I2805" s="460">
        <f t="shared" si="174"/>
        <v>0</v>
      </c>
      <c r="J2805" s="460">
        <f t="shared" si="172"/>
        <v>0</v>
      </c>
      <c r="K2805" s="9"/>
      <c r="P2805" s="2"/>
      <c r="Q2805" s="27"/>
      <c r="R2805" s="2"/>
      <c r="S2805" s="2"/>
      <c r="T2805" s="2"/>
      <c r="U2805" s="2"/>
      <c r="V2805" s="2"/>
      <c r="W2805" s="2"/>
    </row>
    <row r="2806" spans="2:23" ht="15" customHeight="1" x14ac:dyDescent="0.35">
      <c r="B2806" s="349"/>
      <c r="C2806" s="715" t="str">
        <f t="shared" si="175"/>
        <v/>
      </c>
      <c r="D2806" s="458">
        <f>IF(ISNUMBER(Summary!$D$17), DATE(Summary!$D$17, 1, 1) + INT((ROW(B2768)-1)/24), DATE(2024, 1, 1) + INT((ROW(B2768)-1)/24))</f>
        <v>45407</v>
      </c>
      <c r="E2806" s="459">
        <v>0.29166666666666669</v>
      </c>
      <c r="F2806" s="780"/>
      <c r="G2806" s="780"/>
      <c r="H2806" s="460">
        <f t="shared" si="173"/>
        <v>0</v>
      </c>
      <c r="I2806" s="460">
        <f t="shared" si="174"/>
        <v>0</v>
      </c>
      <c r="J2806" s="460">
        <f t="shared" si="172"/>
        <v>0</v>
      </c>
      <c r="K2806" s="9"/>
      <c r="P2806" s="2"/>
      <c r="Q2806" s="27"/>
      <c r="R2806" s="2"/>
      <c r="S2806" s="2"/>
      <c r="T2806" s="2"/>
      <c r="U2806" s="2"/>
      <c r="V2806" s="2"/>
      <c r="W2806" s="2"/>
    </row>
    <row r="2807" spans="2:23" ht="15" customHeight="1" x14ac:dyDescent="0.35">
      <c r="B2807" s="349"/>
      <c r="C2807" s="715" t="str">
        <f t="shared" si="175"/>
        <v/>
      </c>
      <c r="D2807" s="458">
        <f>IF(ISNUMBER(Summary!$D$17), DATE(Summary!$D$17, 1, 1) + INT((ROW(B2769)-1)/24), DATE(2024, 1, 1) + INT((ROW(B2769)-1)/24))</f>
        <v>45407</v>
      </c>
      <c r="E2807" s="459">
        <v>0.33333333333333337</v>
      </c>
      <c r="F2807" s="780"/>
      <c r="G2807" s="780"/>
      <c r="H2807" s="460">
        <f t="shared" si="173"/>
        <v>0</v>
      </c>
      <c r="I2807" s="460">
        <f t="shared" si="174"/>
        <v>0</v>
      </c>
      <c r="J2807" s="460">
        <f t="shared" si="172"/>
        <v>0</v>
      </c>
      <c r="K2807" s="9"/>
      <c r="P2807" s="2"/>
      <c r="Q2807" s="27"/>
      <c r="R2807" s="2"/>
      <c r="S2807" s="2"/>
      <c r="T2807" s="2"/>
      <c r="U2807" s="2"/>
      <c r="V2807" s="2"/>
      <c r="W2807" s="2"/>
    </row>
    <row r="2808" spans="2:23" ht="15" customHeight="1" x14ac:dyDescent="0.35">
      <c r="B2808" s="349"/>
      <c r="C2808" s="715" t="str">
        <f t="shared" si="175"/>
        <v/>
      </c>
      <c r="D2808" s="458">
        <f>IF(ISNUMBER(Summary!$D$17), DATE(Summary!$D$17, 1, 1) + INT((ROW(B2770)-1)/24), DATE(2024, 1, 1) + INT((ROW(B2770)-1)/24))</f>
        <v>45407</v>
      </c>
      <c r="E2808" s="459">
        <v>0.375</v>
      </c>
      <c r="F2808" s="780"/>
      <c r="G2808" s="780"/>
      <c r="H2808" s="460">
        <f t="shared" si="173"/>
        <v>0</v>
      </c>
      <c r="I2808" s="460">
        <f t="shared" si="174"/>
        <v>0</v>
      </c>
      <c r="J2808" s="460">
        <f t="shared" si="172"/>
        <v>0</v>
      </c>
      <c r="K2808" s="9"/>
      <c r="P2808" s="2"/>
      <c r="Q2808" s="27"/>
      <c r="R2808" s="2"/>
      <c r="S2808" s="2"/>
      <c r="T2808" s="2"/>
      <c r="U2808" s="2"/>
      <c r="V2808" s="2"/>
      <c r="W2808" s="2"/>
    </row>
    <row r="2809" spans="2:23" ht="15" customHeight="1" x14ac:dyDescent="0.35">
      <c r="B2809" s="349"/>
      <c r="C2809" s="715" t="str">
        <f t="shared" si="175"/>
        <v/>
      </c>
      <c r="D2809" s="458">
        <f>IF(ISNUMBER(Summary!$D$17), DATE(Summary!$D$17, 1, 1) + INT((ROW(B2771)-1)/24), DATE(2024, 1, 1) + INT((ROW(B2771)-1)/24))</f>
        <v>45407</v>
      </c>
      <c r="E2809" s="459">
        <v>0.41666666666666669</v>
      </c>
      <c r="F2809" s="780"/>
      <c r="G2809" s="780"/>
      <c r="H2809" s="460">
        <f t="shared" si="173"/>
        <v>0</v>
      </c>
      <c r="I2809" s="460">
        <f t="shared" si="174"/>
        <v>0</v>
      </c>
      <c r="J2809" s="460">
        <f t="shared" si="172"/>
        <v>0</v>
      </c>
      <c r="K2809" s="9"/>
      <c r="P2809" s="2"/>
      <c r="Q2809" s="27"/>
      <c r="R2809" s="2"/>
      <c r="S2809" s="2"/>
      <c r="T2809" s="2"/>
      <c r="U2809" s="2"/>
      <c r="V2809" s="2"/>
      <c r="W2809" s="2"/>
    </row>
    <row r="2810" spans="2:23" ht="15" customHeight="1" x14ac:dyDescent="0.35">
      <c r="B2810" s="349"/>
      <c r="C2810" s="715" t="str">
        <f t="shared" si="175"/>
        <v/>
      </c>
      <c r="D2810" s="458">
        <f>IF(ISNUMBER(Summary!$D$17), DATE(Summary!$D$17, 1, 1) + INT((ROW(B2772)-1)/24), DATE(2024, 1, 1) + INT((ROW(B2772)-1)/24))</f>
        <v>45407</v>
      </c>
      <c r="E2810" s="459">
        <v>0.45833333333333337</v>
      </c>
      <c r="F2810" s="780"/>
      <c r="G2810" s="780"/>
      <c r="H2810" s="460">
        <f t="shared" si="173"/>
        <v>0</v>
      </c>
      <c r="I2810" s="460">
        <f t="shared" si="174"/>
        <v>0</v>
      </c>
      <c r="J2810" s="460">
        <f t="shared" si="172"/>
        <v>0</v>
      </c>
      <c r="K2810" s="9"/>
      <c r="P2810" s="2"/>
      <c r="Q2810" s="27"/>
      <c r="R2810" s="2"/>
      <c r="S2810" s="2"/>
      <c r="T2810" s="2"/>
      <c r="U2810" s="2"/>
      <c r="V2810" s="2"/>
      <c r="W2810" s="2"/>
    </row>
    <row r="2811" spans="2:23" ht="15" customHeight="1" x14ac:dyDescent="0.35">
      <c r="B2811" s="349"/>
      <c r="C2811" s="715" t="str">
        <f t="shared" si="175"/>
        <v/>
      </c>
      <c r="D2811" s="458">
        <f>IF(ISNUMBER(Summary!$D$17), DATE(Summary!$D$17, 1, 1) + INT((ROW(B2773)-1)/24), DATE(2024, 1, 1) + INT((ROW(B2773)-1)/24))</f>
        <v>45407</v>
      </c>
      <c r="E2811" s="459">
        <v>0.50000000000000011</v>
      </c>
      <c r="F2811" s="780"/>
      <c r="G2811" s="780"/>
      <c r="H2811" s="460">
        <f t="shared" si="173"/>
        <v>0</v>
      </c>
      <c r="I2811" s="460">
        <f t="shared" si="174"/>
        <v>0</v>
      </c>
      <c r="J2811" s="460">
        <f t="shared" si="172"/>
        <v>0</v>
      </c>
      <c r="K2811" s="9"/>
      <c r="P2811" s="2"/>
      <c r="Q2811" s="27"/>
      <c r="R2811" s="2"/>
      <c r="S2811" s="2"/>
      <c r="T2811" s="2"/>
      <c r="U2811" s="2"/>
      <c r="V2811" s="2"/>
      <c r="W2811" s="2"/>
    </row>
    <row r="2812" spans="2:23" ht="15" customHeight="1" x14ac:dyDescent="0.35">
      <c r="B2812" s="349"/>
      <c r="C2812" s="715" t="str">
        <f t="shared" si="175"/>
        <v/>
      </c>
      <c r="D2812" s="458">
        <f>IF(ISNUMBER(Summary!$D$17), DATE(Summary!$D$17, 1, 1) + INT((ROW(B2774)-1)/24), DATE(2024, 1, 1) + INT((ROW(B2774)-1)/24))</f>
        <v>45407</v>
      </c>
      <c r="E2812" s="459">
        <v>0.54166666666666674</v>
      </c>
      <c r="F2812" s="780"/>
      <c r="G2812" s="780"/>
      <c r="H2812" s="460">
        <f t="shared" si="173"/>
        <v>0</v>
      </c>
      <c r="I2812" s="460">
        <f t="shared" si="174"/>
        <v>0</v>
      </c>
      <c r="J2812" s="460">
        <f t="shared" si="172"/>
        <v>0</v>
      </c>
      <c r="K2812" s="9"/>
      <c r="P2812" s="2"/>
      <c r="Q2812" s="27"/>
      <c r="R2812" s="2"/>
      <c r="S2812" s="2"/>
      <c r="T2812" s="2"/>
      <c r="U2812" s="2"/>
      <c r="V2812" s="2"/>
      <c r="W2812" s="2"/>
    </row>
    <row r="2813" spans="2:23" ht="15" customHeight="1" x14ac:dyDescent="0.35">
      <c r="B2813" s="349"/>
      <c r="C2813" s="715" t="str">
        <f t="shared" si="175"/>
        <v/>
      </c>
      <c r="D2813" s="458">
        <f>IF(ISNUMBER(Summary!$D$17), DATE(Summary!$D$17, 1, 1) + INT((ROW(B2775)-1)/24), DATE(2024, 1, 1) + INT((ROW(B2775)-1)/24))</f>
        <v>45407</v>
      </c>
      <c r="E2813" s="459">
        <v>0.58333333333333337</v>
      </c>
      <c r="F2813" s="780"/>
      <c r="G2813" s="780"/>
      <c r="H2813" s="460">
        <f t="shared" si="173"/>
        <v>0</v>
      </c>
      <c r="I2813" s="460">
        <f t="shared" si="174"/>
        <v>0</v>
      </c>
      <c r="J2813" s="460">
        <f t="shared" si="172"/>
        <v>0</v>
      </c>
      <c r="K2813" s="9"/>
      <c r="P2813" s="2"/>
      <c r="Q2813" s="27"/>
      <c r="R2813" s="2"/>
      <c r="S2813" s="2"/>
      <c r="T2813" s="2"/>
      <c r="U2813" s="2"/>
      <c r="V2813" s="2"/>
      <c r="W2813" s="2"/>
    </row>
    <row r="2814" spans="2:23" ht="15" customHeight="1" x14ac:dyDescent="0.35">
      <c r="B2814" s="349"/>
      <c r="C2814" s="715" t="str">
        <f t="shared" si="175"/>
        <v/>
      </c>
      <c r="D2814" s="458">
        <f>IF(ISNUMBER(Summary!$D$17), DATE(Summary!$D$17, 1, 1) + INT((ROW(B2776)-1)/24), DATE(2024, 1, 1) + INT((ROW(B2776)-1)/24))</f>
        <v>45407</v>
      </c>
      <c r="E2814" s="459">
        <v>0.62500000000000011</v>
      </c>
      <c r="F2814" s="780"/>
      <c r="G2814" s="780"/>
      <c r="H2814" s="460">
        <f t="shared" si="173"/>
        <v>0</v>
      </c>
      <c r="I2814" s="460">
        <f t="shared" si="174"/>
        <v>0</v>
      </c>
      <c r="J2814" s="460">
        <f t="shared" si="172"/>
        <v>0</v>
      </c>
      <c r="K2814" s="9"/>
      <c r="P2814" s="2"/>
      <c r="Q2814" s="27"/>
      <c r="R2814" s="2"/>
      <c r="S2814" s="2"/>
      <c r="T2814" s="2"/>
      <c r="U2814" s="2"/>
      <c r="V2814" s="2"/>
      <c r="W2814" s="2"/>
    </row>
    <row r="2815" spans="2:23" ht="15" customHeight="1" x14ac:dyDescent="0.35">
      <c r="B2815" s="349"/>
      <c r="C2815" s="715" t="str">
        <f t="shared" si="175"/>
        <v/>
      </c>
      <c r="D2815" s="458">
        <f>IF(ISNUMBER(Summary!$D$17), DATE(Summary!$D$17, 1, 1) + INT((ROW(B2777)-1)/24), DATE(2024, 1, 1) + INT((ROW(B2777)-1)/24))</f>
        <v>45407</v>
      </c>
      <c r="E2815" s="459">
        <v>0.66666666666666674</v>
      </c>
      <c r="F2815" s="780"/>
      <c r="G2815" s="780"/>
      <c r="H2815" s="460">
        <f t="shared" si="173"/>
        <v>0</v>
      </c>
      <c r="I2815" s="460">
        <f t="shared" si="174"/>
        <v>0</v>
      </c>
      <c r="J2815" s="460">
        <f t="shared" si="172"/>
        <v>0</v>
      </c>
      <c r="K2815" s="9"/>
      <c r="P2815" s="2"/>
      <c r="Q2815" s="27"/>
      <c r="R2815" s="2"/>
      <c r="S2815" s="2"/>
      <c r="T2815" s="2"/>
      <c r="U2815" s="2"/>
      <c r="V2815" s="2"/>
      <c r="W2815" s="2"/>
    </row>
    <row r="2816" spans="2:23" ht="15" customHeight="1" x14ac:dyDescent="0.35">
      <c r="B2816" s="349"/>
      <c r="C2816" s="715" t="str">
        <f t="shared" si="175"/>
        <v/>
      </c>
      <c r="D2816" s="458">
        <f>IF(ISNUMBER(Summary!$D$17), DATE(Summary!$D$17, 1, 1) + INT((ROW(B2778)-1)/24), DATE(2024, 1, 1) + INT((ROW(B2778)-1)/24))</f>
        <v>45407</v>
      </c>
      <c r="E2816" s="459">
        <v>0.70833333333333337</v>
      </c>
      <c r="F2816" s="780"/>
      <c r="G2816" s="780"/>
      <c r="H2816" s="460">
        <f t="shared" si="173"/>
        <v>0</v>
      </c>
      <c r="I2816" s="460">
        <f t="shared" si="174"/>
        <v>0</v>
      </c>
      <c r="J2816" s="460">
        <f t="shared" ref="J2816:J2879" si="176">G2816-H2816</f>
        <v>0</v>
      </c>
      <c r="K2816" s="9"/>
      <c r="P2816" s="2"/>
      <c r="Q2816" s="27"/>
      <c r="R2816" s="2"/>
      <c r="S2816" s="2"/>
      <c r="T2816" s="2"/>
      <c r="U2816" s="2"/>
      <c r="V2816" s="2"/>
      <c r="W2816" s="2"/>
    </row>
    <row r="2817" spans="2:23" ht="15" customHeight="1" x14ac:dyDescent="0.35">
      <c r="B2817" s="349"/>
      <c r="C2817" s="715" t="str">
        <f t="shared" si="175"/>
        <v/>
      </c>
      <c r="D2817" s="458">
        <f>IF(ISNUMBER(Summary!$D$17), DATE(Summary!$D$17, 1, 1) + INT((ROW(B2779)-1)/24), DATE(2024, 1, 1) + INT((ROW(B2779)-1)/24))</f>
        <v>45407</v>
      </c>
      <c r="E2817" s="459">
        <v>0.75000000000000011</v>
      </c>
      <c r="F2817" s="780"/>
      <c r="G2817" s="780"/>
      <c r="H2817" s="460">
        <f t="shared" si="173"/>
        <v>0</v>
      </c>
      <c r="I2817" s="460">
        <f t="shared" si="174"/>
        <v>0</v>
      </c>
      <c r="J2817" s="460">
        <f t="shared" si="176"/>
        <v>0</v>
      </c>
      <c r="K2817" s="9"/>
      <c r="P2817" s="2"/>
      <c r="Q2817" s="27"/>
      <c r="R2817" s="2"/>
      <c r="S2817" s="2"/>
      <c r="T2817" s="2"/>
      <c r="U2817" s="2"/>
      <c r="V2817" s="2"/>
      <c r="W2817" s="2"/>
    </row>
    <row r="2818" spans="2:23" ht="15" customHeight="1" x14ac:dyDescent="0.35">
      <c r="B2818" s="349"/>
      <c r="C2818" s="715" t="str">
        <f t="shared" si="175"/>
        <v/>
      </c>
      <c r="D2818" s="458">
        <f>IF(ISNUMBER(Summary!$D$17), DATE(Summary!$D$17, 1, 1) + INT((ROW(B2780)-1)/24), DATE(2024, 1, 1) + INT((ROW(B2780)-1)/24))</f>
        <v>45407</v>
      </c>
      <c r="E2818" s="459">
        <v>0.79166666666666674</v>
      </c>
      <c r="F2818" s="780"/>
      <c r="G2818" s="780"/>
      <c r="H2818" s="460">
        <f t="shared" si="173"/>
        <v>0</v>
      </c>
      <c r="I2818" s="460">
        <f t="shared" si="174"/>
        <v>0</v>
      </c>
      <c r="J2818" s="460">
        <f t="shared" si="176"/>
        <v>0</v>
      </c>
      <c r="K2818" s="9"/>
      <c r="P2818" s="2"/>
      <c r="Q2818" s="27"/>
      <c r="R2818" s="2"/>
      <c r="S2818" s="2"/>
      <c r="T2818" s="2"/>
      <c r="U2818" s="2"/>
      <c r="V2818" s="2"/>
      <c r="W2818" s="2"/>
    </row>
    <row r="2819" spans="2:23" ht="15" customHeight="1" x14ac:dyDescent="0.35">
      <c r="B2819" s="349"/>
      <c r="C2819" s="715" t="str">
        <f t="shared" si="175"/>
        <v/>
      </c>
      <c r="D2819" s="458">
        <f>IF(ISNUMBER(Summary!$D$17), DATE(Summary!$D$17, 1, 1) + INT((ROW(B2781)-1)/24), DATE(2024, 1, 1) + INT((ROW(B2781)-1)/24))</f>
        <v>45407</v>
      </c>
      <c r="E2819" s="459">
        <v>0.83333333333333337</v>
      </c>
      <c r="F2819" s="780"/>
      <c r="G2819" s="780"/>
      <c r="H2819" s="460">
        <f t="shared" si="173"/>
        <v>0</v>
      </c>
      <c r="I2819" s="460">
        <f t="shared" si="174"/>
        <v>0</v>
      </c>
      <c r="J2819" s="460">
        <f t="shared" si="176"/>
        <v>0</v>
      </c>
      <c r="K2819" s="9"/>
      <c r="P2819" s="2"/>
      <c r="Q2819" s="27"/>
      <c r="R2819" s="2"/>
      <c r="S2819" s="2"/>
      <c r="T2819" s="2"/>
      <c r="U2819" s="2"/>
      <c r="V2819" s="2"/>
      <c r="W2819" s="2"/>
    </row>
    <row r="2820" spans="2:23" ht="15" customHeight="1" x14ac:dyDescent="0.35">
      <c r="B2820" s="349"/>
      <c r="C2820" s="715" t="str">
        <f t="shared" si="175"/>
        <v/>
      </c>
      <c r="D2820" s="458">
        <f>IF(ISNUMBER(Summary!$D$17), DATE(Summary!$D$17, 1, 1) + INT((ROW(B2782)-1)/24), DATE(2024, 1, 1) + INT((ROW(B2782)-1)/24))</f>
        <v>45407</v>
      </c>
      <c r="E2820" s="459">
        <v>0.87500000000000011</v>
      </c>
      <c r="F2820" s="780"/>
      <c r="G2820" s="780"/>
      <c r="H2820" s="460">
        <f t="shared" si="173"/>
        <v>0</v>
      </c>
      <c r="I2820" s="460">
        <f t="shared" si="174"/>
        <v>0</v>
      </c>
      <c r="J2820" s="460">
        <f t="shared" si="176"/>
        <v>0</v>
      </c>
      <c r="K2820" s="9"/>
      <c r="P2820" s="2"/>
      <c r="Q2820" s="27"/>
      <c r="R2820" s="2"/>
      <c r="S2820" s="2"/>
      <c r="T2820" s="2"/>
      <c r="U2820" s="2"/>
      <c r="V2820" s="2"/>
      <c r="W2820" s="2"/>
    </row>
    <row r="2821" spans="2:23" ht="15" customHeight="1" x14ac:dyDescent="0.35">
      <c r="B2821" s="349"/>
      <c r="C2821" s="715" t="str">
        <f t="shared" si="175"/>
        <v/>
      </c>
      <c r="D2821" s="458">
        <f>IF(ISNUMBER(Summary!$D$17), DATE(Summary!$D$17, 1, 1) + INT((ROW(B2783)-1)/24), DATE(2024, 1, 1) + INT((ROW(B2783)-1)/24))</f>
        <v>45407</v>
      </c>
      <c r="E2821" s="459">
        <v>0.91666666666666674</v>
      </c>
      <c r="F2821" s="780"/>
      <c r="G2821" s="780"/>
      <c r="H2821" s="460">
        <f t="shared" si="173"/>
        <v>0</v>
      </c>
      <c r="I2821" s="460">
        <f t="shared" si="174"/>
        <v>0</v>
      </c>
      <c r="J2821" s="460">
        <f t="shared" si="176"/>
        <v>0</v>
      </c>
      <c r="K2821" s="9"/>
      <c r="P2821" s="2"/>
      <c r="Q2821" s="27"/>
      <c r="R2821" s="2"/>
      <c r="S2821" s="2"/>
      <c r="T2821" s="2"/>
      <c r="U2821" s="2"/>
      <c r="V2821" s="2"/>
      <c r="W2821" s="2"/>
    </row>
    <row r="2822" spans="2:23" ht="15" customHeight="1" x14ac:dyDescent="0.35">
      <c r="B2822" s="349"/>
      <c r="C2822" s="715" t="str">
        <f t="shared" si="175"/>
        <v/>
      </c>
      <c r="D2822" s="458">
        <f>IF(ISNUMBER(Summary!$D$17), DATE(Summary!$D$17, 1, 1) + INT((ROW(B2784)-1)/24), DATE(2024, 1, 1) + INT((ROW(B2784)-1)/24))</f>
        <v>45407</v>
      </c>
      <c r="E2822" s="459">
        <v>0.95833333333333337</v>
      </c>
      <c r="F2822" s="780"/>
      <c r="G2822" s="780"/>
      <c r="H2822" s="460">
        <f t="shared" si="173"/>
        <v>0</v>
      </c>
      <c r="I2822" s="460">
        <f t="shared" si="174"/>
        <v>0</v>
      </c>
      <c r="J2822" s="460">
        <f t="shared" si="176"/>
        <v>0</v>
      </c>
      <c r="K2822" s="9"/>
      <c r="P2822" s="2"/>
      <c r="Q2822" s="27"/>
      <c r="R2822" s="2"/>
      <c r="S2822" s="2"/>
      <c r="T2822" s="2"/>
      <c r="U2822" s="2"/>
      <c r="V2822" s="2"/>
      <c r="W2822" s="2"/>
    </row>
    <row r="2823" spans="2:23" ht="15" customHeight="1" x14ac:dyDescent="0.35">
      <c r="B2823" s="457"/>
      <c r="C2823" s="715">
        <f t="shared" si="175"/>
        <v>45408</v>
      </c>
      <c r="D2823" s="458">
        <f>IF(ISNUMBER(Summary!$D$17), DATE(Summary!$D$17, 1, 1) + INT((ROW(B2785)-1)/24), DATE(2024, 1, 1) + INT((ROW(B2785)-1)/24))</f>
        <v>45408</v>
      </c>
      <c r="E2823" s="459">
        <v>3.1225022567582528E-17</v>
      </c>
      <c r="F2823" s="780"/>
      <c r="G2823" s="780"/>
      <c r="H2823" s="460">
        <f t="shared" si="173"/>
        <v>0</v>
      </c>
      <c r="I2823" s="460">
        <f t="shared" si="174"/>
        <v>0</v>
      </c>
      <c r="J2823" s="460">
        <f t="shared" si="176"/>
        <v>0</v>
      </c>
      <c r="K2823" s="9"/>
      <c r="P2823" s="2"/>
      <c r="Q2823" s="27"/>
      <c r="R2823" s="2"/>
      <c r="S2823" s="2"/>
      <c r="T2823" s="2"/>
      <c r="U2823" s="2"/>
      <c r="V2823" s="2"/>
      <c r="W2823" s="2"/>
    </row>
    <row r="2824" spans="2:23" ht="15" customHeight="1" x14ac:dyDescent="0.35">
      <c r="B2824" s="349"/>
      <c r="C2824" s="715" t="str">
        <f t="shared" si="175"/>
        <v/>
      </c>
      <c r="D2824" s="458">
        <f>IF(ISNUMBER(Summary!$D$17), DATE(Summary!$D$17, 1, 1) + INT((ROW(B2786)-1)/24), DATE(2024, 1, 1) + INT((ROW(B2786)-1)/24))</f>
        <v>45408</v>
      </c>
      <c r="E2824" s="459">
        <v>4.1666666666666699E-2</v>
      </c>
      <c r="F2824" s="780"/>
      <c r="G2824" s="780"/>
      <c r="H2824" s="460">
        <f t="shared" si="173"/>
        <v>0</v>
      </c>
      <c r="I2824" s="460">
        <f t="shared" si="174"/>
        <v>0</v>
      </c>
      <c r="J2824" s="460">
        <f t="shared" si="176"/>
        <v>0</v>
      </c>
      <c r="K2824" s="9"/>
      <c r="P2824" s="2"/>
      <c r="Q2824" s="27"/>
      <c r="R2824" s="2"/>
      <c r="S2824" s="2"/>
      <c r="T2824" s="2"/>
      <c r="U2824" s="2"/>
      <c r="V2824" s="2"/>
      <c r="W2824" s="2"/>
    </row>
    <row r="2825" spans="2:23" ht="15" customHeight="1" x14ac:dyDescent="0.35">
      <c r="B2825" s="349"/>
      <c r="C2825" s="715" t="str">
        <f t="shared" si="175"/>
        <v/>
      </c>
      <c r="D2825" s="458">
        <f>IF(ISNUMBER(Summary!$D$17), DATE(Summary!$D$17, 1, 1) + INT((ROW(B2787)-1)/24), DATE(2024, 1, 1) + INT((ROW(B2787)-1)/24))</f>
        <v>45408</v>
      </c>
      <c r="E2825" s="459">
        <v>8.333333333333337E-2</v>
      </c>
      <c r="F2825" s="780"/>
      <c r="G2825" s="780"/>
      <c r="H2825" s="460">
        <f t="shared" si="173"/>
        <v>0</v>
      </c>
      <c r="I2825" s="460">
        <f t="shared" si="174"/>
        <v>0</v>
      </c>
      <c r="J2825" s="460">
        <f t="shared" si="176"/>
        <v>0</v>
      </c>
      <c r="K2825" s="9"/>
      <c r="P2825" s="2"/>
      <c r="Q2825" s="27"/>
      <c r="R2825" s="2"/>
      <c r="S2825" s="2"/>
      <c r="T2825" s="2"/>
      <c r="U2825" s="2"/>
      <c r="V2825" s="2"/>
      <c r="W2825" s="2"/>
    </row>
    <row r="2826" spans="2:23" ht="15" customHeight="1" x14ac:dyDescent="0.35">
      <c r="B2826" s="349"/>
      <c r="C2826" s="715" t="str">
        <f t="shared" si="175"/>
        <v/>
      </c>
      <c r="D2826" s="458">
        <f>IF(ISNUMBER(Summary!$D$17), DATE(Summary!$D$17, 1, 1) + INT((ROW(B2788)-1)/24), DATE(2024, 1, 1) + INT((ROW(B2788)-1)/24))</f>
        <v>45408</v>
      </c>
      <c r="E2826" s="459">
        <v>0.12500000000000006</v>
      </c>
      <c r="F2826" s="780"/>
      <c r="G2826" s="780"/>
      <c r="H2826" s="460">
        <f t="shared" si="173"/>
        <v>0</v>
      </c>
      <c r="I2826" s="460">
        <f t="shared" si="174"/>
        <v>0</v>
      </c>
      <c r="J2826" s="460">
        <f t="shared" si="176"/>
        <v>0</v>
      </c>
      <c r="K2826" s="9"/>
      <c r="P2826" s="2"/>
      <c r="Q2826" s="27"/>
      <c r="R2826" s="2"/>
      <c r="S2826" s="2"/>
      <c r="T2826" s="2"/>
      <c r="U2826" s="2"/>
      <c r="V2826" s="2"/>
      <c r="W2826" s="2"/>
    </row>
    <row r="2827" spans="2:23" ht="15" customHeight="1" x14ac:dyDescent="0.35">
      <c r="B2827" s="349"/>
      <c r="C2827" s="715" t="str">
        <f t="shared" si="175"/>
        <v/>
      </c>
      <c r="D2827" s="458">
        <f>IF(ISNUMBER(Summary!$D$17), DATE(Summary!$D$17, 1, 1) + INT((ROW(B2789)-1)/24), DATE(2024, 1, 1) + INT((ROW(B2789)-1)/24))</f>
        <v>45408</v>
      </c>
      <c r="E2827" s="459">
        <v>0.16666666666666669</v>
      </c>
      <c r="F2827" s="780"/>
      <c r="G2827" s="780"/>
      <c r="H2827" s="460">
        <f t="shared" si="173"/>
        <v>0</v>
      </c>
      <c r="I2827" s="460">
        <f t="shared" si="174"/>
        <v>0</v>
      </c>
      <c r="J2827" s="460">
        <f t="shared" si="176"/>
        <v>0</v>
      </c>
      <c r="K2827" s="9"/>
      <c r="P2827" s="2"/>
      <c r="Q2827" s="27"/>
      <c r="R2827" s="2"/>
      <c r="S2827" s="2"/>
      <c r="T2827" s="2"/>
      <c r="U2827" s="2"/>
      <c r="V2827" s="2"/>
      <c r="W2827" s="2"/>
    </row>
    <row r="2828" spans="2:23" ht="15" customHeight="1" x14ac:dyDescent="0.35">
      <c r="B2828" s="349"/>
      <c r="C2828" s="715" t="str">
        <f t="shared" si="175"/>
        <v/>
      </c>
      <c r="D2828" s="458">
        <f>IF(ISNUMBER(Summary!$D$17), DATE(Summary!$D$17, 1, 1) + INT((ROW(B2790)-1)/24), DATE(2024, 1, 1) + INT((ROW(B2790)-1)/24))</f>
        <v>45408</v>
      </c>
      <c r="E2828" s="459">
        <v>0.20833333333333337</v>
      </c>
      <c r="F2828" s="780"/>
      <c r="G2828" s="780"/>
      <c r="H2828" s="460">
        <f t="shared" si="173"/>
        <v>0</v>
      </c>
      <c r="I2828" s="460">
        <f t="shared" si="174"/>
        <v>0</v>
      </c>
      <c r="J2828" s="460">
        <f t="shared" si="176"/>
        <v>0</v>
      </c>
      <c r="K2828" s="9"/>
      <c r="P2828" s="2"/>
      <c r="Q2828" s="27"/>
      <c r="R2828" s="2"/>
      <c r="S2828" s="2"/>
      <c r="T2828" s="2"/>
      <c r="U2828" s="2"/>
      <c r="V2828" s="2"/>
      <c r="W2828" s="2"/>
    </row>
    <row r="2829" spans="2:23" ht="15" customHeight="1" x14ac:dyDescent="0.35">
      <c r="B2829" s="349"/>
      <c r="C2829" s="715" t="str">
        <f t="shared" si="175"/>
        <v/>
      </c>
      <c r="D2829" s="458">
        <f>IF(ISNUMBER(Summary!$D$17), DATE(Summary!$D$17, 1, 1) + INT((ROW(B2791)-1)/24), DATE(2024, 1, 1) + INT((ROW(B2791)-1)/24))</f>
        <v>45408</v>
      </c>
      <c r="E2829" s="459">
        <v>0.25</v>
      </c>
      <c r="F2829" s="780"/>
      <c r="G2829" s="780"/>
      <c r="H2829" s="460">
        <f t="shared" si="173"/>
        <v>0</v>
      </c>
      <c r="I2829" s="460">
        <f t="shared" si="174"/>
        <v>0</v>
      </c>
      <c r="J2829" s="460">
        <f t="shared" si="176"/>
        <v>0</v>
      </c>
      <c r="K2829" s="9"/>
      <c r="P2829" s="2"/>
      <c r="Q2829" s="27"/>
      <c r="R2829" s="2"/>
      <c r="S2829" s="2"/>
      <c r="T2829" s="2"/>
      <c r="U2829" s="2"/>
      <c r="V2829" s="2"/>
      <c r="W2829" s="2"/>
    </row>
    <row r="2830" spans="2:23" ht="15" customHeight="1" x14ac:dyDescent="0.35">
      <c r="B2830" s="349"/>
      <c r="C2830" s="715" t="str">
        <f t="shared" si="175"/>
        <v/>
      </c>
      <c r="D2830" s="458">
        <f>IF(ISNUMBER(Summary!$D$17), DATE(Summary!$D$17, 1, 1) + INT((ROW(B2792)-1)/24), DATE(2024, 1, 1) + INT((ROW(B2792)-1)/24))</f>
        <v>45408</v>
      </c>
      <c r="E2830" s="459">
        <v>0.29166666666666669</v>
      </c>
      <c r="F2830" s="780"/>
      <c r="G2830" s="780"/>
      <c r="H2830" s="460">
        <f t="shared" si="173"/>
        <v>0</v>
      </c>
      <c r="I2830" s="460">
        <f t="shared" si="174"/>
        <v>0</v>
      </c>
      <c r="J2830" s="460">
        <f t="shared" si="176"/>
        <v>0</v>
      </c>
      <c r="K2830" s="9"/>
      <c r="P2830" s="2"/>
      <c r="Q2830" s="27"/>
      <c r="R2830" s="2"/>
      <c r="S2830" s="2"/>
      <c r="T2830" s="2"/>
      <c r="U2830" s="2"/>
      <c r="V2830" s="2"/>
      <c r="W2830" s="2"/>
    </row>
    <row r="2831" spans="2:23" ht="15" customHeight="1" x14ac:dyDescent="0.35">
      <c r="B2831" s="349"/>
      <c r="C2831" s="715" t="str">
        <f t="shared" si="175"/>
        <v/>
      </c>
      <c r="D2831" s="458">
        <f>IF(ISNUMBER(Summary!$D$17), DATE(Summary!$D$17, 1, 1) + INT((ROW(B2793)-1)/24), DATE(2024, 1, 1) + INT((ROW(B2793)-1)/24))</f>
        <v>45408</v>
      </c>
      <c r="E2831" s="459">
        <v>0.33333333333333337</v>
      </c>
      <c r="F2831" s="780"/>
      <c r="G2831" s="780"/>
      <c r="H2831" s="460">
        <f t="shared" si="173"/>
        <v>0</v>
      </c>
      <c r="I2831" s="460">
        <f t="shared" si="174"/>
        <v>0</v>
      </c>
      <c r="J2831" s="460">
        <f t="shared" si="176"/>
        <v>0</v>
      </c>
      <c r="K2831" s="9"/>
      <c r="P2831" s="2"/>
      <c r="Q2831" s="27"/>
      <c r="R2831" s="2"/>
      <c r="S2831" s="2"/>
      <c r="T2831" s="2"/>
      <c r="U2831" s="2"/>
      <c r="V2831" s="2"/>
      <c r="W2831" s="2"/>
    </row>
    <row r="2832" spans="2:23" ht="15" customHeight="1" x14ac:dyDescent="0.35">
      <c r="B2832" s="349"/>
      <c r="C2832" s="715" t="str">
        <f t="shared" si="175"/>
        <v/>
      </c>
      <c r="D2832" s="458">
        <f>IF(ISNUMBER(Summary!$D$17), DATE(Summary!$D$17, 1, 1) + INT((ROW(B2794)-1)/24), DATE(2024, 1, 1) + INT((ROW(B2794)-1)/24))</f>
        <v>45408</v>
      </c>
      <c r="E2832" s="459">
        <v>0.375</v>
      </c>
      <c r="F2832" s="780"/>
      <c r="G2832" s="780"/>
      <c r="H2832" s="460">
        <f t="shared" si="173"/>
        <v>0</v>
      </c>
      <c r="I2832" s="460">
        <f t="shared" si="174"/>
        <v>0</v>
      </c>
      <c r="J2832" s="460">
        <f t="shared" si="176"/>
        <v>0</v>
      </c>
      <c r="K2832" s="9"/>
      <c r="P2832" s="2"/>
      <c r="Q2832" s="27"/>
      <c r="R2832" s="2"/>
      <c r="S2832" s="2"/>
      <c r="T2832" s="2"/>
      <c r="U2832" s="2"/>
      <c r="V2832" s="2"/>
      <c r="W2832" s="2"/>
    </row>
    <row r="2833" spans="2:23" ht="15" customHeight="1" x14ac:dyDescent="0.35">
      <c r="B2833" s="349"/>
      <c r="C2833" s="715" t="str">
        <f t="shared" si="175"/>
        <v/>
      </c>
      <c r="D2833" s="458">
        <f>IF(ISNUMBER(Summary!$D$17), DATE(Summary!$D$17, 1, 1) + INT((ROW(B2795)-1)/24), DATE(2024, 1, 1) + INT((ROW(B2795)-1)/24))</f>
        <v>45408</v>
      </c>
      <c r="E2833" s="459">
        <v>0.41666666666666669</v>
      </c>
      <c r="F2833" s="780"/>
      <c r="G2833" s="780"/>
      <c r="H2833" s="460">
        <f t="shared" si="173"/>
        <v>0</v>
      </c>
      <c r="I2833" s="460">
        <f t="shared" si="174"/>
        <v>0</v>
      </c>
      <c r="J2833" s="460">
        <f t="shared" si="176"/>
        <v>0</v>
      </c>
      <c r="K2833" s="9"/>
      <c r="P2833" s="2"/>
      <c r="Q2833" s="27"/>
      <c r="R2833" s="2"/>
      <c r="S2833" s="2"/>
      <c r="T2833" s="2"/>
      <c r="U2833" s="2"/>
      <c r="V2833" s="2"/>
      <c r="W2833" s="2"/>
    </row>
    <row r="2834" spans="2:23" ht="15" customHeight="1" x14ac:dyDescent="0.35">
      <c r="B2834" s="349"/>
      <c r="C2834" s="715" t="str">
        <f t="shared" si="175"/>
        <v/>
      </c>
      <c r="D2834" s="458">
        <f>IF(ISNUMBER(Summary!$D$17), DATE(Summary!$D$17, 1, 1) + INT((ROW(B2796)-1)/24), DATE(2024, 1, 1) + INT((ROW(B2796)-1)/24))</f>
        <v>45408</v>
      </c>
      <c r="E2834" s="459">
        <v>0.45833333333333337</v>
      </c>
      <c r="F2834" s="780"/>
      <c r="G2834" s="780"/>
      <c r="H2834" s="460">
        <f t="shared" si="173"/>
        <v>0</v>
      </c>
      <c r="I2834" s="460">
        <f t="shared" si="174"/>
        <v>0</v>
      </c>
      <c r="J2834" s="460">
        <f t="shared" si="176"/>
        <v>0</v>
      </c>
      <c r="K2834" s="9"/>
      <c r="P2834" s="2"/>
      <c r="Q2834" s="27"/>
      <c r="R2834" s="2"/>
      <c r="S2834" s="2"/>
      <c r="T2834" s="2"/>
      <c r="U2834" s="2"/>
      <c r="V2834" s="2"/>
      <c r="W2834" s="2"/>
    </row>
    <row r="2835" spans="2:23" ht="15" customHeight="1" x14ac:dyDescent="0.35">
      <c r="B2835" s="349"/>
      <c r="C2835" s="715" t="str">
        <f t="shared" si="175"/>
        <v/>
      </c>
      <c r="D2835" s="458">
        <f>IF(ISNUMBER(Summary!$D$17), DATE(Summary!$D$17, 1, 1) + INT((ROW(B2797)-1)/24), DATE(2024, 1, 1) + INT((ROW(B2797)-1)/24))</f>
        <v>45408</v>
      </c>
      <c r="E2835" s="459">
        <v>0.50000000000000011</v>
      </c>
      <c r="F2835" s="780"/>
      <c r="G2835" s="780"/>
      <c r="H2835" s="460">
        <f t="shared" si="173"/>
        <v>0</v>
      </c>
      <c r="I2835" s="460">
        <f t="shared" si="174"/>
        <v>0</v>
      </c>
      <c r="J2835" s="460">
        <f t="shared" si="176"/>
        <v>0</v>
      </c>
      <c r="K2835" s="9"/>
      <c r="P2835" s="2"/>
      <c r="Q2835" s="27"/>
      <c r="R2835" s="2"/>
      <c r="S2835" s="2"/>
      <c r="T2835" s="2"/>
      <c r="U2835" s="2"/>
      <c r="V2835" s="2"/>
      <c r="W2835" s="2"/>
    </row>
    <row r="2836" spans="2:23" ht="15" customHeight="1" x14ac:dyDescent="0.35">
      <c r="B2836" s="349"/>
      <c r="C2836" s="715" t="str">
        <f t="shared" si="175"/>
        <v/>
      </c>
      <c r="D2836" s="458">
        <f>IF(ISNUMBER(Summary!$D$17), DATE(Summary!$D$17, 1, 1) + INT((ROW(B2798)-1)/24), DATE(2024, 1, 1) + INT((ROW(B2798)-1)/24))</f>
        <v>45408</v>
      </c>
      <c r="E2836" s="459">
        <v>0.54166666666666674</v>
      </c>
      <c r="F2836" s="780"/>
      <c r="G2836" s="780"/>
      <c r="H2836" s="460">
        <f t="shared" si="173"/>
        <v>0</v>
      </c>
      <c r="I2836" s="460">
        <f t="shared" si="174"/>
        <v>0</v>
      </c>
      <c r="J2836" s="460">
        <f t="shared" si="176"/>
        <v>0</v>
      </c>
      <c r="K2836" s="9"/>
      <c r="P2836" s="2"/>
      <c r="Q2836" s="27"/>
      <c r="R2836" s="2"/>
      <c r="S2836" s="2"/>
      <c r="T2836" s="2"/>
      <c r="U2836" s="2"/>
      <c r="V2836" s="2"/>
      <c r="W2836" s="2"/>
    </row>
    <row r="2837" spans="2:23" ht="15" customHeight="1" x14ac:dyDescent="0.35">
      <c r="B2837" s="349"/>
      <c r="C2837" s="715" t="str">
        <f t="shared" si="175"/>
        <v/>
      </c>
      <c r="D2837" s="458">
        <f>IF(ISNUMBER(Summary!$D$17), DATE(Summary!$D$17, 1, 1) + INT((ROW(B2799)-1)/24), DATE(2024, 1, 1) + INT((ROW(B2799)-1)/24))</f>
        <v>45408</v>
      </c>
      <c r="E2837" s="459">
        <v>0.58333333333333337</v>
      </c>
      <c r="F2837" s="780"/>
      <c r="G2837" s="780"/>
      <c r="H2837" s="460">
        <f t="shared" si="173"/>
        <v>0</v>
      </c>
      <c r="I2837" s="460">
        <f t="shared" si="174"/>
        <v>0</v>
      </c>
      <c r="J2837" s="460">
        <f t="shared" si="176"/>
        <v>0</v>
      </c>
      <c r="K2837" s="9"/>
      <c r="P2837" s="2"/>
      <c r="Q2837" s="27"/>
      <c r="R2837" s="2"/>
      <c r="S2837" s="2"/>
      <c r="T2837" s="2"/>
      <c r="U2837" s="2"/>
      <c r="V2837" s="2"/>
      <c r="W2837" s="2"/>
    </row>
    <row r="2838" spans="2:23" ht="15" customHeight="1" x14ac:dyDescent="0.35">
      <c r="B2838" s="349"/>
      <c r="C2838" s="715" t="str">
        <f t="shared" si="175"/>
        <v/>
      </c>
      <c r="D2838" s="458">
        <f>IF(ISNUMBER(Summary!$D$17), DATE(Summary!$D$17, 1, 1) + INT((ROW(B2800)-1)/24), DATE(2024, 1, 1) + INT((ROW(B2800)-1)/24))</f>
        <v>45408</v>
      </c>
      <c r="E2838" s="459">
        <v>0.62500000000000011</v>
      </c>
      <c r="F2838" s="780"/>
      <c r="G2838" s="780"/>
      <c r="H2838" s="460">
        <f t="shared" si="173"/>
        <v>0</v>
      </c>
      <c r="I2838" s="460">
        <f t="shared" si="174"/>
        <v>0</v>
      </c>
      <c r="J2838" s="460">
        <f t="shared" si="176"/>
        <v>0</v>
      </c>
      <c r="K2838" s="9"/>
      <c r="P2838" s="2"/>
      <c r="Q2838" s="27"/>
      <c r="R2838" s="2"/>
      <c r="S2838" s="2"/>
      <c r="T2838" s="2"/>
      <c r="U2838" s="2"/>
      <c r="V2838" s="2"/>
      <c r="W2838" s="2"/>
    </row>
    <row r="2839" spans="2:23" ht="15" customHeight="1" x14ac:dyDescent="0.35">
      <c r="B2839" s="349"/>
      <c r="C2839" s="715" t="str">
        <f t="shared" si="175"/>
        <v/>
      </c>
      <c r="D2839" s="458">
        <f>IF(ISNUMBER(Summary!$D$17), DATE(Summary!$D$17, 1, 1) + INT((ROW(B2801)-1)/24), DATE(2024, 1, 1) + INT((ROW(B2801)-1)/24))</f>
        <v>45408</v>
      </c>
      <c r="E2839" s="459">
        <v>0.66666666666666674</v>
      </c>
      <c r="F2839" s="780"/>
      <c r="G2839" s="780"/>
      <c r="H2839" s="460">
        <f t="shared" si="173"/>
        <v>0</v>
      </c>
      <c r="I2839" s="460">
        <f t="shared" si="174"/>
        <v>0</v>
      </c>
      <c r="J2839" s="460">
        <f t="shared" si="176"/>
        <v>0</v>
      </c>
      <c r="K2839" s="9"/>
      <c r="P2839" s="2"/>
      <c r="Q2839" s="27"/>
      <c r="R2839" s="2"/>
      <c r="S2839" s="2"/>
      <c r="T2839" s="2"/>
      <c r="U2839" s="2"/>
      <c r="V2839" s="2"/>
      <c r="W2839" s="2"/>
    </row>
    <row r="2840" spans="2:23" ht="15" customHeight="1" x14ac:dyDescent="0.35">
      <c r="B2840" s="349"/>
      <c r="C2840" s="715" t="str">
        <f t="shared" si="175"/>
        <v/>
      </c>
      <c r="D2840" s="458">
        <f>IF(ISNUMBER(Summary!$D$17), DATE(Summary!$D$17, 1, 1) + INT((ROW(B2802)-1)/24), DATE(2024, 1, 1) + INT((ROW(B2802)-1)/24))</f>
        <v>45408</v>
      </c>
      <c r="E2840" s="459">
        <v>0.70833333333333337</v>
      </c>
      <c r="F2840" s="780"/>
      <c r="G2840" s="780"/>
      <c r="H2840" s="460">
        <f t="shared" si="173"/>
        <v>0</v>
      </c>
      <c r="I2840" s="460">
        <f t="shared" si="174"/>
        <v>0</v>
      </c>
      <c r="J2840" s="460">
        <f t="shared" si="176"/>
        <v>0</v>
      </c>
      <c r="K2840" s="9"/>
      <c r="P2840" s="2"/>
      <c r="Q2840" s="27"/>
      <c r="R2840" s="2"/>
      <c r="S2840" s="2"/>
      <c r="T2840" s="2"/>
      <c r="U2840" s="2"/>
      <c r="V2840" s="2"/>
      <c r="W2840" s="2"/>
    </row>
    <row r="2841" spans="2:23" ht="15" customHeight="1" x14ac:dyDescent="0.35">
      <c r="B2841" s="349"/>
      <c r="C2841" s="715" t="str">
        <f t="shared" si="175"/>
        <v/>
      </c>
      <c r="D2841" s="458">
        <f>IF(ISNUMBER(Summary!$D$17), DATE(Summary!$D$17, 1, 1) + INT((ROW(B2803)-1)/24), DATE(2024, 1, 1) + INT((ROW(B2803)-1)/24))</f>
        <v>45408</v>
      </c>
      <c r="E2841" s="459">
        <v>0.75000000000000011</v>
      </c>
      <c r="F2841" s="780"/>
      <c r="G2841" s="780"/>
      <c r="H2841" s="460">
        <f t="shared" si="173"/>
        <v>0</v>
      </c>
      <c r="I2841" s="460">
        <f t="shared" si="174"/>
        <v>0</v>
      </c>
      <c r="J2841" s="460">
        <f t="shared" si="176"/>
        <v>0</v>
      </c>
      <c r="K2841" s="9"/>
      <c r="P2841" s="2"/>
      <c r="Q2841" s="27"/>
      <c r="R2841" s="2"/>
      <c r="S2841" s="2"/>
      <c r="T2841" s="2"/>
      <c r="U2841" s="2"/>
      <c r="V2841" s="2"/>
      <c r="W2841" s="2"/>
    </row>
    <row r="2842" spans="2:23" ht="15" customHeight="1" x14ac:dyDescent="0.35">
      <c r="B2842" s="349"/>
      <c r="C2842" s="715" t="str">
        <f t="shared" si="175"/>
        <v/>
      </c>
      <c r="D2842" s="458">
        <f>IF(ISNUMBER(Summary!$D$17), DATE(Summary!$D$17, 1, 1) + INT((ROW(B2804)-1)/24), DATE(2024, 1, 1) + INT((ROW(B2804)-1)/24))</f>
        <v>45408</v>
      </c>
      <c r="E2842" s="459">
        <v>0.79166666666666674</v>
      </c>
      <c r="F2842" s="780"/>
      <c r="G2842" s="780"/>
      <c r="H2842" s="460">
        <f t="shared" si="173"/>
        <v>0</v>
      </c>
      <c r="I2842" s="460">
        <f t="shared" si="174"/>
        <v>0</v>
      </c>
      <c r="J2842" s="460">
        <f t="shared" si="176"/>
        <v>0</v>
      </c>
      <c r="K2842" s="9"/>
      <c r="P2842" s="2"/>
      <c r="Q2842" s="27"/>
      <c r="R2842" s="2"/>
      <c r="S2842" s="2"/>
      <c r="T2842" s="2"/>
      <c r="U2842" s="2"/>
      <c r="V2842" s="2"/>
      <c r="W2842" s="2"/>
    </row>
    <row r="2843" spans="2:23" ht="15" customHeight="1" x14ac:dyDescent="0.35">
      <c r="B2843" s="349"/>
      <c r="C2843" s="715" t="str">
        <f t="shared" si="175"/>
        <v/>
      </c>
      <c r="D2843" s="458">
        <f>IF(ISNUMBER(Summary!$D$17), DATE(Summary!$D$17, 1, 1) + INT((ROW(B2805)-1)/24), DATE(2024, 1, 1) + INT((ROW(B2805)-1)/24))</f>
        <v>45408</v>
      </c>
      <c r="E2843" s="459">
        <v>0.83333333333333337</v>
      </c>
      <c r="F2843" s="780"/>
      <c r="G2843" s="780"/>
      <c r="H2843" s="460">
        <f t="shared" si="173"/>
        <v>0</v>
      </c>
      <c r="I2843" s="460">
        <f t="shared" si="174"/>
        <v>0</v>
      </c>
      <c r="J2843" s="460">
        <f t="shared" si="176"/>
        <v>0</v>
      </c>
      <c r="K2843" s="9"/>
      <c r="P2843" s="2"/>
      <c r="Q2843" s="27"/>
      <c r="R2843" s="2"/>
      <c r="S2843" s="2"/>
      <c r="T2843" s="2"/>
      <c r="U2843" s="2"/>
      <c r="V2843" s="2"/>
      <c r="W2843" s="2"/>
    </row>
    <row r="2844" spans="2:23" ht="15" customHeight="1" x14ac:dyDescent="0.35">
      <c r="B2844" s="349"/>
      <c r="C2844" s="715" t="str">
        <f t="shared" si="175"/>
        <v/>
      </c>
      <c r="D2844" s="458">
        <f>IF(ISNUMBER(Summary!$D$17), DATE(Summary!$D$17, 1, 1) + INT((ROW(B2806)-1)/24), DATE(2024, 1, 1) + INT((ROW(B2806)-1)/24))</f>
        <v>45408</v>
      </c>
      <c r="E2844" s="459">
        <v>0.87500000000000011</v>
      </c>
      <c r="F2844" s="780"/>
      <c r="G2844" s="780"/>
      <c r="H2844" s="460">
        <f t="shared" si="173"/>
        <v>0</v>
      </c>
      <c r="I2844" s="460">
        <f t="shared" si="174"/>
        <v>0</v>
      </c>
      <c r="J2844" s="460">
        <f t="shared" si="176"/>
        <v>0</v>
      </c>
      <c r="K2844" s="9"/>
      <c r="P2844" s="2"/>
      <c r="Q2844" s="27"/>
      <c r="R2844" s="2"/>
      <c r="S2844" s="2"/>
      <c r="T2844" s="2"/>
      <c r="U2844" s="2"/>
      <c r="V2844" s="2"/>
      <c r="W2844" s="2"/>
    </row>
    <row r="2845" spans="2:23" ht="15" customHeight="1" x14ac:dyDescent="0.35">
      <c r="B2845" s="349"/>
      <c r="C2845" s="715" t="str">
        <f t="shared" si="175"/>
        <v/>
      </c>
      <c r="D2845" s="458">
        <f>IF(ISNUMBER(Summary!$D$17), DATE(Summary!$D$17, 1, 1) + INT((ROW(B2807)-1)/24), DATE(2024, 1, 1) + INT((ROW(B2807)-1)/24))</f>
        <v>45408</v>
      </c>
      <c r="E2845" s="459">
        <v>0.91666666666666674</v>
      </c>
      <c r="F2845" s="780"/>
      <c r="G2845" s="780"/>
      <c r="H2845" s="460">
        <f t="shared" si="173"/>
        <v>0</v>
      </c>
      <c r="I2845" s="460">
        <f t="shared" si="174"/>
        <v>0</v>
      </c>
      <c r="J2845" s="460">
        <f t="shared" si="176"/>
        <v>0</v>
      </c>
      <c r="K2845" s="9"/>
      <c r="P2845" s="2"/>
      <c r="Q2845" s="27"/>
      <c r="R2845" s="2"/>
      <c r="S2845" s="2"/>
      <c r="T2845" s="2"/>
      <c r="U2845" s="2"/>
      <c r="V2845" s="2"/>
      <c r="W2845" s="2"/>
    </row>
    <row r="2846" spans="2:23" ht="15" customHeight="1" x14ac:dyDescent="0.35">
      <c r="B2846" s="349"/>
      <c r="C2846" s="715" t="str">
        <f t="shared" si="175"/>
        <v/>
      </c>
      <c r="D2846" s="458">
        <f>IF(ISNUMBER(Summary!$D$17), DATE(Summary!$D$17, 1, 1) + INT((ROW(B2808)-1)/24), DATE(2024, 1, 1) + INT((ROW(B2808)-1)/24))</f>
        <v>45408</v>
      </c>
      <c r="E2846" s="459">
        <v>0.95833333333333337</v>
      </c>
      <c r="F2846" s="780"/>
      <c r="G2846" s="780"/>
      <c r="H2846" s="460">
        <f t="shared" si="173"/>
        <v>0</v>
      </c>
      <c r="I2846" s="460">
        <f t="shared" si="174"/>
        <v>0</v>
      </c>
      <c r="J2846" s="460">
        <f t="shared" si="176"/>
        <v>0</v>
      </c>
      <c r="K2846" s="9"/>
      <c r="P2846" s="2"/>
      <c r="Q2846" s="27"/>
      <c r="R2846" s="2"/>
      <c r="S2846" s="2"/>
      <c r="T2846" s="2"/>
      <c r="U2846" s="2"/>
      <c r="V2846" s="2"/>
      <c r="W2846" s="2"/>
    </row>
    <row r="2847" spans="2:23" ht="15" customHeight="1" x14ac:dyDescent="0.35">
      <c r="B2847" s="457"/>
      <c r="C2847" s="715">
        <f t="shared" si="175"/>
        <v>45409</v>
      </c>
      <c r="D2847" s="458">
        <f>IF(ISNUMBER(Summary!$D$17), DATE(Summary!$D$17, 1, 1) + INT((ROW(B2809)-1)/24), DATE(2024, 1, 1) + INT((ROW(B2809)-1)/24))</f>
        <v>45409</v>
      </c>
      <c r="E2847" s="459">
        <v>3.1225022567582528E-17</v>
      </c>
      <c r="F2847" s="780"/>
      <c r="G2847" s="780"/>
      <c r="H2847" s="460">
        <f t="shared" si="173"/>
        <v>0</v>
      </c>
      <c r="I2847" s="460">
        <f t="shared" si="174"/>
        <v>0</v>
      </c>
      <c r="J2847" s="460">
        <f t="shared" si="176"/>
        <v>0</v>
      </c>
      <c r="K2847" s="9"/>
      <c r="P2847" s="2"/>
      <c r="Q2847" s="27"/>
      <c r="R2847" s="2"/>
      <c r="S2847" s="2"/>
      <c r="T2847" s="2"/>
      <c r="U2847" s="2"/>
      <c r="V2847" s="2"/>
      <c r="W2847" s="2"/>
    </row>
    <row r="2848" spans="2:23" ht="15" customHeight="1" x14ac:dyDescent="0.35">
      <c r="B2848" s="349"/>
      <c r="C2848" s="715" t="str">
        <f t="shared" si="175"/>
        <v/>
      </c>
      <c r="D2848" s="458">
        <f>IF(ISNUMBER(Summary!$D$17), DATE(Summary!$D$17, 1, 1) + INT((ROW(B2810)-1)/24), DATE(2024, 1, 1) + INT((ROW(B2810)-1)/24))</f>
        <v>45409</v>
      </c>
      <c r="E2848" s="459">
        <v>4.1666666666666699E-2</v>
      </c>
      <c r="F2848" s="780"/>
      <c r="G2848" s="780"/>
      <c r="H2848" s="460">
        <f t="shared" si="173"/>
        <v>0</v>
      </c>
      <c r="I2848" s="460">
        <f t="shared" si="174"/>
        <v>0</v>
      </c>
      <c r="J2848" s="460">
        <f t="shared" si="176"/>
        <v>0</v>
      </c>
      <c r="K2848" s="9"/>
      <c r="P2848" s="2"/>
      <c r="Q2848" s="27"/>
      <c r="R2848" s="2"/>
      <c r="S2848" s="2"/>
      <c r="T2848" s="2"/>
      <c r="U2848" s="2"/>
      <c r="V2848" s="2"/>
      <c r="W2848" s="2"/>
    </row>
    <row r="2849" spans="2:23" ht="15" customHeight="1" x14ac:dyDescent="0.35">
      <c r="B2849" s="349"/>
      <c r="C2849" s="715" t="str">
        <f t="shared" si="175"/>
        <v/>
      </c>
      <c r="D2849" s="458">
        <f>IF(ISNUMBER(Summary!$D$17), DATE(Summary!$D$17, 1, 1) + INT((ROW(B2811)-1)/24), DATE(2024, 1, 1) + INT((ROW(B2811)-1)/24))</f>
        <v>45409</v>
      </c>
      <c r="E2849" s="459">
        <v>8.333333333333337E-2</v>
      </c>
      <c r="F2849" s="780"/>
      <c r="G2849" s="780"/>
      <c r="H2849" s="460">
        <f t="shared" si="173"/>
        <v>0</v>
      </c>
      <c r="I2849" s="460">
        <f t="shared" si="174"/>
        <v>0</v>
      </c>
      <c r="J2849" s="460">
        <f t="shared" si="176"/>
        <v>0</v>
      </c>
      <c r="K2849" s="9"/>
      <c r="P2849" s="2"/>
      <c r="Q2849" s="27"/>
      <c r="R2849" s="2"/>
      <c r="S2849" s="2"/>
      <c r="T2849" s="2"/>
      <c r="U2849" s="2"/>
      <c r="V2849" s="2"/>
      <c r="W2849" s="2"/>
    </row>
    <row r="2850" spans="2:23" ht="15" customHeight="1" x14ac:dyDescent="0.35">
      <c r="B2850" s="349"/>
      <c r="C2850" s="715" t="str">
        <f t="shared" si="175"/>
        <v/>
      </c>
      <c r="D2850" s="458">
        <f>IF(ISNUMBER(Summary!$D$17), DATE(Summary!$D$17, 1, 1) + INT((ROW(B2812)-1)/24), DATE(2024, 1, 1) + INT((ROW(B2812)-1)/24))</f>
        <v>45409</v>
      </c>
      <c r="E2850" s="459">
        <v>0.12500000000000006</v>
      </c>
      <c r="F2850" s="780"/>
      <c r="G2850" s="780"/>
      <c r="H2850" s="460">
        <f t="shared" si="173"/>
        <v>0</v>
      </c>
      <c r="I2850" s="460">
        <f t="shared" si="174"/>
        <v>0</v>
      </c>
      <c r="J2850" s="460">
        <f t="shared" si="176"/>
        <v>0</v>
      </c>
      <c r="K2850" s="9"/>
      <c r="P2850" s="2"/>
      <c r="Q2850" s="27"/>
      <c r="R2850" s="2"/>
      <c r="S2850" s="2"/>
      <c r="T2850" s="2"/>
      <c r="U2850" s="2"/>
      <c r="V2850" s="2"/>
      <c r="W2850" s="2"/>
    </row>
    <row r="2851" spans="2:23" ht="15" customHeight="1" x14ac:dyDescent="0.35">
      <c r="B2851" s="349"/>
      <c r="C2851" s="715" t="str">
        <f t="shared" si="175"/>
        <v/>
      </c>
      <c r="D2851" s="458">
        <f>IF(ISNUMBER(Summary!$D$17), DATE(Summary!$D$17, 1, 1) + INT((ROW(B2813)-1)/24), DATE(2024, 1, 1) + INT((ROW(B2813)-1)/24))</f>
        <v>45409</v>
      </c>
      <c r="E2851" s="459">
        <v>0.16666666666666669</v>
      </c>
      <c r="F2851" s="780"/>
      <c r="G2851" s="780"/>
      <c r="H2851" s="460">
        <f t="shared" si="173"/>
        <v>0</v>
      </c>
      <c r="I2851" s="460">
        <f t="shared" si="174"/>
        <v>0</v>
      </c>
      <c r="J2851" s="460">
        <f t="shared" si="176"/>
        <v>0</v>
      </c>
      <c r="K2851" s="9"/>
      <c r="P2851" s="2"/>
      <c r="Q2851" s="27"/>
      <c r="R2851" s="2"/>
      <c r="S2851" s="2"/>
      <c r="T2851" s="2"/>
      <c r="U2851" s="2"/>
      <c r="V2851" s="2"/>
      <c r="W2851" s="2"/>
    </row>
    <row r="2852" spans="2:23" ht="15" customHeight="1" x14ac:dyDescent="0.35">
      <c r="B2852" s="349"/>
      <c r="C2852" s="715" t="str">
        <f t="shared" si="175"/>
        <v/>
      </c>
      <c r="D2852" s="458">
        <f>IF(ISNUMBER(Summary!$D$17), DATE(Summary!$D$17, 1, 1) + INT((ROW(B2814)-1)/24), DATE(2024, 1, 1) + INT((ROW(B2814)-1)/24))</f>
        <v>45409</v>
      </c>
      <c r="E2852" s="459">
        <v>0.20833333333333337</v>
      </c>
      <c r="F2852" s="780"/>
      <c r="G2852" s="780"/>
      <c r="H2852" s="460">
        <f t="shared" si="173"/>
        <v>0</v>
      </c>
      <c r="I2852" s="460">
        <f t="shared" si="174"/>
        <v>0</v>
      </c>
      <c r="J2852" s="460">
        <f t="shared" si="176"/>
        <v>0</v>
      </c>
      <c r="K2852" s="9"/>
      <c r="P2852" s="2"/>
      <c r="Q2852" s="27"/>
      <c r="R2852" s="2"/>
      <c r="S2852" s="2"/>
      <c r="T2852" s="2"/>
      <c r="U2852" s="2"/>
      <c r="V2852" s="2"/>
      <c r="W2852" s="2"/>
    </row>
    <row r="2853" spans="2:23" ht="15" customHeight="1" x14ac:dyDescent="0.35">
      <c r="B2853" s="349"/>
      <c r="C2853" s="715" t="str">
        <f t="shared" si="175"/>
        <v/>
      </c>
      <c r="D2853" s="458">
        <f>IF(ISNUMBER(Summary!$D$17), DATE(Summary!$D$17, 1, 1) + INT((ROW(B2815)-1)/24), DATE(2024, 1, 1) + INT((ROW(B2815)-1)/24))</f>
        <v>45409</v>
      </c>
      <c r="E2853" s="459">
        <v>0.25</v>
      </c>
      <c r="F2853" s="780"/>
      <c r="G2853" s="780"/>
      <c r="H2853" s="460">
        <f t="shared" si="173"/>
        <v>0</v>
      </c>
      <c r="I2853" s="460">
        <f t="shared" si="174"/>
        <v>0</v>
      </c>
      <c r="J2853" s="460">
        <f t="shared" si="176"/>
        <v>0</v>
      </c>
      <c r="K2853" s="9"/>
      <c r="P2853" s="2"/>
      <c r="Q2853" s="27"/>
      <c r="R2853" s="2"/>
      <c r="S2853" s="2"/>
      <c r="T2853" s="2"/>
      <c r="U2853" s="2"/>
      <c r="V2853" s="2"/>
      <c r="W2853" s="2"/>
    </row>
    <row r="2854" spans="2:23" ht="15" customHeight="1" x14ac:dyDescent="0.35">
      <c r="B2854" s="349"/>
      <c r="C2854" s="715" t="str">
        <f t="shared" si="175"/>
        <v/>
      </c>
      <c r="D2854" s="458">
        <f>IF(ISNUMBER(Summary!$D$17), DATE(Summary!$D$17, 1, 1) + INT((ROW(B2816)-1)/24), DATE(2024, 1, 1) + INT((ROW(B2816)-1)/24))</f>
        <v>45409</v>
      </c>
      <c r="E2854" s="459">
        <v>0.29166666666666669</v>
      </c>
      <c r="F2854" s="780"/>
      <c r="G2854" s="780"/>
      <c r="H2854" s="460">
        <f t="shared" si="173"/>
        <v>0</v>
      </c>
      <c r="I2854" s="460">
        <f t="shared" si="174"/>
        <v>0</v>
      </c>
      <c r="J2854" s="460">
        <f t="shared" si="176"/>
        <v>0</v>
      </c>
      <c r="K2854" s="9"/>
      <c r="P2854" s="2"/>
      <c r="Q2854" s="27"/>
      <c r="R2854" s="2"/>
      <c r="S2854" s="2"/>
      <c r="T2854" s="2"/>
      <c r="U2854" s="2"/>
      <c r="V2854" s="2"/>
      <c r="W2854" s="2"/>
    </row>
    <row r="2855" spans="2:23" ht="15" customHeight="1" x14ac:dyDescent="0.35">
      <c r="B2855" s="349"/>
      <c r="C2855" s="715" t="str">
        <f t="shared" si="175"/>
        <v/>
      </c>
      <c r="D2855" s="458">
        <f>IF(ISNUMBER(Summary!$D$17), DATE(Summary!$D$17, 1, 1) + INT((ROW(B2817)-1)/24), DATE(2024, 1, 1) + INT((ROW(B2817)-1)/24))</f>
        <v>45409</v>
      </c>
      <c r="E2855" s="459">
        <v>0.33333333333333337</v>
      </c>
      <c r="F2855" s="780"/>
      <c r="G2855" s="780"/>
      <c r="H2855" s="460">
        <f t="shared" ref="H2855:H2918" si="177">IF(G2855&gt;F2855,F2855,G2855)</f>
        <v>0</v>
      </c>
      <c r="I2855" s="460">
        <f t="shared" ref="I2855:I2918" si="178">F2855-H2855</f>
        <v>0</v>
      </c>
      <c r="J2855" s="460">
        <f t="shared" si="176"/>
        <v>0</v>
      </c>
      <c r="K2855" s="9"/>
      <c r="P2855" s="2"/>
      <c r="Q2855" s="27"/>
      <c r="R2855" s="2"/>
      <c r="S2855" s="2"/>
      <c r="T2855" s="2"/>
      <c r="U2855" s="2"/>
      <c r="V2855" s="2"/>
      <c r="W2855" s="2"/>
    </row>
    <row r="2856" spans="2:23" ht="15" customHeight="1" x14ac:dyDescent="0.35">
      <c r="B2856" s="349"/>
      <c r="C2856" s="715" t="str">
        <f t="shared" ref="C2856:C2919" si="179">IF(MOD(ROW()-ROW($E$39), 24)=0, $D2856, "")</f>
        <v/>
      </c>
      <c r="D2856" s="458">
        <f>IF(ISNUMBER(Summary!$D$17), DATE(Summary!$D$17, 1, 1) + INT((ROW(B2818)-1)/24), DATE(2024, 1, 1) + INT((ROW(B2818)-1)/24))</f>
        <v>45409</v>
      </c>
      <c r="E2856" s="459">
        <v>0.375</v>
      </c>
      <c r="F2856" s="780"/>
      <c r="G2856" s="780"/>
      <c r="H2856" s="460">
        <f t="shared" si="177"/>
        <v>0</v>
      </c>
      <c r="I2856" s="460">
        <f t="shared" si="178"/>
        <v>0</v>
      </c>
      <c r="J2856" s="460">
        <f t="shared" si="176"/>
        <v>0</v>
      </c>
      <c r="K2856" s="9"/>
      <c r="P2856" s="2"/>
      <c r="Q2856" s="27"/>
      <c r="R2856" s="2"/>
      <c r="S2856" s="2"/>
      <c r="T2856" s="2"/>
      <c r="U2856" s="2"/>
      <c r="V2856" s="2"/>
      <c r="W2856" s="2"/>
    </row>
    <row r="2857" spans="2:23" ht="15" customHeight="1" x14ac:dyDescent="0.35">
      <c r="B2857" s="349"/>
      <c r="C2857" s="715" t="str">
        <f t="shared" si="179"/>
        <v/>
      </c>
      <c r="D2857" s="458">
        <f>IF(ISNUMBER(Summary!$D$17), DATE(Summary!$D$17, 1, 1) + INT((ROW(B2819)-1)/24), DATE(2024, 1, 1) + INT((ROW(B2819)-1)/24))</f>
        <v>45409</v>
      </c>
      <c r="E2857" s="459">
        <v>0.41666666666666669</v>
      </c>
      <c r="F2857" s="780"/>
      <c r="G2857" s="780"/>
      <c r="H2857" s="460">
        <f t="shared" si="177"/>
        <v>0</v>
      </c>
      <c r="I2857" s="460">
        <f t="shared" si="178"/>
        <v>0</v>
      </c>
      <c r="J2857" s="460">
        <f t="shared" si="176"/>
        <v>0</v>
      </c>
      <c r="K2857" s="9"/>
      <c r="P2857" s="2"/>
      <c r="Q2857" s="27"/>
      <c r="R2857" s="2"/>
      <c r="S2857" s="2"/>
      <c r="T2857" s="2"/>
      <c r="U2857" s="2"/>
      <c r="V2857" s="2"/>
      <c r="W2857" s="2"/>
    </row>
    <row r="2858" spans="2:23" ht="15" customHeight="1" x14ac:dyDescent="0.35">
      <c r="B2858" s="349"/>
      <c r="C2858" s="715" t="str">
        <f t="shared" si="179"/>
        <v/>
      </c>
      <c r="D2858" s="458">
        <f>IF(ISNUMBER(Summary!$D$17), DATE(Summary!$D$17, 1, 1) + INT((ROW(B2820)-1)/24), DATE(2024, 1, 1) + INT((ROW(B2820)-1)/24))</f>
        <v>45409</v>
      </c>
      <c r="E2858" s="459">
        <v>0.45833333333333337</v>
      </c>
      <c r="F2858" s="780"/>
      <c r="G2858" s="780"/>
      <c r="H2858" s="460">
        <f t="shared" si="177"/>
        <v>0</v>
      </c>
      <c r="I2858" s="460">
        <f t="shared" si="178"/>
        <v>0</v>
      </c>
      <c r="J2858" s="460">
        <f t="shared" si="176"/>
        <v>0</v>
      </c>
      <c r="K2858" s="9"/>
      <c r="P2858" s="2"/>
      <c r="Q2858" s="27"/>
      <c r="R2858" s="2"/>
      <c r="S2858" s="2"/>
      <c r="T2858" s="2"/>
      <c r="U2858" s="2"/>
      <c r="V2858" s="2"/>
      <c r="W2858" s="2"/>
    </row>
    <row r="2859" spans="2:23" ht="15" customHeight="1" x14ac:dyDescent="0.35">
      <c r="B2859" s="349"/>
      <c r="C2859" s="715" t="str">
        <f t="shared" si="179"/>
        <v/>
      </c>
      <c r="D2859" s="458">
        <f>IF(ISNUMBER(Summary!$D$17), DATE(Summary!$D$17, 1, 1) + INT((ROW(B2821)-1)/24), DATE(2024, 1, 1) + INT((ROW(B2821)-1)/24))</f>
        <v>45409</v>
      </c>
      <c r="E2859" s="459">
        <v>0.50000000000000011</v>
      </c>
      <c r="F2859" s="780"/>
      <c r="G2859" s="780"/>
      <c r="H2859" s="460">
        <f t="shared" si="177"/>
        <v>0</v>
      </c>
      <c r="I2859" s="460">
        <f t="shared" si="178"/>
        <v>0</v>
      </c>
      <c r="J2859" s="460">
        <f t="shared" si="176"/>
        <v>0</v>
      </c>
      <c r="K2859" s="9"/>
      <c r="P2859" s="2"/>
      <c r="Q2859" s="27"/>
      <c r="R2859" s="2"/>
      <c r="S2859" s="2"/>
      <c r="T2859" s="2"/>
      <c r="U2859" s="2"/>
      <c r="V2859" s="2"/>
      <c r="W2859" s="2"/>
    </row>
    <row r="2860" spans="2:23" ht="15" customHeight="1" x14ac:dyDescent="0.35">
      <c r="B2860" s="349"/>
      <c r="C2860" s="715" t="str">
        <f t="shared" si="179"/>
        <v/>
      </c>
      <c r="D2860" s="458">
        <f>IF(ISNUMBER(Summary!$D$17), DATE(Summary!$D$17, 1, 1) + INT((ROW(B2822)-1)/24), DATE(2024, 1, 1) + INT((ROW(B2822)-1)/24))</f>
        <v>45409</v>
      </c>
      <c r="E2860" s="459">
        <v>0.54166666666666674</v>
      </c>
      <c r="F2860" s="780"/>
      <c r="G2860" s="780"/>
      <c r="H2860" s="460">
        <f t="shared" si="177"/>
        <v>0</v>
      </c>
      <c r="I2860" s="460">
        <f t="shared" si="178"/>
        <v>0</v>
      </c>
      <c r="J2860" s="460">
        <f t="shared" si="176"/>
        <v>0</v>
      </c>
      <c r="K2860" s="9"/>
      <c r="P2860" s="2"/>
      <c r="Q2860" s="27"/>
      <c r="R2860" s="2"/>
      <c r="S2860" s="2"/>
      <c r="T2860" s="2"/>
      <c r="U2860" s="2"/>
      <c r="V2860" s="2"/>
      <c r="W2860" s="2"/>
    </row>
    <row r="2861" spans="2:23" ht="15" customHeight="1" x14ac:dyDescent="0.35">
      <c r="B2861" s="349"/>
      <c r="C2861" s="715" t="str">
        <f t="shared" si="179"/>
        <v/>
      </c>
      <c r="D2861" s="458">
        <f>IF(ISNUMBER(Summary!$D$17), DATE(Summary!$D$17, 1, 1) + INT((ROW(B2823)-1)/24), DATE(2024, 1, 1) + INT((ROW(B2823)-1)/24))</f>
        <v>45409</v>
      </c>
      <c r="E2861" s="459">
        <v>0.58333333333333337</v>
      </c>
      <c r="F2861" s="780"/>
      <c r="G2861" s="780"/>
      <c r="H2861" s="460">
        <f t="shared" si="177"/>
        <v>0</v>
      </c>
      <c r="I2861" s="460">
        <f t="shared" si="178"/>
        <v>0</v>
      </c>
      <c r="J2861" s="460">
        <f t="shared" si="176"/>
        <v>0</v>
      </c>
      <c r="K2861" s="9"/>
      <c r="P2861" s="2"/>
      <c r="Q2861" s="27"/>
      <c r="R2861" s="2"/>
      <c r="S2861" s="2"/>
      <c r="T2861" s="2"/>
      <c r="U2861" s="2"/>
      <c r="V2861" s="2"/>
      <c r="W2861" s="2"/>
    </row>
    <row r="2862" spans="2:23" ht="15" customHeight="1" x14ac:dyDescent="0.35">
      <c r="B2862" s="349"/>
      <c r="C2862" s="715" t="str">
        <f t="shared" si="179"/>
        <v/>
      </c>
      <c r="D2862" s="458">
        <f>IF(ISNUMBER(Summary!$D$17), DATE(Summary!$D$17, 1, 1) + INT((ROW(B2824)-1)/24), DATE(2024, 1, 1) + INT((ROW(B2824)-1)/24))</f>
        <v>45409</v>
      </c>
      <c r="E2862" s="459">
        <v>0.62500000000000011</v>
      </c>
      <c r="F2862" s="780"/>
      <c r="G2862" s="780"/>
      <c r="H2862" s="460">
        <f t="shared" si="177"/>
        <v>0</v>
      </c>
      <c r="I2862" s="460">
        <f t="shared" si="178"/>
        <v>0</v>
      </c>
      <c r="J2862" s="460">
        <f t="shared" si="176"/>
        <v>0</v>
      </c>
      <c r="K2862" s="9"/>
      <c r="P2862" s="2"/>
      <c r="Q2862" s="27"/>
      <c r="R2862" s="2"/>
      <c r="S2862" s="2"/>
      <c r="T2862" s="2"/>
      <c r="U2862" s="2"/>
      <c r="V2862" s="2"/>
      <c r="W2862" s="2"/>
    </row>
    <row r="2863" spans="2:23" ht="15" customHeight="1" x14ac:dyDescent="0.35">
      <c r="B2863" s="349"/>
      <c r="C2863" s="715" t="str">
        <f t="shared" si="179"/>
        <v/>
      </c>
      <c r="D2863" s="458">
        <f>IF(ISNUMBER(Summary!$D$17), DATE(Summary!$D$17, 1, 1) + INT((ROW(B2825)-1)/24), DATE(2024, 1, 1) + INT((ROW(B2825)-1)/24))</f>
        <v>45409</v>
      </c>
      <c r="E2863" s="459">
        <v>0.66666666666666674</v>
      </c>
      <c r="F2863" s="780"/>
      <c r="G2863" s="780"/>
      <c r="H2863" s="460">
        <f t="shared" si="177"/>
        <v>0</v>
      </c>
      <c r="I2863" s="460">
        <f t="shared" si="178"/>
        <v>0</v>
      </c>
      <c r="J2863" s="460">
        <f t="shared" si="176"/>
        <v>0</v>
      </c>
      <c r="K2863" s="9"/>
      <c r="P2863" s="2"/>
      <c r="Q2863" s="27"/>
      <c r="R2863" s="2"/>
      <c r="S2863" s="2"/>
      <c r="T2863" s="2"/>
      <c r="U2863" s="2"/>
      <c r="V2863" s="2"/>
      <c r="W2863" s="2"/>
    </row>
    <row r="2864" spans="2:23" ht="15" customHeight="1" x14ac:dyDescent="0.35">
      <c r="B2864" s="349"/>
      <c r="C2864" s="715" t="str">
        <f t="shared" si="179"/>
        <v/>
      </c>
      <c r="D2864" s="458">
        <f>IF(ISNUMBER(Summary!$D$17), DATE(Summary!$D$17, 1, 1) + INT((ROW(B2826)-1)/24), DATE(2024, 1, 1) + INT((ROW(B2826)-1)/24))</f>
        <v>45409</v>
      </c>
      <c r="E2864" s="459">
        <v>0.70833333333333337</v>
      </c>
      <c r="F2864" s="780"/>
      <c r="G2864" s="780"/>
      <c r="H2864" s="460">
        <f t="shared" si="177"/>
        <v>0</v>
      </c>
      <c r="I2864" s="460">
        <f t="shared" si="178"/>
        <v>0</v>
      </c>
      <c r="J2864" s="460">
        <f t="shared" si="176"/>
        <v>0</v>
      </c>
      <c r="K2864" s="9"/>
      <c r="P2864" s="2"/>
      <c r="Q2864" s="27"/>
      <c r="R2864" s="2"/>
      <c r="S2864" s="2"/>
      <c r="T2864" s="2"/>
      <c r="U2864" s="2"/>
      <c r="V2864" s="2"/>
      <c r="W2864" s="2"/>
    </row>
    <row r="2865" spans="2:23" ht="15" customHeight="1" x14ac:dyDescent="0.35">
      <c r="B2865" s="349"/>
      <c r="C2865" s="715" t="str">
        <f t="shared" si="179"/>
        <v/>
      </c>
      <c r="D2865" s="458">
        <f>IF(ISNUMBER(Summary!$D$17), DATE(Summary!$D$17, 1, 1) + INT((ROW(B2827)-1)/24), DATE(2024, 1, 1) + INT((ROW(B2827)-1)/24))</f>
        <v>45409</v>
      </c>
      <c r="E2865" s="459">
        <v>0.75000000000000011</v>
      </c>
      <c r="F2865" s="780"/>
      <c r="G2865" s="780"/>
      <c r="H2865" s="460">
        <f t="shared" si="177"/>
        <v>0</v>
      </c>
      <c r="I2865" s="460">
        <f t="shared" si="178"/>
        <v>0</v>
      </c>
      <c r="J2865" s="460">
        <f t="shared" si="176"/>
        <v>0</v>
      </c>
      <c r="K2865" s="9"/>
      <c r="P2865" s="2"/>
      <c r="Q2865" s="27"/>
      <c r="R2865" s="2"/>
      <c r="S2865" s="2"/>
      <c r="T2865" s="2"/>
      <c r="U2865" s="2"/>
      <c r="V2865" s="2"/>
      <c r="W2865" s="2"/>
    </row>
    <row r="2866" spans="2:23" ht="15" customHeight="1" x14ac:dyDescent="0.35">
      <c r="B2866" s="349"/>
      <c r="C2866" s="715" t="str">
        <f t="shared" si="179"/>
        <v/>
      </c>
      <c r="D2866" s="458">
        <f>IF(ISNUMBER(Summary!$D$17), DATE(Summary!$D$17, 1, 1) + INT((ROW(B2828)-1)/24), DATE(2024, 1, 1) + INT((ROW(B2828)-1)/24))</f>
        <v>45409</v>
      </c>
      <c r="E2866" s="459">
        <v>0.79166666666666674</v>
      </c>
      <c r="F2866" s="780"/>
      <c r="G2866" s="780"/>
      <c r="H2866" s="460">
        <f t="shared" si="177"/>
        <v>0</v>
      </c>
      <c r="I2866" s="460">
        <f t="shared" si="178"/>
        <v>0</v>
      </c>
      <c r="J2866" s="460">
        <f t="shared" si="176"/>
        <v>0</v>
      </c>
      <c r="K2866" s="9"/>
      <c r="P2866" s="2"/>
      <c r="Q2866" s="27"/>
      <c r="R2866" s="2"/>
      <c r="S2866" s="2"/>
      <c r="T2866" s="2"/>
      <c r="U2866" s="2"/>
      <c r="V2866" s="2"/>
      <c r="W2866" s="2"/>
    </row>
    <row r="2867" spans="2:23" ht="15" customHeight="1" x14ac:dyDescent="0.35">
      <c r="B2867" s="349"/>
      <c r="C2867" s="715" t="str">
        <f t="shared" si="179"/>
        <v/>
      </c>
      <c r="D2867" s="458">
        <f>IF(ISNUMBER(Summary!$D$17), DATE(Summary!$D$17, 1, 1) + INT((ROW(B2829)-1)/24), DATE(2024, 1, 1) + INT((ROW(B2829)-1)/24))</f>
        <v>45409</v>
      </c>
      <c r="E2867" s="459">
        <v>0.83333333333333337</v>
      </c>
      <c r="F2867" s="780"/>
      <c r="G2867" s="780"/>
      <c r="H2867" s="460">
        <f t="shared" si="177"/>
        <v>0</v>
      </c>
      <c r="I2867" s="460">
        <f t="shared" si="178"/>
        <v>0</v>
      </c>
      <c r="J2867" s="460">
        <f t="shared" si="176"/>
        <v>0</v>
      </c>
      <c r="K2867" s="9"/>
      <c r="P2867" s="2"/>
      <c r="Q2867" s="27"/>
      <c r="R2867" s="2"/>
      <c r="S2867" s="2"/>
      <c r="T2867" s="2"/>
      <c r="U2867" s="2"/>
      <c r="V2867" s="2"/>
      <c r="W2867" s="2"/>
    </row>
    <row r="2868" spans="2:23" ht="15" customHeight="1" x14ac:dyDescent="0.35">
      <c r="B2868" s="349"/>
      <c r="C2868" s="715" t="str">
        <f t="shared" si="179"/>
        <v/>
      </c>
      <c r="D2868" s="458">
        <f>IF(ISNUMBER(Summary!$D$17), DATE(Summary!$D$17, 1, 1) + INT((ROW(B2830)-1)/24), DATE(2024, 1, 1) + INT((ROW(B2830)-1)/24))</f>
        <v>45409</v>
      </c>
      <c r="E2868" s="459">
        <v>0.87500000000000011</v>
      </c>
      <c r="F2868" s="780"/>
      <c r="G2868" s="780"/>
      <c r="H2868" s="460">
        <f t="shared" si="177"/>
        <v>0</v>
      </c>
      <c r="I2868" s="460">
        <f t="shared" si="178"/>
        <v>0</v>
      </c>
      <c r="J2868" s="460">
        <f t="shared" si="176"/>
        <v>0</v>
      </c>
      <c r="K2868" s="9"/>
      <c r="P2868" s="2"/>
      <c r="Q2868" s="27"/>
      <c r="R2868" s="2"/>
      <c r="S2868" s="2"/>
      <c r="T2868" s="2"/>
      <c r="U2868" s="2"/>
      <c r="V2868" s="2"/>
      <c r="W2868" s="2"/>
    </row>
    <row r="2869" spans="2:23" ht="15" customHeight="1" x14ac:dyDescent="0.35">
      <c r="B2869" s="349"/>
      <c r="C2869" s="715" t="str">
        <f t="shared" si="179"/>
        <v/>
      </c>
      <c r="D2869" s="458">
        <f>IF(ISNUMBER(Summary!$D$17), DATE(Summary!$D$17, 1, 1) + INT((ROW(B2831)-1)/24), DATE(2024, 1, 1) + INT((ROW(B2831)-1)/24))</f>
        <v>45409</v>
      </c>
      <c r="E2869" s="459">
        <v>0.91666666666666674</v>
      </c>
      <c r="F2869" s="780"/>
      <c r="G2869" s="780"/>
      <c r="H2869" s="460">
        <f t="shared" si="177"/>
        <v>0</v>
      </c>
      <c r="I2869" s="460">
        <f t="shared" si="178"/>
        <v>0</v>
      </c>
      <c r="J2869" s="460">
        <f t="shared" si="176"/>
        <v>0</v>
      </c>
      <c r="K2869" s="9"/>
      <c r="P2869" s="2"/>
      <c r="Q2869" s="27"/>
      <c r="R2869" s="2"/>
      <c r="S2869" s="2"/>
      <c r="T2869" s="2"/>
      <c r="U2869" s="2"/>
      <c r="V2869" s="2"/>
      <c r="W2869" s="2"/>
    </row>
    <row r="2870" spans="2:23" ht="15" customHeight="1" x14ac:dyDescent="0.35">
      <c r="B2870" s="349"/>
      <c r="C2870" s="715" t="str">
        <f t="shared" si="179"/>
        <v/>
      </c>
      <c r="D2870" s="458">
        <f>IF(ISNUMBER(Summary!$D$17), DATE(Summary!$D$17, 1, 1) + INT((ROW(B2832)-1)/24), DATE(2024, 1, 1) + INT((ROW(B2832)-1)/24))</f>
        <v>45409</v>
      </c>
      <c r="E2870" s="459">
        <v>0.95833333333333337</v>
      </c>
      <c r="F2870" s="780"/>
      <c r="G2870" s="780"/>
      <c r="H2870" s="460">
        <f t="shared" si="177"/>
        <v>0</v>
      </c>
      <c r="I2870" s="460">
        <f t="shared" si="178"/>
        <v>0</v>
      </c>
      <c r="J2870" s="460">
        <f t="shared" si="176"/>
        <v>0</v>
      </c>
      <c r="K2870" s="9"/>
      <c r="P2870" s="2"/>
      <c r="Q2870" s="27"/>
      <c r="R2870" s="2"/>
      <c r="S2870" s="2"/>
      <c r="T2870" s="2"/>
      <c r="U2870" s="2"/>
      <c r="V2870" s="2"/>
      <c r="W2870" s="2"/>
    </row>
    <row r="2871" spans="2:23" ht="15" customHeight="1" x14ac:dyDescent="0.35">
      <c r="B2871" s="457"/>
      <c r="C2871" s="715">
        <f t="shared" si="179"/>
        <v>45410</v>
      </c>
      <c r="D2871" s="458">
        <f>IF(ISNUMBER(Summary!$D$17), DATE(Summary!$D$17, 1, 1) + INT((ROW(B2833)-1)/24), DATE(2024, 1, 1) + INT((ROW(B2833)-1)/24))</f>
        <v>45410</v>
      </c>
      <c r="E2871" s="459">
        <v>3.1225022567582528E-17</v>
      </c>
      <c r="F2871" s="780"/>
      <c r="G2871" s="780"/>
      <c r="H2871" s="460">
        <f t="shared" si="177"/>
        <v>0</v>
      </c>
      <c r="I2871" s="460">
        <f t="shared" si="178"/>
        <v>0</v>
      </c>
      <c r="J2871" s="460">
        <f t="shared" si="176"/>
        <v>0</v>
      </c>
      <c r="K2871" s="9"/>
      <c r="P2871" s="2"/>
      <c r="Q2871" s="27"/>
      <c r="R2871" s="2"/>
      <c r="S2871" s="2"/>
      <c r="T2871" s="2"/>
      <c r="U2871" s="2"/>
      <c r="V2871" s="2"/>
      <c r="W2871" s="2"/>
    </row>
    <row r="2872" spans="2:23" ht="15" customHeight="1" x14ac:dyDescent="0.35">
      <c r="B2872" s="349"/>
      <c r="C2872" s="715" t="str">
        <f t="shared" si="179"/>
        <v/>
      </c>
      <c r="D2872" s="458">
        <f>IF(ISNUMBER(Summary!$D$17), DATE(Summary!$D$17, 1, 1) + INT((ROW(B2834)-1)/24), DATE(2024, 1, 1) + INT((ROW(B2834)-1)/24))</f>
        <v>45410</v>
      </c>
      <c r="E2872" s="459">
        <v>4.1666666666666699E-2</v>
      </c>
      <c r="F2872" s="780"/>
      <c r="G2872" s="780"/>
      <c r="H2872" s="460">
        <f t="shared" si="177"/>
        <v>0</v>
      </c>
      <c r="I2872" s="460">
        <f t="shared" si="178"/>
        <v>0</v>
      </c>
      <c r="J2872" s="460">
        <f t="shared" si="176"/>
        <v>0</v>
      </c>
      <c r="K2872" s="9"/>
      <c r="P2872" s="2"/>
      <c r="Q2872" s="27"/>
      <c r="R2872" s="2"/>
      <c r="S2872" s="2"/>
      <c r="T2872" s="2"/>
      <c r="U2872" s="2"/>
      <c r="V2872" s="2"/>
      <c r="W2872" s="2"/>
    </row>
    <row r="2873" spans="2:23" ht="15" customHeight="1" x14ac:dyDescent="0.35">
      <c r="B2873" s="349"/>
      <c r="C2873" s="715" t="str">
        <f t="shared" si="179"/>
        <v/>
      </c>
      <c r="D2873" s="458">
        <f>IF(ISNUMBER(Summary!$D$17), DATE(Summary!$D$17, 1, 1) + INT((ROW(B2835)-1)/24), DATE(2024, 1, 1) + INT((ROW(B2835)-1)/24))</f>
        <v>45410</v>
      </c>
      <c r="E2873" s="459">
        <v>8.333333333333337E-2</v>
      </c>
      <c r="F2873" s="780"/>
      <c r="G2873" s="780"/>
      <c r="H2873" s="460">
        <f t="shared" si="177"/>
        <v>0</v>
      </c>
      <c r="I2873" s="460">
        <f t="shared" si="178"/>
        <v>0</v>
      </c>
      <c r="J2873" s="460">
        <f t="shared" si="176"/>
        <v>0</v>
      </c>
      <c r="K2873" s="9"/>
      <c r="P2873" s="2"/>
      <c r="Q2873" s="27"/>
      <c r="R2873" s="2"/>
      <c r="S2873" s="2"/>
      <c r="T2873" s="2"/>
      <c r="U2873" s="2"/>
      <c r="V2873" s="2"/>
      <c r="W2873" s="2"/>
    </row>
    <row r="2874" spans="2:23" ht="15" customHeight="1" x14ac:dyDescent="0.35">
      <c r="B2874" s="349"/>
      <c r="C2874" s="715" t="str">
        <f t="shared" si="179"/>
        <v/>
      </c>
      <c r="D2874" s="458">
        <f>IF(ISNUMBER(Summary!$D$17), DATE(Summary!$D$17, 1, 1) + INT((ROW(B2836)-1)/24), DATE(2024, 1, 1) + INT((ROW(B2836)-1)/24))</f>
        <v>45410</v>
      </c>
      <c r="E2874" s="459">
        <v>0.12500000000000006</v>
      </c>
      <c r="F2874" s="780"/>
      <c r="G2874" s="780"/>
      <c r="H2874" s="460">
        <f t="shared" si="177"/>
        <v>0</v>
      </c>
      <c r="I2874" s="460">
        <f t="shared" si="178"/>
        <v>0</v>
      </c>
      <c r="J2874" s="460">
        <f t="shared" si="176"/>
        <v>0</v>
      </c>
      <c r="K2874" s="9"/>
      <c r="P2874" s="2"/>
      <c r="Q2874" s="27"/>
      <c r="R2874" s="2"/>
      <c r="S2874" s="2"/>
      <c r="T2874" s="2"/>
      <c r="U2874" s="2"/>
      <c r="V2874" s="2"/>
      <c r="W2874" s="2"/>
    </row>
    <row r="2875" spans="2:23" ht="15" customHeight="1" x14ac:dyDescent="0.35">
      <c r="B2875" s="349"/>
      <c r="C2875" s="715" t="str">
        <f t="shared" si="179"/>
        <v/>
      </c>
      <c r="D2875" s="458">
        <f>IF(ISNUMBER(Summary!$D$17), DATE(Summary!$D$17, 1, 1) + INT((ROW(B2837)-1)/24), DATE(2024, 1, 1) + INT((ROW(B2837)-1)/24))</f>
        <v>45410</v>
      </c>
      <c r="E2875" s="459">
        <v>0.16666666666666669</v>
      </c>
      <c r="F2875" s="780"/>
      <c r="G2875" s="780"/>
      <c r="H2875" s="460">
        <f t="shared" si="177"/>
        <v>0</v>
      </c>
      <c r="I2875" s="460">
        <f t="shared" si="178"/>
        <v>0</v>
      </c>
      <c r="J2875" s="460">
        <f t="shared" si="176"/>
        <v>0</v>
      </c>
      <c r="K2875" s="9"/>
      <c r="P2875" s="2"/>
      <c r="Q2875" s="27"/>
      <c r="R2875" s="2"/>
      <c r="S2875" s="2"/>
      <c r="T2875" s="2"/>
      <c r="U2875" s="2"/>
      <c r="V2875" s="2"/>
      <c r="W2875" s="2"/>
    </row>
    <row r="2876" spans="2:23" ht="15" customHeight="1" x14ac:dyDescent="0.35">
      <c r="B2876" s="349"/>
      <c r="C2876" s="715" t="str">
        <f t="shared" si="179"/>
        <v/>
      </c>
      <c r="D2876" s="458">
        <f>IF(ISNUMBER(Summary!$D$17), DATE(Summary!$D$17, 1, 1) + INT((ROW(B2838)-1)/24), DATE(2024, 1, 1) + INT((ROW(B2838)-1)/24))</f>
        <v>45410</v>
      </c>
      <c r="E2876" s="459">
        <v>0.20833333333333337</v>
      </c>
      <c r="F2876" s="780"/>
      <c r="G2876" s="780"/>
      <c r="H2876" s="460">
        <f t="shared" si="177"/>
        <v>0</v>
      </c>
      <c r="I2876" s="460">
        <f t="shared" si="178"/>
        <v>0</v>
      </c>
      <c r="J2876" s="460">
        <f t="shared" si="176"/>
        <v>0</v>
      </c>
      <c r="K2876" s="9"/>
      <c r="P2876" s="2"/>
      <c r="Q2876" s="27"/>
      <c r="R2876" s="2"/>
      <c r="S2876" s="2"/>
      <c r="T2876" s="2"/>
      <c r="U2876" s="2"/>
      <c r="V2876" s="2"/>
      <c r="W2876" s="2"/>
    </row>
    <row r="2877" spans="2:23" ht="15" customHeight="1" x14ac:dyDescent="0.35">
      <c r="B2877" s="349"/>
      <c r="C2877" s="715" t="str">
        <f t="shared" si="179"/>
        <v/>
      </c>
      <c r="D2877" s="458">
        <f>IF(ISNUMBER(Summary!$D$17), DATE(Summary!$D$17, 1, 1) + INT((ROW(B2839)-1)/24), DATE(2024, 1, 1) + INT((ROW(B2839)-1)/24))</f>
        <v>45410</v>
      </c>
      <c r="E2877" s="459">
        <v>0.25</v>
      </c>
      <c r="F2877" s="780"/>
      <c r="G2877" s="780"/>
      <c r="H2877" s="460">
        <f t="shared" si="177"/>
        <v>0</v>
      </c>
      <c r="I2877" s="460">
        <f t="shared" si="178"/>
        <v>0</v>
      </c>
      <c r="J2877" s="460">
        <f t="shared" si="176"/>
        <v>0</v>
      </c>
      <c r="K2877" s="9"/>
      <c r="P2877" s="2"/>
      <c r="Q2877" s="27"/>
      <c r="R2877" s="2"/>
      <c r="S2877" s="2"/>
      <c r="T2877" s="2"/>
      <c r="U2877" s="2"/>
      <c r="V2877" s="2"/>
      <c r="W2877" s="2"/>
    </row>
    <row r="2878" spans="2:23" ht="15" customHeight="1" x14ac:dyDescent="0.35">
      <c r="B2878" s="349"/>
      <c r="C2878" s="715" t="str">
        <f t="shared" si="179"/>
        <v/>
      </c>
      <c r="D2878" s="458">
        <f>IF(ISNUMBER(Summary!$D$17), DATE(Summary!$D$17, 1, 1) + INT((ROW(B2840)-1)/24), DATE(2024, 1, 1) + INT((ROW(B2840)-1)/24))</f>
        <v>45410</v>
      </c>
      <c r="E2878" s="459">
        <v>0.29166666666666669</v>
      </c>
      <c r="F2878" s="780"/>
      <c r="G2878" s="780"/>
      <c r="H2878" s="460">
        <f t="shared" si="177"/>
        <v>0</v>
      </c>
      <c r="I2878" s="460">
        <f t="shared" si="178"/>
        <v>0</v>
      </c>
      <c r="J2878" s="460">
        <f t="shared" si="176"/>
        <v>0</v>
      </c>
      <c r="K2878" s="9"/>
      <c r="P2878" s="2"/>
      <c r="Q2878" s="27"/>
      <c r="R2878" s="2"/>
      <c r="S2878" s="2"/>
      <c r="T2878" s="2"/>
      <c r="U2878" s="2"/>
      <c r="V2878" s="2"/>
      <c r="W2878" s="2"/>
    </row>
    <row r="2879" spans="2:23" ht="15" customHeight="1" x14ac:dyDescent="0.35">
      <c r="B2879" s="349"/>
      <c r="C2879" s="715" t="str">
        <f t="shared" si="179"/>
        <v/>
      </c>
      <c r="D2879" s="458">
        <f>IF(ISNUMBER(Summary!$D$17), DATE(Summary!$D$17, 1, 1) + INT((ROW(B2841)-1)/24), DATE(2024, 1, 1) + INT((ROW(B2841)-1)/24))</f>
        <v>45410</v>
      </c>
      <c r="E2879" s="459">
        <v>0.33333333333333337</v>
      </c>
      <c r="F2879" s="780"/>
      <c r="G2879" s="780"/>
      <c r="H2879" s="460">
        <f t="shared" si="177"/>
        <v>0</v>
      </c>
      <c r="I2879" s="460">
        <f t="shared" si="178"/>
        <v>0</v>
      </c>
      <c r="J2879" s="460">
        <f t="shared" si="176"/>
        <v>0</v>
      </c>
      <c r="K2879" s="9"/>
      <c r="P2879" s="2"/>
      <c r="Q2879" s="27"/>
      <c r="R2879" s="2"/>
      <c r="S2879" s="2"/>
      <c r="T2879" s="2"/>
      <c r="U2879" s="2"/>
      <c r="V2879" s="2"/>
      <c r="W2879" s="2"/>
    </row>
    <row r="2880" spans="2:23" ht="15" customHeight="1" x14ac:dyDescent="0.35">
      <c r="B2880" s="349"/>
      <c r="C2880" s="715" t="str">
        <f t="shared" si="179"/>
        <v/>
      </c>
      <c r="D2880" s="458">
        <f>IF(ISNUMBER(Summary!$D$17), DATE(Summary!$D$17, 1, 1) + INT((ROW(B2842)-1)/24), DATE(2024, 1, 1) + INT((ROW(B2842)-1)/24))</f>
        <v>45410</v>
      </c>
      <c r="E2880" s="459">
        <v>0.375</v>
      </c>
      <c r="F2880" s="780"/>
      <c r="G2880" s="780"/>
      <c r="H2880" s="460">
        <f t="shared" si="177"/>
        <v>0</v>
      </c>
      <c r="I2880" s="460">
        <f t="shared" si="178"/>
        <v>0</v>
      </c>
      <c r="J2880" s="460">
        <f t="shared" ref="J2880:J2943" si="180">G2880-H2880</f>
        <v>0</v>
      </c>
      <c r="K2880" s="9"/>
      <c r="P2880" s="2"/>
      <c r="Q2880" s="27"/>
      <c r="R2880" s="2"/>
      <c r="S2880" s="2"/>
      <c r="T2880" s="2"/>
      <c r="U2880" s="2"/>
      <c r="V2880" s="2"/>
      <c r="W2880" s="2"/>
    </row>
    <row r="2881" spans="2:23" ht="15" customHeight="1" x14ac:dyDescent="0.35">
      <c r="B2881" s="349"/>
      <c r="C2881" s="715" t="str">
        <f t="shared" si="179"/>
        <v/>
      </c>
      <c r="D2881" s="458">
        <f>IF(ISNUMBER(Summary!$D$17), DATE(Summary!$D$17, 1, 1) + INT((ROW(B2843)-1)/24), DATE(2024, 1, 1) + INT((ROW(B2843)-1)/24))</f>
        <v>45410</v>
      </c>
      <c r="E2881" s="459">
        <v>0.41666666666666669</v>
      </c>
      <c r="F2881" s="780"/>
      <c r="G2881" s="780"/>
      <c r="H2881" s="460">
        <f t="shared" si="177"/>
        <v>0</v>
      </c>
      <c r="I2881" s="460">
        <f t="shared" si="178"/>
        <v>0</v>
      </c>
      <c r="J2881" s="460">
        <f t="shared" si="180"/>
        <v>0</v>
      </c>
      <c r="K2881" s="9"/>
      <c r="P2881" s="2"/>
      <c r="Q2881" s="27"/>
      <c r="R2881" s="2"/>
      <c r="S2881" s="2"/>
      <c r="T2881" s="2"/>
      <c r="U2881" s="2"/>
      <c r="V2881" s="2"/>
      <c r="W2881" s="2"/>
    </row>
    <row r="2882" spans="2:23" ht="15" customHeight="1" x14ac:dyDescent="0.35">
      <c r="B2882" s="349"/>
      <c r="C2882" s="715" t="str">
        <f t="shared" si="179"/>
        <v/>
      </c>
      <c r="D2882" s="458">
        <f>IF(ISNUMBER(Summary!$D$17), DATE(Summary!$D$17, 1, 1) + INT((ROW(B2844)-1)/24), DATE(2024, 1, 1) + INT((ROW(B2844)-1)/24))</f>
        <v>45410</v>
      </c>
      <c r="E2882" s="459">
        <v>0.45833333333333337</v>
      </c>
      <c r="F2882" s="780"/>
      <c r="G2882" s="780"/>
      <c r="H2882" s="460">
        <f t="shared" si="177"/>
        <v>0</v>
      </c>
      <c r="I2882" s="460">
        <f t="shared" si="178"/>
        <v>0</v>
      </c>
      <c r="J2882" s="460">
        <f t="shared" si="180"/>
        <v>0</v>
      </c>
      <c r="K2882" s="9"/>
      <c r="P2882" s="2"/>
      <c r="Q2882" s="27"/>
      <c r="R2882" s="2"/>
      <c r="S2882" s="2"/>
      <c r="T2882" s="2"/>
      <c r="U2882" s="2"/>
      <c r="V2882" s="2"/>
      <c r="W2882" s="2"/>
    </row>
    <row r="2883" spans="2:23" ht="15" customHeight="1" x14ac:dyDescent="0.35">
      <c r="B2883" s="349"/>
      <c r="C2883" s="715" t="str">
        <f t="shared" si="179"/>
        <v/>
      </c>
      <c r="D2883" s="458">
        <f>IF(ISNUMBER(Summary!$D$17), DATE(Summary!$D$17, 1, 1) + INT((ROW(B2845)-1)/24), DATE(2024, 1, 1) + INT((ROW(B2845)-1)/24))</f>
        <v>45410</v>
      </c>
      <c r="E2883" s="459">
        <v>0.50000000000000011</v>
      </c>
      <c r="F2883" s="780"/>
      <c r="G2883" s="780"/>
      <c r="H2883" s="460">
        <f t="shared" si="177"/>
        <v>0</v>
      </c>
      <c r="I2883" s="460">
        <f t="shared" si="178"/>
        <v>0</v>
      </c>
      <c r="J2883" s="460">
        <f t="shared" si="180"/>
        <v>0</v>
      </c>
      <c r="K2883" s="9"/>
      <c r="P2883" s="2"/>
      <c r="Q2883" s="27"/>
      <c r="R2883" s="2"/>
      <c r="S2883" s="2"/>
      <c r="T2883" s="2"/>
      <c r="U2883" s="2"/>
      <c r="V2883" s="2"/>
      <c r="W2883" s="2"/>
    </row>
    <row r="2884" spans="2:23" ht="15" customHeight="1" x14ac:dyDescent="0.35">
      <c r="B2884" s="349"/>
      <c r="C2884" s="715" t="str">
        <f t="shared" si="179"/>
        <v/>
      </c>
      <c r="D2884" s="458">
        <f>IF(ISNUMBER(Summary!$D$17), DATE(Summary!$D$17, 1, 1) + INT((ROW(B2846)-1)/24), DATE(2024, 1, 1) + INT((ROW(B2846)-1)/24))</f>
        <v>45410</v>
      </c>
      <c r="E2884" s="459">
        <v>0.54166666666666674</v>
      </c>
      <c r="F2884" s="780"/>
      <c r="G2884" s="780"/>
      <c r="H2884" s="460">
        <f t="shared" si="177"/>
        <v>0</v>
      </c>
      <c r="I2884" s="460">
        <f t="shared" si="178"/>
        <v>0</v>
      </c>
      <c r="J2884" s="460">
        <f t="shared" si="180"/>
        <v>0</v>
      </c>
      <c r="K2884" s="9"/>
      <c r="P2884" s="2"/>
      <c r="Q2884" s="27"/>
      <c r="R2884" s="2"/>
      <c r="S2884" s="2"/>
      <c r="T2884" s="2"/>
      <c r="U2884" s="2"/>
      <c r="V2884" s="2"/>
      <c r="W2884" s="2"/>
    </row>
    <row r="2885" spans="2:23" ht="15" customHeight="1" x14ac:dyDescent="0.35">
      <c r="B2885" s="349"/>
      <c r="C2885" s="715" t="str">
        <f t="shared" si="179"/>
        <v/>
      </c>
      <c r="D2885" s="458">
        <f>IF(ISNUMBER(Summary!$D$17), DATE(Summary!$D$17, 1, 1) + INT((ROW(B2847)-1)/24), DATE(2024, 1, 1) + INT((ROW(B2847)-1)/24))</f>
        <v>45410</v>
      </c>
      <c r="E2885" s="459">
        <v>0.58333333333333337</v>
      </c>
      <c r="F2885" s="780"/>
      <c r="G2885" s="780"/>
      <c r="H2885" s="460">
        <f t="shared" si="177"/>
        <v>0</v>
      </c>
      <c r="I2885" s="460">
        <f t="shared" si="178"/>
        <v>0</v>
      </c>
      <c r="J2885" s="460">
        <f t="shared" si="180"/>
        <v>0</v>
      </c>
      <c r="K2885" s="9"/>
      <c r="P2885" s="2"/>
      <c r="Q2885" s="27"/>
      <c r="R2885" s="2"/>
      <c r="S2885" s="2"/>
      <c r="T2885" s="2"/>
      <c r="U2885" s="2"/>
      <c r="V2885" s="2"/>
      <c r="W2885" s="2"/>
    </row>
    <row r="2886" spans="2:23" ht="15" customHeight="1" x14ac:dyDescent="0.35">
      <c r="B2886" s="349"/>
      <c r="C2886" s="715" t="str">
        <f t="shared" si="179"/>
        <v/>
      </c>
      <c r="D2886" s="458">
        <f>IF(ISNUMBER(Summary!$D$17), DATE(Summary!$D$17, 1, 1) + INT((ROW(B2848)-1)/24), DATE(2024, 1, 1) + INT((ROW(B2848)-1)/24))</f>
        <v>45410</v>
      </c>
      <c r="E2886" s="459">
        <v>0.62500000000000011</v>
      </c>
      <c r="F2886" s="780"/>
      <c r="G2886" s="780"/>
      <c r="H2886" s="460">
        <f t="shared" si="177"/>
        <v>0</v>
      </c>
      <c r="I2886" s="460">
        <f t="shared" si="178"/>
        <v>0</v>
      </c>
      <c r="J2886" s="460">
        <f t="shared" si="180"/>
        <v>0</v>
      </c>
      <c r="K2886" s="9"/>
      <c r="P2886" s="2"/>
      <c r="Q2886" s="27"/>
      <c r="R2886" s="2"/>
      <c r="S2886" s="2"/>
      <c r="T2886" s="2"/>
      <c r="U2886" s="2"/>
      <c r="V2886" s="2"/>
      <c r="W2886" s="2"/>
    </row>
    <row r="2887" spans="2:23" ht="15" customHeight="1" x14ac:dyDescent="0.35">
      <c r="B2887" s="349"/>
      <c r="C2887" s="715" t="str">
        <f t="shared" si="179"/>
        <v/>
      </c>
      <c r="D2887" s="458">
        <f>IF(ISNUMBER(Summary!$D$17), DATE(Summary!$D$17, 1, 1) + INT((ROW(B2849)-1)/24), DATE(2024, 1, 1) + INT((ROW(B2849)-1)/24))</f>
        <v>45410</v>
      </c>
      <c r="E2887" s="459">
        <v>0.66666666666666674</v>
      </c>
      <c r="F2887" s="780"/>
      <c r="G2887" s="780"/>
      <c r="H2887" s="460">
        <f t="shared" si="177"/>
        <v>0</v>
      </c>
      <c r="I2887" s="460">
        <f t="shared" si="178"/>
        <v>0</v>
      </c>
      <c r="J2887" s="460">
        <f t="shared" si="180"/>
        <v>0</v>
      </c>
      <c r="K2887" s="9"/>
      <c r="P2887" s="2"/>
      <c r="Q2887" s="27"/>
      <c r="R2887" s="2"/>
      <c r="S2887" s="2"/>
      <c r="T2887" s="2"/>
      <c r="U2887" s="2"/>
      <c r="V2887" s="2"/>
      <c r="W2887" s="2"/>
    </row>
    <row r="2888" spans="2:23" ht="15" customHeight="1" x14ac:dyDescent="0.35">
      <c r="B2888" s="349"/>
      <c r="C2888" s="715" t="str">
        <f t="shared" si="179"/>
        <v/>
      </c>
      <c r="D2888" s="458">
        <f>IF(ISNUMBER(Summary!$D$17), DATE(Summary!$D$17, 1, 1) + INT((ROW(B2850)-1)/24), DATE(2024, 1, 1) + INT((ROW(B2850)-1)/24))</f>
        <v>45410</v>
      </c>
      <c r="E2888" s="459">
        <v>0.70833333333333337</v>
      </c>
      <c r="F2888" s="780"/>
      <c r="G2888" s="780"/>
      <c r="H2888" s="460">
        <f t="shared" si="177"/>
        <v>0</v>
      </c>
      <c r="I2888" s="460">
        <f t="shared" si="178"/>
        <v>0</v>
      </c>
      <c r="J2888" s="460">
        <f t="shared" si="180"/>
        <v>0</v>
      </c>
      <c r="K2888" s="9"/>
      <c r="P2888" s="2"/>
      <c r="Q2888" s="27"/>
      <c r="R2888" s="2"/>
      <c r="S2888" s="2"/>
      <c r="T2888" s="2"/>
      <c r="U2888" s="2"/>
      <c r="V2888" s="2"/>
      <c r="W2888" s="2"/>
    </row>
    <row r="2889" spans="2:23" ht="15" customHeight="1" x14ac:dyDescent="0.35">
      <c r="B2889" s="349"/>
      <c r="C2889" s="715" t="str">
        <f t="shared" si="179"/>
        <v/>
      </c>
      <c r="D2889" s="458">
        <f>IF(ISNUMBER(Summary!$D$17), DATE(Summary!$D$17, 1, 1) + INT((ROW(B2851)-1)/24), DATE(2024, 1, 1) + INT((ROW(B2851)-1)/24))</f>
        <v>45410</v>
      </c>
      <c r="E2889" s="459">
        <v>0.75000000000000011</v>
      </c>
      <c r="F2889" s="780"/>
      <c r="G2889" s="780"/>
      <c r="H2889" s="460">
        <f t="shared" si="177"/>
        <v>0</v>
      </c>
      <c r="I2889" s="460">
        <f t="shared" si="178"/>
        <v>0</v>
      </c>
      <c r="J2889" s="460">
        <f t="shared" si="180"/>
        <v>0</v>
      </c>
      <c r="K2889" s="9"/>
      <c r="P2889" s="2"/>
      <c r="Q2889" s="27"/>
      <c r="R2889" s="2"/>
      <c r="S2889" s="2"/>
      <c r="T2889" s="2"/>
      <c r="U2889" s="2"/>
      <c r="V2889" s="2"/>
      <c r="W2889" s="2"/>
    </row>
    <row r="2890" spans="2:23" ht="15" customHeight="1" x14ac:dyDescent="0.35">
      <c r="B2890" s="349"/>
      <c r="C2890" s="715" t="str">
        <f t="shared" si="179"/>
        <v/>
      </c>
      <c r="D2890" s="458">
        <f>IF(ISNUMBER(Summary!$D$17), DATE(Summary!$D$17, 1, 1) + INT((ROW(B2852)-1)/24), DATE(2024, 1, 1) + INT((ROW(B2852)-1)/24))</f>
        <v>45410</v>
      </c>
      <c r="E2890" s="459">
        <v>0.79166666666666674</v>
      </c>
      <c r="F2890" s="780"/>
      <c r="G2890" s="780"/>
      <c r="H2890" s="460">
        <f t="shared" si="177"/>
        <v>0</v>
      </c>
      <c r="I2890" s="460">
        <f t="shared" si="178"/>
        <v>0</v>
      </c>
      <c r="J2890" s="460">
        <f t="shared" si="180"/>
        <v>0</v>
      </c>
      <c r="K2890" s="9"/>
      <c r="P2890" s="2"/>
      <c r="Q2890" s="27"/>
      <c r="R2890" s="2"/>
      <c r="S2890" s="2"/>
      <c r="T2890" s="2"/>
      <c r="U2890" s="2"/>
      <c r="V2890" s="2"/>
      <c r="W2890" s="2"/>
    </row>
    <row r="2891" spans="2:23" ht="15" customHeight="1" x14ac:dyDescent="0.35">
      <c r="B2891" s="349"/>
      <c r="C2891" s="715" t="str">
        <f t="shared" si="179"/>
        <v/>
      </c>
      <c r="D2891" s="458">
        <f>IF(ISNUMBER(Summary!$D$17), DATE(Summary!$D$17, 1, 1) + INT((ROW(B2853)-1)/24), DATE(2024, 1, 1) + INT((ROW(B2853)-1)/24))</f>
        <v>45410</v>
      </c>
      <c r="E2891" s="459">
        <v>0.83333333333333337</v>
      </c>
      <c r="F2891" s="780"/>
      <c r="G2891" s="780"/>
      <c r="H2891" s="460">
        <f t="shared" si="177"/>
        <v>0</v>
      </c>
      <c r="I2891" s="460">
        <f t="shared" si="178"/>
        <v>0</v>
      </c>
      <c r="J2891" s="460">
        <f t="shared" si="180"/>
        <v>0</v>
      </c>
      <c r="K2891" s="9"/>
      <c r="P2891" s="2"/>
      <c r="Q2891" s="27"/>
      <c r="R2891" s="2"/>
      <c r="S2891" s="2"/>
      <c r="T2891" s="2"/>
      <c r="U2891" s="2"/>
      <c r="V2891" s="2"/>
      <c r="W2891" s="2"/>
    </row>
    <row r="2892" spans="2:23" ht="15" customHeight="1" x14ac:dyDescent="0.35">
      <c r="B2892" s="349"/>
      <c r="C2892" s="715" t="str">
        <f t="shared" si="179"/>
        <v/>
      </c>
      <c r="D2892" s="458">
        <f>IF(ISNUMBER(Summary!$D$17), DATE(Summary!$D$17, 1, 1) + INT((ROW(B2854)-1)/24), DATE(2024, 1, 1) + INT((ROW(B2854)-1)/24))</f>
        <v>45410</v>
      </c>
      <c r="E2892" s="459">
        <v>0.87500000000000011</v>
      </c>
      <c r="F2892" s="780"/>
      <c r="G2892" s="780"/>
      <c r="H2892" s="460">
        <f t="shared" si="177"/>
        <v>0</v>
      </c>
      <c r="I2892" s="460">
        <f t="shared" si="178"/>
        <v>0</v>
      </c>
      <c r="J2892" s="460">
        <f t="shared" si="180"/>
        <v>0</v>
      </c>
      <c r="K2892" s="9"/>
      <c r="P2892" s="2"/>
      <c r="Q2892" s="27"/>
      <c r="R2892" s="2"/>
      <c r="S2892" s="2"/>
      <c r="T2892" s="2"/>
      <c r="U2892" s="2"/>
      <c r="V2892" s="2"/>
      <c r="W2892" s="2"/>
    </row>
    <row r="2893" spans="2:23" ht="15" customHeight="1" x14ac:dyDescent="0.35">
      <c r="B2893" s="349"/>
      <c r="C2893" s="715" t="str">
        <f t="shared" si="179"/>
        <v/>
      </c>
      <c r="D2893" s="458">
        <f>IF(ISNUMBER(Summary!$D$17), DATE(Summary!$D$17, 1, 1) + INT((ROW(B2855)-1)/24), DATE(2024, 1, 1) + INT((ROW(B2855)-1)/24))</f>
        <v>45410</v>
      </c>
      <c r="E2893" s="459">
        <v>0.91666666666666674</v>
      </c>
      <c r="F2893" s="780"/>
      <c r="G2893" s="780"/>
      <c r="H2893" s="460">
        <f t="shared" si="177"/>
        <v>0</v>
      </c>
      <c r="I2893" s="460">
        <f t="shared" si="178"/>
        <v>0</v>
      </c>
      <c r="J2893" s="460">
        <f t="shared" si="180"/>
        <v>0</v>
      </c>
      <c r="K2893" s="9"/>
      <c r="P2893" s="2"/>
      <c r="Q2893" s="27"/>
      <c r="R2893" s="2"/>
      <c r="S2893" s="2"/>
      <c r="T2893" s="2"/>
      <c r="U2893" s="2"/>
      <c r="V2893" s="2"/>
      <c r="W2893" s="2"/>
    </row>
    <row r="2894" spans="2:23" ht="15" customHeight="1" x14ac:dyDescent="0.35">
      <c r="B2894" s="349"/>
      <c r="C2894" s="715" t="str">
        <f t="shared" si="179"/>
        <v/>
      </c>
      <c r="D2894" s="458">
        <f>IF(ISNUMBER(Summary!$D$17), DATE(Summary!$D$17, 1, 1) + INT((ROW(B2856)-1)/24), DATE(2024, 1, 1) + INT((ROW(B2856)-1)/24))</f>
        <v>45410</v>
      </c>
      <c r="E2894" s="459">
        <v>0.95833333333333337</v>
      </c>
      <c r="F2894" s="780"/>
      <c r="G2894" s="780"/>
      <c r="H2894" s="460">
        <f t="shared" si="177"/>
        <v>0</v>
      </c>
      <c r="I2894" s="460">
        <f t="shared" si="178"/>
        <v>0</v>
      </c>
      <c r="J2894" s="460">
        <f t="shared" si="180"/>
        <v>0</v>
      </c>
      <c r="K2894" s="9"/>
      <c r="P2894" s="2"/>
      <c r="Q2894" s="27"/>
      <c r="R2894" s="2"/>
      <c r="S2894" s="2"/>
      <c r="T2894" s="2"/>
      <c r="U2894" s="2"/>
      <c r="V2894" s="2"/>
      <c r="W2894" s="2"/>
    </row>
    <row r="2895" spans="2:23" ht="15" customHeight="1" x14ac:dyDescent="0.35">
      <c r="B2895" s="457"/>
      <c r="C2895" s="715">
        <f t="shared" si="179"/>
        <v>45411</v>
      </c>
      <c r="D2895" s="458">
        <f>IF(ISNUMBER(Summary!$D$17), DATE(Summary!$D$17, 1, 1) + INT((ROW(B2857)-1)/24), DATE(2024, 1, 1) + INT((ROW(B2857)-1)/24))</f>
        <v>45411</v>
      </c>
      <c r="E2895" s="459">
        <v>3.1225022567582528E-17</v>
      </c>
      <c r="F2895" s="780"/>
      <c r="G2895" s="780"/>
      <c r="H2895" s="460">
        <f t="shared" si="177"/>
        <v>0</v>
      </c>
      <c r="I2895" s="460">
        <f t="shared" si="178"/>
        <v>0</v>
      </c>
      <c r="J2895" s="460">
        <f t="shared" si="180"/>
        <v>0</v>
      </c>
      <c r="K2895" s="9"/>
      <c r="P2895" s="2"/>
      <c r="Q2895" s="27"/>
      <c r="R2895" s="2"/>
      <c r="S2895" s="2"/>
      <c r="T2895" s="2"/>
      <c r="U2895" s="2"/>
      <c r="V2895" s="2"/>
      <c r="W2895" s="2"/>
    </row>
    <row r="2896" spans="2:23" ht="15" customHeight="1" x14ac:dyDescent="0.35">
      <c r="B2896" s="349"/>
      <c r="C2896" s="715" t="str">
        <f t="shared" si="179"/>
        <v/>
      </c>
      <c r="D2896" s="458">
        <f>IF(ISNUMBER(Summary!$D$17), DATE(Summary!$D$17, 1, 1) + INT((ROW(B2858)-1)/24), DATE(2024, 1, 1) + INT((ROW(B2858)-1)/24))</f>
        <v>45411</v>
      </c>
      <c r="E2896" s="459">
        <v>4.1666666666666699E-2</v>
      </c>
      <c r="F2896" s="780"/>
      <c r="G2896" s="780"/>
      <c r="H2896" s="460">
        <f t="shared" si="177"/>
        <v>0</v>
      </c>
      <c r="I2896" s="460">
        <f t="shared" si="178"/>
        <v>0</v>
      </c>
      <c r="J2896" s="460">
        <f t="shared" si="180"/>
        <v>0</v>
      </c>
      <c r="K2896" s="9"/>
      <c r="P2896" s="2"/>
      <c r="Q2896" s="27"/>
      <c r="R2896" s="2"/>
      <c r="S2896" s="2"/>
      <c r="T2896" s="2"/>
      <c r="U2896" s="2"/>
      <c r="V2896" s="2"/>
      <c r="W2896" s="2"/>
    </row>
    <row r="2897" spans="2:23" ht="15" customHeight="1" x14ac:dyDescent="0.35">
      <c r="B2897" s="349"/>
      <c r="C2897" s="715" t="str">
        <f t="shared" si="179"/>
        <v/>
      </c>
      <c r="D2897" s="458">
        <f>IF(ISNUMBER(Summary!$D$17), DATE(Summary!$D$17, 1, 1) + INT((ROW(B2859)-1)/24), DATE(2024, 1, 1) + INT((ROW(B2859)-1)/24))</f>
        <v>45411</v>
      </c>
      <c r="E2897" s="459">
        <v>8.333333333333337E-2</v>
      </c>
      <c r="F2897" s="780"/>
      <c r="G2897" s="780"/>
      <c r="H2897" s="460">
        <f t="shared" si="177"/>
        <v>0</v>
      </c>
      <c r="I2897" s="460">
        <f t="shared" si="178"/>
        <v>0</v>
      </c>
      <c r="J2897" s="460">
        <f t="shared" si="180"/>
        <v>0</v>
      </c>
      <c r="K2897" s="9"/>
      <c r="P2897" s="2"/>
      <c r="Q2897" s="27"/>
      <c r="R2897" s="2"/>
      <c r="S2897" s="2"/>
      <c r="T2897" s="2"/>
      <c r="U2897" s="2"/>
      <c r="V2897" s="2"/>
      <c r="W2897" s="2"/>
    </row>
    <row r="2898" spans="2:23" ht="15" customHeight="1" x14ac:dyDescent="0.35">
      <c r="B2898" s="349"/>
      <c r="C2898" s="715" t="str">
        <f t="shared" si="179"/>
        <v/>
      </c>
      <c r="D2898" s="458">
        <f>IF(ISNUMBER(Summary!$D$17), DATE(Summary!$D$17, 1, 1) + INT((ROW(B2860)-1)/24), DATE(2024, 1, 1) + INT((ROW(B2860)-1)/24))</f>
        <v>45411</v>
      </c>
      <c r="E2898" s="459">
        <v>0.12500000000000006</v>
      </c>
      <c r="F2898" s="780"/>
      <c r="G2898" s="780"/>
      <c r="H2898" s="460">
        <f t="shared" si="177"/>
        <v>0</v>
      </c>
      <c r="I2898" s="460">
        <f t="shared" si="178"/>
        <v>0</v>
      </c>
      <c r="J2898" s="460">
        <f t="shared" si="180"/>
        <v>0</v>
      </c>
      <c r="K2898" s="9"/>
      <c r="P2898" s="2"/>
      <c r="Q2898" s="27"/>
      <c r="R2898" s="2"/>
      <c r="S2898" s="2"/>
      <c r="T2898" s="2"/>
      <c r="U2898" s="2"/>
      <c r="V2898" s="2"/>
      <c r="W2898" s="2"/>
    </row>
    <row r="2899" spans="2:23" ht="15" customHeight="1" x14ac:dyDescent="0.35">
      <c r="B2899" s="349"/>
      <c r="C2899" s="715" t="str">
        <f t="shared" si="179"/>
        <v/>
      </c>
      <c r="D2899" s="458">
        <f>IF(ISNUMBER(Summary!$D$17), DATE(Summary!$D$17, 1, 1) + INT((ROW(B2861)-1)/24), DATE(2024, 1, 1) + INT((ROW(B2861)-1)/24))</f>
        <v>45411</v>
      </c>
      <c r="E2899" s="459">
        <v>0.16666666666666669</v>
      </c>
      <c r="F2899" s="780"/>
      <c r="G2899" s="780"/>
      <c r="H2899" s="460">
        <f t="shared" si="177"/>
        <v>0</v>
      </c>
      <c r="I2899" s="460">
        <f t="shared" si="178"/>
        <v>0</v>
      </c>
      <c r="J2899" s="460">
        <f t="shared" si="180"/>
        <v>0</v>
      </c>
      <c r="K2899" s="9"/>
      <c r="P2899" s="2"/>
      <c r="Q2899" s="27"/>
      <c r="R2899" s="2"/>
      <c r="S2899" s="2"/>
      <c r="T2899" s="2"/>
      <c r="U2899" s="2"/>
      <c r="V2899" s="2"/>
      <c r="W2899" s="2"/>
    </row>
    <row r="2900" spans="2:23" ht="15" customHeight="1" x14ac:dyDescent="0.35">
      <c r="B2900" s="349"/>
      <c r="C2900" s="715" t="str">
        <f t="shared" si="179"/>
        <v/>
      </c>
      <c r="D2900" s="458">
        <f>IF(ISNUMBER(Summary!$D$17), DATE(Summary!$D$17, 1, 1) + INT((ROW(B2862)-1)/24), DATE(2024, 1, 1) + INT((ROW(B2862)-1)/24))</f>
        <v>45411</v>
      </c>
      <c r="E2900" s="459">
        <v>0.20833333333333337</v>
      </c>
      <c r="F2900" s="780"/>
      <c r="G2900" s="780"/>
      <c r="H2900" s="460">
        <f t="shared" si="177"/>
        <v>0</v>
      </c>
      <c r="I2900" s="460">
        <f t="shared" si="178"/>
        <v>0</v>
      </c>
      <c r="J2900" s="460">
        <f t="shared" si="180"/>
        <v>0</v>
      </c>
      <c r="K2900" s="9"/>
      <c r="P2900" s="2"/>
      <c r="Q2900" s="27"/>
      <c r="R2900" s="2"/>
      <c r="S2900" s="2"/>
      <c r="T2900" s="2"/>
      <c r="U2900" s="2"/>
      <c r="V2900" s="2"/>
      <c r="W2900" s="2"/>
    </row>
    <row r="2901" spans="2:23" ht="15" customHeight="1" x14ac:dyDescent="0.35">
      <c r="B2901" s="349"/>
      <c r="C2901" s="715" t="str">
        <f t="shared" si="179"/>
        <v/>
      </c>
      <c r="D2901" s="458">
        <f>IF(ISNUMBER(Summary!$D$17), DATE(Summary!$D$17, 1, 1) + INT((ROW(B2863)-1)/24), DATE(2024, 1, 1) + INT((ROW(B2863)-1)/24))</f>
        <v>45411</v>
      </c>
      <c r="E2901" s="459">
        <v>0.25</v>
      </c>
      <c r="F2901" s="780"/>
      <c r="G2901" s="780"/>
      <c r="H2901" s="460">
        <f t="shared" si="177"/>
        <v>0</v>
      </c>
      <c r="I2901" s="460">
        <f t="shared" si="178"/>
        <v>0</v>
      </c>
      <c r="J2901" s="460">
        <f t="shared" si="180"/>
        <v>0</v>
      </c>
      <c r="K2901" s="9"/>
      <c r="P2901" s="2"/>
      <c r="Q2901" s="27"/>
      <c r="R2901" s="2"/>
      <c r="S2901" s="2"/>
      <c r="T2901" s="2"/>
      <c r="U2901" s="2"/>
      <c r="V2901" s="2"/>
      <c r="W2901" s="2"/>
    </row>
    <row r="2902" spans="2:23" ht="15" customHeight="1" x14ac:dyDescent="0.35">
      <c r="B2902" s="349"/>
      <c r="C2902" s="715" t="str">
        <f t="shared" si="179"/>
        <v/>
      </c>
      <c r="D2902" s="458">
        <f>IF(ISNUMBER(Summary!$D$17), DATE(Summary!$D$17, 1, 1) + INT((ROW(B2864)-1)/24), DATE(2024, 1, 1) + INT((ROW(B2864)-1)/24))</f>
        <v>45411</v>
      </c>
      <c r="E2902" s="459">
        <v>0.29166666666666669</v>
      </c>
      <c r="F2902" s="780"/>
      <c r="G2902" s="780"/>
      <c r="H2902" s="460">
        <f t="shared" si="177"/>
        <v>0</v>
      </c>
      <c r="I2902" s="460">
        <f t="shared" si="178"/>
        <v>0</v>
      </c>
      <c r="J2902" s="460">
        <f t="shared" si="180"/>
        <v>0</v>
      </c>
      <c r="K2902" s="9"/>
      <c r="P2902" s="2"/>
      <c r="Q2902" s="27"/>
      <c r="R2902" s="2"/>
      <c r="S2902" s="2"/>
      <c r="T2902" s="2"/>
      <c r="U2902" s="2"/>
      <c r="V2902" s="2"/>
      <c r="W2902" s="2"/>
    </row>
    <row r="2903" spans="2:23" ht="15" customHeight="1" x14ac:dyDescent="0.35">
      <c r="B2903" s="349"/>
      <c r="C2903" s="715" t="str">
        <f t="shared" si="179"/>
        <v/>
      </c>
      <c r="D2903" s="458">
        <f>IF(ISNUMBER(Summary!$D$17), DATE(Summary!$D$17, 1, 1) + INT((ROW(B2865)-1)/24), DATE(2024, 1, 1) + INT((ROW(B2865)-1)/24))</f>
        <v>45411</v>
      </c>
      <c r="E2903" s="459">
        <v>0.33333333333333337</v>
      </c>
      <c r="F2903" s="780"/>
      <c r="G2903" s="780"/>
      <c r="H2903" s="460">
        <f t="shared" si="177"/>
        <v>0</v>
      </c>
      <c r="I2903" s="460">
        <f t="shared" si="178"/>
        <v>0</v>
      </c>
      <c r="J2903" s="460">
        <f t="shared" si="180"/>
        <v>0</v>
      </c>
      <c r="K2903" s="9"/>
      <c r="P2903" s="2"/>
      <c r="Q2903" s="27"/>
      <c r="R2903" s="2"/>
      <c r="S2903" s="2"/>
      <c r="T2903" s="2"/>
      <c r="U2903" s="2"/>
      <c r="V2903" s="2"/>
      <c r="W2903" s="2"/>
    </row>
    <row r="2904" spans="2:23" ht="15" customHeight="1" x14ac:dyDescent="0.35">
      <c r="B2904" s="349"/>
      <c r="C2904" s="715" t="str">
        <f t="shared" si="179"/>
        <v/>
      </c>
      <c r="D2904" s="458">
        <f>IF(ISNUMBER(Summary!$D$17), DATE(Summary!$D$17, 1, 1) + INT((ROW(B2866)-1)/24), DATE(2024, 1, 1) + INT((ROW(B2866)-1)/24))</f>
        <v>45411</v>
      </c>
      <c r="E2904" s="459">
        <v>0.375</v>
      </c>
      <c r="F2904" s="780"/>
      <c r="G2904" s="780"/>
      <c r="H2904" s="460">
        <f t="shared" si="177"/>
        <v>0</v>
      </c>
      <c r="I2904" s="460">
        <f t="shared" si="178"/>
        <v>0</v>
      </c>
      <c r="J2904" s="460">
        <f t="shared" si="180"/>
        <v>0</v>
      </c>
      <c r="K2904" s="9"/>
      <c r="P2904" s="2"/>
      <c r="Q2904" s="27"/>
      <c r="R2904" s="2"/>
      <c r="S2904" s="2"/>
      <c r="T2904" s="2"/>
      <c r="U2904" s="2"/>
      <c r="V2904" s="2"/>
      <c r="W2904" s="2"/>
    </row>
    <row r="2905" spans="2:23" ht="15" customHeight="1" x14ac:dyDescent="0.35">
      <c r="B2905" s="349"/>
      <c r="C2905" s="715" t="str">
        <f t="shared" si="179"/>
        <v/>
      </c>
      <c r="D2905" s="458">
        <f>IF(ISNUMBER(Summary!$D$17), DATE(Summary!$D$17, 1, 1) + INT((ROW(B2867)-1)/24), DATE(2024, 1, 1) + INT((ROW(B2867)-1)/24))</f>
        <v>45411</v>
      </c>
      <c r="E2905" s="459">
        <v>0.41666666666666669</v>
      </c>
      <c r="F2905" s="780"/>
      <c r="G2905" s="780"/>
      <c r="H2905" s="460">
        <f t="shared" si="177"/>
        <v>0</v>
      </c>
      <c r="I2905" s="460">
        <f t="shared" si="178"/>
        <v>0</v>
      </c>
      <c r="J2905" s="460">
        <f t="shared" si="180"/>
        <v>0</v>
      </c>
      <c r="K2905" s="9"/>
      <c r="P2905" s="2"/>
      <c r="Q2905" s="27"/>
      <c r="R2905" s="2"/>
      <c r="S2905" s="2"/>
      <c r="T2905" s="2"/>
      <c r="U2905" s="2"/>
      <c r="V2905" s="2"/>
      <c r="W2905" s="2"/>
    </row>
    <row r="2906" spans="2:23" ht="15" customHeight="1" x14ac:dyDescent="0.35">
      <c r="B2906" s="349"/>
      <c r="C2906" s="715" t="str">
        <f t="shared" si="179"/>
        <v/>
      </c>
      <c r="D2906" s="458">
        <f>IF(ISNUMBER(Summary!$D$17), DATE(Summary!$D$17, 1, 1) + INT((ROW(B2868)-1)/24), DATE(2024, 1, 1) + INT((ROW(B2868)-1)/24))</f>
        <v>45411</v>
      </c>
      <c r="E2906" s="459">
        <v>0.45833333333333337</v>
      </c>
      <c r="F2906" s="780"/>
      <c r="G2906" s="780"/>
      <c r="H2906" s="460">
        <f t="shared" si="177"/>
        <v>0</v>
      </c>
      <c r="I2906" s="460">
        <f t="shared" si="178"/>
        <v>0</v>
      </c>
      <c r="J2906" s="460">
        <f t="shared" si="180"/>
        <v>0</v>
      </c>
      <c r="K2906" s="9"/>
      <c r="P2906" s="2"/>
      <c r="Q2906" s="27"/>
      <c r="R2906" s="2"/>
      <c r="S2906" s="2"/>
      <c r="T2906" s="2"/>
      <c r="U2906" s="2"/>
      <c r="V2906" s="2"/>
      <c r="W2906" s="2"/>
    </row>
    <row r="2907" spans="2:23" ht="15" customHeight="1" x14ac:dyDescent="0.35">
      <c r="B2907" s="349"/>
      <c r="C2907" s="715" t="str">
        <f t="shared" si="179"/>
        <v/>
      </c>
      <c r="D2907" s="458">
        <f>IF(ISNUMBER(Summary!$D$17), DATE(Summary!$D$17, 1, 1) + INT((ROW(B2869)-1)/24), DATE(2024, 1, 1) + INT((ROW(B2869)-1)/24))</f>
        <v>45411</v>
      </c>
      <c r="E2907" s="459">
        <v>0.50000000000000011</v>
      </c>
      <c r="F2907" s="780"/>
      <c r="G2907" s="780"/>
      <c r="H2907" s="460">
        <f t="shared" si="177"/>
        <v>0</v>
      </c>
      <c r="I2907" s="460">
        <f t="shared" si="178"/>
        <v>0</v>
      </c>
      <c r="J2907" s="460">
        <f t="shared" si="180"/>
        <v>0</v>
      </c>
      <c r="K2907" s="9"/>
      <c r="P2907" s="2"/>
      <c r="Q2907" s="27"/>
      <c r="R2907" s="2"/>
      <c r="S2907" s="2"/>
      <c r="T2907" s="2"/>
      <c r="U2907" s="2"/>
      <c r="V2907" s="2"/>
      <c r="W2907" s="2"/>
    </row>
    <row r="2908" spans="2:23" ht="15" customHeight="1" x14ac:dyDescent="0.35">
      <c r="B2908" s="349"/>
      <c r="C2908" s="715" t="str">
        <f t="shared" si="179"/>
        <v/>
      </c>
      <c r="D2908" s="458">
        <f>IF(ISNUMBER(Summary!$D$17), DATE(Summary!$D$17, 1, 1) + INT((ROW(B2870)-1)/24), DATE(2024, 1, 1) + INT((ROW(B2870)-1)/24))</f>
        <v>45411</v>
      </c>
      <c r="E2908" s="459">
        <v>0.54166666666666674</v>
      </c>
      <c r="F2908" s="780"/>
      <c r="G2908" s="780"/>
      <c r="H2908" s="460">
        <f t="shared" si="177"/>
        <v>0</v>
      </c>
      <c r="I2908" s="460">
        <f t="shared" si="178"/>
        <v>0</v>
      </c>
      <c r="J2908" s="460">
        <f t="shared" si="180"/>
        <v>0</v>
      </c>
      <c r="K2908" s="9"/>
      <c r="P2908" s="2"/>
      <c r="Q2908" s="27"/>
      <c r="R2908" s="2"/>
      <c r="S2908" s="2"/>
      <c r="T2908" s="2"/>
      <c r="U2908" s="2"/>
      <c r="V2908" s="2"/>
      <c r="W2908" s="2"/>
    </row>
    <row r="2909" spans="2:23" ht="15" customHeight="1" x14ac:dyDescent="0.35">
      <c r="B2909" s="349"/>
      <c r="C2909" s="715" t="str">
        <f t="shared" si="179"/>
        <v/>
      </c>
      <c r="D2909" s="458">
        <f>IF(ISNUMBER(Summary!$D$17), DATE(Summary!$D$17, 1, 1) + INT((ROW(B2871)-1)/24), DATE(2024, 1, 1) + INT((ROW(B2871)-1)/24))</f>
        <v>45411</v>
      </c>
      <c r="E2909" s="459">
        <v>0.58333333333333337</v>
      </c>
      <c r="F2909" s="780"/>
      <c r="G2909" s="780"/>
      <c r="H2909" s="460">
        <f t="shared" si="177"/>
        <v>0</v>
      </c>
      <c r="I2909" s="460">
        <f t="shared" si="178"/>
        <v>0</v>
      </c>
      <c r="J2909" s="460">
        <f t="shared" si="180"/>
        <v>0</v>
      </c>
      <c r="K2909" s="9"/>
      <c r="P2909" s="2"/>
      <c r="Q2909" s="27"/>
      <c r="R2909" s="2"/>
      <c r="S2909" s="2"/>
      <c r="T2909" s="2"/>
      <c r="U2909" s="2"/>
      <c r="V2909" s="2"/>
      <c r="W2909" s="2"/>
    </row>
    <row r="2910" spans="2:23" ht="15" customHeight="1" x14ac:dyDescent="0.35">
      <c r="B2910" s="349"/>
      <c r="C2910" s="715" t="str">
        <f t="shared" si="179"/>
        <v/>
      </c>
      <c r="D2910" s="458">
        <f>IF(ISNUMBER(Summary!$D$17), DATE(Summary!$D$17, 1, 1) + INT((ROW(B2872)-1)/24), DATE(2024, 1, 1) + INT((ROW(B2872)-1)/24))</f>
        <v>45411</v>
      </c>
      <c r="E2910" s="459">
        <v>0.62500000000000011</v>
      </c>
      <c r="F2910" s="780"/>
      <c r="G2910" s="780"/>
      <c r="H2910" s="460">
        <f t="shared" si="177"/>
        <v>0</v>
      </c>
      <c r="I2910" s="460">
        <f t="shared" si="178"/>
        <v>0</v>
      </c>
      <c r="J2910" s="460">
        <f t="shared" si="180"/>
        <v>0</v>
      </c>
      <c r="K2910" s="9"/>
      <c r="P2910" s="2"/>
      <c r="Q2910" s="27"/>
      <c r="R2910" s="2"/>
      <c r="S2910" s="2"/>
      <c r="T2910" s="2"/>
      <c r="U2910" s="2"/>
      <c r="V2910" s="2"/>
      <c r="W2910" s="2"/>
    </row>
    <row r="2911" spans="2:23" ht="15" customHeight="1" x14ac:dyDescent="0.35">
      <c r="B2911" s="349"/>
      <c r="C2911" s="715" t="str">
        <f t="shared" si="179"/>
        <v/>
      </c>
      <c r="D2911" s="458">
        <f>IF(ISNUMBER(Summary!$D$17), DATE(Summary!$D$17, 1, 1) + INT((ROW(B2873)-1)/24), DATE(2024, 1, 1) + INT((ROW(B2873)-1)/24))</f>
        <v>45411</v>
      </c>
      <c r="E2911" s="459">
        <v>0.66666666666666674</v>
      </c>
      <c r="F2911" s="780"/>
      <c r="G2911" s="780"/>
      <c r="H2911" s="460">
        <f t="shared" si="177"/>
        <v>0</v>
      </c>
      <c r="I2911" s="460">
        <f t="shared" si="178"/>
        <v>0</v>
      </c>
      <c r="J2911" s="460">
        <f t="shared" si="180"/>
        <v>0</v>
      </c>
      <c r="K2911" s="9"/>
      <c r="P2911" s="2"/>
      <c r="Q2911" s="27"/>
      <c r="R2911" s="2"/>
      <c r="S2911" s="2"/>
      <c r="T2911" s="2"/>
      <c r="U2911" s="2"/>
      <c r="V2911" s="2"/>
      <c r="W2911" s="2"/>
    </row>
    <row r="2912" spans="2:23" ht="15" customHeight="1" x14ac:dyDescent="0.35">
      <c r="B2912" s="349"/>
      <c r="C2912" s="715" t="str">
        <f t="shared" si="179"/>
        <v/>
      </c>
      <c r="D2912" s="458">
        <f>IF(ISNUMBER(Summary!$D$17), DATE(Summary!$D$17, 1, 1) + INT((ROW(B2874)-1)/24), DATE(2024, 1, 1) + INT((ROW(B2874)-1)/24))</f>
        <v>45411</v>
      </c>
      <c r="E2912" s="459">
        <v>0.70833333333333337</v>
      </c>
      <c r="F2912" s="780"/>
      <c r="G2912" s="780"/>
      <c r="H2912" s="460">
        <f t="shared" si="177"/>
        <v>0</v>
      </c>
      <c r="I2912" s="460">
        <f t="shared" si="178"/>
        <v>0</v>
      </c>
      <c r="J2912" s="460">
        <f t="shared" si="180"/>
        <v>0</v>
      </c>
      <c r="K2912" s="9"/>
      <c r="P2912" s="2"/>
      <c r="Q2912" s="27"/>
      <c r="R2912" s="2"/>
      <c r="S2912" s="2"/>
      <c r="T2912" s="2"/>
      <c r="U2912" s="2"/>
      <c r="V2912" s="2"/>
      <c r="W2912" s="2"/>
    </row>
    <row r="2913" spans="2:23" ht="15" customHeight="1" x14ac:dyDescent="0.35">
      <c r="B2913" s="349"/>
      <c r="C2913" s="715" t="str">
        <f t="shared" si="179"/>
        <v/>
      </c>
      <c r="D2913" s="458">
        <f>IF(ISNUMBER(Summary!$D$17), DATE(Summary!$D$17, 1, 1) + INT((ROW(B2875)-1)/24), DATE(2024, 1, 1) + INT((ROW(B2875)-1)/24))</f>
        <v>45411</v>
      </c>
      <c r="E2913" s="459">
        <v>0.75000000000000011</v>
      </c>
      <c r="F2913" s="780"/>
      <c r="G2913" s="780"/>
      <c r="H2913" s="460">
        <f t="shared" si="177"/>
        <v>0</v>
      </c>
      <c r="I2913" s="460">
        <f t="shared" si="178"/>
        <v>0</v>
      </c>
      <c r="J2913" s="460">
        <f t="shared" si="180"/>
        <v>0</v>
      </c>
      <c r="K2913" s="9"/>
      <c r="P2913" s="2"/>
      <c r="Q2913" s="27"/>
      <c r="R2913" s="2"/>
      <c r="S2913" s="2"/>
      <c r="T2913" s="2"/>
      <c r="U2913" s="2"/>
      <c r="V2913" s="2"/>
      <c r="W2913" s="2"/>
    </row>
    <row r="2914" spans="2:23" ht="15" customHeight="1" x14ac:dyDescent="0.35">
      <c r="B2914" s="349"/>
      <c r="C2914" s="715" t="str">
        <f t="shared" si="179"/>
        <v/>
      </c>
      <c r="D2914" s="458">
        <f>IF(ISNUMBER(Summary!$D$17), DATE(Summary!$D$17, 1, 1) + INT((ROW(B2876)-1)/24), DATE(2024, 1, 1) + INT((ROW(B2876)-1)/24))</f>
        <v>45411</v>
      </c>
      <c r="E2914" s="459">
        <v>0.79166666666666674</v>
      </c>
      <c r="F2914" s="780"/>
      <c r="G2914" s="780"/>
      <c r="H2914" s="460">
        <f t="shared" si="177"/>
        <v>0</v>
      </c>
      <c r="I2914" s="460">
        <f t="shared" si="178"/>
        <v>0</v>
      </c>
      <c r="J2914" s="460">
        <f t="shared" si="180"/>
        <v>0</v>
      </c>
      <c r="K2914" s="9"/>
      <c r="P2914" s="2"/>
      <c r="Q2914" s="27"/>
      <c r="R2914" s="2"/>
      <c r="S2914" s="2"/>
      <c r="T2914" s="2"/>
      <c r="U2914" s="2"/>
      <c r="V2914" s="2"/>
      <c r="W2914" s="2"/>
    </row>
    <row r="2915" spans="2:23" ht="15" customHeight="1" x14ac:dyDescent="0.35">
      <c r="B2915" s="349"/>
      <c r="C2915" s="715" t="str">
        <f t="shared" si="179"/>
        <v/>
      </c>
      <c r="D2915" s="458">
        <f>IF(ISNUMBER(Summary!$D$17), DATE(Summary!$D$17, 1, 1) + INT((ROW(B2877)-1)/24), DATE(2024, 1, 1) + INT((ROW(B2877)-1)/24))</f>
        <v>45411</v>
      </c>
      <c r="E2915" s="459">
        <v>0.83333333333333337</v>
      </c>
      <c r="F2915" s="780"/>
      <c r="G2915" s="780"/>
      <c r="H2915" s="460">
        <f t="shared" si="177"/>
        <v>0</v>
      </c>
      <c r="I2915" s="460">
        <f t="shared" si="178"/>
        <v>0</v>
      </c>
      <c r="J2915" s="460">
        <f t="shared" si="180"/>
        <v>0</v>
      </c>
      <c r="K2915" s="9"/>
      <c r="P2915" s="2"/>
      <c r="Q2915" s="27"/>
      <c r="R2915" s="2"/>
      <c r="S2915" s="2"/>
      <c r="T2915" s="2"/>
      <c r="U2915" s="2"/>
      <c r="V2915" s="2"/>
      <c r="W2915" s="2"/>
    </row>
    <row r="2916" spans="2:23" ht="15" customHeight="1" x14ac:dyDescent="0.35">
      <c r="B2916" s="349"/>
      <c r="C2916" s="715" t="str">
        <f t="shared" si="179"/>
        <v/>
      </c>
      <c r="D2916" s="458">
        <f>IF(ISNUMBER(Summary!$D$17), DATE(Summary!$D$17, 1, 1) + INT((ROW(B2878)-1)/24), DATE(2024, 1, 1) + INT((ROW(B2878)-1)/24))</f>
        <v>45411</v>
      </c>
      <c r="E2916" s="459">
        <v>0.87500000000000011</v>
      </c>
      <c r="F2916" s="780"/>
      <c r="G2916" s="780"/>
      <c r="H2916" s="460">
        <f t="shared" si="177"/>
        <v>0</v>
      </c>
      <c r="I2916" s="460">
        <f t="shared" si="178"/>
        <v>0</v>
      </c>
      <c r="J2916" s="460">
        <f t="shared" si="180"/>
        <v>0</v>
      </c>
      <c r="K2916" s="9"/>
      <c r="P2916" s="2"/>
      <c r="Q2916" s="27"/>
      <c r="R2916" s="2"/>
      <c r="S2916" s="2"/>
      <c r="T2916" s="2"/>
      <c r="U2916" s="2"/>
      <c r="V2916" s="2"/>
      <c r="W2916" s="2"/>
    </row>
    <row r="2917" spans="2:23" ht="15" customHeight="1" x14ac:dyDescent="0.35">
      <c r="B2917" s="349"/>
      <c r="C2917" s="715" t="str">
        <f t="shared" si="179"/>
        <v/>
      </c>
      <c r="D2917" s="458">
        <f>IF(ISNUMBER(Summary!$D$17), DATE(Summary!$D$17, 1, 1) + INT((ROW(B2879)-1)/24), DATE(2024, 1, 1) + INT((ROW(B2879)-1)/24))</f>
        <v>45411</v>
      </c>
      <c r="E2917" s="459">
        <v>0.91666666666666674</v>
      </c>
      <c r="F2917" s="780"/>
      <c r="G2917" s="780"/>
      <c r="H2917" s="460">
        <f t="shared" si="177"/>
        <v>0</v>
      </c>
      <c r="I2917" s="460">
        <f t="shared" si="178"/>
        <v>0</v>
      </c>
      <c r="J2917" s="460">
        <f t="shared" si="180"/>
        <v>0</v>
      </c>
      <c r="K2917" s="9"/>
      <c r="P2917" s="2"/>
      <c r="Q2917" s="27"/>
      <c r="R2917" s="2"/>
      <c r="S2917" s="2"/>
      <c r="T2917" s="2"/>
      <c r="U2917" s="2"/>
      <c r="V2917" s="2"/>
      <c r="W2917" s="2"/>
    </row>
    <row r="2918" spans="2:23" ht="15" customHeight="1" x14ac:dyDescent="0.35">
      <c r="B2918" s="349"/>
      <c r="C2918" s="715" t="str">
        <f t="shared" si="179"/>
        <v/>
      </c>
      <c r="D2918" s="458">
        <f>IF(ISNUMBER(Summary!$D$17), DATE(Summary!$D$17, 1, 1) + INT((ROW(B2880)-1)/24), DATE(2024, 1, 1) + INT((ROW(B2880)-1)/24))</f>
        <v>45411</v>
      </c>
      <c r="E2918" s="459">
        <v>0.95833333333333337</v>
      </c>
      <c r="F2918" s="780"/>
      <c r="G2918" s="780"/>
      <c r="H2918" s="460">
        <f t="shared" si="177"/>
        <v>0</v>
      </c>
      <c r="I2918" s="460">
        <f t="shared" si="178"/>
        <v>0</v>
      </c>
      <c r="J2918" s="460">
        <f t="shared" si="180"/>
        <v>0</v>
      </c>
      <c r="K2918" s="9"/>
      <c r="P2918" s="2"/>
      <c r="Q2918" s="27"/>
      <c r="R2918" s="2"/>
      <c r="S2918" s="2"/>
      <c r="T2918" s="2"/>
      <c r="U2918" s="2"/>
      <c r="V2918" s="2"/>
      <c r="W2918" s="2"/>
    </row>
    <row r="2919" spans="2:23" ht="15" customHeight="1" x14ac:dyDescent="0.35">
      <c r="B2919" s="457"/>
      <c r="C2919" s="715">
        <f t="shared" si="179"/>
        <v>45412</v>
      </c>
      <c r="D2919" s="458">
        <f>IF(ISNUMBER(Summary!$D$17), DATE(Summary!$D$17, 1, 1) + INT((ROW(B2881)-1)/24), DATE(2024, 1, 1) + INT((ROW(B2881)-1)/24))</f>
        <v>45412</v>
      </c>
      <c r="E2919" s="459">
        <v>3.1225022567582528E-17</v>
      </c>
      <c r="F2919" s="780"/>
      <c r="G2919" s="780"/>
      <c r="H2919" s="460">
        <f t="shared" ref="H2919:H2982" si="181">IF(G2919&gt;F2919,F2919,G2919)</f>
        <v>0</v>
      </c>
      <c r="I2919" s="460">
        <f t="shared" ref="I2919:I2982" si="182">F2919-H2919</f>
        <v>0</v>
      </c>
      <c r="J2919" s="460">
        <f t="shared" si="180"/>
        <v>0</v>
      </c>
      <c r="K2919" s="9"/>
      <c r="P2919" s="2"/>
      <c r="Q2919" s="27"/>
      <c r="R2919" s="2"/>
      <c r="S2919" s="2"/>
      <c r="T2919" s="2"/>
      <c r="U2919" s="2"/>
      <c r="V2919" s="2"/>
      <c r="W2919" s="2"/>
    </row>
    <row r="2920" spans="2:23" ht="15" customHeight="1" x14ac:dyDescent="0.35">
      <c r="B2920" s="349"/>
      <c r="C2920" s="715" t="str">
        <f t="shared" ref="C2920:C2983" si="183">IF(MOD(ROW()-ROW($E$39), 24)=0, $D2920, "")</f>
        <v/>
      </c>
      <c r="D2920" s="458">
        <f>IF(ISNUMBER(Summary!$D$17), DATE(Summary!$D$17, 1, 1) + INT((ROW(B2882)-1)/24), DATE(2024, 1, 1) + INT((ROW(B2882)-1)/24))</f>
        <v>45412</v>
      </c>
      <c r="E2920" s="459">
        <v>4.1666666666666699E-2</v>
      </c>
      <c r="F2920" s="780"/>
      <c r="G2920" s="780"/>
      <c r="H2920" s="460">
        <f t="shared" si="181"/>
        <v>0</v>
      </c>
      <c r="I2920" s="460">
        <f t="shared" si="182"/>
        <v>0</v>
      </c>
      <c r="J2920" s="460">
        <f t="shared" si="180"/>
        <v>0</v>
      </c>
      <c r="K2920" s="9"/>
      <c r="P2920" s="2"/>
      <c r="Q2920" s="27"/>
      <c r="R2920" s="2"/>
      <c r="S2920" s="2"/>
      <c r="T2920" s="2"/>
      <c r="U2920" s="2"/>
      <c r="V2920" s="2"/>
      <c r="W2920" s="2"/>
    </row>
    <row r="2921" spans="2:23" ht="15" customHeight="1" x14ac:dyDescent="0.35">
      <c r="B2921" s="349"/>
      <c r="C2921" s="715" t="str">
        <f t="shared" si="183"/>
        <v/>
      </c>
      <c r="D2921" s="458">
        <f>IF(ISNUMBER(Summary!$D$17), DATE(Summary!$D$17, 1, 1) + INT((ROW(B2883)-1)/24), DATE(2024, 1, 1) + INT((ROW(B2883)-1)/24))</f>
        <v>45412</v>
      </c>
      <c r="E2921" s="459">
        <v>8.333333333333337E-2</v>
      </c>
      <c r="F2921" s="780"/>
      <c r="G2921" s="780"/>
      <c r="H2921" s="460">
        <f t="shared" si="181"/>
        <v>0</v>
      </c>
      <c r="I2921" s="460">
        <f t="shared" si="182"/>
        <v>0</v>
      </c>
      <c r="J2921" s="460">
        <f t="shared" si="180"/>
        <v>0</v>
      </c>
      <c r="K2921" s="9"/>
      <c r="P2921" s="2"/>
      <c r="Q2921" s="27"/>
      <c r="R2921" s="2"/>
      <c r="S2921" s="2"/>
      <c r="T2921" s="2"/>
      <c r="U2921" s="2"/>
      <c r="V2921" s="2"/>
      <c r="W2921" s="2"/>
    </row>
    <row r="2922" spans="2:23" ht="15" customHeight="1" x14ac:dyDescent="0.35">
      <c r="B2922" s="349"/>
      <c r="C2922" s="715" t="str">
        <f t="shared" si="183"/>
        <v/>
      </c>
      <c r="D2922" s="458">
        <f>IF(ISNUMBER(Summary!$D$17), DATE(Summary!$D$17, 1, 1) + INT((ROW(B2884)-1)/24), DATE(2024, 1, 1) + INT((ROW(B2884)-1)/24))</f>
        <v>45412</v>
      </c>
      <c r="E2922" s="459">
        <v>0.12500000000000006</v>
      </c>
      <c r="F2922" s="780"/>
      <c r="G2922" s="780"/>
      <c r="H2922" s="460">
        <f t="shared" si="181"/>
        <v>0</v>
      </c>
      <c r="I2922" s="460">
        <f t="shared" si="182"/>
        <v>0</v>
      </c>
      <c r="J2922" s="460">
        <f t="shared" si="180"/>
        <v>0</v>
      </c>
      <c r="K2922" s="9"/>
      <c r="P2922" s="2"/>
      <c r="Q2922" s="27"/>
      <c r="R2922" s="2"/>
      <c r="S2922" s="2"/>
      <c r="T2922" s="2"/>
      <c r="U2922" s="2"/>
      <c r="V2922" s="2"/>
      <c r="W2922" s="2"/>
    </row>
    <row r="2923" spans="2:23" ht="15" customHeight="1" x14ac:dyDescent="0.35">
      <c r="B2923" s="349"/>
      <c r="C2923" s="715" t="str">
        <f t="shared" si="183"/>
        <v/>
      </c>
      <c r="D2923" s="458">
        <f>IF(ISNUMBER(Summary!$D$17), DATE(Summary!$D$17, 1, 1) + INT((ROW(B2885)-1)/24), DATE(2024, 1, 1) + INT((ROW(B2885)-1)/24))</f>
        <v>45412</v>
      </c>
      <c r="E2923" s="459">
        <v>0.16666666666666669</v>
      </c>
      <c r="F2923" s="780"/>
      <c r="G2923" s="780"/>
      <c r="H2923" s="460">
        <f t="shared" si="181"/>
        <v>0</v>
      </c>
      <c r="I2923" s="460">
        <f t="shared" si="182"/>
        <v>0</v>
      </c>
      <c r="J2923" s="460">
        <f t="shared" si="180"/>
        <v>0</v>
      </c>
      <c r="K2923" s="9"/>
      <c r="P2923" s="2"/>
      <c r="Q2923" s="27"/>
      <c r="R2923" s="2"/>
      <c r="S2923" s="2"/>
      <c r="T2923" s="2"/>
      <c r="U2923" s="2"/>
      <c r="V2923" s="2"/>
      <c r="W2923" s="2"/>
    </row>
    <row r="2924" spans="2:23" ht="15" customHeight="1" x14ac:dyDescent="0.35">
      <c r="B2924" s="349"/>
      <c r="C2924" s="715" t="str">
        <f t="shared" si="183"/>
        <v/>
      </c>
      <c r="D2924" s="458">
        <f>IF(ISNUMBER(Summary!$D$17), DATE(Summary!$D$17, 1, 1) + INT((ROW(B2886)-1)/24), DATE(2024, 1, 1) + INT((ROW(B2886)-1)/24))</f>
        <v>45412</v>
      </c>
      <c r="E2924" s="459">
        <v>0.20833333333333337</v>
      </c>
      <c r="F2924" s="780"/>
      <c r="G2924" s="780"/>
      <c r="H2924" s="460">
        <f t="shared" si="181"/>
        <v>0</v>
      </c>
      <c r="I2924" s="460">
        <f t="shared" si="182"/>
        <v>0</v>
      </c>
      <c r="J2924" s="460">
        <f t="shared" si="180"/>
        <v>0</v>
      </c>
      <c r="K2924" s="9"/>
      <c r="P2924" s="2"/>
      <c r="Q2924" s="27"/>
      <c r="R2924" s="2"/>
      <c r="S2924" s="2"/>
      <c r="T2924" s="2"/>
      <c r="U2924" s="2"/>
      <c r="V2924" s="2"/>
      <c r="W2924" s="2"/>
    </row>
    <row r="2925" spans="2:23" ht="15" customHeight="1" x14ac:dyDescent="0.35">
      <c r="B2925" s="349"/>
      <c r="C2925" s="715" t="str">
        <f t="shared" si="183"/>
        <v/>
      </c>
      <c r="D2925" s="458">
        <f>IF(ISNUMBER(Summary!$D$17), DATE(Summary!$D$17, 1, 1) + INT((ROW(B2887)-1)/24), DATE(2024, 1, 1) + INT((ROW(B2887)-1)/24))</f>
        <v>45412</v>
      </c>
      <c r="E2925" s="459">
        <v>0.25</v>
      </c>
      <c r="F2925" s="780"/>
      <c r="G2925" s="780"/>
      <c r="H2925" s="460">
        <f t="shared" si="181"/>
        <v>0</v>
      </c>
      <c r="I2925" s="460">
        <f t="shared" si="182"/>
        <v>0</v>
      </c>
      <c r="J2925" s="460">
        <f t="shared" si="180"/>
        <v>0</v>
      </c>
      <c r="K2925" s="9"/>
      <c r="P2925" s="2"/>
      <c r="Q2925" s="27"/>
      <c r="R2925" s="2"/>
      <c r="S2925" s="2"/>
      <c r="T2925" s="2"/>
      <c r="U2925" s="2"/>
      <c r="V2925" s="2"/>
      <c r="W2925" s="2"/>
    </row>
    <row r="2926" spans="2:23" ht="15" customHeight="1" x14ac:dyDescent="0.35">
      <c r="B2926" s="349"/>
      <c r="C2926" s="715" t="str">
        <f t="shared" si="183"/>
        <v/>
      </c>
      <c r="D2926" s="458">
        <f>IF(ISNUMBER(Summary!$D$17), DATE(Summary!$D$17, 1, 1) + INT((ROW(B2888)-1)/24), DATE(2024, 1, 1) + INT((ROW(B2888)-1)/24))</f>
        <v>45412</v>
      </c>
      <c r="E2926" s="459">
        <v>0.29166666666666669</v>
      </c>
      <c r="F2926" s="780"/>
      <c r="G2926" s="780"/>
      <c r="H2926" s="460">
        <f t="shared" si="181"/>
        <v>0</v>
      </c>
      <c r="I2926" s="460">
        <f t="shared" si="182"/>
        <v>0</v>
      </c>
      <c r="J2926" s="460">
        <f t="shared" si="180"/>
        <v>0</v>
      </c>
      <c r="K2926" s="9"/>
      <c r="P2926" s="2"/>
      <c r="Q2926" s="27"/>
      <c r="R2926" s="2"/>
      <c r="S2926" s="2"/>
      <c r="T2926" s="2"/>
      <c r="U2926" s="2"/>
      <c r="V2926" s="2"/>
      <c r="W2926" s="2"/>
    </row>
    <row r="2927" spans="2:23" ht="15" customHeight="1" x14ac:dyDescent="0.35">
      <c r="B2927" s="349"/>
      <c r="C2927" s="715" t="str">
        <f t="shared" si="183"/>
        <v/>
      </c>
      <c r="D2927" s="458">
        <f>IF(ISNUMBER(Summary!$D$17), DATE(Summary!$D$17, 1, 1) + INT((ROW(B2889)-1)/24), DATE(2024, 1, 1) + INT((ROW(B2889)-1)/24))</f>
        <v>45412</v>
      </c>
      <c r="E2927" s="459">
        <v>0.33333333333333337</v>
      </c>
      <c r="F2927" s="780"/>
      <c r="G2927" s="780"/>
      <c r="H2927" s="460">
        <f t="shared" si="181"/>
        <v>0</v>
      </c>
      <c r="I2927" s="460">
        <f t="shared" si="182"/>
        <v>0</v>
      </c>
      <c r="J2927" s="460">
        <f t="shared" si="180"/>
        <v>0</v>
      </c>
      <c r="K2927" s="9"/>
      <c r="P2927" s="2"/>
      <c r="Q2927" s="27"/>
      <c r="R2927" s="2"/>
      <c r="S2927" s="2"/>
      <c r="T2927" s="2"/>
      <c r="U2927" s="2"/>
      <c r="V2927" s="2"/>
      <c r="W2927" s="2"/>
    </row>
    <row r="2928" spans="2:23" ht="15" customHeight="1" x14ac:dyDescent="0.35">
      <c r="B2928" s="349"/>
      <c r="C2928" s="715" t="str">
        <f t="shared" si="183"/>
        <v/>
      </c>
      <c r="D2928" s="458">
        <f>IF(ISNUMBER(Summary!$D$17), DATE(Summary!$D$17, 1, 1) + INT((ROW(B2890)-1)/24), DATE(2024, 1, 1) + INT((ROW(B2890)-1)/24))</f>
        <v>45412</v>
      </c>
      <c r="E2928" s="459">
        <v>0.375</v>
      </c>
      <c r="F2928" s="780"/>
      <c r="G2928" s="780"/>
      <c r="H2928" s="460">
        <f t="shared" si="181"/>
        <v>0</v>
      </c>
      <c r="I2928" s="460">
        <f t="shared" si="182"/>
        <v>0</v>
      </c>
      <c r="J2928" s="460">
        <f t="shared" si="180"/>
        <v>0</v>
      </c>
      <c r="K2928" s="9"/>
      <c r="P2928" s="2"/>
      <c r="Q2928" s="27"/>
      <c r="R2928" s="2"/>
      <c r="S2928" s="2"/>
      <c r="T2928" s="2"/>
      <c r="U2928" s="2"/>
      <c r="V2928" s="2"/>
      <c r="W2928" s="2"/>
    </row>
    <row r="2929" spans="2:23" ht="15" customHeight="1" x14ac:dyDescent="0.35">
      <c r="B2929" s="349"/>
      <c r="C2929" s="715" t="str">
        <f t="shared" si="183"/>
        <v/>
      </c>
      <c r="D2929" s="458">
        <f>IF(ISNUMBER(Summary!$D$17), DATE(Summary!$D$17, 1, 1) + INT((ROW(B2891)-1)/24), DATE(2024, 1, 1) + INT((ROW(B2891)-1)/24))</f>
        <v>45412</v>
      </c>
      <c r="E2929" s="459">
        <v>0.41666666666666669</v>
      </c>
      <c r="F2929" s="780"/>
      <c r="G2929" s="780"/>
      <c r="H2929" s="460">
        <f t="shared" si="181"/>
        <v>0</v>
      </c>
      <c r="I2929" s="460">
        <f t="shared" si="182"/>
        <v>0</v>
      </c>
      <c r="J2929" s="460">
        <f t="shared" si="180"/>
        <v>0</v>
      </c>
      <c r="K2929" s="9"/>
      <c r="P2929" s="2"/>
      <c r="Q2929" s="27"/>
      <c r="R2929" s="2"/>
      <c r="S2929" s="2"/>
      <c r="T2929" s="2"/>
      <c r="U2929" s="2"/>
      <c r="V2929" s="2"/>
      <c r="W2929" s="2"/>
    </row>
    <row r="2930" spans="2:23" ht="15" customHeight="1" x14ac:dyDescent="0.35">
      <c r="B2930" s="349"/>
      <c r="C2930" s="715" t="str">
        <f t="shared" si="183"/>
        <v/>
      </c>
      <c r="D2930" s="458">
        <f>IF(ISNUMBER(Summary!$D$17), DATE(Summary!$D$17, 1, 1) + INT((ROW(B2892)-1)/24), DATE(2024, 1, 1) + INT((ROW(B2892)-1)/24))</f>
        <v>45412</v>
      </c>
      <c r="E2930" s="459">
        <v>0.45833333333333337</v>
      </c>
      <c r="F2930" s="780"/>
      <c r="G2930" s="780"/>
      <c r="H2930" s="460">
        <f t="shared" si="181"/>
        <v>0</v>
      </c>
      <c r="I2930" s="460">
        <f t="shared" si="182"/>
        <v>0</v>
      </c>
      <c r="J2930" s="460">
        <f t="shared" si="180"/>
        <v>0</v>
      </c>
      <c r="K2930" s="9"/>
      <c r="P2930" s="2"/>
      <c r="Q2930" s="27"/>
      <c r="R2930" s="2"/>
      <c r="S2930" s="2"/>
      <c r="T2930" s="2"/>
      <c r="U2930" s="2"/>
      <c r="V2930" s="2"/>
      <c r="W2930" s="2"/>
    </row>
    <row r="2931" spans="2:23" ht="15" customHeight="1" x14ac:dyDescent="0.35">
      <c r="B2931" s="349"/>
      <c r="C2931" s="715" t="str">
        <f t="shared" si="183"/>
        <v/>
      </c>
      <c r="D2931" s="458">
        <f>IF(ISNUMBER(Summary!$D$17), DATE(Summary!$D$17, 1, 1) + INT((ROW(B2893)-1)/24), DATE(2024, 1, 1) + INT((ROW(B2893)-1)/24))</f>
        <v>45412</v>
      </c>
      <c r="E2931" s="459">
        <v>0.50000000000000011</v>
      </c>
      <c r="F2931" s="780"/>
      <c r="G2931" s="780"/>
      <c r="H2931" s="460">
        <f t="shared" si="181"/>
        <v>0</v>
      </c>
      <c r="I2931" s="460">
        <f t="shared" si="182"/>
        <v>0</v>
      </c>
      <c r="J2931" s="460">
        <f t="shared" si="180"/>
        <v>0</v>
      </c>
      <c r="K2931" s="9"/>
      <c r="P2931" s="2"/>
      <c r="Q2931" s="27"/>
      <c r="R2931" s="2"/>
      <c r="S2931" s="2"/>
      <c r="T2931" s="2"/>
      <c r="U2931" s="2"/>
      <c r="V2931" s="2"/>
      <c r="W2931" s="2"/>
    </row>
    <row r="2932" spans="2:23" ht="15" customHeight="1" x14ac:dyDescent="0.35">
      <c r="B2932" s="349"/>
      <c r="C2932" s="715" t="str">
        <f t="shared" si="183"/>
        <v/>
      </c>
      <c r="D2932" s="458">
        <f>IF(ISNUMBER(Summary!$D$17), DATE(Summary!$D$17, 1, 1) + INT((ROW(B2894)-1)/24), DATE(2024, 1, 1) + INT((ROW(B2894)-1)/24))</f>
        <v>45412</v>
      </c>
      <c r="E2932" s="459">
        <v>0.54166666666666674</v>
      </c>
      <c r="F2932" s="780"/>
      <c r="G2932" s="780"/>
      <c r="H2932" s="460">
        <f t="shared" si="181"/>
        <v>0</v>
      </c>
      <c r="I2932" s="460">
        <f t="shared" si="182"/>
        <v>0</v>
      </c>
      <c r="J2932" s="460">
        <f t="shared" si="180"/>
        <v>0</v>
      </c>
      <c r="K2932" s="9"/>
      <c r="P2932" s="2"/>
      <c r="Q2932" s="27"/>
      <c r="R2932" s="2"/>
      <c r="S2932" s="2"/>
      <c r="T2932" s="2"/>
      <c r="U2932" s="2"/>
      <c r="V2932" s="2"/>
      <c r="W2932" s="2"/>
    </row>
    <row r="2933" spans="2:23" ht="15" customHeight="1" x14ac:dyDescent="0.35">
      <c r="B2933" s="349"/>
      <c r="C2933" s="715" t="str">
        <f t="shared" si="183"/>
        <v/>
      </c>
      <c r="D2933" s="458">
        <f>IF(ISNUMBER(Summary!$D$17), DATE(Summary!$D$17, 1, 1) + INT((ROW(B2895)-1)/24), DATE(2024, 1, 1) + INT((ROW(B2895)-1)/24))</f>
        <v>45412</v>
      </c>
      <c r="E2933" s="459">
        <v>0.58333333333333337</v>
      </c>
      <c r="F2933" s="780"/>
      <c r="G2933" s="780"/>
      <c r="H2933" s="460">
        <f t="shared" si="181"/>
        <v>0</v>
      </c>
      <c r="I2933" s="460">
        <f t="shared" si="182"/>
        <v>0</v>
      </c>
      <c r="J2933" s="460">
        <f t="shared" si="180"/>
        <v>0</v>
      </c>
      <c r="K2933" s="9"/>
      <c r="P2933" s="2"/>
      <c r="Q2933" s="27"/>
      <c r="R2933" s="2"/>
      <c r="S2933" s="2"/>
      <c r="T2933" s="2"/>
      <c r="U2933" s="2"/>
      <c r="V2933" s="2"/>
      <c r="W2933" s="2"/>
    </row>
    <row r="2934" spans="2:23" ht="15" customHeight="1" x14ac:dyDescent="0.35">
      <c r="B2934" s="349"/>
      <c r="C2934" s="715" t="str">
        <f t="shared" si="183"/>
        <v/>
      </c>
      <c r="D2934" s="458">
        <f>IF(ISNUMBER(Summary!$D$17), DATE(Summary!$D$17, 1, 1) + INT((ROW(B2896)-1)/24), DATE(2024, 1, 1) + INT((ROW(B2896)-1)/24))</f>
        <v>45412</v>
      </c>
      <c r="E2934" s="459">
        <v>0.62500000000000011</v>
      </c>
      <c r="F2934" s="780"/>
      <c r="G2934" s="780"/>
      <c r="H2934" s="460">
        <f t="shared" si="181"/>
        <v>0</v>
      </c>
      <c r="I2934" s="460">
        <f t="shared" si="182"/>
        <v>0</v>
      </c>
      <c r="J2934" s="460">
        <f t="shared" si="180"/>
        <v>0</v>
      </c>
      <c r="K2934" s="9"/>
      <c r="P2934" s="2"/>
      <c r="Q2934" s="27"/>
      <c r="R2934" s="2"/>
      <c r="S2934" s="2"/>
      <c r="T2934" s="2"/>
      <c r="U2934" s="2"/>
      <c r="V2934" s="2"/>
      <c r="W2934" s="2"/>
    </row>
    <row r="2935" spans="2:23" ht="15" customHeight="1" x14ac:dyDescent="0.35">
      <c r="B2935" s="349"/>
      <c r="C2935" s="715" t="str">
        <f t="shared" si="183"/>
        <v/>
      </c>
      <c r="D2935" s="458">
        <f>IF(ISNUMBER(Summary!$D$17), DATE(Summary!$D$17, 1, 1) + INT((ROW(B2897)-1)/24), DATE(2024, 1, 1) + INT((ROW(B2897)-1)/24))</f>
        <v>45412</v>
      </c>
      <c r="E2935" s="459">
        <v>0.66666666666666674</v>
      </c>
      <c r="F2935" s="780"/>
      <c r="G2935" s="780"/>
      <c r="H2935" s="460">
        <f t="shared" si="181"/>
        <v>0</v>
      </c>
      <c r="I2935" s="460">
        <f t="shared" si="182"/>
        <v>0</v>
      </c>
      <c r="J2935" s="460">
        <f t="shared" si="180"/>
        <v>0</v>
      </c>
      <c r="K2935" s="9"/>
      <c r="P2935" s="2"/>
      <c r="Q2935" s="27"/>
      <c r="R2935" s="2"/>
      <c r="S2935" s="2"/>
      <c r="T2935" s="2"/>
      <c r="U2935" s="2"/>
      <c r="V2935" s="2"/>
      <c r="W2935" s="2"/>
    </row>
    <row r="2936" spans="2:23" ht="15" customHeight="1" x14ac:dyDescent="0.35">
      <c r="B2936" s="349"/>
      <c r="C2936" s="715" t="str">
        <f t="shared" si="183"/>
        <v/>
      </c>
      <c r="D2936" s="458">
        <f>IF(ISNUMBER(Summary!$D$17), DATE(Summary!$D$17, 1, 1) + INT((ROW(B2898)-1)/24), DATE(2024, 1, 1) + INT((ROW(B2898)-1)/24))</f>
        <v>45412</v>
      </c>
      <c r="E2936" s="459">
        <v>0.70833333333333337</v>
      </c>
      <c r="F2936" s="780"/>
      <c r="G2936" s="780"/>
      <c r="H2936" s="460">
        <f t="shared" si="181"/>
        <v>0</v>
      </c>
      <c r="I2936" s="460">
        <f t="shared" si="182"/>
        <v>0</v>
      </c>
      <c r="J2936" s="460">
        <f t="shared" si="180"/>
        <v>0</v>
      </c>
      <c r="K2936" s="9"/>
      <c r="P2936" s="2"/>
      <c r="Q2936" s="27"/>
      <c r="R2936" s="2"/>
      <c r="S2936" s="2"/>
      <c r="T2936" s="2"/>
      <c r="U2936" s="2"/>
      <c r="V2936" s="2"/>
      <c r="W2936" s="2"/>
    </row>
    <row r="2937" spans="2:23" ht="15" customHeight="1" x14ac:dyDescent="0.35">
      <c r="B2937" s="349"/>
      <c r="C2937" s="715" t="str">
        <f t="shared" si="183"/>
        <v/>
      </c>
      <c r="D2937" s="458">
        <f>IF(ISNUMBER(Summary!$D$17), DATE(Summary!$D$17, 1, 1) + INT((ROW(B2899)-1)/24), DATE(2024, 1, 1) + INT((ROW(B2899)-1)/24))</f>
        <v>45412</v>
      </c>
      <c r="E2937" s="459">
        <v>0.75000000000000011</v>
      </c>
      <c r="F2937" s="780"/>
      <c r="G2937" s="780"/>
      <c r="H2937" s="460">
        <f t="shared" si="181"/>
        <v>0</v>
      </c>
      <c r="I2937" s="460">
        <f t="shared" si="182"/>
        <v>0</v>
      </c>
      <c r="J2937" s="460">
        <f t="shared" si="180"/>
        <v>0</v>
      </c>
      <c r="K2937" s="9"/>
      <c r="P2937" s="2"/>
      <c r="Q2937" s="27"/>
      <c r="R2937" s="2"/>
      <c r="S2937" s="2"/>
      <c r="T2937" s="2"/>
      <c r="U2937" s="2"/>
      <c r="V2937" s="2"/>
      <c r="W2937" s="2"/>
    </row>
    <row r="2938" spans="2:23" ht="15" customHeight="1" x14ac:dyDescent="0.35">
      <c r="B2938" s="349"/>
      <c r="C2938" s="715" t="str">
        <f t="shared" si="183"/>
        <v/>
      </c>
      <c r="D2938" s="458">
        <f>IF(ISNUMBER(Summary!$D$17), DATE(Summary!$D$17, 1, 1) + INT((ROW(B2900)-1)/24), DATE(2024, 1, 1) + INT((ROW(B2900)-1)/24))</f>
        <v>45412</v>
      </c>
      <c r="E2938" s="459">
        <v>0.79166666666666674</v>
      </c>
      <c r="F2938" s="780"/>
      <c r="G2938" s="780"/>
      <c r="H2938" s="460">
        <f t="shared" si="181"/>
        <v>0</v>
      </c>
      <c r="I2938" s="460">
        <f t="shared" si="182"/>
        <v>0</v>
      </c>
      <c r="J2938" s="460">
        <f t="shared" si="180"/>
        <v>0</v>
      </c>
      <c r="K2938" s="9"/>
      <c r="P2938" s="2"/>
      <c r="Q2938" s="27"/>
      <c r="R2938" s="2"/>
      <c r="S2938" s="2"/>
      <c r="T2938" s="2"/>
      <c r="U2938" s="2"/>
      <c r="V2938" s="2"/>
      <c r="W2938" s="2"/>
    </row>
    <row r="2939" spans="2:23" ht="15" customHeight="1" x14ac:dyDescent="0.35">
      <c r="B2939" s="349"/>
      <c r="C2939" s="715" t="str">
        <f t="shared" si="183"/>
        <v/>
      </c>
      <c r="D2939" s="458">
        <f>IF(ISNUMBER(Summary!$D$17), DATE(Summary!$D$17, 1, 1) + INT((ROW(B2901)-1)/24), DATE(2024, 1, 1) + INT((ROW(B2901)-1)/24))</f>
        <v>45412</v>
      </c>
      <c r="E2939" s="459">
        <v>0.83333333333333337</v>
      </c>
      <c r="F2939" s="780"/>
      <c r="G2939" s="780"/>
      <c r="H2939" s="460">
        <f t="shared" si="181"/>
        <v>0</v>
      </c>
      <c r="I2939" s="460">
        <f t="shared" si="182"/>
        <v>0</v>
      </c>
      <c r="J2939" s="460">
        <f t="shared" si="180"/>
        <v>0</v>
      </c>
      <c r="K2939" s="9"/>
      <c r="P2939" s="2"/>
      <c r="Q2939" s="27"/>
      <c r="R2939" s="2"/>
      <c r="S2939" s="2"/>
      <c r="T2939" s="2"/>
      <c r="U2939" s="2"/>
      <c r="V2939" s="2"/>
      <c r="W2939" s="2"/>
    </row>
    <row r="2940" spans="2:23" ht="15" customHeight="1" x14ac:dyDescent="0.35">
      <c r="B2940" s="349"/>
      <c r="C2940" s="715" t="str">
        <f t="shared" si="183"/>
        <v/>
      </c>
      <c r="D2940" s="458">
        <f>IF(ISNUMBER(Summary!$D$17), DATE(Summary!$D$17, 1, 1) + INT((ROW(B2902)-1)/24), DATE(2024, 1, 1) + INT((ROW(B2902)-1)/24))</f>
        <v>45412</v>
      </c>
      <c r="E2940" s="459">
        <v>0.87500000000000011</v>
      </c>
      <c r="F2940" s="780"/>
      <c r="G2940" s="780"/>
      <c r="H2940" s="460">
        <f t="shared" si="181"/>
        <v>0</v>
      </c>
      <c r="I2940" s="460">
        <f t="shared" si="182"/>
        <v>0</v>
      </c>
      <c r="J2940" s="460">
        <f t="shared" si="180"/>
        <v>0</v>
      </c>
      <c r="K2940" s="9"/>
      <c r="P2940" s="2"/>
      <c r="Q2940" s="27"/>
      <c r="R2940" s="2"/>
      <c r="S2940" s="2"/>
      <c r="T2940" s="2"/>
      <c r="U2940" s="2"/>
      <c r="V2940" s="2"/>
      <c r="W2940" s="2"/>
    </row>
    <row r="2941" spans="2:23" ht="15" customHeight="1" x14ac:dyDescent="0.35">
      <c r="B2941" s="349"/>
      <c r="C2941" s="715" t="str">
        <f t="shared" si="183"/>
        <v/>
      </c>
      <c r="D2941" s="458">
        <f>IF(ISNUMBER(Summary!$D$17), DATE(Summary!$D$17, 1, 1) + INT((ROW(B2903)-1)/24), DATE(2024, 1, 1) + INT((ROW(B2903)-1)/24))</f>
        <v>45412</v>
      </c>
      <c r="E2941" s="459">
        <v>0.91666666666666674</v>
      </c>
      <c r="F2941" s="780"/>
      <c r="G2941" s="780"/>
      <c r="H2941" s="460">
        <f t="shared" si="181"/>
        <v>0</v>
      </c>
      <c r="I2941" s="460">
        <f t="shared" si="182"/>
        <v>0</v>
      </c>
      <c r="J2941" s="460">
        <f t="shared" si="180"/>
        <v>0</v>
      </c>
      <c r="K2941" s="9"/>
      <c r="P2941" s="2"/>
      <c r="Q2941" s="27"/>
      <c r="R2941" s="2"/>
      <c r="S2941" s="2"/>
      <c r="T2941" s="2"/>
      <c r="U2941" s="2"/>
      <c r="V2941" s="2"/>
      <c r="W2941" s="2"/>
    </row>
    <row r="2942" spans="2:23" ht="15" customHeight="1" x14ac:dyDescent="0.35">
      <c r="B2942" s="349"/>
      <c r="C2942" s="715" t="str">
        <f t="shared" si="183"/>
        <v/>
      </c>
      <c r="D2942" s="458">
        <f>IF(ISNUMBER(Summary!$D$17), DATE(Summary!$D$17, 1, 1) + INT((ROW(B2904)-1)/24), DATE(2024, 1, 1) + INT((ROW(B2904)-1)/24))</f>
        <v>45412</v>
      </c>
      <c r="E2942" s="459">
        <v>0.95833333333333337</v>
      </c>
      <c r="F2942" s="780"/>
      <c r="G2942" s="780"/>
      <c r="H2942" s="460">
        <f t="shared" si="181"/>
        <v>0</v>
      </c>
      <c r="I2942" s="460">
        <f t="shared" si="182"/>
        <v>0</v>
      </c>
      <c r="J2942" s="460">
        <f t="shared" si="180"/>
        <v>0</v>
      </c>
      <c r="K2942" s="9"/>
      <c r="P2942" s="2"/>
      <c r="Q2942" s="27"/>
      <c r="R2942" s="2"/>
      <c r="S2942" s="2"/>
      <c r="T2942" s="2"/>
      <c r="U2942" s="2"/>
      <c r="V2942" s="2"/>
      <c r="W2942" s="2"/>
    </row>
    <row r="2943" spans="2:23" ht="15" customHeight="1" x14ac:dyDescent="0.35">
      <c r="B2943" s="457"/>
      <c r="C2943" s="715">
        <f t="shared" si="183"/>
        <v>45413</v>
      </c>
      <c r="D2943" s="458">
        <f>IF(ISNUMBER(Summary!$D$17), DATE(Summary!$D$17, 1, 1) + INT((ROW(B2905)-1)/24), DATE(2024, 1, 1) + INT((ROW(B2905)-1)/24))</f>
        <v>45413</v>
      </c>
      <c r="E2943" s="459">
        <v>3.1225022567582528E-17</v>
      </c>
      <c r="F2943" s="780"/>
      <c r="G2943" s="780"/>
      <c r="H2943" s="460">
        <f t="shared" si="181"/>
        <v>0</v>
      </c>
      <c r="I2943" s="460">
        <f t="shared" si="182"/>
        <v>0</v>
      </c>
      <c r="J2943" s="460">
        <f t="shared" si="180"/>
        <v>0</v>
      </c>
      <c r="K2943" s="9"/>
      <c r="P2943" s="2"/>
      <c r="Q2943" s="27"/>
      <c r="R2943" s="2"/>
      <c r="S2943" s="2"/>
      <c r="T2943" s="2"/>
      <c r="U2943" s="2"/>
      <c r="V2943" s="2"/>
      <c r="W2943" s="2"/>
    </row>
    <row r="2944" spans="2:23" ht="15" customHeight="1" x14ac:dyDescent="0.35">
      <c r="B2944" s="349"/>
      <c r="C2944" s="715" t="str">
        <f t="shared" si="183"/>
        <v/>
      </c>
      <c r="D2944" s="458">
        <f>IF(ISNUMBER(Summary!$D$17), DATE(Summary!$D$17, 1, 1) + INT((ROW(B2906)-1)/24), DATE(2024, 1, 1) + INT((ROW(B2906)-1)/24))</f>
        <v>45413</v>
      </c>
      <c r="E2944" s="459">
        <v>4.1666666666666699E-2</v>
      </c>
      <c r="F2944" s="780"/>
      <c r="G2944" s="780"/>
      <c r="H2944" s="460">
        <f t="shared" si="181"/>
        <v>0</v>
      </c>
      <c r="I2944" s="460">
        <f t="shared" si="182"/>
        <v>0</v>
      </c>
      <c r="J2944" s="460">
        <f t="shared" ref="J2944:J3007" si="184">G2944-H2944</f>
        <v>0</v>
      </c>
      <c r="K2944" s="9"/>
      <c r="P2944" s="2"/>
      <c r="Q2944" s="27"/>
      <c r="R2944" s="2"/>
      <c r="S2944" s="2"/>
      <c r="T2944" s="2"/>
      <c r="U2944" s="2"/>
      <c r="V2944" s="2"/>
      <c r="W2944" s="2"/>
    </row>
    <row r="2945" spans="2:23" ht="15" customHeight="1" x14ac:dyDescent="0.35">
      <c r="B2945" s="349"/>
      <c r="C2945" s="715" t="str">
        <f t="shared" si="183"/>
        <v/>
      </c>
      <c r="D2945" s="458">
        <f>IF(ISNUMBER(Summary!$D$17), DATE(Summary!$D$17, 1, 1) + INT((ROW(B2907)-1)/24), DATE(2024, 1, 1) + INT((ROW(B2907)-1)/24))</f>
        <v>45413</v>
      </c>
      <c r="E2945" s="459">
        <v>8.333333333333337E-2</v>
      </c>
      <c r="F2945" s="780"/>
      <c r="G2945" s="780"/>
      <c r="H2945" s="460">
        <f t="shared" si="181"/>
        <v>0</v>
      </c>
      <c r="I2945" s="460">
        <f t="shared" si="182"/>
        <v>0</v>
      </c>
      <c r="J2945" s="460">
        <f t="shared" si="184"/>
        <v>0</v>
      </c>
      <c r="K2945" s="9"/>
      <c r="P2945" s="2"/>
      <c r="Q2945" s="27"/>
      <c r="R2945" s="2"/>
      <c r="S2945" s="2"/>
      <c r="T2945" s="2"/>
      <c r="U2945" s="2"/>
      <c r="V2945" s="2"/>
      <c r="W2945" s="2"/>
    </row>
    <row r="2946" spans="2:23" ht="15" customHeight="1" x14ac:dyDescent="0.35">
      <c r="B2946" s="349"/>
      <c r="C2946" s="715" t="str">
        <f t="shared" si="183"/>
        <v/>
      </c>
      <c r="D2946" s="458">
        <f>IF(ISNUMBER(Summary!$D$17), DATE(Summary!$D$17, 1, 1) + INT((ROW(B2908)-1)/24), DATE(2024, 1, 1) + INT((ROW(B2908)-1)/24))</f>
        <v>45413</v>
      </c>
      <c r="E2946" s="459">
        <v>0.12500000000000006</v>
      </c>
      <c r="F2946" s="780"/>
      <c r="G2946" s="780"/>
      <c r="H2946" s="460">
        <f t="shared" si="181"/>
        <v>0</v>
      </c>
      <c r="I2946" s="460">
        <f t="shared" si="182"/>
        <v>0</v>
      </c>
      <c r="J2946" s="460">
        <f t="shared" si="184"/>
        <v>0</v>
      </c>
      <c r="K2946" s="9"/>
      <c r="P2946" s="2"/>
      <c r="Q2946" s="27"/>
      <c r="R2946" s="2"/>
      <c r="S2946" s="2"/>
      <c r="T2946" s="2"/>
      <c r="U2946" s="2"/>
      <c r="V2946" s="2"/>
      <c r="W2946" s="2"/>
    </row>
    <row r="2947" spans="2:23" ht="15" customHeight="1" x14ac:dyDescent="0.35">
      <c r="B2947" s="349"/>
      <c r="C2947" s="715" t="str">
        <f t="shared" si="183"/>
        <v/>
      </c>
      <c r="D2947" s="458">
        <f>IF(ISNUMBER(Summary!$D$17), DATE(Summary!$D$17, 1, 1) + INT((ROW(B2909)-1)/24), DATE(2024, 1, 1) + INT((ROW(B2909)-1)/24))</f>
        <v>45413</v>
      </c>
      <c r="E2947" s="459">
        <v>0.16666666666666669</v>
      </c>
      <c r="F2947" s="780"/>
      <c r="G2947" s="780"/>
      <c r="H2947" s="460">
        <f t="shared" si="181"/>
        <v>0</v>
      </c>
      <c r="I2947" s="460">
        <f t="shared" si="182"/>
        <v>0</v>
      </c>
      <c r="J2947" s="460">
        <f t="shared" si="184"/>
        <v>0</v>
      </c>
      <c r="K2947" s="9"/>
      <c r="P2947" s="2"/>
      <c r="Q2947" s="27"/>
      <c r="R2947" s="2"/>
      <c r="S2947" s="2"/>
      <c r="T2947" s="2"/>
      <c r="U2947" s="2"/>
      <c r="V2947" s="2"/>
      <c r="W2947" s="2"/>
    </row>
    <row r="2948" spans="2:23" ht="15" customHeight="1" x14ac:dyDescent="0.35">
      <c r="B2948" s="349"/>
      <c r="C2948" s="715" t="str">
        <f t="shared" si="183"/>
        <v/>
      </c>
      <c r="D2948" s="458">
        <f>IF(ISNUMBER(Summary!$D$17), DATE(Summary!$D$17, 1, 1) + INT((ROW(B2910)-1)/24), DATE(2024, 1, 1) + INT((ROW(B2910)-1)/24))</f>
        <v>45413</v>
      </c>
      <c r="E2948" s="459">
        <v>0.20833333333333337</v>
      </c>
      <c r="F2948" s="780"/>
      <c r="G2948" s="780"/>
      <c r="H2948" s="460">
        <f t="shared" si="181"/>
        <v>0</v>
      </c>
      <c r="I2948" s="460">
        <f t="shared" si="182"/>
        <v>0</v>
      </c>
      <c r="J2948" s="460">
        <f t="shared" si="184"/>
        <v>0</v>
      </c>
      <c r="K2948" s="9"/>
      <c r="P2948" s="2"/>
      <c r="Q2948" s="27"/>
      <c r="R2948" s="2"/>
      <c r="S2948" s="2"/>
      <c r="T2948" s="2"/>
      <c r="U2948" s="2"/>
      <c r="V2948" s="2"/>
      <c r="W2948" s="2"/>
    </row>
    <row r="2949" spans="2:23" ht="15" customHeight="1" x14ac:dyDescent="0.35">
      <c r="B2949" s="349"/>
      <c r="C2949" s="715" t="str">
        <f t="shared" si="183"/>
        <v/>
      </c>
      <c r="D2949" s="458">
        <f>IF(ISNUMBER(Summary!$D$17), DATE(Summary!$D$17, 1, 1) + INT((ROW(B2911)-1)/24), DATE(2024, 1, 1) + INT((ROW(B2911)-1)/24))</f>
        <v>45413</v>
      </c>
      <c r="E2949" s="459">
        <v>0.25</v>
      </c>
      <c r="F2949" s="780"/>
      <c r="G2949" s="780"/>
      <c r="H2949" s="460">
        <f t="shared" si="181"/>
        <v>0</v>
      </c>
      <c r="I2949" s="460">
        <f t="shared" si="182"/>
        <v>0</v>
      </c>
      <c r="J2949" s="460">
        <f t="shared" si="184"/>
        <v>0</v>
      </c>
      <c r="K2949" s="9"/>
      <c r="P2949" s="2"/>
      <c r="Q2949" s="27"/>
      <c r="R2949" s="2"/>
      <c r="S2949" s="2"/>
      <c r="T2949" s="2"/>
      <c r="U2949" s="2"/>
      <c r="V2949" s="2"/>
      <c r="W2949" s="2"/>
    </row>
    <row r="2950" spans="2:23" ht="15" customHeight="1" x14ac:dyDescent="0.35">
      <c r="B2950" s="349"/>
      <c r="C2950" s="715" t="str">
        <f t="shared" si="183"/>
        <v/>
      </c>
      <c r="D2950" s="458">
        <f>IF(ISNUMBER(Summary!$D$17), DATE(Summary!$D$17, 1, 1) + INT((ROW(B2912)-1)/24), DATE(2024, 1, 1) + INT((ROW(B2912)-1)/24))</f>
        <v>45413</v>
      </c>
      <c r="E2950" s="459">
        <v>0.29166666666666669</v>
      </c>
      <c r="F2950" s="780"/>
      <c r="G2950" s="780"/>
      <c r="H2950" s="460">
        <f t="shared" si="181"/>
        <v>0</v>
      </c>
      <c r="I2950" s="460">
        <f t="shared" si="182"/>
        <v>0</v>
      </c>
      <c r="J2950" s="460">
        <f t="shared" si="184"/>
        <v>0</v>
      </c>
      <c r="K2950" s="9"/>
      <c r="P2950" s="2"/>
      <c r="Q2950" s="27"/>
      <c r="R2950" s="2"/>
      <c r="S2950" s="2"/>
      <c r="T2950" s="2"/>
      <c r="U2950" s="2"/>
      <c r="V2950" s="2"/>
      <c r="W2950" s="2"/>
    </row>
    <row r="2951" spans="2:23" ht="15" customHeight="1" x14ac:dyDescent="0.35">
      <c r="B2951" s="349"/>
      <c r="C2951" s="715" t="str">
        <f t="shared" si="183"/>
        <v/>
      </c>
      <c r="D2951" s="458">
        <f>IF(ISNUMBER(Summary!$D$17), DATE(Summary!$D$17, 1, 1) + INT((ROW(B2913)-1)/24), DATE(2024, 1, 1) + INT((ROW(B2913)-1)/24))</f>
        <v>45413</v>
      </c>
      <c r="E2951" s="459">
        <v>0.33333333333333337</v>
      </c>
      <c r="F2951" s="780"/>
      <c r="G2951" s="780"/>
      <c r="H2951" s="460">
        <f t="shared" si="181"/>
        <v>0</v>
      </c>
      <c r="I2951" s="460">
        <f t="shared" si="182"/>
        <v>0</v>
      </c>
      <c r="J2951" s="460">
        <f t="shared" si="184"/>
        <v>0</v>
      </c>
      <c r="K2951" s="9"/>
      <c r="P2951" s="2"/>
      <c r="Q2951" s="27"/>
      <c r="R2951" s="2"/>
      <c r="S2951" s="2"/>
      <c r="T2951" s="2"/>
      <c r="U2951" s="2"/>
      <c r="V2951" s="2"/>
      <c r="W2951" s="2"/>
    </row>
    <row r="2952" spans="2:23" ht="15" customHeight="1" x14ac:dyDescent="0.35">
      <c r="B2952" s="349"/>
      <c r="C2952" s="715" t="str">
        <f t="shared" si="183"/>
        <v/>
      </c>
      <c r="D2952" s="458">
        <f>IF(ISNUMBER(Summary!$D$17), DATE(Summary!$D$17, 1, 1) + INT((ROW(B2914)-1)/24), DATE(2024, 1, 1) + INT((ROW(B2914)-1)/24))</f>
        <v>45413</v>
      </c>
      <c r="E2952" s="459">
        <v>0.375</v>
      </c>
      <c r="F2952" s="780"/>
      <c r="G2952" s="780"/>
      <c r="H2952" s="460">
        <f t="shared" si="181"/>
        <v>0</v>
      </c>
      <c r="I2952" s="460">
        <f t="shared" si="182"/>
        <v>0</v>
      </c>
      <c r="J2952" s="460">
        <f t="shared" si="184"/>
        <v>0</v>
      </c>
      <c r="K2952" s="9"/>
      <c r="P2952" s="2"/>
      <c r="Q2952" s="27"/>
      <c r="R2952" s="2"/>
      <c r="S2952" s="2"/>
      <c r="T2952" s="2"/>
      <c r="U2952" s="2"/>
      <c r="V2952" s="2"/>
      <c r="W2952" s="2"/>
    </row>
    <row r="2953" spans="2:23" ht="15" customHeight="1" x14ac:dyDescent="0.35">
      <c r="B2953" s="349"/>
      <c r="C2953" s="715" t="str">
        <f t="shared" si="183"/>
        <v/>
      </c>
      <c r="D2953" s="458">
        <f>IF(ISNUMBER(Summary!$D$17), DATE(Summary!$D$17, 1, 1) + INT((ROW(B2915)-1)/24), DATE(2024, 1, 1) + INT((ROW(B2915)-1)/24))</f>
        <v>45413</v>
      </c>
      <c r="E2953" s="459">
        <v>0.41666666666666669</v>
      </c>
      <c r="F2953" s="780"/>
      <c r="G2953" s="780"/>
      <c r="H2953" s="460">
        <f t="shared" si="181"/>
        <v>0</v>
      </c>
      <c r="I2953" s="460">
        <f t="shared" si="182"/>
        <v>0</v>
      </c>
      <c r="J2953" s="460">
        <f t="shared" si="184"/>
        <v>0</v>
      </c>
      <c r="K2953" s="9"/>
      <c r="P2953" s="2"/>
      <c r="Q2953" s="27"/>
      <c r="R2953" s="2"/>
      <c r="S2953" s="2"/>
      <c r="T2953" s="2"/>
      <c r="U2953" s="2"/>
      <c r="V2953" s="2"/>
      <c r="W2953" s="2"/>
    </row>
    <row r="2954" spans="2:23" ht="15" customHeight="1" x14ac:dyDescent="0.35">
      <c r="B2954" s="349"/>
      <c r="C2954" s="715" t="str">
        <f t="shared" si="183"/>
        <v/>
      </c>
      <c r="D2954" s="458">
        <f>IF(ISNUMBER(Summary!$D$17), DATE(Summary!$D$17, 1, 1) + INT((ROW(B2916)-1)/24), DATE(2024, 1, 1) + INT((ROW(B2916)-1)/24))</f>
        <v>45413</v>
      </c>
      <c r="E2954" s="459">
        <v>0.45833333333333337</v>
      </c>
      <c r="F2954" s="780"/>
      <c r="G2954" s="780"/>
      <c r="H2954" s="460">
        <f t="shared" si="181"/>
        <v>0</v>
      </c>
      <c r="I2954" s="460">
        <f t="shared" si="182"/>
        <v>0</v>
      </c>
      <c r="J2954" s="460">
        <f t="shared" si="184"/>
        <v>0</v>
      </c>
      <c r="K2954" s="9"/>
      <c r="P2954" s="2"/>
      <c r="Q2954" s="27"/>
      <c r="R2954" s="2"/>
      <c r="S2954" s="2"/>
      <c r="T2954" s="2"/>
      <c r="U2954" s="2"/>
      <c r="V2954" s="2"/>
      <c r="W2954" s="2"/>
    </row>
    <row r="2955" spans="2:23" ht="15" customHeight="1" x14ac:dyDescent="0.35">
      <c r="B2955" s="349"/>
      <c r="C2955" s="715" t="str">
        <f t="shared" si="183"/>
        <v/>
      </c>
      <c r="D2955" s="458">
        <f>IF(ISNUMBER(Summary!$D$17), DATE(Summary!$D$17, 1, 1) + INT((ROW(B2917)-1)/24), DATE(2024, 1, 1) + INT((ROW(B2917)-1)/24))</f>
        <v>45413</v>
      </c>
      <c r="E2955" s="459">
        <v>0.50000000000000011</v>
      </c>
      <c r="F2955" s="780"/>
      <c r="G2955" s="780"/>
      <c r="H2955" s="460">
        <f t="shared" si="181"/>
        <v>0</v>
      </c>
      <c r="I2955" s="460">
        <f t="shared" si="182"/>
        <v>0</v>
      </c>
      <c r="J2955" s="460">
        <f t="shared" si="184"/>
        <v>0</v>
      </c>
      <c r="K2955" s="9"/>
      <c r="P2955" s="2"/>
      <c r="Q2955" s="27"/>
      <c r="R2955" s="2"/>
      <c r="S2955" s="2"/>
      <c r="T2955" s="2"/>
      <c r="U2955" s="2"/>
      <c r="V2955" s="2"/>
      <c r="W2955" s="2"/>
    </row>
    <row r="2956" spans="2:23" ht="15" customHeight="1" x14ac:dyDescent="0.35">
      <c r="B2956" s="349"/>
      <c r="C2956" s="715" t="str">
        <f t="shared" si="183"/>
        <v/>
      </c>
      <c r="D2956" s="458">
        <f>IF(ISNUMBER(Summary!$D$17), DATE(Summary!$D$17, 1, 1) + INT((ROW(B2918)-1)/24), DATE(2024, 1, 1) + INT((ROW(B2918)-1)/24))</f>
        <v>45413</v>
      </c>
      <c r="E2956" s="459">
        <v>0.54166666666666674</v>
      </c>
      <c r="F2956" s="780"/>
      <c r="G2956" s="780"/>
      <c r="H2956" s="460">
        <f t="shared" si="181"/>
        <v>0</v>
      </c>
      <c r="I2956" s="460">
        <f t="shared" si="182"/>
        <v>0</v>
      </c>
      <c r="J2956" s="460">
        <f t="shared" si="184"/>
        <v>0</v>
      </c>
      <c r="K2956" s="9"/>
      <c r="P2956" s="2"/>
      <c r="Q2956" s="27"/>
      <c r="R2956" s="2"/>
      <c r="S2956" s="2"/>
      <c r="T2956" s="2"/>
      <c r="U2956" s="2"/>
      <c r="V2956" s="2"/>
      <c r="W2956" s="2"/>
    </row>
    <row r="2957" spans="2:23" ht="15" customHeight="1" x14ac:dyDescent="0.35">
      <c r="B2957" s="349"/>
      <c r="C2957" s="715" t="str">
        <f t="shared" si="183"/>
        <v/>
      </c>
      <c r="D2957" s="458">
        <f>IF(ISNUMBER(Summary!$D$17), DATE(Summary!$D$17, 1, 1) + INT((ROW(B2919)-1)/24), DATE(2024, 1, 1) + INT((ROW(B2919)-1)/24))</f>
        <v>45413</v>
      </c>
      <c r="E2957" s="459">
        <v>0.58333333333333337</v>
      </c>
      <c r="F2957" s="780"/>
      <c r="G2957" s="780"/>
      <c r="H2957" s="460">
        <f t="shared" si="181"/>
        <v>0</v>
      </c>
      <c r="I2957" s="460">
        <f t="shared" si="182"/>
        <v>0</v>
      </c>
      <c r="J2957" s="460">
        <f t="shared" si="184"/>
        <v>0</v>
      </c>
      <c r="K2957" s="9"/>
      <c r="P2957" s="2"/>
      <c r="Q2957" s="27"/>
      <c r="R2957" s="2"/>
      <c r="S2957" s="2"/>
      <c r="T2957" s="2"/>
      <c r="U2957" s="2"/>
      <c r="V2957" s="2"/>
      <c r="W2957" s="2"/>
    </row>
    <row r="2958" spans="2:23" ht="15" customHeight="1" x14ac:dyDescent="0.35">
      <c r="B2958" s="349"/>
      <c r="C2958" s="715" t="str">
        <f t="shared" si="183"/>
        <v/>
      </c>
      <c r="D2958" s="458">
        <f>IF(ISNUMBER(Summary!$D$17), DATE(Summary!$D$17, 1, 1) + INT((ROW(B2920)-1)/24), DATE(2024, 1, 1) + INT((ROW(B2920)-1)/24))</f>
        <v>45413</v>
      </c>
      <c r="E2958" s="459">
        <v>0.62500000000000011</v>
      </c>
      <c r="F2958" s="780"/>
      <c r="G2958" s="780"/>
      <c r="H2958" s="460">
        <f t="shared" si="181"/>
        <v>0</v>
      </c>
      <c r="I2958" s="460">
        <f t="shared" si="182"/>
        <v>0</v>
      </c>
      <c r="J2958" s="460">
        <f t="shared" si="184"/>
        <v>0</v>
      </c>
      <c r="K2958" s="9"/>
      <c r="P2958" s="2"/>
      <c r="Q2958" s="27"/>
      <c r="R2958" s="2"/>
      <c r="S2958" s="2"/>
      <c r="T2958" s="2"/>
      <c r="U2958" s="2"/>
      <c r="V2958" s="2"/>
      <c r="W2958" s="2"/>
    </row>
    <row r="2959" spans="2:23" ht="15" customHeight="1" x14ac:dyDescent="0.35">
      <c r="B2959" s="349"/>
      <c r="C2959" s="715" t="str">
        <f t="shared" si="183"/>
        <v/>
      </c>
      <c r="D2959" s="458">
        <f>IF(ISNUMBER(Summary!$D$17), DATE(Summary!$D$17, 1, 1) + INT((ROW(B2921)-1)/24), DATE(2024, 1, 1) + INT((ROW(B2921)-1)/24))</f>
        <v>45413</v>
      </c>
      <c r="E2959" s="459">
        <v>0.66666666666666674</v>
      </c>
      <c r="F2959" s="780"/>
      <c r="G2959" s="780"/>
      <c r="H2959" s="460">
        <f t="shared" si="181"/>
        <v>0</v>
      </c>
      <c r="I2959" s="460">
        <f t="shared" si="182"/>
        <v>0</v>
      </c>
      <c r="J2959" s="460">
        <f t="shared" si="184"/>
        <v>0</v>
      </c>
      <c r="K2959" s="9"/>
      <c r="P2959" s="2"/>
      <c r="Q2959" s="27"/>
      <c r="R2959" s="2"/>
      <c r="S2959" s="2"/>
      <c r="T2959" s="2"/>
      <c r="U2959" s="2"/>
      <c r="V2959" s="2"/>
      <c r="W2959" s="2"/>
    </row>
    <row r="2960" spans="2:23" ht="15" customHeight="1" x14ac:dyDescent="0.35">
      <c r="B2960" s="349"/>
      <c r="C2960" s="715" t="str">
        <f t="shared" si="183"/>
        <v/>
      </c>
      <c r="D2960" s="458">
        <f>IF(ISNUMBER(Summary!$D$17), DATE(Summary!$D$17, 1, 1) + INT((ROW(B2922)-1)/24), DATE(2024, 1, 1) + INT((ROW(B2922)-1)/24))</f>
        <v>45413</v>
      </c>
      <c r="E2960" s="459">
        <v>0.70833333333333337</v>
      </c>
      <c r="F2960" s="780"/>
      <c r="G2960" s="780"/>
      <c r="H2960" s="460">
        <f t="shared" si="181"/>
        <v>0</v>
      </c>
      <c r="I2960" s="460">
        <f t="shared" si="182"/>
        <v>0</v>
      </c>
      <c r="J2960" s="460">
        <f t="shared" si="184"/>
        <v>0</v>
      </c>
      <c r="K2960" s="9"/>
      <c r="P2960" s="2"/>
      <c r="Q2960" s="27"/>
      <c r="R2960" s="2"/>
      <c r="S2960" s="2"/>
      <c r="T2960" s="2"/>
      <c r="U2960" s="2"/>
      <c r="V2960" s="2"/>
      <c r="W2960" s="2"/>
    </row>
    <row r="2961" spans="2:23" ht="15" customHeight="1" x14ac:dyDescent="0.35">
      <c r="B2961" s="349"/>
      <c r="C2961" s="715" t="str">
        <f t="shared" si="183"/>
        <v/>
      </c>
      <c r="D2961" s="458">
        <f>IF(ISNUMBER(Summary!$D$17), DATE(Summary!$D$17, 1, 1) + INT((ROW(B2923)-1)/24), DATE(2024, 1, 1) + INT((ROW(B2923)-1)/24))</f>
        <v>45413</v>
      </c>
      <c r="E2961" s="459">
        <v>0.75000000000000011</v>
      </c>
      <c r="F2961" s="780"/>
      <c r="G2961" s="780"/>
      <c r="H2961" s="460">
        <f t="shared" si="181"/>
        <v>0</v>
      </c>
      <c r="I2961" s="460">
        <f t="shared" si="182"/>
        <v>0</v>
      </c>
      <c r="J2961" s="460">
        <f t="shared" si="184"/>
        <v>0</v>
      </c>
      <c r="K2961" s="9"/>
      <c r="P2961" s="2"/>
      <c r="Q2961" s="27"/>
      <c r="R2961" s="2"/>
      <c r="S2961" s="2"/>
      <c r="T2961" s="2"/>
      <c r="U2961" s="2"/>
      <c r="V2961" s="2"/>
      <c r="W2961" s="2"/>
    </row>
    <row r="2962" spans="2:23" ht="15" customHeight="1" x14ac:dyDescent="0.35">
      <c r="B2962" s="349"/>
      <c r="C2962" s="715" t="str">
        <f t="shared" si="183"/>
        <v/>
      </c>
      <c r="D2962" s="458">
        <f>IF(ISNUMBER(Summary!$D$17), DATE(Summary!$D$17, 1, 1) + INT((ROW(B2924)-1)/24), DATE(2024, 1, 1) + INT((ROW(B2924)-1)/24))</f>
        <v>45413</v>
      </c>
      <c r="E2962" s="459">
        <v>0.79166666666666674</v>
      </c>
      <c r="F2962" s="780"/>
      <c r="G2962" s="780"/>
      <c r="H2962" s="460">
        <f t="shared" si="181"/>
        <v>0</v>
      </c>
      <c r="I2962" s="460">
        <f t="shared" si="182"/>
        <v>0</v>
      </c>
      <c r="J2962" s="460">
        <f t="shared" si="184"/>
        <v>0</v>
      </c>
      <c r="K2962" s="9"/>
      <c r="P2962" s="2"/>
      <c r="Q2962" s="27"/>
      <c r="R2962" s="2"/>
      <c r="S2962" s="2"/>
      <c r="T2962" s="2"/>
      <c r="U2962" s="2"/>
      <c r="V2962" s="2"/>
      <c r="W2962" s="2"/>
    </row>
    <row r="2963" spans="2:23" ht="15" customHeight="1" x14ac:dyDescent="0.35">
      <c r="B2963" s="349"/>
      <c r="C2963" s="715" t="str">
        <f t="shared" si="183"/>
        <v/>
      </c>
      <c r="D2963" s="458">
        <f>IF(ISNUMBER(Summary!$D$17), DATE(Summary!$D$17, 1, 1) + INT((ROW(B2925)-1)/24), DATE(2024, 1, 1) + INT((ROW(B2925)-1)/24))</f>
        <v>45413</v>
      </c>
      <c r="E2963" s="459">
        <v>0.83333333333333337</v>
      </c>
      <c r="F2963" s="780"/>
      <c r="G2963" s="780"/>
      <c r="H2963" s="460">
        <f t="shared" si="181"/>
        <v>0</v>
      </c>
      <c r="I2963" s="460">
        <f t="shared" si="182"/>
        <v>0</v>
      </c>
      <c r="J2963" s="460">
        <f t="shared" si="184"/>
        <v>0</v>
      </c>
      <c r="K2963" s="9"/>
      <c r="P2963" s="2"/>
      <c r="Q2963" s="27"/>
      <c r="R2963" s="2"/>
      <c r="S2963" s="2"/>
      <c r="T2963" s="2"/>
      <c r="U2963" s="2"/>
      <c r="V2963" s="2"/>
      <c r="W2963" s="2"/>
    </row>
    <row r="2964" spans="2:23" ht="15" customHeight="1" x14ac:dyDescent="0.35">
      <c r="B2964" s="349"/>
      <c r="C2964" s="715" t="str">
        <f t="shared" si="183"/>
        <v/>
      </c>
      <c r="D2964" s="458">
        <f>IF(ISNUMBER(Summary!$D$17), DATE(Summary!$D$17, 1, 1) + INT((ROW(B2926)-1)/24), DATE(2024, 1, 1) + INT((ROW(B2926)-1)/24))</f>
        <v>45413</v>
      </c>
      <c r="E2964" s="459">
        <v>0.87500000000000011</v>
      </c>
      <c r="F2964" s="780"/>
      <c r="G2964" s="780"/>
      <c r="H2964" s="460">
        <f t="shared" si="181"/>
        <v>0</v>
      </c>
      <c r="I2964" s="460">
        <f t="shared" si="182"/>
        <v>0</v>
      </c>
      <c r="J2964" s="460">
        <f t="shared" si="184"/>
        <v>0</v>
      </c>
      <c r="K2964" s="9"/>
      <c r="P2964" s="2"/>
      <c r="Q2964" s="27"/>
      <c r="R2964" s="2"/>
      <c r="S2964" s="2"/>
      <c r="T2964" s="2"/>
      <c r="U2964" s="2"/>
      <c r="V2964" s="2"/>
      <c r="W2964" s="2"/>
    </row>
    <row r="2965" spans="2:23" ht="15" customHeight="1" x14ac:dyDescent="0.35">
      <c r="B2965" s="349"/>
      <c r="C2965" s="715" t="str">
        <f t="shared" si="183"/>
        <v/>
      </c>
      <c r="D2965" s="458">
        <f>IF(ISNUMBER(Summary!$D$17), DATE(Summary!$D$17, 1, 1) + INT((ROW(B2927)-1)/24), DATE(2024, 1, 1) + INT((ROW(B2927)-1)/24))</f>
        <v>45413</v>
      </c>
      <c r="E2965" s="459">
        <v>0.91666666666666674</v>
      </c>
      <c r="F2965" s="780"/>
      <c r="G2965" s="780"/>
      <c r="H2965" s="460">
        <f t="shared" si="181"/>
        <v>0</v>
      </c>
      <c r="I2965" s="460">
        <f t="shared" si="182"/>
        <v>0</v>
      </c>
      <c r="J2965" s="460">
        <f t="shared" si="184"/>
        <v>0</v>
      </c>
      <c r="K2965" s="9"/>
      <c r="P2965" s="2"/>
      <c r="Q2965" s="27"/>
      <c r="R2965" s="2"/>
      <c r="S2965" s="2"/>
      <c r="T2965" s="2"/>
      <c r="U2965" s="2"/>
      <c r="V2965" s="2"/>
      <c r="W2965" s="2"/>
    </row>
    <row r="2966" spans="2:23" ht="15" customHeight="1" x14ac:dyDescent="0.35">
      <c r="B2966" s="349"/>
      <c r="C2966" s="715" t="str">
        <f t="shared" si="183"/>
        <v/>
      </c>
      <c r="D2966" s="458">
        <f>IF(ISNUMBER(Summary!$D$17), DATE(Summary!$D$17, 1, 1) + INT((ROW(B2928)-1)/24), DATE(2024, 1, 1) + INT((ROW(B2928)-1)/24))</f>
        <v>45413</v>
      </c>
      <c r="E2966" s="459">
        <v>0.95833333333333337</v>
      </c>
      <c r="F2966" s="780"/>
      <c r="G2966" s="780"/>
      <c r="H2966" s="460">
        <f t="shared" si="181"/>
        <v>0</v>
      </c>
      <c r="I2966" s="460">
        <f t="shared" si="182"/>
        <v>0</v>
      </c>
      <c r="J2966" s="460">
        <f t="shared" si="184"/>
        <v>0</v>
      </c>
      <c r="K2966" s="9"/>
      <c r="P2966" s="2"/>
      <c r="Q2966" s="27"/>
      <c r="R2966" s="2"/>
      <c r="S2966" s="2"/>
      <c r="T2966" s="2"/>
      <c r="U2966" s="2"/>
      <c r="V2966" s="2"/>
      <c r="W2966" s="2"/>
    </row>
    <row r="2967" spans="2:23" ht="15" customHeight="1" x14ac:dyDescent="0.35">
      <c r="B2967" s="457"/>
      <c r="C2967" s="715">
        <f t="shared" si="183"/>
        <v>45414</v>
      </c>
      <c r="D2967" s="458">
        <f>IF(ISNUMBER(Summary!$D$17), DATE(Summary!$D$17, 1, 1) + INT((ROW(B2929)-1)/24), DATE(2024, 1, 1) + INT((ROW(B2929)-1)/24))</f>
        <v>45414</v>
      </c>
      <c r="E2967" s="459">
        <v>3.1225022567582528E-17</v>
      </c>
      <c r="F2967" s="780"/>
      <c r="G2967" s="780"/>
      <c r="H2967" s="460">
        <f t="shared" si="181"/>
        <v>0</v>
      </c>
      <c r="I2967" s="460">
        <f t="shared" si="182"/>
        <v>0</v>
      </c>
      <c r="J2967" s="460">
        <f t="shared" si="184"/>
        <v>0</v>
      </c>
      <c r="K2967" s="9"/>
      <c r="P2967" s="2"/>
      <c r="Q2967" s="27"/>
      <c r="R2967" s="2"/>
      <c r="S2967" s="2"/>
      <c r="T2967" s="2"/>
      <c r="U2967" s="2"/>
      <c r="V2967" s="2"/>
      <c r="W2967" s="2"/>
    </row>
    <row r="2968" spans="2:23" ht="15" customHeight="1" x14ac:dyDescent="0.35">
      <c r="B2968" s="349"/>
      <c r="C2968" s="715" t="str">
        <f t="shared" si="183"/>
        <v/>
      </c>
      <c r="D2968" s="458">
        <f>IF(ISNUMBER(Summary!$D$17), DATE(Summary!$D$17, 1, 1) + INT((ROW(B2930)-1)/24), DATE(2024, 1, 1) + INT((ROW(B2930)-1)/24))</f>
        <v>45414</v>
      </c>
      <c r="E2968" s="459">
        <v>4.1666666666666699E-2</v>
      </c>
      <c r="F2968" s="780"/>
      <c r="G2968" s="780"/>
      <c r="H2968" s="460">
        <f t="shared" si="181"/>
        <v>0</v>
      </c>
      <c r="I2968" s="460">
        <f t="shared" si="182"/>
        <v>0</v>
      </c>
      <c r="J2968" s="460">
        <f t="shared" si="184"/>
        <v>0</v>
      </c>
      <c r="K2968" s="9"/>
      <c r="P2968" s="2"/>
      <c r="Q2968" s="27"/>
      <c r="R2968" s="2"/>
      <c r="S2968" s="2"/>
      <c r="T2968" s="2"/>
      <c r="U2968" s="2"/>
      <c r="V2968" s="2"/>
      <c r="W2968" s="2"/>
    </row>
    <row r="2969" spans="2:23" ht="15" customHeight="1" x14ac:dyDescent="0.35">
      <c r="B2969" s="349"/>
      <c r="C2969" s="715" t="str">
        <f t="shared" si="183"/>
        <v/>
      </c>
      <c r="D2969" s="458">
        <f>IF(ISNUMBER(Summary!$D$17), DATE(Summary!$D$17, 1, 1) + INT((ROW(B2931)-1)/24), DATE(2024, 1, 1) + INT((ROW(B2931)-1)/24))</f>
        <v>45414</v>
      </c>
      <c r="E2969" s="459">
        <v>8.333333333333337E-2</v>
      </c>
      <c r="F2969" s="780"/>
      <c r="G2969" s="780"/>
      <c r="H2969" s="460">
        <f t="shared" si="181"/>
        <v>0</v>
      </c>
      <c r="I2969" s="460">
        <f t="shared" si="182"/>
        <v>0</v>
      </c>
      <c r="J2969" s="460">
        <f t="shared" si="184"/>
        <v>0</v>
      </c>
      <c r="K2969" s="9"/>
      <c r="P2969" s="2"/>
      <c r="Q2969" s="27"/>
      <c r="R2969" s="2"/>
      <c r="S2969" s="2"/>
      <c r="T2969" s="2"/>
      <c r="U2969" s="2"/>
      <c r="V2969" s="2"/>
      <c r="W2969" s="2"/>
    </row>
    <row r="2970" spans="2:23" ht="15" customHeight="1" x14ac:dyDescent="0.35">
      <c r="B2970" s="349"/>
      <c r="C2970" s="715" t="str">
        <f t="shared" si="183"/>
        <v/>
      </c>
      <c r="D2970" s="458">
        <f>IF(ISNUMBER(Summary!$D$17), DATE(Summary!$D$17, 1, 1) + INT((ROW(B2932)-1)/24), DATE(2024, 1, 1) + INT((ROW(B2932)-1)/24))</f>
        <v>45414</v>
      </c>
      <c r="E2970" s="459">
        <v>0.12500000000000006</v>
      </c>
      <c r="F2970" s="780"/>
      <c r="G2970" s="780"/>
      <c r="H2970" s="460">
        <f t="shared" si="181"/>
        <v>0</v>
      </c>
      <c r="I2970" s="460">
        <f t="shared" si="182"/>
        <v>0</v>
      </c>
      <c r="J2970" s="460">
        <f t="shared" si="184"/>
        <v>0</v>
      </c>
      <c r="K2970" s="9"/>
      <c r="P2970" s="2"/>
      <c r="Q2970" s="27"/>
      <c r="R2970" s="2"/>
      <c r="S2970" s="2"/>
      <c r="T2970" s="2"/>
      <c r="U2970" s="2"/>
      <c r="V2970" s="2"/>
      <c r="W2970" s="2"/>
    </row>
    <row r="2971" spans="2:23" ht="15" customHeight="1" x14ac:dyDescent="0.35">
      <c r="B2971" s="349"/>
      <c r="C2971" s="715" t="str">
        <f t="shared" si="183"/>
        <v/>
      </c>
      <c r="D2971" s="458">
        <f>IF(ISNUMBER(Summary!$D$17), DATE(Summary!$D$17, 1, 1) + INT((ROW(B2933)-1)/24), DATE(2024, 1, 1) + INT((ROW(B2933)-1)/24))</f>
        <v>45414</v>
      </c>
      <c r="E2971" s="459">
        <v>0.16666666666666669</v>
      </c>
      <c r="F2971" s="780"/>
      <c r="G2971" s="780"/>
      <c r="H2971" s="460">
        <f t="shared" si="181"/>
        <v>0</v>
      </c>
      <c r="I2971" s="460">
        <f t="shared" si="182"/>
        <v>0</v>
      </c>
      <c r="J2971" s="460">
        <f t="shared" si="184"/>
        <v>0</v>
      </c>
      <c r="K2971" s="9"/>
      <c r="P2971" s="2"/>
      <c r="Q2971" s="27"/>
      <c r="R2971" s="2"/>
      <c r="S2971" s="2"/>
      <c r="T2971" s="2"/>
      <c r="U2971" s="2"/>
      <c r="V2971" s="2"/>
      <c r="W2971" s="2"/>
    </row>
    <row r="2972" spans="2:23" ht="15" customHeight="1" x14ac:dyDescent="0.35">
      <c r="B2972" s="349"/>
      <c r="C2972" s="715" t="str">
        <f t="shared" si="183"/>
        <v/>
      </c>
      <c r="D2972" s="458">
        <f>IF(ISNUMBER(Summary!$D$17), DATE(Summary!$D$17, 1, 1) + INT((ROW(B2934)-1)/24), DATE(2024, 1, 1) + INT((ROW(B2934)-1)/24))</f>
        <v>45414</v>
      </c>
      <c r="E2972" s="459">
        <v>0.20833333333333337</v>
      </c>
      <c r="F2972" s="780"/>
      <c r="G2972" s="780"/>
      <c r="H2972" s="460">
        <f t="shared" si="181"/>
        <v>0</v>
      </c>
      <c r="I2972" s="460">
        <f t="shared" si="182"/>
        <v>0</v>
      </c>
      <c r="J2972" s="460">
        <f t="shared" si="184"/>
        <v>0</v>
      </c>
      <c r="K2972" s="9"/>
      <c r="P2972" s="2"/>
      <c r="Q2972" s="27"/>
      <c r="R2972" s="2"/>
      <c r="S2972" s="2"/>
      <c r="T2972" s="2"/>
      <c r="U2972" s="2"/>
      <c r="V2972" s="2"/>
      <c r="W2972" s="2"/>
    </row>
    <row r="2973" spans="2:23" ht="15" customHeight="1" x14ac:dyDescent="0.35">
      <c r="B2973" s="349"/>
      <c r="C2973" s="715" t="str">
        <f t="shared" si="183"/>
        <v/>
      </c>
      <c r="D2973" s="458">
        <f>IF(ISNUMBER(Summary!$D$17), DATE(Summary!$D$17, 1, 1) + INT((ROW(B2935)-1)/24), DATE(2024, 1, 1) + INT((ROW(B2935)-1)/24))</f>
        <v>45414</v>
      </c>
      <c r="E2973" s="459">
        <v>0.25</v>
      </c>
      <c r="F2973" s="780"/>
      <c r="G2973" s="780"/>
      <c r="H2973" s="460">
        <f t="shared" si="181"/>
        <v>0</v>
      </c>
      <c r="I2973" s="460">
        <f t="shared" si="182"/>
        <v>0</v>
      </c>
      <c r="J2973" s="460">
        <f t="shared" si="184"/>
        <v>0</v>
      </c>
      <c r="K2973" s="9"/>
      <c r="P2973" s="2"/>
      <c r="Q2973" s="27"/>
      <c r="R2973" s="2"/>
      <c r="S2973" s="2"/>
      <c r="T2973" s="2"/>
      <c r="U2973" s="2"/>
      <c r="V2973" s="2"/>
      <c r="W2973" s="2"/>
    </row>
    <row r="2974" spans="2:23" ht="15" customHeight="1" x14ac:dyDescent="0.35">
      <c r="B2974" s="349"/>
      <c r="C2974" s="715" t="str">
        <f t="shared" si="183"/>
        <v/>
      </c>
      <c r="D2974" s="458">
        <f>IF(ISNUMBER(Summary!$D$17), DATE(Summary!$D$17, 1, 1) + INT((ROW(B2936)-1)/24), DATE(2024, 1, 1) + INT((ROW(B2936)-1)/24))</f>
        <v>45414</v>
      </c>
      <c r="E2974" s="459">
        <v>0.29166666666666669</v>
      </c>
      <c r="F2974" s="780"/>
      <c r="G2974" s="780"/>
      <c r="H2974" s="460">
        <f t="shared" si="181"/>
        <v>0</v>
      </c>
      <c r="I2974" s="460">
        <f t="shared" si="182"/>
        <v>0</v>
      </c>
      <c r="J2974" s="460">
        <f t="shared" si="184"/>
        <v>0</v>
      </c>
      <c r="K2974" s="9"/>
      <c r="P2974" s="2"/>
      <c r="Q2974" s="27"/>
      <c r="R2974" s="2"/>
      <c r="S2974" s="2"/>
      <c r="T2974" s="2"/>
      <c r="U2974" s="2"/>
      <c r="V2974" s="2"/>
      <c r="W2974" s="2"/>
    </row>
    <row r="2975" spans="2:23" ht="15" customHeight="1" x14ac:dyDescent="0.35">
      <c r="B2975" s="349"/>
      <c r="C2975" s="715" t="str">
        <f t="shared" si="183"/>
        <v/>
      </c>
      <c r="D2975" s="458">
        <f>IF(ISNUMBER(Summary!$D$17), DATE(Summary!$D$17, 1, 1) + INT((ROW(B2937)-1)/24), DATE(2024, 1, 1) + INT((ROW(B2937)-1)/24))</f>
        <v>45414</v>
      </c>
      <c r="E2975" s="459">
        <v>0.33333333333333337</v>
      </c>
      <c r="F2975" s="780"/>
      <c r="G2975" s="780"/>
      <c r="H2975" s="460">
        <f t="shared" si="181"/>
        <v>0</v>
      </c>
      <c r="I2975" s="460">
        <f t="shared" si="182"/>
        <v>0</v>
      </c>
      <c r="J2975" s="460">
        <f t="shared" si="184"/>
        <v>0</v>
      </c>
      <c r="K2975" s="9"/>
      <c r="P2975" s="2"/>
      <c r="Q2975" s="27"/>
      <c r="R2975" s="2"/>
      <c r="S2975" s="2"/>
      <c r="T2975" s="2"/>
      <c r="U2975" s="2"/>
      <c r="V2975" s="2"/>
      <c r="W2975" s="2"/>
    </row>
    <row r="2976" spans="2:23" ht="15" customHeight="1" x14ac:dyDescent="0.35">
      <c r="B2976" s="349"/>
      <c r="C2976" s="715" t="str">
        <f t="shared" si="183"/>
        <v/>
      </c>
      <c r="D2976" s="458">
        <f>IF(ISNUMBER(Summary!$D$17), DATE(Summary!$D$17, 1, 1) + INT((ROW(B2938)-1)/24), DATE(2024, 1, 1) + INT((ROW(B2938)-1)/24))</f>
        <v>45414</v>
      </c>
      <c r="E2976" s="459">
        <v>0.375</v>
      </c>
      <c r="F2976" s="780"/>
      <c r="G2976" s="780"/>
      <c r="H2976" s="460">
        <f t="shared" si="181"/>
        <v>0</v>
      </c>
      <c r="I2976" s="460">
        <f t="shared" si="182"/>
        <v>0</v>
      </c>
      <c r="J2976" s="460">
        <f t="shared" si="184"/>
        <v>0</v>
      </c>
      <c r="K2976" s="9"/>
      <c r="P2976" s="2"/>
      <c r="Q2976" s="27"/>
      <c r="R2976" s="2"/>
      <c r="S2976" s="2"/>
      <c r="T2976" s="2"/>
      <c r="U2976" s="2"/>
      <c r="V2976" s="2"/>
      <c r="W2976" s="2"/>
    </row>
    <row r="2977" spans="2:23" ht="15" customHeight="1" x14ac:dyDescent="0.35">
      <c r="B2977" s="349"/>
      <c r="C2977" s="715" t="str">
        <f t="shared" si="183"/>
        <v/>
      </c>
      <c r="D2977" s="458">
        <f>IF(ISNUMBER(Summary!$D$17), DATE(Summary!$D$17, 1, 1) + INT((ROW(B2939)-1)/24), DATE(2024, 1, 1) + INT((ROW(B2939)-1)/24))</f>
        <v>45414</v>
      </c>
      <c r="E2977" s="459">
        <v>0.41666666666666669</v>
      </c>
      <c r="F2977" s="780"/>
      <c r="G2977" s="780"/>
      <c r="H2977" s="460">
        <f t="shared" si="181"/>
        <v>0</v>
      </c>
      <c r="I2977" s="460">
        <f t="shared" si="182"/>
        <v>0</v>
      </c>
      <c r="J2977" s="460">
        <f t="shared" si="184"/>
        <v>0</v>
      </c>
      <c r="K2977" s="9"/>
      <c r="P2977" s="2"/>
      <c r="Q2977" s="27"/>
      <c r="R2977" s="2"/>
      <c r="S2977" s="2"/>
      <c r="T2977" s="2"/>
      <c r="U2977" s="2"/>
      <c r="V2977" s="2"/>
      <c r="W2977" s="2"/>
    </row>
    <row r="2978" spans="2:23" ht="15" customHeight="1" x14ac:dyDescent="0.35">
      <c r="B2978" s="349"/>
      <c r="C2978" s="715" t="str">
        <f t="shared" si="183"/>
        <v/>
      </c>
      <c r="D2978" s="458">
        <f>IF(ISNUMBER(Summary!$D$17), DATE(Summary!$D$17, 1, 1) + INT((ROW(B2940)-1)/24), DATE(2024, 1, 1) + INT((ROW(B2940)-1)/24))</f>
        <v>45414</v>
      </c>
      <c r="E2978" s="459">
        <v>0.45833333333333337</v>
      </c>
      <c r="F2978" s="780"/>
      <c r="G2978" s="780"/>
      <c r="H2978" s="460">
        <f t="shared" si="181"/>
        <v>0</v>
      </c>
      <c r="I2978" s="460">
        <f t="shared" si="182"/>
        <v>0</v>
      </c>
      <c r="J2978" s="460">
        <f t="shared" si="184"/>
        <v>0</v>
      </c>
      <c r="K2978" s="9"/>
      <c r="P2978" s="2"/>
      <c r="Q2978" s="27"/>
      <c r="R2978" s="2"/>
      <c r="S2978" s="2"/>
      <c r="T2978" s="2"/>
      <c r="U2978" s="2"/>
      <c r="V2978" s="2"/>
      <c r="W2978" s="2"/>
    </row>
    <row r="2979" spans="2:23" ht="15" customHeight="1" x14ac:dyDescent="0.35">
      <c r="B2979" s="349"/>
      <c r="C2979" s="715" t="str">
        <f t="shared" si="183"/>
        <v/>
      </c>
      <c r="D2979" s="458">
        <f>IF(ISNUMBER(Summary!$D$17), DATE(Summary!$D$17, 1, 1) + INT((ROW(B2941)-1)/24), DATE(2024, 1, 1) + INT((ROW(B2941)-1)/24))</f>
        <v>45414</v>
      </c>
      <c r="E2979" s="459">
        <v>0.50000000000000011</v>
      </c>
      <c r="F2979" s="780"/>
      <c r="G2979" s="780"/>
      <c r="H2979" s="460">
        <f t="shared" si="181"/>
        <v>0</v>
      </c>
      <c r="I2979" s="460">
        <f t="shared" si="182"/>
        <v>0</v>
      </c>
      <c r="J2979" s="460">
        <f t="shared" si="184"/>
        <v>0</v>
      </c>
      <c r="K2979" s="9"/>
      <c r="P2979" s="2"/>
      <c r="Q2979" s="27"/>
      <c r="R2979" s="2"/>
      <c r="S2979" s="2"/>
      <c r="T2979" s="2"/>
      <c r="U2979" s="2"/>
      <c r="V2979" s="2"/>
      <c r="W2979" s="2"/>
    </row>
    <row r="2980" spans="2:23" ht="15" customHeight="1" x14ac:dyDescent="0.35">
      <c r="B2980" s="349"/>
      <c r="C2980" s="715" t="str">
        <f t="shared" si="183"/>
        <v/>
      </c>
      <c r="D2980" s="458">
        <f>IF(ISNUMBER(Summary!$D$17), DATE(Summary!$D$17, 1, 1) + INT((ROW(B2942)-1)/24), DATE(2024, 1, 1) + INT((ROW(B2942)-1)/24))</f>
        <v>45414</v>
      </c>
      <c r="E2980" s="459">
        <v>0.54166666666666674</v>
      </c>
      <c r="F2980" s="780"/>
      <c r="G2980" s="780"/>
      <c r="H2980" s="460">
        <f t="shared" si="181"/>
        <v>0</v>
      </c>
      <c r="I2980" s="460">
        <f t="shared" si="182"/>
        <v>0</v>
      </c>
      <c r="J2980" s="460">
        <f t="shared" si="184"/>
        <v>0</v>
      </c>
      <c r="K2980" s="9"/>
      <c r="P2980" s="2"/>
      <c r="Q2980" s="27"/>
      <c r="R2980" s="2"/>
      <c r="S2980" s="2"/>
      <c r="T2980" s="2"/>
      <c r="U2980" s="2"/>
      <c r="V2980" s="2"/>
      <c r="W2980" s="2"/>
    </row>
    <row r="2981" spans="2:23" ht="15" customHeight="1" x14ac:dyDescent="0.35">
      <c r="B2981" s="349"/>
      <c r="C2981" s="715" t="str">
        <f t="shared" si="183"/>
        <v/>
      </c>
      <c r="D2981" s="458">
        <f>IF(ISNUMBER(Summary!$D$17), DATE(Summary!$D$17, 1, 1) + INT((ROW(B2943)-1)/24), DATE(2024, 1, 1) + INT((ROW(B2943)-1)/24))</f>
        <v>45414</v>
      </c>
      <c r="E2981" s="459">
        <v>0.58333333333333337</v>
      </c>
      <c r="F2981" s="780"/>
      <c r="G2981" s="780"/>
      <c r="H2981" s="460">
        <f t="shared" si="181"/>
        <v>0</v>
      </c>
      <c r="I2981" s="460">
        <f t="shared" si="182"/>
        <v>0</v>
      </c>
      <c r="J2981" s="460">
        <f t="shared" si="184"/>
        <v>0</v>
      </c>
      <c r="K2981" s="9"/>
      <c r="P2981" s="2"/>
      <c r="Q2981" s="27"/>
      <c r="R2981" s="2"/>
      <c r="S2981" s="2"/>
      <c r="T2981" s="2"/>
      <c r="U2981" s="2"/>
      <c r="V2981" s="2"/>
      <c r="W2981" s="2"/>
    </row>
    <row r="2982" spans="2:23" ht="15" customHeight="1" x14ac:dyDescent="0.35">
      <c r="B2982" s="349"/>
      <c r="C2982" s="715" t="str">
        <f t="shared" si="183"/>
        <v/>
      </c>
      <c r="D2982" s="458">
        <f>IF(ISNUMBER(Summary!$D$17), DATE(Summary!$D$17, 1, 1) + INT((ROW(B2944)-1)/24), DATE(2024, 1, 1) + INT((ROW(B2944)-1)/24))</f>
        <v>45414</v>
      </c>
      <c r="E2982" s="459">
        <v>0.62500000000000011</v>
      </c>
      <c r="F2982" s="780"/>
      <c r="G2982" s="780"/>
      <c r="H2982" s="460">
        <f t="shared" si="181"/>
        <v>0</v>
      </c>
      <c r="I2982" s="460">
        <f t="shared" si="182"/>
        <v>0</v>
      </c>
      <c r="J2982" s="460">
        <f t="shared" si="184"/>
        <v>0</v>
      </c>
      <c r="K2982" s="9"/>
      <c r="P2982" s="2"/>
      <c r="Q2982" s="27"/>
      <c r="R2982" s="2"/>
      <c r="S2982" s="2"/>
      <c r="T2982" s="2"/>
      <c r="U2982" s="2"/>
      <c r="V2982" s="2"/>
      <c r="W2982" s="2"/>
    </row>
    <row r="2983" spans="2:23" ht="15" customHeight="1" x14ac:dyDescent="0.35">
      <c r="B2983" s="349"/>
      <c r="C2983" s="715" t="str">
        <f t="shared" si="183"/>
        <v/>
      </c>
      <c r="D2983" s="458">
        <f>IF(ISNUMBER(Summary!$D$17), DATE(Summary!$D$17, 1, 1) + INT((ROW(B2945)-1)/24), DATE(2024, 1, 1) + INT((ROW(B2945)-1)/24))</f>
        <v>45414</v>
      </c>
      <c r="E2983" s="459">
        <v>0.66666666666666674</v>
      </c>
      <c r="F2983" s="780"/>
      <c r="G2983" s="780"/>
      <c r="H2983" s="460">
        <f t="shared" ref="H2983:H3046" si="185">IF(G2983&gt;F2983,F2983,G2983)</f>
        <v>0</v>
      </c>
      <c r="I2983" s="460">
        <f t="shared" ref="I2983:I3046" si="186">F2983-H2983</f>
        <v>0</v>
      </c>
      <c r="J2983" s="460">
        <f t="shared" si="184"/>
        <v>0</v>
      </c>
      <c r="K2983" s="9"/>
      <c r="P2983" s="2"/>
      <c r="Q2983" s="27"/>
      <c r="R2983" s="2"/>
      <c r="S2983" s="2"/>
      <c r="T2983" s="2"/>
      <c r="U2983" s="2"/>
      <c r="V2983" s="2"/>
      <c r="W2983" s="2"/>
    </row>
    <row r="2984" spans="2:23" ht="15" customHeight="1" x14ac:dyDescent="0.35">
      <c r="B2984" s="349"/>
      <c r="C2984" s="715" t="str">
        <f t="shared" ref="C2984:C3047" si="187">IF(MOD(ROW()-ROW($E$39), 24)=0, $D2984, "")</f>
        <v/>
      </c>
      <c r="D2984" s="458">
        <f>IF(ISNUMBER(Summary!$D$17), DATE(Summary!$D$17, 1, 1) + INT((ROW(B2946)-1)/24), DATE(2024, 1, 1) + INT((ROW(B2946)-1)/24))</f>
        <v>45414</v>
      </c>
      <c r="E2984" s="459">
        <v>0.70833333333333337</v>
      </c>
      <c r="F2984" s="780"/>
      <c r="G2984" s="780"/>
      <c r="H2984" s="460">
        <f t="shared" si="185"/>
        <v>0</v>
      </c>
      <c r="I2984" s="460">
        <f t="shared" si="186"/>
        <v>0</v>
      </c>
      <c r="J2984" s="460">
        <f t="shared" si="184"/>
        <v>0</v>
      </c>
      <c r="K2984" s="9"/>
      <c r="P2984" s="2"/>
      <c r="Q2984" s="27"/>
      <c r="R2984" s="2"/>
      <c r="S2984" s="2"/>
      <c r="T2984" s="2"/>
      <c r="U2984" s="2"/>
      <c r="V2984" s="2"/>
      <c r="W2984" s="2"/>
    </row>
    <row r="2985" spans="2:23" ht="15" customHeight="1" x14ac:dyDescent="0.35">
      <c r="B2985" s="349"/>
      <c r="C2985" s="715" t="str">
        <f t="shared" si="187"/>
        <v/>
      </c>
      <c r="D2985" s="458">
        <f>IF(ISNUMBER(Summary!$D$17), DATE(Summary!$D$17, 1, 1) + INT((ROW(B2947)-1)/24), DATE(2024, 1, 1) + INT((ROW(B2947)-1)/24))</f>
        <v>45414</v>
      </c>
      <c r="E2985" s="459">
        <v>0.75000000000000011</v>
      </c>
      <c r="F2985" s="780"/>
      <c r="G2985" s="780"/>
      <c r="H2985" s="460">
        <f t="shared" si="185"/>
        <v>0</v>
      </c>
      <c r="I2985" s="460">
        <f t="shared" si="186"/>
        <v>0</v>
      </c>
      <c r="J2985" s="460">
        <f t="shared" si="184"/>
        <v>0</v>
      </c>
      <c r="K2985" s="9"/>
      <c r="P2985" s="2"/>
      <c r="Q2985" s="27"/>
      <c r="R2985" s="2"/>
      <c r="S2985" s="2"/>
      <c r="T2985" s="2"/>
      <c r="U2985" s="2"/>
      <c r="V2985" s="2"/>
      <c r="W2985" s="2"/>
    </row>
    <row r="2986" spans="2:23" ht="15" customHeight="1" x14ac:dyDescent="0.35">
      <c r="B2986" s="349"/>
      <c r="C2986" s="715" t="str">
        <f t="shared" si="187"/>
        <v/>
      </c>
      <c r="D2986" s="458">
        <f>IF(ISNUMBER(Summary!$D$17), DATE(Summary!$D$17, 1, 1) + INT((ROW(B2948)-1)/24), DATE(2024, 1, 1) + INT((ROW(B2948)-1)/24))</f>
        <v>45414</v>
      </c>
      <c r="E2986" s="459">
        <v>0.79166666666666674</v>
      </c>
      <c r="F2986" s="780"/>
      <c r="G2986" s="780"/>
      <c r="H2986" s="460">
        <f t="shared" si="185"/>
        <v>0</v>
      </c>
      <c r="I2986" s="460">
        <f t="shared" si="186"/>
        <v>0</v>
      </c>
      <c r="J2986" s="460">
        <f t="shared" si="184"/>
        <v>0</v>
      </c>
      <c r="K2986" s="9"/>
      <c r="P2986" s="2"/>
      <c r="Q2986" s="27"/>
      <c r="R2986" s="2"/>
      <c r="S2986" s="2"/>
      <c r="T2986" s="2"/>
      <c r="U2986" s="2"/>
      <c r="V2986" s="2"/>
      <c r="W2986" s="2"/>
    </row>
    <row r="2987" spans="2:23" ht="15" customHeight="1" x14ac:dyDescent="0.35">
      <c r="B2987" s="349"/>
      <c r="C2987" s="715" t="str">
        <f t="shared" si="187"/>
        <v/>
      </c>
      <c r="D2987" s="458">
        <f>IF(ISNUMBER(Summary!$D$17), DATE(Summary!$D$17, 1, 1) + INT((ROW(B2949)-1)/24), DATE(2024, 1, 1) + INT((ROW(B2949)-1)/24))</f>
        <v>45414</v>
      </c>
      <c r="E2987" s="459">
        <v>0.83333333333333337</v>
      </c>
      <c r="F2987" s="780"/>
      <c r="G2987" s="780"/>
      <c r="H2987" s="460">
        <f t="shared" si="185"/>
        <v>0</v>
      </c>
      <c r="I2987" s="460">
        <f t="shared" si="186"/>
        <v>0</v>
      </c>
      <c r="J2987" s="460">
        <f t="shared" si="184"/>
        <v>0</v>
      </c>
      <c r="K2987" s="9"/>
      <c r="P2987" s="2"/>
      <c r="Q2987" s="27"/>
      <c r="R2987" s="2"/>
      <c r="S2987" s="2"/>
      <c r="T2987" s="2"/>
      <c r="U2987" s="2"/>
      <c r="V2987" s="2"/>
      <c r="W2987" s="2"/>
    </row>
    <row r="2988" spans="2:23" ht="15" customHeight="1" x14ac:dyDescent="0.35">
      <c r="B2988" s="349"/>
      <c r="C2988" s="715" t="str">
        <f t="shared" si="187"/>
        <v/>
      </c>
      <c r="D2988" s="458">
        <f>IF(ISNUMBER(Summary!$D$17), DATE(Summary!$D$17, 1, 1) + INT((ROW(B2950)-1)/24), DATE(2024, 1, 1) + INT((ROW(B2950)-1)/24))</f>
        <v>45414</v>
      </c>
      <c r="E2988" s="459">
        <v>0.87500000000000011</v>
      </c>
      <c r="F2988" s="780"/>
      <c r="G2988" s="780"/>
      <c r="H2988" s="460">
        <f t="shared" si="185"/>
        <v>0</v>
      </c>
      <c r="I2988" s="460">
        <f t="shared" si="186"/>
        <v>0</v>
      </c>
      <c r="J2988" s="460">
        <f t="shared" si="184"/>
        <v>0</v>
      </c>
      <c r="K2988" s="9"/>
      <c r="P2988" s="2"/>
      <c r="Q2988" s="27"/>
      <c r="R2988" s="2"/>
      <c r="S2988" s="2"/>
      <c r="T2988" s="2"/>
      <c r="U2988" s="2"/>
      <c r="V2988" s="2"/>
      <c r="W2988" s="2"/>
    </row>
    <row r="2989" spans="2:23" ht="15" customHeight="1" x14ac:dyDescent="0.35">
      <c r="B2989" s="349"/>
      <c r="C2989" s="715" t="str">
        <f t="shared" si="187"/>
        <v/>
      </c>
      <c r="D2989" s="458">
        <f>IF(ISNUMBER(Summary!$D$17), DATE(Summary!$D$17, 1, 1) + INT((ROW(B2951)-1)/24), DATE(2024, 1, 1) + INT((ROW(B2951)-1)/24))</f>
        <v>45414</v>
      </c>
      <c r="E2989" s="459">
        <v>0.91666666666666674</v>
      </c>
      <c r="F2989" s="780"/>
      <c r="G2989" s="780"/>
      <c r="H2989" s="460">
        <f t="shared" si="185"/>
        <v>0</v>
      </c>
      <c r="I2989" s="460">
        <f t="shared" si="186"/>
        <v>0</v>
      </c>
      <c r="J2989" s="460">
        <f t="shared" si="184"/>
        <v>0</v>
      </c>
      <c r="K2989" s="9"/>
      <c r="P2989" s="2"/>
      <c r="Q2989" s="27"/>
      <c r="R2989" s="2"/>
      <c r="S2989" s="2"/>
      <c r="T2989" s="2"/>
      <c r="U2989" s="2"/>
      <c r="V2989" s="2"/>
      <c r="W2989" s="2"/>
    </row>
    <row r="2990" spans="2:23" ht="15" customHeight="1" x14ac:dyDescent="0.35">
      <c r="B2990" s="349"/>
      <c r="C2990" s="715" t="str">
        <f t="shared" si="187"/>
        <v/>
      </c>
      <c r="D2990" s="458">
        <f>IF(ISNUMBER(Summary!$D$17), DATE(Summary!$D$17, 1, 1) + INT((ROW(B2952)-1)/24), DATE(2024, 1, 1) + INT((ROW(B2952)-1)/24))</f>
        <v>45414</v>
      </c>
      <c r="E2990" s="459">
        <v>0.95833333333333337</v>
      </c>
      <c r="F2990" s="780"/>
      <c r="G2990" s="780"/>
      <c r="H2990" s="460">
        <f t="shared" si="185"/>
        <v>0</v>
      </c>
      <c r="I2990" s="460">
        <f t="shared" si="186"/>
        <v>0</v>
      </c>
      <c r="J2990" s="460">
        <f t="shared" si="184"/>
        <v>0</v>
      </c>
      <c r="K2990" s="9"/>
      <c r="P2990" s="2"/>
      <c r="Q2990" s="27"/>
      <c r="R2990" s="2"/>
      <c r="S2990" s="2"/>
      <c r="T2990" s="2"/>
      <c r="U2990" s="2"/>
      <c r="V2990" s="2"/>
      <c r="W2990" s="2"/>
    </row>
    <row r="2991" spans="2:23" ht="15" customHeight="1" x14ac:dyDescent="0.35">
      <c r="B2991" s="457"/>
      <c r="C2991" s="715">
        <f t="shared" si="187"/>
        <v>45415</v>
      </c>
      <c r="D2991" s="458">
        <f>IF(ISNUMBER(Summary!$D$17), DATE(Summary!$D$17, 1, 1) + INT((ROW(B2953)-1)/24), DATE(2024, 1, 1) + INT((ROW(B2953)-1)/24))</f>
        <v>45415</v>
      </c>
      <c r="E2991" s="459">
        <v>3.1225022567582528E-17</v>
      </c>
      <c r="F2991" s="780"/>
      <c r="G2991" s="780"/>
      <c r="H2991" s="460">
        <f t="shared" si="185"/>
        <v>0</v>
      </c>
      <c r="I2991" s="460">
        <f t="shared" si="186"/>
        <v>0</v>
      </c>
      <c r="J2991" s="460">
        <f t="shared" si="184"/>
        <v>0</v>
      </c>
      <c r="K2991" s="9"/>
      <c r="P2991" s="2"/>
      <c r="Q2991" s="27"/>
      <c r="R2991" s="2"/>
      <c r="S2991" s="2"/>
      <c r="T2991" s="2"/>
      <c r="U2991" s="2"/>
      <c r="V2991" s="2"/>
      <c r="W2991" s="2"/>
    </row>
    <row r="2992" spans="2:23" ht="15" customHeight="1" x14ac:dyDescent="0.35">
      <c r="B2992" s="349"/>
      <c r="C2992" s="715" t="str">
        <f t="shared" si="187"/>
        <v/>
      </c>
      <c r="D2992" s="458">
        <f>IF(ISNUMBER(Summary!$D$17), DATE(Summary!$D$17, 1, 1) + INT((ROW(B2954)-1)/24), DATE(2024, 1, 1) + INT((ROW(B2954)-1)/24))</f>
        <v>45415</v>
      </c>
      <c r="E2992" s="459">
        <v>4.1666666666666699E-2</v>
      </c>
      <c r="F2992" s="780"/>
      <c r="G2992" s="780"/>
      <c r="H2992" s="460">
        <f t="shared" si="185"/>
        <v>0</v>
      </c>
      <c r="I2992" s="460">
        <f t="shared" si="186"/>
        <v>0</v>
      </c>
      <c r="J2992" s="460">
        <f t="shared" si="184"/>
        <v>0</v>
      </c>
      <c r="K2992" s="9"/>
      <c r="P2992" s="2"/>
      <c r="Q2992" s="27"/>
      <c r="R2992" s="2"/>
      <c r="S2992" s="2"/>
      <c r="T2992" s="2"/>
      <c r="U2992" s="2"/>
      <c r="V2992" s="2"/>
      <c r="W2992" s="2"/>
    </row>
    <row r="2993" spans="2:23" ht="15" customHeight="1" x14ac:dyDescent="0.35">
      <c r="B2993" s="349"/>
      <c r="C2993" s="715" t="str">
        <f t="shared" si="187"/>
        <v/>
      </c>
      <c r="D2993" s="458">
        <f>IF(ISNUMBER(Summary!$D$17), DATE(Summary!$D$17, 1, 1) + INT((ROW(B2955)-1)/24), DATE(2024, 1, 1) + INT((ROW(B2955)-1)/24))</f>
        <v>45415</v>
      </c>
      <c r="E2993" s="459">
        <v>8.333333333333337E-2</v>
      </c>
      <c r="F2993" s="780"/>
      <c r="G2993" s="780"/>
      <c r="H2993" s="460">
        <f t="shared" si="185"/>
        <v>0</v>
      </c>
      <c r="I2993" s="460">
        <f t="shared" si="186"/>
        <v>0</v>
      </c>
      <c r="J2993" s="460">
        <f t="shared" si="184"/>
        <v>0</v>
      </c>
      <c r="K2993" s="9"/>
      <c r="P2993" s="2"/>
      <c r="Q2993" s="27"/>
      <c r="R2993" s="2"/>
      <c r="S2993" s="2"/>
      <c r="T2993" s="2"/>
      <c r="U2993" s="2"/>
      <c r="V2993" s="2"/>
      <c r="W2993" s="2"/>
    </row>
    <row r="2994" spans="2:23" ht="15" customHeight="1" x14ac:dyDescent="0.35">
      <c r="B2994" s="349"/>
      <c r="C2994" s="715" t="str">
        <f t="shared" si="187"/>
        <v/>
      </c>
      <c r="D2994" s="458">
        <f>IF(ISNUMBER(Summary!$D$17), DATE(Summary!$D$17, 1, 1) + INT((ROW(B2956)-1)/24), DATE(2024, 1, 1) + INT((ROW(B2956)-1)/24))</f>
        <v>45415</v>
      </c>
      <c r="E2994" s="459">
        <v>0.12500000000000006</v>
      </c>
      <c r="F2994" s="780"/>
      <c r="G2994" s="780"/>
      <c r="H2994" s="460">
        <f t="shared" si="185"/>
        <v>0</v>
      </c>
      <c r="I2994" s="460">
        <f t="shared" si="186"/>
        <v>0</v>
      </c>
      <c r="J2994" s="460">
        <f t="shared" si="184"/>
        <v>0</v>
      </c>
      <c r="K2994" s="9"/>
      <c r="P2994" s="2"/>
      <c r="Q2994" s="27"/>
      <c r="R2994" s="2"/>
      <c r="S2994" s="2"/>
      <c r="T2994" s="2"/>
      <c r="U2994" s="2"/>
      <c r="V2994" s="2"/>
      <c r="W2994" s="2"/>
    </row>
    <row r="2995" spans="2:23" ht="15" customHeight="1" x14ac:dyDescent="0.35">
      <c r="B2995" s="349"/>
      <c r="C2995" s="715" t="str">
        <f t="shared" si="187"/>
        <v/>
      </c>
      <c r="D2995" s="458">
        <f>IF(ISNUMBER(Summary!$D$17), DATE(Summary!$D$17, 1, 1) + INT((ROW(B2957)-1)/24), DATE(2024, 1, 1) + INT((ROW(B2957)-1)/24))</f>
        <v>45415</v>
      </c>
      <c r="E2995" s="459">
        <v>0.16666666666666669</v>
      </c>
      <c r="F2995" s="780"/>
      <c r="G2995" s="780"/>
      <c r="H2995" s="460">
        <f t="shared" si="185"/>
        <v>0</v>
      </c>
      <c r="I2995" s="460">
        <f t="shared" si="186"/>
        <v>0</v>
      </c>
      <c r="J2995" s="460">
        <f t="shared" si="184"/>
        <v>0</v>
      </c>
      <c r="K2995" s="9"/>
      <c r="P2995" s="2"/>
      <c r="Q2995" s="27"/>
      <c r="R2995" s="2"/>
      <c r="S2995" s="2"/>
      <c r="T2995" s="2"/>
      <c r="U2995" s="2"/>
      <c r="V2995" s="2"/>
      <c r="W2995" s="2"/>
    </row>
    <row r="2996" spans="2:23" ht="15" customHeight="1" x14ac:dyDescent="0.35">
      <c r="B2996" s="349"/>
      <c r="C2996" s="715" t="str">
        <f t="shared" si="187"/>
        <v/>
      </c>
      <c r="D2996" s="458">
        <f>IF(ISNUMBER(Summary!$D$17), DATE(Summary!$D$17, 1, 1) + INT((ROW(B2958)-1)/24), DATE(2024, 1, 1) + INT((ROW(B2958)-1)/24))</f>
        <v>45415</v>
      </c>
      <c r="E2996" s="459">
        <v>0.20833333333333337</v>
      </c>
      <c r="F2996" s="780"/>
      <c r="G2996" s="780"/>
      <c r="H2996" s="460">
        <f t="shared" si="185"/>
        <v>0</v>
      </c>
      <c r="I2996" s="460">
        <f t="shared" si="186"/>
        <v>0</v>
      </c>
      <c r="J2996" s="460">
        <f t="shared" si="184"/>
        <v>0</v>
      </c>
      <c r="K2996" s="9"/>
      <c r="P2996" s="2"/>
      <c r="Q2996" s="27"/>
      <c r="R2996" s="2"/>
      <c r="S2996" s="2"/>
      <c r="T2996" s="2"/>
      <c r="U2996" s="2"/>
      <c r="V2996" s="2"/>
      <c r="W2996" s="2"/>
    </row>
    <row r="2997" spans="2:23" ht="15" customHeight="1" x14ac:dyDescent="0.35">
      <c r="B2997" s="349"/>
      <c r="C2997" s="715" t="str">
        <f t="shared" si="187"/>
        <v/>
      </c>
      <c r="D2997" s="458">
        <f>IF(ISNUMBER(Summary!$D$17), DATE(Summary!$D$17, 1, 1) + INT((ROW(B2959)-1)/24), DATE(2024, 1, 1) + INT((ROW(B2959)-1)/24))</f>
        <v>45415</v>
      </c>
      <c r="E2997" s="459">
        <v>0.25</v>
      </c>
      <c r="F2997" s="780"/>
      <c r="G2997" s="780"/>
      <c r="H2997" s="460">
        <f t="shared" si="185"/>
        <v>0</v>
      </c>
      <c r="I2997" s="460">
        <f t="shared" si="186"/>
        <v>0</v>
      </c>
      <c r="J2997" s="460">
        <f t="shared" si="184"/>
        <v>0</v>
      </c>
      <c r="K2997" s="9"/>
      <c r="P2997" s="2"/>
      <c r="Q2997" s="27"/>
      <c r="R2997" s="2"/>
      <c r="S2997" s="2"/>
      <c r="T2997" s="2"/>
      <c r="U2997" s="2"/>
      <c r="V2997" s="2"/>
      <c r="W2997" s="2"/>
    </row>
    <row r="2998" spans="2:23" ht="15" customHeight="1" x14ac:dyDescent="0.35">
      <c r="B2998" s="349"/>
      <c r="C2998" s="715" t="str">
        <f t="shared" si="187"/>
        <v/>
      </c>
      <c r="D2998" s="458">
        <f>IF(ISNUMBER(Summary!$D$17), DATE(Summary!$D$17, 1, 1) + INT((ROW(B2960)-1)/24), DATE(2024, 1, 1) + INT((ROW(B2960)-1)/24))</f>
        <v>45415</v>
      </c>
      <c r="E2998" s="459">
        <v>0.29166666666666669</v>
      </c>
      <c r="F2998" s="780"/>
      <c r="G2998" s="780"/>
      <c r="H2998" s="460">
        <f t="shared" si="185"/>
        <v>0</v>
      </c>
      <c r="I2998" s="460">
        <f t="shared" si="186"/>
        <v>0</v>
      </c>
      <c r="J2998" s="460">
        <f t="shared" si="184"/>
        <v>0</v>
      </c>
      <c r="K2998" s="9"/>
      <c r="P2998" s="2"/>
      <c r="Q2998" s="27"/>
      <c r="R2998" s="2"/>
      <c r="S2998" s="2"/>
      <c r="T2998" s="2"/>
      <c r="U2998" s="2"/>
      <c r="V2998" s="2"/>
      <c r="W2998" s="2"/>
    </row>
    <row r="2999" spans="2:23" ht="15" customHeight="1" x14ac:dyDescent="0.35">
      <c r="B2999" s="349"/>
      <c r="C2999" s="715" t="str">
        <f t="shared" si="187"/>
        <v/>
      </c>
      <c r="D2999" s="458">
        <f>IF(ISNUMBER(Summary!$D$17), DATE(Summary!$D$17, 1, 1) + INT((ROW(B2961)-1)/24), DATE(2024, 1, 1) + INT((ROW(B2961)-1)/24))</f>
        <v>45415</v>
      </c>
      <c r="E2999" s="459">
        <v>0.33333333333333337</v>
      </c>
      <c r="F2999" s="780"/>
      <c r="G2999" s="780"/>
      <c r="H2999" s="460">
        <f t="shared" si="185"/>
        <v>0</v>
      </c>
      <c r="I2999" s="460">
        <f t="shared" si="186"/>
        <v>0</v>
      </c>
      <c r="J2999" s="460">
        <f t="shared" si="184"/>
        <v>0</v>
      </c>
      <c r="K2999" s="9"/>
      <c r="P2999" s="2"/>
      <c r="Q2999" s="27"/>
      <c r="R2999" s="2"/>
      <c r="S2999" s="2"/>
      <c r="T2999" s="2"/>
      <c r="U2999" s="2"/>
      <c r="V2999" s="2"/>
      <c r="W2999" s="2"/>
    </row>
    <row r="3000" spans="2:23" ht="15" customHeight="1" x14ac:dyDescent="0.35">
      <c r="B3000" s="349"/>
      <c r="C3000" s="715" t="str">
        <f t="shared" si="187"/>
        <v/>
      </c>
      <c r="D3000" s="458">
        <f>IF(ISNUMBER(Summary!$D$17), DATE(Summary!$D$17, 1, 1) + INT((ROW(B2962)-1)/24), DATE(2024, 1, 1) + INT((ROW(B2962)-1)/24))</f>
        <v>45415</v>
      </c>
      <c r="E3000" s="459">
        <v>0.375</v>
      </c>
      <c r="F3000" s="780"/>
      <c r="G3000" s="780"/>
      <c r="H3000" s="460">
        <f t="shared" si="185"/>
        <v>0</v>
      </c>
      <c r="I3000" s="460">
        <f t="shared" si="186"/>
        <v>0</v>
      </c>
      <c r="J3000" s="460">
        <f t="shared" si="184"/>
        <v>0</v>
      </c>
      <c r="K3000" s="9"/>
      <c r="P3000" s="2"/>
      <c r="Q3000" s="27"/>
      <c r="R3000" s="2"/>
      <c r="S3000" s="2"/>
      <c r="T3000" s="2"/>
      <c r="U3000" s="2"/>
      <c r="V3000" s="2"/>
      <c r="W3000" s="2"/>
    </row>
    <row r="3001" spans="2:23" ht="15" customHeight="1" x14ac:dyDescent="0.35">
      <c r="B3001" s="349"/>
      <c r="C3001" s="715" t="str">
        <f t="shared" si="187"/>
        <v/>
      </c>
      <c r="D3001" s="458">
        <f>IF(ISNUMBER(Summary!$D$17), DATE(Summary!$D$17, 1, 1) + INT((ROW(B2963)-1)/24), DATE(2024, 1, 1) + INT((ROW(B2963)-1)/24))</f>
        <v>45415</v>
      </c>
      <c r="E3001" s="459">
        <v>0.41666666666666669</v>
      </c>
      <c r="F3001" s="780"/>
      <c r="G3001" s="780"/>
      <c r="H3001" s="460">
        <f t="shared" si="185"/>
        <v>0</v>
      </c>
      <c r="I3001" s="460">
        <f t="shared" si="186"/>
        <v>0</v>
      </c>
      <c r="J3001" s="460">
        <f t="shared" si="184"/>
        <v>0</v>
      </c>
      <c r="K3001" s="9"/>
      <c r="P3001" s="2"/>
      <c r="Q3001" s="27"/>
      <c r="R3001" s="2"/>
      <c r="S3001" s="2"/>
      <c r="T3001" s="2"/>
      <c r="U3001" s="2"/>
      <c r="V3001" s="2"/>
      <c r="W3001" s="2"/>
    </row>
    <row r="3002" spans="2:23" ht="15" customHeight="1" x14ac:dyDescent="0.35">
      <c r="B3002" s="349"/>
      <c r="C3002" s="715" t="str">
        <f t="shared" si="187"/>
        <v/>
      </c>
      <c r="D3002" s="458">
        <f>IF(ISNUMBER(Summary!$D$17), DATE(Summary!$D$17, 1, 1) + INT((ROW(B2964)-1)/24), DATE(2024, 1, 1) + INT((ROW(B2964)-1)/24))</f>
        <v>45415</v>
      </c>
      <c r="E3002" s="459">
        <v>0.45833333333333337</v>
      </c>
      <c r="F3002" s="780"/>
      <c r="G3002" s="780"/>
      <c r="H3002" s="460">
        <f t="shared" si="185"/>
        <v>0</v>
      </c>
      <c r="I3002" s="460">
        <f t="shared" si="186"/>
        <v>0</v>
      </c>
      <c r="J3002" s="460">
        <f t="shared" si="184"/>
        <v>0</v>
      </c>
      <c r="K3002" s="9"/>
      <c r="P3002" s="2"/>
      <c r="Q3002" s="27"/>
      <c r="R3002" s="2"/>
      <c r="S3002" s="2"/>
      <c r="T3002" s="2"/>
      <c r="U3002" s="2"/>
      <c r="V3002" s="2"/>
      <c r="W3002" s="2"/>
    </row>
    <row r="3003" spans="2:23" ht="15" customHeight="1" x14ac:dyDescent="0.35">
      <c r="B3003" s="349"/>
      <c r="C3003" s="715" t="str">
        <f t="shared" si="187"/>
        <v/>
      </c>
      <c r="D3003" s="458">
        <f>IF(ISNUMBER(Summary!$D$17), DATE(Summary!$D$17, 1, 1) + INT((ROW(B2965)-1)/24), DATE(2024, 1, 1) + INT((ROW(B2965)-1)/24))</f>
        <v>45415</v>
      </c>
      <c r="E3003" s="459">
        <v>0.50000000000000011</v>
      </c>
      <c r="F3003" s="780"/>
      <c r="G3003" s="780"/>
      <c r="H3003" s="460">
        <f t="shared" si="185"/>
        <v>0</v>
      </c>
      <c r="I3003" s="460">
        <f t="shared" si="186"/>
        <v>0</v>
      </c>
      <c r="J3003" s="460">
        <f t="shared" si="184"/>
        <v>0</v>
      </c>
      <c r="K3003" s="9"/>
      <c r="P3003" s="2"/>
      <c r="Q3003" s="27"/>
      <c r="R3003" s="2"/>
      <c r="S3003" s="2"/>
      <c r="T3003" s="2"/>
      <c r="U3003" s="2"/>
      <c r="V3003" s="2"/>
      <c r="W3003" s="2"/>
    </row>
    <row r="3004" spans="2:23" ht="15" customHeight="1" x14ac:dyDescent="0.35">
      <c r="B3004" s="349"/>
      <c r="C3004" s="715" t="str">
        <f t="shared" si="187"/>
        <v/>
      </c>
      <c r="D3004" s="458">
        <f>IF(ISNUMBER(Summary!$D$17), DATE(Summary!$D$17, 1, 1) + INT((ROW(B2966)-1)/24), DATE(2024, 1, 1) + INT((ROW(B2966)-1)/24))</f>
        <v>45415</v>
      </c>
      <c r="E3004" s="459">
        <v>0.54166666666666674</v>
      </c>
      <c r="F3004" s="780"/>
      <c r="G3004" s="780"/>
      <c r="H3004" s="460">
        <f t="shared" si="185"/>
        <v>0</v>
      </c>
      <c r="I3004" s="460">
        <f t="shared" si="186"/>
        <v>0</v>
      </c>
      <c r="J3004" s="460">
        <f t="shared" si="184"/>
        <v>0</v>
      </c>
      <c r="K3004" s="9"/>
      <c r="P3004" s="2"/>
      <c r="Q3004" s="27"/>
      <c r="R3004" s="2"/>
      <c r="S3004" s="2"/>
      <c r="T3004" s="2"/>
      <c r="U3004" s="2"/>
      <c r="V3004" s="2"/>
      <c r="W3004" s="2"/>
    </row>
    <row r="3005" spans="2:23" ht="15" customHeight="1" x14ac:dyDescent="0.35">
      <c r="B3005" s="349"/>
      <c r="C3005" s="715" t="str">
        <f t="shared" si="187"/>
        <v/>
      </c>
      <c r="D3005" s="458">
        <f>IF(ISNUMBER(Summary!$D$17), DATE(Summary!$D$17, 1, 1) + INT((ROW(B2967)-1)/24), DATE(2024, 1, 1) + INT((ROW(B2967)-1)/24))</f>
        <v>45415</v>
      </c>
      <c r="E3005" s="459">
        <v>0.58333333333333337</v>
      </c>
      <c r="F3005" s="780"/>
      <c r="G3005" s="780"/>
      <c r="H3005" s="460">
        <f t="shared" si="185"/>
        <v>0</v>
      </c>
      <c r="I3005" s="460">
        <f t="shared" si="186"/>
        <v>0</v>
      </c>
      <c r="J3005" s="460">
        <f t="shared" si="184"/>
        <v>0</v>
      </c>
      <c r="K3005" s="9"/>
      <c r="P3005" s="2"/>
      <c r="Q3005" s="27"/>
      <c r="R3005" s="2"/>
      <c r="S3005" s="2"/>
      <c r="T3005" s="2"/>
      <c r="U3005" s="2"/>
      <c r="V3005" s="2"/>
      <c r="W3005" s="2"/>
    </row>
    <row r="3006" spans="2:23" ht="15" customHeight="1" x14ac:dyDescent="0.35">
      <c r="B3006" s="349"/>
      <c r="C3006" s="715" t="str">
        <f t="shared" si="187"/>
        <v/>
      </c>
      <c r="D3006" s="458">
        <f>IF(ISNUMBER(Summary!$D$17), DATE(Summary!$D$17, 1, 1) + INT((ROW(B2968)-1)/24), DATE(2024, 1, 1) + INT((ROW(B2968)-1)/24))</f>
        <v>45415</v>
      </c>
      <c r="E3006" s="459">
        <v>0.62500000000000011</v>
      </c>
      <c r="F3006" s="780"/>
      <c r="G3006" s="780"/>
      <c r="H3006" s="460">
        <f t="shared" si="185"/>
        <v>0</v>
      </c>
      <c r="I3006" s="460">
        <f t="shared" si="186"/>
        <v>0</v>
      </c>
      <c r="J3006" s="460">
        <f t="shared" si="184"/>
        <v>0</v>
      </c>
      <c r="K3006" s="9"/>
      <c r="P3006" s="2"/>
      <c r="Q3006" s="27"/>
      <c r="R3006" s="2"/>
      <c r="S3006" s="2"/>
      <c r="T3006" s="2"/>
      <c r="U3006" s="2"/>
      <c r="V3006" s="2"/>
      <c r="W3006" s="2"/>
    </row>
    <row r="3007" spans="2:23" ht="15" customHeight="1" x14ac:dyDescent="0.35">
      <c r="B3007" s="349"/>
      <c r="C3007" s="715" t="str">
        <f t="shared" si="187"/>
        <v/>
      </c>
      <c r="D3007" s="458">
        <f>IF(ISNUMBER(Summary!$D$17), DATE(Summary!$D$17, 1, 1) + INT((ROW(B2969)-1)/24), DATE(2024, 1, 1) + INT((ROW(B2969)-1)/24))</f>
        <v>45415</v>
      </c>
      <c r="E3007" s="459">
        <v>0.66666666666666674</v>
      </c>
      <c r="F3007" s="780"/>
      <c r="G3007" s="780"/>
      <c r="H3007" s="460">
        <f t="shared" si="185"/>
        <v>0</v>
      </c>
      <c r="I3007" s="460">
        <f t="shared" si="186"/>
        <v>0</v>
      </c>
      <c r="J3007" s="460">
        <f t="shared" si="184"/>
        <v>0</v>
      </c>
      <c r="K3007" s="9"/>
      <c r="P3007" s="2"/>
      <c r="Q3007" s="27"/>
      <c r="R3007" s="2"/>
      <c r="S3007" s="2"/>
      <c r="T3007" s="2"/>
      <c r="U3007" s="2"/>
      <c r="V3007" s="2"/>
      <c r="W3007" s="2"/>
    </row>
    <row r="3008" spans="2:23" ht="15" customHeight="1" x14ac:dyDescent="0.35">
      <c r="B3008" s="349"/>
      <c r="C3008" s="715" t="str">
        <f t="shared" si="187"/>
        <v/>
      </c>
      <c r="D3008" s="458">
        <f>IF(ISNUMBER(Summary!$D$17), DATE(Summary!$D$17, 1, 1) + INT((ROW(B2970)-1)/24), DATE(2024, 1, 1) + INT((ROW(B2970)-1)/24))</f>
        <v>45415</v>
      </c>
      <c r="E3008" s="459">
        <v>0.70833333333333337</v>
      </c>
      <c r="F3008" s="780"/>
      <c r="G3008" s="780"/>
      <c r="H3008" s="460">
        <f t="shared" si="185"/>
        <v>0</v>
      </c>
      <c r="I3008" s="460">
        <f t="shared" si="186"/>
        <v>0</v>
      </c>
      <c r="J3008" s="460">
        <f t="shared" ref="J3008:J3071" si="188">G3008-H3008</f>
        <v>0</v>
      </c>
      <c r="K3008" s="9"/>
      <c r="P3008" s="2"/>
      <c r="Q3008" s="27"/>
      <c r="R3008" s="2"/>
      <c r="S3008" s="2"/>
      <c r="T3008" s="2"/>
      <c r="U3008" s="2"/>
      <c r="V3008" s="2"/>
      <c r="W3008" s="2"/>
    </row>
    <row r="3009" spans="2:23" ht="15" customHeight="1" x14ac:dyDescent="0.35">
      <c r="B3009" s="349"/>
      <c r="C3009" s="715" t="str">
        <f t="shared" si="187"/>
        <v/>
      </c>
      <c r="D3009" s="458">
        <f>IF(ISNUMBER(Summary!$D$17), DATE(Summary!$D$17, 1, 1) + INT((ROW(B2971)-1)/24), DATE(2024, 1, 1) + INT((ROW(B2971)-1)/24))</f>
        <v>45415</v>
      </c>
      <c r="E3009" s="459">
        <v>0.75000000000000011</v>
      </c>
      <c r="F3009" s="780"/>
      <c r="G3009" s="780"/>
      <c r="H3009" s="460">
        <f t="shared" si="185"/>
        <v>0</v>
      </c>
      <c r="I3009" s="460">
        <f t="shared" si="186"/>
        <v>0</v>
      </c>
      <c r="J3009" s="460">
        <f t="shared" si="188"/>
        <v>0</v>
      </c>
      <c r="K3009" s="9"/>
      <c r="P3009" s="2"/>
      <c r="Q3009" s="27"/>
      <c r="R3009" s="2"/>
      <c r="S3009" s="2"/>
      <c r="T3009" s="2"/>
      <c r="U3009" s="2"/>
      <c r="V3009" s="2"/>
      <c r="W3009" s="2"/>
    </row>
    <row r="3010" spans="2:23" ht="15" customHeight="1" x14ac:dyDescent="0.35">
      <c r="B3010" s="349"/>
      <c r="C3010" s="715" t="str">
        <f t="shared" si="187"/>
        <v/>
      </c>
      <c r="D3010" s="458">
        <f>IF(ISNUMBER(Summary!$D$17), DATE(Summary!$D$17, 1, 1) + INT((ROW(B2972)-1)/24), DATE(2024, 1, 1) + INT((ROW(B2972)-1)/24))</f>
        <v>45415</v>
      </c>
      <c r="E3010" s="459">
        <v>0.79166666666666674</v>
      </c>
      <c r="F3010" s="780"/>
      <c r="G3010" s="780"/>
      <c r="H3010" s="460">
        <f t="shared" si="185"/>
        <v>0</v>
      </c>
      <c r="I3010" s="460">
        <f t="shared" si="186"/>
        <v>0</v>
      </c>
      <c r="J3010" s="460">
        <f t="shared" si="188"/>
        <v>0</v>
      </c>
      <c r="K3010" s="9"/>
      <c r="P3010" s="2"/>
      <c r="Q3010" s="27"/>
      <c r="R3010" s="2"/>
      <c r="S3010" s="2"/>
      <c r="T3010" s="2"/>
      <c r="U3010" s="2"/>
      <c r="V3010" s="2"/>
      <c r="W3010" s="2"/>
    </row>
    <row r="3011" spans="2:23" ht="15" customHeight="1" x14ac:dyDescent="0.35">
      <c r="B3011" s="349"/>
      <c r="C3011" s="715" t="str">
        <f t="shared" si="187"/>
        <v/>
      </c>
      <c r="D3011" s="458">
        <f>IF(ISNUMBER(Summary!$D$17), DATE(Summary!$D$17, 1, 1) + INT((ROW(B2973)-1)/24), DATE(2024, 1, 1) + INT((ROW(B2973)-1)/24))</f>
        <v>45415</v>
      </c>
      <c r="E3011" s="459">
        <v>0.83333333333333337</v>
      </c>
      <c r="F3011" s="780"/>
      <c r="G3011" s="780"/>
      <c r="H3011" s="460">
        <f t="shared" si="185"/>
        <v>0</v>
      </c>
      <c r="I3011" s="460">
        <f t="shared" si="186"/>
        <v>0</v>
      </c>
      <c r="J3011" s="460">
        <f t="shared" si="188"/>
        <v>0</v>
      </c>
      <c r="K3011" s="9"/>
      <c r="P3011" s="2"/>
      <c r="Q3011" s="27"/>
      <c r="R3011" s="2"/>
      <c r="S3011" s="2"/>
      <c r="T3011" s="2"/>
      <c r="U3011" s="2"/>
      <c r="V3011" s="2"/>
      <c r="W3011" s="2"/>
    </row>
    <row r="3012" spans="2:23" ht="15" customHeight="1" x14ac:dyDescent="0.35">
      <c r="B3012" s="349"/>
      <c r="C3012" s="715" t="str">
        <f t="shared" si="187"/>
        <v/>
      </c>
      <c r="D3012" s="458">
        <f>IF(ISNUMBER(Summary!$D$17), DATE(Summary!$D$17, 1, 1) + INT((ROW(B2974)-1)/24), DATE(2024, 1, 1) + INT((ROW(B2974)-1)/24))</f>
        <v>45415</v>
      </c>
      <c r="E3012" s="459">
        <v>0.87500000000000011</v>
      </c>
      <c r="F3012" s="780"/>
      <c r="G3012" s="780"/>
      <c r="H3012" s="460">
        <f t="shared" si="185"/>
        <v>0</v>
      </c>
      <c r="I3012" s="460">
        <f t="shared" si="186"/>
        <v>0</v>
      </c>
      <c r="J3012" s="460">
        <f t="shared" si="188"/>
        <v>0</v>
      </c>
      <c r="K3012" s="9"/>
      <c r="P3012" s="2"/>
      <c r="Q3012" s="27"/>
      <c r="R3012" s="2"/>
      <c r="S3012" s="2"/>
      <c r="T3012" s="2"/>
      <c r="U3012" s="2"/>
      <c r="V3012" s="2"/>
      <c r="W3012" s="2"/>
    </row>
    <row r="3013" spans="2:23" ht="15" customHeight="1" x14ac:dyDescent="0.35">
      <c r="B3013" s="349"/>
      <c r="C3013" s="715" t="str">
        <f t="shared" si="187"/>
        <v/>
      </c>
      <c r="D3013" s="458">
        <f>IF(ISNUMBER(Summary!$D$17), DATE(Summary!$D$17, 1, 1) + INT((ROW(B2975)-1)/24), DATE(2024, 1, 1) + INT((ROW(B2975)-1)/24))</f>
        <v>45415</v>
      </c>
      <c r="E3013" s="459">
        <v>0.91666666666666674</v>
      </c>
      <c r="F3013" s="780"/>
      <c r="G3013" s="780"/>
      <c r="H3013" s="460">
        <f t="shared" si="185"/>
        <v>0</v>
      </c>
      <c r="I3013" s="460">
        <f t="shared" si="186"/>
        <v>0</v>
      </c>
      <c r="J3013" s="460">
        <f t="shared" si="188"/>
        <v>0</v>
      </c>
      <c r="K3013" s="9"/>
      <c r="P3013" s="2"/>
      <c r="Q3013" s="27"/>
      <c r="R3013" s="2"/>
      <c r="S3013" s="2"/>
      <c r="T3013" s="2"/>
      <c r="U3013" s="2"/>
      <c r="V3013" s="2"/>
      <c r="W3013" s="2"/>
    </row>
    <row r="3014" spans="2:23" ht="15" customHeight="1" x14ac:dyDescent="0.35">
      <c r="B3014" s="349"/>
      <c r="C3014" s="715" t="str">
        <f t="shared" si="187"/>
        <v/>
      </c>
      <c r="D3014" s="458">
        <f>IF(ISNUMBER(Summary!$D$17), DATE(Summary!$D$17, 1, 1) + INT((ROW(B2976)-1)/24), DATE(2024, 1, 1) + INT((ROW(B2976)-1)/24))</f>
        <v>45415</v>
      </c>
      <c r="E3014" s="459">
        <v>0.95833333333333337</v>
      </c>
      <c r="F3014" s="780"/>
      <c r="G3014" s="780"/>
      <c r="H3014" s="460">
        <f t="shared" si="185"/>
        <v>0</v>
      </c>
      <c r="I3014" s="460">
        <f t="shared" si="186"/>
        <v>0</v>
      </c>
      <c r="J3014" s="460">
        <f t="shared" si="188"/>
        <v>0</v>
      </c>
      <c r="K3014" s="9"/>
      <c r="P3014" s="2"/>
      <c r="Q3014" s="27"/>
      <c r="R3014" s="2"/>
      <c r="S3014" s="2"/>
      <c r="T3014" s="2"/>
      <c r="U3014" s="2"/>
      <c r="V3014" s="2"/>
      <c r="W3014" s="2"/>
    </row>
    <row r="3015" spans="2:23" ht="15" customHeight="1" x14ac:dyDescent="0.35">
      <c r="B3015" s="457"/>
      <c r="C3015" s="715">
        <f t="shared" si="187"/>
        <v>45416</v>
      </c>
      <c r="D3015" s="458">
        <f>IF(ISNUMBER(Summary!$D$17), DATE(Summary!$D$17, 1, 1) + INT((ROW(B2977)-1)/24), DATE(2024, 1, 1) + INT((ROW(B2977)-1)/24))</f>
        <v>45416</v>
      </c>
      <c r="E3015" s="459">
        <v>3.1225022567582528E-17</v>
      </c>
      <c r="F3015" s="780"/>
      <c r="G3015" s="780"/>
      <c r="H3015" s="460">
        <f t="shared" si="185"/>
        <v>0</v>
      </c>
      <c r="I3015" s="460">
        <f t="shared" si="186"/>
        <v>0</v>
      </c>
      <c r="J3015" s="460">
        <f t="shared" si="188"/>
        <v>0</v>
      </c>
      <c r="K3015" s="9"/>
      <c r="P3015" s="2"/>
      <c r="Q3015" s="27"/>
      <c r="R3015" s="2"/>
      <c r="S3015" s="2"/>
      <c r="T3015" s="2"/>
      <c r="U3015" s="2"/>
      <c r="V3015" s="2"/>
      <c r="W3015" s="2"/>
    </row>
    <row r="3016" spans="2:23" ht="15" customHeight="1" x14ac:dyDescent="0.35">
      <c r="B3016" s="349"/>
      <c r="C3016" s="715" t="str">
        <f t="shared" si="187"/>
        <v/>
      </c>
      <c r="D3016" s="458">
        <f>IF(ISNUMBER(Summary!$D$17), DATE(Summary!$D$17, 1, 1) + INT((ROW(B2978)-1)/24), DATE(2024, 1, 1) + INT((ROW(B2978)-1)/24))</f>
        <v>45416</v>
      </c>
      <c r="E3016" s="459">
        <v>4.1666666666666699E-2</v>
      </c>
      <c r="F3016" s="780"/>
      <c r="G3016" s="780"/>
      <c r="H3016" s="460">
        <f t="shared" si="185"/>
        <v>0</v>
      </c>
      <c r="I3016" s="460">
        <f t="shared" si="186"/>
        <v>0</v>
      </c>
      <c r="J3016" s="460">
        <f t="shared" si="188"/>
        <v>0</v>
      </c>
      <c r="K3016" s="9"/>
      <c r="P3016" s="2"/>
      <c r="Q3016" s="27"/>
      <c r="R3016" s="2"/>
      <c r="S3016" s="2"/>
      <c r="T3016" s="2"/>
      <c r="U3016" s="2"/>
      <c r="V3016" s="2"/>
      <c r="W3016" s="2"/>
    </row>
    <row r="3017" spans="2:23" ht="15" customHeight="1" x14ac:dyDescent="0.35">
      <c r="B3017" s="349"/>
      <c r="C3017" s="715" t="str">
        <f t="shared" si="187"/>
        <v/>
      </c>
      <c r="D3017" s="458">
        <f>IF(ISNUMBER(Summary!$D$17), DATE(Summary!$D$17, 1, 1) + INT((ROW(B2979)-1)/24), DATE(2024, 1, 1) + INT((ROW(B2979)-1)/24))</f>
        <v>45416</v>
      </c>
      <c r="E3017" s="459">
        <v>8.333333333333337E-2</v>
      </c>
      <c r="F3017" s="780"/>
      <c r="G3017" s="780"/>
      <c r="H3017" s="460">
        <f t="shared" si="185"/>
        <v>0</v>
      </c>
      <c r="I3017" s="460">
        <f t="shared" si="186"/>
        <v>0</v>
      </c>
      <c r="J3017" s="460">
        <f t="shared" si="188"/>
        <v>0</v>
      </c>
      <c r="K3017" s="9"/>
      <c r="P3017" s="2"/>
      <c r="Q3017" s="27"/>
      <c r="R3017" s="2"/>
      <c r="S3017" s="2"/>
      <c r="T3017" s="2"/>
      <c r="U3017" s="2"/>
      <c r="V3017" s="2"/>
      <c r="W3017" s="2"/>
    </row>
    <row r="3018" spans="2:23" ht="15" customHeight="1" x14ac:dyDescent="0.35">
      <c r="B3018" s="349"/>
      <c r="C3018" s="715" t="str">
        <f t="shared" si="187"/>
        <v/>
      </c>
      <c r="D3018" s="458">
        <f>IF(ISNUMBER(Summary!$D$17), DATE(Summary!$D$17, 1, 1) + INT((ROW(B2980)-1)/24), DATE(2024, 1, 1) + INT((ROW(B2980)-1)/24))</f>
        <v>45416</v>
      </c>
      <c r="E3018" s="459">
        <v>0.12500000000000006</v>
      </c>
      <c r="F3018" s="780"/>
      <c r="G3018" s="780"/>
      <c r="H3018" s="460">
        <f t="shared" si="185"/>
        <v>0</v>
      </c>
      <c r="I3018" s="460">
        <f t="shared" si="186"/>
        <v>0</v>
      </c>
      <c r="J3018" s="460">
        <f t="shared" si="188"/>
        <v>0</v>
      </c>
      <c r="K3018" s="9"/>
      <c r="P3018" s="2"/>
      <c r="Q3018" s="27"/>
      <c r="R3018" s="2"/>
      <c r="S3018" s="2"/>
      <c r="T3018" s="2"/>
      <c r="U3018" s="2"/>
      <c r="V3018" s="2"/>
      <c r="W3018" s="2"/>
    </row>
    <row r="3019" spans="2:23" ht="15" customHeight="1" x14ac:dyDescent="0.35">
      <c r="B3019" s="349"/>
      <c r="C3019" s="715" t="str">
        <f t="shared" si="187"/>
        <v/>
      </c>
      <c r="D3019" s="458">
        <f>IF(ISNUMBER(Summary!$D$17), DATE(Summary!$D$17, 1, 1) + INT((ROW(B2981)-1)/24), DATE(2024, 1, 1) + INT((ROW(B2981)-1)/24))</f>
        <v>45416</v>
      </c>
      <c r="E3019" s="459">
        <v>0.16666666666666669</v>
      </c>
      <c r="F3019" s="780"/>
      <c r="G3019" s="780"/>
      <c r="H3019" s="460">
        <f t="shared" si="185"/>
        <v>0</v>
      </c>
      <c r="I3019" s="460">
        <f t="shared" si="186"/>
        <v>0</v>
      </c>
      <c r="J3019" s="460">
        <f t="shared" si="188"/>
        <v>0</v>
      </c>
      <c r="K3019" s="9"/>
      <c r="P3019" s="2"/>
      <c r="Q3019" s="27"/>
      <c r="R3019" s="2"/>
      <c r="S3019" s="2"/>
      <c r="T3019" s="2"/>
      <c r="U3019" s="2"/>
      <c r="V3019" s="2"/>
      <c r="W3019" s="2"/>
    </row>
    <row r="3020" spans="2:23" ht="15" customHeight="1" x14ac:dyDescent="0.35">
      <c r="B3020" s="349"/>
      <c r="C3020" s="715" t="str">
        <f t="shared" si="187"/>
        <v/>
      </c>
      <c r="D3020" s="458">
        <f>IF(ISNUMBER(Summary!$D$17), DATE(Summary!$D$17, 1, 1) + INT((ROW(B2982)-1)/24), DATE(2024, 1, 1) + INT((ROW(B2982)-1)/24))</f>
        <v>45416</v>
      </c>
      <c r="E3020" s="459">
        <v>0.20833333333333337</v>
      </c>
      <c r="F3020" s="780"/>
      <c r="G3020" s="780"/>
      <c r="H3020" s="460">
        <f t="shared" si="185"/>
        <v>0</v>
      </c>
      <c r="I3020" s="460">
        <f t="shared" si="186"/>
        <v>0</v>
      </c>
      <c r="J3020" s="460">
        <f t="shared" si="188"/>
        <v>0</v>
      </c>
      <c r="K3020" s="9"/>
      <c r="P3020" s="2"/>
      <c r="Q3020" s="27"/>
      <c r="R3020" s="2"/>
      <c r="S3020" s="2"/>
      <c r="T3020" s="2"/>
      <c r="U3020" s="2"/>
      <c r="V3020" s="2"/>
      <c r="W3020" s="2"/>
    </row>
    <row r="3021" spans="2:23" ht="15" customHeight="1" x14ac:dyDescent="0.35">
      <c r="B3021" s="349"/>
      <c r="C3021" s="715" t="str">
        <f t="shared" si="187"/>
        <v/>
      </c>
      <c r="D3021" s="458">
        <f>IF(ISNUMBER(Summary!$D$17), DATE(Summary!$D$17, 1, 1) + INT((ROW(B2983)-1)/24), DATE(2024, 1, 1) + INT((ROW(B2983)-1)/24))</f>
        <v>45416</v>
      </c>
      <c r="E3021" s="459">
        <v>0.25</v>
      </c>
      <c r="F3021" s="780"/>
      <c r="G3021" s="780"/>
      <c r="H3021" s="460">
        <f t="shared" si="185"/>
        <v>0</v>
      </c>
      <c r="I3021" s="460">
        <f t="shared" si="186"/>
        <v>0</v>
      </c>
      <c r="J3021" s="460">
        <f t="shared" si="188"/>
        <v>0</v>
      </c>
      <c r="K3021" s="9"/>
      <c r="P3021" s="2"/>
      <c r="Q3021" s="27"/>
      <c r="R3021" s="2"/>
      <c r="S3021" s="2"/>
      <c r="T3021" s="2"/>
      <c r="U3021" s="2"/>
      <c r="V3021" s="2"/>
      <c r="W3021" s="2"/>
    </row>
    <row r="3022" spans="2:23" ht="15" customHeight="1" x14ac:dyDescent="0.35">
      <c r="B3022" s="349"/>
      <c r="C3022" s="715" t="str">
        <f t="shared" si="187"/>
        <v/>
      </c>
      <c r="D3022" s="458">
        <f>IF(ISNUMBER(Summary!$D$17), DATE(Summary!$D$17, 1, 1) + INT((ROW(B2984)-1)/24), DATE(2024, 1, 1) + INT((ROW(B2984)-1)/24))</f>
        <v>45416</v>
      </c>
      <c r="E3022" s="459">
        <v>0.29166666666666669</v>
      </c>
      <c r="F3022" s="780"/>
      <c r="G3022" s="780"/>
      <c r="H3022" s="460">
        <f t="shared" si="185"/>
        <v>0</v>
      </c>
      <c r="I3022" s="460">
        <f t="shared" si="186"/>
        <v>0</v>
      </c>
      <c r="J3022" s="460">
        <f t="shared" si="188"/>
        <v>0</v>
      </c>
      <c r="K3022" s="9"/>
      <c r="P3022" s="2"/>
      <c r="Q3022" s="27"/>
      <c r="R3022" s="2"/>
      <c r="S3022" s="2"/>
      <c r="T3022" s="2"/>
      <c r="U3022" s="2"/>
      <c r="V3022" s="2"/>
      <c r="W3022" s="2"/>
    </row>
    <row r="3023" spans="2:23" ht="15" customHeight="1" x14ac:dyDescent="0.35">
      <c r="B3023" s="349"/>
      <c r="C3023" s="715" t="str">
        <f t="shared" si="187"/>
        <v/>
      </c>
      <c r="D3023" s="458">
        <f>IF(ISNUMBER(Summary!$D$17), DATE(Summary!$D$17, 1, 1) + INT((ROW(B2985)-1)/24), DATE(2024, 1, 1) + INT((ROW(B2985)-1)/24))</f>
        <v>45416</v>
      </c>
      <c r="E3023" s="459">
        <v>0.33333333333333337</v>
      </c>
      <c r="F3023" s="780"/>
      <c r="G3023" s="780"/>
      <c r="H3023" s="460">
        <f t="shared" si="185"/>
        <v>0</v>
      </c>
      <c r="I3023" s="460">
        <f t="shared" si="186"/>
        <v>0</v>
      </c>
      <c r="J3023" s="460">
        <f t="shared" si="188"/>
        <v>0</v>
      </c>
      <c r="K3023" s="9"/>
      <c r="P3023" s="2"/>
      <c r="Q3023" s="27"/>
      <c r="R3023" s="2"/>
      <c r="S3023" s="2"/>
      <c r="T3023" s="2"/>
      <c r="U3023" s="2"/>
      <c r="V3023" s="2"/>
      <c r="W3023" s="2"/>
    </row>
    <row r="3024" spans="2:23" ht="15" customHeight="1" x14ac:dyDescent="0.35">
      <c r="B3024" s="349"/>
      <c r="C3024" s="715" t="str">
        <f t="shared" si="187"/>
        <v/>
      </c>
      <c r="D3024" s="458">
        <f>IF(ISNUMBER(Summary!$D$17), DATE(Summary!$D$17, 1, 1) + INT((ROW(B2986)-1)/24), DATE(2024, 1, 1) + INT((ROW(B2986)-1)/24))</f>
        <v>45416</v>
      </c>
      <c r="E3024" s="459">
        <v>0.375</v>
      </c>
      <c r="F3024" s="780"/>
      <c r="G3024" s="780"/>
      <c r="H3024" s="460">
        <f t="shared" si="185"/>
        <v>0</v>
      </c>
      <c r="I3024" s="460">
        <f t="shared" si="186"/>
        <v>0</v>
      </c>
      <c r="J3024" s="460">
        <f t="shared" si="188"/>
        <v>0</v>
      </c>
      <c r="K3024" s="9"/>
      <c r="P3024" s="2"/>
      <c r="Q3024" s="27"/>
      <c r="R3024" s="2"/>
      <c r="S3024" s="2"/>
      <c r="T3024" s="2"/>
      <c r="U3024" s="2"/>
      <c r="V3024" s="2"/>
      <c r="W3024" s="2"/>
    </row>
    <row r="3025" spans="2:23" ht="15" customHeight="1" x14ac:dyDescent="0.35">
      <c r="B3025" s="349"/>
      <c r="C3025" s="715" t="str">
        <f t="shared" si="187"/>
        <v/>
      </c>
      <c r="D3025" s="458">
        <f>IF(ISNUMBER(Summary!$D$17), DATE(Summary!$D$17, 1, 1) + INT((ROW(B2987)-1)/24), DATE(2024, 1, 1) + INT((ROW(B2987)-1)/24))</f>
        <v>45416</v>
      </c>
      <c r="E3025" s="459">
        <v>0.41666666666666669</v>
      </c>
      <c r="F3025" s="780"/>
      <c r="G3025" s="780"/>
      <c r="H3025" s="460">
        <f t="shared" si="185"/>
        <v>0</v>
      </c>
      <c r="I3025" s="460">
        <f t="shared" si="186"/>
        <v>0</v>
      </c>
      <c r="J3025" s="460">
        <f t="shared" si="188"/>
        <v>0</v>
      </c>
      <c r="K3025" s="9"/>
      <c r="P3025" s="2"/>
      <c r="Q3025" s="27"/>
      <c r="R3025" s="2"/>
      <c r="S3025" s="2"/>
      <c r="T3025" s="2"/>
      <c r="U3025" s="2"/>
      <c r="V3025" s="2"/>
      <c r="W3025" s="2"/>
    </row>
    <row r="3026" spans="2:23" ht="15" customHeight="1" x14ac:dyDescent="0.35">
      <c r="B3026" s="349"/>
      <c r="C3026" s="715" t="str">
        <f t="shared" si="187"/>
        <v/>
      </c>
      <c r="D3026" s="458">
        <f>IF(ISNUMBER(Summary!$D$17), DATE(Summary!$D$17, 1, 1) + INT((ROW(B2988)-1)/24), DATE(2024, 1, 1) + INT((ROW(B2988)-1)/24))</f>
        <v>45416</v>
      </c>
      <c r="E3026" s="459">
        <v>0.45833333333333337</v>
      </c>
      <c r="F3026" s="780"/>
      <c r="G3026" s="780"/>
      <c r="H3026" s="460">
        <f t="shared" si="185"/>
        <v>0</v>
      </c>
      <c r="I3026" s="460">
        <f t="shared" si="186"/>
        <v>0</v>
      </c>
      <c r="J3026" s="460">
        <f t="shared" si="188"/>
        <v>0</v>
      </c>
      <c r="K3026" s="9"/>
      <c r="P3026" s="2"/>
      <c r="Q3026" s="27"/>
      <c r="R3026" s="2"/>
      <c r="S3026" s="2"/>
      <c r="T3026" s="2"/>
      <c r="U3026" s="2"/>
      <c r="V3026" s="2"/>
      <c r="W3026" s="2"/>
    </row>
    <row r="3027" spans="2:23" ht="15" customHeight="1" x14ac:dyDescent="0.35">
      <c r="B3027" s="349"/>
      <c r="C3027" s="715" t="str">
        <f t="shared" si="187"/>
        <v/>
      </c>
      <c r="D3027" s="458">
        <f>IF(ISNUMBER(Summary!$D$17), DATE(Summary!$D$17, 1, 1) + INT((ROW(B2989)-1)/24), DATE(2024, 1, 1) + INT((ROW(B2989)-1)/24))</f>
        <v>45416</v>
      </c>
      <c r="E3027" s="459">
        <v>0.50000000000000011</v>
      </c>
      <c r="F3027" s="780"/>
      <c r="G3027" s="780"/>
      <c r="H3027" s="460">
        <f t="shared" si="185"/>
        <v>0</v>
      </c>
      <c r="I3027" s="460">
        <f t="shared" si="186"/>
        <v>0</v>
      </c>
      <c r="J3027" s="460">
        <f t="shared" si="188"/>
        <v>0</v>
      </c>
      <c r="K3027" s="9"/>
      <c r="P3027" s="2"/>
      <c r="Q3027" s="27"/>
      <c r="R3027" s="2"/>
      <c r="S3027" s="2"/>
      <c r="T3027" s="2"/>
      <c r="U3027" s="2"/>
      <c r="V3027" s="2"/>
      <c r="W3027" s="2"/>
    </row>
    <row r="3028" spans="2:23" ht="15" customHeight="1" x14ac:dyDescent="0.35">
      <c r="B3028" s="349"/>
      <c r="C3028" s="715" t="str">
        <f t="shared" si="187"/>
        <v/>
      </c>
      <c r="D3028" s="458">
        <f>IF(ISNUMBER(Summary!$D$17), DATE(Summary!$D$17, 1, 1) + INT((ROW(B2990)-1)/24), DATE(2024, 1, 1) + INT((ROW(B2990)-1)/24))</f>
        <v>45416</v>
      </c>
      <c r="E3028" s="459">
        <v>0.54166666666666674</v>
      </c>
      <c r="F3028" s="780"/>
      <c r="G3028" s="780"/>
      <c r="H3028" s="460">
        <f t="shared" si="185"/>
        <v>0</v>
      </c>
      <c r="I3028" s="460">
        <f t="shared" si="186"/>
        <v>0</v>
      </c>
      <c r="J3028" s="460">
        <f t="shared" si="188"/>
        <v>0</v>
      </c>
      <c r="K3028" s="9"/>
      <c r="P3028" s="2"/>
      <c r="Q3028" s="27"/>
      <c r="R3028" s="2"/>
      <c r="S3028" s="2"/>
      <c r="T3028" s="2"/>
      <c r="U3028" s="2"/>
      <c r="V3028" s="2"/>
      <c r="W3028" s="2"/>
    </row>
    <row r="3029" spans="2:23" ht="15" customHeight="1" x14ac:dyDescent="0.35">
      <c r="B3029" s="349"/>
      <c r="C3029" s="715" t="str">
        <f t="shared" si="187"/>
        <v/>
      </c>
      <c r="D3029" s="458">
        <f>IF(ISNUMBER(Summary!$D$17), DATE(Summary!$D$17, 1, 1) + INT((ROW(B2991)-1)/24), DATE(2024, 1, 1) + INT((ROW(B2991)-1)/24))</f>
        <v>45416</v>
      </c>
      <c r="E3029" s="459">
        <v>0.58333333333333337</v>
      </c>
      <c r="F3029" s="780"/>
      <c r="G3029" s="780"/>
      <c r="H3029" s="460">
        <f t="shared" si="185"/>
        <v>0</v>
      </c>
      <c r="I3029" s="460">
        <f t="shared" si="186"/>
        <v>0</v>
      </c>
      <c r="J3029" s="460">
        <f t="shared" si="188"/>
        <v>0</v>
      </c>
      <c r="K3029" s="9"/>
      <c r="P3029" s="2"/>
      <c r="Q3029" s="27"/>
      <c r="R3029" s="2"/>
      <c r="S3029" s="2"/>
      <c r="T3029" s="2"/>
      <c r="U3029" s="2"/>
      <c r="V3029" s="2"/>
      <c r="W3029" s="2"/>
    </row>
    <row r="3030" spans="2:23" ht="15" customHeight="1" x14ac:dyDescent="0.35">
      <c r="B3030" s="349"/>
      <c r="C3030" s="715" t="str">
        <f t="shared" si="187"/>
        <v/>
      </c>
      <c r="D3030" s="458">
        <f>IF(ISNUMBER(Summary!$D$17), DATE(Summary!$D$17, 1, 1) + INT((ROW(B2992)-1)/24), DATE(2024, 1, 1) + INT((ROW(B2992)-1)/24))</f>
        <v>45416</v>
      </c>
      <c r="E3030" s="459">
        <v>0.62500000000000011</v>
      </c>
      <c r="F3030" s="780"/>
      <c r="G3030" s="780"/>
      <c r="H3030" s="460">
        <f t="shared" si="185"/>
        <v>0</v>
      </c>
      <c r="I3030" s="460">
        <f t="shared" si="186"/>
        <v>0</v>
      </c>
      <c r="J3030" s="460">
        <f t="shared" si="188"/>
        <v>0</v>
      </c>
      <c r="K3030" s="9"/>
      <c r="P3030" s="2"/>
      <c r="Q3030" s="27"/>
      <c r="R3030" s="2"/>
      <c r="S3030" s="2"/>
      <c r="T3030" s="2"/>
      <c r="U3030" s="2"/>
      <c r="V3030" s="2"/>
      <c r="W3030" s="2"/>
    </row>
    <row r="3031" spans="2:23" ht="15" customHeight="1" x14ac:dyDescent="0.35">
      <c r="B3031" s="349"/>
      <c r="C3031" s="715" t="str">
        <f t="shared" si="187"/>
        <v/>
      </c>
      <c r="D3031" s="458">
        <f>IF(ISNUMBER(Summary!$D$17), DATE(Summary!$D$17, 1, 1) + INT((ROW(B2993)-1)/24), DATE(2024, 1, 1) + INT((ROW(B2993)-1)/24))</f>
        <v>45416</v>
      </c>
      <c r="E3031" s="459">
        <v>0.66666666666666674</v>
      </c>
      <c r="F3031" s="780"/>
      <c r="G3031" s="780"/>
      <c r="H3031" s="460">
        <f t="shared" si="185"/>
        <v>0</v>
      </c>
      <c r="I3031" s="460">
        <f t="shared" si="186"/>
        <v>0</v>
      </c>
      <c r="J3031" s="460">
        <f t="shared" si="188"/>
        <v>0</v>
      </c>
      <c r="K3031" s="9"/>
      <c r="P3031" s="2"/>
      <c r="Q3031" s="27"/>
      <c r="R3031" s="2"/>
      <c r="S3031" s="2"/>
      <c r="T3031" s="2"/>
      <c r="U3031" s="2"/>
      <c r="V3031" s="2"/>
      <c r="W3031" s="2"/>
    </row>
    <row r="3032" spans="2:23" ht="15" customHeight="1" x14ac:dyDescent="0.35">
      <c r="B3032" s="349"/>
      <c r="C3032" s="715" t="str">
        <f t="shared" si="187"/>
        <v/>
      </c>
      <c r="D3032" s="458">
        <f>IF(ISNUMBER(Summary!$D$17), DATE(Summary!$D$17, 1, 1) + INT((ROW(B2994)-1)/24), DATE(2024, 1, 1) + INT((ROW(B2994)-1)/24))</f>
        <v>45416</v>
      </c>
      <c r="E3032" s="459">
        <v>0.70833333333333337</v>
      </c>
      <c r="F3032" s="780"/>
      <c r="G3032" s="780"/>
      <c r="H3032" s="460">
        <f t="shared" si="185"/>
        <v>0</v>
      </c>
      <c r="I3032" s="460">
        <f t="shared" si="186"/>
        <v>0</v>
      </c>
      <c r="J3032" s="460">
        <f t="shared" si="188"/>
        <v>0</v>
      </c>
      <c r="K3032" s="9"/>
      <c r="P3032" s="2"/>
      <c r="Q3032" s="27"/>
      <c r="R3032" s="2"/>
      <c r="S3032" s="2"/>
      <c r="T3032" s="2"/>
      <c r="U3032" s="2"/>
      <c r="V3032" s="2"/>
      <c r="W3032" s="2"/>
    </row>
    <row r="3033" spans="2:23" ht="15" customHeight="1" x14ac:dyDescent="0.35">
      <c r="B3033" s="349"/>
      <c r="C3033" s="715" t="str">
        <f t="shared" si="187"/>
        <v/>
      </c>
      <c r="D3033" s="458">
        <f>IF(ISNUMBER(Summary!$D$17), DATE(Summary!$D$17, 1, 1) + INT((ROW(B2995)-1)/24), DATE(2024, 1, 1) + INT((ROW(B2995)-1)/24))</f>
        <v>45416</v>
      </c>
      <c r="E3033" s="459">
        <v>0.75000000000000011</v>
      </c>
      <c r="F3033" s="780"/>
      <c r="G3033" s="780"/>
      <c r="H3033" s="460">
        <f t="shared" si="185"/>
        <v>0</v>
      </c>
      <c r="I3033" s="460">
        <f t="shared" si="186"/>
        <v>0</v>
      </c>
      <c r="J3033" s="460">
        <f t="shared" si="188"/>
        <v>0</v>
      </c>
      <c r="K3033" s="9"/>
      <c r="P3033" s="2"/>
      <c r="Q3033" s="27"/>
      <c r="R3033" s="2"/>
      <c r="S3033" s="2"/>
      <c r="T3033" s="2"/>
      <c r="U3033" s="2"/>
      <c r="V3033" s="2"/>
      <c r="W3033" s="2"/>
    </row>
    <row r="3034" spans="2:23" ht="15" customHeight="1" x14ac:dyDescent="0.35">
      <c r="B3034" s="349"/>
      <c r="C3034" s="715" t="str">
        <f t="shared" si="187"/>
        <v/>
      </c>
      <c r="D3034" s="458">
        <f>IF(ISNUMBER(Summary!$D$17), DATE(Summary!$D$17, 1, 1) + INT((ROW(B2996)-1)/24), DATE(2024, 1, 1) + INT((ROW(B2996)-1)/24))</f>
        <v>45416</v>
      </c>
      <c r="E3034" s="459">
        <v>0.79166666666666674</v>
      </c>
      <c r="F3034" s="780"/>
      <c r="G3034" s="780"/>
      <c r="H3034" s="460">
        <f t="shared" si="185"/>
        <v>0</v>
      </c>
      <c r="I3034" s="460">
        <f t="shared" si="186"/>
        <v>0</v>
      </c>
      <c r="J3034" s="460">
        <f t="shared" si="188"/>
        <v>0</v>
      </c>
      <c r="K3034" s="9"/>
      <c r="P3034" s="2"/>
      <c r="Q3034" s="27"/>
      <c r="R3034" s="2"/>
      <c r="S3034" s="2"/>
      <c r="T3034" s="2"/>
      <c r="U3034" s="2"/>
      <c r="V3034" s="2"/>
      <c r="W3034" s="2"/>
    </row>
    <row r="3035" spans="2:23" ht="15" customHeight="1" x14ac:dyDescent="0.35">
      <c r="B3035" s="349"/>
      <c r="C3035" s="715" t="str">
        <f t="shared" si="187"/>
        <v/>
      </c>
      <c r="D3035" s="458">
        <f>IF(ISNUMBER(Summary!$D$17), DATE(Summary!$D$17, 1, 1) + INT((ROW(B2997)-1)/24), DATE(2024, 1, 1) + INT((ROW(B2997)-1)/24))</f>
        <v>45416</v>
      </c>
      <c r="E3035" s="459">
        <v>0.83333333333333337</v>
      </c>
      <c r="F3035" s="780"/>
      <c r="G3035" s="780"/>
      <c r="H3035" s="460">
        <f t="shared" si="185"/>
        <v>0</v>
      </c>
      <c r="I3035" s="460">
        <f t="shared" si="186"/>
        <v>0</v>
      </c>
      <c r="J3035" s="460">
        <f t="shared" si="188"/>
        <v>0</v>
      </c>
      <c r="K3035" s="9"/>
      <c r="P3035" s="2"/>
      <c r="Q3035" s="27"/>
      <c r="R3035" s="2"/>
      <c r="S3035" s="2"/>
      <c r="T3035" s="2"/>
      <c r="U3035" s="2"/>
      <c r="V3035" s="2"/>
      <c r="W3035" s="2"/>
    </row>
    <row r="3036" spans="2:23" ht="15" customHeight="1" x14ac:dyDescent="0.35">
      <c r="B3036" s="349"/>
      <c r="C3036" s="715" t="str">
        <f t="shared" si="187"/>
        <v/>
      </c>
      <c r="D3036" s="458">
        <f>IF(ISNUMBER(Summary!$D$17), DATE(Summary!$D$17, 1, 1) + INT((ROW(B2998)-1)/24), DATE(2024, 1, 1) + INT((ROW(B2998)-1)/24))</f>
        <v>45416</v>
      </c>
      <c r="E3036" s="459">
        <v>0.87500000000000011</v>
      </c>
      <c r="F3036" s="780"/>
      <c r="G3036" s="780"/>
      <c r="H3036" s="460">
        <f t="shared" si="185"/>
        <v>0</v>
      </c>
      <c r="I3036" s="460">
        <f t="shared" si="186"/>
        <v>0</v>
      </c>
      <c r="J3036" s="460">
        <f t="shared" si="188"/>
        <v>0</v>
      </c>
      <c r="K3036" s="9"/>
      <c r="P3036" s="2"/>
      <c r="Q3036" s="27"/>
      <c r="R3036" s="2"/>
      <c r="S3036" s="2"/>
      <c r="T3036" s="2"/>
      <c r="U3036" s="2"/>
      <c r="V3036" s="2"/>
      <c r="W3036" s="2"/>
    </row>
    <row r="3037" spans="2:23" ht="15" customHeight="1" x14ac:dyDescent="0.35">
      <c r="B3037" s="349"/>
      <c r="C3037" s="715" t="str">
        <f t="shared" si="187"/>
        <v/>
      </c>
      <c r="D3037" s="458">
        <f>IF(ISNUMBER(Summary!$D$17), DATE(Summary!$D$17, 1, 1) + INT((ROW(B2999)-1)/24), DATE(2024, 1, 1) + INT((ROW(B2999)-1)/24))</f>
        <v>45416</v>
      </c>
      <c r="E3037" s="459">
        <v>0.91666666666666674</v>
      </c>
      <c r="F3037" s="780"/>
      <c r="G3037" s="780"/>
      <c r="H3037" s="460">
        <f t="shared" si="185"/>
        <v>0</v>
      </c>
      <c r="I3037" s="460">
        <f t="shared" si="186"/>
        <v>0</v>
      </c>
      <c r="J3037" s="460">
        <f t="shared" si="188"/>
        <v>0</v>
      </c>
      <c r="K3037" s="9"/>
      <c r="P3037" s="2"/>
      <c r="Q3037" s="27"/>
      <c r="R3037" s="2"/>
      <c r="S3037" s="2"/>
      <c r="T3037" s="2"/>
      <c r="U3037" s="2"/>
      <c r="V3037" s="2"/>
      <c r="W3037" s="2"/>
    </row>
    <row r="3038" spans="2:23" ht="15" customHeight="1" x14ac:dyDescent="0.35">
      <c r="B3038" s="349"/>
      <c r="C3038" s="715" t="str">
        <f t="shared" si="187"/>
        <v/>
      </c>
      <c r="D3038" s="458">
        <f>IF(ISNUMBER(Summary!$D$17), DATE(Summary!$D$17, 1, 1) + INT((ROW(B3000)-1)/24), DATE(2024, 1, 1) + INT((ROW(B3000)-1)/24))</f>
        <v>45416</v>
      </c>
      <c r="E3038" s="459">
        <v>0.95833333333333337</v>
      </c>
      <c r="F3038" s="780"/>
      <c r="G3038" s="780"/>
      <c r="H3038" s="460">
        <f t="shared" si="185"/>
        <v>0</v>
      </c>
      <c r="I3038" s="460">
        <f t="shared" si="186"/>
        <v>0</v>
      </c>
      <c r="J3038" s="460">
        <f t="shared" si="188"/>
        <v>0</v>
      </c>
      <c r="K3038" s="9"/>
      <c r="P3038" s="2"/>
      <c r="Q3038" s="27"/>
      <c r="R3038" s="2"/>
      <c r="S3038" s="2"/>
      <c r="T3038" s="2"/>
      <c r="U3038" s="2"/>
      <c r="V3038" s="2"/>
      <c r="W3038" s="2"/>
    </row>
    <row r="3039" spans="2:23" ht="15" customHeight="1" x14ac:dyDescent="0.35">
      <c r="B3039" s="457"/>
      <c r="C3039" s="715">
        <f t="shared" si="187"/>
        <v>45417</v>
      </c>
      <c r="D3039" s="458">
        <f>IF(ISNUMBER(Summary!$D$17), DATE(Summary!$D$17, 1, 1) + INT((ROW(B3001)-1)/24), DATE(2024, 1, 1) + INT((ROW(B3001)-1)/24))</f>
        <v>45417</v>
      </c>
      <c r="E3039" s="459">
        <v>3.1225022567582528E-17</v>
      </c>
      <c r="F3039" s="780"/>
      <c r="G3039" s="780"/>
      <c r="H3039" s="460">
        <f t="shared" si="185"/>
        <v>0</v>
      </c>
      <c r="I3039" s="460">
        <f t="shared" si="186"/>
        <v>0</v>
      </c>
      <c r="J3039" s="460">
        <f t="shared" si="188"/>
        <v>0</v>
      </c>
      <c r="K3039" s="9"/>
      <c r="P3039" s="2"/>
      <c r="Q3039" s="27"/>
      <c r="R3039" s="2"/>
      <c r="S3039" s="2"/>
      <c r="T3039" s="2"/>
      <c r="U3039" s="2"/>
      <c r="V3039" s="2"/>
      <c r="W3039" s="2"/>
    </row>
    <row r="3040" spans="2:23" ht="15" customHeight="1" x14ac:dyDescent="0.35">
      <c r="B3040" s="349"/>
      <c r="C3040" s="715" t="str">
        <f t="shared" si="187"/>
        <v/>
      </c>
      <c r="D3040" s="458">
        <f>IF(ISNUMBER(Summary!$D$17), DATE(Summary!$D$17, 1, 1) + INT((ROW(B3002)-1)/24), DATE(2024, 1, 1) + INT((ROW(B3002)-1)/24))</f>
        <v>45417</v>
      </c>
      <c r="E3040" s="459">
        <v>4.1666666666666699E-2</v>
      </c>
      <c r="F3040" s="780"/>
      <c r="G3040" s="780"/>
      <c r="H3040" s="460">
        <f t="shared" si="185"/>
        <v>0</v>
      </c>
      <c r="I3040" s="460">
        <f t="shared" si="186"/>
        <v>0</v>
      </c>
      <c r="J3040" s="460">
        <f t="shared" si="188"/>
        <v>0</v>
      </c>
      <c r="K3040" s="9"/>
      <c r="P3040" s="2"/>
      <c r="Q3040" s="27"/>
      <c r="R3040" s="2"/>
      <c r="S3040" s="2"/>
      <c r="T3040" s="2"/>
      <c r="U3040" s="2"/>
      <c r="V3040" s="2"/>
      <c r="W3040" s="2"/>
    </row>
    <row r="3041" spans="2:23" ht="15" customHeight="1" x14ac:dyDescent="0.35">
      <c r="B3041" s="349"/>
      <c r="C3041" s="715" t="str">
        <f t="shared" si="187"/>
        <v/>
      </c>
      <c r="D3041" s="458">
        <f>IF(ISNUMBER(Summary!$D$17), DATE(Summary!$D$17, 1, 1) + INT((ROW(B3003)-1)/24), DATE(2024, 1, 1) + INT((ROW(B3003)-1)/24))</f>
        <v>45417</v>
      </c>
      <c r="E3041" s="459">
        <v>8.333333333333337E-2</v>
      </c>
      <c r="F3041" s="780"/>
      <c r="G3041" s="780"/>
      <c r="H3041" s="460">
        <f t="shared" si="185"/>
        <v>0</v>
      </c>
      <c r="I3041" s="460">
        <f t="shared" si="186"/>
        <v>0</v>
      </c>
      <c r="J3041" s="460">
        <f t="shared" si="188"/>
        <v>0</v>
      </c>
      <c r="K3041" s="9"/>
      <c r="P3041" s="2"/>
      <c r="Q3041" s="27"/>
      <c r="R3041" s="2"/>
      <c r="S3041" s="2"/>
      <c r="T3041" s="2"/>
      <c r="U3041" s="2"/>
      <c r="V3041" s="2"/>
      <c r="W3041" s="2"/>
    </row>
    <row r="3042" spans="2:23" ht="15" customHeight="1" x14ac:dyDescent="0.35">
      <c r="B3042" s="349"/>
      <c r="C3042" s="715" t="str">
        <f t="shared" si="187"/>
        <v/>
      </c>
      <c r="D3042" s="458">
        <f>IF(ISNUMBER(Summary!$D$17), DATE(Summary!$D$17, 1, 1) + INT((ROW(B3004)-1)/24), DATE(2024, 1, 1) + INT((ROW(B3004)-1)/24))</f>
        <v>45417</v>
      </c>
      <c r="E3042" s="459">
        <v>0.12500000000000006</v>
      </c>
      <c r="F3042" s="780"/>
      <c r="G3042" s="780"/>
      <c r="H3042" s="460">
        <f t="shared" si="185"/>
        <v>0</v>
      </c>
      <c r="I3042" s="460">
        <f t="shared" si="186"/>
        <v>0</v>
      </c>
      <c r="J3042" s="460">
        <f t="shared" si="188"/>
        <v>0</v>
      </c>
      <c r="K3042" s="9"/>
      <c r="P3042" s="2"/>
      <c r="Q3042" s="27"/>
      <c r="R3042" s="2"/>
      <c r="S3042" s="2"/>
      <c r="T3042" s="2"/>
      <c r="U3042" s="2"/>
      <c r="V3042" s="2"/>
      <c r="W3042" s="2"/>
    </row>
    <row r="3043" spans="2:23" ht="15" customHeight="1" x14ac:dyDescent="0.35">
      <c r="B3043" s="349"/>
      <c r="C3043" s="715" t="str">
        <f t="shared" si="187"/>
        <v/>
      </c>
      <c r="D3043" s="458">
        <f>IF(ISNUMBER(Summary!$D$17), DATE(Summary!$D$17, 1, 1) + INT((ROW(B3005)-1)/24), DATE(2024, 1, 1) + INT((ROW(B3005)-1)/24))</f>
        <v>45417</v>
      </c>
      <c r="E3043" s="459">
        <v>0.16666666666666669</v>
      </c>
      <c r="F3043" s="780"/>
      <c r="G3043" s="780"/>
      <c r="H3043" s="460">
        <f t="shared" si="185"/>
        <v>0</v>
      </c>
      <c r="I3043" s="460">
        <f t="shared" si="186"/>
        <v>0</v>
      </c>
      <c r="J3043" s="460">
        <f t="shared" si="188"/>
        <v>0</v>
      </c>
      <c r="K3043" s="9"/>
      <c r="P3043" s="2"/>
      <c r="Q3043" s="27"/>
      <c r="R3043" s="2"/>
      <c r="S3043" s="2"/>
      <c r="T3043" s="2"/>
      <c r="U3043" s="2"/>
      <c r="V3043" s="2"/>
      <c r="W3043" s="2"/>
    </row>
    <row r="3044" spans="2:23" ht="15" customHeight="1" x14ac:dyDescent="0.35">
      <c r="B3044" s="349"/>
      <c r="C3044" s="715" t="str">
        <f t="shared" si="187"/>
        <v/>
      </c>
      <c r="D3044" s="458">
        <f>IF(ISNUMBER(Summary!$D$17), DATE(Summary!$D$17, 1, 1) + INT((ROW(B3006)-1)/24), DATE(2024, 1, 1) + INT((ROW(B3006)-1)/24))</f>
        <v>45417</v>
      </c>
      <c r="E3044" s="459">
        <v>0.20833333333333337</v>
      </c>
      <c r="F3044" s="780"/>
      <c r="G3044" s="780"/>
      <c r="H3044" s="460">
        <f t="shared" si="185"/>
        <v>0</v>
      </c>
      <c r="I3044" s="460">
        <f t="shared" si="186"/>
        <v>0</v>
      </c>
      <c r="J3044" s="460">
        <f t="shared" si="188"/>
        <v>0</v>
      </c>
      <c r="K3044" s="9"/>
      <c r="P3044" s="2"/>
      <c r="Q3044" s="27"/>
      <c r="R3044" s="2"/>
      <c r="S3044" s="2"/>
      <c r="T3044" s="2"/>
      <c r="U3044" s="2"/>
      <c r="V3044" s="2"/>
      <c r="W3044" s="2"/>
    </row>
    <row r="3045" spans="2:23" ht="15" customHeight="1" x14ac:dyDescent="0.35">
      <c r="B3045" s="349"/>
      <c r="C3045" s="715" t="str">
        <f t="shared" si="187"/>
        <v/>
      </c>
      <c r="D3045" s="458">
        <f>IF(ISNUMBER(Summary!$D$17), DATE(Summary!$D$17, 1, 1) + INT((ROW(B3007)-1)/24), DATE(2024, 1, 1) + INT((ROW(B3007)-1)/24))</f>
        <v>45417</v>
      </c>
      <c r="E3045" s="459">
        <v>0.25</v>
      </c>
      <c r="F3045" s="780"/>
      <c r="G3045" s="780"/>
      <c r="H3045" s="460">
        <f t="shared" si="185"/>
        <v>0</v>
      </c>
      <c r="I3045" s="460">
        <f t="shared" si="186"/>
        <v>0</v>
      </c>
      <c r="J3045" s="460">
        <f t="shared" si="188"/>
        <v>0</v>
      </c>
      <c r="K3045" s="9"/>
      <c r="P3045" s="2"/>
      <c r="Q3045" s="27"/>
      <c r="R3045" s="2"/>
      <c r="S3045" s="2"/>
      <c r="T3045" s="2"/>
      <c r="U3045" s="2"/>
      <c r="V3045" s="2"/>
      <c r="W3045" s="2"/>
    </row>
    <row r="3046" spans="2:23" ht="15" customHeight="1" x14ac:dyDescent="0.35">
      <c r="B3046" s="349"/>
      <c r="C3046" s="715" t="str">
        <f t="shared" si="187"/>
        <v/>
      </c>
      <c r="D3046" s="458">
        <f>IF(ISNUMBER(Summary!$D$17), DATE(Summary!$D$17, 1, 1) + INT((ROW(B3008)-1)/24), DATE(2024, 1, 1) + INT((ROW(B3008)-1)/24))</f>
        <v>45417</v>
      </c>
      <c r="E3046" s="459">
        <v>0.29166666666666669</v>
      </c>
      <c r="F3046" s="780"/>
      <c r="G3046" s="780"/>
      <c r="H3046" s="460">
        <f t="shared" si="185"/>
        <v>0</v>
      </c>
      <c r="I3046" s="460">
        <f t="shared" si="186"/>
        <v>0</v>
      </c>
      <c r="J3046" s="460">
        <f t="shared" si="188"/>
        <v>0</v>
      </c>
      <c r="K3046" s="9"/>
      <c r="P3046" s="2"/>
      <c r="Q3046" s="27"/>
      <c r="R3046" s="2"/>
      <c r="S3046" s="2"/>
      <c r="T3046" s="2"/>
      <c r="U3046" s="2"/>
      <c r="V3046" s="2"/>
      <c r="W3046" s="2"/>
    </row>
    <row r="3047" spans="2:23" ht="15" customHeight="1" x14ac:dyDescent="0.35">
      <c r="B3047" s="349"/>
      <c r="C3047" s="715" t="str">
        <f t="shared" si="187"/>
        <v/>
      </c>
      <c r="D3047" s="458">
        <f>IF(ISNUMBER(Summary!$D$17), DATE(Summary!$D$17, 1, 1) + INT((ROW(B3009)-1)/24), DATE(2024, 1, 1) + INT((ROW(B3009)-1)/24))</f>
        <v>45417</v>
      </c>
      <c r="E3047" s="459">
        <v>0.33333333333333337</v>
      </c>
      <c r="F3047" s="780"/>
      <c r="G3047" s="780"/>
      <c r="H3047" s="460">
        <f t="shared" ref="H3047:H3110" si="189">IF(G3047&gt;F3047,F3047,G3047)</f>
        <v>0</v>
      </c>
      <c r="I3047" s="460">
        <f t="shared" ref="I3047:I3110" si="190">F3047-H3047</f>
        <v>0</v>
      </c>
      <c r="J3047" s="460">
        <f t="shared" si="188"/>
        <v>0</v>
      </c>
      <c r="K3047" s="9"/>
      <c r="P3047" s="2"/>
      <c r="Q3047" s="27"/>
      <c r="R3047" s="2"/>
      <c r="S3047" s="2"/>
      <c r="T3047" s="2"/>
      <c r="U3047" s="2"/>
      <c r="V3047" s="2"/>
      <c r="W3047" s="2"/>
    </row>
    <row r="3048" spans="2:23" ht="15" customHeight="1" x14ac:dyDescent="0.35">
      <c r="B3048" s="349"/>
      <c r="C3048" s="715" t="str">
        <f t="shared" ref="C3048:C3111" si="191">IF(MOD(ROW()-ROW($E$39), 24)=0, $D3048, "")</f>
        <v/>
      </c>
      <c r="D3048" s="458">
        <f>IF(ISNUMBER(Summary!$D$17), DATE(Summary!$D$17, 1, 1) + INT((ROW(B3010)-1)/24), DATE(2024, 1, 1) + INT((ROW(B3010)-1)/24))</f>
        <v>45417</v>
      </c>
      <c r="E3048" s="459">
        <v>0.375</v>
      </c>
      <c r="F3048" s="780"/>
      <c r="G3048" s="780"/>
      <c r="H3048" s="460">
        <f t="shared" si="189"/>
        <v>0</v>
      </c>
      <c r="I3048" s="460">
        <f t="shared" si="190"/>
        <v>0</v>
      </c>
      <c r="J3048" s="460">
        <f t="shared" si="188"/>
        <v>0</v>
      </c>
      <c r="K3048" s="9"/>
      <c r="P3048" s="2"/>
      <c r="Q3048" s="27"/>
      <c r="R3048" s="2"/>
      <c r="S3048" s="2"/>
      <c r="T3048" s="2"/>
      <c r="U3048" s="2"/>
      <c r="V3048" s="2"/>
      <c r="W3048" s="2"/>
    </row>
    <row r="3049" spans="2:23" ht="15" customHeight="1" x14ac:dyDescent="0.35">
      <c r="B3049" s="349"/>
      <c r="C3049" s="715" t="str">
        <f t="shared" si="191"/>
        <v/>
      </c>
      <c r="D3049" s="458">
        <f>IF(ISNUMBER(Summary!$D$17), DATE(Summary!$D$17, 1, 1) + INT((ROW(B3011)-1)/24), DATE(2024, 1, 1) + INT((ROW(B3011)-1)/24))</f>
        <v>45417</v>
      </c>
      <c r="E3049" s="459">
        <v>0.41666666666666669</v>
      </c>
      <c r="F3049" s="780"/>
      <c r="G3049" s="780"/>
      <c r="H3049" s="460">
        <f t="shared" si="189"/>
        <v>0</v>
      </c>
      <c r="I3049" s="460">
        <f t="shared" si="190"/>
        <v>0</v>
      </c>
      <c r="J3049" s="460">
        <f t="shared" si="188"/>
        <v>0</v>
      </c>
      <c r="K3049" s="9"/>
      <c r="P3049" s="2"/>
      <c r="Q3049" s="27"/>
      <c r="R3049" s="2"/>
      <c r="S3049" s="2"/>
      <c r="T3049" s="2"/>
      <c r="U3049" s="2"/>
      <c r="V3049" s="2"/>
      <c r="W3049" s="2"/>
    </row>
    <row r="3050" spans="2:23" ht="15" customHeight="1" x14ac:dyDescent="0.35">
      <c r="B3050" s="349"/>
      <c r="C3050" s="715" t="str">
        <f t="shared" si="191"/>
        <v/>
      </c>
      <c r="D3050" s="458">
        <f>IF(ISNUMBER(Summary!$D$17), DATE(Summary!$D$17, 1, 1) + INT((ROW(B3012)-1)/24), DATE(2024, 1, 1) + INT((ROW(B3012)-1)/24))</f>
        <v>45417</v>
      </c>
      <c r="E3050" s="459">
        <v>0.45833333333333337</v>
      </c>
      <c r="F3050" s="780"/>
      <c r="G3050" s="780"/>
      <c r="H3050" s="460">
        <f t="shared" si="189"/>
        <v>0</v>
      </c>
      <c r="I3050" s="460">
        <f t="shared" si="190"/>
        <v>0</v>
      </c>
      <c r="J3050" s="460">
        <f t="shared" si="188"/>
        <v>0</v>
      </c>
      <c r="K3050" s="9"/>
      <c r="P3050" s="2"/>
      <c r="Q3050" s="27"/>
      <c r="R3050" s="2"/>
      <c r="S3050" s="2"/>
      <c r="T3050" s="2"/>
      <c r="U3050" s="2"/>
      <c r="V3050" s="2"/>
      <c r="W3050" s="2"/>
    </row>
    <row r="3051" spans="2:23" ht="15" customHeight="1" x14ac:dyDescent="0.35">
      <c r="B3051" s="349"/>
      <c r="C3051" s="715" t="str">
        <f t="shared" si="191"/>
        <v/>
      </c>
      <c r="D3051" s="458">
        <f>IF(ISNUMBER(Summary!$D$17), DATE(Summary!$D$17, 1, 1) + INT((ROW(B3013)-1)/24), DATE(2024, 1, 1) + INT((ROW(B3013)-1)/24))</f>
        <v>45417</v>
      </c>
      <c r="E3051" s="459">
        <v>0.50000000000000011</v>
      </c>
      <c r="F3051" s="780"/>
      <c r="G3051" s="780"/>
      <c r="H3051" s="460">
        <f t="shared" si="189"/>
        <v>0</v>
      </c>
      <c r="I3051" s="460">
        <f t="shared" si="190"/>
        <v>0</v>
      </c>
      <c r="J3051" s="460">
        <f t="shared" si="188"/>
        <v>0</v>
      </c>
      <c r="K3051" s="9"/>
      <c r="P3051" s="2"/>
      <c r="Q3051" s="27"/>
      <c r="R3051" s="2"/>
      <c r="S3051" s="2"/>
      <c r="T3051" s="2"/>
      <c r="U3051" s="2"/>
      <c r="V3051" s="2"/>
      <c r="W3051" s="2"/>
    </row>
    <row r="3052" spans="2:23" ht="15" customHeight="1" x14ac:dyDescent="0.35">
      <c r="B3052" s="349"/>
      <c r="C3052" s="715" t="str">
        <f t="shared" si="191"/>
        <v/>
      </c>
      <c r="D3052" s="458">
        <f>IF(ISNUMBER(Summary!$D$17), DATE(Summary!$D$17, 1, 1) + INT((ROW(B3014)-1)/24), DATE(2024, 1, 1) + INT((ROW(B3014)-1)/24))</f>
        <v>45417</v>
      </c>
      <c r="E3052" s="459">
        <v>0.54166666666666674</v>
      </c>
      <c r="F3052" s="780"/>
      <c r="G3052" s="780"/>
      <c r="H3052" s="460">
        <f t="shared" si="189"/>
        <v>0</v>
      </c>
      <c r="I3052" s="460">
        <f t="shared" si="190"/>
        <v>0</v>
      </c>
      <c r="J3052" s="460">
        <f t="shared" si="188"/>
        <v>0</v>
      </c>
      <c r="K3052" s="9"/>
      <c r="P3052" s="2"/>
      <c r="Q3052" s="27"/>
      <c r="R3052" s="2"/>
      <c r="S3052" s="2"/>
      <c r="T3052" s="2"/>
      <c r="U3052" s="2"/>
      <c r="V3052" s="2"/>
      <c r="W3052" s="2"/>
    </row>
    <row r="3053" spans="2:23" ht="15" customHeight="1" x14ac:dyDescent="0.35">
      <c r="B3053" s="349"/>
      <c r="C3053" s="715" t="str">
        <f t="shared" si="191"/>
        <v/>
      </c>
      <c r="D3053" s="458">
        <f>IF(ISNUMBER(Summary!$D$17), DATE(Summary!$D$17, 1, 1) + INT((ROW(B3015)-1)/24), DATE(2024, 1, 1) + INT((ROW(B3015)-1)/24))</f>
        <v>45417</v>
      </c>
      <c r="E3053" s="459">
        <v>0.58333333333333337</v>
      </c>
      <c r="F3053" s="780"/>
      <c r="G3053" s="780"/>
      <c r="H3053" s="460">
        <f t="shared" si="189"/>
        <v>0</v>
      </c>
      <c r="I3053" s="460">
        <f t="shared" si="190"/>
        <v>0</v>
      </c>
      <c r="J3053" s="460">
        <f t="shared" si="188"/>
        <v>0</v>
      </c>
      <c r="K3053" s="9"/>
      <c r="P3053" s="2"/>
      <c r="Q3053" s="27"/>
      <c r="R3053" s="2"/>
      <c r="S3053" s="2"/>
      <c r="T3053" s="2"/>
      <c r="U3053" s="2"/>
      <c r="V3053" s="2"/>
      <c r="W3053" s="2"/>
    </row>
    <row r="3054" spans="2:23" ht="15" customHeight="1" x14ac:dyDescent="0.35">
      <c r="B3054" s="349"/>
      <c r="C3054" s="715" t="str">
        <f t="shared" si="191"/>
        <v/>
      </c>
      <c r="D3054" s="458">
        <f>IF(ISNUMBER(Summary!$D$17), DATE(Summary!$D$17, 1, 1) + INT((ROW(B3016)-1)/24), DATE(2024, 1, 1) + INT((ROW(B3016)-1)/24))</f>
        <v>45417</v>
      </c>
      <c r="E3054" s="459">
        <v>0.62500000000000011</v>
      </c>
      <c r="F3054" s="780"/>
      <c r="G3054" s="780"/>
      <c r="H3054" s="460">
        <f t="shared" si="189"/>
        <v>0</v>
      </c>
      <c r="I3054" s="460">
        <f t="shared" si="190"/>
        <v>0</v>
      </c>
      <c r="J3054" s="460">
        <f t="shared" si="188"/>
        <v>0</v>
      </c>
      <c r="K3054" s="9"/>
      <c r="P3054" s="2"/>
      <c r="Q3054" s="27"/>
      <c r="R3054" s="2"/>
      <c r="S3054" s="2"/>
      <c r="T3054" s="2"/>
      <c r="U3054" s="2"/>
      <c r="V3054" s="2"/>
      <c r="W3054" s="2"/>
    </row>
    <row r="3055" spans="2:23" ht="15" customHeight="1" x14ac:dyDescent="0.35">
      <c r="B3055" s="349"/>
      <c r="C3055" s="715" t="str">
        <f t="shared" si="191"/>
        <v/>
      </c>
      <c r="D3055" s="458">
        <f>IF(ISNUMBER(Summary!$D$17), DATE(Summary!$D$17, 1, 1) + INT((ROW(B3017)-1)/24), DATE(2024, 1, 1) + INT((ROW(B3017)-1)/24))</f>
        <v>45417</v>
      </c>
      <c r="E3055" s="459">
        <v>0.66666666666666674</v>
      </c>
      <c r="F3055" s="780"/>
      <c r="G3055" s="780"/>
      <c r="H3055" s="460">
        <f t="shared" si="189"/>
        <v>0</v>
      </c>
      <c r="I3055" s="460">
        <f t="shared" si="190"/>
        <v>0</v>
      </c>
      <c r="J3055" s="460">
        <f t="shared" si="188"/>
        <v>0</v>
      </c>
      <c r="K3055" s="9"/>
      <c r="P3055" s="2"/>
      <c r="Q3055" s="27"/>
      <c r="R3055" s="2"/>
      <c r="S3055" s="2"/>
      <c r="T3055" s="2"/>
      <c r="U3055" s="2"/>
      <c r="V3055" s="2"/>
      <c r="W3055" s="2"/>
    </row>
    <row r="3056" spans="2:23" ht="15" customHeight="1" x14ac:dyDescent="0.35">
      <c r="B3056" s="349"/>
      <c r="C3056" s="715" t="str">
        <f t="shared" si="191"/>
        <v/>
      </c>
      <c r="D3056" s="458">
        <f>IF(ISNUMBER(Summary!$D$17), DATE(Summary!$D$17, 1, 1) + INT((ROW(B3018)-1)/24), DATE(2024, 1, 1) + INT((ROW(B3018)-1)/24))</f>
        <v>45417</v>
      </c>
      <c r="E3056" s="459">
        <v>0.70833333333333337</v>
      </c>
      <c r="F3056" s="780"/>
      <c r="G3056" s="780"/>
      <c r="H3056" s="460">
        <f t="shared" si="189"/>
        <v>0</v>
      </c>
      <c r="I3056" s="460">
        <f t="shared" si="190"/>
        <v>0</v>
      </c>
      <c r="J3056" s="460">
        <f t="shared" si="188"/>
        <v>0</v>
      </c>
      <c r="K3056" s="9"/>
      <c r="P3056" s="2"/>
      <c r="Q3056" s="27"/>
      <c r="R3056" s="2"/>
      <c r="S3056" s="2"/>
      <c r="T3056" s="2"/>
      <c r="U3056" s="2"/>
      <c r="V3056" s="2"/>
      <c r="W3056" s="2"/>
    </row>
    <row r="3057" spans="2:23" ht="15" customHeight="1" x14ac:dyDescent="0.35">
      <c r="B3057" s="349"/>
      <c r="C3057" s="715" t="str">
        <f t="shared" si="191"/>
        <v/>
      </c>
      <c r="D3057" s="458">
        <f>IF(ISNUMBER(Summary!$D$17), DATE(Summary!$D$17, 1, 1) + INT((ROW(B3019)-1)/24), DATE(2024, 1, 1) + INT((ROW(B3019)-1)/24))</f>
        <v>45417</v>
      </c>
      <c r="E3057" s="459">
        <v>0.75000000000000011</v>
      </c>
      <c r="F3057" s="780"/>
      <c r="G3057" s="780"/>
      <c r="H3057" s="460">
        <f t="shared" si="189"/>
        <v>0</v>
      </c>
      <c r="I3057" s="460">
        <f t="shared" si="190"/>
        <v>0</v>
      </c>
      <c r="J3057" s="460">
        <f t="shared" si="188"/>
        <v>0</v>
      </c>
      <c r="K3057" s="9"/>
      <c r="P3057" s="2"/>
      <c r="Q3057" s="27"/>
      <c r="R3057" s="2"/>
      <c r="S3057" s="2"/>
      <c r="T3057" s="2"/>
      <c r="U3057" s="2"/>
      <c r="V3057" s="2"/>
      <c r="W3057" s="2"/>
    </row>
    <row r="3058" spans="2:23" ht="15" customHeight="1" x14ac:dyDescent="0.35">
      <c r="B3058" s="349"/>
      <c r="C3058" s="715" t="str">
        <f t="shared" si="191"/>
        <v/>
      </c>
      <c r="D3058" s="458">
        <f>IF(ISNUMBER(Summary!$D$17), DATE(Summary!$D$17, 1, 1) + INT((ROW(B3020)-1)/24), DATE(2024, 1, 1) + INT((ROW(B3020)-1)/24))</f>
        <v>45417</v>
      </c>
      <c r="E3058" s="459">
        <v>0.79166666666666674</v>
      </c>
      <c r="F3058" s="780"/>
      <c r="G3058" s="780"/>
      <c r="H3058" s="460">
        <f t="shared" si="189"/>
        <v>0</v>
      </c>
      <c r="I3058" s="460">
        <f t="shared" si="190"/>
        <v>0</v>
      </c>
      <c r="J3058" s="460">
        <f t="shared" si="188"/>
        <v>0</v>
      </c>
      <c r="K3058" s="9"/>
      <c r="P3058" s="2"/>
      <c r="Q3058" s="27"/>
      <c r="R3058" s="2"/>
      <c r="S3058" s="2"/>
      <c r="T3058" s="2"/>
      <c r="U3058" s="2"/>
      <c r="V3058" s="2"/>
      <c r="W3058" s="2"/>
    </row>
    <row r="3059" spans="2:23" ht="15" customHeight="1" x14ac:dyDescent="0.35">
      <c r="B3059" s="349"/>
      <c r="C3059" s="715" t="str">
        <f t="shared" si="191"/>
        <v/>
      </c>
      <c r="D3059" s="458">
        <f>IF(ISNUMBER(Summary!$D$17), DATE(Summary!$D$17, 1, 1) + INT((ROW(B3021)-1)/24), DATE(2024, 1, 1) + INT((ROW(B3021)-1)/24))</f>
        <v>45417</v>
      </c>
      <c r="E3059" s="459">
        <v>0.83333333333333337</v>
      </c>
      <c r="F3059" s="780"/>
      <c r="G3059" s="780"/>
      <c r="H3059" s="460">
        <f t="shared" si="189"/>
        <v>0</v>
      </c>
      <c r="I3059" s="460">
        <f t="shared" si="190"/>
        <v>0</v>
      </c>
      <c r="J3059" s="460">
        <f t="shared" si="188"/>
        <v>0</v>
      </c>
      <c r="K3059" s="9"/>
      <c r="P3059" s="2"/>
      <c r="Q3059" s="27"/>
      <c r="R3059" s="2"/>
      <c r="S3059" s="2"/>
      <c r="T3059" s="2"/>
      <c r="U3059" s="2"/>
      <c r="V3059" s="2"/>
      <c r="W3059" s="2"/>
    </row>
    <row r="3060" spans="2:23" ht="15" customHeight="1" x14ac:dyDescent="0.35">
      <c r="B3060" s="349"/>
      <c r="C3060" s="715" t="str">
        <f t="shared" si="191"/>
        <v/>
      </c>
      <c r="D3060" s="458">
        <f>IF(ISNUMBER(Summary!$D$17), DATE(Summary!$D$17, 1, 1) + INT((ROW(B3022)-1)/24), DATE(2024, 1, 1) + INT((ROW(B3022)-1)/24))</f>
        <v>45417</v>
      </c>
      <c r="E3060" s="459">
        <v>0.87500000000000011</v>
      </c>
      <c r="F3060" s="780"/>
      <c r="G3060" s="780"/>
      <c r="H3060" s="460">
        <f t="shared" si="189"/>
        <v>0</v>
      </c>
      <c r="I3060" s="460">
        <f t="shared" si="190"/>
        <v>0</v>
      </c>
      <c r="J3060" s="460">
        <f t="shared" si="188"/>
        <v>0</v>
      </c>
      <c r="K3060" s="9"/>
      <c r="P3060" s="2"/>
      <c r="Q3060" s="27"/>
      <c r="R3060" s="2"/>
      <c r="S3060" s="2"/>
      <c r="T3060" s="2"/>
      <c r="U3060" s="2"/>
      <c r="V3060" s="2"/>
      <c r="W3060" s="2"/>
    </row>
    <row r="3061" spans="2:23" ht="15" customHeight="1" x14ac:dyDescent="0.35">
      <c r="B3061" s="349"/>
      <c r="C3061" s="715" t="str">
        <f t="shared" si="191"/>
        <v/>
      </c>
      <c r="D3061" s="458">
        <f>IF(ISNUMBER(Summary!$D$17), DATE(Summary!$D$17, 1, 1) + INT((ROW(B3023)-1)/24), DATE(2024, 1, 1) + INT((ROW(B3023)-1)/24))</f>
        <v>45417</v>
      </c>
      <c r="E3061" s="459">
        <v>0.91666666666666674</v>
      </c>
      <c r="F3061" s="780"/>
      <c r="G3061" s="780"/>
      <c r="H3061" s="460">
        <f t="shared" si="189"/>
        <v>0</v>
      </c>
      <c r="I3061" s="460">
        <f t="shared" si="190"/>
        <v>0</v>
      </c>
      <c r="J3061" s="460">
        <f t="shared" si="188"/>
        <v>0</v>
      </c>
      <c r="K3061" s="9"/>
      <c r="P3061" s="2"/>
      <c r="Q3061" s="27"/>
      <c r="R3061" s="2"/>
      <c r="S3061" s="2"/>
      <c r="T3061" s="2"/>
      <c r="U3061" s="2"/>
      <c r="V3061" s="2"/>
      <c r="W3061" s="2"/>
    </row>
    <row r="3062" spans="2:23" ht="15" customHeight="1" x14ac:dyDescent="0.35">
      <c r="B3062" s="349"/>
      <c r="C3062" s="715" t="str">
        <f t="shared" si="191"/>
        <v/>
      </c>
      <c r="D3062" s="458">
        <f>IF(ISNUMBER(Summary!$D$17), DATE(Summary!$D$17, 1, 1) + INT((ROW(B3024)-1)/24), DATE(2024, 1, 1) + INT((ROW(B3024)-1)/24))</f>
        <v>45417</v>
      </c>
      <c r="E3062" s="459">
        <v>0.95833333333333337</v>
      </c>
      <c r="F3062" s="780"/>
      <c r="G3062" s="780"/>
      <c r="H3062" s="460">
        <f t="shared" si="189"/>
        <v>0</v>
      </c>
      <c r="I3062" s="460">
        <f t="shared" si="190"/>
        <v>0</v>
      </c>
      <c r="J3062" s="460">
        <f t="shared" si="188"/>
        <v>0</v>
      </c>
      <c r="K3062" s="9"/>
      <c r="P3062" s="2"/>
      <c r="Q3062" s="27"/>
      <c r="R3062" s="2"/>
      <c r="S3062" s="2"/>
      <c r="T3062" s="2"/>
      <c r="U3062" s="2"/>
      <c r="V3062" s="2"/>
      <c r="W3062" s="2"/>
    </row>
    <row r="3063" spans="2:23" ht="15" customHeight="1" x14ac:dyDescent="0.35">
      <c r="B3063" s="457"/>
      <c r="C3063" s="715">
        <f t="shared" si="191"/>
        <v>45418</v>
      </c>
      <c r="D3063" s="458">
        <f>IF(ISNUMBER(Summary!$D$17), DATE(Summary!$D$17, 1, 1) + INT((ROW(B3025)-1)/24), DATE(2024, 1, 1) + INT((ROW(B3025)-1)/24))</f>
        <v>45418</v>
      </c>
      <c r="E3063" s="459">
        <v>3.1225022567582528E-17</v>
      </c>
      <c r="F3063" s="780"/>
      <c r="G3063" s="780"/>
      <c r="H3063" s="460">
        <f t="shared" si="189"/>
        <v>0</v>
      </c>
      <c r="I3063" s="460">
        <f t="shared" si="190"/>
        <v>0</v>
      </c>
      <c r="J3063" s="460">
        <f t="shared" si="188"/>
        <v>0</v>
      </c>
      <c r="K3063" s="9"/>
      <c r="P3063" s="2"/>
      <c r="Q3063" s="27"/>
      <c r="R3063" s="2"/>
      <c r="S3063" s="2"/>
      <c r="T3063" s="2"/>
      <c r="U3063" s="2"/>
      <c r="V3063" s="2"/>
      <c r="W3063" s="2"/>
    </row>
    <row r="3064" spans="2:23" ht="15" customHeight="1" x14ac:dyDescent="0.35">
      <c r="B3064" s="349"/>
      <c r="C3064" s="715" t="str">
        <f t="shared" si="191"/>
        <v/>
      </c>
      <c r="D3064" s="458">
        <f>IF(ISNUMBER(Summary!$D$17), DATE(Summary!$D$17, 1, 1) + INT((ROW(B3026)-1)/24), DATE(2024, 1, 1) + INT((ROW(B3026)-1)/24))</f>
        <v>45418</v>
      </c>
      <c r="E3064" s="459">
        <v>4.1666666666666699E-2</v>
      </c>
      <c r="F3064" s="780"/>
      <c r="G3064" s="780"/>
      <c r="H3064" s="460">
        <f t="shared" si="189"/>
        <v>0</v>
      </c>
      <c r="I3064" s="460">
        <f t="shared" si="190"/>
        <v>0</v>
      </c>
      <c r="J3064" s="460">
        <f t="shared" si="188"/>
        <v>0</v>
      </c>
      <c r="K3064" s="9"/>
      <c r="P3064" s="2"/>
      <c r="Q3064" s="27"/>
      <c r="R3064" s="2"/>
      <c r="S3064" s="2"/>
      <c r="T3064" s="2"/>
      <c r="U3064" s="2"/>
      <c r="V3064" s="2"/>
      <c r="W3064" s="2"/>
    </row>
    <row r="3065" spans="2:23" ht="15" customHeight="1" x14ac:dyDescent="0.35">
      <c r="B3065" s="349"/>
      <c r="C3065" s="715" t="str">
        <f t="shared" si="191"/>
        <v/>
      </c>
      <c r="D3065" s="458">
        <f>IF(ISNUMBER(Summary!$D$17), DATE(Summary!$D$17, 1, 1) + INT((ROW(B3027)-1)/24), DATE(2024, 1, 1) + INT((ROW(B3027)-1)/24))</f>
        <v>45418</v>
      </c>
      <c r="E3065" s="459">
        <v>8.333333333333337E-2</v>
      </c>
      <c r="F3065" s="780"/>
      <c r="G3065" s="780"/>
      <c r="H3065" s="460">
        <f t="shared" si="189"/>
        <v>0</v>
      </c>
      <c r="I3065" s="460">
        <f t="shared" si="190"/>
        <v>0</v>
      </c>
      <c r="J3065" s="460">
        <f t="shared" si="188"/>
        <v>0</v>
      </c>
      <c r="K3065" s="9"/>
      <c r="P3065" s="2"/>
      <c r="Q3065" s="27"/>
      <c r="R3065" s="2"/>
      <c r="S3065" s="2"/>
      <c r="T3065" s="2"/>
      <c r="U3065" s="2"/>
      <c r="V3065" s="2"/>
      <c r="W3065" s="2"/>
    </row>
    <row r="3066" spans="2:23" ht="15" customHeight="1" x14ac:dyDescent="0.35">
      <c r="B3066" s="349"/>
      <c r="C3066" s="715" t="str">
        <f t="shared" si="191"/>
        <v/>
      </c>
      <c r="D3066" s="458">
        <f>IF(ISNUMBER(Summary!$D$17), DATE(Summary!$D$17, 1, 1) + INT((ROW(B3028)-1)/24), DATE(2024, 1, 1) + INT((ROW(B3028)-1)/24))</f>
        <v>45418</v>
      </c>
      <c r="E3066" s="459">
        <v>0.12500000000000006</v>
      </c>
      <c r="F3066" s="780"/>
      <c r="G3066" s="780"/>
      <c r="H3066" s="460">
        <f t="shared" si="189"/>
        <v>0</v>
      </c>
      <c r="I3066" s="460">
        <f t="shared" si="190"/>
        <v>0</v>
      </c>
      <c r="J3066" s="460">
        <f t="shared" si="188"/>
        <v>0</v>
      </c>
      <c r="K3066" s="9"/>
      <c r="P3066" s="2"/>
      <c r="Q3066" s="27"/>
      <c r="R3066" s="2"/>
      <c r="S3066" s="2"/>
      <c r="T3066" s="2"/>
      <c r="U3066" s="2"/>
      <c r="V3066" s="2"/>
      <c r="W3066" s="2"/>
    </row>
    <row r="3067" spans="2:23" ht="15" customHeight="1" x14ac:dyDescent="0.35">
      <c r="B3067" s="349"/>
      <c r="C3067" s="715" t="str">
        <f t="shared" si="191"/>
        <v/>
      </c>
      <c r="D3067" s="458">
        <f>IF(ISNUMBER(Summary!$D$17), DATE(Summary!$D$17, 1, 1) + INT((ROW(B3029)-1)/24), DATE(2024, 1, 1) + INT((ROW(B3029)-1)/24))</f>
        <v>45418</v>
      </c>
      <c r="E3067" s="459">
        <v>0.16666666666666669</v>
      </c>
      <c r="F3067" s="780"/>
      <c r="G3067" s="780"/>
      <c r="H3067" s="460">
        <f t="shared" si="189"/>
        <v>0</v>
      </c>
      <c r="I3067" s="460">
        <f t="shared" si="190"/>
        <v>0</v>
      </c>
      <c r="J3067" s="460">
        <f t="shared" si="188"/>
        <v>0</v>
      </c>
      <c r="K3067" s="9"/>
      <c r="P3067" s="2"/>
      <c r="Q3067" s="27"/>
      <c r="R3067" s="2"/>
      <c r="S3067" s="2"/>
      <c r="T3067" s="2"/>
      <c r="U3067" s="2"/>
      <c r="V3067" s="2"/>
      <c r="W3067" s="2"/>
    </row>
    <row r="3068" spans="2:23" ht="15" customHeight="1" x14ac:dyDescent="0.35">
      <c r="B3068" s="349"/>
      <c r="C3068" s="715" t="str">
        <f t="shared" si="191"/>
        <v/>
      </c>
      <c r="D3068" s="458">
        <f>IF(ISNUMBER(Summary!$D$17), DATE(Summary!$D$17, 1, 1) + INT((ROW(B3030)-1)/24), DATE(2024, 1, 1) + INT((ROW(B3030)-1)/24))</f>
        <v>45418</v>
      </c>
      <c r="E3068" s="459">
        <v>0.20833333333333337</v>
      </c>
      <c r="F3068" s="780"/>
      <c r="G3068" s="780"/>
      <c r="H3068" s="460">
        <f t="shared" si="189"/>
        <v>0</v>
      </c>
      <c r="I3068" s="460">
        <f t="shared" si="190"/>
        <v>0</v>
      </c>
      <c r="J3068" s="460">
        <f t="shared" si="188"/>
        <v>0</v>
      </c>
      <c r="K3068" s="9"/>
      <c r="P3068" s="2"/>
      <c r="Q3068" s="27"/>
      <c r="R3068" s="2"/>
      <c r="S3068" s="2"/>
      <c r="T3068" s="2"/>
      <c r="U3068" s="2"/>
      <c r="V3068" s="2"/>
      <c r="W3068" s="2"/>
    </row>
    <row r="3069" spans="2:23" ht="15" customHeight="1" x14ac:dyDescent="0.35">
      <c r="B3069" s="349"/>
      <c r="C3069" s="715" t="str">
        <f t="shared" si="191"/>
        <v/>
      </c>
      <c r="D3069" s="458">
        <f>IF(ISNUMBER(Summary!$D$17), DATE(Summary!$D$17, 1, 1) + INT((ROW(B3031)-1)/24), DATE(2024, 1, 1) + INT((ROW(B3031)-1)/24))</f>
        <v>45418</v>
      </c>
      <c r="E3069" s="459">
        <v>0.25</v>
      </c>
      <c r="F3069" s="780"/>
      <c r="G3069" s="780"/>
      <c r="H3069" s="460">
        <f t="shared" si="189"/>
        <v>0</v>
      </c>
      <c r="I3069" s="460">
        <f t="shared" si="190"/>
        <v>0</v>
      </c>
      <c r="J3069" s="460">
        <f t="shared" si="188"/>
        <v>0</v>
      </c>
      <c r="K3069" s="9"/>
      <c r="P3069" s="2"/>
      <c r="Q3069" s="27"/>
      <c r="R3069" s="2"/>
      <c r="S3069" s="2"/>
      <c r="T3069" s="2"/>
      <c r="U3069" s="2"/>
      <c r="V3069" s="2"/>
      <c r="W3069" s="2"/>
    </row>
    <row r="3070" spans="2:23" ht="15" customHeight="1" x14ac:dyDescent="0.35">
      <c r="B3070" s="349"/>
      <c r="C3070" s="715" t="str">
        <f t="shared" si="191"/>
        <v/>
      </c>
      <c r="D3070" s="458">
        <f>IF(ISNUMBER(Summary!$D$17), DATE(Summary!$D$17, 1, 1) + INT((ROW(B3032)-1)/24), DATE(2024, 1, 1) + INT((ROW(B3032)-1)/24))</f>
        <v>45418</v>
      </c>
      <c r="E3070" s="459">
        <v>0.29166666666666669</v>
      </c>
      <c r="F3070" s="780"/>
      <c r="G3070" s="780"/>
      <c r="H3070" s="460">
        <f t="shared" si="189"/>
        <v>0</v>
      </c>
      <c r="I3070" s="460">
        <f t="shared" si="190"/>
        <v>0</v>
      </c>
      <c r="J3070" s="460">
        <f t="shared" si="188"/>
        <v>0</v>
      </c>
      <c r="K3070" s="9"/>
      <c r="P3070" s="2"/>
      <c r="Q3070" s="27"/>
      <c r="R3070" s="2"/>
      <c r="S3070" s="2"/>
      <c r="T3070" s="2"/>
      <c r="U3070" s="2"/>
      <c r="V3070" s="2"/>
      <c r="W3070" s="2"/>
    </row>
    <row r="3071" spans="2:23" ht="15" customHeight="1" x14ac:dyDescent="0.35">
      <c r="B3071" s="349"/>
      <c r="C3071" s="715" t="str">
        <f t="shared" si="191"/>
        <v/>
      </c>
      <c r="D3071" s="458">
        <f>IF(ISNUMBER(Summary!$D$17), DATE(Summary!$D$17, 1, 1) + INT((ROW(B3033)-1)/24), DATE(2024, 1, 1) + INT((ROW(B3033)-1)/24))</f>
        <v>45418</v>
      </c>
      <c r="E3071" s="459">
        <v>0.33333333333333337</v>
      </c>
      <c r="F3071" s="780"/>
      <c r="G3071" s="780"/>
      <c r="H3071" s="460">
        <f t="shared" si="189"/>
        <v>0</v>
      </c>
      <c r="I3071" s="460">
        <f t="shared" si="190"/>
        <v>0</v>
      </c>
      <c r="J3071" s="460">
        <f t="shared" si="188"/>
        <v>0</v>
      </c>
      <c r="K3071" s="9"/>
      <c r="P3071" s="2"/>
      <c r="Q3071" s="27"/>
      <c r="R3071" s="2"/>
      <c r="S3071" s="2"/>
      <c r="T3071" s="2"/>
      <c r="U3071" s="2"/>
      <c r="V3071" s="2"/>
      <c r="W3071" s="2"/>
    </row>
    <row r="3072" spans="2:23" ht="15" customHeight="1" x14ac:dyDescent="0.35">
      <c r="B3072" s="349"/>
      <c r="C3072" s="715" t="str">
        <f t="shared" si="191"/>
        <v/>
      </c>
      <c r="D3072" s="458">
        <f>IF(ISNUMBER(Summary!$D$17), DATE(Summary!$D$17, 1, 1) + INT((ROW(B3034)-1)/24), DATE(2024, 1, 1) + INT((ROW(B3034)-1)/24))</f>
        <v>45418</v>
      </c>
      <c r="E3072" s="459">
        <v>0.375</v>
      </c>
      <c r="F3072" s="780"/>
      <c r="G3072" s="780"/>
      <c r="H3072" s="460">
        <f t="shared" si="189"/>
        <v>0</v>
      </c>
      <c r="I3072" s="460">
        <f t="shared" si="190"/>
        <v>0</v>
      </c>
      <c r="J3072" s="460">
        <f t="shared" ref="J3072:J3135" si="192">G3072-H3072</f>
        <v>0</v>
      </c>
      <c r="K3072" s="9"/>
      <c r="P3072" s="2"/>
      <c r="Q3072" s="27"/>
      <c r="R3072" s="2"/>
      <c r="S3072" s="2"/>
      <c r="T3072" s="2"/>
      <c r="U3072" s="2"/>
      <c r="V3072" s="2"/>
      <c r="W3072" s="2"/>
    </row>
    <row r="3073" spans="2:23" ht="15" customHeight="1" x14ac:dyDescent="0.35">
      <c r="B3073" s="349"/>
      <c r="C3073" s="715" t="str">
        <f t="shared" si="191"/>
        <v/>
      </c>
      <c r="D3073" s="458">
        <f>IF(ISNUMBER(Summary!$D$17), DATE(Summary!$D$17, 1, 1) + INT((ROW(B3035)-1)/24), DATE(2024, 1, 1) + INT((ROW(B3035)-1)/24))</f>
        <v>45418</v>
      </c>
      <c r="E3073" s="459">
        <v>0.41666666666666669</v>
      </c>
      <c r="F3073" s="780"/>
      <c r="G3073" s="780"/>
      <c r="H3073" s="460">
        <f t="shared" si="189"/>
        <v>0</v>
      </c>
      <c r="I3073" s="460">
        <f t="shared" si="190"/>
        <v>0</v>
      </c>
      <c r="J3073" s="460">
        <f t="shared" si="192"/>
        <v>0</v>
      </c>
      <c r="K3073" s="9"/>
      <c r="P3073" s="2"/>
      <c r="Q3073" s="27"/>
      <c r="R3073" s="2"/>
      <c r="S3073" s="2"/>
      <c r="T3073" s="2"/>
      <c r="U3073" s="2"/>
      <c r="V3073" s="2"/>
      <c r="W3073" s="2"/>
    </row>
    <row r="3074" spans="2:23" ht="15" customHeight="1" x14ac:dyDescent="0.35">
      <c r="B3074" s="349"/>
      <c r="C3074" s="715" t="str">
        <f t="shared" si="191"/>
        <v/>
      </c>
      <c r="D3074" s="458">
        <f>IF(ISNUMBER(Summary!$D$17), DATE(Summary!$D$17, 1, 1) + INT((ROW(B3036)-1)/24), DATE(2024, 1, 1) + INT((ROW(B3036)-1)/24))</f>
        <v>45418</v>
      </c>
      <c r="E3074" s="459">
        <v>0.45833333333333337</v>
      </c>
      <c r="F3074" s="780"/>
      <c r="G3074" s="780"/>
      <c r="H3074" s="460">
        <f t="shared" si="189"/>
        <v>0</v>
      </c>
      <c r="I3074" s="460">
        <f t="shared" si="190"/>
        <v>0</v>
      </c>
      <c r="J3074" s="460">
        <f t="shared" si="192"/>
        <v>0</v>
      </c>
      <c r="K3074" s="9"/>
      <c r="P3074" s="2"/>
      <c r="Q3074" s="27"/>
      <c r="R3074" s="2"/>
      <c r="S3074" s="2"/>
      <c r="T3074" s="2"/>
      <c r="U3074" s="2"/>
      <c r="V3074" s="2"/>
      <c r="W3074" s="2"/>
    </row>
    <row r="3075" spans="2:23" ht="15" customHeight="1" x14ac:dyDescent="0.35">
      <c r="B3075" s="349"/>
      <c r="C3075" s="715" t="str">
        <f t="shared" si="191"/>
        <v/>
      </c>
      <c r="D3075" s="458">
        <f>IF(ISNUMBER(Summary!$D$17), DATE(Summary!$D$17, 1, 1) + INT((ROW(B3037)-1)/24), DATE(2024, 1, 1) + INT((ROW(B3037)-1)/24))</f>
        <v>45418</v>
      </c>
      <c r="E3075" s="459">
        <v>0.50000000000000011</v>
      </c>
      <c r="F3075" s="780"/>
      <c r="G3075" s="780"/>
      <c r="H3075" s="460">
        <f t="shared" si="189"/>
        <v>0</v>
      </c>
      <c r="I3075" s="460">
        <f t="shared" si="190"/>
        <v>0</v>
      </c>
      <c r="J3075" s="460">
        <f t="shared" si="192"/>
        <v>0</v>
      </c>
      <c r="K3075" s="9"/>
      <c r="P3075" s="2"/>
      <c r="Q3075" s="27"/>
      <c r="R3075" s="2"/>
      <c r="S3075" s="2"/>
      <c r="T3075" s="2"/>
      <c r="U3075" s="2"/>
      <c r="V3075" s="2"/>
      <c r="W3075" s="2"/>
    </row>
    <row r="3076" spans="2:23" ht="15" customHeight="1" x14ac:dyDescent="0.35">
      <c r="B3076" s="349"/>
      <c r="C3076" s="715" t="str">
        <f t="shared" si="191"/>
        <v/>
      </c>
      <c r="D3076" s="458">
        <f>IF(ISNUMBER(Summary!$D$17), DATE(Summary!$D$17, 1, 1) + INT((ROW(B3038)-1)/24), DATE(2024, 1, 1) + INT((ROW(B3038)-1)/24))</f>
        <v>45418</v>
      </c>
      <c r="E3076" s="459">
        <v>0.54166666666666674</v>
      </c>
      <c r="F3076" s="780"/>
      <c r="G3076" s="780"/>
      <c r="H3076" s="460">
        <f t="shared" si="189"/>
        <v>0</v>
      </c>
      <c r="I3076" s="460">
        <f t="shared" si="190"/>
        <v>0</v>
      </c>
      <c r="J3076" s="460">
        <f t="shared" si="192"/>
        <v>0</v>
      </c>
      <c r="K3076" s="9"/>
      <c r="P3076" s="2"/>
      <c r="Q3076" s="27"/>
      <c r="R3076" s="2"/>
      <c r="S3076" s="2"/>
      <c r="T3076" s="2"/>
      <c r="U3076" s="2"/>
      <c r="V3076" s="2"/>
      <c r="W3076" s="2"/>
    </row>
    <row r="3077" spans="2:23" ht="15" customHeight="1" x14ac:dyDescent="0.35">
      <c r="B3077" s="349"/>
      <c r="C3077" s="715" t="str">
        <f t="shared" si="191"/>
        <v/>
      </c>
      <c r="D3077" s="458">
        <f>IF(ISNUMBER(Summary!$D$17), DATE(Summary!$D$17, 1, 1) + INT((ROW(B3039)-1)/24), DATE(2024, 1, 1) + INT((ROW(B3039)-1)/24))</f>
        <v>45418</v>
      </c>
      <c r="E3077" s="459">
        <v>0.58333333333333337</v>
      </c>
      <c r="F3077" s="780"/>
      <c r="G3077" s="780"/>
      <c r="H3077" s="460">
        <f t="shared" si="189"/>
        <v>0</v>
      </c>
      <c r="I3077" s="460">
        <f t="shared" si="190"/>
        <v>0</v>
      </c>
      <c r="J3077" s="460">
        <f t="shared" si="192"/>
        <v>0</v>
      </c>
      <c r="K3077" s="9"/>
      <c r="P3077" s="2"/>
      <c r="Q3077" s="27"/>
      <c r="R3077" s="2"/>
      <c r="S3077" s="2"/>
      <c r="T3077" s="2"/>
      <c r="U3077" s="2"/>
      <c r="V3077" s="2"/>
      <c r="W3077" s="2"/>
    </row>
    <row r="3078" spans="2:23" ht="15" customHeight="1" x14ac:dyDescent="0.35">
      <c r="B3078" s="349"/>
      <c r="C3078" s="715" t="str">
        <f t="shared" si="191"/>
        <v/>
      </c>
      <c r="D3078" s="458">
        <f>IF(ISNUMBER(Summary!$D$17), DATE(Summary!$D$17, 1, 1) + INT((ROW(B3040)-1)/24), DATE(2024, 1, 1) + INT((ROW(B3040)-1)/24))</f>
        <v>45418</v>
      </c>
      <c r="E3078" s="459">
        <v>0.62500000000000011</v>
      </c>
      <c r="F3078" s="780"/>
      <c r="G3078" s="780"/>
      <c r="H3078" s="460">
        <f t="shared" si="189"/>
        <v>0</v>
      </c>
      <c r="I3078" s="460">
        <f t="shared" si="190"/>
        <v>0</v>
      </c>
      <c r="J3078" s="460">
        <f t="shared" si="192"/>
        <v>0</v>
      </c>
      <c r="K3078" s="9"/>
      <c r="P3078" s="2"/>
      <c r="Q3078" s="27"/>
      <c r="R3078" s="2"/>
      <c r="S3078" s="2"/>
      <c r="T3078" s="2"/>
      <c r="U3078" s="2"/>
      <c r="V3078" s="2"/>
      <c r="W3078" s="2"/>
    </row>
    <row r="3079" spans="2:23" ht="15" customHeight="1" x14ac:dyDescent="0.35">
      <c r="B3079" s="349"/>
      <c r="C3079" s="715" t="str">
        <f t="shared" si="191"/>
        <v/>
      </c>
      <c r="D3079" s="458">
        <f>IF(ISNUMBER(Summary!$D$17), DATE(Summary!$D$17, 1, 1) + INT((ROW(B3041)-1)/24), DATE(2024, 1, 1) + INT((ROW(B3041)-1)/24))</f>
        <v>45418</v>
      </c>
      <c r="E3079" s="459">
        <v>0.66666666666666674</v>
      </c>
      <c r="F3079" s="780"/>
      <c r="G3079" s="780"/>
      <c r="H3079" s="460">
        <f t="shared" si="189"/>
        <v>0</v>
      </c>
      <c r="I3079" s="460">
        <f t="shared" si="190"/>
        <v>0</v>
      </c>
      <c r="J3079" s="460">
        <f t="shared" si="192"/>
        <v>0</v>
      </c>
      <c r="K3079" s="9"/>
      <c r="P3079" s="2"/>
      <c r="Q3079" s="27"/>
      <c r="R3079" s="2"/>
      <c r="S3079" s="2"/>
      <c r="T3079" s="2"/>
      <c r="U3079" s="2"/>
      <c r="V3079" s="2"/>
      <c r="W3079" s="2"/>
    </row>
    <row r="3080" spans="2:23" ht="15" customHeight="1" x14ac:dyDescent="0.35">
      <c r="B3080" s="349"/>
      <c r="C3080" s="715" t="str">
        <f t="shared" si="191"/>
        <v/>
      </c>
      <c r="D3080" s="458">
        <f>IF(ISNUMBER(Summary!$D$17), DATE(Summary!$D$17, 1, 1) + INT((ROW(B3042)-1)/24), DATE(2024, 1, 1) + INT((ROW(B3042)-1)/24))</f>
        <v>45418</v>
      </c>
      <c r="E3080" s="459">
        <v>0.70833333333333337</v>
      </c>
      <c r="F3080" s="780"/>
      <c r="G3080" s="780"/>
      <c r="H3080" s="460">
        <f t="shared" si="189"/>
        <v>0</v>
      </c>
      <c r="I3080" s="460">
        <f t="shared" si="190"/>
        <v>0</v>
      </c>
      <c r="J3080" s="460">
        <f t="shared" si="192"/>
        <v>0</v>
      </c>
      <c r="K3080" s="9"/>
      <c r="P3080" s="2"/>
      <c r="Q3080" s="27"/>
      <c r="R3080" s="2"/>
      <c r="S3080" s="2"/>
      <c r="T3080" s="2"/>
      <c r="U3080" s="2"/>
      <c r="V3080" s="2"/>
      <c r="W3080" s="2"/>
    </row>
    <row r="3081" spans="2:23" ht="15" customHeight="1" x14ac:dyDescent="0.35">
      <c r="B3081" s="349"/>
      <c r="C3081" s="715" t="str">
        <f t="shared" si="191"/>
        <v/>
      </c>
      <c r="D3081" s="458">
        <f>IF(ISNUMBER(Summary!$D$17), DATE(Summary!$D$17, 1, 1) + INT((ROW(B3043)-1)/24), DATE(2024, 1, 1) + INT((ROW(B3043)-1)/24))</f>
        <v>45418</v>
      </c>
      <c r="E3081" s="459">
        <v>0.75000000000000011</v>
      </c>
      <c r="F3081" s="780"/>
      <c r="G3081" s="780"/>
      <c r="H3081" s="460">
        <f t="shared" si="189"/>
        <v>0</v>
      </c>
      <c r="I3081" s="460">
        <f t="shared" si="190"/>
        <v>0</v>
      </c>
      <c r="J3081" s="460">
        <f t="shared" si="192"/>
        <v>0</v>
      </c>
      <c r="K3081" s="9"/>
      <c r="P3081" s="2"/>
      <c r="Q3081" s="27"/>
      <c r="R3081" s="2"/>
      <c r="S3081" s="2"/>
      <c r="T3081" s="2"/>
      <c r="U3081" s="2"/>
      <c r="V3081" s="2"/>
      <c r="W3081" s="2"/>
    </row>
    <row r="3082" spans="2:23" ht="15" customHeight="1" x14ac:dyDescent="0.35">
      <c r="B3082" s="349"/>
      <c r="C3082" s="715" t="str">
        <f t="shared" si="191"/>
        <v/>
      </c>
      <c r="D3082" s="458">
        <f>IF(ISNUMBER(Summary!$D$17), DATE(Summary!$D$17, 1, 1) + INT((ROW(B3044)-1)/24), DATE(2024, 1, 1) + INT((ROW(B3044)-1)/24))</f>
        <v>45418</v>
      </c>
      <c r="E3082" s="459">
        <v>0.79166666666666674</v>
      </c>
      <c r="F3082" s="780"/>
      <c r="G3082" s="780"/>
      <c r="H3082" s="460">
        <f t="shared" si="189"/>
        <v>0</v>
      </c>
      <c r="I3082" s="460">
        <f t="shared" si="190"/>
        <v>0</v>
      </c>
      <c r="J3082" s="460">
        <f t="shared" si="192"/>
        <v>0</v>
      </c>
      <c r="K3082" s="9"/>
      <c r="P3082" s="2"/>
      <c r="Q3082" s="27"/>
      <c r="R3082" s="2"/>
      <c r="S3082" s="2"/>
      <c r="T3082" s="2"/>
      <c r="U3082" s="2"/>
      <c r="V3082" s="2"/>
      <c r="W3082" s="2"/>
    </row>
    <row r="3083" spans="2:23" ht="15" customHeight="1" x14ac:dyDescent="0.35">
      <c r="B3083" s="349"/>
      <c r="C3083" s="715" t="str">
        <f t="shared" si="191"/>
        <v/>
      </c>
      <c r="D3083" s="458">
        <f>IF(ISNUMBER(Summary!$D$17), DATE(Summary!$D$17, 1, 1) + INT((ROW(B3045)-1)/24), DATE(2024, 1, 1) + INT((ROW(B3045)-1)/24))</f>
        <v>45418</v>
      </c>
      <c r="E3083" s="459">
        <v>0.83333333333333337</v>
      </c>
      <c r="F3083" s="780"/>
      <c r="G3083" s="780"/>
      <c r="H3083" s="460">
        <f t="shared" si="189"/>
        <v>0</v>
      </c>
      <c r="I3083" s="460">
        <f t="shared" si="190"/>
        <v>0</v>
      </c>
      <c r="J3083" s="460">
        <f t="shared" si="192"/>
        <v>0</v>
      </c>
      <c r="K3083" s="9"/>
      <c r="P3083" s="2"/>
      <c r="Q3083" s="27"/>
      <c r="R3083" s="2"/>
      <c r="S3083" s="2"/>
      <c r="T3083" s="2"/>
      <c r="U3083" s="2"/>
      <c r="V3083" s="2"/>
      <c r="W3083" s="2"/>
    </row>
    <row r="3084" spans="2:23" ht="15" customHeight="1" x14ac:dyDescent="0.35">
      <c r="B3084" s="349"/>
      <c r="C3084" s="715" t="str">
        <f t="shared" si="191"/>
        <v/>
      </c>
      <c r="D3084" s="458">
        <f>IF(ISNUMBER(Summary!$D$17), DATE(Summary!$D$17, 1, 1) + INT((ROW(B3046)-1)/24), DATE(2024, 1, 1) + INT((ROW(B3046)-1)/24))</f>
        <v>45418</v>
      </c>
      <c r="E3084" s="459">
        <v>0.87500000000000011</v>
      </c>
      <c r="F3084" s="780"/>
      <c r="G3084" s="780"/>
      <c r="H3084" s="460">
        <f t="shared" si="189"/>
        <v>0</v>
      </c>
      <c r="I3084" s="460">
        <f t="shared" si="190"/>
        <v>0</v>
      </c>
      <c r="J3084" s="460">
        <f t="shared" si="192"/>
        <v>0</v>
      </c>
      <c r="K3084" s="9"/>
      <c r="P3084" s="2"/>
      <c r="Q3084" s="27"/>
      <c r="R3084" s="2"/>
      <c r="S3084" s="2"/>
      <c r="T3084" s="2"/>
      <c r="U3084" s="2"/>
      <c r="V3084" s="2"/>
      <c r="W3084" s="2"/>
    </row>
    <row r="3085" spans="2:23" ht="15" customHeight="1" x14ac:dyDescent="0.35">
      <c r="B3085" s="349"/>
      <c r="C3085" s="715" t="str">
        <f t="shared" si="191"/>
        <v/>
      </c>
      <c r="D3085" s="458">
        <f>IF(ISNUMBER(Summary!$D$17), DATE(Summary!$D$17, 1, 1) + INT((ROW(B3047)-1)/24), DATE(2024, 1, 1) + INT((ROW(B3047)-1)/24))</f>
        <v>45418</v>
      </c>
      <c r="E3085" s="459">
        <v>0.91666666666666674</v>
      </c>
      <c r="F3085" s="780"/>
      <c r="G3085" s="780"/>
      <c r="H3085" s="460">
        <f t="shared" si="189"/>
        <v>0</v>
      </c>
      <c r="I3085" s="460">
        <f t="shared" si="190"/>
        <v>0</v>
      </c>
      <c r="J3085" s="460">
        <f t="shared" si="192"/>
        <v>0</v>
      </c>
      <c r="K3085" s="9"/>
      <c r="P3085" s="2"/>
      <c r="Q3085" s="27"/>
      <c r="R3085" s="2"/>
      <c r="S3085" s="2"/>
      <c r="T3085" s="2"/>
      <c r="U3085" s="2"/>
      <c r="V3085" s="2"/>
      <c r="W3085" s="2"/>
    </row>
    <row r="3086" spans="2:23" ht="15" customHeight="1" x14ac:dyDescent="0.35">
      <c r="B3086" s="349"/>
      <c r="C3086" s="715" t="str">
        <f t="shared" si="191"/>
        <v/>
      </c>
      <c r="D3086" s="458">
        <f>IF(ISNUMBER(Summary!$D$17), DATE(Summary!$D$17, 1, 1) + INT((ROW(B3048)-1)/24), DATE(2024, 1, 1) + INT((ROW(B3048)-1)/24))</f>
        <v>45418</v>
      </c>
      <c r="E3086" s="459">
        <v>0.95833333333333337</v>
      </c>
      <c r="F3086" s="780"/>
      <c r="G3086" s="780"/>
      <c r="H3086" s="460">
        <f t="shared" si="189"/>
        <v>0</v>
      </c>
      <c r="I3086" s="460">
        <f t="shared" si="190"/>
        <v>0</v>
      </c>
      <c r="J3086" s="460">
        <f t="shared" si="192"/>
        <v>0</v>
      </c>
      <c r="K3086" s="9"/>
      <c r="P3086" s="2"/>
      <c r="Q3086" s="27"/>
      <c r="R3086" s="2"/>
      <c r="S3086" s="2"/>
      <c r="T3086" s="2"/>
      <c r="U3086" s="2"/>
      <c r="V3086" s="2"/>
      <c r="W3086" s="2"/>
    </row>
    <row r="3087" spans="2:23" ht="15" customHeight="1" x14ac:dyDescent="0.35">
      <c r="B3087" s="457"/>
      <c r="C3087" s="715">
        <f t="shared" si="191"/>
        <v>45419</v>
      </c>
      <c r="D3087" s="458">
        <f>IF(ISNUMBER(Summary!$D$17), DATE(Summary!$D$17, 1, 1) + INT((ROW(B3049)-1)/24), DATE(2024, 1, 1) + INT((ROW(B3049)-1)/24))</f>
        <v>45419</v>
      </c>
      <c r="E3087" s="459">
        <v>3.1225022567582528E-17</v>
      </c>
      <c r="F3087" s="780"/>
      <c r="G3087" s="780"/>
      <c r="H3087" s="460">
        <f t="shared" si="189"/>
        <v>0</v>
      </c>
      <c r="I3087" s="460">
        <f t="shared" si="190"/>
        <v>0</v>
      </c>
      <c r="J3087" s="460">
        <f t="shared" si="192"/>
        <v>0</v>
      </c>
      <c r="K3087" s="9"/>
      <c r="P3087" s="2"/>
      <c r="Q3087" s="27"/>
      <c r="R3087" s="2"/>
      <c r="S3087" s="2"/>
      <c r="T3087" s="2"/>
      <c r="U3087" s="2"/>
      <c r="V3087" s="2"/>
      <c r="W3087" s="2"/>
    </row>
    <row r="3088" spans="2:23" ht="15" customHeight="1" x14ac:dyDescent="0.35">
      <c r="B3088" s="349"/>
      <c r="C3088" s="715" t="str">
        <f t="shared" si="191"/>
        <v/>
      </c>
      <c r="D3088" s="458">
        <f>IF(ISNUMBER(Summary!$D$17), DATE(Summary!$D$17, 1, 1) + INT((ROW(B3050)-1)/24), DATE(2024, 1, 1) + INT((ROW(B3050)-1)/24))</f>
        <v>45419</v>
      </c>
      <c r="E3088" s="459">
        <v>4.1666666666666699E-2</v>
      </c>
      <c r="F3088" s="780"/>
      <c r="G3088" s="780"/>
      <c r="H3088" s="460">
        <f t="shared" si="189"/>
        <v>0</v>
      </c>
      <c r="I3088" s="460">
        <f t="shared" si="190"/>
        <v>0</v>
      </c>
      <c r="J3088" s="460">
        <f t="shared" si="192"/>
        <v>0</v>
      </c>
      <c r="K3088" s="9"/>
      <c r="P3088" s="2"/>
      <c r="Q3088" s="27"/>
      <c r="R3088" s="2"/>
      <c r="S3088" s="2"/>
      <c r="T3088" s="2"/>
      <c r="U3088" s="2"/>
      <c r="V3088" s="2"/>
      <c r="W3088" s="2"/>
    </row>
    <row r="3089" spans="2:23" ht="15" customHeight="1" x14ac:dyDescent="0.35">
      <c r="B3089" s="349"/>
      <c r="C3089" s="715" t="str">
        <f t="shared" si="191"/>
        <v/>
      </c>
      <c r="D3089" s="458">
        <f>IF(ISNUMBER(Summary!$D$17), DATE(Summary!$D$17, 1, 1) + INT((ROW(B3051)-1)/24), DATE(2024, 1, 1) + INT((ROW(B3051)-1)/24))</f>
        <v>45419</v>
      </c>
      <c r="E3089" s="459">
        <v>8.333333333333337E-2</v>
      </c>
      <c r="F3089" s="780"/>
      <c r="G3089" s="780"/>
      <c r="H3089" s="460">
        <f t="shared" si="189"/>
        <v>0</v>
      </c>
      <c r="I3089" s="460">
        <f t="shared" si="190"/>
        <v>0</v>
      </c>
      <c r="J3089" s="460">
        <f t="shared" si="192"/>
        <v>0</v>
      </c>
      <c r="K3089" s="9"/>
      <c r="P3089" s="2"/>
      <c r="Q3089" s="27"/>
      <c r="R3089" s="2"/>
      <c r="S3089" s="2"/>
      <c r="T3089" s="2"/>
      <c r="U3089" s="2"/>
      <c r="V3089" s="2"/>
      <c r="W3089" s="2"/>
    </row>
    <row r="3090" spans="2:23" ht="15" customHeight="1" x14ac:dyDescent="0.35">
      <c r="B3090" s="349"/>
      <c r="C3090" s="715" t="str">
        <f t="shared" si="191"/>
        <v/>
      </c>
      <c r="D3090" s="458">
        <f>IF(ISNUMBER(Summary!$D$17), DATE(Summary!$D$17, 1, 1) + INT((ROW(B3052)-1)/24), DATE(2024, 1, 1) + INT((ROW(B3052)-1)/24))</f>
        <v>45419</v>
      </c>
      <c r="E3090" s="459">
        <v>0.12500000000000006</v>
      </c>
      <c r="F3090" s="780"/>
      <c r="G3090" s="780"/>
      <c r="H3090" s="460">
        <f t="shared" si="189"/>
        <v>0</v>
      </c>
      <c r="I3090" s="460">
        <f t="shared" si="190"/>
        <v>0</v>
      </c>
      <c r="J3090" s="460">
        <f t="shared" si="192"/>
        <v>0</v>
      </c>
      <c r="K3090" s="9"/>
      <c r="P3090" s="2"/>
      <c r="Q3090" s="27"/>
      <c r="R3090" s="2"/>
      <c r="S3090" s="2"/>
      <c r="T3090" s="2"/>
      <c r="U3090" s="2"/>
      <c r="V3090" s="2"/>
      <c r="W3090" s="2"/>
    </row>
    <row r="3091" spans="2:23" ht="15" customHeight="1" x14ac:dyDescent="0.35">
      <c r="B3091" s="349"/>
      <c r="C3091" s="715" t="str">
        <f t="shared" si="191"/>
        <v/>
      </c>
      <c r="D3091" s="458">
        <f>IF(ISNUMBER(Summary!$D$17), DATE(Summary!$D$17, 1, 1) + INT((ROW(B3053)-1)/24), DATE(2024, 1, 1) + INT((ROW(B3053)-1)/24))</f>
        <v>45419</v>
      </c>
      <c r="E3091" s="459">
        <v>0.16666666666666669</v>
      </c>
      <c r="F3091" s="780"/>
      <c r="G3091" s="780"/>
      <c r="H3091" s="460">
        <f t="shared" si="189"/>
        <v>0</v>
      </c>
      <c r="I3091" s="460">
        <f t="shared" si="190"/>
        <v>0</v>
      </c>
      <c r="J3091" s="460">
        <f t="shared" si="192"/>
        <v>0</v>
      </c>
      <c r="K3091" s="9"/>
      <c r="P3091" s="2"/>
      <c r="Q3091" s="27"/>
      <c r="R3091" s="2"/>
      <c r="S3091" s="2"/>
      <c r="T3091" s="2"/>
      <c r="U3091" s="2"/>
      <c r="V3091" s="2"/>
      <c r="W3091" s="2"/>
    </row>
    <row r="3092" spans="2:23" ht="15" customHeight="1" x14ac:dyDescent="0.35">
      <c r="B3092" s="349"/>
      <c r="C3092" s="715" t="str">
        <f t="shared" si="191"/>
        <v/>
      </c>
      <c r="D3092" s="458">
        <f>IF(ISNUMBER(Summary!$D$17), DATE(Summary!$D$17, 1, 1) + INT((ROW(B3054)-1)/24), DATE(2024, 1, 1) + INT((ROW(B3054)-1)/24))</f>
        <v>45419</v>
      </c>
      <c r="E3092" s="459">
        <v>0.20833333333333337</v>
      </c>
      <c r="F3092" s="780"/>
      <c r="G3092" s="780"/>
      <c r="H3092" s="460">
        <f t="shared" si="189"/>
        <v>0</v>
      </c>
      <c r="I3092" s="460">
        <f t="shared" si="190"/>
        <v>0</v>
      </c>
      <c r="J3092" s="460">
        <f t="shared" si="192"/>
        <v>0</v>
      </c>
      <c r="K3092" s="9"/>
      <c r="P3092" s="2"/>
      <c r="Q3092" s="27"/>
      <c r="R3092" s="2"/>
      <c r="S3092" s="2"/>
      <c r="T3092" s="2"/>
      <c r="U3092" s="2"/>
      <c r="V3092" s="2"/>
      <c r="W3092" s="2"/>
    </row>
    <row r="3093" spans="2:23" ht="15" customHeight="1" x14ac:dyDescent="0.35">
      <c r="B3093" s="349"/>
      <c r="C3093" s="715" t="str">
        <f t="shared" si="191"/>
        <v/>
      </c>
      <c r="D3093" s="458">
        <f>IF(ISNUMBER(Summary!$D$17), DATE(Summary!$D$17, 1, 1) + INT((ROW(B3055)-1)/24), DATE(2024, 1, 1) + INT((ROW(B3055)-1)/24))</f>
        <v>45419</v>
      </c>
      <c r="E3093" s="459">
        <v>0.25</v>
      </c>
      <c r="F3093" s="780"/>
      <c r="G3093" s="780"/>
      <c r="H3093" s="460">
        <f t="shared" si="189"/>
        <v>0</v>
      </c>
      <c r="I3093" s="460">
        <f t="shared" si="190"/>
        <v>0</v>
      </c>
      <c r="J3093" s="460">
        <f t="shared" si="192"/>
        <v>0</v>
      </c>
      <c r="K3093" s="9"/>
      <c r="P3093" s="2"/>
      <c r="Q3093" s="27"/>
      <c r="R3093" s="2"/>
      <c r="S3093" s="2"/>
      <c r="T3093" s="2"/>
      <c r="U3093" s="2"/>
      <c r="V3093" s="2"/>
      <c r="W3093" s="2"/>
    </row>
    <row r="3094" spans="2:23" ht="15" customHeight="1" x14ac:dyDescent="0.35">
      <c r="B3094" s="349"/>
      <c r="C3094" s="715" t="str">
        <f t="shared" si="191"/>
        <v/>
      </c>
      <c r="D3094" s="458">
        <f>IF(ISNUMBER(Summary!$D$17), DATE(Summary!$D$17, 1, 1) + INT((ROW(B3056)-1)/24), DATE(2024, 1, 1) + INT((ROW(B3056)-1)/24))</f>
        <v>45419</v>
      </c>
      <c r="E3094" s="459">
        <v>0.29166666666666669</v>
      </c>
      <c r="F3094" s="780"/>
      <c r="G3094" s="780"/>
      <c r="H3094" s="460">
        <f t="shared" si="189"/>
        <v>0</v>
      </c>
      <c r="I3094" s="460">
        <f t="shared" si="190"/>
        <v>0</v>
      </c>
      <c r="J3094" s="460">
        <f t="shared" si="192"/>
        <v>0</v>
      </c>
      <c r="K3094" s="9"/>
      <c r="P3094" s="2"/>
      <c r="Q3094" s="27"/>
      <c r="R3094" s="2"/>
      <c r="S3094" s="2"/>
      <c r="T3094" s="2"/>
      <c r="U3094" s="2"/>
      <c r="V3094" s="2"/>
      <c r="W3094" s="2"/>
    </row>
    <row r="3095" spans="2:23" ht="15" customHeight="1" x14ac:dyDescent="0.35">
      <c r="B3095" s="349"/>
      <c r="C3095" s="715" t="str">
        <f t="shared" si="191"/>
        <v/>
      </c>
      <c r="D3095" s="458">
        <f>IF(ISNUMBER(Summary!$D$17), DATE(Summary!$D$17, 1, 1) + INT((ROW(B3057)-1)/24), DATE(2024, 1, 1) + INT((ROW(B3057)-1)/24))</f>
        <v>45419</v>
      </c>
      <c r="E3095" s="459">
        <v>0.33333333333333337</v>
      </c>
      <c r="F3095" s="780"/>
      <c r="G3095" s="780"/>
      <c r="H3095" s="460">
        <f t="shared" si="189"/>
        <v>0</v>
      </c>
      <c r="I3095" s="460">
        <f t="shared" si="190"/>
        <v>0</v>
      </c>
      <c r="J3095" s="460">
        <f t="shared" si="192"/>
        <v>0</v>
      </c>
      <c r="K3095" s="9"/>
      <c r="P3095" s="2"/>
      <c r="Q3095" s="27"/>
      <c r="R3095" s="2"/>
      <c r="S3095" s="2"/>
      <c r="T3095" s="2"/>
      <c r="U3095" s="2"/>
      <c r="V3095" s="2"/>
      <c r="W3095" s="2"/>
    </row>
    <row r="3096" spans="2:23" ht="15" customHeight="1" x14ac:dyDescent="0.35">
      <c r="B3096" s="349"/>
      <c r="C3096" s="715" t="str">
        <f t="shared" si="191"/>
        <v/>
      </c>
      <c r="D3096" s="458">
        <f>IF(ISNUMBER(Summary!$D$17), DATE(Summary!$D$17, 1, 1) + INT((ROW(B3058)-1)/24), DATE(2024, 1, 1) + INT((ROW(B3058)-1)/24))</f>
        <v>45419</v>
      </c>
      <c r="E3096" s="459">
        <v>0.375</v>
      </c>
      <c r="F3096" s="780"/>
      <c r="G3096" s="780"/>
      <c r="H3096" s="460">
        <f t="shared" si="189"/>
        <v>0</v>
      </c>
      <c r="I3096" s="460">
        <f t="shared" si="190"/>
        <v>0</v>
      </c>
      <c r="J3096" s="460">
        <f t="shared" si="192"/>
        <v>0</v>
      </c>
      <c r="K3096" s="9"/>
      <c r="P3096" s="2"/>
      <c r="Q3096" s="27"/>
      <c r="R3096" s="2"/>
      <c r="S3096" s="2"/>
      <c r="T3096" s="2"/>
      <c r="U3096" s="2"/>
      <c r="V3096" s="2"/>
      <c r="W3096" s="2"/>
    </row>
    <row r="3097" spans="2:23" ht="15" customHeight="1" x14ac:dyDescent="0.35">
      <c r="B3097" s="349"/>
      <c r="C3097" s="715" t="str">
        <f t="shared" si="191"/>
        <v/>
      </c>
      <c r="D3097" s="458">
        <f>IF(ISNUMBER(Summary!$D$17), DATE(Summary!$D$17, 1, 1) + INT((ROW(B3059)-1)/24), DATE(2024, 1, 1) + INT((ROW(B3059)-1)/24))</f>
        <v>45419</v>
      </c>
      <c r="E3097" s="459">
        <v>0.41666666666666669</v>
      </c>
      <c r="F3097" s="780"/>
      <c r="G3097" s="780"/>
      <c r="H3097" s="460">
        <f t="shared" si="189"/>
        <v>0</v>
      </c>
      <c r="I3097" s="460">
        <f t="shared" si="190"/>
        <v>0</v>
      </c>
      <c r="J3097" s="460">
        <f t="shared" si="192"/>
        <v>0</v>
      </c>
      <c r="K3097" s="9"/>
      <c r="P3097" s="2"/>
      <c r="Q3097" s="27"/>
      <c r="R3097" s="2"/>
      <c r="S3097" s="2"/>
      <c r="T3097" s="2"/>
      <c r="U3097" s="2"/>
      <c r="V3097" s="2"/>
      <c r="W3097" s="2"/>
    </row>
    <row r="3098" spans="2:23" ht="15" customHeight="1" x14ac:dyDescent="0.35">
      <c r="B3098" s="349"/>
      <c r="C3098" s="715" t="str">
        <f t="shared" si="191"/>
        <v/>
      </c>
      <c r="D3098" s="458">
        <f>IF(ISNUMBER(Summary!$D$17), DATE(Summary!$D$17, 1, 1) + INT((ROW(B3060)-1)/24), DATE(2024, 1, 1) + INT((ROW(B3060)-1)/24))</f>
        <v>45419</v>
      </c>
      <c r="E3098" s="459">
        <v>0.45833333333333337</v>
      </c>
      <c r="F3098" s="780"/>
      <c r="G3098" s="780"/>
      <c r="H3098" s="460">
        <f t="shared" si="189"/>
        <v>0</v>
      </c>
      <c r="I3098" s="460">
        <f t="shared" si="190"/>
        <v>0</v>
      </c>
      <c r="J3098" s="460">
        <f t="shared" si="192"/>
        <v>0</v>
      </c>
      <c r="K3098" s="9"/>
      <c r="P3098" s="2"/>
      <c r="Q3098" s="27"/>
      <c r="R3098" s="2"/>
      <c r="S3098" s="2"/>
      <c r="T3098" s="2"/>
      <c r="U3098" s="2"/>
      <c r="V3098" s="2"/>
      <c r="W3098" s="2"/>
    </row>
    <row r="3099" spans="2:23" ht="15" customHeight="1" x14ac:dyDescent="0.35">
      <c r="B3099" s="349"/>
      <c r="C3099" s="715" t="str">
        <f t="shared" si="191"/>
        <v/>
      </c>
      <c r="D3099" s="458">
        <f>IF(ISNUMBER(Summary!$D$17), DATE(Summary!$D$17, 1, 1) + INT((ROW(B3061)-1)/24), DATE(2024, 1, 1) + INT((ROW(B3061)-1)/24))</f>
        <v>45419</v>
      </c>
      <c r="E3099" s="459">
        <v>0.50000000000000011</v>
      </c>
      <c r="F3099" s="780"/>
      <c r="G3099" s="780"/>
      <c r="H3099" s="460">
        <f t="shared" si="189"/>
        <v>0</v>
      </c>
      <c r="I3099" s="460">
        <f t="shared" si="190"/>
        <v>0</v>
      </c>
      <c r="J3099" s="460">
        <f t="shared" si="192"/>
        <v>0</v>
      </c>
      <c r="K3099" s="9"/>
      <c r="P3099" s="2"/>
      <c r="Q3099" s="27"/>
      <c r="R3099" s="2"/>
      <c r="S3099" s="2"/>
      <c r="T3099" s="2"/>
      <c r="U3099" s="2"/>
      <c r="V3099" s="2"/>
      <c r="W3099" s="2"/>
    </row>
    <row r="3100" spans="2:23" ht="15" customHeight="1" x14ac:dyDescent="0.35">
      <c r="B3100" s="349"/>
      <c r="C3100" s="715" t="str">
        <f t="shared" si="191"/>
        <v/>
      </c>
      <c r="D3100" s="458">
        <f>IF(ISNUMBER(Summary!$D$17), DATE(Summary!$D$17, 1, 1) + INT((ROW(B3062)-1)/24), DATE(2024, 1, 1) + INT((ROW(B3062)-1)/24))</f>
        <v>45419</v>
      </c>
      <c r="E3100" s="459">
        <v>0.54166666666666674</v>
      </c>
      <c r="F3100" s="780"/>
      <c r="G3100" s="780"/>
      <c r="H3100" s="460">
        <f t="shared" si="189"/>
        <v>0</v>
      </c>
      <c r="I3100" s="460">
        <f t="shared" si="190"/>
        <v>0</v>
      </c>
      <c r="J3100" s="460">
        <f t="shared" si="192"/>
        <v>0</v>
      </c>
      <c r="K3100" s="9"/>
      <c r="P3100" s="2"/>
      <c r="Q3100" s="27"/>
      <c r="R3100" s="2"/>
      <c r="S3100" s="2"/>
      <c r="T3100" s="2"/>
      <c r="U3100" s="2"/>
      <c r="V3100" s="2"/>
      <c r="W3100" s="2"/>
    </row>
    <row r="3101" spans="2:23" ht="15" customHeight="1" x14ac:dyDescent="0.35">
      <c r="B3101" s="349"/>
      <c r="C3101" s="715" t="str">
        <f t="shared" si="191"/>
        <v/>
      </c>
      <c r="D3101" s="458">
        <f>IF(ISNUMBER(Summary!$D$17), DATE(Summary!$D$17, 1, 1) + INT((ROW(B3063)-1)/24), DATE(2024, 1, 1) + INT((ROW(B3063)-1)/24))</f>
        <v>45419</v>
      </c>
      <c r="E3101" s="459">
        <v>0.58333333333333337</v>
      </c>
      <c r="F3101" s="780"/>
      <c r="G3101" s="780"/>
      <c r="H3101" s="460">
        <f t="shared" si="189"/>
        <v>0</v>
      </c>
      <c r="I3101" s="460">
        <f t="shared" si="190"/>
        <v>0</v>
      </c>
      <c r="J3101" s="460">
        <f t="shared" si="192"/>
        <v>0</v>
      </c>
      <c r="K3101" s="9"/>
      <c r="P3101" s="2"/>
      <c r="Q3101" s="27"/>
      <c r="R3101" s="2"/>
      <c r="S3101" s="2"/>
      <c r="T3101" s="2"/>
      <c r="U3101" s="2"/>
      <c r="V3101" s="2"/>
      <c r="W3101" s="2"/>
    </row>
    <row r="3102" spans="2:23" ht="15" customHeight="1" x14ac:dyDescent="0.35">
      <c r="B3102" s="349"/>
      <c r="C3102" s="715" t="str">
        <f t="shared" si="191"/>
        <v/>
      </c>
      <c r="D3102" s="458">
        <f>IF(ISNUMBER(Summary!$D$17), DATE(Summary!$D$17, 1, 1) + INT((ROW(B3064)-1)/24), DATE(2024, 1, 1) + INT((ROW(B3064)-1)/24))</f>
        <v>45419</v>
      </c>
      <c r="E3102" s="459">
        <v>0.62500000000000011</v>
      </c>
      <c r="F3102" s="780"/>
      <c r="G3102" s="780"/>
      <c r="H3102" s="460">
        <f t="shared" si="189"/>
        <v>0</v>
      </c>
      <c r="I3102" s="460">
        <f t="shared" si="190"/>
        <v>0</v>
      </c>
      <c r="J3102" s="460">
        <f t="shared" si="192"/>
        <v>0</v>
      </c>
      <c r="K3102" s="9"/>
      <c r="P3102" s="2"/>
      <c r="Q3102" s="27"/>
      <c r="R3102" s="2"/>
      <c r="S3102" s="2"/>
      <c r="T3102" s="2"/>
      <c r="U3102" s="2"/>
      <c r="V3102" s="2"/>
      <c r="W3102" s="2"/>
    </row>
    <row r="3103" spans="2:23" ht="15" customHeight="1" x14ac:dyDescent="0.35">
      <c r="B3103" s="349"/>
      <c r="C3103" s="715" t="str">
        <f t="shared" si="191"/>
        <v/>
      </c>
      <c r="D3103" s="458">
        <f>IF(ISNUMBER(Summary!$D$17), DATE(Summary!$D$17, 1, 1) + INT((ROW(B3065)-1)/24), DATE(2024, 1, 1) + INT((ROW(B3065)-1)/24))</f>
        <v>45419</v>
      </c>
      <c r="E3103" s="459">
        <v>0.66666666666666674</v>
      </c>
      <c r="F3103" s="780"/>
      <c r="G3103" s="780"/>
      <c r="H3103" s="460">
        <f t="shared" si="189"/>
        <v>0</v>
      </c>
      <c r="I3103" s="460">
        <f t="shared" si="190"/>
        <v>0</v>
      </c>
      <c r="J3103" s="460">
        <f t="shared" si="192"/>
        <v>0</v>
      </c>
      <c r="K3103" s="9"/>
      <c r="P3103" s="2"/>
      <c r="Q3103" s="27"/>
      <c r="R3103" s="2"/>
      <c r="S3103" s="2"/>
      <c r="T3103" s="2"/>
      <c r="U3103" s="2"/>
      <c r="V3103" s="2"/>
      <c r="W3103" s="2"/>
    </row>
    <row r="3104" spans="2:23" ht="15" customHeight="1" x14ac:dyDescent="0.35">
      <c r="B3104" s="349"/>
      <c r="C3104" s="715" t="str">
        <f t="shared" si="191"/>
        <v/>
      </c>
      <c r="D3104" s="458">
        <f>IF(ISNUMBER(Summary!$D$17), DATE(Summary!$D$17, 1, 1) + INT((ROW(B3066)-1)/24), DATE(2024, 1, 1) + INT((ROW(B3066)-1)/24))</f>
        <v>45419</v>
      </c>
      <c r="E3104" s="459">
        <v>0.70833333333333337</v>
      </c>
      <c r="F3104" s="780"/>
      <c r="G3104" s="780"/>
      <c r="H3104" s="460">
        <f t="shared" si="189"/>
        <v>0</v>
      </c>
      <c r="I3104" s="460">
        <f t="shared" si="190"/>
        <v>0</v>
      </c>
      <c r="J3104" s="460">
        <f t="shared" si="192"/>
        <v>0</v>
      </c>
      <c r="K3104" s="9"/>
      <c r="P3104" s="2"/>
      <c r="Q3104" s="27"/>
      <c r="R3104" s="2"/>
      <c r="S3104" s="2"/>
      <c r="T3104" s="2"/>
      <c r="U3104" s="2"/>
      <c r="V3104" s="2"/>
      <c r="W3104" s="2"/>
    </row>
    <row r="3105" spans="2:23" ht="15" customHeight="1" x14ac:dyDescent="0.35">
      <c r="B3105" s="349"/>
      <c r="C3105" s="715" t="str">
        <f t="shared" si="191"/>
        <v/>
      </c>
      <c r="D3105" s="458">
        <f>IF(ISNUMBER(Summary!$D$17), DATE(Summary!$D$17, 1, 1) + INT((ROW(B3067)-1)/24), DATE(2024, 1, 1) + INT((ROW(B3067)-1)/24))</f>
        <v>45419</v>
      </c>
      <c r="E3105" s="459">
        <v>0.75000000000000011</v>
      </c>
      <c r="F3105" s="780"/>
      <c r="G3105" s="780"/>
      <c r="H3105" s="460">
        <f t="shared" si="189"/>
        <v>0</v>
      </c>
      <c r="I3105" s="460">
        <f t="shared" si="190"/>
        <v>0</v>
      </c>
      <c r="J3105" s="460">
        <f t="shared" si="192"/>
        <v>0</v>
      </c>
      <c r="K3105" s="9"/>
      <c r="P3105" s="2"/>
      <c r="Q3105" s="27"/>
      <c r="R3105" s="2"/>
      <c r="S3105" s="2"/>
      <c r="T3105" s="2"/>
      <c r="U3105" s="2"/>
      <c r="V3105" s="2"/>
      <c r="W3105" s="2"/>
    </row>
    <row r="3106" spans="2:23" ht="15" customHeight="1" x14ac:dyDescent="0.35">
      <c r="B3106" s="349"/>
      <c r="C3106" s="715" t="str">
        <f t="shared" si="191"/>
        <v/>
      </c>
      <c r="D3106" s="458">
        <f>IF(ISNUMBER(Summary!$D$17), DATE(Summary!$D$17, 1, 1) + INT((ROW(B3068)-1)/24), DATE(2024, 1, 1) + INT((ROW(B3068)-1)/24))</f>
        <v>45419</v>
      </c>
      <c r="E3106" s="459">
        <v>0.79166666666666674</v>
      </c>
      <c r="F3106" s="780"/>
      <c r="G3106" s="780"/>
      <c r="H3106" s="460">
        <f t="shared" si="189"/>
        <v>0</v>
      </c>
      <c r="I3106" s="460">
        <f t="shared" si="190"/>
        <v>0</v>
      </c>
      <c r="J3106" s="460">
        <f t="shared" si="192"/>
        <v>0</v>
      </c>
      <c r="K3106" s="9"/>
      <c r="P3106" s="2"/>
      <c r="Q3106" s="27"/>
      <c r="R3106" s="2"/>
      <c r="S3106" s="2"/>
      <c r="T3106" s="2"/>
      <c r="U3106" s="2"/>
      <c r="V3106" s="2"/>
      <c r="W3106" s="2"/>
    </row>
    <row r="3107" spans="2:23" ht="15" customHeight="1" x14ac:dyDescent="0.35">
      <c r="B3107" s="349"/>
      <c r="C3107" s="715" t="str">
        <f t="shared" si="191"/>
        <v/>
      </c>
      <c r="D3107" s="458">
        <f>IF(ISNUMBER(Summary!$D$17), DATE(Summary!$D$17, 1, 1) + INT((ROW(B3069)-1)/24), DATE(2024, 1, 1) + INT((ROW(B3069)-1)/24))</f>
        <v>45419</v>
      </c>
      <c r="E3107" s="459">
        <v>0.83333333333333337</v>
      </c>
      <c r="F3107" s="780"/>
      <c r="G3107" s="780"/>
      <c r="H3107" s="460">
        <f t="shared" si="189"/>
        <v>0</v>
      </c>
      <c r="I3107" s="460">
        <f t="shared" si="190"/>
        <v>0</v>
      </c>
      <c r="J3107" s="460">
        <f t="shared" si="192"/>
        <v>0</v>
      </c>
      <c r="K3107" s="9"/>
      <c r="P3107" s="2"/>
      <c r="Q3107" s="27"/>
      <c r="R3107" s="2"/>
      <c r="S3107" s="2"/>
      <c r="T3107" s="2"/>
      <c r="U3107" s="2"/>
      <c r="V3107" s="2"/>
      <c r="W3107" s="2"/>
    </row>
    <row r="3108" spans="2:23" ht="15" customHeight="1" x14ac:dyDescent="0.35">
      <c r="B3108" s="349"/>
      <c r="C3108" s="715" t="str">
        <f t="shared" si="191"/>
        <v/>
      </c>
      <c r="D3108" s="458">
        <f>IF(ISNUMBER(Summary!$D$17), DATE(Summary!$D$17, 1, 1) + INT((ROW(B3070)-1)/24), DATE(2024, 1, 1) + INT((ROW(B3070)-1)/24))</f>
        <v>45419</v>
      </c>
      <c r="E3108" s="459">
        <v>0.87500000000000011</v>
      </c>
      <c r="F3108" s="780"/>
      <c r="G3108" s="780"/>
      <c r="H3108" s="460">
        <f t="shared" si="189"/>
        <v>0</v>
      </c>
      <c r="I3108" s="460">
        <f t="shared" si="190"/>
        <v>0</v>
      </c>
      <c r="J3108" s="460">
        <f t="shared" si="192"/>
        <v>0</v>
      </c>
      <c r="K3108" s="9"/>
      <c r="P3108" s="2"/>
      <c r="Q3108" s="27"/>
      <c r="R3108" s="2"/>
      <c r="S3108" s="2"/>
      <c r="T3108" s="2"/>
      <c r="U3108" s="2"/>
      <c r="V3108" s="2"/>
      <c r="W3108" s="2"/>
    </row>
    <row r="3109" spans="2:23" ht="15" customHeight="1" x14ac:dyDescent="0.35">
      <c r="B3109" s="349"/>
      <c r="C3109" s="715" t="str">
        <f t="shared" si="191"/>
        <v/>
      </c>
      <c r="D3109" s="458">
        <f>IF(ISNUMBER(Summary!$D$17), DATE(Summary!$D$17, 1, 1) + INT((ROW(B3071)-1)/24), DATE(2024, 1, 1) + INT((ROW(B3071)-1)/24))</f>
        <v>45419</v>
      </c>
      <c r="E3109" s="459">
        <v>0.91666666666666674</v>
      </c>
      <c r="F3109" s="780"/>
      <c r="G3109" s="780"/>
      <c r="H3109" s="460">
        <f t="shared" si="189"/>
        <v>0</v>
      </c>
      <c r="I3109" s="460">
        <f t="shared" si="190"/>
        <v>0</v>
      </c>
      <c r="J3109" s="460">
        <f t="shared" si="192"/>
        <v>0</v>
      </c>
      <c r="K3109" s="9"/>
      <c r="P3109" s="2"/>
      <c r="Q3109" s="27"/>
      <c r="R3109" s="2"/>
      <c r="S3109" s="2"/>
      <c r="T3109" s="2"/>
      <c r="U3109" s="2"/>
      <c r="V3109" s="2"/>
      <c r="W3109" s="2"/>
    </row>
    <row r="3110" spans="2:23" ht="15" customHeight="1" x14ac:dyDescent="0.35">
      <c r="B3110" s="349"/>
      <c r="C3110" s="715" t="str">
        <f t="shared" si="191"/>
        <v/>
      </c>
      <c r="D3110" s="458">
        <f>IF(ISNUMBER(Summary!$D$17), DATE(Summary!$D$17, 1, 1) + INT((ROW(B3072)-1)/24), DATE(2024, 1, 1) + INT((ROW(B3072)-1)/24))</f>
        <v>45419</v>
      </c>
      <c r="E3110" s="459">
        <v>0.95833333333333337</v>
      </c>
      <c r="F3110" s="780"/>
      <c r="G3110" s="780"/>
      <c r="H3110" s="460">
        <f t="shared" si="189"/>
        <v>0</v>
      </c>
      <c r="I3110" s="460">
        <f t="shared" si="190"/>
        <v>0</v>
      </c>
      <c r="J3110" s="460">
        <f t="shared" si="192"/>
        <v>0</v>
      </c>
      <c r="K3110" s="9"/>
      <c r="P3110" s="2"/>
      <c r="Q3110" s="27"/>
      <c r="R3110" s="2"/>
      <c r="S3110" s="2"/>
      <c r="T3110" s="2"/>
      <c r="U3110" s="2"/>
      <c r="V3110" s="2"/>
      <c r="W3110" s="2"/>
    </row>
    <row r="3111" spans="2:23" ht="15" customHeight="1" x14ac:dyDescent="0.35">
      <c r="B3111" s="457"/>
      <c r="C3111" s="715">
        <f t="shared" si="191"/>
        <v>45420</v>
      </c>
      <c r="D3111" s="458">
        <f>IF(ISNUMBER(Summary!$D$17), DATE(Summary!$D$17, 1, 1) + INT((ROW(B3073)-1)/24), DATE(2024, 1, 1) + INT((ROW(B3073)-1)/24))</f>
        <v>45420</v>
      </c>
      <c r="E3111" s="459">
        <v>3.1225022567582528E-17</v>
      </c>
      <c r="F3111" s="780"/>
      <c r="G3111" s="780"/>
      <c r="H3111" s="460">
        <f t="shared" ref="H3111:H3174" si="193">IF(G3111&gt;F3111,F3111,G3111)</f>
        <v>0</v>
      </c>
      <c r="I3111" s="460">
        <f t="shared" ref="I3111:I3174" si="194">F3111-H3111</f>
        <v>0</v>
      </c>
      <c r="J3111" s="460">
        <f t="shared" si="192"/>
        <v>0</v>
      </c>
      <c r="K3111" s="9"/>
      <c r="P3111" s="2"/>
      <c r="Q3111" s="27"/>
      <c r="R3111" s="2"/>
      <c r="S3111" s="2"/>
      <c r="T3111" s="2"/>
      <c r="U3111" s="2"/>
      <c r="V3111" s="2"/>
      <c r="W3111" s="2"/>
    </row>
    <row r="3112" spans="2:23" ht="15" customHeight="1" x14ac:dyDescent="0.35">
      <c r="B3112" s="349"/>
      <c r="C3112" s="715" t="str">
        <f t="shared" ref="C3112:C3175" si="195">IF(MOD(ROW()-ROW($E$39), 24)=0, $D3112, "")</f>
        <v/>
      </c>
      <c r="D3112" s="458">
        <f>IF(ISNUMBER(Summary!$D$17), DATE(Summary!$D$17, 1, 1) + INT((ROW(B3074)-1)/24), DATE(2024, 1, 1) + INT((ROW(B3074)-1)/24))</f>
        <v>45420</v>
      </c>
      <c r="E3112" s="459">
        <v>4.1666666666666699E-2</v>
      </c>
      <c r="F3112" s="780"/>
      <c r="G3112" s="780"/>
      <c r="H3112" s="460">
        <f t="shared" si="193"/>
        <v>0</v>
      </c>
      <c r="I3112" s="460">
        <f t="shared" si="194"/>
        <v>0</v>
      </c>
      <c r="J3112" s="460">
        <f t="shared" si="192"/>
        <v>0</v>
      </c>
      <c r="K3112" s="9"/>
      <c r="P3112" s="2"/>
      <c r="Q3112" s="27"/>
      <c r="R3112" s="2"/>
      <c r="S3112" s="2"/>
      <c r="T3112" s="2"/>
      <c r="U3112" s="2"/>
      <c r="V3112" s="2"/>
      <c r="W3112" s="2"/>
    </row>
    <row r="3113" spans="2:23" ht="15" customHeight="1" x14ac:dyDescent="0.35">
      <c r="B3113" s="349"/>
      <c r="C3113" s="715" t="str">
        <f t="shared" si="195"/>
        <v/>
      </c>
      <c r="D3113" s="458">
        <f>IF(ISNUMBER(Summary!$D$17), DATE(Summary!$D$17, 1, 1) + INT((ROW(B3075)-1)/24), DATE(2024, 1, 1) + INT((ROW(B3075)-1)/24))</f>
        <v>45420</v>
      </c>
      <c r="E3113" s="459">
        <v>8.333333333333337E-2</v>
      </c>
      <c r="F3113" s="780"/>
      <c r="G3113" s="780"/>
      <c r="H3113" s="460">
        <f t="shared" si="193"/>
        <v>0</v>
      </c>
      <c r="I3113" s="460">
        <f t="shared" si="194"/>
        <v>0</v>
      </c>
      <c r="J3113" s="460">
        <f t="shared" si="192"/>
        <v>0</v>
      </c>
      <c r="K3113" s="9"/>
      <c r="P3113" s="2"/>
      <c r="Q3113" s="27"/>
      <c r="R3113" s="2"/>
      <c r="S3113" s="2"/>
      <c r="T3113" s="2"/>
      <c r="U3113" s="2"/>
      <c r="V3113" s="2"/>
      <c r="W3113" s="2"/>
    </row>
    <row r="3114" spans="2:23" ht="15" customHeight="1" x14ac:dyDescent="0.35">
      <c r="B3114" s="349"/>
      <c r="C3114" s="715" t="str">
        <f t="shared" si="195"/>
        <v/>
      </c>
      <c r="D3114" s="458">
        <f>IF(ISNUMBER(Summary!$D$17), DATE(Summary!$D$17, 1, 1) + INT((ROW(B3076)-1)/24), DATE(2024, 1, 1) + INT((ROW(B3076)-1)/24))</f>
        <v>45420</v>
      </c>
      <c r="E3114" s="459">
        <v>0.12500000000000006</v>
      </c>
      <c r="F3114" s="780"/>
      <c r="G3114" s="780"/>
      <c r="H3114" s="460">
        <f t="shared" si="193"/>
        <v>0</v>
      </c>
      <c r="I3114" s="460">
        <f t="shared" si="194"/>
        <v>0</v>
      </c>
      <c r="J3114" s="460">
        <f t="shared" si="192"/>
        <v>0</v>
      </c>
      <c r="K3114" s="9"/>
      <c r="P3114" s="2"/>
      <c r="Q3114" s="27"/>
      <c r="R3114" s="2"/>
      <c r="S3114" s="2"/>
      <c r="T3114" s="2"/>
      <c r="U3114" s="2"/>
      <c r="V3114" s="2"/>
      <c r="W3114" s="2"/>
    </row>
    <row r="3115" spans="2:23" ht="15" customHeight="1" x14ac:dyDescent="0.35">
      <c r="B3115" s="349"/>
      <c r="C3115" s="715" t="str">
        <f t="shared" si="195"/>
        <v/>
      </c>
      <c r="D3115" s="458">
        <f>IF(ISNUMBER(Summary!$D$17), DATE(Summary!$D$17, 1, 1) + INT((ROW(B3077)-1)/24), DATE(2024, 1, 1) + INT((ROW(B3077)-1)/24))</f>
        <v>45420</v>
      </c>
      <c r="E3115" s="459">
        <v>0.16666666666666669</v>
      </c>
      <c r="F3115" s="780"/>
      <c r="G3115" s="780"/>
      <c r="H3115" s="460">
        <f t="shared" si="193"/>
        <v>0</v>
      </c>
      <c r="I3115" s="460">
        <f t="shared" si="194"/>
        <v>0</v>
      </c>
      <c r="J3115" s="460">
        <f t="shared" si="192"/>
        <v>0</v>
      </c>
      <c r="K3115" s="9"/>
      <c r="P3115" s="2"/>
      <c r="Q3115" s="27"/>
      <c r="R3115" s="2"/>
      <c r="S3115" s="2"/>
      <c r="T3115" s="2"/>
      <c r="U3115" s="2"/>
      <c r="V3115" s="2"/>
      <c r="W3115" s="2"/>
    </row>
    <row r="3116" spans="2:23" ht="15" customHeight="1" x14ac:dyDescent="0.35">
      <c r="B3116" s="349"/>
      <c r="C3116" s="715" t="str">
        <f t="shared" si="195"/>
        <v/>
      </c>
      <c r="D3116" s="458">
        <f>IF(ISNUMBER(Summary!$D$17), DATE(Summary!$D$17, 1, 1) + INT((ROW(B3078)-1)/24), DATE(2024, 1, 1) + INT((ROW(B3078)-1)/24))</f>
        <v>45420</v>
      </c>
      <c r="E3116" s="459">
        <v>0.20833333333333337</v>
      </c>
      <c r="F3116" s="780"/>
      <c r="G3116" s="780"/>
      <c r="H3116" s="460">
        <f t="shared" si="193"/>
        <v>0</v>
      </c>
      <c r="I3116" s="460">
        <f t="shared" si="194"/>
        <v>0</v>
      </c>
      <c r="J3116" s="460">
        <f t="shared" si="192"/>
        <v>0</v>
      </c>
      <c r="K3116" s="9"/>
      <c r="P3116" s="2"/>
      <c r="Q3116" s="27"/>
      <c r="R3116" s="2"/>
      <c r="S3116" s="2"/>
      <c r="T3116" s="2"/>
      <c r="U3116" s="2"/>
      <c r="V3116" s="2"/>
      <c r="W3116" s="2"/>
    </row>
    <row r="3117" spans="2:23" ht="15" customHeight="1" x14ac:dyDescent="0.35">
      <c r="B3117" s="349"/>
      <c r="C3117" s="715" t="str">
        <f t="shared" si="195"/>
        <v/>
      </c>
      <c r="D3117" s="458">
        <f>IF(ISNUMBER(Summary!$D$17), DATE(Summary!$D$17, 1, 1) + INT((ROW(B3079)-1)/24), DATE(2024, 1, 1) + INT((ROW(B3079)-1)/24))</f>
        <v>45420</v>
      </c>
      <c r="E3117" s="459">
        <v>0.25</v>
      </c>
      <c r="F3117" s="780"/>
      <c r="G3117" s="780"/>
      <c r="H3117" s="460">
        <f t="shared" si="193"/>
        <v>0</v>
      </c>
      <c r="I3117" s="460">
        <f t="shared" si="194"/>
        <v>0</v>
      </c>
      <c r="J3117" s="460">
        <f t="shared" si="192"/>
        <v>0</v>
      </c>
      <c r="K3117" s="9"/>
      <c r="P3117" s="2"/>
      <c r="Q3117" s="27"/>
      <c r="R3117" s="2"/>
      <c r="S3117" s="2"/>
      <c r="T3117" s="2"/>
      <c r="U3117" s="2"/>
      <c r="V3117" s="2"/>
      <c r="W3117" s="2"/>
    </row>
    <row r="3118" spans="2:23" ht="15" customHeight="1" x14ac:dyDescent="0.35">
      <c r="B3118" s="349"/>
      <c r="C3118" s="715" t="str">
        <f t="shared" si="195"/>
        <v/>
      </c>
      <c r="D3118" s="458">
        <f>IF(ISNUMBER(Summary!$D$17), DATE(Summary!$D$17, 1, 1) + INT((ROW(B3080)-1)/24), DATE(2024, 1, 1) + INT((ROW(B3080)-1)/24))</f>
        <v>45420</v>
      </c>
      <c r="E3118" s="459">
        <v>0.29166666666666669</v>
      </c>
      <c r="F3118" s="780"/>
      <c r="G3118" s="780"/>
      <c r="H3118" s="460">
        <f t="shared" si="193"/>
        <v>0</v>
      </c>
      <c r="I3118" s="460">
        <f t="shared" si="194"/>
        <v>0</v>
      </c>
      <c r="J3118" s="460">
        <f t="shared" si="192"/>
        <v>0</v>
      </c>
      <c r="K3118" s="9"/>
      <c r="P3118" s="2"/>
      <c r="Q3118" s="27"/>
      <c r="R3118" s="2"/>
      <c r="S3118" s="2"/>
      <c r="T3118" s="2"/>
      <c r="U3118" s="2"/>
      <c r="V3118" s="2"/>
      <c r="W3118" s="2"/>
    </row>
    <row r="3119" spans="2:23" ht="15" customHeight="1" x14ac:dyDescent="0.35">
      <c r="B3119" s="349"/>
      <c r="C3119" s="715" t="str">
        <f t="shared" si="195"/>
        <v/>
      </c>
      <c r="D3119" s="458">
        <f>IF(ISNUMBER(Summary!$D$17), DATE(Summary!$D$17, 1, 1) + INT((ROW(B3081)-1)/24), DATE(2024, 1, 1) + INT((ROW(B3081)-1)/24))</f>
        <v>45420</v>
      </c>
      <c r="E3119" s="459">
        <v>0.33333333333333337</v>
      </c>
      <c r="F3119" s="780"/>
      <c r="G3119" s="780"/>
      <c r="H3119" s="460">
        <f t="shared" si="193"/>
        <v>0</v>
      </c>
      <c r="I3119" s="460">
        <f t="shared" si="194"/>
        <v>0</v>
      </c>
      <c r="J3119" s="460">
        <f t="shared" si="192"/>
        <v>0</v>
      </c>
      <c r="K3119" s="9"/>
      <c r="P3119" s="2"/>
      <c r="Q3119" s="27"/>
      <c r="R3119" s="2"/>
      <c r="S3119" s="2"/>
      <c r="T3119" s="2"/>
      <c r="U3119" s="2"/>
      <c r="V3119" s="2"/>
      <c r="W3119" s="2"/>
    </row>
    <row r="3120" spans="2:23" ht="15" customHeight="1" x14ac:dyDescent="0.35">
      <c r="B3120" s="349"/>
      <c r="C3120" s="715" t="str">
        <f t="shared" si="195"/>
        <v/>
      </c>
      <c r="D3120" s="458">
        <f>IF(ISNUMBER(Summary!$D$17), DATE(Summary!$D$17, 1, 1) + INT((ROW(B3082)-1)/24), DATE(2024, 1, 1) + INT((ROW(B3082)-1)/24))</f>
        <v>45420</v>
      </c>
      <c r="E3120" s="459">
        <v>0.375</v>
      </c>
      <c r="F3120" s="780"/>
      <c r="G3120" s="780"/>
      <c r="H3120" s="460">
        <f t="shared" si="193"/>
        <v>0</v>
      </c>
      <c r="I3120" s="460">
        <f t="shared" si="194"/>
        <v>0</v>
      </c>
      <c r="J3120" s="460">
        <f t="shared" si="192"/>
        <v>0</v>
      </c>
      <c r="K3120" s="9"/>
      <c r="P3120" s="2"/>
      <c r="Q3120" s="27"/>
      <c r="R3120" s="2"/>
      <c r="S3120" s="2"/>
      <c r="T3120" s="2"/>
      <c r="U3120" s="2"/>
      <c r="V3120" s="2"/>
      <c r="W3120" s="2"/>
    </row>
    <row r="3121" spans="2:23" ht="15" customHeight="1" x14ac:dyDescent="0.35">
      <c r="B3121" s="349"/>
      <c r="C3121" s="715" t="str">
        <f t="shared" si="195"/>
        <v/>
      </c>
      <c r="D3121" s="458">
        <f>IF(ISNUMBER(Summary!$D$17), DATE(Summary!$D$17, 1, 1) + INT((ROW(B3083)-1)/24), DATE(2024, 1, 1) + INT((ROW(B3083)-1)/24))</f>
        <v>45420</v>
      </c>
      <c r="E3121" s="459">
        <v>0.41666666666666669</v>
      </c>
      <c r="F3121" s="780"/>
      <c r="G3121" s="780"/>
      <c r="H3121" s="460">
        <f t="shared" si="193"/>
        <v>0</v>
      </c>
      <c r="I3121" s="460">
        <f t="shared" si="194"/>
        <v>0</v>
      </c>
      <c r="J3121" s="460">
        <f t="shared" si="192"/>
        <v>0</v>
      </c>
      <c r="K3121" s="9"/>
      <c r="P3121" s="2"/>
      <c r="Q3121" s="27"/>
      <c r="R3121" s="2"/>
      <c r="S3121" s="2"/>
      <c r="T3121" s="2"/>
      <c r="U3121" s="2"/>
      <c r="V3121" s="2"/>
      <c r="W3121" s="2"/>
    </row>
    <row r="3122" spans="2:23" ht="15" customHeight="1" x14ac:dyDescent="0.35">
      <c r="B3122" s="349"/>
      <c r="C3122" s="715" t="str">
        <f t="shared" si="195"/>
        <v/>
      </c>
      <c r="D3122" s="458">
        <f>IF(ISNUMBER(Summary!$D$17), DATE(Summary!$D$17, 1, 1) + INT((ROW(B3084)-1)/24), DATE(2024, 1, 1) + INT((ROW(B3084)-1)/24))</f>
        <v>45420</v>
      </c>
      <c r="E3122" s="459">
        <v>0.45833333333333337</v>
      </c>
      <c r="F3122" s="780"/>
      <c r="G3122" s="780"/>
      <c r="H3122" s="460">
        <f t="shared" si="193"/>
        <v>0</v>
      </c>
      <c r="I3122" s="460">
        <f t="shared" si="194"/>
        <v>0</v>
      </c>
      <c r="J3122" s="460">
        <f t="shared" si="192"/>
        <v>0</v>
      </c>
      <c r="K3122" s="9"/>
      <c r="P3122" s="2"/>
      <c r="Q3122" s="27"/>
      <c r="R3122" s="2"/>
      <c r="S3122" s="2"/>
      <c r="T3122" s="2"/>
      <c r="U3122" s="2"/>
      <c r="V3122" s="2"/>
      <c r="W3122" s="2"/>
    </row>
    <row r="3123" spans="2:23" ht="15" customHeight="1" x14ac:dyDescent="0.35">
      <c r="B3123" s="349"/>
      <c r="C3123" s="715" t="str">
        <f t="shared" si="195"/>
        <v/>
      </c>
      <c r="D3123" s="458">
        <f>IF(ISNUMBER(Summary!$D$17), DATE(Summary!$D$17, 1, 1) + INT((ROW(B3085)-1)/24), DATE(2024, 1, 1) + INT((ROW(B3085)-1)/24))</f>
        <v>45420</v>
      </c>
      <c r="E3123" s="459">
        <v>0.50000000000000011</v>
      </c>
      <c r="F3123" s="780"/>
      <c r="G3123" s="780"/>
      <c r="H3123" s="460">
        <f t="shared" si="193"/>
        <v>0</v>
      </c>
      <c r="I3123" s="460">
        <f t="shared" si="194"/>
        <v>0</v>
      </c>
      <c r="J3123" s="460">
        <f t="shared" si="192"/>
        <v>0</v>
      </c>
      <c r="K3123" s="9"/>
      <c r="P3123" s="2"/>
      <c r="Q3123" s="27"/>
      <c r="R3123" s="2"/>
      <c r="S3123" s="2"/>
      <c r="T3123" s="2"/>
      <c r="U3123" s="2"/>
      <c r="V3123" s="2"/>
      <c r="W3123" s="2"/>
    </row>
    <row r="3124" spans="2:23" ht="15" customHeight="1" x14ac:dyDescent="0.35">
      <c r="B3124" s="349"/>
      <c r="C3124" s="715" t="str">
        <f t="shared" si="195"/>
        <v/>
      </c>
      <c r="D3124" s="458">
        <f>IF(ISNUMBER(Summary!$D$17), DATE(Summary!$D$17, 1, 1) + INT((ROW(B3086)-1)/24), DATE(2024, 1, 1) + INT((ROW(B3086)-1)/24))</f>
        <v>45420</v>
      </c>
      <c r="E3124" s="459">
        <v>0.54166666666666674</v>
      </c>
      <c r="F3124" s="780"/>
      <c r="G3124" s="780"/>
      <c r="H3124" s="460">
        <f t="shared" si="193"/>
        <v>0</v>
      </c>
      <c r="I3124" s="460">
        <f t="shared" si="194"/>
        <v>0</v>
      </c>
      <c r="J3124" s="460">
        <f t="shared" si="192"/>
        <v>0</v>
      </c>
      <c r="K3124" s="9"/>
      <c r="P3124" s="2"/>
      <c r="Q3124" s="27"/>
      <c r="R3124" s="2"/>
      <c r="S3124" s="2"/>
      <c r="T3124" s="2"/>
      <c r="U3124" s="2"/>
      <c r="V3124" s="2"/>
      <c r="W3124" s="2"/>
    </row>
    <row r="3125" spans="2:23" ht="15" customHeight="1" x14ac:dyDescent="0.35">
      <c r="B3125" s="349"/>
      <c r="C3125" s="715" t="str">
        <f t="shared" si="195"/>
        <v/>
      </c>
      <c r="D3125" s="458">
        <f>IF(ISNUMBER(Summary!$D$17), DATE(Summary!$D$17, 1, 1) + INT((ROW(B3087)-1)/24), DATE(2024, 1, 1) + INT((ROW(B3087)-1)/24))</f>
        <v>45420</v>
      </c>
      <c r="E3125" s="459">
        <v>0.58333333333333337</v>
      </c>
      <c r="F3125" s="780"/>
      <c r="G3125" s="780"/>
      <c r="H3125" s="460">
        <f t="shared" si="193"/>
        <v>0</v>
      </c>
      <c r="I3125" s="460">
        <f t="shared" si="194"/>
        <v>0</v>
      </c>
      <c r="J3125" s="460">
        <f t="shared" si="192"/>
        <v>0</v>
      </c>
      <c r="K3125" s="9"/>
      <c r="P3125" s="2"/>
      <c r="Q3125" s="27"/>
      <c r="R3125" s="2"/>
      <c r="S3125" s="2"/>
      <c r="T3125" s="2"/>
      <c r="U3125" s="2"/>
      <c r="V3125" s="2"/>
      <c r="W3125" s="2"/>
    </row>
    <row r="3126" spans="2:23" ht="15" customHeight="1" x14ac:dyDescent="0.35">
      <c r="B3126" s="349"/>
      <c r="C3126" s="715" t="str">
        <f t="shared" si="195"/>
        <v/>
      </c>
      <c r="D3126" s="458">
        <f>IF(ISNUMBER(Summary!$D$17), DATE(Summary!$D$17, 1, 1) + INT((ROW(B3088)-1)/24), DATE(2024, 1, 1) + INT((ROW(B3088)-1)/24))</f>
        <v>45420</v>
      </c>
      <c r="E3126" s="459">
        <v>0.62500000000000011</v>
      </c>
      <c r="F3126" s="780"/>
      <c r="G3126" s="780"/>
      <c r="H3126" s="460">
        <f t="shared" si="193"/>
        <v>0</v>
      </c>
      <c r="I3126" s="460">
        <f t="shared" si="194"/>
        <v>0</v>
      </c>
      <c r="J3126" s="460">
        <f t="shared" si="192"/>
        <v>0</v>
      </c>
      <c r="K3126" s="9"/>
      <c r="P3126" s="2"/>
      <c r="Q3126" s="27"/>
      <c r="R3126" s="2"/>
      <c r="S3126" s="2"/>
      <c r="T3126" s="2"/>
      <c r="U3126" s="2"/>
      <c r="V3126" s="2"/>
      <c r="W3126" s="2"/>
    </row>
    <row r="3127" spans="2:23" ht="15" customHeight="1" x14ac:dyDescent="0.35">
      <c r="B3127" s="349"/>
      <c r="C3127" s="715" t="str">
        <f t="shared" si="195"/>
        <v/>
      </c>
      <c r="D3127" s="458">
        <f>IF(ISNUMBER(Summary!$D$17), DATE(Summary!$D$17, 1, 1) + INT((ROW(B3089)-1)/24), DATE(2024, 1, 1) + INT((ROW(B3089)-1)/24))</f>
        <v>45420</v>
      </c>
      <c r="E3127" s="459">
        <v>0.66666666666666674</v>
      </c>
      <c r="F3127" s="780"/>
      <c r="G3127" s="780"/>
      <c r="H3127" s="460">
        <f t="shared" si="193"/>
        <v>0</v>
      </c>
      <c r="I3127" s="460">
        <f t="shared" si="194"/>
        <v>0</v>
      </c>
      <c r="J3127" s="460">
        <f t="shared" si="192"/>
        <v>0</v>
      </c>
      <c r="K3127" s="9"/>
      <c r="P3127" s="2"/>
      <c r="Q3127" s="27"/>
      <c r="R3127" s="2"/>
      <c r="S3127" s="2"/>
      <c r="T3127" s="2"/>
      <c r="U3127" s="2"/>
      <c r="V3127" s="2"/>
      <c r="W3127" s="2"/>
    </row>
    <row r="3128" spans="2:23" ht="15" customHeight="1" x14ac:dyDescent="0.35">
      <c r="B3128" s="349"/>
      <c r="C3128" s="715" t="str">
        <f t="shared" si="195"/>
        <v/>
      </c>
      <c r="D3128" s="458">
        <f>IF(ISNUMBER(Summary!$D$17), DATE(Summary!$D$17, 1, 1) + INT((ROW(B3090)-1)/24), DATE(2024, 1, 1) + INT((ROW(B3090)-1)/24))</f>
        <v>45420</v>
      </c>
      <c r="E3128" s="459">
        <v>0.70833333333333337</v>
      </c>
      <c r="F3128" s="780"/>
      <c r="G3128" s="780"/>
      <c r="H3128" s="460">
        <f t="shared" si="193"/>
        <v>0</v>
      </c>
      <c r="I3128" s="460">
        <f t="shared" si="194"/>
        <v>0</v>
      </c>
      <c r="J3128" s="460">
        <f t="shared" si="192"/>
        <v>0</v>
      </c>
      <c r="K3128" s="9"/>
      <c r="P3128" s="2"/>
      <c r="Q3128" s="27"/>
      <c r="R3128" s="2"/>
      <c r="S3128" s="2"/>
      <c r="T3128" s="2"/>
      <c r="U3128" s="2"/>
      <c r="V3128" s="2"/>
      <c r="W3128" s="2"/>
    </row>
    <row r="3129" spans="2:23" ht="15" customHeight="1" x14ac:dyDescent="0.35">
      <c r="B3129" s="349"/>
      <c r="C3129" s="715" t="str">
        <f t="shared" si="195"/>
        <v/>
      </c>
      <c r="D3129" s="458">
        <f>IF(ISNUMBER(Summary!$D$17), DATE(Summary!$D$17, 1, 1) + INT((ROW(B3091)-1)/24), DATE(2024, 1, 1) + INT((ROW(B3091)-1)/24))</f>
        <v>45420</v>
      </c>
      <c r="E3129" s="459">
        <v>0.75000000000000011</v>
      </c>
      <c r="F3129" s="780"/>
      <c r="G3129" s="780"/>
      <c r="H3129" s="460">
        <f t="shared" si="193"/>
        <v>0</v>
      </c>
      <c r="I3129" s="460">
        <f t="shared" si="194"/>
        <v>0</v>
      </c>
      <c r="J3129" s="460">
        <f t="shared" si="192"/>
        <v>0</v>
      </c>
      <c r="K3129" s="9"/>
      <c r="P3129" s="2"/>
      <c r="Q3129" s="27"/>
      <c r="R3129" s="2"/>
      <c r="S3129" s="2"/>
      <c r="T3129" s="2"/>
      <c r="U3129" s="2"/>
      <c r="V3129" s="2"/>
      <c r="W3129" s="2"/>
    </row>
    <row r="3130" spans="2:23" ht="15" customHeight="1" x14ac:dyDescent="0.35">
      <c r="B3130" s="349"/>
      <c r="C3130" s="715" t="str">
        <f t="shared" si="195"/>
        <v/>
      </c>
      <c r="D3130" s="458">
        <f>IF(ISNUMBER(Summary!$D$17), DATE(Summary!$D$17, 1, 1) + INT((ROW(B3092)-1)/24), DATE(2024, 1, 1) + INT((ROW(B3092)-1)/24))</f>
        <v>45420</v>
      </c>
      <c r="E3130" s="459">
        <v>0.79166666666666674</v>
      </c>
      <c r="F3130" s="780"/>
      <c r="G3130" s="780"/>
      <c r="H3130" s="460">
        <f t="shared" si="193"/>
        <v>0</v>
      </c>
      <c r="I3130" s="460">
        <f t="shared" si="194"/>
        <v>0</v>
      </c>
      <c r="J3130" s="460">
        <f t="shared" si="192"/>
        <v>0</v>
      </c>
      <c r="K3130" s="9"/>
      <c r="P3130" s="2"/>
      <c r="Q3130" s="27"/>
      <c r="R3130" s="2"/>
      <c r="S3130" s="2"/>
      <c r="T3130" s="2"/>
      <c r="U3130" s="2"/>
      <c r="V3130" s="2"/>
      <c r="W3130" s="2"/>
    </row>
    <row r="3131" spans="2:23" ht="15" customHeight="1" x14ac:dyDescent="0.35">
      <c r="B3131" s="349"/>
      <c r="C3131" s="715" t="str">
        <f t="shared" si="195"/>
        <v/>
      </c>
      <c r="D3131" s="458">
        <f>IF(ISNUMBER(Summary!$D$17), DATE(Summary!$D$17, 1, 1) + INT((ROW(B3093)-1)/24), DATE(2024, 1, 1) + INT((ROW(B3093)-1)/24))</f>
        <v>45420</v>
      </c>
      <c r="E3131" s="459">
        <v>0.83333333333333337</v>
      </c>
      <c r="F3131" s="780"/>
      <c r="G3131" s="780"/>
      <c r="H3131" s="460">
        <f t="shared" si="193"/>
        <v>0</v>
      </c>
      <c r="I3131" s="460">
        <f t="shared" si="194"/>
        <v>0</v>
      </c>
      <c r="J3131" s="460">
        <f t="shared" si="192"/>
        <v>0</v>
      </c>
      <c r="K3131" s="9"/>
      <c r="P3131" s="2"/>
      <c r="Q3131" s="27"/>
      <c r="R3131" s="2"/>
      <c r="S3131" s="2"/>
      <c r="T3131" s="2"/>
      <c r="U3131" s="2"/>
      <c r="V3131" s="2"/>
      <c r="W3131" s="2"/>
    </row>
    <row r="3132" spans="2:23" ht="15" customHeight="1" x14ac:dyDescent="0.35">
      <c r="B3132" s="349"/>
      <c r="C3132" s="715" t="str">
        <f t="shared" si="195"/>
        <v/>
      </c>
      <c r="D3132" s="458">
        <f>IF(ISNUMBER(Summary!$D$17), DATE(Summary!$D$17, 1, 1) + INT((ROW(B3094)-1)/24), DATE(2024, 1, 1) + INT((ROW(B3094)-1)/24))</f>
        <v>45420</v>
      </c>
      <c r="E3132" s="459">
        <v>0.87500000000000011</v>
      </c>
      <c r="F3132" s="780"/>
      <c r="G3132" s="780"/>
      <c r="H3132" s="460">
        <f t="shared" si="193"/>
        <v>0</v>
      </c>
      <c r="I3132" s="460">
        <f t="shared" si="194"/>
        <v>0</v>
      </c>
      <c r="J3132" s="460">
        <f t="shared" si="192"/>
        <v>0</v>
      </c>
      <c r="K3132" s="9"/>
      <c r="P3132" s="2"/>
      <c r="Q3132" s="27"/>
      <c r="R3132" s="2"/>
      <c r="S3132" s="2"/>
      <c r="T3132" s="2"/>
      <c r="U3132" s="2"/>
      <c r="V3132" s="2"/>
      <c r="W3132" s="2"/>
    </row>
    <row r="3133" spans="2:23" ht="15" customHeight="1" x14ac:dyDescent="0.35">
      <c r="B3133" s="349"/>
      <c r="C3133" s="715" t="str">
        <f t="shared" si="195"/>
        <v/>
      </c>
      <c r="D3133" s="458">
        <f>IF(ISNUMBER(Summary!$D$17), DATE(Summary!$D$17, 1, 1) + INT((ROW(B3095)-1)/24), DATE(2024, 1, 1) + INT((ROW(B3095)-1)/24))</f>
        <v>45420</v>
      </c>
      <c r="E3133" s="459">
        <v>0.91666666666666674</v>
      </c>
      <c r="F3133" s="780"/>
      <c r="G3133" s="780"/>
      <c r="H3133" s="460">
        <f t="shared" si="193"/>
        <v>0</v>
      </c>
      <c r="I3133" s="460">
        <f t="shared" si="194"/>
        <v>0</v>
      </c>
      <c r="J3133" s="460">
        <f t="shared" si="192"/>
        <v>0</v>
      </c>
      <c r="K3133" s="9"/>
      <c r="P3133" s="2"/>
      <c r="Q3133" s="27"/>
      <c r="R3133" s="2"/>
      <c r="S3133" s="2"/>
      <c r="T3133" s="2"/>
      <c r="U3133" s="2"/>
      <c r="V3133" s="2"/>
      <c r="W3133" s="2"/>
    </row>
    <row r="3134" spans="2:23" ht="15" customHeight="1" x14ac:dyDescent="0.35">
      <c r="B3134" s="349"/>
      <c r="C3134" s="715" t="str">
        <f t="shared" si="195"/>
        <v/>
      </c>
      <c r="D3134" s="458">
        <f>IF(ISNUMBER(Summary!$D$17), DATE(Summary!$D$17, 1, 1) + INT((ROW(B3096)-1)/24), DATE(2024, 1, 1) + INT((ROW(B3096)-1)/24))</f>
        <v>45420</v>
      </c>
      <c r="E3134" s="459">
        <v>0.95833333333333337</v>
      </c>
      <c r="F3134" s="780"/>
      <c r="G3134" s="780"/>
      <c r="H3134" s="460">
        <f t="shared" si="193"/>
        <v>0</v>
      </c>
      <c r="I3134" s="460">
        <f t="shared" si="194"/>
        <v>0</v>
      </c>
      <c r="J3134" s="460">
        <f t="shared" si="192"/>
        <v>0</v>
      </c>
      <c r="K3134" s="9"/>
      <c r="P3134" s="2"/>
      <c r="Q3134" s="27"/>
      <c r="R3134" s="2"/>
      <c r="S3134" s="2"/>
      <c r="T3134" s="2"/>
      <c r="U3134" s="2"/>
      <c r="V3134" s="2"/>
      <c r="W3134" s="2"/>
    </row>
    <row r="3135" spans="2:23" ht="15" customHeight="1" x14ac:dyDescent="0.35">
      <c r="B3135" s="457"/>
      <c r="C3135" s="715">
        <f t="shared" si="195"/>
        <v>45421</v>
      </c>
      <c r="D3135" s="458">
        <f>IF(ISNUMBER(Summary!$D$17), DATE(Summary!$D$17, 1, 1) + INT((ROW(B3097)-1)/24), DATE(2024, 1, 1) + INT((ROW(B3097)-1)/24))</f>
        <v>45421</v>
      </c>
      <c r="E3135" s="459">
        <v>3.1225022567582528E-17</v>
      </c>
      <c r="F3135" s="780"/>
      <c r="G3135" s="780"/>
      <c r="H3135" s="460">
        <f t="shared" si="193"/>
        <v>0</v>
      </c>
      <c r="I3135" s="460">
        <f t="shared" si="194"/>
        <v>0</v>
      </c>
      <c r="J3135" s="460">
        <f t="shared" si="192"/>
        <v>0</v>
      </c>
      <c r="K3135" s="9"/>
      <c r="P3135" s="2"/>
      <c r="Q3135" s="27"/>
      <c r="R3135" s="2"/>
      <c r="S3135" s="2"/>
      <c r="T3135" s="2"/>
      <c r="U3135" s="2"/>
      <c r="V3135" s="2"/>
      <c r="W3135" s="2"/>
    </row>
    <row r="3136" spans="2:23" ht="15" customHeight="1" x14ac:dyDescent="0.35">
      <c r="B3136" s="349"/>
      <c r="C3136" s="715" t="str">
        <f t="shared" si="195"/>
        <v/>
      </c>
      <c r="D3136" s="458">
        <f>IF(ISNUMBER(Summary!$D$17), DATE(Summary!$D$17, 1, 1) + INT((ROW(B3098)-1)/24), DATE(2024, 1, 1) + INT((ROW(B3098)-1)/24))</f>
        <v>45421</v>
      </c>
      <c r="E3136" s="459">
        <v>4.1666666666666699E-2</v>
      </c>
      <c r="F3136" s="780"/>
      <c r="G3136" s="780"/>
      <c r="H3136" s="460">
        <f t="shared" si="193"/>
        <v>0</v>
      </c>
      <c r="I3136" s="460">
        <f t="shared" si="194"/>
        <v>0</v>
      </c>
      <c r="J3136" s="460">
        <f t="shared" ref="J3136:J3199" si="196">G3136-H3136</f>
        <v>0</v>
      </c>
      <c r="K3136" s="9"/>
      <c r="P3136" s="2"/>
      <c r="Q3136" s="27"/>
      <c r="R3136" s="2"/>
      <c r="S3136" s="2"/>
      <c r="T3136" s="2"/>
      <c r="U3136" s="2"/>
      <c r="V3136" s="2"/>
      <c r="W3136" s="2"/>
    </row>
    <row r="3137" spans="2:23" ht="15" customHeight="1" x14ac:dyDescent="0.35">
      <c r="B3137" s="349"/>
      <c r="C3137" s="715" t="str">
        <f t="shared" si="195"/>
        <v/>
      </c>
      <c r="D3137" s="458">
        <f>IF(ISNUMBER(Summary!$D$17), DATE(Summary!$D$17, 1, 1) + INT((ROW(B3099)-1)/24), DATE(2024, 1, 1) + INT((ROW(B3099)-1)/24))</f>
        <v>45421</v>
      </c>
      <c r="E3137" s="459">
        <v>8.333333333333337E-2</v>
      </c>
      <c r="F3137" s="780"/>
      <c r="G3137" s="780"/>
      <c r="H3137" s="460">
        <f t="shared" si="193"/>
        <v>0</v>
      </c>
      <c r="I3137" s="460">
        <f t="shared" si="194"/>
        <v>0</v>
      </c>
      <c r="J3137" s="460">
        <f t="shared" si="196"/>
        <v>0</v>
      </c>
      <c r="K3137" s="9"/>
      <c r="P3137" s="2"/>
      <c r="Q3137" s="27"/>
      <c r="R3137" s="2"/>
      <c r="S3137" s="2"/>
      <c r="T3137" s="2"/>
      <c r="U3137" s="2"/>
      <c r="V3137" s="2"/>
      <c r="W3137" s="2"/>
    </row>
    <row r="3138" spans="2:23" ht="15" customHeight="1" x14ac:dyDescent="0.35">
      <c r="B3138" s="349"/>
      <c r="C3138" s="715" t="str">
        <f t="shared" si="195"/>
        <v/>
      </c>
      <c r="D3138" s="458">
        <f>IF(ISNUMBER(Summary!$D$17), DATE(Summary!$D$17, 1, 1) + INT((ROW(B3100)-1)/24), DATE(2024, 1, 1) + INT((ROW(B3100)-1)/24))</f>
        <v>45421</v>
      </c>
      <c r="E3138" s="459">
        <v>0.12500000000000006</v>
      </c>
      <c r="F3138" s="780"/>
      <c r="G3138" s="780"/>
      <c r="H3138" s="460">
        <f t="shared" si="193"/>
        <v>0</v>
      </c>
      <c r="I3138" s="460">
        <f t="shared" si="194"/>
        <v>0</v>
      </c>
      <c r="J3138" s="460">
        <f t="shared" si="196"/>
        <v>0</v>
      </c>
      <c r="K3138" s="9"/>
      <c r="P3138" s="2"/>
      <c r="Q3138" s="27"/>
      <c r="R3138" s="2"/>
      <c r="S3138" s="2"/>
      <c r="T3138" s="2"/>
      <c r="U3138" s="2"/>
      <c r="V3138" s="2"/>
      <c r="W3138" s="2"/>
    </row>
    <row r="3139" spans="2:23" ht="15" customHeight="1" x14ac:dyDescent="0.35">
      <c r="B3139" s="349"/>
      <c r="C3139" s="715" t="str">
        <f t="shared" si="195"/>
        <v/>
      </c>
      <c r="D3139" s="458">
        <f>IF(ISNUMBER(Summary!$D$17), DATE(Summary!$D$17, 1, 1) + INT((ROW(B3101)-1)/24), DATE(2024, 1, 1) + INT((ROW(B3101)-1)/24))</f>
        <v>45421</v>
      </c>
      <c r="E3139" s="459">
        <v>0.16666666666666669</v>
      </c>
      <c r="F3139" s="780"/>
      <c r="G3139" s="780"/>
      <c r="H3139" s="460">
        <f t="shared" si="193"/>
        <v>0</v>
      </c>
      <c r="I3139" s="460">
        <f t="shared" si="194"/>
        <v>0</v>
      </c>
      <c r="J3139" s="460">
        <f t="shared" si="196"/>
        <v>0</v>
      </c>
      <c r="K3139" s="9"/>
      <c r="P3139" s="2"/>
      <c r="Q3139" s="27"/>
      <c r="R3139" s="2"/>
      <c r="S3139" s="2"/>
      <c r="T3139" s="2"/>
      <c r="U3139" s="2"/>
      <c r="V3139" s="2"/>
      <c r="W3139" s="2"/>
    </row>
    <row r="3140" spans="2:23" ht="15" customHeight="1" x14ac:dyDescent="0.35">
      <c r="B3140" s="349"/>
      <c r="C3140" s="715" t="str">
        <f t="shared" si="195"/>
        <v/>
      </c>
      <c r="D3140" s="458">
        <f>IF(ISNUMBER(Summary!$D$17), DATE(Summary!$D$17, 1, 1) + INT((ROW(B3102)-1)/24), DATE(2024, 1, 1) + INT((ROW(B3102)-1)/24))</f>
        <v>45421</v>
      </c>
      <c r="E3140" s="459">
        <v>0.20833333333333337</v>
      </c>
      <c r="F3140" s="780"/>
      <c r="G3140" s="780"/>
      <c r="H3140" s="460">
        <f t="shared" si="193"/>
        <v>0</v>
      </c>
      <c r="I3140" s="460">
        <f t="shared" si="194"/>
        <v>0</v>
      </c>
      <c r="J3140" s="460">
        <f t="shared" si="196"/>
        <v>0</v>
      </c>
      <c r="K3140" s="9"/>
      <c r="P3140" s="2"/>
      <c r="Q3140" s="27"/>
      <c r="R3140" s="2"/>
      <c r="S3140" s="2"/>
      <c r="T3140" s="2"/>
      <c r="U3140" s="2"/>
      <c r="V3140" s="2"/>
      <c r="W3140" s="2"/>
    </row>
    <row r="3141" spans="2:23" ht="15" customHeight="1" x14ac:dyDescent="0.35">
      <c r="B3141" s="349"/>
      <c r="C3141" s="715" t="str">
        <f t="shared" si="195"/>
        <v/>
      </c>
      <c r="D3141" s="458">
        <f>IF(ISNUMBER(Summary!$D$17), DATE(Summary!$D$17, 1, 1) + INT((ROW(B3103)-1)/24), DATE(2024, 1, 1) + INT((ROW(B3103)-1)/24))</f>
        <v>45421</v>
      </c>
      <c r="E3141" s="459">
        <v>0.25</v>
      </c>
      <c r="F3141" s="780"/>
      <c r="G3141" s="780"/>
      <c r="H3141" s="460">
        <f t="shared" si="193"/>
        <v>0</v>
      </c>
      <c r="I3141" s="460">
        <f t="shared" si="194"/>
        <v>0</v>
      </c>
      <c r="J3141" s="460">
        <f t="shared" si="196"/>
        <v>0</v>
      </c>
      <c r="K3141" s="9"/>
      <c r="P3141" s="2"/>
      <c r="Q3141" s="27"/>
      <c r="R3141" s="2"/>
      <c r="S3141" s="2"/>
      <c r="T3141" s="2"/>
      <c r="U3141" s="2"/>
      <c r="V3141" s="2"/>
      <c r="W3141" s="2"/>
    </row>
    <row r="3142" spans="2:23" ht="15" customHeight="1" x14ac:dyDescent="0.35">
      <c r="B3142" s="349"/>
      <c r="C3142" s="715" t="str">
        <f t="shared" si="195"/>
        <v/>
      </c>
      <c r="D3142" s="458">
        <f>IF(ISNUMBER(Summary!$D$17), DATE(Summary!$D$17, 1, 1) + INT((ROW(B3104)-1)/24), DATE(2024, 1, 1) + INT((ROW(B3104)-1)/24))</f>
        <v>45421</v>
      </c>
      <c r="E3142" s="459">
        <v>0.29166666666666669</v>
      </c>
      <c r="F3142" s="780"/>
      <c r="G3142" s="780"/>
      <c r="H3142" s="460">
        <f t="shared" si="193"/>
        <v>0</v>
      </c>
      <c r="I3142" s="460">
        <f t="shared" si="194"/>
        <v>0</v>
      </c>
      <c r="J3142" s="460">
        <f t="shared" si="196"/>
        <v>0</v>
      </c>
      <c r="K3142" s="9"/>
      <c r="P3142" s="2"/>
      <c r="Q3142" s="27"/>
      <c r="R3142" s="2"/>
      <c r="S3142" s="2"/>
      <c r="T3142" s="2"/>
      <c r="U3142" s="2"/>
      <c r="V3142" s="2"/>
      <c r="W3142" s="2"/>
    </row>
    <row r="3143" spans="2:23" ht="15" customHeight="1" x14ac:dyDescent="0.35">
      <c r="B3143" s="349"/>
      <c r="C3143" s="715" t="str">
        <f t="shared" si="195"/>
        <v/>
      </c>
      <c r="D3143" s="458">
        <f>IF(ISNUMBER(Summary!$D$17), DATE(Summary!$D$17, 1, 1) + INT((ROW(B3105)-1)/24), DATE(2024, 1, 1) + INT((ROW(B3105)-1)/24))</f>
        <v>45421</v>
      </c>
      <c r="E3143" s="459">
        <v>0.33333333333333337</v>
      </c>
      <c r="F3143" s="780"/>
      <c r="G3143" s="780"/>
      <c r="H3143" s="460">
        <f t="shared" si="193"/>
        <v>0</v>
      </c>
      <c r="I3143" s="460">
        <f t="shared" si="194"/>
        <v>0</v>
      </c>
      <c r="J3143" s="460">
        <f t="shared" si="196"/>
        <v>0</v>
      </c>
      <c r="K3143" s="9"/>
      <c r="P3143" s="2"/>
      <c r="Q3143" s="27"/>
      <c r="R3143" s="2"/>
      <c r="S3143" s="2"/>
      <c r="T3143" s="2"/>
      <c r="U3143" s="2"/>
      <c r="V3143" s="2"/>
      <c r="W3143" s="2"/>
    </row>
    <row r="3144" spans="2:23" ht="15" customHeight="1" x14ac:dyDescent="0.35">
      <c r="B3144" s="349"/>
      <c r="C3144" s="715" t="str">
        <f t="shared" si="195"/>
        <v/>
      </c>
      <c r="D3144" s="458">
        <f>IF(ISNUMBER(Summary!$D$17), DATE(Summary!$D$17, 1, 1) + INT((ROW(B3106)-1)/24), DATE(2024, 1, 1) + INT((ROW(B3106)-1)/24))</f>
        <v>45421</v>
      </c>
      <c r="E3144" s="459">
        <v>0.375</v>
      </c>
      <c r="F3144" s="780"/>
      <c r="G3144" s="780"/>
      <c r="H3144" s="460">
        <f t="shared" si="193"/>
        <v>0</v>
      </c>
      <c r="I3144" s="460">
        <f t="shared" si="194"/>
        <v>0</v>
      </c>
      <c r="J3144" s="460">
        <f t="shared" si="196"/>
        <v>0</v>
      </c>
      <c r="K3144" s="9"/>
      <c r="P3144" s="2"/>
      <c r="Q3144" s="27"/>
      <c r="R3144" s="2"/>
      <c r="S3144" s="2"/>
      <c r="T3144" s="2"/>
      <c r="U3144" s="2"/>
      <c r="V3144" s="2"/>
      <c r="W3144" s="2"/>
    </row>
    <row r="3145" spans="2:23" ht="15" customHeight="1" x14ac:dyDescent="0.35">
      <c r="B3145" s="349"/>
      <c r="C3145" s="715" t="str">
        <f t="shared" si="195"/>
        <v/>
      </c>
      <c r="D3145" s="458">
        <f>IF(ISNUMBER(Summary!$D$17), DATE(Summary!$D$17, 1, 1) + INT((ROW(B3107)-1)/24), DATE(2024, 1, 1) + INT((ROW(B3107)-1)/24))</f>
        <v>45421</v>
      </c>
      <c r="E3145" s="459">
        <v>0.41666666666666669</v>
      </c>
      <c r="F3145" s="780"/>
      <c r="G3145" s="780"/>
      <c r="H3145" s="460">
        <f t="shared" si="193"/>
        <v>0</v>
      </c>
      <c r="I3145" s="460">
        <f t="shared" si="194"/>
        <v>0</v>
      </c>
      <c r="J3145" s="460">
        <f t="shared" si="196"/>
        <v>0</v>
      </c>
      <c r="K3145" s="9"/>
      <c r="P3145" s="2"/>
      <c r="Q3145" s="27"/>
      <c r="R3145" s="2"/>
      <c r="S3145" s="2"/>
      <c r="T3145" s="2"/>
      <c r="U3145" s="2"/>
      <c r="V3145" s="2"/>
      <c r="W3145" s="2"/>
    </row>
    <row r="3146" spans="2:23" ht="15" customHeight="1" x14ac:dyDescent="0.35">
      <c r="B3146" s="349"/>
      <c r="C3146" s="715" t="str">
        <f t="shared" si="195"/>
        <v/>
      </c>
      <c r="D3146" s="458">
        <f>IF(ISNUMBER(Summary!$D$17), DATE(Summary!$D$17, 1, 1) + INT((ROW(B3108)-1)/24), DATE(2024, 1, 1) + INT((ROW(B3108)-1)/24))</f>
        <v>45421</v>
      </c>
      <c r="E3146" s="459">
        <v>0.45833333333333337</v>
      </c>
      <c r="F3146" s="780"/>
      <c r="G3146" s="780"/>
      <c r="H3146" s="460">
        <f t="shared" si="193"/>
        <v>0</v>
      </c>
      <c r="I3146" s="460">
        <f t="shared" si="194"/>
        <v>0</v>
      </c>
      <c r="J3146" s="460">
        <f t="shared" si="196"/>
        <v>0</v>
      </c>
      <c r="K3146" s="9"/>
      <c r="P3146" s="2"/>
      <c r="Q3146" s="27"/>
      <c r="R3146" s="2"/>
      <c r="S3146" s="2"/>
      <c r="T3146" s="2"/>
      <c r="U3146" s="2"/>
      <c r="V3146" s="2"/>
      <c r="W3146" s="2"/>
    </row>
    <row r="3147" spans="2:23" ht="15" customHeight="1" x14ac:dyDescent="0.35">
      <c r="B3147" s="349"/>
      <c r="C3147" s="715" t="str">
        <f t="shared" si="195"/>
        <v/>
      </c>
      <c r="D3147" s="458">
        <f>IF(ISNUMBER(Summary!$D$17), DATE(Summary!$D$17, 1, 1) + INT((ROW(B3109)-1)/24), DATE(2024, 1, 1) + INT((ROW(B3109)-1)/24))</f>
        <v>45421</v>
      </c>
      <c r="E3147" s="459">
        <v>0.50000000000000011</v>
      </c>
      <c r="F3147" s="780"/>
      <c r="G3147" s="780"/>
      <c r="H3147" s="460">
        <f t="shared" si="193"/>
        <v>0</v>
      </c>
      <c r="I3147" s="460">
        <f t="shared" si="194"/>
        <v>0</v>
      </c>
      <c r="J3147" s="460">
        <f t="shared" si="196"/>
        <v>0</v>
      </c>
      <c r="K3147" s="9"/>
      <c r="P3147" s="2"/>
      <c r="Q3147" s="27"/>
      <c r="R3147" s="2"/>
      <c r="S3147" s="2"/>
      <c r="T3147" s="2"/>
      <c r="U3147" s="2"/>
      <c r="V3147" s="2"/>
      <c r="W3147" s="2"/>
    </row>
    <row r="3148" spans="2:23" ht="15" customHeight="1" x14ac:dyDescent="0.35">
      <c r="B3148" s="349"/>
      <c r="C3148" s="715" t="str">
        <f t="shared" si="195"/>
        <v/>
      </c>
      <c r="D3148" s="458">
        <f>IF(ISNUMBER(Summary!$D$17), DATE(Summary!$D$17, 1, 1) + INT((ROW(B3110)-1)/24), DATE(2024, 1, 1) + INT((ROW(B3110)-1)/24))</f>
        <v>45421</v>
      </c>
      <c r="E3148" s="459">
        <v>0.54166666666666674</v>
      </c>
      <c r="F3148" s="780"/>
      <c r="G3148" s="780"/>
      <c r="H3148" s="460">
        <f t="shared" si="193"/>
        <v>0</v>
      </c>
      <c r="I3148" s="460">
        <f t="shared" si="194"/>
        <v>0</v>
      </c>
      <c r="J3148" s="460">
        <f t="shared" si="196"/>
        <v>0</v>
      </c>
      <c r="K3148" s="9"/>
      <c r="P3148" s="2"/>
      <c r="Q3148" s="27"/>
      <c r="R3148" s="2"/>
      <c r="S3148" s="2"/>
      <c r="T3148" s="2"/>
      <c r="U3148" s="2"/>
      <c r="V3148" s="2"/>
      <c r="W3148" s="2"/>
    </row>
    <row r="3149" spans="2:23" ht="15" customHeight="1" x14ac:dyDescent="0.35">
      <c r="B3149" s="349"/>
      <c r="C3149" s="715" t="str">
        <f t="shared" si="195"/>
        <v/>
      </c>
      <c r="D3149" s="458">
        <f>IF(ISNUMBER(Summary!$D$17), DATE(Summary!$D$17, 1, 1) + INT((ROW(B3111)-1)/24), DATE(2024, 1, 1) + INT((ROW(B3111)-1)/24))</f>
        <v>45421</v>
      </c>
      <c r="E3149" s="459">
        <v>0.58333333333333337</v>
      </c>
      <c r="F3149" s="780"/>
      <c r="G3149" s="780"/>
      <c r="H3149" s="460">
        <f t="shared" si="193"/>
        <v>0</v>
      </c>
      <c r="I3149" s="460">
        <f t="shared" si="194"/>
        <v>0</v>
      </c>
      <c r="J3149" s="460">
        <f t="shared" si="196"/>
        <v>0</v>
      </c>
      <c r="K3149" s="9"/>
      <c r="P3149" s="2"/>
      <c r="Q3149" s="27"/>
      <c r="R3149" s="2"/>
      <c r="S3149" s="2"/>
      <c r="T3149" s="2"/>
      <c r="U3149" s="2"/>
      <c r="V3149" s="2"/>
      <c r="W3149" s="2"/>
    </row>
    <row r="3150" spans="2:23" ht="15" customHeight="1" x14ac:dyDescent="0.35">
      <c r="B3150" s="349"/>
      <c r="C3150" s="715" t="str">
        <f t="shared" si="195"/>
        <v/>
      </c>
      <c r="D3150" s="458">
        <f>IF(ISNUMBER(Summary!$D$17), DATE(Summary!$D$17, 1, 1) + INT((ROW(B3112)-1)/24), DATE(2024, 1, 1) + INT((ROW(B3112)-1)/24))</f>
        <v>45421</v>
      </c>
      <c r="E3150" s="459">
        <v>0.62500000000000011</v>
      </c>
      <c r="F3150" s="780"/>
      <c r="G3150" s="780"/>
      <c r="H3150" s="460">
        <f t="shared" si="193"/>
        <v>0</v>
      </c>
      <c r="I3150" s="460">
        <f t="shared" si="194"/>
        <v>0</v>
      </c>
      <c r="J3150" s="460">
        <f t="shared" si="196"/>
        <v>0</v>
      </c>
      <c r="K3150" s="9"/>
      <c r="P3150" s="2"/>
      <c r="Q3150" s="27"/>
      <c r="R3150" s="2"/>
      <c r="S3150" s="2"/>
      <c r="T3150" s="2"/>
      <c r="U3150" s="2"/>
      <c r="V3150" s="2"/>
      <c r="W3150" s="2"/>
    </row>
    <row r="3151" spans="2:23" ht="15" customHeight="1" x14ac:dyDescent="0.35">
      <c r="B3151" s="349"/>
      <c r="C3151" s="715" t="str">
        <f t="shared" si="195"/>
        <v/>
      </c>
      <c r="D3151" s="458">
        <f>IF(ISNUMBER(Summary!$D$17), DATE(Summary!$D$17, 1, 1) + INT((ROW(B3113)-1)/24), DATE(2024, 1, 1) + INT((ROW(B3113)-1)/24))</f>
        <v>45421</v>
      </c>
      <c r="E3151" s="459">
        <v>0.66666666666666674</v>
      </c>
      <c r="F3151" s="780"/>
      <c r="G3151" s="780"/>
      <c r="H3151" s="460">
        <f t="shared" si="193"/>
        <v>0</v>
      </c>
      <c r="I3151" s="460">
        <f t="shared" si="194"/>
        <v>0</v>
      </c>
      <c r="J3151" s="460">
        <f t="shared" si="196"/>
        <v>0</v>
      </c>
      <c r="K3151" s="9"/>
      <c r="P3151" s="2"/>
      <c r="Q3151" s="27"/>
      <c r="R3151" s="2"/>
      <c r="S3151" s="2"/>
      <c r="T3151" s="2"/>
      <c r="U3151" s="2"/>
      <c r="V3151" s="2"/>
      <c r="W3151" s="2"/>
    </row>
    <row r="3152" spans="2:23" ht="15" customHeight="1" x14ac:dyDescent="0.35">
      <c r="B3152" s="349"/>
      <c r="C3152" s="715" t="str">
        <f t="shared" si="195"/>
        <v/>
      </c>
      <c r="D3152" s="458">
        <f>IF(ISNUMBER(Summary!$D$17), DATE(Summary!$D$17, 1, 1) + INT((ROW(B3114)-1)/24), DATE(2024, 1, 1) + INT((ROW(B3114)-1)/24))</f>
        <v>45421</v>
      </c>
      <c r="E3152" s="459">
        <v>0.70833333333333337</v>
      </c>
      <c r="F3152" s="780"/>
      <c r="G3152" s="780"/>
      <c r="H3152" s="460">
        <f t="shared" si="193"/>
        <v>0</v>
      </c>
      <c r="I3152" s="460">
        <f t="shared" si="194"/>
        <v>0</v>
      </c>
      <c r="J3152" s="460">
        <f t="shared" si="196"/>
        <v>0</v>
      </c>
      <c r="K3152" s="9"/>
      <c r="P3152" s="2"/>
      <c r="Q3152" s="27"/>
      <c r="R3152" s="2"/>
      <c r="S3152" s="2"/>
      <c r="T3152" s="2"/>
      <c r="U3152" s="2"/>
      <c r="V3152" s="2"/>
      <c r="W3152" s="2"/>
    </row>
    <row r="3153" spans="2:23" ht="15" customHeight="1" x14ac:dyDescent="0.35">
      <c r="B3153" s="349"/>
      <c r="C3153" s="715" t="str">
        <f t="shared" si="195"/>
        <v/>
      </c>
      <c r="D3153" s="458">
        <f>IF(ISNUMBER(Summary!$D$17), DATE(Summary!$D$17, 1, 1) + INT((ROW(B3115)-1)/24), DATE(2024, 1, 1) + INT((ROW(B3115)-1)/24))</f>
        <v>45421</v>
      </c>
      <c r="E3153" s="459">
        <v>0.75000000000000011</v>
      </c>
      <c r="F3153" s="780"/>
      <c r="G3153" s="780"/>
      <c r="H3153" s="460">
        <f t="shared" si="193"/>
        <v>0</v>
      </c>
      <c r="I3153" s="460">
        <f t="shared" si="194"/>
        <v>0</v>
      </c>
      <c r="J3153" s="460">
        <f t="shared" si="196"/>
        <v>0</v>
      </c>
      <c r="K3153" s="9"/>
      <c r="P3153" s="2"/>
      <c r="Q3153" s="27"/>
      <c r="R3153" s="2"/>
      <c r="S3153" s="2"/>
      <c r="T3153" s="2"/>
      <c r="U3153" s="2"/>
      <c r="V3153" s="2"/>
      <c r="W3153" s="2"/>
    </row>
    <row r="3154" spans="2:23" ht="15" customHeight="1" x14ac:dyDescent="0.35">
      <c r="B3154" s="349"/>
      <c r="C3154" s="715" t="str">
        <f t="shared" si="195"/>
        <v/>
      </c>
      <c r="D3154" s="458">
        <f>IF(ISNUMBER(Summary!$D$17), DATE(Summary!$D$17, 1, 1) + INT((ROW(B3116)-1)/24), DATE(2024, 1, 1) + INT((ROW(B3116)-1)/24))</f>
        <v>45421</v>
      </c>
      <c r="E3154" s="459">
        <v>0.79166666666666674</v>
      </c>
      <c r="F3154" s="780"/>
      <c r="G3154" s="780"/>
      <c r="H3154" s="460">
        <f t="shared" si="193"/>
        <v>0</v>
      </c>
      <c r="I3154" s="460">
        <f t="shared" si="194"/>
        <v>0</v>
      </c>
      <c r="J3154" s="460">
        <f t="shared" si="196"/>
        <v>0</v>
      </c>
      <c r="K3154" s="9"/>
      <c r="P3154" s="2"/>
      <c r="Q3154" s="27"/>
      <c r="R3154" s="2"/>
      <c r="S3154" s="2"/>
      <c r="T3154" s="2"/>
      <c r="U3154" s="2"/>
      <c r="V3154" s="2"/>
      <c r="W3154" s="2"/>
    </row>
    <row r="3155" spans="2:23" ht="15" customHeight="1" x14ac:dyDescent="0.35">
      <c r="B3155" s="349"/>
      <c r="C3155" s="715" t="str">
        <f t="shared" si="195"/>
        <v/>
      </c>
      <c r="D3155" s="458">
        <f>IF(ISNUMBER(Summary!$D$17), DATE(Summary!$D$17, 1, 1) + INT((ROW(B3117)-1)/24), DATE(2024, 1, 1) + INT((ROW(B3117)-1)/24))</f>
        <v>45421</v>
      </c>
      <c r="E3155" s="459">
        <v>0.83333333333333337</v>
      </c>
      <c r="F3155" s="780"/>
      <c r="G3155" s="780"/>
      <c r="H3155" s="460">
        <f t="shared" si="193"/>
        <v>0</v>
      </c>
      <c r="I3155" s="460">
        <f t="shared" si="194"/>
        <v>0</v>
      </c>
      <c r="J3155" s="460">
        <f t="shared" si="196"/>
        <v>0</v>
      </c>
      <c r="K3155" s="9"/>
      <c r="P3155" s="2"/>
      <c r="Q3155" s="27"/>
      <c r="R3155" s="2"/>
      <c r="S3155" s="2"/>
      <c r="T3155" s="2"/>
      <c r="U3155" s="2"/>
      <c r="V3155" s="2"/>
      <c r="W3155" s="2"/>
    </row>
    <row r="3156" spans="2:23" ht="15" customHeight="1" x14ac:dyDescent="0.35">
      <c r="B3156" s="349"/>
      <c r="C3156" s="715" t="str">
        <f t="shared" si="195"/>
        <v/>
      </c>
      <c r="D3156" s="458">
        <f>IF(ISNUMBER(Summary!$D$17), DATE(Summary!$D$17, 1, 1) + INT((ROW(B3118)-1)/24), DATE(2024, 1, 1) + INT((ROW(B3118)-1)/24))</f>
        <v>45421</v>
      </c>
      <c r="E3156" s="459">
        <v>0.87500000000000011</v>
      </c>
      <c r="F3156" s="780"/>
      <c r="G3156" s="780"/>
      <c r="H3156" s="460">
        <f t="shared" si="193"/>
        <v>0</v>
      </c>
      <c r="I3156" s="460">
        <f t="shared" si="194"/>
        <v>0</v>
      </c>
      <c r="J3156" s="460">
        <f t="shared" si="196"/>
        <v>0</v>
      </c>
      <c r="K3156" s="9"/>
      <c r="P3156" s="2"/>
      <c r="Q3156" s="27"/>
      <c r="R3156" s="2"/>
      <c r="S3156" s="2"/>
      <c r="T3156" s="2"/>
      <c r="U3156" s="2"/>
      <c r="V3156" s="2"/>
      <c r="W3156" s="2"/>
    </row>
    <row r="3157" spans="2:23" ht="15" customHeight="1" x14ac:dyDescent="0.35">
      <c r="B3157" s="349"/>
      <c r="C3157" s="715" t="str">
        <f t="shared" si="195"/>
        <v/>
      </c>
      <c r="D3157" s="458">
        <f>IF(ISNUMBER(Summary!$D$17), DATE(Summary!$D$17, 1, 1) + INT((ROW(B3119)-1)/24), DATE(2024, 1, 1) + INT((ROW(B3119)-1)/24))</f>
        <v>45421</v>
      </c>
      <c r="E3157" s="459">
        <v>0.91666666666666674</v>
      </c>
      <c r="F3157" s="780"/>
      <c r="G3157" s="780"/>
      <c r="H3157" s="460">
        <f t="shared" si="193"/>
        <v>0</v>
      </c>
      <c r="I3157" s="460">
        <f t="shared" si="194"/>
        <v>0</v>
      </c>
      <c r="J3157" s="460">
        <f t="shared" si="196"/>
        <v>0</v>
      </c>
      <c r="K3157" s="9"/>
      <c r="P3157" s="2"/>
      <c r="Q3157" s="27"/>
      <c r="R3157" s="2"/>
      <c r="S3157" s="2"/>
      <c r="T3157" s="2"/>
      <c r="U3157" s="2"/>
      <c r="V3157" s="2"/>
      <c r="W3157" s="2"/>
    </row>
    <row r="3158" spans="2:23" ht="15" customHeight="1" x14ac:dyDescent="0.35">
      <c r="B3158" s="349"/>
      <c r="C3158" s="715" t="str">
        <f t="shared" si="195"/>
        <v/>
      </c>
      <c r="D3158" s="458">
        <f>IF(ISNUMBER(Summary!$D$17), DATE(Summary!$D$17, 1, 1) + INT((ROW(B3120)-1)/24), DATE(2024, 1, 1) + INT((ROW(B3120)-1)/24))</f>
        <v>45421</v>
      </c>
      <c r="E3158" s="459">
        <v>0.95833333333333337</v>
      </c>
      <c r="F3158" s="780"/>
      <c r="G3158" s="780"/>
      <c r="H3158" s="460">
        <f t="shared" si="193"/>
        <v>0</v>
      </c>
      <c r="I3158" s="460">
        <f t="shared" si="194"/>
        <v>0</v>
      </c>
      <c r="J3158" s="460">
        <f t="shared" si="196"/>
        <v>0</v>
      </c>
      <c r="K3158" s="9"/>
      <c r="P3158" s="2"/>
      <c r="Q3158" s="27"/>
      <c r="R3158" s="2"/>
      <c r="S3158" s="2"/>
      <c r="T3158" s="2"/>
      <c r="U3158" s="2"/>
      <c r="V3158" s="2"/>
      <c r="W3158" s="2"/>
    </row>
    <row r="3159" spans="2:23" ht="15" customHeight="1" x14ac:dyDescent="0.35">
      <c r="B3159" s="457"/>
      <c r="C3159" s="715">
        <f t="shared" si="195"/>
        <v>45422</v>
      </c>
      <c r="D3159" s="458">
        <f>IF(ISNUMBER(Summary!$D$17), DATE(Summary!$D$17, 1, 1) + INT((ROW(B3121)-1)/24), DATE(2024, 1, 1) + INT((ROW(B3121)-1)/24))</f>
        <v>45422</v>
      </c>
      <c r="E3159" s="459">
        <v>3.1225022567582528E-17</v>
      </c>
      <c r="F3159" s="780"/>
      <c r="G3159" s="780"/>
      <c r="H3159" s="460">
        <f t="shared" si="193"/>
        <v>0</v>
      </c>
      <c r="I3159" s="460">
        <f t="shared" si="194"/>
        <v>0</v>
      </c>
      <c r="J3159" s="460">
        <f t="shared" si="196"/>
        <v>0</v>
      </c>
      <c r="K3159" s="9"/>
      <c r="P3159" s="2"/>
      <c r="Q3159" s="27"/>
      <c r="R3159" s="2"/>
      <c r="S3159" s="2"/>
      <c r="T3159" s="2"/>
      <c r="U3159" s="2"/>
      <c r="V3159" s="2"/>
      <c r="W3159" s="2"/>
    </row>
    <row r="3160" spans="2:23" ht="15" customHeight="1" x14ac:dyDescent="0.35">
      <c r="B3160" s="349"/>
      <c r="C3160" s="715" t="str">
        <f t="shared" si="195"/>
        <v/>
      </c>
      <c r="D3160" s="458">
        <f>IF(ISNUMBER(Summary!$D$17), DATE(Summary!$D$17, 1, 1) + INT((ROW(B3122)-1)/24), DATE(2024, 1, 1) + INT((ROW(B3122)-1)/24))</f>
        <v>45422</v>
      </c>
      <c r="E3160" s="459">
        <v>4.1666666666666699E-2</v>
      </c>
      <c r="F3160" s="780"/>
      <c r="G3160" s="780"/>
      <c r="H3160" s="460">
        <f t="shared" si="193"/>
        <v>0</v>
      </c>
      <c r="I3160" s="460">
        <f t="shared" si="194"/>
        <v>0</v>
      </c>
      <c r="J3160" s="460">
        <f t="shared" si="196"/>
        <v>0</v>
      </c>
      <c r="K3160" s="9"/>
      <c r="P3160" s="2"/>
      <c r="Q3160" s="27"/>
      <c r="R3160" s="2"/>
      <c r="S3160" s="2"/>
      <c r="T3160" s="2"/>
      <c r="U3160" s="2"/>
      <c r="V3160" s="2"/>
      <c r="W3160" s="2"/>
    </row>
    <row r="3161" spans="2:23" ht="15" customHeight="1" x14ac:dyDescent="0.35">
      <c r="B3161" s="349"/>
      <c r="C3161" s="715" t="str">
        <f t="shared" si="195"/>
        <v/>
      </c>
      <c r="D3161" s="458">
        <f>IF(ISNUMBER(Summary!$D$17), DATE(Summary!$D$17, 1, 1) + INT((ROW(B3123)-1)/24), DATE(2024, 1, 1) + INT((ROW(B3123)-1)/24))</f>
        <v>45422</v>
      </c>
      <c r="E3161" s="459">
        <v>8.333333333333337E-2</v>
      </c>
      <c r="F3161" s="780"/>
      <c r="G3161" s="780"/>
      <c r="H3161" s="460">
        <f t="shared" si="193"/>
        <v>0</v>
      </c>
      <c r="I3161" s="460">
        <f t="shared" si="194"/>
        <v>0</v>
      </c>
      <c r="J3161" s="460">
        <f t="shared" si="196"/>
        <v>0</v>
      </c>
      <c r="K3161" s="9"/>
      <c r="P3161" s="2"/>
      <c r="Q3161" s="27"/>
      <c r="R3161" s="2"/>
      <c r="S3161" s="2"/>
      <c r="T3161" s="2"/>
      <c r="U3161" s="2"/>
      <c r="V3161" s="2"/>
      <c r="W3161" s="2"/>
    </row>
    <row r="3162" spans="2:23" ht="15" customHeight="1" x14ac:dyDescent="0.35">
      <c r="B3162" s="349"/>
      <c r="C3162" s="715" t="str">
        <f t="shared" si="195"/>
        <v/>
      </c>
      <c r="D3162" s="458">
        <f>IF(ISNUMBER(Summary!$D$17), DATE(Summary!$D$17, 1, 1) + INT((ROW(B3124)-1)/24), DATE(2024, 1, 1) + INT((ROW(B3124)-1)/24))</f>
        <v>45422</v>
      </c>
      <c r="E3162" s="459">
        <v>0.12500000000000006</v>
      </c>
      <c r="F3162" s="780"/>
      <c r="G3162" s="780"/>
      <c r="H3162" s="460">
        <f t="shared" si="193"/>
        <v>0</v>
      </c>
      <c r="I3162" s="460">
        <f t="shared" si="194"/>
        <v>0</v>
      </c>
      <c r="J3162" s="460">
        <f t="shared" si="196"/>
        <v>0</v>
      </c>
      <c r="K3162" s="9"/>
      <c r="P3162" s="2"/>
      <c r="Q3162" s="27"/>
      <c r="R3162" s="2"/>
      <c r="S3162" s="2"/>
      <c r="T3162" s="2"/>
      <c r="U3162" s="2"/>
      <c r="V3162" s="2"/>
      <c r="W3162" s="2"/>
    </row>
    <row r="3163" spans="2:23" ht="15" customHeight="1" x14ac:dyDescent="0.35">
      <c r="B3163" s="349"/>
      <c r="C3163" s="715" t="str">
        <f t="shared" si="195"/>
        <v/>
      </c>
      <c r="D3163" s="458">
        <f>IF(ISNUMBER(Summary!$D$17), DATE(Summary!$D$17, 1, 1) + INT((ROW(B3125)-1)/24), DATE(2024, 1, 1) + INT((ROW(B3125)-1)/24))</f>
        <v>45422</v>
      </c>
      <c r="E3163" s="459">
        <v>0.16666666666666669</v>
      </c>
      <c r="F3163" s="780"/>
      <c r="G3163" s="780"/>
      <c r="H3163" s="460">
        <f t="shared" si="193"/>
        <v>0</v>
      </c>
      <c r="I3163" s="460">
        <f t="shared" si="194"/>
        <v>0</v>
      </c>
      <c r="J3163" s="460">
        <f t="shared" si="196"/>
        <v>0</v>
      </c>
      <c r="K3163" s="9"/>
      <c r="P3163" s="2"/>
      <c r="Q3163" s="27"/>
      <c r="R3163" s="2"/>
      <c r="S3163" s="2"/>
      <c r="T3163" s="2"/>
      <c r="U3163" s="2"/>
      <c r="V3163" s="2"/>
      <c r="W3163" s="2"/>
    </row>
    <row r="3164" spans="2:23" ht="15" customHeight="1" x14ac:dyDescent="0.35">
      <c r="B3164" s="349"/>
      <c r="C3164" s="715" t="str">
        <f t="shared" si="195"/>
        <v/>
      </c>
      <c r="D3164" s="458">
        <f>IF(ISNUMBER(Summary!$D$17), DATE(Summary!$D$17, 1, 1) + INT((ROW(B3126)-1)/24), DATE(2024, 1, 1) + INT((ROW(B3126)-1)/24))</f>
        <v>45422</v>
      </c>
      <c r="E3164" s="459">
        <v>0.20833333333333337</v>
      </c>
      <c r="F3164" s="780"/>
      <c r="G3164" s="780"/>
      <c r="H3164" s="460">
        <f t="shared" si="193"/>
        <v>0</v>
      </c>
      <c r="I3164" s="460">
        <f t="shared" si="194"/>
        <v>0</v>
      </c>
      <c r="J3164" s="460">
        <f t="shared" si="196"/>
        <v>0</v>
      </c>
      <c r="K3164" s="9"/>
      <c r="P3164" s="2"/>
      <c r="Q3164" s="27"/>
      <c r="R3164" s="2"/>
      <c r="S3164" s="2"/>
      <c r="T3164" s="2"/>
      <c r="U3164" s="2"/>
      <c r="V3164" s="2"/>
      <c r="W3164" s="2"/>
    </row>
    <row r="3165" spans="2:23" ht="15" customHeight="1" x14ac:dyDescent="0.35">
      <c r="B3165" s="349"/>
      <c r="C3165" s="715" t="str">
        <f t="shared" si="195"/>
        <v/>
      </c>
      <c r="D3165" s="458">
        <f>IF(ISNUMBER(Summary!$D$17), DATE(Summary!$D$17, 1, 1) + INT((ROW(B3127)-1)/24), DATE(2024, 1, 1) + INT((ROW(B3127)-1)/24))</f>
        <v>45422</v>
      </c>
      <c r="E3165" s="459">
        <v>0.25</v>
      </c>
      <c r="F3165" s="780"/>
      <c r="G3165" s="780"/>
      <c r="H3165" s="460">
        <f t="shared" si="193"/>
        <v>0</v>
      </c>
      <c r="I3165" s="460">
        <f t="shared" si="194"/>
        <v>0</v>
      </c>
      <c r="J3165" s="460">
        <f t="shared" si="196"/>
        <v>0</v>
      </c>
      <c r="K3165" s="9"/>
      <c r="P3165" s="2"/>
      <c r="Q3165" s="27"/>
      <c r="R3165" s="2"/>
      <c r="S3165" s="2"/>
      <c r="T3165" s="2"/>
      <c r="U3165" s="2"/>
      <c r="V3165" s="2"/>
      <c r="W3165" s="2"/>
    </row>
    <row r="3166" spans="2:23" ht="15" customHeight="1" x14ac:dyDescent="0.35">
      <c r="B3166" s="349"/>
      <c r="C3166" s="715" t="str">
        <f t="shared" si="195"/>
        <v/>
      </c>
      <c r="D3166" s="458">
        <f>IF(ISNUMBER(Summary!$D$17), DATE(Summary!$D$17, 1, 1) + INT((ROW(B3128)-1)/24), DATE(2024, 1, 1) + INT((ROW(B3128)-1)/24))</f>
        <v>45422</v>
      </c>
      <c r="E3166" s="459">
        <v>0.29166666666666669</v>
      </c>
      <c r="F3166" s="780"/>
      <c r="G3166" s="780"/>
      <c r="H3166" s="460">
        <f t="shared" si="193"/>
        <v>0</v>
      </c>
      <c r="I3166" s="460">
        <f t="shared" si="194"/>
        <v>0</v>
      </c>
      <c r="J3166" s="460">
        <f t="shared" si="196"/>
        <v>0</v>
      </c>
      <c r="K3166" s="9"/>
      <c r="P3166" s="2"/>
      <c r="Q3166" s="27"/>
      <c r="R3166" s="2"/>
      <c r="S3166" s="2"/>
      <c r="T3166" s="2"/>
      <c r="U3166" s="2"/>
      <c r="V3166" s="2"/>
      <c r="W3166" s="2"/>
    </row>
    <row r="3167" spans="2:23" ht="15" customHeight="1" x14ac:dyDescent="0.35">
      <c r="B3167" s="349"/>
      <c r="C3167" s="715" t="str">
        <f t="shared" si="195"/>
        <v/>
      </c>
      <c r="D3167" s="458">
        <f>IF(ISNUMBER(Summary!$D$17), DATE(Summary!$D$17, 1, 1) + INT((ROW(B3129)-1)/24), DATE(2024, 1, 1) + INT((ROW(B3129)-1)/24))</f>
        <v>45422</v>
      </c>
      <c r="E3167" s="459">
        <v>0.33333333333333337</v>
      </c>
      <c r="F3167" s="780"/>
      <c r="G3167" s="780"/>
      <c r="H3167" s="460">
        <f t="shared" si="193"/>
        <v>0</v>
      </c>
      <c r="I3167" s="460">
        <f t="shared" si="194"/>
        <v>0</v>
      </c>
      <c r="J3167" s="460">
        <f t="shared" si="196"/>
        <v>0</v>
      </c>
      <c r="K3167" s="9"/>
      <c r="P3167" s="2"/>
      <c r="Q3167" s="27"/>
      <c r="R3167" s="2"/>
      <c r="S3167" s="2"/>
      <c r="T3167" s="2"/>
      <c r="U3167" s="2"/>
      <c r="V3167" s="2"/>
      <c r="W3167" s="2"/>
    </row>
    <row r="3168" spans="2:23" ht="15" customHeight="1" x14ac:dyDescent="0.35">
      <c r="B3168" s="349"/>
      <c r="C3168" s="715" t="str">
        <f t="shared" si="195"/>
        <v/>
      </c>
      <c r="D3168" s="458">
        <f>IF(ISNUMBER(Summary!$D$17), DATE(Summary!$D$17, 1, 1) + INT((ROW(B3130)-1)/24), DATE(2024, 1, 1) + INT((ROW(B3130)-1)/24))</f>
        <v>45422</v>
      </c>
      <c r="E3168" s="459">
        <v>0.375</v>
      </c>
      <c r="F3168" s="780"/>
      <c r="G3168" s="780"/>
      <c r="H3168" s="460">
        <f t="shared" si="193"/>
        <v>0</v>
      </c>
      <c r="I3168" s="460">
        <f t="shared" si="194"/>
        <v>0</v>
      </c>
      <c r="J3168" s="460">
        <f t="shared" si="196"/>
        <v>0</v>
      </c>
      <c r="K3168" s="9"/>
      <c r="P3168" s="2"/>
      <c r="Q3168" s="27"/>
      <c r="R3168" s="2"/>
      <c r="S3168" s="2"/>
      <c r="T3168" s="2"/>
      <c r="U3168" s="2"/>
      <c r="V3168" s="2"/>
      <c r="W3168" s="2"/>
    </row>
    <row r="3169" spans="2:23" ht="15" customHeight="1" x14ac:dyDescent="0.35">
      <c r="B3169" s="349"/>
      <c r="C3169" s="715" t="str">
        <f t="shared" si="195"/>
        <v/>
      </c>
      <c r="D3169" s="458">
        <f>IF(ISNUMBER(Summary!$D$17), DATE(Summary!$D$17, 1, 1) + INT((ROW(B3131)-1)/24), DATE(2024, 1, 1) + INT((ROW(B3131)-1)/24))</f>
        <v>45422</v>
      </c>
      <c r="E3169" s="459">
        <v>0.41666666666666669</v>
      </c>
      <c r="F3169" s="780"/>
      <c r="G3169" s="780"/>
      <c r="H3169" s="460">
        <f t="shared" si="193"/>
        <v>0</v>
      </c>
      <c r="I3169" s="460">
        <f t="shared" si="194"/>
        <v>0</v>
      </c>
      <c r="J3169" s="460">
        <f t="shared" si="196"/>
        <v>0</v>
      </c>
      <c r="K3169" s="9"/>
      <c r="P3169" s="2"/>
      <c r="Q3169" s="27"/>
      <c r="R3169" s="2"/>
      <c r="S3169" s="2"/>
      <c r="T3169" s="2"/>
      <c r="U3169" s="2"/>
      <c r="V3169" s="2"/>
      <c r="W3169" s="2"/>
    </row>
    <row r="3170" spans="2:23" ht="15" customHeight="1" x14ac:dyDescent="0.35">
      <c r="B3170" s="349"/>
      <c r="C3170" s="715" t="str">
        <f t="shared" si="195"/>
        <v/>
      </c>
      <c r="D3170" s="458">
        <f>IF(ISNUMBER(Summary!$D$17), DATE(Summary!$D$17, 1, 1) + INT((ROW(B3132)-1)/24), DATE(2024, 1, 1) + INT((ROW(B3132)-1)/24))</f>
        <v>45422</v>
      </c>
      <c r="E3170" s="459">
        <v>0.45833333333333337</v>
      </c>
      <c r="F3170" s="780"/>
      <c r="G3170" s="780"/>
      <c r="H3170" s="460">
        <f t="shared" si="193"/>
        <v>0</v>
      </c>
      <c r="I3170" s="460">
        <f t="shared" si="194"/>
        <v>0</v>
      </c>
      <c r="J3170" s="460">
        <f t="shared" si="196"/>
        <v>0</v>
      </c>
      <c r="K3170" s="9"/>
      <c r="P3170" s="2"/>
      <c r="Q3170" s="27"/>
      <c r="R3170" s="2"/>
      <c r="S3170" s="2"/>
      <c r="T3170" s="2"/>
      <c r="U3170" s="2"/>
      <c r="V3170" s="2"/>
      <c r="W3170" s="2"/>
    </row>
    <row r="3171" spans="2:23" ht="15" customHeight="1" x14ac:dyDescent="0.35">
      <c r="B3171" s="349"/>
      <c r="C3171" s="715" t="str">
        <f t="shared" si="195"/>
        <v/>
      </c>
      <c r="D3171" s="458">
        <f>IF(ISNUMBER(Summary!$D$17), DATE(Summary!$D$17, 1, 1) + INT((ROW(B3133)-1)/24), DATE(2024, 1, 1) + INT((ROW(B3133)-1)/24))</f>
        <v>45422</v>
      </c>
      <c r="E3171" s="459">
        <v>0.50000000000000011</v>
      </c>
      <c r="F3171" s="780"/>
      <c r="G3171" s="780"/>
      <c r="H3171" s="460">
        <f t="shared" si="193"/>
        <v>0</v>
      </c>
      <c r="I3171" s="460">
        <f t="shared" si="194"/>
        <v>0</v>
      </c>
      <c r="J3171" s="460">
        <f t="shared" si="196"/>
        <v>0</v>
      </c>
      <c r="K3171" s="9"/>
      <c r="P3171" s="2"/>
      <c r="Q3171" s="27"/>
      <c r="R3171" s="2"/>
      <c r="S3171" s="2"/>
      <c r="T3171" s="2"/>
      <c r="U3171" s="2"/>
      <c r="V3171" s="2"/>
      <c r="W3171" s="2"/>
    </row>
    <row r="3172" spans="2:23" ht="15" customHeight="1" x14ac:dyDescent="0.35">
      <c r="B3172" s="349"/>
      <c r="C3172" s="715" t="str">
        <f t="shared" si="195"/>
        <v/>
      </c>
      <c r="D3172" s="458">
        <f>IF(ISNUMBER(Summary!$D$17), DATE(Summary!$D$17, 1, 1) + INT((ROW(B3134)-1)/24), DATE(2024, 1, 1) + INT((ROW(B3134)-1)/24))</f>
        <v>45422</v>
      </c>
      <c r="E3172" s="459">
        <v>0.54166666666666674</v>
      </c>
      <c r="F3172" s="780"/>
      <c r="G3172" s="780"/>
      <c r="H3172" s="460">
        <f t="shared" si="193"/>
        <v>0</v>
      </c>
      <c r="I3172" s="460">
        <f t="shared" si="194"/>
        <v>0</v>
      </c>
      <c r="J3172" s="460">
        <f t="shared" si="196"/>
        <v>0</v>
      </c>
      <c r="K3172" s="9"/>
      <c r="P3172" s="2"/>
      <c r="Q3172" s="27"/>
      <c r="R3172" s="2"/>
      <c r="S3172" s="2"/>
      <c r="T3172" s="2"/>
      <c r="U3172" s="2"/>
      <c r="V3172" s="2"/>
      <c r="W3172" s="2"/>
    </row>
    <row r="3173" spans="2:23" ht="15" customHeight="1" x14ac:dyDescent="0.35">
      <c r="B3173" s="349"/>
      <c r="C3173" s="715" t="str">
        <f t="shared" si="195"/>
        <v/>
      </c>
      <c r="D3173" s="458">
        <f>IF(ISNUMBER(Summary!$D$17), DATE(Summary!$D$17, 1, 1) + INT((ROW(B3135)-1)/24), DATE(2024, 1, 1) + INT((ROW(B3135)-1)/24))</f>
        <v>45422</v>
      </c>
      <c r="E3173" s="459">
        <v>0.58333333333333337</v>
      </c>
      <c r="F3173" s="780"/>
      <c r="G3173" s="780"/>
      <c r="H3173" s="460">
        <f t="shared" si="193"/>
        <v>0</v>
      </c>
      <c r="I3173" s="460">
        <f t="shared" si="194"/>
        <v>0</v>
      </c>
      <c r="J3173" s="460">
        <f t="shared" si="196"/>
        <v>0</v>
      </c>
      <c r="K3173" s="9"/>
      <c r="P3173" s="2"/>
      <c r="Q3173" s="27"/>
      <c r="R3173" s="2"/>
      <c r="S3173" s="2"/>
      <c r="T3173" s="2"/>
      <c r="U3173" s="2"/>
      <c r="V3173" s="2"/>
      <c r="W3173" s="2"/>
    </row>
    <row r="3174" spans="2:23" ht="15" customHeight="1" x14ac:dyDescent="0.35">
      <c r="B3174" s="349"/>
      <c r="C3174" s="715" t="str">
        <f t="shared" si="195"/>
        <v/>
      </c>
      <c r="D3174" s="458">
        <f>IF(ISNUMBER(Summary!$D$17), DATE(Summary!$D$17, 1, 1) + INT((ROW(B3136)-1)/24), DATE(2024, 1, 1) + INT((ROW(B3136)-1)/24))</f>
        <v>45422</v>
      </c>
      <c r="E3174" s="459">
        <v>0.62500000000000011</v>
      </c>
      <c r="F3174" s="780"/>
      <c r="G3174" s="780"/>
      <c r="H3174" s="460">
        <f t="shared" si="193"/>
        <v>0</v>
      </c>
      <c r="I3174" s="460">
        <f t="shared" si="194"/>
        <v>0</v>
      </c>
      <c r="J3174" s="460">
        <f t="shared" si="196"/>
        <v>0</v>
      </c>
      <c r="K3174" s="9"/>
      <c r="P3174" s="2"/>
      <c r="Q3174" s="27"/>
      <c r="R3174" s="2"/>
      <c r="S3174" s="2"/>
      <c r="T3174" s="2"/>
      <c r="U3174" s="2"/>
      <c r="V3174" s="2"/>
      <c r="W3174" s="2"/>
    </row>
    <row r="3175" spans="2:23" ht="15" customHeight="1" x14ac:dyDescent="0.35">
      <c r="B3175" s="349"/>
      <c r="C3175" s="715" t="str">
        <f t="shared" si="195"/>
        <v/>
      </c>
      <c r="D3175" s="458">
        <f>IF(ISNUMBER(Summary!$D$17), DATE(Summary!$D$17, 1, 1) + INT((ROW(B3137)-1)/24), DATE(2024, 1, 1) + INT((ROW(B3137)-1)/24))</f>
        <v>45422</v>
      </c>
      <c r="E3175" s="459">
        <v>0.66666666666666674</v>
      </c>
      <c r="F3175" s="780"/>
      <c r="G3175" s="780"/>
      <c r="H3175" s="460">
        <f t="shared" ref="H3175:H3238" si="197">IF(G3175&gt;F3175,F3175,G3175)</f>
        <v>0</v>
      </c>
      <c r="I3175" s="460">
        <f t="shared" ref="I3175:I3238" si="198">F3175-H3175</f>
        <v>0</v>
      </c>
      <c r="J3175" s="460">
        <f t="shared" si="196"/>
        <v>0</v>
      </c>
      <c r="K3175" s="9"/>
      <c r="P3175" s="2"/>
      <c r="Q3175" s="27"/>
      <c r="R3175" s="2"/>
      <c r="S3175" s="2"/>
      <c r="T3175" s="2"/>
      <c r="U3175" s="2"/>
      <c r="V3175" s="2"/>
      <c r="W3175" s="2"/>
    </row>
    <row r="3176" spans="2:23" ht="15" customHeight="1" x14ac:dyDescent="0.35">
      <c r="B3176" s="349"/>
      <c r="C3176" s="715" t="str">
        <f t="shared" ref="C3176:C3239" si="199">IF(MOD(ROW()-ROW($E$39), 24)=0, $D3176, "")</f>
        <v/>
      </c>
      <c r="D3176" s="458">
        <f>IF(ISNUMBER(Summary!$D$17), DATE(Summary!$D$17, 1, 1) + INT((ROW(B3138)-1)/24), DATE(2024, 1, 1) + INT((ROW(B3138)-1)/24))</f>
        <v>45422</v>
      </c>
      <c r="E3176" s="459">
        <v>0.70833333333333337</v>
      </c>
      <c r="F3176" s="780"/>
      <c r="G3176" s="780"/>
      <c r="H3176" s="460">
        <f t="shared" si="197"/>
        <v>0</v>
      </c>
      <c r="I3176" s="460">
        <f t="shared" si="198"/>
        <v>0</v>
      </c>
      <c r="J3176" s="460">
        <f t="shared" si="196"/>
        <v>0</v>
      </c>
      <c r="K3176" s="9"/>
      <c r="P3176" s="2"/>
      <c r="Q3176" s="27"/>
      <c r="R3176" s="2"/>
      <c r="S3176" s="2"/>
      <c r="T3176" s="2"/>
      <c r="U3176" s="2"/>
      <c r="V3176" s="2"/>
      <c r="W3176" s="2"/>
    </row>
    <row r="3177" spans="2:23" ht="15" customHeight="1" x14ac:dyDescent="0.35">
      <c r="B3177" s="349"/>
      <c r="C3177" s="715" t="str">
        <f t="shared" si="199"/>
        <v/>
      </c>
      <c r="D3177" s="458">
        <f>IF(ISNUMBER(Summary!$D$17), DATE(Summary!$D$17, 1, 1) + INT((ROW(B3139)-1)/24), DATE(2024, 1, 1) + INT((ROW(B3139)-1)/24))</f>
        <v>45422</v>
      </c>
      <c r="E3177" s="459">
        <v>0.75000000000000011</v>
      </c>
      <c r="F3177" s="780"/>
      <c r="G3177" s="780"/>
      <c r="H3177" s="460">
        <f t="shared" si="197"/>
        <v>0</v>
      </c>
      <c r="I3177" s="460">
        <f t="shared" si="198"/>
        <v>0</v>
      </c>
      <c r="J3177" s="460">
        <f t="shared" si="196"/>
        <v>0</v>
      </c>
      <c r="K3177" s="9"/>
      <c r="P3177" s="2"/>
      <c r="Q3177" s="27"/>
      <c r="R3177" s="2"/>
      <c r="S3177" s="2"/>
      <c r="T3177" s="2"/>
      <c r="U3177" s="2"/>
      <c r="V3177" s="2"/>
      <c r="W3177" s="2"/>
    </row>
    <row r="3178" spans="2:23" ht="15" customHeight="1" x14ac:dyDescent="0.35">
      <c r="B3178" s="349"/>
      <c r="C3178" s="715" t="str">
        <f t="shared" si="199"/>
        <v/>
      </c>
      <c r="D3178" s="458">
        <f>IF(ISNUMBER(Summary!$D$17), DATE(Summary!$D$17, 1, 1) + INT((ROW(B3140)-1)/24), DATE(2024, 1, 1) + INT((ROW(B3140)-1)/24))</f>
        <v>45422</v>
      </c>
      <c r="E3178" s="459">
        <v>0.79166666666666674</v>
      </c>
      <c r="F3178" s="780"/>
      <c r="G3178" s="780"/>
      <c r="H3178" s="460">
        <f t="shared" si="197"/>
        <v>0</v>
      </c>
      <c r="I3178" s="460">
        <f t="shared" si="198"/>
        <v>0</v>
      </c>
      <c r="J3178" s="460">
        <f t="shared" si="196"/>
        <v>0</v>
      </c>
      <c r="K3178" s="9"/>
      <c r="P3178" s="2"/>
      <c r="Q3178" s="27"/>
      <c r="R3178" s="2"/>
      <c r="S3178" s="2"/>
      <c r="T3178" s="2"/>
      <c r="U3178" s="2"/>
      <c r="V3178" s="2"/>
      <c r="W3178" s="2"/>
    </row>
    <row r="3179" spans="2:23" ht="15" customHeight="1" x14ac:dyDescent="0.35">
      <c r="B3179" s="349"/>
      <c r="C3179" s="715" t="str">
        <f t="shared" si="199"/>
        <v/>
      </c>
      <c r="D3179" s="458">
        <f>IF(ISNUMBER(Summary!$D$17), DATE(Summary!$D$17, 1, 1) + INT((ROW(B3141)-1)/24), DATE(2024, 1, 1) + INT((ROW(B3141)-1)/24))</f>
        <v>45422</v>
      </c>
      <c r="E3179" s="459">
        <v>0.83333333333333337</v>
      </c>
      <c r="F3179" s="780"/>
      <c r="G3179" s="780"/>
      <c r="H3179" s="460">
        <f t="shared" si="197"/>
        <v>0</v>
      </c>
      <c r="I3179" s="460">
        <f t="shared" si="198"/>
        <v>0</v>
      </c>
      <c r="J3179" s="460">
        <f t="shared" si="196"/>
        <v>0</v>
      </c>
      <c r="K3179" s="9"/>
      <c r="P3179" s="2"/>
      <c r="Q3179" s="27"/>
      <c r="R3179" s="2"/>
      <c r="S3179" s="2"/>
      <c r="T3179" s="2"/>
      <c r="U3179" s="2"/>
      <c r="V3179" s="2"/>
      <c r="W3179" s="2"/>
    </row>
    <row r="3180" spans="2:23" ht="15" customHeight="1" x14ac:dyDescent="0.35">
      <c r="B3180" s="349"/>
      <c r="C3180" s="715" t="str">
        <f t="shared" si="199"/>
        <v/>
      </c>
      <c r="D3180" s="458">
        <f>IF(ISNUMBER(Summary!$D$17), DATE(Summary!$D$17, 1, 1) + INT((ROW(B3142)-1)/24), DATE(2024, 1, 1) + INT((ROW(B3142)-1)/24))</f>
        <v>45422</v>
      </c>
      <c r="E3180" s="459">
        <v>0.87500000000000011</v>
      </c>
      <c r="F3180" s="780"/>
      <c r="G3180" s="780"/>
      <c r="H3180" s="460">
        <f t="shared" si="197"/>
        <v>0</v>
      </c>
      <c r="I3180" s="460">
        <f t="shared" si="198"/>
        <v>0</v>
      </c>
      <c r="J3180" s="460">
        <f t="shared" si="196"/>
        <v>0</v>
      </c>
      <c r="K3180" s="9"/>
      <c r="P3180" s="2"/>
      <c r="Q3180" s="27"/>
      <c r="R3180" s="2"/>
      <c r="S3180" s="2"/>
      <c r="T3180" s="2"/>
      <c r="U3180" s="2"/>
      <c r="V3180" s="2"/>
      <c r="W3180" s="2"/>
    </row>
    <row r="3181" spans="2:23" ht="15" customHeight="1" x14ac:dyDescent="0.35">
      <c r="B3181" s="349"/>
      <c r="C3181" s="715" t="str">
        <f t="shared" si="199"/>
        <v/>
      </c>
      <c r="D3181" s="458">
        <f>IF(ISNUMBER(Summary!$D$17), DATE(Summary!$D$17, 1, 1) + INT((ROW(B3143)-1)/24), DATE(2024, 1, 1) + INT((ROW(B3143)-1)/24))</f>
        <v>45422</v>
      </c>
      <c r="E3181" s="459">
        <v>0.91666666666666674</v>
      </c>
      <c r="F3181" s="780"/>
      <c r="G3181" s="780"/>
      <c r="H3181" s="460">
        <f t="shared" si="197"/>
        <v>0</v>
      </c>
      <c r="I3181" s="460">
        <f t="shared" si="198"/>
        <v>0</v>
      </c>
      <c r="J3181" s="460">
        <f t="shared" si="196"/>
        <v>0</v>
      </c>
      <c r="K3181" s="9"/>
      <c r="P3181" s="2"/>
      <c r="Q3181" s="27"/>
      <c r="R3181" s="2"/>
      <c r="S3181" s="2"/>
      <c r="T3181" s="2"/>
      <c r="U3181" s="2"/>
      <c r="V3181" s="2"/>
      <c r="W3181" s="2"/>
    </row>
    <row r="3182" spans="2:23" ht="15" customHeight="1" x14ac:dyDescent="0.35">
      <c r="B3182" s="349"/>
      <c r="C3182" s="715" t="str">
        <f t="shared" si="199"/>
        <v/>
      </c>
      <c r="D3182" s="458">
        <f>IF(ISNUMBER(Summary!$D$17), DATE(Summary!$D$17, 1, 1) + INT((ROW(B3144)-1)/24), DATE(2024, 1, 1) + INT((ROW(B3144)-1)/24))</f>
        <v>45422</v>
      </c>
      <c r="E3182" s="459">
        <v>0.95833333333333337</v>
      </c>
      <c r="F3182" s="780"/>
      <c r="G3182" s="780"/>
      <c r="H3182" s="460">
        <f t="shared" si="197"/>
        <v>0</v>
      </c>
      <c r="I3182" s="460">
        <f t="shared" si="198"/>
        <v>0</v>
      </c>
      <c r="J3182" s="460">
        <f t="shared" si="196"/>
        <v>0</v>
      </c>
      <c r="K3182" s="9"/>
      <c r="P3182" s="2"/>
      <c r="Q3182" s="27"/>
      <c r="R3182" s="2"/>
      <c r="S3182" s="2"/>
      <c r="T3182" s="2"/>
      <c r="U3182" s="2"/>
      <c r="V3182" s="2"/>
      <c r="W3182" s="2"/>
    </row>
    <row r="3183" spans="2:23" ht="15" customHeight="1" x14ac:dyDescent="0.35">
      <c r="B3183" s="457"/>
      <c r="C3183" s="715">
        <f t="shared" si="199"/>
        <v>45423</v>
      </c>
      <c r="D3183" s="458">
        <f>IF(ISNUMBER(Summary!$D$17), DATE(Summary!$D$17, 1, 1) + INT((ROW(B3145)-1)/24), DATE(2024, 1, 1) + INT((ROW(B3145)-1)/24))</f>
        <v>45423</v>
      </c>
      <c r="E3183" s="459">
        <v>3.1225022567582528E-17</v>
      </c>
      <c r="F3183" s="780"/>
      <c r="G3183" s="780"/>
      <c r="H3183" s="460">
        <f t="shared" si="197"/>
        <v>0</v>
      </c>
      <c r="I3183" s="460">
        <f t="shared" si="198"/>
        <v>0</v>
      </c>
      <c r="J3183" s="460">
        <f t="shared" si="196"/>
        <v>0</v>
      </c>
      <c r="K3183" s="9"/>
      <c r="P3183" s="2"/>
      <c r="Q3183" s="27"/>
      <c r="R3183" s="2"/>
      <c r="S3183" s="2"/>
      <c r="T3183" s="2"/>
      <c r="U3183" s="2"/>
      <c r="V3183" s="2"/>
      <c r="W3183" s="2"/>
    </row>
    <row r="3184" spans="2:23" ht="15" customHeight="1" x14ac:dyDescent="0.35">
      <c r="B3184" s="349"/>
      <c r="C3184" s="715" t="str">
        <f t="shared" si="199"/>
        <v/>
      </c>
      <c r="D3184" s="458">
        <f>IF(ISNUMBER(Summary!$D$17), DATE(Summary!$D$17, 1, 1) + INT((ROW(B3146)-1)/24), DATE(2024, 1, 1) + INT((ROW(B3146)-1)/24))</f>
        <v>45423</v>
      </c>
      <c r="E3184" s="459">
        <v>4.1666666666666699E-2</v>
      </c>
      <c r="F3184" s="780"/>
      <c r="G3184" s="780"/>
      <c r="H3184" s="460">
        <f t="shared" si="197"/>
        <v>0</v>
      </c>
      <c r="I3184" s="460">
        <f t="shared" si="198"/>
        <v>0</v>
      </c>
      <c r="J3184" s="460">
        <f t="shared" si="196"/>
        <v>0</v>
      </c>
      <c r="K3184" s="9"/>
      <c r="P3184" s="2"/>
      <c r="Q3184" s="27"/>
      <c r="R3184" s="2"/>
      <c r="S3184" s="2"/>
      <c r="T3184" s="2"/>
      <c r="U3184" s="2"/>
      <c r="V3184" s="2"/>
      <c r="W3184" s="2"/>
    </row>
    <row r="3185" spans="2:23" ht="15" customHeight="1" x14ac:dyDescent="0.35">
      <c r="B3185" s="349"/>
      <c r="C3185" s="715" t="str">
        <f t="shared" si="199"/>
        <v/>
      </c>
      <c r="D3185" s="458">
        <f>IF(ISNUMBER(Summary!$D$17), DATE(Summary!$D$17, 1, 1) + INT((ROW(B3147)-1)/24), DATE(2024, 1, 1) + INT((ROW(B3147)-1)/24))</f>
        <v>45423</v>
      </c>
      <c r="E3185" s="459">
        <v>8.333333333333337E-2</v>
      </c>
      <c r="F3185" s="780"/>
      <c r="G3185" s="780"/>
      <c r="H3185" s="460">
        <f t="shared" si="197"/>
        <v>0</v>
      </c>
      <c r="I3185" s="460">
        <f t="shared" si="198"/>
        <v>0</v>
      </c>
      <c r="J3185" s="460">
        <f t="shared" si="196"/>
        <v>0</v>
      </c>
      <c r="K3185" s="9"/>
      <c r="P3185" s="2"/>
      <c r="Q3185" s="27"/>
      <c r="R3185" s="2"/>
      <c r="S3185" s="2"/>
      <c r="T3185" s="2"/>
      <c r="U3185" s="2"/>
      <c r="V3185" s="2"/>
      <c r="W3185" s="2"/>
    </row>
    <row r="3186" spans="2:23" ht="15" customHeight="1" x14ac:dyDescent="0.35">
      <c r="B3186" s="349"/>
      <c r="C3186" s="715" t="str">
        <f t="shared" si="199"/>
        <v/>
      </c>
      <c r="D3186" s="458">
        <f>IF(ISNUMBER(Summary!$D$17), DATE(Summary!$D$17, 1, 1) + INT((ROW(B3148)-1)/24), DATE(2024, 1, 1) + INT((ROW(B3148)-1)/24))</f>
        <v>45423</v>
      </c>
      <c r="E3186" s="459">
        <v>0.12500000000000006</v>
      </c>
      <c r="F3186" s="780"/>
      <c r="G3186" s="780"/>
      <c r="H3186" s="460">
        <f t="shared" si="197"/>
        <v>0</v>
      </c>
      <c r="I3186" s="460">
        <f t="shared" si="198"/>
        <v>0</v>
      </c>
      <c r="J3186" s="460">
        <f t="shared" si="196"/>
        <v>0</v>
      </c>
      <c r="K3186" s="9"/>
      <c r="P3186" s="2"/>
      <c r="Q3186" s="27"/>
      <c r="R3186" s="2"/>
      <c r="S3186" s="2"/>
      <c r="T3186" s="2"/>
      <c r="U3186" s="2"/>
      <c r="V3186" s="2"/>
      <c r="W3186" s="2"/>
    </row>
    <row r="3187" spans="2:23" ht="15" customHeight="1" x14ac:dyDescent="0.35">
      <c r="B3187" s="349"/>
      <c r="C3187" s="715" t="str">
        <f t="shared" si="199"/>
        <v/>
      </c>
      <c r="D3187" s="458">
        <f>IF(ISNUMBER(Summary!$D$17), DATE(Summary!$D$17, 1, 1) + INT((ROW(B3149)-1)/24), DATE(2024, 1, 1) + INT((ROW(B3149)-1)/24))</f>
        <v>45423</v>
      </c>
      <c r="E3187" s="459">
        <v>0.16666666666666669</v>
      </c>
      <c r="F3187" s="780"/>
      <c r="G3187" s="780"/>
      <c r="H3187" s="460">
        <f t="shared" si="197"/>
        <v>0</v>
      </c>
      <c r="I3187" s="460">
        <f t="shared" si="198"/>
        <v>0</v>
      </c>
      <c r="J3187" s="460">
        <f t="shared" si="196"/>
        <v>0</v>
      </c>
      <c r="K3187" s="9"/>
      <c r="P3187" s="2"/>
      <c r="Q3187" s="27"/>
      <c r="R3187" s="2"/>
      <c r="S3187" s="2"/>
      <c r="T3187" s="2"/>
      <c r="U3187" s="2"/>
      <c r="V3187" s="2"/>
      <c r="W3187" s="2"/>
    </row>
    <row r="3188" spans="2:23" ht="15" customHeight="1" x14ac:dyDescent="0.35">
      <c r="B3188" s="349"/>
      <c r="C3188" s="715" t="str">
        <f t="shared" si="199"/>
        <v/>
      </c>
      <c r="D3188" s="458">
        <f>IF(ISNUMBER(Summary!$D$17), DATE(Summary!$D$17, 1, 1) + INT((ROW(B3150)-1)/24), DATE(2024, 1, 1) + INT((ROW(B3150)-1)/24))</f>
        <v>45423</v>
      </c>
      <c r="E3188" s="459">
        <v>0.20833333333333337</v>
      </c>
      <c r="F3188" s="780"/>
      <c r="G3188" s="780"/>
      <c r="H3188" s="460">
        <f t="shared" si="197"/>
        <v>0</v>
      </c>
      <c r="I3188" s="460">
        <f t="shared" si="198"/>
        <v>0</v>
      </c>
      <c r="J3188" s="460">
        <f t="shared" si="196"/>
        <v>0</v>
      </c>
      <c r="K3188" s="9"/>
      <c r="P3188" s="2"/>
      <c r="Q3188" s="27"/>
      <c r="R3188" s="2"/>
      <c r="S3188" s="2"/>
      <c r="T3188" s="2"/>
      <c r="U3188" s="2"/>
      <c r="V3188" s="2"/>
      <c r="W3188" s="2"/>
    </row>
    <row r="3189" spans="2:23" ht="15" customHeight="1" x14ac:dyDescent="0.35">
      <c r="B3189" s="349"/>
      <c r="C3189" s="715" t="str">
        <f t="shared" si="199"/>
        <v/>
      </c>
      <c r="D3189" s="458">
        <f>IF(ISNUMBER(Summary!$D$17), DATE(Summary!$D$17, 1, 1) + INT((ROW(B3151)-1)/24), DATE(2024, 1, 1) + INT((ROW(B3151)-1)/24))</f>
        <v>45423</v>
      </c>
      <c r="E3189" s="459">
        <v>0.25</v>
      </c>
      <c r="F3189" s="780"/>
      <c r="G3189" s="780"/>
      <c r="H3189" s="460">
        <f t="shared" si="197"/>
        <v>0</v>
      </c>
      <c r="I3189" s="460">
        <f t="shared" si="198"/>
        <v>0</v>
      </c>
      <c r="J3189" s="460">
        <f t="shared" si="196"/>
        <v>0</v>
      </c>
      <c r="K3189" s="9"/>
      <c r="P3189" s="2"/>
      <c r="Q3189" s="27"/>
      <c r="R3189" s="2"/>
      <c r="S3189" s="2"/>
      <c r="T3189" s="2"/>
      <c r="U3189" s="2"/>
      <c r="V3189" s="2"/>
      <c r="W3189" s="2"/>
    </row>
    <row r="3190" spans="2:23" ht="15" customHeight="1" x14ac:dyDescent="0.35">
      <c r="B3190" s="349"/>
      <c r="C3190" s="715" t="str">
        <f t="shared" si="199"/>
        <v/>
      </c>
      <c r="D3190" s="458">
        <f>IF(ISNUMBER(Summary!$D$17), DATE(Summary!$D$17, 1, 1) + INT((ROW(B3152)-1)/24), DATE(2024, 1, 1) + INT((ROW(B3152)-1)/24))</f>
        <v>45423</v>
      </c>
      <c r="E3190" s="459">
        <v>0.29166666666666669</v>
      </c>
      <c r="F3190" s="780"/>
      <c r="G3190" s="780"/>
      <c r="H3190" s="460">
        <f t="shared" si="197"/>
        <v>0</v>
      </c>
      <c r="I3190" s="460">
        <f t="shared" si="198"/>
        <v>0</v>
      </c>
      <c r="J3190" s="460">
        <f t="shared" si="196"/>
        <v>0</v>
      </c>
      <c r="K3190" s="9"/>
      <c r="P3190" s="2"/>
      <c r="Q3190" s="27"/>
      <c r="R3190" s="2"/>
      <c r="S3190" s="2"/>
      <c r="T3190" s="2"/>
      <c r="U3190" s="2"/>
      <c r="V3190" s="2"/>
      <c r="W3190" s="2"/>
    </row>
    <row r="3191" spans="2:23" ht="15" customHeight="1" x14ac:dyDescent="0.35">
      <c r="B3191" s="349"/>
      <c r="C3191" s="715" t="str">
        <f t="shared" si="199"/>
        <v/>
      </c>
      <c r="D3191" s="458">
        <f>IF(ISNUMBER(Summary!$D$17), DATE(Summary!$D$17, 1, 1) + INT((ROW(B3153)-1)/24), DATE(2024, 1, 1) + INT((ROW(B3153)-1)/24))</f>
        <v>45423</v>
      </c>
      <c r="E3191" s="459">
        <v>0.33333333333333337</v>
      </c>
      <c r="F3191" s="780"/>
      <c r="G3191" s="780"/>
      <c r="H3191" s="460">
        <f t="shared" si="197"/>
        <v>0</v>
      </c>
      <c r="I3191" s="460">
        <f t="shared" si="198"/>
        <v>0</v>
      </c>
      <c r="J3191" s="460">
        <f t="shared" si="196"/>
        <v>0</v>
      </c>
      <c r="K3191" s="9"/>
      <c r="P3191" s="2"/>
      <c r="Q3191" s="27"/>
      <c r="R3191" s="2"/>
      <c r="S3191" s="2"/>
      <c r="T3191" s="2"/>
      <c r="U3191" s="2"/>
      <c r="V3191" s="2"/>
      <c r="W3191" s="2"/>
    </row>
    <row r="3192" spans="2:23" ht="15" customHeight="1" x14ac:dyDescent="0.35">
      <c r="B3192" s="349"/>
      <c r="C3192" s="715" t="str">
        <f t="shared" si="199"/>
        <v/>
      </c>
      <c r="D3192" s="458">
        <f>IF(ISNUMBER(Summary!$D$17), DATE(Summary!$D$17, 1, 1) + INT((ROW(B3154)-1)/24), DATE(2024, 1, 1) + INT((ROW(B3154)-1)/24))</f>
        <v>45423</v>
      </c>
      <c r="E3192" s="459">
        <v>0.375</v>
      </c>
      <c r="F3192" s="780"/>
      <c r="G3192" s="780"/>
      <c r="H3192" s="460">
        <f t="shared" si="197"/>
        <v>0</v>
      </c>
      <c r="I3192" s="460">
        <f t="shared" si="198"/>
        <v>0</v>
      </c>
      <c r="J3192" s="460">
        <f t="shared" si="196"/>
        <v>0</v>
      </c>
      <c r="K3192" s="9"/>
      <c r="P3192" s="2"/>
      <c r="Q3192" s="27"/>
      <c r="R3192" s="2"/>
      <c r="S3192" s="2"/>
      <c r="T3192" s="2"/>
      <c r="U3192" s="2"/>
      <c r="V3192" s="2"/>
      <c r="W3192" s="2"/>
    </row>
    <row r="3193" spans="2:23" ht="15" customHeight="1" x14ac:dyDescent="0.35">
      <c r="B3193" s="349"/>
      <c r="C3193" s="715" t="str">
        <f t="shared" si="199"/>
        <v/>
      </c>
      <c r="D3193" s="458">
        <f>IF(ISNUMBER(Summary!$D$17), DATE(Summary!$D$17, 1, 1) + INT((ROW(B3155)-1)/24), DATE(2024, 1, 1) + INT((ROW(B3155)-1)/24))</f>
        <v>45423</v>
      </c>
      <c r="E3193" s="459">
        <v>0.41666666666666669</v>
      </c>
      <c r="F3193" s="780"/>
      <c r="G3193" s="780"/>
      <c r="H3193" s="460">
        <f t="shared" si="197"/>
        <v>0</v>
      </c>
      <c r="I3193" s="460">
        <f t="shared" si="198"/>
        <v>0</v>
      </c>
      <c r="J3193" s="460">
        <f t="shared" si="196"/>
        <v>0</v>
      </c>
      <c r="K3193" s="9"/>
      <c r="P3193" s="2"/>
      <c r="Q3193" s="27"/>
      <c r="R3193" s="2"/>
      <c r="S3193" s="2"/>
      <c r="T3193" s="2"/>
      <c r="U3193" s="2"/>
      <c r="V3193" s="2"/>
      <c r="W3193" s="2"/>
    </row>
    <row r="3194" spans="2:23" ht="15" customHeight="1" x14ac:dyDescent="0.35">
      <c r="B3194" s="349"/>
      <c r="C3194" s="715" t="str">
        <f t="shared" si="199"/>
        <v/>
      </c>
      <c r="D3194" s="458">
        <f>IF(ISNUMBER(Summary!$D$17), DATE(Summary!$D$17, 1, 1) + INT((ROW(B3156)-1)/24), DATE(2024, 1, 1) + INT((ROW(B3156)-1)/24))</f>
        <v>45423</v>
      </c>
      <c r="E3194" s="459">
        <v>0.45833333333333337</v>
      </c>
      <c r="F3194" s="780"/>
      <c r="G3194" s="780"/>
      <c r="H3194" s="460">
        <f t="shared" si="197"/>
        <v>0</v>
      </c>
      <c r="I3194" s="460">
        <f t="shared" si="198"/>
        <v>0</v>
      </c>
      <c r="J3194" s="460">
        <f t="shared" si="196"/>
        <v>0</v>
      </c>
      <c r="K3194" s="9"/>
      <c r="P3194" s="2"/>
      <c r="Q3194" s="27"/>
      <c r="R3194" s="2"/>
      <c r="S3194" s="2"/>
      <c r="T3194" s="2"/>
      <c r="U3194" s="2"/>
      <c r="V3194" s="2"/>
      <c r="W3194" s="2"/>
    </row>
    <row r="3195" spans="2:23" ht="15" customHeight="1" x14ac:dyDescent="0.35">
      <c r="B3195" s="349"/>
      <c r="C3195" s="715" t="str">
        <f t="shared" si="199"/>
        <v/>
      </c>
      <c r="D3195" s="458">
        <f>IF(ISNUMBER(Summary!$D$17), DATE(Summary!$D$17, 1, 1) + INT((ROW(B3157)-1)/24), DATE(2024, 1, 1) + INT((ROW(B3157)-1)/24))</f>
        <v>45423</v>
      </c>
      <c r="E3195" s="459">
        <v>0.50000000000000011</v>
      </c>
      <c r="F3195" s="780"/>
      <c r="G3195" s="780"/>
      <c r="H3195" s="460">
        <f t="shared" si="197"/>
        <v>0</v>
      </c>
      <c r="I3195" s="460">
        <f t="shared" si="198"/>
        <v>0</v>
      </c>
      <c r="J3195" s="460">
        <f t="shared" si="196"/>
        <v>0</v>
      </c>
      <c r="K3195" s="9"/>
      <c r="P3195" s="2"/>
      <c r="Q3195" s="27"/>
      <c r="R3195" s="2"/>
      <c r="S3195" s="2"/>
      <c r="T3195" s="2"/>
      <c r="U3195" s="2"/>
      <c r="V3195" s="2"/>
      <c r="W3195" s="2"/>
    </row>
    <row r="3196" spans="2:23" ht="15" customHeight="1" x14ac:dyDescent="0.35">
      <c r="B3196" s="349"/>
      <c r="C3196" s="715" t="str">
        <f t="shared" si="199"/>
        <v/>
      </c>
      <c r="D3196" s="458">
        <f>IF(ISNUMBER(Summary!$D$17), DATE(Summary!$D$17, 1, 1) + INT((ROW(B3158)-1)/24), DATE(2024, 1, 1) + INT((ROW(B3158)-1)/24))</f>
        <v>45423</v>
      </c>
      <c r="E3196" s="459">
        <v>0.54166666666666674</v>
      </c>
      <c r="F3196" s="780"/>
      <c r="G3196" s="780"/>
      <c r="H3196" s="460">
        <f t="shared" si="197"/>
        <v>0</v>
      </c>
      <c r="I3196" s="460">
        <f t="shared" si="198"/>
        <v>0</v>
      </c>
      <c r="J3196" s="460">
        <f t="shared" si="196"/>
        <v>0</v>
      </c>
      <c r="K3196" s="9"/>
      <c r="P3196" s="2"/>
      <c r="Q3196" s="27"/>
      <c r="R3196" s="2"/>
      <c r="S3196" s="2"/>
      <c r="T3196" s="2"/>
      <c r="U3196" s="2"/>
      <c r="V3196" s="2"/>
      <c r="W3196" s="2"/>
    </row>
    <row r="3197" spans="2:23" ht="15" customHeight="1" x14ac:dyDescent="0.35">
      <c r="B3197" s="349"/>
      <c r="C3197" s="715" t="str">
        <f t="shared" si="199"/>
        <v/>
      </c>
      <c r="D3197" s="458">
        <f>IF(ISNUMBER(Summary!$D$17), DATE(Summary!$D$17, 1, 1) + INT((ROW(B3159)-1)/24), DATE(2024, 1, 1) + INT((ROW(B3159)-1)/24))</f>
        <v>45423</v>
      </c>
      <c r="E3197" s="459">
        <v>0.58333333333333337</v>
      </c>
      <c r="F3197" s="780"/>
      <c r="G3197" s="780"/>
      <c r="H3197" s="460">
        <f t="shared" si="197"/>
        <v>0</v>
      </c>
      <c r="I3197" s="460">
        <f t="shared" si="198"/>
        <v>0</v>
      </c>
      <c r="J3197" s="460">
        <f t="shared" si="196"/>
        <v>0</v>
      </c>
      <c r="K3197" s="9"/>
      <c r="P3197" s="2"/>
      <c r="Q3197" s="27"/>
      <c r="R3197" s="2"/>
      <c r="S3197" s="2"/>
      <c r="T3197" s="2"/>
      <c r="U3197" s="2"/>
      <c r="V3197" s="2"/>
      <c r="W3197" s="2"/>
    </row>
    <row r="3198" spans="2:23" ht="15" customHeight="1" x14ac:dyDescent="0.35">
      <c r="B3198" s="349"/>
      <c r="C3198" s="715" t="str">
        <f t="shared" si="199"/>
        <v/>
      </c>
      <c r="D3198" s="458">
        <f>IF(ISNUMBER(Summary!$D$17), DATE(Summary!$D$17, 1, 1) + INT((ROW(B3160)-1)/24), DATE(2024, 1, 1) + INT((ROW(B3160)-1)/24))</f>
        <v>45423</v>
      </c>
      <c r="E3198" s="459">
        <v>0.62500000000000011</v>
      </c>
      <c r="F3198" s="780"/>
      <c r="G3198" s="780"/>
      <c r="H3198" s="460">
        <f t="shared" si="197"/>
        <v>0</v>
      </c>
      <c r="I3198" s="460">
        <f t="shared" si="198"/>
        <v>0</v>
      </c>
      <c r="J3198" s="460">
        <f t="shared" si="196"/>
        <v>0</v>
      </c>
      <c r="K3198" s="9"/>
      <c r="P3198" s="2"/>
      <c r="Q3198" s="27"/>
      <c r="R3198" s="2"/>
      <c r="S3198" s="2"/>
      <c r="T3198" s="2"/>
      <c r="U3198" s="2"/>
      <c r="V3198" s="2"/>
      <c r="W3198" s="2"/>
    </row>
    <row r="3199" spans="2:23" ht="15" customHeight="1" x14ac:dyDescent="0.35">
      <c r="B3199" s="349"/>
      <c r="C3199" s="715" t="str">
        <f t="shared" si="199"/>
        <v/>
      </c>
      <c r="D3199" s="458">
        <f>IF(ISNUMBER(Summary!$D$17), DATE(Summary!$D$17, 1, 1) + INT((ROW(B3161)-1)/24), DATE(2024, 1, 1) + INT((ROW(B3161)-1)/24))</f>
        <v>45423</v>
      </c>
      <c r="E3199" s="459">
        <v>0.66666666666666674</v>
      </c>
      <c r="F3199" s="780"/>
      <c r="G3199" s="780"/>
      <c r="H3199" s="460">
        <f t="shared" si="197"/>
        <v>0</v>
      </c>
      <c r="I3199" s="460">
        <f t="shared" si="198"/>
        <v>0</v>
      </c>
      <c r="J3199" s="460">
        <f t="shared" si="196"/>
        <v>0</v>
      </c>
      <c r="K3199" s="9"/>
      <c r="P3199" s="2"/>
      <c r="Q3199" s="27"/>
      <c r="R3199" s="2"/>
      <c r="S3199" s="2"/>
      <c r="T3199" s="2"/>
      <c r="U3199" s="2"/>
      <c r="V3199" s="2"/>
      <c r="W3199" s="2"/>
    </row>
    <row r="3200" spans="2:23" ht="15" customHeight="1" x14ac:dyDescent="0.35">
      <c r="B3200" s="349"/>
      <c r="C3200" s="715" t="str">
        <f t="shared" si="199"/>
        <v/>
      </c>
      <c r="D3200" s="458">
        <f>IF(ISNUMBER(Summary!$D$17), DATE(Summary!$D$17, 1, 1) + INT((ROW(B3162)-1)/24), DATE(2024, 1, 1) + INT((ROW(B3162)-1)/24))</f>
        <v>45423</v>
      </c>
      <c r="E3200" s="459">
        <v>0.70833333333333337</v>
      </c>
      <c r="F3200" s="780"/>
      <c r="G3200" s="780"/>
      <c r="H3200" s="460">
        <f t="shared" si="197"/>
        <v>0</v>
      </c>
      <c r="I3200" s="460">
        <f t="shared" si="198"/>
        <v>0</v>
      </c>
      <c r="J3200" s="460">
        <f t="shared" ref="J3200:J3263" si="200">G3200-H3200</f>
        <v>0</v>
      </c>
      <c r="K3200" s="9"/>
      <c r="P3200" s="2"/>
      <c r="Q3200" s="27"/>
      <c r="R3200" s="2"/>
      <c r="S3200" s="2"/>
      <c r="T3200" s="2"/>
      <c r="U3200" s="2"/>
      <c r="V3200" s="2"/>
      <c r="W3200" s="2"/>
    </row>
    <row r="3201" spans="2:23" ht="15" customHeight="1" x14ac:dyDescent="0.35">
      <c r="B3201" s="349"/>
      <c r="C3201" s="715" t="str">
        <f t="shared" si="199"/>
        <v/>
      </c>
      <c r="D3201" s="458">
        <f>IF(ISNUMBER(Summary!$D$17), DATE(Summary!$D$17, 1, 1) + INT((ROW(B3163)-1)/24), DATE(2024, 1, 1) + INT((ROW(B3163)-1)/24))</f>
        <v>45423</v>
      </c>
      <c r="E3201" s="459">
        <v>0.75000000000000011</v>
      </c>
      <c r="F3201" s="780"/>
      <c r="G3201" s="780"/>
      <c r="H3201" s="460">
        <f t="shared" si="197"/>
        <v>0</v>
      </c>
      <c r="I3201" s="460">
        <f t="shared" si="198"/>
        <v>0</v>
      </c>
      <c r="J3201" s="460">
        <f t="shared" si="200"/>
        <v>0</v>
      </c>
      <c r="K3201" s="9"/>
      <c r="P3201" s="2"/>
      <c r="Q3201" s="27"/>
      <c r="R3201" s="2"/>
      <c r="S3201" s="2"/>
      <c r="T3201" s="2"/>
      <c r="U3201" s="2"/>
      <c r="V3201" s="2"/>
      <c r="W3201" s="2"/>
    </row>
    <row r="3202" spans="2:23" ht="15" customHeight="1" x14ac:dyDescent="0.35">
      <c r="B3202" s="349"/>
      <c r="C3202" s="715" t="str">
        <f t="shared" si="199"/>
        <v/>
      </c>
      <c r="D3202" s="458">
        <f>IF(ISNUMBER(Summary!$D$17), DATE(Summary!$D$17, 1, 1) + INT((ROW(B3164)-1)/24), DATE(2024, 1, 1) + INT((ROW(B3164)-1)/24))</f>
        <v>45423</v>
      </c>
      <c r="E3202" s="459">
        <v>0.79166666666666674</v>
      </c>
      <c r="F3202" s="780"/>
      <c r="G3202" s="780"/>
      <c r="H3202" s="460">
        <f t="shared" si="197"/>
        <v>0</v>
      </c>
      <c r="I3202" s="460">
        <f t="shared" si="198"/>
        <v>0</v>
      </c>
      <c r="J3202" s="460">
        <f t="shared" si="200"/>
        <v>0</v>
      </c>
      <c r="K3202" s="9"/>
      <c r="P3202" s="2"/>
      <c r="Q3202" s="27"/>
      <c r="R3202" s="2"/>
      <c r="S3202" s="2"/>
      <c r="T3202" s="2"/>
      <c r="U3202" s="2"/>
      <c r="V3202" s="2"/>
      <c r="W3202" s="2"/>
    </row>
    <row r="3203" spans="2:23" ht="15" customHeight="1" x14ac:dyDescent="0.35">
      <c r="B3203" s="349"/>
      <c r="C3203" s="715" t="str">
        <f t="shared" si="199"/>
        <v/>
      </c>
      <c r="D3203" s="458">
        <f>IF(ISNUMBER(Summary!$D$17), DATE(Summary!$D$17, 1, 1) + INT((ROW(B3165)-1)/24), DATE(2024, 1, 1) + INT((ROW(B3165)-1)/24))</f>
        <v>45423</v>
      </c>
      <c r="E3203" s="459">
        <v>0.83333333333333337</v>
      </c>
      <c r="F3203" s="780"/>
      <c r="G3203" s="780"/>
      <c r="H3203" s="460">
        <f t="shared" si="197"/>
        <v>0</v>
      </c>
      <c r="I3203" s="460">
        <f t="shared" si="198"/>
        <v>0</v>
      </c>
      <c r="J3203" s="460">
        <f t="shared" si="200"/>
        <v>0</v>
      </c>
      <c r="K3203" s="9"/>
      <c r="P3203" s="2"/>
      <c r="Q3203" s="27"/>
      <c r="R3203" s="2"/>
      <c r="S3203" s="2"/>
      <c r="T3203" s="2"/>
      <c r="U3203" s="2"/>
      <c r="V3203" s="2"/>
      <c r="W3203" s="2"/>
    </row>
    <row r="3204" spans="2:23" ht="15" customHeight="1" x14ac:dyDescent="0.35">
      <c r="B3204" s="349"/>
      <c r="C3204" s="715" t="str">
        <f t="shared" si="199"/>
        <v/>
      </c>
      <c r="D3204" s="458">
        <f>IF(ISNUMBER(Summary!$D$17), DATE(Summary!$D$17, 1, 1) + INT((ROW(B3166)-1)/24), DATE(2024, 1, 1) + INT((ROW(B3166)-1)/24))</f>
        <v>45423</v>
      </c>
      <c r="E3204" s="459">
        <v>0.87500000000000011</v>
      </c>
      <c r="F3204" s="780"/>
      <c r="G3204" s="780"/>
      <c r="H3204" s="460">
        <f t="shared" si="197"/>
        <v>0</v>
      </c>
      <c r="I3204" s="460">
        <f t="shared" si="198"/>
        <v>0</v>
      </c>
      <c r="J3204" s="460">
        <f t="shared" si="200"/>
        <v>0</v>
      </c>
      <c r="K3204" s="9"/>
      <c r="P3204" s="2"/>
      <c r="Q3204" s="27"/>
      <c r="R3204" s="2"/>
      <c r="S3204" s="2"/>
      <c r="T3204" s="2"/>
      <c r="U3204" s="2"/>
      <c r="V3204" s="2"/>
      <c r="W3204" s="2"/>
    </row>
    <row r="3205" spans="2:23" ht="15" customHeight="1" x14ac:dyDescent="0.35">
      <c r="B3205" s="349"/>
      <c r="C3205" s="715" t="str">
        <f t="shared" si="199"/>
        <v/>
      </c>
      <c r="D3205" s="458">
        <f>IF(ISNUMBER(Summary!$D$17), DATE(Summary!$D$17, 1, 1) + INT((ROW(B3167)-1)/24), DATE(2024, 1, 1) + INT((ROW(B3167)-1)/24))</f>
        <v>45423</v>
      </c>
      <c r="E3205" s="459">
        <v>0.91666666666666674</v>
      </c>
      <c r="F3205" s="780"/>
      <c r="G3205" s="780"/>
      <c r="H3205" s="460">
        <f t="shared" si="197"/>
        <v>0</v>
      </c>
      <c r="I3205" s="460">
        <f t="shared" si="198"/>
        <v>0</v>
      </c>
      <c r="J3205" s="460">
        <f t="shared" si="200"/>
        <v>0</v>
      </c>
      <c r="K3205" s="9"/>
      <c r="P3205" s="2"/>
      <c r="Q3205" s="27"/>
      <c r="R3205" s="2"/>
      <c r="S3205" s="2"/>
      <c r="T3205" s="2"/>
      <c r="U3205" s="2"/>
      <c r="V3205" s="2"/>
      <c r="W3205" s="2"/>
    </row>
    <row r="3206" spans="2:23" ht="15" customHeight="1" x14ac:dyDescent="0.35">
      <c r="B3206" s="349"/>
      <c r="C3206" s="715" t="str">
        <f t="shared" si="199"/>
        <v/>
      </c>
      <c r="D3206" s="458">
        <f>IF(ISNUMBER(Summary!$D$17), DATE(Summary!$D$17, 1, 1) + INT((ROW(B3168)-1)/24), DATE(2024, 1, 1) + INT((ROW(B3168)-1)/24))</f>
        <v>45423</v>
      </c>
      <c r="E3206" s="459">
        <v>0.95833333333333337</v>
      </c>
      <c r="F3206" s="780"/>
      <c r="G3206" s="780"/>
      <c r="H3206" s="460">
        <f t="shared" si="197"/>
        <v>0</v>
      </c>
      <c r="I3206" s="460">
        <f t="shared" si="198"/>
        <v>0</v>
      </c>
      <c r="J3206" s="460">
        <f t="shared" si="200"/>
        <v>0</v>
      </c>
      <c r="K3206" s="9"/>
      <c r="P3206" s="2"/>
      <c r="Q3206" s="27"/>
      <c r="R3206" s="2"/>
      <c r="S3206" s="2"/>
      <c r="T3206" s="2"/>
      <c r="U3206" s="2"/>
      <c r="V3206" s="2"/>
      <c r="W3206" s="2"/>
    </row>
    <row r="3207" spans="2:23" ht="15" customHeight="1" x14ac:dyDescent="0.35">
      <c r="B3207" s="457"/>
      <c r="C3207" s="715">
        <f t="shared" si="199"/>
        <v>45424</v>
      </c>
      <c r="D3207" s="458">
        <f>IF(ISNUMBER(Summary!$D$17), DATE(Summary!$D$17, 1, 1) + INT((ROW(B3169)-1)/24), DATE(2024, 1, 1) + INT((ROW(B3169)-1)/24))</f>
        <v>45424</v>
      </c>
      <c r="E3207" s="459">
        <v>3.1225022567582528E-17</v>
      </c>
      <c r="F3207" s="780"/>
      <c r="G3207" s="780"/>
      <c r="H3207" s="460">
        <f t="shared" si="197"/>
        <v>0</v>
      </c>
      <c r="I3207" s="460">
        <f t="shared" si="198"/>
        <v>0</v>
      </c>
      <c r="J3207" s="460">
        <f t="shared" si="200"/>
        <v>0</v>
      </c>
      <c r="K3207" s="9"/>
      <c r="P3207" s="2"/>
      <c r="Q3207" s="27"/>
      <c r="R3207" s="2"/>
      <c r="S3207" s="2"/>
      <c r="T3207" s="2"/>
      <c r="U3207" s="2"/>
      <c r="V3207" s="2"/>
      <c r="W3207" s="2"/>
    </row>
    <row r="3208" spans="2:23" ht="15" customHeight="1" x14ac:dyDescent="0.35">
      <c r="B3208" s="349"/>
      <c r="C3208" s="715" t="str">
        <f t="shared" si="199"/>
        <v/>
      </c>
      <c r="D3208" s="458">
        <f>IF(ISNUMBER(Summary!$D$17), DATE(Summary!$D$17, 1, 1) + INT((ROW(B3170)-1)/24), DATE(2024, 1, 1) + INT((ROW(B3170)-1)/24))</f>
        <v>45424</v>
      </c>
      <c r="E3208" s="459">
        <v>4.1666666666666699E-2</v>
      </c>
      <c r="F3208" s="780"/>
      <c r="G3208" s="780"/>
      <c r="H3208" s="460">
        <f t="shared" si="197"/>
        <v>0</v>
      </c>
      <c r="I3208" s="460">
        <f t="shared" si="198"/>
        <v>0</v>
      </c>
      <c r="J3208" s="460">
        <f t="shared" si="200"/>
        <v>0</v>
      </c>
      <c r="K3208" s="9"/>
      <c r="P3208" s="2"/>
      <c r="Q3208" s="27"/>
      <c r="R3208" s="2"/>
      <c r="S3208" s="2"/>
      <c r="T3208" s="2"/>
      <c r="U3208" s="2"/>
      <c r="V3208" s="2"/>
      <c r="W3208" s="2"/>
    </row>
    <row r="3209" spans="2:23" ht="15" customHeight="1" x14ac:dyDescent="0.35">
      <c r="B3209" s="349"/>
      <c r="C3209" s="715" t="str">
        <f t="shared" si="199"/>
        <v/>
      </c>
      <c r="D3209" s="458">
        <f>IF(ISNUMBER(Summary!$D$17), DATE(Summary!$D$17, 1, 1) + INT((ROW(B3171)-1)/24), DATE(2024, 1, 1) + INT((ROW(B3171)-1)/24))</f>
        <v>45424</v>
      </c>
      <c r="E3209" s="459">
        <v>8.333333333333337E-2</v>
      </c>
      <c r="F3209" s="780"/>
      <c r="G3209" s="780"/>
      <c r="H3209" s="460">
        <f t="shared" si="197"/>
        <v>0</v>
      </c>
      <c r="I3209" s="460">
        <f t="shared" si="198"/>
        <v>0</v>
      </c>
      <c r="J3209" s="460">
        <f t="shared" si="200"/>
        <v>0</v>
      </c>
      <c r="K3209" s="9"/>
      <c r="P3209" s="2"/>
      <c r="Q3209" s="27"/>
      <c r="R3209" s="2"/>
      <c r="S3209" s="2"/>
      <c r="T3209" s="2"/>
      <c r="U3209" s="2"/>
      <c r="V3209" s="2"/>
      <c r="W3209" s="2"/>
    </row>
    <row r="3210" spans="2:23" ht="15" customHeight="1" x14ac:dyDescent="0.35">
      <c r="B3210" s="349"/>
      <c r="C3210" s="715" t="str">
        <f t="shared" si="199"/>
        <v/>
      </c>
      <c r="D3210" s="458">
        <f>IF(ISNUMBER(Summary!$D$17), DATE(Summary!$D$17, 1, 1) + INT((ROW(B3172)-1)/24), DATE(2024, 1, 1) + INT((ROW(B3172)-1)/24))</f>
        <v>45424</v>
      </c>
      <c r="E3210" s="459">
        <v>0.12500000000000006</v>
      </c>
      <c r="F3210" s="780"/>
      <c r="G3210" s="780"/>
      <c r="H3210" s="460">
        <f t="shared" si="197"/>
        <v>0</v>
      </c>
      <c r="I3210" s="460">
        <f t="shared" si="198"/>
        <v>0</v>
      </c>
      <c r="J3210" s="460">
        <f t="shared" si="200"/>
        <v>0</v>
      </c>
      <c r="K3210" s="9"/>
      <c r="P3210" s="2"/>
      <c r="Q3210" s="27"/>
      <c r="R3210" s="2"/>
      <c r="S3210" s="2"/>
      <c r="T3210" s="2"/>
      <c r="U3210" s="2"/>
      <c r="V3210" s="2"/>
      <c r="W3210" s="2"/>
    </row>
    <row r="3211" spans="2:23" ht="15" customHeight="1" x14ac:dyDescent="0.35">
      <c r="B3211" s="349"/>
      <c r="C3211" s="715" t="str">
        <f t="shared" si="199"/>
        <v/>
      </c>
      <c r="D3211" s="458">
        <f>IF(ISNUMBER(Summary!$D$17), DATE(Summary!$D$17, 1, 1) + INT((ROW(B3173)-1)/24), DATE(2024, 1, 1) + INT((ROW(B3173)-1)/24))</f>
        <v>45424</v>
      </c>
      <c r="E3211" s="459">
        <v>0.16666666666666669</v>
      </c>
      <c r="F3211" s="780"/>
      <c r="G3211" s="780"/>
      <c r="H3211" s="460">
        <f t="shared" si="197"/>
        <v>0</v>
      </c>
      <c r="I3211" s="460">
        <f t="shared" si="198"/>
        <v>0</v>
      </c>
      <c r="J3211" s="460">
        <f t="shared" si="200"/>
        <v>0</v>
      </c>
      <c r="K3211" s="9"/>
      <c r="P3211" s="2"/>
      <c r="Q3211" s="27"/>
      <c r="R3211" s="2"/>
      <c r="S3211" s="2"/>
      <c r="T3211" s="2"/>
      <c r="U3211" s="2"/>
      <c r="V3211" s="2"/>
      <c r="W3211" s="2"/>
    </row>
    <row r="3212" spans="2:23" ht="15" customHeight="1" x14ac:dyDescent="0.35">
      <c r="B3212" s="349"/>
      <c r="C3212" s="715" t="str">
        <f t="shared" si="199"/>
        <v/>
      </c>
      <c r="D3212" s="458">
        <f>IF(ISNUMBER(Summary!$D$17), DATE(Summary!$D$17, 1, 1) + INT((ROW(B3174)-1)/24), DATE(2024, 1, 1) + INT((ROW(B3174)-1)/24))</f>
        <v>45424</v>
      </c>
      <c r="E3212" s="459">
        <v>0.20833333333333337</v>
      </c>
      <c r="F3212" s="780"/>
      <c r="G3212" s="780"/>
      <c r="H3212" s="460">
        <f t="shared" si="197"/>
        <v>0</v>
      </c>
      <c r="I3212" s="460">
        <f t="shared" si="198"/>
        <v>0</v>
      </c>
      <c r="J3212" s="460">
        <f t="shared" si="200"/>
        <v>0</v>
      </c>
      <c r="K3212" s="9"/>
      <c r="P3212" s="2"/>
      <c r="Q3212" s="27"/>
      <c r="R3212" s="2"/>
      <c r="S3212" s="2"/>
      <c r="T3212" s="2"/>
      <c r="U3212" s="2"/>
      <c r="V3212" s="2"/>
      <c r="W3212" s="2"/>
    </row>
    <row r="3213" spans="2:23" ht="15" customHeight="1" x14ac:dyDescent="0.35">
      <c r="B3213" s="349"/>
      <c r="C3213" s="715" t="str">
        <f t="shared" si="199"/>
        <v/>
      </c>
      <c r="D3213" s="458">
        <f>IF(ISNUMBER(Summary!$D$17), DATE(Summary!$D$17, 1, 1) + INT((ROW(B3175)-1)/24), DATE(2024, 1, 1) + INT((ROW(B3175)-1)/24))</f>
        <v>45424</v>
      </c>
      <c r="E3213" s="459">
        <v>0.25</v>
      </c>
      <c r="F3213" s="780"/>
      <c r="G3213" s="780"/>
      <c r="H3213" s="460">
        <f t="shared" si="197"/>
        <v>0</v>
      </c>
      <c r="I3213" s="460">
        <f t="shared" si="198"/>
        <v>0</v>
      </c>
      <c r="J3213" s="460">
        <f t="shared" si="200"/>
        <v>0</v>
      </c>
      <c r="K3213" s="9"/>
      <c r="P3213" s="2"/>
      <c r="Q3213" s="27"/>
      <c r="R3213" s="2"/>
      <c r="S3213" s="2"/>
      <c r="T3213" s="2"/>
      <c r="U3213" s="2"/>
      <c r="V3213" s="2"/>
      <c r="W3213" s="2"/>
    </row>
    <row r="3214" spans="2:23" ht="15" customHeight="1" x14ac:dyDescent="0.35">
      <c r="B3214" s="349"/>
      <c r="C3214" s="715" t="str">
        <f t="shared" si="199"/>
        <v/>
      </c>
      <c r="D3214" s="458">
        <f>IF(ISNUMBER(Summary!$D$17), DATE(Summary!$D$17, 1, 1) + INT((ROW(B3176)-1)/24), DATE(2024, 1, 1) + INT((ROW(B3176)-1)/24))</f>
        <v>45424</v>
      </c>
      <c r="E3214" s="459">
        <v>0.29166666666666669</v>
      </c>
      <c r="F3214" s="780"/>
      <c r="G3214" s="780"/>
      <c r="H3214" s="460">
        <f t="shared" si="197"/>
        <v>0</v>
      </c>
      <c r="I3214" s="460">
        <f t="shared" si="198"/>
        <v>0</v>
      </c>
      <c r="J3214" s="460">
        <f t="shared" si="200"/>
        <v>0</v>
      </c>
      <c r="K3214" s="9"/>
      <c r="P3214" s="2"/>
      <c r="Q3214" s="27"/>
      <c r="R3214" s="2"/>
      <c r="S3214" s="2"/>
      <c r="T3214" s="2"/>
      <c r="U3214" s="2"/>
      <c r="V3214" s="2"/>
      <c r="W3214" s="2"/>
    </row>
    <row r="3215" spans="2:23" ht="15" customHeight="1" x14ac:dyDescent="0.35">
      <c r="B3215" s="349"/>
      <c r="C3215" s="715" t="str">
        <f t="shared" si="199"/>
        <v/>
      </c>
      <c r="D3215" s="458">
        <f>IF(ISNUMBER(Summary!$D$17), DATE(Summary!$D$17, 1, 1) + INT((ROW(B3177)-1)/24), DATE(2024, 1, 1) + INT((ROW(B3177)-1)/24))</f>
        <v>45424</v>
      </c>
      <c r="E3215" s="459">
        <v>0.33333333333333337</v>
      </c>
      <c r="F3215" s="780"/>
      <c r="G3215" s="780"/>
      <c r="H3215" s="460">
        <f t="shared" si="197"/>
        <v>0</v>
      </c>
      <c r="I3215" s="460">
        <f t="shared" si="198"/>
        <v>0</v>
      </c>
      <c r="J3215" s="460">
        <f t="shared" si="200"/>
        <v>0</v>
      </c>
      <c r="K3215" s="9"/>
      <c r="P3215" s="2"/>
      <c r="Q3215" s="27"/>
      <c r="R3215" s="2"/>
      <c r="S3215" s="2"/>
      <c r="T3215" s="2"/>
      <c r="U3215" s="2"/>
      <c r="V3215" s="2"/>
      <c r="W3215" s="2"/>
    </row>
    <row r="3216" spans="2:23" ht="15" customHeight="1" x14ac:dyDescent="0.35">
      <c r="B3216" s="349"/>
      <c r="C3216" s="715" t="str">
        <f t="shared" si="199"/>
        <v/>
      </c>
      <c r="D3216" s="458">
        <f>IF(ISNUMBER(Summary!$D$17), DATE(Summary!$D$17, 1, 1) + INT((ROW(B3178)-1)/24), DATE(2024, 1, 1) + INT((ROW(B3178)-1)/24))</f>
        <v>45424</v>
      </c>
      <c r="E3216" s="459">
        <v>0.375</v>
      </c>
      <c r="F3216" s="780"/>
      <c r="G3216" s="780"/>
      <c r="H3216" s="460">
        <f t="shared" si="197"/>
        <v>0</v>
      </c>
      <c r="I3216" s="460">
        <f t="shared" si="198"/>
        <v>0</v>
      </c>
      <c r="J3216" s="460">
        <f t="shared" si="200"/>
        <v>0</v>
      </c>
      <c r="K3216" s="9"/>
      <c r="P3216" s="2"/>
      <c r="Q3216" s="27"/>
      <c r="R3216" s="2"/>
      <c r="S3216" s="2"/>
      <c r="T3216" s="2"/>
      <c r="U3216" s="2"/>
      <c r="V3216" s="2"/>
      <c r="W3216" s="2"/>
    </row>
    <row r="3217" spans="2:23" ht="15" customHeight="1" x14ac:dyDescent="0.35">
      <c r="B3217" s="349"/>
      <c r="C3217" s="715" t="str">
        <f t="shared" si="199"/>
        <v/>
      </c>
      <c r="D3217" s="458">
        <f>IF(ISNUMBER(Summary!$D$17), DATE(Summary!$D$17, 1, 1) + INT((ROW(B3179)-1)/24), DATE(2024, 1, 1) + INT((ROW(B3179)-1)/24))</f>
        <v>45424</v>
      </c>
      <c r="E3217" s="459">
        <v>0.41666666666666669</v>
      </c>
      <c r="F3217" s="780"/>
      <c r="G3217" s="780"/>
      <c r="H3217" s="460">
        <f t="shared" si="197"/>
        <v>0</v>
      </c>
      <c r="I3217" s="460">
        <f t="shared" si="198"/>
        <v>0</v>
      </c>
      <c r="J3217" s="460">
        <f t="shared" si="200"/>
        <v>0</v>
      </c>
      <c r="K3217" s="9"/>
      <c r="P3217" s="2"/>
      <c r="Q3217" s="27"/>
      <c r="R3217" s="2"/>
      <c r="S3217" s="2"/>
      <c r="T3217" s="2"/>
      <c r="U3217" s="2"/>
      <c r="V3217" s="2"/>
      <c r="W3217" s="2"/>
    </row>
    <row r="3218" spans="2:23" ht="15" customHeight="1" x14ac:dyDescent="0.35">
      <c r="B3218" s="349"/>
      <c r="C3218" s="715" t="str">
        <f t="shared" si="199"/>
        <v/>
      </c>
      <c r="D3218" s="458">
        <f>IF(ISNUMBER(Summary!$D$17), DATE(Summary!$D$17, 1, 1) + INT((ROW(B3180)-1)/24), DATE(2024, 1, 1) + INT((ROW(B3180)-1)/24))</f>
        <v>45424</v>
      </c>
      <c r="E3218" s="459">
        <v>0.45833333333333337</v>
      </c>
      <c r="F3218" s="780"/>
      <c r="G3218" s="780"/>
      <c r="H3218" s="460">
        <f t="shared" si="197"/>
        <v>0</v>
      </c>
      <c r="I3218" s="460">
        <f t="shared" si="198"/>
        <v>0</v>
      </c>
      <c r="J3218" s="460">
        <f t="shared" si="200"/>
        <v>0</v>
      </c>
      <c r="K3218" s="9"/>
      <c r="P3218" s="2"/>
      <c r="Q3218" s="27"/>
      <c r="R3218" s="2"/>
      <c r="S3218" s="2"/>
      <c r="T3218" s="2"/>
      <c r="U3218" s="2"/>
      <c r="V3218" s="2"/>
      <c r="W3218" s="2"/>
    </row>
    <row r="3219" spans="2:23" ht="15" customHeight="1" x14ac:dyDescent="0.35">
      <c r="B3219" s="349"/>
      <c r="C3219" s="715" t="str">
        <f t="shared" si="199"/>
        <v/>
      </c>
      <c r="D3219" s="458">
        <f>IF(ISNUMBER(Summary!$D$17), DATE(Summary!$D$17, 1, 1) + INT((ROW(B3181)-1)/24), DATE(2024, 1, 1) + INT((ROW(B3181)-1)/24))</f>
        <v>45424</v>
      </c>
      <c r="E3219" s="459">
        <v>0.50000000000000011</v>
      </c>
      <c r="F3219" s="780"/>
      <c r="G3219" s="780"/>
      <c r="H3219" s="460">
        <f t="shared" si="197"/>
        <v>0</v>
      </c>
      <c r="I3219" s="460">
        <f t="shared" si="198"/>
        <v>0</v>
      </c>
      <c r="J3219" s="460">
        <f t="shared" si="200"/>
        <v>0</v>
      </c>
      <c r="K3219" s="9"/>
      <c r="P3219" s="2"/>
      <c r="Q3219" s="27"/>
      <c r="R3219" s="2"/>
      <c r="S3219" s="2"/>
      <c r="T3219" s="2"/>
      <c r="U3219" s="2"/>
      <c r="V3219" s="2"/>
      <c r="W3219" s="2"/>
    </row>
    <row r="3220" spans="2:23" ht="15" customHeight="1" x14ac:dyDescent="0.35">
      <c r="B3220" s="349"/>
      <c r="C3220" s="715" t="str">
        <f t="shared" si="199"/>
        <v/>
      </c>
      <c r="D3220" s="458">
        <f>IF(ISNUMBER(Summary!$D$17), DATE(Summary!$D$17, 1, 1) + INT((ROW(B3182)-1)/24), DATE(2024, 1, 1) + INT((ROW(B3182)-1)/24))</f>
        <v>45424</v>
      </c>
      <c r="E3220" s="459">
        <v>0.54166666666666674</v>
      </c>
      <c r="F3220" s="780"/>
      <c r="G3220" s="780"/>
      <c r="H3220" s="460">
        <f t="shared" si="197"/>
        <v>0</v>
      </c>
      <c r="I3220" s="460">
        <f t="shared" si="198"/>
        <v>0</v>
      </c>
      <c r="J3220" s="460">
        <f t="shared" si="200"/>
        <v>0</v>
      </c>
      <c r="K3220" s="9"/>
      <c r="P3220" s="2"/>
      <c r="Q3220" s="27"/>
      <c r="R3220" s="2"/>
      <c r="S3220" s="2"/>
      <c r="T3220" s="2"/>
      <c r="U3220" s="2"/>
      <c r="V3220" s="2"/>
      <c r="W3220" s="2"/>
    </row>
    <row r="3221" spans="2:23" ht="15" customHeight="1" x14ac:dyDescent="0.35">
      <c r="B3221" s="349"/>
      <c r="C3221" s="715" t="str">
        <f t="shared" si="199"/>
        <v/>
      </c>
      <c r="D3221" s="458">
        <f>IF(ISNUMBER(Summary!$D$17), DATE(Summary!$D$17, 1, 1) + INT((ROW(B3183)-1)/24), DATE(2024, 1, 1) + INT((ROW(B3183)-1)/24))</f>
        <v>45424</v>
      </c>
      <c r="E3221" s="459">
        <v>0.58333333333333337</v>
      </c>
      <c r="F3221" s="780"/>
      <c r="G3221" s="780"/>
      <c r="H3221" s="460">
        <f t="shared" si="197"/>
        <v>0</v>
      </c>
      <c r="I3221" s="460">
        <f t="shared" si="198"/>
        <v>0</v>
      </c>
      <c r="J3221" s="460">
        <f t="shared" si="200"/>
        <v>0</v>
      </c>
      <c r="K3221" s="9"/>
      <c r="P3221" s="2"/>
      <c r="Q3221" s="27"/>
      <c r="R3221" s="2"/>
      <c r="S3221" s="2"/>
      <c r="T3221" s="2"/>
      <c r="U3221" s="2"/>
      <c r="V3221" s="2"/>
      <c r="W3221" s="2"/>
    </row>
    <row r="3222" spans="2:23" ht="15" customHeight="1" x14ac:dyDescent="0.35">
      <c r="B3222" s="349"/>
      <c r="C3222" s="715" t="str">
        <f t="shared" si="199"/>
        <v/>
      </c>
      <c r="D3222" s="458">
        <f>IF(ISNUMBER(Summary!$D$17), DATE(Summary!$D$17, 1, 1) + INT((ROW(B3184)-1)/24), DATE(2024, 1, 1) + INT((ROW(B3184)-1)/24))</f>
        <v>45424</v>
      </c>
      <c r="E3222" s="459">
        <v>0.62500000000000011</v>
      </c>
      <c r="F3222" s="780"/>
      <c r="G3222" s="780"/>
      <c r="H3222" s="460">
        <f t="shared" si="197"/>
        <v>0</v>
      </c>
      <c r="I3222" s="460">
        <f t="shared" si="198"/>
        <v>0</v>
      </c>
      <c r="J3222" s="460">
        <f t="shared" si="200"/>
        <v>0</v>
      </c>
      <c r="K3222" s="9"/>
      <c r="P3222" s="2"/>
      <c r="Q3222" s="27"/>
      <c r="R3222" s="2"/>
      <c r="S3222" s="2"/>
      <c r="T3222" s="2"/>
      <c r="U3222" s="2"/>
      <c r="V3222" s="2"/>
      <c r="W3222" s="2"/>
    </row>
    <row r="3223" spans="2:23" ht="15" customHeight="1" x14ac:dyDescent="0.35">
      <c r="B3223" s="349"/>
      <c r="C3223" s="715" t="str">
        <f t="shared" si="199"/>
        <v/>
      </c>
      <c r="D3223" s="458">
        <f>IF(ISNUMBER(Summary!$D$17), DATE(Summary!$D$17, 1, 1) + INT((ROW(B3185)-1)/24), DATE(2024, 1, 1) + INT((ROW(B3185)-1)/24))</f>
        <v>45424</v>
      </c>
      <c r="E3223" s="459">
        <v>0.66666666666666674</v>
      </c>
      <c r="F3223" s="780"/>
      <c r="G3223" s="780"/>
      <c r="H3223" s="460">
        <f t="shared" si="197"/>
        <v>0</v>
      </c>
      <c r="I3223" s="460">
        <f t="shared" si="198"/>
        <v>0</v>
      </c>
      <c r="J3223" s="460">
        <f t="shared" si="200"/>
        <v>0</v>
      </c>
      <c r="K3223" s="9"/>
      <c r="P3223" s="2"/>
      <c r="Q3223" s="27"/>
      <c r="R3223" s="2"/>
      <c r="S3223" s="2"/>
      <c r="T3223" s="2"/>
      <c r="U3223" s="2"/>
      <c r="V3223" s="2"/>
      <c r="W3223" s="2"/>
    </row>
    <row r="3224" spans="2:23" ht="15" customHeight="1" x14ac:dyDescent="0.35">
      <c r="B3224" s="349"/>
      <c r="C3224" s="715" t="str">
        <f t="shared" si="199"/>
        <v/>
      </c>
      <c r="D3224" s="458">
        <f>IF(ISNUMBER(Summary!$D$17), DATE(Summary!$D$17, 1, 1) + INT((ROW(B3186)-1)/24), DATE(2024, 1, 1) + INT((ROW(B3186)-1)/24))</f>
        <v>45424</v>
      </c>
      <c r="E3224" s="459">
        <v>0.70833333333333337</v>
      </c>
      <c r="F3224" s="780"/>
      <c r="G3224" s="780"/>
      <c r="H3224" s="460">
        <f t="shared" si="197"/>
        <v>0</v>
      </c>
      <c r="I3224" s="460">
        <f t="shared" si="198"/>
        <v>0</v>
      </c>
      <c r="J3224" s="460">
        <f t="shared" si="200"/>
        <v>0</v>
      </c>
      <c r="K3224" s="9"/>
      <c r="P3224" s="2"/>
      <c r="Q3224" s="27"/>
      <c r="R3224" s="2"/>
      <c r="S3224" s="2"/>
      <c r="T3224" s="2"/>
      <c r="U3224" s="2"/>
      <c r="V3224" s="2"/>
      <c r="W3224" s="2"/>
    </row>
    <row r="3225" spans="2:23" ht="15" customHeight="1" x14ac:dyDescent="0.35">
      <c r="B3225" s="349"/>
      <c r="C3225" s="715" t="str">
        <f t="shared" si="199"/>
        <v/>
      </c>
      <c r="D3225" s="458">
        <f>IF(ISNUMBER(Summary!$D$17), DATE(Summary!$D$17, 1, 1) + INT((ROW(B3187)-1)/24), DATE(2024, 1, 1) + INT((ROW(B3187)-1)/24))</f>
        <v>45424</v>
      </c>
      <c r="E3225" s="459">
        <v>0.75000000000000011</v>
      </c>
      <c r="F3225" s="780"/>
      <c r="G3225" s="780"/>
      <c r="H3225" s="460">
        <f t="shared" si="197"/>
        <v>0</v>
      </c>
      <c r="I3225" s="460">
        <f t="shared" si="198"/>
        <v>0</v>
      </c>
      <c r="J3225" s="460">
        <f t="shared" si="200"/>
        <v>0</v>
      </c>
      <c r="K3225" s="9"/>
      <c r="P3225" s="2"/>
      <c r="Q3225" s="27"/>
      <c r="R3225" s="2"/>
      <c r="S3225" s="2"/>
      <c r="T3225" s="2"/>
      <c r="U3225" s="2"/>
      <c r="V3225" s="2"/>
      <c r="W3225" s="2"/>
    </row>
    <row r="3226" spans="2:23" ht="15" customHeight="1" x14ac:dyDescent="0.35">
      <c r="B3226" s="349"/>
      <c r="C3226" s="715" t="str">
        <f t="shared" si="199"/>
        <v/>
      </c>
      <c r="D3226" s="458">
        <f>IF(ISNUMBER(Summary!$D$17), DATE(Summary!$D$17, 1, 1) + INT((ROW(B3188)-1)/24), DATE(2024, 1, 1) + INT((ROW(B3188)-1)/24))</f>
        <v>45424</v>
      </c>
      <c r="E3226" s="459">
        <v>0.79166666666666674</v>
      </c>
      <c r="F3226" s="780"/>
      <c r="G3226" s="780"/>
      <c r="H3226" s="460">
        <f t="shared" si="197"/>
        <v>0</v>
      </c>
      <c r="I3226" s="460">
        <f t="shared" si="198"/>
        <v>0</v>
      </c>
      <c r="J3226" s="460">
        <f t="shared" si="200"/>
        <v>0</v>
      </c>
      <c r="K3226" s="9"/>
      <c r="P3226" s="2"/>
      <c r="Q3226" s="27"/>
      <c r="R3226" s="2"/>
      <c r="S3226" s="2"/>
      <c r="T3226" s="2"/>
      <c r="U3226" s="2"/>
      <c r="V3226" s="2"/>
      <c r="W3226" s="2"/>
    </row>
    <row r="3227" spans="2:23" ht="15" customHeight="1" x14ac:dyDescent="0.35">
      <c r="B3227" s="349"/>
      <c r="C3227" s="715" t="str">
        <f t="shared" si="199"/>
        <v/>
      </c>
      <c r="D3227" s="458">
        <f>IF(ISNUMBER(Summary!$D$17), DATE(Summary!$D$17, 1, 1) + INT((ROW(B3189)-1)/24), DATE(2024, 1, 1) + INT((ROW(B3189)-1)/24))</f>
        <v>45424</v>
      </c>
      <c r="E3227" s="459">
        <v>0.83333333333333337</v>
      </c>
      <c r="F3227" s="780"/>
      <c r="G3227" s="780"/>
      <c r="H3227" s="460">
        <f t="shared" si="197"/>
        <v>0</v>
      </c>
      <c r="I3227" s="460">
        <f t="shared" si="198"/>
        <v>0</v>
      </c>
      <c r="J3227" s="460">
        <f t="shared" si="200"/>
        <v>0</v>
      </c>
      <c r="K3227" s="9"/>
      <c r="P3227" s="2"/>
      <c r="Q3227" s="27"/>
      <c r="R3227" s="2"/>
      <c r="S3227" s="2"/>
      <c r="T3227" s="2"/>
      <c r="U3227" s="2"/>
      <c r="V3227" s="2"/>
      <c r="W3227" s="2"/>
    </row>
    <row r="3228" spans="2:23" ht="15" customHeight="1" x14ac:dyDescent="0.35">
      <c r="B3228" s="349"/>
      <c r="C3228" s="715" t="str">
        <f t="shared" si="199"/>
        <v/>
      </c>
      <c r="D3228" s="458">
        <f>IF(ISNUMBER(Summary!$D$17), DATE(Summary!$D$17, 1, 1) + INT((ROW(B3190)-1)/24), DATE(2024, 1, 1) + INT((ROW(B3190)-1)/24))</f>
        <v>45424</v>
      </c>
      <c r="E3228" s="459">
        <v>0.87500000000000011</v>
      </c>
      <c r="F3228" s="780"/>
      <c r="G3228" s="780"/>
      <c r="H3228" s="460">
        <f t="shared" si="197"/>
        <v>0</v>
      </c>
      <c r="I3228" s="460">
        <f t="shared" si="198"/>
        <v>0</v>
      </c>
      <c r="J3228" s="460">
        <f t="shared" si="200"/>
        <v>0</v>
      </c>
      <c r="K3228" s="9"/>
      <c r="P3228" s="2"/>
      <c r="Q3228" s="27"/>
      <c r="R3228" s="2"/>
      <c r="S3228" s="2"/>
      <c r="T3228" s="2"/>
      <c r="U3228" s="2"/>
      <c r="V3228" s="2"/>
      <c r="W3228" s="2"/>
    </row>
    <row r="3229" spans="2:23" ht="15" customHeight="1" x14ac:dyDescent="0.35">
      <c r="B3229" s="349"/>
      <c r="C3229" s="715" t="str">
        <f t="shared" si="199"/>
        <v/>
      </c>
      <c r="D3229" s="458">
        <f>IF(ISNUMBER(Summary!$D$17), DATE(Summary!$D$17, 1, 1) + INT((ROW(B3191)-1)/24), DATE(2024, 1, 1) + INT((ROW(B3191)-1)/24))</f>
        <v>45424</v>
      </c>
      <c r="E3229" s="459">
        <v>0.91666666666666674</v>
      </c>
      <c r="F3229" s="780"/>
      <c r="G3229" s="780"/>
      <c r="H3229" s="460">
        <f t="shared" si="197"/>
        <v>0</v>
      </c>
      <c r="I3229" s="460">
        <f t="shared" si="198"/>
        <v>0</v>
      </c>
      <c r="J3229" s="460">
        <f t="shared" si="200"/>
        <v>0</v>
      </c>
      <c r="K3229" s="9"/>
      <c r="P3229" s="2"/>
      <c r="Q3229" s="27"/>
      <c r="R3229" s="2"/>
      <c r="S3229" s="2"/>
      <c r="T3229" s="2"/>
      <c r="U3229" s="2"/>
      <c r="V3229" s="2"/>
      <c r="W3229" s="2"/>
    </row>
    <row r="3230" spans="2:23" ht="15" customHeight="1" x14ac:dyDescent="0.35">
      <c r="B3230" s="349"/>
      <c r="C3230" s="715" t="str">
        <f t="shared" si="199"/>
        <v/>
      </c>
      <c r="D3230" s="458">
        <f>IF(ISNUMBER(Summary!$D$17), DATE(Summary!$D$17, 1, 1) + INT((ROW(B3192)-1)/24), DATE(2024, 1, 1) + INT((ROW(B3192)-1)/24))</f>
        <v>45424</v>
      </c>
      <c r="E3230" s="459">
        <v>0.95833333333333337</v>
      </c>
      <c r="F3230" s="780"/>
      <c r="G3230" s="780"/>
      <c r="H3230" s="460">
        <f t="shared" si="197"/>
        <v>0</v>
      </c>
      <c r="I3230" s="460">
        <f t="shared" si="198"/>
        <v>0</v>
      </c>
      <c r="J3230" s="460">
        <f t="shared" si="200"/>
        <v>0</v>
      </c>
      <c r="K3230" s="9"/>
      <c r="P3230" s="2"/>
      <c r="Q3230" s="27"/>
      <c r="R3230" s="2"/>
      <c r="S3230" s="2"/>
      <c r="T3230" s="2"/>
      <c r="U3230" s="2"/>
      <c r="V3230" s="2"/>
      <c r="W3230" s="2"/>
    </row>
    <row r="3231" spans="2:23" ht="15" customHeight="1" x14ac:dyDescent="0.35">
      <c r="B3231" s="457"/>
      <c r="C3231" s="715">
        <f t="shared" si="199"/>
        <v>45425</v>
      </c>
      <c r="D3231" s="458">
        <f>IF(ISNUMBER(Summary!$D$17), DATE(Summary!$D$17, 1, 1) + INT((ROW(B3193)-1)/24), DATE(2024, 1, 1) + INT((ROW(B3193)-1)/24))</f>
        <v>45425</v>
      </c>
      <c r="E3231" s="459">
        <v>3.1225022567582528E-17</v>
      </c>
      <c r="F3231" s="780"/>
      <c r="G3231" s="780"/>
      <c r="H3231" s="460">
        <f t="shared" si="197"/>
        <v>0</v>
      </c>
      <c r="I3231" s="460">
        <f t="shared" si="198"/>
        <v>0</v>
      </c>
      <c r="J3231" s="460">
        <f t="shared" si="200"/>
        <v>0</v>
      </c>
      <c r="K3231" s="9"/>
      <c r="P3231" s="2"/>
      <c r="Q3231" s="27"/>
      <c r="R3231" s="2"/>
      <c r="S3231" s="2"/>
      <c r="T3231" s="2"/>
      <c r="U3231" s="2"/>
      <c r="V3231" s="2"/>
      <c r="W3231" s="2"/>
    </row>
    <row r="3232" spans="2:23" ht="15" customHeight="1" x14ac:dyDescent="0.35">
      <c r="B3232" s="349"/>
      <c r="C3232" s="715" t="str">
        <f t="shared" si="199"/>
        <v/>
      </c>
      <c r="D3232" s="458">
        <f>IF(ISNUMBER(Summary!$D$17), DATE(Summary!$D$17, 1, 1) + INT((ROW(B3194)-1)/24), DATE(2024, 1, 1) + INT((ROW(B3194)-1)/24))</f>
        <v>45425</v>
      </c>
      <c r="E3232" s="459">
        <v>4.1666666666666699E-2</v>
      </c>
      <c r="F3232" s="780"/>
      <c r="G3232" s="780"/>
      <c r="H3232" s="460">
        <f t="shared" si="197"/>
        <v>0</v>
      </c>
      <c r="I3232" s="460">
        <f t="shared" si="198"/>
        <v>0</v>
      </c>
      <c r="J3232" s="460">
        <f t="shared" si="200"/>
        <v>0</v>
      </c>
      <c r="K3232" s="9"/>
      <c r="P3232" s="2"/>
      <c r="Q3232" s="27"/>
      <c r="R3232" s="2"/>
      <c r="S3232" s="2"/>
      <c r="T3232" s="2"/>
      <c r="U3232" s="2"/>
      <c r="V3232" s="2"/>
      <c r="W3232" s="2"/>
    </row>
    <row r="3233" spans="2:23" ht="15" customHeight="1" x14ac:dyDescent="0.35">
      <c r="B3233" s="349"/>
      <c r="C3233" s="715" t="str">
        <f t="shared" si="199"/>
        <v/>
      </c>
      <c r="D3233" s="458">
        <f>IF(ISNUMBER(Summary!$D$17), DATE(Summary!$D$17, 1, 1) + INT((ROW(B3195)-1)/24), DATE(2024, 1, 1) + INT((ROW(B3195)-1)/24))</f>
        <v>45425</v>
      </c>
      <c r="E3233" s="459">
        <v>8.333333333333337E-2</v>
      </c>
      <c r="F3233" s="780"/>
      <c r="G3233" s="780"/>
      <c r="H3233" s="460">
        <f t="shared" si="197"/>
        <v>0</v>
      </c>
      <c r="I3233" s="460">
        <f t="shared" si="198"/>
        <v>0</v>
      </c>
      <c r="J3233" s="460">
        <f t="shared" si="200"/>
        <v>0</v>
      </c>
      <c r="K3233" s="9"/>
      <c r="P3233" s="2"/>
      <c r="Q3233" s="27"/>
      <c r="R3233" s="2"/>
      <c r="S3233" s="2"/>
      <c r="T3233" s="2"/>
      <c r="U3233" s="2"/>
      <c r="V3233" s="2"/>
      <c r="W3233" s="2"/>
    </row>
    <row r="3234" spans="2:23" ht="15" customHeight="1" x14ac:dyDescent="0.35">
      <c r="B3234" s="349"/>
      <c r="C3234" s="715" t="str">
        <f t="shared" si="199"/>
        <v/>
      </c>
      <c r="D3234" s="458">
        <f>IF(ISNUMBER(Summary!$D$17), DATE(Summary!$D$17, 1, 1) + INT((ROW(B3196)-1)/24), DATE(2024, 1, 1) + INT((ROW(B3196)-1)/24))</f>
        <v>45425</v>
      </c>
      <c r="E3234" s="459">
        <v>0.12500000000000006</v>
      </c>
      <c r="F3234" s="780"/>
      <c r="G3234" s="780"/>
      <c r="H3234" s="460">
        <f t="shared" si="197"/>
        <v>0</v>
      </c>
      <c r="I3234" s="460">
        <f t="shared" si="198"/>
        <v>0</v>
      </c>
      <c r="J3234" s="460">
        <f t="shared" si="200"/>
        <v>0</v>
      </c>
      <c r="K3234" s="9"/>
      <c r="P3234" s="2"/>
      <c r="Q3234" s="27"/>
      <c r="R3234" s="2"/>
      <c r="S3234" s="2"/>
      <c r="T3234" s="2"/>
      <c r="U3234" s="2"/>
      <c r="V3234" s="2"/>
      <c r="W3234" s="2"/>
    </row>
    <row r="3235" spans="2:23" ht="15" customHeight="1" x14ac:dyDescent="0.35">
      <c r="B3235" s="349"/>
      <c r="C3235" s="715" t="str">
        <f t="shared" si="199"/>
        <v/>
      </c>
      <c r="D3235" s="458">
        <f>IF(ISNUMBER(Summary!$D$17), DATE(Summary!$D$17, 1, 1) + INT((ROW(B3197)-1)/24), DATE(2024, 1, 1) + INT((ROW(B3197)-1)/24))</f>
        <v>45425</v>
      </c>
      <c r="E3235" s="459">
        <v>0.16666666666666669</v>
      </c>
      <c r="F3235" s="780"/>
      <c r="G3235" s="780"/>
      <c r="H3235" s="460">
        <f t="shared" si="197"/>
        <v>0</v>
      </c>
      <c r="I3235" s="460">
        <f t="shared" si="198"/>
        <v>0</v>
      </c>
      <c r="J3235" s="460">
        <f t="shared" si="200"/>
        <v>0</v>
      </c>
      <c r="K3235" s="9"/>
      <c r="P3235" s="2"/>
      <c r="Q3235" s="27"/>
      <c r="R3235" s="2"/>
      <c r="S3235" s="2"/>
      <c r="T3235" s="2"/>
      <c r="U3235" s="2"/>
      <c r="V3235" s="2"/>
      <c r="W3235" s="2"/>
    </row>
    <row r="3236" spans="2:23" ht="15" customHeight="1" x14ac:dyDescent="0.35">
      <c r="B3236" s="349"/>
      <c r="C3236" s="715" t="str">
        <f t="shared" si="199"/>
        <v/>
      </c>
      <c r="D3236" s="458">
        <f>IF(ISNUMBER(Summary!$D$17), DATE(Summary!$D$17, 1, 1) + INT((ROW(B3198)-1)/24), DATE(2024, 1, 1) + INT((ROW(B3198)-1)/24))</f>
        <v>45425</v>
      </c>
      <c r="E3236" s="459">
        <v>0.20833333333333337</v>
      </c>
      <c r="F3236" s="780"/>
      <c r="G3236" s="780"/>
      <c r="H3236" s="460">
        <f t="shared" si="197"/>
        <v>0</v>
      </c>
      <c r="I3236" s="460">
        <f t="shared" si="198"/>
        <v>0</v>
      </c>
      <c r="J3236" s="460">
        <f t="shared" si="200"/>
        <v>0</v>
      </c>
      <c r="K3236" s="9"/>
      <c r="P3236" s="2"/>
      <c r="Q3236" s="27"/>
      <c r="R3236" s="2"/>
      <c r="S3236" s="2"/>
      <c r="T3236" s="2"/>
      <c r="U3236" s="2"/>
      <c r="V3236" s="2"/>
      <c r="W3236" s="2"/>
    </row>
    <row r="3237" spans="2:23" ht="15" customHeight="1" x14ac:dyDescent="0.35">
      <c r="B3237" s="349"/>
      <c r="C3237" s="715" t="str">
        <f t="shared" si="199"/>
        <v/>
      </c>
      <c r="D3237" s="458">
        <f>IF(ISNUMBER(Summary!$D$17), DATE(Summary!$D$17, 1, 1) + INT((ROW(B3199)-1)/24), DATE(2024, 1, 1) + INT((ROW(B3199)-1)/24))</f>
        <v>45425</v>
      </c>
      <c r="E3237" s="459">
        <v>0.25</v>
      </c>
      <c r="F3237" s="780"/>
      <c r="G3237" s="780"/>
      <c r="H3237" s="460">
        <f t="shared" si="197"/>
        <v>0</v>
      </c>
      <c r="I3237" s="460">
        <f t="shared" si="198"/>
        <v>0</v>
      </c>
      <c r="J3237" s="460">
        <f t="shared" si="200"/>
        <v>0</v>
      </c>
      <c r="K3237" s="9"/>
      <c r="P3237" s="2"/>
      <c r="Q3237" s="27"/>
      <c r="R3237" s="2"/>
      <c r="S3237" s="2"/>
      <c r="T3237" s="2"/>
      <c r="U3237" s="2"/>
      <c r="V3237" s="2"/>
      <c r="W3237" s="2"/>
    </row>
    <row r="3238" spans="2:23" ht="15" customHeight="1" x14ac:dyDescent="0.35">
      <c r="B3238" s="349"/>
      <c r="C3238" s="715" t="str">
        <f t="shared" si="199"/>
        <v/>
      </c>
      <c r="D3238" s="458">
        <f>IF(ISNUMBER(Summary!$D$17), DATE(Summary!$D$17, 1, 1) + INT((ROW(B3200)-1)/24), DATE(2024, 1, 1) + INT((ROW(B3200)-1)/24))</f>
        <v>45425</v>
      </c>
      <c r="E3238" s="459">
        <v>0.29166666666666669</v>
      </c>
      <c r="F3238" s="780"/>
      <c r="G3238" s="780"/>
      <c r="H3238" s="460">
        <f t="shared" si="197"/>
        <v>0</v>
      </c>
      <c r="I3238" s="460">
        <f t="shared" si="198"/>
        <v>0</v>
      </c>
      <c r="J3238" s="460">
        <f t="shared" si="200"/>
        <v>0</v>
      </c>
      <c r="K3238" s="9"/>
      <c r="P3238" s="2"/>
      <c r="Q3238" s="27"/>
      <c r="R3238" s="2"/>
      <c r="S3238" s="2"/>
      <c r="T3238" s="2"/>
      <c r="U3238" s="2"/>
      <c r="V3238" s="2"/>
      <c r="W3238" s="2"/>
    </row>
    <row r="3239" spans="2:23" ht="15" customHeight="1" x14ac:dyDescent="0.35">
      <c r="B3239" s="349"/>
      <c r="C3239" s="715" t="str">
        <f t="shared" si="199"/>
        <v/>
      </c>
      <c r="D3239" s="458">
        <f>IF(ISNUMBER(Summary!$D$17), DATE(Summary!$D$17, 1, 1) + INT((ROW(B3201)-1)/24), DATE(2024, 1, 1) + INT((ROW(B3201)-1)/24))</f>
        <v>45425</v>
      </c>
      <c r="E3239" s="459">
        <v>0.33333333333333337</v>
      </c>
      <c r="F3239" s="780"/>
      <c r="G3239" s="780"/>
      <c r="H3239" s="460">
        <f t="shared" ref="H3239:H3302" si="201">IF(G3239&gt;F3239,F3239,G3239)</f>
        <v>0</v>
      </c>
      <c r="I3239" s="460">
        <f t="shared" ref="I3239:I3302" si="202">F3239-H3239</f>
        <v>0</v>
      </c>
      <c r="J3239" s="460">
        <f t="shared" si="200"/>
        <v>0</v>
      </c>
      <c r="K3239" s="9"/>
      <c r="P3239" s="2"/>
      <c r="Q3239" s="27"/>
      <c r="R3239" s="2"/>
      <c r="S3239" s="2"/>
      <c r="T3239" s="2"/>
      <c r="U3239" s="2"/>
      <c r="V3239" s="2"/>
      <c r="W3239" s="2"/>
    </row>
    <row r="3240" spans="2:23" ht="15" customHeight="1" x14ac:dyDescent="0.35">
      <c r="B3240" s="349"/>
      <c r="C3240" s="715" t="str">
        <f t="shared" ref="C3240:C3303" si="203">IF(MOD(ROW()-ROW($E$39), 24)=0, $D3240, "")</f>
        <v/>
      </c>
      <c r="D3240" s="458">
        <f>IF(ISNUMBER(Summary!$D$17), DATE(Summary!$D$17, 1, 1) + INT((ROW(B3202)-1)/24), DATE(2024, 1, 1) + INT((ROW(B3202)-1)/24))</f>
        <v>45425</v>
      </c>
      <c r="E3240" s="459">
        <v>0.375</v>
      </c>
      <c r="F3240" s="780"/>
      <c r="G3240" s="780"/>
      <c r="H3240" s="460">
        <f t="shared" si="201"/>
        <v>0</v>
      </c>
      <c r="I3240" s="460">
        <f t="shared" si="202"/>
        <v>0</v>
      </c>
      <c r="J3240" s="460">
        <f t="shared" si="200"/>
        <v>0</v>
      </c>
      <c r="K3240" s="9"/>
      <c r="P3240" s="2"/>
      <c r="Q3240" s="27"/>
      <c r="R3240" s="2"/>
      <c r="S3240" s="2"/>
      <c r="T3240" s="2"/>
      <c r="U3240" s="2"/>
      <c r="V3240" s="2"/>
      <c r="W3240" s="2"/>
    </row>
    <row r="3241" spans="2:23" ht="15" customHeight="1" x14ac:dyDescent="0.35">
      <c r="B3241" s="349"/>
      <c r="C3241" s="715" t="str">
        <f t="shared" si="203"/>
        <v/>
      </c>
      <c r="D3241" s="458">
        <f>IF(ISNUMBER(Summary!$D$17), DATE(Summary!$D$17, 1, 1) + INT((ROW(B3203)-1)/24), DATE(2024, 1, 1) + INT((ROW(B3203)-1)/24))</f>
        <v>45425</v>
      </c>
      <c r="E3241" s="459">
        <v>0.41666666666666669</v>
      </c>
      <c r="F3241" s="780"/>
      <c r="G3241" s="780"/>
      <c r="H3241" s="460">
        <f t="shared" si="201"/>
        <v>0</v>
      </c>
      <c r="I3241" s="460">
        <f t="shared" si="202"/>
        <v>0</v>
      </c>
      <c r="J3241" s="460">
        <f t="shared" si="200"/>
        <v>0</v>
      </c>
      <c r="K3241" s="9"/>
      <c r="P3241" s="2"/>
      <c r="Q3241" s="27"/>
      <c r="R3241" s="2"/>
      <c r="S3241" s="2"/>
      <c r="T3241" s="2"/>
      <c r="U3241" s="2"/>
      <c r="V3241" s="2"/>
      <c r="W3241" s="2"/>
    </row>
    <row r="3242" spans="2:23" ht="15" customHeight="1" x14ac:dyDescent="0.35">
      <c r="B3242" s="349"/>
      <c r="C3242" s="715" t="str">
        <f t="shared" si="203"/>
        <v/>
      </c>
      <c r="D3242" s="458">
        <f>IF(ISNUMBER(Summary!$D$17), DATE(Summary!$D$17, 1, 1) + INT((ROW(B3204)-1)/24), DATE(2024, 1, 1) + INT((ROW(B3204)-1)/24))</f>
        <v>45425</v>
      </c>
      <c r="E3242" s="459">
        <v>0.45833333333333337</v>
      </c>
      <c r="F3242" s="780"/>
      <c r="G3242" s="780"/>
      <c r="H3242" s="460">
        <f t="shared" si="201"/>
        <v>0</v>
      </c>
      <c r="I3242" s="460">
        <f t="shared" si="202"/>
        <v>0</v>
      </c>
      <c r="J3242" s="460">
        <f t="shared" si="200"/>
        <v>0</v>
      </c>
      <c r="K3242" s="9"/>
      <c r="P3242" s="2"/>
      <c r="Q3242" s="27"/>
      <c r="R3242" s="2"/>
      <c r="S3242" s="2"/>
      <c r="T3242" s="2"/>
      <c r="U3242" s="2"/>
      <c r="V3242" s="2"/>
      <c r="W3242" s="2"/>
    </row>
    <row r="3243" spans="2:23" ht="15" customHeight="1" x14ac:dyDescent="0.35">
      <c r="B3243" s="349"/>
      <c r="C3243" s="715" t="str">
        <f t="shared" si="203"/>
        <v/>
      </c>
      <c r="D3243" s="458">
        <f>IF(ISNUMBER(Summary!$D$17), DATE(Summary!$D$17, 1, 1) + INT((ROW(B3205)-1)/24), DATE(2024, 1, 1) + INT((ROW(B3205)-1)/24))</f>
        <v>45425</v>
      </c>
      <c r="E3243" s="459">
        <v>0.50000000000000011</v>
      </c>
      <c r="F3243" s="780"/>
      <c r="G3243" s="780"/>
      <c r="H3243" s="460">
        <f t="shared" si="201"/>
        <v>0</v>
      </c>
      <c r="I3243" s="460">
        <f t="shared" si="202"/>
        <v>0</v>
      </c>
      <c r="J3243" s="460">
        <f t="shared" si="200"/>
        <v>0</v>
      </c>
      <c r="K3243" s="9"/>
      <c r="P3243" s="2"/>
      <c r="Q3243" s="27"/>
      <c r="R3243" s="2"/>
      <c r="S3243" s="2"/>
      <c r="T3243" s="2"/>
      <c r="U3243" s="2"/>
      <c r="V3243" s="2"/>
      <c r="W3243" s="2"/>
    </row>
    <row r="3244" spans="2:23" ht="15" customHeight="1" x14ac:dyDescent="0.35">
      <c r="B3244" s="349"/>
      <c r="C3244" s="715" t="str">
        <f t="shared" si="203"/>
        <v/>
      </c>
      <c r="D3244" s="458">
        <f>IF(ISNUMBER(Summary!$D$17), DATE(Summary!$D$17, 1, 1) + INT((ROW(B3206)-1)/24), DATE(2024, 1, 1) + INT((ROW(B3206)-1)/24))</f>
        <v>45425</v>
      </c>
      <c r="E3244" s="459">
        <v>0.54166666666666674</v>
      </c>
      <c r="F3244" s="780"/>
      <c r="G3244" s="780"/>
      <c r="H3244" s="460">
        <f t="shared" si="201"/>
        <v>0</v>
      </c>
      <c r="I3244" s="460">
        <f t="shared" si="202"/>
        <v>0</v>
      </c>
      <c r="J3244" s="460">
        <f t="shared" si="200"/>
        <v>0</v>
      </c>
      <c r="K3244" s="9"/>
      <c r="P3244" s="2"/>
      <c r="Q3244" s="27"/>
      <c r="R3244" s="2"/>
      <c r="S3244" s="2"/>
      <c r="T3244" s="2"/>
      <c r="U3244" s="2"/>
      <c r="V3244" s="2"/>
      <c r="W3244" s="2"/>
    </row>
    <row r="3245" spans="2:23" ht="15" customHeight="1" x14ac:dyDescent="0.35">
      <c r="B3245" s="349"/>
      <c r="C3245" s="715" t="str">
        <f t="shared" si="203"/>
        <v/>
      </c>
      <c r="D3245" s="458">
        <f>IF(ISNUMBER(Summary!$D$17), DATE(Summary!$D$17, 1, 1) + INT((ROW(B3207)-1)/24), DATE(2024, 1, 1) + INT((ROW(B3207)-1)/24))</f>
        <v>45425</v>
      </c>
      <c r="E3245" s="459">
        <v>0.58333333333333337</v>
      </c>
      <c r="F3245" s="780"/>
      <c r="G3245" s="780"/>
      <c r="H3245" s="460">
        <f t="shared" si="201"/>
        <v>0</v>
      </c>
      <c r="I3245" s="460">
        <f t="shared" si="202"/>
        <v>0</v>
      </c>
      <c r="J3245" s="460">
        <f t="shared" si="200"/>
        <v>0</v>
      </c>
      <c r="K3245" s="9"/>
      <c r="P3245" s="2"/>
      <c r="Q3245" s="27"/>
      <c r="R3245" s="2"/>
      <c r="S3245" s="2"/>
      <c r="T3245" s="2"/>
      <c r="U3245" s="2"/>
      <c r="V3245" s="2"/>
      <c r="W3245" s="2"/>
    </row>
    <row r="3246" spans="2:23" ht="15" customHeight="1" x14ac:dyDescent="0.35">
      <c r="B3246" s="349"/>
      <c r="C3246" s="715" t="str">
        <f t="shared" si="203"/>
        <v/>
      </c>
      <c r="D3246" s="458">
        <f>IF(ISNUMBER(Summary!$D$17), DATE(Summary!$D$17, 1, 1) + INT((ROW(B3208)-1)/24), DATE(2024, 1, 1) + INT((ROW(B3208)-1)/24))</f>
        <v>45425</v>
      </c>
      <c r="E3246" s="459">
        <v>0.62500000000000011</v>
      </c>
      <c r="F3246" s="780"/>
      <c r="G3246" s="780"/>
      <c r="H3246" s="460">
        <f t="shared" si="201"/>
        <v>0</v>
      </c>
      <c r="I3246" s="460">
        <f t="shared" si="202"/>
        <v>0</v>
      </c>
      <c r="J3246" s="460">
        <f t="shared" si="200"/>
        <v>0</v>
      </c>
      <c r="K3246" s="9"/>
      <c r="P3246" s="2"/>
      <c r="Q3246" s="27"/>
      <c r="R3246" s="2"/>
      <c r="S3246" s="2"/>
      <c r="T3246" s="2"/>
      <c r="U3246" s="2"/>
      <c r="V3246" s="2"/>
      <c r="W3246" s="2"/>
    </row>
    <row r="3247" spans="2:23" ht="15" customHeight="1" x14ac:dyDescent="0.35">
      <c r="B3247" s="349"/>
      <c r="C3247" s="715" t="str">
        <f t="shared" si="203"/>
        <v/>
      </c>
      <c r="D3247" s="458">
        <f>IF(ISNUMBER(Summary!$D$17), DATE(Summary!$D$17, 1, 1) + INT((ROW(B3209)-1)/24), DATE(2024, 1, 1) + INT((ROW(B3209)-1)/24))</f>
        <v>45425</v>
      </c>
      <c r="E3247" s="459">
        <v>0.66666666666666674</v>
      </c>
      <c r="F3247" s="780"/>
      <c r="G3247" s="780"/>
      <c r="H3247" s="460">
        <f t="shared" si="201"/>
        <v>0</v>
      </c>
      <c r="I3247" s="460">
        <f t="shared" si="202"/>
        <v>0</v>
      </c>
      <c r="J3247" s="460">
        <f t="shared" si="200"/>
        <v>0</v>
      </c>
      <c r="K3247" s="9"/>
      <c r="P3247" s="2"/>
      <c r="Q3247" s="27"/>
      <c r="R3247" s="2"/>
      <c r="S3247" s="2"/>
      <c r="T3247" s="2"/>
      <c r="U3247" s="2"/>
      <c r="V3247" s="2"/>
      <c r="W3247" s="2"/>
    </row>
    <row r="3248" spans="2:23" ht="15" customHeight="1" x14ac:dyDescent="0.35">
      <c r="B3248" s="349"/>
      <c r="C3248" s="715" t="str">
        <f t="shared" si="203"/>
        <v/>
      </c>
      <c r="D3248" s="458">
        <f>IF(ISNUMBER(Summary!$D$17), DATE(Summary!$D$17, 1, 1) + INT((ROW(B3210)-1)/24), DATE(2024, 1, 1) + INT((ROW(B3210)-1)/24))</f>
        <v>45425</v>
      </c>
      <c r="E3248" s="459">
        <v>0.70833333333333337</v>
      </c>
      <c r="F3248" s="780"/>
      <c r="G3248" s="780"/>
      <c r="H3248" s="460">
        <f t="shared" si="201"/>
        <v>0</v>
      </c>
      <c r="I3248" s="460">
        <f t="shared" si="202"/>
        <v>0</v>
      </c>
      <c r="J3248" s="460">
        <f t="shared" si="200"/>
        <v>0</v>
      </c>
      <c r="K3248" s="9"/>
      <c r="P3248" s="2"/>
      <c r="Q3248" s="27"/>
      <c r="R3248" s="2"/>
      <c r="S3248" s="2"/>
      <c r="T3248" s="2"/>
      <c r="U3248" s="2"/>
      <c r="V3248" s="2"/>
      <c r="W3248" s="2"/>
    </row>
    <row r="3249" spans="2:23" ht="15" customHeight="1" x14ac:dyDescent="0.35">
      <c r="B3249" s="349"/>
      <c r="C3249" s="715" t="str">
        <f t="shared" si="203"/>
        <v/>
      </c>
      <c r="D3249" s="458">
        <f>IF(ISNUMBER(Summary!$D$17), DATE(Summary!$D$17, 1, 1) + INT((ROW(B3211)-1)/24), DATE(2024, 1, 1) + INT((ROW(B3211)-1)/24))</f>
        <v>45425</v>
      </c>
      <c r="E3249" s="459">
        <v>0.75000000000000011</v>
      </c>
      <c r="F3249" s="780"/>
      <c r="G3249" s="780"/>
      <c r="H3249" s="460">
        <f t="shared" si="201"/>
        <v>0</v>
      </c>
      <c r="I3249" s="460">
        <f t="shared" si="202"/>
        <v>0</v>
      </c>
      <c r="J3249" s="460">
        <f t="shared" si="200"/>
        <v>0</v>
      </c>
      <c r="K3249" s="9"/>
      <c r="P3249" s="2"/>
      <c r="Q3249" s="27"/>
      <c r="R3249" s="2"/>
      <c r="S3249" s="2"/>
      <c r="T3249" s="2"/>
      <c r="U3249" s="2"/>
      <c r="V3249" s="2"/>
      <c r="W3249" s="2"/>
    </row>
    <row r="3250" spans="2:23" ht="15" customHeight="1" x14ac:dyDescent="0.35">
      <c r="B3250" s="349"/>
      <c r="C3250" s="715" t="str">
        <f t="shared" si="203"/>
        <v/>
      </c>
      <c r="D3250" s="458">
        <f>IF(ISNUMBER(Summary!$D$17), DATE(Summary!$D$17, 1, 1) + INT((ROW(B3212)-1)/24), DATE(2024, 1, 1) + INT((ROW(B3212)-1)/24))</f>
        <v>45425</v>
      </c>
      <c r="E3250" s="459">
        <v>0.79166666666666674</v>
      </c>
      <c r="F3250" s="780"/>
      <c r="G3250" s="780"/>
      <c r="H3250" s="460">
        <f t="shared" si="201"/>
        <v>0</v>
      </c>
      <c r="I3250" s="460">
        <f t="shared" si="202"/>
        <v>0</v>
      </c>
      <c r="J3250" s="460">
        <f t="shared" si="200"/>
        <v>0</v>
      </c>
      <c r="K3250" s="9"/>
      <c r="P3250" s="2"/>
      <c r="Q3250" s="27"/>
      <c r="R3250" s="2"/>
      <c r="S3250" s="2"/>
      <c r="T3250" s="2"/>
      <c r="U3250" s="2"/>
      <c r="V3250" s="2"/>
      <c r="W3250" s="2"/>
    </row>
    <row r="3251" spans="2:23" ht="15" customHeight="1" x14ac:dyDescent="0.35">
      <c r="B3251" s="349"/>
      <c r="C3251" s="715" t="str">
        <f t="shared" si="203"/>
        <v/>
      </c>
      <c r="D3251" s="458">
        <f>IF(ISNUMBER(Summary!$D$17), DATE(Summary!$D$17, 1, 1) + INT((ROW(B3213)-1)/24), DATE(2024, 1, 1) + INT((ROW(B3213)-1)/24))</f>
        <v>45425</v>
      </c>
      <c r="E3251" s="459">
        <v>0.83333333333333337</v>
      </c>
      <c r="F3251" s="780"/>
      <c r="G3251" s="780"/>
      <c r="H3251" s="460">
        <f t="shared" si="201"/>
        <v>0</v>
      </c>
      <c r="I3251" s="460">
        <f t="shared" si="202"/>
        <v>0</v>
      </c>
      <c r="J3251" s="460">
        <f t="shared" si="200"/>
        <v>0</v>
      </c>
      <c r="K3251" s="9"/>
      <c r="P3251" s="2"/>
      <c r="Q3251" s="27"/>
      <c r="R3251" s="2"/>
      <c r="S3251" s="2"/>
      <c r="T3251" s="2"/>
      <c r="U3251" s="2"/>
      <c r="V3251" s="2"/>
      <c r="W3251" s="2"/>
    </row>
    <row r="3252" spans="2:23" ht="15" customHeight="1" x14ac:dyDescent="0.35">
      <c r="B3252" s="349"/>
      <c r="C3252" s="715" t="str">
        <f t="shared" si="203"/>
        <v/>
      </c>
      <c r="D3252" s="458">
        <f>IF(ISNUMBER(Summary!$D$17), DATE(Summary!$D$17, 1, 1) + INT((ROW(B3214)-1)/24), DATE(2024, 1, 1) + INT((ROW(B3214)-1)/24))</f>
        <v>45425</v>
      </c>
      <c r="E3252" s="459">
        <v>0.87500000000000011</v>
      </c>
      <c r="F3252" s="780"/>
      <c r="G3252" s="780"/>
      <c r="H3252" s="460">
        <f t="shared" si="201"/>
        <v>0</v>
      </c>
      <c r="I3252" s="460">
        <f t="shared" si="202"/>
        <v>0</v>
      </c>
      <c r="J3252" s="460">
        <f t="shared" si="200"/>
        <v>0</v>
      </c>
      <c r="K3252" s="9"/>
      <c r="P3252" s="2"/>
      <c r="Q3252" s="27"/>
      <c r="R3252" s="2"/>
      <c r="S3252" s="2"/>
      <c r="T3252" s="2"/>
      <c r="U3252" s="2"/>
      <c r="V3252" s="2"/>
      <c r="W3252" s="2"/>
    </row>
    <row r="3253" spans="2:23" ht="15" customHeight="1" x14ac:dyDescent="0.35">
      <c r="B3253" s="349"/>
      <c r="C3253" s="715" t="str">
        <f t="shared" si="203"/>
        <v/>
      </c>
      <c r="D3253" s="458">
        <f>IF(ISNUMBER(Summary!$D$17), DATE(Summary!$D$17, 1, 1) + INT((ROW(B3215)-1)/24), DATE(2024, 1, 1) + INT((ROW(B3215)-1)/24))</f>
        <v>45425</v>
      </c>
      <c r="E3253" s="459">
        <v>0.91666666666666674</v>
      </c>
      <c r="F3253" s="780"/>
      <c r="G3253" s="780"/>
      <c r="H3253" s="460">
        <f t="shared" si="201"/>
        <v>0</v>
      </c>
      <c r="I3253" s="460">
        <f t="shared" si="202"/>
        <v>0</v>
      </c>
      <c r="J3253" s="460">
        <f t="shared" si="200"/>
        <v>0</v>
      </c>
      <c r="K3253" s="9"/>
      <c r="P3253" s="2"/>
      <c r="Q3253" s="27"/>
      <c r="R3253" s="2"/>
      <c r="S3253" s="2"/>
      <c r="T3253" s="2"/>
      <c r="U3253" s="2"/>
      <c r="V3253" s="2"/>
      <c r="W3253" s="2"/>
    </row>
    <row r="3254" spans="2:23" ht="15" customHeight="1" x14ac:dyDescent="0.35">
      <c r="B3254" s="349"/>
      <c r="C3254" s="715" t="str">
        <f t="shared" si="203"/>
        <v/>
      </c>
      <c r="D3254" s="458">
        <f>IF(ISNUMBER(Summary!$D$17), DATE(Summary!$D$17, 1, 1) + INT((ROW(B3216)-1)/24), DATE(2024, 1, 1) + INT((ROW(B3216)-1)/24))</f>
        <v>45425</v>
      </c>
      <c r="E3254" s="459">
        <v>0.95833333333333337</v>
      </c>
      <c r="F3254" s="780"/>
      <c r="G3254" s="780"/>
      <c r="H3254" s="460">
        <f t="shared" si="201"/>
        <v>0</v>
      </c>
      <c r="I3254" s="460">
        <f t="shared" si="202"/>
        <v>0</v>
      </c>
      <c r="J3254" s="460">
        <f t="shared" si="200"/>
        <v>0</v>
      </c>
      <c r="K3254" s="9"/>
      <c r="P3254" s="2"/>
      <c r="Q3254" s="27"/>
      <c r="R3254" s="2"/>
      <c r="S3254" s="2"/>
      <c r="T3254" s="2"/>
      <c r="U3254" s="2"/>
      <c r="V3254" s="2"/>
      <c r="W3254" s="2"/>
    </row>
    <row r="3255" spans="2:23" ht="15" customHeight="1" x14ac:dyDescent="0.35">
      <c r="B3255" s="457"/>
      <c r="C3255" s="715">
        <f t="shared" si="203"/>
        <v>45426</v>
      </c>
      <c r="D3255" s="458">
        <f>IF(ISNUMBER(Summary!$D$17), DATE(Summary!$D$17, 1, 1) + INT((ROW(B3217)-1)/24), DATE(2024, 1, 1) + INT((ROW(B3217)-1)/24))</f>
        <v>45426</v>
      </c>
      <c r="E3255" s="459">
        <v>3.1225022567582528E-17</v>
      </c>
      <c r="F3255" s="780"/>
      <c r="G3255" s="780"/>
      <c r="H3255" s="460">
        <f t="shared" si="201"/>
        <v>0</v>
      </c>
      <c r="I3255" s="460">
        <f t="shared" si="202"/>
        <v>0</v>
      </c>
      <c r="J3255" s="460">
        <f t="shared" si="200"/>
        <v>0</v>
      </c>
      <c r="K3255" s="9"/>
      <c r="P3255" s="2"/>
      <c r="Q3255" s="27"/>
      <c r="R3255" s="2"/>
      <c r="S3255" s="2"/>
      <c r="T3255" s="2"/>
      <c r="U3255" s="2"/>
      <c r="V3255" s="2"/>
      <c r="W3255" s="2"/>
    </row>
    <row r="3256" spans="2:23" ht="15" customHeight="1" x14ac:dyDescent="0.35">
      <c r="B3256" s="349"/>
      <c r="C3256" s="715" t="str">
        <f t="shared" si="203"/>
        <v/>
      </c>
      <c r="D3256" s="458">
        <f>IF(ISNUMBER(Summary!$D$17), DATE(Summary!$D$17, 1, 1) + INT((ROW(B3218)-1)/24), DATE(2024, 1, 1) + INT((ROW(B3218)-1)/24))</f>
        <v>45426</v>
      </c>
      <c r="E3256" s="459">
        <v>4.1666666666666699E-2</v>
      </c>
      <c r="F3256" s="780"/>
      <c r="G3256" s="780"/>
      <c r="H3256" s="460">
        <f t="shared" si="201"/>
        <v>0</v>
      </c>
      <c r="I3256" s="460">
        <f t="shared" si="202"/>
        <v>0</v>
      </c>
      <c r="J3256" s="460">
        <f t="shared" si="200"/>
        <v>0</v>
      </c>
      <c r="K3256" s="9"/>
      <c r="P3256" s="2"/>
      <c r="Q3256" s="27"/>
      <c r="R3256" s="2"/>
      <c r="S3256" s="2"/>
      <c r="T3256" s="2"/>
      <c r="U3256" s="2"/>
      <c r="V3256" s="2"/>
      <c r="W3256" s="2"/>
    </row>
    <row r="3257" spans="2:23" ht="15" customHeight="1" x14ac:dyDescent="0.35">
      <c r="B3257" s="349"/>
      <c r="C3257" s="715" t="str">
        <f t="shared" si="203"/>
        <v/>
      </c>
      <c r="D3257" s="458">
        <f>IF(ISNUMBER(Summary!$D$17), DATE(Summary!$D$17, 1, 1) + INT((ROW(B3219)-1)/24), DATE(2024, 1, 1) + INT((ROW(B3219)-1)/24))</f>
        <v>45426</v>
      </c>
      <c r="E3257" s="459">
        <v>8.333333333333337E-2</v>
      </c>
      <c r="F3257" s="780"/>
      <c r="G3257" s="780"/>
      <c r="H3257" s="460">
        <f t="shared" si="201"/>
        <v>0</v>
      </c>
      <c r="I3257" s="460">
        <f t="shared" si="202"/>
        <v>0</v>
      </c>
      <c r="J3257" s="460">
        <f t="shared" si="200"/>
        <v>0</v>
      </c>
      <c r="K3257" s="9"/>
      <c r="P3257" s="2"/>
      <c r="Q3257" s="27"/>
      <c r="R3257" s="2"/>
      <c r="S3257" s="2"/>
      <c r="T3257" s="2"/>
      <c r="U3257" s="2"/>
      <c r="V3257" s="2"/>
      <c r="W3257" s="2"/>
    </row>
    <row r="3258" spans="2:23" ht="15" customHeight="1" x14ac:dyDescent="0.35">
      <c r="B3258" s="349"/>
      <c r="C3258" s="715" t="str">
        <f t="shared" si="203"/>
        <v/>
      </c>
      <c r="D3258" s="458">
        <f>IF(ISNUMBER(Summary!$D$17), DATE(Summary!$D$17, 1, 1) + INT((ROW(B3220)-1)/24), DATE(2024, 1, 1) + INT((ROW(B3220)-1)/24))</f>
        <v>45426</v>
      </c>
      <c r="E3258" s="459">
        <v>0.12500000000000006</v>
      </c>
      <c r="F3258" s="780"/>
      <c r="G3258" s="780"/>
      <c r="H3258" s="460">
        <f t="shared" si="201"/>
        <v>0</v>
      </c>
      <c r="I3258" s="460">
        <f t="shared" si="202"/>
        <v>0</v>
      </c>
      <c r="J3258" s="460">
        <f t="shared" si="200"/>
        <v>0</v>
      </c>
      <c r="K3258" s="9"/>
      <c r="P3258" s="2"/>
      <c r="Q3258" s="27"/>
      <c r="R3258" s="2"/>
      <c r="S3258" s="2"/>
      <c r="T3258" s="2"/>
      <c r="U3258" s="2"/>
      <c r="V3258" s="2"/>
      <c r="W3258" s="2"/>
    </row>
    <row r="3259" spans="2:23" ht="15" customHeight="1" x14ac:dyDescent="0.35">
      <c r="B3259" s="349"/>
      <c r="C3259" s="715" t="str">
        <f t="shared" si="203"/>
        <v/>
      </c>
      <c r="D3259" s="458">
        <f>IF(ISNUMBER(Summary!$D$17), DATE(Summary!$D$17, 1, 1) + INT((ROW(B3221)-1)/24), DATE(2024, 1, 1) + INT((ROW(B3221)-1)/24))</f>
        <v>45426</v>
      </c>
      <c r="E3259" s="459">
        <v>0.16666666666666669</v>
      </c>
      <c r="F3259" s="780"/>
      <c r="G3259" s="780"/>
      <c r="H3259" s="460">
        <f t="shared" si="201"/>
        <v>0</v>
      </c>
      <c r="I3259" s="460">
        <f t="shared" si="202"/>
        <v>0</v>
      </c>
      <c r="J3259" s="460">
        <f t="shared" si="200"/>
        <v>0</v>
      </c>
      <c r="K3259" s="9"/>
      <c r="P3259" s="2"/>
      <c r="Q3259" s="27"/>
      <c r="R3259" s="2"/>
      <c r="S3259" s="2"/>
      <c r="T3259" s="2"/>
      <c r="U3259" s="2"/>
      <c r="V3259" s="2"/>
      <c r="W3259" s="2"/>
    </row>
    <row r="3260" spans="2:23" ht="15" customHeight="1" x14ac:dyDescent="0.35">
      <c r="B3260" s="349"/>
      <c r="C3260" s="715" t="str">
        <f t="shared" si="203"/>
        <v/>
      </c>
      <c r="D3260" s="458">
        <f>IF(ISNUMBER(Summary!$D$17), DATE(Summary!$D$17, 1, 1) + INT((ROW(B3222)-1)/24), DATE(2024, 1, 1) + INT((ROW(B3222)-1)/24))</f>
        <v>45426</v>
      </c>
      <c r="E3260" s="459">
        <v>0.20833333333333337</v>
      </c>
      <c r="F3260" s="780"/>
      <c r="G3260" s="780"/>
      <c r="H3260" s="460">
        <f t="shared" si="201"/>
        <v>0</v>
      </c>
      <c r="I3260" s="460">
        <f t="shared" si="202"/>
        <v>0</v>
      </c>
      <c r="J3260" s="460">
        <f t="shared" si="200"/>
        <v>0</v>
      </c>
      <c r="K3260" s="9"/>
      <c r="P3260" s="2"/>
      <c r="Q3260" s="27"/>
      <c r="R3260" s="2"/>
      <c r="S3260" s="2"/>
      <c r="T3260" s="2"/>
      <c r="U3260" s="2"/>
      <c r="V3260" s="2"/>
      <c r="W3260" s="2"/>
    </row>
    <row r="3261" spans="2:23" ht="15" customHeight="1" x14ac:dyDescent="0.35">
      <c r="B3261" s="349"/>
      <c r="C3261" s="715" t="str">
        <f t="shared" si="203"/>
        <v/>
      </c>
      <c r="D3261" s="458">
        <f>IF(ISNUMBER(Summary!$D$17), DATE(Summary!$D$17, 1, 1) + INT((ROW(B3223)-1)/24), DATE(2024, 1, 1) + INT((ROW(B3223)-1)/24))</f>
        <v>45426</v>
      </c>
      <c r="E3261" s="459">
        <v>0.25</v>
      </c>
      <c r="F3261" s="780"/>
      <c r="G3261" s="780"/>
      <c r="H3261" s="460">
        <f t="shared" si="201"/>
        <v>0</v>
      </c>
      <c r="I3261" s="460">
        <f t="shared" si="202"/>
        <v>0</v>
      </c>
      <c r="J3261" s="460">
        <f t="shared" si="200"/>
        <v>0</v>
      </c>
      <c r="K3261" s="9"/>
      <c r="P3261" s="2"/>
      <c r="Q3261" s="27"/>
      <c r="R3261" s="2"/>
      <c r="S3261" s="2"/>
      <c r="T3261" s="2"/>
      <c r="U3261" s="2"/>
      <c r="V3261" s="2"/>
      <c r="W3261" s="2"/>
    </row>
    <row r="3262" spans="2:23" ht="15" customHeight="1" x14ac:dyDescent="0.35">
      <c r="B3262" s="349"/>
      <c r="C3262" s="715" t="str">
        <f t="shared" si="203"/>
        <v/>
      </c>
      <c r="D3262" s="458">
        <f>IF(ISNUMBER(Summary!$D$17), DATE(Summary!$D$17, 1, 1) + INT((ROW(B3224)-1)/24), DATE(2024, 1, 1) + INT((ROW(B3224)-1)/24))</f>
        <v>45426</v>
      </c>
      <c r="E3262" s="459">
        <v>0.29166666666666669</v>
      </c>
      <c r="F3262" s="780"/>
      <c r="G3262" s="780"/>
      <c r="H3262" s="460">
        <f t="shared" si="201"/>
        <v>0</v>
      </c>
      <c r="I3262" s="460">
        <f t="shared" si="202"/>
        <v>0</v>
      </c>
      <c r="J3262" s="460">
        <f t="shared" si="200"/>
        <v>0</v>
      </c>
      <c r="K3262" s="9"/>
      <c r="P3262" s="2"/>
      <c r="Q3262" s="27"/>
      <c r="R3262" s="2"/>
      <c r="S3262" s="2"/>
      <c r="T3262" s="2"/>
      <c r="U3262" s="2"/>
      <c r="V3262" s="2"/>
      <c r="W3262" s="2"/>
    </row>
    <row r="3263" spans="2:23" ht="15" customHeight="1" x14ac:dyDescent="0.35">
      <c r="B3263" s="349"/>
      <c r="C3263" s="715" t="str">
        <f t="shared" si="203"/>
        <v/>
      </c>
      <c r="D3263" s="458">
        <f>IF(ISNUMBER(Summary!$D$17), DATE(Summary!$D$17, 1, 1) + INT((ROW(B3225)-1)/24), DATE(2024, 1, 1) + INT((ROW(B3225)-1)/24))</f>
        <v>45426</v>
      </c>
      <c r="E3263" s="459">
        <v>0.33333333333333337</v>
      </c>
      <c r="F3263" s="780"/>
      <c r="G3263" s="780"/>
      <c r="H3263" s="460">
        <f t="shared" si="201"/>
        <v>0</v>
      </c>
      <c r="I3263" s="460">
        <f t="shared" si="202"/>
        <v>0</v>
      </c>
      <c r="J3263" s="460">
        <f t="shared" si="200"/>
        <v>0</v>
      </c>
      <c r="K3263" s="9"/>
      <c r="P3263" s="2"/>
      <c r="Q3263" s="27"/>
      <c r="R3263" s="2"/>
      <c r="S3263" s="2"/>
      <c r="T3263" s="2"/>
      <c r="U3263" s="2"/>
      <c r="V3263" s="2"/>
      <c r="W3263" s="2"/>
    </row>
    <row r="3264" spans="2:23" ht="15" customHeight="1" x14ac:dyDescent="0.35">
      <c r="B3264" s="349"/>
      <c r="C3264" s="715" t="str">
        <f t="shared" si="203"/>
        <v/>
      </c>
      <c r="D3264" s="458">
        <f>IF(ISNUMBER(Summary!$D$17), DATE(Summary!$D$17, 1, 1) + INT((ROW(B3226)-1)/24), DATE(2024, 1, 1) + INT((ROW(B3226)-1)/24))</f>
        <v>45426</v>
      </c>
      <c r="E3264" s="459">
        <v>0.375</v>
      </c>
      <c r="F3264" s="780"/>
      <c r="G3264" s="780"/>
      <c r="H3264" s="460">
        <f t="shared" si="201"/>
        <v>0</v>
      </c>
      <c r="I3264" s="460">
        <f t="shared" si="202"/>
        <v>0</v>
      </c>
      <c r="J3264" s="460">
        <f t="shared" ref="J3264:J3327" si="204">G3264-H3264</f>
        <v>0</v>
      </c>
      <c r="K3264" s="9"/>
      <c r="P3264" s="2"/>
      <c r="Q3264" s="27"/>
      <c r="R3264" s="2"/>
      <c r="S3264" s="2"/>
      <c r="T3264" s="2"/>
      <c r="U3264" s="2"/>
      <c r="V3264" s="2"/>
      <c r="W3264" s="2"/>
    </row>
    <row r="3265" spans="2:23" ht="15" customHeight="1" x14ac:dyDescent="0.35">
      <c r="B3265" s="349"/>
      <c r="C3265" s="715" t="str">
        <f t="shared" si="203"/>
        <v/>
      </c>
      <c r="D3265" s="458">
        <f>IF(ISNUMBER(Summary!$D$17), DATE(Summary!$D$17, 1, 1) + INT((ROW(B3227)-1)/24), DATE(2024, 1, 1) + INT((ROW(B3227)-1)/24))</f>
        <v>45426</v>
      </c>
      <c r="E3265" s="459">
        <v>0.41666666666666669</v>
      </c>
      <c r="F3265" s="780"/>
      <c r="G3265" s="780"/>
      <c r="H3265" s="460">
        <f t="shared" si="201"/>
        <v>0</v>
      </c>
      <c r="I3265" s="460">
        <f t="shared" si="202"/>
        <v>0</v>
      </c>
      <c r="J3265" s="460">
        <f t="shared" si="204"/>
        <v>0</v>
      </c>
      <c r="K3265" s="9"/>
      <c r="P3265" s="2"/>
      <c r="Q3265" s="27"/>
      <c r="R3265" s="2"/>
      <c r="S3265" s="2"/>
      <c r="T3265" s="2"/>
      <c r="U3265" s="2"/>
      <c r="V3265" s="2"/>
      <c r="W3265" s="2"/>
    </row>
    <row r="3266" spans="2:23" ht="15" customHeight="1" x14ac:dyDescent="0.35">
      <c r="B3266" s="349"/>
      <c r="C3266" s="715" t="str">
        <f t="shared" si="203"/>
        <v/>
      </c>
      <c r="D3266" s="458">
        <f>IF(ISNUMBER(Summary!$D$17), DATE(Summary!$D$17, 1, 1) + INT((ROW(B3228)-1)/24), DATE(2024, 1, 1) + INT((ROW(B3228)-1)/24))</f>
        <v>45426</v>
      </c>
      <c r="E3266" s="459">
        <v>0.45833333333333337</v>
      </c>
      <c r="F3266" s="780"/>
      <c r="G3266" s="780"/>
      <c r="H3266" s="460">
        <f t="shared" si="201"/>
        <v>0</v>
      </c>
      <c r="I3266" s="460">
        <f t="shared" si="202"/>
        <v>0</v>
      </c>
      <c r="J3266" s="460">
        <f t="shared" si="204"/>
        <v>0</v>
      </c>
      <c r="K3266" s="9"/>
      <c r="P3266" s="2"/>
      <c r="Q3266" s="27"/>
      <c r="R3266" s="2"/>
      <c r="S3266" s="2"/>
      <c r="T3266" s="2"/>
      <c r="U3266" s="2"/>
      <c r="V3266" s="2"/>
      <c r="W3266" s="2"/>
    </row>
    <row r="3267" spans="2:23" ht="15" customHeight="1" x14ac:dyDescent="0.35">
      <c r="B3267" s="349"/>
      <c r="C3267" s="715" t="str">
        <f t="shared" si="203"/>
        <v/>
      </c>
      <c r="D3267" s="458">
        <f>IF(ISNUMBER(Summary!$D$17), DATE(Summary!$D$17, 1, 1) + INT((ROW(B3229)-1)/24), DATE(2024, 1, 1) + INT((ROW(B3229)-1)/24))</f>
        <v>45426</v>
      </c>
      <c r="E3267" s="459">
        <v>0.50000000000000011</v>
      </c>
      <c r="F3267" s="780"/>
      <c r="G3267" s="780"/>
      <c r="H3267" s="460">
        <f t="shared" si="201"/>
        <v>0</v>
      </c>
      <c r="I3267" s="460">
        <f t="shared" si="202"/>
        <v>0</v>
      </c>
      <c r="J3267" s="460">
        <f t="shared" si="204"/>
        <v>0</v>
      </c>
      <c r="K3267" s="9"/>
      <c r="P3267" s="2"/>
      <c r="Q3267" s="27"/>
      <c r="R3267" s="2"/>
      <c r="S3267" s="2"/>
      <c r="T3267" s="2"/>
      <c r="U3267" s="2"/>
      <c r="V3267" s="2"/>
      <c r="W3267" s="2"/>
    </row>
    <row r="3268" spans="2:23" ht="15" customHeight="1" x14ac:dyDescent="0.35">
      <c r="B3268" s="349"/>
      <c r="C3268" s="715" t="str">
        <f t="shared" si="203"/>
        <v/>
      </c>
      <c r="D3268" s="458">
        <f>IF(ISNUMBER(Summary!$D$17), DATE(Summary!$D$17, 1, 1) + INT((ROW(B3230)-1)/24), DATE(2024, 1, 1) + INT((ROW(B3230)-1)/24))</f>
        <v>45426</v>
      </c>
      <c r="E3268" s="459">
        <v>0.54166666666666674</v>
      </c>
      <c r="F3268" s="780"/>
      <c r="G3268" s="780"/>
      <c r="H3268" s="460">
        <f t="shared" si="201"/>
        <v>0</v>
      </c>
      <c r="I3268" s="460">
        <f t="shared" si="202"/>
        <v>0</v>
      </c>
      <c r="J3268" s="460">
        <f t="shared" si="204"/>
        <v>0</v>
      </c>
      <c r="K3268" s="9"/>
      <c r="P3268" s="2"/>
      <c r="Q3268" s="27"/>
      <c r="R3268" s="2"/>
      <c r="S3268" s="2"/>
      <c r="T3268" s="2"/>
      <c r="U3268" s="2"/>
      <c r="V3268" s="2"/>
      <c r="W3268" s="2"/>
    </row>
    <row r="3269" spans="2:23" ht="15" customHeight="1" x14ac:dyDescent="0.35">
      <c r="B3269" s="349"/>
      <c r="C3269" s="715" t="str">
        <f t="shared" si="203"/>
        <v/>
      </c>
      <c r="D3269" s="458">
        <f>IF(ISNUMBER(Summary!$D$17), DATE(Summary!$D$17, 1, 1) + INT((ROW(B3231)-1)/24), DATE(2024, 1, 1) + INT((ROW(B3231)-1)/24))</f>
        <v>45426</v>
      </c>
      <c r="E3269" s="459">
        <v>0.58333333333333337</v>
      </c>
      <c r="F3269" s="780"/>
      <c r="G3269" s="780"/>
      <c r="H3269" s="460">
        <f t="shared" si="201"/>
        <v>0</v>
      </c>
      <c r="I3269" s="460">
        <f t="shared" si="202"/>
        <v>0</v>
      </c>
      <c r="J3269" s="460">
        <f t="shared" si="204"/>
        <v>0</v>
      </c>
      <c r="K3269" s="9"/>
      <c r="P3269" s="2"/>
      <c r="Q3269" s="27"/>
      <c r="R3269" s="2"/>
      <c r="S3269" s="2"/>
      <c r="T3269" s="2"/>
      <c r="U3269" s="2"/>
      <c r="V3269" s="2"/>
      <c r="W3269" s="2"/>
    </row>
    <row r="3270" spans="2:23" ht="15" customHeight="1" x14ac:dyDescent="0.35">
      <c r="B3270" s="349"/>
      <c r="C3270" s="715" t="str">
        <f t="shared" si="203"/>
        <v/>
      </c>
      <c r="D3270" s="458">
        <f>IF(ISNUMBER(Summary!$D$17), DATE(Summary!$D$17, 1, 1) + INT((ROW(B3232)-1)/24), DATE(2024, 1, 1) + INT((ROW(B3232)-1)/24))</f>
        <v>45426</v>
      </c>
      <c r="E3270" s="459">
        <v>0.62500000000000011</v>
      </c>
      <c r="F3270" s="780"/>
      <c r="G3270" s="780"/>
      <c r="H3270" s="460">
        <f t="shared" si="201"/>
        <v>0</v>
      </c>
      <c r="I3270" s="460">
        <f t="shared" si="202"/>
        <v>0</v>
      </c>
      <c r="J3270" s="460">
        <f t="shared" si="204"/>
        <v>0</v>
      </c>
      <c r="K3270" s="9"/>
      <c r="P3270" s="2"/>
      <c r="Q3270" s="27"/>
      <c r="R3270" s="2"/>
      <c r="S3270" s="2"/>
      <c r="T3270" s="2"/>
      <c r="U3270" s="2"/>
      <c r="V3270" s="2"/>
      <c r="W3270" s="2"/>
    </row>
    <row r="3271" spans="2:23" ht="15" customHeight="1" x14ac:dyDescent="0.35">
      <c r="B3271" s="349"/>
      <c r="C3271" s="715" t="str">
        <f t="shared" si="203"/>
        <v/>
      </c>
      <c r="D3271" s="458">
        <f>IF(ISNUMBER(Summary!$D$17), DATE(Summary!$D$17, 1, 1) + INT((ROW(B3233)-1)/24), DATE(2024, 1, 1) + INT((ROW(B3233)-1)/24))</f>
        <v>45426</v>
      </c>
      <c r="E3271" s="459">
        <v>0.66666666666666674</v>
      </c>
      <c r="F3271" s="780"/>
      <c r="G3271" s="780"/>
      <c r="H3271" s="460">
        <f t="shared" si="201"/>
        <v>0</v>
      </c>
      <c r="I3271" s="460">
        <f t="shared" si="202"/>
        <v>0</v>
      </c>
      <c r="J3271" s="460">
        <f t="shared" si="204"/>
        <v>0</v>
      </c>
      <c r="K3271" s="9"/>
      <c r="P3271" s="2"/>
      <c r="Q3271" s="27"/>
      <c r="R3271" s="2"/>
      <c r="S3271" s="2"/>
      <c r="T3271" s="2"/>
      <c r="U3271" s="2"/>
      <c r="V3271" s="2"/>
      <c r="W3271" s="2"/>
    </row>
    <row r="3272" spans="2:23" ht="15" customHeight="1" x14ac:dyDescent="0.35">
      <c r="B3272" s="349"/>
      <c r="C3272" s="715" t="str">
        <f t="shared" si="203"/>
        <v/>
      </c>
      <c r="D3272" s="458">
        <f>IF(ISNUMBER(Summary!$D$17), DATE(Summary!$D$17, 1, 1) + INT((ROW(B3234)-1)/24), DATE(2024, 1, 1) + INT((ROW(B3234)-1)/24))</f>
        <v>45426</v>
      </c>
      <c r="E3272" s="459">
        <v>0.70833333333333337</v>
      </c>
      <c r="F3272" s="780"/>
      <c r="G3272" s="780"/>
      <c r="H3272" s="460">
        <f t="shared" si="201"/>
        <v>0</v>
      </c>
      <c r="I3272" s="460">
        <f t="shared" si="202"/>
        <v>0</v>
      </c>
      <c r="J3272" s="460">
        <f t="shared" si="204"/>
        <v>0</v>
      </c>
      <c r="K3272" s="9"/>
      <c r="P3272" s="2"/>
      <c r="Q3272" s="27"/>
      <c r="R3272" s="2"/>
      <c r="S3272" s="2"/>
      <c r="T3272" s="2"/>
      <c r="U3272" s="2"/>
      <c r="V3272" s="2"/>
      <c r="W3272" s="2"/>
    </row>
    <row r="3273" spans="2:23" ht="15" customHeight="1" x14ac:dyDescent="0.35">
      <c r="B3273" s="349"/>
      <c r="C3273" s="715" t="str">
        <f t="shared" si="203"/>
        <v/>
      </c>
      <c r="D3273" s="458">
        <f>IF(ISNUMBER(Summary!$D$17), DATE(Summary!$D$17, 1, 1) + INT((ROW(B3235)-1)/24), DATE(2024, 1, 1) + INT((ROW(B3235)-1)/24))</f>
        <v>45426</v>
      </c>
      <c r="E3273" s="459">
        <v>0.75000000000000011</v>
      </c>
      <c r="F3273" s="780"/>
      <c r="G3273" s="780"/>
      <c r="H3273" s="460">
        <f t="shared" si="201"/>
        <v>0</v>
      </c>
      <c r="I3273" s="460">
        <f t="shared" si="202"/>
        <v>0</v>
      </c>
      <c r="J3273" s="460">
        <f t="shared" si="204"/>
        <v>0</v>
      </c>
      <c r="K3273" s="9"/>
      <c r="P3273" s="2"/>
      <c r="Q3273" s="27"/>
      <c r="R3273" s="2"/>
      <c r="S3273" s="2"/>
      <c r="T3273" s="2"/>
      <c r="U3273" s="2"/>
      <c r="V3273" s="2"/>
      <c r="W3273" s="2"/>
    </row>
    <row r="3274" spans="2:23" ht="15" customHeight="1" x14ac:dyDescent="0.35">
      <c r="B3274" s="349"/>
      <c r="C3274" s="715" t="str">
        <f t="shared" si="203"/>
        <v/>
      </c>
      <c r="D3274" s="458">
        <f>IF(ISNUMBER(Summary!$D$17), DATE(Summary!$D$17, 1, 1) + INT((ROW(B3236)-1)/24), DATE(2024, 1, 1) + INT((ROW(B3236)-1)/24))</f>
        <v>45426</v>
      </c>
      <c r="E3274" s="459">
        <v>0.79166666666666674</v>
      </c>
      <c r="F3274" s="780"/>
      <c r="G3274" s="780"/>
      <c r="H3274" s="460">
        <f t="shared" si="201"/>
        <v>0</v>
      </c>
      <c r="I3274" s="460">
        <f t="shared" si="202"/>
        <v>0</v>
      </c>
      <c r="J3274" s="460">
        <f t="shared" si="204"/>
        <v>0</v>
      </c>
      <c r="K3274" s="9"/>
      <c r="P3274" s="2"/>
      <c r="Q3274" s="27"/>
      <c r="R3274" s="2"/>
      <c r="S3274" s="2"/>
      <c r="T3274" s="2"/>
      <c r="U3274" s="2"/>
      <c r="V3274" s="2"/>
      <c r="W3274" s="2"/>
    </row>
    <row r="3275" spans="2:23" ht="15" customHeight="1" x14ac:dyDescent="0.35">
      <c r="B3275" s="349"/>
      <c r="C3275" s="715" t="str">
        <f t="shared" si="203"/>
        <v/>
      </c>
      <c r="D3275" s="458">
        <f>IF(ISNUMBER(Summary!$D$17), DATE(Summary!$D$17, 1, 1) + INT((ROW(B3237)-1)/24), DATE(2024, 1, 1) + INT((ROW(B3237)-1)/24))</f>
        <v>45426</v>
      </c>
      <c r="E3275" s="459">
        <v>0.83333333333333337</v>
      </c>
      <c r="F3275" s="780"/>
      <c r="G3275" s="780"/>
      <c r="H3275" s="460">
        <f t="shared" si="201"/>
        <v>0</v>
      </c>
      <c r="I3275" s="460">
        <f t="shared" si="202"/>
        <v>0</v>
      </c>
      <c r="J3275" s="460">
        <f t="shared" si="204"/>
        <v>0</v>
      </c>
      <c r="K3275" s="9"/>
      <c r="P3275" s="2"/>
      <c r="Q3275" s="27"/>
      <c r="R3275" s="2"/>
      <c r="S3275" s="2"/>
      <c r="T3275" s="2"/>
      <c r="U3275" s="2"/>
      <c r="V3275" s="2"/>
      <c r="W3275" s="2"/>
    </row>
    <row r="3276" spans="2:23" ht="15" customHeight="1" x14ac:dyDescent="0.35">
      <c r="B3276" s="349"/>
      <c r="C3276" s="715" t="str">
        <f t="shared" si="203"/>
        <v/>
      </c>
      <c r="D3276" s="458">
        <f>IF(ISNUMBER(Summary!$D$17), DATE(Summary!$D$17, 1, 1) + INT((ROW(B3238)-1)/24), DATE(2024, 1, 1) + INT((ROW(B3238)-1)/24))</f>
        <v>45426</v>
      </c>
      <c r="E3276" s="459">
        <v>0.87500000000000011</v>
      </c>
      <c r="F3276" s="780"/>
      <c r="G3276" s="780"/>
      <c r="H3276" s="460">
        <f t="shared" si="201"/>
        <v>0</v>
      </c>
      <c r="I3276" s="460">
        <f t="shared" si="202"/>
        <v>0</v>
      </c>
      <c r="J3276" s="460">
        <f t="shared" si="204"/>
        <v>0</v>
      </c>
      <c r="K3276" s="9"/>
      <c r="P3276" s="2"/>
      <c r="Q3276" s="27"/>
      <c r="R3276" s="2"/>
      <c r="S3276" s="2"/>
      <c r="T3276" s="2"/>
      <c r="U3276" s="2"/>
      <c r="V3276" s="2"/>
      <c r="W3276" s="2"/>
    </row>
    <row r="3277" spans="2:23" ht="15" customHeight="1" x14ac:dyDescent="0.35">
      <c r="B3277" s="349"/>
      <c r="C3277" s="715" t="str">
        <f t="shared" si="203"/>
        <v/>
      </c>
      <c r="D3277" s="458">
        <f>IF(ISNUMBER(Summary!$D$17), DATE(Summary!$D$17, 1, 1) + INT((ROW(B3239)-1)/24), DATE(2024, 1, 1) + INT((ROW(B3239)-1)/24))</f>
        <v>45426</v>
      </c>
      <c r="E3277" s="459">
        <v>0.91666666666666674</v>
      </c>
      <c r="F3277" s="780"/>
      <c r="G3277" s="780"/>
      <c r="H3277" s="460">
        <f t="shared" si="201"/>
        <v>0</v>
      </c>
      <c r="I3277" s="460">
        <f t="shared" si="202"/>
        <v>0</v>
      </c>
      <c r="J3277" s="460">
        <f t="shared" si="204"/>
        <v>0</v>
      </c>
      <c r="K3277" s="9"/>
      <c r="P3277" s="2"/>
      <c r="Q3277" s="27"/>
      <c r="R3277" s="2"/>
      <c r="S3277" s="2"/>
      <c r="T3277" s="2"/>
      <c r="U3277" s="2"/>
      <c r="V3277" s="2"/>
      <c r="W3277" s="2"/>
    </row>
    <row r="3278" spans="2:23" ht="15" customHeight="1" x14ac:dyDescent="0.35">
      <c r="B3278" s="349"/>
      <c r="C3278" s="715" t="str">
        <f t="shared" si="203"/>
        <v/>
      </c>
      <c r="D3278" s="458">
        <f>IF(ISNUMBER(Summary!$D$17), DATE(Summary!$D$17, 1, 1) + INT((ROW(B3240)-1)/24), DATE(2024, 1, 1) + INT((ROW(B3240)-1)/24))</f>
        <v>45426</v>
      </c>
      <c r="E3278" s="459">
        <v>0.95833333333333337</v>
      </c>
      <c r="F3278" s="780"/>
      <c r="G3278" s="780"/>
      <c r="H3278" s="460">
        <f t="shared" si="201"/>
        <v>0</v>
      </c>
      <c r="I3278" s="460">
        <f t="shared" si="202"/>
        <v>0</v>
      </c>
      <c r="J3278" s="460">
        <f t="shared" si="204"/>
        <v>0</v>
      </c>
      <c r="K3278" s="9"/>
      <c r="P3278" s="2"/>
      <c r="Q3278" s="27"/>
      <c r="R3278" s="2"/>
      <c r="S3278" s="2"/>
      <c r="T3278" s="2"/>
      <c r="U3278" s="2"/>
      <c r="V3278" s="2"/>
      <c r="W3278" s="2"/>
    </row>
    <row r="3279" spans="2:23" ht="15" customHeight="1" x14ac:dyDescent="0.35">
      <c r="B3279" s="457"/>
      <c r="C3279" s="715">
        <f t="shared" si="203"/>
        <v>45427</v>
      </c>
      <c r="D3279" s="458">
        <f>IF(ISNUMBER(Summary!$D$17), DATE(Summary!$D$17, 1, 1) + INT((ROW(B3241)-1)/24), DATE(2024, 1, 1) + INT((ROW(B3241)-1)/24))</f>
        <v>45427</v>
      </c>
      <c r="E3279" s="459">
        <v>3.1225022567582528E-17</v>
      </c>
      <c r="F3279" s="780"/>
      <c r="G3279" s="780"/>
      <c r="H3279" s="460">
        <f t="shared" si="201"/>
        <v>0</v>
      </c>
      <c r="I3279" s="460">
        <f t="shared" si="202"/>
        <v>0</v>
      </c>
      <c r="J3279" s="460">
        <f t="shared" si="204"/>
        <v>0</v>
      </c>
      <c r="K3279" s="9"/>
      <c r="P3279" s="2"/>
      <c r="Q3279" s="27"/>
      <c r="R3279" s="2"/>
      <c r="S3279" s="2"/>
      <c r="T3279" s="2"/>
      <c r="U3279" s="2"/>
      <c r="V3279" s="2"/>
      <c r="W3279" s="2"/>
    </row>
    <row r="3280" spans="2:23" ht="15" customHeight="1" x14ac:dyDescent="0.35">
      <c r="B3280" s="349"/>
      <c r="C3280" s="715" t="str">
        <f t="shared" si="203"/>
        <v/>
      </c>
      <c r="D3280" s="458">
        <f>IF(ISNUMBER(Summary!$D$17), DATE(Summary!$D$17, 1, 1) + INT((ROW(B3242)-1)/24), DATE(2024, 1, 1) + INT((ROW(B3242)-1)/24))</f>
        <v>45427</v>
      </c>
      <c r="E3280" s="459">
        <v>4.1666666666666699E-2</v>
      </c>
      <c r="F3280" s="780"/>
      <c r="G3280" s="780"/>
      <c r="H3280" s="460">
        <f t="shared" si="201"/>
        <v>0</v>
      </c>
      <c r="I3280" s="460">
        <f t="shared" si="202"/>
        <v>0</v>
      </c>
      <c r="J3280" s="460">
        <f t="shared" si="204"/>
        <v>0</v>
      </c>
      <c r="K3280" s="9"/>
      <c r="P3280" s="2"/>
      <c r="Q3280" s="27"/>
      <c r="R3280" s="2"/>
      <c r="S3280" s="2"/>
      <c r="T3280" s="2"/>
      <c r="U3280" s="2"/>
      <c r="V3280" s="2"/>
      <c r="W3280" s="2"/>
    </row>
    <row r="3281" spans="2:23" ht="15" customHeight="1" x14ac:dyDescent="0.35">
      <c r="B3281" s="349"/>
      <c r="C3281" s="715" t="str">
        <f t="shared" si="203"/>
        <v/>
      </c>
      <c r="D3281" s="458">
        <f>IF(ISNUMBER(Summary!$D$17), DATE(Summary!$D$17, 1, 1) + INT((ROW(B3243)-1)/24), DATE(2024, 1, 1) + INT((ROW(B3243)-1)/24))</f>
        <v>45427</v>
      </c>
      <c r="E3281" s="459">
        <v>8.333333333333337E-2</v>
      </c>
      <c r="F3281" s="780"/>
      <c r="G3281" s="780"/>
      <c r="H3281" s="460">
        <f t="shared" si="201"/>
        <v>0</v>
      </c>
      <c r="I3281" s="460">
        <f t="shared" si="202"/>
        <v>0</v>
      </c>
      <c r="J3281" s="460">
        <f t="shared" si="204"/>
        <v>0</v>
      </c>
      <c r="K3281" s="9"/>
      <c r="P3281" s="2"/>
      <c r="Q3281" s="27"/>
      <c r="R3281" s="2"/>
      <c r="S3281" s="2"/>
      <c r="T3281" s="2"/>
      <c r="U3281" s="2"/>
      <c r="V3281" s="2"/>
      <c r="W3281" s="2"/>
    </row>
    <row r="3282" spans="2:23" ht="15" customHeight="1" x14ac:dyDescent="0.35">
      <c r="B3282" s="349"/>
      <c r="C3282" s="715" t="str">
        <f t="shared" si="203"/>
        <v/>
      </c>
      <c r="D3282" s="458">
        <f>IF(ISNUMBER(Summary!$D$17), DATE(Summary!$D$17, 1, 1) + INT((ROW(B3244)-1)/24), DATE(2024, 1, 1) + INT((ROW(B3244)-1)/24))</f>
        <v>45427</v>
      </c>
      <c r="E3282" s="459">
        <v>0.12500000000000006</v>
      </c>
      <c r="F3282" s="780"/>
      <c r="G3282" s="780"/>
      <c r="H3282" s="460">
        <f t="shared" si="201"/>
        <v>0</v>
      </c>
      <c r="I3282" s="460">
        <f t="shared" si="202"/>
        <v>0</v>
      </c>
      <c r="J3282" s="460">
        <f t="shared" si="204"/>
        <v>0</v>
      </c>
      <c r="K3282" s="9"/>
      <c r="P3282" s="2"/>
      <c r="Q3282" s="27"/>
      <c r="R3282" s="2"/>
      <c r="S3282" s="2"/>
      <c r="T3282" s="2"/>
      <c r="U3282" s="2"/>
      <c r="V3282" s="2"/>
      <c r="W3282" s="2"/>
    </row>
    <row r="3283" spans="2:23" ht="15" customHeight="1" x14ac:dyDescent="0.35">
      <c r="B3283" s="349"/>
      <c r="C3283" s="715" t="str">
        <f t="shared" si="203"/>
        <v/>
      </c>
      <c r="D3283" s="458">
        <f>IF(ISNUMBER(Summary!$D$17), DATE(Summary!$D$17, 1, 1) + INT((ROW(B3245)-1)/24), DATE(2024, 1, 1) + INT((ROW(B3245)-1)/24))</f>
        <v>45427</v>
      </c>
      <c r="E3283" s="459">
        <v>0.16666666666666669</v>
      </c>
      <c r="F3283" s="780"/>
      <c r="G3283" s="780"/>
      <c r="H3283" s="460">
        <f t="shared" si="201"/>
        <v>0</v>
      </c>
      <c r="I3283" s="460">
        <f t="shared" si="202"/>
        <v>0</v>
      </c>
      <c r="J3283" s="460">
        <f t="shared" si="204"/>
        <v>0</v>
      </c>
      <c r="K3283" s="9"/>
      <c r="P3283" s="2"/>
      <c r="Q3283" s="27"/>
      <c r="R3283" s="2"/>
      <c r="S3283" s="2"/>
      <c r="T3283" s="2"/>
      <c r="U3283" s="2"/>
      <c r="V3283" s="2"/>
      <c r="W3283" s="2"/>
    </row>
    <row r="3284" spans="2:23" ht="15" customHeight="1" x14ac:dyDescent="0.35">
      <c r="B3284" s="349"/>
      <c r="C3284" s="715" t="str">
        <f t="shared" si="203"/>
        <v/>
      </c>
      <c r="D3284" s="458">
        <f>IF(ISNUMBER(Summary!$D$17), DATE(Summary!$D$17, 1, 1) + INT((ROW(B3246)-1)/24), DATE(2024, 1, 1) + INT((ROW(B3246)-1)/24))</f>
        <v>45427</v>
      </c>
      <c r="E3284" s="459">
        <v>0.20833333333333337</v>
      </c>
      <c r="F3284" s="780"/>
      <c r="G3284" s="780"/>
      <c r="H3284" s="460">
        <f t="shared" si="201"/>
        <v>0</v>
      </c>
      <c r="I3284" s="460">
        <f t="shared" si="202"/>
        <v>0</v>
      </c>
      <c r="J3284" s="460">
        <f t="shared" si="204"/>
        <v>0</v>
      </c>
      <c r="K3284" s="9"/>
      <c r="P3284" s="2"/>
      <c r="Q3284" s="27"/>
      <c r="R3284" s="2"/>
      <c r="S3284" s="2"/>
      <c r="T3284" s="2"/>
      <c r="U3284" s="2"/>
      <c r="V3284" s="2"/>
      <c r="W3284" s="2"/>
    </row>
    <row r="3285" spans="2:23" ht="15" customHeight="1" x14ac:dyDescent="0.35">
      <c r="B3285" s="349"/>
      <c r="C3285" s="715" t="str">
        <f t="shared" si="203"/>
        <v/>
      </c>
      <c r="D3285" s="458">
        <f>IF(ISNUMBER(Summary!$D$17), DATE(Summary!$D$17, 1, 1) + INT((ROW(B3247)-1)/24), DATE(2024, 1, 1) + INT((ROW(B3247)-1)/24))</f>
        <v>45427</v>
      </c>
      <c r="E3285" s="459">
        <v>0.25</v>
      </c>
      <c r="F3285" s="780"/>
      <c r="G3285" s="780"/>
      <c r="H3285" s="460">
        <f t="shared" si="201"/>
        <v>0</v>
      </c>
      <c r="I3285" s="460">
        <f t="shared" si="202"/>
        <v>0</v>
      </c>
      <c r="J3285" s="460">
        <f t="shared" si="204"/>
        <v>0</v>
      </c>
      <c r="K3285" s="9"/>
      <c r="P3285" s="2"/>
      <c r="Q3285" s="27"/>
      <c r="R3285" s="2"/>
      <c r="S3285" s="2"/>
      <c r="T3285" s="2"/>
      <c r="U3285" s="2"/>
      <c r="V3285" s="2"/>
      <c r="W3285" s="2"/>
    </row>
    <row r="3286" spans="2:23" ht="15" customHeight="1" x14ac:dyDescent="0.35">
      <c r="B3286" s="349"/>
      <c r="C3286" s="715" t="str">
        <f t="shared" si="203"/>
        <v/>
      </c>
      <c r="D3286" s="458">
        <f>IF(ISNUMBER(Summary!$D$17), DATE(Summary!$D$17, 1, 1) + INT((ROW(B3248)-1)/24), DATE(2024, 1, 1) + INT((ROW(B3248)-1)/24))</f>
        <v>45427</v>
      </c>
      <c r="E3286" s="459">
        <v>0.29166666666666669</v>
      </c>
      <c r="F3286" s="780"/>
      <c r="G3286" s="780"/>
      <c r="H3286" s="460">
        <f t="shared" si="201"/>
        <v>0</v>
      </c>
      <c r="I3286" s="460">
        <f t="shared" si="202"/>
        <v>0</v>
      </c>
      <c r="J3286" s="460">
        <f t="shared" si="204"/>
        <v>0</v>
      </c>
      <c r="K3286" s="9"/>
      <c r="P3286" s="2"/>
      <c r="Q3286" s="27"/>
      <c r="R3286" s="2"/>
      <c r="S3286" s="2"/>
      <c r="T3286" s="2"/>
      <c r="U3286" s="2"/>
      <c r="V3286" s="2"/>
      <c r="W3286" s="2"/>
    </row>
    <row r="3287" spans="2:23" ht="15" customHeight="1" x14ac:dyDescent="0.35">
      <c r="B3287" s="349"/>
      <c r="C3287" s="715" t="str">
        <f t="shared" si="203"/>
        <v/>
      </c>
      <c r="D3287" s="458">
        <f>IF(ISNUMBER(Summary!$D$17), DATE(Summary!$D$17, 1, 1) + INT((ROW(B3249)-1)/24), DATE(2024, 1, 1) + INT((ROW(B3249)-1)/24))</f>
        <v>45427</v>
      </c>
      <c r="E3287" s="459">
        <v>0.33333333333333337</v>
      </c>
      <c r="F3287" s="780"/>
      <c r="G3287" s="780"/>
      <c r="H3287" s="460">
        <f t="shared" si="201"/>
        <v>0</v>
      </c>
      <c r="I3287" s="460">
        <f t="shared" si="202"/>
        <v>0</v>
      </c>
      <c r="J3287" s="460">
        <f t="shared" si="204"/>
        <v>0</v>
      </c>
      <c r="K3287" s="9"/>
      <c r="P3287" s="2"/>
      <c r="Q3287" s="27"/>
      <c r="R3287" s="2"/>
      <c r="S3287" s="2"/>
      <c r="T3287" s="2"/>
      <c r="U3287" s="2"/>
      <c r="V3287" s="2"/>
      <c r="W3287" s="2"/>
    </row>
    <row r="3288" spans="2:23" ht="15" customHeight="1" x14ac:dyDescent="0.35">
      <c r="B3288" s="349"/>
      <c r="C3288" s="715" t="str">
        <f t="shared" si="203"/>
        <v/>
      </c>
      <c r="D3288" s="458">
        <f>IF(ISNUMBER(Summary!$D$17), DATE(Summary!$D$17, 1, 1) + INT((ROW(B3250)-1)/24), DATE(2024, 1, 1) + INT((ROW(B3250)-1)/24))</f>
        <v>45427</v>
      </c>
      <c r="E3288" s="459">
        <v>0.375</v>
      </c>
      <c r="F3288" s="780"/>
      <c r="G3288" s="780"/>
      <c r="H3288" s="460">
        <f t="shared" si="201"/>
        <v>0</v>
      </c>
      <c r="I3288" s="460">
        <f t="shared" si="202"/>
        <v>0</v>
      </c>
      <c r="J3288" s="460">
        <f t="shared" si="204"/>
        <v>0</v>
      </c>
      <c r="K3288" s="9"/>
      <c r="P3288" s="2"/>
      <c r="Q3288" s="27"/>
      <c r="R3288" s="2"/>
      <c r="S3288" s="2"/>
      <c r="T3288" s="2"/>
      <c r="U3288" s="2"/>
      <c r="V3288" s="2"/>
      <c r="W3288" s="2"/>
    </row>
    <row r="3289" spans="2:23" ht="15" customHeight="1" x14ac:dyDescent="0.35">
      <c r="B3289" s="349"/>
      <c r="C3289" s="715" t="str">
        <f t="shared" si="203"/>
        <v/>
      </c>
      <c r="D3289" s="458">
        <f>IF(ISNUMBER(Summary!$D$17), DATE(Summary!$D$17, 1, 1) + INT((ROW(B3251)-1)/24), DATE(2024, 1, 1) + INT((ROW(B3251)-1)/24))</f>
        <v>45427</v>
      </c>
      <c r="E3289" s="459">
        <v>0.41666666666666669</v>
      </c>
      <c r="F3289" s="780"/>
      <c r="G3289" s="780"/>
      <c r="H3289" s="460">
        <f t="shared" si="201"/>
        <v>0</v>
      </c>
      <c r="I3289" s="460">
        <f t="shared" si="202"/>
        <v>0</v>
      </c>
      <c r="J3289" s="460">
        <f t="shared" si="204"/>
        <v>0</v>
      </c>
      <c r="K3289" s="9"/>
      <c r="P3289" s="2"/>
      <c r="Q3289" s="27"/>
      <c r="R3289" s="2"/>
      <c r="S3289" s="2"/>
      <c r="T3289" s="2"/>
      <c r="U3289" s="2"/>
      <c r="V3289" s="2"/>
      <c r="W3289" s="2"/>
    </row>
    <row r="3290" spans="2:23" ht="15" customHeight="1" x14ac:dyDescent="0.35">
      <c r="B3290" s="349"/>
      <c r="C3290" s="715" t="str">
        <f t="shared" si="203"/>
        <v/>
      </c>
      <c r="D3290" s="458">
        <f>IF(ISNUMBER(Summary!$D$17), DATE(Summary!$D$17, 1, 1) + INT((ROW(B3252)-1)/24), DATE(2024, 1, 1) + INT((ROW(B3252)-1)/24))</f>
        <v>45427</v>
      </c>
      <c r="E3290" s="459">
        <v>0.45833333333333337</v>
      </c>
      <c r="F3290" s="780"/>
      <c r="G3290" s="780"/>
      <c r="H3290" s="460">
        <f t="shared" si="201"/>
        <v>0</v>
      </c>
      <c r="I3290" s="460">
        <f t="shared" si="202"/>
        <v>0</v>
      </c>
      <c r="J3290" s="460">
        <f t="shared" si="204"/>
        <v>0</v>
      </c>
      <c r="K3290" s="9"/>
      <c r="P3290" s="2"/>
      <c r="Q3290" s="27"/>
      <c r="R3290" s="2"/>
      <c r="S3290" s="2"/>
      <c r="T3290" s="2"/>
      <c r="U3290" s="2"/>
      <c r="V3290" s="2"/>
      <c r="W3290" s="2"/>
    </row>
    <row r="3291" spans="2:23" ht="15" customHeight="1" x14ac:dyDescent="0.35">
      <c r="B3291" s="349"/>
      <c r="C3291" s="715" t="str">
        <f t="shared" si="203"/>
        <v/>
      </c>
      <c r="D3291" s="458">
        <f>IF(ISNUMBER(Summary!$D$17), DATE(Summary!$D$17, 1, 1) + INT((ROW(B3253)-1)/24), DATE(2024, 1, 1) + INT((ROW(B3253)-1)/24))</f>
        <v>45427</v>
      </c>
      <c r="E3291" s="459">
        <v>0.50000000000000011</v>
      </c>
      <c r="F3291" s="780"/>
      <c r="G3291" s="780"/>
      <c r="H3291" s="460">
        <f t="shared" si="201"/>
        <v>0</v>
      </c>
      <c r="I3291" s="460">
        <f t="shared" si="202"/>
        <v>0</v>
      </c>
      <c r="J3291" s="460">
        <f t="shared" si="204"/>
        <v>0</v>
      </c>
      <c r="K3291" s="9"/>
      <c r="P3291" s="2"/>
      <c r="Q3291" s="27"/>
      <c r="R3291" s="2"/>
      <c r="S3291" s="2"/>
      <c r="T3291" s="2"/>
      <c r="U3291" s="2"/>
      <c r="V3291" s="2"/>
      <c r="W3291" s="2"/>
    </row>
    <row r="3292" spans="2:23" ht="15" customHeight="1" x14ac:dyDescent="0.35">
      <c r="B3292" s="349"/>
      <c r="C3292" s="715" t="str">
        <f t="shared" si="203"/>
        <v/>
      </c>
      <c r="D3292" s="458">
        <f>IF(ISNUMBER(Summary!$D$17), DATE(Summary!$D$17, 1, 1) + INT((ROW(B3254)-1)/24), DATE(2024, 1, 1) + INT((ROW(B3254)-1)/24))</f>
        <v>45427</v>
      </c>
      <c r="E3292" s="459">
        <v>0.54166666666666674</v>
      </c>
      <c r="F3292" s="780"/>
      <c r="G3292" s="780"/>
      <c r="H3292" s="460">
        <f t="shared" si="201"/>
        <v>0</v>
      </c>
      <c r="I3292" s="460">
        <f t="shared" si="202"/>
        <v>0</v>
      </c>
      <c r="J3292" s="460">
        <f t="shared" si="204"/>
        <v>0</v>
      </c>
      <c r="K3292" s="9"/>
      <c r="P3292" s="2"/>
      <c r="Q3292" s="27"/>
      <c r="R3292" s="2"/>
      <c r="S3292" s="2"/>
      <c r="T3292" s="2"/>
      <c r="U3292" s="2"/>
      <c r="V3292" s="2"/>
      <c r="W3292" s="2"/>
    </row>
    <row r="3293" spans="2:23" ht="15" customHeight="1" x14ac:dyDescent="0.35">
      <c r="B3293" s="349"/>
      <c r="C3293" s="715" t="str">
        <f t="shared" si="203"/>
        <v/>
      </c>
      <c r="D3293" s="458">
        <f>IF(ISNUMBER(Summary!$D$17), DATE(Summary!$D$17, 1, 1) + INT((ROW(B3255)-1)/24), DATE(2024, 1, 1) + INT((ROW(B3255)-1)/24))</f>
        <v>45427</v>
      </c>
      <c r="E3293" s="459">
        <v>0.58333333333333337</v>
      </c>
      <c r="F3293" s="780"/>
      <c r="G3293" s="780"/>
      <c r="H3293" s="460">
        <f t="shared" si="201"/>
        <v>0</v>
      </c>
      <c r="I3293" s="460">
        <f t="shared" si="202"/>
        <v>0</v>
      </c>
      <c r="J3293" s="460">
        <f t="shared" si="204"/>
        <v>0</v>
      </c>
      <c r="K3293" s="9"/>
      <c r="P3293" s="2"/>
      <c r="Q3293" s="27"/>
      <c r="R3293" s="2"/>
      <c r="S3293" s="2"/>
      <c r="T3293" s="2"/>
      <c r="U3293" s="2"/>
      <c r="V3293" s="2"/>
      <c r="W3293" s="2"/>
    </row>
    <row r="3294" spans="2:23" ht="15" customHeight="1" x14ac:dyDescent="0.35">
      <c r="B3294" s="349"/>
      <c r="C3294" s="715" t="str">
        <f t="shared" si="203"/>
        <v/>
      </c>
      <c r="D3294" s="458">
        <f>IF(ISNUMBER(Summary!$D$17), DATE(Summary!$D$17, 1, 1) + INT((ROW(B3256)-1)/24), DATE(2024, 1, 1) + INT((ROW(B3256)-1)/24))</f>
        <v>45427</v>
      </c>
      <c r="E3294" s="459">
        <v>0.62500000000000011</v>
      </c>
      <c r="F3294" s="780"/>
      <c r="G3294" s="780"/>
      <c r="H3294" s="460">
        <f t="shared" si="201"/>
        <v>0</v>
      </c>
      <c r="I3294" s="460">
        <f t="shared" si="202"/>
        <v>0</v>
      </c>
      <c r="J3294" s="460">
        <f t="shared" si="204"/>
        <v>0</v>
      </c>
      <c r="K3294" s="9"/>
      <c r="P3294" s="2"/>
      <c r="Q3294" s="27"/>
      <c r="R3294" s="2"/>
      <c r="S3294" s="2"/>
      <c r="T3294" s="2"/>
      <c r="U3294" s="2"/>
      <c r="V3294" s="2"/>
      <c r="W3294" s="2"/>
    </row>
    <row r="3295" spans="2:23" ht="15" customHeight="1" x14ac:dyDescent="0.35">
      <c r="B3295" s="349"/>
      <c r="C3295" s="715" t="str">
        <f t="shared" si="203"/>
        <v/>
      </c>
      <c r="D3295" s="458">
        <f>IF(ISNUMBER(Summary!$D$17), DATE(Summary!$D$17, 1, 1) + INT((ROW(B3257)-1)/24), DATE(2024, 1, 1) + INT((ROW(B3257)-1)/24))</f>
        <v>45427</v>
      </c>
      <c r="E3295" s="459">
        <v>0.66666666666666674</v>
      </c>
      <c r="F3295" s="780"/>
      <c r="G3295" s="780"/>
      <c r="H3295" s="460">
        <f t="shared" si="201"/>
        <v>0</v>
      </c>
      <c r="I3295" s="460">
        <f t="shared" si="202"/>
        <v>0</v>
      </c>
      <c r="J3295" s="460">
        <f t="shared" si="204"/>
        <v>0</v>
      </c>
      <c r="K3295" s="9"/>
      <c r="P3295" s="2"/>
      <c r="Q3295" s="27"/>
      <c r="R3295" s="2"/>
      <c r="S3295" s="2"/>
      <c r="T3295" s="2"/>
      <c r="U3295" s="2"/>
      <c r="V3295" s="2"/>
      <c r="W3295" s="2"/>
    </row>
    <row r="3296" spans="2:23" ht="15" customHeight="1" x14ac:dyDescent="0.35">
      <c r="B3296" s="349"/>
      <c r="C3296" s="715" t="str">
        <f t="shared" si="203"/>
        <v/>
      </c>
      <c r="D3296" s="458">
        <f>IF(ISNUMBER(Summary!$D$17), DATE(Summary!$D$17, 1, 1) + INT((ROW(B3258)-1)/24), DATE(2024, 1, 1) + INT((ROW(B3258)-1)/24))</f>
        <v>45427</v>
      </c>
      <c r="E3296" s="459">
        <v>0.70833333333333337</v>
      </c>
      <c r="F3296" s="780"/>
      <c r="G3296" s="780"/>
      <c r="H3296" s="460">
        <f t="shared" si="201"/>
        <v>0</v>
      </c>
      <c r="I3296" s="460">
        <f t="shared" si="202"/>
        <v>0</v>
      </c>
      <c r="J3296" s="460">
        <f t="shared" si="204"/>
        <v>0</v>
      </c>
      <c r="K3296" s="9"/>
      <c r="P3296" s="2"/>
      <c r="Q3296" s="27"/>
      <c r="R3296" s="2"/>
      <c r="S3296" s="2"/>
      <c r="T3296" s="2"/>
      <c r="U3296" s="2"/>
      <c r="V3296" s="2"/>
      <c r="W3296" s="2"/>
    </row>
    <row r="3297" spans="2:23" ht="15" customHeight="1" x14ac:dyDescent="0.35">
      <c r="B3297" s="349"/>
      <c r="C3297" s="715" t="str">
        <f t="shared" si="203"/>
        <v/>
      </c>
      <c r="D3297" s="458">
        <f>IF(ISNUMBER(Summary!$D$17), DATE(Summary!$D$17, 1, 1) + INT((ROW(B3259)-1)/24), DATE(2024, 1, 1) + INT((ROW(B3259)-1)/24))</f>
        <v>45427</v>
      </c>
      <c r="E3297" s="459">
        <v>0.75000000000000011</v>
      </c>
      <c r="F3297" s="780"/>
      <c r="G3297" s="780"/>
      <c r="H3297" s="460">
        <f t="shared" si="201"/>
        <v>0</v>
      </c>
      <c r="I3297" s="460">
        <f t="shared" si="202"/>
        <v>0</v>
      </c>
      <c r="J3297" s="460">
        <f t="shared" si="204"/>
        <v>0</v>
      </c>
      <c r="K3297" s="9"/>
      <c r="P3297" s="2"/>
      <c r="Q3297" s="27"/>
      <c r="R3297" s="2"/>
      <c r="S3297" s="2"/>
      <c r="T3297" s="2"/>
      <c r="U3297" s="2"/>
      <c r="V3297" s="2"/>
      <c r="W3297" s="2"/>
    </row>
    <row r="3298" spans="2:23" ht="15" customHeight="1" x14ac:dyDescent="0.35">
      <c r="B3298" s="349"/>
      <c r="C3298" s="715" t="str">
        <f t="shared" si="203"/>
        <v/>
      </c>
      <c r="D3298" s="458">
        <f>IF(ISNUMBER(Summary!$D$17), DATE(Summary!$D$17, 1, 1) + INT((ROW(B3260)-1)/24), DATE(2024, 1, 1) + INT((ROW(B3260)-1)/24))</f>
        <v>45427</v>
      </c>
      <c r="E3298" s="459">
        <v>0.79166666666666674</v>
      </c>
      <c r="F3298" s="780"/>
      <c r="G3298" s="780"/>
      <c r="H3298" s="460">
        <f t="shared" si="201"/>
        <v>0</v>
      </c>
      <c r="I3298" s="460">
        <f t="shared" si="202"/>
        <v>0</v>
      </c>
      <c r="J3298" s="460">
        <f t="shared" si="204"/>
        <v>0</v>
      </c>
      <c r="K3298" s="9"/>
      <c r="P3298" s="2"/>
      <c r="Q3298" s="27"/>
      <c r="R3298" s="2"/>
      <c r="S3298" s="2"/>
      <c r="T3298" s="2"/>
      <c r="U3298" s="2"/>
      <c r="V3298" s="2"/>
      <c r="W3298" s="2"/>
    </row>
    <row r="3299" spans="2:23" ht="15" customHeight="1" x14ac:dyDescent="0.35">
      <c r="B3299" s="349"/>
      <c r="C3299" s="715" t="str">
        <f t="shared" si="203"/>
        <v/>
      </c>
      <c r="D3299" s="458">
        <f>IF(ISNUMBER(Summary!$D$17), DATE(Summary!$D$17, 1, 1) + INT((ROW(B3261)-1)/24), DATE(2024, 1, 1) + INT((ROW(B3261)-1)/24))</f>
        <v>45427</v>
      </c>
      <c r="E3299" s="459">
        <v>0.83333333333333337</v>
      </c>
      <c r="F3299" s="780"/>
      <c r="G3299" s="780"/>
      <c r="H3299" s="460">
        <f t="shared" si="201"/>
        <v>0</v>
      </c>
      <c r="I3299" s="460">
        <f t="shared" si="202"/>
        <v>0</v>
      </c>
      <c r="J3299" s="460">
        <f t="shared" si="204"/>
        <v>0</v>
      </c>
      <c r="K3299" s="9"/>
      <c r="P3299" s="2"/>
      <c r="Q3299" s="27"/>
      <c r="R3299" s="2"/>
      <c r="S3299" s="2"/>
      <c r="T3299" s="2"/>
      <c r="U3299" s="2"/>
      <c r="V3299" s="2"/>
      <c r="W3299" s="2"/>
    </row>
    <row r="3300" spans="2:23" ht="15" customHeight="1" x14ac:dyDescent="0.35">
      <c r="B3300" s="349"/>
      <c r="C3300" s="715" t="str">
        <f t="shared" si="203"/>
        <v/>
      </c>
      <c r="D3300" s="458">
        <f>IF(ISNUMBER(Summary!$D$17), DATE(Summary!$D$17, 1, 1) + INT((ROW(B3262)-1)/24), DATE(2024, 1, 1) + INT((ROW(B3262)-1)/24))</f>
        <v>45427</v>
      </c>
      <c r="E3300" s="459">
        <v>0.87500000000000011</v>
      </c>
      <c r="F3300" s="780"/>
      <c r="G3300" s="780"/>
      <c r="H3300" s="460">
        <f t="shared" si="201"/>
        <v>0</v>
      </c>
      <c r="I3300" s="460">
        <f t="shared" si="202"/>
        <v>0</v>
      </c>
      <c r="J3300" s="460">
        <f t="shared" si="204"/>
        <v>0</v>
      </c>
      <c r="K3300" s="9"/>
      <c r="P3300" s="2"/>
      <c r="Q3300" s="27"/>
      <c r="R3300" s="2"/>
      <c r="S3300" s="2"/>
      <c r="T3300" s="2"/>
      <c r="U3300" s="2"/>
      <c r="V3300" s="2"/>
      <c r="W3300" s="2"/>
    </row>
    <row r="3301" spans="2:23" ht="15" customHeight="1" x14ac:dyDescent="0.35">
      <c r="B3301" s="349"/>
      <c r="C3301" s="715" t="str">
        <f t="shared" si="203"/>
        <v/>
      </c>
      <c r="D3301" s="458">
        <f>IF(ISNUMBER(Summary!$D$17), DATE(Summary!$D$17, 1, 1) + INT((ROW(B3263)-1)/24), DATE(2024, 1, 1) + INT((ROW(B3263)-1)/24))</f>
        <v>45427</v>
      </c>
      <c r="E3301" s="459">
        <v>0.91666666666666674</v>
      </c>
      <c r="F3301" s="780"/>
      <c r="G3301" s="780"/>
      <c r="H3301" s="460">
        <f t="shared" si="201"/>
        <v>0</v>
      </c>
      <c r="I3301" s="460">
        <f t="shared" si="202"/>
        <v>0</v>
      </c>
      <c r="J3301" s="460">
        <f t="shared" si="204"/>
        <v>0</v>
      </c>
      <c r="K3301" s="9"/>
      <c r="P3301" s="2"/>
      <c r="Q3301" s="27"/>
      <c r="R3301" s="2"/>
      <c r="S3301" s="2"/>
      <c r="T3301" s="2"/>
      <c r="U3301" s="2"/>
      <c r="V3301" s="2"/>
      <c r="W3301" s="2"/>
    </row>
    <row r="3302" spans="2:23" ht="15" customHeight="1" x14ac:dyDescent="0.35">
      <c r="B3302" s="349"/>
      <c r="C3302" s="715" t="str">
        <f t="shared" si="203"/>
        <v/>
      </c>
      <c r="D3302" s="458">
        <f>IF(ISNUMBER(Summary!$D$17), DATE(Summary!$D$17, 1, 1) + INT((ROW(B3264)-1)/24), DATE(2024, 1, 1) + INT((ROW(B3264)-1)/24))</f>
        <v>45427</v>
      </c>
      <c r="E3302" s="459">
        <v>0.95833333333333337</v>
      </c>
      <c r="F3302" s="780"/>
      <c r="G3302" s="780"/>
      <c r="H3302" s="460">
        <f t="shared" si="201"/>
        <v>0</v>
      </c>
      <c r="I3302" s="460">
        <f t="shared" si="202"/>
        <v>0</v>
      </c>
      <c r="J3302" s="460">
        <f t="shared" si="204"/>
        <v>0</v>
      </c>
      <c r="K3302" s="9"/>
      <c r="P3302" s="2"/>
      <c r="Q3302" s="27"/>
      <c r="R3302" s="2"/>
      <c r="S3302" s="2"/>
      <c r="T3302" s="2"/>
      <c r="U3302" s="2"/>
      <c r="V3302" s="2"/>
      <c r="W3302" s="2"/>
    </row>
    <row r="3303" spans="2:23" ht="15" customHeight="1" x14ac:dyDescent="0.35">
      <c r="B3303" s="457"/>
      <c r="C3303" s="715">
        <f t="shared" si="203"/>
        <v>45428</v>
      </c>
      <c r="D3303" s="458">
        <f>IF(ISNUMBER(Summary!$D$17), DATE(Summary!$D$17, 1, 1) + INT((ROW(B3265)-1)/24), DATE(2024, 1, 1) + INT((ROW(B3265)-1)/24))</f>
        <v>45428</v>
      </c>
      <c r="E3303" s="459">
        <v>3.1225022567582528E-17</v>
      </c>
      <c r="F3303" s="780"/>
      <c r="G3303" s="780"/>
      <c r="H3303" s="460">
        <f t="shared" ref="H3303:H3366" si="205">IF(G3303&gt;F3303,F3303,G3303)</f>
        <v>0</v>
      </c>
      <c r="I3303" s="460">
        <f t="shared" ref="I3303:I3366" si="206">F3303-H3303</f>
        <v>0</v>
      </c>
      <c r="J3303" s="460">
        <f t="shared" si="204"/>
        <v>0</v>
      </c>
      <c r="K3303" s="9"/>
      <c r="P3303" s="2"/>
      <c r="Q3303" s="27"/>
      <c r="R3303" s="2"/>
      <c r="S3303" s="2"/>
      <c r="T3303" s="2"/>
      <c r="U3303" s="2"/>
      <c r="V3303" s="2"/>
      <c r="W3303" s="2"/>
    </row>
    <row r="3304" spans="2:23" ht="15" customHeight="1" x14ac:dyDescent="0.35">
      <c r="B3304" s="349"/>
      <c r="C3304" s="715" t="str">
        <f t="shared" ref="C3304:C3367" si="207">IF(MOD(ROW()-ROW($E$39), 24)=0, $D3304, "")</f>
        <v/>
      </c>
      <c r="D3304" s="458">
        <f>IF(ISNUMBER(Summary!$D$17), DATE(Summary!$D$17, 1, 1) + INT((ROW(B3266)-1)/24), DATE(2024, 1, 1) + INT((ROW(B3266)-1)/24))</f>
        <v>45428</v>
      </c>
      <c r="E3304" s="459">
        <v>4.1666666666666699E-2</v>
      </c>
      <c r="F3304" s="780"/>
      <c r="G3304" s="780"/>
      <c r="H3304" s="460">
        <f t="shared" si="205"/>
        <v>0</v>
      </c>
      <c r="I3304" s="460">
        <f t="shared" si="206"/>
        <v>0</v>
      </c>
      <c r="J3304" s="460">
        <f t="shared" si="204"/>
        <v>0</v>
      </c>
      <c r="K3304" s="9"/>
      <c r="P3304" s="2"/>
      <c r="Q3304" s="27"/>
      <c r="R3304" s="2"/>
      <c r="S3304" s="2"/>
      <c r="T3304" s="2"/>
      <c r="U3304" s="2"/>
      <c r="V3304" s="2"/>
      <c r="W3304" s="2"/>
    </row>
    <row r="3305" spans="2:23" ht="15" customHeight="1" x14ac:dyDescent="0.35">
      <c r="B3305" s="349"/>
      <c r="C3305" s="715" t="str">
        <f t="shared" si="207"/>
        <v/>
      </c>
      <c r="D3305" s="458">
        <f>IF(ISNUMBER(Summary!$D$17), DATE(Summary!$D$17, 1, 1) + INT((ROW(B3267)-1)/24), DATE(2024, 1, 1) + INT((ROW(B3267)-1)/24))</f>
        <v>45428</v>
      </c>
      <c r="E3305" s="459">
        <v>8.333333333333337E-2</v>
      </c>
      <c r="F3305" s="780"/>
      <c r="G3305" s="780"/>
      <c r="H3305" s="460">
        <f t="shared" si="205"/>
        <v>0</v>
      </c>
      <c r="I3305" s="460">
        <f t="shared" si="206"/>
        <v>0</v>
      </c>
      <c r="J3305" s="460">
        <f t="shared" si="204"/>
        <v>0</v>
      </c>
      <c r="K3305" s="9"/>
      <c r="P3305" s="2"/>
      <c r="Q3305" s="27"/>
      <c r="R3305" s="2"/>
      <c r="S3305" s="2"/>
      <c r="T3305" s="2"/>
      <c r="U3305" s="2"/>
      <c r="V3305" s="2"/>
      <c r="W3305" s="2"/>
    </row>
    <row r="3306" spans="2:23" ht="15" customHeight="1" x14ac:dyDescent="0.35">
      <c r="B3306" s="349"/>
      <c r="C3306" s="715" t="str">
        <f t="shared" si="207"/>
        <v/>
      </c>
      <c r="D3306" s="458">
        <f>IF(ISNUMBER(Summary!$D$17), DATE(Summary!$D$17, 1, 1) + INT((ROW(B3268)-1)/24), DATE(2024, 1, 1) + INT((ROW(B3268)-1)/24))</f>
        <v>45428</v>
      </c>
      <c r="E3306" s="459">
        <v>0.12500000000000006</v>
      </c>
      <c r="F3306" s="780"/>
      <c r="G3306" s="780"/>
      <c r="H3306" s="460">
        <f t="shared" si="205"/>
        <v>0</v>
      </c>
      <c r="I3306" s="460">
        <f t="shared" si="206"/>
        <v>0</v>
      </c>
      <c r="J3306" s="460">
        <f t="shared" si="204"/>
        <v>0</v>
      </c>
      <c r="K3306" s="9"/>
      <c r="P3306" s="2"/>
      <c r="Q3306" s="27"/>
      <c r="R3306" s="2"/>
      <c r="S3306" s="2"/>
      <c r="T3306" s="2"/>
      <c r="U3306" s="2"/>
      <c r="V3306" s="2"/>
      <c r="W3306" s="2"/>
    </row>
    <row r="3307" spans="2:23" ht="15" customHeight="1" x14ac:dyDescent="0.35">
      <c r="B3307" s="349"/>
      <c r="C3307" s="715" t="str">
        <f t="shared" si="207"/>
        <v/>
      </c>
      <c r="D3307" s="458">
        <f>IF(ISNUMBER(Summary!$D$17), DATE(Summary!$D$17, 1, 1) + INT((ROW(B3269)-1)/24), DATE(2024, 1, 1) + INT((ROW(B3269)-1)/24))</f>
        <v>45428</v>
      </c>
      <c r="E3307" s="459">
        <v>0.16666666666666669</v>
      </c>
      <c r="F3307" s="780"/>
      <c r="G3307" s="780"/>
      <c r="H3307" s="460">
        <f t="shared" si="205"/>
        <v>0</v>
      </c>
      <c r="I3307" s="460">
        <f t="shared" si="206"/>
        <v>0</v>
      </c>
      <c r="J3307" s="460">
        <f t="shared" si="204"/>
        <v>0</v>
      </c>
      <c r="K3307" s="9"/>
      <c r="P3307" s="2"/>
      <c r="Q3307" s="27"/>
      <c r="R3307" s="2"/>
      <c r="S3307" s="2"/>
      <c r="T3307" s="2"/>
      <c r="U3307" s="2"/>
      <c r="V3307" s="2"/>
      <c r="W3307" s="2"/>
    </row>
    <row r="3308" spans="2:23" ht="15" customHeight="1" x14ac:dyDescent="0.35">
      <c r="B3308" s="349"/>
      <c r="C3308" s="715" t="str">
        <f t="shared" si="207"/>
        <v/>
      </c>
      <c r="D3308" s="458">
        <f>IF(ISNUMBER(Summary!$D$17), DATE(Summary!$D$17, 1, 1) + INT((ROW(B3270)-1)/24), DATE(2024, 1, 1) + INT((ROW(B3270)-1)/24))</f>
        <v>45428</v>
      </c>
      <c r="E3308" s="459">
        <v>0.20833333333333337</v>
      </c>
      <c r="F3308" s="780"/>
      <c r="G3308" s="780"/>
      <c r="H3308" s="460">
        <f t="shared" si="205"/>
        <v>0</v>
      </c>
      <c r="I3308" s="460">
        <f t="shared" si="206"/>
        <v>0</v>
      </c>
      <c r="J3308" s="460">
        <f t="shared" si="204"/>
        <v>0</v>
      </c>
      <c r="K3308" s="9"/>
      <c r="P3308" s="2"/>
      <c r="Q3308" s="27"/>
      <c r="R3308" s="2"/>
      <c r="S3308" s="2"/>
      <c r="T3308" s="2"/>
      <c r="U3308" s="2"/>
      <c r="V3308" s="2"/>
      <c r="W3308" s="2"/>
    </row>
    <row r="3309" spans="2:23" ht="15" customHeight="1" x14ac:dyDescent="0.35">
      <c r="B3309" s="349"/>
      <c r="C3309" s="715" t="str">
        <f t="shared" si="207"/>
        <v/>
      </c>
      <c r="D3309" s="458">
        <f>IF(ISNUMBER(Summary!$D$17), DATE(Summary!$D$17, 1, 1) + INT((ROW(B3271)-1)/24), DATE(2024, 1, 1) + INT((ROW(B3271)-1)/24))</f>
        <v>45428</v>
      </c>
      <c r="E3309" s="459">
        <v>0.25</v>
      </c>
      <c r="F3309" s="780"/>
      <c r="G3309" s="780"/>
      <c r="H3309" s="460">
        <f t="shared" si="205"/>
        <v>0</v>
      </c>
      <c r="I3309" s="460">
        <f t="shared" si="206"/>
        <v>0</v>
      </c>
      <c r="J3309" s="460">
        <f t="shared" si="204"/>
        <v>0</v>
      </c>
      <c r="K3309" s="9"/>
      <c r="P3309" s="2"/>
      <c r="Q3309" s="27"/>
      <c r="R3309" s="2"/>
      <c r="S3309" s="2"/>
      <c r="T3309" s="2"/>
      <c r="U3309" s="2"/>
      <c r="V3309" s="2"/>
      <c r="W3309" s="2"/>
    </row>
    <row r="3310" spans="2:23" ht="15" customHeight="1" x14ac:dyDescent="0.35">
      <c r="B3310" s="349"/>
      <c r="C3310" s="715" t="str">
        <f t="shared" si="207"/>
        <v/>
      </c>
      <c r="D3310" s="458">
        <f>IF(ISNUMBER(Summary!$D$17), DATE(Summary!$D$17, 1, 1) + INT((ROW(B3272)-1)/24), DATE(2024, 1, 1) + INT((ROW(B3272)-1)/24))</f>
        <v>45428</v>
      </c>
      <c r="E3310" s="459">
        <v>0.29166666666666669</v>
      </c>
      <c r="F3310" s="780"/>
      <c r="G3310" s="780"/>
      <c r="H3310" s="460">
        <f t="shared" si="205"/>
        <v>0</v>
      </c>
      <c r="I3310" s="460">
        <f t="shared" si="206"/>
        <v>0</v>
      </c>
      <c r="J3310" s="460">
        <f t="shared" si="204"/>
        <v>0</v>
      </c>
      <c r="K3310" s="9"/>
      <c r="P3310" s="2"/>
      <c r="Q3310" s="27"/>
      <c r="R3310" s="2"/>
      <c r="S3310" s="2"/>
      <c r="T3310" s="2"/>
      <c r="U3310" s="2"/>
      <c r="V3310" s="2"/>
      <c r="W3310" s="2"/>
    </row>
    <row r="3311" spans="2:23" ht="15" customHeight="1" x14ac:dyDescent="0.35">
      <c r="B3311" s="349"/>
      <c r="C3311" s="715" t="str">
        <f t="shared" si="207"/>
        <v/>
      </c>
      <c r="D3311" s="458">
        <f>IF(ISNUMBER(Summary!$D$17), DATE(Summary!$D$17, 1, 1) + INT((ROW(B3273)-1)/24), DATE(2024, 1, 1) + INT((ROW(B3273)-1)/24))</f>
        <v>45428</v>
      </c>
      <c r="E3311" s="459">
        <v>0.33333333333333337</v>
      </c>
      <c r="F3311" s="780"/>
      <c r="G3311" s="780"/>
      <c r="H3311" s="460">
        <f t="shared" si="205"/>
        <v>0</v>
      </c>
      <c r="I3311" s="460">
        <f t="shared" si="206"/>
        <v>0</v>
      </c>
      <c r="J3311" s="460">
        <f t="shared" si="204"/>
        <v>0</v>
      </c>
      <c r="K3311" s="9"/>
      <c r="P3311" s="2"/>
      <c r="Q3311" s="27"/>
      <c r="R3311" s="2"/>
      <c r="S3311" s="2"/>
      <c r="T3311" s="2"/>
      <c r="U3311" s="2"/>
      <c r="V3311" s="2"/>
      <c r="W3311" s="2"/>
    </row>
    <row r="3312" spans="2:23" ht="15" customHeight="1" x14ac:dyDescent="0.35">
      <c r="B3312" s="349"/>
      <c r="C3312" s="715" t="str">
        <f t="shared" si="207"/>
        <v/>
      </c>
      <c r="D3312" s="458">
        <f>IF(ISNUMBER(Summary!$D$17), DATE(Summary!$D$17, 1, 1) + INT((ROW(B3274)-1)/24), DATE(2024, 1, 1) + INT((ROW(B3274)-1)/24))</f>
        <v>45428</v>
      </c>
      <c r="E3312" s="459">
        <v>0.375</v>
      </c>
      <c r="F3312" s="780"/>
      <c r="G3312" s="780"/>
      <c r="H3312" s="460">
        <f t="shared" si="205"/>
        <v>0</v>
      </c>
      <c r="I3312" s="460">
        <f t="shared" si="206"/>
        <v>0</v>
      </c>
      <c r="J3312" s="460">
        <f t="shared" si="204"/>
        <v>0</v>
      </c>
      <c r="K3312" s="9"/>
      <c r="P3312" s="2"/>
      <c r="Q3312" s="27"/>
      <c r="R3312" s="2"/>
      <c r="S3312" s="2"/>
      <c r="T3312" s="2"/>
      <c r="U3312" s="2"/>
      <c r="V3312" s="2"/>
      <c r="W3312" s="2"/>
    </row>
    <row r="3313" spans="2:23" ht="15" customHeight="1" x14ac:dyDescent="0.35">
      <c r="B3313" s="349"/>
      <c r="C3313" s="715" t="str">
        <f t="shared" si="207"/>
        <v/>
      </c>
      <c r="D3313" s="458">
        <f>IF(ISNUMBER(Summary!$D$17), DATE(Summary!$D$17, 1, 1) + INT((ROW(B3275)-1)/24), DATE(2024, 1, 1) + INT((ROW(B3275)-1)/24))</f>
        <v>45428</v>
      </c>
      <c r="E3313" s="459">
        <v>0.41666666666666669</v>
      </c>
      <c r="F3313" s="780"/>
      <c r="G3313" s="780"/>
      <c r="H3313" s="460">
        <f t="shared" si="205"/>
        <v>0</v>
      </c>
      <c r="I3313" s="460">
        <f t="shared" si="206"/>
        <v>0</v>
      </c>
      <c r="J3313" s="460">
        <f t="shared" si="204"/>
        <v>0</v>
      </c>
      <c r="K3313" s="9"/>
      <c r="P3313" s="2"/>
      <c r="Q3313" s="27"/>
      <c r="R3313" s="2"/>
      <c r="S3313" s="2"/>
      <c r="T3313" s="2"/>
      <c r="U3313" s="2"/>
      <c r="V3313" s="2"/>
      <c r="W3313" s="2"/>
    </row>
    <row r="3314" spans="2:23" ht="15" customHeight="1" x14ac:dyDescent="0.35">
      <c r="B3314" s="349"/>
      <c r="C3314" s="715" t="str">
        <f t="shared" si="207"/>
        <v/>
      </c>
      <c r="D3314" s="458">
        <f>IF(ISNUMBER(Summary!$D$17), DATE(Summary!$D$17, 1, 1) + INT((ROW(B3276)-1)/24), DATE(2024, 1, 1) + INT((ROW(B3276)-1)/24))</f>
        <v>45428</v>
      </c>
      <c r="E3314" s="459">
        <v>0.45833333333333337</v>
      </c>
      <c r="F3314" s="780"/>
      <c r="G3314" s="780"/>
      <c r="H3314" s="460">
        <f t="shared" si="205"/>
        <v>0</v>
      </c>
      <c r="I3314" s="460">
        <f t="shared" si="206"/>
        <v>0</v>
      </c>
      <c r="J3314" s="460">
        <f t="shared" si="204"/>
        <v>0</v>
      </c>
      <c r="K3314" s="9"/>
      <c r="P3314" s="2"/>
      <c r="Q3314" s="27"/>
      <c r="R3314" s="2"/>
      <c r="S3314" s="2"/>
      <c r="T3314" s="2"/>
      <c r="U3314" s="2"/>
      <c r="V3314" s="2"/>
      <c r="W3314" s="2"/>
    </row>
    <row r="3315" spans="2:23" ht="15" customHeight="1" x14ac:dyDescent="0.35">
      <c r="B3315" s="349"/>
      <c r="C3315" s="715" t="str">
        <f t="shared" si="207"/>
        <v/>
      </c>
      <c r="D3315" s="458">
        <f>IF(ISNUMBER(Summary!$D$17), DATE(Summary!$D$17, 1, 1) + INT((ROW(B3277)-1)/24), DATE(2024, 1, 1) + INT((ROW(B3277)-1)/24))</f>
        <v>45428</v>
      </c>
      <c r="E3315" s="459">
        <v>0.50000000000000011</v>
      </c>
      <c r="F3315" s="780"/>
      <c r="G3315" s="780"/>
      <c r="H3315" s="460">
        <f t="shared" si="205"/>
        <v>0</v>
      </c>
      <c r="I3315" s="460">
        <f t="shared" si="206"/>
        <v>0</v>
      </c>
      <c r="J3315" s="460">
        <f t="shared" si="204"/>
        <v>0</v>
      </c>
      <c r="K3315" s="9"/>
      <c r="P3315" s="2"/>
      <c r="Q3315" s="27"/>
      <c r="R3315" s="2"/>
      <c r="S3315" s="2"/>
      <c r="T3315" s="2"/>
      <c r="U3315" s="2"/>
      <c r="V3315" s="2"/>
      <c r="W3315" s="2"/>
    </row>
    <row r="3316" spans="2:23" ht="15" customHeight="1" x14ac:dyDescent="0.35">
      <c r="B3316" s="349"/>
      <c r="C3316" s="715" t="str">
        <f t="shared" si="207"/>
        <v/>
      </c>
      <c r="D3316" s="458">
        <f>IF(ISNUMBER(Summary!$D$17), DATE(Summary!$D$17, 1, 1) + INT((ROW(B3278)-1)/24), DATE(2024, 1, 1) + INT((ROW(B3278)-1)/24))</f>
        <v>45428</v>
      </c>
      <c r="E3316" s="459">
        <v>0.54166666666666674</v>
      </c>
      <c r="F3316" s="780"/>
      <c r="G3316" s="780"/>
      <c r="H3316" s="460">
        <f t="shared" si="205"/>
        <v>0</v>
      </c>
      <c r="I3316" s="460">
        <f t="shared" si="206"/>
        <v>0</v>
      </c>
      <c r="J3316" s="460">
        <f t="shared" si="204"/>
        <v>0</v>
      </c>
      <c r="K3316" s="9"/>
      <c r="P3316" s="2"/>
      <c r="Q3316" s="27"/>
      <c r="R3316" s="2"/>
      <c r="S3316" s="2"/>
      <c r="T3316" s="2"/>
      <c r="U3316" s="2"/>
      <c r="V3316" s="2"/>
      <c r="W3316" s="2"/>
    </row>
    <row r="3317" spans="2:23" ht="15" customHeight="1" x14ac:dyDescent="0.35">
      <c r="B3317" s="349"/>
      <c r="C3317" s="715" t="str">
        <f t="shared" si="207"/>
        <v/>
      </c>
      <c r="D3317" s="458">
        <f>IF(ISNUMBER(Summary!$D$17), DATE(Summary!$D$17, 1, 1) + INT((ROW(B3279)-1)/24), DATE(2024, 1, 1) + INT((ROW(B3279)-1)/24))</f>
        <v>45428</v>
      </c>
      <c r="E3317" s="459">
        <v>0.58333333333333337</v>
      </c>
      <c r="F3317" s="780"/>
      <c r="G3317" s="780"/>
      <c r="H3317" s="460">
        <f t="shared" si="205"/>
        <v>0</v>
      </c>
      <c r="I3317" s="460">
        <f t="shared" si="206"/>
        <v>0</v>
      </c>
      <c r="J3317" s="460">
        <f t="shared" si="204"/>
        <v>0</v>
      </c>
      <c r="K3317" s="9"/>
      <c r="P3317" s="2"/>
      <c r="Q3317" s="27"/>
      <c r="R3317" s="2"/>
      <c r="S3317" s="2"/>
      <c r="T3317" s="2"/>
      <c r="U3317" s="2"/>
      <c r="V3317" s="2"/>
      <c r="W3317" s="2"/>
    </row>
    <row r="3318" spans="2:23" ht="15" customHeight="1" x14ac:dyDescent="0.35">
      <c r="B3318" s="349"/>
      <c r="C3318" s="715" t="str">
        <f t="shared" si="207"/>
        <v/>
      </c>
      <c r="D3318" s="458">
        <f>IF(ISNUMBER(Summary!$D$17), DATE(Summary!$D$17, 1, 1) + INT((ROW(B3280)-1)/24), DATE(2024, 1, 1) + INT((ROW(B3280)-1)/24))</f>
        <v>45428</v>
      </c>
      <c r="E3318" s="459">
        <v>0.62500000000000011</v>
      </c>
      <c r="F3318" s="780"/>
      <c r="G3318" s="780"/>
      <c r="H3318" s="460">
        <f t="shared" si="205"/>
        <v>0</v>
      </c>
      <c r="I3318" s="460">
        <f t="shared" si="206"/>
        <v>0</v>
      </c>
      <c r="J3318" s="460">
        <f t="shared" si="204"/>
        <v>0</v>
      </c>
      <c r="K3318" s="9"/>
      <c r="P3318" s="2"/>
      <c r="Q3318" s="27"/>
      <c r="R3318" s="2"/>
      <c r="S3318" s="2"/>
      <c r="T3318" s="2"/>
      <c r="U3318" s="2"/>
      <c r="V3318" s="2"/>
      <c r="W3318" s="2"/>
    </row>
    <row r="3319" spans="2:23" ht="15" customHeight="1" x14ac:dyDescent="0.35">
      <c r="B3319" s="349"/>
      <c r="C3319" s="715" t="str">
        <f t="shared" si="207"/>
        <v/>
      </c>
      <c r="D3319" s="458">
        <f>IF(ISNUMBER(Summary!$D$17), DATE(Summary!$D$17, 1, 1) + INT((ROW(B3281)-1)/24), DATE(2024, 1, 1) + INT((ROW(B3281)-1)/24))</f>
        <v>45428</v>
      </c>
      <c r="E3319" s="459">
        <v>0.66666666666666674</v>
      </c>
      <c r="F3319" s="780"/>
      <c r="G3319" s="780"/>
      <c r="H3319" s="460">
        <f t="shared" si="205"/>
        <v>0</v>
      </c>
      <c r="I3319" s="460">
        <f t="shared" si="206"/>
        <v>0</v>
      </c>
      <c r="J3319" s="460">
        <f t="shared" si="204"/>
        <v>0</v>
      </c>
      <c r="K3319" s="9"/>
      <c r="P3319" s="2"/>
      <c r="Q3319" s="27"/>
      <c r="R3319" s="2"/>
      <c r="S3319" s="2"/>
      <c r="T3319" s="2"/>
      <c r="U3319" s="2"/>
      <c r="V3319" s="2"/>
      <c r="W3319" s="2"/>
    </row>
    <row r="3320" spans="2:23" ht="15" customHeight="1" x14ac:dyDescent="0.35">
      <c r="B3320" s="349"/>
      <c r="C3320" s="715" t="str">
        <f t="shared" si="207"/>
        <v/>
      </c>
      <c r="D3320" s="458">
        <f>IF(ISNUMBER(Summary!$D$17), DATE(Summary!$D$17, 1, 1) + INT((ROW(B3282)-1)/24), DATE(2024, 1, 1) + INT((ROW(B3282)-1)/24))</f>
        <v>45428</v>
      </c>
      <c r="E3320" s="459">
        <v>0.70833333333333337</v>
      </c>
      <c r="F3320" s="780"/>
      <c r="G3320" s="780"/>
      <c r="H3320" s="460">
        <f t="shared" si="205"/>
        <v>0</v>
      </c>
      <c r="I3320" s="460">
        <f t="shared" si="206"/>
        <v>0</v>
      </c>
      <c r="J3320" s="460">
        <f t="shared" si="204"/>
        <v>0</v>
      </c>
      <c r="K3320" s="9"/>
      <c r="P3320" s="2"/>
      <c r="Q3320" s="27"/>
      <c r="R3320" s="2"/>
      <c r="S3320" s="2"/>
      <c r="T3320" s="2"/>
      <c r="U3320" s="2"/>
      <c r="V3320" s="2"/>
      <c r="W3320" s="2"/>
    </row>
    <row r="3321" spans="2:23" ht="15" customHeight="1" x14ac:dyDescent="0.35">
      <c r="B3321" s="349"/>
      <c r="C3321" s="715" t="str">
        <f t="shared" si="207"/>
        <v/>
      </c>
      <c r="D3321" s="458">
        <f>IF(ISNUMBER(Summary!$D$17), DATE(Summary!$D$17, 1, 1) + INT((ROW(B3283)-1)/24), DATE(2024, 1, 1) + INT((ROW(B3283)-1)/24))</f>
        <v>45428</v>
      </c>
      <c r="E3321" s="459">
        <v>0.75000000000000011</v>
      </c>
      <c r="F3321" s="780"/>
      <c r="G3321" s="780"/>
      <c r="H3321" s="460">
        <f t="shared" si="205"/>
        <v>0</v>
      </c>
      <c r="I3321" s="460">
        <f t="shared" si="206"/>
        <v>0</v>
      </c>
      <c r="J3321" s="460">
        <f t="shared" si="204"/>
        <v>0</v>
      </c>
      <c r="K3321" s="9"/>
      <c r="P3321" s="2"/>
      <c r="Q3321" s="27"/>
      <c r="R3321" s="2"/>
      <c r="S3321" s="2"/>
      <c r="T3321" s="2"/>
      <c r="U3321" s="2"/>
      <c r="V3321" s="2"/>
      <c r="W3321" s="2"/>
    </row>
    <row r="3322" spans="2:23" ht="15" customHeight="1" x14ac:dyDescent="0.35">
      <c r="B3322" s="349"/>
      <c r="C3322" s="715" t="str">
        <f t="shared" si="207"/>
        <v/>
      </c>
      <c r="D3322" s="458">
        <f>IF(ISNUMBER(Summary!$D$17), DATE(Summary!$D$17, 1, 1) + INT((ROW(B3284)-1)/24), DATE(2024, 1, 1) + INT((ROW(B3284)-1)/24))</f>
        <v>45428</v>
      </c>
      <c r="E3322" s="459">
        <v>0.79166666666666674</v>
      </c>
      <c r="F3322" s="780"/>
      <c r="G3322" s="780"/>
      <c r="H3322" s="460">
        <f t="shared" si="205"/>
        <v>0</v>
      </c>
      <c r="I3322" s="460">
        <f t="shared" si="206"/>
        <v>0</v>
      </c>
      <c r="J3322" s="460">
        <f t="shared" si="204"/>
        <v>0</v>
      </c>
      <c r="K3322" s="9"/>
      <c r="P3322" s="2"/>
      <c r="Q3322" s="27"/>
      <c r="R3322" s="2"/>
      <c r="S3322" s="2"/>
      <c r="T3322" s="2"/>
      <c r="U3322" s="2"/>
      <c r="V3322" s="2"/>
      <c r="W3322" s="2"/>
    </row>
    <row r="3323" spans="2:23" ht="15" customHeight="1" x14ac:dyDescent="0.35">
      <c r="B3323" s="349"/>
      <c r="C3323" s="715" t="str">
        <f t="shared" si="207"/>
        <v/>
      </c>
      <c r="D3323" s="458">
        <f>IF(ISNUMBER(Summary!$D$17), DATE(Summary!$D$17, 1, 1) + INT((ROW(B3285)-1)/24), DATE(2024, 1, 1) + INT((ROW(B3285)-1)/24))</f>
        <v>45428</v>
      </c>
      <c r="E3323" s="459">
        <v>0.83333333333333337</v>
      </c>
      <c r="F3323" s="780"/>
      <c r="G3323" s="780"/>
      <c r="H3323" s="460">
        <f t="shared" si="205"/>
        <v>0</v>
      </c>
      <c r="I3323" s="460">
        <f t="shared" si="206"/>
        <v>0</v>
      </c>
      <c r="J3323" s="460">
        <f t="shared" si="204"/>
        <v>0</v>
      </c>
      <c r="K3323" s="9"/>
      <c r="P3323" s="2"/>
      <c r="Q3323" s="27"/>
      <c r="R3323" s="2"/>
      <c r="S3323" s="2"/>
      <c r="T3323" s="2"/>
      <c r="U3323" s="2"/>
      <c r="V3323" s="2"/>
      <c r="W3323" s="2"/>
    </row>
    <row r="3324" spans="2:23" ht="15" customHeight="1" x14ac:dyDescent="0.35">
      <c r="B3324" s="349"/>
      <c r="C3324" s="715" t="str">
        <f t="shared" si="207"/>
        <v/>
      </c>
      <c r="D3324" s="458">
        <f>IF(ISNUMBER(Summary!$D$17), DATE(Summary!$D$17, 1, 1) + INT((ROW(B3286)-1)/24), DATE(2024, 1, 1) + INT((ROW(B3286)-1)/24))</f>
        <v>45428</v>
      </c>
      <c r="E3324" s="459">
        <v>0.87500000000000011</v>
      </c>
      <c r="F3324" s="780"/>
      <c r="G3324" s="780"/>
      <c r="H3324" s="460">
        <f t="shared" si="205"/>
        <v>0</v>
      </c>
      <c r="I3324" s="460">
        <f t="shared" si="206"/>
        <v>0</v>
      </c>
      <c r="J3324" s="460">
        <f t="shared" si="204"/>
        <v>0</v>
      </c>
      <c r="K3324" s="9"/>
      <c r="P3324" s="2"/>
      <c r="Q3324" s="27"/>
      <c r="R3324" s="2"/>
      <c r="S3324" s="2"/>
      <c r="T3324" s="2"/>
      <c r="U3324" s="2"/>
      <c r="V3324" s="2"/>
      <c r="W3324" s="2"/>
    </row>
    <row r="3325" spans="2:23" ht="15" customHeight="1" x14ac:dyDescent="0.35">
      <c r="B3325" s="349"/>
      <c r="C3325" s="715" t="str">
        <f t="shared" si="207"/>
        <v/>
      </c>
      <c r="D3325" s="458">
        <f>IF(ISNUMBER(Summary!$D$17), DATE(Summary!$D$17, 1, 1) + INT((ROW(B3287)-1)/24), DATE(2024, 1, 1) + INT((ROW(B3287)-1)/24))</f>
        <v>45428</v>
      </c>
      <c r="E3325" s="459">
        <v>0.91666666666666674</v>
      </c>
      <c r="F3325" s="780"/>
      <c r="G3325" s="780"/>
      <c r="H3325" s="460">
        <f t="shared" si="205"/>
        <v>0</v>
      </c>
      <c r="I3325" s="460">
        <f t="shared" si="206"/>
        <v>0</v>
      </c>
      <c r="J3325" s="460">
        <f t="shared" si="204"/>
        <v>0</v>
      </c>
      <c r="K3325" s="9"/>
      <c r="P3325" s="2"/>
      <c r="Q3325" s="27"/>
      <c r="R3325" s="2"/>
      <c r="S3325" s="2"/>
      <c r="T3325" s="2"/>
      <c r="U3325" s="2"/>
      <c r="V3325" s="2"/>
      <c r="W3325" s="2"/>
    </row>
    <row r="3326" spans="2:23" ht="15" customHeight="1" x14ac:dyDescent="0.35">
      <c r="B3326" s="349"/>
      <c r="C3326" s="715" t="str">
        <f t="shared" si="207"/>
        <v/>
      </c>
      <c r="D3326" s="458">
        <f>IF(ISNUMBER(Summary!$D$17), DATE(Summary!$D$17, 1, 1) + INT((ROW(B3288)-1)/24), DATE(2024, 1, 1) + INT((ROW(B3288)-1)/24))</f>
        <v>45428</v>
      </c>
      <c r="E3326" s="459">
        <v>0.95833333333333337</v>
      </c>
      <c r="F3326" s="780"/>
      <c r="G3326" s="780"/>
      <c r="H3326" s="460">
        <f t="shared" si="205"/>
        <v>0</v>
      </c>
      <c r="I3326" s="460">
        <f t="shared" si="206"/>
        <v>0</v>
      </c>
      <c r="J3326" s="460">
        <f t="shared" si="204"/>
        <v>0</v>
      </c>
      <c r="K3326" s="9"/>
      <c r="P3326" s="2"/>
      <c r="Q3326" s="27"/>
      <c r="R3326" s="2"/>
      <c r="S3326" s="2"/>
      <c r="T3326" s="2"/>
      <c r="U3326" s="2"/>
      <c r="V3326" s="2"/>
      <c r="W3326" s="2"/>
    </row>
    <row r="3327" spans="2:23" ht="15" customHeight="1" x14ac:dyDescent="0.35">
      <c r="B3327" s="457"/>
      <c r="C3327" s="715">
        <f t="shared" si="207"/>
        <v>45429</v>
      </c>
      <c r="D3327" s="458">
        <f>IF(ISNUMBER(Summary!$D$17), DATE(Summary!$D$17, 1, 1) + INT((ROW(B3289)-1)/24), DATE(2024, 1, 1) + INT((ROW(B3289)-1)/24))</f>
        <v>45429</v>
      </c>
      <c r="E3327" s="459">
        <v>3.1225022567582528E-17</v>
      </c>
      <c r="F3327" s="780"/>
      <c r="G3327" s="780"/>
      <c r="H3327" s="460">
        <f t="shared" si="205"/>
        <v>0</v>
      </c>
      <c r="I3327" s="460">
        <f t="shared" si="206"/>
        <v>0</v>
      </c>
      <c r="J3327" s="460">
        <f t="shared" si="204"/>
        <v>0</v>
      </c>
      <c r="K3327" s="9"/>
      <c r="P3327" s="2"/>
      <c r="Q3327" s="27"/>
      <c r="R3327" s="2"/>
      <c r="S3327" s="2"/>
      <c r="T3327" s="2"/>
      <c r="U3327" s="2"/>
      <c r="V3327" s="2"/>
      <c r="W3327" s="2"/>
    </row>
    <row r="3328" spans="2:23" ht="15" customHeight="1" x14ac:dyDescent="0.35">
      <c r="B3328" s="349"/>
      <c r="C3328" s="715" t="str">
        <f t="shared" si="207"/>
        <v/>
      </c>
      <c r="D3328" s="458">
        <f>IF(ISNUMBER(Summary!$D$17), DATE(Summary!$D$17, 1, 1) + INT((ROW(B3290)-1)/24), DATE(2024, 1, 1) + INT((ROW(B3290)-1)/24))</f>
        <v>45429</v>
      </c>
      <c r="E3328" s="459">
        <v>4.1666666666666699E-2</v>
      </c>
      <c r="F3328" s="780"/>
      <c r="G3328" s="780"/>
      <c r="H3328" s="460">
        <f t="shared" si="205"/>
        <v>0</v>
      </c>
      <c r="I3328" s="460">
        <f t="shared" si="206"/>
        <v>0</v>
      </c>
      <c r="J3328" s="460">
        <f t="shared" ref="J3328:J3391" si="208">G3328-H3328</f>
        <v>0</v>
      </c>
      <c r="K3328" s="9"/>
      <c r="P3328" s="2"/>
      <c r="Q3328" s="27"/>
      <c r="R3328" s="2"/>
      <c r="S3328" s="2"/>
      <c r="T3328" s="2"/>
      <c r="U3328" s="2"/>
      <c r="V3328" s="2"/>
      <c r="W3328" s="2"/>
    </row>
    <row r="3329" spans="2:23" ht="15" customHeight="1" x14ac:dyDescent="0.35">
      <c r="B3329" s="349"/>
      <c r="C3329" s="715" t="str">
        <f t="shared" si="207"/>
        <v/>
      </c>
      <c r="D3329" s="458">
        <f>IF(ISNUMBER(Summary!$D$17), DATE(Summary!$D$17, 1, 1) + INT((ROW(B3291)-1)/24), DATE(2024, 1, 1) + INT((ROW(B3291)-1)/24))</f>
        <v>45429</v>
      </c>
      <c r="E3329" s="459">
        <v>8.333333333333337E-2</v>
      </c>
      <c r="F3329" s="780"/>
      <c r="G3329" s="780"/>
      <c r="H3329" s="460">
        <f t="shared" si="205"/>
        <v>0</v>
      </c>
      <c r="I3329" s="460">
        <f t="shared" si="206"/>
        <v>0</v>
      </c>
      <c r="J3329" s="460">
        <f t="shared" si="208"/>
        <v>0</v>
      </c>
      <c r="K3329" s="9"/>
      <c r="P3329" s="2"/>
      <c r="Q3329" s="27"/>
      <c r="R3329" s="2"/>
      <c r="S3329" s="2"/>
      <c r="T3329" s="2"/>
      <c r="U3329" s="2"/>
      <c r="V3329" s="2"/>
      <c r="W3329" s="2"/>
    </row>
    <row r="3330" spans="2:23" ht="15" customHeight="1" x14ac:dyDescent="0.35">
      <c r="B3330" s="349"/>
      <c r="C3330" s="715" t="str">
        <f t="shared" si="207"/>
        <v/>
      </c>
      <c r="D3330" s="458">
        <f>IF(ISNUMBER(Summary!$D$17), DATE(Summary!$D$17, 1, 1) + INT((ROW(B3292)-1)/24), DATE(2024, 1, 1) + INT((ROW(B3292)-1)/24))</f>
        <v>45429</v>
      </c>
      <c r="E3330" s="459">
        <v>0.12500000000000006</v>
      </c>
      <c r="F3330" s="780"/>
      <c r="G3330" s="780"/>
      <c r="H3330" s="460">
        <f t="shared" si="205"/>
        <v>0</v>
      </c>
      <c r="I3330" s="460">
        <f t="shared" si="206"/>
        <v>0</v>
      </c>
      <c r="J3330" s="460">
        <f t="shared" si="208"/>
        <v>0</v>
      </c>
      <c r="K3330" s="9"/>
      <c r="P3330" s="2"/>
      <c r="Q3330" s="27"/>
      <c r="R3330" s="2"/>
      <c r="S3330" s="2"/>
      <c r="T3330" s="2"/>
      <c r="U3330" s="2"/>
      <c r="V3330" s="2"/>
      <c r="W3330" s="2"/>
    </row>
    <row r="3331" spans="2:23" ht="15" customHeight="1" x14ac:dyDescent="0.35">
      <c r="B3331" s="349"/>
      <c r="C3331" s="715" t="str">
        <f t="shared" si="207"/>
        <v/>
      </c>
      <c r="D3331" s="458">
        <f>IF(ISNUMBER(Summary!$D$17), DATE(Summary!$D$17, 1, 1) + INT((ROW(B3293)-1)/24), DATE(2024, 1, 1) + INT((ROW(B3293)-1)/24))</f>
        <v>45429</v>
      </c>
      <c r="E3331" s="459">
        <v>0.16666666666666669</v>
      </c>
      <c r="F3331" s="780"/>
      <c r="G3331" s="780"/>
      <c r="H3331" s="460">
        <f t="shared" si="205"/>
        <v>0</v>
      </c>
      <c r="I3331" s="460">
        <f t="shared" si="206"/>
        <v>0</v>
      </c>
      <c r="J3331" s="460">
        <f t="shared" si="208"/>
        <v>0</v>
      </c>
      <c r="K3331" s="9"/>
      <c r="P3331" s="2"/>
      <c r="Q3331" s="27"/>
      <c r="R3331" s="2"/>
      <c r="S3331" s="2"/>
      <c r="T3331" s="2"/>
      <c r="U3331" s="2"/>
      <c r="V3331" s="2"/>
      <c r="W3331" s="2"/>
    </row>
    <row r="3332" spans="2:23" ht="15" customHeight="1" x14ac:dyDescent="0.35">
      <c r="B3332" s="349"/>
      <c r="C3332" s="715" t="str">
        <f t="shared" si="207"/>
        <v/>
      </c>
      <c r="D3332" s="458">
        <f>IF(ISNUMBER(Summary!$D$17), DATE(Summary!$D$17, 1, 1) + INT((ROW(B3294)-1)/24), DATE(2024, 1, 1) + INT((ROW(B3294)-1)/24))</f>
        <v>45429</v>
      </c>
      <c r="E3332" s="459">
        <v>0.20833333333333337</v>
      </c>
      <c r="F3332" s="780"/>
      <c r="G3332" s="780"/>
      <c r="H3332" s="460">
        <f t="shared" si="205"/>
        <v>0</v>
      </c>
      <c r="I3332" s="460">
        <f t="shared" si="206"/>
        <v>0</v>
      </c>
      <c r="J3332" s="460">
        <f t="shared" si="208"/>
        <v>0</v>
      </c>
      <c r="K3332" s="9"/>
      <c r="P3332" s="2"/>
      <c r="Q3332" s="27"/>
      <c r="R3332" s="2"/>
      <c r="S3332" s="2"/>
      <c r="T3332" s="2"/>
      <c r="U3332" s="2"/>
      <c r="V3332" s="2"/>
      <c r="W3332" s="2"/>
    </row>
    <row r="3333" spans="2:23" ht="15" customHeight="1" x14ac:dyDescent="0.35">
      <c r="B3333" s="349"/>
      <c r="C3333" s="715" t="str">
        <f t="shared" si="207"/>
        <v/>
      </c>
      <c r="D3333" s="458">
        <f>IF(ISNUMBER(Summary!$D$17), DATE(Summary!$D$17, 1, 1) + INT((ROW(B3295)-1)/24), DATE(2024, 1, 1) + INT((ROW(B3295)-1)/24))</f>
        <v>45429</v>
      </c>
      <c r="E3333" s="459">
        <v>0.25</v>
      </c>
      <c r="F3333" s="780"/>
      <c r="G3333" s="780"/>
      <c r="H3333" s="460">
        <f t="shared" si="205"/>
        <v>0</v>
      </c>
      <c r="I3333" s="460">
        <f t="shared" si="206"/>
        <v>0</v>
      </c>
      <c r="J3333" s="460">
        <f t="shared" si="208"/>
        <v>0</v>
      </c>
      <c r="K3333" s="9"/>
      <c r="P3333" s="2"/>
      <c r="Q3333" s="27"/>
      <c r="R3333" s="2"/>
      <c r="S3333" s="2"/>
      <c r="T3333" s="2"/>
      <c r="U3333" s="2"/>
      <c r="V3333" s="2"/>
      <c r="W3333" s="2"/>
    </row>
    <row r="3334" spans="2:23" ht="15" customHeight="1" x14ac:dyDescent="0.35">
      <c r="B3334" s="349"/>
      <c r="C3334" s="715" t="str">
        <f t="shared" si="207"/>
        <v/>
      </c>
      <c r="D3334" s="458">
        <f>IF(ISNUMBER(Summary!$D$17), DATE(Summary!$D$17, 1, 1) + INT((ROW(B3296)-1)/24), DATE(2024, 1, 1) + INT((ROW(B3296)-1)/24))</f>
        <v>45429</v>
      </c>
      <c r="E3334" s="459">
        <v>0.29166666666666669</v>
      </c>
      <c r="F3334" s="780"/>
      <c r="G3334" s="780"/>
      <c r="H3334" s="460">
        <f t="shared" si="205"/>
        <v>0</v>
      </c>
      <c r="I3334" s="460">
        <f t="shared" si="206"/>
        <v>0</v>
      </c>
      <c r="J3334" s="460">
        <f t="shared" si="208"/>
        <v>0</v>
      </c>
      <c r="K3334" s="9"/>
      <c r="P3334" s="2"/>
      <c r="Q3334" s="27"/>
      <c r="R3334" s="2"/>
      <c r="S3334" s="2"/>
      <c r="T3334" s="2"/>
      <c r="U3334" s="2"/>
      <c r="V3334" s="2"/>
      <c r="W3334" s="2"/>
    </row>
    <row r="3335" spans="2:23" ht="15" customHeight="1" x14ac:dyDescent="0.35">
      <c r="B3335" s="349"/>
      <c r="C3335" s="715" t="str">
        <f t="shared" si="207"/>
        <v/>
      </c>
      <c r="D3335" s="458">
        <f>IF(ISNUMBER(Summary!$D$17), DATE(Summary!$D$17, 1, 1) + INT((ROW(B3297)-1)/24), DATE(2024, 1, 1) + INT((ROW(B3297)-1)/24))</f>
        <v>45429</v>
      </c>
      <c r="E3335" s="459">
        <v>0.33333333333333337</v>
      </c>
      <c r="F3335" s="780"/>
      <c r="G3335" s="780"/>
      <c r="H3335" s="460">
        <f t="shared" si="205"/>
        <v>0</v>
      </c>
      <c r="I3335" s="460">
        <f t="shared" si="206"/>
        <v>0</v>
      </c>
      <c r="J3335" s="460">
        <f t="shared" si="208"/>
        <v>0</v>
      </c>
      <c r="K3335" s="9"/>
      <c r="P3335" s="2"/>
      <c r="Q3335" s="27"/>
      <c r="R3335" s="2"/>
      <c r="S3335" s="2"/>
      <c r="T3335" s="2"/>
      <c r="U3335" s="2"/>
      <c r="V3335" s="2"/>
      <c r="W3335" s="2"/>
    </row>
    <row r="3336" spans="2:23" ht="15" customHeight="1" x14ac:dyDescent="0.35">
      <c r="B3336" s="349"/>
      <c r="C3336" s="715" t="str">
        <f t="shared" si="207"/>
        <v/>
      </c>
      <c r="D3336" s="458">
        <f>IF(ISNUMBER(Summary!$D$17), DATE(Summary!$D$17, 1, 1) + INT((ROW(B3298)-1)/24), DATE(2024, 1, 1) + INT((ROW(B3298)-1)/24))</f>
        <v>45429</v>
      </c>
      <c r="E3336" s="459">
        <v>0.375</v>
      </c>
      <c r="F3336" s="780"/>
      <c r="G3336" s="780"/>
      <c r="H3336" s="460">
        <f t="shared" si="205"/>
        <v>0</v>
      </c>
      <c r="I3336" s="460">
        <f t="shared" si="206"/>
        <v>0</v>
      </c>
      <c r="J3336" s="460">
        <f t="shared" si="208"/>
        <v>0</v>
      </c>
      <c r="K3336" s="9"/>
      <c r="P3336" s="2"/>
      <c r="Q3336" s="27"/>
      <c r="R3336" s="2"/>
      <c r="S3336" s="2"/>
      <c r="T3336" s="2"/>
      <c r="U3336" s="2"/>
      <c r="V3336" s="2"/>
      <c r="W3336" s="2"/>
    </row>
    <row r="3337" spans="2:23" ht="15" customHeight="1" x14ac:dyDescent="0.35">
      <c r="B3337" s="349"/>
      <c r="C3337" s="715" t="str">
        <f t="shared" si="207"/>
        <v/>
      </c>
      <c r="D3337" s="458">
        <f>IF(ISNUMBER(Summary!$D$17), DATE(Summary!$D$17, 1, 1) + INT((ROW(B3299)-1)/24), DATE(2024, 1, 1) + INT((ROW(B3299)-1)/24))</f>
        <v>45429</v>
      </c>
      <c r="E3337" s="459">
        <v>0.41666666666666669</v>
      </c>
      <c r="F3337" s="780"/>
      <c r="G3337" s="780"/>
      <c r="H3337" s="460">
        <f t="shared" si="205"/>
        <v>0</v>
      </c>
      <c r="I3337" s="460">
        <f t="shared" si="206"/>
        <v>0</v>
      </c>
      <c r="J3337" s="460">
        <f t="shared" si="208"/>
        <v>0</v>
      </c>
      <c r="K3337" s="9"/>
      <c r="P3337" s="2"/>
      <c r="Q3337" s="27"/>
      <c r="R3337" s="2"/>
      <c r="S3337" s="2"/>
      <c r="T3337" s="2"/>
      <c r="U3337" s="2"/>
      <c r="V3337" s="2"/>
      <c r="W3337" s="2"/>
    </row>
    <row r="3338" spans="2:23" ht="15" customHeight="1" x14ac:dyDescent="0.35">
      <c r="B3338" s="349"/>
      <c r="C3338" s="715" t="str">
        <f t="shared" si="207"/>
        <v/>
      </c>
      <c r="D3338" s="458">
        <f>IF(ISNUMBER(Summary!$D$17), DATE(Summary!$D$17, 1, 1) + INT((ROW(B3300)-1)/24), DATE(2024, 1, 1) + INT((ROW(B3300)-1)/24))</f>
        <v>45429</v>
      </c>
      <c r="E3338" s="459">
        <v>0.45833333333333337</v>
      </c>
      <c r="F3338" s="780"/>
      <c r="G3338" s="780"/>
      <c r="H3338" s="460">
        <f t="shared" si="205"/>
        <v>0</v>
      </c>
      <c r="I3338" s="460">
        <f t="shared" si="206"/>
        <v>0</v>
      </c>
      <c r="J3338" s="460">
        <f t="shared" si="208"/>
        <v>0</v>
      </c>
      <c r="K3338" s="9"/>
      <c r="P3338" s="2"/>
      <c r="Q3338" s="27"/>
      <c r="R3338" s="2"/>
      <c r="S3338" s="2"/>
      <c r="T3338" s="2"/>
      <c r="U3338" s="2"/>
      <c r="V3338" s="2"/>
      <c r="W3338" s="2"/>
    </row>
    <row r="3339" spans="2:23" ht="15" customHeight="1" x14ac:dyDescent="0.35">
      <c r="B3339" s="349"/>
      <c r="C3339" s="715" t="str">
        <f t="shared" si="207"/>
        <v/>
      </c>
      <c r="D3339" s="458">
        <f>IF(ISNUMBER(Summary!$D$17), DATE(Summary!$D$17, 1, 1) + INT((ROW(B3301)-1)/24), DATE(2024, 1, 1) + INT((ROW(B3301)-1)/24))</f>
        <v>45429</v>
      </c>
      <c r="E3339" s="459">
        <v>0.50000000000000011</v>
      </c>
      <c r="F3339" s="780"/>
      <c r="G3339" s="780"/>
      <c r="H3339" s="460">
        <f t="shared" si="205"/>
        <v>0</v>
      </c>
      <c r="I3339" s="460">
        <f t="shared" si="206"/>
        <v>0</v>
      </c>
      <c r="J3339" s="460">
        <f t="shared" si="208"/>
        <v>0</v>
      </c>
      <c r="K3339" s="9"/>
      <c r="P3339" s="2"/>
      <c r="Q3339" s="27"/>
      <c r="R3339" s="2"/>
      <c r="S3339" s="2"/>
      <c r="T3339" s="2"/>
      <c r="U3339" s="2"/>
      <c r="V3339" s="2"/>
      <c r="W3339" s="2"/>
    </row>
    <row r="3340" spans="2:23" ht="15" customHeight="1" x14ac:dyDescent="0.35">
      <c r="B3340" s="349"/>
      <c r="C3340" s="715" t="str">
        <f t="shared" si="207"/>
        <v/>
      </c>
      <c r="D3340" s="458">
        <f>IF(ISNUMBER(Summary!$D$17), DATE(Summary!$D$17, 1, 1) + INT((ROW(B3302)-1)/24), DATE(2024, 1, 1) + INT((ROW(B3302)-1)/24))</f>
        <v>45429</v>
      </c>
      <c r="E3340" s="459">
        <v>0.54166666666666674</v>
      </c>
      <c r="F3340" s="780"/>
      <c r="G3340" s="780"/>
      <c r="H3340" s="460">
        <f t="shared" si="205"/>
        <v>0</v>
      </c>
      <c r="I3340" s="460">
        <f t="shared" si="206"/>
        <v>0</v>
      </c>
      <c r="J3340" s="460">
        <f t="shared" si="208"/>
        <v>0</v>
      </c>
      <c r="K3340" s="9"/>
      <c r="P3340" s="2"/>
      <c r="Q3340" s="27"/>
      <c r="R3340" s="2"/>
      <c r="S3340" s="2"/>
      <c r="T3340" s="2"/>
      <c r="U3340" s="2"/>
      <c r="V3340" s="2"/>
      <c r="W3340" s="2"/>
    </row>
    <row r="3341" spans="2:23" ht="15" customHeight="1" x14ac:dyDescent="0.35">
      <c r="B3341" s="349"/>
      <c r="C3341" s="715" t="str">
        <f t="shared" si="207"/>
        <v/>
      </c>
      <c r="D3341" s="458">
        <f>IF(ISNUMBER(Summary!$D$17), DATE(Summary!$D$17, 1, 1) + INT((ROW(B3303)-1)/24), DATE(2024, 1, 1) + INT((ROW(B3303)-1)/24))</f>
        <v>45429</v>
      </c>
      <c r="E3341" s="459">
        <v>0.58333333333333337</v>
      </c>
      <c r="F3341" s="780"/>
      <c r="G3341" s="780"/>
      <c r="H3341" s="460">
        <f t="shared" si="205"/>
        <v>0</v>
      </c>
      <c r="I3341" s="460">
        <f t="shared" si="206"/>
        <v>0</v>
      </c>
      <c r="J3341" s="460">
        <f t="shared" si="208"/>
        <v>0</v>
      </c>
      <c r="K3341" s="9"/>
      <c r="P3341" s="2"/>
      <c r="Q3341" s="27"/>
      <c r="R3341" s="2"/>
      <c r="S3341" s="2"/>
      <c r="T3341" s="2"/>
      <c r="U3341" s="2"/>
      <c r="V3341" s="2"/>
      <c r="W3341" s="2"/>
    </row>
    <row r="3342" spans="2:23" ht="15" customHeight="1" x14ac:dyDescent="0.35">
      <c r="B3342" s="349"/>
      <c r="C3342" s="715" t="str">
        <f t="shared" si="207"/>
        <v/>
      </c>
      <c r="D3342" s="458">
        <f>IF(ISNUMBER(Summary!$D$17), DATE(Summary!$D$17, 1, 1) + INT((ROW(B3304)-1)/24), DATE(2024, 1, 1) + INT((ROW(B3304)-1)/24))</f>
        <v>45429</v>
      </c>
      <c r="E3342" s="459">
        <v>0.62500000000000011</v>
      </c>
      <c r="F3342" s="780"/>
      <c r="G3342" s="780"/>
      <c r="H3342" s="460">
        <f t="shared" si="205"/>
        <v>0</v>
      </c>
      <c r="I3342" s="460">
        <f t="shared" si="206"/>
        <v>0</v>
      </c>
      <c r="J3342" s="460">
        <f t="shared" si="208"/>
        <v>0</v>
      </c>
      <c r="K3342" s="9"/>
      <c r="P3342" s="2"/>
      <c r="Q3342" s="27"/>
      <c r="R3342" s="2"/>
      <c r="S3342" s="2"/>
      <c r="T3342" s="2"/>
      <c r="U3342" s="2"/>
      <c r="V3342" s="2"/>
      <c r="W3342" s="2"/>
    </row>
    <row r="3343" spans="2:23" ht="15" customHeight="1" x14ac:dyDescent="0.35">
      <c r="B3343" s="349"/>
      <c r="C3343" s="715" t="str">
        <f t="shared" si="207"/>
        <v/>
      </c>
      <c r="D3343" s="458">
        <f>IF(ISNUMBER(Summary!$D$17), DATE(Summary!$D$17, 1, 1) + INT((ROW(B3305)-1)/24), DATE(2024, 1, 1) + INT((ROW(B3305)-1)/24))</f>
        <v>45429</v>
      </c>
      <c r="E3343" s="459">
        <v>0.66666666666666674</v>
      </c>
      <c r="F3343" s="780"/>
      <c r="G3343" s="780"/>
      <c r="H3343" s="460">
        <f t="shared" si="205"/>
        <v>0</v>
      </c>
      <c r="I3343" s="460">
        <f t="shared" si="206"/>
        <v>0</v>
      </c>
      <c r="J3343" s="460">
        <f t="shared" si="208"/>
        <v>0</v>
      </c>
      <c r="K3343" s="9"/>
      <c r="P3343" s="2"/>
      <c r="Q3343" s="27"/>
      <c r="R3343" s="2"/>
      <c r="S3343" s="2"/>
      <c r="T3343" s="2"/>
      <c r="U3343" s="2"/>
      <c r="V3343" s="2"/>
      <c r="W3343" s="2"/>
    </row>
    <row r="3344" spans="2:23" ht="15" customHeight="1" x14ac:dyDescent="0.35">
      <c r="B3344" s="349"/>
      <c r="C3344" s="715" t="str">
        <f t="shared" si="207"/>
        <v/>
      </c>
      <c r="D3344" s="458">
        <f>IF(ISNUMBER(Summary!$D$17), DATE(Summary!$D$17, 1, 1) + INT((ROW(B3306)-1)/24), DATE(2024, 1, 1) + INT((ROW(B3306)-1)/24))</f>
        <v>45429</v>
      </c>
      <c r="E3344" s="459">
        <v>0.70833333333333337</v>
      </c>
      <c r="F3344" s="780"/>
      <c r="G3344" s="780"/>
      <c r="H3344" s="460">
        <f t="shared" si="205"/>
        <v>0</v>
      </c>
      <c r="I3344" s="460">
        <f t="shared" si="206"/>
        <v>0</v>
      </c>
      <c r="J3344" s="460">
        <f t="shared" si="208"/>
        <v>0</v>
      </c>
      <c r="K3344" s="9"/>
      <c r="P3344" s="2"/>
      <c r="Q3344" s="27"/>
      <c r="R3344" s="2"/>
      <c r="S3344" s="2"/>
      <c r="T3344" s="2"/>
      <c r="U3344" s="2"/>
      <c r="V3344" s="2"/>
      <c r="W3344" s="2"/>
    </row>
    <row r="3345" spans="2:23" ht="15" customHeight="1" x14ac:dyDescent="0.35">
      <c r="B3345" s="349"/>
      <c r="C3345" s="715" t="str">
        <f t="shared" si="207"/>
        <v/>
      </c>
      <c r="D3345" s="458">
        <f>IF(ISNUMBER(Summary!$D$17), DATE(Summary!$D$17, 1, 1) + INT((ROW(B3307)-1)/24), DATE(2024, 1, 1) + INT((ROW(B3307)-1)/24))</f>
        <v>45429</v>
      </c>
      <c r="E3345" s="459">
        <v>0.75000000000000011</v>
      </c>
      <c r="F3345" s="780"/>
      <c r="G3345" s="780"/>
      <c r="H3345" s="460">
        <f t="shared" si="205"/>
        <v>0</v>
      </c>
      <c r="I3345" s="460">
        <f t="shared" si="206"/>
        <v>0</v>
      </c>
      <c r="J3345" s="460">
        <f t="shared" si="208"/>
        <v>0</v>
      </c>
      <c r="K3345" s="9"/>
      <c r="P3345" s="2"/>
      <c r="Q3345" s="27"/>
      <c r="R3345" s="2"/>
      <c r="S3345" s="2"/>
      <c r="T3345" s="2"/>
      <c r="U3345" s="2"/>
      <c r="V3345" s="2"/>
      <c r="W3345" s="2"/>
    </row>
    <row r="3346" spans="2:23" ht="15" customHeight="1" x14ac:dyDescent="0.35">
      <c r="B3346" s="349"/>
      <c r="C3346" s="715" t="str">
        <f t="shared" si="207"/>
        <v/>
      </c>
      <c r="D3346" s="458">
        <f>IF(ISNUMBER(Summary!$D$17), DATE(Summary!$D$17, 1, 1) + INT((ROW(B3308)-1)/24), DATE(2024, 1, 1) + INT((ROW(B3308)-1)/24))</f>
        <v>45429</v>
      </c>
      <c r="E3346" s="459">
        <v>0.79166666666666674</v>
      </c>
      <c r="F3346" s="780"/>
      <c r="G3346" s="780"/>
      <c r="H3346" s="460">
        <f t="shared" si="205"/>
        <v>0</v>
      </c>
      <c r="I3346" s="460">
        <f t="shared" si="206"/>
        <v>0</v>
      </c>
      <c r="J3346" s="460">
        <f t="shared" si="208"/>
        <v>0</v>
      </c>
      <c r="K3346" s="9"/>
      <c r="P3346" s="2"/>
      <c r="Q3346" s="27"/>
      <c r="R3346" s="2"/>
      <c r="S3346" s="2"/>
      <c r="T3346" s="2"/>
      <c r="U3346" s="2"/>
      <c r="V3346" s="2"/>
      <c r="W3346" s="2"/>
    </row>
    <row r="3347" spans="2:23" ht="15" customHeight="1" x14ac:dyDescent="0.35">
      <c r="B3347" s="349"/>
      <c r="C3347" s="715" t="str">
        <f t="shared" si="207"/>
        <v/>
      </c>
      <c r="D3347" s="458">
        <f>IF(ISNUMBER(Summary!$D$17), DATE(Summary!$D$17, 1, 1) + INT((ROW(B3309)-1)/24), DATE(2024, 1, 1) + INT((ROW(B3309)-1)/24))</f>
        <v>45429</v>
      </c>
      <c r="E3347" s="459">
        <v>0.83333333333333337</v>
      </c>
      <c r="F3347" s="780"/>
      <c r="G3347" s="780"/>
      <c r="H3347" s="460">
        <f t="shared" si="205"/>
        <v>0</v>
      </c>
      <c r="I3347" s="460">
        <f t="shared" si="206"/>
        <v>0</v>
      </c>
      <c r="J3347" s="460">
        <f t="shared" si="208"/>
        <v>0</v>
      </c>
      <c r="K3347" s="9"/>
      <c r="P3347" s="2"/>
      <c r="Q3347" s="27"/>
      <c r="R3347" s="2"/>
      <c r="S3347" s="2"/>
      <c r="T3347" s="2"/>
      <c r="U3347" s="2"/>
      <c r="V3347" s="2"/>
      <c r="W3347" s="2"/>
    </row>
    <row r="3348" spans="2:23" ht="15" customHeight="1" x14ac:dyDescent="0.35">
      <c r="B3348" s="349"/>
      <c r="C3348" s="715" t="str">
        <f t="shared" si="207"/>
        <v/>
      </c>
      <c r="D3348" s="458">
        <f>IF(ISNUMBER(Summary!$D$17), DATE(Summary!$D$17, 1, 1) + INT((ROW(B3310)-1)/24), DATE(2024, 1, 1) + INT((ROW(B3310)-1)/24))</f>
        <v>45429</v>
      </c>
      <c r="E3348" s="459">
        <v>0.87500000000000011</v>
      </c>
      <c r="F3348" s="780"/>
      <c r="G3348" s="780"/>
      <c r="H3348" s="460">
        <f t="shared" si="205"/>
        <v>0</v>
      </c>
      <c r="I3348" s="460">
        <f t="shared" si="206"/>
        <v>0</v>
      </c>
      <c r="J3348" s="460">
        <f t="shared" si="208"/>
        <v>0</v>
      </c>
      <c r="K3348" s="9"/>
      <c r="P3348" s="2"/>
      <c r="Q3348" s="27"/>
      <c r="R3348" s="2"/>
      <c r="S3348" s="2"/>
      <c r="T3348" s="2"/>
      <c r="U3348" s="2"/>
      <c r="V3348" s="2"/>
      <c r="W3348" s="2"/>
    </row>
    <row r="3349" spans="2:23" ht="15" customHeight="1" x14ac:dyDescent="0.35">
      <c r="B3349" s="349"/>
      <c r="C3349" s="715" t="str">
        <f t="shared" si="207"/>
        <v/>
      </c>
      <c r="D3349" s="458">
        <f>IF(ISNUMBER(Summary!$D$17), DATE(Summary!$D$17, 1, 1) + INT((ROW(B3311)-1)/24), DATE(2024, 1, 1) + INT((ROW(B3311)-1)/24))</f>
        <v>45429</v>
      </c>
      <c r="E3349" s="459">
        <v>0.91666666666666674</v>
      </c>
      <c r="F3349" s="780"/>
      <c r="G3349" s="780"/>
      <c r="H3349" s="460">
        <f t="shared" si="205"/>
        <v>0</v>
      </c>
      <c r="I3349" s="460">
        <f t="shared" si="206"/>
        <v>0</v>
      </c>
      <c r="J3349" s="460">
        <f t="shared" si="208"/>
        <v>0</v>
      </c>
      <c r="K3349" s="9"/>
      <c r="P3349" s="2"/>
      <c r="Q3349" s="27"/>
      <c r="R3349" s="2"/>
      <c r="S3349" s="2"/>
      <c r="T3349" s="2"/>
      <c r="U3349" s="2"/>
      <c r="V3349" s="2"/>
      <c r="W3349" s="2"/>
    </row>
    <row r="3350" spans="2:23" ht="15" customHeight="1" x14ac:dyDescent="0.35">
      <c r="B3350" s="349"/>
      <c r="C3350" s="715" t="str">
        <f t="shared" si="207"/>
        <v/>
      </c>
      <c r="D3350" s="458">
        <f>IF(ISNUMBER(Summary!$D$17), DATE(Summary!$D$17, 1, 1) + INT((ROW(B3312)-1)/24), DATE(2024, 1, 1) + INT((ROW(B3312)-1)/24))</f>
        <v>45429</v>
      </c>
      <c r="E3350" s="459">
        <v>0.95833333333333337</v>
      </c>
      <c r="F3350" s="780"/>
      <c r="G3350" s="780"/>
      <c r="H3350" s="460">
        <f t="shared" si="205"/>
        <v>0</v>
      </c>
      <c r="I3350" s="460">
        <f t="shared" si="206"/>
        <v>0</v>
      </c>
      <c r="J3350" s="460">
        <f t="shared" si="208"/>
        <v>0</v>
      </c>
      <c r="K3350" s="9"/>
      <c r="P3350" s="2"/>
      <c r="Q3350" s="27"/>
      <c r="R3350" s="2"/>
      <c r="S3350" s="2"/>
      <c r="T3350" s="2"/>
      <c r="U3350" s="2"/>
      <c r="V3350" s="2"/>
      <c r="W3350" s="2"/>
    </row>
    <row r="3351" spans="2:23" ht="15" customHeight="1" x14ac:dyDescent="0.35">
      <c r="B3351" s="457"/>
      <c r="C3351" s="715">
        <f t="shared" si="207"/>
        <v>45430</v>
      </c>
      <c r="D3351" s="458">
        <f>IF(ISNUMBER(Summary!$D$17), DATE(Summary!$D$17, 1, 1) + INT((ROW(B3313)-1)/24), DATE(2024, 1, 1) + INT((ROW(B3313)-1)/24))</f>
        <v>45430</v>
      </c>
      <c r="E3351" s="459">
        <v>3.1225022567582528E-17</v>
      </c>
      <c r="F3351" s="780"/>
      <c r="G3351" s="780"/>
      <c r="H3351" s="460">
        <f t="shared" si="205"/>
        <v>0</v>
      </c>
      <c r="I3351" s="460">
        <f t="shared" si="206"/>
        <v>0</v>
      </c>
      <c r="J3351" s="460">
        <f t="shared" si="208"/>
        <v>0</v>
      </c>
      <c r="K3351" s="9"/>
      <c r="P3351" s="2"/>
      <c r="Q3351" s="27"/>
      <c r="R3351" s="2"/>
      <c r="S3351" s="2"/>
      <c r="T3351" s="2"/>
      <c r="U3351" s="2"/>
      <c r="V3351" s="2"/>
      <c r="W3351" s="2"/>
    </row>
    <row r="3352" spans="2:23" ht="15" customHeight="1" x14ac:dyDescent="0.35">
      <c r="B3352" s="349"/>
      <c r="C3352" s="715" t="str">
        <f t="shared" si="207"/>
        <v/>
      </c>
      <c r="D3352" s="458">
        <f>IF(ISNUMBER(Summary!$D$17), DATE(Summary!$D$17, 1, 1) + INT((ROW(B3314)-1)/24), DATE(2024, 1, 1) + INT((ROW(B3314)-1)/24))</f>
        <v>45430</v>
      </c>
      <c r="E3352" s="459">
        <v>4.1666666666666699E-2</v>
      </c>
      <c r="F3352" s="780"/>
      <c r="G3352" s="780"/>
      <c r="H3352" s="460">
        <f t="shared" si="205"/>
        <v>0</v>
      </c>
      <c r="I3352" s="460">
        <f t="shared" si="206"/>
        <v>0</v>
      </c>
      <c r="J3352" s="460">
        <f t="shared" si="208"/>
        <v>0</v>
      </c>
      <c r="K3352" s="9"/>
      <c r="P3352" s="2"/>
      <c r="Q3352" s="27"/>
      <c r="R3352" s="2"/>
      <c r="S3352" s="2"/>
      <c r="T3352" s="2"/>
      <c r="U3352" s="2"/>
      <c r="V3352" s="2"/>
      <c r="W3352" s="2"/>
    </row>
    <row r="3353" spans="2:23" ht="15" customHeight="1" x14ac:dyDescent="0.35">
      <c r="B3353" s="349"/>
      <c r="C3353" s="715" t="str">
        <f t="shared" si="207"/>
        <v/>
      </c>
      <c r="D3353" s="458">
        <f>IF(ISNUMBER(Summary!$D$17), DATE(Summary!$D$17, 1, 1) + INT((ROW(B3315)-1)/24), DATE(2024, 1, 1) + INT((ROW(B3315)-1)/24))</f>
        <v>45430</v>
      </c>
      <c r="E3353" s="459">
        <v>8.333333333333337E-2</v>
      </c>
      <c r="F3353" s="780"/>
      <c r="G3353" s="780"/>
      <c r="H3353" s="460">
        <f t="shared" si="205"/>
        <v>0</v>
      </c>
      <c r="I3353" s="460">
        <f t="shared" si="206"/>
        <v>0</v>
      </c>
      <c r="J3353" s="460">
        <f t="shared" si="208"/>
        <v>0</v>
      </c>
      <c r="K3353" s="9"/>
      <c r="P3353" s="2"/>
      <c r="Q3353" s="27"/>
      <c r="R3353" s="2"/>
      <c r="S3353" s="2"/>
      <c r="T3353" s="2"/>
      <c r="U3353" s="2"/>
      <c r="V3353" s="2"/>
      <c r="W3353" s="2"/>
    </row>
    <row r="3354" spans="2:23" ht="15" customHeight="1" x14ac:dyDescent="0.35">
      <c r="B3354" s="349"/>
      <c r="C3354" s="715" t="str">
        <f t="shared" si="207"/>
        <v/>
      </c>
      <c r="D3354" s="458">
        <f>IF(ISNUMBER(Summary!$D$17), DATE(Summary!$D$17, 1, 1) + INT((ROW(B3316)-1)/24), DATE(2024, 1, 1) + INT((ROW(B3316)-1)/24))</f>
        <v>45430</v>
      </c>
      <c r="E3354" s="459">
        <v>0.12500000000000006</v>
      </c>
      <c r="F3354" s="780"/>
      <c r="G3354" s="780"/>
      <c r="H3354" s="460">
        <f t="shared" si="205"/>
        <v>0</v>
      </c>
      <c r="I3354" s="460">
        <f t="shared" si="206"/>
        <v>0</v>
      </c>
      <c r="J3354" s="460">
        <f t="shared" si="208"/>
        <v>0</v>
      </c>
      <c r="K3354" s="9"/>
      <c r="P3354" s="2"/>
      <c r="Q3354" s="27"/>
      <c r="R3354" s="2"/>
      <c r="S3354" s="2"/>
      <c r="T3354" s="2"/>
      <c r="U3354" s="2"/>
      <c r="V3354" s="2"/>
      <c r="W3354" s="2"/>
    </row>
    <row r="3355" spans="2:23" ht="15" customHeight="1" x14ac:dyDescent="0.35">
      <c r="B3355" s="349"/>
      <c r="C3355" s="715" t="str">
        <f t="shared" si="207"/>
        <v/>
      </c>
      <c r="D3355" s="458">
        <f>IF(ISNUMBER(Summary!$D$17), DATE(Summary!$D$17, 1, 1) + INT((ROW(B3317)-1)/24), DATE(2024, 1, 1) + INT((ROW(B3317)-1)/24))</f>
        <v>45430</v>
      </c>
      <c r="E3355" s="459">
        <v>0.16666666666666669</v>
      </c>
      <c r="F3355" s="780"/>
      <c r="G3355" s="780"/>
      <c r="H3355" s="460">
        <f t="shared" si="205"/>
        <v>0</v>
      </c>
      <c r="I3355" s="460">
        <f t="shared" si="206"/>
        <v>0</v>
      </c>
      <c r="J3355" s="460">
        <f t="shared" si="208"/>
        <v>0</v>
      </c>
      <c r="K3355" s="9"/>
      <c r="P3355" s="2"/>
      <c r="Q3355" s="27"/>
      <c r="R3355" s="2"/>
      <c r="S3355" s="2"/>
      <c r="T3355" s="2"/>
      <c r="U3355" s="2"/>
      <c r="V3355" s="2"/>
      <c r="W3355" s="2"/>
    </row>
    <row r="3356" spans="2:23" ht="15" customHeight="1" x14ac:dyDescent="0.35">
      <c r="B3356" s="349"/>
      <c r="C3356" s="715" t="str">
        <f t="shared" si="207"/>
        <v/>
      </c>
      <c r="D3356" s="458">
        <f>IF(ISNUMBER(Summary!$D$17), DATE(Summary!$D$17, 1, 1) + INT((ROW(B3318)-1)/24), DATE(2024, 1, 1) + INT((ROW(B3318)-1)/24))</f>
        <v>45430</v>
      </c>
      <c r="E3356" s="459">
        <v>0.20833333333333337</v>
      </c>
      <c r="F3356" s="780"/>
      <c r="G3356" s="780"/>
      <c r="H3356" s="460">
        <f t="shared" si="205"/>
        <v>0</v>
      </c>
      <c r="I3356" s="460">
        <f t="shared" si="206"/>
        <v>0</v>
      </c>
      <c r="J3356" s="460">
        <f t="shared" si="208"/>
        <v>0</v>
      </c>
      <c r="K3356" s="9"/>
      <c r="P3356" s="2"/>
      <c r="Q3356" s="27"/>
      <c r="R3356" s="2"/>
      <c r="S3356" s="2"/>
      <c r="T3356" s="2"/>
      <c r="U3356" s="2"/>
      <c r="V3356" s="2"/>
      <c r="W3356" s="2"/>
    </row>
    <row r="3357" spans="2:23" ht="15" customHeight="1" x14ac:dyDescent="0.35">
      <c r="B3357" s="349"/>
      <c r="C3357" s="715" t="str">
        <f t="shared" si="207"/>
        <v/>
      </c>
      <c r="D3357" s="458">
        <f>IF(ISNUMBER(Summary!$D$17), DATE(Summary!$D$17, 1, 1) + INT((ROW(B3319)-1)/24), DATE(2024, 1, 1) + INT((ROW(B3319)-1)/24))</f>
        <v>45430</v>
      </c>
      <c r="E3357" s="459">
        <v>0.25</v>
      </c>
      <c r="F3357" s="780"/>
      <c r="G3357" s="780"/>
      <c r="H3357" s="460">
        <f t="shared" si="205"/>
        <v>0</v>
      </c>
      <c r="I3357" s="460">
        <f t="shared" si="206"/>
        <v>0</v>
      </c>
      <c r="J3357" s="460">
        <f t="shared" si="208"/>
        <v>0</v>
      </c>
      <c r="K3357" s="9"/>
      <c r="P3357" s="2"/>
      <c r="Q3357" s="27"/>
      <c r="R3357" s="2"/>
      <c r="S3357" s="2"/>
      <c r="T3357" s="2"/>
      <c r="U3357" s="2"/>
      <c r="V3357" s="2"/>
      <c r="W3357" s="2"/>
    </row>
    <row r="3358" spans="2:23" ht="15" customHeight="1" x14ac:dyDescent="0.35">
      <c r="B3358" s="349"/>
      <c r="C3358" s="715" t="str">
        <f t="shared" si="207"/>
        <v/>
      </c>
      <c r="D3358" s="458">
        <f>IF(ISNUMBER(Summary!$D$17), DATE(Summary!$D$17, 1, 1) + INT((ROW(B3320)-1)/24), DATE(2024, 1, 1) + INT((ROW(B3320)-1)/24))</f>
        <v>45430</v>
      </c>
      <c r="E3358" s="459">
        <v>0.29166666666666669</v>
      </c>
      <c r="F3358" s="780"/>
      <c r="G3358" s="780"/>
      <c r="H3358" s="460">
        <f t="shared" si="205"/>
        <v>0</v>
      </c>
      <c r="I3358" s="460">
        <f t="shared" si="206"/>
        <v>0</v>
      </c>
      <c r="J3358" s="460">
        <f t="shared" si="208"/>
        <v>0</v>
      </c>
      <c r="K3358" s="9"/>
      <c r="P3358" s="2"/>
      <c r="Q3358" s="27"/>
      <c r="R3358" s="2"/>
      <c r="S3358" s="2"/>
      <c r="T3358" s="2"/>
      <c r="U3358" s="2"/>
      <c r="V3358" s="2"/>
      <c r="W3358" s="2"/>
    </row>
    <row r="3359" spans="2:23" ht="15" customHeight="1" x14ac:dyDescent="0.35">
      <c r="B3359" s="349"/>
      <c r="C3359" s="715" t="str">
        <f t="shared" si="207"/>
        <v/>
      </c>
      <c r="D3359" s="458">
        <f>IF(ISNUMBER(Summary!$D$17), DATE(Summary!$D$17, 1, 1) + INT((ROW(B3321)-1)/24), DATE(2024, 1, 1) + INT((ROW(B3321)-1)/24))</f>
        <v>45430</v>
      </c>
      <c r="E3359" s="459">
        <v>0.33333333333333337</v>
      </c>
      <c r="F3359" s="780"/>
      <c r="G3359" s="780"/>
      <c r="H3359" s="460">
        <f t="shared" si="205"/>
        <v>0</v>
      </c>
      <c r="I3359" s="460">
        <f t="shared" si="206"/>
        <v>0</v>
      </c>
      <c r="J3359" s="460">
        <f t="shared" si="208"/>
        <v>0</v>
      </c>
      <c r="K3359" s="9"/>
      <c r="P3359" s="2"/>
      <c r="Q3359" s="27"/>
      <c r="R3359" s="2"/>
      <c r="S3359" s="2"/>
      <c r="T3359" s="2"/>
      <c r="U3359" s="2"/>
      <c r="V3359" s="2"/>
      <c r="W3359" s="2"/>
    </row>
    <row r="3360" spans="2:23" ht="15" customHeight="1" x14ac:dyDescent="0.35">
      <c r="B3360" s="349"/>
      <c r="C3360" s="715" t="str">
        <f t="shared" si="207"/>
        <v/>
      </c>
      <c r="D3360" s="458">
        <f>IF(ISNUMBER(Summary!$D$17), DATE(Summary!$D$17, 1, 1) + INT((ROW(B3322)-1)/24), DATE(2024, 1, 1) + INT((ROW(B3322)-1)/24))</f>
        <v>45430</v>
      </c>
      <c r="E3360" s="459">
        <v>0.375</v>
      </c>
      <c r="F3360" s="780"/>
      <c r="G3360" s="780"/>
      <c r="H3360" s="460">
        <f t="shared" si="205"/>
        <v>0</v>
      </c>
      <c r="I3360" s="460">
        <f t="shared" si="206"/>
        <v>0</v>
      </c>
      <c r="J3360" s="460">
        <f t="shared" si="208"/>
        <v>0</v>
      </c>
      <c r="K3360" s="9"/>
      <c r="P3360" s="2"/>
      <c r="Q3360" s="27"/>
      <c r="R3360" s="2"/>
      <c r="S3360" s="2"/>
      <c r="T3360" s="2"/>
      <c r="U3360" s="2"/>
      <c r="V3360" s="2"/>
      <c r="W3360" s="2"/>
    </row>
    <row r="3361" spans="2:23" ht="15" customHeight="1" x14ac:dyDescent="0.35">
      <c r="B3361" s="349"/>
      <c r="C3361" s="715" t="str">
        <f t="shared" si="207"/>
        <v/>
      </c>
      <c r="D3361" s="458">
        <f>IF(ISNUMBER(Summary!$D$17), DATE(Summary!$D$17, 1, 1) + INT((ROW(B3323)-1)/24), DATE(2024, 1, 1) + INT((ROW(B3323)-1)/24))</f>
        <v>45430</v>
      </c>
      <c r="E3361" s="459">
        <v>0.41666666666666669</v>
      </c>
      <c r="F3361" s="780"/>
      <c r="G3361" s="780"/>
      <c r="H3361" s="460">
        <f t="shared" si="205"/>
        <v>0</v>
      </c>
      <c r="I3361" s="460">
        <f t="shared" si="206"/>
        <v>0</v>
      </c>
      <c r="J3361" s="460">
        <f t="shared" si="208"/>
        <v>0</v>
      </c>
      <c r="K3361" s="9"/>
      <c r="P3361" s="2"/>
      <c r="Q3361" s="27"/>
      <c r="R3361" s="2"/>
      <c r="S3361" s="2"/>
      <c r="T3361" s="2"/>
      <c r="U3361" s="2"/>
      <c r="V3361" s="2"/>
      <c r="W3361" s="2"/>
    </row>
    <row r="3362" spans="2:23" ht="15" customHeight="1" x14ac:dyDescent="0.35">
      <c r="B3362" s="349"/>
      <c r="C3362" s="715" t="str">
        <f t="shared" si="207"/>
        <v/>
      </c>
      <c r="D3362" s="458">
        <f>IF(ISNUMBER(Summary!$D$17), DATE(Summary!$D$17, 1, 1) + INT((ROW(B3324)-1)/24), DATE(2024, 1, 1) + INT((ROW(B3324)-1)/24))</f>
        <v>45430</v>
      </c>
      <c r="E3362" s="459">
        <v>0.45833333333333337</v>
      </c>
      <c r="F3362" s="780"/>
      <c r="G3362" s="780"/>
      <c r="H3362" s="460">
        <f t="shared" si="205"/>
        <v>0</v>
      </c>
      <c r="I3362" s="460">
        <f t="shared" si="206"/>
        <v>0</v>
      </c>
      <c r="J3362" s="460">
        <f t="shared" si="208"/>
        <v>0</v>
      </c>
      <c r="K3362" s="9"/>
      <c r="P3362" s="2"/>
      <c r="Q3362" s="27"/>
      <c r="R3362" s="2"/>
      <c r="S3362" s="2"/>
      <c r="T3362" s="2"/>
      <c r="U3362" s="2"/>
      <c r="V3362" s="2"/>
      <c r="W3362" s="2"/>
    </row>
    <row r="3363" spans="2:23" ht="15" customHeight="1" x14ac:dyDescent="0.35">
      <c r="B3363" s="349"/>
      <c r="C3363" s="715" t="str">
        <f t="shared" si="207"/>
        <v/>
      </c>
      <c r="D3363" s="458">
        <f>IF(ISNUMBER(Summary!$D$17), DATE(Summary!$D$17, 1, 1) + INT((ROW(B3325)-1)/24), DATE(2024, 1, 1) + INT((ROW(B3325)-1)/24))</f>
        <v>45430</v>
      </c>
      <c r="E3363" s="459">
        <v>0.50000000000000011</v>
      </c>
      <c r="F3363" s="780"/>
      <c r="G3363" s="780"/>
      <c r="H3363" s="460">
        <f t="shared" si="205"/>
        <v>0</v>
      </c>
      <c r="I3363" s="460">
        <f t="shared" si="206"/>
        <v>0</v>
      </c>
      <c r="J3363" s="460">
        <f t="shared" si="208"/>
        <v>0</v>
      </c>
      <c r="K3363" s="9"/>
      <c r="P3363" s="2"/>
      <c r="Q3363" s="27"/>
      <c r="R3363" s="2"/>
      <c r="S3363" s="2"/>
      <c r="T3363" s="2"/>
      <c r="U3363" s="2"/>
      <c r="V3363" s="2"/>
      <c r="W3363" s="2"/>
    </row>
    <row r="3364" spans="2:23" ht="15" customHeight="1" x14ac:dyDescent="0.35">
      <c r="B3364" s="349"/>
      <c r="C3364" s="715" t="str">
        <f t="shared" si="207"/>
        <v/>
      </c>
      <c r="D3364" s="458">
        <f>IF(ISNUMBER(Summary!$D$17), DATE(Summary!$D$17, 1, 1) + INT((ROW(B3326)-1)/24), DATE(2024, 1, 1) + INT((ROW(B3326)-1)/24))</f>
        <v>45430</v>
      </c>
      <c r="E3364" s="459">
        <v>0.54166666666666674</v>
      </c>
      <c r="F3364" s="780"/>
      <c r="G3364" s="780"/>
      <c r="H3364" s="460">
        <f t="shared" si="205"/>
        <v>0</v>
      </c>
      <c r="I3364" s="460">
        <f t="shared" si="206"/>
        <v>0</v>
      </c>
      <c r="J3364" s="460">
        <f t="shared" si="208"/>
        <v>0</v>
      </c>
      <c r="K3364" s="9"/>
      <c r="P3364" s="2"/>
      <c r="Q3364" s="27"/>
      <c r="R3364" s="2"/>
      <c r="S3364" s="2"/>
      <c r="T3364" s="2"/>
      <c r="U3364" s="2"/>
      <c r="V3364" s="2"/>
      <c r="W3364" s="2"/>
    </row>
    <row r="3365" spans="2:23" ht="15" customHeight="1" x14ac:dyDescent="0.35">
      <c r="B3365" s="349"/>
      <c r="C3365" s="715" t="str">
        <f t="shared" si="207"/>
        <v/>
      </c>
      <c r="D3365" s="458">
        <f>IF(ISNUMBER(Summary!$D$17), DATE(Summary!$D$17, 1, 1) + INT((ROW(B3327)-1)/24), DATE(2024, 1, 1) + INT((ROW(B3327)-1)/24))</f>
        <v>45430</v>
      </c>
      <c r="E3365" s="459">
        <v>0.58333333333333337</v>
      </c>
      <c r="F3365" s="780"/>
      <c r="G3365" s="780"/>
      <c r="H3365" s="460">
        <f t="shared" si="205"/>
        <v>0</v>
      </c>
      <c r="I3365" s="460">
        <f t="shared" si="206"/>
        <v>0</v>
      </c>
      <c r="J3365" s="460">
        <f t="shared" si="208"/>
        <v>0</v>
      </c>
      <c r="K3365" s="9"/>
      <c r="P3365" s="2"/>
      <c r="Q3365" s="27"/>
      <c r="R3365" s="2"/>
      <c r="S3365" s="2"/>
      <c r="T3365" s="2"/>
      <c r="U3365" s="2"/>
      <c r="V3365" s="2"/>
      <c r="W3365" s="2"/>
    </row>
    <row r="3366" spans="2:23" ht="15" customHeight="1" x14ac:dyDescent="0.35">
      <c r="B3366" s="349"/>
      <c r="C3366" s="715" t="str">
        <f t="shared" si="207"/>
        <v/>
      </c>
      <c r="D3366" s="458">
        <f>IF(ISNUMBER(Summary!$D$17), DATE(Summary!$D$17, 1, 1) + INT((ROW(B3328)-1)/24), DATE(2024, 1, 1) + INT((ROW(B3328)-1)/24))</f>
        <v>45430</v>
      </c>
      <c r="E3366" s="459">
        <v>0.62500000000000011</v>
      </c>
      <c r="F3366" s="780"/>
      <c r="G3366" s="780"/>
      <c r="H3366" s="460">
        <f t="shared" si="205"/>
        <v>0</v>
      </c>
      <c r="I3366" s="460">
        <f t="shared" si="206"/>
        <v>0</v>
      </c>
      <c r="J3366" s="460">
        <f t="shared" si="208"/>
        <v>0</v>
      </c>
      <c r="K3366" s="9"/>
      <c r="P3366" s="2"/>
      <c r="Q3366" s="27"/>
      <c r="R3366" s="2"/>
      <c r="S3366" s="2"/>
      <c r="T3366" s="2"/>
      <c r="U3366" s="2"/>
      <c r="V3366" s="2"/>
      <c r="W3366" s="2"/>
    </row>
    <row r="3367" spans="2:23" ht="15" customHeight="1" x14ac:dyDescent="0.35">
      <c r="B3367" s="349"/>
      <c r="C3367" s="715" t="str">
        <f t="shared" si="207"/>
        <v/>
      </c>
      <c r="D3367" s="458">
        <f>IF(ISNUMBER(Summary!$D$17), DATE(Summary!$D$17, 1, 1) + INT((ROW(B3329)-1)/24), DATE(2024, 1, 1) + INT((ROW(B3329)-1)/24))</f>
        <v>45430</v>
      </c>
      <c r="E3367" s="459">
        <v>0.66666666666666674</v>
      </c>
      <c r="F3367" s="780"/>
      <c r="G3367" s="780"/>
      <c r="H3367" s="460">
        <f t="shared" ref="H3367:H3430" si="209">IF(G3367&gt;F3367,F3367,G3367)</f>
        <v>0</v>
      </c>
      <c r="I3367" s="460">
        <f t="shared" ref="I3367:I3430" si="210">F3367-H3367</f>
        <v>0</v>
      </c>
      <c r="J3367" s="460">
        <f t="shared" si="208"/>
        <v>0</v>
      </c>
      <c r="K3367" s="9"/>
      <c r="P3367" s="2"/>
      <c r="Q3367" s="27"/>
      <c r="R3367" s="2"/>
      <c r="S3367" s="2"/>
      <c r="T3367" s="2"/>
      <c r="U3367" s="2"/>
      <c r="V3367" s="2"/>
      <c r="W3367" s="2"/>
    </row>
    <row r="3368" spans="2:23" ht="15" customHeight="1" x14ac:dyDescent="0.35">
      <c r="B3368" s="349"/>
      <c r="C3368" s="715" t="str">
        <f t="shared" ref="C3368:C3431" si="211">IF(MOD(ROW()-ROW($E$39), 24)=0, $D3368, "")</f>
        <v/>
      </c>
      <c r="D3368" s="458">
        <f>IF(ISNUMBER(Summary!$D$17), DATE(Summary!$D$17, 1, 1) + INT((ROW(B3330)-1)/24), DATE(2024, 1, 1) + INT((ROW(B3330)-1)/24))</f>
        <v>45430</v>
      </c>
      <c r="E3368" s="459">
        <v>0.70833333333333337</v>
      </c>
      <c r="F3368" s="780"/>
      <c r="G3368" s="780"/>
      <c r="H3368" s="460">
        <f t="shared" si="209"/>
        <v>0</v>
      </c>
      <c r="I3368" s="460">
        <f t="shared" si="210"/>
        <v>0</v>
      </c>
      <c r="J3368" s="460">
        <f t="shared" si="208"/>
        <v>0</v>
      </c>
      <c r="K3368" s="9"/>
      <c r="P3368" s="2"/>
      <c r="Q3368" s="27"/>
      <c r="R3368" s="2"/>
      <c r="S3368" s="2"/>
      <c r="T3368" s="2"/>
      <c r="U3368" s="2"/>
      <c r="V3368" s="2"/>
      <c r="W3368" s="2"/>
    </row>
    <row r="3369" spans="2:23" ht="15" customHeight="1" x14ac:dyDescent="0.35">
      <c r="B3369" s="349"/>
      <c r="C3369" s="715" t="str">
        <f t="shared" si="211"/>
        <v/>
      </c>
      <c r="D3369" s="458">
        <f>IF(ISNUMBER(Summary!$D$17), DATE(Summary!$D$17, 1, 1) + INT((ROW(B3331)-1)/24), DATE(2024, 1, 1) + INT((ROW(B3331)-1)/24))</f>
        <v>45430</v>
      </c>
      <c r="E3369" s="459">
        <v>0.75000000000000011</v>
      </c>
      <c r="F3369" s="780"/>
      <c r="G3369" s="780"/>
      <c r="H3369" s="460">
        <f t="shared" si="209"/>
        <v>0</v>
      </c>
      <c r="I3369" s="460">
        <f t="shared" si="210"/>
        <v>0</v>
      </c>
      <c r="J3369" s="460">
        <f t="shared" si="208"/>
        <v>0</v>
      </c>
      <c r="K3369" s="9"/>
      <c r="P3369" s="2"/>
      <c r="Q3369" s="27"/>
      <c r="R3369" s="2"/>
      <c r="S3369" s="2"/>
      <c r="T3369" s="2"/>
      <c r="U3369" s="2"/>
      <c r="V3369" s="2"/>
      <c r="W3369" s="2"/>
    </row>
    <row r="3370" spans="2:23" ht="15" customHeight="1" x14ac:dyDescent="0.35">
      <c r="B3370" s="349"/>
      <c r="C3370" s="715" t="str">
        <f t="shared" si="211"/>
        <v/>
      </c>
      <c r="D3370" s="458">
        <f>IF(ISNUMBER(Summary!$D$17), DATE(Summary!$D$17, 1, 1) + INT((ROW(B3332)-1)/24), DATE(2024, 1, 1) + INT((ROW(B3332)-1)/24))</f>
        <v>45430</v>
      </c>
      <c r="E3370" s="459">
        <v>0.79166666666666674</v>
      </c>
      <c r="F3370" s="780"/>
      <c r="G3370" s="780"/>
      <c r="H3370" s="460">
        <f t="shared" si="209"/>
        <v>0</v>
      </c>
      <c r="I3370" s="460">
        <f t="shared" si="210"/>
        <v>0</v>
      </c>
      <c r="J3370" s="460">
        <f t="shared" si="208"/>
        <v>0</v>
      </c>
      <c r="K3370" s="9"/>
      <c r="P3370" s="2"/>
      <c r="Q3370" s="27"/>
      <c r="R3370" s="2"/>
      <c r="S3370" s="2"/>
      <c r="T3370" s="2"/>
      <c r="U3370" s="2"/>
      <c r="V3370" s="2"/>
      <c r="W3370" s="2"/>
    </row>
    <row r="3371" spans="2:23" ht="15" customHeight="1" x14ac:dyDescent="0.35">
      <c r="B3371" s="349"/>
      <c r="C3371" s="715" t="str">
        <f t="shared" si="211"/>
        <v/>
      </c>
      <c r="D3371" s="458">
        <f>IF(ISNUMBER(Summary!$D$17), DATE(Summary!$D$17, 1, 1) + INT((ROW(B3333)-1)/24), DATE(2024, 1, 1) + INT((ROW(B3333)-1)/24))</f>
        <v>45430</v>
      </c>
      <c r="E3371" s="459">
        <v>0.83333333333333337</v>
      </c>
      <c r="F3371" s="780"/>
      <c r="G3371" s="780"/>
      <c r="H3371" s="460">
        <f t="shared" si="209"/>
        <v>0</v>
      </c>
      <c r="I3371" s="460">
        <f t="shared" si="210"/>
        <v>0</v>
      </c>
      <c r="J3371" s="460">
        <f t="shared" si="208"/>
        <v>0</v>
      </c>
      <c r="K3371" s="9"/>
      <c r="P3371" s="2"/>
      <c r="Q3371" s="27"/>
      <c r="R3371" s="2"/>
      <c r="S3371" s="2"/>
      <c r="T3371" s="2"/>
      <c r="U3371" s="2"/>
      <c r="V3371" s="2"/>
      <c r="W3371" s="2"/>
    </row>
    <row r="3372" spans="2:23" ht="15" customHeight="1" x14ac:dyDescent="0.35">
      <c r="B3372" s="349"/>
      <c r="C3372" s="715" t="str">
        <f t="shared" si="211"/>
        <v/>
      </c>
      <c r="D3372" s="458">
        <f>IF(ISNUMBER(Summary!$D$17), DATE(Summary!$D$17, 1, 1) + INT((ROW(B3334)-1)/24), DATE(2024, 1, 1) + INT((ROW(B3334)-1)/24))</f>
        <v>45430</v>
      </c>
      <c r="E3372" s="459">
        <v>0.87500000000000011</v>
      </c>
      <c r="F3372" s="780"/>
      <c r="G3372" s="780"/>
      <c r="H3372" s="460">
        <f t="shared" si="209"/>
        <v>0</v>
      </c>
      <c r="I3372" s="460">
        <f t="shared" si="210"/>
        <v>0</v>
      </c>
      <c r="J3372" s="460">
        <f t="shared" si="208"/>
        <v>0</v>
      </c>
      <c r="K3372" s="9"/>
      <c r="P3372" s="2"/>
      <c r="Q3372" s="27"/>
      <c r="R3372" s="2"/>
      <c r="S3372" s="2"/>
      <c r="T3372" s="2"/>
      <c r="U3372" s="2"/>
      <c r="V3372" s="2"/>
      <c r="W3372" s="2"/>
    </row>
    <row r="3373" spans="2:23" ht="15" customHeight="1" x14ac:dyDescent="0.35">
      <c r="B3373" s="349"/>
      <c r="C3373" s="715" t="str">
        <f t="shared" si="211"/>
        <v/>
      </c>
      <c r="D3373" s="458">
        <f>IF(ISNUMBER(Summary!$D$17), DATE(Summary!$D$17, 1, 1) + INT((ROW(B3335)-1)/24), DATE(2024, 1, 1) + INT((ROW(B3335)-1)/24))</f>
        <v>45430</v>
      </c>
      <c r="E3373" s="459">
        <v>0.91666666666666674</v>
      </c>
      <c r="F3373" s="780"/>
      <c r="G3373" s="780"/>
      <c r="H3373" s="460">
        <f t="shared" si="209"/>
        <v>0</v>
      </c>
      <c r="I3373" s="460">
        <f t="shared" si="210"/>
        <v>0</v>
      </c>
      <c r="J3373" s="460">
        <f t="shared" si="208"/>
        <v>0</v>
      </c>
      <c r="K3373" s="9"/>
      <c r="P3373" s="2"/>
      <c r="Q3373" s="27"/>
      <c r="R3373" s="2"/>
      <c r="S3373" s="2"/>
      <c r="T3373" s="2"/>
      <c r="U3373" s="2"/>
      <c r="V3373" s="2"/>
      <c r="W3373" s="2"/>
    </row>
    <row r="3374" spans="2:23" ht="15" customHeight="1" x14ac:dyDescent="0.35">
      <c r="B3374" s="349"/>
      <c r="C3374" s="715" t="str">
        <f t="shared" si="211"/>
        <v/>
      </c>
      <c r="D3374" s="458">
        <f>IF(ISNUMBER(Summary!$D$17), DATE(Summary!$D$17, 1, 1) + INT((ROW(B3336)-1)/24), DATE(2024, 1, 1) + INT((ROW(B3336)-1)/24))</f>
        <v>45430</v>
      </c>
      <c r="E3374" s="459">
        <v>0.95833333333333337</v>
      </c>
      <c r="F3374" s="780"/>
      <c r="G3374" s="780"/>
      <c r="H3374" s="460">
        <f t="shared" si="209"/>
        <v>0</v>
      </c>
      <c r="I3374" s="460">
        <f t="shared" si="210"/>
        <v>0</v>
      </c>
      <c r="J3374" s="460">
        <f t="shared" si="208"/>
        <v>0</v>
      </c>
      <c r="K3374" s="9"/>
      <c r="P3374" s="2"/>
      <c r="Q3374" s="27"/>
      <c r="R3374" s="2"/>
      <c r="S3374" s="2"/>
      <c r="T3374" s="2"/>
      <c r="U3374" s="2"/>
      <c r="V3374" s="2"/>
      <c r="W3374" s="2"/>
    </row>
    <row r="3375" spans="2:23" ht="15" customHeight="1" x14ac:dyDescent="0.35">
      <c r="B3375" s="457"/>
      <c r="C3375" s="715">
        <f t="shared" si="211"/>
        <v>45431</v>
      </c>
      <c r="D3375" s="458">
        <f>IF(ISNUMBER(Summary!$D$17), DATE(Summary!$D$17, 1, 1) + INT((ROW(B3337)-1)/24), DATE(2024, 1, 1) + INT((ROW(B3337)-1)/24))</f>
        <v>45431</v>
      </c>
      <c r="E3375" s="459">
        <v>3.1225022567582528E-17</v>
      </c>
      <c r="F3375" s="780"/>
      <c r="G3375" s="780"/>
      <c r="H3375" s="460">
        <f t="shared" si="209"/>
        <v>0</v>
      </c>
      <c r="I3375" s="460">
        <f t="shared" si="210"/>
        <v>0</v>
      </c>
      <c r="J3375" s="460">
        <f t="shared" si="208"/>
        <v>0</v>
      </c>
      <c r="K3375" s="9"/>
      <c r="P3375" s="2"/>
      <c r="Q3375" s="27"/>
      <c r="R3375" s="2"/>
      <c r="S3375" s="2"/>
      <c r="T3375" s="2"/>
      <c r="U3375" s="2"/>
      <c r="V3375" s="2"/>
      <c r="W3375" s="2"/>
    </row>
    <row r="3376" spans="2:23" ht="15" customHeight="1" x14ac:dyDescent="0.35">
      <c r="B3376" s="349"/>
      <c r="C3376" s="715" t="str">
        <f t="shared" si="211"/>
        <v/>
      </c>
      <c r="D3376" s="458">
        <f>IF(ISNUMBER(Summary!$D$17), DATE(Summary!$D$17, 1, 1) + INT((ROW(B3338)-1)/24), DATE(2024, 1, 1) + INT((ROW(B3338)-1)/24))</f>
        <v>45431</v>
      </c>
      <c r="E3376" s="459">
        <v>4.1666666666666699E-2</v>
      </c>
      <c r="F3376" s="780"/>
      <c r="G3376" s="780"/>
      <c r="H3376" s="460">
        <f t="shared" si="209"/>
        <v>0</v>
      </c>
      <c r="I3376" s="460">
        <f t="shared" si="210"/>
        <v>0</v>
      </c>
      <c r="J3376" s="460">
        <f t="shared" si="208"/>
        <v>0</v>
      </c>
      <c r="K3376" s="9"/>
      <c r="P3376" s="2"/>
      <c r="Q3376" s="27"/>
      <c r="R3376" s="2"/>
      <c r="S3376" s="2"/>
      <c r="T3376" s="2"/>
      <c r="U3376" s="2"/>
      <c r="V3376" s="2"/>
      <c r="W3376" s="2"/>
    </row>
    <row r="3377" spans="2:23" ht="15" customHeight="1" x14ac:dyDescent="0.35">
      <c r="B3377" s="349"/>
      <c r="C3377" s="715" t="str">
        <f t="shared" si="211"/>
        <v/>
      </c>
      <c r="D3377" s="458">
        <f>IF(ISNUMBER(Summary!$D$17), DATE(Summary!$D$17, 1, 1) + INT((ROW(B3339)-1)/24), DATE(2024, 1, 1) + INT((ROW(B3339)-1)/24))</f>
        <v>45431</v>
      </c>
      <c r="E3377" s="459">
        <v>8.333333333333337E-2</v>
      </c>
      <c r="F3377" s="780"/>
      <c r="G3377" s="780"/>
      <c r="H3377" s="460">
        <f t="shared" si="209"/>
        <v>0</v>
      </c>
      <c r="I3377" s="460">
        <f t="shared" si="210"/>
        <v>0</v>
      </c>
      <c r="J3377" s="460">
        <f t="shared" si="208"/>
        <v>0</v>
      </c>
      <c r="K3377" s="9"/>
      <c r="P3377" s="2"/>
      <c r="Q3377" s="27"/>
      <c r="R3377" s="2"/>
      <c r="S3377" s="2"/>
      <c r="T3377" s="2"/>
      <c r="U3377" s="2"/>
      <c r="V3377" s="2"/>
      <c r="W3377" s="2"/>
    </row>
    <row r="3378" spans="2:23" ht="15" customHeight="1" x14ac:dyDescent="0.35">
      <c r="B3378" s="349"/>
      <c r="C3378" s="715" t="str">
        <f t="shared" si="211"/>
        <v/>
      </c>
      <c r="D3378" s="458">
        <f>IF(ISNUMBER(Summary!$D$17), DATE(Summary!$D$17, 1, 1) + INT((ROW(B3340)-1)/24), DATE(2024, 1, 1) + INT((ROW(B3340)-1)/24))</f>
        <v>45431</v>
      </c>
      <c r="E3378" s="459">
        <v>0.12500000000000006</v>
      </c>
      <c r="F3378" s="780"/>
      <c r="G3378" s="780"/>
      <c r="H3378" s="460">
        <f t="shared" si="209"/>
        <v>0</v>
      </c>
      <c r="I3378" s="460">
        <f t="shared" si="210"/>
        <v>0</v>
      </c>
      <c r="J3378" s="460">
        <f t="shared" si="208"/>
        <v>0</v>
      </c>
      <c r="K3378" s="9"/>
      <c r="P3378" s="2"/>
      <c r="Q3378" s="27"/>
      <c r="R3378" s="2"/>
      <c r="S3378" s="2"/>
      <c r="T3378" s="2"/>
      <c r="U3378" s="2"/>
      <c r="V3378" s="2"/>
      <c r="W3378" s="2"/>
    </row>
    <row r="3379" spans="2:23" ht="15" customHeight="1" x14ac:dyDescent="0.35">
      <c r="B3379" s="349"/>
      <c r="C3379" s="715" t="str">
        <f t="shared" si="211"/>
        <v/>
      </c>
      <c r="D3379" s="458">
        <f>IF(ISNUMBER(Summary!$D$17), DATE(Summary!$D$17, 1, 1) + INT((ROW(B3341)-1)/24), DATE(2024, 1, 1) + INT((ROW(B3341)-1)/24))</f>
        <v>45431</v>
      </c>
      <c r="E3379" s="459">
        <v>0.16666666666666669</v>
      </c>
      <c r="F3379" s="780"/>
      <c r="G3379" s="780"/>
      <c r="H3379" s="460">
        <f t="shared" si="209"/>
        <v>0</v>
      </c>
      <c r="I3379" s="460">
        <f t="shared" si="210"/>
        <v>0</v>
      </c>
      <c r="J3379" s="460">
        <f t="shared" si="208"/>
        <v>0</v>
      </c>
      <c r="K3379" s="9"/>
      <c r="P3379" s="2"/>
      <c r="Q3379" s="27"/>
      <c r="R3379" s="2"/>
      <c r="S3379" s="2"/>
      <c r="T3379" s="2"/>
      <c r="U3379" s="2"/>
      <c r="V3379" s="2"/>
      <c r="W3379" s="2"/>
    </row>
    <row r="3380" spans="2:23" ht="15" customHeight="1" x14ac:dyDescent="0.35">
      <c r="B3380" s="349"/>
      <c r="C3380" s="715" t="str">
        <f t="shared" si="211"/>
        <v/>
      </c>
      <c r="D3380" s="458">
        <f>IF(ISNUMBER(Summary!$D$17), DATE(Summary!$D$17, 1, 1) + INT((ROW(B3342)-1)/24), DATE(2024, 1, 1) + INT((ROW(B3342)-1)/24))</f>
        <v>45431</v>
      </c>
      <c r="E3380" s="459">
        <v>0.20833333333333337</v>
      </c>
      <c r="F3380" s="780"/>
      <c r="G3380" s="780"/>
      <c r="H3380" s="460">
        <f t="shared" si="209"/>
        <v>0</v>
      </c>
      <c r="I3380" s="460">
        <f t="shared" si="210"/>
        <v>0</v>
      </c>
      <c r="J3380" s="460">
        <f t="shared" si="208"/>
        <v>0</v>
      </c>
      <c r="K3380" s="9"/>
      <c r="P3380" s="2"/>
      <c r="Q3380" s="27"/>
      <c r="R3380" s="2"/>
      <c r="S3380" s="2"/>
      <c r="T3380" s="2"/>
      <c r="U3380" s="2"/>
      <c r="V3380" s="2"/>
      <c r="W3380" s="2"/>
    </row>
    <row r="3381" spans="2:23" ht="15" customHeight="1" x14ac:dyDescent="0.35">
      <c r="B3381" s="349"/>
      <c r="C3381" s="715" t="str">
        <f t="shared" si="211"/>
        <v/>
      </c>
      <c r="D3381" s="458">
        <f>IF(ISNUMBER(Summary!$D$17), DATE(Summary!$D$17, 1, 1) + INT((ROW(B3343)-1)/24), DATE(2024, 1, 1) + INT((ROW(B3343)-1)/24))</f>
        <v>45431</v>
      </c>
      <c r="E3381" s="459">
        <v>0.25</v>
      </c>
      <c r="F3381" s="780"/>
      <c r="G3381" s="780"/>
      <c r="H3381" s="460">
        <f t="shared" si="209"/>
        <v>0</v>
      </c>
      <c r="I3381" s="460">
        <f t="shared" si="210"/>
        <v>0</v>
      </c>
      <c r="J3381" s="460">
        <f t="shared" si="208"/>
        <v>0</v>
      </c>
      <c r="K3381" s="9"/>
      <c r="P3381" s="2"/>
      <c r="Q3381" s="27"/>
      <c r="R3381" s="2"/>
      <c r="S3381" s="2"/>
      <c r="T3381" s="2"/>
      <c r="U3381" s="2"/>
      <c r="V3381" s="2"/>
      <c r="W3381" s="2"/>
    </row>
    <row r="3382" spans="2:23" ht="15" customHeight="1" x14ac:dyDescent="0.35">
      <c r="B3382" s="349"/>
      <c r="C3382" s="715" t="str">
        <f t="shared" si="211"/>
        <v/>
      </c>
      <c r="D3382" s="458">
        <f>IF(ISNUMBER(Summary!$D$17), DATE(Summary!$D$17, 1, 1) + INT((ROW(B3344)-1)/24), DATE(2024, 1, 1) + INT((ROW(B3344)-1)/24))</f>
        <v>45431</v>
      </c>
      <c r="E3382" s="459">
        <v>0.29166666666666669</v>
      </c>
      <c r="F3382" s="780"/>
      <c r="G3382" s="780"/>
      <c r="H3382" s="460">
        <f t="shared" si="209"/>
        <v>0</v>
      </c>
      <c r="I3382" s="460">
        <f t="shared" si="210"/>
        <v>0</v>
      </c>
      <c r="J3382" s="460">
        <f t="shared" si="208"/>
        <v>0</v>
      </c>
      <c r="K3382" s="9"/>
      <c r="P3382" s="2"/>
      <c r="Q3382" s="27"/>
      <c r="R3382" s="2"/>
      <c r="S3382" s="2"/>
      <c r="T3382" s="2"/>
      <c r="U3382" s="2"/>
      <c r="V3382" s="2"/>
      <c r="W3382" s="2"/>
    </row>
    <row r="3383" spans="2:23" ht="15" customHeight="1" x14ac:dyDescent="0.35">
      <c r="B3383" s="349"/>
      <c r="C3383" s="715" t="str">
        <f t="shared" si="211"/>
        <v/>
      </c>
      <c r="D3383" s="458">
        <f>IF(ISNUMBER(Summary!$D$17), DATE(Summary!$D$17, 1, 1) + INT((ROW(B3345)-1)/24), DATE(2024, 1, 1) + INT((ROW(B3345)-1)/24))</f>
        <v>45431</v>
      </c>
      <c r="E3383" s="459">
        <v>0.33333333333333337</v>
      </c>
      <c r="F3383" s="780"/>
      <c r="G3383" s="780"/>
      <c r="H3383" s="460">
        <f t="shared" si="209"/>
        <v>0</v>
      </c>
      <c r="I3383" s="460">
        <f t="shared" si="210"/>
        <v>0</v>
      </c>
      <c r="J3383" s="460">
        <f t="shared" si="208"/>
        <v>0</v>
      </c>
      <c r="K3383" s="9"/>
      <c r="P3383" s="2"/>
      <c r="Q3383" s="27"/>
      <c r="R3383" s="2"/>
      <c r="S3383" s="2"/>
      <c r="T3383" s="2"/>
      <c r="U3383" s="2"/>
      <c r="V3383" s="2"/>
      <c r="W3383" s="2"/>
    </row>
    <row r="3384" spans="2:23" ht="15" customHeight="1" x14ac:dyDescent="0.35">
      <c r="B3384" s="349"/>
      <c r="C3384" s="715" t="str">
        <f t="shared" si="211"/>
        <v/>
      </c>
      <c r="D3384" s="458">
        <f>IF(ISNUMBER(Summary!$D$17), DATE(Summary!$D$17, 1, 1) + INT((ROW(B3346)-1)/24), DATE(2024, 1, 1) + INT((ROW(B3346)-1)/24))</f>
        <v>45431</v>
      </c>
      <c r="E3384" s="459">
        <v>0.375</v>
      </c>
      <c r="F3384" s="780"/>
      <c r="G3384" s="780"/>
      <c r="H3384" s="460">
        <f t="shared" si="209"/>
        <v>0</v>
      </c>
      <c r="I3384" s="460">
        <f t="shared" si="210"/>
        <v>0</v>
      </c>
      <c r="J3384" s="460">
        <f t="shared" si="208"/>
        <v>0</v>
      </c>
      <c r="K3384" s="9"/>
      <c r="P3384" s="2"/>
      <c r="Q3384" s="27"/>
      <c r="R3384" s="2"/>
      <c r="S3384" s="2"/>
      <c r="T3384" s="2"/>
      <c r="U3384" s="2"/>
      <c r="V3384" s="2"/>
      <c r="W3384" s="2"/>
    </row>
    <row r="3385" spans="2:23" ht="15" customHeight="1" x14ac:dyDescent="0.35">
      <c r="B3385" s="349"/>
      <c r="C3385" s="715" t="str">
        <f t="shared" si="211"/>
        <v/>
      </c>
      <c r="D3385" s="458">
        <f>IF(ISNUMBER(Summary!$D$17), DATE(Summary!$D$17, 1, 1) + INT((ROW(B3347)-1)/24), DATE(2024, 1, 1) + INT((ROW(B3347)-1)/24))</f>
        <v>45431</v>
      </c>
      <c r="E3385" s="459">
        <v>0.41666666666666669</v>
      </c>
      <c r="F3385" s="780"/>
      <c r="G3385" s="780"/>
      <c r="H3385" s="460">
        <f t="shared" si="209"/>
        <v>0</v>
      </c>
      <c r="I3385" s="460">
        <f t="shared" si="210"/>
        <v>0</v>
      </c>
      <c r="J3385" s="460">
        <f t="shared" si="208"/>
        <v>0</v>
      </c>
      <c r="K3385" s="9"/>
      <c r="P3385" s="2"/>
      <c r="Q3385" s="27"/>
      <c r="R3385" s="2"/>
      <c r="S3385" s="2"/>
      <c r="T3385" s="2"/>
      <c r="U3385" s="2"/>
      <c r="V3385" s="2"/>
      <c r="W3385" s="2"/>
    </row>
    <row r="3386" spans="2:23" ht="15" customHeight="1" x14ac:dyDescent="0.35">
      <c r="B3386" s="349"/>
      <c r="C3386" s="715" t="str">
        <f t="shared" si="211"/>
        <v/>
      </c>
      <c r="D3386" s="458">
        <f>IF(ISNUMBER(Summary!$D$17), DATE(Summary!$D$17, 1, 1) + INT((ROW(B3348)-1)/24), DATE(2024, 1, 1) + INT((ROW(B3348)-1)/24))</f>
        <v>45431</v>
      </c>
      <c r="E3386" s="459">
        <v>0.45833333333333337</v>
      </c>
      <c r="F3386" s="780"/>
      <c r="G3386" s="780"/>
      <c r="H3386" s="460">
        <f t="shared" si="209"/>
        <v>0</v>
      </c>
      <c r="I3386" s="460">
        <f t="shared" si="210"/>
        <v>0</v>
      </c>
      <c r="J3386" s="460">
        <f t="shared" si="208"/>
        <v>0</v>
      </c>
      <c r="K3386" s="9"/>
      <c r="P3386" s="2"/>
      <c r="Q3386" s="27"/>
      <c r="R3386" s="2"/>
      <c r="S3386" s="2"/>
      <c r="T3386" s="2"/>
      <c r="U3386" s="2"/>
      <c r="V3386" s="2"/>
      <c r="W3386" s="2"/>
    </row>
    <row r="3387" spans="2:23" ht="15" customHeight="1" x14ac:dyDescent="0.35">
      <c r="B3387" s="349"/>
      <c r="C3387" s="715" t="str">
        <f t="shared" si="211"/>
        <v/>
      </c>
      <c r="D3387" s="458">
        <f>IF(ISNUMBER(Summary!$D$17), DATE(Summary!$D$17, 1, 1) + INT((ROW(B3349)-1)/24), DATE(2024, 1, 1) + INT((ROW(B3349)-1)/24))</f>
        <v>45431</v>
      </c>
      <c r="E3387" s="459">
        <v>0.50000000000000011</v>
      </c>
      <c r="F3387" s="780"/>
      <c r="G3387" s="780"/>
      <c r="H3387" s="460">
        <f t="shared" si="209"/>
        <v>0</v>
      </c>
      <c r="I3387" s="460">
        <f t="shared" si="210"/>
        <v>0</v>
      </c>
      <c r="J3387" s="460">
        <f t="shared" si="208"/>
        <v>0</v>
      </c>
      <c r="K3387" s="9"/>
      <c r="P3387" s="2"/>
      <c r="Q3387" s="27"/>
      <c r="R3387" s="2"/>
      <c r="S3387" s="2"/>
      <c r="T3387" s="2"/>
      <c r="U3387" s="2"/>
      <c r="V3387" s="2"/>
      <c r="W3387" s="2"/>
    </row>
    <row r="3388" spans="2:23" ht="15" customHeight="1" x14ac:dyDescent="0.35">
      <c r="B3388" s="349"/>
      <c r="C3388" s="715" t="str">
        <f t="shared" si="211"/>
        <v/>
      </c>
      <c r="D3388" s="458">
        <f>IF(ISNUMBER(Summary!$D$17), DATE(Summary!$D$17, 1, 1) + INT((ROW(B3350)-1)/24), DATE(2024, 1, 1) + INT((ROW(B3350)-1)/24))</f>
        <v>45431</v>
      </c>
      <c r="E3388" s="459">
        <v>0.54166666666666674</v>
      </c>
      <c r="F3388" s="780"/>
      <c r="G3388" s="780"/>
      <c r="H3388" s="460">
        <f t="shared" si="209"/>
        <v>0</v>
      </c>
      <c r="I3388" s="460">
        <f t="shared" si="210"/>
        <v>0</v>
      </c>
      <c r="J3388" s="460">
        <f t="shared" si="208"/>
        <v>0</v>
      </c>
      <c r="K3388" s="9"/>
      <c r="P3388" s="2"/>
      <c r="Q3388" s="27"/>
      <c r="R3388" s="2"/>
      <c r="S3388" s="2"/>
      <c r="T3388" s="2"/>
      <c r="U3388" s="2"/>
      <c r="V3388" s="2"/>
      <c r="W3388" s="2"/>
    </row>
    <row r="3389" spans="2:23" ht="15" customHeight="1" x14ac:dyDescent="0.35">
      <c r="B3389" s="349"/>
      <c r="C3389" s="715" t="str">
        <f t="shared" si="211"/>
        <v/>
      </c>
      <c r="D3389" s="458">
        <f>IF(ISNUMBER(Summary!$D$17), DATE(Summary!$D$17, 1, 1) + INT((ROW(B3351)-1)/24), DATE(2024, 1, 1) + INT((ROW(B3351)-1)/24))</f>
        <v>45431</v>
      </c>
      <c r="E3389" s="459">
        <v>0.58333333333333337</v>
      </c>
      <c r="F3389" s="780"/>
      <c r="G3389" s="780"/>
      <c r="H3389" s="460">
        <f t="shared" si="209"/>
        <v>0</v>
      </c>
      <c r="I3389" s="460">
        <f t="shared" si="210"/>
        <v>0</v>
      </c>
      <c r="J3389" s="460">
        <f t="shared" si="208"/>
        <v>0</v>
      </c>
      <c r="K3389" s="9"/>
      <c r="P3389" s="2"/>
      <c r="Q3389" s="27"/>
      <c r="R3389" s="2"/>
      <c r="S3389" s="2"/>
      <c r="T3389" s="2"/>
      <c r="U3389" s="2"/>
      <c r="V3389" s="2"/>
      <c r="W3389" s="2"/>
    </row>
    <row r="3390" spans="2:23" ht="15" customHeight="1" x14ac:dyDescent="0.35">
      <c r="B3390" s="349"/>
      <c r="C3390" s="715" t="str">
        <f t="shared" si="211"/>
        <v/>
      </c>
      <c r="D3390" s="458">
        <f>IF(ISNUMBER(Summary!$D$17), DATE(Summary!$D$17, 1, 1) + INT((ROW(B3352)-1)/24), DATE(2024, 1, 1) + INT((ROW(B3352)-1)/24))</f>
        <v>45431</v>
      </c>
      <c r="E3390" s="459">
        <v>0.62500000000000011</v>
      </c>
      <c r="F3390" s="780"/>
      <c r="G3390" s="780"/>
      <c r="H3390" s="460">
        <f t="shared" si="209"/>
        <v>0</v>
      </c>
      <c r="I3390" s="460">
        <f t="shared" si="210"/>
        <v>0</v>
      </c>
      <c r="J3390" s="460">
        <f t="shared" si="208"/>
        <v>0</v>
      </c>
      <c r="K3390" s="9"/>
      <c r="P3390" s="2"/>
      <c r="Q3390" s="27"/>
      <c r="R3390" s="2"/>
      <c r="S3390" s="2"/>
      <c r="T3390" s="2"/>
      <c r="U3390" s="2"/>
      <c r="V3390" s="2"/>
      <c r="W3390" s="2"/>
    </row>
    <row r="3391" spans="2:23" ht="15" customHeight="1" x14ac:dyDescent="0.35">
      <c r="B3391" s="349"/>
      <c r="C3391" s="715" t="str">
        <f t="shared" si="211"/>
        <v/>
      </c>
      <c r="D3391" s="458">
        <f>IF(ISNUMBER(Summary!$D$17), DATE(Summary!$D$17, 1, 1) + INT((ROW(B3353)-1)/24), DATE(2024, 1, 1) + INT((ROW(B3353)-1)/24))</f>
        <v>45431</v>
      </c>
      <c r="E3391" s="459">
        <v>0.66666666666666674</v>
      </c>
      <c r="F3391" s="780"/>
      <c r="G3391" s="780"/>
      <c r="H3391" s="460">
        <f t="shared" si="209"/>
        <v>0</v>
      </c>
      <c r="I3391" s="460">
        <f t="shared" si="210"/>
        <v>0</v>
      </c>
      <c r="J3391" s="460">
        <f t="shared" si="208"/>
        <v>0</v>
      </c>
      <c r="K3391" s="9"/>
      <c r="P3391" s="2"/>
      <c r="Q3391" s="27"/>
      <c r="R3391" s="2"/>
      <c r="S3391" s="2"/>
      <c r="T3391" s="2"/>
      <c r="U3391" s="2"/>
      <c r="V3391" s="2"/>
      <c r="W3391" s="2"/>
    </row>
    <row r="3392" spans="2:23" ht="15" customHeight="1" x14ac:dyDescent="0.35">
      <c r="B3392" s="349"/>
      <c r="C3392" s="715" t="str">
        <f t="shared" si="211"/>
        <v/>
      </c>
      <c r="D3392" s="458">
        <f>IF(ISNUMBER(Summary!$D$17), DATE(Summary!$D$17, 1, 1) + INT((ROW(B3354)-1)/24), DATE(2024, 1, 1) + INT((ROW(B3354)-1)/24))</f>
        <v>45431</v>
      </c>
      <c r="E3392" s="459">
        <v>0.70833333333333337</v>
      </c>
      <c r="F3392" s="780"/>
      <c r="G3392" s="780"/>
      <c r="H3392" s="460">
        <f t="shared" si="209"/>
        <v>0</v>
      </c>
      <c r="I3392" s="460">
        <f t="shared" si="210"/>
        <v>0</v>
      </c>
      <c r="J3392" s="460">
        <f t="shared" ref="J3392:J3455" si="212">G3392-H3392</f>
        <v>0</v>
      </c>
      <c r="K3392" s="9"/>
      <c r="P3392" s="2"/>
      <c r="Q3392" s="27"/>
      <c r="R3392" s="2"/>
      <c r="S3392" s="2"/>
      <c r="T3392" s="2"/>
      <c r="U3392" s="2"/>
      <c r="V3392" s="2"/>
      <c r="W3392" s="2"/>
    </row>
    <row r="3393" spans="2:23" ht="15" customHeight="1" x14ac:dyDescent="0.35">
      <c r="B3393" s="349"/>
      <c r="C3393" s="715" t="str">
        <f t="shared" si="211"/>
        <v/>
      </c>
      <c r="D3393" s="458">
        <f>IF(ISNUMBER(Summary!$D$17), DATE(Summary!$D$17, 1, 1) + INT((ROW(B3355)-1)/24), DATE(2024, 1, 1) + INT((ROW(B3355)-1)/24))</f>
        <v>45431</v>
      </c>
      <c r="E3393" s="459">
        <v>0.75000000000000011</v>
      </c>
      <c r="F3393" s="780"/>
      <c r="G3393" s="780"/>
      <c r="H3393" s="460">
        <f t="shared" si="209"/>
        <v>0</v>
      </c>
      <c r="I3393" s="460">
        <f t="shared" si="210"/>
        <v>0</v>
      </c>
      <c r="J3393" s="460">
        <f t="shared" si="212"/>
        <v>0</v>
      </c>
      <c r="K3393" s="9"/>
      <c r="P3393" s="2"/>
      <c r="Q3393" s="27"/>
      <c r="R3393" s="2"/>
      <c r="S3393" s="2"/>
      <c r="T3393" s="2"/>
      <c r="U3393" s="2"/>
      <c r="V3393" s="2"/>
      <c r="W3393" s="2"/>
    </row>
    <row r="3394" spans="2:23" ht="15" customHeight="1" x14ac:dyDescent="0.35">
      <c r="B3394" s="349"/>
      <c r="C3394" s="715" t="str">
        <f t="shared" si="211"/>
        <v/>
      </c>
      <c r="D3394" s="458">
        <f>IF(ISNUMBER(Summary!$D$17), DATE(Summary!$D$17, 1, 1) + INT((ROW(B3356)-1)/24), DATE(2024, 1, 1) + INT((ROW(B3356)-1)/24))</f>
        <v>45431</v>
      </c>
      <c r="E3394" s="459">
        <v>0.79166666666666674</v>
      </c>
      <c r="F3394" s="780"/>
      <c r="G3394" s="780"/>
      <c r="H3394" s="460">
        <f t="shared" si="209"/>
        <v>0</v>
      </c>
      <c r="I3394" s="460">
        <f t="shared" si="210"/>
        <v>0</v>
      </c>
      <c r="J3394" s="460">
        <f t="shared" si="212"/>
        <v>0</v>
      </c>
      <c r="K3394" s="9"/>
      <c r="P3394" s="2"/>
      <c r="Q3394" s="27"/>
      <c r="R3394" s="2"/>
      <c r="S3394" s="2"/>
      <c r="T3394" s="2"/>
      <c r="U3394" s="2"/>
      <c r="V3394" s="2"/>
      <c r="W3394" s="2"/>
    </row>
    <row r="3395" spans="2:23" ht="15" customHeight="1" x14ac:dyDescent="0.35">
      <c r="B3395" s="349"/>
      <c r="C3395" s="715" t="str">
        <f t="shared" si="211"/>
        <v/>
      </c>
      <c r="D3395" s="458">
        <f>IF(ISNUMBER(Summary!$D$17), DATE(Summary!$D$17, 1, 1) + INT((ROW(B3357)-1)/24), DATE(2024, 1, 1) + INT((ROW(B3357)-1)/24))</f>
        <v>45431</v>
      </c>
      <c r="E3395" s="459">
        <v>0.83333333333333337</v>
      </c>
      <c r="F3395" s="780"/>
      <c r="G3395" s="780"/>
      <c r="H3395" s="460">
        <f t="shared" si="209"/>
        <v>0</v>
      </c>
      <c r="I3395" s="460">
        <f t="shared" si="210"/>
        <v>0</v>
      </c>
      <c r="J3395" s="460">
        <f t="shared" si="212"/>
        <v>0</v>
      </c>
      <c r="K3395" s="9"/>
      <c r="P3395" s="2"/>
      <c r="Q3395" s="27"/>
      <c r="R3395" s="2"/>
      <c r="S3395" s="2"/>
      <c r="T3395" s="2"/>
      <c r="U3395" s="2"/>
      <c r="V3395" s="2"/>
      <c r="W3395" s="2"/>
    </row>
    <row r="3396" spans="2:23" ht="15" customHeight="1" x14ac:dyDescent="0.35">
      <c r="B3396" s="349"/>
      <c r="C3396" s="715" t="str">
        <f t="shared" si="211"/>
        <v/>
      </c>
      <c r="D3396" s="458">
        <f>IF(ISNUMBER(Summary!$D$17), DATE(Summary!$D$17, 1, 1) + INT((ROW(B3358)-1)/24), DATE(2024, 1, 1) + INT((ROW(B3358)-1)/24))</f>
        <v>45431</v>
      </c>
      <c r="E3396" s="459">
        <v>0.87500000000000011</v>
      </c>
      <c r="F3396" s="780"/>
      <c r="G3396" s="780"/>
      <c r="H3396" s="460">
        <f t="shared" si="209"/>
        <v>0</v>
      </c>
      <c r="I3396" s="460">
        <f t="shared" si="210"/>
        <v>0</v>
      </c>
      <c r="J3396" s="460">
        <f t="shared" si="212"/>
        <v>0</v>
      </c>
      <c r="K3396" s="9"/>
      <c r="P3396" s="2"/>
      <c r="Q3396" s="27"/>
      <c r="R3396" s="2"/>
      <c r="S3396" s="2"/>
      <c r="T3396" s="2"/>
      <c r="U3396" s="2"/>
      <c r="V3396" s="2"/>
      <c r="W3396" s="2"/>
    </row>
    <row r="3397" spans="2:23" ht="15" customHeight="1" x14ac:dyDescent="0.35">
      <c r="B3397" s="349"/>
      <c r="C3397" s="715" t="str">
        <f t="shared" si="211"/>
        <v/>
      </c>
      <c r="D3397" s="458">
        <f>IF(ISNUMBER(Summary!$D$17), DATE(Summary!$D$17, 1, 1) + INT((ROW(B3359)-1)/24), DATE(2024, 1, 1) + INT((ROW(B3359)-1)/24))</f>
        <v>45431</v>
      </c>
      <c r="E3397" s="459">
        <v>0.91666666666666674</v>
      </c>
      <c r="F3397" s="780"/>
      <c r="G3397" s="780"/>
      <c r="H3397" s="460">
        <f t="shared" si="209"/>
        <v>0</v>
      </c>
      <c r="I3397" s="460">
        <f t="shared" si="210"/>
        <v>0</v>
      </c>
      <c r="J3397" s="460">
        <f t="shared" si="212"/>
        <v>0</v>
      </c>
      <c r="K3397" s="9"/>
      <c r="P3397" s="2"/>
      <c r="Q3397" s="27"/>
      <c r="R3397" s="2"/>
      <c r="S3397" s="2"/>
      <c r="T3397" s="2"/>
      <c r="U3397" s="2"/>
      <c r="V3397" s="2"/>
      <c r="W3397" s="2"/>
    </row>
    <row r="3398" spans="2:23" ht="15" customHeight="1" x14ac:dyDescent="0.35">
      <c r="B3398" s="349"/>
      <c r="C3398" s="715" t="str">
        <f t="shared" si="211"/>
        <v/>
      </c>
      <c r="D3398" s="458">
        <f>IF(ISNUMBER(Summary!$D$17), DATE(Summary!$D$17, 1, 1) + INT((ROW(B3360)-1)/24), DATE(2024, 1, 1) + INT((ROW(B3360)-1)/24))</f>
        <v>45431</v>
      </c>
      <c r="E3398" s="459">
        <v>0.95833333333333337</v>
      </c>
      <c r="F3398" s="780"/>
      <c r="G3398" s="780"/>
      <c r="H3398" s="460">
        <f t="shared" si="209"/>
        <v>0</v>
      </c>
      <c r="I3398" s="460">
        <f t="shared" si="210"/>
        <v>0</v>
      </c>
      <c r="J3398" s="460">
        <f t="shared" si="212"/>
        <v>0</v>
      </c>
      <c r="K3398" s="9"/>
      <c r="P3398" s="2"/>
      <c r="Q3398" s="27"/>
      <c r="R3398" s="2"/>
      <c r="S3398" s="2"/>
      <c r="T3398" s="2"/>
      <c r="U3398" s="2"/>
      <c r="V3398" s="2"/>
      <c r="W3398" s="2"/>
    </row>
    <row r="3399" spans="2:23" ht="15" customHeight="1" x14ac:dyDescent="0.35">
      <c r="B3399" s="457"/>
      <c r="C3399" s="715">
        <f t="shared" si="211"/>
        <v>45432</v>
      </c>
      <c r="D3399" s="458">
        <f>IF(ISNUMBER(Summary!$D$17), DATE(Summary!$D$17, 1, 1) + INT((ROW(B3361)-1)/24), DATE(2024, 1, 1) + INT((ROW(B3361)-1)/24))</f>
        <v>45432</v>
      </c>
      <c r="E3399" s="459">
        <v>3.1225022567582528E-17</v>
      </c>
      <c r="F3399" s="780"/>
      <c r="G3399" s="780"/>
      <c r="H3399" s="460">
        <f t="shared" si="209"/>
        <v>0</v>
      </c>
      <c r="I3399" s="460">
        <f t="shared" si="210"/>
        <v>0</v>
      </c>
      <c r="J3399" s="460">
        <f t="shared" si="212"/>
        <v>0</v>
      </c>
      <c r="K3399" s="9"/>
      <c r="P3399" s="2"/>
      <c r="Q3399" s="27"/>
      <c r="R3399" s="2"/>
      <c r="S3399" s="2"/>
      <c r="T3399" s="2"/>
      <c r="U3399" s="2"/>
      <c r="V3399" s="2"/>
      <c r="W3399" s="2"/>
    </row>
    <row r="3400" spans="2:23" ht="15" customHeight="1" x14ac:dyDescent="0.35">
      <c r="B3400" s="349"/>
      <c r="C3400" s="715" t="str">
        <f t="shared" si="211"/>
        <v/>
      </c>
      <c r="D3400" s="458">
        <f>IF(ISNUMBER(Summary!$D$17), DATE(Summary!$D$17, 1, 1) + INT((ROW(B3362)-1)/24), DATE(2024, 1, 1) + INT((ROW(B3362)-1)/24))</f>
        <v>45432</v>
      </c>
      <c r="E3400" s="459">
        <v>4.1666666666666699E-2</v>
      </c>
      <c r="F3400" s="780"/>
      <c r="G3400" s="780"/>
      <c r="H3400" s="460">
        <f t="shared" si="209"/>
        <v>0</v>
      </c>
      <c r="I3400" s="460">
        <f t="shared" si="210"/>
        <v>0</v>
      </c>
      <c r="J3400" s="460">
        <f t="shared" si="212"/>
        <v>0</v>
      </c>
      <c r="K3400" s="9"/>
      <c r="P3400" s="2"/>
      <c r="Q3400" s="27"/>
      <c r="R3400" s="2"/>
      <c r="S3400" s="2"/>
      <c r="T3400" s="2"/>
      <c r="U3400" s="2"/>
      <c r="V3400" s="2"/>
      <c r="W3400" s="2"/>
    </row>
    <row r="3401" spans="2:23" ht="15" customHeight="1" x14ac:dyDescent="0.35">
      <c r="B3401" s="349"/>
      <c r="C3401" s="715" t="str">
        <f t="shared" si="211"/>
        <v/>
      </c>
      <c r="D3401" s="458">
        <f>IF(ISNUMBER(Summary!$D$17), DATE(Summary!$D$17, 1, 1) + INT((ROW(B3363)-1)/24), DATE(2024, 1, 1) + INT((ROW(B3363)-1)/24))</f>
        <v>45432</v>
      </c>
      <c r="E3401" s="459">
        <v>8.333333333333337E-2</v>
      </c>
      <c r="F3401" s="780"/>
      <c r="G3401" s="780"/>
      <c r="H3401" s="460">
        <f t="shared" si="209"/>
        <v>0</v>
      </c>
      <c r="I3401" s="460">
        <f t="shared" si="210"/>
        <v>0</v>
      </c>
      <c r="J3401" s="460">
        <f t="shared" si="212"/>
        <v>0</v>
      </c>
      <c r="K3401" s="9"/>
      <c r="P3401" s="2"/>
      <c r="Q3401" s="27"/>
      <c r="R3401" s="2"/>
      <c r="S3401" s="2"/>
      <c r="T3401" s="2"/>
      <c r="U3401" s="2"/>
      <c r="V3401" s="2"/>
      <c r="W3401" s="2"/>
    </row>
    <row r="3402" spans="2:23" ht="15" customHeight="1" x14ac:dyDescent="0.35">
      <c r="B3402" s="349"/>
      <c r="C3402" s="715" t="str">
        <f t="shared" si="211"/>
        <v/>
      </c>
      <c r="D3402" s="458">
        <f>IF(ISNUMBER(Summary!$D$17), DATE(Summary!$D$17, 1, 1) + INT((ROW(B3364)-1)/24), DATE(2024, 1, 1) + INT((ROW(B3364)-1)/24))</f>
        <v>45432</v>
      </c>
      <c r="E3402" s="459">
        <v>0.12500000000000006</v>
      </c>
      <c r="F3402" s="780"/>
      <c r="G3402" s="780"/>
      <c r="H3402" s="460">
        <f t="shared" si="209"/>
        <v>0</v>
      </c>
      <c r="I3402" s="460">
        <f t="shared" si="210"/>
        <v>0</v>
      </c>
      <c r="J3402" s="460">
        <f t="shared" si="212"/>
        <v>0</v>
      </c>
      <c r="K3402" s="9"/>
      <c r="P3402" s="2"/>
      <c r="Q3402" s="27"/>
      <c r="R3402" s="2"/>
      <c r="S3402" s="2"/>
      <c r="T3402" s="2"/>
      <c r="U3402" s="2"/>
      <c r="V3402" s="2"/>
      <c r="W3402" s="2"/>
    </row>
    <row r="3403" spans="2:23" ht="15" customHeight="1" x14ac:dyDescent="0.35">
      <c r="B3403" s="349"/>
      <c r="C3403" s="715" t="str">
        <f t="shared" si="211"/>
        <v/>
      </c>
      <c r="D3403" s="458">
        <f>IF(ISNUMBER(Summary!$D$17), DATE(Summary!$D$17, 1, 1) + INT((ROW(B3365)-1)/24), DATE(2024, 1, 1) + INT((ROW(B3365)-1)/24))</f>
        <v>45432</v>
      </c>
      <c r="E3403" s="459">
        <v>0.16666666666666669</v>
      </c>
      <c r="F3403" s="780"/>
      <c r="G3403" s="780"/>
      <c r="H3403" s="460">
        <f t="shared" si="209"/>
        <v>0</v>
      </c>
      <c r="I3403" s="460">
        <f t="shared" si="210"/>
        <v>0</v>
      </c>
      <c r="J3403" s="460">
        <f t="shared" si="212"/>
        <v>0</v>
      </c>
      <c r="K3403" s="9"/>
      <c r="P3403" s="2"/>
      <c r="Q3403" s="27"/>
      <c r="R3403" s="2"/>
      <c r="S3403" s="2"/>
      <c r="T3403" s="2"/>
      <c r="U3403" s="2"/>
      <c r="V3403" s="2"/>
      <c r="W3403" s="2"/>
    </row>
    <row r="3404" spans="2:23" ht="15" customHeight="1" x14ac:dyDescent="0.35">
      <c r="B3404" s="349"/>
      <c r="C3404" s="715" t="str">
        <f t="shared" si="211"/>
        <v/>
      </c>
      <c r="D3404" s="458">
        <f>IF(ISNUMBER(Summary!$D$17), DATE(Summary!$D$17, 1, 1) + INT((ROW(B3366)-1)/24), DATE(2024, 1, 1) + INT((ROW(B3366)-1)/24))</f>
        <v>45432</v>
      </c>
      <c r="E3404" s="459">
        <v>0.20833333333333337</v>
      </c>
      <c r="F3404" s="780"/>
      <c r="G3404" s="780"/>
      <c r="H3404" s="460">
        <f t="shared" si="209"/>
        <v>0</v>
      </c>
      <c r="I3404" s="460">
        <f t="shared" si="210"/>
        <v>0</v>
      </c>
      <c r="J3404" s="460">
        <f t="shared" si="212"/>
        <v>0</v>
      </c>
      <c r="K3404" s="9"/>
      <c r="P3404" s="2"/>
      <c r="Q3404" s="27"/>
      <c r="R3404" s="2"/>
      <c r="S3404" s="2"/>
      <c r="T3404" s="2"/>
      <c r="U3404" s="2"/>
      <c r="V3404" s="2"/>
      <c r="W3404" s="2"/>
    </row>
    <row r="3405" spans="2:23" ht="15" customHeight="1" x14ac:dyDescent="0.35">
      <c r="B3405" s="349"/>
      <c r="C3405" s="715" t="str">
        <f t="shared" si="211"/>
        <v/>
      </c>
      <c r="D3405" s="458">
        <f>IF(ISNUMBER(Summary!$D$17), DATE(Summary!$D$17, 1, 1) + INT((ROW(B3367)-1)/24), DATE(2024, 1, 1) + INT((ROW(B3367)-1)/24))</f>
        <v>45432</v>
      </c>
      <c r="E3405" s="459">
        <v>0.25</v>
      </c>
      <c r="F3405" s="780"/>
      <c r="G3405" s="780"/>
      <c r="H3405" s="460">
        <f t="shared" si="209"/>
        <v>0</v>
      </c>
      <c r="I3405" s="460">
        <f t="shared" si="210"/>
        <v>0</v>
      </c>
      <c r="J3405" s="460">
        <f t="shared" si="212"/>
        <v>0</v>
      </c>
      <c r="K3405" s="9"/>
      <c r="P3405" s="2"/>
      <c r="Q3405" s="27"/>
      <c r="R3405" s="2"/>
      <c r="S3405" s="2"/>
      <c r="T3405" s="2"/>
      <c r="U3405" s="2"/>
      <c r="V3405" s="2"/>
      <c r="W3405" s="2"/>
    </row>
    <row r="3406" spans="2:23" ht="15" customHeight="1" x14ac:dyDescent="0.35">
      <c r="B3406" s="349"/>
      <c r="C3406" s="715" t="str">
        <f t="shared" si="211"/>
        <v/>
      </c>
      <c r="D3406" s="458">
        <f>IF(ISNUMBER(Summary!$D$17), DATE(Summary!$D$17, 1, 1) + INT((ROW(B3368)-1)/24), DATE(2024, 1, 1) + INT((ROW(B3368)-1)/24))</f>
        <v>45432</v>
      </c>
      <c r="E3406" s="459">
        <v>0.29166666666666669</v>
      </c>
      <c r="F3406" s="780"/>
      <c r="G3406" s="780"/>
      <c r="H3406" s="460">
        <f t="shared" si="209"/>
        <v>0</v>
      </c>
      <c r="I3406" s="460">
        <f t="shared" si="210"/>
        <v>0</v>
      </c>
      <c r="J3406" s="460">
        <f t="shared" si="212"/>
        <v>0</v>
      </c>
      <c r="K3406" s="9"/>
      <c r="P3406" s="2"/>
      <c r="Q3406" s="27"/>
      <c r="R3406" s="2"/>
      <c r="S3406" s="2"/>
      <c r="T3406" s="2"/>
      <c r="U3406" s="2"/>
      <c r="V3406" s="2"/>
      <c r="W3406" s="2"/>
    </row>
    <row r="3407" spans="2:23" ht="15" customHeight="1" x14ac:dyDescent="0.35">
      <c r="B3407" s="349"/>
      <c r="C3407" s="715" t="str">
        <f t="shared" si="211"/>
        <v/>
      </c>
      <c r="D3407" s="458">
        <f>IF(ISNUMBER(Summary!$D$17), DATE(Summary!$D$17, 1, 1) + INT((ROW(B3369)-1)/24), DATE(2024, 1, 1) + INT((ROW(B3369)-1)/24))</f>
        <v>45432</v>
      </c>
      <c r="E3407" s="459">
        <v>0.33333333333333337</v>
      </c>
      <c r="F3407" s="780"/>
      <c r="G3407" s="780"/>
      <c r="H3407" s="460">
        <f t="shared" si="209"/>
        <v>0</v>
      </c>
      <c r="I3407" s="460">
        <f t="shared" si="210"/>
        <v>0</v>
      </c>
      <c r="J3407" s="460">
        <f t="shared" si="212"/>
        <v>0</v>
      </c>
      <c r="K3407" s="9"/>
      <c r="P3407" s="2"/>
      <c r="Q3407" s="27"/>
      <c r="R3407" s="2"/>
      <c r="S3407" s="2"/>
      <c r="T3407" s="2"/>
      <c r="U3407" s="2"/>
      <c r="V3407" s="2"/>
      <c r="W3407" s="2"/>
    </row>
    <row r="3408" spans="2:23" ht="15" customHeight="1" x14ac:dyDescent="0.35">
      <c r="B3408" s="349"/>
      <c r="C3408" s="715" t="str">
        <f t="shared" si="211"/>
        <v/>
      </c>
      <c r="D3408" s="458">
        <f>IF(ISNUMBER(Summary!$D$17), DATE(Summary!$D$17, 1, 1) + INT((ROW(B3370)-1)/24), DATE(2024, 1, 1) + INT((ROW(B3370)-1)/24))</f>
        <v>45432</v>
      </c>
      <c r="E3408" s="459">
        <v>0.375</v>
      </c>
      <c r="F3408" s="780"/>
      <c r="G3408" s="780"/>
      <c r="H3408" s="460">
        <f t="shared" si="209"/>
        <v>0</v>
      </c>
      <c r="I3408" s="460">
        <f t="shared" si="210"/>
        <v>0</v>
      </c>
      <c r="J3408" s="460">
        <f t="shared" si="212"/>
        <v>0</v>
      </c>
      <c r="K3408" s="9"/>
      <c r="P3408" s="2"/>
      <c r="Q3408" s="27"/>
      <c r="R3408" s="2"/>
      <c r="S3408" s="2"/>
      <c r="T3408" s="2"/>
      <c r="U3408" s="2"/>
      <c r="V3408" s="2"/>
      <c r="W3408" s="2"/>
    </row>
    <row r="3409" spans="2:23" ht="15" customHeight="1" x14ac:dyDescent="0.35">
      <c r="B3409" s="349"/>
      <c r="C3409" s="715" t="str">
        <f t="shared" si="211"/>
        <v/>
      </c>
      <c r="D3409" s="458">
        <f>IF(ISNUMBER(Summary!$D$17), DATE(Summary!$D$17, 1, 1) + INT((ROW(B3371)-1)/24), DATE(2024, 1, 1) + INT((ROW(B3371)-1)/24))</f>
        <v>45432</v>
      </c>
      <c r="E3409" s="459">
        <v>0.41666666666666669</v>
      </c>
      <c r="F3409" s="780"/>
      <c r="G3409" s="780"/>
      <c r="H3409" s="460">
        <f t="shared" si="209"/>
        <v>0</v>
      </c>
      <c r="I3409" s="460">
        <f t="shared" si="210"/>
        <v>0</v>
      </c>
      <c r="J3409" s="460">
        <f t="shared" si="212"/>
        <v>0</v>
      </c>
      <c r="K3409" s="9"/>
      <c r="P3409" s="2"/>
      <c r="Q3409" s="27"/>
      <c r="R3409" s="2"/>
      <c r="S3409" s="2"/>
      <c r="T3409" s="2"/>
      <c r="U3409" s="2"/>
      <c r="V3409" s="2"/>
      <c r="W3409" s="2"/>
    </row>
    <row r="3410" spans="2:23" ht="15" customHeight="1" x14ac:dyDescent="0.35">
      <c r="B3410" s="349"/>
      <c r="C3410" s="715" t="str">
        <f t="shared" si="211"/>
        <v/>
      </c>
      <c r="D3410" s="458">
        <f>IF(ISNUMBER(Summary!$D$17), DATE(Summary!$D$17, 1, 1) + INT((ROW(B3372)-1)/24), DATE(2024, 1, 1) + INT((ROW(B3372)-1)/24))</f>
        <v>45432</v>
      </c>
      <c r="E3410" s="459">
        <v>0.45833333333333337</v>
      </c>
      <c r="F3410" s="780"/>
      <c r="G3410" s="780"/>
      <c r="H3410" s="460">
        <f t="shared" si="209"/>
        <v>0</v>
      </c>
      <c r="I3410" s="460">
        <f t="shared" si="210"/>
        <v>0</v>
      </c>
      <c r="J3410" s="460">
        <f t="shared" si="212"/>
        <v>0</v>
      </c>
      <c r="K3410" s="9"/>
      <c r="P3410" s="2"/>
      <c r="Q3410" s="27"/>
      <c r="R3410" s="2"/>
      <c r="S3410" s="2"/>
      <c r="T3410" s="2"/>
      <c r="U3410" s="2"/>
      <c r="V3410" s="2"/>
      <c r="W3410" s="2"/>
    </row>
    <row r="3411" spans="2:23" ht="15" customHeight="1" x14ac:dyDescent="0.35">
      <c r="B3411" s="349"/>
      <c r="C3411" s="715" t="str">
        <f t="shared" si="211"/>
        <v/>
      </c>
      <c r="D3411" s="458">
        <f>IF(ISNUMBER(Summary!$D$17), DATE(Summary!$D$17, 1, 1) + INT((ROW(B3373)-1)/24), DATE(2024, 1, 1) + INT((ROW(B3373)-1)/24))</f>
        <v>45432</v>
      </c>
      <c r="E3411" s="459">
        <v>0.50000000000000011</v>
      </c>
      <c r="F3411" s="780"/>
      <c r="G3411" s="780"/>
      <c r="H3411" s="460">
        <f t="shared" si="209"/>
        <v>0</v>
      </c>
      <c r="I3411" s="460">
        <f t="shared" si="210"/>
        <v>0</v>
      </c>
      <c r="J3411" s="460">
        <f t="shared" si="212"/>
        <v>0</v>
      </c>
      <c r="K3411" s="9"/>
      <c r="P3411" s="2"/>
      <c r="Q3411" s="27"/>
      <c r="R3411" s="2"/>
      <c r="S3411" s="2"/>
      <c r="T3411" s="2"/>
      <c r="U3411" s="2"/>
      <c r="V3411" s="2"/>
      <c r="W3411" s="2"/>
    </row>
    <row r="3412" spans="2:23" ht="15" customHeight="1" x14ac:dyDescent="0.35">
      <c r="B3412" s="349"/>
      <c r="C3412" s="715" t="str">
        <f t="shared" si="211"/>
        <v/>
      </c>
      <c r="D3412" s="458">
        <f>IF(ISNUMBER(Summary!$D$17), DATE(Summary!$D$17, 1, 1) + INT((ROW(B3374)-1)/24), DATE(2024, 1, 1) + INT((ROW(B3374)-1)/24))</f>
        <v>45432</v>
      </c>
      <c r="E3412" s="459">
        <v>0.54166666666666674</v>
      </c>
      <c r="F3412" s="780"/>
      <c r="G3412" s="780"/>
      <c r="H3412" s="460">
        <f t="shared" si="209"/>
        <v>0</v>
      </c>
      <c r="I3412" s="460">
        <f t="shared" si="210"/>
        <v>0</v>
      </c>
      <c r="J3412" s="460">
        <f t="shared" si="212"/>
        <v>0</v>
      </c>
      <c r="K3412" s="9"/>
      <c r="P3412" s="2"/>
      <c r="Q3412" s="27"/>
      <c r="R3412" s="2"/>
      <c r="S3412" s="2"/>
      <c r="T3412" s="2"/>
      <c r="U3412" s="2"/>
      <c r="V3412" s="2"/>
      <c r="W3412" s="2"/>
    </row>
    <row r="3413" spans="2:23" ht="15" customHeight="1" x14ac:dyDescent="0.35">
      <c r="B3413" s="349"/>
      <c r="C3413" s="715" t="str">
        <f t="shared" si="211"/>
        <v/>
      </c>
      <c r="D3413" s="458">
        <f>IF(ISNUMBER(Summary!$D$17), DATE(Summary!$D$17, 1, 1) + INT((ROW(B3375)-1)/24), DATE(2024, 1, 1) + INT((ROW(B3375)-1)/24))</f>
        <v>45432</v>
      </c>
      <c r="E3413" s="459">
        <v>0.58333333333333337</v>
      </c>
      <c r="F3413" s="780"/>
      <c r="G3413" s="780"/>
      <c r="H3413" s="460">
        <f t="shared" si="209"/>
        <v>0</v>
      </c>
      <c r="I3413" s="460">
        <f t="shared" si="210"/>
        <v>0</v>
      </c>
      <c r="J3413" s="460">
        <f t="shared" si="212"/>
        <v>0</v>
      </c>
      <c r="K3413" s="9"/>
      <c r="P3413" s="2"/>
      <c r="Q3413" s="27"/>
      <c r="R3413" s="2"/>
      <c r="S3413" s="2"/>
      <c r="T3413" s="2"/>
      <c r="U3413" s="2"/>
      <c r="V3413" s="2"/>
      <c r="W3413" s="2"/>
    </row>
    <row r="3414" spans="2:23" ht="15" customHeight="1" x14ac:dyDescent="0.35">
      <c r="B3414" s="349"/>
      <c r="C3414" s="715" t="str">
        <f t="shared" si="211"/>
        <v/>
      </c>
      <c r="D3414" s="458">
        <f>IF(ISNUMBER(Summary!$D$17), DATE(Summary!$D$17, 1, 1) + INT((ROW(B3376)-1)/24), DATE(2024, 1, 1) + INT((ROW(B3376)-1)/24))</f>
        <v>45432</v>
      </c>
      <c r="E3414" s="459">
        <v>0.62500000000000011</v>
      </c>
      <c r="F3414" s="780"/>
      <c r="G3414" s="780"/>
      <c r="H3414" s="460">
        <f t="shared" si="209"/>
        <v>0</v>
      </c>
      <c r="I3414" s="460">
        <f t="shared" si="210"/>
        <v>0</v>
      </c>
      <c r="J3414" s="460">
        <f t="shared" si="212"/>
        <v>0</v>
      </c>
      <c r="K3414" s="9"/>
      <c r="P3414" s="2"/>
      <c r="Q3414" s="27"/>
      <c r="R3414" s="2"/>
      <c r="S3414" s="2"/>
      <c r="T3414" s="2"/>
      <c r="U3414" s="2"/>
      <c r="V3414" s="2"/>
      <c r="W3414" s="2"/>
    </row>
    <row r="3415" spans="2:23" ht="15" customHeight="1" x14ac:dyDescent="0.35">
      <c r="B3415" s="349"/>
      <c r="C3415" s="715" t="str">
        <f t="shared" si="211"/>
        <v/>
      </c>
      <c r="D3415" s="458">
        <f>IF(ISNUMBER(Summary!$D$17), DATE(Summary!$D$17, 1, 1) + INT((ROW(B3377)-1)/24), DATE(2024, 1, 1) + INT((ROW(B3377)-1)/24))</f>
        <v>45432</v>
      </c>
      <c r="E3415" s="459">
        <v>0.66666666666666674</v>
      </c>
      <c r="F3415" s="780"/>
      <c r="G3415" s="780"/>
      <c r="H3415" s="460">
        <f t="shared" si="209"/>
        <v>0</v>
      </c>
      <c r="I3415" s="460">
        <f t="shared" si="210"/>
        <v>0</v>
      </c>
      <c r="J3415" s="460">
        <f t="shared" si="212"/>
        <v>0</v>
      </c>
      <c r="K3415" s="9"/>
      <c r="P3415" s="2"/>
      <c r="Q3415" s="27"/>
      <c r="R3415" s="2"/>
      <c r="S3415" s="2"/>
      <c r="T3415" s="2"/>
      <c r="U3415" s="2"/>
      <c r="V3415" s="2"/>
      <c r="W3415" s="2"/>
    </row>
    <row r="3416" spans="2:23" ht="15" customHeight="1" x14ac:dyDescent="0.35">
      <c r="B3416" s="349"/>
      <c r="C3416" s="715" t="str">
        <f t="shared" si="211"/>
        <v/>
      </c>
      <c r="D3416" s="458">
        <f>IF(ISNUMBER(Summary!$D$17), DATE(Summary!$D$17, 1, 1) + INT((ROW(B3378)-1)/24), DATE(2024, 1, 1) + INT((ROW(B3378)-1)/24))</f>
        <v>45432</v>
      </c>
      <c r="E3416" s="459">
        <v>0.70833333333333337</v>
      </c>
      <c r="F3416" s="780"/>
      <c r="G3416" s="780"/>
      <c r="H3416" s="460">
        <f t="shared" si="209"/>
        <v>0</v>
      </c>
      <c r="I3416" s="460">
        <f t="shared" si="210"/>
        <v>0</v>
      </c>
      <c r="J3416" s="460">
        <f t="shared" si="212"/>
        <v>0</v>
      </c>
      <c r="K3416" s="9"/>
      <c r="P3416" s="2"/>
      <c r="Q3416" s="27"/>
      <c r="R3416" s="2"/>
      <c r="S3416" s="2"/>
      <c r="T3416" s="2"/>
      <c r="U3416" s="2"/>
      <c r="V3416" s="2"/>
      <c r="W3416" s="2"/>
    </row>
    <row r="3417" spans="2:23" ht="15" customHeight="1" x14ac:dyDescent="0.35">
      <c r="B3417" s="349"/>
      <c r="C3417" s="715" t="str">
        <f t="shared" si="211"/>
        <v/>
      </c>
      <c r="D3417" s="458">
        <f>IF(ISNUMBER(Summary!$D$17), DATE(Summary!$D$17, 1, 1) + INT((ROW(B3379)-1)/24), DATE(2024, 1, 1) + INT((ROW(B3379)-1)/24))</f>
        <v>45432</v>
      </c>
      <c r="E3417" s="459">
        <v>0.75000000000000011</v>
      </c>
      <c r="F3417" s="780"/>
      <c r="G3417" s="780"/>
      <c r="H3417" s="460">
        <f t="shared" si="209"/>
        <v>0</v>
      </c>
      <c r="I3417" s="460">
        <f t="shared" si="210"/>
        <v>0</v>
      </c>
      <c r="J3417" s="460">
        <f t="shared" si="212"/>
        <v>0</v>
      </c>
      <c r="K3417" s="9"/>
      <c r="P3417" s="2"/>
      <c r="Q3417" s="27"/>
      <c r="R3417" s="2"/>
      <c r="S3417" s="2"/>
      <c r="T3417" s="2"/>
      <c r="U3417" s="2"/>
      <c r="V3417" s="2"/>
      <c r="W3417" s="2"/>
    </row>
    <row r="3418" spans="2:23" ht="15" customHeight="1" x14ac:dyDescent="0.35">
      <c r="B3418" s="349"/>
      <c r="C3418" s="715" t="str">
        <f t="shared" si="211"/>
        <v/>
      </c>
      <c r="D3418" s="458">
        <f>IF(ISNUMBER(Summary!$D$17), DATE(Summary!$D$17, 1, 1) + INT((ROW(B3380)-1)/24), DATE(2024, 1, 1) + INT((ROW(B3380)-1)/24))</f>
        <v>45432</v>
      </c>
      <c r="E3418" s="459">
        <v>0.79166666666666674</v>
      </c>
      <c r="F3418" s="780"/>
      <c r="G3418" s="780"/>
      <c r="H3418" s="460">
        <f t="shared" si="209"/>
        <v>0</v>
      </c>
      <c r="I3418" s="460">
        <f t="shared" si="210"/>
        <v>0</v>
      </c>
      <c r="J3418" s="460">
        <f t="shared" si="212"/>
        <v>0</v>
      </c>
      <c r="K3418" s="9"/>
      <c r="P3418" s="2"/>
      <c r="Q3418" s="27"/>
      <c r="R3418" s="2"/>
      <c r="S3418" s="2"/>
      <c r="T3418" s="2"/>
      <c r="U3418" s="2"/>
      <c r="V3418" s="2"/>
      <c r="W3418" s="2"/>
    </row>
    <row r="3419" spans="2:23" ht="15" customHeight="1" x14ac:dyDescent="0.35">
      <c r="B3419" s="349"/>
      <c r="C3419" s="715" t="str">
        <f t="shared" si="211"/>
        <v/>
      </c>
      <c r="D3419" s="458">
        <f>IF(ISNUMBER(Summary!$D$17), DATE(Summary!$D$17, 1, 1) + INT((ROW(B3381)-1)/24), DATE(2024, 1, 1) + INT((ROW(B3381)-1)/24))</f>
        <v>45432</v>
      </c>
      <c r="E3419" s="459">
        <v>0.83333333333333337</v>
      </c>
      <c r="F3419" s="780"/>
      <c r="G3419" s="780"/>
      <c r="H3419" s="460">
        <f t="shared" si="209"/>
        <v>0</v>
      </c>
      <c r="I3419" s="460">
        <f t="shared" si="210"/>
        <v>0</v>
      </c>
      <c r="J3419" s="460">
        <f t="shared" si="212"/>
        <v>0</v>
      </c>
      <c r="K3419" s="9"/>
      <c r="P3419" s="2"/>
      <c r="Q3419" s="27"/>
      <c r="R3419" s="2"/>
      <c r="S3419" s="2"/>
      <c r="T3419" s="2"/>
      <c r="U3419" s="2"/>
      <c r="V3419" s="2"/>
      <c r="W3419" s="2"/>
    </row>
    <row r="3420" spans="2:23" ht="15" customHeight="1" x14ac:dyDescent="0.35">
      <c r="B3420" s="349"/>
      <c r="C3420" s="715" t="str">
        <f t="shared" si="211"/>
        <v/>
      </c>
      <c r="D3420" s="458">
        <f>IF(ISNUMBER(Summary!$D$17), DATE(Summary!$D$17, 1, 1) + INT((ROW(B3382)-1)/24), DATE(2024, 1, 1) + INT((ROW(B3382)-1)/24))</f>
        <v>45432</v>
      </c>
      <c r="E3420" s="459">
        <v>0.87500000000000011</v>
      </c>
      <c r="F3420" s="780"/>
      <c r="G3420" s="780"/>
      <c r="H3420" s="460">
        <f t="shared" si="209"/>
        <v>0</v>
      </c>
      <c r="I3420" s="460">
        <f t="shared" si="210"/>
        <v>0</v>
      </c>
      <c r="J3420" s="460">
        <f t="shared" si="212"/>
        <v>0</v>
      </c>
      <c r="K3420" s="9"/>
      <c r="P3420" s="2"/>
      <c r="Q3420" s="27"/>
      <c r="R3420" s="2"/>
      <c r="S3420" s="2"/>
      <c r="T3420" s="2"/>
      <c r="U3420" s="2"/>
      <c r="V3420" s="2"/>
      <c r="W3420" s="2"/>
    </row>
    <row r="3421" spans="2:23" ht="15" customHeight="1" x14ac:dyDescent="0.35">
      <c r="B3421" s="349"/>
      <c r="C3421" s="715" t="str">
        <f t="shared" si="211"/>
        <v/>
      </c>
      <c r="D3421" s="458">
        <f>IF(ISNUMBER(Summary!$D$17), DATE(Summary!$D$17, 1, 1) + INT((ROW(B3383)-1)/24), DATE(2024, 1, 1) + INT((ROW(B3383)-1)/24))</f>
        <v>45432</v>
      </c>
      <c r="E3421" s="459">
        <v>0.91666666666666674</v>
      </c>
      <c r="F3421" s="780"/>
      <c r="G3421" s="780"/>
      <c r="H3421" s="460">
        <f t="shared" si="209"/>
        <v>0</v>
      </c>
      <c r="I3421" s="460">
        <f t="shared" si="210"/>
        <v>0</v>
      </c>
      <c r="J3421" s="460">
        <f t="shared" si="212"/>
        <v>0</v>
      </c>
      <c r="K3421" s="9"/>
      <c r="P3421" s="2"/>
      <c r="Q3421" s="27"/>
      <c r="R3421" s="2"/>
      <c r="S3421" s="2"/>
      <c r="T3421" s="2"/>
      <c r="U3421" s="2"/>
      <c r="V3421" s="2"/>
      <c r="W3421" s="2"/>
    </row>
    <row r="3422" spans="2:23" ht="15" customHeight="1" x14ac:dyDescent="0.35">
      <c r="B3422" s="349"/>
      <c r="C3422" s="715" t="str">
        <f t="shared" si="211"/>
        <v/>
      </c>
      <c r="D3422" s="458">
        <f>IF(ISNUMBER(Summary!$D$17), DATE(Summary!$D$17, 1, 1) + INT((ROW(B3384)-1)/24), DATE(2024, 1, 1) + INT((ROW(B3384)-1)/24))</f>
        <v>45432</v>
      </c>
      <c r="E3422" s="459">
        <v>0.95833333333333337</v>
      </c>
      <c r="F3422" s="780"/>
      <c r="G3422" s="780"/>
      <c r="H3422" s="460">
        <f t="shared" si="209"/>
        <v>0</v>
      </c>
      <c r="I3422" s="460">
        <f t="shared" si="210"/>
        <v>0</v>
      </c>
      <c r="J3422" s="460">
        <f t="shared" si="212"/>
        <v>0</v>
      </c>
      <c r="K3422" s="9"/>
      <c r="P3422" s="2"/>
      <c r="Q3422" s="27"/>
      <c r="R3422" s="2"/>
      <c r="S3422" s="2"/>
      <c r="T3422" s="2"/>
      <c r="U3422" s="2"/>
      <c r="V3422" s="2"/>
      <c r="W3422" s="2"/>
    </row>
    <row r="3423" spans="2:23" ht="15" customHeight="1" x14ac:dyDescent="0.35">
      <c r="B3423" s="457"/>
      <c r="C3423" s="715">
        <f t="shared" si="211"/>
        <v>45433</v>
      </c>
      <c r="D3423" s="458">
        <f>IF(ISNUMBER(Summary!$D$17), DATE(Summary!$D$17, 1, 1) + INT((ROW(B3385)-1)/24), DATE(2024, 1, 1) + INT((ROW(B3385)-1)/24))</f>
        <v>45433</v>
      </c>
      <c r="E3423" s="459">
        <v>3.1225022567582528E-17</v>
      </c>
      <c r="F3423" s="780"/>
      <c r="G3423" s="780"/>
      <c r="H3423" s="460">
        <f t="shared" si="209"/>
        <v>0</v>
      </c>
      <c r="I3423" s="460">
        <f t="shared" si="210"/>
        <v>0</v>
      </c>
      <c r="J3423" s="460">
        <f t="shared" si="212"/>
        <v>0</v>
      </c>
      <c r="K3423" s="9"/>
      <c r="P3423" s="2"/>
      <c r="Q3423" s="27"/>
      <c r="R3423" s="2"/>
      <c r="S3423" s="2"/>
      <c r="T3423" s="2"/>
      <c r="U3423" s="2"/>
      <c r="V3423" s="2"/>
      <c r="W3423" s="2"/>
    </row>
    <row r="3424" spans="2:23" ht="15" customHeight="1" x14ac:dyDescent="0.35">
      <c r="B3424" s="349"/>
      <c r="C3424" s="715" t="str">
        <f t="shared" si="211"/>
        <v/>
      </c>
      <c r="D3424" s="458">
        <f>IF(ISNUMBER(Summary!$D$17), DATE(Summary!$D$17, 1, 1) + INT((ROW(B3386)-1)/24), DATE(2024, 1, 1) + INT((ROW(B3386)-1)/24))</f>
        <v>45433</v>
      </c>
      <c r="E3424" s="459">
        <v>4.1666666666666699E-2</v>
      </c>
      <c r="F3424" s="780"/>
      <c r="G3424" s="780"/>
      <c r="H3424" s="460">
        <f t="shared" si="209"/>
        <v>0</v>
      </c>
      <c r="I3424" s="460">
        <f t="shared" si="210"/>
        <v>0</v>
      </c>
      <c r="J3424" s="460">
        <f t="shared" si="212"/>
        <v>0</v>
      </c>
      <c r="K3424" s="9"/>
      <c r="P3424" s="2"/>
      <c r="Q3424" s="27"/>
      <c r="R3424" s="2"/>
      <c r="S3424" s="2"/>
      <c r="T3424" s="2"/>
      <c r="U3424" s="2"/>
      <c r="V3424" s="2"/>
      <c r="W3424" s="2"/>
    </row>
    <row r="3425" spans="2:23" ht="15" customHeight="1" x14ac:dyDescent="0.35">
      <c r="B3425" s="349"/>
      <c r="C3425" s="715" t="str">
        <f t="shared" si="211"/>
        <v/>
      </c>
      <c r="D3425" s="458">
        <f>IF(ISNUMBER(Summary!$D$17), DATE(Summary!$D$17, 1, 1) + INT((ROW(B3387)-1)/24), DATE(2024, 1, 1) + INT((ROW(B3387)-1)/24))</f>
        <v>45433</v>
      </c>
      <c r="E3425" s="459">
        <v>8.333333333333337E-2</v>
      </c>
      <c r="F3425" s="780"/>
      <c r="G3425" s="780"/>
      <c r="H3425" s="460">
        <f t="shared" si="209"/>
        <v>0</v>
      </c>
      <c r="I3425" s="460">
        <f t="shared" si="210"/>
        <v>0</v>
      </c>
      <c r="J3425" s="460">
        <f t="shared" si="212"/>
        <v>0</v>
      </c>
      <c r="K3425" s="9"/>
      <c r="P3425" s="2"/>
      <c r="Q3425" s="27"/>
      <c r="R3425" s="2"/>
      <c r="S3425" s="2"/>
      <c r="T3425" s="2"/>
      <c r="U3425" s="2"/>
      <c r="V3425" s="2"/>
      <c r="W3425" s="2"/>
    </row>
    <row r="3426" spans="2:23" ht="15" customHeight="1" x14ac:dyDescent="0.35">
      <c r="B3426" s="349"/>
      <c r="C3426" s="715" t="str">
        <f t="shared" si="211"/>
        <v/>
      </c>
      <c r="D3426" s="458">
        <f>IF(ISNUMBER(Summary!$D$17), DATE(Summary!$D$17, 1, 1) + INT((ROW(B3388)-1)/24), DATE(2024, 1, 1) + INT((ROW(B3388)-1)/24))</f>
        <v>45433</v>
      </c>
      <c r="E3426" s="459">
        <v>0.12500000000000006</v>
      </c>
      <c r="F3426" s="780"/>
      <c r="G3426" s="780"/>
      <c r="H3426" s="460">
        <f t="shared" si="209"/>
        <v>0</v>
      </c>
      <c r="I3426" s="460">
        <f t="shared" si="210"/>
        <v>0</v>
      </c>
      <c r="J3426" s="460">
        <f t="shared" si="212"/>
        <v>0</v>
      </c>
      <c r="K3426" s="9"/>
      <c r="P3426" s="2"/>
      <c r="Q3426" s="27"/>
      <c r="R3426" s="2"/>
      <c r="S3426" s="2"/>
      <c r="T3426" s="2"/>
      <c r="U3426" s="2"/>
      <c r="V3426" s="2"/>
      <c r="W3426" s="2"/>
    </row>
    <row r="3427" spans="2:23" ht="15" customHeight="1" x14ac:dyDescent="0.35">
      <c r="B3427" s="349"/>
      <c r="C3427" s="715" t="str">
        <f t="shared" si="211"/>
        <v/>
      </c>
      <c r="D3427" s="458">
        <f>IF(ISNUMBER(Summary!$D$17), DATE(Summary!$D$17, 1, 1) + INT((ROW(B3389)-1)/24), DATE(2024, 1, 1) + INT((ROW(B3389)-1)/24))</f>
        <v>45433</v>
      </c>
      <c r="E3427" s="459">
        <v>0.16666666666666669</v>
      </c>
      <c r="F3427" s="780"/>
      <c r="G3427" s="780"/>
      <c r="H3427" s="460">
        <f t="shared" si="209"/>
        <v>0</v>
      </c>
      <c r="I3427" s="460">
        <f t="shared" si="210"/>
        <v>0</v>
      </c>
      <c r="J3427" s="460">
        <f t="shared" si="212"/>
        <v>0</v>
      </c>
      <c r="K3427" s="9"/>
      <c r="P3427" s="2"/>
      <c r="Q3427" s="27"/>
      <c r="R3427" s="2"/>
      <c r="S3427" s="2"/>
      <c r="T3427" s="2"/>
      <c r="U3427" s="2"/>
      <c r="V3427" s="2"/>
      <c r="W3427" s="2"/>
    </row>
    <row r="3428" spans="2:23" ht="15" customHeight="1" x14ac:dyDescent="0.35">
      <c r="B3428" s="349"/>
      <c r="C3428" s="715" t="str">
        <f t="shared" si="211"/>
        <v/>
      </c>
      <c r="D3428" s="458">
        <f>IF(ISNUMBER(Summary!$D$17), DATE(Summary!$D$17, 1, 1) + INT((ROW(B3390)-1)/24), DATE(2024, 1, 1) + INT((ROW(B3390)-1)/24))</f>
        <v>45433</v>
      </c>
      <c r="E3428" s="459">
        <v>0.20833333333333337</v>
      </c>
      <c r="F3428" s="780"/>
      <c r="G3428" s="780"/>
      <c r="H3428" s="460">
        <f t="shared" si="209"/>
        <v>0</v>
      </c>
      <c r="I3428" s="460">
        <f t="shared" si="210"/>
        <v>0</v>
      </c>
      <c r="J3428" s="460">
        <f t="shared" si="212"/>
        <v>0</v>
      </c>
      <c r="K3428" s="9"/>
      <c r="P3428" s="2"/>
      <c r="Q3428" s="27"/>
      <c r="R3428" s="2"/>
      <c r="S3428" s="2"/>
      <c r="T3428" s="2"/>
      <c r="U3428" s="2"/>
      <c r="V3428" s="2"/>
      <c r="W3428" s="2"/>
    </row>
    <row r="3429" spans="2:23" ht="15" customHeight="1" x14ac:dyDescent="0.35">
      <c r="B3429" s="349"/>
      <c r="C3429" s="715" t="str">
        <f t="shared" si="211"/>
        <v/>
      </c>
      <c r="D3429" s="458">
        <f>IF(ISNUMBER(Summary!$D$17), DATE(Summary!$D$17, 1, 1) + INT((ROW(B3391)-1)/24), DATE(2024, 1, 1) + INT((ROW(B3391)-1)/24))</f>
        <v>45433</v>
      </c>
      <c r="E3429" s="459">
        <v>0.25</v>
      </c>
      <c r="F3429" s="780"/>
      <c r="G3429" s="780"/>
      <c r="H3429" s="460">
        <f t="shared" si="209"/>
        <v>0</v>
      </c>
      <c r="I3429" s="460">
        <f t="shared" si="210"/>
        <v>0</v>
      </c>
      <c r="J3429" s="460">
        <f t="shared" si="212"/>
        <v>0</v>
      </c>
      <c r="K3429" s="9"/>
      <c r="P3429" s="2"/>
      <c r="Q3429" s="27"/>
      <c r="R3429" s="2"/>
      <c r="S3429" s="2"/>
      <c r="T3429" s="2"/>
      <c r="U3429" s="2"/>
      <c r="V3429" s="2"/>
      <c r="W3429" s="2"/>
    </row>
    <row r="3430" spans="2:23" ht="15" customHeight="1" x14ac:dyDescent="0.35">
      <c r="B3430" s="349"/>
      <c r="C3430" s="715" t="str">
        <f t="shared" si="211"/>
        <v/>
      </c>
      <c r="D3430" s="458">
        <f>IF(ISNUMBER(Summary!$D$17), DATE(Summary!$D$17, 1, 1) + INT((ROW(B3392)-1)/24), DATE(2024, 1, 1) + INT((ROW(B3392)-1)/24))</f>
        <v>45433</v>
      </c>
      <c r="E3430" s="459">
        <v>0.29166666666666669</v>
      </c>
      <c r="F3430" s="780"/>
      <c r="G3430" s="780"/>
      <c r="H3430" s="460">
        <f t="shared" si="209"/>
        <v>0</v>
      </c>
      <c r="I3430" s="460">
        <f t="shared" si="210"/>
        <v>0</v>
      </c>
      <c r="J3430" s="460">
        <f t="shared" si="212"/>
        <v>0</v>
      </c>
      <c r="K3430" s="9"/>
      <c r="P3430" s="2"/>
      <c r="Q3430" s="27"/>
      <c r="R3430" s="2"/>
      <c r="S3430" s="2"/>
      <c r="T3430" s="2"/>
      <c r="U3430" s="2"/>
      <c r="V3430" s="2"/>
      <c r="W3430" s="2"/>
    </row>
    <row r="3431" spans="2:23" ht="15" customHeight="1" x14ac:dyDescent="0.35">
      <c r="B3431" s="349"/>
      <c r="C3431" s="715" t="str">
        <f t="shared" si="211"/>
        <v/>
      </c>
      <c r="D3431" s="458">
        <f>IF(ISNUMBER(Summary!$D$17), DATE(Summary!$D$17, 1, 1) + INT((ROW(B3393)-1)/24), DATE(2024, 1, 1) + INT((ROW(B3393)-1)/24))</f>
        <v>45433</v>
      </c>
      <c r="E3431" s="459">
        <v>0.33333333333333337</v>
      </c>
      <c r="F3431" s="780"/>
      <c r="G3431" s="780"/>
      <c r="H3431" s="460">
        <f t="shared" ref="H3431:H3494" si="213">IF(G3431&gt;F3431,F3431,G3431)</f>
        <v>0</v>
      </c>
      <c r="I3431" s="460">
        <f t="shared" ref="I3431:I3494" si="214">F3431-H3431</f>
        <v>0</v>
      </c>
      <c r="J3431" s="460">
        <f t="shared" si="212"/>
        <v>0</v>
      </c>
      <c r="K3431" s="9"/>
      <c r="P3431" s="2"/>
      <c r="Q3431" s="27"/>
      <c r="R3431" s="2"/>
      <c r="S3431" s="2"/>
      <c r="T3431" s="2"/>
      <c r="U3431" s="2"/>
      <c r="V3431" s="2"/>
      <c r="W3431" s="2"/>
    </row>
    <row r="3432" spans="2:23" ht="15" customHeight="1" x14ac:dyDescent="0.35">
      <c r="B3432" s="349"/>
      <c r="C3432" s="715" t="str">
        <f t="shared" ref="C3432:C3495" si="215">IF(MOD(ROW()-ROW($E$39), 24)=0, $D3432, "")</f>
        <v/>
      </c>
      <c r="D3432" s="458">
        <f>IF(ISNUMBER(Summary!$D$17), DATE(Summary!$D$17, 1, 1) + INT((ROW(B3394)-1)/24), DATE(2024, 1, 1) + INT((ROW(B3394)-1)/24))</f>
        <v>45433</v>
      </c>
      <c r="E3432" s="459">
        <v>0.375</v>
      </c>
      <c r="F3432" s="780"/>
      <c r="G3432" s="780"/>
      <c r="H3432" s="460">
        <f t="shared" si="213"/>
        <v>0</v>
      </c>
      <c r="I3432" s="460">
        <f t="shared" si="214"/>
        <v>0</v>
      </c>
      <c r="J3432" s="460">
        <f t="shared" si="212"/>
        <v>0</v>
      </c>
      <c r="K3432" s="9"/>
      <c r="P3432" s="2"/>
      <c r="Q3432" s="27"/>
      <c r="R3432" s="2"/>
      <c r="S3432" s="2"/>
      <c r="T3432" s="2"/>
      <c r="U3432" s="2"/>
      <c r="V3432" s="2"/>
      <c r="W3432" s="2"/>
    </row>
    <row r="3433" spans="2:23" ht="15" customHeight="1" x14ac:dyDescent="0.35">
      <c r="B3433" s="349"/>
      <c r="C3433" s="715" t="str">
        <f t="shared" si="215"/>
        <v/>
      </c>
      <c r="D3433" s="458">
        <f>IF(ISNUMBER(Summary!$D$17), DATE(Summary!$D$17, 1, 1) + INT((ROW(B3395)-1)/24), DATE(2024, 1, 1) + INT((ROW(B3395)-1)/24))</f>
        <v>45433</v>
      </c>
      <c r="E3433" s="459">
        <v>0.41666666666666669</v>
      </c>
      <c r="F3433" s="780"/>
      <c r="G3433" s="780"/>
      <c r="H3433" s="460">
        <f t="shared" si="213"/>
        <v>0</v>
      </c>
      <c r="I3433" s="460">
        <f t="shared" si="214"/>
        <v>0</v>
      </c>
      <c r="J3433" s="460">
        <f t="shared" si="212"/>
        <v>0</v>
      </c>
      <c r="K3433" s="9"/>
      <c r="P3433" s="2"/>
      <c r="Q3433" s="27"/>
      <c r="R3433" s="2"/>
      <c r="S3433" s="2"/>
      <c r="T3433" s="2"/>
      <c r="U3433" s="2"/>
      <c r="V3433" s="2"/>
      <c r="W3433" s="2"/>
    </row>
    <row r="3434" spans="2:23" ht="15" customHeight="1" x14ac:dyDescent="0.35">
      <c r="B3434" s="349"/>
      <c r="C3434" s="715" t="str">
        <f t="shared" si="215"/>
        <v/>
      </c>
      <c r="D3434" s="458">
        <f>IF(ISNUMBER(Summary!$D$17), DATE(Summary!$D$17, 1, 1) + INT((ROW(B3396)-1)/24), DATE(2024, 1, 1) + INT((ROW(B3396)-1)/24))</f>
        <v>45433</v>
      </c>
      <c r="E3434" s="459">
        <v>0.45833333333333337</v>
      </c>
      <c r="F3434" s="780"/>
      <c r="G3434" s="780"/>
      <c r="H3434" s="460">
        <f t="shared" si="213"/>
        <v>0</v>
      </c>
      <c r="I3434" s="460">
        <f t="shared" si="214"/>
        <v>0</v>
      </c>
      <c r="J3434" s="460">
        <f t="shared" si="212"/>
        <v>0</v>
      </c>
      <c r="K3434" s="9"/>
      <c r="P3434" s="2"/>
      <c r="Q3434" s="27"/>
      <c r="R3434" s="2"/>
      <c r="S3434" s="2"/>
      <c r="T3434" s="2"/>
      <c r="U3434" s="2"/>
      <c r="V3434" s="2"/>
      <c r="W3434" s="2"/>
    </row>
    <row r="3435" spans="2:23" ht="15" customHeight="1" x14ac:dyDescent="0.35">
      <c r="B3435" s="349"/>
      <c r="C3435" s="715" t="str">
        <f t="shared" si="215"/>
        <v/>
      </c>
      <c r="D3435" s="458">
        <f>IF(ISNUMBER(Summary!$D$17), DATE(Summary!$D$17, 1, 1) + INT((ROW(B3397)-1)/24), DATE(2024, 1, 1) + INT((ROW(B3397)-1)/24))</f>
        <v>45433</v>
      </c>
      <c r="E3435" s="459">
        <v>0.50000000000000011</v>
      </c>
      <c r="F3435" s="780"/>
      <c r="G3435" s="780"/>
      <c r="H3435" s="460">
        <f t="shared" si="213"/>
        <v>0</v>
      </c>
      <c r="I3435" s="460">
        <f t="shared" si="214"/>
        <v>0</v>
      </c>
      <c r="J3435" s="460">
        <f t="shared" si="212"/>
        <v>0</v>
      </c>
      <c r="K3435" s="9"/>
      <c r="P3435" s="2"/>
      <c r="Q3435" s="27"/>
      <c r="R3435" s="2"/>
      <c r="S3435" s="2"/>
      <c r="T3435" s="2"/>
      <c r="U3435" s="2"/>
      <c r="V3435" s="2"/>
      <c r="W3435" s="2"/>
    </row>
    <row r="3436" spans="2:23" ht="15" customHeight="1" x14ac:dyDescent="0.35">
      <c r="B3436" s="349"/>
      <c r="C3436" s="715" t="str">
        <f t="shared" si="215"/>
        <v/>
      </c>
      <c r="D3436" s="458">
        <f>IF(ISNUMBER(Summary!$D$17), DATE(Summary!$D$17, 1, 1) + INT((ROW(B3398)-1)/24), DATE(2024, 1, 1) + INT((ROW(B3398)-1)/24))</f>
        <v>45433</v>
      </c>
      <c r="E3436" s="459">
        <v>0.54166666666666674</v>
      </c>
      <c r="F3436" s="780"/>
      <c r="G3436" s="780"/>
      <c r="H3436" s="460">
        <f t="shared" si="213"/>
        <v>0</v>
      </c>
      <c r="I3436" s="460">
        <f t="shared" si="214"/>
        <v>0</v>
      </c>
      <c r="J3436" s="460">
        <f t="shared" si="212"/>
        <v>0</v>
      </c>
      <c r="K3436" s="9"/>
      <c r="P3436" s="2"/>
      <c r="Q3436" s="27"/>
      <c r="R3436" s="2"/>
      <c r="S3436" s="2"/>
      <c r="T3436" s="2"/>
      <c r="U3436" s="2"/>
      <c r="V3436" s="2"/>
      <c r="W3436" s="2"/>
    </row>
    <row r="3437" spans="2:23" ht="15" customHeight="1" x14ac:dyDescent="0.35">
      <c r="B3437" s="349"/>
      <c r="C3437" s="715" t="str">
        <f t="shared" si="215"/>
        <v/>
      </c>
      <c r="D3437" s="458">
        <f>IF(ISNUMBER(Summary!$D$17), DATE(Summary!$D$17, 1, 1) + INT((ROW(B3399)-1)/24), DATE(2024, 1, 1) + INT((ROW(B3399)-1)/24))</f>
        <v>45433</v>
      </c>
      <c r="E3437" s="459">
        <v>0.58333333333333337</v>
      </c>
      <c r="F3437" s="780"/>
      <c r="G3437" s="780"/>
      <c r="H3437" s="460">
        <f t="shared" si="213"/>
        <v>0</v>
      </c>
      <c r="I3437" s="460">
        <f t="shared" si="214"/>
        <v>0</v>
      </c>
      <c r="J3437" s="460">
        <f t="shared" si="212"/>
        <v>0</v>
      </c>
      <c r="K3437" s="9"/>
      <c r="P3437" s="2"/>
      <c r="Q3437" s="27"/>
      <c r="R3437" s="2"/>
      <c r="S3437" s="2"/>
      <c r="T3437" s="2"/>
      <c r="U3437" s="2"/>
      <c r="V3437" s="2"/>
      <c r="W3437" s="2"/>
    </row>
    <row r="3438" spans="2:23" ht="15" customHeight="1" x14ac:dyDescent="0.35">
      <c r="B3438" s="349"/>
      <c r="C3438" s="715" t="str">
        <f t="shared" si="215"/>
        <v/>
      </c>
      <c r="D3438" s="458">
        <f>IF(ISNUMBER(Summary!$D$17), DATE(Summary!$D$17, 1, 1) + INT((ROW(B3400)-1)/24), DATE(2024, 1, 1) + INT((ROW(B3400)-1)/24))</f>
        <v>45433</v>
      </c>
      <c r="E3438" s="459">
        <v>0.62500000000000011</v>
      </c>
      <c r="F3438" s="780"/>
      <c r="G3438" s="780"/>
      <c r="H3438" s="460">
        <f t="shared" si="213"/>
        <v>0</v>
      </c>
      <c r="I3438" s="460">
        <f t="shared" si="214"/>
        <v>0</v>
      </c>
      <c r="J3438" s="460">
        <f t="shared" si="212"/>
        <v>0</v>
      </c>
      <c r="K3438" s="9"/>
      <c r="P3438" s="2"/>
      <c r="Q3438" s="27"/>
      <c r="R3438" s="2"/>
      <c r="S3438" s="2"/>
      <c r="T3438" s="2"/>
      <c r="U3438" s="2"/>
      <c r="V3438" s="2"/>
      <c r="W3438" s="2"/>
    </row>
    <row r="3439" spans="2:23" ht="15" customHeight="1" x14ac:dyDescent="0.35">
      <c r="B3439" s="349"/>
      <c r="C3439" s="715" t="str">
        <f t="shared" si="215"/>
        <v/>
      </c>
      <c r="D3439" s="458">
        <f>IF(ISNUMBER(Summary!$D$17), DATE(Summary!$D$17, 1, 1) + INT((ROW(B3401)-1)/24), DATE(2024, 1, 1) + INT((ROW(B3401)-1)/24))</f>
        <v>45433</v>
      </c>
      <c r="E3439" s="459">
        <v>0.66666666666666674</v>
      </c>
      <c r="F3439" s="780"/>
      <c r="G3439" s="780"/>
      <c r="H3439" s="460">
        <f t="shared" si="213"/>
        <v>0</v>
      </c>
      <c r="I3439" s="460">
        <f t="shared" si="214"/>
        <v>0</v>
      </c>
      <c r="J3439" s="460">
        <f t="shared" si="212"/>
        <v>0</v>
      </c>
      <c r="K3439" s="9"/>
      <c r="P3439" s="2"/>
      <c r="Q3439" s="27"/>
      <c r="R3439" s="2"/>
      <c r="S3439" s="2"/>
      <c r="T3439" s="2"/>
      <c r="U3439" s="2"/>
      <c r="V3439" s="2"/>
      <c r="W3439" s="2"/>
    </row>
    <row r="3440" spans="2:23" ht="15" customHeight="1" x14ac:dyDescent="0.35">
      <c r="B3440" s="349"/>
      <c r="C3440" s="715" t="str">
        <f t="shared" si="215"/>
        <v/>
      </c>
      <c r="D3440" s="458">
        <f>IF(ISNUMBER(Summary!$D$17), DATE(Summary!$D$17, 1, 1) + INT((ROW(B3402)-1)/24), DATE(2024, 1, 1) + INT((ROW(B3402)-1)/24))</f>
        <v>45433</v>
      </c>
      <c r="E3440" s="459">
        <v>0.70833333333333337</v>
      </c>
      <c r="F3440" s="780"/>
      <c r="G3440" s="780"/>
      <c r="H3440" s="460">
        <f t="shared" si="213"/>
        <v>0</v>
      </c>
      <c r="I3440" s="460">
        <f t="shared" si="214"/>
        <v>0</v>
      </c>
      <c r="J3440" s="460">
        <f t="shared" si="212"/>
        <v>0</v>
      </c>
      <c r="K3440" s="9"/>
      <c r="P3440" s="2"/>
      <c r="Q3440" s="27"/>
      <c r="R3440" s="2"/>
      <c r="S3440" s="2"/>
      <c r="T3440" s="2"/>
      <c r="U3440" s="2"/>
      <c r="V3440" s="2"/>
      <c r="W3440" s="2"/>
    </row>
    <row r="3441" spans="2:23" ht="15" customHeight="1" x14ac:dyDescent="0.35">
      <c r="B3441" s="349"/>
      <c r="C3441" s="715" t="str">
        <f t="shared" si="215"/>
        <v/>
      </c>
      <c r="D3441" s="458">
        <f>IF(ISNUMBER(Summary!$D$17), DATE(Summary!$D$17, 1, 1) + INT((ROW(B3403)-1)/24), DATE(2024, 1, 1) + INT((ROW(B3403)-1)/24))</f>
        <v>45433</v>
      </c>
      <c r="E3441" s="459">
        <v>0.75000000000000011</v>
      </c>
      <c r="F3441" s="780"/>
      <c r="G3441" s="780"/>
      <c r="H3441" s="460">
        <f t="shared" si="213"/>
        <v>0</v>
      </c>
      <c r="I3441" s="460">
        <f t="shared" si="214"/>
        <v>0</v>
      </c>
      <c r="J3441" s="460">
        <f t="shared" si="212"/>
        <v>0</v>
      </c>
      <c r="K3441" s="9"/>
      <c r="P3441" s="2"/>
      <c r="Q3441" s="27"/>
      <c r="R3441" s="2"/>
      <c r="S3441" s="2"/>
      <c r="T3441" s="2"/>
      <c r="U3441" s="2"/>
      <c r="V3441" s="2"/>
      <c r="W3441" s="2"/>
    </row>
    <row r="3442" spans="2:23" ht="15" customHeight="1" x14ac:dyDescent="0.35">
      <c r="B3442" s="349"/>
      <c r="C3442" s="715" t="str">
        <f t="shared" si="215"/>
        <v/>
      </c>
      <c r="D3442" s="458">
        <f>IF(ISNUMBER(Summary!$D$17), DATE(Summary!$D$17, 1, 1) + INT((ROW(B3404)-1)/24), DATE(2024, 1, 1) + INT((ROW(B3404)-1)/24))</f>
        <v>45433</v>
      </c>
      <c r="E3442" s="459">
        <v>0.79166666666666674</v>
      </c>
      <c r="F3442" s="780"/>
      <c r="G3442" s="780"/>
      <c r="H3442" s="460">
        <f t="shared" si="213"/>
        <v>0</v>
      </c>
      <c r="I3442" s="460">
        <f t="shared" si="214"/>
        <v>0</v>
      </c>
      <c r="J3442" s="460">
        <f t="shared" si="212"/>
        <v>0</v>
      </c>
      <c r="K3442" s="9"/>
      <c r="P3442" s="2"/>
      <c r="Q3442" s="27"/>
      <c r="R3442" s="2"/>
      <c r="S3442" s="2"/>
      <c r="T3442" s="2"/>
      <c r="U3442" s="2"/>
      <c r="V3442" s="2"/>
      <c r="W3442" s="2"/>
    </row>
    <row r="3443" spans="2:23" ht="15" customHeight="1" x14ac:dyDescent="0.35">
      <c r="B3443" s="349"/>
      <c r="C3443" s="715" t="str">
        <f t="shared" si="215"/>
        <v/>
      </c>
      <c r="D3443" s="458">
        <f>IF(ISNUMBER(Summary!$D$17), DATE(Summary!$D$17, 1, 1) + INT((ROW(B3405)-1)/24), DATE(2024, 1, 1) + INT((ROW(B3405)-1)/24))</f>
        <v>45433</v>
      </c>
      <c r="E3443" s="459">
        <v>0.83333333333333337</v>
      </c>
      <c r="F3443" s="780"/>
      <c r="G3443" s="780"/>
      <c r="H3443" s="460">
        <f t="shared" si="213"/>
        <v>0</v>
      </c>
      <c r="I3443" s="460">
        <f t="shared" si="214"/>
        <v>0</v>
      </c>
      <c r="J3443" s="460">
        <f t="shared" si="212"/>
        <v>0</v>
      </c>
      <c r="K3443" s="9"/>
      <c r="P3443" s="2"/>
      <c r="Q3443" s="27"/>
      <c r="R3443" s="2"/>
      <c r="S3443" s="2"/>
      <c r="T3443" s="2"/>
      <c r="U3443" s="2"/>
      <c r="V3443" s="2"/>
      <c r="W3443" s="2"/>
    </row>
    <row r="3444" spans="2:23" ht="15" customHeight="1" x14ac:dyDescent="0.35">
      <c r="B3444" s="349"/>
      <c r="C3444" s="715" t="str">
        <f t="shared" si="215"/>
        <v/>
      </c>
      <c r="D3444" s="458">
        <f>IF(ISNUMBER(Summary!$D$17), DATE(Summary!$D$17, 1, 1) + INT((ROW(B3406)-1)/24), DATE(2024, 1, 1) + INT((ROW(B3406)-1)/24))</f>
        <v>45433</v>
      </c>
      <c r="E3444" s="459">
        <v>0.87500000000000011</v>
      </c>
      <c r="F3444" s="780"/>
      <c r="G3444" s="780"/>
      <c r="H3444" s="460">
        <f t="shared" si="213"/>
        <v>0</v>
      </c>
      <c r="I3444" s="460">
        <f t="shared" si="214"/>
        <v>0</v>
      </c>
      <c r="J3444" s="460">
        <f t="shared" si="212"/>
        <v>0</v>
      </c>
      <c r="K3444" s="9"/>
      <c r="P3444" s="2"/>
      <c r="Q3444" s="27"/>
      <c r="R3444" s="2"/>
      <c r="S3444" s="2"/>
      <c r="T3444" s="2"/>
      <c r="U3444" s="2"/>
      <c r="V3444" s="2"/>
      <c r="W3444" s="2"/>
    </row>
    <row r="3445" spans="2:23" ht="15" customHeight="1" x14ac:dyDescent="0.35">
      <c r="B3445" s="349"/>
      <c r="C3445" s="715" t="str">
        <f t="shared" si="215"/>
        <v/>
      </c>
      <c r="D3445" s="458">
        <f>IF(ISNUMBER(Summary!$D$17), DATE(Summary!$D$17, 1, 1) + INT((ROW(B3407)-1)/24), DATE(2024, 1, 1) + INT((ROW(B3407)-1)/24))</f>
        <v>45433</v>
      </c>
      <c r="E3445" s="459">
        <v>0.91666666666666674</v>
      </c>
      <c r="F3445" s="780"/>
      <c r="G3445" s="780"/>
      <c r="H3445" s="460">
        <f t="shared" si="213"/>
        <v>0</v>
      </c>
      <c r="I3445" s="460">
        <f t="shared" si="214"/>
        <v>0</v>
      </c>
      <c r="J3445" s="460">
        <f t="shared" si="212"/>
        <v>0</v>
      </c>
      <c r="K3445" s="9"/>
      <c r="P3445" s="2"/>
      <c r="Q3445" s="27"/>
      <c r="R3445" s="2"/>
      <c r="S3445" s="2"/>
      <c r="T3445" s="2"/>
      <c r="U3445" s="2"/>
      <c r="V3445" s="2"/>
      <c r="W3445" s="2"/>
    </row>
    <row r="3446" spans="2:23" ht="15" customHeight="1" x14ac:dyDescent="0.35">
      <c r="B3446" s="349"/>
      <c r="C3446" s="715" t="str">
        <f t="shared" si="215"/>
        <v/>
      </c>
      <c r="D3446" s="458">
        <f>IF(ISNUMBER(Summary!$D$17), DATE(Summary!$D$17, 1, 1) + INT((ROW(B3408)-1)/24), DATE(2024, 1, 1) + INT((ROW(B3408)-1)/24))</f>
        <v>45433</v>
      </c>
      <c r="E3446" s="459">
        <v>0.95833333333333337</v>
      </c>
      <c r="F3446" s="780"/>
      <c r="G3446" s="780"/>
      <c r="H3446" s="460">
        <f t="shared" si="213"/>
        <v>0</v>
      </c>
      <c r="I3446" s="460">
        <f t="shared" si="214"/>
        <v>0</v>
      </c>
      <c r="J3446" s="460">
        <f t="shared" si="212"/>
        <v>0</v>
      </c>
      <c r="K3446" s="9"/>
      <c r="P3446" s="2"/>
      <c r="Q3446" s="27"/>
      <c r="R3446" s="2"/>
      <c r="S3446" s="2"/>
      <c r="T3446" s="2"/>
      <c r="U3446" s="2"/>
      <c r="V3446" s="2"/>
      <c r="W3446" s="2"/>
    </row>
    <row r="3447" spans="2:23" ht="15" customHeight="1" x14ac:dyDescent="0.35">
      <c r="B3447" s="457"/>
      <c r="C3447" s="715">
        <f t="shared" si="215"/>
        <v>45434</v>
      </c>
      <c r="D3447" s="458">
        <f>IF(ISNUMBER(Summary!$D$17), DATE(Summary!$D$17, 1, 1) + INT((ROW(B3409)-1)/24), DATE(2024, 1, 1) + INT((ROW(B3409)-1)/24))</f>
        <v>45434</v>
      </c>
      <c r="E3447" s="459">
        <v>3.1225022567582528E-17</v>
      </c>
      <c r="F3447" s="780"/>
      <c r="G3447" s="780"/>
      <c r="H3447" s="460">
        <f t="shared" si="213"/>
        <v>0</v>
      </c>
      <c r="I3447" s="460">
        <f t="shared" si="214"/>
        <v>0</v>
      </c>
      <c r="J3447" s="460">
        <f t="shared" si="212"/>
        <v>0</v>
      </c>
      <c r="K3447" s="9"/>
      <c r="P3447" s="2"/>
      <c r="Q3447" s="27"/>
      <c r="R3447" s="2"/>
      <c r="S3447" s="2"/>
      <c r="T3447" s="2"/>
      <c r="U3447" s="2"/>
      <c r="V3447" s="2"/>
      <c r="W3447" s="2"/>
    </row>
    <row r="3448" spans="2:23" ht="15" customHeight="1" x14ac:dyDescent="0.35">
      <c r="B3448" s="349"/>
      <c r="C3448" s="715" t="str">
        <f t="shared" si="215"/>
        <v/>
      </c>
      <c r="D3448" s="458">
        <f>IF(ISNUMBER(Summary!$D$17), DATE(Summary!$D$17, 1, 1) + INT((ROW(B3410)-1)/24), DATE(2024, 1, 1) + INT((ROW(B3410)-1)/24))</f>
        <v>45434</v>
      </c>
      <c r="E3448" s="459">
        <v>4.1666666666666699E-2</v>
      </c>
      <c r="F3448" s="780"/>
      <c r="G3448" s="780"/>
      <c r="H3448" s="460">
        <f t="shared" si="213"/>
        <v>0</v>
      </c>
      <c r="I3448" s="460">
        <f t="shared" si="214"/>
        <v>0</v>
      </c>
      <c r="J3448" s="460">
        <f t="shared" si="212"/>
        <v>0</v>
      </c>
      <c r="K3448" s="9"/>
      <c r="P3448" s="2"/>
      <c r="Q3448" s="27"/>
      <c r="R3448" s="2"/>
      <c r="S3448" s="2"/>
      <c r="T3448" s="2"/>
      <c r="U3448" s="2"/>
      <c r="V3448" s="2"/>
      <c r="W3448" s="2"/>
    </row>
    <row r="3449" spans="2:23" ht="15" customHeight="1" x14ac:dyDescent="0.35">
      <c r="B3449" s="349"/>
      <c r="C3449" s="715" t="str">
        <f t="shared" si="215"/>
        <v/>
      </c>
      <c r="D3449" s="458">
        <f>IF(ISNUMBER(Summary!$D$17), DATE(Summary!$D$17, 1, 1) + INT((ROW(B3411)-1)/24), DATE(2024, 1, 1) + INT((ROW(B3411)-1)/24))</f>
        <v>45434</v>
      </c>
      <c r="E3449" s="459">
        <v>8.333333333333337E-2</v>
      </c>
      <c r="F3449" s="780"/>
      <c r="G3449" s="780"/>
      <c r="H3449" s="460">
        <f t="shared" si="213"/>
        <v>0</v>
      </c>
      <c r="I3449" s="460">
        <f t="shared" si="214"/>
        <v>0</v>
      </c>
      <c r="J3449" s="460">
        <f t="shared" si="212"/>
        <v>0</v>
      </c>
      <c r="K3449" s="9"/>
      <c r="P3449" s="2"/>
      <c r="Q3449" s="27"/>
      <c r="R3449" s="2"/>
      <c r="S3449" s="2"/>
      <c r="T3449" s="2"/>
      <c r="U3449" s="2"/>
      <c r="V3449" s="2"/>
      <c r="W3449" s="2"/>
    </row>
    <row r="3450" spans="2:23" ht="15" customHeight="1" x14ac:dyDescent="0.35">
      <c r="B3450" s="349"/>
      <c r="C3450" s="715" t="str">
        <f t="shared" si="215"/>
        <v/>
      </c>
      <c r="D3450" s="458">
        <f>IF(ISNUMBER(Summary!$D$17), DATE(Summary!$D$17, 1, 1) + INT((ROW(B3412)-1)/24), DATE(2024, 1, 1) + INT((ROW(B3412)-1)/24))</f>
        <v>45434</v>
      </c>
      <c r="E3450" s="459">
        <v>0.12500000000000006</v>
      </c>
      <c r="F3450" s="780"/>
      <c r="G3450" s="780"/>
      <c r="H3450" s="460">
        <f t="shared" si="213"/>
        <v>0</v>
      </c>
      <c r="I3450" s="460">
        <f t="shared" si="214"/>
        <v>0</v>
      </c>
      <c r="J3450" s="460">
        <f t="shared" si="212"/>
        <v>0</v>
      </c>
      <c r="K3450" s="9"/>
      <c r="P3450" s="2"/>
      <c r="Q3450" s="27"/>
      <c r="R3450" s="2"/>
      <c r="S3450" s="2"/>
      <c r="T3450" s="2"/>
      <c r="U3450" s="2"/>
      <c r="V3450" s="2"/>
      <c r="W3450" s="2"/>
    </row>
    <row r="3451" spans="2:23" ht="15" customHeight="1" x14ac:dyDescent="0.35">
      <c r="B3451" s="349"/>
      <c r="C3451" s="715" t="str">
        <f t="shared" si="215"/>
        <v/>
      </c>
      <c r="D3451" s="458">
        <f>IF(ISNUMBER(Summary!$D$17), DATE(Summary!$D$17, 1, 1) + INT((ROW(B3413)-1)/24), DATE(2024, 1, 1) + INT((ROW(B3413)-1)/24))</f>
        <v>45434</v>
      </c>
      <c r="E3451" s="459">
        <v>0.16666666666666669</v>
      </c>
      <c r="F3451" s="780"/>
      <c r="G3451" s="780"/>
      <c r="H3451" s="460">
        <f t="shared" si="213"/>
        <v>0</v>
      </c>
      <c r="I3451" s="460">
        <f t="shared" si="214"/>
        <v>0</v>
      </c>
      <c r="J3451" s="460">
        <f t="shared" si="212"/>
        <v>0</v>
      </c>
      <c r="K3451" s="9"/>
      <c r="P3451" s="2"/>
      <c r="Q3451" s="27"/>
      <c r="R3451" s="2"/>
      <c r="S3451" s="2"/>
      <c r="T3451" s="2"/>
      <c r="U3451" s="2"/>
      <c r="V3451" s="2"/>
      <c r="W3451" s="2"/>
    </row>
    <row r="3452" spans="2:23" ht="15" customHeight="1" x14ac:dyDescent="0.35">
      <c r="B3452" s="349"/>
      <c r="C3452" s="715" t="str">
        <f t="shared" si="215"/>
        <v/>
      </c>
      <c r="D3452" s="458">
        <f>IF(ISNUMBER(Summary!$D$17), DATE(Summary!$D$17, 1, 1) + INT((ROW(B3414)-1)/24), DATE(2024, 1, 1) + INT((ROW(B3414)-1)/24))</f>
        <v>45434</v>
      </c>
      <c r="E3452" s="459">
        <v>0.20833333333333337</v>
      </c>
      <c r="F3452" s="780"/>
      <c r="G3452" s="780"/>
      <c r="H3452" s="460">
        <f t="shared" si="213"/>
        <v>0</v>
      </c>
      <c r="I3452" s="460">
        <f t="shared" si="214"/>
        <v>0</v>
      </c>
      <c r="J3452" s="460">
        <f t="shared" si="212"/>
        <v>0</v>
      </c>
      <c r="K3452" s="9"/>
      <c r="P3452" s="2"/>
      <c r="Q3452" s="27"/>
      <c r="R3452" s="2"/>
      <c r="S3452" s="2"/>
      <c r="T3452" s="2"/>
      <c r="U3452" s="2"/>
      <c r="V3452" s="2"/>
      <c r="W3452" s="2"/>
    </row>
    <row r="3453" spans="2:23" ht="15" customHeight="1" x14ac:dyDescent="0.35">
      <c r="B3453" s="349"/>
      <c r="C3453" s="715" t="str">
        <f t="shared" si="215"/>
        <v/>
      </c>
      <c r="D3453" s="458">
        <f>IF(ISNUMBER(Summary!$D$17), DATE(Summary!$D$17, 1, 1) + INT((ROW(B3415)-1)/24), DATE(2024, 1, 1) + INT((ROW(B3415)-1)/24))</f>
        <v>45434</v>
      </c>
      <c r="E3453" s="459">
        <v>0.25</v>
      </c>
      <c r="F3453" s="780"/>
      <c r="G3453" s="780"/>
      <c r="H3453" s="460">
        <f t="shared" si="213"/>
        <v>0</v>
      </c>
      <c r="I3453" s="460">
        <f t="shared" si="214"/>
        <v>0</v>
      </c>
      <c r="J3453" s="460">
        <f t="shared" si="212"/>
        <v>0</v>
      </c>
      <c r="K3453" s="9"/>
      <c r="P3453" s="2"/>
      <c r="Q3453" s="27"/>
      <c r="R3453" s="2"/>
      <c r="S3453" s="2"/>
      <c r="T3453" s="2"/>
      <c r="U3453" s="2"/>
      <c r="V3453" s="2"/>
      <c r="W3453" s="2"/>
    </row>
    <row r="3454" spans="2:23" ht="15" customHeight="1" x14ac:dyDescent="0.35">
      <c r="B3454" s="349"/>
      <c r="C3454" s="715" t="str">
        <f t="shared" si="215"/>
        <v/>
      </c>
      <c r="D3454" s="458">
        <f>IF(ISNUMBER(Summary!$D$17), DATE(Summary!$D$17, 1, 1) + INT((ROW(B3416)-1)/24), DATE(2024, 1, 1) + INT((ROW(B3416)-1)/24))</f>
        <v>45434</v>
      </c>
      <c r="E3454" s="459">
        <v>0.29166666666666669</v>
      </c>
      <c r="F3454" s="780"/>
      <c r="G3454" s="780"/>
      <c r="H3454" s="460">
        <f t="shared" si="213"/>
        <v>0</v>
      </c>
      <c r="I3454" s="460">
        <f t="shared" si="214"/>
        <v>0</v>
      </c>
      <c r="J3454" s="460">
        <f t="shared" si="212"/>
        <v>0</v>
      </c>
      <c r="K3454" s="9"/>
      <c r="P3454" s="2"/>
      <c r="Q3454" s="27"/>
      <c r="R3454" s="2"/>
      <c r="S3454" s="2"/>
      <c r="T3454" s="2"/>
      <c r="U3454" s="2"/>
      <c r="V3454" s="2"/>
      <c r="W3454" s="2"/>
    </row>
    <row r="3455" spans="2:23" ht="15" customHeight="1" x14ac:dyDescent="0.35">
      <c r="B3455" s="349"/>
      <c r="C3455" s="715" t="str">
        <f t="shared" si="215"/>
        <v/>
      </c>
      <c r="D3455" s="458">
        <f>IF(ISNUMBER(Summary!$D$17), DATE(Summary!$D$17, 1, 1) + INT((ROW(B3417)-1)/24), DATE(2024, 1, 1) + INT((ROW(B3417)-1)/24))</f>
        <v>45434</v>
      </c>
      <c r="E3455" s="459">
        <v>0.33333333333333337</v>
      </c>
      <c r="F3455" s="780"/>
      <c r="G3455" s="780"/>
      <c r="H3455" s="460">
        <f t="shared" si="213"/>
        <v>0</v>
      </c>
      <c r="I3455" s="460">
        <f t="shared" si="214"/>
        <v>0</v>
      </c>
      <c r="J3455" s="460">
        <f t="shared" si="212"/>
        <v>0</v>
      </c>
      <c r="K3455" s="9"/>
      <c r="P3455" s="2"/>
      <c r="Q3455" s="27"/>
      <c r="R3455" s="2"/>
      <c r="S3455" s="2"/>
      <c r="T3455" s="2"/>
      <c r="U3455" s="2"/>
      <c r="V3455" s="2"/>
      <c r="W3455" s="2"/>
    </row>
    <row r="3456" spans="2:23" ht="15" customHeight="1" x14ac:dyDescent="0.35">
      <c r="B3456" s="349"/>
      <c r="C3456" s="715" t="str">
        <f t="shared" si="215"/>
        <v/>
      </c>
      <c r="D3456" s="458">
        <f>IF(ISNUMBER(Summary!$D$17), DATE(Summary!$D$17, 1, 1) + INT((ROW(B3418)-1)/24), DATE(2024, 1, 1) + INT((ROW(B3418)-1)/24))</f>
        <v>45434</v>
      </c>
      <c r="E3456" s="459">
        <v>0.375</v>
      </c>
      <c r="F3456" s="780"/>
      <c r="G3456" s="780"/>
      <c r="H3456" s="460">
        <f t="shared" si="213"/>
        <v>0</v>
      </c>
      <c r="I3456" s="460">
        <f t="shared" si="214"/>
        <v>0</v>
      </c>
      <c r="J3456" s="460">
        <f t="shared" ref="J3456:J3519" si="216">G3456-H3456</f>
        <v>0</v>
      </c>
      <c r="K3456" s="9"/>
      <c r="P3456" s="2"/>
      <c r="Q3456" s="27"/>
      <c r="R3456" s="2"/>
      <c r="S3456" s="2"/>
      <c r="T3456" s="2"/>
      <c r="U3456" s="2"/>
      <c r="V3456" s="2"/>
      <c r="W3456" s="2"/>
    </row>
    <row r="3457" spans="2:23" ht="15" customHeight="1" x14ac:dyDescent="0.35">
      <c r="B3457" s="349"/>
      <c r="C3457" s="715" t="str">
        <f t="shared" si="215"/>
        <v/>
      </c>
      <c r="D3457" s="458">
        <f>IF(ISNUMBER(Summary!$D$17), DATE(Summary!$D$17, 1, 1) + INT((ROW(B3419)-1)/24), DATE(2024, 1, 1) + INT((ROW(B3419)-1)/24))</f>
        <v>45434</v>
      </c>
      <c r="E3457" s="459">
        <v>0.41666666666666669</v>
      </c>
      <c r="F3457" s="780"/>
      <c r="G3457" s="780"/>
      <c r="H3457" s="460">
        <f t="shared" si="213"/>
        <v>0</v>
      </c>
      <c r="I3457" s="460">
        <f t="shared" si="214"/>
        <v>0</v>
      </c>
      <c r="J3457" s="460">
        <f t="shared" si="216"/>
        <v>0</v>
      </c>
      <c r="K3457" s="9"/>
      <c r="P3457" s="2"/>
      <c r="Q3457" s="27"/>
      <c r="R3457" s="2"/>
      <c r="S3457" s="2"/>
      <c r="T3457" s="2"/>
      <c r="U3457" s="2"/>
      <c r="V3457" s="2"/>
      <c r="W3457" s="2"/>
    </row>
    <row r="3458" spans="2:23" ht="15" customHeight="1" x14ac:dyDescent="0.35">
      <c r="B3458" s="349"/>
      <c r="C3458" s="715" t="str">
        <f t="shared" si="215"/>
        <v/>
      </c>
      <c r="D3458" s="458">
        <f>IF(ISNUMBER(Summary!$D$17), DATE(Summary!$D$17, 1, 1) + INT((ROW(B3420)-1)/24), DATE(2024, 1, 1) + INT((ROW(B3420)-1)/24))</f>
        <v>45434</v>
      </c>
      <c r="E3458" s="459">
        <v>0.45833333333333337</v>
      </c>
      <c r="F3458" s="780"/>
      <c r="G3458" s="780"/>
      <c r="H3458" s="460">
        <f t="shared" si="213"/>
        <v>0</v>
      </c>
      <c r="I3458" s="460">
        <f t="shared" si="214"/>
        <v>0</v>
      </c>
      <c r="J3458" s="460">
        <f t="shared" si="216"/>
        <v>0</v>
      </c>
      <c r="K3458" s="9"/>
      <c r="P3458" s="2"/>
      <c r="Q3458" s="27"/>
      <c r="R3458" s="2"/>
      <c r="S3458" s="2"/>
      <c r="T3458" s="2"/>
      <c r="U3458" s="2"/>
      <c r="V3458" s="2"/>
      <c r="W3458" s="2"/>
    </row>
    <row r="3459" spans="2:23" ht="15" customHeight="1" x14ac:dyDescent="0.35">
      <c r="B3459" s="349"/>
      <c r="C3459" s="715" t="str">
        <f t="shared" si="215"/>
        <v/>
      </c>
      <c r="D3459" s="458">
        <f>IF(ISNUMBER(Summary!$D$17), DATE(Summary!$D$17, 1, 1) + INT((ROW(B3421)-1)/24), DATE(2024, 1, 1) + INT((ROW(B3421)-1)/24))</f>
        <v>45434</v>
      </c>
      <c r="E3459" s="459">
        <v>0.50000000000000011</v>
      </c>
      <c r="F3459" s="780"/>
      <c r="G3459" s="780"/>
      <c r="H3459" s="460">
        <f t="shared" si="213"/>
        <v>0</v>
      </c>
      <c r="I3459" s="460">
        <f t="shared" si="214"/>
        <v>0</v>
      </c>
      <c r="J3459" s="460">
        <f t="shared" si="216"/>
        <v>0</v>
      </c>
      <c r="K3459" s="9"/>
      <c r="P3459" s="2"/>
      <c r="Q3459" s="27"/>
      <c r="R3459" s="2"/>
      <c r="S3459" s="2"/>
      <c r="T3459" s="2"/>
      <c r="U3459" s="2"/>
      <c r="V3459" s="2"/>
      <c r="W3459" s="2"/>
    </row>
    <row r="3460" spans="2:23" ht="15" customHeight="1" x14ac:dyDescent="0.35">
      <c r="B3460" s="349"/>
      <c r="C3460" s="715" t="str">
        <f t="shared" si="215"/>
        <v/>
      </c>
      <c r="D3460" s="458">
        <f>IF(ISNUMBER(Summary!$D$17), DATE(Summary!$D$17, 1, 1) + INT((ROW(B3422)-1)/24), DATE(2024, 1, 1) + INT((ROW(B3422)-1)/24))</f>
        <v>45434</v>
      </c>
      <c r="E3460" s="459">
        <v>0.54166666666666674</v>
      </c>
      <c r="F3460" s="780"/>
      <c r="G3460" s="780"/>
      <c r="H3460" s="460">
        <f t="shared" si="213"/>
        <v>0</v>
      </c>
      <c r="I3460" s="460">
        <f t="shared" si="214"/>
        <v>0</v>
      </c>
      <c r="J3460" s="460">
        <f t="shared" si="216"/>
        <v>0</v>
      </c>
      <c r="K3460" s="9"/>
      <c r="P3460" s="2"/>
      <c r="Q3460" s="27"/>
      <c r="R3460" s="2"/>
      <c r="S3460" s="2"/>
      <c r="T3460" s="2"/>
      <c r="U3460" s="2"/>
      <c r="V3460" s="2"/>
      <c r="W3460" s="2"/>
    </row>
    <row r="3461" spans="2:23" ht="15" customHeight="1" x14ac:dyDescent="0.35">
      <c r="B3461" s="349"/>
      <c r="C3461" s="715" t="str">
        <f t="shared" si="215"/>
        <v/>
      </c>
      <c r="D3461" s="458">
        <f>IF(ISNUMBER(Summary!$D$17), DATE(Summary!$D$17, 1, 1) + INT((ROW(B3423)-1)/24), DATE(2024, 1, 1) + INT((ROW(B3423)-1)/24))</f>
        <v>45434</v>
      </c>
      <c r="E3461" s="459">
        <v>0.58333333333333337</v>
      </c>
      <c r="F3461" s="780"/>
      <c r="G3461" s="780"/>
      <c r="H3461" s="460">
        <f t="shared" si="213"/>
        <v>0</v>
      </c>
      <c r="I3461" s="460">
        <f t="shared" si="214"/>
        <v>0</v>
      </c>
      <c r="J3461" s="460">
        <f t="shared" si="216"/>
        <v>0</v>
      </c>
      <c r="K3461" s="9"/>
      <c r="P3461" s="2"/>
      <c r="Q3461" s="27"/>
      <c r="R3461" s="2"/>
      <c r="S3461" s="2"/>
      <c r="T3461" s="2"/>
      <c r="U3461" s="2"/>
      <c r="V3461" s="2"/>
      <c r="W3461" s="2"/>
    </row>
    <row r="3462" spans="2:23" ht="15" customHeight="1" x14ac:dyDescent="0.35">
      <c r="B3462" s="349"/>
      <c r="C3462" s="715" t="str">
        <f t="shared" si="215"/>
        <v/>
      </c>
      <c r="D3462" s="458">
        <f>IF(ISNUMBER(Summary!$D$17), DATE(Summary!$D$17, 1, 1) + INT((ROW(B3424)-1)/24), DATE(2024, 1, 1) + INT((ROW(B3424)-1)/24))</f>
        <v>45434</v>
      </c>
      <c r="E3462" s="459">
        <v>0.62500000000000011</v>
      </c>
      <c r="F3462" s="780"/>
      <c r="G3462" s="780"/>
      <c r="H3462" s="460">
        <f t="shared" si="213"/>
        <v>0</v>
      </c>
      <c r="I3462" s="460">
        <f t="shared" si="214"/>
        <v>0</v>
      </c>
      <c r="J3462" s="460">
        <f t="shared" si="216"/>
        <v>0</v>
      </c>
      <c r="K3462" s="9"/>
      <c r="P3462" s="2"/>
      <c r="Q3462" s="27"/>
      <c r="R3462" s="2"/>
      <c r="S3462" s="2"/>
      <c r="T3462" s="2"/>
      <c r="U3462" s="2"/>
      <c r="V3462" s="2"/>
      <c r="W3462" s="2"/>
    </row>
    <row r="3463" spans="2:23" ht="15" customHeight="1" x14ac:dyDescent="0.35">
      <c r="B3463" s="349"/>
      <c r="C3463" s="715" t="str">
        <f t="shared" si="215"/>
        <v/>
      </c>
      <c r="D3463" s="458">
        <f>IF(ISNUMBER(Summary!$D$17), DATE(Summary!$D$17, 1, 1) + INT((ROW(B3425)-1)/24), DATE(2024, 1, 1) + INT((ROW(B3425)-1)/24))</f>
        <v>45434</v>
      </c>
      <c r="E3463" s="459">
        <v>0.66666666666666674</v>
      </c>
      <c r="F3463" s="780"/>
      <c r="G3463" s="780"/>
      <c r="H3463" s="460">
        <f t="shared" si="213"/>
        <v>0</v>
      </c>
      <c r="I3463" s="460">
        <f t="shared" si="214"/>
        <v>0</v>
      </c>
      <c r="J3463" s="460">
        <f t="shared" si="216"/>
        <v>0</v>
      </c>
      <c r="K3463" s="9"/>
      <c r="P3463" s="2"/>
      <c r="Q3463" s="27"/>
      <c r="R3463" s="2"/>
      <c r="S3463" s="2"/>
      <c r="T3463" s="2"/>
      <c r="U3463" s="2"/>
      <c r="V3463" s="2"/>
      <c r="W3463" s="2"/>
    </row>
    <row r="3464" spans="2:23" ht="15" customHeight="1" x14ac:dyDescent="0.35">
      <c r="B3464" s="349"/>
      <c r="C3464" s="715" t="str">
        <f t="shared" si="215"/>
        <v/>
      </c>
      <c r="D3464" s="458">
        <f>IF(ISNUMBER(Summary!$D$17), DATE(Summary!$D$17, 1, 1) + INT((ROW(B3426)-1)/24), DATE(2024, 1, 1) + INT((ROW(B3426)-1)/24))</f>
        <v>45434</v>
      </c>
      <c r="E3464" s="459">
        <v>0.70833333333333337</v>
      </c>
      <c r="F3464" s="780"/>
      <c r="G3464" s="780"/>
      <c r="H3464" s="460">
        <f t="shared" si="213"/>
        <v>0</v>
      </c>
      <c r="I3464" s="460">
        <f t="shared" si="214"/>
        <v>0</v>
      </c>
      <c r="J3464" s="460">
        <f t="shared" si="216"/>
        <v>0</v>
      </c>
      <c r="K3464" s="9"/>
      <c r="P3464" s="2"/>
      <c r="Q3464" s="27"/>
      <c r="R3464" s="2"/>
      <c r="S3464" s="2"/>
      <c r="T3464" s="2"/>
      <c r="U3464" s="2"/>
      <c r="V3464" s="2"/>
      <c r="W3464" s="2"/>
    </row>
    <row r="3465" spans="2:23" ht="15" customHeight="1" x14ac:dyDescent="0.35">
      <c r="B3465" s="349"/>
      <c r="C3465" s="715" t="str">
        <f t="shared" si="215"/>
        <v/>
      </c>
      <c r="D3465" s="458">
        <f>IF(ISNUMBER(Summary!$D$17), DATE(Summary!$D$17, 1, 1) + INT((ROW(B3427)-1)/24), DATE(2024, 1, 1) + INT((ROW(B3427)-1)/24))</f>
        <v>45434</v>
      </c>
      <c r="E3465" s="459">
        <v>0.75000000000000011</v>
      </c>
      <c r="F3465" s="780"/>
      <c r="G3465" s="780"/>
      <c r="H3465" s="460">
        <f t="shared" si="213"/>
        <v>0</v>
      </c>
      <c r="I3465" s="460">
        <f t="shared" si="214"/>
        <v>0</v>
      </c>
      <c r="J3465" s="460">
        <f t="shared" si="216"/>
        <v>0</v>
      </c>
      <c r="K3465" s="9"/>
      <c r="P3465" s="2"/>
      <c r="Q3465" s="27"/>
      <c r="R3465" s="2"/>
      <c r="S3465" s="2"/>
      <c r="T3465" s="2"/>
      <c r="U3465" s="2"/>
      <c r="V3465" s="2"/>
      <c r="W3465" s="2"/>
    </row>
    <row r="3466" spans="2:23" ht="15" customHeight="1" x14ac:dyDescent="0.35">
      <c r="B3466" s="349"/>
      <c r="C3466" s="715" t="str">
        <f t="shared" si="215"/>
        <v/>
      </c>
      <c r="D3466" s="458">
        <f>IF(ISNUMBER(Summary!$D$17), DATE(Summary!$D$17, 1, 1) + INT((ROW(B3428)-1)/24), DATE(2024, 1, 1) + INT((ROW(B3428)-1)/24))</f>
        <v>45434</v>
      </c>
      <c r="E3466" s="459">
        <v>0.79166666666666674</v>
      </c>
      <c r="F3466" s="780"/>
      <c r="G3466" s="780"/>
      <c r="H3466" s="460">
        <f t="shared" si="213"/>
        <v>0</v>
      </c>
      <c r="I3466" s="460">
        <f t="shared" si="214"/>
        <v>0</v>
      </c>
      <c r="J3466" s="460">
        <f t="shared" si="216"/>
        <v>0</v>
      </c>
      <c r="K3466" s="9"/>
      <c r="P3466" s="2"/>
      <c r="Q3466" s="27"/>
      <c r="R3466" s="2"/>
      <c r="S3466" s="2"/>
      <c r="T3466" s="2"/>
      <c r="U3466" s="2"/>
      <c r="V3466" s="2"/>
      <c r="W3466" s="2"/>
    </row>
    <row r="3467" spans="2:23" ht="15" customHeight="1" x14ac:dyDescent="0.35">
      <c r="B3467" s="349"/>
      <c r="C3467" s="715" t="str">
        <f t="shared" si="215"/>
        <v/>
      </c>
      <c r="D3467" s="458">
        <f>IF(ISNUMBER(Summary!$D$17), DATE(Summary!$D$17, 1, 1) + INT((ROW(B3429)-1)/24), DATE(2024, 1, 1) + INT((ROW(B3429)-1)/24))</f>
        <v>45434</v>
      </c>
      <c r="E3467" s="459">
        <v>0.83333333333333337</v>
      </c>
      <c r="F3467" s="780"/>
      <c r="G3467" s="780"/>
      <c r="H3467" s="460">
        <f t="shared" si="213"/>
        <v>0</v>
      </c>
      <c r="I3467" s="460">
        <f t="shared" si="214"/>
        <v>0</v>
      </c>
      <c r="J3467" s="460">
        <f t="shared" si="216"/>
        <v>0</v>
      </c>
      <c r="K3467" s="9"/>
      <c r="P3467" s="2"/>
      <c r="Q3467" s="27"/>
      <c r="R3467" s="2"/>
      <c r="S3467" s="2"/>
      <c r="T3467" s="2"/>
      <c r="U3467" s="2"/>
      <c r="V3467" s="2"/>
      <c r="W3467" s="2"/>
    </row>
    <row r="3468" spans="2:23" ht="15" customHeight="1" x14ac:dyDescent="0.35">
      <c r="B3468" s="349"/>
      <c r="C3468" s="715" t="str">
        <f t="shared" si="215"/>
        <v/>
      </c>
      <c r="D3468" s="458">
        <f>IF(ISNUMBER(Summary!$D$17), DATE(Summary!$D$17, 1, 1) + INT((ROW(B3430)-1)/24), DATE(2024, 1, 1) + INT((ROW(B3430)-1)/24))</f>
        <v>45434</v>
      </c>
      <c r="E3468" s="459">
        <v>0.87500000000000011</v>
      </c>
      <c r="F3468" s="780"/>
      <c r="G3468" s="780"/>
      <c r="H3468" s="460">
        <f t="shared" si="213"/>
        <v>0</v>
      </c>
      <c r="I3468" s="460">
        <f t="shared" si="214"/>
        <v>0</v>
      </c>
      <c r="J3468" s="460">
        <f t="shared" si="216"/>
        <v>0</v>
      </c>
      <c r="K3468" s="9"/>
      <c r="P3468" s="2"/>
      <c r="Q3468" s="27"/>
      <c r="R3468" s="2"/>
      <c r="S3468" s="2"/>
      <c r="T3468" s="2"/>
      <c r="U3468" s="2"/>
      <c r="V3468" s="2"/>
      <c r="W3468" s="2"/>
    </row>
    <row r="3469" spans="2:23" ht="15" customHeight="1" x14ac:dyDescent="0.35">
      <c r="B3469" s="349"/>
      <c r="C3469" s="715" t="str">
        <f t="shared" si="215"/>
        <v/>
      </c>
      <c r="D3469" s="458">
        <f>IF(ISNUMBER(Summary!$D$17), DATE(Summary!$D$17, 1, 1) + INT((ROW(B3431)-1)/24), DATE(2024, 1, 1) + INT((ROW(B3431)-1)/24))</f>
        <v>45434</v>
      </c>
      <c r="E3469" s="459">
        <v>0.91666666666666674</v>
      </c>
      <c r="F3469" s="780"/>
      <c r="G3469" s="780"/>
      <c r="H3469" s="460">
        <f t="shared" si="213"/>
        <v>0</v>
      </c>
      <c r="I3469" s="460">
        <f t="shared" si="214"/>
        <v>0</v>
      </c>
      <c r="J3469" s="460">
        <f t="shared" si="216"/>
        <v>0</v>
      </c>
      <c r="K3469" s="9"/>
      <c r="P3469" s="2"/>
      <c r="Q3469" s="27"/>
      <c r="R3469" s="2"/>
      <c r="S3469" s="2"/>
      <c r="T3469" s="2"/>
      <c r="U3469" s="2"/>
      <c r="V3469" s="2"/>
      <c r="W3469" s="2"/>
    </row>
    <row r="3470" spans="2:23" ht="15" customHeight="1" x14ac:dyDescent="0.35">
      <c r="B3470" s="349"/>
      <c r="C3470" s="715" t="str">
        <f t="shared" si="215"/>
        <v/>
      </c>
      <c r="D3470" s="458">
        <f>IF(ISNUMBER(Summary!$D$17), DATE(Summary!$D$17, 1, 1) + INT((ROW(B3432)-1)/24), DATE(2024, 1, 1) + INT((ROW(B3432)-1)/24))</f>
        <v>45434</v>
      </c>
      <c r="E3470" s="459">
        <v>0.95833333333333337</v>
      </c>
      <c r="F3470" s="780"/>
      <c r="G3470" s="780"/>
      <c r="H3470" s="460">
        <f t="shared" si="213"/>
        <v>0</v>
      </c>
      <c r="I3470" s="460">
        <f t="shared" si="214"/>
        <v>0</v>
      </c>
      <c r="J3470" s="460">
        <f t="shared" si="216"/>
        <v>0</v>
      </c>
      <c r="K3470" s="9"/>
      <c r="P3470" s="2"/>
      <c r="Q3470" s="27"/>
      <c r="R3470" s="2"/>
      <c r="S3470" s="2"/>
      <c r="T3470" s="2"/>
      <c r="U3470" s="2"/>
      <c r="V3470" s="2"/>
      <c r="W3470" s="2"/>
    </row>
    <row r="3471" spans="2:23" ht="15" customHeight="1" x14ac:dyDescent="0.35">
      <c r="B3471" s="457"/>
      <c r="C3471" s="715">
        <f t="shared" si="215"/>
        <v>45435</v>
      </c>
      <c r="D3471" s="458">
        <f>IF(ISNUMBER(Summary!$D$17), DATE(Summary!$D$17, 1, 1) + INT((ROW(B3433)-1)/24), DATE(2024, 1, 1) + INT((ROW(B3433)-1)/24))</f>
        <v>45435</v>
      </c>
      <c r="E3471" s="459">
        <v>3.1225022567582528E-17</v>
      </c>
      <c r="F3471" s="780"/>
      <c r="G3471" s="780"/>
      <c r="H3471" s="460">
        <f t="shared" si="213"/>
        <v>0</v>
      </c>
      <c r="I3471" s="460">
        <f t="shared" si="214"/>
        <v>0</v>
      </c>
      <c r="J3471" s="460">
        <f t="shared" si="216"/>
        <v>0</v>
      </c>
      <c r="K3471" s="9"/>
      <c r="P3471" s="2"/>
      <c r="Q3471" s="27"/>
      <c r="R3471" s="2"/>
      <c r="S3471" s="2"/>
      <c r="T3471" s="2"/>
      <c r="U3471" s="2"/>
      <c r="V3471" s="2"/>
      <c r="W3471" s="2"/>
    </row>
    <row r="3472" spans="2:23" ht="15" customHeight="1" x14ac:dyDescent="0.35">
      <c r="B3472" s="349"/>
      <c r="C3472" s="715" t="str">
        <f t="shared" si="215"/>
        <v/>
      </c>
      <c r="D3472" s="458">
        <f>IF(ISNUMBER(Summary!$D$17), DATE(Summary!$D$17, 1, 1) + INT((ROW(B3434)-1)/24), DATE(2024, 1, 1) + INT((ROW(B3434)-1)/24))</f>
        <v>45435</v>
      </c>
      <c r="E3472" s="459">
        <v>4.1666666666666699E-2</v>
      </c>
      <c r="F3472" s="780"/>
      <c r="G3472" s="780"/>
      <c r="H3472" s="460">
        <f t="shared" si="213"/>
        <v>0</v>
      </c>
      <c r="I3472" s="460">
        <f t="shared" si="214"/>
        <v>0</v>
      </c>
      <c r="J3472" s="460">
        <f t="shared" si="216"/>
        <v>0</v>
      </c>
      <c r="K3472" s="9"/>
      <c r="P3472" s="2"/>
      <c r="Q3472" s="27"/>
      <c r="R3472" s="2"/>
      <c r="S3472" s="2"/>
      <c r="T3472" s="2"/>
      <c r="U3472" s="2"/>
      <c r="V3472" s="2"/>
      <c r="W3472" s="2"/>
    </row>
    <row r="3473" spans="2:23" ht="15" customHeight="1" x14ac:dyDescent="0.35">
      <c r="B3473" s="349"/>
      <c r="C3473" s="715" t="str">
        <f t="shared" si="215"/>
        <v/>
      </c>
      <c r="D3473" s="458">
        <f>IF(ISNUMBER(Summary!$D$17), DATE(Summary!$D$17, 1, 1) + INT((ROW(B3435)-1)/24), DATE(2024, 1, 1) + INT((ROW(B3435)-1)/24))</f>
        <v>45435</v>
      </c>
      <c r="E3473" s="459">
        <v>8.333333333333337E-2</v>
      </c>
      <c r="F3473" s="780"/>
      <c r="G3473" s="780"/>
      <c r="H3473" s="460">
        <f t="shared" si="213"/>
        <v>0</v>
      </c>
      <c r="I3473" s="460">
        <f t="shared" si="214"/>
        <v>0</v>
      </c>
      <c r="J3473" s="460">
        <f t="shared" si="216"/>
        <v>0</v>
      </c>
      <c r="K3473" s="9"/>
      <c r="P3473" s="2"/>
      <c r="Q3473" s="27"/>
      <c r="R3473" s="2"/>
      <c r="S3473" s="2"/>
      <c r="T3473" s="2"/>
      <c r="U3473" s="2"/>
      <c r="V3473" s="2"/>
      <c r="W3473" s="2"/>
    </row>
    <row r="3474" spans="2:23" ht="15" customHeight="1" x14ac:dyDescent="0.35">
      <c r="B3474" s="349"/>
      <c r="C3474" s="715" t="str">
        <f t="shared" si="215"/>
        <v/>
      </c>
      <c r="D3474" s="458">
        <f>IF(ISNUMBER(Summary!$D$17), DATE(Summary!$D$17, 1, 1) + INT((ROW(B3436)-1)/24), DATE(2024, 1, 1) + INT((ROW(B3436)-1)/24))</f>
        <v>45435</v>
      </c>
      <c r="E3474" s="459">
        <v>0.12500000000000006</v>
      </c>
      <c r="F3474" s="780"/>
      <c r="G3474" s="780"/>
      <c r="H3474" s="460">
        <f t="shared" si="213"/>
        <v>0</v>
      </c>
      <c r="I3474" s="460">
        <f t="shared" si="214"/>
        <v>0</v>
      </c>
      <c r="J3474" s="460">
        <f t="shared" si="216"/>
        <v>0</v>
      </c>
      <c r="K3474" s="9"/>
      <c r="P3474" s="2"/>
      <c r="Q3474" s="27"/>
      <c r="R3474" s="2"/>
      <c r="S3474" s="2"/>
      <c r="T3474" s="2"/>
      <c r="U3474" s="2"/>
      <c r="V3474" s="2"/>
      <c r="W3474" s="2"/>
    </row>
    <row r="3475" spans="2:23" ht="15" customHeight="1" x14ac:dyDescent="0.35">
      <c r="B3475" s="349"/>
      <c r="C3475" s="715" t="str">
        <f t="shared" si="215"/>
        <v/>
      </c>
      <c r="D3475" s="458">
        <f>IF(ISNUMBER(Summary!$D$17), DATE(Summary!$D$17, 1, 1) + INT((ROW(B3437)-1)/24), DATE(2024, 1, 1) + INT((ROW(B3437)-1)/24))</f>
        <v>45435</v>
      </c>
      <c r="E3475" s="459">
        <v>0.16666666666666669</v>
      </c>
      <c r="F3475" s="780"/>
      <c r="G3475" s="780"/>
      <c r="H3475" s="460">
        <f t="shared" si="213"/>
        <v>0</v>
      </c>
      <c r="I3475" s="460">
        <f t="shared" si="214"/>
        <v>0</v>
      </c>
      <c r="J3475" s="460">
        <f t="shared" si="216"/>
        <v>0</v>
      </c>
      <c r="K3475" s="9"/>
      <c r="P3475" s="2"/>
      <c r="Q3475" s="27"/>
      <c r="R3475" s="2"/>
      <c r="S3475" s="2"/>
      <c r="T3475" s="2"/>
      <c r="U3475" s="2"/>
      <c r="V3475" s="2"/>
      <c r="W3475" s="2"/>
    </row>
    <row r="3476" spans="2:23" ht="15" customHeight="1" x14ac:dyDescent="0.35">
      <c r="B3476" s="349"/>
      <c r="C3476" s="715" t="str">
        <f t="shared" si="215"/>
        <v/>
      </c>
      <c r="D3476" s="458">
        <f>IF(ISNUMBER(Summary!$D$17), DATE(Summary!$D$17, 1, 1) + INT((ROW(B3438)-1)/24), DATE(2024, 1, 1) + INT((ROW(B3438)-1)/24))</f>
        <v>45435</v>
      </c>
      <c r="E3476" s="459">
        <v>0.20833333333333337</v>
      </c>
      <c r="F3476" s="780"/>
      <c r="G3476" s="780"/>
      <c r="H3476" s="460">
        <f t="shared" si="213"/>
        <v>0</v>
      </c>
      <c r="I3476" s="460">
        <f t="shared" si="214"/>
        <v>0</v>
      </c>
      <c r="J3476" s="460">
        <f t="shared" si="216"/>
        <v>0</v>
      </c>
      <c r="K3476" s="9"/>
      <c r="P3476" s="2"/>
      <c r="Q3476" s="27"/>
      <c r="R3476" s="2"/>
      <c r="S3476" s="2"/>
      <c r="T3476" s="2"/>
      <c r="U3476" s="2"/>
      <c r="V3476" s="2"/>
      <c r="W3476" s="2"/>
    </row>
    <row r="3477" spans="2:23" ht="15" customHeight="1" x14ac:dyDescent="0.35">
      <c r="B3477" s="349"/>
      <c r="C3477" s="715" t="str">
        <f t="shared" si="215"/>
        <v/>
      </c>
      <c r="D3477" s="458">
        <f>IF(ISNUMBER(Summary!$D$17), DATE(Summary!$D$17, 1, 1) + INT((ROW(B3439)-1)/24), DATE(2024, 1, 1) + INT((ROW(B3439)-1)/24))</f>
        <v>45435</v>
      </c>
      <c r="E3477" s="459">
        <v>0.25</v>
      </c>
      <c r="F3477" s="780"/>
      <c r="G3477" s="780"/>
      <c r="H3477" s="460">
        <f t="shared" si="213"/>
        <v>0</v>
      </c>
      <c r="I3477" s="460">
        <f t="shared" si="214"/>
        <v>0</v>
      </c>
      <c r="J3477" s="460">
        <f t="shared" si="216"/>
        <v>0</v>
      </c>
      <c r="K3477" s="9"/>
      <c r="P3477" s="2"/>
      <c r="Q3477" s="27"/>
      <c r="R3477" s="2"/>
      <c r="S3477" s="2"/>
      <c r="T3477" s="2"/>
      <c r="U3477" s="2"/>
      <c r="V3477" s="2"/>
      <c r="W3477" s="2"/>
    </row>
    <row r="3478" spans="2:23" ht="15" customHeight="1" x14ac:dyDescent="0.35">
      <c r="B3478" s="349"/>
      <c r="C3478" s="715" t="str">
        <f t="shared" si="215"/>
        <v/>
      </c>
      <c r="D3478" s="458">
        <f>IF(ISNUMBER(Summary!$D$17), DATE(Summary!$D$17, 1, 1) + INT((ROW(B3440)-1)/24), DATE(2024, 1, 1) + INT((ROW(B3440)-1)/24))</f>
        <v>45435</v>
      </c>
      <c r="E3478" s="459">
        <v>0.29166666666666669</v>
      </c>
      <c r="F3478" s="780"/>
      <c r="G3478" s="780"/>
      <c r="H3478" s="460">
        <f t="shared" si="213"/>
        <v>0</v>
      </c>
      <c r="I3478" s="460">
        <f t="shared" si="214"/>
        <v>0</v>
      </c>
      <c r="J3478" s="460">
        <f t="shared" si="216"/>
        <v>0</v>
      </c>
      <c r="K3478" s="9"/>
      <c r="P3478" s="2"/>
      <c r="Q3478" s="27"/>
      <c r="R3478" s="2"/>
      <c r="S3478" s="2"/>
      <c r="T3478" s="2"/>
      <c r="U3478" s="2"/>
      <c r="V3478" s="2"/>
      <c r="W3478" s="2"/>
    </row>
    <row r="3479" spans="2:23" ht="15" customHeight="1" x14ac:dyDescent="0.35">
      <c r="B3479" s="349"/>
      <c r="C3479" s="715" t="str">
        <f t="shared" si="215"/>
        <v/>
      </c>
      <c r="D3479" s="458">
        <f>IF(ISNUMBER(Summary!$D$17), DATE(Summary!$D$17, 1, 1) + INT((ROW(B3441)-1)/24), DATE(2024, 1, 1) + INT((ROW(B3441)-1)/24))</f>
        <v>45435</v>
      </c>
      <c r="E3479" s="459">
        <v>0.33333333333333337</v>
      </c>
      <c r="F3479" s="780"/>
      <c r="G3479" s="780"/>
      <c r="H3479" s="460">
        <f t="shared" si="213"/>
        <v>0</v>
      </c>
      <c r="I3479" s="460">
        <f t="shared" si="214"/>
        <v>0</v>
      </c>
      <c r="J3479" s="460">
        <f t="shared" si="216"/>
        <v>0</v>
      </c>
      <c r="K3479" s="9"/>
      <c r="P3479" s="2"/>
      <c r="Q3479" s="27"/>
      <c r="R3479" s="2"/>
      <c r="S3479" s="2"/>
      <c r="T3479" s="2"/>
      <c r="U3479" s="2"/>
      <c r="V3479" s="2"/>
      <c r="W3479" s="2"/>
    </row>
    <row r="3480" spans="2:23" ht="15" customHeight="1" x14ac:dyDescent="0.35">
      <c r="B3480" s="349"/>
      <c r="C3480" s="715" t="str">
        <f t="shared" si="215"/>
        <v/>
      </c>
      <c r="D3480" s="458">
        <f>IF(ISNUMBER(Summary!$D$17), DATE(Summary!$D$17, 1, 1) + INT((ROW(B3442)-1)/24), DATE(2024, 1, 1) + INT((ROW(B3442)-1)/24))</f>
        <v>45435</v>
      </c>
      <c r="E3480" s="459">
        <v>0.375</v>
      </c>
      <c r="F3480" s="780"/>
      <c r="G3480" s="780"/>
      <c r="H3480" s="460">
        <f t="shared" si="213"/>
        <v>0</v>
      </c>
      <c r="I3480" s="460">
        <f t="shared" si="214"/>
        <v>0</v>
      </c>
      <c r="J3480" s="460">
        <f t="shared" si="216"/>
        <v>0</v>
      </c>
      <c r="K3480" s="9"/>
      <c r="P3480" s="2"/>
      <c r="Q3480" s="27"/>
      <c r="R3480" s="2"/>
      <c r="S3480" s="2"/>
      <c r="T3480" s="2"/>
      <c r="U3480" s="2"/>
      <c r="V3480" s="2"/>
      <c r="W3480" s="2"/>
    </row>
    <row r="3481" spans="2:23" ht="15" customHeight="1" x14ac:dyDescent="0.35">
      <c r="B3481" s="349"/>
      <c r="C3481" s="715" t="str">
        <f t="shared" si="215"/>
        <v/>
      </c>
      <c r="D3481" s="458">
        <f>IF(ISNUMBER(Summary!$D$17), DATE(Summary!$D$17, 1, 1) + INT((ROW(B3443)-1)/24), DATE(2024, 1, 1) + INT((ROW(B3443)-1)/24))</f>
        <v>45435</v>
      </c>
      <c r="E3481" s="459">
        <v>0.41666666666666669</v>
      </c>
      <c r="F3481" s="780"/>
      <c r="G3481" s="780"/>
      <c r="H3481" s="460">
        <f t="shared" si="213"/>
        <v>0</v>
      </c>
      <c r="I3481" s="460">
        <f t="shared" si="214"/>
        <v>0</v>
      </c>
      <c r="J3481" s="460">
        <f t="shared" si="216"/>
        <v>0</v>
      </c>
      <c r="K3481" s="9"/>
      <c r="P3481" s="2"/>
      <c r="Q3481" s="27"/>
      <c r="R3481" s="2"/>
      <c r="S3481" s="2"/>
      <c r="T3481" s="2"/>
      <c r="U3481" s="2"/>
      <c r="V3481" s="2"/>
      <c r="W3481" s="2"/>
    </row>
    <row r="3482" spans="2:23" ht="15" customHeight="1" x14ac:dyDescent="0.35">
      <c r="B3482" s="349"/>
      <c r="C3482" s="715" t="str">
        <f t="shared" si="215"/>
        <v/>
      </c>
      <c r="D3482" s="458">
        <f>IF(ISNUMBER(Summary!$D$17), DATE(Summary!$D$17, 1, 1) + INT((ROW(B3444)-1)/24), DATE(2024, 1, 1) + INT((ROW(B3444)-1)/24))</f>
        <v>45435</v>
      </c>
      <c r="E3482" s="459">
        <v>0.45833333333333337</v>
      </c>
      <c r="F3482" s="780"/>
      <c r="G3482" s="780"/>
      <c r="H3482" s="460">
        <f t="shared" si="213"/>
        <v>0</v>
      </c>
      <c r="I3482" s="460">
        <f t="shared" si="214"/>
        <v>0</v>
      </c>
      <c r="J3482" s="460">
        <f t="shared" si="216"/>
        <v>0</v>
      </c>
      <c r="K3482" s="9"/>
      <c r="P3482" s="2"/>
      <c r="Q3482" s="27"/>
      <c r="R3482" s="2"/>
      <c r="S3482" s="2"/>
      <c r="T3482" s="2"/>
      <c r="U3482" s="2"/>
      <c r="V3482" s="2"/>
      <c r="W3482" s="2"/>
    </row>
    <row r="3483" spans="2:23" ht="15" customHeight="1" x14ac:dyDescent="0.35">
      <c r="B3483" s="349"/>
      <c r="C3483" s="715" t="str">
        <f t="shared" si="215"/>
        <v/>
      </c>
      <c r="D3483" s="458">
        <f>IF(ISNUMBER(Summary!$D$17), DATE(Summary!$D$17, 1, 1) + INT((ROW(B3445)-1)/24), DATE(2024, 1, 1) + INT((ROW(B3445)-1)/24))</f>
        <v>45435</v>
      </c>
      <c r="E3483" s="459">
        <v>0.50000000000000011</v>
      </c>
      <c r="F3483" s="780"/>
      <c r="G3483" s="780"/>
      <c r="H3483" s="460">
        <f t="shared" si="213"/>
        <v>0</v>
      </c>
      <c r="I3483" s="460">
        <f t="shared" si="214"/>
        <v>0</v>
      </c>
      <c r="J3483" s="460">
        <f t="shared" si="216"/>
        <v>0</v>
      </c>
      <c r="K3483" s="9"/>
      <c r="P3483" s="2"/>
      <c r="Q3483" s="27"/>
      <c r="R3483" s="2"/>
      <c r="S3483" s="2"/>
      <c r="T3483" s="2"/>
      <c r="U3483" s="2"/>
      <c r="V3483" s="2"/>
      <c r="W3483" s="2"/>
    </row>
    <row r="3484" spans="2:23" ht="15" customHeight="1" x14ac:dyDescent="0.35">
      <c r="B3484" s="349"/>
      <c r="C3484" s="715" t="str">
        <f t="shared" si="215"/>
        <v/>
      </c>
      <c r="D3484" s="458">
        <f>IF(ISNUMBER(Summary!$D$17), DATE(Summary!$D$17, 1, 1) + INT((ROW(B3446)-1)/24), DATE(2024, 1, 1) + INT((ROW(B3446)-1)/24))</f>
        <v>45435</v>
      </c>
      <c r="E3484" s="459">
        <v>0.54166666666666674</v>
      </c>
      <c r="F3484" s="780"/>
      <c r="G3484" s="780"/>
      <c r="H3484" s="460">
        <f t="shared" si="213"/>
        <v>0</v>
      </c>
      <c r="I3484" s="460">
        <f t="shared" si="214"/>
        <v>0</v>
      </c>
      <c r="J3484" s="460">
        <f t="shared" si="216"/>
        <v>0</v>
      </c>
      <c r="K3484" s="9"/>
      <c r="P3484" s="2"/>
      <c r="Q3484" s="27"/>
      <c r="R3484" s="2"/>
      <c r="S3484" s="2"/>
      <c r="T3484" s="2"/>
      <c r="U3484" s="2"/>
      <c r="V3484" s="2"/>
      <c r="W3484" s="2"/>
    </row>
    <row r="3485" spans="2:23" ht="15" customHeight="1" x14ac:dyDescent="0.35">
      <c r="B3485" s="349"/>
      <c r="C3485" s="715" t="str">
        <f t="shared" si="215"/>
        <v/>
      </c>
      <c r="D3485" s="458">
        <f>IF(ISNUMBER(Summary!$D$17), DATE(Summary!$D$17, 1, 1) + INT((ROW(B3447)-1)/24), DATE(2024, 1, 1) + INT((ROW(B3447)-1)/24))</f>
        <v>45435</v>
      </c>
      <c r="E3485" s="459">
        <v>0.58333333333333337</v>
      </c>
      <c r="F3485" s="780"/>
      <c r="G3485" s="780"/>
      <c r="H3485" s="460">
        <f t="shared" si="213"/>
        <v>0</v>
      </c>
      <c r="I3485" s="460">
        <f t="shared" si="214"/>
        <v>0</v>
      </c>
      <c r="J3485" s="460">
        <f t="shared" si="216"/>
        <v>0</v>
      </c>
      <c r="K3485" s="9"/>
      <c r="P3485" s="2"/>
      <c r="Q3485" s="27"/>
      <c r="R3485" s="2"/>
      <c r="S3485" s="2"/>
      <c r="T3485" s="2"/>
      <c r="U3485" s="2"/>
      <c r="V3485" s="2"/>
      <c r="W3485" s="2"/>
    </row>
    <row r="3486" spans="2:23" ht="15" customHeight="1" x14ac:dyDescent="0.35">
      <c r="B3486" s="349"/>
      <c r="C3486" s="715" t="str">
        <f t="shared" si="215"/>
        <v/>
      </c>
      <c r="D3486" s="458">
        <f>IF(ISNUMBER(Summary!$D$17), DATE(Summary!$D$17, 1, 1) + INT((ROW(B3448)-1)/24), DATE(2024, 1, 1) + INT((ROW(B3448)-1)/24))</f>
        <v>45435</v>
      </c>
      <c r="E3486" s="459">
        <v>0.62500000000000011</v>
      </c>
      <c r="F3486" s="780"/>
      <c r="G3486" s="780"/>
      <c r="H3486" s="460">
        <f t="shared" si="213"/>
        <v>0</v>
      </c>
      <c r="I3486" s="460">
        <f t="shared" si="214"/>
        <v>0</v>
      </c>
      <c r="J3486" s="460">
        <f t="shared" si="216"/>
        <v>0</v>
      </c>
      <c r="K3486" s="9"/>
      <c r="P3486" s="2"/>
      <c r="Q3486" s="27"/>
      <c r="R3486" s="2"/>
      <c r="S3486" s="2"/>
      <c r="T3486" s="2"/>
      <c r="U3486" s="2"/>
      <c r="V3486" s="2"/>
      <c r="W3486" s="2"/>
    </row>
    <row r="3487" spans="2:23" ht="15" customHeight="1" x14ac:dyDescent="0.35">
      <c r="B3487" s="349"/>
      <c r="C3487" s="715" t="str">
        <f t="shared" si="215"/>
        <v/>
      </c>
      <c r="D3487" s="458">
        <f>IF(ISNUMBER(Summary!$D$17), DATE(Summary!$D$17, 1, 1) + INT((ROW(B3449)-1)/24), DATE(2024, 1, 1) + INT((ROW(B3449)-1)/24))</f>
        <v>45435</v>
      </c>
      <c r="E3487" s="459">
        <v>0.66666666666666674</v>
      </c>
      <c r="F3487" s="780"/>
      <c r="G3487" s="780"/>
      <c r="H3487" s="460">
        <f t="shared" si="213"/>
        <v>0</v>
      </c>
      <c r="I3487" s="460">
        <f t="shared" si="214"/>
        <v>0</v>
      </c>
      <c r="J3487" s="460">
        <f t="shared" si="216"/>
        <v>0</v>
      </c>
      <c r="K3487" s="9"/>
      <c r="P3487" s="2"/>
      <c r="Q3487" s="27"/>
      <c r="R3487" s="2"/>
      <c r="S3487" s="2"/>
      <c r="T3487" s="2"/>
      <c r="U3487" s="2"/>
      <c r="V3487" s="2"/>
      <c r="W3487" s="2"/>
    </row>
    <row r="3488" spans="2:23" ht="15" customHeight="1" x14ac:dyDescent="0.35">
      <c r="B3488" s="349"/>
      <c r="C3488" s="715" t="str">
        <f t="shared" si="215"/>
        <v/>
      </c>
      <c r="D3488" s="458">
        <f>IF(ISNUMBER(Summary!$D$17), DATE(Summary!$D$17, 1, 1) + INT((ROW(B3450)-1)/24), DATE(2024, 1, 1) + INT((ROW(B3450)-1)/24))</f>
        <v>45435</v>
      </c>
      <c r="E3488" s="459">
        <v>0.70833333333333337</v>
      </c>
      <c r="F3488" s="780"/>
      <c r="G3488" s="780"/>
      <c r="H3488" s="460">
        <f t="shared" si="213"/>
        <v>0</v>
      </c>
      <c r="I3488" s="460">
        <f t="shared" si="214"/>
        <v>0</v>
      </c>
      <c r="J3488" s="460">
        <f t="shared" si="216"/>
        <v>0</v>
      </c>
      <c r="K3488" s="9"/>
      <c r="P3488" s="2"/>
      <c r="Q3488" s="27"/>
      <c r="R3488" s="2"/>
      <c r="S3488" s="2"/>
      <c r="T3488" s="2"/>
      <c r="U3488" s="2"/>
      <c r="V3488" s="2"/>
      <c r="W3488" s="2"/>
    </row>
    <row r="3489" spans="2:23" ht="15" customHeight="1" x14ac:dyDescent="0.35">
      <c r="B3489" s="349"/>
      <c r="C3489" s="715" t="str">
        <f t="shared" si="215"/>
        <v/>
      </c>
      <c r="D3489" s="458">
        <f>IF(ISNUMBER(Summary!$D$17), DATE(Summary!$D$17, 1, 1) + INT((ROW(B3451)-1)/24), DATE(2024, 1, 1) + INT((ROW(B3451)-1)/24))</f>
        <v>45435</v>
      </c>
      <c r="E3489" s="459">
        <v>0.75000000000000011</v>
      </c>
      <c r="F3489" s="780"/>
      <c r="G3489" s="780"/>
      <c r="H3489" s="460">
        <f t="shared" si="213"/>
        <v>0</v>
      </c>
      <c r="I3489" s="460">
        <f t="shared" si="214"/>
        <v>0</v>
      </c>
      <c r="J3489" s="460">
        <f t="shared" si="216"/>
        <v>0</v>
      </c>
      <c r="K3489" s="9"/>
      <c r="P3489" s="2"/>
      <c r="Q3489" s="27"/>
      <c r="R3489" s="2"/>
      <c r="S3489" s="2"/>
      <c r="T3489" s="2"/>
      <c r="U3489" s="2"/>
      <c r="V3489" s="2"/>
      <c r="W3489" s="2"/>
    </row>
    <row r="3490" spans="2:23" ht="15" customHeight="1" x14ac:dyDescent="0.35">
      <c r="B3490" s="349"/>
      <c r="C3490" s="715" t="str">
        <f t="shared" si="215"/>
        <v/>
      </c>
      <c r="D3490" s="458">
        <f>IF(ISNUMBER(Summary!$D$17), DATE(Summary!$D$17, 1, 1) + INT((ROW(B3452)-1)/24), DATE(2024, 1, 1) + INT((ROW(B3452)-1)/24))</f>
        <v>45435</v>
      </c>
      <c r="E3490" s="459">
        <v>0.79166666666666674</v>
      </c>
      <c r="F3490" s="780"/>
      <c r="G3490" s="780"/>
      <c r="H3490" s="460">
        <f t="shared" si="213"/>
        <v>0</v>
      </c>
      <c r="I3490" s="460">
        <f t="shared" si="214"/>
        <v>0</v>
      </c>
      <c r="J3490" s="460">
        <f t="shared" si="216"/>
        <v>0</v>
      </c>
      <c r="K3490" s="9"/>
      <c r="P3490" s="2"/>
      <c r="Q3490" s="27"/>
      <c r="R3490" s="2"/>
      <c r="S3490" s="2"/>
      <c r="T3490" s="2"/>
      <c r="U3490" s="2"/>
      <c r="V3490" s="2"/>
      <c r="W3490" s="2"/>
    </row>
    <row r="3491" spans="2:23" ht="15" customHeight="1" x14ac:dyDescent="0.35">
      <c r="B3491" s="349"/>
      <c r="C3491" s="715" t="str">
        <f t="shared" si="215"/>
        <v/>
      </c>
      <c r="D3491" s="458">
        <f>IF(ISNUMBER(Summary!$D$17), DATE(Summary!$D$17, 1, 1) + INT((ROW(B3453)-1)/24), DATE(2024, 1, 1) + INT((ROW(B3453)-1)/24))</f>
        <v>45435</v>
      </c>
      <c r="E3491" s="459">
        <v>0.83333333333333337</v>
      </c>
      <c r="F3491" s="780"/>
      <c r="G3491" s="780"/>
      <c r="H3491" s="460">
        <f t="shared" si="213"/>
        <v>0</v>
      </c>
      <c r="I3491" s="460">
        <f t="shared" si="214"/>
        <v>0</v>
      </c>
      <c r="J3491" s="460">
        <f t="shared" si="216"/>
        <v>0</v>
      </c>
      <c r="K3491" s="9"/>
      <c r="P3491" s="2"/>
      <c r="Q3491" s="27"/>
      <c r="R3491" s="2"/>
      <c r="S3491" s="2"/>
      <c r="T3491" s="2"/>
      <c r="U3491" s="2"/>
      <c r="V3491" s="2"/>
      <c r="W3491" s="2"/>
    </row>
    <row r="3492" spans="2:23" ht="15" customHeight="1" x14ac:dyDescent="0.35">
      <c r="B3492" s="349"/>
      <c r="C3492" s="715" t="str">
        <f t="shared" si="215"/>
        <v/>
      </c>
      <c r="D3492" s="458">
        <f>IF(ISNUMBER(Summary!$D$17), DATE(Summary!$D$17, 1, 1) + INT((ROW(B3454)-1)/24), DATE(2024, 1, 1) + INT((ROW(B3454)-1)/24))</f>
        <v>45435</v>
      </c>
      <c r="E3492" s="459">
        <v>0.87500000000000011</v>
      </c>
      <c r="F3492" s="780"/>
      <c r="G3492" s="780"/>
      <c r="H3492" s="460">
        <f t="shared" si="213"/>
        <v>0</v>
      </c>
      <c r="I3492" s="460">
        <f t="shared" si="214"/>
        <v>0</v>
      </c>
      <c r="J3492" s="460">
        <f t="shared" si="216"/>
        <v>0</v>
      </c>
      <c r="K3492" s="9"/>
      <c r="P3492" s="2"/>
      <c r="Q3492" s="27"/>
      <c r="R3492" s="2"/>
      <c r="S3492" s="2"/>
      <c r="T3492" s="2"/>
      <c r="U3492" s="2"/>
      <c r="V3492" s="2"/>
      <c r="W3492" s="2"/>
    </row>
    <row r="3493" spans="2:23" ht="15" customHeight="1" x14ac:dyDescent="0.35">
      <c r="B3493" s="349"/>
      <c r="C3493" s="715" t="str">
        <f t="shared" si="215"/>
        <v/>
      </c>
      <c r="D3493" s="458">
        <f>IF(ISNUMBER(Summary!$D$17), DATE(Summary!$D$17, 1, 1) + INT((ROW(B3455)-1)/24), DATE(2024, 1, 1) + INT((ROW(B3455)-1)/24))</f>
        <v>45435</v>
      </c>
      <c r="E3493" s="459">
        <v>0.91666666666666674</v>
      </c>
      <c r="F3493" s="780"/>
      <c r="G3493" s="780"/>
      <c r="H3493" s="460">
        <f t="shared" si="213"/>
        <v>0</v>
      </c>
      <c r="I3493" s="460">
        <f t="shared" si="214"/>
        <v>0</v>
      </c>
      <c r="J3493" s="460">
        <f t="shared" si="216"/>
        <v>0</v>
      </c>
      <c r="K3493" s="9"/>
      <c r="P3493" s="2"/>
      <c r="Q3493" s="27"/>
      <c r="R3493" s="2"/>
      <c r="S3493" s="2"/>
      <c r="T3493" s="2"/>
      <c r="U3493" s="2"/>
      <c r="V3493" s="2"/>
      <c r="W3493" s="2"/>
    </row>
    <row r="3494" spans="2:23" ht="15" customHeight="1" x14ac:dyDescent="0.35">
      <c r="B3494" s="349"/>
      <c r="C3494" s="715" t="str">
        <f t="shared" si="215"/>
        <v/>
      </c>
      <c r="D3494" s="458">
        <f>IF(ISNUMBER(Summary!$D$17), DATE(Summary!$D$17, 1, 1) + INT((ROW(B3456)-1)/24), DATE(2024, 1, 1) + INT((ROW(B3456)-1)/24))</f>
        <v>45435</v>
      </c>
      <c r="E3494" s="459">
        <v>0.95833333333333337</v>
      </c>
      <c r="F3494" s="780"/>
      <c r="G3494" s="780"/>
      <c r="H3494" s="460">
        <f t="shared" si="213"/>
        <v>0</v>
      </c>
      <c r="I3494" s="460">
        <f t="shared" si="214"/>
        <v>0</v>
      </c>
      <c r="J3494" s="460">
        <f t="shared" si="216"/>
        <v>0</v>
      </c>
      <c r="K3494" s="9"/>
      <c r="P3494" s="2"/>
      <c r="Q3494" s="27"/>
      <c r="R3494" s="2"/>
      <c r="S3494" s="2"/>
      <c r="T3494" s="2"/>
      <c r="U3494" s="2"/>
      <c r="V3494" s="2"/>
      <c r="W3494" s="2"/>
    </row>
    <row r="3495" spans="2:23" ht="15" customHeight="1" x14ac:dyDescent="0.35">
      <c r="B3495" s="457"/>
      <c r="C3495" s="715">
        <f t="shared" si="215"/>
        <v>45436</v>
      </c>
      <c r="D3495" s="458">
        <f>IF(ISNUMBER(Summary!$D$17), DATE(Summary!$D$17, 1, 1) + INT((ROW(B3457)-1)/24), DATE(2024, 1, 1) + INT((ROW(B3457)-1)/24))</f>
        <v>45436</v>
      </c>
      <c r="E3495" s="459">
        <v>3.1225022567582528E-17</v>
      </c>
      <c r="F3495" s="780"/>
      <c r="G3495" s="780"/>
      <c r="H3495" s="460">
        <f t="shared" ref="H3495:H3558" si="217">IF(G3495&gt;F3495,F3495,G3495)</f>
        <v>0</v>
      </c>
      <c r="I3495" s="460">
        <f t="shared" ref="I3495:I3558" si="218">F3495-H3495</f>
        <v>0</v>
      </c>
      <c r="J3495" s="460">
        <f t="shared" si="216"/>
        <v>0</v>
      </c>
      <c r="K3495" s="9"/>
      <c r="P3495" s="2"/>
      <c r="Q3495" s="27"/>
      <c r="R3495" s="2"/>
      <c r="S3495" s="2"/>
      <c r="T3495" s="2"/>
      <c r="U3495" s="2"/>
      <c r="V3495" s="2"/>
      <c r="W3495" s="2"/>
    </row>
    <row r="3496" spans="2:23" ht="15" customHeight="1" x14ac:dyDescent="0.35">
      <c r="B3496" s="349"/>
      <c r="C3496" s="715" t="str">
        <f t="shared" ref="C3496:C3559" si="219">IF(MOD(ROW()-ROW($E$39), 24)=0, $D3496, "")</f>
        <v/>
      </c>
      <c r="D3496" s="458">
        <f>IF(ISNUMBER(Summary!$D$17), DATE(Summary!$D$17, 1, 1) + INT((ROW(B3458)-1)/24), DATE(2024, 1, 1) + INT((ROW(B3458)-1)/24))</f>
        <v>45436</v>
      </c>
      <c r="E3496" s="459">
        <v>4.1666666666666699E-2</v>
      </c>
      <c r="F3496" s="780"/>
      <c r="G3496" s="780"/>
      <c r="H3496" s="460">
        <f t="shared" si="217"/>
        <v>0</v>
      </c>
      <c r="I3496" s="460">
        <f t="shared" si="218"/>
        <v>0</v>
      </c>
      <c r="J3496" s="460">
        <f t="shared" si="216"/>
        <v>0</v>
      </c>
      <c r="K3496" s="9"/>
      <c r="P3496" s="2"/>
      <c r="Q3496" s="27"/>
      <c r="R3496" s="2"/>
      <c r="S3496" s="2"/>
      <c r="T3496" s="2"/>
      <c r="U3496" s="2"/>
      <c r="V3496" s="2"/>
      <c r="W3496" s="2"/>
    </row>
    <row r="3497" spans="2:23" ht="15" customHeight="1" x14ac:dyDescent="0.35">
      <c r="B3497" s="349"/>
      <c r="C3497" s="715" t="str">
        <f t="shared" si="219"/>
        <v/>
      </c>
      <c r="D3497" s="458">
        <f>IF(ISNUMBER(Summary!$D$17), DATE(Summary!$D$17, 1, 1) + INT((ROW(B3459)-1)/24), DATE(2024, 1, 1) + INT((ROW(B3459)-1)/24))</f>
        <v>45436</v>
      </c>
      <c r="E3497" s="459">
        <v>8.333333333333337E-2</v>
      </c>
      <c r="F3497" s="780"/>
      <c r="G3497" s="780"/>
      <c r="H3497" s="460">
        <f t="shared" si="217"/>
        <v>0</v>
      </c>
      <c r="I3497" s="460">
        <f t="shared" si="218"/>
        <v>0</v>
      </c>
      <c r="J3497" s="460">
        <f t="shared" si="216"/>
        <v>0</v>
      </c>
      <c r="K3497" s="9"/>
      <c r="P3497" s="2"/>
      <c r="Q3497" s="27"/>
      <c r="R3497" s="2"/>
      <c r="S3497" s="2"/>
      <c r="T3497" s="2"/>
      <c r="U3497" s="2"/>
      <c r="V3497" s="2"/>
      <c r="W3497" s="2"/>
    </row>
    <row r="3498" spans="2:23" ht="15" customHeight="1" x14ac:dyDescent="0.35">
      <c r="B3498" s="349"/>
      <c r="C3498" s="715" t="str">
        <f t="shared" si="219"/>
        <v/>
      </c>
      <c r="D3498" s="458">
        <f>IF(ISNUMBER(Summary!$D$17), DATE(Summary!$D$17, 1, 1) + INT((ROW(B3460)-1)/24), DATE(2024, 1, 1) + INT((ROW(B3460)-1)/24))</f>
        <v>45436</v>
      </c>
      <c r="E3498" s="459">
        <v>0.12500000000000006</v>
      </c>
      <c r="F3498" s="780"/>
      <c r="G3498" s="780"/>
      <c r="H3498" s="460">
        <f t="shared" si="217"/>
        <v>0</v>
      </c>
      <c r="I3498" s="460">
        <f t="shared" si="218"/>
        <v>0</v>
      </c>
      <c r="J3498" s="460">
        <f t="shared" si="216"/>
        <v>0</v>
      </c>
      <c r="K3498" s="9"/>
      <c r="P3498" s="2"/>
      <c r="Q3498" s="27"/>
      <c r="R3498" s="2"/>
      <c r="S3498" s="2"/>
      <c r="T3498" s="2"/>
      <c r="U3498" s="2"/>
      <c r="V3498" s="2"/>
      <c r="W3498" s="2"/>
    </row>
    <row r="3499" spans="2:23" ht="15" customHeight="1" x14ac:dyDescent="0.35">
      <c r="B3499" s="349"/>
      <c r="C3499" s="715" t="str">
        <f t="shared" si="219"/>
        <v/>
      </c>
      <c r="D3499" s="458">
        <f>IF(ISNUMBER(Summary!$D$17), DATE(Summary!$D$17, 1, 1) + INT((ROW(B3461)-1)/24), DATE(2024, 1, 1) + INT((ROW(B3461)-1)/24))</f>
        <v>45436</v>
      </c>
      <c r="E3499" s="459">
        <v>0.16666666666666669</v>
      </c>
      <c r="F3499" s="780"/>
      <c r="G3499" s="780"/>
      <c r="H3499" s="460">
        <f t="shared" si="217"/>
        <v>0</v>
      </c>
      <c r="I3499" s="460">
        <f t="shared" si="218"/>
        <v>0</v>
      </c>
      <c r="J3499" s="460">
        <f t="shared" si="216"/>
        <v>0</v>
      </c>
      <c r="K3499" s="9"/>
      <c r="P3499" s="2"/>
      <c r="Q3499" s="27"/>
      <c r="R3499" s="2"/>
      <c r="S3499" s="2"/>
      <c r="T3499" s="2"/>
      <c r="U3499" s="2"/>
      <c r="V3499" s="2"/>
      <c r="W3499" s="2"/>
    </row>
    <row r="3500" spans="2:23" ht="15" customHeight="1" x14ac:dyDescent="0.35">
      <c r="B3500" s="349"/>
      <c r="C3500" s="715" t="str">
        <f t="shared" si="219"/>
        <v/>
      </c>
      <c r="D3500" s="458">
        <f>IF(ISNUMBER(Summary!$D$17), DATE(Summary!$D$17, 1, 1) + INT((ROW(B3462)-1)/24), DATE(2024, 1, 1) + INT((ROW(B3462)-1)/24))</f>
        <v>45436</v>
      </c>
      <c r="E3500" s="459">
        <v>0.20833333333333337</v>
      </c>
      <c r="F3500" s="780"/>
      <c r="G3500" s="780"/>
      <c r="H3500" s="460">
        <f t="shared" si="217"/>
        <v>0</v>
      </c>
      <c r="I3500" s="460">
        <f t="shared" si="218"/>
        <v>0</v>
      </c>
      <c r="J3500" s="460">
        <f t="shared" si="216"/>
        <v>0</v>
      </c>
      <c r="K3500" s="9"/>
      <c r="P3500" s="2"/>
      <c r="Q3500" s="27"/>
      <c r="R3500" s="2"/>
      <c r="S3500" s="2"/>
      <c r="T3500" s="2"/>
      <c r="U3500" s="2"/>
      <c r="V3500" s="2"/>
      <c r="W3500" s="2"/>
    </row>
    <row r="3501" spans="2:23" ht="15" customHeight="1" x14ac:dyDescent="0.35">
      <c r="B3501" s="349"/>
      <c r="C3501" s="715" t="str">
        <f t="shared" si="219"/>
        <v/>
      </c>
      <c r="D3501" s="458">
        <f>IF(ISNUMBER(Summary!$D$17), DATE(Summary!$D$17, 1, 1) + INT((ROW(B3463)-1)/24), DATE(2024, 1, 1) + INT((ROW(B3463)-1)/24))</f>
        <v>45436</v>
      </c>
      <c r="E3501" s="459">
        <v>0.25</v>
      </c>
      <c r="F3501" s="780"/>
      <c r="G3501" s="780"/>
      <c r="H3501" s="460">
        <f t="shared" si="217"/>
        <v>0</v>
      </c>
      <c r="I3501" s="460">
        <f t="shared" si="218"/>
        <v>0</v>
      </c>
      <c r="J3501" s="460">
        <f t="shared" si="216"/>
        <v>0</v>
      </c>
      <c r="K3501" s="9"/>
      <c r="P3501" s="2"/>
      <c r="Q3501" s="27"/>
      <c r="R3501" s="2"/>
      <c r="S3501" s="2"/>
      <c r="T3501" s="2"/>
      <c r="U3501" s="2"/>
      <c r="V3501" s="2"/>
      <c r="W3501" s="2"/>
    </row>
    <row r="3502" spans="2:23" ht="15" customHeight="1" x14ac:dyDescent="0.35">
      <c r="B3502" s="349"/>
      <c r="C3502" s="715" t="str">
        <f t="shared" si="219"/>
        <v/>
      </c>
      <c r="D3502" s="458">
        <f>IF(ISNUMBER(Summary!$D$17), DATE(Summary!$D$17, 1, 1) + INT((ROW(B3464)-1)/24), DATE(2024, 1, 1) + INT((ROW(B3464)-1)/24))</f>
        <v>45436</v>
      </c>
      <c r="E3502" s="459">
        <v>0.29166666666666669</v>
      </c>
      <c r="F3502" s="780"/>
      <c r="G3502" s="780"/>
      <c r="H3502" s="460">
        <f t="shared" si="217"/>
        <v>0</v>
      </c>
      <c r="I3502" s="460">
        <f t="shared" si="218"/>
        <v>0</v>
      </c>
      <c r="J3502" s="460">
        <f t="shared" si="216"/>
        <v>0</v>
      </c>
      <c r="K3502" s="9"/>
      <c r="P3502" s="2"/>
      <c r="Q3502" s="27"/>
      <c r="R3502" s="2"/>
      <c r="S3502" s="2"/>
      <c r="T3502" s="2"/>
      <c r="U3502" s="2"/>
      <c r="V3502" s="2"/>
      <c r="W3502" s="2"/>
    </row>
    <row r="3503" spans="2:23" ht="15" customHeight="1" x14ac:dyDescent="0.35">
      <c r="B3503" s="349"/>
      <c r="C3503" s="715" t="str">
        <f t="shared" si="219"/>
        <v/>
      </c>
      <c r="D3503" s="458">
        <f>IF(ISNUMBER(Summary!$D$17), DATE(Summary!$D$17, 1, 1) + INT((ROW(B3465)-1)/24), DATE(2024, 1, 1) + INT((ROW(B3465)-1)/24))</f>
        <v>45436</v>
      </c>
      <c r="E3503" s="459">
        <v>0.33333333333333337</v>
      </c>
      <c r="F3503" s="780"/>
      <c r="G3503" s="780"/>
      <c r="H3503" s="460">
        <f t="shared" si="217"/>
        <v>0</v>
      </c>
      <c r="I3503" s="460">
        <f t="shared" si="218"/>
        <v>0</v>
      </c>
      <c r="J3503" s="460">
        <f t="shared" si="216"/>
        <v>0</v>
      </c>
      <c r="K3503" s="9"/>
      <c r="P3503" s="2"/>
      <c r="Q3503" s="27"/>
      <c r="R3503" s="2"/>
      <c r="S3503" s="2"/>
      <c r="T3503" s="2"/>
      <c r="U3503" s="2"/>
      <c r="V3503" s="2"/>
      <c r="W3503" s="2"/>
    </row>
    <row r="3504" spans="2:23" ht="15" customHeight="1" x14ac:dyDescent="0.35">
      <c r="B3504" s="349"/>
      <c r="C3504" s="715" t="str">
        <f t="shared" si="219"/>
        <v/>
      </c>
      <c r="D3504" s="458">
        <f>IF(ISNUMBER(Summary!$D$17), DATE(Summary!$D$17, 1, 1) + INT((ROW(B3466)-1)/24), DATE(2024, 1, 1) + INT((ROW(B3466)-1)/24))</f>
        <v>45436</v>
      </c>
      <c r="E3504" s="459">
        <v>0.375</v>
      </c>
      <c r="F3504" s="780"/>
      <c r="G3504" s="780"/>
      <c r="H3504" s="460">
        <f t="shared" si="217"/>
        <v>0</v>
      </c>
      <c r="I3504" s="460">
        <f t="shared" si="218"/>
        <v>0</v>
      </c>
      <c r="J3504" s="460">
        <f t="shared" si="216"/>
        <v>0</v>
      </c>
      <c r="K3504" s="9"/>
      <c r="P3504" s="2"/>
      <c r="Q3504" s="27"/>
      <c r="R3504" s="2"/>
      <c r="S3504" s="2"/>
      <c r="T3504" s="2"/>
      <c r="U3504" s="2"/>
      <c r="V3504" s="2"/>
      <c r="W3504" s="2"/>
    </row>
    <row r="3505" spans="2:23" ht="15" customHeight="1" x14ac:dyDescent="0.35">
      <c r="B3505" s="349"/>
      <c r="C3505" s="715" t="str">
        <f t="shared" si="219"/>
        <v/>
      </c>
      <c r="D3505" s="458">
        <f>IF(ISNUMBER(Summary!$D$17), DATE(Summary!$D$17, 1, 1) + INT((ROW(B3467)-1)/24), DATE(2024, 1, 1) + INT((ROW(B3467)-1)/24))</f>
        <v>45436</v>
      </c>
      <c r="E3505" s="459">
        <v>0.41666666666666669</v>
      </c>
      <c r="F3505" s="780"/>
      <c r="G3505" s="780"/>
      <c r="H3505" s="460">
        <f t="shared" si="217"/>
        <v>0</v>
      </c>
      <c r="I3505" s="460">
        <f t="shared" si="218"/>
        <v>0</v>
      </c>
      <c r="J3505" s="460">
        <f t="shared" si="216"/>
        <v>0</v>
      </c>
      <c r="K3505" s="9"/>
      <c r="P3505" s="2"/>
      <c r="Q3505" s="27"/>
      <c r="R3505" s="2"/>
      <c r="S3505" s="2"/>
      <c r="T3505" s="2"/>
      <c r="U3505" s="2"/>
      <c r="V3505" s="2"/>
      <c r="W3505" s="2"/>
    </row>
    <row r="3506" spans="2:23" ht="15" customHeight="1" x14ac:dyDescent="0.35">
      <c r="B3506" s="349"/>
      <c r="C3506" s="715" t="str">
        <f t="shared" si="219"/>
        <v/>
      </c>
      <c r="D3506" s="458">
        <f>IF(ISNUMBER(Summary!$D$17), DATE(Summary!$D$17, 1, 1) + INT((ROW(B3468)-1)/24), DATE(2024, 1, 1) + INT((ROW(B3468)-1)/24))</f>
        <v>45436</v>
      </c>
      <c r="E3506" s="459">
        <v>0.45833333333333337</v>
      </c>
      <c r="F3506" s="780"/>
      <c r="G3506" s="780"/>
      <c r="H3506" s="460">
        <f t="shared" si="217"/>
        <v>0</v>
      </c>
      <c r="I3506" s="460">
        <f t="shared" si="218"/>
        <v>0</v>
      </c>
      <c r="J3506" s="460">
        <f t="shared" si="216"/>
        <v>0</v>
      </c>
      <c r="K3506" s="9"/>
      <c r="P3506" s="2"/>
      <c r="Q3506" s="27"/>
      <c r="R3506" s="2"/>
      <c r="S3506" s="2"/>
      <c r="T3506" s="2"/>
      <c r="U3506" s="2"/>
      <c r="V3506" s="2"/>
      <c r="W3506" s="2"/>
    </row>
    <row r="3507" spans="2:23" ht="15" customHeight="1" x14ac:dyDescent="0.35">
      <c r="B3507" s="349"/>
      <c r="C3507" s="715" t="str">
        <f t="shared" si="219"/>
        <v/>
      </c>
      <c r="D3507" s="458">
        <f>IF(ISNUMBER(Summary!$D$17), DATE(Summary!$D$17, 1, 1) + INT((ROW(B3469)-1)/24), DATE(2024, 1, 1) + INT((ROW(B3469)-1)/24))</f>
        <v>45436</v>
      </c>
      <c r="E3507" s="459">
        <v>0.50000000000000011</v>
      </c>
      <c r="F3507" s="780"/>
      <c r="G3507" s="780"/>
      <c r="H3507" s="460">
        <f t="shared" si="217"/>
        <v>0</v>
      </c>
      <c r="I3507" s="460">
        <f t="shared" si="218"/>
        <v>0</v>
      </c>
      <c r="J3507" s="460">
        <f t="shared" si="216"/>
        <v>0</v>
      </c>
      <c r="K3507" s="9"/>
      <c r="P3507" s="2"/>
      <c r="Q3507" s="27"/>
      <c r="R3507" s="2"/>
      <c r="S3507" s="2"/>
      <c r="T3507" s="2"/>
      <c r="U3507" s="2"/>
      <c r="V3507" s="2"/>
      <c r="W3507" s="2"/>
    </row>
    <row r="3508" spans="2:23" ht="15" customHeight="1" x14ac:dyDescent="0.35">
      <c r="B3508" s="349"/>
      <c r="C3508" s="715" t="str">
        <f t="shared" si="219"/>
        <v/>
      </c>
      <c r="D3508" s="458">
        <f>IF(ISNUMBER(Summary!$D$17), DATE(Summary!$D$17, 1, 1) + INT((ROW(B3470)-1)/24), DATE(2024, 1, 1) + INT((ROW(B3470)-1)/24))</f>
        <v>45436</v>
      </c>
      <c r="E3508" s="459">
        <v>0.54166666666666674</v>
      </c>
      <c r="F3508" s="780"/>
      <c r="G3508" s="780"/>
      <c r="H3508" s="460">
        <f t="shared" si="217"/>
        <v>0</v>
      </c>
      <c r="I3508" s="460">
        <f t="shared" si="218"/>
        <v>0</v>
      </c>
      <c r="J3508" s="460">
        <f t="shared" si="216"/>
        <v>0</v>
      </c>
      <c r="K3508" s="9"/>
      <c r="P3508" s="2"/>
      <c r="Q3508" s="27"/>
      <c r="R3508" s="2"/>
      <c r="S3508" s="2"/>
      <c r="T3508" s="2"/>
      <c r="U3508" s="2"/>
      <c r="V3508" s="2"/>
      <c r="W3508" s="2"/>
    </row>
    <row r="3509" spans="2:23" ht="15" customHeight="1" x14ac:dyDescent="0.35">
      <c r="B3509" s="349"/>
      <c r="C3509" s="715" t="str">
        <f t="shared" si="219"/>
        <v/>
      </c>
      <c r="D3509" s="458">
        <f>IF(ISNUMBER(Summary!$D$17), DATE(Summary!$D$17, 1, 1) + INT((ROW(B3471)-1)/24), DATE(2024, 1, 1) + INT((ROW(B3471)-1)/24))</f>
        <v>45436</v>
      </c>
      <c r="E3509" s="459">
        <v>0.58333333333333337</v>
      </c>
      <c r="F3509" s="780"/>
      <c r="G3509" s="780"/>
      <c r="H3509" s="460">
        <f t="shared" si="217"/>
        <v>0</v>
      </c>
      <c r="I3509" s="460">
        <f t="shared" si="218"/>
        <v>0</v>
      </c>
      <c r="J3509" s="460">
        <f t="shared" si="216"/>
        <v>0</v>
      </c>
      <c r="K3509" s="9"/>
      <c r="P3509" s="2"/>
      <c r="Q3509" s="27"/>
      <c r="R3509" s="2"/>
      <c r="S3509" s="2"/>
      <c r="T3509" s="2"/>
      <c r="U3509" s="2"/>
      <c r="V3509" s="2"/>
      <c r="W3509" s="2"/>
    </row>
    <row r="3510" spans="2:23" ht="15" customHeight="1" x14ac:dyDescent="0.35">
      <c r="B3510" s="349"/>
      <c r="C3510" s="715" t="str">
        <f t="shared" si="219"/>
        <v/>
      </c>
      <c r="D3510" s="458">
        <f>IF(ISNUMBER(Summary!$D$17), DATE(Summary!$D$17, 1, 1) + INT((ROW(B3472)-1)/24), DATE(2024, 1, 1) + INT((ROW(B3472)-1)/24))</f>
        <v>45436</v>
      </c>
      <c r="E3510" s="459">
        <v>0.62500000000000011</v>
      </c>
      <c r="F3510" s="780"/>
      <c r="G3510" s="780"/>
      <c r="H3510" s="460">
        <f t="shared" si="217"/>
        <v>0</v>
      </c>
      <c r="I3510" s="460">
        <f t="shared" si="218"/>
        <v>0</v>
      </c>
      <c r="J3510" s="460">
        <f t="shared" si="216"/>
        <v>0</v>
      </c>
      <c r="K3510" s="9"/>
      <c r="P3510" s="2"/>
      <c r="Q3510" s="27"/>
      <c r="R3510" s="2"/>
      <c r="S3510" s="2"/>
      <c r="T3510" s="2"/>
      <c r="U3510" s="2"/>
      <c r="V3510" s="2"/>
      <c r="W3510" s="2"/>
    </row>
    <row r="3511" spans="2:23" ht="15" customHeight="1" x14ac:dyDescent="0.35">
      <c r="B3511" s="349"/>
      <c r="C3511" s="715" t="str">
        <f t="shared" si="219"/>
        <v/>
      </c>
      <c r="D3511" s="458">
        <f>IF(ISNUMBER(Summary!$D$17), DATE(Summary!$D$17, 1, 1) + INT((ROW(B3473)-1)/24), DATE(2024, 1, 1) + INT((ROW(B3473)-1)/24))</f>
        <v>45436</v>
      </c>
      <c r="E3511" s="459">
        <v>0.66666666666666674</v>
      </c>
      <c r="F3511" s="780"/>
      <c r="G3511" s="780"/>
      <c r="H3511" s="460">
        <f t="shared" si="217"/>
        <v>0</v>
      </c>
      <c r="I3511" s="460">
        <f t="shared" si="218"/>
        <v>0</v>
      </c>
      <c r="J3511" s="460">
        <f t="shared" si="216"/>
        <v>0</v>
      </c>
      <c r="K3511" s="9"/>
      <c r="P3511" s="2"/>
      <c r="Q3511" s="27"/>
      <c r="R3511" s="2"/>
      <c r="S3511" s="2"/>
      <c r="T3511" s="2"/>
      <c r="U3511" s="2"/>
      <c r="V3511" s="2"/>
      <c r="W3511" s="2"/>
    </row>
    <row r="3512" spans="2:23" ht="15" customHeight="1" x14ac:dyDescent="0.35">
      <c r="B3512" s="349"/>
      <c r="C3512" s="715" t="str">
        <f t="shared" si="219"/>
        <v/>
      </c>
      <c r="D3512" s="458">
        <f>IF(ISNUMBER(Summary!$D$17), DATE(Summary!$D$17, 1, 1) + INT((ROW(B3474)-1)/24), DATE(2024, 1, 1) + INT((ROW(B3474)-1)/24))</f>
        <v>45436</v>
      </c>
      <c r="E3512" s="459">
        <v>0.70833333333333337</v>
      </c>
      <c r="F3512" s="780"/>
      <c r="G3512" s="780"/>
      <c r="H3512" s="460">
        <f t="shared" si="217"/>
        <v>0</v>
      </c>
      <c r="I3512" s="460">
        <f t="shared" si="218"/>
        <v>0</v>
      </c>
      <c r="J3512" s="460">
        <f t="shared" si="216"/>
        <v>0</v>
      </c>
      <c r="K3512" s="9"/>
      <c r="P3512" s="2"/>
      <c r="Q3512" s="27"/>
      <c r="R3512" s="2"/>
      <c r="S3512" s="2"/>
      <c r="T3512" s="2"/>
      <c r="U3512" s="2"/>
      <c r="V3512" s="2"/>
      <c r="W3512" s="2"/>
    </row>
    <row r="3513" spans="2:23" ht="15" customHeight="1" x14ac:dyDescent="0.35">
      <c r="B3513" s="349"/>
      <c r="C3513" s="715" t="str">
        <f t="shared" si="219"/>
        <v/>
      </c>
      <c r="D3513" s="458">
        <f>IF(ISNUMBER(Summary!$D$17), DATE(Summary!$D$17, 1, 1) + INT((ROW(B3475)-1)/24), DATE(2024, 1, 1) + INT((ROW(B3475)-1)/24))</f>
        <v>45436</v>
      </c>
      <c r="E3513" s="459">
        <v>0.75000000000000011</v>
      </c>
      <c r="F3513" s="780"/>
      <c r="G3513" s="780"/>
      <c r="H3513" s="460">
        <f t="shared" si="217"/>
        <v>0</v>
      </c>
      <c r="I3513" s="460">
        <f t="shared" si="218"/>
        <v>0</v>
      </c>
      <c r="J3513" s="460">
        <f t="shared" si="216"/>
        <v>0</v>
      </c>
      <c r="K3513" s="9"/>
      <c r="P3513" s="2"/>
      <c r="Q3513" s="27"/>
      <c r="R3513" s="2"/>
      <c r="S3513" s="2"/>
      <c r="T3513" s="2"/>
      <c r="U3513" s="2"/>
      <c r="V3513" s="2"/>
      <c r="W3513" s="2"/>
    </row>
    <row r="3514" spans="2:23" ht="15" customHeight="1" x14ac:dyDescent="0.35">
      <c r="B3514" s="349"/>
      <c r="C3514" s="715" t="str">
        <f t="shared" si="219"/>
        <v/>
      </c>
      <c r="D3514" s="458">
        <f>IF(ISNUMBER(Summary!$D$17), DATE(Summary!$D$17, 1, 1) + INT((ROW(B3476)-1)/24), DATE(2024, 1, 1) + INT((ROW(B3476)-1)/24))</f>
        <v>45436</v>
      </c>
      <c r="E3514" s="459">
        <v>0.79166666666666674</v>
      </c>
      <c r="F3514" s="780"/>
      <c r="G3514" s="780"/>
      <c r="H3514" s="460">
        <f t="shared" si="217"/>
        <v>0</v>
      </c>
      <c r="I3514" s="460">
        <f t="shared" si="218"/>
        <v>0</v>
      </c>
      <c r="J3514" s="460">
        <f t="shared" si="216"/>
        <v>0</v>
      </c>
      <c r="K3514" s="9"/>
      <c r="P3514" s="2"/>
      <c r="Q3514" s="27"/>
      <c r="R3514" s="2"/>
      <c r="S3514" s="2"/>
      <c r="T3514" s="2"/>
      <c r="U3514" s="2"/>
      <c r="V3514" s="2"/>
      <c r="W3514" s="2"/>
    </row>
    <row r="3515" spans="2:23" ht="15" customHeight="1" x14ac:dyDescent="0.35">
      <c r="B3515" s="349"/>
      <c r="C3515" s="715" t="str">
        <f t="shared" si="219"/>
        <v/>
      </c>
      <c r="D3515" s="458">
        <f>IF(ISNUMBER(Summary!$D$17), DATE(Summary!$D$17, 1, 1) + INT((ROW(B3477)-1)/24), DATE(2024, 1, 1) + INT((ROW(B3477)-1)/24))</f>
        <v>45436</v>
      </c>
      <c r="E3515" s="459">
        <v>0.83333333333333337</v>
      </c>
      <c r="F3515" s="780"/>
      <c r="G3515" s="780"/>
      <c r="H3515" s="460">
        <f t="shared" si="217"/>
        <v>0</v>
      </c>
      <c r="I3515" s="460">
        <f t="shared" si="218"/>
        <v>0</v>
      </c>
      <c r="J3515" s="460">
        <f t="shared" si="216"/>
        <v>0</v>
      </c>
      <c r="K3515" s="9"/>
      <c r="P3515" s="2"/>
      <c r="Q3515" s="27"/>
      <c r="R3515" s="2"/>
      <c r="S3515" s="2"/>
      <c r="T3515" s="2"/>
      <c r="U3515" s="2"/>
      <c r="V3515" s="2"/>
      <c r="W3515" s="2"/>
    </row>
    <row r="3516" spans="2:23" ht="15" customHeight="1" x14ac:dyDescent="0.35">
      <c r="B3516" s="349"/>
      <c r="C3516" s="715" t="str">
        <f t="shared" si="219"/>
        <v/>
      </c>
      <c r="D3516" s="458">
        <f>IF(ISNUMBER(Summary!$D$17), DATE(Summary!$D$17, 1, 1) + INT((ROW(B3478)-1)/24), DATE(2024, 1, 1) + INT((ROW(B3478)-1)/24))</f>
        <v>45436</v>
      </c>
      <c r="E3516" s="459">
        <v>0.87500000000000011</v>
      </c>
      <c r="F3516" s="780"/>
      <c r="G3516" s="780"/>
      <c r="H3516" s="460">
        <f t="shared" si="217"/>
        <v>0</v>
      </c>
      <c r="I3516" s="460">
        <f t="shared" si="218"/>
        <v>0</v>
      </c>
      <c r="J3516" s="460">
        <f t="shared" si="216"/>
        <v>0</v>
      </c>
      <c r="K3516" s="9"/>
      <c r="P3516" s="2"/>
      <c r="Q3516" s="27"/>
      <c r="R3516" s="2"/>
      <c r="S3516" s="2"/>
      <c r="T3516" s="2"/>
      <c r="U3516" s="2"/>
      <c r="V3516" s="2"/>
      <c r="W3516" s="2"/>
    </row>
    <row r="3517" spans="2:23" ht="15" customHeight="1" x14ac:dyDescent="0.35">
      <c r="B3517" s="349"/>
      <c r="C3517" s="715" t="str">
        <f t="shared" si="219"/>
        <v/>
      </c>
      <c r="D3517" s="458">
        <f>IF(ISNUMBER(Summary!$D$17), DATE(Summary!$D$17, 1, 1) + INT((ROW(B3479)-1)/24), DATE(2024, 1, 1) + INT((ROW(B3479)-1)/24))</f>
        <v>45436</v>
      </c>
      <c r="E3517" s="459">
        <v>0.91666666666666674</v>
      </c>
      <c r="F3517" s="780"/>
      <c r="G3517" s="780"/>
      <c r="H3517" s="460">
        <f t="shared" si="217"/>
        <v>0</v>
      </c>
      <c r="I3517" s="460">
        <f t="shared" si="218"/>
        <v>0</v>
      </c>
      <c r="J3517" s="460">
        <f t="shared" si="216"/>
        <v>0</v>
      </c>
      <c r="K3517" s="9"/>
      <c r="P3517" s="2"/>
      <c r="Q3517" s="27"/>
      <c r="R3517" s="2"/>
      <c r="S3517" s="2"/>
      <c r="T3517" s="2"/>
      <c r="U3517" s="2"/>
      <c r="V3517" s="2"/>
      <c r="W3517" s="2"/>
    </row>
    <row r="3518" spans="2:23" ht="15" customHeight="1" x14ac:dyDescent="0.35">
      <c r="B3518" s="349"/>
      <c r="C3518" s="715" t="str">
        <f t="shared" si="219"/>
        <v/>
      </c>
      <c r="D3518" s="458">
        <f>IF(ISNUMBER(Summary!$D$17), DATE(Summary!$D$17, 1, 1) + INT((ROW(B3480)-1)/24), DATE(2024, 1, 1) + INT((ROW(B3480)-1)/24))</f>
        <v>45436</v>
      </c>
      <c r="E3518" s="459">
        <v>0.95833333333333337</v>
      </c>
      <c r="F3518" s="780"/>
      <c r="G3518" s="780"/>
      <c r="H3518" s="460">
        <f t="shared" si="217"/>
        <v>0</v>
      </c>
      <c r="I3518" s="460">
        <f t="shared" si="218"/>
        <v>0</v>
      </c>
      <c r="J3518" s="460">
        <f t="shared" si="216"/>
        <v>0</v>
      </c>
      <c r="K3518" s="9"/>
      <c r="P3518" s="2"/>
      <c r="Q3518" s="27"/>
      <c r="R3518" s="2"/>
      <c r="S3518" s="2"/>
      <c r="T3518" s="2"/>
      <c r="U3518" s="2"/>
      <c r="V3518" s="2"/>
      <c r="W3518" s="2"/>
    </row>
    <row r="3519" spans="2:23" ht="15" customHeight="1" x14ac:dyDescent="0.35">
      <c r="B3519" s="457"/>
      <c r="C3519" s="715">
        <f t="shared" si="219"/>
        <v>45437</v>
      </c>
      <c r="D3519" s="458">
        <f>IF(ISNUMBER(Summary!$D$17), DATE(Summary!$D$17, 1, 1) + INT((ROW(B3481)-1)/24), DATE(2024, 1, 1) + INT((ROW(B3481)-1)/24))</f>
        <v>45437</v>
      </c>
      <c r="E3519" s="459">
        <v>3.1225022567582528E-17</v>
      </c>
      <c r="F3519" s="780"/>
      <c r="G3519" s="780"/>
      <c r="H3519" s="460">
        <f t="shared" si="217"/>
        <v>0</v>
      </c>
      <c r="I3519" s="460">
        <f t="shared" si="218"/>
        <v>0</v>
      </c>
      <c r="J3519" s="460">
        <f t="shared" si="216"/>
        <v>0</v>
      </c>
      <c r="K3519" s="9"/>
      <c r="P3519" s="2"/>
      <c r="Q3519" s="27"/>
      <c r="R3519" s="2"/>
      <c r="S3519" s="2"/>
      <c r="T3519" s="2"/>
      <c r="U3519" s="2"/>
      <c r="V3519" s="2"/>
      <c r="W3519" s="2"/>
    </row>
    <row r="3520" spans="2:23" ht="15" customHeight="1" x14ac:dyDescent="0.35">
      <c r="B3520" s="349"/>
      <c r="C3520" s="715" t="str">
        <f t="shared" si="219"/>
        <v/>
      </c>
      <c r="D3520" s="458">
        <f>IF(ISNUMBER(Summary!$D$17), DATE(Summary!$D$17, 1, 1) + INT((ROW(B3482)-1)/24), DATE(2024, 1, 1) + INT((ROW(B3482)-1)/24))</f>
        <v>45437</v>
      </c>
      <c r="E3520" s="459">
        <v>4.1666666666666699E-2</v>
      </c>
      <c r="F3520" s="780"/>
      <c r="G3520" s="780"/>
      <c r="H3520" s="460">
        <f t="shared" si="217"/>
        <v>0</v>
      </c>
      <c r="I3520" s="460">
        <f t="shared" si="218"/>
        <v>0</v>
      </c>
      <c r="J3520" s="460">
        <f t="shared" ref="J3520:J3583" si="220">G3520-H3520</f>
        <v>0</v>
      </c>
      <c r="K3520" s="9"/>
      <c r="P3520" s="2"/>
      <c r="Q3520" s="27"/>
      <c r="R3520" s="2"/>
      <c r="S3520" s="2"/>
      <c r="T3520" s="2"/>
      <c r="U3520" s="2"/>
      <c r="V3520" s="2"/>
      <c r="W3520" s="2"/>
    </row>
    <row r="3521" spans="2:23" ht="15" customHeight="1" x14ac:dyDescent="0.35">
      <c r="B3521" s="349"/>
      <c r="C3521" s="715" t="str">
        <f t="shared" si="219"/>
        <v/>
      </c>
      <c r="D3521" s="458">
        <f>IF(ISNUMBER(Summary!$D$17), DATE(Summary!$D$17, 1, 1) + INT((ROW(B3483)-1)/24), DATE(2024, 1, 1) + INT((ROW(B3483)-1)/24))</f>
        <v>45437</v>
      </c>
      <c r="E3521" s="459">
        <v>8.333333333333337E-2</v>
      </c>
      <c r="F3521" s="780"/>
      <c r="G3521" s="780"/>
      <c r="H3521" s="460">
        <f t="shared" si="217"/>
        <v>0</v>
      </c>
      <c r="I3521" s="460">
        <f t="shared" si="218"/>
        <v>0</v>
      </c>
      <c r="J3521" s="460">
        <f t="shared" si="220"/>
        <v>0</v>
      </c>
      <c r="K3521" s="9"/>
      <c r="P3521" s="2"/>
      <c r="Q3521" s="27"/>
      <c r="R3521" s="2"/>
      <c r="S3521" s="2"/>
      <c r="T3521" s="2"/>
      <c r="U3521" s="2"/>
      <c r="V3521" s="2"/>
      <c r="W3521" s="2"/>
    </row>
    <row r="3522" spans="2:23" ht="15" customHeight="1" x14ac:dyDescent="0.35">
      <c r="B3522" s="349"/>
      <c r="C3522" s="715" t="str">
        <f t="shared" si="219"/>
        <v/>
      </c>
      <c r="D3522" s="458">
        <f>IF(ISNUMBER(Summary!$D$17), DATE(Summary!$D$17, 1, 1) + INT((ROW(B3484)-1)/24), DATE(2024, 1, 1) + INT((ROW(B3484)-1)/24))</f>
        <v>45437</v>
      </c>
      <c r="E3522" s="459">
        <v>0.12500000000000006</v>
      </c>
      <c r="F3522" s="780"/>
      <c r="G3522" s="780"/>
      <c r="H3522" s="460">
        <f t="shared" si="217"/>
        <v>0</v>
      </c>
      <c r="I3522" s="460">
        <f t="shared" si="218"/>
        <v>0</v>
      </c>
      <c r="J3522" s="460">
        <f t="shared" si="220"/>
        <v>0</v>
      </c>
      <c r="K3522" s="9"/>
      <c r="P3522" s="2"/>
      <c r="Q3522" s="27"/>
      <c r="R3522" s="2"/>
      <c r="S3522" s="2"/>
      <c r="T3522" s="2"/>
      <c r="U3522" s="2"/>
      <c r="V3522" s="2"/>
      <c r="W3522" s="2"/>
    </row>
    <row r="3523" spans="2:23" ht="15" customHeight="1" x14ac:dyDescent="0.35">
      <c r="B3523" s="349"/>
      <c r="C3523" s="715" t="str">
        <f t="shared" si="219"/>
        <v/>
      </c>
      <c r="D3523" s="458">
        <f>IF(ISNUMBER(Summary!$D$17), DATE(Summary!$D$17, 1, 1) + INT((ROW(B3485)-1)/24), DATE(2024, 1, 1) + INT((ROW(B3485)-1)/24))</f>
        <v>45437</v>
      </c>
      <c r="E3523" s="459">
        <v>0.16666666666666669</v>
      </c>
      <c r="F3523" s="780"/>
      <c r="G3523" s="780"/>
      <c r="H3523" s="460">
        <f t="shared" si="217"/>
        <v>0</v>
      </c>
      <c r="I3523" s="460">
        <f t="shared" si="218"/>
        <v>0</v>
      </c>
      <c r="J3523" s="460">
        <f t="shared" si="220"/>
        <v>0</v>
      </c>
      <c r="K3523" s="9"/>
      <c r="P3523" s="2"/>
      <c r="Q3523" s="27"/>
      <c r="R3523" s="2"/>
      <c r="S3523" s="2"/>
      <c r="T3523" s="2"/>
      <c r="U3523" s="2"/>
      <c r="V3523" s="2"/>
      <c r="W3523" s="2"/>
    </row>
    <row r="3524" spans="2:23" ht="15" customHeight="1" x14ac:dyDescent="0.35">
      <c r="B3524" s="349"/>
      <c r="C3524" s="715" t="str">
        <f t="shared" si="219"/>
        <v/>
      </c>
      <c r="D3524" s="458">
        <f>IF(ISNUMBER(Summary!$D$17), DATE(Summary!$D$17, 1, 1) + INT((ROW(B3486)-1)/24), DATE(2024, 1, 1) + INT((ROW(B3486)-1)/24))</f>
        <v>45437</v>
      </c>
      <c r="E3524" s="459">
        <v>0.20833333333333337</v>
      </c>
      <c r="F3524" s="780"/>
      <c r="G3524" s="780"/>
      <c r="H3524" s="460">
        <f t="shared" si="217"/>
        <v>0</v>
      </c>
      <c r="I3524" s="460">
        <f t="shared" si="218"/>
        <v>0</v>
      </c>
      <c r="J3524" s="460">
        <f t="shared" si="220"/>
        <v>0</v>
      </c>
      <c r="K3524" s="9"/>
      <c r="P3524" s="2"/>
      <c r="Q3524" s="27"/>
      <c r="R3524" s="2"/>
      <c r="S3524" s="2"/>
      <c r="T3524" s="2"/>
      <c r="U3524" s="2"/>
      <c r="V3524" s="2"/>
      <c r="W3524" s="2"/>
    </row>
    <row r="3525" spans="2:23" ht="15" customHeight="1" x14ac:dyDescent="0.35">
      <c r="B3525" s="349"/>
      <c r="C3525" s="715" t="str">
        <f t="shared" si="219"/>
        <v/>
      </c>
      <c r="D3525" s="458">
        <f>IF(ISNUMBER(Summary!$D$17), DATE(Summary!$D$17, 1, 1) + INT((ROW(B3487)-1)/24), DATE(2024, 1, 1) + INT((ROW(B3487)-1)/24))</f>
        <v>45437</v>
      </c>
      <c r="E3525" s="459">
        <v>0.25</v>
      </c>
      <c r="F3525" s="780"/>
      <c r="G3525" s="780"/>
      <c r="H3525" s="460">
        <f t="shared" si="217"/>
        <v>0</v>
      </c>
      <c r="I3525" s="460">
        <f t="shared" si="218"/>
        <v>0</v>
      </c>
      <c r="J3525" s="460">
        <f t="shared" si="220"/>
        <v>0</v>
      </c>
      <c r="K3525" s="9"/>
      <c r="P3525" s="2"/>
      <c r="Q3525" s="27"/>
      <c r="R3525" s="2"/>
      <c r="S3525" s="2"/>
      <c r="T3525" s="2"/>
      <c r="U3525" s="2"/>
      <c r="V3525" s="2"/>
      <c r="W3525" s="2"/>
    </row>
    <row r="3526" spans="2:23" ht="15" customHeight="1" x14ac:dyDescent="0.35">
      <c r="B3526" s="349"/>
      <c r="C3526" s="715" t="str">
        <f t="shared" si="219"/>
        <v/>
      </c>
      <c r="D3526" s="458">
        <f>IF(ISNUMBER(Summary!$D$17), DATE(Summary!$D$17, 1, 1) + INT((ROW(B3488)-1)/24), DATE(2024, 1, 1) + INT((ROW(B3488)-1)/24))</f>
        <v>45437</v>
      </c>
      <c r="E3526" s="459">
        <v>0.29166666666666669</v>
      </c>
      <c r="F3526" s="780"/>
      <c r="G3526" s="780"/>
      <c r="H3526" s="460">
        <f t="shared" si="217"/>
        <v>0</v>
      </c>
      <c r="I3526" s="460">
        <f t="shared" si="218"/>
        <v>0</v>
      </c>
      <c r="J3526" s="460">
        <f t="shared" si="220"/>
        <v>0</v>
      </c>
      <c r="K3526" s="9"/>
      <c r="P3526" s="2"/>
      <c r="Q3526" s="27"/>
      <c r="R3526" s="2"/>
      <c r="S3526" s="2"/>
      <c r="T3526" s="2"/>
      <c r="U3526" s="2"/>
      <c r="V3526" s="2"/>
      <c r="W3526" s="2"/>
    </row>
    <row r="3527" spans="2:23" ht="15" customHeight="1" x14ac:dyDescent="0.35">
      <c r="B3527" s="349"/>
      <c r="C3527" s="715" t="str">
        <f t="shared" si="219"/>
        <v/>
      </c>
      <c r="D3527" s="458">
        <f>IF(ISNUMBER(Summary!$D$17), DATE(Summary!$D$17, 1, 1) + INT((ROW(B3489)-1)/24), DATE(2024, 1, 1) + INT((ROW(B3489)-1)/24))</f>
        <v>45437</v>
      </c>
      <c r="E3527" s="459">
        <v>0.33333333333333337</v>
      </c>
      <c r="F3527" s="780"/>
      <c r="G3527" s="780"/>
      <c r="H3527" s="460">
        <f t="shared" si="217"/>
        <v>0</v>
      </c>
      <c r="I3527" s="460">
        <f t="shared" si="218"/>
        <v>0</v>
      </c>
      <c r="J3527" s="460">
        <f t="shared" si="220"/>
        <v>0</v>
      </c>
      <c r="K3527" s="9"/>
      <c r="P3527" s="2"/>
      <c r="Q3527" s="27"/>
      <c r="R3527" s="2"/>
      <c r="S3527" s="2"/>
      <c r="T3527" s="2"/>
      <c r="U3527" s="2"/>
      <c r="V3527" s="2"/>
      <c r="W3527" s="2"/>
    </row>
    <row r="3528" spans="2:23" ht="15" customHeight="1" x14ac:dyDescent="0.35">
      <c r="B3528" s="349"/>
      <c r="C3528" s="715" t="str">
        <f t="shared" si="219"/>
        <v/>
      </c>
      <c r="D3528" s="458">
        <f>IF(ISNUMBER(Summary!$D$17), DATE(Summary!$D$17, 1, 1) + INT((ROW(B3490)-1)/24), DATE(2024, 1, 1) + INT((ROW(B3490)-1)/24))</f>
        <v>45437</v>
      </c>
      <c r="E3528" s="459">
        <v>0.375</v>
      </c>
      <c r="F3528" s="780"/>
      <c r="G3528" s="780"/>
      <c r="H3528" s="460">
        <f t="shared" si="217"/>
        <v>0</v>
      </c>
      <c r="I3528" s="460">
        <f t="shared" si="218"/>
        <v>0</v>
      </c>
      <c r="J3528" s="460">
        <f t="shared" si="220"/>
        <v>0</v>
      </c>
      <c r="K3528" s="9"/>
      <c r="P3528" s="2"/>
      <c r="Q3528" s="27"/>
      <c r="R3528" s="2"/>
      <c r="S3528" s="2"/>
      <c r="T3528" s="2"/>
      <c r="U3528" s="2"/>
      <c r="V3528" s="2"/>
      <c r="W3528" s="2"/>
    </row>
    <row r="3529" spans="2:23" ht="15" customHeight="1" x14ac:dyDescent="0.35">
      <c r="B3529" s="349"/>
      <c r="C3529" s="715" t="str">
        <f t="shared" si="219"/>
        <v/>
      </c>
      <c r="D3529" s="458">
        <f>IF(ISNUMBER(Summary!$D$17), DATE(Summary!$D$17, 1, 1) + INT((ROW(B3491)-1)/24), DATE(2024, 1, 1) + INT((ROW(B3491)-1)/24))</f>
        <v>45437</v>
      </c>
      <c r="E3529" s="459">
        <v>0.41666666666666669</v>
      </c>
      <c r="F3529" s="780"/>
      <c r="G3529" s="780"/>
      <c r="H3529" s="460">
        <f t="shared" si="217"/>
        <v>0</v>
      </c>
      <c r="I3529" s="460">
        <f t="shared" si="218"/>
        <v>0</v>
      </c>
      <c r="J3529" s="460">
        <f t="shared" si="220"/>
        <v>0</v>
      </c>
      <c r="K3529" s="9"/>
      <c r="P3529" s="2"/>
      <c r="Q3529" s="27"/>
      <c r="R3529" s="2"/>
      <c r="S3529" s="2"/>
      <c r="T3529" s="2"/>
      <c r="U3529" s="2"/>
      <c r="V3529" s="2"/>
      <c r="W3529" s="2"/>
    </row>
    <row r="3530" spans="2:23" ht="15" customHeight="1" x14ac:dyDescent="0.35">
      <c r="B3530" s="349"/>
      <c r="C3530" s="715" t="str">
        <f t="shared" si="219"/>
        <v/>
      </c>
      <c r="D3530" s="458">
        <f>IF(ISNUMBER(Summary!$D$17), DATE(Summary!$D$17, 1, 1) + INT((ROW(B3492)-1)/24), DATE(2024, 1, 1) + INT((ROW(B3492)-1)/24))</f>
        <v>45437</v>
      </c>
      <c r="E3530" s="459">
        <v>0.45833333333333337</v>
      </c>
      <c r="F3530" s="780"/>
      <c r="G3530" s="780"/>
      <c r="H3530" s="460">
        <f t="shared" si="217"/>
        <v>0</v>
      </c>
      <c r="I3530" s="460">
        <f t="shared" si="218"/>
        <v>0</v>
      </c>
      <c r="J3530" s="460">
        <f t="shared" si="220"/>
        <v>0</v>
      </c>
      <c r="K3530" s="9"/>
      <c r="P3530" s="2"/>
      <c r="Q3530" s="27"/>
      <c r="R3530" s="2"/>
      <c r="S3530" s="2"/>
      <c r="T3530" s="2"/>
      <c r="U3530" s="2"/>
      <c r="V3530" s="2"/>
      <c r="W3530" s="2"/>
    </row>
    <row r="3531" spans="2:23" ht="15" customHeight="1" x14ac:dyDescent="0.35">
      <c r="B3531" s="349"/>
      <c r="C3531" s="715" t="str">
        <f t="shared" si="219"/>
        <v/>
      </c>
      <c r="D3531" s="458">
        <f>IF(ISNUMBER(Summary!$D$17), DATE(Summary!$D$17, 1, 1) + INT((ROW(B3493)-1)/24), DATE(2024, 1, 1) + INT((ROW(B3493)-1)/24))</f>
        <v>45437</v>
      </c>
      <c r="E3531" s="459">
        <v>0.50000000000000011</v>
      </c>
      <c r="F3531" s="780"/>
      <c r="G3531" s="780"/>
      <c r="H3531" s="460">
        <f t="shared" si="217"/>
        <v>0</v>
      </c>
      <c r="I3531" s="460">
        <f t="shared" si="218"/>
        <v>0</v>
      </c>
      <c r="J3531" s="460">
        <f t="shared" si="220"/>
        <v>0</v>
      </c>
      <c r="K3531" s="9"/>
      <c r="P3531" s="2"/>
      <c r="Q3531" s="27"/>
      <c r="R3531" s="2"/>
      <c r="S3531" s="2"/>
      <c r="T3531" s="2"/>
      <c r="U3531" s="2"/>
      <c r="V3531" s="2"/>
      <c r="W3531" s="2"/>
    </row>
    <row r="3532" spans="2:23" ht="15" customHeight="1" x14ac:dyDescent="0.35">
      <c r="B3532" s="349"/>
      <c r="C3532" s="715" t="str">
        <f t="shared" si="219"/>
        <v/>
      </c>
      <c r="D3532" s="458">
        <f>IF(ISNUMBER(Summary!$D$17), DATE(Summary!$D$17, 1, 1) + INT((ROW(B3494)-1)/24), DATE(2024, 1, 1) + INT((ROW(B3494)-1)/24))</f>
        <v>45437</v>
      </c>
      <c r="E3532" s="459">
        <v>0.54166666666666674</v>
      </c>
      <c r="F3532" s="780"/>
      <c r="G3532" s="780"/>
      <c r="H3532" s="460">
        <f t="shared" si="217"/>
        <v>0</v>
      </c>
      <c r="I3532" s="460">
        <f t="shared" si="218"/>
        <v>0</v>
      </c>
      <c r="J3532" s="460">
        <f t="shared" si="220"/>
        <v>0</v>
      </c>
      <c r="K3532" s="9"/>
      <c r="P3532" s="2"/>
      <c r="Q3532" s="27"/>
      <c r="R3532" s="2"/>
      <c r="S3532" s="2"/>
      <c r="T3532" s="2"/>
      <c r="U3532" s="2"/>
      <c r="V3532" s="2"/>
      <c r="W3532" s="2"/>
    </row>
    <row r="3533" spans="2:23" ht="15" customHeight="1" x14ac:dyDescent="0.35">
      <c r="B3533" s="349"/>
      <c r="C3533" s="715" t="str">
        <f t="shared" si="219"/>
        <v/>
      </c>
      <c r="D3533" s="458">
        <f>IF(ISNUMBER(Summary!$D$17), DATE(Summary!$D$17, 1, 1) + INT((ROW(B3495)-1)/24), DATE(2024, 1, 1) + INT((ROW(B3495)-1)/24))</f>
        <v>45437</v>
      </c>
      <c r="E3533" s="459">
        <v>0.58333333333333337</v>
      </c>
      <c r="F3533" s="780"/>
      <c r="G3533" s="780"/>
      <c r="H3533" s="460">
        <f t="shared" si="217"/>
        <v>0</v>
      </c>
      <c r="I3533" s="460">
        <f t="shared" si="218"/>
        <v>0</v>
      </c>
      <c r="J3533" s="460">
        <f t="shared" si="220"/>
        <v>0</v>
      </c>
      <c r="K3533" s="9"/>
      <c r="P3533" s="2"/>
      <c r="Q3533" s="27"/>
      <c r="R3533" s="2"/>
      <c r="S3533" s="2"/>
      <c r="T3533" s="2"/>
      <c r="U3533" s="2"/>
      <c r="V3533" s="2"/>
      <c r="W3533" s="2"/>
    </row>
    <row r="3534" spans="2:23" ht="15" customHeight="1" x14ac:dyDescent="0.35">
      <c r="B3534" s="349"/>
      <c r="C3534" s="715" t="str">
        <f t="shared" si="219"/>
        <v/>
      </c>
      <c r="D3534" s="458">
        <f>IF(ISNUMBER(Summary!$D$17), DATE(Summary!$D$17, 1, 1) + INT((ROW(B3496)-1)/24), DATE(2024, 1, 1) + INT((ROW(B3496)-1)/24))</f>
        <v>45437</v>
      </c>
      <c r="E3534" s="459">
        <v>0.62500000000000011</v>
      </c>
      <c r="F3534" s="780"/>
      <c r="G3534" s="780"/>
      <c r="H3534" s="460">
        <f t="shared" si="217"/>
        <v>0</v>
      </c>
      <c r="I3534" s="460">
        <f t="shared" si="218"/>
        <v>0</v>
      </c>
      <c r="J3534" s="460">
        <f t="shared" si="220"/>
        <v>0</v>
      </c>
      <c r="K3534" s="9"/>
      <c r="P3534" s="2"/>
      <c r="Q3534" s="27"/>
      <c r="R3534" s="2"/>
      <c r="S3534" s="2"/>
      <c r="T3534" s="2"/>
      <c r="U3534" s="2"/>
      <c r="V3534" s="2"/>
      <c r="W3534" s="2"/>
    </row>
    <row r="3535" spans="2:23" ht="15" customHeight="1" x14ac:dyDescent="0.35">
      <c r="B3535" s="349"/>
      <c r="C3535" s="715" t="str">
        <f t="shared" si="219"/>
        <v/>
      </c>
      <c r="D3535" s="458">
        <f>IF(ISNUMBER(Summary!$D$17), DATE(Summary!$D$17, 1, 1) + INT((ROW(B3497)-1)/24), DATE(2024, 1, 1) + INT((ROW(B3497)-1)/24))</f>
        <v>45437</v>
      </c>
      <c r="E3535" s="459">
        <v>0.66666666666666674</v>
      </c>
      <c r="F3535" s="780"/>
      <c r="G3535" s="780"/>
      <c r="H3535" s="460">
        <f t="shared" si="217"/>
        <v>0</v>
      </c>
      <c r="I3535" s="460">
        <f t="shared" si="218"/>
        <v>0</v>
      </c>
      <c r="J3535" s="460">
        <f t="shared" si="220"/>
        <v>0</v>
      </c>
      <c r="K3535" s="9"/>
      <c r="P3535" s="2"/>
      <c r="Q3535" s="27"/>
      <c r="R3535" s="2"/>
      <c r="S3535" s="2"/>
      <c r="T3535" s="2"/>
      <c r="U3535" s="2"/>
      <c r="V3535" s="2"/>
      <c r="W3535" s="2"/>
    </row>
    <row r="3536" spans="2:23" ht="15" customHeight="1" x14ac:dyDescent="0.35">
      <c r="B3536" s="349"/>
      <c r="C3536" s="715" t="str">
        <f t="shared" si="219"/>
        <v/>
      </c>
      <c r="D3536" s="458">
        <f>IF(ISNUMBER(Summary!$D$17), DATE(Summary!$D$17, 1, 1) + INT((ROW(B3498)-1)/24), DATE(2024, 1, 1) + INT((ROW(B3498)-1)/24))</f>
        <v>45437</v>
      </c>
      <c r="E3536" s="459">
        <v>0.70833333333333337</v>
      </c>
      <c r="F3536" s="780"/>
      <c r="G3536" s="780"/>
      <c r="H3536" s="460">
        <f t="shared" si="217"/>
        <v>0</v>
      </c>
      <c r="I3536" s="460">
        <f t="shared" si="218"/>
        <v>0</v>
      </c>
      <c r="J3536" s="460">
        <f t="shared" si="220"/>
        <v>0</v>
      </c>
      <c r="K3536" s="9"/>
      <c r="P3536" s="2"/>
      <c r="Q3536" s="27"/>
      <c r="R3536" s="2"/>
      <c r="S3536" s="2"/>
      <c r="T3536" s="2"/>
      <c r="U3536" s="2"/>
      <c r="V3536" s="2"/>
      <c r="W3536" s="2"/>
    </row>
    <row r="3537" spans="2:23" ht="15" customHeight="1" x14ac:dyDescent="0.35">
      <c r="B3537" s="349"/>
      <c r="C3537" s="715" t="str">
        <f t="shared" si="219"/>
        <v/>
      </c>
      <c r="D3537" s="458">
        <f>IF(ISNUMBER(Summary!$D$17), DATE(Summary!$D$17, 1, 1) + INT((ROW(B3499)-1)/24), DATE(2024, 1, 1) + INT((ROW(B3499)-1)/24))</f>
        <v>45437</v>
      </c>
      <c r="E3537" s="459">
        <v>0.75000000000000011</v>
      </c>
      <c r="F3537" s="780"/>
      <c r="G3537" s="780"/>
      <c r="H3537" s="460">
        <f t="shared" si="217"/>
        <v>0</v>
      </c>
      <c r="I3537" s="460">
        <f t="shared" si="218"/>
        <v>0</v>
      </c>
      <c r="J3537" s="460">
        <f t="shared" si="220"/>
        <v>0</v>
      </c>
      <c r="K3537" s="9"/>
      <c r="P3537" s="2"/>
      <c r="Q3537" s="27"/>
      <c r="R3537" s="2"/>
      <c r="S3537" s="2"/>
      <c r="T3537" s="2"/>
      <c r="U3537" s="2"/>
      <c r="V3537" s="2"/>
      <c r="W3537" s="2"/>
    </row>
    <row r="3538" spans="2:23" ht="15" customHeight="1" x14ac:dyDescent="0.35">
      <c r="B3538" s="349"/>
      <c r="C3538" s="715" t="str">
        <f t="shared" si="219"/>
        <v/>
      </c>
      <c r="D3538" s="458">
        <f>IF(ISNUMBER(Summary!$D$17), DATE(Summary!$D$17, 1, 1) + INT((ROW(B3500)-1)/24), DATE(2024, 1, 1) + INT((ROW(B3500)-1)/24))</f>
        <v>45437</v>
      </c>
      <c r="E3538" s="459">
        <v>0.79166666666666674</v>
      </c>
      <c r="F3538" s="780"/>
      <c r="G3538" s="780"/>
      <c r="H3538" s="460">
        <f t="shared" si="217"/>
        <v>0</v>
      </c>
      <c r="I3538" s="460">
        <f t="shared" si="218"/>
        <v>0</v>
      </c>
      <c r="J3538" s="460">
        <f t="shared" si="220"/>
        <v>0</v>
      </c>
      <c r="K3538" s="9"/>
      <c r="P3538" s="2"/>
      <c r="Q3538" s="27"/>
      <c r="R3538" s="2"/>
      <c r="S3538" s="2"/>
      <c r="T3538" s="2"/>
      <c r="U3538" s="2"/>
      <c r="V3538" s="2"/>
      <c r="W3538" s="2"/>
    </row>
    <row r="3539" spans="2:23" ht="15" customHeight="1" x14ac:dyDescent="0.35">
      <c r="B3539" s="349"/>
      <c r="C3539" s="715" t="str">
        <f t="shared" si="219"/>
        <v/>
      </c>
      <c r="D3539" s="458">
        <f>IF(ISNUMBER(Summary!$D$17), DATE(Summary!$D$17, 1, 1) + INT((ROW(B3501)-1)/24), DATE(2024, 1, 1) + INT((ROW(B3501)-1)/24))</f>
        <v>45437</v>
      </c>
      <c r="E3539" s="459">
        <v>0.83333333333333337</v>
      </c>
      <c r="F3539" s="780"/>
      <c r="G3539" s="780"/>
      <c r="H3539" s="460">
        <f t="shared" si="217"/>
        <v>0</v>
      </c>
      <c r="I3539" s="460">
        <f t="shared" si="218"/>
        <v>0</v>
      </c>
      <c r="J3539" s="460">
        <f t="shared" si="220"/>
        <v>0</v>
      </c>
      <c r="K3539" s="9"/>
      <c r="P3539" s="2"/>
      <c r="Q3539" s="27"/>
      <c r="R3539" s="2"/>
      <c r="S3539" s="2"/>
      <c r="T3539" s="2"/>
      <c r="U3539" s="2"/>
      <c r="V3539" s="2"/>
      <c r="W3539" s="2"/>
    </row>
    <row r="3540" spans="2:23" ht="15" customHeight="1" x14ac:dyDescent="0.35">
      <c r="B3540" s="349"/>
      <c r="C3540" s="715" t="str">
        <f t="shared" si="219"/>
        <v/>
      </c>
      <c r="D3540" s="458">
        <f>IF(ISNUMBER(Summary!$D$17), DATE(Summary!$D$17, 1, 1) + INT((ROW(B3502)-1)/24), DATE(2024, 1, 1) + INT((ROW(B3502)-1)/24))</f>
        <v>45437</v>
      </c>
      <c r="E3540" s="459">
        <v>0.87500000000000011</v>
      </c>
      <c r="F3540" s="780"/>
      <c r="G3540" s="780"/>
      <c r="H3540" s="460">
        <f t="shared" si="217"/>
        <v>0</v>
      </c>
      <c r="I3540" s="460">
        <f t="shared" si="218"/>
        <v>0</v>
      </c>
      <c r="J3540" s="460">
        <f t="shared" si="220"/>
        <v>0</v>
      </c>
      <c r="K3540" s="9"/>
      <c r="P3540" s="2"/>
      <c r="Q3540" s="27"/>
      <c r="R3540" s="2"/>
      <c r="S3540" s="2"/>
      <c r="T3540" s="2"/>
      <c r="U3540" s="2"/>
      <c r="V3540" s="2"/>
      <c r="W3540" s="2"/>
    </row>
    <row r="3541" spans="2:23" ht="15" customHeight="1" x14ac:dyDescent="0.35">
      <c r="B3541" s="349"/>
      <c r="C3541" s="715" t="str">
        <f t="shared" si="219"/>
        <v/>
      </c>
      <c r="D3541" s="458">
        <f>IF(ISNUMBER(Summary!$D$17), DATE(Summary!$D$17, 1, 1) + INT((ROW(B3503)-1)/24), DATE(2024, 1, 1) + INT((ROW(B3503)-1)/24))</f>
        <v>45437</v>
      </c>
      <c r="E3541" s="459">
        <v>0.91666666666666674</v>
      </c>
      <c r="F3541" s="780"/>
      <c r="G3541" s="780"/>
      <c r="H3541" s="460">
        <f t="shared" si="217"/>
        <v>0</v>
      </c>
      <c r="I3541" s="460">
        <f t="shared" si="218"/>
        <v>0</v>
      </c>
      <c r="J3541" s="460">
        <f t="shared" si="220"/>
        <v>0</v>
      </c>
      <c r="K3541" s="9"/>
      <c r="P3541" s="2"/>
      <c r="Q3541" s="27"/>
      <c r="R3541" s="2"/>
      <c r="S3541" s="2"/>
      <c r="T3541" s="2"/>
      <c r="U3541" s="2"/>
      <c r="V3541" s="2"/>
      <c r="W3541" s="2"/>
    </row>
    <row r="3542" spans="2:23" ht="15" customHeight="1" x14ac:dyDescent="0.35">
      <c r="B3542" s="349"/>
      <c r="C3542" s="715" t="str">
        <f t="shared" si="219"/>
        <v/>
      </c>
      <c r="D3542" s="458">
        <f>IF(ISNUMBER(Summary!$D$17), DATE(Summary!$D$17, 1, 1) + INT((ROW(B3504)-1)/24), DATE(2024, 1, 1) + INT((ROW(B3504)-1)/24))</f>
        <v>45437</v>
      </c>
      <c r="E3542" s="459">
        <v>0.95833333333333337</v>
      </c>
      <c r="F3542" s="780"/>
      <c r="G3542" s="780"/>
      <c r="H3542" s="460">
        <f t="shared" si="217"/>
        <v>0</v>
      </c>
      <c r="I3542" s="460">
        <f t="shared" si="218"/>
        <v>0</v>
      </c>
      <c r="J3542" s="460">
        <f t="shared" si="220"/>
        <v>0</v>
      </c>
      <c r="K3542" s="9"/>
      <c r="P3542" s="2"/>
      <c r="Q3542" s="27"/>
      <c r="R3542" s="2"/>
      <c r="S3542" s="2"/>
      <c r="T3542" s="2"/>
      <c r="U3542" s="2"/>
      <c r="V3542" s="2"/>
      <c r="W3542" s="2"/>
    </row>
    <row r="3543" spans="2:23" ht="15" customHeight="1" x14ac:dyDescent="0.35">
      <c r="B3543" s="457"/>
      <c r="C3543" s="715">
        <f t="shared" si="219"/>
        <v>45438</v>
      </c>
      <c r="D3543" s="458">
        <f>IF(ISNUMBER(Summary!$D$17), DATE(Summary!$D$17, 1, 1) + INT((ROW(B3505)-1)/24), DATE(2024, 1, 1) + INT((ROW(B3505)-1)/24))</f>
        <v>45438</v>
      </c>
      <c r="E3543" s="459">
        <v>3.1225022567582528E-17</v>
      </c>
      <c r="F3543" s="780"/>
      <c r="G3543" s="780"/>
      <c r="H3543" s="460">
        <f t="shared" si="217"/>
        <v>0</v>
      </c>
      <c r="I3543" s="460">
        <f t="shared" si="218"/>
        <v>0</v>
      </c>
      <c r="J3543" s="460">
        <f t="shared" si="220"/>
        <v>0</v>
      </c>
      <c r="K3543" s="9"/>
      <c r="P3543" s="2"/>
      <c r="Q3543" s="27"/>
      <c r="R3543" s="2"/>
      <c r="S3543" s="2"/>
      <c r="T3543" s="2"/>
      <c r="U3543" s="2"/>
      <c r="V3543" s="2"/>
      <c r="W3543" s="2"/>
    </row>
    <row r="3544" spans="2:23" ht="15" customHeight="1" x14ac:dyDescent="0.35">
      <c r="B3544" s="349"/>
      <c r="C3544" s="715" t="str">
        <f t="shared" si="219"/>
        <v/>
      </c>
      <c r="D3544" s="458">
        <f>IF(ISNUMBER(Summary!$D$17), DATE(Summary!$D$17, 1, 1) + INT((ROW(B3506)-1)/24), DATE(2024, 1, 1) + INT((ROW(B3506)-1)/24))</f>
        <v>45438</v>
      </c>
      <c r="E3544" s="459">
        <v>4.1666666666666699E-2</v>
      </c>
      <c r="F3544" s="780"/>
      <c r="G3544" s="780"/>
      <c r="H3544" s="460">
        <f t="shared" si="217"/>
        <v>0</v>
      </c>
      <c r="I3544" s="460">
        <f t="shared" si="218"/>
        <v>0</v>
      </c>
      <c r="J3544" s="460">
        <f t="shared" si="220"/>
        <v>0</v>
      </c>
      <c r="K3544" s="9"/>
      <c r="P3544" s="2"/>
      <c r="Q3544" s="27"/>
      <c r="R3544" s="2"/>
      <c r="S3544" s="2"/>
      <c r="T3544" s="2"/>
      <c r="U3544" s="2"/>
      <c r="V3544" s="2"/>
      <c r="W3544" s="2"/>
    </row>
    <row r="3545" spans="2:23" ht="15" customHeight="1" x14ac:dyDescent="0.35">
      <c r="B3545" s="349"/>
      <c r="C3545" s="715" t="str">
        <f t="shared" si="219"/>
        <v/>
      </c>
      <c r="D3545" s="458">
        <f>IF(ISNUMBER(Summary!$D$17), DATE(Summary!$D$17, 1, 1) + INT((ROW(B3507)-1)/24), DATE(2024, 1, 1) + INT((ROW(B3507)-1)/24))</f>
        <v>45438</v>
      </c>
      <c r="E3545" s="459">
        <v>8.333333333333337E-2</v>
      </c>
      <c r="F3545" s="780"/>
      <c r="G3545" s="780"/>
      <c r="H3545" s="460">
        <f t="shared" si="217"/>
        <v>0</v>
      </c>
      <c r="I3545" s="460">
        <f t="shared" si="218"/>
        <v>0</v>
      </c>
      <c r="J3545" s="460">
        <f t="shared" si="220"/>
        <v>0</v>
      </c>
      <c r="K3545" s="9"/>
      <c r="P3545" s="2"/>
      <c r="Q3545" s="27"/>
      <c r="R3545" s="2"/>
      <c r="S3545" s="2"/>
      <c r="T3545" s="2"/>
      <c r="U3545" s="2"/>
      <c r="V3545" s="2"/>
      <c r="W3545" s="2"/>
    </row>
    <row r="3546" spans="2:23" ht="15" customHeight="1" x14ac:dyDescent="0.35">
      <c r="B3546" s="349"/>
      <c r="C3546" s="715" t="str">
        <f t="shared" si="219"/>
        <v/>
      </c>
      <c r="D3546" s="458">
        <f>IF(ISNUMBER(Summary!$D$17), DATE(Summary!$D$17, 1, 1) + INT((ROW(B3508)-1)/24), DATE(2024, 1, 1) + INT((ROW(B3508)-1)/24))</f>
        <v>45438</v>
      </c>
      <c r="E3546" s="459">
        <v>0.12500000000000006</v>
      </c>
      <c r="F3546" s="780"/>
      <c r="G3546" s="780"/>
      <c r="H3546" s="460">
        <f t="shared" si="217"/>
        <v>0</v>
      </c>
      <c r="I3546" s="460">
        <f t="shared" si="218"/>
        <v>0</v>
      </c>
      <c r="J3546" s="460">
        <f t="shared" si="220"/>
        <v>0</v>
      </c>
      <c r="K3546" s="9"/>
      <c r="P3546" s="2"/>
      <c r="Q3546" s="27"/>
      <c r="R3546" s="2"/>
      <c r="S3546" s="2"/>
      <c r="T3546" s="2"/>
      <c r="U3546" s="2"/>
      <c r="V3546" s="2"/>
      <c r="W3546" s="2"/>
    </row>
    <row r="3547" spans="2:23" ht="15" customHeight="1" x14ac:dyDescent="0.35">
      <c r="B3547" s="349"/>
      <c r="C3547" s="715" t="str">
        <f t="shared" si="219"/>
        <v/>
      </c>
      <c r="D3547" s="458">
        <f>IF(ISNUMBER(Summary!$D$17), DATE(Summary!$D$17, 1, 1) + INT((ROW(B3509)-1)/24), DATE(2024, 1, 1) + INT((ROW(B3509)-1)/24))</f>
        <v>45438</v>
      </c>
      <c r="E3547" s="459">
        <v>0.16666666666666669</v>
      </c>
      <c r="F3547" s="780"/>
      <c r="G3547" s="780"/>
      <c r="H3547" s="460">
        <f t="shared" si="217"/>
        <v>0</v>
      </c>
      <c r="I3547" s="460">
        <f t="shared" si="218"/>
        <v>0</v>
      </c>
      <c r="J3547" s="460">
        <f t="shared" si="220"/>
        <v>0</v>
      </c>
      <c r="K3547" s="9"/>
      <c r="P3547" s="2"/>
      <c r="Q3547" s="27"/>
      <c r="R3547" s="2"/>
      <c r="S3547" s="2"/>
      <c r="T3547" s="2"/>
      <c r="U3547" s="2"/>
      <c r="V3547" s="2"/>
      <c r="W3547" s="2"/>
    </row>
    <row r="3548" spans="2:23" ht="15" customHeight="1" x14ac:dyDescent="0.35">
      <c r="B3548" s="349"/>
      <c r="C3548" s="715" t="str">
        <f t="shared" si="219"/>
        <v/>
      </c>
      <c r="D3548" s="458">
        <f>IF(ISNUMBER(Summary!$D$17), DATE(Summary!$D$17, 1, 1) + INT((ROW(B3510)-1)/24), DATE(2024, 1, 1) + INT((ROW(B3510)-1)/24))</f>
        <v>45438</v>
      </c>
      <c r="E3548" s="459">
        <v>0.20833333333333337</v>
      </c>
      <c r="F3548" s="780"/>
      <c r="G3548" s="780"/>
      <c r="H3548" s="460">
        <f t="shared" si="217"/>
        <v>0</v>
      </c>
      <c r="I3548" s="460">
        <f t="shared" si="218"/>
        <v>0</v>
      </c>
      <c r="J3548" s="460">
        <f t="shared" si="220"/>
        <v>0</v>
      </c>
      <c r="K3548" s="9"/>
      <c r="P3548" s="2"/>
      <c r="Q3548" s="27"/>
      <c r="R3548" s="2"/>
      <c r="S3548" s="2"/>
      <c r="T3548" s="2"/>
      <c r="U3548" s="2"/>
      <c r="V3548" s="2"/>
      <c r="W3548" s="2"/>
    </row>
    <row r="3549" spans="2:23" ht="15" customHeight="1" x14ac:dyDescent="0.35">
      <c r="B3549" s="349"/>
      <c r="C3549" s="715" t="str">
        <f t="shared" si="219"/>
        <v/>
      </c>
      <c r="D3549" s="458">
        <f>IF(ISNUMBER(Summary!$D$17), DATE(Summary!$D$17, 1, 1) + INT((ROW(B3511)-1)/24), DATE(2024, 1, 1) + INT((ROW(B3511)-1)/24))</f>
        <v>45438</v>
      </c>
      <c r="E3549" s="459">
        <v>0.25</v>
      </c>
      <c r="F3549" s="780"/>
      <c r="G3549" s="780"/>
      <c r="H3549" s="460">
        <f t="shared" si="217"/>
        <v>0</v>
      </c>
      <c r="I3549" s="460">
        <f t="shared" si="218"/>
        <v>0</v>
      </c>
      <c r="J3549" s="460">
        <f t="shared" si="220"/>
        <v>0</v>
      </c>
      <c r="K3549" s="9"/>
      <c r="P3549" s="2"/>
      <c r="Q3549" s="27"/>
      <c r="R3549" s="2"/>
      <c r="S3549" s="2"/>
      <c r="T3549" s="2"/>
      <c r="U3549" s="2"/>
      <c r="V3549" s="2"/>
      <c r="W3549" s="2"/>
    </row>
    <row r="3550" spans="2:23" ht="15" customHeight="1" x14ac:dyDescent="0.35">
      <c r="B3550" s="349"/>
      <c r="C3550" s="715" t="str">
        <f t="shared" si="219"/>
        <v/>
      </c>
      <c r="D3550" s="458">
        <f>IF(ISNUMBER(Summary!$D$17), DATE(Summary!$D$17, 1, 1) + INT((ROW(B3512)-1)/24), DATE(2024, 1, 1) + INT((ROW(B3512)-1)/24))</f>
        <v>45438</v>
      </c>
      <c r="E3550" s="459">
        <v>0.29166666666666669</v>
      </c>
      <c r="F3550" s="780"/>
      <c r="G3550" s="780"/>
      <c r="H3550" s="460">
        <f t="shared" si="217"/>
        <v>0</v>
      </c>
      <c r="I3550" s="460">
        <f t="shared" si="218"/>
        <v>0</v>
      </c>
      <c r="J3550" s="460">
        <f t="shared" si="220"/>
        <v>0</v>
      </c>
      <c r="K3550" s="9"/>
      <c r="P3550" s="2"/>
      <c r="Q3550" s="27"/>
      <c r="R3550" s="2"/>
      <c r="S3550" s="2"/>
      <c r="T3550" s="2"/>
      <c r="U3550" s="2"/>
      <c r="V3550" s="2"/>
      <c r="W3550" s="2"/>
    </row>
    <row r="3551" spans="2:23" ht="15" customHeight="1" x14ac:dyDescent="0.35">
      <c r="B3551" s="349"/>
      <c r="C3551" s="715" t="str">
        <f t="shared" si="219"/>
        <v/>
      </c>
      <c r="D3551" s="458">
        <f>IF(ISNUMBER(Summary!$D$17), DATE(Summary!$D$17, 1, 1) + INT((ROW(B3513)-1)/24), DATE(2024, 1, 1) + INT((ROW(B3513)-1)/24))</f>
        <v>45438</v>
      </c>
      <c r="E3551" s="459">
        <v>0.33333333333333337</v>
      </c>
      <c r="F3551" s="780"/>
      <c r="G3551" s="780"/>
      <c r="H3551" s="460">
        <f t="shared" si="217"/>
        <v>0</v>
      </c>
      <c r="I3551" s="460">
        <f t="shared" si="218"/>
        <v>0</v>
      </c>
      <c r="J3551" s="460">
        <f t="shared" si="220"/>
        <v>0</v>
      </c>
      <c r="K3551" s="9"/>
      <c r="P3551" s="2"/>
      <c r="Q3551" s="27"/>
      <c r="R3551" s="2"/>
      <c r="S3551" s="2"/>
      <c r="T3551" s="2"/>
      <c r="U3551" s="2"/>
      <c r="V3551" s="2"/>
      <c r="W3551" s="2"/>
    </row>
    <row r="3552" spans="2:23" ht="15" customHeight="1" x14ac:dyDescent="0.35">
      <c r="B3552" s="349"/>
      <c r="C3552" s="715" t="str">
        <f t="shared" si="219"/>
        <v/>
      </c>
      <c r="D3552" s="458">
        <f>IF(ISNUMBER(Summary!$D$17), DATE(Summary!$D$17, 1, 1) + INT((ROW(B3514)-1)/24), DATE(2024, 1, 1) + INT((ROW(B3514)-1)/24))</f>
        <v>45438</v>
      </c>
      <c r="E3552" s="459">
        <v>0.375</v>
      </c>
      <c r="F3552" s="780"/>
      <c r="G3552" s="780"/>
      <c r="H3552" s="460">
        <f t="shared" si="217"/>
        <v>0</v>
      </c>
      <c r="I3552" s="460">
        <f t="shared" si="218"/>
        <v>0</v>
      </c>
      <c r="J3552" s="460">
        <f t="shared" si="220"/>
        <v>0</v>
      </c>
      <c r="K3552" s="9"/>
      <c r="P3552" s="2"/>
      <c r="Q3552" s="27"/>
      <c r="R3552" s="2"/>
      <c r="S3552" s="2"/>
      <c r="T3552" s="2"/>
      <c r="U3552" s="2"/>
      <c r="V3552" s="2"/>
      <c r="W3552" s="2"/>
    </row>
    <row r="3553" spans="2:23" ht="15" customHeight="1" x14ac:dyDescent="0.35">
      <c r="B3553" s="349"/>
      <c r="C3553" s="715" t="str">
        <f t="shared" si="219"/>
        <v/>
      </c>
      <c r="D3553" s="458">
        <f>IF(ISNUMBER(Summary!$D$17), DATE(Summary!$D$17, 1, 1) + INT((ROW(B3515)-1)/24), DATE(2024, 1, 1) + INT((ROW(B3515)-1)/24))</f>
        <v>45438</v>
      </c>
      <c r="E3553" s="459">
        <v>0.41666666666666669</v>
      </c>
      <c r="F3553" s="780"/>
      <c r="G3553" s="780"/>
      <c r="H3553" s="460">
        <f t="shared" si="217"/>
        <v>0</v>
      </c>
      <c r="I3553" s="460">
        <f t="shared" si="218"/>
        <v>0</v>
      </c>
      <c r="J3553" s="460">
        <f t="shared" si="220"/>
        <v>0</v>
      </c>
      <c r="K3553" s="9"/>
      <c r="P3553" s="2"/>
      <c r="Q3553" s="27"/>
      <c r="R3553" s="2"/>
      <c r="S3553" s="2"/>
      <c r="T3553" s="2"/>
      <c r="U3553" s="2"/>
      <c r="V3553" s="2"/>
      <c r="W3553" s="2"/>
    </row>
    <row r="3554" spans="2:23" ht="15" customHeight="1" x14ac:dyDescent="0.35">
      <c r="B3554" s="349"/>
      <c r="C3554" s="715" t="str">
        <f t="shared" si="219"/>
        <v/>
      </c>
      <c r="D3554" s="458">
        <f>IF(ISNUMBER(Summary!$D$17), DATE(Summary!$D$17, 1, 1) + INT((ROW(B3516)-1)/24), DATE(2024, 1, 1) + INT((ROW(B3516)-1)/24))</f>
        <v>45438</v>
      </c>
      <c r="E3554" s="459">
        <v>0.45833333333333337</v>
      </c>
      <c r="F3554" s="780"/>
      <c r="G3554" s="780"/>
      <c r="H3554" s="460">
        <f t="shared" si="217"/>
        <v>0</v>
      </c>
      <c r="I3554" s="460">
        <f t="shared" si="218"/>
        <v>0</v>
      </c>
      <c r="J3554" s="460">
        <f t="shared" si="220"/>
        <v>0</v>
      </c>
      <c r="K3554" s="9"/>
      <c r="P3554" s="2"/>
      <c r="Q3554" s="27"/>
      <c r="R3554" s="2"/>
      <c r="S3554" s="2"/>
      <c r="T3554" s="2"/>
      <c r="U3554" s="2"/>
      <c r="V3554" s="2"/>
      <c r="W3554" s="2"/>
    </row>
    <row r="3555" spans="2:23" ht="15" customHeight="1" x14ac:dyDescent="0.35">
      <c r="B3555" s="349"/>
      <c r="C3555" s="715" t="str">
        <f t="shared" si="219"/>
        <v/>
      </c>
      <c r="D3555" s="458">
        <f>IF(ISNUMBER(Summary!$D$17), DATE(Summary!$D$17, 1, 1) + INT((ROW(B3517)-1)/24), DATE(2024, 1, 1) + INT((ROW(B3517)-1)/24))</f>
        <v>45438</v>
      </c>
      <c r="E3555" s="459">
        <v>0.50000000000000011</v>
      </c>
      <c r="F3555" s="780"/>
      <c r="G3555" s="780"/>
      <c r="H3555" s="460">
        <f t="shared" si="217"/>
        <v>0</v>
      </c>
      <c r="I3555" s="460">
        <f t="shared" si="218"/>
        <v>0</v>
      </c>
      <c r="J3555" s="460">
        <f t="shared" si="220"/>
        <v>0</v>
      </c>
      <c r="K3555" s="9"/>
      <c r="P3555" s="2"/>
      <c r="Q3555" s="27"/>
      <c r="R3555" s="2"/>
      <c r="S3555" s="2"/>
      <c r="T3555" s="2"/>
      <c r="U3555" s="2"/>
      <c r="V3555" s="2"/>
      <c r="W3555" s="2"/>
    </row>
    <row r="3556" spans="2:23" ht="15" customHeight="1" x14ac:dyDescent="0.35">
      <c r="B3556" s="349"/>
      <c r="C3556" s="715" t="str">
        <f t="shared" si="219"/>
        <v/>
      </c>
      <c r="D3556" s="458">
        <f>IF(ISNUMBER(Summary!$D$17), DATE(Summary!$D$17, 1, 1) + INT((ROW(B3518)-1)/24), DATE(2024, 1, 1) + INT((ROW(B3518)-1)/24))</f>
        <v>45438</v>
      </c>
      <c r="E3556" s="459">
        <v>0.54166666666666674</v>
      </c>
      <c r="F3556" s="780"/>
      <c r="G3556" s="780"/>
      <c r="H3556" s="460">
        <f t="shared" si="217"/>
        <v>0</v>
      </c>
      <c r="I3556" s="460">
        <f t="shared" si="218"/>
        <v>0</v>
      </c>
      <c r="J3556" s="460">
        <f t="shared" si="220"/>
        <v>0</v>
      </c>
      <c r="K3556" s="9"/>
      <c r="P3556" s="2"/>
      <c r="Q3556" s="27"/>
      <c r="R3556" s="2"/>
      <c r="S3556" s="2"/>
      <c r="T3556" s="2"/>
      <c r="U3556" s="2"/>
      <c r="V3556" s="2"/>
      <c r="W3556" s="2"/>
    </row>
    <row r="3557" spans="2:23" ht="15" customHeight="1" x14ac:dyDescent="0.35">
      <c r="B3557" s="349"/>
      <c r="C3557" s="715" t="str">
        <f t="shared" si="219"/>
        <v/>
      </c>
      <c r="D3557" s="458">
        <f>IF(ISNUMBER(Summary!$D$17), DATE(Summary!$D$17, 1, 1) + INT((ROW(B3519)-1)/24), DATE(2024, 1, 1) + INT((ROW(B3519)-1)/24))</f>
        <v>45438</v>
      </c>
      <c r="E3557" s="459">
        <v>0.58333333333333337</v>
      </c>
      <c r="F3557" s="780"/>
      <c r="G3557" s="780"/>
      <c r="H3557" s="460">
        <f t="shared" si="217"/>
        <v>0</v>
      </c>
      <c r="I3557" s="460">
        <f t="shared" si="218"/>
        <v>0</v>
      </c>
      <c r="J3557" s="460">
        <f t="shared" si="220"/>
        <v>0</v>
      </c>
      <c r="K3557" s="9"/>
      <c r="P3557" s="2"/>
      <c r="Q3557" s="27"/>
      <c r="R3557" s="2"/>
      <c r="S3557" s="2"/>
      <c r="T3557" s="2"/>
      <c r="U3557" s="2"/>
      <c r="V3557" s="2"/>
      <c r="W3557" s="2"/>
    </row>
    <row r="3558" spans="2:23" ht="15" customHeight="1" x14ac:dyDescent="0.35">
      <c r="B3558" s="349"/>
      <c r="C3558" s="715" t="str">
        <f t="shared" si="219"/>
        <v/>
      </c>
      <c r="D3558" s="458">
        <f>IF(ISNUMBER(Summary!$D$17), DATE(Summary!$D$17, 1, 1) + INT((ROW(B3520)-1)/24), DATE(2024, 1, 1) + INT((ROW(B3520)-1)/24))</f>
        <v>45438</v>
      </c>
      <c r="E3558" s="459">
        <v>0.62500000000000011</v>
      </c>
      <c r="F3558" s="780"/>
      <c r="G3558" s="780"/>
      <c r="H3558" s="460">
        <f t="shared" si="217"/>
        <v>0</v>
      </c>
      <c r="I3558" s="460">
        <f t="shared" si="218"/>
        <v>0</v>
      </c>
      <c r="J3558" s="460">
        <f t="shared" si="220"/>
        <v>0</v>
      </c>
      <c r="K3558" s="9"/>
      <c r="P3558" s="2"/>
      <c r="Q3558" s="27"/>
      <c r="R3558" s="2"/>
      <c r="S3558" s="2"/>
      <c r="T3558" s="2"/>
      <c r="U3558" s="2"/>
      <c r="V3558" s="2"/>
      <c r="W3558" s="2"/>
    </row>
    <row r="3559" spans="2:23" ht="15" customHeight="1" x14ac:dyDescent="0.35">
      <c r="B3559" s="349"/>
      <c r="C3559" s="715" t="str">
        <f t="shared" si="219"/>
        <v/>
      </c>
      <c r="D3559" s="458">
        <f>IF(ISNUMBER(Summary!$D$17), DATE(Summary!$D$17, 1, 1) + INT((ROW(B3521)-1)/24), DATE(2024, 1, 1) + INT((ROW(B3521)-1)/24))</f>
        <v>45438</v>
      </c>
      <c r="E3559" s="459">
        <v>0.66666666666666674</v>
      </c>
      <c r="F3559" s="780"/>
      <c r="G3559" s="780"/>
      <c r="H3559" s="460">
        <f t="shared" ref="H3559:H3622" si="221">IF(G3559&gt;F3559,F3559,G3559)</f>
        <v>0</v>
      </c>
      <c r="I3559" s="460">
        <f t="shared" ref="I3559:I3622" si="222">F3559-H3559</f>
        <v>0</v>
      </c>
      <c r="J3559" s="460">
        <f t="shared" si="220"/>
        <v>0</v>
      </c>
      <c r="K3559" s="9"/>
      <c r="P3559" s="2"/>
      <c r="Q3559" s="27"/>
      <c r="R3559" s="2"/>
      <c r="S3559" s="2"/>
      <c r="T3559" s="2"/>
      <c r="U3559" s="2"/>
      <c r="V3559" s="2"/>
      <c r="W3559" s="2"/>
    </row>
    <row r="3560" spans="2:23" ht="15" customHeight="1" x14ac:dyDescent="0.35">
      <c r="B3560" s="349"/>
      <c r="C3560" s="715" t="str">
        <f t="shared" ref="C3560:C3623" si="223">IF(MOD(ROW()-ROW($E$39), 24)=0, $D3560, "")</f>
        <v/>
      </c>
      <c r="D3560" s="458">
        <f>IF(ISNUMBER(Summary!$D$17), DATE(Summary!$D$17, 1, 1) + INT((ROW(B3522)-1)/24), DATE(2024, 1, 1) + INT((ROW(B3522)-1)/24))</f>
        <v>45438</v>
      </c>
      <c r="E3560" s="459">
        <v>0.70833333333333337</v>
      </c>
      <c r="F3560" s="780"/>
      <c r="G3560" s="780"/>
      <c r="H3560" s="460">
        <f t="shared" si="221"/>
        <v>0</v>
      </c>
      <c r="I3560" s="460">
        <f t="shared" si="222"/>
        <v>0</v>
      </c>
      <c r="J3560" s="460">
        <f t="shared" si="220"/>
        <v>0</v>
      </c>
      <c r="K3560" s="9"/>
      <c r="P3560" s="2"/>
      <c r="Q3560" s="27"/>
      <c r="R3560" s="2"/>
      <c r="S3560" s="2"/>
      <c r="T3560" s="2"/>
      <c r="U3560" s="2"/>
      <c r="V3560" s="2"/>
      <c r="W3560" s="2"/>
    </row>
    <row r="3561" spans="2:23" ht="15" customHeight="1" x14ac:dyDescent="0.35">
      <c r="B3561" s="349"/>
      <c r="C3561" s="715" t="str">
        <f t="shared" si="223"/>
        <v/>
      </c>
      <c r="D3561" s="458">
        <f>IF(ISNUMBER(Summary!$D$17), DATE(Summary!$D$17, 1, 1) + INT((ROW(B3523)-1)/24), DATE(2024, 1, 1) + INT((ROW(B3523)-1)/24))</f>
        <v>45438</v>
      </c>
      <c r="E3561" s="459">
        <v>0.75000000000000011</v>
      </c>
      <c r="F3561" s="780"/>
      <c r="G3561" s="780"/>
      <c r="H3561" s="460">
        <f t="shared" si="221"/>
        <v>0</v>
      </c>
      <c r="I3561" s="460">
        <f t="shared" si="222"/>
        <v>0</v>
      </c>
      <c r="J3561" s="460">
        <f t="shared" si="220"/>
        <v>0</v>
      </c>
      <c r="K3561" s="9"/>
      <c r="P3561" s="2"/>
      <c r="Q3561" s="27"/>
      <c r="R3561" s="2"/>
      <c r="S3561" s="2"/>
      <c r="T3561" s="2"/>
      <c r="U3561" s="2"/>
      <c r="V3561" s="2"/>
      <c r="W3561" s="2"/>
    </row>
    <row r="3562" spans="2:23" ht="15" customHeight="1" x14ac:dyDescent="0.35">
      <c r="B3562" s="349"/>
      <c r="C3562" s="715" t="str">
        <f t="shared" si="223"/>
        <v/>
      </c>
      <c r="D3562" s="458">
        <f>IF(ISNUMBER(Summary!$D$17), DATE(Summary!$D$17, 1, 1) + INT((ROW(B3524)-1)/24), DATE(2024, 1, 1) + INT((ROW(B3524)-1)/24))</f>
        <v>45438</v>
      </c>
      <c r="E3562" s="459">
        <v>0.79166666666666674</v>
      </c>
      <c r="F3562" s="780"/>
      <c r="G3562" s="780"/>
      <c r="H3562" s="460">
        <f t="shared" si="221"/>
        <v>0</v>
      </c>
      <c r="I3562" s="460">
        <f t="shared" si="222"/>
        <v>0</v>
      </c>
      <c r="J3562" s="460">
        <f t="shared" si="220"/>
        <v>0</v>
      </c>
      <c r="K3562" s="9"/>
      <c r="P3562" s="2"/>
      <c r="Q3562" s="27"/>
      <c r="R3562" s="2"/>
      <c r="S3562" s="2"/>
      <c r="T3562" s="2"/>
      <c r="U3562" s="2"/>
      <c r="V3562" s="2"/>
      <c r="W3562" s="2"/>
    </row>
    <row r="3563" spans="2:23" ht="15" customHeight="1" x14ac:dyDescent="0.35">
      <c r="B3563" s="349"/>
      <c r="C3563" s="715" t="str">
        <f t="shared" si="223"/>
        <v/>
      </c>
      <c r="D3563" s="458">
        <f>IF(ISNUMBER(Summary!$D$17), DATE(Summary!$D$17, 1, 1) + INT((ROW(B3525)-1)/24), DATE(2024, 1, 1) + INT((ROW(B3525)-1)/24))</f>
        <v>45438</v>
      </c>
      <c r="E3563" s="459">
        <v>0.83333333333333337</v>
      </c>
      <c r="F3563" s="780"/>
      <c r="G3563" s="780"/>
      <c r="H3563" s="460">
        <f t="shared" si="221"/>
        <v>0</v>
      </c>
      <c r="I3563" s="460">
        <f t="shared" si="222"/>
        <v>0</v>
      </c>
      <c r="J3563" s="460">
        <f t="shared" si="220"/>
        <v>0</v>
      </c>
      <c r="K3563" s="9"/>
      <c r="P3563" s="2"/>
      <c r="Q3563" s="27"/>
      <c r="R3563" s="2"/>
      <c r="S3563" s="2"/>
      <c r="T3563" s="2"/>
      <c r="U3563" s="2"/>
      <c r="V3563" s="2"/>
      <c r="W3563" s="2"/>
    </row>
    <row r="3564" spans="2:23" ht="15" customHeight="1" x14ac:dyDescent="0.35">
      <c r="B3564" s="349"/>
      <c r="C3564" s="715" t="str">
        <f t="shared" si="223"/>
        <v/>
      </c>
      <c r="D3564" s="458">
        <f>IF(ISNUMBER(Summary!$D$17), DATE(Summary!$D$17, 1, 1) + INT((ROW(B3526)-1)/24), DATE(2024, 1, 1) + INT((ROW(B3526)-1)/24))</f>
        <v>45438</v>
      </c>
      <c r="E3564" s="459">
        <v>0.87500000000000011</v>
      </c>
      <c r="F3564" s="780"/>
      <c r="G3564" s="780"/>
      <c r="H3564" s="460">
        <f t="shared" si="221"/>
        <v>0</v>
      </c>
      <c r="I3564" s="460">
        <f t="shared" si="222"/>
        <v>0</v>
      </c>
      <c r="J3564" s="460">
        <f t="shared" si="220"/>
        <v>0</v>
      </c>
      <c r="K3564" s="9"/>
      <c r="P3564" s="2"/>
      <c r="Q3564" s="27"/>
      <c r="R3564" s="2"/>
      <c r="S3564" s="2"/>
      <c r="T3564" s="2"/>
      <c r="U3564" s="2"/>
      <c r="V3564" s="2"/>
      <c r="W3564" s="2"/>
    </row>
    <row r="3565" spans="2:23" ht="15" customHeight="1" x14ac:dyDescent="0.35">
      <c r="B3565" s="349"/>
      <c r="C3565" s="715" t="str">
        <f t="shared" si="223"/>
        <v/>
      </c>
      <c r="D3565" s="458">
        <f>IF(ISNUMBER(Summary!$D$17), DATE(Summary!$D$17, 1, 1) + INT((ROW(B3527)-1)/24), DATE(2024, 1, 1) + INT((ROW(B3527)-1)/24))</f>
        <v>45438</v>
      </c>
      <c r="E3565" s="459">
        <v>0.91666666666666674</v>
      </c>
      <c r="F3565" s="780"/>
      <c r="G3565" s="780"/>
      <c r="H3565" s="460">
        <f t="shared" si="221"/>
        <v>0</v>
      </c>
      <c r="I3565" s="460">
        <f t="shared" si="222"/>
        <v>0</v>
      </c>
      <c r="J3565" s="460">
        <f t="shared" si="220"/>
        <v>0</v>
      </c>
      <c r="K3565" s="9"/>
      <c r="P3565" s="2"/>
      <c r="Q3565" s="27"/>
      <c r="R3565" s="2"/>
      <c r="S3565" s="2"/>
      <c r="T3565" s="2"/>
      <c r="U3565" s="2"/>
      <c r="V3565" s="2"/>
      <c r="W3565" s="2"/>
    </row>
    <row r="3566" spans="2:23" ht="15" customHeight="1" x14ac:dyDescent="0.35">
      <c r="B3566" s="349"/>
      <c r="C3566" s="715" t="str">
        <f t="shared" si="223"/>
        <v/>
      </c>
      <c r="D3566" s="458">
        <f>IF(ISNUMBER(Summary!$D$17), DATE(Summary!$D$17, 1, 1) + INT((ROW(B3528)-1)/24), DATE(2024, 1, 1) + INT((ROW(B3528)-1)/24))</f>
        <v>45438</v>
      </c>
      <c r="E3566" s="459">
        <v>0.95833333333333337</v>
      </c>
      <c r="F3566" s="780"/>
      <c r="G3566" s="780"/>
      <c r="H3566" s="460">
        <f t="shared" si="221"/>
        <v>0</v>
      </c>
      <c r="I3566" s="460">
        <f t="shared" si="222"/>
        <v>0</v>
      </c>
      <c r="J3566" s="460">
        <f t="shared" si="220"/>
        <v>0</v>
      </c>
      <c r="K3566" s="9"/>
      <c r="P3566" s="2"/>
      <c r="Q3566" s="27"/>
      <c r="R3566" s="2"/>
      <c r="S3566" s="2"/>
      <c r="T3566" s="2"/>
      <c r="U3566" s="2"/>
      <c r="V3566" s="2"/>
      <c r="W3566" s="2"/>
    </row>
    <row r="3567" spans="2:23" ht="15" customHeight="1" x14ac:dyDescent="0.35">
      <c r="B3567" s="457"/>
      <c r="C3567" s="715">
        <f t="shared" si="223"/>
        <v>45439</v>
      </c>
      <c r="D3567" s="458">
        <f>IF(ISNUMBER(Summary!$D$17), DATE(Summary!$D$17, 1, 1) + INT((ROW(B3529)-1)/24), DATE(2024, 1, 1) + INT((ROW(B3529)-1)/24))</f>
        <v>45439</v>
      </c>
      <c r="E3567" s="459">
        <v>3.1225022567582528E-17</v>
      </c>
      <c r="F3567" s="780"/>
      <c r="G3567" s="780"/>
      <c r="H3567" s="460">
        <f t="shared" si="221"/>
        <v>0</v>
      </c>
      <c r="I3567" s="460">
        <f t="shared" si="222"/>
        <v>0</v>
      </c>
      <c r="J3567" s="460">
        <f t="shared" si="220"/>
        <v>0</v>
      </c>
      <c r="K3567" s="9"/>
      <c r="P3567" s="2"/>
      <c r="Q3567" s="27"/>
      <c r="R3567" s="2"/>
      <c r="S3567" s="2"/>
      <c r="T3567" s="2"/>
      <c r="U3567" s="2"/>
      <c r="V3567" s="2"/>
      <c r="W3567" s="2"/>
    </row>
    <row r="3568" spans="2:23" ht="15" customHeight="1" x14ac:dyDescent="0.35">
      <c r="B3568" s="349"/>
      <c r="C3568" s="715" t="str">
        <f t="shared" si="223"/>
        <v/>
      </c>
      <c r="D3568" s="458">
        <f>IF(ISNUMBER(Summary!$D$17), DATE(Summary!$D$17, 1, 1) + INT((ROW(B3530)-1)/24), DATE(2024, 1, 1) + INT((ROW(B3530)-1)/24))</f>
        <v>45439</v>
      </c>
      <c r="E3568" s="459">
        <v>4.1666666666666699E-2</v>
      </c>
      <c r="F3568" s="780"/>
      <c r="G3568" s="780"/>
      <c r="H3568" s="460">
        <f t="shared" si="221"/>
        <v>0</v>
      </c>
      <c r="I3568" s="460">
        <f t="shared" si="222"/>
        <v>0</v>
      </c>
      <c r="J3568" s="460">
        <f t="shared" si="220"/>
        <v>0</v>
      </c>
      <c r="K3568" s="9"/>
      <c r="P3568" s="2"/>
      <c r="Q3568" s="27"/>
      <c r="R3568" s="2"/>
      <c r="S3568" s="2"/>
      <c r="T3568" s="2"/>
      <c r="U3568" s="2"/>
      <c r="V3568" s="2"/>
      <c r="W3568" s="2"/>
    </row>
    <row r="3569" spans="2:23" ht="15" customHeight="1" x14ac:dyDescent="0.35">
      <c r="B3569" s="349"/>
      <c r="C3569" s="715" t="str">
        <f t="shared" si="223"/>
        <v/>
      </c>
      <c r="D3569" s="458">
        <f>IF(ISNUMBER(Summary!$D$17), DATE(Summary!$D$17, 1, 1) + INT((ROW(B3531)-1)/24), DATE(2024, 1, 1) + INT((ROW(B3531)-1)/24))</f>
        <v>45439</v>
      </c>
      <c r="E3569" s="459">
        <v>8.333333333333337E-2</v>
      </c>
      <c r="F3569" s="780"/>
      <c r="G3569" s="780"/>
      <c r="H3569" s="460">
        <f t="shared" si="221"/>
        <v>0</v>
      </c>
      <c r="I3569" s="460">
        <f t="shared" si="222"/>
        <v>0</v>
      </c>
      <c r="J3569" s="460">
        <f t="shared" si="220"/>
        <v>0</v>
      </c>
      <c r="K3569" s="9"/>
      <c r="P3569" s="2"/>
      <c r="Q3569" s="27"/>
      <c r="R3569" s="2"/>
      <c r="S3569" s="2"/>
      <c r="T3569" s="2"/>
      <c r="U3569" s="2"/>
      <c r="V3569" s="2"/>
      <c r="W3569" s="2"/>
    </row>
    <row r="3570" spans="2:23" ht="15" customHeight="1" x14ac:dyDescent="0.35">
      <c r="B3570" s="349"/>
      <c r="C3570" s="715" t="str">
        <f t="shared" si="223"/>
        <v/>
      </c>
      <c r="D3570" s="458">
        <f>IF(ISNUMBER(Summary!$D$17), DATE(Summary!$D$17, 1, 1) + INT((ROW(B3532)-1)/24), DATE(2024, 1, 1) + INT((ROW(B3532)-1)/24))</f>
        <v>45439</v>
      </c>
      <c r="E3570" s="459">
        <v>0.12500000000000006</v>
      </c>
      <c r="F3570" s="780"/>
      <c r="G3570" s="780"/>
      <c r="H3570" s="460">
        <f t="shared" si="221"/>
        <v>0</v>
      </c>
      <c r="I3570" s="460">
        <f t="shared" si="222"/>
        <v>0</v>
      </c>
      <c r="J3570" s="460">
        <f t="shared" si="220"/>
        <v>0</v>
      </c>
      <c r="K3570" s="9"/>
      <c r="P3570" s="2"/>
      <c r="Q3570" s="27"/>
      <c r="R3570" s="2"/>
      <c r="S3570" s="2"/>
      <c r="T3570" s="2"/>
      <c r="U3570" s="2"/>
      <c r="V3570" s="2"/>
      <c r="W3570" s="2"/>
    </row>
    <row r="3571" spans="2:23" ht="15" customHeight="1" x14ac:dyDescent="0.35">
      <c r="B3571" s="349"/>
      <c r="C3571" s="715" t="str">
        <f t="shared" si="223"/>
        <v/>
      </c>
      <c r="D3571" s="458">
        <f>IF(ISNUMBER(Summary!$D$17), DATE(Summary!$D$17, 1, 1) + INT((ROW(B3533)-1)/24), DATE(2024, 1, 1) + INT((ROW(B3533)-1)/24))</f>
        <v>45439</v>
      </c>
      <c r="E3571" s="459">
        <v>0.16666666666666669</v>
      </c>
      <c r="F3571" s="780"/>
      <c r="G3571" s="780"/>
      <c r="H3571" s="460">
        <f t="shared" si="221"/>
        <v>0</v>
      </c>
      <c r="I3571" s="460">
        <f t="shared" si="222"/>
        <v>0</v>
      </c>
      <c r="J3571" s="460">
        <f t="shared" si="220"/>
        <v>0</v>
      </c>
      <c r="K3571" s="9"/>
      <c r="P3571" s="2"/>
      <c r="Q3571" s="27"/>
      <c r="R3571" s="2"/>
      <c r="S3571" s="2"/>
      <c r="T3571" s="2"/>
      <c r="U3571" s="2"/>
      <c r="V3571" s="2"/>
      <c r="W3571" s="2"/>
    </row>
    <row r="3572" spans="2:23" ht="15" customHeight="1" x14ac:dyDescent="0.35">
      <c r="B3572" s="349"/>
      <c r="C3572" s="715" t="str">
        <f t="shared" si="223"/>
        <v/>
      </c>
      <c r="D3572" s="458">
        <f>IF(ISNUMBER(Summary!$D$17), DATE(Summary!$D$17, 1, 1) + INT((ROW(B3534)-1)/24), DATE(2024, 1, 1) + INT((ROW(B3534)-1)/24))</f>
        <v>45439</v>
      </c>
      <c r="E3572" s="459">
        <v>0.20833333333333337</v>
      </c>
      <c r="F3572" s="780"/>
      <c r="G3572" s="780"/>
      <c r="H3572" s="460">
        <f t="shared" si="221"/>
        <v>0</v>
      </c>
      <c r="I3572" s="460">
        <f t="shared" si="222"/>
        <v>0</v>
      </c>
      <c r="J3572" s="460">
        <f t="shared" si="220"/>
        <v>0</v>
      </c>
      <c r="K3572" s="9"/>
      <c r="P3572" s="2"/>
      <c r="Q3572" s="27"/>
      <c r="R3572" s="2"/>
      <c r="S3572" s="2"/>
      <c r="T3572" s="2"/>
      <c r="U3572" s="2"/>
      <c r="V3572" s="2"/>
      <c r="W3572" s="2"/>
    </row>
    <row r="3573" spans="2:23" ht="15" customHeight="1" x14ac:dyDescent="0.35">
      <c r="B3573" s="349"/>
      <c r="C3573" s="715" t="str">
        <f t="shared" si="223"/>
        <v/>
      </c>
      <c r="D3573" s="458">
        <f>IF(ISNUMBER(Summary!$D$17), DATE(Summary!$D$17, 1, 1) + INT((ROW(B3535)-1)/24), DATE(2024, 1, 1) + INT((ROW(B3535)-1)/24))</f>
        <v>45439</v>
      </c>
      <c r="E3573" s="459">
        <v>0.25</v>
      </c>
      <c r="F3573" s="780"/>
      <c r="G3573" s="780"/>
      <c r="H3573" s="460">
        <f t="shared" si="221"/>
        <v>0</v>
      </c>
      <c r="I3573" s="460">
        <f t="shared" si="222"/>
        <v>0</v>
      </c>
      <c r="J3573" s="460">
        <f t="shared" si="220"/>
        <v>0</v>
      </c>
      <c r="K3573" s="9"/>
      <c r="P3573" s="2"/>
      <c r="Q3573" s="27"/>
      <c r="R3573" s="2"/>
      <c r="S3573" s="2"/>
      <c r="T3573" s="2"/>
      <c r="U3573" s="2"/>
      <c r="V3573" s="2"/>
      <c r="W3573" s="2"/>
    </row>
    <row r="3574" spans="2:23" ht="15" customHeight="1" x14ac:dyDescent="0.35">
      <c r="B3574" s="349"/>
      <c r="C3574" s="715" t="str">
        <f t="shared" si="223"/>
        <v/>
      </c>
      <c r="D3574" s="458">
        <f>IF(ISNUMBER(Summary!$D$17), DATE(Summary!$D$17, 1, 1) + INT((ROW(B3536)-1)/24), DATE(2024, 1, 1) + INT((ROW(B3536)-1)/24))</f>
        <v>45439</v>
      </c>
      <c r="E3574" s="459">
        <v>0.29166666666666669</v>
      </c>
      <c r="F3574" s="780"/>
      <c r="G3574" s="780"/>
      <c r="H3574" s="460">
        <f t="shared" si="221"/>
        <v>0</v>
      </c>
      <c r="I3574" s="460">
        <f t="shared" si="222"/>
        <v>0</v>
      </c>
      <c r="J3574" s="460">
        <f t="shared" si="220"/>
        <v>0</v>
      </c>
      <c r="K3574" s="9"/>
      <c r="P3574" s="2"/>
      <c r="Q3574" s="27"/>
      <c r="R3574" s="2"/>
      <c r="S3574" s="2"/>
      <c r="T3574" s="2"/>
      <c r="U3574" s="2"/>
      <c r="V3574" s="2"/>
      <c r="W3574" s="2"/>
    </row>
    <row r="3575" spans="2:23" ht="15" customHeight="1" x14ac:dyDescent="0.35">
      <c r="B3575" s="349"/>
      <c r="C3575" s="715" t="str">
        <f t="shared" si="223"/>
        <v/>
      </c>
      <c r="D3575" s="458">
        <f>IF(ISNUMBER(Summary!$D$17), DATE(Summary!$D$17, 1, 1) + INT((ROW(B3537)-1)/24), DATE(2024, 1, 1) + INT((ROW(B3537)-1)/24))</f>
        <v>45439</v>
      </c>
      <c r="E3575" s="459">
        <v>0.33333333333333337</v>
      </c>
      <c r="F3575" s="780"/>
      <c r="G3575" s="780"/>
      <c r="H3575" s="460">
        <f t="shared" si="221"/>
        <v>0</v>
      </c>
      <c r="I3575" s="460">
        <f t="shared" si="222"/>
        <v>0</v>
      </c>
      <c r="J3575" s="460">
        <f t="shared" si="220"/>
        <v>0</v>
      </c>
      <c r="K3575" s="9"/>
      <c r="P3575" s="2"/>
      <c r="Q3575" s="27"/>
      <c r="R3575" s="2"/>
      <c r="S3575" s="2"/>
      <c r="T3575" s="2"/>
      <c r="U3575" s="2"/>
      <c r="V3575" s="2"/>
      <c r="W3575" s="2"/>
    </row>
    <row r="3576" spans="2:23" ht="15" customHeight="1" x14ac:dyDescent="0.35">
      <c r="B3576" s="349"/>
      <c r="C3576" s="715" t="str">
        <f t="shared" si="223"/>
        <v/>
      </c>
      <c r="D3576" s="458">
        <f>IF(ISNUMBER(Summary!$D$17), DATE(Summary!$D$17, 1, 1) + INT((ROW(B3538)-1)/24), DATE(2024, 1, 1) + INT((ROW(B3538)-1)/24))</f>
        <v>45439</v>
      </c>
      <c r="E3576" s="459">
        <v>0.375</v>
      </c>
      <c r="F3576" s="780"/>
      <c r="G3576" s="780"/>
      <c r="H3576" s="460">
        <f t="shared" si="221"/>
        <v>0</v>
      </c>
      <c r="I3576" s="460">
        <f t="shared" si="222"/>
        <v>0</v>
      </c>
      <c r="J3576" s="460">
        <f t="shared" si="220"/>
        <v>0</v>
      </c>
      <c r="K3576" s="9"/>
      <c r="P3576" s="2"/>
      <c r="Q3576" s="27"/>
      <c r="R3576" s="2"/>
      <c r="S3576" s="2"/>
      <c r="T3576" s="2"/>
      <c r="U3576" s="2"/>
      <c r="V3576" s="2"/>
      <c r="W3576" s="2"/>
    </row>
    <row r="3577" spans="2:23" ht="15" customHeight="1" x14ac:dyDescent="0.35">
      <c r="B3577" s="349"/>
      <c r="C3577" s="715" t="str">
        <f t="shared" si="223"/>
        <v/>
      </c>
      <c r="D3577" s="458">
        <f>IF(ISNUMBER(Summary!$D$17), DATE(Summary!$D$17, 1, 1) + INT((ROW(B3539)-1)/24), DATE(2024, 1, 1) + INT((ROW(B3539)-1)/24))</f>
        <v>45439</v>
      </c>
      <c r="E3577" s="459">
        <v>0.41666666666666669</v>
      </c>
      <c r="F3577" s="780"/>
      <c r="G3577" s="780"/>
      <c r="H3577" s="460">
        <f t="shared" si="221"/>
        <v>0</v>
      </c>
      <c r="I3577" s="460">
        <f t="shared" si="222"/>
        <v>0</v>
      </c>
      <c r="J3577" s="460">
        <f t="shared" si="220"/>
        <v>0</v>
      </c>
      <c r="K3577" s="9"/>
      <c r="P3577" s="2"/>
      <c r="Q3577" s="27"/>
      <c r="R3577" s="2"/>
      <c r="S3577" s="2"/>
      <c r="T3577" s="2"/>
      <c r="U3577" s="2"/>
      <c r="V3577" s="2"/>
      <c r="W3577" s="2"/>
    </row>
    <row r="3578" spans="2:23" ht="15" customHeight="1" x14ac:dyDescent="0.35">
      <c r="B3578" s="349"/>
      <c r="C3578" s="715" t="str">
        <f t="shared" si="223"/>
        <v/>
      </c>
      <c r="D3578" s="458">
        <f>IF(ISNUMBER(Summary!$D$17), DATE(Summary!$D$17, 1, 1) + INT((ROW(B3540)-1)/24), DATE(2024, 1, 1) + INT((ROW(B3540)-1)/24))</f>
        <v>45439</v>
      </c>
      <c r="E3578" s="459">
        <v>0.45833333333333337</v>
      </c>
      <c r="F3578" s="780"/>
      <c r="G3578" s="780"/>
      <c r="H3578" s="460">
        <f t="shared" si="221"/>
        <v>0</v>
      </c>
      <c r="I3578" s="460">
        <f t="shared" si="222"/>
        <v>0</v>
      </c>
      <c r="J3578" s="460">
        <f t="shared" si="220"/>
        <v>0</v>
      </c>
      <c r="K3578" s="9"/>
      <c r="P3578" s="2"/>
      <c r="Q3578" s="27"/>
      <c r="R3578" s="2"/>
      <c r="S3578" s="2"/>
      <c r="T3578" s="2"/>
      <c r="U3578" s="2"/>
      <c r="V3578" s="2"/>
      <c r="W3578" s="2"/>
    </row>
    <row r="3579" spans="2:23" ht="15" customHeight="1" x14ac:dyDescent="0.35">
      <c r="B3579" s="349"/>
      <c r="C3579" s="715" t="str">
        <f t="shared" si="223"/>
        <v/>
      </c>
      <c r="D3579" s="458">
        <f>IF(ISNUMBER(Summary!$D$17), DATE(Summary!$D$17, 1, 1) + INT((ROW(B3541)-1)/24), DATE(2024, 1, 1) + INT((ROW(B3541)-1)/24))</f>
        <v>45439</v>
      </c>
      <c r="E3579" s="459">
        <v>0.50000000000000011</v>
      </c>
      <c r="F3579" s="780"/>
      <c r="G3579" s="780"/>
      <c r="H3579" s="460">
        <f t="shared" si="221"/>
        <v>0</v>
      </c>
      <c r="I3579" s="460">
        <f t="shared" si="222"/>
        <v>0</v>
      </c>
      <c r="J3579" s="460">
        <f t="shared" si="220"/>
        <v>0</v>
      </c>
      <c r="K3579" s="9"/>
      <c r="P3579" s="2"/>
      <c r="Q3579" s="27"/>
      <c r="R3579" s="2"/>
      <c r="S3579" s="2"/>
      <c r="T3579" s="2"/>
      <c r="U3579" s="2"/>
      <c r="V3579" s="2"/>
      <c r="W3579" s="2"/>
    </row>
    <row r="3580" spans="2:23" ht="15" customHeight="1" x14ac:dyDescent="0.35">
      <c r="B3580" s="349"/>
      <c r="C3580" s="715" t="str">
        <f t="shared" si="223"/>
        <v/>
      </c>
      <c r="D3580" s="458">
        <f>IF(ISNUMBER(Summary!$D$17), DATE(Summary!$D$17, 1, 1) + INT((ROW(B3542)-1)/24), DATE(2024, 1, 1) + INT((ROW(B3542)-1)/24))</f>
        <v>45439</v>
      </c>
      <c r="E3580" s="459">
        <v>0.54166666666666674</v>
      </c>
      <c r="F3580" s="780"/>
      <c r="G3580" s="780"/>
      <c r="H3580" s="460">
        <f t="shared" si="221"/>
        <v>0</v>
      </c>
      <c r="I3580" s="460">
        <f t="shared" si="222"/>
        <v>0</v>
      </c>
      <c r="J3580" s="460">
        <f t="shared" si="220"/>
        <v>0</v>
      </c>
      <c r="K3580" s="9"/>
      <c r="P3580" s="2"/>
      <c r="Q3580" s="27"/>
      <c r="R3580" s="2"/>
      <c r="S3580" s="2"/>
      <c r="T3580" s="2"/>
      <c r="U3580" s="2"/>
      <c r="V3580" s="2"/>
      <c r="W3580" s="2"/>
    </row>
    <row r="3581" spans="2:23" ht="15" customHeight="1" x14ac:dyDescent="0.35">
      <c r="B3581" s="349"/>
      <c r="C3581" s="715" t="str">
        <f t="shared" si="223"/>
        <v/>
      </c>
      <c r="D3581" s="458">
        <f>IF(ISNUMBER(Summary!$D$17), DATE(Summary!$D$17, 1, 1) + INT((ROW(B3543)-1)/24), DATE(2024, 1, 1) + INT((ROW(B3543)-1)/24))</f>
        <v>45439</v>
      </c>
      <c r="E3581" s="459">
        <v>0.58333333333333337</v>
      </c>
      <c r="F3581" s="780"/>
      <c r="G3581" s="780"/>
      <c r="H3581" s="460">
        <f t="shared" si="221"/>
        <v>0</v>
      </c>
      <c r="I3581" s="460">
        <f t="shared" si="222"/>
        <v>0</v>
      </c>
      <c r="J3581" s="460">
        <f t="shared" si="220"/>
        <v>0</v>
      </c>
      <c r="K3581" s="9"/>
      <c r="P3581" s="2"/>
      <c r="Q3581" s="27"/>
      <c r="R3581" s="2"/>
      <c r="S3581" s="2"/>
      <c r="T3581" s="2"/>
      <c r="U3581" s="2"/>
      <c r="V3581" s="2"/>
      <c r="W3581" s="2"/>
    </row>
    <row r="3582" spans="2:23" ht="15" customHeight="1" x14ac:dyDescent="0.35">
      <c r="B3582" s="349"/>
      <c r="C3582" s="715" t="str">
        <f t="shared" si="223"/>
        <v/>
      </c>
      <c r="D3582" s="458">
        <f>IF(ISNUMBER(Summary!$D$17), DATE(Summary!$D$17, 1, 1) + INT((ROW(B3544)-1)/24), DATE(2024, 1, 1) + INT((ROW(B3544)-1)/24))</f>
        <v>45439</v>
      </c>
      <c r="E3582" s="459">
        <v>0.62500000000000011</v>
      </c>
      <c r="F3582" s="780"/>
      <c r="G3582" s="780"/>
      <c r="H3582" s="460">
        <f t="shared" si="221"/>
        <v>0</v>
      </c>
      <c r="I3582" s="460">
        <f t="shared" si="222"/>
        <v>0</v>
      </c>
      <c r="J3582" s="460">
        <f t="shared" si="220"/>
        <v>0</v>
      </c>
      <c r="K3582" s="9"/>
      <c r="P3582" s="2"/>
      <c r="Q3582" s="27"/>
      <c r="R3582" s="2"/>
      <c r="S3582" s="2"/>
      <c r="T3582" s="2"/>
      <c r="U3582" s="2"/>
      <c r="V3582" s="2"/>
      <c r="W3582" s="2"/>
    </row>
    <row r="3583" spans="2:23" ht="15" customHeight="1" x14ac:dyDescent="0.35">
      <c r="B3583" s="349"/>
      <c r="C3583" s="715" t="str">
        <f t="shared" si="223"/>
        <v/>
      </c>
      <c r="D3583" s="458">
        <f>IF(ISNUMBER(Summary!$D$17), DATE(Summary!$D$17, 1, 1) + INT((ROW(B3545)-1)/24), DATE(2024, 1, 1) + INT((ROW(B3545)-1)/24))</f>
        <v>45439</v>
      </c>
      <c r="E3583" s="459">
        <v>0.66666666666666674</v>
      </c>
      <c r="F3583" s="780"/>
      <c r="G3583" s="780"/>
      <c r="H3583" s="460">
        <f t="shared" si="221"/>
        <v>0</v>
      </c>
      <c r="I3583" s="460">
        <f t="shared" si="222"/>
        <v>0</v>
      </c>
      <c r="J3583" s="460">
        <f t="shared" si="220"/>
        <v>0</v>
      </c>
      <c r="K3583" s="9"/>
      <c r="P3583" s="2"/>
      <c r="Q3583" s="27"/>
      <c r="R3583" s="2"/>
      <c r="S3583" s="2"/>
      <c r="T3583" s="2"/>
      <c r="U3583" s="2"/>
      <c r="V3583" s="2"/>
      <c r="W3583" s="2"/>
    </row>
    <row r="3584" spans="2:23" ht="15" customHeight="1" x14ac:dyDescent="0.35">
      <c r="B3584" s="349"/>
      <c r="C3584" s="715" t="str">
        <f t="shared" si="223"/>
        <v/>
      </c>
      <c r="D3584" s="458">
        <f>IF(ISNUMBER(Summary!$D$17), DATE(Summary!$D$17, 1, 1) + INT((ROW(B3546)-1)/24), DATE(2024, 1, 1) + INT((ROW(B3546)-1)/24))</f>
        <v>45439</v>
      </c>
      <c r="E3584" s="459">
        <v>0.70833333333333337</v>
      </c>
      <c r="F3584" s="780"/>
      <c r="G3584" s="780"/>
      <c r="H3584" s="460">
        <f t="shared" si="221"/>
        <v>0</v>
      </c>
      <c r="I3584" s="460">
        <f t="shared" si="222"/>
        <v>0</v>
      </c>
      <c r="J3584" s="460">
        <f t="shared" ref="J3584:J3647" si="224">G3584-H3584</f>
        <v>0</v>
      </c>
      <c r="K3584" s="9"/>
      <c r="P3584" s="2"/>
      <c r="Q3584" s="27"/>
      <c r="R3584" s="2"/>
      <c r="S3584" s="2"/>
      <c r="T3584" s="2"/>
      <c r="U3584" s="2"/>
      <c r="V3584" s="2"/>
      <c r="W3584" s="2"/>
    </row>
    <row r="3585" spans="2:23" ht="15" customHeight="1" x14ac:dyDescent="0.35">
      <c r="B3585" s="349"/>
      <c r="C3585" s="715" t="str">
        <f t="shared" si="223"/>
        <v/>
      </c>
      <c r="D3585" s="458">
        <f>IF(ISNUMBER(Summary!$D$17), DATE(Summary!$D$17, 1, 1) + INT((ROW(B3547)-1)/24), DATE(2024, 1, 1) + INT((ROW(B3547)-1)/24))</f>
        <v>45439</v>
      </c>
      <c r="E3585" s="459">
        <v>0.75000000000000011</v>
      </c>
      <c r="F3585" s="780"/>
      <c r="G3585" s="780"/>
      <c r="H3585" s="460">
        <f t="shared" si="221"/>
        <v>0</v>
      </c>
      <c r="I3585" s="460">
        <f t="shared" si="222"/>
        <v>0</v>
      </c>
      <c r="J3585" s="460">
        <f t="shared" si="224"/>
        <v>0</v>
      </c>
      <c r="K3585" s="9"/>
      <c r="P3585" s="2"/>
      <c r="Q3585" s="27"/>
      <c r="R3585" s="2"/>
      <c r="S3585" s="2"/>
      <c r="T3585" s="2"/>
      <c r="U3585" s="2"/>
      <c r="V3585" s="2"/>
      <c r="W3585" s="2"/>
    </row>
    <row r="3586" spans="2:23" ht="15" customHeight="1" x14ac:dyDescent="0.35">
      <c r="B3586" s="349"/>
      <c r="C3586" s="715" t="str">
        <f t="shared" si="223"/>
        <v/>
      </c>
      <c r="D3586" s="458">
        <f>IF(ISNUMBER(Summary!$D$17), DATE(Summary!$D$17, 1, 1) + INT((ROW(B3548)-1)/24), DATE(2024, 1, 1) + INT((ROW(B3548)-1)/24))</f>
        <v>45439</v>
      </c>
      <c r="E3586" s="459">
        <v>0.79166666666666674</v>
      </c>
      <c r="F3586" s="780"/>
      <c r="G3586" s="780"/>
      <c r="H3586" s="460">
        <f t="shared" si="221"/>
        <v>0</v>
      </c>
      <c r="I3586" s="460">
        <f t="shared" si="222"/>
        <v>0</v>
      </c>
      <c r="J3586" s="460">
        <f t="shared" si="224"/>
        <v>0</v>
      </c>
      <c r="K3586" s="9"/>
      <c r="P3586" s="2"/>
      <c r="Q3586" s="27"/>
      <c r="R3586" s="2"/>
      <c r="S3586" s="2"/>
      <c r="T3586" s="2"/>
      <c r="U3586" s="2"/>
      <c r="V3586" s="2"/>
      <c r="W3586" s="2"/>
    </row>
    <row r="3587" spans="2:23" ht="15" customHeight="1" x14ac:dyDescent="0.35">
      <c r="B3587" s="349"/>
      <c r="C3587" s="715" t="str">
        <f t="shared" si="223"/>
        <v/>
      </c>
      <c r="D3587" s="458">
        <f>IF(ISNUMBER(Summary!$D$17), DATE(Summary!$D$17, 1, 1) + INT((ROW(B3549)-1)/24), DATE(2024, 1, 1) + INT((ROW(B3549)-1)/24))</f>
        <v>45439</v>
      </c>
      <c r="E3587" s="459">
        <v>0.83333333333333337</v>
      </c>
      <c r="F3587" s="780"/>
      <c r="G3587" s="780"/>
      <c r="H3587" s="460">
        <f t="shared" si="221"/>
        <v>0</v>
      </c>
      <c r="I3587" s="460">
        <f t="shared" si="222"/>
        <v>0</v>
      </c>
      <c r="J3587" s="460">
        <f t="shared" si="224"/>
        <v>0</v>
      </c>
      <c r="K3587" s="9"/>
      <c r="P3587" s="2"/>
      <c r="Q3587" s="27"/>
      <c r="R3587" s="2"/>
      <c r="S3587" s="2"/>
      <c r="T3587" s="2"/>
      <c r="U3587" s="2"/>
      <c r="V3587" s="2"/>
      <c r="W3587" s="2"/>
    </row>
    <row r="3588" spans="2:23" ht="15" customHeight="1" x14ac:dyDescent="0.35">
      <c r="B3588" s="349"/>
      <c r="C3588" s="715" t="str">
        <f t="shared" si="223"/>
        <v/>
      </c>
      <c r="D3588" s="458">
        <f>IF(ISNUMBER(Summary!$D$17), DATE(Summary!$D$17, 1, 1) + INT((ROW(B3550)-1)/24), DATE(2024, 1, 1) + INT((ROW(B3550)-1)/24))</f>
        <v>45439</v>
      </c>
      <c r="E3588" s="459">
        <v>0.87500000000000011</v>
      </c>
      <c r="F3588" s="780"/>
      <c r="G3588" s="780"/>
      <c r="H3588" s="460">
        <f t="shared" si="221"/>
        <v>0</v>
      </c>
      <c r="I3588" s="460">
        <f t="shared" si="222"/>
        <v>0</v>
      </c>
      <c r="J3588" s="460">
        <f t="shared" si="224"/>
        <v>0</v>
      </c>
      <c r="K3588" s="9"/>
      <c r="P3588" s="2"/>
      <c r="Q3588" s="27"/>
      <c r="R3588" s="2"/>
      <c r="S3588" s="2"/>
      <c r="T3588" s="2"/>
      <c r="U3588" s="2"/>
      <c r="V3588" s="2"/>
      <c r="W3588" s="2"/>
    </row>
    <row r="3589" spans="2:23" ht="15" customHeight="1" x14ac:dyDescent="0.35">
      <c r="B3589" s="349"/>
      <c r="C3589" s="715" t="str">
        <f t="shared" si="223"/>
        <v/>
      </c>
      <c r="D3589" s="458">
        <f>IF(ISNUMBER(Summary!$D$17), DATE(Summary!$D$17, 1, 1) + INT((ROW(B3551)-1)/24), DATE(2024, 1, 1) + INT((ROW(B3551)-1)/24))</f>
        <v>45439</v>
      </c>
      <c r="E3589" s="459">
        <v>0.91666666666666674</v>
      </c>
      <c r="F3589" s="780"/>
      <c r="G3589" s="780"/>
      <c r="H3589" s="460">
        <f t="shared" si="221"/>
        <v>0</v>
      </c>
      <c r="I3589" s="460">
        <f t="shared" si="222"/>
        <v>0</v>
      </c>
      <c r="J3589" s="460">
        <f t="shared" si="224"/>
        <v>0</v>
      </c>
      <c r="K3589" s="9"/>
      <c r="P3589" s="2"/>
      <c r="Q3589" s="27"/>
      <c r="R3589" s="2"/>
      <c r="S3589" s="2"/>
      <c r="T3589" s="2"/>
      <c r="U3589" s="2"/>
      <c r="V3589" s="2"/>
      <c r="W3589" s="2"/>
    </row>
    <row r="3590" spans="2:23" ht="15" customHeight="1" x14ac:dyDescent="0.35">
      <c r="B3590" s="349"/>
      <c r="C3590" s="715" t="str">
        <f t="shared" si="223"/>
        <v/>
      </c>
      <c r="D3590" s="458">
        <f>IF(ISNUMBER(Summary!$D$17), DATE(Summary!$D$17, 1, 1) + INT((ROW(B3552)-1)/24), DATE(2024, 1, 1) + INT((ROW(B3552)-1)/24))</f>
        <v>45439</v>
      </c>
      <c r="E3590" s="459">
        <v>0.95833333333333337</v>
      </c>
      <c r="F3590" s="780"/>
      <c r="G3590" s="780"/>
      <c r="H3590" s="460">
        <f t="shared" si="221"/>
        <v>0</v>
      </c>
      <c r="I3590" s="460">
        <f t="shared" si="222"/>
        <v>0</v>
      </c>
      <c r="J3590" s="460">
        <f t="shared" si="224"/>
        <v>0</v>
      </c>
      <c r="K3590" s="9"/>
      <c r="P3590" s="2"/>
      <c r="Q3590" s="27"/>
      <c r="R3590" s="2"/>
      <c r="S3590" s="2"/>
      <c r="T3590" s="2"/>
      <c r="U3590" s="2"/>
      <c r="V3590" s="2"/>
      <c r="W3590" s="2"/>
    </row>
    <row r="3591" spans="2:23" ht="15" customHeight="1" x14ac:dyDescent="0.35">
      <c r="B3591" s="457"/>
      <c r="C3591" s="715">
        <f t="shared" si="223"/>
        <v>45440</v>
      </c>
      <c r="D3591" s="458">
        <f>IF(ISNUMBER(Summary!$D$17), DATE(Summary!$D$17, 1, 1) + INT((ROW(B3553)-1)/24), DATE(2024, 1, 1) + INT((ROW(B3553)-1)/24))</f>
        <v>45440</v>
      </c>
      <c r="E3591" s="459">
        <v>3.1225022567582528E-17</v>
      </c>
      <c r="F3591" s="780"/>
      <c r="G3591" s="780"/>
      <c r="H3591" s="460">
        <f t="shared" si="221"/>
        <v>0</v>
      </c>
      <c r="I3591" s="460">
        <f t="shared" si="222"/>
        <v>0</v>
      </c>
      <c r="J3591" s="460">
        <f t="shared" si="224"/>
        <v>0</v>
      </c>
      <c r="K3591" s="9"/>
      <c r="P3591" s="2"/>
      <c r="Q3591" s="27"/>
      <c r="R3591" s="2"/>
      <c r="S3591" s="2"/>
      <c r="T3591" s="2"/>
      <c r="U3591" s="2"/>
      <c r="V3591" s="2"/>
      <c r="W3591" s="2"/>
    </row>
    <row r="3592" spans="2:23" ht="15" customHeight="1" x14ac:dyDescent="0.35">
      <c r="B3592" s="349"/>
      <c r="C3592" s="715" t="str">
        <f t="shared" si="223"/>
        <v/>
      </c>
      <c r="D3592" s="458">
        <f>IF(ISNUMBER(Summary!$D$17), DATE(Summary!$D$17, 1, 1) + INT((ROW(B3554)-1)/24), DATE(2024, 1, 1) + INT((ROW(B3554)-1)/24))</f>
        <v>45440</v>
      </c>
      <c r="E3592" s="459">
        <v>4.1666666666666699E-2</v>
      </c>
      <c r="F3592" s="780"/>
      <c r="G3592" s="780"/>
      <c r="H3592" s="460">
        <f t="shared" si="221"/>
        <v>0</v>
      </c>
      <c r="I3592" s="460">
        <f t="shared" si="222"/>
        <v>0</v>
      </c>
      <c r="J3592" s="460">
        <f t="shared" si="224"/>
        <v>0</v>
      </c>
      <c r="K3592" s="9"/>
      <c r="P3592" s="2"/>
      <c r="Q3592" s="27"/>
      <c r="R3592" s="2"/>
      <c r="S3592" s="2"/>
      <c r="T3592" s="2"/>
      <c r="U3592" s="2"/>
      <c r="V3592" s="2"/>
      <c r="W3592" s="2"/>
    </row>
    <row r="3593" spans="2:23" ht="15" customHeight="1" x14ac:dyDescent="0.35">
      <c r="B3593" s="349"/>
      <c r="C3593" s="715" t="str">
        <f t="shared" si="223"/>
        <v/>
      </c>
      <c r="D3593" s="458">
        <f>IF(ISNUMBER(Summary!$D$17), DATE(Summary!$D$17, 1, 1) + INT((ROW(B3555)-1)/24), DATE(2024, 1, 1) + INT((ROW(B3555)-1)/24))</f>
        <v>45440</v>
      </c>
      <c r="E3593" s="459">
        <v>8.333333333333337E-2</v>
      </c>
      <c r="F3593" s="780"/>
      <c r="G3593" s="780"/>
      <c r="H3593" s="460">
        <f t="shared" si="221"/>
        <v>0</v>
      </c>
      <c r="I3593" s="460">
        <f t="shared" si="222"/>
        <v>0</v>
      </c>
      <c r="J3593" s="460">
        <f t="shared" si="224"/>
        <v>0</v>
      </c>
      <c r="K3593" s="9"/>
      <c r="P3593" s="2"/>
      <c r="Q3593" s="27"/>
      <c r="R3593" s="2"/>
      <c r="S3593" s="2"/>
      <c r="T3593" s="2"/>
      <c r="U3593" s="2"/>
      <c r="V3593" s="2"/>
      <c r="W3593" s="2"/>
    </row>
    <row r="3594" spans="2:23" ht="15" customHeight="1" x14ac:dyDescent="0.35">
      <c r="B3594" s="349"/>
      <c r="C3594" s="715" t="str">
        <f t="shared" si="223"/>
        <v/>
      </c>
      <c r="D3594" s="458">
        <f>IF(ISNUMBER(Summary!$D$17), DATE(Summary!$D$17, 1, 1) + INT((ROW(B3556)-1)/24), DATE(2024, 1, 1) + INT((ROW(B3556)-1)/24))</f>
        <v>45440</v>
      </c>
      <c r="E3594" s="459">
        <v>0.12500000000000006</v>
      </c>
      <c r="F3594" s="780"/>
      <c r="G3594" s="780"/>
      <c r="H3594" s="460">
        <f t="shared" si="221"/>
        <v>0</v>
      </c>
      <c r="I3594" s="460">
        <f t="shared" si="222"/>
        <v>0</v>
      </c>
      <c r="J3594" s="460">
        <f t="shared" si="224"/>
        <v>0</v>
      </c>
      <c r="K3594" s="9"/>
      <c r="P3594" s="2"/>
      <c r="Q3594" s="27"/>
      <c r="R3594" s="2"/>
      <c r="S3594" s="2"/>
      <c r="T3594" s="2"/>
      <c r="U3594" s="2"/>
      <c r="V3594" s="2"/>
      <c r="W3594" s="2"/>
    </row>
    <row r="3595" spans="2:23" ht="15" customHeight="1" x14ac:dyDescent="0.35">
      <c r="B3595" s="349"/>
      <c r="C3595" s="715" t="str">
        <f t="shared" si="223"/>
        <v/>
      </c>
      <c r="D3595" s="458">
        <f>IF(ISNUMBER(Summary!$D$17), DATE(Summary!$D$17, 1, 1) + INT((ROW(B3557)-1)/24), DATE(2024, 1, 1) + INT((ROW(B3557)-1)/24))</f>
        <v>45440</v>
      </c>
      <c r="E3595" s="459">
        <v>0.16666666666666669</v>
      </c>
      <c r="F3595" s="780"/>
      <c r="G3595" s="780"/>
      <c r="H3595" s="460">
        <f t="shared" si="221"/>
        <v>0</v>
      </c>
      <c r="I3595" s="460">
        <f t="shared" si="222"/>
        <v>0</v>
      </c>
      <c r="J3595" s="460">
        <f t="shared" si="224"/>
        <v>0</v>
      </c>
      <c r="K3595" s="9"/>
      <c r="P3595" s="2"/>
      <c r="Q3595" s="27"/>
      <c r="R3595" s="2"/>
      <c r="S3595" s="2"/>
      <c r="T3595" s="2"/>
      <c r="U3595" s="2"/>
      <c r="V3595" s="2"/>
      <c r="W3595" s="2"/>
    </row>
    <row r="3596" spans="2:23" ht="15" customHeight="1" x14ac:dyDescent="0.35">
      <c r="B3596" s="349"/>
      <c r="C3596" s="715" t="str">
        <f t="shared" si="223"/>
        <v/>
      </c>
      <c r="D3596" s="458">
        <f>IF(ISNUMBER(Summary!$D$17), DATE(Summary!$D$17, 1, 1) + INT((ROW(B3558)-1)/24), DATE(2024, 1, 1) + INT((ROW(B3558)-1)/24))</f>
        <v>45440</v>
      </c>
      <c r="E3596" s="459">
        <v>0.20833333333333337</v>
      </c>
      <c r="F3596" s="780"/>
      <c r="G3596" s="780"/>
      <c r="H3596" s="460">
        <f t="shared" si="221"/>
        <v>0</v>
      </c>
      <c r="I3596" s="460">
        <f t="shared" si="222"/>
        <v>0</v>
      </c>
      <c r="J3596" s="460">
        <f t="shared" si="224"/>
        <v>0</v>
      </c>
      <c r="K3596" s="9"/>
      <c r="P3596" s="2"/>
      <c r="Q3596" s="27"/>
      <c r="R3596" s="2"/>
      <c r="S3596" s="2"/>
      <c r="T3596" s="2"/>
      <c r="U3596" s="2"/>
      <c r="V3596" s="2"/>
      <c r="W3596" s="2"/>
    </row>
    <row r="3597" spans="2:23" ht="15" customHeight="1" x14ac:dyDescent="0.35">
      <c r="B3597" s="349"/>
      <c r="C3597" s="715" t="str">
        <f t="shared" si="223"/>
        <v/>
      </c>
      <c r="D3597" s="458">
        <f>IF(ISNUMBER(Summary!$D$17), DATE(Summary!$D$17, 1, 1) + INT((ROW(B3559)-1)/24), DATE(2024, 1, 1) + INT((ROW(B3559)-1)/24))</f>
        <v>45440</v>
      </c>
      <c r="E3597" s="459">
        <v>0.25</v>
      </c>
      <c r="F3597" s="780"/>
      <c r="G3597" s="780"/>
      <c r="H3597" s="460">
        <f t="shared" si="221"/>
        <v>0</v>
      </c>
      <c r="I3597" s="460">
        <f t="shared" si="222"/>
        <v>0</v>
      </c>
      <c r="J3597" s="460">
        <f t="shared" si="224"/>
        <v>0</v>
      </c>
      <c r="K3597" s="9"/>
      <c r="P3597" s="2"/>
      <c r="Q3597" s="27"/>
      <c r="R3597" s="2"/>
      <c r="S3597" s="2"/>
      <c r="T3597" s="2"/>
      <c r="U3597" s="2"/>
      <c r="V3597" s="2"/>
      <c r="W3597" s="2"/>
    </row>
    <row r="3598" spans="2:23" ht="15" customHeight="1" x14ac:dyDescent="0.35">
      <c r="B3598" s="349"/>
      <c r="C3598" s="715" t="str">
        <f t="shared" si="223"/>
        <v/>
      </c>
      <c r="D3598" s="458">
        <f>IF(ISNUMBER(Summary!$D$17), DATE(Summary!$D$17, 1, 1) + INT((ROW(B3560)-1)/24), DATE(2024, 1, 1) + INT((ROW(B3560)-1)/24))</f>
        <v>45440</v>
      </c>
      <c r="E3598" s="459">
        <v>0.29166666666666669</v>
      </c>
      <c r="F3598" s="780"/>
      <c r="G3598" s="780"/>
      <c r="H3598" s="460">
        <f t="shared" si="221"/>
        <v>0</v>
      </c>
      <c r="I3598" s="460">
        <f t="shared" si="222"/>
        <v>0</v>
      </c>
      <c r="J3598" s="460">
        <f t="shared" si="224"/>
        <v>0</v>
      </c>
      <c r="K3598" s="9"/>
      <c r="P3598" s="2"/>
      <c r="Q3598" s="27"/>
      <c r="R3598" s="2"/>
      <c r="S3598" s="2"/>
      <c r="T3598" s="2"/>
      <c r="U3598" s="2"/>
      <c r="V3598" s="2"/>
      <c r="W3598" s="2"/>
    </row>
    <row r="3599" spans="2:23" ht="15" customHeight="1" x14ac:dyDescent="0.35">
      <c r="B3599" s="349"/>
      <c r="C3599" s="715" t="str">
        <f t="shared" si="223"/>
        <v/>
      </c>
      <c r="D3599" s="458">
        <f>IF(ISNUMBER(Summary!$D$17), DATE(Summary!$D$17, 1, 1) + INT((ROW(B3561)-1)/24), DATE(2024, 1, 1) + INT((ROW(B3561)-1)/24))</f>
        <v>45440</v>
      </c>
      <c r="E3599" s="459">
        <v>0.33333333333333337</v>
      </c>
      <c r="F3599" s="780"/>
      <c r="G3599" s="780"/>
      <c r="H3599" s="460">
        <f t="shared" si="221"/>
        <v>0</v>
      </c>
      <c r="I3599" s="460">
        <f t="shared" si="222"/>
        <v>0</v>
      </c>
      <c r="J3599" s="460">
        <f t="shared" si="224"/>
        <v>0</v>
      </c>
      <c r="K3599" s="9"/>
      <c r="P3599" s="2"/>
      <c r="Q3599" s="27"/>
      <c r="R3599" s="2"/>
      <c r="S3599" s="2"/>
      <c r="T3599" s="2"/>
      <c r="U3599" s="2"/>
      <c r="V3599" s="2"/>
      <c r="W3599" s="2"/>
    </row>
    <row r="3600" spans="2:23" ht="15" customHeight="1" x14ac:dyDescent="0.35">
      <c r="B3600" s="349"/>
      <c r="C3600" s="715" t="str">
        <f t="shared" si="223"/>
        <v/>
      </c>
      <c r="D3600" s="458">
        <f>IF(ISNUMBER(Summary!$D$17), DATE(Summary!$D$17, 1, 1) + INT((ROW(B3562)-1)/24), DATE(2024, 1, 1) + INT((ROW(B3562)-1)/24))</f>
        <v>45440</v>
      </c>
      <c r="E3600" s="459">
        <v>0.375</v>
      </c>
      <c r="F3600" s="780"/>
      <c r="G3600" s="780"/>
      <c r="H3600" s="460">
        <f t="shared" si="221"/>
        <v>0</v>
      </c>
      <c r="I3600" s="460">
        <f t="shared" si="222"/>
        <v>0</v>
      </c>
      <c r="J3600" s="460">
        <f t="shared" si="224"/>
        <v>0</v>
      </c>
      <c r="K3600" s="9"/>
      <c r="P3600" s="2"/>
      <c r="Q3600" s="27"/>
      <c r="R3600" s="2"/>
      <c r="S3600" s="2"/>
      <c r="T3600" s="2"/>
      <c r="U3600" s="2"/>
      <c r="V3600" s="2"/>
      <c r="W3600" s="2"/>
    </row>
    <row r="3601" spans="2:23" ht="15" customHeight="1" x14ac:dyDescent="0.35">
      <c r="B3601" s="349"/>
      <c r="C3601" s="715" t="str">
        <f t="shared" si="223"/>
        <v/>
      </c>
      <c r="D3601" s="458">
        <f>IF(ISNUMBER(Summary!$D$17), DATE(Summary!$D$17, 1, 1) + INT((ROW(B3563)-1)/24), DATE(2024, 1, 1) + INT((ROW(B3563)-1)/24))</f>
        <v>45440</v>
      </c>
      <c r="E3601" s="459">
        <v>0.41666666666666669</v>
      </c>
      <c r="F3601" s="780"/>
      <c r="G3601" s="780"/>
      <c r="H3601" s="460">
        <f t="shared" si="221"/>
        <v>0</v>
      </c>
      <c r="I3601" s="460">
        <f t="shared" si="222"/>
        <v>0</v>
      </c>
      <c r="J3601" s="460">
        <f t="shared" si="224"/>
        <v>0</v>
      </c>
      <c r="K3601" s="9"/>
      <c r="P3601" s="2"/>
      <c r="Q3601" s="27"/>
      <c r="R3601" s="2"/>
      <c r="S3601" s="2"/>
      <c r="T3601" s="2"/>
      <c r="U3601" s="2"/>
      <c r="V3601" s="2"/>
      <c r="W3601" s="2"/>
    </row>
    <row r="3602" spans="2:23" ht="15" customHeight="1" x14ac:dyDescent="0.35">
      <c r="B3602" s="349"/>
      <c r="C3602" s="715" t="str">
        <f t="shared" si="223"/>
        <v/>
      </c>
      <c r="D3602" s="458">
        <f>IF(ISNUMBER(Summary!$D$17), DATE(Summary!$D$17, 1, 1) + INT((ROW(B3564)-1)/24), DATE(2024, 1, 1) + INT((ROW(B3564)-1)/24))</f>
        <v>45440</v>
      </c>
      <c r="E3602" s="459">
        <v>0.45833333333333337</v>
      </c>
      <c r="F3602" s="780"/>
      <c r="G3602" s="780"/>
      <c r="H3602" s="460">
        <f t="shared" si="221"/>
        <v>0</v>
      </c>
      <c r="I3602" s="460">
        <f t="shared" si="222"/>
        <v>0</v>
      </c>
      <c r="J3602" s="460">
        <f t="shared" si="224"/>
        <v>0</v>
      </c>
      <c r="K3602" s="9"/>
      <c r="P3602" s="2"/>
      <c r="Q3602" s="27"/>
      <c r="R3602" s="2"/>
      <c r="S3602" s="2"/>
      <c r="T3602" s="2"/>
      <c r="U3602" s="2"/>
      <c r="V3602" s="2"/>
      <c r="W3602" s="2"/>
    </row>
    <row r="3603" spans="2:23" ht="15" customHeight="1" x14ac:dyDescent="0.35">
      <c r="B3603" s="349"/>
      <c r="C3603" s="715" t="str">
        <f t="shared" si="223"/>
        <v/>
      </c>
      <c r="D3603" s="458">
        <f>IF(ISNUMBER(Summary!$D$17), DATE(Summary!$D$17, 1, 1) + INT((ROW(B3565)-1)/24), DATE(2024, 1, 1) + INT((ROW(B3565)-1)/24))</f>
        <v>45440</v>
      </c>
      <c r="E3603" s="459">
        <v>0.50000000000000011</v>
      </c>
      <c r="F3603" s="780"/>
      <c r="G3603" s="780"/>
      <c r="H3603" s="460">
        <f t="shared" si="221"/>
        <v>0</v>
      </c>
      <c r="I3603" s="460">
        <f t="shared" si="222"/>
        <v>0</v>
      </c>
      <c r="J3603" s="460">
        <f t="shared" si="224"/>
        <v>0</v>
      </c>
      <c r="K3603" s="9"/>
      <c r="P3603" s="2"/>
      <c r="Q3603" s="27"/>
      <c r="R3603" s="2"/>
      <c r="S3603" s="2"/>
      <c r="T3603" s="2"/>
      <c r="U3603" s="2"/>
      <c r="V3603" s="2"/>
      <c r="W3603" s="2"/>
    </row>
    <row r="3604" spans="2:23" ht="15" customHeight="1" x14ac:dyDescent="0.35">
      <c r="B3604" s="349"/>
      <c r="C3604" s="715" t="str">
        <f t="shared" si="223"/>
        <v/>
      </c>
      <c r="D3604" s="458">
        <f>IF(ISNUMBER(Summary!$D$17), DATE(Summary!$D$17, 1, 1) + INT((ROW(B3566)-1)/24), DATE(2024, 1, 1) + INT((ROW(B3566)-1)/24))</f>
        <v>45440</v>
      </c>
      <c r="E3604" s="459">
        <v>0.54166666666666674</v>
      </c>
      <c r="F3604" s="780"/>
      <c r="G3604" s="780"/>
      <c r="H3604" s="460">
        <f t="shared" si="221"/>
        <v>0</v>
      </c>
      <c r="I3604" s="460">
        <f t="shared" si="222"/>
        <v>0</v>
      </c>
      <c r="J3604" s="460">
        <f t="shared" si="224"/>
        <v>0</v>
      </c>
      <c r="K3604" s="9"/>
      <c r="P3604" s="2"/>
      <c r="Q3604" s="27"/>
      <c r="R3604" s="2"/>
      <c r="S3604" s="2"/>
      <c r="T3604" s="2"/>
      <c r="U3604" s="2"/>
      <c r="V3604" s="2"/>
      <c r="W3604" s="2"/>
    </row>
    <row r="3605" spans="2:23" ht="15" customHeight="1" x14ac:dyDescent="0.35">
      <c r="B3605" s="349"/>
      <c r="C3605" s="715" t="str">
        <f t="shared" si="223"/>
        <v/>
      </c>
      <c r="D3605" s="458">
        <f>IF(ISNUMBER(Summary!$D$17), DATE(Summary!$D$17, 1, 1) + INT((ROW(B3567)-1)/24), DATE(2024, 1, 1) + INT((ROW(B3567)-1)/24))</f>
        <v>45440</v>
      </c>
      <c r="E3605" s="459">
        <v>0.58333333333333337</v>
      </c>
      <c r="F3605" s="780"/>
      <c r="G3605" s="780"/>
      <c r="H3605" s="460">
        <f t="shared" si="221"/>
        <v>0</v>
      </c>
      <c r="I3605" s="460">
        <f t="shared" si="222"/>
        <v>0</v>
      </c>
      <c r="J3605" s="460">
        <f t="shared" si="224"/>
        <v>0</v>
      </c>
      <c r="K3605" s="9"/>
      <c r="P3605" s="2"/>
      <c r="Q3605" s="27"/>
      <c r="R3605" s="2"/>
      <c r="S3605" s="2"/>
      <c r="T3605" s="2"/>
      <c r="U3605" s="2"/>
      <c r="V3605" s="2"/>
      <c r="W3605" s="2"/>
    </row>
    <row r="3606" spans="2:23" ht="15" customHeight="1" x14ac:dyDescent="0.35">
      <c r="B3606" s="349"/>
      <c r="C3606" s="715" t="str">
        <f t="shared" si="223"/>
        <v/>
      </c>
      <c r="D3606" s="458">
        <f>IF(ISNUMBER(Summary!$D$17), DATE(Summary!$D$17, 1, 1) + INT((ROW(B3568)-1)/24), DATE(2024, 1, 1) + INT((ROW(B3568)-1)/24))</f>
        <v>45440</v>
      </c>
      <c r="E3606" s="459">
        <v>0.62500000000000011</v>
      </c>
      <c r="F3606" s="780"/>
      <c r="G3606" s="780"/>
      <c r="H3606" s="460">
        <f t="shared" si="221"/>
        <v>0</v>
      </c>
      <c r="I3606" s="460">
        <f t="shared" si="222"/>
        <v>0</v>
      </c>
      <c r="J3606" s="460">
        <f t="shared" si="224"/>
        <v>0</v>
      </c>
      <c r="K3606" s="9"/>
      <c r="P3606" s="2"/>
      <c r="Q3606" s="27"/>
      <c r="R3606" s="2"/>
      <c r="S3606" s="2"/>
      <c r="T3606" s="2"/>
      <c r="U3606" s="2"/>
      <c r="V3606" s="2"/>
      <c r="W3606" s="2"/>
    </row>
    <row r="3607" spans="2:23" ht="15" customHeight="1" x14ac:dyDescent="0.35">
      <c r="B3607" s="349"/>
      <c r="C3607" s="715" t="str">
        <f t="shared" si="223"/>
        <v/>
      </c>
      <c r="D3607" s="458">
        <f>IF(ISNUMBER(Summary!$D$17), DATE(Summary!$D$17, 1, 1) + INT((ROW(B3569)-1)/24), DATE(2024, 1, 1) + INT((ROW(B3569)-1)/24))</f>
        <v>45440</v>
      </c>
      <c r="E3607" s="459">
        <v>0.66666666666666674</v>
      </c>
      <c r="F3607" s="780"/>
      <c r="G3607" s="780"/>
      <c r="H3607" s="460">
        <f t="shared" si="221"/>
        <v>0</v>
      </c>
      <c r="I3607" s="460">
        <f t="shared" si="222"/>
        <v>0</v>
      </c>
      <c r="J3607" s="460">
        <f t="shared" si="224"/>
        <v>0</v>
      </c>
      <c r="K3607" s="9"/>
      <c r="P3607" s="2"/>
      <c r="Q3607" s="27"/>
      <c r="R3607" s="2"/>
      <c r="S3607" s="2"/>
      <c r="T3607" s="2"/>
      <c r="U3607" s="2"/>
      <c r="V3607" s="2"/>
      <c r="W3607" s="2"/>
    </row>
    <row r="3608" spans="2:23" ht="15" customHeight="1" x14ac:dyDescent="0.35">
      <c r="B3608" s="349"/>
      <c r="C3608" s="715" t="str">
        <f t="shared" si="223"/>
        <v/>
      </c>
      <c r="D3608" s="458">
        <f>IF(ISNUMBER(Summary!$D$17), DATE(Summary!$D$17, 1, 1) + INT((ROW(B3570)-1)/24), DATE(2024, 1, 1) + INT((ROW(B3570)-1)/24))</f>
        <v>45440</v>
      </c>
      <c r="E3608" s="459">
        <v>0.70833333333333337</v>
      </c>
      <c r="F3608" s="780"/>
      <c r="G3608" s="780"/>
      <c r="H3608" s="460">
        <f t="shared" si="221"/>
        <v>0</v>
      </c>
      <c r="I3608" s="460">
        <f t="shared" si="222"/>
        <v>0</v>
      </c>
      <c r="J3608" s="460">
        <f t="shared" si="224"/>
        <v>0</v>
      </c>
      <c r="K3608" s="9"/>
      <c r="P3608" s="2"/>
      <c r="Q3608" s="27"/>
      <c r="R3608" s="2"/>
      <c r="S3608" s="2"/>
      <c r="T3608" s="2"/>
      <c r="U3608" s="2"/>
      <c r="V3608" s="2"/>
      <c r="W3608" s="2"/>
    </row>
    <row r="3609" spans="2:23" ht="15" customHeight="1" x14ac:dyDescent="0.35">
      <c r="B3609" s="349"/>
      <c r="C3609" s="715" t="str">
        <f t="shared" si="223"/>
        <v/>
      </c>
      <c r="D3609" s="458">
        <f>IF(ISNUMBER(Summary!$D$17), DATE(Summary!$D$17, 1, 1) + INT((ROW(B3571)-1)/24), DATE(2024, 1, 1) + INT((ROW(B3571)-1)/24))</f>
        <v>45440</v>
      </c>
      <c r="E3609" s="459">
        <v>0.75000000000000011</v>
      </c>
      <c r="F3609" s="780"/>
      <c r="G3609" s="780"/>
      <c r="H3609" s="460">
        <f t="shared" si="221"/>
        <v>0</v>
      </c>
      <c r="I3609" s="460">
        <f t="shared" si="222"/>
        <v>0</v>
      </c>
      <c r="J3609" s="460">
        <f t="shared" si="224"/>
        <v>0</v>
      </c>
      <c r="K3609" s="9"/>
      <c r="P3609" s="2"/>
      <c r="Q3609" s="27"/>
      <c r="R3609" s="2"/>
      <c r="S3609" s="2"/>
      <c r="T3609" s="2"/>
      <c r="U3609" s="2"/>
      <c r="V3609" s="2"/>
      <c r="W3609" s="2"/>
    </row>
    <row r="3610" spans="2:23" ht="15" customHeight="1" x14ac:dyDescent="0.35">
      <c r="B3610" s="349"/>
      <c r="C3610" s="715" t="str">
        <f t="shared" si="223"/>
        <v/>
      </c>
      <c r="D3610" s="458">
        <f>IF(ISNUMBER(Summary!$D$17), DATE(Summary!$D$17, 1, 1) + INT((ROW(B3572)-1)/24), DATE(2024, 1, 1) + INT((ROW(B3572)-1)/24))</f>
        <v>45440</v>
      </c>
      <c r="E3610" s="459">
        <v>0.79166666666666674</v>
      </c>
      <c r="F3610" s="780"/>
      <c r="G3610" s="780"/>
      <c r="H3610" s="460">
        <f t="shared" si="221"/>
        <v>0</v>
      </c>
      <c r="I3610" s="460">
        <f t="shared" si="222"/>
        <v>0</v>
      </c>
      <c r="J3610" s="460">
        <f t="shared" si="224"/>
        <v>0</v>
      </c>
      <c r="K3610" s="9"/>
      <c r="P3610" s="2"/>
      <c r="Q3610" s="27"/>
      <c r="R3610" s="2"/>
      <c r="S3610" s="2"/>
      <c r="T3610" s="2"/>
      <c r="U3610" s="2"/>
      <c r="V3610" s="2"/>
      <c r="W3610" s="2"/>
    </row>
    <row r="3611" spans="2:23" ht="15" customHeight="1" x14ac:dyDescent="0.35">
      <c r="B3611" s="349"/>
      <c r="C3611" s="715" t="str">
        <f t="shared" si="223"/>
        <v/>
      </c>
      <c r="D3611" s="458">
        <f>IF(ISNUMBER(Summary!$D$17), DATE(Summary!$D$17, 1, 1) + INT((ROW(B3573)-1)/24), DATE(2024, 1, 1) + INT((ROW(B3573)-1)/24))</f>
        <v>45440</v>
      </c>
      <c r="E3611" s="459">
        <v>0.83333333333333337</v>
      </c>
      <c r="F3611" s="780"/>
      <c r="G3611" s="780"/>
      <c r="H3611" s="460">
        <f t="shared" si="221"/>
        <v>0</v>
      </c>
      <c r="I3611" s="460">
        <f t="shared" si="222"/>
        <v>0</v>
      </c>
      <c r="J3611" s="460">
        <f t="shared" si="224"/>
        <v>0</v>
      </c>
      <c r="K3611" s="9"/>
      <c r="P3611" s="2"/>
      <c r="Q3611" s="27"/>
      <c r="R3611" s="2"/>
      <c r="S3611" s="2"/>
      <c r="T3611" s="2"/>
      <c r="U3611" s="2"/>
      <c r="V3611" s="2"/>
      <c r="W3611" s="2"/>
    </row>
    <row r="3612" spans="2:23" ht="15" customHeight="1" x14ac:dyDescent="0.35">
      <c r="B3612" s="349"/>
      <c r="C3612" s="715" t="str">
        <f t="shared" si="223"/>
        <v/>
      </c>
      <c r="D3612" s="458">
        <f>IF(ISNUMBER(Summary!$D$17), DATE(Summary!$D$17, 1, 1) + INT((ROW(B3574)-1)/24), DATE(2024, 1, 1) + INT((ROW(B3574)-1)/24))</f>
        <v>45440</v>
      </c>
      <c r="E3612" s="459">
        <v>0.87500000000000011</v>
      </c>
      <c r="F3612" s="780"/>
      <c r="G3612" s="780"/>
      <c r="H3612" s="460">
        <f t="shared" si="221"/>
        <v>0</v>
      </c>
      <c r="I3612" s="460">
        <f t="shared" si="222"/>
        <v>0</v>
      </c>
      <c r="J3612" s="460">
        <f t="shared" si="224"/>
        <v>0</v>
      </c>
      <c r="K3612" s="9"/>
      <c r="P3612" s="2"/>
      <c r="Q3612" s="27"/>
      <c r="R3612" s="2"/>
      <c r="S3612" s="2"/>
      <c r="T3612" s="2"/>
      <c r="U3612" s="2"/>
      <c r="V3612" s="2"/>
      <c r="W3612" s="2"/>
    </row>
    <row r="3613" spans="2:23" ht="15" customHeight="1" x14ac:dyDescent="0.35">
      <c r="B3613" s="349"/>
      <c r="C3613" s="715" t="str">
        <f t="shared" si="223"/>
        <v/>
      </c>
      <c r="D3613" s="458">
        <f>IF(ISNUMBER(Summary!$D$17), DATE(Summary!$D$17, 1, 1) + INT((ROW(B3575)-1)/24), DATE(2024, 1, 1) + INT((ROW(B3575)-1)/24))</f>
        <v>45440</v>
      </c>
      <c r="E3613" s="459">
        <v>0.91666666666666674</v>
      </c>
      <c r="F3613" s="780"/>
      <c r="G3613" s="780"/>
      <c r="H3613" s="460">
        <f t="shared" si="221"/>
        <v>0</v>
      </c>
      <c r="I3613" s="460">
        <f t="shared" si="222"/>
        <v>0</v>
      </c>
      <c r="J3613" s="460">
        <f t="shared" si="224"/>
        <v>0</v>
      </c>
      <c r="K3613" s="9"/>
      <c r="P3613" s="2"/>
      <c r="Q3613" s="27"/>
      <c r="R3613" s="2"/>
      <c r="S3613" s="2"/>
      <c r="T3613" s="2"/>
      <c r="U3613" s="2"/>
      <c r="V3613" s="2"/>
      <c r="W3613" s="2"/>
    </row>
    <row r="3614" spans="2:23" ht="15" customHeight="1" x14ac:dyDescent="0.35">
      <c r="B3614" s="349"/>
      <c r="C3614" s="715" t="str">
        <f t="shared" si="223"/>
        <v/>
      </c>
      <c r="D3614" s="458">
        <f>IF(ISNUMBER(Summary!$D$17), DATE(Summary!$D$17, 1, 1) + INT((ROW(B3576)-1)/24), DATE(2024, 1, 1) + INT((ROW(B3576)-1)/24))</f>
        <v>45440</v>
      </c>
      <c r="E3614" s="459">
        <v>0.95833333333333337</v>
      </c>
      <c r="F3614" s="780"/>
      <c r="G3614" s="780"/>
      <c r="H3614" s="460">
        <f t="shared" si="221"/>
        <v>0</v>
      </c>
      <c r="I3614" s="460">
        <f t="shared" si="222"/>
        <v>0</v>
      </c>
      <c r="J3614" s="460">
        <f t="shared" si="224"/>
        <v>0</v>
      </c>
      <c r="K3614" s="9"/>
      <c r="P3614" s="2"/>
      <c r="Q3614" s="27"/>
      <c r="R3614" s="2"/>
      <c r="S3614" s="2"/>
      <c r="T3614" s="2"/>
      <c r="U3614" s="2"/>
      <c r="V3614" s="2"/>
      <c r="W3614" s="2"/>
    </row>
    <row r="3615" spans="2:23" ht="15" customHeight="1" x14ac:dyDescent="0.35">
      <c r="B3615" s="457"/>
      <c r="C3615" s="715">
        <f t="shared" si="223"/>
        <v>45441</v>
      </c>
      <c r="D3615" s="458">
        <f>IF(ISNUMBER(Summary!$D$17), DATE(Summary!$D$17, 1, 1) + INT((ROW(B3577)-1)/24), DATE(2024, 1, 1) + INT((ROW(B3577)-1)/24))</f>
        <v>45441</v>
      </c>
      <c r="E3615" s="459">
        <v>3.1225022567582528E-17</v>
      </c>
      <c r="F3615" s="780"/>
      <c r="G3615" s="780"/>
      <c r="H3615" s="460">
        <f t="shared" si="221"/>
        <v>0</v>
      </c>
      <c r="I3615" s="460">
        <f t="shared" si="222"/>
        <v>0</v>
      </c>
      <c r="J3615" s="460">
        <f t="shared" si="224"/>
        <v>0</v>
      </c>
      <c r="K3615" s="9"/>
      <c r="P3615" s="2"/>
      <c r="Q3615" s="27"/>
      <c r="R3615" s="2"/>
      <c r="S3615" s="2"/>
      <c r="T3615" s="2"/>
      <c r="U3615" s="2"/>
      <c r="V3615" s="2"/>
      <c r="W3615" s="2"/>
    </row>
    <row r="3616" spans="2:23" ht="15" customHeight="1" x14ac:dyDescent="0.35">
      <c r="B3616" s="349"/>
      <c r="C3616" s="715" t="str">
        <f t="shared" si="223"/>
        <v/>
      </c>
      <c r="D3616" s="458">
        <f>IF(ISNUMBER(Summary!$D$17), DATE(Summary!$D$17, 1, 1) + INT((ROW(B3578)-1)/24), DATE(2024, 1, 1) + INT((ROW(B3578)-1)/24))</f>
        <v>45441</v>
      </c>
      <c r="E3616" s="459">
        <v>4.1666666666666699E-2</v>
      </c>
      <c r="F3616" s="780"/>
      <c r="G3616" s="780"/>
      <c r="H3616" s="460">
        <f t="shared" si="221"/>
        <v>0</v>
      </c>
      <c r="I3616" s="460">
        <f t="shared" si="222"/>
        <v>0</v>
      </c>
      <c r="J3616" s="460">
        <f t="shared" si="224"/>
        <v>0</v>
      </c>
      <c r="K3616" s="9"/>
      <c r="P3616" s="2"/>
      <c r="Q3616" s="27"/>
      <c r="R3616" s="2"/>
      <c r="S3616" s="2"/>
      <c r="T3616" s="2"/>
      <c r="U3616" s="2"/>
      <c r="V3616" s="2"/>
      <c r="W3616" s="2"/>
    </row>
    <row r="3617" spans="2:23" ht="15" customHeight="1" x14ac:dyDescent="0.35">
      <c r="B3617" s="349"/>
      <c r="C3617" s="715" t="str">
        <f t="shared" si="223"/>
        <v/>
      </c>
      <c r="D3617" s="458">
        <f>IF(ISNUMBER(Summary!$D$17), DATE(Summary!$D$17, 1, 1) + INT((ROW(B3579)-1)/24), DATE(2024, 1, 1) + INT((ROW(B3579)-1)/24))</f>
        <v>45441</v>
      </c>
      <c r="E3617" s="459">
        <v>8.333333333333337E-2</v>
      </c>
      <c r="F3617" s="780"/>
      <c r="G3617" s="780"/>
      <c r="H3617" s="460">
        <f t="shared" si="221"/>
        <v>0</v>
      </c>
      <c r="I3617" s="460">
        <f t="shared" si="222"/>
        <v>0</v>
      </c>
      <c r="J3617" s="460">
        <f t="shared" si="224"/>
        <v>0</v>
      </c>
      <c r="K3617" s="9"/>
      <c r="P3617" s="2"/>
      <c r="Q3617" s="27"/>
      <c r="R3617" s="2"/>
      <c r="S3617" s="2"/>
      <c r="T3617" s="2"/>
      <c r="U3617" s="2"/>
      <c r="V3617" s="2"/>
      <c r="W3617" s="2"/>
    </row>
    <row r="3618" spans="2:23" ht="15" customHeight="1" x14ac:dyDescent="0.35">
      <c r="B3618" s="349"/>
      <c r="C3618" s="715" t="str">
        <f t="shared" si="223"/>
        <v/>
      </c>
      <c r="D3618" s="458">
        <f>IF(ISNUMBER(Summary!$D$17), DATE(Summary!$D$17, 1, 1) + INT((ROW(B3580)-1)/24), DATE(2024, 1, 1) + INT((ROW(B3580)-1)/24))</f>
        <v>45441</v>
      </c>
      <c r="E3618" s="459">
        <v>0.12500000000000006</v>
      </c>
      <c r="F3618" s="780"/>
      <c r="G3618" s="780"/>
      <c r="H3618" s="460">
        <f t="shared" si="221"/>
        <v>0</v>
      </c>
      <c r="I3618" s="460">
        <f t="shared" si="222"/>
        <v>0</v>
      </c>
      <c r="J3618" s="460">
        <f t="shared" si="224"/>
        <v>0</v>
      </c>
      <c r="K3618" s="9"/>
      <c r="P3618" s="2"/>
      <c r="Q3618" s="27"/>
      <c r="R3618" s="2"/>
      <c r="S3618" s="2"/>
      <c r="T3618" s="2"/>
      <c r="U3618" s="2"/>
      <c r="V3618" s="2"/>
      <c r="W3618" s="2"/>
    </row>
    <row r="3619" spans="2:23" ht="15" customHeight="1" x14ac:dyDescent="0.35">
      <c r="B3619" s="349"/>
      <c r="C3619" s="715" t="str">
        <f t="shared" si="223"/>
        <v/>
      </c>
      <c r="D3619" s="458">
        <f>IF(ISNUMBER(Summary!$D$17), DATE(Summary!$D$17, 1, 1) + INT((ROW(B3581)-1)/24), DATE(2024, 1, 1) + INT((ROW(B3581)-1)/24))</f>
        <v>45441</v>
      </c>
      <c r="E3619" s="459">
        <v>0.16666666666666669</v>
      </c>
      <c r="F3619" s="780"/>
      <c r="G3619" s="780"/>
      <c r="H3619" s="460">
        <f t="shared" si="221"/>
        <v>0</v>
      </c>
      <c r="I3619" s="460">
        <f t="shared" si="222"/>
        <v>0</v>
      </c>
      <c r="J3619" s="460">
        <f t="shared" si="224"/>
        <v>0</v>
      </c>
      <c r="K3619" s="9"/>
      <c r="P3619" s="2"/>
      <c r="Q3619" s="27"/>
      <c r="R3619" s="2"/>
      <c r="S3619" s="2"/>
      <c r="T3619" s="2"/>
      <c r="U3619" s="2"/>
      <c r="V3619" s="2"/>
      <c r="W3619" s="2"/>
    </row>
    <row r="3620" spans="2:23" ht="15" customHeight="1" x14ac:dyDescent="0.35">
      <c r="B3620" s="349"/>
      <c r="C3620" s="715" t="str">
        <f t="shared" si="223"/>
        <v/>
      </c>
      <c r="D3620" s="458">
        <f>IF(ISNUMBER(Summary!$D$17), DATE(Summary!$D$17, 1, 1) + INT((ROW(B3582)-1)/24), DATE(2024, 1, 1) + INT((ROW(B3582)-1)/24))</f>
        <v>45441</v>
      </c>
      <c r="E3620" s="459">
        <v>0.20833333333333337</v>
      </c>
      <c r="F3620" s="780"/>
      <c r="G3620" s="780"/>
      <c r="H3620" s="460">
        <f t="shared" si="221"/>
        <v>0</v>
      </c>
      <c r="I3620" s="460">
        <f t="shared" si="222"/>
        <v>0</v>
      </c>
      <c r="J3620" s="460">
        <f t="shared" si="224"/>
        <v>0</v>
      </c>
      <c r="K3620" s="9"/>
      <c r="P3620" s="2"/>
      <c r="Q3620" s="27"/>
      <c r="R3620" s="2"/>
      <c r="S3620" s="2"/>
      <c r="T3620" s="2"/>
      <c r="U3620" s="2"/>
      <c r="V3620" s="2"/>
      <c r="W3620" s="2"/>
    </row>
    <row r="3621" spans="2:23" ht="15" customHeight="1" x14ac:dyDescent="0.35">
      <c r="B3621" s="349"/>
      <c r="C3621" s="715" t="str">
        <f t="shared" si="223"/>
        <v/>
      </c>
      <c r="D3621" s="458">
        <f>IF(ISNUMBER(Summary!$D$17), DATE(Summary!$D$17, 1, 1) + INT((ROW(B3583)-1)/24), DATE(2024, 1, 1) + INT((ROW(B3583)-1)/24))</f>
        <v>45441</v>
      </c>
      <c r="E3621" s="459">
        <v>0.25</v>
      </c>
      <c r="F3621" s="780"/>
      <c r="G3621" s="780"/>
      <c r="H3621" s="460">
        <f t="shared" si="221"/>
        <v>0</v>
      </c>
      <c r="I3621" s="460">
        <f t="shared" si="222"/>
        <v>0</v>
      </c>
      <c r="J3621" s="460">
        <f t="shared" si="224"/>
        <v>0</v>
      </c>
      <c r="K3621" s="9"/>
      <c r="P3621" s="2"/>
      <c r="Q3621" s="27"/>
      <c r="R3621" s="2"/>
      <c r="S3621" s="2"/>
      <c r="T3621" s="2"/>
      <c r="U3621" s="2"/>
      <c r="V3621" s="2"/>
      <c r="W3621" s="2"/>
    </row>
    <row r="3622" spans="2:23" ht="15" customHeight="1" x14ac:dyDescent="0.35">
      <c r="B3622" s="349"/>
      <c r="C3622" s="715" t="str">
        <f t="shared" si="223"/>
        <v/>
      </c>
      <c r="D3622" s="458">
        <f>IF(ISNUMBER(Summary!$D$17), DATE(Summary!$D$17, 1, 1) + INT((ROW(B3584)-1)/24), DATE(2024, 1, 1) + INT((ROW(B3584)-1)/24))</f>
        <v>45441</v>
      </c>
      <c r="E3622" s="459">
        <v>0.29166666666666669</v>
      </c>
      <c r="F3622" s="780"/>
      <c r="G3622" s="780"/>
      <c r="H3622" s="460">
        <f t="shared" si="221"/>
        <v>0</v>
      </c>
      <c r="I3622" s="460">
        <f t="shared" si="222"/>
        <v>0</v>
      </c>
      <c r="J3622" s="460">
        <f t="shared" si="224"/>
        <v>0</v>
      </c>
      <c r="K3622" s="9"/>
      <c r="P3622" s="2"/>
      <c r="Q3622" s="27"/>
      <c r="R3622" s="2"/>
      <c r="S3622" s="2"/>
      <c r="T3622" s="2"/>
      <c r="U3622" s="2"/>
      <c r="V3622" s="2"/>
      <c r="W3622" s="2"/>
    </row>
    <row r="3623" spans="2:23" ht="15" customHeight="1" x14ac:dyDescent="0.35">
      <c r="B3623" s="349"/>
      <c r="C3623" s="715" t="str">
        <f t="shared" si="223"/>
        <v/>
      </c>
      <c r="D3623" s="458">
        <f>IF(ISNUMBER(Summary!$D$17), DATE(Summary!$D$17, 1, 1) + INT((ROW(B3585)-1)/24), DATE(2024, 1, 1) + INT((ROW(B3585)-1)/24))</f>
        <v>45441</v>
      </c>
      <c r="E3623" s="459">
        <v>0.33333333333333337</v>
      </c>
      <c r="F3623" s="780"/>
      <c r="G3623" s="780"/>
      <c r="H3623" s="460">
        <f t="shared" ref="H3623:H3686" si="225">IF(G3623&gt;F3623,F3623,G3623)</f>
        <v>0</v>
      </c>
      <c r="I3623" s="460">
        <f t="shared" ref="I3623:I3686" si="226">F3623-H3623</f>
        <v>0</v>
      </c>
      <c r="J3623" s="460">
        <f t="shared" si="224"/>
        <v>0</v>
      </c>
      <c r="K3623" s="9"/>
      <c r="P3623" s="2"/>
      <c r="Q3623" s="27"/>
      <c r="R3623" s="2"/>
      <c r="S3623" s="2"/>
      <c r="T3623" s="2"/>
      <c r="U3623" s="2"/>
      <c r="V3623" s="2"/>
      <c r="W3623" s="2"/>
    </row>
    <row r="3624" spans="2:23" ht="15" customHeight="1" x14ac:dyDescent="0.35">
      <c r="B3624" s="349"/>
      <c r="C3624" s="715" t="str">
        <f t="shared" ref="C3624:C3687" si="227">IF(MOD(ROW()-ROW($E$39), 24)=0, $D3624, "")</f>
        <v/>
      </c>
      <c r="D3624" s="458">
        <f>IF(ISNUMBER(Summary!$D$17), DATE(Summary!$D$17, 1, 1) + INT((ROW(B3586)-1)/24), DATE(2024, 1, 1) + INT((ROW(B3586)-1)/24))</f>
        <v>45441</v>
      </c>
      <c r="E3624" s="459">
        <v>0.375</v>
      </c>
      <c r="F3624" s="780"/>
      <c r="G3624" s="780"/>
      <c r="H3624" s="460">
        <f t="shared" si="225"/>
        <v>0</v>
      </c>
      <c r="I3624" s="460">
        <f t="shared" si="226"/>
        <v>0</v>
      </c>
      <c r="J3624" s="460">
        <f t="shared" si="224"/>
        <v>0</v>
      </c>
      <c r="K3624" s="9"/>
      <c r="P3624" s="2"/>
      <c r="Q3624" s="27"/>
      <c r="R3624" s="2"/>
      <c r="S3624" s="2"/>
      <c r="T3624" s="2"/>
      <c r="U3624" s="2"/>
      <c r="V3624" s="2"/>
      <c r="W3624" s="2"/>
    </row>
    <row r="3625" spans="2:23" ht="15" customHeight="1" x14ac:dyDescent="0.35">
      <c r="B3625" s="349"/>
      <c r="C3625" s="715" t="str">
        <f t="shared" si="227"/>
        <v/>
      </c>
      <c r="D3625" s="458">
        <f>IF(ISNUMBER(Summary!$D$17), DATE(Summary!$D$17, 1, 1) + INT((ROW(B3587)-1)/24), DATE(2024, 1, 1) + INT((ROW(B3587)-1)/24))</f>
        <v>45441</v>
      </c>
      <c r="E3625" s="459">
        <v>0.41666666666666669</v>
      </c>
      <c r="F3625" s="780"/>
      <c r="G3625" s="780"/>
      <c r="H3625" s="460">
        <f t="shared" si="225"/>
        <v>0</v>
      </c>
      <c r="I3625" s="460">
        <f t="shared" si="226"/>
        <v>0</v>
      </c>
      <c r="J3625" s="460">
        <f t="shared" si="224"/>
        <v>0</v>
      </c>
      <c r="K3625" s="9"/>
      <c r="P3625" s="2"/>
      <c r="Q3625" s="27"/>
      <c r="R3625" s="2"/>
      <c r="S3625" s="2"/>
      <c r="T3625" s="2"/>
      <c r="U3625" s="2"/>
      <c r="V3625" s="2"/>
      <c r="W3625" s="2"/>
    </row>
    <row r="3626" spans="2:23" ht="15" customHeight="1" x14ac:dyDescent="0.35">
      <c r="B3626" s="349"/>
      <c r="C3626" s="715" t="str">
        <f t="shared" si="227"/>
        <v/>
      </c>
      <c r="D3626" s="458">
        <f>IF(ISNUMBER(Summary!$D$17), DATE(Summary!$D$17, 1, 1) + INT((ROW(B3588)-1)/24), DATE(2024, 1, 1) + INT((ROW(B3588)-1)/24))</f>
        <v>45441</v>
      </c>
      <c r="E3626" s="459">
        <v>0.45833333333333337</v>
      </c>
      <c r="F3626" s="780"/>
      <c r="G3626" s="780"/>
      <c r="H3626" s="460">
        <f t="shared" si="225"/>
        <v>0</v>
      </c>
      <c r="I3626" s="460">
        <f t="shared" si="226"/>
        <v>0</v>
      </c>
      <c r="J3626" s="460">
        <f t="shared" si="224"/>
        <v>0</v>
      </c>
      <c r="K3626" s="9"/>
      <c r="P3626" s="2"/>
      <c r="Q3626" s="27"/>
      <c r="R3626" s="2"/>
      <c r="S3626" s="2"/>
      <c r="T3626" s="2"/>
      <c r="U3626" s="2"/>
      <c r="V3626" s="2"/>
      <c r="W3626" s="2"/>
    </row>
    <row r="3627" spans="2:23" ht="15" customHeight="1" x14ac:dyDescent="0.35">
      <c r="B3627" s="349"/>
      <c r="C3627" s="715" t="str">
        <f t="shared" si="227"/>
        <v/>
      </c>
      <c r="D3627" s="458">
        <f>IF(ISNUMBER(Summary!$D$17), DATE(Summary!$D$17, 1, 1) + INT((ROW(B3589)-1)/24), DATE(2024, 1, 1) + INT((ROW(B3589)-1)/24))</f>
        <v>45441</v>
      </c>
      <c r="E3627" s="459">
        <v>0.50000000000000011</v>
      </c>
      <c r="F3627" s="780"/>
      <c r="G3627" s="780"/>
      <c r="H3627" s="460">
        <f t="shared" si="225"/>
        <v>0</v>
      </c>
      <c r="I3627" s="460">
        <f t="shared" si="226"/>
        <v>0</v>
      </c>
      <c r="J3627" s="460">
        <f t="shared" si="224"/>
        <v>0</v>
      </c>
      <c r="K3627" s="9"/>
      <c r="P3627" s="2"/>
      <c r="Q3627" s="27"/>
      <c r="R3627" s="2"/>
      <c r="S3627" s="2"/>
      <c r="T3627" s="2"/>
      <c r="U3627" s="2"/>
      <c r="V3627" s="2"/>
      <c r="W3627" s="2"/>
    </row>
    <row r="3628" spans="2:23" ht="15" customHeight="1" x14ac:dyDescent="0.35">
      <c r="B3628" s="349"/>
      <c r="C3628" s="715" t="str">
        <f t="shared" si="227"/>
        <v/>
      </c>
      <c r="D3628" s="458">
        <f>IF(ISNUMBER(Summary!$D$17), DATE(Summary!$D$17, 1, 1) + INT((ROW(B3590)-1)/24), DATE(2024, 1, 1) + INT((ROW(B3590)-1)/24))</f>
        <v>45441</v>
      </c>
      <c r="E3628" s="459">
        <v>0.54166666666666674</v>
      </c>
      <c r="F3628" s="780"/>
      <c r="G3628" s="780"/>
      <c r="H3628" s="460">
        <f t="shared" si="225"/>
        <v>0</v>
      </c>
      <c r="I3628" s="460">
        <f t="shared" si="226"/>
        <v>0</v>
      </c>
      <c r="J3628" s="460">
        <f t="shared" si="224"/>
        <v>0</v>
      </c>
      <c r="K3628" s="9"/>
      <c r="P3628" s="2"/>
      <c r="Q3628" s="27"/>
      <c r="R3628" s="2"/>
      <c r="S3628" s="2"/>
      <c r="T3628" s="2"/>
      <c r="U3628" s="2"/>
      <c r="V3628" s="2"/>
      <c r="W3628" s="2"/>
    </row>
    <row r="3629" spans="2:23" ht="15" customHeight="1" x14ac:dyDescent="0.35">
      <c r="B3629" s="349"/>
      <c r="C3629" s="715" t="str">
        <f t="shared" si="227"/>
        <v/>
      </c>
      <c r="D3629" s="458">
        <f>IF(ISNUMBER(Summary!$D$17), DATE(Summary!$D$17, 1, 1) + INT((ROW(B3591)-1)/24), DATE(2024, 1, 1) + INT((ROW(B3591)-1)/24))</f>
        <v>45441</v>
      </c>
      <c r="E3629" s="459">
        <v>0.58333333333333337</v>
      </c>
      <c r="F3629" s="780"/>
      <c r="G3629" s="780"/>
      <c r="H3629" s="460">
        <f t="shared" si="225"/>
        <v>0</v>
      </c>
      <c r="I3629" s="460">
        <f t="shared" si="226"/>
        <v>0</v>
      </c>
      <c r="J3629" s="460">
        <f t="shared" si="224"/>
        <v>0</v>
      </c>
      <c r="K3629" s="9"/>
      <c r="P3629" s="2"/>
      <c r="Q3629" s="27"/>
      <c r="R3629" s="2"/>
      <c r="S3629" s="2"/>
      <c r="T3629" s="2"/>
      <c r="U3629" s="2"/>
      <c r="V3629" s="2"/>
      <c r="W3629" s="2"/>
    </row>
    <row r="3630" spans="2:23" ht="15" customHeight="1" x14ac:dyDescent="0.35">
      <c r="B3630" s="349"/>
      <c r="C3630" s="715" t="str">
        <f t="shared" si="227"/>
        <v/>
      </c>
      <c r="D3630" s="458">
        <f>IF(ISNUMBER(Summary!$D$17), DATE(Summary!$D$17, 1, 1) + INT((ROW(B3592)-1)/24), DATE(2024, 1, 1) + INT((ROW(B3592)-1)/24))</f>
        <v>45441</v>
      </c>
      <c r="E3630" s="459">
        <v>0.62500000000000011</v>
      </c>
      <c r="F3630" s="780"/>
      <c r="G3630" s="780"/>
      <c r="H3630" s="460">
        <f t="shared" si="225"/>
        <v>0</v>
      </c>
      <c r="I3630" s="460">
        <f t="shared" si="226"/>
        <v>0</v>
      </c>
      <c r="J3630" s="460">
        <f t="shared" si="224"/>
        <v>0</v>
      </c>
      <c r="K3630" s="9"/>
      <c r="P3630" s="2"/>
      <c r="Q3630" s="27"/>
      <c r="R3630" s="2"/>
      <c r="S3630" s="2"/>
      <c r="T3630" s="2"/>
      <c r="U3630" s="2"/>
      <c r="V3630" s="2"/>
      <c r="W3630" s="2"/>
    </row>
    <row r="3631" spans="2:23" ht="15" customHeight="1" x14ac:dyDescent="0.35">
      <c r="B3631" s="349"/>
      <c r="C3631" s="715" t="str">
        <f t="shared" si="227"/>
        <v/>
      </c>
      <c r="D3631" s="458">
        <f>IF(ISNUMBER(Summary!$D$17), DATE(Summary!$D$17, 1, 1) + INT((ROW(B3593)-1)/24), DATE(2024, 1, 1) + INT((ROW(B3593)-1)/24))</f>
        <v>45441</v>
      </c>
      <c r="E3631" s="459">
        <v>0.66666666666666674</v>
      </c>
      <c r="F3631" s="780"/>
      <c r="G3631" s="780"/>
      <c r="H3631" s="460">
        <f t="shared" si="225"/>
        <v>0</v>
      </c>
      <c r="I3631" s="460">
        <f t="shared" si="226"/>
        <v>0</v>
      </c>
      <c r="J3631" s="460">
        <f t="shared" si="224"/>
        <v>0</v>
      </c>
      <c r="K3631" s="9"/>
      <c r="P3631" s="2"/>
      <c r="Q3631" s="27"/>
      <c r="R3631" s="2"/>
      <c r="S3631" s="2"/>
      <c r="T3631" s="2"/>
      <c r="U3631" s="2"/>
      <c r="V3631" s="2"/>
      <c r="W3631" s="2"/>
    </row>
    <row r="3632" spans="2:23" ht="15" customHeight="1" x14ac:dyDescent="0.35">
      <c r="B3632" s="349"/>
      <c r="C3632" s="715" t="str">
        <f t="shared" si="227"/>
        <v/>
      </c>
      <c r="D3632" s="458">
        <f>IF(ISNUMBER(Summary!$D$17), DATE(Summary!$D$17, 1, 1) + INT((ROW(B3594)-1)/24), DATE(2024, 1, 1) + INT((ROW(B3594)-1)/24))</f>
        <v>45441</v>
      </c>
      <c r="E3632" s="459">
        <v>0.70833333333333337</v>
      </c>
      <c r="F3632" s="780"/>
      <c r="G3632" s="780"/>
      <c r="H3632" s="460">
        <f t="shared" si="225"/>
        <v>0</v>
      </c>
      <c r="I3632" s="460">
        <f t="shared" si="226"/>
        <v>0</v>
      </c>
      <c r="J3632" s="460">
        <f t="shared" si="224"/>
        <v>0</v>
      </c>
      <c r="K3632" s="9"/>
      <c r="P3632" s="2"/>
      <c r="Q3632" s="27"/>
      <c r="R3632" s="2"/>
      <c r="S3632" s="2"/>
      <c r="T3632" s="2"/>
      <c r="U3632" s="2"/>
      <c r="V3632" s="2"/>
      <c r="W3632" s="2"/>
    </row>
    <row r="3633" spans="2:23" ht="15" customHeight="1" x14ac:dyDescent="0.35">
      <c r="B3633" s="349"/>
      <c r="C3633" s="715" t="str">
        <f t="shared" si="227"/>
        <v/>
      </c>
      <c r="D3633" s="458">
        <f>IF(ISNUMBER(Summary!$D$17), DATE(Summary!$D$17, 1, 1) + INT((ROW(B3595)-1)/24), DATE(2024, 1, 1) + INT((ROW(B3595)-1)/24))</f>
        <v>45441</v>
      </c>
      <c r="E3633" s="459">
        <v>0.75000000000000011</v>
      </c>
      <c r="F3633" s="780"/>
      <c r="G3633" s="780"/>
      <c r="H3633" s="460">
        <f t="shared" si="225"/>
        <v>0</v>
      </c>
      <c r="I3633" s="460">
        <f t="shared" si="226"/>
        <v>0</v>
      </c>
      <c r="J3633" s="460">
        <f t="shared" si="224"/>
        <v>0</v>
      </c>
      <c r="K3633" s="9"/>
      <c r="P3633" s="2"/>
      <c r="Q3633" s="27"/>
      <c r="R3633" s="2"/>
      <c r="S3633" s="2"/>
      <c r="T3633" s="2"/>
      <c r="U3633" s="2"/>
      <c r="V3633" s="2"/>
      <c r="W3633" s="2"/>
    </row>
    <row r="3634" spans="2:23" ht="15" customHeight="1" x14ac:dyDescent="0.35">
      <c r="B3634" s="349"/>
      <c r="C3634" s="715" t="str">
        <f t="shared" si="227"/>
        <v/>
      </c>
      <c r="D3634" s="458">
        <f>IF(ISNUMBER(Summary!$D$17), DATE(Summary!$D$17, 1, 1) + INT((ROW(B3596)-1)/24), DATE(2024, 1, 1) + INT((ROW(B3596)-1)/24))</f>
        <v>45441</v>
      </c>
      <c r="E3634" s="459">
        <v>0.79166666666666674</v>
      </c>
      <c r="F3634" s="780"/>
      <c r="G3634" s="780"/>
      <c r="H3634" s="460">
        <f t="shared" si="225"/>
        <v>0</v>
      </c>
      <c r="I3634" s="460">
        <f t="shared" si="226"/>
        <v>0</v>
      </c>
      <c r="J3634" s="460">
        <f t="shared" si="224"/>
        <v>0</v>
      </c>
      <c r="K3634" s="9"/>
      <c r="P3634" s="2"/>
      <c r="Q3634" s="27"/>
      <c r="R3634" s="2"/>
      <c r="S3634" s="2"/>
      <c r="T3634" s="2"/>
      <c r="U3634" s="2"/>
      <c r="V3634" s="2"/>
      <c r="W3634" s="2"/>
    </row>
    <row r="3635" spans="2:23" ht="15" customHeight="1" x14ac:dyDescent="0.35">
      <c r="B3635" s="349"/>
      <c r="C3635" s="715" t="str">
        <f t="shared" si="227"/>
        <v/>
      </c>
      <c r="D3635" s="458">
        <f>IF(ISNUMBER(Summary!$D$17), DATE(Summary!$D$17, 1, 1) + INT((ROW(B3597)-1)/24), DATE(2024, 1, 1) + INT((ROW(B3597)-1)/24))</f>
        <v>45441</v>
      </c>
      <c r="E3635" s="459">
        <v>0.83333333333333337</v>
      </c>
      <c r="F3635" s="780"/>
      <c r="G3635" s="780"/>
      <c r="H3635" s="460">
        <f t="shared" si="225"/>
        <v>0</v>
      </c>
      <c r="I3635" s="460">
        <f t="shared" si="226"/>
        <v>0</v>
      </c>
      <c r="J3635" s="460">
        <f t="shared" si="224"/>
        <v>0</v>
      </c>
      <c r="K3635" s="9"/>
      <c r="P3635" s="2"/>
      <c r="Q3635" s="27"/>
      <c r="R3635" s="2"/>
      <c r="S3635" s="2"/>
      <c r="T3635" s="2"/>
      <c r="U3635" s="2"/>
      <c r="V3635" s="2"/>
      <c r="W3635" s="2"/>
    </row>
    <row r="3636" spans="2:23" ht="15" customHeight="1" x14ac:dyDescent="0.35">
      <c r="B3636" s="349"/>
      <c r="C3636" s="715" t="str">
        <f t="shared" si="227"/>
        <v/>
      </c>
      <c r="D3636" s="458">
        <f>IF(ISNUMBER(Summary!$D$17), DATE(Summary!$D$17, 1, 1) + INT((ROW(B3598)-1)/24), DATE(2024, 1, 1) + INT((ROW(B3598)-1)/24))</f>
        <v>45441</v>
      </c>
      <c r="E3636" s="459">
        <v>0.87500000000000011</v>
      </c>
      <c r="F3636" s="780"/>
      <c r="G3636" s="780"/>
      <c r="H3636" s="460">
        <f t="shared" si="225"/>
        <v>0</v>
      </c>
      <c r="I3636" s="460">
        <f t="shared" si="226"/>
        <v>0</v>
      </c>
      <c r="J3636" s="460">
        <f t="shared" si="224"/>
        <v>0</v>
      </c>
      <c r="K3636" s="9"/>
      <c r="P3636" s="2"/>
      <c r="Q3636" s="27"/>
      <c r="R3636" s="2"/>
      <c r="S3636" s="2"/>
      <c r="T3636" s="2"/>
      <c r="U3636" s="2"/>
      <c r="V3636" s="2"/>
      <c r="W3636" s="2"/>
    </row>
    <row r="3637" spans="2:23" ht="15" customHeight="1" x14ac:dyDescent="0.35">
      <c r="B3637" s="349"/>
      <c r="C3637" s="715" t="str">
        <f t="shared" si="227"/>
        <v/>
      </c>
      <c r="D3637" s="458">
        <f>IF(ISNUMBER(Summary!$D$17), DATE(Summary!$D$17, 1, 1) + INT((ROW(B3599)-1)/24), DATE(2024, 1, 1) + INT((ROW(B3599)-1)/24))</f>
        <v>45441</v>
      </c>
      <c r="E3637" s="459">
        <v>0.91666666666666674</v>
      </c>
      <c r="F3637" s="780"/>
      <c r="G3637" s="780"/>
      <c r="H3637" s="460">
        <f t="shared" si="225"/>
        <v>0</v>
      </c>
      <c r="I3637" s="460">
        <f t="shared" si="226"/>
        <v>0</v>
      </c>
      <c r="J3637" s="460">
        <f t="shared" si="224"/>
        <v>0</v>
      </c>
      <c r="K3637" s="9"/>
      <c r="P3637" s="2"/>
      <c r="Q3637" s="27"/>
      <c r="R3637" s="2"/>
      <c r="S3637" s="2"/>
      <c r="T3637" s="2"/>
      <c r="U3637" s="2"/>
      <c r="V3637" s="2"/>
      <c r="W3637" s="2"/>
    </row>
    <row r="3638" spans="2:23" ht="15" customHeight="1" x14ac:dyDescent="0.35">
      <c r="B3638" s="349"/>
      <c r="C3638" s="715" t="str">
        <f t="shared" si="227"/>
        <v/>
      </c>
      <c r="D3638" s="458">
        <f>IF(ISNUMBER(Summary!$D$17), DATE(Summary!$D$17, 1, 1) + INT((ROW(B3600)-1)/24), DATE(2024, 1, 1) + INT((ROW(B3600)-1)/24))</f>
        <v>45441</v>
      </c>
      <c r="E3638" s="459">
        <v>0.95833333333333337</v>
      </c>
      <c r="F3638" s="780"/>
      <c r="G3638" s="780"/>
      <c r="H3638" s="460">
        <f t="shared" si="225"/>
        <v>0</v>
      </c>
      <c r="I3638" s="460">
        <f t="shared" si="226"/>
        <v>0</v>
      </c>
      <c r="J3638" s="460">
        <f t="shared" si="224"/>
        <v>0</v>
      </c>
      <c r="K3638" s="9"/>
      <c r="P3638" s="2"/>
      <c r="Q3638" s="27"/>
      <c r="R3638" s="2"/>
      <c r="S3638" s="2"/>
      <c r="T3638" s="2"/>
      <c r="U3638" s="2"/>
      <c r="V3638" s="2"/>
      <c r="W3638" s="2"/>
    </row>
    <row r="3639" spans="2:23" ht="15" customHeight="1" x14ac:dyDescent="0.35">
      <c r="B3639" s="457"/>
      <c r="C3639" s="715">
        <f t="shared" si="227"/>
        <v>45442</v>
      </c>
      <c r="D3639" s="458">
        <f>IF(ISNUMBER(Summary!$D$17), DATE(Summary!$D$17, 1, 1) + INT((ROW(B3601)-1)/24), DATE(2024, 1, 1) + INT((ROW(B3601)-1)/24))</f>
        <v>45442</v>
      </c>
      <c r="E3639" s="459">
        <v>3.1225022567582528E-17</v>
      </c>
      <c r="F3639" s="780"/>
      <c r="G3639" s="780"/>
      <c r="H3639" s="460">
        <f t="shared" si="225"/>
        <v>0</v>
      </c>
      <c r="I3639" s="460">
        <f t="shared" si="226"/>
        <v>0</v>
      </c>
      <c r="J3639" s="460">
        <f t="shared" si="224"/>
        <v>0</v>
      </c>
      <c r="K3639" s="9"/>
      <c r="P3639" s="2"/>
      <c r="Q3639" s="27"/>
      <c r="R3639" s="2"/>
      <c r="S3639" s="2"/>
      <c r="T3639" s="2"/>
      <c r="U3639" s="2"/>
      <c r="V3639" s="2"/>
      <c r="W3639" s="2"/>
    </row>
    <row r="3640" spans="2:23" ht="15" customHeight="1" x14ac:dyDescent="0.35">
      <c r="B3640" s="349"/>
      <c r="C3640" s="715" t="str">
        <f t="shared" si="227"/>
        <v/>
      </c>
      <c r="D3640" s="458">
        <f>IF(ISNUMBER(Summary!$D$17), DATE(Summary!$D$17, 1, 1) + INT((ROW(B3602)-1)/24), DATE(2024, 1, 1) + INT((ROW(B3602)-1)/24))</f>
        <v>45442</v>
      </c>
      <c r="E3640" s="459">
        <v>4.1666666666666699E-2</v>
      </c>
      <c r="F3640" s="780"/>
      <c r="G3640" s="780"/>
      <c r="H3640" s="460">
        <f t="shared" si="225"/>
        <v>0</v>
      </c>
      <c r="I3640" s="460">
        <f t="shared" si="226"/>
        <v>0</v>
      </c>
      <c r="J3640" s="460">
        <f t="shared" si="224"/>
        <v>0</v>
      </c>
      <c r="K3640" s="9"/>
      <c r="P3640" s="2"/>
      <c r="Q3640" s="27"/>
      <c r="R3640" s="2"/>
      <c r="S3640" s="2"/>
      <c r="T3640" s="2"/>
      <c r="U3640" s="2"/>
      <c r="V3640" s="2"/>
      <c r="W3640" s="2"/>
    </row>
    <row r="3641" spans="2:23" ht="15" customHeight="1" x14ac:dyDescent="0.35">
      <c r="B3641" s="349"/>
      <c r="C3641" s="715" t="str">
        <f t="shared" si="227"/>
        <v/>
      </c>
      <c r="D3641" s="458">
        <f>IF(ISNUMBER(Summary!$D$17), DATE(Summary!$D$17, 1, 1) + INT((ROW(B3603)-1)/24), DATE(2024, 1, 1) + INT((ROW(B3603)-1)/24))</f>
        <v>45442</v>
      </c>
      <c r="E3641" s="459">
        <v>8.333333333333337E-2</v>
      </c>
      <c r="F3641" s="780"/>
      <c r="G3641" s="780"/>
      <c r="H3641" s="460">
        <f t="shared" si="225"/>
        <v>0</v>
      </c>
      <c r="I3641" s="460">
        <f t="shared" si="226"/>
        <v>0</v>
      </c>
      <c r="J3641" s="460">
        <f t="shared" si="224"/>
        <v>0</v>
      </c>
      <c r="K3641" s="9"/>
      <c r="P3641" s="2"/>
      <c r="Q3641" s="27"/>
      <c r="R3641" s="2"/>
      <c r="S3641" s="2"/>
      <c r="T3641" s="2"/>
      <c r="U3641" s="2"/>
      <c r="V3641" s="2"/>
      <c r="W3641" s="2"/>
    </row>
    <row r="3642" spans="2:23" ht="15" customHeight="1" x14ac:dyDescent="0.35">
      <c r="B3642" s="349"/>
      <c r="C3642" s="715" t="str">
        <f t="shared" si="227"/>
        <v/>
      </c>
      <c r="D3642" s="458">
        <f>IF(ISNUMBER(Summary!$D$17), DATE(Summary!$D$17, 1, 1) + INT((ROW(B3604)-1)/24), DATE(2024, 1, 1) + INT((ROW(B3604)-1)/24))</f>
        <v>45442</v>
      </c>
      <c r="E3642" s="459">
        <v>0.12500000000000006</v>
      </c>
      <c r="F3642" s="780"/>
      <c r="G3642" s="780"/>
      <c r="H3642" s="460">
        <f t="shared" si="225"/>
        <v>0</v>
      </c>
      <c r="I3642" s="460">
        <f t="shared" si="226"/>
        <v>0</v>
      </c>
      <c r="J3642" s="460">
        <f t="shared" si="224"/>
        <v>0</v>
      </c>
      <c r="K3642" s="9"/>
      <c r="P3642" s="2"/>
      <c r="Q3642" s="27"/>
      <c r="R3642" s="2"/>
      <c r="S3642" s="2"/>
      <c r="T3642" s="2"/>
      <c r="U3642" s="2"/>
      <c r="V3642" s="2"/>
      <c r="W3642" s="2"/>
    </row>
    <row r="3643" spans="2:23" ht="15" customHeight="1" x14ac:dyDescent="0.35">
      <c r="B3643" s="349"/>
      <c r="C3643" s="715" t="str">
        <f t="shared" si="227"/>
        <v/>
      </c>
      <c r="D3643" s="458">
        <f>IF(ISNUMBER(Summary!$D$17), DATE(Summary!$D$17, 1, 1) + INT((ROW(B3605)-1)/24), DATE(2024, 1, 1) + INT((ROW(B3605)-1)/24))</f>
        <v>45442</v>
      </c>
      <c r="E3643" s="459">
        <v>0.16666666666666669</v>
      </c>
      <c r="F3643" s="780"/>
      <c r="G3643" s="780"/>
      <c r="H3643" s="460">
        <f t="shared" si="225"/>
        <v>0</v>
      </c>
      <c r="I3643" s="460">
        <f t="shared" si="226"/>
        <v>0</v>
      </c>
      <c r="J3643" s="460">
        <f t="shared" si="224"/>
        <v>0</v>
      </c>
      <c r="K3643" s="9"/>
      <c r="P3643" s="2"/>
      <c r="Q3643" s="27"/>
      <c r="R3643" s="2"/>
      <c r="S3643" s="2"/>
      <c r="T3643" s="2"/>
      <c r="U3643" s="2"/>
      <c r="V3643" s="2"/>
      <c r="W3643" s="2"/>
    </row>
    <row r="3644" spans="2:23" ht="15" customHeight="1" x14ac:dyDescent="0.35">
      <c r="B3644" s="349"/>
      <c r="C3644" s="715" t="str">
        <f t="shared" si="227"/>
        <v/>
      </c>
      <c r="D3644" s="458">
        <f>IF(ISNUMBER(Summary!$D$17), DATE(Summary!$D$17, 1, 1) + INT((ROW(B3606)-1)/24), DATE(2024, 1, 1) + INT((ROW(B3606)-1)/24))</f>
        <v>45442</v>
      </c>
      <c r="E3644" s="459">
        <v>0.20833333333333337</v>
      </c>
      <c r="F3644" s="780"/>
      <c r="G3644" s="780"/>
      <c r="H3644" s="460">
        <f t="shared" si="225"/>
        <v>0</v>
      </c>
      <c r="I3644" s="460">
        <f t="shared" si="226"/>
        <v>0</v>
      </c>
      <c r="J3644" s="460">
        <f t="shared" si="224"/>
        <v>0</v>
      </c>
      <c r="K3644" s="9"/>
      <c r="P3644" s="2"/>
      <c r="Q3644" s="27"/>
      <c r="R3644" s="2"/>
      <c r="S3644" s="2"/>
      <c r="T3644" s="2"/>
      <c r="U3644" s="2"/>
      <c r="V3644" s="2"/>
      <c r="W3644" s="2"/>
    </row>
    <row r="3645" spans="2:23" ht="15" customHeight="1" x14ac:dyDescent="0.35">
      <c r="B3645" s="349"/>
      <c r="C3645" s="715" t="str">
        <f t="shared" si="227"/>
        <v/>
      </c>
      <c r="D3645" s="458">
        <f>IF(ISNUMBER(Summary!$D$17), DATE(Summary!$D$17, 1, 1) + INT((ROW(B3607)-1)/24), DATE(2024, 1, 1) + INT((ROW(B3607)-1)/24))</f>
        <v>45442</v>
      </c>
      <c r="E3645" s="459">
        <v>0.25</v>
      </c>
      <c r="F3645" s="780"/>
      <c r="G3645" s="780"/>
      <c r="H3645" s="460">
        <f t="shared" si="225"/>
        <v>0</v>
      </c>
      <c r="I3645" s="460">
        <f t="shared" si="226"/>
        <v>0</v>
      </c>
      <c r="J3645" s="460">
        <f t="shared" si="224"/>
        <v>0</v>
      </c>
      <c r="K3645" s="9"/>
      <c r="P3645" s="2"/>
      <c r="Q3645" s="27"/>
      <c r="R3645" s="2"/>
      <c r="S3645" s="2"/>
      <c r="T3645" s="2"/>
      <c r="U3645" s="2"/>
      <c r="V3645" s="2"/>
      <c r="W3645" s="2"/>
    </row>
    <row r="3646" spans="2:23" ht="15" customHeight="1" x14ac:dyDescent="0.35">
      <c r="B3646" s="349"/>
      <c r="C3646" s="715" t="str">
        <f t="shared" si="227"/>
        <v/>
      </c>
      <c r="D3646" s="458">
        <f>IF(ISNUMBER(Summary!$D$17), DATE(Summary!$D$17, 1, 1) + INT((ROW(B3608)-1)/24), DATE(2024, 1, 1) + INT((ROW(B3608)-1)/24))</f>
        <v>45442</v>
      </c>
      <c r="E3646" s="459">
        <v>0.29166666666666669</v>
      </c>
      <c r="F3646" s="780"/>
      <c r="G3646" s="780"/>
      <c r="H3646" s="460">
        <f t="shared" si="225"/>
        <v>0</v>
      </c>
      <c r="I3646" s="460">
        <f t="shared" si="226"/>
        <v>0</v>
      </c>
      <c r="J3646" s="460">
        <f t="shared" si="224"/>
        <v>0</v>
      </c>
      <c r="K3646" s="9"/>
      <c r="P3646" s="2"/>
      <c r="Q3646" s="27"/>
      <c r="R3646" s="2"/>
      <c r="S3646" s="2"/>
      <c r="T3646" s="2"/>
      <c r="U3646" s="2"/>
      <c r="V3646" s="2"/>
      <c r="W3646" s="2"/>
    </row>
    <row r="3647" spans="2:23" ht="15" customHeight="1" x14ac:dyDescent="0.35">
      <c r="B3647" s="349"/>
      <c r="C3647" s="715" t="str">
        <f t="shared" si="227"/>
        <v/>
      </c>
      <c r="D3647" s="458">
        <f>IF(ISNUMBER(Summary!$D$17), DATE(Summary!$D$17, 1, 1) + INT((ROW(B3609)-1)/24), DATE(2024, 1, 1) + INT((ROW(B3609)-1)/24))</f>
        <v>45442</v>
      </c>
      <c r="E3647" s="459">
        <v>0.33333333333333337</v>
      </c>
      <c r="F3647" s="780"/>
      <c r="G3647" s="780"/>
      <c r="H3647" s="460">
        <f t="shared" si="225"/>
        <v>0</v>
      </c>
      <c r="I3647" s="460">
        <f t="shared" si="226"/>
        <v>0</v>
      </c>
      <c r="J3647" s="460">
        <f t="shared" si="224"/>
        <v>0</v>
      </c>
      <c r="K3647" s="9"/>
      <c r="P3647" s="2"/>
      <c r="Q3647" s="27"/>
      <c r="R3647" s="2"/>
      <c r="S3647" s="2"/>
      <c r="T3647" s="2"/>
      <c r="U3647" s="2"/>
      <c r="V3647" s="2"/>
      <c r="W3647" s="2"/>
    </row>
    <row r="3648" spans="2:23" ht="15" customHeight="1" x14ac:dyDescent="0.35">
      <c r="B3648" s="349"/>
      <c r="C3648" s="715" t="str">
        <f t="shared" si="227"/>
        <v/>
      </c>
      <c r="D3648" s="458">
        <f>IF(ISNUMBER(Summary!$D$17), DATE(Summary!$D$17, 1, 1) + INT((ROW(B3610)-1)/24), DATE(2024, 1, 1) + INT((ROW(B3610)-1)/24))</f>
        <v>45442</v>
      </c>
      <c r="E3648" s="459">
        <v>0.375</v>
      </c>
      <c r="F3648" s="780"/>
      <c r="G3648" s="780"/>
      <c r="H3648" s="460">
        <f t="shared" si="225"/>
        <v>0</v>
      </c>
      <c r="I3648" s="460">
        <f t="shared" si="226"/>
        <v>0</v>
      </c>
      <c r="J3648" s="460">
        <f t="shared" ref="J3648:J3711" si="228">G3648-H3648</f>
        <v>0</v>
      </c>
      <c r="K3648" s="9"/>
      <c r="P3648" s="2"/>
      <c r="Q3648" s="27"/>
      <c r="R3648" s="2"/>
      <c r="S3648" s="2"/>
      <c r="T3648" s="2"/>
      <c r="U3648" s="2"/>
      <c r="V3648" s="2"/>
      <c r="W3648" s="2"/>
    </row>
    <row r="3649" spans="2:23" ht="15" customHeight="1" x14ac:dyDescent="0.35">
      <c r="B3649" s="349"/>
      <c r="C3649" s="715" t="str">
        <f t="shared" si="227"/>
        <v/>
      </c>
      <c r="D3649" s="458">
        <f>IF(ISNUMBER(Summary!$D$17), DATE(Summary!$D$17, 1, 1) + INT((ROW(B3611)-1)/24), DATE(2024, 1, 1) + INT((ROW(B3611)-1)/24))</f>
        <v>45442</v>
      </c>
      <c r="E3649" s="459">
        <v>0.41666666666666669</v>
      </c>
      <c r="F3649" s="780"/>
      <c r="G3649" s="780"/>
      <c r="H3649" s="460">
        <f t="shared" si="225"/>
        <v>0</v>
      </c>
      <c r="I3649" s="460">
        <f t="shared" si="226"/>
        <v>0</v>
      </c>
      <c r="J3649" s="460">
        <f t="shared" si="228"/>
        <v>0</v>
      </c>
      <c r="K3649" s="9"/>
      <c r="P3649" s="2"/>
      <c r="Q3649" s="27"/>
      <c r="R3649" s="2"/>
      <c r="S3649" s="2"/>
      <c r="T3649" s="2"/>
      <c r="U3649" s="2"/>
      <c r="V3649" s="2"/>
      <c r="W3649" s="2"/>
    </row>
    <row r="3650" spans="2:23" ht="15" customHeight="1" x14ac:dyDescent="0.35">
      <c r="B3650" s="349"/>
      <c r="C3650" s="715" t="str">
        <f t="shared" si="227"/>
        <v/>
      </c>
      <c r="D3650" s="458">
        <f>IF(ISNUMBER(Summary!$D$17), DATE(Summary!$D$17, 1, 1) + INT((ROW(B3612)-1)/24), DATE(2024, 1, 1) + INT((ROW(B3612)-1)/24))</f>
        <v>45442</v>
      </c>
      <c r="E3650" s="459">
        <v>0.45833333333333337</v>
      </c>
      <c r="F3650" s="780"/>
      <c r="G3650" s="780"/>
      <c r="H3650" s="460">
        <f t="shared" si="225"/>
        <v>0</v>
      </c>
      <c r="I3650" s="460">
        <f t="shared" si="226"/>
        <v>0</v>
      </c>
      <c r="J3650" s="460">
        <f t="shared" si="228"/>
        <v>0</v>
      </c>
      <c r="K3650" s="9"/>
      <c r="P3650" s="2"/>
      <c r="Q3650" s="27"/>
      <c r="R3650" s="2"/>
      <c r="S3650" s="2"/>
      <c r="T3650" s="2"/>
      <c r="U3650" s="2"/>
      <c r="V3650" s="2"/>
      <c r="W3650" s="2"/>
    </row>
    <row r="3651" spans="2:23" ht="15" customHeight="1" x14ac:dyDescent="0.35">
      <c r="B3651" s="349"/>
      <c r="C3651" s="715" t="str">
        <f t="shared" si="227"/>
        <v/>
      </c>
      <c r="D3651" s="458">
        <f>IF(ISNUMBER(Summary!$D$17), DATE(Summary!$D$17, 1, 1) + INT((ROW(B3613)-1)/24), DATE(2024, 1, 1) + INT((ROW(B3613)-1)/24))</f>
        <v>45442</v>
      </c>
      <c r="E3651" s="459">
        <v>0.50000000000000011</v>
      </c>
      <c r="F3651" s="780"/>
      <c r="G3651" s="780"/>
      <c r="H3651" s="460">
        <f t="shared" si="225"/>
        <v>0</v>
      </c>
      <c r="I3651" s="460">
        <f t="shared" si="226"/>
        <v>0</v>
      </c>
      <c r="J3651" s="460">
        <f t="shared" si="228"/>
        <v>0</v>
      </c>
      <c r="K3651" s="9"/>
      <c r="P3651" s="2"/>
      <c r="Q3651" s="27"/>
      <c r="R3651" s="2"/>
      <c r="S3651" s="2"/>
      <c r="T3651" s="2"/>
      <c r="U3651" s="2"/>
      <c r="V3651" s="2"/>
      <c r="W3651" s="2"/>
    </row>
    <row r="3652" spans="2:23" ht="15" customHeight="1" x14ac:dyDescent="0.35">
      <c r="B3652" s="349"/>
      <c r="C3652" s="715" t="str">
        <f t="shared" si="227"/>
        <v/>
      </c>
      <c r="D3652" s="458">
        <f>IF(ISNUMBER(Summary!$D$17), DATE(Summary!$D$17, 1, 1) + INT((ROW(B3614)-1)/24), DATE(2024, 1, 1) + INT((ROW(B3614)-1)/24))</f>
        <v>45442</v>
      </c>
      <c r="E3652" s="459">
        <v>0.54166666666666674</v>
      </c>
      <c r="F3652" s="780"/>
      <c r="G3652" s="780"/>
      <c r="H3652" s="460">
        <f t="shared" si="225"/>
        <v>0</v>
      </c>
      <c r="I3652" s="460">
        <f t="shared" si="226"/>
        <v>0</v>
      </c>
      <c r="J3652" s="460">
        <f t="shared" si="228"/>
        <v>0</v>
      </c>
      <c r="K3652" s="9"/>
      <c r="P3652" s="2"/>
      <c r="Q3652" s="27"/>
      <c r="R3652" s="2"/>
      <c r="S3652" s="2"/>
      <c r="T3652" s="2"/>
      <c r="U3652" s="2"/>
      <c r="V3652" s="2"/>
      <c r="W3652" s="2"/>
    </row>
    <row r="3653" spans="2:23" ht="15" customHeight="1" x14ac:dyDescent="0.35">
      <c r="B3653" s="349"/>
      <c r="C3653" s="715" t="str">
        <f t="shared" si="227"/>
        <v/>
      </c>
      <c r="D3653" s="458">
        <f>IF(ISNUMBER(Summary!$D$17), DATE(Summary!$D$17, 1, 1) + INT((ROW(B3615)-1)/24), DATE(2024, 1, 1) + INT((ROW(B3615)-1)/24))</f>
        <v>45442</v>
      </c>
      <c r="E3653" s="459">
        <v>0.58333333333333337</v>
      </c>
      <c r="F3653" s="780"/>
      <c r="G3653" s="780"/>
      <c r="H3653" s="460">
        <f t="shared" si="225"/>
        <v>0</v>
      </c>
      <c r="I3653" s="460">
        <f t="shared" si="226"/>
        <v>0</v>
      </c>
      <c r="J3653" s="460">
        <f t="shared" si="228"/>
        <v>0</v>
      </c>
      <c r="K3653" s="9"/>
      <c r="P3653" s="2"/>
      <c r="Q3653" s="27"/>
      <c r="R3653" s="2"/>
      <c r="S3653" s="2"/>
      <c r="T3653" s="2"/>
      <c r="U3653" s="2"/>
      <c r="V3653" s="2"/>
      <c r="W3653" s="2"/>
    </row>
    <row r="3654" spans="2:23" ht="15" customHeight="1" x14ac:dyDescent="0.35">
      <c r="B3654" s="349"/>
      <c r="C3654" s="715" t="str">
        <f t="shared" si="227"/>
        <v/>
      </c>
      <c r="D3654" s="458">
        <f>IF(ISNUMBER(Summary!$D$17), DATE(Summary!$D$17, 1, 1) + INT((ROW(B3616)-1)/24), DATE(2024, 1, 1) + INT((ROW(B3616)-1)/24))</f>
        <v>45442</v>
      </c>
      <c r="E3654" s="459">
        <v>0.62500000000000011</v>
      </c>
      <c r="F3654" s="780"/>
      <c r="G3654" s="780"/>
      <c r="H3654" s="460">
        <f t="shared" si="225"/>
        <v>0</v>
      </c>
      <c r="I3654" s="460">
        <f t="shared" si="226"/>
        <v>0</v>
      </c>
      <c r="J3654" s="460">
        <f t="shared" si="228"/>
        <v>0</v>
      </c>
      <c r="K3654" s="9"/>
      <c r="P3654" s="2"/>
      <c r="Q3654" s="27"/>
      <c r="R3654" s="2"/>
      <c r="S3654" s="2"/>
      <c r="T3654" s="2"/>
      <c r="U3654" s="2"/>
      <c r="V3654" s="2"/>
      <c r="W3654" s="2"/>
    </row>
    <row r="3655" spans="2:23" ht="15" customHeight="1" x14ac:dyDescent="0.35">
      <c r="B3655" s="349"/>
      <c r="C3655" s="715" t="str">
        <f t="shared" si="227"/>
        <v/>
      </c>
      <c r="D3655" s="458">
        <f>IF(ISNUMBER(Summary!$D$17), DATE(Summary!$D$17, 1, 1) + INT((ROW(B3617)-1)/24), DATE(2024, 1, 1) + INT((ROW(B3617)-1)/24))</f>
        <v>45442</v>
      </c>
      <c r="E3655" s="459">
        <v>0.66666666666666674</v>
      </c>
      <c r="F3655" s="780"/>
      <c r="G3655" s="780"/>
      <c r="H3655" s="460">
        <f t="shared" si="225"/>
        <v>0</v>
      </c>
      <c r="I3655" s="460">
        <f t="shared" si="226"/>
        <v>0</v>
      </c>
      <c r="J3655" s="460">
        <f t="shared" si="228"/>
        <v>0</v>
      </c>
      <c r="K3655" s="9"/>
      <c r="P3655" s="2"/>
      <c r="Q3655" s="27"/>
      <c r="R3655" s="2"/>
      <c r="S3655" s="2"/>
      <c r="T3655" s="2"/>
      <c r="U3655" s="2"/>
      <c r="V3655" s="2"/>
      <c r="W3655" s="2"/>
    </row>
    <row r="3656" spans="2:23" ht="15" customHeight="1" x14ac:dyDescent="0.35">
      <c r="B3656" s="349"/>
      <c r="C3656" s="715" t="str">
        <f t="shared" si="227"/>
        <v/>
      </c>
      <c r="D3656" s="458">
        <f>IF(ISNUMBER(Summary!$D$17), DATE(Summary!$D$17, 1, 1) + INT((ROW(B3618)-1)/24), DATE(2024, 1, 1) + INT((ROW(B3618)-1)/24))</f>
        <v>45442</v>
      </c>
      <c r="E3656" s="459">
        <v>0.70833333333333337</v>
      </c>
      <c r="F3656" s="780"/>
      <c r="G3656" s="780"/>
      <c r="H3656" s="460">
        <f t="shared" si="225"/>
        <v>0</v>
      </c>
      <c r="I3656" s="460">
        <f t="shared" si="226"/>
        <v>0</v>
      </c>
      <c r="J3656" s="460">
        <f t="shared" si="228"/>
        <v>0</v>
      </c>
      <c r="K3656" s="9"/>
      <c r="P3656" s="2"/>
      <c r="Q3656" s="27"/>
      <c r="R3656" s="2"/>
      <c r="S3656" s="2"/>
      <c r="T3656" s="2"/>
      <c r="U3656" s="2"/>
      <c r="V3656" s="2"/>
      <c r="W3656" s="2"/>
    </row>
    <row r="3657" spans="2:23" ht="15" customHeight="1" x14ac:dyDescent="0.35">
      <c r="B3657" s="349"/>
      <c r="C3657" s="715" t="str">
        <f t="shared" si="227"/>
        <v/>
      </c>
      <c r="D3657" s="458">
        <f>IF(ISNUMBER(Summary!$D$17), DATE(Summary!$D$17, 1, 1) + INT((ROW(B3619)-1)/24), DATE(2024, 1, 1) + INT((ROW(B3619)-1)/24))</f>
        <v>45442</v>
      </c>
      <c r="E3657" s="459">
        <v>0.75000000000000011</v>
      </c>
      <c r="F3657" s="780"/>
      <c r="G3657" s="780"/>
      <c r="H3657" s="460">
        <f t="shared" si="225"/>
        <v>0</v>
      </c>
      <c r="I3657" s="460">
        <f t="shared" si="226"/>
        <v>0</v>
      </c>
      <c r="J3657" s="460">
        <f t="shared" si="228"/>
        <v>0</v>
      </c>
      <c r="K3657" s="9"/>
      <c r="P3657" s="2"/>
      <c r="Q3657" s="27"/>
      <c r="R3657" s="2"/>
      <c r="S3657" s="2"/>
      <c r="T3657" s="2"/>
      <c r="U3657" s="2"/>
      <c r="V3657" s="2"/>
      <c r="W3657" s="2"/>
    </row>
    <row r="3658" spans="2:23" ht="15" customHeight="1" x14ac:dyDescent="0.35">
      <c r="B3658" s="349"/>
      <c r="C3658" s="715" t="str">
        <f t="shared" si="227"/>
        <v/>
      </c>
      <c r="D3658" s="458">
        <f>IF(ISNUMBER(Summary!$D$17), DATE(Summary!$D$17, 1, 1) + INT((ROW(B3620)-1)/24), DATE(2024, 1, 1) + INT((ROW(B3620)-1)/24))</f>
        <v>45442</v>
      </c>
      <c r="E3658" s="459">
        <v>0.79166666666666674</v>
      </c>
      <c r="F3658" s="780"/>
      <c r="G3658" s="780"/>
      <c r="H3658" s="460">
        <f t="shared" si="225"/>
        <v>0</v>
      </c>
      <c r="I3658" s="460">
        <f t="shared" si="226"/>
        <v>0</v>
      </c>
      <c r="J3658" s="460">
        <f t="shared" si="228"/>
        <v>0</v>
      </c>
      <c r="K3658" s="9"/>
      <c r="P3658" s="2"/>
      <c r="Q3658" s="27"/>
      <c r="R3658" s="2"/>
      <c r="S3658" s="2"/>
      <c r="T3658" s="2"/>
      <c r="U3658" s="2"/>
      <c r="V3658" s="2"/>
      <c r="W3658" s="2"/>
    </row>
    <row r="3659" spans="2:23" ht="15" customHeight="1" x14ac:dyDescent="0.35">
      <c r="B3659" s="349"/>
      <c r="C3659" s="715" t="str">
        <f t="shared" si="227"/>
        <v/>
      </c>
      <c r="D3659" s="458">
        <f>IF(ISNUMBER(Summary!$D$17), DATE(Summary!$D$17, 1, 1) + INT((ROW(B3621)-1)/24), DATE(2024, 1, 1) + INT((ROW(B3621)-1)/24))</f>
        <v>45442</v>
      </c>
      <c r="E3659" s="459">
        <v>0.83333333333333337</v>
      </c>
      <c r="F3659" s="780"/>
      <c r="G3659" s="780"/>
      <c r="H3659" s="460">
        <f t="shared" si="225"/>
        <v>0</v>
      </c>
      <c r="I3659" s="460">
        <f t="shared" si="226"/>
        <v>0</v>
      </c>
      <c r="J3659" s="460">
        <f t="shared" si="228"/>
        <v>0</v>
      </c>
      <c r="K3659" s="9"/>
      <c r="P3659" s="2"/>
      <c r="Q3659" s="27"/>
      <c r="R3659" s="2"/>
      <c r="S3659" s="2"/>
      <c r="T3659" s="2"/>
      <c r="U3659" s="2"/>
      <c r="V3659" s="2"/>
      <c r="W3659" s="2"/>
    </row>
    <row r="3660" spans="2:23" ht="15" customHeight="1" x14ac:dyDescent="0.35">
      <c r="B3660" s="349"/>
      <c r="C3660" s="715" t="str">
        <f t="shared" si="227"/>
        <v/>
      </c>
      <c r="D3660" s="458">
        <f>IF(ISNUMBER(Summary!$D$17), DATE(Summary!$D$17, 1, 1) + INT((ROW(B3622)-1)/24), DATE(2024, 1, 1) + INT((ROW(B3622)-1)/24))</f>
        <v>45442</v>
      </c>
      <c r="E3660" s="459">
        <v>0.87500000000000011</v>
      </c>
      <c r="F3660" s="780"/>
      <c r="G3660" s="780"/>
      <c r="H3660" s="460">
        <f t="shared" si="225"/>
        <v>0</v>
      </c>
      <c r="I3660" s="460">
        <f t="shared" si="226"/>
        <v>0</v>
      </c>
      <c r="J3660" s="460">
        <f t="shared" si="228"/>
        <v>0</v>
      </c>
      <c r="K3660" s="9"/>
      <c r="P3660" s="2"/>
      <c r="Q3660" s="27"/>
      <c r="R3660" s="2"/>
      <c r="S3660" s="2"/>
      <c r="T3660" s="2"/>
      <c r="U3660" s="2"/>
      <c r="V3660" s="2"/>
      <c r="W3660" s="2"/>
    </row>
    <row r="3661" spans="2:23" ht="15" customHeight="1" x14ac:dyDescent="0.35">
      <c r="B3661" s="349"/>
      <c r="C3661" s="715" t="str">
        <f t="shared" si="227"/>
        <v/>
      </c>
      <c r="D3661" s="458">
        <f>IF(ISNUMBER(Summary!$D$17), DATE(Summary!$D$17, 1, 1) + INT((ROW(B3623)-1)/24), DATE(2024, 1, 1) + INT((ROW(B3623)-1)/24))</f>
        <v>45442</v>
      </c>
      <c r="E3661" s="459">
        <v>0.91666666666666674</v>
      </c>
      <c r="F3661" s="780"/>
      <c r="G3661" s="780"/>
      <c r="H3661" s="460">
        <f t="shared" si="225"/>
        <v>0</v>
      </c>
      <c r="I3661" s="460">
        <f t="shared" si="226"/>
        <v>0</v>
      </c>
      <c r="J3661" s="460">
        <f t="shared" si="228"/>
        <v>0</v>
      </c>
      <c r="K3661" s="9"/>
      <c r="P3661" s="2"/>
      <c r="Q3661" s="27"/>
      <c r="R3661" s="2"/>
      <c r="S3661" s="2"/>
      <c r="T3661" s="2"/>
      <c r="U3661" s="2"/>
      <c r="V3661" s="2"/>
      <c r="W3661" s="2"/>
    </row>
    <row r="3662" spans="2:23" ht="15" customHeight="1" x14ac:dyDescent="0.35">
      <c r="B3662" s="349"/>
      <c r="C3662" s="715" t="str">
        <f t="shared" si="227"/>
        <v/>
      </c>
      <c r="D3662" s="458">
        <f>IF(ISNUMBER(Summary!$D$17), DATE(Summary!$D$17, 1, 1) + INT((ROW(B3624)-1)/24), DATE(2024, 1, 1) + INT((ROW(B3624)-1)/24))</f>
        <v>45442</v>
      </c>
      <c r="E3662" s="459">
        <v>0.95833333333333337</v>
      </c>
      <c r="F3662" s="780"/>
      <c r="G3662" s="780"/>
      <c r="H3662" s="460">
        <f t="shared" si="225"/>
        <v>0</v>
      </c>
      <c r="I3662" s="460">
        <f t="shared" si="226"/>
        <v>0</v>
      </c>
      <c r="J3662" s="460">
        <f t="shared" si="228"/>
        <v>0</v>
      </c>
      <c r="K3662" s="9"/>
      <c r="P3662" s="2"/>
      <c r="Q3662" s="27"/>
      <c r="R3662" s="2"/>
      <c r="S3662" s="2"/>
      <c r="T3662" s="2"/>
      <c r="U3662" s="2"/>
      <c r="V3662" s="2"/>
      <c r="W3662" s="2"/>
    </row>
    <row r="3663" spans="2:23" ht="15" customHeight="1" x14ac:dyDescent="0.35">
      <c r="B3663" s="457"/>
      <c r="C3663" s="715">
        <f t="shared" si="227"/>
        <v>45443</v>
      </c>
      <c r="D3663" s="458">
        <f>IF(ISNUMBER(Summary!$D$17), DATE(Summary!$D$17, 1, 1) + INT((ROW(B3625)-1)/24), DATE(2024, 1, 1) + INT((ROW(B3625)-1)/24))</f>
        <v>45443</v>
      </c>
      <c r="E3663" s="459">
        <v>3.1225022567582528E-17</v>
      </c>
      <c r="F3663" s="780"/>
      <c r="G3663" s="780"/>
      <c r="H3663" s="460">
        <f t="shared" si="225"/>
        <v>0</v>
      </c>
      <c r="I3663" s="460">
        <f t="shared" si="226"/>
        <v>0</v>
      </c>
      <c r="J3663" s="460">
        <f t="shared" si="228"/>
        <v>0</v>
      </c>
      <c r="K3663" s="9"/>
      <c r="P3663" s="2"/>
      <c r="Q3663" s="27"/>
      <c r="R3663" s="2"/>
      <c r="S3663" s="2"/>
      <c r="T3663" s="2"/>
      <c r="U3663" s="2"/>
      <c r="V3663" s="2"/>
      <c r="W3663" s="2"/>
    </row>
    <row r="3664" spans="2:23" ht="15" customHeight="1" x14ac:dyDescent="0.35">
      <c r="B3664" s="349"/>
      <c r="C3664" s="715" t="str">
        <f t="shared" si="227"/>
        <v/>
      </c>
      <c r="D3664" s="458">
        <f>IF(ISNUMBER(Summary!$D$17), DATE(Summary!$D$17, 1, 1) + INT((ROW(B3626)-1)/24), DATE(2024, 1, 1) + INT((ROW(B3626)-1)/24))</f>
        <v>45443</v>
      </c>
      <c r="E3664" s="459">
        <v>4.1666666666666699E-2</v>
      </c>
      <c r="F3664" s="780"/>
      <c r="G3664" s="780"/>
      <c r="H3664" s="460">
        <f t="shared" si="225"/>
        <v>0</v>
      </c>
      <c r="I3664" s="460">
        <f t="shared" si="226"/>
        <v>0</v>
      </c>
      <c r="J3664" s="460">
        <f t="shared" si="228"/>
        <v>0</v>
      </c>
      <c r="K3664" s="9"/>
      <c r="P3664" s="2"/>
      <c r="Q3664" s="27"/>
      <c r="R3664" s="2"/>
      <c r="S3664" s="2"/>
      <c r="T3664" s="2"/>
      <c r="U3664" s="2"/>
      <c r="V3664" s="2"/>
      <c r="W3664" s="2"/>
    </row>
    <row r="3665" spans="2:23" ht="15" customHeight="1" x14ac:dyDescent="0.35">
      <c r="B3665" s="349"/>
      <c r="C3665" s="715" t="str">
        <f t="shared" si="227"/>
        <v/>
      </c>
      <c r="D3665" s="458">
        <f>IF(ISNUMBER(Summary!$D$17), DATE(Summary!$D$17, 1, 1) + INT((ROW(B3627)-1)/24), DATE(2024, 1, 1) + INT((ROW(B3627)-1)/24))</f>
        <v>45443</v>
      </c>
      <c r="E3665" s="459">
        <v>8.333333333333337E-2</v>
      </c>
      <c r="F3665" s="780"/>
      <c r="G3665" s="780"/>
      <c r="H3665" s="460">
        <f t="shared" si="225"/>
        <v>0</v>
      </c>
      <c r="I3665" s="460">
        <f t="shared" si="226"/>
        <v>0</v>
      </c>
      <c r="J3665" s="460">
        <f t="shared" si="228"/>
        <v>0</v>
      </c>
      <c r="K3665" s="9"/>
      <c r="P3665" s="2"/>
      <c r="Q3665" s="27"/>
      <c r="R3665" s="2"/>
      <c r="S3665" s="2"/>
      <c r="T3665" s="2"/>
      <c r="U3665" s="2"/>
      <c r="V3665" s="2"/>
      <c r="W3665" s="2"/>
    </row>
    <row r="3666" spans="2:23" ht="15" customHeight="1" x14ac:dyDescent="0.35">
      <c r="B3666" s="349"/>
      <c r="C3666" s="715" t="str">
        <f t="shared" si="227"/>
        <v/>
      </c>
      <c r="D3666" s="458">
        <f>IF(ISNUMBER(Summary!$D$17), DATE(Summary!$D$17, 1, 1) + INT((ROW(B3628)-1)/24), DATE(2024, 1, 1) + INT((ROW(B3628)-1)/24))</f>
        <v>45443</v>
      </c>
      <c r="E3666" s="459">
        <v>0.12500000000000006</v>
      </c>
      <c r="F3666" s="780"/>
      <c r="G3666" s="780"/>
      <c r="H3666" s="460">
        <f t="shared" si="225"/>
        <v>0</v>
      </c>
      <c r="I3666" s="460">
        <f t="shared" si="226"/>
        <v>0</v>
      </c>
      <c r="J3666" s="460">
        <f t="shared" si="228"/>
        <v>0</v>
      </c>
      <c r="K3666" s="9"/>
      <c r="P3666" s="2"/>
      <c r="Q3666" s="27"/>
      <c r="R3666" s="2"/>
      <c r="S3666" s="2"/>
      <c r="T3666" s="2"/>
      <c r="U3666" s="2"/>
      <c r="V3666" s="2"/>
      <c r="W3666" s="2"/>
    </row>
    <row r="3667" spans="2:23" ht="15" customHeight="1" x14ac:dyDescent="0.35">
      <c r="B3667" s="349"/>
      <c r="C3667" s="715" t="str">
        <f t="shared" si="227"/>
        <v/>
      </c>
      <c r="D3667" s="458">
        <f>IF(ISNUMBER(Summary!$D$17), DATE(Summary!$D$17, 1, 1) + INT((ROW(B3629)-1)/24), DATE(2024, 1, 1) + INT((ROW(B3629)-1)/24))</f>
        <v>45443</v>
      </c>
      <c r="E3667" s="459">
        <v>0.16666666666666669</v>
      </c>
      <c r="F3667" s="780"/>
      <c r="G3667" s="780"/>
      <c r="H3667" s="460">
        <f t="shared" si="225"/>
        <v>0</v>
      </c>
      <c r="I3667" s="460">
        <f t="shared" si="226"/>
        <v>0</v>
      </c>
      <c r="J3667" s="460">
        <f t="shared" si="228"/>
        <v>0</v>
      </c>
      <c r="K3667" s="9"/>
      <c r="P3667" s="2"/>
      <c r="Q3667" s="27"/>
      <c r="R3667" s="2"/>
      <c r="S3667" s="2"/>
      <c r="T3667" s="2"/>
      <c r="U3667" s="2"/>
      <c r="V3667" s="2"/>
      <c r="W3667" s="2"/>
    </row>
    <row r="3668" spans="2:23" ht="15" customHeight="1" x14ac:dyDescent="0.35">
      <c r="B3668" s="349"/>
      <c r="C3668" s="715" t="str">
        <f t="shared" si="227"/>
        <v/>
      </c>
      <c r="D3668" s="458">
        <f>IF(ISNUMBER(Summary!$D$17), DATE(Summary!$D$17, 1, 1) + INT((ROW(B3630)-1)/24), DATE(2024, 1, 1) + INT((ROW(B3630)-1)/24))</f>
        <v>45443</v>
      </c>
      <c r="E3668" s="459">
        <v>0.20833333333333337</v>
      </c>
      <c r="F3668" s="780"/>
      <c r="G3668" s="780"/>
      <c r="H3668" s="460">
        <f t="shared" si="225"/>
        <v>0</v>
      </c>
      <c r="I3668" s="460">
        <f t="shared" si="226"/>
        <v>0</v>
      </c>
      <c r="J3668" s="460">
        <f t="shared" si="228"/>
        <v>0</v>
      </c>
      <c r="K3668" s="9"/>
      <c r="P3668" s="2"/>
      <c r="Q3668" s="27"/>
      <c r="R3668" s="2"/>
      <c r="S3668" s="2"/>
      <c r="T3668" s="2"/>
      <c r="U3668" s="2"/>
      <c r="V3668" s="2"/>
      <c r="W3668" s="2"/>
    </row>
    <row r="3669" spans="2:23" ht="15" customHeight="1" x14ac:dyDescent="0.35">
      <c r="B3669" s="349"/>
      <c r="C3669" s="715" t="str">
        <f t="shared" si="227"/>
        <v/>
      </c>
      <c r="D3669" s="458">
        <f>IF(ISNUMBER(Summary!$D$17), DATE(Summary!$D$17, 1, 1) + INT((ROW(B3631)-1)/24), DATE(2024, 1, 1) + INT((ROW(B3631)-1)/24))</f>
        <v>45443</v>
      </c>
      <c r="E3669" s="459">
        <v>0.25</v>
      </c>
      <c r="F3669" s="780"/>
      <c r="G3669" s="780"/>
      <c r="H3669" s="460">
        <f t="shared" si="225"/>
        <v>0</v>
      </c>
      <c r="I3669" s="460">
        <f t="shared" si="226"/>
        <v>0</v>
      </c>
      <c r="J3669" s="460">
        <f t="shared" si="228"/>
        <v>0</v>
      </c>
      <c r="K3669" s="9"/>
      <c r="P3669" s="2"/>
      <c r="Q3669" s="27"/>
      <c r="R3669" s="2"/>
      <c r="S3669" s="2"/>
      <c r="T3669" s="2"/>
      <c r="U3669" s="2"/>
      <c r="V3669" s="2"/>
      <c r="W3669" s="2"/>
    </row>
    <row r="3670" spans="2:23" ht="15" customHeight="1" x14ac:dyDescent="0.35">
      <c r="B3670" s="349"/>
      <c r="C3670" s="715" t="str">
        <f t="shared" si="227"/>
        <v/>
      </c>
      <c r="D3670" s="458">
        <f>IF(ISNUMBER(Summary!$D$17), DATE(Summary!$D$17, 1, 1) + INT((ROW(B3632)-1)/24), DATE(2024, 1, 1) + INT((ROW(B3632)-1)/24))</f>
        <v>45443</v>
      </c>
      <c r="E3670" s="459">
        <v>0.29166666666666669</v>
      </c>
      <c r="F3670" s="780"/>
      <c r="G3670" s="780"/>
      <c r="H3670" s="460">
        <f t="shared" si="225"/>
        <v>0</v>
      </c>
      <c r="I3670" s="460">
        <f t="shared" si="226"/>
        <v>0</v>
      </c>
      <c r="J3670" s="460">
        <f t="shared" si="228"/>
        <v>0</v>
      </c>
      <c r="K3670" s="9"/>
      <c r="P3670" s="2"/>
      <c r="Q3670" s="27"/>
      <c r="R3670" s="2"/>
      <c r="S3670" s="2"/>
      <c r="T3670" s="2"/>
      <c r="U3670" s="2"/>
      <c r="V3670" s="2"/>
      <c r="W3670" s="2"/>
    </row>
    <row r="3671" spans="2:23" ht="15" customHeight="1" x14ac:dyDescent="0.35">
      <c r="B3671" s="349"/>
      <c r="C3671" s="715" t="str">
        <f t="shared" si="227"/>
        <v/>
      </c>
      <c r="D3671" s="458">
        <f>IF(ISNUMBER(Summary!$D$17), DATE(Summary!$D$17, 1, 1) + INT((ROW(B3633)-1)/24), DATE(2024, 1, 1) + INT((ROW(B3633)-1)/24))</f>
        <v>45443</v>
      </c>
      <c r="E3671" s="459">
        <v>0.33333333333333337</v>
      </c>
      <c r="F3671" s="780"/>
      <c r="G3671" s="780"/>
      <c r="H3671" s="460">
        <f t="shared" si="225"/>
        <v>0</v>
      </c>
      <c r="I3671" s="460">
        <f t="shared" si="226"/>
        <v>0</v>
      </c>
      <c r="J3671" s="460">
        <f t="shared" si="228"/>
        <v>0</v>
      </c>
      <c r="K3671" s="9"/>
      <c r="P3671" s="2"/>
      <c r="Q3671" s="27"/>
      <c r="R3671" s="2"/>
      <c r="S3671" s="2"/>
      <c r="T3671" s="2"/>
      <c r="U3671" s="2"/>
      <c r="V3671" s="2"/>
      <c r="W3671" s="2"/>
    </row>
    <row r="3672" spans="2:23" ht="15" customHeight="1" x14ac:dyDescent="0.35">
      <c r="B3672" s="349"/>
      <c r="C3672" s="715" t="str">
        <f t="shared" si="227"/>
        <v/>
      </c>
      <c r="D3672" s="458">
        <f>IF(ISNUMBER(Summary!$D$17), DATE(Summary!$D$17, 1, 1) + INT((ROW(B3634)-1)/24), DATE(2024, 1, 1) + INT((ROW(B3634)-1)/24))</f>
        <v>45443</v>
      </c>
      <c r="E3672" s="459">
        <v>0.375</v>
      </c>
      <c r="F3672" s="780"/>
      <c r="G3672" s="780"/>
      <c r="H3672" s="460">
        <f t="shared" si="225"/>
        <v>0</v>
      </c>
      <c r="I3672" s="460">
        <f t="shared" si="226"/>
        <v>0</v>
      </c>
      <c r="J3672" s="460">
        <f t="shared" si="228"/>
        <v>0</v>
      </c>
      <c r="K3672" s="9"/>
      <c r="P3672" s="2"/>
      <c r="Q3672" s="27"/>
      <c r="R3672" s="2"/>
      <c r="S3672" s="2"/>
      <c r="T3672" s="2"/>
      <c r="U3672" s="2"/>
      <c r="V3672" s="2"/>
      <c r="W3672" s="2"/>
    </row>
    <row r="3673" spans="2:23" ht="15" customHeight="1" x14ac:dyDescent="0.35">
      <c r="B3673" s="349"/>
      <c r="C3673" s="715" t="str">
        <f t="shared" si="227"/>
        <v/>
      </c>
      <c r="D3673" s="458">
        <f>IF(ISNUMBER(Summary!$D$17), DATE(Summary!$D$17, 1, 1) + INT((ROW(B3635)-1)/24), DATE(2024, 1, 1) + INT((ROW(B3635)-1)/24))</f>
        <v>45443</v>
      </c>
      <c r="E3673" s="459">
        <v>0.41666666666666669</v>
      </c>
      <c r="F3673" s="780"/>
      <c r="G3673" s="780"/>
      <c r="H3673" s="460">
        <f t="shared" si="225"/>
        <v>0</v>
      </c>
      <c r="I3673" s="460">
        <f t="shared" si="226"/>
        <v>0</v>
      </c>
      <c r="J3673" s="460">
        <f t="shared" si="228"/>
        <v>0</v>
      </c>
      <c r="K3673" s="9"/>
      <c r="P3673" s="2"/>
      <c r="Q3673" s="27"/>
      <c r="R3673" s="2"/>
      <c r="S3673" s="2"/>
      <c r="T3673" s="2"/>
      <c r="U3673" s="2"/>
      <c r="V3673" s="2"/>
      <c r="W3673" s="2"/>
    </row>
    <row r="3674" spans="2:23" ht="15" customHeight="1" x14ac:dyDescent="0.35">
      <c r="B3674" s="349"/>
      <c r="C3674" s="715" t="str">
        <f t="shared" si="227"/>
        <v/>
      </c>
      <c r="D3674" s="458">
        <f>IF(ISNUMBER(Summary!$D$17), DATE(Summary!$D$17, 1, 1) + INT((ROW(B3636)-1)/24), DATE(2024, 1, 1) + INT((ROW(B3636)-1)/24))</f>
        <v>45443</v>
      </c>
      <c r="E3674" s="459">
        <v>0.45833333333333337</v>
      </c>
      <c r="F3674" s="780"/>
      <c r="G3674" s="780"/>
      <c r="H3674" s="460">
        <f t="shared" si="225"/>
        <v>0</v>
      </c>
      <c r="I3674" s="460">
        <f t="shared" si="226"/>
        <v>0</v>
      </c>
      <c r="J3674" s="460">
        <f t="shared" si="228"/>
        <v>0</v>
      </c>
      <c r="K3674" s="9"/>
      <c r="P3674" s="2"/>
      <c r="Q3674" s="27"/>
      <c r="R3674" s="2"/>
      <c r="S3674" s="2"/>
      <c r="T3674" s="2"/>
      <c r="U3674" s="2"/>
      <c r="V3674" s="2"/>
      <c r="W3674" s="2"/>
    </row>
    <row r="3675" spans="2:23" ht="15" customHeight="1" x14ac:dyDescent="0.35">
      <c r="B3675" s="349"/>
      <c r="C3675" s="715" t="str">
        <f t="shared" si="227"/>
        <v/>
      </c>
      <c r="D3675" s="458">
        <f>IF(ISNUMBER(Summary!$D$17), DATE(Summary!$D$17, 1, 1) + INT((ROW(B3637)-1)/24), DATE(2024, 1, 1) + INT((ROW(B3637)-1)/24))</f>
        <v>45443</v>
      </c>
      <c r="E3675" s="459">
        <v>0.50000000000000011</v>
      </c>
      <c r="F3675" s="780"/>
      <c r="G3675" s="780"/>
      <c r="H3675" s="460">
        <f t="shared" si="225"/>
        <v>0</v>
      </c>
      <c r="I3675" s="460">
        <f t="shared" si="226"/>
        <v>0</v>
      </c>
      <c r="J3675" s="460">
        <f t="shared" si="228"/>
        <v>0</v>
      </c>
      <c r="K3675" s="9"/>
      <c r="P3675" s="2"/>
      <c r="Q3675" s="27"/>
      <c r="R3675" s="2"/>
      <c r="S3675" s="2"/>
      <c r="T3675" s="2"/>
      <c r="U3675" s="2"/>
      <c r="V3675" s="2"/>
      <c r="W3675" s="2"/>
    </row>
    <row r="3676" spans="2:23" ht="15" customHeight="1" x14ac:dyDescent="0.35">
      <c r="B3676" s="349"/>
      <c r="C3676" s="715" t="str">
        <f t="shared" si="227"/>
        <v/>
      </c>
      <c r="D3676" s="458">
        <f>IF(ISNUMBER(Summary!$D$17), DATE(Summary!$D$17, 1, 1) + INT((ROW(B3638)-1)/24), DATE(2024, 1, 1) + INT((ROW(B3638)-1)/24))</f>
        <v>45443</v>
      </c>
      <c r="E3676" s="459">
        <v>0.54166666666666674</v>
      </c>
      <c r="F3676" s="780"/>
      <c r="G3676" s="780"/>
      <c r="H3676" s="460">
        <f t="shared" si="225"/>
        <v>0</v>
      </c>
      <c r="I3676" s="460">
        <f t="shared" si="226"/>
        <v>0</v>
      </c>
      <c r="J3676" s="460">
        <f t="shared" si="228"/>
        <v>0</v>
      </c>
      <c r="K3676" s="9"/>
      <c r="P3676" s="2"/>
      <c r="Q3676" s="27"/>
      <c r="R3676" s="2"/>
      <c r="S3676" s="2"/>
      <c r="T3676" s="2"/>
      <c r="U3676" s="2"/>
      <c r="V3676" s="2"/>
      <c r="W3676" s="2"/>
    </row>
    <row r="3677" spans="2:23" ht="15" customHeight="1" x14ac:dyDescent="0.35">
      <c r="B3677" s="349"/>
      <c r="C3677" s="715" t="str">
        <f t="shared" si="227"/>
        <v/>
      </c>
      <c r="D3677" s="458">
        <f>IF(ISNUMBER(Summary!$D$17), DATE(Summary!$D$17, 1, 1) + INT((ROW(B3639)-1)/24), DATE(2024, 1, 1) + INT((ROW(B3639)-1)/24))</f>
        <v>45443</v>
      </c>
      <c r="E3677" s="459">
        <v>0.58333333333333337</v>
      </c>
      <c r="F3677" s="780"/>
      <c r="G3677" s="780"/>
      <c r="H3677" s="460">
        <f t="shared" si="225"/>
        <v>0</v>
      </c>
      <c r="I3677" s="460">
        <f t="shared" si="226"/>
        <v>0</v>
      </c>
      <c r="J3677" s="460">
        <f t="shared" si="228"/>
        <v>0</v>
      </c>
      <c r="K3677" s="9"/>
      <c r="P3677" s="2"/>
      <c r="Q3677" s="27"/>
      <c r="R3677" s="2"/>
      <c r="S3677" s="2"/>
      <c r="T3677" s="2"/>
      <c r="U3677" s="2"/>
      <c r="V3677" s="2"/>
      <c r="W3677" s="2"/>
    </row>
    <row r="3678" spans="2:23" ht="15" customHeight="1" x14ac:dyDescent="0.35">
      <c r="B3678" s="349"/>
      <c r="C3678" s="715" t="str">
        <f t="shared" si="227"/>
        <v/>
      </c>
      <c r="D3678" s="458">
        <f>IF(ISNUMBER(Summary!$D$17), DATE(Summary!$D$17, 1, 1) + INT((ROW(B3640)-1)/24), DATE(2024, 1, 1) + INT((ROW(B3640)-1)/24))</f>
        <v>45443</v>
      </c>
      <c r="E3678" s="459">
        <v>0.62500000000000011</v>
      </c>
      <c r="F3678" s="780"/>
      <c r="G3678" s="780"/>
      <c r="H3678" s="460">
        <f t="shared" si="225"/>
        <v>0</v>
      </c>
      <c r="I3678" s="460">
        <f t="shared" si="226"/>
        <v>0</v>
      </c>
      <c r="J3678" s="460">
        <f t="shared" si="228"/>
        <v>0</v>
      </c>
      <c r="K3678" s="9"/>
      <c r="P3678" s="2"/>
      <c r="Q3678" s="27"/>
      <c r="R3678" s="2"/>
      <c r="S3678" s="2"/>
      <c r="T3678" s="2"/>
      <c r="U3678" s="2"/>
      <c r="V3678" s="2"/>
      <c r="W3678" s="2"/>
    </row>
    <row r="3679" spans="2:23" ht="15" customHeight="1" x14ac:dyDescent="0.35">
      <c r="B3679" s="349"/>
      <c r="C3679" s="715" t="str">
        <f t="shared" si="227"/>
        <v/>
      </c>
      <c r="D3679" s="458">
        <f>IF(ISNUMBER(Summary!$D$17), DATE(Summary!$D$17, 1, 1) + INT((ROW(B3641)-1)/24), DATE(2024, 1, 1) + INT((ROW(B3641)-1)/24))</f>
        <v>45443</v>
      </c>
      <c r="E3679" s="459">
        <v>0.66666666666666674</v>
      </c>
      <c r="F3679" s="780"/>
      <c r="G3679" s="780"/>
      <c r="H3679" s="460">
        <f t="shared" si="225"/>
        <v>0</v>
      </c>
      <c r="I3679" s="460">
        <f t="shared" si="226"/>
        <v>0</v>
      </c>
      <c r="J3679" s="460">
        <f t="shared" si="228"/>
        <v>0</v>
      </c>
      <c r="K3679" s="9"/>
      <c r="P3679" s="2"/>
      <c r="Q3679" s="27"/>
      <c r="R3679" s="2"/>
      <c r="S3679" s="2"/>
      <c r="T3679" s="2"/>
      <c r="U3679" s="2"/>
      <c r="V3679" s="2"/>
      <c r="W3679" s="2"/>
    </row>
    <row r="3680" spans="2:23" ht="15" customHeight="1" x14ac:dyDescent="0.35">
      <c r="B3680" s="349"/>
      <c r="C3680" s="715" t="str">
        <f t="shared" si="227"/>
        <v/>
      </c>
      <c r="D3680" s="458">
        <f>IF(ISNUMBER(Summary!$D$17), DATE(Summary!$D$17, 1, 1) + INT((ROW(B3642)-1)/24), DATE(2024, 1, 1) + INT((ROW(B3642)-1)/24))</f>
        <v>45443</v>
      </c>
      <c r="E3680" s="459">
        <v>0.70833333333333337</v>
      </c>
      <c r="F3680" s="780"/>
      <c r="G3680" s="780"/>
      <c r="H3680" s="460">
        <f t="shared" si="225"/>
        <v>0</v>
      </c>
      <c r="I3680" s="460">
        <f t="shared" si="226"/>
        <v>0</v>
      </c>
      <c r="J3680" s="460">
        <f t="shared" si="228"/>
        <v>0</v>
      </c>
      <c r="K3680" s="9"/>
      <c r="P3680" s="2"/>
      <c r="Q3680" s="27"/>
      <c r="R3680" s="2"/>
      <c r="S3680" s="2"/>
      <c r="T3680" s="2"/>
      <c r="U3680" s="2"/>
      <c r="V3680" s="2"/>
      <c r="W3680" s="2"/>
    </row>
    <row r="3681" spans="2:23" ht="15" customHeight="1" x14ac:dyDescent="0.35">
      <c r="B3681" s="349"/>
      <c r="C3681" s="715" t="str">
        <f t="shared" si="227"/>
        <v/>
      </c>
      <c r="D3681" s="458">
        <f>IF(ISNUMBER(Summary!$D$17), DATE(Summary!$D$17, 1, 1) + INT((ROW(B3643)-1)/24), DATE(2024, 1, 1) + INT((ROW(B3643)-1)/24))</f>
        <v>45443</v>
      </c>
      <c r="E3681" s="459">
        <v>0.75000000000000011</v>
      </c>
      <c r="F3681" s="780"/>
      <c r="G3681" s="780"/>
      <c r="H3681" s="460">
        <f t="shared" si="225"/>
        <v>0</v>
      </c>
      <c r="I3681" s="460">
        <f t="shared" si="226"/>
        <v>0</v>
      </c>
      <c r="J3681" s="460">
        <f t="shared" si="228"/>
        <v>0</v>
      </c>
      <c r="K3681" s="9"/>
      <c r="P3681" s="2"/>
      <c r="Q3681" s="27"/>
      <c r="R3681" s="2"/>
      <c r="S3681" s="2"/>
      <c r="T3681" s="2"/>
      <c r="U3681" s="2"/>
      <c r="V3681" s="2"/>
      <c r="W3681" s="2"/>
    </row>
    <row r="3682" spans="2:23" ht="15" customHeight="1" x14ac:dyDescent="0.35">
      <c r="B3682" s="349"/>
      <c r="C3682" s="715" t="str">
        <f t="shared" si="227"/>
        <v/>
      </c>
      <c r="D3682" s="458">
        <f>IF(ISNUMBER(Summary!$D$17), DATE(Summary!$D$17, 1, 1) + INT((ROW(B3644)-1)/24), DATE(2024, 1, 1) + INT((ROW(B3644)-1)/24))</f>
        <v>45443</v>
      </c>
      <c r="E3682" s="459">
        <v>0.79166666666666674</v>
      </c>
      <c r="F3682" s="780"/>
      <c r="G3682" s="780"/>
      <c r="H3682" s="460">
        <f t="shared" si="225"/>
        <v>0</v>
      </c>
      <c r="I3682" s="460">
        <f t="shared" si="226"/>
        <v>0</v>
      </c>
      <c r="J3682" s="460">
        <f t="shared" si="228"/>
        <v>0</v>
      </c>
      <c r="K3682" s="9"/>
      <c r="P3682" s="2"/>
      <c r="Q3682" s="27"/>
      <c r="R3682" s="2"/>
      <c r="S3682" s="2"/>
      <c r="T3682" s="2"/>
      <c r="U3682" s="2"/>
      <c r="V3682" s="2"/>
      <c r="W3682" s="2"/>
    </row>
    <row r="3683" spans="2:23" ht="15" customHeight="1" x14ac:dyDescent="0.35">
      <c r="B3683" s="349"/>
      <c r="C3683" s="715" t="str">
        <f t="shared" si="227"/>
        <v/>
      </c>
      <c r="D3683" s="458">
        <f>IF(ISNUMBER(Summary!$D$17), DATE(Summary!$D$17, 1, 1) + INT((ROW(B3645)-1)/24), DATE(2024, 1, 1) + INT((ROW(B3645)-1)/24))</f>
        <v>45443</v>
      </c>
      <c r="E3683" s="459">
        <v>0.83333333333333337</v>
      </c>
      <c r="F3683" s="780"/>
      <c r="G3683" s="780"/>
      <c r="H3683" s="460">
        <f t="shared" si="225"/>
        <v>0</v>
      </c>
      <c r="I3683" s="460">
        <f t="shared" si="226"/>
        <v>0</v>
      </c>
      <c r="J3683" s="460">
        <f t="shared" si="228"/>
        <v>0</v>
      </c>
      <c r="K3683" s="9"/>
      <c r="P3683" s="2"/>
      <c r="Q3683" s="27"/>
      <c r="R3683" s="2"/>
      <c r="S3683" s="2"/>
      <c r="T3683" s="2"/>
      <c r="U3683" s="2"/>
      <c r="V3683" s="2"/>
      <c r="W3683" s="2"/>
    </row>
    <row r="3684" spans="2:23" ht="15" customHeight="1" x14ac:dyDescent="0.35">
      <c r="B3684" s="349"/>
      <c r="C3684" s="715" t="str">
        <f t="shared" si="227"/>
        <v/>
      </c>
      <c r="D3684" s="458">
        <f>IF(ISNUMBER(Summary!$D$17), DATE(Summary!$D$17, 1, 1) + INT((ROW(B3646)-1)/24), DATE(2024, 1, 1) + INT((ROW(B3646)-1)/24))</f>
        <v>45443</v>
      </c>
      <c r="E3684" s="459">
        <v>0.87500000000000011</v>
      </c>
      <c r="F3684" s="780"/>
      <c r="G3684" s="780"/>
      <c r="H3684" s="460">
        <f t="shared" si="225"/>
        <v>0</v>
      </c>
      <c r="I3684" s="460">
        <f t="shared" si="226"/>
        <v>0</v>
      </c>
      <c r="J3684" s="460">
        <f t="shared" si="228"/>
        <v>0</v>
      </c>
      <c r="K3684" s="9"/>
      <c r="P3684" s="2"/>
      <c r="Q3684" s="27"/>
      <c r="R3684" s="2"/>
      <c r="S3684" s="2"/>
      <c r="T3684" s="2"/>
      <c r="U3684" s="2"/>
      <c r="V3684" s="2"/>
      <c r="W3684" s="2"/>
    </row>
    <row r="3685" spans="2:23" ht="15" customHeight="1" x14ac:dyDescent="0.35">
      <c r="B3685" s="349"/>
      <c r="C3685" s="715" t="str">
        <f t="shared" si="227"/>
        <v/>
      </c>
      <c r="D3685" s="458">
        <f>IF(ISNUMBER(Summary!$D$17), DATE(Summary!$D$17, 1, 1) + INT((ROW(B3647)-1)/24), DATE(2024, 1, 1) + INT((ROW(B3647)-1)/24))</f>
        <v>45443</v>
      </c>
      <c r="E3685" s="459">
        <v>0.91666666666666674</v>
      </c>
      <c r="F3685" s="780"/>
      <c r="G3685" s="780"/>
      <c r="H3685" s="460">
        <f t="shared" si="225"/>
        <v>0</v>
      </c>
      <c r="I3685" s="460">
        <f t="shared" si="226"/>
        <v>0</v>
      </c>
      <c r="J3685" s="460">
        <f t="shared" si="228"/>
        <v>0</v>
      </c>
      <c r="K3685" s="9"/>
      <c r="P3685" s="2"/>
      <c r="Q3685" s="27"/>
      <c r="R3685" s="2"/>
      <c r="S3685" s="2"/>
      <c r="T3685" s="2"/>
      <c r="U3685" s="2"/>
      <c r="V3685" s="2"/>
      <c r="W3685" s="2"/>
    </row>
    <row r="3686" spans="2:23" ht="15" customHeight="1" x14ac:dyDescent="0.35">
      <c r="B3686" s="349"/>
      <c r="C3686" s="715" t="str">
        <f t="shared" si="227"/>
        <v/>
      </c>
      <c r="D3686" s="458">
        <f>IF(ISNUMBER(Summary!$D$17), DATE(Summary!$D$17, 1, 1) + INT((ROW(B3648)-1)/24), DATE(2024, 1, 1) + INT((ROW(B3648)-1)/24))</f>
        <v>45443</v>
      </c>
      <c r="E3686" s="459">
        <v>0.95833333333333337</v>
      </c>
      <c r="F3686" s="780"/>
      <c r="G3686" s="780"/>
      <c r="H3686" s="460">
        <f t="shared" si="225"/>
        <v>0</v>
      </c>
      <c r="I3686" s="460">
        <f t="shared" si="226"/>
        <v>0</v>
      </c>
      <c r="J3686" s="460">
        <f t="shared" si="228"/>
        <v>0</v>
      </c>
      <c r="K3686" s="9"/>
      <c r="P3686" s="2"/>
      <c r="Q3686" s="27"/>
      <c r="R3686" s="2"/>
      <c r="S3686" s="2"/>
      <c r="T3686" s="2"/>
      <c r="U3686" s="2"/>
      <c r="V3686" s="2"/>
      <c r="W3686" s="2"/>
    </row>
    <row r="3687" spans="2:23" ht="15" customHeight="1" x14ac:dyDescent="0.35">
      <c r="B3687" s="457"/>
      <c r="C3687" s="715">
        <f t="shared" si="227"/>
        <v>45444</v>
      </c>
      <c r="D3687" s="458">
        <f>IF(ISNUMBER(Summary!$D$17), DATE(Summary!$D$17, 1, 1) + INT((ROW(B3649)-1)/24), DATE(2024, 1, 1) + INT((ROW(B3649)-1)/24))</f>
        <v>45444</v>
      </c>
      <c r="E3687" s="459">
        <v>3.1225022567582528E-17</v>
      </c>
      <c r="F3687" s="780"/>
      <c r="G3687" s="780"/>
      <c r="H3687" s="460">
        <f t="shared" ref="H3687:H3750" si="229">IF(G3687&gt;F3687,F3687,G3687)</f>
        <v>0</v>
      </c>
      <c r="I3687" s="460">
        <f t="shared" ref="I3687:I3750" si="230">F3687-H3687</f>
        <v>0</v>
      </c>
      <c r="J3687" s="460">
        <f t="shared" si="228"/>
        <v>0</v>
      </c>
      <c r="K3687" s="9"/>
      <c r="P3687" s="2"/>
      <c r="Q3687" s="27"/>
      <c r="R3687" s="2"/>
      <c r="S3687" s="2"/>
      <c r="T3687" s="2"/>
      <c r="U3687" s="2"/>
      <c r="V3687" s="2"/>
      <c r="W3687" s="2"/>
    </row>
    <row r="3688" spans="2:23" ht="15" customHeight="1" x14ac:dyDescent="0.35">
      <c r="B3688" s="349"/>
      <c r="C3688" s="715" t="str">
        <f t="shared" ref="C3688:C3751" si="231">IF(MOD(ROW()-ROW($E$39), 24)=0, $D3688, "")</f>
        <v/>
      </c>
      <c r="D3688" s="458">
        <f>IF(ISNUMBER(Summary!$D$17), DATE(Summary!$D$17, 1, 1) + INT((ROW(B3650)-1)/24), DATE(2024, 1, 1) + INT((ROW(B3650)-1)/24))</f>
        <v>45444</v>
      </c>
      <c r="E3688" s="459">
        <v>4.1666666666666699E-2</v>
      </c>
      <c r="F3688" s="780"/>
      <c r="G3688" s="780"/>
      <c r="H3688" s="460">
        <f t="shared" si="229"/>
        <v>0</v>
      </c>
      <c r="I3688" s="460">
        <f t="shared" si="230"/>
        <v>0</v>
      </c>
      <c r="J3688" s="460">
        <f t="shared" si="228"/>
        <v>0</v>
      </c>
      <c r="K3688" s="9"/>
      <c r="P3688" s="2"/>
      <c r="Q3688" s="27"/>
      <c r="R3688" s="2"/>
      <c r="S3688" s="2"/>
      <c r="T3688" s="2"/>
      <c r="U3688" s="2"/>
      <c r="V3688" s="2"/>
      <c r="W3688" s="2"/>
    </row>
    <row r="3689" spans="2:23" ht="15" customHeight="1" x14ac:dyDescent="0.35">
      <c r="B3689" s="349"/>
      <c r="C3689" s="715" t="str">
        <f t="shared" si="231"/>
        <v/>
      </c>
      <c r="D3689" s="458">
        <f>IF(ISNUMBER(Summary!$D$17), DATE(Summary!$D$17, 1, 1) + INT((ROW(B3651)-1)/24), DATE(2024, 1, 1) + INT((ROW(B3651)-1)/24))</f>
        <v>45444</v>
      </c>
      <c r="E3689" s="459">
        <v>8.333333333333337E-2</v>
      </c>
      <c r="F3689" s="780"/>
      <c r="G3689" s="780"/>
      <c r="H3689" s="460">
        <f t="shared" si="229"/>
        <v>0</v>
      </c>
      <c r="I3689" s="460">
        <f t="shared" si="230"/>
        <v>0</v>
      </c>
      <c r="J3689" s="460">
        <f t="shared" si="228"/>
        <v>0</v>
      </c>
      <c r="K3689" s="9"/>
      <c r="P3689" s="2"/>
      <c r="Q3689" s="27"/>
      <c r="R3689" s="2"/>
      <c r="S3689" s="2"/>
      <c r="T3689" s="2"/>
      <c r="U3689" s="2"/>
      <c r="V3689" s="2"/>
      <c r="W3689" s="2"/>
    </row>
    <row r="3690" spans="2:23" ht="15" customHeight="1" x14ac:dyDescent="0.35">
      <c r="B3690" s="349"/>
      <c r="C3690" s="715" t="str">
        <f t="shared" si="231"/>
        <v/>
      </c>
      <c r="D3690" s="458">
        <f>IF(ISNUMBER(Summary!$D$17), DATE(Summary!$D$17, 1, 1) + INT((ROW(B3652)-1)/24), DATE(2024, 1, 1) + INT((ROW(B3652)-1)/24))</f>
        <v>45444</v>
      </c>
      <c r="E3690" s="459">
        <v>0.12500000000000006</v>
      </c>
      <c r="F3690" s="780"/>
      <c r="G3690" s="780"/>
      <c r="H3690" s="460">
        <f t="shared" si="229"/>
        <v>0</v>
      </c>
      <c r="I3690" s="460">
        <f t="shared" si="230"/>
        <v>0</v>
      </c>
      <c r="J3690" s="460">
        <f t="shared" si="228"/>
        <v>0</v>
      </c>
      <c r="K3690" s="9"/>
      <c r="P3690" s="2"/>
      <c r="Q3690" s="27"/>
      <c r="R3690" s="2"/>
      <c r="S3690" s="2"/>
      <c r="T3690" s="2"/>
      <c r="U3690" s="2"/>
      <c r="V3690" s="2"/>
      <c r="W3690" s="2"/>
    </row>
    <row r="3691" spans="2:23" ht="15" customHeight="1" x14ac:dyDescent="0.35">
      <c r="B3691" s="349"/>
      <c r="C3691" s="715" t="str">
        <f t="shared" si="231"/>
        <v/>
      </c>
      <c r="D3691" s="458">
        <f>IF(ISNUMBER(Summary!$D$17), DATE(Summary!$D$17, 1, 1) + INT((ROW(B3653)-1)/24), DATE(2024, 1, 1) + INT((ROW(B3653)-1)/24))</f>
        <v>45444</v>
      </c>
      <c r="E3691" s="459">
        <v>0.16666666666666669</v>
      </c>
      <c r="F3691" s="780"/>
      <c r="G3691" s="780"/>
      <c r="H3691" s="460">
        <f t="shared" si="229"/>
        <v>0</v>
      </c>
      <c r="I3691" s="460">
        <f t="shared" si="230"/>
        <v>0</v>
      </c>
      <c r="J3691" s="460">
        <f t="shared" si="228"/>
        <v>0</v>
      </c>
      <c r="K3691" s="9"/>
      <c r="P3691" s="2"/>
      <c r="Q3691" s="27"/>
      <c r="R3691" s="2"/>
      <c r="S3691" s="2"/>
      <c r="T3691" s="2"/>
      <c r="U3691" s="2"/>
      <c r="V3691" s="2"/>
      <c r="W3691" s="2"/>
    </row>
    <row r="3692" spans="2:23" ht="15" customHeight="1" x14ac:dyDescent="0.35">
      <c r="B3692" s="349"/>
      <c r="C3692" s="715" t="str">
        <f t="shared" si="231"/>
        <v/>
      </c>
      <c r="D3692" s="458">
        <f>IF(ISNUMBER(Summary!$D$17), DATE(Summary!$D$17, 1, 1) + INT((ROW(B3654)-1)/24), DATE(2024, 1, 1) + INT((ROW(B3654)-1)/24))</f>
        <v>45444</v>
      </c>
      <c r="E3692" s="459">
        <v>0.20833333333333337</v>
      </c>
      <c r="F3692" s="780"/>
      <c r="G3692" s="780"/>
      <c r="H3692" s="460">
        <f t="shared" si="229"/>
        <v>0</v>
      </c>
      <c r="I3692" s="460">
        <f t="shared" si="230"/>
        <v>0</v>
      </c>
      <c r="J3692" s="460">
        <f t="shared" si="228"/>
        <v>0</v>
      </c>
      <c r="K3692" s="9"/>
      <c r="P3692" s="2"/>
      <c r="Q3692" s="27"/>
      <c r="R3692" s="2"/>
      <c r="S3692" s="2"/>
      <c r="T3692" s="2"/>
      <c r="U3692" s="2"/>
      <c r="V3692" s="2"/>
      <c r="W3692" s="2"/>
    </row>
    <row r="3693" spans="2:23" ht="15" customHeight="1" x14ac:dyDescent="0.35">
      <c r="B3693" s="349"/>
      <c r="C3693" s="715" t="str">
        <f t="shared" si="231"/>
        <v/>
      </c>
      <c r="D3693" s="458">
        <f>IF(ISNUMBER(Summary!$D$17), DATE(Summary!$D$17, 1, 1) + INT((ROW(B3655)-1)/24), DATE(2024, 1, 1) + INT((ROW(B3655)-1)/24))</f>
        <v>45444</v>
      </c>
      <c r="E3693" s="459">
        <v>0.25</v>
      </c>
      <c r="F3693" s="780"/>
      <c r="G3693" s="780"/>
      <c r="H3693" s="460">
        <f t="shared" si="229"/>
        <v>0</v>
      </c>
      <c r="I3693" s="460">
        <f t="shared" si="230"/>
        <v>0</v>
      </c>
      <c r="J3693" s="460">
        <f t="shared" si="228"/>
        <v>0</v>
      </c>
      <c r="K3693" s="9"/>
      <c r="P3693" s="2"/>
      <c r="Q3693" s="27"/>
      <c r="R3693" s="2"/>
      <c r="S3693" s="2"/>
      <c r="T3693" s="2"/>
      <c r="U3693" s="2"/>
      <c r="V3693" s="2"/>
      <c r="W3693" s="2"/>
    </row>
    <row r="3694" spans="2:23" ht="15" customHeight="1" x14ac:dyDescent="0.35">
      <c r="B3694" s="349"/>
      <c r="C3694" s="715" t="str">
        <f t="shared" si="231"/>
        <v/>
      </c>
      <c r="D3694" s="458">
        <f>IF(ISNUMBER(Summary!$D$17), DATE(Summary!$D$17, 1, 1) + INT((ROW(B3656)-1)/24), DATE(2024, 1, 1) + INT((ROW(B3656)-1)/24))</f>
        <v>45444</v>
      </c>
      <c r="E3694" s="459">
        <v>0.29166666666666669</v>
      </c>
      <c r="F3694" s="780"/>
      <c r="G3694" s="780"/>
      <c r="H3694" s="460">
        <f t="shared" si="229"/>
        <v>0</v>
      </c>
      <c r="I3694" s="460">
        <f t="shared" si="230"/>
        <v>0</v>
      </c>
      <c r="J3694" s="460">
        <f t="shared" si="228"/>
        <v>0</v>
      </c>
      <c r="K3694" s="9"/>
      <c r="P3694" s="2"/>
      <c r="Q3694" s="27"/>
      <c r="R3694" s="2"/>
      <c r="S3694" s="2"/>
      <c r="T3694" s="2"/>
      <c r="U3694" s="2"/>
      <c r="V3694" s="2"/>
      <c r="W3694" s="2"/>
    </row>
    <row r="3695" spans="2:23" ht="15" customHeight="1" x14ac:dyDescent="0.35">
      <c r="B3695" s="349"/>
      <c r="C3695" s="715" t="str">
        <f t="shared" si="231"/>
        <v/>
      </c>
      <c r="D3695" s="458">
        <f>IF(ISNUMBER(Summary!$D$17), DATE(Summary!$D$17, 1, 1) + INT((ROW(B3657)-1)/24), DATE(2024, 1, 1) + INT((ROW(B3657)-1)/24))</f>
        <v>45444</v>
      </c>
      <c r="E3695" s="459">
        <v>0.33333333333333337</v>
      </c>
      <c r="F3695" s="780"/>
      <c r="G3695" s="780"/>
      <c r="H3695" s="460">
        <f t="shared" si="229"/>
        <v>0</v>
      </c>
      <c r="I3695" s="460">
        <f t="shared" si="230"/>
        <v>0</v>
      </c>
      <c r="J3695" s="460">
        <f t="shared" si="228"/>
        <v>0</v>
      </c>
      <c r="K3695" s="9"/>
      <c r="P3695" s="2"/>
      <c r="Q3695" s="27"/>
      <c r="R3695" s="2"/>
      <c r="S3695" s="2"/>
      <c r="T3695" s="2"/>
      <c r="U3695" s="2"/>
      <c r="V3695" s="2"/>
      <c r="W3695" s="2"/>
    </row>
    <row r="3696" spans="2:23" ht="15" customHeight="1" x14ac:dyDescent="0.35">
      <c r="B3696" s="349"/>
      <c r="C3696" s="715" t="str">
        <f t="shared" si="231"/>
        <v/>
      </c>
      <c r="D3696" s="458">
        <f>IF(ISNUMBER(Summary!$D$17), DATE(Summary!$D$17, 1, 1) + INT((ROW(B3658)-1)/24), DATE(2024, 1, 1) + INT((ROW(B3658)-1)/24))</f>
        <v>45444</v>
      </c>
      <c r="E3696" s="459">
        <v>0.375</v>
      </c>
      <c r="F3696" s="780"/>
      <c r="G3696" s="780"/>
      <c r="H3696" s="460">
        <f t="shared" si="229"/>
        <v>0</v>
      </c>
      <c r="I3696" s="460">
        <f t="shared" si="230"/>
        <v>0</v>
      </c>
      <c r="J3696" s="460">
        <f t="shared" si="228"/>
        <v>0</v>
      </c>
      <c r="K3696" s="9"/>
      <c r="P3696" s="2"/>
      <c r="Q3696" s="27"/>
      <c r="R3696" s="2"/>
      <c r="S3696" s="2"/>
      <c r="T3696" s="2"/>
      <c r="U3696" s="2"/>
      <c r="V3696" s="2"/>
      <c r="W3696" s="2"/>
    </row>
    <row r="3697" spans="2:23" ht="15" customHeight="1" x14ac:dyDescent="0.35">
      <c r="B3697" s="349"/>
      <c r="C3697" s="715" t="str">
        <f t="shared" si="231"/>
        <v/>
      </c>
      <c r="D3697" s="458">
        <f>IF(ISNUMBER(Summary!$D$17), DATE(Summary!$D$17, 1, 1) + INT((ROW(B3659)-1)/24), DATE(2024, 1, 1) + INT((ROW(B3659)-1)/24))</f>
        <v>45444</v>
      </c>
      <c r="E3697" s="459">
        <v>0.41666666666666669</v>
      </c>
      <c r="F3697" s="780"/>
      <c r="G3697" s="780"/>
      <c r="H3697" s="460">
        <f t="shared" si="229"/>
        <v>0</v>
      </c>
      <c r="I3697" s="460">
        <f t="shared" si="230"/>
        <v>0</v>
      </c>
      <c r="J3697" s="460">
        <f t="shared" si="228"/>
        <v>0</v>
      </c>
      <c r="K3697" s="9"/>
      <c r="P3697" s="2"/>
      <c r="Q3697" s="27"/>
      <c r="R3697" s="2"/>
      <c r="S3697" s="2"/>
      <c r="T3697" s="2"/>
      <c r="U3697" s="2"/>
      <c r="V3697" s="2"/>
      <c r="W3697" s="2"/>
    </row>
    <row r="3698" spans="2:23" ht="15" customHeight="1" x14ac:dyDescent="0.35">
      <c r="B3698" s="349"/>
      <c r="C3698" s="715" t="str">
        <f t="shared" si="231"/>
        <v/>
      </c>
      <c r="D3698" s="458">
        <f>IF(ISNUMBER(Summary!$D$17), DATE(Summary!$D$17, 1, 1) + INT((ROW(B3660)-1)/24), DATE(2024, 1, 1) + INT((ROW(B3660)-1)/24))</f>
        <v>45444</v>
      </c>
      <c r="E3698" s="459">
        <v>0.45833333333333337</v>
      </c>
      <c r="F3698" s="780"/>
      <c r="G3698" s="780"/>
      <c r="H3698" s="460">
        <f t="shared" si="229"/>
        <v>0</v>
      </c>
      <c r="I3698" s="460">
        <f t="shared" si="230"/>
        <v>0</v>
      </c>
      <c r="J3698" s="460">
        <f t="shared" si="228"/>
        <v>0</v>
      </c>
      <c r="K3698" s="9"/>
      <c r="P3698" s="2"/>
      <c r="Q3698" s="27"/>
      <c r="R3698" s="2"/>
      <c r="S3698" s="2"/>
      <c r="T3698" s="2"/>
      <c r="U3698" s="2"/>
      <c r="V3698" s="2"/>
      <c r="W3698" s="2"/>
    </row>
    <row r="3699" spans="2:23" ht="15" customHeight="1" x14ac:dyDescent="0.35">
      <c r="B3699" s="349"/>
      <c r="C3699" s="715" t="str">
        <f t="shared" si="231"/>
        <v/>
      </c>
      <c r="D3699" s="458">
        <f>IF(ISNUMBER(Summary!$D$17), DATE(Summary!$D$17, 1, 1) + INT((ROW(B3661)-1)/24), DATE(2024, 1, 1) + INT((ROW(B3661)-1)/24))</f>
        <v>45444</v>
      </c>
      <c r="E3699" s="459">
        <v>0.50000000000000011</v>
      </c>
      <c r="F3699" s="780"/>
      <c r="G3699" s="780"/>
      <c r="H3699" s="460">
        <f t="shared" si="229"/>
        <v>0</v>
      </c>
      <c r="I3699" s="460">
        <f t="shared" si="230"/>
        <v>0</v>
      </c>
      <c r="J3699" s="460">
        <f t="shared" si="228"/>
        <v>0</v>
      </c>
      <c r="K3699" s="9"/>
      <c r="P3699" s="2"/>
      <c r="Q3699" s="27"/>
      <c r="R3699" s="2"/>
      <c r="S3699" s="2"/>
      <c r="T3699" s="2"/>
      <c r="U3699" s="2"/>
      <c r="V3699" s="2"/>
      <c r="W3699" s="2"/>
    </row>
    <row r="3700" spans="2:23" ht="15" customHeight="1" x14ac:dyDescent="0.35">
      <c r="B3700" s="349"/>
      <c r="C3700" s="715" t="str">
        <f t="shared" si="231"/>
        <v/>
      </c>
      <c r="D3700" s="458">
        <f>IF(ISNUMBER(Summary!$D$17), DATE(Summary!$D$17, 1, 1) + INT((ROW(B3662)-1)/24), DATE(2024, 1, 1) + INT((ROW(B3662)-1)/24))</f>
        <v>45444</v>
      </c>
      <c r="E3700" s="459">
        <v>0.54166666666666674</v>
      </c>
      <c r="F3700" s="780"/>
      <c r="G3700" s="780"/>
      <c r="H3700" s="460">
        <f t="shared" si="229"/>
        <v>0</v>
      </c>
      <c r="I3700" s="460">
        <f t="shared" si="230"/>
        <v>0</v>
      </c>
      <c r="J3700" s="460">
        <f t="shared" si="228"/>
        <v>0</v>
      </c>
      <c r="K3700" s="9"/>
      <c r="P3700" s="2"/>
      <c r="Q3700" s="27"/>
      <c r="R3700" s="2"/>
      <c r="S3700" s="2"/>
      <c r="T3700" s="2"/>
      <c r="U3700" s="2"/>
      <c r="V3700" s="2"/>
      <c r="W3700" s="2"/>
    </row>
    <row r="3701" spans="2:23" ht="15" customHeight="1" x14ac:dyDescent="0.35">
      <c r="B3701" s="349"/>
      <c r="C3701" s="715" t="str">
        <f t="shared" si="231"/>
        <v/>
      </c>
      <c r="D3701" s="458">
        <f>IF(ISNUMBER(Summary!$D$17), DATE(Summary!$D$17, 1, 1) + INT((ROW(B3663)-1)/24), DATE(2024, 1, 1) + INT((ROW(B3663)-1)/24))</f>
        <v>45444</v>
      </c>
      <c r="E3701" s="459">
        <v>0.58333333333333337</v>
      </c>
      <c r="F3701" s="780"/>
      <c r="G3701" s="780"/>
      <c r="H3701" s="460">
        <f t="shared" si="229"/>
        <v>0</v>
      </c>
      <c r="I3701" s="460">
        <f t="shared" si="230"/>
        <v>0</v>
      </c>
      <c r="J3701" s="460">
        <f t="shared" si="228"/>
        <v>0</v>
      </c>
      <c r="K3701" s="9"/>
      <c r="P3701" s="2"/>
      <c r="Q3701" s="27"/>
      <c r="R3701" s="2"/>
      <c r="S3701" s="2"/>
      <c r="T3701" s="2"/>
      <c r="U3701" s="2"/>
      <c r="V3701" s="2"/>
      <c r="W3701" s="2"/>
    </row>
    <row r="3702" spans="2:23" ht="15" customHeight="1" x14ac:dyDescent="0.35">
      <c r="B3702" s="349"/>
      <c r="C3702" s="715" t="str">
        <f t="shared" si="231"/>
        <v/>
      </c>
      <c r="D3702" s="458">
        <f>IF(ISNUMBER(Summary!$D$17), DATE(Summary!$D$17, 1, 1) + INT((ROW(B3664)-1)/24), DATE(2024, 1, 1) + INT((ROW(B3664)-1)/24))</f>
        <v>45444</v>
      </c>
      <c r="E3702" s="459">
        <v>0.62500000000000011</v>
      </c>
      <c r="F3702" s="780"/>
      <c r="G3702" s="780"/>
      <c r="H3702" s="460">
        <f t="shared" si="229"/>
        <v>0</v>
      </c>
      <c r="I3702" s="460">
        <f t="shared" si="230"/>
        <v>0</v>
      </c>
      <c r="J3702" s="460">
        <f t="shared" si="228"/>
        <v>0</v>
      </c>
      <c r="K3702" s="9"/>
      <c r="P3702" s="2"/>
      <c r="Q3702" s="27"/>
      <c r="R3702" s="2"/>
      <c r="S3702" s="2"/>
      <c r="T3702" s="2"/>
      <c r="U3702" s="2"/>
      <c r="V3702" s="2"/>
      <c r="W3702" s="2"/>
    </row>
    <row r="3703" spans="2:23" ht="15" customHeight="1" x14ac:dyDescent="0.35">
      <c r="B3703" s="349"/>
      <c r="C3703" s="715" t="str">
        <f t="shared" si="231"/>
        <v/>
      </c>
      <c r="D3703" s="458">
        <f>IF(ISNUMBER(Summary!$D$17), DATE(Summary!$D$17, 1, 1) + INT((ROW(B3665)-1)/24), DATE(2024, 1, 1) + INT((ROW(B3665)-1)/24))</f>
        <v>45444</v>
      </c>
      <c r="E3703" s="459">
        <v>0.66666666666666674</v>
      </c>
      <c r="F3703" s="780"/>
      <c r="G3703" s="780"/>
      <c r="H3703" s="460">
        <f t="shared" si="229"/>
        <v>0</v>
      </c>
      <c r="I3703" s="460">
        <f t="shared" si="230"/>
        <v>0</v>
      </c>
      <c r="J3703" s="460">
        <f t="shared" si="228"/>
        <v>0</v>
      </c>
      <c r="K3703" s="9"/>
      <c r="P3703" s="2"/>
      <c r="Q3703" s="27"/>
      <c r="R3703" s="2"/>
      <c r="S3703" s="2"/>
      <c r="T3703" s="2"/>
      <c r="U3703" s="2"/>
      <c r="V3703" s="2"/>
      <c r="W3703" s="2"/>
    </row>
    <row r="3704" spans="2:23" ht="15" customHeight="1" x14ac:dyDescent="0.35">
      <c r="B3704" s="349"/>
      <c r="C3704" s="715" t="str">
        <f t="shared" si="231"/>
        <v/>
      </c>
      <c r="D3704" s="458">
        <f>IF(ISNUMBER(Summary!$D$17), DATE(Summary!$D$17, 1, 1) + INT((ROW(B3666)-1)/24), DATE(2024, 1, 1) + INT((ROW(B3666)-1)/24))</f>
        <v>45444</v>
      </c>
      <c r="E3704" s="459">
        <v>0.70833333333333337</v>
      </c>
      <c r="F3704" s="780"/>
      <c r="G3704" s="780"/>
      <c r="H3704" s="460">
        <f t="shared" si="229"/>
        <v>0</v>
      </c>
      <c r="I3704" s="460">
        <f t="shared" si="230"/>
        <v>0</v>
      </c>
      <c r="J3704" s="460">
        <f t="shared" si="228"/>
        <v>0</v>
      </c>
      <c r="K3704" s="9"/>
      <c r="P3704" s="2"/>
      <c r="Q3704" s="27"/>
      <c r="R3704" s="2"/>
      <c r="S3704" s="2"/>
      <c r="T3704" s="2"/>
      <c r="U3704" s="2"/>
      <c r="V3704" s="2"/>
      <c r="W3704" s="2"/>
    </row>
    <row r="3705" spans="2:23" ht="15" customHeight="1" x14ac:dyDescent="0.35">
      <c r="B3705" s="349"/>
      <c r="C3705" s="715" t="str">
        <f t="shared" si="231"/>
        <v/>
      </c>
      <c r="D3705" s="458">
        <f>IF(ISNUMBER(Summary!$D$17), DATE(Summary!$D$17, 1, 1) + INT((ROW(B3667)-1)/24), DATE(2024, 1, 1) + INT((ROW(B3667)-1)/24))</f>
        <v>45444</v>
      </c>
      <c r="E3705" s="459">
        <v>0.75000000000000011</v>
      </c>
      <c r="F3705" s="780"/>
      <c r="G3705" s="780"/>
      <c r="H3705" s="460">
        <f t="shared" si="229"/>
        <v>0</v>
      </c>
      <c r="I3705" s="460">
        <f t="shared" si="230"/>
        <v>0</v>
      </c>
      <c r="J3705" s="460">
        <f t="shared" si="228"/>
        <v>0</v>
      </c>
      <c r="K3705" s="9"/>
      <c r="P3705" s="2"/>
      <c r="Q3705" s="27"/>
      <c r="R3705" s="2"/>
      <c r="S3705" s="2"/>
      <c r="T3705" s="2"/>
      <c r="U3705" s="2"/>
      <c r="V3705" s="2"/>
      <c r="W3705" s="2"/>
    </row>
    <row r="3706" spans="2:23" ht="15" customHeight="1" x14ac:dyDescent="0.35">
      <c r="B3706" s="349"/>
      <c r="C3706" s="715" t="str">
        <f t="shared" si="231"/>
        <v/>
      </c>
      <c r="D3706" s="458">
        <f>IF(ISNUMBER(Summary!$D$17), DATE(Summary!$D$17, 1, 1) + INT((ROW(B3668)-1)/24), DATE(2024, 1, 1) + INT((ROW(B3668)-1)/24))</f>
        <v>45444</v>
      </c>
      <c r="E3706" s="459">
        <v>0.79166666666666674</v>
      </c>
      <c r="F3706" s="780"/>
      <c r="G3706" s="780"/>
      <c r="H3706" s="460">
        <f t="shared" si="229"/>
        <v>0</v>
      </c>
      <c r="I3706" s="460">
        <f t="shared" si="230"/>
        <v>0</v>
      </c>
      <c r="J3706" s="460">
        <f t="shared" si="228"/>
        <v>0</v>
      </c>
      <c r="K3706" s="9"/>
      <c r="P3706" s="2"/>
      <c r="Q3706" s="27"/>
      <c r="R3706" s="2"/>
      <c r="S3706" s="2"/>
      <c r="T3706" s="2"/>
      <c r="U3706" s="2"/>
      <c r="V3706" s="2"/>
      <c r="W3706" s="2"/>
    </row>
    <row r="3707" spans="2:23" ht="15" customHeight="1" x14ac:dyDescent="0.35">
      <c r="B3707" s="349"/>
      <c r="C3707" s="715" t="str">
        <f t="shared" si="231"/>
        <v/>
      </c>
      <c r="D3707" s="458">
        <f>IF(ISNUMBER(Summary!$D$17), DATE(Summary!$D$17, 1, 1) + INT((ROW(B3669)-1)/24), DATE(2024, 1, 1) + INT((ROW(B3669)-1)/24))</f>
        <v>45444</v>
      </c>
      <c r="E3707" s="459">
        <v>0.83333333333333337</v>
      </c>
      <c r="F3707" s="780"/>
      <c r="G3707" s="780"/>
      <c r="H3707" s="460">
        <f t="shared" si="229"/>
        <v>0</v>
      </c>
      <c r="I3707" s="460">
        <f t="shared" si="230"/>
        <v>0</v>
      </c>
      <c r="J3707" s="460">
        <f t="shared" si="228"/>
        <v>0</v>
      </c>
      <c r="K3707" s="9"/>
      <c r="P3707" s="2"/>
      <c r="Q3707" s="27"/>
      <c r="R3707" s="2"/>
      <c r="S3707" s="2"/>
      <c r="T3707" s="2"/>
      <c r="U3707" s="2"/>
      <c r="V3707" s="2"/>
      <c r="W3707" s="2"/>
    </row>
    <row r="3708" spans="2:23" ht="15" customHeight="1" x14ac:dyDescent="0.35">
      <c r="B3708" s="349"/>
      <c r="C3708" s="715" t="str">
        <f t="shared" si="231"/>
        <v/>
      </c>
      <c r="D3708" s="458">
        <f>IF(ISNUMBER(Summary!$D$17), DATE(Summary!$D$17, 1, 1) + INT((ROW(B3670)-1)/24), DATE(2024, 1, 1) + INT((ROW(B3670)-1)/24))</f>
        <v>45444</v>
      </c>
      <c r="E3708" s="459">
        <v>0.87500000000000011</v>
      </c>
      <c r="F3708" s="780"/>
      <c r="G3708" s="780"/>
      <c r="H3708" s="460">
        <f t="shared" si="229"/>
        <v>0</v>
      </c>
      <c r="I3708" s="460">
        <f t="shared" si="230"/>
        <v>0</v>
      </c>
      <c r="J3708" s="460">
        <f t="shared" si="228"/>
        <v>0</v>
      </c>
      <c r="K3708" s="9"/>
      <c r="P3708" s="2"/>
      <c r="Q3708" s="27"/>
      <c r="R3708" s="2"/>
      <c r="S3708" s="2"/>
      <c r="T3708" s="2"/>
      <c r="U3708" s="2"/>
      <c r="V3708" s="2"/>
      <c r="W3708" s="2"/>
    </row>
    <row r="3709" spans="2:23" ht="15" customHeight="1" x14ac:dyDescent="0.35">
      <c r="B3709" s="349"/>
      <c r="C3709" s="715" t="str">
        <f t="shared" si="231"/>
        <v/>
      </c>
      <c r="D3709" s="458">
        <f>IF(ISNUMBER(Summary!$D$17), DATE(Summary!$D$17, 1, 1) + INT((ROW(B3671)-1)/24), DATE(2024, 1, 1) + INT((ROW(B3671)-1)/24))</f>
        <v>45444</v>
      </c>
      <c r="E3709" s="459">
        <v>0.91666666666666674</v>
      </c>
      <c r="F3709" s="780"/>
      <c r="G3709" s="780"/>
      <c r="H3709" s="460">
        <f t="shared" si="229"/>
        <v>0</v>
      </c>
      <c r="I3709" s="460">
        <f t="shared" si="230"/>
        <v>0</v>
      </c>
      <c r="J3709" s="460">
        <f t="shared" si="228"/>
        <v>0</v>
      </c>
      <c r="K3709" s="9"/>
      <c r="P3709" s="2"/>
      <c r="Q3709" s="27"/>
      <c r="R3709" s="2"/>
      <c r="S3709" s="2"/>
      <c r="T3709" s="2"/>
      <c r="U3709" s="2"/>
      <c r="V3709" s="2"/>
      <c r="W3709" s="2"/>
    </row>
    <row r="3710" spans="2:23" ht="15" customHeight="1" x14ac:dyDescent="0.35">
      <c r="B3710" s="349"/>
      <c r="C3710" s="715" t="str">
        <f t="shared" si="231"/>
        <v/>
      </c>
      <c r="D3710" s="458">
        <f>IF(ISNUMBER(Summary!$D$17), DATE(Summary!$D$17, 1, 1) + INT((ROW(B3672)-1)/24), DATE(2024, 1, 1) + INT((ROW(B3672)-1)/24))</f>
        <v>45444</v>
      </c>
      <c r="E3710" s="459">
        <v>0.95833333333333337</v>
      </c>
      <c r="F3710" s="780"/>
      <c r="G3710" s="780"/>
      <c r="H3710" s="460">
        <f t="shared" si="229"/>
        <v>0</v>
      </c>
      <c r="I3710" s="460">
        <f t="shared" si="230"/>
        <v>0</v>
      </c>
      <c r="J3710" s="460">
        <f t="shared" si="228"/>
        <v>0</v>
      </c>
      <c r="K3710" s="9"/>
      <c r="P3710" s="2"/>
      <c r="Q3710" s="27"/>
      <c r="R3710" s="2"/>
      <c r="S3710" s="2"/>
      <c r="T3710" s="2"/>
      <c r="U3710" s="2"/>
      <c r="V3710" s="2"/>
      <c r="W3710" s="2"/>
    </row>
    <row r="3711" spans="2:23" ht="15" customHeight="1" x14ac:dyDescent="0.35">
      <c r="B3711" s="457"/>
      <c r="C3711" s="715">
        <f t="shared" si="231"/>
        <v>45445</v>
      </c>
      <c r="D3711" s="458">
        <f>IF(ISNUMBER(Summary!$D$17), DATE(Summary!$D$17, 1, 1) + INT((ROW(B3673)-1)/24), DATE(2024, 1, 1) + INT((ROW(B3673)-1)/24))</f>
        <v>45445</v>
      </c>
      <c r="E3711" s="459">
        <v>3.1225022567582528E-17</v>
      </c>
      <c r="F3711" s="780"/>
      <c r="G3711" s="780"/>
      <c r="H3711" s="460">
        <f t="shared" si="229"/>
        <v>0</v>
      </c>
      <c r="I3711" s="460">
        <f t="shared" si="230"/>
        <v>0</v>
      </c>
      <c r="J3711" s="460">
        <f t="shared" si="228"/>
        <v>0</v>
      </c>
      <c r="K3711" s="9"/>
      <c r="P3711" s="2"/>
      <c r="Q3711" s="27"/>
      <c r="R3711" s="2"/>
      <c r="S3711" s="2"/>
      <c r="T3711" s="2"/>
      <c r="U3711" s="2"/>
      <c r="V3711" s="2"/>
      <c r="W3711" s="2"/>
    </row>
    <row r="3712" spans="2:23" ht="15" customHeight="1" x14ac:dyDescent="0.35">
      <c r="B3712" s="349"/>
      <c r="C3712" s="715" t="str">
        <f t="shared" si="231"/>
        <v/>
      </c>
      <c r="D3712" s="458">
        <f>IF(ISNUMBER(Summary!$D$17), DATE(Summary!$D$17, 1, 1) + INT((ROW(B3674)-1)/24), DATE(2024, 1, 1) + INT((ROW(B3674)-1)/24))</f>
        <v>45445</v>
      </c>
      <c r="E3712" s="459">
        <v>4.1666666666666699E-2</v>
      </c>
      <c r="F3712" s="780"/>
      <c r="G3712" s="780"/>
      <c r="H3712" s="460">
        <f t="shared" si="229"/>
        <v>0</v>
      </c>
      <c r="I3712" s="460">
        <f t="shared" si="230"/>
        <v>0</v>
      </c>
      <c r="J3712" s="460">
        <f t="shared" ref="J3712:J3775" si="232">G3712-H3712</f>
        <v>0</v>
      </c>
      <c r="K3712" s="9"/>
      <c r="P3712" s="2"/>
      <c r="Q3712" s="27"/>
      <c r="R3712" s="2"/>
      <c r="S3712" s="2"/>
      <c r="T3712" s="2"/>
      <c r="U3712" s="2"/>
      <c r="V3712" s="2"/>
      <c r="W3712" s="2"/>
    </row>
    <row r="3713" spans="2:23" ht="15" customHeight="1" x14ac:dyDescent="0.35">
      <c r="B3713" s="349"/>
      <c r="C3713" s="715" t="str">
        <f t="shared" si="231"/>
        <v/>
      </c>
      <c r="D3713" s="458">
        <f>IF(ISNUMBER(Summary!$D$17), DATE(Summary!$D$17, 1, 1) + INT((ROW(B3675)-1)/24), DATE(2024, 1, 1) + INT((ROW(B3675)-1)/24))</f>
        <v>45445</v>
      </c>
      <c r="E3713" s="459">
        <v>8.333333333333337E-2</v>
      </c>
      <c r="F3713" s="780"/>
      <c r="G3713" s="780"/>
      <c r="H3713" s="460">
        <f t="shared" si="229"/>
        <v>0</v>
      </c>
      <c r="I3713" s="460">
        <f t="shared" si="230"/>
        <v>0</v>
      </c>
      <c r="J3713" s="460">
        <f t="shared" si="232"/>
        <v>0</v>
      </c>
      <c r="K3713" s="9"/>
      <c r="P3713" s="2"/>
      <c r="Q3713" s="27"/>
      <c r="R3713" s="2"/>
      <c r="S3713" s="2"/>
      <c r="T3713" s="2"/>
      <c r="U3713" s="2"/>
      <c r="V3713" s="2"/>
      <c r="W3713" s="2"/>
    </row>
    <row r="3714" spans="2:23" ht="15" customHeight="1" x14ac:dyDescent="0.35">
      <c r="B3714" s="349"/>
      <c r="C3714" s="715" t="str">
        <f t="shared" si="231"/>
        <v/>
      </c>
      <c r="D3714" s="458">
        <f>IF(ISNUMBER(Summary!$D$17), DATE(Summary!$D$17, 1, 1) + INT((ROW(B3676)-1)/24), DATE(2024, 1, 1) + INT((ROW(B3676)-1)/24))</f>
        <v>45445</v>
      </c>
      <c r="E3714" s="459">
        <v>0.12500000000000006</v>
      </c>
      <c r="F3714" s="780"/>
      <c r="G3714" s="780"/>
      <c r="H3714" s="460">
        <f t="shared" si="229"/>
        <v>0</v>
      </c>
      <c r="I3714" s="460">
        <f t="shared" si="230"/>
        <v>0</v>
      </c>
      <c r="J3714" s="460">
        <f t="shared" si="232"/>
        <v>0</v>
      </c>
      <c r="K3714" s="9"/>
      <c r="P3714" s="2"/>
      <c r="Q3714" s="27"/>
      <c r="R3714" s="2"/>
      <c r="S3714" s="2"/>
      <c r="T3714" s="2"/>
      <c r="U3714" s="2"/>
      <c r="V3714" s="2"/>
      <c r="W3714" s="2"/>
    </row>
    <row r="3715" spans="2:23" ht="15" customHeight="1" x14ac:dyDescent="0.35">
      <c r="B3715" s="349"/>
      <c r="C3715" s="715" t="str">
        <f t="shared" si="231"/>
        <v/>
      </c>
      <c r="D3715" s="458">
        <f>IF(ISNUMBER(Summary!$D$17), DATE(Summary!$D$17, 1, 1) + INT((ROW(B3677)-1)/24), DATE(2024, 1, 1) + INT((ROW(B3677)-1)/24))</f>
        <v>45445</v>
      </c>
      <c r="E3715" s="459">
        <v>0.16666666666666669</v>
      </c>
      <c r="F3715" s="780"/>
      <c r="G3715" s="780"/>
      <c r="H3715" s="460">
        <f t="shared" si="229"/>
        <v>0</v>
      </c>
      <c r="I3715" s="460">
        <f t="shared" si="230"/>
        <v>0</v>
      </c>
      <c r="J3715" s="460">
        <f t="shared" si="232"/>
        <v>0</v>
      </c>
      <c r="K3715" s="9"/>
      <c r="P3715" s="2"/>
      <c r="Q3715" s="27"/>
      <c r="R3715" s="2"/>
      <c r="S3715" s="2"/>
      <c r="T3715" s="2"/>
      <c r="U3715" s="2"/>
      <c r="V3715" s="2"/>
      <c r="W3715" s="2"/>
    </row>
    <row r="3716" spans="2:23" ht="15" customHeight="1" x14ac:dyDescent="0.35">
      <c r="B3716" s="349"/>
      <c r="C3716" s="715" t="str">
        <f t="shared" si="231"/>
        <v/>
      </c>
      <c r="D3716" s="458">
        <f>IF(ISNUMBER(Summary!$D$17), DATE(Summary!$D$17, 1, 1) + INT((ROW(B3678)-1)/24), DATE(2024, 1, 1) + INT((ROW(B3678)-1)/24))</f>
        <v>45445</v>
      </c>
      <c r="E3716" s="459">
        <v>0.20833333333333337</v>
      </c>
      <c r="F3716" s="780"/>
      <c r="G3716" s="780"/>
      <c r="H3716" s="460">
        <f t="shared" si="229"/>
        <v>0</v>
      </c>
      <c r="I3716" s="460">
        <f t="shared" si="230"/>
        <v>0</v>
      </c>
      <c r="J3716" s="460">
        <f t="shared" si="232"/>
        <v>0</v>
      </c>
      <c r="K3716" s="9"/>
      <c r="P3716" s="2"/>
      <c r="Q3716" s="27"/>
      <c r="R3716" s="2"/>
      <c r="S3716" s="2"/>
      <c r="T3716" s="2"/>
      <c r="U3716" s="2"/>
      <c r="V3716" s="2"/>
      <c r="W3716" s="2"/>
    </row>
    <row r="3717" spans="2:23" ht="15" customHeight="1" x14ac:dyDescent="0.35">
      <c r="B3717" s="349"/>
      <c r="C3717" s="715" t="str">
        <f t="shared" si="231"/>
        <v/>
      </c>
      <c r="D3717" s="458">
        <f>IF(ISNUMBER(Summary!$D$17), DATE(Summary!$D$17, 1, 1) + INT((ROW(B3679)-1)/24), DATE(2024, 1, 1) + INT((ROW(B3679)-1)/24))</f>
        <v>45445</v>
      </c>
      <c r="E3717" s="459">
        <v>0.25</v>
      </c>
      <c r="F3717" s="780"/>
      <c r="G3717" s="780"/>
      <c r="H3717" s="460">
        <f t="shared" si="229"/>
        <v>0</v>
      </c>
      <c r="I3717" s="460">
        <f t="shared" si="230"/>
        <v>0</v>
      </c>
      <c r="J3717" s="460">
        <f t="shared" si="232"/>
        <v>0</v>
      </c>
      <c r="K3717" s="9"/>
      <c r="P3717" s="2"/>
      <c r="Q3717" s="27"/>
      <c r="R3717" s="2"/>
      <c r="S3717" s="2"/>
      <c r="T3717" s="2"/>
      <c r="U3717" s="2"/>
      <c r="V3717" s="2"/>
      <c r="W3717" s="2"/>
    </row>
    <row r="3718" spans="2:23" ht="15" customHeight="1" x14ac:dyDescent="0.35">
      <c r="B3718" s="349"/>
      <c r="C3718" s="715" t="str">
        <f t="shared" si="231"/>
        <v/>
      </c>
      <c r="D3718" s="458">
        <f>IF(ISNUMBER(Summary!$D$17), DATE(Summary!$D$17, 1, 1) + INT((ROW(B3680)-1)/24), DATE(2024, 1, 1) + INT((ROW(B3680)-1)/24))</f>
        <v>45445</v>
      </c>
      <c r="E3718" s="459">
        <v>0.29166666666666669</v>
      </c>
      <c r="F3718" s="780"/>
      <c r="G3718" s="780"/>
      <c r="H3718" s="460">
        <f t="shared" si="229"/>
        <v>0</v>
      </c>
      <c r="I3718" s="460">
        <f t="shared" si="230"/>
        <v>0</v>
      </c>
      <c r="J3718" s="460">
        <f t="shared" si="232"/>
        <v>0</v>
      </c>
      <c r="K3718" s="9"/>
      <c r="P3718" s="2"/>
      <c r="Q3718" s="27"/>
      <c r="R3718" s="2"/>
      <c r="S3718" s="2"/>
      <c r="T3718" s="2"/>
      <c r="U3718" s="2"/>
      <c r="V3718" s="2"/>
      <c r="W3718" s="2"/>
    </row>
    <row r="3719" spans="2:23" ht="15" customHeight="1" x14ac:dyDescent="0.35">
      <c r="B3719" s="349"/>
      <c r="C3719" s="715" t="str">
        <f t="shared" si="231"/>
        <v/>
      </c>
      <c r="D3719" s="458">
        <f>IF(ISNUMBER(Summary!$D$17), DATE(Summary!$D$17, 1, 1) + INT((ROW(B3681)-1)/24), DATE(2024, 1, 1) + INT((ROW(B3681)-1)/24))</f>
        <v>45445</v>
      </c>
      <c r="E3719" s="459">
        <v>0.33333333333333337</v>
      </c>
      <c r="F3719" s="780"/>
      <c r="G3719" s="780"/>
      <c r="H3719" s="460">
        <f t="shared" si="229"/>
        <v>0</v>
      </c>
      <c r="I3719" s="460">
        <f t="shared" si="230"/>
        <v>0</v>
      </c>
      <c r="J3719" s="460">
        <f t="shared" si="232"/>
        <v>0</v>
      </c>
      <c r="K3719" s="9"/>
      <c r="P3719" s="2"/>
      <c r="Q3719" s="27"/>
      <c r="R3719" s="2"/>
      <c r="S3719" s="2"/>
      <c r="T3719" s="2"/>
      <c r="U3719" s="2"/>
      <c r="V3719" s="2"/>
      <c r="W3719" s="2"/>
    </row>
    <row r="3720" spans="2:23" ht="15" customHeight="1" x14ac:dyDescent="0.35">
      <c r="B3720" s="349"/>
      <c r="C3720" s="715" t="str">
        <f t="shared" si="231"/>
        <v/>
      </c>
      <c r="D3720" s="458">
        <f>IF(ISNUMBER(Summary!$D$17), DATE(Summary!$D$17, 1, 1) + INT((ROW(B3682)-1)/24), DATE(2024, 1, 1) + INT((ROW(B3682)-1)/24))</f>
        <v>45445</v>
      </c>
      <c r="E3720" s="459">
        <v>0.375</v>
      </c>
      <c r="F3720" s="780"/>
      <c r="G3720" s="780"/>
      <c r="H3720" s="460">
        <f t="shared" si="229"/>
        <v>0</v>
      </c>
      <c r="I3720" s="460">
        <f t="shared" si="230"/>
        <v>0</v>
      </c>
      <c r="J3720" s="460">
        <f t="shared" si="232"/>
        <v>0</v>
      </c>
      <c r="K3720" s="9"/>
      <c r="P3720" s="2"/>
      <c r="Q3720" s="27"/>
      <c r="R3720" s="2"/>
      <c r="S3720" s="2"/>
      <c r="T3720" s="2"/>
      <c r="U3720" s="2"/>
      <c r="V3720" s="2"/>
      <c r="W3720" s="2"/>
    </row>
    <row r="3721" spans="2:23" ht="15" customHeight="1" x14ac:dyDescent="0.35">
      <c r="B3721" s="349"/>
      <c r="C3721" s="715" t="str">
        <f t="shared" si="231"/>
        <v/>
      </c>
      <c r="D3721" s="458">
        <f>IF(ISNUMBER(Summary!$D$17), DATE(Summary!$D$17, 1, 1) + INT((ROW(B3683)-1)/24), DATE(2024, 1, 1) + INT((ROW(B3683)-1)/24))</f>
        <v>45445</v>
      </c>
      <c r="E3721" s="459">
        <v>0.41666666666666669</v>
      </c>
      <c r="F3721" s="780"/>
      <c r="G3721" s="780"/>
      <c r="H3721" s="460">
        <f t="shared" si="229"/>
        <v>0</v>
      </c>
      <c r="I3721" s="460">
        <f t="shared" si="230"/>
        <v>0</v>
      </c>
      <c r="J3721" s="460">
        <f t="shared" si="232"/>
        <v>0</v>
      </c>
      <c r="K3721" s="9"/>
      <c r="P3721" s="2"/>
      <c r="Q3721" s="27"/>
      <c r="R3721" s="2"/>
      <c r="S3721" s="2"/>
      <c r="T3721" s="2"/>
      <c r="U3721" s="2"/>
      <c r="V3721" s="2"/>
      <c r="W3721" s="2"/>
    </row>
    <row r="3722" spans="2:23" ht="15" customHeight="1" x14ac:dyDescent="0.35">
      <c r="B3722" s="349"/>
      <c r="C3722" s="715" t="str">
        <f t="shared" si="231"/>
        <v/>
      </c>
      <c r="D3722" s="458">
        <f>IF(ISNUMBER(Summary!$D$17), DATE(Summary!$D$17, 1, 1) + INT((ROW(B3684)-1)/24), DATE(2024, 1, 1) + INT((ROW(B3684)-1)/24))</f>
        <v>45445</v>
      </c>
      <c r="E3722" s="459">
        <v>0.45833333333333337</v>
      </c>
      <c r="F3722" s="780"/>
      <c r="G3722" s="780"/>
      <c r="H3722" s="460">
        <f t="shared" si="229"/>
        <v>0</v>
      </c>
      <c r="I3722" s="460">
        <f t="shared" si="230"/>
        <v>0</v>
      </c>
      <c r="J3722" s="460">
        <f t="shared" si="232"/>
        <v>0</v>
      </c>
      <c r="K3722" s="9"/>
      <c r="P3722" s="2"/>
      <c r="Q3722" s="27"/>
      <c r="R3722" s="2"/>
      <c r="S3722" s="2"/>
      <c r="T3722" s="2"/>
      <c r="U3722" s="2"/>
      <c r="V3722" s="2"/>
      <c r="W3722" s="2"/>
    </row>
    <row r="3723" spans="2:23" ht="15" customHeight="1" x14ac:dyDescent="0.35">
      <c r="B3723" s="349"/>
      <c r="C3723" s="715" t="str">
        <f t="shared" si="231"/>
        <v/>
      </c>
      <c r="D3723" s="458">
        <f>IF(ISNUMBER(Summary!$D$17), DATE(Summary!$D$17, 1, 1) + INT((ROW(B3685)-1)/24), DATE(2024, 1, 1) + INT((ROW(B3685)-1)/24))</f>
        <v>45445</v>
      </c>
      <c r="E3723" s="459">
        <v>0.50000000000000011</v>
      </c>
      <c r="F3723" s="780"/>
      <c r="G3723" s="780"/>
      <c r="H3723" s="460">
        <f t="shared" si="229"/>
        <v>0</v>
      </c>
      <c r="I3723" s="460">
        <f t="shared" si="230"/>
        <v>0</v>
      </c>
      <c r="J3723" s="460">
        <f t="shared" si="232"/>
        <v>0</v>
      </c>
      <c r="K3723" s="9"/>
      <c r="P3723" s="2"/>
      <c r="Q3723" s="27"/>
      <c r="R3723" s="2"/>
      <c r="S3723" s="2"/>
      <c r="T3723" s="2"/>
      <c r="U3723" s="2"/>
      <c r="V3723" s="2"/>
      <c r="W3723" s="2"/>
    </row>
    <row r="3724" spans="2:23" ht="15" customHeight="1" x14ac:dyDescent="0.35">
      <c r="B3724" s="349"/>
      <c r="C3724" s="715" t="str">
        <f t="shared" si="231"/>
        <v/>
      </c>
      <c r="D3724" s="458">
        <f>IF(ISNUMBER(Summary!$D$17), DATE(Summary!$D$17, 1, 1) + INT((ROW(B3686)-1)/24), DATE(2024, 1, 1) + INT((ROW(B3686)-1)/24))</f>
        <v>45445</v>
      </c>
      <c r="E3724" s="459">
        <v>0.54166666666666674</v>
      </c>
      <c r="F3724" s="780"/>
      <c r="G3724" s="780"/>
      <c r="H3724" s="460">
        <f t="shared" si="229"/>
        <v>0</v>
      </c>
      <c r="I3724" s="460">
        <f t="shared" si="230"/>
        <v>0</v>
      </c>
      <c r="J3724" s="460">
        <f t="shared" si="232"/>
        <v>0</v>
      </c>
      <c r="K3724" s="9"/>
      <c r="P3724" s="2"/>
      <c r="Q3724" s="27"/>
      <c r="R3724" s="2"/>
      <c r="S3724" s="2"/>
      <c r="T3724" s="2"/>
      <c r="U3724" s="2"/>
      <c r="V3724" s="2"/>
      <c r="W3724" s="2"/>
    </row>
    <row r="3725" spans="2:23" ht="15" customHeight="1" x14ac:dyDescent="0.35">
      <c r="B3725" s="349"/>
      <c r="C3725" s="715" t="str">
        <f t="shared" si="231"/>
        <v/>
      </c>
      <c r="D3725" s="458">
        <f>IF(ISNUMBER(Summary!$D$17), DATE(Summary!$D$17, 1, 1) + INT((ROW(B3687)-1)/24), DATE(2024, 1, 1) + INT((ROW(B3687)-1)/24))</f>
        <v>45445</v>
      </c>
      <c r="E3725" s="459">
        <v>0.58333333333333337</v>
      </c>
      <c r="F3725" s="780"/>
      <c r="G3725" s="780"/>
      <c r="H3725" s="460">
        <f t="shared" si="229"/>
        <v>0</v>
      </c>
      <c r="I3725" s="460">
        <f t="shared" si="230"/>
        <v>0</v>
      </c>
      <c r="J3725" s="460">
        <f t="shared" si="232"/>
        <v>0</v>
      </c>
      <c r="K3725" s="9"/>
      <c r="P3725" s="2"/>
      <c r="Q3725" s="27"/>
      <c r="R3725" s="2"/>
      <c r="S3725" s="2"/>
      <c r="T3725" s="2"/>
      <c r="U3725" s="2"/>
      <c r="V3725" s="2"/>
      <c r="W3725" s="2"/>
    </row>
    <row r="3726" spans="2:23" ht="15" customHeight="1" x14ac:dyDescent="0.35">
      <c r="B3726" s="349"/>
      <c r="C3726" s="715" t="str">
        <f t="shared" si="231"/>
        <v/>
      </c>
      <c r="D3726" s="458">
        <f>IF(ISNUMBER(Summary!$D$17), DATE(Summary!$D$17, 1, 1) + INT((ROW(B3688)-1)/24), DATE(2024, 1, 1) + INT((ROW(B3688)-1)/24))</f>
        <v>45445</v>
      </c>
      <c r="E3726" s="459">
        <v>0.62500000000000011</v>
      </c>
      <c r="F3726" s="780"/>
      <c r="G3726" s="780"/>
      <c r="H3726" s="460">
        <f t="shared" si="229"/>
        <v>0</v>
      </c>
      <c r="I3726" s="460">
        <f t="shared" si="230"/>
        <v>0</v>
      </c>
      <c r="J3726" s="460">
        <f t="shared" si="232"/>
        <v>0</v>
      </c>
      <c r="K3726" s="9"/>
      <c r="P3726" s="2"/>
      <c r="Q3726" s="27"/>
      <c r="R3726" s="2"/>
      <c r="S3726" s="2"/>
      <c r="T3726" s="2"/>
      <c r="U3726" s="2"/>
      <c r="V3726" s="2"/>
      <c r="W3726" s="2"/>
    </row>
    <row r="3727" spans="2:23" ht="15" customHeight="1" x14ac:dyDescent="0.35">
      <c r="B3727" s="349"/>
      <c r="C3727" s="715" t="str">
        <f t="shared" si="231"/>
        <v/>
      </c>
      <c r="D3727" s="458">
        <f>IF(ISNUMBER(Summary!$D$17), DATE(Summary!$D$17, 1, 1) + INT((ROW(B3689)-1)/24), DATE(2024, 1, 1) + INT((ROW(B3689)-1)/24))</f>
        <v>45445</v>
      </c>
      <c r="E3727" s="459">
        <v>0.66666666666666674</v>
      </c>
      <c r="F3727" s="780"/>
      <c r="G3727" s="780"/>
      <c r="H3727" s="460">
        <f t="shared" si="229"/>
        <v>0</v>
      </c>
      <c r="I3727" s="460">
        <f t="shared" si="230"/>
        <v>0</v>
      </c>
      <c r="J3727" s="460">
        <f t="shared" si="232"/>
        <v>0</v>
      </c>
      <c r="K3727" s="9"/>
      <c r="P3727" s="2"/>
      <c r="Q3727" s="27"/>
      <c r="R3727" s="2"/>
      <c r="S3727" s="2"/>
      <c r="T3727" s="2"/>
      <c r="U3727" s="2"/>
      <c r="V3727" s="2"/>
      <c r="W3727" s="2"/>
    </row>
    <row r="3728" spans="2:23" ht="15" customHeight="1" x14ac:dyDescent="0.35">
      <c r="B3728" s="349"/>
      <c r="C3728" s="715" t="str">
        <f t="shared" si="231"/>
        <v/>
      </c>
      <c r="D3728" s="458">
        <f>IF(ISNUMBER(Summary!$D$17), DATE(Summary!$D$17, 1, 1) + INT((ROW(B3690)-1)/24), DATE(2024, 1, 1) + INT((ROW(B3690)-1)/24))</f>
        <v>45445</v>
      </c>
      <c r="E3728" s="459">
        <v>0.70833333333333337</v>
      </c>
      <c r="F3728" s="780"/>
      <c r="G3728" s="780"/>
      <c r="H3728" s="460">
        <f t="shared" si="229"/>
        <v>0</v>
      </c>
      <c r="I3728" s="460">
        <f t="shared" si="230"/>
        <v>0</v>
      </c>
      <c r="J3728" s="460">
        <f t="shared" si="232"/>
        <v>0</v>
      </c>
      <c r="K3728" s="9"/>
      <c r="P3728" s="2"/>
      <c r="Q3728" s="27"/>
      <c r="R3728" s="2"/>
      <c r="S3728" s="2"/>
      <c r="T3728" s="2"/>
      <c r="U3728" s="2"/>
      <c r="V3728" s="2"/>
      <c r="W3728" s="2"/>
    </row>
    <row r="3729" spans="2:23" ht="15" customHeight="1" x14ac:dyDescent="0.35">
      <c r="B3729" s="349"/>
      <c r="C3729" s="715" t="str">
        <f t="shared" si="231"/>
        <v/>
      </c>
      <c r="D3729" s="458">
        <f>IF(ISNUMBER(Summary!$D$17), DATE(Summary!$D$17, 1, 1) + INT((ROW(B3691)-1)/24), DATE(2024, 1, 1) + INT((ROW(B3691)-1)/24))</f>
        <v>45445</v>
      </c>
      <c r="E3729" s="459">
        <v>0.75000000000000011</v>
      </c>
      <c r="F3729" s="780"/>
      <c r="G3729" s="780"/>
      <c r="H3729" s="460">
        <f t="shared" si="229"/>
        <v>0</v>
      </c>
      <c r="I3729" s="460">
        <f t="shared" si="230"/>
        <v>0</v>
      </c>
      <c r="J3729" s="460">
        <f t="shared" si="232"/>
        <v>0</v>
      </c>
      <c r="K3729" s="9"/>
      <c r="P3729" s="2"/>
      <c r="Q3729" s="27"/>
      <c r="R3729" s="2"/>
      <c r="S3729" s="2"/>
      <c r="T3729" s="2"/>
      <c r="U3729" s="2"/>
      <c r="V3729" s="2"/>
      <c r="W3729" s="2"/>
    </row>
    <row r="3730" spans="2:23" ht="15" customHeight="1" x14ac:dyDescent="0.35">
      <c r="B3730" s="349"/>
      <c r="C3730" s="715" t="str">
        <f t="shared" si="231"/>
        <v/>
      </c>
      <c r="D3730" s="458">
        <f>IF(ISNUMBER(Summary!$D$17), DATE(Summary!$D$17, 1, 1) + INT((ROW(B3692)-1)/24), DATE(2024, 1, 1) + INT((ROW(B3692)-1)/24))</f>
        <v>45445</v>
      </c>
      <c r="E3730" s="459">
        <v>0.79166666666666674</v>
      </c>
      <c r="F3730" s="780"/>
      <c r="G3730" s="780"/>
      <c r="H3730" s="460">
        <f t="shared" si="229"/>
        <v>0</v>
      </c>
      <c r="I3730" s="460">
        <f t="shared" si="230"/>
        <v>0</v>
      </c>
      <c r="J3730" s="460">
        <f t="shared" si="232"/>
        <v>0</v>
      </c>
      <c r="K3730" s="9"/>
      <c r="P3730" s="2"/>
      <c r="Q3730" s="27"/>
      <c r="R3730" s="2"/>
      <c r="S3730" s="2"/>
      <c r="T3730" s="2"/>
      <c r="U3730" s="2"/>
      <c r="V3730" s="2"/>
      <c r="W3730" s="2"/>
    </row>
    <row r="3731" spans="2:23" ht="15" customHeight="1" x14ac:dyDescent="0.35">
      <c r="B3731" s="349"/>
      <c r="C3731" s="715" t="str">
        <f t="shared" si="231"/>
        <v/>
      </c>
      <c r="D3731" s="458">
        <f>IF(ISNUMBER(Summary!$D$17), DATE(Summary!$D$17, 1, 1) + INT((ROW(B3693)-1)/24), DATE(2024, 1, 1) + INT((ROW(B3693)-1)/24))</f>
        <v>45445</v>
      </c>
      <c r="E3731" s="459">
        <v>0.83333333333333337</v>
      </c>
      <c r="F3731" s="780"/>
      <c r="G3731" s="780"/>
      <c r="H3731" s="460">
        <f t="shared" si="229"/>
        <v>0</v>
      </c>
      <c r="I3731" s="460">
        <f t="shared" si="230"/>
        <v>0</v>
      </c>
      <c r="J3731" s="460">
        <f t="shared" si="232"/>
        <v>0</v>
      </c>
      <c r="K3731" s="9"/>
      <c r="P3731" s="2"/>
      <c r="Q3731" s="27"/>
      <c r="R3731" s="2"/>
      <c r="S3731" s="2"/>
      <c r="T3731" s="2"/>
      <c r="U3731" s="2"/>
      <c r="V3731" s="2"/>
      <c r="W3731" s="2"/>
    </row>
    <row r="3732" spans="2:23" ht="15" customHeight="1" x14ac:dyDescent="0.35">
      <c r="B3732" s="349"/>
      <c r="C3732" s="715" t="str">
        <f t="shared" si="231"/>
        <v/>
      </c>
      <c r="D3732" s="458">
        <f>IF(ISNUMBER(Summary!$D$17), DATE(Summary!$D$17, 1, 1) + INT((ROW(B3694)-1)/24), DATE(2024, 1, 1) + INT((ROW(B3694)-1)/24))</f>
        <v>45445</v>
      </c>
      <c r="E3732" s="459">
        <v>0.87500000000000011</v>
      </c>
      <c r="F3732" s="780"/>
      <c r="G3732" s="780"/>
      <c r="H3732" s="460">
        <f t="shared" si="229"/>
        <v>0</v>
      </c>
      <c r="I3732" s="460">
        <f t="shared" si="230"/>
        <v>0</v>
      </c>
      <c r="J3732" s="460">
        <f t="shared" si="232"/>
        <v>0</v>
      </c>
      <c r="K3732" s="9"/>
      <c r="P3732" s="2"/>
      <c r="Q3732" s="27"/>
      <c r="R3732" s="2"/>
      <c r="S3732" s="2"/>
      <c r="T3732" s="2"/>
      <c r="U3732" s="2"/>
      <c r="V3732" s="2"/>
      <c r="W3732" s="2"/>
    </row>
    <row r="3733" spans="2:23" ht="15" customHeight="1" x14ac:dyDescent="0.35">
      <c r="B3733" s="349"/>
      <c r="C3733" s="715" t="str">
        <f t="shared" si="231"/>
        <v/>
      </c>
      <c r="D3733" s="458">
        <f>IF(ISNUMBER(Summary!$D$17), DATE(Summary!$D$17, 1, 1) + INT((ROW(B3695)-1)/24), DATE(2024, 1, 1) + INT((ROW(B3695)-1)/24))</f>
        <v>45445</v>
      </c>
      <c r="E3733" s="459">
        <v>0.91666666666666674</v>
      </c>
      <c r="F3733" s="780"/>
      <c r="G3733" s="780"/>
      <c r="H3733" s="460">
        <f t="shared" si="229"/>
        <v>0</v>
      </c>
      <c r="I3733" s="460">
        <f t="shared" si="230"/>
        <v>0</v>
      </c>
      <c r="J3733" s="460">
        <f t="shared" si="232"/>
        <v>0</v>
      </c>
      <c r="K3733" s="9"/>
      <c r="P3733" s="2"/>
      <c r="Q3733" s="27"/>
      <c r="R3733" s="2"/>
      <c r="S3733" s="2"/>
      <c r="T3733" s="2"/>
      <c r="U3733" s="2"/>
      <c r="V3733" s="2"/>
      <c r="W3733" s="2"/>
    </row>
    <row r="3734" spans="2:23" ht="15" customHeight="1" x14ac:dyDescent="0.35">
      <c r="B3734" s="349"/>
      <c r="C3734" s="715" t="str">
        <f t="shared" si="231"/>
        <v/>
      </c>
      <c r="D3734" s="458">
        <f>IF(ISNUMBER(Summary!$D$17), DATE(Summary!$D$17, 1, 1) + INT((ROW(B3696)-1)/24), DATE(2024, 1, 1) + INT((ROW(B3696)-1)/24))</f>
        <v>45445</v>
      </c>
      <c r="E3734" s="459">
        <v>0.95833333333333337</v>
      </c>
      <c r="F3734" s="780"/>
      <c r="G3734" s="780"/>
      <c r="H3734" s="460">
        <f t="shared" si="229"/>
        <v>0</v>
      </c>
      <c r="I3734" s="460">
        <f t="shared" si="230"/>
        <v>0</v>
      </c>
      <c r="J3734" s="460">
        <f t="shared" si="232"/>
        <v>0</v>
      </c>
      <c r="K3734" s="9"/>
      <c r="P3734" s="2"/>
      <c r="Q3734" s="27"/>
      <c r="R3734" s="2"/>
      <c r="S3734" s="2"/>
      <c r="T3734" s="2"/>
      <c r="U3734" s="2"/>
      <c r="V3734" s="2"/>
      <c r="W3734" s="2"/>
    </row>
    <row r="3735" spans="2:23" ht="15" customHeight="1" x14ac:dyDescent="0.35">
      <c r="B3735" s="457"/>
      <c r="C3735" s="715">
        <f t="shared" si="231"/>
        <v>45446</v>
      </c>
      <c r="D3735" s="458">
        <f>IF(ISNUMBER(Summary!$D$17), DATE(Summary!$D$17, 1, 1) + INT((ROW(B3697)-1)/24), DATE(2024, 1, 1) + INT((ROW(B3697)-1)/24))</f>
        <v>45446</v>
      </c>
      <c r="E3735" s="459">
        <v>3.1225022567582528E-17</v>
      </c>
      <c r="F3735" s="780"/>
      <c r="G3735" s="780"/>
      <c r="H3735" s="460">
        <f t="shared" si="229"/>
        <v>0</v>
      </c>
      <c r="I3735" s="460">
        <f t="shared" si="230"/>
        <v>0</v>
      </c>
      <c r="J3735" s="460">
        <f t="shared" si="232"/>
        <v>0</v>
      </c>
      <c r="K3735" s="9"/>
      <c r="P3735" s="2"/>
      <c r="Q3735" s="27"/>
      <c r="R3735" s="2"/>
      <c r="S3735" s="2"/>
      <c r="T3735" s="2"/>
      <c r="U3735" s="2"/>
      <c r="V3735" s="2"/>
      <c r="W3735" s="2"/>
    </row>
    <row r="3736" spans="2:23" ht="15" customHeight="1" x14ac:dyDescent="0.35">
      <c r="B3736" s="349"/>
      <c r="C3736" s="715" t="str">
        <f t="shared" si="231"/>
        <v/>
      </c>
      <c r="D3736" s="458">
        <f>IF(ISNUMBER(Summary!$D$17), DATE(Summary!$D$17, 1, 1) + INT((ROW(B3698)-1)/24), DATE(2024, 1, 1) + INT((ROW(B3698)-1)/24))</f>
        <v>45446</v>
      </c>
      <c r="E3736" s="459">
        <v>4.1666666666666699E-2</v>
      </c>
      <c r="F3736" s="780"/>
      <c r="G3736" s="780"/>
      <c r="H3736" s="460">
        <f t="shared" si="229"/>
        <v>0</v>
      </c>
      <c r="I3736" s="460">
        <f t="shared" si="230"/>
        <v>0</v>
      </c>
      <c r="J3736" s="460">
        <f t="shared" si="232"/>
        <v>0</v>
      </c>
      <c r="K3736" s="9"/>
      <c r="P3736" s="2"/>
      <c r="Q3736" s="27"/>
      <c r="R3736" s="2"/>
      <c r="S3736" s="2"/>
      <c r="T3736" s="2"/>
      <c r="U3736" s="2"/>
      <c r="V3736" s="2"/>
      <c r="W3736" s="2"/>
    </row>
    <row r="3737" spans="2:23" ht="15" customHeight="1" x14ac:dyDescent="0.35">
      <c r="B3737" s="349"/>
      <c r="C3737" s="715" t="str">
        <f t="shared" si="231"/>
        <v/>
      </c>
      <c r="D3737" s="458">
        <f>IF(ISNUMBER(Summary!$D$17), DATE(Summary!$D$17, 1, 1) + INT((ROW(B3699)-1)/24), DATE(2024, 1, 1) + INT((ROW(B3699)-1)/24))</f>
        <v>45446</v>
      </c>
      <c r="E3737" s="459">
        <v>8.333333333333337E-2</v>
      </c>
      <c r="F3737" s="780"/>
      <c r="G3737" s="780"/>
      <c r="H3737" s="460">
        <f t="shared" si="229"/>
        <v>0</v>
      </c>
      <c r="I3737" s="460">
        <f t="shared" si="230"/>
        <v>0</v>
      </c>
      <c r="J3737" s="460">
        <f t="shared" si="232"/>
        <v>0</v>
      </c>
      <c r="K3737" s="9"/>
      <c r="P3737" s="2"/>
      <c r="Q3737" s="27"/>
      <c r="R3737" s="2"/>
      <c r="S3737" s="2"/>
      <c r="T3737" s="2"/>
      <c r="U3737" s="2"/>
      <c r="V3737" s="2"/>
      <c r="W3737" s="2"/>
    </row>
    <row r="3738" spans="2:23" ht="15" customHeight="1" x14ac:dyDescent="0.35">
      <c r="B3738" s="349"/>
      <c r="C3738" s="715" t="str">
        <f t="shared" si="231"/>
        <v/>
      </c>
      <c r="D3738" s="458">
        <f>IF(ISNUMBER(Summary!$D$17), DATE(Summary!$D$17, 1, 1) + INT((ROW(B3700)-1)/24), DATE(2024, 1, 1) + INT((ROW(B3700)-1)/24))</f>
        <v>45446</v>
      </c>
      <c r="E3738" s="459">
        <v>0.12500000000000006</v>
      </c>
      <c r="F3738" s="780"/>
      <c r="G3738" s="780"/>
      <c r="H3738" s="460">
        <f t="shared" si="229"/>
        <v>0</v>
      </c>
      <c r="I3738" s="460">
        <f t="shared" si="230"/>
        <v>0</v>
      </c>
      <c r="J3738" s="460">
        <f t="shared" si="232"/>
        <v>0</v>
      </c>
      <c r="K3738" s="9"/>
      <c r="P3738" s="2"/>
      <c r="Q3738" s="27"/>
      <c r="R3738" s="2"/>
      <c r="S3738" s="2"/>
      <c r="T3738" s="2"/>
      <c r="U3738" s="2"/>
      <c r="V3738" s="2"/>
      <c r="W3738" s="2"/>
    </row>
    <row r="3739" spans="2:23" ht="15" customHeight="1" x14ac:dyDescent="0.35">
      <c r="B3739" s="349"/>
      <c r="C3739" s="715" t="str">
        <f t="shared" si="231"/>
        <v/>
      </c>
      <c r="D3739" s="458">
        <f>IF(ISNUMBER(Summary!$D$17), DATE(Summary!$D$17, 1, 1) + INT((ROW(B3701)-1)/24), DATE(2024, 1, 1) + INT((ROW(B3701)-1)/24))</f>
        <v>45446</v>
      </c>
      <c r="E3739" s="459">
        <v>0.16666666666666669</v>
      </c>
      <c r="F3739" s="780"/>
      <c r="G3739" s="780"/>
      <c r="H3739" s="460">
        <f t="shared" si="229"/>
        <v>0</v>
      </c>
      <c r="I3739" s="460">
        <f t="shared" si="230"/>
        <v>0</v>
      </c>
      <c r="J3739" s="460">
        <f t="shared" si="232"/>
        <v>0</v>
      </c>
      <c r="K3739" s="9"/>
      <c r="P3739" s="2"/>
      <c r="Q3739" s="27"/>
      <c r="R3739" s="2"/>
      <c r="S3739" s="2"/>
      <c r="T3739" s="2"/>
      <c r="U3739" s="2"/>
      <c r="V3739" s="2"/>
      <c r="W3739" s="2"/>
    </row>
    <row r="3740" spans="2:23" ht="15" customHeight="1" x14ac:dyDescent="0.35">
      <c r="B3740" s="349"/>
      <c r="C3740" s="715" t="str">
        <f t="shared" si="231"/>
        <v/>
      </c>
      <c r="D3740" s="458">
        <f>IF(ISNUMBER(Summary!$D$17), DATE(Summary!$D$17, 1, 1) + INT((ROW(B3702)-1)/24), DATE(2024, 1, 1) + INT((ROW(B3702)-1)/24))</f>
        <v>45446</v>
      </c>
      <c r="E3740" s="459">
        <v>0.20833333333333337</v>
      </c>
      <c r="F3740" s="780"/>
      <c r="G3740" s="780"/>
      <c r="H3740" s="460">
        <f t="shared" si="229"/>
        <v>0</v>
      </c>
      <c r="I3740" s="460">
        <f t="shared" si="230"/>
        <v>0</v>
      </c>
      <c r="J3740" s="460">
        <f t="shared" si="232"/>
        <v>0</v>
      </c>
      <c r="K3740" s="9"/>
      <c r="P3740" s="2"/>
      <c r="Q3740" s="27"/>
      <c r="R3740" s="2"/>
      <c r="S3740" s="2"/>
      <c r="T3740" s="2"/>
      <c r="U3740" s="2"/>
      <c r="V3740" s="2"/>
      <c r="W3740" s="2"/>
    </row>
    <row r="3741" spans="2:23" ht="15" customHeight="1" x14ac:dyDescent="0.35">
      <c r="B3741" s="349"/>
      <c r="C3741" s="715" t="str">
        <f t="shared" si="231"/>
        <v/>
      </c>
      <c r="D3741" s="458">
        <f>IF(ISNUMBER(Summary!$D$17), DATE(Summary!$D$17, 1, 1) + INT((ROW(B3703)-1)/24), DATE(2024, 1, 1) + INT((ROW(B3703)-1)/24))</f>
        <v>45446</v>
      </c>
      <c r="E3741" s="459">
        <v>0.25</v>
      </c>
      <c r="F3741" s="780"/>
      <c r="G3741" s="780"/>
      <c r="H3741" s="460">
        <f t="shared" si="229"/>
        <v>0</v>
      </c>
      <c r="I3741" s="460">
        <f t="shared" si="230"/>
        <v>0</v>
      </c>
      <c r="J3741" s="460">
        <f t="shared" si="232"/>
        <v>0</v>
      </c>
      <c r="K3741" s="9"/>
      <c r="P3741" s="2"/>
      <c r="Q3741" s="27"/>
      <c r="R3741" s="2"/>
      <c r="S3741" s="2"/>
      <c r="T3741" s="2"/>
      <c r="U3741" s="2"/>
      <c r="V3741" s="2"/>
      <c r="W3741" s="2"/>
    </row>
    <row r="3742" spans="2:23" ht="15" customHeight="1" x14ac:dyDescent="0.35">
      <c r="B3742" s="349"/>
      <c r="C3742" s="715" t="str">
        <f t="shared" si="231"/>
        <v/>
      </c>
      <c r="D3742" s="458">
        <f>IF(ISNUMBER(Summary!$D$17), DATE(Summary!$D$17, 1, 1) + INT((ROW(B3704)-1)/24), DATE(2024, 1, 1) + INT((ROW(B3704)-1)/24))</f>
        <v>45446</v>
      </c>
      <c r="E3742" s="459">
        <v>0.29166666666666669</v>
      </c>
      <c r="F3742" s="780"/>
      <c r="G3742" s="780"/>
      <c r="H3742" s="460">
        <f t="shared" si="229"/>
        <v>0</v>
      </c>
      <c r="I3742" s="460">
        <f t="shared" si="230"/>
        <v>0</v>
      </c>
      <c r="J3742" s="460">
        <f t="shared" si="232"/>
        <v>0</v>
      </c>
      <c r="K3742" s="9"/>
      <c r="P3742" s="2"/>
      <c r="Q3742" s="27"/>
      <c r="R3742" s="2"/>
      <c r="S3742" s="2"/>
      <c r="T3742" s="2"/>
      <c r="U3742" s="2"/>
      <c r="V3742" s="2"/>
      <c r="W3742" s="2"/>
    </row>
    <row r="3743" spans="2:23" ht="15" customHeight="1" x14ac:dyDescent="0.35">
      <c r="B3743" s="349"/>
      <c r="C3743" s="715" t="str">
        <f t="shared" si="231"/>
        <v/>
      </c>
      <c r="D3743" s="458">
        <f>IF(ISNUMBER(Summary!$D$17), DATE(Summary!$D$17, 1, 1) + INT((ROW(B3705)-1)/24), DATE(2024, 1, 1) + INT((ROW(B3705)-1)/24))</f>
        <v>45446</v>
      </c>
      <c r="E3743" s="459">
        <v>0.33333333333333337</v>
      </c>
      <c r="F3743" s="780"/>
      <c r="G3743" s="780"/>
      <c r="H3743" s="460">
        <f t="shared" si="229"/>
        <v>0</v>
      </c>
      <c r="I3743" s="460">
        <f t="shared" si="230"/>
        <v>0</v>
      </c>
      <c r="J3743" s="460">
        <f t="shared" si="232"/>
        <v>0</v>
      </c>
      <c r="K3743" s="9"/>
      <c r="P3743" s="2"/>
      <c r="Q3743" s="27"/>
      <c r="R3743" s="2"/>
      <c r="S3743" s="2"/>
      <c r="T3743" s="2"/>
      <c r="U3743" s="2"/>
      <c r="V3743" s="2"/>
      <c r="W3743" s="2"/>
    </row>
    <row r="3744" spans="2:23" ht="15" customHeight="1" x14ac:dyDescent="0.35">
      <c r="B3744" s="349"/>
      <c r="C3744" s="715" t="str">
        <f t="shared" si="231"/>
        <v/>
      </c>
      <c r="D3744" s="458">
        <f>IF(ISNUMBER(Summary!$D$17), DATE(Summary!$D$17, 1, 1) + INT((ROW(B3706)-1)/24), DATE(2024, 1, 1) + INT((ROW(B3706)-1)/24))</f>
        <v>45446</v>
      </c>
      <c r="E3744" s="459">
        <v>0.375</v>
      </c>
      <c r="F3744" s="780"/>
      <c r="G3744" s="780"/>
      <c r="H3744" s="460">
        <f t="shared" si="229"/>
        <v>0</v>
      </c>
      <c r="I3744" s="460">
        <f t="shared" si="230"/>
        <v>0</v>
      </c>
      <c r="J3744" s="460">
        <f t="shared" si="232"/>
        <v>0</v>
      </c>
      <c r="K3744" s="9"/>
      <c r="P3744" s="2"/>
      <c r="Q3744" s="27"/>
      <c r="R3744" s="2"/>
      <c r="S3744" s="2"/>
      <c r="T3744" s="2"/>
      <c r="U3744" s="2"/>
      <c r="V3744" s="2"/>
      <c r="W3744" s="2"/>
    </row>
    <row r="3745" spans="2:23" ht="15" customHeight="1" x14ac:dyDescent="0.35">
      <c r="B3745" s="349"/>
      <c r="C3745" s="715" t="str">
        <f t="shared" si="231"/>
        <v/>
      </c>
      <c r="D3745" s="458">
        <f>IF(ISNUMBER(Summary!$D$17), DATE(Summary!$D$17, 1, 1) + INT((ROW(B3707)-1)/24), DATE(2024, 1, 1) + INT((ROW(B3707)-1)/24))</f>
        <v>45446</v>
      </c>
      <c r="E3745" s="459">
        <v>0.41666666666666669</v>
      </c>
      <c r="F3745" s="780"/>
      <c r="G3745" s="780"/>
      <c r="H3745" s="460">
        <f t="shared" si="229"/>
        <v>0</v>
      </c>
      <c r="I3745" s="460">
        <f t="shared" si="230"/>
        <v>0</v>
      </c>
      <c r="J3745" s="460">
        <f t="shared" si="232"/>
        <v>0</v>
      </c>
      <c r="K3745" s="9"/>
      <c r="P3745" s="2"/>
      <c r="Q3745" s="27"/>
      <c r="R3745" s="2"/>
      <c r="S3745" s="2"/>
      <c r="T3745" s="2"/>
      <c r="U3745" s="2"/>
      <c r="V3745" s="2"/>
      <c r="W3745" s="2"/>
    </row>
    <row r="3746" spans="2:23" ht="15" customHeight="1" x14ac:dyDescent="0.35">
      <c r="B3746" s="349"/>
      <c r="C3746" s="715" t="str">
        <f t="shared" si="231"/>
        <v/>
      </c>
      <c r="D3746" s="458">
        <f>IF(ISNUMBER(Summary!$D$17), DATE(Summary!$D$17, 1, 1) + INT((ROW(B3708)-1)/24), DATE(2024, 1, 1) + INT((ROW(B3708)-1)/24))</f>
        <v>45446</v>
      </c>
      <c r="E3746" s="459">
        <v>0.45833333333333337</v>
      </c>
      <c r="F3746" s="780"/>
      <c r="G3746" s="780"/>
      <c r="H3746" s="460">
        <f t="shared" si="229"/>
        <v>0</v>
      </c>
      <c r="I3746" s="460">
        <f t="shared" si="230"/>
        <v>0</v>
      </c>
      <c r="J3746" s="460">
        <f t="shared" si="232"/>
        <v>0</v>
      </c>
      <c r="K3746" s="9"/>
      <c r="P3746" s="2"/>
      <c r="Q3746" s="27"/>
      <c r="R3746" s="2"/>
      <c r="S3746" s="2"/>
      <c r="T3746" s="2"/>
      <c r="U3746" s="2"/>
      <c r="V3746" s="2"/>
      <c r="W3746" s="2"/>
    </row>
    <row r="3747" spans="2:23" ht="15" customHeight="1" x14ac:dyDescent="0.35">
      <c r="B3747" s="349"/>
      <c r="C3747" s="715" t="str">
        <f t="shared" si="231"/>
        <v/>
      </c>
      <c r="D3747" s="458">
        <f>IF(ISNUMBER(Summary!$D$17), DATE(Summary!$D$17, 1, 1) + INT((ROW(B3709)-1)/24), DATE(2024, 1, 1) + INT((ROW(B3709)-1)/24))</f>
        <v>45446</v>
      </c>
      <c r="E3747" s="459">
        <v>0.50000000000000011</v>
      </c>
      <c r="F3747" s="780"/>
      <c r="G3747" s="780"/>
      <c r="H3747" s="460">
        <f t="shared" si="229"/>
        <v>0</v>
      </c>
      <c r="I3747" s="460">
        <f t="shared" si="230"/>
        <v>0</v>
      </c>
      <c r="J3747" s="460">
        <f t="shared" si="232"/>
        <v>0</v>
      </c>
      <c r="K3747" s="9"/>
      <c r="P3747" s="2"/>
      <c r="Q3747" s="27"/>
      <c r="R3747" s="2"/>
      <c r="S3747" s="2"/>
      <c r="T3747" s="2"/>
      <c r="U3747" s="2"/>
      <c r="V3747" s="2"/>
      <c r="W3747" s="2"/>
    </row>
    <row r="3748" spans="2:23" ht="15" customHeight="1" x14ac:dyDescent="0.35">
      <c r="B3748" s="349"/>
      <c r="C3748" s="715" t="str">
        <f t="shared" si="231"/>
        <v/>
      </c>
      <c r="D3748" s="458">
        <f>IF(ISNUMBER(Summary!$D$17), DATE(Summary!$D$17, 1, 1) + INT((ROW(B3710)-1)/24), DATE(2024, 1, 1) + INT((ROW(B3710)-1)/24))</f>
        <v>45446</v>
      </c>
      <c r="E3748" s="459">
        <v>0.54166666666666674</v>
      </c>
      <c r="F3748" s="780"/>
      <c r="G3748" s="780"/>
      <c r="H3748" s="460">
        <f t="shared" si="229"/>
        <v>0</v>
      </c>
      <c r="I3748" s="460">
        <f t="shared" si="230"/>
        <v>0</v>
      </c>
      <c r="J3748" s="460">
        <f t="shared" si="232"/>
        <v>0</v>
      </c>
      <c r="K3748" s="9"/>
      <c r="P3748" s="2"/>
      <c r="Q3748" s="27"/>
      <c r="R3748" s="2"/>
      <c r="S3748" s="2"/>
      <c r="T3748" s="2"/>
      <c r="U3748" s="2"/>
      <c r="V3748" s="2"/>
      <c r="W3748" s="2"/>
    </row>
    <row r="3749" spans="2:23" ht="15" customHeight="1" x14ac:dyDescent="0.35">
      <c r="B3749" s="349"/>
      <c r="C3749" s="715" t="str">
        <f t="shared" si="231"/>
        <v/>
      </c>
      <c r="D3749" s="458">
        <f>IF(ISNUMBER(Summary!$D$17), DATE(Summary!$D$17, 1, 1) + INT((ROW(B3711)-1)/24), DATE(2024, 1, 1) + INT((ROW(B3711)-1)/24))</f>
        <v>45446</v>
      </c>
      <c r="E3749" s="459">
        <v>0.58333333333333337</v>
      </c>
      <c r="F3749" s="780"/>
      <c r="G3749" s="780"/>
      <c r="H3749" s="460">
        <f t="shared" si="229"/>
        <v>0</v>
      </c>
      <c r="I3749" s="460">
        <f t="shared" si="230"/>
        <v>0</v>
      </c>
      <c r="J3749" s="460">
        <f t="shared" si="232"/>
        <v>0</v>
      </c>
      <c r="K3749" s="9"/>
      <c r="P3749" s="2"/>
      <c r="Q3749" s="27"/>
      <c r="R3749" s="2"/>
      <c r="S3749" s="2"/>
      <c r="T3749" s="2"/>
      <c r="U3749" s="2"/>
      <c r="V3749" s="2"/>
      <c r="W3749" s="2"/>
    </row>
    <row r="3750" spans="2:23" ht="15" customHeight="1" x14ac:dyDescent="0.35">
      <c r="B3750" s="349"/>
      <c r="C3750" s="715" t="str">
        <f t="shared" si="231"/>
        <v/>
      </c>
      <c r="D3750" s="458">
        <f>IF(ISNUMBER(Summary!$D$17), DATE(Summary!$D$17, 1, 1) + INT((ROW(B3712)-1)/24), DATE(2024, 1, 1) + INT((ROW(B3712)-1)/24))</f>
        <v>45446</v>
      </c>
      <c r="E3750" s="459">
        <v>0.62500000000000011</v>
      </c>
      <c r="F3750" s="780"/>
      <c r="G3750" s="780"/>
      <c r="H3750" s="460">
        <f t="shared" si="229"/>
        <v>0</v>
      </c>
      <c r="I3750" s="460">
        <f t="shared" si="230"/>
        <v>0</v>
      </c>
      <c r="J3750" s="460">
        <f t="shared" si="232"/>
        <v>0</v>
      </c>
      <c r="K3750" s="9"/>
      <c r="P3750" s="2"/>
      <c r="Q3750" s="27"/>
      <c r="R3750" s="2"/>
      <c r="S3750" s="2"/>
      <c r="T3750" s="2"/>
      <c r="U3750" s="2"/>
      <c r="V3750" s="2"/>
      <c r="W3750" s="2"/>
    </row>
    <row r="3751" spans="2:23" ht="15" customHeight="1" x14ac:dyDescent="0.35">
      <c r="B3751" s="349"/>
      <c r="C3751" s="715" t="str">
        <f t="shared" si="231"/>
        <v/>
      </c>
      <c r="D3751" s="458">
        <f>IF(ISNUMBER(Summary!$D$17), DATE(Summary!$D$17, 1, 1) + INT((ROW(B3713)-1)/24), DATE(2024, 1, 1) + INT((ROW(B3713)-1)/24))</f>
        <v>45446</v>
      </c>
      <c r="E3751" s="459">
        <v>0.66666666666666674</v>
      </c>
      <c r="F3751" s="780"/>
      <c r="G3751" s="780"/>
      <c r="H3751" s="460">
        <f t="shared" ref="H3751:H3814" si="233">IF(G3751&gt;F3751,F3751,G3751)</f>
        <v>0</v>
      </c>
      <c r="I3751" s="460">
        <f t="shared" ref="I3751:I3814" si="234">F3751-H3751</f>
        <v>0</v>
      </c>
      <c r="J3751" s="460">
        <f t="shared" si="232"/>
        <v>0</v>
      </c>
      <c r="K3751" s="9"/>
      <c r="P3751" s="2"/>
      <c r="Q3751" s="27"/>
      <c r="R3751" s="2"/>
      <c r="S3751" s="2"/>
      <c r="T3751" s="2"/>
      <c r="U3751" s="2"/>
      <c r="V3751" s="2"/>
      <c r="W3751" s="2"/>
    </row>
    <row r="3752" spans="2:23" ht="15" customHeight="1" x14ac:dyDescent="0.35">
      <c r="B3752" s="349"/>
      <c r="C3752" s="715" t="str">
        <f t="shared" ref="C3752:C3815" si="235">IF(MOD(ROW()-ROW($E$39), 24)=0, $D3752, "")</f>
        <v/>
      </c>
      <c r="D3752" s="458">
        <f>IF(ISNUMBER(Summary!$D$17), DATE(Summary!$D$17, 1, 1) + INT((ROW(B3714)-1)/24), DATE(2024, 1, 1) + INT((ROW(B3714)-1)/24))</f>
        <v>45446</v>
      </c>
      <c r="E3752" s="459">
        <v>0.70833333333333337</v>
      </c>
      <c r="F3752" s="780"/>
      <c r="G3752" s="780"/>
      <c r="H3752" s="460">
        <f t="shared" si="233"/>
        <v>0</v>
      </c>
      <c r="I3752" s="460">
        <f t="shared" si="234"/>
        <v>0</v>
      </c>
      <c r="J3752" s="460">
        <f t="shared" si="232"/>
        <v>0</v>
      </c>
      <c r="K3752" s="9"/>
      <c r="P3752" s="2"/>
      <c r="Q3752" s="27"/>
      <c r="R3752" s="2"/>
      <c r="S3752" s="2"/>
      <c r="T3752" s="2"/>
      <c r="U3752" s="2"/>
      <c r="V3752" s="2"/>
      <c r="W3752" s="2"/>
    </row>
    <row r="3753" spans="2:23" ht="15" customHeight="1" x14ac:dyDescent="0.35">
      <c r="B3753" s="349"/>
      <c r="C3753" s="715" t="str">
        <f t="shared" si="235"/>
        <v/>
      </c>
      <c r="D3753" s="458">
        <f>IF(ISNUMBER(Summary!$D$17), DATE(Summary!$D$17, 1, 1) + INT((ROW(B3715)-1)/24), DATE(2024, 1, 1) + INT((ROW(B3715)-1)/24))</f>
        <v>45446</v>
      </c>
      <c r="E3753" s="459">
        <v>0.75000000000000011</v>
      </c>
      <c r="F3753" s="780"/>
      <c r="G3753" s="780"/>
      <c r="H3753" s="460">
        <f t="shared" si="233"/>
        <v>0</v>
      </c>
      <c r="I3753" s="460">
        <f t="shared" si="234"/>
        <v>0</v>
      </c>
      <c r="J3753" s="460">
        <f t="shared" si="232"/>
        <v>0</v>
      </c>
      <c r="K3753" s="9"/>
      <c r="P3753" s="2"/>
      <c r="Q3753" s="27"/>
      <c r="R3753" s="2"/>
      <c r="S3753" s="2"/>
      <c r="T3753" s="2"/>
      <c r="U3753" s="2"/>
      <c r="V3753" s="2"/>
      <c r="W3753" s="2"/>
    </row>
    <row r="3754" spans="2:23" ht="15" customHeight="1" x14ac:dyDescent="0.35">
      <c r="B3754" s="349"/>
      <c r="C3754" s="715" t="str">
        <f t="shared" si="235"/>
        <v/>
      </c>
      <c r="D3754" s="458">
        <f>IF(ISNUMBER(Summary!$D$17), DATE(Summary!$D$17, 1, 1) + INT((ROW(B3716)-1)/24), DATE(2024, 1, 1) + INT((ROW(B3716)-1)/24))</f>
        <v>45446</v>
      </c>
      <c r="E3754" s="459">
        <v>0.79166666666666674</v>
      </c>
      <c r="F3754" s="780"/>
      <c r="G3754" s="780"/>
      <c r="H3754" s="460">
        <f t="shared" si="233"/>
        <v>0</v>
      </c>
      <c r="I3754" s="460">
        <f t="shared" si="234"/>
        <v>0</v>
      </c>
      <c r="J3754" s="460">
        <f t="shared" si="232"/>
        <v>0</v>
      </c>
      <c r="K3754" s="9"/>
      <c r="P3754" s="2"/>
      <c r="Q3754" s="27"/>
      <c r="R3754" s="2"/>
      <c r="S3754" s="2"/>
      <c r="T3754" s="2"/>
      <c r="U3754" s="2"/>
      <c r="V3754" s="2"/>
      <c r="W3754" s="2"/>
    </row>
    <row r="3755" spans="2:23" ht="15" customHeight="1" x14ac:dyDescent="0.35">
      <c r="B3755" s="349"/>
      <c r="C3755" s="715" t="str">
        <f t="shared" si="235"/>
        <v/>
      </c>
      <c r="D3755" s="458">
        <f>IF(ISNUMBER(Summary!$D$17), DATE(Summary!$D$17, 1, 1) + INT((ROW(B3717)-1)/24), DATE(2024, 1, 1) + INT((ROW(B3717)-1)/24))</f>
        <v>45446</v>
      </c>
      <c r="E3755" s="459">
        <v>0.83333333333333337</v>
      </c>
      <c r="F3755" s="780"/>
      <c r="G3755" s="780"/>
      <c r="H3755" s="460">
        <f t="shared" si="233"/>
        <v>0</v>
      </c>
      <c r="I3755" s="460">
        <f t="shared" si="234"/>
        <v>0</v>
      </c>
      <c r="J3755" s="460">
        <f t="shared" si="232"/>
        <v>0</v>
      </c>
      <c r="K3755" s="9"/>
      <c r="P3755" s="2"/>
      <c r="Q3755" s="27"/>
      <c r="R3755" s="2"/>
      <c r="S3755" s="2"/>
      <c r="T3755" s="2"/>
      <c r="U3755" s="2"/>
      <c r="V3755" s="2"/>
      <c r="W3755" s="2"/>
    </row>
    <row r="3756" spans="2:23" ht="15" customHeight="1" x14ac:dyDescent="0.35">
      <c r="B3756" s="349"/>
      <c r="C3756" s="715" t="str">
        <f t="shared" si="235"/>
        <v/>
      </c>
      <c r="D3756" s="458">
        <f>IF(ISNUMBER(Summary!$D$17), DATE(Summary!$D$17, 1, 1) + INT((ROW(B3718)-1)/24), DATE(2024, 1, 1) + INT((ROW(B3718)-1)/24))</f>
        <v>45446</v>
      </c>
      <c r="E3756" s="459">
        <v>0.87500000000000011</v>
      </c>
      <c r="F3756" s="780"/>
      <c r="G3756" s="780"/>
      <c r="H3756" s="460">
        <f t="shared" si="233"/>
        <v>0</v>
      </c>
      <c r="I3756" s="460">
        <f t="shared" si="234"/>
        <v>0</v>
      </c>
      <c r="J3756" s="460">
        <f t="shared" si="232"/>
        <v>0</v>
      </c>
      <c r="K3756" s="9"/>
      <c r="P3756" s="2"/>
      <c r="Q3756" s="27"/>
      <c r="R3756" s="2"/>
      <c r="S3756" s="2"/>
      <c r="T3756" s="2"/>
      <c r="U3756" s="2"/>
      <c r="V3756" s="2"/>
      <c r="W3756" s="2"/>
    </row>
    <row r="3757" spans="2:23" ht="15" customHeight="1" x14ac:dyDescent="0.35">
      <c r="B3757" s="349"/>
      <c r="C3757" s="715" t="str">
        <f t="shared" si="235"/>
        <v/>
      </c>
      <c r="D3757" s="458">
        <f>IF(ISNUMBER(Summary!$D$17), DATE(Summary!$D$17, 1, 1) + INT((ROW(B3719)-1)/24), DATE(2024, 1, 1) + INT((ROW(B3719)-1)/24))</f>
        <v>45446</v>
      </c>
      <c r="E3757" s="459">
        <v>0.91666666666666674</v>
      </c>
      <c r="F3757" s="780"/>
      <c r="G3757" s="780"/>
      <c r="H3757" s="460">
        <f t="shared" si="233"/>
        <v>0</v>
      </c>
      <c r="I3757" s="460">
        <f t="shared" si="234"/>
        <v>0</v>
      </c>
      <c r="J3757" s="460">
        <f t="shared" si="232"/>
        <v>0</v>
      </c>
      <c r="K3757" s="9"/>
      <c r="P3757" s="2"/>
      <c r="Q3757" s="27"/>
      <c r="R3757" s="2"/>
      <c r="S3757" s="2"/>
      <c r="T3757" s="2"/>
      <c r="U3757" s="2"/>
      <c r="V3757" s="2"/>
      <c r="W3757" s="2"/>
    </row>
    <row r="3758" spans="2:23" ht="15" customHeight="1" x14ac:dyDescent="0.35">
      <c r="B3758" s="349"/>
      <c r="C3758" s="715" t="str">
        <f t="shared" si="235"/>
        <v/>
      </c>
      <c r="D3758" s="458">
        <f>IF(ISNUMBER(Summary!$D$17), DATE(Summary!$D$17, 1, 1) + INT((ROW(B3720)-1)/24), DATE(2024, 1, 1) + INT((ROW(B3720)-1)/24))</f>
        <v>45446</v>
      </c>
      <c r="E3758" s="459">
        <v>0.95833333333333337</v>
      </c>
      <c r="F3758" s="780"/>
      <c r="G3758" s="780"/>
      <c r="H3758" s="460">
        <f t="shared" si="233"/>
        <v>0</v>
      </c>
      <c r="I3758" s="460">
        <f t="shared" si="234"/>
        <v>0</v>
      </c>
      <c r="J3758" s="460">
        <f t="shared" si="232"/>
        <v>0</v>
      </c>
      <c r="K3758" s="9"/>
      <c r="P3758" s="2"/>
      <c r="Q3758" s="27"/>
      <c r="R3758" s="2"/>
      <c r="S3758" s="2"/>
      <c r="T3758" s="2"/>
      <c r="U3758" s="2"/>
      <c r="V3758" s="2"/>
      <c r="W3758" s="2"/>
    </row>
    <row r="3759" spans="2:23" ht="15" customHeight="1" x14ac:dyDescent="0.35">
      <c r="B3759" s="457"/>
      <c r="C3759" s="715">
        <f t="shared" si="235"/>
        <v>45447</v>
      </c>
      <c r="D3759" s="458">
        <f>IF(ISNUMBER(Summary!$D$17), DATE(Summary!$D$17, 1, 1) + INT((ROW(B3721)-1)/24), DATE(2024, 1, 1) + INT((ROW(B3721)-1)/24))</f>
        <v>45447</v>
      </c>
      <c r="E3759" s="459">
        <v>3.1225022567582528E-17</v>
      </c>
      <c r="F3759" s="780"/>
      <c r="G3759" s="780"/>
      <c r="H3759" s="460">
        <f t="shared" si="233"/>
        <v>0</v>
      </c>
      <c r="I3759" s="460">
        <f t="shared" si="234"/>
        <v>0</v>
      </c>
      <c r="J3759" s="460">
        <f t="shared" si="232"/>
        <v>0</v>
      </c>
      <c r="K3759" s="9"/>
      <c r="P3759" s="2"/>
      <c r="Q3759" s="27"/>
      <c r="R3759" s="2"/>
      <c r="S3759" s="2"/>
      <c r="T3759" s="2"/>
      <c r="U3759" s="2"/>
      <c r="V3759" s="2"/>
      <c r="W3759" s="2"/>
    </row>
    <row r="3760" spans="2:23" ht="15" customHeight="1" x14ac:dyDescent="0.35">
      <c r="B3760" s="349"/>
      <c r="C3760" s="715" t="str">
        <f t="shared" si="235"/>
        <v/>
      </c>
      <c r="D3760" s="458">
        <f>IF(ISNUMBER(Summary!$D$17), DATE(Summary!$D$17, 1, 1) + INT((ROW(B3722)-1)/24), DATE(2024, 1, 1) + INT((ROW(B3722)-1)/24))</f>
        <v>45447</v>
      </c>
      <c r="E3760" s="459">
        <v>4.1666666666666699E-2</v>
      </c>
      <c r="F3760" s="780"/>
      <c r="G3760" s="780"/>
      <c r="H3760" s="460">
        <f t="shared" si="233"/>
        <v>0</v>
      </c>
      <c r="I3760" s="460">
        <f t="shared" si="234"/>
        <v>0</v>
      </c>
      <c r="J3760" s="460">
        <f t="shared" si="232"/>
        <v>0</v>
      </c>
      <c r="K3760" s="9"/>
      <c r="P3760" s="2"/>
      <c r="Q3760" s="27"/>
      <c r="R3760" s="2"/>
      <c r="S3760" s="2"/>
      <c r="T3760" s="2"/>
      <c r="U3760" s="2"/>
      <c r="V3760" s="2"/>
      <c r="W3760" s="2"/>
    </row>
    <row r="3761" spans="2:23" ht="15" customHeight="1" x14ac:dyDescent="0.35">
      <c r="B3761" s="349"/>
      <c r="C3761" s="715" t="str">
        <f t="shared" si="235"/>
        <v/>
      </c>
      <c r="D3761" s="458">
        <f>IF(ISNUMBER(Summary!$D$17), DATE(Summary!$D$17, 1, 1) + INT((ROW(B3723)-1)/24), DATE(2024, 1, 1) + INT((ROW(B3723)-1)/24))</f>
        <v>45447</v>
      </c>
      <c r="E3761" s="459">
        <v>8.333333333333337E-2</v>
      </c>
      <c r="F3761" s="780"/>
      <c r="G3761" s="780"/>
      <c r="H3761" s="460">
        <f t="shared" si="233"/>
        <v>0</v>
      </c>
      <c r="I3761" s="460">
        <f t="shared" si="234"/>
        <v>0</v>
      </c>
      <c r="J3761" s="460">
        <f t="shared" si="232"/>
        <v>0</v>
      </c>
      <c r="K3761" s="9"/>
      <c r="P3761" s="2"/>
      <c r="Q3761" s="27"/>
      <c r="R3761" s="2"/>
      <c r="S3761" s="2"/>
      <c r="T3761" s="2"/>
      <c r="U3761" s="2"/>
      <c r="V3761" s="2"/>
      <c r="W3761" s="2"/>
    </row>
    <row r="3762" spans="2:23" ht="15" customHeight="1" x14ac:dyDescent="0.35">
      <c r="B3762" s="349"/>
      <c r="C3762" s="715" t="str">
        <f t="shared" si="235"/>
        <v/>
      </c>
      <c r="D3762" s="458">
        <f>IF(ISNUMBER(Summary!$D$17), DATE(Summary!$D$17, 1, 1) + INT((ROW(B3724)-1)/24), DATE(2024, 1, 1) + INT((ROW(B3724)-1)/24))</f>
        <v>45447</v>
      </c>
      <c r="E3762" s="459">
        <v>0.12500000000000006</v>
      </c>
      <c r="F3762" s="780"/>
      <c r="G3762" s="780"/>
      <c r="H3762" s="460">
        <f t="shared" si="233"/>
        <v>0</v>
      </c>
      <c r="I3762" s="460">
        <f t="shared" si="234"/>
        <v>0</v>
      </c>
      <c r="J3762" s="460">
        <f t="shared" si="232"/>
        <v>0</v>
      </c>
      <c r="K3762" s="9"/>
      <c r="P3762" s="2"/>
      <c r="Q3762" s="27"/>
      <c r="R3762" s="2"/>
      <c r="S3762" s="2"/>
      <c r="T3762" s="2"/>
      <c r="U3762" s="2"/>
      <c r="V3762" s="2"/>
      <c r="W3762" s="2"/>
    </row>
    <row r="3763" spans="2:23" ht="15" customHeight="1" x14ac:dyDescent="0.35">
      <c r="B3763" s="349"/>
      <c r="C3763" s="715" t="str">
        <f t="shared" si="235"/>
        <v/>
      </c>
      <c r="D3763" s="458">
        <f>IF(ISNUMBER(Summary!$D$17), DATE(Summary!$D$17, 1, 1) + INT((ROW(B3725)-1)/24), DATE(2024, 1, 1) + INT((ROW(B3725)-1)/24))</f>
        <v>45447</v>
      </c>
      <c r="E3763" s="459">
        <v>0.16666666666666669</v>
      </c>
      <c r="F3763" s="780"/>
      <c r="G3763" s="780"/>
      <c r="H3763" s="460">
        <f t="shared" si="233"/>
        <v>0</v>
      </c>
      <c r="I3763" s="460">
        <f t="shared" si="234"/>
        <v>0</v>
      </c>
      <c r="J3763" s="460">
        <f t="shared" si="232"/>
        <v>0</v>
      </c>
      <c r="K3763" s="9"/>
      <c r="P3763" s="2"/>
      <c r="Q3763" s="27"/>
      <c r="R3763" s="2"/>
      <c r="S3763" s="2"/>
      <c r="T3763" s="2"/>
      <c r="U3763" s="2"/>
      <c r="V3763" s="2"/>
      <c r="W3763" s="2"/>
    </row>
    <row r="3764" spans="2:23" ht="15" customHeight="1" x14ac:dyDescent="0.35">
      <c r="B3764" s="349"/>
      <c r="C3764" s="715" t="str">
        <f t="shared" si="235"/>
        <v/>
      </c>
      <c r="D3764" s="458">
        <f>IF(ISNUMBER(Summary!$D$17), DATE(Summary!$D$17, 1, 1) + INT((ROW(B3726)-1)/24), DATE(2024, 1, 1) + INT((ROW(B3726)-1)/24))</f>
        <v>45447</v>
      </c>
      <c r="E3764" s="459">
        <v>0.20833333333333337</v>
      </c>
      <c r="F3764" s="780"/>
      <c r="G3764" s="780"/>
      <c r="H3764" s="460">
        <f t="shared" si="233"/>
        <v>0</v>
      </c>
      <c r="I3764" s="460">
        <f t="shared" si="234"/>
        <v>0</v>
      </c>
      <c r="J3764" s="460">
        <f t="shared" si="232"/>
        <v>0</v>
      </c>
      <c r="K3764" s="9"/>
      <c r="P3764" s="2"/>
      <c r="Q3764" s="27"/>
      <c r="R3764" s="2"/>
      <c r="S3764" s="2"/>
      <c r="T3764" s="2"/>
      <c r="U3764" s="2"/>
      <c r="V3764" s="2"/>
      <c r="W3764" s="2"/>
    </row>
    <row r="3765" spans="2:23" ht="15" customHeight="1" x14ac:dyDescent="0.35">
      <c r="B3765" s="349"/>
      <c r="C3765" s="715" t="str">
        <f t="shared" si="235"/>
        <v/>
      </c>
      <c r="D3765" s="458">
        <f>IF(ISNUMBER(Summary!$D$17), DATE(Summary!$D$17, 1, 1) + INT((ROW(B3727)-1)/24), DATE(2024, 1, 1) + INT((ROW(B3727)-1)/24))</f>
        <v>45447</v>
      </c>
      <c r="E3765" s="459">
        <v>0.25</v>
      </c>
      <c r="F3765" s="780"/>
      <c r="G3765" s="780"/>
      <c r="H3765" s="460">
        <f t="shared" si="233"/>
        <v>0</v>
      </c>
      <c r="I3765" s="460">
        <f t="shared" si="234"/>
        <v>0</v>
      </c>
      <c r="J3765" s="460">
        <f t="shared" si="232"/>
        <v>0</v>
      </c>
      <c r="K3765" s="9"/>
      <c r="P3765" s="2"/>
      <c r="Q3765" s="27"/>
      <c r="R3765" s="2"/>
      <c r="S3765" s="2"/>
      <c r="T3765" s="2"/>
      <c r="U3765" s="2"/>
      <c r="V3765" s="2"/>
      <c r="W3765" s="2"/>
    </row>
    <row r="3766" spans="2:23" ht="15" customHeight="1" x14ac:dyDescent="0.35">
      <c r="B3766" s="349"/>
      <c r="C3766" s="715" t="str">
        <f t="shared" si="235"/>
        <v/>
      </c>
      <c r="D3766" s="458">
        <f>IF(ISNUMBER(Summary!$D$17), DATE(Summary!$D$17, 1, 1) + INT((ROW(B3728)-1)/24), DATE(2024, 1, 1) + INT((ROW(B3728)-1)/24))</f>
        <v>45447</v>
      </c>
      <c r="E3766" s="459">
        <v>0.29166666666666669</v>
      </c>
      <c r="F3766" s="780"/>
      <c r="G3766" s="780"/>
      <c r="H3766" s="460">
        <f t="shared" si="233"/>
        <v>0</v>
      </c>
      <c r="I3766" s="460">
        <f t="shared" si="234"/>
        <v>0</v>
      </c>
      <c r="J3766" s="460">
        <f t="shared" si="232"/>
        <v>0</v>
      </c>
      <c r="K3766" s="9"/>
      <c r="P3766" s="2"/>
      <c r="Q3766" s="27"/>
      <c r="R3766" s="2"/>
      <c r="S3766" s="2"/>
      <c r="T3766" s="2"/>
      <c r="U3766" s="2"/>
      <c r="V3766" s="2"/>
      <c r="W3766" s="2"/>
    </row>
    <row r="3767" spans="2:23" ht="15" customHeight="1" x14ac:dyDescent="0.35">
      <c r="B3767" s="349"/>
      <c r="C3767" s="715" t="str">
        <f t="shared" si="235"/>
        <v/>
      </c>
      <c r="D3767" s="458">
        <f>IF(ISNUMBER(Summary!$D$17), DATE(Summary!$D$17, 1, 1) + INT((ROW(B3729)-1)/24), DATE(2024, 1, 1) + INT((ROW(B3729)-1)/24))</f>
        <v>45447</v>
      </c>
      <c r="E3767" s="459">
        <v>0.33333333333333337</v>
      </c>
      <c r="F3767" s="780"/>
      <c r="G3767" s="780"/>
      <c r="H3767" s="460">
        <f t="shared" si="233"/>
        <v>0</v>
      </c>
      <c r="I3767" s="460">
        <f t="shared" si="234"/>
        <v>0</v>
      </c>
      <c r="J3767" s="460">
        <f t="shared" si="232"/>
        <v>0</v>
      </c>
      <c r="K3767" s="9"/>
      <c r="P3767" s="2"/>
      <c r="Q3767" s="27"/>
      <c r="R3767" s="2"/>
      <c r="S3767" s="2"/>
      <c r="T3767" s="2"/>
      <c r="U3767" s="2"/>
      <c r="V3767" s="2"/>
      <c r="W3767" s="2"/>
    </row>
    <row r="3768" spans="2:23" ht="15" customHeight="1" x14ac:dyDescent="0.35">
      <c r="B3768" s="349"/>
      <c r="C3768" s="715" t="str">
        <f t="shared" si="235"/>
        <v/>
      </c>
      <c r="D3768" s="458">
        <f>IF(ISNUMBER(Summary!$D$17), DATE(Summary!$D$17, 1, 1) + INT((ROW(B3730)-1)/24), DATE(2024, 1, 1) + INT((ROW(B3730)-1)/24))</f>
        <v>45447</v>
      </c>
      <c r="E3768" s="459">
        <v>0.375</v>
      </c>
      <c r="F3768" s="780"/>
      <c r="G3768" s="780"/>
      <c r="H3768" s="460">
        <f t="shared" si="233"/>
        <v>0</v>
      </c>
      <c r="I3768" s="460">
        <f t="shared" si="234"/>
        <v>0</v>
      </c>
      <c r="J3768" s="460">
        <f t="shared" si="232"/>
        <v>0</v>
      </c>
      <c r="K3768" s="9"/>
      <c r="P3768" s="2"/>
      <c r="Q3768" s="27"/>
      <c r="R3768" s="2"/>
      <c r="S3768" s="2"/>
      <c r="T3768" s="2"/>
      <c r="U3768" s="2"/>
      <c r="V3768" s="2"/>
      <c r="W3768" s="2"/>
    </row>
    <row r="3769" spans="2:23" ht="15" customHeight="1" x14ac:dyDescent="0.35">
      <c r="B3769" s="349"/>
      <c r="C3769" s="715" t="str">
        <f t="shared" si="235"/>
        <v/>
      </c>
      <c r="D3769" s="458">
        <f>IF(ISNUMBER(Summary!$D$17), DATE(Summary!$D$17, 1, 1) + INT((ROW(B3731)-1)/24), DATE(2024, 1, 1) + INT((ROW(B3731)-1)/24))</f>
        <v>45447</v>
      </c>
      <c r="E3769" s="459">
        <v>0.41666666666666669</v>
      </c>
      <c r="F3769" s="780"/>
      <c r="G3769" s="780"/>
      <c r="H3769" s="460">
        <f t="shared" si="233"/>
        <v>0</v>
      </c>
      <c r="I3769" s="460">
        <f t="shared" si="234"/>
        <v>0</v>
      </c>
      <c r="J3769" s="460">
        <f t="shared" si="232"/>
        <v>0</v>
      </c>
      <c r="K3769" s="9"/>
      <c r="P3769" s="2"/>
      <c r="Q3769" s="27"/>
      <c r="R3769" s="2"/>
      <c r="S3769" s="2"/>
      <c r="T3769" s="2"/>
      <c r="U3769" s="2"/>
      <c r="V3769" s="2"/>
      <c r="W3769" s="2"/>
    </row>
    <row r="3770" spans="2:23" ht="15" customHeight="1" x14ac:dyDescent="0.35">
      <c r="B3770" s="349"/>
      <c r="C3770" s="715" t="str">
        <f t="shared" si="235"/>
        <v/>
      </c>
      <c r="D3770" s="458">
        <f>IF(ISNUMBER(Summary!$D$17), DATE(Summary!$D$17, 1, 1) + INT((ROW(B3732)-1)/24), DATE(2024, 1, 1) + INT((ROW(B3732)-1)/24))</f>
        <v>45447</v>
      </c>
      <c r="E3770" s="459">
        <v>0.45833333333333337</v>
      </c>
      <c r="F3770" s="780"/>
      <c r="G3770" s="780"/>
      <c r="H3770" s="460">
        <f t="shared" si="233"/>
        <v>0</v>
      </c>
      <c r="I3770" s="460">
        <f t="shared" si="234"/>
        <v>0</v>
      </c>
      <c r="J3770" s="460">
        <f t="shared" si="232"/>
        <v>0</v>
      </c>
      <c r="K3770" s="9"/>
      <c r="P3770" s="2"/>
      <c r="Q3770" s="27"/>
      <c r="R3770" s="2"/>
      <c r="S3770" s="2"/>
      <c r="T3770" s="2"/>
      <c r="U3770" s="2"/>
      <c r="V3770" s="2"/>
      <c r="W3770" s="2"/>
    </row>
    <row r="3771" spans="2:23" ht="15" customHeight="1" x14ac:dyDescent="0.35">
      <c r="B3771" s="349"/>
      <c r="C3771" s="715" t="str">
        <f t="shared" si="235"/>
        <v/>
      </c>
      <c r="D3771" s="458">
        <f>IF(ISNUMBER(Summary!$D$17), DATE(Summary!$D$17, 1, 1) + INT((ROW(B3733)-1)/24), DATE(2024, 1, 1) + INT((ROW(B3733)-1)/24))</f>
        <v>45447</v>
      </c>
      <c r="E3771" s="459">
        <v>0.50000000000000011</v>
      </c>
      <c r="F3771" s="780"/>
      <c r="G3771" s="780"/>
      <c r="H3771" s="460">
        <f t="shared" si="233"/>
        <v>0</v>
      </c>
      <c r="I3771" s="460">
        <f t="shared" si="234"/>
        <v>0</v>
      </c>
      <c r="J3771" s="460">
        <f t="shared" si="232"/>
        <v>0</v>
      </c>
      <c r="K3771" s="9"/>
      <c r="P3771" s="2"/>
      <c r="Q3771" s="27"/>
      <c r="R3771" s="2"/>
      <c r="S3771" s="2"/>
      <c r="T3771" s="2"/>
      <c r="U3771" s="2"/>
      <c r="V3771" s="2"/>
      <c r="W3771" s="2"/>
    </row>
    <row r="3772" spans="2:23" ht="15" customHeight="1" x14ac:dyDescent="0.35">
      <c r="B3772" s="349"/>
      <c r="C3772" s="715" t="str">
        <f t="shared" si="235"/>
        <v/>
      </c>
      <c r="D3772" s="458">
        <f>IF(ISNUMBER(Summary!$D$17), DATE(Summary!$D$17, 1, 1) + INT((ROW(B3734)-1)/24), DATE(2024, 1, 1) + INT((ROW(B3734)-1)/24))</f>
        <v>45447</v>
      </c>
      <c r="E3772" s="459">
        <v>0.54166666666666674</v>
      </c>
      <c r="F3772" s="780"/>
      <c r="G3772" s="780"/>
      <c r="H3772" s="460">
        <f t="shared" si="233"/>
        <v>0</v>
      </c>
      <c r="I3772" s="460">
        <f t="shared" si="234"/>
        <v>0</v>
      </c>
      <c r="J3772" s="460">
        <f t="shared" si="232"/>
        <v>0</v>
      </c>
      <c r="K3772" s="9"/>
      <c r="P3772" s="2"/>
      <c r="Q3772" s="27"/>
      <c r="R3772" s="2"/>
      <c r="S3772" s="2"/>
      <c r="T3772" s="2"/>
      <c r="U3772" s="2"/>
      <c r="V3772" s="2"/>
      <c r="W3772" s="2"/>
    </row>
    <row r="3773" spans="2:23" ht="15" customHeight="1" x14ac:dyDescent="0.35">
      <c r="B3773" s="349"/>
      <c r="C3773" s="715" t="str">
        <f t="shared" si="235"/>
        <v/>
      </c>
      <c r="D3773" s="458">
        <f>IF(ISNUMBER(Summary!$D$17), DATE(Summary!$D$17, 1, 1) + INT((ROW(B3735)-1)/24), DATE(2024, 1, 1) + INT((ROW(B3735)-1)/24))</f>
        <v>45447</v>
      </c>
      <c r="E3773" s="459">
        <v>0.58333333333333337</v>
      </c>
      <c r="F3773" s="780"/>
      <c r="G3773" s="780"/>
      <c r="H3773" s="460">
        <f t="shared" si="233"/>
        <v>0</v>
      </c>
      <c r="I3773" s="460">
        <f t="shared" si="234"/>
        <v>0</v>
      </c>
      <c r="J3773" s="460">
        <f t="shared" si="232"/>
        <v>0</v>
      </c>
      <c r="K3773" s="9"/>
      <c r="P3773" s="2"/>
      <c r="Q3773" s="27"/>
      <c r="R3773" s="2"/>
      <c r="S3773" s="2"/>
      <c r="T3773" s="2"/>
      <c r="U3773" s="2"/>
      <c r="V3773" s="2"/>
      <c r="W3773" s="2"/>
    </row>
    <row r="3774" spans="2:23" ht="15" customHeight="1" x14ac:dyDescent="0.35">
      <c r="B3774" s="349"/>
      <c r="C3774" s="715" t="str">
        <f t="shared" si="235"/>
        <v/>
      </c>
      <c r="D3774" s="458">
        <f>IF(ISNUMBER(Summary!$D$17), DATE(Summary!$D$17, 1, 1) + INT((ROW(B3736)-1)/24), DATE(2024, 1, 1) + INT((ROW(B3736)-1)/24))</f>
        <v>45447</v>
      </c>
      <c r="E3774" s="459">
        <v>0.62500000000000011</v>
      </c>
      <c r="F3774" s="780"/>
      <c r="G3774" s="780"/>
      <c r="H3774" s="460">
        <f t="shared" si="233"/>
        <v>0</v>
      </c>
      <c r="I3774" s="460">
        <f t="shared" si="234"/>
        <v>0</v>
      </c>
      <c r="J3774" s="460">
        <f t="shared" si="232"/>
        <v>0</v>
      </c>
      <c r="K3774" s="9"/>
      <c r="P3774" s="2"/>
      <c r="Q3774" s="27"/>
      <c r="R3774" s="2"/>
      <c r="S3774" s="2"/>
      <c r="T3774" s="2"/>
      <c r="U3774" s="2"/>
      <c r="V3774" s="2"/>
      <c r="W3774" s="2"/>
    </row>
    <row r="3775" spans="2:23" ht="15" customHeight="1" x14ac:dyDescent="0.35">
      <c r="B3775" s="349"/>
      <c r="C3775" s="715" t="str">
        <f t="shared" si="235"/>
        <v/>
      </c>
      <c r="D3775" s="458">
        <f>IF(ISNUMBER(Summary!$D$17), DATE(Summary!$D$17, 1, 1) + INT((ROW(B3737)-1)/24), DATE(2024, 1, 1) + INT((ROW(B3737)-1)/24))</f>
        <v>45447</v>
      </c>
      <c r="E3775" s="459">
        <v>0.66666666666666674</v>
      </c>
      <c r="F3775" s="780"/>
      <c r="G3775" s="780"/>
      <c r="H3775" s="460">
        <f t="shared" si="233"/>
        <v>0</v>
      </c>
      <c r="I3775" s="460">
        <f t="shared" si="234"/>
        <v>0</v>
      </c>
      <c r="J3775" s="460">
        <f t="shared" si="232"/>
        <v>0</v>
      </c>
      <c r="K3775" s="9"/>
      <c r="P3775" s="2"/>
      <c r="Q3775" s="27"/>
      <c r="R3775" s="2"/>
      <c r="S3775" s="2"/>
      <c r="T3775" s="2"/>
      <c r="U3775" s="2"/>
      <c r="V3775" s="2"/>
      <c r="W3775" s="2"/>
    </row>
    <row r="3776" spans="2:23" ht="15" customHeight="1" x14ac:dyDescent="0.35">
      <c r="B3776" s="349"/>
      <c r="C3776" s="715" t="str">
        <f t="shared" si="235"/>
        <v/>
      </c>
      <c r="D3776" s="458">
        <f>IF(ISNUMBER(Summary!$D$17), DATE(Summary!$D$17, 1, 1) + INT((ROW(B3738)-1)/24), DATE(2024, 1, 1) + INT((ROW(B3738)-1)/24))</f>
        <v>45447</v>
      </c>
      <c r="E3776" s="459">
        <v>0.70833333333333337</v>
      </c>
      <c r="F3776" s="780"/>
      <c r="G3776" s="780"/>
      <c r="H3776" s="460">
        <f t="shared" si="233"/>
        <v>0</v>
      </c>
      <c r="I3776" s="460">
        <f t="shared" si="234"/>
        <v>0</v>
      </c>
      <c r="J3776" s="460">
        <f t="shared" ref="J3776:J3839" si="236">G3776-H3776</f>
        <v>0</v>
      </c>
      <c r="K3776" s="9"/>
      <c r="P3776" s="2"/>
      <c r="Q3776" s="27"/>
      <c r="R3776" s="2"/>
      <c r="S3776" s="2"/>
      <c r="T3776" s="2"/>
      <c r="U3776" s="2"/>
      <c r="V3776" s="2"/>
      <c r="W3776" s="2"/>
    </row>
    <row r="3777" spans="2:23" ht="15" customHeight="1" x14ac:dyDescent="0.35">
      <c r="B3777" s="349"/>
      <c r="C3777" s="715" t="str">
        <f t="shared" si="235"/>
        <v/>
      </c>
      <c r="D3777" s="458">
        <f>IF(ISNUMBER(Summary!$D$17), DATE(Summary!$D$17, 1, 1) + INT((ROW(B3739)-1)/24), DATE(2024, 1, 1) + INT((ROW(B3739)-1)/24))</f>
        <v>45447</v>
      </c>
      <c r="E3777" s="459">
        <v>0.75000000000000011</v>
      </c>
      <c r="F3777" s="780"/>
      <c r="G3777" s="780"/>
      <c r="H3777" s="460">
        <f t="shared" si="233"/>
        <v>0</v>
      </c>
      <c r="I3777" s="460">
        <f t="shared" si="234"/>
        <v>0</v>
      </c>
      <c r="J3777" s="460">
        <f t="shared" si="236"/>
        <v>0</v>
      </c>
      <c r="K3777" s="9"/>
      <c r="P3777" s="2"/>
      <c r="Q3777" s="27"/>
      <c r="R3777" s="2"/>
      <c r="S3777" s="2"/>
      <c r="T3777" s="2"/>
      <c r="U3777" s="2"/>
      <c r="V3777" s="2"/>
      <c r="W3777" s="2"/>
    </row>
    <row r="3778" spans="2:23" ht="15" customHeight="1" x14ac:dyDescent="0.35">
      <c r="B3778" s="349"/>
      <c r="C3778" s="715" t="str">
        <f t="shared" si="235"/>
        <v/>
      </c>
      <c r="D3778" s="458">
        <f>IF(ISNUMBER(Summary!$D$17), DATE(Summary!$D$17, 1, 1) + INT((ROW(B3740)-1)/24), DATE(2024, 1, 1) + INT((ROW(B3740)-1)/24))</f>
        <v>45447</v>
      </c>
      <c r="E3778" s="459">
        <v>0.79166666666666674</v>
      </c>
      <c r="F3778" s="780"/>
      <c r="G3778" s="780"/>
      <c r="H3778" s="460">
        <f t="shared" si="233"/>
        <v>0</v>
      </c>
      <c r="I3778" s="460">
        <f t="shared" si="234"/>
        <v>0</v>
      </c>
      <c r="J3778" s="460">
        <f t="shared" si="236"/>
        <v>0</v>
      </c>
      <c r="K3778" s="9"/>
      <c r="P3778" s="2"/>
      <c r="Q3778" s="27"/>
      <c r="R3778" s="2"/>
      <c r="S3778" s="2"/>
      <c r="T3778" s="2"/>
      <c r="U3778" s="2"/>
      <c r="V3778" s="2"/>
      <c r="W3778" s="2"/>
    </row>
    <row r="3779" spans="2:23" ht="15" customHeight="1" x14ac:dyDescent="0.35">
      <c r="B3779" s="349"/>
      <c r="C3779" s="715" t="str">
        <f t="shared" si="235"/>
        <v/>
      </c>
      <c r="D3779" s="458">
        <f>IF(ISNUMBER(Summary!$D$17), DATE(Summary!$D$17, 1, 1) + INT((ROW(B3741)-1)/24), DATE(2024, 1, 1) + INT((ROW(B3741)-1)/24))</f>
        <v>45447</v>
      </c>
      <c r="E3779" s="459">
        <v>0.83333333333333337</v>
      </c>
      <c r="F3779" s="780"/>
      <c r="G3779" s="780"/>
      <c r="H3779" s="460">
        <f t="shared" si="233"/>
        <v>0</v>
      </c>
      <c r="I3779" s="460">
        <f t="shared" si="234"/>
        <v>0</v>
      </c>
      <c r="J3779" s="460">
        <f t="shared" si="236"/>
        <v>0</v>
      </c>
      <c r="K3779" s="9"/>
      <c r="P3779" s="2"/>
      <c r="Q3779" s="27"/>
      <c r="R3779" s="2"/>
      <c r="S3779" s="2"/>
      <c r="T3779" s="2"/>
      <c r="U3779" s="2"/>
      <c r="V3779" s="2"/>
      <c r="W3779" s="2"/>
    </row>
    <row r="3780" spans="2:23" ht="15" customHeight="1" x14ac:dyDescent="0.35">
      <c r="B3780" s="349"/>
      <c r="C3780" s="715" t="str">
        <f t="shared" si="235"/>
        <v/>
      </c>
      <c r="D3780" s="458">
        <f>IF(ISNUMBER(Summary!$D$17), DATE(Summary!$D$17, 1, 1) + INT((ROW(B3742)-1)/24), DATE(2024, 1, 1) + INT((ROW(B3742)-1)/24))</f>
        <v>45447</v>
      </c>
      <c r="E3780" s="459">
        <v>0.87500000000000011</v>
      </c>
      <c r="F3780" s="780"/>
      <c r="G3780" s="780"/>
      <c r="H3780" s="460">
        <f t="shared" si="233"/>
        <v>0</v>
      </c>
      <c r="I3780" s="460">
        <f t="shared" si="234"/>
        <v>0</v>
      </c>
      <c r="J3780" s="460">
        <f t="shared" si="236"/>
        <v>0</v>
      </c>
      <c r="K3780" s="9"/>
      <c r="P3780" s="2"/>
      <c r="Q3780" s="27"/>
      <c r="R3780" s="2"/>
      <c r="S3780" s="2"/>
      <c r="T3780" s="2"/>
      <c r="U3780" s="2"/>
      <c r="V3780" s="2"/>
      <c r="W3780" s="2"/>
    </row>
    <row r="3781" spans="2:23" ht="15" customHeight="1" x14ac:dyDescent="0.35">
      <c r="B3781" s="349"/>
      <c r="C3781" s="715" t="str">
        <f t="shared" si="235"/>
        <v/>
      </c>
      <c r="D3781" s="458">
        <f>IF(ISNUMBER(Summary!$D$17), DATE(Summary!$D$17, 1, 1) + INT((ROW(B3743)-1)/24), DATE(2024, 1, 1) + INT((ROW(B3743)-1)/24))</f>
        <v>45447</v>
      </c>
      <c r="E3781" s="459">
        <v>0.91666666666666674</v>
      </c>
      <c r="F3781" s="780"/>
      <c r="G3781" s="780"/>
      <c r="H3781" s="460">
        <f t="shared" si="233"/>
        <v>0</v>
      </c>
      <c r="I3781" s="460">
        <f t="shared" si="234"/>
        <v>0</v>
      </c>
      <c r="J3781" s="460">
        <f t="shared" si="236"/>
        <v>0</v>
      </c>
      <c r="K3781" s="9"/>
      <c r="P3781" s="2"/>
      <c r="Q3781" s="27"/>
      <c r="R3781" s="2"/>
      <c r="S3781" s="2"/>
      <c r="T3781" s="2"/>
      <c r="U3781" s="2"/>
      <c r="V3781" s="2"/>
      <c r="W3781" s="2"/>
    </row>
    <row r="3782" spans="2:23" ht="15" customHeight="1" x14ac:dyDescent="0.35">
      <c r="B3782" s="349"/>
      <c r="C3782" s="715" t="str">
        <f t="shared" si="235"/>
        <v/>
      </c>
      <c r="D3782" s="458">
        <f>IF(ISNUMBER(Summary!$D$17), DATE(Summary!$D$17, 1, 1) + INT((ROW(B3744)-1)/24), DATE(2024, 1, 1) + INT((ROW(B3744)-1)/24))</f>
        <v>45447</v>
      </c>
      <c r="E3782" s="459">
        <v>0.95833333333333337</v>
      </c>
      <c r="F3782" s="780"/>
      <c r="G3782" s="780"/>
      <c r="H3782" s="460">
        <f t="shared" si="233"/>
        <v>0</v>
      </c>
      <c r="I3782" s="460">
        <f t="shared" si="234"/>
        <v>0</v>
      </c>
      <c r="J3782" s="460">
        <f t="shared" si="236"/>
        <v>0</v>
      </c>
      <c r="K3782" s="9"/>
      <c r="P3782" s="2"/>
      <c r="Q3782" s="27"/>
      <c r="R3782" s="2"/>
      <c r="S3782" s="2"/>
      <c r="T3782" s="2"/>
      <c r="U3782" s="2"/>
      <c r="V3782" s="2"/>
      <c r="W3782" s="2"/>
    </row>
    <row r="3783" spans="2:23" ht="15" customHeight="1" x14ac:dyDescent="0.35">
      <c r="B3783" s="457"/>
      <c r="C3783" s="715">
        <f t="shared" si="235"/>
        <v>45448</v>
      </c>
      <c r="D3783" s="458">
        <f>IF(ISNUMBER(Summary!$D$17), DATE(Summary!$D$17, 1, 1) + INT((ROW(B3745)-1)/24), DATE(2024, 1, 1) + INT((ROW(B3745)-1)/24))</f>
        <v>45448</v>
      </c>
      <c r="E3783" s="459">
        <v>3.1225022567582528E-17</v>
      </c>
      <c r="F3783" s="780"/>
      <c r="G3783" s="780"/>
      <c r="H3783" s="460">
        <f t="shared" si="233"/>
        <v>0</v>
      </c>
      <c r="I3783" s="460">
        <f t="shared" si="234"/>
        <v>0</v>
      </c>
      <c r="J3783" s="460">
        <f t="shared" si="236"/>
        <v>0</v>
      </c>
      <c r="K3783" s="9"/>
      <c r="P3783" s="2"/>
      <c r="Q3783" s="27"/>
      <c r="R3783" s="2"/>
      <c r="S3783" s="2"/>
      <c r="T3783" s="2"/>
      <c r="U3783" s="2"/>
      <c r="V3783" s="2"/>
      <c r="W3783" s="2"/>
    </row>
    <row r="3784" spans="2:23" ht="15" customHeight="1" x14ac:dyDescent="0.35">
      <c r="B3784" s="349"/>
      <c r="C3784" s="715" t="str">
        <f t="shared" si="235"/>
        <v/>
      </c>
      <c r="D3784" s="458">
        <f>IF(ISNUMBER(Summary!$D$17), DATE(Summary!$D$17, 1, 1) + INT((ROW(B3746)-1)/24), DATE(2024, 1, 1) + INT((ROW(B3746)-1)/24))</f>
        <v>45448</v>
      </c>
      <c r="E3784" s="459">
        <v>4.1666666666666699E-2</v>
      </c>
      <c r="F3784" s="780"/>
      <c r="G3784" s="780"/>
      <c r="H3784" s="460">
        <f t="shared" si="233"/>
        <v>0</v>
      </c>
      <c r="I3784" s="460">
        <f t="shared" si="234"/>
        <v>0</v>
      </c>
      <c r="J3784" s="460">
        <f t="shared" si="236"/>
        <v>0</v>
      </c>
      <c r="K3784" s="9"/>
      <c r="P3784" s="2"/>
      <c r="Q3784" s="27"/>
      <c r="R3784" s="2"/>
      <c r="S3784" s="2"/>
      <c r="T3784" s="2"/>
      <c r="U3784" s="2"/>
      <c r="V3784" s="2"/>
      <c r="W3784" s="2"/>
    </row>
    <row r="3785" spans="2:23" ht="15" customHeight="1" x14ac:dyDescent="0.35">
      <c r="B3785" s="349"/>
      <c r="C3785" s="715" t="str">
        <f t="shared" si="235"/>
        <v/>
      </c>
      <c r="D3785" s="458">
        <f>IF(ISNUMBER(Summary!$D$17), DATE(Summary!$D$17, 1, 1) + INT((ROW(B3747)-1)/24), DATE(2024, 1, 1) + INT((ROW(B3747)-1)/24))</f>
        <v>45448</v>
      </c>
      <c r="E3785" s="459">
        <v>8.333333333333337E-2</v>
      </c>
      <c r="F3785" s="780"/>
      <c r="G3785" s="780"/>
      <c r="H3785" s="460">
        <f t="shared" si="233"/>
        <v>0</v>
      </c>
      <c r="I3785" s="460">
        <f t="shared" si="234"/>
        <v>0</v>
      </c>
      <c r="J3785" s="460">
        <f t="shared" si="236"/>
        <v>0</v>
      </c>
      <c r="K3785" s="9"/>
      <c r="P3785" s="2"/>
      <c r="Q3785" s="27"/>
      <c r="R3785" s="2"/>
      <c r="S3785" s="2"/>
      <c r="T3785" s="2"/>
      <c r="U3785" s="2"/>
      <c r="V3785" s="2"/>
      <c r="W3785" s="2"/>
    </row>
    <row r="3786" spans="2:23" ht="15" customHeight="1" x14ac:dyDescent="0.35">
      <c r="B3786" s="349"/>
      <c r="C3786" s="715" t="str">
        <f t="shared" si="235"/>
        <v/>
      </c>
      <c r="D3786" s="458">
        <f>IF(ISNUMBER(Summary!$D$17), DATE(Summary!$D$17, 1, 1) + INT((ROW(B3748)-1)/24), DATE(2024, 1, 1) + INT((ROW(B3748)-1)/24))</f>
        <v>45448</v>
      </c>
      <c r="E3786" s="459">
        <v>0.12500000000000006</v>
      </c>
      <c r="F3786" s="780"/>
      <c r="G3786" s="780"/>
      <c r="H3786" s="460">
        <f t="shared" si="233"/>
        <v>0</v>
      </c>
      <c r="I3786" s="460">
        <f t="shared" si="234"/>
        <v>0</v>
      </c>
      <c r="J3786" s="460">
        <f t="shared" si="236"/>
        <v>0</v>
      </c>
      <c r="K3786" s="9"/>
      <c r="P3786" s="2"/>
      <c r="Q3786" s="27"/>
      <c r="R3786" s="2"/>
      <c r="S3786" s="2"/>
      <c r="T3786" s="2"/>
      <c r="U3786" s="2"/>
      <c r="V3786" s="2"/>
      <c r="W3786" s="2"/>
    </row>
    <row r="3787" spans="2:23" ht="15" customHeight="1" x14ac:dyDescent="0.35">
      <c r="B3787" s="349"/>
      <c r="C3787" s="715" t="str">
        <f t="shared" si="235"/>
        <v/>
      </c>
      <c r="D3787" s="458">
        <f>IF(ISNUMBER(Summary!$D$17), DATE(Summary!$D$17, 1, 1) + INT((ROW(B3749)-1)/24), DATE(2024, 1, 1) + INT((ROW(B3749)-1)/24))</f>
        <v>45448</v>
      </c>
      <c r="E3787" s="459">
        <v>0.16666666666666669</v>
      </c>
      <c r="F3787" s="780"/>
      <c r="G3787" s="780"/>
      <c r="H3787" s="460">
        <f t="shared" si="233"/>
        <v>0</v>
      </c>
      <c r="I3787" s="460">
        <f t="shared" si="234"/>
        <v>0</v>
      </c>
      <c r="J3787" s="460">
        <f t="shared" si="236"/>
        <v>0</v>
      </c>
      <c r="K3787" s="9"/>
      <c r="P3787" s="2"/>
      <c r="Q3787" s="27"/>
      <c r="R3787" s="2"/>
      <c r="S3787" s="2"/>
      <c r="T3787" s="2"/>
      <c r="U3787" s="2"/>
      <c r="V3787" s="2"/>
      <c r="W3787" s="2"/>
    </row>
    <row r="3788" spans="2:23" ht="15" customHeight="1" x14ac:dyDescent="0.35">
      <c r="B3788" s="349"/>
      <c r="C3788" s="715" t="str">
        <f t="shared" si="235"/>
        <v/>
      </c>
      <c r="D3788" s="458">
        <f>IF(ISNUMBER(Summary!$D$17), DATE(Summary!$D$17, 1, 1) + INT((ROW(B3750)-1)/24), DATE(2024, 1, 1) + INT((ROW(B3750)-1)/24))</f>
        <v>45448</v>
      </c>
      <c r="E3788" s="459">
        <v>0.20833333333333337</v>
      </c>
      <c r="F3788" s="780"/>
      <c r="G3788" s="780"/>
      <c r="H3788" s="460">
        <f t="shared" si="233"/>
        <v>0</v>
      </c>
      <c r="I3788" s="460">
        <f t="shared" si="234"/>
        <v>0</v>
      </c>
      <c r="J3788" s="460">
        <f t="shared" si="236"/>
        <v>0</v>
      </c>
      <c r="K3788" s="9"/>
      <c r="P3788" s="2"/>
      <c r="Q3788" s="27"/>
      <c r="R3788" s="2"/>
      <c r="S3788" s="2"/>
      <c r="T3788" s="2"/>
      <c r="U3788" s="2"/>
      <c r="V3788" s="2"/>
      <c r="W3788" s="2"/>
    </row>
    <row r="3789" spans="2:23" ht="15" customHeight="1" x14ac:dyDescent="0.35">
      <c r="B3789" s="349"/>
      <c r="C3789" s="715" t="str">
        <f t="shared" si="235"/>
        <v/>
      </c>
      <c r="D3789" s="458">
        <f>IF(ISNUMBER(Summary!$D$17), DATE(Summary!$D$17, 1, 1) + INT((ROW(B3751)-1)/24), DATE(2024, 1, 1) + INT((ROW(B3751)-1)/24))</f>
        <v>45448</v>
      </c>
      <c r="E3789" s="459">
        <v>0.25</v>
      </c>
      <c r="F3789" s="780"/>
      <c r="G3789" s="780"/>
      <c r="H3789" s="460">
        <f t="shared" si="233"/>
        <v>0</v>
      </c>
      <c r="I3789" s="460">
        <f t="shared" si="234"/>
        <v>0</v>
      </c>
      <c r="J3789" s="460">
        <f t="shared" si="236"/>
        <v>0</v>
      </c>
      <c r="K3789" s="9"/>
      <c r="P3789" s="2"/>
      <c r="Q3789" s="27"/>
      <c r="R3789" s="2"/>
      <c r="S3789" s="2"/>
      <c r="T3789" s="2"/>
      <c r="U3789" s="2"/>
      <c r="V3789" s="2"/>
      <c r="W3789" s="2"/>
    </row>
    <row r="3790" spans="2:23" ht="15" customHeight="1" x14ac:dyDescent="0.35">
      <c r="B3790" s="349"/>
      <c r="C3790" s="715" t="str">
        <f t="shared" si="235"/>
        <v/>
      </c>
      <c r="D3790" s="458">
        <f>IF(ISNUMBER(Summary!$D$17), DATE(Summary!$D$17, 1, 1) + INT((ROW(B3752)-1)/24), DATE(2024, 1, 1) + INT((ROW(B3752)-1)/24))</f>
        <v>45448</v>
      </c>
      <c r="E3790" s="459">
        <v>0.29166666666666669</v>
      </c>
      <c r="F3790" s="780"/>
      <c r="G3790" s="780"/>
      <c r="H3790" s="460">
        <f t="shared" si="233"/>
        <v>0</v>
      </c>
      <c r="I3790" s="460">
        <f t="shared" si="234"/>
        <v>0</v>
      </c>
      <c r="J3790" s="460">
        <f t="shared" si="236"/>
        <v>0</v>
      </c>
      <c r="K3790" s="9"/>
      <c r="P3790" s="2"/>
      <c r="Q3790" s="27"/>
      <c r="R3790" s="2"/>
      <c r="S3790" s="2"/>
      <c r="T3790" s="2"/>
      <c r="U3790" s="2"/>
      <c r="V3790" s="2"/>
      <c r="W3790" s="2"/>
    </row>
    <row r="3791" spans="2:23" ht="15" customHeight="1" x14ac:dyDescent="0.35">
      <c r="B3791" s="349"/>
      <c r="C3791" s="715" t="str">
        <f t="shared" si="235"/>
        <v/>
      </c>
      <c r="D3791" s="458">
        <f>IF(ISNUMBER(Summary!$D$17), DATE(Summary!$D$17, 1, 1) + INT((ROW(B3753)-1)/24), DATE(2024, 1, 1) + INT((ROW(B3753)-1)/24))</f>
        <v>45448</v>
      </c>
      <c r="E3791" s="459">
        <v>0.33333333333333337</v>
      </c>
      <c r="F3791" s="780"/>
      <c r="G3791" s="780"/>
      <c r="H3791" s="460">
        <f t="shared" si="233"/>
        <v>0</v>
      </c>
      <c r="I3791" s="460">
        <f t="shared" si="234"/>
        <v>0</v>
      </c>
      <c r="J3791" s="460">
        <f t="shared" si="236"/>
        <v>0</v>
      </c>
      <c r="K3791" s="9"/>
      <c r="P3791" s="2"/>
      <c r="Q3791" s="27"/>
      <c r="R3791" s="2"/>
      <c r="S3791" s="2"/>
      <c r="T3791" s="2"/>
      <c r="U3791" s="2"/>
      <c r="V3791" s="2"/>
      <c r="W3791" s="2"/>
    </row>
    <row r="3792" spans="2:23" ht="15" customHeight="1" x14ac:dyDescent="0.35">
      <c r="B3792" s="349"/>
      <c r="C3792" s="715" t="str">
        <f t="shared" si="235"/>
        <v/>
      </c>
      <c r="D3792" s="458">
        <f>IF(ISNUMBER(Summary!$D$17), DATE(Summary!$D$17, 1, 1) + INT((ROW(B3754)-1)/24), DATE(2024, 1, 1) + INT((ROW(B3754)-1)/24))</f>
        <v>45448</v>
      </c>
      <c r="E3792" s="459">
        <v>0.375</v>
      </c>
      <c r="F3792" s="780"/>
      <c r="G3792" s="780"/>
      <c r="H3792" s="460">
        <f t="shared" si="233"/>
        <v>0</v>
      </c>
      <c r="I3792" s="460">
        <f t="shared" si="234"/>
        <v>0</v>
      </c>
      <c r="J3792" s="460">
        <f t="shared" si="236"/>
        <v>0</v>
      </c>
      <c r="K3792" s="9"/>
      <c r="P3792" s="2"/>
      <c r="Q3792" s="27"/>
      <c r="R3792" s="2"/>
      <c r="S3792" s="2"/>
      <c r="T3792" s="2"/>
      <c r="U3792" s="2"/>
      <c r="V3792" s="2"/>
      <c r="W3792" s="2"/>
    </row>
    <row r="3793" spans="2:23" ht="15" customHeight="1" x14ac:dyDescent="0.35">
      <c r="B3793" s="349"/>
      <c r="C3793" s="715" t="str">
        <f t="shared" si="235"/>
        <v/>
      </c>
      <c r="D3793" s="458">
        <f>IF(ISNUMBER(Summary!$D$17), DATE(Summary!$D$17, 1, 1) + INT((ROW(B3755)-1)/24), DATE(2024, 1, 1) + INT((ROW(B3755)-1)/24))</f>
        <v>45448</v>
      </c>
      <c r="E3793" s="459">
        <v>0.41666666666666669</v>
      </c>
      <c r="F3793" s="780"/>
      <c r="G3793" s="780"/>
      <c r="H3793" s="460">
        <f t="shared" si="233"/>
        <v>0</v>
      </c>
      <c r="I3793" s="460">
        <f t="shared" si="234"/>
        <v>0</v>
      </c>
      <c r="J3793" s="460">
        <f t="shared" si="236"/>
        <v>0</v>
      </c>
      <c r="K3793" s="9"/>
      <c r="P3793" s="2"/>
      <c r="Q3793" s="27"/>
      <c r="R3793" s="2"/>
      <c r="S3793" s="2"/>
      <c r="T3793" s="2"/>
      <c r="U3793" s="2"/>
      <c r="V3793" s="2"/>
      <c r="W3793" s="2"/>
    </row>
    <row r="3794" spans="2:23" ht="15" customHeight="1" x14ac:dyDescent="0.35">
      <c r="B3794" s="349"/>
      <c r="C3794" s="715" t="str">
        <f t="shared" si="235"/>
        <v/>
      </c>
      <c r="D3794" s="458">
        <f>IF(ISNUMBER(Summary!$D$17), DATE(Summary!$D$17, 1, 1) + INT((ROW(B3756)-1)/24), DATE(2024, 1, 1) + INT((ROW(B3756)-1)/24))</f>
        <v>45448</v>
      </c>
      <c r="E3794" s="459">
        <v>0.45833333333333337</v>
      </c>
      <c r="F3794" s="780"/>
      <c r="G3794" s="780"/>
      <c r="H3794" s="460">
        <f t="shared" si="233"/>
        <v>0</v>
      </c>
      <c r="I3794" s="460">
        <f t="shared" si="234"/>
        <v>0</v>
      </c>
      <c r="J3794" s="460">
        <f t="shared" si="236"/>
        <v>0</v>
      </c>
      <c r="K3794" s="9"/>
      <c r="P3794" s="2"/>
      <c r="Q3794" s="27"/>
      <c r="R3794" s="2"/>
      <c r="S3794" s="2"/>
      <c r="T3794" s="2"/>
      <c r="U3794" s="2"/>
      <c r="V3794" s="2"/>
      <c r="W3794" s="2"/>
    </row>
    <row r="3795" spans="2:23" ht="15" customHeight="1" x14ac:dyDescent="0.35">
      <c r="B3795" s="349"/>
      <c r="C3795" s="715" t="str">
        <f t="shared" si="235"/>
        <v/>
      </c>
      <c r="D3795" s="458">
        <f>IF(ISNUMBER(Summary!$D$17), DATE(Summary!$D$17, 1, 1) + INT((ROW(B3757)-1)/24), DATE(2024, 1, 1) + INT((ROW(B3757)-1)/24))</f>
        <v>45448</v>
      </c>
      <c r="E3795" s="459">
        <v>0.50000000000000011</v>
      </c>
      <c r="F3795" s="780"/>
      <c r="G3795" s="780"/>
      <c r="H3795" s="460">
        <f t="shared" si="233"/>
        <v>0</v>
      </c>
      <c r="I3795" s="460">
        <f t="shared" si="234"/>
        <v>0</v>
      </c>
      <c r="J3795" s="460">
        <f t="shared" si="236"/>
        <v>0</v>
      </c>
      <c r="K3795" s="9"/>
      <c r="P3795" s="2"/>
      <c r="Q3795" s="27"/>
      <c r="R3795" s="2"/>
      <c r="S3795" s="2"/>
      <c r="T3795" s="2"/>
      <c r="U3795" s="2"/>
      <c r="V3795" s="2"/>
      <c r="W3795" s="2"/>
    </row>
    <row r="3796" spans="2:23" ht="15" customHeight="1" x14ac:dyDescent="0.35">
      <c r="B3796" s="349"/>
      <c r="C3796" s="715" t="str">
        <f t="shared" si="235"/>
        <v/>
      </c>
      <c r="D3796" s="458">
        <f>IF(ISNUMBER(Summary!$D$17), DATE(Summary!$D$17, 1, 1) + INT((ROW(B3758)-1)/24), DATE(2024, 1, 1) + INT((ROW(B3758)-1)/24))</f>
        <v>45448</v>
      </c>
      <c r="E3796" s="459">
        <v>0.54166666666666674</v>
      </c>
      <c r="F3796" s="780"/>
      <c r="G3796" s="780"/>
      <c r="H3796" s="460">
        <f t="shared" si="233"/>
        <v>0</v>
      </c>
      <c r="I3796" s="460">
        <f t="shared" si="234"/>
        <v>0</v>
      </c>
      <c r="J3796" s="460">
        <f t="shared" si="236"/>
        <v>0</v>
      </c>
      <c r="K3796" s="9"/>
      <c r="P3796" s="2"/>
      <c r="Q3796" s="27"/>
      <c r="R3796" s="2"/>
      <c r="S3796" s="2"/>
      <c r="T3796" s="2"/>
      <c r="U3796" s="2"/>
      <c r="V3796" s="2"/>
      <c r="W3796" s="2"/>
    </row>
    <row r="3797" spans="2:23" ht="15" customHeight="1" x14ac:dyDescent="0.35">
      <c r="B3797" s="349"/>
      <c r="C3797" s="715" t="str">
        <f t="shared" si="235"/>
        <v/>
      </c>
      <c r="D3797" s="458">
        <f>IF(ISNUMBER(Summary!$D$17), DATE(Summary!$D$17, 1, 1) + INT((ROW(B3759)-1)/24), DATE(2024, 1, 1) + INT((ROW(B3759)-1)/24))</f>
        <v>45448</v>
      </c>
      <c r="E3797" s="459">
        <v>0.58333333333333337</v>
      </c>
      <c r="F3797" s="780"/>
      <c r="G3797" s="780"/>
      <c r="H3797" s="460">
        <f t="shared" si="233"/>
        <v>0</v>
      </c>
      <c r="I3797" s="460">
        <f t="shared" si="234"/>
        <v>0</v>
      </c>
      <c r="J3797" s="460">
        <f t="shared" si="236"/>
        <v>0</v>
      </c>
      <c r="K3797" s="9"/>
      <c r="P3797" s="2"/>
      <c r="Q3797" s="27"/>
      <c r="R3797" s="2"/>
      <c r="S3797" s="2"/>
      <c r="T3797" s="2"/>
      <c r="U3797" s="2"/>
      <c r="V3797" s="2"/>
      <c r="W3797" s="2"/>
    </row>
    <row r="3798" spans="2:23" ht="15" customHeight="1" x14ac:dyDescent="0.35">
      <c r="B3798" s="349"/>
      <c r="C3798" s="715" t="str">
        <f t="shared" si="235"/>
        <v/>
      </c>
      <c r="D3798" s="458">
        <f>IF(ISNUMBER(Summary!$D$17), DATE(Summary!$D$17, 1, 1) + INT((ROW(B3760)-1)/24), DATE(2024, 1, 1) + INT((ROW(B3760)-1)/24))</f>
        <v>45448</v>
      </c>
      <c r="E3798" s="459">
        <v>0.62500000000000011</v>
      </c>
      <c r="F3798" s="780"/>
      <c r="G3798" s="780"/>
      <c r="H3798" s="460">
        <f t="shared" si="233"/>
        <v>0</v>
      </c>
      <c r="I3798" s="460">
        <f t="shared" si="234"/>
        <v>0</v>
      </c>
      <c r="J3798" s="460">
        <f t="shared" si="236"/>
        <v>0</v>
      </c>
      <c r="K3798" s="9"/>
      <c r="P3798" s="2"/>
      <c r="Q3798" s="27"/>
      <c r="R3798" s="2"/>
      <c r="S3798" s="2"/>
      <c r="T3798" s="2"/>
      <c r="U3798" s="2"/>
      <c r="V3798" s="2"/>
      <c r="W3798" s="2"/>
    </row>
    <row r="3799" spans="2:23" ht="15" customHeight="1" x14ac:dyDescent="0.35">
      <c r="B3799" s="349"/>
      <c r="C3799" s="715" t="str">
        <f t="shared" si="235"/>
        <v/>
      </c>
      <c r="D3799" s="458">
        <f>IF(ISNUMBER(Summary!$D$17), DATE(Summary!$D$17, 1, 1) + INT((ROW(B3761)-1)/24), DATE(2024, 1, 1) + INT((ROW(B3761)-1)/24))</f>
        <v>45448</v>
      </c>
      <c r="E3799" s="459">
        <v>0.66666666666666674</v>
      </c>
      <c r="F3799" s="780"/>
      <c r="G3799" s="780"/>
      <c r="H3799" s="460">
        <f t="shared" si="233"/>
        <v>0</v>
      </c>
      <c r="I3799" s="460">
        <f t="shared" si="234"/>
        <v>0</v>
      </c>
      <c r="J3799" s="460">
        <f t="shared" si="236"/>
        <v>0</v>
      </c>
      <c r="K3799" s="9"/>
      <c r="P3799" s="2"/>
      <c r="Q3799" s="27"/>
      <c r="R3799" s="2"/>
      <c r="S3799" s="2"/>
      <c r="T3799" s="2"/>
      <c r="U3799" s="2"/>
      <c r="V3799" s="2"/>
      <c r="W3799" s="2"/>
    </row>
    <row r="3800" spans="2:23" ht="15" customHeight="1" x14ac:dyDescent="0.35">
      <c r="B3800" s="349"/>
      <c r="C3800" s="715" t="str">
        <f t="shared" si="235"/>
        <v/>
      </c>
      <c r="D3800" s="458">
        <f>IF(ISNUMBER(Summary!$D$17), DATE(Summary!$D$17, 1, 1) + INT((ROW(B3762)-1)/24), DATE(2024, 1, 1) + INT((ROW(B3762)-1)/24))</f>
        <v>45448</v>
      </c>
      <c r="E3800" s="459">
        <v>0.70833333333333337</v>
      </c>
      <c r="F3800" s="780"/>
      <c r="G3800" s="780"/>
      <c r="H3800" s="460">
        <f t="shared" si="233"/>
        <v>0</v>
      </c>
      <c r="I3800" s="460">
        <f t="shared" si="234"/>
        <v>0</v>
      </c>
      <c r="J3800" s="460">
        <f t="shared" si="236"/>
        <v>0</v>
      </c>
      <c r="K3800" s="9"/>
      <c r="P3800" s="2"/>
      <c r="Q3800" s="27"/>
      <c r="R3800" s="2"/>
      <c r="S3800" s="2"/>
      <c r="T3800" s="2"/>
      <c r="U3800" s="2"/>
      <c r="V3800" s="2"/>
      <c r="W3800" s="2"/>
    </row>
    <row r="3801" spans="2:23" ht="15" customHeight="1" x14ac:dyDescent="0.35">
      <c r="B3801" s="349"/>
      <c r="C3801" s="715" t="str">
        <f t="shared" si="235"/>
        <v/>
      </c>
      <c r="D3801" s="458">
        <f>IF(ISNUMBER(Summary!$D$17), DATE(Summary!$D$17, 1, 1) + INT((ROW(B3763)-1)/24), DATE(2024, 1, 1) + INT((ROW(B3763)-1)/24))</f>
        <v>45448</v>
      </c>
      <c r="E3801" s="459">
        <v>0.75000000000000011</v>
      </c>
      <c r="F3801" s="780"/>
      <c r="G3801" s="780"/>
      <c r="H3801" s="460">
        <f t="shared" si="233"/>
        <v>0</v>
      </c>
      <c r="I3801" s="460">
        <f t="shared" si="234"/>
        <v>0</v>
      </c>
      <c r="J3801" s="460">
        <f t="shared" si="236"/>
        <v>0</v>
      </c>
      <c r="K3801" s="9"/>
      <c r="P3801" s="2"/>
      <c r="Q3801" s="27"/>
      <c r="R3801" s="2"/>
      <c r="S3801" s="2"/>
      <c r="T3801" s="2"/>
      <c r="U3801" s="2"/>
      <c r="V3801" s="2"/>
      <c r="W3801" s="2"/>
    </row>
    <row r="3802" spans="2:23" ht="15" customHeight="1" x14ac:dyDescent="0.35">
      <c r="B3802" s="349"/>
      <c r="C3802" s="715" t="str">
        <f t="shared" si="235"/>
        <v/>
      </c>
      <c r="D3802" s="458">
        <f>IF(ISNUMBER(Summary!$D$17), DATE(Summary!$D$17, 1, 1) + INT((ROW(B3764)-1)/24), DATE(2024, 1, 1) + INT((ROW(B3764)-1)/24))</f>
        <v>45448</v>
      </c>
      <c r="E3802" s="459">
        <v>0.79166666666666674</v>
      </c>
      <c r="F3802" s="780"/>
      <c r="G3802" s="780"/>
      <c r="H3802" s="460">
        <f t="shared" si="233"/>
        <v>0</v>
      </c>
      <c r="I3802" s="460">
        <f t="shared" si="234"/>
        <v>0</v>
      </c>
      <c r="J3802" s="460">
        <f t="shared" si="236"/>
        <v>0</v>
      </c>
      <c r="K3802" s="9"/>
      <c r="P3802" s="2"/>
      <c r="Q3802" s="27"/>
      <c r="R3802" s="2"/>
      <c r="S3802" s="2"/>
      <c r="T3802" s="2"/>
      <c r="U3802" s="2"/>
      <c r="V3802" s="2"/>
      <c r="W3802" s="2"/>
    </row>
    <row r="3803" spans="2:23" ht="15" customHeight="1" x14ac:dyDescent="0.35">
      <c r="B3803" s="349"/>
      <c r="C3803" s="715" t="str">
        <f t="shared" si="235"/>
        <v/>
      </c>
      <c r="D3803" s="458">
        <f>IF(ISNUMBER(Summary!$D$17), DATE(Summary!$D$17, 1, 1) + INT((ROW(B3765)-1)/24), DATE(2024, 1, 1) + INT((ROW(B3765)-1)/24))</f>
        <v>45448</v>
      </c>
      <c r="E3803" s="459">
        <v>0.83333333333333337</v>
      </c>
      <c r="F3803" s="780"/>
      <c r="G3803" s="780"/>
      <c r="H3803" s="460">
        <f t="shared" si="233"/>
        <v>0</v>
      </c>
      <c r="I3803" s="460">
        <f t="shared" si="234"/>
        <v>0</v>
      </c>
      <c r="J3803" s="460">
        <f t="shared" si="236"/>
        <v>0</v>
      </c>
      <c r="K3803" s="9"/>
      <c r="P3803" s="2"/>
      <c r="Q3803" s="27"/>
      <c r="R3803" s="2"/>
      <c r="S3803" s="2"/>
      <c r="T3803" s="2"/>
      <c r="U3803" s="2"/>
      <c r="V3803" s="2"/>
      <c r="W3803" s="2"/>
    </row>
    <row r="3804" spans="2:23" ht="15" customHeight="1" x14ac:dyDescent="0.35">
      <c r="B3804" s="349"/>
      <c r="C3804" s="715" t="str">
        <f t="shared" si="235"/>
        <v/>
      </c>
      <c r="D3804" s="458">
        <f>IF(ISNUMBER(Summary!$D$17), DATE(Summary!$D$17, 1, 1) + INT((ROW(B3766)-1)/24), DATE(2024, 1, 1) + INT((ROW(B3766)-1)/24))</f>
        <v>45448</v>
      </c>
      <c r="E3804" s="459">
        <v>0.87500000000000011</v>
      </c>
      <c r="F3804" s="780"/>
      <c r="G3804" s="780"/>
      <c r="H3804" s="460">
        <f t="shared" si="233"/>
        <v>0</v>
      </c>
      <c r="I3804" s="460">
        <f t="shared" si="234"/>
        <v>0</v>
      </c>
      <c r="J3804" s="460">
        <f t="shared" si="236"/>
        <v>0</v>
      </c>
      <c r="K3804" s="9"/>
      <c r="P3804" s="2"/>
      <c r="Q3804" s="27"/>
      <c r="R3804" s="2"/>
      <c r="S3804" s="2"/>
      <c r="T3804" s="2"/>
      <c r="U3804" s="2"/>
      <c r="V3804" s="2"/>
      <c r="W3804" s="2"/>
    </row>
    <row r="3805" spans="2:23" ht="15" customHeight="1" x14ac:dyDescent="0.35">
      <c r="B3805" s="349"/>
      <c r="C3805" s="715" t="str">
        <f t="shared" si="235"/>
        <v/>
      </c>
      <c r="D3805" s="458">
        <f>IF(ISNUMBER(Summary!$D$17), DATE(Summary!$D$17, 1, 1) + INT((ROW(B3767)-1)/24), DATE(2024, 1, 1) + INT((ROW(B3767)-1)/24))</f>
        <v>45448</v>
      </c>
      <c r="E3805" s="459">
        <v>0.91666666666666674</v>
      </c>
      <c r="F3805" s="780"/>
      <c r="G3805" s="780"/>
      <c r="H3805" s="460">
        <f t="shared" si="233"/>
        <v>0</v>
      </c>
      <c r="I3805" s="460">
        <f t="shared" si="234"/>
        <v>0</v>
      </c>
      <c r="J3805" s="460">
        <f t="shared" si="236"/>
        <v>0</v>
      </c>
      <c r="K3805" s="9"/>
      <c r="P3805" s="2"/>
      <c r="Q3805" s="27"/>
      <c r="R3805" s="2"/>
      <c r="S3805" s="2"/>
      <c r="T3805" s="2"/>
      <c r="U3805" s="2"/>
      <c r="V3805" s="2"/>
      <c r="W3805" s="2"/>
    </row>
    <row r="3806" spans="2:23" ht="15" customHeight="1" x14ac:dyDescent="0.35">
      <c r="B3806" s="349"/>
      <c r="C3806" s="715" t="str">
        <f t="shared" si="235"/>
        <v/>
      </c>
      <c r="D3806" s="458">
        <f>IF(ISNUMBER(Summary!$D$17), DATE(Summary!$D$17, 1, 1) + INT((ROW(B3768)-1)/24), DATE(2024, 1, 1) + INT((ROW(B3768)-1)/24))</f>
        <v>45448</v>
      </c>
      <c r="E3806" s="459">
        <v>0.95833333333333337</v>
      </c>
      <c r="F3806" s="780"/>
      <c r="G3806" s="780"/>
      <c r="H3806" s="460">
        <f t="shared" si="233"/>
        <v>0</v>
      </c>
      <c r="I3806" s="460">
        <f t="shared" si="234"/>
        <v>0</v>
      </c>
      <c r="J3806" s="460">
        <f t="shared" si="236"/>
        <v>0</v>
      </c>
      <c r="K3806" s="9"/>
      <c r="P3806" s="2"/>
      <c r="Q3806" s="27"/>
      <c r="R3806" s="2"/>
      <c r="S3806" s="2"/>
      <c r="T3806" s="2"/>
      <c r="U3806" s="2"/>
      <c r="V3806" s="2"/>
      <c r="W3806" s="2"/>
    </row>
    <row r="3807" spans="2:23" ht="15" customHeight="1" x14ac:dyDescent="0.35">
      <c r="B3807" s="457"/>
      <c r="C3807" s="715">
        <f t="shared" si="235"/>
        <v>45449</v>
      </c>
      <c r="D3807" s="458">
        <f>IF(ISNUMBER(Summary!$D$17), DATE(Summary!$D$17, 1, 1) + INT((ROW(B3769)-1)/24), DATE(2024, 1, 1) + INT((ROW(B3769)-1)/24))</f>
        <v>45449</v>
      </c>
      <c r="E3807" s="459">
        <v>3.1225022567582528E-17</v>
      </c>
      <c r="F3807" s="780"/>
      <c r="G3807" s="780"/>
      <c r="H3807" s="460">
        <f t="shared" si="233"/>
        <v>0</v>
      </c>
      <c r="I3807" s="460">
        <f t="shared" si="234"/>
        <v>0</v>
      </c>
      <c r="J3807" s="460">
        <f t="shared" si="236"/>
        <v>0</v>
      </c>
      <c r="K3807" s="9"/>
      <c r="P3807" s="2"/>
      <c r="Q3807" s="27"/>
      <c r="R3807" s="2"/>
      <c r="S3807" s="2"/>
      <c r="T3807" s="2"/>
      <c r="U3807" s="2"/>
      <c r="V3807" s="2"/>
      <c r="W3807" s="2"/>
    </row>
    <row r="3808" spans="2:23" ht="15" customHeight="1" x14ac:dyDescent="0.35">
      <c r="B3808" s="349"/>
      <c r="C3808" s="715" t="str">
        <f t="shared" si="235"/>
        <v/>
      </c>
      <c r="D3808" s="458">
        <f>IF(ISNUMBER(Summary!$D$17), DATE(Summary!$D$17, 1, 1) + INT((ROW(B3770)-1)/24), DATE(2024, 1, 1) + INT((ROW(B3770)-1)/24))</f>
        <v>45449</v>
      </c>
      <c r="E3808" s="459">
        <v>4.1666666666666699E-2</v>
      </c>
      <c r="F3808" s="780"/>
      <c r="G3808" s="780"/>
      <c r="H3808" s="460">
        <f t="shared" si="233"/>
        <v>0</v>
      </c>
      <c r="I3808" s="460">
        <f t="shared" si="234"/>
        <v>0</v>
      </c>
      <c r="J3808" s="460">
        <f t="shared" si="236"/>
        <v>0</v>
      </c>
      <c r="K3808" s="9"/>
      <c r="P3808" s="2"/>
      <c r="Q3808" s="27"/>
      <c r="R3808" s="2"/>
      <c r="S3808" s="2"/>
      <c r="T3808" s="2"/>
      <c r="U3808" s="2"/>
      <c r="V3808" s="2"/>
      <c r="W3808" s="2"/>
    </row>
    <row r="3809" spans="2:23" ht="15" customHeight="1" x14ac:dyDescent="0.35">
      <c r="B3809" s="349"/>
      <c r="C3809" s="715" t="str">
        <f t="shared" si="235"/>
        <v/>
      </c>
      <c r="D3809" s="458">
        <f>IF(ISNUMBER(Summary!$D$17), DATE(Summary!$D$17, 1, 1) + INT((ROW(B3771)-1)/24), DATE(2024, 1, 1) + INT((ROW(B3771)-1)/24))</f>
        <v>45449</v>
      </c>
      <c r="E3809" s="459">
        <v>8.333333333333337E-2</v>
      </c>
      <c r="F3809" s="780"/>
      <c r="G3809" s="780"/>
      <c r="H3809" s="460">
        <f t="shared" si="233"/>
        <v>0</v>
      </c>
      <c r="I3809" s="460">
        <f t="shared" si="234"/>
        <v>0</v>
      </c>
      <c r="J3809" s="460">
        <f t="shared" si="236"/>
        <v>0</v>
      </c>
      <c r="K3809" s="9"/>
      <c r="P3809" s="2"/>
      <c r="Q3809" s="27"/>
      <c r="R3809" s="2"/>
      <c r="S3809" s="2"/>
      <c r="T3809" s="2"/>
      <c r="U3809" s="2"/>
      <c r="V3809" s="2"/>
      <c r="W3809" s="2"/>
    </row>
    <row r="3810" spans="2:23" ht="15" customHeight="1" x14ac:dyDescent="0.35">
      <c r="B3810" s="349"/>
      <c r="C3810" s="715" t="str">
        <f t="shared" si="235"/>
        <v/>
      </c>
      <c r="D3810" s="458">
        <f>IF(ISNUMBER(Summary!$D$17), DATE(Summary!$D$17, 1, 1) + INT((ROW(B3772)-1)/24), DATE(2024, 1, 1) + INT((ROW(B3772)-1)/24))</f>
        <v>45449</v>
      </c>
      <c r="E3810" s="459">
        <v>0.12500000000000006</v>
      </c>
      <c r="F3810" s="780"/>
      <c r="G3810" s="780"/>
      <c r="H3810" s="460">
        <f t="shared" si="233"/>
        <v>0</v>
      </c>
      <c r="I3810" s="460">
        <f t="shared" si="234"/>
        <v>0</v>
      </c>
      <c r="J3810" s="460">
        <f t="shared" si="236"/>
        <v>0</v>
      </c>
      <c r="K3810" s="9"/>
      <c r="P3810" s="2"/>
      <c r="Q3810" s="27"/>
      <c r="R3810" s="2"/>
      <c r="S3810" s="2"/>
      <c r="T3810" s="2"/>
      <c r="U3810" s="2"/>
      <c r="V3810" s="2"/>
      <c r="W3810" s="2"/>
    </row>
    <row r="3811" spans="2:23" ht="15" customHeight="1" x14ac:dyDescent="0.35">
      <c r="B3811" s="349"/>
      <c r="C3811" s="715" t="str">
        <f t="shared" si="235"/>
        <v/>
      </c>
      <c r="D3811" s="458">
        <f>IF(ISNUMBER(Summary!$D$17), DATE(Summary!$D$17, 1, 1) + INT((ROW(B3773)-1)/24), DATE(2024, 1, 1) + INT((ROW(B3773)-1)/24))</f>
        <v>45449</v>
      </c>
      <c r="E3811" s="459">
        <v>0.16666666666666669</v>
      </c>
      <c r="F3811" s="780"/>
      <c r="G3811" s="780"/>
      <c r="H3811" s="460">
        <f t="shared" si="233"/>
        <v>0</v>
      </c>
      <c r="I3811" s="460">
        <f t="shared" si="234"/>
        <v>0</v>
      </c>
      <c r="J3811" s="460">
        <f t="shared" si="236"/>
        <v>0</v>
      </c>
      <c r="K3811" s="9"/>
      <c r="P3811" s="2"/>
      <c r="Q3811" s="27"/>
      <c r="R3811" s="2"/>
      <c r="S3811" s="2"/>
      <c r="T3811" s="2"/>
      <c r="U3811" s="2"/>
      <c r="V3811" s="2"/>
      <c r="W3811" s="2"/>
    </row>
    <row r="3812" spans="2:23" ht="15" customHeight="1" x14ac:dyDescent="0.35">
      <c r="B3812" s="349"/>
      <c r="C3812" s="715" t="str">
        <f t="shared" si="235"/>
        <v/>
      </c>
      <c r="D3812" s="458">
        <f>IF(ISNUMBER(Summary!$D$17), DATE(Summary!$D$17, 1, 1) + INT((ROW(B3774)-1)/24), DATE(2024, 1, 1) + INT((ROW(B3774)-1)/24))</f>
        <v>45449</v>
      </c>
      <c r="E3812" s="459">
        <v>0.20833333333333337</v>
      </c>
      <c r="F3812" s="780"/>
      <c r="G3812" s="780"/>
      <c r="H3812" s="460">
        <f t="shared" si="233"/>
        <v>0</v>
      </c>
      <c r="I3812" s="460">
        <f t="shared" si="234"/>
        <v>0</v>
      </c>
      <c r="J3812" s="460">
        <f t="shared" si="236"/>
        <v>0</v>
      </c>
      <c r="K3812" s="9"/>
      <c r="P3812" s="2"/>
      <c r="Q3812" s="27"/>
      <c r="R3812" s="2"/>
      <c r="S3812" s="2"/>
      <c r="T3812" s="2"/>
      <c r="U3812" s="2"/>
      <c r="V3812" s="2"/>
      <c r="W3812" s="2"/>
    </row>
    <row r="3813" spans="2:23" ht="15" customHeight="1" x14ac:dyDescent="0.35">
      <c r="B3813" s="349"/>
      <c r="C3813" s="715" t="str">
        <f t="shared" si="235"/>
        <v/>
      </c>
      <c r="D3813" s="458">
        <f>IF(ISNUMBER(Summary!$D$17), DATE(Summary!$D$17, 1, 1) + INT((ROW(B3775)-1)/24), DATE(2024, 1, 1) + INT((ROW(B3775)-1)/24))</f>
        <v>45449</v>
      </c>
      <c r="E3813" s="459">
        <v>0.25</v>
      </c>
      <c r="F3813" s="780"/>
      <c r="G3813" s="780"/>
      <c r="H3813" s="460">
        <f t="shared" si="233"/>
        <v>0</v>
      </c>
      <c r="I3813" s="460">
        <f t="shared" si="234"/>
        <v>0</v>
      </c>
      <c r="J3813" s="460">
        <f t="shared" si="236"/>
        <v>0</v>
      </c>
      <c r="K3813" s="9"/>
      <c r="P3813" s="2"/>
      <c r="Q3813" s="27"/>
      <c r="R3813" s="2"/>
      <c r="S3813" s="2"/>
      <c r="T3813" s="2"/>
      <c r="U3813" s="2"/>
      <c r="V3813" s="2"/>
      <c r="W3813" s="2"/>
    </row>
    <row r="3814" spans="2:23" ht="15" customHeight="1" x14ac:dyDescent="0.35">
      <c r="B3814" s="349"/>
      <c r="C3814" s="715" t="str">
        <f t="shared" si="235"/>
        <v/>
      </c>
      <c r="D3814" s="458">
        <f>IF(ISNUMBER(Summary!$D$17), DATE(Summary!$D$17, 1, 1) + INT((ROW(B3776)-1)/24), DATE(2024, 1, 1) + INT((ROW(B3776)-1)/24))</f>
        <v>45449</v>
      </c>
      <c r="E3814" s="459">
        <v>0.29166666666666669</v>
      </c>
      <c r="F3814" s="780"/>
      <c r="G3814" s="780"/>
      <c r="H3814" s="460">
        <f t="shared" si="233"/>
        <v>0</v>
      </c>
      <c r="I3814" s="460">
        <f t="shared" si="234"/>
        <v>0</v>
      </c>
      <c r="J3814" s="460">
        <f t="shared" si="236"/>
        <v>0</v>
      </c>
      <c r="K3814" s="9"/>
      <c r="P3814" s="2"/>
      <c r="Q3814" s="27"/>
      <c r="R3814" s="2"/>
      <c r="S3814" s="2"/>
      <c r="T3814" s="2"/>
      <c r="U3814" s="2"/>
      <c r="V3814" s="2"/>
      <c r="W3814" s="2"/>
    </row>
    <row r="3815" spans="2:23" ht="15" customHeight="1" x14ac:dyDescent="0.35">
      <c r="B3815" s="349"/>
      <c r="C3815" s="715" t="str">
        <f t="shared" si="235"/>
        <v/>
      </c>
      <c r="D3815" s="458">
        <f>IF(ISNUMBER(Summary!$D$17), DATE(Summary!$D$17, 1, 1) + INT((ROW(B3777)-1)/24), DATE(2024, 1, 1) + INT((ROW(B3777)-1)/24))</f>
        <v>45449</v>
      </c>
      <c r="E3815" s="459">
        <v>0.33333333333333337</v>
      </c>
      <c r="F3815" s="780"/>
      <c r="G3815" s="780"/>
      <c r="H3815" s="460">
        <f t="shared" ref="H3815:H3878" si="237">IF(G3815&gt;F3815,F3815,G3815)</f>
        <v>0</v>
      </c>
      <c r="I3815" s="460">
        <f t="shared" ref="I3815:I3878" si="238">F3815-H3815</f>
        <v>0</v>
      </c>
      <c r="J3815" s="460">
        <f t="shared" si="236"/>
        <v>0</v>
      </c>
      <c r="K3815" s="9"/>
      <c r="P3815" s="2"/>
      <c r="Q3815" s="27"/>
      <c r="R3815" s="2"/>
      <c r="S3815" s="2"/>
      <c r="T3815" s="2"/>
      <c r="U3815" s="2"/>
      <c r="V3815" s="2"/>
      <c r="W3815" s="2"/>
    </row>
    <row r="3816" spans="2:23" ht="15" customHeight="1" x14ac:dyDescent="0.35">
      <c r="B3816" s="349"/>
      <c r="C3816" s="715" t="str">
        <f t="shared" ref="C3816:C3879" si="239">IF(MOD(ROW()-ROW($E$39), 24)=0, $D3816, "")</f>
        <v/>
      </c>
      <c r="D3816" s="458">
        <f>IF(ISNUMBER(Summary!$D$17), DATE(Summary!$D$17, 1, 1) + INT((ROW(B3778)-1)/24), DATE(2024, 1, 1) + INT((ROW(B3778)-1)/24))</f>
        <v>45449</v>
      </c>
      <c r="E3816" s="459">
        <v>0.375</v>
      </c>
      <c r="F3816" s="780"/>
      <c r="G3816" s="780"/>
      <c r="H3816" s="460">
        <f t="shared" si="237"/>
        <v>0</v>
      </c>
      <c r="I3816" s="460">
        <f t="shared" si="238"/>
        <v>0</v>
      </c>
      <c r="J3816" s="460">
        <f t="shared" si="236"/>
        <v>0</v>
      </c>
      <c r="K3816" s="9"/>
      <c r="P3816" s="2"/>
      <c r="Q3816" s="27"/>
      <c r="R3816" s="2"/>
      <c r="S3816" s="2"/>
      <c r="T3816" s="2"/>
      <c r="U3816" s="2"/>
      <c r="V3816" s="2"/>
      <c r="W3816" s="2"/>
    </row>
    <row r="3817" spans="2:23" ht="15" customHeight="1" x14ac:dyDescent="0.35">
      <c r="B3817" s="349"/>
      <c r="C3817" s="715" t="str">
        <f t="shared" si="239"/>
        <v/>
      </c>
      <c r="D3817" s="458">
        <f>IF(ISNUMBER(Summary!$D$17), DATE(Summary!$D$17, 1, 1) + INT((ROW(B3779)-1)/24), DATE(2024, 1, 1) + INT((ROW(B3779)-1)/24))</f>
        <v>45449</v>
      </c>
      <c r="E3817" s="459">
        <v>0.41666666666666669</v>
      </c>
      <c r="F3817" s="780"/>
      <c r="G3817" s="780"/>
      <c r="H3817" s="460">
        <f t="shared" si="237"/>
        <v>0</v>
      </c>
      <c r="I3817" s="460">
        <f t="shared" si="238"/>
        <v>0</v>
      </c>
      <c r="J3817" s="460">
        <f t="shared" si="236"/>
        <v>0</v>
      </c>
      <c r="K3817" s="9"/>
      <c r="P3817" s="2"/>
      <c r="Q3817" s="27"/>
      <c r="R3817" s="2"/>
      <c r="S3817" s="2"/>
      <c r="T3817" s="2"/>
      <c r="U3817" s="2"/>
      <c r="V3817" s="2"/>
      <c r="W3817" s="2"/>
    </row>
    <row r="3818" spans="2:23" ht="15" customHeight="1" x14ac:dyDescent="0.35">
      <c r="B3818" s="349"/>
      <c r="C3818" s="715" t="str">
        <f t="shared" si="239"/>
        <v/>
      </c>
      <c r="D3818" s="458">
        <f>IF(ISNUMBER(Summary!$D$17), DATE(Summary!$D$17, 1, 1) + INT((ROW(B3780)-1)/24), DATE(2024, 1, 1) + INT((ROW(B3780)-1)/24))</f>
        <v>45449</v>
      </c>
      <c r="E3818" s="459">
        <v>0.45833333333333337</v>
      </c>
      <c r="F3818" s="780"/>
      <c r="G3818" s="780"/>
      <c r="H3818" s="460">
        <f t="shared" si="237"/>
        <v>0</v>
      </c>
      <c r="I3818" s="460">
        <f t="shared" si="238"/>
        <v>0</v>
      </c>
      <c r="J3818" s="460">
        <f t="shared" si="236"/>
        <v>0</v>
      </c>
      <c r="K3818" s="9"/>
      <c r="P3818" s="2"/>
      <c r="Q3818" s="27"/>
      <c r="R3818" s="2"/>
      <c r="S3818" s="2"/>
      <c r="T3818" s="2"/>
      <c r="U3818" s="2"/>
      <c r="V3818" s="2"/>
      <c r="W3818" s="2"/>
    </row>
    <row r="3819" spans="2:23" ht="15" customHeight="1" x14ac:dyDescent="0.35">
      <c r="B3819" s="349"/>
      <c r="C3819" s="715" t="str">
        <f t="shared" si="239"/>
        <v/>
      </c>
      <c r="D3819" s="458">
        <f>IF(ISNUMBER(Summary!$D$17), DATE(Summary!$D$17, 1, 1) + INT((ROW(B3781)-1)/24), DATE(2024, 1, 1) + INT((ROW(B3781)-1)/24))</f>
        <v>45449</v>
      </c>
      <c r="E3819" s="459">
        <v>0.50000000000000011</v>
      </c>
      <c r="F3819" s="780"/>
      <c r="G3819" s="780"/>
      <c r="H3819" s="460">
        <f t="shared" si="237"/>
        <v>0</v>
      </c>
      <c r="I3819" s="460">
        <f t="shared" si="238"/>
        <v>0</v>
      </c>
      <c r="J3819" s="460">
        <f t="shared" si="236"/>
        <v>0</v>
      </c>
      <c r="K3819" s="9"/>
      <c r="P3819" s="2"/>
      <c r="Q3819" s="27"/>
      <c r="R3819" s="2"/>
      <c r="S3819" s="2"/>
      <c r="T3819" s="2"/>
      <c r="U3819" s="2"/>
      <c r="V3819" s="2"/>
      <c r="W3819" s="2"/>
    </row>
    <row r="3820" spans="2:23" ht="15" customHeight="1" x14ac:dyDescent="0.35">
      <c r="B3820" s="349"/>
      <c r="C3820" s="715" t="str">
        <f t="shared" si="239"/>
        <v/>
      </c>
      <c r="D3820" s="458">
        <f>IF(ISNUMBER(Summary!$D$17), DATE(Summary!$D$17, 1, 1) + INT((ROW(B3782)-1)/24), DATE(2024, 1, 1) + INT((ROW(B3782)-1)/24))</f>
        <v>45449</v>
      </c>
      <c r="E3820" s="459">
        <v>0.54166666666666674</v>
      </c>
      <c r="F3820" s="780"/>
      <c r="G3820" s="780"/>
      <c r="H3820" s="460">
        <f t="shared" si="237"/>
        <v>0</v>
      </c>
      <c r="I3820" s="460">
        <f t="shared" si="238"/>
        <v>0</v>
      </c>
      <c r="J3820" s="460">
        <f t="shared" si="236"/>
        <v>0</v>
      </c>
      <c r="K3820" s="9"/>
      <c r="P3820" s="2"/>
      <c r="Q3820" s="27"/>
      <c r="R3820" s="2"/>
      <c r="S3820" s="2"/>
      <c r="T3820" s="2"/>
      <c r="U3820" s="2"/>
      <c r="V3820" s="2"/>
      <c r="W3820" s="2"/>
    </row>
    <row r="3821" spans="2:23" ht="15" customHeight="1" x14ac:dyDescent="0.35">
      <c r="B3821" s="349"/>
      <c r="C3821" s="715" t="str">
        <f t="shared" si="239"/>
        <v/>
      </c>
      <c r="D3821" s="458">
        <f>IF(ISNUMBER(Summary!$D$17), DATE(Summary!$D$17, 1, 1) + INT((ROW(B3783)-1)/24), DATE(2024, 1, 1) + INT((ROW(B3783)-1)/24))</f>
        <v>45449</v>
      </c>
      <c r="E3821" s="459">
        <v>0.58333333333333337</v>
      </c>
      <c r="F3821" s="780"/>
      <c r="G3821" s="780"/>
      <c r="H3821" s="460">
        <f t="shared" si="237"/>
        <v>0</v>
      </c>
      <c r="I3821" s="460">
        <f t="shared" si="238"/>
        <v>0</v>
      </c>
      <c r="J3821" s="460">
        <f t="shared" si="236"/>
        <v>0</v>
      </c>
      <c r="K3821" s="9"/>
      <c r="P3821" s="2"/>
      <c r="Q3821" s="27"/>
      <c r="R3821" s="2"/>
      <c r="S3821" s="2"/>
      <c r="T3821" s="2"/>
      <c r="U3821" s="2"/>
      <c r="V3821" s="2"/>
      <c r="W3821" s="2"/>
    </row>
    <row r="3822" spans="2:23" ht="15" customHeight="1" x14ac:dyDescent="0.35">
      <c r="B3822" s="349"/>
      <c r="C3822" s="715" t="str">
        <f t="shared" si="239"/>
        <v/>
      </c>
      <c r="D3822" s="458">
        <f>IF(ISNUMBER(Summary!$D$17), DATE(Summary!$D$17, 1, 1) + INT((ROW(B3784)-1)/24), DATE(2024, 1, 1) + INT((ROW(B3784)-1)/24))</f>
        <v>45449</v>
      </c>
      <c r="E3822" s="459">
        <v>0.62500000000000011</v>
      </c>
      <c r="F3822" s="780"/>
      <c r="G3822" s="780"/>
      <c r="H3822" s="460">
        <f t="shared" si="237"/>
        <v>0</v>
      </c>
      <c r="I3822" s="460">
        <f t="shared" si="238"/>
        <v>0</v>
      </c>
      <c r="J3822" s="460">
        <f t="shared" si="236"/>
        <v>0</v>
      </c>
      <c r="K3822" s="9"/>
      <c r="P3822" s="2"/>
      <c r="Q3822" s="27"/>
      <c r="R3822" s="2"/>
      <c r="S3822" s="2"/>
      <c r="T3822" s="2"/>
      <c r="U3822" s="2"/>
      <c r="V3822" s="2"/>
      <c r="W3822" s="2"/>
    </row>
    <row r="3823" spans="2:23" ht="15" customHeight="1" x14ac:dyDescent="0.35">
      <c r="B3823" s="349"/>
      <c r="C3823" s="715" t="str">
        <f t="shared" si="239"/>
        <v/>
      </c>
      <c r="D3823" s="458">
        <f>IF(ISNUMBER(Summary!$D$17), DATE(Summary!$D$17, 1, 1) + INT((ROW(B3785)-1)/24), DATE(2024, 1, 1) + INT((ROW(B3785)-1)/24))</f>
        <v>45449</v>
      </c>
      <c r="E3823" s="459">
        <v>0.66666666666666674</v>
      </c>
      <c r="F3823" s="780"/>
      <c r="G3823" s="780"/>
      <c r="H3823" s="460">
        <f t="shared" si="237"/>
        <v>0</v>
      </c>
      <c r="I3823" s="460">
        <f t="shared" si="238"/>
        <v>0</v>
      </c>
      <c r="J3823" s="460">
        <f t="shared" si="236"/>
        <v>0</v>
      </c>
      <c r="K3823" s="9"/>
      <c r="P3823" s="2"/>
      <c r="Q3823" s="27"/>
      <c r="R3823" s="2"/>
      <c r="S3823" s="2"/>
      <c r="T3823" s="2"/>
      <c r="U3823" s="2"/>
      <c r="V3823" s="2"/>
      <c r="W3823" s="2"/>
    </row>
    <row r="3824" spans="2:23" ht="15" customHeight="1" x14ac:dyDescent="0.35">
      <c r="B3824" s="349"/>
      <c r="C3824" s="715" t="str">
        <f t="shared" si="239"/>
        <v/>
      </c>
      <c r="D3824" s="458">
        <f>IF(ISNUMBER(Summary!$D$17), DATE(Summary!$D$17, 1, 1) + INT((ROW(B3786)-1)/24), DATE(2024, 1, 1) + INT((ROW(B3786)-1)/24))</f>
        <v>45449</v>
      </c>
      <c r="E3824" s="459">
        <v>0.70833333333333337</v>
      </c>
      <c r="F3824" s="780"/>
      <c r="G3824" s="780"/>
      <c r="H3824" s="460">
        <f t="shared" si="237"/>
        <v>0</v>
      </c>
      <c r="I3824" s="460">
        <f t="shared" si="238"/>
        <v>0</v>
      </c>
      <c r="J3824" s="460">
        <f t="shared" si="236"/>
        <v>0</v>
      </c>
      <c r="K3824" s="9"/>
      <c r="P3824" s="2"/>
      <c r="Q3824" s="27"/>
      <c r="R3824" s="2"/>
      <c r="S3824" s="2"/>
      <c r="T3824" s="2"/>
      <c r="U3824" s="2"/>
      <c r="V3824" s="2"/>
      <c r="W3824" s="2"/>
    </row>
    <row r="3825" spans="2:23" ht="15" customHeight="1" x14ac:dyDescent="0.35">
      <c r="B3825" s="349"/>
      <c r="C3825" s="715" t="str">
        <f t="shared" si="239"/>
        <v/>
      </c>
      <c r="D3825" s="458">
        <f>IF(ISNUMBER(Summary!$D$17), DATE(Summary!$D$17, 1, 1) + INT((ROW(B3787)-1)/24), DATE(2024, 1, 1) + INT((ROW(B3787)-1)/24))</f>
        <v>45449</v>
      </c>
      <c r="E3825" s="459">
        <v>0.75000000000000011</v>
      </c>
      <c r="F3825" s="780"/>
      <c r="G3825" s="780"/>
      <c r="H3825" s="460">
        <f t="shared" si="237"/>
        <v>0</v>
      </c>
      <c r="I3825" s="460">
        <f t="shared" si="238"/>
        <v>0</v>
      </c>
      <c r="J3825" s="460">
        <f t="shared" si="236"/>
        <v>0</v>
      </c>
      <c r="K3825" s="9"/>
      <c r="P3825" s="2"/>
      <c r="Q3825" s="27"/>
      <c r="R3825" s="2"/>
      <c r="S3825" s="2"/>
      <c r="T3825" s="2"/>
      <c r="U3825" s="2"/>
      <c r="V3825" s="2"/>
      <c r="W3825" s="2"/>
    </row>
    <row r="3826" spans="2:23" ht="15" customHeight="1" x14ac:dyDescent="0.35">
      <c r="B3826" s="349"/>
      <c r="C3826" s="715" t="str">
        <f t="shared" si="239"/>
        <v/>
      </c>
      <c r="D3826" s="458">
        <f>IF(ISNUMBER(Summary!$D$17), DATE(Summary!$D$17, 1, 1) + INT((ROW(B3788)-1)/24), DATE(2024, 1, 1) + INT((ROW(B3788)-1)/24))</f>
        <v>45449</v>
      </c>
      <c r="E3826" s="459">
        <v>0.79166666666666674</v>
      </c>
      <c r="F3826" s="780"/>
      <c r="G3826" s="780"/>
      <c r="H3826" s="460">
        <f t="shared" si="237"/>
        <v>0</v>
      </c>
      <c r="I3826" s="460">
        <f t="shared" si="238"/>
        <v>0</v>
      </c>
      <c r="J3826" s="460">
        <f t="shared" si="236"/>
        <v>0</v>
      </c>
      <c r="K3826" s="9"/>
      <c r="P3826" s="2"/>
      <c r="Q3826" s="27"/>
      <c r="R3826" s="2"/>
      <c r="S3826" s="2"/>
      <c r="T3826" s="2"/>
      <c r="U3826" s="2"/>
      <c r="V3826" s="2"/>
      <c r="W3826" s="2"/>
    </row>
    <row r="3827" spans="2:23" ht="15" customHeight="1" x14ac:dyDescent="0.35">
      <c r="B3827" s="349"/>
      <c r="C3827" s="715" t="str">
        <f t="shared" si="239"/>
        <v/>
      </c>
      <c r="D3827" s="458">
        <f>IF(ISNUMBER(Summary!$D$17), DATE(Summary!$D$17, 1, 1) + INT((ROW(B3789)-1)/24), DATE(2024, 1, 1) + INT((ROW(B3789)-1)/24))</f>
        <v>45449</v>
      </c>
      <c r="E3827" s="459">
        <v>0.83333333333333337</v>
      </c>
      <c r="F3827" s="780"/>
      <c r="G3827" s="780"/>
      <c r="H3827" s="460">
        <f t="shared" si="237"/>
        <v>0</v>
      </c>
      <c r="I3827" s="460">
        <f t="shared" si="238"/>
        <v>0</v>
      </c>
      <c r="J3827" s="460">
        <f t="shared" si="236"/>
        <v>0</v>
      </c>
      <c r="K3827" s="9"/>
      <c r="P3827" s="2"/>
      <c r="Q3827" s="27"/>
      <c r="R3827" s="2"/>
      <c r="S3827" s="2"/>
      <c r="T3827" s="2"/>
      <c r="U3827" s="2"/>
      <c r="V3827" s="2"/>
      <c r="W3827" s="2"/>
    </row>
    <row r="3828" spans="2:23" ht="15" customHeight="1" x14ac:dyDescent="0.35">
      <c r="B3828" s="349"/>
      <c r="C3828" s="715" t="str">
        <f t="shared" si="239"/>
        <v/>
      </c>
      <c r="D3828" s="458">
        <f>IF(ISNUMBER(Summary!$D$17), DATE(Summary!$D$17, 1, 1) + INT((ROW(B3790)-1)/24), DATE(2024, 1, 1) + INT((ROW(B3790)-1)/24))</f>
        <v>45449</v>
      </c>
      <c r="E3828" s="459">
        <v>0.87500000000000011</v>
      </c>
      <c r="F3828" s="780"/>
      <c r="G3828" s="780"/>
      <c r="H3828" s="460">
        <f t="shared" si="237"/>
        <v>0</v>
      </c>
      <c r="I3828" s="460">
        <f t="shared" si="238"/>
        <v>0</v>
      </c>
      <c r="J3828" s="460">
        <f t="shared" si="236"/>
        <v>0</v>
      </c>
      <c r="K3828" s="9"/>
      <c r="P3828" s="2"/>
      <c r="Q3828" s="27"/>
      <c r="R3828" s="2"/>
      <c r="S3828" s="2"/>
      <c r="T3828" s="2"/>
      <c r="U3828" s="2"/>
      <c r="V3828" s="2"/>
      <c r="W3828" s="2"/>
    </row>
    <row r="3829" spans="2:23" ht="15" customHeight="1" x14ac:dyDescent="0.35">
      <c r="B3829" s="349"/>
      <c r="C3829" s="715" t="str">
        <f t="shared" si="239"/>
        <v/>
      </c>
      <c r="D3829" s="458">
        <f>IF(ISNUMBER(Summary!$D$17), DATE(Summary!$D$17, 1, 1) + INT((ROW(B3791)-1)/24), DATE(2024, 1, 1) + INT((ROW(B3791)-1)/24))</f>
        <v>45449</v>
      </c>
      <c r="E3829" s="459">
        <v>0.91666666666666674</v>
      </c>
      <c r="F3829" s="780"/>
      <c r="G3829" s="780"/>
      <c r="H3829" s="460">
        <f t="shared" si="237"/>
        <v>0</v>
      </c>
      <c r="I3829" s="460">
        <f t="shared" si="238"/>
        <v>0</v>
      </c>
      <c r="J3829" s="460">
        <f t="shared" si="236"/>
        <v>0</v>
      </c>
      <c r="K3829" s="9"/>
      <c r="P3829" s="2"/>
      <c r="Q3829" s="27"/>
      <c r="R3829" s="2"/>
      <c r="S3829" s="2"/>
      <c r="T3829" s="2"/>
      <c r="U3829" s="2"/>
      <c r="V3829" s="2"/>
      <c r="W3829" s="2"/>
    </row>
    <row r="3830" spans="2:23" ht="15" customHeight="1" x14ac:dyDescent="0.35">
      <c r="B3830" s="349"/>
      <c r="C3830" s="715" t="str">
        <f t="shared" si="239"/>
        <v/>
      </c>
      <c r="D3830" s="458">
        <f>IF(ISNUMBER(Summary!$D$17), DATE(Summary!$D$17, 1, 1) + INT((ROW(B3792)-1)/24), DATE(2024, 1, 1) + INT((ROW(B3792)-1)/24))</f>
        <v>45449</v>
      </c>
      <c r="E3830" s="459">
        <v>0.95833333333333337</v>
      </c>
      <c r="F3830" s="780"/>
      <c r="G3830" s="780"/>
      <c r="H3830" s="460">
        <f t="shared" si="237"/>
        <v>0</v>
      </c>
      <c r="I3830" s="460">
        <f t="shared" si="238"/>
        <v>0</v>
      </c>
      <c r="J3830" s="460">
        <f t="shared" si="236"/>
        <v>0</v>
      </c>
      <c r="K3830" s="9"/>
      <c r="P3830" s="2"/>
      <c r="Q3830" s="27"/>
      <c r="R3830" s="2"/>
      <c r="S3830" s="2"/>
      <c r="T3830" s="2"/>
      <c r="U3830" s="2"/>
      <c r="V3830" s="2"/>
      <c r="W3830" s="2"/>
    </row>
    <row r="3831" spans="2:23" ht="15" customHeight="1" x14ac:dyDescent="0.35">
      <c r="B3831" s="457"/>
      <c r="C3831" s="715">
        <f t="shared" si="239"/>
        <v>45450</v>
      </c>
      <c r="D3831" s="458">
        <f>IF(ISNUMBER(Summary!$D$17), DATE(Summary!$D$17, 1, 1) + INT((ROW(B3793)-1)/24), DATE(2024, 1, 1) + INT((ROW(B3793)-1)/24))</f>
        <v>45450</v>
      </c>
      <c r="E3831" s="459">
        <v>3.1225022567582528E-17</v>
      </c>
      <c r="F3831" s="780"/>
      <c r="G3831" s="780"/>
      <c r="H3831" s="460">
        <f t="shared" si="237"/>
        <v>0</v>
      </c>
      <c r="I3831" s="460">
        <f t="shared" si="238"/>
        <v>0</v>
      </c>
      <c r="J3831" s="460">
        <f t="shared" si="236"/>
        <v>0</v>
      </c>
      <c r="K3831" s="9"/>
      <c r="P3831" s="2"/>
      <c r="Q3831" s="27"/>
      <c r="R3831" s="2"/>
      <c r="S3831" s="2"/>
      <c r="T3831" s="2"/>
      <c r="U3831" s="2"/>
      <c r="V3831" s="2"/>
      <c r="W3831" s="2"/>
    </row>
    <row r="3832" spans="2:23" ht="15" customHeight="1" x14ac:dyDescent="0.35">
      <c r="B3832" s="349"/>
      <c r="C3832" s="715" t="str">
        <f t="shared" si="239"/>
        <v/>
      </c>
      <c r="D3832" s="458">
        <f>IF(ISNUMBER(Summary!$D$17), DATE(Summary!$D$17, 1, 1) + INT((ROW(B3794)-1)/24), DATE(2024, 1, 1) + INT((ROW(B3794)-1)/24))</f>
        <v>45450</v>
      </c>
      <c r="E3832" s="459">
        <v>4.1666666666666699E-2</v>
      </c>
      <c r="F3832" s="780"/>
      <c r="G3832" s="780"/>
      <c r="H3832" s="460">
        <f t="shared" si="237"/>
        <v>0</v>
      </c>
      <c r="I3832" s="460">
        <f t="shared" si="238"/>
        <v>0</v>
      </c>
      <c r="J3832" s="460">
        <f t="shared" si="236"/>
        <v>0</v>
      </c>
      <c r="K3832" s="9"/>
      <c r="P3832" s="2"/>
      <c r="Q3832" s="27"/>
      <c r="R3832" s="2"/>
      <c r="S3832" s="2"/>
      <c r="T3832" s="2"/>
      <c r="U3832" s="2"/>
      <c r="V3832" s="2"/>
      <c r="W3832" s="2"/>
    </row>
    <row r="3833" spans="2:23" ht="15" customHeight="1" x14ac:dyDescent="0.35">
      <c r="B3833" s="349"/>
      <c r="C3833" s="715" t="str">
        <f t="shared" si="239"/>
        <v/>
      </c>
      <c r="D3833" s="458">
        <f>IF(ISNUMBER(Summary!$D$17), DATE(Summary!$D$17, 1, 1) + INT((ROW(B3795)-1)/24), DATE(2024, 1, 1) + INT((ROW(B3795)-1)/24))</f>
        <v>45450</v>
      </c>
      <c r="E3833" s="459">
        <v>8.333333333333337E-2</v>
      </c>
      <c r="F3833" s="780"/>
      <c r="G3833" s="780"/>
      <c r="H3833" s="460">
        <f t="shared" si="237"/>
        <v>0</v>
      </c>
      <c r="I3833" s="460">
        <f t="shared" si="238"/>
        <v>0</v>
      </c>
      <c r="J3833" s="460">
        <f t="shared" si="236"/>
        <v>0</v>
      </c>
      <c r="K3833" s="9"/>
      <c r="P3833" s="2"/>
      <c r="Q3833" s="27"/>
      <c r="R3833" s="2"/>
      <c r="S3833" s="2"/>
      <c r="T3833" s="2"/>
      <c r="U3833" s="2"/>
      <c r="V3833" s="2"/>
      <c r="W3833" s="2"/>
    </row>
    <row r="3834" spans="2:23" ht="15" customHeight="1" x14ac:dyDescent="0.35">
      <c r="B3834" s="349"/>
      <c r="C3834" s="715" t="str">
        <f t="shared" si="239"/>
        <v/>
      </c>
      <c r="D3834" s="458">
        <f>IF(ISNUMBER(Summary!$D$17), DATE(Summary!$D$17, 1, 1) + INT((ROW(B3796)-1)/24), DATE(2024, 1, 1) + INT((ROW(B3796)-1)/24))</f>
        <v>45450</v>
      </c>
      <c r="E3834" s="459">
        <v>0.12500000000000006</v>
      </c>
      <c r="F3834" s="780"/>
      <c r="G3834" s="780"/>
      <c r="H3834" s="460">
        <f t="shared" si="237"/>
        <v>0</v>
      </c>
      <c r="I3834" s="460">
        <f t="shared" si="238"/>
        <v>0</v>
      </c>
      <c r="J3834" s="460">
        <f t="shared" si="236"/>
        <v>0</v>
      </c>
      <c r="K3834" s="9"/>
      <c r="P3834" s="2"/>
      <c r="Q3834" s="27"/>
      <c r="R3834" s="2"/>
      <c r="S3834" s="2"/>
      <c r="T3834" s="2"/>
      <c r="U3834" s="2"/>
      <c r="V3834" s="2"/>
      <c r="W3834" s="2"/>
    </row>
    <row r="3835" spans="2:23" ht="15" customHeight="1" x14ac:dyDescent="0.35">
      <c r="B3835" s="349"/>
      <c r="C3835" s="715" t="str">
        <f t="shared" si="239"/>
        <v/>
      </c>
      <c r="D3835" s="458">
        <f>IF(ISNUMBER(Summary!$D$17), DATE(Summary!$D$17, 1, 1) + INT((ROW(B3797)-1)/24), DATE(2024, 1, 1) + INT((ROW(B3797)-1)/24))</f>
        <v>45450</v>
      </c>
      <c r="E3835" s="459">
        <v>0.16666666666666669</v>
      </c>
      <c r="F3835" s="780"/>
      <c r="G3835" s="780"/>
      <c r="H3835" s="460">
        <f t="shared" si="237"/>
        <v>0</v>
      </c>
      <c r="I3835" s="460">
        <f t="shared" si="238"/>
        <v>0</v>
      </c>
      <c r="J3835" s="460">
        <f t="shared" si="236"/>
        <v>0</v>
      </c>
      <c r="K3835" s="9"/>
      <c r="P3835" s="2"/>
      <c r="Q3835" s="27"/>
      <c r="R3835" s="2"/>
      <c r="S3835" s="2"/>
      <c r="T3835" s="2"/>
      <c r="U3835" s="2"/>
      <c r="V3835" s="2"/>
      <c r="W3835" s="2"/>
    </row>
    <row r="3836" spans="2:23" ht="15" customHeight="1" x14ac:dyDescent="0.35">
      <c r="B3836" s="349"/>
      <c r="C3836" s="715" t="str">
        <f t="shared" si="239"/>
        <v/>
      </c>
      <c r="D3836" s="458">
        <f>IF(ISNUMBER(Summary!$D$17), DATE(Summary!$D$17, 1, 1) + INT((ROW(B3798)-1)/24), DATE(2024, 1, 1) + INT((ROW(B3798)-1)/24))</f>
        <v>45450</v>
      </c>
      <c r="E3836" s="459">
        <v>0.20833333333333337</v>
      </c>
      <c r="F3836" s="780"/>
      <c r="G3836" s="780"/>
      <c r="H3836" s="460">
        <f t="shared" si="237"/>
        <v>0</v>
      </c>
      <c r="I3836" s="460">
        <f t="shared" si="238"/>
        <v>0</v>
      </c>
      <c r="J3836" s="460">
        <f t="shared" si="236"/>
        <v>0</v>
      </c>
      <c r="K3836" s="9"/>
      <c r="P3836" s="2"/>
      <c r="Q3836" s="27"/>
      <c r="R3836" s="2"/>
      <c r="S3836" s="2"/>
      <c r="T3836" s="2"/>
      <c r="U3836" s="2"/>
      <c r="V3836" s="2"/>
      <c r="W3836" s="2"/>
    </row>
    <row r="3837" spans="2:23" ht="15" customHeight="1" x14ac:dyDescent="0.35">
      <c r="B3837" s="349"/>
      <c r="C3837" s="715" t="str">
        <f t="shared" si="239"/>
        <v/>
      </c>
      <c r="D3837" s="458">
        <f>IF(ISNUMBER(Summary!$D$17), DATE(Summary!$D$17, 1, 1) + INT((ROW(B3799)-1)/24), DATE(2024, 1, 1) + INT((ROW(B3799)-1)/24))</f>
        <v>45450</v>
      </c>
      <c r="E3837" s="459">
        <v>0.25</v>
      </c>
      <c r="F3837" s="780"/>
      <c r="G3837" s="780"/>
      <c r="H3837" s="460">
        <f t="shared" si="237"/>
        <v>0</v>
      </c>
      <c r="I3837" s="460">
        <f t="shared" si="238"/>
        <v>0</v>
      </c>
      <c r="J3837" s="460">
        <f t="shared" si="236"/>
        <v>0</v>
      </c>
      <c r="K3837" s="9"/>
      <c r="P3837" s="2"/>
      <c r="Q3837" s="27"/>
      <c r="R3837" s="2"/>
      <c r="S3837" s="2"/>
      <c r="T3837" s="2"/>
      <c r="U3837" s="2"/>
      <c r="V3837" s="2"/>
      <c r="W3837" s="2"/>
    </row>
    <row r="3838" spans="2:23" ht="15" customHeight="1" x14ac:dyDescent="0.35">
      <c r="B3838" s="349"/>
      <c r="C3838" s="715" t="str">
        <f t="shared" si="239"/>
        <v/>
      </c>
      <c r="D3838" s="458">
        <f>IF(ISNUMBER(Summary!$D$17), DATE(Summary!$D$17, 1, 1) + INT((ROW(B3800)-1)/24), DATE(2024, 1, 1) + INT((ROW(B3800)-1)/24))</f>
        <v>45450</v>
      </c>
      <c r="E3838" s="459">
        <v>0.29166666666666669</v>
      </c>
      <c r="F3838" s="780"/>
      <c r="G3838" s="780"/>
      <c r="H3838" s="460">
        <f t="shared" si="237"/>
        <v>0</v>
      </c>
      <c r="I3838" s="460">
        <f t="shared" si="238"/>
        <v>0</v>
      </c>
      <c r="J3838" s="460">
        <f t="shared" si="236"/>
        <v>0</v>
      </c>
      <c r="K3838" s="9"/>
      <c r="P3838" s="2"/>
      <c r="Q3838" s="27"/>
      <c r="R3838" s="2"/>
      <c r="S3838" s="2"/>
      <c r="T3838" s="2"/>
      <c r="U3838" s="2"/>
      <c r="V3838" s="2"/>
      <c r="W3838" s="2"/>
    </row>
    <row r="3839" spans="2:23" ht="15" customHeight="1" x14ac:dyDescent="0.35">
      <c r="B3839" s="349"/>
      <c r="C3839" s="715" t="str">
        <f t="shared" si="239"/>
        <v/>
      </c>
      <c r="D3839" s="458">
        <f>IF(ISNUMBER(Summary!$D$17), DATE(Summary!$D$17, 1, 1) + INT((ROW(B3801)-1)/24), DATE(2024, 1, 1) + INT((ROW(B3801)-1)/24))</f>
        <v>45450</v>
      </c>
      <c r="E3839" s="459">
        <v>0.33333333333333337</v>
      </c>
      <c r="F3839" s="780"/>
      <c r="G3839" s="780"/>
      <c r="H3839" s="460">
        <f t="shared" si="237"/>
        <v>0</v>
      </c>
      <c r="I3839" s="460">
        <f t="shared" si="238"/>
        <v>0</v>
      </c>
      <c r="J3839" s="460">
        <f t="shared" si="236"/>
        <v>0</v>
      </c>
      <c r="K3839" s="9"/>
      <c r="P3839" s="2"/>
      <c r="Q3839" s="27"/>
      <c r="R3839" s="2"/>
      <c r="S3839" s="2"/>
      <c r="T3839" s="2"/>
      <c r="U3839" s="2"/>
      <c r="V3839" s="2"/>
      <c r="W3839" s="2"/>
    </row>
    <row r="3840" spans="2:23" ht="15" customHeight="1" x14ac:dyDescent="0.35">
      <c r="B3840" s="349"/>
      <c r="C3840" s="715" t="str">
        <f t="shared" si="239"/>
        <v/>
      </c>
      <c r="D3840" s="458">
        <f>IF(ISNUMBER(Summary!$D$17), DATE(Summary!$D$17, 1, 1) + INT((ROW(B3802)-1)/24), DATE(2024, 1, 1) + INT((ROW(B3802)-1)/24))</f>
        <v>45450</v>
      </c>
      <c r="E3840" s="459">
        <v>0.375</v>
      </c>
      <c r="F3840" s="780"/>
      <c r="G3840" s="780"/>
      <c r="H3840" s="460">
        <f t="shared" si="237"/>
        <v>0</v>
      </c>
      <c r="I3840" s="460">
        <f t="shared" si="238"/>
        <v>0</v>
      </c>
      <c r="J3840" s="460">
        <f t="shared" ref="J3840:J3903" si="240">G3840-H3840</f>
        <v>0</v>
      </c>
      <c r="K3840" s="9"/>
      <c r="P3840" s="2"/>
      <c r="Q3840" s="27"/>
      <c r="R3840" s="2"/>
      <c r="S3840" s="2"/>
      <c r="T3840" s="2"/>
      <c r="U3840" s="2"/>
      <c r="V3840" s="2"/>
      <c r="W3840" s="2"/>
    </row>
    <row r="3841" spans="2:23" ht="15" customHeight="1" x14ac:dyDescent="0.35">
      <c r="B3841" s="349"/>
      <c r="C3841" s="715" t="str">
        <f t="shared" si="239"/>
        <v/>
      </c>
      <c r="D3841" s="458">
        <f>IF(ISNUMBER(Summary!$D$17), DATE(Summary!$D$17, 1, 1) + INT((ROW(B3803)-1)/24), DATE(2024, 1, 1) + INT((ROW(B3803)-1)/24))</f>
        <v>45450</v>
      </c>
      <c r="E3841" s="459">
        <v>0.41666666666666669</v>
      </c>
      <c r="F3841" s="780"/>
      <c r="G3841" s="780"/>
      <c r="H3841" s="460">
        <f t="shared" si="237"/>
        <v>0</v>
      </c>
      <c r="I3841" s="460">
        <f t="shared" si="238"/>
        <v>0</v>
      </c>
      <c r="J3841" s="460">
        <f t="shared" si="240"/>
        <v>0</v>
      </c>
      <c r="K3841" s="9"/>
      <c r="P3841" s="2"/>
      <c r="Q3841" s="27"/>
      <c r="R3841" s="2"/>
      <c r="S3841" s="2"/>
      <c r="T3841" s="2"/>
      <c r="U3841" s="2"/>
      <c r="V3841" s="2"/>
      <c r="W3841" s="2"/>
    </row>
    <row r="3842" spans="2:23" ht="15" customHeight="1" x14ac:dyDescent="0.35">
      <c r="B3842" s="349"/>
      <c r="C3842" s="715" t="str">
        <f t="shared" si="239"/>
        <v/>
      </c>
      <c r="D3842" s="458">
        <f>IF(ISNUMBER(Summary!$D$17), DATE(Summary!$D$17, 1, 1) + INT((ROW(B3804)-1)/24), DATE(2024, 1, 1) + INT((ROW(B3804)-1)/24))</f>
        <v>45450</v>
      </c>
      <c r="E3842" s="459">
        <v>0.45833333333333337</v>
      </c>
      <c r="F3842" s="780"/>
      <c r="G3842" s="780"/>
      <c r="H3842" s="460">
        <f t="shared" si="237"/>
        <v>0</v>
      </c>
      <c r="I3842" s="460">
        <f t="shared" si="238"/>
        <v>0</v>
      </c>
      <c r="J3842" s="460">
        <f t="shared" si="240"/>
        <v>0</v>
      </c>
      <c r="K3842" s="9"/>
      <c r="P3842" s="2"/>
      <c r="Q3842" s="27"/>
      <c r="R3842" s="2"/>
      <c r="S3842" s="2"/>
      <c r="T3842" s="2"/>
      <c r="U3842" s="2"/>
      <c r="V3842" s="2"/>
      <c r="W3842" s="2"/>
    </row>
    <row r="3843" spans="2:23" ht="15" customHeight="1" x14ac:dyDescent="0.35">
      <c r="B3843" s="349"/>
      <c r="C3843" s="715" t="str">
        <f t="shared" si="239"/>
        <v/>
      </c>
      <c r="D3843" s="458">
        <f>IF(ISNUMBER(Summary!$D$17), DATE(Summary!$D$17, 1, 1) + INT((ROW(B3805)-1)/24), DATE(2024, 1, 1) + INT((ROW(B3805)-1)/24))</f>
        <v>45450</v>
      </c>
      <c r="E3843" s="459">
        <v>0.50000000000000011</v>
      </c>
      <c r="F3843" s="780"/>
      <c r="G3843" s="780"/>
      <c r="H3843" s="460">
        <f t="shared" si="237"/>
        <v>0</v>
      </c>
      <c r="I3843" s="460">
        <f t="shared" si="238"/>
        <v>0</v>
      </c>
      <c r="J3843" s="460">
        <f t="shared" si="240"/>
        <v>0</v>
      </c>
      <c r="K3843" s="9"/>
      <c r="P3843" s="2"/>
      <c r="Q3843" s="27"/>
      <c r="R3843" s="2"/>
      <c r="S3843" s="2"/>
      <c r="T3843" s="2"/>
      <c r="U3843" s="2"/>
      <c r="V3843" s="2"/>
      <c r="W3843" s="2"/>
    </row>
    <row r="3844" spans="2:23" ht="15" customHeight="1" x14ac:dyDescent="0.35">
      <c r="B3844" s="349"/>
      <c r="C3844" s="715" t="str">
        <f t="shared" si="239"/>
        <v/>
      </c>
      <c r="D3844" s="458">
        <f>IF(ISNUMBER(Summary!$D$17), DATE(Summary!$D$17, 1, 1) + INT((ROW(B3806)-1)/24), DATE(2024, 1, 1) + INT((ROW(B3806)-1)/24))</f>
        <v>45450</v>
      </c>
      <c r="E3844" s="459">
        <v>0.54166666666666674</v>
      </c>
      <c r="F3844" s="780"/>
      <c r="G3844" s="780"/>
      <c r="H3844" s="460">
        <f t="shared" si="237"/>
        <v>0</v>
      </c>
      <c r="I3844" s="460">
        <f t="shared" si="238"/>
        <v>0</v>
      </c>
      <c r="J3844" s="460">
        <f t="shared" si="240"/>
        <v>0</v>
      </c>
      <c r="K3844" s="9"/>
      <c r="P3844" s="2"/>
      <c r="Q3844" s="27"/>
      <c r="R3844" s="2"/>
      <c r="S3844" s="2"/>
      <c r="T3844" s="2"/>
      <c r="U3844" s="2"/>
      <c r="V3844" s="2"/>
      <c r="W3844" s="2"/>
    </row>
    <row r="3845" spans="2:23" ht="15" customHeight="1" x14ac:dyDescent="0.35">
      <c r="B3845" s="349"/>
      <c r="C3845" s="715" t="str">
        <f t="shared" si="239"/>
        <v/>
      </c>
      <c r="D3845" s="458">
        <f>IF(ISNUMBER(Summary!$D$17), DATE(Summary!$D$17, 1, 1) + INT((ROW(B3807)-1)/24), DATE(2024, 1, 1) + INT((ROW(B3807)-1)/24))</f>
        <v>45450</v>
      </c>
      <c r="E3845" s="459">
        <v>0.58333333333333337</v>
      </c>
      <c r="F3845" s="780"/>
      <c r="G3845" s="780"/>
      <c r="H3845" s="460">
        <f t="shared" si="237"/>
        <v>0</v>
      </c>
      <c r="I3845" s="460">
        <f t="shared" si="238"/>
        <v>0</v>
      </c>
      <c r="J3845" s="460">
        <f t="shared" si="240"/>
        <v>0</v>
      </c>
      <c r="K3845" s="9"/>
      <c r="P3845" s="2"/>
      <c r="Q3845" s="27"/>
      <c r="R3845" s="2"/>
      <c r="S3845" s="2"/>
      <c r="T3845" s="2"/>
      <c r="U3845" s="2"/>
      <c r="V3845" s="2"/>
      <c r="W3845" s="2"/>
    </row>
    <row r="3846" spans="2:23" ht="15" customHeight="1" x14ac:dyDescent="0.35">
      <c r="B3846" s="349"/>
      <c r="C3846" s="715" t="str">
        <f t="shared" si="239"/>
        <v/>
      </c>
      <c r="D3846" s="458">
        <f>IF(ISNUMBER(Summary!$D$17), DATE(Summary!$D$17, 1, 1) + INT((ROW(B3808)-1)/24), DATE(2024, 1, 1) + INT((ROW(B3808)-1)/24))</f>
        <v>45450</v>
      </c>
      <c r="E3846" s="459">
        <v>0.62500000000000011</v>
      </c>
      <c r="F3846" s="780"/>
      <c r="G3846" s="780"/>
      <c r="H3846" s="460">
        <f t="shared" si="237"/>
        <v>0</v>
      </c>
      <c r="I3846" s="460">
        <f t="shared" si="238"/>
        <v>0</v>
      </c>
      <c r="J3846" s="460">
        <f t="shared" si="240"/>
        <v>0</v>
      </c>
      <c r="K3846" s="9"/>
      <c r="P3846" s="2"/>
      <c r="Q3846" s="27"/>
      <c r="R3846" s="2"/>
      <c r="S3846" s="2"/>
      <c r="T3846" s="2"/>
      <c r="U3846" s="2"/>
      <c r="V3846" s="2"/>
      <c r="W3846" s="2"/>
    </row>
    <row r="3847" spans="2:23" ht="15" customHeight="1" x14ac:dyDescent="0.35">
      <c r="B3847" s="349"/>
      <c r="C3847" s="715" t="str">
        <f t="shared" si="239"/>
        <v/>
      </c>
      <c r="D3847" s="458">
        <f>IF(ISNUMBER(Summary!$D$17), DATE(Summary!$D$17, 1, 1) + INT((ROW(B3809)-1)/24), DATE(2024, 1, 1) + INT((ROW(B3809)-1)/24))</f>
        <v>45450</v>
      </c>
      <c r="E3847" s="459">
        <v>0.66666666666666674</v>
      </c>
      <c r="F3847" s="780"/>
      <c r="G3847" s="780"/>
      <c r="H3847" s="460">
        <f t="shared" si="237"/>
        <v>0</v>
      </c>
      <c r="I3847" s="460">
        <f t="shared" si="238"/>
        <v>0</v>
      </c>
      <c r="J3847" s="460">
        <f t="shared" si="240"/>
        <v>0</v>
      </c>
      <c r="K3847" s="9"/>
      <c r="P3847" s="2"/>
      <c r="Q3847" s="27"/>
      <c r="R3847" s="2"/>
      <c r="S3847" s="2"/>
      <c r="T3847" s="2"/>
      <c r="U3847" s="2"/>
      <c r="V3847" s="2"/>
      <c r="W3847" s="2"/>
    </row>
    <row r="3848" spans="2:23" ht="15" customHeight="1" x14ac:dyDescent="0.35">
      <c r="B3848" s="349"/>
      <c r="C3848" s="715" t="str">
        <f t="shared" si="239"/>
        <v/>
      </c>
      <c r="D3848" s="458">
        <f>IF(ISNUMBER(Summary!$D$17), DATE(Summary!$D$17, 1, 1) + INT((ROW(B3810)-1)/24), DATE(2024, 1, 1) + INT((ROW(B3810)-1)/24))</f>
        <v>45450</v>
      </c>
      <c r="E3848" s="459">
        <v>0.70833333333333337</v>
      </c>
      <c r="F3848" s="780"/>
      <c r="G3848" s="780"/>
      <c r="H3848" s="460">
        <f t="shared" si="237"/>
        <v>0</v>
      </c>
      <c r="I3848" s="460">
        <f t="shared" si="238"/>
        <v>0</v>
      </c>
      <c r="J3848" s="460">
        <f t="shared" si="240"/>
        <v>0</v>
      </c>
      <c r="K3848" s="9"/>
      <c r="P3848" s="2"/>
      <c r="Q3848" s="27"/>
      <c r="R3848" s="2"/>
      <c r="S3848" s="2"/>
      <c r="T3848" s="2"/>
      <c r="U3848" s="2"/>
      <c r="V3848" s="2"/>
      <c r="W3848" s="2"/>
    </row>
    <row r="3849" spans="2:23" ht="15" customHeight="1" x14ac:dyDescent="0.35">
      <c r="B3849" s="349"/>
      <c r="C3849" s="715" t="str">
        <f t="shared" si="239"/>
        <v/>
      </c>
      <c r="D3849" s="458">
        <f>IF(ISNUMBER(Summary!$D$17), DATE(Summary!$D$17, 1, 1) + INT((ROW(B3811)-1)/24), DATE(2024, 1, 1) + INT((ROW(B3811)-1)/24))</f>
        <v>45450</v>
      </c>
      <c r="E3849" s="459">
        <v>0.75000000000000011</v>
      </c>
      <c r="F3849" s="780"/>
      <c r="G3849" s="780"/>
      <c r="H3849" s="460">
        <f t="shared" si="237"/>
        <v>0</v>
      </c>
      <c r="I3849" s="460">
        <f t="shared" si="238"/>
        <v>0</v>
      </c>
      <c r="J3849" s="460">
        <f t="shared" si="240"/>
        <v>0</v>
      </c>
      <c r="K3849" s="9"/>
      <c r="P3849" s="2"/>
      <c r="Q3849" s="27"/>
      <c r="R3849" s="2"/>
      <c r="S3849" s="2"/>
      <c r="T3849" s="2"/>
      <c r="U3849" s="2"/>
      <c r="V3849" s="2"/>
      <c r="W3849" s="2"/>
    </row>
    <row r="3850" spans="2:23" ht="15" customHeight="1" x14ac:dyDescent="0.35">
      <c r="B3850" s="349"/>
      <c r="C3850" s="715" t="str">
        <f t="shared" si="239"/>
        <v/>
      </c>
      <c r="D3850" s="458">
        <f>IF(ISNUMBER(Summary!$D$17), DATE(Summary!$D$17, 1, 1) + INT((ROW(B3812)-1)/24), DATE(2024, 1, 1) + INT((ROW(B3812)-1)/24))</f>
        <v>45450</v>
      </c>
      <c r="E3850" s="459">
        <v>0.79166666666666674</v>
      </c>
      <c r="F3850" s="780"/>
      <c r="G3850" s="780"/>
      <c r="H3850" s="460">
        <f t="shared" si="237"/>
        <v>0</v>
      </c>
      <c r="I3850" s="460">
        <f t="shared" si="238"/>
        <v>0</v>
      </c>
      <c r="J3850" s="460">
        <f t="shared" si="240"/>
        <v>0</v>
      </c>
      <c r="K3850" s="9"/>
      <c r="P3850" s="2"/>
      <c r="Q3850" s="27"/>
      <c r="R3850" s="2"/>
      <c r="S3850" s="2"/>
      <c r="T3850" s="2"/>
      <c r="U3850" s="2"/>
      <c r="V3850" s="2"/>
      <c r="W3850" s="2"/>
    </row>
    <row r="3851" spans="2:23" ht="15" customHeight="1" x14ac:dyDescent="0.35">
      <c r="B3851" s="349"/>
      <c r="C3851" s="715" t="str">
        <f t="shared" si="239"/>
        <v/>
      </c>
      <c r="D3851" s="458">
        <f>IF(ISNUMBER(Summary!$D$17), DATE(Summary!$D$17, 1, 1) + INT((ROW(B3813)-1)/24), DATE(2024, 1, 1) + INT((ROW(B3813)-1)/24))</f>
        <v>45450</v>
      </c>
      <c r="E3851" s="459">
        <v>0.83333333333333337</v>
      </c>
      <c r="F3851" s="780"/>
      <c r="G3851" s="780"/>
      <c r="H3851" s="460">
        <f t="shared" si="237"/>
        <v>0</v>
      </c>
      <c r="I3851" s="460">
        <f t="shared" si="238"/>
        <v>0</v>
      </c>
      <c r="J3851" s="460">
        <f t="shared" si="240"/>
        <v>0</v>
      </c>
      <c r="K3851" s="9"/>
      <c r="P3851" s="2"/>
      <c r="Q3851" s="27"/>
      <c r="R3851" s="2"/>
      <c r="S3851" s="2"/>
      <c r="T3851" s="2"/>
      <c r="U3851" s="2"/>
      <c r="V3851" s="2"/>
      <c r="W3851" s="2"/>
    </row>
    <row r="3852" spans="2:23" ht="15" customHeight="1" x14ac:dyDescent="0.35">
      <c r="B3852" s="349"/>
      <c r="C3852" s="715" t="str">
        <f t="shared" si="239"/>
        <v/>
      </c>
      <c r="D3852" s="458">
        <f>IF(ISNUMBER(Summary!$D$17), DATE(Summary!$D$17, 1, 1) + INT((ROW(B3814)-1)/24), DATE(2024, 1, 1) + INT((ROW(B3814)-1)/24))</f>
        <v>45450</v>
      </c>
      <c r="E3852" s="459">
        <v>0.87500000000000011</v>
      </c>
      <c r="F3852" s="780"/>
      <c r="G3852" s="780"/>
      <c r="H3852" s="460">
        <f t="shared" si="237"/>
        <v>0</v>
      </c>
      <c r="I3852" s="460">
        <f t="shared" si="238"/>
        <v>0</v>
      </c>
      <c r="J3852" s="460">
        <f t="shared" si="240"/>
        <v>0</v>
      </c>
      <c r="K3852" s="9"/>
      <c r="P3852" s="2"/>
      <c r="Q3852" s="27"/>
      <c r="R3852" s="2"/>
      <c r="S3852" s="2"/>
      <c r="T3852" s="2"/>
      <c r="U3852" s="2"/>
      <c r="V3852" s="2"/>
      <c r="W3852" s="2"/>
    </row>
    <row r="3853" spans="2:23" ht="15" customHeight="1" x14ac:dyDescent="0.35">
      <c r="B3853" s="349"/>
      <c r="C3853" s="715" t="str">
        <f t="shared" si="239"/>
        <v/>
      </c>
      <c r="D3853" s="458">
        <f>IF(ISNUMBER(Summary!$D$17), DATE(Summary!$D$17, 1, 1) + INT((ROW(B3815)-1)/24), DATE(2024, 1, 1) + INT((ROW(B3815)-1)/24))</f>
        <v>45450</v>
      </c>
      <c r="E3853" s="459">
        <v>0.91666666666666674</v>
      </c>
      <c r="F3853" s="780"/>
      <c r="G3853" s="780"/>
      <c r="H3853" s="460">
        <f t="shared" si="237"/>
        <v>0</v>
      </c>
      <c r="I3853" s="460">
        <f t="shared" si="238"/>
        <v>0</v>
      </c>
      <c r="J3853" s="460">
        <f t="shared" si="240"/>
        <v>0</v>
      </c>
      <c r="K3853" s="9"/>
      <c r="P3853" s="2"/>
      <c r="Q3853" s="27"/>
      <c r="R3853" s="2"/>
      <c r="S3853" s="2"/>
      <c r="T3853" s="2"/>
      <c r="U3853" s="2"/>
      <c r="V3853" s="2"/>
      <c r="W3853" s="2"/>
    </row>
    <row r="3854" spans="2:23" ht="15" customHeight="1" x14ac:dyDescent="0.35">
      <c r="B3854" s="349"/>
      <c r="C3854" s="715" t="str">
        <f t="shared" si="239"/>
        <v/>
      </c>
      <c r="D3854" s="458">
        <f>IF(ISNUMBER(Summary!$D$17), DATE(Summary!$D$17, 1, 1) + INT((ROW(B3816)-1)/24), DATE(2024, 1, 1) + INT((ROW(B3816)-1)/24))</f>
        <v>45450</v>
      </c>
      <c r="E3854" s="459">
        <v>0.95833333333333337</v>
      </c>
      <c r="F3854" s="780"/>
      <c r="G3854" s="780"/>
      <c r="H3854" s="460">
        <f t="shared" si="237"/>
        <v>0</v>
      </c>
      <c r="I3854" s="460">
        <f t="shared" si="238"/>
        <v>0</v>
      </c>
      <c r="J3854" s="460">
        <f t="shared" si="240"/>
        <v>0</v>
      </c>
      <c r="K3854" s="9"/>
      <c r="P3854" s="2"/>
      <c r="Q3854" s="27"/>
      <c r="R3854" s="2"/>
      <c r="S3854" s="2"/>
      <c r="T3854" s="2"/>
      <c r="U3854" s="2"/>
      <c r="V3854" s="2"/>
      <c r="W3854" s="2"/>
    </row>
    <row r="3855" spans="2:23" ht="15" customHeight="1" x14ac:dyDescent="0.35">
      <c r="B3855" s="457"/>
      <c r="C3855" s="715">
        <f t="shared" si="239"/>
        <v>45451</v>
      </c>
      <c r="D3855" s="458">
        <f>IF(ISNUMBER(Summary!$D$17), DATE(Summary!$D$17, 1, 1) + INT((ROW(B3817)-1)/24), DATE(2024, 1, 1) + INT((ROW(B3817)-1)/24))</f>
        <v>45451</v>
      </c>
      <c r="E3855" s="459">
        <v>3.1225022567582528E-17</v>
      </c>
      <c r="F3855" s="780"/>
      <c r="G3855" s="780"/>
      <c r="H3855" s="460">
        <f t="shared" si="237"/>
        <v>0</v>
      </c>
      <c r="I3855" s="460">
        <f t="shared" si="238"/>
        <v>0</v>
      </c>
      <c r="J3855" s="460">
        <f t="shared" si="240"/>
        <v>0</v>
      </c>
      <c r="K3855" s="9"/>
      <c r="P3855" s="2"/>
      <c r="Q3855" s="27"/>
      <c r="R3855" s="2"/>
      <c r="S3855" s="2"/>
      <c r="T3855" s="2"/>
      <c r="U3855" s="2"/>
      <c r="V3855" s="2"/>
      <c r="W3855" s="2"/>
    </row>
    <row r="3856" spans="2:23" ht="15" customHeight="1" x14ac:dyDescent="0.35">
      <c r="B3856" s="349"/>
      <c r="C3856" s="715" t="str">
        <f t="shared" si="239"/>
        <v/>
      </c>
      <c r="D3856" s="458">
        <f>IF(ISNUMBER(Summary!$D$17), DATE(Summary!$D$17, 1, 1) + INT((ROW(B3818)-1)/24), DATE(2024, 1, 1) + INT((ROW(B3818)-1)/24))</f>
        <v>45451</v>
      </c>
      <c r="E3856" s="459">
        <v>4.1666666666666699E-2</v>
      </c>
      <c r="F3856" s="780"/>
      <c r="G3856" s="780"/>
      <c r="H3856" s="460">
        <f t="shared" si="237"/>
        <v>0</v>
      </c>
      <c r="I3856" s="460">
        <f t="shared" si="238"/>
        <v>0</v>
      </c>
      <c r="J3856" s="460">
        <f t="shared" si="240"/>
        <v>0</v>
      </c>
      <c r="K3856" s="9"/>
      <c r="P3856" s="2"/>
      <c r="Q3856" s="27"/>
      <c r="R3856" s="2"/>
      <c r="S3856" s="2"/>
      <c r="T3856" s="2"/>
      <c r="U3856" s="2"/>
      <c r="V3856" s="2"/>
      <c r="W3856" s="2"/>
    </row>
    <row r="3857" spans="2:23" ht="15" customHeight="1" x14ac:dyDescent="0.35">
      <c r="B3857" s="349"/>
      <c r="C3857" s="715" t="str">
        <f t="shared" si="239"/>
        <v/>
      </c>
      <c r="D3857" s="458">
        <f>IF(ISNUMBER(Summary!$D$17), DATE(Summary!$D$17, 1, 1) + INT((ROW(B3819)-1)/24), DATE(2024, 1, 1) + INT((ROW(B3819)-1)/24))</f>
        <v>45451</v>
      </c>
      <c r="E3857" s="459">
        <v>8.333333333333337E-2</v>
      </c>
      <c r="F3857" s="780"/>
      <c r="G3857" s="780"/>
      <c r="H3857" s="460">
        <f t="shared" si="237"/>
        <v>0</v>
      </c>
      <c r="I3857" s="460">
        <f t="shared" si="238"/>
        <v>0</v>
      </c>
      <c r="J3857" s="460">
        <f t="shared" si="240"/>
        <v>0</v>
      </c>
      <c r="K3857" s="9"/>
      <c r="P3857" s="2"/>
      <c r="Q3857" s="27"/>
      <c r="R3857" s="2"/>
      <c r="S3857" s="2"/>
      <c r="T3857" s="2"/>
      <c r="U3857" s="2"/>
      <c r="V3857" s="2"/>
      <c r="W3857" s="2"/>
    </row>
    <row r="3858" spans="2:23" ht="15" customHeight="1" x14ac:dyDescent="0.35">
      <c r="B3858" s="349"/>
      <c r="C3858" s="715" t="str">
        <f t="shared" si="239"/>
        <v/>
      </c>
      <c r="D3858" s="458">
        <f>IF(ISNUMBER(Summary!$D$17), DATE(Summary!$D$17, 1, 1) + INT((ROW(B3820)-1)/24), DATE(2024, 1, 1) + INT((ROW(B3820)-1)/24))</f>
        <v>45451</v>
      </c>
      <c r="E3858" s="459">
        <v>0.12500000000000006</v>
      </c>
      <c r="F3858" s="780"/>
      <c r="G3858" s="780"/>
      <c r="H3858" s="460">
        <f t="shared" si="237"/>
        <v>0</v>
      </c>
      <c r="I3858" s="460">
        <f t="shared" si="238"/>
        <v>0</v>
      </c>
      <c r="J3858" s="460">
        <f t="shared" si="240"/>
        <v>0</v>
      </c>
      <c r="K3858" s="9"/>
      <c r="P3858" s="2"/>
      <c r="Q3858" s="27"/>
      <c r="R3858" s="2"/>
      <c r="S3858" s="2"/>
      <c r="T3858" s="2"/>
      <c r="U3858" s="2"/>
      <c r="V3858" s="2"/>
      <c r="W3858" s="2"/>
    </row>
    <row r="3859" spans="2:23" ht="15" customHeight="1" x14ac:dyDescent="0.35">
      <c r="B3859" s="349"/>
      <c r="C3859" s="715" t="str">
        <f t="shared" si="239"/>
        <v/>
      </c>
      <c r="D3859" s="458">
        <f>IF(ISNUMBER(Summary!$D$17), DATE(Summary!$D$17, 1, 1) + INT((ROW(B3821)-1)/24), DATE(2024, 1, 1) + INT((ROW(B3821)-1)/24))</f>
        <v>45451</v>
      </c>
      <c r="E3859" s="459">
        <v>0.16666666666666669</v>
      </c>
      <c r="F3859" s="780"/>
      <c r="G3859" s="780"/>
      <c r="H3859" s="460">
        <f t="shared" si="237"/>
        <v>0</v>
      </c>
      <c r="I3859" s="460">
        <f t="shared" si="238"/>
        <v>0</v>
      </c>
      <c r="J3859" s="460">
        <f t="shared" si="240"/>
        <v>0</v>
      </c>
      <c r="K3859" s="9"/>
      <c r="P3859" s="2"/>
      <c r="Q3859" s="27"/>
      <c r="R3859" s="2"/>
      <c r="S3859" s="2"/>
      <c r="T3859" s="2"/>
      <c r="U3859" s="2"/>
      <c r="V3859" s="2"/>
      <c r="W3859" s="2"/>
    </row>
    <row r="3860" spans="2:23" ht="15" customHeight="1" x14ac:dyDescent="0.35">
      <c r="B3860" s="349"/>
      <c r="C3860" s="715" t="str">
        <f t="shared" si="239"/>
        <v/>
      </c>
      <c r="D3860" s="458">
        <f>IF(ISNUMBER(Summary!$D$17), DATE(Summary!$D$17, 1, 1) + INT((ROW(B3822)-1)/24), DATE(2024, 1, 1) + INT((ROW(B3822)-1)/24))</f>
        <v>45451</v>
      </c>
      <c r="E3860" s="459">
        <v>0.20833333333333337</v>
      </c>
      <c r="F3860" s="780"/>
      <c r="G3860" s="780"/>
      <c r="H3860" s="460">
        <f t="shared" si="237"/>
        <v>0</v>
      </c>
      <c r="I3860" s="460">
        <f t="shared" si="238"/>
        <v>0</v>
      </c>
      <c r="J3860" s="460">
        <f t="shared" si="240"/>
        <v>0</v>
      </c>
      <c r="K3860" s="9"/>
      <c r="P3860" s="2"/>
      <c r="Q3860" s="27"/>
      <c r="R3860" s="2"/>
      <c r="S3860" s="2"/>
      <c r="T3860" s="2"/>
      <c r="U3860" s="2"/>
      <c r="V3860" s="2"/>
      <c r="W3860" s="2"/>
    </row>
    <row r="3861" spans="2:23" ht="15" customHeight="1" x14ac:dyDescent="0.35">
      <c r="B3861" s="349"/>
      <c r="C3861" s="715" t="str">
        <f t="shared" si="239"/>
        <v/>
      </c>
      <c r="D3861" s="458">
        <f>IF(ISNUMBER(Summary!$D$17), DATE(Summary!$D$17, 1, 1) + INT((ROW(B3823)-1)/24), DATE(2024, 1, 1) + INT((ROW(B3823)-1)/24))</f>
        <v>45451</v>
      </c>
      <c r="E3861" s="459">
        <v>0.25</v>
      </c>
      <c r="F3861" s="780"/>
      <c r="G3861" s="780"/>
      <c r="H3861" s="460">
        <f t="shared" si="237"/>
        <v>0</v>
      </c>
      <c r="I3861" s="460">
        <f t="shared" si="238"/>
        <v>0</v>
      </c>
      <c r="J3861" s="460">
        <f t="shared" si="240"/>
        <v>0</v>
      </c>
      <c r="K3861" s="9"/>
      <c r="P3861" s="2"/>
      <c r="Q3861" s="27"/>
      <c r="R3861" s="2"/>
      <c r="S3861" s="2"/>
      <c r="T3861" s="2"/>
      <c r="U3861" s="2"/>
      <c r="V3861" s="2"/>
      <c r="W3861" s="2"/>
    </row>
    <row r="3862" spans="2:23" ht="15" customHeight="1" x14ac:dyDescent="0.35">
      <c r="B3862" s="349"/>
      <c r="C3862" s="715" t="str">
        <f t="shared" si="239"/>
        <v/>
      </c>
      <c r="D3862" s="458">
        <f>IF(ISNUMBER(Summary!$D$17), DATE(Summary!$D$17, 1, 1) + INT((ROW(B3824)-1)/24), DATE(2024, 1, 1) + INT((ROW(B3824)-1)/24))</f>
        <v>45451</v>
      </c>
      <c r="E3862" s="459">
        <v>0.29166666666666669</v>
      </c>
      <c r="F3862" s="780"/>
      <c r="G3862" s="780"/>
      <c r="H3862" s="460">
        <f t="shared" si="237"/>
        <v>0</v>
      </c>
      <c r="I3862" s="460">
        <f t="shared" si="238"/>
        <v>0</v>
      </c>
      <c r="J3862" s="460">
        <f t="shared" si="240"/>
        <v>0</v>
      </c>
      <c r="K3862" s="9"/>
      <c r="P3862" s="2"/>
      <c r="Q3862" s="27"/>
      <c r="R3862" s="2"/>
      <c r="S3862" s="2"/>
      <c r="T3862" s="2"/>
      <c r="U3862" s="2"/>
      <c r="V3862" s="2"/>
      <c r="W3862" s="2"/>
    </row>
    <row r="3863" spans="2:23" ht="15" customHeight="1" x14ac:dyDescent="0.35">
      <c r="B3863" s="349"/>
      <c r="C3863" s="715" t="str">
        <f t="shared" si="239"/>
        <v/>
      </c>
      <c r="D3863" s="458">
        <f>IF(ISNUMBER(Summary!$D$17), DATE(Summary!$D$17, 1, 1) + INT((ROW(B3825)-1)/24), DATE(2024, 1, 1) + INT((ROW(B3825)-1)/24))</f>
        <v>45451</v>
      </c>
      <c r="E3863" s="459">
        <v>0.33333333333333337</v>
      </c>
      <c r="F3863" s="780"/>
      <c r="G3863" s="780"/>
      <c r="H3863" s="460">
        <f t="shared" si="237"/>
        <v>0</v>
      </c>
      <c r="I3863" s="460">
        <f t="shared" si="238"/>
        <v>0</v>
      </c>
      <c r="J3863" s="460">
        <f t="shared" si="240"/>
        <v>0</v>
      </c>
      <c r="K3863" s="9"/>
      <c r="P3863" s="2"/>
      <c r="Q3863" s="27"/>
      <c r="R3863" s="2"/>
      <c r="S3863" s="2"/>
      <c r="T3863" s="2"/>
      <c r="U3863" s="2"/>
      <c r="V3863" s="2"/>
      <c r="W3863" s="2"/>
    </row>
    <row r="3864" spans="2:23" ht="15" customHeight="1" x14ac:dyDescent="0.35">
      <c r="B3864" s="349"/>
      <c r="C3864" s="715" t="str">
        <f t="shared" si="239"/>
        <v/>
      </c>
      <c r="D3864" s="458">
        <f>IF(ISNUMBER(Summary!$D$17), DATE(Summary!$D$17, 1, 1) + INT((ROW(B3826)-1)/24), DATE(2024, 1, 1) + INT((ROW(B3826)-1)/24))</f>
        <v>45451</v>
      </c>
      <c r="E3864" s="459">
        <v>0.375</v>
      </c>
      <c r="F3864" s="780"/>
      <c r="G3864" s="780"/>
      <c r="H3864" s="460">
        <f t="shared" si="237"/>
        <v>0</v>
      </c>
      <c r="I3864" s="460">
        <f t="shared" si="238"/>
        <v>0</v>
      </c>
      <c r="J3864" s="460">
        <f t="shared" si="240"/>
        <v>0</v>
      </c>
      <c r="K3864" s="9"/>
      <c r="P3864" s="2"/>
      <c r="Q3864" s="27"/>
      <c r="R3864" s="2"/>
      <c r="S3864" s="2"/>
      <c r="T3864" s="2"/>
      <c r="U3864" s="2"/>
      <c r="V3864" s="2"/>
      <c r="W3864" s="2"/>
    </row>
    <row r="3865" spans="2:23" ht="15" customHeight="1" x14ac:dyDescent="0.35">
      <c r="B3865" s="349"/>
      <c r="C3865" s="715" t="str">
        <f t="shared" si="239"/>
        <v/>
      </c>
      <c r="D3865" s="458">
        <f>IF(ISNUMBER(Summary!$D$17), DATE(Summary!$D$17, 1, 1) + INT((ROW(B3827)-1)/24), DATE(2024, 1, 1) + INT((ROW(B3827)-1)/24))</f>
        <v>45451</v>
      </c>
      <c r="E3865" s="459">
        <v>0.41666666666666669</v>
      </c>
      <c r="F3865" s="780"/>
      <c r="G3865" s="780"/>
      <c r="H3865" s="460">
        <f t="shared" si="237"/>
        <v>0</v>
      </c>
      <c r="I3865" s="460">
        <f t="shared" si="238"/>
        <v>0</v>
      </c>
      <c r="J3865" s="460">
        <f t="shared" si="240"/>
        <v>0</v>
      </c>
      <c r="K3865" s="9"/>
      <c r="P3865" s="2"/>
      <c r="Q3865" s="27"/>
      <c r="R3865" s="2"/>
      <c r="S3865" s="2"/>
      <c r="T3865" s="2"/>
      <c r="U3865" s="2"/>
      <c r="V3865" s="2"/>
      <c r="W3865" s="2"/>
    </row>
    <row r="3866" spans="2:23" ht="15" customHeight="1" x14ac:dyDescent="0.35">
      <c r="B3866" s="349"/>
      <c r="C3866" s="715" t="str">
        <f t="shared" si="239"/>
        <v/>
      </c>
      <c r="D3866" s="458">
        <f>IF(ISNUMBER(Summary!$D$17), DATE(Summary!$D$17, 1, 1) + INT((ROW(B3828)-1)/24), DATE(2024, 1, 1) + INT((ROW(B3828)-1)/24))</f>
        <v>45451</v>
      </c>
      <c r="E3866" s="459">
        <v>0.45833333333333337</v>
      </c>
      <c r="F3866" s="780"/>
      <c r="G3866" s="780"/>
      <c r="H3866" s="460">
        <f t="shared" si="237"/>
        <v>0</v>
      </c>
      <c r="I3866" s="460">
        <f t="shared" si="238"/>
        <v>0</v>
      </c>
      <c r="J3866" s="460">
        <f t="shared" si="240"/>
        <v>0</v>
      </c>
      <c r="K3866" s="9"/>
      <c r="P3866" s="2"/>
      <c r="Q3866" s="27"/>
      <c r="R3866" s="2"/>
      <c r="S3866" s="2"/>
      <c r="T3866" s="2"/>
      <c r="U3866" s="2"/>
      <c r="V3866" s="2"/>
      <c r="W3866" s="2"/>
    </row>
    <row r="3867" spans="2:23" ht="15" customHeight="1" x14ac:dyDescent="0.35">
      <c r="B3867" s="349"/>
      <c r="C3867" s="715" t="str">
        <f t="shared" si="239"/>
        <v/>
      </c>
      <c r="D3867" s="458">
        <f>IF(ISNUMBER(Summary!$D$17), DATE(Summary!$D$17, 1, 1) + INT((ROW(B3829)-1)/24), DATE(2024, 1, 1) + INT((ROW(B3829)-1)/24))</f>
        <v>45451</v>
      </c>
      <c r="E3867" s="459">
        <v>0.50000000000000011</v>
      </c>
      <c r="F3867" s="780"/>
      <c r="G3867" s="780"/>
      <c r="H3867" s="460">
        <f t="shared" si="237"/>
        <v>0</v>
      </c>
      <c r="I3867" s="460">
        <f t="shared" si="238"/>
        <v>0</v>
      </c>
      <c r="J3867" s="460">
        <f t="shared" si="240"/>
        <v>0</v>
      </c>
      <c r="K3867" s="9"/>
      <c r="P3867" s="2"/>
      <c r="Q3867" s="27"/>
      <c r="R3867" s="2"/>
      <c r="S3867" s="2"/>
      <c r="T3867" s="2"/>
      <c r="U3867" s="2"/>
      <c r="V3867" s="2"/>
      <c r="W3867" s="2"/>
    </row>
    <row r="3868" spans="2:23" ht="15" customHeight="1" x14ac:dyDescent="0.35">
      <c r="B3868" s="349"/>
      <c r="C3868" s="715" t="str">
        <f t="shared" si="239"/>
        <v/>
      </c>
      <c r="D3868" s="458">
        <f>IF(ISNUMBER(Summary!$D$17), DATE(Summary!$D$17, 1, 1) + INT((ROW(B3830)-1)/24), DATE(2024, 1, 1) + INT((ROW(B3830)-1)/24))</f>
        <v>45451</v>
      </c>
      <c r="E3868" s="459">
        <v>0.54166666666666674</v>
      </c>
      <c r="F3868" s="780"/>
      <c r="G3868" s="780"/>
      <c r="H3868" s="460">
        <f t="shared" si="237"/>
        <v>0</v>
      </c>
      <c r="I3868" s="460">
        <f t="shared" si="238"/>
        <v>0</v>
      </c>
      <c r="J3868" s="460">
        <f t="shared" si="240"/>
        <v>0</v>
      </c>
      <c r="K3868" s="9"/>
      <c r="P3868" s="2"/>
      <c r="Q3868" s="27"/>
      <c r="R3868" s="2"/>
      <c r="S3868" s="2"/>
      <c r="T3868" s="2"/>
      <c r="U3868" s="2"/>
      <c r="V3868" s="2"/>
      <c r="W3868" s="2"/>
    </row>
    <row r="3869" spans="2:23" ht="15" customHeight="1" x14ac:dyDescent="0.35">
      <c r="B3869" s="349"/>
      <c r="C3869" s="715" t="str">
        <f t="shared" si="239"/>
        <v/>
      </c>
      <c r="D3869" s="458">
        <f>IF(ISNUMBER(Summary!$D$17), DATE(Summary!$D$17, 1, 1) + INT((ROW(B3831)-1)/24), DATE(2024, 1, 1) + INT((ROW(B3831)-1)/24))</f>
        <v>45451</v>
      </c>
      <c r="E3869" s="459">
        <v>0.58333333333333337</v>
      </c>
      <c r="F3869" s="780"/>
      <c r="G3869" s="780"/>
      <c r="H3869" s="460">
        <f t="shared" si="237"/>
        <v>0</v>
      </c>
      <c r="I3869" s="460">
        <f t="shared" si="238"/>
        <v>0</v>
      </c>
      <c r="J3869" s="460">
        <f t="shared" si="240"/>
        <v>0</v>
      </c>
      <c r="K3869" s="9"/>
      <c r="P3869" s="2"/>
      <c r="Q3869" s="27"/>
      <c r="R3869" s="2"/>
      <c r="S3869" s="2"/>
      <c r="T3869" s="2"/>
      <c r="U3869" s="2"/>
      <c r="V3869" s="2"/>
      <c r="W3869" s="2"/>
    </row>
    <row r="3870" spans="2:23" ht="15" customHeight="1" x14ac:dyDescent="0.35">
      <c r="B3870" s="349"/>
      <c r="C3870" s="715" t="str">
        <f t="shared" si="239"/>
        <v/>
      </c>
      <c r="D3870" s="458">
        <f>IF(ISNUMBER(Summary!$D$17), DATE(Summary!$D$17, 1, 1) + INT((ROW(B3832)-1)/24), DATE(2024, 1, 1) + INT((ROW(B3832)-1)/24))</f>
        <v>45451</v>
      </c>
      <c r="E3870" s="459">
        <v>0.62500000000000011</v>
      </c>
      <c r="F3870" s="780"/>
      <c r="G3870" s="780"/>
      <c r="H3870" s="460">
        <f t="shared" si="237"/>
        <v>0</v>
      </c>
      <c r="I3870" s="460">
        <f t="shared" si="238"/>
        <v>0</v>
      </c>
      <c r="J3870" s="460">
        <f t="shared" si="240"/>
        <v>0</v>
      </c>
      <c r="K3870" s="9"/>
      <c r="P3870" s="2"/>
      <c r="Q3870" s="27"/>
      <c r="R3870" s="2"/>
      <c r="S3870" s="2"/>
      <c r="T3870" s="2"/>
      <c r="U3870" s="2"/>
      <c r="V3870" s="2"/>
      <c r="W3870" s="2"/>
    </row>
    <row r="3871" spans="2:23" ht="15" customHeight="1" x14ac:dyDescent="0.35">
      <c r="B3871" s="349"/>
      <c r="C3871" s="715" t="str">
        <f t="shared" si="239"/>
        <v/>
      </c>
      <c r="D3871" s="458">
        <f>IF(ISNUMBER(Summary!$D$17), DATE(Summary!$D$17, 1, 1) + INT((ROW(B3833)-1)/24), DATE(2024, 1, 1) + INT((ROW(B3833)-1)/24))</f>
        <v>45451</v>
      </c>
      <c r="E3871" s="459">
        <v>0.66666666666666674</v>
      </c>
      <c r="F3871" s="780"/>
      <c r="G3871" s="780"/>
      <c r="H3871" s="460">
        <f t="shared" si="237"/>
        <v>0</v>
      </c>
      <c r="I3871" s="460">
        <f t="shared" si="238"/>
        <v>0</v>
      </c>
      <c r="J3871" s="460">
        <f t="shared" si="240"/>
        <v>0</v>
      </c>
      <c r="K3871" s="9"/>
      <c r="P3871" s="2"/>
      <c r="Q3871" s="27"/>
      <c r="R3871" s="2"/>
      <c r="S3871" s="2"/>
      <c r="T3871" s="2"/>
      <c r="U3871" s="2"/>
      <c r="V3871" s="2"/>
      <c r="W3871" s="2"/>
    </row>
    <row r="3872" spans="2:23" ht="15" customHeight="1" x14ac:dyDescent="0.35">
      <c r="B3872" s="349"/>
      <c r="C3872" s="715" t="str">
        <f t="shared" si="239"/>
        <v/>
      </c>
      <c r="D3872" s="458">
        <f>IF(ISNUMBER(Summary!$D$17), DATE(Summary!$D$17, 1, 1) + INT((ROW(B3834)-1)/24), DATE(2024, 1, 1) + INT((ROW(B3834)-1)/24))</f>
        <v>45451</v>
      </c>
      <c r="E3872" s="459">
        <v>0.70833333333333337</v>
      </c>
      <c r="F3872" s="780"/>
      <c r="G3872" s="780"/>
      <c r="H3872" s="460">
        <f t="shared" si="237"/>
        <v>0</v>
      </c>
      <c r="I3872" s="460">
        <f t="shared" si="238"/>
        <v>0</v>
      </c>
      <c r="J3872" s="460">
        <f t="shared" si="240"/>
        <v>0</v>
      </c>
      <c r="K3872" s="9"/>
      <c r="P3872" s="2"/>
      <c r="Q3872" s="27"/>
      <c r="R3872" s="2"/>
      <c r="S3872" s="2"/>
      <c r="T3872" s="2"/>
      <c r="U3872" s="2"/>
      <c r="V3872" s="2"/>
      <c r="W3872" s="2"/>
    </row>
    <row r="3873" spans="2:23" ht="15" customHeight="1" x14ac:dyDescent="0.35">
      <c r="B3873" s="349"/>
      <c r="C3873" s="715" t="str">
        <f t="shared" si="239"/>
        <v/>
      </c>
      <c r="D3873" s="458">
        <f>IF(ISNUMBER(Summary!$D$17), DATE(Summary!$D$17, 1, 1) + INT((ROW(B3835)-1)/24), DATE(2024, 1, 1) + INT((ROW(B3835)-1)/24))</f>
        <v>45451</v>
      </c>
      <c r="E3873" s="459">
        <v>0.75000000000000011</v>
      </c>
      <c r="F3873" s="780"/>
      <c r="G3873" s="780"/>
      <c r="H3873" s="460">
        <f t="shared" si="237"/>
        <v>0</v>
      </c>
      <c r="I3873" s="460">
        <f t="shared" si="238"/>
        <v>0</v>
      </c>
      <c r="J3873" s="460">
        <f t="shared" si="240"/>
        <v>0</v>
      </c>
      <c r="K3873" s="9"/>
      <c r="P3873" s="2"/>
      <c r="Q3873" s="27"/>
      <c r="R3873" s="2"/>
      <c r="S3873" s="2"/>
      <c r="T3873" s="2"/>
      <c r="U3873" s="2"/>
      <c r="V3873" s="2"/>
      <c r="W3873" s="2"/>
    </row>
    <row r="3874" spans="2:23" ht="15" customHeight="1" x14ac:dyDescent="0.35">
      <c r="B3874" s="349"/>
      <c r="C3874" s="715" t="str">
        <f t="shared" si="239"/>
        <v/>
      </c>
      <c r="D3874" s="458">
        <f>IF(ISNUMBER(Summary!$D$17), DATE(Summary!$D$17, 1, 1) + INT((ROW(B3836)-1)/24), DATE(2024, 1, 1) + INT((ROW(B3836)-1)/24))</f>
        <v>45451</v>
      </c>
      <c r="E3874" s="459">
        <v>0.79166666666666674</v>
      </c>
      <c r="F3874" s="780"/>
      <c r="G3874" s="780"/>
      <c r="H3874" s="460">
        <f t="shared" si="237"/>
        <v>0</v>
      </c>
      <c r="I3874" s="460">
        <f t="shared" si="238"/>
        <v>0</v>
      </c>
      <c r="J3874" s="460">
        <f t="shared" si="240"/>
        <v>0</v>
      </c>
      <c r="K3874" s="9"/>
      <c r="P3874" s="2"/>
      <c r="Q3874" s="27"/>
      <c r="R3874" s="2"/>
      <c r="S3874" s="2"/>
      <c r="T3874" s="2"/>
      <c r="U3874" s="2"/>
      <c r="V3874" s="2"/>
      <c r="W3874" s="2"/>
    </row>
    <row r="3875" spans="2:23" ht="15" customHeight="1" x14ac:dyDescent="0.35">
      <c r="B3875" s="349"/>
      <c r="C3875" s="715" t="str">
        <f t="shared" si="239"/>
        <v/>
      </c>
      <c r="D3875" s="458">
        <f>IF(ISNUMBER(Summary!$D$17), DATE(Summary!$D$17, 1, 1) + INT((ROW(B3837)-1)/24), DATE(2024, 1, 1) + INT((ROW(B3837)-1)/24))</f>
        <v>45451</v>
      </c>
      <c r="E3875" s="459">
        <v>0.83333333333333337</v>
      </c>
      <c r="F3875" s="780"/>
      <c r="G3875" s="780"/>
      <c r="H3875" s="460">
        <f t="shared" si="237"/>
        <v>0</v>
      </c>
      <c r="I3875" s="460">
        <f t="shared" si="238"/>
        <v>0</v>
      </c>
      <c r="J3875" s="460">
        <f t="shared" si="240"/>
        <v>0</v>
      </c>
      <c r="K3875" s="9"/>
      <c r="P3875" s="2"/>
      <c r="Q3875" s="27"/>
      <c r="R3875" s="2"/>
      <c r="S3875" s="2"/>
      <c r="T3875" s="2"/>
      <c r="U3875" s="2"/>
      <c r="V3875" s="2"/>
      <c r="W3875" s="2"/>
    </row>
    <row r="3876" spans="2:23" ht="15" customHeight="1" x14ac:dyDescent="0.35">
      <c r="B3876" s="349"/>
      <c r="C3876" s="715" t="str">
        <f t="shared" si="239"/>
        <v/>
      </c>
      <c r="D3876" s="458">
        <f>IF(ISNUMBER(Summary!$D$17), DATE(Summary!$D$17, 1, 1) + INT((ROW(B3838)-1)/24), DATE(2024, 1, 1) + INT((ROW(B3838)-1)/24))</f>
        <v>45451</v>
      </c>
      <c r="E3876" s="459">
        <v>0.87500000000000011</v>
      </c>
      <c r="F3876" s="780"/>
      <c r="G3876" s="780"/>
      <c r="H3876" s="460">
        <f t="shared" si="237"/>
        <v>0</v>
      </c>
      <c r="I3876" s="460">
        <f t="shared" si="238"/>
        <v>0</v>
      </c>
      <c r="J3876" s="460">
        <f t="shared" si="240"/>
        <v>0</v>
      </c>
      <c r="K3876" s="9"/>
      <c r="P3876" s="2"/>
      <c r="Q3876" s="27"/>
      <c r="R3876" s="2"/>
      <c r="S3876" s="2"/>
      <c r="T3876" s="2"/>
      <c r="U3876" s="2"/>
      <c r="V3876" s="2"/>
      <c r="W3876" s="2"/>
    </row>
    <row r="3877" spans="2:23" ht="15" customHeight="1" x14ac:dyDescent="0.35">
      <c r="B3877" s="349"/>
      <c r="C3877" s="715" t="str">
        <f t="shared" si="239"/>
        <v/>
      </c>
      <c r="D3877" s="458">
        <f>IF(ISNUMBER(Summary!$D$17), DATE(Summary!$D$17, 1, 1) + INT((ROW(B3839)-1)/24), DATE(2024, 1, 1) + INT((ROW(B3839)-1)/24))</f>
        <v>45451</v>
      </c>
      <c r="E3877" s="459">
        <v>0.91666666666666674</v>
      </c>
      <c r="F3877" s="780"/>
      <c r="G3877" s="780"/>
      <c r="H3877" s="460">
        <f t="shared" si="237"/>
        <v>0</v>
      </c>
      <c r="I3877" s="460">
        <f t="shared" si="238"/>
        <v>0</v>
      </c>
      <c r="J3877" s="460">
        <f t="shared" si="240"/>
        <v>0</v>
      </c>
      <c r="K3877" s="9"/>
      <c r="P3877" s="2"/>
      <c r="Q3877" s="27"/>
      <c r="R3877" s="2"/>
      <c r="S3877" s="2"/>
      <c r="T3877" s="2"/>
      <c r="U3877" s="2"/>
      <c r="V3877" s="2"/>
      <c r="W3877" s="2"/>
    </row>
    <row r="3878" spans="2:23" ht="15" customHeight="1" x14ac:dyDescent="0.35">
      <c r="B3878" s="349"/>
      <c r="C3878" s="715" t="str">
        <f t="shared" si="239"/>
        <v/>
      </c>
      <c r="D3878" s="458">
        <f>IF(ISNUMBER(Summary!$D$17), DATE(Summary!$D$17, 1, 1) + INT((ROW(B3840)-1)/24), DATE(2024, 1, 1) + INT((ROW(B3840)-1)/24))</f>
        <v>45451</v>
      </c>
      <c r="E3878" s="459">
        <v>0.95833333333333337</v>
      </c>
      <c r="F3878" s="780"/>
      <c r="G3878" s="780"/>
      <c r="H3878" s="460">
        <f t="shared" si="237"/>
        <v>0</v>
      </c>
      <c r="I3878" s="460">
        <f t="shared" si="238"/>
        <v>0</v>
      </c>
      <c r="J3878" s="460">
        <f t="shared" si="240"/>
        <v>0</v>
      </c>
      <c r="K3878" s="9"/>
      <c r="P3878" s="2"/>
      <c r="Q3878" s="27"/>
      <c r="R3878" s="2"/>
      <c r="S3878" s="2"/>
      <c r="T3878" s="2"/>
      <c r="U3878" s="2"/>
      <c r="V3878" s="2"/>
      <c r="W3878" s="2"/>
    </row>
    <row r="3879" spans="2:23" ht="15" customHeight="1" x14ac:dyDescent="0.35">
      <c r="B3879" s="457"/>
      <c r="C3879" s="715">
        <f t="shared" si="239"/>
        <v>45452</v>
      </c>
      <c r="D3879" s="458">
        <f>IF(ISNUMBER(Summary!$D$17), DATE(Summary!$D$17, 1, 1) + INT((ROW(B3841)-1)/24), DATE(2024, 1, 1) + INT((ROW(B3841)-1)/24))</f>
        <v>45452</v>
      </c>
      <c r="E3879" s="459">
        <v>3.1225022567582528E-17</v>
      </c>
      <c r="F3879" s="780"/>
      <c r="G3879" s="780"/>
      <c r="H3879" s="460">
        <f t="shared" ref="H3879:H3942" si="241">IF(G3879&gt;F3879,F3879,G3879)</f>
        <v>0</v>
      </c>
      <c r="I3879" s="460">
        <f t="shared" ref="I3879:I3942" si="242">F3879-H3879</f>
        <v>0</v>
      </c>
      <c r="J3879" s="460">
        <f t="shared" si="240"/>
        <v>0</v>
      </c>
      <c r="K3879" s="9"/>
      <c r="P3879" s="2"/>
      <c r="Q3879" s="27"/>
      <c r="R3879" s="2"/>
      <c r="S3879" s="2"/>
      <c r="T3879" s="2"/>
      <c r="U3879" s="2"/>
      <c r="V3879" s="2"/>
      <c r="W3879" s="2"/>
    </row>
    <row r="3880" spans="2:23" ht="15" customHeight="1" x14ac:dyDescent="0.35">
      <c r="B3880" s="349"/>
      <c r="C3880" s="715" t="str">
        <f t="shared" ref="C3880:C3943" si="243">IF(MOD(ROW()-ROW($E$39), 24)=0, $D3880, "")</f>
        <v/>
      </c>
      <c r="D3880" s="458">
        <f>IF(ISNUMBER(Summary!$D$17), DATE(Summary!$D$17, 1, 1) + INT((ROW(B3842)-1)/24), DATE(2024, 1, 1) + INT((ROW(B3842)-1)/24))</f>
        <v>45452</v>
      </c>
      <c r="E3880" s="459">
        <v>4.1666666666666699E-2</v>
      </c>
      <c r="F3880" s="780"/>
      <c r="G3880" s="780"/>
      <c r="H3880" s="460">
        <f t="shared" si="241"/>
        <v>0</v>
      </c>
      <c r="I3880" s="460">
        <f t="shared" si="242"/>
        <v>0</v>
      </c>
      <c r="J3880" s="460">
        <f t="shared" si="240"/>
        <v>0</v>
      </c>
      <c r="K3880" s="9"/>
      <c r="P3880" s="2"/>
      <c r="Q3880" s="27"/>
      <c r="R3880" s="2"/>
      <c r="S3880" s="2"/>
      <c r="T3880" s="2"/>
      <c r="U3880" s="2"/>
      <c r="V3880" s="2"/>
      <c r="W3880" s="2"/>
    </row>
    <row r="3881" spans="2:23" ht="15" customHeight="1" x14ac:dyDescent="0.35">
      <c r="B3881" s="349"/>
      <c r="C3881" s="715" t="str">
        <f t="shared" si="243"/>
        <v/>
      </c>
      <c r="D3881" s="458">
        <f>IF(ISNUMBER(Summary!$D$17), DATE(Summary!$D$17, 1, 1) + INT((ROW(B3843)-1)/24), DATE(2024, 1, 1) + INT((ROW(B3843)-1)/24))</f>
        <v>45452</v>
      </c>
      <c r="E3881" s="459">
        <v>8.333333333333337E-2</v>
      </c>
      <c r="F3881" s="780"/>
      <c r="G3881" s="780"/>
      <c r="H3881" s="460">
        <f t="shared" si="241"/>
        <v>0</v>
      </c>
      <c r="I3881" s="460">
        <f t="shared" si="242"/>
        <v>0</v>
      </c>
      <c r="J3881" s="460">
        <f t="shared" si="240"/>
        <v>0</v>
      </c>
      <c r="K3881" s="9"/>
      <c r="P3881" s="2"/>
      <c r="Q3881" s="27"/>
      <c r="R3881" s="2"/>
      <c r="S3881" s="2"/>
      <c r="T3881" s="2"/>
      <c r="U3881" s="2"/>
      <c r="V3881" s="2"/>
      <c r="W3881" s="2"/>
    </row>
    <row r="3882" spans="2:23" ht="15" customHeight="1" x14ac:dyDescent="0.35">
      <c r="B3882" s="349"/>
      <c r="C3882" s="715" t="str">
        <f t="shared" si="243"/>
        <v/>
      </c>
      <c r="D3882" s="458">
        <f>IF(ISNUMBER(Summary!$D$17), DATE(Summary!$D$17, 1, 1) + INT((ROW(B3844)-1)/24), DATE(2024, 1, 1) + INT((ROW(B3844)-1)/24))</f>
        <v>45452</v>
      </c>
      <c r="E3882" s="459">
        <v>0.12500000000000006</v>
      </c>
      <c r="F3882" s="780"/>
      <c r="G3882" s="780"/>
      <c r="H3882" s="460">
        <f t="shared" si="241"/>
        <v>0</v>
      </c>
      <c r="I3882" s="460">
        <f t="shared" si="242"/>
        <v>0</v>
      </c>
      <c r="J3882" s="460">
        <f t="shared" si="240"/>
        <v>0</v>
      </c>
      <c r="K3882" s="9"/>
      <c r="P3882" s="2"/>
      <c r="Q3882" s="27"/>
      <c r="R3882" s="2"/>
      <c r="S3882" s="2"/>
      <c r="T3882" s="2"/>
      <c r="U3882" s="2"/>
      <c r="V3882" s="2"/>
      <c r="W3882" s="2"/>
    </row>
    <row r="3883" spans="2:23" ht="15" customHeight="1" x14ac:dyDescent="0.35">
      <c r="B3883" s="349"/>
      <c r="C3883" s="715" t="str">
        <f t="shared" si="243"/>
        <v/>
      </c>
      <c r="D3883" s="458">
        <f>IF(ISNUMBER(Summary!$D$17), DATE(Summary!$D$17, 1, 1) + INT((ROW(B3845)-1)/24), DATE(2024, 1, 1) + INT((ROW(B3845)-1)/24))</f>
        <v>45452</v>
      </c>
      <c r="E3883" s="459">
        <v>0.16666666666666669</v>
      </c>
      <c r="F3883" s="780"/>
      <c r="G3883" s="780"/>
      <c r="H3883" s="460">
        <f t="shared" si="241"/>
        <v>0</v>
      </c>
      <c r="I3883" s="460">
        <f t="shared" si="242"/>
        <v>0</v>
      </c>
      <c r="J3883" s="460">
        <f t="shared" si="240"/>
        <v>0</v>
      </c>
      <c r="K3883" s="9"/>
      <c r="P3883" s="2"/>
      <c r="Q3883" s="27"/>
      <c r="R3883" s="2"/>
      <c r="S3883" s="2"/>
      <c r="T3883" s="2"/>
      <c r="U3883" s="2"/>
      <c r="V3883" s="2"/>
      <c r="W3883" s="2"/>
    </row>
    <row r="3884" spans="2:23" ht="15" customHeight="1" x14ac:dyDescent="0.35">
      <c r="B3884" s="349"/>
      <c r="C3884" s="715" t="str">
        <f t="shared" si="243"/>
        <v/>
      </c>
      <c r="D3884" s="458">
        <f>IF(ISNUMBER(Summary!$D$17), DATE(Summary!$D$17, 1, 1) + INT((ROW(B3846)-1)/24), DATE(2024, 1, 1) + INT((ROW(B3846)-1)/24))</f>
        <v>45452</v>
      </c>
      <c r="E3884" s="459">
        <v>0.20833333333333337</v>
      </c>
      <c r="F3884" s="780"/>
      <c r="G3884" s="780"/>
      <c r="H3884" s="460">
        <f t="shared" si="241"/>
        <v>0</v>
      </c>
      <c r="I3884" s="460">
        <f t="shared" si="242"/>
        <v>0</v>
      </c>
      <c r="J3884" s="460">
        <f t="shared" si="240"/>
        <v>0</v>
      </c>
      <c r="K3884" s="9"/>
      <c r="P3884" s="2"/>
      <c r="Q3884" s="27"/>
      <c r="R3884" s="2"/>
      <c r="S3884" s="2"/>
      <c r="T3884" s="2"/>
      <c r="U3884" s="2"/>
      <c r="V3884" s="2"/>
      <c r="W3884" s="2"/>
    </row>
    <row r="3885" spans="2:23" ht="15" customHeight="1" x14ac:dyDescent="0.35">
      <c r="B3885" s="349"/>
      <c r="C3885" s="715" t="str">
        <f t="shared" si="243"/>
        <v/>
      </c>
      <c r="D3885" s="458">
        <f>IF(ISNUMBER(Summary!$D$17), DATE(Summary!$D$17, 1, 1) + INT((ROW(B3847)-1)/24), DATE(2024, 1, 1) + INT((ROW(B3847)-1)/24))</f>
        <v>45452</v>
      </c>
      <c r="E3885" s="459">
        <v>0.25</v>
      </c>
      <c r="F3885" s="780"/>
      <c r="G3885" s="780"/>
      <c r="H3885" s="460">
        <f t="shared" si="241"/>
        <v>0</v>
      </c>
      <c r="I3885" s="460">
        <f t="shared" si="242"/>
        <v>0</v>
      </c>
      <c r="J3885" s="460">
        <f t="shared" si="240"/>
        <v>0</v>
      </c>
      <c r="K3885" s="9"/>
      <c r="P3885" s="2"/>
      <c r="Q3885" s="27"/>
      <c r="R3885" s="2"/>
      <c r="S3885" s="2"/>
      <c r="T3885" s="2"/>
      <c r="U3885" s="2"/>
      <c r="V3885" s="2"/>
      <c r="W3885" s="2"/>
    </row>
    <row r="3886" spans="2:23" ht="15" customHeight="1" x14ac:dyDescent="0.35">
      <c r="B3886" s="349"/>
      <c r="C3886" s="715" t="str">
        <f t="shared" si="243"/>
        <v/>
      </c>
      <c r="D3886" s="458">
        <f>IF(ISNUMBER(Summary!$D$17), DATE(Summary!$D$17, 1, 1) + INT((ROW(B3848)-1)/24), DATE(2024, 1, 1) + INT((ROW(B3848)-1)/24))</f>
        <v>45452</v>
      </c>
      <c r="E3886" s="459">
        <v>0.29166666666666669</v>
      </c>
      <c r="F3886" s="780"/>
      <c r="G3886" s="780"/>
      <c r="H3886" s="460">
        <f t="shared" si="241"/>
        <v>0</v>
      </c>
      <c r="I3886" s="460">
        <f t="shared" si="242"/>
        <v>0</v>
      </c>
      <c r="J3886" s="460">
        <f t="shared" si="240"/>
        <v>0</v>
      </c>
      <c r="K3886" s="9"/>
      <c r="P3886" s="2"/>
      <c r="Q3886" s="27"/>
      <c r="R3886" s="2"/>
      <c r="S3886" s="2"/>
      <c r="T3886" s="2"/>
      <c r="U3886" s="2"/>
      <c r="V3886" s="2"/>
      <c r="W3886" s="2"/>
    </row>
    <row r="3887" spans="2:23" ht="15" customHeight="1" x14ac:dyDescent="0.35">
      <c r="B3887" s="349"/>
      <c r="C3887" s="715" t="str">
        <f t="shared" si="243"/>
        <v/>
      </c>
      <c r="D3887" s="458">
        <f>IF(ISNUMBER(Summary!$D$17), DATE(Summary!$D$17, 1, 1) + INT((ROW(B3849)-1)/24), DATE(2024, 1, 1) + INT((ROW(B3849)-1)/24))</f>
        <v>45452</v>
      </c>
      <c r="E3887" s="459">
        <v>0.33333333333333337</v>
      </c>
      <c r="F3887" s="780"/>
      <c r="G3887" s="780"/>
      <c r="H3887" s="460">
        <f t="shared" si="241"/>
        <v>0</v>
      </c>
      <c r="I3887" s="460">
        <f t="shared" si="242"/>
        <v>0</v>
      </c>
      <c r="J3887" s="460">
        <f t="shared" si="240"/>
        <v>0</v>
      </c>
      <c r="K3887" s="9"/>
      <c r="P3887" s="2"/>
      <c r="Q3887" s="27"/>
      <c r="R3887" s="2"/>
      <c r="S3887" s="2"/>
      <c r="T3887" s="2"/>
      <c r="U3887" s="2"/>
      <c r="V3887" s="2"/>
      <c r="W3887" s="2"/>
    </row>
    <row r="3888" spans="2:23" ht="15" customHeight="1" x14ac:dyDescent="0.35">
      <c r="B3888" s="349"/>
      <c r="C3888" s="715" t="str">
        <f t="shared" si="243"/>
        <v/>
      </c>
      <c r="D3888" s="458">
        <f>IF(ISNUMBER(Summary!$D$17), DATE(Summary!$D$17, 1, 1) + INT((ROW(B3850)-1)/24), DATE(2024, 1, 1) + INT((ROW(B3850)-1)/24))</f>
        <v>45452</v>
      </c>
      <c r="E3888" s="459">
        <v>0.375</v>
      </c>
      <c r="F3888" s="780"/>
      <c r="G3888" s="780"/>
      <c r="H3888" s="460">
        <f t="shared" si="241"/>
        <v>0</v>
      </c>
      <c r="I3888" s="460">
        <f t="shared" si="242"/>
        <v>0</v>
      </c>
      <c r="J3888" s="460">
        <f t="shared" si="240"/>
        <v>0</v>
      </c>
      <c r="K3888" s="9"/>
      <c r="P3888" s="2"/>
      <c r="Q3888" s="27"/>
      <c r="R3888" s="2"/>
      <c r="S3888" s="2"/>
      <c r="T3888" s="2"/>
      <c r="U3888" s="2"/>
      <c r="V3888" s="2"/>
      <c r="W3888" s="2"/>
    </row>
    <row r="3889" spans="2:23" ht="15" customHeight="1" x14ac:dyDescent="0.35">
      <c r="B3889" s="349"/>
      <c r="C3889" s="715" t="str">
        <f t="shared" si="243"/>
        <v/>
      </c>
      <c r="D3889" s="458">
        <f>IF(ISNUMBER(Summary!$D$17), DATE(Summary!$D$17, 1, 1) + INT((ROW(B3851)-1)/24), DATE(2024, 1, 1) + INT((ROW(B3851)-1)/24))</f>
        <v>45452</v>
      </c>
      <c r="E3889" s="459">
        <v>0.41666666666666669</v>
      </c>
      <c r="F3889" s="780"/>
      <c r="G3889" s="780"/>
      <c r="H3889" s="460">
        <f t="shared" si="241"/>
        <v>0</v>
      </c>
      <c r="I3889" s="460">
        <f t="shared" si="242"/>
        <v>0</v>
      </c>
      <c r="J3889" s="460">
        <f t="shared" si="240"/>
        <v>0</v>
      </c>
      <c r="K3889" s="9"/>
      <c r="P3889" s="2"/>
      <c r="Q3889" s="27"/>
      <c r="R3889" s="2"/>
      <c r="S3889" s="2"/>
      <c r="T3889" s="2"/>
      <c r="U3889" s="2"/>
      <c r="V3889" s="2"/>
      <c r="W3889" s="2"/>
    </row>
    <row r="3890" spans="2:23" ht="15" customHeight="1" x14ac:dyDescent="0.35">
      <c r="B3890" s="349"/>
      <c r="C3890" s="715" t="str">
        <f t="shared" si="243"/>
        <v/>
      </c>
      <c r="D3890" s="458">
        <f>IF(ISNUMBER(Summary!$D$17), DATE(Summary!$D$17, 1, 1) + INT((ROW(B3852)-1)/24), DATE(2024, 1, 1) + INT((ROW(B3852)-1)/24))</f>
        <v>45452</v>
      </c>
      <c r="E3890" s="459">
        <v>0.45833333333333337</v>
      </c>
      <c r="F3890" s="780"/>
      <c r="G3890" s="780"/>
      <c r="H3890" s="460">
        <f t="shared" si="241"/>
        <v>0</v>
      </c>
      <c r="I3890" s="460">
        <f t="shared" si="242"/>
        <v>0</v>
      </c>
      <c r="J3890" s="460">
        <f t="shared" si="240"/>
        <v>0</v>
      </c>
      <c r="K3890" s="9"/>
      <c r="P3890" s="2"/>
      <c r="Q3890" s="27"/>
      <c r="R3890" s="2"/>
      <c r="S3890" s="2"/>
      <c r="T3890" s="2"/>
      <c r="U3890" s="2"/>
      <c r="V3890" s="2"/>
      <c r="W3890" s="2"/>
    </row>
    <row r="3891" spans="2:23" ht="15" customHeight="1" x14ac:dyDescent="0.35">
      <c r="B3891" s="349"/>
      <c r="C3891" s="715" t="str">
        <f t="shared" si="243"/>
        <v/>
      </c>
      <c r="D3891" s="458">
        <f>IF(ISNUMBER(Summary!$D$17), DATE(Summary!$D$17, 1, 1) + INT((ROW(B3853)-1)/24), DATE(2024, 1, 1) + INT((ROW(B3853)-1)/24))</f>
        <v>45452</v>
      </c>
      <c r="E3891" s="459">
        <v>0.50000000000000011</v>
      </c>
      <c r="F3891" s="780"/>
      <c r="G3891" s="780"/>
      <c r="H3891" s="460">
        <f t="shared" si="241"/>
        <v>0</v>
      </c>
      <c r="I3891" s="460">
        <f t="shared" si="242"/>
        <v>0</v>
      </c>
      <c r="J3891" s="460">
        <f t="shared" si="240"/>
        <v>0</v>
      </c>
      <c r="K3891" s="9"/>
      <c r="P3891" s="2"/>
      <c r="Q3891" s="27"/>
      <c r="R3891" s="2"/>
      <c r="S3891" s="2"/>
      <c r="T3891" s="2"/>
      <c r="U3891" s="2"/>
      <c r="V3891" s="2"/>
      <c r="W3891" s="2"/>
    </row>
    <row r="3892" spans="2:23" ht="15" customHeight="1" x14ac:dyDescent="0.35">
      <c r="B3892" s="349"/>
      <c r="C3892" s="715" t="str">
        <f t="shared" si="243"/>
        <v/>
      </c>
      <c r="D3892" s="458">
        <f>IF(ISNUMBER(Summary!$D$17), DATE(Summary!$D$17, 1, 1) + INT((ROW(B3854)-1)/24), DATE(2024, 1, 1) + INT((ROW(B3854)-1)/24))</f>
        <v>45452</v>
      </c>
      <c r="E3892" s="459">
        <v>0.54166666666666674</v>
      </c>
      <c r="F3892" s="780"/>
      <c r="G3892" s="780"/>
      <c r="H3892" s="460">
        <f t="shared" si="241"/>
        <v>0</v>
      </c>
      <c r="I3892" s="460">
        <f t="shared" si="242"/>
        <v>0</v>
      </c>
      <c r="J3892" s="460">
        <f t="shared" si="240"/>
        <v>0</v>
      </c>
      <c r="K3892" s="9"/>
      <c r="P3892" s="2"/>
      <c r="Q3892" s="27"/>
      <c r="R3892" s="2"/>
      <c r="S3892" s="2"/>
      <c r="T3892" s="2"/>
      <c r="U3892" s="2"/>
      <c r="V3892" s="2"/>
      <c r="W3892" s="2"/>
    </row>
    <row r="3893" spans="2:23" ht="15" customHeight="1" x14ac:dyDescent="0.35">
      <c r="B3893" s="349"/>
      <c r="C3893" s="715" t="str">
        <f t="shared" si="243"/>
        <v/>
      </c>
      <c r="D3893" s="458">
        <f>IF(ISNUMBER(Summary!$D$17), DATE(Summary!$D$17, 1, 1) + INT((ROW(B3855)-1)/24), DATE(2024, 1, 1) + INT((ROW(B3855)-1)/24))</f>
        <v>45452</v>
      </c>
      <c r="E3893" s="459">
        <v>0.58333333333333337</v>
      </c>
      <c r="F3893" s="780"/>
      <c r="G3893" s="780"/>
      <c r="H3893" s="460">
        <f t="shared" si="241"/>
        <v>0</v>
      </c>
      <c r="I3893" s="460">
        <f t="shared" si="242"/>
        <v>0</v>
      </c>
      <c r="J3893" s="460">
        <f t="shared" si="240"/>
        <v>0</v>
      </c>
      <c r="K3893" s="9"/>
      <c r="P3893" s="2"/>
      <c r="Q3893" s="27"/>
      <c r="R3893" s="2"/>
      <c r="S3893" s="2"/>
      <c r="T3893" s="2"/>
      <c r="U3893" s="2"/>
      <c r="V3893" s="2"/>
      <c r="W3893" s="2"/>
    </row>
    <row r="3894" spans="2:23" ht="15" customHeight="1" x14ac:dyDescent="0.35">
      <c r="B3894" s="349"/>
      <c r="C3894" s="715" t="str">
        <f t="shared" si="243"/>
        <v/>
      </c>
      <c r="D3894" s="458">
        <f>IF(ISNUMBER(Summary!$D$17), DATE(Summary!$D$17, 1, 1) + INT((ROW(B3856)-1)/24), DATE(2024, 1, 1) + INT((ROW(B3856)-1)/24))</f>
        <v>45452</v>
      </c>
      <c r="E3894" s="459">
        <v>0.62500000000000011</v>
      </c>
      <c r="F3894" s="780"/>
      <c r="G3894" s="780"/>
      <c r="H3894" s="460">
        <f t="shared" si="241"/>
        <v>0</v>
      </c>
      <c r="I3894" s="460">
        <f t="shared" si="242"/>
        <v>0</v>
      </c>
      <c r="J3894" s="460">
        <f t="shared" si="240"/>
        <v>0</v>
      </c>
      <c r="K3894" s="9"/>
      <c r="P3894" s="2"/>
      <c r="Q3894" s="27"/>
      <c r="R3894" s="2"/>
      <c r="S3894" s="2"/>
      <c r="T3894" s="2"/>
      <c r="U3894" s="2"/>
      <c r="V3894" s="2"/>
      <c r="W3894" s="2"/>
    </row>
    <row r="3895" spans="2:23" ht="15" customHeight="1" x14ac:dyDescent="0.35">
      <c r="B3895" s="349"/>
      <c r="C3895" s="715" t="str">
        <f t="shared" si="243"/>
        <v/>
      </c>
      <c r="D3895" s="458">
        <f>IF(ISNUMBER(Summary!$D$17), DATE(Summary!$D$17, 1, 1) + INT((ROW(B3857)-1)/24), DATE(2024, 1, 1) + INT((ROW(B3857)-1)/24))</f>
        <v>45452</v>
      </c>
      <c r="E3895" s="459">
        <v>0.66666666666666674</v>
      </c>
      <c r="F3895" s="780"/>
      <c r="G3895" s="780"/>
      <c r="H3895" s="460">
        <f t="shared" si="241"/>
        <v>0</v>
      </c>
      <c r="I3895" s="460">
        <f t="shared" si="242"/>
        <v>0</v>
      </c>
      <c r="J3895" s="460">
        <f t="shared" si="240"/>
        <v>0</v>
      </c>
      <c r="K3895" s="9"/>
      <c r="P3895" s="2"/>
      <c r="Q3895" s="27"/>
      <c r="R3895" s="2"/>
      <c r="S3895" s="2"/>
      <c r="T3895" s="2"/>
      <c r="U3895" s="2"/>
      <c r="V3895" s="2"/>
      <c r="W3895" s="2"/>
    </row>
    <row r="3896" spans="2:23" ht="15" customHeight="1" x14ac:dyDescent="0.35">
      <c r="B3896" s="349"/>
      <c r="C3896" s="715" t="str">
        <f t="shared" si="243"/>
        <v/>
      </c>
      <c r="D3896" s="458">
        <f>IF(ISNUMBER(Summary!$D$17), DATE(Summary!$D$17, 1, 1) + INT((ROW(B3858)-1)/24), DATE(2024, 1, 1) + INT((ROW(B3858)-1)/24))</f>
        <v>45452</v>
      </c>
      <c r="E3896" s="459">
        <v>0.70833333333333337</v>
      </c>
      <c r="F3896" s="780"/>
      <c r="G3896" s="780"/>
      <c r="H3896" s="460">
        <f t="shared" si="241"/>
        <v>0</v>
      </c>
      <c r="I3896" s="460">
        <f t="shared" si="242"/>
        <v>0</v>
      </c>
      <c r="J3896" s="460">
        <f t="shared" si="240"/>
        <v>0</v>
      </c>
      <c r="K3896" s="9"/>
      <c r="P3896" s="2"/>
      <c r="Q3896" s="27"/>
      <c r="R3896" s="2"/>
      <c r="S3896" s="2"/>
      <c r="T3896" s="2"/>
      <c r="U3896" s="2"/>
      <c r="V3896" s="2"/>
      <c r="W3896" s="2"/>
    </row>
    <row r="3897" spans="2:23" ht="15" customHeight="1" x14ac:dyDescent="0.35">
      <c r="B3897" s="349"/>
      <c r="C3897" s="715" t="str">
        <f t="shared" si="243"/>
        <v/>
      </c>
      <c r="D3897" s="458">
        <f>IF(ISNUMBER(Summary!$D$17), DATE(Summary!$D$17, 1, 1) + INT((ROW(B3859)-1)/24), DATE(2024, 1, 1) + INT((ROW(B3859)-1)/24))</f>
        <v>45452</v>
      </c>
      <c r="E3897" s="459">
        <v>0.75000000000000011</v>
      </c>
      <c r="F3897" s="780"/>
      <c r="G3897" s="780"/>
      <c r="H3897" s="460">
        <f t="shared" si="241"/>
        <v>0</v>
      </c>
      <c r="I3897" s="460">
        <f t="shared" si="242"/>
        <v>0</v>
      </c>
      <c r="J3897" s="460">
        <f t="shared" si="240"/>
        <v>0</v>
      </c>
      <c r="K3897" s="9"/>
      <c r="P3897" s="2"/>
      <c r="Q3897" s="27"/>
      <c r="R3897" s="2"/>
      <c r="S3897" s="2"/>
      <c r="T3897" s="2"/>
      <c r="U3897" s="2"/>
      <c r="V3897" s="2"/>
      <c r="W3897" s="2"/>
    </row>
    <row r="3898" spans="2:23" ht="15" customHeight="1" x14ac:dyDescent="0.35">
      <c r="B3898" s="349"/>
      <c r="C3898" s="715" t="str">
        <f t="shared" si="243"/>
        <v/>
      </c>
      <c r="D3898" s="458">
        <f>IF(ISNUMBER(Summary!$D$17), DATE(Summary!$D$17, 1, 1) + INT((ROW(B3860)-1)/24), DATE(2024, 1, 1) + INT((ROW(B3860)-1)/24))</f>
        <v>45452</v>
      </c>
      <c r="E3898" s="459">
        <v>0.79166666666666674</v>
      </c>
      <c r="F3898" s="780"/>
      <c r="G3898" s="780"/>
      <c r="H3898" s="460">
        <f t="shared" si="241"/>
        <v>0</v>
      </c>
      <c r="I3898" s="460">
        <f t="shared" si="242"/>
        <v>0</v>
      </c>
      <c r="J3898" s="460">
        <f t="shared" si="240"/>
        <v>0</v>
      </c>
      <c r="K3898" s="9"/>
      <c r="P3898" s="2"/>
      <c r="Q3898" s="27"/>
      <c r="R3898" s="2"/>
      <c r="S3898" s="2"/>
      <c r="T3898" s="2"/>
      <c r="U3898" s="2"/>
      <c r="V3898" s="2"/>
      <c r="W3898" s="2"/>
    </row>
    <row r="3899" spans="2:23" ht="15" customHeight="1" x14ac:dyDescent="0.35">
      <c r="B3899" s="349"/>
      <c r="C3899" s="715" t="str">
        <f t="shared" si="243"/>
        <v/>
      </c>
      <c r="D3899" s="458">
        <f>IF(ISNUMBER(Summary!$D$17), DATE(Summary!$D$17, 1, 1) + INT((ROW(B3861)-1)/24), DATE(2024, 1, 1) + INT((ROW(B3861)-1)/24))</f>
        <v>45452</v>
      </c>
      <c r="E3899" s="459">
        <v>0.83333333333333337</v>
      </c>
      <c r="F3899" s="780"/>
      <c r="G3899" s="780"/>
      <c r="H3899" s="460">
        <f t="shared" si="241"/>
        <v>0</v>
      </c>
      <c r="I3899" s="460">
        <f t="shared" si="242"/>
        <v>0</v>
      </c>
      <c r="J3899" s="460">
        <f t="shared" si="240"/>
        <v>0</v>
      </c>
      <c r="K3899" s="9"/>
      <c r="P3899" s="2"/>
      <c r="Q3899" s="27"/>
      <c r="R3899" s="2"/>
      <c r="S3899" s="2"/>
      <c r="T3899" s="2"/>
      <c r="U3899" s="2"/>
      <c r="V3899" s="2"/>
      <c r="W3899" s="2"/>
    </row>
    <row r="3900" spans="2:23" ht="15" customHeight="1" x14ac:dyDescent="0.35">
      <c r="B3900" s="349"/>
      <c r="C3900" s="715" t="str">
        <f t="shared" si="243"/>
        <v/>
      </c>
      <c r="D3900" s="458">
        <f>IF(ISNUMBER(Summary!$D$17), DATE(Summary!$D$17, 1, 1) + INT((ROW(B3862)-1)/24), DATE(2024, 1, 1) + INT((ROW(B3862)-1)/24))</f>
        <v>45452</v>
      </c>
      <c r="E3900" s="459">
        <v>0.87500000000000011</v>
      </c>
      <c r="F3900" s="780"/>
      <c r="G3900" s="780"/>
      <c r="H3900" s="460">
        <f t="shared" si="241"/>
        <v>0</v>
      </c>
      <c r="I3900" s="460">
        <f t="shared" si="242"/>
        <v>0</v>
      </c>
      <c r="J3900" s="460">
        <f t="shared" si="240"/>
        <v>0</v>
      </c>
      <c r="K3900" s="9"/>
      <c r="P3900" s="2"/>
      <c r="Q3900" s="27"/>
      <c r="R3900" s="2"/>
      <c r="S3900" s="2"/>
      <c r="T3900" s="2"/>
      <c r="U3900" s="2"/>
      <c r="V3900" s="2"/>
      <c r="W3900" s="2"/>
    </row>
    <row r="3901" spans="2:23" ht="15" customHeight="1" x14ac:dyDescent="0.35">
      <c r="B3901" s="349"/>
      <c r="C3901" s="715" t="str">
        <f t="shared" si="243"/>
        <v/>
      </c>
      <c r="D3901" s="458">
        <f>IF(ISNUMBER(Summary!$D$17), DATE(Summary!$D$17, 1, 1) + INT((ROW(B3863)-1)/24), DATE(2024, 1, 1) + INT((ROW(B3863)-1)/24))</f>
        <v>45452</v>
      </c>
      <c r="E3901" s="459">
        <v>0.91666666666666674</v>
      </c>
      <c r="F3901" s="780"/>
      <c r="G3901" s="780"/>
      <c r="H3901" s="460">
        <f t="shared" si="241"/>
        <v>0</v>
      </c>
      <c r="I3901" s="460">
        <f t="shared" si="242"/>
        <v>0</v>
      </c>
      <c r="J3901" s="460">
        <f t="shared" si="240"/>
        <v>0</v>
      </c>
      <c r="K3901" s="9"/>
      <c r="P3901" s="2"/>
      <c r="Q3901" s="27"/>
      <c r="R3901" s="2"/>
      <c r="S3901" s="2"/>
      <c r="T3901" s="2"/>
      <c r="U3901" s="2"/>
      <c r="V3901" s="2"/>
      <c r="W3901" s="2"/>
    </row>
    <row r="3902" spans="2:23" ht="15" customHeight="1" x14ac:dyDescent="0.35">
      <c r="B3902" s="349"/>
      <c r="C3902" s="715" t="str">
        <f t="shared" si="243"/>
        <v/>
      </c>
      <c r="D3902" s="458">
        <f>IF(ISNUMBER(Summary!$D$17), DATE(Summary!$D$17, 1, 1) + INT((ROW(B3864)-1)/24), DATE(2024, 1, 1) + INT((ROW(B3864)-1)/24))</f>
        <v>45452</v>
      </c>
      <c r="E3902" s="459">
        <v>0.95833333333333337</v>
      </c>
      <c r="F3902" s="780"/>
      <c r="G3902" s="780"/>
      <c r="H3902" s="460">
        <f t="shared" si="241"/>
        <v>0</v>
      </c>
      <c r="I3902" s="460">
        <f t="shared" si="242"/>
        <v>0</v>
      </c>
      <c r="J3902" s="460">
        <f t="shared" si="240"/>
        <v>0</v>
      </c>
      <c r="K3902" s="9"/>
      <c r="P3902" s="2"/>
      <c r="Q3902" s="27"/>
      <c r="R3902" s="2"/>
      <c r="S3902" s="2"/>
      <c r="T3902" s="2"/>
      <c r="U3902" s="2"/>
      <c r="V3902" s="2"/>
      <c r="W3902" s="2"/>
    </row>
    <row r="3903" spans="2:23" ht="15" customHeight="1" x14ac:dyDescent="0.35">
      <c r="B3903" s="457"/>
      <c r="C3903" s="715">
        <f t="shared" si="243"/>
        <v>45453</v>
      </c>
      <c r="D3903" s="458">
        <f>IF(ISNUMBER(Summary!$D$17), DATE(Summary!$D$17, 1, 1) + INT((ROW(B3865)-1)/24), DATE(2024, 1, 1) + INT((ROW(B3865)-1)/24))</f>
        <v>45453</v>
      </c>
      <c r="E3903" s="459">
        <v>3.1225022567582528E-17</v>
      </c>
      <c r="F3903" s="780"/>
      <c r="G3903" s="780"/>
      <c r="H3903" s="460">
        <f t="shared" si="241"/>
        <v>0</v>
      </c>
      <c r="I3903" s="460">
        <f t="shared" si="242"/>
        <v>0</v>
      </c>
      <c r="J3903" s="460">
        <f t="shared" si="240"/>
        <v>0</v>
      </c>
      <c r="K3903" s="9"/>
      <c r="P3903" s="2"/>
      <c r="Q3903" s="27"/>
      <c r="R3903" s="2"/>
      <c r="S3903" s="2"/>
      <c r="T3903" s="2"/>
      <c r="U3903" s="2"/>
      <c r="V3903" s="2"/>
      <c r="W3903" s="2"/>
    </row>
    <row r="3904" spans="2:23" ht="15" customHeight="1" x14ac:dyDescent="0.35">
      <c r="B3904" s="349"/>
      <c r="C3904" s="715" t="str">
        <f t="shared" si="243"/>
        <v/>
      </c>
      <c r="D3904" s="458">
        <f>IF(ISNUMBER(Summary!$D$17), DATE(Summary!$D$17, 1, 1) + INT((ROW(B3866)-1)/24), DATE(2024, 1, 1) + INT((ROW(B3866)-1)/24))</f>
        <v>45453</v>
      </c>
      <c r="E3904" s="459">
        <v>4.1666666666666699E-2</v>
      </c>
      <c r="F3904" s="780"/>
      <c r="G3904" s="780"/>
      <c r="H3904" s="460">
        <f t="shared" si="241"/>
        <v>0</v>
      </c>
      <c r="I3904" s="460">
        <f t="shared" si="242"/>
        <v>0</v>
      </c>
      <c r="J3904" s="460">
        <f t="shared" ref="J3904:J3967" si="244">G3904-H3904</f>
        <v>0</v>
      </c>
      <c r="K3904" s="9"/>
      <c r="P3904" s="2"/>
      <c r="Q3904" s="27"/>
      <c r="R3904" s="2"/>
      <c r="S3904" s="2"/>
      <c r="T3904" s="2"/>
      <c r="U3904" s="2"/>
      <c r="V3904" s="2"/>
      <c r="W3904" s="2"/>
    </row>
    <row r="3905" spans="2:23" ht="15" customHeight="1" x14ac:dyDescent="0.35">
      <c r="B3905" s="349"/>
      <c r="C3905" s="715" t="str">
        <f t="shared" si="243"/>
        <v/>
      </c>
      <c r="D3905" s="458">
        <f>IF(ISNUMBER(Summary!$D$17), DATE(Summary!$D$17, 1, 1) + INT((ROW(B3867)-1)/24), DATE(2024, 1, 1) + INT((ROW(B3867)-1)/24))</f>
        <v>45453</v>
      </c>
      <c r="E3905" s="459">
        <v>8.333333333333337E-2</v>
      </c>
      <c r="F3905" s="780"/>
      <c r="G3905" s="780"/>
      <c r="H3905" s="460">
        <f t="shared" si="241"/>
        <v>0</v>
      </c>
      <c r="I3905" s="460">
        <f t="shared" si="242"/>
        <v>0</v>
      </c>
      <c r="J3905" s="460">
        <f t="shared" si="244"/>
        <v>0</v>
      </c>
      <c r="K3905" s="9"/>
      <c r="P3905" s="2"/>
      <c r="Q3905" s="27"/>
      <c r="R3905" s="2"/>
      <c r="S3905" s="2"/>
      <c r="T3905" s="2"/>
      <c r="U3905" s="2"/>
      <c r="V3905" s="2"/>
      <c r="W3905" s="2"/>
    </row>
    <row r="3906" spans="2:23" ht="15" customHeight="1" x14ac:dyDescent="0.35">
      <c r="B3906" s="349"/>
      <c r="C3906" s="715" t="str">
        <f t="shared" si="243"/>
        <v/>
      </c>
      <c r="D3906" s="458">
        <f>IF(ISNUMBER(Summary!$D$17), DATE(Summary!$D$17, 1, 1) + INT((ROW(B3868)-1)/24), DATE(2024, 1, 1) + INT((ROW(B3868)-1)/24))</f>
        <v>45453</v>
      </c>
      <c r="E3906" s="459">
        <v>0.12500000000000006</v>
      </c>
      <c r="F3906" s="780"/>
      <c r="G3906" s="780"/>
      <c r="H3906" s="460">
        <f t="shared" si="241"/>
        <v>0</v>
      </c>
      <c r="I3906" s="460">
        <f t="shared" si="242"/>
        <v>0</v>
      </c>
      <c r="J3906" s="460">
        <f t="shared" si="244"/>
        <v>0</v>
      </c>
      <c r="K3906" s="9"/>
      <c r="P3906" s="2"/>
      <c r="Q3906" s="27"/>
      <c r="R3906" s="2"/>
      <c r="S3906" s="2"/>
      <c r="T3906" s="2"/>
      <c r="U3906" s="2"/>
      <c r="V3906" s="2"/>
      <c r="W3906" s="2"/>
    </row>
    <row r="3907" spans="2:23" ht="15" customHeight="1" x14ac:dyDescent="0.35">
      <c r="B3907" s="349"/>
      <c r="C3907" s="715" t="str">
        <f t="shared" si="243"/>
        <v/>
      </c>
      <c r="D3907" s="458">
        <f>IF(ISNUMBER(Summary!$D$17), DATE(Summary!$D$17, 1, 1) + INT((ROW(B3869)-1)/24), DATE(2024, 1, 1) + INT((ROW(B3869)-1)/24))</f>
        <v>45453</v>
      </c>
      <c r="E3907" s="459">
        <v>0.16666666666666669</v>
      </c>
      <c r="F3907" s="780"/>
      <c r="G3907" s="780"/>
      <c r="H3907" s="460">
        <f t="shared" si="241"/>
        <v>0</v>
      </c>
      <c r="I3907" s="460">
        <f t="shared" si="242"/>
        <v>0</v>
      </c>
      <c r="J3907" s="460">
        <f t="shared" si="244"/>
        <v>0</v>
      </c>
      <c r="K3907" s="9"/>
      <c r="P3907" s="2"/>
      <c r="Q3907" s="27"/>
      <c r="R3907" s="2"/>
      <c r="S3907" s="2"/>
      <c r="T3907" s="2"/>
      <c r="U3907" s="2"/>
      <c r="V3907" s="2"/>
      <c r="W3907" s="2"/>
    </row>
    <row r="3908" spans="2:23" ht="15" customHeight="1" x14ac:dyDescent="0.35">
      <c r="B3908" s="349"/>
      <c r="C3908" s="715" t="str">
        <f t="shared" si="243"/>
        <v/>
      </c>
      <c r="D3908" s="458">
        <f>IF(ISNUMBER(Summary!$D$17), DATE(Summary!$D$17, 1, 1) + INT((ROW(B3870)-1)/24), DATE(2024, 1, 1) + INT((ROW(B3870)-1)/24))</f>
        <v>45453</v>
      </c>
      <c r="E3908" s="459">
        <v>0.20833333333333337</v>
      </c>
      <c r="F3908" s="780"/>
      <c r="G3908" s="780"/>
      <c r="H3908" s="460">
        <f t="shared" si="241"/>
        <v>0</v>
      </c>
      <c r="I3908" s="460">
        <f t="shared" si="242"/>
        <v>0</v>
      </c>
      <c r="J3908" s="460">
        <f t="shared" si="244"/>
        <v>0</v>
      </c>
      <c r="K3908" s="9"/>
      <c r="P3908" s="2"/>
      <c r="Q3908" s="27"/>
      <c r="R3908" s="2"/>
      <c r="S3908" s="2"/>
      <c r="T3908" s="2"/>
      <c r="U3908" s="2"/>
      <c r="V3908" s="2"/>
      <c r="W3908" s="2"/>
    </row>
    <row r="3909" spans="2:23" ht="15" customHeight="1" x14ac:dyDescent="0.35">
      <c r="B3909" s="349"/>
      <c r="C3909" s="715" t="str">
        <f t="shared" si="243"/>
        <v/>
      </c>
      <c r="D3909" s="458">
        <f>IF(ISNUMBER(Summary!$D$17), DATE(Summary!$D$17, 1, 1) + INT((ROW(B3871)-1)/24), DATE(2024, 1, 1) + INT((ROW(B3871)-1)/24))</f>
        <v>45453</v>
      </c>
      <c r="E3909" s="459">
        <v>0.25</v>
      </c>
      <c r="F3909" s="780"/>
      <c r="G3909" s="780"/>
      <c r="H3909" s="460">
        <f t="shared" si="241"/>
        <v>0</v>
      </c>
      <c r="I3909" s="460">
        <f t="shared" si="242"/>
        <v>0</v>
      </c>
      <c r="J3909" s="460">
        <f t="shared" si="244"/>
        <v>0</v>
      </c>
      <c r="K3909" s="9"/>
      <c r="P3909" s="2"/>
      <c r="Q3909" s="27"/>
      <c r="R3909" s="2"/>
      <c r="S3909" s="2"/>
      <c r="T3909" s="2"/>
      <c r="U3909" s="2"/>
      <c r="V3909" s="2"/>
      <c r="W3909" s="2"/>
    </row>
    <row r="3910" spans="2:23" ht="15" customHeight="1" x14ac:dyDescent="0.35">
      <c r="B3910" s="349"/>
      <c r="C3910" s="715" t="str">
        <f t="shared" si="243"/>
        <v/>
      </c>
      <c r="D3910" s="458">
        <f>IF(ISNUMBER(Summary!$D$17), DATE(Summary!$D$17, 1, 1) + INT((ROW(B3872)-1)/24), DATE(2024, 1, 1) + INT((ROW(B3872)-1)/24))</f>
        <v>45453</v>
      </c>
      <c r="E3910" s="459">
        <v>0.29166666666666669</v>
      </c>
      <c r="F3910" s="780"/>
      <c r="G3910" s="780"/>
      <c r="H3910" s="460">
        <f t="shared" si="241"/>
        <v>0</v>
      </c>
      <c r="I3910" s="460">
        <f t="shared" si="242"/>
        <v>0</v>
      </c>
      <c r="J3910" s="460">
        <f t="shared" si="244"/>
        <v>0</v>
      </c>
      <c r="K3910" s="9"/>
      <c r="P3910" s="2"/>
      <c r="Q3910" s="27"/>
      <c r="R3910" s="2"/>
      <c r="S3910" s="2"/>
      <c r="T3910" s="2"/>
      <c r="U3910" s="2"/>
      <c r="V3910" s="2"/>
      <c r="W3910" s="2"/>
    </row>
    <row r="3911" spans="2:23" ht="15" customHeight="1" x14ac:dyDescent="0.35">
      <c r="B3911" s="349"/>
      <c r="C3911" s="715" t="str">
        <f t="shared" si="243"/>
        <v/>
      </c>
      <c r="D3911" s="458">
        <f>IF(ISNUMBER(Summary!$D$17), DATE(Summary!$D$17, 1, 1) + INT((ROW(B3873)-1)/24), DATE(2024, 1, 1) + INT((ROW(B3873)-1)/24))</f>
        <v>45453</v>
      </c>
      <c r="E3911" s="459">
        <v>0.33333333333333337</v>
      </c>
      <c r="F3911" s="780"/>
      <c r="G3911" s="780"/>
      <c r="H3911" s="460">
        <f t="shared" si="241"/>
        <v>0</v>
      </c>
      <c r="I3911" s="460">
        <f t="shared" si="242"/>
        <v>0</v>
      </c>
      <c r="J3911" s="460">
        <f t="shared" si="244"/>
        <v>0</v>
      </c>
      <c r="K3911" s="9"/>
      <c r="P3911" s="2"/>
      <c r="Q3911" s="27"/>
      <c r="R3911" s="2"/>
      <c r="S3911" s="2"/>
      <c r="T3911" s="2"/>
      <c r="U3911" s="2"/>
      <c r="V3911" s="2"/>
      <c r="W3911" s="2"/>
    </row>
    <row r="3912" spans="2:23" ht="15" customHeight="1" x14ac:dyDescent="0.35">
      <c r="B3912" s="349"/>
      <c r="C3912" s="715" t="str">
        <f t="shared" si="243"/>
        <v/>
      </c>
      <c r="D3912" s="458">
        <f>IF(ISNUMBER(Summary!$D$17), DATE(Summary!$D$17, 1, 1) + INT((ROW(B3874)-1)/24), DATE(2024, 1, 1) + INT((ROW(B3874)-1)/24))</f>
        <v>45453</v>
      </c>
      <c r="E3912" s="459">
        <v>0.375</v>
      </c>
      <c r="F3912" s="780"/>
      <c r="G3912" s="780"/>
      <c r="H3912" s="460">
        <f t="shared" si="241"/>
        <v>0</v>
      </c>
      <c r="I3912" s="460">
        <f t="shared" si="242"/>
        <v>0</v>
      </c>
      <c r="J3912" s="460">
        <f t="shared" si="244"/>
        <v>0</v>
      </c>
      <c r="K3912" s="9"/>
      <c r="P3912" s="2"/>
      <c r="Q3912" s="27"/>
      <c r="R3912" s="2"/>
      <c r="S3912" s="2"/>
      <c r="T3912" s="2"/>
      <c r="U3912" s="2"/>
      <c r="V3912" s="2"/>
      <c r="W3912" s="2"/>
    </row>
    <row r="3913" spans="2:23" ht="15" customHeight="1" x14ac:dyDescent="0.35">
      <c r="B3913" s="349"/>
      <c r="C3913" s="715" t="str">
        <f t="shared" si="243"/>
        <v/>
      </c>
      <c r="D3913" s="458">
        <f>IF(ISNUMBER(Summary!$D$17), DATE(Summary!$D$17, 1, 1) + INT((ROW(B3875)-1)/24), DATE(2024, 1, 1) + INT((ROW(B3875)-1)/24))</f>
        <v>45453</v>
      </c>
      <c r="E3913" s="459">
        <v>0.41666666666666669</v>
      </c>
      <c r="F3913" s="780"/>
      <c r="G3913" s="780"/>
      <c r="H3913" s="460">
        <f t="shared" si="241"/>
        <v>0</v>
      </c>
      <c r="I3913" s="460">
        <f t="shared" si="242"/>
        <v>0</v>
      </c>
      <c r="J3913" s="460">
        <f t="shared" si="244"/>
        <v>0</v>
      </c>
      <c r="K3913" s="9"/>
      <c r="P3913" s="2"/>
      <c r="Q3913" s="27"/>
      <c r="R3913" s="2"/>
      <c r="S3913" s="2"/>
      <c r="T3913" s="2"/>
      <c r="U3913" s="2"/>
      <c r="V3913" s="2"/>
      <c r="W3913" s="2"/>
    </row>
    <row r="3914" spans="2:23" ht="15" customHeight="1" x14ac:dyDescent="0.35">
      <c r="B3914" s="349"/>
      <c r="C3914" s="715" t="str">
        <f t="shared" si="243"/>
        <v/>
      </c>
      <c r="D3914" s="458">
        <f>IF(ISNUMBER(Summary!$D$17), DATE(Summary!$D$17, 1, 1) + INT((ROW(B3876)-1)/24), DATE(2024, 1, 1) + INT((ROW(B3876)-1)/24))</f>
        <v>45453</v>
      </c>
      <c r="E3914" s="459">
        <v>0.45833333333333337</v>
      </c>
      <c r="F3914" s="780"/>
      <c r="G3914" s="780"/>
      <c r="H3914" s="460">
        <f t="shared" si="241"/>
        <v>0</v>
      </c>
      <c r="I3914" s="460">
        <f t="shared" si="242"/>
        <v>0</v>
      </c>
      <c r="J3914" s="460">
        <f t="shared" si="244"/>
        <v>0</v>
      </c>
      <c r="K3914" s="9"/>
      <c r="P3914" s="2"/>
      <c r="Q3914" s="27"/>
      <c r="R3914" s="2"/>
      <c r="S3914" s="2"/>
      <c r="T3914" s="2"/>
      <c r="U3914" s="2"/>
      <c r="V3914" s="2"/>
      <c r="W3914" s="2"/>
    </row>
    <row r="3915" spans="2:23" ht="15" customHeight="1" x14ac:dyDescent="0.35">
      <c r="B3915" s="349"/>
      <c r="C3915" s="715" t="str">
        <f t="shared" si="243"/>
        <v/>
      </c>
      <c r="D3915" s="458">
        <f>IF(ISNUMBER(Summary!$D$17), DATE(Summary!$D$17, 1, 1) + INT((ROW(B3877)-1)/24), DATE(2024, 1, 1) + INT((ROW(B3877)-1)/24))</f>
        <v>45453</v>
      </c>
      <c r="E3915" s="459">
        <v>0.50000000000000011</v>
      </c>
      <c r="F3915" s="780"/>
      <c r="G3915" s="780"/>
      <c r="H3915" s="460">
        <f t="shared" si="241"/>
        <v>0</v>
      </c>
      <c r="I3915" s="460">
        <f t="shared" si="242"/>
        <v>0</v>
      </c>
      <c r="J3915" s="460">
        <f t="shared" si="244"/>
        <v>0</v>
      </c>
      <c r="K3915" s="9"/>
      <c r="P3915" s="2"/>
      <c r="Q3915" s="27"/>
      <c r="R3915" s="2"/>
      <c r="S3915" s="2"/>
      <c r="T3915" s="2"/>
      <c r="U3915" s="2"/>
      <c r="V3915" s="2"/>
      <c r="W3915" s="2"/>
    </row>
    <row r="3916" spans="2:23" ht="15" customHeight="1" x14ac:dyDescent="0.35">
      <c r="B3916" s="349"/>
      <c r="C3916" s="715" t="str">
        <f t="shared" si="243"/>
        <v/>
      </c>
      <c r="D3916" s="458">
        <f>IF(ISNUMBER(Summary!$D$17), DATE(Summary!$D$17, 1, 1) + INT((ROW(B3878)-1)/24), DATE(2024, 1, 1) + INT((ROW(B3878)-1)/24))</f>
        <v>45453</v>
      </c>
      <c r="E3916" s="459">
        <v>0.54166666666666674</v>
      </c>
      <c r="F3916" s="780"/>
      <c r="G3916" s="780"/>
      <c r="H3916" s="460">
        <f t="shared" si="241"/>
        <v>0</v>
      </c>
      <c r="I3916" s="460">
        <f t="shared" si="242"/>
        <v>0</v>
      </c>
      <c r="J3916" s="460">
        <f t="shared" si="244"/>
        <v>0</v>
      </c>
      <c r="K3916" s="9"/>
      <c r="P3916" s="2"/>
      <c r="Q3916" s="27"/>
      <c r="R3916" s="2"/>
      <c r="S3916" s="2"/>
      <c r="T3916" s="2"/>
      <c r="U3916" s="2"/>
      <c r="V3916" s="2"/>
      <c r="W3916" s="2"/>
    </row>
    <row r="3917" spans="2:23" ht="15" customHeight="1" x14ac:dyDescent="0.35">
      <c r="B3917" s="349"/>
      <c r="C3917" s="715" t="str">
        <f t="shared" si="243"/>
        <v/>
      </c>
      <c r="D3917" s="458">
        <f>IF(ISNUMBER(Summary!$D$17), DATE(Summary!$D$17, 1, 1) + INT((ROW(B3879)-1)/24), DATE(2024, 1, 1) + INT((ROW(B3879)-1)/24))</f>
        <v>45453</v>
      </c>
      <c r="E3917" s="459">
        <v>0.58333333333333337</v>
      </c>
      <c r="F3917" s="780"/>
      <c r="G3917" s="780"/>
      <c r="H3917" s="460">
        <f t="shared" si="241"/>
        <v>0</v>
      </c>
      <c r="I3917" s="460">
        <f t="shared" si="242"/>
        <v>0</v>
      </c>
      <c r="J3917" s="460">
        <f t="shared" si="244"/>
        <v>0</v>
      </c>
      <c r="K3917" s="9"/>
      <c r="P3917" s="2"/>
      <c r="Q3917" s="27"/>
      <c r="R3917" s="2"/>
      <c r="S3917" s="2"/>
      <c r="T3917" s="2"/>
      <c r="U3917" s="2"/>
      <c r="V3917" s="2"/>
      <c r="W3917" s="2"/>
    </row>
    <row r="3918" spans="2:23" ht="15" customHeight="1" x14ac:dyDescent="0.35">
      <c r="B3918" s="349"/>
      <c r="C3918" s="715" t="str">
        <f t="shared" si="243"/>
        <v/>
      </c>
      <c r="D3918" s="458">
        <f>IF(ISNUMBER(Summary!$D$17), DATE(Summary!$D$17, 1, 1) + INT((ROW(B3880)-1)/24), DATE(2024, 1, 1) + INT((ROW(B3880)-1)/24))</f>
        <v>45453</v>
      </c>
      <c r="E3918" s="459">
        <v>0.62500000000000011</v>
      </c>
      <c r="F3918" s="780"/>
      <c r="G3918" s="780"/>
      <c r="H3918" s="460">
        <f t="shared" si="241"/>
        <v>0</v>
      </c>
      <c r="I3918" s="460">
        <f t="shared" si="242"/>
        <v>0</v>
      </c>
      <c r="J3918" s="460">
        <f t="shared" si="244"/>
        <v>0</v>
      </c>
      <c r="K3918" s="9"/>
      <c r="P3918" s="2"/>
      <c r="Q3918" s="27"/>
      <c r="R3918" s="2"/>
      <c r="S3918" s="2"/>
      <c r="T3918" s="2"/>
      <c r="U3918" s="2"/>
      <c r="V3918" s="2"/>
      <c r="W3918" s="2"/>
    </row>
    <row r="3919" spans="2:23" ht="15" customHeight="1" x14ac:dyDescent="0.35">
      <c r="B3919" s="349"/>
      <c r="C3919" s="715" t="str">
        <f t="shared" si="243"/>
        <v/>
      </c>
      <c r="D3919" s="458">
        <f>IF(ISNUMBER(Summary!$D$17), DATE(Summary!$D$17, 1, 1) + INT((ROW(B3881)-1)/24), DATE(2024, 1, 1) + INT((ROW(B3881)-1)/24))</f>
        <v>45453</v>
      </c>
      <c r="E3919" s="459">
        <v>0.66666666666666674</v>
      </c>
      <c r="F3919" s="780"/>
      <c r="G3919" s="780"/>
      <c r="H3919" s="460">
        <f t="shared" si="241"/>
        <v>0</v>
      </c>
      <c r="I3919" s="460">
        <f t="shared" si="242"/>
        <v>0</v>
      </c>
      <c r="J3919" s="460">
        <f t="shared" si="244"/>
        <v>0</v>
      </c>
      <c r="K3919" s="9"/>
      <c r="P3919" s="2"/>
      <c r="Q3919" s="27"/>
      <c r="R3919" s="2"/>
      <c r="S3919" s="2"/>
      <c r="T3919" s="2"/>
      <c r="U3919" s="2"/>
      <c r="V3919" s="2"/>
      <c r="W3919" s="2"/>
    </row>
    <row r="3920" spans="2:23" ht="15" customHeight="1" x14ac:dyDescent="0.35">
      <c r="B3920" s="349"/>
      <c r="C3920" s="715" t="str">
        <f t="shared" si="243"/>
        <v/>
      </c>
      <c r="D3920" s="458">
        <f>IF(ISNUMBER(Summary!$D$17), DATE(Summary!$D$17, 1, 1) + INT((ROW(B3882)-1)/24), DATE(2024, 1, 1) + INT((ROW(B3882)-1)/24))</f>
        <v>45453</v>
      </c>
      <c r="E3920" s="459">
        <v>0.70833333333333337</v>
      </c>
      <c r="F3920" s="780"/>
      <c r="G3920" s="780"/>
      <c r="H3920" s="460">
        <f t="shared" si="241"/>
        <v>0</v>
      </c>
      <c r="I3920" s="460">
        <f t="shared" si="242"/>
        <v>0</v>
      </c>
      <c r="J3920" s="460">
        <f t="shared" si="244"/>
        <v>0</v>
      </c>
      <c r="K3920" s="9"/>
      <c r="P3920" s="2"/>
      <c r="Q3920" s="27"/>
      <c r="R3920" s="2"/>
      <c r="S3920" s="2"/>
      <c r="T3920" s="2"/>
      <c r="U3920" s="2"/>
      <c r="V3920" s="2"/>
      <c r="W3920" s="2"/>
    </row>
    <row r="3921" spans="2:23" ht="15" customHeight="1" x14ac:dyDescent="0.35">
      <c r="B3921" s="349"/>
      <c r="C3921" s="715" t="str">
        <f t="shared" si="243"/>
        <v/>
      </c>
      <c r="D3921" s="458">
        <f>IF(ISNUMBER(Summary!$D$17), DATE(Summary!$D$17, 1, 1) + INT((ROW(B3883)-1)/24), DATE(2024, 1, 1) + INT((ROW(B3883)-1)/24))</f>
        <v>45453</v>
      </c>
      <c r="E3921" s="459">
        <v>0.75000000000000011</v>
      </c>
      <c r="F3921" s="780"/>
      <c r="G3921" s="780"/>
      <c r="H3921" s="460">
        <f t="shared" si="241"/>
        <v>0</v>
      </c>
      <c r="I3921" s="460">
        <f t="shared" si="242"/>
        <v>0</v>
      </c>
      <c r="J3921" s="460">
        <f t="shared" si="244"/>
        <v>0</v>
      </c>
      <c r="K3921" s="9"/>
      <c r="P3921" s="2"/>
      <c r="Q3921" s="27"/>
      <c r="R3921" s="2"/>
      <c r="S3921" s="2"/>
      <c r="T3921" s="2"/>
      <c r="U3921" s="2"/>
      <c r="V3921" s="2"/>
      <c r="W3921" s="2"/>
    </row>
    <row r="3922" spans="2:23" ht="15" customHeight="1" x14ac:dyDescent="0.35">
      <c r="B3922" s="349"/>
      <c r="C3922" s="715" t="str">
        <f t="shared" si="243"/>
        <v/>
      </c>
      <c r="D3922" s="458">
        <f>IF(ISNUMBER(Summary!$D$17), DATE(Summary!$D$17, 1, 1) + INT((ROW(B3884)-1)/24), DATE(2024, 1, 1) + INT((ROW(B3884)-1)/24))</f>
        <v>45453</v>
      </c>
      <c r="E3922" s="459">
        <v>0.79166666666666674</v>
      </c>
      <c r="F3922" s="780"/>
      <c r="G3922" s="780"/>
      <c r="H3922" s="460">
        <f t="shared" si="241"/>
        <v>0</v>
      </c>
      <c r="I3922" s="460">
        <f t="shared" si="242"/>
        <v>0</v>
      </c>
      <c r="J3922" s="460">
        <f t="shared" si="244"/>
        <v>0</v>
      </c>
      <c r="K3922" s="9"/>
      <c r="P3922" s="2"/>
      <c r="Q3922" s="27"/>
      <c r="R3922" s="2"/>
      <c r="S3922" s="2"/>
      <c r="T3922" s="2"/>
      <c r="U3922" s="2"/>
      <c r="V3922" s="2"/>
      <c r="W3922" s="2"/>
    </row>
    <row r="3923" spans="2:23" ht="15" customHeight="1" x14ac:dyDescent="0.35">
      <c r="B3923" s="349"/>
      <c r="C3923" s="715" t="str">
        <f t="shared" si="243"/>
        <v/>
      </c>
      <c r="D3923" s="458">
        <f>IF(ISNUMBER(Summary!$D$17), DATE(Summary!$D$17, 1, 1) + INT((ROW(B3885)-1)/24), DATE(2024, 1, 1) + INT((ROW(B3885)-1)/24))</f>
        <v>45453</v>
      </c>
      <c r="E3923" s="459">
        <v>0.83333333333333337</v>
      </c>
      <c r="F3923" s="780"/>
      <c r="G3923" s="780"/>
      <c r="H3923" s="460">
        <f t="shared" si="241"/>
        <v>0</v>
      </c>
      <c r="I3923" s="460">
        <f t="shared" si="242"/>
        <v>0</v>
      </c>
      <c r="J3923" s="460">
        <f t="shared" si="244"/>
        <v>0</v>
      </c>
      <c r="K3923" s="9"/>
      <c r="P3923" s="2"/>
      <c r="Q3923" s="27"/>
      <c r="R3923" s="2"/>
      <c r="S3923" s="2"/>
      <c r="T3923" s="2"/>
      <c r="U3923" s="2"/>
      <c r="V3923" s="2"/>
      <c r="W3923" s="2"/>
    </row>
    <row r="3924" spans="2:23" ht="15" customHeight="1" x14ac:dyDescent="0.35">
      <c r="B3924" s="349"/>
      <c r="C3924" s="715" t="str">
        <f t="shared" si="243"/>
        <v/>
      </c>
      <c r="D3924" s="458">
        <f>IF(ISNUMBER(Summary!$D$17), DATE(Summary!$D$17, 1, 1) + INT((ROW(B3886)-1)/24), DATE(2024, 1, 1) + INT((ROW(B3886)-1)/24))</f>
        <v>45453</v>
      </c>
      <c r="E3924" s="459">
        <v>0.87500000000000011</v>
      </c>
      <c r="F3924" s="780"/>
      <c r="G3924" s="780"/>
      <c r="H3924" s="460">
        <f t="shared" si="241"/>
        <v>0</v>
      </c>
      <c r="I3924" s="460">
        <f t="shared" si="242"/>
        <v>0</v>
      </c>
      <c r="J3924" s="460">
        <f t="shared" si="244"/>
        <v>0</v>
      </c>
      <c r="K3924" s="9"/>
      <c r="P3924" s="2"/>
      <c r="Q3924" s="27"/>
      <c r="R3924" s="2"/>
      <c r="S3924" s="2"/>
      <c r="T3924" s="2"/>
      <c r="U3924" s="2"/>
      <c r="V3924" s="2"/>
      <c r="W3924" s="2"/>
    </row>
    <row r="3925" spans="2:23" ht="15" customHeight="1" x14ac:dyDescent="0.35">
      <c r="B3925" s="349"/>
      <c r="C3925" s="715" t="str">
        <f t="shared" si="243"/>
        <v/>
      </c>
      <c r="D3925" s="458">
        <f>IF(ISNUMBER(Summary!$D$17), DATE(Summary!$D$17, 1, 1) + INT((ROW(B3887)-1)/24), DATE(2024, 1, 1) + INT((ROW(B3887)-1)/24))</f>
        <v>45453</v>
      </c>
      <c r="E3925" s="459">
        <v>0.91666666666666674</v>
      </c>
      <c r="F3925" s="780"/>
      <c r="G3925" s="780"/>
      <c r="H3925" s="460">
        <f t="shared" si="241"/>
        <v>0</v>
      </c>
      <c r="I3925" s="460">
        <f t="shared" si="242"/>
        <v>0</v>
      </c>
      <c r="J3925" s="460">
        <f t="shared" si="244"/>
        <v>0</v>
      </c>
      <c r="K3925" s="9"/>
      <c r="P3925" s="2"/>
      <c r="Q3925" s="27"/>
      <c r="R3925" s="2"/>
      <c r="S3925" s="2"/>
      <c r="T3925" s="2"/>
      <c r="U3925" s="2"/>
      <c r="V3925" s="2"/>
      <c r="W3925" s="2"/>
    </row>
    <row r="3926" spans="2:23" ht="15" customHeight="1" x14ac:dyDescent="0.35">
      <c r="B3926" s="349"/>
      <c r="C3926" s="715" t="str">
        <f t="shared" si="243"/>
        <v/>
      </c>
      <c r="D3926" s="458">
        <f>IF(ISNUMBER(Summary!$D$17), DATE(Summary!$D$17, 1, 1) + INT((ROW(B3888)-1)/24), DATE(2024, 1, 1) + INT((ROW(B3888)-1)/24))</f>
        <v>45453</v>
      </c>
      <c r="E3926" s="459">
        <v>0.95833333333333337</v>
      </c>
      <c r="F3926" s="780"/>
      <c r="G3926" s="780"/>
      <c r="H3926" s="460">
        <f t="shared" si="241"/>
        <v>0</v>
      </c>
      <c r="I3926" s="460">
        <f t="shared" si="242"/>
        <v>0</v>
      </c>
      <c r="J3926" s="460">
        <f t="shared" si="244"/>
        <v>0</v>
      </c>
      <c r="K3926" s="9"/>
      <c r="P3926" s="2"/>
      <c r="Q3926" s="27"/>
      <c r="R3926" s="2"/>
      <c r="S3926" s="2"/>
      <c r="T3926" s="2"/>
      <c r="U3926" s="2"/>
      <c r="V3926" s="2"/>
      <c r="W3926" s="2"/>
    </row>
    <row r="3927" spans="2:23" ht="15" customHeight="1" x14ac:dyDescent="0.35">
      <c r="B3927" s="457"/>
      <c r="C3927" s="715">
        <f t="shared" si="243"/>
        <v>45454</v>
      </c>
      <c r="D3927" s="458">
        <f>IF(ISNUMBER(Summary!$D$17), DATE(Summary!$D$17, 1, 1) + INT((ROW(B3889)-1)/24), DATE(2024, 1, 1) + INT((ROW(B3889)-1)/24))</f>
        <v>45454</v>
      </c>
      <c r="E3927" s="459">
        <v>3.1225022567582528E-17</v>
      </c>
      <c r="F3927" s="780"/>
      <c r="G3927" s="780"/>
      <c r="H3927" s="460">
        <f t="shared" si="241"/>
        <v>0</v>
      </c>
      <c r="I3927" s="460">
        <f t="shared" si="242"/>
        <v>0</v>
      </c>
      <c r="J3927" s="460">
        <f t="shared" si="244"/>
        <v>0</v>
      </c>
      <c r="K3927" s="9"/>
      <c r="P3927" s="2"/>
      <c r="Q3927" s="27"/>
      <c r="R3927" s="2"/>
      <c r="S3927" s="2"/>
      <c r="T3927" s="2"/>
      <c r="U3927" s="2"/>
      <c r="V3927" s="2"/>
      <c r="W3927" s="2"/>
    </row>
    <row r="3928" spans="2:23" ht="15" customHeight="1" x14ac:dyDescent="0.35">
      <c r="B3928" s="349"/>
      <c r="C3928" s="715" t="str">
        <f t="shared" si="243"/>
        <v/>
      </c>
      <c r="D3928" s="458">
        <f>IF(ISNUMBER(Summary!$D$17), DATE(Summary!$D$17, 1, 1) + INT((ROW(B3890)-1)/24), DATE(2024, 1, 1) + INT((ROW(B3890)-1)/24))</f>
        <v>45454</v>
      </c>
      <c r="E3928" s="459">
        <v>4.1666666666666699E-2</v>
      </c>
      <c r="F3928" s="780"/>
      <c r="G3928" s="780"/>
      <c r="H3928" s="460">
        <f t="shared" si="241"/>
        <v>0</v>
      </c>
      <c r="I3928" s="460">
        <f t="shared" si="242"/>
        <v>0</v>
      </c>
      <c r="J3928" s="460">
        <f t="shared" si="244"/>
        <v>0</v>
      </c>
      <c r="K3928" s="9"/>
      <c r="P3928" s="2"/>
      <c r="Q3928" s="27"/>
      <c r="R3928" s="2"/>
      <c r="S3928" s="2"/>
      <c r="T3928" s="2"/>
      <c r="U3928" s="2"/>
      <c r="V3928" s="2"/>
      <c r="W3928" s="2"/>
    </row>
    <row r="3929" spans="2:23" ht="15" customHeight="1" x14ac:dyDescent="0.35">
      <c r="B3929" s="349"/>
      <c r="C3929" s="715" t="str">
        <f t="shared" si="243"/>
        <v/>
      </c>
      <c r="D3929" s="458">
        <f>IF(ISNUMBER(Summary!$D$17), DATE(Summary!$D$17, 1, 1) + INT((ROW(B3891)-1)/24), DATE(2024, 1, 1) + INT((ROW(B3891)-1)/24))</f>
        <v>45454</v>
      </c>
      <c r="E3929" s="459">
        <v>8.333333333333337E-2</v>
      </c>
      <c r="F3929" s="780"/>
      <c r="G3929" s="780"/>
      <c r="H3929" s="460">
        <f t="shared" si="241"/>
        <v>0</v>
      </c>
      <c r="I3929" s="460">
        <f t="shared" si="242"/>
        <v>0</v>
      </c>
      <c r="J3929" s="460">
        <f t="shared" si="244"/>
        <v>0</v>
      </c>
      <c r="K3929" s="9"/>
      <c r="P3929" s="2"/>
      <c r="Q3929" s="27"/>
      <c r="R3929" s="2"/>
      <c r="S3929" s="2"/>
      <c r="T3929" s="2"/>
      <c r="U3929" s="2"/>
      <c r="V3929" s="2"/>
      <c r="W3929" s="2"/>
    </row>
    <row r="3930" spans="2:23" ht="15" customHeight="1" x14ac:dyDescent="0.35">
      <c r="B3930" s="349"/>
      <c r="C3930" s="715" t="str">
        <f t="shared" si="243"/>
        <v/>
      </c>
      <c r="D3930" s="458">
        <f>IF(ISNUMBER(Summary!$D$17), DATE(Summary!$D$17, 1, 1) + INT((ROW(B3892)-1)/24), DATE(2024, 1, 1) + INT((ROW(B3892)-1)/24))</f>
        <v>45454</v>
      </c>
      <c r="E3930" s="459">
        <v>0.12500000000000006</v>
      </c>
      <c r="F3930" s="780"/>
      <c r="G3930" s="780"/>
      <c r="H3930" s="460">
        <f t="shared" si="241"/>
        <v>0</v>
      </c>
      <c r="I3930" s="460">
        <f t="shared" si="242"/>
        <v>0</v>
      </c>
      <c r="J3930" s="460">
        <f t="shared" si="244"/>
        <v>0</v>
      </c>
      <c r="K3930" s="9"/>
      <c r="P3930" s="2"/>
      <c r="Q3930" s="27"/>
      <c r="R3930" s="2"/>
      <c r="S3930" s="2"/>
      <c r="T3930" s="2"/>
      <c r="U3930" s="2"/>
      <c r="V3930" s="2"/>
      <c r="W3930" s="2"/>
    </row>
    <row r="3931" spans="2:23" ht="15" customHeight="1" x14ac:dyDescent="0.35">
      <c r="B3931" s="349"/>
      <c r="C3931" s="715" t="str">
        <f t="shared" si="243"/>
        <v/>
      </c>
      <c r="D3931" s="458">
        <f>IF(ISNUMBER(Summary!$D$17), DATE(Summary!$D$17, 1, 1) + INT((ROW(B3893)-1)/24), DATE(2024, 1, 1) + INT((ROW(B3893)-1)/24))</f>
        <v>45454</v>
      </c>
      <c r="E3931" s="459">
        <v>0.16666666666666669</v>
      </c>
      <c r="F3931" s="780"/>
      <c r="G3931" s="780"/>
      <c r="H3931" s="460">
        <f t="shared" si="241"/>
        <v>0</v>
      </c>
      <c r="I3931" s="460">
        <f t="shared" si="242"/>
        <v>0</v>
      </c>
      <c r="J3931" s="460">
        <f t="shared" si="244"/>
        <v>0</v>
      </c>
      <c r="K3931" s="9"/>
      <c r="P3931" s="2"/>
      <c r="Q3931" s="27"/>
      <c r="R3931" s="2"/>
      <c r="S3931" s="2"/>
      <c r="T3931" s="2"/>
      <c r="U3931" s="2"/>
      <c r="V3931" s="2"/>
      <c r="W3931" s="2"/>
    </row>
    <row r="3932" spans="2:23" ht="15" customHeight="1" x14ac:dyDescent="0.35">
      <c r="B3932" s="349"/>
      <c r="C3932" s="715" t="str">
        <f t="shared" si="243"/>
        <v/>
      </c>
      <c r="D3932" s="458">
        <f>IF(ISNUMBER(Summary!$D$17), DATE(Summary!$D$17, 1, 1) + INT((ROW(B3894)-1)/24), DATE(2024, 1, 1) + INT((ROW(B3894)-1)/24))</f>
        <v>45454</v>
      </c>
      <c r="E3932" s="459">
        <v>0.20833333333333337</v>
      </c>
      <c r="F3932" s="780"/>
      <c r="G3932" s="780"/>
      <c r="H3932" s="460">
        <f t="shared" si="241"/>
        <v>0</v>
      </c>
      <c r="I3932" s="460">
        <f t="shared" si="242"/>
        <v>0</v>
      </c>
      <c r="J3932" s="460">
        <f t="shared" si="244"/>
        <v>0</v>
      </c>
      <c r="K3932" s="9"/>
      <c r="P3932" s="2"/>
      <c r="Q3932" s="27"/>
      <c r="R3932" s="2"/>
      <c r="S3932" s="2"/>
      <c r="T3932" s="2"/>
      <c r="U3932" s="2"/>
      <c r="V3932" s="2"/>
      <c r="W3932" s="2"/>
    </row>
    <row r="3933" spans="2:23" ht="15" customHeight="1" x14ac:dyDescent="0.35">
      <c r="B3933" s="349"/>
      <c r="C3933" s="715" t="str">
        <f t="shared" si="243"/>
        <v/>
      </c>
      <c r="D3933" s="458">
        <f>IF(ISNUMBER(Summary!$D$17), DATE(Summary!$D$17, 1, 1) + INT((ROW(B3895)-1)/24), DATE(2024, 1, 1) + INT((ROW(B3895)-1)/24))</f>
        <v>45454</v>
      </c>
      <c r="E3933" s="459">
        <v>0.25</v>
      </c>
      <c r="F3933" s="780"/>
      <c r="G3933" s="780"/>
      <c r="H3933" s="460">
        <f t="shared" si="241"/>
        <v>0</v>
      </c>
      <c r="I3933" s="460">
        <f t="shared" si="242"/>
        <v>0</v>
      </c>
      <c r="J3933" s="460">
        <f t="shared" si="244"/>
        <v>0</v>
      </c>
      <c r="K3933" s="9"/>
      <c r="P3933" s="2"/>
      <c r="Q3933" s="27"/>
      <c r="R3933" s="2"/>
      <c r="S3933" s="2"/>
      <c r="T3933" s="2"/>
      <c r="U3933" s="2"/>
      <c r="V3933" s="2"/>
      <c r="W3933" s="2"/>
    </row>
    <row r="3934" spans="2:23" ht="15" customHeight="1" x14ac:dyDescent="0.35">
      <c r="B3934" s="349"/>
      <c r="C3934" s="715" t="str">
        <f t="shared" si="243"/>
        <v/>
      </c>
      <c r="D3934" s="458">
        <f>IF(ISNUMBER(Summary!$D$17), DATE(Summary!$D$17, 1, 1) + INT((ROW(B3896)-1)/24), DATE(2024, 1, 1) + INT((ROW(B3896)-1)/24))</f>
        <v>45454</v>
      </c>
      <c r="E3934" s="459">
        <v>0.29166666666666669</v>
      </c>
      <c r="F3934" s="780"/>
      <c r="G3934" s="780"/>
      <c r="H3934" s="460">
        <f t="shared" si="241"/>
        <v>0</v>
      </c>
      <c r="I3934" s="460">
        <f t="shared" si="242"/>
        <v>0</v>
      </c>
      <c r="J3934" s="460">
        <f t="shared" si="244"/>
        <v>0</v>
      </c>
      <c r="K3934" s="9"/>
      <c r="P3934" s="2"/>
      <c r="Q3934" s="27"/>
      <c r="R3934" s="2"/>
      <c r="S3934" s="2"/>
      <c r="T3934" s="2"/>
      <c r="U3934" s="2"/>
      <c r="V3934" s="2"/>
      <c r="W3934" s="2"/>
    </row>
    <row r="3935" spans="2:23" ht="15" customHeight="1" x14ac:dyDescent="0.35">
      <c r="B3935" s="349"/>
      <c r="C3935" s="715" t="str">
        <f t="shared" si="243"/>
        <v/>
      </c>
      <c r="D3935" s="458">
        <f>IF(ISNUMBER(Summary!$D$17), DATE(Summary!$D$17, 1, 1) + INT((ROW(B3897)-1)/24), DATE(2024, 1, 1) + INT((ROW(B3897)-1)/24))</f>
        <v>45454</v>
      </c>
      <c r="E3935" s="459">
        <v>0.33333333333333337</v>
      </c>
      <c r="F3935" s="780"/>
      <c r="G3935" s="780"/>
      <c r="H3935" s="460">
        <f t="shared" si="241"/>
        <v>0</v>
      </c>
      <c r="I3935" s="460">
        <f t="shared" si="242"/>
        <v>0</v>
      </c>
      <c r="J3935" s="460">
        <f t="shared" si="244"/>
        <v>0</v>
      </c>
      <c r="K3935" s="9"/>
      <c r="P3935" s="2"/>
      <c r="Q3935" s="27"/>
      <c r="R3935" s="2"/>
      <c r="S3935" s="2"/>
      <c r="T3935" s="2"/>
      <c r="U3935" s="2"/>
      <c r="V3935" s="2"/>
      <c r="W3935" s="2"/>
    </row>
    <row r="3936" spans="2:23" ht="15" customHeight="1" x14ac:dyDescent="0.35">
      <c r="B3936" s="349"/>
      <c r="C3936" s="715" t="str">
        <f t="shared" si="243"/>
        <v/>
      </c>
      <c r="D3936" s="458">
        <f>IF(ISNUMBER(Summary!$D$17), DATE(Summary!$D$17, 1, 1) + INT((ROW(B3898)-1)/24), DATE(2024, 1, 1) + INT((ROW(B3898)-1)/24))</f>
        <v>45454</v>
      </c>
      <c r="E3936" s="459">
        <v>0.375</v>
      </c>
      <c r="F3936" s="780"/>
      <c r="G3936" s="780"/>
      <c r="H3936" s="460">
        <f t="shared" si="241"/>
        <v>0</v>
      </c>
      <c r="I3936" s="460">
        <f t="shared" si="242"/>
        <v>0</v>
      </c>
      <c r="J3936" s="460">
        <f t="shared" si="244"/>
        <v>0</v>
      </c>
      <c r="K3936" s="9"/>
      <c r="P3936" s="2"/>
      <c r="Q3936" s="27"/>
      <c r="R3936" s="2"/>
      <c r="S3936" s="2"/>
      <c r="T3936" s="2"/>
      <c r="U3936" s="2"/>
      <c r="V3936" s="2"/>
      <c r="W3936" s="2"/>
    </row>
    <row r="3937" spans="2:23" ht="15" customHeight="1" x14ac:dyDescent="0.35">
      <c r="B3937" s="349"/>
      <c r="C3937" s="715" t="str">
        <f t="shared" si="243"/>
        <v/>
      </c>
      <c r="D3937" s="458">
        <f>IF(ISNUMBER(Summary!$D$17), DATE(Summary!$D$17, 1, 1) + INT((ROW(B3899)-1)/24), DATE(2024, 1, 1) + INT((ROW(B3899)-1)/24))</f>
        <v>45454</v>
      </c>
      <c r="E3937" s="459">
        <v>0.41666666666666669</v>
      </c>
      <c r="F3937" s="780"/>
      <c r="G3937" s="780"/>
      <c r="H3937" s="460">
        <f t="shared" si="241"/>
        <v>0</v>
      </c>
      <c r="I3937" s="460">
        <f t="shared" si="242"/>
        <v>0</v>
      </c>
      <c r="J3937" s="460">
        <f t="shared" si="244"/>
        <v>0</v>
      </c>
      <c r="K3937" s="9"/>
      <c r="P3937" s="2"/>
      <c r="Q3937" s="27"/>
      <c r="R3937" s="2"/>
      <c r="S3937" s="2"/>
      <c r="T3937" s="2"/>
      <c r="U3937" s="2"/>
      <c r="V3937" s="2"/>
      <c r="W3937" s="2"/>
    </row>
    <row r="3938" spans="2:23" ht="15" customHeight="1" x14ac:dyDescent="0.35">
      <c r="B3938" s="349"/>
      <c r="C3938" s="715" t="str">
        <f t="shared" si="243"/>
        <v/>
      </c>
      <c r="D3938" s="458">
        <f>IF(ISNUMBER(Summary!$D$17), DATE(Summary!$D$17, 1, 1) + INT((ROW(B3900)-1)/24), DATE(2024, 1, 1) + INT((ROW(B3900)-1)/24))</f>
        <v>45454</v>
      </c>
      <c r="E3938" s="459">
        <v>0.45833333333333337</v>
      </c>
      <c r="F3938" s="780"/>
      <c r="G3938" s="780"/>
      <c r="H3938" s="460">
        <f t="shared" si="241"/>
        <v>0</v>
      </c>
      <c r="I3938" s="460">
        <f t="shared" si="242"/>
        <v>0</v>
      </c>
      <c r="J3938" s="460">
        <f t="shared" si="244"/>
        <v>0</v>
      </c>
      <c r="K3938" s="9"/>
      <c r="P3938" s="2"/>
      <c r="Q3938" s="27"/>
      <c r="R3938" s="2"/>
      <c r="S3938" s="2"/>
      <c r="T3938" s="2"/>
      <c r="U3938" s="2"/>
      <c r="V3938" s="2"/>
      <c r="W3938" s="2"/>
    </row>
    <row r="3939" spans="2:23" ht="15" customHeight="1" x14ac:dyDescent="0.35">
      <c r="B3939" s="349"/>
      <c r="C3939" s="715" t="str">
        <f t="shared" si="243"/>
        <v/>
      </c>
      <c r="D3939" s="458">
        <f>IF(ISNUMBER(Summary!$D$17), DATE(Summary!$D$17, 1, 1) + INT((ROW(B3901)-1)/24), DATE(2024, 1, 1) + INT((ROW(B3901)-1)/24))</f>
        <v>45454</v>
      </c>
      <c r="E3939" s="459">
        <v>0.50000000000000011</v>
      </c>
      <c r="F3939" s="780"/>
      <c r="G3939" s="780"/>
      <c r="H3939" s="460">
        <f t="shared" si="241"/>
        <v>0</v>
      </c>
      <c r="I3939" s="460">
        <f t="shared" si="242"/>
        <v>0</v>
      </c>
      <c r="J3939" s="460">
        <f t="shared" si="244"/>
        <v>0</v>
      </c>
      <c r="K3939" s="9"/>
      <c r="P3939" s="2"/>
      <c r="Q3939" s="27"/>
      <c r="R3939" s="2"/>
      <c r="S3939" s="2"/>
      <c r="T3939" s="2"/>
      <c r="U3939" s="2"/>
      <c r="V3939" s="2"/>
      <c r="W3939" s="2"/>
    </row>
    <row r="3940" spans="2:23" ht="15" customHeight="1" x14ac:dyDescent="0.35">
      <c r="B3940" s="349"/>
      <c r="C3940" s="715" t="str">
        <f t="shared" si="243"/>
        <v/>
      </c>
      <c r="D3940" s="458">
        <f>IF(ISNUMBER(Summary!$D$17), DATE(Summary!$D$17, 1, 1) + INT((ROW(B3902)-1)/24), DATE(2024, 1, 1) + INT((ROW(B3902)-1)/24))</f>
        <v>45454</v>
      </c>
      <c r="E3940" s="459">
        <v>0.54166666666666674</v>
      </c>
      <c r="F3940" s="780"/>
      <c r="G3940" s="780"/>
      <c r="H3940" s="460">
        <f t="shared" si="241"/>
        <v>0</v>
      </c>
      <c r="I3940" s="460">
        <f t="shared" si="242"/>
        <v>0</v>
      </c>
      <c r="J3940" s="460">
        <f t="shared" si="244"/>
        <v>0</v>
      </c>
      <c r="K3940" s="9"/>
      <c r="P3940" s="2"/>
      <c r="Q3940" s="27"/>
      <c r="R3940" s="2"/>
      <c r="S3940" s="2"/>
      <c r="T3940" s="2"/>
      <c r="U3940" s="2"/>
      <c r="V3940" s="2"/>
      <c r="W3940" s="2"/>
    </row>
    <row r="3941" spans="2:23" ht="15" customHeight="1" x14ac:dyDescent="0.35">
      <c r="B3941" s="349"/>
      <c r="C3941" s="715" t="str">
        <f t="shared" si="243"/>
        <v/>
      </c>
      <c r="D3941" s="458">
        <f>IF(ISNUMBER(Summary!$D$17), DATE(Summary!$D$17, 1, 1) + INT((ROW(B3903)-1)/24), DATE(2024, 1, 1) + INT((ROW(B3903)-1)/24))</f>
        <v>45454</v>
      </c>
      <c r="E3941" s="459">
        <v>0.58333333333333337</v>
      </c>
      <c r="F3941" s="780"/>
      <c r="G3941" s="780"/>
      <c r="H3941" s="460">
        <f t="shared" si="241"/>
        <v>0</v>
      </c>
      <c r="I3941" s="460">
        <f t="shared" si="242"/>
        <v>0</v>
      </c>
      <c r="J3941" s="460">
        <f t="shared" si="244"/>
        <v>0</v>
      </c>
      <c r="K3941" s="9"/>
      <c r="P3941" s="2"/>
      <c r="Q3941" s="27"/>
      <c r="R3941" s="2"/>
      <c r="S3941" s="2"/>
      <c r="T3941" s="2"/>
      <c r="U3941" s="2"/>
      <c r="V3941" s="2"/>
      <c r="W3941" s="2"/>
    </row>
    <row r="3942" spans="2:23" ht="15" customHeight="1" x14ac:dyDescent="0.35">
      <c r="B3942" s="349"/>
      <c r="C3942" s="715" t="str">
        <f t="shared" si="243"/>
        <v/>
      </c>
      <c r="D3942" s="458">
        <f>IF(ISNUMBER(Summary!$D$17), DATE(Summary!$D$17, 1, 1) + INT((ROW(B3904)-1)/24), DATE(2024, 1, 1) + INT((ROW(B3904)-1)/24))</f>
        <v>45454</v>
      </c>
      <c r="E3942" s="459">
        <v>0.62500000000000011</v>
      </c>
      <c r="F3942" s="780"/>
      <c r="G3942" s="780"/>
      <c r="H3942" s="460">
        <f t="shared" si="241"/>
        <v>0</v>
      </c>
      <c r="I3942" s="460">
        <f t="shared" si="242"/>
        <v>0</v>
      </c>
      <c r="J3942" s="460">
        <f t="shared" si="244"/>
        <v>0</v>
      </c>
      <c r="K3942" s="9"/>
      <c r="P3942" s="2"/>
      <c r="Q3942" s="27"/>
      <c r="R3942" s="2"/>
      <c r="S3942" s="2"/>
      <c r="T3942" s="2"/>
      <c r="U3942" s="2"/>
      <c r="V3942" s="2"/>
      <c r="W3942" s="2"/>
    </row>
    <row r="3943" spans="2:23" ht="15" customHeight="1" x14ac:dyDescent="0.35">
      <c r="B3943" s="349"/>
      <c r="C3943" s="715" t="str">
        <f t="shared" si="243"/>
        <v/>
      </c>
      <c r="D3943" s="458">
        <f>IF(ISNUMBER(Summary!$D$17), DATE(Summary!$D$17, 1, 1) + INT((ROW(B3905)-1)/24), DATE(2024, 1, 1) + INT((ROW(B3905)-1)/24))</f>
        <v>45454</v>
      </c>
      <c r="E3943" s="459">
        <v>0.66666666666666674</v>
      </c>
      <c r="F3943" s="780"/>
      <c r="G3943" s="780"/>
      <c r="H3943" s="460">
        <f t="shared" ref="H3943:H4006" si="245">IF(G3943&gt;F3943,F3943,G3943)</f>
        <v>0</v>
      </c>
      <c r="I3943" s="460">
        <f t="shared" ref="I3943:I4006" si="246">F3943-H3943</f>
        <v>0</v>
      </c>
      <c r="J3943" s="460">
        <f t="shared" si="244"/>
        <v>0</v>
      </c>
      <c r="K3943" s="9"/>
      <c r="P3943" s="2"/>
      <c r="Q3943" s="27"/>
      <c r="R3943" s="2"/>
      <c r="S3943" s="2"/>
      <c r="T3943" s="2"/>
      <c r="U3943" s="2"/>
      <c r="V3943" s="2"/>
      <c r="W3943" s="2"/>
    </row>
    <row r="3944" spans="2:23" ht="15" customHeight="1" x14ac:dyDescent="0.35">
      <c r="B3944" s="349"/>
      <c r="C3944" s="715" t="str">
        <f t="shared" ref="C3944:C4007" si="247">IF(MOD(ROW()-ROW($E$39), 24)=0, $D3944, "")</f>
        <v/>
      </c>
      <c r="D3944" s="458">
        <f>IF(ISNUMBER(Summary!$D$17), DATE(Summary!$D$17, 1, 1) + INT((ROW(B3906)-1)/24), DATE(2024, 1, 1) + INT((ROW(B3906)-1)/24))</f>
        <v>45454</v>
      </c>
      <c r="E3944" s="459">
        <v>0.70833333333333337</v>
      </c>
      <c r="F3944" s="780"/>
      <c r="G3944" s="780"/>
      <c r="H3944" s="460">
        <f t="shared" si="245"/>
        <v>0</v>
      </c>
      <c r="I3944" s="460">
        <f t="shared" si="246"/>
        <v>0</v>
      </c>
      <c r="J3944" s="460">
        <f t="shared" si="244"/>
        <v>0</v>
      </c>
      <c r="K3944" s="9"/>
      <c r="P3944" s="2"/>
      <c r="Q3944" s="27"/>
      <c r="R3944" s="2"/>
      <c r="S3944" s="2"/>
      <c r="T3944" s="2"/>
      <c r="U3944" s="2"/>
      <c r="V3944" s="2"/>
      <c r="W3944" s="2"/>
    </row>
    <row r="3945" spans="2:23" ht="15" customHeight="1" x14ac:dyDescent="0.35">
      <c r="B3945" s="349"/>
      <c r="C3945" s="715" t="str">
        <f t="shared" si="247"/>
        <v/>
      </c>
      <c r="D3945" s="458">
        <f>IF(ISNUMBER(Summary!$D$17), DATE(Summary!$D$17, 1, 1) + INT((ROW(B3907)-1)/24), DATE(2024, 1, 1) + INT((ROW(B3907)-1)/24))</f>
        <v>45454</v>
      </c>
      <c r="E3945" s="459">
        <v>0.75000000000000011</v>
      </c>
      <c r="F3945" s="780"/>
      <c r="G3945" s="780"/>
      <c r="H3945" s="460">
        <f t="shared" si="245"/>
        <v>0</v>
      </c>
      <c r="I3945" s="460">
        <f t="shared" si="246"/>
        <v>0</v>
      </c>
      <c r="J3945" s="460">
        <f t="shared" si="244"/>
        <v>0</v>
      </c>
      <c r="K3945" s="9"/>
      <c r="P3945" s="2"/>
      <c r="Q3945" s="27"/>
      <c r="R3945" s="2"/>
      <c r="S3945" s="2"/>
      <c r="T3945" s="2"/>
      <c r="U3945" s="2"/>
      <c r="V3945" s="2"/>
      <c r="W3945" s="2"/>
    </row>
    <row r="3946" spans="2:23" ht="15" customHeight="1" x14ac:dyDescent="0.35">
      <c r="B3946" s="349"/>
      <c r="C3946" s="715" t="str">
        <f t="shared" si="247"/>
        <v/>
      </c>
      <c r="D3946" s="458">
        <f>IF(ISNUMBER(Summary!$D$17), DATE(Summary!$D$17, 1, 1) + INT((ROW(B3908)-1)/24), DATE(2024, 1, 1) + INT((ROW(B3908)-1)/24))</f>
        <v>45454</v>
      </c>
      <c r="E3946" s="459">
        <v>0.79166666666666674</v>
      </c>
      <c r="F3946" s="780"/>
      <c r="G3946" s="780"/>
      <c r="H3946" s="460">
        <f t="shared" si="245"/>
        <v>0</v>
      </c>
      <c r="I3946" s="460">
        <f t="shared" si="246"/>
        <v>0</v>
      </c>
      <c r="J3946" s="460">
        <f t="shared" si="244"/>
        <v>0</v>
      </c>
      <c r="K3946" s="9"/>
      <c r="P3946" s="2"/>
      <c r="Q3946" s="27"/>
      <c r="R3946" s="2"/>
      <c r="S3946" s="2"/>
      <c r="T3946" s="2"/>
      <c r="U3946" s="2"/>
      <c r="V3946" s="2"/>
      <c r="W3946" s="2"/>
    </row>
    <row r="3947" spans="2:23" ht="15" customHeight="1" x14ac:dyDescent="0.35">
      <c r="B3947" s="349"/>
      <c r="C3947" s="715" t="str">
        <f t="shared" si="247"/>
        <v/>
      </c>
      <c r="D3947" s="458">
        <f>IF(ISNUMBER(Summary!$D$17), DATE(Summary!$D$17, 1, 1) + INT((ROW(B3909)-1)/24), DATE(2024, 1, 1) + INT((ROW(B3909)-1)/24))</f>
        <v>45454</v>
      </c>
      <c r="E3947" s="459">
        <v>0.83333333333333337</v>
      </c>
      <c r="F3947" s="780"/>
      <c r="G3947" s="780"/>
      <c r="H3947" s="460">
        <f t="shared" si="245"/>
        <v>0</v>
      </c>
      <c r="I3947" s="460">
        <f t="shared" si="246"/>
        <v>0</v>
      </c>
      <c r="J3947" s="460">
        <f t="shared" si="244"/>
        <v>0</v>
      </c>
      <c r="K3947" s="9"/>
      <c r="P3947" s="2"/>
      <c r="Q3947" s="27"/>
      <c r="R3947" s="2"/>
      <c r="S3947" s="2"/>
      <c r="T3947" s="2"/>
      <c r="U3947" s="2"/>
      <c r="V3947" s="2"/>
      <c r="W3947" s="2"/>
    </row>
    <row r="3948" spans="2:23" ht="15" customHeight="1" x14ac:dyDescent="0.35">
      <c r="B3948" s="349"/>
      <c r="C3948" s="715" t="str">
        <f t="shared" si="247"/>
        <v/>
      </c>
      <c r="D3948" s="458">
        <f>IF(ISNUMBER(Summary!$D$17), DATE(Summary!$D$17, 1, 1) + INT((ROW(B3910)-1)/24), DATE(2024, 1, 1) + INT((ROW(B3910)-1)/24))</f>
        <v>45454</v>
      </c>
      <c r="E3948" s="459">
        <v>0.87500000000000011</v>
      </c>
      <c r="F3948" s="780"/>
      <c r="G3948" s="780"/>
      <c r="H3948" s="460">
        <f t="shared" si="245"/>
        <v>0</v>
      </c>
      <c r="I3948" s="460">
        <f t="shared" si="246"/>
        <v>0</v>
      </c>
      <c r="J3948" s="460">
        <f t="shared" si="244"/>
        <v>0</v>
      </c>
      <c r="K3948" s="9"/>
      <c r="P3948" s="2"/>
      <c r="Q3948" s="27"/>
      <c r="R3948" s="2"/>
      <c r="S3948" s="2"/>
      <c r="T3948" s="2"/>
      <c r="U3948" s="2"/>
      <c r="V3948" s="2"/>
      <c r="W3948" s="2"/>
    </row>
    <row r="3949" spans="2:23" ht="15" customHeight="1" x14ac:dyDescent="0.35">
      <c r="B3949" s="349"/>
      <c r="C3949" s="715" t="str">
        <f t="shared" si="247"/>
        <v/>
      </c>
      <c r="D3949" s="458">
        <f>IF(ISNUMBER(Summary!$D$17), DATE(Summary!$D$17, 1, 1) + INT((ROW(B3911)-1)/24), DATE(2024, 1, 1) + INT((ROW(B3911)-1)/24))</f>
        <v>45454</v>
      </c>
      <c r="E3949" s="459">
        <v>0.91666666666666674</v>
      </c>
      <c r="F3949" s="780"/>
      <c r="G3949" s="780"/>
      <c r="H3949" s="460">
        <f t="shared" si="245"/>
        <v>0</v>
      </c>
      <c r="I3949" s="460">
        <f t="shared" si="246"/>
        <v>0</v>
      </c>
      <c r="J3949" s="460">
        <f t="shared" si="244"/>
        <v>0</v>
      </c>
      <c r="K3949" s="9"/>
      <c r="P3949" s="2"/>
      <c r="Q3949" s="27"/>
      <c r="R3949" s="2"/>
      <c r="S3949" s="2"/>
      <c r="T3949" s="2"/>
      <c r="U3949" s="2"/>
      <c r="V3949" s="2"/>
      <c r="W3949" s="2"/>
    </row>
    <row r="3950" spans="2:23" ht="15" customHeight="1" x14ac:dyDescent="0.35">
      <c r="B3950" s="349"/>
      <c r="C3950" s="715" t="str">
        <f t="shared" si="247"/>
        <v/>
      </c>
      <c r="D3950" s="458">
        <f>IF(ISNUMBER(Summary!$D$17), DATE(Summary!$D$17, 1, 1) + INT((ROW(B3912)-1)/24), DATE(2024, 1, 1) + INT((ROW(B3912)-1)/24))</f>
        <v>45454</v>
      </c>
      <c r="E3950" s="459">
        <v>0.95833333333333337</v>
      </c>
      <c r="F3950" s="780"/>
      <c r="G3950" s="780"/>
      <c r="H3950" s="460">
        <f t="shared" si="245"/>
        <v>0</v>
      </c>
      <c r="I3950" s="460">
        <f t="shared" si="246"/>
        <v>0</v>
      </c>
      <c r="J3950" s="460">
        <f t="shared" si="244"/>
        <v>0</v>
      </c>
      <c r="K3950" s="9"/>
      <c r="P3950" s="2"/>
      <c r="Q3950" s="27"/>
      <c r="R3950" s="2"/>
      <c r="S3950" s="2"/>
      <c r="T3950" s="2"/>
      <c r="U3950" s="2"/>
      <c r="V3950" s="2"/>
      <c r="W3950" s="2"/>
    </row>
    <row r="3951" spans="2:23" ht="15" customHeight="1" x14ac:dyDescent="0.35">
      <c r="B3951" s="457"/>
      <c r="C3951" s="715">
        <f t="shared" si="247"/>
        <v>45455</v>
      </c>
      <c r="D3951" s="458">
        <f>IF(ISNUMBER(Summary!$D$17), DATE(Summary!$D$17, 1, 1) + INT((ROW(B3913)-1)/24), DATE(2024, 1, 1) + INT((ROW(B3913)-1)/24))</f>
        <v>45455</v>
      </c>
      <c r="E3951" s="459">
        <v>3.1225022567582528E-17</v>
      </c>
      <c r="F3951" s="780"/>
      <c r="G3951" s="780"/>
      <c r="H3951" s="460">
        <f t="shared" si="245"/>
        <v>0</v>
      </c>
      <c r="I3951" s="460">
        <f t="shared" si="246"/>
        <v>0</v>
      </c>
      <c r="J3951" s="460">
        <f t="shared" si="244"/>
        <v>0</v>
      </c>
      <c r="K3951" s="9"/>
      <c r="P3951" s="2"/>
      <c r="Q3951" s="27"/>
      <c r="R3951" s="2"/>
      <c r="S3951" s="2"/>
      <c r="T3951" s="2"/>
      <c r="U3951" s="2"/>
      <c r="V3951" s="2"/>
      <c r="W3951" s="2"/>
    </row>
    <row r="3952" spans="2:23" ht="15" customHeight="1" x14ac:dyDescent="0.35">
      <c r="B3952" s="349"/>
      <c r="C3952" s="715" t="str">
        <f t="shared" si="247"/>
        <v/>
      </c>
      <c r="D3952" s="458">
        <f>IF(ISNUMBER(Summary!$D$17), DATE(Summary!$D$17, 1, 1) + INT((ROW(B3914)-1)/24), DATE(2024, 1, 1) + INT((ROW(B3914)-1)/24))</f>
        <v>45455</v>
      </c>
      <c r="E3952" s="459">
        <v>4.1666666666666699E-2</v>
      </c>
      <c r="F3952" s="780"/>
      <c r="G3952" s="780"/>
      <c r="H3952" s="460">
        <f t="shared" si="245"/>
        <v>0</v>
      </c>
      <c r="I3952" s="460">
        <f t="shared" si="246"/>
        <v>0</v>
      </c>
      <c r="J3952" s="460">
        <f t="shared" si="244"/>
        <v>0</v>
      </c>
      <c r="K3952" s="9"/>
      <c r="P3952" s="2"/>
      <c r="Q3952" s="27"/>
      <c r="R3952" s="2"/>
      <c r="S3952" s="2"/>
      <c r="T3952" s="2"/>
      <c r="U3952" s="2"/>
      <c r="V3952" s="2"/>
      <c r="W3952" s="2"/>
    </row>
    <row r="3953" spans="2:23" ht="15" customHeight="1" x14ac:dyDescent="0.35">
      <c r="B3953" s="349"/>
      <c r="C3953" s="715" t="str">
        <f t="shared" si="247"/>
        <v/>
      </c>
      <c r="D3953" s="458">
        <f>IF(ISNUMBER(Summary!$D$17), DATE(Summary!$D$17, 1, 1) + INT((ROW(B3915)-1)/24), DATE(2024, 1, 1) + INT((ROW(B3915)-1)/24))</f>
        <v>45455</v>
      </c>
      <c r="E3953" s="459">
        <v>8.333333333333337E-2</v>
      </c>
      <c r="F3953" s="780"/>
      <c r="G3953" s="780"/>
      <c r="H3953" s="460">
        <f t="shared" si="245"/>
        <v>0</v>
      </c>
      <c r="I3953" s="460">
        <f t="shared" si="246"/>
        <v>0</v>
      </c>
      <c r="J3953" s="460">
        <f t="shared" si="244"/>
        <v>0</v>
      </c>
      <c r="K3953" s="9"/>
      <c r="P3953" s="2"/>
      <c r="Q3953" s="27"/>
      <c r="R3953" s="2"/>
      <c r="S3953" s="2"/>
      <c r="T3953" s="2"/>
      <c r="U3953" s="2"/>
      <c r="V3953" s="2"/>
      <c r="W3953" s="2"/>
    </row>
    <row r="3954" spans="2:23" ht="15" customHeight="1" x14ac:dyDescent="0.35">
      <c r="B3954" s="349"/>
      <c r="C3954" s="715" t="str">
        <f t="shared" si="247"/>
        <v/>
      </c>
      <c r="D3954" s="458">
        <f>IF(ISNUMBER(Summary!$D$17), DATE(Summary!$D$17, 1, 1) + INT((ROW(B3916)-1)/24), DATE(2024, 1, 1) + INT((ROW(B3916)-1)/24))</f>
        <v>45455</v>
      </c>
      <c r="E3954" s="459">
        <v>0.12500000000000006</v>
      </c>
      <c r="F3954" s="780"/>
      <c r="G3954" s="780"/>
      <c r="H3954" s="460">
        <f t="shared" si="245"/>
        <v>0</v>
      </c>
      <c r="I3954" s="460">
        <f t="shared" si="246"/>
        <v>0</v>
      </c>
      <c r="J3954" s="460">
        <f t="shared" si="244"/>
        <v>0</v>
      </c>
      <c r="K3954" s="9"/>
      <c r="P3954" s="2"/>
      <c r="Q3954" s="27"/>
      <c r="R3954" s="2"/>
      <c r="S3954" s="2"/>
      <c r="T3954" s="2"/>
      <c r="U3954" s="2"/>
      <c r="V3954" s="2"/>
      <c r="W3954" s="2"/>
    </row>
    <row r="3955" spans="2:23" ht="15" customHeight="1" x14ac:dyDescent="0.35">
      <c r="B3955" s="349"/>
      <c r="C3955" s="715" t="str">
        <f t="shared" si="247"/>
        <v/>
      </c>
      <c r="D3955" s="458">
        <f>IF(ISNUMBER(Summary!$D$17), DATE(Summary!$D$17, 1, 1) + INT((ROW(B3917)-1)/24), DATE(2024, 1, 1) + INT((ROW(B3917)-1)/24))</f>
        <v>45455</v>
      </c>
      <c r="E3955" s="459">
        <v>0.16666666666666669</v>
      </c>
      <c r="F3955" s="780"/>
      <c r="G3955" s="780"/>
      <c r="H3955" s="460">
        <f t="shared" si="245"/>
        <v>0</v>
      </c>
      <c r="I3955" s="460">
        <f t="shared" si="246"/>
        <v>0</v>
      </c>
      <c r="J3955" s="460">
        <f t="shared" si="244"/>
        <v>0</v>
      </c>
      <c r="K3955" s="9"/>
      <c r="P3955" s="2"/>
      <c r="Q3955" s="27"/>
      <c r="R3955" s="2"/>
      <c r="S3955" s="2"/>
      <c r="T3955" s="2"/>
      <c r="U3955" s="2"/>
      <c r="V3955" s="2"/>
      <c r="W3955" s="2"/>
    </row>
    <row r="3956" spans="2:23" ht="15" customHeight="1" x14ac:dyDescent="0.35">
      <c r="B3956" s="349"/>
      <c r="C3956" s="715" t="str">
        <f t="shared" si="247"/>
        <v/>
      </c>
      <c r="D3956" s="458">
        <f>IF(ISNUMBER(Summary!$D$17), DATE(Summary!$D$17, 1, 1) + INT((ROW(B3918)-1)/24), DATE(2024, 1, 1) + INT((ROW(B3918)-1)/24))</f>
        <v>45455</v>
      </c>
      <c r="E3956" s="459">
        <v>0.20833333333333337</v>
      </c>
      <c r="F3956" s="780"/>
      <c r="G3956" s="780"/>
      <c r="H3956" s="460">
        <f t="shared" si="245"/>
        <v>0</v>
      </c>
      <c r="I3956" s="460">
        <f t="shared" si="246"/>
        <v>0</v>
      </c>
      <c r="J3956" s="460">
        <f t="shared" si="244"/>
        <v>0</v>
      </c>
      <c r="K3956" s="9"/>
      <c r="P3956" s="2"/>
      <c r="Q3956" s="27"/>
      <c r="R3956" s="2"/>
      <c r="S3956" s="2"/>
      <c r="T3956" s="2"/>
      <c r="U3956" s="2"/>
      <c r="V3956" s="2"/>
      <c r="W3956" s="2"/>
    </row>
    <row r="3957" spans="2:23" ht="15" customHeight="1" x14ac:dyDescent="0.35">
      <c r="B3957" s="349"/>
      <c r="C3957" s="715" t="str">
        <f t="shared" si="247"/>
        <v/>
      </c>
      <c r="D3957" s="458">
        <f>IF(ISNUMBER(Summary!$D$17), DATE(Summary!$D$17, 1, 1) + INT((ROW(B3919)-1)/24), DATE(2024, 1, 1) + INT((ROW(B3919)-1)/24))</f>
        <v>45455</v>
      </c>
      <c r="E3957" s="459">
        <v>0.25</v>
      </c>
      <c r="F3957" s="780"/>
      <c r="G3957" s="780"/>
      <c r="H3957" s="460">
        <f t="shared" si="245"/>
        <v>0</v>
      </c>
      <c r="I3957" s="460">
        <f t="shared" si="246"/>
        <v>0</v>
      </c>
      <c r="J3957" s="460">
        <f t="shared" si="244"/>
        <v>0</v>
      </c>
      <c r="K3957" s="9"/>
      <c r="P3957" s="2"/>
      <c r="Q3957" s="27"/>
      <c r="R3957" s="2"/>
      <c r="S3957" s="2"/>
      <c r="T3957" s="2"/>
      <c r="U3957" s="2"/>
      <c r="V3957" s="2"/>
      <c r="W3957" s="2"/>
    </row>
    <row r="3958" spans="2:23" ht="15" customHeight="1" x14ac:dyDescent="0.35">
      <c r="B3958" s="349"/>
      <c r="C3958" s="715" t="str">
        <f t="shared" si="247"/>
        <v/>
      </c>
      <c r="D3958" s="458">
        <f>IF(ISNUMBER(Summary!$D$17), DATE(Summary!$D$17, 1, 1) + INT((ROW(B3920)-1)/24), DATE(2024, 1, 1) + INT((ROW(B3920)-1)/24))</f>
        <v>45455</v>
      </c>
      <c r="E3958" s="459">
        <v>0.29166666666666669</v>
      </c>
      <c r="F3958" s="780"/>
      <c r="G3958" s="780"/>
      <c r="H3958" s="460">
        <f t="shared" si="245"/>
        <v>0</v>
      </c>
      <c r="I3958" s="460">
        <f t="shared" si="246"/>
        <v>0</v>
      </c>
      <c r="J3958" s="460">
        <f t="shared" si="244"/>
        <v>0</v>
      </c>
      <c r="K3958" s="9"/>
      <c r="P3958" s="2"/>
      <c r="Q3958" s="27"/>
      <c r="R3958" s="2"/>
      <c r="S3958" s="2"/>
      <c r="T3958" s="2"/>
      <c r="U3958" s="2"/>
      <c r="V3958" s="2"/>
      <c r="W3958" s="2"/>
    </row>
    <row r="3959" spans="2:23" ht="15" customHeight="1" x14ac:dyDescent="0.35">
      <c r="B3959" s="349"/>
      <c r="C3959" s="715" t="str">
        <f t="shared" si="247"/>
        <v/>
      </c>
      <c r="D3959" s="458">
        <f>IF(ISNUMBER(Summary!$D$17), DATE(Summary!$D$17, 1, 1) + INT((ROW(B3921)-1)/24), DATE(2024, 1, 1) + INT((ROW(B3921)-1)/24))</f>
        <v>45455</v>
      </c>
      <c r="E3959" s="459">
        <v>0.33333333333333337</v>
      </c>
      <c r="F3959" s="780"/>
      <c r="G3959" s="780"/>
      <c r="H3959" s="460">
        <f t="shared" si="245"/>
        <v>0</v>
      </c>
      <c r="I3959" s="460">
        <f t="shared" si="246"/>
        <v>0</v>
      </c>
      <c r="J3959" s="460">
        <f t="shared" si="244"/>
        <v>0</v>
      </c>
      <c r="K3959" s="9"/>
      <c r="P3959" s="2"/>
      <c r="Q3959" s="27"/>
      <c r="R3959" s="2"/>
      <c r="S3959" s="2"/>
      <c r="T3959" s="2"/>
      <c r="U3959" s="2"/>
      <c r="V3959" s="2"/>
      <c r="W3959" s="2"/>
    </row>
    <row r="3960" spans="2:23" ht="15" customHeight="1" x14ac:dyDescent="0.35">
      <c r="B3960" s="349"/>
      <c r="C3960" s="715" t="str">
        <f t="shared" si="247"/>
        <v/>
      </c>
      <c r="D3960" s="458">
        <f>IF(ISNUMBER(Summary!$D$17), DATE(Summary!$D$17, 1, 1) + INT((ROW(B3922)-1)/24), DATE(2024, 1, 1) + INT((ROW(B3922)-1)/24))</f>
        <v>45455</v>
      </c>
      <c r="E3960" s="459">
        <v>0.375</v>
      </c>
      <c r="F3960" s="780"/>
      <c r="G3960" s="780"/>
      <c r="H3960" s="460">
        <f t="shared" si="245"/>
        <v>0</v>
      </c>
      <c r="I3960" s="460">
        <f t="shared" si="246"/>
        <v>0</v>
      </c>
      <c r="J3960" s="460">
        <f t="shared" si="244"/>
        <v>0</v>
      </c>
      <c r="K3960" s="9"/>
      <c r="P3960" s="2"/>
      <c r="Q3960" s="27"/>
      <c r="R3960" s="2"/>
      <c r="S3960" s="2"/>
      <c r="T3960" s="2"/>
      <c r="U3960" s="2"/>
      <c r="V3960" s="2"/>
      <c r="W3960" s="2"/>
    </row>
    <row r="3961" spans="2:23" ht="15" customHeight="1" x14ac:dyDescent="0.35">
      <c r="B3961" s="349"/>
      <c r="C3961" s="715" t="str">
        <f t="shared" si="247"/>
        <v/>
      </c>
      <c r="D3961" s="458">
        <f>IF(ISNUMBER(Summary!$D$17), DATE(Summary!$D$17, 1, 1) + INT((ROW(B3923)-1)/24), DATE(2024, 1, 1) + INT((ROW(B3923)-1)/24))</f>
        <v>45455</v>
      </c>
      <c r="E3961" s="459">
        <v>0.41666666666666669</v>
      </c>
      <c r="F3961" s="780"/>
      <c r="G3961" s="780"/>
      <c r="H3961" s="460">
        <f t="shared" si="245"/>
        <v>0</v>
      </c>
      <c r="I3961" s="460">
        <f t="shared" si="246"/>
        <v>0</v>
      </c>
      <c r="J3961" s="460">
        <f t="shared" si="244"/>
        <v>0</v>
      </c>
      <c r="K3961" s="9"/>
      <c r="P3961" s="2"/>
      <c r="Q3961" s="27"/>
      <c r="R3961" s="2"/>
      <c r="S3961" s="2"/>
      <c r="T3961" s="2"/>
      <c r="U3961" s="2"/>
      <c r="V3961" s="2"/>
      <c r="W3961" s="2"/>
    </row>
    <row r="3962" spans="2:23" ht="15" customHeight="1" x14ac:dyDescent="0.35">
      <c r="B3962" s="349"/>
      <c r="C3962" s="715" t="str">
        <f t="shared" si="247"/>
        <v/>
      </c>
      <c r="D3962" s="458">
        <f>IF(ISNUMBER(Summary!$D$17), DATE(Summary!$D$17, 1, 1) + INT((ROW(B3924)-1)/24), DATE(2024, 1, 1) + INT((ROW(B3924)-1)/24))</f>
        <v>45455</v>
      </c>
      <c r="E3962" s="459">
        <v>0.45833333333333337</v>
      </c>
      <c r="F3962" s="780"/>
      <c r="G3962" s="780"/>
      <c r="H3962" s="460">
        <f t="shared" si="245"/>
        <v>0</v>
      </c>
      <c r="I3962" s="460">
        <f t="shared" si="246"/>
        <v>0</v>
      </c>
      <c r="J3962" s="460">
        <f t="shared" si="244"/>
        <v>0</v>
      </c>
      <c r="K3962" s="9"/>
      <c r="P3962" s="2"/>
      <c r="Q3962" s="27"/>
      <c r="R3962" s="2"/>
      <c r="S3962" s="2"/>
      <c r="T3962" s="2"/>
      <c r="U3962" s="2"/>
      <c r="V3962" s="2"/>
      <c r="W3962" s="2"/>
    </row>
    <row r="3963" spans="2:23" ht="15" customHeight="1" x14ac:dyDescent="0.35">
      <c r="B3963" s="349"/>
      <c r="C3963" s="715" t="str">
        <f t="shared" si="247"/>
        <v/>
      </c>
      <c r="D3963" s="458">
        <f>IF(ISNUMBER(Summary!$D$17), DATE(Summary!$D$17, 1, 1) + INT((ROW(B3925)-1)/24), DATE(2024, 1, 1) + INT((ROW(B3925)-1)/24))</f>
        <v>45455</v>
      </c>
      <c r="E3963" s="459">
        <v>0.50000000000000011</v>
      </c>
      <c r="F3963" s="780"/>
      <c r="G3963" s="780"/>
      <c r="H3963" s="460">
        <f t="shared" si="245"/>
        <v>0</v>
      </c>
      <c r="I3963" s="460">
        <f t="shared" si="246"/>
        <v>0</v>
      </c>
      <c r="J3963" s="460">
        <f t="shared" si="244"/>
        <v>0</v>
      </c>
      <c r="K3963" s="9"/>
      <c r="P3963" s="2"/>
      <c r="Q3963" s="27"/>
      <c r="R3963" s="2"/>
      <c r="S3963" s="2"/>
      <c r="T3963" s="2"/>
      <c r="U3963" s="2"/>
      <c r="V3963" s="2"/>
      <c r="W3963" s="2"/>
    </row>
    <row r="3964" spans="2:23" ht="15" customHeight="1" x14ac:dyDescent="0.35">
      <c r="B3964" s="349"/>
      <c r="C3964" s="715" t="str">
        <f t="shared" si="247"/>
        <v/>
      </c>
      <c r="D3964" s="458">
        <f>IF(ISNUMBER(Summary!$D$17), DATE(Summary!$D$17, 1, 1) + INT((ROW(B3926)-1)/24), DATE(2024, 1, 1) + INT((ROW(B3926)-1)/24))</f>
        <v>45455</v>
      </c>
      <c r="E3964" s="459">
        <v>0.54166666666666674</v>
      </c>
      <c r="F3964" s="780"/>
      <c r="G3964" s="780"/>
      <c r="H3964" s="460">
        <f t="shared" si="245"/>
        <v>0</v>
      </c>
      <c r="I3964" s="460">
        <f t="shared" si="246"/>
        <v>0</v>
      </c>
      <c r="J3964" s="460">
        <f t="shared" si="244"/>
        <v>0</v>
      </c>
      <c r="K3964" s="9"/>
      <c r="P3964" s="2"/>
      <c r="Q3964" s="27"/>
      <c r="R3964" s="2"/>
      <c r="S3964" s="2"/>
      <c r="T3964" s="2"/>
      <c r="U3964" s="2"/>
      <c r="V3964" s="2"/>
      <c r="W3964" s="2"/>
    </row>
    <row r="3965" spans="2:23" ht="15" customHeight="1" x14ac:dyDescent="0.35">
      <c r="B3965" s="349"/>
      <c r="C3965" s="715" t="str">
        <f t="shared" si="247"/>
        <v/>
      </c>
      <c r="D3965" s="458">
        <f>IF(ISNUMBER(Summary!$D$17), DATE(Summary!$D$17, 1, 1) + INT((ROW(B3927)-1)/24), DATE(2024, 1, 1) + INT((ROW(B3927)-1)/24))</f>
        <v>45455</v>
      </c>
      <c r="E3965" s="459">
        <v>0.58333333333333337</v>
      </c>
      <c r="F3965" s="780"/>
      <c r="G3965" s="780"/>
      <c r="H3965" s="460">
        <f t="shared" si="245"/>
        <v>0</v>
      </c>
      <c r="I3965" s="460">
        <f t="shared" si="246"/>
        <v>0</v>
      </c>
      <c r="J3965" s="460">
        <f t="shared" si="244"/>
        <v>0</v>
      </c>
      <c r="K3965" s="9"/>
      <c r="P3965" s="2"/>
      <c r="Q3965" s="27"/>
      <c r="R3965" s="2"/>
      <c r="S3965" s="2"/>
      <c r="T3965" s="2"/>
      <c r="U3965" s="2"/>
      <c r="V3965" s="2"/>
      <c r="W3965" s="2"/>
    </row>
    <row r="3966" spans="2:23" ht="15" customHeight="1" x14ac:dyDescent="0.35">
      <c r="B3966" s="349"/>
      <c r="C3966" s="715" t="str">
        <f t="shared" si="247"/>
        <v/>
      </c>
      <c r="D3966" s="458">
        <f>IF(ISNUMBER(Summary!$D$17), DATE(Summary!$D$17, 1, 1) + INT((ROW(B3928)-1)/24), DATE(2024, 1, 1) + INT((ROW(B3928)-1)/24))</f>
        <v>45455</v>
      </c>
      <c r="E3966" s="459">
        <v>0.62500000000000011</v>
      </c>
      <c r="F3966" s="780"/>
      <c r="G3966" s="780"/>
      <c r="H3966" s="460">
        <f t="shared" si="245"/>
        <v>0</v>
      </c>
      <c r="I3966" s="460">
        <f t="shared" si="246"/>
        <v>0</v>
      </c>
      <c r="J3966" s="460">
        <f t="shared" si="244"/>
        <v>0</v>
      </c>
      <c r="K3966" s="9"/>
      <c r="P3966" s="2"/>
      <c r="Q3966" s="27"/>
      <c r="R3966" s="2"/>
      <c r="S3966" s="2"/>
      <c r="T3966" s="2"/>
      <c r="U3966" s="2"/>
      <c r="V3966" s="2"/>
      <c r="W3966" s="2"/>
    </row>
    <row r="3967" spans="2:23" ht="15" customHeight="1" x14ac:dyDescent="0.35">
      <c r="B3967" s="349"/>
      <c r="C3967" s="715" t="str">
        <f t="shared" si="247"/>
        <v/>
      </c>
      <c r="D3967" s="458">
        <f>IF(ISNUMBER(Summary!$D$17), DATE(Summary!$D$17, 1, 1) + INT((ROW(B3929)-1)/24), DATE(2024, 1, 1) + INT((ROW(B3929)-1)/24))</f>
        <v>45455</v>
      </c>
      <c r="E3967" s="459">
        <v>0.66666666666666674</v>
      </c>
      <c r="F3967" s="780"/>
      <c r="G3967" s="780"/>
      <c r="H3967" s="460">
        <f t="shared" si="245"/>
        <v>0</v>
      </c>
      <c r="I3967" s="460">
        <f t="shared" si="246"/>
        <v>0</v>
      </c>
      <c r="J3967" s="460">
        <f t="shared" si="244"/>
        <v>0</v>
      </c>
      <c r="K3967" s="9"/>
      <c r="P3967" s="2"/>
      <c r="Q3967" s="27"/>
      <c r="R3967" s="2"/>
      <c r="S3967" s="2"/>
      <c r="T3967" s="2"/>
      <c r="U3967" s="2"/>
      <c r="V3967" s="2"/>
      <c r="W3967" s="2"/>
    </row>
    <row r="3968" spans="2:23" ht="15" customHeight="1" x14ac:dyDescent="0.35">
      <c r="B3968" s="349"/>
      <c r="C3968" s="715" t="str">
        <f t="shared" si="247"/>
        <v/>
      </c>
      <c r="D3968" s="458">
        <f>IF(ISNUMBER(Summary!$D$17), DATE(Summary!$D$17, 1, 1) + INT((ROW(B3930)-1)/24), DATE(2024, 1, 1) + INT((ROW(B3930)-1)/24))</f>
        <v>45455</v>
      </c>
      <c r="E3968" s="459">
        <v>0.70833333333333337</v>
      </c>
      <c r="F3968" s="780"/>
      <c r="G3968" s="780"/>
      <c r="H3968" s="460">
        <f t="shared" si="245"/>
        <v>0</v>
      </c>
      <c r="I3968" s="460">
        <f t="shared" si="246"/>
        <v>0</v>
      </c>
      <c r="J3968" s="460">
        <f t="shared" ref="J3968:J4031" si="248">G3968-H3968</f>
        <v>0</v>
      </c>
      <c r="K3968" s="9"/>
      <c r="P3968" s="2"/>
      <c r="Q3968" s="27"/>
      <c r="R3968" s="2"/>
      <c r="S3968" s="2"/>
      <c r="T3968" s="2"/>
      <c r="U3968" s="2"/>
      <c r="V3968" s="2"/>
      <c r="W3968" s="2"/>
    </row>
    <row r="3969" spans="2:23" ht="15" customHeight="1" x14ac:dyDescent="0.35">
      <c r="B3969" s="349"/>
      <c r="C3969" s="715" t="str">
        <f t="shared" si="247"/>
        <v/>
      </c>
      <c r="D3969" s="458">
        <f>IF(ISNUMBER(Summary!$D$17), DATE(Summary!$D$17, 1, 1) + INT((ROW(B3931)-1)/24), DATE(2024, 1, 1) + INT((ROW(B3931)-1)/24))</f>
        <v>45455</v>
      </c>
      <c r="E3969" s="459">
        <v>0.75000000000000011</v>
      </c>
      <c r="F3969" s="780"/>
      <c r="G3969" s="780"/>
      <c r="H3969" s="460">
        <f t="shared" si="245"/>
        <v>0</v>
      </c>
      <c r="I3969" s="460">
        <f t="shared" si="246"/>
        <v>0</v>
      </c>
      <c r="J3969" s="460">
        <f t="shared" si="248"/>
        <v>0</v>
      </c>
      <c r="K3969" s="9"/>
      <c r="P3969" s="2"/>
      <c r="Q3969" s="27"/>
      <c r="R3969" s="2"/>
      <c r="S3969" s="2"/>
      <c r="T3969" s="2"/>
      <c r="U3969" s="2"/>
      <c r="V3969" s="2"/>
      <c r="W3969" s="2"/>
    </row>
    <row r="3970" spans="2:23" ht="15" customHeight="1" x14ac:dyDescent="0.35">
      <c r="B3970" s="349"/>
      <c r="C3970" s="715" t="str">
        <f t="shared" si="247"/>
        <v/>
      </c>
      <c r="D3970" s="458">
        <f>IF(ISNUMBER(Summary!$D$17), DATE(Summary!$D$17, 1, 1) + INT((ROW(B3932)-1)/24), DATE(2024, 1, 1) + INT((ROW(B3932)-1)/24))</f>
        <v>45455</v>
      </c>
      <c r="E3970" s="459">
        <v>0.79166666666666674</v>
      </c>
      <c r="F3970" s="780"/>
      <c r="G3970" s="780"/>
      <c r="H3970" s="460">
        <f t="shared" si="245"/>
        <v>0</v>
      </c>
      <c r="I3970" s="460">
        <f t="shared" si="246"/>
        <v>0</v>
      </c>
      <c r="J3970" s="460">
        <f t="shared" si="248"/>
        <v>0</v>
      </c>
      <c r="K3970" s="9"/>
      <c r="P3970" s="2"/>
      <c r="Q3970" s="27"/>
      <c r="R3970" s="2"/>
      <c r="S3970" s="2"/>
      <c r="T3970" s="2"/>
      <c r="U3970" s="2"/>
      <c r="V3970" s="2"/>
      <c r="W3970" s="2"/>
    </row>
    <row r="3971" spans="2:23" ht="15" customHeight="1" x14ac:dyDescent="0.35">
      <c r="B3971" s="349"/>
      <c r="C3971" s="715" t="str">
        <f t="shared" si="247"/>
        <v/>
      </c>
      <c r="D3971" s="458">
        <f>IF(ISNUMBER(Summary!$D$17), DATE(Summary!$D$17, 1, 1) + INT((ROW(B3933)-1)/24), DATE(2024, 1, 1) + INT((ROW(B3933)-1)/24))</f>
        <v>45455</v>
      </c>
      <c r="E3971" s="459">
        <v>0.83333333333333337</v>
      </c>
      <c r="F3971" s="780"/>
      <c r="G3971" s="780"/>
      <c r="H3971" s="460">
        <f t="shared" si="245"/>
        <v>0</v>
      </c>
      <c r="I3971" s="460">
        <f t="shared" si="246"/>
        <v>0</v>
      </c>
      <c r="J3971" s="460">
        <f t="shared" si="248"/>
        <v>0</v>
      </c>
      <c r="K3971" s="9"/>
      <c r="P3971" s="2"/>
      <c r="Q3971" s="27"/>
      <c r="R3971" s="2"/>
      <c r="S3971" s="2"/>
      <c r="T3971" s="2"/>
      <c r="U3971" s="2"/>
      <c r="V3971" s="2"/>
      <c r="W3971" s="2"/>
    </row>
    <row r="3972" spans="2:23" ht="15" customHeight="1" x14ac:dyDescent="0.35">
      <c r="B3972" s="349"/>
      <c r="C3972" s="715" t="str">
        <f t="shared" si="247"/>
        <v/>
      </c>
      <c r="D3972" s="458">
        <f>IF(ISNUMBER(Summary!$D$17), DATE(Summary!$D$17, 1, 1) + INT((ROW(B3934)-1)/24), DATE(2024, 1, 1) + INT((ROW(B3934)-1)/24))</f>
        <v>45455</v>
      </c>
      <c r="E3972" s="459">
        <v>0.87500000000000011</v>
      </c>
      <c r="F3972" s="780"/>
      <c r="G3972" s="780"/>
      <c r="H3972" s="460">
        <f t="shared" si="245"/>
        <v>0</v>
      </c>
      <c r="I3972" s="460">
        <f t="shared" si="246"/>
        <v>0</v>
      </c>
      <c r="J3972" s="460">
        <f t="shared" si="248"/>
        <v>0</v>
      </c>
      <c r="K3972" s="9"/>
      <c r="P3972" s="2"/>
      <c r="Q3972" s="27"/>
      <c r="R3972" s="2"/>
      <c r="S3972" s="2"/>
      <c r="T3972" s="2"/>
      <c r="U3972" s="2"/>
      <c r="V3972" s="2"/>
      <c r="W3972" s="2"/>
    </row>
    <row r="3973" spans="2:23" ht="15" customHeight="1" x14ac:dyDescent="0.35">
      <c r="B3973" s="349"/>
      <c r="C3973" s="715" t="str">
        <f t="shared" si="247"/>
        <v/>
      </c>
      <c r="D3973" s="458">
        <f>IF(ISNUMBER(Summary!$D$17), DATE(Summary!$D$17, 1, 1) + INT((ROW(B3935)-1)/24), DATE(2024, 1, 1) + INT((ROW(B3935)-1)/24))</f>
        <v>45455</v>
      </c>
      <c r="E3973" s="459">
        <v>0.91666666666666674</v>
      </c>
      <c r="F3973" s="780"/>
      <c r="G3973" s="780"/>
      <c r="H3973" s="460">
        <f t="shared" si="245"/>
        <v>0</v>
      </c>
      <c r="I3973" s="460">
        <f t="shared" si="246"/>
        <v>0</v>
      </c>
      <c r="J3973" s="460">
        <f t="shared" si="248"/>
        <v>0</v>
      </c>
      <c r="K3973" s="9"/>
      <c r="P3973" s="2"/>
      <c r="Q3973" s="27"/>
      <c r="R3973" s="2"/>
      <c r="S3973" s="2"/>
      <c r="T3973" s="2"/>
      <c r="U3973" s="2"/>
      <c r="V3973" s="2"/>
      <c r="W3973" s="2"/>
    </row>
    <row r="3974" spans="2:23" ht="15" customHeight="1" x14ac:dyDescent="0.35">
      <c r="B3974" s="349"/>
      <c r="C3974" s="715" t="str">
        <f t="shared" si="247"/>
        <v/>
      </c>
      <c r="D3974" s="458">
        <f>IF(ISNUMBER(Summary!$D$17), DATE(Summary!$D$17, 1, 1) + INT((ROW(B3936)-1)/24), DATE(2024, 1, 1) + INT((ROW(B3936)-1)/24))</f>
        <v>45455</v>
      </c>
      <c r="E3974" s="459">
        <v>0.95833333333333337</v>
      </c>
      <c r="F3974" s="780"/>
      <c r="G3974" s="780"/>
      <c r="H3974" s="460">
        <f t="shared" si="245"/>
        <v>0</v>
      </c>
      <c r="I3974" s="460">
        <f t="shared" si="246"/>
        <v>0</v>
      </c>
      <c r="J3974" s="460">
        <f t="shared" si="248"/>
        <v>0</v>
      </c>
      <c r="K3974" s="9"/>
      <c r="P3974" s="2"/>
      <c r="Q3974" s="27"/>
      <c r="R3974" s="2"/>
      <c r="S3974" s="2"/>
      <c r="T3974" s="2"/>
      <c r="U3974" s="2"/>
      <c r="V3974" s="2"/>
      <c r="W3974" s="2"/>
    </row>
    <row r="3975" spans="2:23" ht="15" customHeight="1" x14ac:dyDescent="0.35">
      <c r="B3975" s="457"/>
      <c r="C3975" s="715">
        <f t="shared" si="247"/>
        <v>45456</v>
      </c>
      <c r="D3975" s="458">
        <f>IF(ISNUMBER(Summary!$D$17), DATE(Summary!$D$17, 1, 1) + INT((ROW(B3937)-1)/24), DATE(2024, 1, 1) + INT((ROW(B3937)-1)/24))</f>
        <v>45456</v>
      </c>
      <c r="E3975" s="459">
        <v>3.1225022567582528E-17</v>
      </c>
      <c r="F3975" s="780"/>
      <c r="G3975" s="780"/>
      <c r="H3975" s="460">
        <f t="shared" si="245"/>
        <v>0</v>
      </c>
      <c r="I3975" s="460">
        <f t="shared" si="246"/>
        <v>0</v>
      </c>
      <c r="J3975" s="460">
        <f t="shared" si="248"/>
        <v>0</v>
      </c>
      <c r="K3975" s="9"/>
      <c r="P3975" s="2"/>
      <c r="Q3975" s="27"/>
      <c r="R3975" s="2"/>
      <c r="S3975" s="2"/>
      <c r="T3975" s="2"/>
      <c r="U3975" s="2"/>
      <c r="V3975" s="2"/>
      <c r="W3975" s="2"/>
    </row>
    <row r="3976" spans="2:23" ht="15" customHeight="1" x14ac:dyDescent="0.35">
      <c r="B3976" s="349"/>
      <c r="C3976" s="715" t="str">
        <f t="shared" si="247"/>
        <v/>
      </c>
      <c r="D3976" s="458">
        <f>IF(ISNUMBER(Summary!$D$17), DATE(Summary!$D$17, 1, 1) + INT((ROW(B3938)-1)/24), DATE(2024, 1, 1) + INT((ROW(B3938)-1)/24))</f>
        <v>45456</v>
      </c>
      <c r="E3976" s="459">
        <v>4.1666666666666699E-2</v>
      </c>
      <c r="F3976" s="780"/>
      <c r="G3976" s="780"/>
      <c r="H3976" s="460">
        <f t="shared" si="245"/>
        <v>0</v>
      </c>
      <c r="I3976" s="460">
        <f t="shared" si="246"/>
        <v>0</v>
      </c>
      <c r="J3976" s="460">
        <f t="shared" si="248"/>
        <v>0</v>
      </c>
      <c r="K3976" s="9"/>
      <c r="P3976" s="2"/>
      <c r="Q3976" s="27"/>
      <c r="R3976" s="2"/>
      <c r="S3976" s="2"/>
      <c r="T3976" s="2"/>
      <c r="U3976" s="2"/>
      <c r="V3976" s="2"/>
      <c r="W3976" s="2"/>
    </row>
    <row r="3977" spans="2:23" ht="15" customHeight="1" x14ac:dyDescent="0.35">
      <c r="B3977" s="349"/>
      <c r="C3977" s="715" t="str">
        <f t="shared" si="247"/>
        <v/>
      </c>
      <c r="D3977" s="458">
        <f>IF(ISNUMBER(Summary!$D$17), DATE(Summary!$D$17, 1, 1) + INT((ROW(B3939)-1)/24), DATE(2024, 1, 1) + INT((ROW(B3939)-1)/24))</f>
        <v>45456</v>
      </c>
      <c r="E3977" s="459">
        <v>8.333333333333337E-2</v>
      </c>
      <c r="F3977" s="780"/>
      <c r="G3977" s="780"/>
      <c r="H3977" s="460">
        <f t="shared" si="245"/>
        <v>0</v>
      </c>
      <c r="I3977" s="460">
        <f t="shared" si="246"/>
        <v>0</v>
      </c>
      <c r="J3977" s="460">
        <f t="shared" si="248"/>
        <v>0</v>
      </c>
      <c r="K3977" s="9"/>
      <c r="P3977" s="2"/>
      <c r="Q3977" s="27"/>
      <c r="R3977" s="2"/>
      <c r="S3977" s="2"/>
      <c r="T3977" s="2"/>
      <c r="U3977" s="2"/>
      <c r="V3977" s="2"/>
      <c r="W3977" s="2"/>
    </row>
    <row r="3978" spans="2:23" ht="15" customHeight="1" x14ac:dyDescent="0.35">
      <c r="B3978" s="349"/>
      <c r="C3978" s="715" t="str">
        <f t="shared" si="247"/>
        <v/>
      </c>
      <c r="D3978" s="458">
        <f>IF(ISNUMBER(Summary!$D$17), DATE(Summary!$D$17, 1, 1) + INT((ROW(B3940)-1)/24), DATE(2024, 1, 1) + INT((ROW(B3940)-1)/24))</f>
        <v>45456</v>
      </c>
      <c r="E3978" s="459">
        <v>0.12500000000000006</v>
      </c>
      <c r="F3978" s="780"/>
      <c r="G3978" s="780"/>
      <c r="H3978" s="460">
        <f t="shared" si="245"/>
        <v>0</v>
      </c>
      <c r="I3978" s="460">
        <f t="shared" si="246"/>
        <v>0</v>
      </c>
      <c r="J3978" s="460">
        <f t="shared" si="248"/>
        <v>0</v>
      </c>
      <c r="K3978" s="9"/>
      <c r="P3978" s="2"/>
      <c r="Q3978" s="27"/>
      <c r="R3978" s="2"/>
      <c r="S3978" s="2"/>
      <c r="T3978" s="2"/>
      <c r="U3978" s="2"/>
      <c r="V3978" s="2"/>
      <c r="W3978" s="2"/>
    </row>
    <row r="3979" spans="2:23" ht="15" customHeight="1" x14ac:dyDescent="0.35">
      <c r="B3979" s="349"/>
      <c r="C3979" s="715" t="str">
        <f t="shared" si="247"/>
        <v/>
      </c>
      <c r="D3979" s="458">
        <f>IF(ISNUMBER(Summary!$D$17), DATE(Summary!$D$17, 1, 1) + INT((ROW(B3941)-1)/24), DATE(2024, 1, 1) + INT((ROW(B3941)-1)/24))</f>
        <v>45456</v>
      </c>
      <c r="E3979" s="459">
        <v>0.16666666666666669</v>
      </c>
      <c r="F3979" s="780"/>
      <c r="G3979" s="780"/>
      <c r="H3979" s="460">
        <f t="shared" si="245"/>
        <v>0</v>
      </c>
      <c r="I3979" s="460">
        <f t="shared" si="246"/>
        <v>0</v>
      </c>
      <c r="J3979" s="460">
        <f t="shared" si="248"/>
        <v>0</v>
      </c>
      <c r="K3979" s="9"/>
      <c r="P3979" s="2"/>
      <c r="Q3979" s="27"/>
      <c r="R3979" s="2"/>
      <c r="S3979" s="2"/>
      <c r="T3979" s="2"/>
      <c r="U3979" s="2"/>
      <c r="V3979" s="2"/>
      <c r="W3979" s="2"/>
    </row>
    <row r="3980" spans="2:23" ht="15" customHeight="1" x14ac:dyDescent="0.35">
      <c r="B3980" s="349"/>
      <c r="C3980" s="715" t="str">
        <f t="shared" si="247"/>
        <v/>
      </c>
      <c r="D3980" s="458">
        <f>IF(ISNUMBER(Summary!$D$17), DATE(Summary!$D$17, 1, 1) + INT((ROW(B3942)-1)/24), DATE(2024, 1, 1) + INT((ROW(B3942)-1)/24))</f>
        <v>45456</v>
      </c>
      <c r="E3980" s="459">
        <v>0.20833333333333337</v>
      </c>
      <c r="F3980" s="780"/>
      <c r="G3980" s="780"/>
      <c r="H3980" s="460">
        <f t="shared" si="245"/>
        <v>0</v>
      </c>
      <c r="I3980" s="460">
        <f t="shared" si="246"/>
        <v>0</v>
      </c>
      <c r="J3980" s="460">
        <f t="shared" si="248"/>
        <v>0</v>
      </c>
      <c r="K3980" s="9"/>
      <c r="P3980" s="2"/>
      <c r="Q3980" s="27"/>
      <c r="R3980" s="2"/>
      <c r="S3980" s="2"/>
      <c r="T3980" s="2"/>
      <c r="U3980" s="2"/>
      <c r="V3980" s="2"/>
      <c r="W3980" s="2"/>
    </row>
    <row r="3981" spans="2:23" ht="15" customHeight="1" x14ac:dyDescent="0.35">
      <c r="B3981" s="349"/>
      <c r="C3981" s="715" t="str">
        <f t="shared" si="247"/>
        <v/>
      </c>
      <c r="D3981" s="458">
        <f>IF(ISNUMBER(Summary!$D$17), DATE(Summary!$D$17, 1, 1) + INT((ROW(B3943)-1)/24), DATE(2024, 1, 1) + INT((ROW(B3943)-1)/24))</f>
        <v>45456</v>
      </c>
      <c r="E3981" s="459">
        <v>0.25</v>
      </c>
      <c r="F3981" s="780"/>
      <c r="G3981" s="780"/>
      <c r="H3981" s="460">
        <f t="shared" si="245"/>
        <v>0</v>
      </c>
      <c r="I3981" s="460">
        <f t="shared" si="246"/>
        <v>0</v>
      </c>
      <c r="J3981" s="460">
        <f t="shared" si="248"/>
        <v>0</v>
      </c>
      <c r="K3981" s="9"/>
      <c r="P3981" s="2"/>
      <c r="Q3981" s="27"/>
      <c r="R3981" s="2"/>
      <c r="S3981" s="2"/>
      <c r="T3981" s="2"/>
      <c r="U3981" s="2"/>
      <c r="V3981" s="2"/>
      <c r="W3981" s="2"/>
    </row>
    <row r="3982" spans="2:23" ht="15" customHeight="1" x14ac:dyDescent="0.35">
      <c r="B3982" s="349"/>
      <c r="C3982" s="715" t="str">
        <f t="shared" si="247"/>
        <v/>
      </c>
      <c r="D3982" s="458">
        <f>IF(ISNUMBER(Summary!$D$17), DATE(Summary!$D$17, 1, 1) + INT((ROW(B3944)-1)/24), DATE(2024, 1, 1) + INT((ROW(B3944)-1)/24))</f>
        <v>45456</v>
      </c>
      <c r="E3982" s="459">
        <v>0.29166666666666669</v>
      </c>
      <c r="F3982" s="780"/>
      <c r="G3982" s="780"/>
      <c r="H3982" s="460">
        <f t="shared" si="245"/>
        <v>0</v>
      </c>
      <c r="I3982" s="460">
        <f t="shared" si="246"/>
        <v>0</v>
      </c>
      <c r="J3982" s="460">
        <f t="shared" si="248"/>
        <v>0</v>
      </c>
      <c r="K3982" s="9"/>
      <c r="P3982" s="2"/>
      <c r="Q3982" s="27"/>
      <c r="R3982" s="2"/>
      <c r="S3982" s="2"/>
      <c r="T3982" s="2"/>
      <c r="U3982" s="2"/>
      <c r="V3982" s="2"/>
      <c r="W3982" s="2"/>
    </row>
    <row r="3983" spans="2:23" ht="15" customHeight="1" x14ac:dyDescent="0.35">
      <c r="B3983" s="349"/>
      <c r="C3983" s="715" t="str">
        <f t="shared" si="247"/>
        <v/>
      </c>
      <c r="D3983" s="458">
        <f>IF(ISNUMBER(Summary!$D$17), DATE(Summary!$D$17, 1, 1) + INT((ROW(B3945)-1)/24), DATE(2024, 1, 1) + INT((ROW(B3945)-1)/24))</f>
        <v>45456</v>
      </c>
      <c r="E3983" s="459">
        <v>0.33333333333333337</v>
      </c>
      <c r="F3983" s="780"/>
      <c r="G3983" s="780"/>
      <c r="H3983" s="460">
        <f t="shared" si="245"/>
        <v>0</v>
      </c>
      <c r="I3983" s="460">
        <f t="shared" si="246"/>
        <v>0</v>
      </c>
      <c r="J3983" s="460">
        <f t="shared" si="248"/>
        <v>0</v>
      </c>
      <c r="K3983" s="9"/>
      <c r="P3983" s="2"/>
      <c r="Q3983" s="27"/>
      <c r="R3983" s="2"/>
      <c r="S3983" s="2"/>
      <c r="T3983" s="2"/>
      <c r="U3983" s="2"/>
      <c r="V3983" s="2"/>
      <c r="W3983" s="2"/>
    </row>
    <row r="3984" spans="2:23" ht="15" customHeight="1" x14ac:dyDescent="0.35">
      <c r="B3984" s="349"/>
      <c r="C3984" s="715" t="str">
        <f t="shared" si="247"/>
        <v/>
      </c>
      <c r="D3984" s="458">
        <f>IF(ISNUMBER(Summary!$D$17), DATE(Summary!$D$17, 1, 1) + INT((ROW(B3946)-1)/24), DATE(2024, 1, 1) + INT((ROW(B3946)-1)/24))</f>
        <v>45456</v>
      </c>
      <c r="E3984" s="459">
        <v>0.375</v>
      </c>
      <c r="F3984" s="780"/>
      <c r="G3984" s="780"/>
      <c r="H3984" s="460">
        <f t="shared" si="245"/>
        <v>0</v>
      </c>
      <c r="I3984" s="460">
        <f t="shared" si="246"/>
        <v>0</v>
      </c>
      <c r="J3984" s="460">
        <f t="shared" si="248"/>
        <v>0</v>
      </c>
      <c r="K3984" s="9"/>
      <c r="P3984" s="2"/>
      <c r="Q3984" s="27"/>
      <c r="R3984" s="2"/>
      <c r="S3984" s="2"/>
      <c r="T3984" s="2"/>
      <c r="U3984" s="2"/>
      <c r="V3984" s="2"/>
      <c r="W3984" s="2"/>
    </row>
    <row r="3985" spans="2:23" ht="15" customHeight="1" x14ac:dyDescent="0.35">
      <c r="B3985" s="349"/>
      <c r="C3985" s="715" t="str">
        <f t="shared" si="247"/>
        <v/>
      </c>
      <c r="D3985" s="458">
        <f>IF(ISNUMBER(Summary!$D$17), DATE(Summary!$D$17, 1, 1) + INT((ROW(B3947)-1)/24), DATE(2024, 1, 1) + INT((ROW(B3947)-1)/24))</f>
        <v>45456</v>
      </c>
      <c r="E3985" s="459">
        <v>0.41666666666666669</v>
      </c>
      <c r="F3985" s="780"/>
      <c r="G3985" s="780"/>
      <c r="H3985" s="460">
        <f t="shared" si="245"/>
        <v>0</v>
      </c>
      <c r="I3985" s="460">
        <f t="shared" si="246"/>
        <v>0</v>
      </c>
      <c r="J3985" s="460">
        <f t="shared" si="248"/>
        <v>0</v>
      </c>
      <c r="K3985" s="9"/>
      <c r="P3985" s="2"/>
      <c r="Q3985" s="27"/>
      <c r="R3985" s="2"/>
      <c r="S3985" s="2"/>
      <c r="T3985" s="2"/>
      <c r="U3985" s="2"/>
      <c r="V3985" s="2"/>
      <c r="W3985" s="2"/>
    </row>
    <row r="3986" spans="2:23" ht="15" customHeight="1" x14ac:dyDescent="0.35">
      <c r="B3986" s="349"/>
      <c r="C3986" s="715" t="str">
        <f t="shared" si="247"/>
        <v/>
      </c>
      <c r="D3986" s="458">
        <f>IF(ISNUMBER(Summary!$D$17), DATE(Summary!$D$17, 1, 1) + INT((ROW(B3948)-1)/24), DATE(2024, 1, 1) + INT((ROW(B3948)-1)/24))</f>
        <v>45456</v>
      </c>
      <c r="E3986" s="459">
        <v>0.45833333333333337</v>
      </c>
      <c r="F3986" s="780"/>
      <c r="G3986" s="780"/>
      <c r="H3986" s="460">
        <f t="shared" si="245"/>
        <v>0</v>
      </c>
      <c r="I3986" s="460">
        <f t="shared" si="246"/>
        <v>0</v>
      </c>
      <c r="J3986" s="460">
        <f t="shared" si="248"/>
        <v>0</v>
      </c>
      <c r="K3986" s="9"/>
      <c r="P3986" s="2"/>
      <c r="Q3986" s="27"/>
      <c r="R3986" s="2"/>
      <c r="S3986" s="2"/>
      <c r="T3986" s="2"/>
      <c r="U3986" s="2"/>
      <c r="V3986" s="2"/>
      <c r="W3986" s="2"/>
    </row>
    <row r="3987" spans="2:23" ht="15" customHeight="1" x14ac:dyDescent="0.35">
      <c r="B3987" s="349"/>
      <c r="C3987" s="715" t="str">
        <f t="shared" si="247"/>
        <v/>
      </c>
      <c r="D3987" s="458">
        <f>IF(ISNUMBER(Summary!$D$17), DATE(Summary!$D$17, 1, 1) + INT((ROW(B3949)-1)/24), DATE(2024, 1, 1) + INT((ROW(B3949)-1)/24))</f>
        <v>45456</v>
      </c>
      <c r="E3987" s="459">
        <v>0.50000000000000011</v>
      </c>
      <c r="F3987" s="780"/>
      <c r="G3987" s="780"/>
      <c r="H3987" s="460">
        <f t="shared" si="245"/>
        <v>0</v>
      </c>
      <c r="I3987" s="460">
        <f t="shared" si="246"/>
        <v>0</v>
      </c>
      <c r="J3987" s="460">
        <f t="shared" si="248"/>
        <v>0</v>
      </c>
      <c r="K3987" s="9"/>
      <c r="P3987" s="2"/>
      <c r="Q3987" s="27"/>
      <c r="R3987" s="2"/>
      <c r="S3987" s="2"/>
      <c r="T3987" s="2"/>
      <c r="U3987" s="2"/>
      <c r="V3987" s="2"/>
      <c r="W3987" s="2"/>
    </row>
    <row r="3988" spans="2:23" ht="15" customHeight="1" x14ac:dyDescent="0.35">
      <c r="B3988" s="349"/>
      <c r="C3988" s="715" t="str">
        <f t="shared" si="247"/>
        <v/>
      </c>
      <c r="D3988" s="458">
        <f>IF(ISNUMBER(Summary!$D$17), DATE(Summary!$D$17, 1, 1) + INT((ROW(B3950)-1)/24), DATE(2024, 1, 1) + INT((ROW(B3950)-1)/24))</f>
        <v>45456</v>
      </c>
      <c r="E3988" s="459">
        <v>0.54166666666666674</v>
      </c>
      <c r="F3988" s="780"/>
      <c r="G3988" s="780"/>
      <c r="H3988" s="460">
        <f t="shared" si="245"/>
        <v>0</v>
      </c>
      <c r="I3988" s="460">
        <f t="shared" si="246"/>
        <v>0</v>
      </c>
      <c r="J3988" s="460">
        <f t="shared" si="248"/>
        <v>0</v>
      </c>
      <c r="K3988" s="9"/>
      <c r="P3988" s="2"/>
      <c r="Q3988" s="27"/>
      <c r="R3988" s="2"/>
      <c r="S3988" s="2"/>
      <c r="T3988" s="2"/>
      <c r="U3988" s="2"/>
      <c r="V3988" s="2"/>
      <c r="W3988" s="2"/>
    </row>
    <row r="3989" spans="2:23" ht="15" customHeight="1" x14ac:dyDescent="0.35">
      <c r="B3989" s="349"/>
      <c r="C3989" s="715" t="str">
        <f t="shared" si="247"/>
        <v/>
      </c>
      <c r="D3989" s="458">
        <f>IF(ISNUMBER(Summary!$D$17), DATE(Summary!$D$17, 1, 1) + INT((ROW(B3951)-1)/24), DATE(2024, 1, 1) + INT((ROW(B3951)-1)/24))</f>
        <v>45456</v>
      </c>
      <c r="E3989" s="459">
        <v>0.58333333333333337</v>
      </c>
      <c r="F3989" s="780"/>
      <c r="G3989" s="780"/>
      <c r="H3989" s="460">
        <f t="shared" si="245"/>
        <v>0</v>
      </c>
      <c r="I3989" s="460">
        <f t="shared" si="246"/>
        <v>0</v>
      </c>
      <c r="J3989" s="460">
        <f t="shared" si="248"/>
        <v>0</v>
      </c>
      <c r="K3989" s="9"/>
      <c r="P3989" s="2"/>
      <c r="Q3989" s="27"/>
      <c r="R3989" s="2"/>
      <c r="S3989" s="2"/>
      <c r="T3989" s="2"/>
      <c r="U3989" s="2"/>
      <c r="V3989" s="2"/>
      <c r="W3989" s="2"/>
    </row>
    <row r="3990" spans="2:23" ht="15" customHeight="1" x14ac:dyDescent="0.35">
      <c r="B3990" s="349"/>
      <c r="C3990" s="715" t="str">
        <f t="shared" si="247"/>
        <v/>
      </c>
      <c r="D3990" s="458">
        <f>IF(ISNUMBER(Summary!$D$17), DATE(Summary!$D$17, 1, 1) + INT((ROW(B3952)-1)/24), DATE(2024, 1, 1) + INT((ROW(B3952)-1)/24))</f>
        <v>45456</v>
      </c>
      <c r="E3990" s="459">
        <v>0.62500000000000011</v>
      </c>
      <c r="F3990" s="780"/>
      <c r="G3990" s="780"/>
      <c r="H3990" s="460">
        <f t="shared" si="245"/>
        <v>0</v>
      </c>
      <c r="I3990" s="460">
        <f t="shared" si="246"/>
        <v>0</v>
      </c>
      <c r="J3990" s="460">
        <f t="shared" si="248"/>
        <v>0</v>
      </c>
      <c r="K3990" s="9"/>
      <c r="P3990" s="2"/>
      <c r="Q3990" s="27"/>
      <c r="R3990" s="2"/>
      <c r="S3990" s="2"/>
      <c r="T3990" s="2"/>
      <c r="U3990" s="2"/>
      <c r="V3990" s="2"/>
      <c r="W3990" s="2"/>
    </row>
    <row r="3991" spans="2:23" ht="15" customHeight="1" x14ac:dyDescent="0.35">
      <c r="B3991" s="349"/>
      <c r="C3991" s="715" t="str">
        <f t="shared" si="247"/>
        <v/>
      </c>
      <c r="D3991" s="458">
        <f>IF(ISNUMBER(Summary!$D$17), DATE(Summary!$D$17, 1, 1) + INT((ROW(B3953)-1)/24), DATE(2024, 1, 1) + INT((ROW(B3953)-1)/24))</f>
        <v>45456</v>
      </c>
      <c r="E3991" s="459">
        <v>0.66666666666666674</v>
      </c>
      <c r="F3991" s="780"/>
      <c r="G3991" s="780"/>
      <c r="H3991" s="460">
        <f t="shared" si="245"/>
        <v>0</v>
      </c>
      <c r="I3991" s="460">
        <f t="shared" si="246"/>
        <v>0</v>
      </c>
      <c r="J3991" s="460">
        <f t="shared" si="248"/>
        <v>0</v>
      </c>
      <c r="K3991" s="9"/>
      <c r="P3991" s="2"/>
      <c r="Q3991" s="27"/>
      <c r="R3991" s="2"/>
      <c r="S3991" s="2"/>
      <c r="T3991" s="2"/>
      <c r="U3991" s="2"/>
      <c r="V3991" s="2"/>
      <c r="W3991" s="2"/>
    </row>
    <row r="3992" spans="2:23" ht="15" customHeight="1" x14ac:dyDescent="0.35">
      <c r="B3992" s="349"/>
      <c r="C3992" s="715" t="str">
        <f t="shared" si="247"/>
        <v/>
      </c>
      <c r="D3992" s="458">
        <f>IF(ISNUMBER(Summary!$D$17), DATE(Summary!$D$17, 1, 1) + INT((ROW(B3954)-1)/24), DATE(2024, 1, 1) + INT((ROW(B3954)-1)/24))</f>
        <v>45456</v>
      </c>
      <c r="E3992" s="459">
        <v>0.70833333333333337</v>
      </c>
      <c r="F3992" s="780"/>
      <c r="G3992" s="780"/>
      <c r="H3992" s="460">
        <f t="shared" si="245"/>
        <v>0</v>
      </c>
      <c r="I3992" s="460">
        <f t="shared" si="246"/>
        <v>0</v>
      </c>
      <c r="J3992" s="460">
        <f t="shared" si="248"/>
        <v>0</v>
      </c>
      <c r="K3992" s="9"/>
      <c r="P3992" s="2"/>
      <c r="Q3992" s="27"/>
      <c r="R3992" s="2"/>
      <c r="S3992" s="2"/>
      <c r="T3992" s="2"/>
      <c r="U3992" s="2"/>
      <c r="V3992" s="2"/>
      <c r="W3992" s="2"/>
    </row>
    <row r="3993" spans="2:23" ht="15" customHeight="1" x14ac:dyDescent="0.35">
      <c r="B3993" s="349"/>
      <c r="C3993" s="715" t="str">
        <f t="shared" si="247"/>
        <v/>
      </c>
      <c r="D3993" s="458">
        <f>IF(ISNUMBER(Summary!$D$17), DATE(Summary!$D$17, 1, 1) + INT((ROW(B3955)-1)/24), DATE(2024, 1, 1) + INT((ROW(B3955)-1)/24))</f>
        <v>45456</v>
      </c>
      <c r="E3993" s="459">
        <v>0.75000000000000011</v>
      </c>
      <c r="F3993" s="780"/>
      <c r="G3993" s="780"/>
      <c r="H3993" s="460">
        <f t="shared" si="245"/>
        <v>0</v>
      </c>
      <c r="I3993" s="460">
        <f t="shared" si="246"/>
        <v>0</v>
      </c>
      <c r="J3993" s="460">
        <f t="shared" si="248"/>
        <v>0</v>
      </c>
      <c r="K3993" s="9"/>
      <c r="P3993" s="2"/>
      <c r="Q3993" s="27"/>
      <c r="R3993" s="2"/>
      <c r="S3993" s="2"/>
      <c r="T3993" s="2"/>
      <c r="U3993" s="2"/>
      <c r="V3993" s="2"/>
      <c r="W3993" s="2"/>
    </row>
    <row r="3994" spans="2:23" ht="15" customHeight="1" x14ac:dyDescent="0.35">
      <c r="B3994" s="349"/>
      <c r="C3994" s="715" t="str">
        <f t="shared" si="247"/>
        <v/>
      </c>
      <c r="D3994" s="458">
        <f>IF(ISNUMBER(Summary!$D$17), DATE(Summary!$D$17, 1, 1) + INT((ROW(B3956)-1)/24), DATE(2024, 1, 1) + INT((ROW(B3956)-1)/24))</f>
        <v>45456</v>
      </c>
      <c r="E3994" s="459">
        <v>0.79166666666666674</v>
      </c>
      <c r="F3994" s="780"/>
      <c r="G3994" s="780"/>
      <c r="H3994" s="460">
        <f t="shared" si="245"/>
        <v>0</v>
      </c>
      <c r="I3994" s="460">
        <f t="shared" si="246"/>
        <v>0</v>
      </c>
      <c r="J3994" s="460">
        <f t="shared" si="248"/>
        <v>0</v>
      </c>
      <c r="K3994" s="9"/>
      <c r="P3994" s="2"/>
      <c r="Q3994" s="27"/>
      <c r="R3994" s="2"/>
      <c r="S3994" s="2"/>
      <c r="T3994" s="2"/>
      <c r="U3994" s="2"/>
      <c r="V3994" s="2"/>
      <c r="W3994" s="2"/>
    </row>
    <row r="3995" spans="2:23" ht="15" customHeight="1" x14ac:dyDescent="0.35">
      <c r="B3995" s="349"/>
      <c r="C3995" s="715" t="str">
        <f t="shared" si="247"/>
        <v/>
      </c>
      <c r="D3995" s="458">
        <f>IF(ISNUMBER(Summary!$D$17), DATE(Summary!$D$17, 1, 1) + INT((ROW(B3957)-1)/24), DATE(2024, 1, 1) + INT((ROW(B3957)-1)/24))</f>
        <v>45456</v>
      </c>
      <c r="E3995" s="459">
        <v>0.83333333333333337</v>
      </c>
      <c r="F3995" s="780"/>
      <c r="G3995" s="780"/>
      <c r="H3995" s="460">
        <f t="shared" si="245"/>
        <v>0</v>
      </c>
      <c r="I3995" s="460">
        <f t="shared" si="246"/>
        <v>0</v>
      </c>
      <c r="J3995" s="460">
        <f t="shared" si="248"/>
        <v>0</v>
      </c>
      <c r="K3995" s="9"/>
      <c r="P3995" s="2"/>
      <c r="Q3995" s="27"/>
      <c r="R3995" s="2"/>
      <c r="S3995" s="2"/>
      <c r="T3995" s="2"/>
      <c r="U3995" s="2"/>
      <c r="V3995" s="2"/>
      <c r="W3995" s="2"/>
    </row>
    <row r="3996" spans="2:23" ht="15" customHeight="1" x14ac:dyDescent="0.35">
      <c r="B3996" s="349"/>
      <c r="C3996" s="715" t="str">
        <f t="shared" si="247"/>
        <v/>
      </c>
      <c r="D3996" s="458">
        <f>IF(ISNUMBER(Summary!$D$17), DATE(Summary!$D$17, 1, 1) + INT((ROW(B3958)-1)/24), DATE(2024, 1, 1) + INT((ROW(B3958)-1)/24))</f>
        <v>45456</v>
      </c>
      <c r="E3996" s="459">
        <v>0.87500000000000011</v>
      </c>
      <c r="F3996" s="780"/>
      <c r="G3996" s="780"/>
      <c r="H3996" s="460">
        <f t="shared" si="245"/>
        <v>0</v>
      </c>
      <c r="I3996" s="460">
        <f t="shared" si="246"/>
        <v>0</v>
      </c>
      <c r="J3996" s="460">
        <f t="shared" si="248"/>
        <v>0</v>
      </c>
      <c r="K3996" s="9"/>
      <c r="P3996" s="2"/>
      <c r="Q3996" s="27"/>
      <c r="R3996" s="2"/>
      <c r="S3996" s="2"/>
      <c r="T3996" s="2"/>
      <c r="U3996" s="2"/>
      <c r="V3996" s="2"/>
      <c r="W3996" s="2"/>
    </row>
    <row r="3997" spans="2:23" ht="15" customHeight="1" x14ac:dyDescent="0.35">
      <c r="B3997" s="349"/>
      <c r="C3997" s="715" t="str">
        <f t="shared" si="247"/>
        <v/>
      </c>
      <c r="D3997" s="458">
        <f>IF(ISNUMBER(Summary!$D$17), DATE(Summary!$D$17, 1, 1) + INT((ROW(B3959)-1)/24), DATE(2024, 1, 1) + INT((ROW(B3959)-1)/24))</f>
        <v>45456</v>
      </c>
      <c r="E3997" s="459">
        <v>0.91666666666666674</v>
      </c>
      <c r="F3997" s="780"/>
      <c r="G3997" s="780"/>
      <c r="H3997" s="460">
        <f t="shared" si="245"/>
        <v>0</v>
      </c>
      <c r="I3997" s="460">
        <f t="shared" si="246"/>
        <v>0</v>
      </c>
      <c r="J3997" s="460">
        <f t="shared" si="248"/>
        <v>0</v>
      </c>
      <c r="K3997" s="9"/>
      <c r="P3997" s="2"/>
      <c r="Q3997" s="27"/>
      <c r="R3997" s="2"/>
      <c r="S3997" s="2"/>
      <c r="T3997" s="2"/>
      <c r="U3997" s="2"/>
      <c r="V3997" s="2"/>
      <c r="W3997" s="2"/>
    </row>
    <row r="3998" spans="2:23" ht="15" customHeight="1" x14ac:dyDescent="0.35">
      <c r="B3998" s="349"/>
      <c r="C3998" s="715" t="str">
        <f t="shared" si="247"/>
        <v/>
      </c>
      <c r="D3998" s="458">
        <f>IF(ISNUMBER(Summary!$D$17), DATE(Summary!$D$17, 1, 1) + INT((ROW(B3960)-1)/24), DATE(2024, 1, 1) + INT((ROW(B3960)-1)/24))</f>
        <v>45456</v>
      </c>
      <c r="E3998" s="459">
        <v>0.95833333333333337</v>
      </c>
      <c r="F3998" s="780"/>
      <c r="G3998" s="780"/>
      <c r="H3998" s="460">
        <f t="shared" si="245"/>
        <v>0</v>
      </c>
      <c r="I3998" s="460">
        <f t="shared" si="246"/>
        <v>0</v>
      </c>
      <c r="J3998" s="460">
        <f t="shared" si="248"/>
        <v>0</v>
      </c>
      <c r="K3998" s="9"/>
      <c r="P3998" s="2"/>
      <c r="Q3998" s="27"/>
      <c r="R3998" s="2"/>
      <c r="S3998" s="2"/>
      <c r="T3998" s="2"/>
      <c r="U3998" s="2"/>
      <c r="V3998" s="2"/>
      <c r="W3998" s="2"/>
    </row>
    <row r="3999" spans="2:23" ht="15" customHeight="1" x14ac:dyDescent="0.35">
      <c r="B3999" s="457"/>
      <c r="C3999" s="715">
        <f t="shared" si="247"/>
        <v>45457</v>
      </c>
      <c r="D3999" s="458">
        <f>IF(ISNUMBER(Summary!$D$17), DATE(Summary!$D$17, 1, 1) + INT((ROW(B3961)-1)/24), DATE(2024, 1, 1) + INT((ROW(B3961)-1)/24))</f>
        <v>45457</v>
      </c>
      <c r="E3999" s="459">
        <v>3.1225022567582528E-17</v>
      </c>
      <c r="F3999" s="780"/>
      <c r="G3999" s="780"/>
      <c r="H3999" s="460">
        <f t="shared" si="245"/>
        <v>0</v>
      </c>
      <c r="I3999" s="460">
        <f t="shared" si="246"/>
        <v>0</v>
      </c>
      <c r="J3999" s="460">
        <f t="shared" si="248"/>
        <v>0</v>
      </c>
      <c r="K3999" s="9"/>
      <c r="P3999" s="2"/>
      <c r="Q3999" s="27"/>
      <c r="R3999" s="2"/>
      <c r="S3999" s="2"/>
      <c r="T3999" s="2"/>
      <c r="U3999" s="2"/>
      <c r="V3999" s="2"/>
      <c r="W3999" s="2"/>
    </row>
    <row r="4000" spans="2:23" ht="15" customHeight="1" x14ac:dyDescent="0.35">
      <c r="B4000" s="349"/>
      <c r="C4000" s="715" t="str">
        <f t="shared" si="247"/>
        <v/>
      </c>
      <c r="D4000" s="458">
        <f>IF(ISNUMBER(Summary!$D$17), DATE(Summary!$D$17, 1, 1) + INT((ROW(B3962)-1)/24), DATE(2024, 1, 1) + INT((ROW(B3962)-1)/24))</f>
        <v>45457</v>
      </c>
      <c r="E4000" s="459">
        <v>4.1666666666666699E-2</v>
      </c>
      <c r="F4000" s="780"/>
      <c r="G4000" s="780"/>
      <c r="H4000" s="460">
        <f t="shared" si="245"/>
        <v>0</v>
      </c>
      <c r="I4000" s="460">
        <f t="shared" si="246"/>
        <v>0</v>
      </c>
      <c r="J4000" s="460">
        <f t="shared" si="248"/>
        <v>0</v>
      </c>
      <c r="K4000" s="9"/>
      <c r="P4000" s="2"/>
      <c r="Q4000" s="27"/>
      <c r="R4000" s="2"/>
      <c r="S4000" s="2"/>
      <c r="T4000" s="2"/>
      <c r="U4000" s="2"/>
      <c r="V4000" s="2"/>
      <c r="W4000" s="2"/>
    </row>
    <row r="4001" spans="2:23" ht="15" customHeight="1" x14ac:dyDescent="0.35">
      <c r="B4001" s="349"/>
      <c r="C4001" s="715" t="str">
        <f t="shared" si="247"/>
        <v/>
      </c>
      <c r="D4001" s="458">
        <f>IF(ISNUMBER(Summary!$D$17), DATE(Summary!$D$17, 1, 1) + INT((ROW(B3963)-1)/24), DATE(2024, 1, 1) + INT((ROW(B3963)-1)/24))</f>
        <v>45457</v>
      </c>
      <c r="E4001" s="459">
        <v>8.333333333333337E-2</v>
      </c>
      <c r="F4001" s="780"/>
      <c r="G4001" s="780"/>
      <c r="H4001" s="460">
        <f t="shared" si="245"/>
        <v>0</v>
      </c>
      <c r="I4001" s="460">
        <f t="shared" si="246"/>
        <v>0</v>
      </c>
      <c r="J4001" s="460">
        <f t="shared" si="248"/>
        <v>0</v>
      </c>
      <c r="K4001" s="9"/>
      <c r="P4001" s="2"/>
      <c r="Q4001" s="27"/>
      <c r="R4001" s="2"/>
      <c r="S4001" s="2"/>
      <c r="T4001" s="2"/>
      <c r="U4001" s="2"/>
      <c r="V4001" s="2"/>
      <c r="W4001" s="2"/>
    </row>
    <row r="4002" spans="2:23" ht="15" customHeight="1" x14ac:dyDescent="0.35">
      <c r="B4002" s="349"/>
      <c r="C4002" s="715" t="str">
        <f t="shared" si="247"/>
        <v/>
      </c>
      <c r="D4002" s="458">
        <f>IF(ISNUMBER(Summary!$D$17), DATE(Summary!$D$17, 1, 1) + INT((ROW(B3964)-1)/24), DATE(2024, 1, 1) + INT((ROW(B3964)-1)/24))</f>
        <v>45457</v>
      </c>
      <c r="E4002" s="459">
        <v>0.12500000000000006</v>
      </c>
      <c r="F4002" s="780"/>
      <c r="G4002" s="780"/>
      <c r="H4002" s="460">
        <f t="shared" si="245"/>
        <v>0</v>
      </c>
      <c r="I4002" s="460">
        <f t="shared" si="246"/>
        <v>0</v>
      </c>
      <c r="J4002" s="460">
        <f t="shared" si="248"/>
        <v>0</v>
      </c>
      <c r="K4002" s="9"/>
      <c r="P4002" s="2"/>
      <c r="Q4002" s="27"/>
      <c r="R4002" s="2"/>
      <c r="S4002" s="2"/>
      <c r="T4002" s="2"/>
      <c r="U4002" s="2"/>
      <c r="V4002" s="2"/>
      <c r="W4002" s="2"/>
    </row>
    <row r="4003" spans="2:23" ht="15" customHeight="1" x14ac:dyDescent="0.35">
      <c r="B4003" s="349"/>
      <c r="C4003" s="715" t="str">
        <f t="shared" si="247"/>
        <v/>
      </c>
      <c r="D4003" s="458">
        <f>IF(ISNUMBER(Summary!$D$17), DATE(Summary!$D$17, 1, 1) + INT((ROW(B3965)-1)/24), DATE(2024, 1, 1) + INT((ROW(B3965)-1)/24))</f>
        <v>45457</v>
      </c>
      <c r="E4003" s="459">
        <v>0.16666666666666669</v>
      </c>
      <c r="F4003" s="780"/>
      <c r="G4003" s="780"/>
      <c r="H4003" s="460">
        <f t="shared" si="245"/>
        <v>0</v>
      </c>
      <c r="I4003" s="460">
        <f t="shared" si="246"/>
        <v>0</v>
      </c>
      <c r="J4003" s="460">
        <f t="shared" si="248"/>
        <v>0</v>
      </c>
      <c r="K4003" s="9"/>
      <c r="P4003" s="2"/>
      <c r="Q4003" s="27"/>
      <c r="R4003" s="2"/>
      <c r="S4003" s="2"/>
      <c r="T4003" s="2"/>
      <c r="U4003" s="2"/>
      <c r="V4003" s="2"/>
      <c r="W4003" s="2"/>
    </row>
    <row r="4004" spans="2:23" ht="15" customHeight="1" x14ac:dyDescent="0.35">
      <c r="B4004" s="349"/>
      <c r="C4004" s="715" t="str">
        <f t="shared" si="247"/>
        <v/>
      </c>
      <c r="D4004" s="458">
        <f>IF(ISNUMBER(Summary!$D$17), DATE(Summary!$D$17, 1, 1) + INT((ROW(B3966)-1)/24), DATE(2024, 1, 1) + INT((ROW(B3966)-1)/24))</f>
        <v>45457</v>
      </c>
      <c r="E4004" s="459">
        <v>0.20833333333333337</v>
      </c>
      <c r="F4004" s="780"/>
      <c r="G4004" s="780"/>
      <c r="H4004" s="460">
        <f t="shared" si="245"/>
        <v>0</v>
      </c>
      <c r="I4004" s="460">
        <f t="shared" si="246"/>
        <v>0</v>
      </c>
      <c r="J4004" s="460">
        <f t="shared" si="248"/>
        <v>0</v>
      </c>
      <c r="K4004" s="9"/>
      <c r="P4004" s="2"/>
      <c r="Q4004" s="27"/>
      <c r="R4004" s="2"/>
      <c r="S4004" s="2"/>
      <c r="T4004" s="2"/>
      <c r="U4004" s="2"/>
      <c r="V4004" s="2"/>
      <c r="W4004" s="2"/>
    </row>
    <row r="4005" spans="2:23" ht="15" customHeight="1" x14ac:dyDescent="0.35">
      <c r="B4005" s="349"/>
      <c r="C4005" s="715" t="str">
        <f t="shared" si="247"/>
        <v/>
      </c>
      <c r="D4005" s="458">
        <f>IF(ISNUMBER(Summary!$D$17), DATE(Summary!$D$17, 1, 1) + INT((ROW(B3967)-1)/24), DATE(2024, 1, 1) + INT((ROW(B3967)-1)/24))</f>
        <v>45457</v>
      </c>
      <c r="E4005" s="459">
        <v>0.25</v>
      </c>
      <c r="F4005" s="780"/>
      <c r="G4005" s="780"/>
      <c r="H4005" s="460">
        <f t="shared" si="245"/>
        <v>0</v>
      </c>
      <c r="I4005" s="460">
        <f t="shared" si="246"/>
        <v>0</v>
      </c>
      <c r="J4005" s="460">
        <f t="shared" si="248"/>
        <v>0</v>
      </c>
      <c r="K4005" s="9"/>
      <c r="P4005" s="2"/>
      <c r="Q4005" s="27"/>
      <c r="R4005" s="2"/>
      <c r="S4005" s="2"/>
      <c r="T4005" s="2"/>
      <c r="U4005" s="2"/>
      <c r="V4005" s="2"/>
      <c r="W4005" s="2"/>
    </row>
    <row r="4006" spans="2:23" ht="15" customHeight="1" x14ac:dyDescent="0.35">
      <c r="B4006" s="349"/>
      <c r="C4006" s="715" t="str">
        <f t="shared" si="247"/>
        <v/>
      </c>
      <c r="D4006" s="458">
        <f>IF(ISNUMBER(Summary!$D$17), DATE(Summary!$D$17, 1, 1) + INT((ROW(B3968)-1)/24), DATE(2024, 1, 1) + INT((ROW(B3968)-1)/24))</f>
        <v>45457</v>
      </c>
      <c r="E4006" s="459">
        <v>0.29166666666666669</v>
      </c>
      <c r="F4006" s="780"/>
      <c r="G4006" s="780"/>
      <c r="H4006" s="460">
        <f t="shared" si="245"/>
        <v>0</v>
      </c>
      <c r="I4006" s="460">
        <f t="shared" si="246"/>
        <v>0</v>
      </c>
      <c r="J4006" s="460">
        <f t="shared" si="248"/>
        <v>0</v>
      </c>
      <c r="K4006" s="9"/>
      <c r="P4006" s="2"/>
      <c r="Q4006" s="27"/>
      <c r="R4006" s="2"/>
      <c r="S4006" s="2"/>
      <c r="T4006" s="2"/>
      <c r="U4006" s="2"/>
      <c r="V4006" s="2"/>
      <c r="W4006" s="2"/>
    </row>
    <row r="4007" spans="2:23" ht="15" customHeight="1" x14ac:dyDescent="0.35">
      <c r="B4007" s="349"/>
      <c r="C4007" s="715" t="str">
        <f t="shared" si="247"/>
        <v/>
      </c>
      <c r="D4007" s="458">
        <f>IF(ISNUMBER(Summary!$D$17), DATE(Summary!$D$17, 1, 1) + INT((ROW(B3969)-1)/24), DATE(2024, 1, 1) + INT((ROW(B3969)-1)/24))</f>
        <v>45457</v>
      </c>
      <c r="E4007" s="459">
        <v>0.33333333333333337</v>
      </c>
      <c r="F4007" s="780"/>
      <c r="G4007" s="780"/>
      <c r="H4007" s="460">
        <f t="shared" ref="H4007:H4070" si="249">IF(G4007&gt;F4007,F4007,G4007)</f>
        <v>0</v>
      </c>
      <c r="I4007" s="460">
        <f t="shared" ref="I4007:I4070" si="250">F4007-H4007</f>
        <v>0</v>
      </c>
      <c r="J4007" s="460">
        <f t="shared" si="248"/>
        <v>0</v>
      </c>
      <c r="K4007" s="9"/>
      <c r="P4007" s="2"/>
      <c r="Q4007" s="27"/>
      <c r="R4007" s="2"/>
      <c r="S4007" s="2"/>
      <c r="T4007" s="2"/>
      <c r="U4007" s="2"/>
      <c r="V4007" s="2"/>
      <c r="W4007" s="2"/>
    </row>
    <row r="4008" spans="2:23" ht="15" customHeight="1" x14ac:dyDescent="0.35">
      <c r="B4008" s="349"/>
      <c r="C4008" s="715" t="str">
        <f t="shared" ref="C4008:C4071" si="251">IF(MOD(ROW()-ROW($E$39), 24)=0, $D4008, "")</f>
        <v/>
      </c>
      <c r="D4008" s="458">
        <f>IF(ISNUMBER(Summary!$D$17), DATE(Summary!$D$17, 1, 1) + INT((ROW(B3970)-1)/24), DATE(2024, 1, 1) + INT((ROW(B3970)-1)/24))</f>
        <v>45457</v>
      </c>
      <c r="E4008" s="459">
        <v>0.375</v>
      </c>
      <c r="F4008" s="780"/>
      <c r="G4008" s="780"/>
      <c r="H4008" s="460">
        <f t="shared" si="249"/>
        <v>0</v>
      </c>
      <c r="I4008" s="460">
        <f t="shared" si="250"/>
        <v>0</v>
      </c>
      <c r="J4008" s="460">
        <f t="shared" si="248"/>
        <v>0</v>
      </c>
      <c r="K4008" s="9"/>
      <c r="P4008" s="2"/>
      <c r="Q4008" s="27"/>
      <c r="R4008" s="2"/>
      <c r="S4008" s="2"/>
      <c r="T4008" s="2"/>
      <c r="U4008" s="2"/>
      <c r="V4008" s="2"/>
      <c r="W4008" s="2"/>
    </row>
    <row r="4009" spans="2:23" ht="15" customHeight="1" x14ac:dyDescent="0.35">
      <c r="B4009" s="349"/>
      <c r="C4009" s="715" t="str">
        <f t="shared" si="251"/>
        <v/>
      </c>
      <c r="D4009" s="458">
        <f>IF(ISNUMBER(Summary!$D$17), DATE(Summary!$D$17, 1, 1) + INT((ROW(B3971)-1)/24), DATE(2024, 1, 1) + INT((ROW(B3971)-1)/24))</f>
        <v>45457</v>
      </c>
      <c r="E4009" s="459">
        <v>0.41666666666666669</v>
      </c>
      <c r="F4009" s="780"/>
      <c r="G4009" s="780"/>
      <c r="H4009" s="460">
        <f t="shared" si="249"/>
        <v>0</v>
      </c>
      <c r="I4009" s="460">
        <f t="shared" si="250"/>
        <v>0</v>
      </c>
      <c r="J4009" s="460">
        <f t="shared" si="248"/>
        <v>0</v>
      </c>
      <c r="K4009" s="9"/>
      <c r="P4009" s="2"/>
      <c r="Q4009" s="27"/>
      <c r="R4009" s="2"/>
      <c r="S4009" s="2"/>
      <c r="T4009" s="2"/>
      <c r="U4009" s="2"/>
      <c r="V4009" s="2"/>
      <c r="W4009" s="2"/>
    </row>
    <row r="4010" spans="2:23" ht="15" customHeight="1" x14ac:dyDescent="0.35">
      <c r="B4010" s="349"/>
      <c r="C4010" s="715" t="str">
        <f t="shared" si="251"/>
        <v/>
      </c>
      <c r="D4010" s="458">
        <f>IF(ISNUMBER(Summary!$D$17), DATE(Summary!$D$17, 1, 1) + INT((ROW(B3972)-1)/24), DATE(2024, 1, 1) + INT((ROW(B3972)-1)/24))</f>
        <v>45457</v>
      </c>
      <c r="E4010" s="459">
        <v>0.45833333333333337</v>
      </c>
      <c r="F4010" s="780"/>
      <c r="G4010" s="780"/>
      <c r="H4010" s="460">
        <f t="shared" si="249"/>
        <v>0</v>
      </c>
      <c r="I4010" s="460">
        <f t="shared" si="250"/>
        <v>0</v>
      </c>
      <c r="J4010" s="460">
        <f t="shared" si="248"/>
        <v>0</v>
      </c>
      <c r="K4010" s="9"/>
      <c r="P4010" s="2"/>
      <c r="Q4010" s="27"/>
      <c r="R4010" s="2"/>
      <c r="S4010" s="2"/>
      <c r="T4010" s="2"/>
      <c r="U4010" s="2"/>
      <c r="V4010" s="2"/>
      <c r="W4010" s="2"/>
    </row>
    <row r="4011" spans="2:23" ht="15" customHeight="1" x14ac:dyDescent="0.35">
      <c r="B4011" s="349"/>
      <c r="C4011" s="715" t="str">
        <f t="shared" si="251"/>
        <v/>
      </c>
      <c r="D4011" s="458">
        <f>IF(ISNUMBER(Summary!$D$17), DATE(Summary!$D$17, 1, 1) + INT((ROW(B3973)-1)/24), DATE(2024, 1, 1) + INT((ROW(B3973)-1)/24))</f>
        <v>45457</v>
      </c>
      <c r="E4011" s="459">
        <v>0.50000000000000011</v>
      </c>
      <c r="F4011" s="780"/>
      <c r="G4011" s="780"/>
      <c r="H4011" s="460">
        <f t="shared" si="249"/>
        <v>0</v>
      </c>
      <c r="I4011" s="460">
        <f t="shared" si="250"/>
        <v>0</v>
      </c>
      <c r="J4011" s="460">
        <f t="shared" si="248"/>
        <v>0</v>
      </c>
      <c r="K4011" s="9"/>
      <c r="P4011" s="2"/>
      <c r="Q4011" s="27"/>
      <c r="R4011" s="2"/>
      <c r="S4011" s="2"/>
      <c r="T4011" s="2"/>
      <c r="U4011" s="2"/>
      <c r="V4011" s="2"/>
      <c r="W4011" s="2"/>
    </row>
    <row r="4012" spans="2:23" ht="15" customHeight="1" x14ac:dyDescent="0.35">
      <c r="B4012" s="349"/>
      <c r="C4012" s="715" t="str">
        <f t="shared" si="251"/>
        <v/>
      </c>
      <c r="D4012" s="458">
        <f>IF(ISNUMBER(Summary!$D$17), DATE(Summary!$D$17, 1, 1) + INT((ROW(B3974)-1)/24), DATE(2024, 1, 1) + INT((ROW(B3974)-1)/24))</f>
        <v>45457</v>
      </c>
      <c r="E4012" s="459">
        <v>0.54166666666666674</v>
      </c>
      <c r="F4012" s="780"/>
      <c r="G4012" s="780"/>
      <c r="H4012" s="460">
        <f t="shared" si="249"/>
        <v>0</v>
      </c>
      <c r="I4012" s="460">
        <f t="shared" si="250"/>
        <v>0</v>
      </c>
      <c r="J4012" s="460">
        <f t="shared" si="248"/>
        <v>0</v>
      </c>
      <c r="K4012" s="9"/>
      <c r="P4012" s="2"/>
      <c r="Q4012" s="27"/>
      <c r="R4012" s="2"/>
      <c r="S4012" s="2"/>
      <c r="T4012" s="2"/>
      <c r="U4012" s="2"/>
      <c r="V4012" s="2"/>
      <c r="W4012" s="2"/>
    </row>
    <row r="4013" spans="2:23" ht="15" customHeight="1" x14ac:dyDescent="0.35">
      <c r="B4013" s="349"/>
      <c r="C4013" s="715" t="str">
        <f t="shared" si="251"/>
        <v/>
      </c>
      <c r="D4013" s="458">
        <f>IF(ISNUMBER(Summary!$D$17), DATE(Summary!$D$17, 1, 1) + INT((ROW(B3975)-1)/24), DATE(2024, 1, 1) + INT((ROW(B3975)-1)/24))</f>
        <v>45457</v>
      </c>
      <c r="E4013" s="459">
        <v>0.58333333333333337</v>
      </c>
      <c r="F4013" s="780"/>
      <c r="G4013" s="780"/>
      <c r="H4013" s="460">
        <f t="shared" si="249"/>
        <v>0</v>
      </c>
      <c r="I4013" s="460">
        <f t="shared" si="250"/>
        <v>0</v>
      </c>
      <c r="J4013" s="460">
        <f t="shared" si="248"/>
        <v>0</v>
      </c>
      <c r="K4013" s="9"/>
      <c r="P4013" s="2"/>
      <c r="Q4013" s="27"/>
      <c r="R4013" s="2"/>
      <c r="S4013" s="2"/>
      <c r="T4013" s="2"/>
      <c r="U4013" s="2"/>
      <c r="V4013" s="2"/>
      <c r="W4013" s="2"/>
    </row>
    <row r="4014" spans="2:23" ht="15" customHeight="1" x14ac:dyDescent="0.35">
      <c r="B4014" s="349"/>
      <c r="C4014" s="715" t="str">
        <f t="shared" si="251"/>
        <v/>
      </c>
      <c r="D4014" s="458">
        <f>IF(ISNUMBER(Summary!$D$17), DATE(Summary!$D$17, 1, 1) + INT((ROW(B3976)-1)/24), DATE(2024, 1, 1) + INT((ROW(B3976)-1)/24))</f>
        <v>45457</v>
      </c>
      <c r="E4014" s="459">
        <v>0.62500000000000011</v>
      </c>
      <c r="F4014" s="780"/>
      <c r="G4014" s="780"/>
      <c r="H4014" s="460">
        <f t="shared" si="249"/>
        <v>0</v>
      </c>
      <c r="I4014" s="460">
        <f t="shared" si="250"/>
        <v>0</v>
      </c>
      <c r="J4014" s="460">
        <f t="shared" si="248"/>
        <v>0</v>
      </c>
      <c r="K4014" s="9"/>
      <c r="P4014" s="2"/>
      <c r="Q4014" s="27"/>
      <c r="R4014" s="2"/>
      <c r="S4014" s="2"/>
      <c r="T4014" s="2"/>
      <c r="U4014" s="2"/>
      <c r="V4014" s="2"/>
      <c r="W4014" s="2"/>
    </row>
    <row r="4015" spans="2:23" ht="15" customHeight="1" x14ac:dyDescent="0.35">
      <c r="B4015" s="349"/>
      <c r="C4015" s="715" t="str">
        <f t="shared" si="251"/>
        <v/>
      </c>
      <c r="D4015" s="458">
        <f>IF(ISNUMBER(Summary!$D$17), DATE(Summary!$D$17, 1, 1) + INT((ROW(B3977)-1)/24), DATE(2024, 1, 1) + INT((ROW(B3977)-1)/24))</f>
        <v>45457</v>
      </c>
      <c r="E4015" s="459">
        <v>0.66666666666666674</v>
      </c>
      <c r="F4015" s="780"/>
      <c r="G4015" s="780"/>
      <c r="H4015" s="460">
        <f t="shared" si="249"/>
        <v>0</v>
      </c>
      <c r="I4015" s="460">
        <f t="shared" si="250"/>
        <v>0</v>
      </c>
      <c r="J4015" s="460">
        <f t="shared" si="248"/>
        <v>0</v>
      </c>
      <c r="K4015" s="9"/>
      <c r="P4015" s="2"/>
      <c r="Q4015" s="27"/>
      <c r="R4015" s="2"/>
      <c r="S4015" s="2"/>
      <c r="T4015" s="2"/>
      <c r="U4015" s="2"/>
      <c r="V4015" s="2"/>
      <c r="W4015" s="2"/>
    </row>
    <row r="4016" spans="2:23" ht="15" customHeight="1" x14ac:dyDescent="0.35">
      <c r="B4016" s="349"/>
      <c r="C4016" s="715" t="str">
        <f t="shared" si="251"/>
        <v/>
      </c>
      <c r="D4016" s="458">
        <f>IF(ISNUMBER(Summary!$D$17), DATE(Summary!$D$17, 1, 1) + INT((ROW(B3978)-1)/24), DATE(2024, 1, 1) + INT((ROW(B3978)-1)/24))</f>
        <v>45457</v>
      </c>
      <c r="E4016" s="459">
        <v>0.70833333333333337</v>
      </c>
      <c r="F4016" s="780"/>
      <c r="G4016" s="780"/>
      <c r="H4016" s="460">
        <f t="shared" si="249"/>
        <v>0</v>
      </c>
      <c r="I4016" s="460">
        <f t="shared" si="250"/>
        <v>0</v>
      </c>
      <c r="J4016" s="460">
        <f t="shared" si="248"/>
        <v>0</v>
      </c>
      <c r="K4016" s="9"/>
      <c r="P4016" s="2"/>
      <c r="Q4016" s="27"/>
      <c r="R4016" s="2"/>
      <c r="S4016" s="2"/>
      <c r="T4016" s="2"/>
      <c r="U4016" s="2"/>
      <c r="V4016" s="2"/>
      <c r="W4016" s="2"/>
    </row>
    <row r="4017" spans="2:23" ht="15" customHeight="1" x14ac:dyDescent="0.35">
      <c r="B4017" s="349"/>
      <c r="C4017" s="715" t="str">
        <f t="shared" si="251"/>
        <v/>
      </c>
      <c r="D4017" s="458">
        <f>IF(ISNUMBER(Summary!$D$17), DATE(Summary!$D$17, 1, 1) + INT((ROW(B3979)-1)/24), DATE(2024, 1, 1) + INT((ROW(B3979)-1)/24))</f>
        <v>45457</v>
      </c>
      <c r="E4017" s="459">
        <v>0.75000000000000011</v>
      </c>
      <c r="F4017" s="780"/>
      <c r="G4017" s="780"/>
      <c r="H4017" s="460">
        <f t="shared" si="249"/>
        <v>0</v>
      </c>
      <c r="I4017" s="460">
        <f t="shared" si="250"/>
        <v>0</v>
      </c>
      <c r="J4017" s="460">
        <f t="shared" si="248"/>
        <v>0</v>
      </c>
      <c r="K4017" s="9"/>
      <c r="P4017" s="2"/>
      <c r="Q4017" s="27"/>
      <c r="R4017" s="2"/>
      <c r="S4017" s="2"/>
      <c r="T4017" s="2"/>
      <c r="U4017" s="2"/>
      <c r="V4017" s="2"/>
      <c r="W4017" s="2"/>
    </row>
    <row r="4018" spans="2:23" ht="15" customHeight="1" x14ac:dyDescent="0.35">
      <c r="B4018" s="349"/>
      <c r="C4018" s="715" t="str">
        <f t="shared" si="251"/>
        <v/>
      </c>
      <c r="D4018" s="458">
        <f>IF(ISNUMBER(Summary!$D$17), DATE(Summary!$D$17, 1, 1) + INT((ROW(B3980)-1)/24), DATE(2024, 1, 1) + INT((ROW(B3980)-1)/24))</f>
        <v>45457</v>
      </c>
      <c r="E4018" s="459">
        <v>0.79166666666666674</v>
      </c>
      <c r="F4018" s="780"/>
      <c r="G4018" s="780"/>
      <c r="H4018" s="460">
        <f t="shared" si="249"/>
        <v>0</v>
      </c>
      <c r="I4018" s="460">
        <f t="shared" si="250"/>
        <v>0</v>
      </c>
      <c r="J4018" s="460">
        <f t="shared" si="248"/>
        <v>0</v>
      </c>
      <c r="K4018" s="9"/>
      <c r="P4018" s="2"/>
      <c r="Q4018" s="27"/>
      <c r="R4018" s="2"/>
      <c r="S4018" s="2"/>
      <c r="T4018" s="2"/>
      <c r="U4018" s="2"/>
      <c r="V4018" s="2"/>
      <c r="W4018" s="2"/>
    </row>
    <row r="4019" spans="2:23" ht="15" customHeight="1" x14ac:dyDescent="0.35">
      <c r="B4019" s="349"/>
      <c r="C4019" s="715" t="str">
        <f t="shared" si="251"/>
        <v/>
      </c>
      <c r="D4019" s="458">
        <f>IF(ISNUMBER(Summary!$D$17), DATE(Summary!$D$17, 1, 1) + INT((ROW(B3981)-1)/24), DATE(2024, 1, 1) + INT((ROW(B3981)-1)/24))</f>
        <v>45457</v>
      </c>
      <c r="E4019" s="459">
        <v>0.83333333333333337</v>
      </c>
      <c r="F4019" s="780"/>
      <c r="G4019" s="780"/>
      <c r="H4019" s="460">
        <f t="shared" si="249"/>
        <v>0</v>
      </c>
      <c r="I4019" s="460">
        <f t="shared" si="250"/>
        <v>0</v>
      </c>
      <c r="J4019" s="460">
        <f t="shared" si="248"/>
        <v>0</v>
      </c>
      <c r="K4019" s="9"/>
      <c r="P4019" s="2"/>
      <c r="Q4019" s="27"/>
      <c r="R4019" s="2"/>
      <c r="S4019" s="2"/>
      <c r="T4019" s="2"/>
      <c r="U4019" s="2"/>
      <c r="V4019" s="2"/>
      <c r="W4019" s="2"/>
    </row>
    <row r="4020" spans="2:23" ht="15" customHeight="1" x14ac:dyDescent="0.35">
      <c r="B4020" s="349"/>
      <c r="C4020" s="715" t="str">
        <f t="shared" si="251"/>
        <v/>
      </c>
      <c r="D4020" s="458">
        <f>IF(ISNUMBER(Summary!$D$17), DATE(Summary!$D$17, 1, 1) + INT((ROW(B3982)-1)/24), DATE(2024, 1, 1) + INT((ROW(B3982)-1)/24))</f>
        <v>45457</v>
      </c>
      <c r="E4020" s="459">
        <v>0.87500000000000011</v>
      </c>
      <c r="F4020" s="780"/>
      <c r="G4020" s="780"/>
      <c r="H4020" s="460">
        <f t="shared" si="249"/>
        <v>0</v>
      </c>
      <c r="I4020" s="460">
        <f t="shared" si="250"/>
        <v>0</v>
      </c>
      <c r="J4020" s="460">
        <f t="shared" si="248"/>
        <v>0</v>
      </c>
      <c r="K4020" s="9"/>
      <c r="P4020" s="2"/>
      <c r="Q4020" s="27"/>
      <c r="R4020" s="2"/>
      <c r="S4020" s="2"/>
      <c r="T4020" s="2"/>
      <c r="U4020" s="2"/>
      <c r="V4020" s="2"/>
      <c r="W4020" s="2"/>
    </row>
    <row r="4021" spans="2:23" ht="15" customHeight="1" x14ac:dyDescent="0.35">
      <c r="B4021" s="349"/>
      <c r="C4021" s="715" t="str">
        <f t="shared" si="251"/>
        <v/>
      </c>
      <c r="D4021" s="458">
        <f>IF(ISNUMBER(Summary!$D$17), DATE(Summary!$D$17, 1, 1) + INT((ROW(B3983)-1)/24), DATE(2024, 1, 1) + INT((ROW(B3983)-1)/24))</f>
        <v>45457</v>
      </c>
      <c r="E4021" s="459">
        <v>0.91666666666666674</v>
      </c>
      <c r="F4021" s="780"/>
      <c r="G4021" s="780"/>
      <c r="H4021" s="460">
        <f t="shared" si="249"/>
        <v>0</v>
      </c>
      <c r="I4021" s="460">
        <f t="shared" si="250"/>
        <v>0</v>
      </c>
      <c r="J4021" s="460">
        <f t="shared" si="248"/>
        <v>0</v>
      </c>
      <c r="K4021" s="9"/>
      <c r="P4021" s="2"/>
      <c r="Q4021" s="27"/>
      <c r="R4021" s="2"/>
      <c r="S4021" s="2"/>
      <c r="T4021" s="2"/>
      <c r="U4021" s="2"/>
      <c r="V4021" s="2"/>
      <c r="W4021" s="2"/>
    </row>
    <row r="4022" spans="2:23" ht="15" customHeight="1" x14ac:dyDescent="0.35">
      <c r="B4022" s="349"/>
      <c r="C4022" s="715" t="str">
        <f t="shared" si="251"/>
        <v/>
      </c>
      <c r="D4022" s="458">
        <f>IF(ISNUMBER(Summary!$D$17), DATE(Summary!$D$17, 1, 1) + INT((ROW(B3984)-1)/24), DATE(2024, 1, 1) + INT((ROW(B3984)-1)/24))</f>
        <v>45457</v>
      </c>
      <c r="E4022" s="459">
        <v>0.95833333333333337</v>
      </c>
      <c r="F4022" s="780"/>
      <c r="G4022" s="780"/>
      <c r="H4022" s="460">
        <f t="shared" si="249"/>
        <v>0</v>
      </c>
      <c r="I4022" s="460">
        <f t="shared" si="250"/>
        <v>0</v>
      </c>
      <c r="J4022" s="460">
        <f t="shared" si="248"/>
        <v>0</v>
      </c>
      <c r="K4022" s="9"/>
      <c r="P4022" s="2"/>
      <c r="Q4022" s="27"/>
      <c r="R4022" s="2"/>
      <c r="S4022" s="2"/>
      <c r="T4022" s="2"/>
      <c r="U4022" s="2"/>
      <c r="V4022" s="2"/>
      <c r="W4022" s="2"/>
    </row>
    <row r="4023" spans="2:23" ht="15" customHeight="1" x14ac:dyDescent="0.35">
      <c r="B4023" s="457"/>
      <c r="C4023" s="715">
        <f t="shared" si="251"/>
        <v>45458</v>
      </c>
      <c r="D4023" s="458">
        <f>IF(ISNUMBER(Summary!$D$17), DATE(Summary!$D$17, 1, 1) + INT((ROW(B3985)-1)/24), DATE(2024, 1, 1) + INT((ROW(B3985)-1)/24))</f>
        <v>45458</v>
      </c>
      <c r="E4023" s="459">
        <v>3.1225022567582528E-17</v>
      </c>
      <c r="F4023" s="780"/>
      <c r="G4023" s="780"/>
      <c r="H4023" s="460">
        <f t="shared" si="249"/>
        <v>0</v>
      </c>
      <c r="I4023" s="460">
        <f t="shared" si="250"/>
        <v>0</v>
      </c>
      <c r="J4023" s="460">
        <f t="shared" si="248"/>
        <v>0</v>
      </c>
      <c r="K4023" s="9"/>
      <c r="P4023" s="2"/>
      <c r="Q4023" s="27"/>
      <c r="R4023" s="2"/>
      <c r="S4023" s="2"/>
      <c r="T4023" s="2"/>
      <c r="U4023" s="2"/>
      <c r="V4023" s="2"/>
      <c r="W4023" s="2"/>
    </row>
    <row r="4024" spans="2:23" ht="15" customHeight="1" x14ac:dyDescent="0.35">
      <c r="B4024" s="349"/>
      <c r="C4024" s="715" t="str">
        <f t="shared" si="251"/>
        <v/>
      </c>
      <c r="D4024" s="458">
        <f>IF(ISNUMBER(Summary!$D$17), DATE(Summary!$D$17, 1, 1) + INT((ROW(B3986)-1)/24), DATE(2024, 1, 1) + INT((ROW(B3986)-1)/24))</f>
        <v>45458</v>
      </c>
      <c r="E4024" s="459">
        <v>4.1666666666666699E-2</v>
      </c>
      <c r="F4024" s="780"/>
      <c r="G4024" s="780"/>
      <c r="H4024" s="460">
        <f t="shared" si="249"/>
        <v>0</v>
      </c>
      <c r="I4024" s="460">
        <f t="shared" si="250"/>
        <v>0</v>
      </c>
      <c r="J4024" s="460">
        <f t="shared" si="248"/>
        <v>0</v>
      </c>
      <c r="K4024" s="9"/>
      <c r="P4024" s="2"/>
      <c r="Q4024" s="27"/>
      <c r="R4024" s="2"/>
      <c r="S4024" s="2"/>
      <c r="T4024" s="2"/>
      <c r="U4024" s="2"/>
      <c r="V4024" s="2"/>
      <c r="W4024" s="2"/>
    </row>
    <row r="4025" spans="2:23" ht="15" customHeight="1" x14ac:dyDescent="0.35">
      <c r="B4025" s="349"/>
      <c r="C4025" s="715" t="str">
        <f t="shared" si="251"/>
        <v/>
      </c>
      <c r="D4025" s="458">
        <f>IF(ISNUMBER(Summary!$D$17), DATE(Summary!$D$17, 1, 1) + INT((ROW(B3987)-1)/24), DATE(2024, 1, 1) + INT((ROW(B3987)-1)/24))</f>
        <v>45458</v>
      </c>
      <c r="E4025" s="459">
        <v>8.333333333333337E-2</v>
      </c>
      <c r="F4025" s="780"/>
      <c r="G4025" s="780"/>
      <c r="H4025" s="460">
        <f t="shared" si="249"/>
        <v>0</v>
      </c>
      <c r="I4025" s="460">
        <f t="shared" si="250"/>
        <v>0</v>
      </c>
      <c r="J4025" s="460">
        <f t="shared" si="248"/>
        <v>0</v>
      </c>
      <c r="K4025" s="9"/>
      <c r="P4025" s="2"/>
      <c r="Q4025" s="27"/>
      <c r="R4025" s="2"/>
      <c r="S4025" s="2"/>
      <c r="T4025" s="2"/>
      <c r="U4025" s="2"/>
      <c r="V4025" s="2"/>
      <c r="W4025" s="2"/>
    </row>
    <row r="4026" spans="2:23" ht="15" customHeight="1" x14ac:dyDescent="0.35">
      <c r="B4026" s="349"/>
      <c r="C4026" s="715" t="str">
        <f t="shared" si="251"/>
        <v/>
      </c>
      <c r="D4026" s="458">
        <f>IF(ISNUMBER(Summary!$D$17), DATE(Summary!$D$17, 1, 1) + INT((ROW(B3988)-1)/24), DATE(2024, 1, 1) + INT((ROW(B3988)-1)/24))</f>
        <v>45458</v>
      </c>
      <c r="E4026" s="459">
        <v>0.12500000000000006</v>
      </c>
      <c r="F4026" s="780"/>
      <c r="G4026" s="780"/>
      <c r="H4026" s="460">
        <f t="shared" si="249"/>
        <v>0</v>
      </c>
      <c r="I4026" s="460">
        <f t="shared" si="250"/>
        <v>0</v>
      </c>
      <c r="J4026" s="460">
        <f t="shared" si="248"/>
        <v>0</v>
      </c>
      <c r="K4026" s="9"/>
      <c r="P4026" s="2"/>
      <c r="Q4026" s="27"/>
      <c r="R4026" s="2"/>
      <c r="S4026" s="2"/>
      <c r="T4026" s="2"/>
      <c r="U4026" s="2"/>
      <c r="V4026" s="2"/>
      <c r="W4026" s="2"/>
    </row>
    <row r="4027" spans="2:23" ht="15" customHeight="1" x14ac:dyDescent="0.35">
      <c r="B4027" s="349"/>
      <c r="C4027" s="715" t="str">
        <f t="shared" si="251"/>
        <v/>
      </c>
      <c r="D4027" s="458">
        <f>IF(ISNUMBER(Summary!$D$17), DATE(Summary!$D$17, 1, 1) + INT((ROW(B3989)-1)/24), DATE(2024, 1, 1) + INT((ROW(B3989)-1)/24))</f>
        <v>45458</v>
      </c>
      <c r="E4027" s="459">
        <v>0.16666666666666669</v>
      </c>
      <c r="F4027" s="780"/>
      <c r="G4027" s="780"/>
      <c r="H4027" s="460">
        <f t="shared" si="249"/>
        <v>0</v>
      </c>
      <c r="I4027" s="460">
        <f t="shared" si="250"/>
        <v>0</v>
      </c>
      <c r="J4027" s="460">
        <f t="shared" si="248"/>
        <v>0</v>
      </c>
      <c r="K4027" s="9"/>
      <c r="P4027" s="2"/>
      <c r="Q4027" s="27"/>
      <c r="R4027" s="2"/>
      <c r="S4027" s="2"/>
      <c r="T4027" s="2"/>
      <c r="U4027" s="2"/>
      <c r="V4027" s="2"/>
      <c r="W4027" s="2"/>
    </row>
    <row r="4028" spans="2:23" ht="15" customHeight="1" x14ac:dyDescent="0.35">
      <c r="B4028" s="349"/>
      <c r="C4028" s="715" t="str">
        <f t="shared" si="251"/>
        <v/>
      </c>
      <c r="D4028" s="458">
        <f>IF(ISNUMBER(Summary!$D$17), DATE(Summary!$D$17, 1, 1) + INT((ROW(B3990)-1)/24), DATE(2024, 1, 1) + INT((ROW(B3990)-1)/24))</f>
        <v>45458</v>
      </c>
      <c r="E4028" s="459">
        <v>0.20833333333333337</v>
      </c>
      <c r="F4028" s="780"/>
      <c r="G4028" s="780"/>
      <c r="H4028" s="460">
        <f t="shared" si="249"/>
        <v>0</v>
      </c>
      <c r="I4028" s="460">
        <f t="shared" si="250"/>
        <v>0</v>
      </c>
      <c r="J4028" s="460">
        <f t="shared" si="248"/>
        <v>0</v>
      </c>
      <c r="K4028" s="9"/>
      <c r="P4028" s="2"/>
      <c r="Q4028" s="27"/>
      <c r="R4028" s="2"/>
      <c r="S4028" s="2"/>
      <c r="T4028" s="2"/>
      <c r="U4028" s="2"/>
      <c r="V4028" s="2"/>
      <c r="W4028" s="2"/>
    </row>
    <row r="4029" spans="2:23" ht="15" customHeight="1" x14ac:dyDescent="0.35">
      <c r="B4029" s="349"/>
      <c r="C4029" s="715" t="str">
        <f t="shared" si="251"/>
        <v/>
      </c>
      <c r="D4029" s="458">
        <f>IF(ISNUMBER(Summary!$D$17), DATE(Summary!$D$17, 1, 1) + INT((ROW(B3991)-1)/24), DATE(2024, 1, 1) + INT((ROW(B3991)-1)/24))</f>
        <v>45458</v>
      </c>
      <c r="E4029" s="459">
        <v>0.25</v>
      </c>
      <c r="F4029" s="780"/>
      <c r="G4029" s="780"/>
      <c r="H4029" s="460">
        <f t="shared" si="249"/>
        <v>0</v>
      </c>
      <c r="I4029" s="460">
        <f t="shared" si="250"/>
        <v>0</v>
      </c>
      <c r="J4029" s="460">
        <f t="shared" si="248"/>
        <v>0</v>
      </c>
      <c r="K4029" s="9"/>
      <c r="P4029" s="2"/>
      <c r="Q4029" s="27"/>
      <c r="R4029" s="2"/>
      <c r="S4029" s="2"/>
      <c r="T4029" s="2"/>
      <c r="U4029" s="2"/>
      <c r="V4029" s="2"/>
      <c r="W4029" s="2"/>
    </row>
    <row r="4030" spans="2:23" ht="15" customHeight="1" x14ac:dyDescent="0.35">
      <c r="B4030" s="349"/>
      <c r="C4030" s="715" t="str">
        <f t="shared" si="251"/>
        <v/>
      </c>
      <c r="D4030" s="458">
        <f>IF(ISNUMBER(Summary!$D$17), DATE(Summary!$D$17, 1, 1) + INT((ROW(B3992)-1)/24), DATE(2024, 1, 1) + INT((ROW(B3992)-1)/24))</f>
        <v>45458</v>
      </c>
      <c r="E4030" s="459">
        <v>0.29166666666666669</v>
      </c>
      <c r="F4030" s="780"/>
      <c r="G4030" s="780"/>
      <c r="H4030" s="460">
        <f t="shared" si="249"/>
        <v>0</v>
      </c>
      <c r="I4030" s="460">
        <f t="shared" si="250"/>
        <v>0</v>
      </c>
      <c r="J4030" s="460">
        <f t="shared" si="248"/>
        <v>0</v>
      </c>
      <c r="K4030" s="9"/>
      <c r="P4030" s="2"/>
      <c r="Q4030" s="27"/>
      <c r="R4030" s="2"/>
      <c r="S4030" s="2"/>
      <c r="T4030" s="2"/>
      <c r="U4030" s="2"/>
      <c r="V4030" s="2"/>
      <c r="W4030" s="2"/>
    </row>
    <row r="4031" spans="2:23" ht="15" customHeight="1" x14ac:dyDescent="0.35">
      <c r="B4031" s="349"/>
      <c r="C4031" s="715" t="str">
        <f t="shared" si="251"/>
        <v/>
      </c>
      <c r="D4031" s="458">
        <f>IF(ISNUMBER(Summary!$D$17), DATE(Summary!$D$17, 1, 1) + INT((ROW(B3993)-1)/24), DATE(2024, 1, 1) + INT((ROW(B3993)-1)/24))</f>
        <v>45458</v>
      </c>
      <c r="E4031" s="459">
        <v>0.33333333333333337</v>
      </c>
      <c r="F4031" s="780"/>
      <c r="G4031" s="780"/>
      <c r="H4031" s="460">
        <f t="shared" si="249"/>
        <v>0</v>
      </c>
      <c r="I4031" s="460">
        <f t="shared" si="250"/>
        <v>0</v>
      </c>
      <c r="J4031" s="460">
        <f t="shared" si="248"/>
        <v>0</v>
      </c>
      <c r="K4031" s="9"/>
      <c r="P4031" s="2"/>
      <c r="Q4031" s="27"/>
      <c r="R4031" s="2"/>
      <c r="S4031" s="2"/>
      <c r="T4031" s="2"/>
      <c r="U4031" s="2"/>
      <c r="V4031" s="2"/>
      <c r="W4031" s="2"/>
    </row>
    <row r="4032" spans="2:23" ht="15" customHeight="1" x14ac:dyDescent="0.35">
      <c r="B4032" s="349"/>
      <c r="C4032" s="715" t="str">
        <f t="shared" si="251"/>
        <v/>
      </c>
      <c r="D4032" s="458">
        <f>IF(ISNUMBER(Summary!$D$17), DATE(Summary!$D$17, 1, 1) + INT((ROW(B3994)-1)/24), DATE(2024, 1, 1) + INT((ROW(B3994)-1)/24))</f>
        <v>45458</v>
      </c>
      <c r="E4032" s="459">
        <v>0.375</v>
      </c>
      <c r="F4032" s="780"/>
      <c r="G4032" s="780"/>
      <c r="H4032" s="460">
        <f t="shared" si="249"/>
        <v>0</v>
      </c>
      <c r="I4032" s="460">
        <f t="shared" si="250"/>
        <v>0</v>
      </c>
      <c r="J4032" s="460">
        <f t="shared" ref="J4032:J4095" si="252">G4032-H4032</f>
        <v>0</v>
      </c>
      <c r="K4032" s="9"/>
      <c r="P4032" s="2"/>
      <c r="Q4032" s="27"/>
      <c r="R4032" s="2"/>
      <c r="S4032" s="2"/>
      <c r="T4032" s="2"/>
      <c r="U4032" s="2"/>
      <c r="V4032" s="2"/>
      <c r="W4032" s="2"/>
    </row>
    <row r="4033" spans="2:23" ht="15" customHeight="1" x14ac:dyDescent="0.35">
      <c r="B4033" s="349"/>
      <c r="C4033" s="715" t="str">
        <f t="shared" si="251"/>
        <v/>
      </c>
      <c r="D4033" s="458">
        <f>IF(ISNUMBER(Summary!$D$17), DATE(Summary!$D$17, 1, 1) + INT((ROW(B3995)-1)/24), DATE(2024, 1, 1) + INT((ROW(B3995)-1)/24))</f>
        <v>45458</v>
      </c>
      <c r="E4033" s="459">
        <v>0.41666666666666669</v>
      </c>
      <c r="F4033" s="780"/>
      <c r="G4033" s="780"/>
      <c r="H4033" s="460">
        <f t="shared" si="249"/>
        <v>0</v>
      </c>
      <c r="I4033" s="460">
        <f t="shared" si="250"/>
        <v>0</v>
      </c>
      <c r="J4033" s="460">
        <f t="shared" si="252"/>
        <v>0</v>
      </c>
      <c r="K4033" s="9"/>
      <c r="P4033" s="2"/>
      <c r="Q4033" s="27"/>
      <c r="R4033" s="2"/>
      <c r="S4033" s="2"/>
      <c r="T4033" s="2"/>
      <c r="U4033" s="2"/>
      <c r="V4033" s="2"/>
      <c r="W4033" s="2"/>
    </row>
    <row r="4034" spans="2:23" ht="15" customHeight="1" x14ac:dyDescent="0.35">
      <c r="B4034" s="349"/>
      <c r="C4034" s="715" t="str">
        <f t="shared" si="251"/>
        <v/>
      </c>
      <c r="D4034" s="458">
        <f>IF(ISNUMBER(Summary!$D$17), DATE(Summary!$D$17, 1, 1) + INT((ROW(B3996)-1)/24), DATE(2024, 1, 1) + INT((ROW(B3996)-1)/24))</f>
        <v>45458</v>
      </c>
      <c r="E4034" s="459">
        <v>0.45833333333333337</v>
      </c>
      <c r="F4034" s="780"/>
      <c r="G4034" s="780"/>
      <c r="H4034" s="460">
        <f t="shared" si="249"/>
        <v>0</v>
      </c>
      <c r="I4034" s="460">
        <f t="shared" si="250"/>
        <v>0</v>
      </c>
      <c r="J4034" s="460">
        <f t="shared" si="252"/>
        <v>0</v>
      </c>
      <c r="K4034" s="9"/>
      <c r="P4034" s="2"/>
      <c r="Q4034" s="27"/>
      <c r="R4034" s="2"/>
      <c r="S4034" s="2"/>
      <c r="T4034" s="2"/>
      <c r="U4034" s="2"/>
      <c r="V4034" s="2"/>
      <c r="W4034" s="2"/>
    </row>
    <row r="4035" spans="2:23" ht="15" customHeight="1" x14ac:dyDescent="0.35">
      <c r="B4035" s="349"/>
      <c r="C4035" s="715" t="str">
        <f t="shared" si="251"/>
        <v/>
      </c>
      <c r="D4035" s="458">
        <f>IF(ISNUMBER(Summary!$D$17), DATE(Summary!$D$17, 1, 1) + INT((ROW(B3997)-1)/24), DATE(2024, 1, 1) + INT((ROW(B3997)-1)/24))</f>
        <v>45458</v>
      </c>
      <c r="E4035" s="459">
        <v>0.50000000000000011</v>
      </c>
      <c r="F4035" s="780"/>
      <c r="G4035" s="780"/>
      <c r="H4035" s="460">
        <f t="shared" si="249"/>
        <v>0</v>
      </c>
      <c r="I4035" s="460">
        <f t="shared" si="250"/>
        <v>0</v>
      </c>
      <c r="J4035" s="460">
        <f t="shared" si="252"/>
        <v>0</v>
      </c>
      <c r="K4035" s="9"/>
      <c r="P4035" s="2"/>
      <c r="Q4035" s="27"/>
      <c r="R4035" s="2"/>
      <c r="S4035" s="2"/>
      <c r="T4035" s="2"/>
      <c r="U4035" s="2"/>
      <c r="V4035" s="2"/>
      <c r="W4035" s="2"/>
    </row>
    <row r="4036" spans="2:23" ht="15" customHeight="1" x14ac:dyDescent="0.35">
      <c r="B4036" s="349"/>
      <c r="C4036" s="715" t="str">
        <f t="shared" si="251"/>
        <v/>
      </c>
      <c r="D4036" s="458">
        <f>IF(ISNUMBER(Summary!$D$17), DATE(Summary!$D$17, 1, 1) + INT((ROW(B3998)-1)/24), DATE(2024, 1, 1) + INT((ROW(B3998)-1)/24))</f>
        <v>45458</v>
      </c>
      <c r="E4036" s="459">
        <v>0.54166666666666674</v>
      </c>
      <c r="F4036" s="780"/>
      <c r="G4036" s="780"/>
      <c r="H4036" s="460">
        <f t="shared" si="249"/>
        <v>0</v>
      </c>
      <c r="I4036" s="460">
        <f t="shared" si="250"/>
        <v>0</v>
      </c>
      <c r="J4036" s="460">
        <f t="shared" si="252"/>
        <v>0</v>
      </c>
      <c r="K4036" s="9"/>
      <c r="P4036" s="2"/>
      <c r="Q4036" s="27"/>
      <c r="R4036" s="2"/>
      <c r="S4036" s="2"/>
      <c r="T4036" s="2"/>
      <c r="U4036" s="2"/>
      <c r="V4036" s="2"/>
      <c r="W4036" s="2"/>
    </row>
    <row r="4037" spans="2:23" ht="15" customHeight="1" x14ac:dyDescent="0.35">
      <c r="B4037" s="349"/>
      <c r="C4037" s="715" t="str">
        <f t="shared" si="251"/>
        <v/>
      </c>
      <c r="D4037" s="458">
        <f>IF(ISNUMBER(Summary!$D$17), DATE(Summary!$D$17, 1, 1) + INT((ROW(B3999)-1)/24), DATE(2024, 1, 1) + INT((ROW(B3999)-1)/24))</f>
        <v>45458</v>
      </c>
      <c r="E4037" s="459">
        <v>0.58333333333333337</v>
      </c>
      <c r="F4037" s="780"/>
      <c r="G4037" s="780"/>
      <c r="H4037" s="460">
        <f t="shared" si="249"/>
        <v>0</v>
      </c>
      <c r="I4037" s="460">
        <f t="shared" si="250"/>
        <v>0</v>
      </c>
      <c r="J4037" s="460">
        <f t="shared" si="252"/>
        <v>0</v>
      </c>
      <c r="K4037" s="9"/>
      <c r="P4037" s="2"/>
      <c r="Q4037" s="27"/>
      <c r="R4037" s="2"/>
      <c r="S4037" s="2"/>
      <c r="T4037" s="2"/>
      <c r="U4037" s="2"/>
      <c r="V4037" s="2"/>
      <c r="W4037" s="2"/>
    </row>
    <row r="4038" spans="2:23" ht="15" customHeight="1" x14ac:dyDescent="0.35">
      <c r="B4038" s="349"/>
      <c r="C4038" s="715" t="str">
        <f t="shared" si="251"/>
        <v/>
      </c>
      <c r="D4038" s="458">
        <f>IF(ISNUMBER(Summary!$D$17), DATE(Summary!$D$17, 1, 1) + INT((ROW(B4000)-1)/24), DATE(2024, 1, 1) + INT((ROW(B4000)-1)/24))</f>
        <v>45458</v>
      </c>
      <c r="E4038" s="459">
        <v>0.62500000000000011</v>
      </c>
      <c r="F4038" s="780"/>
      <c r="G4038" s="780"/>
      <c r="H4038" s="460">
        <f t="shared" si="249"/>
        <v>0</v>
      </c>
      <c r="I4038" s="460">
        <f t="shared" si="250"/>
        <v>0</v>
      </c>
      <c r="J4038" s="460">
        <f t="shared" si="252"/>
        <v>0</v>
      </c>
      <c r="K4038" s="9"/>
      <c r="P4038" s="2"/>
      <c r="Q4038" s="27"/>
      <c r="R4038" s="2"/>
      <c r="S4038" s="2"/>
      <c r="T4038" s="2"/>
      <c r="U4038" s="2"/>
      <c r="V4038" s="2"/>
      <c r="W4038" s="2"/>
    </row>
    <row r="4039" spans="2:23" ht="15" customHeight="1" x14ac:dyDescent="0.35">
      <c r="B4039" s="349"/>
      <c r="C4039" s="715" t="str">
        <f t="shared" si="251"/>
        <v/>
      </c>
      <c r="D4039" s="458">
        <f>IF(ISNUMBER(Summary!$D$17), DATE(Summary!$D$17, 1, 1) + INT((ROW(B4001)-1)/24), DATE(2024, 1, 1) + INT((ROW(B4001)-1)/24))</f>
        <v>45458</v>
      </c>
      <c r="E4039" s="459">
        <v>0.66666666666666674</v>
      </c>
      <c r="F4039" s="780"/>
      <c r="G4039" s="780"/>
      <c r="H4039" s="460">
        <f t="shared" si="249"/>
        <v>0</v>
      </c>
      <c r="I4039" s="460">
        <f t="shared" si="250"/>
        <v>0</v>
      </c>
      <c r="J4039" s="460">
        <f t="shared" si="252"/>
        <v>0</v>
      </c>
      <c r="K4039" s="9"/>
      <c r="P4039" s="2"/>
      <c r="Q4039" s="27"/>
      <c r="R4039" s="2"/>
      <c r="S4039" s="2"/>
      <c r="T4039" s="2"/>
      <c r="U4039" s="2"/>
      <c r="V4039" s="2"/>
      <c r="W4039" s="2"/>
    </row>
    <row r="4040" spans="2:23" ht="15" customHeight="1" x14ac:dyDescent="0.35">
      <c r="B4040" s="349"/>
      <c r="C4040" s="715" t="str">
        <f t="shared" si="251"/>
        <v/>
      </c>
      <c r="D4040" s="458">
        <f>IF(ISNUMBER(Summary!$D$17), DATE(Summary!$D$17, 1, 1) + INT((ROW(B4002)-1)/24), DATE(2024, 1, 1) + INT((ROW(B4002)-1)/24))</f>
        <v>45458</v>
      </c>
      <c r="E4040" s="459">
        <v>0.70833333333333337</v>
      </c>
      <c r="F4040" s="780"/>
      <c r="G4040" s="780"/>
      <c r="H4040" s="460">
        <f t="shared" si="249"/>
        <v>0</v>
      </c>
      <c r="I4040" s="460">
        <f t="shared" si="250"/>
        <v>0</v>
      </c>
      <c r="J4040" s="460">
        <f t="shared" si="252"/>
        <v>0</v>
      </c>
      <c r="K4040" s="9"/>
      <c r="P4040" s="2"/>
      <c r="Q4040" s="27"/>
      <c r="R4040" s="2"/>
      <c r="S4040" s="2"/>
      <c r="T4040" s="2"/>
      <c r="U4040" s="2"/>
      <c r="V4040" s="2"/>
      <c r="W4040" s="2"/>
    </row>
    <row r="4041" spans="2:23" ht="15" customHeight="1" x14ac:dyDescent="0.35">
      <c r="B4041" s="349"/>
      <c r="C4041" s="715" t="str">
        <f t="shared" si="251"/>
        <v/>
      </c>
      <c r="D4041" s="458">
        <f>IF(ISNUMBER(Summary!$D$17), DATE(Summary!$D$17, 1, 1) + INT((ROW(B4003)-1)/24), DATE(2024, 1, 1) + INT((ROW(B4003)-1)/24))</f>
        <v>45458</v>
      </c>
      <c r="E4041" s="459">
        <v>0.75000000000000011</v>
      </c>
      <c r="F4041" s="780"/>
      <c r="G4041" s="780"/>
      <c r="H4041" s="460">
        <f t="shared" si="249"/>
        <v>0</v>
      </c>
      <c r="I4041" s="460">
        <f t="shared" si="250"/>
        <v>0</v>
      </c>
      <c r="J4041" s="460">
        <f t="shared" si="252"/>
        <v>0</v>
      </c>
      <c r="K4041" s="9"/>
      <c r="P4041" s="2"/>
      <c r="Q4041" s="27"/>
      <c r="R4041" s="2"/>
      <c r="S4041" s="2"/>
      <c r="T4041" s="2"/>
      <c r="U4041" s="2"/>
      <c r="V4041" s="2"/>
      <c r="W4041" s="2"/>
    </row>
    <row r="4042" spans="2:23" ht="15" customHeight="1" x14ac:dyDescent="0.35">
      <c r="B4042" s="349"/>
      <c r="C4042" s="715" t="str">
        <f t="shared" si="251"/>
        <v/>
      </c>
      <c r="D4042" s="458">
        <f>IF(ISNUMBER(Summary!$D$17), DATE(Summary!$D$17, 1, 1) + INT((ROW(B4004)-1)/24), DATE(2024, 1, 1) + INT((ROW(B4004)-1)/24))</f>
        <v>45458</v>
      </c>
      <c r="E4042" s="459">
        <v>0.79166666666666674</v>
      </c>
      <c r="F4042" s="780"/>
      <c r="G4042" s="780"/>
      <c r="H4042" s="460">
        <f t="shared" si="249"/>
        <v>0</v>
      </c>
      <c r="I4042" s="460">
        <f t="shared" si="250"/>
        <v>0</v>
      </c>
      <c r="J4042" s="460">
        <f t="shared" si="252"/>
        <v>0</v>
      </c>
      <c r="K4042" s="9"/>
      <c r="P4042" s="2"/>
      <c r="Q4042" s="27"/>
      <c r="R4042" s="2"/>
      <c r="S4042" s="2"/>
      <c r="T4042" s="2"/>
      <c r="U4042" s="2"/>
      <c r="V4042" s="2"/>
      <c r="W4042" s="2"/>
    </row>
    <row r="4043" spans="2:23" ht="15" customHeight="1" x14ac:dyDescent="0.35">
      <c r="B4043" s="349"/>
      <c r="C4043" s="715" t="str">
        <f t="shared" si="251"/>
        <v/>
      </c>
      <c r="D4043" s="458">
        <f>IF(ISNUMBER(Summary!$D$17), DATE(Summary!$D$17, 1, 1) + INT((ROW(B4005)-1)/24), DATE(2024, 1, 1) + INT((ROW(B4005)-1)/24))</f>
        <v>45458</v>
      </c>
      <c r="E4043" s="459">
        <v>0.83333333333333337</v>
      </c>
      <c r="F4043" s="780"/>
      <c r="G4043" s="780"/>
      <c r="H4043" s="460">
        <f t="shared" si="249"/>
        <v>0</v>
      </c>
      <c r="I4043" s="460">
        <f t="shared" si="250"/>
        <v>0</v>
      </c>
      <c r="J4043" s="460">
        <f t="shared" si="252"/>
        <v>0</v>
      </c>
      <c r="K4043" s="9"/>
      <c r="P4043" s="2"/>
      <c r="Q4043" s="27"/>
      <c r="R4043" s="2"/>
      <c r="S4043" s="2"/>
      <c r="T4043" s="2"/>
      <c r="U4043" s="2"/>
      <c r="V4043" s="2"/>
      <c r="W4043" s="2"/>
    </row>
    <row r="4044" spans="2:23" ht="15" customHeight="1" x14ac:dyDescent="0.35">
      <c r="B4044" s="349"/>
      <c r="C4044" s="715" t="str">
        <f t="shared" si="251"/>
        <v/>
      </c>
      <c r="D4044" s="458">
        <f>IF(ISNUMBER(Summary!$D$17), DATE(Summary!$D$17, 1, 1) + INT((ROW(B4006)-1)/24), DATE(2024, 1, 1) + INT((ROW(B4006)-1)/24))</f>
        <v>45458</v>
      </c>
      <c r="E4044" s="459">
        <v>0.87500000000000011</v>
      </c>
      <c r="F4044" s="780"/>
      <c r="G4044" s="780"/>
      <c r="H4044" s="460">
        <f t="shared" si="249"/>
        <v>0</v>
      </c>
      <c r="I4044" s="460">
        <f t="shared" si="250"/>
        <v>0</v>
      </c>
      <c r="J4044" s="460">
        <f t="shared" si="252"/>
        <v>0</v>
      </c>
      <c r="K4044" s="9"/>
      <c r="P4044" s="2"/>
      <c r="Q4044" s="27"/>
      <c r="R4044" s="2"/>
      <c r="S4044" s="2"/>
      <c r="T4044" s="2"/>
      <c r="U4044" s="2"/>
      <c r="V4044" s="2"/>
      <c r="W4044" s="2"/>
    </row>
    <row r="4045" spans="2:23" ht="15" customHeight="1" x14ac:dyDescent="0.35">
      <c r="B4045" s="349"/>
      <c r="C4045" s="715" t="str">
        <f t="shared" si="251"/>
        <v/>
      </c>
      <c r="D4045" s="458">
        <f>IF(ISNUMBER(Summary!$D$17), DATE(Summary!$D$17, 1, 1) + INT((ROW(B4007)-1)/24), DATE(2024, 1, 1) + INT((ROW(B4007)-1)/24))</f>
        <v>45458</v>
      </c>
      <c r="E4045" s="459">
        <v>0.91666666666666674</v>
      </c>
      <c r="F4045" s="780"/>
      <c r="G4045" s="780"/>
      <c r="H4045" s="460">
        <f t="shared" si="249"/>
        <v>0</v>
      </c>
      <c r="I4045" s="460">
        <f t="shared" si="250"/>
        <v>0</v>
      </c>
      <c r="J4045" s="460">
        <f t="shared" si="252"/>
        <v>0</v>
      </c>
      <c r="K4045" s="9"/>
      <c r="P4045" s="2"/>
      <c r="Q4045" s="27"/>
      <c r="R4045" s="2"/>
      <c r="S4045" s="2"/>
      <c r="T4045" s="2"/>
      <c r="U4045" s="2"/>
      <c r="V4045" s="2"/>
      <c r="W4045" s="2"/>
    </row>
    <row r="4046" spans="2:23" ht="15" customHeight="1" x14ac:dyDescent="0.35">
      <c r="B4046" s="349"/>
      <c r="C4046" s="715" t="str">
        <f t="shared" si="251"/>
        <v/>
      </c>
      <c r="D4046" s="458">
        <f>IF(ISNUMBER(Summary!$D$17), DATE(Summary!$D$17, 1, 1) + INT((ROW(B4008)-1)/24), DATE(2024, 1, 1) + INT((ROW(B4008)-1)/24))</f>
        <v>45458</v>
      </c>
      <c r="E4046" s="459">
        <v>0.95833333333333337</v>
      </c>
      <c r="F4046" s="780"/>
      <c r="G4046" s="780"/>
      <c r="H4046" s="460">
        <f t="shared" si="249"/>
        <v>0</v>
      </c>
      <c r="I4046" s="460">
        <f t="shared" si="250"/>
        <v>0</v>
      </c>
      <c r="J4046" s="460">
        <f t="shared" si="252"/>
        <v>0</v>
      </c>
      <c r="K4046" s="9"/>
      <c r="P4046" s="2"/>
      <c r="Q4046" s="27"/>
      <c r="R4046" s="2"/>
      <c r="S4046" s="2"/>
      <c r="T4046" s="2"/>
      <c r="U4046" s="2"/>
      <c r="V4046" s="2"/>
      <c r="W4046" s="2"/>
    </row>
    <row r="4047" spans="2:23" ht="15" customHeight="1" x14ac:dyDescent="0.35">
      <c r="B4047" s="457"/>
      <c r="C4047" s="715">
        <f t="shared" si="251"/>
        <v>45459</v>
      </c>
      <c r="D4047" s="458">
        <f>IF(ISNUMBER(Summary!$D$17), DATE(Summary!$D$17, 1, 1) + INT((ROW(B4009)-1)/24), DATE(2024, 1, 1) + INT((ROW(B4009)-1)/24))</f>
        <v>45459</v>
      </c>
      <c r="E4047" s="459">
        <v>3.1225022567582528E-17</v>
      </c>
      <c r="F4047" s="780"/>
      <c r="G4047" s="780"/>
      <c r="H4047" s="460">
        <f t="shared" si="249"/>
        <v>0</v>
      </c>
      <c r="I4047" s="460">
        <f t="shared" si="250"/>
        <v>0</v>
      </c>
      <c r="J4047" s="460">
        <f t="shared" si="252"/>
        <v>0</v>
      </c>
      <c r="K4047" s="9"/>
      <c r="P4047" s="2"/>
      <c r="Q4047" s="27"/>
      <c r="R4047" s="2"/>
      <c r="S4047" s="2"/>
      <c r="T4047" s="2"/>
      <c r="U4047" s="2"/>
      <c r="V4047" s="2"/>
      <c r="W4047" s="2"/>
    </row>
    <row r="4048" spans="2:23" ht="15" customHeight="1" x14ac:dyDescent="0.35">
      <c r="B4048" s="349"/>
      <c r="C4048" s="715" t="str">
        <f t="shared" si="251"/>
        <v/>
      </c>
      <c r="D4048" s="458">
        <f>IF(ISNUMBER(Summary!$D$17), DATE(Summary!$D$17, 1, 1) + INT((ROW(B4010)-1)/24), DATE(2024, 1, 1) + INT((ROW(B4010)-1)/24))</f>
        <v>45459</v>
      </c>
      <c r="E4048" s="459">
        <v>4.1666666666666699E-2</v>
      </c>
      <c r="F4048" s="780"/>
      <c r="G4048" s="780"/>
      <c r="H4048" s="460">
        <f t="shared" si="249"/>
        <v>0</v>
      </c>
      <c r="I4048" s="460">
        <f t="shared" si="250"/>
        <v>0</v>
      </c>
      <c r="J4048" s="460">
        <f t="shared" si="252"/>
        <v>0</v>
      </c>
      <c r="K4048" s="9"/>
      <c r="P4048" s="2"/>
      <c r="Q4048" s="27"/>
      <c r="R4048" s="2"/>
      <c r="S4048" s="2"/>
      <c r="T4048" s="2"/>
      <c r="U4048" s="2"/>
      <c r="V4048" s="2"/>
      <c r="W4048" s="2"/>
    </row>
    <row r="4049" spans="2:23" ht="15" customHeight="1" x14ac:dyDescent="0.35">
      <c r="B4049" s="349"/>
      <c r="C4049" s="715" t="str">
        <f t="shared" si="251"/>
        <v/>
      </c>
      <c r="D4049" s="458">
        <f>IF(ISNUMBER(Summary!$D$17), DATE(Summary!$D$17, 1, 1) + INT((ROW(B4011)-1)/24), DATE(2024, 1, 1) + INT((ROW(B4011)-1)/24))</f>
        <v>45459</v>
      </c>
      <c r="E4049" s="459">
        <v>8.333333333333337E-2</v>
      </c>
      <c r="F4049" s="780"/>
      <c r="G4049" s="780"/>
      <c r="H4049" s="460">
        <f t="shared" si="249"/>
        <v>0</v>
      </c>
      <c r="I4049" s="460">
        <f t="shared" si="250"/>
        <v>0</v>
      </c>
      <c r="J4049" s="460">
        <f t="shared" si="252"/>
        <v>0</v>
      </c>
      <c r="K4049" s="9"/>
      <c r="P4049" s="2"/>
      <c r="Q4049" s="27"/>
      <c r="R4049" s="2"/>
      <c r="S4049" s="2"/>
      <c r="T4049" s="2"/>
      <c r="U4049" s="2"/>
      <c r="V4049" s="2"/>
      <c r="W4049" s="2"/>
    </row>
    <row r="4050" spans="2:23" ht="15" customHeight="1" x14ac:dyDescent="0.35">
      <c r="B4050" s="349"/>
      <c r="C4050" s="715" t="str">
        <f t="shared" si="251"/>
        <v/>
      </c>
      <c r="D4050" s="458">
        <f>IF(ISNUMBER(Summary!$D$17), DATE(Summary!$D$17, 1, 1) + INT((ROW(B4012)-1)/24), DATE(2024, 1, 1) + INT((ROW(B4012)-1)/24))</f>
        <v>45459</v>
      </c>
      <c r="E4050" s="459">
        <v>0.12500000000000006</v>
      </c>
      <c r="F4050" s="780"/>
      <c r="G4050" s="780"/>
      <c r="H4050" s="460">
        <f t="shared" si="249"/>
        <v>0</v>
      </c>
      <c r="I4050" s="460">
        <f t="shared" si="250"/>
        <v>0</v>
      </c>
      <c r="J4050" s="460">
        <f t="shared" si="252"/>
        <v>0</v>
      </c>
      <c r="K4050" s="9"/>
      <c r="P4050" s="2"/>
      <c r="Q4050" s="27"/>
      <c r="R4050" s="2"/>
      <c r="S4050" s="2"/>
      <c r="T4050" s="2"/>
      <c r="U4050" s="2"/>
      <c r="V4050" s="2"/>
      <c r="W4050" s="2"/>
    </row>
    <row r="4051" spans="2:23" ht="15" customHeight="1" x14ac:dyDescent="0.35">
      <c r="B4051" s="349"/>
      <c r="C4051" s="715" t="str">
        <f t="shared" si="251"/>
        <v/>
      </c>
      <c r="D4051" s="458">
        <f>IF(ISNUMBER(Summary!$D$17), DATE(Summary!$D$17, 1, 1) + INT((ROW(B4013)-1)/24), DATE(2024, 1, 1) + INT((ROW(B4013)-1)/24))</f>
        <v>45459</v>
      </c>
      <c r="E4051" s="459">
        <v>0.16666666666666669</v>
      </c>
      <c r="F4051" s="780"/>
      <c r="G4051" s="780"/>
      <c r="H4051" s="460">
        <f t="shared" si="249"/>
        <v>0</v>
      </c>
      <c r="I4051" s="460">
        <f t="shared" si="250"/>
        <v>0</v>
      </c>
      <c r="J4051" s="460">
        <f t="shared" si="252"/>
        <v>0</v>
      </c>
      <c r="K4051" s="9"/>
      <c r="P4051" s="2"/>
      <c r="Q4051" s="27"/>
      <c r="R4051" s="2"/>
      <c r="S4051" s="2"/>
      <c r="T4051" s="2"/>
      <c r="U4051" s="2"/>
      <c r="V4051" s="2"/>
      <c r="W4051" s="2"/>
    </row>
    <row r="4052" spans="2:23" ht="15" customHeight="1" x14ac:dyDescent="0.35">
      <c r="B4052" s="349"/>
      <c r="C4052" s="715" t="str">
        <f t="shared" si="251"/>
        <v/>
      </c>
      <c r="D4052" s="458">
        <f>IF(ISNUMBER(Summary!$D$17), DATE(Summary!$D$17, 1, 1) + INT((ROW(B4014)-1)/24), DATE(2024, 1, 1) + INT((ROW(B4014)-1)/24))</f>
        <v>45459</v>
      </c>
      <c r="E4052" s="459">
        <v>0.20833333333333337</v>
      </c>
      <c r="F4052" s="780"/>
      <c r="G4052" s="780"/>
      <c r="H4052" s="460">
        <f t="shared" si="249"/>
        <v>0</v>
      </c>
      <c r="I4052" s="460">
        <f t="shared" si="250"/>
        <v>0</v>
      </c>
      <c r="J4052" s="460">
        <f t="shared" si="252"/>
        <v>0</v>
      </c>
      <c r="K4052" s="9"/>
      <c r="P4052" s="2"/>
      <c r="Q4052" s="27"/>
      <c r="R4052" s="2"/>
      <c r="S4052" s="2"/>
      <c r="T4052" s="2"/>
      <c r="U4052" s="2"/>
      <c r="V4052" s="2"/>
      <c r="W4052" s="2"/>
    </row>
    <row r="4053" spans="2:23" ht="15" customHeight="1" x14ac:dyDescent="0.35">
      <c r="B4053" s="349"/>
      <c r="C4053" s="715" t="str">
        <f t="shared" si="251"/>
        <v/>
      </c>
      <c r="D4053" s="458">
        <f>IF(ISNUMBER(Summary!$D$17), DATE(Summary!$D$17, 1, 1) + INT((ROW(B4015)-1)/24), DATE(2024, 1, 1) + INT((ROW(B4015)-1)/24))</f>
        <v>45459</v>
      </c>
      <c r="E4053" s="459">
        <v>0.25</v>
      </c>
      <c r="F4053" s="780"/>
      <c r="G4053" s="780"/>
      <c r="H4053" s="460">
        <f t="shared" si="249"/>
        <v>0</v>
      </c>
      <c r="I4053" s="460">
        <f t="shared" si="250"/>
        <v>0</v>
      </c>
      <c r="J4053" s="460">
        <f t="shared" si="252"/>
        <v>0</v>
      </c>
      <c r="K4053" s="9"/>
      <c r="P4053" s="2"/>
      <c r="Q4053" s="27"/>
      <c r="R4053" s="2"/>
      <c r="S4053" s="2"/>
      <c r="T4053" s="2"/>
      <c r="U4053" s="2"/>
      <c r="V4053" s="2"/>
      <c r="W4053" s="2"/>
    </row>
    <row r="4054" spans="2:23" ht="15" customHeight="1" x14ac:dyDescent="0.35">
      <c r="B4054" s="349"/>
      <c r="C4054" s="715" t="str">
        <f t="shared" si="251"/>
        <v/>
      </c>
      <c r="D4054" s="458">
        <f>IF(ISNUMBER(Summary!$D$17), DATE(Summary!$D$17, 1, 1) + INT((ROW(B4016)-1)/24), DATE(2024, 1, 1) + INT((ROW(B4016)-1)/24))</f>
        <v>45459</v>
      </c>
      <c r="E4054" s="459">
        <v>0.29166666666666669</v>
      </c>
      <c r="F4054" s="780"/>
      <c r="G4054" s="780"/>
      <c r="H4054" s="460">
        <f t="shared" si="249"/>
        <v>0</v>
      </c>
      <c r="I4054" s="460">
        <f t="shared" si="250"/>
        <v>0</v>
      </c>
      <c r="J4054" s="460">
        <f t="shared" si="252"/>
        <v>0</v>
      </c>
      <c r="K4054" s="9"/>
      <c r="P4054" s="2"/>
      <c r="Q4054" s="27"/>
      <c r="R4054" s="2"/>
      <c r="S4054" s="2"/>
      <c r="T4054" s="2"/>
      <c r="U4054" s="2"/>
      <c r="V4054" s="2"/>
      <c r="W4054" s="2"/>
    </row>
    <row r="4055" spans="2:23" ht="15" customHeight="1" x14ac:dyDescent="0.35">
      <c r="B4055" s="349"/>
      <c r="C4055" s="715" t="str">
        <f t="shared" si="251"/>
        <v/>
      </c>
      <c r="D4055" s="458">
        <f>IF(ISNUMBER(Summary!$D$17), DATE(Summary!$D$17, 1, 1) + INT((ROW(B4017)-1)/24), DATE(2024, 1, 1) + INT((ROW(B4017)-1)/24))</f>
        <v>45459</v>
      </c>
      <c r="E4055" s="459">
        <v>0.33333333333333337</v>
      </c>
      <c r="F4055" s="780"/>
      <c r="G4055" s="780"/>
      <c r="H4055" s="460">
        <f t="shared" si="249"/>
        <v>0</v>
      </c>
      <c r="I4055" s="460">
        <f t="shared" si="250"/>
        <v>0</v>
      </c>
      <c r="J4055" s="460">
        <f t="shared" si="252"/>
        <v>0</v>
      </c>
      <c r="K4055" s="9"/>
      <c r="P4055" s="2"/>
      <c r="Q4055" s="27"/>
      <c r="R4055" s="2"/>
      <c r="S4055" s="2"/>
      <c r="T4055" s="2"/>
      <c r="U4055" s="2"/>
      <c r="V4055" s="2"/>
      <c r="W4055" s="2"/>
    </row>
    <row r="4056" spans="2:23" ht="15" customHeight="1" x14ac:dyDescent="0.35">
      <c r="B4056" s="349"/>
      <c r="C4056" s="715" t="str">
        <f t="shared" si="251"/>
        <v/>
      </c>
      <c r="D4056" s="458">
        <f>IF(ISNUMBER(Summary!$D$17), DATE(Summary!$D$17, 1, 1) + INT((ROW(B4018)-1)/24), DATE(2024, 1, 1) + INT((ROW(B4018)-1)/24))</f>
        <v>45459</v>
      </c>
      <c r="E4056" s="459">
        <v>0.375</v>
      </c>
      <c r="F4056" s="780"/>
      <c r="G4056" s="780"/>
      <c r="H4056" s="460">
        <f t="shared" si="249"/>
        <v>0</v>
      </c>
      <c r="I4056" s="460">
        <f t="shared" si="250"/>
        <v>0</v>
      </c>
      <c r="J4056" s="460">
        <f t="shared" si="252"/>
        <v>0</v>
      </c>
      <c r="K4056" s="9"/>
      <c r="P4056" s="2"/>
      <c r="Q4056" s="27"/>
      <c r="R4056" s="2"/>
      <c r="S4056" s="2"/>
      <c r="T4056" s="2"/>
      <c r="U4056" s="2"/>
      <c r="V4056" s="2"/>
      <c r="W4056" s="2"/>
    </row>
    <row r="4057" spans="2:23" ht="15" customHeight="1" x14ac:dyDescent="0.35">
      <c r="B4057" s="349"/>
      <c r="C4057" s="715" t="str">
        <f t="shared" si="251"/>
        <v/>
      </c>
      <c r="D4057" s="458">
        <f>IF(ISNUMBER(Summary!$D$17), DATE(Summary!$D$17, 1, 1) + INT((ROW(B4019)-1)/24), DATE(2024, 1, 1) + INT((ROW(B4019)-1)/24))</f>
        <v>45459</v>
      </c>
      <c r="E4057" s="459">
        <v>0.41666666666666669</v>
      </c>
      <c r="F4057" s="780"/>
      <c r="G4057" s="780"/>
      <c r="H4057" s="460">
        <f t="shared" si="249"/>
        <v>0</v>
      </c>
      <c r="I4057" s="460">
        <f t="shared" si="250"/>
        <v>0</v>
      </c>
      <c r="J4057" s="460">
        <f t="shared" si="252"/>
        <v>0</v>
      </c>
      <c r="K4057" s="9"/>
      <c r="P4057" s="2"/>
      <c r="Q4057" s="27"/>
      <c r="R4057" s="2"/>
      <c r="S4057" s="2"/>
      <c r="T4057" s="2"/>
      <c r="U4057" s="2"/>
      <c r="V4057" s="2"/>
      <c r="W4057" s="2"/>
    </row>
    <row r="4058" spans="2:23" ht="15" customHeight="1" x14ac:dyDescent="0.35">
      <c r="B4058" s="349"/>
      <c r="C4058" s="715" t="str">
        <f t="shared" si="251"/>
        <v/>
      </c>
      <c r="D4058" s="458">
        <f>IF(ISNUMBER(Summary!$D$17), DATE(Summary!$D$17, 1, 1) + INT((ROW(B4020)-1)/24), DATE(2024, 1, 1) + INT((ROW(B4020)-1)/24))</f>
        <v>45459</v>
      </c>
      <c r="E4058" s="459">
        <v>0.45833333333333337</v>
      </c>
      <c r="F4058" s="780"/>
      <c r="G4058" s="780"/>
      <c r="H4058" s="460">
        <f t="shared" si="249"/>
        <v>0</v>
      </c>
      <c r="I4058" s="460">
        <f t="shared" si="250"/>
        <v>0</v>
      </c>
      <c r="J4058" s="460">
        <f t="shared" si="252"/>
        <v>0</v>
      </c>
      <c r="K4058" s="9"/>
      <c r="P4058" s="2"/>
      <c r="Q4058" s="27"/>
      <c r="R4058" s="2"/>
      <c r="S4058" s="2"/>
      <c r="T4058" s="2"/>
      <c r="U4058" s="2"/>
      <c r="V4058" s="2"/>
      <c r="W4058" s="2"/>
    </row>
    <row r="4059" spans="2:23" ht="15" customHeight="1" x14ac:dyDescent="0.35">
      <c r="B4059" s="349"/>
      <c r="C4059" s="715" t="str">
        <f t="shared" si="251"/>
        <v/>
      </c>
      <c r="D4059" s="458">
        <f>IF(ISNUMBER(Summary!$D$17), DATE(Summary!$D$17, 1, 1) + INT((ROW(B4021)-1)/24), DATE(2024, 1, 1) + INT((ROW(B4021)-1)/24))</f>
        <v>45459</v>
      </c>
      <c r="E4059" s="459">
        <v>0.50000000000000011</v>
      </c>
      <c r="F4059" s="780"/>
      <c r="G4059" s="780"/>
      <c r="H4059" s="460">
        <f t="shared" si="249"/>
        <v>0</v>
      </c>
      <c r="I4059" s="460">
        <f t="shared" si="250"/>
        <v>0</v>
      </c>
      <c r="J4059" s="460">
        <f t="shared" si="252"/>
        <v>0</v>
      </c>
      <c r="K4059" s="9"/>
      <c r="P4059" s="2"/>
      <c r="Q4059" s="27"/>
      <c r="R4059" s="2"/>
      <c r="S4059" s="2"/>
      <c r="T4059" s="2"/>
      <c r="U4059" s="2"/>
      <c r="V4059" s="2"/>
      <c r="W4059" s="2"/>
    </row>
    <row r="4060" spans="2:23" ht="15" customHeight="1" x14ac:dyDescent="0.35">
      <c r="B4060" s="349"/>
      <c r="C4060" s="715" t="str">
        <f t="shared" si="251"/>
        <v/>
      </c>
      <c r="D4060" s="458">
        <f>IF(ISNUMBER(Summary!$D$17), DATE(Summary!$D$17, 1, 1) + INT((ROW(B4022)-1)/24), DATE(2024, 1, 1) + INT((ROW(B4022)-1)/24))</f>
        <v>45459</v>
      </c>
      <c r="E4060" s="459">
        <v>0.54166666666666674</v>
      </c>
      <c r="F4060" s="780"/>
      <c r="G4060" s="780"/>
      <c r="H4060" s="460">
        <f t="shared" si="249"/>
        <v>0</v>
      </c>
      <c r="I4060" s="460">
        <f t="shared" si="250"/>
        <v>0</v>
      </c>
      <c r="J4060" s="460">
        <f t="shared" si="252"/>
        <v>0</v>
      </c>
      <c r="K4060" s="9"/>
      <c r="P4060" s="2"/>
      <c r="Q4060" s="27"/>
      <c r="R4060" s="2"/>
      <c r="S4060" s="2"/>
      <c r="T4060" s="2"/>
      <c r="U4060" s="2"/>
      <c r="V4060" s="2"/>
      <c r="W4060" s="2"/>
    </row>
    <row r="4061" spans="2:23" ht="15" customHeight="1" x14ac:dyDescent="0.35">
      <c r="B4061" s="349"/>
      <c r="C4061" s="715" t="str">
        <f t="shared" si="251"/>
        <v/>
      </c>
      <c r="D4061" s="458">
        <f>IF(ISNUMBER(Summary!$D$17), DATE(Summary!$D$17, 1, 1) + INT((ROW(B4023)-1)/24), DATE(2024, 1, 1) + INT((ROW(B4023)-1)/24))</f>
        <v>45459</v>
      </c>
      <c r="E4061" s="459">
        <v>0.58333333333333337</v>
      </c>
      <c r="F4061" s="780"/>
      <c r="G4061" s="780"/>
      <c r="H4061" s="460">
        <f t="shared" si="249"/>
        <v>0</v>
      </c>
      <c r="I4061" s="460">
        <f t="shared" si="250"/>
        <v>0</v>
      </c>
      <c r="J4061" s="460">
        <f t="shared" si="252"/>
        <v>0</v>
      </c>
      <c r="K4061" s="9"/>
      <c r="P4061" s="2"/>
      <c r="Q4061" s="27"/>
      <c r="R4061" s="2"/>
      <c r="S4061" s="2"/>
      <c r="T4061" s="2"/>
      <c r="U4061" s="2"/>
      <c r="V4061" s="2"/>
      <c r="W4061" s="2"/>
    </row>
    <row r="4062" spans="2:23" ht="15" customHeight="1" x14ac:dyDescent="0.35">
      <c r="B4062" s="349"/>
      <c r="C4062" s="715" t="str">
        <f t="shared" si="251"/>
        <v/>
      </c>
      <c r="D4062" s="458">
        <f>IF(ISNUMBER(Summary!$D$17), DATE(Summary!$D$17, 1, 1) + INT((ROW(B4024)-1)/24), DATE(2024, 1, 1) + INT((ROW(B4024)-1)/24))</f>
        <v>45459</v>
      </c>
      <c r="E4062" s="459">
        <v>0.62500000000000011</v>
      </c>
      <c r="F4062" s="780"/>
      <c r="G4062" s="780"/>
      <c r="H4062" s="460">
        <f t="shared" si="249"/>
        <v>0</v>
      </c>
      <c r="I4062" s="460">
        <f t="shared" si="250"/>
        <v>0</v>
      </c>
      <c r="J4062" s="460">
        <f t="shared" si="252"/>
        <v>0</v>
      </c>
      <c r="K4062" s="9"/>
      <c r="P4062" s="2"/>
      <c r="Q4062" s="27"/>
      <c r="R4062" s="2"/>
      <c r="S4062" s="2"/>
      <c r="T4062" s="2"/>
      <c r="U4062" s="2"/>
      <c r="V4062" s="2"/>
      <c r="W4062" s="2"/>
    </row>
    <row r="4063" spans="2:23" ht="15" customHeight="1" x14ac:dyDescent="0.35">
      <c r="B4063" s="349"/>
      <c r="C4063" s="715" t="str">
        <f t="shared" si="251"/>
        <v/>
      </c>
      <c r="D4063" s="458">
        <f>IF(ISNUMBER(Summary!$D$17), DATE(Summary!$D$17, 1, 1) + INT((ROW(B4025)-1)/24), DATE(2024, 1, 1) + INT((ROW(B4025)-1)/24))</f>
        <v>45459</v>
      </c>
      <c r="E4063" s="459">
        <v>0.66666666666666674</v>
      </c>
      <c r="F4063" s="780"/>
      <c r="G4063" s="780"/>
      <c r="H4063" s="460">
        <f t="shared" si="249"/>
        <v>0</v>
      </c>
      <c r="I4063" s="460">
        <f t="shared" si="250"/>
        <v>0</v>
      </c>
      <c r="J4063" s="460">
        <f t="shared" si="252"/>
        <v>0</v>
      </c>
      <c r="K4063" s="9"/>
      <c r="P4063" s="2"/>
      <c r="Q4063" s="27"/>
      <c r="R4063" s="2"/>
      <c r="S4063" s="2"/>
      <c r="T4063" s="2"/>
      <c r="U4063" s="2"/>
      <c r="V4063" s="2"/>
      <c r="W4063" s="2"/>
    </row>
    <row r="4064" spans="2:23" ht="15" customHeight="1" x14ac:dyDescent="0.35">
      <c r="B4064" s="349"/>
      <c r="C4064" s="715" t="str">
        <f t="shared" si="251"/>
        <v/>
      </c>
      <c r="D4064" s="458">
        <f>IF(ISNUMBER(Summary!$D$17), DATE(Summary!$D$17, 1, 1) + INT((ROW(B4026)-1)/24), DATE(2024, 1, 1) + INT((ROW(B4026)-1)/24))</f>
        <v>45459</v>
      </c>
      <c r="E4064" s="459">
        <v>0.70833333333333337</v>
      </c>
      <c r="F4064" s="780"/>
      <c r="G4064" s="780"/>
      <c r="H4064" s="460">
        <f t="shared" si="249"/>
        <v>0</v>
      </c>
      <c r="I4064" s="460">
        <f t="shared" si="250"/>
        <v>0</v>
      </c>
      <c r="J4064" s="460">
        <f t="shared" si="252"/>
        <v>0</v>
      </c>
      <c r="K4064" s="9"/>
      <c r="P4064" s="2"/>
      <c r="Q4064" s="27"/>
      <c r="R4064" s="2"/>
      <c r="S4064" s="2"/>
      <c r="T4064" s="2"/>
      <c r="U4064" s="2"/>
      <c r="V4064" s="2"/>
      <c r="W4064" s="2"/>
    </row>
    <row r="4065" spans="2:23" ht="15" customHeight="1" x14ac:dyDescent="0.35">
      <c r="B4065" s="349"/>
      <c r="C4065" s="715" t="str">
        <f t="shared" si="251"/>
        <v/>
      </c>
      <c r="D4065" s="458">
        <f>IF(ISNUMBER(Summary!$D$17), DATE(Summary!$D$17, 1, 1) + INT((ROW(B4027)-1)/24), DATE(2024, 1, 1) + INT((ROW(B4027)-1)/24))</f>
        <v>45459</v>
      </c>
      <c r="E4065" s="459">
        <v>0.75000000000000011</v>
      </c>
      <c r="F4065" s="780"/>
      <c r="G4065" s="780"/>
      <c r="H4065" s="460">
        <f t="shared" si="249"/>
        <v>0</v>
      </c>
      <c r="I4065" s="460">
        <f t="shared" si="250"/>
        <v>0</v>
      </c>
      <c r="J4065" s="460">
        <f t="shared" si="252"/>
        <v>0</v>
      </c>
      <c r="K4065" s="9"/>
      <c r="P4065" s="2"/>
      <c r="Q4065" s="27"/>
      <c r="R4065" s="2"/>
      <c r="S4065" s="2"/>
      <c r="T4065" s="2"/>
      <c r="U4065" s="2"/>
      <c r="V4065" s="2"/>
      <c r="W4065" s="2"/>
    </row>
    <row r="4066" spans="2:23" ht="15" customHeight="1" x14ac:dyDescent="0.35">
      <c r="B4066" s="349"/>
      <c r="C4066" s="715" t="str">
        <f t="shared" si="251"/>
        <v/>
      </c>
      <c r="D4066" s="458">
        <f>IF(ISNUMBER(Summary!$D$17), DATE(Summary!$D$17, 1, 1) + INT((ROW(B4028)-1)/24), DATE(2024, 1, 1) + INT((ROW(B4028)-1)/24))</f>
        <v>45459</v>
      </c>
      <c r="E4066" s="459">
        <v>0.79166666666666674</v>
      </c>
      <c r="F4066" s="780"/>
      <c r="G4066" s="780"/>
      <c r="H4066" s="460">
        <f t="shared" si="249"/>
        <v>0</v>
      </c>
      <c r="I4066" s="460">
        <f t="shared" si="250"/>
        <v>0</v>
      </c>
      <c r="J4066" s="460">
        <f t="shared" si="252"/>
        <v>0</v>
      </c>
      <c r="K4066" s="9"/>
      <c r="P4066" s="2"/>
      <c r="Q4066" s="27"/>
      <c r="R4066" s="2"/>
      <c r="S4066" s="2"/>
      <c r="T4066" s="2"/>
      <c r="U4066" s="2"/>
      <c r="V4066" s="2"/>
      <c r="W4066" s="2"/>
    </row>
    <row r="4067" spans="2:23" ht="15" customHeight="1" x14ac:dyDescent="0.35">
      <c r="B4067" s="349"/>
      <c r="C4067" s="715" t="str">
        <f t="shared" si="251"/>
        <v/>
      </c>
      <c r="D4067" s="458">
        <f>IF(ISNUMBER(Summary!$D$17), DATE(Summary!$D$17, 1, 1) + INT((ROW(B4029)-1)/24), DATE(2024, 1, 1) + INT((ROW(B4029)-1)/24))</f>
        <v>45459</v>
      </c>
      <c r="E4067" s="459">
        <v>0.83333333333333337</v>
      </c>
      <c r="F4067" s="780"/>
      <c r="G4067" s="780"/>
      <c r="H4067" s="460">
        <f t="shared" si="249"/>
        <v>0</v>
      </c>
      <c r="I4067" s="460">
        <f t="shared" si="250"/>
        <v>0</v>
      </c>
      <c r="J4067" s="460">
        <f t="shared" si="252"/>
        <v>0</v>
      </c>
      <c r="K4067" s="9"/>
      <c r="P4067" s="2"/>
      <c r="Q4067" s="27"/>
      <c r="R4067" s="2"/>
      <c r="S4067" s="2"/>
      <c r="T4067" s="2"/>
      <c r="U4067" s="2"/>
      <c r="V4067" s="2"/>
      <c r="W4067" s="2"/>
    </row>
    <row r="4068" spans="2:23" ht="15" customHeight="1" x14ac:dyDescent="0.35">
      <c r="B4068" s="349"/>
      <c r="C4068" s="715" t="str">
        <f t="shared" si="251"/>
        <v/>
      </c>
      <c r="D4068" s="458">
        <f>IF(ISNUMBER(Summary!$D$17), DATE(Summary!$D$17, 1, 1) + INT((ROW(B4030)-1)/24), DATE(2024, 1, 1) + INT((ROW(B4030)-1)/24))</f>
        <v>45459</v>
      </c>
      <c r="E4068" s="459">
        <v>0.87500000000000011</v>
      </c>
      <c r="F4068" s="780"/>
      <c r="G4068" s="780"/>
      <c r="H4068" s="460">
        <f t="shared" si="249"/>
        <v>0</v>
      </c>
      <c r="I4068" s="460">
        <f t="shared" si="250"/>
        <v>0</v>
      </c>
      <c r="J4068" s="460">
        <f t="shared" si="252"/>
        <v>0</v>
      </c>
      <c r="K4068" s="9"/>
      <c r="P4068" s="2"/>
      <c r="Q4068" s="27"/>
      <c r="R4068" s="2"/>
      <c r="S4068" s="2"/>
      <c r="T4068" s="2"/>
      <c r="U4068" s="2"/>
      <c r="V4068" s="2"/>
      <c r="W4068" s="2"/>
    </row>
    <row r="4069" spans="2:23" ht="15" customHeight="1" x14ac:dyDescent="0.35">
      <c r="B4069" s="349"/>
      <c r="C4069" s="715" t="str">
        <f t="shared" si="251"/>
        <v/>
      </c>
      <c r="D4069" s="458">
        <f>IF(ISNUMBER(Summary!$D$17), DATE(Summary!$D$17, 1, 1) + INT((ROW(B4031)-1)/24), DATE(2024, 1, 1) + INT((ROW(B4031)-1)/24))</f>
        <v>45459</v>
      </c>
      <c r="E4069" s="459">
        <v>0.91666666666666674</v>
      </c>
      <c r="F4069" s="780"/>
      <c r="G4069" s="780"/>
      <c r="H4069" s="460">
        <f t="shared" si="249"/>
        <v>0</v>
      </c>
      <c r="I4069" s="460">
        <f t="shared" si="250"/>
        <v>0</v>
      </c>
      <c r="J4069" s="460">
        <f t="shared" si="252"/>
        <v>0</v>
      </c>
      <c r="K4069" s="9"/>
      <c r="P4069" s="2"/>
      <c r="Q4069" s="27"/>
      <c r="R4069" s="2"/>
      <c r="S4069" s="2"/>
      <c r="T4069" s="2"/>
      <c r="U4069" s="2"/>
      <c r="V4069" s="2"/>
      <c r="W4069" s="2"/>
    </row>
    <row r="4070" spans="2:23" ht="15" customHeight="1" x14ac:dyDescent="0.35">
      <c r="B4070" s="349"/>
      <c r="C4070" s="715" t="str">
        <f t="shared" si="251"/>
        <v/>
      </c>
      <c r="D4070" s="458">
        <f>IF(ISNUMBER(Summary!$D$17), DATE(Summary!$D$17, 1, 1) + INT((ROW(B4032)-1)/24), DATE(2024, 1, 1) + INT((ROW(B4032)-1)/24))</f>
        <v>45459</v>
      </c>
      <c r="E4070" s="459">
        <v>0.95833333333333337</v>
      </c>
      <c r="F4070" s="780"/>
      <c r="G4070" s="780"/>
      <c r="H4070" s="460">
        <f t="shared" si="249"/>
        <v>0</v>
      </c>
      <c r="I4070" s="460">
        <f t="shared" si="250"/>
        <v>0</v>
      </c>
      <c r="J4070" s="460">
        <f t="shared" si="252"/>
        <v>0</v>
      </c>
      <c r="K4070" s="9"/>
      <c r="P4070" s="2"/>
      <c r="Q4070" s="27"/>
      <c r="R4070" s="2"/>
      <c r="S4070" s="2"/>
      <c r="T4070" s="2"/>
      <c r="U4070" s="2"/>
      <c r="V4070" s="2"/>
      <c r="W4070" s="2"/>
    </row>
    <row r="4071" spans="2:23" ht="15" customHeight="1" x14ac:dyDescent="0.35">
      <c r="B4071" s="457"/>
      <c r="C4071" s="715">
        <f t="shared" si="251"/>
        <v>45460</v>
      </c>
      <c r="D4071" s="458">
        <f>IF(ISNUMBER(Summary!$D$17), DATE(Summary!$D$17, 1, 1) + INT((ROW(B4033)-1)/24), DATE(2024, 1, 1) + INT((ROW(B4033)-1)/24))</f>
        <v>45460</v>
      </c>
      <c r="E4071" s="459">
        <v>3.1225022567582528E-17</v>
      </c>
      <c r="F4071" s="780"/>
      <c r="G4071" s="780"/>
      <c r="H4071" s="460">
        <f t="shared" ref="H4071:H4134" si="253">IF(G4071&gt;F4071,F4071,G4071)</f>
        <v>0</v>
      </c>
      <c r="I4071" s="460">
        <f t="shared" ref="I4071:I4134" si="254">F4071-H4071</f>
        <v>0</v>
      </c>
      <c r="J4071" s="460">
        <f t="shared" si="252"/>
        <v>0</v>
      </c>
      <c r="K4071" s="9"/>
      <c r="P4071" s="2"/>
      <c r="Q4071" s="27"/>
      <c r="R4071" s="2"/>
      <c r="S4071" s="2"/>
      <c r="T4071" s="2"/>
      <c r="U4071" s="2"/>
      <c r="V4071" s="2"/>
      <c r="W4071" s="2"/>
    </row>
    <row r="4072" spans="2:23" ht="15" customHeight="1" x14ac:dyDescent="0.35">
      <c r="B4072" s="349"/>
      <c r="C4072" s="715" t="str">
        <f t="shared" ref="C4072:C4135" si="255">IF(MOD(ROW()-ROW($E$39), 24)=0, $D4072, "")</f>
        <v/>
      </c>
      <c r="D4072" s="458">
        <f>IF(ISNUMBER(Summary!$D$17), DATE(Summary!$D$17, 1, 1) + INT((ROW(B4034)-1)/24), DATE(2024, 1, 1) + INT((ROW(B4034)-1)/24))</f>
        <v>45460</v>
      </c>
      <c r="E4072" s="459">
        <v>4.1666666666666699E-2</v>
      </c>
      <c r="F4072" s="780"/>
      <c r="G4072" s="780"/>
      <c r="H4072" s="460">
        <f t="shared" si="253"/>
        <v>0</v>
      </c>
      <c r="I4072" s="460">
        <f t="shared" si="254"/>
        <v>0</v>
      </c>
      <c r="J4072" s="460">
        <f t="shared" si="252"/>
        <v>0</v>
      </c>
      <c r="K4072" s="9"/>
      <c r="P4072" s="2"/>
      <c r="Q4072" s="27"/>
      <c r="R4072" s="2"/>
      <c r="S4072" s="2"/>
      <c r="T4072" s="2"/>
      <c r="U4072" s="2"/>
      <c r="V4072" s="2"/>
      <c r="W4072" s="2"/>
    </row>
    <row r="4073" spans="2:23" ht="15" customHeight="1" x14ac:dyDescent="0.35">
      <c r="B4073" s="349"/>
      <c r="C4073" s="715" t="str">
        <f t="shared" si="255"/>
        <v/>
      </c>
      <c r="D4073" s="458">
        <f>IF(ISNUMBER(Summary!$D$17), DATE(Summary!$D$17, 1, 1) + INT((ROW(B4035)-1)/24), DATE(2024, 1, 1) + INT((ROW(B4035)-1)/24))</f>
        <v>45460</v>
      </c>
      <c r="E4073" s="459">
        <v>8.333333333333337E-2</v>
      </c>
      <c r="F4073" s="780"/>
      <c r="G4073" s="780"/>
      <c r="H4073" s="460">
        <f t="shared" si="253"/>
        <v>0</v>
      </c>
      <c r="I4073" s="460">
        <f t="shared" si="254"/>
        <v>0</v>
      </c>
      <c r="J4073" s="460">
        <f t="shared" si="252"/>
        <v>0</v>
      </c>
      <c r="K4073" s="9"/>
      <c r="P4073" s="2"/>
      <c r="Q4073" s="27"/>
      <c r="R4073" s="2"/>
      <c r="S4073" s="2"/>
      <c r="T4073" s="2"/>
      <c r="U4073" s="2"/>
      <c r="V4073" s="2"/>
      <c r="W4073" s="2"/>
    </row>
    <row r="4074" spans="2:23" ht="15" customHeight="1" x14ac:dyDescent="0.35">
      <c r="B4074" s="349"/>
      <c r="C4074" s="715" t="str">
        <f t="shared" si="255"/>
        <v/>
      </c>
      <c r="D4074" s="458">
        <f>IF(ISNUMBER(Summary!$D$17), DATE(Summary!$D$17, 1, 1) + INT((ROW(B4036)-1)/24), DATE(2024, 1, 1) + INT((ROW(B4036)-1)/24))</f>
        <v>45460</v>
      </c>
      <c r="E4074" s="459">
        <v>0.12500000000000006</v>
      </c>
      <c r="F4074" s="780"/>
      <c r="G4074" s="780"/>
      <c r="H4074" s="460">
        <f t="shared" si="253"/>
        <v>0</v>
      </c>
      <c r="I4074" s="460">
        <f t="shared" si="254"/>
        <v>0</v>
      </c>
      <c r="J4074" s="460">
        <f t="shared" si="252"/>
        <v>0</v>
      </c>
      <c r="K4074" s="9"/>
      <c r="P4074" s="2"/>
      <c r="Q4074" s="27"/>
      <c r="R4074" s="2"/>
      <c r="S4074" s="2"/>
      <c r="T4074" s="2"/>
      <c r="U4074" s="2"/>
      <c r="V4074" s="2"/>
      <c r="W4074" s="2"/>
    </row>
    <row r="4075" spans="2:23" ht="15" customHeight="1" x14ac:dyDescent="0.35">
      <c r="B4075" s="349"/>
      <c r="C4075" s="715" t="str">
        <f t="shared" si="255"/>
        <v/>
      </c>
      <c r="D4075" s="458">
        <f>IF(ISNUMBER(Summary!$D$17), DATE(Summary!$D$17, 1, 1) + INT((ROW(B4037)-1)/24), DATE(2024, 1, 1) + INT((ROW(B4037)-1)/24))</f>
        <v>45460</v>
      </c>
      <c r="E4075" s="459">
        <v>0.16666666666666669</v>
      </c>
      <c r="F4075" s="780"/>
      <c r="G4075" s="780"/>
      <c r="H4075" s="460">
        <f t="shared" si="253"/>
        <v>0</v>
      </c>
      <c r="I4075" s="460">
        <f t="shared" si="254"/>
        <v>0</v>
      </c>
      <c r="J4075" s="460">
        <f t="shared" si="252"/>
        <v>0</v>
      </c>
      <c r="K4075" s="9"/>
      <c r="P4075" s="2"/>
      <c r="Q4075" s="27"/>
      <c r="R4075" s="2"/>
      <c r="S4075" s="2"/>
      <c r="T4075" s="2"/>
      <c r="U4075" s="2"/>
      <c r="V4075" s="2"/>
      <c r="W4075" s="2"/>
    </row>
    <row r="4076" spans="2:23" ht="15" customHeight="1" x14ac:dyDescent="0.35">
      <c r="B4076" s="349"/>
      <c r="C4076" s="715" t="str">
        <f t="shared" si="255"/>
        <v/>
      </c>
      <c r="D4076" s="458">
        <f>IF(ISNUMBER(Summary!$D$17), DATE(Summary!$D$17, 1, 1) + INT((ROW(B4038)-1)/24), DATE(2024, 1, 1) + INT((ROW(B4038)-1)/24))</f>
        <v>45460</v>
      </c>
      <c r="E4076" s="459">
        <v>0.20833333333333337</v>
      </c>
      <c r="F4076" s="780"/>
      <c r="G4076" s="780"/>
      <c r="H4076" s="460">
        <f t="shared" si="253"/>
        <v>0</v>
      </c>
      <c r="I4076" s="460">
        <f t="shared" si="254"/>
        <v>0</v>
      </c>
      <c r="J4076" s="460">
        <f t="shared" si="252"/>
        <v>0</v>
      </c>
      <c r="K4076" s="9"/>
      <c r="P4076" s="2"/>
      <c r="Q4076" s="27"/>
      <c r="R4076" s="2"/>
      <c r="S4076" s="2"/>
      <c r="T4076" s="2"/>
      <c r="U4076" s="2"/>
      <c r="V4076" s="2"/>
      <c r="W4076" s="2"/>
    </row>
    <row r="4077" spans="2:23" ht="15" customHeight="1" x14ac:dyDescent="0.35">
      <c r="B4077" s="349"/>
      <c r="C4077" s="715" t="str">
        <f t="shared" si="255"/>
        <v/>
      </c>
      <c r="D4077" s="458">
        <f>IF(ISNUMBER(Summary!$D$17), DATE(Summary!$D$17, 1, 1) + INT((ROW(B4039)-1)/24), DATE(2024, 1, 1) + INT((ROW(B4039)-1)/24))</f>
        <v>45460</v>
      </c>
      <c r="E4077" s="459">
        <v>0.25</v>
      </c>
      <c r="F4077" s="780"/>
      <c r="G4077" s="780"/>
      <c r="H4077" s="460">
        <f t="shared" si="253"/>
        <v>0</v>
      </c>
      <c r="I4077" s="460">
        <f t="shared" si="254"/>
        <v>0</v>
      </c>
      <c r="J4077" s="460">
        <f t="shared" si="252"/>
        <v>0</v>
      </c>
      <c r="K4077" s="9"/>
      <c r="P4077" s="2"/>
      <c r="Q4077" s="27"/>
      <c r="R4077" s="2"/>
      <c r="S4077" s="2"/>
      <c r="T4077" s="2"/>
      <c r="U4077" s="2"/>
      <c r="V4077" s="2"/>
      <c r="W4077" s="2"/>
    </row>
    <row r="4078" spans="2:23" ht="15" customHeight="1" x14ac:dyDescent="0.35">
      <c r="B4078" s="349"/>
      <c r="C4078" s="715" t="str">
        <f t="shared" si="255"/>
        <v/>
      </c>
      <c r="D4078" s="458">
        <f>IF(ISNUMBER(Summary!$D$17), DATE(Summary!$D$17, 1, 1) + INT((ROW(B4040)-1)/24), DATE(2024, 1, 1) + INT((ROW(B4040)-1)/24))</f>
        <v>45460</v>
      </c>
      <c r="E4078" s="459">
        <v>0.29166666666666669</v>
      </c>
      <c r="F4078" s="780"/>
      <c r="G4078" s="780"/>
      <c r="H4078" s="460">
        <f t="shared" si="253"/>
        <v>0</v>
      </c>
      <c r="I4078" s="460">
        <f t="shared" si="254"/>
        <v>0</v>
      </c>
      <c r="J4078" s="460">
        <f t="shared" si="252"/>
        <v>0</v>
      </c>
      <c r="K4078" s="9"/>
      <c r="P4078" s="2"/>
      <c r="Q4078" s="27"/>
      <c r="R4078" s="2"/>
      <c r="S4078" s="2"/>
      <c r="T4078" s="2"/>
      <c r="U4078" s="2"/>
      <c r="V4078" s="2"/>
      <c r="W4078" s="2"/>
    </row>
    <row r="4079" spans="2:23" ht="15" customHeight="1" x14ac:dyDescent="0.35">
      <c r="B4079" s="349"/>
      <c r="C4079" s="715" t="str">
        <f t="shared" si="255"/>
        <v/>
      </c>
      <c r="D4079" s="458">
        <f>IF(ISNUMBER(Summary!$D$17), DATE(Summary!$D$17, 1, 1) + INT((ROW(B4041)-1)/24), DATE(2024, 1, 1) + INT((ROW(B4041)-1)/24))</f>
        <v>45460</v>
      </c>
      <c r="E4079" s="459">
        <v>0.33333333333333337</v>
      </c>
      <c r="F4079" s="780"/>
      <c r="G4079" s="780"/>
      <c r="H4079" s="460">
        <f t="shared" si="253"/>
        <v>0</v>
      </c>
      <c r="I4079" s="460">
        <f t="shared" si="254"/>
        <v>0</v>
      </c>
      <c r="J4079" s="460">
        <f t="shared" si="252"/>
        <v>0</v>
      </c>
      <c r="K4079" s="9"/>
      <c r="P4079" s="2"/>
      <c r="Q4079" s="27"/>
      <c r="R4079" s="2"/>
      <c r="S4079" s="2"/>
      <c r="T4079" s="2"/>
      <c r="U4079" s="2"/>
      <c r="V4079" s="2"/>
      <c r="W4079" s="2"/>
    </row>
    <row r="4080" spans="2:23" ht="15" customHeight="1" x14ac:dyDescent="0.35">
      <c r="B4080" s="349"/>
      <c r="C4080" s="715" t="str">
        <f t="shared" si="255"/>
        <v/>
      </c>
      <c r="D4080" s="458">
        <f>IF(ISNUMBER(Summary!$D$17), DATE(Summary!$D$17, 1, 1) + INT((ROW(B4042)-1)/24), DATE(2024, 1, 1) + INT((ROW(B4042)-1)/24))</f>
        <v>45460</v>
      </c>
      <c r="E4080" s="459">
        <v>0.375</v>
      </c>
      <c r="F4080" s="780"/>
      <c r="G4080" s="780"/>
      <c r="H4080" s="460">
        <f t="shared" si="253"/>
        <v>0</v>
      </c>
      <c r="I4080" s="460">
        <f t="shared" si="254"/>
        <v>0</v>
      </c>
      <c r="J4080" s="460">
        <f t="shared" si="252"/>
        <v>0</v>
      </c>
      <c r="K4080" s="9"/>
      <c r="P4080" s="2"/>
      <c r="Q4080" s="27"/>
      <c r="R4080" s="2"/>
      <c r="S4080" s="2"/>
      <c r="T4080" s="2"/>
      <c r="U4080" s="2"/>
      <c r="V4080" s="2"/>
      <c r="W4080" s="2"/>
    </row>
    <row r="4081" spans="2:23" ht="15" customHeight="1" x14ac:dyDescent="0.35">
      <c r="B4081" s="349"/>
      <c r="C4081" s="715" t="str">
        <f t="shared" si="255"/>
        <v/>
      </c>
      <c r="D4081" s="458">
        <f>IF(ISNUMBER(Summary!$D$17), DATE(Summary!$D$17, 1, 1) + INT((ROW(B4043)-1)/24), DATE(2024, 1, 1) + INT((ROW(B4043)-1)/24))</f>
        <v>45460</v>
      </c>
      <c r="E4081" s="459">
        <v>0.41666666666666669</v>
      </c>
      <c r="F4081" s="780"/>
      <c r="G4081" s="780"/>
      <c r="H4081" s="460">
        <f t="shared" si="253"/>
        <v>0</v>
      </c>
      <c r="I4081" s="460">
        <f t="shared" si="254"/>
        <v>0</v>
      </c>
      <c r="J4081" s="460">
        <f t="shared" si="252"/>
        <v>0</v>
      </c>
      <c r="K4081" s="9"/>
      <c r="P4081" s="2"/>
      <c r="Q4081" s="27"/>
      <c r="R4081" s="2"/>
      <c r="S4081" s="2"/>
      <c r="T4081" s="2"/>
      <c r="U4081" s="2"/>
      <c r="V4081" s="2"/>
      <c r="W4081" s="2"/>
    </row>
    <row r="4082" spans="2:23" ht="15" customHeight="1" x14ac:dyDescent="0.35">
      <c r="B4082" s="349"/>
      <c r="C4082" s="715" t="str">
        <f t="shared" si="255"/>
        <v/>
      </c>
      <c r="D4082" s="458">
        <f>IF(ISNUMBER(Summary!$D$17), DATE(Summary!$D$17, 1, 1) + INT((ROW(B4044)-1)/24), DATE(2024, 1, 1) + INT((ROW(B4044)-1)/24))</f>
        <v>45460</v>
      </c>
      <c r="E4082" s="459">
        <v>0.45833333333333337</v>
      </c>
      <c r="F4082" s="780"/>
      <c r="G4082" s="780"/>
      <c r="H4082" s="460">
        <f t="shared" si="253"/>
        <v>0</v>
      </c>
      <c r="I4082" s="460">
        <f t="shared" si="254"/>
        <v>0</v>
      </c>
      <c r="J4082" s="460">
        <f t="shared" si="252"/>
        <v>0</v>
      </c>
      <c r="K4082" s="9"/>
      <c r="P4082" s="2"/>
      <c r="Q4082" s="27"/>
      <c r="R4082" s="2"/>
      <c r="S4082" s="2"/>
      <c r="T4082" s="2"/>
      <c r="U4082" s="2"/>
      <c r="V4082" s="2"/>
      <c r="W4082" s="2"/>
    </row>
    <row r="4083" spans="2:23" ht="15" customHeight="1" x14ac:dyDescent="0.35">
      <c r="B4083" s="349"/>
      <c r="C4083" s="715" t="str">
        <f t="shared" si="255"/>
        <v/>
      </c>
      <c r="D4083" s="458">
        <f>IF(ISNUMBER(Summary!$D$17), DATE(Summary!$D$17, 1, 1) + INT((ROW(B4045)-1)/24), DATE(2024, 1, 1) + INT((ROW(B4045)-1)/24))</f>
        <v>45460</v>
      </c>
      <c r="E4083" s="459">
        <v>0.50000000000000011</v>
      </c>
      <c r="F4083" s="780"/>
      <c r="G4083" s="780"/>
      <c r="H4083" s="460">
        <f t="shared" si="253"/>
        <v>0</v>
      </c>
      <c r="I4083" s="460">
        <f t="shared" si="254"/>
        <v>0</v>
      </c>
      <c r="J4083" s="460">
        <f t="shared" si="252"/>
        <v>0</v>
      </c>
      <c r="K4083" s="9"/>
      <c r="P4083" s="2"/>
      <c r="Q4083" s="27"/>
      <c r="R4083" s="2"/>
      <c r="S4083" s="2"/>
      <c r="T4083" s="2"/>
      <c r="U4083" s="2"/>
      <c r="V4083" s="2"/>
      <c r="W4083" s="2"/>
    </row>
    <row r="4084" spans="2:23" ht="15" customHeight="1" x14ac:dyDescent="0.35">
      <c r="B4084" s="349"/>
      <c r="C4084" s="715" t="str">
        <f t="shared" si="255"/>
        <v/>
      </c>
      <c r="D4084" s="458">
        <f>IF(ISNUMBER(Summary!$D$17), DATE(Summary!$D$17, 1, 1) + INT((ROW(B4046)-1)/24), DATE(2024, 1, 1) + INT((ROW(B4046)-1)/24))</f>
        <v>45460</v>
      </c>
      <c r="E4084" s="459">
        <v>0.54166666666666674</v>
      </c>
      <c r="F4084" s="780"/>
      <c r="G4084" s="780"/>
      <c r="H4084" s="460">
        <f t="shared" si="253"/>
        <v>0</v>
      </c>
      <c r="I4084" s="460">
        <f t="shared" si="254"/>
        <v>0</v>
      </c>
      <c r="J4084" s="460">
        <f t="shared" si="252"/>
        <v>0</v>
      </c>
      <c r="K4084" s="9"/>
      <c r="P4084" s="2"/>
      <c r="Q4084" s="27"/>
      <c r="R4084" s="2"/>
      <c r="S4084" s="2"/>
      <c r="T4084" s="2"/>
      <c r="U4084" s="2"/>
      <c r="V4084" s="2"/>
      <c r="W4084" s="2"/>
    </row>
    <row r="4085" spans="2:23" ht="15" customHeight="1" x14ac:dyDescent="0.35">
      <c r="B4085" s="349"/>
      <c r="C4085" s="715" t="str">
        <f t="shared" si="255"/>
        <v/>
      </c>
      <c r="D4085" s="458">
        <f>IF(ISNUMBER(Summary!$D$17), DATE(Summary!$D$17, 1, 1) + INT((ROW(B4047)-1)/24), DATE(2024, 1, 1) + INT((ROW(B4047)-1)/24))</f>
        <v>45460</v>
      </c>
      <c r="E4085" s="459">
        <v>0.58333333333333337</v>
      </c>
      <c r="F4085" s="780"/>
      <c r="G4085" s="780"/>
      <c r="H4085" s="460">
        <f t="shared" si="253"/>
        <v>0</v>
      </c>
      <c r="I4085" s="460">
        <f t="shared" si="254"/>
        <v>0</v>
      </c>
      <c r="J4085" s="460">
        <f t="shared" si="252"/>
        <v>0</v>
      </c>
      <c r="K4085" s="9"/>
      <c r="P4085" s="2"/>
      <c r="Q4085" s="27"/>
      <c r="R4085" s="2"/>
      <c r="S4085" s="2"/>
      <c r="T4085" s="2"/>
      <c r="U4085" s="2"/>
      <c r="V4085" s="2"/>
      <c r="W4085" s="2"/>
    </row>
    <row r="4086" spans="2:23" ht="15" customHeight="1" x14ac:dyDescent="0.35">
      <c r="B4086" s="349"/>
      <c r="C4086" s="715" t="str">
        <f t="shared" si="255"/>
        <v/>
      </c>
      <c r="D4086" s="458">
        <f>IF(ISNUMBER(Summary!$D$17), DATE(Summary!$D$17, 1, 1) + INT((ROW(B4048)-1)/24), DATE(2024, 1, 1) + INT((ROW(B4048)-1)/24))</f>
        <v>45460</v>
      </c>
      <c r="E4086" s="459">
        <v>0.62500000000000011</v>
      </c>
      <c r="F4086" s="780"/>
      <c r="G4086" s="780"/>
      <c r="H4086" s="460">
        <f t="shared" si="253"/>
        <v>0</v>
      </c>
      <c r="I4086" s="460">
        <f t="shared" si="254"/>
        <v>0</v>
      </c>
      <c r="J4086" s="460">
        <f t="shared" si="252"/>
        <v>0</v>
      </c>
      <c r="K4086" s="9"/>
      <c r="P4086" s="2"/>
      <c r="Q4086" s="27"/>
      <c r="R4086" s="2"/>
      <c r="S4086" s="2"/>
      <c r="T4086" s="2"/>
      <c r="U4086" s="2"/>
      <c r="V4086" s="2"/>
      <c r="W4086" s="2"/>
    </row>
    <row r="4087" spans="2:23" ht="15" customHeight="1" x14ac:dyDescent="0.35">
      <c r="B4087" s="349"/>
      <c r="C4087" s="715" t="str">
        <f t="shared" si="255"/>
        <v/>
      </c>
      <c r="D4087" s="458">
        <f>IF(ISNUMBER(Summary!$D$17), DATE(Summary!$D$17, 1, 1) + INT((ROW(B4049)-1)/24), DATE(2024, 1, 1) + INT((ROW(B4049)-1)/24))</f>
        <v>45460</v>
      </c>
      <c r="E4087" s="459">
        <v>0.66666666666666674</v>
      </c>
      <c r="F4087" s="780"/>
      <c r="G4087" s="780"/>
      <c r="H4087" s="460">
        <f t="shared" si="253"/>
        <v>0</v>
      </c>
      <c r="I4087" s="460">
        <f t="shared" si="254"/>
        <v>0</v>
      </c>
      <c r="J4087" s="460">
        <f t="shared" si="252"/>
        <v>0</v>
      </c>
      <c r="K4087" s="9"/>
      <c r="P4087" s="2"/>
      <c r="Q4087" s="27"/>
      <c r="R4087" s="2"/>
      <c r="S4087" s="2"/>
      <c r="T4087" s="2"/>
      <c r="U4087" s="2"/>
      <c r="V4087" s="2"/>
      <c r="W4087" s="2"/>
    </row>
    <row r="4088" spans="2:23" ht="15" customHeight="1" x14ac:dyDescent="0.35">
      <c r="B4088" s="349"/>
      <c r="C4088" s="715" t="str">
        <f t="shared" si="255"/>
        <v/>
      </c>
      <c r="D4088" s="458">
        <f>IF(ISNUMBER(Summary!$D$17), DATE(Summary!$D$17, 1, 1) + INT((ROW(B4050)-1)/24), DATE(2024, 1, 1) + INT((ROW(B4050)-1)/24))</f>
        <v>45460</v>
      </c>
      <c r="E4088" s="459">
        <v>0.70833333333333337</v>
      </c>
      <c r="F4088" s="780"/>
      <c r="G4088" s="780"/>
      <c r="H4088" s="460">
        <f t="shared" si="253"/>
        <v>0</v>
      </c>
      <c r="I4088" s="460">
        <f t="shared" si="254"/>
        <v>0</v>
      </c>
      <c r="J4088" s="460">
        <f t="shared" si="252"/>
        <v>0</v>
      </c>
      <c r="K4088" s="9"/>
      <c r="P4088" s="2"/>
      <c r="Q4088" s="27"/>
      <c r="R4088" s="2"/>
      <c r="S4088" s="2"/>
      <c r="T4088" s="2"/>
      <c r="U4088" s="2"/>
      <c r="V4088" s="2"/>
      <c r="W4088" s="2"/>
    </row>
    <row r="4089" spans="2:23" ht="15" customHeight="1" x14ac:dyDescent="0.35">
      <c r="B4089" s="349"/>
      <c r="C4089" s="715" t="str">
        <f t="shared" si="255"/>
        <v/>
      </c>
      <c r="D4089" s="458">
        <f>IF(ISNUMBER(Summary!$D$17), DATE(Summary!$D$17, 1, 1) + INT((ROW(B4051)-1)/24), DATE(2024, 1, 1) + INT((ROW(B4051)-1)/24))</f>
        <v>45460</v>
      </c>
      <c r="E4089" s="459">
        <v>0.75000000000000011</v>
      </c>
      <c r="F4089" s="780"/>
      <c r="G4089" s="780"/>
      <c r="H4089" s="460">
        <f t="shared" si="253"/>
        <v>0</v>
      </c>
      <c r="I4089" s="460">
        <f t="shared" si="254"/>
        <v>0</v>
      </c>
      <c r="J4089" s="460">
        <f t="shared" si="252"/>
        <v>0</v>
      </c>
      <c r="K4089" s="9"/>
      <c r="P4089" s="2"/>
      <c r="Q4089" s="27"/>
      <c r="R4089" s="2"/>
      <c r="S4089" s="2"/>
      <c r="T4089" s="2"/>
      <c r="U4089" s="2"/>
      <c r="V4089" s="2"/>
      <c r="W4089" s="2"/>
    </row>
    <row r="4090" spans="2:23" ht="15" customHeight="1" x14ac:dyDescent="0.35">
      <c r="B4090" s="349"/>
      <c r="C4090" s="715" t="str">
        <f t="shared" si="255"/>
        <v/>
      </c>
      <c r="D4090" s="458">
        <f>IF(ISNUMBER(Summary!$D$17), DATE(Summary!$D$17, 1, 1) + INT((ROW(B4052)-1)/24), DATE(2024, 1, 1) + INT((ROW(B4052)-1)/24))</f>
        <v>45460</v>
      </c>
      <c r="E4090" s="459">
        <v>0.79166666666666674</v>
      </c>
      <c r="F4090" s="780"/>
      <c r="G4090" s="780"/>
      <c r="H4090" s="460">
        <f t="shared" si="253"/>
        <v>0</v>
      </c>
      <c r="I4090" s="460">
        <f t="shared" si="254"/>
        <v>0</v>
      </c>
      <c r="J4090" s="460">
        <f t="shared" si="252"/>
        <v>0</v>
      </c>
      <c r="K4090" s="9"/>
      <c r="P4090" s="2"/>
      <c r="Q4090" s="27"/>
      <c r="R4090" s="2"/>
      <c r="S4090" s="2"/>
      <c r="T4090" s="2"/>
      <c r="U4090" s="2"/>
      <c r="V4090" s="2"/>
      <c r="W4090" s="2"/>
    </row>
    <row r="4091" spans="2:23" ht="15" customHeight="1" x14ac:dyDescent="0.35">
      <c r="B4091" s="349"/>
      <c r="C4091" s="715" t="str">
        <f t="shared" si="255"/>
        <v/>
      </c>
      <c r="D4091" s="458">
        <f>IF(ISNUMBER(Summary!$D$17), DATE(Summary!$D$17, 1, 1) + INT((ROW(B4053)-1)/24), DATE(2024, 1, 1) + INT((ROW(B4053)-1)/24))</f>
        <v>45460</v>
      </c>
      <c r="E4091" s="459">
        <v>0.83333333333333337</v>
      </c>
      <c r="F4091" s="780"/>
      <c r="G4091" s="780"/>
      <c r="H4091" s="460">
        <f t="shared" si="253"/>
        <v>0</v>
      </c>
      <c r="I4091" s="460">
        <f t="shared" si="254"/>
        <v>0</v>
      </c>
      <c r="J4091" s="460">
        <f t="shared" si="252"/>
        <v>0</v>
      </c>
      <c r="K4091" s="9"/>
      <c r="P4091" s="2"/>
      <c r="Q4091" s="27"/>
      <c r="R4091" s="2"/>
      <c r="S4091" s="2"/>
      <c r="T4091" s="2"/>
      <c r="U4091" s="2"/>
      <c r="V4091" s="2"/>
      <c r="W4091" s="2"/>
    </row>
    <row r="4092" spans="2:23" ht="15" customHeight="1" x14ac:dyDescent="0.35">
      <c r="B4092" s="349"/>
      <c r="C4092" s="715" t="str">
        <f t="shared" si="255"/>
        <v/>
      </c>
      <c r="D4092" s="458">
        <f>IF(ISNUMBER(Summary!$D$17), DATE(Summary!$D$17, 1, 1) + INT((ROW(B4054)-1)/24), DATE(2024, 1, 1) + INT((ROW(B4054)-1)/24))</f>
        <v>45460</v>
      </c>
      <c r="E4092" s="459">
        <v>0.87500000000000011</v>
      </c>
      <c r="F4092" s="780"/>
      <c r="G4092" s="780"/>
      <c r="H4092" s="460">
        <f t="shared" si="253"/>
        <v>0</v>
      </c>
      <c r="I4092" s="460">
        <f t="shared" si="254"/>
        <v>0</v>
      </c>
      <c r="J4092" s="460">
        <f t="shared" si="252"/>
        <v>0</v>
      </c>
      <c r="K4092" s="9"/>
      <c r="P4092" s="2"/>
      <c r="Q4092" s="27"/>
      <c r="R4092" s="2"/>
      <c r="S4092" s="2"/>
      <c r="T4092" s="2"/>
      <c r="U4092" s="2"/>
      <c r="V4092" s="2"/>
      <c r="W4092" s="2"/>
    </row>
    <row r="4093" spans="2:23" ht="15" customHeight="1" x14ac:dyDescent="0.35">
      <c r="B4093" s="349"/>
      <c r="C4093" s="715" t="str">
        <f t="shared" si="255"/>
        <v/>
      </c>
      <c r="D4093" s="458">
        <f>IF(ISNUMBER(Summary!$D$17), DATE(Summary!$D$17, 1, 1) + INT((ROW(B4055)-1)/24), DATE(2024, 1, 1) + INT((ROW(B4055)-1)/24))</f>
        <v>45460</v>
      </c>
      <c r="E4093" s="459">
        <v>0.91666666666666674</v>
      </c>
      <c r="F4093" s="780"/>
      <c r="G4093" s="780"/>
      <c r="H4093" s="460">
        <f t="shared" si="253"/>
        <v>0</v>
      </c>
      <c r="I4093" s="460">
        <f t="shared" si="254"/>
        <v>0</v>
      </c>
      <c r="J4093" s="460">
        <f t="shared" si="252"/>
        <v>0</v>
      </c>
      <c r="K4093" s="9"/>
      <c r="P4093" s="2"/>
      <c r="Q4093" s="27"/>
      <c r="R4093" s="2"/>
      <c r="S4093" s="2"/>
      <c r="T4093" s="2"/>
      <c r="U4093" s="2"/>
      <c r="V4093" s="2"/>
      <c r="W4093" s="2"/>
    </row>
    <row r="4094" spans="2:23" ht="15" customHeight="1" x14ac:dyDescent="0.35">
      <c r="B4094" s="349"/>
      <c r="C4094" s="715" t="str">
        <f t="shared" si="255"/>
        <v/>
      </c>
      <c r="D4094" s="458">
        <f>IF(ISNUMBER(Summary!$D$17), DATE(Summary!$D$17, 1, 1) + INT((ROW(B4056)-1)/24), DATE(2024, 1, 1) + INT((ROW(B4056)-1)/24))</f>
        <v>45460</v>
      </c>
      <c r="E4094" s="459">
        <v>0.95833333333333337</v>
      </c>
      <c r="F4094" s="780"/>
      <c r="G4094" s="780"/>
      <c r="H4094" s="460">
        <f t="shared" si="253"/>
        <v>0</v>
      </c>
      <c r="I4094" s="460">
        <f t="shared" si="254"/>
        <v>0</v>
      </c>
      <c r="J4094" s="460">
        <f t="shared" si="252"/>
        <v>0</v>
      </c>
      <c r="K4094" s="9"/>
      <c r="P4094" s="2"/>
      <c r="Q4094" s="27"/>
      <c r="R4094" s="2"/>
      <c r="S4094" s="2"/>
      <c r="T4094" s="2"/>
      <c r="U4094" s="2"/>
      <c r="V4094" s="2"/>
      <c r="W4094" s="2"/>
    </row>
    <row r="4095" spans="2:23" ht="15" customHeight="1" x14ac:dyDescent="0.35">
      <c r="B4095" s="457"/>
      <c r="C4095" s="715">
        <f t="shared" si="255"/>
        <v>45461</v>
      </c>
      <c r="D4095" s="458">
        <f>IF(ISNUMBER(Summary!$D$17), DATE(Summary!$D$17, 1, 1) + INT((ROW(B4057)-1)/24), DATE(2024, 1, 1) + INT((ROW(B4057)-1)/24))</f>
        <v>45461</v>
      </c>
      <c r="E4095" s="459">
        <v>3.1225022567582528E-17</v>
      </c>
      <c r="F4095" s="780"/>
      <c r="G4095" s="780"/>
      <c r="H4095" s="460">
        <f t="shared" si="253"/>
        <v>0</v>
      </c>
      <c r="I4095" s="460">
        <f t="shared" si="254"/>
        <v>0</v>
      </c>
      <c r="J4095" s="460">
        <f t="shared" si="252"/>
        <v>0</v>
      </c>
      <c r="K4095" s="9"/>
      <c r="P4095" s="2"/>
      <c r="Q4095" s="27"/>
      <c r="R4095" s="2"/>
      <c r="S4095" s="2"/>
      <c r="T4095" s="2"/>
      <c r="U4095" s="2"/>
      <c r="V4095" s="2"/>
      <c r="W4095" s="2"/>
    </row>
    <row r="4096" spans="2:23" ht="15" customHeight="1" x14ac:dyDescent="0.35">
      <c r="B4096" s="349"/>
      <c r="C4096" s="715" t="str">
        <f t="shared" si="255"/>
        <v/>
      </c>
      <c r="D4096" s="458">
        <f>IF(ISNUMBER(Summary!$D$17), DATE(Summary!$D$17, 1, 1) + INT((ROW(B4058)-1)/24), DATE(2024, 1, 1) + INT((ROW(B4058)-1)/24))</f>
        <v>45461</v>
      </c>
      <c r="E4096" s="459">
        <v>4.1666666666666699E-2</v>
      </c>
      <c r="F4096" s="780"/>
      <c r="G4096" s="780"/>
      <c r="H4096" s="460">
        <f t="shared" si="253"/>
        <v>0</v>
      </c>
      <c r="I4096" s="460">
        <f t="shared" si="254"/>
        <v>0</v>
      </c>
      <c r="J4096" s="460">
        <f t="shared" ref="J4096:J4159" si="256">G4096-H4096</f>
        <v>0</v>
      </c>
      <c r="K4096" s="9"/>
      <c r="P4096" s="2"/>
      <c r="Q4096" s="27"/>
      <c r="R4096" s="2"/>
      <c r="S4096" s="2"/>
      <c r="T4096" s="2"/>
      <c r="U4096" s="2"/>
      <c r="V4096" s="2"/>
      <c r="W4096" s="2"/>
    </row>
    <row r="4097" spans="2:23" ht="15" customHeight="1" x14ac:dyDescent="0.35">
      <c r="B4097" s="349"/>
      <c r="C4097" s="715" t="str">
        <f t="shared" si="255"/>
        <v/>
      </c>
      <c r="D4097" s="458">
        <f>IF(ISNUMBER(Summary!$D$17), DATE(Summary!$D$17, 1, 1) + INT((ROW(B4059)-1)/24), DATE(2024, 1, 1) + INT((ROW(B4059)-1)/24))</f>
        <v>45461</v>
      </c>
      <c r="E4097" s="459">
        <v>8.333333333333337E-2</v>
      </c>
      <c r="F4097" s="780"/>
      <c r="G4097" s="780"/>
      <c r="H4097" s="460">
        <f t="shared" si="253"/>
        <v>0</v>
      </c>
      <c r="I4097" s="460">
        <f t="shared" si="254"/>
        <v>0</v>
      </c>
      <c r="J4097" s="460">
        <f t="shared" si="256"/>
        <v>0</v>
      </c>
      <c r="K4097" s="9"/>
      <c r="P4097" s="2"/>
      <c r="Q4097" s="27"/>
      <c r="R4097" s="2"/>
      <c r="S4097" s="2"/>
      <c r="T4097" s="2"/>
      <c r="U4097" s="2"/>
      <c r="V4097" s="2"/>
      <c r="W4097" s="2"/>
    </row>
    <row r="4098" spans="2:23" ht="15" customHeight="1" x14ac:dyDescent="0.35">
      <c r="B4098" s="349"/>
      <c r="C4098" s="715" t="str">
        <f t="shared" si="255"/>
        <v/>
      </c>
      <c r="D4098" s="458">
        <f>IF(ISNUMBER(Summary!$D$17), DATE(Summary!$D$17, 1, 1) + INT((ROW(B4060)-1)/24), DATE(2024, 1, 1) + INT((ROW(B4060)-1)/24))</f>
        <v>45461</v>
      </c>
      <c r="E4098" s="459">
        <v>0.12500000000000006</v>
      </c>
      <c r="F4098" s="780"/>
      <c r="G4098" s="780"/>
      <c r="H4098" s="460">
        <f t="shared" si="253"/>
        <v>0</v>
      </c>
      <c r="I4098" s="460">
        <f t="shared" si="254"/>
        <v>0</v>
      </c>
      <c r="J4098" s="460">
        <f t="shared" si="256"/>
        <v>0</v>
      </c>
      <c r="K4098" s="9"/>
      <c r="P4098" s="2"/>
      <c r="Q4098" s="27"/>
      <c r="R4098" s="2"/>
      <c r="S4098" s="2"/>
      <c r="T4098" s="2"/>
      <c r="U4098" s="2"/>
      <c r="V4098" s="2"/>
      <c r="W4098" s="2"/>
    </row>
    <row r="4099" spans="2:23" ht="15" customHeight="1" x14ac:dyDescent="0.35">
      <c r="B4099" s="349"/>
      <c r="C4099" s="715" t="str">
        <f t="shared" si="255"/>
        <v/>
      </c>
      <c r="D4099" s="458">
        <f>IF(ISNUMBER(Summary!$D$17), DATE(Summary!$D$17, 1, 1) + INT((ROW(B4061)-1)/24), DATE(2024, 1, 1) + INT((ROW(B4061)-1)/24))</f>
        <v>45461</v>
      </c>
      <c r="E4099" s="459">
        <v>0.16666666666666669</v>
      </c>
      <c r="F4099" s="780"/>
      <c r="G4099" s="780"/>
      <c r="H4099" s="460">
        <f t="shared" si="253"/>
        <v>0</v>
      </c>
      <c r="I4099" s="460">
        <f t="shared" si="254"/>
        <v>0</v>
      </c>
      <c r="J4099" s="460">
        <f t="shared" si="256"/>
        <v>0</v>
      </c>
      <c r="K4099" s="9"/>
      <c r="P4099" s="2"/>
      <c r="Q4099" s="27"/>
      <c r="R4099" s="2"/>
      <c r="S4099" s="2"/>
      <c r="T4099" s="2"/>
      <c r="U4099" s="2"/>
      <c r="V4099" s="2"/>
      <c r="W4099" s="2"/>
    </row>
    <row r="4100" spans="2:23" ht="15" customHeight="1" x14ac:dyDescent="0.35">
      <c r="B4100" s="349"/>
      <c r="C4100" s="715" t="str">
        <f t="shared" si="255"/>
        <v/>
      </c>
      <c r="D4100" s="458">
        <f>IF(ISNUMBER(Summary!$D$17), DATE(Summary!$D$17, 1, 1) + INT((ROW(B4062)-1)/24), DATE(2024, 1, 1) + INT((ROW(B4062)-1)/24))</f>
        <v>45461</v>
      </c>
      <c r="E4100" s="459">
        <v>0.20833333333333337</v>
      </c>
      <c r="F4100" s="780"/>
      <c r="G4100" s="780"/>
      <c r="H4100" s="460">
        <f t="shared" si="253"/>
        <v>0</v>
      </c>
      <c r="I4100" s="460">
        <f t="shared" si="254"/>
        <v>0</v>
      </c>
      <c r="J4100" s="460">
        <f t="shared" si="256"/>
        <v>0</v>
      </c>
      <c r="K4100" s="9"/>
      <c r="P4100" s="2"/>
      <c r="Q4100" s="27"/>
      <c r="R4100" s="2"/>
      <c r="S4100" s="2"/>
      <c r="T4100" s="2"/>
      <c r="U4100" s="2"/>
      <c r="V4100" s="2"/>
      <c r="W4100" s="2"/>
    </row>
    <row r="4101" spans="2:23" ht="15" customHeight="1" x14ac:dyDescent="0.35">
      <c r="B4101" s="349"/>
      <c r="C4101" s="715" t="str">
        <f t="shared" si="255"/>
        <v/>
      </c>
      <c r="D4101" s="458">
        <f>IF(ISNUMBER(Summary!$D$17), DATE(Summary!$D$17, 1, 1) + INT((ROW(B4063)-1)/24), DATE(2024, 1, 1) + INT((ROW(B4063)-1)/24))</f>
        <v>45461</v>
      </c>
      <c r="E4101" s="459">
        <v>0.25</v>
      </c>
      <c r="F4101" s="780"/>
      <c r="G4101" s="780"/>
      <c r="H4101" s="460">
        <f t="shared" si="253"/>
        <v>0</v>
      </c>
      <c r="I4101" s="460">
        <f t="shared" si="254"/>
        <v>0</v>
      </c>
      <c r="J4101" s="460">
        <f t="shared" si="256"/>
        <v>0</v>
      </c>
      <c r="K4101" s="9"/>
      <c r="P4101" s="2"/>
      <c r="Q4101" s="27"/>
      <c r="R4101" s="2"/>
      <c r="S4101" s="2"/>
      <c r="T4101" s="2"/>
      <c r="U4101" s="2"/>
      <c r="V4101" s="2"/>
      <c r="W4101" s="2"/>
    </row>
    <row r="4102" spans="2:23" ht="15" customHeight="1" x14ac:dyDescent="0.35">
      <c r="B4102" s="349"/>
      <c r="C4102" s="715" t="str">
        <f t="shared" si="255"/>
        <v/>
      </c>
      <c r="D4102" s="458">
        <f>IF(ISNUMBER(Summary!$D$17), DATE(Summary!$D$17, 1, 1) + INT((ROW(B4064)-1)/24), DATE(2024, 1, 1) + INT((ROW(B4064)-1)/24))</f>
        <v>45461</v>
      </c>
      <c r="E4102" s="459">
        <v>0.29166666666666669</v>
      </c>
      <c r="F4102" s="780"/>
      <c r="G4102" s="780"/>
      <c r="H4102" s="460">
        <f t="shared" si="253"/>
        <v>0</v>
      </c>
      <c r="I4102" s="460">
        <f t="shared" si="254"/>
        <v>0</v>
      </c>
      <c r="J4102" s="460">
        <f t="shared" si="256"/>
        <v>0</v>
      </c>
      <c r="K4102" s="9"/>
      <c r="P4102" s="2"/>
      <c r="Q4102" s="27"/>
      <c r="R4102" s="2"/>
      <c r="S4102" s="2"/>
      <c r="T4102" s="2"/>
      <c r="U4102" s="2"/>
      <c r="V4102" s="2"/>
      <c r="W4102" s="2"/>
    </row>
    <row r="4103" spans="2:23" ht="15" customHeight="1" x14ac:dyDescent="0.35">
      <c r="B4103" s="349"/>
      <c r="C4103" s="715" t="str">
        <f t="shared" si="255"/>
        <v/>
      </c>
      <c r="D4103" s="458">
        <f>IF(ISNUMBER(Summary!$D$17), DATE(Summary!$D$17, 1, 1) + INT((ROW(B4065)-1)/24), DATE(2024, 1, 1) + INT((ROW(B4065)-1)/24))</f>
        <v>45461</v>
      </c>
      <c r="E4103" s="459">
        <v>0.33333333333333337</v>
      </c>
      <c r="F4103" s="780"/>
      <c r="G4103" s="780"/>
      <c r="H4103" s="460">
        <f t="shared" si="253"/>
        <v>0</v>
      </c>
      <c r="I4103" s="460">
        <f t="shared" si="254"/>
        <v>0</v>
      </c>
      <c r="J4103" s="460">
        <f t="shared" si="256"/>
        <v>0</v>
      </c>
      <c r="K4103" s="9"/>
      <c r="P4103" s="2"/>
      <c r="Q4103" s="27"/>
      <c r="R4103" s="2"/>
      <c r="S4103" s="2"/>
      <c r="T4103" s="2"/>
      <c r="U4103" s="2"/>
      <c r="V4103" s="2"/>
      <c r="W4103" s="2"/>
    </row>
    <row r="4104" spans="2:23" ht="15" customHeight="1" x14ac:dyDescent="0.35">
      <c r="B4104" s="349"/>
      <c r="C4104" s="715" t="str">
        <f t="shared" si="255"/>
        <v/>
      </c>
      <c r="D4104" s="458">
        <f>IF(ISNUMBER(Summary!$D$17), DATE(Summary!$D$17, 1, 1) + INT((ROW(B4066)-1)/24), DATE(2024, 1, 1) + INT((ROW(B4066)-1)/24))</f>
        <v>45461</v>
      </c>
      <c r="E4104" s="459">
        <v>0.375</v>
      </c>
      <c r="F4104" s="780"/>
      <c r="G4104" s="780"/>
      <c r="H4104" s="460">
        <f t="shared" si="253"/>
        <v>0</v>
      </c>
      <c r="I4104" s="460">
        <f t="shared" si="254"/>
        <v>0</v>
      </c>
      <c r="J4104" s="460">
        <f t="shared" si="256"/>
        <v>0</v>
      </c>
      <c r="K4104" s="9"/>
      <c r="P4104" s="2"/>
      <c r="Q4104" s="27"/>
      <c r="R4104" s="2"/>
      <c r="S4104" s="2"/>
      <c r="T4104" s="2"/>
      <c r="U4104" s="2"/>
      <c r="V4104" s="2"/>
      <c r="W4104" s="2"/>
    </row>
    <row r="4105" spans="2:23" ht="15" customHeight="1" x14ac:dyDescent="0.35">
      <c r="B4105" s="349"/>
      <c r="C4105" s="715" t="str">
        <f t="shared" si="255"/>
        <v/>
      </c>
      <c r="D4105" s="458">
        <f>IF(ISNUMBER(Summary!$D$17), DATE(Summary!$D$17, 1, 1) + INT((ROW(B4067)-1)/24), DATE(2024, 1, 1) + INT((ROW(B4067)-1)/24))</f>
        <v>45461</v>
      </c>
      <c r="E4105" s="459">
        <v>0.41666666666666669</v>
      </c>
      <c r="F4105" s="780"/>
      <c r="G4105" s="780"/>
      <c r="H4105" s="460">
        <f t="shared" si="253"/>
        <v>0</v>
      </c>
      <c r="I4105" s="460">
        <f t="shared" si="254"/>
        <v>0</v>
      </c>
      <c r="J4105" s="460">
        <f t="shared" si="256"/>
        <v>0</v>
      </c>
      <c r="K4105" s="9"/>
      <c r="P4105" s="2"/>
      <c r="Q4105" s="27"/>
      <c r="R4105" s="2"/>
      <c r="S4105" s="2"/>
      <c r="T4105" s="2"/>
      <c r="U4105" s="2"/>
      <c r="V4105" s="2"/>
      <c r="W4105" s="2"/>
    </row>
    <row r="4106" spans="2:23" ht="15" customHeight="1" x14ac:dyDescent="0.35">
      <c r="B4106" s="349"/>
      <c r="C4106" s="715" t="str">
        <f t="shared" si="255"/>
        <v/>
      </c>
      <c r="D4106" s="458">
        <f>IF(ISNUMBER(Summary!$D$17), DATE(Summary!$D$17, 1, 1) + INT((ROW(B4068)-1)/24), DATE(2024, 1, 1) + INT((ROW(B4068)-1)/24))</f>
        <v>45461</v>
      </c>
      <c r="E4106" s="459">
        <v>0.45833333333333337</v>
      </c>
      <c r="F4106" s="780"/>
      <c r="G4106" s="780"/>
      <c r="H4106" s="460">
        <f t="shared" si="253"/>
        <v>0</v>
      </c>
      <c r="I4106" s="460">
        <f t="shared" si="254"/>
        <v>0</v>
      </c>
      <c r="J4106" s="460">
        <f t="shared" si="256"/>
        <v>0</v>
      </c>
      <c r="K4106" s="9"/>
      <c r="P4106" s="2"/>
      <c r="Q4106" s="27"/>
      <c r="R4106" s="2"/>
      <c r="S4106" s="2"/>
      <c r="T4106" s="2"/>
      <c r="U4106" s="2"/>
      <c r="V4106" s="2"/>
      <c r="W4106" s="2"/>
    </row>
    <row r="4107" spans="2:23" ht="15" customHeight="1" x14ac:dyDescent="0.35">
      <c r="B4107" s="349"/>
      <c r="C4107" s="715" t="str">
        <f t="shared" si="255"/>
        <v/>
      </c>
      <c r="D4107" s="458">
        <f>IF(ISNUMBER(Summary!$D$17), DATE(Summary!$D$17, 1, 1) + INT((ROW(B4069)-1)/24), DATE(2024, 1, 1) + INT((ROW(B4069)-1)/24))</f>
        <v>45461</v>
      </c>
      <c r="E4107" s="459">
        <v>0.50000000000000011</v>
      </c>
      <c r="F4107" s="780"/>
      <c r="G4107" s="780"/>
      <c r="H4107" s="460">
        <f t="shared" si="253"/>
        <v>0</v>
      </c>
      <c r="I4107" s="460">
        <f t="shared" si="254"/>
        <v>0</v>
      </c>
      <c r="J4107" s="460">
        <f t="shared" si="256"/>
        <v>0</v>
      </c>
      <c r="K4107" s="9"/>
      <c r="P4107" s="2"/>
      <c r="Q4107" s="27"/>
      <c r="R4107" s="2"/>
      <c r="S4107" s="2"/>
      <c r="T4107" s="2"/>
      <c r="U4107" s="2"/>
      <c r="V4107" s="2"/>
      <c r="W4107" s="2"/>
    </row>
    <row r="4108" spans="2:23" ht="15" customHeight="1" x14ac:dyDescent="0.35">
      <c r="B4108" s="349"/>
      <c r="C4108" s="715" t="str">
        <f t="shared" si="255"/>
        <v/>
      </c>
      <c r="D4108" s="458">
        <f>IF(ISNUMBER(Summary!$D$17), DATE(Summary!$D$17, 1, 1) + INT((ROW(B4070)-1)/24), DATE(2024, 1, 1) + INT((ROW(B4070)-1)/24))</f>
        <v>45461</v>
      </c>
      <c r="E4108" s="459">
        <v>0.54166666666666674</v>
      </c>
      <c r="F4108" s="780"/>
      <c r="G4108" s="780"/>
      <c r="H4108" s="460">
        <f t="shared" si="253"/>
        <v>0</v>
      </c>
      <c r="I4108" s="460">
        <f t="shared" si="254"/>
        <v>0</v>
      </c>
      <c r="J4108" s="460">
        <f t="shared" si="256"/>
        <v>0</v>
      </c>
      <c r="K4108" s="9"/>
      <c r="P4108" s="2"/>
      <c r="Q4108" s="27"/>
      <c r="R4108" s="2"/>
      <c r="S4108" s="2"/>
      <c r="T4108" s="2"/>
      <c r="U4108" s="2"/>
      <c r="V4108" s="2"/>
      <c r="W4108" s="2"/>
    </row>
    <row r="4109" spans="2:23" ht="15" customHeight="1" x14ac:dyDescent="0.35">
      <c r="B4109" s="349"/>
      <c r="C4109" s="715" t="str">
        <f t="shared" si="255"/>
        <v/>
      </c>
      <c r="D4109" s="458">
        <f>IF(ISNUMBER(Summary!$D$17), DATE(Summary!$D$17, 1, 1) + INT((ROW(B4071)-1)/24), DATE(2024, 1, 1) + INT((ROW(B4071)-1)/24))</f>
        <v>45461</v>
      </c>
      <c r="E4109" s="459">
        <v>0.58333333333333337</v>
      </c>
      <c r="F4109" s="780"/>
      <c r="G4109" s="780"/>
      <c r="H4109" s="460">
        <f t="shared" si="253"/>
        <v>0</v>
      </c>
      <c r="I4109" s="460">
        <f t="shared" si="254"/>
        <v>0</v>
      </c>
      <c r="J4109" s="460">
        <f t="shared" si="256"/>
        <v>0</v>
      </c>
      <c r="K4109" s="9"/>
      <c r="P4109" s="2"/>
      <c r="Q4109" s="27"/>
      <c r="R4109" s="2"/>
      <c r="S4109" s="2"/>
      <c r="T4109" s="2"/>
      <c r="U4109" s="2"/>
      <c r="V4109" s="2"/>
      <c r="W4109" s="2"/>
    </row>
    <row r="4110" spans="2:23" ht="15" customHeight="1" x14ac:dyDescent="0.35">
      <c r="B4110" s="349"/>
      <c r="C4110" s="715" t="str">
        <f t="shared" si="255"/>
        <v/>
      </c>
      <c r="D4110" s="458">
        <f>IF(ISNUMBER(Summary!$D$17), DATE(Summary!$D$17, 1, 1) + INT((ROW(B4072)-1)/24), DATE(2024, 1, 1) + INT((ROW(B4072)-1)/24))</f>
        <v>45461</v>
      </c>
      <c r="E4110" s="459">
        <v>0.62500000000000011</v>
      </c>
      <c r="F4110" s="780"/>
      <c r="G4110" s="780"/>
      <c r="H4110" s="460">
        <f t="shared" si="253"/>
        <v>0</v>
      </c>
      <c r="I4110" s="460">
        <f t="shared" si="254"/>
        <v>0</v>
      </c>
      <c r="J4110" s="460">
        <f t="shared" si="256"/>
        <v>0</v>
      </c>
      <c r="K4110" s="9"/>
      <c r="P4110" s="2"/>
      <c r="Q4110" s="27"/>
      <c r="R4110" s="2"/>
      <c r="S4110" s="2"/>
      <c r="T4110" s="2"/>
      <c r="U4110" s="2"/>
      <c r="V4110" s="2"/>
      <c r="W4110" s="2"/>
    </row>
    <row r="4111" spans="2:23" ht="15" customHeight="1" x14ac:dyDescent="0.35">
      <c r="B4111" s="349"/>
      <c r="C4111" s="715" t="str">
        <f t="shared" si="255"/>
        <v/>
      </c>
      <c r="D4111" s="458">
        <f>IF(ISNUMBER(Summary!$D$17), DATE(Summary!$D$17, 1, 1) + INT((ROW(B4073)-1)/24), DATE(2024, 1, 1) + INT((ROW(B4073)-1)/24))</f>
        <v>45461</v>
      </c>
      <c r="E4111" s="459">
        <v>0.66666666666666674</v>
      </c>
      <c r="F4111" s="780"/>
      <c r="G4111" s="780"/>
      <c r="H4111" s="460">
        <f t="shared" si="253"/>
        <v>0</v>
      </c>
      <c r="I4111" s="460">
        <f t="shared" si="254"/>
        <v>0</v>
      </c>
      <c r="J4111" s="460">
        <f t="shared" si="256"/>
        <v>0</v>
      </c>
      <c r="K4111" s="9"/>
      <c r="P4111" s="2"/>
      <c r="Q4111" s="27"/>
      <c r="R4111" s="2"/>
      <c r="S4111" s="2"/>
      <c r="T4111" s="2"/>
      <c r="U4111" s="2"/>
      <c r="V4111" s="2"/>
      <c r="W4111" s="2"/>
    </row>
    <row r="4112" spans="2:23" ht="15" customHeight="1" x14ac:dyDescent="0.35">
      <c r="B4112" s="349"/>
      <c r="C4112" s="715" t="str">
        <f t="shared" si="255"/>
        <v/>
      </c>
      <c r="D4112" s="458">
        <f>IF(ISNUMBER(Summary!$D$17), DATE(Summary!$D$17, 1, 1) + INT((ROW(B4074)-1)/24), DATE(2024, 1, 1) + INT((ROW(B4074)-1)/24))</f>
        <v>45461</v>
      </c>
      <c r="E4112" s="459">
        <v>0.70833333333333337</v>
      </c>
      <c r="F4112" s="780"/>
      <c r="G4112" s="780"/>
      <c r="H4112" s="460">
        <f t="shared" si="253"/>
        <v>0</v>
      </c>
      <c r="I4112" s="460">
        <f t="shared" si="254"/>
        <v>0</v>
      </c>
      <c r="J4112" s="460">
        <f t="shared" si="256"/>
        <v>0</v>
      </c>
      <c r="K4112" s="9"/>
      <c r="P4112" s="2"/>
      <c r="Q4112" s="27"/>
      <c r="R4112" s="2"/>
      <c r="S4112" s="2"/>
      <c r="T4112" s="2"/>
      <c r="U4112" s="2"/>
      <c r="V4112" s="2"/>
      <c r="W4112" s="2"/>
    </row>
    <row r="4113" spans="2:23" ht="15" customHeight="1" x14ac:dyDescent="0.35">
      <c r="B4113" s="349"/>
      <c r="C4113" s="715" t="str">
        <f t="shared" si="255"/>
        <v/>
      </c>
      <c r="D4113" s="458">
        <f>IF(ISNUMBER(Summary!$D$17), DATE(Summary!$D$17, 1, 1) + INT((ROW(B4075)-1)/24), DATE(2024, 1, 1) + INT((ROW(B4075)-1)/24))</f>
        <v>45461</v>
      </c>
      <c r="E4113" s="459">
        <v>0.75000000000000011</v>
      </c>
      <c r="F4113" s="780"/>
      <c r="G4113" s="780"/>
      <c r="H4113" s="460">
        <f t="shared" si="253"/>
        <v>0</v>
      </c>
      <c r="I4113" s="460">
        <f t="shared" si="254"/>
        <v>0</v>
      </c>
      <c r="J4113" s="460">
        <f t="shared" si="256"/>
        <v>0</v>
      </c>
      <c r="K4113" s="9"/>
      <c r="P4113" s="2"/>
      <c r="Q4113" s="27"/>
      <c r="R4113" s="2"/>
      <c r="S4113" s="2"/>
      <c r="T4113" s="2"/>
      <c r="U4113" s="2"/>
      <c r="V4113" s="2"/>
      <c r="W4113" s="2"/>
    </row>
    <row r="4114" spans="2:23" ht="15" customHeight="1" x14ac:dyDescent="0.35">
      <c r="B4114" s="349"/>
      <c r="C4114" s="715" t="str">
        <f t="shared" si="255"/>
        <v/>
      </c>
      <c r="D4114" s="458">
        <f>IF(ISNUMBER(Summary!$D$17), DATE(Summary!$D$17, 1, 1) + INT((ROW(B4076)-1)/24), DATE(2024, 1, 1) + INT((ROW(B4076)-1)/24))</f>
        <v>45461</v>
      </c>
      <c r="E4114" s="459">
        <v>0.79166666666666674</v>
      </c>
      <c r="F4114" s="780"/>
      <c r="G4114" s="780"/>
      <c r="H4114" s="460">
        <f t="shared" si="253"/>
        <v>0</v>
      </c>
      <c r="I4114" s="460">
        <f t="shared" si="254"/>
        <v>0</v>
      </c>
      <c r="J4114" s="460">
        <f t="shared" si="256"/>
        <v>0</v>
      </c>
      <c r="K4114" s="9"/>
      <c r="P4114" s="2"/>
      <c r="Q4114" s="27"/>
      <c r="R4114" s="2"/>
      <c r="S4114" s="2"/>
      <c r="T4114" s="2"/>
      <c r="U4114" s="2"/>
      <c r="V4114" s="2"/>
      <c r="W4114" s="2"/>
    </row>
    <row r="4115" spans="2:23" ht="15" customHeight="1" x14ac:dyDescent="0.35">
      <c r="B4115" s="349"/>
      <c r="C4115" s="715" t="str">
        <f t="shared" si="255"/>
        <v/>
      </c>
      <c r="D4115" s="458">
        <f>IF(ISNUMBER(Summary!$D$17), DATE(Summary!$D$17, 1, 1) + INT((ROW(B4077)-1)/24), DATE(2024, 1, 1) + INT((ROW(B4077)-1)/24))</f>
        <v>45461</v>
      </c>
      <c r="E4115" s="459">
        <v>0.83333333333333337</v>
      </c>
      <c r="F4115" s="780"/>
      <c r="G4115" s="780"/>
      <c r="H4115" s="460">
        <f t="shared" si="253"/>
        <v>0</v>
      </c>
      <c r="I4115" s="460">
        <f t="shared" si="254"/>
        <v>0</v>
      </c>
      <c r="J4115" s="460">
        <f t="shared" si="256"/>
        <v>0</v>
      </c>
      <c r="K4115" s="9"/>
      <c r="P4115" s="2"/>
      <c r="Q4115" s="27"/>
      <c r="R4115" s="2"/>
      <c r="S4115" s="2"/>
      <c r="T4115" s="2"/>
      <c r="U4115" s="2"/>
      <c r="V4115" s="2"/>
      <c r="W4115" s="2"/>
    </row>
    <row r="4116" spans="2:23" ht="15" customHeight="1" x14ac:dyDescent="0.35">
      <c r="B4116" s="349"/>
      <c r="C4116" s="715" t="str">
        <f t="shared" si="255"/>
        <v/>
      </c>
      <c r="D4116" s="458">
        <f>IF(ISNUMBER(Summary!$D$17), DATE(Summary!$D$17, 1, 1) + INT((ROW(B4078)-1)/24), DATE(2024, 1, 1) + INT((ROW(B4078)-1)/24))</f>
        <v>45461</v>
      </c>
      <c r="E4116" s="459">
        <v>0.87500000000000011</v>
      </c>
      <c r="F4116" s="780"/>
      <c r="G4116" s="780"/>
      <c r="H4116" s="460">
        <f t="shared" si="253"/>
        <v>0</v>
      </c>
      <c r="I4116" s="460">
        <f t="shared" si="254"/>
        <v>0</v>
      </c>
      <c r="J4116" s="460">
        <f t="shared" si="256"/>
        <v>0</v>
      </c>
      <c r="K4116" s="9"/>
      <c r="P4116" s="2"/>
      <c r="Q4116" s="27"/>
      <c r="R4116" s="2"/>
      <c r="S4116" s="2"/>
      <c r="T4116" s="2"/>
      <c r="U4116" s="2"/>
      <c r="V4116" s="2"/>
      <c r="W4116" s="2"/>
    </row>
    <row r="4117" spans="2:23" ht="15" customHeight="1" x14ac:dyDescent="0.35">
      <c r="B4117" s="349"/>
      <c r="C4117" s="715" t="str">
        <f t="shared" si="255"/>
        <v/>
      </c>
      <c r="D4117" s="458">
        <f>IF(ISNUMBER(Summary!$D$17), DATE(Summary!$D$17, 1, 1) + INT((ROW(B4079)-1)/24), DATE(2024, 1, 1) + INT((ROW(B4079)-1)/24))</f>
        <v>45461</v>
      </c>
      <c r="E4117" s="459">
        <v>0.91666666666666674</v>
      </c>
      <c r="F4117" s="780"/>
      <c r="G4117" s="780"/>
      <c r="H4117" s="460">
        <f t="shared" si="253"/>
        <v>0</v>
      </c>
      <c r="I4117" s="460">
        <f t="shared" si="254"/>
        <v>0</v>
      </c>
      <c r="J4117" s="460">
        <f t="shared" si="256"/>
        <v>0</v>
      </c>
      <c r="K4117" s="9"/>
      <c r="P4117" s="2"/>
      <c r="Q4117" s="27"/>
      <c r="R4117" s="2"/>
      <c r="S4117" s="2"/>
      <c r="T4117" s="2"/>
      <c r="U4117" s="2"/>
      <c r="V4117" s="2"/>
      <c r="W4117" s="2"/>
    </row>
    <row r="4118" spans="2:23" ht="15" customHeight="1" x14ac:dyDescent="0.35">
      <c r="B4118" s="349"/>
      <c r="C4118" s="715" t="str">
        <f t="shared" si="255"/>
        <v/>
      </c>
      <c r="D4118" s="458">
        <f>IF(ISNUMBER(Summary!$D$17), DATE(Summary!$D$17, 1, 1) + INT((ROW(B4080)-1)/24), DATE(2024, 1, 1) + INT((ROW(B4080)-1)/24))</f>
        <v>45461</v>
      </c>
      <c r="E4118" s="459">
        <v>0.95833333333333337</v>
      </c>
      <c r="F4118" s="780"/>
      <c r="G4118" s="780"/>
      <c r="H4118" s="460">
        <f t="shared" si="253"/>
        <v>0</v>
      </c>
      <c r="I4118" s="460">
        <f t="shared" si="254"/>
        <v>0</v>
      </c>
      <c r="J4118" s="460">
        <f t="shared" si="256"/>
        <v>0</v>
      </c>
      <c r="K4118" s="9"/>
      <c r="P4118" s="2"/>
      <c r="Q4118" s="27"/>
      <c r="R4118" s="2"/>
      <c r="S4118" s="2"/>
      <c r="T4118" s="2"/>
      <c r="U4118" s="2"/>
      <c r="V4118" s="2"/>
      <c r="W4118" s="2"/>
    </row>
    <row r="4119" spans="2:23" ht="15" customHeight="1" x14ac:dyDescent="0.35">
      <c r="B4119" s="457"/>
      <c r="C4119" s="715">
        <f t="shared" si="255"/>
        <v>45462</v>
      </c>
      <c r="D4119" s="458">
        <f>IF(ISNUMBER(Summary!$D$17), DATE(Summary!$D$17, 1, 1) + INT((ROW(B4081)-1)/24), DATE(2024, 1, 1) + INT((ROW(B4081)-1)/24))</f>
        <v>45462</v>
      </c>
      <c r="E4119" s="459">
        <v>3.1225022567582528E-17</v>
      </c>
      <c r="F4119" s="780"/>
      <c r="G4119" s="780"/>
      <c r="H4119" s="460">
        <f t="shared" si="253"/>
        <v>0</v>
      </c>
      <c r="I4119" s="460">
        <f t="shared" si="254"/>
        <v>0</v>
      </c>
      <c r="J4119" s="460">
        <f t="shared" si="256"/>
        <v>0</v>
      </c>
      <c r="K4119" s="9"/>
      <c r="P4119" s="2"/>
      <c r="Q4119" s="27"/>
      <c r="R4119" s="2"/>
      <c r="S4119" s="2"/>
      <c r="T4119" s="2"/>
      <c r="U4119" s="2"/>
      <c r="V4119" s="2"/>
      <c r="W4119" s="2"/>
    </row>
    <row r="4120" spans="2:23" ht="15" customHeight="1" x14ac:dyDescent="0.35">
      <c r="B4120" s="349"/>
      <c r="C4120" s="715" t="str">
        <f t="shared" si="255"/>
        <v/>
      </c>
      <c r="D4120" s="458">
        <f>IF(ISNUMBER(Summary!$D$17), DATE(Summary!$D$17, 1, 1) + INT((ROW(B4082)-1)/24), DATE(2024, 1, 1) + INT((ROW(B4082)-1)/24))</f>
        <v>45462</v>
      </c>
      <c r="E4120" s="459">
        <v>4.1666666666666699E-2</v>
      </c>
      <c r="F4120" s="780"/>
      <c r="G4120" s="780"/>
      <c r="H4120" s="460">
        <f t="shared" si="253"/>
        <v>0</v>
      </c>
      <c r="I4120" s="460">
        <f t="shared" si="254"/>
        <v>0</v>
      </c>
      <c r="J4120" s="460">
        <f t="shared" si="256"/>
        <v>0</v>
      </c>
      <c r="K4120" s="9"/>
      <c r="P4120" s="2"/>
      <c r="Q4120" s="27"/>
      <c r="R4120" s="2"/>
      <c r="S4120" s="2"/>
      <c r="T4120" s="2"/>
      <c r="U4120" s="2"/>
      <c r="V4120" s="2"/>
      <c r="W4120" s="2"/>
    </row>
    <row r="4121" spans="2:23" ht="15" customHeight="1" x14ac:dyDescent="0.35">
      <c r="B4121" s="349"/>
      <c r="C4121" s="715" t="str">
        <f t="shared" si="255"/>
        <v/>
      </c>
      <c r="D4121" s="458">
        <f>IF(ISNUMBER(Summary!$D$17), DATE(Summary!$D$17, 1, 1) + INT((ROW(B4083)-1)/24), DATE(2024, 1, 1) + INT((ROW(B4083)-1)/24))</f>
        <v>45462</v>
      </c>
      <c r="E4121" s="459">
        <v>8.333333333333337E-2</v>
      </c>
      <c r="F4121" s="780"/>
      <c r="G4121" s="780"/>
      <c r="H4121" s="460">
        <f t="shared" si="253"/>
        <v>0</v>
      </c>
      <c r="I4121" s="460">
        <f t="shared" si="254"/>
        <v>0</v>
      </c>
      <c r="J4121" s="460">
        <f t="shared" si="256"/>
        <v>0</v>
      </c>
      <c r="K4121" s="9"/>
      <c r="P4121" s="2"/>
      <c r="Q4121" s="27"/>
      <c r="R4121" s="2"/>
      <c r="S4121" s="2"/>
      <c r="T4121" s="2"/>
      <c r="U4121" s="2"/>
      <c r="V4121" s="2"/>
      <c r="W4121" s="2"/>
    </row>
    <row r="4122" spans="2:23" ht="15" customHeight="1" x14ac:dyDescent="0.35">
      <c r="B4122" s="349"/>
      <c r="C4122" s="715" t="str">
        <f t="shared" si="255"/>
        <v/>
      </c>
      <c r="D4122" s="458">
        <f>IF(ISNUMBER(Summary!$D$17), DATE(Summary!$D$17, 1, 1) + INT((ROW(B4084)-1)/24), DATE(2024, 1, 1) + INT((ROW(B4084)-1)/24))</f>
        <v>45462</v>
      </c>
      <c r="E4122" s="459">
        <v>0.12500000000000006</v>
      </c>
      <c r="F4122" s="780"/>
      <c r="G4122" s="780"/>
      <c r="H4122" s="460">
        <f t="shared" si="253"/>
        <v>0</v>
      </c>
      <c r="I4122" s="460">
        <f t="shared" si="254"/>
        <v>0</v>
      </c>
      <c r="J4122" s="460">
        <f t="shared" si="256"/>
        <v>0</v>
      </c>
      <c r="K4122" s="9"/>
      <c r="P4122" s="2"/>
      <c r="Q4122" s="27"/>
      <c r="R4122" s="2"/>
      <c r="S4122" s="2"/>
      <c r="T4122" s="2"/>
      <c r="U4122" s="2"/>
      <c r="V4122" s="2"/>
      <c r="W4122" s="2"/>
    </row>
    <row r="4123" spans="2:23" ht="15" customHeight="1" x14ac:dyDescent="0.35">
      <c r="B4123" s="349"/>
      <c r="C4123" s="715" t="str">
        <f t="shared" si="255"/>
        <v/>
      </c>
      <c r="D4123" s="458">
        <f>IF(ISNUMBER(Summary!$D$17), DATE(Summary!$D$17, 1, 1) + INT((ROW(B4085)-1)/24), DATE(2024, 1, 1) + INT((ROW(B4085)-1)/24))</f>
        <v>45462</v>
      </c>
      <c r="E4123" s="459">
        <v>0.16666666666666669</v>
      </c>
      <c r="F4123" s="780"/>
      <c r="G4123" s="780"/>
      <c r="H4123" s="460">
        <f t="shared" si="253"/>
        <v>0</v>
      </c>
      <c r="I4123" s="460">
        <f t="shared" si="254"/>
        <v>0</v>
      </c>
      <c r="J4123" s="460">
        <f t="shared" si="256"/>
        <v>0</v>
      </c>
      <c r="K4123" s="9"/>
      <c r="P4123" s="2"/>
      <c r="Q4123" s="27"/>
      <c r="R4123" s="2"/>
      <c r="S4123" s="2"/>
      <c r="T4123" s="2"/>
      <c r="U4123" s="2"/>
      <c r="V4123" s="2"/>
      <c r="W4123" s="2"/>
    </row>
    <row r="4124" spans="2:23" ht="15" customHeight="1" x14ac:dyDescent="0.35">
      <c r="B4124" s="349"/>
      <c r="C4124" s="715" t="str">
        <f t="shared" si="255"/>
        <v/>
      </c>
      <c r="D4124" s="458">
        <f>IF(ISNUMBER(Summary!$D$17), DATE(Summary!$D$17, 1, 1) + INT((ROW(B4086)-1)/24), DATE(2024, 1, 1) + INT((ROW(B4086)-1)/24))</f>
        <v>45462</v>
      </c>
      <c r="E4124" s="459">
        <v>0.20833333333333337</v>
      </c>
      <c r="F4124" s="780"/>
      <c r="G4124" s="780"/>
      <c r="H4124" s="460">
        <f t="shared" si="253"/>
        <v>0</v>
      </c>
      <c r="I4124" s="460">
        <f t="shared" si="254"/>
        <v>0</v>
      </c>
      <c r="J4124" s="460">
        <f t="shared" si="256"/>
        <v>0</v>
      </c>
      <c r="K4124" s="9"/>
      <c r="P4124" s="2"/>
      <c r="Q4124" s="27"/>
      <c r="R4124" s="2"/>
      <c r="S4124" s="2"/>
      <c r="T4124" s="2"/>
      <c r="U4124" s="2"/>
      <c r="V4124" s="2"/>
      <c r="W4124" s="2"/>
    </row>
    <row r="4125" spans="2:23" ht="15" customHeight="1" x14ac:dyDescent="0.35">
      <c r="B4125" s="349"/>
      <c r="C4125" s="715" t="str">
        <f t="shared" si="255"/>
        <v/>
      </c>
      <c r="D4125" s="458">
        <f>IF(ISNUMBER(Summary!$D$17), DATE(Summary!$D$17, 1, 1) + INT((ROW(B4087)-1)/24), DATE(2024, 1, 1) + INT((ROW(B4087)-1)/24))</f>
        <v>45462</v>
      </c>
      <c r="E4125" s="459">
        <v>0.25</v>
      </c>
      <c r="F4125" s="780"/>
      <c r="G4125" s="780"/>
      <c r="H4125" s="460">
        <f t="shared" si="253"/>
        <v>0</v>
      </c>
      <c r="I4125" s="460">
        <f t="shared" si="254"/>
        <v>0</v>
      </c>
      <c r="J4125" s="460">
        <f t="shared" si="256"/>
        <v>0</v>
      </c>
      <c r="K4125" s="9"/>
      <c r="P4125" s="2"/>
      <c r="Q4125" s="27"/>
      <c r="R4125" s="2"/>
      <c r="S4125" s="2"/>
      <c r="T4125" s="2"/>
      <c r="U4125" s="2"/>
      <c r="V4125" s="2"/>
      <c r="W4125" s="2"/>
    </row>
    <row r="4126" spans="2:23" ht="15" customHeight="1" x14ac:dyDescent="0.35">
      <c r="B4126" s="349"/>
      <c r="C4126" s="715" t="str">
        <f t="shared" si="255"/>
        <v/>
      </c>
      <c r="D4126" s="458">
        <f>IF(ISNUMBER(Summary!$D$17), DATE(Summary!$D$17, 1, 1) + INT((ROW(B4088)-1)/24), DATE(2024, 1, 1) + INT((ROW(B4088)-1)/24))</f>
        <v>45462</v>
      </c>
      <c r="E4126" s="459">
        <v>0.29166666666666669</v>
      </c>
      <c r="F4126" s="780"/>
      <c r="G4126" s="780"/>
      <c r="H4126" s="460">
        <f t="shared" si="253"/>
        <v>0</v>
      </c>
      <c r="I4126" s="460">
        <f t="shared" si="254"/>
        <v>0</v>
      </c>
      <c r="J4126" s="460">
        <f t="shared" si="256"/>
        <v>0</v>
      </c>
      <c r="K4126" s="9"/>
      <c r="P4126" s="2"/>
      <c r="Q4126" s="27"/>
      <c r="R4126" s="2"/>
      <c r="S4126" s="2"/>
      <c r="T4126" s="2"/>
      <c r="U4126" s="2"/>
      <c r="V4126" s="2"/>
      <c r="W4126" s="2"/>
    </row>
    <row r="4127" spans="2:23" ht="15" customHeight="1" x14ac:dyDescent="0.35">
      <c r="B4127" s="349"/>
      <c r="C4127" s="715" t="str">
        <f t="shared" si="255"/>
        <v/>
      </c>
      <c r="D4127" s="458">
        <f>IF(ISNUMBER(Summary!$D$17), DATE(Summary!$D$17, 1, 1) + INT((ROW(B4089)-1)/24), DATE(2024, 1, 1) + INT((ROW(B4089)-1)/24))</f>
        <v>45462</v>
      </c>
      <c r="E4127" s="459">
        <v>0.33333333333333337</v>
      </c>
      <c r="F4127" s="780"/>
      <c r="G4127" s="780"/>
      <c r="H4127" s="460">
        <f t="shared" si="253"/>
        <v>0</v>
      </c>
      <c r="I4127" s="460">
        <f t="shared" si="254"/>
        <v>0</v>
      </c>
      <c r="J4127" s="460">
        <f t="shared" si="256"/>
        <v>0</v>
      </c>
      <c r="K4127" s="9"/>
      <c r="P4127" s="2"/>
      <c r="Q4127" s="27"/>
      <c r="R4127" s="2"/>
      <c r="S4127" s="2"/>
      <c r="T4127" s="2"/>
      <c r="U4127" s="2"/>
      <c r="V4127" s="2"/>
      <c r="W4127" s="2"/>
    </row>
    <row r="4128" spans="2:23" ht="15" customHeight="1" x14ac:dyDescent="0.35">
      <c r="B4128" s="349"/>
      <c r="C4128" s="715" t="str">
        <f t="shared" si="255"/>
        <v/>
      </c>
      <c r="D4128" s="458">
        <f>IF(ISNUMBER(Summary!$D$17), DATE(Summary!$D$17, 1, 1) + INT((ROW(B4090)-1)/24), DATE(2024, 1, 1) + INT((ROW(B4090)-1)/24))</f>
        <v>45462</v>
      </c>
      <c r="E4128" s="459">
        <v>0.375</v>
      </c>
      <c r="F4128" s="780"/>
      <c r="G4128" s="780"/>
      <c r="H4128" s="460">
        <f t="shared" si="253"/>
        <v>0</v>
      </c>
      <c r="I4128" s="460">
        <f t="shared" si="254"/>
        <v>0</v>
      </c>
      <c r="J4128" s="460">
        <f t="shared" si="256"/>
        <v>0</v>
      </c>
      <c r="K4128" s="9"/>
      <c r="P4128" s="2"/>
      <c r="Q4128" s="27"/>
      <c r="R4128" s="2"/>
      <c r="S4128" s="2"/>
      <c r="T4128" s="2"/>
      <c r="U4128" s="2"/>
      <c r="V4128" s="2"/>
      <c r="W4128" s="2"/>
    </row>
    <row r="4129" spans="2:23" ht="15" customHeight="1" x14ac:dyDescent="0.35">
      <c r="B4129" s="349"/>
      <c r="C4129" s="715" t="str">
        <f t="shared" si="255"/>
        <v/>
      </c>
      <c r="D4129" s="458">
        <f>IF(ISNUMBER(Summary!$D$17), DATE(Summary!$D$17, 1, 1) + INT((ROW(B4091)-1)/24), DATE(2024, 1, 1) + INT((ROW(B4091)-1)/24))</f>
        <v>45462</v>
      </c>
      <c r="E4129" s="459">
        <v>0.41666666666666669</v>
      </c>
      <c r="F4129" s="780"/>
      <c r="G4129" s="780"/>
      <c r="H4129" s="460">
        <f t="shared" si="253"/>
        <v>0</v>
      </c>
      <c r="I4129" s="460">
        <f t="shared" si="254"/>
        <v>0</v>
      </c>
      <c r="J4129" s="460">
        <f t="shared" si="256"/>
        <v>0</v>
      </c>
      <c r="K4129" s="9"/>
      <c r="P4129" s="2"/>
      <c r="Q4129" s="27"/>
      <c r="R4129" s="2"/>
      <c r="S4129" s="2"/>
      <c r="T4129" s="2"/>
      <c r="U4129" s="2"/>
      <c r="V4129" s="2"/>
      <c r="W4129" s="2"/>
    </row>
    <row r="4130" spans="2:23" ht="15" customHeight="1" x14ac:dyDescent="0.35">
      <c r="B4130" s="349"/>
      <c r="C4130" s="715" t="str">
        <f t="shared" si="255"/>
        <v/>
      </c>
      <c r="D4130" s="458">
        <f>IF(ISNUMBER(Summary!$D$17), DATE(Summary!$D$17, 1, 1) + INT((ROW(B4092)-1)/24), DATE(2024, 1, 1) + INT((ROW(B4092)-1)/24))</f>
        <v>45462</v>
      </c>
      <c r="E4130" s="459">
        <v>0.45833333333333337</v>
      </c>
      <c r="F4130" s="780"/>
      <c r="G4130" s="780"/>
      <c r="H4130" s="460">
        <f t="shared" si="253"/>
        <v>0</v>
      </c>
      <c r="I4130" s="460">
        <f t="shared" si="254"/>
        <v>0</v>
      </c>
      <c r="J4130" s="460">
        <f t="shared" si="256"/>
        <v>0</v>
      </c>
      <c r="K4130" s="9"/>
      <c r="P4130" s="2"/>
      <c r="Q4130" s="27"/>
      <c r="R4130" s="2"/>
      <c r="S4130" s="2"/>
      <c r="T4130" s="2"/>
      <c r="U4130" s="2"/>
      <c r="V4130" s="2"/>
      <c r="W4130" s="2"/>
    </row>
    <row r="4131" spans="2:23" ht="15" customHeight="1" x14ac:dyDescent="0.35">
      <c r="B4131" s="349"/>
      <c r="C4131" s="715" t="str">
        <f t="shared" si="255"/>
        <v/>
      </c>
      <c r="D4131" s="458">
        <f>IF(ISNUMBER(Summary!$D$17), DATE(Summary!$D$17, 1, 1) + INT((ROW(B4093)-1)/24), DATE(2024, 1, 1) + INT((ROW(B4093)-1)/24))</f>
        <v>45462</v>
      </c>
      <c r="E4131" s="459">
        <v>0.50000000000000011</v>
      </c>
      <c r="F4131" s="780"/>
      <c r="G4131" s="780"/>
      <c r="H4131" s="460">
        <f t="shared" si="253"/>
        <v>0</v>
      </c>
      <c r="I4131" s="460">
        <f t="shared" si="254"/>
        <v>0</v>
      </c>
      <c r="J4131" s="460">
        <f t="shared" si="256"/>
        <v>0</v>
      </c>
      <c r="K4131" s="9"/>
      <c r="P4131" s="2"/>
      <c r="Q4131" s="27"/>
      <c r="R4131" s="2"/>
      <c r="S4131" s="2"/>
      <c r="T4131" s="2"/>
      <c r="U4131" s="2"/>
      <c r="V4131" s="2"/>
      <c r="W4131" s="2"/>
    </row>
    <row r="4132" spans="2:23" ht="15" customHeight="1" x14ac:dyDescent="0.35">
      <c r="B4132" s="349"/>
      <c r="C4132" s="715" t="str">
        <f t="shared" si="255"/>
        <v/>
      </c>
      <c r="D4132" s="458">
        <f>IF(ISNUMBER(Summary!$D$17), DATE(Summary!$D$17, 1, 1) + INT((ROW(B4094)-1)/24), DATE(2024, 1, 1) + INT((ROW(B4094)-1)/24))</f>
        <v>45462</v>
      </c>
      <c r="E4132" s="459">
        <v>0.54166666666666674</v>
      </c>
      <c r="F4132" s="780"/>
      <c r="G4132" s="780"/>
      <c r="H4132" s="460">
        <f t="shared" si="253"/>
        <v>0</v>
      </c>
      <c r="I4132" s="460">
        <f t="shared" si="254"/>
        <v>0</v>
      </c>
      <c r="J4132" s="460">
        <f t="shared" si="256"/>
        <v>0</v>
      </c>
      <c r="K4132" s="9"/>
      <c r="P4132" s="2"/>
      <c r="Q4132" s="27"/>
      <c r="R4132" s="2"/>
      <c r="S4132" s="2"/>
      <c r="T4132" s="2"/>
      <c r="U4132" s="2"/>
      <c r="V4132" s="2"/>
      <c r="W4132" s="2"/>
    </row>
    <row r="4133" spans="2:23" ht="15" customHeight="1" x14ac:dyDescent="0.35">
      <c r="B4133" s="349"/>
      <c r="C4133" s="715" t="str">
        <f t="shared" si="255"/>
        <v/>
      </c>
      <c r="D4133" s="458">
        <f>IF(ISNUMBER(Summary!$D$17), DATE(Summary!$D$17, 1, 1) + INT((ROW(B4095)-1)/24), DATE(2024, 1, 1) + INT((ROW(B4095)-1)/24))</f>
        <v>45462</v>
      </c>
      <c r="E4133" s="459">
        <v>0.58333333333333337</v>
      </c>
      <c r="F4133" s="780"/>
      <c r="G4133" s="780"/>
      <c r="H4133" s="460">
        <f t="shared" si="253"/>
        <v>0</v>
      </c>
      <c r="I4133" s="460">
        <f t="shared" si="254"/>
        <v>0</v>
      </c>
      <c r="J4133" s="460">
        <f t="shared" si="256"/>
        <v>0</v>
      </c>
      <c r="K4133" s="9"/>
      <c r="P4133" s="2"/>
      <c r="Q4133" s="27"/>
      <c r="R4133" s="2"/>
      <c r="S4133" s="2"/>
      <c r="T4133" s="2"/>
      <c r="U4133" s="2"/>
      <c r="V4133" s="2"/>
      <c r="W4133" s="2"/>
    </row>
    <row r="4134" spans="2:23" ht="15" customHeight="1" x14ac:dyDescent="0.35">
      <c r="B4134" s="349"/>
      <c r="C4134" s="715" t="str">
        <f t="shared" si="255"/>
        <v/>
      </c>
      <c r="D4134" s="458">
        <f>IF(ISNUMBER(Summary!$D$17), DATE(Summary!$D$17, 1, 1) + INT((ROW(B4096)-1)/24), DATE(2024, 1, 1) + INT((ROW(B4096)-1)/24))</f>
        <v>45462</v>
      </c>
      <c r="E4134" s="459">
        <v>0.62500000000000011</v>
      </c>
      <c r="F4134" s="780"/>
      <c r="G4134" s="780"/>
      <c r="H4134" s="460">
        <f t="shared" si="253"/>
        <v>0</v>
      </c>
      <c r="I4134" s="460">
        <f t="shared" si="254"/>
        <v>0</v>
      </c>
      <c r="J4134" s="460">
        <f t="shared" si="256"/>
        <v>0</v>
      </c>
      <c r="K4134" s="9"/>
      <c r="P4134" s="2"/>
      <c r="Q4134" s="27"/>
      <c r="R4134" s="2"/>
      <c r="S4134" s="2"/>
      <c r="T4134" s="2"/>
      <c r="U4134" s="2"/>
      <c r="V4134" s="2"/>
      <c r="W4134" s="2"/>
    </row>
    <row r="4135" spans="2:23" ht="15" customHeight="1" x14ac:dyDescent="0.35">
      <c r="B4135" s="349"/>
      <c r="C4135" s="715" t="str">
        <f t="shared" si="255"/>
        <v/>
      </c>
      <c r="D4135" s="458">
        <f>IF(ISNUMBER(Summary!$D$17), DATE(Summary!$D$17, 1, 1) + INT((ROW(B4097)-1)/24), DATE(2024, 1, 1) + INT((ROW(B4097)-1)/24))</f>
        <v>45462</v>
      </c>
      <c r="E4135" s="459">
        <v>0.66666666666666674</v>
      </c>
      <c r="F4135" s="780"/>
      <c r="G4135" s="780"/>
      <c r="H4135" s="460">
        <f t="shared" ref="H4135:H4198" si="257">IF(G4135&gt;F4135,F4135,G4135)</f>
        <v>0</v>
      </c>
      <c r="I4135" s="460">
        <f t="shared" ref="I4135:I4198" si="258">F4135-H4135</f>
        <v>0</v>
      </c>
      <c r="J4135" s="460">
        <f t="shared" si="256"/>
        <v>0</v>
      </c>
      <c r="K4135" s="9"/>
      <c r="P4135" s="2"/>
      <c r="Q4135" s="27"/>
      <c r="R4135" s="2"/>
      <c r="S4135" s="2"/>
      <c r="T4135" s="2"/>
      <c r="U4135" s="2"/>
      <c r="V4135" s="2"/>
      <c r="W4135" s="2"/>
    </row>
    <row r="4136" spans="2:23" ht="15" customHeight="1" x14ac:dyDescent="0.35">
      <c r="B4136" s="349"/>
      <c r="C4136" s="715" t="str">
        <f t="shared" ref="C4136:C4199" si="259">IF(MOD(ROW()-ROW($E$39), 24)=0, $D4136, "")</f>
        <v/>
      </c>
      <c r="D4136" s="458">
        <f>IF(ISNUMBER(Summary!$D$17), DATE(Summary!$D$17, 1, 1) + INT((ROW(B4098)-1)/24), DATE(2024, 1, 1) + INT((ROW(B4098)-1)/24))</f>
        <v>45462</v>
      </c>
      <c r="E4136" s="459">
        <v>0.70833333333333337</v>
      </c>
      <c r="F4136" s="780"/>
      <c r="G4136" s="780"/>
      <c r="H4136" s="460">
        <f t="shared" si="257"/>
        <v>0</v>
      </c>
      <c r="I4136" s="460">
        <f t="shared" si="258"/>
        <v>0</v>
      </c>
      <c r="J4136" s="460">
        <f t="shared" si="256"/>
        <v>0</v>
      </c>
      <c r="K4136" s="9"/>
      <c r="P4136" s="2"/>
      <c r="Q4136" s="27"/>
      <c r="R4136" s="2"/>
      <c r="S4136" s="2"/>
      <c r="T4136" s="2"/>
      <c r="U4136" s="2"/>
      <c r="V4136" s="2"/>
      <c r="W4136" s="2"/>
    </row>
    <row r="4137" spans="2:23" ht="15" customHeight="1" x14ac:dyDescent="0.35">
      <c r="B4137" s="349"/>
      <c r="C4137" s="715" t="str">
        <f t="shared" si="259"/>
        <v/>
      </c>
      <c r="D4137" s="458">
        <f>IF(ISNUMBER(Summary!$D$17), DATE(Summary!$D$17, 1, 1) + INT((ROW(B4099)-1)/24), DATE(2024, 1, 1) + INT((ROW(B4099)-1)/24))</f>
        <v>45462</v>
      </c>
      <c r="E4137" s="459">
        <v>0.75000000000000011</v>
      </c>
      <c r="F4137" s="780"/>
      <c r="G4137" s="780"/>
      <c r="H4137" s="460">
        <f t="shared" si="257"/>
        <v>0</v>
      </c>
      <c r="I4137" s="460">
        <f t="shared" si="258"/>
        <v>0</v>
      </c>
      <c r="J4137" s="460">
        <f t="shared" si="256"/>
        <v>0</v>
      </c>
      <c r="K4137" s="9"/>
      <c r="P4137" s="2"/>
      <c r="Q4137" s="27"/>
      <c r="R4137" s="2"/>
      <c r="S4137" s="2"/>
      <c r="T4137" s="2"/>
      <c r="U4137" s="2"/>
      <c r="V4137" s="2"/>
      <c r="W4137" s="2"/>
    </row>
    <row r="4138" spans="2:23" ht="15" customHeight="1" x14ac:dyDescent="0.35">
      <c r="B4138" s="349"/>
      <c r="C4138" s="715" t="str">
        <f t="shared" si="259"/>
        <v/>
      </c>
      <c r="D4138" s="458">
        <f>IF(ISNUMBER(Summary!$D$17), DATE(Summary!$D$17, 1, 1) + INT((ROW(B4100)-1)/24), DATE(2024, 1, 1) + INT((ROW(B4100)-1)/24))</f>
        <v>45462</v>
      </c>
      <c r="E4138" s="459">
        <v>0.79166666666666674</v>
      </c>
      <c r="F4138" s="780"/>
      <c r="G4138" s="780"/>
      <c r="H4138" s="460">
        <f t="shared" si="257"/>
        <v>0</v>
      </c>
      <c r="I4138" s="460">
        <f t="shared" si="258"/>
        <v>0</v>
      </c>
      <c r="J4138" s="460">
        <f t="shared" si="256"/>
        <v>0</v>
      </c>
      <c r="K4138" s="9"/>
      <c r="P4138" s="2"/>
      <c r="Q4138" s="27"/>
      <c r="R4138" s="2"/>
      <c r="S4138" s="2"/>
      <c r="T4138" s="2"/>
      <c r="U4138" s="2"/>
      <c r="V4138" s="2"/>
      <c r="W4138" s="2"/>
    </row>
    <row r="4139" spans="2:23" ht="15" customHeight="1" x14ac:dyDescent="0.35">
      <c r="B4139" s="349"/>
      <c r="C4139" s="715" t="str">
        <f t="shared" si="259"/>
        <v/>
      </c>
      <c r="D4139" s="458">
        <f>IF(ISNUMBER(Summary!$D$17), DATE(Summary!$D$17, 1, 1) + INT((ROW(B4101)-1)/24), DATE(2024, 1, 1) + INT((ROW(B4101)-1)/24))</f>
        <v>45462</v>
      </c>
      <c r="E4139" s="459">
        <v>0.83333333333333337</v>
      </c>
      <c r="F4139" s="780"/>
      <c r="G4139" s="780"/>
      <c r="H4139" s="460">
        <f t="shared" si="257"/>
        <v>0</v>
      </c>
      <c r="I4139" s="460">
        <f t="shared" si="258"/>
        <v>0</v>
      </c>
      <c r="J4139" s="460">
        <f t="shared" si="256"/>
        <v>0</v>
      </c>
      <c r="K4139" s="9"/>
      <c r="P4139" s="2"/>
      <c r="Q4139" s="27"/>
      <c r="R4139" s="2"/>
      <c r="S4139" s="2"/>
      <c r="T4139" s="2"/>
      <c r="U4139" s="2"/>
      <c r="V4139" s="2"/>
      <c r="W4139" s="2"/>
    </row>
    <row r="4140" spans="2:23" ht="15" customHeight="1" x14ac:dyDescent="0.35">
      <c r="B4140" s="349"/>
      <c r="C4140" s="715" t="str">
        <f t="shared" si="259"/>
        <v/>
      </c>
      <c r="D4140" s="458">
        <f>IF(ISNUMBER(Summary!$D$17), DATE(Summary!$D$17, 1, 1) + INT((ROW(B4102)-1)/24), DATE(2024, 1, 1) + INT((ROW(B4102)-1)/24))</f>
        <v>45462</v>
      </c>
      <c r="E4140" s="459">
        <v>0.87500000000000011</v>
      </c>
      <c r="F4140" s="780"/>
      <c r="G4140" s="780"/>
      <c r="H4140" s="460">
        <f t="shared" si="257"/>
        <v>0</v>
      </c>
      <c r="I4140" s="460">
        <f t="shared" si="258"/>
        <v>0</v>
      </c>
      <c r="J4140" s="460">
        <f t="shared" si="256"/>
        <v>0</v>
      </c>
      <c r="K4140" s="9"/>
      <c r="P4140" s="2"/>
      <c r="Q4140" s="27"/>
      <c r="R4140" s="2"/>
      <c r="S4140" s="2"/>
      <c r="T4140" s="2"/>
      <c r="U4140" s="2"/>
      <c r="V4140" s="2"/>
      <c r="W4140" s="2"/>
    </row>
    <row r="4141" spans="2:23" ht="15" customHeight="1" x14ac:dyDescent="0.35">
      <c r="B4141" s="349"/>
      <c r="C4141" s="715" t="str">
        <f t="shared" si="259"/>
        <v/>
      </c>
      <c r="D4141" s="458">
        <f>IF(ISNUMBER(Summary!$D$17), DATE(Summary!$D$17, 1, 1) + INT((ROW(B4103)-1)/24), DATE(2024, 1, 1) + INT((ROW(B4103)-1)/24))</f>
        <v>45462</v>
      </c>
      <c r="E4141" s="459">
        <v>0.91666666666666674</v>
      </c>
      <c r="F4141" s="780"/>
      <c r="G4141" s="780"/>
      <c r="H4141" s="460">
        <f t="shared" si="257"/>
        <v>0</v>
      </c>
      <c r="I4141" s="460">
        <f t="shared" si="258"/>
        <v>0</v>
      </c>
      <c r="J4141" s="460">
        <f t="shared" si="256"/>
        <v>0</v>
      </c>
      <c r="K4141" s="9"/>
      <c r="P4141" s="2"/>
      <c r="Q4141" s="27"/>
      <c r="R4141" s="2"/>
      <c r="S4141" s="2"/>
      <c r="T4141" s="2"/>
      <c r="U4141" s="2"/>
      <c r="V4141" s="2"/>
      <c r="W4141" s="2"/>
    </row>
    <row r="4142" spans="2:23" ht="15" customHeight="1" x14ac:dyDescent="0.35">
      <c r="B4142" s="349"/>
      <c r="C4142" s="715" t="str">
        <f t="shared" si="259"/>
        <v/>
      </c>
      <c r="D4142" s="458">
        <f>IF(ISNUMBER(Summary!$D$17), DATE(Summary!$D$17, 1, 1) + INT((ROW(B4104)-1)/24), DATE(2024, 1, 1) + INT((ROW(B4104)-1)/24))</f>
        <v>45462</v>
      </c>
      <c r="E4142" s="459">
        <v>0.95833333333333337</v>
      </c>
      <c r="F4142" s="780"/>
      <c r="G4142" s="780"/>
      <c r="H4142" s="460">
        <f t="shared" si="257"/>
        <v>0</v>
      </c>
      <c r="I4142" s="460">
        <f t="shared" si="258"/>
        <v>0</v>
      </c>
      <c r="J4142" s="460">
        <f t="shared" si="256"/>
        <v>0</v>
      </c>
      <c r="K4142" s="9"/>
      <c r="P4142" s="2"/>
      <c r="Q4142" s="27"/>
      <c r="R4142" s="2"/>
      <c r="S4142" s="2"/>
      <c r="T4142" s="2"/>
      <c r="U4142" s="2"/>
      <c r="V4142" s="2"/>
      <c r="W4142" s="2"/>
    </row>
    <row r="4143" spans="2:23" ht="15" customHeight="1" x14ac:dyDescent="0.35">
      <c r="B4143" s="457"/>
      <c r="C4143" s="715">
        <f t="shared" si="259"/>
        <v>45463</v>
      </c>
      <c r="D4143" s="458">
        <f>IF(ISNUMBER(Summary!$D$17), DATE(Summary!$D$17, 1, 1) + INT((ROW(B4105)-1)/24), DATE(2024, 1, 1) + INT((ROW(B4105)-1)/24))</f>
        <v>45463</v>
      </c>
      <c r="E4143" s="459">
        <v>3.1225022567582528E-17</v>
      </c>
      <c r="F4143" s="780"/>
      <c r="G4143" s="780"/>
      <c r="H4143" s="460">
        <f t="shared" si="257"/>
        <v>0</v>
      </c>
      <c r="I4143" s="460">
        <f t="shared" si="258"/>
        <v>0</v>
      </c>
      <c r="J4143" s="460">
        <f t="shared" si="256"/>
        <v>0</v>
      </c>
      <c r="K4143" s="9"/>
      <c r="P4143" s="2"/>
      <c r="Q4143" s="27"/>
      <c r="R4143" s="2"/>
      <c r="S4143" s="2"/>
      <c r="T4143" s="2"/>
      <c r="U4143" s="2"/>
      <c r="V4143" s="2"/>
      <c r="W4143" s="2"/>
    </row>
    <row r="4144" spans="2:23" ht="15" customHeight="1" x14ac:dyDescent="0.35">
      <c r="B4144" s="349"/>
      <c r="C4144" s="715" t="str">
        <f t="shared" si="259"/>
        <v/>
      </c>
      <c r="D4144" s="458">
        <f>IF(ISNUMBER(Summary!$D$17), DATE(Summary!$D$17, 1, 1) + INT((ROW(B4106)-1)/24), DATE(2024, 1, 1) + INT((ROW(B4106)-1)/24))</f>
        <v>45463</v>
      </c>
      <c r="E4144" s="459">
        <v>4.1666666666666699E-2</v>
      </c>
      <c r="F4144" s="780"/>
      <c r="G4144" s="780"/>
      <c r="H4144" s="460">
        <f t="shared" si="257"/>
        <v>0</v>
      </c>
      <c r="I4144" s="460">
        <f t="shared" si="258"/>
        <v>0</v>
      </c>
      <c r="J4144" s="460">
        <f t="shared" si="256"/>
        <v>0</v>
      </c>
      <c r="K4144" s="9"/>
      <c r="P4144" s="2"/>
      <c r="Q4144" s="27"/>
      <c r="R4144" s="2"/>
      <c r="S4144" s="2"/>
      <c r="T4144" s="2"/>
      <c r="U4144" s="2"/>
      <c r="V4144" s="2"/>
      <c r="W4144" s="2"/>
    </row>
    <row r="4145" spans="2:23" ht="15" customHeight="1" x14ac:dyDescent="0.35">
      <c r="B4145" s="349"/>
      <c r="C4145" s="715" t="str">
        <f t="shared" si="259"/>
        <v/>
      </c>
      <c r="D4145" s="458">
        <f>IF(ISNUMBER(Summary!$D$17), DATE(Summary!$D$17, 1, 1) + INT((ROW(B4107)-1)/24), DATE(2024, 1, 1) + INT((ROW(B4107)-1)/24))</f>
        <v>45463</v>
      </c>
      <c r="E4145" s="459">
        <v>8.333333333333337E-2</v>
      </c>
      <c r="F4145" s="780"/>
      <c r="G4145" s="780"/>
      <c r="H4145" s="460">
        <f t="shared" si="257"/>
        <v>0</v>
      </c>
      <c r="I4145" s="460">
        <f t="shared" si="258"/>
        <v>0</v>
      </c>
      <c r="J4145" s="460">
        <f t="shared" si="256"/>
        <v>0</v>
      </c>
      <c r="K4145" s="9"/>
      <c r="P4145" s="2"/>
      <c r="Q4145" s="27"/>
      <c r="R4145" s="2"/>
      <c r="S4145" s="2"/>
      <c r="T4145" s="2"/>
      <c r="U4145" s="2"/>
      <c r="V4145" s="2"/>
      <c r="W4145" s="2"/>
    </row>
    <row r="4146" spans="2:23" ht="15" customHeight="1" x14ac:dyDescent="0.35">
      <c r="B4146" s="349"/>
      <c r="C4146" s="715" t="str">
        <f t="shared" si="259"/>
        <v/>
      </c>
      <c r="D4146" s="458">
        <f>IF(ISNUMBER(Summary!$D$17), DATE(Summary!$D$17, 1, 1) + INT((ROW(B4108)-1)/24), DATE(2024, 1, 1) + INT((ROW(B4108)-1)/24))</f>
        <v>45463</v>
      </c>
      <c r="E4146" s="459">
        <v>0.12500000000000006</v>
      </c>
      <c r="F4146" s="780"/>
      <c r="G4146" s="780"/>
      <c r="H4146" s="460">
        <f t="shared" si="257"/>
        <v>0</v>
      </c>
      <c r="I4146" s="460">
        <f t="shared" si="258"/>
        <v>0</v>
      </c>
      <c r="J4146" s="460">
        <f t="shared" si="256"/>
        <v>0</v>
      </c>
      <c r="K4146" s="9"/>
      <c r="P4146" s="2"/>
      <c r="Q4146" s="27"/>
      <c r="R4146" s="2"/>
      <c r="S4146" s="2"/>
      <c r="T4146" s="2"/>
      <c r="U4146" s="2"/>
      <c r="V4146" s="2"/>
      <c r="W4146" s="2"/>
    </row>
    <row r="4147" spans="2:23" ht="15" customHeight="1" x14ac:dyDescent="0.35">
      <c r="B4147" s="349"/>
      <c r="C4147" s="715" t="str">
        <f t="shared" si="259"/>
        <v/>
      </c>
      <c r="D4147" s="458">
        <f>IF(ISNUMBER(Summary!$D$17), DATE(Summary!$D$17, 1, 1) + INT((ROW(B4109)-1)/24), DATE(2024, 1, 1) + INT((ROW(B4109)-1)/24))</f>
        <v>45463</v>
      </c>
      <c r="E4147" s="459">
        <v>0.16666666666666669</v>
      </c>
      <c r="F4147" s="780"/>
      <c r="G4147" s="780"/>
      <c r="H4147" s="460">
        <f t="shared" si="257"/>
        <v>0</v>
      </c>
      <c r="I4147" s="460">
        <f t="shared" si="258"/>
        <v>0</v>
      </c>
      <c r="J4147" s="460">
        <f t="shared" si="256"/>
        <v>0</v>
      </c>
      <c r="K4147" s="9"/>
      <c r="P4147" s="2"/>
      <c r="Q4147" s="27"/>
      <c r="R4147" s="2"/>
      <c r="S4147" s="2"/>
      <c r="T4147" s="2"/>
      <c r="U4147" s="2"/>
      <c r="V4147" s="2"/>
      <c r="W4147" s="2"/>
    </row>
    <row r="4148" spans="2:23" ht="15" customHeight="1" x14ac:dyDescent="0.35">
      <c r="B4148" s="349"/>
      <c r="C4148" s="715" t="str">
        <f t="shared" si="259"/>
        <v/>
      </c>
      <c r="D4148" s="458">
        <f>IF(ISNUMBER(Summary!$D$17), DATE(Summary!$D$17, 1, 1) + INT((ROW(B4110)-1)/24), DATE(2024, 1, 1) + INT((ROW(B4110)-1)/24))</f>
        <v>45463</v>
      </c>
      <c r="E4148" s="459">
        <v>0.20833333333333337</v>
      </c>
      <c r="F4148" s="780"/>
      <c r="G4148" s="780"/>
      <c r="H4148" s="460">
        <f t="shared" si="257"/>
        <v>0</v>
      </c>
      <c r="I4148" s="460">
        <f t="shared" si="258"/>
        <v>0</v>
      </c>
      <c r="J4148" s="460">
        <f t="shared" si="256"/>
        <v>0</v>
      </c>
      <c r="K4148" s="9"/>
      <c r="P4148" s="2"/>
      <c r="Q4148" s="27"/>
      <c r="R4148" s="2"/>
      <c r="S4148" s="2"/>
      <c r="T4148" s="2"/>
      <c r="U4148" s="2"/>
      <c r="V4148" s="2"/>
      <c r="W4148" s="2"/>
    </row>
    <row r="4149" spans="2:23" ht="15" customHeight="1" x14ac:dyDescent="0.35">
      <c r="B4149" s="349"/>
      <c r="C4149" s="715" t="str">
        <f t="shared" si="259"/>
        <v/>
      </c>
      <c r="D4149" s="458">
        <f>IF(ISNUMBER(Summary!$D$17), DATE(Summary!$D$17, 1, 1) + INT((ROW(B4111)-1)/24), DATE(2024, 1, 1) + INT((ROW(B4111)-1)/24))</f>
        <v>45463</v>
      </c>
      <c r="E4149" s="459">
        <v>0.25</v>
      </c>
      <c r="F4149" s="780"/>
      <c r="G4149" s="780"/>
      <c r="H4149" s="460">
        <f t="shared" si="257"/>
        <v>0</v>
      </c>
      <c r="I4149" s="460">
        <f t="shared" si="258"/>
        <v>0</v>
      </c>
      <c r="J4149" s="460">
        <f t="shared" si="256"/>
        <v>0</v>
      </c>
      <c r="K4149" s="9"/>
      <c r="P4149" s="2"/>
      <c r="Q4149" s="27"/>
      <c r="R4149" s="2"/>
      <c r="S4149" s="2"/>
      <c r="T4149" s="2"/>
      <c r="U4149" s="2"/>
      <c r="V4149" s="2"/>
      <c r="W4149" s="2"/>
    </row>
    <row r="4150" spans="2:23" ht="15" customHeight="1" x14ac:dyDescent="0.35">
      <c r="B4150" s="349"/>
      <c r="C4150" s="715" t="str">
        <f t="shared" si="259"/>
        <v/>
      </c>
      <c r="D4150" s="458">
        <f>IF(ISNUMBER(Summary!$D$17), DATE(Summary!$D$17, 1, 1) + INT((ROW(B4112)-1)/24), DATE(2024, 1, 1) + INT((ROW(B4112)-1)/24))</f>
        <v>45463</v>
      </c>
      <c r="E4150" s="459">
        <v>0.29166666666666669</v>
      </c>
      <c r="F4150" s="780"/>
      <c r="G4150" s="780"/>
      <c r="H4150" s="460">
        <f t="shared" si="257"/>
        <v>0</v>
      </c>
      <c r="I4150" s="460">
        <f t="shared" si="258"/>
        <v>0</v>
      </c>
      <c r="J4150" s="460">
        <f t="shared" si="256"/>
        <v>0</v>
      </c>
      <c r="K4150" s="9"/>
      <c r="P4150" s="2"/>
      <c r="Q4150" s="27"/>
      <c r="R4150" s="2"/>
      <c r="S4150" s="2"/>
      <c r="T4150" s="2"/>
      <c r="U4150" s="2"/>
      <c r="V4150" s="2"/>
      <c r="W4150" s="2"/>
    </row>
    <row r="4151" spans="2:23" ht="15" customHeight="1" x14ac:dyDescent="0.35">
      <c r="B4151" s="349"/>
      <c r="C4151" s="715" t="str">
        <f t="shared" si="259"/>
        <v/>
      </c>
      <c r="D4151" s="458">
        <f>IF(ISNUMBER(Summary!$D$17), DATE(Summary!$D$17, 1, 1) + INT((ROW(B4113)-1)/24), DATE(2024, 1, 1) + INT((ROW(B4113)-1)/24))</f>
        <v>45463</v>
      </c>
      <c r="E4151" s="459">
        <v>0.33333333333333337</v>
      </c>
      <c r="F4151" s="780"/>
      <c r="G4151" s="780"/>
      <c r="H4151" s="460">
        <f t="shared" si="257"/>
        <v>0</v>
      </c>
      <c r="I4151" s="460">
        <f t="shared" si="258"/>
        <v>0</v>
      </c>
      <c r="J4151" s="460">
        <f t="shared" si="256"/>
        <v>0</v>
      </c>
      <c r="K4151" s="9"/>
      <c r="P4151" s="2"/>
      <c r="Q4151" s="27"/>
      <c r="R4151" s="2"/>
      <c r="S4151" s="2"/>
      <c r="T4151" s="2"/>
      <c r="U4151" s="2"/>
      <c r="V4151" s="2"/>
      <c r="W4151" s="2"/>
    </row>
    <row r="4152" spans="2:23" ht="15" customHeight="1" x14ac:dyDescent="0.35">
      <c r="B4152" s="349"/>
      <c r="C4152" s="715" t="str">
        <f t="shared" si="259"/>
        <v/>
      </c>
      <c r="D4152" s="458">
        <f>IF(ISNUMBER(Summary!$D$17), DATE(Summary!$D$17, 1, 1) + INT((ROW(B4114)-1)/24), DATE(2024, 1, 1) + INT((ROW(B4114)-1)/24))</f>
        <v>45463</v>
      </c>
      <c r="E4152" s="459">
        <v>0.375</v>
      </c>
      <c r="F4152" s="780"/>
      <c r="G4152" s="780"/>
      <c r="H4152" s="460">
        <f t="shared" si="257"/>
        <v>0</v>
      </c>
      <c r="I4152" s="460">
        <f t="shared" si="258"/>
        <v>0</v>
      </c>
      <c r="J4152" s="460">
        <f t="shared" si="256"/>
        <v>0</v>
      </c>
      <c r="K4152" s="9"/>
      <c r="P4152" s="2"/>
      <c r="Q4152" s="27"/>
      <c r="R4152" s="2"/>
      <c r="S4152" s="2"/>
      <c r="T4152" s="2"/>
      <c r="U4152" s="2"/>
      <c r="V4152" s="2"/>
      <c r="W4152" s="2"/>
    </row>
    <row r="4153" spans="2:23" ht="15" customHeight="1" x14ac:dyDescent="0.35">
      <c r="B4153" s="349"/>
      <c r="C4153" s="715" t="str">
        <f t="shared" si="259"/>
        <v/>
      </c>
      <c r="D4153" s="458">
        <f>IF(ISNUMBER(Summary!$D$17), DATE(Summary!$D$17, 1, 1) + INT((ROW(B4115)-1)/24), DATE(2024, 1, 1) + INT((ROW(B4115)-1)/24))</f>
        <v>45463</v>
      </c>
      <c r="E4153" s="459">
        <v>0.41666666666666669</v>
      </c>
      <c r="F4153" s="780"/>
      <c r="G4153" s="780"/>
      <c r="H4153" s="460">
        <f t="shared" si="257"/>
        <v>0</v>
      </c>
      <c r="I4153" s="460">
        <f t="shared" si="258"/>
        <v>0</v>
      </c>
      <c r="J4153" s="460">
        <f t="shared" si="256"/>
        <v>0</v>
      </c>
      <c r="K4153" s="9"/>
      <c r="P4153" s="2"/>
      <c r="Q4153" s="27"/>
      <c r="R4153" s="2"/>
      <c r="S4153" s="2"/>
      <c r="T4153" s="2"/>
      <c r="U4153" s="2"/>
      <c r="V4153" s="2"/>
      <c r="W4153" s="2"/>
    </row>
    <row r="4154" spans="2:23" ht="15" customHeight="1" x14ac:dyDescent="0.35">
      <c r="B4154" s="349"/>
      <c r="C4154" s="715" t="str">
        <f t="shared" si="259"/>
        <v/>
      </c>
      <c r="D4154" s="458">
        <f>IF(ISNUMBER(Summary!$D$17), DATE(Summary!$D$17, 1, 1) + INT((ROW(B4116)-1)/24), DATE(2024, 1, 1) + INT((ROW(B4116)-1)/24))</f>
        <v>45463</v>
      </c>
      <c r="E4154" s="459">
        <v>0.45833333333333337</v>
      </c>
      <c r="F4154" s="780"/>
      <c r="G4154" s="780"/>
      <c r="H4154" s="460">
        <f t="shared" si="257"/>
        <v>0</v>
      </c>
      <c r="I4154" s="460">
        <f t="shared" si="258"/>
        <v>0</v>
      </c>
      <c r="J4154" s="460">
        <f t="shared" si="256"/>
        <v>0</v>
      </c>
      <c r="K4154" s="9"/>
      <c r="P4154" s="2"/>
      <c r="Q4154" s="27"/>
      <c r="R4154" s="2"/>
      <c r="S4154" s="2"/>
      <c r="T4154" s="2"/>
      <c r="U4154" s="2"/>
      <c r="V4154" s="2"/>
      <c r="W4154" s="2"/>
    </row>
    <row r="4155" spans="2:23" ht="15" customHeight="1" x14ac:dyDescent="0.35">
      <c r="B4155" s="349"/>
      <c r="C4155" s="715" t="str">
        <f t="shared" si="259"/>
        <v/>
      </c>
      <c r="D4155" s="458">
        <f>IF(ISNUMBER(Summary!$D$17), DATE(Summary!$D$17, 1, 1) + INT((ROW(B4117)-1)/24), DATE(2024, 1, 1) + INT((ROW(B4117)-1)/24))</f>
        <v>45463</v>
      </c>
      <c r="E4155" s="459">
        <v>0.50000000000000011</v>
      </c>
      <c r="F4155" s="780"/>
      <c r="G4155" s="780"/>
      <c r="H4155" s="460">
        <f t="shared" si="257"/>
        <v>0</v>
      </c>
      <c r="I4155" s="460">
        <f t="shared" si="258"/>
        <v>0</v>
      </c>
      <c r="J4155" s="460">
        <f t="shared" si="256"/>
        <v>0</v>
      </c>
      <c r="K4155" s="9"/>
      <c r="P4155" s="2"/>
      <c r="Q4155" s="27"/>
      <c r="R4155" s="2"/>
      <c r="S4155" s="2"/>
      <c r="T4155" s="2"/>
      <c r="U4155" s="2"/>
      <c r="V4155" s="2"/>
      <c r="W4155" s="2"/>
    </row>
    <row r="4156" spans="2:23" ht="15" customHeight="1" x14ac:dyDescent="0.35">
      <c r="B4156" s="349"/>
      <c r="C4156" s="715" t="str">
        <f t="shared" si="259"/>
        <v/>
      </c>
      <c r="D4156" s="458">
        <f>IF(ISNUMBER(Summary!$D$17), DATE(Summary!$D$17, 1, 1) + INT((ROW(B4118)-1)/24), DATE(2024, 1, 1) + INT((ROW(B4118)-1)/24))</f>
        <v>45463</v>
      </c>
      <c r="E4156" s="459">
        <v>0.54166666666666674</v>
      </c>
      <c r="F4156" s="780"/>
      <c r="G4156" s="780"/>
      <c r="H4156" s="460">
        <f t="shared" si="257"/>
        <v>0</v>
      </c>
      <c r="I4156" s="460">
        <f t="shared" si="258"/>
        <v>0</v>
      </c>
      <c r="J4156" s="460">
        <f t="shared" si="256"/>
        <v>0</v>
      </c>
      <c r="K4156" s="9"/>
      <c r="P4156" s="2"/>
      <c r="Q4156" s="27"/>
      <c r="R4156" s="2"/>
      <c r="S4156" s="2"/>
      <c r="T4156" s="2"/>
      <c r="U4156" s="2"/>
      <c r="V4156" s="2"/>
      <c r="W4156" s="2"/>
    </row>
    <row r="4157" spans="2:23" ht="15" customHeight="1" x14ac:dyDescent="0.35">
      <c r="B4157" s="349"/>
      <c r="C4157" s="715" t="str">
        <f t="shared" si="259"/>
        <v/>
      </c>
      <c r="D4157" s="458">
        <f>IF(ISNUMBER(Summary!$D$17), DATE(Summary!$D$17, 1, 1) + INT((ROW(B4119)-1)/24), DATE(2024, 1, 1) + INT((ROW(B4119)-1)/24))</f>
        <v>45463</v>
      </c>
      <c r="E4157" s="459">
        <v>0.58333333333333337</v>
      </c>
      <c r="F4157" s="780"/>
      <c r="G4157" s="780"/>
      <c r="H4157" s="460">
        <f t="shared" si="257"/>
        <v>0</v>
      </c>
      <c r="I4157" s="460">
        <f t="shared" si="258"/>
        <v>0</v>
      </c>
      <c r="J4157" s="460">
        <f t="shared" si="256"/>
        <v>0</v>
      </c>
      <c r="K4157" s="9"/>
      <c r="P4157" s="2"/>
      <c r="Q4157" s="27"/>
      <c r="R4157" s="2"/>
      <c r="S4157" s="2"/>
      <c r="T4157" s="2"/>
      <c r="U4157" s="2"/>
      <c r="V4157" s="2"/>
      <c r="W4157" s="2"/>
    </row>
    <row r="4158" spans="2:23" ht="15" customHeight="1" x14ac:dyDescent="0.35">
      <c r="B4158" s="349"/>
      <c r="C4158" s="715" t="str">
        <f t="shared" si="259"/>
        <v/>
      </c>
      <c r="D4158" s="458">
        <f>IF(ISNUMBER(Summary!$D$17), DATE(Summary!$D$17, 1, 1) + INT((ROW(B4120)-1)/24), DATE(2024, 1, 1) + INT((ROW(B4120)-1)/24))</f>
        <v>45463</v>
      </c>
      <c r="E4158" s="459">
        <v>0.62500000000000011</v>
      </c>
      <c r="F4158" s="780"/>
      <c r="G4158" s="780"/>
      <c r="H4158" s="460">
        <f t="shared" si="257"/>
        <v>0</v>
      </c>
      <c r="I4158" s="460">
        <f t="shared" si="258"/>
        <v>0</v>
      </c>
      <c r="J4158" s="460">
        <f t="shared" si="256"/>
        <v>0</v>
      </c>
      <c r="K4158" s="9"/>
      <c r="P4158" s="2"/>
      <c r="Q4158" s="27"/>
      <c r="R4158" s="2"/>
      <c r="S4158" s="2"/>
      <c r="T4158" s="2"/>
      <c r="U4158" s="2"/>
      <c r="V4158" s="2"/>
      <c r="W4158" s="2"/>
    </row>
    <row r="4159" spans="2:23" ht="15" customHeight="1" x14ac:dyDescent="0.35">
      <c r="B4159" s="349"/>
      <c r="C4159" s="715" t="str">
        <f t="shared" si="259"/>
        <v/>
      </c>
      <c r="D4159" s="458">
        <f>IF(ISNUMBER(Summary!$D$17), DATE(Summary!$D$17, 1, 1) + INT((ROW(B4121)-1)/24), DATE(2024, 1, 1) + INT((ROW(B4121)-1)/24))</f>
        <v>45463</v>
      </c>
      <c r="E4159" s="459">
        <v>0.66666666666666674</v>
      </c>
      <c r="F4159" s="780"/>
      <c r="G4159" s="780"/>
      <c r="H4159" s="460">
        <f t="shared" si="257"/>
        <v>0</v>
      </c>
      <c r="I4159" s="460">
        <f t="shared" si="258"/>
        <v>0</v>
      </c>
      <c r="J4159" s="460">
        <f t="shared" si="256"/>
        <v>0</v>
      </c>
      <c r="K4159" s="9"/>
      <c r="P4159" s="2"/>
      <c r="Q4159" s="27"/>
      <c r="R4159" s="2"/>
      <c r="S4159" s="2"/>
      <c r="T4159" s="2"/>
      <c r="U4159" s="2"/>
      <c r="V4159" s="2"/>
      <c r="W4159" s="2"/>
    </row>
    <row r="4160" spans="2:23" ht="15" customHeight="1" x14ac:dyDescent="0.35">
      <c r="B4160" s="349"/>
      <c r="C4160" s="715" t="str">
        <f t="shared" si="259"/>
        <v/>
      </c>
      <c r="D4160" s="458">
        <f>IF(ISNUMBER(Summary!$D$17), DATE(Summary!$D$17, 1, 1) + INT((ROW(B4122)-1)/24), DATE(2024, 1, 1) + INT((ROW(B4122)-1)/24))</f>
        <v>45463</v>
      </c>
      <c r="E4160" s="459">
        <v>0.70833333333333337</v>
      </c>
      <c r="F4160" s="780"/>
      <c r="G4160" s="780"/>
      <c r="H4160" s="460">
        <f t="shared" si="257"/>
        <v>0</v>
      </c>
      <c r="I4160" s="460">
        <f t="shared" si="258"/>
        <v>0</v>
      </c>
      <c r="J4160" s="460">
        <f t="shared" ref="J4160:J4223" si="260">G4160-H4160</f>
        <v>0</v>
      </c>
      <c r="K4160" s="9"/>
      <c r="P4160" s="2"/>
      <c r="Q4160" s="27"/>
      <c r="R4160" s="2"/>
      <c r="S4160" s="2"/>
      <c r="T4160" s="2"/>
      <c r="U4160" s="2"/>
      <c r="V4160" s="2"/>
      <c r="W4160" s="2"/>
    </row>
    <row r="4161" spans="2:23" ht="15" customHeight="1" x14ac:dyDescent="0.35">
      <c r="B4161" s="349"/>
      <c r="C4161" s="715" t="str">
        <f t="shared" si="259"/>
        <v/>
      </c>
      <c r="D4161" s="458">
        <f>IF(ISNUMBER(Summary!$D$17), DATE(Summary!$D$17, 1, 1) + INT((ROW(B4123)-1)/24), DATE(2024, 1, 1) + INT((ROW(B4123)-1)/24))</f>
        <v>45463</v>
      </c>
      <c r="E4161" s="459">
        <v>0.75000000000000011</v>
      </c>
      <c r="F4161" s="780"/>
      <c r="G4161" s="780"/>
      <c r="H4161" s="460">
        <f t="shared" si="257"/>
        <v>0</v>
      </c>
      <c r="I4161" s="460">
        <f t="shared" si="258"/>
        <v>0</v>
      </c>
      <c r="J4161" s="460">
        <f t="shared" si="260"/>
        <v>0</v>
      </c>
      <c r="K4161" s="9"/>
      <c r="P4161" s="2"/>
      <c r="Q4161" s="27"/>
      <c r="R4161" s="2"/>
      <c r="S4161" s="2"/>
      <c r="T4161" s="2"/>
      <c r="U4161" s="2"/>
      <c r="V4161" s="2"/>
      <c r="W4161" s="2"/>
    </row>
    <row r="4162" spans="2:23" ht="15" customHeight="1" x14ac:dyDescent="0.35">
      <c r="B4162" s="349"/>
      <c r="C4162" s="715" t="str">
        <f t="shared" si="259"/>
        <v/>
      </c>
      <c r="D4162" s="458">
        <f>IF(ISNUMBER(Summary!$D$17), DATE(Summary!$D$17, 1, 1) + INT((ROW(B4124)-1)/24), DATE(2024, 1, 1) + INT((ROW(B4124)-1)/24))</f>
        <v>45463</v>
      </c>
      <c r="E4162" s="459">
        <v>0.79166666666666674</v>
      </c>
      <c r="F4162" s="780"/>
      <c r="G4162" s="780"/>
      <c r="H4162" s="460">
        <f t="shared" si="257"/>
        <v>0</v>
      </c>
      <c r="I4162" s="460">
        <f t="shared" si="258"/>
        <v>0</v>
      </c>
      <c r="J4162" s="460">
        <f t="shared" si="260"/>
        <v>0</v>
      </c>
      <c r="K4162" s="9"/>
      <c r="P4162" s="2"/>
      <c r="Q4162" s="27"/>
      <c r="R4162" s="2"/>
      <c r="S4162" s="2"/>
      <c r="T4162" s="2"/>
      <c r="U4162" s="2"/>
      <c r="V4162" s="2"/>
      <c r="W4162" s="2"/>
    </row>
    <row r="4163" spans="2:23" ht="15" customHeight="1" x14ac:dyDescent="0.35">
      <c r="B4163" s="349"/>
      <c r="C4163" s="715" t="str">
        <f t="shared" si="259"/>
        <v/>
      </c>
      <c r="D4163" s="458">
        <f>IF(ISNUMBER(Summary!$D$17), DATE(Summary!$D$17, 1, 1) + INT((ROW(B4125)-1)/24), DATE(2024, 1, 1) + INT((ROW(B4125)-1)/24))</f>
        <v>45463</v>
      </c>
      <c r="E4163" s="459">
        <v>0.83333333333333337</v>
      </c>
      <c r="F4163" s="780"/>
      <c r="G4163" s="780"/>
      <c r="H4163" s="460">
        <f t="shared" si="257"/>
        <v>0</v>
      </c>
      <c r="I4163" s="460">
        <f t="shared" si="258"/>
        <v>0</v>
      </c>
      <c r="J4163" s="460">
        <f t="shared" si="260"/>
        <v>0</v>
      </c>
      <c r="K4163" s="9"/>
      <c r="P4163" s="2"/>
      <c r="Q4163" s="27"/>
      <c r="R4163" s="2"/>
      <c r="S4163" s="2"/>
      <c r="T4163" s="2"/>
      <c r="U4163" s="2"/>
      <c r="V4163" s="2"/>
      <c r="W4163" s="2"/>
    </row>
    <row r="4164" spans="2:23" ht="15" customHeight="1" x14ac:dyDescent="0.35">
      <c r="B4164" s="349"/>
      <c r="C4164" s="715" t="str">
        <f t="shared" si="259"/>
        <v/>
      </c>
      <c r="D4164" s="458">
        <f>IF(ISNUMBER(Summary!$D$17), DATE(Summary!$D$17, 1, 1) + INT((ROW(B4126)-1)/24), DATE(2024, 1, 1) + INT((ROW(B4126)-1)/24))</f>
        <v>45463</v>
      </c>
      <c r="E4164" s="459">
        <v>0.87500000000000011</v>
      </c>
      <c r="F4164" s="780"/>
      <c r="G4164" s="780"/>
      <c r="H4164" s="460">
        <f t="shared" si="257"/>
        <v>0</v>
      </c>
      <c r="I4164" s="460">
        <f t="shared" si="258"/>
        <v>0</v>
      </c>
      <c r="J4164" s="460">
        <f t="shared" si="260"/>
        <v>0</v>
      </c>
      <c r="K4164" s="9"/>
      <c r="P4164" s="2"/>
      <c r="Q4164" s="27"/>
      <c r="R4164" s="2"/>
      <c r="S4164" s="2"/>
      <c r="T4164" s="2"/>
      <c r="U4164" s="2"/>
      <c r="V4164" s="2"/>
      <c r="W4164" s="2"/>
    </row>
    <row r="4165" spans="2:23" ht="15" customHeight="1" x14ac:dyDescent="0.35">
      <c r="B4165" s="349"/>
      <c r="C4165" s="715" t="str">
        <f t="shared" si="259"/>
        <v/>
      </c>
      <c r="D4165" s="458">
        <f>IF(ISNUMBER(Summary!$D$17), DATE(Summary!$D$17, 1, 1) + INT((ROW(B4127)-1)/24), DATE(2024, 1, 1) + INT((ROW(B4127)-1)/24))</f>
        <v>45463</v>
      </c>
      <c r="E4165" s="459">
        <v>0.91666666666666674</v>
      </c>
      <c r="F4165" s="780"/>
      <c r="G4165" s="780"/>
      <c r="H4165" s="460">
        <f t="shared" si="257"/>
        <v>0</v>
      </c>
      <c r="I4165" s="460">
        <f t="shared" si="258"/>
        <v>0</v>
      </c>
      <c r="J4165" s="460">
        <f t="shared" si="260"/>
        <v>0</v>
      </c>
      <c r="K4165" s="9"/>
      <c r="P4165" s="2"/>
      <c r="Q4165" s="27"/>
      <c r="R4165" s="2"/>
      <c r="S4165" s="2"/>
      <c r="T4165" s="2"/>
      <c r="U4165" s="2"/>
      <c r="V4165" s="2"/>
      <c r="W4165" s="2"/>
    </row>
    <row r="4166" spans="2:23" ht="15" customHeight="1" x14ac:dyDescent="0.35">
      <c r="B4166" s="349"/>
      <c r="C4166" s="715" t="str">
        <f t="shared" si="259"/>
        <v/>
      </c>
      <c r="D4166" s="458">
        <f>IF(ISNUMBER(Summary!$D$17), DATE(Summary!$D$17, 1, 1) + INT((ROW(B4128)-1)/24), DATE(2024, 1, 1) + INT((ROW(B4128)-1)/24))</f>
        <v>45463</v>
      </c>
      <c r="E4166" s="459">
        <v>0.95833333333333337</v>
      </c>
      <c r="F4166" s="780"/>
      <c r="G4166" s="780"/>
      <c r="H4166" s="460">
        <f t="shared" si="257"/>
        <v>0</v>
      </c>
      <c r="I4166" s="460">
        <f t="shared" si="258"/>
        <v>0</v>
      </c>
      <c r="J4166" s="460">
        <f t="shared" si="260"/>
        <v>0</v>
      </c>
      <c r="K4166" s="9"/>
      <c r="P4166" s="2"/>
      <c r="Q4166" s="27"/>
      <c r="R4166" s="2"/>
      <c r="S4166" s="2"/>
      <c r="T4166" s="2"/>
      <c r="U4166" s="2"/>
      <c r="V4166" s="2"/>
      <c r="W4166" s="2"/>
    </row>
    <row r="4167" spans="2:23" ht="15" customHeight="1" x14ac:dyDescent="0.35">
      <c r="B4167" s="457"/>
      <c r="C4167" s="715">
        <f t="shared" si="259"/>
        <v>45464</v>
      </c>
      <c r="D4167" s="458">
        <f>IF(ISNUMBER(Summary!$D$17), DATE(Summary!$D$17, 1, 1) + INT((ROW(B4129)-1)/24), DATE(2024, 1, 1) + INT((ROW(B4129)-1)/24))</f>
        <v>45464</v>
      </c>
      <c r="E4167" s="459">
        <v>3.1225022567582528E-17</v>
      </c>
      <c r="F4167" s="780"/>
      <c r="G4167" s="780"/>
      <c r="H4167" s="460">
        <f t="shared" si="257"/>
        <v>0</v>
      </c>
      <c r="I4167" s="460">
        <f t="shared" si="258"/>
        <v>0</v>
      </c>
      <c r="J4167" s="460">
        <f t="shared" si="260"/>
        <v>0</v>
      </c>
      <c r="K4167" s="9"/>
      <c r="P4167" s="2"/>
      <c r="Q4167" s="27"/>
      <c r="R4167" s="2"/>
      <c r="S4167" s="2"/>
      <c r="T4167" s="2"/>
      <c r="U4167" s="2"/>
      <c r="V4167" s="2"/>
      <c r="W4167" s="2"/>
    </row>
    <row r="4168" spans="2:23" ht="15" customHeight="1" x14ac:dyDescent="0.35">
      <c r="B4168" s="349"/>
      <c r="C4168" s="715" t="str">
        <f t="shared" si="259"/>
        <v/>
      </c>
      <c r="D4168" s="458">
        <f>IF(ISNUMBER(Summary!$D$17), DATE(Summary!$D$17, 1, 1) + INT((ROW(B4130)-1)/24), DATE(2024, 1, 1) + INT((ROW(B4130)-1)/24))</f>
        <v>45464</v>
      </c>
      <c r="E4168" s="459">
        <v>4.1666666666666699E-2</v>
      </c>
      <c r="F4168" s="780"/>
      <c r="G4168" s="780"/>
      <c r="H4168" s="460">
        <f t="shared" si="257"/>
        <v>0</v>
      </c>
      <c r="I4168" s="460">
        <f t="shared" si="258"/>
        <v>0</v>
      </c>
      <c r="J4168" s="460">
        <f t="shared" si="260"/>
        <v>0</v>
      </c>
      <c r="K4168" s="9"/>
      <c r="P4168" s="2"/>
      <c r="Q4168" s="27"/>
      <c r="R4168" s="2"/>
      <c r="S4168" s="2"/>
      <c r="T4168" s="2"/>
      <c r="U4168" s="2"/>
      <c r="V4168" s="2"/>
      <c r="W4168" s="2"/>
    </row>
    <row r="4169" spans="2:23" ht="15" customHeight="1" x14ac:dyDescent="0.35">
      <c r="B4169" s="349"/>
      <c r="C4169" s="715" t="str">
        <f t="shared" si="259"/>
        <v/>
      </c>
      <c r="D4169" s="458">
        <f>IF(ISNUMBER(Summary!$D$17), DATE(Summary!$D$17, 1, 1) + INT((ROW(B4131)-1)/24), DATE(2024, 1, 1) + INT((ROW(B4131)-1)/24))</f>
        <v>45464</v>
      </c>
      <c r="E4169" s="459">
        <v>8.333333333333337E-2</v>
      </c>
      <c r="F4169" s="780"/>
      <c r="G4169" s="780"/>
      <c r="H4169" s="460">
        <f t="shared" si="257"/>
        <v>0</v>
      </c>
      <c r="I4169" s="460">
        <f t="shared" si="258"/>
        <v>0</v>
      </c>
      <c r="J4169" s="460">
        <f t="shared" si="260"/>
        <v>0</v>
      </c>
      <c r="K4169" s="9"/>
      <c r="P4169" s="2"/>
      <c r="Q4169" s="27"/>
      <c r="R4169" s="2"/>
      <c r="S4169" s="2"/>
      <c r="T4169" s="2"/>
      <c r="U4169" s="2"/>
      <c r="V4169" s="2"/>
      <c r="W4169" s="2"/>
    </row>
    <row r="4170" spans="2:23" ht="15" customHeight="1" x14ac:dyDescent="0.35">
      <c r="B4170" s="349"/>
      <c r="C4170" s="715" t="str">
        <f t="shared" si="259"/>
        <v/>
      </c>
      <c r="D4170" s="458">
        <f>IF(ISNUMBER(Summary!$D$17), DATE(Summary!$D$17, 1, 1) + INT((ROW(B4132)-1)/24), DATE(2024, 1, 1) + INT((ROW(B4132)-1)/24))</f>
        <v>45464</v>
      </c>
      <c r="E4170" s="459">
        <v>0.12500000000000006</v>
      </c>
      <c r="F4170" s="780"/>
      <c r="G4170" s="780"/>
      <c r="H4170" s="460">
        <f t="shared" si="257"/>
        <v>0</v>
      </c>
      <c r="I4170" s="460">
        <f t="shared" si="258"/>
        <v>0</v>
      </c>
      <c r="J4170" s="460">
        <f t="shared" si="260"/>
        <v>0</v>
      </c>
      <c r="K4170" s="9"/>
      <c r="P4170" s="2"/>
      <c r="Q4170" s="27"/>
      <c r="R4170" s="2"/>
      <c r="S4170" s="2"/>
      <c r="T4170" s="2"/>
      <c r="U4170" s="2"/>
      <c r="V4170" s="2"/>
      <c r="W4170" s="2"/>
    </row>
    <row r="4171" spans="2:23" ht="15" customHeight="1" x14ac:dyDescent="0.35">
      <c r="B4171" s="349"/>
      <c r="C4171" s="715" t="str">
        <f t="shared" si="259"/>
        <v/>
      </c>
      <c r="D4171" s="458">
        <f>IF(ISNUMBER(Summary!$D$17), DATE(Summary!$D$17, 1, 1) + INT((ROW(B4133)-1)/24), DATE(2024, 1, 1) + INT((ROW(B4133)-1)/24))</f>
        <v>45464</v>
      </c>
      <c r="E4171" s="459">
        <v>0.16666666666666669</v>
      </c>
      <c r="F4171" s="780"/>
      <c r="G4171" s="780"/>
      <c r="H4171" s="460">
        <f t="shared" si="257"/>
        <v>0</v>
      </c>
      <c r="I4171" s="460">
        <f t="shared" si="258"/>
        <v>0</v>
      </c>
      <c r="J4171" s="460">
        <f t="shared" si="260"/>
        <v>0</v>
      </c>
      <c r="K4171" s="9"/>
      <c r="P4171" s="2"/>
      <c r="Q4171" s="27"/>
      <c r="R4171" s="2"/>
      <c r="S4171" s="2"/>
      <c r="T4171" s="2"/>
      <c r="U4171" s="2"/>
      <c r="V4171" s="2"/>
      <c r="W4171" s="2"/>
    </row>
    <row r="4172" spans="2:23" ht="15" customHeight="1" x14ac:dyDescent="0.35">
      <c r="B4172" s="349"/>
      <c r="C4172" s="715" t="str">
        <f t="shared" si="259"/>
        <v/>
      </c>
      <c r="D4172" s="458">
        <f>IF(ISNUMBER(Summary!$D$17), DATE(Summary!$D$17, 1, 1) + INT((ROW(B4134)-1)/24), DATE(2024, 1, 1) + INT((ROW(B4134)-1)/24))</f>
        <v>45464</v>
      </c>
      <c r="E4172" s="459">
        <v>0.20833333333333337</v>
      </c>
      <c r="F4172" s="780"/>
      <c r="G4172" s="780"/>
      <c r="H4172" s="460">
        <f t="shared" si="257"/>
        <v>0</v>
      </c>
      <c r="I4172" s="460">
        <f t="shared" si="258"/>
        <v>0</v>
      </c>
      <c r="J4172" s="460">
        <f t="shared" si="260"/>
        <v>0</v>
      </c>
      <c r="K4172" s="9"/>
      <c r="P4172" s="2"/>
      <c r="Q4172" s="27"/>
      <c r="R4172" s="2"/>
      <c r="S4172" s="2"/>
      <c r="T4172" s="2"/>
      <c r="U4172" s="2"/>
      <c r="V4172" s="2"/>
      <c r="W4172" s="2"/>
    </row>
    <row r="4173" spans="2:23" ht="15" customHeight="1" x14ac:dyDescent="0.35">
      <c r="B4173" s="349"/>
      <c r="C4173" s="715" t="str">
        <f t="shared" si="259"/>
        <v/>
      </c>
      <c r="D4173" s="458">
        <f>IF(ISNUMBER(Summary!$D$17), DATE(Summary!$D$17, 1, 1) + INT((ROW(B4135)-1)/24), DATE(2024, 1, 1) + INT((ROW(B4135)-1)/24))</f>
        <v>45464</v>
      </c>
      <c r="E4173" s="459">
        <v>0.25</v>
      </c>
      <c r="F4173" s="780"/>
      <c r="G4173" s="780"/>
      <c r="H4173" s="460">
        <f t="shared" si="257"/>
        <v>0</v>
      </c>
      <c r="I4173" s="460">
        <f t="shared" si="258"/>
        <v>0</v>
      </c>
      <c r="J4173" s="460">
        <f t="shared" si="260"/>
        <v>0</v>
      </c>
      <c r="K4173" s="9"/>
      <c r="P4173" s="2"/>
      <c r="Q4173" s="27"/>
      <c r="R4173" s="2"/>
      <c r="S4173" s="2"/>
      <c r="T4173" s="2"/>
      <c r="U4173" s="2"/>
      <c r="V4173" s="2"/>
      <c r="W4173" s="2"/>
    </row>
    <row r="4174" spans="2:23" ht="15" customHeight="1" x14ac:dyDescent="0.35">
      <c r="B4174" s="349"/>
      <c r="C4174" s="715" t="str">
        <f t="shared" si="259"/>
        <v/>
      </c>
      <c r="D4174" s="458">
        <f>IF(ISNUMBER(Summary!$D$17), DATE(Summary!$D$17, 1, 1) + INT((ROW(B4136)-1)/24), DATE(2024, 1, 1) + INT((ROW(B4136)-1)/24))</f>
        <v>45464</v>
      </c>
      <c r="E4174" s="459">
        <v>0.29166666666666669</v>
      </c>
      <c r="F4174" s="780"/>
      <c r="G4174" s="780"/>
      <c r="H4174" s="460">
        <f t="shared" si="257"/>
        <v>0</v>
      </c>
      <c r="I4174" s="460">
        <f t="shared" si="258"/>
        <v>0</v>
      </c>
      <c r="J4174" s="460">
        <f t="shared" si="260"/>
        <v>0</v>
      </c>
      <c r="K4174" s="9"/>
      <c r="P4174" s="2"/>
      <c r="Q4174" s="27"/>
      <c r="R4174" s="2"/>
      <c r="S4174" s="2"/>
      <c r="T4174" s="2"/>
      <c r="U4174" s="2"/>
      <c r="V4174" s="2"/>
      <c r="W4174" s="2"/>
    </row>
    <row r="4175" spans="2:23" ht="15" customHeight="1" x14ac:dyDescent="0.35">
      <c r="B4175" s="349"/>
      <c r="C4175" s="715" t="str">
        <f t="shared" si="259"/>
        <v/>
      </c>
      <c r="D4175" s="458">
        <f>IF(ISNUMBER(Summary!$D$17), DATE(Summary!$D$17, 1, 1) + INT((ROW(B4137)-1)/24), DATE(2024, 1, 1) + INT((ROW(B4137)-1)/24))</f>
        <v>45464</v>
      </c>
      <c r="E4175" s="459">
        <v>0.33333333333333337</v>
      </c>
      <c r="F4175" s="780"/>
      <c r="G4175" s="780"/>
      <c r="H4175" s="460">
        <f t="shared" si="257"/>
        <v>0</v>
      </c>
      <c r="I4175" s="460">
        <f t="shared" si="258"/>
        <v>0</v>
      </c>
      <c r="J4175" s="460">
        <f t="shared" si="260"/>
        <v>0</v>
      </c>
      <c r="K4175" s="9"/>
      <c r="P4175" s="2"/>
      <c r="Q4175" s="27"/>
      <c r="R4175" s="2"/>
      <c r="S4175" s="2"/>
      <c r="T4175" s="2"/>
      <c r="U4175" s="2"/>
      <c r="V4175" s="2"/>
      <c r="W4175" s="2"/>
    </row>
    <row r="4176" spans="2:23" ht="15" customHeight="1" x14ac:dyDescent="0.35">
      <c r="B4176" s="349"/>
      <c r="C4176" s="715" t="str">
        <f t="shared" si="259"/>
        <v/>
      </c>
      <c r="D4176" s="458">
        <f>IF(ISNUMBER(Summary!$D$17), DATE(Summary!$D$17, 1, 1) + INT((ROW(B4138)-1)/24), DATE(2024, 1, 1) + INT((ROW(B4138)-1)/24))</f>
        <v>45464</v>
      </c>
      <c r="E4176" s="459">
        <v>0.375</v>
      </c>
      <c r="F4176" s="780"/>
      <c r="G4176" s="780"/>
      <c r="H4176" s="460">
        <f t="shared" si="257"/>
        <v>0</v>
      </c>
      <c r="I4176" s="460">
        <f t="shared" si="258"/>
        <v>0</v>
      </c>
      <c r="J4176" s="460">
        <f t="shared" si="260"/>
        <v>0</v>
      </c>
      <c r="K4176" s="9"/>
      <c r="P4176" s="2"/>
      <c r="Q4176" s="27"/>
      <c r="R4176" s="2"/>
      <c r="S4176" s="2"/>
      <c r="T4176" s="2"/>
      <c r="U4176" s="2"/>
      <c r="V4176" s="2"/>
      <c r="W4176" s="2"/>
    </row>
    <row r="4177" spans="2:23" ht="15" customHeight="1" x14ac:dyDescent="0.35">
      <c r="B4177" s="349"/>
      <c r="C4177" s="715" t="str">
        <f t="shared" si="259"/>
        <v/>
      </c>
      <c r="D4177" s="458">
        <f>IF(ISNUMBER(Summary!$D$17), DATE(Summary!$D$17, 1, 1) + INT((ROW(B4139)-1)/24), DATE(2024, 1, 1) + INT((ROW(B4139)-1)/24))</f>
        <v>45464</v>
      </c>
      <c r="E4177" s="459">
        <v>0.41666666666666669</v>
      </c>
      <c r="F4177" s="780"/>
      <c r="G4177" s="780"/>
      <c r="H4177" s="460">
        <f t="shared" si="257"/>
        <v>0</v>
      </c>
      <c r="I4177" s="460">
        <f t="shared" si="258"/>
        <v>0</v>
      </c>
      <c r="J4177" s="460">
        <f t="shared" si="260"/>
        <v>0</v>
      </c>
      <c r="K4177" s="9"/>
      <c r="P4177" s="2"/>
      <c r="Q4177" s="27"/>
      <c r="R4177" s="2"/>
      <c r="S4177" s="2"/>
      <c r="T4177" s="2"/>
      <c r="U4177" s="2"/>
      <c r="V4177" s="2"/>
      <c r="W4177" s="2"/>
    </row>
    <row r="4178" spans="2:23" ht="15" customHeight="1" x14ac:dyDescent="0.35">
      <c r="B4178" s="349"/>
      <c r="C4178" s="715" t="str">
        <f t="shared" si="259"/>
        <v/>
      </c>
      <c r="D4178" s="458">
        <f>IF(ISNUMBER(Summary!$D$17), DATE(Summary!$D$17, 1, 1) + INT((ROW(B4140)-1)/24), DATE(2024, 1, 1) + INT((ROW(B4140)-1)/24))</f>
        <v>45464</v>
      </c>
      <c r="E4178" s="459">
        <v>0.45833333333333337</v>
      </c>
      <c r="F4178" s="780"/>
      <c r="G4178" s="780"/>
      <c r="H4178" s="460">
        <f t="shared" si="257"/>
        <v>0</v>
      </c>
      <c r="I4178" s="460">
        <f t="shared" si="258"/>
        <v>0</v>
      </c>
      <c r="J4178" s="460">
        <f t="shared" si="260"/>
        <v>0</v>
      </c>
      <c r="K4178" s="9"/>
      <c r="P4178" s="2"/>
      <c r="Q4178" s="27"/>
      <c r="R4178" s="2"/>
      <c r="S4178" s="2"/>
      <c r="T4178" s="2"/>
      <c r="U4178" s="2"/>
      <c r="V4178" s="2"/>
      <c r="W4178" s="2"/>
    </row>
    <row r="4179" spans="2:23" ht="15" customHeight="1" x14ac:dyDescent="0.35">
      <c r="B4179" s="349"/>
      <c r="C4179" s="715" t="str">
        <f t="shared" si="259"/>
        <v/>
      </c>
      <c r="D4179" s="458">
        <f>IF(ISNUMBER(Summary!$D$17), DATE(Summary!$D$17, 1, 1) + INT((ROW(B4141)-1)/24), DATE(2024, 1, 1) + INT((ROW(B4141)-1)/24))</f>
        <v>45464</v>
      </c>
      <c r="E4179" s="459">
        <v>0.50000000000000011</v>
      </c>
      <c r="F4179" s="780"/>
      <c r="G4179" s="780"/>
      <c r="H4179" s="460">
        <f t="shared" si="257"/>
        <v>0</v>
      </c>
      <c r="I4179" s="460">
        <f t="shared" si="258"/>
        <v>0</v>
      </c>
      <c r="J4179" s="460">
        <f t="shared" si="260"/>
        <v>0</v>
      </c>
      <c r="K4179" s="9"/>
      <c r="P4179" s="2"/>
      <c r="Q4179" s="27"/>
      <c r="R4179" s="2"/>
      <c r="S4179" s="2"/>
      <c r="T4179" s="2"/>
      <c r="U4179" s="2"/>
      <c r="V4179" s="2"/>
      <c r="W4179" s="2"/>
    </row>
    <row r="4180" spans="2:23" ht="15" customHeight="1" x14ac:dyDescent="0.35">
      <c r="B4180" s="349"/>
      <c r="C4180" s="715" t="str">
        <f t="shared" si="259"/>
        <v/>
      </c>
      <c r="D4180" s="458">
        <f>IF(ISNUMBER(Summary!$D$17), DATE(Summary!$D$17, 1, 1) + INT((ROW(B4142)-1)/24), DATE(2024, 1, 1) + INT((ROW(B4142)-1)/24))</f>
        <v>45464</v>
      </c>
      <c r="E4180" s="459">
        <v>0.54166666666666674</v>
      </c>
      <c r="F4180" s="780"/>
      <c r="G4180" s="780"/>
      <c r="H4180" s="460">
        <f t="shared" si="257"/>
        <v>0</v>
      </c>
      <c r="I4180" s="460">
        <f t="shared" si="258"/>
        <v>0</v>
      </c>
      <c r="J4180" s="460">
        <f t="shared" si="260"/>
        <v>0</v>
      </c>
      <c r="K4180" s="9"/>
      <c r="P4180" s="2"/>
      <c r="Q4180" s="27"/>
      <c r="R4180" s="2"/>
      <c r="S4180" s="2"/>
      <c r="T4180" s="2"/>
      <c r="U4180" s="2"/>
      <c r="V4180" s="2"/>
      <c r="W4180" s="2"/>
    </row>
    <row r="4181" spans="2:23" ht="15" customHeight="1" x14ac:dyDescent="0.35">
      <c r="B4181" s="349"/>
      <c r="C4181" s="715" t="str">
        <f t="shared" si="259"/>
        <v/>
      </c>
      <c r="D4181" s="458">
        <f>IF(ISNUMBER(Summary!$D$17), DATE(Summary!$D$17, 1, 1) + INT((ROW(B4143)-1)/24), DATE(2024, 1, 1) + INT((ROW(B4143)-1)/24))</f>
        <v>45464</v>
      </c>
      <c r="E4181" s="459">
        <v>0.58333333333333337</v>
      </c>
      <c r="F4181" s="780"/>
      <c r="G4181" s="780"/>
      <c r="H4181" s="460">
        <f t="shared" si="257"/>
        <v>0</v>
      </c>
      <c r="I4181" s="460">
        <f t="shared" si="258"/>
        <v>0</v>
      </c>
      <c r="J4181" s="460">
        <f t="shared" si="260"/>
        <v>0</v>
      </c>
      <c r="K4181" s="9"/>
      <c r="P4181" s="2"/>
      <c r="Q4181" s="27"/>
      <c r="R4181" s="2"/>
      <c r="S4181" s="2"/>
      <c r="T4181" s="2"/>
      <c r="U4181" s="2"/>
      <c r="V4181" s="2"/>
      <c r="W4181" s="2"/>
    </row>
    <row r="4182" spans="2:23" ht="15" customHeight="1" x14ac:dyDescent="0.35">
      <c r="B4182" s="349"/>
      <c r="C4182" s="715" t="str">
        <f t="shared" si="259"/>
        <v/>
      </c>
      <c r="D4182" s="458">
        <f>IF(ISNUMBER(Summary!$D$17), DATE(Summary!$D$17, 1, 1) + INT((ROW(B4144)-1)/24), DATE(2024, 1, 1) + INT((ROW(B4144)-1)/24))</f>
        <v>45464</v>
      </c>
      <c r="E4182" s="459">
        <v>0.62500000000000011</v>
      </c>
      <c r="F4182" s="780"/>
      <c r="G4182" s="780"/>
      <c r="H4182" s="460">
        <f t="shared" si="257"/>
        <v>0</v>
      </c>
      <c r="I4182" s="460">
        <f t="shared" si="258"/>
        <v>0</v>
      </c>
      <c r="J4182" s="460">
        <f t="shared" si="260"/>
        <v>0</v>
      </c>
      <c r="K4182" s="9"/>
      <c r="P4182" s="2"/>
      <c r="Q4182" s="27"/>
      <c r="R4182" s="2"/>
      <c r="S4182" s="2"/>
      <c r="T4182" s="2"/>
      <c r="U4182" s="2"/>
      <c r="V4182" s="2"/>
      <c r="W4182" s="2"/>
    </row>
    <row r="4183" spans="2:23" ht="15" customHeight="1" x14ac:dyDescent="0.35">
      <c r="B4183" s="349"/>
      <c r="C4183" s="715" t="str">
        <f t="shared" si="259"/>
        <v/>
      </c>
      <c r="D4183" s="458">
        <f>IF(ISNUMBER(Summary!$D$17), DATE(Summary!$D$17, 1, 1) + INT((ROW(B4145)-1)/24), DATE(2024, 1, 1) + INT((ROW(B4145)-1)/24))</f>
        <v>45464</v>
      </c>
      <c r="E4183" s="459">
        <v>0.66666666666666674</v>
      </c>
      <c r="F4183" s="780"/>
      <c r="G4183" s="780"/>
      <c r="H4183" s="460">
        <f t="shared" si="257"/>
        <v>0</v>
      </c>
      <c r="I4183" s="460">
        <f t="shared" si="258"/>
        <v>0</v>
      </c>
      <c r="J4183" s="460">
        <f t="shared" si="260"/>
        <v>0</v>
      </c>
      <c r="K4183" s="9"/>
      <c r="P4183" s="2"/>
      <c r="Q4183" s="27"/>
      <c r="R4183" s="2"/>
      <c r="S4183" s="2"/>
      <c r="T4183" s="2"/>
      <c r="U4183" s="2"/>
      <c r="V4183" s="2"/>
      <c r="W4183" s="2"/>
    </row>
    <row r="4184" spans="2:23" ht="15" customHeight="1" x14ac:dyDescent="0.35">
      <c r="B4184" s="349"/>
      <c r="C4184" s="715" t="str">
        <f t="shared" si="259"/>
        <v/>
      </c>
      <c r="D4184" s="458">
        <f>IF(ISNUMBER(Summary!$D$17), DATE(Summary!$D$17, 1, 1) + INT((ROW(B4146)-1)/24), DATE(2024, 1, 1) + INT((ROW(B4146)-1)/24))</f>
        <v>45464</v>
      </c>
      <c r="E4184" s="459">
        <v>0.70833333333333337</v>
      </c>
      <c r="F4184" s="780"/>
      <c r="G4184" s="780"/>
      <c r="H4184" s="460">
        <f t="shared" si="257"/>
        <v>0</v>
      </c>
      <c r="I4184" s="460">
        <f t="shared" si="258"/>
        <v>0</v>
      </c>
      <c r="J4184" s="460">
        <f t="shared" si="260"/>
        <v>0</v>
      </c>
      <c r="K4184" s="9"/>
      <c r="P4184" s="2"/>
      <c r="Q4184" s="27"/>
      <c r="R4184" s="2"/>
      <c r="S4184" s="2"/>
      <c r="T4184" s="2"/>
      <c r="U4184" s="2"/>
      <c r="V4184" s="2"/>
      <c r="W4184" s="2"/>
    </row>
    <row r="4185" spans="2:23" ht="15" customHeight="1" x14ac:dyDescent="0.35">
      <c r="B4185" s="349"/>
      <c r="C4185" s="715" t="str">
        <f t="shared" si="259"/>
        <v/>
      </c>
      <c r="D4185" s="458">
        <f>IF(ISNUMBER(Summary!$D$17), DATE(Summary!$D$17, 1, 1) + INT((ROW(B4147)-1)/24), DATE(2024, 1, 1) + INT((ROW(B4147)-1)/24))</f>
        <v>45464</v>
      </c>
      <c r="E4185" s="459">
        <v>0.75000000000000011</v>
      </c>
      <c r="F4185" s="780"/>
      <c r="G4185" s="780"/>
      <c r="H4185" s="460">
        <f t="shared" si="257"/>
        <v>0</v>
      </c>
      <c r="I4185" s="460">
        <f t="shared" si="258"/>
        <v>0</v>
      </c>
      <c r="J4185" s="460">
        <f t="shared" si="260"/>
        <v>0</v>
      </c>
      <c r="K4185" s="9"/>
      <c r="P4185" s="2"/>
      <c r="Q4185" s="27"/>
      <c r="R4185" s="2"/>
      <c r="S4185" s="2"/>
      <c r="T4185" s="2"/>
      <c r="U4185" s="2"/>
      <c r="V4185" s="2"/>
      <c r="W4185" s="2"/>
    </row>
    <row r="4186" spans="2:23" ht="15" customHeight="1" x14ac:dyDescent="0.35">
      <c r="B4186" s="349"/>
      <c r="C4186" s="715" t="str">
        <f t="shared" si="259"/>
        <v/>
      </c>
      <c r="D4186" s="458">
        <f>IF(ISNUMBER(Summary!$D$17), DATE(Summary!$D$17, 1, 1) + INT((ROW(B4148)-1)/24), DATE(2024, 1, 1) + INT((ROW(B4148)-1)/24))</f>
        <v>45464</v>
      </c>
      <c r="E4186" s="459">
        <v>0.79166666666666674</v>
      </c>
      <c r="F4186" s="780"/>
      <c r="G4186" s="780"/>
      <c r="H4186" s="460">
        <f t="shared" si="257"/>
        <v>0</v>
      </c>
      <c r="I4186" s="460">
        <f t="shared" si="258"/>
        <v>0</v>
      </c>
      <c r="J4186" s="460">
        <f t="shared" si="260"/>
        <v>0</v>
      </c>
      <c r="K4186" s="9"/>
      <c r="P4186" s="2"/>
      <c r="Q4186" s="27"/>
      <c r="R4186" s="2"/>
      <c r="S4186" s="2"/>
      <c r="T4186" s="2"/>
      <c r="U4186" s="2"/>
      <c r="V4186" s="2"/>
      <c r="W4186" s="2"/>
    </row>
    <row r="4187" spans="2:23" ht="15" customHeight="1" x14ac:dyDescent="0.35">
      <c r="B4187" s="349"/>
      <c r="C4187" s="715" t="str">
        <f t="shared" si="259"/>
        <v/>
      </c>
      <c r="D4187" s="458">
        <f>IF(ISNUMBER(Summary!$D$17), DATE(Summary!$D$17, 1, 1) + INT((ROW(B4149)-1)/24), DATE(2024, 1, 1) + INT((ROW(B4149)-1)/24))</f>
        <v>45464</v>
      </c>
      <c r="E4187" s="459">
        <v>0.83333333333333337</v>
      </c>
      <c r="F4187" s="780"/>
      <c r="G4187" s="780"/>
      <c r="H4187" s="460">
        <f t="shared" si="257"/>
        <v>0</v>
      </c>
      <c r="I4187" s="460">
        <f t="shared" si="258"/>
        <v>0</v>
      </c>
      <c r="J4187" s="460">
        <f t="shared" si="260"/>
        <v>0</v>
      </c>
      <c r="K4187" s="9"/>
      <c r="P4187" s="2"/>
      <c r="Q4187" s="27"/>
      <c r="R4187" s="2"/>
      <c r="S4187" s="2"/>
      <c r="T4187" s="2"/>
      <c r="U4187" s="2"/>
      <c r="V4187" s="2"/>
      <c r="W4187" s="2"/>
    </row>
    <row r="4188" spans="2:23" ht="15" customHeight="1" x14ac:dyDescent="0.35">
      <c r="B4188" s="349"/>
      <c r="C4188" s="715" t="str">
        <f t="shared" si="259"/>
        <v/>
      </c>
      <c r="D4188" s="458">
        <f>IF(ISNUMBER(Summary!$D$17), DATE(Summary!$D$17, 1, 1) + INT((ROW(B4150)-1)/24), DATE(2024, 1, 1) + INT((ROW(B4150)-1)/24))</f>
        <v>45464</v>
      </c>
      <c r="E4188" s="459">
        <v>0.87500000000000011</v>
      </c>
      <c r="F4188" s="780"/>
      <c r="G4188" s="780"/>
      <c r="H4188" s="460">
        <f t="shared" si="257"/>
        <v>0</v>
      </c>
      <c r="I4188" s="460">
        <f t="shared" si="258"/>
        <v>0</v>
      </c>
      <c r="J4188" s="460">
        <f t="shared" si="260"/>
        <v>0</v>
      </c>
      <c r="K4188" s="9"/>
      <c r="P4188" s="2"/>
      <c r="Q4188" s="27"/>
      <c r="R4188" s="2"/>
      <c r="S4188" s="2"/>
      <c r="T4188" s="2"/>
      <c r="U4188" s="2"/>
      <c r="V4188" s="2"/>
      <c r="W4188" s="2"/>
    </row>
    <row r="4189" spans="2:23" ht="15" customHeight="1" x14ac:dyDescent="0.35">
      <c r="B4189" s="349"/>
      <c r="C4189" s="715" t="str">
        <f t="shared" si="259"/>
        <v/>
      </c>
      <c r="D4189" s="458">
        <f>IF(ISNUMBER(Summary!$D$17), DATE(Summary!$D$17, 1, 1) + INT((ROW(B4151)-1)/24), DATE(2024, 1, 1) + INT((ROW(B4151)-1)/24))</f>
        <v>45464</v>
      </c>
      <c r="E4189" s="459">
        <v>0.91666666666666674</v>
      </c>
      <c r="F4189" s="780"/>
      <c r="G4189" s="780"/>
      <c r="H4189" s="460">
        <f t="shared" si="257"/>
        <v>0</v>
      </c>
      <c r="I4189" s="460">
        <f t="shared" si="258"/>
        <v>0</v>
      </c>
      <c r="J4189" s="460">
        <f t="shared" si="260"/>
        <v>0</v>
      </c>
      <c r="K4189" s="9"/>
      <c r="P4189" s="2"/>
      <c r="Q4189" s="27"/>
      <c r="R4189" s="2"/>
      <c r="S4189" s="2"/>
      <c r="T4189" s="2"/>
      <c r="U4189" s="2"/>
      <c r="V4189" s="2"/>
      <c r="W4189" s="2"/>
    </row>
    <row r="4190" spans="2:23" ht="15" customHeight="1" x14ac:dyDescent="0.35">
      <c r="B4190" s="349"/>
      <c r="C4190" s="715" t="str">
        <f t="shared" si="259"/>
        <v/>
      </c>
      <c r="D4190" s="458">
        <f>IF(ISNUMBER(Summary!$D$17), DATE(Summary!$D$17, 1, 1) + INT((ROW(B4152)-1)/24), DATE(2024, 1, 1) + INT((ROW(B4152)-1)/24))</f>
        <v>45464</v>
      </c>
      <c r="E4190" s="459">
        <v>0.95833333333333337</v>
      </c>
      <c r="F4190" s="780"/>
      <c r="G4190" s="780"/>
      <c r="H4190" s="460">
        <f t="shared" si="257"/>
        <v>0</v>
      </c>
      <c r="I4190" s="460">
        <f t="shared" si="258"/>
        <v>0</v>
      </c>
      <c r="J4190" s="460">
        <f t="shared" si="260"/>
        <v>0</v>
      </c>
      <c r="K4190" s="9"/>
      <c r="P4190" s="2"/>
      <c r="Q4190" s="27"/>
      <c r="R4190" s="2"/>
      <c r="S4190" s="2"/>
      <c r="T4190" s="2"/>
      <c r="U4190" s="2"/>
      <c r="V4190" s="2"/>
      <c r="W4190" s="2"/>
    </row>
    <row r="4191" spans="2:23" ht="15" customHeight="1" x14ac:dyDescent="0.35">
      <c r="B4191" s="457"/>
      <c r="C4191" s="715">
        <f t="shared" si="259"/>
        <v>45465</v>
      </c>
      <c r="D4191" s="458">
        <f>IF(ISNUMBER(Summary!$D$17), DATE(Summary!$D$17, 1, 1) + INT((ROW(B4153)-1)/24), DATE(2024, 1, 1) + INT((ROW(B4153)-1)/24))</f>
        <v>45465</v>
      </c>
      <c r="E4191" s="459">
        <v>3.1225022567582528E-17</v>
      </c>
      <c r="F4191" s="780"/>
      <c r="G4191" s="780"/>
      <c r="H4191" s="460">
        <f t="shared" si="257"/>
        <v>0</v>
      </c>
      <c r="I4191" s="460">
        <f t="shared" si="258"/>
        <v>0</v>
      </c>
      <c r="J4191" s="460">
        <f t="shared" si="260"/>
        <v>0</v>
      </c>
      <c r="K4191" s="9"/>
      <c r="P4191" s="2"/>
      <c r="Q4191" s="27"/>
      <c r="R4191" s="2"/>
      <c r="S4191" s="2"/>
      <c r="T4191" s="2"/>
      <c r="U4191" s="2"/>
      <c r="V4191" s="2"/>
      <c r="W4191" s="2"/>
    </row>
    <row r="4192" spans="2:23" ht="15" customHeight="1" x14ac:dyDescent="0.35">
      <c r="B4192" s="349"/>
      <c r="C4192" s="715" t="str">
        <f t="shared" si="259"/>
        <v/>
      </c>
      <c r="D4192" s="458">
        <f>IF(ISNUMBER(Summary!$D$17), DATE(Summary!$D$17, 1, 1) + INT((ROW(B4154)-1)/24), DATE(2024, 1, 1) + INT((ROW(B4154)-1)/24))</f>
        <v>45465</v>
      </c>
      <c r="E4192" s="459">
        <v>4.1666666666666699E-2</v>
      </c>
      <c r="F4192" s="780"/>
      <c r="G4192" s="780"/>
      <c r="H4192" s="460">
        <f t="shared" si="257"/>
        <v>0</v>
      </c>
      <c r="I4192" s="460">
        <f t="shared" si="258"/>
        <v>0</v>
      </c>
      <c r="J4192" s="460">
        <f t="shared" si="260"/>
        <v>0</v>
      </c>
      <c r="K4192" s="9"/>
      <c r="P4192" s="2"/>
      <c r="Q4192" s="27"/>
      <c r="R4192" s="2"/>
      <c r="S4192" s="2"/>
      <c r="T4192" s="2"/>
      <c r="U4192" s="2"/>
      <c r="V4192" s="2"/>
      <c r="W4192" s="2"/>
    </row>
    <row r="4193" spans="2:23" ht="15" customHeight="1" x14ac:dyDescent="0.35">
      <c r="B4193" s="349"/>
      <c r="C4193" s="715" t="str">
        <f t="shared" si="259"/>
        <v/>
      </c>
      <c r="D4193" s="458">
        <f>IF(ISNUMBER(Summary!$D$17), DATE(Summary!$D$17, 1, 1) + INT((ROW(B4155)-1)/24), DATE(2024, 1, 1) + INT((ROW(B4155)-1)/24))</f>
        <v>45465</v>
      </c>
      <c r="E4193" s="459">
        <v>8.333333333333337E-2</v>
      </c>
      <c r="F4193" s="780"/>
      <c r="G4193" s="780"/>
      <c r="H4193" s="460">
        <f t="shared" si="257"/>
        <v>0</v>
      </c>
      <c r="I4193" s="460">
        <f t="shared" si="258"/>
        <v>0</v>
      </c>
      <c r="J4193" s="460">
        <f t="shared" si="260"/>
        <v>0</v>
      </c>
      <c r="K4193" s="9"/>
      <c r="P4193" s="2"/>
      <c r="Q4193" s="27"/>
      <c r="R4193" s="2"/>
      <c r="S4193" s="2"/>
      <c r="T4193" s="2"/>
      <c r="U4193" s="2"/>
      <c r="V4193" s="2"/>
      <c r="W4193" s="2"/>
    </row>
    <row r="4194" spans="2:23" ht="15" customHeight="1" x14ac:dyDescent="0.35">
      <c r="B4194" s="349"/>
      <c r="C4194" s="715" t="str">
        <f t="shared" si="259"/>
        <v/>
      </c>
      <c r="D4194" s="458">
        <f>IF(ISNUMBER(Summary!$D$17), DATE(Summary!$D$17, 1, 1) + INT((ROW(B4156)-1)/24), DATE(2024, 1, 1) + INT((ROW(B4156)-1)/24))</f>
        <v>45465</v>
      </c>
      <c r="E4194" s="459">
        <v>0.12500000000000006</v>
      </c>
      <c r="F4194" s="780"/>
      <c r="G4194" s="780"/>
      <c r="H4194" s="460">
        <f t="shared" si="257"/>
        <v>0</v>
      </c>
      <c r="I4194" s="460">
        <f t="shared" si="258"/>
        <v>0</v>
      </c>
      <c r="J4194" s="460">
        <f t="shared" si="260"/>
        <v>0</v>
      </c>
      <c r="K4194" s="9"/>
      <c r="P4194" s="2"/>
      <c r="Q4194" s="27"/>
      <c r="R4194" s="2"/>
      <c r="S4194" s="2"/>
      <c r="T4194" s="2"/>
      <c r="U4194" s="2"/>
      <c r="V4194" s="2"/>
      <c r="W4194" s="2"/>
    </row>
    <row r="4195" spans="2:23" ht="15" customHeight="1" x14ac:dyDescent="0.35">
      <c r="B4195" s="349"/>
      <c r="C4195" s="715" t="str">
        <f t="shared" si="259"/>
        <v/>
      </c>
      <c r="D4195" s="458">
        <f>IF(ISNUMBER(Summary!$D$17), DATE(Summary!$D$17, 1, 1) + INT((ROW(B4157)-1)/24), DATE(2024, 1, 1) + INT((ROW(B4157)-1)/24))</f>
        <v>45465</v>
      </c>
      <c r="E4195" s="459">
        <v>0.16666666666666669</v>
      </c>
      <c r="F4195" s="780"/>
      <c r="G4195" s="780"/>
      <c r="H4195" s="460">
        <f t="shared" si="257"/>
        <v>0</v>
      </c>
      <c r="I4195" s="460">
        <f t="shared" si="258"/>
        <v>0</v>
      </c>
      <c r="J4195" s="460">
        <f t="shared" si="260"/>
        <v>0</v>
      </c>
      <c r="K4195" s="9"/>
      <c r="P4195" s="2"/>
      <c r="Q4195" s="27"/>
      <c r="R4195" s="2"/>
      <c r="S4195" s="2"/>
      <c r="T4195" s="2"/>
      <c r="U4195" s="2"/>
      <c r="V4195" s="2"/>
      <c r="W4195" s="2"/>
    </row>
    <row r="4196" spans="2:23" ht="15" customHeight="1" x14ac:dyDescent="0.35">
      <c r="B4196" s="349"/>
      <c r="C4196" s="715" t="str">
        <f t="shared" si="259"/>
        <v/>
      </c>
      <c r="D4196" s="458">
        <f>IF(ISNUMBER(Summary!$D$17), DATE(Summary!$D$17, 1, 1) + INT((ROW(B4158)-1)/24), DATE(2024, 1, 1) + INT((ROW(B4158)-1)/24))</f>
        <v>45465</v>
      </c>
      <c r="E4196" s="459">
        <v>0.20833333333333337</v>
      </c>
      <c r="F4196" s="780"/>
      <c r="G4196" s="780"/>
      <c r="H4196" s="460">
        <f t="shared" si="257"/>
        <v>0</v>
      </c>
      <c r="I4196" s="460">
        <f t="shared" si="258"/>
        <v>0</v>
      </c>
      <c r="J4196" s="460">
        <f t="shared" si="260"/>
        <v>0</v>
      </c>
      <c r="K4196" s="9"/>
      <c r="P4196" s="2"/>
      <c r="Q4196" s="27"/>
      <c r="R4196" s="2"/>
      <c r="S4196" s="2"/>
      <c r="T4196" s="2"/>
      <c r="U4196" s="2"/>
      <c r="V4196" s="2"/>
      <c r="W4196" s="2"/>
    </row>
    <row r="4197" spans="2:23" ht="15" customHeight="1" x14ac:dyDescent="0.35">
      <c r="B4197" s="349"/>
      <c r="C4197" s="715" t="str">
        <f t="shared" si="259"/>
        <v/>
      </c>
      <c r="D4197" s="458">
        <f>IF(ISNUMBER(Summary!$D$17), DATE(Summary!$D$17, 1, 1) + INT((ROW(B4159)-1)/24), DATE(2024, 1, 1) + INT((ROW(B4159)-1)/24))</f>
        <v>45465</v>
      </c>
      <c r="E4197" s="459">
        <v>0.25</v>
      </c>
      <c r="F4197" s="780"/>
      <c r="G4197" s="780"/>
      <c r="H4197" s="460">
        <f t="shared" si="257"/>
        <v>0</v>
      </c>
      <c r="I4197" s="460">
        <f t="shared" si="258"/>
        <v>0</v>
      </c>
      <c r="J4197" s="460">
        <f t="shared" si="260"/>
        <v>0</v>
      </c>
      <c r="K4197" s="9"/>
      <c r="P4197" s="2"/>
      <c r="Q4197" s="27"/>
      <c r="R4197" s="2"/>
      <c r="S4197" s="2"/>
      <c r="T4197" s="2"/>
      <c r="U4197" s="2"/>
      <c r="V4197" s="2"/>
      <c r="W4197" s="2"/>
    </row>
    <row r="4198" spans="2:23" ht="15" customHeight="1" x14ac:dyDescent="0.35">
      <c r="B4198" s="349"/>
      <c r="C4198" s="715" t="str">
        <f t="shared" si="259"/>
        <v/>
      </c>
      <c r="D4198" s="458">
        <f>IF(ISNUMBER(Summary!$D$17), DATE(Summary!$D$17, 1, 1) + INT((ROW(B4160)-1)/24), DATE(2024, 1, 1) + INT((ROW(B4160)-1)/24))</f>
        <v>45465</v>
      </c>
      <c r="E4198" s="459">
        <v>0.29166666666666669</v>
      </c>
      <c r="F4198" s="780"/>
      <c r="G4198" s="780"/>
      <c r="H4198" s="460">
        <f t="shared" si="257"/>
        <v>0</v>
      </c>
      <c r="I4198" s="460">
        <f t="shared" si="258"/>
        <v>0</v>
      </c>
      <c r="J4198" s="460">
        <f t="shared" si="260"/>
        <v>0</v>
      </c>
      <c r="K4198" s="9"/>
      <c r="P4198" s="2"/>
      <c r="Q4198" s="27"/>
      <c r="R4198" s="2"/>
      <c r="S4198" s="2"/>
      <c r="T4198" s="2"/>
      <c r="U4198" s="2"/>
      <c r="V4198" s="2"/>
      <c r="W4198" s="2"/>
    </row>
    <row r="4199" spans="2:23" ht="15" customHeight="1" x14ac:dyDescent="0.35">
      <c r="B4199" s="349"/>
      <c r="C4199" s="715" t="str">
        <f t="shared" si="259"/>
        <v/>
      </c>
      <c r="D4199" s="458">
        <f>IF(ISNUMBER(Summary!$D$17), DATE(Summary!$D$17, 1, 1) + INT((ROW(B4161)-1)/24), DATE(2024, 1, 1) + INT((ROW(B4161)-1)/24))</f>
        <v>45465</v>
      </c>
      <c r="E4199" s="459">
        <v>0.33333333333333337</v>
      </c>
      <c r="F4199" s="780"/>
      <c r="G4199" s="780"/>
      <c r="H4199" s="460">
        <f t="shared" ref="H4199:H4262" si="261">IF(G4199&gt;F4199,F4199,G4199)</f>
        <v>0</v>
      </c>
      <c r="I4199" s="460">
        <f t="shared" ref="I4199:I4262" si="262">F4199-H4199</f>
        <v>0</v>
      </c>
      <c r="J4199" s="460">
        <f t="shared" si="260"/>
        <v>0</v>
      </c>
      <c r="K4199" s="9"/>
      <c r="P4199" s="2"/>
      <c r="Q4199" s="27"/>
      <c r="R4199" s="2"/>
      <c r="S4199" s="2"/>
      <c r="T4199" s="2"/>
      <c r="U4199" s="2"/>
      <c r="V4199" s="2"/>
      <c r="W4199" s="2"/>
    </row>
    <row r="4200" spans="2:23" ht="15" customHeight="1" x14ac:dyDescent="0.35">
      <c r="B4200" s="349"/>
      <c r="C4200" s="715" t="str">
        <f t="shared" ref="C4200:C4263" si="263">IF(MOD(ROW()-ROW($E$39), 24)=0, $D4200, "")</f>
        <v/>
      </c>
      <c r="D4200" s="458">
        <f>IF(ISNUMBER(Summary!$D$17), DATE(Summary!$D$17, 1, 1) + INT((ROW(B4162)-1)/24), DATE(2024, 1, 1) + INT((ROW(B4162)-1)/24))</f>
        <v>45465</v>
      </c>
      <c r="E4200" s="459">
        <v>0.375</v>
      </c>
      <c r="F4200" s="780"/>
      <c r="G4200" s="780"/>
      <c r="H4200" s="460">
        <f t="shared" si="261"/>
        <v>0</v>
      </c>
      <c r="I4200" s="460">
        <f t="shared" si="262"/>
        <v>0</v>
      </c>
      <c r="J4200" s="460">
        <f t="shared" si="260"/>
        <v>0</v>
      </c>
      <c r="K4200" s="9"/>
      <c r="P4200" s="2"/>
      <c r="Q4200" s="27"/>
      <c r="R4200" s="2"/>
      <c r="S4200" s="2"/>
      <c r="T4200" s="2"/>
      <c r="U4200" s="2"/>
      <c r="V4200" s="2"/>
      <c r="W4200" s="2"/>
    </row>
    <row r="4201" spans="2:23" ht="15" customHeight="1" x14ac:dyDescent="0.35">
      <c r="B4201" s="349"/>
      <c r="C4201" s="715" t="str">
        <f t="shared" si="263"/>
        <v/>
      </c>
      <c r="D4201" s="458">
        <f>IF(ISNUMBER(Summary!$D$17), DATE(Summary!$D$17, 1, 1) + INT((ROW(B4163)-1)/24), DATE(2024, 1, 1) + INT((ROW(B4163)-1)/24))</f>
        <v>45465</v>
      </c>
      <c r="E4201" s="459">
        <v>0.41666666666666669</v>
      </c>
      <c r="F4201" s="780"/>
      <c r="G4201" s="780"/>
      <c r="H4201" s="460">
        <f t="shared" si="261"/>
        <v>0</v>
      </c>
      <c r="I4201" s="460">
        <f t="shared" si="262"/>
        <v>0</v>
      </c>
      <c r="J4201" s="460">
        <f t="shared" si="260"/>
        <v>0</v>
      </c>
      <c r="K4201" s="9"/>
      <c r="P4201" s="2"/>
      <c r="Q4201" s="27"/>
      <c r="R4201" s="2"/>
      <c r="S4201" s="2"/>
      <c r="T4201" s="2"/>
      <c r="U4201" s="2"/>
      <c r="V4201" s="2"/>
      <c r="W4201" s="2"/>
    </row>
    <row r="4202" spans="2:23" ht="15" customHeight="1" x14ac:dyDescent="0.35">
      <c r="B4202" s="349"/>
      <c r="C4202" s="715" t="str">
        <f t="shared" si="263"/>
        <v/>
      </c>
      <c r="D4202" s="458">
        <f>IF(ISNUMBER(Summary!$D$17), DATE(Summary!$D$17, 1, 1) + INT((ROW(B4164)-1)/24), DATE(2024, 1, 1) + INT((ROW(B4164)-1)/24))</f>
        <v>45465</v>
      </c>
      <c r="E4202" s="459">
        <v>0.45833333333333337</v>
      </c>
      <c r="F4202" s="780"/>
      <c r="G4202" s="780"/>
      <c r="H4202" s="460">
        <f t="shared" si="261"/>
        <v>0</v>
      </c>
      <c r="I4202" s="460">
        <f t="shared" si="262"/>
        <v>0</v>
      </c>
      <c r="J4202" s="460">
        <f t="shared" si="260"/>
        <v>0</v>
      </c>
      <c r="K4202" s="9"/>
      <c r="P4202" s="2"/>
      <c r="Q4202" s="27"/>
      <c r="R4202" s="2"/>
      <c r="S4202" s="2"/>
      <c r="T4202" s="2"/>
      <c r="U4202" s="2"/>
      <c r="V4202" s="2"/>
      <c r="W4202" s="2"/>
    </row>
    <row r="4203" spans="2:23" ht="15" customHeight="1" x14ac:dyDescent="0.35">
      <c r="B4203" s="349"/>
      <c r="C4203" s="715" t="str">
        <f t="shared" si="263"/>
        <v/>
      </c>
      <c r="D4203" s="458">
        <f>IF(ISNUMBER(Summary!$D$17), DATE(Summary!$D$17, 1, 1) + INT((ROW(B4165)-1)/24), DATE(2024, 1, 1) + INT((ROW(B4165)-1)/24))</f>
        <v>45465</v>
      </c>
      <c r="E4203" s="459">
        <v>0.50000000000000011</v>
      </c>
      <c r="F4203" s="780"/>
      <c r="G4203" s="780"/>
      <c r="H4203" s="460">
        <f t="shared" si="261"/>
        <v>0</v>
      </c>
      <c r="I4203" s="460">
        <f t="shared" si="262"/>
        <v>0</v>
      </c>
      <c r="J4203" s="460">
        <f t="shared" si="260"/>
        <v>0</v>
      </c>
      <c r="K4203" s="9"/>
      <c r="P4203" s="2"/>
      <c r="Q4203" s="27"/>
      <c r="R4203" s="2"/>
      <c r="S4203" s="2"/>
      <c r="T4203" s="2"/>
      <c r="U4203" s="2"/>
      <c r="V4203" s="2"/>
      <c r="W4203" s="2"/>
    </row>
    <row r="4204" spans="2:23" ht="15" customHeight="1" x14ac:dyDescent="0.35">
      <c r="B4204" s="349"/>
      <c r="C4204" s="715" t="str">
        <f t="shared" si="263"/>
        <v/>
      </c>
      <c r="D4204" s="458">
        <f>IF(ISNUMBER(Summary!$D$17), DATE(Summary!$D$17, 1, 1) + INT((ROW(B4166)-1)/24), DATE(2024, 1, 1) + INT((ROW(B4166)-1)/24))</f>
        <v>45465</v>
      </c>
      <c r="E4204" s="459">
        <v>0.54166666666666674</v>
      </c>
      <c r="F4204" s="780"/>
      <c r="G4204" s="780"/>
      <c r="H4204" s="460">
        <f t="shared" si="261"/>
        <v>0</v>
      </c>
      <c r="I4204" s="460">
        <f t="shared" si="262"/>
        <v>0</v>
      </c>
      <c r="J4204" s="460">
        <f t="shared" si="260"/>
        <v>0</v>
      </c>
      <c r="K4204" s="9"/>
      <c r="P4204" s="2"/>
      <c r="Q4204" s="27"/>
      <c r="R4204" s="2"/>
      <c r="S4204" s="2"/>
      <c r="T4204" s="2"/>
      <c r="U4204" s="2"/>
      <c r="V4204" s="2"/>
      <c r="W4204" s="2"/>
    </row>
    <row r="4205" spans="2:23" ht="15" customHeight="1" x14ac:dyDescent="0.35">
      <c r="B4205" s="349"/>
      <c r="C4205" s="715" t="str">
        <f t="shared" si="263"/>
        <v/>
      </c>
      <c r="D4205" s="458">
        <f>IF(ISNUMBER(Summary!$D$17), DATE(Summary!$D$17, 1, 1) + INT((ROW(B4167)-1)/24), DATE(2024, 1, 1) + INT((ROW(B4167)-1)/24))</f>
        <v>45465</v>
      </c>
      <c r="E4205" s="459">
        <v>0.58333333333333337</v>
      </c>
      <c r="F4205" s="780"/>
      <c r="G4205" s="780"/>
      <c r="H4205" s="460">
        <f t="shared" si="261"/>
        <v>0</v>
      </c>
      <c r="I4205" s="460">
        <f t="shared" si="262"/>
        <v>0</v>
      </c>
      <c r="J4205" s="460">
        <f t="shared" si="260"/>
        <v>0</v>
      </c>
      <c r="K4205" s="9"/>
      <c r="P4205" s="2"/>
      <c r="Q4205" s="27"/>
      <c r="R4205" s="2"/>
      <c r="S4205" s="2"/>
      <c r="T4205" s="2"/>
      <c r="U4205" s="2"/>
      <c r="V4205" s="2"/>
      <c r="W4205" s="2"/>
    </row>
    <row r="4206" spans="2:23" ht="15" customHeight="1" x14ac:dyDescent="0.35">
      <c r="B4206" s="349"/>
      <c r="C4206" s="715" t="str">
        <f t="shared" si="263"/>
        <v/>
      </c>
      <c r="D4206" s="458">
        <f>IF(ISNUMBER(Summary!$D$17), DATE(Summary!$D$17, 1, 1) + INT((ROW(B4168)-1)/24), DATE(2024, 1, 1) + INT((ROW(B4168)-1)/24))</f>
        <v>45465</v>
      </c>
      <c r="E4206" s="459">
        <v>0.62500000000000011</v>
      </c>
      <c r="F4206" s="780"/>
      <c r="G4206" s="780"/>
      <c r="H4206" s="460">
        <f t="shared" si="261"/>
        <v>0</v>
      </c>
      <c r="I4206" s="460">
        <f t="shared" si="262"/>
        <v>0</v>
      </c>
      <c r="J4206" s="460">
        <f t="shared" si="260"/>
        <v>0</v>
      </c>
      <c r="K4206" s="9"/>
      <c r="P4206" s="2"/>
      <c r="Q4206" s="27"/>
      <c r="R4206" s="2"/>
      <c r="S4206" s="2"/>
      <c r="T4206" s="2"/>
      <c r="U4206" s="2"/>
      <c r="V4206" s="2"/>
      <c r="W4206" s="2"/>
    </row>
    <row r="4207" spans="2:23" ht="15" customHeight="1" x14ac:dyDescent="0.35">
      <c r="B4207" s="349"/>
      <c r="C4207" s="715" t="str">
        <f t="shared" si="263"/>
        <v/>
      </c>
      <c r="D4207" s="458">
        <f>IF(ISNUMBER(Summary!$D$17), DATE(Summary!$D$17, 1, 1) + INT((ROW(B4169)-1)/24), DATE(2024, 1, 1) + INT((ROW(B4169)-1)/24))</f>
        <v>45465</v>
      </c>
      <c r="E4207" s="459">
        <v>0.66666666666666674</v>
      </c>
      <c r="F4207" s="780"/>
      <c r="G4207" s="780"/>
      <c r="H4207" s="460">
        <f t="shared" si="261"/>
        <v>0</v>
      </c>
      <c r="I4207" s="460">
        <f t="shared" si="262"/>
        <v>0</v>
      </c>
      <c r="J4207" s="460">
        <f t="shared" si="260"/>
        <v>0</v>
      </c>
      <c r="K4207" s="9"/>
      <c r="P4207" s="2"/>
      <c r="Q4207" s="27"/>
      <c r="R4207" s="2"/>
      <c r="S4207" s="2"/>
      <c r="T4207" s="2"/>
      <c r="U4207" s="2"/>
      <c r="V4207" s="2"/>
      <c r="W4207" s="2"/>
    </row>
    <row r="4208" spans="2:23" ht="15" customHeight="1" x14ac:dyDescent="0.35">
      <c r="B4208" s="349"/>
      <c r="C4208" s="715" t="str">
        <f t="shared" si="263"/>
        <v/>
      </c>
      <c r="D4208" s="458">
        <f>IF(ISNUMBER(Summary!$D$17), DATE(Summary!$D$17, 1, 1) + INT((ROW(B4170)-1)/24), DATE(2024, 1, 1) + INT((ROW(B4170)-1)/24))</f>
        <v>45465</v>
      </c>
      <c r="E4208" s="459">
        <v>0.70833333333333337</v>
      </c>
      <c r="F4208" s="780"/>
      <c r="G4208" s="780"/>
      <c r="H4208" s="460">
        <f t="shared" si="261"/>
        <v>0</v>
      </c>
      <c r="I4208" s="460">
        <f t="shared" si="262"/>
        <v>0</v>
      </c>
      <c r="J4208" s="460">
        <f t="shared" si="260"/>
        <v>0</v>
      </c>
      <c r="K4208" s="9"/>
      <c r="P4208" s="2"/>
      <c r="Q4208" s="27"/>
      <c r="R4208" s="2"/>
      <c r="S4208" s="2"/>
      <c r="T4208" s="2"/>
      <c r="U4208" s="2"/>
      <c r="V4208" s="2"/>
      <c r="W4208" s="2"/>
    </row>
    <row r="4209" spans="2:23" ht="15" customHeight="1" x14ac:dyDescent="0.35">
      <c r="B4209" s="349"/>
      <c r="C4209" s="715" t="str">
        <f t="shared" si="263"/>
        <v/>
      </c>
      <c r="D4209" s="458">
        <f>IF(ISNUMBER(Summary!$D$17), DATE(Summary!$D$17, 1, 1) + INT((ROW(B4171)-1)/24), DATE(2024, 1, 1) + INT((ROW(B4171)-1)/24))</f>
        <v>45465</v>
      </c>
      <c r="E4209" s="459">
        <v>0.75000000000000011</v>
      </c>
      <c r="F4209" s="780"/>
      <c r="G4209" s="780"/>
      <c r="H4209" s="460">
        <f t="shared" si="261"/>
        <v>0</v>
      </c>
      <c r="I4209" s="460">
        <f t="shared" si="262"/>
        <v>0</v>
      </c>
      <c r="J4209" s="460">
        <f t="shared" si="260"/>
        <v>0</v>
      </c>
      <c r="K4209" s="9"/>
      <c r="P4209" s="2"/>
      <c r="Q4209" s="27"/>
      <c r="R4209" s="2"/>
      <c r="S4209" s="2"/>
      <c r="T4209" s="2"/>
      <c r="U4209" s="2"/>
      <c r="V4209" s="2"/>
      <c r="W4209" s="2"/>
    </row>
    <row r="4210" spans="2:23" ht="15" customHeight="1" x14ac:dyDescent="0.35">
      <c r="B4210" s="349"/>
      <c r="C4210" s="715" t="str">
        <f t="shared" si="263"/>
        <v/>
      </c>
      <c r="D4210" s="458">
        <f>IF(ISNUMBER(Summary!$D$17), DATE(Summary!$D$17, 1, 1) + INT((ROW(B4172)-1)/24), DATE(2024, 1, 1) + INT((ROW(B4172)-1)/24))</f>
        <v>45465</v>
      </c>
      <c r="E4210" s="459">
        <v>0.79166666666666674</v>
      </c>
      <c r="F4210" s="780"/>
      <c r="G4210" s="780"/>
      <c r="H4210" s="460">
        <f t="shared" si="261"/>
        <v>0</v>
      </c>
      <c r="I4210" s="460">
        <f t="shared" si="262"/>
        <v>0</v>
      </c>
      <c r="J4210" s="460">
        <f t="shared" si="260"/>
        <v>0</v>
      </c>
      <c r="K4210" s="9"/>
      <c r="P4210" s="2"/>
      <c r="Q4210" s="27"/>
      <c r="R4210" s="2"/>
      <c r="S4210" s="2"/>
      <c r="T4210" s="2"/>
      <c r="U4210" s="2"/>
      <c r="V4210" s="2"/>
      <c r="W4210" s="2"/>
    </row>
    <row r="4211" spans="2:23" ht="15" customHeight="1" x14ac:dyDescent="0.35">
      <c r="B4211" s="349"/>
      <c r="C4211" s="715" t="str">
        <f t="shared" si="263"/>
        <v/>
      </c>
      <c r="D4211" s="458">
        <f>IF(ISNUMBER(Summary!$D$17), DATE(Summary!$D$17, 1, 1) + INT((ROW(B4173)-1)/24), DATE(2024, 1, 1) + INT((ROW(B4173)-1)/24))</f>
        <v>45465</v>
      </c>
      <c r="E4211" s="459">
        <v>0.83333333333333337</v>
      </c>
      <c r="F4211" s="780"/>
      <c r="G4211" s="780"/>
      <c r="H4211" s="460">
        <f t="shared" si="261"/>
        <v>0</v>
      </c>
      <c r="I4211" s="460">
        <f t="shared" si="262"/>
        <v>0</v>
      </c>
      <c r="J4211" s="460">
        <f t="shared" si="260"/>
        <v>0</v>
      </c>
      <c r="K4211" s="9"/>
      <c r="P4211" s="2"/>
      <c r="Q4211" s="27"/>
      <c r="R4211" s="2"/>
      <c r="S4211" s="2"/>
      <c r="T4211" s="2"/>
      <c r="U4211" s="2"/>
      <c r="V4211" s="2"/>
      <c r="W4211" s="2"/>
    </row>
    <row r="4212" spans="2:23" ht="15" customHeight="1" x14ac:dyDescent="0.35">
      <c r="B4212" s="349"/>
      <c r="C4212" s="715" t="str">
        <f t="shared" si="263"/>
        <v/>
      </c>
      <c r="D4212" s="458">
        <f>IF(ISNUMBER(Summary!$D$17), DATE(Summary!$D$17, 1, 1) + INT((ROW(B4174)-1)/24), DATE(2024, 1, 1) + INT((ROW(B4174)-1)/24))</f>
        <v>45465</v>
      </c>
      <c r="E4212" s="459">
        <v>0.87500000000000011</v>
      </c>
      <c r="F4212" s="780"/>
      <c r="G4212" s="780"/>
      <c r="H4212" s="460">
        <f t="shared" si="261"/>
        <v>0</v>
      </c>
      <c r="I4212" s="460">
        <f t="shared" si="262"/>
        <v>0</v>
      </c>
      <c r="J4212" s="460">
        <f t="shared" si="260"/>
        <v>0</v>
      </c>
      <c r="K4212" s="9"/>
      <c r="P4212" s="2"/>
      <c r="Q4212" s="27"/>
      <c r="R4212" s="2"/>
      <c r="S4212" s="2"/>
      <c r="T4212" s="2"/>
      <c r="U4212" s="2"/>
      <c r="V4212" s="2"/>
      <c r="W4212" s="2"/>
    </row>
    <row r="4213" spans="2:23" ht="15" customHeight="1" x14ac:dyDescent="0.35">
      <c r="B4213" s="349"/>
      <c r="C4213" s="715" t="str">
        <f t="shared" si="263"/>
        <v/>
      </c>
      <c r="D4213" s="458">
        <f>IF(ISNUMBER(Summary!$D$17), DATE(Summary!$D$17, 1, 1) + INT((ROW(B4175)-1)/24), DATE(2024, 1, 1) + INT((ROW(B4175)-1)/24))</f>
        <v>45465</v>
      </c>
      <c r="E4213" s="459">
        <v>0.91666666666666674</v>
      </c>
      <c r="F4213" s="780"/>
      <c r="G4213" s="780"/>
      <c r="H4213" s="460">
        <f t="shared" si="261"/>
        <v>0</v>
      </c>
      <c r="I4213" s="460">
        <f t="shared" si="262"/>
        <v>0</v>
      </c>
      <c r="J4213" s="460">
        <f t="shared" si="260"/>
        <v>0</v>
      </c>
      <c r="K4213" s="9"/>
      <c r="P4213" s="2"/>
      <c r="Q4213" s="27"/>
      <c r="R4213" s="2"/>
      <c r="S4213" s="2"/>
      <c r="T4213" s="2"/>
      <c r="U4213" s="2"/>
      <c r="V4213" s="2"/>
      <c r="W4213" s="2"/>
    </row>
    <row r="4214" spans="2:23" ht="15" customHeight="1" x14ac:dyDescent="0.35">
      <c r="B4214" s="349"/>
      <c r="C4214" s="715" t="str">
        <f t="shared" si="263"/>
        <v/>
      </c>
      <c r="D4214" s="458">
        <f>IF(ISNUMBER(Summary!$D$17), DATE(Summary!$D$17, 1, 1) + INT((ROW(B4176)-1)/24), DATE(2024, 1, 1) + INT((ROW(B4176)-1)/24))</f>
        <v>45465</v>
      </c>
      <c r="E4214" s="459">
        <v>0.95833333333333337</v>
      </c>
      <c r="F4214" s="780"/>
      <c r="G4214" s="780"/>
      <c r="H4214" s="460">
        <f t="shared" si="261"/>
        <v>0</v>
      </c>
      <c r="I4214" s="460">
        <f t="shared" si="262"/>
        <v>0</v>
      </c>
      <c r="J4214" s="460">
        <f t="shared" si="260"/>
        <v>0</v>
      </c>
      <c r="K4214" s="9"/>
      <c r="P4214" s="2"/>
      <c r="Q4214" s="27"/>
      <c r="R4214" s="2"/>
      <c r="S4214" s="2"/>
      <c r="T4214" s="2"/>
      <c r="U4214" s="2"/>
      <c r="V4214" s="2"/>
      <c r="W4214" s="2"/>
    </row>
    <row r="4215" spans="2:23" ht="15" customHeight="1" x14ac:dyDescent="0.35">
      <c r="B4215" s="457"/>
      <c r="C4215" s="715">
        <f t="shared" si="263"/>
        <v>45466</v>
      </c>
      <c r="D4215" s="458">
        <f>IF(ISNUMBER(Summary!$D$17), DATE(Summary!$D$17, 1, 1) + INT((ROW(B4177)-1)/24), DATE(2024, 1, 1) + INT((ROW(B4177)-1)/24))</f>
        <v>45466</v>
      </c>
      <c r="E4215" s="459">
        <v>3.1225022567582528E-17</v>
      </c>
      <c r="F4215" s="780"/>
      <c r="G4215" s="780"/>
      <c r="H4215" s="460">
        <f t="shared" si="261"/>
        <v>0</v>
      </c>
      <c r="I4215" s="460">
        <f t="shared" si="262"/>
        <v>0</v>
      </c>
      <c r="J4215" s="460">
        <f t="shared" si="260"/>
        <v>0</v>
      </c>
      <c r="K4215" s="9"/>
      <c r="P4215" s="2"/>
      <c r="Q4215" s="27"/>
      <c r="R4215" s="2"/>
      <c r="S4215" s="2"/>
      <c r="T4215" s="2"/>
      <c r="U4215" s="2"/>
      <c r="V4215" s="2"/>
      <c r="W4215" s="2"/>
    </row>
    <row r="4216" spans="2:23" ht="15" customHeight="1" x14ac:dyDescent="0.35">
      <c r="B4216" s="349"/>
      <c r="C4216" s="715" t="str">
        <f t="shared" si="263"/>
        <v/>
      </c>
      <c r="D4216" s="458">
        <f>IF(ISNUMBER(Summary!$D$17), DATE(Summary!$D$17, 1, 1) + INT((ROW(B4178)-1)/24), DATE(2024, 1, 1) + INT((ROW(B4178)-1)/24))</f>
        <v>45466</v>
      </c>
      <c r="E4216" s="459">
        <v>4.1666666666666699E-2</v>
      </c>
      <c r="F4216" s="780"/>
      <c r="G4216" s="780"/>
      <c r="H4216" s="460">
        <f t="shared" si="261"/>
        <v>0</v>
      </c>
      <c r="I4216" s="460">
        <f t="shared" si="262"/>
        <v>0</v>
      </c>
      <c r="J4216" s="460">
        <f t="shared" si="260"/>
        <v>0</v>
      </c>
      <c r="K4216" s="9"/>
      <c r="P4216" s="2"/>
      <c r="Q4216" s="27"/>
      <c r="R4216" s="2"/>
      <c r="S4216" s="2"/>
      <c r="T4216" s="2"/>
      <c r="U4216" s="2"/>
      <c r="V4216" s="2"/>
      <c r="W4216" s="2"/>
    </row>
    <row r="4217" spans="2:23" ht="15" customHeight="1" x14ac:dyDescent="0.35">
      <c r="B4217" s="349"/>
      <c r="C4217" s="715" t="str">
        <f t="shared" si="263"/>
        <v/>
      </c>
      <c r="D4217" s="458">
        <f>IF(ISNUMBER(Summary!$D$17), DATE(Summary!$D$17, 1, 1) + INT((ROW(B4179)-1)/24), DATE(2024, 1, 1) + INT((ROW(B4179)-1)/24))</f>
        <v>45466</v>
      </c>
      <c r="E4217" s="459">
        <v>8.333333333333337E-2</v>
      </c>
      <c r="F4217" s="780"/>
      <c r="G4217" s="780"/>
      <c r="H4217" s="460">
        <f t="shared" si="261"/>
        <v>0</v>
      </c>
      <c r="I4217" s="460">
        <f t="shared" si="262"/>
        <v>0</v>
      </c>
      <c r="J4217" s="460">
        <f t="shared" si="260"/>
        <v>0</v>
      </c>
      <c r="K4217" s="9"/>
      <c r="P4217" s="2"/>
      <c r="Q4217" s="27"/>
      <c r="R4217" s="2"/>
      <c r="S4217" s="2"/>
      <c r="T4217" s="2"/>
      <c r="U4217" s="2"/>
      <c r="V4217" s="2"/>
      <c r="W4217" s="2"/>
    </row>
    <row r="4218" spans="2:23" ht="15" customHeight="1" x14ac:dyDescent="0.35">
      <c r="B4218" s="349"/>
      <c r="C4218" s="715" t="str">
        <f t="shared" si="263"/>
        <v/>
      </c>
      <c r="D4218" s="458">
        <f>IF(ISNUMBER(Summary!$D$17), DATE(Summary!$D$17, 1, 1) + INT((ROW(B4180)-1)/24), DATE(2024, 1, 1) + INT((ROW(B4180)-1)/24))</f>
        <v>45466</v>
      </c>
      <c r="E4218" s="459">
        <v>0.12500000000000006</v>
      </c>
      <c r="F4218" s="780"/>
      <c r="G4218" s="780"/>
      <c r="H4218" s="460">
        <f t="shared" si="261"/>
        <v>0</v>
      </c>
      <c r="I4218" s="460">
        <f t="shared" si="262"/>
        <v>0</v>
      </c>
      <c r="J4218" s="460">
        <f t="shared" si="260"/>
        <v>0</v>
      </c>
      <c r="K4218" s="9"/>
      <c r="P4218" s="2"/>
      <c r="Q4218" s="27"/>
      <c r="R4218" s="2"/>
      <c r="S4218" s="2"/>
      <c r="T4218" s="2"/>
      <c r="U4218" s="2"/>
      <c r="V4218" s="2"/>
      <c r="W4218" s="2"/>
    </row>
    <row r="4219" spans="2:23" ht="15" customHeight="1" x14ac:dyDescent="0.35">
      <c r="B4219" s="349"/>
      <c r="C4219" s="715" t="str">
        <f t="shared" si="263"/>
        <v/>
      </c>
      <c r="D4219" s="458">
        <f>IF(ISNUMBER(Summary!$D$17), DATE(Summary!$D$17, 1, 1) + INT((ROW(B4181)-1)/24), DATE(2024, 1, 1) + INT((ROW(B4181)-1)/24))</f>
        <v>45466</v>
      </c>
      <c r="E4219" s="459">
        <v>0.16666666666666669</v>
      </c>
      <c r="F4219" s="780"/>
      <c r="G4219" s="780"/>
      <c r="H4219" s="460">
        <f t="shared" si="261"/>
        <v>0</v>
      </c>
      <c r="I4219" s="460">
        <f t="shared" si="262"/>
        <v>0</v>
      </c>
      <c r="J4219" s="460">
        <f t="shared" si="260"/>
        <v>0</v>
      </c>
      <c r="K4219" s="9"/>
      <c r="P4219" s="2"/>
      <c r="Q4219" s="27"/>
      <c r="R4219" s="2"/>
      <c r="S4219" s="2"/>
      <c r="T4219" s="2"/>
      <c r="U4219" s="2"/>
      <c r="V4219" s="2"/>
      <c r="W4219" s="2"/>
    </row>
    <row r="4220" spans="2:23" ht="15" customHeight="1" x14ac:dyDescent="0.35">
      <c r="B4220" s="349"/>
      <c r="C4220" s="715" t="str">
        <f t="shared" si="263"/>
        <v/>
      </c>
      <c r="D4220" s="458">
        <f>IF(ISNUMBER(Summary!$D$17), DATE(Summary!$D$17, 1, 1) + INT((ROW(B4182)-1)/24), DATE(2024, 1, 1) + INT((ROW(B4182)-1)/24))</f>
        <v>45466</v>
      </c>
      <c r="E4220" s="459">
        <v>0.20833333333333337</v>
      </c>
      <c r="F4220" s="780"/>
      <c r="G4220" s="780"/>
      <c r="H4220" s="460">
        <f t="shared" si="261"/>
        <v>0</v>
      </c>
      <c r="I4220" s="460">
        <f t="shared" si="262"/>
        <v>0</v>
      </c>
      <c r="J4220" s="460">
        <f t="shared" si="260"/>
        <v>0</v>
      </c>
      <c r="K4220" s="9"/>
      <c r="P4220" s="2"/>
      <c r="Q4220" s="27"/>
      <c r="R4220" s="2"/>
      <c r="S4220" s="2"/>
      <c r="T4220" s="2"/>
      <c r="U4220" s="2"/>
      <c r="V4220" s="2"/>
      <c r="W4220" s="2"/>
    </row>
    <row r="4221" spans="2:23" ht="15" customHeight="1" x14ac:dyDescent="0.35">
      <c r="B4221" s="349"/>
      <c r="C4221" s="715" t="str">
        <f t="shared" si="263"/>
        <v/>
      </c>
      <c r="D4221" s="458">
        <f>IF(ISNUMBER(Summary!$D$17), DATE(Summary!$D$17, 1, 1) + INT((ROW(B4183)-1)/24), DATE(2024, 1, 1) + INT((ROW(B4183)-1)/24))</f>
        <v>45466</v>
      </c>
      <c r="E4221" s="459">
        <v>0.25</v>
      </c>
      <c r="F4221" s="780"/>
      <c r="G4221" s="780"/>
      <c r="H4221" s="460">
        <f t="shared" si="261"/>
        <v>0</v>
      </c>
      <c r="I4221" s="460">
        <f t="shared" si="262"/>
        <v>0</v>
      </c>
      <c r="J4221" s="460">
        <f t="shared" si="260"/>
        <v>0</v>
      </c>
      <c r="K4221" s="9"/>
      <c r="P4221" s="2"/>
      <c r="Q4221" s="27"/>
      <c r="R4221" s="2"/>
      <c r="S4221" s="2"/>
      <c r="T4221" s="2"/>
      <c r="U4221" s="2"/>
      <c r="V4221" s="2"/>
      <c r="W4221" s="2"/>
    </row>
    <row r="4222" spans="2:23" ht="15" customHeight="1" x14ac:dyDescent="0.35">
      <c r="B4222" s="349"/>
      <c r="C4222" s="715" t="str">
        <f t="shared" si="263"/>
        <v/>
      </c>
      <c r="D4222" s="458">
        <f>IF(ISNUMBER(Summary!$D$17), DATE(Summary!$D$17, 1, 1) + INT((ROW(B4184)-1)/24), DATE(2024, 1, 1) + INT((ROW(B4184)-1)/24))</f>
        <v>45466</v>
      </c>
      <c r="E4222" s="459">
        <v>0.29166666666666669</v>
      </c>
      <c r="F4222" s="780"/>
      <c r="G4222" s="780"/>
      <c r="H4222" s="460">
        <f t="shared" si="261"/>
        <v>0</v>
      </c>
      <c r="I4222" s="460">
        <f t="shared" si="262"/>
        <v>0</v>
      </c>
      <c r="J4222" s="460">
        <f t="shared" si="260"/>
        <v>0</v>
      </c>
      <c r="K4222" s="9"/>
      <c r="P4222" s="2"/>
      <c r="Q4222" s="27"/>
      <c r="R4222" s="2"/>
      <c r="S4222" s="2"/>
      <c r="T4222" s="2"/>
      <c r="U4222" s="2"/>
      <c r="V4222" s="2"/>
      <c r="W4222" s="2"/>
    </row>
    <row r="4223" spans="2:23" ht="15" customHeight="1" x14ac:dyDescent="0.35">
      <c r="B4223" s="349"/>
      <c r="C4223" s="715" t="str">
        <f t="shared" si="263"/>
        <v/>
      </c>
      <c r="D4223" s="458">
        <f>IF(ISNUMBER(Summary!$D$17), DATE(Summary!$D$17, 1, 1) + INT((ROW(B4185)-1)/24), DATE(2024, 1, 1) + INT((ROW(B4185)-1)/24))</f>
        <v>45466</v>
      </c>
      <c r="E4223" s="459">
        <v>0.33333333333333337</v>
      </c>
      <c r="F4223" s="780"/>
      <c r="G4223" s="780"/>
      <c r="H4223" s="460">
        <f t="shared" si="261"/>
        <v>0</v>
      </c>
      <c r="I4223" s="460">
        <f t="shared" si="262"/>
        <v>0</v>
      </c>
      <c r="J4223" s="460">
        <f t="shared" si="260"/>
        <v>0</v>
      </c>
      <c r="K4223" s="9"/>
      <c r="P4223" s="2"/>
      <c r="Q4223" s="27"/>
      <c r="R4223" s="2"/>
      <c r="S4223" s="2"/>
      <c r="T4223" s="2"/>
      <c r="U4223" s="2"/>
      <c r="V4223" s="2"/>
      <c r="W4223" s="2"/>
    </row>
    <row r="4224" spans="2:23" ht="15" customHeight="1" x14ac:dyDescent="0.35">
      <c r="B4224" s="349"/>
      <c r="C4224" s="715" t="str">
        <f t="shared" si="263"/>
        <v/>
      </c>
      <c r="D4224" s="458">
        <f>IF(ISNUMBER(Summary!$D$17), DATE(Summary!$D$17, 1, 1) + INT((ROW(B4186)-1)/24), DATE(2024, 1, 1) + INT((ROW(B4186)-1)/24))</f>
        <v>45466</v>
      </c>
      <c r="E4224" s="459">
        <v>0.375</v>
      </c>
      <c r="F4224" s="780"/>
      <c r="G4224" s="780"/>
      <c r="H4224" s="460">
        <f t="shared" si="261"/>
        <v>0</v>
      </c>
      <c r="I4224" s="460">
        <f t="shared" si="262"/>
        <v>0</v>
      </c>
      <c r="J4224" s="460">
        <f t="shared" ref="J4224:J4287" si="264">G4224-H4224</f>
        <v>0</v>
      </c>
      <c r="K4224" s="9"/>
      <c r="P4224" s="2"/>
      <c r="Q4224" s="27"/>
      <c r="R4224" s="2"/>
      <c r="S4224" s="2"/>
      <c r="T4224" s="2"/>
      <c r="U4224" s="2"/>
      <c r="V4224" s="2"/>
      <c r="W4224" s="2"/>
    </row>
    <row r="4225" spans="2:23" ht="15" customHeight="1" x14ac:dyDescent="0.35">
      <c r="B4225" s="349"/>
      <c r="C4225" s="715" t="str">
        <f t="shared" si="263"/>
        <v/>
      </c>
      <c r="D4225" s="458">
        <f>IF(ISNUMBER(Summary!$D$17), DATE(Summary!$D$17, 1, 1) + INT((ROW(B4187)-1)/24), DATE(2024, 1, 1) + INT((ROW(B4187)-1)/24))</f>
        <v>45466</v>
      </c>
      <c r="E4225" s="459">
        <v>0.41666666666666669</v>
      </c>
      <c r="F4225" s="780"/>
      <c r="G4225" s="780"/>
      <c r="H4225" s="460">
        <f t="shared" si="261"/>
        <v>0</v>
      </c>
      <c r="I4225" s="460">
        <f t="shared" si="262"/>
        <v>0</v>
      </c>
      <c r="J4225" s="460">
        <f t="shared" si="264"/>
        <v>0</v>
      </c>
      <c r="K4225" s="9"/>
      <c r="P4225" s="2"/>
      <c r="Q4225" s="27"/>
      <c r="R4225" s="2"/>
      <c r="S4225" s="2"/>
      <c r="T4225" s="2"/>
      <c r="U4225" s="2"/>
      <c r="V4225" s="2"/>
      <c r="W4225" s="2"/>
    </row>
    <row r="4226" spans="2:23" ht="15" customHeight="1" x14ac:dyDescent="0.35">
      <c r="B4226" s="349"/>
      <c r="C4226" s="715" t="str">
        <f t="shared" si="263"/>
        <v/>
      </c>
      <c r="D4226" s="458">
        <f>IF(ISNUMBER(Summary!$D$17), DATE(Summary!$D$17, 1, 1) + INT((ROW(B4188)-1)/24), DATE(2024, 1, 1) + INT((ROW(B4188)-1)/24))</f>
        <v>45466</v>
      </c>
      <c r="E4226" s="459">
        <v>0.45833333333333337</v>
      </c>
      <c r="F4226" s="780"/>
      <c r="G4226" s="780"/>
      <c r="H4226" s="460">
        <f t="shared" si="261"/>
        <v>0</v>
      </c>
      <c r="I4226" s="460">
        <f t="shared" si="262"/>
        <v>0</v>
      </c>
      <c r="J4226" s="460">
        <f t="shared" si="264"/>
        <v>0</v>
      </c>
      <c r="K4226" s="9"/>
      <c r="P4226" s="2"/>
      <c r="Q4226" s="27"/>
      <c r="R4226" s="2"/>
      <c r="S4226" s="2"/>
      <c r="T4226" s="2"/>
      <c r="U4226" s="2"/>
      <c r="V4226" s="2"/>
      <c r="W4226" s="2"/>
    </row>
    <row r="4227" spans="2:23" ht="15" customHeight="1" x14ac:dyDescent="0.35">
      <c r="B4227" s="349"/>
      <c r="C4227" s="715" t="str">
        <f t="shared" si="263"/>
        <v/>
      </c>
      <c r="D4227" s="458">
        <f>IF(ISNUMBER(Summary!$D$17), DATE(Summary!$D$17, 1, 1) + INT((ROW(B4189)-1)/24), DATE(2024, 1, 1) + INT((ROW(B4189)-1)/24))</f>
        <v>45466</v>
      </c>
      <c r="E4227" s="459">
        <v>0.50000000000000011</v>
      </c>
      <c r="F4227" s="780"/>
      <c r="G4227" s="780"/>
      <c r="H4227" s="460">
        <f t="shared" si="261"/>
        <v>0</v>
      </c>
      <c r="I4227" s="460">
        <f t="shared" si="262"/>
        <v>0</v>
      </c>
      <c r="J4227" s="460">
        <f t="shared" si="264"/>
        <v>0</v>
      </c>
      <c r="K4227" s="9"/>
      <c r="P4227" s="2"/>
      <c r="Q4227" s="27"/>
      <c r="R4227" s="2"/>
      <c r="S4227" s="2"/>
      <c r="T4227" s="2"/>
      <c r="U4227" s="2"/>
      <c r="V4227" s="2"/>
      <c r="W4227" s="2"/>
    </row>
    <row r="4228" spans="2:23" ht="15" customHeight="1" x14ac:dyDescent="0.35">
      <c r="B4228" s="349"/>
      <c r="C4228" s="715" t="str">
        <f t="shared" si="263"/>
        <v/>
      </c>
      <c r="D4228" s="458">
        <f>IF(ISNUMBER(Summary!$D$17), DATE(Summary!$D$17, 1, 1) + INT((ROW(B4190)-1)/24), DATE(2024, 1, 1) + INT((ROW(B4190)-1)/24))</f>
        <v>45466</v>
      </c>
      <c r="E4228" s="459">
        <v>0.54166666666666674</v>
      </c>
      <c r="F4228" s="780"/>
      <c r="G4228" s="780"/>
      <c r="H4228" s="460">
        <f t="shared" si="261"/>
        <v>0</v>
      </c>
      <c r="I4228" s="460">
        <f t="shared" si="262"/>
        <v>0</v>
      </c>
      <c r="J4228" s="460">
        <f t="shared" si="264"/>
        <v>0</v>
      </c>
      <c r="K4228" s="9"/>
      <c r="P4228" s="2"/>
      <c r="Q4228" s="27"/>
      <c r="R4228" s="2"/>
      <c r="S4228" s="2"/>
      <c r="T4228" s="2"/>
      <c r="U4228" s="2"/>
      <c r="V4228" s="2"/>
      <c r="W4228" s="2"/>
    </row>
    <row r="4229" spans="2:23" ht="15" customHeight="1" x14ac:dyDescent="0.35">
      <c r="B4229" s="349"/>
      <c r="C4229" s="715" t="str">
        <f t="shared" si="263"/>
        <v/>
      </c>
      <c r="D4229" s="458">
        <f>IF(ISNUMBER(Summary!$D$17), DATE(Summary!$D$17, 1, 1) + INT((ROW(B4191)-1)/24), DATE(2024, 1, 1) + INT((ROW(B4191)-1)/24))</f>
        <v>45466</v>
      </c>
      <c r="E4229" s="459">
        <v>0.58333333333333337</v>
      </c>
      <c r="F4229" s="780"/>
      <c r="G4229" s="780"/>
      <c r="H4229" s="460">
        <f t="shared" si="261"/>
        <v>0</v>
      </c>
      <c r="I4229" s="460">
        <f t="shared" si="262"/>
        <v>0</v>
      </c>
      <c r="J4229" s="460">
        <f t="shared" si="264"/>
        <v>0</v>
      </c>
      <c r="K4229" s="9"/>
      <c r="P4229" s="2"/>
      <c r="Q4229" s="27"/>
      <c r="R4229" s="2"/>
      <c r="S4229" s="2"/>
      <c r="T4229" s="2"/>
      <c r="U4229" s="2"/>
      <c r="V4229" s="2"/>
      <c r="W4229" s="2"/>
    </row>
    <row r="4230" spans="2:23" ht="15" customHeight="1" x14ac:dyDescent="0.35">
      <c r="B4230" s="349"/>
      <c r="C4230" s="715" t="str">
        <f t="shared" si="263"/>
        <v/>
      </c>
      <c r="D4230" s="458">
        <f>IF(ISNUMBER(Summary!$D$17), DATE(Summary!$D$17, 1, 1) + INT((ROW(B4192)-1)/24), DATE(2024, 1, 1) + INT((ROW(B4192)-1)/24))</f>
        <v>45466</v>
      </c>
      <c r="E4230" s="459">
        <v>0.62500000000000011</v>
      </c>
      <c r="F4230" s="780"/>
      <c r="G4230" s="780"/>
      <c r="H4230" s="460">
        <f t="shared" si="261"/>
        <v>0</v>
      </c>
      <c r="I4230" s="460">
        <f t="shared" si="262"/>
        <v>0</v>
      </c>
      <c r="J4230" s="460">
        <f t="shared" si="264"/>
        <v>0</v>
      </c>
      <c r="K4230" s="9"/>
      <c r="P4230" s="2"/>
      <c r="Q4230" s="27"/>
      <c r="R4230" s="2"/>
      <c r="S4230" s="2"/>
      <c r="T4230" s="2"/>
      <c r="U4230" s="2"/>
      <c r="V4230" s="2"/>
      <c r="W4230" s="2"/>
    </row>
    <row r="4231" spans="2:23" ht="15" customHeight="1" x14ac:dyDescent="0.35">
      <c r="B4231" s="349"/>
      <c r="C4231" s="715" t="str">
        <f t="shared" si="263"/>
        <v/>
      </c>
      <c r="D4231" s="458">
        <f>IF(ISNUMBER(Summary!$D$17), DATE(Summary!$D$17, 1, 1) + INT((ROW(B4193)-1)/24), DATE(2024, 1, 1) + INT((ROW(B4193)-1)/24))</f>
        <v>45466</v>
      </c>
      <c r="E4231" s="459">
        <v>0.66666666666666674</v>
      </c>
      <c r="F4231" s="780"/>
      <c r="G4231" s="780"/>
      <c r="H4231" s="460">
        <f t="shared" si="261"/>
        <v>0</v>
      </c>
      <c r="I4231" s="460">
        <f t="shared" si="262"/>
        <v>0</v>
      </c>
      <c r="J4231" s="460">
        <f t="shared" si="264"/>
        <v>0</v>
      </c>
      <c r="K4231" s="9"/>
      <c r="P4231" s="2"/>
      <c r="Q4231" s="27"/>
      <c r="R4231" s="2"/>
      <c r="S4231" s="2"/>
      <c r="T4231" s="2"/>
      <c r="U4231" s="2"/>
      <c r="V4231" s="2"/>
      <c r="W4231" s="2"/>
    </row>
    <row r="4232" spans="2:23" ht="15" customHeight="1" x14ac:dyDescent="0.35">
      <c r="B4232" s="349"/>
      <c r="C4232" s="715" t="str">
        <f t="shared" si="263"/>
        <v/>
      </c>
      <c r="D4232" s="458">
        <f>IF(ISNUMBER(Summary!$D$17), DATE(Summary!$D$17, 1, 1) + INT((ROW(B4194)-1)/24), DATE(2024, 1, 1) + INT((ROW(B4194)-1)/24))</f>
        <v>45466</v>
      </c>
      <c r="E4232" s="459">
        <v>0.70833333333333337</v>
      </c>
      <c r="F4232" s="780"/>
      <c r="G4232" s="780"/>
      <c r="H4232" s="460">
        <f t="shared" si="261"/>
        <v>0</v>
      </c>
      <c r="I4232" s="460">
        <f t="shared" si="262"/>
        <v>0</v>
      </c>
      <c r="J4232" s="460">
        <f t="shared" si="264"/>
        <v>0</v>
      </c>
      <c r="K4232" s="9"/>
      <c r="P4232" s="2"/>
      <c r="Q4232" s="27"/>
      <c r="R4232" s="2"/>
      <c r="S4232" s="2"/>
      <c r="T4232" s="2"/>
      <c r="U4232" s="2"/>
      <c r="V4232" s="2"/>
      <c r="W4232" s="2"/>
    </row>
    <row r="4233" spans="2:23" ht="15" customHeight="1" x14ac:dyDescent="0.35">
      <c r="B4233" s="349"/>
      <c r="C4233" s="715" t="str">
        <f t="shared" si="263"/>
        <v/>
      </c>
      <c r="D4233" s="458">
        <f>IF(ISNUMBER(Summary!$D$17), DATE(Summary!$D$17, 1, 1) + INT((ROW(B4195)-1)/24), DATE(2024, 1, 1) + INT((ROW(B4195)-1)/24))</f>
        <v>45466</v>
      </c>
      <c r="E4233" s="459">
        <v>0.75000000000000011</v>
      </c>
      <c r="F4233" s="780"/>
      <c r="G4233" s="780"/>
      <c r="H4233" s="460">
        <f t="shared" si="261"/>
        <v>0</v>
      </c>
      <c r="I4233" s="460">
        <f t="shared" si="262"/>
        <v>0</v>
      </c>
      <c r="J4233" s="460">
        <f t="shared" si="264"/>
        <v>0</v>
      </c>
      <c r="K4233" s="9"/>
      <c r="P4233" s="2"/>
      <c r="Q4233" s="27"/>
      <c r="R4233" s="2"/>
      <c r="S4233" s="2"/>
      <c r="T4233" s="2"/>
      <c r="U4233" s="2"/>
      <c r="V4233" s="2"/>
      <c r="W4233" s="2"/>
    </row>
    <row r="4234" spans="2:23" ht="15" customHeight="1" x14ac:dyDescent="0.35">
      <c r="B4234" s="349"/>
      <c r="C4234" s="715" t="str">
        <f t="shared" si="263"/>
        <v/>
      </c>
      <c r="D4234" s="458">
        <f>IF(ISNUMBER(Summary!$D$17), DATE(Summary!$D$17, 1, 1) + INT((ROW(B4196)-1)/24), DATE(2024, 1, 1) + INT((ROW(B4196)-1)/24))</f>
        <v>45466</v>
      </c>
      <c r="E4234" s="459">
        <v>0.79166666666666674</v>
      </c>
      <c r="F4234" s="780"/>
      <c r="G4234" s="780"/>
      <c r="H4234" s="460">
        <f t="shared" si="261"/>
        <v>0</v>
      </c>
      <c r="I4234" s="460">
        <f t="shared" si="262"/>
        <v>0</v>
      </c>
      <c r="J4234" s="460">
        <f t="shared" si="264"/>
        <v>0</v>
      </c>
      <c r="K4234" s="9"/>
      <c r="P4234" s="2"/>
      <c r="Q4234" s="27"/>
      <c r="R4234" s="2"/>
      <c r="S4234" s="2"/>
      <c r="T4234" s="2"/>
      <c r="U4234" s="2"/>
      <c r="V4234" s="2"/>
      <c r="W4234" s="2"/>
    </row>
    <row r="4235" spans="2:23" ht="15" customHeight="1" x14ac:dyDescent="0.35">
      <c r="B4235" s="349"/>
      <c r="C4235" s="715" t="str">
        <f t="shared" si="263"/>
        <v/>
      </c>
      <c r="D4235" s="458">
        <f>IF(ISNUMBER(Summary!$D$17), DATE(Summary!$D$17, 1, 1) + INT((ROW(B4197)-1)/24), DATE(2024, 1, 1) + INT((ROW(B4197)-1)/24))</f>
        <v>45466</v>
      </c>
      <c r="E4235" s="459">
        <v>0.83333333333333337</v>
      </c>
      <c r="F4235" s="780"/>
      <c r="G4235" s="780"/>
      <c r="H4235" s="460">
        <f t="shared" si="261"/>
        <v>0</v>
      </c>
      <c r="I4235" s="460">
        <f t="shared" si="262"/>
        <v>0</v>
      </c>
      <c r="J4235" s="460">
        <f t="shared" si="264"/>
        <v>0</v>
      </c>
      <c r="K4235" s="9"/>
      <c r="P4235" s="2"/>
      <c r="Q4235" s="27"/>
      <c r="R4235" s="2"/>
      <c r="S4235" s="2"/>
      <c r="T4235" s="2"/>
      <c r="U4235" s="2"/>
      <c r="V4235" s="2"/>
      <c r="W4235" s="2"/>
    </row>
    <row r="4236" spans="2:23" ht="15" customHeight="1" x14ac:dyDescent="0.35">
      <c r="B4236" s="349"/>
      <c r="C4236" s="715" t="str">
        <f t="shared" si="263"/>
        <v/>
      </c>
      <c r="D4236" s="458">
        <f>IF(ISNUMBER(Summary!$D$17), DATE(Summary!$D$17, 1, 1) + INT((ROW(B4198)-1)/24), DATE(2024, 1, 1) + INT((ROW(B4198)-1)/24))</f>
        <v>45466</v>
      </c>
      <c r="E4236" s="459">
        <v>0.87500000000000011</v>
      </c>
      <c r="F4236" s="780"/>
      <c r="G4236" s="780"/>
      <c r="H4236" s="460">
        <f t="shared" si="261"/>
        <v>0</v>
      </c>
      <c r="I4236" s="460">
        <f t="shared" si="262"/>
        <v>0</v>
      </c>
      <c r="J4236" s="460">
        <f t="shared" si="264"/>
        <v>0</v>
      </c>
      <c r="K4236" s="9"/>
      <c r="P4236" s="2"/>
      <c r="Q4236" s="27"/>
      <c r="R4236" s="2"/>
      <c r="S4236" s="2"/>
      <c r="T4236" s="2"/>
      <c r="U4236" s="2"/>
      <c r="V4236" s="2"/>
      <c r="W4236" s="2"/>
    </row>
    <row r="4237" spans="2:23" ht="15" customHeight="1" x14ac:dyDescent="0.35">
      <c r="B4237" s="349"/>
      <c r="C4237" s="715" t="str">
        <f t="shared" si="263"/>
        <v/>
      </c>
      <c r="D4237" s="458">
        <f>IF(ISNUMBER(Summary!$D$17), DATE(Summary!$D$17, 1, 1) + INT((ROW(B4199)-1)/24), DATE(2024, 1, 1) + INT((ROW(B4199)-1)/24))</f>
        <v>45466</v>
      </c>
      <c r="E4237" s="459">
        <v>0.91666666666666674</v>
      </c>
      <c r="F4237" s="780"/>
      <c r="G4237" s="780"/>
      <c r="H4237" s="460">
        <f t="shared" si="261"/>
        <v>0</v>
      </c>
      <c r="I4237" s="460">
        <f t="shared" si="262"/>
        <v>0</v>
      </c>
      <c r="J4237" s="460">
        <f t="shared" si="264"/>
        <v>0</v>
      </c>
      <c r="K4237" s="9"/>
      <c r="P4237" s="2"/>
      <c r="Q4237" s="27"/>
      <c r="R4237" s="2"/>
      <c r="S4237" s="2"/>
      <c r="T4237" s="2"/>
      <c r="U4237" s="2"/>
      <c r="V4237" s="2"/>
      <c r="W4237" s="2"/>
    </row>
    <row r="4238" spans="2:23" ht="15" customHeight="1" x14ac:dyDescent="0.35">
      <c r="B4238" s="349"/>
      <c r="C4238" s="715" t="str">
        <f t="shared" si="263"/>
        <v/>
      </c>
      <c r="D4238" s="458">
        <f>IF(ISNUMBER(Summary!$D$17), DATE(Summary!$D$17, 1, 1) + INT((ROW(B4200)-1)/24), DATE(2024, 1, 1) + INT((ROW(B4200)-1)/24))</f>
        <v>45466</v>
      </c>
      <c r="E4238" s="459">
        <v>0.95833333333333337</v>
      </c>
      <c r="F4238" s="780"/>
      <c r="G4238" s="780"/>
      <c r="H4238" s="460">
        <f t="shared" si="261"/>
        <v>0</v>
      </c>
      <c r="I4238" s="460">
        <f t="shared" si="262"/>
        <v>0</v>
      </c>
      <c r="J4238" s="460">
        <f t="shared" si="264"/>
        <v>0</v>
      </c>
      <c r="K4238" s="9"/>
      <c r="P4238" s="2"/>
      <c r="Q4238" s="27"/>
      <c r="R4238" s="2"/>
      <c r="S4238" s="2"/>
      <c r="T4238" s="2"/>
      <c r="U4238" s="2"/>
      <c r="V4238" s="2"/>
      <c r="W4238" s="2"/>
    </row>
    <row r="4239" spans="2:23" ht="15" customHeight="1" x14ac:dyDescent="0.35">
      <c r="B4239" s="457"/>
      <c r="C4239" s="715">
        <f t="shared" si="263"/>
        <v>45467</v>
      </c>
      <c r="D4239" s="458">
        <f>IF(ISNUMBER(Summary!$D$17), DATE(Summary!$D$17, 1, 1) + INT((ROW(B4201)-1)/24), DATE(2024, 1, 1) + INT((ROW(B4201)-1)/24))</f>
        <v>45467</v>
      </c>
      <c r="E4239" s="459">
        <v>3.1225022567582528E-17</v>
      </c>
      <c r="F4239" s="780"/>
      <c r="G4239" s="780"/>
      <c r="H4239" s="460">
        <f t="shared" si="261"/>
        <v>0</v>
      </c>
      <c r="I4239" s="460">
        <f t="shared" si="262"/>
        <v>0</v>
      </c>
      <c r="J4239" s="460">
        <f t="shared" si="264"/>
        <v>0</v>
      </c>
      <c r="K4239" s="9"/>
      <c r="P4239" s="2"/>
      <c r="Q4239" s="27"/>
      <c r="R4239" s="2"/>
      <c r="S4239" s="2"/>
      <c r="T4239" s="2"/>
      <c r="U4239" s="2"/>
      <c r="V4239" s="2"/>
      <c r="W4239" s="2"/>
    </row>
    <row r="4240" spans="2:23" ht="15" customHeight="1" x14ac:dyDescent="0.35">
      <c r="B4240" s="349"/>
      <c r="C4240" s="715" t="str">
        <f t="shared" si="263"/>
        <v/>
      </c>
      <c r="D4240" s="458">
        <f>IF(ISNUMBER(Summary!$D$17), DATE(Summary!$D$17, 1, 1) + INT((ROW(B4202)-1)/24), DATE(2024, 1, 1) + INT((ROW(B4202)-1)/24))</f>
        <v>45467</v>
      </c>
      <c r="E4240" s="459">
        <v>4.1666666666666699E-2</v>
      </c>
      <c r="F4240" s="780"/>
      <c r="G4240" s="780"/>
      <c r="H4240" s="460">
        <f t="shared" si="261"/>
        <v>0</v>
      </c>
      <c r="I4240" s="460">
        <f t="shared" si="262"/>
        <v>0</v>
      </c>
      <c r="J4240" s="460">
        <f t="shared" si="264"/>
        <v>0</v>
      </c>
      <c r="K4240" s="9"/>
      <c r="P4240" s="2"/>
      <c r="Q4240" s="27"/>
      <c r="R4240" s="2"/>
      <c r="S4240" s="2"/>
      <c r="T4240" s="2"/>
      <c r="U4240" s="2"/>
      <c r="V4240" s="2"/>
      <c r="W4240" s="2"/>
    </row>
    <row r="4241" spans="2:23" ht="15" customHeight="1" x14ac:dyDescent="0.35">
      <c r="B4241" s="349"/>
      <c r="C4241" s="715" t="str">
        <f t="shared" si="263"/>
        <v/>
      </c>
      <c r="D4241" s="458">
        <f>IF(ISNUMBER(Summary!$D$17), DATE(Summary!$D$17, 1, 1) + INT((ROW(B4203)-1)/24), DATE(2024, 1, 1) + INT((ROW(B4203)-1)/24))</f>
        <v>45467</v>
      </c>
      <c r="E4241" s="459">
        <v>8.333333333333337E-2</v>
      </c>
      <c r="F4241" s="780"/>
      <c r="G4241" s="780"/>
      <c r="H4241" s="460">
        <f t="shared" si="261"/>
        <v>0</v>
      </c>
      <c r="I4241" s="460">
        <f t="shared" si="262"/>
        <v>0</v>
      </c>
      <c r="J4241" s="460">
        <f t="shared" si="264"/>
        <v>0</v>
      </c>
      <c r="K4241" s="9"/>
      <c r="P4241" s="2"/>
      <c r="Q4241" s="27"/>
      <c r="R4241" s="2"/>
      <c r="S4241" s="2"/>
      <c r="T4241" s="2"/>
      <c r="U4241" s="2"/>
      <c r="V4241" s="2"/>
      <c r="W4241" s="2"/>
    </row>
    <row r="4242" spans="2:23" ht="15" customHeight="1" x14ac:dyDescent="0.35">
      <c r="B4242" s="349"/>
      <c r="C4242" s="715" t="str">
        <f t="shared" si="263"/>
        <v/>
      </c>
      <c r="D4242" s="458">
        <f>IF(ISNUMBER(Summary!$D$17), DATE(Summary!$D$17, 1, 1) + INT((ROW(B4204)-1)/24), DATE(2024, 1, 1) + INT((ROW(B4204)-1)/24))</f>
        <v>45467</v>
      </c>
      <c r="E4242" s="459">
        <v>0.12500000000000006</v>
      </c>
      <c r="F4242" s="780"/>
      <c r="G4242" s="780"/>
      <c r="H4242" s="460">
        <f t="shared" si="261"/>
        <v>0</v>
      </c>
      <c r="I4242" s="460">
        <f t="shared" si="262"/>
        <v>0</v>
      </c>
      <c r="J4242" s="460">
        <f t="shared" si="264"/>
        <v>0</v>
      </c>
      <c r="K4242" s="9"/>
      <c r="P4242" s="2"/>
      <c r="Q4242" s="27"/>
      <c r="R4242" s="2"/>
      <c r="S4242" s="2"/>
      <c r="T4242" s="2"/>
      <c r="U4242" s="2"/>
      <c r="V4242" s="2"/>
      <c r="W4242" s="2"/>
    </row>
    <row r="4243" spans="2:23" ht="15" customHeight="1" x14ac:dyDescent="0.35">
      <c r="B4243" s="349"/>
      <c r="C4243" s="715" t="str">
        <f t="shared" si="263"/>
        <v/>
      </c>
      <c r="D4243" s="458">
        <f>IF(ISNUMBER(Summary!$D$17), DATE(Summary!$D$17, 1, 1) + INT((ROW(B4205)-1)/24), DATE(2024, 1, 1) + INT((ROW(B4205)-1)/24))</f>
        <v>45467</v>
      </c>
      <c r="E4243" s="459">
        <v>0.16666666666666669</v>
      </c>
      <c r="F4243" s="780"/>
      <c r="G4243" s="780"/>
      <c r="H4243" s="460">
        <f t="shared" si="261"/>
        <v>0</v>
      </c>
      <c r="I4243" s="460">
        <f t="shared" si="262"/>
        <v>0</v>
      </c>
      <c r="J4243" s="460">
        <f t="shared" si="264"/>
        <v>0</v>
      </c>
      <c r="K4243" s="9"/>
      <c r="P4243" s="2"/>
      <c r="Q4243" s="27"/>
      <c r="R4243" s="2"/>
      <c r="S4243" s="2"/>
      <c r="T4243" s="2"/>
      <c r="U4243" s="2"/>
      <c r="V4243" s="2"/>
      <c r="W4243" s="2"/>
    </row>
    <row r="4244" spans="2:23" ht="15" customHeight="1" x14ac:dyDescent="0.35">
      <c r="B4244" s="349"/>
      <c r="C4244" s="715" t="str">
        <f t="shared" si="263"/>
        <v/>
      </c>
      <c r="D4244" s="458">
        <f>IF(ISNUMBER(Summary!$D$17), DATE(Summary!$D$17, 1, 1) + INT((ROW(B4206)-1)/24), DATE(2024, 1, 1) + INT((ROW(B4206)-1)/24))</f>
        <v>45467</v>
      </c>
      <c r="E4244" s="459">
        <v>0.20833333333333337</v>
      </c>
      <c r="F4244" s="780"/>
      <c r="G4244" s="780"/>
      <c r="H4244" s="460">
        <f t="shared" si="261"/>
        <v>0</v>
      </c>
      <c r="I4244" s="460">
        <f t="shared" si="262"/>
        <v>0</v>
      </c>
      <c r="J4244" s="460">
        <f t="shared" si="264"/>
        <v>0</v>
      </c>
      <c r="K4244" s="9"/>
      <c r="P4244" s="2"/>
      <c r="Q4244" s="27"/>
      <c r="R4244" s="2"/>
      <c r="S4244" s="2"/>
      <c r="T4244" s="2"/>
      <c r="U4244" s="2"/>
      <c r="V4244" s="2"/>
      <c r="W4244" s="2"/>
    </row>
    <row r="4245" spans="2:23" ht="15" customHeight="1" x14ac:dyDescent="0.35">
      <c r="B4245" s="349"/>
      <c r="C4245" s="715" t="str">
        <f t="shared" si="263"/>
        <v/>
      </c>
      <c r="D4245" s="458">
        <f>IF(ISNUMBER(Summary!$D$17), DATE(Summary!$D$17, 1, 1) + INT((ROW(B4207)-1)/24), DATE(2024, 1, 1) + INT((ROW(B4207)-1)/24))</f>
        <v>45467</v>
      </c>
      <c r="E4245" s="459">
        <v>0.25</v>
      </c>
      <c r="F4245" s="780"/>
      <c r="G4245" s="780"/>
      <c r="H4245" s="460">
        <f t="shared" si="261"/>
        <v>0</v>
      </c>
      <c r="I4245" s="460">
        <f t="shared" si="262"/>
        <v>0</v>
      </c>
      <c r="J4245" s="460">
        <f t="shared" si="264"/>
        <v>0</v>
      </c>
      <c r="K4245" s="9"/>
      <c r="P4245" s="2"/>
      <c r="Q4245" s="27"/>
      <c r="R4245" s="2"/>
      <c r="S4245" s="2"/>
      <c r="T4245" s="2"/>
      <c r="U4245" s="2"/>
      <c r="V4245" s="2"/>
      <c r="W4245" s="2"/>
    </row>
    <row r="4246" spans="2:23" ht="15" customHeight="1" x14ac:dyDescent="0.35">
      <c r="B4246" s="349"/>
      <c r="C4246" s="715" t="str">
        <f t="shared" si="263"/>
        <v/>
      </c>
      <c r="D4246" s="458">
        <f>IF(ISNUMBER(Summary!$D$17), DATE(Summary!$D$17, 1, 1) + INT((ROW(B4208)-1)/24), DATE(2024, 1, 1) + INT((ROW(B4208)-1)/24))</f>
        <v>45467</v>
      </c>
      <c r="E4246" s="459">
        <v>0.29166666666666669</v>
      </c>
      <c r="F4246" s="780"/>
      <c r="G4246" s="780"/>
      <c r="H4246" s="460">
        <f t="shared" si="261"/>
        <v>0</v>
      </c>
      <c r="I4246" s="460">
        <f t="shared" si="262"/>
        <v>0</v>
      </c>
      <c r="J4246" s="460">
        <f t="shared" si="264"/>
        <v>0</v>
      </c>
      <c r="K4246" s="9"/>
      <c r="P4246" s="2"/>
      <c r="Q4246" s="27"/>
      <c r="R4246" s="2"/>
      <c r="S4246" s="2"/>
      <c r="T4246" s="2"/>
      <c r="U4246" s="2"/>
      <c r="V4246" s="2"/>
      <c r="W4246" s="2"/>
    </row>
    <row r="4247" spans="2:23" ht="15" customHeight="1" x14ac:dyDescent="0.35">
      <c r="B4247" s="349"/>
      <c r="C4247" s="715" t="str">
        <f t="shared" si="263"/>
        <v/>
      </c>
      <c r="D4247" s="458">
        <f>IF(ISNUMBER(Summary!$D$17), DATE(Summary!$D$17, 1, 1) + INT((ROW(B4209)-1)/24), DATE(2024, 1, 1) + INT((ROW(B4209)-1)/24))</f>
        <v>45467</v>
      </c>
      <c r="E4247" s="459">
        <v>0.33333333333333337</v>
      </c>
      <c r="F4247" s="780"/>
      <c r="G4247" s="780"/>
      <c r="H4247" s="460">
        <f t="shared" si="261"/>
        <v>0</v>
      </c>
      <c r="I4247" s="460">
        <f t="shared" si="262"/>
        <v>0</v>
      </c>
      <c r="J4247" s="460">
        <f t="shared" si="264"/>
        <v>0</v>
      </c>
      <c r="K4247" s="9"/>
      <c r="P4247" s="2"/>
      <c r="Q4247" s="27"/>
      <c r="R4247" s="2"/>
      <c r="S4247" s="2"/>
      <c r="T4247" s="2"/>
      <c r="U4247" s="2"/>
      <c r="V4247" s="2"/>
      <c r="W4247" s="2"/>
    </row>
    <row r="4248" spans="2:23" ht="15" customHeight="1" x14ac:dyDescent="0.35">
      <c r="B4248" s="349"/>
      <c r="C4248" s="715" t="str">
        <f t="shared" si="263"/>
        <v/>
      </c>
      <c r="D4248" s="458">
        <f>IF(ISNUMBER(Summary!$D$17), DATE(Summary!$D$17, 1, 1) + INT((ROW(B4210)-1)/24), DATE(2024, 1, 1) + INT((ROW(B4210)-1)/24))</f>
        <v>45467</v>
      </c>
      <c r="E4248" s="459">
        <v>0.375</v>
      </c>
      <c r="F4248" s="780"/>
      <c r="G4248" s="780"/>
      <c r="H4248" s="460">
        <f t="shared" si="261"/>
        <v>0</v>
      </c>
      <c r="I4248" s="460">
        <f t="shared" si="262"/>
        <v>0</v>
      </c>
      <c r="J4248" s="460">
        <f t="shared" si="264"/>
        <v>0</v>
      </c>
      <c r="K4248" s="9"/>
      <c r="P4248" s="2"/>
      <c r="Q4248" s="27"/>
      <c r="R4248" s="2"/>
      <c r="S4248" s="2"/>
      <c r="T4248" s="2"/>
      <c r="U4248" s="2"/>
      <c r="V4248" s="2"/>
      <c r="W4248" s="2"/>
    </row>
    <row r="4249" spans="2:23" ht="15" customHeight="1" x14ac:dyDescent="0.35">
      <c r="B4249" s="349"/>
      <c r="C4249" s="715" t="str">
        <f t="shared" si="263"/>
        <v/>
      </c>
      <c r="D4249" s="458">
        <f>IF(ISNUMBER(Summary!$D$17), DATE(Summary!$D$17, 1, 1) + INT((ROW(B4211)-1)/24), DATE(2024, 1, 1) + INT((ROW(B4211)-1)/24))</f>
        <v>45467</v>
      </c>
      <c r="E4249" s="459">
        <v>0.41666666666666669</v>
      </c>
      <c r="F4249" s="780"/>
      <c r="G4249" s="780"/>
      <c r="H4249" s="460">
        <f t="shared" si="261"/>
        <v>0</v>
      </c>
      <c r="I4249" s="460">
        <f t="shared" si="262"/>
        <v>0</v>
      </c>
      <c r="J4249" s="460">
        <f t="shared" si="264"/>
        <v>0</v>
      </c>
      <c r="K4249" s="9"/>
      <c r="P4249" s="2"/>
      <c r="Q4249" s="27"/>
      <c r="R4249" s="2"/>
      <c r="S4249" s="2"/>
      <c r="T4249" s="2"/>
      <c r="U4249" s="2"/>
      <c r="V4249" s="2"/>
      <c r="W4249" s="2"/>
    </row>
    <row r="4250" spans="2:23" ht="15" customHeight="1" x14ac:dyDescent="0.35">
      <c r="B4250" s="349"/>
      <c r="C4250" s="715" t="str">
        <f t="shared" si="263"/>
        <v/>
      </c>
      <c r="D4250" s="458">
        <f>IF(ISNUMBER(Summary!$D$17), DATE(Summary!$D$17, 1, 1) + INT((ROW(B4212)-1)/24), DATE(2024, 1, 1) + INT((ROW(B4212)-1)/24))</f>
        <v>45467</v>
      </c>
      <c r="E4250" s="459">
        <v>0.45833333333333337</v>
      </c>
      <c r="F4250" s="780"/>
      <c r="G4250" s="780"/>
      <c r="H4250" s="460">
        <f t="shared" si="261"/>
        <v>0</v>
      </c>
      <c r="I4250" s="460">
        <f t="shared" si="262"/>
        <v>0</v>
      </c>
      <c r="J4250" s="460">
        <f t="shared" si="264"/>
        <v>0</v>
      </c>
      <c r="K4250" s="9"/>
      <c r="P4250" s="2"/>
      <c r="Q4250" s="27"/>
      <c r="R4250" s="2"/>
      <c r="S4250" s="2"/>
      <c r="T4250" s="2"/>
      <c r="U4250" s="2"/>
      <c r="V4250" s="2"/>
      <c r="W4250" s="2"/>
    </row>
    <row r="4251" spans="2:23" ht="15" customHeight="1" x14ac:dyDescent="0.35">
      <c r="B4251" s="349"/>
      <c r="C4251" s="715" t="str">
        <f t="shared" si="263"/>
        <v/>
      </c>
      <c r="D4251" s="458">
        <f>IF(ISNUMBER(Summary!$D$17), DATE(Summary!$D$17, 1, 1) + INT((ROW(B4213)-1)/24), DATE(2024, 1, 1) + INT((ROW(B4213)-1)/24))</f>
        <v>45467</v>
      </c>
      <c r="E4251" s="459">
        <v>0.50000000000000011</v>
      </c>
      <c r="F4251" s="780"/>
      <c r="G4251" s="780"/>
      <c r="H4251" s="460">
        <f t="shared" si="261"/>
        <v>0</v>
      </c>
      <c r="I4251" s="460">
        <f t="shared" si="262"/>
        <v>0</v>
      </c>
      <c r="J4251" s="460">
        <f t="shared" si="264"/>
        <v>0</v>
      </c>
      <c r="K4251" s="9"/>
      <c r="P4251" s="2"/>
      <c r="Q4251" s="27"/>
      <c r="R4251" s="2"/>
      <c r="S4251" s="2"/>
      <c r="T4251" s="2"/>
      <c r="U4251" s="2"/>
      <c r="V4251" s="2"/>
      <c r="W4251" s="2"/>
    </row>
    <row r="4252" spans="2:23" ht="15" customHeight="1" x14ac:dyDescent="0.35">
      <c r="B4252" s="349"/>
      <c r="C4252" s="715" t="str">
        <f t="shared" si="263"/>
        <v/>
      </c>
      <c r="D4252" s="458">
        <f>IF(ISNUMBER(Summary!$D$17), DATE(Summary!$D$17, 1, 1) + INT((ROW(B4214)-1)/24), DATE(2024, 1, 1) + INT((ROW(B4214)-1)/24))</f>
        <v>45467</v>
      </c>
      <c r="E4252" s="459">
        <v>0.54166666666666674</v>
      </c>
      <c r="F4252" s="780"/>
      <c r="G4252" s="780"/>
      <c r="H4252" s="460">
        <f t="shared" si="261"/>
        <v>0</v>
      </c>
      <c r="I4252" s="460">
        <f t="shared" si="262"/>
        <v>0</v>
      </c>
      <c r="J4252" s="460">
        <f t="shared" si="264"/>
        <v>0</v>
      </c>
      <c r="K4252" s="9"/>
      <c r="P4252" s="2"/>
      <c r="Q4252" s="27"/>
      <c r="R4252" s="2"/>
      <c r="S4252" s="2"/>
      <c r="T4252" s="2"/>
      <c r="U4252" s="2"/>
      <c r="V4252" s="2"/>
      <c r="W4252" s="2"/>
    </row>
    <row r="4253" spans="2:23" ht="15" customHeight="1" x14ac:dyDescent="0.35">
      <c r="B4253" s="349"/>
      <c r="C4253" s="715" t="str">
        <f t="shared" si="263"/>
        <v/>
      </c>
      <c r="D4253" s="458">
        <f>IF(ISNUMBER(Summary!$D$17), DATE(Summary!$D$17, 1, 1) + INT((ROW(B4215)-1)/24), DATE(2024, 1, 1) + INT((ROW(B4215)-1)/24))</f>
        <v>45467</v>
      </c>
      <c r="E4253" s="459">
        <v>0.58333333333333337</v>
      </c>
      <c r="F4253" s="780"/>
      <c r="G4253" s="780"/>
      <c r="H4253" s="460">
        <f t="shared" si="261"/>
        <v>0</v>
      </c>
      <c r="I4253" s="460">
        <f t="shared" si="262"/>
        <v>0</v>
      </c>
      <c r="J4253" s="460">
        <f t="shared" si="264"/>
        <v>0</v>
      </c>
      <c r="K4253" s="9"/>
      <c r="P4253" s="2"/>
      <c r="Q4253" s="27"/>
      <c r="R4253" s="2"/>
      <c r="S4253" s="2"/>
      <c r="T4253" s="2"/>
      <c r="U4253" s="2"/>
      <c r="V4253" s="2"/>
      <c r="W4253" s="2"/>
    </row>
    <row r="4254" spans="2:23" ht="15" customHeight="1" x14ac:dyDescent="0.35">
      <c r="B4254" s="349"/>
      <c r="C4254" s="715" t="str">
        <f t="shared" si="263"/>
        <v/>
      </c>
      <c r="D4254" s="458">
        <f>IF(ISNUMBER(Summary!$D$17), DATE(Summary!$D$17, 1, 1) + INT((ROW(B4216)-1)/24), DATE(2024, 1, 1) + INT((ROW(B4216)-1)/24))</f>
        <v>45467</v>
      </c>
      <c r="E4254" s="459">
        <v>0.62500000000000011</v>
      </c>
      <c r="F4254" s="780"/>
      <c r="G4254" s="780"/>
      <c r="H4254" s="460">
        <f t="shared" si="261"/>
        <v>0</v>
      </c>
      <c r="I4254" s="460">
        <f t="shared" si="262"/>
        <v>0</v>
      </c>
      <c r="J4254" s="460">
        <f t="shared" si="264"/>
        <v>0</v>
      </c>
      <c r="K4254" s="9"/>
      <c r="P4254" s="2"/>
      <c r="Q4254" s="27"/>
      <c r="R4254" s="2"/>
      <c r="S4254" s="2"/>
      <c r="T4254" s="2"/>
      <c r="U4254" s="2"/>
      <c r="V4254" s="2"/>
      <c r="W4254" s="2"/>
    </row>
    <row r="4255" spans="2:23" ht="15" customHeight="1" x14ac:dyDescent="0.35">
      <c r="B4255" s="349"/>
      <c r="C4255" s="715" t="str">
        <f t="shared" si="263"/>
        <v/>
      </c>
      <c r="D4255" s="458">
        <f>IF(ISNUMBER(Summary!$D$17), DATE(Summary!$D$17, 1, 1) + INT((ROW(B4217)-1)/24), DATE(2024, 1, 1) + INT((ROW(B4217)-1)/24))</f>
        <v>45467</v>
      </c>
      <c r="E4255" s="459">
        <v>0.66666666666666674</v>
      </c>
      <c r="F4255" s="780"/>
      <c r="G4255" s="780"/>
      <c r="H4255" s="460">
        <f t="shared" si="261"/>
        <v>0</v>
      </c>
      <c r="I4255" s="460">
        <f t="shared" si="262"/>
        <v>0</v>
      </c>
      <c r="J4255" s="460">
        <f t="shared" si="264"/>
        <v>0</v>
      </c>
      <c r="K4255" s="9"/>
      <c r="P4255" s="2"/>
      <c r="Q4255" s="27"/>
      <c r="R4255" s="2"/>
      <c r="S4255" s="2"/>
      <c r="T4255" s="2"/>
      <c r="U4255" s="2"/>
      <c r="V4255" s="2"/>
      <c r="W4255" s="2"/>
    </row>
    <row r="4256" spans="2:23" ht="15" customHeight="1" x14ac:dyDescent="0.35">
      <c r="B4256" s="349"/>
      <c r="C4256" s="715" t="str">
        <f t="shared" si="263"/>
        <v/>
      </c>
      <c r="D4256" s="458">
        <f>IF(ISNUMBER(Summary!$D$17), DATE(Summary!$D$17, 1, 1) + INT((ROW(B4218)-1)/24), DATE(2024, 1, 1) + INT((ROW(B4218)-1)/24))</f>
        <v>45467</v>
      </c>
      <c r="E4256" s="459">
        <v>0.70833333333333337</v>
      </c>
      <c r="F4256" s="780"/>
      <c r="G4256" s="780"/>
      <c r="H4256" s="460">
        <f t="shared" si="261"/>
        <v>0</v>
      </c>
      <c r="I4256" s="460">
        <f t="shared" si="262"/>
        <v>0</v>
      </c>
      <c r="J4256" s="460">
        <f t="shared" si="264"/>
        <v>0</v>
      </c>
      <c r="K4256" s="9"/>
      <c r="P4256" s="2"/>
      <c r="Q4256" s="27"/>
      <c r="R4256" s="2"/>
      <c r="S4256" s="2"/>
      <c r="T4256" s="2"/>
      <c r="U4256" s="2"/>
      <c r="V4256" s="2"/>
      <c r="W4256" s="2"/>
    </row>
    <row r="4257" spans="2:23" ht="15" customHeight="1" x14ac:dyDescent="0.35">
      <c r="B4257" s="349"/>
      <c r="C4257" s="715" t="str">
        <f t="shared" si="263"/>
        <v/>
      </c>
      <c r="D4257" s="458">
        <f>IF(ISNUMBER(Summary!$D$17), DATE(Summary!$D$17, 1, 1) + INT((ROW(B4219)-1)/24), DATE(2024, 1, 1) + INT((ROW(B4219)-1)/24))</f>
        <v>45467</v>
      </c>
      <c r="E4257" s="459">
        <v>0.75000000000000011</v>
      </c>
      <c r="F4257" s="780"/>
      <c r="G4257" s="780"/>
      <c r="H4257" s="460">
        <f t="shared" si="261"/>
        <v>0</v>
      </c>
      <c r="I4257" s="460">
        <f t="shared" si="262"/>
        <v>0</v>
      </c>
      <c r="J4257" s="460">
        <f t="shared" si="264"/>
        <v>0</v>
      </c>
      <c r="K4257" s="9"/>
      <c r="P4257" s="2"/>
      <c r="Q4257" s="27"/>
      <c r="R4257" s="2"/>
      <c r="S4257" s="2"/>
      <c r="T4257" s="2"/>
      <c r="U4257" s="2"/>
      <c r="V4257" s="2"/>
      <c r="W4257" s="2"/>
    </row>
    <row r="4258" spans="2:23" ht="15" customHeight="1" x14ac:dyDescent="0.35">
      <c r="B4258" s="349"/>
      <c r="C4258" s="715" t="str">
        <f t="shared" si="263"/>
        <v/>
      </c>
      <c r="D4258" s="458">
        <f>IF(ISNUMBER(Summary!$D$17), DATE(Summary!$D$17, 1, 1) + INT((ROW(B4220)-1)/24), DATE(2024, 1, 1) + INT((ROW(B4220)-1)/24))</f>
        <v>45467</v>
      </c>
      <c r="E4258" s="459">
        <v>0.79166666666666674</v>
      </c>
      <c r="F4258" s="780"/>
      <c r="G4258" s="780"/>
      <c r="H4258" s="460">
        <f t="shared" si="261"/>
        <v>0</v>
      </c>
      <c r="I4258" s="460">
        <f t="shared" si="262"/>
        <v>0</v>
      </c>
      <c r="J4258" s="460">
        <f t="shared" si="264"/>
        <v>0</v>
      </c>
      <c r="K4258" s="9"/>
      <c r="P4258" s="2"/>
      <c r="Q4258" s="27"/>
      <c r="R4258" s="2"/>
      <c r="S4258" s="2"/>
      <c r="T4258" s="2"/>
      <c r="U4258" s="2"/>
      <c r="V4258" s="2"/>
      <c r="W4258" s="2"/>
    </row>
    <row r="4259" spans="2:23" ht="15" customHeight="1" x14ac:dyDescent="0.35">
      <c r="B4259" s="349"/>
      <c r="C4259" s="715" t="str">
        <f t="shared" si="263"/>
        <v/>
      </c>
      <c r="D4259" s="458">
        <f>IF(ISNUMBER(Summary!$D$17), DATE(Summary!$D$17, 1, 1) + INT((ROW(B4221)-1)/24), DATE(2024, 1, 1) + INT((ROW(B4221)-1)/24))</f>
        <v>45467</v>
      </c>
      <c r="E4259" s="459">
        <v>0.83333333333333337</v>
      </c>
      <c r="F4259" s="780"/>
      <c r="G4259" s="780"/>
      <c r="H4259" s="460">
        <f t="shared" si="261"/>
        <v>0</v>
      </c>
      <c r="I4259" s="460">
        <f t="shared" si="262"/>
        <v>0</v>
      </c>
      <c r="J4259" s="460">
        <f t="shared" si="264"/>
        <v>0</v>
      </c>
      <c r="K4259" s="9"/>
      <c r="P4259" s="2"/>
      <c r="Q4259" s="27"/>
      <c r="R4259" s="2"/>
      <c r="S4259" s="2"/>
      <c r="T4259" s="2"/>
      <c r="U4259" s="2"/>
      <c r="V4259" s="2"/>
      <c r="W4259" s="2"/>
    </row>
    <row r="4260" spans="2:23" ht="15" customHeight="1" x14ac:dyDescent="0.35">
      <c r="B4260" s="349"/>
      <c r="C4260" s="715" t="str">
        <f t="shared" si="263"/>
        <v/>
      </c>
      <c r="D4260" s="458">
        <f>IF(ISNUMBER(Summary!$D$17), DATE(Summary!$D$17, 1, 1) + INT((ROW(B4222)-1)/24), DATE(2024, 1, 1) + INT((ROW(B4222)-1)/24))</f>
        <v>45467</v>
      </c>
      <c r="E4260" s="459">
        <v>0.87500000000000011</v>
      </c>
      <c r="F4260" s="780"/>
      <c r="G4260" s="780"/>
      <c r="H4260" s="460">
        <f t="shared" si="261"/>
        <v>0</v>
      </c>
      <c r="I4260" s="460">
        <f t="shared" si="262"/>
        <v>0</v>
      </c>
      <c r="J4260" s="460">
        <f t="shared" si="264"/>
        <v>0</v>
      </c>
      <c r="K4260" s="9"/>
      <c r="P4260" s="2"/>
      <c r="Q4260" s="27"/>
      <c r="R4260" s="2"/>
      <c r="S4260" s="2"/>
      <c r="T4260" s="2"/>
      <c r="U4260" s="2"/>
      <c r="V4260" s="2"/>
      <c r="W4260" s="2"/>
    </row>
    <row r="4261" spans="2:23" ht="15" customHeight="1" x14ac:dyDescent="0.35">
      <c r="B4261" s="349"/>
      <c r="C4261" s="715" t="str">
        <f t="shared" si="263"/>
        <v/>
      </c>
      <c r="D4261" s="458">
        <f>IF(ISNUMBER(Summary!$D$17), DATE(Summary!$D$17, 1, 1) + INT((ROW(B4223)-1)/24), DATE(2024, 1, 1) + INT((ROW(B4223)-1)/24))</f>
        <v>45467</v>
      </c>
      <c r="E4261" s="459">
        <v>0.91666666666666674</v>
      </c>
      <c r="F4261" s="780"/>
      <c r="G4261" s="780"/>
      <c r="H4261" s="460">
        <f t="shared" si="261"/>
        <v>0</v>
      </c>
      <c r="I4261" s="460">
        <f t="shared" si="262"/>
        <v>0</v>
      </c>
      <c r="J4261" s="460">
        <f t="shared" si="264"/>
        <v>0</v>
      </c>
      <c r="K4261" s="9"/>
      <c r="P4261" s="2"/>
      <c r="Q4261" s="27"/>
      <c r="R4261" s="2"/>
      <c r="S4261" s="2"/>
      <c r="T4261" s="2"/>
      <c r="U4261" s="2"/>
      <c r="V4261" s="2"/>
      <c r="W4261" s="2"/>
    </row>
    <row r="4262" spans="2:23" ht="15" customHeight="1" x14ac:dyDescent="0.35">
      <c r="B4262" s="349"/>
      <c r="C4262" s="715" t="str">
        <f t="shared" si="263"/>
        <v/>
      </c>
      <c r="D4262" s="458">
        <f>IF(ISNUMBER(Summary!$D$17), DATE(Summary!$D$17, 1, 1) + INT((ROW(B4224)-1)/24), DATE(2024, 1, 1) + INT((ROW(B4224)-1)/24))</f>
        <v>45467</v>
      </c>
      <c r="E4262" s="459">
        <v>0.95833333333333337</v>
      </c>
      <c r="F4262" s="780"/>
      <c r="G4262" s="780"/>
      <c r="H4262" s="460">
        <f t="shared" si="261"/>
        <v>0</v>
      </c>
      <c r="I4262" s="460">
        <f t="shared" si="262"/>
        <v>0</v>
      </c>
      <c r="J4262" s="460">
        <f t="shared" si="264"/>
        <v>0</v>
      </c>
      <c r="K4262" s="9"/>
      <c r="P4262" s="2"/>
      <c r="Q4262" s="27"/>
      <c r="R4262" s="2"/>
      <c r="S4262" s="2"/>
      <c r="T4262" s="2"/>
      <c r="U4262" s="2"/>
      <c r="V4262" s="2"/>
      <c r="W4262" s="2"/>
    </row>
    <row r="4263" spans="2:23" ht="15" customHeight="1" x14ac:dyDescent="0.35">
      <c r="B4263" s="457"/>
      <c r="C4263" s="715">
        <f t="shared" si="263"/>
        <v>45468</v>
      </c>
      <c r="D4263" s="458">
        <f>IF(ISNUMBER(Summary!$D$17), DATE(Summary!$D$17, 1, 1) + INT((ROW(B4225)-1)/24), DATE(2024, 1, 1) + INT((ROW(B4225)-1)/24))</f>
        <v>45468</v>
      </c>
      <c r="E4263" s="459">
        <v>3.1225022567582528E-17</v>
      </c>
      <c r="F4263" s="780"/>
      <c r="G4263" s="780"/>
      <c r="H4263" s="460">
        <f t="shared" ref="H4263:H4326" si="265">IF(G4263&gt;F4263,F4263,G4263)</f>
        <v>0</v>
      </c>
      <c r="I4263" s="460">
        <f t="shared" ref="I4263:I4326" si="266">F4263-H4263</f>
        <v>0</v>
      </c>
      <c r="J4263" s="460">
        <f t="shared" si="264"/>
        <v>0</v>
      </c>
      <c r="K4263" s="9"/>
      <c r="P4263" s="2"/>
      <c r="Q4263" s="27"/>
      <c r="R4263" s="2"/>
      <c r="S4263" s="2"/>
      <c r="T4263" s="2"/>
      <c r="U4263" s="2"/>
      <c r="V4263" s="2"/>
      <c r="W4263" s="2"/>
    </row>
    <row r="4264" spans="2:23" ht="15" customHeight="1" x14ac:dyDescent="0.35">
      <c r="B4264" s="349"/>
      <c r="C4264" s="715" t="str">
        <f t="shared" ref="C4264:C4327" si="267">IF(MOD(ROW()-ROW($E$39), 24)=0, $D4264, "")</f>
        <v/>
      </c>
      <c r="D4264" s="458">
        <f>IF(ISNUMBER(Summary!$D$17), DATE(Summary!$D$17, 1, 1) + INT((ROW(B4226)-1)/24), DATE(2024, 1, 1) + INT((ROW(B4226)-1)/24))</f>
        <v>45468</v>
      </c>
      <c r="E4264" s="459">
        <v>4.1666666666666699E-2</v>
      </c>
      <c r="F4264" s="780"/>
      <c r="G4264" s="780"/>
      <c r="H4264" s="460">
        <f t="shared" si="265"/>
        <v>0</v>
      </c>
      <c r="I4264" s="460">
        <f t="shared" si="266"/>
        <v>0</v>
      </c>
      <c r="J4264" s="460">
        <f t="shared" si="264"/>
        <v>0</v>
      </c>
      <c r="K4264" s="9"/>
      <c r="P4264" s="2"/>
      <c r="Q4264" s="27"/>
      <c r="R4264" s="2"/>
      <c r="S4264" s="2"/>
      <c r="T4264" s="2"/>
      <c r="U4264" s="2"/>
      <c r="V4264" s="2"/>
      <c r="W4264" s="2"/>
    </row>
    <row r="4265" spans="2:23" ht="15" customHeight="1" x14ac:dyDescent="0.35">
      <c r="B4265" s="349"/>
      <c r="C4265" s="715" t="str">
        <f t="shared" si="267"/>
        <v/>
      </c>
      <c r="D4265" s="458">
        <f>IF(ISNUMBER(Summary!$D$17), DATE(Summary!$D$17, 1, 1) + INT((ROW(B4227)-1)/24), DATE(2024, 1, 1) + INT((ROW(B4227)-1)/24))</f>
        <v>45468</v>
      </c>
      <c r="E4265" s="459">
        <v>8.333333333333337E-2</v>
      </c>
      <c r="F4265" s="780"/>
      <c r="G4265" s="780"/>
      <c r="H4265" s="460">
        <f t="shared" si="265"/>
        <v>0</v>
      </c>
      <c r="I4265" s="460">
        <f t="shared" si="266"/>
        <v>0</v>
      </c>
      <c r="J4265" s="460">
        <f t="shared" si="264"/>
        <v>0</v>
      </c>
      <c r="K4265" s="9"/>
      <c r="P4265" s="2"/>
      <c r="Q4265" s="27"/>
      <c r="R4265" s="2"/>
      <c r="S4265" s="2"/>
      <c r="T4265" s="2"/>
      <c r="U4265" s="2"/>
      <c r="V4265" s="2"/>
      <c r="W4265" s="2"/>
    </row>
    <row r="4266" spans="2:23" ht="15" customHeight="1" x14ac:dyDescent="0.35">
      <c r="B4266" s="349"/>
      <c r="C4266" s="715" t="str">
        <f t="shared" si="267"/>
        <v/>
      </c>
      <c r="D4266" s="458">
        <f>IF(ISNUMBER(Summary!$D$17), DATE(Summary!$D$17, 1, 1) + INT((ROW(B4228)-1)/24), DATE(2024, 1, 1) + INT((ROW(B4228)-1)/24))</f>
        <v>45468</v>
      </c>
      <c r="E4266" s="459">
        <v>0.12500000000000006</v>
      </c>
      <c r="F4266" s="780"/>
      <c r="G4266" s="780"/>
      <c r="H4266" s="460">
        <f t="shared" si="265"/>
        <v>0</v>
      </c>
      <c r="I4266" s="460">
        <f t="shared" si="266"/>
        <v>0</v>
      </c>
      <c r="J4266" s="460">
        <f t="shared" si="264"/>
        <v>0</v>
      </c>
      <c r="K4266" s="9"/>
      <c r="P4266" s="2"/>
      <c r="Q4266" s="27"/>
      <c r="R4266" s="2"/>
      <c r="S4266" s="2"/>
      <c r="T4266" s="2"/>
      <c r="U4266" s="2"/>
      <c r="V4266" s="2"/>
      <c r="W4266" s="2"/>
    </row>
    <row r="4267" spans="2:23" ht="15" customHeight="1" x14ac:dyDescent="0.35">
      <c r="B4267" s="349"/>
      <c r="C4267" s="715" t="str">
        <f t="shared" si="267"/>
        <v/>
      </c>
      <c r="D4267" s="458">
        <f>IF(ISNUMBER(Summary!$D$17), DATE(Summary!$D$17, 1, 1) + INT((ROW(B4229)-1)/24), DATE(2024, 1, 1) + INT((ROW(B4229)-1)/24))</f>
        <v>45468</v>
      </c>
      <c r="E4267" s="459">
        <v>0.16666666666666669</v>
      </c>
      <c r="F4267" s="780"/>
      <c r="G4267" s="780"/>
      <c r="H4267" s="460">
        <f t="shared" si="265"/>
        <v>0</v>
      </c>
      <c r="I4267" s="460">
        <f t="shared" si="266"/>
        <v>0</v>
      </c>
      <c r="J4267" s="460">
        <f t="shared" si="264"/>
        <v>0</v>
      </c>
      <c r="K4267" s="9"/>
      <c r="P4267" s="2"/>
      <c r="Q4267" s="27"/>
      <c r="R4267" s="2"/>
      <c r="S4267" s="2"/>
      <c r="T4267" s="2"/>
      <c r="U4267" s="2"/>
      <c r="V4267" s="2"/>
      <c r="W4267" s="2"/>
    </row>
    <row r="4268" spans="2:23" ht="15" customHeight="1" x14ac:dyDescent="0.35">
      <c r="B4268" s="349"/>
      <c r="C4268" s="715" t="str">
        <f t="shared" si="267"/>
        <v/>
      </c>
      <c r="D4268" s="458">
        <f>IF(ISNUMBER(Summary!$D$17), DATE(Summary!$D$17, 1, 1) + INT((ROW(B4230)-1)/24), DATE(2024, 1, 1) + INT((ROW(B4230)-1)/24))</f>
        <v>45468</v>
      </c>
      <c r="E4268" s="459">
        <v>0.20833333333333337</v>
      </c>
      <c r="F4268" s="780"/>
      <c r="G4268" s="780"/>
      <c r="H4268" s="460">
        <f t="shared" si="265"/>
        <v>0</v>
      </c>
      <c r="I4268" s="460">
        <f t="shared" si="266"/>
        <v>0</v>
      </c>
      <c r="J4268" s="460">
        <f t="shared" si="264"/>
        <v>0</v>
      </c>
      <c r="K4268" s="9"/>
      <c r="P4268" s="2"/>
      <c r="Q4268" s="27"/>
      <c r="R4268" s="2"/>
      <c r="S4268" s="2"/>
      <c r="T4268" s="2"/>
      <c r="U4268" s="2"/>
      <c r="V4268" s="2"/>
      <c r="W4268" s="2"/>
    </row>
    <row r="4269" spans="2:23" ht="15" customHeight="1" x14ac:dyDescent="0.35">
      <c r="B4269" s="349"/>
      <c r="C4269" s="715" t="str">
        <f t="shared" si="267"/>
        <v/>
      </c>
      <c r="D4269" s="458">
        <f>IF(ISNUMBER(Summary!$D$17), DATE(Summary!$D$17, 1, 1) + INT((ROW(B4231)-1)/24), DATE(2024, 1, 1) + INT((ROW(B4231)-1)/24))</f>
        <v>45468</v>
      </c>
      <c r="E4269" s="459">
        <v>0.25</v>
      </c>
      <c r="F4269" s="780"/>
      <c r="G4269" s="780"/>
      <c r="H4269" s="460">
        <f t="shared" si="265"/>
        <v>0</v>
      </c>
      <c r="I4269" s="460">
        <f t="shared" si="266"/>
        <v>0</v>
      </c>
      <c r="J4269" s="460">
        <f t="shared" si="264"/>
        <v>0</v>
      </c>
      <c r="K4269" s="9"/>
      <c r="P4269" s="2"/>
      <c r="Q4269" s="27"/>
      <c r="R4269" s="2"/>
      <c r="S4269" s="2"/>
      <c r="T4269" s="2"/>
      <c r="U4269" s="2"/>
      <c r="V4269" s="2"/>
      <c r="W4269" s="2"/>
    </row>
    <row r="4270" spans="2:23" ht="15" customHeight="1" x14ac:dyDescent="0.35">
      <c r="B4270" s="349"/>
      <c r="C4270" s="715" t="str">
        <f t="shared" si="267"/>
        <v/>
      </c>
      <c r="D4270" s="458">
        <f>IF(ISNUMBER(Summary!$D$17), DATE(Summary!$D$17, 1, 1) + INT((ROW(B4232)-1)/24), DATE(2024, 1, 1) + INT((ROW(B4232)-1)/24))</f>
        <v>45468</v>
      </c>
      <c r="E4270" s="459">
        <v>0.29166666666666669</v>
      </c>
      <c r="F4270" s="780"/>
      <c r="G4270" s="780"/>
      <c r="H4270" s="460">
        <f t="shared" si="265"/>
        <v>0</v>
      </c>
      <c r="I4270" s="460">
        <f t="shared" si="266"/>
        <v>0</v>
      </c>
      <c r="J4270" s="460">
        <f t="shared" si="264"/>
        <v>0</v>
      </c>
      <c r="K4270" s="9"/>
      <c r="P4270" s="2"/>
      <c r="Q4270" s="27"/>
      <c r="R4270" s="2"/>
      <c r="S4270" s="2"/>
      <c r="T4270" s="2"/>
      <c r="U4270" s="2"/>
      <c r="V4270" s="2"/>
      <c r="W4270" s="2"/>
    </row>
    <row r="4271" spans="2:23" ht="15" customHeight="1" x14ac:dyDescent="0.35">
      <c r="B4271" s="349"/>
      <c r="C4271" s="715" t="str">
        <f t="shared" si="267"/>
        <v/>
      </c>
      <c r="D4271" s="458">
        <f>IF(ISNUMBER(Summary!$D$17), DATE(Summary!$D$17, 1, 1) + INT((ROW(B4233)-1)/24), DATE(2024, 1, 1) + INT((ROW(B4233)-1)/24))</f>
        <v>45468</v>
      </c>
      <c r="E4271" s="459">
        <v>0.33333333333333337</v>
      </c>
      <c r="F4271" s="780"/>
      <c r="G4271" s="780"/>
      <c r="H4271" s="460">
        <f t="shared" si="265"/>
        <v>0</v>
      </c>
      <c r="I4271" s="460">
        <f t="shared" si="266"/>
        <v>0</v>
      </c>
      <c r="J4271" s="460">
        <f t="shared" si="264"/>
        <v>0</v>
      </c>
      <c r="K4271" s="9"/>
      <c r="P4271" s="2"/>
      <c r="Q4271" s="27"/>
      <c r="R4271" s="2"/>
      <c r="S4271" s="2"/>
      <c r="T4271" s="2"/>
      <c r="U4271" s="2"/>
      <c r="V4271" s="2"/>
      <c r="W4271" s="2"/>
    </row>
    <row r="4272" spans="2:23" ht="15" customHeight="1" x14ac:dyDescent="0.35">
      <c r="B4272" s="349"/>
      <c r="C4272" s="715" t="str">
        <f t="shared" si="267"/>
        <v/>
      </c>
      <c r="D4272" s="458">
        <f>IF(ISNUMBER(Summary!$D$17), DATE(Summary!$D$17, 1, 1) + INT((ROW(B4234)-1)/24), DATE(2024, 1, 1) + INT((ROW(B4234)-1)/24))</f>
        <v>45468</v>
      </c>
      <c r="E4272" s="459">
        <v>0.375</v>
      </c>
      <c r="F4272" s="780"/>
      <c r="G4272" s="780"/>
      <c r="H4272" s="460">
        <f t="shared" si="265"/>
        <v>0</v>
      </c>
      <c r="I4272" s="460">
        <f t="shared" si="266"/>
        <v>0</v>
      </c>
      <c r="J4272" s="460">
        <f t="shared" si="264"/>
        <v>0</v>
      </c>
      <c r="K4272" s="9"/>
      <c r="P4272" s="2"/>
      <c r="Q4272" s="27"/>
      <c r="R4272" s="2"/>
      <c r="S4272" s="2"/>
      <c r="T4272" s="2"/>
      <c r="U4272" s="2"/>
      <c r="V4272" s="2"/>
      <c r="W4272" s="2"/>
    </row>
    <row r="4273" spans="2:23" ht="15" customHeight="1" x14ac:dyDescent="0.35">
      <c r="B4273" s="349"/>
      <c r="C4273" s="715" t="str">
        <f t="shared" si="267"/>
        <v/>
      </c>
      <c r="D4273" s="458">
        <f>IF(ISNUMBER(Summary!$D$17), DATE(Summary!$D$17, 1, 1) + INT((ROW(B4235)-1)/24), DATE(2024, 1, 1) + INT((ROW(B4235)-1)/24))</f>
        <v>45468</v>
      </c>
      <c r="E4273" s="459">
        <v>0.41666666666666669</v>
      </c>
      <c r="F4273" s="780"/>
      <c r="G4273" s="780"/>
      <c r="H4273" s="460">
        <f t="shared" si="265"/>
        <v>0</v>
      </c>
      <c r="I4273" s="460">
        <f t="shared" si="266"/>
        <v>0</v>
      </c>
      <c r="J4273" s="460">
        <f t="shared" si="264"/>
        <v>0</v>
      </c>
      <c r="K4273" s="9"/>
      <c r="P4273" s="2"/>
      <c r="Q4273" s="27"/>
      <c r="R4273" s="2"/>
      <c r="S4273" s="2"/>
      <c r="T4273" s="2"/>
      <c r="U4273" s="2"/>
      <c r="V4273" s="2"/>
      <c r="W4273" s="2"/>
    </row>
    <row r="4274" spans="2:23" ht="15" customHeight="1" x14ac:dyDescent="0.35">
      <c r="B4274" s="349"/>
      <c r="C4274" s="715" t="str">
        <f t="shared" si="267"/>
        <v/>
      </c>
      <c r="D4274" s="458">
        <f>IF(ISNUMBER(Summary!$D$17), DATE(Summary!$D$17, 1, 1) + INT((ROW(B4236)-1)/24), DATE(2024, 1, 1) + INT((ROW(B4236)-1)/24))</f>
        <v>45468</v>
      </c>
      <c r="E4274" s="459">
        <v>0.45833333333333337</v>
      </c>
      <c r="F4274" s="780"/>
      <c r="G4274" s="780"/>
      <c r="H4274" s="460">
        <f t="shared" si="265"/>
        <v>0</v>
      </c>
      <c r="I4274" s="460">
        <f t="shared" si="266"/>
        <v>0</v>
      </c>
      <c r="J4274" s="460">
        <f t="shared" si="264"/>
        <v>0</v>
      </c>
      <c r="K4274" s="9"/>
      <c r="P4274" s="2"/>
      <c r="Q4274" s="27"/>
      <c r="R4274" s="2"/>
      <c r="S4274" s="2"/>
      <c r="T4274" s="2"/>
      <c r="U4274" s="2"/>
      <c r="V4274" s="2"/>
      <c r="W4274" s="2"/>
    </row>
    <row r="4275" spans="2:23" ht="15" customHeight="1" x14ac:dyDescent="0.35">
      <c r="B4275" s="349"/>
      <c r="C4275" s="715" t="str">
        <f t="shared" si="267"/>
        <v/>
      </c>
      <c r="D4275" s="458">
        <f>IF(ISNUMBER(Summary!$D$17), DATE(Summary!$D$17, 1, 1) + INT((ROW(B4237)-1)/24), DATE(2024, 1, 1) + INT((ROW(B4237)-1)/24))</f>
        <v>45468</v>
      </c>
      <c r="E4275" s="459">
        <v>0.50000000000000011</v>
      </c>
      <c r="F4275" s="780"/>
      <c r="G4275" s="780"/>
      <c r="H4275" s="460">
        <f t="shared" si="265"/>
        <v>0</v>
      </c>
      <c r="I4275" s="460">
        <f t="shared" si="266"/>
        <v>0</v>
      </c>
      <c r="J4275" s="460">
        <f t="shared" si="264"/>
        <v>0</v>
      </c>
      <c r="K4275" s="9"/>
      <c r="P4275" s="2"/>
      <c r="Q4275" s="27"/>
      <c r="R4275" s="2"/>
      <c r="S4275" s="2"/>
      <c r="T4275" s="2"/>
      <c r="U4275" s="2"/>
      <c r="V4275" s="2"/>
      <c r="W4275" s="2"/>
    </row>
    <row r="4276" spans="2:23" ht="15" customHeight="1" x14ac:dyDescent="0.35">
      <c r="B4276" s="349"/>
      <c r="C4276" s="715" t="str">
        <f t="shared" si="267"/>
        <v/>
      </c>
      <c r="D4276" s="458">
        <f>IF(ISNUMBER(Summary!$D$17), DATE(Summary!$D$17, 1, 1) + INT((ROW(B4238)-1)/24), DATE(2024, 1, 1) + INT((ROW(B4238)-1)/24))</f>
        <v>45468</v>
      </c>
      <c r="E4276" s="459">
        <v>0.54166666666666674</v>
      </c>
      <c r="F4276" s="780"/>
      <c r="G4276" s="780"/>
      <c r="H4276" s="460">
        <f t="shared" si="265"/>
        <v>0</v>
      </c>
      <c r="I4276" s="460">
        <f t="shared" si="266"/>
        <v>0</v>
      </c>
      <c r="J4276" s="460">
        <f t="shared" si="264"/>
        <v>0</v>
      </c>
      <c r="K4276" s="9"/>
      <c r="P4276" s="2"/>
      <c r="Q4276" s="27"/>
      <c r="R4276" s="2"/>
      <c r="S4276" s="2"/>
      <c r="T4276" s="2"/>
      <c r="U4276" s="2"/>
      <c r="V4276" s="2"/>
      <c r="W4276" s="2"/>
    </row>
    <row r="4277" spans="2:23" ht="15" customHeight="1" x14ac:dyDescent="0.35">
      <c r="B4277" s="349"/>
      <c r="C4277" s="715" t="str">
        <f t="shared" si="267"/>
        <v/>
      </c>
      <c r="D4277" s="458">
        <f>IF(ISNUMBER(Summary!$D$17), DATE(Summary!$D$17, 1, 1) + INT((ROW(B4239)-1)/24), DATE(2024, 1, 1) + INT((ROW(B4239)-1)/24))</f>
        <v>45468</v>
      </c>
      <c r="E4277" s="459">
        <v>0.58333333333333337</v>
      </c>
      <c r="F4277" s="780"/>
      <c r="G4277" s="780"/>
      <c r="H4277" s="460">
        <f t="shared" si="265"/>
        <v>0</v>
      </c>
      <c r="I4277" s="460">
        <f t="shared" si="266"/>
        <v>0</v>
      </c>
      <c r="J4277" s="460">
        <f t="shared" si="264"/>
        <v>0</v>
      </c>
      <c r="K4277" s="9"/>
      <c r="P4277" s="2"/>
      <c r="Q4277" s="27"/>
      <c r="R4277" s="2"/>
      <c r="S4277" s="2"/>
      <c r="T4277" s="2"/>
      <c r="U4277" s="2"/>
      <c r="V4277" s="2"/>
      <c r="W4277" s="2"/>
    </row>
    <row r="4278" spans="2:23" ht="15" customHeight="1" x14ac:dyDescent="0.35">
      <c r="B4278" s="349"/>
      <c r="C4278" s="715" t="str">
        <f t="shared" si="267"/>
        <v/>
      </c>
      <c r="D4278" s="458">
        <f>IF(ISNUMBER(Summary!$D$17), DATE(Summary!$D$17, 1, 1) + INT((ROW(B4240)-1)/24), DATE(2024, 1, 1) + INT((ROW(B4240)-1)/24))</f>
        <v>45468</v>
      </c>
      <c r="E4278" s="459">
        <v>0.62500000000000011</v>
      </c>
      <c r="F4278" s="780"/>
      <c r="G4278" s="780"/>
      <c r="H4278" s="460">
        <f t="shared" si="265"/>
        <v>0</v>
      </c>
      <c r="I4278" s="460">
        <f t="shared" si="266"/>
        <v>0</v>
      </c>
      <c r="J4278" s="460">
        <f t="shared" si="264"/>
        <v>0</v>
      </c>
      <c r="K4278" s="9"/>
      <c r="P4278" s="2"/>
      <c r="Q4278" s="27"/>
      <c r="R4278" s="2"/>
      <c r="S4278" s="2"/>
      <c r="T4278" s="2"/>
      <c r="U4278" s="2"/>
      <c r="V4278" s="2"/>
      <c r="W4278" s="2"/>
    </row>
    <row r="4279" spans="2:23" ht="15" customHeight="1" x14ac:dyDescent="0.35">
      <c r="B4279" s="349"/>
      <c r="C4279" s="715" t="str">
        <f t="shared" si="267"/>
        <v/>
      </c>
      <c r="D4279" s="458">
        <f>IF(ISNUMBER(Summary!$D$17), DATE(Summary!$D$17, 1, 1) + INT((ROW(B4241)-1)/24), DATE(2024, 1, 1) + INT((ROW(B4241)-1)/24))</f>
        <v>45468</v>
      </c>
      <c r="E4279" s="459">
        <v>0.66666666666666674</v>
      </c>
      <c r="F4279" s="780"/>
      <c r="G4279" s="780"/>
      <c r="H4279" s="460">
        <f t="shared" si="265"/>
        <v>0</v>
      </c>
      <c r="I4279" s="460">
        <f t="shared" si="266"/>
        <v>0</v>
      </c>
      <c r="J4279" s="460">
        <f t="shared" si="264"/>
        <v>0</v>
      </c>
      <c r="K4279" s="9"/>
      <c r="P4279" s="2"/>
      <c r="Q4279" s="27"/>
      <c r="R4279" s="2"/>
      <c r="S4279" s="2"/>
      <c r="T4279" s="2"/>
      <c r="U4279" s="2"/>
      <c r="V4279" s="2"/>
      <c r="W4279" s="2"/>
    </row>
    <row r="4280" spans="2:23" ht="15" customHeight="1" x14ac:dyDescent="0.35">
      <c r="B4280" s="349"/>
      <c r="C4280" s="715" t="str">
        <f t="shared" si="267"/>
        <v/>
      </c>
      <c r="D4280" s="458">
        <f>IF(ISNUMBER(Summary!$D$17), DATE(Summary!$D$17, 1, 1) + INT((ROW(B4242)-1)/24), DATE(2024, 1, 1) + INT((ROW(B4242)-1)/24))</f>
        <v>45468</v>
      </c>
      <c r="E4280" s="459">
        <v>0.70833333333333337</v>
      </c>
      <c r="F4280" s="780"/>
      <c r="G4280" s="780"/>
      <c r="H4280" s="460">
        <f t="shared" si="265"/>
        <v>0</v>
      </c>
      <c r="I4280" s="460">
        <f t="shared" si="266"/>
        <v>0</v>
      </c>
      <c r="J4280" s="460">
        <f t="shared" si="264"/>
        <v>0</v>
      </c>
      <c r="K4280" s="9"/>
      <c r="P4280" s="2"/>
      <c r="Q4280" s="27"/>
      <c r="R4280" s="2"/>
      <c r="S4280" s="2"/>
      <c r="T4280" s="2"/>
      <c r="U4280" s="2"/>
      <c r="V4280" s="2"/>
      <c r="W4280" s="2"/>
    </row>
    <row r="4281" spans="2:23" ht="15" customHeight="1" x14ac:dyDescent="0.35">
      <c r="B4281" s="349"/>
      <c r="C4281" s="715" t="str">
        <f t="shared" si="267"/>
        <v/>
      </c>
      <c r="D4281" s="458">
        <f>IF(ISNUMBER(Summary!$D$17), DATE(Summary!$D$17, 1, 1) + INT((ROW(B4243)-1)/24), DATE(2024, 1, 1) + INT((ROW(B4243)-1)/24))</f>
        <v>45468</v>
      </c>
      <c r="E4281" s="459">
        <v>0.75000000000000011</v>
      </c>
      <c r="F4281" s="780"/>
      <c r="G4281" s="780"/>
      <c r="H4281" s="460">
        <f t="shared" si="265"/>
        <v>0</v>
      </c>
      <c r="I4281" s="460">
        <f t="shared" si="266"/>
        <v>0</v>
      </c>
      <c r="J4281" s="460">
        <f t="shared" si="264"/>
        <v>0</v>
      </c>
      <c r="K4281" s="9"/>
      <c r="P4281" s="2"/>
      <c r="Q4281" s="27"/>
      <c r="R4281" s="2"/>
      <c r="S4281" s="2"/>
      <c r="T4281" s="2"/>
      <c r="U4281" s="2"/>
      <c r="V4281" s="2"/>
      <c r="W4281" s="2"/>
    </row>
    <row r="4282" spans="2:23" ht="15" customHeight="1" x14ac:dyDescent="0.35">
      <c r="B4282" s="349"/>
      <c r="C4282" s="715" t="str">
        <f t="shared" si="267"/>
        <v/>
      </c>
      <c r="D4282" s="458">
        <f>IF(ISNUMBER(Summary!$D$17), DATE(Summary!$D$17, 1, 1) + INT((ROW(B4244)-1)/24), DATE(2024, 1, 1) + INT((ROW(B4244)-1)/24))</f>
        <v>45468</v>
      </c>
      <c r="E4282" s="459">
        <v>0.79166666666666674</v>
      </c>
      <c r="F4282" s="780"/>
      <c r="G4282" s="780"/>
      <c r="H4282" s="460">
        <f t="shared" si="265"/>
        <v>0</v>
      </c>
      <c r="I4282" s="460">
        <f t="shared" si="266"/>
        <v>0</v>
      </c>
      <c r="J4282" s="460">
        <f t="shared" si="264"/>
        <v>0</v>
      </c>
      <c r="K4282" s="9"/>
      <c r="P4282" s="2"/>
      <c r="Q4282" s="27"/>
      <c r="R4282" s="2"/>
      <c r="S4282" s="2"/>
      <c r="T4282" s="2"/>
      <c r="U4282" s="2"/>
      <c r="V4282" s="2"/>
      <c r="W4282" s="2"/>
    </row>
    <row r="4283" spans="2:23" ht="15" customHeight="1" x14ac:dyDescent="0.35">
      <c r="B4283" s="349"/>
      <c r="C4283" s="715" t="str">
        <f t="shared" si="267"/>
        <v/>
      </c>
      <c r="D4283" s="458">
        <f>IF(ISNUMBER(Summary!$D$17), DATE(Summary!$D$17, 1, 1) + INT((ROW(B4245)-1)/24), DATE(2024, 1, 1) + INT((ROW(B4245)-1)/24))</f>
        <v>45468</v>
      </c>
      <c r="E4283" s="459">
        <v>0.83333333333333337</v>
      </c>
      <c r="F4283" s="780"/>
      <c r="G4283" s="780"/>
      <c r="H4283" s="460">
        <f t="shared" si="265"/>
        <v>0</v>
      </c>
      <c r="I4283" s="460">
        <f t="shared" si="266"/>
        <v>0</v>
      </c>
      <c r="J4283" s="460">
        <f t="shared" si="264"/>
        <v>0</v>
      </c>
      <c r="K4283" s="9"/>
      <c r="P4283" s="2"/>
      <c r="Q4283" s="27"/>
      <c r="R4283" s="2"/>
      <c r="S4283" s="2"/>
      <c r="T4283" s="2"/>
      <c r="U4283" s="2"/>
      <c r="V4283" s="2"/>
      <c r="W4283" s="2"/>
    </row>
    <row r="4284" spans="2:23" ht="15" customHeight="1" x14ac:dyDescent="0.35">
      <c r="B4284" s="349"/>
      <c r="C4284" s="715" t="str">
        <f t="shared" si="267"/>
        <v/>
      </c>
      <c r="D4284" s="458">
        <f>IF(ISNUMBER(Summary!$D$17), DATE(Summary!$D$17, 1, 1) + INT((ROW(B4246)-1)/24), DATE(2024, 1, 1) + INT((ROW(B4246)-1)/24))</f>
        <v>45468</v>
      </c>
      <c r="E4284" s="459">
        <v>0.87500000000000011</v>
      </c>
      <c r="F4284" s="780"/>
      <c r="G4284" s="780"/>
      <c r="H4284" s="460">
        <f t="shared" si="265"/>
        <v>0</v>
      </c>
      <c r="I4284" s="460">
        <f t="shared" si="266"/>
        <v>0</v>
      </c>
      <c r="J4284" s="460">
        <f t="shared" si="264"/>
        <v>0</v>
      </c>
      <c r="K4284" s="9"/>
      <c r="P4284" s="2"/>
      <c r="Q4284" s="27"/>
      <c r="R4284" s="2"/>
      <c r="S4284" s="2"/>
      <c r="T4284" s="2"/>
      <c r="U4284" s="2"/>
      <c r="V4284" s="2"/>
      <c r="W4284" s="2"/>
    </row>
    <row r="4285" spans="2:23" ht="15" customHeight="1" x14ac:dyDescent="0.35">
      <c r="B4285" s="349"/>
      <c r="C4285" s="715" t="str">
        <f t="shared" si="267"/>
        <v/>
      </c>
      <c r="D4285" s="458">
        <f>IF(ISNUMBER(Summary!$D$17), DATE(Summary!$D$17, 1, 1) + INT((ROW(B4247)-1)/24), DATE(2024, 1, 1) + INT((ROW(B4247)-1)/24))</f>
        <v>45468</v>
      </c>
      <c r="E4285" s="459">
        <v>0.91666666666666674</v>
      </c>
      <c r="F4285" s="780"/>
      <c r="G4285" s="780"/>
      <c r="H4285" s="460">
        <f t="shared" si="265"/>
        <v>0</v>
      </c>
      <c r="I4285" s="460">
        <f t="shared" si="266"/>
        <v>0</v>
      </c>
      <c r="J4285" s="460">
        <f t="shared" si="264"/>
        <v>0</v>
      </c>
      <c r="K4285" s="9"/>
      <c r="P4285" s="2"/>
      <c r="Q4285" s="27"/>
      <c r="R4285" s="2"/>
      <c r="S4285" s="2"/>
      <c r="T4285" s="2"/>
      <c r="U4285" s="2"/>
      <c r="V4285" s="2"/>
      <c r="W4285" s="2"/>
    </row>
    <row r="4286" spans="2:23" ht="15" customHeight="1" x14ac:dyDescent="0.35">
      <c r="B4286" s="349"/>
      <c r="C4286" s="715" t="str">
        <f t="shared" si="267"/>
        <v/>
      </c>
      <c r="D4286" s="458">
        <f>IF(ISNUMBER(Summary!$D$17), DATE(Summary!$D$17, 1, 1) + INT((ROW(B4248)-1)/24), DATE(2024, 1, 1) + INT((ROW(B4248)-1)/24))</f>
        <v>45468</v>
      </c>
      <c r="E4286" s="459">
        <v>0.95833333333333337</v>
      </c>
      <c r="F4286" s="780"/>
      <c r="G4286" s="780"/>
      <c r="H4286" s="460">
        <f t="shared" si="265"/>
        <v>0</v>
      </c>
      <c r="I4286" s="460">
        <f t="shared" si="266"/>
        <v>0</v>
      </c>
      <c r="J4286" s="460">
        <f t="shared" si="264"/>
        <v>0</v>
      </c>
      <c r="K4286" s="9"/>
      <c r="P4286" s="2"/>
      <c r="Q4286" s="27"/>
      <c r="R4286" s="2"/>
      <c r="S4286" s="2"/>
      <c r="T4286" s="2"/>
      <c r="U4286" s="2"/>
      <c r="V4286" s="2"/>
      <c r="W4286" s="2"/>
    </row>
    <row r="4287" spans="2:23" ht="15" customHeight="1" x14ac:dyDescent="0.35">
      <c r="B4287" s="457"/>
      <c r="C4287" s="715">
        <f t="shared" si="267"/>
        <v>45469</v>
      </c>
      <c r="D4287" s="458">
        <f>IF(ISNUMBER(Summary!$D$17), DATE(Summary!$D$17, 1, 1) + INT((ROW(B4249)-1)/24), DATE(2024, 1, 1) + INT((ROW(B4249)-1)/24))</f>
        <v>45469</v>
      </c>
      <c r="E4287" s="459">
        <v>3.1225022567582528E-17</v>
      </c>
      <c r="F4287" s="780"/>
      <c r="G4287" s="780"/>
      <c r="H4287" s="460">
        <f t="shared" si="265"/>
        <v>0</v>
      </c>
      <c r="I4287" s="460">
        <f t="shared" si="266"/>
        <v>0</v>
      </c>
      <c r="J4287" s="460">
        <f t="shared" si="264"/>
        <v>0</v>
      </c>
      <c r="K4287" s="9"/>
      <c r="P4287" s="2"/>
      <c r="Q4287" s="27"/>
      <c r="R4287" s="2"/>
      <c r="S4287" s="2"/>
      <c r="T4287" s="2"/>
      <c r="U4287" s="2"/>
      <c r="V4287" s="2"/>
      <c r="W4287" s="2"/>
    </row>
    <row r="4288" spans="2:23" ht="15" customHeight="1" x14ac:dyDescent="0.35">
      <c r="B4288" s="349"/>
      <c r="C4288" s="715" t="str">
        <f t="shared" si="267"/>
        <v/>
      </c>
      <c r="D4288" s="458">
        <f>IF(ISNUMBER(Summary!$D$17), DATE(Summary!$D$17, 1, 1) + INT((ROW(B4250)-1)/24), DATE(2024, 1, 1) + INT((ROW(B4250)-1)/24))</f>
        <v>45469</v>
      </c>
      <c r="E4288" s="459">
        <v>4.1666666666666699E-2</v>
      </c>
      <c r="F4288" s="780"/>
      <c r="G4288" s="780"/>
      <c r="H4288" s="460">
        <f t="shared" si="265"/>
        <v>0</v>
      </c>
      <c r="I4288" s="460">
        <f t="shared" si="266"/>
        <v>0</v>
      </c>
      <c r="J4288" s="460">
        <f t="shared" ref="J4288:J4351" si="268">G4288-H4288</f>
        <v>0</v>
      </c>
      <c r="K4288" s="9"/>
      <c r="P4288" s="2"/>
      <c r="Q4288" s="27"/>
      <c r="R4288" s="2"/>
      <c r="S4288" s="2"/>
      <c r="T4288" s="2"/>
      <c r="U4288" s="2"/>
      <c r="V4288" s="2"/>
      <c r="W4288" s="2"/>
    </row>
    <row r="4289" spans="2:23" ht="15" customHeight="1" x14ac:dyDescent="0.35">
      <c r="B4289" s="349"/>
      <c r="C4289" s="715" t="str">
        <f t="shared" si="267"/>
        <v/>
      </c>
      <c r="D4289" s="458">
        <f>IF(ISNUMBER(Summary!$D$17), DATE(Summary!$D$17, 1, 1) + INT((ROW(B4251)-1)/24), DATE(2024, 1, 1) + INT((ROW(B4251)-1)/24))</f>
        <v>45469</v>
      </c>
      <c r="E4289" s="459">
        <v>8.333333333333337E-2</v>
      </c>
      <c r="F4289" s="780"/>
      <c r="G4289" s="780"/>
      <c r="H4289" s="460">
        <f t="shared" si="265"/>
        <v>0</v>
      </c>
      <c r="I4289" s="460">
        <f t="shared" si="266"/>
        <v>0</v>
      </c>
      <c r="J4289" s="460">
        <f t="shared" si="268"/>
        <v>0</v>
      </c>
      <c r="K4289" s="9"/>
      <c r="P4289" s="2"/>
      <c r="Q4289" s="27"/>
      <c r="R4289" s="2"/>
      <c r="S4289" s="2"/>
      <c r="T4289" s="2"/>
      <c r="U4289" s="2"/>
      <c r="V4289" s="2"/>
      <c r="W4289" s="2"/>
    </row>
    <row r="4290" spans="2:23" ht="15" customHeight="1" x14ac:dyDescent="0.35">
      <c r="B4290" s="349"/>
      <c r="C4290" s="715" t="str">
        <f t="shared" si="267"/>
        <v/>
      </c>
      <c r="D4290" s="458">
        <f>IF(ISNUMBER(Summary!$D$17), DATE(Summary!$D$17, 1, 1) + INT((ROW(B4252)-1)/24), DATE(2024, 1, 1) + INT((ROW(B4252)-1)/24))</f>
        <v>45469</v>
      </c>
      <c r="E4290" s="459">
        <v>0.12500000000000006</v>
      </c>
      <c r="F4290" s="780"/>
      <c r="G4290" s="780"/>
      <c r="H4290" s="460">
        <f t="shared" si="265"/>
        <v>0</v>
      </c>
      <c r="I4290" s="460">
        <f t="shared" si="266"/>
        <v>0</v>
      </c>
      <c r="J4290" s="460">
        <f t="shared" si="268"/>
        <v>0</v>
      </c>
      <c r="K4290" s="9"/>
      <c r="P4290" s="2"/>
      <c r="Q4290" s="27"/>
      <c r="R4290" s="2"/>
      <c r="S4290" s="2"/>
      <c r="T4290" s="2"/>
      <c r="U4290" s="2"/>
      <c r="V4290" s="2"/>
      <c r="W4290" s="2"/>
    </row>
    <row r="4291" spans="2:23" ht="15" customHeight="1" x14ac:dyDescent="0.35">
      <c r="B4291" s="349"/>
      <c r="C4291" s="715" t="str">
        <f t="shared" si="267"/>
        <v/>
      </c>
      <c r="D4291" s="458">
        <f>IF(ISNUMBER(Summary!$D$17), DATE(Summary!$D$17, 1, 1) + INT((ROW(B4253)-1)/24), DATE(2024, 1, 1) + INT((ROW(B4253)-1)/24))</f>
        <v>45469</v>
      </c>
      <c r="E4291" s="459">
        <v>0.16666666666666669</v>
      </c>
      <c r="F4291" s="780"/>
      <c r="G4291" s="780"/>
      <c r="H4291" s="460">
        <f t="shared" si="265"/>
        <v>0</v>
      </c>
      <c r="I4291" s="460">
        <f t="shared" si="266"/>
        <v>0</v>
      </c>
      <c r="J4291" s="460">
        <f t="shared" si="268"/>
        <v>0</v>
      </c>
      <c r="K4291" s="9"/>
      <c r="P4291" s="2"/>
      <c r="Q4291" s="27"/>
      <c r="R4291" s="2"/>
      <c r="S4291" s="2"/>
      <c r="T4291" s="2"/>
      <c r="U4291" s="2"/>
      <c r="V4291" s="2"/>
      <c r="W4291" s="2"/>
    </row>
    <row r="4292" spans="2:23" ht="15" customHeight="1" x14ac:dyDescent="0.35">
      <c r="B4292" s="349"/>
      <c r="C4292" s="715" t="str">
        <f t="shared" si="267"/>
        <v/>
      </c>
      <c r="D4292" s="458">
        <f>IF(ISNUMBER(Summary!$D$17), DATE(Summary!$D$17, 1, 1) + INT((ROW(B4254)-1)/24), DATE(2024, 1, 1) + INT((ROW(B4254)-1)/24))</f>
        <v>45469</v>
      </c>
      <c r="E4292" s="459">
        <v>0.20833333333333337</v>
      </c>
      <c r="F4292" s="780"/>
      <c r="G4292" s="780"/>
      <c r="H4292" s="460">
        <f t="shared" si="265"/>
        <v>0</v>
      </c>
      <c r="I4292" s="460">
        <f t="shared" si="266"/>
        <v>0</v>
      </c>
      <c r="J4292" s="460">
        <f t="shared" si="268"/>
        <v>0</v>
      </c>
      <c r="K4292" s="9"/>
      <c r="P4292" s="2"/>
      <c r="Q4292" s="27"/>
      <c r="R4292" s="2"/>
      <c r="S4292" s="2"/>
      <c r="T4292" s="2"/>
      <c r="U4292" s="2"/>
      <c r="V4292" s="2"/>
      <c r="W4292" s="2"/>
    </row>
    <row r="4293" spans="2:23" ht="15" customHeight="1" x14ac:dyDescent="0.35">
      <c r="B4293" s="349"/>
      <c r="C4293" s="715" t="str">
        <f t="shared" si="267"/>
        <v/>
      </c>
      <c r="D4293" s="458">
        <f>IF(ISNUMBER(Summary!$D$17), DATE(Summary!$D$17, 1, 1) + INT((ROW(B4255)-1)/24), DATE(2024, 1, 1) + INT((ROW(B4255)-1)/24))</f>
        <v>45469</v>
      </c>
      <c r="E4293" s="459">
        <v>0.25</v>
      </c>
      <c r="F4293" s="780"/>
      <c r="G4293" s="780"/>
      <c r="H4293" s="460">
        <f t="shared" si="265"/>
        <v>0</v>
      </c>
      <c r="I4293" s="460">
        <f t="shared" si="266"/>
        <v>0</v>
      </c>
      <c r="J4293" s="460">
        <f t="shared" si="268"/>
        <v>0</v>
      </c>
      <c r="K4293" s="9"/>
      <c r="P4293" s="2"/>
      <c r="Q4293" s="27"/>
      <c r="R4293" s="2"/>
      <c r="S4293" s="2"/>
      <c r="T4293" s="2"/>
      <c r="U4293" s="2"/>
      <c r="V4293" s="2"/>
      <c r="W4293" s="2"/>
    </row>
    <row r="4294" spans="2:23" ht="15" customHeight="1" x14ac:dyDescent="0.35">
      <c r="B4294" s="349"/>
      <c r="C4294" s="715" t="str">
        <f t="shared" si="267"/>
        <v/>
      </c>
      <c r="D4294" s="458">
        <f>IF(ISNUMBER(Summary!$D$17), DATE(Summary!$D$17, 1, 1) + INT((ROW(B4256)-1)/24), DATE(2024, 1, 1) + INT((ROW(B4256)-1)/24))</f>
        <v>45469</v>
      </c>
      <c r="E4294" s="459">
        <v>0.29166666666666669</v>
      </c>
      <c r="F4294" s="780"/>
      <c r="G4294" s="780"/>
      <c r="H4294" s="460">
        <f t="shared" si="265"/>
        <v>0</v>
      </c>
      <c r="I4294" s="460">
        <f t="shared" si="266"/>
        <v>0</v>
      </c>
      <c r="J4294" s="460">
        <f t="shared" si="268"/>
        <v>0</v>
      </c>
      <c r="K4294" s="9"/>
      <c r="P4294" s="2"/>
      <c r="Q4294" s="27"/>
      <c r="R4294" s="2"/>
      <c r="S4294" s="2"/>
      <c r="T4294" s="2"/>
      <c r="U4294" s="2"/>
      <c r="V4294" s="2"/>
      <c r="W4294" s="2"/>
    </row>
    <row r="4295" spans="2:23" ht="15" customHeight="1" x14ac:dyDescent="0.35">
      <c r="B4295" s="349"/>
      <c r="C4295" s="715" t="str">
        <f t="shared" si="267"/>
        <v/>
      </c>
      <c r="D4295" s="458">
        <f>IF(ISNUMBER(Summary!$D$17), DATE(Summary!$D$17, 1, 1) + INT((ROW(B4257)-1)/24), DATE(2024, 1, 1) + INT((ROW(B4257)-1)/24))</f>
        <v>45469</v>
      </c>
      <c r="E4295" s="459">
        <v>0.33333333333333337</v>
      </c>
      <c r="F4295" s="780"/>
      <c r="G4295" s="780"/>
      <c r="H4295" s="460">
        <f t="shared" si="265"/>
        <v>0</v>
      </c>
      <c r="I4295" s="460">
        <f t="shared" si="266"/>
        <v>0</v>
      </c>
      <c r="J4295" s="460">
        <f t="shared" si="268"/>
        <v>0</v>
      </c>
      <c r="K4295" s="9"/>
      <c r="P4295" s="2"/>
      <c r="Q4295" s="27"/>
      <c r="R4295" s="2"/>
      <c r="S4295" s="2"/>
      <c r="T4295" s="2"/>
      <c r="U4295" s="2"/>
      <c r="V4295" s="2"/>
      <c r="W4295" s="2"/>
    </row>
    <row r="4296" spans="2:23" ht="15" customHeight="1" x14ac:dyDescent="0.35">
      <c r="B4296" s="349"/>
      <c r="C4296" s="715" t="str">
        <f t="shared" si="267"/>
        <v/>
      </c>
      <c r="D4296" s="458">
        <f>IF(ISNUMBER(Summary!$D$17), DATE(Summary!$D$17, 1, 1) + INT((ROW(B4258)-1)/24), DATE(2024, 1, 1) + INT((ROW(B4258)-1)/24))</f>
        <v>45469</v>
      </c>
      <c r="E4296" s="459">
        <v>0.375</v>
      </c>
      <c r="F4296" s="780"/>
      <c r="G4296" s="780"/>
      <c r="H4296" s="460">
        <f t="shared" si="265"/>
        <v>0</v>
      </c>
      <c r="I4296" s="460">
        <f t="shared" si="266"/>
        <v>0</v>
      </c>
      <c r="J4296" s="460">
        <f t="shared" si="268"/>
        <v>0</v>
      </c>
      <c r="K4296" s="9"/>
      <c r="P4296" s="2"/>
      <c r="Q4296" s="27"/>
      <c r="R4296" s="2"/>
      <c r="S4296" s="2"/>
      <c r="T4296" s="2"/>
      <c r="U4296" s="2"/>
      <c r="V4296" s="2"/>
      <c r="W4296" s="2"/>
    </row>
    <row r="4297" spans="2:23" ht="15" customHeight="1" x14ac:dyDescent="0.35">
      <c r="B4297" s="349"/>
      <c r="C4297" s="715" t="str">
        <f t="shared" si="267"/>
        <v/>
      </c>
      <c r="D4297" s="458">
        <f>IF(ISNUMBER(Summary!$D$17), DATE(Summary!$D$17, 1, 1) + INT((ROW(B4259)-1)/24), DATE(2024, 1, 1) + INT((ROW(B4259)-1)/24))</f>
        <v>45469</v>
      </c>
      <c r="E4297" s="459">
        <v>0.41666666666666669</v>
      </c>
      <c r="F4297" s="780"/>
      <c r="G4297" s="780"/>
      <c r="H4297" s="460">
        <f t="shared" si="265"/>
        <v>0</v>
      </c>
      <c r="I4297" s="460">
        <f t="shared" si="266"/>
        <v>0</v>
      </c>
      <c r="J4297" s="460">
        <f t="shared" si="268"/>
        <v>0</v>
      </c>
      <c r="K4297" s="9"/>
      <c r="P4297" s="2"/>
      <c r="Q4297" s="27"/>
      <c r="R4297" s="2"/>
      <c r="S4297" s="2"/>
      <c r="T4297" s="2"/>
      <c r="U4297" s="2"/>
      <c r="V4297" s="2"/>
      <c r="W4297" s="2"/>
    </row>
    <row r="4298" spans="2:23" ht="15" customHeight="1" x14ac:dyDescent="0.35">
      <c r="B4298" s="349"/>
      <c r="C4298" s="715" t="str">
        <f t="shared" si="267"/>
        <v/>
      </c>
      <c r="D4298" s="458">
        <f>IF(ISNUMBER(Summary!$D$17), DATE(Summary!$D$17, 1, 1) + INT((ROW(B4260)-1)/24), DATE(2024, 1, 1) + INT((ROW(B4260)-1)/24))</f>
        <v>45469</v>
      </c>
      <c r="E4298" s="459">
        <v>0.45833333333333337</v>
      </c>
      <c r="F4298" s="780"/>
      <c r="G4298" s="780"/>
      <c r="H4298" s="460">
        <f t="shared" si="265"/>
        <v>0</v>
      </c>
      <c r="I4298" s="460">
        <f t="shared" si="266"/>
        <v>0</v>
      </c>
      <c r="J4298" s="460">
        <f t="shared" si="268"/>
        <v>0</v>
      </c>
      <c r="K4298" s="9"/>
      <c r="P4298" s="2"/>
      <c r="Q4298" s="27"/>
      <c r="R4298" s="2"/>
      <c r="S4298" s="2"/>
      <c r="T4298" s="2"/>
      <c r="U4298" s="2"/>
      <c r="V4298" s="2"/>
      <c r="W4298" s="2"/>
    </row>
    <row r="4299" spans="2:23" ht="15" customHeight="1" x14ac:dyDescent="0.35">
      <c r="B4299" s="349"/>
      <c r="C4299" s="715" t="str">
        <f t="shared" si="267"/>
        <v/>
      </c>
      <c r="D4299" s="458">
        <f>IF(ISNUMBER(Summary!$D$17), DATE(Summary!$D$17, 1, 1) + INT((ROW(B4261)-1)/24), DATE(2024, 1, 1) + INT((ROW(B4261)-1)/24))</f>
        <v>45469</v>
      </c>
      <c r="E4299" s="459">
        <v>0.50000000000000011</v>
      </c>
      <c r="F4299" s="780"/>
      <c r="G4299" s="780"/>
      <c r="H4299" s="460">
        <f t="shared" si="265"/>
        <v>0</v>
      </c>
      <c r="I4299" s="460">
        <f t="shared" si="266"/>
        <v>0</v>
      </c>
      <c r="J4299" s="460">
        <f t="shared" si="268"/>
        <v>0</v>
      </c>
      <c r="K4299" s="9"/>
      <c r="P4299" s="2"/>
      <c r="Q4299" s="27"/>
      <c r="R4299" s="2"/>
      <c r="S4299" s="2"/>
      <c r="T4299" s="2"/>
      <c r="U4299" s="2"/>
      <c r="V4299" s="2"/>
      <c r="W4299" s="2"/>
    </row>
    <row r="4300" spans="2:23" ht="15" customHeight="1" x14ac:dyDescent="0.35">
      <c r="B4300" s="349"/>
      <c r="C4300" s="715" t="str">
        <f t="shared" si="267"/>
        <v/>
      </c>
      <c r="D4300" s="458">
        <f>IF(ISNUMBER(Summary!$D$17), DATE(Summary!$D$17, 1, 1) + INT((ROW(B4262)-1)/24), DATE(2024, 1, 1) + INT((ROW(B4262)-1)/24))</f>
        <v>45469</v>
      </c>
      <c r="E4300" s="459">
        <v>0.54166666666666674</v>
      </c>
      <c r="F4300" s="780"/>
      <c r="G4300" s="780"/>
      <c r="H4300" s="460">
        <f t="shared" si="265"/>
        <v>0</v>
      </c>
      <c r="I4300" s="460">
        <f t="shared" si="266"/>
        <v>0</v>
      </c>
      <c r="J4300" s="460">
        <f t="shared" si="268"/>
        <v>0</v>
      </c>
      <c r="K4300" s="9"/>
      <c r="P4300" s="2"/>
      <c r="Q4300" s="27"/>
      <c r="R4300" s="2"/>
      <c r="S4300" s="2"/>
      <c r="T4300" s="2"/>
      <c r="U4300" s="2"/>
      <c r="V4300" s="2"/>
      <c r="W4300" s="2"/>
    </row>
    <row r="4301" spans="2:23" ht="15" customHeight="1" x14ac:dyDescent="0.35">
      <c r="B4301" s="349"/>
      <c r="C4301" s="715" t="str">
        <f t="shared" si="267"/>
        <v/>
      </c>
      <c r="D4301" s="458">
        <f>IF(ISNUMBER(Summary!$D$17), DATE(Summary!$D$17, 1, 1) + INT((ROW(B4263)-1)/24), DATE(2024, 1, 1) + INT((ROW(B4263)-1)/24))</f>
        <v>45469</v>
      </c>
      <c r="E4301" s="459">
        <v>0.58333333333333337</v>
      </c>
      <c r="F4301" s="780"/>
      <c r="G4301" s="780"/>
      <c r="H4301" s="460">
        <f t="shared" si="265"/>
        <v>0</v>
      </c>
      <c r="I4301" s="460">
        <f t="shared" si="266"/>
        <v>0</v>
      </c>
      <c r="J4301" s="460">
        <f t="shared" si="268"/>
        <v>0</v>
      </c>
      <c r="K4301" s="9"/>
      <c r="P4301" s="2"/>
      <c r="Q4301" s="27"/>
      <c r="R4301" s="2"/>
      <c r="S4301" s="2"/>
      <c r="T4301" s="2"/>
      <c r="U4301" s="2"/>
      <c r="V4301" s="2"/>
      <c r="W4301" s="2"/>
    </row>
    <row r="4302" spans="2:23" ht="15" customHeight="1" x14ac:dyDescent="0.35">
      <c r="B4302" s="349"/>
      <c r="C4302" s="715" t="str">
        <f t="shared" si="267"/>
        <v/>
      </c>
      <c r="D4302" s="458">
        <f>IF(ISNUMBER(Summary!$D$17), DATE(Summary!$D$17, 1, 1) + INT((ROW(B4264)-1)/24), DATE(2024, 1, 1) + INT((ROW(B4264)-1)/24))</f>
        <v>45469</v>
      </c>
      <c r="E4302" s="459">
        <v>0.62500000000000011</v>
      </c>
      <c r="F4302" s="780"/>
      <c r="G4302" s="780"/>
      <c r="H4302" s="460">
        <f t="shared" si="265"/>
        <v>0</v>
      </c>
      <c r="I4302" s="460">
        <f t="shared" si="266"/>
        <v>0</v>
      </c>
      <c r="J4302" s="460">
        <f t="shared" si="268"/>
        <v>0</v>
      </c>
      <c r="K4302" s="9"/>
      <c r="P4302" s="2"/>
      <c r="Q4302" s="27"/>
      <c r="R4302" s="2"/>
      <c r="S4302" s="2"/>
      <c r="T4302" s="2"/>
      <c r="U4302" s="2"/>
      <c r="V4302" s="2"/>
      <c r="W4302" s="2"/>
    </row>
    <row r="4303" spans="2:23" ht="15" customHeight="1" x14ac:dyDescent="0.35">
      <c r="B4303" s="349"/>
      <c r="C4303" s="715" t="str">
        <f t="shared" si="267"/>
        <v/>
      </c>
      <c r="D4303" s="458">
        <f>IF(ISNUMBER(Summary!$D$17), DATE(Summary!$D$17, 1, 1) + INT((ROW(B4265)-1)/24), DATE(2024, 1, 1) + INT((ROW(B4265)-1)/24))</f>
        <v>45469</v>
      </c>
      <c r="E4303" s="459">
        <v>0.66666666666666674</v>
      </c>
      <c r="F4303" s="780"/>
      <c r="G4303" s="780"/>
      <c r="H4303" s="460">
        <f t="shared" si="265"/>
        <v>0</v>
      </c>
      <c r="I4303" s="460">
        <f t="shared" si="266"/>
        <v>0</v>
      </c>
      <c r="J4303" s="460">
        <f t="shared" si="268"/>
        <v>0</v>
      </c>
      <c r="K4303" s="9"/>
      <c r="P4303" s="2"/>
      <c r="Q4303" s="27"/>
      <c r="R4303" s="2"/>
      <c r="S4303" s="2"/>
      <c r="T4303" s="2"/>
      <c r="U4303" s="2"/>
      <c r="V4303" s="2"/>
      <c r="W4303" s="2"/>
    </row>
    <row r="4304" spans="2:23" ht="15" customHeight="1" x14ac:dyDescent="0.35">
      <c r="B4304" s="349"/>
      <c r="C4304" s="715" t="str">
        <f t="shared" si="267"/>
        <v/>
      </c>
      <c r="D4304" s="458">
        <f>IF(ISNUMBER(Summary!$D$17), DATE(Summary!$D$17, 1, 1) + INT((ROW(B4266)-1)/24), DATE(2024, 1, 1) + INT((ROW(B4266)-1)/24))</f>
        <v>45469</v>
      </c>
      <c r="E4304" s="459">
        <v>0.70833333333333337</v>
      </c>
      <c r="F4304" s="780"/>
      <c r="G4304" s="780"/>
      <c r="H4304" s="460">
        <f t="shared" si="265"/>
        <v>0</v>
      </c>
      <c r="I4304" s="460">
        <f t="shared" si="266"/>
        <v>0</v>
      </c>
      <c r="J4304" s="460">
        <f t="shared" si="268"/>
        <v>0</v>
      </c>
      <c r="K4304" s="9"/>
      <c r="P4304" s="2"/>
      <c r="Q4304" s="27"/>
      <c r="R4304" s="2"/>
      <c r="S4304" s="2"/>
      <c r="T4304" s="2"/>
      <c r="U4304" s="2"/>
      <c r="V4304" s="2"/>
      <c r="W4304" s="2"/>
    </row>
    <row r="4305" spans="2:23" ht="15" customHeight="1" x14ac:dyDescent="0.35">
      <c r="B4305" s="349"/>
      <c r="C4305" s="715" t="str">
        <f t="shared" si="267"/>
        <v/>
      </c>
      <c r="D4305" s="458">
        <f>IF(ISNUMBER(Summary!$D$17), DATE(Summary!$D$17, 1, 1) + INT((ROW(B4267)-1)/24), DATE(2024, 1, 1) + INT((ROW(B4267)-1)/24))</f>
        <v>45469</v>
      </c>
      <c r="E4305" s="459">
        <v>0.75000000000000011</v>
      </c>
      <c r="F4305" s="780"/>
      <c r="G4305" s="780"/>
      <c r="H4305" s="460">
        <f t="shared" si="265"/>
        <v>0</v>
      </c>
      <c r="I4305" s="460">
        <f t="shared" si="266"/>
        <v>0</v>
      </c>
      <c r="J4305" s="460">
        <f t="shared" si="268"/>
        <v>0</v>
      </c>
      <c r="K4305" s="9"/>
      <c r="P4305" s="2"/>
      <c r="Q4305" s="27"/>
      <c r="R4305" s="2"/>
      <c r="S4305" s="2"/>
      <c r="T4305" s="2"/>
      <c r="U4305" s="2"/>
      <c r="V4305" s="2"/>
      <c r="W4305" s="2"/>
    </row>
    <row r="4306" spans="2:23" ht="15" customHeight="1" x14ac:dyDescent="0.35">
      <c r="B4306" s="349"/>
      <c r="C4306" s="715" t="str">
        <f t="shared" si="267"/>
        <v/>
      </c>
      <c r="D4306" s="458">
        <f>IF(ISNUMBER(Summary!$D$17), DATE(Summary!$D$17, 1, 1) + INT((ROW(B4268)-1)/24), DATE(2024, 1, 1) + INT((ROW(B4268)-1)/24))</f>
        <v>45469</v>
      </c>
      <c r="E4306" s="459">
        <v>0.79166666666666674</v>
      </c>
      <c r="F4306" s="780"/>
      <c r="G4306" s="780"/>
      <c r="H4306" s="460">
        <f t="shared" si="265"/>
        <v>0</v>
      </c>
      <c r="I4306" s="460">
        <f t="shared" si="266"/>
        <v>0</v>
      </c>
      <c r="J4306" s="460">
        <f t="shared" si="268"/>
        <v>0</v>
      </c>
      <c r="K4306" s="9"/>
      <c r="P4306" s="2"/>
      <c r="Q4306" s="27"/>
      <c r="R4306" s="2"/>
      <c r="S4306" s="2"/>
      <c r="T4306" s="2"/>
      <c r="U4306" s="2"/>
      <c r="V4306" s="2"/>
      <c r="W4306" s="2"/>
    </row>
    <row r="4307" spans="2:23" ht="15" customHeight="1" x14ac:dyDescent="0.35">
      <c r="B4307" s="349"/>
      <c r="C4307" s="715" t="str">
        <f t="shared" si="267"/>
        <v/>
      </c>
      <c r="D4307" s="458">
        <f>IF(ISNUMBER(Summary!$D$17), DATE(Summary!$D$17, 1, 1) + INT((ROW(B4269)-1)/24), DATE(2024, 1, 1) + INT((ROW(B4269)-1)/24))</f>
        <v>45469</v>
      </c>
      <c r="E4307" s="459">
        <v>0.83333333333333337</v>
      </c>
      <c r="F4307" s="780"/>
      <c r="G4307" s="780"/>
      <c r="H4307" s="460">
        <f t="shared" si="265"/>
        <v>0</v>
      </c>
      <c r="I4307" s="460">
        <f t="shared" si="266"/>
        <v>0</v>
      </c>
      <c r="J4307" s="460">
        <f t="shared" si="268"/>
        <v>0</v>
      </c>
      <c r="K4307" s="9"/>
      <c r="P4307" s="2"/>
      <c r="Q4307" s="27"/>
      <c r="R4307" s="2"/>
      <c r="S4307" s="2"/>
      <c r="T4307" s="2"/>
      <c r="U4307" s="2"/>
      <c r="V4307" s="2"/>
      <c r="W4307" s="2"/>
    </row>
    <row r="4308" spans="2:23" ht="15" customHeight="1" x14ac:dyDescent="0.35">
      <c r="B4308" s="349"/>
      <c r="C4308" s="715" t="str">
        <f t="shared" si="267"/>
        <v/>
      </c>
      <c r="D4308" s="458">
        <f>IF(ISNUMBER(Summary!$D$17), DATE(Summary!$D$17, 1, 1) + INT((ROW(B4270)-1)/24), DATE(2024, 1, 1) + INT((ROW(B4270)-1)/24))</f>
        <v>45469</v>
      </c>
      <c r="E4308" s="459">
        <v>0.87500000000000011</v>
      </c>
      <c r="F4308" s="780"/>
      <c r="G4308" s="780"/>
      <c r="H4308" s="460">
        <f t="shared" si="265"/>
        <v>0</v>
      </c>
      <c r="I4308" s="460">
        <f t="shared" si="266"/>
        <v>0</v>
      </c>
      <c r="J4308" s="460">
        <f t="shared" si="268"/>
        <v>0</v>
      </c>
      <c r="K4308" s="9"/>
      <c r="P4308" s="2"/>
      <c r="Q4308" s="27"/>
      <c r="R4308" s="2"/>
      <c r="S4308" s="2"/>
      <c r="T4308" s="2"/>
      <c r="U4308" s="2"/>
      <c r="V4308" s="2"/>
      <c r="W4308" s="2"/>
    </row>
    <row r="4309" spans="2:23" ht="15" customHeight="1" x14ac:dyDescent="0.35">
      <c r="B4309" s="349"/>
      <c r="C4309" s="715" t="str">
        <f t="shared" si="267"/>
        <v/>
      </c>
      <c r="D4309" s="458">
        <f>IF(ISNUMBER(Summary!$D$17), DATE(Summary!$D$17, 1, 1) + INT((ROW(B4271)-1)/24), DATE(2024, 1, 1) + INT((ROW(B4271)-1)/24))</f>
        <v>45469</v>
      </c>
      <c r="E4309" s="459">
        <v>0.91666666666666674</v>
      </c>
      <c r="F4309" s="780"/>
      <c r="G4309" s="780"/>
      <c r="H4309" s="460">
        <f t="shared" si="265"/>
        <v>0</v>
      </c>
      <c r="I4309" s="460">
        <f t="shared" si="266"/>
        <v>0</v>
      </c>
      <c r="J4309" s="460">
        <f t="shared" si="268"/>
        <v>0</v>
      </c>
      <c r="K4309" s="9"/>
      <c r="P4309" s="2"/>
      <c r="Q4309" s="27"/>
      <c r="R4309" s="2"/>
      <c r="S4309" s="2"/>
      <c r="T4309" s="2"/>
      <c r="U4309" s="2"/>
      <c r="V4309" s="2"/>
      <c r="W4309" s="2"/>
    </row>
    <row r="4310" spans="2:23" ht="15" customHeight="1" x14ac:dyDescent="0.35">
      <c r="B4310" s="349"/>
      <c r="C4310" s="715" t="str">
        <f t="shared" si="267"/>
        <v/>
      </c>
      <c r="D4310" s="458">
        <f>IF(ISNUMBER(Summary!$D$17), DATE(Summary!$D$17, 1, 1) + INT((ROW(B4272)-1)/24), DATE(2024, 1, 1) + INT((ROW(B4272)-1)/24))</f>
        <v>45469</v>
      </c>
      <c r="E4310" s="459">
        <v>0.95833333333333337</v>
      </c>
      <c r="F4310" s="780"/>
      <c r="G4310" s="780"/>
      <c r="H4310" s="460">
        <f t="shared" si="265"/>
        <v>0</v>
      </c>
      <c r="I4310" s="460">
        <f t="shared" si="266"/>
        <v>0</v>
      </c>
      <c r="J4310" s="460">
        <f t="shared" si="268"/>
        <v>0</v>
      </c>
      <c r="K4310" s="9"/>
      <c r="P4310" s="2"/>
      <c r="Q4310" s="27"/>
      <c r="R4310" s="2"/>
      <c r="S4310" s="2"/>
      <c r="T4310" s="2"/>
      <c r="U4310" s="2"/>
      <c r="V4310" s="2"/>
      <c r="W4310" s="2"/>
    </row>
    <row r="4311" spans="2:23" ht="15" customHeight="1" x14ac:dyDescent="0.35">
      <c r="B4311" s="457"/>
      <c r="C4311" s="715">
        <f t="shared" si="267"/>
        <v>45470</v>
      </c>
      <c r="D4311" s="458">
        <f>IF(ISNUMBER(Summary!$D$17), DATE(Summary!$D$17, 1, 1) + INT((ROW(B4273)-1)/24), DATE(2024, 1, 1) + INT((ROW(B4273)-1)/24))</f>
        <v>45470</v>
      </c>
      <c r="E4311" s="459">
        <v>3.1225022567582528E-17</v>
      </c>
      <c r="F4311" s="780"/>
      <c r="G4311" s="780"/>
      <c r="H4311" s="460">
        <f t="shared" si="265"/>
        <v>0</v>
      </c>
      <c r="I4311" s="460">
        <f t="shared" si="266"/>
        <v>0</v>
      </c>
      <c r="J4311" s="460">
        <f t="shared" si="268"/>
        <v>0</v>
      </c>
      <c r="K4311" s="9"/>
      <c r="P4311" s="2"/>
      <c r="Q4311" s="27"/>
      <c r="R4311" s="2"/>
      <c r="S4311" s="2"/>
      <c r="T4311" s="2"/>
      <c r="U4311" s="2"/>
      <c r="V4311" s="2"/>
      <c r="W4311" s="2"/>
    </row>
    <row r="4312" spans="2:23" ht="15" customHeight="1" x14ac:dyDescent="0.35">
      <c r="B4312" s="349"/>
      <c r="C4312" s="715" t="str">
        <f t="shared" si="267"/>
        <v/>
      </c>
      <c r="D4312" s="458">
        <f>IF(ISNUMBER(Summary!$D$17), DATE(Summary!$D$17, 1, 1) + INT((ROW(B4274)-1)/24), DATE(2024, 1, 1) + INT((ROW(B4274)-1)/24))</f>
        <v>45470</v>
      </c>
      <c r="E4312" s="459">
        <v>4.1666666666666699E-2</v>
      </c>
      <c r="F4312" s="780"/>
      <c r="G4312" s="780"/>
      <c r="H4312" s="460">
        <f t="shared" si="265"/>
        <v>0</v>
      </c>
      <c r="I4312" s="460">
        <f t="shared" si="266"/>
        <v>0</v>
      </c>
      <c r="J4312" s="460">
        <f t="shared" si="268"/>
        <v>0</v>
      </c>
      <c r="K4312" s="9"/>
      <c r="P4312" s="2"/>
      <c r="Q4312" s="27"/>
      <c r="R4312" s="2"/>
      <c r="S4312" s="2"/>
      <c r="T4312" s="2"/>
      <c r="U4312" s="2"/>
      <c r="V4312" s="2"/>
      <c r="W4312" s="2"/>
    </row>
    <row r="4313" spans="2:23" ht="15" customHeight="1" x14ac:dyDescent="0.35">
      <c r="B4313" s="349"/>
      <c r="C4313" s="715" t="str">
        <f t="shared" si="267"/>
        <v/>
      </c>
      <c r="D4313" s="458">
        <f>IF(ISNUMBER(Summary!$D$17), DATE(Summary!$D$17, 1, 1) + INT((ROW(B4275)-1)/24), DATE(2024, 1, 1) + INT((ROW(B4275)-1)/24))</f>
        <v>45470</v>
      </c>
      <c r="E4313" s="459">
        <v>8.333333333333337E-2</v>
      </c>
      <c r="F4313" s="780"/>
      <c r="G4313" s="780"/>
      <c r="H4313" s="460">
        <f t="shared" si="265"/>
        <v>0</v>
      </c>
      <c r="I4313" s="460">
        <f t="shared" si="266"/>
        <v>0</v>
      </c>
      <c r="J4313" s="460">
        <f t="shared" si="268"/>
        <v>0</v>
      </c>
      <c r="K4313" s="9"/>
      <c r="P4313" s="2"/>
      <c r="Q4313" s="27"/>
      <c r="R4313" s="2"/>
      <c r="S4313" s="2"/>
      <c r="T4313" s="2"/>
      <c r="U4313" s="2"/>
      <c r="V4313" s="2"/>
      <c r="W4313" s="2"/>
    </row>
    <row r="4314" spans="2:23" ht="15" customHeight="1" x14ac:dyDescent="0.35">
      <c r="B4314" s="349"/>
      <c r="C4314" s="715" t="str">
        <f t="shared" si="267"/>
        <v/>
      </c>
      <c r="D4314" s="458">
        <f>IF(ISNUMBER(Summary!$D$17), DATE(Summary!$D$17, 1, 1) + INT((ROW(B4276)-1)/24), DATE(2024, 1, 1) + INT((ROW(B4276)-1)/24))</f>
        <v>45470</v>
      </c>
      <c r="E4314" s="459">
        <v>0.12500000000000006</v>
      </c>
      <c r="F4314" s="780"/>
      <c r="G4314" s="780"/>
      <c r="H4314" s="460">
        <f t="shared" si="265"/>
        <v>0</v>
      </c>
      <c r="I4314" s="460">
        <f t="shared" si="266"/>
        <v>0</v>
      </c>
      <c r="J4314" s="460">
        <f t="shared" si="268"/>
        <v>0</v>
      </c>
      <c r="K4314" s="9"/>
      <c r="P4314" s="2"/>
      <c r="Q4314" s="27"/>
      <c r="R4314" s="2"/>
      <c r="S4314" s="2"/>
      <c r="T4314" s="2"/>
      <c r="U4314" s="2"/>
      <c r="V4314" s="2"/>
      <c r="W4314" s="2"/>
    </row>
    <row r="4315" spans="2:23" ht="15" customHeight="1" x14ac:dyDescent="0.35">
      <c r="B4315" s="349"/>
      <c r="C4315" s="715" t="str">
        <f t="shared" si="267"/>
        <v/>
      </c>
      <c r="D4315" s="458">
        <f>IF(ISNUMBER(Summary!$D$17), DATE(Summary!$D$17, 1, 1) + INT((ROW(B4277)-1)/24), DATE(2024, 1, 1) + INT((ROW(B4277)-1)/24))</f>
        <v>45470</v>
      </c>
      <c r="E4315" s="459">
        <v>0.16666666666666669</v>
      </c>
      <c r="F4315" s="780"/>
      <c r="G4315" s="780"/>
      <c r="H4315" s="460">
        <f t="shared" si="265"/>
        <v>0</v>
      </c>
      <c r="I4315" s="460">
        <f t="shared" si="266"/>
        <v>0</v>
      </c>
      <c r="J4315" s="460">
        <f t="shared" si="268"/>
        <v>0</v>
      </c>
      <c r="K4315" s="9"/>
      <c r="P4315" s="2"/>
      <c r="Q4315" s="27"/>
      <c r="R4315" s="2"/>
      <c r="S4315" s="2"/>
      <c r="T4315" s="2"/>
      <c r="U4315" s="2"/>
      <c r="V4315" s="2"/>
      <c r="W4315" s="2"/>
    </row>
    <row r="4316" spans="2:23" ht="15" customHeight="1" x14ac:dyDescent="0.35">
      <c r="B4316" s="349"/>
      <c r="C4316" s="715" t="str">
        <f t="shared" si="267"/>
        <v/>
      </c>
      <c r="D4316" s="458">
        <f>IF(ISNUMBER(Summary!$D$17), DATE(Summary!$D$17, 1, 1) + INT((ROW(B4278)-1)/24), DATE(2024, 1, 1) + INT((ROW(B4278)-1)/24))</f>
        <v>45470</v>
      </c>
      <c r="E4316" s="459">
        <v>0.20833333333333337</v>
      </c>
      <c r="F4316" s="780"/>
      <c r="G4316" s="780"/>
      <c r="H4316" s="460">
        <f t="shared" si="265"/>
        <v>0</v>
      </c>
      <c r="I4316" s="460">
        <f t="shared" si="266"/>
        <v>0</v>
      </c>
      <c r="J4316" s="460">
        <f t="shared" si="268"/>
        <v>0</v>
      </c>
      <c r="K4316" s="9"/>
      <c r="P4316" s="2"/>
      <c r="Q4316" s="27"/>
      <c r="R4316" s="2"/>
      <c r="S4316" s="2"/>
      <c r="T4316" s="2"/>
      <c r="U4316" s="2"/>
      <c r="V4316" s="2"/>
      <c r="W4316" s="2"/>
    </row>
    <row r="4317" spans="2:23" ht="15" customHeight="1" x14ac:dyDescent="0.35">
      <c r="B4317" s="349"/>
      <c r="C4317" s="715" t="str">
        <f t="shared" si="267"/>
        <v/>
      </c>
      <c r="D4317" s="458">
        <f>IF(ISNUMBER(Summary!$D$17), DATE(Summary!$D$17, 1, 1) + INT((ROW(B4279)-1)/24), DATE(2024, 1, 1) + INT((ROW(B4279)-1)/24))</f>
        <v>45470</v>
      </c>
      <c r="E4317" s="459">
        <v>0.25</v>
      </c>
      <c r="F4317" s="780"/>
      <c r="G4317" s="780"/>
      <c r="H4317" s="460">
        <f t="shared" si="265"/>
        <v>0</v>
      </c>
      <c r="I4317" s="460">
        <f t="shared" si="266"/>
        <v>0</v>
      </c>
      <c r="J4317" s="460">
        <f t="shared" si="268"/>
        <v>0</v>
      </c>
      <c r="K4317" s="9"/>
      <c r="P4317" s="2"/>
      <c r="Q4317" s="27"/>
      <c r="R4317" s="2"/>
      <c r="S4317" s="2"/>
      <c r="T4317" s="2"/>
      <c r="U4317" s="2"/>
      <c r="V4317" s="2"/>
      <c r="W4317" s="2"/>
    </row>
    <row r="4318" spans="2:23" ht="15" customHeight="1" x14ac:dyDescent="0.35">
      <c r="B4318" s="349"/>
      <c r="C4318" s="715" t="str">
        <f t="shared" si="267"/>
        <v/>
      </c>
      <c r="D4318" s="458">
        <f>IF(ISNUMBER(Summary!$D$17), DATE(Summary!$D$17, 1, 1) + INT((ROW(B4280)-1)/24), DATE(2024, 1, 1) + INT((ROW(B4280)-1)/24))</f>
        <v>45470</v>
      </c>
      <c r="E4318" s="459">
        <v>0.29166666666666669</v>
      </c>
      <c r="F4318" s="780"/>
      <c r="G4318" s="780"/>
      <c r="H4318" s="460">
        <f t="shared" si="265"/>
        <v>0</v>
      </c>
      <c r="I4318" s="460">
        <f t="shared" si="266"/>
        <v>0</v>
      </c>
      <c r="J4318" s="460">
        <f t="shared" si="268"/>
        <v>0</v>
      </c>
      <c r="K4318" s="9"/>
      <c r="P4318" s="2"/>
      <c r="Q4318" s="27"/>
      <c r="R4318" s="2"/>
      <c r="S4318" s="2"/>
      <c r="T4318" s="2"/>
      <c r="U4318" s="2"/>
      <c r="V4318" s="2"/>
      <c r="W4318" s="2"/>
    </row>
    <row r="4319" spans="2:23" ht="15" customHeight="1" x14ac:dyDescent="0.35">
      <c r="B4319" s="349"/>
      <c r="C4319" s="715" t="str">
        <f t="shared" si="267"/>
        <v/>
      </c>
      <c r="D4319" s="458">
        <f>IF(ISNUMBER(Summary!$D$17), DATE(Summary!$D$17, 1, 1) + INT((ROW(B4281)-1)/24), DATE(2024, 1, 1) + INT((ROW(B4281)-1)/24))</f>
        <v>45470</v>
      </c>
      <c r="E4319" s="459">
        <v>0.33333333333333337</v>
      </c>
      <c r="F4319" s="780"/>
      <c r="G4319" s="780"/>
      <c r="H4319" s="460">
        <f t="shared" si="265"/>
        <v>0</v>
      </c>
      <c r="I4319" s="460">
        <f t="shared" si="266"/>
        <v>0</v>
      </c>
      <c r="J4319" s="460">
        <f t="shared" si="268"/>
        <v>0</v>
      </c>
      <c r="K4319" s="9"/>
      <c r="P4319" s="2"/>
      <c r="Q4319" s="27"/>
      <c r="R4319" s="2"/>
      <c r="S4319" s="2"/>
      <c r="T4319" s="2"/>
      <c r="U4319" s="2"/>
      <c r="V4319" s="2"/>
      <c r="W4319" s="2"/>
    </row>
    <row r="4320" spans="2:23" ht="15" customHeight="1" x14ac:dyDescent="0.35">
      <c r="B4320" s="349"/>
      <c r="C4320" s="715" t="str">
        <f t="shared" si="267"/>
        <v/>
      </c>
      <c r="D4320" s="458">
        <f>IF(ISNUMBER(Summary!$D$17), DATE(Summary!$D$17, 1, 1) + INT((ROW(B4282)-1)/24), DATE(2024, 1, 1) + INT((ROW(B4282)-1)/24))</f>
        <v>45470</v>
      </c>
      <c r="E4320" s="459">
        <v>0.375</v>
      </c>
      <c r="F4320" s="780"/>
      <c r="G4320" s="780"/>
      <c r="H4320" s="460">
        <f t="shared" si="265"/>
        <v>0</v>
      </c>
      <c r="I4320" s="460">
        <f t="shared" si="266"/>
        <v>0</v>
      </c>
      <c r="J4320" s="460">
        <f t="shared" si="268"/>
        <v>0</v>
      </c>
      <c r="K4320" s="9"/>
      <c r="P4320" s="2"/>
      <c r="Q4320" s="27"/>
      <c r="R4320" s="2"/>
      <c r="S4320" s="2"/>
      <c r="T4320" s="2"/>
      <c r="U4320" s="2"/>
      <c r="V4320" s="2"/>
      <c r="W4320" s="2"/>
    </row>
    <row r="4321" spans="2:23" ht="15" customHeight="1" x14ac:dyDescent="0.35">
      <c r="B4321" s="349"/>
      <c r="C4321" s="715" t="str">
        <f t="shared" si="267"/>
        <v/>
      </c>
      <c r="D4321" s="458">
        <f>IF(ISNUMBER(Summary!$D$17), DATE(Summary!$D$17, 1, 1) + INT((ROW(B4283)-1)/24), DATE(2024, 1, 1) + INT((ROW(B4283)-1)/24))</f>
        <v>45470</v>
      </c>
      <c r="E4321" s="459">
        <v>0.41666666666666669</v>
      </c>
      <c r="F4321" s="780"/>
      <c r="G4321" s="780"/>
      <c r="H4321" s="460">
        <f t="shared" si="265"/>
        <v>0</v>
      </c>
      <c r="I4321" s="460">
        <f t="shared" si="266"/>
        <v>0</v>
      </c>
      <c r="J4321" s="460">
        <f t="shared" si="268"/>
        <v>0</v>
      </c>
      <c r="K4321" s="9"/>
      <c r="P4321" s="2"/>
      <c r="Q4321" s="27"/>
      <c r="R4321" s="2"/>
      <c r="S4321" s="2"/>
      <c r="T4321" s="2"/>
      <c r="U4321" s="2"/>
      <c r="V4321" s="2"/>
      <c r="W4321" s="2"/>
    </row>
    <row r="4322" spans="2:23" ht="15" customHeight="1" x14ac:dyDescent="0.35">
      <c r="B4322" s="349"/>
      <c r="C4322" s="715" t="str">
        <f t="shared" si="267"/>
        <v/>
      </c>
      <c r="D4322" s="458">
        <f>IF(ISNUMBER(Summary!$D$17), DATE(Summary!$D$17, 1, 1) + INT((ROW(B4284)-1)/24), DATE(2024, 1, 1) + INT((ROW(B4284)-1)/24))</f>
        <v>45470</v>
      </c>
      <c r="E4322" s="459">
        <v>0.45833333333333337</v>
      </c>
      <c r="F4322" s="780"/>
      <c r="G4322" s="780"/>
      <c r="H4322" s="460">
        <f t="shared" si="265"/>
        <v>0</v>
      </c>
      <c r="I4322" s="460">
        <f t="shared" si="266"/>
        <v>0</v>
      </c>
      <c r="J4322" s="460">
        <f t="shared" si="268"/>
        <v>0</v>
      </c>
      <c r="K4322" s="9"/>
      <c r="P4322" s="2"/>
      <c r="Q4322" s="27"/>
      <c r="R4322" s="2"/>
      <c r="S4322" s="2"/>
      <c r="T4322" s="2"/>
      <c r="U4322" s="2"/>
      <c r="V4322" s="2"/>
      <c r="W4322" s="2"/>
    </row>
    <row r="4323" spans="2:23" ht="15" customHeight="1" x14ac:dyDescent="0.35">
      <c r="B4323" s="349"/>
      <c r="C4323" s="715" t="str">
        <f t="shared" si="267"/>
        <v/>
      </c>
      <c r="D4323" s="458">
        <f>IF(ISNUMBER(Summary!$D$17), DATE(Summary!$D$17, 1, 1) + INT((ROW(B4285)-1)/24), DATE(2024, 1, 1) + INT((ROW(B4285)-1)/24))</f>
        <v>45470</v>
      </c>
      <c r="E4323" s="459">
        <v>0.50000000000000011</v>
      </c>
      <c r="F4323" s="780"/>
      <c r="G4323" s="780"/>
      <c r="H4323" s="460">
        <f t="shared" si="265"/>
        <v>0</v>
      </c>
      <c r="I4323" s="460">
        <f t="shared" si="266"/>
        <v>0</v>
      </c>
      <c r="J4323" s="460">
        <f t="shared" si="268"/>
        <v>0</v>
      </c>
      <c r="K4323" s="9"/>
      <c r="P4323" s="2"/>
      <c r="Q4323" s="27"/>
      <c r="R4323" s="2"/>
      <c r="S4323" s="2"/>
      <c r="T4323" s="2"/>
      <c r="U4323" s="2"/>
      <c r="V4323" s="2"/>
      <c r="W4323" s="2"/>
    </row>
    <row r="4324" spans="2:23" ht="15" customHeight="1" x14ac:dyDescent="0.35">
      <c r="B4324" s="349"/>
      <c r="C4324" s="715" t="str">
        <f t="shared" si="267"/>
        <v/>
      </c>
      <c r="D4324" s="458">
        <f>IF(ISNUMBER(Summary!$D$17), DATE(Summary!$D$17, 1, 1) + INT((ROW(B4286)-1)/24), DATE(2024, 1, 1) + INT((ROW(B4286)-1)/24))</f>
        <v>45470</v>
      </c>
      <c r="E4324" s="459">
        <v>0.54166666666666674</v>
      </c>
      <c r="F4324" s="780"/>
      <c r="G4324" s="780"/>
      <c r="H4324" s="460">
        <f t="shared" si="265"/>
        <v>0</v>
      </c>
      <c r="I4324" s="460">
        <f t="shared" si="266"/>
        <v>0</v>
      </c>
      <c r="J4324" s="460">
        <f t="shared" si="268"/>
        <v>0</v>
      </c>
      <c r="K4324" s="9"/>
      <c r="P4324" s="2"/>
      <c r="Q4324" s="27"/>
      <c r="R4324" s="2"/>
      <c r="S4324" s="2"/>
      <c r="T4324" s="2"/>
      <c r="U4324" s="2"/>
      <c r="V4324" s="2"/>
      <c r="W4324" s="2"/>
    </row>
    <row r="4325" spans="2:23" ht="15" customHeight="1" x14ac:dyDescent="0.35">
      <c r="B4325" s="349"/>
      <c r="C4325" s="715" t="str">
        <f t="shared" si="267"/>
        <v/>
      </c>
      <c r="D4325" s="458">
        <f>IF(ISNUMBER(Summary!$D$17), DATE(Summary!$D$17, 1, 1) + INT((ROW(B4287)-1)/24), DATE(2024, 1, 1) + INT((ROW(B4287)-1)/24))</f>
        <v>45470</v>
      </c>
      <c r="E4325" s="459">
        <v>0.58333333333333337</v>
      </c>
      <c r="F4325" s="780"/>
      <c r="G4325" s="780"/>
      <c r="H4325" s="460">
        <f t="shared" si="265"/>
        <v>0</v>
      </c>
      <c r="I4325" s="460">
        <f t="shared" si="266"/>
        <v>0</v>
      </c>
      <c r="J4325" s="460">
        <f t="shared" si="268"/>
        <v>0</v>
      </c>
      <c r="K4325" s="9"/>
      <c r="P4325" s="2"/>
      <c r="Q4325" s="27"/>
      <c r="R4325" s="2"/>
      <c r="S4325" s="2"/>
      <c r="T4325" s="2"/>
      <c r="U4325" s="2"/>
      <c r="V4325" s="2"/>
      <c r="W4325" s="2"/>
    </row>
    <row r="4326" spans="2:23" ht="15" customHeight="1" x14ac:dyDescent="0.35">
      <c r="B4326" s="349"/>
      <c r="C4326" s="715" t="str">
        <f t="shared" si="267"/>
        <v/>
      </c>
      <c r="D4326" s="458">
        <f>IF(ISNUMBER(Summary!$D$17), DATE(Summary!$D$17, 1, 1) + INT((ROW(B4288)-1)/24), DATE(2024, 1, 1) + INT((ROW(B4288)-1)/24))</f>
        <v>45470</v>
      </c>
      <c r="E4326" s="459">
        <v>0.62500000000000011</v>
      </c>
      <c r="F4326" s="780"/>
      <c r="G4326" s="780"/>
      <c r="H4326" s="460">
        <f t="shared" si="265"/>
        <v>0</v>
      </c>
      <c r="I4326" s="460">
        <f t="shared" si="266"/>
        <v>0</v>
      </c>
      <c r="J4326" s="460">
        <f t="shared" si="268"/>
        <v>0</v>
      </c>
      <c r="K4326" s="9"/>
      <c r="P4326" s="2"/>
      <c r="Q4326" s="27"/>
      <c r="R4326" s="2"/>
      <c r="S4326" s="2"/>
      <c r="T4326" s="2"/>
      <c r="U4326" s="2"/>
      <c r="V4326" s="2"/>
      <c r="W4326" s="2"/>
    </row>
    <row r="4327" spans="2:23" ht="15" customHeight="1" x14ac:dyDescent="0.35">
      <c r="B4327" s="349"/>
      <c r="C4327" s="715" t="str">
        <f t="shared" si="267"/>
        <v/>
      </c>
      <c r="D4327" s="458">
        <f>IF(ISNUMBER(Summary!$D$17), DATE(Summary!$D$17, 1, 1) + INT((ROW(B4289)-1)/24), DATE(2024, 1, 1) + INT((ROW(B4289)-1)/24))</f>
        <v>45470</v>
      </c>
      <c r="E4327" s="459">
        <v>0.66666666666666674</v>
      </c>
      <c r="F4327" s="780"/>
      <c r="G4327" s="780"/>
      <c r="H4327" s="460">
        <f t="shared" ref="H4327:H4390" si="269">IF(G4327&gt;F4327,F4327,G4327)</f>
        <v>0</v>
      </c>
      <c r="I4327" s="460">
        <f t="shared" ref="I4327:I4390" si="270">F4327-H4327</f>
        <v>0</v>
      </c>
      <c r="J4327" s="460">
        <f t="shared" si="268"/>
        <v>0</v>
      </c>
      <c r="K4327" s="9"/>
      <c r="P4327" s="2"/>
      <c r="Q4327" s="27"/>
      <c r="R4327" s="2"/>
      <c r="S4327" s="2"/>
      <c r="T4327" s="2"/>
      <c r="U4327" s="2"/>
      <c r="V4327" s="2"/>
      <c r="W4327" s="2"/>
    </row>
    <row r="4328" spans="2:23" ht="15" customHeight="1" x14ac:dyDescent="0.35">
      <c r="B4328" s="349"/>
      <c r="C4328" s="715" t="str">
        <f t="shared" ref="C4328:C4391" si="271">IF(MOD(ROW()-ROW($E$39), 24)=0, $D4328, "")</f>
        <v/>
      </c>
      <c r="D4328" s="458">
        <f>IF(ISNUMBER(Summary!$D$17), DATE(Summary!$D$17, 1, 1) + INT((ROW(B4290)-1)/24), DATE(2024, 1, 1) + INT((ROW(B4290)-1)/24))</f>
        <v>45470</v>
      </c>
      <c r="E4328" s="459">
        <v>0.70833333333333337</v>
      </c>
      <c r="F4328" s="780"/>
      <c r="G4328" s="780"/>
      <c r="H4328" s="460">
        <f t="shared" si="269"/>
        <v>0</v>
      </c>
      <c r="I4328" s="460">
        <f t="shared" si="270"/>
        <v>0</v>
      </c>
      <c r="J4328" s="460">
        <f t="shared" si="268"/>
        <v>0</v>
      </c>
      <c r="K4328" s="9"/>
      <c r="P4328" s="2"/>
      <c r="Q4328" s="27"/>
      <c r="R4328" s="2"/>
      <c r="S4328" s="2"/>
      <c r="T4328" s="2"/>
      <c r="U4328" s="2"/>
      <c r="V4328" s="2"/>
      <c r="W4328" s="2"/>
    </row>
    <row r="4329" spans="2:23" ht="15" customHeight="1" x14ac:dyDescent="0.35">
      <c r="B4329" s="349"/>
      <c r="C4329" s="715" t="str">
        <f t="shared" si="271"/>
        <v/>
      </c>
      <c r="D4329" s="458">
        <f>IF(ISNUMBER(Summary!$D$17), DATE(Summary!$D$17, 1, 1) + INT((ROW(B4291)-1)/24), DATE(2024, 1, 1) + INT((ROW(B4291)-1)/24))</f>
        <v>45470</v>
      </c>
      <c r="E4329" s="459">
        <v>0.75000000000000011</v>
      </c>
      <c r="F4329" s="780"/>
      <c r="G4329" s="780"/>
      <c r="H4329" s="460">
        <f t="shared" si="269"/>
        <v>0</v>
      </c>
      <c r="I4329" s="460">
        <f t="shared" si="270"/>
        <v>0</v>
      </c>
      <c r="J4329" s="460">
        <f t="shared" si="268"/>
        <v>0</v>
      </c>
      <c r="K4329" s="9"/>
      <c r="P4329" s="2"/>
      <c r="Q4329" s="27"/>
      <c r="R4329" s="2"/>
      <c r="S4329" s="2"/>
      <c r="T4329" s="2"/>
      <c r="U4329" s="2"/>
      <c r="V4329" s="2"/>
      <c r="W4329" s="2"/>
    </row>
    <row r="4330" spans="2:23" ht="15" customHeight="1" x14ac:dyDescent="0.35">
      <c r="B4330" s="349"/>
      <c r="C4330" s="715" t="str">
        <f t="shared" si="271"/>
        <v/>
      </c>
      <c r="D4330" s="458">
        <f>IF(ISNUMBER(Summary!$D$17), DATE(Summary!$D$17, 1, 1) + INT((ROW(B4292)-1)/24), DATE(2024, 1, 1) + INT((ROW(B4292)-1)/24))</f>
        <v>45470</v>
      </c>
      <c r="E4330" s="459">
        <v>0.79166666666666674</v>
      </c>
      <c r="F4330" s="780"/>
      <c r="G4330" s="780"/>
      <c r="H4330" s="460">
        <f t="shared" si="269"/>
        <v>0</v>
      </c>
      <c r="I4330" s="460">
        <f t="shared" si="270"/>
        <v>0</v>
      </c>
      <c r="J4330" s="460">
        <f t="shared" si="268"/>
        <v>0</v>
      </c>
      <c r="K4330" s="9"/>
      <c r="P4330" s="2"/>
      <c r="Q4330" s="27"/>
      <c r="R4330" s="2"/>
      <c r="S4330" s="2"/>
      <c r="T4330" s="2"/>
      <c r="U4330" s="2"/>
      <c r="V4330" s="2"/>
      <c r="W4330" s="2"/>
    </row>
    <row r="4331" spans="2:23" ht="15" customHeight="1" x14ac:dyDescent="0.35">
      <c r="B4331" s="349"/>
      <c r="C4331" s="715" t="str">
        <f t="shared" si="271"/>
        <v/>
      </c>
      <c r="D4331" s="458">
        <f>IF(ISNUMBER(Summary!$D$17), DATE(Summary!$D$17, 1, 1) + INT((ROW(B4293)-1)/24), DATE(2024, 1, 1) + INT((ROW(B4293)-1)/24))</f>
        <v>45470</v>
      </c>
      <c r="E4331" s="459">
        <v>0.83333333333333337</v>
      </c>
      <c r="F4331" s="780"/>
      <c r="G4331" s="780"/>
      <c r="H4331" s="460">
        <f t="shared" si="269"/>
        <v>0</v>
      </c>
      <c r="I4331" s="460">
        <f t="shared" si="270"/>
        <v>0</v>
      </c>
      <c r="J4331" s="460">
        <f t="shared" si="268"/>
        <v>0</v>
      </c>
      <c r="K4331" s="9"/>
      <c r="P4331" s="2"/>
      <c r="Q4331" s="27"/>
      <c r="R4331" s="2"/>
      <c r="S4331" s="2"/>
      <c r="T4331" s="2"/>
      <c r="U4331" s="2"/>
      <c r="V4331" s="2"/>
      <c r="W4331" s="2"/>
    </row>
    <row r="4332" spans="2:23" ht="15" customHeight="1" x14ac:dyDescent="0.35">
      <c r="B4332" s="349"/>
      <c r="C4332" s="715" t="str">
        <f t="shared" si="271"/>
        <v/>
      </c>
      <c r="D4332" s="458">
        <f>IF(ISNUMBER(Summary!$D$17), DATE(Summary!$D$17, 1, 1) + INT((ROW(B4294)-1)/24), DATE(2024, 1, 1) + INT((ROW(B4294)-1)/24))</f>
        <v>45470</v>
      </c>
      <c r="E4332" s="459">
        <v>0.87500000000000011</v>
      </c>
      <c r="F4332" s="780"/>
      <c r="G4332" s="780"/>
      <c r="H4332" s="460">
        <f t="shared" si="269"/>
        <v>0</v>
      </c>
      <c r="I4332" s="460">
        <f t="shared" si="270"/>
        <v>0</v>
      </c>
      <c r="J4332" s="460">
        <f t="shared" si="268"/>
        <v>0</v>
      </c>
      <c r="K4332" s="9"/>
      <c r="P4332" s="2"/>
      <c r="Q4332" s="27"/>
      <c r="R4332" s="2"/>
      <c r="S4332" s="2"/>
      <c r="T4332" s="2"/>
      <c r="U4332" s="2"/>
      <c r="V4332" s="2"/>
      <c r="W4332" s="2"/>
    </row>
    <row r="4333" spans="2:23" ht="15" customHeight="1" x14ac:dyDescent="0.35">
      <c r="B4333" s="349"/>
      <c r="C4333" s="715" t="str">
        <f t="shared" si="271"/>
        <v/>
      </c>
      <c r="D4333" s="458">
        <f>IF(ISNUMBER(Summary!$D$17), DATE(Summary!$D$17, 1, 1) + INT((ROW(B4295)-1)/24), DATE(2024, 1, 1) + INT((ROW(B4295)-1)/24))</f>
        <v>45470</v>
      </c>
      <c r="E4333" s="459">
        <v>0.91666666666666674</v>
      </c>
      <c r="F4333" s="780"/>
      <c r="G4333" s="780"/>
      <c r="H4333" s="460">
        <f t="shared" si="269"/>
        <v>0</v>
      </c>
      <c r="I4333" s="460">
        <f t="shared" si="270"/>
        <v>0</v>
      </c>
      <c r="J4333" s="460">
        <f t="shared" si="268"/>
        <v>0</v>
      </c>
      <c r="K4333" s="9"/>
      <c r="P4333" s="2"/>
      <c r="Q4333" s="27"/>
      <c r="R4333" s="2"/>
      <c r="S4333" s="2"/>
      <c r="T4333" s="2"/>
      <c r="U4333" s="2"/>
      <c r="V4333" s="2"/>
      <c r="W4333" s="2"/>
    </row>
    <row r="4334" spans="2:23" ht="15" customHeight="1" x14ac:dyDescent="0.35">
      <c r="B4334" s="349"/>
      <c r="C4334" s="715" t="str">
        <f t="shared" si="271"/>
        <v/>
      </c>
      <c r="D4334" s="458">
        <f>IF(ISNUMBER(Summary!$D$17), DATE(Summary!$D$17, 1, 1) + INT((ROW(B4296)-1)/24), DATE(2024, 1, 1) + INT((ROW(B4296)-1)/24))</f>
        <v>45470</v>
      </c>
      <c r="E4334" s="459">
        <v>0.95833333333333337</v>
      </c>
      <c r="F4334" s="780"/>
      <c r="G4334" s="780"/>
      <c r="H4334" s="460">
        <f t="shared" si="269"/>
        <v>0</v>
      </c>
      <c r="I4334" s="460">
        <f t="shared" si="270"/>
        <v>0</v>
      </c>
      <c r="J4334" s="460">
        <f t="shared" si="268"/>
        <v>0</v>
      </c>
      <c r="K4334" s="9"/>
      <c r="P4334" s="2"/>
      <c r="Q4334" s="27"/>
      <c r="R4334" s="2"/>
      <c r="S4334" s="2"/>
      <c r="T4334" s="2"/>
      <c r="U4334" s="2"/>
      <c r="V4334" s="2"/>
      <c r="W4334" s="2"/>
    </row>
    <row r="4335" spans="2:23" ht="15" customHeight="1" x14ac:dyDescent="0.35">
      <c r="B4335" s="457"/>
      <c r="C4335" s="715">
        <f t="shared" si="271"/>
        <v>45471</v>
      </c>
      <c r="D4335" s="458">
        <f>IF(ISNUMBER(Summary!$D$17), DATE(Summary!$D$17, 1, 1) + INT((ROW(B4297)-1)/24), DATE(2024, 1, 1) + INT((ROW(B4297)-1)/24))</f>
        <v>45471</v>
      </c>
      <c r="E4335" s="459">
        <v>3.1225022567582528E-17</v>
      </c>
      <c r="F4335" s="780"/>
      <c r="G4335" s="780"/>
      <c r="H4335" s="460">
        <f t="shared" si="269"/>
        <v>0</v>
      </c>
      <c r="I4335" s="460">
        <f t="shared" si="270"/>
        <v>0</v>
      </c>
      <c r="J4335" s="460">
        <f t="shared" si="268"/>
        <v>0</v>
      </c>
      <c r="K4335" s="9"/>
      <c r="P4335" s="2"/>
      <c r="Q4335" s="27"/>
      <c r="R4335" s="2"/>
      <c r="S4335" s="2"/>
      <c r="T4335" s="2"/>
      <c r="U4335" s="2"/>
      <c r="V4335" s="2"/>
      <c r="W4335" s="2"/>
    </row>
    <row r="4336" spans="2:23" ht="15" customHeight="1" x14ac:dyDescent="0.35">
      <c r="B4336" s="349"/>
      <c r="C4336" s="715" t="str">
        <f t="shared" si="271"/>
        <v/>
      </c>
      <c r="D4336" s="458">
        <f>IF(ISNUMBER(Summary!$D$17), DATE(Summary!$D$17, 1, 1) + INT((ROW(B4298)-1)/24), DATE(2024, 1, 1) + INT((ROW(B4298)-1)/24))</f>
        <v>45471</v>
      </c>
      <c r="E4336" s="459">
        <v>4.1666666666666699E-2</v>
      </c>
      <c r="F4336" s="780"/>
      <c r="G4336" s="780"/>
      <c r="H4336" s="460">
        <f t="shared" si="269"/>
        <v>0</v>
      </c>
      <c r="I4336" s="460">
        <f t="shared" si="270"/>
        <v>0</v>
      </c>
      <c r="J4336" s="460">
        <f t="shared" si="268"/>
        <v>0</v>
      </c>
      <c r="K4336" s="9"/>
      <c r="P4336" s="2"/>
      <c r="Q4336" s="27"/>
      <c r="R4336" s="2"/>
      <c r="S4336" s="2"/>
      <c r="T4336" s="2"/>
      <c r="U4336" s="2"/>
      <c r="V4336" s="2"/>
      <c r="W4336" s="2"/>
    </row>
    <row r="4337" spans="2:23" ht="15" customHeight="1" x14ac:dyDescent="0.35">
      <c r="B4337" s="349"/>
      <c r="C4337" s="715" t="str">
        <f t="shared" si="271"/>
        <v/>
      </c>
      <c r="D4337" s="458">
        <f>IF(ISNUMBER(Summary!$D$17), DATE(Summary!$D$17, 1, 1) + INT((ROW(B4299)-1)/24), DATE(2024, 1, 1) + INT((ROW(B4299)-1)/24))</f>
        <v>45471</v>
      </c>
      <c r="E4337" s="459">
        <v>8.333333333333337E-2</v>
      </c>
      <c r="F4337" s="780"/>
      <c r="G4337" s="780"/>
      <c r="H4337" s="460">
        <f t="shared" si="269"/>
        <v>0</v>
      </c>
      <c r="I4337" s="460">
        <f t="shared" si="270"/>
        <v>0</v>
      </c>
      <c r="J4337" s="460">
        <f t="shared" si="268"/>
        <v>0</v>
      </c>
      <c r="K4337" s="9"/>
      <c r="P4337" s="2"/>
      <c r="Q4337" s="27"/>
      <c r="R4337" s="2"/>
      <c r="S4337" s="2"/>
      <c r="T4337" s="2"/>
      <c r="U4337" s="2"/>
      <c r="V4337" s="2"/>
      <c r="W4337" s="2"/>
    </row>
    <row r="4338" spans="2:23" ht="15" customHeight="1" x14ac:dyDescent="0.35">
      <c r="B4338" s="349"/>
      <c r="C4338" s="715" t="str">
        <f t="shared" si="271"/>
        <v/>
      </c>
      <c r="D4338" s="458">
        <f>IF(ISNUMBER(Summary!$D$17), DATE(Summary!$D$17, 1, 1) + INT((ROW(B4300)-1)/24), DATE(2024, 1, 1) + INT((ROW(B4300)-1)/24))</f>
        <v>45471</v>
      </c>
      <c r="E4338" s="459">
        <v>0.12500000000000006</v>
      </c>
      <c r="F4338" s="780"/>
      <c r="G4338" s="780"/>
      <c r="H4338" s="460">
        <f t="shared" si="269"/>
        <v>0</v>
      </c>
      <c r="I4338" s="460">
        <f t="shared" si="270"/>
        <v>0</v>
      </c>
      <c r="J4338" s="460">
        <f t="shared" si="268"/>
        <v>0</v>
      </c>
      <c r="K4338" s="9"/>
      <c r="P4338" s="2"/>
      <c r="Q4338" s="27"/>
      <c r="R4338" s="2"/>
      <c r="S4338" s="2"/>
      <c r="T4338" s="2"/>
      <c r="U4338" s="2"/>
      <c r="V4338" s="2"/>
      <c r="W4338" s="2"/>
    </row>
    <row r="4339" spans="2:23" ht="15" customHeight="1" x14ac:dyDescent="0.35">
      <c r="B4339" s="349"/>
      <c r="C4339" s="715" t="str">
        <f t="shared" si="271"/>
        <v/>
      </c>
      <c r="D4339" s="458">
        <f>IF(ISNUMBER(Summary!$D$17), DATE(Summary!$D$17, 1, 1) + INT((ROW(B4301)-1)/24), DATE(2024, 1, 1) + INT((ROW(B4301)-1)/24))</f>
        <v>45471</v>
      </c>
      <c r="E4339" s="459">
        <v>0.16666666666666669</v>
      </c>
      <c r="F4339" s="780"/>
      <c r="G4339" s="780"/>
      <c r="H4339" s="460">
        <f t="shared" si="269"/>
        <v>0</v>
      </c>
      <c r="I4339" s="460">
        <f t="shared" si="270"/>
        <v>0</v>
      </c>
      <c r="J4339" s="460">
        <f t="shared" si="268"/>
        <v>0</v>
      </c>
      <c r="K4339" s="9"/>
      <c r="P4339" s="2"/>
      <c r="Q4339" s="27"/>
      <c r="R4339" s="2"/>
      <c r="S4339" s="2"/>
      <c r="T4339" s="2"/>
      <c r="U4339" s="2"/>
      <c r="V4339" s="2"/>
      <c r="W4339" s="2"/>
    </row>
    <row r="4340" spans="2:23" ht="15" customHeight="1" x14ac:dyDescent="0.35">
      <c r="B4340" s="349"/>
      <c r="C4340" s="715" t="str">
        <f t="shared" si="271"/>
        <v/>
      </c>
      <c r="D4340" s="458">
        <f>IF(ISNUMBER(Summary!$D$17), DATE(Summary!$D$17, 1, 1) + INT((ROW(B4302)-1)/24), DATE(2024, 1, 1) + INT((ROW(B4302)-1)/24))</f>
        <v>45471</v>
      </c>
      <c r="E4340" s="459">
        <v>0.20833333333333337</v>
      </c>
      <c r="F4340" s="780"/>
      <c r="G4340" s="780"/>
      <c r="H4340" s="460">
        <f t="shared" si="269"/>
        <v>0</v>
      </c>
      <c r="I4340" s="460">
        <f t="shared" si="270"/>
        <v>0</v>
      </c>
      <c r="J4340" s="460">
        <f t="shared" si="268"/>
        <v>0</v>
      </c>
      <c r="K4340" s="9"/>
      <c r="P4340" s="2"/>
      <c r="Q4340" s="27"/>
      <c r="R4340" s="2"/>
      <c r="S4340" s="2"/>
      <c r="T4340" s="2"/>
      <c r="U4340" s="2"/>
      <c r="V4340" s="2"/>
      <c r="W4340" s="2"/>
    </row>
    <row r="4341" spans="2:23" ht="15" customHeight="1" x14ac:dyDescent="0.35">
      <c r="B4341" s="349"/>
      <c r="C4341" s="715" t="str">
        <f t="shared" si="271"/>
        <v/>
      </c>
      <c r="D4341" s="458">
        <f>IF(ISNUMBER(Summary!$D$17), DATE(Summary!$D$17, 1, 1) + INT((ROW(B4303)-1)/24), DATE(2024, 1, 1) + INT((ROW(B4303)-1)/24))</f>
        <v>45471</v>
      </c>
      <c r="E4341" s="459">
        <v>0.25</v>
      </c>
      <c r="F4341" s="780"/>
      <c r="G4341" s="780"/>
      <c r="H4341" s="460">
        <f t="shared" si="269"/>
        <v>0</v>
      </c>
      <c r="I4341" s="460">
        <f t="shared" si="270"/>
        <v>0</v>
      </c>
      <c r="J4341" s="460">
        <f t="shared" si="268"/>
        <v>0</v>
      </c>
      <c r="K4341" s="9"/>
      <c r="P4341" s="2"/>
      <c r="Q4341" s="27"/>
      <c r="R4341" s="2"/>
      <c r="S4341" s="2"/>
      <c r="T4341" s="2"/>
      <c r="U4341" s="2"/>
      <c r="V4341" s="2"/>
      <c r="W4341" s="2"/>
    </row>
    <row r="4342" spans="2:23" ht="15" customHeight="1" x14ac:dyDescent="0.35">
      <c r="B4342" s="349"/>
      <c r="C4342" s="715" t="str">
        <f t="shared" si="271"/>
        <v/>
      </c>
      <c r="D4342" s="458">
        <f>IF(ISNUMBER(Summary!$D$17), DATE(Summary!$D$17, 1, 1) + INT((ROW(B4304)-1)/24), DATE(2024, 1, 1) + INT((ROW(B4304)-1)/24))</f>
        <v>45471</v>
      </c>
      <c r="E4342" s="459">
        <v>0.29166666666666669</v>
      </c>
      <c r="F4342" s="780"/>
      <c r="G4342" s="780"/>
      <c r="H4342" s="460">
        <f t="shared" si="269"/>
        <v>0</v>
      </c>
      <c r="I4342" s="460">
        <f t="shared" si="270"/>
        <v>0</v>
      </c>
      <c r="J4342" s="460">
        <f t="shared" si="268"/>
        <v>0</v>
      </c>
      <c r="K4342" s="9"/>
      <c r="P4342" s="2"/>
      <c r="Q4342" s="27"/>
      <c r="R4342" s="2"/>
      <c r="S4342" s="2"/>
      <c r="T4342" s="2"/>
      <c r="U4342" s="2"/>
      <c r="V4342" s="2"/>
      <c r="W4342" s="2"/>
    </row>
    <row r="4343" spans="2:23" ht="15" customHeight="1" x14ac:dyDescent="0.35">
      <c r="B4343" s="349"/>
      <c r="C4343" s="715" t="str">
        <f t="shared" si="271"/>
        <v/>
      </c>
      <c r="D4343" s="458">
        <f>IF(ISNUMBER(Summary!$D$17), DATE(Summary!$D$17, 1, 1) + INT((ROW(B4305)-1)/24), DATE(2024, 1, 1) + INT((ROW(B4305)-1)/24))</f>
        <v>45471</v>
      </c>
      <c r="E4343" s="459">
        <v>0.33333333333333337</v>
      </c>
      <c r="F4343" s="780"/>
      <c r="G4343" s="780"/>
      <c r="H4343" s="460">
        <f t="shared" si="269"/>
        <v>0</v>
      </c>
      <c r="I4343" s="460">
        <f t="shared" si="270"/>
        <v>0</v>
      </c>
      <c r="J4343" s="460">
        <f t="shared" si="268"/>
        <v>0</v>
      </c>
      <c r="K4343" s="9"/>
      <c r="P4343" s="2"/>
      <c r="Q4343" s="27"/>
      <c r="R4343" s="2"/>
      <c r="S4343" s="2"/>
      <c r="T4343" s="2"/>
      <c r="U4343" s="2"/>
      <c r="V4343" s="2"/>
      <c r="W4343" s="2"/>
    </row>
    <row r="4344" spans="2:23" ht="15" customHeight="1" x14ac:dyDescent="0.35">
      <c r="B4344" s="349"/>
      <c r="C4344" s="715" t="str">
        <f t="shared" si="271"/>
        <v/>
      </c>
      <c r="D4344" s="458">
        <f>IF(ISNUMBER(Summary!$D$17), DATE(Summary!$D$17, 1, 1) + INT((ROW(B4306)-1)/24), DATE(2024, 1, 1) + INT((ROW(B4306)-1)/24))</f>
        <v>45471</v>
      </c>
      <c r="E4344" s="459">
        <v>0.375</v>
      </c>
      <c r="F4344" s="780"/>
      <c r="G4344" s="780"/>
      <c r="H4344" s="460">
        <f t="shared" si="269"/>
        <v>0</v>
      </c>
      <c r="I4344" s="460">
        <f t="shared" si="270"/>
        <v>0</v>
      </c>
      <c r="J4344" s="460">
        <f t="shared" si="268"/>
        <v>0</v>
      </c>
      <c r="K4344" s="9"/>
      <c r="P4344" s="2"/>
      <c r="Q4344" s="27"/>
      <c r="R4344" s="2"/>
      <c r="S4344" s="2"/>
      <c r="T4344" s="2"/>
      <c r="U4344" s="2"/>
      <c r="V4344" s="2"/>
      <c r="W4344" s="2"/>
    </row>
    <row r="4345" spans="2:23" ht="15" customHeight="1" x14ac:dyDescent="0.35">
      <c r="B4345" s="349"/>
      <c r="C4345" s="715" t="str">
        <f t="shared" si="271"/>
        <v/>
      </c>
      <c r="D4345" s="458">
        <f>IF(ISNUMBER(Summary!$D$17), DATE(Summary!$D$17, 1, 1) + INT((ROW(B4307)-1)/24), DATE(2024, 1, 1) + INT((ROW(B4307)-1)/24))</f>
        <v>45471</v>
      </c>
      <c r="E4345" s="459">
        <v>0.41666666666666669</v>
      </c>
      <c r="F4345" s="780"/>
      <c r="G4345" s="780"/>
      <c r="H4345" s="460">
        <f t="shared" si="269"/>
        <v>0</v>
      </c>
      <c r="I4345" s="460">
        <f t="shared" si="270"/>
        <v>0</v>
      </c>
      <c r="J4345" s="460">
        <f t="shared" si="268"/>
        <v>0</v>
      </c>
      <c r="K4345" s="9"/>
      <c r="P4345" s="2"/>
      <c r="Q4345" s="27"/>
      <c r="R4345" s="2"/>
      <c r="S4345" s="2"/>
      <c r="T4345" s="2"/>
      <c r="U4345" s="2"/>
      <c r="V4345" s="2"/>
      <c r="W4345" s="2"/>
    </row>
    <row r="4346" spans="2:23" ht="15" customHeight="1" x14ac:dyDescent="0.35">
      <c r="B4346" s="349"/>
      <c r="C4346" s="715" t="str">
        <f t="shared" si="271"/>
        <v/>
      </c>
      <c r="D4346" s="458">
        <f>IF(ISNUMBER(Summary!$D$17), DATE(Summary!$D$17, 1, 1) + INT((ROW(B4308)-1)/24), DATE(2024, 1, 1) + INT((ROW(B4308)-1)/24))</f>
        <v>45471</v>
      </c>
      <c r="E4346" s="459">
        <v>0.45833333333333337</v>
      </c>
      <c r="F4346" s="780"/>
      <c r="G4346" s="780"/>
      <c r="H4346" s="460">
        <f t="shared" si="269"/>
        <v>0</v>
      </c>
      <c r="I4346" s="460">
        <f t="shared" si="270"/>
        <v>0</v>
      </c>
      <c r="J4346" s="460">
        <f t="shared" si="268"/>
        <v>0</v>
      </c>
      <c r="K4346" s="9"/>
      <c r="P4346" s="2"/>
      <c r="Q4346" s="27"/>
      <c r="R4346" s="2"/>
      <c r="S4346" s="2"/>
      <c r="T4346" s="2"/>
      <c r="U4346" s="2"/>
      <c r="V4346" s="2"/>
      <c r="W4346" s="2"/>
    </row>
    <row r="4347" spans="2:23" ht="15" customHeight="1" x14ac:dyDescent="0.35">
      <c r="B4347" s="349"/>
      <c r="C4347" s="715" t="str">
        <f t="shared" si="271"/>
        <v/>
      </c>
      <c r="D4347" s="458">
        <f>IF(ISNUMBER(Summary!$D$17), DATE(Summary!$D$17, 1, 1) + INT((ROW(B4309)-1)/24), DATE(2024, 1, 1) + INT((ROW(B4309)-1)/24))</f>
        <v>45471</v>
      </c>
      <c r="E4347" s="459">
        <v>0.50000000000000011</v>
      </c>
      <c r="F4347" s="780"/>
      <c r="G4347" s="780"/>
      <c r="H4347" s="460">
        <f t="shared" si="269"/>
        <v>0</v>
      </c>
      <c r="I4347" s="460">
        <f t="shared" si="270"/>
        <v>0</v>
      </c>
      <c r="J4347" s="460">
        <f t="shared" si="268"/>
        <v>0</v>
      </c>
      <c r="K4347" s="9"/>
      <c r="P4347" s="2"/>
      <c r="Q4347" s="27"/>
      <c r="R4347" s="2"/>
      <c r="S4347" s="2"/>
      <c r="T4347" s="2"/>
      <c r="U4347" s="2"/>
      <c r="V4347" s="2"/>
      <c r="W4347" s="2"/>
    </row>
    <row r="4348" spans="2:23" ht="15" customHeight="1" x14ac:dyDescent="0.35">
      <c r="B4348" s="349"/>
      <c r="C4348" s="715" t="str">
        <f t="shared" si="271"/>
        <v/>
      </c>
      <c r="D4348" s="458">
        <f>IF(ISNUMBER(Summary!$D$17), DATE(Summary!$D$17, 1, 1) + INT((ROW(B4310)-1)/24), DATE(2024, 1, 1) + INT((ROW(B4310)-1)/24))</f>
        <v>45471</v>
      </c>
      <c r="E4348" s="459">
        <v>0.54166666666666674</v>
      </c>
      <c r="F4348" s="780"/>
      <c r="G4348" s="780"/>
      <c r="H4348" s="460">
        <f t="shared" si="269"/>
        <v>0</v>
      </c>
      <c r="I4348" s="460">
        <f t="shared" si="270"/>
        <v>0</v>
      </c>
      <c r="J4348" s="460">
        <f t="shared" si="268"/>
        <v>0</v>
      </c>
      <c r="K4348" s="9"/>
      <c r="P4348" s="2"/>
      <c r="Q4348" s="27"/>
      <c r="R4348" s="2"/>
      <c r="S4348" s="2"/>
      <c r="T4348" s="2"/>
      <c r="U4348" s="2"/>
      <c r="V4348" s="2"/>
      <c r="W4348" s="2"/>
    </row>
    <row r="4349" spans="2:23" ht="15" customHeight="1" x14ac:dyDescent="0.35">
      <c r="B4349" s="349"/>
      <c r="C4349" s="715" t="str">
        <f t="shared" si="271"/>
        <v/>
      </c>
      <c r="D4349" s="458">
        <f>IF(ISNUMBER(Summary!$D$17), DATE(Summary!$D$17, 1, 1) + INT((ROW(B4311)-1)/24), DATE(2024, 1, 1) + INT((ROW(B4311)-1)/24))</f>
        <v>45471</v>
      </c>
      <c r="E4349" s="459">
        <v>0.58333333333333337</v>
      </c>
      <c r="F4349" s="780"/>
      <c r="G4349" s="780"/>
      <c r="H4349" s="460">
        <f t="shared" si="269"/>
        <v>0</v>
      </c>
      <c r="I4349" s="460">
        <f t="shared" si="270"/>
        <v>0</v>
      </c>
      <c r="J4349" s="460">
        <f t="shared" si="268"/>
        <v>0</v>
      </c>
      <c r="K4349" s="9"/>
      <c r="P4349" s="2"/>
      <c r="Q4349" s="27"/>
      <c r="R4349" s="2"/>
      <c r="S4349" s="2"/>
      <c r="T4349" s="2"/>
      <c r="U4349" s="2"/>
      <c r="V4349" s="2"/>
      <c r="W4349" s="2"/>
    </row>
    <row r="4350" spans="2:23" ht="15" customHeight="1" x14ac:dyDescent="0.35">
      <c r="B4350" s="349"/>
      <c r="C4350" s="715" t="str">
        <f t="shared" si="271"/>
        <v/>
      </c>
      <c r="D4350" s="458">
        <f>IF(ISNUMBER(Summary!$D$17), DATE(Summary!$D$17, 1, 1) + INT((ROW(B4312)-1)/24), DATE(2024, 1, 1) + INT((ROW(B4312)-1)/24))</f>
        <v>45471</v>
      </c>
      <c r="E4350" s="459">
        <v>0.62500000000000011</v>
      </c>
      <c r="F4350" s="780"/>
      <c r="G4350" s="780"/>
      <c r="H4350" s="460">
        <f t="shared" si="269"/>
        <v>0</v>
      </c>
      <c r="I4350" s="460">
        <f t="shared" si="270"/>
        <v>0</v>
      </c>
      <c r="J4350" s="460">
        <f t="shared" si="268"/>
        <v>0</v>
      </c>
      <c r="K4350" s="9"/>
      <c r="P4350" s="2"/>
      <c r="Q4350" s="27"/>
      <c r="R4350" s="2"/>
      <c r="S4350" s="2"/>
      <c r="T4350" s="2"/>
      <c r="U4350" s="2"/>
      <c r="V4350" s="2"/>
      <c r="W4350" s="2"/>
    </row>
    <row r="4351" spans="2:23" ht="15" customHeight="1" x14ac:dyDescent="0.35">
      <c r="B4351" s="349"/>
      <c r="C4351" s="715" t="str">
        <f t="shared" si="271"/>
        <v/>
      </c>
      <c r="D4351" s="458">
        <f>IF(ISNUMBER(Summary!$D$17), DATE(Summary!$D$17, 1, 1) + INT((ROW(B4313)-1)/24), DATE(2024, 1, 1) + INT((ROW(B4313)-1)/24))</f>
        <v>45471</v>
      </c>
      <c r="E4351" s="459">
        <v>0.66666666666666674</v>
      </c>
      <c r="F4351" s="780"/>
      <c r="G4351" s="780"/>
      <c r="H4351" s="460">
        <f t="shared" si="269"/>
        <v>0</v>
      </c>
      <c r="I4351" s="460">
        <f t="shared" si="270"/>
        <v>0</v>
      </c>
      <c r="J4351" s="460">
        <f t="shared" si="268"/>
        <v>0</v>
      </c>
      <c r="K4351" s="9"/>
      <c r="P4351" s="2"/>
      <c r="Q4351" s="27"/>
      <c r="R4351" s="2"/>
      <c r="S4351" s="2"/>
      <c r="T4351" s="2"/>
      <c r="U4351" s="2"/>
      <c r="V4351" s="2"/>
      <c r="W4351" s="2"/>
    </row>
    <row r="4352" spans="2:23" ht="15" customHeight="1" x14ac:dyDescent="0.35">
      <c r="B4352" s="349"/>
      <c r="C4352" s="715" t="str">
        <f t="shared" si="271"/>
        <v/>
      </c>
      <c r="D4352" s="458">
        <f>IF(ISNUMBER(Summary!$D$17), DATE(Summary!$D$17, 1, 1) + INT((ROW(B4314)-1)/24), DATE(2024, 1, 1) + INT((ROW(B4314)-1)/24))</f>
        <v>45471</v>
      </c>
      <c r="E4352" s="459">
        <v>0.70833333333333337</v>
      </c>
      <c r="F4352" s="780"/>
      <c r="G4352" s="780"/>
      <c r="H4352" s="460">
        <f t="shared" si="269"/>
        <v>0</v>
      </c>
      <c r="I4352" s="460">
        <f t="shared" si="270"/>
        <v>0</v>
      </c>
      <c r="J4352" s="460">
        <f t="shared" ref="J4352:J4415" si="272">G4352-H4352</f>
        <v>0</v>
      </c>
      <c r="K4352" s="9"/>
      <c r="P4352" s="2"/>
      <c r="Q4352" s="27"/>
      <c r="R4352" s="2"/>
      <c r="S4352" s="2"/>
      <c r="T4352" s="2"/>
      <c r="U4352" s="2"/>
      <c r="V4352" s="2"/>
      <c r="W4352" s="2"/>
    </row>
    <row r="4353" spans="2:23" ht="15" customHeight="1" x14ac:dyDescent="0.35">
      <c r="B4353" s="349"/>
      <c r="C4353" s="715" t="str">
        <f t="shared" si="271"/>
        <v/>
      </c>
      <c r="D4353" s="458">
        <f>IF(ISNUMBER(Summary!$D$17), DATE(Summary!$D$17, 1, 1) + INT((ROW(B4315)-1)/24), DATE(2024, 1, 1) + INT((ROW(B4315)-1)/24))</f>
        <v>45471</v>
      </c>
      <c r="E4353" s="459">
        <v>0.75000000000000011</v>
      </c>
      <c r="F4353" s="780"/>
      <c r="G4353" s="780"/>
      <c r="H4353" s="460">
        <f t="shared" si="269"/>
        <v>0</v>
      </c>
      <c r="I4353" s="460">
        <f t="shared" si="270"/>
        <v>0</v>
      </c>
      <c r="J4353" s="460">
        <f t="shared" si="272"/>
        <v>0</v>
      </c>
      <c r="K4353" s="9"/>
      <c r="P4353" s="2"/>
      <c r="Q4353" s="27"/>
      <c r="R4353" s="2"/>
      <c r="S4353" s="2"/>
      <c r="T4353" s="2"/>
      <c r="U4353" s="2"/>
      <c r="V4353" s="2"/>
      <c r="W4353" s="2"/>
    </row>
    <row r="4354" spans="2:23" ht="15" customHeight="1" x14ac:dyDescent="0.35">
      <c r="B4354" s="349"/>
      <c r="C4354" s="715" t="str">
        <f t="shared" si="271"/>
        <v/>
      </c>
      <c r="D4354" s="458">
        <f>IF(ISNUMBER(Summary!$D$17), DATE(Summary!$D$17, 1, 1) + INT((ROW(B4316)-1)/24), DATE(2024, 1, 1) + INT((ROW(B4316)-1)/24))</f>
        <v>45471</v>
      </c>
      <c r="E4354" s="459">
        <v>0.79166666666666674</v>
      </c>
      <c r="F4354" s="780"/>
      <c r="G4354" s="780"/>
      <c r="H4354" s="460">
        <f t="shared" si="269"/>
        <v>0</v>
      </c>
      <c r="I4354" s="460">
        <f t="shared" si="270"/>
        <v>0</v>
      </c>
      <c r="J4354" s="460">
        <f t="shared" si="272"/>
        <v>0</v>
      </c>
      <c r="K4354" s="9"/>
      <c r="P4354" s="2"/>
      <c r="Q4354" s="27"/>
      <c r="R4354" s="2"/>
      <c r="S4354" s="2"/>
      <c r="T4354" s="2"/>
      <c r="U4354" s="2"/>
      <c r="V4354" s="2"/>
      <c r="W4354" s="2"/>
    </row>
    <row r="4355" spans="2:23" ht="15" customHeight="1" x14ac:dyDescent="0.35">
      <c r="B4355" s="349"/>
      <c r="C4355" s="715" t="str">
        <f t="shared" si="271"/>
        <v/>
      </c>
      <c r="D4355" s="458">
        <f>IF(ISNUMBER(Summary!$D$17), DATE(Summary!$D$17, 1, 1) + INT((ROW(B4317)-1)/24), DATE(2024, 1, 1) + INT((ROW(B4317)-1)/24))</f>
        <v>45471</v>
      </c>
      <c r="E4355" s="459">
        <v>0.83333333333333337</v>
      </c>
      <c r="F4355" s="780"/>
      <c r="G4355" s="780"/>
      <c r="H4355" s="460">
        <f t="shared" si="269"/>
        <v>0</v>
      </c>
      <c r="I4355" s="460">
        <f t="shared" si="270"/>
        <v>0</v>
      </c>
      <c r="J4355" s="460">
        <f t="shared" si="272"/>
        <v>0</v>
      </c>
      <c r="K4355" s="9"/>
      <c r="P4355" s="2"/>
      <c r="Q4355" s="27"/>
      <c r="R4355" s="2"/>
      <c r="S4355" s="2"/>
      <c r="T4355" s="2"/>
      <c r="U4355" s="2"/>
      <c r="V4355" s="2"/>
      <c r="W4355" s="2"/>
    </row>
    <row r="4356" spans="2:23" ht="15" customHeight="1" x14ac:dyDescent="0.35">
      <c r="B4356" s="349"/>
      <c r="C4356" s="715" t="str">
        <f t="shared" si="271"/>
        <v/>
      </c>
      <c r="D4356" s="458">
        <f>IF(ISNUMBER(Summary!$D$17), DATE(Summary!$D$17, 1, 1) + INT((ROW(B4318)-1)/24), DATE(2024, 1, 1) + INT((ROW(B4318)-1)/24))</f>
        <v>45471</v>
      </c>
      <c r="E4356" s="459">
        <v>0.87500000000000011</v>
      </c>
      <c r="F4356" s="780"/>
      <c r="G4356" s="780"/>
      <c r="H4356" s="460">
        <f t="shared" si="269"/>
        <v>0</v>
      </c>
      <c r="I4356" s="460">
        <f t="shared" si="270"/>
        <v>0</v>
      </c>
      <c r="J4356" s="460">
        <f t="shared" si="272"/>
        <v>0</v>
      </c>
      <c r="K4356" s="9"/>
      <c r="P4356" s="2"/>
      <c r="Q4356" s="27"/>
      <c r="R4356" s="2"/>
      <c r="S4356" s="2"/>
      <c r="T4356" s="2"/>
      <c r="U4356" s="2"/>
      <c r="V4356" s="2"/>
      <c r="W4356" s="2"/>
    </row>
    <row r="4357" spans="2:23" ht="15" customHeight="1" x14ac:dyDescent="0.35">
      <c r="B4357" s="349"/>
      <c r="C4357" s="715" t="str">
        <f t="shared" si="271"/>
        <v/>
      </c>
      <c r="D4357" s="458">
        <f>IF(ISNUMBER(Summary!$D$17), DATE(Summary!$D$17, 1, 1) + INT((ROW(B4319)-1)/24), DATE(2024, 1, 1) + INT((ROW(B4319)-1)/24))</f>
        <v>45471</v>
      </c>
      <c r="E4357" s="459">
        <v>0.91666666666666674</v>
      </c>
      <c r="F4357" s="780"/>
      <c r="G4357" s="780"/>
      <c r="H4357" s="460">
        <f t="shared" si="269"/>
        <v>0</v>
      </c>
      <c r="I4357" s="460">
        <f t="shared" si="270"/>
        <v>0</v>
      </c>
      <c r="J4357" s="460">
        <f t="shared" si="272"/>
        <v>0</v>
      </c>
      <c r="K4357" s="9"/>
      <c r="P4357" s="2"/>
      <c r="Q4357" s="27"/>
      <c r="R4357" s="2"/>
      <c r="S4357" s="2"/>
      <c r="T4357" s="2"/>
      <c r="U4357" s="2"/>
      <c r="V4357" s="2"/>
      <c r="W4357" s="2"/>
    </row>
    <row r="4358" spans="2:23" ht="15" customHeight="1" x14ac:dyDescent="0.35">
      <c r="B4358" s="349"/>
      <c r="C4358" s="715" t="str">
        <f t="shared" si="271"/>
        <v/>
      </c>
      <c r="D4358" s="458">
        <f>IF(ISNUMBER(Summary!$D$17), DATE(Summary!$D$17, 1, 1) + INT((ROW(B4320)-1)/24), DATE(2024, 1, 1) + INT((ROW(B4320)-1)/24))</f>
        <v>45471</v>
      </c>
      <c r="E4358" s="459">
        <v>0.95833333333333337</v>
      </c>
      <c r="F4358" s="780"/>
      <c r="G4358" s="780"/>
      <c r="H4358" s="460">
        <f t="shared" si="269"/>
        <v>0</v>
      </c>
      <c r="I4358" s="460">
        <f t="shared" si="270"/>
        <v>0</v>
      </c>
      <c r="J4358" s="460">
        <f t="shared" si="272"/>
        <v>0</v>
      </c>
      <c r="K4358" s="9"/>
      <c r="P4358" s="2"/>
      <c r="Q4358" s="27"/>
      <c r="R4358" s="2"/>
      <c r="S4358" s="2"/>
      <c r="T4358" s="2"/>
      <c r="U4358" s="2"/>
      <c r="V4358" s="2"/>
      <c r="W4358" s="2"/>
    </row>
    <row r="4359" spans="2:23" ht="15" customHeight="1" x14ac:dyDescent="0.35">
      <c r="B4359" s="457"/>
      <c r="C4359" s="715">
        <f t="shared" si="271"/>
        <v>45472</v>
      </c>
      <c r="D4359" s="458">
        <f>IF(ISNUMBER(Summary!$D$17), DATE(Summary!$D$17, 1, 1) + INT((ROW(B4321)-1)/24), DATE(2024, 1, 1) + INT((ROW(B4321)-1)/24))</f>
        <v>45472</v>
      </c>
      <c r="E4359" s="459">
        <v>3.1225022567582528E-17</v>
      </c>
      <c r="F4359" s="780"/>
      <c r="G4359" s="780"/>
      <c r="H4359" s="460">
        <f t="shared" si="269"/>
        <v>0</v>
      </c>
      <c r="I4359" s="460">
        <f t="shared" si="270"/>
        <v>0</v>
      </c>
      <c r="J4359" s="460">
        <f t="shared" si="272"/>
        <v>0</v>
      </c>
      <c r="K4359" s="9"/>
      <c r="P4359" s="2"/>
      <c r="Q4359" s="27"/>
      <c r="R4359" s="2"/>
      <c r="S4359" s="2"/>
      <c r="T4359" s="2"/>
      <c r="U4359" s="2"/>
      <c r="V4359" s="2"/>
      <c r="W4359" s="2"/>
    </row>
    <row r="4360" spans="2:23" ht="15" customHeight="1" x14ac:dyDescent="0.35">
      <c r="B4360" s="349"/>
      <c r="C4360" s="715" t="str">
        <f t="shared" si="271"/>
        <v/>
      </c>
      <c r="D4360" s="458">
        <f>IF(ISNUMBER(Summary!$D$17), DATE(Summary!$D$17, 1, 1) + INT((ROW(B4322)-1)/24), DATE(2024, 1, 1) + INT((ROW(B4322)-1)/24))</f>
        <v>45472</v>
      </c>
      <c r="E4360" s="459">
        <v>4.1666666666666699E-2</v>
      </c>
      <c r="F4360" s="780"/>
      <c r="G4360" s="780"/>
      <c r="H4360" s="460">
        <f t="shared" si="269"/>
        <v>0</v>
      </c>
      <c r="I4360" s="460">
        <f t="shared" si="270"/>
        <v>0</v>
      </c>
      <c r="J4360" s="460">
        <f t="shared" si="272"/>
        <v>0</v>
      </c>
      <c r="K4360" s="9"/>
      <c r="P4360" s="2"/>
      <c r="Q4360" s="27"/>
      <c r="R4360" s="2"/>
      <c r="S4360" s="2"/>
      <c r="T4360" s="2"/>
      <c r="U4360" s="2"/>
      <c r="V4360" s="2"/>
      <c r="W4360" s="2"/>
    </row>
    <row r="4361" spans="2:23" ht="15" customHeight="1" x14ac:dyDescent="0.35">
      <c r="B4361" s="349"/>
      <c r="C4361" s="715" t="str">
        <f t="shared" si="271"/>
        <v/>
      </c>
      <c r="D4361" s="458">
        <f>IF(ISNUMBER(Summary!$D$17), DATE(Summary!$D$17, 1, 1) + INT((ROW(B4323)-1)/24), DATE(2024, 1, 1) + INT((ROW(B4323)-1)/24))</f>
        <v>45472</v>
      </c>
      <c r="E4361" s="459">
        <v>8.333333333333337E-2</v>
      </c>
      <c r="F4361" s="780"/>
      <c r="G4361" s="780"/>
      <c r="H4361" s="460">
        <f t="shared" si="269"/>
        <v>0</v>
      </c>
      <c r="I4361" s="460">
        <f t="shared" si="270"/>
        <v>0</v>
      </c>
      <c r="J4361" s="460">
        <f t="shared" si="272"/>
        <v>0</v>
      </c>
      <c r="K4361" s="9"/>
      <c r="P4361" s="2"/>
      <c r="Q4361" s="27"/>
      <c r="R4361" s="2"/>
      <c r="S4361" s="2"/>
      <c r="T4361" s="2"/>
      <c r="U4361" s="2"/>
      <c r="V4361" s="2"/>
      <c r="W4361" s="2"/>
    </row>
    <row r="4362" spans="2:23" ht="15" customHeight="1" x14ac:dyDescent="0.35">
      <c r="B4362" s="349"/>
      <c r="C4362" s="715" t="str">
        <f t="shared" si="271"/>
        <v/>
      </c>
      <c r="D4362" s="458">
        <f>IF(ISNUMBER(Summary!$D$17), DATE(Summary!$D$17, 1, 1) + INT((ROW(B4324)-1)/24), DATE(2024, 1, 1) + INT((ROW(B4324)-1)/24))</f>
        <v>45472</v>
      </c>
      <c r="E4362" s="459">
        <v>0.12500000000000006</v>
      </c>
      <c r="F4362" s="780"/>
      <c r="G4362" s="780"/>
      <c r="H4362" s="460">
        <f t="shared" si="269"/>
        <v>0</v>
      </c>
      <c r="I4362" s="460">
        <f t="shared" si="270"/>
        <v>0</v>
      </c>
      <c r="J4362" s="460">
        <f t="shared" si="272"/>
        <v>0</v>
      </c>
      <c r="K4362" s="9"/>
      <c r="P4362" s="2"/>
      <c r="Q4362" s="27"/>
      <c r="R4362" s="2"/>
      <c r="S4362" s="2"/>
      <c r="T4362" s="2"/>
      <c r="U4362" s="2"/>
      <c r="V4362" s="2"/>
      <c r="W4362" s="2"/>
    </row>
    <row r="4363" spans="2:23" ht="15" customHeight="1" x14ac:dyDescent="0.35">
      <c r="B4363" s="349"/>
      <c r="C4363" s="715" t="str">
        <f t="shared" si="271"/>
        <v/>
      </c>
      <c r="D4363" s="458">
        <f>IF(ISNUMBER(Summary!$D$17), DATE(Summary!$D$17, 1, 1) + INT((ROW(B4325)-1)/24), DATE(2024, 1, 1) + INT((ROW(B4325)-1)/24))</f>
        <v>45472</v>
      </c>
      <c r="E4363" s="459">
        <v>0.16666666666666669</v>
      </c>
      <c r="F4363" s="780"/>
      <c r="G4363" s="780"/>
      <c r="H4363" s="460">
        <f t="shared" si="269"/>
        <v>0</v>
      </c>
      <c r="I4363" s="460">
        <f t="shared" si="270"/>
        <v>0</v>
      </c>
      <c r="J4363" s="460">
        <f t="shared" si="272"/>
        <v>0</v>
      </c>
      <c r="K4363" s="9"/>
      <c r="P4363" s="2"/>
      <c r="Q4363" s="27"/>
      <c r="R4363" s="2"/>
      <c r="S4363" s="2"/>
      <c r="T4363" s="2"/>
      <c r="U4363" s="2"/>
      <c r="V4363" s="2"/>
      <c r="W4363" s="2"/>
    </row>
    <row r="4364" spans="2:23" ht="15" customHeight="1" x14ac:dyDescent="0.35">
      <c r="B4364" s="349"/>
      <c r="C4364" s="715" t="str">
        <f t="shared" si="271"/>
        <v/>
      </c>
      <c r="D4364" s="458">
        <f>IF(ISNUMBER(Summary!$D$17), DATE(Summary!$D$17, 1, 1) + INT((ROW(B4326)-1)/24), DATE(2024, 1, 1) + INT((ROW(B4326)-1)/24))</f>
        <v>45472</v>
      </c>
      <c r="E4364" s="459">
        <v>0.20833333333333337</v>
      </c>
      <c r="F4364" s="780"/>
      <c r="G4364" s="780"/>
      <c r="H4364" s="460">
        <f t="shared" si="269"/>
        <v>0</v>
      </c>
      <c r="I4364" s="460">
        <f t="shared" si="270"/>
        <v>0</v>
      </c>
      <c r="J4364" s="460">
        <f t="shared" si="272"/>
        <v>0</v>
      </c>
      <c r="K4364" s="9"/>
      <c r="P4364" s="2"/>
      <c r="Q4364" s="27"/>
      <c r="R4364" s="2"/>
      <c r="S4364" s="2"/>
      <c r="T4364" s="2"/>
      <c r="U4364" s="2"/>
      <c r="V4364" s="2"/>
      <c r="W4364" s="2"/>
    </row>
    <row r="4365" spans="2:23" ht="15" customHeight="1" x14ac:dyDescent="0.35">
      <c r="B4365" s="349"/>
      <c r="C4365" s="715" t="str">
        <f t="shared" si="271"/>
        <v/>
      </c>
      <c r="D4365" s="458">
        <f>IF(ISNUMBER(Summary!$D$17), DATE(Summary!$D$17, 1, 1) + INT((ROW(B4327)-1)/24), DATE(2024, 1, 1) + INT((ROW(B4327)-1)/24))</f>
        <v>45472</v>
      </c>
      <c r="E4365" s="459">
        <v>0.25</v>
      </c>
      <c r="F4365" s="780"/>
      <c r="G4365" s="780"/>
      <c r="H4365" s="460">
        <f t="shared" si="269"/>
        <v>0</v>
      </c>
      <c r="I4365" s="460">
        <f t="shared" si="270"/>
        <v>0</v>
      </c>
      <c r="J4365" s="460">
        <f t="shared" si="272"/>
        <v>0</v>
      </c>
      <c r="K4365" s="9"/>
      <c r="P4365" s="2"/>
      <c r="Q4365" s="27"/>
      <c r="R4365" s="2"/>
      <c r="S4365" s="2"/>
      <c r="T4365" s="2"/>
      <c r="U4365" s="2"/>
      <c r="V4365" s="2"/>
      <c r="W4365" s="2"/>
    </row>
    <row r="4366" spans="2:23" ht="15" customHeight="1" x14ac:dyDescent="0.35">
      <c r="B4366" s="349"/>
      <c r="C4366" s="715" t="str">
        <f t="shared" si="271"/>
        <v/>
      </c>
      <c r="D4366" s="458">
        <f>IF(ISNUMBER(Summary!$D$17), DATE(Summary!$D$17, 1, 1) + INT((ROW(B4328)-1)/24), DATE(2024, 1, 1) + INT((ROW(B4328)-1)/24))</f>
        <v>45472</v>
      </c>
      <c r="E4366" s="459">
        <v>0.29166666666666669</v>
      </c>
      <c r="F4366" s="780"/>
      <c r="G4366" s="780"/>
      <c r="H4366" s="460">
        <f t="shared" si="269"/>
        <v>0</v>
      </c>
      <c r="I4366" s="460">
        <f t="shared" si="270"/>
        <v>0</v>
      </c>
      <c r="J4366" s="460">
        <f t="shared" si="272"/>
        <v>0</v>
      </c>
      <c r="K4366" s="9"/>
      <c r="P4366" s="2"/>
      <c r="Q4366" s="27"/>
      <c r="R4366" s="2"/>
      <c r="S4366" s="2"/>
      <c r="T4366" s="2"/>
      <c r="U4366" s="2"/>
      <c r="V4366" s="2"/>
      <c r="W4366" s="2"/>
    </row>
    <row r="4367" spans="2:23" ht="15" customHeight="1" x14ac:dyDescent="0.35">
      <c r="B4367" s="349"/>
      <c r="C4367" s="715" t="str">
        <f t="shared" si="271"/>
        <v/>
      </c>
      <c r="D4367" s="458">
        <f>IF(ISNUMBER(Summary!$D$17), DATE(Summary!$D$17, 1, 1) + INT((ROW(B4329)-1)/24), DATE(2024, 1, 1) + INT((ROW(B4329)-1)/24))</f>
        <v>45472</v>
      </c>
      <c r="E4367" s="459">
        <v>0.33333333333333337</v>
      </c>
      <c r="F4367" s="780"/>
      <c r="G4367" s="780"/>
      <c r="H4367" s="460">
        <f t="shared" si="269"/>
        <v>0</v>
      </c>
      <c r="I4367" s="460">
        <f t="shared" si="270"/>
        <v>0</v>
      </c>
      <c r="J4367" s="460">
        <f t="shared" si="272"/>
        <v>0</v>
      </c>
      <c r="K4367" s="9"/>
      <c r="P4367" s="2"/>
      <c r="Q4367" s="27"/>
      <c r="R4367" s="2"/>
      <c r="S4367" s="2"/>
      <c r="T4367" s="2"/>
      <c r="U4367" s="2"/>
      <c r="V4367" s="2"/>
      <c r="W4367" s="2"/>
    </row>
    <row r="4368" spans="2:23" ht="15" customHeight="1" x14ac:dyDescent="0.35">
      <c r="B4368" s="349"/>
      <c r="C4368" s="715" t="str">
        <f t="shared" si="271"/>
        <v/>
      </c>
      <c r="D4368" s="458">
        <f>IF(ISNUMBER(Summary!$D$17), DATE(Summary!$D$17, 1, 1) + INT((ROW(B4330)-1)/24), DATE(2024, 1, 1) + INT((ROW(B4330)-1)/24))</f>
        <v>45472</v>
      </c>
      <c r="E4368" s="459">
        <v>0.375</v>
      </c>
      <c r="F4368" s="780"/>
      <c r="G4368" s="780"/>
      <c r="H4368" s="460">
        <f t="shared" si="269"/>
        <v>0</v>
      </c>
      <c r="I4368" s="460">
        <f t="shared" si="270"/>
        <v>0</v>
      </c>
      <c r="J4368" s="460">
        <f t="shared" si="272"/>
        <v>0</v>
      </c>
      <c r="K4368" s="9"/>
      <c r="P4368" s="2"/>
      <c r="Q4368" s="27"/>
      <c r="R4368" s="2"/>
      <c r="S4368" s="2"/>
      <c r="T4368" s="2"/>
      <c r="U4368" s="2"/>
      <c r="V4368" s="2"/>
      <c r="W4368" s="2"/>
    </row>
    <row r="4369" spans="2:23" ht="15" customHeight="1" x14ac:dyDescent="0.35">
      <c r="B4369" s="349"/>
      <c r="C4369" s="715" t="str">
        <f t="shared" si="271"/>
        <v/>
      </c>
      <c r="D4369" s="458">
        <f>IF(ISNUMBER(Summary!$D$17), DATE(Summary!$D$17, 1, 1) + INT((ROW(B4331)-1)/24), DATE(2024, 1, 1) + INT((ROW(B4331)-1)/24))</f>
        <v>45472</v>
      </c>
      <c r="E4369" s="459">
        <v>0.41666666666666669</v>
      </c>
      <c r="F4369" s="780"/>
      <c r="G4369" s="780"/>
      <c r="H4369" s="460">
        <f t="shared" si="269"/>
        <v>0</v>
      </c>
      <c r="I4369" s="460">
        <f t="shared" si="270"/>
        <v>0</v>
      </c>
      <c r="J4369" s="460">
        <f t="shared" si="272"/>
        <v>0</v>
      </c>
      <c r="K4369" s="9"/>
      <c r="P4369" s="2"/>
      <c r="Q4369" s="27"/>
      <c r="R4369" s="2"/>
      <c r="S4369" s="2"/>
      <c r="T4369" s="2"/>
      <c r="U4369" s="2"/>
      <c r="V4369" s="2"/>
      <c r="W4369" s="2"/>
    </row>
    <row r="4370" spans="2:23" ht="15" customHeight="1" x14ac:dyDescent="0.35">
      <c r="B4370" s="349"/>
      <c r="C4370" s="715" t="str">
        <f t="shared" si="271"/>
        <v/>
      </c>
      <c r="D4370" s="458">
        <f>IF(ISNUMBER(Summary!$D$17), DATE(Summary!$D$17, 1, 1) + INT((ROW(B4332)-1)/24), DATE(2024, 1, 1) + INT((ROW(B4332)-1)/24))</f>
        <v>45472</v>
      </c>
      <c r="E4370" s="459">
        <v>0.45833333333333337</v>
      </c>
      <c r="F4370" s="780"/>
      <c r="G4370" s="780"/>
      <c r="H4370" s="460">
        <f t="shared" si="269"/>
        <v>0</v>
      </c>
      <c r="I4370" s="460">
        <f t="shared" si="270"/>
        <v>0</v>
      </c>
      <c r="J4370" s="460">
        <f t="shared" si="272"/>
        <v>0</v>
      </c>
      <c r="K4370" s="9"/>
      <c r="P4370" s="2"/>
      <c r="Q4370" s="27"/>
      <c r="R4370" s="2"/>
      <c r="S4370" s="2"/>
      <c r="T4370" s="2"/>
      <c r="U4370" s="2"/>
      <c r="V4370" s="2"/>
      <c r="W4370" s="2"/>
    </row>
    <row r="4371" spans="2:23" ht="15" customHeight="1" x14ac:dyDescent="0.35">
      <c r="B4371" s="349"/>
      <c r="C4371" s="715" t="str">
        <f t="shared" si="271"/>
        <v/>
      </c>
      <c r="D4371" s="458">
        <f>IF(ISNUMBER(Summary!$D$17), DATE(Summary!$D$17, 1, 1) + INT((ROW(B4333)-1)/24), DATE(2024, 1, 1) + INT((ROW(B4333)-1)/24))</f>
        <v>45472</v>
      </c>
      <c r="E4371" s="459">
        <v>0.50000000000000011</v>
      </c>
      <c r="F4371" s="780"/>
      <c r="G4371" s="780"/>
      <c r="H4371" s="460">
        <f t="shared" si="269"/>
        <v>0</v>
      </c>
      <c r="I4371" s="460">
        <f t="shared" si="270"/>
        <v>0</v>
      </c>
      <c r="J4371" s="460">
        <f t="shared" si="272"/>
        <v>0</v>
      </c>
      <c r="K4371" s="9"/>
      <c r="P4371" s="2"/>
      <c r="Q4371" s="27"/>
      <c r="R4371" s="2"/>
      <c r="S4371" s="2"/>
      <c r="T4371" s="2"/>
      <c r="U4371" s="2"/>
      <c r="V4371" s="2"/>
      <c r="W4371" s="2"/>
    </row>
    <row r="4372" spans="2:23" ht="15" customHeight="1" x14ac:dyDescent="0.35">
      <c r="B4372" s="349"/>
      <c r="C4372" s="715" t="str">
        <f t="shared" si="271"/>
        <v/>
      </c>
      <c r="D4372" s="458">
        <f>IF(ISNUMBER(Summary!$D$17), DATE(Summary!$D$17, 1, 1) + INT((ROW(B4334)-1)/24), DATE(2024, 1, 1) + INT((ROW(B4334)-1)/24))</f>
        <v>45472</v>
      </c>
      <c r="E4372" s="459">
        <v>0.54166666666666674</v>
      </c>
      <c r="F4372" s="780"/>
      <c r="G4372" s="780"/>
      <c r="H4372" s="460">
        <f t="shared" si="269"/>
        <v>0</v>
      </c>
      <c r="I4372" s="460">
        <f t="shared" si="270"/>
        <v>0</v>
      </c>
      <c r="J4372" s="460">
        <f t="shared" si="272"/>
        <v>0</v>
      </c>
      <c r="K4372" s="9"/>
      <c r="P4372" s="2"/>
      <c r="Q4372" s="27"/>
      <c r="R4372" s="2"/>
      <c r="S4372" s="2"/>
      <c r="T4372" s="2"/>
      <c r="U4372" s="2"/>
      <c r="V4372" s="2"/>
      <c r="W4372" s="2"/>
    </row>
    <row r="4373" spans="2:23" ht="15" customHeight="1" x14ac:dyDescent="0.35">
      <c r="B4373" s="349"/>
      <c r="C4373" s="715" t="str">
        <f t="shared" si="271"/>
        <v/>
      </c>
      <c r="D4373" s="458">
        <f>IF(ISNUMBER(Summary!$D$17), DATE(Summary!$D$17, 1, 1) + INT((ROW(B4335)-1)/24), DATE(2024, 1, 1) + INT((ROW(B4335)-1)/24))</f>
        <v>45472</v>
      </c>
      <c r="E4373" s="459">
        <v>0.58333333333333337</v>
      </c>
      <c r="F4373" s="780"/>
      <c r="G4373" s="780"/>
      <c r="H4373" s="460">
        <f t="shared" si="269"/>
        <v>0</v>
      </c>
      <c r="I4373" s="460">
        <f t="shared" si="270"/>
        <v>0</v>
      </c>
      <c r="J4373" s="460">
        <f t="shared" si="272"/>
        <v>0</v>
      </c>
      <c r="K4373" s="9"/>
      <c r="P4373" s="2"/>
      <c r="Q4373" s="27"/>
      <c r="R4373" s="2"/>
      <c r="S4373" s="2"/>
      <c r="T4373" s="2"/>
      <c r="U4373" s="2"/>
      <c r="V4373" s="2"/>
      <c r="W4373" s="2"/>
    </row>
    <row r="4374" spans="2:23" ht="15" customHeight="1" x14ac:dyDescent="0.35">
      <c r="B4374" s="349"/>
      <c r="C4374" s="715" t="str">
        <f t="shared" si="271"/>
        <v/>
      </c>
      <c r="D4374" s="458">
        <f>IF(ISNUMBER(Summary!$D$17), DATE(Summary!$D$17, 1, 1) + INT((ROW(B4336)-1)/24), DATE(2024, 1, 1) + INT((ROW(B4336)-1)/24))</f>
        <v>45472</v>
      </c>
      <c r="E4374" s="459">
        <v>0.62500000000000011</v>
      </c>
      <c r="F4374" s="780"/>
      <c r="G4374" s="780"/>
      <c r="H4374" s="460">
        <f t="shared" si="269"/>
        <v>0</v>
      </c>
      <c r="I4374" s="460">
        <f t="shared" si="270"/>
        <v>0</v>
      </c>
      <c r="J4374" s="460">
        <f t="shared" si="272"/>
        <v>0</v>
      </c>
      <c r="K4374" s="9"/>
      <c r="P4374" s="2"/>
      <c r="Q4374" s="27"/>
      <c r="R4374" s="2"/>
      <c r="S4374" s="2"/>
      <c r="T4374" s="2"/>
      <c r="U4374" s="2"/>
      <c r="V4374" s="2"/>
      <c r="W4374" s="2"/>
    </row>
    <row r="4375" spans="2:23" ht="15" customHeight="1" x14ac:dyDescent="0.35">
      <c r="B4375" s="349"/>
      <c r="C4375" s="715" t="str">
        <f t="shared" si="271"/>
        <v/>
      </c>
      <c r="D4375" s="458">
        <f>IF(ISNUMBER(Summary!$D$17), DATE(Summary!$D$17, 1, 1) + INT((ROW(B4337)-1)/24), DATE(2024, 1, 1) + INT((ROW(B4337)-1)/24))</f>
        <v>45472</v>
      </c>
      <c r="E4375" s="459">
        <v>0.66666666666666674</v>
      </c>
      <c r="F4375" s="780"/>
      <c r="G4375" s="780"/>
      <c r="H4375" s="460">
        <f t="shared" si="269"/>
        <v>0</v>
      </c>
      <c r="I4375" s="460">
        <f t="shared" si="270"/>
        <v>0</v>
      </c>
      <c r="J4375" s="460">
        <f t="shared" si="272"/>
        <v>0</v>
      </c>
      <c r="K4375" s="9"/>
      <c r="P4375" s="2"/>
      <c r="Q4375" s="27"/>
      <c r="R4375" s="2"/>
      <c r="S4375" s="2"/>
      <c r="T4375" s="2"/>
      <c r="U4375" s="2"/>
      <c r="V4375" s="2"/>
      <c r="W4375" s="2"/>
    </row>
    <row r="4376" spans="2:23" ht="15" customHeight="1" x14ac:dyDescent="0.35">
      <c r="B4376" s="349"/>
      <c r="C4376" s="715" t="str">
        <f t="shared" si="271"/>
        <v/>
      </c>
      <c r="D4376" s="458">
        <f>IF(ISNUMBER(Summary!$D$17), DATE(Summary!$D$17, 1, 1) + INT((ROW(B4338)-1)/24), DATE(2024, 1, 1) + INT((ROW(B4338)-1)/24))</f>
        <v>45472</v>
      </c>
      <c r="E4376" s="459">
        <v>0.70833333333333337</v>
      </c>
      <c r="F4376" s="780"/>
      <c r="G4376" s="780"/>
      <c r="H4376" s="460">
        <f t="shared" si="269"/>
        <v>0</v>
      </c>
      <c r="I4376" s="460">
        <f t="shared" si="270"/>
        <v>0</v>
      </c>
      <c r="J4376" s="460">
        <f t="shared" si="272"/>
        <v>0</v>
      </c>
      <c r="K4376" s="9"/>
      <c r="P4376" s="2"/>
      <c r="Q4376" s="27"/>
      <c r="R4376" s="2"/>
      <c r="S4376" s="2"/>
      <c r="T4376" s="2"/>
      <c r="U4376" s="2"/>
      <c r="V4376" s="2"/>
      <c r="W4376" s="2"/>
    </row>
    <row r="4377" spans="2:23" ht="15" customHeight="1" x14ac:dyDescent="0.35">
      <c r="B4377" s="349"/>
      <c r="C4377" s="715" t="str">
        <f t="shared" si="271"/>
        <v/>
      </c>
      <c r="D4377" s="458">
        <f>IF(ISNUMBER(Summary!$D$17), DATE(Summary!$D$17, 1, 1) + INT((ROW(B4339)-1)/24), DATE(2024, 1, 1) + INT((ROW(B4339)-1)/24))</f>
        <v>45472</v>
      </c>
      <c r="E4377" s="459">
        <v>0.75000000000000011</v>
      </c>
      <c r="F4377" s="780"/>
      <c r="G4377" s="780"/>
      <c r="H4377" s="460">
        <f t="shared" si="269"/>
        <v>0</v>
      </c>
      <c r="I4377" s="460">
        <f t="shared" si="270"/>
        <v>0</v>
      </c>
      <c r="J4377" s="460">
        <f t="shared" si="272"/>
        <v>0</v>
      </c>
      <c r="K4377" s="9"/>
      <c r="P4377" s="2"/>
      <c r="Q4377" s="27"/>
      <c r="R4377" s="2"/>
      <c r="S4377" s="2"/>
      <c r="T4377" s="2"/>
      <c r="U4377" s="2"/>
      <c r="V4377" s="2"/>
      <c r="W4377" s="2"/>
    </row>
    <row r="4378" spans="2:23" ht="15" customHeight="1" x14ac:dyDescent="0.35">
      <c r="B4378" s="349"/>
      <c r="C4378" s="715" t="str">
        <f t="shared" si="271"/>
        <v/>
      </c>
      <c r="D4378" s="458">
        <f>IF(ISNUMBER(Summary!$D$17), DATE(Summary!$D$17, 1, 1) + INT((ROW(B4340)-1)/24), DATE(2024, 1, 1) + INT((ROW(B4340)-1)/24))</f>
        <v>45472</v>
      </c>
      <c r="E4378" s="459">
        <v>0.79166666666666674</v>
      </c>
      <c r="F4378" s="780"/>
      <c r="G4378" s="780"/>
      <c r="H4378" s="460">
        <f t="shared" si="269"/>
        <v>0</v>
      </c>
      <c r="I4378" s="460">
        <f t="shared" si="270"/>
        <v>0</v>
      </c>
      <c r="J4378" s="460">
        <f t="shared" si="272"/>
        <v>0</v>
      </c>
      <c r="K4378" s="9"/>
      <c r="P4378" s="2"/>
      <c r="Q4378" s="27"/>
      <c r="R4378" s="2"/>
      <c r="S4378" s="2"/>
      <c r="T4378" s="2"/>
      <c r="U4378" s="2"/>
      <c r="V4378" s="2"/>
      <c r="W4378" s="2"/>
    </row>
    <row r="4379" spans="2:23" ht="15" customHeight="1" x14ac:dyDescent="0.35">
      <c r="B4379" s="349"/>
      <c r="C4379" s="715" t="str">
        <f t="shared" si="271"/>
        <v/>
      </c>
      <c r="D4379" s="458">
        <f>IF(ISNUMBER(Summary!$D$17), DATE(Summary!$D$17, 1, 1) + INT((ROW(B4341)-1)/24), DATE(2024, 1, 1) + INT((ROW(B4341)-1)/24))</f>
        <v>45472</v>
      </c>
      <c r="E4379" s="459">
        <v>0.83333333333333337</v>
      </c>
      <c r="F4379" s="780"/>
      <c r="G4379" s="780"/>
      <c r="H4379" s="460">
        <f t="shared" si="269"/>
        <v>0</v>
      </c>
      <c r="I4379" s="460">
        <f t="shared" si="270"/>
        <v>0</v>
      </c>
      <c r="J4379" s="460">
        <f t="shared" si="272"/>
        <v>0</v>
      </c>
      <c r="K4379" s="9"/>
      <c r="P4379" s="2"/>
      <c r="Q4379" s="27"/>
      <c r="R4379" s="2"/>
      <c r="S4379" s="2"/>
      <c r="T4379" s="2"/>
      <c r="U4379" s="2"/>
      <c r="V4379" s="2"/>
      <c r="W4379" s="2"/>
    </row>
    <row r="4380" spans="2:23" ht="15" customHeight="1" x14ac:dyDescent="0.35">
      <c r="B4380" s="349"/>
      <c r="C4380" s="715" t="str">
        <f t="shared" si="271"/>
        <v/>
      </c>
      <c r="D4380" s="458">
        <f>IF(ISNUMBER(Summary!$D$17), DATE(Summary!$D$17, 1, 1) + INT((ROW(B4342)-1)/24), DATE(2024, 1, 1) + INT((ROW(B4342)-1)/24))</f>
        <v>45472</v>
      </c>
      <c r="E4380" s="459">
        <v>0.87500000000000011</v>
      </c>
      <c r="F4380" s="780"/>
      <c r="G4380" s="780"/>
      <c r="H4380" s="460">
        <f t="shared" si="269"/>
        <v>0</v>
      </c>
      <c r="I4380" s="460">
        <f t="shared" si="270"/>
        <v>0</v>
      </c>
      <c r="J4380" s="460">
        <f t="shared" si="272"/>
        <v>0</v>
      </c>
      <c r="K4380" s="9"/>
      <c r="P4380" s="2"/>
      <c r="Q4380" s="27"/>
      <c r="R4380" s="2"/>
      <c r="S4380" s="2"/>
      <c r="T4380" s="2"/>
      <c r="U4380" s="2"/>
      <c r="V4380" s="2"/>
      <c r="W4380" s="2"/>
    </row>
    <row r="4381" spans="2:23" ht="15" customHeight="1" x14ac:dyDescent="0.35">
      <c r="B4381" s="349"/>
      <c r="C4381" s="715" t="str">
        <f t="shared" si="271"/>
        <v/>
      </c>
      <c r="D4381" s="458">
        <f>IF(ISNUMBER(Summary!$D$17), DATE(Summary!$D$17, 1, 1) + INT((ROW(B4343)-1)/24), DATE(2024, 1, 1) + INT((ROW(B4343)-1)/24))</f>
        <v>45472</v>
      </c>
      <c r="E4381" s="459">
        <v>0.91666666666666674</v>
      </c>
      <c r="F4381" s="780"/>
      <c r="G4381" s="780"/>
      <c r="H4381" s="460">
        <f t="shared" si="269"/>
        <v>0</v>
      </c>
      <c r="I4381" s="460">
        <f t="shared" si="270"/>
        <v>0</v>
      </c>
      <c r="J4381" s="460">
        <f t="shared" si="272"/>
        <v>0</v>
      </c>
      <c r="K4381" s="9"/>
      <c r="P4381" s="2"/>
      <c r="Q4381" s="27"/>
      <c r="R4381" s="2"/>
      <c r="S4381" s="2"/>
      <c r="T4381" s="2"/>
      <c r="U4381" s="2"/>
      <c r="V4381" s="2"/>
      <c r="W4381" s="2"/>
    </row>
    <row r="4382" spans="2:23" ht="15" customHeight="1" x14ac:dyDescent="0.35">
      <c r="B4382" s="349"/>
      <c r="C4382" s="715" t="str">
        <f t="shared" si="271"/>
        <v/>
      </c>
      <c r="D4382" s="458">
        <f>IF(ISNUMBER(Summary!$D$17), DATE(Summary!$D$17, 1, 1) + INT((ROW(B4344)-1)/24), DATE(2024, 1, 1) + INT((ROW(B4344)-1)/24))</f>
        <v>45472</v>
      </c>
      <c r="E4382" s="459">
        <v>0.95833333333333337</v>
      </c>
      <c r="F4382" s="780"/>
      <c r="G4382" s="780"/>
      <c r="H4382" s="460">
        <f t="shared" si="269"/>
        <v>0</v>
      </c>
      <c r="I4382" s="460">
        <f t="shared" si="270"/>
        <v>0</v>
      </c>
      <c r="J4382" s="460">
        <f t="shared" si="272"/>
        <v>0</v>
      </c>
      <c r="K4382" s="9"/>
      <c r="P4382" s="2"/>
      <c r="Q4382" s="27"/>
      <c r="R4382" s="2"/>
      <c r="S4382" s="2"/>
      <c r="T4382" s="2"/>
      <c r="U4382" s="2"/>
      <c r="V4382" s="2"/>
      <c r="W4382" s="2"/>
    </row>
    <row r="4383" spans="2:23" ht="15" customHeight="1" x14ac:dyDescent="0.35">
      <c r="B4383" s="457"/>
      <c r="C4383" s="715">
        <f t="shared" si="271"/>
        <v>45473</v>
      </c>
      <c r="D4383" s="458">
        <f>IF(ISNUMBER(Summary!$D$17), DATE(Summary!$D$17, 1, 1) + INT((ROW(B4345)-1)/24), DATE(2024, 1, 1) + INT((ROW(B4345)-1)/24))</f>
        <v>45473</v>
      </c>
      <c r="E4383" s="459">
        <v>3.1225022567582528E-17</v>
      </c>
      <c r="F4383" s="780"/>
      <c r="G4383" s="780"/>
      <c r="H4383" s="460">
        <f t="shared" si="269"/>
        <v>0</v>
      </c>
      <c r="I4383" s="460">
        <f t="shared" si="270"/>
        <v>0</v>
      </c>
      <c r="J4383" s="460">
        <f t="shared" si="272"/>
        <v>0</v>
      </c>
      <c r="K4383" s="9"/>
      <c r="P4383" s="2"/>
      <c r="Q4383" s="27"/>
      <c r="R4383" s="2"/>
      <c r="S4383" s="2"/>
      <c r="T4383" s="2"/>
      <c r="U4383" s="2"/>
      <c r="V4383" s="2"/>
      <c r="W4383" s="2"/>
    </row>
    <row r="4384" spans="2:23" ht="15" customHeight="1" x14ac:dyDescent="0.35">
      <c r="B4384" s="349"/>
      <c r="C4384" s="715" t="str">
        <f t="shared" si="271"/>
        <v/>
      </c>
      <c r="D4384" s="458">
        <f>IF(ISNUMBER(Summary!$D$17), DATE(Summary!$D$17, 1, 1) + INT((ROW(B4346)-1)/24), DATE(2024, 1, 1) + INT((ROW(B4346)-1)/24))</f>
        <v>45473</v>
      </c>
      <c r="E4384" s="459">
        <v>4.1666666666666699E-2</v>
      </c>
      <c r="F4384" s="780"/>
      <c r="G4384" s="780"/>
      <c r="H4384" s="460">
        <f t="shared" si="269"/>
        <v>0</v>
      </c>
      <c r="I4384" s="460">
        <f t="shared" si="270"/>
        <v>0</v>
      </c>
      <c r="J4384" s="460">
        <f t="shared" si="272"/>
        <v>0</v>
      </c>
      <c r="K4384" s="9"/>
      <c r="P4384" s="2"/>
      <c r="Q4384" s="27"/>
      <c r="R4384" s="2"/>
      <c r="S4384" s="2"/>
      <c r="T4384" s="2"/>
      <c r="U4384" s="2"/>
      <c r="V4384" s="2"/>
      <c r="W4384" s="2"/>
    </row>
    <row r="4385" spans="2:23" ht="15" customHeight="1" x14ac:dyDescent="0.35">
      <c r="B4385" s="349"/>
      <c r="C4385" s="715" t="str">
        <f t="shared" si="271"/>
        <v/>
      </c>
      <c r="D4385" s="458">
        <f>IF(ISNUMBER(Summary!$D$17), DATE(Summary!$D$17, 1, 1) + INT((ROW(B4347)-1)/24), DATE(2024, 1, 1) + INT((ROW(B4347)-1)/24))</f>
        <v>45473</v>
      </c>
      <c r="E4385" s="459">
        <v>8.333333333333337E-2</v>
      </c>
      <c r="F4385" s="780"/>
      <c r="G4385" s="780"/>
      <c r="H4385" s="460">
        <f t="shared" si="269"/>
        <v>0</v>
      </c>
      <c r="I4385" s="460">
        <f t="shared" si="270"/>
        <v>0</v>
      </c>
      <c r="J4385" s="460">
        <f t="shared" si="272"/>
        <v>0</v>
      </c>
      <c r="K4385" s="9"/>
      <c r="P4385" s="2"/>
      <c r="Q4385" s="27"/>
      <c r="R4385" s="2"/>
      <c r="S4385" s="2"/>
      <c r="T4385" s="2"/>
      <c r="U4385" s="2"/>
      <c r="V4385" s="2"/>
      <c r="W4385" s="2"/>
    </row>
    <row r="4386" spans="2:23" ht="15" customHeight="1" x14ac:dyDescent="0.35">
      <c r="B4386" s="349"/>
      <c r="C4386" s="715" t="str">
        <f t="shared" si="271"/>
        <v/>
      </c>
      <c r="D4386" s="458">
        <f>IF(ISNUMBER(Summary!$D$17), DATE(Summary!$D$17, 1, 1) + INT((ROW(B4348)-1)/24), DATE(2024, 1, 1) + INT((ROW(B4348)-1)/24))</f>
        <v>45473</v>
      </c>
      <c r="E4386" s="459">
        <v>0.12500000000000006</v>
      </c>
      <c r="F4386" s="780"/>
      <c r="G4386" s="780"/>
      <c r="H4386" s="460">
        <f t="shared" si="269"/>
        <v>0</v>
      </c>
      <c r="I4386" s="460">
        <f t="shared" si="270"/>
        <v>0</v>
      </c>
      <c r="J4386" s="460">
        <f t="shared" si="272"/>
        <v>0</v>
      </c>
      <c r="K4386" s="9"/>
      <c r="P4386" s="2"/>
      <c r="Q4386" s="27"/>
      <c r="R4386" s="2"/>
      <c r="S4386" s="2"/>
      <c r="T4386" s="2"/>
      <c r="U4386" s="2"/>
      <c r="V4386" s="2"/>
      <c r="W4386" s="2"/>
    </row>
    <row r="4387" spans="2:23" ht="15" customHeight="1" x14ac:dyDescent="0.35">
      <c r="B4387" s="349"/>
      <c r="C4387" s="715" t="str">
        <f t="shared" si="271"/>
        <v/>
      </c>
      <c r="D4387" s="458">
        <f>IF(ISNUMBER(Summary!$D$17), DATE(Summary!$D$17, 1, 1) + INT((ROW(B4349)-1)/24), DATE(2024, 1, 1) + INT((ROW(B4349)-1)/24))</f>
        <v>45473</v>
      </c>
      <c r="E4387" s="459">
        <v>0.16666666666666669</v>
      </c>
      <c r="F4387" s="780"/>
      <c r="G4387" s="780"/>
      <c r="H4387" s="460">
        <f t="shared" si="269"/>
        <v>0</v>
      </c>
      <c r="I4387" s="460">
        <f t="shared" si="270"/>
        <v>0</v>
      </c>
      <c r="J4387" s="460">
        <f t="shared" si="272"/>
        <v>0</v>
      </c>
      <c r="K4387" s="9"/>
      <c r="P4387" s="2"/>
      <c r="Q4387" s="27"/>
      <c r="R4387" s="2"/>
      <c r="S4387" s="2"/>
      <c r="T4387" s="2"/>
      <c r="U4387" s="2"/>
      <c r="V4387" s="2"/>
      <c r="W4387" s="2"/>
    </row>
    <row r="4388" spans="2:23" ht="15" customHeight="1" x14ac:dyDescent="0.35">
      <c r="B4388" s="349"/>
      <c r="C4388" s="715" t="str">
        <f t="shared" si="271"/>
        <v/>
      </c>
      <c r="D4388" s="458">
        <f>IF(ISNUMBER(Summary!$D$17), DATE(Summary!$D$17, 1, 1) + INT((ROW(B4350)-1)/24), DATE(2024, 1, 1) + INT((ROW(B4350)-1)/24))</f>
        <v>45473</v>
      </c>
      <c r="E4388" s="459">
        <v>0.20833333333333337</v>
      </c>
      <c r="F4388" s="780"/>
      <c r="G4388" s="780"/>
      <c r="H4388" s="460">
        <f t="shared" si="269"/>
        <v>0</v>
      </c>
      <c r="I4388" s="460">
        <f t="shared" si="270"/>
        <v>0</v>
      </c>
      <c r="J4388" s="460">
        <f t="shared" si="272"/>
        <v>0</v>
      </c>
      <c r="K4388" s="9"/>
      <c r="P4388" s="2"/>
      <c r="Q4388" s="27"/>
      <c r="R4388" s="2"/>
      <c r="S4388" s="2"/>
      <c r="T4388" s="2"/>
      <c r="U4388" s="2"/>
      <c r="V4388" s="2"/>
      <c r="W4388" s="2"/>
    </row>
    <row r="4389" spans="2:23" ht="15" customHeight="1" x14ac:dyDescent="0.35">
      <c r="B4389" s="349"/>
      <c r="C4389" s="715" t="str">
        <f t="shared" si="271"/>
        <v/>
      </c>
      <c r="D4389" s="458">
        <f>IF(ISNUMBER(Summary!$D$17), DATE(Summary!$D$17, 1, 1) + INT((ROW(B4351)-1)/24), DATE(2024, 1, 1) + INT((ROW(B4351)-1)/24))</f>
        <v>45473</v>
      </c>
      <c r="E4389" s="459">
        <v>0.25</v>
      </c>
      <c r="F4389" s="780"/>
      <c r="G4389" s="780"/>
      <c r="H4389" s="460">
        <f t="shared" si="269"/>
        <v>0</v>
      </c>
      <c r="I4389" s="460">
        <f t="shared" si="270"/>
        <v>0</v>
      </c>
      <c r="J4389" s="460">
        <f t="shared" si="272"/>
        <v>0</v>
      </c>
      <c r="K4389" s="9"/>
      <c r="P4389" s="2"/>
      <c r="Q4389" s="27"/>
      <c r="R4389" s="2"/>
      <c r="S4389" s="2"/>
      <c r="T4389" s="2"/>
      <c r="U4389" s="2"/>
      <c r="V4389" s="2"/>
      <c r="W4389" s="2"/>
    </row>
    <row r="4390" spans="2:23" ht="15" customHeight="1" x14ac:dyDescent="0.35">
      <c r="B4390" s="349"/>
      <c r="C4390" s="715" t="str">
        <f t="shared" si="271"/>
        <v/>
      </c>
      <c r="D4390" s="458">
        <f>IF(ISNUMBER(Summary!$D$17), DATE(Summary!$D$17, 1, 1) + INT((ROW(B4352)-1)/24), DATE(2024, 1, 1) + INT((ROW(B4352)-1)/24))</f>
        <v>45473</v>
      </c>
      <c r="E4390" s="459">
        <v>0.29166666666666669</v>
      </c>
      <c r="F4390" s="780"/>
      <c r="G4390" s="780"/>
      <c r="H4390" s="460">
        <f t="shared" si="269"/>
        <v>0</v>
      </c>
      <c r="I4390" s="460">
        <f t="shared" si="270"/>
        <v>0</v>
      </c>
      <c r="J4390" s="460">
        <f t="shared" si="272"/>
        <v>0</v>
      </c>
      <c r="K4390" s="9"/>
      <c r="P4390" s="2"/>
      <c r="Q4390" s="27"/>
      <c r="R4390" s="2"/>
      <c r="S4390" s="2"/>
      <c r="T4390" s="2"/>
      <c r="U4390" s="2"/>
      <c r="V4390" s="2"/>
      <c r="W4390" s="2"/>
    </row>
    <row r="4391" spans="2:23" ht="15" customHeight="1" x14ac:dyDescent="0.35">
      <c r="B4391" s="349"/>
      <c r="C4391" s="715" t="str">
        <f t="shared" si="271"/>
        <v/>
      </c>
      <c r="D4391" s="458">
        <f>IF(ISNUMBER(Summary!$D$17), DATE(Summary!$D$17, 1, 1) + INT((ROW(B4353)-1)/24), DATE(2024, 1, 1) + INT((ROW(B4353)-1)/24))</f>
        <v>45473</v>
      </c>
      <c r="E4391" s="459">
        <v>0.33333333333333337</v>
      </c>
      <c r="F4391" s="780"/>
      <c r="G4391" s="780"/>
      <c r="H4391" s="460">
        <f t="shared" ref="H4391:H4454" si="273">IF(G4391&gt;F4391,F4391,G4391)</f>
        <v>0</v>
      </c>
      <c r="I4391" s="460">
        <f t="shared" ref="I4391:I4454" si="274">F4391-H4391</f>
        <v>0</v>
      </c>
      <c r="J4391" s="460">
        <f t="shared" si="272"/>
        <v>0</v>
      </c>
      <c r="K4391" s="9"/>
      <c r="P4391" s="2"/>
      <c r="Q4391" s="27"/>
      <c r="R4391" s="2"/>
      <c r="S4391" s="2"/>
      <c r="T4391" s="2"/>
      <c r="U4391" s="2"/>
      <c r="V4391" s="2"/>
      <c r="W4391" s="2"/>
    </row>
    <row r="4392" spans="2:23" ht="15" customHeight="1" x14ac:dyDescent="0.35">
      <c r="B4392" s="349"/>
      <c r="C4392" s="715" t="str">
        <f t="shared" ref="C4392:C4455" si="275">IF(MOD(ROW()-ROW($E$39), 24)=0, $D4392, "")</f>
        <v/>
      </c>
      <c r="D4392" s="458">
        <f>IF(ISNUMBER(Summary!$D$17), DATE(Summary!$D$17, 1, 1) + INT((ROW(B4354)-1)/24), DATE(2024, 1, 1) + INT((ROW(B4354)-1)/24))</f>
        <v>45473</v>
      </c>
      <c r="E4392" s="459">
        <v>0.375</v>
      </c>
      <c r="F4392" s="780"/>
      <c r="G4392" s="780"/>
      <c r="H4392" s="460">
        <f t="shared" si="273"/>
        <v>0</v>
      </c>
      <c r="I4392" s="460">
        <f t="shared" si="274"/>
        <v>0</v>
      </c>
      <c r="J4392" s="460">
        <f t="shared" si="272"/>
        <v>0</v>
      </c>
      <c r="K4392" s="9"/>
      <c r="P4392" s="2"/>
      <c r="Q4392" s="27"/>
      <c r="R4392" s="2"/>
      <c r="S4392" s="2"/>
      <c r="T4392" s="2"/>
      <c r="U4392" s="2"/>
      <c r="V4392" s="2"/>
      <c r="W4392" s="2"/>
    </row>
    <row r="4393" spans="2:23" ht="15" customHeight="1" x14ac:dyDescent="0.35">
      <c r="B4393" s="349"/>
      <c r="C4393" s="715" t="str">
        <f t="shared" si="275"/>
        <v/>
      </c>
      <c r="D4393" s="458">
        <f>IF(ISNUMBER(Summary!$D$17), DATE(Summary!$D$17, 1, 1) + INT((ROW(B4355)-1)/24), DATE(2024, 1, 1) + INT((ROW(B4355)-1)/24))</f>
        <v>45473</v>
      </c>
      <c r="E4393" s="459">
        <v>0.41666666666666669</v>
      </c>
      <c r="F4393" s="780"/>
      <c r="G4393" s="780"/>
      <c r="H4393" s="460">
        <f t="shared" si="273"/>
        <v>0</v>
      </c>
      <c r="I4393" s="460">
        <f t="shared" si="274"/>
        <v>0</v>
      </c>
      <c r="J4393" s="460">
        <f t="shared" si="272"/>
        <v>0</v>
      </c>
      <c r="K4393" s="9"/>
      <c r="P4393" s="2"/>
      <c r="Q4393" s="27"/>
      <c r="R4393" s="2"/>
      <c r="S4393" s="2"/>
      <c r="T4393" s="2"/>
      <c r="U4393" s="2"/>
      <c r="V4393" s="2"/>
      <c r="W4393" s="2"/>
    </row>
    <row r="4394" spans="2:23" ht="15" customHeight="1" x14ac:dyDescent="0.35">
      <c r="B4394" s="349"/>
      <c r="C4394" s="715" t="str">
        <f t="shared" si="275"/>
        <v/>
      </c>
      <c r="D4394" s="458">
        <f>IF(ISNUMBER(Summary!$D$17), DATE(Summary!$D$17, 1, 1) + INT((ROW(B4356)-1)/24), DATE(2024, 1, 1) + INT((ROW(B4356)-1)/24))</f>
        <v>45473</v>
      </c>
      <c r="E4394" s="459">
        <v>0.45833333333333337</v>
      </c>
      <c r="F4394" s="780"/>
      <c r="G4394" s="780"/>
      <c r="H4394" s="460">
        <f t="shared" si="273"/>
        <v>0</v>
      </c>
      <c r="I4394" s="460">
        <f t="shared" si="274"/>
        <v>0</v>
      </c>
      <c r="J4394" s="460">
        <f t="shared" si="272"/>
        <v>0</v>
      </c>
      <c r="K4394" s="9"/>
      <c r="P4394" s="2"/>
      <c r="Q4394" s="27"/>
      <c r="R4394" s="2"/>
      <c r="S4394" s="2"/>
      <c r="T4394" s="2"/>
      <c r="U4394" s="2"/>
      <c r="V4394" s="2"/>
      <c r="W4394" s="2"/>
    </row>
    <row r="4395" spans="2:23" ht="15" customHeight="1" x14ac:dyDescent="0.35">
      <c r="B4395" s="349"/>
      <c r="C4395" s="715" t="str">
        <f t="shared" si="275"/>
        <v/>
      </c>
      <c r="D4395" s="458">
        <f>IF(ISNUMBER(Summary!$D$17), DATE(Summary!$D$17, 1, 1) + INT((ROW(B4357)-1)/24), DATE(2024, 1, 1) + INT((ROW(B4357)-1)/24))</f>
        <v>45473</v>
      </c>
      <c r="E4395" s="459">
        <v>0.50000000000000011</v>
      </c>
      <c r="F4395" s="780"/>
      <c r="G4395" s="780"/>
      <c r="H4395" s="460">
        <f t="shared" si="273"/>
        <v>0</v>
      </c>
      <c r="I4395" s="460">
        <f t="shared" si="274"/>
        <v>0</v>
      </c>
      <c r="J4395" s="460">
        <f t="shared" si="272"/>
        <v>0</v>
      </c>
      <c r="K4395" s="9"/>
      <c r="P4395" s="2"/>
      <c r="Q4395" s="27"/>
      <c r="R4395" s="2"/>
      <c r="S4395" s="2"/>
      <c r="T4395" s="2"/>
      <c r="U4395" s="2"/>
      <c r="V4395" s="2"/>
      <c r="W4395" s="2"/>
    </row>
    <row r="4396" spans="2:23" ht="15" customHeight="1" x14ac:dyDescent="0.35">
      <c r="B4396" s="349"/>
      <c r="C4396" s="715" t="str">
        <f t="shared" si="275"/>
        <v/>
      </c>
      <c r="D4396" s="458">
        <f>IF(ISNUMBER(Summary!$D$17), DATE(Summary!$D$17, 1, 1) + INT((ROW(B4358)-1)/24), DATE(2024, 1, 1) + INT((ROW(B4358)-1)/24))</f>
        <v>45473</v>
      </c>
      <c r="E4396" s="459">
        <v>0.54166666666666674</v>
      </c>
      <c r="F4396" s="780"/>
      <c r="G4396" s="780"/>
      <c r="H4396" s="460">
        <f t="shared" si="273"/>
        <v>0</v>
      </c>
      <c r="I4396" s="460">
        <f t="shared" si="274"/>
        <v>0</v>
      </c>
      <c r="J4396" s="460">
        <f t="shared" si="272"/>
        <v>0</v>
      </c>
      <c r="K4396" s="9"/>
      <c r="P4396" s="2"/>
      <c r="Q4396" s="27"/>
      <c r="R4396" s="2"/>
      <c r="S4396" s="2"/>
      <c r="T4396" s="2"/>
      <c r="U4396" s="2"/>
      <c r="V4396" s="2"/>
      <c r="W4396" s="2"/>
    </row>
    <row r="4397" spans="2:23" ht="15" customHeight="1" x14ac:dyDescent="0.35">
      <c r="B4397" s="349"/>
      <c r="C4397" s="715" t="str">
        <f t="shared" si="275"/>
        <v/>
      </c>
      <c r="D4397" s="458">
        <f>IF(ISNUMBER(Summary!$D$17), DATE(Summary!$D$17, 1, 1) + INT((ROW(B4359)-1)/24), DATE(2024, 1, 1) + INT((ROW(B4359)-1)/24))</f>
        <v>45473</v>
      </c>
      <c r="E4397" s="459">
        <v>0.58333333333333337</v>
      </c>
      <c r="F4397" s="780"/>
      <c r="G4397" s="780"/>
      <c r="H4397" s="460">
        <f t="shared" si="273"/>
        <v>0</v>
      </c>
      <c r="I4397" s="460">
        <f t="shared" si="274"/>
        <v>0</v>
      </c>
      <c r="J4397" s="460">
        <f t="shared" si="272"/>
        <v>0</v>
      </c>
      <c r="K4397" s="9"/>
      <c r="P4397" s="2"/>
      <c r="Q4397" s="27"/>
      <c r="R4397" s="2"/>
      <c r="S4397" s="2"/>
      <c r="T4397" s="2"/>
      <c r="U4397" s="2"/>
      <c r="V4397" s="2"/>
      <c r="W4397" s="2"/>
    </row>
    <row r="4398" spans="2:23" ht="15" customHeight="1" x14ac:dyDescent="0.35">
      <c r="B4398" s="349"/>
      <c r="C4398" s="715" t="str">
        <f t="shared" si="275"/>
        <v/>
      </c>
      <c r="D4398" s="458">
        <f>IF(ISNUMBER(Summary!$D$17), DATE(Summary!$D$17, 1, 1) + INT((ROW(B4360)-1)/24), DATE(2024, 1, 1) + INT((ROW(B4360)-1)/24))</f>
        <v>45473</v>
      </c>
      <c r="E4398" s="459">
        <v>0.62500000000000011</v>
      </c>
      <c r="F4398" s="780"/>
      <c r="G4398" s="780"/>
      <c r="H4398" s="460">
        <f t="shared" si="273"/>
        <v>0</v>
      </c>
      <c r="I4398" s="460">
        <f t="shared" si="274"/>
        <v>0</v>
      </c>
      <c r="J4398" s="460">
        <f t="shared" si="272"/>
        <v>0</v>
      </c>
      <c r="K4398" s="9"/>
      <c r="P4398" s="2"/>
      <c r="Q4398" s="27"/>
      <c r="R4398" s="2"/>
      <c r="S4398" s="2"/>
      <c r="T4398" s="2"/>
      <c r="U4398" s="2"/>
      <c r="V4398" s="2"/>
      <c r="W4398" s="2"/>
    </row>
    <row r="4399" spans="2:23" ht="15" customHeight="1" x14ac:dyDescent="0.35">
      <c r="B4399" s="349"/>
      <c r="C4399" s="715" t="str">
        <f t="shared" si="275"/>
        <v/>
      </c>
      <c r="D4399" s="458">
        <f>IF(ISNUMBER(Summary!$D$17), DATE(Summary!$D$17, 1, 1) + INT((ROW(B4361)-1)/24), DATE(2024, 1, 1) + INT((ROW(B4361)-1)/24))</f>
        <v>45473</v>
      </c>
      <c r="E4399" s="459">
        <v>0.66666666666666674</v>
      </c>
      <c r="F4399" s="780"/>
      <c r="G4399" s="780"/>
      <c r="H4399" s="460">
        <f t="shared" si="273"/>
        <v>0</v>
      </c>
      <c r="I4399" s="460">
        <f t="shared" si="274"/>
        <v>0</v>
      </c>
      <c r="J4399" s="460">
        <f t="shared" si="272"/>
        <v>0</v>
      </c>
      <c r="K4399" s="9"/>
      <c r="P4399" s="2"/>
      <c r="Q4399" s="27"/>
      <c r="R4399" s="2"/>
      <c r="S4399" s="2"/>
      <c r="T4399" s="2"/>
      <c r="U4399" s="2"/>
      <c r="V4399" s="2"/>
      <c r="W4399" s="2"/>
    </row>
    <row r="4400" spans="2:23" ht="15" customHeight="1" x14ac:dyDescent="0.35">
      <c r="B4400" s="349"/>
      <c r="C4400" s="715" t="str">
        <f t="shared" si="275"/>
        <v/>
      </c>
      <c r="D4400" s="458">
        <f>IF(ISNUMBER(Summary!$D$17), DATE(Summary!$D$17, 1, 1) + INT((ROW(B4362)-1)/24), DATE(2024, 1, 1) + INT((ROW(B4362)-1)/24))</f>
        <v>45473</v>
      </c>
      <c r="E4400" s="459">
        <v>0.70833333333333337</v>
      </c>
      <c r="F4400" s="780"/>
      <c r="G4400" s="780"/>
      <c r="H4400" s="460">
        <f t="shared" si="273"/>
        <v>0</v>
      </c>
      <c r="I4400" s="460">
        <f t="shared" si="274"/>
        <v>0</v>
      </c>
      <c r="J4400" s="460">
        <f t="shared" si="272"/>
        <v>0</v>
      </c>
      <c r="K4400" s="9"/>
      <c r="P4400" s="2"/>
      <c r="Q4400" s="27"/>
      <c r="R4400" s="2"/>
      <c r="S4400" s="2"/>
      <c r="T4400" s="2"/>
      <c r="U4400" s="2"/>
      <c r="V4400" s="2"/>
      <c r="W4400" s="2"/>
    </row>
    <row r="4401" spans="2:23" ht="15" customHeight="1" x14ac:dyDescent="0.35">
      <c r="B4401" s="349"/>
      <c r="C4401" s="715" t="str">
        <f t="shared" si="275"/>
        <v/>
      </c>
      <c r="D4401" s="458">
        <f>IF(ISNUMBER(Summary!$D$17), DATE(Summary!$D$17, 1, 1) + INT((ROW(B4363)-1)/24), DATE(2024, 1, 1) + INT((ROW(B4363)-1)/24))</f>
        <v>45473</v>
      </c>
      <c r="E4401" s="459">
        <v>0.75000000000000011</v>
      </c>
      <c r="F4401" s="780"/>
      <c r="G4401" s="780"/>
      <c r="H4401" s="460">
        <f t="shared" si="273"/>
        <v>0</v>
      </c>
      <c r="I4401" s="460">
        <f t="shared" si="274"/>
        <v>0</v>
      </c>
      <c r="J4401" s="460">
        <f t="shared" si="272"/>
        <v>0</v>
      </c>
      <c r="K4401" s="9"/>
      <c r="P4401" s="2"/>
      <c r="Q4401" s="27"/>
      <c r="R4401" s="2"/>
      <c r="S4401" s="2"/>
      <c r="T4401" s="2"/>
      <c r="U4401" s="2"/>
      <c r="V4401" s="2"/>
      <c r="W4401" s="2"/>
    </row>
    <row r="4402" spans="2:23" ht="15" customHeight="1" x14ac:dyDescent="0.35">
      <c r="B4402" s="349"/>
      <c r="C4402" s="715" t="str">
        <f t="shared" si="275"/>
        <v/>
      </c>
      <c r="D4402" s="458">
        <f>IF(ISNUMBER(Summary!$D$17), DATE(Summary!$D$17, 1, 1) + INT((ROW(B4364)-1)/24), DATE(2024, 1, 1) + INT((ROW(B4364)-1)/24))</f>
        <v>45473</v>
      </c>
      <c r="E4402" s="459">
        <v>0.79166666666666674</v>
      </c>
      <c r="F4402" s="780"/>
      <c r="G4402" s="780"/>
      <c r="H4402" s="460">
        <f t="shared" si="273"/>
        <v>0</v>
      </c>
      <c r="I4402" s="460">
        <f t="shared" si="274"/>
        <v>0</v>
      </c>
      <c r="J4402" s="460">
        <f t="shared" si="272"/>
        <v>0</v>
      </c>
      <c r="K4402" s="9"/>
      <c r="P4402" s="2"/>
      <c r="Q4402" s="27"/>
      <c r="R4402" s="2"/>
      <c r="S4402" s="2"/>
      <c r="T4402" s="2"/>
      <c r="U4402" s="2"/>
      <c r="V4402" s="2"/>
      <c r="W4402" s="2"/>
    </row>
    <row r="4403" spans="2:23" ht="15" customHeight="1" x14ac:dyDescent="0.35">
      <c r="B4403" s="349"/>
      <c r="C4403" s="715" t="str">
        <f t="shared" si="275"/>
        <v/>
      </c>
      <c r="D4403" s="458">
        <f>IF(ISNUMBER(Summary!$D$17), DATE(Summary!$D$17, 1, 1) + INT((ROW(B4365)-1)/24), DATE(2024, 1, 1) + INT((ROW(B4365)-1)/24))</f>
        <v>45473</v>
      </c>
      <c r="E4403" s="459">
        <v>0.83333333333333337</v>
      </c>
      <c r="F4403" s="780"/>
      <c r="G4403" s="780"/>
      <c r="H4403" s="460">
        <f t="shared" si="273"/>
        <v>0</v>
      </c>
      <c r="I4403" s="460">
        <f t="shared" si="274"/>
        <v>0</v>
      </c>
      <c r="J4403" s="460">
        <f t="shared" si="272"/>
        <v>0</v>
      </c>
      <c r="K4403" s="9"/>
      <c r="P4403" s="2"/>
      <c r="Q4403" s="27"/>
      <c r="R4403" s="2"/>
      <c r="S4403" s="2"/>
      <c r="T4403" s="2"/>
      <c r="U4403" s="2"/>
      <c r="V4403" s="2"/>
      <c r="W4403" s="2"/>
    </row>
    <row r="4404" spans="2:23" ht="15" customHeight="1" x14ac:dyDescent="0.35">
      <c r="B4404" s="349"/>
      <c r="C4404" s="715" t="str">
        <f t="shared" si="275"/>
        <v/>
      </c>
      <c r="D4404" s="458">
        <f>IF(ISNUMBER(Summary!$D$17), DATE(Summary!$D$17, 1, 1) + INT((ROW(B4366)-1)/24), DATE(2024, 1, 1) + INT((ROW(B4366)-1)/24))</f>
        <v>45473</v>
      </c>
      <c r="E4404" s="459">
        <v>0.87500000000000011</v>
      </c>
      <c r="F4404" s="780"/>
      <c r="G4404" s="780"/>
      <c r="H4404" s="460">
        <f t="shared" si="273"/>
        <v>0</v>
      </c>
      <c r="I4404" s="460">
        <f t="shared" si="274"/>
        <v>0</v>
      </c>
      <c r="J4404" s="460">
        <f t="shared" si="272"/>
        <v>0</v>
      </c>
      <c r="K4404" s="9"/>
      <c r="P4404" s="2"/>
      <c r="Q4404" s="27"/>
      <c r="R4404" s="2"/>
      <c r="S4404" s="2"/>
      <c r="T4404" s="2"/>
      <c r="U4404" s="2"/>
      <c r="V4404" s="2"/>
      <c r="W4404" s="2"/>
    </row>
    <row r="4405" spans="2:23" ht="15" customHeight="1" x14ac:dyDescent="0.35">
      <c r="B4405" s="349"/>
      <c r="C4405" s="715" t="str">
        <f t="shared" si="275"/>
        <v/>
      </c>
      <c r="D4405" s="458">
        <f>IF(ISNUMBER(Summary!$D$17), DATE(Summary!$D$17, 1, 1) + INT((ROW(B4367)-1)/24), DATE(2024, 1, 1) + INT((ROW(B4367)-1)/24))</f>
        <v>45473</v>
      </c>
      <c r="E4405" s="459">
        <v>0.91666666666666674</v>
      </c>
      <c r="F4405" s="780"/>
      <c r="G4405" s="780"/>
      <c r="H4405" s="460">
        <f t="shared" si="273"/>
        <v>0</v>
      </c>
      <c r="I4405" s="460">
        <f t="shared" si="274"/>
        <v>0</v>
      </c>
      <c r="J4405" s="460">
        <f t="shared" si="272"/>
        <v>0</v>
      </c>
      <c r="K4405" s="9"/>
      <c r="P4405" s="2"/>
      <c r="Q4405" s="27"/>
      <c r="R4405" s="2"/>
      <c r="S4405" s="2"/>
      <c r="T4405" s="2"/>
      <c r="U4405" s="2"/>
      <c r="V4405" s="2"/>
      <c r="W4405" s="2"/>
    </row>
    <row r="4406" spans="2:23" ht="15" customHeight="1" x14ac:dyDescent="0.35">
      <c r="B4406" s="349"/>
      <c r="C4406" s="715" t="str">
        <f t="shared" si="275"/>
        <v/>
      </c>
      <c r="D4406" s="458">
        <f>IF(ISNUMBER(Summary!$D$17), DATE(Summary!$D$17, 1, 1) + INT((ROW(B4368)-1)/24), DATE(2024, 1, 1) + INT((ROW(B4368)-1)/24))</f>
        <v>45473</v>
      </c>
      <c r="E4406" s="459">
        <v>0.95833333333333337</v>
      </c>
      <c r="F4406" s="780"/>
      <c r="G4406" s="780"/>
      <c r="H4406" s="460">
        <f t="shared" si="273"/>
        <v>0</v>
      </c>
      <c r="I4406" s="460">
        <f t="shared" si="274"/>
        <v>0</v>
      </c>
      <c r="J4406" s="460">
        <f t="shared" si="272"/>
        <v>0</v>
      </c>
      <c r="K4406" s="9"/>
      <c r="P4406" s="2"/>
      <c r="Q4406" s="27"/>
      <c r="R4406" s="2"/>
      <c r="S4406" s="2"/>
      <c r="T4406" s="2"/>
      <c r="U4406" s="2"/>
      <c r="V4406" s="2"/>
      <c r="W4406" s="2"/>
    </row>
    <row r="4407" spans="2:23" ht="15" customHeight="1" x14ac:dyDescent="0.35">
      <c r="B4407" s="457"/>
      <c r="C4407" s="715">
        <f t="shared" si="275"/>
        <v>45474</v>
      </c>
      <c r="D4407" s="458">
        <f>IF(ISNUMBER(Summary!$D$17), DATE(Summary!$D$17, 1, 1) + INT((ROW(B4369)-1)/24), DATE(2024, 1, 1) + INT((ROW(B4369)-1)/24))</f>
        <v>45474</v>
      </c>
      <c r="E4407" s="459">
        <v>3.1225022567582528E-17</v>
      </c>
      <c r="F4407" s="780"/>
      <c r="G4407" s="780"/>
      <c r="H4407" s="460">
        <f t="shared" si="273"/>
        <v>0</v>
      </c>
      <c r="I4407" s="460">
        <f t="shared" si="274"/>
        <v>0</v>
      </c>
      <c r="J4407" s="460">
        <f t="shared" si="272"/>
        <v>0</v>
      </c>
      <c r="K4407" s="9"/>
      <c r="P4407" s="2"/>
      <c r="Q4407" s="27"/>
      <c r="R4407" s="2"/>
      <c r="S4407" s="2"/>
      <c r="T4407" s="2"/>
      <c r="U4407" s="2"/>
      <c r="V4407" s="2"/>
      <c r="W4407" s="2"/>
    </row>
    <row r="4408" spans="2:23" ht="15" customHeight="1" x14ac:dyDescent="0.35">
      <c r="B4408" s="349"/>
      <c r="C4408" s="715" t="str">
        <f t="shared" si="275"/>
        <v/>
      </c>
      <c r="D4408" s="458">
        <f>IF(ISNUMBER(Summary!$D$17), DATE(Summary!$D$17, 1, 1) + INT((ROW(B4370)-1)/24), DATE(2024, 1, 1) + INT((ROW(B4370)-1)/24))</f>
        <v>45474</v>
      </c>
      <c r="E4408" s="459">
        <v>4.1666666666666699E-2</v>
      </c>
      <c r="F4408" s="780"/>
      <c r="G4408" s="780"/>
      <c r="H4408" s="460">
        <f t="shared" si="273"/>
        <v>0</v>
      </c>
      <c r="I4408" s="460">
        <f t="shared" si="274"/>
        <v>0</v>
      </c>
      <c r="J4408" s="460">
        <f t="shared" si="272"/>
        <v>0</v>
      </c>
      <c r="K4408" s="9"/>
      <c r="P4408" s="2"/>
      <c r="Q4408" s="27"/>
      <c r="R4408" s="2"/>
      <c r="S4408" s="2"/>
      <c r="T4408" s="2"/>
      <c r="U4408" s="2"/>
      <c r="V4408" s="2"/>
      <c r="W4408" s="2"/>
    </row>
    <row r="4409" spans="2:23" ht="15" customHeight="1" x14ac:dyDescent="0.35">
      <c r="B4409" s="349"/>
      <c r="C4409" s="715" t="str">
        <f t="shared" si="275"/>
        <v/>
      </c>
      <c r="D4409" s="458">
        <f>IF(ISNUMBER(Summary!$D$17), DATE(Summary!$D$17, 1, 1) + INT((ROW(B4371)-1)/24), DATE(2024, 1, 1) + INT((ROW(B4371)-1)/24))</f>
        <v>45474</v>
      </c>
      <c r="E4409" s="459">
        <v>8.333333333333337E-2</v>
      </c>
      <c r="F4409" s="780"/>
      <c r="G4409" s="780"/>
      <c r="H4409" s="460">
        <f t="shared" si="273"/>
        <v>0</v>
      </c>
      <c r="I4409" s="460">
        <f t="shared" si="274"/>
        <v>0</v>
      </c>
      <c r="J4409" s="460">
        <f t="shared" si="272"/>
        <v>0</v>
      </c>
      <c r="K4409" s="9"/>
      <c r="P4409" s="2"/>
      <c r="Q4409" s="27"/>
      <c r="R4409" s="2"/>
      <c r="S4409" s="2"/>
      <c r="T4409" s="2"/>
      <c r="U4409" s="2"/>
      <c r="V4409" s="2"/>
      <c r="W4409" s="2"/>
    </row>
    <row r="4410" spans="2:23" ht="15" customHeight="1" x14ac:dyDescent="0.35">
      <c r="B4410" s="349"/>
      <c r="C4410" s="715" t="str">
        <f t="shared" si="275"/>
        <v/>
      </c>
      <c r="D4410" s="458">
        <f>IF(ISNUMBER(Summary!$D$17), DATE(Summary!$D$17, 1, 1) + INT((ROW(B4372)-1)/24), DATE(2024, 1, 1) + INT((ROW(B4372)-1)/24))</f>
        <v>45474</v>
      </c>
      <c r="E4410" s="459">
        <v>0.12500000000000006</v>
      </c>
      <c r="F4410" s="780"/>
      <c r="G4410" s="780"/>
      <c r="H4410" s="460">
        <f t="shared" si="273"/>
        <v>0</v>
      </c>
      <c r="I4410" s="460">
        <f t="shared" si="274"/>
        <v>0</v>
      </c>
      <c r="J4410" s="460">
        <f t="shared" si="272"/>
        <v>0</v>
      </c>
      <c r="K4410" s="9"/>
      <c r="P4410" s="2"/>
      <c r="Q4410" s="27"/>
      <c r="R4410" s="2"/>
      <c r="S4410" s="2"/>
      <c r="T4410" s="2"/>
      <c r="U4410" s="2"/>
      <c r="V4410" s="2"/>
      <c r="W4410" s="2"/>
    </row>
    <row r="4411" spans="2:23" ht="15" customHeight="1" x14ac:dyDescent="0.35">
      <c r="B4411" s="349"/>
      <c r="C4411" s="715" t="str">
        <f t="shared" si="275"/>
        <v/>
      </c>
      <c r="D4411" s="458">
        <f>IF(ISNUMBER(Summary!$D$17), DATE(Summary!$D$17, 1, 1) + INT((ROW(B4373)-1)/24), DATE(2024, 1, 1) + INT((ROW(B4373)-1)/24))</f>
        <v>45474</v>
      </c>
      <c r="E4411" s="459">
        <v>0.16666666666666669</v>
      </c>
      <c r="F4411" s="780"/>
      <c r="G4411" s="780"/>
      <c r="H4411" s="460">
        <f t="shared" si="273"/>
        <v>0</v>
      </c>
      <c r="I4411" s="460">
        <f t="shared" si="274"/>
        <v>0</v>
      </c>
      <c r="J4411" s="460">
        <f t="shared" si="272"/>
        <v>0</v>
      </c>
      <c r="K4411" s="9"/>
      <c r="P4411" s="2"/>
      <c r="Q4411" s="27"/>
      <c r="R4411" s="2"/>
      <c r="S4411" s="2"/>
      <c r="T4411" s="2"/>
      <c r="U4411" s="2"/>
      <c r="V4411" s="2"/>
      <c r="W4411" s="2"/>
    </row>
    <row r="4412" spans="2:23" ht="15" customHeight="1" x14ac:dyDescent="0.35">
      <c r="B4412" s="349"/>
      <c r="C4412" s="715" t="str">
        <f t="shared" si="275"/>
        <v/>
      </c>
      <c r="D4412" s="458">
        <f>IF(ISNUMBER(Summary!$D$17), DATE(Summary!$D$17, 1, 1) + INT((ROW(B4374)-1)/24), DATE(2024, 1, 1) + INT((ROW(B4374)-1)/24))</f>
        <v>45474</v>
      </c>
      <c r="E4412" s="459">
        <v>0.20833333333333337</v>
      </c>
      <c r="F4412" s="780"/>
      <c r="G4412" s="780"/>
      <c r="H4412" s="460">
        <f t="shared" si="273"/>
        <v>0</v>
      </c>
      <c r="I4412" s="460">
        <f t="shared" si="274"/>
        <v>0</v>
      </c>
      <c r="J4412" s="460">
        <f t="shared" si="272"/>
        <v>0</v>
      </c>
      <c r="K4412" s="9"/>
      <c r="P4412" s="2"/>
      <c r="Q4412" s="27"/>
      <c r="R4412" s="2"/>
      <c r="S4412" s="2"/>
      <c r="T4412" s="2"/>
      <c r="U4412" s="2"/>
      <c r="V4412" s="2"/>
      <c r="W4412" s="2"/>
    </row>
    <row r="4413" spans="2:23" ht="15" customHeight="1" x14ac:dyDescent="0.35">
      <c r="B4413" s="349"/>
      <c r="C4413" s="715" t="str">
        <f t="shared" si="275"/>
        <v/>
      </c>
      <c r="D4413" s="458">
        <f>IF(ISNUMBER(Summary!$D$17), DATE(Summary!$D$17, 1, 1) + INT((ROW(B4375)-1)/24), DATE(2024, 1, 1) + INT((ROW(B4375)-1)/24))</f>
        <v>45474</v>
      </c>
      <c r="E4413" s="459">
        <v>0.25</v>
      </c>
      <c r="F4413" s="780"/>
      <c r="G4413" s="780"/>
      <c r="H4413" s="460">
        <f t="shared" si="273"/>
        <v>0</v>
      </c>
      <c r="I4413" s="460">
        <f t="shared" si="274"/>
        <v>0</v>
      </c>
      <c r="J4413" s="460">
        <f t="shared" si="272"/>
        <v>0</v>
      </c>
      <c r="K4413" s="9"/>
      <c r="P4413" s="2"/>
      <c r="Q4413" s="27"/>
      <c r="R4413" s="2"/>
      <c r="S4413" s="2"/>
      <c r="T4413" s="2"/>
      <c r="U4413" s="2"/>
      <c r="V4413" s="2"/>
      <c r="W4413" s="2"/>
    </row>
    <row r="4414" spans="2:23" ht="15" customHeight="1" x14ac:dyDescent="0.35">
      <c r="B4414" s="349"/>
      <c r="C4414" s="715" t="str">
        <f t="shared" si="275"/>
        <v/>
      </c>
      <c r="D4414" s="458">
        <f>IF(ISNUMBER(Summary!$D$17), DATE(Summary!$D$17, 1, 1) + INT((ROW(B4376)-1)/24), DATE(2024, 1, 1) + INT((ROW(B4376)-1)/24))</f>
        <v>45474</v>
      </c>
      <c r="E4414" s="459">
        <v>0.29166666666666669</v>
      </c>
      <c r="F4414" s="780"/>
      <c r="G4414" s="780"/>
      <c r="H4414" s="460">
        <f t="shared" si="273"/>
        <v>0</v>
      </c>
      <c r="I4414" s="460">
        <f t="shared" si="274"/>
        <v>0</v>
      </c>
      <c r="J4414" s="460">
        <f t="shared" si="272"/>
        <v>0</v>
      </c>
      <c r="K4414" s="9"/>
      <c r="P4414" s="2"/>
      <c r="Q4414" s="27"/>
      <c r="R4414" s="2"/>
      <c r="S4414" s="2"/>
      <c r="T4414" s="2"/>
      <c r="U4414" s="2"/>
      <c r="V4414" s="2"/>
      <c r="W4414" s="2"/>
    </row>
    <row r="4415" spans="2:23" ht="15" customHeight="1" x14ac:dyDescent="0.35">
      <c r="B4415" s="349"/>
      <c r="C4415" s="715" t="str">
        <f t="shared" si="275"/>
        <v/>
      </c>
      <c r="D4415" s="458">
        <f>IF(ISNUMBER(Summary!$D$17), DATE(Summary!$D$17, 1, 1) + INT((ROW(B4377)-1)/24), DATE(2024, 1, 1) + INT((ROW(B4377)-1)/24))</f>
        <v>45474</v>
      </c>
      <c r="E4415" s="459">
        <v>0.33333333333333337</v>
      </c>
      <c r="F4415" s="780"/>
      <c r="G4415" s="780"/>
      <c r="H4415" s="460">
        <f t="shared" si="273"/>
        <v>0</v>
      </c>
      <c r="I4415" s="460">
        <f t="shared" si="274"/>
        <v>0</v>
      </c>
      <c r="J4415" s="460">
        <f t="shared" si="272"/>
        <v>0</v>
      </c>
      <c r="K4415" s="9"/>
      <c r="P4415" s="2"/>
      <c r="Q4415" s="27"/>
      <c r="R4415" s="2"/>
      <c r="S4415" s="2"/>
      <c r="T4415" s="2"/>
      <c r="U4415" s="2"/>
      <c r="V4415" s="2"/>
      <c r="W4415" s="2"/>
    </row>
    <row r="4416" spans="2:23" ht="15" customHeight="1" x14ac:dyDescent="0.35">
      <c r="B4416" s="349"/>
      <c r="C4416" s="715" t="str">
        <f t="shared" si="275"/>
        <v/>
      </c>
      <c r="D4416" s="458">
        <f>IF(ISNUMBER(Summary!$D$17), DATE(Summary!$D$17, 1, 1) + INT((ROW(B4378)-1)/24), DATE(2024, 1, 1) + INT((ROW(B4378)-1)/24))</f>
        <v>45474</v>
      </c>
      <c r="E4416" s="459">
        <v>0.375</v>
      </c>
      <c r="F4416" s="780"/>
      <c r="G4416" s="780"/>
      <c r="H4416" s="460">
        <f t="shared" si="273"/>
        <v>0</v>
      </c>
      <c r="I4416" s="460">
        <f t="shared" si="274"/>
        <v>0</v>
      </c>
      <c r="J4416" s="460">
        <f t="shared" ref="J4416:J4479" si="276">G4416-H4416</f>
        <v>0</v>
      </c>
      <c r="K4416" s="9"/>
      <c r="P4416" s="2"/>
      <c r="Q4416" s="27"/>
      <c r="R4416" s="2"/>
      <c r="S4416" s="2"/>
      <c r="T4416" s="2"/>
      <c r="U4416" s="2"/>
      <c r="V4416" s="2"/>
      <c r="W4416" s="2"/>
    </row>
    <row r="4417" spans="2:23" ht="15" customHeight="1" x14ac:dyDescent="0.35">
      <c r="B4417" s="349"/>
      <c r="C4417" s="715" t="str">
        <f t="shared" si="275"/>
        <v/>
      </c>
      <c r="D4417" s="458">
        <f>IF(ISNUMBER(Summary!$D$17), DATE(Summary!$D$17, 1, 1) + INT((ROW(B4379)-1)/24), DATE(2024, 1, 1) + INT((ROW(B4379)-1)/24))</f>
        <v>45474</v>
      </c>
      <c r="E4417" s="459">
        <v>0.41666666666666669</v>
      </c>
      <c r="F4417" s="780"/>
      <c r="G4417" s="780"/>
      <c r="H4417" s="460">
        <f t="shared" si="273"/>
        <v>0</v>
      </c>
      <c r="I4417" s="460">
        <f t="shared" si="274"/>
        <v>0</v>
      </c>
      <c r="J4417" s="460">
        <f t="shared" si="276"/>
        <v>0</v>
      </c>
      <c r="K4417" s="9"/>
      <c r="P4417" s="2"/>
      <c r="Q4417" s="27"/>
      <c r="R4417" s="2"/>
      <c r="S4417" s="2"/>
      <c r="T4417" s="2"/>
      <c r="U4417" s="2"/>
      <c r="V4417" s="2"/>
      <c r="W4417" s="2"/>
    </row>
    <row r="4418" spans="2:23" ht="15" customHeight="1" x14ac:dyDescent="0.35">
      <c r="B4418" s="349"/>
      <c r="C4418" s="715" t="str">
        <f t="shared" si="275"/>
        <v/>
      </c>
      <c r="D4418" s="458">
        <f>IF(ISNUMBER(Summary!$D$17), DATE(Summary!$D$17, 1, 1) + INT((ROW(B4380)-1)/24), DATE(2024, 1, 1) + INT((ROW(B4380)-1)/24))</f>
        <v>45474</v>
      </c>
      <c r="E4418" s="459">
        <v>0.45833333333333337</v>
      </c>
      <c r="F4418" s="780"/>
      <c r="G4418" s="780"/>
      <c r="H4418" s="460">
        <f t="shared" si="273"/>
        <v>0</v>
      </c>
      <c r="I4418" s="460">
        <f t="shared" si="274"/>
        <v>0</v>
      </c>
      <c r="J4418" s="460">
        <f t="shared" si="276"/>
        <v>0</v>
      </c>
      <c r="K4418" s="9"/>
      <c r="P4418" s="2"/>
      <c r="Q4418" s="27"/>
      <c r="R4418" s="2"/>
      <c r="S4418" s="2"/>
      <c r="T4418" s="2"/>
      <c r="U4418" s="2"/>
      <c r="V4418" s="2"/>
      <c r="W4418" s="2"/>
    </row>
    <row r="4419" spans="2:23" ht="15" customHeight="1" x14ac:dyDescent="0.35">
      <c r="B4419" s="349"/>
      <c r="C4419" s="715" t="str">
        <f t="shared" si="275"/>
        <v/>
      </c>
      <c r="D4419" s="458">
        <f>IF(ISNUMBER(Summary!$D$17), DATE(Summary!$D$17, 1, 1) + INT((ROW(B4381)-1)/24), DATE(2024, 1, 1) + INT((ROW(B4381)-1)/24))</f>
        <v>45474</v>
      </c>
      <c r="E4419" s="459">
        <v>0.50000000000000011</v>
      </c>
      <c r="F4419" s="780"/>
      <c r="G4419" s="780"/>
      <c r="H4419" s="460">
        <f t="shared" si="273"/>
        <v>0</v>
      </c>
      <c r="I4419" s="460">
        <f t="shared" si="274"/>
        <v>0</v>
      </c>
      <c r="J4419" s="460">
        <f t="shared" si="276"/>
        <v>0</v>
      </c>
      <c r="K4419" s="9"/>
      <c r="P4419" s="2"/>
      <c r="Q4419" s="27"/>
      <c r="R4419" s="2"/>
      <c r="S4419" s="2"/>
      <c r="T4419" s="2"/>
      <c r="U4419" s="2"/>
      <c r="V4419" s="2"/>
      <c r="W4419" s="2"/>
    </row>
    <row r="4420" spans="2:23" ht="15" customHeight="1" x14ac:dyDescent="0.35">
      <c r="B4420" s="349"/>
      <c r="C4420" s="715" t="str">
        <f t="shared" si="275"/>
        <v/>
      </c>
      <c r="D4420" s="458">
        <f>IF(ISNUMBER(Summary!$D$17), DATE(Summary!$D$17, 1, 1) + INT((ROW(B4382)-1)/24), DATE(2024, 1, 1) + INT((ROW(B4382)-1)/24))</f>
        <v>45474</v>
      </c>
      <c r="E4420" s="459">
        <v>0.54166666666666674</v>
      </c>
      <c r="F4420" s="780"/>
      <c r="G4420" s="780"/>
      <c r="H4420" s="460">
        <f t="shared" si="273"/>
        <v>0</v>
      </c>
      <c r="I4420" s="460">
        <f t="shared" si="274"/>
        <v>0</v>
      </c>
      <c r="J4420" s="460">
        <f t="shared" si="276"/>
        <v>0</v>
      </c>
      <c r="K4420" s="9"/>
      <c r="P4420" s="2"/>
      <c r="Q4420" s="27"/>
      <c r="R4420" s="2"/>
      <c r="S4420" s="2"/>
      <c r="T4420" s="2"/>
      <c r="U4420" s="2"/>
      <c r="V4420" s="2"/>
      <c r="W4420" s="2"/>
    </row>
    <row r="4421" spans="2:23" ht="15" customHeight="1" x14ac:dyDescent="0.35">
      <c r="B4421" s="349"/>
      <c r="C4421" s="715" t="str">
        <f t="shared" si="275"/>
        <v/>
      </c>
      <c r="D4421" s="458">
        <f>IF(ISNUMBER(Summary!$D$17), DATE(Summary!$D$17, 1, 1) + INT((ROW(B4383)-1)/24), DATE(2024, 1, 1) + INT((ROW(B4383)-1)/24))</f>
        <v>45474</v>
      </c>
      <c r="E4421" s="459">
        <v>0.58333333333333337</v>
      </c>
      <c r="F4421" s="780"/>
      <c r="G4421" s="780"/>
      <c r="H4421" s="460">
        <f t="shared" si="273"/>
        <v>0</v>
      </c>
      <c r="I4421" s="460">
        <f t="shared" si="274"/>
        <v>0</v>
      </c>
      <c r="J4421" s="460">
        <f t="shared" si="276"/>
        <v>0</v>
      </c>
      <c r="K4421" s="9"/>
      <c r="P4421" s="2"/>
      <c r="Q4421" s="27"/>
      <c r="R4421" s="2"/>
      <c r="S4421" s="2"/>
      <c r="T4421" s="2"/>
      <c r="U4421" s="2"/>
      <c r="V4421" s="2"/>
      <c r="W4421" s="2"/>
    </row>
    <row r="4422" spans="2:23" ht="15" customHeight="1" x14ac:dyDescent="0.35">
      <c r="B4422" s="349"/>
      <c r="C4422" s="715" t="str">
        <f t="shared" si="275"/>
        <v/>
      </c>
      <c r="D4422" s="458">
        <f>IF(ISNUMBER(Summary!$D$17), DATE(Summary!$D$17, 1, 1) + INT((ROW(B4384)-1)/24), DATE(2024, 1, 1) + INT((ROW(B4384)-1)/24))</f>
        <v>45474</v>
      </c>
      <c r="E4422" s="459">
        <v>0.62500000000000011</v>
      </c>
      <c r="F4422" s="780"/>
      <c r="G4422" s="780"/>
      <c r="H4422" s="460">
        <f t="shared" si="273"/>
        <v>0</v>
      </c>
      <c r="I4422" s="460">
        <f t="shared" si="274"/>
        <v>0</v>
      </c>
      <c r="J4422" s="460">
        <f t="shared" si="276"/>
        <v>0</v>
      </c>
      <c r="K4422" s="9"/>
      <c r="P4422" s="2"/>
      <c r="Q4422" s="27"/>
      <c r="R4422" s="2"/>
      <c r="S4422" s="2"/>
      <c r="T4422" s="2"/>
      <c r="U4422" s="2"/>
      <c r="V4422" s="2"/>
      <c r="W4422" s="2"/>
    </row>
    <row r="4423" spans="2:23" ht="15" customHeight="1" x14ac:dyDescent="0.35">
      <c r="B4423" s="349"/>
      <c r="C4423" s="715" t="str">
        <f t="shared" si="275"/>
        <v/>
      </c>
      <c r="D4423" s="458">
        <f>IF(ISNUMBER(Summary!$D$17), DATE(Summary!$D$17, 1, 1) + INT((ROW(B4385)-1)/24), DATE(2024, 1, 1) + INT((ROW(B4385)-1)/24))</f>
        <v>45474</v>
      </c>
      <c r="E4423" s="459">
        <v>0.66666666666666674</v>
      </c>
      <c r="F4423" s="780"/>
      <c r="G4423" s="780"/>
      <c r="H4423" s="460">
        <f t="shared" si="273"/>
        <v>0</v>
      </c>
      <c r="I4423" s="460">
        <f t="shared" si="274"/>
        <v>0</v>
      </c>
      <c r="J4423" s="460">
        <f t="shared" si="276"/>
        <v>0</v>
      </c>
      <c r="K4423" s="9"/>
      <c r="P4423" s="2"/>
      <c r="Q4423" s="27"/>
      <c r="R4423" s="2"/>
      <c r="S4423" s="2"/>
      <c r="T4423" s="2"/>
      <c r="U4423" s="2"/>
      <c r="V4423" s="2"/>
      <c r="W4423" s="2"/>
    </row>
    <row r="4424" spans="2:23" ht="15" customHeight="1" x14ac:dyDescent="0.35">
      <c r="B4424" s="349"/>
      <c r="C4424" s="715" t="str">
        <f t="shared" si="275"/>
        <v/>
      </c>
      <c r="D4424" s="458">
        <f>IF(ISNUMBER(Summary!$D$17), DATE(Summary!$D$17, 1, 1) + INT((ROW(B4386)-1)/24), DATE(2024, 1, 1) + INT((ROW(B4386)-1)/24))</f>
        <v>45474</v>
      </c>
      <c r="E4424" s="459">
        <v>0.70833333333333337</v>
      </c>
      <c r="F4424" s="780"/>
      <c r="G4424" s="780"/>
      <c r="H4424" s="460">
        <f t="shared" si="273"/>
        <v>0</v>
      </c>
      <c r="I4424" s="460">
        <f t="shared" si="274"/>
        <v>0</v>
      </c>
      <c r="J4424" s="460">
        <f t="shared" si="276"/>
        <v>0</v>
      </c>
      <c r="K4424" s="9"/>
      <c r="P4424" s="2"/>
      <c r="Q4424" s="27"/>
      <c r="R4424" s="2"/>
      <c r="S4424" s="2"/>
      <c r="T4424" s="2"/>
      <c r="U4424" s="2"/>
      <c r="V4424" s="2"/>
      <c r="W4424" s="2"/>
    </row>
    <row r="4425" spans="2:23" ht="15" customHeight="1" x14ac:dyDescent="0.35">
      <c r="B4425" s="349"/>
      <c r="C4425" s="715" t="str">
        <f t="shared" si="275"/>
        <v/>
      </c>
      <c r="D4425" s="458">
        <f>IF(ISNUMBER(Summary!$D$17), DATE(Summary!$D$17, 1, 1) + INT((ROW(B4387)-1)/24), DATE(2024, 1, 1) + INT((ROW(B4387)-1)/24))</f>
        <v>45474</v>
      </c>
      <c r="E4425" s="459">
        <v>0.75000000000000011</v>
      </c>
      <c r="F4425" s="780"/>
      <c r="G4425" s="780"/>
      <c r="H4425" s="460">
        <f t="shared" si="273"/>
        <v>0</v>
      </c>
      <c r="I4425" s="460">
        <f t="shared" si="274"/>
        <v>0</v>
      </c>
      <c r="J4425" s="460">
        <f t="shared" si="276"/>
        <v>0</v>
      </c>
      <c r="K4425" s="9"/>
      <c r="P4425" s="2"/>
      <c r="Q4425" s="27"/>
      <c r="R4425" s="2"/>
      <c r="S4425" s="2"/>
      <c r="T4425" s="2"/>
      <c r="U4425" s="2"/>
      <c r="V4425" s="2"/>
      <c r="W4425" s="2"/>
    </row>
    <row r="4426" spans="2:23" ht="15" customHeight="1" x14ac:dyDescent="0.35">
      <c r="B4426" s="349"/>
      <c r="C4426" s="715" t="str">
        <f t="shared" si="275"/>
        <v/>
      </c>
      <c r="D4426" s="458">
        <f>IF(ISNUMBER(Summary!$D$17), DATE(Summary!$D$17, 1, 1) + INT((ROW(B4388)-1)/24), DATE(2024, 1, 1) + INT((ROW(B4388)-1)/24))</f>
        <v>45474</v>
      </c>
      <c r="E4426" s="459">
        <v>0.79166666666666674</v>
      </c>
      <c r="F4426" s="780"/>
      <c r="G4426" s="780"/>
      <c r="H4426" s="460">
        <f t="shared" si="273"/>
        <v>0</v>
      </c>
      <c r="I4426" s="460">
        <f t="shared" si="274"/>
        <v>0</v>
      </c>
      <c r="J4426" s="460">
        <f t="shared" si="276"/>
        <v>0</v>
      </c>
      <c r="K4426" s="9"/>
      <c r="P4426" s="2"/>
      <c r="Q4426" s="27"/>
      <c r="R4426" s="2"/>
      <c r="S4426" s="2"/>
      <c r="T4426" s="2"/>
      <c r="U4426" s="2"/>
      <c r="V4426" s="2"/>
      <c r="W4426" s="2"/>
    </row>
    <row r="4427" spans="2:23" ht="15" customHeight="1" x14ac:dyDescent="0.35">
      <c r="B4427" s="349"/>
      <c r="C4427" s="715" t="str">
        <f t="shared" si="275"/>
        <v/>
      </c>
      <c r="D4427" s="458">
        <f>IF(ISNUMBER(Summary!$D$17), DATE(Summary!$D$17, 1, 1) + INT((ROW(B4389)-1)/24), DATE(2024, 1, 1) + INT((ROW(B4389)-1)/24))</f>
        <v>45474</v>
      </c>
      <c r="E4427" s="459">
        <v>0.83333333333333337</v>
      </c>
      <c r="F4427" s="780"/>
      <c r="G4427" s="780"/>
      <c r="H4427" s="460">
        <f t="shared" si="273"/>
        <v>0</v>
      </c>
      <c r="I4427" s="460">
        <f t="shared" si="274"/>
        <v>0</v>
      </c>
      <c r="J4427" s="460">
        <f t="shared" si="276"/>
        <v>0</v>
      </c>
      <c r="K4427" s="9"/>
      <c r="P4427" s="2"/>
      <c r="Q4427" s="27"/>
      <c r="R4427" s="2"/>
      <c r="S4427" s="2"/>
      <c r="T4427" s="2"/>
      <c r="U4427" s="2"/>
      <c r="V4427" s="2"/>
      <c r="W4427" s="2"/>
    </row>
    <row r="4428" spans="2:23" ht="15" customHeight="1" x14ac:dyDescent="0.35">
      <c r="B4428" s="349"/>
      <c r="C4428" s="715" t="str">
        <f t="shared" si="275"/>
        <v/>
      </c>
      <c r="D4428" s="458">
        <f>IF(ISNUMBER(Summary!$D$17), DATE(Summary!$D$17, 1, 1) + INT((ROW(B4390)-1)/24), DATE(2024, 1, 1) + INT((ROW(B4390)-1)/24))</f>
        <v>45474</v>
      </c>
      <c r="E4428" s="459">
        <v>0.87500000000000011</v>
      </c>
      <c r="F4428" s="780"/>
      <c r="G4428" s="780"/>
      <c r="H4428" s="460">
        <f t="shared" si="273"/>
        <v>0</v>
      </c>
      <c r="I4428" s="460">
        <f t="shared" si="274"/>
        <v>0</v>
      </c>
      <c r="J4428" s="460">
        <f t="shared" si="276"/>
        <v>0</v>
      </c>
      <c r="K4428" s="9"/>
      <c r="P4428" s="2"/>
      <c r="Q4428" s="27"/>
      <c r="R4428" s="2"/>
      <c r="S4428" s="2"/>
      <c r="T4428" s="2"/>
      <c r="U4428" s="2"/>
      <c r="V4428" s="2"/>
      <c r="W4428" s="2"/>
    </row>
    <row r="4429" spans="2:23" ht="15" customHeight="1" x14ac:dyDescent="0.35">
      <c r="B4429" s="349"/>
      <c r="C4429" s="715" t="str">
        <f t="shared" si="275"/>
        <v/>
      </c>
      <c r="D4429" s="458">
        <f>IF(ISNUMBER(Summary!$D$17), DATE(Summary!$D$17, 1, 1) + INT((ROW(B4391)-1)/24), DATE(2024, 1, 1) + INT((ROW(B4391)-1)/24))</f>
        <v>45474</v>
      </c>
      <c r="E4429" s="459">
        <v>0.91666666666666674</v>
      </c>
      <c r="F4429" s="780"/>
      <c r="G4429" s="780"/>
      <c r="H4429" s="460">
        <f t="shared" si="273"/>
        <v>0</v>
      </c>
      <c r="I4429" s="460">
        <f t="shared" si="274"/>
        <v>0</v>
      </c>
      <c r="J4429" s="460">
        <f t="shared" si="276"/>
        <v>0</v>
      </c>
      <c r="K4429" s="9"/>
      <c r="P4429" s="2"/>
      <c r="Q4429" s="27"/>
      <c r="R4429" s="2"/>
      <c r="S4429" s="2"/>
      <c r="T4429" s="2"/>
      <c r="U4429" s="2"/>
      <c r="V4429" s="2"/>
      <c r="W4429" s="2"/>
    </row>
    <row r="4430" spans="2:23" ht="15" customHeight="1" x14ac:dyDescent="0.35">
      <c r="B4430" s="349"/>
      <c r="C4430" s="715" t="str">
        <f t="shared" si="275"/>
        <v/>
      </c>
      <c r="D4430" s="458">
        <f>IF(ISNUMBER(Summary!$D$17), DATE(Summary!$D$17, 1, 1) + INT((ROW(B4392)-1)/24), DATE(2024, 1, 1) + INT((ROW(B4392)-1)/24))</f>
        <v>45474</v>
      </c>
      <c r="E4430" s="459">
        <v>0.95833333333333337</v>
      </c>
      <c r="F4430" s="780"/>
      <c r="G4430" s="780"/>
      <c r="H4430" s="460">
        <f t="shared" si="273"/>
        <v>0</v>
      </c>
      <c r="I4430" s="460">
        <f t="shared" si="274"/>
        <v>0</v>
      </c>
      <c r="J4430" s="460">
        <f t="shared" si="276"/>
        <v>0</v>
      </c>
      <c r="K4430" s="9"/>
      <c r="P4430" s="2"/>
      <c r="Q4430" s="27"/>
      <c r="R4430" s="2"/>
      <c r="S4430" s="2"/>
      <c r="T4430" s="2"/>
      <c r="U4430" s="2"/>
      <c r="V4430" s="2"/>
      <c r="W4430" s="2"/>
    </row>
    <row r="4431" spans="2:23" ht="15" customHeight="1" x14ac:dyDescent="0.35">
      <c r="B4431" s="457"/>
      <c r="C4431" s="715">
        <f t="shared" si="275"/>
        <v>45475</v>
      </c>
      <c r="D4431" s="458">
        <f>IF(ISNUMBER(Summary!$D$17), DATE(Summary!$D$17, 1, 1) + INT((ROW(B4393)-1)/24), DATE(2024, 1, 1) + INT((ROW(B4393)-1)/24))</f>
        <v>45475</v>
      </c>
      <c r="E4431" s="459">
        <v>3.1225022567582528E-17</v>
      </c>
      <c r="F4431" s="780"/>
      <c r="G4431" s="780"/>
      <c r="H4431" s="460">
        <f t="shared" si="273"/>
        <v>0</v>
      </c>
      <c r="I4431" s="460">
        <f t="shared" si="274"/>
        <v>0</v>
      </c>
      <c r="J4431" s="460">
        <f t="shared" si="276"/>
        <v>0</v>
      </c>
      <c r="K4431" s="9"/>
      <c r="P4431" s="2"/>
      <c r="Q4431" s="27"/>
      <c r="R4431" s="2"/>
      <c r="S4431" s="2"/>
      <c r="T4431" s="2"/>
      <c r="U4431" s="2"/>
      <c r="V4431" s="2"/>
      <c r="W4431" s="2"/>
    </row>
    <row r="4432" spans="2:23" ht="15" customHeight="1" x14ac:dyDescent="0.35">
      <c r="B4432" s="349"/>
      <c r="C4432" s="715" t="str">
        <f t="shared" si="275"/>
        <v/>
      </c>
      <c r="D4432" s="458">
        <f>IF(ISNUMBER(Summary!$D$17), DATE(Summary!$D$17, 1, 1) + INT((ROW(B4394)-1)/24), DATE(2024, 1, 1) + INT((ROW(B4394)-1)/24))</f>
        <v>45475</v>
      </c>
      <c r="E4432" s="459">
        <v>4.1666666666666699E-2</v>
      </c>
      <c r="F4432" s="780"/>
      <c r="G4432" s="780"/>
      <c r="H4432" s="460">
        <f t="shared" si="273"/>
        <v>0</v>
      </c>
      <c r="I4432" s="460">
        <f t="shared" si="274"/>
        <v>0</v>
      </c>
      <c r="J4432" s="460">
        <f t="shared" si="276"/>
        <v>0</v>
      </c>
      <c r="K4432" s="9"/>
      <c r="P4432" s="2"/>
      <c r="Q4432" s="27"/>
      <c r="R4432" s="2"/>
      <c r="S4432" s="2"/>
      <c r="T4432" s="2"/>
      <c r="U4432" s="2"/>
      <c r="V4432" s="2"/>
      <c r="W4432" s="2"/>
    </row>
    <row r="4433" spans="2:23" ht="15" customHeight="1" x14ac:dyDescent="0.35">
      <c r="B4433" s="349"/>
      <c r="C4433" s="715" t="str">
        <f t="shared" si="275"/>
        <v/>
      </c>
      <c r="D4433" s="458">
        <f>IF(ISNUMBER(Summary!$D$17), DATE(Summary!$D$17, 1, 1) + INT((ROW(B4395)-1)/24), DATE(2024, 1, 1) + INT((ROW(B4395)-1)/24))</f>
        <v>45475</v>
      </c>
      <c r="E4433" s="459">
        <v>8.333333333333337E-2</v>
      </c>
      <c r="F4433" s="780"/>
      <c r="G4433" s="780"/>
      <c r="H4433" s="460">
        <f t="shared" si="273"/>
        <v>0</v>
      </c>
      <c r="I4433" s="460">
        <f t="shared" si="274"/>
        <v>0</v>
      </c>
      <c r="J4433" s="460">
        <f t="shared" si="276"/>
        <v>0</v>
      </c>
      <c r="K4433" s="9"/>
      <c r="P4433" s="2"/>
      <c r="Q4433" s="27"/>
      <c r="R4433" s="2"/>
      <c r="S4433" s="2"/>
      <c r="T4433" s="2"/>
      <c r="U4433" s="2"/>
      <c r="V4433" s="2"/>
      <c r="W4433" s="2"/>
    </row>
    <row r="4434" spans="2:23" ht="15" customHeight="1" x14ac:dyDescent="0.35">
      <c r="B4434" s="349"/>
      <c r="C4434" s="715" t="str">
        <f t="shared" si="275"/>
        <v/>
      </c>
      <c r="D4434" s="458">
        <f>IF(ISNUMBER(Summary!$D$17), DATE(Summary!$D$17, 1, 1) + INT((ROW(B4396)-1)/24), DATE(2024, 1, 1) + INT((ROW(B4396)-1)/24))</f>
        <v>45475</v>
      </c>
      <c r="E4434" s="459">
        <v>0.12500000000000006</v>
      </c>
      <c r="F4434" s="780"/>
      <c r="G4434" s="780"/>
      <c r="H4434" s="460">
        <f t="shared" si="273"/>
        <v>0</v>
      </c>
      <c r="I4434" s="460">
        <f t="shared" si="274"/>
        <v>0</v>
      </c>
      <c r="J4434" s="460">
        <f t="shared" si="276"/>
        <v>0</v>
      </c>
      <c r="K4434" s="9"/>
      <c r="P4434" s="2"/>
      <c r="Q4434" s="27"/>
      <c r="R4434" s="2"/>
      <c r="S4434" s="2"/>
      <c r="T4434" s="2"/>
      <c r="U4434" s="2"/>
      <c r="V4434" s="2"/>
      <c r="W4434" s="2"/>
    </row>
    <row r="4435" spans="2:23" ht="15" customHeight="1" x14ac:dyDescent="0.35">
      <c r="B4435" s="349"/>
      <c r="C4435" s="715" t="str">
        <f t="shared" si="275"/>
        <v/>
      </c>
      <c r="D4435" s="458">
        <f>IF(ISNUMBER(Summary!$D$17), DATE(Summary!$D$17, 1, 1) + INT((ROW(B4397)-1)/24), DATE(2024, 1, 1) + INT((ROW(B4397)-1)/24))</f>
        <v>45475</v>
      </c>
      <c r="E4435" s="459">
        <v>0.16666666666666669</v>
      </c>
      <c r="F4435" s="780"/>
      <c r="G4435" s="780"/>
      <c r="H4435" s="460">
        <f t="shared" si="273"/>
        <v>0</v>
      </c>
      <c r="I4435" s="460">
        <f t="shared" si="274"/>
        <v>0</v>
      </c>
      <c r="J4435" s="460">
        <f t="shared" si="276"/>
        <v>0</v>
      </c>
      <c r="K4435" s="9"/>
      <c r="P4435" s="2"/>
      <c r="Q4435" s="27"/>
      <c r="R4435" s="2"/>
      <c r="S4435" s="2"/>
      <c r="T4435" s="2"/>
      <c r="U4435" s="2"/>
      <c r="V4435" s="2"/>
      <c r="W4435" s="2"/>
    </row>
    <row r="4436" spans="2:23" ht="15" customHeight="1" x14ac:dyDescent="0.35">
      <c r="B4436" s="349"/>
      <c r="C4436" s="715" t="str">
        <f t="shared" si="275"/>
        <v/>
      </c>
      <c r="D4436" s="458">
        <f>IF(ISNUMBER(Summary!$D$17), DATE(Summary!$D$17, 1, 1) + INT((ROW(B4398)-1)/24), DATE(2024, 1, 1) + INT((ROW(B4398)-1)/24))</f>
        <v>45475</v>
      </c>
      <c r="E4436" s="459">
        <v>0.20833333333333337</v>
      </c>
      <c r="F4436" s="780"/>
      <c r="G4436" s="780"/>
      <c r="H4436" s="460">
        <f t="shared" si="273"/>
        <v>0</v>
      </c>
      <c r="I4436" s="460">
        <f t="shared" si="274"/>
        <v>0</v>
      </c>
      <c r="J4436" s="460">
        <f t="shared" si="276"/>
        <v>0</v>
      </c>
      <c r="K4436" s="9"/>
      <c r="P4436" s="2"/>
      <c r="Q4436" s="27"/>
      <c r="R4436" s="2"/>
      <c r="S4436" s="2"/>
      <c r="T4436" s="2"/>
      <c r="U4436" s="2"/>
      <c r="V4436" s="2"/>
      <c r="W4436" s="2"/>
    </row>
    <row r="4437" spans="2:23" ht="15" customHeight="1" x14ac:dyDescent="0.35">
      <c r="B4437" s="349"/>
      <c r="C4437" s="715" t="str">
        <f t="shared" si="275"/>
        <v/>
      </c>
      <c r="D4437" s="458">
        <f>IF(ISNUMBER(Summary!$D$17), DATE(Summary!$D$17, 1, 1) + INT((ROW(B4399)-1)/24), DATE(2024, 1, 1) + INT((ROW(B4399)-1)/24))</f>
        <v>45475</v>
      </c>
      <c r="E4437" s="459">
        <v>0.25</v>
      </c>
      <c r="F4437" s="780"/>
      <c r="G4437" s="780"/>
      <c r="H4437" s="460">
        <f t="shared" si="273"/>
        <v>0</v>
      </c>
      <c r="I4437" s="460">
        <f t="shared" si="274"/>
        <v>0</v>
      </c>
      <c r="J4437" s="460">
        <f t="shared" si="276"/>
        <v>0</v>
      </c>
      <c r="K4437" s="9"/>
      <c r="P4437" s="2"/>
      <c r="Q4437" s="27"/>
      <c r="R4437" s="2"/>
      <c r="S4437" s="2"/>
      <c r="T4437" s="2"/>
      <c r="U4437" s="2"/>
      <c r="V4437" s="2"/>
      <c r="W4437" s="2"/>
    </row>
    <row r="4438" spans="2:23" ht="15" customHeight="1" x14ac:dyDescent="0.35">
      <c r="B4438" s="349"/>
      <c r="C4438" s="715" t="str">
        <f t="shared" si="275"/>
        <v/>
      </c>
      <c r="D4438" s="458">
        <f>IF(ISNUMBER(Summary!$D$17), DATE(Summary!$D$17, 1, 1) + INT((ROW(B4400)-1)/24), DATE(2024, 1, 1) + INT((ROW(B4400)-1)/24))</f>
        <v>45475</v>
      </c>
      <c r="E4438" s="459">
        <v>0.29166666666666669</v>
      </c>
      <c r="F4438" s="780"/>
      <c r="G4438" s="780"/>
      <c r="H4438" s="460">
        <f t="shared" si="273"/>
        <v>0</v>
      </c>
      <c r="I4438" s="460">
        <f t="shared" si="274"/>
        <v>0</v>
      </c>
      <c r="J4438" s="460">
        <f t="shared" si="276"/>
        <v>0</v>
      </c>
      <c r="K4438" s="9"/>
      <c r="P4438" s="2"/>
      <c r="Q4438" s="27"/>
      <c r="R4438" s="2"/>
      <c r="S4438" s="2"/>
      <c r="T4438" s="2"/>
      <c r="U4438" s="2"/>
      <c r="V4438" s="2"/>
      <c r="W4438" s="2"/>
    </row>
    <row r="4439" spans="2:23" ht="15" customHeight="1" x14ac:dyDescent="0.35">
      <c r="B4439" s="349"/>
      <c r="C4439" s="715" t="str">
        <f t="shared" si="275"/>
        <v/>
      </c>
      <c r="D4439" s="458">
        <f>IF(ISNUMBER(Summary!$D$17), DATE(Summary!$D$17, 1, 1) + INT((ROW(B4401)-1)/24), DATE(2024, 1, 1) + INT((ROW(B4401)-1)/24))</f>
        <v>45475</v>
      </c>
      <c r="E4439" s="459">
        <v>0.33333333333333337</v>
      </c>
      <c r="F4439" s="780"/>
      <c r="G4439" s="780"/>
      <c r="H4439" s="460">
        <f t="shared" si="273"/>
        <v>0</v>
      </c>
      <c r="I4439" s="460">
        <f t="shared" si="274"/>
        <v>0</v>
      </c>
      <c r="J4439" s="460">
        <f t="shared" si="276"/>
        <v>0</v>
      </c>
      <c r="K4439" s="9"/>
      <c r="P4439" s="2"/>
      <c r="Q4439" s="27"/>
      <c r="R4439" s="2"/>
      <c r="S4439" s="2"/>
      <c r="T4439" s="2"/>
      <c r="U4439" s="2"/>
      <c r="V4439" s="2"/>
      <c r="W4439" s="2"/>
    </row>
    <row r="4440" spans="2:23" ht="15" customHeight="1" x14ac:dyDescent="0.35">
      <c r="B4440" s="349"/>
      <c r="C4440" s="715" t="str">
        <f t="shared" si="275"/>
        <v/>
      </c>
      <c r="D4440" s="458">
        <f>IF(ISNUMBER(Summary!$D$17), DATE(Summary!$D$17, 1, 1) + INT((ROW(B4402)-1)/24), DATE(2024, 1, 1) + INT((ROW(B4402)-1)/24))</f>
        <v>45475</v>
      </c>
      <c r="E4440" s="459">
        <v>0.375</v>
      </c>
      <c r="F4440" s="780"/>
      <c r="G4440" s="780"/>
      <c r="H4440" s="460">
        <f t="shared" si="273"/>
        <v>0</v>
      </c>
      <c r="I4440" s="460">
        <f t="shared" si="274"/>
        <v>0</v>
      </c>
      <c r="J4440" s="460">
        <f t="shared" si="276"/>
        <v>0</v>
      </c>
      <c r="K4440" s="9"/>
      <c r="P4440" s="2"/>
      <c r="Q4440" s="27"/>
      <c r="R4440" s="2"/>
      <c r="S4440" s="2"/>
      <c r="T4440" s="2"/>
      <c r="U4440" s="2"/>
      <c r="V4440" s="2"/>
      <c r="W4440" s="2"/>
    </row>
    <row r="4441" spans="2:23" ht="15" customHeight="1" x14ac:dyDescent="0.35">
      <c r="B4441" s="349"/>
      <c r="C4441" s="715" t="str">
        <f t="shared" si="275"/>
        <v/>
      </c>
      <c r="D4441" s="458">
        <f>IF(ISNUMBER(Summary!$D$17), DATE(Summary!$D$17, 1, 1) + INT((ROW(B4403)-1)/24), DATE(2024, 1, 1) + INT((ROW(B4403)-1)/24))</f>
        <v>45475</v>
      </c>
      <c r="E4441" s="459">
        <v>0.41666666666666669</v>
      </c>
      <c r="F4441" s="780"/>
      <c r="G4441" s="780"/>
      <c r="H4441" s="460">
        <f t="shared" si="273"/>
        <v>0</v>
      </c>
      <c r="I4441" s="460">
        <f t="shared" si="274"/>
        <v>0</v>
      </c>
      <c r="J4441" s="460">
        <f t="shared" si="276"/>
        <v>0</v>
      </c>
      <c r="K4441" s="9"/>
      <c r="P4441" s="2"/>
      <c r="Q4441" s="27"/>
      <c r="R4441" s="2"/>
      <c r="S4441" s="2"/>
      <c r="T4441" s="2"/>
      <c r="U4441" s="2"/>
      <c r="V4441" s="2"/>
      <c r="W4441" s="2"/>
    </row>
    <row r="4442" spans="2:23" ht="15" customHeight="1" x14ac:dyDescent="0.35">
      <c r="B4442" s="349"/>
      <c r="C4442" s="715" t="str">
        <f t="shared" si="275"/>
        <v/>
      </c>
      <c r="D4442" s="458">
        <f>IF(ISNUMBER(Summary!$D$17), DATE(Summary!$D$17, 1, 1) + INT((ROW(B4404)-1)/24), DATE(2024, 1, 1) + INT((ROW(B4404)-1)/24))</f>
        <v>45475</v>
      </c>
      <c r="E4442" s="459">
        <v>0.45833333333333337</v>
      </c>
      <c r="F4442" s="780"/>
      <c r="G4442" s="780"/>
      <c r="H4442" s="460">
        <f t="shared" si="273"/>
        <v>0</v>
      </c>
      <c r="I4442" s="460">
        <f t="shared" si="274"/>
        <v>0</v>
      </c>
      <c r="J4442" s="460">
        <f t="shared" si="276"/>
        <v>0</v>
      </c>
      <c r="K4442" s="9"/>
      <c r="P4442" s="2"/>
      <c r="Q4442" s="27"/>
      <c r="R4442" s="2"/>
      <c r="S4442" s="2"/>
      <c r="T4442" s="2"/>
      <c r="U4442" s="2"/>
      <c r="V4442" s="2"/>
      <c r="W4442" s="2"/>
    </row>
    <row r="4443" spans="2:23" ht="15" customHeight="1" x14ac:dyDescent="0.35">
      <c r="B4443" s="349"/>
      <c r="C4443" s="715" t="str">
        <f t="shared" si="275"/>
        <v/>
      </c>
      <c r="D4443" s="458">
        <f>IF(ISNUMBER(Summary!$D$17), DATE(Summary!$D$17, 1, 1) + INT((ROW(B4405)-1)/24), DATE(2024, 1, 1) + INT((ROW(B4405)-1)/24))</f>
        <v>45475</v>
      </c>
      <c r="E4443" s="459">
        <v>0.50000000000000011</v>
      </c>
      <c r="F4443" s="780"/>
      <c r="G4443" s="780"/>
      <c r="H4443" s="460">
        <f t="shared" si="273"/>
        <v>0</v>
      </c>
      <c r="I4443" s="460">
        <f t="shared" si="274"/>
        <v>0</v>
      </c>
      <c r="J4443" s="460">
        <f t="shared" si="276"/>
        <v>0</v>
      </c>
      <c r="K4443" s="9"/>
      <c r="P4443" s="2"/>
      <c r="Q4443" s="27"/>
      <c r="R4443" s="2"/>
      <c r="S4443" s="2"/>
      <c r="T4443" s="2"/>
      <c r="U4443" s="2"/>
      <c r="V4443" s="2"/>
      <c r="W4443" s="2"/>
    </row>
    <row r="4444" spans="2:23" ht="15" customHeight="1" x14ac:dyDescent="0.35">
      <c r="B4444" s="349"/>
      <c r="C4444" s="715" t="str">
        <f t="shared" si="275"/>
        <v/>
      </c>
      <c r="D4444" s="458">
        <f>IF(ISNUMBER(Summary!$D$17), DATE(Summary!$D$17, 1, 1) + INT((ROW(B4406)-1)/24), DATE(2024, 1, 1) + INT((ROW(B4406)-1)/24))</f>
        <v>45475</v>
      </c>
      <c r="E4444" s="459">
        <v>0.54166666666666674</v>
      </c>
      <c r="F4444" s="780"/>
      <c r="G4444" s="780"/>
      <c r="H4444" s="460">
        <f t="shared" si="273"/>
        <v>0</v>
      </c>
      <c r="I4444" s="460">
        <f t="shared" si="274"/>
        <v>0</v>
      </c>
      <c r="J4444" s="460">
        <f t="shared" si="276"/>
        <v>0</v>
      </c>
      <c r="K4444" s="9"/>
      <c r="P4444" s="2"/>
      <c r="Q4444" s="27"/>
      <c r="R4444" s="2"/>
      <c r="S4444" s="2"/>
      <c r="T4444" s="2"/>
      <c r="U4444" s="2"/>
      <c r="V4444" s="2"/>
      <c r="W4444" s="2"/>
    </row>
    <row r="4445" spans="2:23" ht="15" customHeight="1" x14ac:dyDescent="0.35">
      <c r="B4445" s="349"/>
      <c r="C4445" s="715" t="str">
        <f t="shared" si="275"/>
        <v/>
      </c>
      <c r="D4445" s="458">
        <f>IF(ISNUMBER(Summary!$D$17), DATE(Summary!$D$17, 1, 1) + INT((ROW(B4407)-1)/24), DATE(2024, 1, 1) + INT((ROW(B4407)-1)/24))</f>
        <v>45475</v>
      </c>
      <c r="E4445" s="459">
        <v>0.58333333333333337</v>
      </c>
      <c r="F4445" s="780"/>
      <c r="G4445" s="780"/>
      <c r="H4445" s="460">
        <f t="shared" si="273"/>
        <v>0</v>
      </c>
      <c r="I4445" s="460">
        <f t="shared" si="274"/>
        <v>0</v>
      </c>
      <c r="J4445" s="460">
        <f t="shared" si="276"/>
        <v>0</v>
      </c>
      <c r="K4445" s="9"/>
      <c r="P4445" s="2"/>
      <c r="Q4445" s="27"/>
      <c r="R4445" s="2"/>
      <c r="S4445" s="2"/>
      <c r="T4445" s="2"/>
      <c r="U4445" s="2"/>
      <c r="V4445" s="2"/>
      <c r="W4445" s="2"/>
    </row>
    <row r="4446" spans="2:23" ht="15" customHeight="1" x14ac:dyDescent="0.35">
      <c r="B4446" s="349"/>
      <c r="C4446" s="715" t="str">
        <f t="shared" si="275"/>
        <v/>
      </c>
      <c r="D4446" s="458">
        <f>IF(ISNUMBER(Summary!$D$17), DATE(Summary!$D$17, 1, 1) + INT((ROW(B4408)-1)/24), DATE(2024, 1, 1) + INT((ROW(B4408)-1)/24))</f>
        <v>45475</v>
      </c>
      <c r="E4446" s="459">
        <v>0.62500000000000011</v>
      </c>
      <c r="F4446" s="780"/>
      <c r="G4446" s="780"/>
      <c r="H4446" s="460">
        <f t="shared" si="273"/>
        <v>0</v>
      </c>
      <c r="I4446" s="460">
        <f t="shared" si="274"/>
        <v>0</v>
      </c>
      <c r="J4446" s="460">
        <f t="shared" si="276"/>
        <v>0</v>
      </c>
      <c r="K4446" s="9"/>
      <c r="P4446" s="2"/>
      <c r="Q4446" s="27"/>
      <c r="R4446" s="2"/>
      <c r="S4446" s="2"/>
      <c r="T4446" s="2"/>
      <c r="U4446" s="2"/>
      <c r="V4446" s="2"/>
      <c r="W4446" s="2"/>
    </row>
    <row r="4447" spans="2:23" ht="15" customHeight="1" x14ac:dyDescent="0.35">
      <c r="B4447" s="349"/>
      <c r="C4447" s="715" t="str">
        <f t="shared" si="275"/>
        <v/>
      </c>
      <c r="D4447" s="458">
        <f>IF(ISNUMBER(Summary!$D$17), DATE(Summary!$D$17, 1, 1) + INT((ROW(B4409)-1)/24), DATE(2024, 1, 1) + INT((ROW(B4409)-1)/24))</f>
        <v>45475</v>
      </c>
      <c r="E4447" s="459">
        <v>0.66666666666666674</v>
      </c>
      <c r="F4447" s="780"/>
      <c r="G4447" s="780"/>
      <c r="H4447" s="460">
        <f t="shared" si="273"/>
        <v>0</v>
      </c>
      <c r="I4447" s="460">
        <f t="shared" si="274"/>
        <v>0</v>
      </c>
      <c r="J4447" s="460">
        <f t="shared" si="276"/>
        <v>0</v>
      </c>
      <c r="K4447" s="9"/>
      <c r="P4447" s="2"/>
      <c r="Q4447" s="27"/>
      <c r="R4447" s="2"/>
      <c r="S4447" s="2"/>
      <c r="T4447" s="2"/>
      <c r="U4447" s="2"/>
      <c r="V4447" s="2"/>
      <c r="W4447" s="2"/>
    </row>
    <row r="4448" spans="2:23" ht="15" customHeight="1" x14ac:dyDescent="0.35">
      <c r="B4448" s="349"/>
      <c r="C4448" s="715" t="str">
        <f t="shared" si="275"/>
        <v/>
      </c>
      <c r="D4448" s="458">
        <f>IF(ISNUMBER(Summary!$D$17), DATE(Summary!$D$17, 1, 1) + INT((ROW(B4410)-1)/24), DATE(2024, 1, 1) + INT((ROW(B4410)-1)/24))</f>
        <v>45475</v>
      </c>
      <c r="E4448" s="459">
        <v>0.70833333333333337</v>
      </c>
      <c r="F4448" s="780"/>
      <c r="G4448" s="780"/>
      <c r="H4448" s="460">
        <f t="shared" si="273"/>
        <v>0</v>
      </c>
      <c r="I4448" s="460">
        <f t="shared" si="274"/>
        <v>0</v>
      </c>
      <c r="J4448" s="460">
        <f t="shared" si="276"/>
        <v>0</v>
      </c>
      <c r="K4448" s="9"/>
      <c r="P4448" s="2"/>
      <c r="Q4448" s="27"/>
      <c r="R4448" s="2"/>
      <c r="S4448" s="2"/>
      <c r="T4448" s="2"/>
      <c r="U4448" s="2"/>
      <c r="V4448" s="2"/>
      <c r="W4448" s="2"/>
    </row>
    <row r="4449" spans="2:23" ht="15" customHeight="1" x14ac:dyDescent="0.35">
      <c r="B4449" s="349"/>
      <c r="C4449" s="715" t="str">
        <f t="shared" si="275"/>
        <v/>
      </c>
      <c r="D4449" s="458">
        <f>IF(ISNUMBER(Summary!$D$17), DATE(Summary!$D$17, 1, 1) + INT((ROW(B4411)-1)/24), DATE(2024, 1, 1) + INT((ROW(B4411)-1)/24))</f>
        <v>45475</v>
      </c>
      <c r="E4449" s="459">
        <v>0.75000000000000011</v>
      </c>
      <c r="F4449" s="780"/>
      <c r="G4449" s="780"/>
      <c r="H4449" s="460">
        <f t="shared" si="273"/>
        <v>0</v>
      </c>
      <c r="I4449" s="460">
        <f t="shared" si="274"/>
        <v>0</v>
      </c>
      <c r="J4449" s="460">
        <f t="shared" si="276"/>
        <v>0</v>
      </c>
      <c r="K4449" s="9"/>
      <c r="P4449" s="2"/>
      <c r="Q4449" s="27"/>
      <c r="R4449" s="2"/>
      <c r="S4449" s="2"/>
      <c r="T4449" s="2"/>
      <c r="U4449" s="2"/>
      <c r="V4449" s="2"/>
      <c r="W4449" s="2"/>
    </row>
    <row r="4450" spans="2:23" ht="15" customHeight="1" x14ac:dyDescent="0.35">
      <c r="B4450" s="349"/>
      <c r="C4450" s="715" t="str">
        <f t="shared" si="275"/>
        <v/>
      </c>
      <c r="D4450" s="458">
        <f>IF(ISNUMBER(Summary!$D$17), DATE(Summary!$D$17, 1, 1) + INT((ROW(B4412)-1)/24), DATE(2024, 1, 1) + INT((ROW(B4412)-1)/24))</f>
        <v>45475</v>
      </c>
      <c r="E4450" s="459">
        <v>0.79166666666666674</v>
      </c>
      <c r="F4450" s="780"/>
      <c r="G4450" s="780"/>
      <c r="H4450" s="460">
        <f t="shared" si="273"/>
        <v>0</v>
      </c>
      <c r="I4450" s="460">
        <f t="shared" si="274"/>
        <v>0</v>
      </c>
      <c r="J4450" s="460">
        <f t="shared" si="276"/>
        <v>0</v>
      </c>
      <c r="K4450" s="9"/>
      <c r="P4450" s="2"/>
      <c r="Q4450" s="27"/>
      <c r="R4450" s="2"/>
      <c r="S4450" s="2"/>
      <c r="T4450" s="2"/>
      <c r="U4450" s="2"/>
      <c r="V4450" s="2"/>
      <c r="W4450" s="2"/>
    </row>
    <row r="4451" spans="2:23" ht="15" customHeight="1" x14ac:dyDescent="0.35">
      <c r="B4451" s="349"/>
      <c r="C4451" s="715" t="str">
        <f t="shared" si="275"/>
        <v/>
      </c>
      <c r="D4451" s="458">
        <f>IF(ISNUMBER(Summary!$D$17), DATE(Summary!$D$17, 1, 1) + INT((ROW(B4413)-1)/24), DATE(2024, 1, 1) + INT((ROW(B4413)-1)/24))</f>
        <v>45475</v>
      </c>
      <c r="E4451" s="459">
        <v>0.83333333333333337</v>
      </c>
      <c r="F4451" s="780"/>
      <c r="G4451" s="780"/>
      <c r="H4451" s="460">
        <f t="shared" si="273"/>
        <v>0</v>
      </c>
      <c r="I4451" s="460">
        <f t="shared" si="274"/>
        <v>0</v>
      </c>
      <c r="J4451" s="460">
        <f t="shared" si="276"/>
        <v>0</v>
      </c>
      <c r="K4451" s="9"/>
      <c r="P4451" s="2"/>
      <c r="Q4451" s="27"/>
      <c r="R4451" s="2"/>
      <c r="S4451" s="2"/>
      <c r="T4451" s="2"/>
      <c r="U4451" s="2"/>
      <c r="V4451" s="2"/>
      <c r="W4451" s="2"/>
    </row>
    <row r="4452" spans="2:23" ht="15" customHeight="1" x14ac:dyDescent="0.35">
      <c r="B4452" s="349"/>
      <c r="C4452" s="715" t="str">
        <f t="shared" si="275"/>
        <v/>
      </c>
      <c r="D4452" s="458">
        <f>IF(ISNUMBER(Summary!$D$17), DATE(Summary!$D$17, 1, 1) + INT((ROW(B4414)-1)/24), DATE(2024, 1, 1) + INT((ROW(B4414)-1)/24))</f>
        <v>45475</v>
      </c>
      <c r="E4452" s="459">
        <v>0.87500000000000011</v>
      </c>
      <c r="F4452" s="780"/>
      <c r="G4452" s="780"/>
      <c r="H4452" s="460">
        <f t="shared" si="273"/>
        <v>0</v>
      </c>
      <c r="I4452" s="460">
        <f t="shared" si="274"/>
        <v>0</v>
      </c>
      <c r="J4452" s="460">
        <f t="shared" si="276"/>
        <v>0</v>
      </c>
      <c r="K4452" s="9"/>
      <c r="P4452" s="2"/>
      <c r="Q4452" s="27"/>
      <c r="R4452" s="2"/>
      <c r="S4452" s="2"/>
      <c r="T4452" s="2"/>
      <c r="U4452" s="2"/>
      <c r="V4452" s="2"/>
      <c r="W4452" s="2"/>
    </row>
    <row r="4453" spans="2:23" ht="15" customHeight="1" x14ac:dyDescent="0.35">
      <c r="B4453" s="349"/>
      <c r="C4453" s="715" t="str">
        <f t="shared" si="275"/>
        <v/>
      </c>
      <c r="D4453" s="458">
        <f>IF(ISNUMBER(Summary!$D$17), DATE(Summary!$D$17, 1, 1) + INT((ROW(B4415)-1)/24), DATE(2024, 1, 1) + INT((ROW(B4415)-1)/24))</f>
        <v>45475</v>
      </c>
      <c r="E4453" s="459">
        <v>0.91666666666666674</v>
      </c>
      <c r="F4453" s="780"/>
      <c r="G4453" s="780"/>
      <c r="H4453" s="460">
        <f t="shared" si="273"/>
        <v>0</v>
      </c>
      <c r="I4453" s="460">
        <f t="shared" si="274"/>
        <v>0</v>
      </c>
      <c r="J4453" s="460">
        <f t="shared" si="276"/>
        <v>0</v>
      </c>
      <c r="K4453" s="9"/>
      <c r="P4453" s="2"/>
      <c r="Q4453" s="27"/>
      <c r="R4453" s="2"/>
      <c r="S4453" s="2"/>
      <c r="T4453" s="2"/>
      <c r="U4453" s="2"/>
      <c r="V4453" s="2"/>
      <c r="W4453" s="2"/>
    </row>
    <row r="4454" spans="2:23" ht="15" customHeight="1" x14ac:dyDescent="0.35">
      <c r="B4454" s="349"/>
      <c r="C4454" s="715" t="str">
        <f t="shared" si="275"/>
        <v/>
      </c>
      <c r="D4454" s="458">
        <f>IF(ISNUMBER(Summary!$D$17), DATE(Summary!$D$17, 1, 1) + INT((ROW(B4416)-1)/24), DATE(2024, 1, 1) + INT((ROW(B4416)-1)/24))</f>
        <v>45475</v>
      </c>
      <c r="E4454" s="459">
        <v>0.95833333333333337</v>
      </c>
      <c r="F4454" s="780"/>
      <c r="G4454" s="780"/>
      <c r="H4454" s="460">
        <f t="shared" si="273"/>
        <v>0</v>
      </c>
      <c r="I4454" s="460">
        <f t="shared" si="274"/>
        <v>0</v>
      </c>
      <c r="J4454" s="460">
        <f t="shared" si="276"/>
        <v>0</v>
      </c>
      <c r="K4454" s="9"/>
      <c r="P4454" s="2"/>
      <c r="Q4454" s="27"/>
      <c r="R4454" s="2"/>
      <c r="S4454" s="2"/>
      <c r="T4454" s="2"/>
      <c r="U4454" s="2"/>
      <c r="V4454" s="2"/>
      <c r="W4454" s="2"/>
    </row>
    <row r="4455" spans="2:23" ht="15" customHeight="1" x14ac:dyDescent="0.35">
      <c r="B4455" s="457"/>
      <c r="C4455" s="715">
        <f t="shared" si="275"/>
        <v>45476</v>
      </c>
      <c r="D4455" s="458">
        <f>IF(ISNUMBER(Summary!$D$17), DATE(Summary!$D$17, 1, 1) + INT((ROW(B4417)-1)/24), DATE(2024, 1, 1) + INT((ROW(B4417)-1)/24))</f>
        <v>45476</v>
      </c>
      <c r="E4455" s="459">
        <v>3.1225022567582528E-17</v>
      </c>
      <c r="F4455" s="780"/>
      <c r="G4455" s="780"/>
      <c r="H4455" s="460">
        <f t="shared" ref="H4455:H4518" si="277">IF(G4455&gt;F4455,F4455,G4455)</f>
        <v>0</v>
      </c>
      <c r="I4455" s="460">
        <f t="shared" ref="I4455:I4518" si="278">F4455-H4455</f>
        <v>0</v>
      </c>
      <c r="J4455" s="460">
        <f t="shared" si="276"/>
        <v>0</v>
      </c>
      <c r="K4455" s="9"/>
      <c r="P4455" s="2"/>
      <c r="Q4455" s="27"/>
      <c r="R4455" s="2"/>
      <c r="S4455" s="2"/>
      <c r="T4455" s="2"/>
      <c r="U4455" s="2"/>
      <c r="V4455" s="2"/>
      <c r="W4455" s="2"/>
    </row>
    <row r="4456" spans="2:23" ht="15" customHeight="1" x14ac:dyDescent="0.35">
      <c r="B4456" s="349"/>
      <c r="C4456" s="715" t="str">
        <f t="shared" ref="C4456:C4519" si="279">IF(MOD(ROW()-ROW($E$39), 24)=0, $D4456, "")</f>
        <v/>
      </c>
      <c r="D4456" s="458">
        <f>IF(ISNUMBER(Summary!$D$17), DATE(Summary!$D$17, 1, 1) + INT((ROW(B4418)-1)/24), DATE(2024, 1, 1) + INT((ROW(B4418)-1)/24))</f>
        <v>45476</v>
      </c>
      <c r="E4456" s="459">
        <v>4.1666666666666699E-2</v>
      </c>
      <c r="F4456" s="780"/>
      <c r="G4456" s="780"/>
      <c r="H4456" s="460">
        <f t="shared" si="277"/>
        <v>0</v>
      </c>
      <c r="I4456" s="460">
        <f t="shared" si="278"/>
        <v>0</v>
      </c>
      <c r="J4456" s="460">
        <f t="shared" si="276"/>
        <v>0</v>
      </c>
      <c r="K4456" s="9"/>
      <c r="P4456" s="2"/>
      <c r="Q4456" s="27"/>
      <c r="R4456" s="2"/>
      <c r="S4456" s="2"/>
      <c r="T4456" s="2"/>
      <c r="U4456" s="2"/>
      <c r="V4456" s="2"/>
      <c r="W4456" s="2"/>
    </row>
    <row r="4457" spans="2:23" ht="15" customHeight="1" x14ac:dyDescent="0.35">
      <c r="B4457" s="349"/>
      <c r="C4457" s="715" t="str">
        <f t="shared" si="279"/>
        <v/>
      </c>
      <c r="D4457" s="458">
        <f>IF(ISNUMBER(Summary!$D$17), DATE(Summary!$D$17, 1, 1) + INT((ROW(B4419)-1)/24), DATE(2024, 1, 1) + INT((ROW(B4419)-1)/24))</f>
        <v>45476</v>
      </c>
      <c r="E4457" s="459">
        <v>8.333333333333337E-2</v>
      </c>
      <c r="F4457" s="780"/>
      <c r="G4457" s="780"/>
      <c r="H4457" s="460">
        <f t="shared" si="277"/>
        <v>0</v>
      </c>
      <c r="I4457" s="460">
        <f t="shared" si="278"/>
        <v>0</v>
      </c>
      <c r="J4457" s="460">
        <f t="shared" si="276"/>
        <v>0</v>
      </c>
      <c r="K4457" s="9"/>
      <c r="P4457" s="2"/>
      <c r="Q4457" s="27"/>
      <c r="R4457" s="2"/>
      <c r="S4457" s="2"/>
      <c r="T4457" s="2"/>
      <c r="U4457" s="2"/>
      <c r="V4457" s="2"/>
      <c r="W4457" s="2"/>
    </row>
    <row r="4458" spans="2:23" ht="15" customHeight="1" x14ac:dyDescent="0.35">
      <c r="B4458" s="349"/>
      <c r="C4458" s="715" t="str">
        <f t="shared" si="279"/>
        <v/>
      </c>
      <c r="D4458" s="458">
        <f>IF(ISNUMBER(Summary!$D$17), DATE(Summary!$D$17, 1, 1) + INT((ROW(B4420)-1)/24), DATE(2024, 1, 1) + INT((ROW(B4420)-1)/24))</f>
        <v>45476</v>
      </c>
      <c r="E4458" s="459">
        <v>0.12500000000000006</v>
      </c>
      <c r="F4458" s="780"/>
      <c r="G4458" s="780"/>
      <c r="H4458" s="460">
        <f t="shared" si="277"/>
        <v>0</v>
      </c>
      <c r="I4458" s="460">
        <f t="shared" si="278"/>
        <v>0</v>
      </c>
      <c r="J4458" s="460">
        <f t="shared" si="276"/>
        <v>0</v>
      </c>
      <c r="K4458" s="9"/>
      <c r="P4458" s="2"/>
      <c r="Q4458" s="27"/>
      <c r="R4458" s="2"/>
      <c r="S4458" s="2"/>
      <c r="T4458" s="2"/>
      <c r="U4458" s="2"/>
      <c r="V4458" s="2"/>
      <c r="W4458" s="2"/>
    </row>
    <row r="4459" spans="2:23" ht="15" customHeight="1" x14ac:dyDescent="0.35">
      <c r="B4459" s="349"/>
      <c r="C4459" s="715" t="str">
        <f t="shared" si="279"/>
        <v/>
      </c>
      <c r="D4459" s="458">
        <f>IF(ISNUMBER(Summary!$D$17), DATE(Summary!$D$17, 1, 1) + INT((ROW(B4421)-1)/24), DATE(2024, 1, 1) + INT((ROW(B4421)-1)/24))</f>
        <v>45476</v>
      </c>
      <c r="E4459" s="459">
        <v>0.16666666666666669</v>
      </c>
      <c r="F4459" s="780"/>
      <c r="G4459" s="780"/>
      <c r="H4459" s="460">
        <f t="shared" si="277"/>
        <v>0</v>
      </c>
      <c r="I4459" s="460">
        <f t="shared" si="278"/>
        <v>0</v>
      </c>
      <c r="J4459" s="460">
        <f t="shared" si="276"/>
        <v>0</v>
      </c>
      <c r="K4459" s="9"/>
      <c r="P4459" s="2"/>
      <c r="Q4459" s="27"/>
      <c r="R4459" s="2"/>
      <c r="S4459" s="2"/>
      <c r="T4459" s="2"/>
      <c r="U4459" s="2"/>
      <c r="V4459" s="2"/>
      <c r="W4459" s="2"/>
    </row>
    <row r="4460" spans="2:23" ht="15" customHeight="1" x14ac:dyDescent="0.35">
      <c r="B4460" s="349"/>
      <c r="C4460" s="715" t="str">
        <f t="shared" si="279"/>
        <v/>
      </c>
      <c r="D4460" s="458">
        <f>IF(ISNUMBER(Summary!$D$17), DATE(Summary!$D$17, 1, 1) + INT((ROW(B4422)-1)/24), DATE(2024, 1, 1) + INT((ROW(B4422)-1)/24))</f>
        <v>45476</v>
      </c>
      <c r="E4460" s="459">
        <v>0.20833333333333337</v>
      </c>
      <c r="F4460" s="780"/>
      <c r="G4460" s="780"/>
      <c r="H4460" s="460">
        <f t="shared" si="277"/>
        <v>0</v>
      </c>
      <c r="I4460" s="460">
        <f t="shared" si="278"/>
        <v>0</v>
      </c>
      <c r="J4460" s="460">
        <f t="shared" si="276"/>
        <v>0</v>
      </c>
      <c r="K4460" s="9"/>
      <c r="P4460" s="2"/>
      <c r="Q4460" s="27"/>
      <c r="R4460" s="2"/>
      <c r="S4460" s="2"/>
      <c r="T4460" s="2"/>
      <c r="U4460" s="2"/>
      <c r="V4460" s="2"/>
      <c r="W4460" s="2"/>
    </row>
    <row r="4461" spans="2:23" ht="15" customHeight="1" x14ac:dyDescent="0.35">
      <c r="B4461" s="349"/>
      <c r="C4461" s="715" t="str">
        <f t="shared" si="279"/>
        <v/>
      </c>
      <c r="D4461" s="458">
        <f>IF(ISNUMBER(Summary!$D$17), DATE(Summary!$D$17, 1, 1) + INT((ROW(B4423)-1)/24), DATE(2024, 1, 1) + INT((ROW(B4423)-1)/24))</f>
        <v>45476</v>
      </c>
      <c r="E4461" s="459">
        <v>0.25</v>
      </c>
      <c r="F4461" s="780"/>
      <c r="G4461" s="780"/>
      <c r="H4461" s="460">
        <f t="shared" si="277"/>
        <v>0</v>
      </c>
      <c r="I4461" s="460">
        <f t="shared" si="278"/>
        <v>0</v>
      </c>
      <c r="J4461" s="460">
        <f t="shared" si="276"/>
        <v>0</v>
      </c>
      <c r="K4461" s="9"/>
      <c r="P4461" s="2"/>
      <c r="Q4461" s="27"/>
      <c r="R4461" s="2"/>
      <c r="S4461" s="2"/>
      <c r="T4461" s="2"/>
      <c r="U4461" s="2"/>
      <c r="V4461" s="2"/>
      <c r="W4461" s="2"/>
    </row>
    <row r="4462" spans="2:23" ht="15" customHeight="1" x14ac:dyDescent="0.35">
      <c r="B4462" s="349"/>
      <c r="C4462" s="715" t="str">
        <f t="shared" si="279"/>
        <v/>
      </c>
      <c r="D4462" s="458">
        <f>IF(ISNUMBER(Summary!$D$17), DATE(Summary!$D$17, 1, 1) + INT((ROW(B4424)-1)/24), DATE(2024, 1, 1) + INT((ROW(B4424)-1)/24))</f>
        <v>45476</v>
      </c>
      <c r="E4462" s="459">
        <v>0.29166666666666669</v>
      </c>
      <c r="F4462" s="780"/>
      <c r="G4462" s="780"/>
      <c r="H4462" s="460">
        <f t="shared" si="277"/>
        <v>0</v>
      </c>
      <c r="I4462" s="460">
        <f t="shared" si="278"/>
        <v>0</v>
      </c>
      <c r="J4462" s="460">
        <f t="shared" si="276"/>
        <v>0</v>
      </c>
      <c r="K4462" s="9"/>
      <c r="P4462" s="2"/>
      <c r="Q4462" s="27"/>
      <c r="R4462" s="2"/>
      <c r="S4462" s="2"/>
      <c r="T4462" s="2"/>
      <c r="U4462" s="2"/>
      <c r="V4462" s="2"/>
      <c r="W4462" s="2"/>
    </row>
    <row r="4463" spans="2:23" ht="15" customHeight="1" x14ac:dyDescent="0.35">
      <c r="B4463" s="349"/>
      <c r="C4463" s="715" t="str">
        <f t="shared" si="279"/>
        <v/>
      </c>
      <c r="D4463" s="458">
        <f>IF(ISNUMBER(Summary!$D$17), DATE(Summary!$D$17, 1, 1) + INT((ROW(B4425)-1)/24), DATE(2024, 1, 1) + INT((ROW(B4425)-1)/24))</f>
        <v>45476</v>
      </c>
      <c r="E4463" s="459">
        <v>0.33333333333333337</v>
      </c>
      <c r="F4463" s="780"/>
      <c r="G4463" s="780"/>
      <c r="H4463" s="460">
        <f t="shared" si="277"/>
        <v>0</v>
      </c>
      <c r="I4463" s="460">
        <f t="shared" si="278"/>
        <v>0</v>
      </c>
      <c r="J4463" s="460">
        <f t="shared" si="276"/>
        <v>0</v>
      </c>
      <c r="K4463" s="9"/>
      <c r="P4463" s="2"/>
      <c r="Q4463" s="27"/>
      <c r="R4463" s="2"/>
      <c r="S4463" s="2"/>
      <c r="T4463" s="2"/>
      <c r="U4463" s="2"/>
      <c r="V4463" s="2"/>
      <c r="W4463" s="2"/>
    </row>
    <row r="4464" spans="2:23" ht="15" customHeight="1" x14ac:dyDescent="0.35">
      <c r="B4464" s="349"/>
      <c r="C4464" s="715" t="str">
        <f t="shared" si="279"/>
        <v/>
      </c>
      <c r="D4464" s="458">
        <f>IF(ISNUMBER(Summary!$D$17), DATE(Summary!$D$17, 1, 1) + INT((ROW(B4426)-1)/24), DATE(2024, 1, 1) + INT((ROW(B4426)-1)/24))</f>
        <v>45476</v>
      </c>
      <c r="E4464" s="459">
        <v>0.375</v>
      </c>
      <c r="F4464" s="780"/>
      <c r="G4464" s="780"/>
      <c r="H4464" s="460">
        <f t="shared" si="277"/>
        <v>0</v>
      </c>
      <c r="I4464" s="460">
        <f t="shared" si="278"/>
        <v>0</v>
      </c>
      <c r="J4464" s="460">
        <f t="shared" si="276"/>
        <v>0</v>
      </c>
      <c r="K4464" s="9"/>
      <c r="P4464" s="2"/>
      <c r="Q4464" s="27"/>
      <c r="R4464" s="2"/>
      <c r="S4464" s="2"/>
      <c r="T4464" s="2"/>
      <c r="U4464" s="2"/>
      <c r="V4464" s="2"/>
      <c r="W4464" s="2"/>
    </row>
    <row r="4465" spans="2:23" ht="15" customHeight="1" x14ac:dyDescent="0.35">
      <c r="B4465" s="349"/>
      <c r="C4465" s="715" t="str">
        <f t="shared" si="279"/>
        <v/>
      </c>
      <c r="D4465" s="458">
        <f>IF(ISNUMBER(Summary!$D$17), DATE(Summary!$D$17, 1, 1) + INT((ROW(B4427)-1)/24), DATE(2024, 1, 1) + INT((ROW(B4427)-1)/24))</f>
        <v>45476</v>
      </c>
      <c r="E4465" s="459">
        <v>0.41666666666666669</v>
      </c>
      <c r="F4465" s="780"/>
      <c r="G4465" s="780"/>
      <c r="H4465" s="460">
        <f t="shared" si="277"/>
        <v>0</v>
      </c>
      <c r="I4465" s="460">
        <f t="shared" si="278"/>
        <v>0</v>
      </c>
      <c r="J4465" s="460">
        <f t="shared" si="276"/>
        <v>0</v>
      </c>
      <c r="K4465" s="9"/>
      <c r="P4465" s="2"/>
      <c r="Q4465" s="27"/>
      <c r="R4465" s="2"/>
      <c r="S4465" s="2"/>
      <c r="T4465" s="2"/>
      <c r="U4465" s="2"/>
      <c r="V4465" s="2"/>
      <c r="W4465" s="2"/>
    </row>
    <row r="4466" spans="2:23" ht="15" customHeight="1" x14ac:dyDescent="0.35">
      <c r="B4466" s="349"/>
      <c r="C4466" s="715" t="str">
        <f t="shared" si="279"/>
        <v/>
      </c>
      <c r="D4466" s="458">
        <f>IF(ISNUMBER(Summary!$D$17), DATE(Summary!$D$17, 1, 1) + INT((ROW(B4428)-1)/24), DATE(2024, 1, 1) + INT((ROW(B4428)-1)/24))</f>
        <v>45476</v>
      </c>
      <c r="E4466" s="459">
        <v>0.45833333333333337</v>
      </c>
      <c r="F4466" s="780"/>
      <c r="G4466" s="780"/>
      <c r="H4466" s="460">
        <f t="shared" si="277"/>
        <v>0</v>
      </c>
      <c r="I4466" s="460">
        <f t="shared" si="278"/>
        <v>0</v>
      </c>
      <c r="J4466" s="460">
        <f t="shared" si="276"/>
        <v>0</v>
      </c>
      <c r="K4466" s="9"/>
      <c r="P4466" s="2"/>
      <c r="Q4466" s="27"/>
      <c r="R4466" s="2"/>
      <c r="S4466" s="2"/>
      <c r="T4466" s="2"/>
      <c r="U4466" s="2"/>
      <c r="V4466" s="2"/>
      <c r="W4466" s="2"/>
    </row>
    <row r="4467" spans="2:23" ht="15" customHeight="1" x14ac:dyDescent="0.35">
      <c r="B4467" s="349"/>
      <c r="C4467" s="715" t="str">
        <f t="shared" si="279"/>
        <v/>
      </c>
      <c r="D4467" s="458">
        <f>IF(ISNUMBER(Summary!$D$17), DATE(Summary!$D$17, 1, 1) + INT((ROW(B4429)-1)/24), DATE(2024, 1, 1) + INT((ROW(B4429)-1)/24))</f>
        <v>45476</v>
      </c>
      <c r="E4467" s="459">
        <v>0.50000000000000011</v>
      </c>
      <c r="F4467" s="780"/>
      <c r="G4467" s="780"/>
      <c r="H4467" s="460">
        <f t="shared" si="277"/>
        <v>0</v>
      </c>
      <c r="I4467" s="460">
        <f t="shared" si="278"/>
        <v>0</v>
      </c>
      <c r="J4467" s="460">
        <f t="shared" si="276"/>
        <v>0</v>
      </c>
      <c r="K4467" s="9"/>
      <c r="P4467" s="2"/>
      <c r="Q4467" s="27"/>
      <c r="R4467" s="2"/>
      <c r="S4467" s="2"/>
      <c r="T4467" s="2"/>
      <c r="U4467" s="2"/>
      <c r="V4467" s="2"/>
      <c r="W4467" s="2"/>
    </row>
    <row r="4468" spans="2:23" ht="15" customHeight="1" x14ac:dyDescent="0.35">
      <c r="B4468" s="349"/>
      <c r="C4468" s="715" t="str">
        <f t="shared" si="279"/>
        <v/>
      </c>
      <c r="D4468" s="458">
        <f>IF(ISNUMBER(Summary!$D$17), DATE(Summary!$D$17, 1, 1) + INT((ROW(B4430)-1)/24), DATE(2024, 1, 1) + INT((ROW(B4430)-1)/24))</f>
        <v>45476</v>
      </c>
      <c r="E4468" s="459">
        <v>0.54166666666666674</v>
      </c>
      <c r="F4468" s="780"/>
      <c r="G4468" s="780"/>
      <c r="H4468" s="460">
        <f t="shared" si="277"/>
        <v>0</v>
      </c>
      <c r="I4468" s="460">
        <f t="shared" si="278"/>
        <v>0</v>
      </c>
      <c r="J4468" s="460">
        <f t="shared" si="276"/>
        <v>0</v>
      </c>
      <c r="K4468" s="9"/>
      <c r="P4468" s="2"/>
      <c r="Q4468" s="27"/>
      <c r="R4468" s="2"/>
      <c r="S4468" s="2"/>
      <c r="T4468" s="2"/>
      <c r="U4468" s="2"/>
      <c r="V4468" s="2"/>
      <c r="W4468" s="2"/>
    </row>
    <row r="4469" spans="2:23" ht="15" customHeight="1" x14ac:dyDescent="0.35">
      <c r="B4469" s="349"/>
      <c r="C4469" s="715" t="str">
        <f t="shared" si="279"/>
        <v/>
      </c>
      <c r="D4469" s="458">
        <f>IF(ISNUMBER(Summary!$D$17), DATE(Summary!$D$17, 1, 1) + INT((ROW(B4431)-1)/24), DATE(2024, 1, 1) + INT((ROW(B4431)-1)/24))</f>
        <v>45476</v>
      </c>
      <c r="E4469" s="459">
        <v>0.58333333333333337</v>
      </c>
      <c r="F4469" s="780"/>
      <c r="G4469" s="780"/>
      <c r="H4469" s="460">
        <f t="shared" si="277"/>
        <v>0</v>
      </c>
      <c r="I4469" s="460">
        <f t="shared" si="278"/>
        <v>0</v>
      </c>
      <c r="J4469" s="460">
        <f t="shared" si="276"/>
        <v>0</v>
      </c>
      <c r="K4469" s="9"/>
      <c r="P4469" s="2"/>
      <c r="Q4469" s="27"/>
      <c r="R4469" s="2"/>
      <c r="S4469" s="2"/>
      <c r="T4469" s="2"/>
      <c r="U4469" s="2"/>
      <c r="V4469" s="2"/>
      <c r="W4469" s="2"/>
    </row>
    <row r="4470" spans="2:23" ht="15" customHeight="1" x14ac:dyDescent="0.35">
      <c r="B4470" s="349"/>
      <c r="C4470" s="715" t="str">
        <f t="shared" si="279"/>
        <v/>
      </c>
      <c r="D4470" s="458">
        <f>IF(ISNUMBER(Summary!$D$17), DATE(Summary!$D$17, 1, 1) + INT((ROW(B4432)-1)/24), DATE(2024, 1, 1) + INT((ROW(B4432)-1)/24))</f>
        <v>45476</v>
      </c>
      <c r="E4470" s="459">
        <v>0.62500000000000011</v>
      </c>
      <c r="F4470" s="780"/>
      <c r="G4470" s="780"/>
      <c r="H4470" s="460">
        <f t="shared" si="277"/>
        <v>0</v>
      </c>
      <c r="I4470" s="460">
        <f t="shared" si="278"/>
        <v>0</v>
      </c>
      <c r="J4470" s="460">
        <f t="shared" si="276"/>
        <v>0</v>
      </c>
      <c r="K4470" s="9"/>
      <c r="P4470" s="2"/>
      <c r="Q4470" s="27"/>
      <c r="R4470" s="2"/>
      <c r="S4470" s="2"/>
      <c r="T4470" s="2"/>
      <c r="U4470" s="2"/>
      <c r="V4470" s="2"/>
      <c r="W4470" s="2"/>
    </row>
    <row r="4471" spans="2:23" ht="15" customHeight="1" x14ac:dyDescent="0.35">
      <c r="B4471" s="349"/>
      <c r="C4471" s="715" t="str">
        <f t="shared" si="279"/>
        <v/>
      </c>
      <c r="D4471" s="458">
        <f>IF(ISNUMBER(Summary!$D$17), DATE(Summary!$D$17, 1, 1) + INT((ROW(B4433)-1)/24), DATE(2024, 1, 1) + INT((ROW(B4433)-1)/24))</f>
        <v>45476</v>
      </c>
      <c r="E4471" s="459">
        <v>0.66666666666666674</v>
      </c>
      <c r="F4471" s="780"/>
      <c r="G4471" s="780"/>
      <c r="H4471" s="460">
        <f t="shared" si="277"/>
        <v>0</v>
      </c>
      <c r="I4471" s="460">
        <f t="shared" si="278"/>
        <v>0</v>
      </c>
      <c r="J4471" s="460">
        <f t="shared" si="276"/>
        <v>0</v>
      </c>
      <c r="K4471" s="9"/>
      <c r="P4471" s="2"/>
      <c r="Q4471" s="27"/>
      <c r="R4471" s="2"/>
      <c r="S4471" s="2"/>
      <c r="T4471" s="2"/>
      <c r="U4471" s="2"/>
      <c r="V4471" s="2"/>
      <c r="W4471" s="2"/>
    </row>
    <row r="4472" spans="2:23" ht="15" customHeight="1" x14ac:dyDescent="0.35">
      <c r="B4472" s="349"/>
      <c r="C4472" s="715" t="str">
        <f t="shared" si="279"/>
        <v/>
      </c>
      <c r="D4472" s="458">
        <f>IF(ISNUMBER(Summary!$D$17), DATE(Summary!$D$17, 1, 1) + INT((ROW(B4434)-1)/24), DATE(2024, 1, 1) + INT((ROW(B4434)-1)/24))</f>
        <v>45476</v>
      </c>
      <c r="E4472" s="459">
        <v>0.70833333333333337</v>
      </c>
      <c r="F4472" s="780"/>
      <c r="G4472" s="780"/>
      <c r="H4472" s="460">
        <f t="shared" si="277"/>
        <v>0</v>
      </c>
      <c r="I4472" s="460">
        <f t="shared" si="278"/>
        <v>0</v>
      </c>
      <c r="J4472" s="460">
        <f t="shared" si="276"/>
        <v>0</v>
      </c>
      <c r="K4472" s="9"/>
      <c r="P4472" s="2"/>
      <c r="Q4472" s="27"/>
      <c r="R4472" s="2"/>
      <c r="S4472" s="2"/>
      <c r="T4472" s="2"/>
      <c r="U4472" s="2"/>
      <c r="V4472" s="2"/>
      <c r="W4472" s="2"/>
    </row>
    <row r="4473" spans="2:23" ht="15" customHeight="1" x14ac:dyDescent="0.35">
      <c r="B4473" s="349"/>
      <c r="C4473" s="715" t="str">
        <f t="shared" si="279"/>
        <v/>
      </c>
      <c r="D4473" s="458">
        <f>IF(ISNUMBER(Summary!$D$17), DATE(Summary!$D$17, 1, 1) + INT((ROW(B4435)-1)/24), DATE(2024, 1, 1) + INT((ROW(B4435)-1)/24))</f>
        <v>45476</v>
      </c>
      <c r="E4473" s="459">
        <v>0.75000000000000011</v>
      </c>
      <c r="F4473" s="780"/>
      <c r="G4473" s="780"/>
      <c r="H4473" s="460">
        <f t="shared" si="277"/>
        <v>0</v>
      </c>
      <c r="I4473" s="460">
        <f t="shared" si="278"/>
        <v>0</v>
      </c>
      <c r="J4473" s="460">
        <f t="shared" si="276"/>
        <v>0</v>
      </c>
      <c r="K4473" s="9"/>
      <c r="P4473" s="2"/>
      <c r="Q4473" s="27"/>
      <c r="R4473" s="2"/>
      <c r="S4473" s="2"/>
      <c r="T4473" s="2"/>
      <c r="U4473" s="2"/>
      <c r="V4473" s="2"/>
      <c r="W4473" s="2"/>
    </row>
    <row r="4474" spans="2:23" ht="15" customHeight="1" x14ac:dyDescent="0.35">
      <c r="B4474" s="349"/>
      <c r="C4474" s="715" t="str">
        <f t="shared" si="279"/>
        <v/>
      </c>
      <c r="D4474" s="458">
        <f>IF(ISNUMBER(Summary!$D$17), DATE(Summary!$D$17, 1, 1) + INT((ROW(B4436)-1)/24), DATE(2024, 1, 1) + INT((ROW(B4436)-1)/24))</f>
        <v>45476</v>
      </c>
      <c r="E4474" s="459">
        <v>0.79166666666666674</v>
      </c>
      <c r="F4474" s="780"/>
      <c r="G4474" s="780"/>
      <c r="H4474" s="460">
        <f t="shared" si="277"/>
        <v>0</v>
      </c>
      <c r="I4474" s="460">
        <f t="shared" si="278"/>
        <v>0</v>
      </c>
      <c r="J4474" s="460">
        <f t="shared" si="276"/>
        <v>0</v>
      </c>
      <c r="K4474" s="9"/>
      <c r="P4474" s="2"/>
      <c r="Q4474" s="27"/>
      <c r="R4474" s="2"/>
      <c r="S4474" s="2"/>
      <c r="T4474" s="2"/>
      <c r="U4474" s="2"/>
      <c r="V4474" s="2"/>
      <c r="W4474" s="2"/>
    </row>
    <row r="4475" spans="2:23" ht="15" customHeight="1" x14ac:dyDescent="0.35">
      <c r="B4475" s="349"/>
      <c r="C4475" s="715" t="str">
        <f t="shared" si="279"/>
        <v/>
      </c>
      <c r="D4475" s="458">
        <f>IF(ISNUMBER(Summary!$D$17), DATE(Summary!$D$17, 1, 1) + INT((ROW(B4437)-1)/24), DATE(2024, 1, 1) + INT((ROW(B4437)-1)/24))</f>
        <v>45476</v>
      </c>
      <c r="E4475" s="459">
        <v>0.83333333333333337</v>
      </c>
      <c r="F4475" s="780"/>
      <c r="G4475" s="780"/>
      <c r="H4475" s="460">
        <f t="shared" si="277"/>
        <v>0</v>
      </c>
      <c r="I4475" s="460">
        <f t="shared" si="278"/>
        <v>0</v>
      </c>
      <c r="J4475" s="460">
        <f t="shared" si="276"/>
        <v>0</v>
      </c>
      <c r="K4475" s="9"/>
      <c r="P4475" s="2"/>
      <c r="Q4475" s="27"/>
      <c r="R4475" s="2"/>
      <c r="S4475" s="2"/>
      <c r="T4475" s="2"/>
      <c r="U4475" s="2"/>
      <c r="V4475" s="2"/>
      <c r="W4475" s="2"/>
    </row>
    <row r="4476" spans="2:23" ht="15" customHeight="1" x14ac:dyDescent="0.35">
      <c r="B4476" s="349"/>
      <c r="C4476" s="715" t="str">
        <f t="shared" si="279"/>
        <v/>
      </c>
      <c r="D4476" s="458">
        <f>IF(ISNUMBER(Summary!$D$17), DATE(Summary!$D$17, 1, 1) + INT((ROW(B4438)-1)/24), DATE(2024, 1, 1) + INT((ROW(B4438)-1)/24))</f>
        <v>45476</v>
      </c>
      <c r="E4476" s="459">
        <v>0.87500000000000011</v>
      </c>
      <c r="F4476" s="780"/>
      <c r="G4476" s="780"/>
      <c r="H4476" s="460">
        <f t="shared" si="277"/>
        <v>0</v>
      </c>
      <c r="I4476" s="460">
        <f t="shared" si="278"/>
        <v>0</v>
      </c>
      <c r="J4476" s="460">
        <f t="shared" si="276"/>
        <v>0</v>
      </c>
      <c r="K4476" s="9"/>
      <c r="P4476" s="2"/>
      <c r="Q4476" s="27"/>
      <c r="R4476" s="2"/>
      <c r="S4476" s="2"/>
      <c r="T4476" s="2"/>
      <c r="U4476" s="2"/>
      <c r="V4476" s="2"/>
      <c r="W4476" s="2"/>
    </row>
    <row r="4477" spans="2:23" ht="15" customHeight="1" x14ac:dyDescent="0.35">
      <c r="B4477" s="349"/>
      <c r="C4477" s="715" t="str">
        <f t="shared" si="279"/>
        <v/>
      </c>
      <c r="D4477" s="458">
        <f>IF(ISNUMBER(Summary!$D$17), DATE(Summary!$D$17, 1, 1) + INT((ROW(B4439)-1)/24), DATE(2024, 1, 1) + INT((ROW(B4439)-1)/24))</f>
        <v>45476</v>
      </c>
      <c r="E4477" s="459">
        <v>0.91666666666666674</v>
      </c>
      <c r="F4477" s="780"/>
      <c r="G4477" s="780"/>
      <c r="H4477" s="460">
        <f t="shared" si="277"/>
        <v>0</v>
      </c>
      <c r="I4477" s="460">
        <f t="shared" si="278"/>
        <v>0</v>
      </c>
      <c r="J4477" s="460">
        <f t="shared" si="276"/>
        <v>0</v>
      </c>
      <c r="K4477" s="9"/>
      <c r="P4477" s="2"/>
      <c r="Q4477" s="27"/>
      <c r="R4477" s="2"/>
      <c r="S4477" s="2"/>
      <c r="T4477" s="2"/>
      <c r="U4477" s="2"/>
      <c r="V4477" s="2"/>
      <c r="W4477" s="2"/>
    </row>
    <row r="4478" spans="2:23" ht="15" customHeight="1" x14ac:dyDescent="0.35">
      <c r="B4478" s="349"/>
      <c r="C4478" s="715" t="str">
        <f t="shared" si="279"/>
        <v/>
      </c>
      <c r="D4478" s="458">
        <f>IF(ISNUMBER(Summary!$D$17), DATE(Summary!$D$17, 1, 1) + INT((ROW(B4440)-1)/24), DATE(2024, 1, 1) + INT((ROW(B4440)-1)/24))</f>
        <v>45476</v>
      </c>
      <c r="E4478" s="459">
        <v>0.95833333333333337</v>
      </c>
      <c r="F4478" s="780"/>
      <c r="G4478" s="780"/>
      <c r="H4478" s="460">
        <f t="shared" si="277"/>
        <v>0</v>
      </c>
      <c r="I4478" s="460">
        <f t="shared" si="278"/>
        <v>0</v>
      </c>
      <c r="J4478" s="460">
        <f t="shared" si="276"/>
        <v>0</v>
      </c>
      <c r="K4478" s="9"/>
      <c r="P4478" s="2"/>
      <c r="Q4478" s="27"/>
      <c r="R4478" s="2"/>
      <c r="S4478" s="2"/>
      <c r="T4478" s="2"/>
      <c r="U4478" s="2"/>
      <c r="V4478" s="2"/>
      <c r="W4478" s="2"/>
    </row>
    <row r="4479" spans="2:23" ht="15" customHeight="1" x14ac:dyDescent="0.35">
      <c r="B4479" s="457"/>
      <c r="C4479" s="715">
        <f t="shared" si="279"/>
        <v>45477</v>
      </c>
      <c r="D4479" s="458">
        <f>IF(ISNUMBER(Summary!$D$17), DATE(Summary!$D$17, 1, 1) + INT((ROW(B4441)-1)/24), DATE(2024, 1, 1) + INT((ROW(B4441)-1)/24))</f>
        <v>45477</v>
      </c>
      <c r="E4479" s="459">
        <v>3.1225022567582528E-17</v>
      </c>
      <c r="F4479" s="780"/>
      <c r="G4479" s="780"/>
      <c r="H4479" s="460">
        <f t="shared" si="277"/>
        <v>0</v>
      </c>
      <c r="I4479" s="460">
        <f t="shared" si="278"/>
        <v>0</v>
      </c>
      <c r="J4479" s="460">
        <f t="shared" si="276"/>
        <v>0</v>
      </c>
      <c r="K4479" s="9"/>
      <c r="P4479" s="2"/>
      <c r="Q4479" s="27"/>
      <c r="R4479" s="2"/>
      <c r="S4479" s="2"/>
      <c r="T4479" s="2"/>
      <c r="U4479" s="2"/>
      <c r="V4479" s="2"/>
      <c r="W4479" s="2"/>
    </row>
    <row r="4480" spans="2:23" ht="15" customHeight="1" x14ac:dyDescent="0.35">
      <c r="B4480" s="349"/>
      <c r="C4480" s="715" t="str">
        <f t="shared" si="279"/>
        <v/>
      </c>
      <c r="D4480" s="458">
        <f>IF(ISNUMBER(Summary!$D$17), DATE(Summary!$D$17, 1, 1) + INT((ROW(B4442)-1)/24), DATE(2024, 1, 1) + INT((ROW(B4442)-1)/24))</f>
        <v>45477</v>
      </c>
      <c r="E4480" s="459">
        <v>4.1666666666666699E-2</v>
      </c>
      <c r="F4480" s="780"/>
      <c r="G4480" s="780"/>
      <c r="H4480" s="460">
        <f t="shared" si="277"/>
        <v>0</v>
      </c>
      <c r="I4480" s="460">
        <f t="shared" si="278"/>
        <v>0</v>
      </c>
      <c r="J4480" s="460">
        <f t="shared" ref="J4480:J4543" si="280">G4480-H4480</f>
        <v>0</v>
      </c>
      <c r="K4480" s="9"/>
      <c r="P4480" s="2"/>
      <c r="Q4480" s="27"/>
      <c r="R4480" s="2"/>
      <c r="S4480" s="2"/>
      <c r="T4480" s="2"/>
      <c r="U4480" s="2"/>
      <c r="V4480" s="2"/>
      <c r="W4480" s="2"/>
    </row>
    <row r="4481" spans="2:23" ht="15" customHeight="1" x14ac:dyDescent="0.35">
      <c r="B4481" s="349"/>
      <c r="C4481" s="715" t="str">
        <f t="shared" si="279"/>
        <v/>
      </c>
      <c r="D4481" s="458">
        <f>IF(ISNUMBER(Summary!$D$17), DATE(Summary!$D$17, 1, 1) + INT((ROW(B4443)-1)/24), DATE(2024, 1, 1) + INT((ROW(B4443)-1)/24))</f>
        <v>45477</v>
      </c>
      <c r="E4481" s="459">
        <v>8.333333333333337E-2</v>
      </c>
      <c r="F4481" s="780"/>
      <c r="G4481" s="780"/>
      <c r="H4481" s="460">
        <f t="shared" si="277"/>
        <v>0</v>
      </c>
      <c r="I4481" s="460">
        <f t="shared" si="278"/>
        <v>0</v>
      </c>
      <c r="J4481" s="460">
        <f t="shared" si="280"/>
        <v>0</v>
      </c>
      <c r="K4481" s="9"/>
      <c r="P4481" s="2"/>
      <c r="Q4481" s="27"/>
      <c r="R4481" s="2"/>
      <c r="S4481" s="2"/>
      <c r="T4481" s="2"/>
      <c r="U4481" s="2"/>
      <c r="V4481" s="2"/>
      <c r="W4481" s="2"/>
    </row>
    <row r="4482" spans="2:23" ht="15" customHeight="1" x14ac:dyDescent="0.35">
      <c r="B4482" s="349"/>
      <c r="C4482" s="715" t="str">
        <f t="shared" si="279"/>
        <v/>
      </c>
      <c r="D4482" s="458">
        <f>IF(ISNUMBER(Summary!$D$17), DATE(Summary!$D$17, 1, 1) + INT((ROW(B4444)-1)/24), DATE(2024, 1, 1) + INT((ROW(B4444)-1)/24))</f>
        <v>45477</v>
      </c>
      <c r="E4482" s="459">
        <v>0.12500000000000006</v>
      </c>
      <c r="F4482" s="780"/>
      <c r="G4482" s="780"/>
      <c r="H4482" s="460">
        <f t="shared" si="277"/>
        <v>0</v>
      </c>
      <c r="I4482" s="460">
        <f t="shared" si="278"/>
        <v>0</v>
      </c>
      <c r="J4482" s="460">
        <f t="shared" si="280"/>
        <v>0</v>
      </c>
      <c r="K4482" s="9"/>
      <c r="P4482" s="2"/>
      <c r="Q4482" s="27"/>
      <c r="R4482" s="2"/>
      <c r="S4482" s="2"/>
      <c r="T4482" s="2"/>
      <c r="U4482" s="2"/>
      <c r="V4482" s="2"/>
      <c r="W4482" s="2"/>
    </row>
    <row r="4483" spans="2:23" ht="15" customHeight="1" x14ac:dyDescent="0.35">
      <c r="B4483" s="349"/>
      <c r="C4483" s="715" t="str">
        <f t="shared" si="279"/>
        <v/>
      </c>
      <c r="D4483" s="458">
        <f>IF(ISNUMBER(Summary!$D$17), DATE(Summary!$D$17, 1, 1) + INT((ROW(B4445)-1)/24), DATE(2024, 1, 1) + INT((ROW(B4445)-1)/24))</f>
        <v>45477</v>
      </c>
      <c r="E4483" s="459">
        <v>0.16666666666666669</v>
      </c>
      <c r="F4483" s="780"/>
      <c r="G4483" s="780"/>
      <c r="H4483" s="460">
        <f t="shared" si="277"/>
        <v>0</v>
      </c>
      <c r="I4483" s="460">
        <f t="shared" si="278"/>
        <v>0</v>
      </c>
      <c r="J4483" s="460">
        <f t="shared" si="280"/>
        <v>0</v>
      </c>
      <c r="K4483" s="9"/>
      <c r="P4483" s="2"/>
      <c r="Q4483" s="27"/>
      <c r="R4483" s="2"/>
      <c r="S4483" s="2"/>
      <c r="T4483" s="2"/>
      <c r="U4483" s="2"/>
      <c r="V4483" s="2"/>
      <c r="W4483" s="2"/>
    </row>
    <row r="4484" spans="2:23" ht="15" customHeight="1" x14ac:dyDescent="0.35">
      <c r="B4484" s="349"/>
      <c r="C4484" s="715" t="str">
        <f t="shared" si="279"/>
        <v/>
      </c>
      <c r="D4484" s="458">
        <f>IF(ISNUMBER(Summary!$D$17), DATE(Summary!$D$17, 1, 1) + INT((ROW(B4446)-1)/24), DATE(2024, 1, 1) + INT((ROW(B4446)-1)/24))</f>
        <v>45477</v>
      </c>
      <c r="E4484" s="459">
        <v>0.20833333333333337</v>
      </c>
      <c r="F4484" s="780"/>
      <c r="G4484" s="780"/>
      <c r="H4484" s="460">
        <f t="shared" si="277"/>
        <v>0</v>
      </c>
      <c r="I4484" s="460">
        <f t="shared" si="278"/>
        <v>0</v>
      </c>
      <c r="J4484" s="460">
        <f t="shared" si="280"/>
        <v>0</v>
      </c>
      <c r="K4484" s="9"/>
      <c r="P4484" s="2"/>
      <c r="Q4484" s="27"/>
      <c r="R4484" s="2"/>
      <c r="S4484" s="2"/>
      <c r="T4484" s="2"/>
      <c r="U4484" s="2"/>
      <c r="V4484" s="2"/>
      <c r="W4484" s="2"/>
    </row>
    <row r="4485" spans="2:23" ht="15" customHeight="1" x14ac:dyDescent="0.35">
      <c r="B4485" s="349"/>
      <c r="C4485" s="715" t="str">
        <f t="shared" si="279"/>
        <v/>
      </c>
      <c r="D4485" s="458">
        <f>IF(ISNUMBER(Summary!$D$17), DATE(Summary!$D$17, 1, 1) + INT((ROW(B4447)-1)/24), DATE(2024, 1, 1) + INT((ROW(B4447)-1)/24))</f>
        <v>45477</v>
      </c>
      <c r="E4485" s="459">
        <v>0.25</v>
      </c>
      <c r="F4485" s="780"/>
      <c r="G4485" s="780"/>
      <c r="H4485" s="460">
        <f t="shared" si="277"/>
        <v>0</v>
      </c>
      <c r="I4485" s="460">
        <f t="shared" si="278"/>
        <v>0</v>
      </c>
      <c r="J4485" s="460">
        <f t="shared" si="280"/>
        <v>0</v>
      </c>
      <c r="K4485" s="9"/>
      <c r="P4485" s="2"/>
      <c r="Q4485" s="27"/>
      <c r="R4485" s="2"/>
      <c r="S4485" s="2"/>
      <c r="T4485" s="2"/>
      <c r="U4485" s="2"/>
      <c r="V4485" s="2"/>
      <c r="W4485" s="2"/>
    </row>
    <row r="4486" spans="2:23" ht="15" customHeight="1" x14ac:dyDescent="0.35">
      <c r="B4486" s="349"/>
      <c r="C4486" s="715" t="str">
        <f t="shared" si="279"/>
        <v/>
      </c>
      <c r="D4486" s="458">
        <f>IF(ISNUMBER(Summary!$D$17), DATE(Summary!$D$17, 1, 1) + INT((ROW(B4448)-1)/24), DATE(2024, 1, 1) + INT((ROW(B4448)-1)/24))</f>
        <v>45477</v>
      </c>
      <c r="E4486" s="459">
        <v>0.29166666666666669</v>
      </c>
      <c r="F4486" s="780"/>
      <c r="G4486" s="780"/>
      <c r="H4486" s="460">
        <f t="shared" si="277"/>
        <v>0</v>
      </c>
      <c r="I4486" s="460">
        <f t="shared" si="278"/>
        <v>0</v>
      </c>
      <c r="J4486" s="460">
        <f t="shared" si="280"/>
        <v>0</v>
      </c>
      <c r="K4486" s="9"/>
      <c r="P4486" s="2"/>
      <c r="Q4486" s="27"/>
      <c r="R4486" s="2"/>
      <c r="S4486" s="2"/>
      <c r="T4486" s="2"/>
      <c r="U4486" s="2"/>
      <c r="V4486" s="2"/>
      <c r="W4486" s="2"/>
    </row>
    <row r="4487" spans="2:23" ht="15" customHeight="1" x14ac:dyDescent="0.35">
      <c r="B4487" s="349"/>
      <c r="C4487" s="715" t="str">
        <f t="shared" si="279"/>
        <v/>
      </c>
      <c r="D4487" s="458">
        <f>IF(ISNUMBER(Summary!$D$17), DATE(Summary!$D$17, 1, 1) + INT((ROW(B4449)-1)/24), DATE(2024, 1, 1) + INT((ROW(B4449)-1)/24))</f>
        <v>45477</v>
      </c>
      <c r="E4487" s="459">
        <v>0.33333333333333337</v>
      </c>
      <c r="F4487" s="780"/>
      <c r="G4487" s="780"/>
      <c r="H4487" s="460">
        <f t="shared" si="277"/>
        <v>0</v>
      </c>
      <c r="I4487" s="460">
        <f t="shared" si="278"/>
        <v>0</v>
      </c>
      <c r="J4487" s="460">
        <f t="shared" si="280"/>
        <v>0</v>
      </c>
      <c r="K4487" s="9"/>
      <c r="P4487" s="2"/>
      <c r="Q4487" s="27"/>
      <c r="R4487" s="2"/>
      <c r="S4487" s="2"/>
      <c r="T4487" s="2"/>
      <c r="U4487" s="2"/>
      <c r="V4487" s="2"/>
      <c r="W4487" s="2"/>
    </row>
    <row r="4488" spans="2:23" ht="15" customHeight="1" x14ac:dyDescent="0.35">
      <c r="B4488" s="349"/>
      <c r="C4488" s="715" t="str">
        <f t="shared" si="279"/>
        <v/>
      </c>
      <c r="D4488" s="458">
        <f>IF(ISNUMBER(Summary!$D$17), DATE(Summary!$D$17, 1, 1) + INT((ROW(B4450)-1)/24), DATE(2024, 1, 1) + INT((ROW(B4450)-1)/24))</f>
        <v>45477</v>
      </c>
      <c r="E4488" s="459">
        <v>0.375</v>
      </c>
      <c r="F4488" s="780"/>
      <c r="G4488" s="780"/>
      <c r="H4488" s="460">
        <f t="shared" si="277"/>
        <v>0</v>
      </c>
      <c r="I4488" s="460">
        <f t="shared" si="278"/>
        <v>0</v>
      </c>
      <c r="J4488" s="460">
        <f t="shared" si="280"/>
        <v>0</v>
      </c>
      <c r="K4488" s="9"/>
      <c r="P4488" s="2"/>
      <c r="Q4488" s="27"/>
      <c r="R4488" s="2"/>
      <c r="S4488" s="2"/>
      <c r="T4488" s="2"/>
      <c r="U4488" s="2"/>
      <c r="V4488" s="2"/>
      <c r="W4488" s="2"/>
    </row>
    <row r="4489" spans="2:23" ht="15" customHeight="1" x14ac:dyDescent="0.35">
      <c r="B4489" s="349"/>
      <c r="C4489" s="715" t="str">
        <f t="shared" si="279"/>
        <v/>
      </c>
      <c r="D4489" s="458">
        <f>IF(ISNUMBER(Summary!$D$17), DATE(Summary!$D$17, 1, 1) + INT((ROW(B4451)-1)/24), DATE(2024, 1, 1) + INT((ROW(B4451)-1)/24))</f>
        <v>45477</v>
      </c>
      <c r="E4489" s="459">
        <v>0.41666666666666669</v>
      </c>
      <c r="F4489" s="780"/>
      <c r="G4489" s="780"/>
      <c r="H4489" s="460">
        <f t="shared" si="277"/>
        <v>0</v>
      </c>
      <c r="I4489" s="460">
        <f t="shared" si="278"/>
        <v>0</v>
      </c>
      <c r="J4489" s="460">
        <f t="shared" si="280"/>
        <v>0</v>
      </c>
      <c r="K4489" s="9"/>
      <c r="P4489" s="2"/>
      <c r="Q4489" s="27"/>
      <c r="R4489" s="2"/>
      <c r="S4489" s="2"/>
      <c r="T4489" s="2"/>
      <c r="U4489" s="2"/>
      <c r="V4489" s="2"/>
      <c r="W4489" s="2"/>
    </row>
    <row r="4490" spans="2:23" ht="15" customHeight="1" x14ac:dyDescent="0.35">
      <c r="B4490" s="349"/>
      <c r="C4490" s="715" t="str">
        <f t="shared" si="279"/>
        <v/>
      </c>
      <c r="D4490" s="458">
        <f>IF(ISNUMBER(Summary!$D$17), DATE(Summary!$D$17, 1, 1) + INT((ROW(B4452)-1)/24), DATE(2024, 1, 1) + INT((ROW(B4452)-1)/24))</f>
        <v>45477</v>
      </c>
      <c r="E4490" s="459">
        <v>0.45833333333333337</v>
      </c>
      <c r="F4490" s="780"/>
      <c r="G4490" s="780"/>
      <c r="H4490" s="460">
        <f t="shared" si="277"/>
        <v>0</v>
      </c>
      <c r="I4490" s="460">
        <f t="shared" si="278"/>
        <v>0</v>
      </c>
      <c r="J4490" s="460">
        <f t="shared" si="280"/>
        <v>0</v>
      </c>
      <c r="K4490" s="9"/>
      <c r="P4490" s="2"/>
      <c r="Q4490" s="27"/>
      <c r="R4490" s="2"/>
      <c r="S4490" s="2"/>
      <c r="T4490" s="2"/>
      <c r="U4490" s="2"/>
      <c r="V4490" s="2"/>
      <c r="W4490" s="2"/>
    </row>
    <row r="4491" spans="2:23" ht="15" customHeight="1" x14ac:dyDescent="0.35">
      <c r="B4491" s="349"/>
      <c r="C4491" s="715" t="str">
        <f t="shared" si="279"/>
        <v/>
      </c>
      <c r="D4491" s="458">
        <f>IF(ISNUMBER(Summary!$D$17), DATE(Summary!$D$17, 1, 1) + INT((ROW(B4453)-1)/24), DATE(2024, 1, 1) + INT((ROW(B4453)-1)/24))</f>
        <v>45477</v>
      </c>
      <c r="E4491" s="459">
        <v>0.50000000000000011</v>
      </c>
      <c r="F4491" s="780"/>
      <c r="G4491" s="780"/>
      <c r="H4491" s="460">
        <f t="shared" si="277"/>
        <v>0</v>
      </c>
      <c r="I4491" s="460">
        <f t="shared" si="278"/>
        <v>0</v>
      </c>
      <c r="J4491" s="460">
        <f t="shared" si="280"/>
        <v>0</v>
      </c>
      <c r="K4491" s="9"/>
      <c r="P4491" s="2"/>
      <c r="Q4491" s="27"/>
      <c r="R4491" s="2"/>
      <c r="S4491" s="2"/>
      <c r="T4491" s="2"/>
      <c r="U4491" s="2"/>
      <c r="V4491" s="2"/>
      <c r="W4491" s="2"/>
    </row>
    <row r="4492" spans="2:23" ht="15" customHeight="1" x14ac:dyDescent="0.35">
      <c r="B4492" s="349"/>
      <c r="C4492" s="715" t="str">
        <f t="shared" si="279"/>
        <v/>
      </c>
      <c r="D4492" s="458">
        <f>IF(ISNUMBER(Summary!$D$17), DATE(Summary!$D$17, 1, 1) + INT((ROW(B4454)-1)/24), DATE(2024, 1, 1) + INT((ROW(B4454)-1)/24))</f>
        <v>45477</v>
      </c>
      <c r="E4492" s="459">
        <v>0.54166666666666674</v>
      </c>
      <c r="F4492" s="780"/>
      <c r="G4492" s="780"/>
      <c r="H4492" s="460">
        <f t="shared" si="277"/>
        <v>0</v>
      </c>
      <c r="I4492" s="460">
        <f t="shared" si="278"/>
        <v>0</v>
      </c>
      <c r="J4492" s="460">
        <f t="shared" si="280"/>
        <v>0</v>
      </c>
      <c r="K4492" s="9"/>
      <c r="P4492" s="2"/>
      <c r="Q4492" s="27"/>
      <c r="R4492" s="2"/>
      <c r="S4492" s="2"/>
      <c r="T4492" s="2"/>
      <c r="U4492" s="2"/>
      <c r="V4492" s="2"/>
      <c r="W4492" s="2"/>
    </row>
    <row r="4493" spans="2:23" ht="15" customHeight="1" x14ac:dyDescent="0.35">
      <c r="B4493" s="349"/>
      <c r="C4493" s="715" t="str">
        <f t="shared" si="279"/>
        <v/>
      </c>
      <c r="D4493" s="458">
        <f>IF(ISNUMBER(Summary!$D$17), DATE(Summary!$D$17, 1, 1) + INT((ROW(B4455)-1)/24), DATE(2024, 1, 1) + INT((ROW(B4455)-1)/24))</f>
        <v>45477</v>
      </c>
      <c r="E4493" s="459">
        <v>0.58333333333333337</v>
      </c>
      <c r="F4493" s="780"/>
      <c r="G4493" s="780"/>
      <c r="H4493" s="460">
        <f t="shared" si="277"/>
        <v>0</v>
      </c>
      <c r="I4493" s="460">
        <f t="shared" si="278"/>
        <v>0</v>
      </c>
      <c r="J4493" s="460">
        <f t="shared" si="280"/>
        <v>0</v>
      </c>
      <c r="K4493" s="9"/>
      <c r="P4493" s="2"/>
      <c r="Q4493" s="27"/>
      <c r="R4493" s="2"/>
      <c r="S4493" s="2"/>
      <c r="T4493" s="2"/>
      <c r="U4493" s="2"/>
      <c r="V4493" s="2"/>
      <c r="W4493" s="2"/>
    </row>
    <row r="4494" spans="2:23" ht="15" customHeight="1" x14ac:dyDescent="0.35">
      <c r="B4494" s="349"/>
      <c r="C4494" s="715" t="str">
        <f t="shared" si="279"/>
        <v/>
      </c>
      <c r="D4494" s="458">
        <f>IF(ISNUMBER(Summary!$D$17), DATE(Summary!$D$17, 1, 1) + INT((ROW(B4456)-1)/24), DATE(2024, 1, 1) + INT((ROW(B4456)-1)/24))</f>
        <v>45477</v>
      </c>
      <c r="E4494" s="459">
        <v>0.62500000000000011</v>
      </c>
      <c r="F4494" s="780"/>
      <c r="G4494" s="780"/>
      <c r="H4494" s="460">
        <f t="shared" si="277"/>
        <v>0</v>
      </c>
      <c r="I4494" s="460">
        <f t="shared" si="278"/>
        <v>0</v>
      </c>
      <c r="J4494" s="460">
        <f t="shared" si="280"/>
        <v>0</v>
      </c>
      <c r="K4494" s="9"/>
      <c r="P4494" s="2"/>
      <c r="Q4494" s="27"/>
      <c r="R4494" s="2"/>
      <c r="S4494" s="2"/>
      <c r="T4494" s="2"/>
      <c r="U4494" s="2"/>
      <c r="V4494" s="2"/>
      <c r="W4494" s="2"/>
    </row>
    <row r="4495" spans="2:23" ht="15" customHeight="1" x14ac:dyDescent="0.35">
      <c r="B4495" s="349"/>
      <c r="C4495" s="715" t="str">
        <f t="shared" si="279"/>
        <v/>
      </c>
      <c r="D4495" s="458">
        <f>IF(ISNUMBER(Summary!$D$17), DATE(Summary!$D$17, 1, 1) + INT((ROW(B4457)-1)/24), DATE(2024, 1, 1) + INT((ROW(B4457)-1)/24))</f>
        <v>45477</v>
      </c>
      <c r="E4495" s="459">
        <v>0.66666666666666674</v>
      </c>
      <c r="F4495" s="780"/>
      <c r="G4495" s="780"/>
      <c r="H4495" s="460">
        <f t="shared" si="277"/>
        <v>0</v>
      </c>
      <c r="I4495" s="460">
        <f t="shared" si="278"/>
        <v>0</v>
      </c>
      <c r="J4495" s="460">
        <f t="shared" si="280"/>
        <v>0</v>
      </c>
      <c r="K4495" s="9"/>
      <c r="P4495" s="2"/>
      <c r="Q4495" s="27"/>
      <c r="R4495" s="2"/>
      <c r="S4495" s="2"/>
      <c r="T4495" s="2"/>
      <c r="U4495" s="2"/>
      <c r="V4495" s="2"/>
      <c r="W4495" s="2"/>
    </row>
    <row r="4496" spans="2:23" ht="15" customHeight="1" x14ac:dyDescent="0.35">
      <c r="B4496" s="349"/>
      <c r="C4496" s="715" t="str">
        <f t="shared" si="279"/>
        <v/>
      </c>
      <c r="D4496" s="458">
        <f>IF(ISNUMBER(Summary!$D$17), DATE(Summary!$D$17, 1, 1) + INT((ROW(B4458)-1)/24), DATE(2024, 1, 1) + INT((ROW(B4458)-1)/24))</f>
        <v>45477</v>
      </c>
      <c r="E4496" s="459">
        <v>0.70833333333333337</v>
      </c>
      <c r="F4496" s="780"/>
      <c r="G4496" s="780"/>
      <c r="H4496" s="460">
        <f t="shared" si="277"/>
        <v>0</v>
      </c>
      <c r="I4496" s="460">
        <f t="shared" si="278"/>
        <v>0</v>
      </c>
      <c r="J4496" s="460">
        <f t="shared" si="280"/>
        <v>0</v>
      </c>
      <c r="K4496" s="9"/>
      <c r="P4496" s="2"/>
      <c r="Q4496" s="27"/>
      <c r="R4496" s="2"/>
      <c r="S4496" s="2"/>
      <c r="T4496" s="2"/>
      <c r="U4496" s="2"/>
      <c r="V4496" s="2"/>
      <c r="W4496" s="2"/>
    </row>
    <row r="4497" spans="2:23" ht="15" customHeight="1" x14ac:dyDescent="0.35">
      <c r="B4497" s="349"/>
      <c r="C4497" s="715" t="str">
        <f t="shared" si="279"/>
        <v/>
      </c>
      <c r="D4497" s="458">
        <f>IF(ISNUMBER(Summary!$D$17), DATE(Summary!$D$17, 1, 1) + INT((ROW(B4459)-1)/24), DATE(2024, 1, 1) + INT((ROW(B4459)-1)/24))</f>
        <v>45477</v>
      </c>
      <c r="E4497" s="459">
        <v>0.75000000000000011</v>
      </c>
      <c r="F4497" s="780"/>
      <c r="G4497" s="780"/>
      <c r="H4497" s="460">
        <f t="shared" si="277"/>
        <v>0</v>
      </c>
      <c r="I4497" s="460">
        <f t="shared" si="278"/>
        <v>0</v>
      </c>
      <c r="J4497" s="460">
        <f t="shared" si="280"/>
        <v>0</v>
      </c>
      <c r="K4497" s="9"/>
      <c r="P4497" s="2"/>
      <c r="Q4497" s="27"/>
      <c r="R4497" s="2"/>
      <c r="S4497" s="2"/>
      <c r="T4497" s="2"/>
      <c r="U4497" s="2"/>
      <c r="V4497" s="2"/>
      <c r="W4497" s="2"/>
    </row>
    <row r="4498" spans="2:23" ht="15" customHeight="1" x14ac:dyDescent="0.35">
      <c r="B4498" s="349"/>
      <c r="C4498" s="715" t="str">
        <f t="shared" si="279"/>
        <v/>
      </c>
      <c r="D4498" s="458">
        <f>IF(ISNUMBER(Summary!$D$17), DATE(Summary!$D$17, 1, 1) + INT((ROW(B4460)-1)/24), DATE(2024, 1, 1) + INT((ROW(B4460)-1)/24))</f>
        <v>45477</v>
      </c>
      <c r="E4498" s="459">
        <v>0.79166666666666674</v>
      </c>
      <c r="F4498" s="780"/>
      <c r="G4498" s="780"/>
      <c r="H4498" s="460">
        <f t="shared" si="277"/>
        <v>0</v>
      </c>
      <c r="I4498" s="460">
        <f t="shared" si="278"/>
        <v>0</v>
      </c>
      <c r="J4498" s="460">
        <f t="shared" si="280"/>
        <v>0</v>
      </c>
      <c r="K4498" s="9"/>
      <c r="P4498" s="2"/>
      <c r="Q4498" s="27"/>
      <c r="R4498" s="2"/>
      <c r="S4498" s="2"/>
      <c r="T4498" s="2"/>
      <c r="U4498" s="2"/>
      <c r="V4498" s="2"/>
      <c r="W4498" s="2"/>
    </row>
    <row r="4499" spans="2:23" ht="15" customHeight="1" x14ac:dyDescent="0.35">
      <c r="B4499" s="349"/>
      <c r="C4499" s="715" t="str">
        <f t="shared" si="279"/>
        <v/>
      </c>
      <c r="D4499" s="458">
        <f>IF(ISNUMBER(Summary!$D$17), DATE(Summary!$D$17, 1, 1) + INT((ROW(B4461)-1)/24), DATE(2024, 1, 1) + INT((ROW(B4461)-1)/24))</f>
        <v>45477</v>
      </c>
      <c r="E4499" s="459">
        <v>0.83333333333333337</v>
      </c>
      <c r="F4499" s="780"/>
      <c r="G4499" s="780"/>
      <c r="H4499" s="460">
        <f t="shared" si="277"/>
        <v>0</v>
      </c>
      <c r="I4499" s="460">
        <f t="shared" si="278"/>
        <v>0</v>
      </c>
      <c r="J4499" s="460">
        <f t="shared" si="280"/>
        <v>0</v>
      </c>
      <c r="K4499" s="9"/>
      <c r="P4499" s="2"/>
      <c r="Q4499" s="27"/>
      <c r="R4499" s="2"/>
      <c r="S4499" s="2"/>
      <c r="T4499" s="2"/>
      <c r="U4499" s="2"/>
      <c r="V4499" s="2"/>
      <c r="W4499" s="2"/>
    </row>
    <row r="4500" spans="2:23" ht="15" customHeight="1" x14ac:dyDescent="0.35">
      <c r="B4500" s="349"/>
      <c r="C4500" s="715" t="str">
        <f t="shared" si="279"/>
        <v/>
      </c>
      <c r="D4500" s="458">
        <f>IF(ISNUMBER(Summary!$D$17), DATE(Summary!$D$17, 1, 1) + INT((ROW(B4462)-1)/24), DATE(2024, 1, 1) + INT((ROW(B4462)-1)/24))</f>
        <v>45477</v>
      </c>
      <c r="E4500" s="459">
        <v>0.87500000000000011</v>
      </c>
      <c r="F4500" s="780"/>
      <c r="G4500" s="780"/>
      <c r="H4500" s="460">
        <f t="shared" si="277"/>
        <v>0</v>
      </c>
      <c r="I4500" s="460">
        <f t="shared" si="278"/>
        <v>0</v>
      </c>
      <c r="J4500" s="460">
        <f t="shared" si="280"/>
        <v>0</v>
      </c>
      <c r="K4500" s="9"/>
      <c r="P4500" s="2"/>
      <c r="Q4500" s="27"/>
      <c r="R4500" s="2"/>
      <c r="S4500" s="2"/>
      <c r="T4500" s="2"/>
      <c r="U4500" s="2"/>
      <c r="V4500" s="2"/>
      <c r="W4500" s="2"/>
    </row>
    <row r="4501" spans="2:23" ht="15" customHeight="1" x14ac:dyDescent="0.35">
      <c r="B4501" s="349"/>
      <c r="C4501" s="715" t="str">
        <f t="shared" si="279"/>
        <v/>
      </c>
      <c r="D4501" s="458">
        <f>IF(ISNUMBER(Summary!$D$17), DATE(Summary!$D$17, 1, 1) + INT((ROW(B4463)-1)/24), DATE(2024, 1, 1) + INT((ROW(B4463)-1)/24))</f>
        <v>45477</v>
      </c>
      <c r="E4501" s="459">
        <v>0.91666666666666674</v>
      </c>
      <c r="F4501" s="780"/>
      <c r="G4501" s="780"/>
      <c r="H4501" s="460">
        <f t="shared" si="277"/>
        <v>0</v>
      </c>
      <c r="I4501" s="460">
        <f t="shared" si="278"/>
        <v>0</v>
      </c>
      <c r="J4501" s="460">
        <f t="shared" si="280"/>
        <v>0</v>
      </c>
      <c r="K4501" s="9"/>
      <c r="P4501" s="2"/>
      <c r="Q4501" s="27"/>
      <c r="R4501" s="2"/>
      <c r="S4501" s="2"/>
      <c r="T4501" s="2"/>
      <c r="U4501" s="2"/>
      <c r="V4501" s="2"/>
      <c r="W4501" s="2"/>
    </row>
    <row r="4502" spans="2:23" ht="15" customHeight="1" x14ac:dyDescent="0.35">
      <c r="B4502" s="349"/>
      <c r="C4502" s="715" t="str">
        <f t="shared" si="279"/>
        <v/>
      </c>
      <c r="D4502" s="458">
        <f>IF(ISNUMBER(Summary!$D$17), DATE(Summary!$D$17, 1, 1) + INT((ROW(B4464)-1)/24), DATE(2024, 1, 1) + INT((ROW(B4464)-1)/24))</f>
        <v>45477</v>
      </c>
      <c r="E4502" s="459">
        <v>0.95833333333333337</v>
      </c>
      <c r="F4502" s="780"/>
      <c r="G4502" s="780"/>
      <c r="H4502" s="460">
        <f t="shared" si="277"/>
        <v>0</v>
      </c>
      <c r="I4502" s="460">
        <f t="shared" si="278"/>
        <v>0</v>
      </c>
      <c r="J4502" s="460">
        <f t="shared" si="280"/>
        <v>0</v>
      </c>
      <c r="K4502" s="9"/>
      <c r="P4502" s="2"/>
      <c r="Q4502" s="27"/>
      <c r="R4502" s="2"/>
      <c r="S4502" s="2"/>
      <c r="T4502" s="2"/>
      <c r="U4502" s="2"/>
      <c r="V4502" s="2"/>
      <c r="W4502" s="2"/>
    </row>
    <row r="4503" spans="2:23" ht="15" customHeight="1" x14ac:dyDescent="0.35">
      <c r="B4503" s="457"/>
      <c r="C4503" s="715">
        <f t="shared" si="279"/>
        <v>45478</v>
      </c>
      <c r="D4503" s="458">
        <f>IF(ISNUMBER(Summary!$D$17), DATE(Summary!$D$17, 1, 1) + INT((ROW(B4465)-1)/24), DATE(2024, 1, 1) + INT((ROW(B4465)-1)/24))</f>
        <v>45478</v>
      </c>
      <c r="E4503" s="459">
        <v>3.1225022567582528E-17</v>
      </c>
      <c r="F4503" s="780"/>
      <c r="G4503" s="780"/>
      <c r="H4503" s="460">
        <f t="shared" si="277"/>
        <v>0</v>
      </c>
      <c r="I4503" s="460">
        <f t="shared" si="278"/>
        <v>0</v>
      </c>
      <c r="J4503" s="460">
        <f t="shared" si="280"/>
        <v>0</v>
      </c>
      <c r="K4503" s="9"/>
      <c r="P4503" s="2"/>
      <c r="Q4503" s="27"/>
      <c r="R4503" s="2"/>
      <c r="S4503" s="2"/>
      <c r="T4503" s="2"/>
      <c r="U4503" s="2"/>
      <c r="V4503" s="2"/>
      <c r="W4503" s="2"/>
    </row>
    <row r="4504" spans="2:23" ht="15" customHeight="1" x14ac:dyDescent="0.35">
      <c r="B4504" s="349"/>
      <c r="C4504" s="715" t="str">
        <f t="shared" si="279"/>
        <v/>
      </c>
      <c r="D4504" s="458">
        <f>IF(ISNUMBER(Summary!$D$17), DATE(Summary!$D$17, 1, 1) + INT((ROW(B4466)-1)/24), DATE(2024, 1, 1) + INT((ROW(B4466)-1)/24))</f>
        <v>45478</v>
      </c>
      <c r="E4504" s="459">
        <v>4.1666666666666699E-2</v>
      </c>
      <c r="F4504" s="780"/>
      <c r="G4504" s="780"/>
      <c r="H4504" s="460">
        <f t="shared" si="277"/>
        <v>0</v>
      </c>
      <c r="I4504" s="460">
        <f t="shared" si="278"/>
        <v>0</v>
      </c>
      <c r="J4504" s="460">
        <f t="shared" si="280"/>
        <v>0</v>
      </c>
      <c r="K4504" s="9"/>
      <c r="P4504" s="2"/>
      <c r="Q4504" s="27"/>
      <c r="R4504" s="2"/>
      <c r="S4504" s="2"/>
      <c r="T4504" s="2"/>
      <c r="U4504" s="2"/>
      <c r="V4504" s="2"/>
      <c r="W4504" s="2"/>
    </row>
    <row r="4505" spans="2:23" ht="15" customHeight="1" x14ac:dyDescent="0.35">
      <c r="B4505" s="349"/>
      <c r="C4505" s="715" t="str">
        <f t="shared" si="279"/>
        <v/>
      </c>
      <c r="D4505" s="458">
        <f>IF(ISNUMBER(Summary!$D$17), DATE(Summary!$D$17, 1, 1) + INT((ROW(B4467)-1)/24), DATE(2024, 1, 1) + INT((ROW(B4467)-1)/24))</f>
        <v>45478</v>
      </c>
      <c r="E4505" s="459">
        <v>8.333333333333337E-2</v>
      </c>
      <c r="F4505" s="780"/>
      <c r="G4505" s="780"/>
      <c r="H4505" s="460">
        <f t="shared" si="277"/>
        <v>0</v>
      </c>
      <c r="I4505" s="460">
        <f t="shared" si="278"/>
        <v>0</v>
      </c>
      <c r="J4505" s="460">
        <f t="shared" si="280"/>
        <v>0</v>
      </c>
      <c r="K4505" s="9"/>
      <c r="P4505" s="2"/>
      <c r="Q4505" s="27"/>
      <c r="R4505" s="2"/>
      <c r="S4505" s="2"/>
      <c r="T4505" s="2"/>
      <c r="U4505" s="2"/>
      <c r="V4505" s="2"/>
      <c r="W4505" s="2"/>
    </row>
    <row r="4506" spans="2:23" ht="15" customHeight="1" x14ac:dyDescent="0.35">
      <c r="B4506" s="349"/>
      <c r="C4506" s="715" t="str">
        <f t="shared" si="279"/>
        <v/>
      </c>
      <c r="D4506" s="458">
        <f>IF(ISNUMBER(Summary!$D$17), DATE(Summary!$D$17, 1, 1) + INT((ROW(B4468)-1)/24), DATE(2024, 1, 1) + INT((ROW(B4468)-1)/24))</f>
        <v>45478</v>
      </c>
      <c r="E4506" s="459">
        <v>0.12500000000000006</v>
      </c>
      <c r="F4506" s="780"/>
      <c r="G4506" s="780"/>
      <c r="H4506" s="460">
        <f t="shared" si="277"/>
        <v>0</v>
      </c>
      <c r="I4506" s="460">
        <f t="shared" si="278"/>
        <v>0</v>
      </c>
      <c r="J4506" s="460">
        <f t="shared" si="280"/>
        <v>0</v>
      </c>
      <c r="K4506" s="9"/>
      <c r="P4506" s="2"/>
      <c r="Q4506" s="27"/>
      <c r="R4506" s="2"/>
      <c r="S4506" s="2"/>
      <c r="T4506" s="2"/>
      <c r="U4506" s="2"/>
      <c r="V4506" s="2"/>
      <c r="W4506" s="2"/>
    </row>
    <row r="4507" spans="2:23" ht="15" customHeight="1" x14ac:dyDescent="0.35">
      <c r="B4507" s="349"/>
      <c r="C4507" s="715" t="str">
        <f t="shared" si="279"/>
        <v/>
      </c>
      <c r="D4507" s="458">
        <f>IF(ISNUMBER(Summary!$D$17), DATE(Summary!$D$17, 1, 1) + INT((ROW(B4469)-1)/24), DATE(2024, 1, 1) + INT((ROW(B4469)-1)/24))</f>
        <v>45478</v>
      </c>
      <c r="E4507" s="459">
        <v>0.16666666666666669</v>
      </c>
      <c r="F4507" s="780"/>
      <c r="G4507" s="780"/>
      <c r="H4507" s="460">
        <f t="shared" si="277"/>
        <v>0</v>
      </c>
      <c r="I4507" s="460">
        <f t="shared" si="278"/>
        <v>0</v>
      </c>
      <c r="J4507" s="460">
        <f t="shared" si="280"/>
        <v>0</v>
      </c>
      <c r="K4507" s="9"/>
      <c r="P4507" s="2"/>
      <c r="Q4507" s="27"/>
      <c r="R4507" s="2"/>
      <c r="S4507" s="2"/>
      <c r="T4507" s="2"/>
      <c r="U4507" s="2"/>
      <c r="V4507" s="2"/>
      <c r="W4507" s="2"/>
    </row>
    <row r="4508" spans="2:23" ht="15" customHeight="1" x14ac:dyDescent="0.35">
      <c r="B4508" s="349"/>
      <c r="C4508" s="715" t="str">
        <f t="shared" si="279"/>
        <v/>
      </c>
      <c r="D4508" s="458">
        <f>IF(ISNUMBER(Summary!$D$17), DATE(Summary!$D$17, 1, 1) + INT((ROW(B4470)-1)/24), DATE(2024, 1, 1) + INT((ROW(B4470)-1)/24))</f>
        <v>45478</v>
      </c>
      <c r="E4508" s="459">
        <v>0.20833333333333337</v>
      </c>
      <c r="F4508" s="780"/>
      <c r="G4508" s="780"/>
      <c r="H4508" s="460">
        <f t="shared" si="277"/>
        <v>0</v>
      </c>
      <c r="I4508" s="460">
        <f t="shared" si="278"/>
        <v>0</v>
      </c>
      <c r="J4508" s="460">
        <f t="shared" si="280"/>
        <v>0</v>
      </c>
      <c r="K4508" s="9"/>
      <c r="P4508" s="2"/>
      <c r="Q4508" s="27"/>
      <c r="R4508" s="2"/>
      <c r="S4508" s="2"/>
      <c r="T4508" s="2"/>
      <c r="U4508" s="2"/>
      <c r="V4508" s="2"/>
      <c r="W4508" s="2"/>
    </row>
    <row r="4509" spans="2:23" ht="15" customHeight="1" x14ac:dyDescent="0.35">
      <c r="B4509" s="349"/>
      <c r="C4509" s="715" t="str">
        <f t="shared" si="279"/>
        <v/>
      </c>
      <c r="D4509" s="458">
        <f>IF(ISNUMBER(Summary!$D$17), DATE(Summary!$D$17, 1, 1) + INT((ROW(B4471)-1)/24), DATE(2024, 1, 1) + INT((ROW(B4471)-1)/24))</f>
        <v>45478</v>
      </c>
      <c r="E4509" s="459">
        <v>0.25</v>
      </c>
      <c r="F4509" s="780"/>
      <c r="G4509" s="780"/>
      <c r="H4509" s="460">
        <f t="shared" si="277"/>
        <v>0</v>
      </c>
      <c r="I4509" s="460">
        <f t="shared" si="278"/>
        <v>0</v>
      </c>
      <c r="J4509" s="460">
        <f t="shared" si="280"/>
        <v>0</v>
      </c>
      <c r="K4509" s="9"/>
      <c r="P4509" s="2"/>
      <c r="Q4509" s="27"/>
      <c r="R4509" s="2"/>
      <c r="S4509" s="2"/>
      <c r="T4509" s="2"/>
      <c r="U4509" s="2"/>
      <c r="V4509" s="2"/>
      <c r="W4509" s="2"/>
    </row>
    <row r="4510" spans="2:23" ht="15" customHeight="1" x14ac:dyDescent="0.35">
      <c r="B4510" s="349"/>
      <c r="C4510" s="715" t="str">
        <f t="shared" si="279"/>
        <v/>
      </c>
      <c r="D4510" s="458">
        <f>IF(ISNUMBER(Summary!$D$17), DATE(Summary!$D$17, 1, 1) + INT((ROW(B4472)-1)/24), DATE(2024, 1, 1) + INT((ROW(B4472)-1)/24))</f>
        <v>45478</v>
      </c>
      <c r="E4510" s="459">
        <v>0.29166666666666669</v>
      </c>
      <c r="F4510" s="780"/>
      <c r="G4510" s="780"/>
      <c r="H4510" s="460">
        <f t="shared" si="277"/>
        <v>0</v>
      </c>
      <c r="I4510" s="460">
        <f t="shared" si="278"/>
        <v>0</v>
      </c>
      <c r="J4510" s="460">
        <f t="shared" si="280"/>
        <v>0</v>
      </c>
      <c r="K4510" s="9"/>
      <c r="P4510" s="2"/>
      <c r="Q4510" s="27"/>
      <c r="R4510" s="2"/>
      <c r="S4510" s="2"/>
      <c r="T4510" s="2"/>
      <c r="U4510" s="2"/>
      <c r="V4510" s="2"/>
      <c r="W4510" s="2"/>
    </row>
    <row r="4511" spans="2:23" ht="15" customHeight="1" x14ac:dyDescent="0.35">
      <c r="B4511" s="349"/>
      <c r="C4511" s="715" t="str">
        <f t="shared" si="279"/>
        <v/>
      </c>
      <c r="D4511" s="458">
        <f>IF(ISNUMBER(Summary!$D$17), DATE(Summary!$D$17, 1, 1) + INT((ROW(B4473)-1)/24), DATE(2024, 1, 1) + INT((ROW(B4473)-1)/24))</f>
        <v>45478</v>
      </c>
      <c r="E4511" s="459">
        <v>0.33333333333333337</v>
      </c>
      <c r="F4511" s="780"/>
      <c r="G4511" s="780"/>
      <c r="H4511" s="460">
        <f t="shared" si="277"/>
        <v>0</v>
      </c>
      <c r="I4511" s="460">
        <f t="shared" si="278"/>
        <v>0</v>
      </c>
      <c r="J4511" s="460">
        <f t="shared" si="280"/>
        <v>0</v>
      </c>
      <c r="K4511" s="9"/>
      <c r="P4511" s="2"/>
      <c r="Q4511" s="27"/>
      <c r="R4511" s="2"/>
      <c r="S4511" s="2"/>
      <c r="T4511" s="2"/>
      <c r="U4511" s="2"/>
      <c r="V4511" s="2"/>
      <c r="W4511" s="2"/>
    </row>
    <row r="4512" spans="2:23" ht="15" customHeight="1" x14ac:dyDescent="0.35">
      <c r="B4512" s="349"/>
      <c r="C4512" s="715" t="str">
        <f t="shared" si="279"/>
        <v/>
      </c>
      <c r="D4512" s="458">
        <f>IF(ISNUMBER(Summary!$D$17), DATE(Summary!$D$17, 1, 1) + INT((ROW(B4474)-1)/24), DATE(2024, 1, 1) + INT((ROW(B4474)-1)/24))</f>
        <v>45478</v>
      </c>
      <c r="E4512" s="459">
        <v>0.375</v>
      </c>
      <c r="F4512" s="780"/>
      <c r="G4512" s="780"/>
      <c r="H4512" s="460">
        <f t="shared" si="277"/>
        <v>0</v>
      </c>
      <c r="I4512" s="460">
        <f t="shared" si="278"/>
        <v>0</v>
      </c>
      <c r="J4512" s="460">
        <f t="shared" si="280"/>
        <v>0</v>
      </c>
      <c r="K4512" s="9"/>
      <c r="P4512" s="2"/>
      <c r="Q4512" s="27"/>
      <c r="R4512" s="2"/>
      <c r="S4512" s="2"/>
      <c r="T4512" s="2"/>
      <c r="U4512" s="2"/>
      <c r="V4512" s="2"/>
      <c r="W4512" s="2"/>
    </row>
    <row r="4513" spans="2:23" ht="15" customHeight="1" x14ac:dyDescent="0.35">
      <c r="B4513" s="349"/>
      <c r="C4513" s="715" t="str">
        <f t="shared" si="279"/>
        <v/>
      </c>
      <c r="D4513" s="458">
        <f>IF(ISNUMBER(Summary!$D$17), DATE(Summary!$D$17, 1, 1) + INT((ROW(B4475)-1)/24), DATE(2024, 1, 1) + INT((ROW(B4475)-1)/24))</f>
        <v>45478</v>
      </c>
      <c r="E4513" s="459">
        <v>0.41666666666666669</v>
      </c>
      <c r="F4513" s="780"/>
      <c r="G4513" s="780"/>
      <c r="H4513" s="460">
        <f t="shared" si="277"/>
        <v>0</v>
      </c>
      <c r="I4513" s="460">
        <f t="shared" si="278"/>
        <v>0</v>
      </c>
      <c r="J4513" s="460">
        <f t="shared" si="280"/>
        <v>0</v>
      </c>
      <c r="K4513" s="9"/>
      <c r="P4513" s="2"/>
      <c r="Q4513" s="27"/>
      <c r="R4513" s="2"/>
      <c r="S4513" s="2"/>
      <c r="T4513" s="2"/>
      <c r="U4513" s="2"/>
      <c r="V4513" s="2"/>
      <c r="W4513" s="2"/>
    </row>
    <row r="4514" spans="2:23" ht="15" customHeight="1" x14ac:dyDescent="0.35">
      <c r="B4514" s="349"/>
      <c r="C4514" s="715" t="str">
        <f t="shared" si="279"/>
        <v/>
      </c>
      <c r="D4514" s="458">
        <f>IF(ISNUMBER(Summary!$D$17), DATE(Summary!$D$17, 1, 1) + INT((ROW(B4476)-1)/24), DATE(2024, 1, 1) + INT((ROW(B4476)-1)/24))</f>
        <v>45478</v>
      </c>
      <c r="E4514" s="459">
        <v>0.45833333333333337</v>
      </c>
      <c r="F4514" s="780"/>
      <c r="G4514" s="780"/>
      <c r="H4514" s="460">
        <f t="shared" si="277"/>
        <v>0</v>
      </c>
      <c r="I4514" s="460">
        <f t="shared" si="278"/>
        <v>0</v>
      </c>
      <c r="J4514" s="460">
        <f t="shared" si="280"/>
        <v>0</v>
      </c>
      <c r="K4514" s="9"/>
      <c r="P4514" s="2"/>
      <c r="Q4514" s="27"/>
      <c r="R4514" s="2"/>
      <c r="S4514" s="2"/>
      <c r="T4514" s="2"/>
      <c r="U4514" s="2"/>
      <c r="V4514" s="2"/>
      <c r="W4514" s="2"/>
    </row>
    <row r="4515" spans="2:23" ht="15" customHeight="1" x14ac:dyDescent="0.35">
      <c r="B4515" s="349"/>
      <c r="C4515" s="715" t="str">
        <f t="shared" si="279"/>
        <v/>
      </c>
      <c r="D4515" s="458">
        <f>IF(ISNUMBER(Summary!$D$17), DATE(Summary!$D$17, 1, 1) + INT((ROW(B4477)-1)/24), DATE(2024, 1, 1) + INT((ROW(B4477)-1)/24))</f>
        <v>45478</v>
      </c>
      <c r="E4515" s="459">
        <v>0.50000000000000011</v>
      </c>
      <c r="F4515" s="780"/>
      <c r="G4515" s="780"/>
      <c r="H4515" s="460">
        <f t="shared" si="277"/>
        <v>0</v>
      </c>
      <c r="I4515" s="460">
        <f t="shared" si="278"/>
        <v>0</v>
      </c>
      <c r="J4515" s="460">
        <f t="shared" si="280"/>
        <v>0</v>
      </c>
      <c r="K4515" s="9"/>
      <c r="P4515" s="2"/>
      <c r="Q4515" s="27"/>
      <c r="R4515" s="2"/>
      <c r="S4515" s="2"/>
      <c r="T4515" s="2"/>
      <c r="U4515" s="2"/>
      <c r="V4515" s="2"/>
      <c r="W4515" s="2"/>
    </row>
    <row r="4516" spans="2:23" ht="15" customHeight="1" x14ac:dyDescent="0.35">
      <c r="B4516" s="349"/>
      <c r="C4516" s="715" t="str">
        <f t="shared" si="279"/>
        <v/>
      </c>
      <c r="D4516" s="458">
        <f>IF(ISNUMBER(Summary!$D$17), DATE(Summary!$D$17, 1, 1) + INT((ROW(B4478)-1)/24), DATE(2024, 1, 1) + INT((ROW(B4478)-1)/24))</f>
        <v>45478</v>
      </c>
      <c r="E4516" s="459">
        <v>0.54166666666666674</v>
      </c>
      <c r="F4516" s="780"/>
      <c r="G4516" s="780"/>
      <c r="H4516" s="460">
        <f t="shared" si="277"/>
        <v>0</v>
      </c>
      <c r="I4516" s="460">
        <f t="shared" si="278"/>
        <v>0</v>
      </c>
      <c r="J4516" s="460">
        <f t="shared" si="280"/>
        <v>0</v>
      </c>
      <c r="K4516" s="9"/>
      <c r="P4516" s="2"/>
      <c r="Q4516" s="27"/>
      <c r="R4516" s="2"/>
      <c r="S4516" s="2"/>
      <c r="T4516" s="2"/>
      <c r="U4516" s="2"/>
      <c r="V4516" s="2"/>
      <c r="W4516" s="2"/>
    </row>
    <row r="4517" spans="2:23" ht="15" customHeight="1" x14ac:dyDescent="0.35">
      <c r="B4517" s="349"/>
      <c r="C4517" s="715" t="str">
        <f t="shared" si="279"/>
        <v/>
      </c>
      <c r="D4517" s="458">
        <f>IF(ISNUMBER(Summary!$D$17), DATE(Summary!$D$17, 1, 1) + INT((ROW(B4479)-1)/24), DATE(2024, 1, 1) + INT((ROW(B4479)-1)/24))</f>
        <v>45478</v>
      </c>
      <c r="E4517" s="459">
        <v>0.58333333333333337</v>
      </c>
      <c r="F4517" s="780"/>
      <c r="G4517" s="780"/>
      <c r="H4517" s="460">
        <f t="shared" si="277"/>
        <v>0</v>
      </c>
      <c r="I4517" s="460">
        <f t="shared" si="278"/>
        <v>0</v>
      </c>
      <c r="J4517" s="460">
        <f t="shared" si="280"/>
        <v>0</v>
      </c>
      <c r="K4517" s="9"/>
      <c r="P4517" s="2"/>
      <c r="Q4517" s="27"/>
      <c r="R4517" s="2"/>
      <c r="S4517" s="2"/>
      <c r="T4517" s="2"/>
      <c r="U4517" s="2"/>
      <c r="V4517" s="2"/>
      <c r="W4517" s="2"/>
    </row>
    <row r="4518" spans="2:23" ht="15" customHeight="1" x14ac:dyDescent="0.35">
      <c r="B4518" s="349"/>
      <c r="C4518" s="715" t="str">
        <f t="shared" si="279"/>
        <v/>
      </c>
      <c r="D4518" s="458">
        <f>IF(ISNUMBER(Summary!$D$17), DATE(Summary!$D$17, 1, 1) + INT((ROW(B4480)-1)/24), DATE(2024, 1, 1) + INT((ROW(B4480)-1)/24))</f>
        <v>45478</v>
      </c>
      <c r="E4518" s="459">
        <v>0.62500000000000011</v>
      </c>
      <c r="F4518" s="780"/>
      <c r="G4518" s="780"/>
      <c r="H4518" s="460">
        <f t="shared" si="277"/>
        <v>0</v>
      </c>
      <c r="I4518" s="460">
        <f t="shared" si="278"/>
        <v>0</v>
      </c>
      <c r="J4518" s="460">
        <f t="shared" si="280"/>
        <v>0</v>
      </c>
      <c r="K4518" s="9"/>
      <c r="P4518" s="2"/>
      <c r="Q4518" s="27"/>
      <c r="R4518" s="2"/>
      <c r="S4518" s="2"/>
      <c r="T4518" s="2"/>
      <c r="U4518" s="2"/>
      <c r="V4518" s="2"/>
      <c r="W4518" s="2"/>
    </row>
    <row r="4519" spans="2:23" ht="15" customHeight="1" x14ac:dyDescent="0.35">
      <c r="B4519" s="349"/>
      <c r="C4519" s="715" t="str">
        <f t="shared" si="279"/>
        <v/>
      </c>
      <c r="D4519" s="458">
        <f>IF(ISNUMBER(Summary!$D$17), DATE(Summary!$D$17, 1, 1) + INT((ROW(B4481)-1)/24), DATE(2024, 1, 1) + INT((ROW(B4481)-1)/24))</f>
        <v>45478</v>
      </c>
      <c r="E4519" s="459">
        <v>0.66666666666666674</v>
      </c>
      <c r="F4519" s="780"/>
      <c r="G4519" s="780"/>
      <c r="H4519" s="460">
        <f t="shared" ref="H4519:H4582" si="281">IF(G4519&gt;F4519,F4519,G4519)</f>
        <v>0</v>
      </c>
      <c r="I4519" s="460">
        <f t="shared" ref="I4519:I4582" si="282">F4519-H4519</f>
        <v>0</v>
      </c>
      <c r="J4519" s="460">
        <f t="shared" si="280"/>
        <v>0</v>
      </c>
      <c r="K4519" s="9"/>
      <c r="P4519" s="2"/>
      <c r="Q4519" s="27"/>
      <c r="R4519" s="2"/>
      <c r="S4519" s="2"/>
      <c r="T4519" s="2"/>
      <c r="U4519" s="2"/>
      <c r="V4519" s="2"/>
      <c r="W4519" s="2"/>
    </row>
    <row r="4520" spans="2:23" ht="15" customHeight="1" x14ac:dyDescent="0.35">
      <c r="B4520" s="349"/>
      <c r="C4520" s="715" t="str">
        <f t="shared" ref="C4520:C4583" si="283">IF(MOD(ROW()-ROW($E$39), 24)=0, $D4520, "")</f>
        <v/>
      </c>
      <c r="D4520" s="458">
        <f>IF(ISNUMBER(Summary!$D$17), DATE(Summary!$D$17, 1, 1) + INT((ROW(B4482)-1)/24), DATE(2024, 1, 1) + INT((ROW(B4482)-1)/24))</f>
        <v>45478</v>
      </c>
      <c r="E4520" s="459">
        <v>0.70833333333333337</v>
      </c>
      <c r="F4520" s="780"/>
      <c r="G4520" s="780"/>
      <c r="H4520" s="460">
        <f t="shared" si="281"/>
        <v>0</v>
      </c>
      <c r="I4520" s="460">
        <f t="shared" si="282"/>
        <v>0</v>
      </c>
      <c r="J4520" s="460">
        <f t="shared" si="280"/>
        <v>0</v>
      </c>
      <c r="K4520" s="9"/>
      <c r="P4520" s="2"/>
      <c r="Q4520" s="27"/>
      <c r="R4520" s="2"/>
      <c r="S4520" s="2"/>
      <c r="T4520" s="2"/>
      <c r="U4520" s="2"/>
      <c r="V4520" s="2"/>
      <c r="W4520" s="2"/>
    </row>
    <row r="4521" spans="2:23" ht="15" customHeight="1" x14ac:dyDescent="0.35">
      <c r="B4521" s="349"/>
      <c r="C4521" s="715" t="str">
        <f t="shared" si="283"/>
        <v/>
      </c>
      <c r="D4521" s="458">
        <f>IF(ISNUMBER(Summary!$D$17), DATE(Summary!$D$17, 1, 1) + INT((ROW(B4483)-1)/24), DATE(2024, 1, 1) + INT((ROW(B4483)-1)/24))</f>
        <v>45478</v>
      </c>
      <c r="E4521" s="459">
        <v>0.75000000000000011</v>
      </c>
      <c r="F4521" s="780"/>
      <c r="G4521" s="780"/>
      <c r="H4521" s="460">
        <f t="shared" si="281"/>
        <v>0</v>
      </c>
      <c r="I4521" s="460">
        <f t="shared" si="282"/>
        <v>0</v>
      </c>
      <c r="J4521" s="460">
        <f t="shared" si="280"/>
        <v>0</v>
      </c>
      <c r="K4521" s="9"/>
      <c r="P4521" s="2"/>
      <c r="Q4521" s="27"/>
      <c r="R4521" s="2"/>
      <c r="S4521" s="2"/>
      <c r="T4521" s="2"/>
      <c r="U4521" s="2"/>
      <c r="V4521" s="2"/>
      <c r="W4521" s="2"/>
    </row>
    <row r="4522" spans="2:23" ht="15" customHeight="1" x14ac:dyDescent="0.35">
      <c r="B4522" s="349"/>
      <c r="C4522" s="715" t="str">
        <f t="shared" si="283"/>
        <v/>
      </c>
      <c r="D4522" s="458">
        <f>IF(ISNUMBER(Summary!$D$17), DATE(Summary!$D$17, 1, 1) + INT((ROW(B4484)-1)/24), DATE(2024, 1, 1) + INT((ROW(B4484)-1)/24))</f>
        <v>45478</v>
      </c>
      <c r="E4522" s="459">
        <v>0.79166666666666674</v>
      </c>
      <c r="F4522" s="780"/>
      <c r="G4522" s="780"/>
      <c r="H4522" s="460">
        <f t="shared" si="281"/>
        <v>0</v>
      </c>
      <c r="I4522" s="460">
        <f t="shared" si="282"/>
        <v>0</v>
      </c>
      <c r="J4522" s="460">
        <f t="shared" si="280"/>
        <v>0</v>
      </c>
      <c r="K4522" s="9"/>
      <c r="P4522" s="2"/>
      <c r="Q4522" s="27"/>
      <c r="R4522" s="2"/>
      <c r="S4522" s="2"/>
      <c r="T4522" s="2"/>
      <c r="U4522" s="2"/>
      <c r="V4522" s="2"/>
      <c r="W4522" s="2"/>
    </row>
    <row r="4523" spans="2:23" ht="15" customHeight="1" x14ac:dyDescent="0.35">
      <c r="B4523" s="349"/>
      <c r="C4523" s="715" t="str">
        <f t="shared" si="283"/>
        <v/>
      </c>
      <c r="D4523" s="458">
        <f>IF(ISNUMBER(Summary!$D$17), DATE(Summary!$D$17, 1, 1) + INT((ROW(B4485)-1)/24), DATE(2024, 1, 1) + INT((ROW(B4485)-1)/24))</f>
        <v>45478</v>
      </c>
      <c r="E4523" s="459">
        <v>0.83333333333333337</v>
      </c>
      <c r="F4523" s="780"/>
      <c r="G4523" s="780"/>
      <c r="H4523" s="460">
        <f t="shared" si="281"/>
        <v>0</v>
      </c>
      <c r="I4523" s="460">
        <f t="shared" si="282"/>
        <v>0</v>
      </c>
      <c r="J4523" s="460">
        <f t="shared" si="280"/>
        <v>0</v>
      </c>
      <c r="K4523" s="9"/>
      <c r="P4523" s="2"/>
      <c r="Q4523" s="27"/>
      <c r="R4523" s="2"/>
      <c r="S4523" s="2"/>
      <c r="T4523" s="2"/>
      <c r="U4523" s="2"/>
      <c r="V4523" s="2"/>
      <c r="W4523" s="2"/>
    </row>
    <row r="4524" spans="2:23" ht="15" customHeight="1" x14ac:dyDescent="0.35">
      <c r="B4524" s="349"/>
      <c r="C4524" s="715" t="str">
        <f t="shared" si="283"/>
        <v/>
      </c>
      <c r="D4524" s="458">
        <f>IF(ISNUMBER(Summary!$D$17), DATE(Summary!$D$17, 1, 1) + INT((ROW(B4486)-1)/24), DATE(2024, 1, 1) + INT((ROW(B4486)-1)/24))</f>
        <v>45478</v>
      </c>
      <c r="E4524" s="459">
        <v>0.87500000000000011</v>
      </c>
      <c r="F4524" s="780"/>
      <c r="G4524" s="780"/>
      <c r="H4524" s="460">
        <f t="shared" si="281"/>
        <v>0</v>
      </c>
      <c r="I4524" s="460">
        <f t="shared" si="282"/>
        <v>0</v>
      </c>
      <c r="J4524" s="460">
        <f t="shared" si="280"/>
        <v>0</v>
      </c>
      <c r="K4524" s="9"/>
      <c r="P4524" s="2"/>
      <c r="Q4524" s="27"/>
      <c r="R4524" s="2"/>
      <c r="S4524" s="2"/>
      <c r="T4524" s="2"/>
      <c r="U4524" s="2"/>
      <c r="V4524" s="2"/>
      <c r="W4524" s="2"/>
    </row>
    <row r="4525" spans="2:23" ht="15" customHeight="1" x14ac:dyDescent="0.35">
      <c r="B4525" s="349"/>
      <c r="C4525" s="715" t="str">
        <f t="shared" si="283"/>
        <v/>
      </c>
      <c r="D4525" s="458">
        <f>IF(ISNUMBER(Summary!$D$17), DATE(Summary!$D$17, 1, 1) + INT((ROW(B4487)-1)/24), DATE(2024, 1, 1) + INT((ROW(B4487)-1)/24))</f>
        <v>45478</v>
      </c>
      <c r="E4525" s="459">
        <v>0.91666666666666674</v>
      </c>
      <c r="F4525" s="780"/>
      <c r="G4525" s="780"/>
      <c r="H4525" s="460">
        <f t="shared" si="281"/>
        <v>0</v>
      </c>
      <c r="I4525" s="460">
        <f t="shared" si="282"/>
        <v>0</v>
      </c>
      <c r="J4525" s="460">
        <f t="shared" si="280"/>
        <v>0</v>
      </c>
      <c r="K4525" s="9"/>
      <c r="P4525" s="2"/>
      <c r="Q4525" s="27"/>
      <c r="R4525" s="2"/>
      <c r="S4525" s="2"/>
      <c r="T4525" s="2"/>
      <c r="U4525" s="2"/>
      <c r="V4525" s="2"/>
      <c r="W4525" s="2"/>
    </row>
    <row r="4526" spans="2:23" ht="15" customHeight="1" x14ac:dyDescent="0.35">
      <c r="B4526" s="349"/>
      <c r="C4526" s="715" t="str">
        <f t="shared" si="283"/>
        <v/>
      </c>
      <c r="D4526" s="458">
        <f>IF(ISNUMBER(Summary!$D$17), DATE(Summary!$D$17, 1, 1) + INT((ROW(B4488)-1)/24), DATE(2024, 1, 1) + INT((ROW(B4488)-1)/24))</f>
        <v>45478</v>
      </c>
      <c r="E4526" s="459">
        <v>0.95833333333333337</v>
      </c>
      <c r="F4526" s="780"/>
      <c r="G4526" s="780"/>
      <c r="H4526" s="460">
        <f t="shared" si="281"/>
        <v>0</v>
      </c>
      <c r="I4526" s="460">
        <f t="shared" si="282"/>
        <v>0</v>
      </c>
      <c r="J4526" s="460">
        <f t="shared" si="280"/>
        <v>0</v>
      </c>
      <c r="K4526" s="9"/>
      <c r="P4526" s="2"/>
      <c r="Q4526" s="27"/>
      <c r="R4526" s="2"/>
      <c r="S4526" s="2"/>
      <c r="T4526" s="2"/>
      <c r="U4526" s="2"/>
      <c r="V4526" s="2"/>
      <c r="W4526" s="2"/>
    </row>
    <row r="4527" spans="2:23" ht="15" customHeight="1" x14ac:dyDescent="0.35">
      <c r="B4527" s="457"/>
      <c r="C4527" s="715">
        <f t="shared" si="283"/>
        <v>45479</v>
      </c>
      <c r="D4527" s="458">
        <f>IF(ISNUMBER(Summary!$D$17), DATE(Summary!$D$17, 1, 1) + INT((ROW(B4489)-1)/24), DATE(2024, 1, 1) + INT((ROW(B4489)-1)/24))</f>
        <v>45479</v>
      </c>
      <c r="E4527" s="459">
        <v>3.1225022567582528E-17</v>
      </c>
      <c r="F4527" s="780"/>
      <c r="G4527" s="780"/>
      <c r="H4527" s="460">
        <f t="shared" si="281"/>
        <v>0</v>
      </c>
      <c r="I4527" s="460">
        <f t="shared" si="282"/>
        <v>0</v>
      </c>
      <c r="J4527" s="460">
        <f t="shared" si="280"/>
        <v>0</v>
      </c>
      <c r="K4527" s="9"/>
      <c r="P4527" s="2"/>
      <c r="Q4527" s="27"/>
      <c r="R4527" s="2"/>
      <c r="S4527" s="2"/>
      <c r="T4527" s="2"/>
      <c r="U4527" s="2"/>
      <c r="V4527" s="2"/>
      <c r="W4527" s="2"/>
    </row>
    <row r="4528" spans="2:23" ht="15" customHeight="1" x14ac:dyDescent="0.35">
      <c r="B4528" s="349"/>
      <c r="C4528" s="715" t="str">
        <f t="shared" si="283"/>
        <v/>
      </c>
      <c r="D4528" s="458">
        <f>IF(ISNUMBER(Summary!$D$17), DATE(Summary!$D$17, 1, 1) + INT((ROW(B4490)-1)/24), DATE(2024, 1, 1) + INT((ROW(B4490)-1)/24))</f>
        <v>45479</v>
      </c>
      <c r="E4528" s="459">
        <v>4.1666666666666699E-2</v>
      </c>
      <c r="F4528" s="780"/>
      <c r="G4528" s="780"/>
      <c r="H4528" s="460">
        <f t="shared" si="281"/>
        <v>0</v>
      </c>
      <c r="I4528" s="460">
        <f t="shared" si="282"/>
        <v>0</v>
      </c>
      <c r="J4528" s="460">
        <f t="shared" si="280"/>
        <v>0</v>
      </c>
      <c r="K4528" s="9"/>
      <c r="P4528" s="2"/>
      <c r="Q4528" s="27"/>
      <c r="R4528" s="2"/>
      <c r="S4528" s="2"/>
      <c r="T4528" s="2"/>
      <c r="U4528" s="2"/>
      <c r="V4528" s="2"/>
      <c r="W4528" s="2"/>
    </row>
    <row r="4529" spans="2:23" ht="15" customHeight="1" x14ac:dyDescent="0.35">
      <c r="B4529" s="349"/>
      <c r="C4529" s="715" t="str">
        <f t="shared" si="283"/>
        <v/>
      </c>
      <c r="D4529" s="458">
        <f>IF(ISNUMBER(Summary!$D$17), DATE(Summary!$D$17, 1, 1) + INT((ROW(B4491)-1)/24), DATE(2024, 1, 1) + INT((ROW(B4491)-1)/24))</f>
        <v>45479</v>
      </c>
      <c r="E4529" s="459">
        <v>8.333333333333337E-2</v>
      </c>
      <c r="F4529" s="780"/>
      <c r="G4529" s="780"/>
      <c r="H4529" s="460">
        <f t="shared" si="281"/>
        <v>0</v>
      </c>
      <c r="I4529" s="460">
        <f t="shared" si="282"/>
        <v>0</v>
      </c>
      <c r="J4529" s="460">
        <f t="shared" si="280"/>
        <v>0</v>
      </c>
      <c r="K4529" s="9"/>
      <c r="P4529" s="2"/>
      <c r="Q4529" s="27"/>
      <c r="R4529" s="2"/>
      <c r="S4529" s="2"/>
      <c r="T4529" s="2"/>
      <c r="U4529" s="2"/>
      <c r="V4529" s="2"/>
      <c r="W4529" s="2"/>
    </row>
    <row r="4530" spans="2:23" ht="15" customHeight="1" x14ac:dyDescent="0.35">
      <c r="B4530" s="349"/>
      <c r="C4530" s="715" t="str">
        <f t="shared" si="283"/>
        <v/>
      </c>
      <c r="D4530" s="458">
        <f>IF(ISNUMBER(Summary!$D$17), DATE(Summary!$D$17, 1, 1) + INT((ROW(B4492)-1)/24), DATE(2024, 1, 1) + INT((ROW(B4492)-1)/24))</f>
        <v>45479</v>
      </c>
      <c r="E4530" s="459">
        <v>0.12500000000000006</v>
      </c>
      <c r="F4530" s="780"/>
      <c r="G4530" s="780"/>
      <c r="H4530" s="460">
        <f t="shared" si="281"/>
        <v>0</v>
      </c>
      <c r="I4530" s="460">
        <f t="shared" si="282"/>
        <v>0</v>
      </c>
      <c r="J4530" s="460">
        <f t="shared" si="280"/>
        <v>0</v>
      </c>
      <c r="K4530" s="9"/>
      <c r="P4530" s="2"/>
      <c r="Q4530" s="27"/>
      <c r="R4530" s="2"/>
      <c r="S4530" s="2"/>
      <c r="T4530" s="2"/>
      <c r="U4530" s="2"/>
      <c r="V4530" s="2"/>
      <c r="W4530" s="2"/>
    </row>
    <row r="4531" spans="2:23" ht="15" customHeight="1" x14ac:dyDescent="0.35">
      <c r="B4531" s="349"/>
      <c r="C4531" s="715" t="str">
        <f t="shared" si="283"/>
        <v/>
      </c>
      <c r="D4531" s="458">
        <f>IF(ISNUMBER(Summary!$D$17), DATE(Summary!$D$17, 1, 1) + INT((ROW(B4493)-1)/24), DATE(2024, 1, 1) + INT((ROW(B4493)-1)/24))</f>
        <v>45479</v>
      </c>
      <c r="E4531" s="459">
        <v>0.16666666666666669</v>
      </c>
      <c r="F4531" s="780"/>
      <c r="G4531" s="780"/>
      <c r="H4531" s="460">
        <f t="shared" si="281"/>
        <v>0</v>
      </c>
      <c r="I4531" s="460">
        <f t="shared" si="282"/>
        <v>0</v>
      </c>
      <c r="J4531" s="460">
        <f t="shared" si="280"/>
        <v>0</v>
      </c>
      <c r="K4531" s="9"/>
      <c r="P4531" s="2"/>
      <c r="Q4531" s="27"/>
      <c r="R4531" s="2"/>
      <c r="S4531" s="2"/>
      <c r="T4531" s="2"/>
      <c r="U4531" s="2"/>
      <c r="V4531" s="2"/>
      <c r="W4531" s="2"/>
    </row>
    <row r="4532" spans="2:23" ht="15" customHeight="1" x14ac:dyDescent="0.35">
      <c r="B4532" s="349"/>
      <c r="C4532" s="715" t="str">
        <f t="shared" si="283"/>
        <v/>
      </c>
      <c r="D4532" s="458">
        <f>IF(ISNUMBER(Summary!$D$17), DATE(Summary!$D$17, 1, 1) + INT((ROW(B4494)-1)/24), DATE(2024, 1, 1) + INT((ROW(B4494)-1)/24))</f>
        <v>45479</v>
      </c>
      <c r="E4532" s="459">
        <v>0.20833333333333337</v>
      </c>
      <c r="F4532" s="780"/>
      <c r="G4532" s="780"/>
      <c r="H4532" s="460">
        <f t="shared" si="281"/>
        <v>0</v>
      </c>
      <c r="I4532" s="460">
        <f t="shared" si="282"/>
        <v>0</v>
      </c>
      <c r="J4532" s="460">
        <f t="shared" si="280"/>
        <v>0</v>
      </c>
      <c r="K4532" s="9"/>
      <c r="P4532" s="2"/>
      <c r="Q4532" s="27"/>
      <c r="R4532" s="2"/>
      <c r="S4532" s="2"/>
      <c r="T4532" s="2"/>
      <c r="U4532" s="2"/>
      <c r="V4532" s="2"/>
      <c r="W4532" s="2"/>
    </row>
    <row r="4533" spans="2:23" ht="15" customHeight="1" x14ac:dyDescent="0.35">
      <c r="B4533" s="349"/>
      <c r="C4533" s="715" t="str">
        <f t="shared" si="283"/>
        <v/>
      </c>
      <c r="D4533" s="458">
        <f>IF(ISNUMBER(Summary!$D$17), DATE(Summary!$D$17, 1, 1) + INT((ROW(B4495)-1)/24), DATE(2024, 1, 1) + INT((ROW(B4495)-1)/24))</f>
        <v>45479</v>
      </c>
      <c r="E4533" s="459">
        <v>0.25</v>
      </c>
      <c r="F4533" s="780"/>
      <c r="G4533" s="780"/>
      <c r="H4533" s="460">
        <f t="shared" si="281"/>
        <v>0</v>
      </c>
      <c r="I4533" s="460">
        <f t="shared" si="282"/>
        <v>0</v>
      </c>
      <c r="J4533" s="460">
        <f t="shared" si="280"/>
        <v>0</v>
      </c>
      <c r="K4533" s="9"/>
      <c r="P4533" s="2"/>
      <c r="Q4533" s="27"/>
      <c r="R4533" s="2"/>
      <c r="S4533" s="2"/>
      <c r="T4533" s="2"/>
      <c r="U4533" s="2"/>
      <c r="V4533" s="2"/>
      <c r="W4533" s="2"/>
    </row>
    <row r="4534" spans="2:23" ht="15" customHeight="1" x14ac:dyDescent="0.35">
      <c r="B4534" s="349"/>
      <c r="C4534" s="715" t="str">
        <f t="shared" si="283"/>
        <v/>
      </c>
      <c r="D4534" s="458">
        <f>IF(ISNUMBER(Summary!$D$17), DATE(Summary!$D$17, 1, 1) + INT((ROW(B4496)-1)/24), DATE(2024, 1, 1) + INT((ROW(B4496)-1)/24))</f>
        <v>45479</v>
      </c>
      <c r="E4534" s="459">
        <v>0.29166666666666669</v>
      </c>
      <c r="F4534" s="780"/>
      <c r="G4534" s="780"/>
      <c r="H4534" s="460">
        <f t="shared" si="281"/>
        <v>0</v>
      </c>
      <c r="I4534" s="460">
        <f t="shared" si="282"/>
        <v>0</v>
      </c>
      <c r="J4534" s="460">
        <f t="shared" si="280"/>
        <v>0</v>
      </c>
      <c r="K4534" s="9"/>
      <c r="P4534" s="2"/>
      <c r="Q4534" s="27"/>
      <c r="R4534" s="2"/>
      <c r="S4534" s="2"/>
      <c r="T4534" s="2"/>
      <c r="U4534" s="2"/>
      <c r="V4534" s="2"/>
      <c r="W4534" s="2"/>
    </row>
    <row r="4535" spans="2:23" ht="15" customHeight="1" x14ac:dyDescent="0.35">
      <c r="B4535" s="349"/>
      <c r="C4535" s="715" t="str">
        <f t="shared" si="283"/>
        <v/>
      </c>
      <c r="D4535" s="458">
        <f>IF(ISNUMBER(Summary!$D$17), DATE(Summary!$D$17, 1, 1) + INT((ROW(B4497)-1)/24), DATE(2024, 1, 1) + INT((ROW(B4497)-1)/24))</f>
        <v>45479</v>
      </c>
      <c r="E4535" s="459">
        <v>0.33333333333333337</v>
      </c>
      <c r="F4535" s="780"/>
      <c r="G4535" s="780"/>
      <c r="H4535" s="460">
        <f t="shared" si="281"/>
        <v>0</v>
      </c>
      <c r="I4535" s="460">
        <f t="shared" si="282"/>
        <v>0</v>
      </c>
      <c r="J4535" s="460">
        <f t="shared" si="280"/>
        <v>0</v>
      </c>
      <c r="K4535" s="9"/>
      <c r="P4535" s="2"/>
      <c r="Q4535" s="27"/>
      <c r="R4535" s="2"/>
      <c r="S4535" s="2"/>
      <c r="T4535" s="2"/>
      <c r="U4535" s="2"/>
      <c r="V4535" s="2"/>
      <c r="W4535" s="2"/>
    </row>
    <row r="4536" spans="2:23" ht="15" customHeight="1" x14ac:dyDescent="0.35">
      <c r="B4536" s="349"/>
      <c r="C4536" s="715" t="str">
        <f t="shared" si="283"/>
        <v/>
      </c>
      <c r="D4536" s="458">
        <f>IF(ISNUMBER(Summary!$D$17), DATE(Summary!$D$17, 1, 1) + INT((ROW(B4498)-1)/24), DATE(2024, 1, 1) + INT((ROW(B4498)-1)/24))</f>
        <v>45479</v>
      </c>
      <c r="E4536" s="459">
        <v>0.375</v>
      </c>
      <c r="F4536" s="780"/>
      <c r="G4536" s="780"/>
      <c r="H4536" s="460">
        <f t="shared" si="281"/>
        <v>0</v>
      </c>
      <c r="I4536" s="460">
        <f t="shared" si="282"/>
        <v>0</v>
      </c>
      <c r="J4536" s="460">
        <f t="shared" si="280"/>
        <v>0</v>
      </c>
      <c r="K4536" s="9"/>
      <c r="P4536" s="2"/>
      <c r="Q4536" s="27"/>
      <c r="R4536" s="2"/>
      <c r="S4536" s="2"/>
      <c r="T4536" s="2"/>
      <c r="U4536" s="2"/>
      <c r="V4536" s="2"/>
      <c r="W4536" s="2"/>
    </row>
    <row r="4537" spans="2:23" ht="15" customHeight="1" x14ac:dyDescent="0.35">
      <c r="B4537" s="349"/>
      <c r="C4537" s="715" t="str">
        <f t="shared" si="283"/>
        <v/>
      </c>
      <c r="D4537" s="458">
        <f>IF(ISNUMBER(Summary!$D$17), DATE(Summary!$D$17, 1, 1) + INT((ROW(B4499)-1)/24), DATE(2024, 1, 1) + INT((ROW(B4499)-1)/24))</f>
        <v>45479</v>
      </c>
      <c r="E4537" s="459">
        <v>0.41666666666666669</v>
      </c>
      <c r="F4537" s="780"/>
      <c r="G4537" s="780"/>
      <c r="H4537" s="460">
        <f t="shared" si="281"/>
        <v>0</v>
      </c>
      <c r="I4537" s="460">
        <f t="shared" si="282"/>
        <v>0</v>
      </c>
      <c r="J4537" s="460">
        <f t="shared" si="280"/>
        <v>0</v>
      </c>
      <c r="K4537" s="9"/>
      <c r="P4537" s="2"/>
      <c r="Q4537" s="27"/>
      <c r="R4537" s="2"/>
      <c r="S4537" s="2"/>
      <c r="T4537" s="2"/>
      <c r="U4537" s="2"/>
      <c r="V4537" s="2"/>
      <c r="W4537" s="2"/>
    </row>
    <row r="4538" spans="2:23" ht="15" customHeight="1" x14ac:dyDescent="0.35">
      <c r="B4538" s="349"/>
      <c r="C4538" s="715" t="str">
        <f t="shared" si="283"/>
        <v/>
      </c>
      <c r="D4538" s="458">
        <f>IF(ISNUMBER(Summary!$D$17), DATE(Summary!$D$17, 1, 1) + INT((ROW(B4500)-1)/24), DATE(2024, 1, 1) + INT((ROW(B4500)-1)/24))</f>
        <v>45479</v>
      </c>
      <c r="E4538" s="459">
        <v>0.45833333333333337</v>
      </c>
      <c r="F4538" s="780"/>
      <c r="G4538" s="780"/>
      <c r="H4538" s="460">
        <f t="shared" si="281"/>
        <v>0</v>
      </c>
      <c r="I4538" s="460">
        <f t="shared" si="282"/>
        <v>0</v>
      </c>
      <c r="J4538" s="460">
        <f t="shared" si="280"/>
        <v>0</v>
      </c>
      <c r="K4538" s="9"/>
      <c r="P4538" s="2"/>
      <c r="Q4538" s="27"/>
      <c r="R4538" s="2"/>
      <c r="S4538" s="2"/>
      <c r="T4538" s="2"/>
      <c r="U4538" s="2"/>
      <c r="V4538" s="2"/>
      <c r="W4538" s="2"/>
    </row>
    <row r="4539" spans="2:23" ht="15" customHeight="1" x14ac:dyDescent="0.35">
      <c r="B4539" s="349"/>
      <c r="C4539" s="715" t="str">
        <f t="shared" si="283"/>
        <v/>
      </c>
      <c r="D4539" s="458">
        <f>IF(ISNUMBER(Summary!$D$17), DATE(Summary!$D$17, 1, 1) + INT((ROW(B4501)-1)/24), DATE(2024, 1, 1) + INT((ROW(B4501)-1)/24))</f>
        <v>45479</v>
      </c>
      <c r="E4539" s="459">
        <v>0.50000000000000011</v>
      </c>
      <c r="F4539" s="780"/>
      <c r="G4539" s="780"/>
      <c r="H4539" s="460">
        <f t="shared" si="281"/>
        <v>0</v>
      </c>
      <c r="I4539" s="460">
        <f t="shared" si="282"/>
        <v>0</v>
      </c>
      <c r="J4539" s="460">
        <f t="shared" si="280"/>
        <v>0</v>
      </c>
      <c r="K4539" s="9"/>
      <c r="P4539" s="2"/>
      <c r="Q4539" s="27"/>
      <c r="R4539" s="2"/>
      <c r="S4539" s="2"/>
      <c r="T4539" s="2"/>
      <c r="U4539" s="2"/>
      <c r="V4539" s="2"/>
      <c r="W4539" s="2"/>
    </row>
    <row r="4540" spans="2:23" ht="15" customHeight="1" x14ac:dyDescent="0.35">
      <c r="B4540" s="349"/>
      <c r="C4540" s="715" t="str">
        <f t="shared" si="283"/>
        <v/>
      </c>
      <c r="D4540" s="458">
        <f>IF(ISNUMBER(Summary!$D$17), DATE(Summary!$D$17, 1, 1) + INT((ROW(B4502)-1)/24), DATE(2024, 1, 1) + INT((ROW(B4502)-1)/24))</f>
        <v>45479</v>
      </c>
      <c r="E4540" s="459">
        <v>0.54166666666666674</v>
      </c>
      <c r="F4540" s="780"/>
      <c r="G4540" s="780"/>
      <c r="H4540" s="460">
        <f t="shared" si="281"/>
        <v>0</v>
      </c>
      <c r="I4540" s="460">
        <f t="shared" si="282"/>
        <v>0</v>
      </c>
      <c r="J4540" s="460">
        <f t="shared" si="280"/>
        <v>0</v>
      </c>
      <c r="K4540" s="9"/>
      <c r="P4540" s="2"/>
      <c r="Q4540" s="27"/>
      <c r="R4540" s="2"/>
      <c r="S4540" s="2"/>
      <c r="T4540" s="2"/>
      <c r="U4540" s="2"/>
      <c r="V4540" s="2"/>
      <c r="W4540" s="2"/>
    </row>
    <row r="4541" spans="2:23" ht="15" customHeight="1" x14ac:dyDescent="0.35">
      <c r="B4541" s="349"/>
      <c r="C4541" s="715" t="str">
        <f t="shared" si="283"/>
        <v/>
      </c>
      <c r="D4541" s="458">
        <f>IF(ISNUMBER(Summary!$D$17), DATE(Summary!$D$17, 1, 1) + INT((ROW(B4503)-1)/24), DATE(2024, 1, 1) + INT((ROW(B4503)-1)/24))</f>
        <v>45479</v>
      </c>
      <c r="E4541" s="459">
        <v>0.58333333333333337</v>
      </c>
      <c r="F4541" s="780"/>
      <c r="G4541" s="780"/>
      <c r="H4541" s="460">
        <f t="shared" si="281"/>
        <v>0</v>
      </c>
      <c r="I4541" s="460">
        <f t="shared" si="282"/>
        <v>0</v>
      </c>
      <c r="J4541" s="460">
        <f t="shared" si="280"/>
        <v>0</v>
      </c>
      <c r="K4541" s="9"/>
      <c r="P4541" s="2"/>
      <c r="Q4541" s="27"/>
      <c r="R4541" s="2"/>
      <c r="S4541" s="2"/>
      <c r="T4541" s="2"/>
      <c r="U4541" s="2"/>
      <c r="V4541" s="2"/>
      <c r="W4541" s="2"/>
    </row>
    <row r="4542" spans="2:23" ht="15" customHeight="1" x14ac:dyDescent="0.35">
      <c r="B4542" s="349"/>
      <c r="C4542" s="715" t="str">
        <f t="shared" si="283"/>
        <v/>
      </c>
      <c r="D4542" s="458">
        <f>IF(ISNUMBER(Summary!$D$17), DATE(Summary!$D$17, 1, 1) + INT((ROW(B4504)-1)/24), DATE(2024, 1, 1) + INT((ROW(B4504)-1)/24))</f>
        <v>45479</v>
      </c>
      <c r="E4542" s="459">
        <v>0.62500000000000011</v>
      </c>
      <c r="F4542" s="780"/>
      <c r="G4542" s="780"/>
      <c r="H4542" s="460">
        <f t="shared" si="281"/>
        <v>0</v>
      </c>
      <c r="I4542" s="460">
        <f t="shared" si="282"/>
        <v>0</v>
      </c>
      <c r="J4542" s="460">
        <f t="shared" si="280"/>
        <v>0</v>
      </c>
      <c r="K4542" s="9"/>
      <c r="P4542" s="2"/>
      <c r="Q4542" s="27"/>
      <c r="R4542" s="2"/>
      <c r="S4542" s="2"/>
      <c r="T4542" s="2"/>
      <c r="U4542" s="2"/>
      <c r="V4542" s="2"/>
      <c r="W4542" s="2"/>
    </row>
    <row r="4543" spans="2:23" ht="15" customHeight="1" x14ac:dyDescent="0.35">
      <c r="B4543" s="349"/>
      <c r="C4543" s="715" t="str">
        <f t="shared" si="283"/>
        <v/>
      </c>
      <c r="D4543" s="458">
        <f>IF(ISNUMBER(Summary!$D$17), DATE(Summary!$D$17, 1, 1) + INT((ROW(B4505)-1)/24), DATE(2024, 1, 1) + INT((ROW(B4505)-1)/24))</f>
        <v>45479</v>
      </c>
      <c r="E4543" s="459">
        <v>0.66666666666666674</v>
      </c>
      <c r="F4543" s="780"/>
      <c r="G4543" s="780"/>
      <c r="H4543" s="460">
        <f t="shared" si="281"/>
        <v>0</v>
      </c>
      <c r="I4543" s="460">
        <f t="shared" si="282"/>
        <v>0</v>
      </c>
      <c r="J4543" s="460">
        <f t="shared" si="280"/>
        <v>0</v>
      </c>
      <c r="K4543" s="9"/>
      <c r="P4543" s="2"/>
      <c r="Q4543" s="27"/>
      <c r="R4543" s="2"/>
      <c r="S4543" s="2"/>
      <c r="T4543" s="2"/>
      <c r="U4543" s="2"/>
      <c r="V4543" s="2"/>
      <c r="W4543" s="2"/>
    </row>
    <row r="4544" spans="2:23" ht="15" customHeight="1" x14ac:dyDescent="0.35">
      <c r="B4544" s="349"/>
      <c r="C4544" s="715" t="str">
        <f t="shared" si="283"/>
        <v/>
      </c>
      <c r="D4544" s="458">
        <f>IF(ISNUMBER(Summary!$D$17), DATE(Summary!$D$17, 1, 1) + INT((ROW(B4506)-1)/24), DATE(2024, 1, 1) + INT((ROW(B4506)-1)/24))</f>
        <v>45479</v>
      </c>
      <c r="E4544" s="459">
        <v>0.70833333333333337</v>
      </c>
      <c r="F4544" s="780"/>
      <c r="G4544" s="780"/>
      <c r="H4544" s="460">
        <f t="shared" si="281"/>
        <v>0</v>
      </c>
      <c r="I4544" s="460">
        <f t="shared" si="282"/>
        <v>0</v>
      </c>
      <c r="J4544" s="460">
        <f t="shared" ref="J4544:J4607" si="284">G4544-H4544</f>
        <v>0</v>
      </c>
      <c r="K4544" s="9"/>
      <c r="P4544" s="2"/>
      <c r="Q4544" s="27"/>
      <c r="R4544" s="2"/>
      <c r="S4544" s="2"/>
      <c r="T4544" s="2"/>
      <c r="U4544" s="2"/>
      <c r="V4544" s="2"/>
      <c r="W4544" s="2"/>
    </row>
    <row r="4545" spans="2:23" ht="15" customHeight="1" x14ac:dyDescent="0.35">
      <c r="B4545" s="349"/>
      <c r="C4545" s="715" t="str">
        <f t="shared" si="283"/>
        <v/>
      </c>
      <c r="D4545" s="458">
        <f>IF(ISNUMBER(Summary!$D$17), DATE(Summary!$D$17, 1, 1) + INT((ROW(B4507)-1)/24), DATE(2024, 1, 1) + INT((ROW(B4507)-1)/24))</f>
        <v>45479</v>
      </c>
      <c r="E4545" s="459">
        <v>0.75000000000000011</v>
      </c>
      <c r="F4545" s="780"/>
      <c r="G4545" s="780"/>
      <c r="H4545" s="460">
        <f t="shared" si="281"/>
        <v>0</v>
      </c>
      <c r="I4545" s="460">
        <f t="shared" si="282"/>
        <v>0</v>
      </c>
      <c r="J4545" s="460">
        <f t="shared" si="284"/>
        <v>0</v>
      </c>
      <c r="K4545" s="9"/>
      <c r="P4545" s="2"/>
      <c r="Q4545" s="27"/>
      <c r="R4545" s="2"/>
      <c r="S4545" s="2"/>
      <c r="T4545" s="2"/>
      <c r="U4545" s="2"/>
      <c r="V4545" s="2"/>
      <c r="W4545" s="2"/>
    </row>
    <row r="4546" spans="2:23" ht="15" customHeight="1" x14ac:dyDescent="0.35">
      <c r="B4546" s="349"/>
      <c r="C4546" s="715" t="str">
        <f t="shared" si="283"/>
        <v/>
      </c>
      <c r="D4546" s="458">
        <f>IF(ISNUMBER(Summary!$D$17), DATE(Summary!$D$17, 1, 1) + INT((ROW(B4508)-1)/24), DATE(2024, 1, 1) + INT((ROW(B4508)-1)/24))</f>
        <v>45479</v>
      </c>
      <c r="E4546" s="459">
        <v>0.79166666666666674</v>
      </c>
      <c r="F4546" s="780"/>
      <c r="G4546" s="780"/>
      <c r="H4546" s="460">
        <f t="shared" si="281"/>
        <v>0</v>
      </c>
      <c r="I4546" s="460">
        <f t="shared" si="282"/>
        <v>0</v>
      </c>
      <c r="J4546" s="460">
        <f t="shared" si="284"/>
        <v>0</v>
      </c>
      <c r="K4546" s="9"/>
      <c r="P4546" s="2"/>
      <c r="Q4546" s="27"/>
      <c r="R4546" s="2"/>
      <c r="S4546" s="2"/>
      <c r="T4546" s="2"/>
      <c r="U4546" s="2"/>
      <c r="V4546" s="2"/>
      <c r="W4546" s="2"/>
    </row>
    <row r="4547" spans="2:23" ht="15" customHeight="1" x14ac:dyDescent="0.35">
      <c r="B4547" s="349"/>
      <c r="C4547" s="715" t="str">
        <f t="shared" si="283"/>
        <v/>
      </c>
      <c r="D4547" s="458">
        <f>IF(ISNUMBER(Summary!$D$17), DATE(Summary!$D$17, 1, 1) + INT((ROW(B4509)-1)/24), DATE(2024, 1, 1) + INT((ROW(B4509)-1)/24))</f>
        <v>45479</v>
      </c>
      <c r="E4547" s="459">
        <v>0.83333333333333337</v>
      </c>
      <c r="F4547" s="780"/>
      <c r="G4547" s="780"/>
      <c r="H4547" s="460">
        <f t="shared" si="281"/>
        <v>0</v>
      </c>
      <c r="I4547" s="460">
        <f t="shared" si="282"/>
        <v>0</v>
      </c>
      <c r="J4547" s="460">
        <f t="shared" si="284"/>
        <v>0</v>
      </c>
      <c r="K4547" s="9"/>
      <c r="P4547" s="2"/>
      <c r="Q4547" s="27"/>
      <c r="R4547" s="2"/>
      <c r="S4547" s="2"/>
      <c r="T4547" s="2"/>
      <c r="U4547" s="2"/>
      <c r="V4547" s="2"/>
      <c r="W4547" s="2"/>
    </row>
    <row r="4548" spans="2:23" ht="15" customHeight="1" x14ac:dyDescent="0.35">
      <c r="B4548" s="349"/>
      <c r="C4548" s="715" t="str">
        <f t="shared" si="283"/>
        <v/>
      </c>
      <c r="D4548" s="458">
        <f>IF(ISNUMBER(Summary!$D$17), DATE(Summary!$D$17, 1, 1) + INT((ROW(B4510)-1)/24), DATE(2024, 1, 1) + INT((ROW(B4510)-1)/24))</f>
        <v>45479</v>
      </c>
      <c r="E4548" s="459">
        <v>0.87500000000000011</v>
      </c>
      <c r="F4548" s="780"/>
      <c r="G4548" s="780"/>
      <c r="H4548" s="460">
        <f t="shared" si="281"/>
        <v>0</v>
      </c>
      <c r="I4548" s="460">
        <f t="shared" si="282"/>
        <v>0</v>
      </c>
      <c r="J4548" s="460">
        <f t="shared" si="284"/>
        <v>0</v>
      </c>
      <c r="K4548" s="9"/>
      <c r="P4548" s="2"/>
      <c r="Q4548" s="27"/>
      <c r="R4548" s="2"/>
      <c r="S4548" s="2"/>
      <c r="T4548" s="2"/>
      <c r="U4548" s="2"/>
      <c r="V4548" s="2"/>
      <c r="W4548" s="2"/>
    </row>
    <row r="4549" spans="2:23" ht="15" customHeight="1" x14ac:dyDescent="0.35">
      <c r="B4549" s="349"/>
      <c r="C4549" s="715" t="str">
        <f t="shared" si="283"/>
        <v/>
      </c>
      <c r="D4549" s="458">
        <f>IF(ISNUMBER(Summary!$D$17), DATE(Summary!$D$17, 1, 1) + INT((ROW(B4511)-1)/24), DATE(2024, 1, 1) + INT((ROW(B4511)-1)/24))</f>
        <v>45479</v>
      </c>
      <c r="E4549" s="459">
        <v>0.91666666666666674</v>
      </c>
      <c r="F4549" s="780"/>
      <c r="G4549" s="780"/>
      <c r="H4549" s="460">
        <f t="shared" si="281"/>
        <v>0</v>
      </c>
      <c r="I4549" s="460">
        <f t="shared" si="282"/>
        <v>0</v>
      </c>
      <c r="J4549" s="460">
        <f t="shared" si="284"/>
        <v>0</v>
      </c>
      <c r="K4549" s="9"/>
      <c r="P4549" s="2"/>
      <c r="Q4549" s="27"/>
      <c r="R4549" s="2"/>
      <c r="S4549" s="2"/>
      <c r="T4549" s="2"/>
      <c r="U4549" s="2"/>
      <c r="V4549" s="2"/>
      <c r="W4549" s="2"/>
    </row>
    <row r="4550" spans="2:23" ht="15" customHeight="1" x14ac:dyDescent="0.35">
      <c r="B4550" s="349"/>
      <c r="C4550" s="715" t="str">
        <f t="shared" si="283"/>
        <v/>
      </c>
      <c r="D4550" s="458">
        <f>IF(ISNUMBER(Summary!$D$17), DATE(Summary!$D$17, 1, 1) + INT((ROW(B4512)-1)/24), DATE(2024, 1, 1) + INT((ROW(B4512)-1)/24))</f>
        <v>45479</v>
      </c>
      <c r="E4550" s="459">
        <v>0.95833333333333337</v>
      </c>
      <c r="F4550" s="780"/>
      <c r="G4550" s="780"/>
      <c r="H4550" s="460">
        <f t="shared" si="281"/>
        <v>0</v>
      </c>
      <c r="I4550" s="460">
        <f t="shared" si="282"/>
        <v>0</v>
      </c>
      <c r="J4550" s="460">
        <f t="shared" si="284"/>
        <v>0</v>
      </c>
      <c r="K4550" s="9"/>
      <c r="P4550" s="2"/>
      <c r="Q4550" s="27"/>
      <c r="R4550" s="2"/>
      <c r="S4550" s="2"/>
      <c r="T4550" s="2"/>
      <c r="U4550" s="2"/>
      <c r="V4550" s="2"/>
      <c r="W4550" s="2"/>
    </row>
    <row r="4551" spans="2:23" ht="15" customHeight="1" x14ac:dyDescent="0.35">
      <c r="B4551" s="457"/>
      <c r="C4551" s="715">
        <f t="shared" si="283"/>
        <v>45480</v>
      </c>
      <c r="D4551" s="458">
        <f>IF(ISNUMBER(Summary!$D$17), DATE(Summary!$D$17, 1, 1) + INT((ROW(B4513)-1)/24), DATE(2024, 1, 1) + INT((ROW(B4513)-1)/24))</f>
        <v>45480</v>
      </c>
      <c r="E4551" s="459">
        <v>3.1225022567582528E-17</v>
      </c>
      <c r="F4551" s="780"/>
      <c r="G4551" s="780"/>
      <c r="H4551" s="460">
        <f t="shared" si="281"/>
        <v>0</v>
      </c>
      <c r="I4551" s="460">
        <f t="shared" si="282"/>
        <v>0</v>
      </c>
      <c r="J4551" s="460">
        <f t="shared" si="284"/>
        <v>0</v>
      </c>
      <c r="K4551" s="9"/>
      <c r="P4551" s="2"/>
      <c r="Q4551" s="27"/>
      <c r="R4551" s="2"/>
      <c r="S4551" s="2"/>
      <c r="T4551" s="2"/>
      <c r="U4551" s="2"/>
      <c r="V4551" s="2"/>
      <c r="W4551" s="2"/>
    </row>
    <row r="4552" spans="2:23" ht="15" customHeight="1" x14ac:dyDescent="0.35">
      <c r="B4552" s="349"/>
      <c r="C4552" s="715" t="str">
        <f t="shared" si="283"/>
        <v/>
      </c>
      <c r="D4552" s="458">
        <f>IF(ISNUMBER(Summary!$D$17), DATE(Summary!$D$17, 1, 1) + INT((ROW(B4514)-1)/24), DATE(2024, 1, 1) + INT((ROW(B4514)-1)/24))</f>
        <v>45480</v>
      </c>
      <c r="E4552" s="459">
        <v>4.1666666666666699E-2</v>
      </c>
      <c r="F4552" s="780"/>
      <c r="G4552" s="780"/>
      <c r="H4552" s="460">
        <f t="shared" si="281"/>
        <v>0</v>
      </c>
      <c r="I4552" s="460">
        <f t="shared" si="282"/>
        <v>0</v>
      </c>
      <c r="J4552" s="460">
        <f t="shared" si="284"/>
        <v>0</v>
      </c>
      <c r="K4552" s="9"/>
      <c r="P4552" s="2"/>
      <c r="Q4552" s="27"/>
      <c r="R4552" s="2"/>
      <c r="S4552" s="2"/>
      <c r="T4552" s="2"/>
      <c r="U4552" s="2"/>
      <c r="V4552" s="2"/>
      <c r="W4552" s="2"/>
    </row>
    <row r="4553" spans="2:23" ht="15" customHeight="1" x14ac:dyDescent="0.35">
      <c r="B4553" s="349"/>
      <c r="C4553" s="715" t="str">
        <f t="shared" si="283"/>
        <v/>
      </c>
      <c r="D4553" s="458">
        <f>IF(ISNUMBER(Summary!$D$17), DATE(Summary!$D$17, 1, 1) + INT((ROW(B4515)-1)/24), DATE(2024, 1, 1) + INT((ROW(B4515)-1)/24))</f>
        <v>45480</v>
      </c>
      <c r="E4553" s="459">
        <v>8.333333333333337E-2</v>
      </c>
      <c r="F4553" s="780"/>
      <c r="G4553" s="780"/>
      <c r="H4553" s="460">
        <f t="shared" si="281"/>
        <v>0</v>
      </c>
      <c r="I4553" s="460">
        <f t="shared" si="282"/>
        <v>0</v>
      </c>
      <c r="J4553" s="460">
        <f t="shared" si="284"/>
        <v>0</v>
      </c>
      <c r="K4553" s="9"/>
      <c r="P4553" s="2"/>
      <c r="Q4553" s="27"/>
      <c r="R4553" s="2"/>
      <c r="S4553" s="2"/>
      <c r="T4553" s="2"/>
      <c r="U4553" s="2"/>
      <c r="V4553" s="2"/>
      <c r="W4553" s="2"/>
    </row>
    <row r="4554" spans="2:23" ht="15" customHeight="1" x14ac:dyDescent="0.35">
      <c r="B4554" s="349"/>
      <c r="C4554" s="715" t="str">
        <f t="shared" si="283"/>
        <v/>
      </c>
      <c r="D4554" s="458">
        <f>IF(ISNUMBER(Summary!$D$17), DATE(Summary!$D$17, 1, 1) + INT((ROW(B4516)-1)/24), DATE(2024, 1, 1) + INT((ROW(B4516)-1)/24))</f>
        <v>45480</v>
      </c>
      <c r="E4554" s="459">
        <v>0.12500000000000006</v>
      </c>
      <c r="F4554" s="780"/>
      <c r="G4554" s="780"/>
      <c r="H4554" s="460">
        <f t="shared" si="281"/>
        <v>0</v>
      </c>
      <c r="I4554" s="460">
        <f t="shared" si="282"/>
        <v>0</v>
      </c>
      <c r="J4554" s="460">
        <f t="shared" si="284"/>
        <v>0</v>
      </c>
      <c r="K4554" s="9"/>
      <c r="P4554" s="2"/>
      <c r="Q4554" s="27"/>
      <c r="R4554" s="2"/>
      <c r="S4554" s="2"/>
      <c r="T4554" s="2"/>
      <c r="U4554" s="2"/>
      <c r="V4554" s="2"/>
      <c r="W4554" s="2"/>
    </row>
    <row r="4555" spans="2:23" ht="15" customHeight="1" x14ac:dyDescent="0.35">
      <c r="B4555" s="349"/>
      <c r="C4555" s="715" t="str">
        <f t="shared" si="283"/>
        <v/>
      </c>
      <c r="D4555" s="458">
        <f>IF(ISNUMBER(Summary!$D$17), DATE(Summary!$D$17, 1, 1) + INT((ROW(B4517)-1)/24), DATE(2024, 1, 1) + INT((ROW(B4517)-1)/24))</f>
        <v>45480</v>
      </c>
      <c r="E4555" s="459">
        <v>0.16666666666666669</v>
      </c>
      <c r="F4555" s="780"/>
      <c r="G4555" s="780"/>
      <c r="H4555" s="460">
        <f t="shared" si="281"/>
        <v>0</v>
      </c>
      <c r="I4555" s="460">
        <f t="shared" si="282"/>
        <v>0</v>
      </c>
      <c r="J4555" s="460">
        <f t="shared" si="284"/>
        <v>0</v>
      </c>
      <c r="K4555" s="9"/>
      <c r="P4555" s="2"/>
      <c r="Q4555" s="27"/>
      <c r="R4555" s="2"/>
      <c r="S4555" s="2"/>
      <c r="T4555" s="2"/>
      <c r="U4555" s="2"/>
      <c r="V4555" s="2"/>
      <c r="W4555" s="2"/>
    </row>
    <row r="4556" spans="2:23" ht="15" customHeight="1" x14ac:dyDescent="0.35">
      <c r="B4556" s="349"/>
      <c r="C4556" s="715" t="str">
        <f t="shared" si="283"/>
        <v/>
      </c>
      <c r="D4556" s="458">
        <f>IF(ISNUMBER(Summary!$D$17), DATE(Summary!$D$17, 1, 1) + INT((ROW(B4518)-1)/24), DATE(2024, 1, 1) + INT((ROW(B4518)-1)/24))</f>
        <v>45480</v>
      </c>
      <c r="E4556" s="459">
        <v>0.20833333333333337</v>
      </c>
      <c r="F4556" s="780"/>
      <c r="G4556" s="780"/>
      <c r="H4556" s="460">
        <f t="shared" si="281"/>
        <v>0</v>
      </c>
      <c r="I4556" s="460">
        <f t="shared" si="282"/>
        <v>0</v>
      </c>
      <c r="J4556" s="460">
        <f t="shared" si="284"/>
        <v>0</v>
      </c>
      <c r="K4556" s="9"/>
      <c r="P4556" s="2"/>
      <c r="Q4556" s="27"/>
      <c r="R4556" s="2"/>
      <c r="S4556" s="2"/>
      <c r="T4556" s="2"/>
      <c r="U4556" s="2"/>
      <c r="V4556" s="2"/>
      <c r="W4556" s="2"/>
    </row>
    <row r="4557" spans="2:23" ht="15" customHeight="1" x14ac:dyDescent="0.35">
      <c r="B4557" s="349"/>
      <c r="C4557" s="715" t="str">
        <f t="shared" si="283"/>
        <v/>
      </c>
      <c r="D4557" s="458">
        <f>IF(ISNUMBER(Summary!$D$17), DATE(Summary!$D$17, 1, 1) + INT((ROW(B4519)-1)/24), DATE(2024, 1, 1) + INT((ROW(B4519)-1)/24))</f>
        <v>45480</v>
      </c>
      <c r="E4557" s="459">
        <v>0.25</v>
      </c>
      <c r="F4557" s="780"/>
      <c r="G4557" s="780"/>
      <c r="H4557" s="460">
        <f t="shared" si="281"/>
        <v>0</v>
      </c>
      <c r="I4557" s="460">
        <f t="shared" si="282"/>
        <v>0</v>
      </c>
      <c r="J4557" s="460">
        <f t="shared" si="284"/>
        <v>0</v>
      </c>
      <c r="K4557" s="9"/>
      <c r="P4557" s="2"/>
      <c r="Q4557" s="27"/>
      <c r="R4557" s="2"/>
      <c r="S4557" s="2"/>
      <c r="T4557" s="2"/>
      <c r="U4557" s="2"/>
      <c r="V4557" s="2"/>
      <c r="W4557" s="2"/>
    </row>
    <row r="4558" spans="2:23" ht="15" customHeight="1" x14ac:dyDescent="0.35">
      <c r="B4558" s="349"/>
      <c r="C4558" s="715" t="str">
        <f t="shared" si="283"/>
        <v/>
      </c>
      <c r="D4558" s="458">
        <f>IF(ISNUMBER(Summary!$D$17), DATE(Summary!$D$17, 1, 1) + INT((ROW(B4520)-1)/24), DATE(2024, 1, 1) + INT((ROW(B4520)-1)/24))</f>
        <v>45480</v>
      </c>
      <c r="E4558" s="459">
        <v>0.29166666666666669</v>
      </c>
      <c r="F4558" s="780"/>
      <c r="G4558" s="780"/>
      <c r="H4558" s="460">
        <f t="shared" si="281"/>
        <v>0</v>
      </c>
      <c r="I4558" s="460">
        <f t="shared" si="282"/>
        <v>0</v>
      </c>
      <c r="J4558" s="460">
        <f t="shared" si="284"/>
        <v>0</v>
      </c>
      <c r="K4558" s="9"/>
      <c r="P4558" s="2"/>
      <c r="Q4558" s="27"/>
      <c r="R4558" s="2"/>
      <c r="S4558" s="2"/>
      <c r="T4558" s="2"/>
      <c r="U4558" s="2"/>
      <c r="V4558" s="2"/>
      <c r="W4558" s="2"/>
    </row>
    <row r="4559" spans="2:23" ht="15" customHeight="1" x14ac:dyDescent="0.35">
      <c r="B4559" s="349"/>
      <c r="C4559" s="715" t="str">
        <f t="shared" si="283"/>
        <v/>
      </c>
      <c r="D4559" s="458">
        <f>IF(ISNUMBER(Summary!$D$17), DATE(Summary!$D$17, 1, 1) + INT((ROW(B4521)-1)/24), DATE(2024, 1, 1) + INT((ROW(B4521)-1)/24))</f>
        <v>45480</v>
      </c>
      <c r="E4559" s="459">
        <v>0.33333333333333337</v>
      </c>
      <c r="F4559" s="780"/>
      <c r="G4559" s="780"/>
      <c r="H4559" s="460">
        <f t="shared" si="281"/>
        <v>0</v>
      </c>
      <c r="I4559" s="460">
        <f t="shared" si="282"/>
        <v>0</v>
      </c>
      <c r="J4559" s="460">
        <f t="shared" si="284"/>
        <v>0</v>
      </c>
      <c r="K4559" s="9"/>
      <c r="P4559" s="2"/>
      <c r="Q4559" s="27"/>
      <c r="R4559" s="2"/>
      <c r="S4559" s="2"/>
      <c r="T4559" s="2"/>
      <c r="U4559" s="2"/>
      <c r="V4559" s="2"/>
      <c r="W4559" s="2"/>
    </row>
    <row r="4560" spans="2:23" ht="15" customHeight="1" x14ac:dyDescent="0.35">
      <c r="B4560" s="349"/>
      <c r="C4560" s="715" t="str">
        <f t="shared" si="283"/>
        <v/>
      </c>
      <c r="D4560" s="458">
        <f>IF(ISNUMBER(Summary!$D$17), DATE(Summary!$D$17, 1, 1) + INT((ROW(B4522)-1)/24), DATE(2024, 1, 1) + INT((ROW(B4522)-1)/24))</f>
        <v>45480</v>
      </c>
      <c r="E4560" s="459">
        <v>0.375</v>
      </c>
      <c r="F4560" s="780"/>
      <c r="G4560" s="780"/>
      <c r="H4560" s="460">
        <f t="shared" si="281"/>
        <v>0</v>
      </c>
      <c r="I4560" s="460">
        <f t="shared" si="282"/>
        <v>0</v>
      </c>
      <c r="J4560" s="460">
        <f t="shared" si="284"/>
        <v>0</v>
      </c>
      <c r="K4560" s="9"/>
      <c r="P4560" s="2"/>
      <c r="Q4560" s="27"/>
      <c r="R4560" s="2"/>
      <c r="S4560" s="2"/>
      <c r="T4560" s="2"/>
      <c r="U4560" s="2"/>
      <c r="V4560" s="2"/>
      <c r="W4560" s="2"/>
    </row>
    <row r="4561" spans="2:23" ht="15" customHeight="1" x14ac:dyDescent="0.35">
      <c r="B4561" s="349"/>
      <c r="C4561" s="715" t="str">
        <f t="shared" si="283"/>
        <v/>
      </c>
      <c r="D4561" s="458">
        <f>IF(ISNUMBER(Summary!$D$17), DATE(Summary!$D$17, 1, 1) + INT((ROW(B4523)-1)/24), DATE(2024, 1, 1) + INT((ROW(B4523)-1)/24))</f>
        <v>45480</v>
      </c>
      <c r="E4561" s="459">
        <v>0.41666666666666669</v>
      </c>
      <c r="F4561" s="780"/>
      <c r="G4561" s="780"/>
      <c r="H4561" s="460">
        <f t="shared" si="281"/>
        <v>0</v>
      </c>
      <c r="I4561" s="460">
        <f t="shared" si="282"/>
        <v>0</v>
      </c>
      <c r="J4561" s="460">
        <f t="shared" si="284"/>
        <v>0</v>
      </c>
      <c r="K4561" s="9"/>
      <c r="P4561" s="2"/>
      <c r="Q4561" s="27"/>
      <c r="R4561" s="2"/>
      <c r="S4561" s="2"/>
      <c r="T4561" s="2"/>
      <c r="U4561" s="2"/>
      <c r="V4561" s="2"/>
      <c r="W4561" s="2"/>
    </row>
    <row r="4562" spans="2:23" ht="15" customHeight="1" x14ac:dyDescent="0.35">
      <c r="B4562" s="349"/>
      <c r="C4562" s="715" t="str">
        <f t="shared" si="283"/>
        <v/>
      </c>
      <c r="D4562" s="458">
        <f>IF(ISNUMBER(Summary!$D$17), DATE(Summary!$D$17, 1, 1) + INT((ROW(B4524)-1)/24), DATE(2024, 1, 1) + INT((ROW(B4524)-1)/24))</f>
        <v>45480</v>
      </c>
      <c r="E4562" s="459">
        <v>0.45833333333333337</v>
      </c>
      <c r="F4562" s="780"/>
      <c r="G4562" s="780"/>
      <c r="H4562" s="460">
        <f t="shared" si="281"/>
        <v>0</v>
      </c>
      <c r="I4562" s="460">
        <f t="shared" si="282"/>
        <v>0</v>
      </c>
      <c r="J4562" s="460">
        <f t="shared" si="284"/>
        <v>0</v>
      </c>
      <c r="K4562" s="9"/>
      <c r="P4562" s="2"/>
      <c r="Q4562" s="27"/>
      <c r="R4562" s="2"/>
      <c r="S4562" s="2"/>
      <c r="T4562" s="2"/>
      <c r="U4562" s="2"/>
      <c r="V4562" s="2"/>
      <c r="W4562" s="2"/>
    </row>
    <row r="4563" spans="2:23" ht="15" customHeight="1" x14ac:dyDescent="0.35">
      <c r="B4563" s="349"/>
      <c r="C4563" s="715" t="str">
        <f t="shared" si="283"/>
        <v/>
      </c>
      <c r="D4563" s="458">
        <f>IF(ISNUMBER(Summary!$D$17), DATE(Summary!$D$17, 1, 1) + INT((ROW(B4525)-1)/24), DATE(2024, 1, 1) + INT((ROW(B4525)-1)/24))</f>
        <v>45480</v>
      </c>
      <c r="E4563" s="459">
        <v>0.50000000000000011</v>
      </c>
      <c r="F4563" s="780"/>
      <c r="G4563" s="780"/>
      <c r="H4563" s="460">
        <f t="shared" si="281"/>
        <v>0</v>
      </c>
      <c r="I4563" s="460">
        <f t="shared" si="282"/>
        <v>0</v>
      </c>
      <c r="J4563" s="460">
        <f t="shared" si="284"/>
        <v>0</v>
      </c>
      <c r="K4563" s="9"/>
      <c r="P4563" s="2"/>
      <c r="Q4563" s="27"/>
      <c r="R4563" s="2"/>
      <c r="S4563" s="2"/>
      <c r="T4563" s="2"/>
      <c r="U4563" s="2"/>
      <c r="V4563" s="2"/>
      <c r="W4563" s="2"/>
    </row>
    <row r="4564" spans="2:23" ht="15" customHeight="1" x14ac:dyDescent="0.35">
      <c r="B4564" s="349"/>
      <c r="C4564" s="715" t="str">
        <f t="shared" si="283"/>
        <v/>
      </c>
      <c r="D4564" s="458">
        <f>IF(ISNUMBER(Summary!$D$17), DATE(Summary!$D$17, 1, 1) + INT((ROW(B4526)-1)/24), DATE(2024, 1, 1) + INT((ROW(B4526)-1)/24))</f>
        <v>45480</v>
      </c>
      <c r="E4564" s="459">
        <v>0.54166666666666674</v>
      </c>
      <c r="F4564" s="780"/>
      <c r="G4564" s="780"/>
      <c r="H4564" s="460">
        <f t="shared" si="281"/>
        <v>0</v>
      </c>
      <c r="I4564" s="460">
        <f t="shared" si="282"/>
        <v>0</v>
      </c>
      <c r="J4564" s="460">
        <f t="shared" si="284"/>
        <v>0</v>
      </c>
      <c r="K4564" s="9"/>
      <c r="P4564" s="2"/>
      <c r="Q4564" s="27"/>
      <c r="R4564" s="2"/>
      <c r="S4564" s="2"/>
      <c r="T4564" s="2"/>
      <c r="U4564" s="2"/>
      <c r="V4564" s="2"/>
      <c r="W4564" s="2"/>
    </row>
    <row r="4565" spans="2:23" ht="15" customHeight="1" x14ac:dyDescent="0.35">
      <c r="B4565" s="349"/>
      <c r="C4565" s="715" t="str">
        <f t="shared" si="283"/>
        <v/>
      </c>
      <c r="D4565" s="458">
        <f>IF(ISNUMBER(Summary!$D$17), DATE(Summary!$D$17, 1, 1) + INT((ROW(B4527)-1)/24), DATE(2024, 1, 1) + INT((ROW(B4527)-1)/24))</f>
        <v>45480</v>
      </c>
      <c r="E4565" s="459">
        <v>0.58333333333333337</v>
      </c>
      <c r="F4565" s="780"/>
      <c r="G4565" s="780"/>
      <c r="H4565" s="460">
        <f t="shared" si="281"/>
        <v>0</v>
      </c>
      <c r="I4565" s="460">
        <f t="shared" si="282"/>
        <v>0</v>
      </c>
      <c r="J4565" s="460">
        <f t="shared" si="284"/>
        <v>0</v>
      </c>
      <c r="K4565" s="9"/>
      <c r="P4565" s="2"/>
      <c r="Q4565" s="27"/>
      <c r="R4565" s="2"/>
      <c r="S4565" s="2"/>
      <c r="T4565" s="2"/>
      <c r="U4565" s="2"/>
      <c r="V4565" s="2"/>
      <c r="W4565" s="2"/>
    </row>
    <row r="4566" spans="2:23" ht="15" customHeight="1" x14ac:dyDescent="0.35">
      <c r="B4566" s="349"/>
      <c r="C4566" s="715" t="str">
        <f t="shared" si="283"/>
        <v/>
      </c>
      <c r="D4566" s="458">
        <f>IF(ISNUMBER(Summary!$D$17), DATE(Summary!$D$17, 1, 1) + INT((ROW(B4528)-1)/24), DATE(2024, 1, 1) + INT((ROW(B4528)-1)/24))</f>
        <v>45480</v>
      </c>
      <c r="E4566" s="459">
        <v>0.62500000000000011</v>
      </c>
      <c r="F4566" s="780"/>
      <c r="G4566" s="780"/>
      <c r="H4566" s="460">
        <f t="shared" si="281"/>
        <v>0</v>
      </c>
      <c r="I4566" s="460">
        <f t="shared" si="282"/>
        <v>0</v>
      </c>
      <c r="J4566" s="460">
        <f t="shared" si="284"/>
        <v>0</v>
      </c>
      <c r="K4566" s="9"/>
      <c r="P4566" s="2"/>
      <c r="Q4566" s="27"/>
      <c r="R4566" s="2"/>
      <c r="S4566" s="2"/>
      <c r="T4566" s="2"/>
      <c r="U4566" s="2"/>
      <c r="V4566" s="2"/>
      <c r="W4566" s="2"/>
    </row>
    <row r="4567" spans="2:23" ht="15" customHeight="1" x14ac:dyDescent="0.35">
      <c r="B4567" s="349"/>
      <c r="C4567" s="715" t="str">
        <f t="shared" si="283"/>
        <v/>
      </c>
      <c r="D4567" s="458">
        <f>IF(ISNUMBER(Summary!$D$17), DATE(Summary!$D$17, 1, 1) + INT((ROW(B4529)-1)/24), DATE(2024, 1, 1) + INT((ROW(B4529)-1)/24))</f>
        <v>45480</v>
      </c>
      <c r="E4567" s="459">
        <v>0.66666666666666674</v>
      </c>
      <c r="F4567" s="780"/>
      <c r="G4567" s="780"/>
      <c r="H4567" s="460">
        <f t="shared" si="281"/>
        <v>0</v>
      </c>
      <c r="I4567" s="460">
        <f t="shared" si="282"/>
        <v>0</v>
      </c>
      <c r="J4567" s="460">
        <f t="shared" si="284"/>
        <v>0</v>
      </c>
      <c r="K4567" s="9"/>
      <c r="P4567" s="2"/>
      <c r="Q4567" s="27"/>
      <c r="R4567" s="2"/>
      <c r="S4567" s="2"/>
      <c r="T4567" s="2"/>
      <c r="U4567" s="2"/>
      <c r="V4567" s="2"/>
      <c r="W4567" s="2"/>
    </row>
    <row r="4568" spans="2:23" ht="15" customHeight="1" x14ac:dyDescent="0.35">
      <c r="B4568" s="349"/>
      <c r="C4568" s="715" t="str">
        <f t="shared" si="283"/>
        <v/>
      </c>
      <c r="D4568" s="458">
        <f>IF(ISNUMBER(Summary!$D$17), DATE(Summary!$D$17, 1, 1) + INT((ROW(B4530)-1)/24), DATE(2024, 1, 1) + INT((ROW(B4530)-1)/24))</f>
        <v>45480</v>
      </c>
      <c r="E4568" s="459">
        <v>0.70833333333333337</v>
      </c>
      <c r="F4568" s="780"/>
      <c r="G4568" s="780"/>
      <c r="H4568" s="460">
        <f t="shared" si="281"/>
        <v>0</v>
      </c>
      <c r="I4568" s="460">
        <f t="shared" si="282"/>
        <v>0</v>
      </c>
      <c r="J4568" s="460">
        <f t="shared" si="284"/>
        <v>0</v>
      </c>
      <c r="K4568" s="9"/>
      <c r="P4568" s="2"/>
      <c r="Q4568" s="27"/>
      <c r="R4568" s="2"/>
      <c r="S4568" s="2"/>
      <c r="T4568" s="2"/>
      <c r="U4568" s="2"/>
      <c r="V4568" s="2"/>
      <c r="W4568" s="2"/>
    </row>
    <row r="4569" spans="2:23" ht="15" customHeight="1" x14ac:dyDescent="0.35">
      <c r="B4569" s="349"/>
      <c r="C4569" s="715" t="str">
        <f t="shared" si="283"/>
        <v/>
      </c>
      <c r="D4569" s="458">
        <f>IF(ISNUMBER(Summary!$D$17), DATE(Summary!$D$17, 1, 1) + INT((ROW(B4531)-1)/24), DATE(2024, 1, 1) + INT((ROW(B4531)-1)/24))</f>
        <v>45480</v>
      </c>
      <c r="E4569" s="459">
        <v>0.75000000000000011</v>
      </c>
      <c r="F4569" s="780"/>
      <c r="G4569" s="780"/>
      <c r="H4569" s="460">
        <f t="shared" si="281"/>
        <v>0</v>
      </c>
      <c r="I4569" s="460">
        <f t="shared" si="282"/>
        <v>0</v>
      </c>
      <c r="J4569" s="460">
        <f t="shared" si="284"/>
        <v>0</v>
      </c>
      <c r="K4569" s="9"/>
      <c r="P4569" s="2"/>
      <c r="Q4569" s="27"/>
      <c r="R4569" s="2"/>
      <c r="S4569" s="2"/>
      <c r="T4569" s="2"/>
      <c r="U4569" s="2"/>
      <c r="V4569" s="2"/>
      <c r="W4569" s="2"/>
    </row>
    <row r="4570" spans="2:23" ht="15" customHeight="1" x14ac:dyDescent="0.35">
      <c r="B4570" s="349"/>
      <c r="C4570" s="715" t="str">
        <f t="shared" si="283"/>
        <v/>
      </c>
      <c r="D4570" s="458">
        <f>IF(ISNUMBER(Summary!$D$17), DATE(Summary!$D$17, 1, 1) + INT((ROW(B4532)-1)/24), DATE(2024, 1, 1) + INT((ROW(B4532)-1)/24))</f>
        <v>45480</v>
      </c>
      <c r="E4570" s="459">
        <v>0.79166666666666674</v>
      </c>
      <c r="F4570" s="780"/>
      <c r="G4570" s="780"/>
      <c r="H4570" s="460">
        <f t="shared" si="281"/>
        <v>0</v>
      </c>
      <c r="I4570" s="460">
        <f t="shared" si="282"/>
        <v>0</v>
      </c>
      <c r="J4570" s="460">
        <f t="shared" si="284"/>
        <v>0</v>
      </c>
      <c r="K4570" s="9"/>
      <c r="P4570" s="2"/>
      <c r="Q4570" s="27"/>
      <c r="R4570" s="2"/>
      <c r="S4570" s="2"/>
      <c r="T4570" s="2"/>
      <c r="U4570" s="2"/>
      <c r="V4570" s="2"/>
      <c r="W4570" s="2"/>
    </row>
    <row r="4571" spans="2:23" ht="15" customHeight="1" x14ac:dyDescent="0.35">
      <c r="B4571" s="349"/>
      <c r="C4571" s="715" t="str">
        <f t="shared" si="283"/>
        <v/>
      </c>
      <c r="D4571" s="458">
        <f>IF(ISNUMBER(Summary!$D$17), DATE(Summary!$D$17, 1, 1) + INT((ROW(B4533)-1)/24), DATE(2024, 1, 1) + INT((ROW(B4533)-1)/24))</f>
        <v>45480</v>
      </c>
      <c r="E4571" s="459">
        <v>0.83333333333333337</v>
      </c>
      <c r="F4571" s="780"/>
      <c r="G4571" s="780"/>
      <c r="H4571" s="460">
        <f t="shared" si="281"/>
        <v>0</v>
      </c>
      <c r="I4571" s="460">
        <f t="shared" si="282"/>
        <v>0</v>
      </c>
      <c r="J4571" s="460">
        <f t="shared" si="284"/>
        <v>0</v>
      </c>
      <c r="K4571" s="9"/>
      <c r="P4571" s="2"/>
      <c r="Q4571" s="27"/>
      <c r="R4571" s="2"/>
      <c r="S4571" s="2"/>
      <c r="T4571" s="2"/>
      <c r="U4571" s="2"/>
      <c r="V4571" s="2"/>
      <c r="W4571" s="2"/>
    </row>
    <row r="4572" spans="2:23" ht="15" customHeight="1" x14ac:dyDescent="0.35">
      <c r="B4572" s="349"/>
      <c r="C4572" s="715" t="str">
        <f t="shared" si="283"/>
        <v/>
      </c>
      <c r="D4572" s="458">
        <f>IF(ISNUMBER(Summary!$D$17), DATE(Summary!$D$17, 1, 1) + INT((ROW(B4534)-1)/24), DATE(2024, 1, 1) + INT((ROW(B4534)-1)/24))</f>
        <v>45480</v>
      </c>
      <c r="E4572" s="459">
        <v>0.87500000000000011</v>
      </c>
      <c r="F4572" s="780"/>
      <c r="G4572" s="780"/>
      <c r="H4572" s="460">
        <f t="shared" si="281"/>
        <v>0</v>
      </c>
      <c r="I4572" s="460">
        <f t="shared" si="282"/>
        <v>0</v>
      </c>
      <c r="J4572" s="460">
        <f t="shared" si="284"/>
        <v>0</v>
      </c>
      <c r="K4572" s="9"/>
      <c r="P4572" s="2"/>
      <c r="Q4572" s="27"/>
      <c r="R4572" s="2"/>
      <c r="S4572" s="2"/>
      <c r="T4572" s="2"/>
      <c r="U4572" s="2"/>
      <c r="V4572" s="2"/>
      <c r="W4572" s="2"/>
    </row>
    <row r="4573" spans="2:23" ht="15" customHeight="1" x14ac:dyDescent="0.35">
      <c r="B4573" s="349"/>
      <c r="C4573" s="715" t="str">
        <f t="shared" si="283"/>
        <v/>
      </c>
      <c r="D4573" s="458">
        <f>IF(ISNUMBER(Summary!$D$17), DATE(Summary!$D$17, 1, 1) + INT((ROW(B4535)-1)/24), DATE(2024, 1, 1) + INT((ROW(B4535)-1)/24))</f>
        <v>45480</v>
      </c>
      <c r="E4573" s="459">
        <v>0.91666666666666674</v>
      </c>
      <c r="F4573" s="780"/>
      <c r="G4573" s="780"/>
      <c r="H4573" s="460">
        <f t="shared" si="281"/>
        <v>0</v>
      </c>
      <c r="I4573" s="460">
        <f t="shared" si="282"/>
        <v>0</v>
      </c>
      <c r="J4573" s="460">
        <f t="shared" si="284"/>
        <v>0</v>
      </c>
      <c r="K4573" s="9"/>
      <c r="P4573" s="2"/>
      <c r="Q4573" s="27"/>
      <c r="R4573" s="2"/>
      <c r="S4573" s="2"/>
      <c r="T4573" s="2"/>
      <c r="U4573" s="2"/>
      <c r="V4573" s="2"/>
      <c r="W4573" s="2"/>
    </row>
    <row r="4574" spans="2:23" ht="15" customHeight="1" x14ac:dyDescent="0.35">
      <c r="B4574" s="349"/>
      <c r="C4574" s="715" t="str">
        <f t="shared" si="283"/>
        <v/>
      </c>
      <c r="D4574" s="458">
        <f>IF(ISNUMBER(Summary!$D$17), DATE(Summary!$D$17, 1, 1) + INT((ROW(B4536)-1)/24), DATE(2024, 1, 1) + INT((ROW(B4536)-1)/24))</f>
        <v>45480</v>
      </c>
      <c r="E4574" s="459">
        <v>0.95833333333333337</v>
      </c>
      <c r="F4574" s="780"/>
      <c r="G4574" s="780"/>
      <c r="H4574" s="460">
        <f t="shared" si="281"/>
        <v>0</v>
      </c>
      <c r="I4574" s="460">
        <f t="shared" si="282"/>
        <v>0</v>
      </c>
      <c r="J4574" s="460">
        <f t="shared" si="284"/>
        <v>0</v>
      </c>
      <c r="K4574" s="9"/>
      <c r="P4574" s="2"/>
      <c r="Q4574" s="27"/>
      <c r="R4574" s="2"/>
      <c r="S4574" s="2"/>
      <c r="T4574" s="2"/>
      <c r="U4574" s="2"/>
      <c r="V4574" s="2"/>
      <c r="W4574" s="2"/>
    </row>
    <row r="4575" spans="2:23" ht="15" customHeight="1" x14ac:dyDescent="0.35">
      <c r="B4575" s="457"/>
      <c r="C4575" s="715">
        <f t="shared" si="283"/>
        <v>45481</v>
      </c>
      <c r="D4575" s="458">
        <f>IF(ISNUMBER(Summary!$D$17), DATE(Summary!$D$17, 1, 1) + INT((ROW(B4537)-1)/24), DATE(2024, 1, 1) + INT((ROW(B4537)-1)/24))</f>
        <v>45481</v>
      </c>
      <c r="E4575" s="459">
        <v>3.1225022567582528E-17</v>
      </c>
      <c r="F4575" s="780"/>
      <c r="G4575" s="780"/>
      <c r="H4575" s="460">
        <f t="shared" si="281"/>
        <v>0</v>
      </c>
      <c r="I4575" s="460">
        <f t="shared" si="282"/>
        <v>0</v>
      </c>
      <c r="J4575" s="460">
        <f t="shared" si="284"/>
        <v>0</v>
      </c>
      <c r="K4575" s="9"/>
      <c r="P4575" s="2"/>
      <c r="Q4575" s="27"/>
      <c r="R4575" s="2"/>
      <c r="S4575" s="2"/>
      <c r="T4575" s="2"/>
      <c r="U4575" s="2"/>
      <c r="V4575" s="2"/>
      <c r="W4575" s="2"/>
    </row>
    <row r="4576" spans="2:23" ht="15" customHeight="1" x14ac:dyDescent="0.35">
      <c r="B4576" s="349"/>
      <c r="C4576" s="715" t="str">
        <f t="shared" si="283"/>
        <v/>
      </c>
      <c r="D4576" s="458">
        <f>IF(ISNUMBER(Summary!$D$17), DATE(Summary!$D$17, 1, 1) + INT((ROW(B4538)-1)/24), DATE(2024, 1, 1) + INT((ROW(B4538)-1)/24))</f>
        <v>45481</v>
      </c>
      <c r="E4576" s="459">
        <v>4.1666666666666699E-2</v>
      </c>
      <c r="F4576" s="780"/>
      <c r="G4576" s="780"/>
      <c r="H4576" s="460">
        <f t="shared" si="281"/>
        <v>0</v>
      </c>
      <c r="I4576" s="460">
        <f t="shared" si="282"/>
        <v>0</v>
      </c>
      <c r="J4576" s="460">
        <f t="shared" si="284"/>
        <v>0</v>
      </c>
      <c r="K4576" s="9"/>
      <c r="P4576" s="2"/>
      <c r="Q4576" s="27"/>
      <c r="R4576" s="2"/>
      <c r="S4576" s="2"/>
      <c r="T4576" s="2"/>
      <c r="U4576" s="2"/>
      <c r="V4576" s="2"/>
      <c r="W4576" s="2"/>
    </row>
    <row r="4577" spans="2:23" ht="15" customHeight="1" x14ac:dyDescent="0.35">
      <c r="B4577" s="349"/>
      <c r="C4577" s="715" t="str">
        <f t="shared" si="283"/>
        <v/>
      </c>
      <c r="D4577" s="458">
        <f>IF(ISNUMBER(Summary!$D$17), DATE(Summary!$D$17, 1, 1) + INT((ROW(B4539)-1)/24), DATE(2024, 1, 1) + INT((ROW(B4539)-1)/24))</f>
        <v>45481</v>
      </c>
      <c r="E4577" s="459">
        <v>8.333333333333337E-2</v>
      </c>
      <c r="F4577" s="780"/>
      <c r="G4577" s="780"/>
      <c r="H4577" s="460">
        <f t="shared" si="281"/>
        <v>0</v>
      </c>
      <c r="I4577" s="460">
        <f t="shared" si="282"/>
        <v>0</v>
      </c>
      <c r="J4577" s="460">
        <f t="shared" si="284"/>
        <v>0</v>
      </c>
      <c r="K4577" s="9"/>
      <c r="P4577" s="2"/>
      <c r="Q4577" s="27"/>
      <c r="R4577" s="2"/>
      <c r="S4577" s="2"/>
      <c r="T4577" s="2"/>
      <c r="U4577" s="2"/>
      <c r="V4577" s="2"/>
      <c r="W4577" s="2"/>
    </row>
    <row r="4578" spans="2:23" ht="15" customHeight="1" x14ac:dyDescent="0.35">
      <c r="B4578" s="349"/>
      <c r="C4578" s="715" t="str">
        <f t="shared" si="283"/>
        <v/>
      </c>
      <c r="D4578" s="458">
        <f>IF(ISNUMBER(Summary!$D$17), DATE(Summary!$D$17, 1, 1) + INT((ROW(B4540)-1)/24), DATE(2024, 1, 1) + INT((ROW(B4540)-1)/24))</f>
        <v>45481</v>
      </c>
      <c r="E4578" s="459">
        <v>0.12500000000000006</v>
      </c>
      <c r="F4578" s="780"/>
      <c r="G4578" s="780"/>
      <c r="H4578" s="460">
        <f t="shared" si="281"/>
        <v>0</v>
      </c>
      <c r="I4578" s="460">
        <f t="shared" si="282"/>
        <v>0</v>
      </c>
      <c r="J4578" s="460">
        <f t="shared" si="284"/>
        <v>0</v>
      </c>
      <c r="K4578" s="9"/>
      <c r="P4578" s="2"/>
      <c r="Q4578" s="27"/>
      <c r="R4578" s="2"/>
      <c r="S4578" s="2"/>
      <c r="T4578" s="2"/>
      <c r="U4578" s="2"/>
      <c r="V4578" s="2"/>
      <c r="W4578" s="2"/>
    </row>
    <row r="4579" spans="2:23" ht="15" customHeight="1" x14ac:dyDescent="0.35">
      <c r="B4579" s="349"/>
      <c r="C4579" s="715" t="str">
        <f t="shared" si="283"/>
        <v/>
      </c>
      <c r="D4579" s="458">
        <f>IF(ISNUMBER(Summary!$D$17), DATE(Summary!$D$17, 1, 1) + INT((ROW(B4541)-1)/24), DATE(2024, 1, 1) + INT((ROW(B4541)-1)/24))</f>
        <v>45481</v>
      </c>
      <c r="E4579" s="459">
        <v>0.16666666666666669</v>
      </c>
      <c r="F4579" s="780"/>
      <c r="G4579" s="780"/>
      <c r="H4579" s="460">
        <f t="shared" si="281"/>
        <v>0</v>
      </c>
      <c r="I4579" s="460">
        <f t="shared" si="282"/>
        <v>0</v>
      </c>
      <c r="J4579" s="460">
        <f t="shared" si="284"/>
        <v>0</v>
      </c>
      <c r="K4579" s="9"/>
      <c r="P4579" s="2"/>
      <c r="Q4579" s="27"/>
      <c r="R4579" s="2"/>
      <c r="S4579" s="2"/>
      <c r="T4579" s="2"/>
      <c r="U4579" s="2"/>
      <c r="V4579" s="2"/>
      <c r="W4579" s="2"/>
    </row>
    <row r="4580" spans="2:23" ht="15" customHeight="1" x14ac:dyDescent="0.35">
      <c r="B4580" s="349"/>
      <c r="C4580" s="715" t="str">
        <f t="shared" si="283"/>
        <v/>
      </c>
      <c r="D4580" s="458">
        <f>IF(ISNUMBER(Summary!$D$17), DATE(Summary!$D$17, 1, 1) + INT((ROW(B4542)-1)/24), DATE(2024, 1, 1) + INT((ROW(B4542)-1)/24))</f>
        <v>45481</v>
      </c>
      <c r="E4580" s="459">
        <v>0.20833333333333337</v>
      </c>
      <c r="F4580" s="780"/>
      <c r="G4580" s="780"/>
      <c r="H4580" s="460">
        <f t="shared" si="281"/>
        <v>0</v>
      </c>
      <c r="I4580" s="460">
        <f t="shared" si="282"/>
        <v>0</v>
      </c>
      <c r="J4580" s="460">
        <f t="shared" si="284"/>
        <v>0</v>
      </c>
      <c r="K4580" s="9"/>
      <c r="P4580" s="2"/>
      <c r="Q4580" s="27"/>
      <c r="R4580" s="2"/>
      <c r="S4580" s="2"/>
      <c r="T4580" s="2"/>
      <c r="U4580" s="2"/>
      <c r="V4580" s="2"/>
      <c r="W4580" s="2"/>
    </row>
    <row r="4581" spans="2:23" ht="15" customHeight="1" x14ac:dyDescent="0.35">
      <c r="B4581" s="349"/>
      <c r="C4581" s="715" t="str">
        <f t="shared" si="283"/>
        <v/>
      </c>
      <c r="D4581" s="458">
        <f>IF(ISNUMBER(Summary!$D$17), DATE(Summary!$D$17, 1, 1) + INT((ROW(B4543)-1)/24), DATE(2024, 1, 1) + INT((ROW(B4543)-1)/24))</f>
        <v>45481</v>
      </c>
      <c r="E4581" s="459">
        <v>0.25</v>
      </c>
      <c r="F4581" s="780"/>
      <c r="G4581" s="780"/>
      <c r="H4581" s="460">
        <f t="shared" si="281"/>
        <v>0</v>
      </c>
      <c r="I4581" s="460">
        <f t="shared" si="282"/>
        <v>0</v>
      </c>
      <c r="J4581" s="460">
        <f t="shared" si="284"/>
        <v>0</v>
      </c>
      <c r="K4581" s="9"/>
      <c r="P4581" s="2"/>
      <c r="Q4581" s="27"/>
      <c r="R4581" s="2"/>
      <c r="S4581" s="2"/>
      <c r="T4581" s="2"/>
      <c r="U4581" s="2"/>
      <c r="V4581" s="2"/>
      <c r="W4581" s="2"/>
    </row>
    <row r="4582" spans="2:23" ht="15" customHeight="1" x14ac:dyDescent="0.35">
      <c r="B4582" s="349"/>
      <c r="C4582" s="715" t="str">
        <f t="shared" si="283"/>
        <v/>
      </c>
      <c r="D4582" s="458">
        <f>IF(ISNUMBER(Summary!$D$17), DATE(Summary!$D$17, 1, 1) + INT((ROW(B4544)-1)/24), DATE(2024, 1, 1) + INT((ROW(B4544)-1)/24))</f>
        <v>45481</v>
      </c>
      <c r="E4582" s="459">
        <v>0.29166666666666669</v>
      </c>
      <c r="F4582" s="780"/>
      <c r="G4582" s="780"/>
      <c r="H4582" s="460">
        <f t="shared" si="281"/>
        <v>0</v>
      </c>
      <c r="I4582" s="460">
        <f t="shared" si="282"/>
        <v>0</v>
      </c>
      <c r="J4582" s="460">
        <f t="shared" si="284"/>
        <v>0</v>
      </c>
      <c r="K4582" s="9"/>
      <c r="P4582" s="2"/>
      <c r="Q4582" s="27"/>
      <c r="R4582" s="2"/>
      <c r="S4582" s="2"/>
      <c r="T4582" s="2"/>
      <c r="U4582" s="2"/>
      <c r="V4582" s="2"/>
      <c r="W4582" s="2"/>
    </row>
    <row r="4583" spans="2:23" ht="15" customHeight="1" x14ac:dyDescent="0.35">
      <c r="B4583" s="349"/>
      <c r="C4583" s="715" t="str">
        <f t="shared" si="283"/>
        <v/>
      </c>
      <c r="D4583" s="458">
        <f>IF(ISNUMBER(Summary!$D$17), DATE(Summary!$D$17, 1, 1) + INT((ROW(B4545)-1)/24), DATE(2024, 1, 1) + INT((ROW(B4545)-1)/24))</f>
        <v>45481</v>
      </c>
      <c r="E4583" s="459">
        <v>0.33333333333333337</v>
      </c>
      <c r="F4583" s="780"/>
      <c r="G4583" s="780"/>
      <c r="H4583" s="460">
        <f t="shared" ref="H4583:H4646" si="285">IF(G4583&gt;F4583,F4583,G4583)</f>
        <v>0</v>
      </c>
      <c r="I4583" s="460">
        <f t="shared" ref="I4583:I4646" si="286">F4583-H4583</f>
        <v>0</v>
      </c>
      <c r="J4583" s="460">
        <f t="shared" si="284"/>
        <v>0</v>
      </c>
      <c r="K4583" s="9"/>
      <c r="P4583" s="2"/>
      <c r="Q4583" s="27"/>
      <c r="R4583" s="2"/>
      <c r="S4583" s="2"/>
      <c r="T4583" s="2"/>
      <c r="U4583" s="2"/>
      <c r="V4583" s="2"/>
      <c r="W4583" s="2"/>
    </row>
    <row r="4584" spans="2:23" ht="15" customHeight="1" x14ac:dyDescent="0.35">
      <c r="B4584" s="349"/>
      <c r="C4584" s="715" t="str">
        <f t="shared" ref="C4584:C4647" si="287">IF(MOD(ROW()-ROW($E$39), 24)=0, $D4584, "")</f>
        <v/>
      </c>
      <c r="D4584" s="458">
        <f>IF(ISNUMBER(Summary!$D$17), DATE(Summary!$D$17, 1, 1) + INT((ROW(B4546)-1)/24), DATE(2024, 1, 1) + INT((ROW(B4546)-1)/24))</f>
        <v>45481</v>
      </c>
      <c r="E4584" s="459">
        <v>0.375</v>
      </c>
      <c r="F4584" s="780"/>
      <c r="G4584" s="780"/>
      <c r="H4584" s="460">
        <f t="shared" si="285"/>
        <v>0</v>
      </c>
      <c r="I4584" s="460">
        <f t="shared" si="286"/>
        <v>0</v>
      </c>
      <c r="J4584" s="460">
        <f t="shared" si="284"/>
        <v>0</v>
      </c>
      <c r="K4584" s="9"/>
      <c r="P4584" s="2"/>
      <c r="Q4584" s="27"/>
      <c r="R4584" s="2"/>
      <c r="S4584" s="2"/>
      <c r="T4584" s="2"/>
      <c r="U4584" s="2"/>
      <c r="V4584" s="2"/>
      <c r="W4584" s="2"/>
    </row>
    <row r="4585" spans="2:23" ht="15" customHeight="1" x14ac:dyDescent="0.35">
      <c r="B4585" s="349"/>
      <c r="C4585" s="715" t="str">
        <f t="shared" si="287"/>
        <v/>
      </c>
      <c r="D4585" s="458">
        <f>IF(ISNUMBER(Summary!$D$17), DATE(Summary!$D$17, 1, 1) + INT((ROW(B4547)-1)/24), DATE(2024, 1, 1) + INT((ROW(B4547)-1)/24))</f>
        <v>45481</v>
      </c>
      <c r="E4585" s="459">
        <v>0.41666666666666669</v>
      </c>
      <c r="F4585" s="780"/>
      <c r="G4585" s="780"/>
      <c r="H4585" s="460">
        <f t="shared" si="285"/>
        <v>0</v>
      </c>
      <c r="I4585" s="460">
        <f t="shared" si="286"/>
        <v>0</v>
      </c>
      <c r="J4585" s="460">
        <f t="shared" si="284"/>
        <v>0</v>
      </c>
      <c r="K4585" s="9"/>
      <c r="P4585" s="2"/>
      <c r="Q4585" s="27"/>
      <c r="R4585" s="2"/>
      <c r="S4585" s="2"/>
      <c r="T4585" s="2"/>
      <c r="U4585" s="2"/>
      <c r="V4585" s="2"/>
      <c r="W4585" s="2"/>
    </row>
    <row r="4586" spans="2:23" ht="15" customHeight="1" x14ac:dyDescent="0.35">
      <c r="B4586" s="349"/>
      <c r="C4586" s="715" t="str">
        <f t="shared" si="287"/>
        <v/>
      </c>
      <c r="D4586" s="458">
        <f>IF(ISNUMBER(Summary!$D$17), DATE(Summary!$D$17, 1, 1) + INT((ROW(B4548)-1)/24), DATE(2024, 1, 1) + INT((ROW(B4548)-1)/24))</f>
        <v>45481</v>
      </c>
      <c r="E4586" s="459">
        <v>0.45833333333333337</v>
      </c>
      <c r="F4586" s="780"/>
      <c r="G4586" s="780"/>
      <c r="H4586" s="460">
        <f t="shared" si="285"/>
        <v>0</v>
      </c>
      <c r="I4586" s="460">
        <f t="shared" si="286"/>
        <v>0</v>
      </c>
      <c r="J4586" s="460">
        <f t="shared" si="284"/>
        <v>0</v>
      </c>
      <c r="K4586" s="9"/>
      <c r="P4586" s="2"/>
      <c r="Q4586" s="27"/>
      <c r="R4586" s="2"/>
      <c r="S4586" s="2"/>
      <c r="T4586" s="2"/>
      <c r="U4586" s="2"/>
      <c r="V4586" s="2"/>
      <c r="W4586" s="2"/>
    </row>
    <row r="4587" spans="2:23" ht="15" customHeight="1" x14ac:dyDescent="0.35">
      <c r="B4587" s="349"/>
      <c r="C4587" s="715" t="str">
        <f t="shared" si="287"/>
        <v/>
      </c>
      <c r="D4587" s="458">
        <f>IF(ISNUMBER(Summary!$D$17), DATE(Summary!$D$17, 1, 1) + INT((ROW(B4549)-1)/24), DATE(2024, 1, 1) + INT((ROW(B4549)-1)/24))</f>
        <v>45481</v>
      </c>
      <c r="E4587" s="459">
        <v>0.50000000000000011</v>
      </c>
      <c r="F4587" s="780"/>
      <c r="G4587" s="780"/>
      <c r="H4587" s="460">
        <f t="shared" si="285"/>
        <v>0</v>
      </c>
      <c r="I4587" s="460">
        <f t="shared" si="286"/>
        <v>0</v>
      </c>
      <c r="J4587" s="460">
        <f t="shared" si="284"/>
        <v>0</v>
      </c>
      <c r="K4587" s="9"/>
      <c r="P4587" s="2"/>
      <c r="Q4587" s="27"/>
      <c r="R4587" s="2"/>
      <c r="S4587" s="2"/>
      <c r="T4587" s="2"/>
      <c r="U4587" s="2"/>
      <c r="V4587" s="2"/>
      <c r="W4587" s="2"/>
    </row>
    <row r="4588" spans="2:23" ht="15" customHeight="1" x14ac:dyDescent="0.35">
      <c r="B4588" s="349"/>
      <c r="C4588" s="715" t="str">
        <f t="shared" si="287"/>
        <v/>
      </c>
      <c r="D4588" s="458">
        <f>IF(ISNUMBER(Summary!$D$17), DATE(Summary!$D$17, 1, 1) + INT((ROW(B4550)-1)/24), DATE(2024, 1, 1) + INT((ROW(B4550)-1)/24))</f>
        <v>45481</v>
      </c>
      <c r="E4588" s="459">
        <v>0.54166666666666674</v>
      </c>
      <c r="F4588" s="780"/>
      <c r="G4588" s="780"/>
      <c r="H4588" s="460">
        <f t="shared" si="285"/>
        <v>0</v>
      </c>
      <c r="I4588" s="460">
        <f t="shared" si="286"/>
        <v>0</v>
      </c>
      <c r="J4588" s="460">
        <f t="shared" si="284"/>
        <v>0</v>
      </c>
      <c r="K4588" s="9"/>
      <c r="P4588" s="2"/>
      <c r="Q4588" s="27"/>
      <c r="R4588" s="2"/>
      <c r="S4588" s="2"/>
      <c r="T4588" s="2"/>
      <c r="U4588" s="2"/>
      <c r="V4588" s="2"/>
      <c r="W4588" s="2"/>
    </row>
    <row r="4589" spans="2:23" ht="15" customHeight="1" x14ac:dyDescent="0.35">
      <c r="B4589" s="349"/>
      <c r="C4589" s="715" t="str">
        <f t="shared" si="287"/>
        <v/>
      </c>
      <c r="D4589" s="458">
        <f>IF(ISNUMBER(Summary!$D$17), DATE(Summary!$D$17, 1, 1) + INT((ROW(B4551)-1)/24), DATE(2024, 1, 1) + INT((ROW(B4551)-1)/24))</f>
        <v>45481</v>
      </c>
      <c r="E4589" s="459">
        <v>0.58333333333333337</v>
      </c>
      <c r="F4589" s="780"/>
      <c r="G4589" s="780"/>
      <c r="H4589" s="460">
        <f t="shared" si="285"/>
        <v>0</v>
      </c>
      <c r="I4589" s="460">
        <f t="shared" si="286"/>
        <v>0</v>
      </c>
      <c r="J4589" s="460">
        <f t="shared" si="284"/>
        <v>0</v>
      </c>
      <c r="K4589" s="9"/>
      <c r="P4589" s="2"/>
      <c r="Q4589" s="27"/>
      <c r="R4589" s="2"/>
      <c r="S4589" s="2"/>
      <c r="T4589" s="2"/>
      <c r="U4589" s="2"/>
      <c r="V4589" s="2"/>
      <c r="W4589" s="2"/>
    </row>
    <row r="4590" spans="2:23" ht="15" customHeight="1" x14ac:dyDescent="0.35">
      <c r="B4590" s="349"/>
      <c r="C4590" s="715" t="str">
        <f t="shared" si="287"/>
        <v/>
      </c>
      <c r="D4590" s="458">
        <f>IF(ISNUMBER(Summary!$D$17), DATE(Summary!$D$17, 1, 1) + INT((ROW(B4552)-1)/24), DATE(2024, 1, 1) + INT((ROW(B4552)-1)/24))</f>
        <v>45481</v>
      </c>
      <c r="E4590" s="459">
        <v>0.62500000000000011</v>
      </c>
      <c r="F4590" s="780"/>
      <c r="G4590" s="780"/>
      <c r="H4590" s="460">
        <f t="shared" si="285"/>
        <v>0</v>
      </c>
      <c r="I4590" s="460">
        <f t="shared" si="286"/>
        <v>0</v>
      </c>
      <c r="J4590" s="460">
        <f t="shared" si="284"/>
        <v>0</v>
      </c>
      <c r="K4590" s="9"/>
      <c r="P4590" s="2"/>
      <c r="Q4590" s="27"/>
      <c r="R4590" s="2"/>
      <c r="S4590" s="2"/>
      <c r="T4590" s="2"/>
      <c r="U4590" s="2"/>
      <c r="V4590" s="2"/>
      <c r="W4590" s="2"/>
    </row>
    <row r="4591" spans="2:23" ht="15" customHeight="1" x14ac:dyDescent="0.35">
      <c r="B4591" s="349"/>
      <c r="C4591" s="715" t="str">
        <f t="shared" si="287"/>
        <v/>
      </c>
      <c r="D4591" s="458">
        <f>IF(ISNUMBER(Summary!$D$17), DATE(Summary!$D$17, 1, 1) + INT((ROW(B4553)-1)/24), DATE(2024, 1, 1) + INT((ROW(B4553)-1)/24))</f>
        <v>45481</v>
      </c>
      <c r="E4591" s="459">
        <v>0.66666666666666674</v>
      </c>
      <c r="F4591" s="780"/>
      <c r="G4591" s="780"/>
      <c r="H4591" s="460">
        <f t="shared" si="285"/>
        <v>0</v>
      </c>
      <c r="I4591" s="460">
        <f t="shared" si="286"/>
        <v>0</v>
      </c>
      <c r="J4591" s="460">
        <f t="shared" si="284"/>
        <v>0</v>
      </c>
      <c r="K4591" s="9"/>
      <c r="P4591" s="2"/>
      <c r="Q4591" s="27"/>
      <c r="R4591" s="2"/>
      <c r="S4591" s="2"/>
      <c r="T4591" s="2"/>
      <c r="U4591" s="2"/>
      <c r="V4591" s="2"/>
      <c r="W4591" s="2"/>
    </row>
    <row r="4592" spans="2:23" ht="15" customHeight="1" x14ac:dyDescent="0.35">
      <c r="B4592" s="349"/>
      <c r="C4592" s="715" t="str">
        <f t="shared" si="287"/>
        <v/>
      </c>
      <c r="D4592" s="458">
        <f>IF(ISNUMBER(Summary!$D$17), DATE(Summary!$D$17, 1, 1) + INT((ROW(B4554)-1)/24), DATE(2024, 1, 1) + INT((ROW(B4554)-1)/24))</f>
        <v>45481</v>
      </c>
      <c r="E4592" s="459">
        <v>0.70833333333333337</v>
      </c>
      <c r="F4592" s="780"/>
      <c r="G4592" s="780"/>
      <c r="H4592" s="460">
        <f t="shared" si="285"/>
        <v>0</v>
      </c>
      <c r="I4592" s="460">
        <f t="shared" si="286"/>
        <v>0</v>
      </c>
      <c r="J4592" s="460">
        <f t="shared" si="284"/>
        <v>0</v>
      </c>
      <c r="K4592" s="9"/>
      <c r="P4592" s="2"/>
      <c r="Q4592" s="27"/>
      <c r="R4592" s="2"/>
      <c r="S4592" s="2"/>
      <c r="T4592" s="2"/>
      <c r="U4592" s="2"/>
      <c r="V4592" s="2"/>
      <c r="W4592" s="2"/>
    </row>
    <row r="4593" spans="2:23" ht="15" customHeight="1" x14ac:dyDescent="0.35">
      <c r="B4593" s="349"/>
      <c r="C4593" s="715" t="str">
        <f t="shared" si="287"/>
        <v/>
      </c>
      <c r="D4593" s="458">
        <f>IF(ISNUMBER(Summary!$D$17), DATE(Summary!$D$17, 1, 1) + INT((ROW(B4555)-1)/24), DATE(2024, 1, 1) + INT((ROW(B4555)-1)/24))</f>
        <v>45481</v>
      </c>
      <c r="E4593" s="459">
        <v>0.75000000000000011</v>
      </c>
      <c r="F4593" s="780"/>
      <c r="G4593" s="780"/>
      <c r="H4593" s="460">
        <f t="shared" si="285"/>
        <v>0</v>
      </c>
      <c r="I4593" s="460">
        <f t="shared" si="286"/>
        <v>0</v>
      </c>
      <c r="J4593" s="460">
        <f t="shared" si="284"/>
        <v>0</v>
      </c>
      <c r="K4593" s="9"/>
      <c r="P4593" s="2"/>
      <c r="Q4593" s="27"/>
      <c r="R4593" s="2"/>
      <c r="S4593" s="2"/>
      <c r="T4593" s="2"/>
      <c r="U4593" s="2"/>
      <c r="V4593" s="2"/>
      <c r="W4593" s="2"/>
    </row>
    <row r="4594" spans="2:23" ht="15" customHeight="1" x14ac:dyDescent="0.35">
      <c r="B4594" s="349"/>
      <c r="C4594" s="715" t="str">
        <f t="shared" si="287"/>
        <v/>
      </c>
      <c r="D4594" s="458">
        <f>IF(ISNUMBER(Summary!$D$17), DATE(Summary!$D$17, 1, 1) + INT((ROW(B4556)-1)/24), DATE(2024, 1, 1) + INT((ROW(B4556)-1)/24))</f>
        <v>45481</v>
      </c>
      <c r="E4594" s="459">
        <v>0.79166666666666674</v>
      </c>
      <c r="F4594" s="780"/>
      <c r="G4594" s="780"/>
      <c r="H4594" s="460">
        <f t="shared" si="285"/>
        <v>0</v>
      </c>
      <c r="I4594" s="460">
        <f t="shared" si="286"/>
        <v>0</v>
      </c>
      <c r="J4594" s="460">
        <f t="shared" si="284"/>
        <v>0</v>
      </c>
      <c r="K4594" s="9"/>
      <c r="P4594" s="2"/>
      <c r="Q4594" s="27"/>
      <c r="R4594" s="2"/>
      <c r="S4594" s="2"/>
      <c r="T4594" s="2"/>
      <c r="U4594" s="2"/>
      <c r="V4594" s="2"/>
      <c r="W4594" s="2"/>
    </row>
    <row r="4595" spans="2:23" ht="15" customHeight="1" x14ac:dyDescent="0.35">
      <c r="B4595" s="349"/>
      <c r="C4595" s="715" t="str">
        <f t="shared" si="287"/>
        <v/>
      </c>
      <c r="D4595" s="458">
        <f>IF(ISNUMBER(Summary!$D$17), DATE(Summary!$D$17, 1, 1) + INT((ROW(B4557)-1)/24), DATE(2024, 1, 1) + INT((ROW(B4557)-1)/24))</f>
        <v>45481</v>
      </c>
      <c r="E4595" s="459">
        <v>0.83333333333333337</v>
      </c>
      <c r="F4595" s="780"/>
      <c r="G4595" s="780"/>
      <c r="H4595" s="460">
        <f t="shared" si="285"/>
        <v>0</v>
      </c>
      <c r="I4595" s="460">
        <f t="shared" si="286"/>
        <v>0</v>
      </c>
      <c r="J4595" s="460">
        <f t="shared" si="284"/>
        <v>0</v>
      </c>
      <c r="K4595" s="9"/>
      <c r="P4595" s="2"/>
      <c r="Q4595" s="27"/>
      <c r="R4595" s="2"/>
      <c r="S4595" s="2"/>
      <c r="T4595" s="2"/>
      <c r="U4595" s="2"/>
      <c r="V4595" s="2"/>
      <c r="W4595" s="2"/>
    </row>
    <row r="4596" spans="2:23" ht="15" customHeight="1" x14ac:dyDescent="0.35">
      <c r="B4596" s="349"/>
      <c r="C4596" s="715" t="str">
        <f t="shared" si="287"/>
        <v/>
      </c>
      <c r="D4596" s="458">
        <f>IF(ISNUMBER(Summary!$D$17), DATE(Summary!$D$17, 1, 1) + INT((ROW(B4558)-1)/24), DATE(2024, 1, 1) + INT((ROW(B4558)-1)/24))</f>
        <v>45481</v>
      </c>
      <c r="E4596" s="459">
        <v>0.87500000000000011</v>
      </c>
      <c r="F4596" s="780"/>
      <c r="G4596" s="780"/>
      <c r="H4596" s="460">
        <f t="shared" si="285"/>
        <v>0</v>
      </c>
      <c r="I4596" s="460">
        <f t="shared" si="286"/>
        <v>0</v>
      </c>
      <c r="J4596" s="460">
        <f t="shared" si="284"/>
        <v>0</v>
      </c>
      <c r="K4596" s="9"/>
      <c r="P4596" s="2"/>
      <c r="Q4596" s="27"/>
      <c r="R4596" s="2"/>
      <c r="S4596" s="2"/>
      <c r="T4596" s="2"/>
      <c r="U4596" s="2"/>
      <c r="V4596" s="2"/>
      <c r="W4596" s="2"/>
    </row>
    <row r="4597" spans="2:23" ht="15" customHeight="1" x14ac:dyDescent="0.35">
      <c r="B4597" s="349"/>
      <c r="C4597" s="715" t="str">
        <f t="shared" si="287"/>
        <v/>
      </c>
      <c r="D4597" s="458">
        <f>IF(ISNUMBER(Summary!$D$17), DATE(Summary!$D$17, 1, 1) + INT((ROW(B4559)-1)/24), DATE(2024, 1, 1) + INT((ROW(B4559)-1)/24))</f>
        <v>45481</v>
      </c>
      <c r="E4597" s="459">
        <v>0.91666666666666674</v>
      </c>
      <c r="F4597" s="780"/>
      <c r="G4597" s="780"/>
      <c r="H4597" s="460">
        <f t="shared" si="285"/>
        <v>0</v>
      </c>
      <c r="I4597" s="460">
        <f t="shared" si="286"/>
        <v>0</v>
      </c>
      <c r="J4597" s="460">
        <f t="shared" si="284"/>
        <v>0</v>
      </c>
      <c r="K4597" s="9"/>
      <c r="P4597" s="2"/>
      <c r="Q4597" s="27"/>
      <c r="R4597" s="2"/>
      <c r="S4597" s="2"/>
      <c r="T4597" s="2"/>
      <c r="U4597" s="2"/>
      <c r="V4597" s="2"/>
      <c r="W4597" s="2"/>
    </row>
    <row r="4598" spans="2:23" ht="15" customHeight="1" x14ac:dyDescent="0.35">
      <c r="B4598" s="349"/>
      <c r="C4598" s="715" t="str">
        <f t="shared" si="287"/>
        <v/>
      </c>
      <c r="D4598" s="458">
        <f>IF(ISNUMBER(Summary!$D$17), DATE(Summary!$D$17, 1, 1) + INT((ROW(B4560)-1)/24), DATE(2024, 1, 1) + INT((ROW(B4560)-1)/24))</f>
        <v>45481</v>
      </c>
      <c r="E4598" s="459">
        <v>0.95833333333333337</v>
      </c>
      <c r="F4598" s="780"/>
      <c r="G4598" s="780"/>
      <c r="H4598" s="460">
        <f t="shared" si="285"/>
        <v>0</v>
      </c>
      <c r="I4598" s="460">
        <f t="shared" si="286"/>
        <v>0</v>
      </c>
      <c r="J4598" s="460">
        <f t="shared" si="284"/>
        <v>0</v>
      </c>
      <c r="K4598" s="9"/>
      <c r="P4598" s="2"/>
      <c r="Q4598" s="27"/>
      <c r="R4598" s="2"/>
      <c r="S4598" s="2"/>
      <c r="T4598" s="2"/>
      <c r="U4598" s="2"/>
      <c r="V4598" s="2"/>
      <c r="W4598" s="2"/>
    </row>
    <row r="4599" spans="2:23" ht="15" customHeight="1" x14ac:dyDescent="0.35">
      <c r="B4599" s="457"/>
      <c r="C4599" s="715">
        <f t="shared" si="287"/>
        <v>45482</v>
      </c>
      <c r="D4599" s="458">
        <f>IF(ISNUMBER(Summary!$D$17), DATE(Summary!$D$17, 1, 1) + INT((ROW(B4561)-1)/24), DATE(2024, 1, 1) + INT((ROW(B4561)-1)/24))</f>
        <v>45482</v>
      </c>
      <c r="E4599" s="459">
        <v>3.1225022567582528E-17</v>
      </c>
      <c r="F4599" s="780"/>
      <c r="G4599" s="780"/>
      <c r="H4599" s="460">
        <f t="shared" si="285"/>
        <v>0</v>
      </c>
      <c r="I4599" s="460">
        <f t="shared" si="286"/>
        <v>0</v>
      </c>
      <c r="J4599" s="460">
        <f t="shared" si="284"/>
        <v>0</v>
      </c>
      <c r="K4599" s="9"/>
      <c r="P4599" s="2"/>
      <c r="Q4599" s="27"/>
      <c r="R4599" s="2"/>
      <c r="S4599" s="2"/>
      <c r="T4599" s="2"/>
      <c r="U4599" s="2"/>
      <c r="V4599" s="2"/>
      <c r="W4599" s="2"/>
    </row>
    <row r="4600" spans="2:23" ht="15" customHeight="1" x14ac:dyDescent="0.35">
      <c r="B4600" s="349"/>
      <c r="C4600" s="715" t="str">
        <f t="shared" si="287"/>
        <v/>
      </c>
      <c r="D4600" s="458">
        <f>IF(ISNUMBER(Summary!$D$17), DATE(Summary!$D$17, 1, 1) + INT((ROW(B4562)-1)/24), DATE(2024, 1, 1) + INT((ROW(B4562)-1)/24))</f>
        <v>45482</v>
      </c>
      <c r="E4600" s="459">
        <v>4.1666666666666699E-2</v>
      </c>
      <c r="F4600" s="780"/>
      <c r="G4600" s="780"/>
      <c r="H4600" s="460">
        <f t="shared" si="285"/>
        <v>0</v>
      </c>
      <c r="I4600" s="460">
        <f t="shared" si="286"/>
        <v>0</v>
      </c>
      <c r="J4600" s="460">
        <f t="shared" si="284"/>
        <v>0</v>
      </c>
      <c r="K4600" s="9"/>
      <c r="P4600" s="2"/>
      <c r="Q4600" s="27"/>
      <c r="R4600" s="2"/>
      <c r="S4600" s="2"/>
      <c r="T4600" s="2"/>
      <c r="U4600" s="2"/>
      <c r="V4600" s="2"/>
      <c r="W4600" s="2"/>
    </row>
    <row r="4601" spans="2:23" ht="15" customHeight="1" x14ac:dyDescent="0.35">
      <c r="B4601" s="349"/>
      <c r="C4601" s="715" t="str">
        <f t="shared" si="287"/>
        <v/>
      </c>
      <c r="D4601" s="458">
        <f>IF(ISNUMBER(Summary!$D$17), DATE(Summary!$D$17, 1, 1) + INT((ROW(B4563)-1)/24), DATE(2024, 1, 1) + INT((ROW(B4563)-1)/24))</f>
        <v>45482</v>
      </c>
      <c r="E4601" s="459">
        <v>8.333333333333337E-2</v>
      </c>
      <c r="F4601" s="780"/>
      <c r="G4601" s="780"/>
      <c r="H4601" s="460">
        <f t="shared" si="285"/>
        <v>0</v>
      </c>
      <c r="I4601" s="460">
        <f t="shared" si="286"/>
        <v>0</v>
      </c>
      <c r="J4601" s="460">
        <f t="shared" si="284"/>
        <v>0</v>
      </c>
      <c r="K4601" s="9"/>
      <c r="P4601" s="2"/>
      <c r="Q4601" s="27"/>
      <c r="R4601" s="2"/>
      <c r="S4601" s="2"/>
      <c r="T4601" s="2"/>
      <c r="U4601" s="2"/>
      <c r="V4601" s="2"/>
      <c r="W4601" s="2"/>
    </row>
    <row r="4602" spans="2:23" ht="15" customHeight="1" x14ac:dyDescent="0.35">
      <c r="B4602" s="349"/>
      <c r="C4602" s="715" t="str">
        <f t="shared" si="287"/>
        <v/>
      </c>
      <c r="D4602" s="458">
        <f>IF(ISNUMBER(Summary!$D$17), DATE(Summary!$D$17, 1, 1) + INT((ROW(B4564)-1)/24), DATE(2024, 1, 1) + INT((ROW(B4564)-1)/24))</f>
        <v>45482</v>
      </c>
      <c r="E4602" s="459">
        <v>0.12500000000000006</v>
      </c>
      <c r="F4602" s="780"/>
      <c r="G4602" s="780"/>
      <c r="H4602" s="460">
        <f t="shared" si="285"/>
        <v>0</v>
      </c>
      <c r="I4602" s="460">
        <f t="shared" si="286"/>
        <v>0</v>
      </c>
      <c r="J4602" s="460">
        <f t="shared" si="284"/>
        <v>0</v>
      </c>
      <c r="K4602" s="9"/>
      <c r="P4602" s="2"/>
      <c r="Q4602" s="27"/>
      <c r="R4602" s="2"/>
      <c r="S4602" s="2"/>
      <c r="T4602" s="2"/>
      <c r="U4602" s="2"/>
      <c r="V4602" s="2"/>
      <c r="W4602" s="2"/>
    </row>
    <row r="4603" spans="2:23" ht="15" customHeight="1" x14ac:dyDescent="0.35">
      <c r="B4603" s="349"/>
      <c r="C4603" s="715" t="str">
        <f t="shared" si="287"/>
        <v/>
      </c>
      <c r="D4603" s="458">
        <f>IF(ISNUMBER(Summary!$D$17), DATE(Summary!$D$17, 1, 1) + INT((ROW(B4565)-1)/24), DATE(2024, 1, 1) + INT((ROW(B4565)-1)/24))</f>
        <v>45482</v>
      </c>
      <c r="E4603" s="459">
        <v>0.16666666666666669</v>
      </c>
      <c r="F4603" s="780"/>
      <c r="G4603" s="780"/>
      <c r="H4603" s="460">
        <f t="shared" si="285"/>
        <v>0</v>
      </c>
      <c r="I4603" s="460">
        <f t="shared" si="286"/>
        <v>0</v>
      </c>
      <c r="J4603" s="460">
        <f t="shared" si="284"/>
        <v>0</v>
      </c>
      <c r="K4603" s="9"/>
      <c r="P4603" s="2"/>
      <c r="Q4603" s="27"/>
      <c r="R4603" s="2"/>
      <c r="S4603" s="2"/>
      <c r="T4603" s="2"/>
      <c r="U4603" s="2"/>
      <c r="V4603" s="2"/>
      <c r="W4603" s="2"/>
    </row>
    <row r="4604" spans="2:23" ht="15" customHeight="1" x14ac:dyDescent="0.35">
      <c r="B4604" s="349"/>
      <c r="C4604" s="715" t="str">
        <f t="shared" si="287"/>
        <v/>
      </c>
      <c r="D4604" s="458">
        <f>IF(ISNUMBER(Summary!$D$17), DATE(Summary!$D$17, 1, 1) + INT((ROW(B4566)-1)/24), DATE(2024, 1, 1) + INT((ROW(B4566)-1)/24))</f>
        <v>45482</v>
      </c>
      <c r="E4604" s="459">
        <v>0.20833333333333337</v>
      </c>
      <c r="F4604" s="780"/>
      <c r="G4604" s="780"/>
      <c r="H4604" s="460">
        <f t="shared" si="285"/>
        <v>0</v>
      </c>
      <c r="I4604" s="460">
        <f t="shared" si="286"/>
        <v>0</v>
      </c>
      <c r="J4604" s="460">
        <f t="shared" si="284"/>
        <v>0</v>
      </c>
      <c r="K4604" s="9"/>
      <c r="P4604" s="2"/>
      <c r="Q4604" s="27"/>
      <c r="R4604" s="2"/>
      <c r="S4604" s="2"/>
      <c r="T4604" s="2"/>
      <c r="U4604" s="2"/>
      <c r="V4604" s="2"/>
      <c r="W4604" s="2"/>
    </row>
    <row r="4605" spans="2:23" ht="15" customHeight="1" x14ac:dyDescent="0.35">
      <c r="B4605" s="349"/>
      <c r="C4605" s="715" t="str">
        <f t="shared" si="287"/>
        <v/>
      </c>
      <c r="D4605" s="458">
        <f>IF(ISNUMBER(Summary!$D$17), DATE(Summary!$D$17, 1, 1) + INT((ROW(B4567)-1)/24), DATE(2024, 1, 1) + INT((ROW(B4567)-1)/24))</f>
        <v>45482</v>
      </c>
      <c r="E4605" s="459">
        <v>0.25</v>
      </c>
      <c r="F4605" s="780"/>
      <c r="G4605" s="780"/>
      <c r="H4605" s="460">
        <f t="shared" si="285"/>
        <v>0</v>
      </c>
      <c r="I4605" s="460">
        <f t="shared" si="286"/>
        <v>0</v>
      </c>
      <c r="J4605" s="460">
        <f t="shared" si="284"/>
        <v>0</v>
      </c>
      <c r="K4605" s="9"/>
      <c r="P4605" s="2"/>
      <c r="Q4605" s="27"/>
      <c r="R4605" s="2"/>
      <c r="S4605" s="2"/>
      <c r="T4605" s="2"/>
      <c r="U4605" s="2"/>
      <c r="V4605" s="2"/>
      <c r="W4605" s="2"/>
    </row>
    <row r="4606" spans="2:23" ht="15" customHeight="1" x14ac:dyDescent="0.35">
      <c r="B4606" s="349"/>
      <c r="C4606" s="715" t="str">
        <f t="shared" si="287"/>
        <v/>
      </c>
      <c r="D4606" s="458">
        <f>IF(ISNUMBER(Summary!$D$17), DATE(Summary!$D$17, 1, 1) + INT((ROW(B4568)-1)/24), DATE(2024, 1, 1) + INT((ROW(B4568)-1)/24))</f>
        <v>45482</v>
      </c>
      <c r="E4606" s="459">
        <v>0.29166666666666669</v>
      </c>
      <c r="F4606" s="780"/>
      <c r="G4606" s="780"/>
      <c r="H4606" s="460">
        <f t="shared" si="285"/>
        <v>0</v>
      </c>
      <c r="I4606" s="460">
        <f t="shared" si="286"/>
        <v>0</v>
      </c>
      <c r="J4606" s="460">
        <f t="shared" si="284"/>
        <v>0</v>
      </c>
      <c r="K4606" s="9"/>
      <c r="P4606" s="2"/>
      <c r="Q4606" s="27"/>
      <c r="R4606" s="2"/>
      <c r="S4606" s="2"/>
      <c r="T4606" s="2"/>
      <c r="U4606" s="2"/>
      <c r="V4606" s="2"/>
      <c r="W4606" s="2"/>
    </row>
    <row r="4607" spans="2:23" ht="15" customHeight="1" x14ac:dyDescent="0.35">
      <c r="B4607" s="349"/>
      <c r="C4607" s="715" t="str">
        <f t="shared" si="287"/>
        <v/>
      </c>
      <c r="D4607" s="458">
        <f>IF(ISNUMBER(Summary!$D$17), DATE(Summary!$D$17, 1, 1) + INT((ROW(B4569)-1)/24), DATE(2024, 1, 1) + INT((ROW(B4569)-1)/24))</f>
        <v>45482</v>
      </c>
      <c r="E4607" s="459">
        <v>0.33333333333333337</v>
      </c>
      <c r="F4607" s="780"/>
      <c r="G4607" s="780"/>
      <c r="H4607" s="460">
        <f t="shared" si="285"/>
        <v>0</v>
      </c>
      <c r="I4607" s="460">
        <f t="shared" si="286"/>
        <v>0</v>
      </c>
      <c r="J4607" s="460">
        <f t="shared" si="284"/>
        <v>0</v>
      </c>
      <c r="K4607" s="9"/>
      <c r="P4607" s="2"/>
      <c r="Q4607" s="27"/>
      <c r="R4607" s="2"/>
      <c r="S4607" s="2"/>
      <c r="T4607" s="2"/>
      <c r="U4607" s="2"/>
      <c r="V4607" s="2"/>
      <c r="W4607" s="2"/>
    </row>
    <row r="4608" spans="2:23" ht="15" customHeight="1" x14ac:dyDescent="0.35">
      <c r="B4608" s="349"/>
      <c r="C4608" s="715" t="str">
        <f t="shared" si="287"/>
        <v/>
      </c>
      <c r="D4608" s="458">
        <f>IF(ISNUMBER(Summary!$D$17), DATE(Summary!$D$17, 1, 1) + INT((ROW(B4570)-1)/24), DATE(2024, 1, 1) + INT((ROW(B4570)-1)/24))</f>
        <v>45482</v>
      </c>
      <c r="E4608" s="459">
        <v>0.375</v>
      </c>
      <c r="F4608" s="780"/>
      <c r="G4608" s="780"/>
      <c r="H4608" s="460">
        <f t="shared" si="285"/>
        <v>0</v>
      </c>
      <c r="I4608" s="460">
        <f t="shared" si="286"/>
        <v>0</v>
      </c>
      <c r="J4608" s="460">
        <f t="shared" ref="J4608:J4671" si="288">G4608-H4608</f>
        <v>0</v>
      </c>
      <c r="K4608" s="9"/>
      <c r="P4608" s="2"/>
      <c r="Q4608" s="27"/>
      <c r="R4608" s="2"/>
      <c r="S4608" s="2"/>
      <c r="T4608" s="2"/>
      <c r="U4608" s="2"/>
      <c r="V4608" s="2"/>
      <c r="W4608" s="2"/>
    </row>
    <row r="4609" spans="2:23" ht="15" customHeight="1" x14ac:dyDescent="0.35">
      <c r="B4609" s="349"/>
      <c r="C4609" s="715" t="str">
        <f t="shared" si="287"/>
        <v/>
      </c>
      <c r="D4609" s="458">
        <f>IF(ISNUMBER(Summary!$D$17), DATE(Summary!$D$17, 1, 1) + INT((ROW(B4571)-1)/24), DATE(2024, 1, 1) + INT((ROW(B4571)-1)/24))</f>
        <v>45482</v>
      </c>
      <c r="E4609" s="459">
        <v>0.41666666666666669</v>
      </c>
      <c r="F4609" s="780"/>
      <c r="G4609" s="780"/>
      <c r="H4609" s="460">
        <f t="shared" si="285"/>
        <v>0</v>
      </c>
      <c r="I4609" s="460">
        <f t="shared" si="286"/>
        <v>0</v>
      </c>
      <c r="J4609" s="460">
        <f t="shared" si="288"/>
        <v>0</v>
      </c>
      <c r="K4609" s="9"/>
      <c r="P4609" s="2"/>
      <c r="Q4609" s="27"/>
      <c r="R4609" s="2"/>
      <c r="S4609" s="2"/>
      <c r="T4609" s="2"/>
      <c r="U4609" s="2"/>
      <c r="V4609" s="2"/>
      <c r="W4609" s="2"/>
    </row>
    <row r="4610" spans="2:23" ht="15" customHeight="1" x14ac:dyDescent="0.35">
      <c r="B4610" s="349"/>
      <c r="C4610" s="715" t="str">
        <f t="shared" si="287"/>
        <v/>
      </c>
      <c r="D4610" s="458">
        <f>IF(ISNUMBER(Summary!$D$17), DATE(Summary!$D$17, 1, 1) + INT((ROW(B4572)-1)/24), DATE(2024, 1, 1) + INT((ROW(B4572)-1)/24))</f>
        <v>45482</v>
      </c>
      <c r="E4610" s="459">
        <v>0.45833333333333337</v>
      </c>
      <c r="F4610" s="780"/>
      <c r="G4610" s="780"/>
      <c r="H4610" s="460">
        <f t="shared" si="285"/>
        <v>0</v>
      </c>
      <c r="I4610" s="460">
        <f t="shared" si="286"/>
        <v>0</v>
      </c>
      <c r="J4610" s="460">
        <f t="shared" si="288"/>
        <v>0</v>
      </c>
      <c r="K4610" s="9"/>
      <c r="P4610" s="2"/>
      <c r="Q4610" s="27"/>
      <c r="R4610" s="2"/>
      <c r="S4610" s="2"/>
      <c r="T4610" s="2"/>
      <c r="U4610" s="2"/>
      <c r="V4610" s="2"/>
      <c r="W4610" s="2"/>
    </row>
    <row r="4611" spans="2:23" ht="15" customHeight="1" x14ac:dyDescent="0.35">
      <c r="B4611" s="349"/>
      <c r="C4611" s="715" t="str">
        <f t="shared" si="287"/>
        <v/>
      </c>
      <c r="D4611" s="458">
        <f>IF(ISNUMBER(Summary!$D$17), DATE(Summary!$D$17, 1, 1) + INT((ROW(B4573)-1)/24), DATE(2024, 1, 1) + INT((ROW(B4573)-1)/24))</f>
        <v>45482</v>
      </c>
      <c r="E4611" s="459">
        <v>0.50000000000000011</v>
      </c>
      <c r="F4611" s="780"/>
      <c r="G4611" s="780"/>
      <c r="H4611" s="460">
        <f t="shared" si="285"/>
        <v>0</v>
      </c>
      <c r="I4611" s="460">
        <f t="shared" si="286"/>
        <v>0</v>
      </c>
      <c r="J4611" s="460">
        <f t="shared" si="288"/>
        <v>0</v>
      </c>
      <c r="K4611" s="9"/>
      <c r="P4611" s="2"/>
      <c r="Q4611" s="27"/>
      <c r="R4611" s="2"/>
      <c r="S4611" s="2"/>
      <c r="T4611" s="2"/>
      <c r="U4611" s="2"/>
      <c r="V4611" s="2"/>
      <c r="W4611" s="2"/>
    </row>
    <row r="4612" spans="2:23" ht="15" customHeight="1" x14ac:dyDescent="0.35">
      <c r="B4612" s="349"/>
      <c r="C4612" s="715" t="str">
        <f t="shared" si="287"/>
        <v/>
      </c>
      <c r="D4612" s="458">
        <f>IF(ISNUMBER(Summary!$D$17), DATE(Summary!$D$17, 1, 1) + INT((ROW(B4574)-1)/24), DATE(2024, 1, 1) + INT((ROW(B4574)-1)/24))</f>
        <v>45482</v>
      </c>
      <c r="E4612" s="459">
        <v>0.54166666666666674</v>
      </c>
      <c r="F4612" s="780"/>
      <c r="G4612" s="780"/>
      <c r="H4612" s="460">
        <f t="shared" si="285"/>
        <v>0</v>
      </c>
      <c r="I4612" s="460">
        <f t="shared" si="286"/>
        <v>0</v>
      </c>
      <c r="J4612" s="460">
        <f t="shared" si="288"/>
        <v>0</v>
      </c>
      <c r="K4612" s="9"/>
      <c r="P4612" s="2"/>
      <c r="Q4612" s="27"/>
      <c r="R4612" s="2"/>
      <c r="S4612" s="2"/>
      <c r="T4612" s="2"/>
      <c r="U4612" s="2"/>
      <c r="V4612" s="2"/>
      <c r="W4612" s="2"/>
    </row>
    <row r="4613" spans="2:23" ht="15" customHeight="1" x14ac:dyDescent="0.35">
      <c r="B4613" s="349"/>
      <c r="C4613" s="715" t="str">
        <f t="shared" si="287"/>
        <v/>
      </c>
      <c r="D4613" s="458">
        <f>IF(ISNUMBER(Summary!$D$17), DATE(Summary!$D$17, 1, 1) + INT((ROW(B4575)-1)/24), DATE(2024, 1, 1) + INT((ROW(B4575)-1)/24))</f>
        <v>45482</v>
      </c>
      <c r="E4613" s="459">
        <v>0.58333333333333337</v>
      </c>
      <c r="F4613" s="780"/>
      <c r="G4613" s="780"/>
      <c r="H4613" s="460">
        <f t="shared" si="285"/>
        <v>0</v>
      </c>
      <c r="I4613" s="460">
        <f t="shared" si="286"/>
        <v>0</v>
      </c>
      <c r="J4613" s="460">
        <f t="shared" si="288"/>
        <v>0</v>
      </c>
      <c r="K4613" s="9"/>
      <c r="P4613" s="2"/>
      <c r="Q4613" s="27"/>
      <c r="R4613" s="2"/>
      <c r="S4613" s="2"/>
      <c r="T4613" s="2"/>
      <c r="U4613" s="2"/>
      <c r="V4613" s="2"/>
      <c r="W4613" s="2"/>
    </row>
    <row r="4614" spans="2:23" ht="15" customHeight="1" x14ac:dyDescent="0.35">
      <c r="B4614" s="349"/>
      <c r="C4614" s="715" t="str">
        <f t="shared" si="287"/>
        <v/>
      </c>
      <c r="D4614" s="458">
        <f>IF(ISNUMBER(Summary!$D$17), DATE(Summary!$D$17, 1, 1) + INT((ROW(B4576)-1)/24), DATE(2024, 1, 1) + INT((ROW(B4576)-1)/24))</f>
        <v>45482</v>
      </c>
      <c r="E4614" s="459">
        <v>0.62500000000000011</v>
      </c>
      <c r="F4614" s="780"/>
      <c r="G4614" s="780"/>
      <c r="H4614" s="460">
        <f t="shared" si="285"/>
        <v>0</v>
      </c>
      <c r="I4614" s="460">
        <f t="shared" si="286"/>
        <v>0</v>
      </c>
      <c r="J4614" s="460">
        <f t="shared" si="288"/>
        <v>0</v>
      </c>
      <c r="K4614" s="9"/>
      <c r="P4614" s="2"/>
      <c r="Q4614" s="27"/>
      <c r="R4614" s="2"/>
      <c r="S4614" s="2"/>
      <c r="T4614" s="2"/>
      <c r="U4614" s="2"/>
      <c r="V4614" s="2"/>
      <c r="W4614" s="2"/>
    </row>
    <row r="4615" spans="2:23" ht="15" customHeight="1" x14ac:dyDescent="0.35">
      <c r="B4615" s="349"/>
      <c r="C4615" s="715" t="str">
        <f t="shared" si="287"/>
        <v/>
      </c>
      <c r="D4615" s="458">
        <f>IF(ISNUMBER(Summary!$D$17), DATE(Summary!$D$17, 1, 1) + INT((ROW(B4577)-1)/24), DATE(2024, 1, 1) + INT((ROW(B4577)-1)/24))</f>
        <v>45482</v>
      </c>
      <c r="E4615" s="459">
        <v>0.66666666666666674</v>
      </c>
      <c r="F4615" s="780"/>
      <c r="G4615" s="780"/>
      <c r="H4615" s="460">
        <f t="shared" si="285"/>
        <v>0</v>
      </c>
      <c r="I4615" s="460">
        <f t="shared" si="286"/>
        <v>0</v>
      </c>
      <c r="J4615" s="460">
        <f t="shared" si="288"/>
        <v>0</v>
      </c>
      <c r="K4615" s="9"/>
      <c r="P4615" s="2"/>
      <c r="Q4615" s="27"/>
      <c r="R4615" s="2"/>
      <c r="S4615" s="2"/>
      <c r="T4615" s="2"/>
      <c r="U4615" s="2"/>
      <c r="V4615" s="2"/>
      <c r="W4615" s="2"/>
    </row>
    <row r="4616" spans="2:23" ht="15" customHeight="1" x14ac:dyDescent="0.35">
      <c r="B4616" s="349"/>
      <c r="C4616" s="715" t="str">
        <f t="shared" si="287"/>
        <v/>
      </c>
      <c r="D4616" s="458">
        <f>IF(ISNUMBER(Summary!$D$17), DATE(Summary!$D$17, 1, 1) + INT((ROW(B4578)-1)/24), DATE(2024, 1, 1) + INT((ROW(B4578)-1)/24))</f>
        <v>45482</v>
      </c>
      <c r="E4616" s="459">
        <v>0.70833333333333337</v>
      </c>
      <c r="F4616" s="780"/>
      <c r="G4616" s="780"/>
      <c r="H4616" s="460">
        <f t="shared" si="285"/>
        <v>0</v>
      </c>
      <c r="I4616" s="460">
        <f t="shared" si="286"/>
        <v>0</v>
      </c>
      <c r="J4616" s="460">
        <f t="shared" si="288"/>
        <v>0</v>
      </c>
      <c r="K4616" s="9"/>
      <c r="P4616" s="2"/>
      <c r="Q4616" s="27"/>
      <c r="R4616" s="2"/>
      <c r="S4616" s="2"/>
      <c r="T4616" s="2"/>
      <c r="U4616" s="2"/>
      <c r="V4616" s="2"/>
      <c r="W4616" s="2"/>
    </row>
    <row r="4617" spans="2:23" ht="15" customHeight="1" x14ac:dyDescent="0.35">
      <c r="B4617" s="349"/>
      <c r="C4617" s="715" t="str">
        <f t="shared" si="287"/>
        <v/>
      </c>
      <c r="D4617" s="458">
        <f>IF(ISNUMBER(Summary!$D$17), DATE(Summary!$D$17, 1, 1) + INT((ROW(B4579)-1)/24), DATE(2024, 1, 1) + INT((ROW(B4579)-1)/24))</f>
        <v>45482</v>
      </c>
      <c r="E4617" s="459">
        <v>0.75000000000000011</v>
      </c>
      <c r="F4617" s="780"/>
      <c r="G4617" s="780"/>
      <c r="H4617" s="460">
        <f t="shared" si="285"/>
        <v>0</v>
      </c>
      <c r="I4617" s="460">
        <f t="shared" si="286"/>
        <v>0</v>
      </c>
      <c r="J4617" s="460">
        <f t="shared" si="288"/>
        <v>0</v>
      </c>
      <c r="K4617" s="9"/>
      <c r="P4617" s="2"/>
      <c r="Q4617" s="27"/>
      <c r="R4617" s="2"/>
      <c r="S4617" s="2"/>
      <c r="T4617" s="2"/>
      <c r="U4617" s="2"/>
      <c r="V4617" s="2"/>
      <c r="W4617" s="2"/>
    </row>
    <row r="4618" spans="2:23" ht="15" customHeight="1" x14ac:dyDescent="0.35">
      <c r="B4618" s="349"/>
      <c r="C4618" s="715" t="str">
        <f t="shared" si="287"/>
        <v/>
      </c>
      <c r="D4618" s="458">
        <f>IF(ISNUMBER(Summary!$D$17), DATE(Summary!$D$17, 1, 1) + INT((ROW(B4580)-1)/24), DATE(2024, 1, 1) + INT((ROW(B4580)-1)/24))</f>
        <v>45482</v>
      </c>
      <c r="E4618" s="459">
        <v>0.79166666666666674</v>
      </c>
      <c r="F4618" s="780"/>
      <c r="G4618" s="780"/>
      <c r="H4618" s="460">
        <f t="shared" si="285"/>
        <v>0</v>
      </c>
      <c r="I4618" s="460">
        <f t="shared" si="286"/>
        <v>0</v>
      </c>
      <c r="J4618" s="460">
        <f t="shared" si="288"/>
        <v>0</v>
      </c>
      <c r="K4618" s="9"/>
      <c r="P4618" s="2"/>
      <c r="Q4618" s="27"/>
      <c r="R4618" s="2"/>
      <c r="S4618" s="2"/>
      <c r="T4618" s="2"/>
      <c r="U4618" s="2"/>
      <c r="V4618" s="2"/>
      <c r="W4618" s="2"/>
    </row>
    <row r="4619" spans="2:23" ht="15" customHeight="1" x14ac:dyDescent="0.35">
      <c r="B4619" s="349"/>
      <c r="C4619" s="715" t="str">
        <f t="shared" si="287"/>
        <v/>
      </c>
      <c r="D4619" s="458">
        <f>IF(ISNUMBER(Summary!$D$17), DATE(Summary!$D$17, 1, 1) + INT((ROW(B4581)-1)/24), DATE(2024, 1, 1) + INT((ROW(B4581)-1)/24))</f>
        <v>45482</v>
      </c>
      <c r="E4619" s="459">
        <v>0.83333333333333337</v>
      </c>
      <c r="F4619" s="780"/>
      <c r="G4619" s="780"/>
      <c r="H4619" s="460">
        <f t="shared" si="285"/>
        <v>0</v>
      </c>
      <c r="I4619" s="460">
        <f t="shared" si="286"/>
        <v>0</v>
      </c>
      <c r="J4619" s="460">
        <f t="shared" si="288"/>
        <v>0</v>
      </c>
      <c r="K4619" s="9"/>
      <c r="P4619" s="2"/>
      <c r="Q4619" s="27"/>
      <c r="R4619" s="2"/>
      <c r="S4619" s="2"/>
      <c r="T4619" s="2"/>
      <c r="U4619" s="2"/>
      <c r="V4619" s="2"/>
      <c r="W4619" s="2"/>
    </row>
    <row r="4620" spans="2:23" ht="15" customHeight="1" x14ac:dyDescent="0.35">
      <c r="B4620" s="349"/>
      <c r="C4620" s="715" t="str">
        <f t="shared" si="287"/>
        <v/>
      </c>
      <c r="D4620" s="458">
        <f>IF(ISNUMBER(Summary!$D$17), DATE(Summary!$D$17, 1, 1) + INT((ROW(B4582)-1)/24), DATE(2024, 1, 1) + INT((ROW(B4582)-1)/24))</f>
        <v>45482</v>
      </c>
      <c r="E4620" s="459">
        <v>0.87500000000000011</v>
      </c>
      <c r="F4620" s="780"/>
      <c r="G4620" s="780"/>
      <c r="H4620" s="460">
        <f t="shared" si="285"/>
        <v>0</v>
      </c>
      <c r="I4620" s="460">
        <f t="shared" si="286"/>
        <v>0</v>
      </c>
      <c r="J4620" s="460">
        <f t="shared" si="288"/>
        <v>0</v>
      </c>
      <c r="K4620" s="9"/>
      <c r="P4620" s="2"/>
      <c r="Q4620" s="27"/>
      <c r="R4620" s="2"/>
      <c r="S4620" s="2"/>
      <c r="T4620" s="2"/>
      <c r="U4620" s="2"/>
      <c r="V4620" s="2"/>
      <c r="W4620" s="2"/>
    </row>
    <row r="4621" spans="2:23" ht="15" customHeight="1" x14ac:dyDescent="0.35">
      <c r="B4621" s="349"/>
      <c r="C4621" s="715" t="str">
        <f t="shared" si="287"/>
        <v/>
      </c>
      <c r="D4621" s="458">
        <f>IF(ISNUMBER(Summary!$D$17), DATE(Summary!$D$17, 1, 1) + INT((ROW(B4583)-1)/24), DATE(2024, 1, 1) + INT((ROW(B4583)-1)/24))</f>
        <v>45482</v>
      </c>
      <c r="E4621" s="459">
        <v>0.91666666666666674</v>
      </c>
      <c r="F4621" s="780"/>
      <c r="G4621" s="780"/>
      <c r="H4621" s="460">
        <f t="shared" si="285"/>
        <v>0</v>
      </c>
      <c r="I4621" s="460">
        <f t="shared" si="286"/>
        <v>0</v>
      </c>
      <c r="J4621" s="460">
        <f t="shared" si="288"/>
        <v>0</v>
      </c>
      <c r="K4621" s="9"/>
      <c r="P4621" s="2"/>
      <c r="Q4621" s="27"/>
      <c r="R4621" s="2"/>
      <c r="S4621" s="2"/>
      <c r="T4621" s="2"/>
      <c r="U4621" s="2"/>
      <c r="V4621" s="2"/>
      <c r="W4621" s="2"/>
    </row>
    <row r="4622" spans="2:23" ht="15" customHeight="1" x14ac:dyDescent="0.35">
      <c r="B4622" s="349"/>
      <c r="C4622" s="715" t="str">
        <f t="shared" si="287"/>
        <v/>
      </c>
      <c r="D4622" s="458">
        <f>IF(ISNUMBER(Summary!$D$17), DATE(Summary!$D$17, 1, 1) + INT((ROW(B4584)-1)/24), DATE(2024, 1, 1) + INT((ROW(B4584)-1)/24))</f>
        <v>45482</v>
      </c>
      <c r="E4622" s="459">
        <v>0.95833333333333337</v>
      </c>
      <c r="F4622" s="780"/>
      <c r="G4622" s="780"/>
      <c r="H4622" s="460">
        <f t="shared" si="285"/>
        <v>0</v>
      </c>
      <c r="I4622" s="460">
        <f t="shared" si="286"/>
        <v>0</v>
      </c>
      <c r="J4622" s="460">
        <f t="shared" si="288"/>
        <v>0</v>
      </c>
      <c r="K4622" s="9"/>
      <c r="P4622" s="2"/>
      <c r="Q4622" s="27"/>
      <c r="R4622" s="2"/>
      <c r="S4622" s="2"/>
      <c r="T4622" s="2"/>
      <c r="U4622" s="2"/>
      <c r="V4622" s="2"/>
      <c r="W4622" s="2"/>
    </row>
    <row r="4623" spans="2:23" ht="15" customHeight="1" x14ac:dyDescent="0.35">
      <c r="B4623" s="457"/>
      <c r="C4623" s="715">
        <f t="shared" si="287"/>
        <v>45483</v>
      </c>
      <c r="D4623" s="458">
        <f>IF(ISNUMBER(Summary!$D$17), DATE(Summary!$D$17, 1, 1) + INT((ROW(B4585)-1)/24), DATE(2024, 1, 1) + INT((ROW(B4585)-1)/24))</f>
        <v>45483</v>
      </c>
      <c r="E4623" s="459">
        <v>3.1225022567582528E-17</v>
      </c>
      <c r="F4623" s="780"/>
      <c r="G4623" s="780"/>
      <c r="H4623" s="460">
        <f t="shared" si="285"/>
        <v>0</v>
      </c>
      <c r="I4623" s="460">
        <f t="shared" si="286"/>
        <v>0</v>
      </c>
      <c r="J4623" s="460">
        <f t="shared" si="288"/>
        <v>0</v>
      </c>
      <c r="K4623" s="9"/>
      <c r="P4623" s="2"/>
      <c r="Q4623" s="27"/>
      <c r="R4623" s="2"/>
      <c r="S4623" s="2"/>
      <c r="T4623" s="2"/>
      <c r="U4623" s="2"/>
      <c r="V4623" s="2"/>
      <c r="W4623" s="2"/>
    </row>
    <row r="4624" spans="2:23" ht="15" customHeight="1" x14ac:dyDescent="0.35">
      <c r="B4624" s="349"/>
      <c r="C4624" s="715" t="str">
        <f t="shared" si="287"/>
        <v/>
      </c>
      <c r="D4624" s="458">
        <f>IF(ISNUMBER(Summary!$D$17), DATE(Summary!$D$17, 1, 1) + INT((ROW(B4586)-1)/24), DATE(2024, 1, 1) + INT((ROW(B4586)-1)/24))</f>
        <v>45483</v>
      </c>
      <c r="E4624" s="459">
        <v>4.1666666666666699E-2</v>
      </c>
      <c r="F4624" s="780"/>
      <c r="G4624" s="780"/>
      <c r="H4624" s="460">
        <f t="shared" si="285"/>
        <v>0</v>
      </c>
      <c r="I4624" s="460">
        <f t="shared" si="286"/>
        <v>0</v>
      </c>
      <c r="J4624" s="460">
        <f t="shared" si="288"/>
        <v>0</v>
      </c>
      <c r="K4624" s="9"/>
      <c r="P4624" s="2"/>
      <c r="Q4624" s="27"/>
      <c r="R4624" s="2"/>
      <c r="S4624" s="2"/>
      <c r="T4624" s="2"/>
      <c r="U4624" s="2"/>
      <c r="V4624" s="2"/>
      <c r="W4624" s="2"/>
    </row>
    <row r="4625" spans="2:23" ht="15" customHeight="1" x14ac:dyDescent="0.35">
      <c r="B4625" s="349"/>
      <c r="C4625" s="715" t="str">
        <f t="shared" si="287"/>
        <v/>
      </c>
      <c r="D4625" s="458">
        <f>IF(ISNUMBER(Summary!$D$17), DATE(Summary!$D$17, 1, 1) + INT((ROW(B4587)-1)/24), DATE(2024, 1, 1) + INT((ROW(B4587)-1)/24))</f>
        <v>45483</v>
      </c>
      <c r="E4625" s="459">
        <v>8.333333333333337E-2</v>
      </c>
      <c r="F4625" s="780"/>
      <c r="G4625" s="780"/>
      <c r="H4625" s="460">
        <f t="shared" si="285"/>
        <v>0</v>
      </c>
      <c r="I4625" s="460">
        <f t="shared" si="286"/>
        <v>0</v>
      </c>
      <c r="J4625" s="460">
        <f t="shared" si="288"/>
        <v>0</v>
      </c>
      <c r="K4625" s="9"/>
      <c r="P4625" s="2"/>
      <c r="Q4625" s="27"/>
      <c r="R4625" s="2"/>
      <c r="S4625" s="2"/>
      <c r="T4625" s="2"/>
      <c r="U4625" s="2"/>
      <c r="V4625" s="2"/>
      <c r="W4625" s="2"/>
    </row>
    <row r="4626" spans="2:23" ht="15" customHeight="1" x14ac:dyDescent="0.35">
      <c r="B4626" s="349"/>
      <c r="C4626" s="715" t="str">
        <f t="shared" si="287"/>
        <v/>
      </c>
      <c r="D4626" s="458">
        <f>IF(ISNUMBER(Summary!$D$17), DATE(Summary!$D$17, 1, 1) + INT((ROW(B4588)-1)/24), DATE(2024, 1, 1) + INT((ROW(B4588)-1)/24))</f>
        <v>45483</v>
      </c>
      <c r="E4626" s="459">
        <v>0.12500000000000006</v>
      </c>
      <c r="F4626" s="780"/>
      <c r="G4626" s="780"/>
      <c r="H4626" s="460">
        <f t="shared" si="285"/>
        <v>0</v>
      </c>
      <c r="I4626" s="460">
        <f t="shared" si="286"/>
        <v>0</v>
      </c>
      <c r="J4626" s="460">
        <f t="shared" si="288"/>
        <v>0</v>
      </c>
      <c r="K4626" s="9"/>
      <c r="P4626" s="2"/>
      <c r="Q4626" s="27"/>
      <c r="R4626" s="2"/>
      <c r="S4626" s="2"/>
      <c r="T4626" s="2"/>
      <c r="U4626" s="2"/>
      <c r="V4626" s="2"/>
      <c r="W4626" s="2"/>
    </row>
    <row r="4627" spans="2:23" ht="15" customHeight="1" x14ac:dyDescent="0.35">
      <c r="B4627" s="349"/>
      <c r="C4627" s="715" t="str">
        <f t="shared" si="287"/>
        <v/>
      </c>
      <c r="D4627" s="458">
        <f>IF(ISNUMBER(Summary!$D$17), DATE(Summary!$D$17, 1, 1) + INT((ROW(B4589)-1)/24), DATE(2024, 1, 1) + INT((ROW(B4589)-1)/24))</f>
        <v>45483</v>
      </c>
      <c r="E4627" s="459">
        <v>0.16666666666666669</v>
      </c>
      <c r="F4627" s="780"/>
      <c r="G4627" s="780"/>
      <c r="H4627" s="460">
        <f t="shared" si="285"/>
        <v>0</v>
      </c>
      <c r="I4627" s="460">
        <f t="shared" si="286"/>
        <v>0</v>
      </c>
      <c r="J4627" s="460">
        <f t="shared" si="288"/>
        <v>0</v>
      </c>
      <c r="K4627" s="9"/>
      <c r="P4627" s="2"/>
      <c r="Q4627" s="27"/>
      <c r="R4627" s="2"/>
      <c r="S4627" s="2"/>
      <c r="T4627" s="2"/>
      <c r="U4627" s="2"/>
      <c r="V4627" s="2"/>
      <c r="W4627" s="2"/>
    </row>
    <row r="4628" spans="2:23" ht="15" customHeight="1" x14ac:dyDescent="0.35">
      <c r="B4628" s="349"/>
      <c r="C4628" s="715" t="str">
        <f t="shared" si="287"/>
        <v/>
      </c>
      <c r="D4628" s="458">
        <f>IF(ISNUMBER(Summary!$D$17), DATE(Summary!$D$17, 1, 1) + INT((ROW(B4590)-1)/24), DATE(2024, 1, 1) + INT((ROW(B4590)-1)/24))</f>
        <v>45483</v>
      </c>
      <c r="E4628" s="459">
        <v>0.20833333333333337</v>
      </c>
      <c r="F4628" s="780"/>
      <c r="G4628" s="780"/>
      <c r="H4628" s="460">
        <f t="shared" si="285"/>
        <v>0</v>
      </c>
      <c r="I4628" s="460">
        <f t="shared" si="286"/>
        <v>0</v>
      </c>
      <c r="J4628" s="460">
        <f t="shared" si="288"/>
        <v>0</v>
      </c>
      <c r="K4628" s="9"/>
      <c r="P4628" s="2"/>
      <c r="Q4628" s="27"/>
      <c r="R4628" s="2"/>
      <c r="S4628" s="2"/>
      <c r="T4628" s="2"/>
      <c r="U4628" s="2"/>
      <c r="V4628" s="2"/>
      <c r="W4628" s="2"/>
    </row>
    <row r="4629" spans="2:23" ht="15" customHeight="1" x14ac:dyDescent="0.35">
      <c r="B4629" s="349"/>
      <c r="C4629" s="715" t="str">
        <f t="shared" si="287"/>
        <v/>
      </c>
      <c r="D4629" s="458">
        <f>IF(ISNUMBER(Summary!$D$17), DATE(Summary!$D$17, 1, 1) + INT((ROW(B4591)-1)/24), DATE(2024, 1, 1) + INT((ROW(B4591)-1)/24))</f>
        <v>45483</v>
      </c>
      <c r="E4629" s="459">
        <v>0.25</v>
      </c>
      <c r="F4629" s="780"/>
      <c r="G4629" s="780"/>
      <c r="H4629" s="460">
        <f t="shared" si="285"/>
        <v>0</v>
      </c>
      <c r="I4629" s="460">
        <f t="shared" si="286"/>
        <v>0</v>
      </c>
      <c r="J4629" s="460">
        <f t="shared" si="288"/>
        <v>0</v>
      </c>
      <c r="K4629" s="9"/>
      <c r="P4629" s="2"/>
      <c r="Q4629" s="27"/>
      <c r="R4629" s="2"/>
      <c r="S4629" s="2"/>
      <c r="T4629" s="2"/>
      <c r="U4629" s="2"/>
      <c r="V4629" s="2"/>
      <c r="W4629" s="2"/>
    </row>
    <row r="4630" spans="2:23" ht="15" customHeight="1" x14ac:dyDescent="0.35">
      <c r="B4630" s="349"/>
      <c r="C4630" s="715" t="str">
        <f t="shared" si="287"/>
        <v/>
      </c>
      <c r="D4630" s="458">
        <f>IF(ISNUMBER(Summary!$D$17), DATE(Summary!$D$17, 1, 1) + INT((ROW(B4592)-1)/24), DATE(2024, 1, 1) + INT((ROW(B4592)-1)/24))</f>
        <v>45483</v>
      </c>
      <c r="E4630" s="459">
        <v>0.29166666666666669</v>
      </c>
      <c r="F4630" s="780"/>
      <c r="G4630" s="780"/>
      <c r="H4630" s="460">
        <f t="shared" si="285"/>
        <v>0</v>
      </c>
      <c r="I4630" s="460">
        <f t="shared" si="286"/>
        <v>0</v>
      </c>
      <c r="J4630" s="460">
        <f t="shared" si="288"/>
        <v>0</v>
      </c>
      <c r="K4630" s="9"/>
      <c r="P4630" s="2"/>
      <c r="Q4630" s="27"/>
      <c r="R4630" s="2"/>
      <c r="S4630" s="2"/>
      <c r="T4630" s="2"/>
      <c r="U4630" s="2"/>
      <c r="V4630" s="2"/>
      <c r="W4630" s="2"/>
    </row>
    <row r="4631" spans="2:23" ht="15" customHeight="1" x14ac:dyDescent="0.35">
      <c r="B4631" s="349"/>
      <c r="C4631" s="715" t="str">
        <f t="shared" si="287"/>
        <v/>
      </c>
      <c r="D4631" s="458">
        <f>IF(ISNUMBER(Summary!$D$17), DATE(Summary!$D$17, 1, 1) + INT((ROW(B4593)-1)/24), DATE(2024, 1, 1) + INT((ROW(B4593)-1)/24))</f>
        <v>45483</v>
      </c>
      <c r="E4631" s="459">
        <v>0.33333333333333337</v>
      </c>
      <c r="F4631" s="780"/>
      <c r="G4631" s="780"/>
      <c r="H4631" s="460">
        <f t="shared" si="285"/>
        <v>0</v>
      </c>
      <c r="I4631" s="460">
        <f t="shared" si="286"/>
        <v>0</v>
      </c>
      <c r="J4631" s="460">
        <f t="shared" si="288"/>
        <v>0</v>
      </c>
      <c r="K4631" s="9"/>
      <c r="P4631" s="2"/>
      <c r="Q4631" s="27"/>
      <c r="R4631" s="2"/>
      <c r="S4631" s="2"/>
      <c r="T4631" s="2"/>
      <c r="U4631" s="2"/>
      <c r="V4631" s="2"/>
      <c r="W4631" s="2"/>
    </row>
    <row r="4632" spans="2:23" ht="15" customHeight="1" x14ac:dyDescent="0.35">
      <c r="B4632" s="349"/>
      <c r="C4632" s="715" t="str">
        <f t="shared" si="287"/>
        <v/>
      </c>
      <c r="D4632" s="458">
        <f>IF(ISNUMBER(Summary!$D$17), DATE(Summary!$D$17, 1, 1) + INT((ROW(B4594)-1)/24), DATE(2024, 1, 1) + INT((ROW(B4594)-1)/24))</f>
        <v>45483</v>
      </c>
      <c r="E4632" s="459">
        <v>0.375</v>
      </c>
      <c r="F4632" s="780"/>
      <c r="G4632" s="780"/>
      <c r="H4632" s="460">
        <f t="shared" si="285"/>
        <v>0</v>
      </c>
      <c r="I4632" s="460">
        <f t="shared" si="286"/>
        <v>0</v>
      </c>
      <c r="J4632" s="460">
        <f t="shared" si="288"/>
        <v>0</v>
      </c>
      <c r="K4632" s="9"/>
      <c r="P4632" s="2"/>
      <c r="Q4632" s="27"/>
      <c r="R4632" s="2"/>
      <c r="S4632" s="2"/>
      <c r="T4632" s="2"/>
      <c r="U4632" s="2"/>
      <c r="V4632" s="2"/>
      <c r="W4632" s="2"/>
    </row>
    <row r="4633" spans="2:23" ht="15" customHeight="1" x14ac:dyDescent="0.35">
      <c r="B4633" s="349"/>
      <c r="C4633" s="715" t="str">
        <f t="shared" si="287"/>
        <v/>
      </c>
      <c r="D4633" s="458">
        <f>IF(ISNUMBER(Summary!$D$17), DATE(Summary!$D$17, 1, 1) + INT((ROW(B4595)-1)/24), DATE(2024, 1, 1) + INT((ROW(B4595)-1)/24))</f>
        <v>45483</v>
      </c>
      <c r="E4633" s="459">
        <v>0.41666666666666669</v>
      </c>
      <c r="F4633" s="780"/>
      <c r="G4633" s="780"/>
      <c r="H4633" s="460">
        <f t="shared" si="285"/>
        <v>0</v>
      </c>
      <c r="I4633" s="460">
        <f t="shared" si="286"/>
        <v>0</v>
      </c>
      <c r="J4633" s="460">
        <f t="shared" si="288"/>
        <v>0</v>
      </c>
      <c r="K4633" s="9"/>
      <c r="P4633" s="2"/>
      <c r="Q4633" s="27"/>
      <c r="R4633" s="2"/>
      <c r="S4633" s="2"/>
      <c r="T4633" s="2"/>
      <c r="U4633" s="2"/>
      <c r="V4633" s="2"/>
      <c r="W4633" s="2"/>
    </row>
    <row r="4634" spans="2:23" ht="15" customHeight="1" x14ac:dyDescent="0.35">
      <c r="B4634" s="349"/>
      <c r="C4634" s="715" t="str">
        <f t="shared" si="287"/>
        <v/>
      </c>
      <c r="D4634" s="458">
        <f>IF(ISNUMBER(Summary!$D$17), DATE(Summary!$D$17, 1, 1) + INT((ROW(B4596)-1)/24), DATE(2024, 1, 1) + INT((ROW(B4596)-1)/24))</f>
        <v>45483</v>
      </c>
      <c r="E4634" s="459">
        <v>0.45833333333333337</v>
      </c>
      <c r="F4634" s="780"/>
      <c r="G4634" s="780"/>
      <c r="H4634" s="460">
        <f t="shared" si="285"/>
        <v>0</v>
      </c>
      <c r="I4634" s="460">
        <f t="shared" si="286"/>
        <v>0</v>
      </c>
      <c r="J4634" s="460">
        <f t="shared" si="288"/>
        <v>0</v>
      </c>
      <c r="K4634" s="9"/>
      <c r="P4634" s="2"/>
      <c r="Q4634" s="27"/>
      <c r="R4634" s="2"/>
      <c r="S4634" s="2"/>
      <c r="T4634" s="2"/>
      <c r="U4634" s="2"/>
      <c r="V4634" s="2"/>
      <c r="W4634" s="2"/>
    </row>
    <row r="4635" spans="2:23" ht="15" customHeight="1" x14ac:dyDescent="0.35">
      <c r="B4635" s="349"/>
      <c r="C4635" s="715" t="str">
        <f t="shared" si="287"/>
        <v/>
      </c>
      <c r="D4635" s="458">
        <f>IF(ISNUMBER(Summary!$D$17), DATE(Summary!$D$17, 1, 1) + INT((ROW(B4597)-1)/24), DATE(2024, 1, 1) + INT((ROW(B4597)-1)/24))</f>
        <v>45483</v>
      </c>
      <c r="E4635" s="459">
        <v>0.50000000000000011</v>
      </c>
      <c r="F4635" s="780"/>
      <c r="G4635" s="780"/>
      <c r="H4635" s="460">
        <f t="shared" si="285"/>
        <v>0</v>
      </c>
      <c r="I4635" s="460">
        <f t="shared" si="286"/>
        <v>0</v>
      </c>
      <c r="J4635" s="460">
        <f t="shared" si="288"/>
        <v>0</v>
      </c>
      <c r="K4635" s="9"/>
      <c r="P4635" s="2"/>
      <c r="Q4635" s="27"/>
      <c r="R4635" s="2"/>
      <c r="S4635" s="2"/>
      <c r="T4635" s="2"/>
      <c r="U4635" s="2"/>
      <c r="V4635" s="2"/>
      <c r="W4635" s="2"/>
    </row>
    <row r="4636" spans="2:23" ht="15" customHeight="1" x14ac:dyDescent="0.35">
      <c r="B4636" s="349"/>
      <c r="C4636" s="715" t="str">
        <f t="shared" si="287"/>
        <v/>
      </c>
      <c r="D4636" s="458">
        <f>IF(ISNUMBER(Summary!$D$17), DATE(Summary!$D$17, 1, 1) + INT((ROW(B4598)-1)/24), DATE(2024, 1, 1) + INT((ROW(B4598)-1)/24))</f>
        <v>45483</v>
      </c>
      <c r="E4636" s="459">
        <v>0.54166666666666674</v>
      </c>
      <c r="F4636" s="780"/>
      <c r="G4636" s="780"/>
      <c r="H4636" s="460">
        <f t="shared" si="285"/>
        <v>0</v>
      </c>
      <c r="I4636" s="460">
        <f t="shared" si="286"/>
        <v>0</v>
      </c>
      <c r="J4636" s="460">
        <f t="shared" si="288"/>
        <v>0</v>
      </c>
      <c r="K4636" s="9"/>
      <c r="P4636" s="2"/>
      <c r="Q4636" s="27"/>
      <c r="R4636" s="2"/>
      <c r="S4636" s="2"/>
      <c r="T4636" s="2"/>
      <c r="U4636" s="2"/>
      <c r="V4636" s="2"/>
      <c r="W4636" s="2"/>
    </row>
    <row r="4637" spans="2:23" ht="15" customHeight="1" x14ac:dyDescent="0.35">
      <c r="B4637" s="349"/>
      <c r="C4637" s="715" t="str">
        <f t="shared" si="287"/>
        <v/>
      </c>
      <c r="D4637" s="458">
        <f>IF(ISNUMBER(Summary!$D$17), DATE(Summary!$D$17, 1, 1) + INT((ROW(B4599)-1)/24), DATE(2024, 1, 1) + INT((ROW(B4599)-1)/24))</f>
        <v>45483</v>
      </c>
      <c r="E4637" s="459">
        <v>0.58333333333333337</v>
      </c>
      <c r="F4637" s="780"/>
      <c r="G4637" s="780"/>
      <c r="H4637" s="460">
        <f t="shared" si="285"/>
        <v>0</v>
      </c>
      <c r="I4637" s="460">
        <f t="shared" si="286"/>
        <v>0</v>
      </c>
      <c r="J4637" s="460">
        <f t="shared" si="288"/>
        <v>0</v>
      </c>
      <c r="K4637" s="9"/>
      <c r="P4637" s="2"/>
      <c r="Q4637" s="27"/>
      <c r="R4637" s="2"/>
      <c r="S4637" s="2"/>
      <c r="T4637" s="2"/>
      <c r="U4637" s="2"/>
      <c r="V4637" s="2"/>
      <c r="W4637" s="2"/>
    </row>
    <row r="4638" spans="2:23" ht="15" customHeight="1" x14ac:dyDescent="0.35">
      <c r="B4638" s="349"/>
      <c r="C4638" s="715" t="str">
        <f t="shared" si="287"/>
        <v/>
      </c>
      <c r="D4638" s="458">
        <f>IF(ISNUMBER(Summary!$D$17), DATE(Summary!$D$17, 1, 1) + INT((ROW(B4600)-1)/24), DATE(2024, 1, 1) + INT((ROW(B4600)-1)/24))</f>
        <v>45483</v>
      </c>
      <c r="E4638" s="459">
        <v>0.62500000000000011</v>
      </c>
      <c r="F4638" s="780"/>
      <c r="G4638" s="780"/>
      <c r="H4638" s="460">
        <f t="shared" si="285"/>
        <v>0</v>
      </c>
      <c r="I4638" s="460">
        <f t="shared" si="286"/>
        <v>0</v>
      </c>
      <c r="J4638" s="460">
        <f t="shared" si="288"/>
        <v>0</v>
      </c>
      <c r="K4638" s="9"/>
      <c r="P4638" s="2"/>
      <c r="Q4638" s="27"/>
      <c r="R4638" s="2"/>
      <c r="S4638" s="2"/>
      <c r="T4638" s="2"/>
      <c r="U4638" s="2"/>
      <c r="V4638" s="2"/>
      <c r="W4638" s="2"/>
    </row>
    <row r="4639" spans="2:23" ht="15" customHeight="1" x14ac:dyDescent="0.35">
      <c r="B4639" s="349"/>
      <c r="C4639" s="715" t="str">
        <f t="shared" si="287"/>
        <v/>
      </c>
      <c r="D4639" s="458">
        <f>IF(ISNUMBER(Summary!$D$17), DATE(Summary!$D$17, 1, 1) + INT((ROW(B4601)-1)/24), DATE(2024, 1, 1) + INT((ROW(B4601)-1)/24))</f>
        <v>45483</v>
      </c>
      <c r="E4639" s="459">
        <v>0.66666666666666674</v>
      </c>
      <c r="F4639" s="780"/>
      <c r="G4639" s="780"/>
      <c r="H4639" s="460">
        <f t="shared" si="285"/>
        <v>0</v>
      </c>
      <c r="I4639" s="460">
        <f t="shared" si="286"/>
        <v>0</v>
      </c>
      <c r="J4639" s="460">
        <f t="shared" si="288"/>
        <v>0</v>
      </c>
      <c r="K4639" s="9"/>
      <c r="P4639" s="2"/>
      <c r="Q4639" s="27"/>
      <c r="R4639" s="2"/>
      <c r="S4639" s="2"/>
      <c r="T4639" s="2"/>
      <c r="U4639" s="2"/>
      <c r="V4639" s="2"/>
      <c r="W4639" s="2"/>
    </row>
    <row r="4640" spans="2:23" ht="15" customHeight="1" x14ac:dyDescent="0.35">
      <c r="B4640" s="349"/>
      <c r="C4640" s="715" t="str">
        <f t="shared" si="287"/>
        <v/>
      </c>
      <c r="D4640" s="458">
        <f>IF(ISNUMBER(Summary!$D$17), DATE(Summary!$D$17, 1, 1) + INT((ROW(B4602)-1)/24), DATE(2024, 1, 1) + INT((ROW(B4602)-1)/24))</f>
        <v>45483</v>
      </c>
      <c r="E4640" s="459">
        <v>0.70833333333333337</v>
      </c>
      <c r="F4640" s="780"/>
      <c r="G4640" s="780"/>
      <c r="H4640" s="460">
        <f t="shared" si="285"/>
        <v>0</v>
      </c>
      <c r="I4640" s="460">
        <f t="shared" si="286"/>
        <v>0</v>
      </c>
      <c r="J4640" s="460">
        <f t="shared" si="288"/>
        <v>0</v>
      </c>
      <c r="K4640" s="9"/>
      <c r="P4640" s="2"/>
      <c r="Q4640" s="27"/>
      <c r="R4640" s="2"/>
      <c r="S4640" s="2"/>
      <c r="T4640" s="2"/>
      <c r="U4640" s="2"/>
      <c r="V4640" s="2"/>
      <c r="W4640" s="2"/>
    </row>
    <row r="4641" spans="2:23" ht="15" customHeight="1" x14ac:dyDescent="0.35">
      <c r="B4641" s="349"/>
      <c r="C4641" s="715" t="str">
        <f t="shared" si="287"/>
        <v/>
      </c>
      <c r="D4641" s="458">
        <f>IF(ISNUMBER(Summary!$D$17), DATE(Summary!$D$17, 1, 1) + INT((ROW(B4603)-1)/24), DATE(2024, 1, 1) + INT((ROW(B4603)-1)/24))</f>
        <v>45483</v>
      </c>
      <c r="E4641" s="459">
        <v>0.75000000000000011</v>
      </c>
      <c r="F4641" s="780"/>
      <c r="G4641" s="780"/>
      <c r="H4641" s="460">
        <f t="shared" si="285"/>
        <v>0</v>
      </c>
      <c r="I4641" s="460">
        <f t="shared" si="286"/>
        <v>0</v>
      </c>
      <c r="J4641" s="460">
        <f t="shared" si="288"/>
        <v>0</v>
      </c>
      <c r="K4641" s="9"/>
      <c r="P4641" s="2"/>
      <c r="Q4641" s="27"/>
      <c r="R4641" s="2"/>
      <c r="S4641" s="2"/>
      <c r="T4641" s="2"/>
      <c r="U4641" s="2"/>
      <c r="V4641" s="2"/>
      <c r="W4641" s="2"/>
    </row>
    <row r="4642" spans="2:23" ht="15" customHeight="1" x14ac:dyDescent="0.35">
      <c r="B4642" s="349"/>
      <c r="C4642" s="715" t="str">
        <f t="shared" si="287"/>
        <v/>
      </c>
      <c r="D4642" s="458">
        <f>IF(ISNUMBER(Summary!$D$17), DATE(Summary!$D$17, 1, 1) + INT((ROW(B4604)-1)/24), DATE(2024, 1, 1) + INT((ROW(B4604)-1)/24))</f>
        <v>45483</v>
      </c>
      <c r="E4642" s="459">
        <v>0.79166666666666674</v>
      </c>
      <c r="F4642" s="780"/>
      <c r="G4642" s="780"/>
      <c r="H4642" s="460">
        <f t="shared" si="285"/>
        <v>0</v>
      </c>
      <c r="I4642" s="460">
        <f t="shared" si="286"/>
        <v>0</v>
      </c>
      <c r="J4642" s="460">
        <f t="shared" si="288"/>
        <v>0</v>
      </c>
      <c r="K4642" s="9"/>
      <c r="P4642" s="2"/>
      <c r="Q4642" s="27"/>
      <c r="R4642" s="2"/>
      <c r="S4642" s="2"/>
      <c r="T4642" s="2"/>
      <c r="U4642" s="2"/>
      <c r="V4642" s="2"/>
      <c r="W4642" s="2"/>
    </row>
    <row r="4643" spans="2:23" ht="15" customHeight="1" x14ac:dyDescent="0.35">
      <c r="B4643" s="349"/>
      <c r="C4643" s="715" t="str">
        <f t="shared" si="287"/>
        <v/>
      </c>
      <c r="D4643" s="458">
        <f>IF(ISNUMBER(Summary!$D$17), DATE(Summary!$D$17, 1, 1) + INT((ROW(B4605)-1)/24), DATE(2024, 1, 1) + INT((ROW(B4605)-1)/24))</f>
        <v>45483</v>
      </c>
      <c r="E4643" s="459">
        <v>0.83333333333333337</v>
      </c>
      <c r="F4643" s="780"/>
      <c r="G4643" s="780"/>
      <c r="H4643" s="460">
        <f t="shared" si="285"/>
        <v>0</v>
      </c>
      <c r="I4643" s="460">
        <f t="shared" si="286"/>
        <v>0</v>
      </c>
      <c r="J4643" s="460">
        <f t="shared" si="288"/>
        <v>0</v>
      </c>
      <c r="K4643" s="9"/>
      <c r="P4643" s="2"/>
      <c r="Q4643" s="27"/>
      <c r="R4643" s="2"/>
      <c r="S4643" s="2"/>
      <c r="T4643" s="2"/>
      <c r="U4643" s="2"/>
      <c r="V4643" s="2"/>
      <c r="W4643" s="2"/>
    </row>
    <row r="4644" spans="2:23" ht="15" customHeight="1" x14ac:dyDescent="0.35">
      <c r="B4644" s="349"/>
      <c r="C4644" s="715" t="str">
        <f t="shared" si="287"/>
        <v/>
      </c>
      <c r="D4644" s="458">
        <f>IF(ISNUMBER(Summary!$D$17), DATE(Summary!$D$17, 1, 1) + INT((ROW(B4606)-1)/24), DATE(2024, 1, 1) + INT((ROW(B4606)-1)/24))</f>
        <v>45483</v>
      </c>
      <c r="E4644" s="459">
        <v>0.87500000000000011</v>
      </c>
      <c r="F4644" s="780"/>
      <c r="G4644" s="780"/>
      <c r="H4644" s="460">
        <f t="shared" si="285"/>
        <v>0</v>
      </c>
      <c r="I4644" s="460">
        <f t="shared" si="286"/>
        <v>0</v>
      </c>
      <c r="J4644" s="460">
        <f t="shared" si="288"/>
        <v>0</v>
      </c>
      <c r="K4644" s="9"/>
      <c r="P4644" s="2"/>
      <c r="Q4644" s="27"/>
      <c r="R4644" s="2"/>
      <c r="S4644" s="2"/>
      <c r="T4644" s="2"/>
      <c r="U4644" s="2"/>
      <c r="V4644" s="2"/>
      <c r="W4644" s="2"/>
    </row>
    <row r="4645" spans="2:23" ht="15" customHeight="1" x14ac:dyDescent="0.35">
      <c r="B4645" s="349"/>
      <c r="C4645" s="715" t="str">
        <f t="shared" si="287"/>
        <v/>
      </c>
      <c r="D4645" s="458">
        <f>IF(ISNUMBER(Summary!$D$17), DATE(Summary!$D$17, 1, 1) + INT((ROW(B4607)-1)/24), DATE(2024, 1, 1) + INT((ROW(B4607)-1)/24))</f>
        <v>45483</v>
      </c>
      <c r="E4645" s="459">
        <v>0.91666666666666674</v>
      </c>
      <c r="F4645" s="780"/>
      <c r="G4645" s="780"/>
      <c r="H4645" s="460">
        <f t="shared" si="285"/>
        <v>0</v>
      </c>
      <c r="I4645" s="460">
        <f t="shared" si="286"/>
        <v>0</v>
      </c>
      <c r="J4645" s="460">
        <f t="shared" si="288"/>
        <v>0</v>
      </c>
      <c r="K4645" s="9"/>
      <c r="P4645" s="2"/>
      <c r="Q4645" s="27"/>
      <c r="R4645" s="2"/>
      <c r="S4645" s="2"/>
      <c r="T4645" s="2"/>
      <c r="U4645" s="2"/>
      <c r="V4645" s="2"/>
      <c r="W4645" s="2"/>
    </row>
    <row r="4646" spans="2:23" ht="15" customHeight="1" x14ac:dyDescent="0.35">
      <c r="B4646" s="349"/>
      <c r="C4646" s="715" t="str">
        <f t="shared" si="287"/>
        <v/>
      </c>
      <c r="D4646" s="458">
        <f>IF(ISNUMBER(Summary!$D$17), DATE(Summary!$D$17, 1, 1) + INT((ROW(B4608)-1)/24), DATE(2024, 1, 1) + INT((ROW(B4608)-1)/24))</f>
        <v>45483</v>
      </c>
      <c r="E4646" s="459">
        <v>0.95833333333333337</v>
      </c>
      <c r="F4646" s="780"/>
      <c r="G4646" s="780"/>
      <c r="H4646" s="460">
        <f t="shared" si="285"/>
        <v>0</v>
      </c>
      <c r="I4646" s="460">
        <f t="shared" si="286"/>
        <v>0</v>
      </c>
      <c r="J4646" s="460">
        <f t="shared" si="288"/>
        <v>0</v>
      </c>
      <c r="K4646" s="9"/>
      <c r="P4646" s="2"/>
      <c r="Q4646" s="27"/>
      <c r="R4646" s="2"/>
      <c r="S4646" s="2"/>
      <c r="T4646" s="2"/>
      <c r="U4646" s="2"/>
      <c r="V4646" s="2"/>
      <c r="W4646" s="2"/>
    </row>
    <row r="4647" spans="2:23" ht="15" customHeight="1" x14ac:dyDescent="0.35">
      <c r="B4647" s="457"/>
      <c r="C4647" s="715">
        <f t="shared" si="287"/>
        <v>45484</v>
      </c>
      <c r="D4647" s="458">
        <f>IF(ISNUMBER(Summary!$D$17), DATE(Summary!$D$17, 1, 1) + INT((ROW(B4609)-1)/24), DATE(2024, 1, 1) + INT((ROW(B4609)-1)/24))</f>
        <v>45484</v>
      </c>
      <c r="E4647" s="459">
        <v>3.1225022567582528E-17</v>
      </c>
      <c r="F4647" s="780"/>
      <c r="G4647" s="780"/>
      <c r="H4647" s="460">
        <f t="shared" ref="H4647:H4710" si="289">IF(G4647&gt;F4647,F4647,G4647)</f>
        <v>0</v>
      </c>
      <c r="I4647" s="460">
        <f t="shared" ref="I4647:I4710" si="290">F4647-H4647</f>
        <v>0</v>
      </c>
      <c r="J4647" s="460">
        <f t="shared" si="288"/>
        <v>0</v>
      </c>
      <c r="K4647" s="9"/>
      <c r="P4647" s="2"/>
      <c r="Q4647" s="27"/>
      <c r="R4647" s="2"/>
      <c r="S4647" s="2"/>
      <c r="T4647" s="2"/>
      <c r="U4647" s="2"/>
      <c r="V4647" s="2"/>
      <c r="W4647" s="2"/>
    </row>
    <row r="4648" spans="2:23" ht="15" customHeight="1" x14ac:dyDescent="0.35">
      <c r="B4648" s="349"/>
      <c r="C4648" s="715" t="str">
        <f t="shared" ref="C4648:C4711" si="291">IF(MOD(ROW()-ROW($E$39), 24)=0, $D4648, "")</f>
        <v/>
      </c>
      <c r="D4648" s="458">
        <f>IF(ISNUMBER(Summary!$D$17), DATE(Summary!$D$17, 1, 1) + INT((ROW(B4610)-1)/24), DATE(2024, 1, 1) + INT((ROW(B4610)-1)/24))</f>
        <v>45484</v>
      </c>
      <c r="E4648" s="459">
        <v>4.1666666666666699E-2</v>
      </c>
      <c r="F4648" s="780"/>
      <c r="G4648" s="780"/>
      <c r="H4648" s="460">
        <f t="shared" si="289"/>
        <v>0</v>
      </c>
      <c r="I4648" s="460">
        <f t="shared" si="290"/>
        <v>0</v>
      </c>
      <c r="J4648" s="460">
        <f t="shared" si="288"/>
        <v>0</v>
      </c>
      <c r="K4648" s="9"/>
      <c r="P4648" s="2"/>
      <c r="Q4648" s="27"/>
      <c r="R4648" s="2"/>
      <c r="S4648" s="2"/>
      <c r="T4648" s="2"/>
      <c r="U4648" s="2"/>
      <c r="V4648" s="2"/>
      <c r="W4648" s="2"/>
    </row>
    <row r="4649" spans="2:23" ht="15" customHeight="1" x14ac:dyDescent="0.35">
      <c r="B4649" s="349"/>
      <c r="C4649" s="715" t="str">
        <f t="shared" si="291"/>
        <v/>
      </c>
      <c r="D4649" s="458">
        <f>IF(ISNUMBER(Summary!$D$17), DATE(Summary!$D$17, 1, 1) + INT((ROW(B4611)-1)/24), DATE(2024, 1, 1) + INT((ROW(B4611)-1)/24))</f>
        <v>45484</v>
      </c>
      <c r="E4649" s="459">
        <v>8.333333333333337E-2</v>
      </c>
      <c r="F4649" s="780"/>
      <c r="G4649" s="780"/>
      <c r="H4649" s="460">
        <f t="shared" si="289"/>
        <v>0</v>
      </c>
      <c r="I4649" s="460">
        <f t="shared" si="290"/>
        <v>0</v>
      </c>
      <c r="J4649" s="460">
        <f t="shared" si="288"/>
        <v>0</v>
      </c>
      <c r="K4649" s="9"/>
      <c r="P4649" s="2"/>
      <c r="Q4649" s="27"/>
      <c r="R4649" s="2"/>
      <c r="S4649" s="2"/>
      <c r="T4649" s="2"/>
      <c r="U4649" s="2"/>
      <c r="V4649" s="2"/>
      <c r="W4649" s="2"/>
    </row>
    <row r="4650" spans="2:23" ht="15" customHeight="1" x14ac:dyDescent="0.35">
      <c r="B4650" s="349"/>
      <c r="C4650" s="715" t="str">
        <f t="shared" si="291"/>
        <v/>
      </c>
      <c r="D4650" s="458">
        <f>IF(ISNUMBER(Summary!$D$17), DATE(Summary!$D$17, 1, 1) + INT((ROW(B4612)-1)/24), DATE(2024, 1, 1) + INT((ROW(B4612)-1)/24))</f>
        <v>45484</v>
      </c>
      <c r="E4650" s="459">
        <v>0.12500000000000006</v>
      </c>
      <c r="F4650" s="780"/>
      <c r="G4650" s="780"/>
      <c r="H4650" s="460">
        <f t="shared" si="289"/>
        <v>0</v>
      </c>
      <c r="I4650" s="460">
        <f t="shared" si="290"/>
        <v>0</v>
      </c>
      <c r="J4650" s="460">
        <f t="shared" si="288"/>
        <v>0</v>
      </c>
      <c r="K4650" s="9"/>
      <c r="P4650" s="2"/>
      <c r="Q4650" s="27"/>
      <c r="R4650" s="2"/>
      <c r="S4650" s="2"/>
      <c r="T4650" s="2"/>
      <c r="U4650" s="2"/>
      <c r="V4650" s="2"/>
      <c r="W4650" s="2"/>
    </row>
    <row r="4651" spans="2:23" ht="15" customHeight="1" x14ac:dyDescent="0.35">
      <c r="B4651" s="349"/>
      <c r="C4651" s="715" t="str">
        <f t="shared" si="291"/>
        <v/>
      </c>
      <c r="D4651" s="458">
        <f>IF(ISNUMBER(Summary!$D$17), DATE(Summary!$D$17, 1, 1) + INT((ROW(B4613)-1)/24), DATE(2024, 1, 1) + INT((ROW(B4613)-1)/24))</f>
        <v>45484</v>
      </c>
      <c r="E4651" s="459">
        <v>0.16666666666666669</v>
      </c>
      <c r="F4651" s="780"/>
      <c r="G4651" s="780"/>
      <c r="H4651" s="460">
        <f t="shared" si="289"/>
        <v>0</v>
      </c>
      <c r="I4651" s="460">
        <f t="shared" si="290"/>
        <v>0</v>
      </c>
      <c r="J4651" s="460">
        <f t="shared" si="288"/>
        <v>0</v>
      </c>
      <c r="K4651" s="9"/>
      <c r="P4651" s="2"/>
      <c r="Q4651" s="27"/>
      <c r="R4651" s="2"/>
      <c r="S4651" s="2"/>
      <c r="T4651" s="2"/>
      <c r="U4651" s="2"/>
      <c r="V4651" s="2"/>
      <c r="W4651" s="2"/>
    </row>
    <row r="4652" spans="2:23" ht="15" customHeight="1" x14ac:dyDescent="0.35">
      <c r="B4652" s="349"/>
      <c r="C4652" s="715" t="str">
        <f t="shared" si="291"/>
        <v/>
      </c>
      <c r="D4652" s="458">
        <f>IF(ISNUMBER(Summary!$D$17), DATE(Summary!$D$17, 1, 1) + INT((ROW(B4614)-1)/24), DATE(2024, 1, 1) + INT((ROW(B4614)-1)/24))</f>
        <v>45484</v>
      </c>
      <c r="E4652" s="459">
        <v>0.20833333333333337</v>
      </c>
      <c r="F4652" s="780"/>
      <c r="G4652" s="780"/>
      <c r="H4652" s="460">
        <f t="shared" si="289"/>
        <v>0</v>
      </c>
      <c r="I4652" s="460">
        <f t="shared" si="290"/>
        <v>0</v>
      </c>
      <c r="J4652" s="460">
        <f t="shared" si="288"/>
        <v>0</v>
      </c>
      <c r="K4652" s="9"/>
      <c r="P4652" s="2"/>
      <c r="Q4652" s="27"/>
      <c r="R4652" s="2"/>
      <c r="S4652" s="2"/>
      <c r="T4652" s="2"/>
      <c r="U4652" s="2"/>
      <c r="V4652" s="2"/>
      <c r="W4652" s="2"/>
    </row>
    <row r="4653" spans="2:23" ht="15" customHeight="1" x14ac:dyDescent="0.35">
      <c r="B4653" s="349"/>
      <c r="C4653" s="715" t="str">
        <f t="shared" si="291"/>
        <v/>
      </c>
      <c r="D4653" s="458">
        <f>IF(ISNUMBER(Summary!$D$17), DATE(Summary!$D$17, 1, 1) + INT((ROW(B4615)-1)/24), DATE(2024, 1, 1) + INT((ROW(B4615)-1)/24))</f>
        <v>45484</v>
      </c>
      <c r="E4653" s="459">
        <v>0.25</v>
      </c>
      <c r="F4653" s="780"/>
      <c r="G4653" s="780"/>
      <c r="H4653" s="460">
        <f t="shared" si="289"/>
        <v>0</v>
      </c>
      <c r="I4653" s="460">
        <f t="shared" si="290"/>
        <v>0</v>
      </c>
      <c r="J4653" s="460">
        <f t="shared" si="288"/>
        <v>0</v>
      </c>
      <c r="K4653" s="9"/>
      <c r="P4653" s="2"/>
      <c r="Q4653" s="27"/>
      <c r="R4653" s="2"/>
      <c r="S4653" s="2"/>
      <c r="T4653" s="2"/>
      <c r="U4653" s="2"/>
      <c r="V4653" s="2"/>
      <c r="W4653" s="2"/>
    </row>
    <row r="4654" spans="2:23" ht="15" customHeight="1" x14ac:dyDescent="0.35">
      <c r="B4654" s="349"/>
      <c r="C4654" s="715" t="str">
        <f t="shared" si="291"/>
        <v/>
      </c>
      <c r="D4654" s="458">
        <f>IF(ISNUMBER(Summary!$D$17), DATE(Summary!$D$17, 1, 1) + INT((ROW(B4616)-1)/24), DATE(2024, 1, 1) + INT((ROW(B4616)-1)/24))</f>
        <v>45484</v>
      </c>
      <c r="E4654" s="459">
        <v>0.29166666666666669</v>
      </c>
      <c r="F4654" s="780"/>
      <c r="G4654" s="780"/>
      <c r="H4654" s="460">
        <f t="shared" si="289"/>
        <v>0</v>
      </c>
      <c r="I4654" s="460">
        <f t="shared" si="290"/>
        <v>0</v>
      </c>
      <c r="J4654" s="460">
        <f t="shared" si="288"/>
        <v>0</v>
      </c>
      <c r="K4654" s="9"/>
      <c r="P4654" s="2"/>
      <c r="Q4654" s="27"/>
      <c r="R4654" s="2"/>
      <c r="S4654" s="2"/>
      <c r="T4654" s="2"/>
      <c r="U4654" s="2"/>
      <c r="V4654" s="2"/>
      <c r="W4654" s="2"/>
    </row>
    <row r="4655" spans="2:23" ht="15" customHeight="1" x14ac:dyDescent="0.35">
      <c r="B4655" s="349"/>
      <c r="C4655" s="715" t="str">
        <f t="shared" si="291"/>
        <v/>
      </c>
      <c r="D4655" s="458">
        <f>IF(ISNUMBER(Summary!$D$17), DATE(Summary!$D$17, 1, 1) + INT((ROW(B4617)-1)/24), DATE(2024, 1, 1) + INT((ROW(B4617)-1)/24))</f>
        <v>45484</v>
      </c>
      <c r="E4655" s="459">
        <v>0.33333333333333337</v>
      </c>
      <c r="F4655" s="780"/>
      <c r="G4655" s="780"/>
      <c r="H4655" s="460">
        <f t="shared" si="289"/>
        <v>0</v>
      </c>
      <c r="I4655" s="460">
        <f t="shared" si="290"/>
        <v>0</v>
      </c>
      <c r="J4655" s="460">
        <f t="shared" si="288"/>
        <v>0</v>
      </c>
      <c r="K4655" s="9"/>
      <c r="P4655" s="2"/>
      <c r="Q4655" s="27"/>
      <c r="R4655" s="2"/>
      <c r="S4655" s="2"/>
      <c r="T4655" s="2"/>
      <c r="U4655" s="2"/>
      <c r="V4655" s="2"/>
      <c r="W4655" s="2"/>
    </row>
    <row r="4656" spans="2:23" ht="15" customHeight="1" x14ac:dyDescent="0.35">
      <c r="B4656" s="349"/>
      <c r="C4656" s="715" t="str">
        <f t="shared" si="291"/>
        <v/>
      </c>
      <c r="D4656" s="458">
        <f>IF(ISNUMBER(Summary!$D$17), DATE(Summary!$D$17, 1, 1) + INT((ROW(B4618)-1)/24), DATE(2024, 1, 1) + INT((ROW(B4618)-1)/24))</f>
        <v>45484</v>
      </c>
      <c r="E4656" s="459">
        <v>0.375</v>
      </c>
      <c r="F4656" s="780"/>
      <c r="G4656" s="780"/>
      <c r="H4656" s="460">
        <f t="shared" si="289"/>
        <v>0</v>
      </c>
      <c r="I4656" s="460">
        <f t="shared" si="290"/>
        <v>0</v>
      </c>
      <c r="J4656" s="460">
        <f t="shared" si="288"/>
        <v>0</v>
      </c>
      <c r="K4656" s="9"/>
      <c r="P4656" s="2"/>
      <c r="Q4656" s="27"/>
      <c r="R4656" s="2"/>
      <c r="S4656" s="2"/>
      <c r="T4656" s="2"/>
      <c r="U4656" s="2"/>
      <c r="V4656" s="2"/>
      <c r="W4656" s="2"/>
    </row>
    <row r="4657" spans="2:23" ht="15" customHeight="1" x14ac:dyDescent="0.35">
      <c r="B4657" s="349"/>
      <c r="C4657" s="715" t="str">
        <f t="shared" si="291"/>
        <v/>
      </c>
      <c r="D4657" s="458">
        <f>IF(ISNUMBER(Summary!$D$17), DATE(Summary!$D$17, 1, 1) + INT((ROW(B4619)-1)/24), DATE(2024, 1, 1) + INT((ROW(B4619)-1)/24))</f>
        <v>45484</v>
      </c>
      <c r="E4657" s="459">
        <v>0.41666666666666669</v>
      </c>
      <c r="F4657" s="780"/>
      <c r="G4657" s="780"/>
      <c r="H4657" s="460">
        <f t="shared" si="289"/>
        <v>0</v>
      </c>
      <c r="I4657" s="460">
        <f t="shared" si="290"/>
        <v>0</v>
      </c>
      <c r="J4657" s="460">
        <f t="shared" si="288"/>
        <v>0</v>
      </c>
      <c r="K4657" s="9"/>
      <c r="P4657" s="2"/>
      <c r="Q4657" s="27"/>
      <c r="R4657" s="2"/>
      <c r="S4657" s="2"/>
      <c r="T4657" s="2"/>
      <c r="U4657" s="2"/>
      <c r="V4657" s="2"/>
      <c r="W4657" s="2"/>
    </row>
    <row r="4658" spans="2:23" ht="15" customHeight="1" x14ac:dyDescent="0.35">
      <c r="B4658" s="349"/>
      <c r="C4658" s="715" t="str">
        <f t="shared" si="291"/>
        <v/>
      </c>
      <c r="D4658" s="458">
        <f>IF(ISNUMBER(Summary!$D$17), DATE(Summary!$D$17, 1, 1) + INT((ROW(B4620)-1)/24), DATE(2024, 1, 1) + INT((ROW(B4620)-1)/24))</f>
        <v>45484</v>
      </c>
      <c r="E4658" s="459">
        <v>0.45833333333333337</v>
      </c>
      <c r="F4658" s="780"/>
      <c r="G4658" s="780"/>
      <c r="H4658" s="460">
        <f t="shared" si="289"/>
        <v>0</v>
      </c>
      <c r="I4658" s="460">
        <f t="shared" si="290"/>
        <v>0</v>
      </c>
      <c r="J4658" s="460">
        <f t="shared" si="288"/>
        <v>0</v>
      </c>
      <c r="K4658" s="9"/>
      <c r="P4658" s="2"/>
      <c r="Q4658" s="27"/>
      <c r="R4658" s="2"/>
      <c r="S4658" s="2"/>
      <c r="T4658" s="2"/>
      <c r="U4658" s="2"/>
      <c r="V4658" s="2"/>
      <c r="W4658" s="2"/>
    </row>
    <row r="4659" spans="2:23" ht="15" customHeight="1" x14ac:dyDescent="0.35">
      <c r="B4659" s="349"/>
      <c r="C4659" s="715" t="str">
        <f t="shared" si="291"/>
        <v/>
      </c>
      <c r="D4659" s="458">
        <f>IF(ISNUMBER(Summary!$D$17), DATE(Summary!$D$17, 1, 1) + INT((ROW(B4621)-1)/24), DATE(2024, 1, 1) + INT((ROW(B4621)-1)/24))</f>
        <v>45484</v>
      </c>
      <c r="E4659" s="459">
        <v>0.50000000000000011</v>
      </c>
      <c r="F4659" s="780"/>
      <c r="G4659" s="780"/>
      <c r="H4659" s="460">
        <f t="shared" si="289"/>
        <v>0</v>
      </c>
      <c r="I4659" s="460">
        <f t="shared" si="290"/>
        <v>0</v>
      </c>
      <c r="J4659" s="460">
        <f t="shared" si="288"/>
        <v>0</v>
      </c>
      <c r="K4659" s="9"/>
      <c r="P4659" s="2"/>
      <c r="Q4659" s="27"/>
      <c r="R4659" s="2"/>
      <c r="S4659" s="2"/>
      <c r="T4659" s="2"/>
      <c r="U4659" s="2"/>
      <c r="V4659" s="2"/>
      <c r="W4659" s="2"/>
    </row>
    <row r="4660" spans="2:23" ht="15" customHeight="1" x14ac:dyDescent="0.35">
      <c r="B4660" s="349"/>
      <c r="C4660" s="715" t="str">
        <f t="shared" si="291"/>
        <v/>
      </c>
      <c r="D4660" s="458">
        <f>IF(ISNUMBER(Summary!$D$17), DATE(Summary!$D$17, 1, 1) + INT((ROW(B4622)-1)/24), DATE(2024, 1, 1) + INT((ROW(B4622)-1)/24))</f>
        <v>45484</v>
      </c>
      <c r="E4660" s="459">
        <v>0.54166666666666674</v>
      </c>
      <c r="F4660" s="780"/>
      <c r="G4660" s="780"/>
      <c r="H4660" s="460">
        <f t="shared" si="289"/>
        <v>0</v>
      </c>
      <c r="I4660" s="460">
        <f t="shared" si="290"/>
        <v>0</v>
      </c>
      <c r="J4660" s="460">
        <f t="shared" si="288"/>
        <v>0</v>
      </c>
      <c r="K4660" s="9"/>
      <c r="P4660" s="2"/>
      <c r="Q4660" s="27"/>
      <c r="R4660" s="2"/>
      <c r="S4660" s="2"/>
      <c r="T4660" s="2"/>
      <c r="U4660" s="2"/>
      <c r="V4660" s="2"/>
      <c r="W4660" s="2"/>
    </row>
    <row r="4661" spans="2:23" ht="15" customHeight="1" x14ac:dyDescent="0.35">
      <c r="B4661" s="349"/>
      <c r="C4661" s="715" t="str">
        <f t="shared" si="291"/>
        <v/>
      </c>
      <c r="D4661" s="458">
        <f>IF(ISNUMBER(Summary!$D$17), DATE(Summary!$D$17, 1, 1) + INT((ROW(B4623)-1)/24), DATE(2024, 1, 1) + INT((ROW(B4623)-1)/24))</f>
        <v>45484</v>
      </c>
      <c r="E4661" s="459">
        <v>0.58333333333333337</v>
      </c>
      <c r="F4661" s="780"/>
      <c r="G4661" s="780"/>
      <c r="H4661" s="460">
        <f t="shared" si="289"/>
        <v>0</v>
      </c>
      <c r="I4661" s="460">
        <f t="shared" si="290"/>
        <v>0</v>
      </c>
      <c r="J4661" s="460">
        <f t="shared" si="288"/>
        <v>0</v>
      </c>
      <c r="K4661" s="9"/>
      <c r="P4661" s="2"/>
      <c r="Q4661" s="27"/>
      <c r="R4661" s="2"/>
      <c r="S4661" s="2"/>
      <c r="T4661" s="2"/>
      <c r="U4661" s="2"/>
      <c r="V4661" s="2"/>
      <c r="W4661" s="2"/>
    </row>
    <row r="4662" spans="2:23" ht="15" customHeight="1" x14ac:dyDescent="0.35">
      <c r="B4662" s="349"/>
      <c r="C4662" s="715" t="str">
        <f t="shared" si="291"/>
        <v/>
      </c>
      <c r="D4662" s="458">
        <f>IF(ISNUMBER(Summary!$D$17), DATE(Summary!$D$17, 1, 1) + INT((ROW(B4624)-1)/24), DATE(2024, 1, 1) + INT((ROW(B4624)-1)/24))</f>
        <v>45484</v>
      </c>
      <c r="E4662" s="459">
        <v>0.62500000000000011</v>
      </c>
      <c r="F4662" s="780"/>
      <c r="G4662" s="780"/>
      <c r="H4662" s="460">
        <f t="shared" si="289"/>
        <v>0</v>
      </c>
      <c r="I4662" s="460">
        <f t="shared" si="290"/>
        <v>0</v>
      </c>
      <c r="J4662" s="460">
        <f t="shared" si="288"/>
        <v>0</v>
      </c>
      <c r="K4662" s="9"/>
      <c r="P4662" s="2"/>
      <c r="Q4662" s="27"/>
      <c r="R4662" s="2"/>
      <c r="S4662" s="2"/>
      <c r="T4662" s="2"/>
      <c r="U4662" s="2"/>
      <c r="V4662" s="2"/>
      <c r="W4662" s="2"/>
    </row>
    <row r="4663" spans="2:23" ht="15" customHeight="1" x14ac:dyDescent="0.35">
      <c r="B4663" s="349"/>
      <c r="C4663" s="715" t="str">
        <f t="shared" si="291"/>
        <v/>
      </c>
      <c r="D4663" s="458">
        <f>IF(ISNUMBER(Summary!$D$17), DATE(Summary!$D$17, 1, 1) + INT((ROW(B4625)-1)/24), DATE(2024, 1, 1) + INT((ROW(B4625)-1)/24))</f>
        <v>45484</v>
      </c>
      <c r="E4663" s="459">
        <v>0.66666666666666674</v>
      </c>
      <c r="F4663" s="780"/>
      <c r="G4663" s="780"/>
      <c r="H4663" s="460">
        <f t="shared" si="289"/>
        <v>0</v>
      </c>
      <c r="I4663" s="460">
        <f t="shared" si="290"/>
        <v>0</v>
      </c>
      <c r="J4663" s="460">
        <f t="shared" si="288"/>
        <v>0</v>
      </c>
      <c r="K4663" s="9"/>
      <c r="P4663" s="2"/>
      <c r="Q4663" s="27"/>
      <c r="R4663" s="2"/>
      <c r="S4663" s="2"/>
      <c r="T4663" s="2"/>
      <c r="U4663" s="2"/>
      <c r="V4663" s="2"/>
      <c r="W4663" s="2"/>
    </row>
    <row r="4664" spans="2:23" ht="15" customHeight="1" x14ac:dyDescent="0.35">
      <c r="B4664" s="349"/>
      <c r="C4664" s="715" t="str">
        <f t="shared" si="291"/>
        <v/>
      </c>
      <c r="D4664" s="458">
        <f>IF(ISNUMBER(Summary!$D$17), DATE(Summary!$D$17, 1, 1) + INT((ROW(B4626)-1)/24), DATE(2024, 1, 1) + INT((ROW(B4626)-1)/24))</f>
        <v>45484</v>
      </c>
      <c r="E4664" s="459">
        <v>0.70833333333333337</v>
      </c>
      <c r="F4664" s="780"/>
      <c r="G4664" s="780"/>
      <c r="H4664" s="460">
        <f t="shared" si="289"/>
        <v>0</v>
      </c>
      <c r="I4664" s="460">
        <f t="shared" si="290"/>
        <v>0</v>
      </c>
      <c r="J4664" s="460">
        <f t="shared" si="288"/>
        <v>0</v>
      </c>
      <c r="K4664" s="9"/>
      <c r="P4664" s="2"/>
      <c r="Q4664" s="27"/>
      <c r="R4664" s="2"/>
      <c r="S4664" s="2"/>
      <c r="T4664" s="2"/>
      <c r="U4664" s="2"/>
      <c r="V4664" s="2"/>
      <c r="W4664" s="2"/>
    </row>
    <row r="4665" spans="2:23" ht="15" customHeight="1" x14ac:dyDescent="0.35">
      <c r="B4665" s="349"/>
      <c r="C4665" s="715" t="str">
        <f t="shared" si="291"/>
        <v/>
      </c>
      <c r="D4665" s="458">
        <f>IF(ISNUMBER(Summary!$D$17), DATE(Summary!$D$17, 1, 1) + INT((ROW(B4627)-1)/24), DATE(2024, 1, 1) + INT((ROW(B4627)-1)/24))</f>
        <v>45484</v>
      </c>
      <c r="E4665" s="459">
        <v>0.75000000000000011</v>
      </c>
      <c r="F4665" s="780"/>
      <c r="G4665" s="780"/>
      <c r="H4665" s="460">
        <f t="shared" si="289"/>
        <v>0</v>
      </c>
      <c r="I4665" s="460">
        <f t="shared" si="290"/>
        <v>0</v>
      </c>
      <c r="J4665" s="460">
        <f t="shared" si="288"/>
        <v>0</v>
      </c>
      <c r="K4665" s="9"/>
      <c r="P4665" s="2"/>
      <c r="Q4665" s="27"/>
      <c r="R4665" s="2"/>
      <c r="S4665" s="2"/>
      <c r="T4665" s="2"/>
      <c r="U4665" s="2"/>
      <c r="V4665" s="2"/>
      <c r="W4665" s="2"/>
    </row>
    <row r="4666" spans="2:23" ht="15" customHeight="1" x14ac:dyDescent="0.35">
      <c r="B4666" s="349"/>
      <c r="C4666" s="715" t="str">
        <f t="shared" si="291"/>
        <v/>
      </c>
      <c r="D4666" s="458">
        <f>IF(ISNUMBER(Summary!$D$17), DATE(Summary!$D$17, 1, 1) + INT((ROW(B4628)-1)/24), DATE(2024, 1, 1) + INT((ROW(B4628)-1)/24))</f>
        <v>45484</v>
      </c>
      <c r="E4666" s="459">
        <v>0.79166666666666674</v>
      </c>
      <c r="F4666" s="780"/>
      <c r="G4666" s="780"/>
      <c r="H4666" s="460">
        <f t="shared" si="289"/>
        <v>0</v>
      </c>
      <c r="I4666" s="460">
        <f t="shared" si="290"/>
        <v>0</v>
      </c>
      <c r="J4666" s="460">
        <f t="shared" si="288"/>
        <v>0</v>
      </c>
      <c r="K4666" s="9"/>
      <c r="P4666" s="2"/>
      <c r="Q4666" s="27"/>
      <c r="R4666" s="2"/>
      <c r="S4666" s="2"/>
      <c r="T4666" s="2"/>
      <c r="U4666" s="2"/>
      <c r="V4666" s="2"/>
      <c r="W4666" s="2"/>
    </row>
    <row r="4667" spans="2:23" ht="15" customHeight="1" x14ac:dyDescent="0.35">
      <c r="B4667" s="349"/>
      <c r="C4667" s="715" t="str">
        <f t="shared" si="291"/>
        <v/>
      </c>
      <c r="D4667" s="458">
        <f>IF(ISNUMBER(Summary!$D$17), DATE(Summary!$D$17, 1, 1) + INT((ROW(B4629)-1)/24), DATE(2024, 1, 1) + INT((ROW(B4629)-1)/24))</f>
        <v>45484</v>
      </c>
      <c r="E4667" s="459">
        <v>0.83333333333333337</v>
      </c>
      <c r="F4667" s="780"/>
      <c r="G4667" s="780"/>
      <c r="H4667" s="460">
        <f t="shared" si="289"/>
        <v>0</v>
      </c>
      <c r="I4667" s="460">
        <f t="shared" si="290"/>
        <v>0</v>
      </c>
      <c r="J4667" s="460">
        <f t="shared" si="288"/>
        <v>0</v>
      </c>
      <c r="K4667" s="9"/>
      <c r="P4667" s="2"/>
      <c r="Q4667" s="27"/>
      <c r="R4667" s="2"/>
      <c r="S4667" s="2"/>
      <c r="T4667" s="2"/>
      <c r="U4667" s="2"/>
      <c r="V4667" s="2"/>
      <c r="W4667" s="2"/>
    </row>
    <row r="4668" spans="2:23" ht="15" customHeight="1" x14ac:dyDescent="0.35">
      <c r="B4668" s="349"/>
      <c r="C4668" s="715" t="str">
        <f t="shared" si="291"/>
        <v/>
      </c>
      <c r="D4668" s="458">
        <f>IF(ISNUMBER(Summary!$D$17), DATE(Summary!$D$17, 1, 1) + INT((ROW(B4630)-1)/24), DATE(2024, 1, 1) + INT((ROW(B4630)-1)/24))</f>
        <v>45484</v>
      </c>
      <c r="E4668" s="459">
        <v>0.87500000000000011</v>
      </c>
      <c r="F4668" s="780"/>
      <c r="G4668" s="780"/>
      <c r="H4668" s="460">
        <f t="shared" si="289"/>
        <v>0</v>
      </c>
      <c r="I4668" s="460">
        <f t="shared" si="290"/>
        <v>0</v>
      </c>
      <c r="J4668" s="460">
        <f t="shared" si="288"/>
        <v>0</v>
      </c>
      <c r="K4668" s="9"/>
      <c r="P4668" s="2"/>
      <c r="Q4668" s="27"/>
      <c r="R4668" s="2"/>
      <c r="S4668" s="2"/>
      <c r="T4668" s="2"/>
      <c r="U4668" s="2"/>
      <c r="V4668" s="2"/>
      <c r="W4668" s="2"/>
    </row>
    <row r="4669" spans="2:23" ht="15" customHeight="1" x14ac:dyDescent="0.35">
      <c r="B4669" s="349"/>
      <c r="C4669" s="715" t="str">
        <f t="shared" si="291"/>
        <v/>
      </c>
      <c r="D4669" s="458">
        <f>IF(ISNUMBER(Summary!$D$17), DATE(Summary!$D$17, 1, 1) + INT((ROW(B4631)-1)/24), DATE(2024, 1, 1) + INT((ROW(B4631)-1)/24))</f>
        <v>45484</v>
      </c>
      <c r="E4669" s="459">
        <v>0.91666666666666674</v>
      </c>
      <c r="F4669" s="780"/>
      <c r="G4669" s="780"/>
      <c r="H4669" s="460">
        <f t="shared" si="289"/>
        <v>0</v>
      </c>
      <c r="I4669" s="460">
        <f t="shared" si="290"/>
        <v>0</v>
      </c>
      <c r="J4669" s="460">
        <f t="shared" si="288"/>
        <v>0</v>
      </c>
      <c r="K4669" s="9"/>
      <c r="P4669" s="2"/>
      <c r="Q4669" s="27"/>
      <c r="R4669" s="2"/>
      <c r="S4669" s="2"/>
      <c r="T4669" s="2"/>
      <c r="U4669" s="2"/>
      <c r="V4669" s="2"/>
      <c r="W4669" s="2"/>
    </row>
    <row r="4670" spans="2:23" ht="15" customHeight="1" x14ac:dyDescent="0.35">
      <c r="B4670" s="349"/>
      <c r="C4670" s="715" t="str">
        <f t="shared" si="291"/>
        <v/>
      </c>
      <c r="D4670" s="458">
        <f>IF(ISNUMBER(Summary!$D$17), DATE(Summary!$D$17, 1, 1) + INT((ROW(B4632)-1)/24), DATE(2024, 1, 1) + INT((ROW(B4632)-1)/24))</f>
        <v>45484</v>
      </c>
      <c r="E4670" s="459">
        <v>0.95833333333333337</v>
      </c>
      <c r="F4670" s="780"/>
      <c r="G4670" s="780"/>
      <c r="H4670" s="460">
        <f t="shared" si="289"/>
        <v>0</v>
      </c>
      <c r="I4670" s="460">
        <f t="shared" si="290"/>
        <v>0</v>
      </c>
      <c r="J4670" s="460">
        <f t="shared" si="288"/>
        <v>0</v>
      </c>
      <c r="K4670" s="9"/>
      <c r="P4670" s="2"/>
      <c r="Q4670" s="27"/>
      <c r="R4670" s="2"/>
      <c r="S4670" s="2"/>
      <c r="T4670" s="2"/>
      <c r="U4670" s="2"/>
      <c r="V4670" s="2"/>
      <c r="W4670" s="2"/>
    </row>
    <row r="4671" spans="2:23" ht="15" customHeight="1" x14ac:dyDescent="0.35">
      <c r="B4671" s="457"/>
      <c r="C4671" s="715">
        <f t="shared" si="291"/>
        <v>45485</v>
      </c>
      <c r="D4671" s="458">
        <f>IF(ISNUMBER(Summary!$D$17), DATE(Summary!$D$17, 1, 1) + INT((ROW(B4633)-1)/24), DATE(2024, 1, 1) + INT((ROW(B4633)-1)/24))</f>
        <v>45485</v>
      </c>
      <c r="E4671" s="459">
        <v>3.1225022567582528E-17</v>
      </c>
      <c r="F4671" s="780"/>
      <c r="G4671" s="780"/>
      <c r="H4671" s="460">
        <f t="shared" si="289"/>
        <v>0</v>
      </c>
      <c r="I4671" s="460">
        <f t="shared" si="290"/>
        <v>0</v>
      </c>
      <c r="J4671" s="460">
        <f t="shared" si="288"/>
        <v>0</v>
      </c>
      <c r="K4671" s="9"/>
      <c r="P4671" s="2"/>
      <c r="Q4671" s="27"/>
      <c r="R4671" s="2"/>
      <c r="S4671" s="2"/>
      <c r="T4671" s="2"/>
      <c r="U4671" s="2"/>
      <c r="V4671" s="2"/>
      <c r="W4671" s="2"/>
    </row>
    <row r="4672" spans="2:23" ht="15" customHeight="1" x14ac:dyDescent="0.35">
      <c r="B4672" s="349"/>
      <c r="C4672" s="715" t="str">
        <f t="shared" si="291"/>
        <v/>
      </c>
      <c r="D4672" s="458">
        <f>IF(ISNUMBER(Summary!$D$17), DATE(Summary!$D$17, 1, 1) + INT((ROW(B4634)-1)/24), DATE(2024, 1, 1) + INT((ROW(B4634)-1)/24))</f>
        <v>45485</v>
      </c>
      <c r="E4672" s="459">
        <v>4.1666666666666699E-2</v>
      </c>
      <c r="F4672" s="780"/>
      <c r="G4672" s="780"/>
      <c r="H4672" s="460">
        <f t="shared" si="289"/>
        <v>0</v>
      </c>
      <c r="I4672" s="460">
        <f t="shared" si="290"/>
        <v>0</v>
      </c>
      <c r="J4672" s="460">
        <f t="shared" ref="J4672:J4735" si="292">G4672-H4672</f>
        <v>0</v>
      </c>
      <c r="K4672" s="9"/>
      <c r="P4672" s="2"/>
      <c r="Q4672" s="27"/>
      <c r="R4672" s="2"/>
      <c r="S4672" s="2"/>
      <c r="T4672" s="2"/>
      <c r="U4672" s="2"/>
      <c r="V4672" s="2"/>
      <c r="W4672" s="2"/>
    </row>
    <row r="4673" spans="2:23" ht="15" customHeight="1" x14ac:dyDescent="0.35">
      <c r="B4673" s="349"/>
      <c r="C4673" s="715" t="str">
        <f t="shared" si="291"/>
        <v/>
      </c>
      <c r="D4673" s="458">
        <f>IF(ISNUMBER(Summary!$D$17), DATE(Summary!$D$17, 1, 1) + INT((ROW(B4635)-1)/24), DATE(2024, 1, 1) + INT((ROW(B4635)-1)/24))</f>
        <v>45485</v>
      </c>
      <c r="E4673" s="459">
        <v>8.333333333333337E-2</v>
      </c>
      <c r="F4673" s="780"/>
      <c r="G4673" s="780"/>
      <c r="H4673" s="460">
        <f t="shared" si="289"/>
        <v>0</v>
      </c>
      <c r="I4673" s="460">
        <f t="shared" si="290"/>
        <v>0</v>
      </c>
      <c r="J4673" s="460">
        <f t="shared" si="292"/>
        <v>0</v>
      </c>
      <c r="K4673" s="9"/>
      <c r="P4673" s="2"/>
      <c r="Q4673" s="27"/>
      <c r="R4673" s="2"/>
      <c r="S4673" s="2"/>
      <c r="T4673" s="2"/>
      <c r="U4673" s="2"/>
      <c r="V4673" s="2"/>
      <c r="W4673" s="2"/>
    </row>
    <row r="4674" spans="2:23" ht="15" customHeight="1" x14ac:dyDescent="0.35">
      <c r="B4674" s="349"/>
      <c r="C4674" s="715" t="str">
        <f t="shared" si="291"/>
        <v/>
      </c>
      <c r="D4674" s="458">
        <f>IF(ISNUMBER(Summary!$D$17), DATE(Summary!$D$17, 1, 1) + INT((ROW(B4636)-1)/24), DATE(2024, 1, 1) + INT((ROW(B4636)-1)/24))</f>
        <v>45485</v>
      </c>
      <c r="E4674" s="459">
        <v>0.12500000000000006</v>
      </c>
      <c r="F4674" s="780"/>
      <c r="G4674" s="780"/>
      <c r="H4674" s="460">
        <f t="shared" si="289"/>
        <v>0</v>
      </c>
      <c r="I4674" s="460">
        <f t="shared" si="290"/>
        <v>0</v>
      </c>
      <c r="J4674" s="460">
        <f t="shared" si="292"/>
        <v>0</v>
      </c>
      <c r="K4674" s="9"/>
      <c r="P4674" s="2"/>
      <c r="Q4674" s="27"/>
      <c r="R4674" s="2"/>
      <c r="S4674" s="2"/>
      <c r="T4674" s="2"/>
      <c r="U4674" s="2"/>
      <c r="V4674" s="2"/>
      <c r="W4674" s="2"/>
    </row>
    <row r="4675" spans="2:23" ht="15" customHeight="1" x14ac:dyDescent="0.35">
      <c r="B4675" s="349"/>
      <c r="C4675" s="715" t="str">
        <f t="shared" si="291"/>
        <v/>
      </c>
      <c r="D4675" s="458">
        <f>IF(ISNUMBER(Summary!$D$17), DATE(Summary!$D$17, 1, 1) + INT((ROW(B4637)-1)/24), DATE(2024, 1, 1) + INT((ROW(B4637)-1)/24))</f>
        <v>45485</v>
      </c>
      <c r="E4675" s="459">
        <v>0.16666666666666669</v>
      </c>
      <c r="F4675" s="780"/>
      <c r="G4675" s="780"/>
      <c r="H4675" s="460">
        <f t="shared" si="289"/>
        <v>0</v>
      </c>
      <c r="I4675" s="460">
        <f t="shared" si="290"/>
        <v>0</v>
      </c>
      <c r="J4675" s="460">
        <f t="shared" si="292"/>
        <v>0</v>
      </c>
      <c r="K4675" s="9"/>
      <c r="P4675" s="2"/>
      <c r="Q4675" s="27"/>
      <c r="R4675" s="2"/>
      <c r="S4675" s="2"/>
      <c r="T4675" s="2"/>
      <c r="U4675" s="2"/>
      <c r="V4675" s="2"/>
      <c r="W4675" s="2"/>
    </row>
    <row r="4676" spans="2:23" ht="15" customHeight="1" x14ac:dyDescent="0.35">
      <c r="B4676" s="349"/>
      <c r="C4676" s="715" t="str">
        <f t="shared" si="291"/>
        <v/>
      </c>
      <c r="D4676" s="458">
        <f>IF(ISNUMBER(Summary!$D$17), DATE(Summary!$D$17, 1, 1) + INT((ROW(B4638)-1)/24), DATE(2024, 1, 1) + INT((ROW(B4638)-1)/24))</f>
        <v>45485</v>
      </c>
      <c r="E4676" s="459">
        <v>0.20833333333333337</v>
      </c>
      <c r="F4676" s="780"/>
      <c r="G4676" s="780"/>
      <c r="H4676" s="460">
        <f t="shared" si="289"/>
        <v>0</v>
      </c>
      <c r="I4676" s="460">
        <f t="shared" si="290"/>
        <v>0</v>
      </c>
      <c r="J4676" s="460">
        <f t="shared" si="292"/>
        <v>0</v>
      </c>
      <c r="K4676" s="9"/>
      <c r="P4676" s="2"/>
      <c r="Q4676" s="27"/>
      <c r="R4676" s="2"/>
      <c r="S4676" s="2"/>
      <c r="T4676" s="2"/>
      <c r="U4676" s="2"/>
      <c r="V4676" s="2"/>
      <c r="W4676" s="2"/>
    </row>
    <row r="4677" spans="2:23" ht="15" customHeight="1" x14ac:dyDescent="0.35">
      <c r="B4677" s="349"/>
      <c r="C4677" s="715" t="str">
        <f t="shared" si="291"/>
        <v/>
      </c>
      <c r="D4677" s="458">
        <f>IF(ISNUMBER(Summary!$D$17), DATE(Summary!$D$17, 1, 1) + INT((ROW(B4639)-1)/24), DATE(2024, 1, 1) + INT((ROW(B4639)-1)/24))</f>
        <v>45485</v>
      </c>
      <c r="E4677" s="459">
        <v>0.25</v>
      </c>
      <c r="F4677" s="780"/>
      <c r="G4677" s="780"/>
      <c r="H4677" s="460">
        <f t="shared" si="289"/>
        <v>0</v>
      </c>
      <c r="I4677" s="460">
        <f t="shared" si="290"/>
        <v>0</v>
      </c>
      <c r="J4677" s="460">
        <f t="shared" si="292"/>
        <v>0</v>
      </c>
      <c r="K4677" s="9"/>
      <c r="P4677" s="2"/>
      <c r="Q4677" s="27"/>
      <c r="R4677" s="2"/>
      <c r="S4677" s="2"/>
      <c r="T4677" s="2"/>
      <c r="U4677" s="2"/>
      <c r="V4677" s="2"/>
      <c r="W4677" s="2"/>
    </row>
    <row r="4678" spans="2:23" ht="15" customHeight="1" x14ac:dyDescent="0.35">
      <c r="B4678" s="349"/>
      <c r="C4678" s="715" t="str">
        <f t="shared" si="291"/>
        <v/>
      </c>
      <c r="D4678" s="458">
        <f>IF(ISNUMBER(Summary!$D$17), DATE(Summary!$D$17, 1, 1) + INT((ROW(B4640)-1)/24), DATE(2024, 1, 1) + INT((ROW(B4640)-1)/24))</f>
        <v>45485</v>
      </c>
      <c r="E4678" s="459">
        <v>0.29166666666666669</v>
      </c>
      <c r="F4678" s="780"/>
      <c r="G4678" s="780"/>
      <c r="H4678" s="460">
        <f t="shared" si="289"/>
        <v>0</v>
      </c>
      <c r="I4678" s="460">
        <f t="shared" si="290"/>
        <v>0</v>
      </c>
      <c r="J4678" s="460">
        <f t="shared" si="292"/>
        <v>0</v>
      </c>
      <c r="K4678" s="9"/>
      <c r="P4678" s="2"/>
      <c r="Q4678" s="27"/>
      <c r="R4678" s="2"/>
      <c r="S4678" s="2"/>
      <c r="T4678" s="2"/>
      <c r="U4678" s="2"/>
      <c r="V4678" s="2"/>
      <c r="W4678" s="2"/>
    </row>
    <row r="4679" spans="2:23" ht="15" customHeight="1" x14ac:dyDescent="0.35">
      <c r="B4679" s="349"/>
      <c r="C4679" s="715" t="str">
        <f t="shared" si="291"/>
        <v/>
      </c>
      <c r="D4679" s="458">
        <f>IF(ISNUMBER(Summary!$D$17), DATE(Summary!$D$17, 1, 1) + INT((ROW(B4641)-1)/24), DATE(2024, 1, 1) + INT((ROW(B4641)-1)/24))</f>
        <v>45485</v>
      </c>
      <c r="E4679" s="459">
        <v>0.33333333333333337</v>
      </c>
      <c r="F4679" s="780"/>
      <c r="G4679" s="780"/>
      <c r="H4679" s="460">
        <f t="shared" si="289"/>
        <v>0</v>
      </c>
      <c r="I4679" s="460">
        <f t="shared" si="290"/>
        <v>0</v>
      </c>
      <c r="J4679" s="460">
        <f t="shared" si="292"/>
        <v>0</v>
      </c>
      <c r="K4679" s="9"/>
      <c r="P4679" s="2"/>
      <c r="Q4679" s="27"/>
      <c r="R4679" s="2"/>
      <c r="S4679" s="2"/>
      <c r="T4679" s="2"/>
      <c r="U4679" s="2"/>
      <c r="V4679" s="2"/>
      <c r="W4679" s="2"/>
    </row>
    <row r="4680" spans="2:23" ht="15" customHeight="1" x14ac:dyDescent="0.35">
      <c r="B4680" s="349"/>
      <c r="C4680" s="715" t="str">
        <f t="shared" si="291"/>
        <v/>
      </c>
      <c r="D4680" s="458">
        <f>IF(ISNUMBER(Summary!$D$17), DATE(Summary!$D$17, 1, 1) + INT((ROW(B4642)-1)/24), DATE(2024, 1, 1) + INT((ROW(B4642)-1)/24))</f>
        <v>45485</v>
      </c>
      <c r="E4680" s="459">
        <v>0.375</v>
      </c>
      <c r="F4680" s="780"/>
      <c r="G4680" s="780"/>
      <c r="H4680" s="460">
        <f t="shared" si="289"/>
        <v>0</v>
      </c>
      <c r="I4680" s="460">
        <f t="shared" si="290"/>
        <v>0</v>
      </c>
      <c r="J4680" s="460">
        <f t="shared" si="292"/>
        <v>0</v>
      </c>
      <c r="K4680" s="9"/>
      <c r="P4680" s="2"/>
      <c r="Q4680" s="27"/>
      <c r="R4680" s="2"/>
      <c r="S4680" s="2"/>
      <c r="T4680" s="2"/>
      <c r="U4680" s="2"/>
      <c r="V4680" s="2"/>
      <c r="W4680" s="2"/>
    </row>
    <row r="4681" spans="2:23" ht="15" customHeight="1" x14ac:dyDescent="0.35">
      <c r="B4681" s="349"/>
      <c r="C4681" s="715" t="str">
        <f t="shared" si="291"/>
        <v/>
      </c>
      <c r="D4681" s="458">
        <f>IF(ISNUMBER(Summary!$D$17), DATE(Summary!$D$17, 1, 1) + INT((ROW(B4643)-1)/24), DATE(2024, 1, 1) + INT((ROW(B4643)-1)/24))</f>
        <v>45485</v>
      </c>
      <c r="E4681" s="459">
        <v>0.41666666666666669</v>
      </c>
      <c r="F4681" s="780"/>
      <c r="G4681" s="780"/>
      <c r="H4681" s="460">
        <f t="shared" si="289"/>
        <v>0</v>
      </c>
      <c r="I4681" s="460">
        <f t="shared" si="290"/>
        <v>0</v>
      </c>
      <c r="J4681" s="460">
        <f t="shared" si="292"/>
        <v>0</v>
      </c>
      <c r="K4681" s="9"/>
      <c r="P4681" s="2"/>
      <c r="Q4681" s="27"/>
      <c r="R4681" s="2"/>
      <c r="S4681" s="2"/>
      <c r="T4681" s="2"/>
      <c r="U4681" s="2"/>
      <c r="V4681" s="2"/>
      <c r="W4681" s="2"/>
    </row>
    <row r="4682" spans="2:23" ht="15" customHeight="1" x14ac:dyDescent="0.35">
      <c r="B4682" s="349"/>
      <c r="C4682" s="715" t="str">
        <f t="shared" si="291"/>
        <v/>
      </c>
      <c r="D4682" s="458">
        <f>IF(ISNUMBER(Summary!$D$17), DATE(Summary!$D$17, 1, 1) + INT((ROW(B4644)-1)/24), DATE(2024, 1, 1) + INT((ROW(B4644)-1)/24))</f>
        <v>45485</v>
      </c>
      <c r="E4682" s="459">
        <v>0.45833333333333337</v>
      </c>
      <c r="F4682" s="780"/>
      <c r="G4682" s="780"/>
      <c r="H4682" s="460">
        <f t="shared" si="289"/>
        <v>0</v>
      </c>
      <c r="I4682" s="460">
        <f t="shared" si="290"/>
        <v>0</v>
      </c>
      <c r="J4682" s="460">
        <f t="shared" si="292"/>
        <v>0</v>
      </c>
      <c r="K4682" s="9"/>
      <c r="P4682" s="2"/>
      <c r="Q4682" s="27"/>
      <c r="R4682" s="2"/>
      <c r="S4682" s="2"/>
      <c r="T4682" s="2"/>
      <c r="U4682" s="2"/>
      <c r="V4682" s="2"/>
      <c r="W4682" s="2"/>
    </row>
    <row r="4683" spans="2:23" ht="15" customHeight="1" x14ac:dyDescent="0.35">
      <c r="B4683" s="349"/>
      <c r="C4683" s="715" t="str">
        <f t="shared" si="291"/>
        <v/>
      </c>
      <c r="D4683" s="458">
        <f>IF(ISNUMBER(Summary!$D$17), DATE(Summary!$D$17, 1, 1) + INT((ROW(B4645)-1)/24), DATE(2024, 1, 1) + INT((ROW(B4645)-1)/24))</f>
        <v>45485</v>
      </c>
      <c r="E4683" s="459">
        <v>0.50000000000000011</v>
      </c>
      <c r="F4683" s="780"/>
      <c r="G4683" s="780"/>
      <c r="H4683" s="460">
        <f t="shared" si="289"/>
        <v>0</v>
      </c>
      <c r="I4683" s="460">
        <f t="shared" si="290"/>
        <v>0</v>
      </c>
      <c r="J4683" s="460">
        <f t="shared" si="292"/>
        <v>0</v>
      </c>
      <c r="K4683" s="9"/>
      <c r="P4683" s="2"/>
      <c r="Q4683" s="27"/>
      <c r="R4683" s="2"/>
      <c r="S4683" s="2"/>
      <c r="T4683" s="2"/>
      <c r="U4683" s="2"/>
      <c r="V4683" s="2"/>
      <c r="W4683" s="2"/>
    </row>
    <row r="4684" spans="2:23" ht="15" customHeight="1" x14ac:dyDescent="0.35">
      <c r="B4684" s="349"/>
      <c r="C4684" s="715" t="str">
        <f t="shared" si="291"/>
        <v/>
      </c>
      <c r="D4684" s="458">
        <f>IF(ISNUMBER(Summary!$D$17), DATE(Summary!$D$17, 1, 1) + INT((ROW(B4646)-1)/24), DATE(2024, 1, 1) + INT((ROW(B4646)-1)/24))</f>
        <v>45485</v>
      </c>
      <c r="E4684" s="459">
        <v>0.54166666666666674</v>
      </c>
      <c r="F4684" s="780"/>
      <c r="G4684" s="780"/>
      <c r="H4684" s="460">
        <f t="shared" si="289"/>
        <v>0</v>
      </c>
      <c r="I4684" s="460">
        <f t="shared" si="290"/>
        <v>0</v>
      </c>
      <c r="J4684" s="460">
        <f t="shared" si="292"/>
        <v>0</v>
      </c>
      <c r="K4684" s="9"/>
      <c r="P4684" s="2"/>
      <c r="Q4684" s="27"/>
      <c r="R4684" s="2"/>
      <c r="S4684" s="2"/>
      <c r="T4684" s="2"/>
      <c r="U4684" s="2"/>
      <c r="V4684" s="2"/>
      <c r="W4684" s="2"/>
    </row>
    <row r="4685" spans="2:23" ht="15" customHeight="1" x14ac:dyDescent="0.35">
      <c r="B4685" s="349"/>
      <c r="C4685" s="715" t="str">
        <f t="shared" si="291"/>
        <v/>
      </c>
      <c r="D4685" s="458">
        <f>IF(ISNUMBER(Summary!$D$17), DATE(Summary!$D$17, 1, 1) + INT((ROW(B4647)-1)/24), DATE(2024, 1, 1) + INT((ROW(B4647)-1)/24))</f>
        <v>45485</v>
      </c>
      <c r="E4685" s="459">
        <v>0.58333333333333337</v>
      </c>
      <c r="F4685" s="780"/>
      <c r="G4685" s="780"/>
      <c r="H4685" s="460">
        <f t="shared" si="289"/>
        <v>0</v>
      </c>
      <c r="I4685" s="460">
        <f t="shared" si="290"/>
        <v>0</v>
      </c>
      <c r="J4685" s="460">
        <f t="shared" si="292"/>
        <v>0</v>
      </c>
      <c r="K4685" s="9"/>
      <c r="P4685" s="2"/>
      <c r="Q4685" s="27"/>
      <c r="R4685" s="2"/>
      <c r="S4685" s="2"/>
      <c r="T4685" s="2"/>
      <c r="U4685" s="2"/>
      <c r="V4685" s="2"/>
      <c r="W4685" s="2"/>
    </row>
    <row r="4686" spans="2:23" ht="15" customHeight="1" x14ac:dyDescent="0.35">
      <c r="B4686" s="349"/>
      <c r="C4686" s="715" t="str">
        <f t="shared" si="291"/>
        <v/>
      </c>
      <c r="D4686" s="458">
        <f>IF(ISNUMBER(Summary!$D$17), DATE(Summary!$D$17, 1, 1) + INT((ROW(B4648)-1)/24), DATE(2024, 1, 1) + INT((ROW(B4648)-1)/24))</f>
        <v>45485</v>
      </c>
      <c r="E4686" s="459">
        <v>0.62500000000000011</v>
      </c>
      <c r="F4686" s="780"/>
      <c r="G4686" s="780"/>
      <c r="H4686" s="460">
        <f t="shared" si="289"/>
        <v>0</v>
      </c>
      <c r="I4686" s="460">
        <f t="shared" si="290"/>
        <v>0</v>
      </c>
      <c r="J4686" s="460">
        <f t="shared" si="292"/>
        <v>0</v>
      </c>
      <c r="K4686" s="9"/>
      <c r="P4686" s="2"/>
      <c r="Q4686" s="27"/>
      <c r="R4686" s="2"/>
      <c r="S4686" s="2"/>
      <c r="T4686" s="2"/>
      <c r="U4686" s="2"/>
      <c r="V4686" s="2"/>
      <c r="W4686" s="2"/>
    </row>
    <row r="4687" spans="2:23" ht="15" customHeight="1" x14ac:dyDescent="0.35">
      <c r="B4687" s="349"/>
      <c r="C4687" s="715" t="str">
        <f t="shared" si="291"/>
        <v/>
      </c>
      <c r="D4687" s="458">
        <f>IF(ISNUMBER(Summary!$D$17), DATE(Summary!$D$17, 1, 1) + INT((ROW(B4649)-1)/24), DATE(2024, 1, 1) + INT((ROW(B4649)-1)/24))</f>
        <v>45485</v>
      </c>
      <c r="E4687" s="459">
        <v>0.66666666666666674</v>
      </c>
      <c r="F4687" s="780"/>
      <c r="G4687" s="780"/>
      <c r="H4687" s="460">
        <f t="shared" si="289"/>
        <v>0</v>
      </c>
      <c r="I4687" s="460">
        <f t="shared" si="290"/>
        <v>0</v>
      </c>
      <c r="J4687" s="460">
        <f t="shared" si="292"/>
        <v>0</v>
      </c>
      <c r="K4687" s="9"/>
      <c r="P4687" s="2"/>
      <c r="Q4687" s="27"/>
      <c r="R4687" s="2"/>
      <c r="S4687" s="2"/>
      <c r="T4687" s="2"/>
      <c r="U4687" s="2"/>
      <c r="V4687" s="2"/>
      <c r="W4687" s="2"/>
    </row>
    <row r="4688" spans="2:23" ht="15" customHeight="1" x14ac:dyDescent="0.35">
      <c r="B4688" s="349"/>
      <c r="C4688" s="715" t="str">
        <f t="shared" si="291"/>
        <v/>
      </c>
      <c r="D4688" s="458">
        <f>IF(ISNUMBER(Summary!$D$17), DATE(Summary!$D$17, 1, 1) + INT((ROW(B4650)-1)/24), DATE(2024, 1, 1) + INT((ROW(B4650)-1)/24))</f>
        <v>45485</v>
      </c>
      <c r="E4688" s="459">
        <v>0.70833333333333337</v>
      </c>
      <c r="F4688" s="780"/>
      <c r="G4688" s="780"/>
      <c r="H4688" s="460">
        <f t="shared" si="289"/>
        <v>0</v>
      </c>
      <c r="I4688" s="460">
        <f t="shared" si="290"/>
        <v>0</v>
      </c>
      <c r="J4688" s="460">
        <f t="shared" si="292"/>
        <v>0</v>
      </c>
      <c r="K4688" s="9"/>
      <c r="P4688" s="2"/>
      <c r="Q4688" s="27"/>
      <c r="R4688" s="2"/>
      <c r="S4688" s="2"/>
      <c r="T4688" s="2"/>
      <c r="U4688" s="2"/>
      <c r="V4688" s="2"/>
      <c r="W4688" s="2"/>
    </row>
    <row r="4689" spans="2:23" ht="15" customHeight="1" x14ac:dyDescent="0.35">
      <c r="B4689" s="349"/>
      <c r="C4689" s="715" t="str">
        <f t="shared" si="291"/>
        <v/>
      </c>
      <c r="D4689" s="458">
        <f>IF(ISNUMBER(Summary!$D$17), DATE(Summary!$D$17, 1, 1) + INT((ROW(B4651)-1)/24), DATE(2024, 1, 1) + INT((ROW(B4651)-1)/24))</f>
        <v>45485</v>
      </c>
      <c r="E4689" s="459">
        <v>0.75000000000000011</v>
      </c>
      <c r="F4689" s="780"/>
      <c r="G4689" s="780"/>
      <c r="H4689" s="460">
        <f t="shared" si="289"/>
        <v>0</v>
      </c>
      <c r="I4689" s="460">
        <f t="shared" si="290"/>
        <v>0</v>
      </c>
      <c r="J4689" s="460">
        <f t="shared" si="292"/>
        <v>0</v>
      </c>
      <c r="K4689" s="9"/>
      <c r="P4689" s="2"/>
      <c r="Q4689" s="27"/>
      <c r="R4689" s="2"/>
      <c r="S4689" s="2"/>
      <c r="T4689" s="2"/>
      <c r="U4689" s="2"/>
      <c r="V4689" s="2"/>
      <c r="W4689" s="2"/>
    </row>
    <row r="4690" spans="2:23" ht="15" customHeight="1" x14ac:dyDescent="0.35">
      <c r="B4690" s="349"/>
      <c r="C4690" s="715" t="str">
        <f t="shared" si="291"/>
        <v/>
      </c>
      <c r="D4690" s="458">
        <f>IF(ISNUMBER(Summary!$D$17), DATE(Summary!$D$17, 1, 1) + INT((ROW(B4652)-1)/24), DATE(2024, 1, 1) + INT((ROW(B4652)-1)/24))</f>
        <v>45485</v>
      </c>
      <c r="E4690" s="459">
        <v>0.79166666666666674</v>
      </c>
      <c r="F4690" s="780"/>
      <c r="G4690" s="780"/>
      <c r="H4690" s="460">
        <f t="shared" si="289"/>
        <v>0</v>
      </c>
      <c r="I4690" s="460">
        <f t="shared" si="290"/>
        <v>0</v>
      </c>
      <c r="J4690" s="460">
        <f t="shared" si="292"/>
        <v>0</v>
      </c>
      <c r="K4690" s="9"/>
      <c r="P4690" s="2"/>
      <c r="Q4690" s="27"/>
      <c r="R4690" s="2"/>
      <c r="S4690" s="2"/>
      <c r="T4690" s="2"/>
      <c r="U4690" s="2"/>
      <c r="V4690" s="2"/>
      <c r="W4690" s="2"/>
    </row>
    <row r="4691" spans="2:23" ht="15" customHeight="1" x14ac:dyDescent="0.35">
      <c r="B4691" s="349"/>
      <c r="C4691" s="715" t="str">
        <f t="shared" si="291"/>
        <v/>
      </c>
      <c r="D4691" s="458">
        <f>IF(ISNUMBER(Summary!$D$17), DATE(Summary!$D$17, 1, 1) + INT((ROW(B4653)-1)/24), DATE(2024, 1, 1) + INT((ROW(B4653)-1)/24))</f>
        <v>45485</v>
      </c>
      <c r="E4691" s="459">
        <v>0.83333333333333337</v>
      </c>
      <c r="F4691" s="780"/>
      <c r="G4691" s="780"/>
      <c r="H4691" s="460">
        <f t="shared" si="289"/>
        <v>0</v>
      </c>
      <c r="I4691" s="460">
        <f t="shared" si="290"/>
        <v>0</v>
      </c>
      <c r="J4691" s="460">
        <f t="shared" si="292"/>
        <v>0</v>
      </c>
      <c r="K4691" s="9"/>
      <c r="P4691" s="2"/>
      <c r="Q4691" s="27"/>
      <c r="R4691" s="2"/>
      <c r="S4691" s="2"/>
      <c r="T4691" s="2"/>
      <c r="U4691" s="2"/>
      <c r="V4691" s="2"/>
      <c r="W4691" s="2"/>
    </row>
    <row r="4692" spans="2:23" ht="15" customHeight="1" x14ac:dyDescent="0.35">
      <c r="B4692" s="349"/>
      <c r="C4692" s="715" t="str">
        <f t="shared" si="291"/>
        <v/>
      </c>
      <c r="D4692" s="458">
        <f>IF(ISNUMBER(Summary!$D$17), DATE(Summary!$D$17, 1, 1) + INT((ROW(B4654)-1)/24), DATE(2024, 1, 1) + INT((ROW(B4654)-1)/24))</f>
        <v>45485</v>
      </c>
      <c r="E4692" s="459">
        <v>0.87500000000000011</v>
      </c>
      <c r="F4692" s="780"/>
      <c r="G4692" s="780"/>
      <c r="H4692" s="460">
        <f t="shared" si="289"/>
        <v>0</v>
      </c>
      <c r="I4692" s="460">
        <f t="shared" si="290"/>
        <v>0</v>
      </c>
      <c r="J4692" s="460">
        <f t="shared" si="292"/>
        <v>0</v>
      </c>
      <c r="K4692" s="9"/>
      <c r="P4692" s="2"/>
      <c r="Q4692" s="27"/>
      <c r="R4692" s="2"/>
      <c r="S4692" s="2"/>
      <c r="T4692" s="2"/>
      <c r="U4692" s="2"/>
      <c r="V4692" s="2"/>
      <c r="W4692" s="2"/>
    </row>
    <row r="4693" spans="2:23" ht="15" customHeight="1" x14ac:dyDescent="0.35">
      <c r="B4693" s="349"/>
      <c r="C4693" s="715" t="str">
        <f t="shared" si="291"/>
        <v/>
      </c>
      <c r="D4693" s="458">
        <f>IF(ISNUMBER(Summary!$D$17), DATE(Summary!$D$17, 1, 1) + INT((ROW(B4655)-1)/24), DATE(2024, 1, 1) + INT((ROW(B4655)-1)/24))</f>
        <v>45485</v>
      </c>
      <c r="E4693" s="459">
        <v>0.91666666666666674</v>
      </c>
      <c r="F4693" s="780"/>
      <c r="G4693" s="780"/>
      <c r="H4693" s="460">
        <f t="shared" si="289"/>
        <v>0</v>
      </c>
      <c r="I4693" s="460">
        <f t="shared" si="290"/>
        <v>0</v>
      </c>
      <c r="J4693" s="460">
        <f t="shared" si="292"/>
        <v>0</v>
      </c>
      <c r="K4693" s="9"/>
      <c r="P4693" s="2"/>
      <c r="Q4693" s="27"/>
      <c r="R4693" s="2"/>
      <c r="S4693" s="2"/>
      <c r="T4693" s="2"/>
      <c r="U4693" s="2"/>
      <c r="V4693" s="2"/>
      <c r="W4693" s="2"/>
    </row>
    <row r="4694" spans="2:23" ht="15" customHeight="1" x14ac:dyDescent="0.35">
      <c r="B4694" s="349"/>
      <c r="C4694" s="715" t="str">
        <f t="shared" si="291"/>
        <v/>
      </c>
      <c r="D4694" s="458">
        <f>IF(ISNUMBER(Summary!$D$17), DATE(Summary!$D$17, 1, 1) + INT((ROW(B4656)-1)/24), DATE(2024, 1, 1) + INT((ROW(B4656)-1)/24))</f>
        <v>45485</v>
      </c>
      <c r="E4694" s="459">
        <v>0.95833333333333337</v>
      </c>
      <c r="F4694" s="780"/>
      <c r="G4694" s="780"/>
      <c r="H4694" s="460">
        <f t="shared" si="289"/>
        <v>0</v>
      </c>
      <c r="I4694" s="460">
        <f t="shared" si="290"/>
        <v>0</v>
      </c>
      <c r="J4694" s="460">
        <f t="shared" si="292"/>
        <v>0</v>
      </c>
      <c r="K4694" s="9"/>
      <c r="P4694" s="2"/>
      <c r="Q4694" s="27"/>
      <c r="R4694" s="2"/>
      <c r="S4694" s="2"/>
      <c r="T4694" s="2"/>
      <c r="U4694" s="2"/>
      <c r="V4694" s="2"/>
      <c r="W4694" s="2"/>
    </row>
    <row r="4695" spans="2:23" ht="15" customHeight="1" x14ac:dyDescent="0.35">
      <c r="B4695" s="457"/>
      <c r="C4695" s="715">
        <f t="shared" si="291"/>
        <v>45486</v>
      </c>
      <c r="D4695" s="458">
        <f>IF(ISNUMBER(Summary!$D$17), DATE(Summary!$D$17, 1, 1) + INT((ROW(B4657)-1)/24), DATE(2024, 1, 1) + INT((ROW(B4657)-1)/24))</f>
        <v>45486</v>
      </c>
      <c r="E4695" s="459">
        <v>3.1225022567582528E-17</v>
      </c>
      <c r="F4695" s="780"/>
      <c r="G4695" s="780"/>
      <c r="H4695" s="460">
        <f t="shared" si="289"/>
        <v>0</v>
      </c>
      <c r="I4695" s="460">
        <f t="shared" si="290"/>
        <v>0</v>
      </c>
      <c r="J4695" s="460">
        <f t="shared" si="292"/>
        <v>0</v>
      </c>
      <c r="K4695" s="9"/>
      <c r="P4695" s="2"/>
      <c r="Q4695" s="27"/>
      <c r="R4695" s="2"/>
      <c r="S4695" s="2"/>
      <c r="T4695" s="2"/>
      <c r="U4695" s="2"/>
      <c r="V4695" s="2"/>
      <c r="W4695" s="2"/>
    </row>
    <row r="4696" spans="2:23" ht="15" customHeight="1" x14ac:dyDescent="0.35">
      <c r="B4696" s="349"/>
      <c r="C4696" s="715" t="str">
        <f t="shared" si="291"/>
        <v/>
      </c>
      <c r="D4696" s="458">
        <f>IF(ISNUMBER(Summary!$D$17), DATE(Summary!$D$17, 1, 1) + INT((ROW(B4658)-1)/24), DATE(2024, 1, 1) + INT((ROW(B4658)-1)/24))</f>
        <v>45486</v>
      </c>
      <c r="E4696" s="459">
        <v>4.1666666666666699E-2</v>
      </c>
      <c r="F4696" s="780"/>
      <c r="G4696" s="780"/>
      <c r="H4696" s="460">
        <f t="shared" si="289"/>
        <v>0</v>
      </c>
      <c r="I4696" s="460">
        <f t="shared" si="290"/>
        <v>0</v>
      </c>
      <c r="J4696" s="460">
        <f t="shared" si="292"/>
        <v>0</v>
      </c>
      <c r="K4696" s="9"/>
      <c r="P4696" s="2"/>
      <c r="Q4696" s="27"/>
      <c r="R4696" s="2"/>
      <c r="S4696" s="2"/>
      <c r="T4696" s="2"/>
      <c r="U4696" s="2"/>
      <c r="V4696" s="2"/>
      <c r="W4696" s="2"/>
    </row>
    <row r="4697" spans="2:23" ht="15" customHeight="1" x14ac:dyDescent="0.35">
      <c r="B4697" s="349"/>
      <c r="C4697" s="715" t="str">
        <f t="shared" si="291"/>
        <v/>
      </c>
      <c r="D4697" s="458">
        <f>IF(ISNUMBER(Summary!$D$17), DATE(Summary!$D$17, 1, 1) + INT((ROW(B4659)-1)/24), DATE(2024, 1, 1) + INT((ROW(B4659)-1)/24))</f>
        <v>45486</v>
      </c>
      <c r="E4697" s="459">
        <v>8.333333333333337E-2</v>
      </c>
      <c r="F4697" s="780"/>
      <c r="G4697" s="780"/>
      <c r="H4697" s="460">
        <f t="shared" si="289"/>
        <v>0</v>
      </c>
      <c r="I4697" s="460">
        <f t="shared" si="290"/>
        <v>0</v>
      </c>
      <c r="J4697" s="460">
        <f t="shared" si="292"/>
        <v>0</v>
      </c>
      <c r="K4697" s="9"/>
      <c r="P4697" s="2"/>
      <c r="Q4697" s="27"/>
      <c r="R4697" s="2"/>
      <c r="S4697" s="2"/>
      <c r="T4697" s="2"/>
      <c r="U4697" s="2"/>
      <c r="V4697" s="2"/>
      <c r="W4697" s="2"/>
    </row>
    <row r="4698" spans="2:23" ht="15" customHeight="1" x14ac:dyDescent="0.35">
      <c r="B4698" s="349"/>
      <c r="C4698" s="715" t="str">
        <f t="shared" si="291"/>
        <v/>
      </c>
      <c r="D4698" s="458">
        <f>IF(ISNUMBER(Summary!$D$17), DATE(Summary!$D$17, 1, 1) + INT((ROW(B4660)-1)/24), DATE(2024, 1, 1) + INT((ROW(B4660)-1)/24))</f>
        <v>45486</v>
      </c>
      <c r="E4698" s="459">
        <v>0.12500000000000006</v>
      </c>
      <c r="F4698" s="780"/>
      <c r="G4698" s="780"/>
      <c r="H4698" s="460">
        <f t="shared" si="289"/>
        <v>0</v>
      </c>
      <c r="I4698" s="460">
        <f t="shared" si="290"/>
        <v>0</v>
      </c>
      <c r="J4698" s="460">
        <f t="shared" si="292"/>
        <v>0</v>
      </c>
      <c r="K4698" s="9"/>
      <c r="P4698" s="2"/>
      <c r="Q4698" s="27"/>
      <c r="R4698" s="2"/>
      <c r="S4698" s="2"/>
      <c r="T4698" s="2"/>
      <c r="U4698" s="2"/>
      <c r="V4698" s="2"/>
      <c r="W4698" s="2"/>
    </row>
    <row r="4699" spans="2:23" ht="15" customHeight="1" x14ac:dyDescent="0.35">
      <c r="B4699" s="349"/>
      <c r="C4699" s="715" t="str">
        <f t="shared" si="291"/>
        <v/>
      </c>
      <c r="D4699" s="458">
        <f>IF(ISNUMBER(Summary!$D$17), DATE(Summary!$D$17, 1, 1) + INT((ROW(B4661)-1)/24), DATE(2024, 1, 1) + INT((ROW(B4661)-1)/24))</f>
        <v>45486</v>
      </c>
      <c r="E4699" s="459">
        <v>0.16666666666666669</v>
      </c>
      <c r="F4699" s="780"/>
      <c r="G4699" s="780"/>
      <c r="H4699" s="460">
        <f t="shared" si="289"/>
        <v>0</v>
      </c>
      <c r="I4699" s="460">
        <f t="shared" si="290"/>
        <v>0</v>
      </c>
      <c r="J4699" s="460">
        <f t="shared" si="292"/>
        <v>0</v>
      </c>
      <c r="K4699" s="9"/>
      <c r="P4699" s="2"/>
      <c r="Q4699" s="27"/>
      <c r="R4699" s="2"/>
      <c r="S4699" s="2"/>
      <c r="T4699" s="2"/>
      <c r="U4699" s="2"/>
      <c r="V4699" s="2"/>
      <c r="W4699" s="2"/>
    </row>
    <row r="4700" spans="2:23" ht="15" customHeight="1" x14ac:dyDescent="0.35">
      <c r="B4700" s="349"/>
      <c r="C4700" s="715" t="str">
        <f t="shared" si="291"/>
        <v/>
      </c>
      <c r="D4700" s="458">
        <f>IF(ISNUMBER(Summary!$D$17), DATE(Summary!$D$17, 1, 1) + INT((ROW(B4662)-1)/24), DATE(2024, 1, 1) + INT((ROW(B4662)-1)/24))</f>
        <v>45486</v>
      </c>
      <c r="E4700" s="459">
        <v>0.20833333333333337</v>
      </c>
      <c r="F4700" s="780"/>
      <c r="G4700" s="780"/>
      <c r="H4700" s="460">
        <f t="shared" si="289"/>
        <v>0</v>
      </c>
      <c r="I4700" s="460">
        <f t="shared" si="290"/>
        <v>0</v>
      </c>
      <c r="J4700" s="460">
        <f t="shared" si="292"/>
        <v>0</v>
      </c>
      <c r="K4700" s="9"/>
      <c r="P4700" s="2"/>
      <c r="Q4700" s="27"/>
      <c r="R4700" s="2"/>
      <c r="S4700" s="2"/>
      <c r="T4700" s="2"/>
      <c r="U4700" s="2"/>
      <c r="V4700" s="2"/>
      <c r="W4700" s="2"/>
    </row>
    <row r="4701" spans="2:23" ht="15" customHeight="1" x14ac:dyDescent="0.35">
      <c r="B4701" s="349"/>
      <c r="C4701" s="715" t="str">
        <f t="shared" si="291"/>
        <v/>
      </c>
      <c r="D4701" s="458">
        <f>IF(ISNUMBER(Summary!$D$17), DATE(Summary!$D$17, 1, 1) + INT((ROW(B4663)-1)/24), DATE(2024, 1, 1) + INT((ROW(B4663)-1)/24))</f>
        <v>45486</v>
      </c>
      <c r="E4701" s="459">
        <v>0.25</v>
      </c>
      <c r="F4701" s="780"/>
      <c r="G4701" s="780"/>
      <c r="H4701" s="460">
        <f t="shared" si="289"/>
        <v>0</v>
      </c>
      <c r="I4701" s="460">
        <f t="shared" si="290"/>
        <v>0</v>
      </c>
      <c r="J4701" s="460">
        <f t="shared" si="292"/>
        <v>0</v>
      </c>
      <c r="K4701" s="9"/>
      <c r="P4701" s="2"/>
      <c r="Q4701" s="27"/>
      <c r="R4701" s="2"/>
      <c r="S4701" s="2"/>
      <c r="T4701" s="2"/>
      <c r="U4701" s="2"/>
      <c r="V4701" s="2"/>
      <c r="W4701" s="2"/>
    </row>
    <row r="4702" spans="2:23" ht="15" customHeight="1" x14ac:dyDescent="0.35">
      <c r="B4702" s="349"/>
      <c r="C4702" s="715" t="str">
        <f t="shared" si="291"/>
        <v/>
      </c>
      <c r="D4702" s="458">
        <f>IF(ISNUMBER(Summary!$D$17), DATE(Summary!$D$17, 1, 1) + INT((ROW(B4664)-1)/24), DATE(2024, 1, 1) + INT((ROW(B4664)-1)/24))</f>
        <v>45486</v>
      </c>
      <c r="E4702" s="459">
        <v>0.29166666666666669</v>
      </c>
      <c r="F4702" s="780"/>
      <c r="G4702" s="780"/>
      <c r="H4702" s="460">
        <f t="shared" si="289"/>
        <v>0</v>
      </c>
      <c r="I4702" s="460">
        <f t="shared" si="290"/>
        <v>0</v>
      </c>
      <c r="J4702" s="460">
        <f t="shared" si="292"/>
        <v>0</v>
      </c>
      <c r="K4702" s="9"/>
      <c r="P4702" s="2"/>
      <c r="Q4702" s="27"/>
      <c r="R4702" s="2"/>
      <c r="S4702" s="2"/>
      <c r="T4702" s="2"/>
      <c r="U4702" s="2"/>
      <c r="V4702" s="2"/>
      <c r="W4702" s="2"/>
    </row>
    <row r="4703" spans="2:23" ht="15" customHeight="1" x14ac:dyDescent="0.35">
      <c r="B4703" s="349"/>
      <c r="C4703" s="715" t="str">
        <f t="shared" si="291"/>
        <v/>
      </c>
      <c r="D4703" s="458">
        <f>IF(ISNUMBER(Summary!$D$17), DATE(Summary!$D$17, 1, 1) + INT((ROW(B4665)-1)/24), DATE(2024, 1, 1) + INT((ROW(B4665)-1)/24))</f>
        <v>45486</v>
      </c>
      <c r="E4703" s="459">
        <v>0.33333333333333337</v>
      </c>
      <c r="F4703" s="780"/>
      <c r="G4703" s="780"/>
      <c r="H4703" s="460">
        <f t="shared" si="289"/>
        <v>0</v>
      </c>
      <c r="I4703" s="460">
        <f t="shared" si="290"/>
        <v>0</v>
      </c>
      <c r="J4703" s="460">
        <f t="shared" si="292"/>
        <v>0</v>
      </c>
      <c r="K4703" s="9"/>
      <c r="P4703" s="2"/>
      <c r="Q4703" s="27"/>
      <c r="R4703" s="2"/>
      <c r="S4703" s="2"/>
      <c r="T4703" s="2"/>
      <c r="U4703" s="2"/>
      <c r="V4703" s="2"/>
      <c r="W4703" s="2"/>
    </row>
    <row r="4704" spans="2:23" ht="15" customHeight="1" x14ac:dyDescent="0.35">
      <c r="B4704" s="349"/>
      <c r="C4704" s="715" t="str">
        <f t="shared" si="291"/>
        <v/>
      </c>
      <c r="D4704" s="458">
        <f>IF(ISNUMBER(Summary!$D$17), DATE(Summary!$D$17, 1, 1) + INT((ROW(B4666)-1)/24), DATE(2024, 1, 1) + INT((ROW(B4666)-1)/24))</f>
        <v>45486</v>
      </c>
      <c r="E4704" s="459">
        <v>0.375</v>
      </c>
      <c r="F4704" s="780"/>
      <c r="G4704" s="780"/>
      <c r="H4704" s="460">
        <f t="shared" si="289"/>
        <v>0</v>
      </c>
      <c r="I4704" s="460">
        <f t="shared" si="290"/>
        <v>0</v>
      </c>
      <c r="J4704" s="460">
        <f t="shared" si="292"/>
        <v>0</v>
      </c>
      <c r="K4704" s="9"/>
      <c r="P4704" s="2"/>
      <c r="Q4704" s="27"/>
      <c r="R4704" s="2"/>
      <c r="S4704" s="2"/>
      <c r="T4704" s="2"/>
      <c r="U4704" s="2"/>
      <c r="V4704" s="2"/>
      <c r="W4704" s="2"/>
    </row>
    <row r="4705" spans="2:23" ht="15" customHeight="1" x14ac:dyDescent="0.35">
      <c r="B4705" s="349"/>
      <c r="C4705" s="715" t="str">
        <f t="shared" si="291"/>
        <v/>
      </c>
      <c r="D4705" s="458">
        <f>IF(ISNUMBER(Summary!$D$17), DATE(Summary!$D$17, 1, 1) + INT((ROW(B4667)-1)/24), DATE(2024, 1, 1) + INT((ROW(B4667)-1)/24))</f>
        <v>45486</v>
      </c>
      <c r="E4705" s="459">
        <v>0.41666666666666669</v>
      </c>
      <c r="F4705" s="780"/>
      <c r="G4705" s="780"/>
      <c r="H4705" s="460">
        <f t="shared" si="289"/>
        <v>0</v>
      </c>
      <c r="I4705" s="460">
        <f t="shared" si="290"/>
        <v>0</v>
      </c>
      <c r="J4705" s="460">
        <f t="shared" si="292"/>
        <v>0</v>
      </c>
      <c r="K4705" s="9"/>
      <c r="P4705" s="2"/>
      <c r="Q4705" s="27"/>
      <c r="R4705" s="2"/>
      <c r="S4705" s="2"/>
      <c r="T4705" s="2"/>
      <c r="U4705" s="2"/>
      <c r="V4705" s="2"/>
      <c r="W4705" s="2"/>
    </row>
    <row r="4706" spans="2:23" ht="15" customHeight="1" x14ac:dyDescent="0.35">
      <c r="B4706" s="349"/>
      <c r="C4706" s="715" t="str">
        <f t="shared" si="291"/>
        <v/>
      </c>
      <c r="D4706" s="458">
        <f>IF(ISNUMBER(Summary!$D$17), DATE(Summary!$D$17, 1, 1) + INT((ROW(B4668)-1)/24), DATE(2024, 1, 1) + INT((ROW(B4668)-1)/24))</f>
        <v>45486</v>
      </c>
      <c r="E4706" s="459">
        <v>0.45833333333333337</v>
      </c>
      <c r="F4706" s="780"/>
      <c r="G4706" s="780"/>
      <c r="H4706" s="460">
        <f t="shared" si="289"/>
        <v>0</v>
      </c>
      <c r="I4706" s="460">
        <f t="shared" si="290"/>
        <v>0</v>
      </c>
      <c r="J4706" s="460">
        <f t="shared" si="292"/>
        <v>0</v>
      </c>
      <c r="K4706" s="9"/>
      <c r="P4706" s="2"/>
      <c r="Q4706" s="27"/>
      <c r="R4706" s="2"/>
      <c r="S4706" s="2"/>
      <c r="T4706" s="2"/>
      <c r="U4706" s="2"/>
      <c r="V4706" s="2"/>
      <c r="W4706" s="2"/>
    </row>
    <row r="4707" spans="2:23" ht="15" customHeight="1" x14ac:dyDescent="0.35">
      <c r="B4707" s="349"/>
      <c r="C4707" s="715" t="str">
        <f t="shared" si="291"/>
        <v/>
      </c>
      <c r="D4707" s="458">
        <f>IF(ISNUMBER(Summary!$D$17), DATE(Summary!$D$17, 1, 1) + INT((ROW(B4669)-1)/24), DATE(2024, 1, 1) + INT((ROW(B4669)-1)/24))</f>
        <v>45486</v>
      </c>
      <c r="E4707" s="459">
        <v>0.50000000000000011</v>
      </c>
      <c r="F4707" s="780"/>
      <c r="G4707" s="780"/>
      <c r="H4707" s="460">
        <f t="shared" si="289"/>
        <v>0</v>
      </c>
      <c r="I4707" s="460">
        <f t="shared" si="290"/>
        <v>0</v>
      </c>
      <c r="J4707" s="460">
        <f t="shared" si="292"/>
        <v>0</v>
      </c>
      <c r="K4707" s="9"/>
      <c r="P4707" s="2"/>
      <c r="Q4707" s="27"/>
      <c r="R4707" s="2"/>
      <c r="S4707" s="2"/>
      <c r="T4707" s="2"/>
      <c r="U4707" s="2"/>
      <c r="V4707" s="2"/>
      <c r="W4707" s="2"/>
    </row>
    <row r="4708" spans="2:23" ht="15" customHeight="1" x14ac:dyDescent="0.35">
      <c r="B4708" s="349"/>
      <c r="C4708" s="715" t="str">
        <f t="shared" si="291"/>
        <v/>
      </c>
      <c r="D4708" s="458">
        <f>IF(ISNUMBER(Summary!$D$17), DATE(Summary!$D$17, 1, 1) + INT((ROW(B4670)-1)/24), DATE(2024, 1, 1) + INT((ROW(B4670)-1)/24))</f>
        <v>45486</v>
      </c>
      <c r="E4708" s="459">
        <v>0.54166666666666674</v>
      </c>
      <c r="F4708" s="780"/>
      <c r="G4708" s="780"/>
      <c r="H4708" s="460">
        <f t="shared" si="289"/>
        <v>0</v>
      </c>
      <c r="I4708" s="460">
        <f t="shared" si="290"/>
        <v>0</v>
      </c>
      <c r="J4708" s="460">
        <f t="shared" si="292"/>
        <v>0</v>
      </c>
      <c r="K4708" s="9"/>
      <c r="P4708" s="2"/>
      <c r="Q4708" s="27"/>
      <c r="R4708" s="2"/>
      <c r="S4708" s="2"/>
      <c r="T4708" s="2"/>
      <c r="U4708" s="2"/>
      <c r="V4708" s="2"/>
      <c r="W4708" s="2"/>
    </row>
    <row r="4709" spans="2:23" ht="15" customHeight="1" x14ac:dyDescent="0.35">
      <c r="B4709" s="349"/>
      <c r="C4709" s="715" t="str">
        <f t="shared" si="291"/>
        <v/>
      </c>
      <c r="D4709" s="458">
        <f>IF(ISNUMBER(Summary!$D$17), DATE(Summary!$D$17, 1, 1) + INT((ROW(B4671)-1)/24), DATE(2024, 1, 1) + INT((ROW(B4671)-1)/24))</f>
        <v>45486</v>
      </c>
      <c r="E4709" s="459">
        <v>0.58333333333333337</v>
      </c>
      <c r="F4709" s="780"/>
      <c r="G4709" s="780"/>
      <c r="H4709" s="460">
        <f t="shared" si="289"/>
        <v>0</v>
      </c>
      <c r="I4709" s="460">
        <f t="shared" si="290"/>
        <v>0</v>
      </c>
      <c r="J4709" s="460">
        <f t="shared" si="292"/>
        <v>0</v>
      </c>
      <c r="K4709" s="9"/>
      <c r="P4709" s="2"/>
      <c r="Q4709" s="27"/>
      <c r="R4709" s="2"/>
      <c r="S4709" s="2"/>
      <c r="T4709" s="2"/>
      <c r="U4709" s="2"/>
      <c r="V4709" s="2"/>
      <c r="W4709" s="2"/>
    </row>
    <row r="4710" spans="2:23" ht="15" customHeight="1" x14ac:dyDescent="0.35">
      <c r="B4710" s="349"/>
      <c r="C4710" s="715" t="str">
        <f t="shared" si="291"/>
        <v/>
      </c>
      <c r="D4710" s="458">
        <f>IF(ISNUMBER(Summary!$D$17), DATE(Summary!$D$17, 1, 1) + INT((ROW(B4672)-1)/24), DATE(2024, 1, 1) + INT((ROW(B4672)-1)/24))</f>
        <v>45486</v>
      </c>
      <c r="E4710" s="459">
        <v>0.62500000000000011</v>
      </c>
      <c r="F4710" s="780"/>
      <c r="G4710" s="780"/>
      <c r="H4710" s="460">
        <f t="shared" si="289"/>
        <v>0</v>
      </c>
      <c r="I4710" s="460">
        <f t="shared" si="290"/>
        <v>0</v>
      </c>
      <c r="J4710" s="460">
        <f t="shared" si="292"/>
        <v>0</v>
      </c>
      <c r="K4710" s="9"/>
      <c r="P4710" s="2"/>
      <c r="Q4710" s="27"/>
      <c r="R4710" s="2"/>
      <c r="S4710" s="2"/>
      <c r="T4710" s="2"/>
      <c r="U4710" s="2"/>
      <c r="V4710" s="2"/>
      <c r="W4710" s="2"/>
    </row>
    <row r="4711" spans="2:23" ht="15" customHeight="1" x14ac:dyDescent="0.35">
      <c r="B4711" s="349"/>
      <c r="C4711" s="715" t="str">
        <f t="shared" si="291"/>
        <v/>
      </c>
      <c r="D4711" s="458">
        <f>IF(ISNUMBER(Summary!$D$17), DATE(Summary!$D$17, 1, 1) + INT((ROW(B4673)-1)/24), DATE(2024, 1, 1) + INT((ROW(B4673)-1)/24))</f>
        <v>45486</v>
      </c>
      <c r="E4711" s="459">
        <v>0.66666666666666674</v>
      </c>
      <c r="F4711" s="780"/>
      <c r="G4711" s="780"/>
      <c r="H4711" s="460">
        <f t="shared" ref="H4711:H4774" si="293">IF(G4711&gt;F4711,F4711,G4711)</f>
        <v>0</v>
      </c>
      <c r="I4711" s="460">
        <f t="shared" ref="I4711:I4774" si="294">F4711-H4711</f>
        <v>0</v>
      </c>
      <c r="J4711" s="460">
        <f t="shared" si="292"/>
        <v>0</v>
      </c>
      <c r="K4711" s="9"/>
      <c r="P4711" s="2"/>
      <c r="Q4711" s="27"/>
      <c r="R4711" s="2"/>
      <c r="S4711" s="2"/>
      <c r="T4711" s="2"/>
      <c r="U4711" s="2"/>
      <c r="V4711" s="2"/>
      <c r="W4711" s="2"/>
    </row>
    <row r="4712" spans="2:23" ht="15" customHeight="1" x14ac:dyDescent="0.35">
      <c r="B4712" s="349"/>
      <c r="C4712" s="715" t="str">
        <f t="shared" ref="C4712:C4775" si="295">IF(MOD(ROW()-ROW($E$39), 24)=0, $D4712, "")</f>
        <v/>
      </c>
      <c r="D4712" s="458">
        <f>IF(ISNUMBER(Summary!$D$17), DATE(Summary!$D$17, 1, 1) + INT((ROW(B4674)-1)/24), DATE(2024, 1, 1) + INT((ROW(B4674)-1)/24))</f>
        <v>45486</v>
      </c>
      <c r="E4712" s="459">
        <v>0.70833333333333337</v>
      </c>
      <c r="F4712" s="780"/>
      <c r="G4712" s="780"/>
      <c r="H4712" s="460">
        <f t="shared" si="293"/>
        <v>0</v>
      </c>
      <c r="I4712" s="460">
        <f t="shared" si="294"/>
        <v>0</v>
      </c>
      <c r="J4712" s="460">
        <f t="shared" si="292"/>
        <v>0</v>
      </c>
      <c r="K4712" s="9"/>
      <c r="P4712" s="2"/>
      <c r="Q4712" s="27"/>
      <c r="R4712" s="2"/>
      <c r="S4712" s="2"/>
      <c r="T4712" s="2"/>
      <c r="U4712" s="2"/>
      <c r="V4712" s="2"/>
      <c r="W4712" s="2"/>
    </row>
    <row r="4713" spans="2:23" ht="15" customHeight="1" x14ac:dyDescent="0.35">
      <c r="B4713" s="349"/>
      <c r="C4713" s="715" t="str">
        <f t="shared" si="295"/>
        <v/>
      </c>
      <c r="D4713" s="458">
        <f>IF(ISNUMBER(Summary!$D$17), DATE(Summary!$D$17, 1, 1) + INT((ROW(B4675)-1)/24), DATE(2024, 1, 1) + INT((ROW(B4675)-1)/24))</f>
        <v>45486</v>
      </c>
      <c r="E4713" s="459">
        <v>0.75000000000000011</v>
      </c>
      <c r="F4713" s="780"/>
      <c r="G4713" s="780"/>
      <c r="H4713" s="460">
        <f t="shared" si="293"/>
        <v>0</v>
      </c>
      <c r="I4713" s="460">
        <f t="shared" si="294"/>
        <v>0</v>
      </c>
      <c r="J4713" s="460">
        <f t="shared" si="292"/>
        <v>0</v>
      </c>
      <c r="K4713" s="9"/>
      <c r="P4713" s="2"/>
      <c r="Q4713" s="27"/>
      <c r="R4713" s="2"/>
      <c r="S4713" s="2"/>
      <c r="T4713" s="2"/>
      <c r="U4713" s="2"/>
      <c r="V4713" s="2"/>
      <c r="W4713" s="2"/>
    </row>
    <row r="4714" spans="2:23" ht="15" customHeight="1" x14ac:dyDescent="0.35">
      <c r="B4714" s="349"/>
      <c r="C4714" s="715" t="str">
        <f t="shared" si="295"/>
        <v/>
      </c>
      <c r="D4714" s="458">
        <f>IF(ISNUMBER(Summary!$D$17), DATE(Summary!$D$17, 1, 1) + INT((ROW(B4676)-1)/24), DATE(2024, 1, 1) + INT((ROW(B4676)-1)/24))</f>
        <v>45486</v>
      </c>
      <c r="E4714" s="459">
        <v>0.79166666666666674</v>
      </c>
      <c r="F4714" s="780"/>
      <c r="G4714" s="780"/>
      <c r="H4714" s="460">
        <f t="shared" si="293"/>
        <v>0</v>
      </c>
      <c r="I4714" s="460">
        <f t="shared" si="294"/>
        <v>0</v>
      </c>
      <c r="J4714" s="460">
        <f t="shared" si="292"/>
        <v>0</v>
      </c>
      <c r="K4714" s="9"/>
      <c r="P4714" s="2"/>
      <c r="Q4714" s="27"/>
      <c r="R4714" s="2"/>
      <c r="S4714" s="2"/>
      <c r="T4714" s="2"/>
      <c r="U4714" s="2"/>
      <c r="V4714" s="2"/>
      <c r="W4714" s="2"/>
    </row>
    <row r="4715" spans="2:23" ht="15" customHeight="1" x14ac:dyDescent="0.35">
      <c r="B4715" s="349"/>
      <c r="C4715" s="715" t="str">
        <f t="shared" si="295"/>
        <v/>
      </c>
      <c r="D4715" s="458">
        <f>IF(ISNUMBER(Summary!$D$17), DATE(Summary!$D$17, 1, 1) + INT((ROW(B4677)-1)/24), DATE(2024, 1, 1) + INT((ROW(B4677)-1)/24))</f>
        <v>45486</v>
      </c>
      <c r="E4715" s="459">
        <v>0.83333333333333337</v>
      </c>
      <c r="F4715" s="780"/>
      <c r="G4715" s="780"/>
      <c r="H4715" s="460">
        <f t="shared" si="293"/>
        <v>0</v>
      </c>
      <c r="I4715" s="460">
        <f t="shared" si="294"/>
        <v>0</v>
      </c>
      <c r="J4715" s="460">
        <f t="shared" si="292"/>
        <v>0</v>
      </c>
      <c r="K4715" s="9"/>
      <c r="P4715" s="2"/>
      <c r="Q4715" s="27"/>
      <c r="R4715" s="2"/>
      <c r="S4715" s="2"/>
      <c r="T4715" s="2"/>
      <c r="U4715" s="2"/>
      <c r="V4715" s="2"/>
      <c r="W4715" s="2"/>
    </row>
    <row r="4716" spans="2:23" ht="15" customHeight="1" x14ac:dyDescent="0.35">
      <c r="B4716" s="349"/>
      <c r="C4716" s="715" t="str">
        <f t="shared" si="295"/>
        <v/>
      </c>
      <c r="D4716" s="458">
        <f>IF(ISNUMBER(Summary!$D$17), DATE(Summary!$D$17, 1, 1) + INT((ROW(B4678)-1)/24), DATE(2024, 1, 1) + INT((ROW(B4678)-1)/24))</f>
        <v>45486</v>
      </c>
      <c r="E4716" s="459">
        <v>0.87500000000000011</v>
      </c>
      <c r="F4716" s="780"/>
      <c r="G4716" s="780"/>
      <c r="H4716" s="460">
        <f t="shared" si="293"/>
        <v>0</v>
      </c>
      <c r="I4716" s="460">
        <f t="shared" si="294"/>
        <v>0</v>
      </c>
      <c r="J4716" s="460">
        <f t="shared" si="292"/>
        <v>0</v>
      </c>
      <c r="K4716" s="9"/>
      <c r="P4716" s="2"/>
      <c r="Q4716" s="27"/>
      <c r="R4716" s="2"/>
      <c r="S4716" s="2"/>
      <c r="T4716" s="2"/>
      <c r="U4716" s="2"/>
      <c r="V4716" s="2"/>
      <c r="W4716" s="2"/>
    </row>
    <row r="4717" spans="2:23" ht="15" customHeight="1" x14ac:dyDescent="0.35">
      <c r="B4717" s="349"/>
      <c r="C4717" s="715" t="str">
        <f t="shared" si="295"/>
        <v/>
      </c>
      <c r="D4717" s="458">
        <f>IF(ISNUMBER(Summary!$D$17), DATE(Summary!$D$17, 1, 1) + INT((ROW(B4679)-1)/24), DATE(2024, 1, 1) + INT((ROW(B4679)-1)/24))</f>
        <v>45486</v>
      </c>
      <c r="E4717" s="459">
        <v>0.91666666666666674</v>
      </c>
      <c r="F4717" s="780"/>
      <c r="G4717" s="780"/>
      <c r="H4717" s="460">
        <f t="shared" si="293"/>
        <v>0</v>
      </c>
      <c r="I4717" s="460">
        <f t="shared" si="294"/>
        <v>0</v>
      </c>
      <c r="J4717" s="460">
        <f t="shared" si="292"/>
        <v>0</v>
      </c>
      <c r="K4717" s="9"/>
      <c r="P4717" s="2"/>
      <c r="Q4717" s="27"/>
      <c r="R4717" s="2"/>
      <c r="S4717" s="2"/>
      <c r="T4717" s="2"/>
      <c r="U4717" s="2"/>
      <c r="V4717" s="2"/>
      <c r="W4717" s="2"/>
    </row>
    <row r="4718" spans="2:23" ht="15" customHeight="1" x14ac:dyDescent="0.35">
      <c r="B4718" s="349"/>
      <c r="C4718" s="715" t="str">
        <f t="shared" si="295"/>
        <v/>
      </c>
      <c r="D4718" s="458">
        <f>IF(ISNUMBER(Summary!$D$17), DATE(Summary!$D$17, 1, 1) + INT((ROW(B4680)-1)/24), DATE(2024, 1, 1) + INT((ROW(B4680)-1)/24))</f>
        <v>45486</v>
      </c>
      <c r="E4718" s="459">
        <v>0.95833333333333337</v>
      </c>
      <c r="F4718" s="780"/>
      <c r="G4718" s="780"/>
      <c r="H4718" s="460">
        <f t="shared" si="293"/>
        <v>0</v>
      </c>
      <c r="I4718" s="460">
        <f t="shared" si="294"/>
        <v>0</v>
      </c>
      <c r="J4718" s="460">
        <f t="shared" si="292"/>
        <v>0</v>
      </c>
      <c r="K4718" s="9"/>
      <c r="P4718" s="2"/>
      <c r="Q4718" s="27"/>
      <c r="R4718" s="2"/>
      <c r="S4718" s="2"/>
      <c r="T4718" s="2"/>
      <c r="U4718" s="2"/>
      <c r="V4718" s="2"/>
      <c r="W4718" s="2"/>
    </row>
    <row r="4719" spans="2:23" ht="15" customHeight="1" x14ac:dyDescent="0.35">
      <c r="B4719" s="457"/>
      <c r="C4719" s="715">
        <f t="shared" si="295"/>
        <v>45487</v>
      </c>
      <c r="D4719" s="458">
        <f>IF(ISNUMBER(Summary!$D$17), DATE(Summary!$D$17, 1, 1) + INT((ROW(B4681)-1)/24), DATE(2024, 1, 1) + INT((ROW(B4681)-1)/24))</f>
        <v>45487</v>
      </c>
      <c r="E4719" s="459">
        <v>3.1225022567582528E-17</v>
      </c>
      <c r="F4719" s="780"/>
      <c r="G4719" s="780"/>
      <c r="H4719" s="460">
        <f t="shared" si="293"/>
        <v>0</v>
      </c>
      <c r="I4719" s="460">
        <f t="shared" si="294"/>
        <v>0</v>
      </c>
      <c r="J4719" s="460">
        <f t="shared" si="292"/>
        <v>0</v>
      </c>
      <c r="K4719" s="9"/>
      <c r="P4719" s="2"/>
      <c r="Q4719" s="27"/>
      <c r="R4719" s="2"/>
      <c r="S4719" s="2"/>
      <c r="T4719" s="2"/>
      <c r="U4719" s="2"/>
      <c r="V4719" s="2"/>
      <c r="W4719" s="2"/>
    </row>
    <row r="4720" spans="2:23" ht="15" customHeight="1" x14ac:dyDescent="0.35">
      <c r="B4720" s="349"/>
      <c r="C4720" s="715" t="str">
        <f t="shared" si="295"/>
        <v/>
      </c>
      <c r="D4720" s="458">
        <f>IF(ISNUMBER(Summary!$D$17), DATE(Summary!$D$17, 1, 1) + INT((ROW(B4682)-1)/24), DATE(2024, 1, 1) + INT((ROW(B4682)-1)/24))</f>
        <v>45487</v>
      </c>
      <c r="E4720" s="459">
        <v>4.1666666666666699E-2</v>
      </c>
      <c r="F4720" s="780"/>
      <c r="G4720" s="780"/>
      <c r="H4720" s="460">
        <f t="shared" si="293"/>
        <v>0</v>
      </c>
      <c r="I4720" s="460">
        <f t="shared" si="294"/>
        <v>0</v>
      </c>
      <c r="J4720" s="460">
        <f t="shared" si="292"/>
        <v>0</v>
      </c>
      <c r="K4720" s="9"/>
      <c r="P4720" s="2"/>
      <c r="Q4720" s="27"/>
      <c r="R4720" s="2"/>
      <c r="S4720" s="2"/>
      <c r="T4720" s="2"/>
      <c r="U4720" s="2"/>
      <c r="V4720" s="2"/>
      <c r="W4720" s="2"/>
    </row>
    <row r="4721" spans="2:23" ht="15" customHeight="1" x14ac:dyDescent="0.35">
      <c r="B4721" s="349"/>
      <c r="C4721" s="715" t="str">
        <f t="shared" si="295"/>
        <v/>
      </c>
      <c r="D4721" s="458">
        <f>IF(ISNUMBER(Summary!$D$17), DATE(Summary!$D$17, 1, 1) + INT((ROW(B4683)-1)/24), DATE(2024, 1, 1) + INT((ROW(B4683)-1)/24))</f>
        <v>45487</v>
      </c>
      <c r="E4721" s="459">
        <v>8.333333333333337E-2</v>
      </c>
      <c r="F4721" s="780"/>
      <c r="G4721" s="780"/>
      <c r="H4721" s="460">
        <f t="shared" si="293"/>
        <v>0</v>
      </c>
      <c r="I4721" s="460">
        <f t="shared" si="294"/>
        <v>0</v>
      </c>
      <c r="J4721" s="460">
        <f t="shared" si="292"/>
        <v>0</v>
      </c>
      <c r="K4721" s="9"/>
      <c r="P4721" s="2"/>
      <c r="Q4721" s="27"/>
      <c r="R4721" s="2"/>
      <c r="S4721" s="2"/>
      <c r="T4721" s="2"/>
      <c r="U4721" s="2"/>
      <c r="V4721" s="2"/>
      <c r="W4721" s="2"/>
    </row>
    <row r="4722" spans="2:23" ht="15" customHeight="1" x14ac:dyDescent="0.35">
      <c r="B4722" s="349"/>
      <c r="C4722" s="715" t="str">
        <f t="shared" si="295"/>
        <v/>
      </c>
      <c r="D4722" s="458">
        <f>IF(ISNUMBER(Summary!$D$17), DATE(Summary!$D$17, 1, 1) + INT((ROW(B4684)-1)/24), DATE(2024, 1, 1) + INT((ROW(B4684)-1)/24))</f>
        <v>45487</v>
      </c>
      <c r="E4722" s="459">
        <v>0.12500000000000006</v>
      </c>
      <c r="F4722" s="780"/>
      <c r="G4722" s="780"/>
      <c r="H4722" s="460">
        <f t="shared" si="293"/>
        <v>0</v>
      </c>
      <c r="I4722" s="460">
        <f t="shared" si="294"/>
        <v>0</v>
      </c>
      <c r="J4722" s="460">
        <f t="shared" si="292"/>
        <v>0</v>
      </c>
      <c r="K4722" s="9"/>
      <c r="P4722" s="2"/>
      <c r="Q4722" s="27"/>
      <c r="R4722" s="2"/>
      <c r="S4722" s="2"/>
      <c r="T4722" s="2"/>
      <c r="U4722" s="2"/>
      <c r="V4722" s="2"/>
      <c r="W4722" s="2"/>
    </row>
    <row r="4723" spans="2:23" ht="15" customHeight="1" x14ac:dyDescent="0.35">
      <c r="B4723" s="349"/>
      <c r="C4723" s="715" t="str">
        <f t="shared" si="295"/>
        <v/>
      </c>
      <c r="D4723" s="458">
        <f>IF(ISNUMBER(Summary!$D$17), DATE(Summary!$D$17, 1, 1) + INT((ROW(B4685)-1)/24), DATE(2024, 1, 1) + INT((ROW(B4685)-1)/24))</f>
        <v>45487</v>
      </c>
      <c r="E4723" s="459">
        <v>0.16666666666666669</v>
      </c>
      <c r="F4723" s="780"/>
      <c r="G4723" s="780"/>
      <c r="H4723" s="460">
        <f t="shared" si="293"/>
        <v>0</v>
      </c>
      <c r="I4723" s="460">
        <f t="shared" si="294"/>
        <v>0</v>
      </c>
      <c r="J4723" s="460">
        <f t="shared" si="292"/>
        <v>0</v>
      </c>
      <c r="K4723" s="9"/>
      <c r="P4723" s="2"/>
      <c r="Q4723" s="27"/>
      <c r="R4723" s="2"/>
      <c r="S4723" s="2"/>
      <c r="T4723" s="2"/>
      <c r="U4723" s="2"/>
      <c r="V4723" s="2"/>
      <c r="W4723" s="2"/>
    </row>
    <row r="4724" spans="2:23" ht="15" customHeight="1" x14ac:dyDescent="0.35">
      <c r="B4724" s="349"/>
      <c r="C4724" s="715" t="str">
        <f t="shared" si="295"/>
        <v/>
      </c>
      <c r="D4724" s="458">
        <f>IF(ISNUMBER(Summary!$D$17), DATE(Summary!$D$17, 1, 1) + INT((ROW(B4686)-1)/24), DATE(2024, 1, 1) + INT((ROW(B4686)-1)/24))</f>
        <v>45487</v>
      </c>
      <c r="E4724" s="459">
        <v>0.20833333333333337</v>
      </c>
      <c r="F4724" s="780"/>
      <c r="G4724" s="780"/>
      <c r="H4724" s="460">
        <f t="shared" si="293"/>
        <v>0</v>
      </c>
      <c r="I4724" s="460">
        <f t="shared" si="294"/>
        <v>0</v>
      </c>
      <c r="J4724" s="460">
        <f t="shared" si="292"/>
        <v>0</v>
      </c>
      <c r="K4724" s="9"/>
      <c r="P4724" s="2"/>
      <c r="Q4724" s="27"/>
      <c r="R4724" s="2"/>
      <c r="S4724" s="2"/>
      <c r="T4724" s="2"/>
      <c r="U4724" s="2"/>
      <c r="V4724" s="2"/>
      <c r="W4724" s="2"/>
    </row>
    <row r="4725" spans="2:23" ht="15" customHeight="1" x14ac:dyDescent="0.35">
      <c r="B4725" s="349"/>
      <c r="C4725" s="715" t="str">
        <f t="shared" si="295"/>
        <v/>
      </c>
      <c r="D4725" s="458">
        <f>IF(ISNUMBER(Summary!$D$17), DATE(Summary!$D$17, 1, 1) + INT((ROW(B4687)-1)/24), DATE(2024, 1, 1) + INT((ROW(B4687)-1)/24))</f>
        <v>45487</v>
      </c>
      <c r="E4725" s="459">
        <v>0.25</v>
      </c>
      <c r="F4725" s="780"/>
      <c r="G4725" s="780"/>
      <c r="H4725" s="460">
        <f t="shared" si="293"/>
        <v>0</v>
      </c>
      <c r="I4725" s="460">
        <f t="shared" si="294"/>
        <v>0</v>
      </c>
      <c r="J4725" s="460">
        <f t="shared" si="292"/>
        <v>0</v>
      </c>
      <c r="K4725" s="9"/>
      <c r="P4725" s="2"/>
      <c r="Q4725" s="27"/>
      <c r="R4725" s="2"/>
      <c r="S4725" s="2"/>
      <c r="T4725" s="2"/>
      <c r="U4725" s="2"/>
      <c r="V4725" s="2"/>
      <c r="W4725" s="2"/>
    </row>
    <row r="4726" spans="2:23" ht="15" customHeight="1" x14ac:dyDescent="0.35">
      <c r="B4726" s="349"/>
      <c r="C4726" s="715" t="str">
        <f t="shared" si="295"/>
        <v/>
      </c>
      <c r="D4726" s="458">
        <f>IF(ISNUMBER(Summary!$D$17), DATE(Summary!$D$17, 1, 1) + INT((ROW(B4688)-1)/24), DATE(2024, 1, 1) + INT((ROW(B4688)-1)/24))</f>
        <v>45487</v>
      </c>
      <c r="E4726" s="459">
        <v>0.29166666666666669</v>
      </c>
      <c r="F4726" s="780"/>
      <c r="G4726" s="780"/>
      <c r="H4726" s="460">
        <f t="shared" si="293"/>
        <v>0</v>
      </c>
      <c r="I4726" s="460">
        <f t="shared" si="294"/>
        <v>0</v>
      </c>
      <c r="J4726" s="460">
        <f t="shared" si="292"/>
        <v>0</v>
      </c>
      <c r="K4726" s="9"/>
      <c r="P4726" s="2"/>
      <c r="Q4726" s="27"/>
      <c r="R4726" s="2"/>
      <c r="S4726" s="2"/>
      <c r="T4726" s="2"/>
      <c r="U4726" s="2"/>
      <c r="V4726" s="2"/>
      <c r="W4726" s="2"/>
    </row>
    <row r="4727" spans="2:23" ht="15" customHeight="1" x14ac:dyDescent="0.35">
      <c r="B4727" s="349"/>
      <c r="C4727" s="715" t="str">
        <f t="shared" si="295"/>
        <v/>
      </c>
      <c r="D4727" s="458">
        <f>IF(ISNUMBER(Summary!$D$17), DATE(Summary!$D$17, 1, 1) + INT((ROW(B4689)-1)/24), DATE(2024, 1, 1) + INT((ROW(B4689)-1)/24))</f>
        <v>45487</v>
      </c>
      <c r="E4727" s="459">
        <v>0.33333333333333337</v>
      </c>
      <c r="F4727" s="780"/>
      <c r="G4727" s="780"/>
      <c r="H4727" s="460">
        <f t="shared" si="293"/>
        <v>0</v>
      </c>
      <c r="I4727" s="460">
        <f t="shared" si="294"/>
        <v>0</v>
      </c>
      <c r="J4727" s="460">
        <f t="shared" si="292"/>
        <v>0</v>
      </c>
      <c r="K4727" s="9"/>
      <c r="P4727" s="2"/>
      <c r="Q4727" s="27"/>
      <c r="R4727" s="2"/>
      <c r="S4727" s="2"/>
      <c r="T4727" s="2"/>
      <c r="U4727" s="2"/>
      <c r="V4727" s="2"/>
      <c r="W4727" s="2"/>
    </row>
    <row r="4728" spans="2:23" ht="15" customHeight="1" x14ac:dyDescent="0.35">
      <c r="B4728" s="349"/>
      <c r="C4728" s="715" t="str">
        <f t="shared" si="295"/>
        <v/>
      </c>
      <c r="D4728" s="458">
        <f>IF(ISNUMBER(Summary!$D$17), DATE(Summary!$D$17, 1, 1) + INT((ROW(B4690)-1)/24), DATE(2024, 1, 1) + INT((ROW(B4690)-1)/24))</f>
        <v>45487</v>
      </c>
      <c r="E4728" s="459">
        <v>0.375</v>
      </c>
      <c r="F4728" s="780"/>
      <c r="G4728" s="780"/>
      <c r="H4728" s="460">
        <f t="shared" si="293"/>
        <v>0</v>
      </c>
      <c r="I4728" s="460">
        <f t="shared" si="294"/>
        <v>0</v>
      </c>
      <c r="J4728" s="460">
        <f t="shared" si="292"/>
        <v>0</v>
      </c>
      <c r="K4728" s="9"/>
      <c r="P4728" s="2"/>
      <c r="Q4728" s="27"/>
      <c r="R4728" s="2"/>
      <c r="S4728" s="2"/>
      <c r="T4728" s="2"/>
      <c r="U4728" s="2"/>
      <c r="V4728" s="2"/>
      <c r="W4728" s="2"/>
    </row>
    <row r="4729" spans="2:23" ht="15" customHeight="1" x14ac:dyDescent="0.35">
      <c r="B4729" s="349"/>
      <c r="C4729" s="715" t="str">
        <f t="shared" si="295"/>
        <v/>
      </c>
      <c r="D4729" s="458">
        <f>IF(ISNUMBER(Summary!$D$17), DATE(Summary!$D$17, 1, 1) + INT((ROW(B4691)-1)/24), DATE(2024, 1, 1) + INT((ROW(B4691)-1)/24))</f>
        <v>45487</v>
      </c>
      <c r="E4729" s="459">
        <v>0.41666666666666669</v>
      </c>
      <c r="F4729" s="780"/>
      <c r="G4729" s="780"/>
      <c r="H4729" s="460">
        <f t="shared" si="293"/>
        <v>0</v>
      </c>
      <c r="I4729" s="460">
        <f t="shared" si="294"/>
        <v>0</v>
      </c>
      <c r="J4729" s="460">
        <f t="shared" si="292"/>
        <v>0</v>
      </c>
      <c r="K4729" s="9"/>
      <c r="P4729" s="2"/>
      <c r="Q4729" s="27"/>
      <c r="R4729" s="2"/>
      <c r="S4729" s="2"/>
      <c r="T4729" s="2"/>
      <c r="U4729" s="2"/>
      <c r="V4729" s="2"/>
      <c r="W4729" s="2"/>
    </row>
    <row r="4730" spans="2:23" ht="15" customHeight="1" x14ac:dyDescent="0.35">
      <c r="B4730" s="349"/>
      <c r="C4730" s="715" t="str">
        <f t="shared" si="295"/>
        <v/>
      </c>
      <c r="D4730" s="458">
        <f>IF(ISNUMBER(Summary!$D$17), DATE(Summary!$D$17, 1, 1) + INT((ROW(B4692)-1)/24), DATE(2024, 1, 1) + INT((ROW(B4692)-1)/24))</f>
        <v>45487</v>
      </c>
      <c r="E4730" s="459">
        <v>0.45833333333333337</v>
      </c>
      <c r="F4730" s="780"/>
      <c r="G4730" s="780"/>
      <c r="H4730" s="460">
        <f t="shared" si="293"/>
        <v>0</v>
      </c>
      <c r="I4730" s="460">
        <f t="shared" si="294"/>
        <v>0</v>
      </c>
      <c r="J4730" s="460">
        <f t="shared" si="292"/>
        <v>0</v>
      </c>
      <c r="K4730" s="9"/>
      <c r="P4730" s="2"/>
      <c r="Q4730" s="27"/>
      <c r="R4730" s="2"/>
      <c r="S4730" s="2"/>
      <c r="T4730" s="2"/>
      <c r="U4730" s="2"/>
      <c r="V4730" s="2"/>
      <c r="W4730" s="2"/>
    </row>
    <row r="4731" spans="2:23" ht="15" customHeight="1" x14ac:dyDescent="0.35">
      <c r="B4731" s="349"/>
      <c r="C4731" s="715" t="str">
        <f t="shared" si="295"/>
        <v/>
      </c>
      <c r="D4731" s="458">
        <f>IF(ISNUMBER(Summary!$D$17), DATE(Summary!$D$17, 1, 1) + INT((ROW(B4693)-1)/24), DATE(2024, 1, 1) + INT((ROW(B4693)-1)/24))</f>
        <v>45487</v>
      </c>
      <c r="E4731" s="459">
        <v>0.50000000000000011</v>
      </c>
      <c r="F4731" s="780"/>
      <c r="G4731" s="780"/>
      <c r="H4731" s="460">
        <f t="shared" si="293"/>
        <v>0</v>
      </c>
      <c r="I4731" s="460">
        <f t="shared" si="294"/>
        <v>0</v>
      </c>
      <c r="J4731" s="460">
        <f t="shared" si="292"/>
        <v>0</v>
      </c>
      <c r="K4731" s="9"/>
      <c r="P4731" s="2"/>
      <c r="Q4731" s="27"/>
      <c r="R4731" s="2"/>
      <c r="S4731" s="2"/>
      <c r="T4731" s="2"/>
      <c r="U4731" s="2"/>
      <c r="V4731" s="2"/>
      <c r="W4731" s="2"/>
    </row>
    <row r="4732" spans="2:23" ht="15" customHeight="1" x14ac:dyDescent="0.35">
      <c r="B4732" s="349"/>
      <c r="C4732" s="715" t="str">
        <f t="shared" si="295"/>
        <v/>
      </c>
      <c r="D4732" s="458">
        <f>IF(ISNUMBER(Summary!$D$17), DATE(Summary!$D$17, 1, 1) + INT((ROW(B4694)-1)/24), DATE(2024, 1, 1) + INT((ROW(B4694)-1)/24))</f>
        <v>45487</v>
      </c>
      <c r="E4732" s="459">
        <v>0.54166666666666674</v>
      </c>
      <c r="F4732" s="780"/>
      <c r="G4732" s="780"/>
      <c r="H4732" s="460">
        <f t="shared" si="293"/>
        <v>0</v>
      </c>
      <c r="I4732" s="460">
        <f t="shared" si="294"/>
        <v>0</v>
      </c>
      <c r="J4732" s="460">
        <f t="shared" si="292"/>
        <v>0</v>
      </c>
      <c r="K4732" s="9"/>
      <c r="P4732" s="2"/>
      <c r="Q4732" s="27"/>
      <c r="R4732" s="2"/>
      <c r="S4732" s="2"/>
      <c r="T4732" s="2"/>
      <c r="U4732" s="2"/>
      <c r="V4732" s="2"/>
      <c r="W4732" s="2"/>
    </row>
    <row r="4733" spans="2:23" ht="15" customHeight="1" x14ac:dyDescent="0.35">
      <c r="B4733" s="349"/>
      <c r="C4733" s="715" t="str">
        <f t="shared" si="295"/>
        <v/>
      </c>
      <c r="D4733" s="458">
        <f>IF(ISNUMBER(Summary!$D$17), DATE(Summary!$D$17, 1, 1) + INT((ROW(B4695)-1)/24), DATE(2024, 1, 1) + INT((ROW(B4695)-1)/24))</f>
        <v>45487</v>
      </c>
      <c r="E4733" s="459">
        <v>0.58333333333333337</v>
      </c>
      <c r="F4733" s="780"/>
      <c r="G4733" s="780"/>
      <c r="H4733" s="460">
        <f t="shared" si="293"/>
        <v>0</v>
      </c>
      <c r="I4733" s="460">
        <f t="shared" si="294"/>
        <v>0</v>
      </c>
      <c r="J4733" s="460">
        <f t="shared" si="292"/>
        <v>0</v>
      </c>
      <c r="K4733" s="9"/>
      <c r="P4733" s="2"/>
      <c r="Q4733" s="27"/>
      <c r="R4733" s="2"/>
      <c r="S4733" s="2"/>
      <c r="T4733" s="2"/>
      <c r="U4733" s="2"/>
      <c r="V4733" s="2"/>
      <c r="W4733" s="2"/>
    </row>
    <row r="4734" spans="2:23" ht="15" customHeight="1" x14ac:dyDescent="0.35">
      <c r="B4734" s="349"/>
      <c r="C4734" s="715" t="str">
        <f t="shared" si="295"/>
        <v/>
      </c>
      <c r="D4734" s="458">
        <f>IF(ISNUMBER(Summary!$D$17), DATE(Summary!$D$17, 1, 1) + INT((ROW(B4696)-1)/24), DATE(2024, 1, 1) + INT((ROW(B4696)-1)/24))</f>
        <v>45487</v>
      </c>
      <c r="E4734" s="459">
        <v>0.62500000000000011</v>
      </c>
      <c r="F4734" s="780"/>
      <c r="G4734" s="780"/>
      <c r="H4734" s="460">
        <f t="shared" si="293"/>
        <v>0</v>
      </c>
      <c r="I4734" s="460">
        <f t="shared" si="294"/>
        <v>0</v>
      </c>
      <c r="J4734" s="460">
        <f t="shared" si="292"/>
        <v>0</v>
      </c>
      <c r="K4734" s="9"/>
      <c r="P4734" s="2"/>
      <c r="Q4734" s="27"/>
      <c r="R4734" s="2"/>
      <c r="S4734" s="2"/>
      <c r="T4734" s="2"/>
      <c r="U4734" s="2"/>
      <c r="V4734" s="2"/>
      <c r="W4734" s="2"/>
    </row>
    <row r="4735" spans="2:23" ht="15" customHeight="1" x14ac:dyDescent="0.35">
      <c r="B4735" s="349"/>
      <c r="C4735" s="715" t="str">
        <f t="shared" si="295"/>
        <v/>
      </c>
      <c r="D4735" s="458">
        <f>IF(ISNUMBER(Summary!$D$17), DATE(Summary!$D$17, 1, 1) + INT((ROW(B4697)-1)/24), DATE(2024, 1, 1) + INT((ROW(B4697)-1)/24))</f>
        <v>45487</v>
      </c>
      <c r="E4735" s="459">
        <v>0.66666666666666674</v>
      </c>
      <c r="F4735" s="780"/>
      <c r="G4735" s="780"/>
      <c r="H4735" s="460">
        <f t="shared" si="293"/>
        <v>0</v>
      </c>
      <c r="I4735" s="460">
        <f t="shared" si="294"/>
        <v>0</v>
      </c>
      <c r="J4735" s="460">
        <f t="shared" si="292"/>
        <v>0</v>
      </c>
      <c r="K4735" s="9"/>
      <c r="P4735" s="2"/>
      <c r="Q4735" s="27"/>
      <c r="R4735" s="2"/>
      <c r="S4735" s="2"/>
      <c r="T4735" s="2"/>
      <c r="U4735" s="2"/>
      <c r="V4735" s="2"/>
      <c r="W4735" s="2"/>
    </row>
    <row r="4736" spans="2:23" ht="15" customHeight="1" x14ac:dyDescent="0.35">
      <c r="B4736" s="349"/>
      <c r="C4736" s="715" t="str">
        <f t="shared" si="295"/>
        <v/>
      </c>
      <c r="D4736" s="458">
        <f>IF(ISNUMBER(Summary!$D$17), DATE(Summary!$D$17, 1, 1) + INT((ROW(B4698)-1)/24), DATE(2024, 1, 1) + INT((ROW(B4698)-1)/24))</f>
        <v>45487</v>
      </c>
      <c r="E4736" s="459">
        <v>0.70833333333333337</v>
      </c>
      <c r="F4736" s="780"/>
      <c r="G4736" s="780"/>
      <c r="H4736" s="460">
        <f t="shared" si="293"/>
        <v>0</v>
      </c>
      <c r="I4736" s="460">
        <f t="shared" si="294"/>
        <v>0</v>
      </c>
      <c r="J4736" s="460">
        <f t="shared" ref="J4736:J4799" si="296">G4736-H4736</f>
        <v>0</v>
      </c>
      <c r="K4736" s="9"/>
      <c r="P4736" s="2"/>
      <c r="Q4736" s="27"/>
      <c r="R4736" s="2"/>
      <c r="S4736" s="2"/>
      <c r="T4736" s="2"/>
      <c r="U4736" s="2"/>
      <c r="V4736" s="2"/>
      <c r="W4736" s="2"/>
    </row>
    <row r="4737" spans="2:23" ht="15" customHeight="1" x14ac:dyDescent="0.35">
      <c r="B4737" s="349"/>
      <c r="C4737" s="715" t="str">
        <f t="shared" si="295"/>
        <v/>
      </c>
      <c r="D4737" s="458">
        <f>IF(ISNUMBER(Summary!$D$17), DATE(Summary!$D$17, 1, 1) + INT((ROW(B4699)-1)/24), DATE(2024, 1, 1) + INT((ROW(B4699)-1)/24))</f>
        <v>45487</v>
      </c>
      <c r="E4737" s="459">
        <v>0.75000000000000011</v>
      </c>
      <c r="F4737" s="780"/>
      <c r="G4737" s="780"/>
      <c r="H4737" s="460">
        <f t="shared" si="293"/>
        <v>0</v>
      </c>
      <c r="I4737" s="460">
        <f t="shared" si="294"/>
        <v>0</v>
      </c>
      <c r="J4737" s="460">
        <f t="shared" si="296"/>
        <v>0</v>
      </c>
      <c r="K4737" s="9"/>
      <c r="P4737" s="2"/>
      <c r="Q4737" s="27"/>
      <c r="R4737" s="2"/>
      <c r="S4737" s="2"/>
      <c r="T4737" s="2"/>
      <c r="U4737" s="2"/>
      <c r="V4737" s="2"/>
      <c r="W4737" s="2"/>
    </row>
    <row r="4738" spans="2:23" ht="15" customHeight="1" x14ac:dyDescent="0.35">
      <c r="B4738" s="349"/>
      <c r="C4738" s="715" t="str">
        <f t="shared" si="295"/>
        <v/>
      </c>
      <c r="D4738" s="458">
        <f>IF(ISNUMBER(Summary!$D$17), DATE(Summary!$D$17, 1, 1) + INT((ROW(B4700)-1)/24), DATE(2024, 1, 1) + INT((ROW(B4700)-1)/24))</f>
        <v>45487</v>
      </c>
      <c r="E4738" s="459">
        <v>0.79166666666666674</v>
      </c>
      <c r="F4738" s="780"/>
      <c r="G4738" s="780"/>
      <c r="H4738" s="460">
        <f t="shared" si="293"/>
        <v>0</v>
      </c>
      <c r="I4738" s="460">
        <f t="shared" si="294"/>
        <v>0</v>
      </c>
      <c r="J4738" s="460">
        <f t="shared" si="296"/>
        <v>0</v>
      </c>
      <c r="K4738" s="9"/>
      <c r="P4738" s="2"/>
      <c r="Q4738" s="27"/>
      <c r="R4738" s="2"/>
      <c r="S4738" s="2"/>
      <c r="T4738" s="2"/>
      <c r="U4738" s="2"/>
      <c r="V4738" s="2"/>
      <c r="W4738" s="2"/>
    </row>
    <row r="4739" spans="2:23" ht="15" customHeight="1" x14ac:dyDescent="0.35">
      <c r="B4739" s="349"/>
      <c r="C4739" s="715" t="str">
        <f t="shared" si="295"/>
        <v/>
      </c>
      <c r="D4739" s="458">
        <f>IF(ISNUMBER(Summary!$D$17), DATE(Summary!$D$17, 1, 1) + INT((ROW(B4701)-1)/24), DATE(2024, 1, 1) + INT((ROW(B4701)-1)/24))</f>
        <v>45487</v>
      </c>
      <c r="E4739" s="459">
        <v>0.83333333333333337</v>
      </c>
      <c r="F4739" s="780"/>
      <c r="G4739" s="780"/>
      <c r="H4739" s="460">
        <f t="shared" si="293"/>
        <v>0</v>
      </c>
      <c r="I4739" s="460">
        <f t="shared" si="294"/>
        <v>0</v>
      </c>
      <c r="J4739" s="460">
        <f t="shared" si="296"/>
        <v>0</v>
      </c>
      <c r="K4739" s="9"/>
      <c r="P4739" s="2"/>
      <c r="Q4739" s="27"/>
      <c r="R4739" s="2"/>
      <c r="S4739" s="2"/>
      <c r="T4739" s="2"/>
      <c r="U4739" s="2"/>
      <c r="V4739" s="2"/>
      <c r="W4739" s="2"/>
    </row>
    <row r="4740" spans="2:23" ht="15" customHeight="1" x14ac:dyDescent="0.35">
      <c r="B4740" s="349"/>
      <c r="C4740" s="715" t="str">
        <f t="shared" si="295"/>
        <v/>
      </c>
      <c r="D4740" s="458">
        <f>IF(ISNUMBER(Summary!$D$17), DATE(Summary!$D$17, 1, 1) + INT((ROW(B4702)-1)/24), DATE(2024, 1, 1) + INT((ROW(B4702)-1)/24))</f>
        <v>45487</v>
      </c>
      <c r="E4740" s="459">
        <v>0.87500000000000011</v>
      </c>
      <c r="F4740" s="780"/>
      <c r="G4740" s="780"/>
      <c r="H4740" s="460">
        <f t="shared" si="293"/>
        <v>0</v>
      </c>
      <c r="I4740" s="460">
        <f t="shared" si="294"/>
        <v>0</v>
      </c>
      <c r="J4740" s="460">
        <f t="shared" si="296"/>
        <v>0</v>
      </c>
      <c r="K4740" s="9"/>
      <c r="P4740" s="2"/>
      <c r="Q4740" s="27"/>
      <c r="R4740" s="2"/>
      <c r="S4740" s="2"/>
      <c r="T4740" s="2"/>
      <c r="U4740" s="2"/>
      <c r="V4740" s="2"/>
      <c r="W4740" s="2"/>
    </row>
    <row r="4741" spans="2:23" ht="15" customHeight="1" x14ac:dyDescent="0.35">
      <c r="B4741" s="349"/>
      <c r="C4741" s="715" t="str">
        <f t="shared" si="295"/>
        <v/>
      </c>
      <c r="D4741" s="458">
        <f>IF(ISNUMBER(Summary!$D$17), DATE(Summary!$D$17, 1, 1) + INT((ROW(B4703)-1)/24), DATE(2024, 1, 1) + INT((ROW(B4703)-1)/24))</f>
        <v>45487</v>
      </c>
      <c r="E4741" s="459">
        <v>0.91666666666666674</v>
      </c>
      <c r="F4741" s="780"/>
      <c r="G4741" s="780"/>
      <c r="H4741" s="460">
        <f t="shared" si="293"/>
        <v>0</v>
      </c>
      <c r="I4741" s="460">
        <f t="shared" si="294"/>
        <v>0</v>
      </c>
      <c r="J4741" s="460">
        <f t="shared" si="296"/>
        <v>0</v>
      </c>
      <c r="K4741" s="9"/>
      <c r="P4741" s="2"/>
      <c r="Q4741" s="27"/>
      <c r="R4741" s="2"/>
      <c r="S4741" s="2"/>
      <c r="T4741" s="2"/>
      <c r="U4741" s="2"/>
      <c r="V4741" s="2"/>
      <c r="W4741" s="2"/>
    </row>
    <row r="4742" spans="2:23" ht="15" customHeight="1" x14ac:dyDescent="0.35">
      <c r="B4742" s="349"/>
      <c r="C4742" s="715" t="str">
        <f t="shared" si="295"/>
        <v/>
      </c>
      <c r="D4742" s="458">
        <f>IF(ISNUMBER(Summary!$D$17), DATE(Summary!$D$17, 1, 1) + INT((ROW(B4704)-1)/24), DATE(2024, 1, 1) + INT((ROW(B4704)-1)/24))</f>
        <v>45487</v>
      </c>
      <c r="E4742" s="459">
        <v>0.95833333333333337</v>
      </c>
      <c r="F4742" s="780"/>
      <c r="G4742" s="780"/>
      <c r="H4742" s="460">
        <f t="shared" si="293"/>
        <v>0</v>
      </c>
      <c r="I4742" s="460">
        <f t="shared" si="294"/>
        <v>0</v>
      </c>
      <c r="J4742" s="460">
        <f t="shared" si="296"/>
        <v>0</v>
      </c>
      <c r="K4742" s="9"/>
      <c r="P4742" s="2"/>
      <c r="Q4742" s="27"/>
      <c r="R4742" s="2"/>
      <c r="S4742" s="2"/>
      <c r="T4742" s="2"/>
      <c r="U4742" s="2"/>
      <c r="V4742" s="2"/>
      <c r="W4742" s="2"/>
    </row>
    <row r="4743" spans="2:23" ht="15" customHeight="1" x14ac:dyDescent="0.35">
      <c r="B4743" s="457"/>
      <c r="C4743" s="715">
        <f t="shared" si="295"/>
        <v>45488</v>
      </c>
      <c r="D4743" s="458">
        <f>IF(ISNUMBER(Summary!$D$17), DATE(Summary!$D$17, 1, 1) + INT((ROW(B4705)-1)/24), DATE(2024, 1, 1) + INT((ROW(B4705)-1)/24))</f>
        <v>45488</v>
      </c>
      <c r="E4743" s="459">
        <v>3.1225022567582528E-17</v>
      </c>
      <c r="F4743" s="780"/>
      <c r="G4743" s="780"/>
      <c r="H4743" s="460">
        <f t="shared" si="293"/>
        <v>0</v>
      </c>
      <c r="I4743" s="460">
        <f t="shared" si="294"/>
        <v>0</v>
      </c>
      <c r="J4743" s="460">
        <f t="shared" si="296"/>
        <v>0</v>
      </c>
      <c r="K4743" s="9"/>
      <c r="P4743" s="2"/>
      <c r="Q4743" s="27"/>
      <c r="R4743" s="2"/>
      <c r="S4743" s="2"/>
      <c r="T4743" s="2"/>
      <c r="U4743" s="2"/>
      <c r="V4743" s="2"/>
      <c r="W4743" s="2"/>
    </row>
    <row r="4744" spans="2:23" ht="15" customHeight="1" x14ac:dyDescent="0.35">
      <c r="B4744" s="349"/>
      <c r="C4744" s="715" t="str">
        <f t="shared" si="295"/>
        <v/>
      </c>
      <c r="D4744" s="458">
        <f>IF(ISNUMBER(Summary!$D$17), DATE(Summary!$D$17, 1, 1) + INT((ROW(B4706)-1)/24), DATE(2024, 1, 1) + INT((ROW(B4706)-1)/24))</f>
        <v>45488</v>
      </c>
      <c r="E4744" s="459">
        <v>4.1666666666666699E-2</v>
      </c>
      <c r="F4744" s="780"/>
      <c r="G4744" s="780"/>
      <c r="H4744" s="460">
        <f t="shared" si="293"/>
        <v>0</v>
      </c>
      <c r="I4744" s="460">
        <f t="shared" si="294"/>
        <v>0</v>
      </c>
      <c r="J4744" s="460">
        <f t="shared" si="296"/>
        <v>0</v>
      </c>
      <c r="K4744" s="9"/>
      <c r="P4744" s="2"/>
      <c r="Q4744" s="27"/>
      <c r="R4744" s="2"/>
      <c r="S4744" s="2"/>
      <c r="T4744" s="2"/>
      <c r="U4744" s="2"/>
      <c r="V4744" s="2"/>
      <c r="W4744" s="2"/>
    </row>
    <row r="4745" spans="2:23" ht="15" customHeight="1" x14ac:dyDescent="0.35">
      <c r="B4745" s="349"/>
      <c r="C4745" s="715" t="str">
        <f t="shared" si="295"/>
        <v/>
      </c>
      <c r="D4745" s="458">
        <f>IF(ISNUMBER(Summary!$D$17), DATE(Summary!$D$17, 1, 1) + INT((ROW(B4707)-1)/24), DATE(2024, 1, 1) + INT((ROW(B4707)-1)/24))</f>
        <v>45488</v>
      </c>
      <c r="E4745" s="459">
        <v>8.333333333333337E-2</v>
      </c>
      <c r="F4745" s="780"/>
      <c r="G4745" s="780"/>
      <c r="H4745" s="460">
        <f t="shared" si="293"/>
        <v>0</v>
      </c>
      <c r="I4745" s="460">
        <f t="shared" si="294"/>
        <v>0</v>
      </c>
      <c r="J4745" s="460">
        <f t="shared" si="296"/>
        <v>0</v>
      </c>
      <c r="K4745" s="9"/>
      <c r="P4745" s="2"/>
      <c r="Q4745" s="27"/>
      <c r="R4745" s="2"/>
      <c r="S4745" s="2"/>
      <c r="T4745" s="2"/>
      <c r="U4745" s="2"/>
      <c r="V4745" s="2"/>
      <c r="W4745" s="2"/>
    </row>
    <row r="4746" spans="2:23" ht="15" customHeight="1" x14ac:dyDescent="0.35">
      <c r="B4746" s="349"/>
      <c r="C4746" s="715" t="str">
        <f t="shared" si="295"/>
        <v/>
      </c>
      <c r="D4746" s="458">
        <f>IF(ISNUMBER(Summary!$D$17), DATE(Summary!$D$17, 1, 1) + INT((ROW(B4708)-1)/24), DATE(2024, 1, 1) + INT((ROW(B4708)-1)/24))</f>
        <v>45488</v>
      </c>
      <c r="E4746" s="459">
        <v>0.12500000000000006</v>
      </c>
      <c r="F4746" s="780"/>
      <c r="G4746" s="780"/>
      <c r="H4746" s="460">
        <f t="shared" si="293"/>
        <v>0</v>
      </c>
      <c r="I4746" s="460">
        <f t="shared" si="294"/>
        <v>0</v>
      </c>
      <c r="J4746" s="460">
        <f t="shared" si="296"/>
        <v>0</v>
      </c>
      <c r="K4746" s="9"/>
      <c r="P4746" s="2"/>
      <c r="Q4746" s="27"/>
      <c r="R4746" s="2"/>
      <c r="S4746" s="2"/>
      <c r="T4746" s="2"/>
      <c r="U4746" s="2"/>
      <c r="V4746" s="2"/>
      <c r="W4746" s="2"/>
    </row>
    <row r="4747" spans="2:23" ht="15" customHeight="1" x14ac:dyDescent="0.35">
      <c r="B4747" s="349"/>
      <c r="C4747" s="715" t="str">
        <f t="shared" si="295"/>
        <v/>
      </c>
      <c r="D4747" s="458">
        <f>IF(ISNUMBER(Summary!$D$17), DATE(Summary!$D$17, 1, 1) + INT((ROW(B4709)-1)/24), DATE(2024, 1, 1) + INT((ROW(B4709)-1)/24))</f>
        <v>45488</v>
      </c>
      <c r="E4747" s="459">
        <v>0.16666666666666669</v>
      </c>
      <c r="F4747" s="780"/>
      <c r="G4747" s="780"/>
      <c r="H4747" s="460">
        <f t="shared" si="293"/>
        <v>0</v>
      </c>
      <c r="I4747" s="460">
        <f t="shared" si="294"/>
        <v>0</v>
      </c>
      <c r="J4747" s="460">
        <f t="shared" si="296"/>
        <v>0</v>
      </c>
      <c r="K4747" s="9"/>
      <c r="P4747" s="2"/>
      <c r="Q4747" s="27"/>
      <c r="R4747" s="2"/>
      <c r="S4747" s="2"/>
      <c r="T4747" s="2"/>
      <c r="U4747" s="2"/>
      <c r="V4747" s="2"/>
      <c r="W4747" s="2"/>
    </row>
    <row r="4748" spans="2:23" ht="15" customHeight="1" x14ac:dyDescent="0.35">
      <c r="B4748" s="349"/>
      <c r="C4748" s="715" t="str">
        <f t="shared" si="295"/>
        <v/>
      </c>
      <c r="D4748" s="458">
        <f>IF(ISNUMBER(Summary!$D$17), DATE(Summary!$D$17, 1, 1) + INT((ROW(B4710)-1)/24), DATE(2024, 1, 1) + INT((ROW(B4710)-1)/24))</f>
        <v>45488</v>
      </c>
      <c r="E4748" s="459">
        <v>0.20833333333333337</v>
      </c>
      <c r="F4748" s="780"/>
      <c r="G4748" s="780"/>
      <c r="H4748" s="460">
        <f t="shared" si="293"/>
        <v>0</v>
      </c>
      <c r="I4748" s="460">
        <f t="shared" si="294"/>
        <v>0</v>
      </c>
      <c r="J4748" s="460">
        <f t="shared" si="296"/>
        <v>0</v>
      </c>
      <c r="K4748" s="9"/>
      <c r="P4748" s="2"/>
      <c r="Q4748" s="27"/>
      <c r="R4748" s="2"/>
      <c r="S4748" s="2"/>
      <c r="T4748" s="2"/>
      <c r="U4748" s="2"/>
      <c r="V4748" s="2"/>
      <c r="W4748" s="2"/>
    </row>
    <row r="4749" spans="2:23" ht="15" customHeight="1" x14ac:dyDescent="0.35">
      <c r="B4749" s="349"/>
      <c r="C4749" s="715" t="str">
        <f t="shared" si="295"/>
        <v/>
      </c>
      <c r="D4749" s="458">
        <f>IF(ISNUMBER(Summary!$D$17), DATE(Summary!$D$17, 1, 1) + INT((ROW(B4711)-1)/24), DATE(2024, 1, 1) + INT((ROW(B4711)-1)/24))</f>
        <v>45488</v>
      </c>
      <c r="E4749" s="459">
        <v>0.25</v>
      </c>
      <c r="F4749" s="780"/>
      <c r="G4749" s="780"/>
      <c r="H4749" s="460">
        <f t="shared" si="293"/>
        <v>0</v>
      </c>
      <c r="I4749" s="460">
        <f t="shared" si="294"/>
        <v>0</v>
      </c>
      <c r="J4749" s="460">
        <f t="shared" si="296"/>
        <v>0</v>
      </c>
      <c r="K4749" s="9"/>
      <c r="P4749" s="2"/>
      <c r="Q4749" s="27"/>
      <c r="R4749" s="2"/>
      <c r="S4749" s="2"/>
      <c r="T4749" s="2"/>
      <c r="U4749" s="2"/>
      <c r="V4749" s="2"/>
      <c r="W4749" s="2"/>
    </row>
    <row r="4750" spans="2:23" ht="15" customHeight="1" x14ac:dyDescent="0.35">
      <c r="B4750" s="349"/>
      <c r="C4750" s="715" t="str">
        <f t="shared" si="295"/>
        <v/>
      </c>
      <c r="D4750" s="458">
        <f>IF(ISNUMBER(Summary!$D$17), DATE(Summary!$D$17, 1, 1) + INT((ROW(B4712)-1)/24), DATE(2024, 1, 1) + INT((ROW(B4712)-1)/24))</f>
        <v>45488</v>
      </c>
      <c r="E4750" s="459">
        <v>0.29166666666666669</v>
      </c>
      <c r="F4750" s="780"/>
      <c r="G4750" s="780"/>
      <c r="H4750" s="460">
        <f t="shared" si="293"/>
        <v>0</v>
      </c>
      <c r="I4750" s="460">
        <f t="shared" si="294"/>
        <v>0</v>
      </c>
      <c r="J4750" s="460">
        <f t="shared" si="296"/>
        <v>0</v>
      </c>
      <c r="K4750" s="9"/>
      <c r="P4750" s="2"/>
      <c r="Q4750" s="27"/>
      <c r="R4750" s="2"/>
      <c r="S4750" s="2"/>
      <c r="T4750" s="2"/>
      <c r="U4750" s="2"/>
      <c r="V4750" s="2"/>
      <c r="W4750" s="2"/>
    </row>
    <row r="4751" spans="2:23" ht="15" customHeight="1" x14ac:dyDescent="0.35">
      <c r="B4751" s="349"/>
      <c r="C4751" s="715" t="str">
        <f t="shared" si="295"/>
        <v/>
      </c>
      <c r="D4751" s="458">
        <f>IF(ISNUMBER(Summary!$D$17), DATE(Summary!$D$17, 1, 1) + INT((ROW(B4713)-1)/24), DATE(2024, 1, 1) + INT((ROW(B4713)-1)/24))</f>
        <v>45488</v>
      </c>
      <c r="E4751" s="459">
        <v>0.33333333333333337</v>
      </c>
      <c r="F4751" s="780"/>
      <c r="G4751" s="780"/>
      <c r="H4751" s="460">
        <f t="shared" si="293"/>
        <v>0</v>
      </c>
      <c r="I4751" s="460">
        <f t="shared" si="294"/>
        <v>0</v>
      </c>
      <c r="J4751" s="460">
        <f t="shared" si="296"/>
        <v>0</v>
      </c>
      <c r="K4751" s="9"/>
      <c r="P4751" s="2"/>
      <c r="Q4751" s="27"/>
      <c r="R4751" s="2"/>
      <c r="S4751" s="2"/>
      <c r="T4751" s="2"/>
      <c r="U4751" s="2"/>
      <c r="V4751" s="2"/>
      <c r="W4751" s="2"/>
    </row>
    <row r="4752" spans="2:23" ht="15" customHeight="1" x14ac:dyDescent="0.35">
      <c r="B4752" s="349"/>
      <c r="C4752" s="715" t="str">
        <f t="shared" si="295"/>
        <v/>
      </c>
      <c r="D4752" s="458">
        <f>IF(ISNUMBER(Summary!$D$17), DATE(Summary!$D$17, 1, 1) + INT((ROW(B4714)-1)/24), DATE(2024, 1, 1) + INT((ROW(B4714)-1)/24))</f>
        <v>45488</v>
      </c>
      <c r="E4752" s="459">
        <v>0.375</v>
      </c>
      <c r="F4752" s="780"/>
      <c r="G4752" s="780"/>
      <c r="H4752" s="460">
        <f t="shared" si="293"/>
        <v>0</v>
      </c>
      <c r="I4752" s="460">
        <f t="shared" si="294"/>
        <v>0</v>
      </c>
      <c r="J4752" s="460">
        <f t="shared" si="296"/>
        <v>0</v>
      </c>
      <c r="K4752" s="9"/>
      <c r="P4752" s="2"/>
      <c r="Q4752" s="27"/>
      <c r="R4752" s="2"/>
      <c r="S4752" s="2"/>
      <c r="T4752" s="2"/>
      <c r="U4752" s="2"/>
      <c r="V4752" s="2"/>
      <c r="W4752" s="2"/>
    </row>
    <row r="4753" spans="2:23" ht="15" customHeight="1" x14ac:dyDescent="0.35">
      <c r="B4753" s="349"/>
      <c r="C4753" s="715" t="str">
        <f t="shared" si="295"/>
        <v/>
      </c>
      <c r="D4753" s="458">
        <f>IF(ISNUMBER(Summary!$D$17), DATE(Summary!$D$17, 1, 1) + INT((ROW(B4715)-1)/24), DATE(2024, 1, 1) + INT((ROW(B4715)-1)/24))</f>
        <v>45488</v>
      </c>
      <c r="E4753" s="459">
        <v>0.41666666666666669</v>
      </c>
      <c r="F4753" s="780"/>
      <c r="G4753" s="780"/>
      <c r="H4753" s="460">
        <f t="shared" si="293"/>
        <v>0</v>
      </c>
      <c r="I4753" s="460">
        <f t="shared" si="294"/>
        <v>0</v>
      </c>
      <c r="J4753" s="460">
        <f t="shared" si="296"/>
        <v>0</v>
      </c>
      <c r="K4753" s="9"/>
      <c r="P4753" s="2"/>
      <c r="Q4753" s="27"/>
      <c r="R4753" s="2"/>
      <c r="S4753" s="2"/>
      <c r="T4753" s="2"/>
      <c r="U4753" s="2"/>
      <c r="V4753" s="2"/>
      <c r="W4753" s="2"/>
    </row>
    <row r="4754" spans="2:23" ht="15" customHeight="1" x14ac:dyDescent="0.35">
      <c r="B4754" s="349"/>
      <c r="C4754" s="715" t="str">
        <f t="shared" si="295"/>
        <v/>
      </c>
      <c r="D4754" s="458">
        <f>IF(ISNUMBER(Summary!$D$17), DATE(Summary!$D$17, 1, 1) + INT((ROW(B4716)-1)/24), DATE(2024, 1, 1) + INT((ROW(B4716)-1)/24))</f>
        <v>45488</v>
      </c>
      <c r="E4754" s="459">
        <v>0.45833333333333337</v>
      </c>
      <c r="F4754" s="780"/>
      <c r="G4754" s="780"/>
      <c r="H4754" s="460">
        <f t="shared" si="293"/>
        <v>0</v>
      </c>
      <c r="I4754" s="460">
        <f t="shared" si="294"/>
        <v>0</v>
      </c>
      <c r="J4754" s="460">
        <f t="shared" si="296"/>
        <v>0</v>
      </c>
      <c r="K4754" s="9"/>
      <c r="P4754" s="2"/>
      <c r="Q4754" s="27"/>
      <c r="R4754" s="2"/>
      <c r="S4754" s="2"/>
      <c r="T4754" s="2"/>
      <c r="U4754" s="2"/>
      <c r="V4754" s="2"/>
      <c r="W4754" s="2"/>
    </row>
    <row r="4755" spans="2:23" ht="15" customHeight="1" x14ac:dyDescent="0.35">
      <c r="B4755" s="349"/>
      <c r="C4755" s="715" t="str">
        <f t="shared" si="295"/>
        <v/>
      </c>
      <c r="D4755" s="458">
        <f>IF(ISNUMBER(Summary!$D$17), DATE(Summary!$D$17, 1, 1) + INT((ROW(B4717)-1)/24), DATE(2024, 1, 1) + INT((ROW(B4717)-1)/24))</f>
        <v>45488</v>
      </c>
      <c r="E4755" s="459">
        <v>0.50000000000000011</v>
      </c>
      <c r="F4755" s="780"/>
      <c r="G4755" s="780"/>
      <c r="H4755" s="460">
        <f t="shared" si="293"/>
        <v>0</v>
      </c>
      <c r="I4755" s="460">
        <f t="shared" si="294"/>
        <v>0</v>
      </c>
      <c r="J4755" s="460">
        <f t="shared" si="296"/>
        <v>0</v>
      </c>
      <c r="K4755" s="9"/>
      <c r="P4755" s="2"/>
      <c r="Q4755" s="27"/>
      <c r="R4755" s="2"/>
      <c r="S4755" s="2"/>
      <c r="T4755" s="2"/>
      <c r="U4755" s="2"/>
      <c r="V4755" s="2"/>
      <c r="W4755" s="2"/>
    </row>
    <row r="4756" spans="2:23" ht="15" customHeight="1" x14ac:dyDescent="0.35">
      <c r="B4756" s="349"/>
      <c r="C4756" s="715" t="str">
        <f t="shared" si="295"/>
        <v/>
      </c>
      <c r="D4756" s="458">
        <f>IF(ISNUMBER(Summary!$D$17), DATE(Summary!$D$17, 1, 1) + INT((ROW(B4718)-1)/24), DATE(2024, 1, 1) + INT((ROW(B4718)-1)/24))</f>
        <v>45488</v>
      </c>
      <c r="E4756" s="459">
        <v>0.54166666666666674</v>
      </c>
      <c r="F4756" s="780"/>
      <c r="G4756" s="780"/>
      <c r="H4756" s="460">
        <f t="shared" si="293"/>
        <v>0</v>
      </c>
      <c r="I4756" s="460">
        <f t="shared" si="294"/>
        <v>0</v>
      </c>
      <c r="J4756" s="460">
        <f t="shared" si="296"/>
        <v>0</v>
      </c>
      <c r="K4756" s="9"/>
      <c r="P4756" s="2"/>
      <c r="Q4756" s="27"/>
      <c r="R4756" s="2"/>
      <c r="S4756" s="2"/>
      <c r="T4756" s="2"/>
      <c r="U4756" s="2"/>
      <c r="V4756" s="2"/>
      <c r="W4756" s="2"/>
    </row>
    <row r="4757" spans="2:23" ht="15" customHeight="1" x14ac:dyDescent="0.35">
      <c r="B4757" s="349"/>
      <c r="C4757" s="715" t="str">
        <f t="shared" si="295"/>
        <v/>
      </c>
      <c r="D4757" s="458">
        <f>IF(ISNUMBER(Summary!$D$17), DATE(Summary!$D$17, 1, 1) + INT((ROW(B4719)-1)/24), DATE(2024, 1, 1) + INT((ROW(B4719)-1)/24))</f>
        <v>45488</v>
      </c>
      <c r="E4757" s="459">
        <v>0.58333333333333337</v>
      </c>
      <c r="F4757" s="780"/>
      <c r="G4757" s="780"/>
      <c r="H4757" s="460">
        <f t="shared" si="293"/>
        <v>0</v>
      </c>
      <c r="I4757" s="460">
        <f t="shared" si="294"/>
        <v>0</v>
      </c>
      <c r="J4757" s="460">
        <f t="shared" si="296"/>
        <v>0</v>
      </c>
      <c r="K4757" s="9"/>
      <c r="P4757" s="2"/>
      <c r="Q4757" s="27"/>
      <c r="R4757" s="2"/>
      <c r="S4757" s="2"/>
      <c r="T4757" s="2"/>
      <c r="U4757" s="2"/>
      <c r="V4757" s="2"/>
      <c r="W4757" s="2"/>
    </row>
    <row r="4758" spans="2:23" ht="15" customHeight="1" x14ac:dyDescent="0.35">
      <c r="B4758" s="349"/>
      <c r="C4758" s="715" t="str">
        <f t="shared" si="295"/>
        <v/>
      </c>
      <c r="D4758" s="458">
        <f>IF(ISNUMBER(Summary!$D$17), DATE(Summary!$D$17, 1, 1) + INT((ROW(B4720)-1)/24), DATE(2024, 1, 1) + INT((ROW(B4720)-1)/24))</f>
        <v>45488</v>
      </c>
      <c r="E4758" s="459">
        <v>0.62500000000000011</v>
      </c>
      <c r="F4758" s="780"/>
      <c r="G4758" s="780"/>
      <c r="H4758" s="460">
        <f t="shared" si="293"/>
        <v>0</v>
      </c>
      <c r="I4758" s="460">
        <f t="shared" si="294"/>
        <v>0</v>
      </c>
      <c r="J4758" s="460">
        <f t="shared" si="296"/>
        <v>0</v>
      </c>
      <c r="K4758" s="9"/>
      <c r="P4758" s="2"/>
      <c r="Q4758" s="27"/>
      <c r="R4758" s="2"/>
      <c r="S4758" s="2"/>
      <c r="T4758" s="2"/>
      <c r="U4758" s="2"/>
      <c r="V4758" s="2"/>
      <c r="W4758" s="2"/>
    </row>
    <row r="4759" spans="2:23" ht="15" customHeight="1" x14ac:dyDescent="0.35">
      <c r="B4759" s="349"/>
      <c r="C4759" s="715" t="str">
        <f t="shared" si="295"/>
        <v/>
      </c>
      <c r="D4759" s="458">
        <f>IF(ISNUMBER(Summary!$D$17), DATE(Summary!$D$17, 1, 1) + INT((ROW(B4721)-1)/24), DATE(2024, 1, 1) + INT((ROW(B4721)-1)/24))</f>
        <v>45488</v>
      </c>
      <c r="E4759" s="459">
        <v>0.66666666666666674</v>
      </c>
      <c r="F4759" s="780"/>
      <c r="G4759" s="780"/>
      <c r="H4759" s="460">
        <f t="shared" si="293"/>
        <v>0</v>
      </c>
      <c r="I4759" s="460">
        <f t="shared" si="294"/>
        <v>0</v>
      </c>
      <c r="J4759" s="460">
        <f t="shared" si="296"/>
        <v>0</v>
      </c>
      <c r="K4759" s="9"/>
      <c r="P4759" s="2"/>
      <c r="Q4759" s="27"/>
      <c r="R4759" s="2"/>
      <c r="S4759" s="2"/>
      <c r="T4759" s="2"/>
      <c r="U4759" s="2"/>
      <c r="V4759" s="2"/>
      <c r="W4759" s="2"/>
    </row>
    <row r="4760" spans="2:23" ht="15" customHeight="1" x14ac:dyDescent="0.35">
      <c r="B4760" s="349"/>
      <c r="C4760" s="715" t="str">
        <f t="shared" si="295"/>
        <v/>
      </c>
      <c r="D4760" s="458">
        <f>IF(ISNUMBER(Summary!$D$17), DATE(Summary!$D$17, 1, 1) + INT((ROW(B4722)-1)/24), DATE(2024, 1, 1) + INT((ROW(B4722)-1)/24))</f>
        <v>45488</v>
      </c>
      <c r="E4760" s="459">
        <v>0.70833333333333337</v>
      </c>
      <c r="F4760" s="780"/>
      <c r="G4760" s="780"/>
      <c r="H4760" s="460">
        <f t="shared" si="293"/>
        <v>0</v>
      </c>
      <c r="I4760" s="460">
        <f t="shared" si="294"/>
        <v>0</v>
      </c>
      <c r="J4760" s="460">
        <f t="shared" si="296"/>
        <v>0</v>
      </c>
      <c r="K4760" s="9"/>
      <c r="P4760" s="2"/>
      <c r="Q4760" s="27"/>
      <c r="R4760" s="2"/>
      <c r="S4760" s="2"/>
      <c r="T4760" s="2"/>
      <c r="U4760" s="2"/>
      <c r="V4760" s="2"/>
      <c r="W4760" s="2"/>
    </row>
    <row r="4761" spans="2:23" ht="15" customHeight="1" x14ac:dyDescent="0.35">
      <c r="B4761" s="349"/>
      <c r="C4761" s="715" t="str">
        <f t="shared" si="295"/>
        <v/>
      </c>
      <c r="D4761" s="458">
        <f>IF(ISNUMBER(Summary!$D$17), DATE(Summary!$D$17, 1, 1) + INT((ROW(B4723)-1)/24), DATE(2024, 1, 1) + INT((ROW(B4723)-1)/24))</f>
        <v>45488</v>
      </c>
      <c r="E4761" s="459">
        <v>0.75000000000000011</v>
      </c>
      <c r="F4761" s="780"/>
      <c r="G4761" s="780"/>
      <c r="H4761" s="460">
        <f t="shared" si="293"/>
        <v>0</v>
      </c>
      <c r="I4761" s="460">
        <f t="shared" si="294"/>
        <v>0</v>
      </c>
      <c r="J4761" s="460">
        <f t="shared" si="296"/>
        <v>0</v>
      </c>
      <c r="K4761" s="9"/>
      <c r="P4761" s="2"/>
      <c r="Q4761" s="27"/>
      <c r="R4761" s="2"/>
      <c r="S4761" s="2"/>
      <c r="T4761" s="2"/>
      <c r="U4761" s="2"/>
      <c r="V4761" s="2"/>
      <c r="W4761" s="2"/>
    </row>
    <row r="4762" spans="2:23" ht="15" customHeight="1" x14ac:dyDescent="0.35">
      <c r="B4762" s="349"/>
      <c r="C4762" s="715" t="str">
        <f t="shared" si="295"/>
        <v/>
      </c>
      <c r="D4762" s="458">
        <f>IF(ISNUMBER(Summary!$D$17), DATE(Summary!$D$17, 1, 1) + INT((ROW(B4724)-1)/24), DATE(2024, 1, 1) + INT((ROW(B4724)-1)/24))</f>
        <v>45488</v>
      </c>
      <c r="E4762" s="459">
        <v>0.79166666666666674</v>
      </c>
      <c r="F4762" s="780"/>
      <c r="G4762" s="780"/>
      <c r="H4762" s="460">
        <f t="shared" si="293"/>
        <v>0</v>
      </c>
      <c r="I4762" s="460">
        <f t="shared" si="294"/>
        <v>0</v>
      </c>
      <c r="J4762" s="460">
        <f t="shared" si="296"/>
        <v>0</v>
      </c>
      <c r="K4762" s="9"/>
      <c r="P4762" s="2"/>
      <c r="Q4762" s="27"/>
      <c r="R4762" s="2"/>
      <c r="S4762" s="2"/>
      <c r="T4762" s="2"/>
      <c r="U4762" s="2"/>
      <c r="V4762" s="2"/>
      <c r="W4762" s="2"/>
    </row>
    <row r="4763" spans="2:23" ht="15" customHeight="1" x14ac:dyDescent="0.35">
      <c r="B4763" s="349"/>
      <c r="C4763" s="715" t="str">
        <f t="shared" si="295"/>
        <v/>
      </c>
      <c r="D4763" s="458">
        <f>IF(ISNUMBER(Summary!$D$17), DATE(Summary!$D$17, 1, 1) + INT((ROW(B4725)-1)/24), DATE(2024, 1, 1) + INT((ROW(B4725)-1)/24))</f>
        <v>45488</v>
      </c>
      <c r="E4763" s="459">
        <v>0.83333333333333337</v>
      </c>
      <c r="F4763" s="780"/>
      <c r="G4763" s="780"/>
      <c r="H4763" s="460">
        <f t="shared" si="293"/>
        <v>0</v>
      </c>
      <c r="I4763" s="460">
        <f t="shared" si="294"/>
        <v>0</v>
      </c>
      <c r="J4763" s="460">
        <f t="shared" si="296"/>
        <v>0</v>
      </c>
      <c r="K4763" s="9"/>
      <c r="P4763" s="2"/>
      <c r="Q4763" s="27"/>
      <c r="R4763" s="2"/>
      <c r="S4763" s="2"/>
      <c r="T4763" s="2"/>
      <c r="U4763" s="2"/>
      <c r="V4763" s="2"/>
      <c r="W4763" s="2"/>
    </row>
    <row r="4764" spans="2:23" ht="15" customHeight="1" x14ac:dyDescent="0.35">
      <c r="B4764" s="349"/>
      <c r="C4764" s="715" t="str">
        <f t="shared" si="295"/>
        <v/>
      </c>
      <c r="D4764" s="458">
        <f>IF(ISNUMBER(Summary!$D$17), DATE(Summary!$D$17, 1, 1) + INT((ROW(B4726)-1)/24), DATE(2024, 1, 1) + INT((ROW(B4726)-1)/24))</f>
        <v>45488</v>
      </c>
      <c r="E4764" s="459">
        <v>0.87500000000000011</v>
      </c>
      <c r="F4764" s="780"/>
      <c r="G4764" s="780"/>
      <c r="H4764" s="460">
        <f t="shared" si="293"/>
        <v>0</v>
      </c>
      <c r="I4764" s="460">
        <f t="shared" si="294"/>
        <v>0</v>
      </c>
      <c r="J4764" s="460">
        <f t="shared" si="296"/>
        <v>0</v>
      </c>
      <c r="K4764" s="9"/>
      <c r="P4764" s="2"/>
      <c r="Q4764" s="27"/>
      <c r="R4764" s="2"/>
      <c r="S4764" s="2"/>
      <c r="T4764" s="2"/>
      <c r="U4764" s="2"/>
      <c r="V4764" s="2"/>
      <c r="W4764" s="2"/>
    </row>
    <row r="4765" spans="2:23" ht="15" customHeight="1" x14ac:dyDescent="0.35">
      <c r="B4765" s="349"/>
      <c r="C4765" s="715" t="str">
        <f t="shared" si="295"/>
        <v/>
      </c>
      <c r="D4765" s="458">
        <f>IF(ISNUMBER(Summary!$D$17), DATE(Summary!$D$17, 1, 1) + INT((ROW(B4727)-1)/24), DATE(2024, 1, 1) + INT((ROW(B4727)-1)/24))</f>
        <v>45488</v>
      </c>
      <c r="E4765" s="459">
        <v>0.91666666666666674</v>
      </c>
      <c r="F4765" s="780"/>
      <c r="G4765" s="780"/>
      <c r="H4765" s="460">
        <f t="shared" si="293"/>
        <v>0</v>
      </c>
      <c r="I4765" s="460">
        <f t="shared" si="294"/>
        <v>0</v>
      </c>
      <c r="J4765" s="460">
        <f t="shared" si="296"/>
        <v>0</v>
      </c>
      <c r="K4765" s="9"/>
      <c r="P4765" s="2"/>
      <c r="Q4765" s="27"/>
      <c r="R4765" s="2"/>
      <c r="S4765" s="2"/>
      <c r="T4765" s="2"/>
      <c r="U4765" s="2"/>
      <c r="V4765" s="2"/>
      <c r="W4765" s="2"/>
    </row>
    <row r="4766" spans="2:23" ht="15" customHeight="1" x14ac:dyDescent="0.35">
      <c r="B4766" s="349"/>
      <c r="C4766" s="715" t="str">
        <f t="shared" si="295"/>
        <v/>
      </c>
      <c r="D4766" s="458">
        <f>IF(ISNUMBER(Summary!$D$17), DATE(Summary!$D$17, 1, 1) + INT((ROW(B4728)-1)/24), DATE(2024, 1, 1) + INT((ROW(B4728)-1)/24))</f>
        <v>45488</v>
      </c>
      <c r="E4766" s="459">
        <v>0.95833333333333337</v>
      </c>
      <c r="F4766" s="780"/>
      <c r="G4766" s="780"/>
      <c r="H4766" s="460">
        <f t="shared" si="293"/>
        <v>0</v>
      </c>
      <c r="I4766" s="460">
        <f t="shared" si="294"/>
        <v>0</v>
      </c>
      <c r="J4766" s="460">
        <f t="shared" si="296"/>
        <v>0</v>
      </c>
      <c r="K4766" s="9"/>
      <c r="P4766" s="2"/>
      <c r="Q4766" s="27"/>
      <c r="R4766" s="2"/>
      <c r="S4766" s="2"/>
      <c r="T4766" s="2"/>
      <c r="U4766" s="2"/>
      <c r="V4766" s="2"/>
      <c r="W4766" s="2"/>
    </row>
    <row r="4767" spans="2:23" ht="15" customHeight="1" x14ac:dyDescent="0.35">
      <c r="B4767" s="457"/>
      <c r="C4767" s="715">
        <f t="shared" si="295"/>
        <v>45489</v>
      </c>
      <c r="D4767" s="458">
        <f>IF(ISNUMBER(Summary!$D$17), DATE(Summary!$D$17, 1, 1) + INT((ROW(B4729)-1)/24), DATE(2024, 1, 1) + INT((ROW(B4729)-1)/24))</f>
        <v>45489</v>
      </c>
      <c r="E4767" s="459">
        <v>3.1225022567582528E-17</v>
      </c>
      <c r="F4767" s="780"/>
      <c r="G4767" s="780"/>
      <c r="H4767" s="460">
        <f t="shared" si="293"/>
        <v>0</v>
      </c>
      <c r="I4767" s="460">
        <f t="shared" si="294"/>
        <v>0</v>
      </c>
      <c r="J4767" s="460">
        <f t="shared" si="296"/>
        <v>0</v>
      </c>
      <c r="K4767" s="9"/>
      <c r="P4767" s="2"/>
      <c r="Q4767" s="27"/>
      <c r="R4767" s="2"/>
      <c r="S4767" s="2"/>
      <c r="T4767" s="2"/>
      <c r="U4767" s="2"/>
      <c r="V4767" s="2"/>
      <c r="W4767" s="2"/>
    </row>
    <row r="4768" spans="2:23" ht="15" customHeight="1" x14ac:dyDescent="0.35">
      <c r="B4768" s="349"/>
      <c r="C4768" s="715" t="str">
        <f t="shared" si="295"/>
        <v/>
      </c>
      <c r="D4768" s="458">
        <f>IF(ISNUMBER(Summary!$D$17), DATE(Summary!$D$17, 1, 1) + INT((ROW(B4730)-1)/24), DATE(2024, 1, 1) + INT((ROW(B4730)-1)/24))</f>
        <v>45489</v>
      </c>
      <c r="E4768" s="459">
        <v>4.1666666666666699E-2</v>
      </c>
      <c r="F4768" s="780"/>
      <c r="G4768" s="780"/>
      <c r="H4768" s="460">
        <f t="shared" si="293"/>
        <v>0</v>
      </c>
      <c r="I4768" s="460">
        <f t="shared" si="294"/>
        <v>0</v>
      </c>
      <c r="J4768" s="460">
        <f t="shared" si="296"/>
        <v>0</v>
      </c>
      <c r="K4768" s="9"/>
      <c r="P4768" s="2"/>
      <c r="Q4768" s="27"/>
      <c r="R4768" s="2"/>
      <c r="S4768" s="2"/>
      <c r="T4768" s="2"/>
      <c r="U4768" s="2"/>
      <c r="V4768" s="2"/>
      <c r="W4768" s="2"/>
    </row>
    <row r="4769" spans="2:23" ht="15" customHeight="1" x14ac:dyDescent="0.35">
      <c r="B4769" s="349"/>
      <c r="C4769" s="715" t="str">
        <f t="shared" si="295"/>
        <v/>
      </c>
      <c r="D4769" s="458">
        <f>IF(ISNUMBER(Summary!$D$17), DATE(Summary!$D$17, 1, 1) + INT((ROW(B4731)-1)/24), DATE(2024, 1, 1) + INT((ROW(B4731)-1)/24))</f>
        <v>45489</v>
      </c>
      <c r="E4769" s="459">
        <v>8.333333333333337E-2</v>
      </c>
      <c r="F4769" s="780"/>
      <c r="G4769" s="780"/>
      <c r="H4769" s="460">
        <f t="shared" si="293"/>
        <v>0</v>
      </c>
      <c r="I4769" s="460">
        <f t="shared" si="294"/>
        <v>0</v>
      </c>
      <c r="J4769" s="460">
        <f t="shared" si="296"/>
        <v>0</v>
      </c>
      <c r="K4769" s="9"/>
      <c r="P4769" s="2"/>
      <c r="Q4769" s="27"/>
      <c r="R4769" s="2"/>
      <c r="S4769" s="2"/>
      <c r="T4769" s="2"/>
      <c r="U4769" s="2"/>
      <c r="V4769" s="2"/>
      <c r="W4769" s="2"/>
    </row>
    <row r="4770" spans="2:23" ht="15" customHeight="1" x14ac:dyDescent="0.35">
      <c r="B4770" s="349"/>
      <c r="C4770" s="715" t="str">
        <f t="shared" si="295"/>
        <v/>
      </c>
      <c r="D4770" s="458">
        <f>IF(ISNUMBER(Summary!$D$17), DATE(Summary!$D$17, 1, 1) + INT((ROW(B4732)-1)/24), DATE(2024, 1, 1) + INT((ROW(B4732)-1)/24))</f>
        <v>45489</v>
      </c>
      <c r="E4770" s="459">
        <v>0.12500000000000006</v>
      </c>
      <c r="F4770" s="780"/>
      <c r="G4770" s="780"/>
      <c r="H4770" s="460">
        <f t="shared" si="293"/>
        <v>0</v>
      </c>
      <c r="I4770" s="460">
        <f t="shared" si="294"/>
        <v>0</v>
      </c>
      <c r="J4770" s="460">
        <f t="shared" si="296"/>
        <v>0</v>
      </c>
      <c r="K4770" s="9"/>
      <c r="P4770" s="2"/>
      <c r="Q4770" s="27"/>
      <c r="R4770" s="2"/>
      <c r="S4770" s="2"/>
      <c r="T4770" s="2"/>
      <c r="U4770" s="2"/>
      <c r="V4770" s="2"/>
      <c r="W4770" s="2"/>
    </row>
    <row r="4771" spans="2:23" ht="15" customHeight="1" x14ac:dyDescent="0.35">
      <c r="B4771" s="349"/>
      <c r="C4771" s="715" t="str">
        <f t="shared" si="295"/>
        <v/>
      </c>
      <c r="D4771" s="458">
        <f>IF(ISNUMBER(Summary!$D$17), DATE(Summary!$D$17, 1, 1) + INT((ROW(B4733)-1)/24), DATE(2024, 1, 1) + INT((ROW(B4733)-1)/24))</f>
        <v>45489</v>
      </c>
      <c r="E4771" s="459">
        <v>0.16666666666666669</v>
      </c>
      <c r="F4771" s="780"/>
      <c r="G4771" s="780"/>
      <c r="H4771" s="460">
        <f t="shared" si="293"/>
        <v>0</v>
      </c>
      <c r="I4771" s="460">
        <f t="shared" si="294"/>
        <v>0</v>
      </c>
      <c r="J4771" s="460">
        <f t="shared" si="296"/>
        <v>0</v>
      </c>
      <c r="K4771" s="9"/>
      <c r="P4771" s="2"/>
      <c r="Q4771" s="27"/>
      <c r="R4771" s="2"/>
      <c r="S4771" s="2"/>
      <c r="T4771" s="2"/>
      <c r="U4771" s="2"/>
      <c r="V4771" s="2"/>
      <c r="W4771" s="2"/>
    </row>
    <row r="4772" spans="2:23" ht="15" customHeight="1" x14ac:dyDescent="0.35">
      <c r="B4772" s="349"/>
      <c r="C4772" s="715" t="str">
        <f t="shared" si="295"/>
        <v/>
      </c>
      <c r="D4772" s="458">
        <f>IF(ISNUMBER(Summary!$D$17), DATE(Summary!$D$17, 1, 1) + INT((ROW(B4734)-1)/24), DATE(2024, 1, 1) + INT((ROW(B4734)-1)/24))</f>
        <v>45489</v>
      </c>
      <c r="E4772" s="459">
        <v>0.20833333333333337</v>
      </c>
      <c r="F4772" s="780"/>
      <c r="G4772" s="780"/>
      <c r="H4772" s="460">
        <f t="shared" si="293"/>
        <v>0</v>
      </c>
      <c r="I4772" s="460">
        <f t="shared" si="294"/>
        <v>0</v>
      </c>
      <c r="J4772" s="460">
        <f t="shared" si="296"/>
        <v>0</v>
      </c>
      <c r="K4772" s="9"/>
      <c r="P4772" s="2"/>
      <c r="Q4772" s="27"/>
      <c r="R4772" s="2"/>
      <c r="S4772" s="2"/>
      <c r="T4772" s="2"/>
      <c r="U4772" s="2"/>
      <c r="V4772" s="2"/>
      <c r="W4772" s="2"/>
    </row>
    <row r="4773" spans="2:23" ht="15" customHeight="1" x14ac:dyDescent="0.35">
      <c r="B4773" s="349"/>
      <c r="C4773" s="715" t="str">
        <f t="shared" si="295"/>
        <v/>
      </c>
      <c r="D4773" s="458">
        <f>IF(ISNUMBER(Summary!$D$17), DATE(Summary!$D$17, 1, 1) + INT((ROW(B4735)-1)/24), DATE(2024, 1, 1) + INT((ROW(B4735)-1)/24))</f>
        <v>45489</v>
      </c>
      <c r="E4773" s="459">
        <v>0.25</v>
      </c>
      <c r="F4773" s="780"/>
      <c r="G4773" s="780"/>
      <c r="H4773" s="460">
        <f t="shared" si="293"/>
        <v>0</v>
      </c>
      <c r="I4773" s="460">
        <f t="shared" si="294"/>
        <v>0</v>
      </c>
      <c r="J4773" s="460">
        <f t="shared" si="296"/>
        <v>0</v>
      </c>
      <c r="K4773" s="9"/>
      <c r="P4773" s="2"/>
      <c r="Q4773" s="27"/>
      <c r="R4773" s="2"/>
      <c r="S4773" s="2"/>
      <c r="T4773" s="2"/>
      <c r="U4773" s="2"/>
      <c r="V4773" s="2"/>
      <c r="W4773" s="2"/>
    </row>
    <row r="4774" spans="2:23" ht="15" customHeight="1" x14ac:dyDescent="0.35">
      <c r="B4774" s="349"/>
      <c r="C4774" s="715" t="str">
        <f t="shared" si="295"/>
        <v/>
      </c>
      <c r="D4774" s="458">
        <f>IF(ISNUMBER(Summary!$D$17), DATE(Summary!$D$17, 1, 1) + INT((ROW(B4736)-1)/24), DATE(2024, 1, 1) + INT((ROW(B4736)-1)/24))</f>
        <v>45489</v>
      </c>
      <c r="E4774" s="459">
        <v>0.29166666666666669</v>
      </c>
      <c r="F4774" s="780"/>
      <c r="G4774" s="780"/>
      <c r="H4774" s="460">
        <f t="shared" si="293"/>
        <v>0</v>
      </c>
      <c r="I4774" s="460">
        <f t="shared" si="294"/>
        <v>0</v>
      </c>
      <c r="J4774" s="460">
        <f t="shared" si="296"/>
        <v>0</v>
      </c>
      <c r="K4774" s="9"/>
      <c r="P4774" s="2"/>
      <c r="Q4774" s="27"/>
      <c r="R4774" s="2"/>
      <c r="S4774" s="2"/>
      <c r="T4774" s="2"/>
      <c r="U4774" s="2"/>
      <c r="V4774" s="2"/>
      <c r="W4774" s="2"/>
    </row>
    <row r="4775" spans="2:23" ht="15" customHeight="1" x14ac:dyDescent="0.35">
      <c r="B4775" s="349"/>
      <c r="C4775" s="715" t="str">
        <f t="shared" si="295"/>
        <v/>
      </c>
      <c r="D4775" s="458">
        <f>IF(ISNUMBER(Summary!$D$17), DATE(Summary!$D$17, 1, 1) + INT((ROW(B4737)-1)/24), DATE(2024, 1, 1) + INT((ROW(B4737)-1)/24))</f>
        <v>45489</v>
      </c>
      <c r="E4775" s="459">
        <v>0.33333333333333337</v>
      </c>
      <c r="F4775" s="780"/>
      <c r="G4775" s="780"/>
      <c r="H4775" s="460">
        <f t="shared" ref="H4775:H4838" si="297">IF(G4775&gt;F4775,F4775,G4775)</f>
        <v>0</v>
      </c>
      <c r="I4775" s="460">
        <f t="shared" ref="I4775:I4838" si="298">F4775-H4775</f>
        <v>0</v>
      </c>
      <c r="J4775" s="460">
        <f t="shared" si="296"/>
        <v>0</v>
      </c>
      <c r="K4775" s="9"/>
      <c r="P4775" s="2"/>
      <c r="Q4775" s="27"/>
      <c r="R4775" s="2"/>
      <c r="S4775" s="2"/>
      <c r="T4775" s="2"/>
      <c r="U4775" s="2"/>
      <c r="V4775" s="2"/>
      <c r="W4775" s="2"/>
    </row>
    <row r="4776" spans="2:23" ht="15" customHeight="1" x14ac:dyDescent="0.35">
      <c r="B4776" s="349"/>
      <c r="C4776" s="715" t="str">
        <f t="shared" ref="C4776:C4839" si="299">IF(MOD(ROW()-ROW($E$39), 24)=0, $D4776, "")</f>
        <v/>
      </c>
      <c r="D4776" s="458">
        <f>IF(ISNUMBER(Summary!$D$17), DATE(Summary!$D$17, 1, 1) + INT((ROW(B4738)-1)/24), DATE(2024, 1, 1) + INT((ROW(B4738)-1)/24))</f>
        <v>45489</v>
      </c>
      <c r="E4776" s="459">
        <v>0.375</v>
      </c>
      <c r="F4776" s="780"/>
      <c r="G4776" s="780"/>
      <c r="H4776" s="460">
        <f t="shared" si="297"/>
        <v>0</v>
      </c>
      <c r="I4776" s="460">
        <f t="shared" si="298"/>
        <v>0</v>
      </c>
      <c r="J4776" s="460">
        <f t="shared" si="296"/>
        <v>0</v>
      </c>
      <c r="K4776" s="9"/>
      <c r="P4776" s="2"/>
      <c r="Q4776" s="27"/>
      <c r="R4776" s="2"/>
      <c r="S4776" s="2"/>
      <c r="T4776" s="2"/>
      <c r="U4776" s="2"/>
      <c r="V4776" s="2"/>
      <c r="W4776" s="2"/>
    </row>
    <row r="4777" spans="2:23" ht="15" customHeight="1" x14ac:dyDescent="0.35">
      <c r="B4777" s="349"/>
      <c r="C4777" s="715" t="str">
        <f t="shared" si="299"/>
        <v/>
      </c>
      <c r="D4777" s="458">
        <f>IF(ISNUMBER(Summary!$D$17), DATE(Summary!$D$17, 1, 1) + INT((ROW(B4739)-1)/24), DATE(2024, 1, 1) + INT((ROW(B4739)-1)/24))</f>
        <v>45489</v>
      </c>
      <c r="E4777" s="459">
        <v>0.41666666666666669</v>
      </c>
      <c r="F4777" s="780"/>
      <c r="G4777" s="780"/>
      <c r="H4777" s="460">
        <f t="shared" si="297"/>
        <v>0</v>
      </c>
      <c r="I4777" s="460">
        <f t="shared" si="298"/>
        <v>0</v>
      </c>
      <c r="J4777" s="460">
        <f t="shared" si="296"/>
        <v>0</v>
      </c>
      <c r="K4777" s="9"/>
      <c r="P4777" s="2"/>
      <c r="Q4777" s="27"/>
      <c r="R4777" s="2"/>
      <c r="S4777" s="2"/>
      <c r="T4777" s="2"/>
      <c r="U4777" s="2"/>
      <c r="V4777" s="2"/>
      <c r="W4777" s="2"/>
    </row>
    <row r="4778" spans="2:23" ht="15" customHeight="1" x14ac:dyDescent="0.35">
      <c r="B4778" s="349"/>
      <c r="C4778" s="715" t="str">
        <f t="shared" si="299"/>
        <v/>
      </c>
      <c r="D4778" s="458">
        <f>IF(ISNUMBER(Summary!$D$17), DATE(Summary!$D$17, 1, 1) + INT((ROW(B4740)-1)/24), DATE(2024, 1, 1) + INT((ROW(B4740)-1)/24))</f>
        <v>45489</v>
      </c>
      <c r="E4778" s="459">
        <v>0.45833333333333337</v>
      </c>
      <c r="F4778" s="780"/>
      <c r="G4778" s="780"/>
      <c r="H4778" s="460">
        <f t="shared" si="297"/>
        <v>0</v>
      </c>
      <c r="I4778" s="460">
        <f t="shared" si="298"/>
        <v>0</v>
      </c>
      <c r="J4778" s="460">
        <f t="shared" si="296"/>
        <v>0</v>
      </c>
      <c r="K4778" s="9"/>
      <c r="P4778" s="2"/>
      <c r="Q4778" s="27"/>
      <c r="R4778" s="2"/>
      <c r="S4778" s="2"/>
      <c r="T4778" s="2"/>
      <c r="U4778" s="2"/>
      <c r="V4778" s="2"/>
      <c r="W4778" s="2"/>
    </row>
    <row r="4779" spans="2:23" ht="15" customHeight="1" x14ac:dyDescent="0.35">
      <c r="B4779" s="349"/>
      <c r="C4779" s="715" t="str">
        <f t="shared" si="299"/>
        <v/>
      </c>
      <c r="D4779" s="458">
        <f>IF(ISNUMBER(Summary!$D$17), DATE(Summary!$D$17, 1, 1) + INT((ROW(B4741)-1)/24), DATE(2024, 1, 1) + INT((ROW(B4741)-1)/24))</f>
        <v>45489</v>
      </c>
      <c r="E4779" s="459">
        <v>0.50000000000000011</v>
      </c>
      <c r="F4779" s="780"/>
      <c r="G4779" s="780"/>
      <c r="H4779" s="460">
        <f t="shared" si="297"/>
        <v>0</v>
      </c>
      <c r="I4779" s="460">
        <f t="shared" si="298"/>
        <v>0</v>
      </c>
      <c r="J4779" s="460">
        <f t="shared" si="296"/>
        <v>0</v>
      </c>
      <c r="K4779" s="9"/>
      <c r="P4779" s="2"/>
      <c r="Q4779" s="27"/>
      <c r="R4779" s="2"/>
      <c r="S4779" s="2"/>
      <c r="T4779" s="2"/>
      <c r="U4779" s="2"/>
      <c r="V4779" s="2"/>
      <c r="W4779" s="2"/>
    </row>
    <row r="4780" spans="2:23" ht="15" customHeight="1" x14ac:dyDescent="0.35">
      <c r="B4780" s="349"/>
      <c r="C4780" s="715" t="str">
        <f t="shared" si="299"/>
        <v/>
      </c>
      <c r="D4780" s="458">
        <f>IF(ISNUMBER(Summary!$D$17), DATE(Summary!$D$17, 1, 1) + INT((ROW(B4742)-1)/24), DATE(2024, 1, 1) + INT((ROW(B4742)-1)/24))</f>
        <v>45489</v>
      </c>
      <c r="E4780" s="459">
        <v>0.54166666666666674</v>
      </c>
      <c r="F4780" s="780"/>
      <c r="G4780" s="780"/>
      <c r="H4780" s="460">
        <f t="shared" si="297"/>
        <v>0</v>
      </c>
      <c r="I4780" s="460">
        <f t="shared" si="298"/>
        <v>0</v>
      </c>
      <c r="J4780" s="460">
        <f t="shared" si="296"/>
        <v>0</v>
      </c>
      <c r="K4780" s="9"/>
      <c r="P4780" s="2"/>
      <c r="Q4780" s="27"/>
      <c r="R4780" s="2"/>
      <c r="S4780" s="2"/>
      <c r="T4780" s="2"/>
      <c r="U4780" s="2"/>
      <c r="V4780" s="2"/>
      <c r="W4780" s="2"/>
    </row>
    <row r="4781" spans="2:23" ht="15" customHeight="1" x14ac:dyDescent="0.35">
      <c r="B4781" s="349"/>
      <c r="C4781" s="715" t="str">
        <f t="shared" si="299"/>
        <v/>
      </c>
      <c r="D4781" s="458">
        <f>IF(ISNUMBER(Summary!$D$17), DATE(Summary!$D$17, 1, 1) + INT((ROW(B4743)-1)/24), DATE(2024, 1, 1) + INT((ROW(B4743)-1)/24))</f>
        <v>45489</v>
      </c>
      <c r="E4781" s="459">
        <v>0.58333333333333337</v>
      </c>
      <c r="F4781" s="780"/>
      <c r="G4781" s="780"/>
      <c r="H4781" s="460">
        <f t="shared" si="297"/>
        <v>0</v>
      </c>
      <c r="I4781" s="460">
        <f t="shared" si="298"/>
        <v>0</v>
      </c>
      <c r="J4781" s="460">
        <f t="shared" si="296"/>
        <v>0</v>
      </c>
      <c r="K4781" s="9"/>
      <c r="P4781" s="2"/>
      <c r="Q4781" s="27"/>
      <c r="R4781" s="2"/>
      <c r="S4781" s="2"/>
      <c r="T4781" s="2"/>
      <c r="U4781" s="2"/>
      <c r="V4781" s="2"/>
      <c r="W4781" s="2"/>
    </row>
    <row r="4782" spans="2:23" ht="15" customHeight="1" x14ac:dyDescent="0.35">
      <c r="B4782" s="349"/>
      <c r="C4782" s="715" t="str">
        <f t="shared" si="299"/>
        <v/>
      </c>
      <c r="D4782" s="458">
        <f>IF(ISNUMBER(Summary!$D$17), DATE(Summary!$D$17, 1, 1) + INT((ROW(B4744)-1)/24), DATE(2024, 1, 1) + INT((ROW(B4744)-1)/24))</f>
        <v>45489</v>
      </c>
      <c r="E4782" s="459">
        <v>0.62500000000000011</v>
      </c>
      <c r="F4782" s="780"/>
      <c r="G4782" s="780"/>
      <c r="H4782" s="460">
        <f t="shared" si="297"/>
        <v>0</v>
      </c>
      <c r="I4782" s="460">
        <f t="shared" si="298"/>
        <v>0</v>
      </c>
      <c r="J4782" s="460">
        <f t="shared" si="296"/>
        <v>0</v>
      </c>
      <c r="K4782" s="9"/>
      <c r="P4782" s="2"/>
      <c r="Q4782" s="27"/>
      <c r="R4782" s="2"/>
      <c r="S4782" s="2"/>
      <c r="T4782" s="2"/>
      <c r="U4782" s="2"/>
      <c r="V4782" s="2"/>
      <c r="W4782" s="2"/>
    </row>
    <row r="4783" spans="2:23" ht="15" customHeight="1" x14ac:dyDescent="0.35">
      <c r="B4783" s="349"/>
      <c r="C4783" s="715" t="str">
        <f t="shared" si="299"/>
        <v/>
      </c>
      <c r="D4783" s="458">
        <f>IF(ISNUMBER(Summary!$D$17), DATE(Summary!$D$17, 1, 1) + INT((ROW(B4745)-1)/24), DATE(2024, 1, 1) + INT((ROW(B4745)-1)/24))</f>
        <v>45489</v>
      </c>
      <c r="E4783" s="459">
        <v>0.66666666666666674</v>
      </c>
      <c r="F4783" s="780"/>
      <c r="G4783" s="780"/>
      <c r="H4783" s="460">
        <f t="shared" si="297"/>
        <v>0</v>
      </c>
      <c r="I4783" s="460">
        <f t="shared" si="298"/>
        <v>0</v>
      </c>
      <c r="J4783" s="460">
        <f t="shared" si="296"/>
        <v>0</v>
      </c>
      <c r="K4783" s="9"/>
      <c r="P4783" s="2"/>
      <c r="Q4783" s="27"/>
      <c r="R4783" s="2"/>
      <c r="S4783" s="2"/>
      <c r="T4783" s="2"/>
      <c r="U4783" s="2"/>
      <c r="V4783" s="2"/>
      <c r="W4783" s="2"/>
    </row>
    <row r="4784" spans="2:23" ht="15" customHeight="1" x14ac:dyDescent="0.35">
      <c r="B4784" s="349"/>
      <c r="C4784" s="715" t="str">
        <f t="shared" si="299"/>
        <v/>
      </c>
      <c r="D4784" s="458">
        <f>IF(ISNUMBER(Summary!$D$17), DATE(Summary!$D$17, 1, 1) + INT((ROW(B4746)-1)/24), DATE(2024, 1, 1) + INT((ROW(B4746)-1)/24))</f>
        <v>45489</v>
      </c>
      <c r="E4784" s="459">
        <v>0.70833333333333337</v>
      </c>
      <c r="F4784" s="780"/>
      <c r="G4784" s="780"/>
      <c r="H4784" s="460">
        <f t="shared" si="297"/>
        <v>0</v>
      </c>
      <c r="I4784" s="460">
        <f t="shared" si="298"/>
        <v>0</v>
      </c>
      <c r="J4784" s="460">
        <f t="shared" si="296"/>
        <v>0</v>
      </c>
      <c r="K4784" s="9"/>
      <c r="P4784" s="2"/>
      <c r="Q4784" s="27"/>
      <c r="R4784" s="2"/>
      <c r="S4784" s="2"/>
      <c r="T4784" s="2"/>
      <c r="U4784" s="2"/>
      <c r="V4784" s="2"/>
      <c r="W4784" s="2"/>
    </row>
    <row r="4785" spans="2:23" ht="15" customHeight="1" x14ac:dyDescent="0.35">
      <c r="B4785" s="349"/>
      <c r="C4785" s="715" t="str">
        <f t="shared" si="299"/>
        <v/>
      </c>
      <c r="D4785" s="458">
        <f>IF(ISNUMBER(Summary!$D$17), DATE(Summary!$D$17, 1, 1) + INT((ROW(B4747)-1)/24), DATE(2024, 1, 1) + INT((ROW(B4747)-1)/24))</f>
        <v>45489</v>
      </c>
      <c r="E4785" s="459">
        <v>0.75000000000000011</v>
      </c>
      <c r="F4785" s="780"/>
      <c r="G4785" s="780"/>
      <c r="H4785" s="460">
        <f t="shared" si="297"/>
        <v>0</v>
      </c>
      <c r="I4785" s="460">
        <f t="shared" si="298"/>
        <v>0</v>
      </c>
      <c r="J4785" s="460">
        <f t="shared" si="296"/>
        <v>0</v>
      </c>
      <c r="K4785" s="9"/>
      <c r="P4785" s="2"/>
      <c r="Q4785" s="27"/>
      <c r="R4785" s="2"/>
      <c r="S4785" s="2"/>
      <c r="T4785" s="2"/>
      <c r="U4785" s="2"/>
      <c r="V4785" s="2"/>
      <c r="W4785" s="2"/>
    </row>
    <row r="4786" spans="2:23" ht="15" customHeight="1" x14ac:dyDescent="0.35">
      <c r="B4786" s="349"/>
      <c r="C4786" s="715" t="str">
        <f t="shared" si="299"/>
        <v/>
      </c>
      <c r="D4786" s="458">
        <f>IF(ISNUMBER(Summary!$D$17), DATE(Summary!$D$17, 1, 1) + INT((ROW(B4748)-1)/24), DATE(2024, 1, 1) + INT((ROW(B4748)-1)/24))</f>
        <v>45489</v>
      </c>
      <c r="E4786" s="459">
        <v>0.79166666666666674</v>
      </c>
      <c r="F4786" s="780"/>
      <c r="G4786" s="780"/>
      <c r="H4786" s="460">
        <f t="shared" si="297"/>
        <v>0</v>
      </c>
      <c r="I4786" s="460">
        <f t="shared" si="298"/>
        <v>0</v>
      </c>
      <c r="J4786" s="460">
        <f t="shared" si="296"/>
        <v>0</v>
      </c>
      <c r="K4786" s="9"/>
      <c r="P4786" s="2"/>
      <c r="Q4786" s="27"/>
      <c r="R4786" s="2"/>
      <c r="S4786" s="2"/>
      <c r="T4786" s="2"/>
      <c r="U4786" s="2"/>
      <c r="V4786" s="2"/>
      <c r="W4786" s="2"/>
    </row>
    <row r="4787" spans="2:23" ht="15" customHeight="1" x14ac:dyDescent="0.35">
      <c r="B4787" s="349"/>
      <c r="C4787" s="715" t="str">
        <f t="shared" si="299"/>
        <v/>
      </c>
      <c r="D4787" s="458">
        <f>IF(ISNUMBER(Summary!$D$17), DATE(Summary!$D$17, 1, 1) + INT((ROW(B4749)-1)/24), DATE(2024, 1, 1) + INT((ROW(B4749)-1)/24))</f>
        <v>45489</v>
      </c>
      <c r="E4787" s="459">
        <v>0.83333333333333337</v>
      </c>
      <c r="F4787" s="780"/>
      <c r="G4787" s="780"/>
      <c r="H4787" s="460">
        <f t="shared" si="297"/>
        <v>0</v>
      </c>
      <c r="I4787" s="460">
        <f t="shared" si="298"/>
        <v>0</v>
      </c>
      <c r="J4787" s="460">
        <f t="shared" si="296"/>
        <v>0</v>
      </c>
      <c r="K4787" s="9"/>
      <c r="P4787" s="2"/>
      <c r="Q4787" s="27"/>
      <c r="R4787" s="2"/>
      <c r="S4787" s="2"/>
      <c r="T4787" s="2"/>
      <c r="U4787" s="2"/>
      <c r="V4787" s="2"/>
      <c r="W4787" s="2"/>
    </row>
    <row r="4788" spans="2:23" ht="15" customHeight="1" x14ac:dyDescent="0.35">
      <c r="B4788" s="349"/>
      <c r="C4788" s="715" t="str">
        <f t="shared" si="299"/>
        <v/>
      </c>
      <c r="D4788" s="458">
        <f>IF(ISNUMBER(Summary!$D$17), DATE(Summary!$D$17, 1, 1) + INT((ROW(B4750)-1)/24), DATE(2024, 1, 1) + INT((ROW(B4750)-1)/24))</f>
        <v>45489</v>
      </c>
      <c r="E4788" s="459">
        <v>0.87500000000000011</v>
      </c>
      <c r="F4788" s="780"/>
      <c r="G4788" s="780"/>
      <c r="H4788" s="460">
        <f t="shared" si="297"/>
        <v>0</v>
      </c>
      <c r="I4788" s="460">
        <f t="shared" si="298"/>
        <v>0</v>
      </c>
      <c r="J4788" s="460">
        <f t="shared" si="296"/>
        <v>0</v>
      </c>
      <c r="K4788" s="9"/>
      <c r="P4788" s="2"/>
      <c r="Q4788" s="27"/>
      <c r="R4788" s="2"/>
      <c r="S4788" s="2"/>
      <c r="T4788" s="2"/>
      <c r="U4788" s="2"/>
      <c r="V4788" s="2"/>
      <c r="W4788" s="2"/>
    </row>
    <row r="4789" spans="2:23" ht="15" customHeight="1" x14ac:dyDescent="0.35">
      <c r="B4789" s="349"/>
      <c r="C4789" s="715" t="str">
        <f t="shared" si="299"/>
        <v/>
      </c>
      <c r="D4789" s="458">
        <f>IF(ISNUMBER(Summary!$D$17), DATE(Summary!$D$17, 1, 1) + INT((ROW(B4751)-1)/24), DATE(2024, 1, 1) + INT((ROW(B4751)-1)/24))</f>
        <v>45489</v>
      </c>
      <c r="E4789" s="459">
        <v>0.91666666666666674</v>
      </c>
      <c r="F4789" s="780"/>
      <c r="G4789" s="780"/>
      <c r="H4789" s="460">
        <f t="shared" si="297"/>
        <v>0</v>
      </c>
      <c r="I4789" s="460">
        <f t="shared" si="298"/>
        <v>0</v>
      </c>
      <c r="J4789" s="460">
        <f t="shared" si="296"/>
        <v>0</v>
      </c>
      <c r="K4789" s="9"/>
      <c r="P4789" s="2"/>
      <c r="Q4789" s="27"/>
      <c r="R4789" s="2"/>
      <c r="S4789" s="2"/>
      <c r="T4789" s="2"/>
      <c r="U4789" s="2"/>
      <c r="V4789" s="2"/>
      <c r="W4789" s="2"/>
    </row>
    <row r="4790" spans="2:23" ht="15" customHeight="1" x14ac:dyDescent="0.35">
      <c r="B4790" s="349"/>
      <c r="C4790" s="715" t="str">
        <f t="shared" si="299"/>
        <v/>
      </c>
      <c r="D4790" s="458">
        <f>IF(ISNUMBER(Summary!$D$17), DATE(Summary!$D$17, 1, 1) + INT((ROW(B4752)-1)/24), DATE(2024, 1, 1) + INT((ROW(B4752)-1)/24))</f>
        <v>45489</v>
      </c>
      <c r="E4790" s="459">
        <v>0.95833333333333337</v>
      </c>
      <c r="F4790" s="780"/>
      <c r="G4790" s="780"/>
      <c r="H4790" s="460">
        <f t="shared" si="297"/>
        <v>0</v>
      </c>
      <c r="I4790" s="460">
        <f t="shared" si="298"/>
        <v>0</v>
      </c>
      <c r="J4790" s="460">
        <f t="shared" si="296"/>
        <v>0</v>
      </c>
      <c r="K4790" s="9"/>
      <c r="P4790" s="2"/>
      <c r="Q4790" s="27"/>
      <c r="R4790" s="2"/>
      <c r="S4790" s="2"/>
      <c r="T4790" s="2"/>
      <c r="U4790" s="2"/>
      <c r="V4790" s="2"/>
      <c r="W4790" s="2"/>
    </row>
    <row r="4791" spans="2:23" ht="15" customHeight="1" x14ac:dyDescent="0.35">
      <c r="B4791" s="457"/>
      <c r="C4791" s="715">
        <f t="shared" si="299"/>
        <v>45490</v>
      </c>
      <c r="D4791" s="458">
        <f>IF(ISNUMBER(Summary!$D$17), DATE(Summary!$D$17, 1, 1) + INT((ROW(B4753)-1)/24), DATE(2024, 1, 1) + INT((ROW(B4753)-1)/24))</f>
        <v>45490</v>
      </c>
      <c r="E4791" s="459">
        <v>3.1225022567582528E-17</v>
      </c>
      <c r="F4791" s="780"/>
      <c r="G4791" s="780"/>
      <c r="H4791" s="460">
        <f t="shared" si="297"/>
        <v>0</v>
      </c>
      <c r="I4791" s="460">
        <f t="shared" si="298"/>
        <v>0</v>
      </c>
      <c r="J4791" s="460">
        <f t="shared" si="296"/>
        <v>0</v>
      </c>
      <c r="K4791" s="9"/>
      <c r="P4791" s="2"/>
      <c r="Q4791" s="27"/>
      <c r="R4791" s="2"/>
      <c r="S4791" s="2"/>
      <c r="T4791" s="2"/>
      <c r="U4791" s="2"/>
      <c r="V4791" s="2"/>
      <c r="W4791" s="2"/>
    </row>
    <row r="4792" spans="2:23" ht="15" customHeight="1" x14ac:dyDescent="0.35">
      <c r="B4792" s="349"/>
      <c r="C4792" s="715" t="str">
        <f t="shared" si="299"/>
        <v/>
      </c>
      <c r="D4792" s="458">
        <f>IF(ISNUMBER(Summary!$D$17), DATE(Summary!$D$17, 1, 1) + INT((ROW(B4754)-1)/24), DATE(2024, 1, 1) + INT((ROW(B4754)-1)/24))</f>
        <v>45490</v>
      </c>
      <c r="E4792" s="459">
        <v>4.1666666666666699E-2</v>
      </c>
      <c r="F4792" s="780"/>
      <c r="G4792" s="780"/>
      <c r="H4792" s="460">
        <f t="shared" si="297"/>
        <v>0</v>
      </c>
      <c r="I4792" s="460">
        <f t="shared" si="298"/>
        <v>0</v>
      </c>
      <c r="J4792" s="460">
        <f t="shared" si="296"/>
        <v>0</v>
      </c>
      <c r="K4792" s="9"/>
      <c r="P4792" s="2"/>
      <c r="Q4792" s="27"/>
      <c r="R4792" s="2"/>
      <c r="S4792" s="2"/>
      <c r="T4792" s="2"/>
      <c r="U4792" s="2"/>
      <c r="V4792" s="2"/>
      <c r="W4792" s="2"/>
    </row>
    <row r="4793" spans="2:23" ht="15" customHeight="1" x14ac:dyDescent="0.35">
      <c r="B4793" s="349"/>
      <c r="C4793" s="715" t="str">
        <f t="shared" si="299"/>
        <v/>
      </c>
      <c r="D4793" s="458">
        <f>IF(ISNUMBER(Summary!$D$17), DATE(Summary!$D$17, 1, 1) + INT((ROW(B4755)-1)/24), DATE(2024, 1, 1) + INT((ROW(B4755)-1)/24))</f>
        <v>45490</v>
      </c>
      <c r="E4793" s="459">
        <v>8.333333333333337E-2</v>
      </c>
      <c r="F4793" s="780"/>
      <c r="G4793" s="780"/>
      <c r="H4793" s="460">
        <f t="shared" si="297"/>
        <v>0</v>
      </c>
      <c r="I4793" s="460">
        <f t="shared" si="298"/>
        <v>0</v>
      </c>
      <c r="J4793" s="460">
        <f t="shared" si="296"/>
        <v>0</v>
      </c>
      <c r="K4793" s="9"/>
      <c r="P4793" s="2"/>
      <c r="Q4793" s="27"/>
      <c r="R4793" s="2"/>
      <c r="S4793" s="2"/>
      <c r="T4793" s="2"/>
      <c r="U4793" s="2"/>
      <c r="V4793" s="2"/>
      <c r="W4793" s="2"/>
    </row>
    <row r="4794" spans="2:23" ht="15" customHeight="1" x14ac:dyDescent="0.35">
      <c r="B4794" s="349"/>
      <c r="C4794" s="715" t="str">
        <f t="shared" si="299"/>
        <v/>
      </c>
      <c r="D4794" s="458">
        <f>IF(ISNUMBER(Summary!$D$17), DATE(Summary!$D$17, 1, 1) + INT((ROW(B4756)-1)/24), DATE(2024, 1, 1) + INT((ROW(B4756)-1)/24))</f>
        <v>45490</v>
      </c>
      <c r="E4794" s="459">
        <v>0.12500000000000006</v>
      </c>
      <c r="F4794" s="780"/>
      <c r="G4794" s="780"/>
      <c r="H4794" s="460">
        <f t="shared" si="297"/>
        <v>0</v>
      </c>
      <c r="I4794" s="460">
        <f t="shared" si="298"/>
        <v>0</v>
      </c>
      <c r="J4794" s="460">
        <f t="shared" si="296"/>
        <v>0</v>
      </c>
      <c r="K4794" s="9"/>
      <c r="P4794" s="2"/>
      <c r="Q4794" s="27"/>
      <c r="R4794" s="2"/>
      <c r="S4794" s="2"/>
      <c r="T4794" s="2"/>
      <c r="U4794" s="2"/>
      <c r="V4794" s="2"/>
      <c r="W4794" s="2"/>
    </row>
    <row r="4795" spans="2:23" ht="15" customHeight="1" x14ac:dyDescent="0.35">
      <c r="B4795" s="349"/>
      <c r="C4795" s="715" t="str">
        <f t="shared" si="299"/>
        <v/>
      </c>
      <c r="D4795" s="458">
        <f>IF(ISNUMBER(Summary!$D$17), DATE(Summary!$D$17, 1, 1) + INT((ROW(B4757)-1)/24), DATE(2024, 1, 1) + INT((ROW(B4757)-1)/24))</f>
        <v>45490</v>
      </c>
      <c r="E4795" s="459">
        <v>0.16666666666666669</v>
      </c>
      <c r="F4795" s="780"/>
      <c r="G4795" s="780"/>
      <c r="H4795" s="460">
        <f t="shared" si="297"/>
        <v>0</v>
      </c>
      <c r="I4795" s="460">
        <f t="shared" si="298"/>
        <v>0</v>
      </c>
      <c r="J4795" s="460">
        <f t="shared" si="296"/>
        <v>0</v>
      </c>
      <c r="K4795" s="9"/>
      <c r="P4795" s="2"/>
      <c r="Q4795" s="27"/>
      <c r="R4795" s="2"/>
      <c r="S4795" s="2"/>
      <c r="T4795" s="2"/>
      <c r="U4795" s="2"/>
      <c r="V4795" s="2"/>
      <c r="W4795" s="2"/>
    </row>
    <row r="4796" spans="2:23" ht="15" customHeight="1" x14ac:dyDescent="0.35">
      <c r="B4796" s="349"/>
      <c r="C4796" s="715" t="str">
        <f t="shared" si="299"/>
        <v/>
      </c>
      <c r="D4796" s="458">
        <f>IF(ISNUMBER(Summary!$D$17), DATE(Summary!$D$17, 1, 1) + INT((ROW(B4758)-1)/24), DATE(2024, 1, 1) + INT((ROW(B4758)-1)/24))</f>
        <v>45490</v>
      </c>
      <c r="E4796" s="459">
        <v>0.20833333333333337</v>
      </c>
      <c r="F4796" s="780"/>
      <c r="G4796" s="780"/>
      <c r="H4796" s="460">
        <f t="shared" si="297"/>
        <v>0</v>
      </c>
      <c r="I4796" s="460">
        <f t="shared" si="298"/>
        <v>0</v>
      </c>
      <c r="J4796" s="460">
        <f t="shared" si="296"/>
        <v>0</v>
      </c>
      <c r="K4796" s="9"/>
      <c r="P4796" s="2"/>
      <c r="Q4796" s="27"/>
      <c r="R4796" s="2"/>
      <c r="S4796" s="2"/>
      <c r="T4796" s="2"/>
      <c r="U4796" s="2"/>
      <c r="V4796" s="2"/>
      <c r="W4796" s="2"/>
    </row>
    <row r="4797" spans="2:23" ht="15" customHeight="1" x14ac:dyDescent="0.35">
      <c r="B4797" s="349"/>
      <c r="C4797" s="715" t="str">
        <f t="shared" si="299"/>
        <v/>
      </c>
      <c r="D4797" s="458">
        <f>IF(ISNUMBER(Summary!$D$17), DATE(Summary!$D$17, 1, 1) + INT((ROW(B4759)-1)/24), DATE(2024, 1, 1) + INT((ROW(B4759)-1)/24))</f>
        <v>45490</v>
      </c>
      <c r="E4797" s="459">
        <v>0.25</v>
      </c>
      <c r="F4797" s="780"/>
      <c r="G4797" s="780"/>
      <c r="H4797" s="460">
        <f t="shared" si="297"/>
        <v>0</v>
      </c>
      <c r="I4797" s="460">
        <f t="shared" si="298"/>
        <v>0</v>
      </c>
      <c r="J4797" s="460">
        <f t="shared" si="296"/>
        <v>0</v>
      </c>
      <c r="K4797" s="9"/>
      <c r="P4797" s="2"/>
      <c r="Q4797" s="27"/>
      <c r="R4797" s="2"/>
      <c r="S4797" s="2"/>
      <c r="T4797" s="2"/>
      <c r="U4797" s="2"/>
      <c r="V4797" s="2"/>
      <c r="W4797" s="2"/>
    </row>
    <row r="4798" spans="2:23" ht="15" customHeight="1" x14ac:dyDescent="0.35">
      <c r="B4798" s="349"/>
      <c r="C4798" s="715" t="str">
        <f t="shared" si="299"/>
        <v/>
      </c>
      <c r="D4798" s="458">
        <f>IF(ISNUMBER(Summary!$D$17), DATE(Summary!$D$17, 1, 1) + INT((ROW(B4760)-1)/24), DATE(2024, 1, 1) + INT((ROW(B4760)-1)/24))</f>
        <v>45490</v>
      </c>
      <c r="E4798" s="459">
        <v>0.29166666666666669</v>
      </c>
      <c r="F4798" s="780"/>
      <c r="G4798" s="780"/>
      <c r="H4798" s="460">
        <f t="shared" si="297"/>
        <v>0</v>
      </c>
      <c r="I4798" s="460">
        <f t="shared" si="298"/>
        <v>0</v>
      </c>
      <c r="J4798" s="460">
        <f t="shared" si="296"/>
        <v>0</v>
      </c>
      <c r="K4798" s="9"/>
      <c r="P4798" s="2"/>
      <c r="Q4798" s="27"/>
      <c r="R4798" s="2"/>
      <c r="S4798" s="2"/>
      <c r="T4798" s="2"/>
      <c r="U4798" s="2"/>
      <c r="V4798" s="2"/>
      <c r="W4798" s="2"/>
    </row>
    <row r="4799" spans="2:23" ht="15" customHeight="1" x14ac:dyDescent="0.35">
      <c r="B4799" s="349"/>
      <c r="C4799" s="715" t="str">
        <f t="shared" si="299"/>
        <v/>
      </c>
      <c r="D4799" s="458">
        <f>IF(ISNUMBER(Summary!$D$17), DATE(Summary!$D$17, 1, 1) + INT((ROW(B4761)-1)/24), DATE(2024, 1, 1) + INT((ROW(B4761)-1)/24))</f>
        <v>45490</v>
      </c>
      <c r="E4799" s="459">
        <v>0.33333333333333337</v>
      </c>
      <c r="F4799" s="780"/>
      <c r="G4799" s="780"/>
      <c r="H4799" s="460">
        <f t="shared" si="297"/>
        <v>0</v>
      </c>
      <c r="I4799" s="460">
        <f t="shared" si="298"/>
        <v>0</v>
      </c>
      <c r="J4799" s="460">
        <f t="shared" si="296"/>
        <v>0</v>
      </c>
      <c r="K4799" s="9"/>
      <c r="P4799" s="2"/>
      <c r="Q4799" s="27"/>
      <c r="R4799" s="2"/>
      <c r="S4799" s="2"/>
      <c r="T4799" s="2"/>
      <c r="U4799" s="2"/>
      <c r="V4799" s="2"/>
      <c r="W4799" s="2"/>
    </row>
    <row r="4800" spans="2:23" ht="15" customHeight="1" x14ac:dyDescent="0.35">
      <c r="B4800" s="349"/>
      <c r="C4800" s="715" t="str">
        <f t="shared" si="299"/>
        <v/>
      </c>
      <c r="D4800" s="458">
        <f>IF(ISNUMBER(Summary!$D$17), DATE(Summary!$D$17, 1, 1) + INT((ROW(B4762)-1)/24), DATE(2024, 1, 1) + INT((ROW(B4762)-1)/24))</f>
        <v>45490</v>
      </c>
      <c r="E4800" s="459">
        <v>0.375</v>
      </c>
      <c r="F4800" s="780"/>
      <c r="G4800" s="780"/>
      <c r="H4800" s="460">
        <f t="shared" si="297"/>
        <v>0</v>
      </c>
      <c r="I4800" s="460">
        <f t="shared" si="298"/>
        <v>0</v>
      </c>
      <c r="J4800" s="460">
        <f t="shared" ref="J4800:J4863" si="300">G4800-H4800</f>
        <v>0</v>
      </c>
      <c r="K4800" s="9"/>
      <c r="P4800" s="2"/>
      <c r="Q4800" s="27"/>
      <c r="R4800" s="2"/>
      <c r="S4800" s="2"/>
      <c r="T4800" s="2"/>
      <c r="U4800" s="2"/>
      <c r="V4800" s="2"/>
      <c r="W4800" s="2"/>
    </row>
    <row r="4801" spans="2:23" ht="15" customHeight="1" x14ac:dyDescent="0.35">
      <c r="B4801" s="349"/>
      <c r="C4801" s="715" t="str">
        <f t="shared" si="299"/>
        <v/>
      </c>
      <c r="D4801" s="458">
        <f>IF(ISNUMBER(Summary!$D$17), DATE(Summary!$D$17, 1, 1) + INT((ROW(B4763)-1)/24), DATE(2024, 1, 1) + INT((ROW(B4763)-1)/24))</f>
        <v>45490</v>
      </c>
      <c r="E4801" s="459">
        <v>0.41666666666666669</v>
      </c>
      <c r="F4801" s="780"/>
      <c r="G4801" s="780"/>
      <c r="H4801" s="460">
        <f t="shared" si="297"/>
        <v>0</v>
      </c>
      <c r="I4801" s="460">
        <f t="shared" si="298"/>
        <v>0</v>
      </c>
      <c r="J4801" s="460">
        <f t="shared" si="300"/>
        <v>0</v>
      </c>
      <c r="K4801" s="9"/>
      <c r="P4801" s="2"/>
      <c r="Q4801" s="27"/>
      <c r="R4801" s="2"/>
      <c r="S4801" s="2"/>
      <c r="T4801" s="2"/>
      <c r="U4801" s="2"/>
      <c r="V4801" s="2"/>
      <c r="W4801" s="2"/>
    </row>
    <row r="4802" spans="2:23" ht="15" customHeight="1" x14ac:dyDescent="0.35">
      <c r="B4802" s="349"/>
      <c r="C4802" s="715" t="str">
        <f t="shared" si="299"/>
        <v/>
      </c>
      <c r="D4802" s="458">
        <f>IF(ISNUMBER(Summary!$D$17), DATE(Summary!$D$17, 1, 1) + INT((ROW(B4764)-1)/24), DATE(2024, 1, 1) + INT((ROW(B4764)-1)/24))</f>
        <v>45490</v>
      </c>
      <c r="E4802" s="459">
        <v>0.45833333333333337</v>
      </c>
      <c r="F4802" s="780"/>
      <c r="G4802" s="780"/>
      <c r="H4802" s="460">
        <f t="shared" si="297"/>
        <v>0</v>
      </c>
      <c r="I4802" s="460">
        <f t="shared" si="298"/>
        <v>0</v>
      </c>
      <c r="J4802" s="460">
        <f t="shared" si="300"/>
        <v>0</v>
      </c>
      <c r="K4802" s="9"/>
      <c r="P4802" s="2"/>
      <c r="Q4802" s="27"/>
      <c r="R4802" s="2"/>
      <c r="S4802" s="2"/>
      <c r="T4802" s="2"/>
      <c r="U4802" s="2"/>
      <c r="V4802" s="2"/>
      <c r="W4802" s="2"/>
    </row>
    <row r="4803" spans="2:23" ht="15" customHeight="1" x14ac:dyDescent="0.35">
      <c r="B4803" s="349"/>
      <c r="C4803" s="715" t="str">
        <f t="shared" si="299"/>
        <v/>
      </c>
      <c r="D4803" s="458">
        <f>IF(ISNUMBER(Summary!$D$17), DATE(Summary!$D$17, 1, 1) + INT((ROW(B4765)-1)/24), DATE(2024, 1, 1) + INT((ROW(B4765)-1)/24))</f>
        <v>45490</v>
      </c>
      <c r="E4803" s="459">
        <v>0.50000000000000011</v>
      </c>
      <c r="F4803" s="780"/>
      <c r="G4803" s="780"/>
      <c r="H4803" s="460">
        <f t="shared" si="297"/>
        <v>0</v>
      </c>
      <c r="I4803" s="460">
        <f t="shared" si="298"/>
        <v>0</v>
      </c>
      <c r="J4803" s="460">
        <f t="shared" si="300"/>
        <v>0</v>
      </c>
      <c r="K4803" s="9"/>
      <c r="P4803" s="2"/>
      <c r="Q4803" s="27"/>
      <c r="R4803" s="2"/>
      <c r="S4803" s="2"/>
      <c r="T4803" s="2"/>
      <c r="U4803" s="2"/>
      <c r="V4803" s="2"/>
      <c r="W4803" s="2"/>
    </row>
    <row r="4804" spans="2:23" ht="15" customHeight="1" x14ac:dyDescent="0.35">
      <c r="B4804" s="349"/>
      <c r="C4804" s="715" t="str">
        <f t="shared" si="299"/>
        <v/>
      </c>
      <c r="D4804" s="458">
        <f>IF(ISNUMBER(Summary!$D$17), DATE(Summary!$D$17, 1, 1) + INT((ROW(B4766)-1)/24), DATE(2024, 1, 1) + INT((ROW(B4766)-1)/24))</f>
        <v>45490</v>
      </c>
      <c r="E4804" s="459">
        <v>0.54166666666666674</v>
      </c>
      <c r="F4804" s="780"/>
      <c r="G4804" s="780"/>
      <c r="H4804" s="460">
        <f t="shared" si="297"/>
        <v>0</v>
      </c>
      <c r="I4804" s="460">
        <f t="shared" si="298"/>
        <v>0</v>
      </c>
      <c r="J4804" s="460">
        <f t="shared" si="300"/>
        <v>0</v>
      </c>
      <c r="K4804" s="9"/>
      <c r="P4804" s="2"/>
      <c r="Q4804" s="27"/>
      <c r="R4804" s="2"/>
      <c r="S4804" s="2"/>
      <c r="T4804" s="2"/>
      <c r="U4804" s="2"/>
      <c r="V4804" s="2"/>
      <c r="W4804" s="2"/>
    </row>
    <row r="4805" spans="2:23" ht="15" customHeight="1" x14ac:dyDescent="0.35">
      <c r="B4805" s="349"/>
      <c r="C4805" s="715" t="str">
        <f t="shared" si="299"/>
        <v/>
      </c>
      <c r="D4805" s="458">
        <f>IF(ISNUMBER(Summary!$D$17), DATE(Summary!$D$17, 1, 1) + INT((ROW(B4767)-1)/24), DATE(2024, 1, 1) + INT((ROW(B4767)-1)/24))</f>
        <v>45490</v>
      </c>
      <c r="E4805" s="459">
        <v>0.58333333333333337</v>
      </c>
      <c r="F4805" s="780"/>
      <c r="G4805" s="780"/>
      <c r="H4805" s="460">
        <f t="shared" si="297"/>
        <v>0</v>
      </c>
      <c r="I4805" s="460">
        <f t="shared" si="298"/>
        <v>0</v>
      </c>
      <c r="J4805" s="460">
        <f t="shared" si="300"/>
        <v>0</v>
      </c>
      <c r="K4805" s="9"/>
      <c r="P4805" s="2"/>
      <c r="Q4805" s="27"/>
      <c r="R4805" s="2"/>
      <c r="S4805" s="2"/>
      <c r="T4805" s="2"/>
      <c r="U4805" s="2"/>
      <c r="V4805" s="2"/>
      <c r="W4805" s="2"/>
    </row>
    <row r="4806" spans="2:23" ht="15" customHeight="1" x14ac:dyDescent="0.35">
      <c r="B4806" s="349"/>
      <c r="C4806" s="715" t="str">
        <f t="shared" si="299"/>
        <v/>
      </c>
      <c r="D4806" s="458">
        <f>IF(ISNUMBER(Summary!$D$17), DATE(Summary!$D$17, 1, 1) + INT((ROW(B4768)-1)/24), DATE(2024, 1, 1) + INT((ROW(B4768)-1)/24))</f>
        <v>45490</v>
      </c>
      <c r="E4806" s="459">
        <v>0.62500000000000011</v>
      </c>
      <c r="F4806" s="780"/>
      <c r="G4806" s="780"/>
      <c r="H4806" s="460">
        <f t="shared" si="297"/>
        <v>0</v>
      </c>
      <c r="I4806" s="460">
        <f t="shared" si="298"/>
        <v>0</v>
      </c>
      <c r="J4806" s="460">
        <f t="shared" si="300"/>
        <v>0</v>
      </c>
      <c r="K4806" s="9"/>
      <c r="P4806" s="2"/>
      <c r="Q4806" s="27"/>
      <c r="R4806" s="2"/>
      <c r="S4806" s="2"/>
      <c r="T4806" s="2"/>
      <c r="U4806" s="2"/>
      <c r="V4806" s="2"/>
      <c r="W4806" s="2"/>
    </row>
    <row r="4807" spans="2:23" ht="15" customHeight="1" x14ac:dyDescent="0.35">
      <c r="B4807" s="349"/>
      <c r="C4807" s="715" t="str">
        <f t="shared" si="299"/>
        <v/>
      </c>
      <c r="D4807" s="458">
        <f>IF(ISNUMBER(Summary!$D$17), DATE(Summary!$D$17, 1, 1) + INT((ROW(B4769)-1)/24), DATE(2024, 1, 1) + INT((ROW(B4769)-1)/24))</f>
        <v>45490</v>
      </c>
      <c r="E4807" s="459">
        <v>0.66666666666666674</v>
      </c>
      <c r="F4807" s="780"/>
      <c r="G4807" s="780"/>
      <c r="H4807" s="460">
        <f t="shared" si="297"/>
        <v>0</v>
      </c>
      <c r="I4807" s="460">
        <f t="shared" si="298"/>
        <v>0</v>
      </c>
      <c r="J4807" s="460">
        <f t="shared" si="300"/>
        <v>0</v>
      </c>
      <c r="K4807" s="9"/>
      <c r="P4807" s="2"/>
      <c r="Q4807" s="27"/>
      <c r="R4807" s="2"/>
      <c r="S4807" s="2"/>
      <c r="T4807" s="2"/>
      <c r="U4807" s="2"/>
      <c r="V4807" s="2"/>
      <c r="W4807" s="2"/>
    </row>
    <row r="4808" spans="2:23" ht="15" customHeight="1" x14ac:dyDescent="0.35">
      <c r="B4808" s="349"/>
      <c r="C4808" s="715" t="str">
        <f t="shared" si="299"/>
        <v/>
      </c>
      <c r="D4808" s="458">
        <f>IF(ISNUMBER(Summary!$D$17), DATE(Summary!$D$17, 1, 1) + INT((ROW(B4770)-1)/24), DATE(2024, 1, 1) + INT((ROW(B4770)-1)/24))</f>
        <v>45490</v>
      </c>
      <c r="E4808" s="459">
        <v>0.70833333333333337</v>
      </c>
      <c r="F4808" s="780"/>
      <c r="G4808" s="780"/>
      <c r="H4808" s="460">
        <f t="shared" si="297"/>
        <v>0</v>
      </c>
      <c r="I4808" s="460">
        <f t="shared" si="298"/>
        <v>0</v>
      </c>
      <c r="J4808" s="460">
        <f t="shared" si="300"/>
        <v>0</v>
      </c>
      <c r="K4808" s="9"/>
      <c r="P4808" s="2"/>
      <c r="Q4808" s="27"/>
      <c r="R4808" s="2"/>
      <c r="S4808" s="2"/>
      <c r="T4808" s="2"/>
      <c r="U4808" s="2"/>
      <c r="V4808" s="2"/>
      <c r="W4808" s="2"/>
    </row>
    <row r="4809" spans="2:23" ht="15" customHeight="1" x14ac:dyDescent="0.35">
      <c r="B4809" s="349"/>
      <c r="C4809" s="715" t="str">
        <f t="shared" si="299"/>
        <v/>
      </c>
      <c r="D4809" s="458">
        <f>IF(ISNUMBER(Summary!$D$17), DATE(Summary!$D$17, 1, 1) + INT((ROW(B4771)-1)/24), DATE(2024, 1, 1) + INT((ROW(B4771)-1)/24))</f>
        <v>45490</v>
      </c>
      <c r="E4809" s="459">
        <v>0.75000000000000011</v>
      </c>
      <c r="F4809" s="780"/>
      <c r="G4809" s="780"/>
      <c r="H4809" s="460">
        <f t="shared" si="297"/>
        <v>0</v>
      </c>
      <c r="I4809" s="460">
        <f t="shared" si="298"/>
        <v>0</v>
      </c>
      <c r="J4809" s="460">
        <f t="shared" si="300"/>
        <v>0</v>
      </c>
      <c r="K4809" s="9"/>
      <c r="P4809" s="2"/>
      <c r="Q4809" s="27"/>
      <c r="R4809" s="2"/>
      <c r="S4809" s="2"/>
      <c r="T4809" s="2"/>
      <c r="U4809" s="2"/>
      <c r="V4809" s="2"/>
      <c r="W4809" s="2"/>
    </row>
    <row r="4810" spans="2:23" ht="15" customHeight="1" x14ac:dyDescent="0.35">
      <c r="B4810" s="349"/>
      <c r="C4810" s="715" t="str">
        <f t="shared" si="299"/>
        <v/>
      </c>
      <c r="D4810" s="458">
        <f>IF(ISNUMBER(Summary!$D$17), DATE(Summary!$D$17, 1, 1) + INT((ROW(B4772)-1)/24), DATE(2024, 1, 1) + INT((ROW(B4772)-1)/24))</f>
        <v>45490</v>
      </c>
      <c r="E4810" s="459">
        <v>0.79166666666666674</v>
      </c>
      <c r="F4810" s="780"/>
      <c r="G4810" s="780"/>
      <c r="H4810" s="460">
        <f t="shared" si="297"/>
        <v>0</v>
      </c>
      <c r="I4810" s="460">
        <f t="shared" si="298"/>
        <v>0</v>
      </c>
      <c r="J4810" s="460">
        <f t="shared" si="300"/>
        <v>0</v>
      </c>
      <c r="K4810" s="9"/>
      <c r="P4810" s="2"/>
      <c r="Q4810" s="27"/>
      <c r="R4810" s="2"/>
      <c r="S4810" s="2"/>
      <c r="T4810" s="2"/>
      <c r="U4810" s="2"/>
      <c r="V4810" s="2"/>
      <c r="W4810" s="2"/>
    </row>
    <row r="4811" spans="2:23" ht="15" customHeight="1" x14ac:dyDescent="0.35">
      <c r="B4811" s="349"/>
      <c r="C4811" s="715" t="str">
        <f t="shared" si="299"/>
        <v/>
      </c>
      <c r="D4811" s="458">
        <f>IF(ISNUMBER(Summary!$D$17), DATE(Summary!$D$17, 1, 1) + INT((ROW(B4773)-1)/24), DATE(2024, 1, 1) + INT((ROW(B4773)-1)/24))</f>
        <v>45490</v>
      </c>
      <c r="E4811" s="459">
        <v>0.83333333333333337</v>
      </c>
      <c r="F4811" s="780"/>
      <c r="G4811" s="780"/>
      <c r="H4811" s="460">
        <f t="shared" si="297"/>
        <v>0</v>
      </c>
      <c r="I4811" s="460">
        <f t="shared" si="298"/>
        <v>0</v>
      </c>
      <c r="J4811" s="460">
        <f t="shared" si="300"/>
        <v>0</v>
      </c>
      <c r="K4811" s="9"/>
      <c r="P4811" s="2"/>
      <c r="Q4811" s="27"/>
      <c r="R4811" s="2"/>
      <c r="S4811" s="2"/>
      <c r="T4811" s="2"/>
      <c r="U4811" s="2"/>
      <c r="V4811" s="2"/>
      <c r="W4811" s="2"/>
    </row>
    <row r="4812" spans="2:23" ht="15" customHeight="1" x14ac:dyDescent="0.35">
      <c r="B4812" s="349"/>
      <c r="C4812" s="715" t="str">
        <f t="shared" si="299"/>
        <v/>
      </c>
      <c r="D4812" s="458">
        <f>IF(ISNUMBER(Summary!$D$17), DATE(Summary!$D$17, 1, 1) + INT((ROW(B4774)-1)/24), DATE(2024, 1, 1) + INT((ROW(B4774)-1)/24))</f>
        <v>45490</v>
      </c>
      <c r="E4812" s="459">
        <v>0.87500000000000011</v>
      </c>
      <c r="F4812" s="780"/>
      <c r="G4812" s="780"/>
      <c r="H4812" s="460">
        <f t="shared" si="297"/>
        <v>0</v>
      </c>
      <c r="I4812" s="460">
        <f t="shared" si="298"/>
        <v>0</v>
      </c>
      <c r="J4812" s="460">
        <f t="shared" si="300"/>
        <v>0</v>
      </c>
      <c r="K4812" s="9"/>
      <c r="P4812" s="2"/>
      <c r="Q4812" s="27"/>
      <c r="R4812" s="2"/>
      <c r="S4812" s="2"/>
      <c r="T4812" s="2"/>
      <c r="U4812" s="2"/>
      <c r="V4812" s="2"/>
      <c r="W4812" s="2"/>
    </row>
    <row r="4813" spans="2:23" ht="15" customHeight="1" x14ac:dyDescent="0.35">
      <c r="B4813" s="349"/>
      <c r="C4813" s="715" t="str">
        <f t="shared" si="299"/>
        <v/>
      </c>
      <c r="D4813" s="458">
        <f>IF(ISNUMBER(Summary!$D$17), DATE(Summary!$D$17, 1, 1) + INT((ROW(B4775)-1)/24), DATE(2024, 1, 1) + INT((ROW(B4775)-1)/24))</f>
        <v>45490</v>
      </c>
      <c r="E4813" s="459">
        <v>0.91666666666666674</v>
      </c>
      <c r="F4813" s="780"/>
      <c r="G4813" s="780"/>
      <c r="H4813" s="460">
        <f t="shared" si="297"/>
        <v>0</v>
      </c>
      <c r="I4813" s="460">
        <f t="shared" si="298"/>
        <v>0</v>
      </c>
      <c r="J4813" s="460">
        <f t="shared" si="300"/>
        <v>0</v>
      </c>
      <c r="K4813" s="9"/>
      <c r="P4813" s="2"/>
      <c r="Q4813" s="27"/>
      <c r="R4813" s="2"/>
      <c r="S4813" s="2"/>
      <c r="T4813" s="2"/>
      <c r="U4813" s="2"/>
      <c r="V4813" s="2"/>
      <c r="W4813" s="2"/>
    </row>
    <row r="4814" spans="2:23" ht="15" customHeight="1" x14ac:dyDescent="0.35">
      <c r="B4814" s="349"/>
      <c r="C4814" s="715" t="str">
        <f t="shared" si="299"/>
        <v/>
      </c>
      <c r="D4814" s="458">
        <f>IF(ISNUMBER(Summary!$D$17), DATE(Summary!$D$17, 1, 1) + INT((ROW(B4776)-1)/24), DATE(2024, 1, 1) + INT((ROW(B4776)-1)/24))</f>
        <v>45490</v>
      </c>
      <c r="E4814" s="459">
        <v>0.95833333333333337</v>
      </c>
      <c r="F4814" s="780"/>
      <c r="G4814" s="780"/>
      <c r="H4814" s="460">
        <f t="shared" si="297"/>
        <v>0</v>
      </c>
      <c r="I4814" s="460">
        <f t="shared" si="298"/>
        <v>0</v>
      </c>
      <c r="J4814" s="460">
        <f t="shared" si="300"/>
        <v>0</v>
      </c>
      <c r="K4814" s="9"/>
      <c r="P4814" s="2"/>
      <c r="Q4814" s="27"/>
      <c r="R4814" s="2"/>
      <c r="S4814" s="2"/>
      <c r="T4814" s="2"/>
      <c r="U4814" s="2"/>
      <c r="V4814" s="2"/>
      <c r="W4814" s="2"/>
    </row>
    <row r="4815" spans="2:23" ht="15" customHeight="1" x14ac:dyDescent="0.35">
      <c r="B4815" s="457"/>
      <c r="C4815" s="715">
        <f t="shared" si="299"/>
        <v>45491</v>
      </c>
      <c r="D4815" s="458">
        <f>IF(ISNUMBER(Summary!$D$17), DATE(Summary!$D$17, 1, 1) + INT((ROW(B4777)-1)/24), DATE(2024, 1, 1) + INT((ROW(B4777)-1)/24))</f>
        <v>45491</v>
      </c>
      <c r="E4815" s="459">
        <v>3.1225022567582528E-17</v>
      </c>
      <c r="F4815" s="780"/>
      <c r="G4815" s="780"/>
      <c r="H4815" s="460">
        <f t="shared" si="297"/>
        <v>0</v>
      </c>
      <c r="I4815" s="460">
        <f t="shared" si="298"/>
        <v>0</v>
      </c>
      <c r="J4815" s="460">
        <f t="shared" si="300"/>
        <v>0</v>
      </c>
      <c r="K4815" s="9"/>
      <c r="P4815" s="2"/>
      <c r="Q4815" s="27"/>
      <c r="R4815" s="2"/>
      <c r="S4815" s="2"/>
      <c r="T4815" s="2"/>
      <c r="U4815" s="2"/>
      <c r="V4815" s="2"/>
      <c r="W4815" s="2"/>
    </row>
    <row r="4816" spans="2:23" ht="15" customHeight="1" x14ac:dyDescent="0.35">
      <c r="B4816" s="349"/>
      <c r="C4816" s="715" t="str">
        <f t="shared" si="299"/>
        <v/>
      </c>
      <c r="D4816" s="458">
        <f>IF(ISNUMBER(Summary!$D$17), DATE(Summary!$D$17, 1, 1) + INT((ROW(B4778)-1)/24), DATE(2024, 1, 1) + INT((ROW(B4778)-1)/24))</f>
        <v>45491</v>
      </c>
      <c r="E4816" s="459">
        <v>4.1666666666666699E-2</v>
      </c>
      <c r="F4816" s="780"/>
      <c r="G4816" s="780"/>
      <c r="H4816" s="460">
        <f t="shared" si="297"/>
        <v>0</v>
      </c>
      <c r="I4816" s="460">
        <f t="shared" si="298"/>
        <v>0</v>
      </c>
      <c r="J4816" s="460">
        <f t="shared" si="300"/>
        <v>0</v>
      </c>
      <c r="K4816" s="9"/>
      <c r="P4816" s="2"/>
      <c r="Q4816" s="27"/>
      <c r="R4816" s="2"/>
      <c r="S4816" s="2"/>
      <c r="T4816" s="2"/>
      <c r="U4816" s="2"/>
      <c r="V4816" s="2"/>
      <c r="W4816" s="2"/>
    </row>
    <row r="4817" spans="2:23" ht="15" customHeight="1" x14ac:dyDescent="0.35">
      <c r="B4817" s="349"/>
      <c r="C4817" s="715" t="str">
        <f t="shared" si="299"/>
        <v/>
      </c>
      <c r="D4817" s="458">
        <f>IF(ISNUMBER(Summary!$D$17), DATE(Summary!$D$17, 1, 1) + INT((ROW(B4779)-1)/24), DATE(2024, 1, 1) + INT((ROW(B4779)-1)/24))</f>
        <v>45491</v>
      </c>
      <c r="E4817" s="459">
        <v>8.333333333333337E-2</v>
      </c>
      <c r="F4817" s="780"/>
      <c r="G4817" s="780"/>
      <c r="H4817" s="460">
        <f t="shared" si="297"/>
        <v>0</v>
      </c>
      <c r="I4817" s="460">
        <f t="shared" si="298"/>
        <v>0</v>
      </c>
      <c r="J4817" s="460">
        <f t="shared" si="300"/>
        <v>0</v>
      </c>
      <c r="K4817" s="9"/>
      <c r="P4817" s="2"/>
      <c r="Q4817" s="27"/>
      <c r="R4817" s="2"/>
      <c r="S4817" s="2"/>
      <c r="T4817" s="2"/>
      <c r="U4817" s="2"/>
      <c r="V4817" s="2"/>
      <c r="W4817" s="2"/>
    </row>
    <row r="4818" spans="2:23" ht="15" customHeight="1" x14ac:dyDescent="0.35">
      <c r="B4818" s="349"/>
      <c r="C4818" s="715" t="str">
        <f t="shared" si="299"/>
        <v/>
      </c>
      <c r="D4818" s="458">
        <f>IF(ISNUMBER(Summary!$D$17), DATE(Summary!$D$17, 1, 1) + INT((ROW(B4780)-1)/24), DATE(2024, 1, 1) + INT((ROW(B4780)-1)/24))</f>
        <v>45491</v>
      </c>
      <c r="E4818" s="459">
        <v>0.12500000000000006</v>
      </c>
      <c r="F4818" s="780"/>
      <c r="G4818" s="780"/>
      <c r="H4818" s="460">
        <f t="shared" si="297"/>
        <v>0</v>
      </c>
      <c r="I4818" s="460">
        <f t="shared" si="298"/>
        <v>0</v>
      </c>
      <c r="J4818" s="460">
        <f t="shared" si="300"/>
        <v>0</v>
      </c>
      <c r="K4818" s="9"/>
      <c r="P4818" s="2"/>
      <c r="Q4818" s="27"/>
      <c r="R4818" s="2"/>
      <c r="S4818" s="2"/>
      <c r="T4818" s="2"/>
      <c r="U4818" s="2"/>
      <c r="V4818" s="2"/>
      <c r="W4818" s="2"/>
    </row>
    <row r="4819" spans="2:23" ht="15" customHeight="1" x14ac:dyDescent="0.35">
      <c r="B4819" s="349"/>
      <c r="C4819" s="715" t="str">
        <f t="shared" si="299"/>
        <v/>
      </c>
      <c r="D4819" s="458">
        <f>IF(ISNUMBER(Summary!$D$17), DATE(Summary!$D$17, 1, 1) + INT((ROW(B4781)-1)/24), DATE(2024, 1, 1) + INT((ROW(B4781)-1)/24))</f>
        <v>45491</v>
      </c>
      <c r="E4819" s="459">
        <v>0.16666666666666669</v>
      </c>
      <c r="F4819" s="780"/>
      <c r="G4819" s="780"/>
      <c r="H4819" s="460">
        <f t="shared" si="297"/>
        <v>0</v>
      </c>
      <c r="I4819" s="460">
        <f t="shared" si="298"/>
        <v>0</v>
      </c>
      <c r="J4819" s="460">
        <f t="shared" si="300"/>
        <v>0</v>
      </c>
      <c r="K4819" s="9"/>
      <c r="P4819" s="2"/>
      <c r="Q4819" s="27"/>
      <c r="R4819" s="2"/>
      <c r="S4819" s="2"/>
      <c r="T4819" s="2"/>
      <c r="U4819" s="2"/>
      <c r="V4819" s="2"/>
      <c r="W4819" s="2"/>
    </row>
    <row r="4820" spans="2:23" ht="15" customHeight="1" x14ac:dyDescent="0.35">
      <c r="B4820" s="349"/>
      <c r="C4820" s="715" t="str">
        <f t="shared" si="299"/>
        <v/>
      </c>
      <c r="D4820" s="458">
        <f>IF(ISNUMBER(Summary!$D$17), DATE(Summary!$D$17, 1, 1) + INT((ROW(B4782)-1)/24), DATE(2024, 1, 1) + INT((ROW(B4782)-1)/24))</f>
        <v>45491</v>
      </c>
      <c r="E4820" s="459">
        <v>0.20833333333333337</v>
      </c>
      <c r="F4820" s="780"/>
      <c r="G4820" s="780"/>
      <c r="H4820" s="460">
        <f t="shared" si="297"/>
        <v>0</v>
      </c>
      <c r="I4820" s="460">
        <f t="shared" si="298"/>
        <v>0</v>
      </c>
      <c r="J4820" s="460">
        <f t="shared" si="300"/>
        <v>0</v>
      </c>
      <c r="K4820" s="9"/>
      <c r="P4820" s="2"/>
      <c r="Q4820" s="27"/>
      <c r="R4820" s="2"/>
      <c r="S4820" s="2"/>
      <c r="T4820" s="2"/>
      <c r="U4820" s="2"/>
      <c r="V4820" s="2"/>
      <c r="W4820" s="2"/>
    </row>
    <row r="4821" spans="2:23" ht="15" customHeight="1" x14ac:dyDescent="0.35">
      <c r="B4821" s="349"/>
      <c r="C4821" s="715" t="str">
        <f t="shared" si="299"/>
        <v/>
      </c>
      <c r="D4821" s="458">
        <f>IF(ISNUMBER(Summary!$D$17), DATE(Summary!$D$17, 1, 1) + INT((ROW(B4783)-1)/24), DATE(2024, 1, 1) + INT((ROW(B4783)-1)/24))</f>
        <v>45491</v>
      </c>
      <c r="E4821" s="459">
        <v>0.25</v>
      </c>
      <c r="F4821" s="780"/>
      <c r="G4821" s="780"/>
      <c r="H4821" s="460">
        <f t="shared" si="297"/>
        <v>0</v>
      </c>
      <c r="I4821" s="460">
        <f t="shared" si="298"/>
        <v>0</v>
      </c>
      <c r="J4821" s="460">
        <f t="shared" si="300"/>
        <v>0</v>
      </c>
      <c r="K4821" s="9"/>
      <c r="P4821" s="2"/>
      <c r="Q4821" s="27"/>
      <c r="R4821" s="2"/>
      <c r="S4821" s="2"/>
      <c r="T4821" s="2"/>
      <c r="U4821" s="2"/>
      <c r="V4821" s="2"/>
      <c r="W4821" s="2"/>
    </row>
    <row r="4822" spans="2:23" ht="15" customHeight="1" x14ac:dyDescent="0.35">
      <c r="B4822" s="349"/>
      <c r="C4822" s="715" t="str">
        <f t="shared" si="299"/>
        <v/>
      </c>
      <c r="D4822" s="458">
        <f>IF(ISNUMBER(Summary!$D$17), DATE(Summary!$D$17, 1, 1) + INT((ROW(B4784)-1)/24), DATE(2024, 1, 1) + INT((ROW(B4784)-1)/24))</f>
        <v>45491</v>
      </c>
      <c r="E4822" s="459">
        <v>0.29166666666666669</v>
      </c>
      <c r="F4822" s="780"/>
      <c r="G4822" s="780"/>
      <c r="H4822" s="460">
        <f t="shared" si="297"/>
        <v>0</v>
      </c>
      <c r="I4822" s="460">
        <f t="shared" si="298"/>
        <v>0</v>
      </c>
      <c r="J4822" s="460">
        <f t="shared" si="300"/>
        <v>0</v>
      </c>
      <c r="K4822" s="9"/>
      <c r="P4822" s="2"/>
      <c r="Q4822" s="27"/>
      <c r="R4822" s="2"/>
      <c r="S4822" s="2"/>
      <c r="T4822" s="2"/>
      <c r="U4822" s="2"/>
      <c r="V4822" s="2"/>
      <c r="W4822" s="2"/>
    </row>
    <row r="4823" spans="2:23" ht="15" customHeight="1" x14ac:dyDescent="0.35">
      <c r="B4823" s="349"/>
      <c r="C4823" s="715" t="str">
        <f t="shared" si="299"/>
        <v/>
      </c>
      <c r="D4823" s="458">
        <f>IF(ISNUMBER(Summary!$D$17), DATE(Summary!$D$17, 1, 1) + INT((ROW(B4785)-1)/24), DATE(2024, 1, 1) + INT((ROW(B4785)-1)/24))</f>
        <v>45491</v>
      </c>
      <c r="E4823" s="459">
        <v>0.33333333333333337</v>
      </c>
      <c r="F4823" s="780"/>
      <c r="G4823" s="780"/>
      <c r="H4823" s="460">
        <f t="shared" si="297"/>
        <v>0</v>
      </c>
      <c r="I4823" s="460">
        <f t="shared" si="298"/>
        <v>0</v>
      </c>
      <c r="J4823" s="460">
        <f t="shared" si="300"/>
        <v>0</v>
      </c>
      <c r="K4823" s="9"/>
      <c r="P4823" s="2"/>
      <c r="Q4823" s="27"/>
      <c r="R4823" s="2"/>
      <c r="S4823" s="2"/>
      <c r="T4823" s="2"/>
      <c r="U4823" s="2"/>
      <c r="V4823" s="2"/>
      <c r="W4823" s="2"/>
    </row>
    <row r="4824" spans="2:23" ht="15" customHeight="1" x14ac:dyDescent="0.35">
      <c r="B4824" s="349"/>
      <c r="C4824" s="715" t="str">
        <f t="shared" si="299"/>
        <v/>
      </c>
      <c r="D4824" s="458">
        <f>IF(ISNUMBER(Summary!$D$17), DATE(Summary!$D$17, 1, 1) + INT((ROW(B4786)-1)/24), DATE(2024, 1, 1) + INT((ROW(B4786)-1)/24))</f>
        <v>45491</v>
      </c>
      <c r="E4824" s="459">
        <v>0.375</v>
      </c>
      <c r="F4824" s="780"/>
      <c r="G4824" s="780"/>
      <c r="H4824" s="460">
        <f t="shared" si="297"/>
        <v>0</v>
      </c>
      <c r="I4824" s="460">
        <f t="shared" si="298"/>
        <v>0</v>
      </c>
      <c r="J4824" s="460">
        <f t="shared" si="300"/>
        <v>0</v>
      </c>
      <c r="K4824" s="9"/>
      <c r="P4824" s="2"/>
      <c r="Q4824" s="27"/>
      <c r="R4824" s="2"/>
      <c r="S4824" s="2"/>
      <c r="T4824" s="2"/>
      <c r="U4824" s="2"/>
      <c r="V4824" s="2"/>
      <c r="W4824" s="2"/>
    </row>
    <row r="4825" spans="2:23" ht="15" customHeight="1" x14ac:dyDescent="0.35">
      <c r="B4825" s="349"/>
      <c r="C4825" s="715" t="str">
        <f t="shared" si="299"/>
        <v/>
      </c>
      <c r="D4825" s="458">
        <f>IF(ISNUMBER(Summary!$D$17), DATE(Summary!$D$17, 1, 1) + INT((ROW(B4787)-1)/24), DATE(2024, 1, 1) + INT((ROW(B4787)-1)/24))</f>
        <v>45491</v>
      </c>
      <c r="E4825" s="459">
        <v>0.41666666666666669</v>
      </c>
      <c r="F4825" s="780"/>
      <c r="G4825" s="780"/>
      <c r="H4825" s="460">
        <f t="shared" si="297"/>
        <v>0</v>
      </c>
      <c r="I4825" s="460">
        <f t="shared" si="298"/>
        <v>0</v>
      </c>
      <c r="J4825" s="460">
        <f t="shared" si="300"/>
        <v>0</v>
      </c>
      <c r="K4825" s="9"/>
      <c r="P4825" s="2"/>
      <c r="Q4825" s="27"/>
      <c r="R4825" s="2"/>
      <c r="S4825" s="2"/>
      <c r="T4825" s="2"/>
      <c r="U4825" s="2"/>
      <c r="V4825" s="2"/>
      <c r="W4825" s="2"/>
    </row>
    <row r="4826" spans="2:23" ht="15" customHeight="1" x14ac:dyDescent="0.35">
      <c r="B4826" s="349"/>
      <c r="C4826" s="715" t="str">
        <f t="shared" si="299"/>
        <v/>
      </c>
      <c r="D4826" s="458">
        <f>IF(ISNUMBER(Summary!$D$17), DATE(Summary!$D$17, 1, 1) + INT((ROW(B4788)-1)/24), DATE(2024, 1, 1) + INT((ROW(B4788)-1)/24))</f>
        <v>45491</v>
      </c>
      <c r="E4826" s="459">
        <v>0.45833333333333337</v>
      </c>
      <c r="F4826" s="780"/>
      <c r="G4826" s="780"/>
      <c r="H4826" s="460">
        <f t="shared" si="297"/>
        <v>0</v>
      </c>
      <c r="I4826" s="460">
        <f t="shared" si="298"/>
        <v>0</v>
      </c>
      <c r="J4826" s="460">
        <f t="shared" si="300"/>
        <v>0</v>
      </c>
      <c r="K4826" s="9"/>
      <c r="P4826" s="2"/>
      <c r="Q4826" s="27"/>
      <c r="R4826" s="2"/>
      <c r="S4826" s="2"/>
      <c r="T4826" s="2"/>
      <c r="U4826" s="2"/>
      <c r="V4826" s="2"/>
      <c r="W4826" s="2"/>
    </row>
    <row r="4827" spans="2:23" ht="15" customHeight="1" x14ac:dyDescent="0.35">
      <c r="B4827" s="349"/>
      <c r="C4827" s="715" t="str">
        <f t="shared" si="299"/>
        <v/>
      </c>
      <c r="D4827" s="458">
        <f>IF(ISNUMBER(Summary!$D$17), DATE(Summary!$D$17, 1, 1) + INT((ROW(B4789)-1)/24), DATE(2024, 1, 1) + INT((ROW(B4789)-1)/24))</f>
        <v>45491</v>
      </c>
      <c r="E4827" s="459">
        <v>0.50000000000000011</v>
      </c>
      <c r="F4827" s="780"/>
      <c r="G4827" s="780"/>
      <c r="H4827" s="460">
        <f t="shared" si="297"/>
        <v>0</v>
      </c>
      <c r="I4827" s="460">
        <f t="shared" si="298"/>
        <v>0</v>
      </c>
      <c r="J4827" s="460">
        <f t="shared" si="300"/>
        <v>0</v>
      </c>
      <c r="K4827" s="9"/>
      <c r="P4827" s="2"/>
      <c r="Q4827" s="27"/>
      <c r="R4827" s="2"/>
      <c r="S4827" s="2"/>
      <c r="T4827" s="2"/>
      <c r="U4827" s="2"/>
      <c r="V4827" s="2"/>
      <c r="W4827" s="2"/>
    </row>
    <row r="4828" spans="2:23" ht="15" customHeight="1" x14ac:dyDescent="0.35">
      <c r="B4828" s="349"/>
      <c r="C4828" s="715" t="str">
        <f t="shared" si="299"/>
        <v/>
      </c>
      <c r="D4828" s="458">
        <f>IF(ISNUMBER(Summary!$D$17), DATE(Summary!$D$17, 1, 1) + INT((ROW(B4790)-1)/24), DATE(2024, 1, 1) + INT((ROW(B4790)-1)/24))</f>
        <v>45491</v>
      </c>
      <c r="E4828" s="459">
        <v>0.54166666666666674</v>
      </c>
      <c r="F4828" s="780"/>
      <c r="G4828" s="780"/>
      <c r="H4828" s="460">
        <f t="shared" si="297"/>
        <v>0</v>
      </c>
      <c r="I4828" s="460">
        <f t="shared" si="298"/>
        <v>0</v>
      </c>
      <c r="J4828" s="460">
        <f t="shared" si="300"/>
        <v>0</v>
      </c>
      <c r="K4828" s="9"/>
      <c r="P4828" s="2"/>
      <c r="Q4828" s="27"/>
      <c r="R4828" s="2"/>
      <c r="S4828" s="2"/>
      <c r="T4828" s="2"/>
      <c r="U4828" s="2"/>
      <c r="V4828" s="2"/>
      <c r="W4828" s="2"/>
    </row>
    <row r="4829" spans="2:23" ht="15" customHeight="1" x14ac:dyDescent="0.35">
      <c r="B4829" s="349"/>
      <c r="C4829" s="715" t="str">
        <f t="shared" si="299"/>
        <v/>
      </c>
      <c r="D4829" s="458">
        <f>IF(ISNUMBER(Summary!$D$17), DATE(Summary!$D$17, 1, 1) + INT((ROW(B4791)-1)/24), DATE(2024, 1, 1) + INT((ROW(B4791)-1)/24))</f>
        <v>45491</v>
      </c>
      <c r="E4829" s="459">
        <v>0.58333333333333337</v>
      </c>
      <c r="F4829" s="780"/>
      <c r="G4829" s="780"/>
      <c r="H4829" s="460">
        <f t="shared" si="297"/>
        <v>0</v>
      </c>
      <c r="I4829" s="460">
        <f t="shared" si="298"/>
        <v>0</v>
      </c>
      <c r="J4829" s="460">
        <f t="shared" si="300"/>
        <v>0</v>
      </c>
      <c r="K4829" s="9"/>
      <c r="P4829" s="2"/>
      <c r="Q4829" s="27"/>
      <c r="R4829" s="2"/>
      <c r="S4829" s="2"/>
      <c r="T4829" s="2"/>
      <c r="U4829" s="2"/>
      <c r="V4829" s="2"/>
      <c r="W4829" s="2"/>
    </row>
    <row r="4830" spans="2:23" ht="15" customHeight="1" x14ac:dyDescent="0.35">
      <c r="B4830" s="349"/>
      <c r="C4830" s="715" t="str">
        <f t="shared" si="299"/>
        <v/>
      </c>
      <c r="D4830" s="458">
        <f>IF(ISNUMBER(Summary!$D$17), DATE(Summary!$D$17, 1, 1) + INT((ROW(B4792)-1)/24), DATE(2024, 1, 1) + INT((ROW(B4792)-1)/24))</f>
        <v>45491</v>
      </c>
      <c r="E4830" s="459">
        <v>0.62500000000000011</v>
      </c>
      <c r="F4830" s="780"/>
      <c r="G4830" s="780"/>
      <c r="H4830" s="460">
        <f t="shared" si="297"/>
        <v>0</v>
      </c>
      <c r="I4830" s="460">
        <f t="shared" si="298"/>
        <v>0</v>
      </c>
      <c r="J4830" s="460">
        <f t="shared" si="300"/>
        <v>0</v>
      </c>
      <c r="K4830" s="9"/>
      <c r="P4830" s="2"/>
      <c r="Q4830" s="27"/>
      <c r="R4830" s="2"/>
      <c r="S4830" s="2"/>
      <c r="T4830" s="2"/>
      <c r="U4830" s="2"/>
      <c r="V4830" s="2"/>
      <c r="W4830" s="2"/>
    </row>
    <row r="4831" spans="2:23" ht="15" customHeight="1" x14ac:dyDescent="0.35">
      <c r="B4831" s="349"/>
      <c r="C4831" s="715" t="str">
        <f t="shared" si="299"/>
        <v/>
      </c>
      <c r="D4831" s="458">
        <f>IF(ISNUMBER(Summary!$D$17), DATE(Summary!$D$17, 1, 1) + INT((ROW(B4793)-1)/24), DATE(2024, 1, 1) + INT((ROW(B4793)-1)/24))</f>
        <v>45491</v>
      </c>
      <c r="E4831" s="459">
        <v>0.66666666666666674</v>
      </c>
      <c r="F4831" s="780"/>
      <c r="G4831" s="780"/>
      <c r="H4831" s="460">
        <f t="shared" si="297"/>
        <v>0</v>
      </c>
      <c r="I4831" s="460">
        <f t="shared" si="298"/>
        <v>0</v>
      </c>
      <c r="J4831" s="460">
        <f t="shared" si="300"/>
        <v>0</v>
      </c>
      <c r="K4831" s="9"/>
      <c r="P4831" s="2"/>
      <c r="Q4831" s="27"/>
      <c r="R4831" s="2"/>
      <c r="S4831" s="2"/>
      <c r="T4831" s="2"/>
      <c r="U4831" s="2"/>
      <c r="V4831" s="2"/>
      <c r="W4831" s="2"/>
    </row>
    <row r="4832" spans="2:23" ht="15" customHeight="1" x14ac:dyDescent="0.35">
      <c r="B4832" s="349"/>
      <c r="C4832" s="715" t="str">
        <f t="shared" si="299"/>
        <v/>
      </c>
      <c r="D4832" s="458">
        <f>IF(ISNUMBER(Summary!$D$17), DATE(Summary!$D$17, 1, 1) + INT((ROW(B4794)-1)/24), DATE(2024, 1, 1) + INT((ROW(B4794)-1)/24))</f>
        <v>45491</v>
      </c>
      <c r="E4832" s="459">
        <v>0.70833333333333337</v>
      </c>
      <c r="F4832" s="780"/>
      <c r="G4832" s="780"/>
      <c r="H4832" s="460">
        <f t="shared" si="297"/>
        <v>0</v>
      </c>
      <c r="I4832" s="460">
        <f t="shared" si="298"/>
        <v>0</v>
      </c>
      <c r="J4832" s="460">
        <f t="shared" si="300"/>
        <v>0</v>
      </c>
      <c r="K4832" s="9"/>
      <c r="P4832" s="2"/>
      <c r="Q4832" s="27"/>
      <c r="R4832" s="2"/>
      <c r="S4832" s="2"/>
      <c r="T4832" s="2"/>
      <c r="U4832" s="2"/>
      <c r="V4832" s="2"/>
      <c r="W4832" s="2"/>
    </row>
    <row r="4833" spans="2:23" ht="15" customHeight="1" x14ac:dyDescent="0.35">
      <c r="B4833" s="349"/>
      <c r="C4833" s="715" t="str">
        <f t="shared" si="299"/>
        <v/>
      </c>
      <c r="D4833" s="458">
        <f>IF(ISNUMBER(Summary!$D$17), DATE(Summary!$D$17, 1, 1) + INT((ROW(B4795)-1)/24), DATE(2024, 1, 1) + INT((ROW(B4795)-1)/24))</f>
        <v>45491</v>
      </c>
      <c r="E4833" s="459">
        <v>0.75000000000000011</v>
      </c>
      <c r="F4833" s="780"/>
      <c r="G4833" s="780"/>
      <c r="H4833" s="460">
        <f t="shared" si="297"/>
        <v>0</v>
      </c>
      <c r="I4833" s="460">
        <f t="shared" si="298"/>
        <v>0</v>
      </c>
      <c r="J4833" s="460">
        <f t="shared" si="300"/>
        <v>0</v>
      </c>
      <c r="K4833" s="9"/>
      <c r="P4833" s="2"/>
      <c r="Q4833" s="27"/>
      <c r="R4833" s="2"/>
      <c r="S4833" s="2"/>
      <c r="T4833" s="2"/>
      <c r="U4833" s="2"/>
      <c r="V4833" s="2"/>
      <c r="W4833" s="2"/>
    </row>
    <row r="4834" spans="2:23" ht="15" customHeight="1" x14ac:dyDescent="0.35">
      <c r="B4834" s="349"/>
      <c r="C4834" s="715" t="str">
        <f t="shared" si="299"/>
        <v/>
      </c>
      <c r="D4834" s="458">
        <f>IF(ISNUMBER(Summary!$D$17), DATE(Summary!$D$17, 1, 1) + INT((ROW(B4796)-1)/24), DATE(2024, 1, 1) + INT((ROW(B4796)-1)/24))</f>
        <v>45491</v>
      </c>
      <c r="E4834" s="459">
        <v>0.79166666666666674</v>
      </c>
      <c r="F4834" s="780"/>
      <c r="G4834" s="780"/>
      <c r="H4834" s="460">
        <f t="shared" si="297"/>
        <v>0</v>
      </c>
      <c r="I4834" s="460">
        <f t="shared" si="298"/>
        <v>0</v>
      </c>
      <c r="J4834" s="460">
        <f t="shared" si="300"/>
        <v>0</v>
      </c>
      <c r="K4834" s="9"/>
      <c r="P4834" s="2"/>
      <c r="Q4834" s="27"/>
      <c r="R4834" s="2"/>
      <c r="S4834" s="2"/>
      <c r="T4834" s="2"/>
      <c r="U4834" s="2"/>
      <c r="V4834" s="2"/>
      <c r="W4834" s="2"/>
    </row>
    <row r="4835" spans="2:23" ht="15" customHeight="1" x14ac:dyDescent="0.35">
      <c r="B4835" s="349"/>
      <c r="C4835" s="715" t="str">
        <f t="shared" si="299"/>
        <v/>
      </c>
      <c r="D4835" s="458">
        <f>IF(ISNUMBER(Summary!$D$17), DATE(Summary!$D$17, 1, 1) + INT((ROW(B4797)-1)/24), DATE(2024, 1, 1) + INT((ROW(B4797)-1)/24))</f>
        <v>45491</v>
      </c>
      <c r="E4835" s="459">
        <v>0.83333333333333337</v>
      </c>
      <c r="F4835" s="780"/>
      <c r="G4835" s="780"/>
      <c r="H4835" s="460">
        <f t="shared" si="297"/>
        <v>0</v>
      </c>
      <c r="I4835" s="460">
        <f t="shared" si="298"/>
        <v>0</v>
      </c>
      <c r="J4835" s="460">
        <f t="shared" si="300"/>
        <v>0</v>
      </c>
      <c r="K4835" s="9"/>
      <c r="P4835" s="2"/>
      <c r="Q4835" s="27"/>
      <c r="R4835" s="2"/>
      <c r="S4835" s="2"/>
      <c r="T4835" s="2"/>
      <c r="U4835" s="2"/>
      <c r="V4835" s="2"/>
      <c r="W4835" s="2"/>
    </row>
    <row r="4836" spans="2:23" ht="15" customHeight="1" x14ac:dyDescent="0.35">
      <c r="B4836" s="349"/>
      <c r="C4836" s="715" t="str">
        <f t="shared" si="299"/>
        <v/>
      </c>
      <c r="D4836" s="458">
        <f>IF(ISNUMBER(Summary!$D$17), DATE(Summary!$D$17, 1, 1) + INT((ROW(B4798)-1)/24), DATE(2024, 1, 1) + INT((ROW(B4798)-1)/24))</f>
        <v>45491</v>
      </c>
      <c r="E4836" s="459">
        <v>0.87500000000000011</v>
      </c>
      <c r="F4836" s="780"/>
      <c r="G4836" s="780"/>
      <c r="H4836" s="460">
        <f t="shared" si="297"/>
        <v>0</v>
      </c>
      <c r="I4836" s="460">
        <f t="shared" si="298"/>
        <v>0</v>
      </c>
      <c r="J4836" s="460">
        <f t="shared" si="300"/>
        <v>0</v>
      </c>
      <c r="K4836" s="9"/>
      <c r="P4836" s="2"/>
      <c r="Q4836" s="27"/>
      <c r="R4836" s="2"/>
      <c r="S4836" s="2"/>
      <c r="T4836" s="2"/>
      <c r="U4836" s="2"/>
      <c r="V4836" s="2"/>
      <c r="W4836" s="2"/>
    </row>
    <row r="4837" spans="2:23" ht="15" customHeight="1" x14ac:dyDescent="0.35">
      <c r="B4837" s="349"/>
      <c r="C4837" s="715" t="str">
        <f t="shared" si="299"/>
        <v/>
      </c>
      <c r="D4837" s="458">
        <f>IF(ISNUMBER(Summary!$D$17), DATE(Summary!$D$17, 1, 1) + INT((ROW(B4799)-1)/24), DATE(2024, 1, 1) + INT((ROW(B4799)-1)/24))</f>
        <v>45491</v>
      </c>
      <c r="E4837" s="459">
        <v>0.91666666666666674</v>
      </c>
      <c r="F4837" s="780"/>
      <c r="G4837" s="780"/>
      <c r="H4837" s="460">
        <f t="shared" si="297"/>
        <v>0</v>
      </c>
      <c r="I4837" s="460">
        <f t="shared" si="298"/>
        <v>0</v>
      </c>
      <c r="J4837" s="460">
        <f t="shared" si="300"/>
        <v>0</v>
      </c>
      <c r="K4837" s="9"/>
      <c r="P4837" s="2"/>
      <c r="Q4837" s="27"/>
      <c r="R4837" s="2"/>
      <c r="S4837" s="2"/>
      <c r="T4837" s="2"/>
      <c r="U4837" s="2"/>
      <c r="V4837" s="2"/>
      <c r="W4837" s="2"/>
    </row>
    <row r="4838" spans="2:23" ht="15" customHeight="1" x14ac:dyDescent="0.35">
      <c r="B4838" s="349"/>
      <c r="C4838" s="715" t="str">
        <f t="shared" si="299"/>
        <v/>
      </c>
      <c r="D4838" s="458">
        <f>IF(ISNUMBER(Summary!$D$17), DATE(Summary!$D$17, 1, 1) + INT((ROW(B4800)-1)/24), DATE(2024, 1, 1) + INT((ROW(B4800)-1)/24))</f>
        <v>45491</v>
      </c>
      <c r="E4838" s="459">
        <v>0.95833333333333337</v>
      </c>
      <c r="F4838" s="780"/>
      <c r="G4838" s="780"/>
      <c r="H4838" s="460">
        <f t="shared" si="297"/>
        <v>0</v>
      </c>
      <c r="I4838" s="460">
        <f t="shared" si="298"/>
        <v>0</v>
      </c>
      <c r="J4838" s="460">
        <f t="shared" si="300"/>
        <v>0</v>
      </c>
      <c r="K4838" s="9"/>
      <c r="P4838" s="2"/>
      <c r="Q4838" s="27"/>
      <c r="R4838" s="2"/>
      <c r="S4838" s="2"/>
      <c r="T4838" s="2"/>
      <c r="U4838" s="2"/>
      <c r="V4838" s="2"/>
      <c r="W4838" s="2"/>
    </row>
    <row r="4839" spans="2:23" ht="15" customHeight="1" x14ac:dyDescent="0.35">
      <c r="B4839" s="457"/>
      <c r="C4839" s="715">
        <f t="shared" si="299"/>
        <v>45492</v>
      </c>
      <c r="D4839" s="458">
        <f>IF(ISNUMBER(Summary!$D$17), DATE(Summary!$D$17, 1, 1) + INT((ROW(B4801)-1)/24), DATE(2024, 1, 1) + INT((ROW(B4801)-1)/24))</f>
        <v>45492</v>
      </c>
      <c r="E4839" s="459">
        <v>3.1225022567582528E-17</v>
      </c>
      <c r="F4839" s="780"/>
      <c r="G4839" s="780"/>
      <c r="H4839" s="460">
        <f t="shared" ref="H4839:H4902" si="301">IF(G4839&gt;F4839,F4839,G4839)</f>
        <v>0</v>
      </c>
      <c r="I4839" s="460">
        <f t="shared" ref="I4839:I4902" si="302">F4839-H4839</f>
        <v>0</v>
      </c>
      <c r="J4839" s="460">
        <f t="shared" si="300"/>
        <v>0</v>
      </c>
      <c r="K4839" s="9"/>
      <c r="P4839" s="2"/>
      <c r="Q4839" s="27"/>
      <c r="R4839" s="2"/>
      <c r="S4839" s="2"/>
      <c r="T4839" s="2"/>
      <c r="U4839" s="2"/>
      <c r="V4839" s="2"/>
      <c r="W4839" s="2"/>
    </row>
    <row r="4840" spans="2:23" ht="15" customHeight="1" x14ac:dyDescent="0.35">
      <c r="B4840" s="349"/>
      <c r="C4840" s="715" t="str">
        <f t="shared" ref="C4840:C4903" si="303">IF(MOD(ROW()-ROW($E$39), 24)=0, $D4840, "")</f>
        <v/>
      </c>
      <c r="D4840" s="458">
        <f>IF(ISNUMBER(Summary!$D$17), DATE(Summary!$D$17, 1, 1) + INT((ROW(B4802)-1)/24), DATE(2024, 1, 1) + INT((ROW(B4802)-1)/24))</f>
        <v>45492</v>
      </c>
      <c r="E4840" s="459">
        <v>4.1666666666666699E-2</v>
      </c>
      <c r="F4840" s="780"/>
      <c r="G4840" s="780"/>
      <c r="H4840" s="460">
        <f t="shared" si="301"/>
        <v>0</v>
      </c>
      <c r="I4840" s="460">
        <f t="shared" si="302"/>
        <v>0</v>
      </c>
      <c r="J4840" s="460">
        <f t="shared" si="300"/>
        <v>0</v>
      </c>
      <c r="K4840" s="9"/>
      <c r="P4840" s="2"/>
      <c r="Q4840" s="27"/>
      <c r="R4840" s="2"/>
      <c r="S4840" s="2"/>
      <c r="T4840" s="2"/>
      <c r="U4840" s="2"/>
      <c r="V4840" s="2"/>
      <c r="W4840" s="2"/>
    </row>
    <row r="4841" spans="2:23" ht="15" customHeight="1" x14ac:dyDescent="0.35">
      <c r="B4841" s="349"/>
      <c r="C4841" s="715" t="str">
        <f t="shared" si="303"/>
        <v/>
      </c>
      <c r="D4841" s="458">
        <f>IF(ISNUMBER(Summary!$D$17), DATE(Summary!$D$17, 1, 1) + INT((ROW(B4803)-1)/24), DATE(2024, 1, 1) + INT((ROW(B4803)-1)/24))</f>
        <v>45492</v>
      </c>
      <c r="E4841" s="459">
        <v>8.333333333333337E-2</v>
      </c>
      <c r="F4841" s="780"/>
      <c r="G4841" s="780"/>
      <c r="H4841" s="460">
        <f t="shared" si="301"/>
        <v>0</v>
      </c>
      <c r="I4841" s="460">
        <f t="shared" si="302"/>
        <v>0</v>
      </c>
      <c r="J4841" s="460">
        <f t="shared" si="300"/>
        <v>0</v>
      </c>
      <c r="K4841" s="9"/>
      <c r="P4841" s="2"/>
      <c r="Q4841" s="27"/>
      <c r="R4841" s="2"/>
      <c r="S4841" s="2"/>
      <c r="T4841" s="2"/>
      <c r="U4841" s="2"/>
      <c r="V4841" s="2"/>
      <c r="W4841" s="2"/>
    </row>
    <row r="4842" spans="2:23" ht="15" customHeight="1" x14ac:dyDescent="0.35">
      <c r="B4842" s="349"/>
      <c r="C4842" s="715" t="str">
        <f t="shared" si="303"/>
        <v/>
      </c>
      <c r="D4842" s="458">
        <f>IF(ISNUMBER(Summary!$D$17), DATE(Summary!$D$17, 1, 1) + INT((ROW(B4804)-1)/24), DATE(2024, 1, 1) + INT((ROW(B4804)-1)/24))</f>
        <v>45492</v>
      </c>
      <c r="E4842" s="459">
        <v>0.12500000000000006</v>
      </c>
      <c r="F4842" s="780"/>
      <c r="G4842" s="780"/>
      <c r="H4842" s="460">
        <f t="shared" si="301"/>
        <v>0</v>
      </c>
      <c r="I4842" s="460">
        <f t="shared" si="302"/>
        <v>0</v>
      </c>
      <c r="J4842" s="460">
        <f t="shared" si="300"/>
        <v>0</v>
      </c>
      <c r="K4842" s="9"/>
      <c r="P4842" s="2"/>
      <c r="Q4842" s="27"/>
      <c r="R4842" s="2"/>
      <c r="S4842" s="2"/>
      <c r="T4842" s="2"/>
      <c r="U4842" s="2"/>
      <c r="V4842" s="2"/>
      <c r="W4842" s="2"/>
    </row>
    <row r="4843" spans="2:23" ht="15" customHeight="1" x14ac:dyDescent="0.35">
      <c r="B4843" s="349"/>
      <c r="C4843" s="715" t="str">
        <f t="shared" si="303"/>
        <v/>
      </c>
      <c r="D4843" s="458">
        <f>IF(ISNUMBER(Summary!$D$17), DATE(Summary!$D$17, 1, 1) + INT((ROW(B4805)-1)/24), DATE(2024, 1, 1) + INT((ROW(B4805)-1)/24))</f>
        <v>45492</v>
      </c>
      <c r="E4843" s="459">
        <v>0.16666666666666669</v>
      </c>
      <c r="F4843" s="780"/>
      <c r="G4843" s="780"/>
      <c r="H4843" s="460">
        <f t="shared" si="301"/>
        <v>0</v>
      </c>
      <c r="I4843" s="460">
        <f t="shared" si="302"/>
        <v>0</v>
      </c>
      <c r="J4843" s="460">
        <f t="shared" si="300"/>
        <v>0</v>
      </c>
      <c r="K4843" s="9"/>
      <c r="P4843" s="2"/>
      <c r="Q4843" s="27"/>
      <c r="R4843" s="2"/>
      <c r="S4843" s="2"/>
      <c r="T4843" s="2"/>
      <c r="U4843" s="2"/>
      <c r="V4843" s="2"/>
      <c r="W4843" s="2"/>
    </row>
    <row r="4844" spans="2:23" ht="15" customHeight="1" x14ac:dyDescent="0.35">
      <c r="B4844" s="349"/>
      <c r="C4844" s="715" t="str">
        <f t="shared" si="303"/>
        <v/>
      </c>
      <c r="D4844" s="458">
        <f>IF(ISNUMBER(Summary!$D$17), DATE(Summary!$D$17, 1, 1) + INT((ROW(B4806)-1)/24), DATE(2024, 1, 1) + INT((ROW(B4806)-1)/24))</f>
        <v>45492</v>
      </c>
      <c r="E4844" s="459">
        <v>0.20833333333333337</v>
      </c>
      <c r="F4844" s="780"/>
      <c r="G4844" s="780"/>
      <c r="H4844" s="460">
        <f t="shared" si="301"/>
        <v>0</v>
      </c>
      <c r="I4844" s="460">
        <f t="shared" si="302"/>
        <v>0</v>
      </c>
      <c r="J4844" s="460">
        <f t="shared" si="300"/>
        <v>0</v>
      </c>
      <c r="K4844" s="9"/>
      <c r="P4844" s="2"/>
      <c r="Q4844" s="27"/>
      <c r="R4844" s="2"/>
      <c r="S4844" s="2"/>
      <c r="T4844" s="2"/>
      <c r="U4844" s="2"/>
      <c r="V4844" s="2"/>
      <c r="W4844" s="2"/>
    </row>
    <row r="4845" spans="2:23" ht="15" customHeight="1" x14ac:dyDescent="0.35">
      <c r="B4845" s="349"/>
      <c r="C4845" s="715" t="str">
        <f t="shared" si="303"/>
        <v/>
      </c>
      <c r="D4845" s="458">
        <f>IF(ISNUMBER(Summary!$D$17), DATE(Summary!$D$17, 1, 1) + INT((ROW(B4807)-1)/24), DATE(2024, 1, 1) + INT((ROW(B4807)-1)/24))</f>
        <v>45492</v>
      </c>
      <c r="E4845" s="459">
        <v>0.25</v>
      </c>
      <c r="F4845" s="780"/>
      <c r="G4845" s="780"/>
      <c r="H4845" s="460">
        <f t="shared" si="301"/>
        <v>0</v>
      </c>
      <c r="I4845" s="460">
        <f t="shared" si="302"/>
        <v>0</v>
      </c>
      <c r="J4845" s="460">
        <f t="shared" si="300"/>
        <v>0</v>
      </c>
      <c r="K4845" s="9"/>
      <c r="P4845" s="2"/>
      <c r="Q4845" s="27"/>
      <c r="R4845" s="2"/>
      <c r="S4845" s="2"/>
      <c r="T4845" s="2"/>
      <c r="U4845" s="2"/>
      <c r="V4845" s="2"/>
      <c r="W4845" s="2"/>
    </row>
    <row r="4846" spans="2:23" ht="15" customHeight="1" x14ac:dyDescent="0.35">
      <c r="B4846" s="349"/>
      <c r="C4846" s="715" t="str">
        <f t="shared" si="303"/>
        <v/>
      </c>
      <c r="D4846" s="458">
        <f>IF(ISNUMBER(Summary!$D$17), DATE(Summary!$D$17, 1, 1) + INT((ROW(B4808)-1)/24), DATE(2024, 1, 1) + INT((ROW(B4808)-1)/24))</f>
        <v>45492</v>
      </c>
      <c r="E4846" s="459">
        <v>0.29166666666666669</v>
      </c>
      <c r="F4846" s="780"/>
      <c r="G4846" s="780"/>
      <c r="H4846" s="460">
        <f t="shared" si="301"/>
        <v>0</v>
      </c>
      <c r="I4846" s="460">
        <f t="shared" si="302"/>
        <v>0</v>
      </c>
      <c r="J4846" s="460">
        <f t="shared" si="300"/>
        <v>0</v>
      </c>
      <c r="K4846" s="9"/>
      <c r="P4846" s="2"/>
      <c r="Q4846" s="27"/>
      <c r="R4846" s="2"/>
      <c r="S4846" s="2"/>
      <c r="T4846" s="2"/>
      <c r="U4846" s="2"/>
      <c r="V4846" s="2"/>
      <c r="W4846" s="2"/>
    </row>
    <row r="4847" spans="2:23" ht="15" customHeight="1" x14ac:dyDescent="0.35">
      <c r="B4847" s="349"/>
      <c r="C4847" s="715" t="str">
        <f t="shared" si="303"/>
        <v/>
      </c>
      <c r="D4847" s="458">
        <f>IF(ISNUMBER(Summary!$D$17), DATE(Summary!$D$17, 1, 1) + INT((ROW(B4809)-1)/24), DATE(2024, 1, 1) + INT((ROW(B4809)-1)/24))</f>
        <v>45492</v>
      </c>
      <c r="E4847" s="459">
        <v>0.33333333333333337</v>
      </c>
      <c r="F4847" s="780"/>
      <c r="G4847" s="780"/>
      <c r="H4847" s="460">
        <f t="shared" si="301"/>
        <v>0</v>
      </c>
      <c r="I4847" s="460">
        <f t="shared" si="302"/>
        <v>0</v>
      </c>
      <c r="J4847" s="460">
        <f t="shared" si="300"/>
        <v>0</v>
      </c>
      <c r="K4847" s="9"/>
      <c r="P4847" s="2"/>
      <c r="Q4847" s="27"/>
      <c r="R4847" s="2"/>
      <c r="S4847" s="2"/>
      <c r="T4847" s="2"/>
      <c r="U4847" s="2"/>
      <c r="V4847" s="2"/>
      <c r="W4847" s="2"/>
    </row>
    <row r="4848" spans="2:23" ht="15" customHeight="1" x14ac:dyDescent="0.35">
      <c r="B4848" s="349"/>
      <c r="C4848" s="715" t="str">
        <f t="shared" si="303"/>
        <v/>
      </c>
      <c r="D4848" s="458">
        <f>IF(ISNUMBER(Summary!$D$17), DATE(Summary!$D$17, 1, 1) + INT((ROW(B4810)-1)/24), DATE(2024, 1, 1) + INT((ROW(B4810)-1)/24))</f>
        <v>45492</v>
      </c>
      <c r="E4848" s="459">
        <v>0.375</v>
      </c>
      <c r="F4848" s="780"/>
      <c r="G4848" s="780"/>
      <c r="H4848" s="460">
        <f t="shared" si="301"/>
        <v>0</v>
      </c>
      <c r="I4848" s="460">
        <f t="shared" si="302"/>
        <v>0</v>
      </c>
      <c r="J4848" s="460">
        <f t="shared" si="300"/>
        <v>0</v>
      </c>
      <c r="K4848" s="9"/>
      <c r="P4848" s="2"/>
      <c r="Q4848" s="27"/>
      <c r="R4848" s="2"/>
      <c r="S4848" s="2"/>
      <c r="T4848" s="2"/>
      <c r="U4848" s="2"/>
      <c r="V4848" s="2"/>
      <c r="W4848" s="2"/>
    </row>
    <row r="4849" spans="2:23" ht="15" customHeight="1" x14ac:dyDescent="0.35">
      <c r="B4849" s="349"/>
      <c r="C4849" s="715" t="str">
        <f t="shared" si="303"/>
        <v/>
      </c>
      <c r="D4849" s="458">
        <f>IF(ISNUMBER(Summary!$D$17), DATE(Summary!$D$17, 1, 1) + INT((ROW(B4811)-1)/24), DATE(2024, 1, 1) + INT((ROW(B4811)-1)/24))</f>
        <v>45492</v>
      </c>
      <c r="E4849" s="459">
        <v>0.41666666666666669</v>
      </c>
      <c r="F4849" s="780"/>
      <c r="G4849" s="780"/>
      <c r="H4849" s="460">
        <f t="shared" si="301"/>
        <v>0</v>
      </c>
      <c r="I4849" s="460">
        <f t="shared" si="302"/>
        <v>0</v>
      </c>
      <c r="J4849" s="460">
        <f t="shared" si="300"/>
        <v>0</v>
      </c>
      <c r="K4849" s="9"/>
      <c r="P4849" s="2"/>
      <c r="Q4849" s="27"/>
      <c r="R4849" s="2"/>
      <c r="S4849" s="2"/>
      <c r="T4849" s="2"/>
      <c r="U4849" s="2"/>
      <c r="V4849" s="2"/>
      <c r="W4849" s="2"/>
    </row>
    <row r="4850" spans="2:23" ht="15" customHeight="1" x14ac:dyDescent="0.35">
      <c r="B4850" s="349"/>
      <c r="C4850" s="715" t="str">
        <f t="shared" si="303"/>
        <v/>
      </c>
      <c r="D4850" s="458">
        <f>IF(ISNUMBER(Summary!$D$17), DATE(Summary!$D$17, 1, 1) + INT((ROW(B4812)-1)/24), DATE(2024, 1, 1) + INT((ROW(B4812)-1)/24))</f>
        <v>45492</v>
      </c>
      <c r="E4850" s="459">
        <v>0.45833333333333337</v>
      </c>
      <c r="F4850" s="780"/>
      <c r="G4850" s="780"/>
      <c r="H4850" s="460">
        <f t="shared" si="301"/>
        <v>0</v>
      </c>
      <c r="I4850" s="460">
        <f t="shared" si="302"/>
        <v>0</v>
      </c>
      <c r="J4850" s="460">
        <f t="shared" si="300"/>
        <v>0</v>
      </c>
      <c r="K4850" s="9"/>
      <c r="P4850" s="2"/>
      <c r="Q4850" s="27"/>
      <c r="R4850" s="2"/>
      <c r="S4850" s="2"/>
      <c r="T4850" s="2"/>
      <c r="U4850" s="2"/>
      <c r="V4850" s="2"/>
      <c r="W4850" s="2"/>
    </row>
    <row r="4851" spans="2:23" ht="15" customHeight="1" x14ac:dyDescent="0.35">
      <c r="B4851" s="349"/>
      <c r="C4851" s="715" t="str">
        <f t="shared" si="303"/>
        <v/>
      </c>
      <c r="D4851" s="458">
        <f>IF(ISNUMBER(Summary!$D$17), DATE(Summary!$D$17, 1, 1) + INT((ROW(B4813)-1)/24), DATE(2024, 1, 1) + INT((ROW(B4813)-1)/24))</f>
        <v>45492</v>
      </c>
      <c r="E4851" s="459">
        <v>0.50000000000000011</v>
      </c>
      <c r="F4851" s="780"/>
      <c r="G4851" s="780"/>
      <c r="H4851" s="460">
        <f t="shared" si="301"/>
        <v>0</v>
      </c>
      <c r="I4851" s="460">
        <f t="shared" si="302"/>
        <v>0</v>
      </c>
      <c r="J4851" s="460">
        <f t="shared" si="300"/>
        <v>0</v>
      </c>
      <c r="K4851" s="9"/>
      <c r="P4851" s="2"/>
      <c r="Q4851" s="27"/>
      <c r="R4851" s="2"/>
      <c r="S4851" s="2"/>
      <c r="T4851" s="2"/>
      <c r="U4851" s="2"/>
      <c r="V4851" s="2"/>
      <c r="W4851" s="2"/>
    </row>
    <row r="4852" spans="2:23" ht="15" customHeight="1" x14ac:dyDescent="0.35">
      <c r="B4852" s="349"/>
      <c r="C4852" s="715" t="str">
        <f t="shared" si="303"/>
        <v/>
      </c>
      <c r="D4852" s="458">
        <f>IF(ISNUMBER(Summary!$D$17), DATE(Summary!$D$17, 1, 1) + INT((ROW(B4814)-1)/24), DATE(2024, 1, 1) + INT((ROW(B4814)-1)/24))</f>
        <v>45492</v>
      </c>
      <c r="E4852" s="459">
        <v>0.54166666666666674</v>
      </c>
      <c r="F4852" s="780"/>
      <c r="G4852" s="780"/>
      <c r="H4852" s="460">
        <f t="shared" si="301"/>
        <v>0</v>
      </c>
      <c r="I4852" s="460">
        <f t="shared" si="302"/>
        <v>0</v>
      </c>
      <c r="J4852" s="460">
        <f t="shared" si="300"/>
        <v>0</v>
      </c>
      <c r="K4852" s="9"/>
      <c r="P4852" s="2"/>
      <c r="Q4852" s="27"/>
      <c r="R4852" s="2"/>
      <c r="S4852" s="2"/>
      <c r="T4852" s="2"/>
      <c r="U4852" s="2"/>
      <c r="V4852" s="2"/>
      <c r="W4852" s="2"/>
    </row>
    <row r="4853" spans="2:23" ht="15" customHeight="1" x14ac:dyDescent="0.35">
      <c r="B4853" s="349"/>
      <c r="C4853" s="715" t="str">
        <f t="shared" si="303"/>
        <v/>
      </c>
      <c r="D4853" s="458">
        <f>IF(ISNUMBER(Summary!$D$17), DATE(Summary!$D$17, 1, 1) + INT((ROW(B4815)-1)/24), DATE(2024, 1, 1) + INT((ROW(B4815)-1)/24))</f>
        <v>45492</v>
      </c>
      <c r="E4853" s="459">
        <v>0.58333333333333337</v>
      </c>
      <c r="F4853" s="780"/>
      <c r="G4853" s="780"/>
      <c r="H4853" s="460">
        <f t="shared" si="301"/>
        <v>0</v>
      </c>
      <c r="I4853" s="460">
        <f t="shared" si="302"/>
        <v>0</v>
      </c>
      <c r="J4853" s="460">
        <f t="shared" si="300"/>
        <v>0</v>
      </c>
      <c r="K4853" s="9"/>
      <c r="P4853" s="2"/>
      <c r="Q4853" s="27"/>
      <c r="R4853" s="2"/>
      <c r="S4853" s="2"/>
      <c r="T4853" s="2"/>
      <c r="U4853" s="2"/>
      <c r="V4853" s="2"/>
      <c r="W4853" s="2"/>
    </row>
    <row r="4854" spans="2:23" ht="15" customHeight="1" x14ac:dyDescent="0.35">
      <c r="B4854" s="349"/>
      <c r="C4854" s="715" t="str">
        <f t="shared" si="303"/>
        <v/>
      </c>
      <c r="D4854" s="458">
        <f>IF(ISNUMBER(Summary!$D$17), DATE(Summary!$D$17, 1, 1) + INT((ROW(B4816)-1)/24), DATE(2024, 1, 1) + INT((ROW(B4816)-1)/24))</f>
        <v>45492</v>
      </c>
      <c r="E4854" s="459">
        <v>0.62500000000000011</v>
      </c>
      <c r="F4854" s="780"/>
      <c r="G4854" s="780"/>
      <c r="H4854" s="460">
        <f t="shared" si="301"/>
        <v>0</v>
      </c>
      <c r="I4854" s="460">
        <f t="shared" si="302"/>
        <v>0</v>
      </c>
      <c r="J4854" s="460">
        <f t="shared" si="300"/>
        <v>0</v>
      </c>
      <c r="K4854" s="9"/>
      <c r="P4854" s="2"/>
      <c r="Q4854" s="27"/>
      <c r="R4854" s="2"/>
      <c r="S4854" s="2"/>
      <c r="T4854" s="2"/>
      <c r="U4854" s="2"/>
      <c r="V4854" s="2"/>
      <c r="W4854" s="2"/>
    </row>
    <row r="4855" spans="2:23" ht="15" customHeight="1" x14ac:dyDescent="0.35">
      <c r="B4855" s="349"/>
      <c r="C4855" s="715" t="str">
        <f t="shared" si="303"/>
        <v/>
      </c>
      <c r="D4855" s="458">
        <f>IF(ISNUMBER(Summary!$D$17), DATE(Summary!$D$17, 1, 1) + INT((ROW(B4817)-1)/24), DATE(2024, 1, 1) + INT((ROW(B4817)-1)/24))</f>
        <v>45492</v>
      </c>
      <c r="E4855" s="459">
        <v>0.66666666666666674</v>
      </c>
      <c r="F4855" s="780"/>
      <c r="G4855" s="780"/>
      <c r="H4855" s="460">
        <f t="shared" si="301"/>
        <v>0</v>
      </c>
      <c r="I4855" s="460">
        <f t="shared" si="302"/>
        <v>0</v>
      </c>
      <c r="J4855" s="460">
        <f t="shared" si="300"/>
        <v>0</v>
      </c>
      <c r="K4855" s="9"/>
      <c r="P4855" s="2"/>
      <c r="Q4855" s="27"/>
      <c r="R4855" s="2"/>
      <c r="S4855" s="2"/>
      <c r="T4855" s="2"/>
      <c r="U4855" s="2"/>
      <c r="V4855" s="2"/>
      <c r="W4855" s="2"/>
    </row>
    <row r="4856" spans="2:23" ht="15" customHeight="1" x14ac:dyDescent="0.35">
      <c r="B4856" s="349"/>
      <c r="C4856" s="715" t="str">
        <f t="shared" si="303"/>
        <v/>
      </c>
      <c r="D4856" s="458">
        <f>IF(ISNUMBER(Summary!$D$17), DATE(Summary!$D$17, 1, 1) + INT((ROW(B4818)-1)/24), DATE(2024, 1, 1) + INT((ROW(B4818)-1)/24))</f>
        <v>45492</v>
      </c>
      <c r="E4856" s="459">
        <v>0.70833333333333337</v>
      </c>
      <c r="F4856" s="780"/>
      <c r="G4856" s="780"/>
      <c r="H4856" s="460">
        <f t="shared" si="301"/>
        <v>0</v>
      </c>
      <c r="I4856" s="460">
        <f t="shared" si="302"/>
        <v>0</v>
      </c>
      <c r="J4856" s="460">
        <f t="shared" si="300"/>
        <v>0</v>
      </c>
      <c r="K4856" s="9"/>
      <c r="P4856" s="2"/>
      <c r="Q4856" s="27"/>
      <c r="R4856" s="2"/>
      <c r="S4856" s="2"/>
      <c r="T4856" s="2"/>
      <c r="U4856" s="2"/>
      <c r="V4856" s="2"/>
      <c r="W4856" s="2"/>
    </row>
    <row r="4857" spans="2:23" ht="15" customHeight="1" x14ac:dyDescent="0.35">
      <c r="B4857" s="349"/>
      <c r="C4857" s="715" t="str">
        <f t="shared" si="303"/>
        <v/>
      </c>
      <c r="D4857" s="458">
        <f>IF(ISNUMBER(Summary!$D$17), DATE(Summary!$D$17, 1, 1) + INT((ROW(B4819)-1)/24), DATE(2024, 1, 1) + INT((ROW(B4819)-1)/24))</f>
        <v>45492</v>
      </c>
      <c r="E4857" s="459">
        <v>0.75000000000000011</v>
      </c>
      <c r="F4857" s="780"/>
      <c r="G4857" s="780"/>
      <c r="H4857" s="460">
        <f t="shared" si="301"/>
        <v>0</v>
      </c>
      <c r="I4857" s="460">
        <f t="shared" si="302"/>
        <v>0</v>
      </c>
      <c r="J4857" s="460">
        <f t="shared" si="300"/>
        <v>0</v>
      </c>
      <c r="K4857" s="9"/>
      <c r="P4857" s="2"/>
      <c r="Q4857" s="27"/>
      <c r="R4857" s="2"/>
      <c r="S4857" s="2"/>
      <c r="T4857" s="2"/>
      <c r="U4857" s="2"/>
      <c r="V4857" s="2"/>
      <c r="W4857" s="2"/>
    </row>
    <row r="4858" spans="2:23" ht="15" customHeight="1" x14ac:dyDescent="0.35">
      <c r="B4858" s="349"/>
      <c r="C4858" s="715" t="str">
        <f t="shared" si="303"/>
        <v/>
      </c>
      <c r="D4858" s="458">
        <f>IF(ISNUMBER(Summary!$D$17), DATE(Summary!$D$17, 1, 1) + INT((ROW(B4820)-1)/24), DATE(2024, 1, 1) + INT((ROW(B4820)-1)/24))</f>
        <v>45492</v>
      </c>
      <c r="E4858" s="459">
        <v>0.79166666666666674</v>
      </c>
      <c r="F4858" s="780"/>
      <c r="G4858" s="780"/>
      <c r="H4858" s="460">
        <f t="shared" si="301"/>
        <v>0</v>
      </c>
      <c r="I4858" s="460">
        <f t="shared" si="302"/>
        <v>0</v>
      </c>
      <c r="J4858" s="460">
        <f t="shared" si="300"/>
        <v>0</v>
      </c>
      <c r="K4858" s="9"/>
      <c r="P4858" s="2"/>
      <c r="Q4858" s="27"/>
      <c r="R4858" s="2"/>
      <c r="S4858" s="2"/>
      <c r="T4858" s="2"/>
      <c r="U4858" s="2"/>
      <c r="V4858" s="2"/>
      <c r="W4858" s="2"/>
    </row>
    <row r="4859" spans="2:23" ht="15" customHeight="1" x14ac:dyDescent="0.35">
      <c r="B4859" s="349"/>
      <c r="C4859" s="715" t="str">
        <f t="shared" si="303"/>
        <v/>
      </c>
      <c r="D4859" s="458">
        <f>IF(ISNUMBER(Summary!$D$17), DATE(Summary!$D$17, 1, 1) + INT((ROW(B4821)-1)/24), DATE(2024, 1, 1) + INT((ROW(B4821)-1)/24))</f>
        <v>45492</v>
      </c>
      <c r="E4859" s="459">
        <v>0.83333333333333337</v>
      </c>
      <c r="F4859" s="780"/>
      <c r="G4859" s="780"/>
      <c r="H4859" s="460">
        <f t="shared" si="301"/>
        <v>0</v>
      </c>
      <c r="I4859" s="460">
        <f t="shared" si="302"/>
        <v>0</v>
      </c>
      <c r="J4859" s="460">
        <f t="shared" si="300"/>
        <v>0</v>
      </c>
      <c r="K4859" s="9"/>
      <c r="P4859" s="2"/>
      <c r="Q4859" s="27"/>
      <c r="R4859" s="2"/>
      <c r="S4859" s="2"/>
      <c r="T4859" s="2"/>
      <c r="U4859" s="2"/>
      <c r="V4859" s="2"/>
      <c r="W4859" s="2"/>
    </row>
    <row r="4860" spans="2:23" ht="15" customHeight="1" x14ac:dyDescent="0.35">
      <c r="B4860" s="349"/>
      <c r="C4860" s="715" t="str">
        <f t="shared" si="303"/>
        <v/>
      </c>
      <c r="D4860" s="458">
        <f>IF(ISNUMBER(Summary!$D$17), DATE(Summary!$D$17, 1, 1) + INT((ROW(B4822)-1)/24), DATE(2024, 1, 1) + INT((ROW(B4822)-1)/24))</f>
        <v>45492</v>
      </c>
      <c r="E4860" s="459">
        <v>0.87500000000000011</v>
      </c>
      <c r="F4860" s="780"/>
      <c r="G4860" s="780"/>
      <c r="H4860" s="460">
        <f t="shared" si="301"/>
        <v>0</v>
      </c>
      <c r="I4860" s="460">
        <f t="shared" si="302"/>
        <v>0</v>
      </c>
      <c r="J4860" s="460">
        <f t="shared" si="300"/>
        <v>0</v>
      </c>
      <c r="K4860" s="9"/>
      <c r="P4860" s="2"/>
      <c r="Q4860" s="27"/>
      <c r="R4860" s="2"/>
      <c r="S4860" s="2"/>
      <c r="T4860" s="2"/>
      <c r="U4860" s="2"/>
      <c r="V4860" s="2"/>
      <c r="W4860" s="2"/>
    </row>
    <row r="4861" spans="2:23" ht="15" customHeight="1" x14ac:dyDescent="0.35">
      <c r="B4861" s="349"/>
      <c r="C4861" s="715" t="str">
        <f t="shared" si="303"/>
        <v/>
      </c>
      <c r="D4861" s="458">
        <f>IF(ISNUMBER(Summary!$D$17), DATE(Summary!$D$17, 1, 1) + INT((ROW(B4823)-1)/24), DATE(2024, 1, 1) + INT((ROW(B4823)-1)/24))</f>
        <v>45492</v>
      </c>
      <c r="E4861" s="459">
        <v>0.91666666666666674</v>
      </c>
      <c r="F4861" s="780"/>
      <c r="G4861" s="780"/>
      <c r="H4861" s="460">
        <f t="shared" si="301"/>
        <v>0</v>
      </c>
      <c r="I4861" s="460">
        <f t="shared" si="302"/>
        <v>0</v>
      </c>
      <c r="J4861" s="460">
        <f t="shared" si="300"/>
        <v>0</v>
      </c>
      <c r="K4861" s="9"/>
      <c r="P4861" s="2"/>
      <c r="Q4861" s="27"/>
      <c r="R4861" s="2"/>
      <c r="S4861" s="2"/>
      <c r="T4861" s="2"/>
      <c r="U4861" s="2"/>
      <c r="V4861" s="2"/>
      <c r="W4861" s="2"/>
    </row>
    <row r="4862" spans="2:23" ht="15" customHeight="1" x14ac:dyDescent="0.35">
      <c r="B4862" s="349"/>
      <c r="C4862" s="715" t="str">
        <f t="shared" si="303"/>
        <v/>
      </c>
      <c r="D4862" s="458">
        <f>IF(ISNUMBER(Summary!$D$17), DATE(Summary!$D$17, 1, 1) + INT((ROW(B4824)-1)/24), DATE(2024, 1, 1) + INT((ROW(B4824)-1)/24))</f>
        <v>45492</v>
      </c>
      <c r="E4862" s="459">
        <v>0.95833333333333337</v>
      </c>
      <c r="F4862" s="780"/>
      <c r="G4862" s="780"/>
      <c r="H4862" s="460">
        <f t="shared" si="301"/>
        <v>0</v>
      </c>
      <c r="I4862" s="460">
        <f t="shared" si="302"/>
        <v>0</v>
      </c>
      <c r="J4862" s="460">
        <f t="shared" si="300"/>
        <v>0</v>
      </c>
      <c r="K4862" s="9"/>
      <c r="P4862" s="2"/>
      <c r="Q4862" s="27"/>
      <c r="R4862" s="2"/>
      <c r="S4862" s="2"/>
      <c r="T4862" s="2"/>
      <c r="U4862" s="2"/>
      <c r="V4862" s="2"/>
      <c r="W4862" s="2"/>
    </row>
    <row r="4863" spans="2:23" ht="15" customHeight="1" x14ac:dyDescent="0.35">
      <c r="B4863" s="457"/>
      <c r="C4863" s="715">
        <f t="shared" si="303"/>
        <v>45493</v>
      </c>
      <c r="D4863" s="458">
        <f>IF(ISNUMBER(Summary!$D$17), DATE(Summary!$D$17, 1, 1) + INT((ROW(B4825)-1)/24), DATE(2024, 1, 1) + INT((ROW(B4825)-1)/24))</f>
        <v>45493</v>
      </c>
      <c r="E4863" s="459">
        <v>3.1225022567582528E-17</v>
      </c>
      <c r="F4863" s="780"/>
      <c r="G4863" s="780"/>
      <c r="H4863" s="460">
        <f t="shared" si="301"/>
        <v>0</v>
      </c>
      <c r="I4863" s="460">
        <f t="shared" si="302"/>
        <v>0</v>
      </c>
      <c r="J4863" s="460">
        <f t="shared" si="300"/>
        <v>0</v>
      </c>
      <c r="K4863" s="9"/>
      <c r="P4863" s="2"/>
      <c r="Q4863" s="27"/>
      <c r="R4863" s="2"/>
      <c r="S4863" s="2"/>
      <c r="T4863" s="2"/>
      <c r="U4863" s="2"/>
      <c r="V4863" s="2"/>
      <c r="W4863" s="2"/>
    </row>
    <row r="4864" spans="2:23" ht="15" customHeight="1" x14ac:dyDescent="0.35">
      <c r="B4864" s="349"/>
      <c r="C4864" s="715" t="str">
        <f t="shared" si="303"/>
        <v/>
      </c>
      <c r="D4864" s="458">
        <f>IF(ISNUMBER(Summary!$D$17), DATE(Summary!$D$17, 1, 1) + INT((ROW(B4826)-1)/24), DATE(2024, 1, 1) + INT((ROW(B4826)-1)/24))</f>
        <v>45493</v>
      </c>
      <c r="E4864" s="459">
        <v>4.1666666666666699E-2</v>
      </c>
      <c r="F4864" s="780"/>
      <c r="G4864" s="780"/>
      <c r="H4864" s="460">
        <f t="shared" si="301"/>
        <v>0</v>
      </c>
      <c r="I4864" s="460">
        <f t="shared" si="302"/>
        <v>0</v>
      </c>
      <c r="J4864" s="460">
        <f t="shared" ref="J4864:J4927" si="304">G4864-H4864</f>
        <v>0</v>
      </c>
      <c r="K4864" s="9"/>
      <c r="P4864" s="2"/>
      <c r="Q4864" s="27"/>
      <c r="R4864" s="2"/>
      <c r="S4864" s="2"/>
      <c r="T4864" s="2"/>
      <c r="U4864" s="2"/>
      <c r="V4864" s="2"/>
      <c r="W4864" s="2"/>
    </row>
    <row r="4865" spans="2:23" ht="15" customHeight="1" x14ac:dyDescent="0.35">
      <c r="B4865" s="349"/>
      <c r="C4865" s="715" t="str">
        <f t="shared" si="303"/>
        <v/>
      </c>
      <c r="D4865" s="458">
        <f>IF(ISNUMBER(Summary!$D$17), DATE(Summary!$D$17, 1, 1) + INT((ROW(B4827)-1)/24), DATE(2024, 1, 1) + INT((ROW(B4827)-1)/24))</f>
        <v>45493</v>
      </c>
      <c r="E4865" s="459">
        <v>8.333333333333337E-2</v>
      </c>
      <c r="F4865" s="780"/>
      <c r="G4865" s="780"/>
      <c r="H4865" s="460">
        <f t="shared" si="301"/>
        <v>0</v>
      </c>
      <c r="I4865" s="460">
        <f t="shared" si="302"/>
        <v>0</v>
      </c>
      <c r="J4865" s="460">
        <f t="shared" si="304"/>
        <v>0</v>
      </c>
      <c r="K4865" s="9"/>
      <c r="P4865" s="2"/>
      <c r="Q4865" s="27"/>
      <c r="R4865" s="2"/>
      <c r="S4865" s="2"/>
      <c r="T4865" s="2"/>
      <c r="U4865" s="2"/>
      <c r="V4865" s="2"/>
      <c r="W4865" s="2"/>
    </row>
    <row r="4866" spans="2:23" ht="15" customHeight="1" x14ac:dyDescent="0.35">
      <c r="B4866" s="349"/>
      <c r="C4866" s="715" t="str">
        <f t="shared" si="303"/>
        <v/>
      </c>
      <c r="D4866" s="458">
        <f>IF(ISNUMBER(Summary!$D$17), DATE(Summary!$D$17, 1, 1) + INT((ROW(B4828)-1)/24), DATE(2024, 1, 1) + INT((ROW(B4828)-1)/24))</f>
        <v>45493</v>
      </c>
      <c r="E4866" s="459">
        <v>0.12500000000000006</v>
      </c>
      <c r="F4866" s="780"/>
      <c r="G4866" s="780"/>
      <c r="H4866" s="460">
        <f t="shared" si="301"/>
        <v>0</v>
      </c>
      <c r="I4866" s="460">
        <f t="shared" si="302"/>
        <v>0</v>
      </c>
      <c r="J4866" s="460">
        <f t="shared" si="304"/>
        <v>0</v>
      </c>
      <c r="K4866" s="9"/>
      <c r="P4866" s="2"/>
      <c r="Q4866" s="27"/>
      <c r="R4866" s="2"/>
      <c r="S4866" s="2"/>
      <c r="T4866" s="2"/>
      <c r="U4866" s="2"/>
      <c r="V4866" s="2"/>
      <c r="W4866" s="2"/>
    </row>
    <row r="4867" spans="2:23" ht="15" customHeight="1" x14ac:dyDescent="0.35">
      <c r="B4867" s="349"/>
      <c r="C4867" s="715" t="str">
        <f t="shared" si="303"/>
        <v/>
      </c>
      <c r="D4867" s="458">
        <f>IF(ISNUMBER(Summary!$D$17), DATE(Summary!$D$17, 1, 1) + INT((ROW(B4829)-1)/24), DATE(2024, 1, 1) + INT((ROW(B4829)-1)/24))</f>
        <v>45493</v>
      </c>
      <c r="E4867" s="459">
        <v>0.16666666666666669</v>
      </c>
      <c r="F4867" s="780"/>
      <c r="G4867" s="780"/>
      <c r="H4867" s="460">
        <f t="shared" si="301"/>
        <v>0</v>
      </c>
      <c r="I4867" s="460">
        <f t="shared" si="302"/>
        <v>0</v>
      </c>
      <c r="J4867" s="460">
        <f t="shared" si="304"/>
        <v>0</v>
      </c>
      <c r="K4867" s="9"/>
      <c r="P4867" s="2"/>
      <c r="Q4867" s="27"/>
      <c r="R4867" s="2"/>
      <c r="S4867" s="2"/>
      <c r="T4867" s="2"/>
      <c r="U4867" s="2"/>
      <c r="V4867" s="2"/>
      <c r="W4867" s="2"/>
    </row>
    <row r="4868" spans="2:23" ht="15" customHeight="1" x14ac:dyDescent="0.35">
      <c r="B4868" s="349"/>
      <c r="C4868" s="715" t="str">
        <f t="shared" si="303"/>
        <v/>
      </c>
      <c r="D4868" s="458">
        <f>IF(ISNUMBER(Summary!$D$17), DATE(Summary!$D$17, 1, 1) + INT((ROW(B4830)-1)/24), DATE(2024, 1, 1) + INT((ROW(B4830)-1)/24))</f>
        <v>45493</v>
      </c>
      <c r="E4868" s="459">
        <v>0.20833333333333337</v>
      </c>
      <c r="F4868" s="780"/>
      <c r="G4868" s="780"/>
      <c r="H4868" s="460">
        <f t="shared" si="301"/>
        <v>0</v>
      </c>
      <c r="I4868" s="460">
        <f t="shared" si="302"/>
        <v>0</v>
      </c>
      <c r="J4868" s="460">
        <f t="shared" si="304"/>
        <v>0</v>
      </c>
      <c r="K4868" s="9"/>
      <c r="P4868" s="2"/>
      <c r="Q4868" s="27"/>
      <c r="R4868" s="2"/>
      <c r="S4868" s="2"/>
      <c r="T4868" s="2"/>
      <c r="U4868" s="2"/>
      <c r="V4868" s="2"/>
      <c r="W4868" s="2"/>
    </row>
    <row r="4869" spans="2:23" ht="15" customHeight="1" x14ac:dyDescent="0.35">
      <c r="B4869" s="349"/>
      <c r="C4869" s="715" t="str">
        <f t="shared" si="303"/>
        <v/>
      </c>
      <c r="D4869" s="458">
        <f>IF(ISNUMBER(Summary!$D$17), DATE(Summary!$D$17, 1, 1) + INT((ROW(B4831)-1)/24), DATE(2024, 1, 1) + INT((ROW(B4831)-1)/24))</f>
        <v>45493</v>
      </c>
      <c r="E4869" s="459">
        <v>0.25</v>
      </c>
      <c r="F4869" s="780"/>
      <c r="G4869" s="780"/>
      <c r="H4869" s="460">
        <f t="shared" si="301"/>
        <v>0</v>
      </c>
      <c r="I4869" s="460">
        <f t="shared" si="302"/>
        <v>0</v>
      </c>
      <c r="J4869" s="460">
        <f t="shared" si="304"/>
        <v>0</v>
      </c>
      <c r="K4869" s="9"/>
      <c r="P4869" s="2"/>
      <c r="Q4869" s="27"/>
      <c r="R4869" s="2"/>
      <c r="S4869" s="2"/>
      <c r="T4869" s="2"/>
      <c r="U4869" s="2"/>
      <c r="V4869" s="2"/>
      <c r="W4869" s="2"/>
    </row>
    <row r="4870" spans="2:23" ht="15" customHeight="1" x14ac:dyDescent="0.35">
      <c r="B4870" s="349"/>
      <c r="C4870" s="715" t="str">
        <f t="shared" si="303"/>
        <v/>
      </c>
      <c r="D4870" s="458">
        <f>IF(ISNUMBER(Summary!$D$17), DATE(Summary!$D$17, 1, 1) + INT((ROW(B4832)-1)/24), DATE(2024, 1, 1) + INT((ROW(B4832)-1)/24))</f>
        <v>45493</v>
      </c>
      <c r="E4870" s="459">
        <v>0.29166666666666669</v>
      </c>
      <c r="F4870" s="780"/>
      <c r="G4870" s="780"/>
      <c r="H4870" s="460">
        <f t="shared" si="301"/>
        <v>0</v>
      </c>
      <c r="I4870" s="460">
        <f t="shared" si="302"/>
        <v>0</v>
      </c>
      <c r="J4870" s="460">
        <f t="shared" si="304"/>
        <v>0</v>
      </c>
      <c r="K4870" s="9"/>
      <c r="P4870" s="2"/>
      <c r="Q4870" s="27"/>
      <c r="R4870" s="2"/>
      <c r="S4870" s="2"/>
      <c r="T4870" s="2"/>
      <c r="U4870" s="2"/>
      <c r="V4870" s="2"/>
      <c r="W4870" s="2"/>
    </row>
    <row r="4871" spans="2:23" ht="15" customHeight="1" x14ac:dyDescent="0.35">
      <c r="B4871" s="349"/>
      <c r="C4871" s="715" t="str">
        <f t="shared" si="303"/>
        <v/>
      </c>
      <c r="D4871" s="458">
        <f>IF(ISNUMBER(Summary!$D$17), DATE(Summary!$D$17, 1, 1) + INT((ROW(B4833)-1)/24), DATE(2024, 1, 1) + INT((ROW(B4833)-1)/24))</f>
        <v>45493</v>
      </c>
      <c r="E4871" s="459">
        <v>0.33333333333333337</v>
      </c>
      <c r="F4871" s="780"/>
      <c r="G4871" s="780"/>
      <c r="H4871" s="460">
        <f t="shared" si="301"/>
        <v>0</v>
      </c>
      <c r="I4871" s="460">
        <f t="shared" si="302"/>
        <v>0</v>
      </c>
      <c r="J4871" s="460">
        <f t="shared" si="304"/>
        <v>0</v>
      </c>
      <c r="K4871" s="9"/>
      <c r="P4871" s="2"/>
      <c r="Q4871" s="27"/>
      <c r="R4871" s="2"/>
      <c r="S4871" s="2"/>
      <c r="T4871" s="2"/>
      <c r="U4871" s="2"/>
      <c r="V4871" s="2"/>
      <c r="W4871" s="2"/>
    </row>
    <row r="4872" spans="2:23" ht="15" customHeight="1" x14ac:dyDescent="0.35">
      <c r="B4872" s="349"/>
      <c r="C4872" s="715" t="str">
        <f t="shared" si="303"/>
        <v/>
      </c>
      <c r="D4872" s="458">
        <f>IF(ISNUMBER(Summary!$D$17), DATE(Summary!$D$17, 1, 1) + INT((ROW(B4834)-1)/24), DATE(2024, 1, 1) + INT((ROW(B4834)-1)/24))</f>
        <v>45493</v>
      </c>
      <c r="E4872" s="459">
        <v>0.375</v>
      </c>
      <c r="F4872" s="780"/>
      <c r="G4872" s="780"/>
      <c r="H4872" s="460">
        <f t="shared" si="301"/>
        <v>0</v>
      </c>
      <c r="I4872" s="460">
        <f t="shared" si="302"/>
        <v>0</v>
      </c>
      <c r="J4872" s="460">
        <f t="shared" si="304"/>
        <v>0</v>
      </c>
      <c r="K4872" s="9"/>
      <c r="P4872" s="2"/>
      <c r="Q4872" s="27"/>
      <c r="R4872" s="2"/>
      <c r="S4872" s="2"/>
      <c r="T4872" s="2"/>
      <c r="U4872" s="2"/>
      <c r="V4872" s="2"/>
      <c r="W4872" s="2"/>
    </row>
    <row r="4873" spans="2:23" ht="15" customHeight="1" x14ac:dyDescent="0.35">
      <c r="B4873" s="349"/>
      <c r="C4873" s="715" t="str">
        <f t="shared" si="303"/>
        <v/>
      </c>
      <c r="D4873" s="458">
        <f>IF(ISNUMBER(Summary!$D$17), DATE(Summary!$D$17, 1, 1) + INT((ROW(B4835)-1)/24), DATE(2024, 1, 1) + INT((ROW(B4835)-1)/24))</f>
        <v>45493</v>
      </c>
      <c r="E4873" s="459">
        <v>0.41666666666666669</v>
      </c>
      <c r="F4873" s="780"/>
      <c r="G4873" s="780"/>
      <c r="H4873" s="460">
        <f t="shared" si="301"/>
        <v>0</v>
      </c>
      <c r="I4873" s="460">
        <f t="shared" si="302"/>
        <v>0</v>
      </c>
      <c r="J4873" s="460">
        <f t="shared" si="304"/>
        <v>0</v>
      </c>
      <c r="K4873" s="9"/>
      <c r="P4873" s="2"/>
      <c r="Q4873" s="27"/>
      <c r="R4873" s="2"/>
      <c r="S4873" s="2"/>
      <c r="T4873" s="2"/>
      <c r="U4873" s="2"/>
      <c r="V4873" s="2"/>
      <c r="W4873" s="2"/>
    </row>
    <row r="4874" spans="2:23" ht="15" customHeight="1" x14ac:dyDescent="0.35">
      <c r="B4874" s="349"/>
      <c r="C4874" s="715" t="str">
        <f t="shared" si="303"/>
        <v/>
      </c>
      <c r="D4874" s="458">
        <f>IF(ISNUMBER(Summary!$D$17), DATE(Summary!$D$17, 1, 1) + INT((ROW(B4836)-1)/24), DATE(2024, 1, 1) + INT((ROW(B4836)-1)/24))</f>
        <v>45493</v>
      </c>
      <c r="E4874" s="459">
        <v>0.45833333333333337</v>
      </c>
      <c r="F4874" s="780"/>
      <c r="G4874" s="780"/>
      <c r="H4874" s="460">
        <f t="shared" si="301"/>
        <v>0</v>
      </c>
      <c r="I4874" s="460">
        <f t="shared" si="302"/>
        <v>0</v>
      </c>
      <c r="J4874" s="460">
        <f t="shared" si="304"/>
        <v>0</v>
      </c>
      <c r="K4874" s="9"/>
      <c r="P4874" s="2"/>
      <c r="Q4874" s="27"/>
      <c r="R4874" s="2"/>
      <c r="S4874" s="2"/>
      <c r="T4874" s="2"/>
      <c r="U4874" s="2"/>
      <c r="V4874" s="2"/>
      <c r="W4874" s="2"/>
    </row>
    <row r="4875" spans="2:23" ht="15" customHeight="1" x14ac:dyDescent="0.35">
      <c r="B4875" s="349"/>
      <c r="C4875" s="715" t="str">
        <f t="shared" si="303"/>
        <v/>
      </c>
      <c r="D4875" s="458">
        <f>IF(ISNUMBER(Summary!$D$17), DATE(Summary!$D$17, 1, 1) + INT((ROW(B4837)-1)/24), DATE(2024, 1, 1) + INT((ROW(B4837)-1)/24))</f>
        <v>45493</v>
      </c>
      <c r="E4875" s="459">
        <v>0.50000000000000011</v>
      </c>
      <c r="F4875" s="780"/>
      <c r="G4875" s="780"/>
      <c r="H4875" s="460">
        <f t="shared" si="301"/>
        <v>0</v>
      </c>
      <c r="I4875" s="460">
        <f t="shared" si="302"/>
        <v>0</v>
      </c>
      <c r="J4875" s="460">
        <f t="shared" si="304"/>
        <v>0</v>
      </c>
      <c r="K4875" s="9"/>
      <c r="P4875" s="2"/>
      <c r="Q4875" s="27"/>
      <c r="R4875" s="2"/>
      <c r="S4875" s="2"/>
      <c r="T4875" s="2"/>
      <c r="U4875" s="2"/>
      <c r="V4875" s="2"/>
      <c r="W4875" s="2"/>
    </row>
    <row r="4876" spans="2:23" ht="15" customHeight="1" x14ac:dyDescent="0.35">
      <c r="B4876" s="349"/>
      <c r="C4876" s="715" t="str">
        <f t="shared" si="303"/>
        <v/>
      </c>
      <c r="D4876" s="458">
        <f>IF(ISNUMBER(Summary!$D$17), DATE(Summary!$D$17, 1, 1) + INT((ROW(B4838)-1)/24), DATE(2024, 1, 1) + INT((ROW(B4838)-1)/24))</f>
        <v>45493</v>
      </c>
      <c r="E4876" s="459">
        <v>0.54166666666666674</v>
      </c>
      <c r="F4876" s="780"/>
      <c r="G4876" s="780"/>
      <c r="H4876" s="460">
        <f t="shared" si="301"/>
        <v>0</v>
      </c>
      <c r="I4876" s="460">
        <f t="shared" si="302"/>
        <v>0</v>
      </c>
      <c r="J4876" s="460">
        <f t="shared" si="304"/>
        <v>0</v>
      </c>
      <c r="K4876" s="9"/>
      <c r="P4876" s="2"/>
      <c r="Q4876" s="27"/>
      <c r="R4876" s="2"/>
      <c r="S4876" s="2"/>
      <c r="T4876" s="2"/>
      <c r="U4876" s="2"/>
      <c r="V4876" s="2"/>
      <c r="W4876" s="2"/>
    </row>
    <row r="4877" spans="2:23" ht="15" customHeight="1" x14ac:dyDescent="0.35">
      <c r="B4877" s="349"/>
      <c r="C4877" s="715" t="str">
        <f t="shared" si="303"/>
        <v/>
      </c>
      <c r="D4877" s="458">
        <f>IF(ISNUMBER(Summary!$D$17), DATE(Summary!$D$17, 1, 1) + INT((ROW(B4839)-1)/24), DATE(2024, 1, 1) + INT((ROW(B4839)-1)/24))</f>
        <v>45493</v>
      </c>
      <c r="E4877" s="459">
        <v>0.58333333333333337</v>
      </c>
      <c r="F4877" s="780"/>
      <c r="G4877" s="780"/>
      <c r="H4877" s="460">
        <f t="shared" si="301"/>
        <v>0</v>
      </c>
      <c r="I4877" s="460">
        <f t="shared" si="302"/>
        <v>0</v>
      </c>
      <c r="J4877" s="460">
        <f t="shared" si="304"/>
        <v>0</v>
      </c>
      <c r="K4877" s="9"/>
      <c r="P4877" s="2"/>
      <c r="Q4877" s="27"/>
      <c r="R4877" s="2"/>
      <c r="S4877" s="2"/>
      <c r="T4877" s="2"/>
      <c r="U4877" s="2"/>
      <c r="V4877" s="2"/>
      <c r="W4877" s="2"/>
    </row>
    <row r="4878" spans="2:23" ht="15" customHeight="1" x14ac:dyDescent="0.35">
      <c r="B4878" s="349"/>
      <c r="C4878" s="715" t="str">
        <f t="shared" si="303"/>
        <v/>
      </c>
      <c r="D4878" s="458">
        <f>IF(ISNUMBER(Summary!$D$17), DATE(Summary!$D$17, 1, 1) + INT((ROW(B4840)-1)/24), DATE(2024, 1, 1) + INT((ROW(B4840)-1)/24))</f>
        <v>45493</v>
      </c>
      <c r="E4878" s="459">
        <v>0.62500000000000011</v>
      </c>
      <c r="F4878" s="780"/>
      <c r="G4878" s="780"/>
      <c r="H4878" s="460">
        <f t="shared" si="301"/>
        <v>0</v>
      </c>
      <c r="I4878" s="460">
        <f t="shared" si="302"/>
        <v>0</v>
      </c>
      <c r="J4878" s="460">
        <f t="shared" si="304"/>
        <v>0</v>
      </c>
      <c r="K4878" s="9"/>
      <c r="P4878" s="2"/>
      <c r="Q4878" s="27"/>
      <c r="R4878" s="2"/>
      <c r="S4878" s="2"/>
      <c r="T4878" s="2"/>
      <c r="U4878" s="2"/>
      <c r="V4878" s="2"/>
      <c r="W4878" s="2"/>
    </row>
    <row r="4879" spans="2:23" ht="15" customHeight="1" x14ac:dyDescent="0.35">
      <c r="B4879" s="349"/>
      <c r="C4879" s="715" t="str">
        <f t="shared" si="303"/>
        <v/>
      </c>
      <c r="D4879" s="458">
        <f>IF(ISNUMBER(Summary!$D$17), DATE(Summary!$D$17, 1, 1) + INT((ROW(B4841)-1)/24), DATE(2024, 1, 1) + INT((ROW(B4841)-1)/24))</f>
        <v>45493</v>
      </c>
      <c r="E4879" s="459">
        <v>0.66666666666666674</v>
      </c>
      <c r="F4879" s="780"/>
      <c r="G4879" s="780"/>
      <c r="H4879" s="460">
        <f t="shared" si="301"/>
        <v>0</v>
      </c>
      <c r="I4879" s="460">
        <f t="shared" si="302"/>
        <v>0</v>
      </c>
      <c r="J4879" s="460">
        <f t="shared" si="304"/>
        <v>0</v>
      </c>
      <c r="K4879" s="9"/>
      <c r="P4879" s="2"/>
      <c r="Q4879" s="27"/>
      <c r="R4879" s="2"/>
      <c r="S4879" s="2"/>
      <c r="T4879" s="2"/>
      <c r="U4879" s="2"/>
      <c r="V4879" s="2"/>
      <c r="W4879" s="2"/>
    </row>
    <row r="4880" spans="2:23" ht="15" customHeight="1" x14ac:dyDescent="0.35">
      <c r="B4880" s="349"/>
      <c r="C4880" s="715" t="str">
        <f t="shared" si="303"/>
        <v/>
      </c>
      <c r="D4880" s="458">
        <f>IF(ISNUMBER(Summary!$D$17), DATE(Summary!$D$17, 1, 1) + INT((ROW(B4842)-1)/24), DATE(2024, 1, 1) + INT((ROW(B4842)-1)/24))</f>
        <v>45493</v>
      </c>
      <c r="E4880" s="459">
        <v>0.70833333333333337</v>
      </c>
      <c r="F4880" s="780"/>
      <c r="G4880" s="780"/>
      <c r="H4880" s="460">
        <f t="shared" si="301"/>
        <v>0</v>
      </c>
      <c r="I4880" s="460">
        <f t="shared" si="302"/>
        <v>0</v>
      </c>
      <c r="J4880" s="460">
        <f t="shared" si="304"/>
        <v>0</v>
      </c>
      <c r="K4880" s="9"/>
      <c r="P4880" s="2"/>
      <c r="Q4880" s="27"/>
      <c r="R4880" s="2"/>
      <c r="S4880" s="2"/>
      <c r="T4880" s="2"/>
      <c r="U4880" s="2"/>
      <c r="V4880" s="2"/>
      <c r="W4880" s="2"/>
    </row>
    <row r="4881" spans="2:23" ht="15" customHeight="1" x14ac:dyDescent="0.35">
      <c r="B4881" s="349"/>
      <c r="C4881" s="715" t="str">
        <f t="shared" si="303"/>
        <v/>
      </c>
      <c r="D4881" s="458">
        <f>IF(ISNUMBER(Summary!$D$17), DATE(Summary!$D$17, 1, 1) + INT((ROW(B4843)-1)/24), DATE(2024, 1, 1) + INT((ROW(B4843)-1)/24))</f>
        <v>45493</v>
      </c>
      <c r="E4881" s="459">
        <v>0.75000000000000011</v>
      </c>
      <c r="F4881" s="780"/>
      <c r="G4881" s="780"/>
      <c r="H4881" s="460">
        <f t="shared" si="301"/>
        <v>0</v>
      </c>
      <c r="I4881" s="460">
        <f t="shared" si="302"/>
        <v>0</v>
      </c>
      <c r="J4881" s="460">
        <f t="shared" si="304"/>
        <v>0</v>
      </c>
      <c r="K4881" s="9"/>
      <c r="P4881" s="2"/>
      <c r="Q4881" s="27"/>
      <c r="R4881" s="2"/>
      <c r="S4881" s="2"/>
      <c r="T4881" s="2"/>
      <c r="U4881" s="2"/>
      <c r="V4881" s="2"/>
      <c r="W4881" s="2"/>
    </row>
    <row r="4882" spans="2:23" ht="15" customHeight="1" x14ac:dyDescent="0.35">
      <c r="B4882" s="349"/>
      <c r="C4882" s="715" t="str">
        <f t="shared" si="303"/>
        <v/>
      </c>
      <c r="D4882" s="458">
        <f>IF(ISNUMBER(Summary!$D$17), DATE(Summary!$D$17, 1, 1) + INT((ROW(B4844)-1)/24), DATE(2024, 1, 1) + INT((ROW(B4844)-1)/24))</f>
        <v>45493</v>
      </c>
      <c r="E4882" s="459">
        <v>0.79166666666666674</v>
      </c>
      <c r="F4882" s="780"/>
      <c r="G4882" s="780"/>
      <c r="H4882" s="460">
        <f t="shared" si="301"/>
        <v>0</v>
      </c>
      <c r="I4882" s="460">
        <f t="shared" si="302"/>
        <v>0</v>
      </c>
      <c r="J4882" s="460">
        <f t="shared" si="304"/>
        <v>0</v>
      </c>
      <c r="K4882" s="9"/>
      <c r="P4882" s="2"/>
      <c r="Q4882" s="27"/>
      <c r="R4882" s="2"/>
      <c r="S4882" s="2"/>
      <c r="T4882" s="2"/>
      <c r="U4882" s="2"/>
      <c r="V4882" s="2"/>
      <c r="W4882" s="2"/>
    </row>
    <row r="4883" spans="2:23" ht="15" customHeight="1" x14ac:dyDescent="0.35">
      <c r="B4883" s="349"/>
      <c r="C4883" s="715" t="str">
        <f t="shared" si="303"/>
        <v/>
      </c>
      <c r="D4883" s="458">
        <f>IF(ISNUMBER(Summary!$D$17), DATE(Summary!$D$17, 1, 1) + INT((ROW(B4845)-1)/24), DATE(2024, 1, 1) + INT((ROW(B4845)-1)/24))</f>
        <v>45493</v>
      </c>
      <c r="E4883" s="459">
        <v>0.83333333333333337</v>
      </c>
      <c r="F4883" s="780"/>
      <c r="G4883" s="780"/>
      <c r="H4883" s="460">
        <f t="shared" si="301"/>
        <v>0</v>
      </c>
      <c r="I4883" s="460">
        <f t="shared" si="302"/>
        <v>0</v>
      </c>
      <c r="J4883" s="460">
        <f t="shared" si="304"/>
        <v>0</v>
      </c>
      <c r="K4883" s="9"/>
      <c r="P4883" s="2"/>
      <c r="Q4883" s="27"/>
      <c r="R4883" s="2"/>
      <c r="S4883" s="2"/>
      <c r="T4883" s="2"/>
      <c r="U4883" s="2"/>
      <c r="V4883" s="2"/>
      <c r="W4883" s="2"/>
    </row>
    <row r="4884" spans="2:23" ht="15" customHeight="1" x14ac:dyDescent="0.35">
      <c r="B4884" s="349"/>
      <c r="C4884" s="715" t="str">
        <f t="shared" si="303"/>
        <v/>
      </c>
      <c r="D4884" s="458">
        <f>IF(ISNUMBER(Summary!$D$17), DATE(Summary!$D$17, 1, 1) + INT((ROW(B4846)-1)/24), DATE(2024, 1, 1) + INT((ROW(B4846)-1)/24))</f>
        <v>45493</v>
      </c>
      <c r="E4884" s="459">
        <v>0.87500000000000011</v>
      </c>
      <c r="F4884" s="780"/>
      <c r="G4884" s="780"/>
      <c r="H4884" s="460">
        <f t="shared" si="301"/>
        <v>0</v>
      </c>
      <c r="I4884" s="460">
        <f t="shared" si="302"/>
        <v>0</v>
      </c>
      <c r="J4884" s="460">
        <f t="shared" si="304"/>
        <v>0</v>
      </c>
      <c r="K4884" s="9"/>
      <c r="P4884" s="2"/>
      <c r="Q4884" s="27"/>
      <c r="R4884" s="2"/>
      <c r="S4884" s="2"/>
      <c r="T4884" s="2"/>
      <c r="U4884" s="2"/>
      <c r="V4884" s="2"/>
      <c r="W4884" s="2"/>
    </row>
    <row r="4885" spans="2:23" ht="15" customHeight="1" x14ac:dyDescent="0.35">
      <c r="B4885" s="349"/>
      <c r="C4885" s="715" t="str">
        <f t="shared" si="303"/>
        <v/>
      </c>
      <c r="D4885" s="458">
        <f>IF(ISNUMBER(Summary!$D$17), DATE(Summary!$D$17, 1, 1) + INT((ROW(B4847)-1)/24), DATE(2024, 1, 1) + INT((ROW(B4847)-1)/24))</f>
        <v>45493</v>
      </c>
      <c r="E4885" s="459">
        <v>0.91666666666666674</v>
      </c>
      <c r="F4885" s="780"/>
      <c r="G4885" s="780"/>
      <c r="H4885" s="460">
        <f t="shared" si="301"/>
        <v>0</v>
      </c>
      <c r="I4885" s="460">
        <f t="shared" si="302"/>
        <v>0</v>
      </c>
      <c r="J4885" s="460">
        <f t="shared" si="304"/>
        <v>0</v>
      </c>
      <c r="K4885" s="9"/>
      <c r="P4885" s="2"/>
      <c r="Q4885" s="27"/>
      <c r="R4885" s="2"/>
      <c r="S4885" s="2"/>
      <c r="T4885" s="2"/>
      <c r="U4885" s="2"/>
      <c r="V4885" s="2"/>
      <c r="W4885" s="2"/>
    </row>
    <row r="4886" spans="2:23" ht="15" customHeight="1" x14ac:dyDescent="0.35">
      <c r="B4886" s="349"/>
      <c r="C4886" s="715" t="str">
        <f t="shared" si="303"/>
        <v/>
      </c>
      <c r="D4886" s="458">
        <f>IF(ISNUMBER(Summary!$D$17), DATE(Summary!$D$17, 1, 1) + INT((ROW(B4848)-1)/24), DATE(2024, 1, 1) + INT((ROW(B4848)-1)/24))</f>
        <v>45493</v>
      </c>
      <c r="E4886" s="459">
        <v>0.95833333333333337</v>
      </c>
      <c r="F4886" s="780"/>
      <c r="G4886" s="780"/>
      <c r="H4886" s="460">
        <f t="shared" si="301"/>
        <v>0</v>
      </c>
      <c r="I4886" s="460">
        <f t="shared" si="302"/>
        <v>0</v>
      </c>
      <c r="J4886" s="460">
        <f t="shared" si="304"/>
        <v>0</v>
      </c>
      <c r="K4886" s="9"/>
      <c r="P4886" s="2"/>
      <c r="Q4886" s="27"/>
      <c r="R4886" s="2"/>
      <c r="S4886" s="2"/>
      <c r="T4886" s="2"/>
      <c r="U4886" s="2"/>
      <c r="V4886" s="2"/>
      <c r="W4886" s="2"/>
    </row>
    <row r="4887" spans="2:23" ht="15" customHeight="1" x14ac:dyDescent="0.35">
      <c r="B4887" s="457"/>
      <c r="C4887" s="715">
        <f t="shared" si="303"/>
        <v>45494</v>
      </c>
      <c r="D4887" s="458">
        <f>IF(ISNUMBER(Summary!$D$17), DATE(Summary!$D$17, 1, 1) + INT((ROW(B4849)-1)/24), DATE(2024, 1, 1) + INT((ROW(B4849)-1)/24))</f>
        <v>45494</v>
      </c>
      <c r="E4887" s="459">
        <v>3.1225022567582528E-17</v>
      </c>
      <c r="F4887" s="780"/>
      <c r="G4887" s="780"/>
      <c r="H4887" s="460">
        <f t="shared" si="301"/>
        <v>0</v>
      </c>
      <c r="I4887" s="460">
        <f t="shared" si="302"/>
        <v>0</v>
      </c>
      <c r="J4887" s="460">
        <f t="shared" si="304"/>
        <v>0</v>
      </c>
      <c r="K4887" s="9"/>
      <c r="P4887" s="2"/>
      <c r="Q4887" s="27"/>
      <c r="R4887" s="2"/>
      <c r="S4887" s="2"/>
      <c r="T4887" s="2"/>
      <c r="U4887" s="2"/>
      <c r="V4887" s="2"/>
      <c r="W4887" s="2"/>
    </row>
    <row r="4888" spans="2:23" ht="15" customHeight="1" x14ac:dyDescent="0.35">
      <c r="B4888" s="349"/>
      <c r="C4888" s="715" t="str">
        <f t="shared" si="303"/>
        <v/>
      </c>
      <c r="D4888" s="458">
        <f>IF(ISNUMBER(Summary!$D$17), DATE(Summary!$D$17, 1, 1) + INT((ROW(B4850)-1)/24), DATE(2024, 1, 1) + INT((ROW(B4850)-1)/24))</f>
        <v>45494</v>
      </c>
      <c r="E4888" s="459">
        <v>4.1666666666666699E-2</v>
      </c>
      <c r="F4888" s="780"/>
      <c r="G4888" s="780"/>
      <c r="H4888" s="460">
        <f t="shared" si="301"/>
        <v>0</v>
      </c>
      <c r="I4888" s="460">
        <f t="shared" si="302"/>
        <v>0</v>
      </c>
      <c r="J4888" s="460">
        <f t="shared" si="304"/>
        <v>0</v>
      </c>
      <c r="K4888" s="9"/>
      <c r="P4888" s="2"/>
      <c r="Q4888" s="27"/>
      <c r="R4888" s="2"/>
      <c r="S4888" s="2"/>
      <c r="T4888" s="2"/>
      <c r="U4888" s="2"/>
      <c r="V4888" s="2"/>
      <c r="W4888" s="2"/>
    </row>
    <row r="4889" spans="2:23" ht="15" customHeight="1" x14ac:dyDescent="0.35">
      <c r="B4889" s="349"/>
      <c r="C4889" s="715" t="str">
        <f t="shared" si="303"/>
        <v/>
      </c>
      <c r="D4889" s="458">
        <f>IF(ISNUMBER(Summary!$D$17), DATE(Summary!$D$17, 1, 1) + INT((ROW(B4851)-1)/24), DATE(2024, 1, 1) + INT((ROW(B4851)-1)/24))</f>
        <v>45494</v>
      </c>
      <c r="E4889" s="459">
        <v>8.333333333333337E-2</v>
      </c>
      <c r="F4889" s="780"/>
      <c r="G4889" s="780"/>
      <c r="H4889" s="460">
        <f t="shared" si="301"/>
        <v>0</v>
      </c>
      <c r="I4889" s="460">
        <f t="shared" si="302"/>
        <v>0</v>
      </c>
      <c r="J4889" s="460">
        <f t="shared" si="304"/>
        <v>0</v>
      </c>
      <c r="K4889" s="9"/>
      <c r="P4889" s="2"/>
      <c r="Q4889" s="27"/>
      <c r="R4889" s="2"/>
      <c r="S4889" s="2"/>
      <c r="T4889" s="2"/>
      <c r="U4889" s="2"/>
      <c r="V4889" s="2"/>
      <c r="W4889" s="2"/>
    </row>
    <row r="4890" spans="2:23" ht="15" customHeight="1" x14ac:dyDescent="0.35">
      <c r="B4890" s="349"/>
      <c r="C4890" s="715" t="str">
        <f t="shared" si="303"/>
        <v/>
      </c>
      <c r="D4890" s="458">
        <f>IF(ISNUMBER(Summary!$D$17), DATE(Summary!$D$17, 1, 1) + INT((ROW(B4852)-1)/24), DATE(2024, 1, 1) + INT((ROW(B4852)-1)/24))</f>
        <v>45494</v>
      </c>
      <c r="E4890" s="459">
        <v>0.12500000000000006</v>
      </c>
      <c r="F4890" s="780"/>
      <c r="G4890" s="780"/>
      <c r="H4890" s="460">
        <f t="shared" si="301"/>
        <v>0</v>
      </c>
      <c r="I4890" s="460">
        <f t="shared" si="302"/>
        <v>0</v>
      </c>
      <c r="J4890" s="460">
        <f t="shared" si="304"/>
        <v>0</v>
      </c>
      <c r="K4890" s="9"/>
      <c r="P4890" s="2"/>
      <c r="Q4890" s="27"/>
      <c r="R4890" s="2"/>
      <c r="S4890" s="2"/>
      <c r="T4890" s="2"/>
      <c r="U4890" s="2"/>
      <c r="V4890" s="2"/>
      <c r="W4890" s="2"/>
    </row>
    <row r="4891" spans="2:23" ht="15" customHeight="1" x14ac:dyDescent="0.35">
      <c r="B4891" s="349"/>
      <c r="C4891" s="715" t="str">
        <f t="shared" si="303"/>
        <v/>
      </c>
      <c r="D4891" s="458">
        <f>IF(ISNUMBER(Summary!$D$17), DATE(Summary!$D$17, 1, 1) + INT((ROW(B4853)-1)/24), DATE(2024, 1, 1) + INT((ROW(B4853)-1)/24))</f>
        <v>45494</v>
      </c>
      <c r="E4891" s="459">
        <v>0.16666666666666669</v>
      </c>
      <c r="F4891" s="780"/>
      <c r="G4891" s="780"/>
      <c r="H4891" s="460">
        <f t="shared" si="301"/>
        <v>0</v>
      </c>
      <c r="I4891" s="460">
        <f t="shared" si="302"/>
        <v>0</v>
      </c>
      <c r="J4891" s="460">
        <f t="shared" si="304"/>
        <v>0</v>
      </c>
      <c r="K4891" s="9"/>
      <c r="P4891" s="2"/>
      <c r="Q4891" s="27"/>
      <c r="R4891" s="2"/>
      <c r="S4891" s="2"/>
      <c r="T4891" s="2"/>
      <c r="U4891" s="2"/>
      <c r="V4891" s="2"/>
      <c r="W4891" s="2"/>
    </row>
    <row r="4892" spans="2:23" ht="15" customHeight="1" x14ac:dyDescent="0.35">
      <c r="B4892" s="349"/>
      <c r="C4892" s="715" t="str">
        <f t="shared" si="303"/>
        <v/>
      </c>
      <c r="D4892" s="458">
        <f>IF(ISNUMBER(Summary!$D$17), DATE(Summary!$D$17, 1, 1) + INT((ROW(B4854)-1)/24), DATE(2024, 1, 1) + INT((ROW(B4854)-1)/24))</f>
        <v>45494</v>
      </c>
      <c r="E4892" s="459">
        <v>0.20833333333333337</v>
      </c>
      <c r="F4892" s="780"/>
      <c r="G4892" s="780"/>
      <c r="H4892" s="460">
        <f t="shared" si="301"/>
        <v>0</v>
      </c>
      <c r="I4892" s="460">
        <f t="shared" si="302"/>
        <v>0</v>
      </c>
      <c r="J4892" s="460">
        <f t="shared" si="304"/>
        <v>0</v>
      </c>
      <c r="K4892" s="9"/>
      <c r="P4892" s="2"/>
      <c r="Q4892" s="27"/>
      <c r="R4892" s="2"/>
      <c r="S4892" s="2"/>
      <c r="T4892" s="2"/>
      <c r="U4892" s="2"/>
      <c r="V4892" s="2"/>
      <c r="W4892" s="2"/>
    </row>
    <row r="4893" spans="2:23" ht="15" customHeight="1" x14ac:dyDescent="0.35">
      <c r="B4893" s="349"/>
      <c r="C4893" s="715" t="str">
        <f t="shared" si="303"/>
        <v/>
      </c>
      <c r="D4893" s="458">
        <f>IF(ISNUMBER(Summary!$D$17), DATE(Summary!$D$17, 1, 1) + INT((ROW(B4855)-1)/24), DATE(2024, 1, 1) + INT((ROW(B4855)-1)/24))</f>
        <v>45494</v>
      </c>
      <c r="E4893" s="459">
        <v>0.25</v>
      </c>
      <c r="F4893" s="780"/>
      <c r="G4893" s="780"/>
      <c r="H4893" s="460">
        <f t="shared" si="301"/>
        <v>0</v>
      </c>
      <c r="I4893" s="460">
        <f t="shared" si="302"/>
        <v>0</v>
      </c>
      <c r="J4893" s="460">
        <f t="shared" si="304"/>
        <v>0</v>
      </c>
      <c r="K4893" s="9"/>
      <c r="P4893" s="2"/>
      <c r="Q4893" s="27"/>
      <c r="R4893" s="2"/>
      <c r="S4893" s="2"/>
      <c r="T4893" s="2"/>
      <c r="U4893" s="2"/>
      <c r="V4893" s="2"/>
      <c r="W4893" s="2"/>
    </row>
    <row r="4894" spans="2:23" ht="15" customHeight="1" x14ac:dyDescent="0.35">
      <c r="B4894" s="349"/>
      <c r="C4894" s="715" t="str">
        <f t="shared" si="303"/>
        <v/>
      </c>
      <c r="D4894" s="458">
        <f>IF(ISNUMBER(Summary!$D$17), DATE(Summary!$D$17, 1, 1) + INT((ROW(B4856)-1)/24), DATE(2024, 1, 1) + INT((ROW(B4856)-1)/24))</f>
        <v>45494</v>
      </c>
      <c r="E4894" s="459">
        <v>0.29166666666666669</v>
      </c>
      <c r="F4894" s="780"/>
      <c r="G4894" s="780"/>
      <c r="H4894" s="460">
        <f t="shared" si="301"/>
        <v>0</v>
      </c>
      <c r="I4894" s="460">
        <f t="shared" si="302"/>
        <v>0</v>
      </c>
      <c r="J4894" s="460">
        <f t="shared" si="304"/>
        <v>0</v>
      </c>
      <c r="K4894" s="9"/>
      <c r="P4894" s="2"/>
      <c r="Q4894" s="27"/>
      <c r="R4894" s="2"/>
      <c r="S4894" s="2"/>
      <c r="T4894" s="2"/>
      <c r="U4894" s="2"/>
      <c r="V4894" s="2"/>
      <c r="W4894" s="2"/>
    </row>
    <row r="4895" spans="2:23" ht="15" customHeight="1" x14ac:dyDescent="0.35">
      <c r="B4895" s="349"/>
      <c r="C4895" s="715" t="str">
        <f t="shared" si="303"/>
        <v/>
      </c>
      <c r="D4895" s="458">
        <f>IF(ISNUMBER(Summary!$D$17), DATE(Summary!$D$17, 1, 1) + INT((ROW(B4857)-1)/24), DATE(2024, 1, 1) + INT((ROW(B4857)-1)/24))</f>
        <v>45494</v>
      </c>
      <c r="E4895" s="459">
        <v>0.33333333333333337</v>
      </c>
      <c r="F4895" s="780"/>
      <c r="G4895" s="780"/>
      <c r="H4895" s="460">
        <f t="shared" si="301"/>
        <v>0</v>
      </c>
      <c r="I4895" s="460">
        <f t="shared" si="302"/>
        <v>0</v>
      </c>
      <c r="J4895" s="460">
        <f t="shared" si="304"/>
        <v>0</v>
      </c>
      <c r="K4895" s="9"/>
      <c r="P4895" s="2"/>
      <c r="Q4895" s="27"/>
      <c r="R4895" s="2"/>
      <c r="S4895" s="2"/>
      <c r="T4895" s="2"/>
      <c r="U4895" s="2"/>
      <c r="V4895" s="2"/>
      <c r="W4895" s="2"/>
    </row>
    <row r="4896" spans="2:23" ht="15" customHeight="1" x14ac:dyDescent="0.35">
      <c r="B4896" s="349"/>
      <c r="C4896" s="715" t="str">
        <f t="shared" si="303"/>
        <v/>
      </c>
      <c r="D4896" s="458">
        <f>IF(ISNUMBER(Summary!$D$17), DATE(Summary!$D$17, 1, 1) + INT((ROW(B4858)-1)/24), DATE(2024, 1, 1) + INT((ROW(B4858)-1)/24))</f>
        <v>45494</v>
      </c>
      <c r="E4896" s="459">
        <v>0.375</v>
      </c>
      <c r="F4896" s="780"/>
      <c r="G4896" s="780"/>
      <c r="H4896" s="460">
        <f t="shared" si="301"/>
        <v>0</v>
      </c>
      <c r="I4896" s="460">
        <f t="shared" si="302"/>
        <v>0</v>
      </c>
      <c r="J4896" s="460">
        <f t="shared" si="304"/>
        <v>0</v>
      </c>
      <c r="K4896" s="9"/>
      <c r="P4896" s="2"/>
      <c r="Q4896" s="27"/>
      <c r="R4896" s="2"/>
      <c r="S4896" s="2"/>
      <c r="T4896" s="2"/>
      <c r="U4896" s="2"/>
      <c r="V4896" s="2"/>
      <c r="W4896" s="2"/>
    </row>
    <row r="4897" spans="2:23" ht="15" customHeight="1" x14ac:dyDescent="0.35">
      <c r="B4897" s="349"/>
      <c r="C4897" s="715" t="str">
        <f t="shared" si="303"/>
        <v/>
      </c>
      <c r="D4897" s="458">
        <f>IF(ISNUMBER(Summary!$D$17), DATE(Summary!$D$17, 1, 1) + INT((ROW(B4859)-1)/24), DATE(2024, 1, 1) + INT((ROW(B4859)-1)/24))</f>
        <v>45494</v>
      </c>
      <c r="E4897" s="459">
        <v>0.41666666666666669</v>
      </c>
      <c r="F4897" s="780"/>
      <c r="G4897" s="780"/>
      <c r="H4897" s="460">
        <f t="shared" si="301"/>
        <v>0</v>
      </c>
      <c r="I4897" s="460">
        <f t="shared" si="302"/>
        <v>0</v>
      </c>
      <c r="J4897" s="460">
        <f t="shared" si="304"/>
        <v>0</v>
      </c>
      <c r="K4897" s="9"/>
      <c r="P4897" s="2"/>
      <c r="Q4897" s="27"/>
      <c r="R4897" s="2"/>
      <c r="S4897" s="2"/>
      <c r="T4897" s="2"/>
      <c r="U4897" s="2"/>
      <c r="V4897" s="2"/>
      <c r="W4897" s="2"/>
    </row>
    <row r="4898" spans="2:23" ht="15" customHeight="1" x14ac:dyDescent="0.35">
      <c r="B4898" s="349"/>
      <c r="C4898" s="715" t="str">
        <f t="shared" si="303"/>
        <v/>
      </c>
      <c r="D4898" s="458">
        <f>IF(ISNUMBER(Summary!$D$17), DATE(Summary!$D$17, 1, 1) + INT((ROW(B4860)-1)/24), DATE(2024, 1, 1) + INT((ROW(B4860)-1)/24))</f>
        <v>45494</v>
      </c>
      <c r="E4898" s="459">
        <v>0.45833333333333337</v>
      </c>
      <c r="F4898" s="780"/>
      <c r="G4898" s="780"/>
      <c r="H4898" s="460">
        <f t="shared" si="301"/>
        <v>0</v>
      </c>
      <c r="I4898" s="460">
        <f t="shared" si="302"/>
        <v>0</v>
      </c>
      <c r="J4898" s="460">
        <f t="shared" si="304"/>
        <v>0</v>
      </c>
      <c r="K4898" s="9"/>
      <c r="P4898" s="2"/>
      <c r="Q4898" s="27"/>
      <c r="R4898" s="2"/>
      <c r="S4898" s="2"/>
      <c r="T4898" s="2"/>
      <c r="U4898" s="2"/>
      <c r="V4898" s="2"/>
      <c r="W4898" s="2"/>
    </row>
    <row r="4899" spans="2:23" ht="15" customHeight="1" x14ac:dyDescent="0.35">
      <c r="B4899" s="349"/>
      <c r="C4899" s="715" t="str">
        <f t="shared" si="303"/>
        <v/>
      </c>
      <c r="D4899" s="458">
        <f>IF(ISNUMBER(Summary!$D$17), DATE(Summary!$D$17, 1, 1) + INT((ROW(B4861)-1)/24), DATE(2024, 1, 1) + INT((ROW(B4861)-1)/24))</f>
        <v>45494</v>
      </c>
      <c r="E4899" s="459">
        <v>0.50000000000000011</v>
      </c>
      <c r="F4899" s="780"/>
      <c r="G4899" s="780"/>
      <c r="H4899" s="460">
        <f t="shared" si="301"/>
        <v>0</v>
      </c>
      <c r="I4899" s="460">
        <f t="shared" si="302"/>
        <v>0</v>
      </c>
      <c r="J4899" s="460">
        <f t="shared" si="304"/>
        <v>0</v>
      </c>
      <c r="K4899" s="9"/>
      <c r="P4899" s="2"/>
      <c r="Q4899" s="27"/>
      <c r="R4899" s="2"/>
      <c r="S4899" s="2"/>
      <c r="T4899" s="2"/>
      <c r="U4899" s="2"/>
      <c r="V4899" s="2"/>
      <c r="W4899" s="2"/>
    </row>
    <row r="4900" spans="2:23" ht="15" customHeight="1" x14ac:dyDescent="0.35">
      <c r="B4900" s="349"/>
      <c r="C4900" s="715" t="str">
        <f t="shared" si="303"/>
        <v/>
      </c>
      <c r="D4900" s="458">
        <f>IF(ISNUMBER(Summary!$D$17), DATE(Summary!$D$17, 1, 1) + INT((ROW(B4862)-1)/24), DATE(2024, 1, 1) + INT((ROW(B4862)-1)/24))</f>
        <v>45494</v>
      </c>
      <c r="E4900" s="459">
        <v>0.54166666666666674</v>
      </c>
      <c r="F4900" s="780"/>
      <c r="G4900" s="780"/>
      <c r="H4900" s="460">
        <f t="shared" si="301"/>
        <v>0</v>
      </c>
      <c r="I4900" s="460">
        <f t="shared" si="302"/>
        <v>0</v>
      </c>
      <c r="J4900" s="460">
        <f t="shared" si="304"/>
        <v>0</v>
      </c>
      <c r="K4900" s="9"/>
      <c r="P4900" s="2"/>
      <c r="Q4900" s="27"/>
      <c r="R4900" s="2"/>
      <c r="S4900" s="2"/>
      <c r="T4900" s="2"/>
      <c r="U4900" s="2"/>
      <c r="V4900" s="2"/>
      <c r="W4900" s="2"/>
    </row>
    <row r="4901" spans="2:23" ht="15" customHeight="1" x14ac:dyDescent="0.35">
      <c r="B4901" s="349"/>
      <c r="C4901" s="715" t="str">
        <f t="shared" si="303"/>
        <v/>
      </c>
      <c r="D4901" s="458">
        <f>IF(ISNUMBER(Summary!$D$17), DATE(Summary!$D$17, 1, 1) + INT((ROW(B4863)-1)/24), DATE(2024, 1, 1) + INT((ROW(B4863)-1)/24))</f>
        <v>45494</v>
      </c>
      <c r="E4901" s="459">
        <v>0.58333333333333337</v>
      </c>
      <c r="F4901" s="780"/>
      <c r="G4901" s="780"/>
      <c r="H4901" s="460">
        <f t="shared" si="301"/>
        <v>0</v>
      </c>
      <c r="I4901" s="460">
        <f t="shared" si="302"/>
        <v>0</v>
      </c>
      <c r="J4901" s="460">
        <f t="shared" si="304"/>
        <v>0</v>
      </c>
      <c r="K4901" s="9"/>
      <c r="P4901" s="2"/>
      <c r="Q4901" s="27"/>
      <c r="R4901" s="2"/>
      <c r="S4901" s="2"/>
      <c r="T4901" s="2"/>
      <c r="U4901" s="2"/>
      <c r="V4901" s="2"/>
      <c r="W4901" s="2"/>
    </row>
    <row r="4902" spans="2:23" ht="15" customHeight="1" x14ac:dyDescent="0.35">
      <c r="B4902" s="349"/>
      <c r="C4902" s="715" t="str">
        <f t="shared" si="303"/>
        <v/>
      </c>
      <c r="D4902" s="458">
        <f>IF(ISNUMBER(Summary!$D$17), DATE(Summary!$D$17, 1, 1) + INT((ROW(B4864)-1)/24), DATE(2024, 1, 1) + INT((ROW(B4864)-1)/24))</f>
        <v>45494</v>
      </c>
      <c r="E4902" s="459">
        <v>0.62500000000000011</v>
      </c>
      <c r="F4902" s="780"/>
      <c r="G4902" s="780"/>
      <c r="H4902" s="460">
        <f t="shared" si="301"/>
        <v>0</v>
      </c>
      <c r="I4902" s="460">
        <f t="shared" si="302"/>
        <v>0</v>
      </c>
      <c r="J4902" s="460">
        <f t="shared" si="304"/>
        <v>0</v>
      </c>
      <c r="K4902" s="9"/>
      <c r="P4902" s="2"/>
      <c r="Q4902" s="27"/>
      <c r="R4902" s="2"/>
      <c r="S4902" s="2"/>
      <c r="T4902" s="2"/>
      <c r="U4902" s="2"/>
      <c r="V4902" s="2"/>
      <c r="W4902" s="2"/>
    </row>
    <row r="4903" spans="2:23" ht="15" customHeight="1" x14ac:dyDescent="0.35">
      <c r="B4903" s="349"/>
      <c r="C4903" s="715" t="str">
        <f t="shared" si="303"/>
        <v/>
      </c>
      <c r="D4903" s="458">
        <f>IF(ISNUMBER(Summary!$D$17), DATE(Summary!$D$17, 1, 1) + INT((ROW(B4865)-1)/24), DATE(2024, 1, 1) + INT((ROW(B4865)-1)/24))</f>
        <v>45494</v>
      </c>
      <c r="E4903" s="459">
        <v>0.66666666666666674</v>
      </c>
      <c r="F4903" s="780"/>
      <c r="G4903" s="780"/>
      <c r="H4903" s="460">
        <f t="shared" ref="H4903:H4966" si="305">IF(G4903&gt;F4903,F4903,G4903)</f>
        <v>0</v>
      </c>
      <c r="I4903" s="460">
        <f t="shared" ref="I4903:I4966" si="306">F4903-H4903</f>
        <v>0</v>
      </c>
      <c r="J4903" s="460">
        <f t="shared" si="304"/>
        <v>0</v>
      </c>
      <c r="K4903" s="9"/>
      <c r="P4903" s="2"/>
      <c r="Q4903" s="27"/>
      <c r="R4903" s="2"/>
      <c r="S4903" s="2"/>
      <c r="T4903" s="2"/>
      <c r="U4903" s="2"/>
      <c r="V4903" s="2"/>
      <c r="W4903" s="2"/>
    </row>
    <row r="4904" spans="2:23" ht="15" customHeight="1" x14ac:dyDescent="0.35">
      <c r="B4904" s="349"/>
      <c r="C4904" s="715" t="str">
        <f t="shared" ref="C4904:C4967" si="307">IF(MOD(ROW()-ROW($E$39), 24)=0, $D4904, "")</f>
        <v/>
      </c>
      <c r="D4904" s="458">
        <f>IF(ISNUMBER(Summary!$D$17), DATE(Summary!$D$17, 1, 1) + INT((ROW(B4866)-1)/24), DATE(2024, 1, 1) + INT((ROW(B4866)-1)/24))</f>
        <v>45494</v>
      </c>
      <c r="E4904" s="459">
        <v>0.70833333333333337</v>
      </c>
      <c r="F4904" s="780"/>
      <c r="G4904" s="780"/>
      <c r="H4904" s="460">
        <f t="shared" si="305"/>
        <v>0</v>
      </c>
      <c r="I4904" s="460">
        <f t="shared" si="306"/>
        <v>0</v>
      </c>
      <c r="J4904" s="460">
        <f t="shared" si="304"/>
        <v>0</v>
      </c>
      <c r="K4904" s="9"/>
      <c r="P4904" s="2"/>
      <c r="Q4904" s="27"/>
      <c r="R4904" s="2"/>
      <c r="S4904" s="2"/>
      <c r="T4904" s="2"/>
      <c r="U4904" s="2"/>
      <c r="V4904" s="2"/>
      <c r="W4904" s="2"/>
    </row>
    <row r="4905" spans="2:23" ht="15" customHeight="1" x14ac:dyDescent="0.35">
      <c r="B4905" s="349"/>
      <c r="C4905" s="715" t="str">
        <f t="shared" si="307"/>
        <v/>
      </c>
      <c r="D4905" s="458">
        <f>IF(ISNUMBER(Summary!$D$17), DATE(Summary!$D$17, 1, 1) + INT((ROW(B4867)-1)/24), DATE(2024, 1, 1) + INT((ROW(B4867)-1)/24))</f>
        <v>45494</v>
      </c>
      <c r="E4905" s="459">
        <v>0.75000000000000011</v>
      </c>
      <c r="F4905" s="780"/>
      <c r="G4905" s="780"/>
      <c r="H4905" s="460">
        <f t="shared" si="305"/>
        <v>0</v>
      </c>
      <c r="I4905" s="460">
        <f t="shared" si="306"/>
        <v>0</v>
      </c>
      <c r="J4905" s="460">
        <f t="shared" si="304"/>
        <v>0</v>
      </c>
      <c r="K4905" s="9"/>
      <c r="P4905" s="2"/>
      <c r="Q4905" s="27"/>
      <c r="R4905" s="2"/>
      <c r="S4905" s="2"/>
      <c r="T4905" s="2"/>
      <c r="U4905" s="2"/>
      <c r="V4905" s="2"/>
      <c r="W4905" s="2"/>
    </row>
    <row r="4906" spans="2:23" ht="15" customHeight="1" x14ac:dyDescent="0.35">
      <c r="B4906" s="349"/>
      <c r="C4906" s="715" t="str">
        <f t="shared" si="307"/>
        <v/>
      </c>
      <c r="D4906" s="458">
        <f>IF(ISNUMBER(Summary!$D$17), DATE(Summary!$D$17, 1, 1) + INT((ROW(B4868)-1)/24), DATE(2024, 1, 1) + INT((ROW(B4868)-1)/24))</f>
        <v>45494</v>
      </c>
      <c r="E4906" s="459">
        <v>0.79166666666666674</v>
      </c>
      <c r="F4906" s="780"/>
      <c r="G4906" s="780"/>
      <c r="H4906" s="460">
        <f t="shared" si="305"/>
        <v>0</v>
      </c>
      <c r="I4906" s="460">
        <f t="shared" si="306"/>
        <v>0</v>
      </c>
      <c r="J4906" s="460">
        <f t="shared" si="304"/>
        <v>0</v>
      </c>
      <c r="K4906" s="9"/>
      <c r="P4906" s="2"/>
      <c r="Q4906" s="27"/>
      <c r="R4906" s="2"/>
      <c r="S4906" s="2"/>
      <c r="T4906" s="2"/>
      <c r="U4906" s="2"/>
      <c r="V4906" s="2"/>
      <c r="W4906" s="2"/>
    </row>
    <row r="4907" spans="2:23" ht="15" customHeight="1" x14ac:dyDescent="0.35">
      <c r="B4907" s="349"/>
      <c r="C4907" s="715" t="str">
        <f t="shared" si="307"/>
        <v/>
      </c>
      <c r="D4907" s="458">
        <f>IF(ISNUMBER(Summary!$D$17), DATE(Summary!$D$17, 1, 1) + INT((ROW(B4869)-1)/24), DATE(2024, 1, 1) + INT((ROW(B4869)-1)/24))</f>
        <v>45494</v>
      </c>
      <c r="E4907" s="459">
        <v>0.83333333333333337</v>
      </c>
      <c r="F4907" s="780"/>
      <c r="G4907" s="780"/>
      <c r="H4907" s="460">
        <f t="shared" si="305"/>
        <v>0</v>
      </c>
      <c r="I4907" s="460">
        <f t="shared" si="306"/>
        <v>0</v>
      </c>
      <c r="J4907" s="460">
        <f t="shared" si="304"/>
        <v>0</v>
      </c>
      <c r="K4907" s="9"/>
      <c r="P4907" s="2"/>
      <c r="Q4907" s="27"/>
      <c r="R4907" s="2"/>
      <c r="S4907" s="2"/>
      <c r="T4907" s="2"/>
      <c r="U4907" s="2"/>
      <c r="V4907" s="2"/>
      <c r="W4907" s="2"/>
    </row>
    <row r="4908" spans="2:23" ht="15" customHeight="1" x14ac:dyDescent="0.35">
      <c r="B4908" s="349"/>
      <c r="C4908" s="715" t="str">
        <f t="shared" si="307"/>
        <v/>
      </c>
      <c r="D4908" s="458">
        <f>IF(ISNUMBER(Summary!$D$17), DATE(Summary!$D$17, 1, 1) + INT((ROW(B4870)-1)/24), DATE(2024, 1, 1) + INT((ROW(B4870)-1)/24))</f>
        <v>45494</v>
      </c>
      <c r="E4908" s="459">
        <v>0.87500000000000011</v>
      </c>
      <c r="F4908" s="780"/>
      <c r="G4908" s="780"/>
      <c r="H4908" s="460">
        <f t="shared" si="305"/>
        <v>0</v>
      </c>
      <c r="I4908" s="460">
        <f t="shared" si="306"/>
        <v>0</v>
      </c>
      <c r="J4908" s="460">
        <f t="shared" si="304"/>
        <v>0</v>
      </c>
      <c r="K4908" s="9"/>
      <c r="P4908" s="2"/>
      <c r="Q4908" s="27"/>
      <c r="R4908" s="2"/>
      <c r="S4908" s="2"/>
      <c r="T4908" s="2"/>
      <c r="U4908" s="2"/>
      <c r="V4908" s="2"/>
      <c r="W4908" s="2"/>
    </row>
    <row r="4909" spans="2:23" ht="15" customHeight="1" x14ac:dyDescent="0.35">
      <c r="B4909" s="349"/>
      <c r="C4909" s="715" t="str">
        <f t="shared" si="307"/>
        <v/>
      </c>
      <c r="D4909" s="458">
        <f>IF(ISNUMBER(Summary!$D$17), DATE(Summary!$D$17, 1, 1) + INT((ROW(B4871)-1)/24), DATE(2024, 1, 1) + INT((ROW(B4871)-1)/24))</f>
        <v>45494</v>
      </c>
      <c r="E4909" s="459">
        <v>0.91666666666666674</v>
      </c>
      <c r="F4909" s="780"/>
      <c r="G4909" s="780"/>
      <c r="H4909" s="460">
        <f t="shared" si="305"/>
        <v>0</v>
      </c>
      <c r="I4909" s="460">
        <f t="shared" si="306"/>
        <v>0</v>
      </c>
      <c r="J4909" s="460">
        <f t="shared" si="304"/>
        <v>0</v>
      </c>
      <c r="K4909" s="9"/>
      <c r="P4909" s="2"/>
      <c r="Q4909" s="27"/>
      <c r="R4909" s="2"/>
      <c r="S4909" s="2"/>
      <c r="T4909" s="2"/>
      <c r="U4909" s="2"/>
      <c r="V4909" s="2"/>
      <c r="W4909" s="2"/>
    </row>
    <row r="4910" spans="2:23" ht="15" customHeight="1" x14ac:dyDescent="0.35">
      <c r="B4910" s="349"/>
      <c r="C4910" s="715" t="str">
        <f t="shared" si="307"/>
        <v/>
      </c>
      <c r="D4910" s="458">
        <f>IF(ISNUMBER(Summary!$D$17), DATE(Summary!$D$17, 1, 1) + INT((ROW(B4872)-1)/24), DATE(2024, 1, 1) + INT((ROW(B4872)-1)/24))</f>
        <v>45494</v>
      </c>
      <c r="E4910" s="459">
        <v>0.95833333333333337</v>
      </c>
      <c r="F4910" s="780"/>
      <c r="G4910" s="780"/>
      <c r="H4910" s="460">
        <f t="shared" si="305"/>
        <v>0</v>
      </c>
      <c r="I4910" s="460">
        <f t="shared" si="306"/>
        <v>0</v>
      </c>
      <c r="J4910" s="460">
        <f t="shared" si="304"/>
        <v>0</v>
      </c>
      <c r="K4910" s="9"/>
      <c r="P4910" s="2"/>
      <c r="Q4910" s="27"/>
      <c r="R4910" s="2"/>
      <c r="S4910" s="2"/>
      <c r="T4910" s="2"/>
      <c r="U4910" s="2"/>
      <c r="V4910" s="2"/>
      <c r="W4910" s="2"/>
    </row>
    <row r="4911" spans="2:23" ht="15" customHeight="1" x14ac:dyDescent="0.35">
      <c r="B4911" s="457"/>
      <c r="C4911" s="715">
        <f t="shared" si="307"/>
        <v>45495</v>
      </c>
      <c r="D4911" s="458">
        <f>IF(ISNUMBER(Summary!$D$17), DATE(Summary!$D$17, 1, 1) + INT((ROW(B4873)-1)/24), DATE(2024, 1, 1) + INT((ROW(B4873)-1)/24))</f>
        <v>45495</v>
      </c>
      <c r="E4911" s="459">
        <v>3.1225022567582528E-17</v>
      </c>
      <c r="F4911" s="780"/>
      <c r="G4911" s="780"/>
      <c r="H4911" s="460">
        <f t="shared" si="305"/>
        <v>0</v>
      </c>
      <c r="I4911" s="460">
        <f t="shared" si="306"/>
        <v>0</v>
      </c>
      <c r="J4911" s="460">
        <f t="shared" si="304"/>
        <v>0</v>
      </c>
      <c r="K4911" s="9"/>
      <c r="P4911" s="2"/>
      <c r="Q4911" s="27"/>
      <c r="R4911" s="2"/>
      <c r="S4911" s="2"/>
      <c r="T4911" s="2"/>
      <c r="U4911" s="2"/>
      <c r="V4911" s="2"/>
      <c r="W4911" s="2"/>
    </row>
    <row r="4912" spans="2:23" ht="15" customHeight="1" x14ac:dyDescent="0.35">
      <c r="B4912" s="349"/>
      <c r="C4912" s="715" t="str">
        <f t="shared" si="307"/>
        <v/>
      </c>
      <c r="D4912" s="458">
        <f>IF(ISNUMBER(Summary!$D$17), DATE(Summary!$D$17, 1, 1) + INT((ROW(B4874)-1)/24), DATE(2024, 1, 1) + INT((ROW(B4874)-1)/24))</f>
        <v>45495</v>
      </c>
      <c r="E4912" s="459">
        <v>4.1666666666666699E-2</v>
      </c>
      <c r="F4912" s="780"/>
      <c r="G4912" s="780"/>
      <c r="H4912" s="460">
        <f t="shared" si="305"/>
        <v>0</v>
      </c>
      <c r="I4912" s="460">
        <f t="shared" si="306"/>
        <v>0</v>
      </c>
      <c r="J4912" s="460">
        <f t="shared" si="304"/>
        <v>0</v>
      </c>
      <c r="K4912" s="9"/>
      <c r="P4912" s="2"/>
      <c r="Q4912" s="27"/>
      <c r="R4912" s="2"/>
      <c r="S4912" s="2"/>
      <c r="T4912" s="2"/>
      <c r="U4912" s="2"/>
      <c r="V4912" s="2"/>
      <c r="W4912" s="2"/>
    </row>
    <row r="4913" spans="2:23" ht="15" customHeight="1" x14ac:dyDescent="0.35">
      <c r="B4913" s="349"/>
      <c r="C4913" s="715" t="str">
        <f t="shared" si="307"/>
        <v/>
      </c>
      <c r="D4913" s="458">
        <f>IF(ISNUMBER(Summary!$D$17), DATE(Summary!$D$17, 1, 1) + INT((ROW(B4875)-1)/24), DATE(2024, 1, 1) + INT((ROW(B4875)-1)/24))</f>
        <v>45495</v>
      </c>
      <c r="E4913" s="459">
        <v>8.333333333333337E-2</v>
      </c>
      <c r="F4913" s="780"/>
      <c r="G4913" s="780"/>
      <c r="H4913" s="460">
        <f t="shared" si="305"/>
        <v>0</v>
      </c>
      <c r="I4913" s="460">
        <f t="shared" si="306"/>
        <v>0</v>
      </c>
      <c r="J4913" s="460">
        <f t="shared" si="304"/>
        <v>0</v>
      </c>
      <c r="K4913" s="9"/>
      <c r="P4913" s="2"/>
      <c r="Q4913" s="27"/>
      <c r="R4913" s="2"/>
      <c r="S4913" s="2"/>
      <c r="T4913" s="2"/>
      <c r="U4913" s="2"/>
      <c r="V4913" s="2"/>
      <c r="W4913" s="2"/>
    </row>
    <row r="4914" spans="2:23" ht="15" customHeight="1" x14ac:dyDescent="0.35">
      <c r="B4914" s="349"/>
      <c r="C4914" s="715" t="str">
        <f t="shared" si="307"/>
        <v/>
      </c>
      <c r="D4914" s="458">
        <f>IF(ISNUMBER(Summary!$D$17), DATE(Summary!$D$17, 1, 1) + INT((ROW(B4876)-1)/24), DATE(2024, 1, 1) + INT((ROW(B4876)-1)/24))</f>
        <v>45495</v>
      </c>
      <c r="E4914" s="459">
        <v>0.12500000000000006</v>
      </c>
      <c r="F4914" s="780"/>
      <c r="G4914" s="780"/>
      <c r="H4914" s="460">
        <f t="shared" si="305"/>
        <v>0</v>
      </c>
      <c r="I4914" s="460">
        <f t="shared" si="306"/>
        <v>0</v>
      </c>
      <c r="J4914" s="460">
        <f t="shared" si="304"/>
        <v>0</v>
      </c>
      <c r="K4914" s="9"/>
      <c r="P4914" s="2"/>
      <c r="Q4914" s="27"/>
      <c r="R4914" s="2"/>
      <c r="S4914" s="2"/>
      <c r="T4914" s="2"/>
      <c r="U4914" s="2"/>
      <c r="V4914" s="2"/>
      <c r="W4914" s="2"/>
    </row>
    <row r="4915" spans="2:23" ht="15" customHeight="1" x14ac:dyDescent="0.35">
      <c r="B4915" s="349"/>
      <c r="C4915" s="715" t="str">
        <f t="shared" si="307"/>
        <v/>
      </c>
      <c r="D4915" s="458">
        <f>IF(ISNUMBER(Summary!$D$17), DATE(Summary!$D$17, 1, 1) + INT((ROW(B4877)-1)/24), DATE(2024, 1, 1) + INT((ROW(B4877)-1)/24))</f>
        <v>45495</v>
      </c>
      <c r="E4915" s="459">
        <v>0.16666666666666669</v>
      </c>
      <c r="F4915" s="780"/>
      <c r="G4915" s="780"/>
      <c r="H4915" s="460">
        <f t="shared" si="305"/>
        <v>0</v>
      </c>
      <c r="I4915" s="460">
        <f t="shared" si="306"/>
        <v>0</v>
      </c>
      <c r="J4915" s="460">
        <f t="shared" si="304"/>
        <v>0</v>
      </c>
      <c r="K4915" s="9"/>
      <c r="P4915" s="2"/>
      <c r="Q4915" s="27"/>
      <c r="R4915" s="2"/>
      <c r="S4915" s="2"/>
      <c r="T4915" s="2"/>
      <c r="U4915" s="2"/>
      <c r="V4915" s="2"/>
      <c r="W4915" s="2"/>
    </row>
    <row r="4916" spans="2:23" ht="15" customHeight="1" x14ac:dyDescent="0.35">
      <c r="B4916" s="349"/>
      <c r="C4916" s="715" t="str">
        <f t="shared" si="307"/>
        <v/>
      </c>
      <c r="D4916" s="458">
        <f>IF(ISNUMBER(Summary!$D$17), DATE(Summary!$D$17, 1, 1) + INT((ROW(B4878)-1)/24), DATE(2024, 1, 1) + INT((ROW(B4878)-1)/24))</f>
        <v>45495</v>
      </c>
      <c r="E4916" s="459">
        <v>0.20833333333333337</v>
      </c>
      <c r="F4916" s="780"/>
      <c r="G4916" s="780"/>
      <c r="H4916" s="460">
        <f t="shared" si="305"/>
        <v>0</v>
      </c>
      <c r="I4916" s="460">
        <f t="shared" si="306"/>
        <v>0</v>
      </c>
      <c r="J4916" s="460">
        <f t="shared" si="304"/>
        <v>0</v>
      </c>
      <c r="K4916" s="9"/>
      <c r="P4916" s="2"/>
      <c r="Q4916" s="27"/>
      <c r="R4916" s="2"/>
      <c r="S4916" s="2"/>
      <c r="T4916" s="2"/>
      <c r="U4916" s="2"/>
      <c r="V4916" s="2"/>
      <c r="W4916" s="2"/>
    </row>
    <row r="4917" spans="2:23" ht="15" customHeight="1" x14ac:dyDescent="0.35">
      <c r="B4917" s="349"/>
      <c r="C4917" s="715" t="str">
        <f t="shared" si="307"/>
        <v/>
      </c>
      <c r="D4917" s="458">
        <f>IF(ISNUMBER(Summary!$D$17), DATE(Summary!$D$17, 1, 1) + INT((ROW(B4879)-1)/24), DATE(2024, 1, 1) + INT((ROW(B4879)-1)/24))</f>
        <v>45495</v>
      </c>
      <c r="E4917" s="459">
        <v>0.25</v>
      </c>
      <c r="F4917" s="780"/>
      <c r="G4917" s="780"/>
      <c r="H4917" s="460">
        <f t="shared" si="305"/>
        <v>0</v>
      </c>
      <c r="I4917" s="460">
        <f t="shared" si="306"/>
        <v>0</v>
      </c>
      <c r="J4917" s="460">
        <f t="shared" si="304"/>
        <v>0</v>
      </c>
      <c r="K4917" s="9"/>
      <c r="P4917" s="2"/>
      <c r="Q4917" s="27"/>
      <c r="R4917" s="2"/>
      <c r="S4917" s="2"/>
      <c r="T4917" s="2"/>
      <c r="U4917" s="2"/>
      <c r="V4917" s="2"/>
      <c r="W4917" s="2"/>
    </row>
    <row r="4918" spans="2:23" ht="15" customHeight="1" x14ac:dyDescent="0.35">
      <c r="B4918" s="349"/>
      <c r="C4918" s="715" t="str">
        <f t="shared" si="307"/>
        <v/>
      </c>
      <c r="D4918" s="458">
        <f>IF(ISNUMBER(Summary!$D$17), DATE(Summary!$D$17, 1, 1) + INT((ROW(B4880)-1)/24), DATE(2024, 1, 1) + INT((ROW(B4880)-1)/24))</f>
        <v>45495</v>
      </c>
      <c r="E4918" s="459">
        <v>0.29166666666666669</v>
      </c>
      <c r="F4918" s="780"/>
      <c r="G4918" s="780"/>
      <c r="H4918" s="460">
        <f t="shared" si="305"/>
        <v>0</v>
      </c>
      <c r="I4918" s="460">
        <f t="shared" si="306"/>
        <v>0</v>
      </c>
      <c r="J4918" s="460">
        <f t="shared" si="304"/>
        <v>0</v>
      </c>
      <c r="K4918" s="9"/>
      <c r="P4918" s="2"/>
      <c r="Q4918" s="27"/>
      <c r="R4918" s="2"/>
      <c r="S4918" s="2"/>
      <c r="T4918" s="2"/>
      <c r="U4918" s="2"/>
      <c r="V4918" s="2"/>
      <c r="W4918" s="2"/>
    </row>
    <row r="4919" spans="2:23" ht="15" customHeight="1" x14ac:dyDescent="0.35">
      <c r="B4919" s="349"/>
      <c r="C4919" s="715" t="str">
        <f t="shared" si="307"/>
        <v/>
      </c>
      <c r="D4919" s="458">
        <f>IF(ISNUMBER(Summary!$D$17), DATE(Summary!$D$17, 1, 1) + INT((ROW(B4881)-1)/24), DATE(2024, 1, 1) + INT((ROW(B4881)-1)/24))</f>
        <v>45495</v>
      </c>
      <c r="E4919" s="459">
        <v>0.33333333333333337</v>
      </c>
      <c r="F4919" s="780"/>
      <c r="G4919" s="780"/>
      <c r="H4919" s="460">
        <f t="shared" si="305"/>
        <v>0</v>
      </c>
      <c r="I4919" s="460">
        <f t="shared" si="306"/>
        <v>0</v>
      </c>
      <c r="J4919" s="460">
        <f t="shared" si="304"/>
        <v>0</v>
      </c>
      <c r="K4919" s="9"/>
      <c r="P4919" s="2"/>
      <c r="Q4919" s="27"/>
      <c r="R4919" s="2"/>
      <c r="S4919" s="2"/>
      <c r="T4919" s="2"/>
      <c r="U4919" s="2"/>
      <c r="V4919" s="2"/>
      <c r="W4919" s="2"/>
    </row>
    <row r="4920" spans="2:23" ht="15" customHeight="1" x14ac:dyDescent="0.35">
      <c r="B4920" s="349"/>
      <c r="C4920" s="715" t="str">
        <f t="shared" si="307"/>
        <v/>
      </c>
      <c r="D4920" s="458">
        <f>IF(ISNUMBER(Summary!$D$17), DATE(Summary!$D$17, 1, 1) + INT((ROW(B4882)-1)/24), DATE(2024, 1, 1) + INT((ROW(B4882)-1)/24))</f>
        <v>45495</v>
      </c>
      <c r="E4920" s="459">
        <v>0.375</v>
      </c>
      <c r="F4920" s="780"/>
      <c r="G4920" s="780"/>
      <c r="H4920" s="460">
        <f t="shared" si="305"/>
        <v>0</v>
      </c>
      <c r="I4920" s="460">
        <f t="shared" si="306"/>
        <v>0</v>
      </c>
      <c r="J4920" s="460">
        <f t="shared" si="304"/>
        <v>0</v>
      </c>
      <c r="K4920" s="9"/>
      <c r="P4920" s="2"/>
      <c r="Q4920" s="27"/>
      <c r="R4920" s="2"/>
      <c r="S4920" s="2"/>
      <c r="T4920" s="2"/>
      <c r="U4920" s="2"/>
      <c r="V4920" s="2"/>
      <c r="W4920" s="2"/>
    </row>
    <row r="4921" spans="2:23" ht="15" customHeight="1" x14ac:dyDescent="0.35">
      <c r="B4921" s="349"/>
      <c r="C4921" s="715" t="str">
        <f t="shared" si="307"/>
        <v/>
      </c>
      <c r="D4921" s="458">
        <f>IF(ISNUMBER(Summary!$D$17), DATE(Summary!$D$17, 1, 1) + INT((ROW(B4883)-1)/24), DATE(2024, 1, 1) + INT((ROW(B4883)-1)/24))</f>
        <v>45495</v>
      </c>
      <c r="E4921" s="459">
        <v>0.41666666666666669</v>
      </c>
      <c r="F4921" s="780"/>
      <c r="G4921" s="780"/>
      <c r="H4921" s="460">
        <f t="shared" si="305"/>
        <v>0</v>
      </c>
      <c r="I4921" s="460">
        <f t="shared" si="306"/>
        <v>0</v>
      </c>
      <c r="J4921" s="460">
        <f t="shared" si="304"/>
        <v>0</v>
      </c>
      <c r="K4921" s="9"/>
      <c r="P4921" s="2"/>
      <c r="Q4921" s="27"/>
      <c r="R4921" s="2"/>
      <c r="S4921" s="2"/>
      <c r="T4921" s="2"/>
      <c r="U4921" s="2"/>
      <c r="V4921" s="2"/>
      <c r="W4921" s="2"/>
    </row>
    <row r="4922" spans="2:23" ht="15" customHeight="1" x14ac:dyDescent="0.35">
      <c r="B4922" s="349"/>
      <c r="C4922" s="715" t="str">
        <f t="shared" si="307"/>
        <v/>
      </c>
      <c r="D4922" s="458">
        <f>IF(ISNUMBER(Summary!$D$17), DATE(Summary!$D$17, 1, 1) + INT((ROW(B4884)-1)/24), DATE(2024, 1, 1) + INT((ROW(B4884)-1)/24))</f>
        <v>45495</v>
      </c>
      <c r="E4922" s="459">
        <v>0.45833333333333337</v>
      </c>
      <c r="F4922" s="780"/>
      <c r="G4922" s="780"/>
      <c r="H4922" s="460">
        <f t="shared" si="305"/>
        <v>0</v>
      </c>
      <c r="I4922" s="460">
        <f t="shared" si="306"/>
        <v>0</v>
      </c>
      <c r="J4922" s="460">
        <f t="shared" si="304"/>
        <v>0</v>
      </c>
      <c r="K4922" s="9"/>
      <c r="P4922" s="2"/>
      <c r="Q4922" s="27"/>
      <c r="R4922" s="2"/>
      <c r="S4922" s="2"/>
      <c r="T4922" s="2"/>
      <c r="U4922" s="2"/>
      <c r="V4922" s="2"/>
      <c r="W4922" s="2"/>
    </row>
    <row r="4923" spans="2:23" ht="15" customHeight="1" x14ac:dyDescent="0.35">
      <c r="B4923" s="349"/>
      <c r="C4923" s="715" t="str">
        <f t="shared" si="307"/>
        <v/>
      </c>
      <c r="D4923" s="458">
        <f>IF(ISNUMBER(Summary!$D$17), DATE(Summary!$D$17, 1, 1) + INT((ROW(B4885)-1)/24), DATE(2024, 1, 1) + INT((ROW(B4885)-1)/24))</f>
        <v>45495</v>
      </c>
      <c r="E4923" s="459">
        <v>0.50000000000000011</v>
      </c>
      <c r="F4923" s="780"/>
      <c r="G4923" s="780"/>
      <c r="H4923" s="460">
        <f t="shared" si="305"/>
        <v>0</v>
      </c>
      <c r="I4923" s="460">
        <f t="shared" si="306"/>
        <v>0</v>
      </c>
      <c r="J4923" s="460">
        <f t="shared" si="304"/>
        <v>0</v>
      </c>
      <c r="K4923" s="9"/>
      <c r="P4923" s="2"/>
      <c r="Q4923" s="27"/>
      <c r="R4923" s="2"/>
      <c r="S4923" s="2"/>
      <c r="T4923" s="2"/>
      <c r="U4923" s="2"/>
      <c r="V4923" s="2"/>
      <c r="W4923" s="2"/>
    </row>
    <row r="4924" spans="2:23" ht="15" customHeight="1" x14ac:dyDescent="0.35">
      <c r="B4924" s="349"/>
      <c r="C4924" s="715" t="str">
        <f t="shared" si="307"/>
        <v/>
      </c>
      <c r="D4924" s="458">
        <f>IF(ISNUMBER(Summary!$D$17), DATE(Summary!$D$17, 1, 1) + INT((ROW(B4886)-1)/24), DATE(2024, 1, 1) + INT((ROW(B4886)-1)/24))</f>
        <v>45495</v>
      </c>
      <c r="E4924" s="459">
        <v>0.54166666666666674</v>
      </c>
      <c r="F4924" s="780"/>
      <c r="G4924" s="780"/>
      <c r="H4924" s="460">
        <f t="shared" si="305"/>
        <v>0</v>
      </c>
      <c r="I4924" s="460">
        <f t="shared" si="306"/>
        <v>0</v>
      </c>
      <c r="J4924" s="460">
        <f t="shared" si="304"/>
        <v>0</v>
      </c>
      <c r="K4924" s="9"/>
      <c r="P4924" s="2"/>
      <c r="Q4924" s="27"/>
      <c r="R4924" s="2"/>
      <c r="S4924" s="2"/>
      <c r="T4924" s="2"/>
      <c r="U4924" s="2"/>
      <c r="V4924" s="2"/>
      <c r="W4924" s="2"/>
    </row>
    <row r="4925" spans="2:23" ht="15" customHeight="1" x14ac:dyDescent="0.35">
      <c r="B4925" s="349"/>
      <c r="C4925" s="715" t="str">
        <f t="shared" si="307"/>
        <v/>
      </c>
      <c r="D4925" s="458">
        <f>IF(ISNUMBER(Summary!$D$17), DATE(Summary!$D$17, 1, 1) + INT((ROW(B4887)-1)/24), DATE(2024, 1, 1) + INT((ROW(B4887)-1)/24))</f>
        <v>45495</v>
      </c>
      <c r="E4925" s="459">
        <v>0.58333333333333337</v>
      </c>
      <c r="F4925" s="780"/>
      <c r="G4925" s="780"/>
      <c r="H4925" s="460">
        <f t="shared" si="305"/>
        <v>0</v>
      </c>
      <c r="I4925" s="460">
        <f t="shared" si="306"/>
        <v>0</v>
      </c>
      <c r="J4925" s="460">
        <f t="shared" si="304"/>
        <v>0</v>
      </c>
      <c r="K4925" s="9"/>
      <c r="P4925" s="2"/>
      <c r="Q4925" s="27"/>
      <c r="R4925" s="2"/>
      <c r="S4925" s="2"/>
      <c r="T4925" s="2"/>
      <c r="U4925" s="2"/>
      <c r="V4925" s="2"/>
      <c r="W4925" s="2"/>
    </row>
    <row r="4926" spans="2:23" ht="15" customHeight="1" x14ac:dyDescent="0.35">
      <c r="B4926" s="349"/>
      <c r="C4926" s="715" t="str">
        <f t="shared" si="307"/>
        <v/>
      </c>
      <c r="D4926" s="458">
        <f>IF(ISNUMBER(Summary!$D$17), DATE(Summary!$D$17, 1, 1) + INT((ROW(B4888)-1)/24), DATE(2024, 1, 1) + INT((ROW(B4888)-1)/24))</f>
        <v>45495</v>
      </c>
      <c r="E4926" s="459">
        <v>0.62500000000000011</v>
      </c>
      <c r="F4926" s="780"/>
      <c r="G4926" s="780"/>
      <c r="H4926" s="460">
        <f t="shared" si="305"/>
        <v>0</v>
      </c>
      <c r="I4926" s="460">
        <f t="shared" si="306"/>
        <v>0</v>
      </c>
      <c r="J4926" s="460">
        <f t="shared" si="304"/>
        <v>0</v>
      </c>
      <c r="K4926" s="9"/>
      <c r="P4926" s="2"/>
      <c r="Q4926" s="27"/>
      <c r="R4926" s="2"/>
      <c r="S4926" s="2"/>
      <c r="T4926" s="2"/>
      <c r="U4926" s="2"/>
      <c r="V4926" s="2"/>
      <c r="W4926" s="2"/>
    </row>
    <row r="4927" spans="2:23" ht="15" customHeight="1" x14ac:dyDescent="0.35">
      <c r="B4927" s="349"/>
      <c r="C4927" s="715" t="str">
        <f t="shared" si="307"/>
        <v/>
      </c>
      <c r="D4927" s="458">
        <f>IF(ISNUMBER(Summary!$D$17), DATE(Summary!$D$17, 1, 1) + INT((ROW(B4889)-1)/24), DATE(2024, 1, 1) + INT((ROW(B4889)-1)/24))</f>
        <v>45495</v>
      </c>
      <c r="E4927" s="459">
        <v>0.66666666666666674</v>
      </c>
      <c r="F4927" s="780"/>
      <c r="G4927" s="780"/>
      <c r="H4927" s="460">
        <f t="shared" si="305"/>
        <v>0</v>
      </c>
      <c r="I4927" s="460">
        <f t="shared" si="306"/>
        <v>0</v>
      </c>
      <c r="J4927" s="460">
        <f t="shared" si="304"/>
        <v>0</v>
      </c>
      <c r="K4927" s="9"/>
      <c r="P4927" s="2"/>
      <c r="Q4927" s="27"/>
      <c r="R4927" s="2"/>
      <c r="S4927" s="2"/>
      <c r="T4927" s="2"/>
      <c r="U4927" s="2"/>
      <c r="V4927" s="2"/>
      <c r="W4927" s="2"/>
    </row>
    <row r="4928" spans="2:23" ht="15" customHeight="1" x14ac:dyDescent="0.35">
      <c r="B4928" s="349"/>
      <c r="C4928" s="715" t="str">
        <f t="shared" si="307"/>
        <v/>
      </c>
      <c r="D4928" s="458">
        <f>IF(ISNUMBER(Summary!$D$17), DATE(Summary!$D$17, 1, 1) + INT((ROW(B4890)-1)/24), DATE(2024, 1, 1) + INT((ROW(B4890)-1)/24))</f>
        <v>45495</v>
      </c>
      <c r="E4928" s="459">
        <v>0.70833333333333337</v>
      </c>
      <c r="F4928" s="780"/>
      <c r="G4928" s="780"/>
      <c r="H4928" s="460">
        <f t="shared" si="305"/>
        <v>0</v>
      </c>
      <c r="I4928" s="460">
        <f t="shared" si="306"/>
        <v>0</v>
      </c>
      <c r="J4928" s="460">
        <f t="shared" ref="J4928:J4991" si="308">G4928-H4928</f>
        <v>0</v>
      </c>
      <c r="K4928" s="9"/>
      <c r="P4928" s="2"/>
      <c r="Q4928" s="27"/>
      <c r="R4928" s="2"/>
      <c r="S4928" s="2"/>
      <c r="T4928" s="2"/>
      <c r="U4928" s="2"/>
      <c r="V4928" s="2"/>
      <c r="W4928" s="2"/>
    </row>
    <row r="4929" spans="2:23" ht="15" customHeight="1" x14ac:dyDescent="0.35">
      <c r="B4929" s="349"/>
      <c r="C4929" s="715" t="str">
        <f t="shared" si="307"/>
        <v/>
      </c>
      <c r="D4929" s="458">
        <f>IF(ISNUMBER(Summary!$D$17), DATE(Summary!$D$17, 1, 1) + INT((ROW(B4891)-1)/24), DATE(2024, 1, 1) + INT((ROW(B4891)-1)/24))</f>
        <v>45495</v>
      </c>
      <c r="E4929" s="459">
        <v>0.75000000000000011</v>
      </c>
      <c r="F4929" s="780"/>
      <c r="G4929" s="780"/>
      <c r="H4929" s="460">
        <f t="shared" si="305"/>
        <v>0</v>
      </c>
      <c r="I4929" s="460">
        <f t="shared" si="306"/>
        <v>0</v>
      </c>
      <c r="J4929" s="460">
        <f t="shared" si="308"/>
        <v>0</v>
      </c>
      <c r="K4929" s="9"/>
      <c r="P4929" s="2"/>
      <c r="Q4929" s="27"/>
      <c r="R4929" s="2"/>
      <c r="S4929" s="2"/>
      <c r="T4929" s="2"/>
      <c r="U4929" s="2"/>
      <c r="V4929" s="2"/>
      <c r="W4929" s="2"/>
    </row>
    <row r="4930" spans="2:23" ht="15" customHeight="1" x14ac:dyDescent="0.35">
      <c r="B4930" s="349"/>
      <c r="C4930" s="715" t="str">
        <f t="shared" si="307"/>
        <v/>
      </c>
      <c r="D4930" s="458">
        <f>IF(ISNUMBER(Summary!$D$17), DATE(Summary!$D$17, 1, 1) + INT((ROW(B4892)-1)/24), DATE(2024, 1, 1) + INT((ROW(B4892)-1)/24))</f>
        <v>45495</v>
      </c>
      <c r="E4930" s="459">
        <v>0.79166666666666674</v>
      </c>
      <c r="F4930" s="780"/>
      <c r="G4930" s="780"/>
      <c r="H4930" s="460">
        <f t="shared" si="305"/>
        <v>0</v>
      </c>
      <c r="I4930" s="460">
        <f t="shared" si="306"/>
        <v>0</v>
      </c>
      <c r="J4930" s="460">
        <f t="shared" si="308"/>
        <v>0</v>
      </c>
      <c r="K4930" s="9"/>
      <c r="P4930" s="2"/>
      <c r="Q4930" s="27"/>
      <c r="R4930" s="2"/>
      <c r="S4930" s="2"/>
      <c r="T4930" s="2"/>
      <c r="U4930" s="2"/>
      <c r="V4930" s="2"/>
      <c r="W4930" s="2"/>
    </row>
    <row r="4931" spans="2:23" ht="15" customHeight="1" x14ac:dyDescent="0.35">
      <c r="B4931" s="349"/>
      <c r="C4931" s="715" t="str">
        <f t="shared" si="307"/>
        <v/>
      </c>
      <c r="D4931" s="458">
        <f>IF(ISNUMBER(Summary!$D$17), DATE(Summary!$D$17, 1, 1) + INT((ROW(B4893)-1)/24), DATE(2024, 1, 1) + INT((ROW(B4893)-1)/24))</f>
        <v>45495</v>
      </c>
      <c r="E4931" s="459">
        <v>0.83333333333333337</v>
      </c>
      <c r="F4931" s="780"/>
      <c r="G4931" s="780"/>
      <c r="H4931" s="460">
        <f t="shared" si="305"/>
        <v>0</v>
      </c>
      <c r="I4931" s="460">
        <f t="shared" si="306"/>
        <v>0</v>
      </c>
      <c r="J4931" s="460">
        <f t="shared" si="308"/>
        <v>0</v>
      </c>
      <c r="K4931" s="9"/>
      <c r="P4931" s="2"/>
      <c r="Q4931" s="27"/>
      <c r="R4931" s="2"/>
      <c r="S4931" s="2"/>
      <c r="T4931" s="2"/>
      <c r="U4931" s="2"/>
      <c r="V4931" s="2"/>
      <c r="W4931" s="2"/>
    </row>
    <row r="4932" spans="2:23" ht="15" customHeight="1" x14ac:dyDescent="0.35">
      <c r="B4932" s="349"/>
      <c r="C4932" s="715" t="str">
        <f t="shared" si="307"/>
        <v/>
      </c>
      <c r="D4932" s="458">
        <f>IF(ISNUMBER(Summary!$D$17), DATE(Summary!$D$17, 1, 1) + INT((ROW(B4894)-1)/24), DATE(2024, 1, 1) + INT((ROW(B4894)-1)/24))</f>
        <v>45495</v>
      </c>
      <c r="E4932" s="459">
        <v>0.87500000000000011</v>
      </c>
      <c r="F4932" s="780"/>
      <c r="G4932" s="780"/>
      <c r="H4932" s="460">
        <f t="shared" si="305"/>
        <v>0</v>
      </c>
      <c r="I4932" s="460">
        <f t="shared" si="306"/>
        <v>0</v>
      </c>
      <c r="J4932" s="460">
        <f t="shared" si="308"/>
        <v>0</v>
      </c>
      <c r="K4932" s="9"/>
      <c r="P4932" s="2"/>
      <c r="Q4932" s="27"/>
      <c r="R4932" s="2"/>
      <c r="S4932" s="2"/>
      <c r="T4932" s="2"/>
      <c r="U4932" s="2"/>
      <c r="V4932" s="2"/>
      <c r="W4932" s="2"/>
    </row>
    <row r="4933" spans="2:23" ht="15" customHeight="1" x14ac:dyDescent="0.35">
      <c r="B4933" s="349"/>
      <c r="C4933" s="715" t="str">
        <f t="shared" si="307"/>
        <v/>
      </c>
      <c r="D4933" s="458">
        <f>IF(ISNUMBER(Summary!$D$17), DATE(Summary!$D$17, 1, 1) + INT((ROW(B4895)-1)/24), DATE(2024, 1, 1) + INT((ROW(B4895)-1)/24))</f>
        <v>45495</v>
      </c>
      <c r="E4933" s="459">
        <v>0.91666666666666674</v>
      </c>
      <c r="F4933" s="780"/>
      <c r="G4933" s="780"/>
      <c r="H4933" s="460">
        <f t="shared" si="305"/>
        <v>0</v>
      </c>
      <c r="I4933" s="460">
        <f t="shared" si="306"/>
        <v>0</v>
      </c>
      <c r="J4933" s="460">
        <f t="shared" si="308"/>
        <v>0</v>
      </c>
      <c r="K4933" s="9"/>
      <c r="P4933" s="2"/>
      <c r="Q4933" s="27"/>
      <c r="R4933" s="2"/>
      <c r="S4933" s="2"/>
      <c r="T4933" s="2"/>
      <c r="U4933" s="2"/>
      <c r="V4933" s="2"/>
      <c r="W4933" s="2"/>
    </row>
    <row r="4934" spans="2:23" ht="15" customHeight="1" x14ac:dyDescent="0.35">
      <c r="B4934" s="349"/>
      <c r="C4934" s="715" t="str">
        <f t="shared" si="307"/>
        <v/>
      </c>
      <c r="D4934" s="458">
        <f>IF(ISNUMBER(Summary!$D$17), DATE(Summary!$D$17, 1, 1) + INT((ROW(B4896)-1)/24), DATE(2024, 1, 1) + INT((ROW(B4896)-1)/24))</f>
        <v>45495</v>
      </c>
      <c r="E4934" s="459">
        <v>0.95833333333333337</v>
      </c>
      <c r="F4934" s="780"/>
      <c r="G4934" s="780"/>
      <c r="H4934" s="460">
        <f t="shared" si="305"/>
        <v>0</v>
      </c>
      <c r="I4934" s="460">
        <f t="shared" si="306"/>
        <v>0</v>
      </c>
      <c r="J4934" s="460">
        <f t="shared" si="308"/>
        <v>0</v>
      </c>
      <c r="K4934" s="9"/>
      <c r="P4934" s="2"/>
      <c r="Q4934" s="27"/>
      <c r="R4934" s="2"/>
      <c r="S4934" s="2"/>
      <c r="T4934" s="2"/>
      <c r="U4934" s="2"/>
      <c r="V4934" s="2"/>
      <c r="W4934" s="2"/>
    </row>
    <row r="4935" spans="2:23" ht="15" customHeight="1" x14ac:dyDescent="0.35">
      <c r="B4935" s="457"/>
      <c r="C4935" s="715">
        <f t="shared" si="307"/>
        <v>45496</v>
      </c>
      <c r="D4935" s="458">
        <f>IF(ISNUMBER(Summary!$D$17), DATE(Summary!$D$17, 1, 1) + INT((ROW(B4897)-1)/24), DATE(2024, 1, 1) + INT((ROW(B4897)-1)/24))</f>
        <v>45496</v>
      </c>
      <c r="E4935" s="459">
        <v>3.1225022567582528E-17</v>
      </c>
      <c r="F4935" s="780"/>
      <c r="G4935" s="780"/>
      <c r="H4935" s="460">
        <f t="shared" si="305"/>
        <v>0</v>
      </c>
      <c r="I4935" s="460">
        <f t="shared" si="306"/>
        <v>0</v>
      </c>
      <c r="J4935" s="460">
        <f t="shared" si="308"/>
        <v>0</v>
      </c>
      <c r="K4935" s="9"/>
      <c r="P4935" s="2"/>
      <c r="Q4935" s="27"/>
      <c r="R4935" s="2"/>
      <c r="S4935" s="2"/>
      <c r="T4935" s="2"/>
      <c r="U4935" s="2"/>
      <c r="V4935" s="2"/>
      <c r="W4935" s="2"/>
    </row>
    <row r="4936" spans="2:23" ht="15" customHeight="1" x14ac:dyDescent="0.35">
      <c r="B4936" s="349"/>
      <c r="C4936" s="715" t="str">
        <f t="shared" si="307"/>
        <v/>
      </c>
      <c r="D4936" s="458">
        <f>IF(ISNUMBER(Summary!$D$17), DATE(Summary!$D$17, 1, 1) + INT((ROW(B4898)-1)/24), DATE(2024, 1, 1) + INT((ROW(B4898)-1)/24))</f>
        <v>45496</v>
      </c>
      <c r="E4936" s="459">
        <v>4.1666666666666699E-2</v>
      </c>
      <c r="F4936" s="780"/>
      <c r="G4936" s="780"/>
      <c r="H4936" s="460">
        <f t="shared" si="305"/>
        <v>0</v>
      </c>
      <c r="I4936" s="460">
        <f t="shared" si="306"/>
        <v>0</v>
      </c>
      <c r="J4936" s="460">
        <f t="shared" si="308"/>
        <v>0</v>
      </c>
      <c r="K4936" s="9"/>
      <c r="P4936" s="2"/>
      <c r="Q4936" s="27"/>
      <c r="R4936" s="2"/>
      <c r="S4936" s="2"/>
      <c r="T4936" s="2"/>
      <c r="U4936" s="2"/>
      <c r="V4936" s="2"/>
      <c r="W4936" s="2"/>
    </row>
    <row r="4937" spans="2:23" ht="15" customHeight="1" x14ac:dyDescent="0.35">
      <c r="B4937" s="349"/>
      <c r="C4937" s="715" t="str">
        <f t="shared" si="307"/>
        <v/>
      </c>
      <c r="D4937" s="458">
        <f>IF(ISNUMBER(Summary!$D$17), DATE(Summary!$D$17, 1, 1) + INT((ROW(B4899)-1)/24), DATE(2024, 1, 1) + INT((ROW(B4899)-1)/24))</f>
        <v>45496</v>
      </c>
      <c r="E4937" s="459">
        <v>8.333333333333337E-2</v>
      </c>
      <c r="F4937" s="780"/>
      <c r="G4937" s="780"/>
      <c r="H4937" s="460">
        <f t="shared" si="305"/>
        <v>0</v>
      </c>
      <c r="I4937" s="460">
        <f t="shared" si="306"/>
        <v>0</v>
      </c>
      <c r="J4937" s="460">
        <f t="shared" si="308"/>
        <v>0</v>
      </c>
      <c r="K4937" s="9"/>
      <c r="P4937" s="2"/>
      <c r="Q4937" s="27"/>
      <c r="R4937" s="2"/>
      <c r="S4937" s="2"/>
      <c r="T4937" s="2"/>
      <c r="U4937" s="2"/>
      <c r="V4937" s="2"/>
      <c r="W4937" s="2"/>
    </row>
    <row r="4938" spans="2:23" ht="15" customHeight="1" x14ac:dyDescent="0.35">
      <c r="B4938" s="349"/>
      <c r="C4938" s="715" t="str">
        <f t="shared" si="307"/>
        <v/>
      </c>
      <c r="D4938" s="458">
        <f>IF(ISNUMBER(Summary!$D$17), DATE(Summary!$D$17, 1, 1) + INT((ROW(B4900)-1)/24), DATE(2024, 1, 1) + INT((ROW(B4900)-1)/24))</f>
        <v>45496</v>
      </c>
      <c r="E4938" s="459">
        <v>0.12500000000000006</v>
      </c>
      <c r="F4938" s="780"/>
      <c r="G4938" s="780"/>
      <c r="H4938" s="460">
        <f t="shared" si="305"/>
        <v>0</v>
      </c>
      <c r="I4938" s="460">
        <f t="shared" si="306"/>
        <v>0</v>
      </c>
      <c r="J4938" s="460">
        <f t="shared" si="308"/>
        <v>0</v>
      </c>
      <c r="K4938" s="9"/>
      <c r="P4938" s="2"/>
      <c r="Q4938" s="27"/>
      <c r="R4938" s="2"/>
      <c r="S4938" s="2"/>
      <c r="T4938" s="2"/>
      <c r="U4938" s="2"/>
      <c r="V4938" s="2"/>
      <c r="W4938" s="2"/>
    </row>
    <row r="4939" spans="2:23" ht="15" customHeight="1" x14ac:dyDescent="0.35">
      <c r="B4939" s="349"/>
      <c r="C4939" s="715" t="str">
        <f t="shared" si="307"/>
        <v/>
      </c>
      <c r="D4939" s="458">
        <f>IF(ISNUMBER(Summary!$D$17), DATE(Summary!$D$17, 1, 1) + INT((ROW(B4901)-1)/24), DATE(2024, 1, 1) + INT((ROW(B4901)-1)/24))</f>
        <v>45496</v>
      </c>
      <c r="E4939" s="459">
        <v>0.16666666666666669</v>
      </c>
      <c r="F4939" s="780"/>
      <c r="G4939" s="780"/>
      <c r="H4939" s="460">
        <f t="shared" si="305"/>
        <v>0</v>
      </c>
      <c r="I4939" s="460">
        <f t="shared" si="306"/>
        <v>0</v>
      </c>
      <c r="J4939" s="460">
        <f t="shared" si="308"/>
        <v>0</v>
      </c>
      <c r="K4939" s="9"/>
      <c r="P4939" s="2"/>
      <c r="Q4939" s="27"/>
      <c r="R4939" s="2"/>
      <c r="S4939" s="2"/>
      <c r="T4939" s="2"/>
      <c r="U4939" s="2"/>
      <c r="V4939" s="2"/>
      <c r="W4939" s="2"/>
    </row>
    <row r="4940" spans="2:23" ht="15" customHeight="1" x14ac:dyDescent="0.35">
      <c r="B4940" s="349"/>
      <c r="C4940" s="715" t="str">
        <f t="shared" si="307"/>
        <v/>
      </c>
      <c r="D4940" s="458">
        <f>IF(ISNUMBER(Summary!$D$17), DATE(Summary!$D$17, 1, 1) + INT((ROW(B4902)-1)/24), DATE(2024, 1, 1) + INT((ROW(B4902)-1)/24))</f>
        <v>45496</v>
      </c>
      <c r="E4940" s="459">
        <v>0.20833333333333337</v>
      </c>
      <c r="F4940" s="780"/>
      <c r="G4940" s="780"/>
      <c r="H4940" s="460">
        <f t="shared" si="305"/>
        <v>0</v>
      </c>
      <c r="I4940" s="460">
        <f t="shared" si="306"/>
        <v>0</v>
      </c>
      <c r="J4940" s="460">
        <f t="shared" si="308"/>
        <v>0</v>
      </c>
      <c r="K4940" s="9"/>
      <c r="P4940" s="2"/>
      <c r="Q4940" s="27"/>
      <c r="R4940" s="2"/>
      <c r="S4940" s="2"/>
      <c r="T4940" s="2"/>
      <c r="U4940" s="2"/>
      <c r="V4940" s="2"/>
      <c r="W4940" s="2"/>
    </row>
    <row r="4941" spans="2:23" ht="15" customHeight="1" x14ac:dyDescent="0.35">
      <c r="B4941" s="349"/>
      <c r="C4941" s="715" t="str">
        <f t="shared" si="307"/>
        <v/>
      </c>
      <c r="D4941" s="458">
        <f>IF(ISNUMBER(Summary!$D$17), DATE(Summary!$D$17, 1, 1) + INT((ROW(B4903)-1)/24), DATE(2024, 1, 1) + INT((ROW(B4903)-1)/24))</f>
        <v>45496</v>
      </c>
      <c r="E4941" s="459">
        <v>0.25</v>
      </c>
      <c r="F4941" s="780"/>
      <c r="G4941" s="780"/>
      <c r="H4941" s="460">
        <f t="shared" si="305"/>
        <v>0</v>
      </c>
      <c r="I4941" s="460">
        <f t="shared" si="306"/>
        <v>0</v>
      </c>
      <c r="J4941" s="460">
        <f t="shared" si="308"/>
        <v>0</v>
      </c>
      <c r="K4941" s="9"/>
      <c r="P4941" s="2"/>
      <c r="Q4941" s="27"/>
      <c r="R4941" s="2"/>
      <c r="S4941" s="2"/>
      <c r="T4941" s="2"/>
      <c r="U4941" s="2"/>
      <c r="V4941" s="2"/>
      <c r="W4941" s="2"/>
    </row>
    <row r="4942" spans="2:23" ht="15" customHeight="1" x14ac:dyDescent="0.35">
      <c r="B4942" s="349"/>
      <c r="C4942" s="715" t="str">
        <f t="shared" si="307"/>
        <v/>
      </c>
      <c r="D4942" s="458">
        <f>IF(ISNUMBER(Summary!$D$17), DATE(Summary!$D$17, 1, 1) + INT((ROW(B4904)-1)/24), DATE(2024, 1, 1) + INT((ROW(B4904)-1)/24))</f>
        <v>45496</v>
      </c>
      <c r="E4942" s="459">
        <v>0.29166666666666669</v>
      </c>
      <c r="F4942" s="780"/>
      <c r="G4942" s="780"/>
      <c r="H4942" s="460">
        <f t="shared" si="305"/>
        <v>0</v>
      </c>
      <c r="I4942" s="460">
        <f t="shared" si="306"/>
        <v>0</v>
      </c>
      <c r="J4942" s="460">
        <f t="shared" si="308"/>
        <v>0</v>
      </c>
      <c r="K4942" s="9"/>
      <c r="P4942" s="2"/>
      <c r="Q4942" s="27"/>
      <c r="R4942" s="2"/>
      <c r="S4942" s="2"/>
      <c r="T4942" s="2"/>
      <c r="U4942" s="2"/>
      <c r="V4942" s="2"/>
      <c r="W4942" s="2"/>
    </row>
    <row r="4943" spans="2:23" ht="15" customHeight="1" x14ac:dyDescent="0.35">
      <c r="B4943" s="349"/>
      <c r="C4943" s="715" t="str">
        <f t="shared" si="307"/>
        <v/>
      </c>
      <c r="D4943" s="458">
        <f>IF(ISNUMBER(Summary!$D$17), DATE(Summary!$D$17, 1, 1) + INT((ROW(B4905)-1)/24), DATE(2024, 1, 1) + INT((ROW(B4905)-1)/24))</f>
        <v>45496</v>
      </c>
      <c r="E4943" s="459">
        <v>0.33333333333333337</v>
      </c>
      <c r="F4943" s="780"/>
      <c r="G4943" s="780"/>
      <c r="H4943" s="460">
        <f t="shared" si="305"/>
        <v>0</v>
      </c>
      <c r="I4943" s="460">
        <f t="shared" si="306"/>
        <v>0</v>
      </c>
      <c r="J4943" s="460">
        <f t="shared" si="308"/>
        <v>0</v>
      </c>
      <c r="K4943" s="9"/>
      <c r="P4943" s="2"/>
      <c r="Q4943" s="27"/>
      <c r="R4943" s="2"/>
      <c r="S4943" s="2"/>
      <c r="T4943" s="2"/>
      <c r="U4943" s="2"/>
      <c r="V4943" s="2"/>
      <c r="W4943" s="2"/>
    </row>
    <row r="4944" spans="2:23" ht="15" customHeight="1" x14ac:dyDescent="0.35">
      <c r="B4944" s="349"/>
      <c r="C4944" s="715" t="str">
        <f t="shared" si="307"/>
        <v/>
      </c>
      <c r="D4944" s="458">
        <f>IF(ISNUMBER(Summary!$D$17), DATE(Summary!$D$17, 1, 1) + INT((ROW(B4906)-1)/24), DATE(2024, 1, 1) + INT((ROW(B4906)-1)/24))</f>
        <v>45496</v>
      </c>
      <c r="E4944" s="459">
        <v>0.375</v>
      </c>
      <c r="F4944" s="780"/>
      <c r="G4944" s="780"/>
      <c r="H4944" s="460">
        <f t="shared" si="305"/>
        <v>0</v>
      </c>
      <c r="I4944" s="460">
        <f t="shared" si="306"/>
        <v>0</v>
      </c>
      <c r="J4944" s="460">
        <f t="shared" si="308"/>
        <v>0</v>
      </c>
      <c r="K4944" s="9"/>
      <c r="P4944" s="2"/>
      <c r="Q4944" s="27"/>
      <c r="R4944" s="2"/>
      <c r="S4944" s="2"/>
      <c r="T4944" s="2"/>
      <c r="U4944" s="2"/>
      <c r="V4944" s="2"/>
      <c r="W4944" s="2"/>
    </row>
    <row r="4945" spans="2:23" ht="15" customHeight="1" x14ac:dyDescent="0.35">
      <c r="B4945" s="349"/>
      <c r="C4945" s="715" t="str">
        <f t="shared" si="307"/>
        <v/>
      </c>
      <c r="D4945" s="458">
        <f>IF(ISNUMBER(Summary!$D$17), DATE(Summary!$D$17, 1, 1) + INT((ROW(B4907)-1)/24), DATE(2024, 1, 1) + INT((ROW(B4907)-1)/24))</f>
        <v>45496</v>
      </c>
      <c r="E4945" s="459">
        <v>0.41666666666666669</v>
      </c>
      <c r="F4945" s="780"/>
      <c r="G4945" s="780"/>
      <c r="H4945" s="460">
        <f t="shared" si="305"/>
        <v>0</v>
      </c>
      <c r="I4945" s="460">
        <f t="shared" si="306"/>
        <v>0</v>
      </c>
      <c r="J4945" s="460">
        <f t="shared" si="308"/>
        <v>0</v>
      </c>
      <c r="K4945" s="9"/>
      <c r="P4945" s="2"/>
      <c r="Q4945" s="27"/>
      <c r="R4945" s="2"/>
      <c r="S4945" s="2"/>
      <c r="T4945" s="2"/>
      <c r="U4945" s="2"/>
      <c r="V4945" s="2"/>
      <c r="W4945" s="2"/>
    </row>
    <row r="4946" spans="2:23" ht="15" customHeight="1" x14ac:dyDescent="0.35">
      <c r="B4946" s="349"/>
      <c r="C4946" s="715" t="str">
        <f t="shared" si="307"/>
        <v/>
      </c>
      <c r="D4946" s="458">
        <f>IF(ISNUMBER(Summary!$D$17), DATE(Summary!$D$17, 1, 1) + INT((ROW(B4908)-1)/24), DATE(2024, 1, 1) + INT((ROW(B4908)-1)/24))</f>
        <v>45496</v>
      </c>
      <c r="E4946" s="459">
        <v>0.45833333333333337</v>
      </c>
      <c r="F4946" s="780"/>
      <c r="G4946" s="780"/>
      <c r="H4946" s="460">
        <f t="shared" si="305"/>
        <v>0</v>
      </c>
      <c r="I4946" s="460">
        <f t="shared" si="306"/>
        <v>0</v>
      </c>
      <c r="J4946" s="460">
        <f t="shared" si="308"/>
        <v>0</v>
      </c>
      <c r="K4946" s="9"/>
      <c r="P4946" s="2"/>
      <c r="Q4946" s="27"/>
      <c r="R4946" s="2"/>
      <c r="S4946" s="2"/>
      <c r="T4946" s="2"/>
      <c r="U4946" s="2"/>
      <c r="V4946" s="2"/>
      <c r="W4946" s="2"/>
    </row>
    <row r="4947" spans="2:23" ht="15" customHeight="1" x14ac:dyDescent="0.35">
      <c r="B4947" s="349"/>
      <c r="C4947" s="715" t="str">
        <f t="shared" si="307"/>
        <v/>
      </c>
      <c r="D4947" s="458">
        <f>IF(ISNUMBER(Summary!$D$17), DATE(Summary!$D$17, 1, 1) + INT((ROW(B4909)-1)/24), DATE(2024, 1, 1) + INT((ROW(B4909)-1)/24))</f>
        <v>45496</v>
      </c>
      <c r="E4947" s="459">
        <v>0.50000000000000011</v>
      </c>
      <c r="F4947" s="780"/>
      <c r="G4947" s="780"/>
      <c r="H4947" s="460">
        <f t="shared" si="305"/>
        <v>0</v>
      </c>
      <c r="I4947" s="460">
        <f t="shared" si="306"/>
        <v>0</v>
      </c>
      <c r="J4947" s="460">
        <f t="shared" si="308"/>
        <v>0</v>
      </c>
      <c r="K4947" s="9"/>
      <c r="P4947" s="2"/>
      <c r="Q4947" s="27"/>
      <c r="R4947" s="2"/>
      <c r="S4947" s="2"/>
      <c r="T4947" s="2"/>
      <c r="U4947" s="2"/>
      <c r="V4947" s="2"/>
      <c r="W4947" s="2"/>
    </row>
    <row r="4948" spans="2:23" ht="15" customHeight="1" x14ac:dyDescent="0.35">
      <c r="B4948" s="349"/>
      <c r="C4948" s="715" t="str">
        <f t="shared" si="307"/>
        <v/>
      </c>
      <c r="D4948" s="458">
        <f>IF(ISNUMBER(Summary!$D$17), DATE(Summary!$D$17, 1, 1) + INT((ROW(B4910)-1)/24), DATE(2024, 1, 1) + INT((ROW(B4910)-1)/24))</f>
        <v>45496</v>
      </c>
      <c r="E4948" s="459">
        <v>0.54166666666666674</v>
      </c>
      <c r="F4948" s="780"/>
      <c r="G4948" s="780"/>
      <c r="H4948" s="460">
        <f t="shared" si="305"/>
        <v>0</v>
      </c>
      <c r="I4948" s="460">
        <f t="shared" si="306"/>
        <v>0</v>
      </c>
      <c r="J4948" s="460">
        <f t="shared" si="308"/>
        <v>0</v>
      </c>
      <c r="K4948" s="9"/>
      <c r="P4948" s="2"/>
      <c r="Q4948" s="27"/>
      <c r="R4948" s="2"/>
      <c r="S4948" s="2"/>
      <c r="T4948" s="2"/>
      <c r="U4948" s="2"/>
      <c r="V4948" s="2"/>
      <c r="W4948" s="2"/>
    </row>
    <row r="4949" spans="2:23" ht="15" customHeight="1" x14ac:dyDescent="0.35">
      <c r="B4949" s="349"/>
      <c r="C4949" s="715" t="str">
        <f t="shared" si="307"/>
        <v/>
      </c>
      <c r="D4949" s="458">
        <f>IF(ISNUMBER(Summary!$D$17), DATE(Summary!$D$17, 1, 1) + INT((ROW(B4911)-1)/24), DATE(2024, 1, 1) + INT((ROW(B4911)-1)/24))</f>
        <v>45496</v>
      </c>
      <c r="E4949" s="459">
        <v>0.58333333333333337</v>
      </c>
      <c r="F4949" s="780"/>
      <c r="G4949" s="780"/>
      <c r="H4949" s="460">
        <f t="shared" si="305"/>
        <v>0</v>
      </c>
      <c r="I4949" s="460">
        <f t="shared" si="306"/>
        <v>0</v>
      </c>
      <c r="J4949" s="460">
        <f t="shared" si="308"/>
        <v>0</v>
      </c>
      <c r="K4949" s="9"/>
      <c r="P4949" s="2"/>
      <c r="Q4949" s="27"/>
      <c r="R4949" s="2"/>
      <c r="S4949" s="2"/>
      <c r="T4949" s="2"/>
      <c r="U4949" s="2"/>
      <c r="V4949" s="2"/>
      <c r="W4949" s="2"/>
    </row>
    <row r="4950" spans="2:23" ht="15" customHeight="1" x14ac:dyDescent="0.35">
      <c r="B4950" s="349"/>
      <c r="C4950" s="715" t="str">
        <f t="shared" si="307"/>
        <v/>
      </c>
      <c r="D4950" s="458">
        <f>IF(ISNUMBER(Summary!$D$17), DATE(Summary!$D$17, 1, 1) + INT((ROW(B4912)-1)/24), DATE(2024, 1, 1) + INT((ROW(B4912)-1)/24))</f>
        <v>45496</v>
      </c>
      <c r="E4950" s="459">
        <v>0.62500000000000011</v>
      </c>
      <c r="F4950" s="780"/>
      <c r="G4950" s="780"/>
      <c r="H4950" s="460">
        <f t="shared" si="305"/>
        <v>0</v>
      </c>
      <c r="I4950" s="460">
        <f t="shared" si="306"/>
        <v>0</v>
      </c>
      <c r="J4950" s="460">
        <f t="shared" si="308"/>
        <v>0</v>
      </c>
      <c r="K4950" s="9"/>
      <c r="P4950" s="2"/>
      <c r="Q4950" s="27"/>
      <c r="R4950" s="2"/>
      <c r="S4950" s="2"/>
      <c r="T4950" s="2"/>
      <c r="U4950" s="2"/>
      <c r="V4950" s="2"/>
      <c r="W4950" s="2"/>
    </row>
    <row r="4951" spans="2:23" ht="15" customHeight="1" x14ac:dyDescent="0.35">
      <c r="B4951" s="349"/>
      <c r="C4951" s="715" t="str">
        <f t="shared" si="307"/>
        <v/>
      </c>
      <c r="D4951" s="458">
        <f>IF(ISNUMBER(Summary!$D$17), DATE(Summary!$D$17, 1, 1) + INT((ROW(B4913)-1)/24), DATE(2024, 1, 1) + INT((ROW(B4913)-1)/24))</f>
        <v>45496</v>
      </c>
      <c r="E4951" s="459">
        <v>0.66666666666666674</v>
      </c>
      <c r="F4951" s="780"/>
      <c r="G4951" s="780"/>
      <c r="H4951" s="460">
        <f t="shared" si="305"/>
        <v>0</v>
      </c>
      <c r="I4951" s="460">
        <f t="shared" si="306"/>
        <v>0</v>
      </c>
      <c r="J4951" s="460">
        <f t="shared" si="308"/>
        <v>0</v>
      </c>
      <c r="K4951" s="9"/>
      <c r="P4951" s="2"/>
      <c r="Q4951" s="27"/>
      <c r="R4951" s="2"/>
      <c r="S4951" s="2"/>
      <c r="T4951" s="2"/>
      <c r="U4951" s="2"/>
      <c r="V4951" s="2"/>
      <c r="W4951" s="2"/>
    </row>
    <row r="4952" spans="2:23" ht="15" customHeight="1" x14ac:dyDescent="0.35">
      <c r="B4952" s="349"/>
      <c r="C4952" s="715" t="str">
        <f t="shared" si="307"/>
        <v/>
      </c>
      <c r="D4952" s="458">
        <f>IF(ISNUMBER(Summary!$D$17), DATE(Summary!$D$17, 1, 1) + INT((ROW(B4914)-1)/24), DATE(2024, 1, 1) + INT((ROW(B4914)-1)/24))</f>
        <v>45496</v>
      </c>
      <c r="E4952" s="459">
        <v>0.70833333333333337</v>
      </c>
      <c r="F4952" s="780"/>
      <c r="G4952" s="780"/>
      <c r="H4952" s="460">
        <f t="shared" si="305"/>
        <v>0</v>
      </c>
      <c r="I4952" s="460">
        <f t="shared" si="306"/>
        <v>0</v>
      </c>
      <c r="J4952" s="460">
        <f t="shared" si="308"/>
        <v>0</v>
      </c>
      <c r="K4952" s="9"/>
      <c r="P4952" s="2"/>
      <c r="Q4952" s="27"/>
      <c r="R4952" s="2"/>
      <c r="S4952" s="2"/>
      <c r="T4952" s="2"/>
      <c r="U4952" s="2"/>
      <c r="V4952" s="2"/>
      <c r="W4952" s="2"/>
    </row>
    <row r="4953" spans="2:23" ht="15" customHeight="1" x14ac:dyDescent="0.35">
      <c r="B4953" s="349"/>
      <c r="C4953" s="715" t="str">
        <f t="shared" si="307"/>
        <v/>
      </c>
      <c r="D4953" s="458">
        <f>IF(ISNUMBER(Summary!$D$17), DATE(Summary!$D$17, 1, 1) + INT((ROW(B4915)-1)/24), DATE(2024, 1, 1) + INT((ROW(B4915)-1)/24))</f>
        <v>45496</v>
      </c>
      <c r="E4953" s="459">
        <v>0.75000000000000011</v>
      </c>
      <c r="F4953" s="780"/>
      <c r="G4953" s="780"/>
      <c r="H4953" s="460">
        <f t="shared" si="305"/>
        <v>0</v>
      </c>
      <c r="I4953" s="460">
        <f t="shared" si="306"/>
        <v>0</v>
      </c>
      <c r="J4953" s="460">
        <f t="shared" si="308"/>
        <v>0</v>
      </c>
      <c r="K4953" s="9"/>
      <c r="P4953" s="2"/>
      <c r="Q4953" s="27"/>
      <c r="R4953" s="2"/>
      <c r="S4953" s="2"/>
      <c r="T4953" s="2"/>
      <c r="U4953" s="2"/>
      <c r="V4953" s="2"/>
      <c r="W4953" s="2"/>
    </row>
    <row r="4954" spans="2:23" ht="15" customHeight="1" x14ac:dyDescent="0.35">
      <c r="B4954" s="349"/>
      <c r="C4954" s="715" t="str">
        <f t="shared" si="307"/>
        <v/>
      </c>
      <c r="D4954" s="458">
        <f>IF(ISNUMBER(Summary!$D$17), DATE(Summary!$D$17, 1, 1) + INT((ROW(B4916)-1)/24), DATE(2024, 1, 1) + INT((ROW(B4916)-1)/24))</f>
        <v>45496</v>
      </c>
      <c r="E4954" s="459">
        <v>0.79166666666666674</v>
      </c>
      <c r="F4954" s="780"/>
      <c r="G4954" s="780"/>
      <c r="H4954" s="460">
        <f t="shared" si="305"/>
        <v>0</v>
      </c>
      <c r="I4954" s="460">
        <f t="shared" si="306"/>
        <v>0</v>
      </c>
      <c r="J4954" s="460">
        <f t="shared" si="308"/>
        <v>0</v>
      </c>
      <c r="K4954" s="9"/>
      <c r="P4954" s="2"/>
      <c r="Q4954" s="27"/>
      <c r="R4954" s="2"/>
      <c r="S4954" s="2"/>
      <c r="T4954" s="2"/>
      <c r="U4954" s="2"/>
      <c r="V4954" s="2"/>
      <c r="W4954" s="2"/>
    </row>
    <row r="4955" spans="2:23" ht="15" customHeight="1" x14ac:dyDescent="0.35">
      <c r="B4955" s="349"/>
      <c r="C4955" s="715" t="str">
        <f t="shared" si="307"/>
        <v/>
      </c>
      <c r="D4955" s="458">
        <f>IF(ISNUMBER(Summary!$D$17), DATE(Summary!$D$17, 1, 1) + INT((ROW(B4917)-1)/24), DATE(2024, 1, 1) + INT((ROW(B4917)-1)/24))</f>
        <v>45496</v>
      </c>
      <c r="E4955" s="459">
        <v>0.83333333333333337</v>
      </c>
      <c r="F4955" s="780"/>
      <c r="G4955" s="780"/>
      <c r="H4955" s="460">
        <f t="shared" si="305"/>
        <v>0</v>
      </c>
      <c r="I4955" s="460">
        <f t="shared" si="306"/>
        <v>0</v>
      </c>
      <c r="J4955" s="460">
        <f t="shared" si="308"/>
        <v>0</v>
      </c>
      <c r="K4955" s="9"/>
      <c r="P4955" s="2"/>
      <c r="Q4955" s="27"/>
      <c r="R4955" s="2"/>
      <c r="S4955" s="2"/>
      <c r="T4955" s="2"/>
      <c r="U4955" s="2"/>
      <c r="V4955" s="2"/>
      <c r="W4955" s="2"/>
    </row>
    <row r="4956" spans="2:23" ht="15" customHeight="1" x14ac:dyDescent="0.35">
      <c r="B4956" s="349"/>
      <c r="C4956" s="715" t="str">
        <f t="shared" si="307"/>
        <v/>
      </c>
      <c r="D4956" s="458">
        <f>IF(ISNUMBER(Summary!$D$17), DATE(Summary!$D$17, 1, 1) + INT((ROW(B4918)-1)/24), DATE(2024, 1, 1) + INT((ROW(B4918)-1)/24))</f>
        <v>45496</v>
      </c>
      <c r="E4956" s="459">
        <v>0.87500000000000011</v>
      </c>
      <c r="F4956" s="780"/>
      <c r="G4956" s="780"/>
      <c r="H4956" s="460">
        <f t="shared" si="305"/>
        <v>0</v>
      </c>
      <c r="I4956" s="460">
        <f t="shared" si="306"/>
        <v>0</v>
      </c>
      <c r="J4956" s="460">
        <f t="shared" si="308"/>
        <v>0</v>
      </c>
      <c r="K4956" s="9"/>
      <c r="P4956" s="2"/>
      <c r="Q4956" s="27"/>
      <c r="R4956" s="2"/>
      <c r="S4956" s="2"/>
      <c r="T4956" s="2"/>
      <c r="U4956" s="2"/>
      <c r="V4956" s="2"/>
      <c r="W4956" s="2"/>
    </row>
    <row r="4957" spans="2:23" ht="15" customHeight="1" x14ac:dyDescent="0.35">
      <c r="B4957" s="349"/>
      <c r="C4957" s="715" t="str">
        <f t="shared" si="307"/>
        <v/>
      </c>
      <c r="D4957" s="458">
        <f>IF(ISNUMBER(Summary!$D$17), DATE(Summary!$D$17, 1, 1) + INT((ROW(B4919)-1)/24), DATE(2024, 1, 1) + INT((ROW(B4919)-1)/24))</f>
        <v>45496</v>
      </c>
      <c r="E4957" s="459">
        <v>0.91666666666666674</v>
      </c>
      <c r="F4957" s="780"/>
      <c r="G4957" s="780"/>
      <c r="H4957" s="460">
        <f t="shared" si="305"/>
        <v>0</v>
      </c>
      <c r="I4957" s="460">
        <f t="shared" si="306"/>
        <v>0</v>
      </c>
      <c r="J4957" s="460">
        <f t="shared" si="308"/>
        <v>0</v>
      </c>
      <c r="K4957" s="9"/>
      <c r="P4957" s="2"/>
      <c r="Q4957" s="27"/>
      <c r="R4957" s="2"/>
      <c r="S4957" s="2"/>
      <c r="T4957" s="2"/>
      <c r="U4957" s="2"/>
      <c r="V4957" s="2"/>
      <c r="W4957" s="2"/>
    </row>
    <row r="4958" spans="2:23" ht="15" customHeight="1" x14ac:dyDescent="0.35">
      <c r="B4958" s="349"/>
      <c r="C4958" s="715" t="str">
        <f t="shared" si="307"/>
        <v/>
      </c>
      <c r="D4958" s="458">
        <f>IF(ISNUMBER(Summary!$D$17), DATE(Summary!$D$17, 1, 1) + INT((ROW(B4920)-1)/24), DATE(2024, 1, 1) + INT((ROW(B4920)-1)/24))</f>
        <v>45496</v>
      </c>
      <c r="E4958" s="459">
        <v>0.95833333333333337</v>
      </c>
      <c r="F4958" s="780"/>
      <c r="G4958" s="780"/>
      <c r="H4958" s="460">
        <f t="shared" si="305"/>
        <v>0</v>
      </c>
      <c r="I4958" s="460">
        <f t="shared" si="306"/>
        <v>0</v>
      </c>
      <c r="J4958" s="460">
        <f t="shared" si="308"/>
        <v>0</v>
      </c>
      <c r="K4958" s="9"/>
      <c r="P4958" s="2"/>
      <c r="Q4958" s="27"/>
      <c r="R4958" s="2"/>
      <c r="S4958" s="2"/>
      <c r="T4958" s="2"/>
      <c r="U4958" s="2"/>
      <c r="V4958" s="2"/>
      <c r="W4958" s="2"/>
    </row>
    <row r="4959" spans="2:23" ht="15" customHeight="1" x14ac:dyDescent="0.35">
      <c r="B4959" s="457"/>
      <c r="C4959" s="715">
        <f t="shared" si="307"/>
        <v>45497</v>
      </c>
      <c r="D4959" s="458">
        <f>IF(ISNUMBER(Summary!$D$17), DATE(Summary!$D$17, 1, 1) + INT((ROW(B4921)-1)/24), DATE(2024, 1, 1) + INT((ROW(B4921)-1)/24))</f>
        <v>45497</v>
      </c>
      <c r="E4959" s="459">
        <v>3.1225022567582528E-17</v>
      </c>
      <c r="F4959" s="780"/>
      <c r="G4959" s="780"/>
      <c r="H4959" s="460">
        <f t="shared" si="305"/>
        <v>0</v>
      </c>
      <c r="I4959" s="460">
        <f t="shared" si="306"/>
        <v>0</v>
      </c>
      <c r="J4959" s="460">
        <f t="shared" si="308"/>
        <v>0</v>
      </c>
      <c r="K4959" s="9"/>
      <c r="P4959" s="2"/>
      <c r="Q4959" s="27"/>
      <c r="R4959" s="2"/>
      <c r="S4959" s="2"/>
      <c r="T4959" s="2"/>
      <c r="U4959" s="2"/>
      <c r="V4959" s="2"/>
      <c r="W4959" s="2"/>
    </row>
    <row r="4960" spans="2:23" ht="15" customHeight="1" x14ac:dyDescent="0.35">
      <c r="B4960" s="349"/>
      <c r="C4960" s="715" t="str">
        <f t="shared" si="307"/>
        <v/>
      </c>
      <c r="D4960" s="458">
        <f>IF(ISNUMBER(Summary!$D$17), DATE(Summary!$D$17, 1, 1) + INT((ROW(B4922)-1)/24), DATE(2024, 1, 1) + INT((ROW(B4922)-1)/24))</f>
        <v>45497</v>
      </c>
      <c r="E4960" s="459">
        <v>4.1666666666666699E-2</v>
      </c>
      <c r="F4960" s="780"/>
      <c r="G4960" s="780"/>
      <c r="H4960" s="460">
        <f t="shared" si="305"/>
        <v>0</v>
      </c>
      <c r="I4960" s="460">
        <f t="shared" si="306"/>
        <v>0</v>
      </c>
      <c r="J4960" s="460">
        <f t="shared" si="308"/>
        <v>0</v>
      </c>
      <c r="K4960" s="9"/>
      <c r="P4960" s="2"/>
      <c r="Q4960" s="27"/>
      <c r="R4960" s="2"/>
      <c r="S4960" s="2"/>
      <c r="T4960" s="2"/>
      <c r="U4960" s="2"/>
      <c r="V4960" s="2"/>
      <c r="W4960" s="2"/>
    </row>
    <row r="4961" spans="2:23" ht="15" customHeight="1" x14ac:dyDescent="0.35">
      <c r="B4961" s="349"/>
      <c r="C4961" s="715" t="str">
        <f t="shared" si="307"/>
        <v/>
      </c>
      <c r="D4961" s="458">
        <f>IF(ISNUMBER(Summary!$D$17), DATE(Summary!$D$17, 1, 1) + INT((ROW(B4923)-1)/24), DATE(2024, 1, 1) + INT((ROW(B4923)-1)/24))</f>
        <v>45497</v>
      </c>
      <c r="E4961" s="459">
        <v>8.333333333333337E-2</v>
      </c>
      <c r="F4961" s="780"/>
      <c r="G4961" s="780"/>
      <c r="H4961" s="460">
        <f t="shared" si="305"/>
        <v>0</v>
      </c>
      <c r="I4961" s="460">
        <f t="shared" si="306"/>
        <v>0</v>
      </c>
      <c r="J4961" s="460">
        <f t="shared" si="308"/>
        <v>0</v>
      </c>
      <c r="K4961" s="9"/>
      <c r="P4961" s="2"/>
      <c r="Q4961" s="27"/>
      <c r="R4961" s="2"/>
      <c r="S4961" s="2"/>
      <c r="T4961" s="2"/>
      <c r="U4961" s="2"/>
      <c r="V4961" s="2"/>
      <c r="W4961" s="2"/>
    </row>
    <row r="4962" spans="2:23" ht="15" customHeight="1" x14ac:dyDescent="0.35">
      <c r="B4962" s="349"/>
      <c r="C4962" s="715" t="str">
        <f t="shared" si="307"/>
        <v/>
      </c>
      <c r="D4962" s="458">
        <f>IF(ISNUMBER(Summary!$D$17), DATE(Summary!$D$17, 1, 1) + INT((ROW(B4924)-1)/24), DATE(2024, 1, 1) + INT((ROW(B4924)-1)/24))</f>
        <v>45497</v>
      </c>
      <c r="E4962" s="459">
        <v>0.12500000000000006</v>
      </c>
      <c r="F4962" s="780"/>
      <c r="G4962" s="780"/>
      <c r="H4962" s="460">
        <f t="shared" si="305"/>
        <v>0</v>
      </c>
      <c r="I4962" s="460">
        <f t="shared" si="306"/>
        <v>0</v>
      </c>
      <c r="J4962" s="460">
        <f t="shared" si="308"/>
        <v>0</v>
      </c>
      <c r="K4962" s="9"/>
      <c r="P4962" s="2"/>
      <c r="Q4962" s="27"/>
      <c r="R4962" s="2"/>
      <c r="S4962" s="2"/>
      <c r="T4962" s="2"/>
      <c r="U4962" s="2"/>
      <c r="V4962" s="2"/>
      <c r="W4962" s="2"/>
    </row>
    <row r="4963" spans="2:23" ht="15" customHeight="1" x14ac:dyDescent="0.35">
      <c r="B4963" s="349"/>
      <c r="C4963" s="715" t="str">
        <f t="shared" si="307"/>
        <v/>
      </c>
      <c r="D4963" s="458">
        <f>IF(ISNUMBER(Summary!$D$17), DATE(Summary!$D$17, 1, 1) + INT((ROW(B4925)-1)/24), DATE(2024, 1, 1) + INT((ROW(B4925)-1)/24))</f>
        <v>45497</v>
      </c>
      <c r="E4963" s="459">
        <v>0.16666666666666669</v>
      </c>
      <c r="F4963" s="780"/>
      <c r="G4963" s="780"/>
      <c r="H4963" s="460">
        <f t="shared" si="305"/>
        <v>0</v>
      </c>
      <c r="I4963" s="460">
        <f t="shared" si="306"/>
        <v>0</v>
      </c>
      <c r="J4963" s="460">
        <f t="shared" si="308"/>
        <v>0</v>
      </c>
      <c r="K4963" s="9"/>
      <c r="P4963" s="2"/>
      <c r="Q4963" s="27"/>
      <c r="R4963" s="2"/>
      <c r="S4963" s="2"/>
      <c r="T4963" s="2"/>
      <c r="U4963" s="2"/>
      <c r="V4963" s="2"/>
      <c r="W4963" s="2"/>
    </row>
    <row r="4964" spans="2:23" ht="15" customHeight="1" x14ac:dyDescent="0.35">
      <c r="B4964" s="349"/>
      <c r="C4964" s="715" t="str">
        <f t="shared" si="307"/>
        <v/>
      </c>
      <c r="D4964" s="458">
        <f>IF(ISNUMBER(Summary!$D$17), DATE(Summary!$D$17, 1, 1) + INT((ROW(B4926)-1)/24), DATE(2024, 1, 1) + INT((ROW(B4926)-1)/24))</f>
        <v>45497</v>
      </c>
      <c r="E4964" s="459">
        <v>0.20833333333333337</v>
      </c>
      <c r="F4964" s="780"/>
      <c r="G4964" s="780"/>
      <c r="H4964" s="460">
        <f t="shared" si="305"/>
        <v>0</v>
      </c>
      <c r="I4964" s="460">
        <f t="shared" si="306"/>
        <v>0</v>
      </c>
      <c r="J4964" s="460">
        <f t="shared" si="308"/>
        <v>0</v>
      </c>
      <c r="K4964" s="9"/>
      <c r="P4964" s="2"/>
      <c r="Q4964" s="27"/>
      <c r="R4964" s="2"/>
      <c r="S4964" s="2"/>
      <c r="T4964" s="2"/>
      <c r="U4964" s="2"/>
      <c r="V4964" s="2"/>
      <c r="W4964" s="2"/>
    </row>
    <row r="4965" spans="2:23" ht="15" customHeight="1" x14ac:dyDescent="0.35">
      <c r="B4965" s="349"/>
      <c r="C4965" s="715" t="str">
        <f t="shared" si="307"/>
        <v/>
      </c>
      <c r="D4965" s="458">
        <f>IF(ISNUMBER(Summary!$D$17), DATE(Summary!$D$17, 1, 1) + INT((ROW(B4927)-1)/24), DATE(2024, 1, 1) + INT((ROW(B4927)-1)/24))</f>
        <v>45497</v>
      </c>
      <c r="E4965" s="459">
        <v>0.25</v>
      </c>
      <c r="F4965" s="780"/>
      <c r="G4965" s="780"/>
      <c r="H4965" s="460">
        <f t="shared" si="305"/>
        <v>0</v>
      </c>
      <c r="I4965" s="460">
        <f t="shared" si="306"/>
        <v>0</v>
      </c>
      <c r="J4965" s="460">
        <f t="shared" si="308"/>
        <v>0</v>
      </c>
      <c r="K4965" s="9"/>
      <c r="P4965" s="2"/>
      <c r="Q4965" s="27"/>
      <c r="R4965" s="2"/>
      <c r="S4965" s="2"/>
      <c r="T4965" s="2"/>
      <c r="U4965" s="2"/>
      <c r="V4965" s="2"/>
      <c r="W4965" s="2"/>
    </row>
    <row r="4966" spans="2:23" ht="15" customHeight="1" x14ac:dyDescent="0.35">
      <c r="B4966" s="349"/>
      <c r="C4966" s="715" t="str">
        <f t="shared" si="307"/>
        <v/>
      </c>
      <c r="D4966" s="458">
        <f>IF(ISNUMBER(Summary!$D$17), DATE(Summary!$D$17, 1, 1) + INT((ROW(B4928)-1)/24), DATE(2024, 1, 1) + INT((ROW(B4928)-1)/24))</f>
        <v>45497</v>
      </c>
      <c r="E4966" s="459">
        <v>0.29166666666666669</v>
      </c>
      <c r="F4966" s="780"/>
      <c r="G4966" s="780"/>
      <c r="H4966" s="460">
        <f t="shared" si="305"/>
        <v>0</v>
      </c>
      <c r="I4966" s="460">
        <f t="shared" si="306"/>
        <v>0</v>
      </c>
      <c r="J4966" s="460">
        <f t="shared" si="308"/>
        <v>0</v>
      </c>
      <c r="K4966" s="9"/>
      <c r="P4966" s="2"/>
      <c r="Q4966" s="27"/>
      <c r="R4966" s="2"/>
      <c r="S4966" s="2"/>
      <c r="T4966" s="2"/>
      <c r="U4966" s="2"/>
      <c r="V4966" s="2"/>
      <c r="W4966" s="2"/>
    </row>
    <row r="4967" spans="2:23" ht="15" customHeight="1" x14ac:dyDescent="0.35">
      <c r="B4967" s="349"/>
      <c r="C4967" s="715" t="str">
        <f t="shared" si="307"/>
        <v/>
      </c>
      <c r="D4967" s="458">
        <f>IF(ISNUMBER(Summary!$D$17), DATE(Summary!$D$17, 1, 1) + INT((ROW(B4929)-1)/24), DATE(2024, 1, 1) + INT((ROW(B4929)-1)/24))</f>
        <v>45497</v>
      </c>
      <c r="E4967" s="459">
        <v>0.33333333333333337</v>
      </c>
      <c r="F4967" s="780"/>
      <c r="G4967" s="780"/>
      <c r="H4967" s="460">
        <f t="shared" ref="H4967:H5030" si="309">IF(G4967&gt;F4967,F4967,G4967)</f>
        <v>0</v>
      </c>
      <c r="I4967" s="460">
        <f t="shared" ref="I4967:I5030" si="310">F4967-H4967</f>
        <v>0</v>
      </c>
      <c r="J4967" s="460">
        <f t="shared" si="308"/>
        <v>0</v>
      </c>
      <c r="K4967" s="9"/>
      <c r="P4967" s="2"/>
      <c r="Q4967" s="27"/>
      <c r="R4967" s="2"/>
      <c r="S4967" s="2"/>
      <c r="T4967" s="2"/>
      <c r="U4967" s="2"/>
      <c r="V4967" s="2"/>
      <c r="W4967" s="2"/>
    </row>
    <row r="4968" spans="2:23" ht="15" customHeight="1" x14ac:dyDescent="0.35">
      <c r="B4968" s="349"/>
      <c r="C4968" s="715" t="str">
        <f t="shared" ref="C4968:C5031" si="311">IF(MOD(ROW()-ROW($E$39), 24)=0, $D4968, "")</f>
        <v/>
      </c>
      <c r="D4968" s="458">
        <f>IF(ISNUMBER(Summary!$D$17), DATE(Summary!$D$17, 1, 1) + INT((ROW(B4930)-1)/24), DATE(2024, 1, 1) + INT((ROW(B4930)-1)/24))</f>
        <v>45497</v>
      </c>
      <c r="E4968" s="459">
        <v>0.375</v>
      </c>
      <c r="F4968" s="780"/>
      <c r="G4968" s="780"/>
      <c r="H4968" s="460">
        <f t="shared" si="309"/>
        <v>0</v>
      </c>
      <c r="I4968" s="460">
        <f t="shared" si="310"/>
        <v>0</v>
      </c>
      <c r="J4968" s="460">
        <f t="shared" si="308"/>
        <v>0</v>
      </c>
      <c r="K4968" s="9"/>
      <c r="P4968" s="2"/>
      <c r="Q4968" s="27"/>
      <c r="R4968" s="2"/>
      <c r="S4968" s="2"/>
      <c r="T4968" s="2"/>
      <c r="U4968" s="2"/>
      <c r="V4968" s="2"/>
      <c r="W4968" s="2"/>
    </row>
    <row r="4969" spans="2:23" ht="15" customHeight="1" x14ac:dyDescent="0.35">
      <c r="B4969" s="349"/>
      <c r="C4969" s="715" t="str">
        <f t="shared" si="311"/>
        <v/>
      </c>
      <c r="D4969" s="458">
        <f>IF(ISNUMBER(Summary!$D$17), DATE(Summary!$D$17, 1, 1) + INT((ROW(B4931)-1)/24), DATE(2024, 1, 1) + INT((ROW(B4931)-1)/24))</f>
        <v>45497</v>
      </c>
      <c r="E4969" s="459">
        <v>0.41666666666666669</v>
      </c>
      <c r="F4969" s="780"/>
      <c r="G4969" s="780"/>
      <c r="H4969" s="460">
        <f t="shared" si="309"/>
        <v>0</v>
      </c>
      <c r="I4969" s="460">
        <f t="shared" si="310"/>
        <v>0</v>
      </c>
      <c r="J4969" s="460">
        <f t="shared" si="308"/>
        <v>0</v>
      </c>
      <c r="K4969" s="9"/>
      <c r="P4969" s="2"/>
      <c r="Q4969" s="27"/>
      <c r="R4969" s="2"/>
      <c r="S4969" s="2"/>
      <c r="T4969" s="2"/>
      <c r="U4969" s="2"/>
      <c r="V4969" s="2"/>
      <c r="W4969" s="2"/>
    </row>
    <row r="4970" spans="2:23" ht="15" customHeight="1" x14ac:dyDescent="0.35">
      <c r="B4970" s="349"/>
      <c r="C4970" s="715" t="str">
        <f t="shared" si="311"/>
        <v/>
      </c>
      <c r="D4970" s="458">
        <f>IF(ISNUMBER(Summary!$D$17), DATE(Summary!$D$17, 1, 1) + INT((ROW(B4932)-1)/24), DATE(2024, 1, 1) + INT((ROW(B4932)-1)/24))</f>
        <v>45497</v>
      </c>
      <c r="E4970" s="459">
        <v>0.45833333333333337</v>
      </c>
      <c r="F4970" s="780"/>
      <c r="G4970" s="780"/>
      <c r="H4970" s="460">
        <f t="shared" si="309"/>
        <v>0</v>
      </c>
      <c r="I4970" s="460">
        <f t="shared" si="310"/>
        <v>0</v>
      </c>
      <c r="J4970" s="460">
        <f t="shared" si="308"/>
        <v>0</v>
      </c>
      <c r="K4970" s="9"/>
      <c r="P4970" s="2"/>
      <c r="Q4970" s="27"/>
      <c r="R4970" s="2"/>
      <c r="S4970" s="2"/>
      <c r="T4970" s="2"/>
      <c r="U4970" s="2"/>
      <c r="V4970" s="2"/>
      <c r="W4970" s="2"/>
    </row>
    <row r="4971" spans="2:23" ht="15" customHeight="1" x14ac:dyDescent="0.35">
      <c r="B4971" s="349"/>
      <c r="C4971" s="715" t="str">
        <f t="shared" si="311"/>
        <v/>
      </c>
      <c r="D4971" s="458">
        <f>IF(ISNUMBER(Summary!$D$17), DATE(Summary!$D$17, 1, 1) + INT((ROW(B4933)-1)/24), DATE(2024, 1, 1) + INT((ROW(B4933)-1)/24))</f>
        <v>45497</v>
      </c>
      <c r="E4971" s="459">
        <v>0.50000000000000011</v>
      </c>
      <c r="F4971" s="780"/>
      <c r="G4971" s="780"/>
      <c r="H4971" s="460">
        <f t="shared" si="309"/>
        <v>0</v>
      </c>
      <c r="I4971" s="460">
        <f t="shared" si="310"/>
        <v>0</v>
      </c>
      <c r="J4971" s="460">
        <f t="shared" si="308"/>
        <v>0</v>
      </c>
      <c r="K4971" s="9"/>
      <c r="P4971" s="2"/>
      <c r="Q4971" s="27"/>
      <c r="R4971" s="2"/>
      <c r="S4971" s="2"/>
      <c r="T4971" s="2"/>
      <c r="U4971" s="2"/>
      <c r="V4971" s="2"/>
      <c r="W4971" s="2"/>
    </row>
    <row r="4972" spans="2:23" ht="15" customHeight="1" x14ac:dyDescent="0.35">
      <c r="B4972" s="349"/>
      <c r="C4972" s="715" t="str">
        <f t="shared" si="311"/>
        <v/>
      </c>
      <c r="D4972" s="458">
        <f>IF(ISNUMBER(Summary!$D$17), DATE(Summary!$D$17, 1, 1) + INT((ROW(B4934)-1)/24), DATE(2024, 1, 1) + INT((ROW(B4934)-1)/24))</f>
        <v>45497</v>
      </c>
      <c r="E4972" s="459">
        <v>0.54166666666666674</v>
      </c>
      <c r="F4972" s="780"/>
      <c r="G4972" s="780"/>
      <c r="H4972" s="460">
        <f t="shared" si="309"/>
        <v>0</v>
      </c>
      <c r="I4972" s="460">
        <f t="shared" si="310"/>
        <v>0</v>
      </c>
      <c r="J4972" s="460">
        <f t="shared" si="308"/>
        <v>0</v>
      </c>
      <c r="K4972" s="9"/>
      <c r="P4972" s="2"/>
      <c r="Q4972" s="27"/>
      <c r="R4972" s="2"/>
      <c r="S4972" s="2"/>
      <c r="T4972" s="2"/>
      <c r="U4972" s="2"/>
      <c r="V4972" s="2"/>
      <c r="W4972" s="2"/>
    </row>
    <row r="4973" spans="2:23" ht="15" customHeight="1" x14ac:dyDescent="0.35">
      <c r="B4973" s="349"/>
      <c r="C4973" s="715" t="str">
        <f t="shared" si="311"/>
        <v/>
      </c>
      <c r="D4973" s="458">
        <f>IF(ISNUMBER(Summary!$D$17), DATE(Summary!$D$17, 1, 1) + INT((ROW(B4935)-1)/24), DATE(2024, 1, 1) + INT((ROW(B4935)-1)/24))</f>
        <v>45497</v>
      </c>
      <c r="E4973" s="459">
        <v>0.58333333333333337</v>
      </c>
      <c r="F4973" s="780"/>
      <c r="G4973" s="780"/>
      <c r="H4973" s="460">
        <f t="shared" si="309"/>
        <v>0</v>
      </c>
      <c r="I4973" s="460">
        <f t="shared" si="310"/>
        <v>0</v>
      </c>
      <c r="J4973" s="460">
        <f t="shared" si="308"/>
        <v>0</v>
      </c>
      <c r="K4973" s="9"/>
      <c r="P4973" s="2"/>
      <c r="Q4973" s="27"/>
      <c r="R4973" s="2"/>
      <c r="S4973" s="2"/>
      <c r="T4973" s="2"/>
      <c r="U4973" s="2"/>
      <c r="V4973" s="2"/>
      <c r="W4973" s="2"/>
    </row>
    <row r="4974" spans="2:23" ht="15" customHeight="1" x14ac:dyDescent="0.35">
      <c r="B4974" s="349"/>
      <c r="C4974" s="715" t="str">
        <f t="shared" si="311"/>
        <v/>
      </c>
      <c r="D4974" s="458">
        <f>IF(ISNUMBER(Summary!$D$17), DATE(Summary!$D$17, 1, 1) + INT((ROW(B4936)-1)/24), DATE(2024, 1, 1) + INT((ROW(B4936)-1)/24))</f>
        <v>45497</v>
      </c>
      <c r="E4974" s="459">
        <v>0.62500000000000011</v>
      </c>
      <c r="F4974" s="780"/>
      <c r="G4974" s="780"/>
      <c r="H4974" s="460">
        <f t="shared" si="309"/>
        <v>0</v>
      </c>
      <c r="I4974" s="460">
        <f t="shared" si="310"/>
        <v>0</v>
      </c>
      <c r="J4974" s="460">
        <f t="shared" si="308"/>
        <v>0</v>
      </c>
      <c r="K4974" s="9"/>
      <c r="P4974" s="2"/>
      <c r="Q4974" s="27"/>
      <c r="R4974" s="2"/>
      <c r="S4974" s="2"/>
      <c r="T4974" s="2"/>
      <c r="U4974" s="2"/>
      <c r="V4974" s="2"/>
      <c r="W4974" s="2"/>
    </row>
    <row r="4975" spans="2:23" ht="15" customHeight="1" x14ac:dyDescent="0.35">
      <c r="B4975" s="349"/>
      <c r="C4975" s="715" t="str">
        <f t="shared" si="311"/>
        <v/>
      </c>
      <c r="D4975" s="458">
        <f>IF(ISNUMBER(Summary!$D$17), DATE(Summary!$D$17, 1, 1) + INT((ROW(B4937)-1)/24), DATE(2024, 1, 1) + INT((ROW(B4937)-1)/24))</f>
        <v>45497</v>
      </c>
      <c r="E4975" s="459">
        <v>0.66666666666666674</v>
      </c>
      <c r="F4975" s="780"/>
      <c r="G4975" s="780"/>
      <c r="H4975" s="460">
        <f t="shared" si="309"/>
        <v>0</v>
      </c>
      <c r="I4975" s="460">
        <f t="shared" si="310"/>
        <v>0</v>
      </c>
      <c r="J4975" s="460">
        <f t="shared" si="308"/>
        <v>0</v>
      </c>
      <c r="K4975" s="9"/>
      <c r="P4975" s="2"/>
      <c r="Q4975" s="27"/>
      <c r="R4975" s="2"/>
      <c r="S4975" s="2"/>
      <c r="T4975" s="2"/>
      <c r="U4975" s="2"/>
      <c r="V4975" s="2"/>
      <c r="W4975" s="2"/>
    </row>
    <row r="4976" spans="2:23" ht="15" customHeight="1" x14ac:dyDescent="0.35">
      <c r="B4976" s="349"/>
      <c r="C4976" s="715" t="str">
        <f t="shared" si="311"/>
        <v/>
      </c>
      <c r="D4976" s="458">
        <f>IF(ISNUMBER(Summary!$D$17), DATE(Summary!$D$17, 1, 1) + INT((ROW(B4938)-1)/24), DATE(2024, 1, 1) + INT((ROW(B4938)-1)/24))</f>
        <v>45497</v>
      </c>
      <c r="E4976" s="459">
        <v>0.70833333333333337</v>
      </c>
      <c r="F4976" s="780"/>
      <c r="G4976" s="780"/>
      <c r="H4976" s="460">
        <f t="shared" si="309"/>
        <v>0</v>
      </c>
      <c r="I4976" s="460">
        <f t="shared" si="310"/>
        <v>0</v>
      </c>
      <c r="J4976" s="460">
        <f t="shared" si="308"/>
        <v>0</v>
      </c>
      <c r="K4976" s="9"/>
      <c r="P4976" s="2"/>
      <c r="Q4976" s="27"/>
      <c r="R4976" s="2"/>
      <c r="S4976" s="2"/>
      <c r="T4976" s="2"/>
      <c r="U4976" s="2"/>
      <c r="V4976" s="2"/>
      <c r="W4976" s="2"/>
    </row>
    <row r="4977" spans="2:23" ht="15" customHeight="1" x14ac:dyDescent="0.35">
      <c r="B4977" s="349"/>
      <c r="C4977" s="715" t="str">
        <f t="shared" si="311"/>
        <v/>
      </c>
      <c r="D4977" s="458">
        <f>IF(ISNUMBER(Summary!$D$17), DATE(Summary!$D$17, 1, 1) + INT((ROW(B4939)-1)/24), DATE(2024, 1, 1) + INT((ROW(B4939)-1)/24))</f>
        <v>45497</v>
      </c>
      <c r="E4977" s="459">
        <v>0.75000000000000011</v>
      </c>
      <c r="F4977" s="780"/>
      <c r="G4977" s="780"/>
      <c r="H4977" s="460">
        <f t="shared" si="309"/>
        <v>0</v>
      </c>
      <c r="I4977" s="460">
        <f t="shared" si="310"/>
        <v>0</v>
      </c>
      <c r="J4977" s="460">
        <f t="shared" si="308"/>
        <v>0</v>
      </c>
      <c r="K4977" s="9"/>
      <c r="P4977" s="2"/>
      <c r="Q4977" s="27"/>
      <c r="R4977" s="2"/>
      <c r="S4977" s="2"/>
      <c r="T4977" s="2"/>
      <c r="U4977" s="2"/>
      <c r="V4977" s="2"/>
      <c r="W4977" s="2"/>
    </row>
    <row r="4978" spans="2:23" ht="15" customHeight="1" x14ac:dyDescent="0.35">
      <c r="B4978" s="349"/>
      <c r="C4978" s="715" t="str">
        <f t="shared" si="311"/>
        <v/>
      </c>
      <c r="D4978" s="458">
        <f>IF(ISNUMBER(Summary!$D$17), DATE(Summary!$D$17, 1, 1) + INT((ROW(B4940)-1)/24), DATE(2024, 1, 1) + INT((ROW(B4940)-1)/24))</f>
        <v>45497</v>
      </c>
      <c r="E4978" s="459">
        <v>0.79166666666666674</v>
      </c>
      <c r="F4978" s="780"/>
      <c r="G4978" s="780"/>
      <c r="H4978" s="460">
        <f t="shared" si="309"/>
        <v>0</v>
      </c>
      <c r="I4978" s="460">
        <f t="shared" si="310"/>
        <v>0</v>
      </c>
      <c r="J4978" s="460">
        <f t="shared" si="308"/>
        <v>0</v>
      </c>
      <c r="K4978" s="9"/>
      <c r="P4978" s="2"/>
      <c r="Q4978" s="27"/>
      <c r="R4978" s="2"/>
      <c r="S4978" s="2"/>
      <c r="T4978" s="2"/>
      <c r="U4978" s="2"/>
      <c r="V4978" s="2"/>
      <c r="W4978" s="2"/>
    </row>
    <row r="4979" spans="2:23" ht="15" customHeight="1" x14ac:dyDescent="0.35">
      <c r="B4979" s="349"/>
      <c r="C4979" s="715" t="str">
        <f t="shared" si="311"/>
        <v/>
      </c>
      <c r="D4979" s="458">
        <f>IF(ISNUMBER(Summary!$D$17), DATE(Summary!$D$17, 1, 1) + INT((ROW(B4941)-1)/24), DATE(2024, 1, 1) + INT((ROW(B4941)-1)/24))</f>
        <v>45497</v>
      </c>
      <c r="E4979" s="459">
        <v>0.83333333333333337</v>
      </c>
      <c r="F4979" s="780"/>
      <c r="G4979" s="780"/>
      <c r="H4979" s="460">
        <f t="shared" si="309"/>
        <v>0</v>
      </c>
      <c r="I4979" s="460">
        <f t="shared" si="310"/>
        <v>0</v>
      </c>
      <c r="J4979" s="460">
        <f t="shared" si="308"/>
        <v>0</v>
      </c>
      <c r="K4979" s="9"/>
      <c r="P4979" s="2"/>
      <c r="Q4979" s="27"/>
      <c r="R4979" s="2"/>
      <c r="S4979" s="2"/>
      <c r="T4979" s="2"/>
      <c r="U4979" s="2"/>
      <c r="V4979" s="2"/>
      <c r="W4979" s="2"/>
    </row>
    <row r="4980" spans="2:23" ht="15" customHeight="1" x14ac:dyDescent="0.35">
      <c r="B4980" s="349"/>
      <c r="C4980" s="715" t="str">
        <f t="shared" si="311"/>
        <v/>
      </c>
      <c r="D4980" s="458">
        <f>IF(ISNUMBER(Summary!$D$17), DATE(Summary!$D$17, 1, 1) + INT((ROW(B4942)-1)/24), DATE(2024, 1, 1) + INT((ROW(B4942)-1)/24))</f>
        <v>45497</v>
      </c>
      <c r="E4980" s="459">
        <v>0.87500000000000011</v>
      </c>
      <c r="F4980" s="780"/>
      <c r="G4980" s="780"/>
      <c r="H4980" s="460">
        <f t="shared" si="309"/>
        <v>0</v>
      </c>
      <c r="I4980" s="460">
        <f t="shared" si="310"/>
        <v>0</v>
      </c>
      <c r="J4980" s="460">
        <f t="shared" si="308"/>
        <v>0</v>
      </c>
      <c r="K4980" s="9"/>
      <c r="P4980" s="2"/>
      <c r="Q4980" s="27"/>
      <c r="R4980" s="2"/>
      <c r="S4980" s="2"/>
      <c r="T4980" s="2"/>
      <c r="U4980" s="2"/>
      <c r="V4980" s="2"/>
      <c r="W4980" s="2"/>
    </row>
    <row r="4981" spans="2:23" ht="15" customHeight="1" x14ac:dyDescent="0.35">
      <c r="B4981" s="349"/>
      <c r="C4981" s="715" t="str">
        <f t="shared" si="311"/>
        <v/>
      </c>
      <c r="D4981" s="458">
        <f>IF(ISNUMBER(Summary!$D$17), DATE(Summary!$D$17, 1, 1) + INT((ROW(B4943)-1)/24), DATE(2024, 1, 1) + INT((ROW(B4943)-1)/24))</f>
        <v>45497</v>
      </c>
      <c r="E4981" s="459">
        <v>0.91666666666666674</v>
      </c>
      <c r="F4981" s="780"/>
      <c r="G4981" s="780"/>
      <c r="H4981" s="460">
        <f t="shared" si="309"/>
        <v>0</v>
      </c>
      <c r="I4981" s="460">
        <f t="shared" si="310"/>
        <v>0</v>
      </c>
      <c r="J4981" s="460">
        <f t="shared" si="308"/>
        <v>0</v>
      </c>
      <c r="K4981" s="9"/>
      <c r="P4981" s="2"/>
      <c r="Q4981" s="27"/>
      <c r="R4981" s="2"/>
      <c r="S4981" s="2"/>
      <c r="T4981" s="2"/>
      <c r="U4981" s="2"/>
      <c r="V4981" s="2"/>
      <c r="W4981" s="2"/>
    </row>
    <row r="4982" spans="2:23" ht="15" customHeight="1" x14ac:dyDescent="0.35">
      <c r="B4982" s="349"/>
      <c r="C4982" s="715" t="str">
        <f t="shared" si="311"/>
        <v/>
      </c>
      <c r="D4982" s="458">
        <f>IF(ISNUMBER(Summary!$D$17), DATE(Summary!$D$17, 1, 1) + INT((ROW(B4944)-1)/24), DATE(2024, 1, 1) + INT((ROW(B4944)-1)/24))</f>
        <v>45497</v>
      </c>
      <c r="E4982" s="459">
        <v>0.95833333333333337</v>
      </c>
      <c r="F4982" s="780"/>
      <c r="G4982" s="780"/>
      <c r="H4982" s="460">
        <f t="shared" si="309"/>
        <v>0</v>
      </c>
      <c r="I4982" s="460">
        <f t="shared" si="310"/>
        <v>0</v>
      </c>
      <c r="J4982" s="460">
        <f t="shared" si="308"/>
        <v>0</v>
      </c>
      <c r="K4982" s="9"/>
      <c r="P4982" s="2"/>
      <c r="Q4982" s="27"/>
      <c r="R4982" s="2"/>
      <c r="S4982" s="2"/>
      <c r="T4982" s="2"/>
      <c r="U4982" s="2"/>
      <c r="V4982" s="2"/>
      <c r="W4982" s="2"/>
    </row>
    <row r="4983" spans="2:23" ht="15" customHeight="1" x14ac:dyDescent="0.35">
      <c r="B4983" s="457"/>
      <c r="C4983" s="715">
        <f t="shared" si="311"/>
        <v>45498</v>
      </c>
      <c r="D4983" s="458">
        <f>IF(ISNUMBER(Summary!$D$17), DATE(Summary!$D$17, 1, 1) + INT((ROW(B4945)-1)/24), DATE(2024, 1, 1) + INT((ROW(B4945)-1)/24))</f>
        <v>45498</v>
      </c>
      <c r="E4983" s="459">
        <v>3.1225022567582528E-17</v>
      </c>
      <c r="F4983" s="780"/>
      <c r="G4983" s="780"/>
      <c r="H4983" s="460">
        <f t="shared" si="309"/>
        <v>0</v>
      </c>
      <c r="I4983" s="460">
        <f t="shared" si="310"/>
        <v>0</v>
      </c>
      <c r="J4983" s="460">
        <f t="shared" si="308"/>
        <v>0</v>
      </c>
      <c r="K4983" s="9"/>
      <c r="P4983" s="2"/>
      <c r="Q4983" s="27"/>
      <c r="R4983" s="2"/>
      <c r="S4983" s="2"/>
      <c r="T4983" s="2"/>
      <c r="U4983" s="2"/>
      <c r="V4983" s="2"/>
      <c r="W4983" s="2"/>
    </row>
    <row r="4984" spans="2:23" ht="15" customHeight="1" x14ac:dyDescent="0.35">
      <c r="B4984" s="349"/>
      <c r="C4984" s="715" t="str">
        <f t="shared" si="311"/>
        <v/>
      </c>
      <c r="D4984" s="458">
        <f>IF(ISNUMBER(Summary!$D$17), DATE(Summary!$D$17, 1, 1) + INT((ROW(B4946)-1)/24), DATE(2024, 1, 1) + INT((ROW(B4946)-1)/24))</f>
        <v>45498</v>
      </c>
      <c r="E4984" s="459">
        <v>4.1666666666666699E-2</v>
      </c>
      <c r="F4984" s="780"/>
      <c r="G4984" s="780"/>
      <c r="H4984" s="460">
        <f t="shared" si="309"/>
        <v>0</v>
      </c>
      <c r="I4984" s="460">
        <f t="shared" si="310"/>
        <v>0</v>
      </c>
      <c r="J4984" s="460">
        <f t="shared" si="308"/>
        <v>0</v>
      </c>
      <c r="K4984" s="9"/>
      <c r="P4984" s="2"/>
      <c r="Q4984" s="27"/>
      <c r="R4984" s="2"/>
      <c r="S4984" s="2"/>
      <c r="T4984" s="2"/>
      <c r="U4984" s="2"/>
      <c r="V4984" s="2"/>
      <c r="W4984" s="2"/>
    </row>
    <row r="4985" spans="2:23" ht="15" customHeight="1" x14ac:dyDescent="0.35">
      <c r="B4985" s="349"/>
      <c r="C4985" s="715" t="str">
        <f t="shared" si="311"/>
        <v/>
      </c>
      <c r="D4985" s="458">
        <f>IF(ISNUMBER(Summary!$D$17), DATE(Summary!$D$17, 1, 1) + INT((ROW(B4947)-1)/24), DATE(2024, 1, 1) + INT((ROW(B4947)-1)/24))</f>
        <v>45498</v>
      </c>
      <c r="E4985" s="459">
        <v>8.333333333333337E-2</v>
      </c>
      <c r="F4985" s="780"/>
      <c r="G4985" s="780"/>
      <c r="H4985" s="460">
        <f t="shared" si="309"/>
        <v>0</v>
      </c>
      <c r="I4985" s="460">
        <f t="shared" si="310"/>
        <v>0</v>
      </c>
      <c r="J4985" s="460">
        <f t="shared" si="308"/>
        <v>0</v>
      </c>
      <c r="K4985" s="9"/>
      <c r="P4985" s="2"/>
      <c r="Q4985" s="27"/>
      <c r="R4985" s="2"/>
      <c r="S4985" s="2"/>
      <c r="T4985" s="2"/>
      <c r="U4985" s="2"/>
      <c r="V4985" s="2"/>
      <c r="W4985" s="2"/>
    </row>
    <row r="4986" spans="2:23" ht="15" customHeight="1" x14ac:dyDescent="0.35">
      <c r="B4986" s="349"/>
      <c r="C4986" s="715" t="str">
        <f t="shared" si="311"/>
        <v/>
      </c>
      <c r="D4986" s="458">
        <f>IF(ISNUMBER(Summary!$D$17), DATE(Summary!$D$17, 1, 1) + INT((ROW(B4948)-1)/24), DATE(2024, 1, 1) + INT((ROW(B4948)-1)/24))</f>
        <v>45498</v>
      </c>
      <c r="E4986" s="459">
        <v>0.12500000000000006</v>
      </c>
      <c r="F4986" s="780"/>
      <c r="G4986" s="780"/>
      <c r="H4986" s="460">
        <f t="shared" si="309"/>
        <v>0</v>
      </c>
      <c r="I4986" s="460">
        <f t="shared" si="310"/>
        <v>0</v>
      </c>
      <c r="J4986" s="460">
        <f t="shared" si="308"/>
        <v>0</v>
      </c>
      <c r="K4986" s="9"/>
      <c r="P4986" s="2"/>
      <c r="Q4986" s="27"/>
      <c r="R4986" s="2"/>
      <c r="S4986" s="2"/>
      <c r="T4986" s="2"/>
      <c r="U4986" s="2"/>
      <c r="V4986" s="2"/>
      <c r="W4986" s="2"/>
    </row>
    <row r="4987" spans="2:23" ht="15" customHeight="1" x14ac:dyDescent="0.35">
      <c r="B4987" s="349"/>
      <c r="C4987" s="715" t="str">
        <f t="shared" si="311"/>
        <v/>
      </c>
      <c r="D4987" s="458">
        <f>IF(ISNUMBER(Summary!$D$17), DATE(Summary!$D$17, 1, 1) + INT((ROW(B4949)-1)/24), DATE(2024, 1, 1) + INT((ROW(B4949)-1)/24))</f>
        <v>45498</v>
      </c>
      <c r="E4987" s="459">
        <v>0.16666666666666669</v>
      </c>
      <c r="F4987" s="780"/>
      <c r="G4987" s="780"/>
      <c r="H4987" s="460">
        <f t="shared" si="309"/>
        <v>0</v>
      </c>
      <c r="I4987" s="460">
        <f t="shared" si="310"/>
        <v>0</v>
      </c>
      <c r="J4987" s="460">
        <f t="shared" si="308"/>
        <v>0</v>
      </c>
      <c r="K4987" s="9"/>
      <c r="P4987" s="2"/>
      <c r="Q4987" s="27"/>
      <c r="R4987" s="2"/>
      <c r="S4987" s="2"/>
      <c r="T4987" s="2"/>
      <c r="U4987" s="2"/>
      <c r="V4987" s="2"/>
      <c r="W4987" s="2"/>
    </row>
    <row r="4988" spans="2:23" ht="15" customHeight="1" x14ac:dyDescent="0.35">
      <c r="B4988" s="349"/>
      <c r="C4988" s="715" t="str">
        <f t="shared" si="311"/>
        <v/>
      </c>
      <c r="D4988" s="458">
        <f>IF(ISNUMBER(Summary!$D$17), DATE(Summary!$D$17, 1, 1) + INT((ROW(B4950)-1)/24), DATE(2024, 1, 1) + INT((ROW(B4950)-1)/24))</f>
        <v>45498</v>
      </c>
      <c r="E4988" s="459">
        <v>0.20833333333333337</v>
      </c>
      <c r="F4988" s="780"/>
      <c r="G4988" s="780"/>
      <c r="H4988" s="460">
        <f t="shared" si="309"/>
        <v>0</v>
      </c>
      <c r="I4988" s="460">
        <f t="shared" si="310"/>
        <v>0</v>
      </c>
      <c r="J4988" s="460">
        <f t="shared" si="308"/>
        <v>0</v>
      </c>
      <c r="K4988" s="9"/>
      <c r="P4988" s="2"/>
      <c r="Q4988" s="27"/>
      <c r="R4988" s="2"/>
      <c r="S4988" s="2"/>
      <c r="T4988" s="2"/>
      <c r="U4988" s="2"/>
      <c r="V4988" s="2"/>
      <c r="W4988" s="2"/>
    </row>
    <row r="4989" spans="2:23" ht="15" customHeight="1" x14ac:dyDescent="0.35">
      <c r="B4989" s="349"/>
      <c r="C4989" s="715" t="str">
        <f t="shared" si="311"/>
        <v/>
      </c>
      <c r="D4989" s="458">
        <f>IF(ISNUMBER(Summary!$D$17), DATE(Summary!$D$17, 1, 1) + INT((ROW(B4951)-1)/24), DATE(2024, 1, 1) + INT((ROW(B4951)-1)/24))</f>
        <v>45498</v>
      </c>
      <c r="E4989" s="459">
        <v>0.25</v>
      </c>
      <c r="F4989" s="780"/>
      <c r="G4989" s="780"/>
      <c r="H4989" s="460">
        <f t="shared" si="309"/>
        <v>0</v>
      </c>
      <c r="I4989" s="460">
        <f t="shared" si="310"/>
        <v>0</v>
      </c>
      <c r="J4989" s="460">
        <f t="shared" si="308"/>
        <v>0</v>
      </c>
      <c r="K4989" s="9"/>
      <c r="P4989" s="2"/>
      <c r="Q4989" s="27"/>
      <c r="R4989" s="2"/>
      <c r="S4989" s="2"/>
      <c r="T4989" s="2"/>
      <c r="U4989" s="2"/>
      <c r="V4989" s="2"/>
      <c r="W4989" s="2"/>
    </row>
    <row r="4990" spans="2:23" ht="15" customHeight="1" x14ac:dyDescent="0.35">
      <c r="B4990" s="349"/>
      <c r="C4990" s="715" t="str">
        <f t="shared" si="311"/>
        <v/>
      </c>
      <c r="D4990" s="458">
        <f>IF(ISNUMBER(Summary!$D$17), DATE(Summary!$D$17, 1, 1) + INT((ROW(B4952)-1)/24), DATE(2024, 1, 1) + INT((ROW(B4952)-1)/24))</f>
        <v>45498</v>
      </c>
      <c r="E4990" s="459">
        <v>0.29166666666666669</v>
      </c>
      <c r="F4990" s="780"/>
      <c r="G4990" s="780"/>
      <c r="H4990" s="460">
        <f t="shared" si="309"/>
        <v>0</v>
      </c>
      <c r="I4990" s="460">
        <f t="shared" si="310"/>
        <v>0</v>
      </c>
      <c r="J4990" s="460">
        <f t="shared" si="308"/>
        <v>0</v>
      </c>
      <c r="K4990" s="9"/>
      <c r="P4990" s="2"/>
      <c r="Q4990" s="27"/>
      <c r="R4990" s="2"/>
      <c r="S4990" s="2"/>
      <c r="T4990" s="2"/>
      <c r="U4990" s="2"/>
      <c r="V4990" s="2"/>
      <c r="W4990" s="2"/>
    </row>
    <row r="4991" spans="2:23" ht="15" customHeight="1" x14ac:dyDescent="0.35">
      <c r="B4991" s="349"/>
      <c r="C4991" s="715" t="str">
        <f t="shared" si="311"/>
        <v/>
      </c>
      <c r="D4991" s="458">
        <f>IF(ISNUMBER(Summary!$D$17), DATE(Summary!$D$17, 1, 1) + INT((ROW(B4953)-1)/24), DATE(2024, 1, 1) + INT((ROW(B4953)-1)/24))</f>
        <v>45498</v>
      </c>
      <c r="E4991" s="459">
        <v>0.33333333333333337</v>
      </c>
      <c r="F4991" s="780"/>
      <c r="G4991" s="780"/>
      <c r="H4991" s="460">
        <f t="shared" si="309"/>
        <v>0</v>
      </c>
      <c r="I4991" s="460">
        <f t="shared" si="310"/>
        <v>0</v>
      </c>
      <c r="J4991" s="460">
        <f t="shared" si="308"/>
        <v>0</v>
      </c>
      <c r="K4991" s="9"/>
      <c r="P4991" s="2"/>
      <c r="Q4991" s="27"/>
      <c r="R4991" s="2"/>
      <c r="S4991" s="2"/>
      <c r="T4991" s="2"/>
      <c r="U4991" s="2"/>
      <c r="V4991" s="2"/>
      <c r="W4991" s="2"/>
    </row>
    <row r="4992" spans="2:23" ht="15" customHeight="1" x14ac:dyDescent="0.35">
      <c r="B4992" s="349"/>
      <c r="C4992" s="715" t="str">
        <f t="shared" si="311"/>
        <v/>
      </c>
      <c r="D4992" s="458">
        <f>IF(ISNUMBER(Summary!$D$17), DATE(Summary!$D$17, 1, 1) + INT((ROW(B4954)-1)/24), DATE(2024, 1, 1) + INT((ROW(B4954)-1)/24))</f>
        <v>45498</v>
      </c>
      <c r="E4992" s="459">
        <v>0.375</v>
      </c>
      <c r="F4992" s="780"/>
      <c r="G4992" s="780"/>
      <c r="H4992" s="460">
        <f t="shared" si="309"/>
        <v>0</v>
      </c>
      <c r="I4992" s="460">
        <f t="shared" si="310"/>
        <v>0</v>
      </c>
      <c r="J4992" s="460">
        <f t="shared" ref="J4992:J5055" si="312">G4992-H4992</f>
        <v>0</v>
      </c>
      <c r="K4992" s="9"/>
      <c r="P4992" s="2"/>
      <c r="Q4992" s="27"/>
      <c r="R4992" s="2"/>
      <c r="S4992" s="2"/>
      <c r="T4992" s="2"/>
      <c r="U4992" s="2"/>
      <c r="V4992" s="2"/>
      <c r="W4992" s="2"/>
    </row>
    <row r="4993" spans="2:23" ht="15" customHeight="1" x14ac:dyDescent="0.35">
      <c r="B4993" s="349"/>
      <c r="C4993" s="715" t="str">
        <f t="shared" si="311"/>
        <v/>
      </c>
      <c r="D4993" s="458">
        <f>IF(ISNUMBER(Summary!$D$17), DATE(Summary!$D$17, 1, 1) + INT((ROW(B4955)-1)/24), DATE(2024, 1, 1) + INT((ROW(B4955)-1)/24))</f>
        <v>45498</v>
      </c>
      <c r="E4993" s="459">
        <v>0.41666666666666669</v>
      </c>
      <c r="F4993" s="780"/>
      <c r="G4993" s="780"/>
      <c r="H4993" s="460">
        <f t="shared" si="309"/>
        <v>0</v>
      </c>
      <c r="I4993" s="460">
        <f t="shared" si="310"/>
        <v>0</v>
      </c>
      <c r="J4993" s="460">
        <f t="shared" si="312"/>
        <v>0</v>
      </c>
      <c r="K4993" s="9"/>
      <c r="P4993" s="2"/>
      <c r="Q4993" s="27"/>
      <c r="R4993" s="2"/>
      <c r="S4993" s="2"/>
      <c r="T4993" s="2"/>
      <c r="U4993" s="2"/>
      <c r="V4993" s="2"/>
      <c r="W4993" s="2"/>
    </row>
    <row r="4994" spans="2:23" ht="15" customHeight="1" x14ac:dyDescent="0.35">
      <c r="B4994" s="349"/>
      <c r="C4994" s="715" t="str">
        <f t="shared" si="311"/>
        <v/>
      </c>
      <c r="D4994" s="458">
        <f>IF(ISNUMBER(Summary!$D$17), DATE(Summary!$D$17, 1, 1) + INT((ROW(B4956)-1)/24), DATE(2024, 1, 1) + INT((ROW(B4956)-1)/24))</f>
        <v>45498</v>
      </c>
      <c r="E4994" s="459">
        <v>0.45833333333333337</v>
      </c>
      <c r="F4994" s="780"/>
      <c r="G4994" s="780"/>
      <c r="H4994" s="460">
        <f t="shared" si="309"/>
        <v>0</v>
      </c>
      <c r="I4994" s="460">
        <f t="shared" si="310"/>
        <v>0</v>
      </c>
      <c r="J4994" s="460">
        <f t="shared" si="312"/>
        <v>0</v>
      </c>
      <c r="K4994" s="9"/>
      <c r="P4994" s="2"/>
      <c r="Q4994" s="27"/>
      <c r="R4994" s="2"/>
      <c r="S4994" s="2"/>
      <c r="T4994" s="2"/>
      <c r="U4994" s="2"/>
      <c r="V4994" s="2"/>
      <c r="W4994" s="2"/>
    </row>
    <row r="4995" spans="2:23" ht="15" customHeight="1" x14ac:dyDescent="0.35">
      <c r="B4995" s="349"/>
      <c r="C4995" s="715" t="str">
        <f t="shared" si="311"/>
        <v/>
      </c>
      <c r="D4995" s="458">
        <f>IF(ISNUMBER(Summary!$D$17), DATE(Summary!$D$17, 1, 1) + INT((ROW(B4957)-1)/24), DATE(2024, 1, 1) + INT((ROW(B4957)-1)/24))</f>
        <v>45498</v>
      </c>
      <c r="E4995" s="459">
        <v>0.50000000000000011</v>
      </c>
      <c r="F4995" s="780"/>
      <c r="G4995" s="780"/>
      <c r="H4995" s="460">
        <f t="shared" si="309"/>
        <v>0</v>
      </c>
      <c r="I4995" s="460">
        <f t="shared" si="310"/>
        <v>0</v>
      </c>
      <c r="J4995" s="460">
        <f t="shared" si="312"/>
        <v>0</v>
      </c>
      <c r="K4995" s="9"/>
      <c r="P4995" s="2"/>
      <c r="Q4995" s="27"/>
      <c r="R4995" s="2"/>
      <c r="S4995" s="2"/>
      <c r="T4995" s="2"/>
      <c r="U4995" s="2"/>
      <c r="V4995" s="2"/>
      <c r="W4995" s="2"/>
    </row>
    <row r="4996" spans="2:23" ht="15" customHeight="1" x14ac:dyDescent="0.35">
      <c r="B4996" s="349"/>
      <c r="C4996" s="715" t="str">
        <f t="shared" si="311"/>
        <v/>
      </c>
      <c r="D4996" s="458">
        <f>IF(ISNUMBER(Summary!$D$17), DATE(Summary!$D$17, 1, 1) + INT((ROW(B4958)-1)/24), DATE(2024, 1, 1) + INT((ROW(B4958)-1)/24))</f>
        <v>45498</v>
      </c>
      <c r="E4996" s="459">
        <v>0.54166666666666674</v>
      </c>
      <c r="F4996" s="780"/>
      <c r="G4996" s="780"/>
      <c r="H4996" s="460">
        <f t="shared" si="309"/>
        <v>0</v>
      </c>
      <c r="I4996" s="460">
        <f t="shared" si="310"/>
        <v>0</v>
      </c>
      <c r="J4996" s="460">
        <f t="shared" si="312"/>
        <v>0</v>
      </c>
      <c r="K4996" s="9"/>
      <c r="P4996" s="2"/>
      <c r="Q4996" s="27"/>
      <c r="R4996" s="2"/>
      <c r="S4996" s="2"/>
      <c r="T4996" s="2"/>
      <c r="U4996" s="2"/>
      <c r="V4996" s="2"/>
      <c r="W4996" s="2"/>
    </row>
    <row r="4997" spans="2:23" ht="15" customHeight="1" x14ac:dyDescent="0.35">
      <c r="B4997" s="349"/>
      <c r="C4997" s="715" t="str">
        <f t="shared" si="311"/>
        <v/>
      </c>
      <c r="D4997" s="458">
        <f>IF(ISNUMBER(Summary!$D$17), DATE(Summary!$D$17, 1, 1) + INT((ROW(B4959)-1)/24), DATE(2024, 1, 1) + INT((ROW(B4959)-1)/24))</f>
        <v>45498</v>
      </c>
      <c r="E4997" s="459">
        <v>0.58333333333333337</v>
      </c>
      <c r="F4997" s="780"/>
      <c r="G4997" s="780"/>
      <c r="H4997" s="460">
        <f t="shared" si="309"/>
        <v>0</v>
      </c>
      <c r="I4997" s="460">
        <f t="shared" si="310"/>
        <v>0</v>
      </c>
      <c r="J4997" s="460">
        <f t="shared" si="312"/>
        <v>0</v>
      </c>
      <c r="K4997" s="9"/>
      <c r="P4997" s="2"/>
      <c r="Q4997" s="27"/>
      <c r="R4997" s="2"/>
      <c r="S4997" s="2"/>
      <c r="T4997" s="2"/>
      <c r="U4997" s="2"/>
      <c r="V4997" s="2"/>
      <c r="W4997" s="2"/>
    </row>
    <row r="4998" spans="2:23" ht="15" customHeight="1" x14ac:dyDescent="0.35">
      <c r="B4998" s="349"/>
      <c r="C4998" s="715" t="str">
        <f t="shared" si="311"/>
        <v/>
      </c>
      <c r="D4998" s="458">
        <f>IF(ISNUMBER(Summary!$D$17), DATE(Summary!$D$17, 1, 1) + INT((ROW(B4960)-1)/24), DATE(2024, 1, 1) + INT((ROW(B4960)-1)/24))</f>
        <v>45498</v>
      </c>
      <c r="E4998" s="459">
        <v>0.62500000000000011</v>
      </c>
      <c r="F4998" s="780"/>
      <c r="G4998" s="780"/>
      <c r="H4998" s="460">
        <f t="shared" si="309"/>
        <v>0</v>
      </c>
      <c r="I4998" s="460">
        <f t="shared" si="310"/>
        <v>0</v>
      </c>
      <c r="J4998" s="460">
        <f t="shared" si="312"/>
        <v>0</v>
      </c>
      <c r="K4998" s="9"/>
      <c r="P4998" s="2"/>
      <c r="Q4998" s="27"/>
      <c r="R4998" s="2"/>
      <c r="S4998" s="2"/>
      <c r="T4998" s="2"/>
      <c r="U4998" s="2"/>
      <c r="V4998" s="2"/>
      <c r="W4998" s="2"/>
    </row>
    <row r="4999" spans="2:23" ht="15" customHeight="1" x14ac:dyDescent="0.35">
      <c r="B4999" s="349"/>
      <c r="C4999" s="715" t="str">
        <f t="shared" si="311"/>
        <v/>
      </c>
      <c r="D4999" s="458">
        <f>IF(ISNUMBER(Summary!$D$17), DATE(Summary!$D$17, 1, 1) + INT((ROW(B4961)-1)/24), DATE(2024, 1, 1) + INT((ROW(B4961)-1)/24))</f>
        <v>45498</v>
      </c>
      <c r="E4999" s="459">
        <v>0.66666666666666674</v>
      </c>
      <c r="F4999" s="780"/>
      <c r="G4999" s="780"/>
      <c r="H4999" s="460">
        <f t="shared" si="309"/>
        <v>0</v>
      </c>
      <c r="I4999" s="460">
        <f t="shared" si="310"/>
        <v>0</v>
      </c>
      <c r="J4999" s="460">
        <f t="shared" si="312"/>
        <v>0</v>
      </c>
      <c r="K4999" s="9"/>
      <c r="P4999" s="2"/>
      <c r="Q4999" s="27"/>
      <c r="R4999" s="2"/>
      <c r="S4999" s="2"/>
      <c r="T4999" s="2"/>
      <c r="U4999" s="2"/>
      <c r="V4999" s="2"/>
      <c r="W4999" s="2"/>
    </row>
    <row r="5000" spans="2:23" ht="15" customHeight="1" x14ac:dyDescent="0.35">
      <c r="B5000" s="349"/>
      <c r="C5000" s="715" t="str">
        <f t="shared" si="311"/>
        <v/>
      </c>
      <c r="D5000" s="458">
        <f>IF(ISNUMBER(Summary!$D$17), DATE(Summary!$D$17, 1, 1) + INT((ROW(B4962)-1)/24), DATE(2024, 1, 1) + INT((ROW(B4962)-1)/24))</f>
        <v>45498</v>
      </c>
      <c r="E5000" s="459">
        <v>0.70833333333333337</v>
      </c>
      <c r="F5000" s="780"/>
      <c r="G5000" s="780"/>
      <c r="H5000" s="460">
        <f t="shared" si="309"/>
        <v>0</v>
      </c>
      <c r="I5000" s="460">
        <f t="shared" si="310"/>
        <v>0</v>
      </c>
      <c r="J5000" s="460">
        <f t="shared" si="312"/>
        <v>0</v>
      </c>
      <c r="K5000" s="9"/>
      <c r="P5000" s="2"/>
      <c r="Q5000" s="27"/>
      <c r="R5000" s="2"/>
      <c r="S5000" s="2"/>
      <c r="T5000" s="2"/>
      <c r="U5000" s="2"/>
      <c r="V5000" s="2"/>
      <c r="W5000" s="2"/>
    </row>
    <row r="5001" spans="2:23" ht="15" customHeight="1" x14ac:dyDescent="0.35">
      <c r="B5001" s="349"/>
      <c r="C5001" s="715" t="str">
        <f t="shared" si="311"/>
        <v/>
      </c>
      <c r="D5001" s="458">
        <f>IF(ISNUMBER(Summary!$D$17), DATE(Summary!$D$17, 1, 1) + INT((ROW(B4963)-1)/24), DATE(2024, 1, 1) + INT((ROW(B4963)-1)/24))</f>
        <v>45498</v>
      </c>
      <c r="E5001" s="459">
        <v>0.75000000000000011</v>
      </c>
      <c r="F5001" s="780"/>
      <c r="G5001" s="780"/>
      <c r="H5001" s="460">
        <f t="shared" si="309"/>
        <v>0</v>
      </c>
      <c r="I5001" s="460">
        <f t="shared" si="310"/>
        <v>0</v>
      </c>
      <c r="J5001" s="460">
        <f t="shared" si="312"/>
        <v>0</v>
      </c>
      <c r="K5001" s="9"/>
      <c r="P5001" s="2"/>
      <c r="Q5001" s="27"/>
      <c r="R5001" s="2"/>
      <c r="S5001" s="2"/>
      <c r="T5001" s="2"/>
      <c r="U5001" s="2"/>
      <c r="V5001" s="2"/>
      <c r="W5001" s="2"/>
    </row>
    <row r="5002" spans="2:23" ht="15" customHeight="1" x14ac:dyDescent="0.35">
      <c r="B5002" s="349"/>
      <c r="C5002" s="715" t="str">
        <f t="shared" si="311"/>
        <v/>
      </c>
      <c r="D5002" s="458">
        <f>IF(ISNUMBER(Summary!$D$17), DATE(Summary!$D$17, 1, 1) + INT((ROW(B4964)-1)/24), DATE(2024, 1, 1) + INT((ROW(B4964)-1)/24))</f>
        <v>45498</v>
      </c>
      <c r="E5002" s="459">
        <v>0.79166666666666674</v>
      </c>
      <c r="F5002" s="780"/>
      <c r="G5002" s="780"/>
      <c r="H5002" s="460">
        <f t="shared" si="309"/>
        <v>0</v>
      </c>
      <c r="I5002" s="460">
        <f t="shared" si="310"/>
        <v>0</v>
      </c>
      <c r="J5002" s="460">
        <f t="shared" si="312"/>
        <v>0</v>
      </c>
      <c r="K5002" s="9"/>
      <c r="P5002" s="2"/>
      <c r="Q5002" s="27"/>
      <c r="R5002" s="2"/>
      <c r="S5002" s="2"/>
      <c r="T5002" s="2"/>
      <c r="U5002" s="2"/>
      <c r="V5002" s="2"/>
      <c r="W5002" s="2"/>
    </row>
    <row r="5003" spans="2:23" ht="15" customHeight="1" x14ac:dyDescent="0.35">
      <c r="B5003" s="349"/>
      <c r="C5003" s="715" t="str">
        <f t="shared" si="311"/>
        <v/>
      </c>
      <c r="D5003" s="458">
        <f>IF(ISNUMBER(Summary!$D$17), DATE(Summary!$D$17, 1, 1) + INT((ROW(B4965)-1)/24), DATE(2024, 1, 1) + INT((ROW(B4965)-1)/24))</f>
        <v>45498</v>
      </c>
      <c r="E5003" s="459">
        <v>0.83333333333333337</v>
      </c>
      <c r="F5003" s="780"/>
      <c r="G5003" s="780"/>
      <c r="H5003" s="460">
        <f t="shared" si="309"/>
        <v>0</v>
      </c>
      <c r="I5003" s="460">
        <f t="shared" si="310"/>
        <v>0</v>
      </c>
      <c r="J5003" s="460">
        <f t="shared" si="312"/>
        <v>0</v>
      </c>
      <c r="K5003" s="9"/>
      <c r="P5003" s="2"/>
      <c r="Q5003" s="27"/>
      <c r="R5003" s="2"/>
      <c r="S5003" s="2"/>
      <c r="T5003" s="2"/>
      <c r="U5003" s="2"/>
      <c r="V5003" s="2"/>
      <c r="W5003" s="2"/>
    </row>
    <row r="5004" spans="2:23" ht="15" customHeight="1" x14ac:dyDescent="0.35">
      <c r="B5004" s="349"/>
      <c r="C5004" s="715" t="str">
        <f t="shared" si="311"/>
        <v/>
      </c>
      <c r="D5004" s="458">
        <f>IF(ISNUMBER(Summary!$D$17), DATE(Summary!$D$17, 1, 1) + INT((ROW(B4966)-1)/24), DATE(2024, 1, 1) + INT((ROW(B4966)-1)/24))</f>
        <v>45498</v>
      </c>
      <c r="E5004" s="459">
        <v>0.87500000000000011</v>
      </c>
      <c r="F5004" s="780"/>
      <c r="G5004" s="780"/>
      <c r="H5004" s="460">
        <f t="shared" si="309"/>
        <v>0</v>
      </c>
      <c r="I5004" s="460">
        <f t="shared" si="310"/>
        <v>0</v>
      </c>
      <c r="J5004" s="460">
        <f t="shared" si="312"/>
        <v>0</v>
      </c>
      <c r="K5004" s="9"/>
      <c r="P5004" s="2"/>
      <c r="Q5004" s="27"/>
      <c r="R5004" s="2"/>
      <c r="S5004" s="2"/>
      <c r="T5004" s="2"/>
      <c r="U5004" s="2"/>
      <c r="V5004" s="2"/>
      <c r="W5004" s="2"/>
    </row>
    <row r="5005" spans="2:23" ht="15" customHeight="1" x14ac:dyDescent="0.35">
      <c r="B5005" s="349"/>
      <c r="C5005" s="715" t="str">
        <f t="shared" si="311"/>
        <v/>
      </c>
      <c r="D5005" s="458">
        <f>IF(ISNUMBER(Summary!$D$17), DATE(Summary!$D$17, 1, 1) + INT((ROW(B4967)-1)/24), DATE(2024, 1, 1) + INT((ROW(B4967)-1)/24))</f>
        <v>45498</v>
      </c>
      <c r="E5005" s="459">
        <v>0.91666666666666674</v>
      </c>
      <c r="F5005" s="780"/>
      <c r="G5005" s="780"/>
      <c r="H5005" s="460">
        <f t="shared" si="309"/>
        <v>0</v>
      </c>
      <c r="I5005" s="460">
        <f t="shared" si="310"/>
        <v>0</v>
      </c>
      <c r="J5005" s="460">
        <f t="shared" si="312"/>
        <v>0</v>
      </c>
      <c r="K5005" s="9"/>
      <c r="P5005" s="2"/>
      <c r="Q5005" s="27"/>
      <c r="R5005" s="2"/>
      <c r="S5005" s="2"/>
      <c r="T5005" s="2"/>
      <c r="U5005" s="2"/>
      <c r="V5005" s="2"/>
      <c r="W5005" s="2"/>
    </row>
    <row r="5006" spans="2:23" ht="15" customHeight="1" x14ac:dyDescent="0.35">
      <c r="B5006" s="349"/>
      <c r="C5006" s="715" t="str">
        <f t="shared" si="311"/>
        <v/>
      </c>
      <c r="D5006" s="458">
        <f>IF(ISNUMBER(Summary!$D$17), DATE(Summary!$D$17, 1, 1) + INT((ROW(B4968)-1)/24), DATE(2024, 1, 1) + INT((ROW(B4968)-1)/24))</f>
        <v>45498</v>
      </c>
      <c r="E5006" s="459">
        <v>0.95833333333333337</v>
      </c>
      <c r="F5006" s="780"/>
      <c r="G5006" s="780"/>
      <c r="H5006" s="460">
        <f t="shared" si="309"/>
        <v>0</v>
      </c>
      <c r="I5006" s="460">
        <f t="shared" si="310"/>
        <v>0</v>
      </c>
      <c r="J5006" s="460">
        <f t="shared" si="312"/>
        <v>0</v>
      </c>
      <c r="K5006" s="9"/>
      <c r="P5006" s="2"/>
      <c r="Q5006" s="27"/>
      <c r="R5006" s="2"/>
      <c r="S5006" s="2"/>
      <c r="T5006" s="2"/>
      <c r="U5006" s="2"/>
      <c r="V5006" s="2"/>
      <c r="W5006" s="2"/>
    </row>
    <row r="5007" spans="2:23" ht="15" customHeight="1" x14ac:dyDescent="0.35">
      <c r="B5007" s="457"/>
      <c r="C5007" s="715">
        <f t="shared" si="311"/>
        <v>45499</v>
      </c>
      <c r="D5007" s="458">
        <f>IF(ISNUMBER(Summary!$D$17), DATE(Summary!$D$17, 1, 1) + INT((ROW(B4969)-1)/24), DATE(2024, 1, 1) + INT((ROW(B4969)-1)/24))</f>
        <v>45499</v>
      </c>
      <c r="E5007" s="459">
        <v>3.1225022567582528E-17</v>
      </c>
      <c r="F5007" s="780"/>
      <c r="G5007" s="780"/>
      <c r="H5007" s="460">
        <f t="shared" si="309"/>
        <v>0</v>
      </c>
      <c r="I5007" s="460">
        <f t="shared" si="310"/>
        <v>0</v>
      </c>
      <c r="J5007" s="460">
        <f t="shared" si="312"/>
        <v>0</v>
      </c>
      <c r="K5007" s="9"/>
      <c r="P5007" s="2"/>
      <c r="Q5007" s="27"/>
      <c r="R5007" s="2"/>
      <c r="S5007" s="2"/>
      <c r="T5007" s="2"/>
      <c r="U5007" s="2"/>
      <c r="V5007" s="2"/>
      <c r="W5007" s="2"/>
    </row>
    <row r="5008" spans="2:23" ht="15" customHeight="1" x14ac:dyDescent="0.35">
      <c r="B5008" s="349"/>
      <c r="C5008" s="715" t="str">
        <f t="shared" si="311"/>
        <v/>
      </c>
      <c r="D5008" s="458">
        <f>IF(ISNUMBER(Summary!$D$17), DATE(Summary!$D$17, 1, 1) + INT((ROW(B4970)-1)/24), DATE(2024, 1, 1) + INT((ROW(B4970)-1)/24))</f>
        <v>45499</v>
      </c>
      <c r="E5008" s="459">
        <v>4.1666666666666699E-2</v>
      </c>
      <c r="F5008" s="780"/>
      <c r="G5008" s="780"/>
      <c r="H5008" s="460">
        <f t="shared" si="309"/>
        <v>0</v>
      </c>
      <c r="I5008" s="460">
        <f t="shared" si="310"/>
        <v>0</v>
      </c>
      <c r="J5008" s="460">
        <f t="shared" si="312"/>
        <v>0</v>
      </c>
      <c r="K5008" s="9"/>
      <c r="P5008" s="2"/>
      <c r="Q5008" s="27"/>
      <c r="R5008" s="2"/>
      <c r="S5008" s="2"/>
      <c r="T5008" s="2"/>
      <c r="U5008" s="2"/>
      <c r="V5008" s="2"/>
      <c r="W5008" s="2"/>
    </row>
    <row r="5009" spans="2:23" ht="15" customHeight="1" x14ac:dyDescent="0.35">
      <c r="B5009" s="349"/>
      <c r="C5009" s="715" t="str">
        <f t="shared" si="311"/>
        <v/>
      </c>
      <c r="D5009" s="458">
        <f>IF(ISNUMBER(Summary!$D$17), DATE(Summary!$D$17, 1, 1) + INT((ROW(B4971)-1)/24), DATE(2024, 1, 1) + INT((ROW(B4971)-1)/24))</f>
        <v>45499</v>
      </c>
      <c r="E5009" s="459">
        <v>8.333333333333337E-2</v>
      </c>
      <c r="F5009" s="780"/>
      <c r="G5009" s="780"/>
      <c r="H5009" s="460">
        <f t="shared" si="309"/>
        <v>0</v>
      </c>
      <c r="I5009" s="460">
        <f t="shared" si="310"/>
        <v>0</v>
      </c>
      <c r="J5009" s="460">
        <f t="shared" si="312"/>
        <v>0</v>
      </c>
      <c r="K5009" s="9"/>
      <c r="P5009" s="2"/>
      <c r="Q5009" s="27"/>
      <c r="R5009" s="2"/>
      <c r="S5009" s="2"/>
      <c r="T5009" s="2"/>
      <c r="U5009" s="2"/>
      <c r="V5009" s="2"/>
      <c r="W5009" s="2"/>
    </row>
    <row r="5010" spans="2:23" ht="15" customHeight="1" x14ac:dyDescent="0.35">
      <c r="B5010" s="349"/>
      <c r="C5010" s="715" t="str">
        <f t="shared" si="311"/>
        <v/>
      </c>
      <c r="D5010" s="458">
        <f>IF(ISNUMBER(Summary!$D$17), DATE(Summary!$D$17, 1, 1) + INT((ROW(B4972)-1)/24), DATE(2024, 1, 1) + INT((ROW(B4972)-1)/24))</f>
        <v>45499</v>
      </c>
      <c r="E5010" s="459">
        <v>0.12500000000000006</v>
      </c>
      <c r="F5010" s="780"/>
      <c r="G5010" s="780"/>
      <c r="H5010" s="460">
        <f t="shared" si="309"/>
        <v>0</v>
      </c>
      <c r="I5010" s="460">
        <f t="shared" si="310"/>
        <v>0</v>
      </c>
      <c r="J5010" s="460">
        <f t="shared" si="312"/>
        <v>0</v>
      </c>
      <c r="K5010" s="9"/>
      <c r="P5010" s="2"/>
      <c r="Q5010" s="27"/>
      <c r="R5010" s="2"/>
      <c r="S5010" s="2"/>
      <c r="T5010" s="2"/>
      <c r="U5010" s="2"/>
      <c r="V5010" s="2"/>
      <c r="W5010" s="2"/>
    </row>
    <row r="5011" spans="2:23" ht="15" customHeight="1" x14ac:dyDescent="0.35">
      <c r="B5011" s="349"/>
      <c r="C5011" s="715" t="str">
        <f t="shared" si="311"/>
        <v/>
      </c>
      <c r="D5011" s="458">
        <f>IF(ISNUMBER(Summary!$D$17), DATE(Summary!$D$17, 1, 1) + INT((ROW(B4973)-1)/24), DATE(2024, 1, 1) + INT((ROW(B4973)-1)/24))</f>
        <v>45499</v>
      </c>
      <c r="E5011" s="459">
        <v>0.16666666666666669</v>
      </c>
      <c r="F5011" s="780"/>
      <c r="G5011" s="780"/>
      <c r="H5011" s="460">
        <f t="shared" si="309"/>
        <v>0</v>
      </c>
      <c r="I5011" s="460">
        <f t="shared" si="310"/>
        <v>0</v>
      </c>
      <c r="J5011" s="460">
        <f t="shared" si="312"/>
        <v>0</v>
      </c>
      <c r="K5011" s="9"/>
      <c r="P5011" s="2"/>
      <c r="Q5011" s="27"/>
      <c r="R5011" s="2"/>
      <c r="S5011" s="2"/>
      <c r="T5011" s="2"/>
      <c r="U5011" s="2"/>
      <c r="V5011" s="2"/>
      <c r="W5011" s="2"/>
    </row>
    <row r="5012" spans="2:23" ht="15" customHeight="1" x14ac:dyDescent="0.35">
      <c r="B5012" s="349"/>
      <c r="C5012" s="715" t="str">
        <f t="shared" si="311"/>
        <v/>
      </c>
      <c r="D5012" s="458">
        <f>IF(ISNUMBER(Summary!$D$17), DATE(Summary!$D$17, 1, 1) + INT((ROW(B4974)-1)/24), DATE(2024, 1, 1) + INT((ROW(B4974)-1)/24))</f>
        <v>45499</v>
      </c>
      <c r="E5012" s="459">
        <v>0.20833333333333337</v>
      </c>
      <c r="F5012" s="780"/>
      <c r="G5012" s="780"/>
      <c r="H5012" s="460">
        <f t="shared" si="309"/>
        <v>0</v>
      </c>
      <c r="I5012" s="460">
        <f t="shared" si="310"/>
        <v>0</v>
      </c>
      <c r="J5012" s="460">
        <f t="shared" si="312"/>
        <v>0</v>
      </c>
      <c r="K5012" s="9"/>
      <c r="P5012" s="2"/>
      <c r="Q5012" s="27"/>
      <c r="R5012" s="2"/>
      <c r="S5012" s="2"/>
      <c r="T5012" s="2"/>
      <c r="U5012" s="2"/>
      <c r="V5012" s="2"/>
      <c r="W5012" s="2"/>
    </row>
    <row r="5013" spans="2:23" ht="15" customHeight="1" x14ac:dyDescent="0.35">
      <c r="B5013" s="349"/>
      <c r="C5013" s="715" t="str">
        <f t="shared" si="311"/>
        <v/>
      </c>
      <c r="D5013" s="458">
        <f>IF(ISNUMBER(Summary!$D$17), DATE(Summary!$D$17, 1, 1) + INT((ROW(B4975)-1)/24), DATE(2024, 1, 1) + INT((ROW(B4975)-1)/24))</f>
        <v>45499</v>
      </c>
      <c r="E5013" s="459">
        <v>0.25</v>
      </c>
      <c r="F5013" s="780"/>
      <c r="G5013" s="780"/>
      <c r="H5013" s="460">
        <f t="shared" si="309"/>
        <v>0</v>
      </c>
      <c r="I5013" s="460">
        <f t="shared" si="310"/>
        <v>0</v>
      </c>
      <c r="J5013" s="460">
        <f t="shared" si="312"/>
        <v>0</v>
      </c>
      <c r="K5013" s="9"/>
      <c r="P5013" s="2"/>
      <c r="Q5013" s="27"/>
      <c r="R5013" s="2"/>
      <c r="S5013" s="2"/>
      <c r="T5013" s="2"/>
      <c r="U5013" s="2"/>
      <c r="V5013" s="2"/>
      <c r="W5013" s="2"/>
    </row>
    <row r="5014" spans="2:23" ht="15" customHeight="1" x14ac:dyDescent="0.35">
      <c r="B5014" s="349"/>
      <c r="C5014" s="715" t="str">
        <f t="shared" si="311"/>
        <v/>
      </c>
      <c r="D5014" s="458">
        <f>IF(ISNUMBER(Summary!$D$17), DATE(Summary!$D$17, 1, 1) + INT((ROW(B4976)-1)/24), DATE(2024, 1, 1) + INT((ROW(B4976)-1)/24))</f>
        <v>45499</v>
      </c>
      <c r="E5014" s="459">
        <v>0.29166666666666669</v>
      </c>
      <c r="F5014" s="780"/>
      <c r="G5014" s="780"/>
      <c r="H5014" s="460">
        <f t="shared" si="309"/>
        <v>0</v>
      </c>
      <c r="I5014" s="460">
        <f t="shared" si="310"/>
        <v>0</v>
      </c>
      <c r="J5014" s="460">
        <f t="shared" si="312"/>
        <v>0</v>
      </c>
      <c r="K5014" s="9"/>
      <c r="P5014" s="2"/>
      <c r="Q5014" s="27"/>
      <c r="R5014" s="2"/>
      <c r="S5014" s="2"/>
      <c r="T5014" s="2"/>
      <c r="U5014" s="2"/>
      <c r="V5014" s="2"/>
      <c r="W5014" s="2"/>
    </row>
    <row r="5015" spans="2:23" ht="15" customHeight="1" x14ac:dyDescent="0.35">
      <c r="B5015" s="349"/>
      <c r="C5015" s="715" t="str">
        <f t="shared" si="311"/>
        <v/>
      </c>
      <c r="D5015" s="458">
        <f>IF(ISNUMBER(Summary!$D$17), DATE(Summary!$D$17, 1, 1) + INT((ROW(B4977)-1)/24), DATE(2024, 1, 1) + INT((ROW(B4977)-1)/24))</f>
        <v>45499</v>
      </c>
      <c r="E5015" s="459">
        <v>0.33333333333333337</v>
      </c>
      <c r="F5015" s="780"/>
      <c r="G5015" s="780"/>
      <c r="H5015" s="460">
        <f t="shared" si="309"/>
        <v>0</v>
      </c>
      <c r="I5015" s="460">
        <f t="shared" si="310"/>
        <v>0</v>
      </c>
      <c r="J5015" s="460">
        <f t="shared" si="312"/>
        <v>0</v>
      </c>
      <c r="K5015" s="9"/>
      <c r="P5015" s="2"/>
      <c r="Q5015" s="27"/>
      <c r="R5015" s="2"/>
      <c r="S5015" s="2"/>
      <c r="T5015" s="2"/>
      <c r="U5015" s="2"/>
      <c r="V5015" s="2"/>
      <c r="W5015" s="2"/>
    </row>
    <row r="5016" spans="2:23" ht="15" customHeight="1" x14ac:dyDescent="0.35">
      <c r="B5016" s="349"/>
      <c r="C5016" s="715" t="str">
        <f t="shared" si="311"/>
        <v/>
      </c>
      <c r="D5016" s="458">
        <f>IF(ISNUMBER(Summary!$D$17), DATE(Summary!$D$17, 1, 1) + INT((ROW(B4978)-1)/24), DATE(2024, 1, 1) + INT((ROW(B4978)-1)/24))</f>
        <v>45499</v>
      </c>
      <c r="E5016" s="459">
        <v>0.375</v>
      </c>
      <c r="F5016" s="780"/>
      <c r="G5016" s="780"/>
      <c r="H5016" s="460">
        <f t="shared" si="309"/>
        <v>0</v>
      </c>
      <c r="I5016" s="460">
        <f t="shared" si="310"/>
        <v>0</v>
      </c>
      <c r="J5016" s="460">
        <f t="shared" si="312"/>
        <v>0</v>
      </c>
      <c r="K5016" s="9"/>
      <c r="P5016" s="2"/>
      <c r="Q5016" s="27"/>
      <c r="R5016" s="2"/>
      <c r="S5016" s="2"/>
      <c r="T5016" s="2"/>
      <c r="U5016" s="2"/>
      <c r="V5016" s="2"/>
      <c r="W5016" s="2"/>
    </row>
    <row r="5017" spans="2:23" ht="15" customHeight="1" x14ac:dyDescent="0.35">
      <c r="B5017" s="349"/>
      <c r="C5017" s="715" t="str">
        <f t="shared" si="311"/>
        <v/>
      </c>
      <c r="D5017" s="458">
        <f>IF(ISNUMBER(Summary!$D$17), DATE(Summary!$D$17, 1, 1) + INT((ROW(B4979)-1)/24), DATE(2024, 1, 1) + INT((ROW(B4979)-1)/24))</f>
        <v>45499</v>
      </c>
      <c r="E5017" s="459">
        <v>0.41666666666666669</v>
      </c>
      <c r="F5017" s="780"/>
      <c r="G5017" s="780"/>
      <c r="H5017" s="460">
        <f t="shared" si="309"/>
        <v>0</v>
      </c>
      <c r="I5017" s="460">
        <f t="shared" si="310"/>
        <v>0</v>
      </c>
      <c r="J5017" s="460">
        <f t="shared" si="312"/>
        <v>0</v>
      </c>
      <c r="K5017" s="9"/>
      <c r="P5017" s="2"/>
      <c r="Q5017" s="27"/>
      <c r="R5017" s="2"/>
      <c r="S5017" s="2"/>
      <c r="T5017" s="2"/>
      <c r="U5017" s="2"/>
      <c r="V5017" s="2"/>
      <c r="W5017" s="2"/>
    </row>
    <row r="5018" spans="2:23" ht="15" customHeight="1" x14ac:dyDescent="0.35">
      <c r="B5018" s="349"/>
      <c r="C5018" s="715" t="str">
        <f t="shared" si="311"/>
        <v/>
      </c>
      <c r="D5018" s="458">
        <f>IF(ISNUMBER(Summary!$D$17), DATE(Summary!$D$17, 1, 1) + INT((ROW(B4980)-1)/24), DATE(2024, 1, 1) + INT((ROW(B4980)-1)/24))</f>
        <v>45499</v>
      </c>
      <c r="E5018" s="459">
        <v>0.45833333333333337</v>
      </c>
      <c r="F5018" s="780"/>
      <c r="G5018" s="780"/>
      <c r="H5018" s="460">
        <f t="shared" si="309"/>
        <v>0</v>
      </c>
      <c r="I5018" s="460">
        <f t="shared" si="310"/>
        <v>0</v>
      </c>
      <c r="J5018" s="460">
        <f t="shared" si="312"/>
        <v>0</v>
      </c>
      <c r="K5018" s="9"/>
      <c r="P5018" s="2"/>
      <c r="Q5018" s="27"/>
      <c r="R5018" s="2"/>
      <c r="S5018" s="2"/>
      <c r="T5018" s="2"/>
      <c r="U5018" s="2"/>
      <c r="V5018" s="2"/>
      <c r="W5018" s="2"/>
    </row>
    <row r="5019" spans="2:23" ht="15" customHeight="1" x14ac:dyDescent="0.35">
      <c r="B5019" s="349"/>
      <c r="C5019" s="715" t="str">
        <f t="shared" si="311"/>
        <v/>
      </c>
      <c r="D5019" s="458">
        <f>IF(ISNUMBER(Summary!$D$17), DATE(Summary!$D$17, 1, 1) + INT((ROW(B4981)-1)/24), DATE(2024, 1, 1) + INT((ROW(B4981)-1)/24))</f>
        <v>45499</v>
      </c>
      <c r="E5019" s="459">
        <v>0.50000000000000011</v>
      </c>
      <c r="F5019" s="780"/>
      <c r="G5019" s="780"/>
      <c r="H5019" s="460">
        <f t="shared" si="309"/>
        <v>0</v>
      </c>
      <c r="I5019" s="460">
        <f t="shared" si="310"/>
        <v>0</v>
      </c>
      <c r="J5019" s="460">
        <f t="shared" si="312"/>
        <v>0</v>
      </c>
      <c r="K5019" s="9"/>
      <c r="P5019" s="2"/>
      <c r="Q5019" s="27"/>
      <c r="R5019" s="2"/>
      <c r="S5019" s="2"/>
      <c r="T5019" s="2"/>
      <c r="U5019" s="2"/>
      <c r="V5019" s="2"/>
      <c r="W5019" s="2"/>
    </row>
    <row r="5020" spans="2:23" ht="15" customHeight="1" x14ac:dyDescent="0.35">
      <c r="B5020" s="349"/>
      <c r="C5020" s="715" t="str">
        <f t="shared" si="311"/>
        <v/>
      </c>
      <c r="D5020" s="458">
        <f>IF(ISNUMBER(Summary!$D$17), DATE(Summary!$D$17, 1, 1) + INT((ROW(B4982)-1)/24), DATE(2024, 1, 1) + INT((ROW(B4982)-1)/24))</f>
        <v>45499</v>
      </c>
      <c r="E5020" s="459">
        <v>0.54166666666666674</v>
      </c>
      <c r="F5020" s="780"/>
      <c r="G5020" s="780"/>
      <c r="H5020" s="460">
        <f t="shared" si="309"/>
        <v>0</v>
      </c>
      <c r="I5020" s="460">
        <f t="shared" si="310"/>
        <v>0</v>
      </c>
      <c r="J5020" s="460">
        <f t="shared" si="312"/>
        <v>0</v>
      </c>
      <c r="K5020" s="9"/>
      <c r="P5020" s="2"/>
      <c r="Q5020" s="27"/>
      <c r="R5020" s="2"/>
      <c r="S5020" s="2"/>
      <c r="T5020" s="2"/>
      <c r="U5020" s="2"/>
      <c r="V5020" s="2"/>
      <c r="W5020" s="2"/>
    </row>
    <row r="5021" spans="2:23" ht="15" customHeight="1" x14ac:dyDescent="0.35">
      <c r="B5021" s="349"/>
      <c r="C5021" s="715" t="str">
        <f t="shared" si="311"/>
        <v/>
      </c>
      <c r="D5021" s="458">
        <f>IF(ISNUMBER(Summary!$D$17), DATE(Summary!$D$17, 1, 1) + INT((ROW(B4983)-1)/24), DATE(2024, 1, 1) + INT((ROW(B4983)-1)/24))</f>
        <v>45499</v>
      </c>
      <c r="E5021" s="459">
        <v>0.58333333333333337</v>
      </c>
      <c r="F5021" s="780"/>
      <c r="G5021" s="780"/>
      <c r="H5021" s="460">
        <f t="shared" si="309"/>
        <v>0</v>
      </c>
      <c r="I5021" s="460">
        <f t="shared" si="310"/>
        <v>0</v>
      </c>
      <c r="J5021" s="460">
        <f t="shared" si="312"/>
        <v>0</v>
      </c>
      <c r="K5021" s="9"/>
      <c r="P5021" s="2"/>
      <c r="Q5021" s="27"/>
      <c r="R5021" s="2"/>
      <c r="S5021" s="2"/>
      <c r="T5021" s="2"/>
      <c r="U5021" s="2"/>
      <c r="V5021" s="2"/>
      <c r="W5021" s="2"/>
    </row>
    <row r="5022" spans="2:23" ht="15" customHeight="1" x14ac:dyDescent="0.35">
      <c r="B5022" s="349"/>
      <c r="C5022" s="715" t="str">
        <f t="shared" si="311"/>
        <v/>
      </c>
      <c r="D5022" s="458">
        <f>IF(ISNUMBER(Summary!$D$17), DATE(Summary!$D$17, 1, 1) + INT((ROW(B4984)-1)/24), DATE(2024, 1, 1) + INT((ROW(B4984)-1)/24))</f>
        <v>45499</v>
      </c>
      <c r="E5022" s="459">
        <v>0.62500000000000011</v>
      </c>
      <c r="F5022" s="780"/>
      <c r="G5022" s="780"/>
      <c r="H5022" s="460">
        <f t="shared" si="309"/>
        <v>0</v>
      </c>
      <c r="I5022" s="460">
        <f t="shared" si="310"/>
        <v>0</v>
      </c>
      <c r="J5022" s="460">
        <f t="shared" si="312"/>
        <v>0</v>
      </c>
      <c r="K5022" s="9"/>
      <c r="P5022" s="2"/>
      <c r="Q5022" s="27"/>
      <c r="R5022" s="2"/>
      <c r="S5022" s="2"/>
      <c r="T5022" s="2"/>
      <c r="U5022" s="2"/>
      <c r="V5022" s="2"/>
      <c r="W5022" s="2"/>
    </row>
    <row r="5023" spans="2:23" ht="15" customHeight="1" x14ac:dyDescent="0.35">
      <c r="B5023" s="349"/>
      <c r="C5023" s="715" t="str">
        <f t="shared" si="311"/>
        <v/>
      </c>
      <c r="D5023" s="458">
        <f>IF(ISNUMBER(Summary!$D$17), DATE(Summary!$D$17, 1, 1) + INT((ROW(B4985)-1)/24), DATE(2024, 1, 1) + INT((ROW(B4985)-1)/24))</f>
        <v>45499</v>
      </c>
      <c r="E5023" s="459">
        <v>0.66666666666666674</v>
      </c>
      <c r="F5023" s="780"/>
      <c r="G5023" s="780"/>
      <c r="H5023" s="460">
        <f t="shared" si="309"/>
        <v>0</v>
      </c>
      <c r="I5023" s="460">
        <f t="shared" si="310"/>
        <v>0</v>
      </c>
      <c r="J5023" s="460">
        <f t="shared" si="312"/>
        <v>0</v>
      </c>
      <c r="K5023" s="9"/>
      <c r="P5023" s="2"/>
      <c r="Q5023" s="27"/>
      <c r="R5023" s="2"/>
      <c r="S5023" s="2"/>
      <c r="T5023" s="2"/>
      <c r="U5023" s="2"/>
      <c r="V5023" s="2"/>
      <c r="W5023" s="2"/>
    </row>
    <row r="5024" spans="2:23" ht="15" customHeight="1" x14ac:dyDescent="0.35">
      <c r="B5024" s="349"/>
      <c r="C5024" s="715" t="str">
        <f t="shared" si="311"/>
        <v/>
      </c>
      <c r="D5024" s="458">
        <f>IF(ISNUMBER(Summary!$D$17), DATE(Summary!$D$17, 1, 1) + INT((ROW(B4986)-1)/24), DATE(2024, 1, 1) + INT((ROW(B4986)-1)/24))</f>
        <v>45499</v>
      </c>
      <c r="E5024" s="459">
        <v>0.70833333333333337</v>
      </c>
      <c r="F5024" s="780"/>
      <c r="G5024" s="780"/>
      <c r="H5024" s="460">
        <f t="shared" si="309"/>
        <v>0</v>
      </c>
      <c r="I5024" s="460">
        <f t="shared" si="310"/>
        <v>0</v>
      </c>
      <c r="J5024" s="460">
        <f t="shared" si="312"/>
        <v>0</v>
      </c>
      <c r="K5024" s="9"/>
      <c r="P5024" s="2"/>
      <c r="Q5024" s="27"/>
      <c r="R5024" s="2"/>
      <c r="S5024" s="2"/>
      <c r="T5024" s="2"/>
      <c r="U5024" s="2"/>
      <c r="V5024" s="2"/>
      <c r="W5024" s="2"/>
    </row>
    <row r="5025" spans="2:23" ht="15" customHeight="1" x14ac:dyDescent="0.35">
      <c r="B5025" s="349"/>
      <c r="C5025" s="715" t="str">
        <f t="shared" si="311"/>
        <v/>
      </c>
      <c r="D5025" s="458">
        <f>IF(ISNUMBER(Summary!$D$17), DATE(Summary!$D$17, 1, 1) + INT((ROW(B4987)-1)/24), DATE(2024, 1, 1) + INT((ROW(B4987)-1)/24))</f>
        <v>45499</v>
      </c>
      <c r="E5025" s="459">
        <v>0.75000000000000011</v>
      </c>
      <c r="F5025" s="780"/>
      <c r="G5025" s="780"/>
      <c r="H5025" s="460">
        <f t="shared" si="309"/>
        <v>0</v>
      </c>
      <c r="I5025" s="460">
        <f t="shared" si="310"/>
        <v>0</v>
      </c>
      <c r="J5025" s="460">
        <f t="shared" si="312"/>
        <v>0</v>
      </c>
      <c r="K5025" s="9"/>
      <c r="P5025" s="2"/>
      <c r="Q5025" s="27"/>
      <c r="R5025" s="2"/>
      <c r="S5025" s="2"/>
      <c r="T5025" s="2"/>
      <c r="U5025" s="2"/>
      <c r="V5025" s="2"/>
      <c r="W5025" s="2"/>
    </row>
    <row r="5026" spans="2:23" ht="15" customHeight="1" x14ac:dyDescent="0.35">
      <c r="B5026" s="349"/>
      <c r="C5026" s="715" t="str">
        <f t="shared" si="311"/>
        <v/>
      </c>
      <c r="D5026" s="458">
        <f>IF(ISNUMBER(Summary!$D$17), DATE(Summary!$D$17, 1, 1) + INT((ROW(B4988)-1)/24), DATE(2024, 1, 1) + INT((ROW(B4988)-1)/24))</f>
        <v>45499</v>
      </c>
      <c r="E5026" s="459">
        <v>0.79166666666666674</v>
      </c>
      <c r="F5026" s="780"/>
      <c r="G5026" s="780"/>
      <c r="H5026" s="460">
        <f t="shared" si="309"/>
        <v>0</v>
      </c>
      <c r="I5026" s="460">
        <f t="shared" si="310"/>
        <v>0</v>
      </c>
      <c r="J5026" s="460">
        <f t="shared" si="312"/>
        <v>0</v>
      </c>
      <c r="K5026" s="9"/>
      <c r="P5026" s="2"/>
      <c r="Q5026" s="27"/>
      <c r="R5026" s="2"/>
      <c r="S5026" s="2"/>
      <c r="T5026" s="2"/>
      <c r="U5026" s="2"/>
      <c r="V5026" s="2"/>
      <c r="W5026" s="2"/>
    </row>
    <row r="5027" spans="2:23" ht="15" customHeight="1" x14ac:dyDescent="0.35">
      <c r="B5027" s="349"/>
      <c r="C5027" s="715" t="str">
        <f t="shared" si="311"/>
        <v/>
      </c>
      <c r="D5027" s="458">
        <f>IF(ISNUMBER(Summary!$D$17), DATE(Summary!$D$17, 1, 1) + INT((ROW(B4989)-1)/24), DATE(2024, 1, 1) + INT((ROW(B4989)-1)/24))</f>
        <v>45499</v>
      </c>
      <c r="E5027" s="459">
        <v>0.83333333333333337</v>
      </c>
      <c r="F5027" s="780"/>
      <c r="G5027" s="780"/>
      <c r="H5027" s="460">
        <f t="shared" si="309"/>
        <v>0</v>
      </c>
      <c r="I5027" s="460">
        <f t="shared" si="310"/>
        <v>0</v>
      </c>
      <c r="J5027" s="460">
        <f t="shared" si="312"/>
        <v>0</v>
      </c>
      <c r="K5027" s="9"/>
      <c r="P5027" s="2"/>
      <c r="Q5027" s="27"/>
      <c r="R5027" s="2"/>
      <c r="S5027" s="2"/>
      <c r="T5027" s="2"/>
      <c r="U5027" s="2"/>
      <c r="V5027" s="2"/>
      <c r="W5027" s="2"/>
    </row>
    <row r="5028" spans="2:23" ht="15" customHeight="1" x14ac:dyDescent="0.35">
      <c r="B5028" s="349"/>
      <c r="C5028" s="715" t="str">
        <f t="shared" si="311"/>
        <v/>
      </c>
      <c r="D5028" s="458">
        <f>IF(ISNUMBER(Summary!$D$17), DATE(Summary!$D$17, 1, 1) + INT((ROW(B4990)-1)/24), DATE(2024, 1, 1) + INT((ROW(B4990)-1)/24))</f>
        <v>45499</v>
      </c>
      <c r="E5028" s="459">
        <v>0.87500000000000011</v>
      </c>
      <c r="F5028" s="780"/>
      <c r="G5028" s="780"/>
      <c r="H5028" s="460">
        <f t="shared" si="309"/>
        <v>0</v>
      </c>
      <c r="I5028" s="460">
        <f t="shared" si="310"/>
        <v>0</v>
      </c>
      <c r="J5028" s="460">
        <f t="shared" si="312"/>
        <v>0</v>
      </c>
      <c r="K5028" s="9"/>
      <c r="P5028" s="2"/>
      <c r="Q5028" s="27"/>
      <c r="R5028" s="2"/>
      <c r="S5028" s="2"/>
      <c r="T5028" s="2"/>
      <c r="U5028" s="2"/>
      <c r="V5028" s="2"/>
      <c r="W5028" s="2"/>
    </row>
    <row r="5029" spans="2:23" ht="15" customHeight="1" x14ac:dyDescent="0.35">
      <c r="B5029" s="349"/>
      <c r="C5029" s="715" t="str">
        <f t="shared" si="311"/>
        <v/>
      </c>
      <c r="D5029" s="458">
        <f>IF(ISNUMBER(Summary!$D$17), DATE(Summary!$D$17, 1, 1) + INT((ROW(B4991)-1)/24), DATE(2024, 1, 1) + INT((ROW(B4991)-1)/24))</f>
        <v>45499</v>
      </c>
      <c r="E5029" s="459">
        <v>0.91666666666666674</v>
      </c>
      <c r="F5029" s="780"/>
      <c r="G5029" s="780"/>
      <c r="H5029" s="460">
        <f t="shared" si="309"/>
        <v>0</v>
      </c>
      <c r="I5029" s="460">
        <f t="shared" si="310"/>
        <v>0</v>
      </c>
      <c r="J5029" s="460">
        <f t="shared" si="312"/>
        <v>0</v>
      </c>
      <c r="K5029" s="9"/>
      <c r="P5029" s="2"/>
      <c r="Q5029" s="27"/>
      <c r="R5029" s="2"/>
      <c r="S5029" s="2"/>
      <c r="T5029" s="2"/>
      <c r="U5029" s="2"/>
      <c r="V5029" s="2"/>
      <c r="W5029" s="2"/>
    </row>
    <row r="5030" spans="2:23" ht="15" customHeight="1" x14ac:dyDescent="0.35">
      <c r="B5030" s="349"/>
      <c r="C5030" s="715" t="str">
        <f t="shared" si="311"/>
        <v/>
      </c>
      <c r="D5030" s="458">
        <f>IF(ISNUMBER(Summary!$D$17), DATE(Summary!$D$17, 1, 1) + INT((ROW(B4992)-1)/24), DATE(2024, 1, 1) + INT((ROW(B4992)-1)/24))</f>
        <v>45499</v>
      </c>
      <c r="E5030" s="459">
        <v>0.95833333333333337</v>
      </c>
      <c r="F5030" s="780"/>
      <c r="G5030" s="780"/>
      <c r="H5030" s="460">
        <f t="shared" si="309"/>
        <v>0</v>
      </c>
      <c r="I5030" s="460">
        <f t="shared" si="310"/>
        <v>0</v>
      </c>
      <c r="J5030" s="460">
        <f t="shared" si="312"/>
        <v>0</v>
      </c>
      <c r="K5030" s="9"/>
      <c r="P5030" s="2"/>
      <c r="Q5030" s="27"/>
      <c r="R5030" s="2"/>
      <c r="S5030" s="2"/>
      <c r="T5030" s="2"/>
      <c r="U5030" s="2"/>
      <c r="V5030" s="2"/>
      <c r="W5030" s="2"/>
    </row>
    <row r="5031" spans="2:23" ht="15" customHeight="1" x14ac:dyDescent="0.35">
      <c r="B5031" s="457"/>
      <c r="C5031" s="715">
        <f t="shared" si="311"/>
        <v>45500</v>
      </c>
      <c r="D5031" s="458">
        <f>IF(ISNUMBER(Summary!$D$17), DATE(Summary!$D$17, 1, 1) + INT((ROW(B4993)-1)/24), DATE(2024, 1, 1) + INT((ROW(B4993)-1)/24))</f>
        <v>45500</v>
      </c>
      <c r="E5031" s="459">
        <v>3.1225022567582528E-17</v>
      </c>
      <c r="F5031" s="780"/>
      <c r="G5031" s="780"/>
      <c r="H5031" s="460">
        <f t="shared" ref="H5031:H5094" si="313">IF(G5031&gt;F5031,F5031,G5031)</f>
        <v>0</v>
      </c>
      <c r="I5031" s="460">
        <f t="shared" ref="I5031:I5094" si="314">F5031-H5031</f>
        <v>0</v>
      </c>
      <c r="J5031" s="460">
        <f t="shared" si="312"/>
        <v>0</v>
      </c>
      <c r="K5031" s="9"/>
      <c r="P5031" s="2"/>
      <c r="Q5031" s="27"/>
      <c r="R5031" s="2"/>
      <c r="S5031" s="2"/>
      <c r="T5031" s="2"/>
      <c r="U5031" s="2"/>
      <c r="V5031" s="2"/>
      <c r="W5031" s="2"/>
    </row>
    <row r="5032" spans="2:23" ht="15" customHeight="1" x14ac:dyDescent="0.35">
      <c r="B5032" s="349"/>
      <c r="C5032" s="715" t="str">
        <f t="shared" ref="C5032:C5095" si="315">IF(MOD(ROW()-ROW($E$39), 24)=0, $D5032, "")</f>
        <v/>
      </c>
      <c r="D5032" s="458">
        <f>IF(ISNUMBER(Summary!$D$17), DATE(Summary!$D$17, 1, 1) + INT((ROW(B4994)-1)/24), DATE(2024, 1, 1) + INT((ROW(B4994)-1)/24))</f>
        <v>45500</v>
      </c>
      <c r="E5032" s="459">
        <v>4.1666666666666699E-2</v>
      </c>
      <c r="F5032" s="780"/>
      <c r="G5032" s="780"/>
      <c r="H5032" s="460">
        <f t="shared" si="313"/>
        <v>0</v>
      </c>
      <c r="I5032" s="460">
        <f t="shared" si="314"/>
        <v>0</v>
      </c>
      <c r="J5032" s="460">
        <f t="shared" si="312"/>
        <v>0</v>
      </c>
      <c r="K5032" s="9"/>
      <c r="P5032" s="2"/>
      <c r="Q5032" s="27"/>
      <c r="R5032" s="2"/>
      <c r="S5032" s="2"/>
      <c r="T5032" s="2"/>
      <c r="U5032" s="2"/>
      <c r="V5032" s="2"/>
      <c r="W5032" s="2"/>
    </row>
    <row r="5033" spans="2:23" ht="15" customHeight="1" x14ac:dyDescent="0.35">
      <c r="B5033" s="349"/>
      <c r="C5033" s="715" t="str">
        <f t="shared" si="315"/>
        <v/>
      </c>
      <c r="D5033" s="458">
        <f>IF(ISNUMBER(Summary!$D$17), DATE(Summary!$D$17, 1, 1) + INT((ROW(B4995)-1)/24), DATE(2024, 1, 1) + INT((ROW(B4995)-1)/24))</f>
        <v>45500</v>
      </c>
      <c r="E5033" s="459">
        <v>8.333333333333337E-2</v>
      </c>
      <c r="F5033" s="780"/>
      <c r="G5033" s="780"/>
      <c r="H5033" s="460">
        <f t="shared" si="313"/>
        <v>0</v>
      </c>
      <c r="I5033" s="460">
        <f t="shared" si="314"/>
        <v>0</v>
      </c>
      <c r="J5033" s="460">
        <f t="shared" si="312"/>
        <v>0</v>
      </c>
      <c r="K5033" s="9"/>
      <c r="P5033" s="2"/>
      <c r="Q5033" s="27"/>
      <c r="R5033" s="2"/>
      <c r="S5033" s="2"/>
      <c r="T5033" s="2"/>
      <c r="U5033" s="2"/>
      <c r="V5033" s="2"/>
      <c r="W5033" s="2"/>
    </row>
    <row r="5034" spans="2:23" ht="15" customHeight="1" x14ac:dyDescent="0.35">
      <c r="B5034" s="349"/>
      <c r="C5034" s="715" t="str">
        <f t="shared" si="315"/>
        <v/>
      </c>
      <c r="D5034" s="458">
        <f>IF(ISNUMBER(Summary!$D$17), DATE(Summary!$D$17, 1, 1) + INT((ROW(B4996)-1)/24), DATE(2024, 1, 1) + INT((ROW(B4996)-1)/24))</f>
        <v>45500</v>
      </c>
      <c r="E5034" s="459">
        <v>0.12500000000000006</v>
      </c>
      <c r="F5034" s="780"/>
      <c r="G5034" s="780"/>
      <c r="H5034" s="460">
        <f t="shared" si="313"/>
        <v>0</v>
      </c>
      <c r="I5034" s="460">
        <f t="shared" si="314"/>
        <v>0</v>
      </c>
      <c r="J5034" s="460">
        <f t="shared" si="312"/>
        <v>0</v>
      </c>
      <c r="K5034" s="9"/>
      <c r="P5034" s="2"/>
      <c r="Q5034" s="27"/>
      <c r="R5034" s="2"/>
      <c r="S5034" s="2"/>
      <c r="T5034" s="2"/>
      <c r="U5034" s="2"/>
      <c r="V5034" s="2"/>
      <c r="W5034" s="2"/>
    </row>
    <row r="5035" spans="2:23" ht="15" customHeight="1" x14ac:dyDescent="0.35">
      <c r="B5035" s="349"/>
      <c r="C5035" s="715" t="str">
        <f t="shared" si="315"/>
        <v/>
      </c>
      <c r="D5035" s="458">
        <f>IF(ISNUMBER(Summary!$D$17), DATE(Summary!$D$17, 1, 1) + INT((ROW(B4997)-1)/24), DATE(2024, 1, 1) + INT((ROW(B4997)-1)/24))</f>
        <v>45500</v>
      </c>
      <c r="E5035" s="459">
        <v>0.16666666666666669</v>
      </c>
      <c r="F5035" s="780"/>
      <c r="G5035" s="780"/>
      <c r="H5035" s="460">
        <f t="shared" si="313"/>
        <v>0</v>
      </c>
      <c r="I5035" s="460">
        <f t="shared" si="314"/>
        <v>0</v>
      </c>
      <c r="J5035" s="460">
        <f t="shared" si="312"/>
        <v>0</v>
      </c>
      <c r="K5035" s="9"/>
      <c r="P5035" s="2"/>
      <c r="Q5035" s="27"/>
      <c r="R5035" s="2"/>
      <c r="S5035" s="2"/>
      <c r="T5035" s="2"/>
      <c r="U5035" s="2"/>
      <c r="V5035" s="2"/>
      <c r="W5035" s="2"/>
    </row>
    <row r="5036" spans="2:23" ht="15" customHeight="1" x14ac:dyDescent="0.35">
      <c r="B5036" s="349"/>
      <c r="C5036" s="715" t="str">
        <f t="shared" si="315"/>
        <v/>
      </c>
      <c r="D5036" s="458">
        <f>IF(ISNUMBER(Summary!$D$17), DATE(Summary!$D$17, 1, 1) + INT((ROW(B4998)-1)/24), DATE(2024, 1, 1) + INT((ROW(B4998)-1)/24))</f>
        <v>45500</v>
      </c>
      <c r="E5036" s="459">
        <v>0.20833333333333337</v>
      </c>
      <c r="F5036" s="780"/>
      <c r="G5036" s="780"/>
      <c r="H5036" s="460">
        <f t="shared" si="313"/>
        <v>0</v>
      </c>
      <c r="I5036" s="460">
        <f t="shared" si="314"/>
        <v>0</v>
      </c>
      <c r="J5036" s="460">
        <f t="shared" si="312"/>
        <v>0</v>
      </c>
      <c r="K5036" s="9"/>
      <c r="P5036" s="2"/>
      <c r="Q5036" s="27"/>
      <c r="R5036" s="2"/>
      <c r="S5036" s="2"/>
      <c r="T5036" s="2"/>
      <c r="U5036" s="2"/>
      <c r="V5036" s="2"/>
      <c r="W5036" s="2"/>
    </row>
    <row r="5037" spans="2:23" ht="15" customHeight="1" x14ac:dyDescent="0.35">
      <c r="B5037" s="349"/>
      <c r="C5037" s="715" t="str">
        <f t="shared" si="315"/>
        <v/>
      </c>
      <c r="D5037" s="458">
        <f>IF(ISNUMBER(Summary!$D$17), DATE(Summary!$D$17, 1, 1) + INT((ROW(B4999)-1)/24), DATE(2024, 1, 1) + INT((ROW(B4999)-1)/24))</f>
        <v>45500</v>
      </c>
      <c r="E5037" s="459">
        <v>0.25</v>
      </c>
      <c r="F5037" s="780"/>
      <c r="G5037" s="780"/>
      <c r="H5037" s="460">
        <f t="shared" si="313"/>
        <v>0</v>
      </c>
      <c r="I5037" s="460">
        <f t="shared" si="314"/>
        <v>0</v>
      </c>
      <c r="J5037" s="460">
        <f t="shared" si="312"/>
        <v>0</v>
      </c>
      <c r="K5037" s="9"/>
      <c r="P5037" s="2"/>
      <c r="Q5037" s="27"/>
      <c r="R5037" s="2"/>
      <c r="S5037" s="2"/>
      <c r="T5037" s="2"/>
      <c r="U5037" s="2"/>
      <c r="V5037" s="2"/>
      <c r="W5037" s="2"/>
    </row>
    <row r="5038" spans="2:23" ht="15" customHeight="1" x14ac:dyDescent="0.35">
      <c r="B5038" s="349"/>
      <c r="C5038" s="715" t="str">
        <f t="shared" si="315"/>
        <v/>
      </c>
      <c r="D5038" s="458">
        <f>IF(ISNUMBER(Summary!$D$17), DATE(Summary!$D$17, 1, 1) + INT((ROW(B5000)-1)/24), DATE(2024, 1, 1) + INT((ROW(B5000)-1)/24))</f>
        <v>45500</v>
      </c>
      <c r="E5038" s="459">
        <v>0.29166666666666669</v>
      </c>
      <c r="F5038" s="780"/>
      <c r="G5038" s="780"/>
      <c r="H5038" s="460">
        <f t="shared" si="313"/>
        <v>0</v>
      </c>
      <c r="I5038" s="460">
        <f t="shared" si="314"/>
        <v>0</v>
      </c>
      <c r="J5038" s="460">
        <f t="shared" si="312"/>
        <v>0</v>
      </c>
      <c r="K5038" s="9"/>
      <c r="P5038" s="2"/>
      <c r="Q5038" s="27"/>
      <c r="R5038" s="2"/>
      <c r="S5038" s="2"/>
      <c r="T5038" s="2"/>
      <c r="U5038" s="2"/>
      <c r="V5038" s="2"/>
      <c r="W5038" s="2"/>
    </row>
    <row r="5039" spans="2:23" ht="15" customHeight="1" x14ac:dyDescent="0.35">
      <c r="B5039" s="349"/>
      <c r="C5039" s="715" t="str">
        <f t="shared" si="315"/>
        <v/>
      </c>
      <c r="D5039" s="458">
        <f>IF(ISNUMBER(Summary!$D$17), DATE(Summary!$D$17, 1, 1) + INT((ROW(B5001)-1)/24), DATE(2024, 1, 1) + INT((ROW(B5001)-1)/24))</f>
        <v>45500</v>
      </c>
      <c r="E5039" s="459">
        <v>0.33333333333333337</v>
      </c>
      <c r="F5039" s="780"/>
      <c r="G5039" s="780"/>
      <c r="H5039" s="460">
        <f t="shared" si="313"/>
        <v>0</v>
      </c>
      <c r="I5039" s="460">
        <f t="shared" si="314"/>
        <v>0</v>
      </c>
      <c r="J5039" s="460">
        <f t="shared" si="312"/>
        <v>0</v>
      </c>
      <c r="K5039" s="9"/>
      <c r="P5039" s="2"/>
      <c r="Q5039" s="27"/>
      <c r="R5039" s="2"/>
      <c r="S5039" s="2"/>
      <c r="T5039" s="2"/>
      <c r="U5039" s="2"/>
      <c r="V5039" s="2"/>
      <c r="W5039" s="2"/>
    </row>
    <row r="5040" spans="2:23" ht="15" customHeight="1" x14ac:dyDescent="0.35">
      <c r="B5040" s="349"/>
      <c r="C5040" s="715" t="str">
        <f t="shared" si="315"/>
        <v/>
      </c>
      <c r="D5040" s="458">
        <f>IF(ISNUMBER(Summary!$D$17), DATE(Summary!$D$17, 1, 1) + INT((ROW(B5002)-1)/24), DATE(2024, 1, 1) + INT((ROW(B5002)-1)/24))</f>
        <v>45500</v>
      </c>
      <c r="E5040" s="459">
        <v>0.375</v>
      </c>
      <c r="F5040" s="780"/>
      <c r="G5040" s="780"/>
      <c r="H5040" s="460">
        <f t="shared" si="313"/>
        <v>0</v>
      </c>
      <c r="I5040" s="460">
        <f t="shared" si="314"/>
        <v>0</v>
      </c>
      <c r="J5040" s="460">
        <f t="shared" si="312"/>
        <v>0</v>
      </c>
      <c r="K5040" s="9"/>
      <c r="P5040" s="2"/>
      <c r="Q5040" s="27"/>
      <c r="R5040" s="2"/>
      <c r="S5040" s="2"/>
      <c r="T5040" s="2"/>
      <c r="U5040" s="2"/>
      <c r="V5040" s="2"/>
      <c r="W5040" s="2"/>
    </row>
    <row r="5041" spans="2:23" ht="15" customHeight="1" x14ac:dyDescent="0.35">
      <c r="B5041" s="349"/>
      <c r="C5041" s="715" t="str">
        <f t="shared" si="315"/>
        <v/>
      </c>
      <c r="D5041" s="458">
        <f>IF(ISNUMBER(Summary!$D$17), DATE(Summary!$D$17, 1, 1) + INT((ROW(B5003)-1)/24), DATE(2024, 1, 1) + INT((ROW(B5003)-1)/24))</f>
        <v>45500</v>
      </c>
      <c r="E5041" s="459">
        <v>0.41666666666666669</v>
      </c>
      <c r="F5041" s="780"/>
      <c r="G5041" s="780"/>
      <c r="H5041" s="460">
        <f t="shared" si="313"/>
        <v>0</v>
      </c>
      <c r="I5041" s="460">
        <f t="shared" si="314"/>
        <v>0</v>
      </c>
      <c r="J5041" s="460">
        <f t="shared" si="312"/>
        <v>0</v>
      </c>
      <c r="K5041" s="9"/>
      <c r="P5041" s="2"/>
      <c r="Q5041" s="27"/>
      <c r="R5041" s="2"/>
      <c r="S5041" s="2"/>
      <c r="T5041" s="2"/>
      <c r="U5041" s="2"/>
      <c r="V5041" s="2"/>
      <c r="W5041" s="2"/>
    </row>
    <row r="5042" spans="2:23" ht="15" customHeight="1" x14ac:dyDescent="0.35">
      <c r="B5042" s="349"/>
      <c r="C5042" s="715" t="str">
        <f t="shared" si="315"/>
        <v/>
      </c>
      <c r="D5042" s="458">
        <f>IF(ISNUMBER(Summary!$D$17), DATE(Summary!$D$17, 1, 1) + INT((ROW(B5004)-1)/24), DATE(2024, 1, 1) + INT((ROW(B5004)-1)/24))</f>
        <v>45500</v>
      </c>
      <c r="E5042" s="459">
        <v>0.45833333333333337</v>
      </c>
      <c r="F5042" s="780"/>
      <c r="G5042" s="780"/>
      <c r="H5042" s="460">
        <f t="shared" si="313"/>
        <v>0</v>
      </c>
      <c r="I5042" s="460">
        <f t="shared" si="314"/>
        <v>0</v>
      </c>
      <c r="J5042" s="460">
        <f t="shared" si="312"/>
        <v>0</v>
      </c>
      <c r="K5042" s="9"/>
      <c r="P5042" s="2"/>
      <c r="Q5042" s="27"/>
      <c r="R5042" s="2"/>
      <c r="S5042" s="2"/>
      <c r="T5042" s="2"/>
      <c r="U5042" s="2"/>
      <c r="V5042" s="2"/>
      <c r="W5042" s="2"/>
    </row>
    <row r="5043" spans="2:23" ht="15" customHeight="1" x14ac:dyDescent="0.35">
      <c r="B5043" s="349"/>
      <c r="C5043" s="715" t="str">
        <f t="shared" si="315"/>
        <v/>
      </c>
      <c r="D5043" s="458">
        <f>IF(ISNUMBER(Summary!$D$17), DATE(Summary!$D$17, 1, 1) + INT((ROW(B5005)-1)/24), DATE(2024, 1, 1) + INT((ROW(B5005)-1)/24))</f>
        <v>45500</v>
      </c>
      <c r="E5043" s="459">
        <v>0.50000000000000011</v>
      </c>
      <c r="F5043" s="780"/>
      <c r="G5043" s="780"/>
      <c r="H5043" s="460">
        <f t="shared" si="313"/>
        <v>0</v>
      </c>
      <c r="I5043" s="460">
        <f t="shared" si="314"/>
        <v>0</v>
      </c>
      <c r="J5043" s="460">
        <f t="shared" si="312"/>
        <v>0</v>
      </c>
      <c r="K5043" s="9"/>
      <c r="P5043" s="2"/>
      <c r="Q5043" s="27"/>
      <c r="R5043" s="2"/>
      <c r="S5043" s="2"/>
      <c r="T5043" s="2"/>
      <c r="U5043" s="2"/>
      <c r="V5043" s="2"/>
      <c r="W5043" s="2"/>
    </row>
    <row r="5044" spans="2:23" ht="15" customHeight="1" x14ac:dyDescent="0.35">
      <c r="B5044" s="349"/>
      <c r="C5044" s="715" t="str">
        <f t="shared" si="315"/>
        <v/>
      </c>
      <c r="D5044" s="458">
        <f>IF(ISNUMBER(Summary!$D$17), DATE(Summary!$D$17, 1, 1) + INT((ROW(B5006)-1)/24), DATE(2024, 1, 1) + INT((ROW(B5006)-1)/24))</f>
        <v>45500</v>
      </c>
      <c r="E5044" s="459">
        <v>0.54166666666666674</v>
      </c>
      <c r="F5044" s="780"/>
      <c r="G5044" s="780"/>
      <c r="H5044" s="460">
        <f t="shared" si="313"/>
        <v>0</v>
      </c>
      <c r="I5044" s="460">
        <f t="shared" si="314"/>
        <v>0</v>
      </c>
      <c r="J5044" s="460">
        <f t="shared" si="312"/>
        <v>0</v>
      </c>
      <c r="K5044" s="9"/>
      <c r="P5044" s="2"/>
      <c r="Q5044" s="27"/>
      <c r="R5044" s="2"/>
      <c r="S5044" s="2"/>
      <c r="T5044" s="2"/>
      <c r="U5044" s="2"/>
      <c r="V5044" s="2"/>
      <c r="W5044" s="2"/>
    </row>
    <row r="5045" spans="2:23" ht="15" customHeight="1" x14ac:dyDescent="0.35">
      <c r="B5045" s="349"/>
      <c r="C5045" s="715" t="str">
        <f t="shared" si="315"/>
        <v/>
      </c>
      <c r="D5045" s="458">
        <f>IF(ISNUMBER(Summary!$D$17), DATE(Summary!$D$17, 1, 1) + INT((ROW(B5007)-1)/24), DATE(2024, 1, 1) + INT((ROW(B5007)-1)/24))</f>
        <v>45500</v>
      </c>
      <c r="E5045" s="459">
        <v>0.58333333333333337</v>
      </c>
      <c r="F5045" s="780"/>
      <c r="G5045" s="780"/>
      <c r="H5045" s="460">
        <f t="shared" si="313"/>
        <v>0</v>
      </c>
      <c r="I5045" s="460">
        <f t="shared" si="314"/>
        <v>0</v>
      </c>
      <c r="J5045" s="460">
        <f t="shared" si="312"/>
        <v>0</v>
      </c>
      <c r="K5045" s="9"/>
      <c r="P5045" s="2"/>
      <c r="Q5045" s="27"/>
      <c r="R5045" s="2"/>
      <c r="S5045" s="2"/>
      <c r="T5045" s="2"/>
      <c r="U5045" s="2"/>
      <c r="V5045" s="2"/>
      <c r="W5045" s="2"/>
    </row>
    <row r="5046" spans="2:23" ht="15" customHeight="1" x14ac:dyDescent="0.35">
      <c r="B5046" s="349"/>
      <c r="C5046" s="715" t="str">
        <f t="shared" si="315"/>
        <v/>
      </c>
      <c r="D5046" s="458">
        <f>IF(ISNUMBER(Summary!$D$17), DATE(Summary!$D$17, 1, 1) + INT((ROW(B5008)-1)/24), DATE(2024, 1, 1) + INT((ROW(B5008)-1)/24))</f>
        <v>45500</v>
      </c>
      <c r="E5046" s="459">
        <v>0.62500000000000011</v>
      </c>
      <c r="F5046" s="780"/>
      <c r="G5046" s="780"/>
      <c r="H5046" s="460">
        <f t="shared" si="313"/>
        <v>0</v>
      </c>
      <c r="I5046" s="460">
        <f t="shared" si="314"/>
        <v>0</v>
      </c>
      <c r="J5046" s="460">
        <f t="shared" si="312"/>
        <v>0</v>
      </c>
      <c r="K5046" s="9"/>
      <c r="P5046" s="2"/>
      <c r="Q5046" s="27"/>
      <c r="R5046" s="2"/>
      <c r="S5046" s="2"/>
      <c r="T5046" s="2"/>
      <c r="U5046" s="2"/>
      <c r="V5046" s="2"/>
      <c r="W5046" s="2"/>
    </row>
    <row r="5047" spans="2:23" ht="15" customHeight="1" x14ac:dyDescent="0.35">
      <c r="B5047" s="349"/>
      <c r="C5047" s="715" t="str">
        <f t="shared" si="315"/>
        <v/>
      </c>
      <c r="D5047" s="458">
        <f>IF(ISNUMBER(Summary!$D$17), DATE(Summary!$D$17, 1, 1) + INT((ROW(B5009)-1)/24), DATE(2024, 1, 1) + INT((ROW(B5009)-1)/24))</f>
        <v>45500</v>
      </c>
      <c r="E5047" s="459">
        <v>0.66666666666666674</v>
      </c>
      <c r="F5047" s="780"/>
      <c r="G5047" s="780"/>
      <c r="H5047" s="460">
        <f t="shared" si="313"/>
        <v>0</v>
      </c>
      <c r="I5047" s="460">
        <f t="shared" si="314"/>
        <v>0</v>
      </c>
      <c r="J5047" s="460">
        <f t="shared" si="312"/>
        <v>0</v>
      </c>
      <c r="K5047" s="9"/>
      <c r="P5047" s="2"/>
      <c r="Q5047" s="27"/>
      <c r="R5047" s="2"/>
      <c r="S5047" s="2"/>
      <c r="T5047" s="2"/>
      <c r="U5047" s="2"/>
      <c r="V5047" s="2"/>
      <c r="W5047" s="2"/>
    </row>
    <row r="5048" spans="2:23" ht="15" customHeight="1" x14ac:dyDescent="0.35">
      <c r="B5048" s="349"/>
      <c r="C5048" s="715" t="str">
        <f t="shared" si="315"/>
        <v/>
      </c>
      <c r="D5048" s="458">
        <f>IF(ISNUMBER(Summary!$D$17), DATE(Summary!$D$17, 1, 1) + INT((ROW(B5010)-1)/24), DATE(2024, 1, 1) + INT((ROW(B5010)-1)/24))</f>
        <v>45500</v>
      </c>
      <c r="E5048" s="459">
        <v>0.70833333333333337</v>
      </c>
      <c r="F5048" s="780"/>
      <c r="G5048" s="780"/>
      <c r="H5048" s="460">
        <f t="shared" si="313"/>
        <v>0</v>
      </c>
      <c r="I5048" s="460">
        <f t="shared" si="314"/>
        <v>0</v>
      </c>
      <c r="J5048" s="460">
        <f t="shared" si="312"/>
        <v>0</v>
      </c>
      <c r="K5048" s="9"/>
      <c r="P5048" s="2"/>
      <c r="Q5048" s="27"/>
      <c r="R5048" s="2"/>
      <c r="S5048" s="2"/>
      <c r="T5048" s="2"/>
      <c r="U5048" s="2"/>
      <c r="V5048" s="2"/>
      <c r="W5048" s="2"/>
    </row>
    <row r="5049" spans="2:23" ht="15" customHeight="1" x14ac:dyDescent="0.35">
      <c r="B5049" s="349"/>
      <c r="C5049" s="715" t="str">
        <f t="shared" si="315"/>
        <v/>
      </c>
      <c r="D5049" s="458">
        <f>IF(ISNUMBER(Summary!$D$17), DATE(Summary!$D$17, 1, 1) + INT((ROW(B5011)-1)/24), DATE(2024, 1, 1) + INT((ROW(B5011)-1)/24))</f>
        <v>45500</v>
      </c>
      <c r="E5049" s="459">
        <v>0.75000000000000011</v>
      </c>
      <c r="F5049" s="780"/>
      <c r="G5049" s="780"/>
      <c r="H5049" s="460">
        <f t="shared" si="313"/>
        <v>0</v>
      </c>
      <c r="I5049" s="460">
        <f t="shared" si="314"/>
        <v>0</v>
      </c>
      <c r="J5049" s="460">
        <f t="shared" si="312"/>
        <v>0</v>
      </c>
      <c r="K5049" s="9"/>
      <c r="P5049" s="2"/>
      <c r="Q5049" s="27"/>
      <c r="R5049" s="2"/>
      <c r="S5049" s="2"/>
      <c r="T5049" s="2"/>
      <c r="U5049" s="2"/>
      <c r="V5049" s="2"/>
      <c r="W5049" s="2"/>
    </row>
    <row r="5050" spans="2:23" ht="15" customHeight="1" x14ac:dyDescent="0.35">
      <c r="B5050" s="349"/>
      <c r="C5050" s="715" t="str">
        <f t="shared" si="315"/>
        <v/>
      </c>
      <c r="D5050" s="458">
        <f>IF(ISNUMBER(Summary!$D$17), DATE(Summary!$D$17, 1, 1) + INT((ROW(B5012)-1)/24), DATE(2024, 1, 1) + INT((ROW(B5012)-1)/24))</f>
        <v>45500</v>
      </c>
      <c r="E5050" s="459">
        <v>0.79166666666666674</v>
      </c>
      <c r="F5050" s="780"/>
      <c r="G5050" s="780"/>
      <c r="H5050" s="460">
        <f t="shared" si="313"/>
        <v>0</v>
      </c>
      <c r="I5050" s="460">
        <f t="shared" si="314"/>
        <v>0</v>
      </c>
      <c r="J5050" s="460">
        <f t="shared" si="312"/>
        <v>0</v>
      </c>
      <c r="K5050" s="9"/>
      <c r="P5050" s="2"/>
      <c r="Q5050" s="27"/>
      <c r="R5050" s="2"/>
      <c r="S5050" s="2"/>
      <c r="T5050" s="2"/>
      <c r="U5050" s="2"/>
      <c r="V5050" s="2"/>
      <c r="W5050" s="2"/>
    </row>
    <row r="5051" spans="2:23" ht="15" customHeight="1" x14ac:dyDescent="0.35">
      <c r="B5051" s="349"/>
      <c r="C5051" s="715" t="str">
        <f t="shared" si="315"/>
        <v/>
      </c>
      <c r="D5051" s="458">
        <f>IF(ISNUMBER(Summary!$D$17), DATE(Summary!$D$17, 1, 1) + INT((ROW(B5013)-1)/24), DATE(2024, 1, 1) + INT((ROW(B5013)-1)/24))</f>
        <v>45500</v>
      </c>
      <c r="E5051" s="459">
        <v>0.83333333333333337</v>
      </c>
      <c r="F5051" s="780"/>
      <c r="G5051" s="780"/>
      <c r="H5051" s="460">
        <f t="shared" si="313"/>
        <v>0</v>
      </c>
      <c r="I5051" s="460">
        <f t="shared" si="314"/>
        <v>0</v>
      </c>
      <c r="J5051" s="460">
        <f t="shared" si="312"/>
        <v>0</v>
      </c>
      <c r="K5051" s="9"/>
      <c r="P5051" s="2"/>
      <c r="Q5051" s="27"/>
      <c r="R5051" s="2"/>
      <c r="S5051" s="2"/>
      <c r="T5051" s="2"/>
      <c r="U5051" s="2"/>
      <c r="V5051" s="2"/>
      <c r="W5051" s="2"/>
    </row>
    <row r="5052" spans="2:23" ht="15" customHeight="1" x14ac:dyDescent="0.35">
      <c r="B5052" s="349"/>
      <c r="C5052" s="715" t="str">
        <f t="shared" si="315"/>
        <v/>
      </c>
      <c r="D5052" s="458">
        <f>IF(ISNUMBER(Summary!$D$17), DATE(Summary!$D$17, 1, 1) + INT((ROW(B5014)-1)/24), DATE(2024, 1, 1) + INT((ROW(B5014)-1)/24))</f>
        <v>45500</v>
      </c>
      <c r="E5052" s="459">
        <v>0.87500000000000011</v>
      </c>
      <c r="F5052" s="780"/>
      <c r="G5052" s="780"/>
      <c r="H5052" s="460">
        <f t="shared" si="313"/>
        <v>0</v>
      </c>
      <c r="I5052" s="460">
        <f t="shared" si="314"/>
        <v>0</v>
      </c>
      <c r="J5052" s="460">
        <f t="shared" si="312"/>
        <v>0</v>
      </c>
      <c r="K5052" s="9"/>
      <c r="P5052" s="2"/>
      <c r="Q5052" s="27"/>
      <c r="R5052" s="2"/>
      <c r="S5052" s="2"/>
      <c r="T5052" s="2"/>
      <c r="U5052" s="2"/>
      <c r="V5052" s="2"/>
      <c r="W5052" s="2"/>
    </row>
    <row r="5053" spans="2:23" ht="15" customHeight="1" x14ac:dyDescent="0.35">
      <c r="B5053" s="349"/>
      <c r="C5053" s="715" t="str">
        <f t="shared" si="315"/>
        <v/>
      </c>
      <c r="D5053" s="458">
        <f>IF(ISNUMBER(Summary!$D$17), DATE(Summary!$D$17, 1, 1) + INT((ROW(B5015)-1)/24), DATE(2024, 1, 1) + INT((ROW(B5015)-1)/24))</f>
        <v>45500</v>
      </c>
      <c r="E5053" s="459">
        <v>0.91666666666666674</v>
      </c>
      <c r="F5053" s="780"/>
      <c r="G5053" s="780"/>
      <c r="H5053" s="460">
        <f t="shared" si="313"/>
        <v>0</v>
      </c>
      <c r="I5053" s="460">
        <f t="shared" si="314"/>
        <v>0</v>
      </c>
      <c r="J5053" s="460">
        <f t="shared" si="312"/>
        <v>0</v>
      </c>
      <c r="K5053" s="9"/>
      <c r="P5053" s="2"/>
      <c r="Q5053" s="27"/>
      <c r="R5053" s="2"/>
      <c r="S5053" s="2"/>
      <c r="T5053" s="2"/>
      <c r="U5053" s="2"/>
      <c r="V5053" s="2"/>
      <c r="W5053" s="2"/>
    </row>
    <row r="5054" spans="2:23" ht="15" customHeight="1" x14ac:dyDescent="0.35">
      <c r="B5054" s="349"/>
      <c r="C5054" s="715" t="str">
        <f t="shared" si="315"/>
        <v/>
      </c>
      <c r="D5054" s="458">
        <f>IF(ISNUMBER(Summary!$D$17), DATE(Summary!$D$17, 1, 1) + INT((ROW(B5016)-1)/24), DATE(2024, 1, 1) + INT((ROW(B5016)-1)/24))</f>
        <v>45500</v>
      </c>
      <c r="E5054" s="459">
        <v>0.95833333333333337</v>
      </c>
      <c r="F5054" s="780"/>
      <c r="G5054" s="780"/>
      <c r="H5054" s="460">
        <f t="shared" si="313"/>
        <v>0</v>
      </c>
      <c r="I5054" s="460">
        <f t="shared" si="314"/>
        <v>0</v>
      </c>
      <c r="J5054" s="460">
        <f t="shared" si="312"/>
        <v>0</v>
      </c>
      <c r="K5054" s="9"/>
      <c r="P5054" s="2"/>
      <c r="Q5054" s="27"/>
      <c r="R5054" s="2"/>
      <c r="S5054" s="2"/>
      <c r="T5054" s="2"/>
      <c r="U5054" s="2"/>
      <c r="V5054" s="2"/>
      <c r="W5054" s="2"/>
    </row>
    <row r="5055" spans="2:23" ht="15" customHeight="1" x14ac:dyDescent="0.35">
      <c r="B5055" s="457"/>
      <c r="C5055" s="715">
        <f t="shared" si="315"/>
        <v>45501</v>
      </c>
      <c r="D5055" s="458">
        <f>IF(ISNUMBER(Summary!$D$17), DATE(Summary!$D$17, 1, 1) + INT((ROW(B5017)-1)/24), DATE(2024, 1, 1) + INT((ROW(B5017)-1)/24))</f>
        <v>45501</v>
      </c>
      <c r="E5055" s="459">
        <v>3.1225022567582528E-17</v>
      </c>
      <c r="F5055" s="780"/>
      <c r="G5055" s="780"/>
      <c r="H5055" s="460">
        <f t="shared" si="313"/>
        <v>0</v>
      </c>
      <c r="I5055" s="460">
        <f t="shared" si="314"/>
        <v>0</v>
      </c>
      <c r="J5055" s="460">
        <f t="shared" si="312"/>
        <v>0</v>
      </c>
      <c r="K5055" s="9"/>
      <c r="P5055" s="2"/>
      <c r="Q5055" s="27"/>
      <c r="R5055" s="2"/>
      <c r="S5055" s="2"/>
      <c r="T5055" s="2"/>
      <c r="U5055" s="2"/>
      <c r="V5055" s="2"/>
      <c r="W5055" s="2"/>
    </row>
    <row r="5056" spans="2:23" ht="15" customHeight="1" x14ac:dyDescent="0.35">
      <c r="B5056" s="349"/>
      <c r="C5056" s="715" t="str">
        <f t="shared" si="315"/>
        <v/>
      </c>
      <c r="D5056" s="458">
        <f>IF(ISNUMBER(Summary!$D$17), DATE(Summary!$D$17, 1, 1) + INT((ROW(B5018)-1)/24), DATE(2024, 1, 1) + INT((ROW(B5018)-1)/24))</f>
        <v>45501</v>
      </c>
      <c r="E5056" s="459">
        <v>4.1666666666666699E-2</v>
      </c>
      <c r="F5056" s="780"/>
      <c r="G5056" s="780"/>
      <c r="H5056" s="460">
        <f t="shared" si="313"/>
        <v>0</v>
      </c>
      <c r="I5056" s="460">
        <f t="shared" si="314"/>
        <v>0</v>
      </c>
      <c r="J5056" s="460">
        <f t="shared" ref="J5056:J5119" si="316">G5056-H5056</f>
        <v>0</v>
      </c>
      <c r="K5056" s="9"/>
      <c r="P5056" s="2"/>
      <c r="Q5056" s="27"/>
      <c r="R5056" s="2"/>
      <c r="S5056" s="2"/>
      <c r="T5056" s="2"/>
      <c r="U5056" s="2"/>
      <c r="V5056" s="2"/>
      <c r="W5056" s="2"/>
    </row>
    <row r="5057" spans="2:23" ht="15" customHeight="1" x14ac:dyDescent="0.35">
      <c r="B5057" s="349"/>
      <c r="C5057" s="715" t="str">
        <f t="shared" si="315"/>
        <v/>
      </c>
      <c r="D5057" s="458">
        <f>IF(ISNUMBER(Summary!$D$17), DATE(Summary!$D$17, 1, 1) + INT((ROW(B5019)-1)/24), DATE(2024, 1, 1) + INT((ROW(B5019)-1)/24))</f>
        <v>45501</v>
      </c>
      <c r="E5057" s="459">
        <v>8.333333333333337E-2</v>
      </c>
      <c r="F5057" s="780"/>
      <c r="G5057" s="780"/>
      <c r="H5057" s="460">
        <f t="shared" si="313"/>
        <v>0</v>
      </c>
      <c r="I5057" s="460">
        <f t="shared" si="314"/>
        <v>0</v>
      </c>
      <c r="J5057" s="460">
        <f t="shared" si="316"/>
        <v>0</v>
      </c>
      <c r="K5057" s="9"/>
      <c r="P5057" s="2"/>
      <c r="Q5057" s="27"/>
      <c r="R5057" s="2"/>
      <c r="S5057" s="2"/>
      <c r="T5057" s="2"/>
      <c r="U5057" s="2"/>
      <c r="V5057" s="2"/>
      <c r="W5057" s="2"/>
    </row>
    <row r="5058" spans="2:23" ht="15" customHeight="1" x14ac:dyDescent="0.35">
      <c r="B5058" s="349"/>
      <c r="C5058" s="715" t="str">
        <f t="shared" si="315"/>
        <v/>
      </c>
      <c r="D5058" s="458">
        <f>IF(ISNUMBER(Summary!$D$17), DATE(Summary!$D$17, 1, 1) + INT((ROW(B5020)-1)/24), DATE(2024, 1, 1) + INT((ROW(B5020)-1)/24))</f>
        <v>45501</v>
      </c>
      <c r="E5058" s="459">
        <v>0.12500000000000006</v>
      </c>
      <c r="F5058" s="780"/>
      <c r="G5058" s="780"/>
      <c r="H5058" s="460">
        <f t="shared" si="313"/>
        <v>0</v>
      </c>
      <c r="I5058" s="460">
        <f t="shared" si="314"/>
        <v>0</v>
      </c>
      <c r="J5058" s="460">
        <f t="shared" si="316"/>
        <v>0</v>
      </c>
      <c r="K5058" s="9"/>
      <c r="P5058" s="2"/>
      <c r="Q5058" s="27"/>
      <c r="R5058" s="2"/>
      <c r="S5058" s="2"/>
      <c r="T5058" s="2"/>
      <c r="U5058" s="2"/>
      <c r="V5058" s="2"/>
      <c r="W5058" s="2"/>
    </row>
    <row r="5059" spans="2:23" ht="15" customHeight="1" x14ac:dyDescent="0.35">
      <c r="B5059" s="349"/>
      <c r="C5059" s="715" t="str">
        <f t="shared" si="315"/>
        <v/>
      </c>
      <c r="D5059" s="458">
        <f>IF(ISNUMBER(Summary!$D$17), DATE(Summary!$D$17, 1, 1) + INT((ROW(B5021)-1)/24), DATE(2024, 1, 1) + INT((ROW(B5021)-1)/24))</f>
        <v>45501</v>
      </c>
      <c r="E5059" s="459">
        <v>0.16666666666666669</v>
      </c>
      <c r="F5059" s="780"/>
      <c r="G5059" s="780"/>
      <c r="H5059" s="460">
        <f t="shared" si="313"/>
        <v>0</v>
      </c>
      <c r="I5059" s="460">
        <f t="shared" si="314"/>
        <v>0</v>
      </c>
      <c r="J5059" s="460">
        <f t="shared" si="316"/>
        <v>0</v>
      </c>
      <c r="K5059" s="9"/>
      <c r="P5059" s="2"/>
      <c r="Q5059" s="27"/>
      <c r="R5059" s="2"/>
      <c r="S5059" s="2"/>
      <c r="T5059" s="2"/>
      <c r="U5059" s="2"/>
      <c r="V5059" s="2"/>
      <c r="W5059" s="2"/>
    </row>
    <row r="5060" spans="2:23" ht="15" customHeight="1" x14ac:dyDescent="0.35">
      <c r="B5060" s="349"/>
      <c r="C5060" s="715" t="str">
        <f t="shared" si="315"/>
        <v/>
      </c>
      <c r="D5060" s="458">
        <f>IF(ISNUMBER(Summary!$D$17), DATE(Summary!$D$17, 1, 1) + INT((ROW(B5022)-1)/24), DATE(2024, 1, 1) + INT((ROW(B5022)-1)/24))</f>
        <v>45501</v>
      </c>
      <c r="E5060" s="459">
        <v>0.20833333333333337</v>
      </c>
      <c r="F5060" s="780"/>
      <c r="G5060" s="780"/>
      <c r="H5060" s="460">
        <f t="shared" si="313"/>
        <v>0</v>
      </c>
      <c r="I5060" s="460">
        <f t="shared" si="314"/>
        <v>0</v>
      </c>
      <c r="J5060" s="460">
        <f t="shared" si="316"/>
        <v>0</v>
      </c>
      <c r="K5060" s="9"/>
      <c r="P5060" s="2"/>
      <c r="Q5060" s="27"/>
      <c r="R5060" s="2"/>
      <c r="S5060" s="2"/>
      <c r="T5060" s="2"/>
      <c r="U5060" s="2"/>
      <c r="V5060" s="2"/>
      <c r="W5060" s="2"/>
    </row>
    <row r="5061" spans="2:23" ht="15" customHeight="1" x14ac:dyDescent="0.35">
      <c r="B5061" s="349"/>
      <c r="C5061" s="715" t="str">
        <f t="shared" si="315"/>
        <v/>
      </c>
      <c r="D5061" s="458">
        <f>IF(ISNUMBER(Summary!$D$17), DATE(Summary!$D$17, 1, 1) + INT((ROW(B5023)-1)/24), DATE(2024, 1, 1) + INT((ROW(B5023)-1)/24))</f>
        <v>45501</v>
      </c>
      <c r="E5061" s="459">
        <v>0.25</v>
      </c>
      <c r="F5061" s="780"/>
      <c r="G5061" s="780"/>
      <c r="H5061" s="460">
        <f t="shared" si="313"/>
        <v>0</v>
      </c>
      <c r="I5061" s="460">
        <f t="shared" si="314"/>
        <v>0</v>
      </c>
      <c r="J5061" s="460">
        <f t="shared" si="316"/>
        <v>0</v>
      </c>
      <c r="K5061" s="9"/>
      <c r="P5061" s="2"/>
      <c r="Q5061" s="27"/>
      <c r="R5061" s="2"/>
      <c r="S5061" s="2"/>
      <c r="T5061" s="2"/>
      <c r="U5061" s="2"/>
      <c r="V5061" s="2"/>
      <c r="W5061" s="2"/>
    </row>
    <row r="5062" spans="2:23" ht="15" customHeight="1" x14ac:dyDescent="0.35">
      <c r="B5062" s="349"/>
      <c r="C5062" s="715" t="str">
        <f t="shared" si="315"/>
        <v/>
      </c>
      <c r="D5062" s="458">
        <f>IF(ISNUMBER(Summary!$D$17), DATE(Summary!$D$17, 1, 1) + INT((ROW(B5024)-1)/24), DATE(2024, 1, 1) + INT((ROW(B5024)-1)/24))</f>
        <v>45501</v>
      </c>
      <c r="E5062" s="459">
        <v>0.29166666666666669</v>
      </c>
      <c r="F5062" s="780"/>
      <c r="G5062" s="780"/>
      <c r="H5062" s="460">
        <f t="shared" si="313"/>
        <v>0</v>
      </c>
      <c r="I5062" s="460">
        <f t="shared" si="314"/>
        <v>0</v>
      </c>
      <c r="J5062" s="460">
        <f t="shared" si="316"/>
        <v>0</v>
      </c>
      <c r="K5062" s="9"/>
      <c r="P5062" s="2"/>
      <c r="Q5062" s="27"/>
      <c r="R5062" s="2"/>
      <c r="S5062" s="2"/>
      <c r="T5062" s="2"/>
      <c r="U5062" s="2"/>
      <c r="V5062" s="2"/>
      <c r="W5062" s="2"/>
    </row>
    <row r="5063" spans="2:23" ht="15" customHeight="1" x14ac:dyDescent="0.35">
      <c r="B5063" s="349"/>
      <c r="C5063" s="715" t="str">
        <f t="shared" si="315"/>
        <v/>
      </c>
      <c r="D5063" s="458">
        <f>IF(ISNUMBER(Summary!$D$17), DATE(Summary!$D$17, 1, 1) + INT((ROW(B5025)-1)/24), DATE(2024, 1, 1) + INT((ROW(B5025)-1)/24))</f>
        <v>45501</v>
      </c>
      <c r="E5063" s="459">
        <v>0.33333333333333337</v>
      </c>
      <c r="F5063" s="780"/>
      <c r="G5063" s="780"/>
      <c r="H5063" s="460">
        <f t="shared" si="313"/>
        <v>0</v>
      </c>
      <c r="I5063" s="460">
        <f t="shared" si="314"/>
        <v>0</v>
      </c>
      <c r="J5063" s="460">
        <f t="shared" si="316"/>
        <v>0</v>
      </c>
      <c r="K5063" s="9"/>
      <c r="P5063" s="2"/>
      <c r="Q5063" s="27"/>
      <c r="R5063" s="2"/>
      <c r="S5063" s="2"/>
      <c r="T5063" s="2"/>
      <c r="U5063" s="2"/>
      <c r="V5063" s="2"/>
      <c r="W5063" s="2"/>
    </row>
    <row r="5064" spans="2:23" ht="15" customHeight="1" x14ac:dyDescent="0.35">
      <c r="B5064" s="349"/>
      <c r="C5064" s="715" t="str">
        <f t="shared" si="315"/>
        <v/>
      </c>
      <c r="D5064" s="458">
        <f>IF(ISNUMBER(Summary!$D$17), DATE(Summary!$D$17, 1, 1) + INT((ROW(B5026)-1)/24), DATE(2024, 1, 1) + INT((ROW(B5026)-1)/24))</f>
        <v>45501</v>
      </c>
      <c r="E5064" s="459">
        <v>0.375</v>
      </c>
      <c r="F5064" s="780"/>
      <c r="G5064" s="780"/>
      <c r="H5064" s="460">
        <f t="shared" si="313"/>
        <v>0</v>
      </c>
      <c r="I5064" s="460">
        <f t="shared" si="314"/>
        <v>0</v>
      </c>
      <c r="J5064" s="460">
        <f t="shared" si="316"/>
        <v>0</v>
      </c>
      <c r="K5064" s="9"/>
      <c r="P5064" s="2"/>
      <c r="Q5064" s="27"/>
      <c r="R5064" s="2"/>
      <c r="S5064" s="2"/>
      <c r="T5064" s="2"/>
      <c r="U5064" s="2"/>
      <c r="V5064" s="2"/>
      <c r="W5064" s="2"/>
    </row>
    <row r="5065" spans="2:23" ht="15" customHeight="1" x14ac:dyDescent="0.35">
      <c r="B5065" s="349"/>
      <c r="C5065" s="715" t="str">
        <f t="shared" si="315"/>
        <v/>
      </c>
      <c r="D5065" s="458">
        <f>IF(ISNUMBER(Summary!$D$17), DATE(Summary!$D$17, 1, 1) + INT((ROW(B5027)-1)/24), DATE(2024, 1, 1) + INT((ROW(B5027)-1)/24))</f>
        <v>45501</v>
      </c>
      <c r="E5065" s="459">
        <v>0.41666666666666669</v>
      </c>
      <c r="F5065" s="780"/>
      <c r="G5065" s="780"/>
      <c r="H5065" s="460">
        <f t="shared" si="313"/>
        <v>0</v>
      </c>
      <c r="I5065" s="460">
        <f t="shared" si="314"/>
        <v>0</v>
      </c>
      <c r="J5065" s="460">
        <f t="shared" si="316"/>
        <v>0</v>
      </c>
      <c r="K5065" s="9"/>
      <c r="P5065" s="2"/>
      <c r="Q5065" s="27"/>
      <c r="R5065" s="2"/>
      <c r="S5065" s="2"/>
      <c r="T5065" s="2"/>
      <c r="U5065" s="2"/>
      <c r="V5065" s="2"/>
      <c r="W5065" s="2"/>
    </row>
    <row r="5066" spans="2:23" ht="15" customHeight="1" x14ac:dyDescent="0.35">
      <c r="B5066" s="349"/>
      <c r="C5066" s="715" t="str">
        <f t="shared" si="315"/>
        <v/>
      </c>
      <c r="D5066" s="458">
        <f>IF(ISNUMBER(Summary!$D$17), DATE(Summary!$D$17, 1, 1) + INT((ROW(B5028)-1)/24), DATE(2024, 1, 1) + INT((ROW(B5028)-1)/24))</f>
        <v>45501</v>
      </c>
      <c r="E5066" s="459">
        <v>0.45833333333333337</v>
      </c>
      <c r="F5066" s="780"/>
      <c r="G5066" s="780"/>
      <c r="H5066" s="460">
        <f t="shared" si="313"/>
        <v>0</v>
      </c>
      <c r="I5066" s="460">
        <f t="shared" si="314"/>
        <v>0</v>
      </c>
      <c r="J5066" s="460">
        <f t="shared" si="316"/>
        <v>0</v>
      </c>
      <c r="K5066" s="9"/>
      <c r="P5066" s="2"/>
      <c r="Q5066" s="27"/>
      <c r="R5066" s="2"/>
      <c r="S5066" s="2"/>
      <c r="T5066" s="2"/>
      <c r="U5066" s="2"/>
      <c r="V5066" s="2"/>
      <c r="W5066" s="2"/>
    </row>
    <row r="5067" spans="2:23" ht="15" customHeight="1" x14ac:dyDescent="0.35">
      <c r="B5067" s="349"/>
      <c r="C5067" s="715" t="str">
        <f t="shared" si="315"/>
        <v/>
      </c>
      <c r="D5067" s="458">
        <f>IF(ISNUMBER(Summary!$D$17), DATE(Summary!$D$17, 1, 1) + INT((ROW(B5029)-1)/24), DATE(2024, 1, 1) + INT((ROW(B5029)-1)/24))</f>
        <v>45501</v>
      </c>
      <c r="E5067" s="459">
        <v>0.50000000000000011</v>
      </c>
      <c r="F5067" s="780"/>
      <c r="G5067" s="780"/>
      <c r="H5067" s="460">
        <f t="shared" si="313"/>
        <v>0</v>
      </c>
      <c r="I5067" s="460">
        <f t="shared" si="314"/>
        <v>0</v>
      </c>
      <c r="J5067" s="460">
        <f t="shared" si="316"/>
        <v>0</v>
      </c>
      <c r="K5067" s="9"/>
      <c r="P5067" s="2"/>
      <c r="Q5067" s="27"/>
      <c r="R5067" s="2"/>
      <c r="S5067" s="2"/>
      <c r="T5067" s="2"/>
      <c r="U5067" s="2"/>
      <c r="V5067" s="2"/>
      <c r="W5067" s="2"/>
    </row>
    <row r="5068" spans="2:23" ht="15" customHeight="1" x14ac:dyDescent="0.35">
      <c r="B5068" s="349"/>
      <c r="C5068" s="715" t="str">
        <f t="shared" si="315"/>
        <v/>
      </c>
      <c r="D5068" s="458">
        <f>IF(ISNUMBER(Summary!$D$17), DATE(Summary!$D$17, 1, 1) + INT((ROW(B5030)-1)/24), DATE(2024, 1, 1) + INT((ROW(B5030)-1)/24))</f>
        <v>45501</v>
      </c>
      <c r="E5068" s="459">
        <v>0.54166666666666674</v>
      </c>
      <c r="F5068" s="780"/>
      <c r="G5068" s="780"/>
      <c r="H5068" s="460">
        <f t="shared" si="313"/>
        <v>0</v>
      </c>
      <c r="I5068" s="460">
        <f t="shared" si="314"/>
        <v>0</v>
      </c>
      <c r="J5068" s="460">
        <f t="shared" si="316"/>
        <v>0</v>
      </c>
      <c r="K5068" s="9"/>
      <c r="P5068" s="2"/>
      <c r="Q5068" s="27"/>
      <c r="R5068" s="2"/>
      <c r="S5068" s="2"/>
      <c r="T5068" s="2"/>
      <c r="U5068" s="2"/>
      <c r="V5068" s="2"/>
      <c r="W5068" s="2"/>
    </row>
    <row r="5069" spans="2:23" ht="15" customHeight="1" x14ac:dyDescent="0.35">
      <c r="B5069" s="349"/>
      <c r="C5069" s="715" t="str">
        <f t="shared" si="315"/>
        <v/>
      </c>
      <c r="D5069" s="458">
        <f>IF(ISNUMBER(Summary!$D$17), DATE(Summary!$D$17, 1, 1) + INT((ROW(B5031)-1)/24), DATE(2024, 1, 1) + INT((ROW(B5031)-1)/24))</f>
        <v>45501</v>
      </c>
      <c r="E5069" s="459">
        <v>0.58333333333333337</v>
      </c>
      <c r="F5069" s="780"/>
      <c r="G5069" s="780"/>
      <c r="H5069" s="460">
        <f t="shared" si="313"/>
        <v>0</v>
      </c>
      <c r="I5069" s="460">
        <f t="shared" si="314"/>
        <v>0</v>
      </c>
      <c r="J5069" s="460">
        <f t="shared" si="316"/>
        <v>0</v>
      </c>
      <c r="K5069" s="9"/>
      <c r="P5069" s="2"/>
      <c r="Q5069" s="27"/>
      <c r="R5069" s="2"/>
      <c r="S5069" s="2"/>
      <c r="T5069" s="2"/>
      <c r="U5069" s="2"/>
      <c r="V5069" s="2"/>
      <c r="W5069" s="2"/>
    </row>
    <row r="5070" spans="2:23" ht="15" customHeight="1" x14ac:dyDescent="0.35">
      <c r="B5070" s="349"/>
      <c r="C5070" s="715" t="str">
        <f t="shared" si="315"/>
        <v/>
      </c>
      <c r="D5070" s="458">
        <f>IF(ISNUMBER(Summary!$D$17), DATE(Summary!$D$17, 1, 1) + INT((ROW(B5032)-1)/24), DATE(2024, 1, 1) + INT((ROW(B5032)-1)/24))</f>
        <v>45501</v>
      </c>
      <c r="E5070" s="459">
        <v>0.62500000000000011</v>
      </c>
      <c r="F5070" s="780"/>
      <c r="G5070" s="780"/>
      <c r="H5070" s="460">
        <f t="shared" si="313"/>
        <v>0</v>
      </c>
      <c r="I5070" s="460">
        <f t="shared" si="314"/>
        <v>0</v>
      </c>
      <c r="J5070" s="460">
        <f t="shared" si="316"/>
        <v>0</v>
      </c>
      <c r="K5070" s="9"/>
      <c r="P5070" s="2"/>
      <c r="Q5070" s="27"/>
      <c r="R5070" s="2"/>
      <c r="S5070" s="2"/>
      <c r="T5070" s="2"/>
      <c r="U5070" s="2"/>
      <c r="V5070" s="2"/>
      <c r="W5070" s="2"/>
    </row>
    <row r="5071" spans="2:23" ht="15" customHeight="1" x14ac:dyDescent="0.35">
      <c r="B5071" s="349"/>
      <c r="C5071" s="715" t="str">
        <f t="shared" si="315"/>
        <v/>
      </c>
      <c r="D5071" s="458">
        <f>IF(ISNUMBER(Summary!$D$17), DATE(Summary!$D$17, 1, 1) + INT((ROW(B5033)-1)/24), DATE(2024, 1, 1) + INT((ROW(B5033)-1)/24))</f>
        <v>45501</v>
      </c>
      <c r="E5071" s="459">
        <v>0.66666666666666674</v>
      </c>
      <c r="F5071" s="780"/>
      <c r="G5071" s="780"/>
      <c r="H5071" s="460">
        <f t="shared" si="313"/>
        <v>0</v>
      </c>
      <c r="I5071" s="460">
        <f t="shared" si="314"/>
        <v>0</v>
      </c>
      <c r="J5071" s="460">
        <f t="shared" si="316"/>
        <v>0</v>
      </c>
      <c r="K5071" s="9"/>
      <c r="P5071" s="2"/>
      <c r="Q5071" s="27"/>
      <c r="R5071" s="2"/>
      <c r="S5071" s="2"/>
      <c r="T5071" s="2"/>
      <c r="U5071" s="2"/>
      <c r="V5071" s="2"/>
      <c r="W5071" s="2"/>
    </row>
    <row r="5072" spans="2:23" ht="15" customHeight="1" x14ac:dyDescent="0.35">
      <c r="B5072" s="349"/>
      <c r="C5072" s="715" t="str">
        <f t="shared" si="315"/>
        <v/>
      </c>
      <c r="D5072" s="458">
        <f>IF(ISNUMBER(Summary!$D$17), DATE(Summary!$D$17, 1, 1) + INT((ROW(B5034)-1)/24), DATE(2024, 1, 1) + INT((ROW(B5034)-1)/24))</f>
        <v>45501</v>
      </c>
      <c r="E5072" s="459">
        <v>0.70833333333333337</v>
      </c>
      <c r="F5072" s="780"/>
      <c r="G5072" s="780"/>
      <c r="H5072" s="460">
        <f t="shared" si="313"/>
        <v>0</v>
      </c>
      <c r="I5072" s="460">
        <f t="shared" si="314"/>
        <v>0</v>
      </c>
      <c r="J5072" s="460">
        <f t="shared" si="316"/>
        <v>0</v>
      </c>
      <c r="K5072" s="9"/>
      <c r="P5072" s="2"/>
      <c r="Q5072" s="27"/>
      <c r="R5072" s="2"/>
      <c r="S5072" s="2"/>
      <c r="T5072" s="2"/>
      <c r="U5072" s="2"/>
      <c r="V5072" s="2"/>
      <c r="W5072" s="2"/>
    </row>
    <row r="5073" spans="2:23" ht="15" customHeight="1" x14ac:dyDescent="0.35">
      <c r="B5073" s="349"/>
      <c r="C5073" s="715" t="str">
        <f t="shared" si="315"/>
        <v/>
      </c>
      <c r="D5073" s="458">
        <f>IF(ISNUMBER(Summary!$D$17), DATE(Summary!$D$17, 1, 1) + INT((ROW(B5035)-1)/24), DATE(2024, 1, 1) + INT((ROW(B5035)-1)/24))</f>
        <v>45501</v>
      </c>
      <c r="E5073" s="459">
        <v>0.75000000000000011</v>
      </c>
      <c r="F5073" s="780"/>
      <c r="G5073" s="780"/>
      <c r="H5073" s="460">
        <f t="shared" si="313"/>
        <v>0</v>
      </c>
      <c r="I5073" s="460">
        <f t="shared" si="314"/>
        <v>0</v>
      </c>
      <c r="J5073" s="460">
        <f t="shared" si="316"/>
        <v>0</v>
      </c>
      <c r="K5073" s="9"/>
      <c r="P5073" s="2"/>
      <c r="Q5073" s="27"/>
      <c r="R5073" s="2"/>
      <c r="S5073" s="2"/>
      <c r="T5073" s="2"/>
      <c r="U5073" s="2"/>
      <c r="V5073" s="2"/>
      <c r="W5073" s="2"/>
    </row>
    <row r="5074" spans="2:23" ht="15" customHeight="1" x14ac:dyDescent="0.35">
      <c r="B5074" s="349"/>
      <c r="C5074" s="715" t="str">
        <f t="shared" si="315"/>
        <v/>
      </c>
      <c r="D5074" s="458">
        <f>IF(ISNUMBER(Summary!$D$17), DATE(Summary!$D$17, 1, 1) + INT((ROW(B5036)-1)/24), DATE(2024, 1, 1) + INT((ROW(B5036)-1)/24))</f>
        <v>45501</v>
      </c>
      <c r="E5074" s="459">
        <v>0.79166666666666674</v>
      </c>
      <c r="F5074" s="780"/>
      <c r="G5074" s="780"/>
      <c r="H5074" s="460">
        <f t="shared" si="313"/>
        <v>0</v>
      </c>
      <c r="I5074" s="460">
        <f t="shared" si="314"/>
        <v>0</v>
      </c>
      <c r="J5074" s="460">
        <f t="shared" si="316"/>
        <v>0</v>
      </c>
      <c r="K5074" s="9"/>
      <c r="P5074" s="2"/>
      <c r="Q5074" s="27"/>
      <c r="R5074" s="2"/>
      <c r="S5074" s="2"/>
      <c r="T5074" s="2"/>
      <c r="U5074" s="2"/>
      <c r="V5074" s="2"/>
      <c r="W5074" s="2"/>
    </row>
    <row r="5075" spans="2:23" ht="15" customHeight="1" x14ac:dyDescent="0.35">
      <c r="B5075" s="349"/>
      <c r="C5075" s="715" t="str">
        <f t="shared" si="315"/>
        <v/>
      </c>
      <c r="D5075" s="458">
        <f>IF(ISNUMBER(Summary!$D$17), DATE(Summary!$D$17, 1, 1) + INT((ROW(B5037)-1)/24), DATE(2024, 1, 1) + INT((ROW(B5037)-1)/24))</f>
        <v>45501</v>
      </c>
      <c r="E5075" s="459">
        <v>0.83333333333333337</v>
      </c>
      <c r="F5075" s="780"/>
      <c r="G5075" s="780"/>
      <c r="H5075" s="460">
        <f t="shared" si="313"/>
        <v>0</v>
      </c>
      <c r="I5075" s="460">
        <f t="shared" si="314"/>
        <v>0</v>
      </c>
      <c r="J5075" s="460">
        <f t="shared" si="316"/>
        <v>0</v>
      </c>
      <c r="K5075" s="9"/>
      <c r="P5075" s="2"/>
      <c r="Q5075" s="27"/>
      <c r="R5075" s="2"/>
      <c r="S5075" s="2"/>
      <c r="T5075" s="2"/>
      <c r="U5075" s="2"/>
      <c r="V5075" s="2"/>
      <c r="W5075" s="2"/>
    </row>
    <row r="5076" spans="2:23" ht="15" customHeight="1" x14ac:dyDescent="0.35">
      <c r="B5076" s="349"/>
      <c r="C5076" s="715" t="str">
        <f t="shared" si="315"/>
        <v/>
      </c>
      <c r="D5076" s="458">
        <f>IF(ISNUMBER(Summary!$D$17), DATE(Summary!$D$17, 1, 1) + INT((ROW(B5038)-1)/24), DATE(2024, 1, 1) + INT((ROW(B5038)-1)/24))</f>
        <v>45501</v>
      </c>
      <c r="E5076" s="459">
        <v>0.87500000000000011</v>
      </c>
      <c r="F5076" s="780"/>
      <c r="G5076" s="780"/>
      <c r="H5076" s="460">
        <f t="shared" si="313"/>
        <v>0</v>
      </c>
      <c r="I5076" s="460">
        <f t="shared" si="314"/>
        <v>0</v>
      </c>
      <c r="J5076" s="460">
        <f t="shared" si="316"/>
        <v>0</v>
      </c>
      <c r="K5076" s="9"/>
      <c r="P5076" s="2"/>
      <c r="Q5076" s="27"/>
      <c r="R5076" s="2"/>
      <c r="S5076" s="2"/>
      <c r="T5076" s="2"/>
      <c r="U5076" s="2"/>
      <c r="V5076" s="2"/>
      <c r="W5076" s="2"/>
    </row>
    <row r="5077" spans="2:23" ht="15" customHeight="1" x14ac:dyDescent="0.35">
      <c r="B5077" s="349"/>
      <c r="C5077" s="715" t="str">
        <f t="shared" si="315"/>
        <v/>
      </c>
      <c r="D5077" s="458">
        <f>IF(ISNUMBER(Summary!$D$17), DATE(Summary!$D$17, 1, 1) + INT((ROW(B5039)-1)/24), DATE(2024, 1, 1) + INT((ROW(B5039)-1)/24))</f>
        <v>45501</v>
      </c>
      <c r="E5077" s="459">
        <v>0.91666666666666674</v>
      </c>
      <c r="F5077" s="780"/>
      <c r="G5077" s="780"/>
      <c r="H5077" s="460">
        <f t="shared" si="313"/>
        <v>0</v>
      </c>
      <c r="I5077" s="460">
        <f t="shared" si="314"/>
        <v>0</v>
      </c>
      <c r="J5077" s="460">
        <f t="shared" si="316"/>
        <v>0</v>
      </c>
      <c r="K5077" s="9"/>
      <c r="P5077" s="2"/>
      <c r="Q5077" s="27"/>
      <c r="R5077" s="2"/>
      <c r="S5077" s="2"/>
      <c r="T5077" s="2"/>
      <c r="U5077" s="2"/>
      <c r="V5077" s="2"/>
      <c r="W5077" s="2"/>
    </row>
    <row r="5078" spans="2:23" ht="15" customHeight="1" x14ac:dyDescent="0.35">
      <c r="B5078" s="349"/>
      <c r="C5078" s="715" t="str">
        <f t="shared" si="315"/>
        <v/>
      </c>
      <c r="D5078" s="458">
        <f>IF(ISNUMBER(Summary!$D$17), DATE(Summary!$D$17, 1, 1) + INT((ROW(B5040)-1)/24), DATE(2024, 1, 1) + INT((ROW(B5040)-1)/24))</f>
        <v>45501</v>
      </c>
      <c r="E5078" s="459">
        <v>0.95833333333333337</v>
      </c>
      <c r="F5078" s="780"/>
      <c r="G5078" s="780"/>
      <c r="H5078" s="460">
        <f t="shared" si="313"/>
        <v>0</v>
      </c>
      <c r="I5078" s="460">
        <f t="shared" si="314"/>
        <v>0</v>
      </c>
      <c r="J5078" s="460">
        <f t="shared" si="316"/>
        <v>0</v>
      </c>
      <c r="K5078" s="9"/>
      <c r="P5078" s="2"/>
      <c r="Q5078" s="27"/>
      <c r="R5078" s="2"/>
      <c r="S5078" s="2"/>
      <c r="T5078" s="2"/>
      <c r="U5078" s="2"/>
      <c r="V5078" s="2"/>
      <c r="W5078" s="2"/>
    </row>
    <row r="5079" spans="2:23" ht="15" customHeight="1" x14ac:dyDescent="0.35">
      <c r="B5079" s="457"/>
      <c r="C5079" s="715">
        <f t="shared" si="315"/>
        <v>45502</v>
      </c>
      <c r="D5079" s="458">
        <f>IF(ISNUMBER(Summary!$D$17), DATE(Summary!$D$17, 1, 1) + INT((ROW(B5041)-1)/24), DATE(2024, 1, 1) + INT((ROW(B5041)-1)/24))</f>
        <v>45502</v>
      </c>
      <c r="E5079" s="459">
        <v>3.1225022567582528E-17</v>
      </c>
      <c r="F5079" s="780"/>
      <c r="G5079" s="780"/>
      <c r="H5079" s="460">
        <f t="shared" si="313"/>
        <v>0</v>
      </c>
      <c r="I5079" s="460">
        <f t="shared" si="314"/>
        <v>0</v>
      </c>
      <c r="J5079" s="460">
        <f t="shared" si="316"/>
        <v>0</v>
      </c>
      <c r="K5079" s="9"/>
      <c r="P5079" s="2"/>
      <c r="Q5079" s="27"/>
      <c r="R5079" s="2"/>
      <c r="S5079" s="2"/>
      <c r="T5079" s="2"/>
      <c r="U5079" s="2"/>
      <c r="V5079" s="2"/>
      <c r="W5079" s="2"/>
    </row>
    <row r="5080" spans="2:23" ht="15" customHeight="1" x14ac:dyDescent="0.35">
      <c r="B5080" s="349"/>
      <c r="C5080" s="715" t="str">
        <f t="shared" si="315"/>
        <v/>
      </c>
      <c r="D5080" s="458">
        <f>IF(ISNUMBER(Summary!$D$17), DATE(Summary!$D$17, 1, 1) + INT((ROW(B5042)-1)/24), DATE(2024, 1, 1) + INT((ROW(B5042)-1)/24))</f>
        <v>45502</v>
      </c>
      <c r="E5080" s="459">
        <v>4.1666666666666699E-2</v>
      </c>
      <c r="F5080" s="780"/>
      <c r="G5080" s="780"/>
      <c r="H5080" s="460">
        <f t="shared" si="313"/>
        <v>0</v>
      </c>
      <c r="I5080" s="460">
        <f t="shared" si="314"/>
        <v>0</v>
      </c>
      <c r="J5080" s="460">
        <f t="shared" si="316"/>
        <v>0</v>
      </c>
      <c r="K5080" s="9"/>
      <c r="P5080" s="2"/>
      <c r="Q5080" s="27"/>
      <c r="R5080" s="2"/>
      <c r="S5080" s="2"/>
      <c r="T5080" s="2"/>
      <c r="U5080" s="2"/>
      <c r="V5080" s="2"/>
      <c r="W5080" s="2"/>
    </row>
    <row r="5081" spans="2:23" ht="15" customHeight="1" x14ac:dyDescent="0.35">
      <c r="B5081" s="349"/>
      <c r="C5081" s="715" t="str">
        <f t="shared" si="315"/>
        <v/>
      </c>
      <c r="D5081" s="458">
        <f>IF(ISNUMBER(Summary!$D$17), DATE(Summary!$D$17, 1, 1) + INT((ROW(B5043)-1)/24), DATE(2024, 1, 1) + INT((ROW(B5043)-1)/24))</f>
        <v>45502</v>
      </c>
      <c r="E5081" s="459">
        <v>8.333333333333337E-2</v>
      </c>
      <c r="F5081" s="780"/>
      <c r="G5081" s="780"/>
      <c r="H5081" s="460">
        <f t="shared" si="313"/>
        <v>0</v>
      </c>
      <c r="I5081" s="460">
        <f t="shared" si="314"/>
        <v>0</v>
      </c>
      <c r="J5081" s="460">
        <f t="shared" si="316"/>
        <v>0</v>
      </c>
      <c r="K5081" s="9"/>
      <c r="P5081" s="2"/>
      <c r="Q5081" s="27"/>
      <c r="R5081" s="2"/>
      <c r="S5081" s="2"/>
      <c r="T5081" s="2"/>
      <c r="U5081" s="2"/>
      <c r="V5081" s="2"/>
      <c r="W5081" s="2"/>
    </row>
    <row r="5082" spans="2:23" ht="15" customHeight="1" x14ac:dyDescent="0.35">
      <c r="B5082" s="349"/>
      <c r="C5082" s="715" t="str">
        <f t="shared" si="315"/>
        <v/>
      </c>
      <c r="D5082" s="458">
        <f>IF(ISNUMBER(Summary!$D$17), DATE(Summary!$D$17, 1, 1) + INT((ROW(B5044)-1)/24), DATE(2024, 1, 1) + INT((ROW(B5044)-1)/24))</f>
        <v>45502</v>
      </c>
      <c r="E5082" s="459">
        <v>0.12500000000000006</v>
      </c>
      <c r="F5082" s="780"/>
      <c r="G5082" s="780"/>
      <c r="H5082" s="460">
        <f t="shared" si="313"/>
        <v>0</v>
      </c>
      <c r="I5082" s="460">
        <f t="shared" si="314"/>
        <v>0</v>
      </c>
      <c r="J5082" s="460">
        <f t="shared" si="316"/>
        <v>0</v>
      </c>
      <c r="K5082" s="9"/>
      <c r="P5082" s="2"/>
      <c r="Q5082" s="27"/>
      <c r="R5082" s="2"/>
      <c r="S5082" s="2"/>
      <c r="T5082" s="2"/>
      <c r="U5082" s="2"/>
      <c r="V5082" s="2"/>
      <c r="W5082" s="2"/>
    </row>
    <row r="5083" spans="2:23" ht="15" customHeight="1" x14ac:dyDescent="0.35">
      <c r="B5083" s="349"/>
      <c r="C5083" s="715" t="str">
        <f t="shared" si="315"/>
        <v/>
      </c>
      <c r="D5083" s="458">
        <f>IF(ISNUMBER(Summary!$D$17), DATE(Summary!$D$17, 1, 1) + INT((ROW(B5045)-1)/24), DATE(2024, 1, 1) + INT((ROW(B5045)-1)/24))</f>
        <v>45502</v>
      </c>
      <c r="E5083" s="459">
        <v>0.16666666666666669</v>
      </c>
      <c r="F5083" s="780"/>
      <c r="G5083" s="780"/>
      <c r="H5083" s="460">
        <f t="shared" si="313"/>
        <v>0</v>
      </c>
      <c r="I5083" s="460">
        <f t="shared" si="314"/>
        <v>0</v>
      </c>
      <c r="J5083" s="460">
        <f t="shared" si="316"/>
        <v>0</v>
      </c>
      <c r="K5083" s="9"/>
      <c r="P5083" s="2"/>
      <c r="Q5083" s="27"/>
      <c r="R5083" s="2"/>
      <c r="S5083" s="2"/>
      <c r="T5083" s="2"/>
      <c r="U5083" s="2"/>
      <c r="V5083" s="2"/>
      <c r="W5083" s="2"/>
    </row>
    <row r="5084" spans="2:23" ht="15" customHeight="1" x14ac:dyDescent="0.35">
      <c r="B5084" s="349"/>
      <c r="C5084" s="715" t="str">
        <f t="shared" si="315"/>
        <v/>
      </c>
      <c r="D5084" s="458">
        <f>IF(ISNUMBER(Summary!$D$17), DATE(Summary!$D$17, 1, 1) + INT((ROW(B5046)-1)/24), DATE(2024, 1, 1) + INT((ROW(B5046)-1)/24))</f>
        <v>45502</v>
      </c>
      <c r="E5084" s="459">
        <v>0.20833333333333337</v>
      </c>
      <c r="F5084" s="780"/>
      <c r="G5084" s="780"/>
      <c r="H5084" s="460">
        <f t="shared" si="313"/>
        <v>0</v>
      </c>
      <c r="I5084" s="460">
        <f t="shared" si="314"/>
        <v>0</v>
      </c>
      <c r="J5084" s="460">
        <f t="shared" si="316"/>
        <v>0</v>
      </c>
      <c r="K5084" s="9"/>
      <c r="P5084" s="2"/>
      <c r="Q5084" s="27"/>
      <c r="R5084" s="2"/>
      <c r="S5084" s="2"/>
      <c r="T5084" s="2"/>
      <c r="U5084" s="2"/>
      <c r="V5084" s="2"/>
      <c r="W5084" s="2"/>
    </row>
    <row r="5085" spans="2:23" ht="15" customHeight="1" x14ac:dyDescent="0.35">
      <c r="B5085" s="349"/>
      <c r="C5085" s="715" t="str">
        <f t="shared" si="315"/>
        <v/>
      </c>
      <c r="D5085" s="458">
        <f>IF(ISNUMBER(Summary!$D$17), DATE(Summary!$D$17, 1, 1) + INT((ROW(B5047)-1)/24), DATE(2024, 1, 1) + INT((ROW(B5047)-1)/24))</f>
        <v>45502</v>
      </c>
      <c r="E5085" s="459">
        <v>0.25</v>
      </c>
      <c r="F5085" s="780"/>
      <c r="G5085" s="780"/>
      <c r="H5085" s="460">
        <f t="shared" si="313"/>
        <v>0</v>
      </c>
      <c r="I5085" s="460">
        <f t="shared" si="314"/>
        <v>0</v>
      </c>
      <c r="J5085" s="460">
        <f t="shared" si="316"/>
        <v>0</v>
      </c>
      <c r="K5085" s="9"/>
      <c r="P5085" s="2"/>
      <c r="Q5085" s="27"/>
      <c r="R5085" s="2"/>
      <c r="S5085" s="2"/>
      <c r="T5085" s="2"/>
      <c r="U5085" s="2"/>
      <c r="V5085" s="2"/>
      <c r="W5085" s="2"/>
    </row>
    <row r="5086" spans="2:23" ht="15" customHeight="1" x14ac:dyDescent="0.35">
      <c r="B5086" s="349"/>
      <c r="C5086" s="715" t="str">
        <f t="shared" si="315"/>
        <v/>
      </c>
      <c r="D5086" s="458">
        <f>IF(ISNUMBER(Summary!$D$17), DATE(Summary!$D$17, 1, 1) + INT((ROW(B5048)-1)/24), DATE(2024, 1, 1) + INT((ROW(B5048)-1)/24))</f>
        <v>45502</v>
      </c>
      <c r="E5086" s="459">
        <v>0.29166666666666669</v>
      </c>
      <c r="F5086" s="780"/>
      <c r="G5086" s="780"/>
      <c r="H5086" s="460">
        <f t="shared" si="313"/>
        <v>0</v>
      </c>
      <c r="I5086" s="460">
        <f t="shared" si="314"/>
        <v>0</v>
      </c>
      <c r="J5086" s="460">
        <f t="shared" si="316"/>
        <v>0</v>
      </c>
      <c r="K5086" s="9"/>
      <c r="P5086" s="2"/>
      <c r="Q5086" s="27"/>
      <c r="R5086" s="2"/>
      <c r="S5086" s="2"/>
      <c r="T5086" s="2"/>
      <c r="U5086" s="2"/>
      <c r="V5086" s="2"/>
      <c r="W5086" s="2"/>
    </row>
    <row r="5087" spans="2:23" ht="15" customHeight="1" x14ac:dyDescent="0.35">
      <c r="B5087" s="349"/>
      <c r="C5087" s="715" t="str">
        <f t="shared" si="315"/>
        <v/>
      </c>
      <c r="D5087" s="458">
        <f>IF(ISNUMBER(Summary!$D$17), DATE(Summary!$D$17, 1, 1) + INT((ROW(B5049)-1)/24), DATE(2024, 1, 1) + INT((ROW(B5049)-1)/24))</f>
        <v>45502</v>
      </c>
      <c r="E5087" s="459">
        <v>0.33333333333333337</v>
      </c>
      <c r="F5087" s="780"/>
      <c r="G5087" s="780"/>
      <c r="H5087" s="460">
        <f t="shared" si="313"/>
        <v>0</v>
      </c>
      <c r="I5087" s="460">
        <f t="shared" si="314"/>
        <v>0</v>
      </c>
      <c r="J5087" s="460">
        <f t="shared" si="316"/>
        <v>0</v>
      </c>
      <c r="K5087" s="9"/>
      <c r="P5087" s="2"/>
      <c r="Q5087" s="27"/>
      <c r="R5087" s="2"/>
      <c r="S5087" s="2"/>
      <c r="T5087" s="2"/>
      <c r="U5087" s="2"/>
      <c r="V5087" s="2"/>
      <c r="W5087" s="2"/>
    </row>
    <row r="5088" spans="2:23" ht="15" customHeight="1" x14ac:dyDescent="0.35">
      <c r="B5088" s="349"/>
      <c r="C5088" s="715" t="str">
        <f t="shared" si="315"/>
        <v/>
      </c>
      <c r="D5088" s="458">
        <f>IF(ISNUMBER(Summary!$D$17), DATE(Summary!$D$17, 1, 1) + INT((ROW(B5050)-1)/24), DATE(2024, 1, 1) + INT((ROW(B5050)-1)/24))</f>
        <v>45502</v>
      </c>
      <c r="E5088" s="459">
        <v>0.375</v>
      </c>
      <c r="F5088" s="780"/>
      <c r="G5088" s="780"/>
      <c r="H5088" s="460">
        <f t="shared" si="313"/>
        <v>0</v>
      </c>
      <c r="I5088" s="460">
        <f t="shared" si="314"/>
        <v>0</v>
      </c>
      <c r="J5088" s="460">
        <f t="shared" si="316"/>
        <v>0</v>
      </c>
      <c r="K5088" s="9"/>
      <c r="P5088" s="2"/>
      <c r="Q5088" s="27"/>
      <c r="R5088" s="2"/>
      <c r="S5088" s="2"/>
      <c r="T5088" s="2"/>
      <c r="U5088" s="2"/>
      <c r="V5088" s="2"/>
      <c r="W5088" s="2"/>
    </row>
    <row r="5089" spans="2:23" ht="15" customHeight="1" x14ac:dyDescent="0.35">
      <c r="B5089" s="349"/>
      <c r="C5089" s="715" t="str">
        <f t="shared" si="315"/>
        <v/>
      </c>
      <c r="D5089" s="458">
        <f>IF(ISNUMBER(Summary!$D$17), DATE(Summary!$D$17, 1, 1) + INT((ROW(B5051)-1)/24), DATE(2024, 1, 1) + INT((ROW(B5051)-1)/24))</f>
        <v>45502</v>
      </c>
      <c r="E5089" s="459">
        <v>0.41666666666666669</v>
      </c>
      <c r="F5089" s="780"/>
      <c r="G5089" s="780"/>
      <c r="H5089" s="460">
        <f t="shared" si="313"/>
        <v>0</v>
      </c>
      <c r="I5089" s="460">
        <f t="shared" si="314"/>
        <v>0</v>
      </c>
      <c r="J5089" s="460">
        <f t="shared" si="316"/>
        <v>0</v>
      </c>
      <c r="K5089" s="9"/>
      <c r="P5089" s="2"/>
      <c r="Q5089" s="27"/>
      <c r="R5089" s="2"/>
      <c r="S5089" s="2"/>
      <c r="T5089" s="2"/>
      <c r="U5089" s="2"/>
      <c r="V5089" s="2"/>
      <c r="W5089" s="2"/>
    </row>
    <row r="5090" spans="2:23" ht="15" customHeight="1" x14ac:dyDescent="0.35">
      <c r="B5090" s="349"/>
      <c r="C5090" s="715" t="str">
        <f t="shared" si="315"/>
        <v/>
      </c>
      <c r="D5090" s="458">
        <f>IF(ISNUMBER(Summary!$D$17), DATE(Summary!$D$17, 1, 1) + INT((ROW(B5052)-1)/24), DATE(2024, 1, 1) + INT((ROW(B5052)-1)/24))</f>
        <v>45502</v>
      </c>
      <c r="E5090" s="459">
        <v>0.45833333333333337</v>
      </c>
      <c r="F5090" s="780"/>
      <c r="G5090" s="780"/>
      <c r="H5090" s="460">
        <f t="shared" si="313"/>
        <v>0</v>
      </c>
      <c r="I5090" s="460">
        <f t="shared" si="314"/>
        <v>0</v>
      </c>
      <c r="J5090" s="460">
        <f t="shared" si="316"/>
        <v>0</v>
      </c>
      <c r="K5090" s="9"/>
      <c r="P5090" s="2"/>
      <c r="Q5090" s="27"/>
      <c r="R5090" s="2"/>
      <c r="S5090" s="2"/>
      <c r="T5090" s="2"/>
      <c r="U5090" s="2"/>
      <c r="V5090" s="2"/>
      <c r="W5090" s="2"/>
    </row>
    <row r="5091" spans="2:23" ht="15" customHeight="1" x14ac:dyDescent="0.35">
      <c r="B5091" s="349"/>
      <c r="C5091" s="715" t="str">
        <f t="shared" si="315"/>
        <v/>
      </c>
      <c r="D5091" s="458">
        <f>IF(ISNUMBER(Summary!$D$17), DATE(Summary!$D$17, 1, 1) + INT((ROW(B5053)-1)/24), DATE(2024, 1, 1) + INT((ROW(B5053)-1)/24))</f>
        <v>45502</v>
      </c>
      <c r="E5091" s="459">
        <v>0.50000000000000011</v>
      </c>
      <c r="F5091" s="780"/>
      <c r="G5091" s="780"/>
      <c r="H5091" s="460">
        <f t="shared" si="313"/>
        <v>0</v>
      </c>
      <c r="I5091" s="460">
        <f t="shared" si="314"/>
        <v>0</v>
      </c>
      <c r="J5091" s="460">
        <f t="shared" si="316"/>
        <v>0</v>
      </c>
      <c r="K5091" s="9"/>
      <c r="P5091" s="2"/>
      <c r="Q5091" s="27"/>
      <c r="R5091" s="2"/>
      <c r="S5091" s="2"/>
      <c r="T5091" s="2"/>
      <c r="U5091" s="2"/>
      <c r="V5091" s="2"/>
      <c r="W5091" s="2"/>
    </row>
    <row r="5092" spans="2:23" ht="15" customHeight="1" x14ac:dyDescent="0.35">
      <c r="B5092" s="349"/>
      <c r="C5092" s="715" t="str">
        <f t="shared" si="315"/>
        <v/>
      </c>
      <c r="D5092" s="458">
        <f>IF(ISNUMBER(Summary!$D$17), DATE(Summary!$D$17, 1, 1) + INT((ROW(B5054)-1)/24), DATE(2024, 1, 1) + INT((ROW(B5054)-1)/24))</f>
        <v>45502</v>
      </c>
      <c r="E5092" s="459">
        <v>0.54166666666666674</v>
      </c>
      <c r="F5092" s="780"/>
      <c r="G5092" s="780"/>
      <c r="H5092" s="460">
        <f t="shared" si="313"/>
        <v>0</v>
      </c>
      <c r="I5092" s="460">
        <f t="shared" si="314"/>
        <v>0</v>
      </c>
      <c r="J5092" s="460">
        <f t="shared" si="316"/>
        <v>0</v>
      </c>
      <c r="K5092" s="9"/>
      <c r="P5092" s="2"/>
      <c r="Q5092" s="27"/>
      <c r="R5092" s="2"/>
      <c r="S5092" s="2"/>
      <c r="T5092" s="2"/>
      <c r="U5092" s="2"/>
      <c r="V5092" s="2"/>
      <c r="W5092" s="2"/>
    </row>
    <row r="5093" spans="2:23" ht="15" customHeight="1" x14ac:dyDescent="0.35">
      <c r="B5093" s="349"/>
      <c r="C5093" s="715" t="str">
        <f t="shared" si="315"/>
        <v/>
      </c>
      <c r="D5093" s="458">
        <f>IF(ISNUMBER(Summary!$D$17), DATE(Summary!$D$17, 1, 1) + INT((ROW(B5055)-1)/24), DATE(2024, 1, 1) + INT((ROW(B5055)-1)/24))</f>
        <v>45502</v>
      </c>
      <c r="E5093" s="459">
        <v>0.58333333333333337</v>
      </c>
      <c r="F5093" s="780"/>
      <c r="G5093" s="780"/>
      <c r="H5093" s="460">
        <f t="shared" si="313"/>
        <v>0</v>
      </c>
      <c r="I5093" s="460">
        <f t="shared" si="314"/>
        <v>0</v>
      </c>
      <c r="J5093" s="460">
        <f t="shared" si="316"/>
        <v>0</v>
      </c>
      <c r="K5093" s="9"/>
      <c r="P5093" s="2"/>
      <c r="Q5093" s="27"/>
      <c r="R5093" s="2"/>
      <c r="S5093" s="2"/>
      <c r="T5093" s="2"/>
      <c r="U5093" s="2"/>
      <c r="V5093" s="2"/>
      <c r="W5093" s="2"/>
    </row>
    <row r="5094" spans="2:23" ht="15" customHeight="1" x14ac:dyDescent="0.35">
      <c r="B5094" s="349"/>
      <c r="C5094" s="715" t="str">
        <f t="shared" si="315"/>
        <v/>
      </c>
      <c r="D5094" s="458">
        <f>IF(ISNUMBER(Summary!$D$17), DATE(Summary!$D$17, 1, 1) + INT((ROW(B5056)-1)/24), DATE(2024, 1, 1) + INT((ROW(B5056)-1)/24))</f>
        <v>45502</v>
      </c>
      <c r="E5094" s="459">
        <v>0.62500000000000011</v>
      </c>
      <c r="F5094" s="780"/>
      <c r="G5094" s="780"/>
      <c r="H5094" s="460">
        <f t="shared" si="313"/>
        <v>0</v>
      </c>
      <c r="I5094" s="460">
        <f t="shared" si="314"/>
        <v>0</v>
      </c>
      <c r="J5094" s="460">
        <f t="shared" si="316"/>
        <v>0</v>
      </c>
      <c r="K5094" s="9"/>
      <c r="P5094" s="2"/>
      <c r="Q5094" s="27"/>
      <c r="R5094" s="2"/>
      <c r="S5094" s="2"/>
      <c r="T5094" s="2"/>
      <c r="U5094" s="2"/>
      <c r="V5094" s="2"/>
      <c r="W5094" s="2"/>
    </row>
    <row r="5095" spans="2:23" ht="15" customHeight="1" x14ac:dyDescent="0.35">
      <c r="B5095" s="349"/>
      <c r="C5095" s="715" t="str">
        <f t="shared" si="315"/>
        <v/>
      </c>
      <c r="D5095" s="458">
        <f>IF(ISNUMBER(Summary!$D$17), DATE(Summary!$D$17, 1, 1) + INT((ROW(B5057)-1)/24), DATE(2024, 1, 1) + INT((ROW(B5057)-1)/24))</f>
        <v>45502</v>
      </c>
      <c r="E5095" s="459">
        <v>0.66666666666666674</v>
      </c>
      <c r="F5095" s="780"/>
      <c r="G5095" s="780"/>
      <c r="H5095" s="460">
        <f t="shared" ref="H5095:H5158" si="317">IF(G5095&gt;F5095,F5095,G5095)</f>
        <v>0</v>
      </c>
      <c r="I5095" s="460">
        <f t="shared" ref="I5095:I5158" si="318">F5095-H5095</f>
        <v>0</v>
      </c>
      <c r="J5095" s="460">
        <f t="shared" si="316"/>
        <v>0</v>
      </c>
      <c r="K5095" s="9"/>
      <c r="P5095" s="2"/>
      <c r="Q5095" s="27"/>
      <c r="R5095" s="2"/>
      <c r="S5095" s="2"/>
      <c r="T5095" s="2"/>
      <c r="U5095" s="2"/>
      <c r="V5095" s="2"/>
      <c r="W5095" s="2"/>
    </row>
    <row r="5096" spans="2:23" ht="15" customHeight="1" x14ac:dyDescent="0.35">
      <c r="B5096" s="349"/>
      <c r="C5096" s="715" t="str">
        <f t="shared" ref="C5096:C5159" si="319">IF(MOD(ROW()-ROW($E$39), 24)=0, $D5096, "")</f>
        <v/>
      </c>
      <c r="D5096" s="458">
        <f>IF(ISNUMBER(Summary!$D$17), DATE(Summary!$D$17, 1, 1) + INT((ROW(B5058)-1)/24), DATE(2024, 1, 1) + INT((ROW(B5058)-1)/24))</f>
        <v>45502</v>
      </c>
      <c r="E5096" s="459">
        <v>0.70833333333333337</v>
      </c>
      <c r="F5096" s="780"/>
      <c r="G5096" s="780"/>
      <c r="H5096" s="460">
        <f t="shared" si="317"/>
        <v>0</v>
      </c>
      <c r="I5096" s="460">
        <f t="shared" si="318"/>
        <v>0</v>
      </c>
      <c r="J5096" s="460">
        <f t="shared" si="316"/>
        <v>0</v>
      </c>
      <c r="K5096" s="9"/>
      <c r="P5096" s="2"/>
      <c r="Q5096" s="27"/>
      <c r="R5096" s="2"/>
      <c r="S5096" s="2"/>
      <c r="T5096" s="2"/>
      <c r="U5096" s="2"/>
      <c r="V5096" s="2"/>
      <c r="W5096" s="2"/>
    </row>
    <row r="5097" spans="2:23" ht="15" customHeight="1" x14ac:dyDescent="0.35">
      <c r="B5097" s="349"/>
      <c r="C5097" s="715" t="str">
        <f t="shared" si="319"/>
        <v/>
      </c>
      <c r="D5097" s="458">
        <f>IF(ISNUMBER(Summary!$D$17), DATE(Summary!$D$17, 1, 1) + INT((ROW(B5059)-1)/24), DATE(2024, 1, 1) + INT((ROW(B5059)-1)/24))</f>
        <v>45502</v>
      </c>
      <c r="E5097" s="459">
        <v>0.75000000000000011</v>
      </c>
      <c r="F5097" s="780"/>
      <c r="G5097" s="780"/>
      <c r="H5097" s="460">
        <f t="shared" si="317"/>
        <v>0</v>
      </c>
      <c r="I5097" s="460">
        <f t="shared" si="318"/>
        <v>0</v>
      </c>
      <c r="J5097" s="460">
        <f t="shared" si="316"/>
        <v>0</v>
      </c>
      <c r="K5097" s="9"/>
      <c r="P5097" s="2"/>
      <c r="Q5097" s="27"/>
      <c r="R5097" s="2"/>
      <c r="S5097" s="2"/>
      <c r="T5097" s="2"/>
      <c r="U5097" s="2"/>
      <c r="V5097" s="2"/>
      <c r="W5097" s="2"/>
    </row>
    <row r="5098" spans="2:23" ht="15" customHeight="1" x14ac:dyDescent="0.35">
      <c r="B5098" s="349"/>
      <c r="C5098" s="715" t="str">
        <f t="shared" si="319"/>
        <v/>
      </c>
      <c r="D5098" s="458">
        <f>IF(ISNUMBER(Summary!$D$17), DATE(Summary!$D$17, 1, 1) + INT((ROW(B5060)-1)/24), DATE(2024, 1, 1) + INT((ROW(B5060)-1)/24))</f>
        <v>45502</v>
      </c>
      <c r="E5098" s="459">
        <v>0.79166666666666674</v>
      </c>
      <c r="F5098" s="780"/>
      <c r="G5098" s="780"/>
      <c r="H5098" s="460">
        <f t="shared" si="317"/>
        <v>0</v>
      </c>
      <c r="I5098" s="460">
        <f t="shared" si="318"/>
        <v>0</v>
      </c>
      <c r="J5098" s="460">
        <f t="shared" si="316"/>
        <v>0</v>
      </c>
      <c r="K5098" s="9"/>
      <c r="P5098" s="2"/>
      <c r="Q5098" s="27"/>
      <c r="R5098" s="2"/>
      <c r="S5098" s="2"/>
      <c r="T5098" s="2"/>
      <c r="U5098" s="2"/>
      <c r="V5098" s="2"/>
      <c r="W5098" s="2"/>
    </row>
    <row r="5099" spans="2:23" ht="15" customHeight="1" x14ac:dyDescent="0.35">
      <c r="B5099" s="349"/>
      <c r="C5099" s="715" t="str">
        <f t="shared" si="319"/>
        <v/>
      </c>
      <c r="D5099" s="458">
        <f>IF(ISNUMBER(Summary!$D$17), DATE(Summary!$D$17, 1, 1) + INT((ROW(B5061)-1)/24), DATE(2024, 1, 1) + INT((ROW(B5061)-1)/24))</f>
        <v>45502</v>
      </c>
      <c r="E5099" s="459">
        <v>0.83333333333333337</v>
      </c>
      <c r="F5099" s="780"/>
      <c r="G5099" s="780"/>
      <c r="H5099" s="460">
        <f t="shared" si="317"/>
        <v>0</v>
      </c>
      <c r="I5099" s="460">
        <f t="shared" si="318"/>
        <v>0</v>
      </c>
      <c r="J5099" s="460">
        <f t="shared" si="316"/>
        <v>0</v>
      </c>
      <c r="K5099" s="9"/>
      <c r="P5099" s="2"/>
      <c r="Q5099" s="27"/>
      <c r="R5099" s="2"/>
      <c r="S5099" s="2"/>
      <c r="T5099" s="2"/>
      <c r="U5099" s="2"/>
      <c r="V5099" s="2"/>
      <c r="W5099" s="2"/>
    </row>
    <row r="5100" spans="2:23" ht="15" customHeight="1" x14ac:dyDescent="0.35">
      <c r="B5100" s="349"/>
      <c r="C5100" s="715" t="str">
        <f t="shared" si="319"/>
        <v/>
      </c>
      <c r="D5100" s="458">
        <f>IF(ISNUMBER(Summary!$D$17), DATE(Summary!$D$17, 1, 1) + INT((ROW(B5062)-1)/24), DATE(2024, 1, 1) + INT((ROW(B5062)-1)/24))</f>
        <v>45502</v>
      </c>
      <c r="E5100" s="459">
        <v>0.87500000000000011</v>
      </c>
      <c r="F5100" s="780"/>
      <c r="G5100" s="780"/>
      <c r="H5100" s="460">
        <f t="shared" si="317"/>
        <v>0</v>
      </c>
      <c r="I5100" s="460">
        <f t="shared" si="318"/>
        <v>0</v>
      </c>
      <c r="J5100" s="460">
        <f t="shared" si="316"/>
        <v>0</v>
      </c>
      <c r="K5100" s="9"/>
      <c r="P5100" s="2"/>
      <c r="Q5100" s="27"/>
      <c r="R5100" s="2"/>
      <c r="S5100" s="2"/>
      <c r="T5100" s="2"/>
      <c r="U5100" s="2"/>
      <c r="V5100" s="2"/>
      <c r="W5100" s="2"/>
    </row>
    <row r="5101" spans="2:23" ht="15" customHeight="1" x14ac:dyDescent="0.35">
      <c r="B5101" s="349"/>
      <c r="C5101" s="715" t="str">
        <f t="shared" si="319"/>
        <v/>
      </c>
      <c r="D5101" s="458">
        <f>IF(ISNUMBER(Summary!$D$17), DATE(Summary!$D$17, 1, 1) + INT((ROW(B5063)-1)/24), DATE(2024, 1, 1) + INT((ROW(B5063)-1)/24))</f>
        <v>45502</v>
      </c>
      <c r="E5101" s="459">
        <v>0.91666666666666674</v>
      </c>
      <c r="F5101" s="780"/>
      <c r="G5101" s="780"/>
      <c r="H5101" s="460">
        <f t="shared" si="317"/>
        <v>0</v>
      </c>
      <c r="I5101" s="460">
        <f t="shared" si="318"/>
        <v>0</v>
      </c>
      <c r="J5101" s="460">
        <f t="shared" si="316"/>
        <v>0</v>
      </c>
      <c r="K5101" s="9"/>
      <c r="P5101" s="2"/>
      <c r="Q5101" s="27"/>
      <c r="R5101" s="2"/>
      <c r="S5101" s="2"/>
      <c r="T5101" s="2"/>
      <c r="U5101" s="2"/>
      <c r="V5101" s="2"/>
      <c r="W5101" s="2"/>
    </row>
    <row r="5102" spans="2:23" ht="15" customHeight="1" x14ac:dyDescent="0.35">
      <c r="B5102" s="349"/>
      <c r="C5102" s="715" t="str">
        <f t="shared" si="319"/>
        <v/>
      </c>
      <c r="D5102" s="458">
        <f>IF(ISNUMBER(Summary!$D$17), DATE(Summary!$D$17, 1, 1) + INT((ROW(B5064)-1)/24), DATE(2024, 1, 1) + INT((ROW(B5064)-1)/24))</f>
        <v>45502</v>
      </c>
      <c r="E5102" s="459">
        <v>0.95833333333333337</v>
      </c>
      <c r="F5102" s="780"/>
      <c r="G5102" s="780"/>
      <c r="H5102" s="460">
        <f t="shared" si="317"/>
        <v>0</v>
      </c>
      <c r="I5102" s="460">
        <f t="shared" si="318"/>
        <v>0</v>
      </c>
      <c r="J5102" s="460">
        <f t="shared" si="316"/>
        <v>0</v>
      </c>
      <c r="K5102" s="9"/>
      <c r="P5102" s="2"/>
      <c r="Q5102" s="27"/>
      <c r="R5102" s="2"/>
      <c r="S5102" s="2"/>
      <c r="T5102" s="2"/>
      <c r="U5102" s="2"/>
      <c r="V5102" s="2"/>
      <c r="W5102" s="2"/>
    </row>
    <row r="5103" spans="2:23" ht="15" customHeight="1" x14ac:dyDescent="0.35">
      <c r="B5103" s="457"/>
      <c r="C5103" s="715">
        <f t="shared" si="319"/>
        <v>45503</v>
      </c>
      <c r="D5103" s="458">
        <f>IF(ISNUMBER(Summary!$D$17), DATE(Summary!$D$17, 1, 1) + INT((ROW(B5065)-1)/24), DATE(2024, 1, 1) + INT((ROW(B5065)-1)/24))</f>
        <v>45503</v>
      </c>
      <c r="E5103" s="459">
        <v>3.1225022567582528E-17</v>
      </c>
      <c r="F5103" s="780"/>
      <c r="G5103" s="780"/>
      <c r="H5103" s="460">
        <f t="shared" si="317"/>
        <v>0</v>
      </c>
      <c r="I5103" s="460">
        <f t="shared" si="318"/>
        <v>0</v>
      </c>
      <c r="J5103" s="460">
        <f t="shared" si="316"/>
        <v>0</v>
      </c>
      <c r="K5103" s="9"/>
      <c r="P5103" s="2"/>
      <c r="Q5103" s="27"/>
      <c r="R5103" s="2"/>
      <c r="S5103" s="2"/>
      <c r="T5103" s="2"/>
      <c r="U5103" s="2"/>
      <c r="V5103" s="2"/>
      <c r="W5103" s="2"/>
    </row>
    <row r="5104" spans="2:23" ht="15" customHeight="1" x14ac:dyDescent="0.35">
      <c r="B5104" s="349"/>
      <c r="C5104" s="715" t="str">
        <f t="shared" si="319"/>
        <v/>
      </c>
      <c r="D5104" s="458">
        <f>IF(ISNUMBER(Summary!$D$17), DATE(Summary!$D$17, 1, 1) + INT((ROW(B5066)-1)/24), DATE(2024, 1, 1) + INT((ROW(B5066)-1)/24))</f>
        <v>45503</v>
      </c>
      <c r="E5104" s="459">
        <v>4.1666666666666699E-2</v>
      </c>
      <c r="F5104" s="780"/>
      <c r="G5104" s="780"/>
      <c r="H5104" s="460">
        <f t="shared" si="317"/>
        <v>0</v>
      </c>
      <c r="I5104" s="460">
        <f t="shared" si="318"/>
        <v>0</v>
      </c>
      <c r="J5104" s="460">
        <f t="shared" si="316"/>
        <v>0</v>
      </c>
      <c r="K5104" s="9"/>
      <c r="P5104" s="2"/>
      <c r="Q5104" s="27"/>
      <c r="R5104" s="2"/>
      <c r="S5104" s="2"/>
      <c r="T5104" s="2"/>
      <c r="U5104" s="2"/>
      <c r="V5104" s="2"/>
      <c r="W5104" s="2"/>
    </row>
    <row r="5105" spans="2:23" ht="15" customHeight="1" x14ac:dyDescent="0.35">
      <c r="B5105" s="349"/>
      <c r="C5105" s="715" t="str">
        <f t="shared" si="319"/>
        <v/>
      </c>
      <c r="D5105" s="458">
        <f>IF(ISNUMBER(Summary!$D$17), DATE(Summary!$D$17, 1, 1) + INT((ROW(B5067)-1)/24), DATE(2024, 1, 1) + INT((ROW(B5067)-1)/24))</f>
        <v>45503</v>
      </c>
      <c r="E5105" s="459">
        <v>8.333333333333337E-2</v>
      </c>
      <c r="F5105" s="780"/>
      <c r="G5105" s="780"/>
      <c r="H5105" s="460">
        <f t="shared" si="317"/>
        <v>0</v>
      </c>
      <c r="I5105" s="460">
        <f t="shared" si="318"/>
        <v>0</v>
      </c>
      <c r="J5105" s="460">
        <f t="shared" si="316"/>
        <v>0</v>
      </c>
      <c r="K5105" s="9"/>
      <c r="P5105" s="2"/>
      <c r="Q5105" s="27"/>
      <c r="R5105" s="2"/>
      <c r="S5105" s="2"/>
      <c r="T5105" s="2"/>
      <c r="U5105" s="2"/>
      <c r="V5105" s="2"/>
      <c r="W5105" s="2"/>
    </row>
    <row r="5106" spans="2:23" ht="15" customHeight="1" x14ac:dyDescent="0.35">
      <c r="B5106" s="349"/>
      <c r="C5106" s="715" t="str">
        <f t="shared" si="319"/>
        <v/>
      </c>
      <c r="D5106" s="458">
        <f>IF(ISNUMBER(Summary!$D$17), DATE(Summary!$D$17, 1, 1) + INT((ROW(B5068)-1)/24), DATE(2024, 1, 1) + INT((ROW(B5068)-1)/24))</f>
        <v>45503</v>
      </c>
      <c r="E5106" s="459">
        <v>0.12500000000000006</v>
      </c>
      <c r="F5106" s="780"/>
      <c r="G5106" s="780"/>
      <c r="H5106" s="460">
        <f t="shared" si="317"/>
        <v>0</v>
      </c>
      <c r="I5106" s="460">
        <f t="shared" si="318"/>
        <v>0</v>
      </c>
      <c r="J5106" s="460">
        <f t="shared" si="316"/>
        <v>0</v>
      </c>
      <c r="K5106" s="9"/>
      <c r="P5106" s="2"/>
      <c r="Q5106" s="27"/>
      <c r="R5106" s="2"/>
      <c r="S5106" s="2"/>
      <c r="T5106" s="2"/>
      <c r="U5106" s="2"/>
      <c r="V5106" s="2"/>
      <c r="W5106" s="2"/>
    </row>
    <row r="5107" spans="2:23" ht="15" customHeight="1" x14ac:dyDescent="0.35">
      <c r="B5107" s="349"/>
      <c r="C5107" s="715" t="str">
        <f t="shared" si="319"/>
        <v/>
      </c>
      <c r="D5107" s="458">
        <f>IF(ISNUMBER(Summary!$D$17), DATE(Summary!$D$17, 1, 1) + INT((ROW(B5069)-1)/24), DATE(2024, 1, 1) + INT((ROW(B5069)-1)/24))</f>
        <v>45503</v>
      </c>
      <c r="E5107" s="459">
        <v>0.16666666666666669</v>
      </c>
      <c r="F5107" s="780"/>
      <c r="G5107" s="780"/>
      <c r="H5107" s="460">
        <f t="shared" si="317"/>
        <v>0</v>
      </c>
      <c r="I5107" s="460">
        <f t="shared" si="318"/>
        <v>0</v>
      </c>
      <c r="J5107" s="460">
        <f t="shared" si="316"/>
        <v>0</v>
      </c>
      <c r="K5107" s="9"/>
      <c r="P5107" s="2"/>
      <c r="Q5107" s="27"/>
      <c r="R5107" s="2"/>
      <c r="S5107" s="2"/>
      <c r="T5107" s="2"/>
      <c r="U5107" s="2"/>
      <c r="V5107" s="2"/>
      <c r="W5107" s="2"/>
    </row>
    <row r="5108" spans="2:23" ht="15" customHeight="1" x14ac:dyDescent="0.35">
      <c r="B5108" s="349"/>
      <c r="C5108" s="715" t="str">
        <f t="shared" si="319"/>
        <v/>
      </c>
      <c r="D5108" s="458">
        <f>IF(ISNUMBER(Summary!$D$17), DATE(Summary!$D$17, 1, 1) + INT((ROW(B5070)-1)/24), DATE(2024, 1, 1) + INT((ROW(B5070)-1)/24))</f>
        <v>45503</v>
      </c>
      <c r="E5108" s="459">
        <v>0.20833333333333337</v>
      </c>
      <c r="F5108" s="780"/>
      <c r="G5108" s="780"/>
      <c r="H5108" s="460">
        <f t="shared" si="317"/>
        <v>0</v>
      </c>
      <c r="I5108" s="460">
        <f t="shared" si="318"/>
        <v>0</v>
      </c>
      <c r="J5108" s="460">
        <f t="shared" si="316"/>
        <v>0</v>
      </c>
      <c r="K5108" s="9"/>
      <c r="P5108" s="2"/>
      <c r="Q5108" s="27"/>
      <c r="R5108" s="2"/>
      <c r="S5108" s="2"/>
      <c r="T5108" s="2"/>
      <c r="U5108" s="2"/>
      <c r="V5108" s="2"/>
      <c r="W5108" s="2"/>
    </row>
    <row r="5109" spans="2:23" ht="15" customHeight="1" x14ac:dyDescent="0.35">
      <c r="B5109" s="349"/>
      <c r="C5109" s="715" t="str">
        <f t="shared" si="319"/>
        <v/>
      </c>
      <c r="D5109" s="458">
        <f>IF(ISNUMBER(Summary!$D$17), DATE(Summary!$D$17, 1, 1) + INT((ROW(B5071)-1)/24), DATE(2024, 1, 1) + INT((ROW(B5071)-1)/24))</f>
        <v>45503</v>
      </c>
      <c r="E5109" s="459">
        <v>0.25</v>
      </c>
      <c r="F5109" s="780"/>
      <c r="G5109" s="780"/>
      <c r="H5109" s="460">
        <f t="shared" si="317"/>
        <v>0</v>
      </c>
      <c r="I5109" s="460">
        <f t="shared" si="318"/>
        <v>0</v>
      </c>
      <c r="J5109" s="460">
        <f t="shared" si="316"/>
        <v>0</v>
      </c>
      <c r="K5109" s="9"/>
      <c r="P5109" s="2"/>
      <c r="Q5109" s="27"/>
      <c r="R5109" s="2"/>
      <c r="S5109" s="2"/>
      <c r="T5109" s="2"/>
      <c r="U5109" s="2"/>
      <c r="V5109" s="2"/>
      <c r="W5109" s="2"/>
    </row>
    <row r="5110" spans="2:23" ht="15" customHeight="1" x14ac:dyDescent="0.35">
      <c r="B5110" s="349"/>
      <c r="C5110" s="715" t="str">
        <f t="shared" si="319"/>
        <v/>
      </c>
      <c r="D5110" s="458">
        <f>IF(ISNUMBER(Summary!$D$17), DATE(Summary!$D$17, 1, 1) + INT((ROW(B5072)-1)/24), DATE(2024, 1, 1) + INT((ROW(B5072)-1)/24))</f>
        <v>45503</v>
      </c>
      <c r="E5110" s="459">
        <v>0.29166666666666669</v>
      </c>
      <c r="F5110" s="780"/>
      <c r="G5110" s="780"/>
      <c r="H5110" s="460">
        <f t="shared" si="317"/>
        <v>0</v>
      </c>
      <c r="I5110" s="460">
        <f t="shared" si="318"/>
        <v>0</v>
      </c>
      <c r="J5110" s="460">
        <f t="shared" si="316"/>
        <v>0</v>
      </c>
      <c r="K5110" s="9"/>
      <c r="P5110" s="2"/>
      <c r="Q5110" s="27"/>
      <c r="R5110" s="2"/>
      <c r="S5110" s="2"/>
      <c r="T5110" s="2"/>
      <c r="U5110" s="2"/>
      <c r="V5110" s="2"/>
      <c r="W5110" s="2"/>
    </row>
    <row r="5111" spans="2:23" ht="15" customHeight="1" x14ac:dyDescent="0.35">
      <c r="B5111" s="349"/>
      <c r="C5111" s="715" t="str">
        <f t="shared" si="319"/>
        <v/>
      </c>
      <c r="D5111" s="458">
        <f>IF(ISNUMBER(Summary!$D$17), DATE(Summary!$D$17, 1, 1) + INT((ROW(B5073)-1)/24), DATE(2024, 1, 1) + INT((ROW(B5073)-1)/24))</f>
        <v>45503</v>
      </c>
      <c r="E5111" s="459">
        <v>0.33333333333333337</v>
      </c>
      <c r="F5111" s="780"/>
      <c r="G5111" s="780"/>
      <c r="H5111" s="460">
        <f t="shared" si="317"/>
        <v>0</v>
      </c>
      <c r="I5111" s="460">
        <f t="shared" si="318"/>
        <v>0</v>
      </c>
      <c r="J5111" s="460">
        <f t="shared" si="316"/>
        <v>0</v>
      </c>
      <c r="K5111" s="9"/>
      <c r="P5111" s="2"/>
      <c r="Q5111" s="27"/>
      <c r="R5111" s="2"/>
      <c r="S5111" s="2"/>
      <c r="T5111" s="2"/>
      <c r="U5111" s="2"/>
      <c r="V5111" s="2"/>
      <c r="W5111" s="2"/>
    </row>
    <row r="5112" spans="2:23" ht="15" customHeight="1" x14ac:dyDescent="0.35">
      <c r="B5112" s="349"/>
      <c r="C5112" s="715" t="str">
        <f t="shared" si="319"/>
        <v/>
      </c>
      <c r="D5112" s="458">
        <f>IF(ISNUMBER(Summary!$D$17), DATE(Summary!$D$17, 1, 1) + INT((ROW(B5074)-1)/24), DATE(2024, 1, 1) + INT((ROW(B5074)-1)/24))</f>
        <v>45503</v>
      </c>
      <c r="E5112" s="459">
        <v>0.375</v>
      </c>
      <c r="F5112" s="780"/>
      <c r="G5112" s="780"/>
      <c r="H5112" s="460">
        <f t="shared" si="317"/>
        <v>0</v>
      </c>
      <c r="I5112" s="460">
        <f t="shared" si="318"/>
        <v>0</v>
      </c>
      <c r="J5112" s="460">
        <f t="shared" si="316"/>
        <v>0</v>
      </c>
      <c r="K5112" s="9"/>
      <c r="P5112" s="2"/>
      <c r="Q5112" s="27"/>
      <c r="R5112" s="2"/>
      <c r="S5112" s="2"/>
      <c r="T5112" s="2"/>
      <c r="U5112" s="2"/>
      <c r="V5112" s="2"/>
      <c r="W5112" s="2"/>
    </row>
    <row r="5113" spans="2:23" ht="15" customHeight="1" x14ac:dyDescent="0.35">
      <c r="B5113" s="349"/>
      <c r="C5113" s="715" t="str">
        <f t="shared" si="319"/>
        <v/>
      </c>
      <c r="D5113" s="458">
        <f>IF(ISNUMBER(Summary!$D$17), DATE(Summary!$D$17, 1, 1) + INT((ROW(B5075)-1)/24), DATE(2024, 1, 1) + INT((ROW(B5075)-1)/24))</f>
        <v>45503</v>
      </c>
      <c r="E5113" s="459">
        <v>0.41666666666666669</v>
      </c>
      <c r="F5113" s="780"/>
      <c r="G5113" s="780"/>
      <c r="H5113" s="460">
        <f t="shared" si="317"/>
        <v>0</v>
      </c>
      <c r="I5113" s="460">
        <f t="shared" si="318"/>
        <v>0</v>
      </c>
      <c r="J5113" s="460">
        <f t="shared" si="316"/>
        <v>0</v>
      </c>
      <c r="K5113" s="9"/>
      <c r="P5113" s="2"/>
      <c r="Q5113" s="27"/>
      <c r="R5113" s="2"/>
      <c r="S5113" s="2"/>
      <c r="T5113" s="2"/>
      <c r="U5113" s="2"/>
      <c r="V5113" s="2"/>
      <c r="W5113" s="2"/>
    </row>
    <row r="5114" spans="2:23" ht="15" customHeight="1" x14ac:dyDescent="0.35">
      <c r="B5114" s="349"/>
      <c r="C5114" s="715" t="str">
        <f t="shared" si="319"/>
        <v/>
      </c>
      <c r="D5114" s="458">
        <f>IF(ISNUMBER(Summary!$D$17), DATE(Summary!$D$17, 1, 1) + INT((ROW(B5076)-1)/24), DATE(2024, 1, 1) + INT((ROW(B5076)-1)/24))</f>
        <v>45503</v>
      </c>
      <c r="E5114" s="459">
        <v>0.45833333333333337</v>
      </c>
      <c r="F5114" s="780"/>
      <c r="G5114" s="780"/>
      <c r="H5114" s="460">
        <f t="shared" si="317"/>
        <v>0</v>
      </c>
      <c r="I5114" s="460">
        <f t="shared" si="318"/>
        <v>0</v>
      </c>
      <c r="J5114" s="460">
        <f t="shared" si="316"/>
        <v>0</v>
      </c>
      <c r="K5114" s="9"/>
      <c r="P5114" s="2"/>
      <c r="Q5114" s="27"/>
      <c r="R5114" s="2"/>
      <c r="S5114" s="2"/>
      <c r="T5114" s="2"/>
      <c r="U5114" s="2"/>
      <c r="V5114" s="2"/>
      <c r="W5114" s="2"/>
    </row>
    <row r="5115" spans="2:23" ht="15" customHeight="1" x14ac:dyDescent="0.35">
      <c r="B5115" s="349"/>
      <c r="C5115" s="715" t="str">
        <f t="shared" si="319"/>
        <v/>
      </c>
      <c r="D5115" s="458">
        <f>IF(ISNUMBER(Summary!$D$17), DATE(Summary!$D$17, 1, 1) + INT((ROW(B5077)-1)/24), DATE(2024, 1, 1) + INT((ROW(B5077)-1)/24))</f>
        <v>45503</v>
      </c>
      <c r="E5115" s="459">
        <v>0.50000000000000011</v>
      </c>
      <c r="F5115" s="780"/>
      <c r="G5115" s="780"/>
      <c r="H5115" s="460">
        <f t="shared" si="317"/>
        <v>0</v>
      </c>
      <c r="I5115" s="460">
        <f t="shared" si="318"/>
        <v>0</v>
      </c>
      <c r="J5115" s="460">
        <f t="shared" si="316"/>
        <v>0</v>
      </c>
      <c r="K5115" s="9"/>
      <c r="P5115" s="2"/>
      <c r="Q5115" s="27"/>
      <c r="R5115" s="2"/>
      <c r="S5115" s="2"/>
      <c r="T5115" s="2"/>
      <c r="U5115" s="2"/>
      <c r="V5115" s="2"/>
      <c r="W5115" s="2"/>
    </row>
    <row r="5116" spans="2:23" ht="15" customHeight="1" x14ac:dyDescent="0.35">
      <c r="B5116" s="349"/>
      <c r="C5116" s="715" t="str">
        <f t="shared" si="319"/>
        <v/>
      </c>
      <c r="D5116" s="458">
        <f>IF(ISNUMBER(Summary!$D$17), DATE(Summary!$D$17, 1, 1) + INT((ROW(B5078)-1)/24), DATE(2024, 1, 1) + INT((ROW(B5078)-1)/24))</f>
        <v>45503</v>
      </c>
      <c r="E5116" s="459">
        <v>0.54166666666666674</v>
      </c>
      <c r="F5116" s="780"/>
      <c r="G5116" s="780"/>
      <c r="H5116" s="460">
        <f t="shared" si="317"/>
        <v>0</v>
      </c>
      <c r="I5116" s="460">
        <f t="shared" si="318"/>
        <v>0</v>
      </c>
      <c r="J5116" s="460">
        <f t="shared" si="316"/>
        <v>0</v>
      </c>
      <c r="K5116" s="9"/>
      <c r="P5116" s="2"/>
      <c r="Q5116" s="27"/>
      <c r="R5116" s="2"/>
      <c r="S5116" s="2"/>
      <c r="T5116" s="2"/>
      <c r="U5116" s="2"/>
      <c r="V5116" s="2"/>
      <c r="W5116" s="2"/>
    </row>
    <row r="5117" spans="2:23" ht="15" customHeight="1" x14ac:dyDescent="0.35">
      <c r="B5117" s="349"/>
      <c r="C5117" s="715" t="str">
        <f t="shared" si="319"/>
        <v/>
      </c>
      <c r="D5117" s="458">
        <f>IF(ISNUMBER(Summary!$D$17), DATE(Summary!$D$17, 1, 1) + INT((ROW(B5079)-1)/24), DATE(2024, 1, 1) + INT((ROW(B5079)-1)/24))</f>
        <v>45503</v>
      </c>
      <c r="E5117" s="459">
        <v>0.58333333333333337</v>
      </c>
      <c r="F5117" s="780"/>
      <c r="G5117" s="780"/>
      <c r="H5117" s="460">
        <f t="shared" si="317"/>
        <v>0</v>
      </c>
      <c r="I5117" s="460">
        <f t="shared" si="318"/>
        <v>0</v>
      </c>
      <c r="J5117" s="460">
        <f t="shared" si="316"/>
        <v>0</v>
      </c>
      <c r="K5117" s="9"/>
      <c r="P5117" s="2"/>
      <c r="Q5117" s="27"/>
      <c r="R5117" s="2"/>
      <c r="S5117" s="2"/>
      <c r="T5117" s="2"/>
      <c r="U5117" s="2"/>
      <c r="V5117" s="2"/>
      <c r="W5117" s="2"/>
    </row>
    <row r="5118" spans="2:23" ht="15" customHeight="1" x14ac:dyDescent="0.35">
      <c r="B5118" s="349"/>
      <c r="C5118" s="715" t="str">
        <f t="shared" si="319"/>
        <v/>
      </c>
      <c r="D5118" s="458">
        <f>IF(ISNUMBER(Summary!$D$17), DATE(Summary!$D$17, 1, 1) + INT((ROW(B5080)-1)/24), DATE(2024, 1, 1) + INT((ROW(B5080)-1)/24))</f>
        <v>45503</v>
      </c>
      <c r="E5118" s="459">
        <v>0.62500000000000011</v>
      </c>
      <c r="F5118" s="780"/>
      <c r="G5118" s="780"/>
      <c r="H5118" s="460">
        <f t="shared" si="317"/>
        <v>0</v>
      </c>
      <c r="I5118" s="460">
        <f t="shared" si="318"/>
        <v>0</v>
      </c>
      <c r="J5118" s="460">
        <f t="shared" si="316"/>
        <v>0</v>
      </c>
      <c r="K5118" s="9"/>
      <c r="P5118" s="2"/>
      <c r="Q5118" s="27"/>
      <c r="R5118" s="2"/>
      <c r="S5118" s="2"/>
      <c r="T5118" s="2"/>
      <c r="U5118" s="2"/>
      <c r="V5118" s="2"/>
      <c r="W5118" s="2"/>
    </row>
    <row r="5119" spans="2:23" ht="15" customHeight="1" x14ac:dyDescent="0.35">
      <c r="B5119" s="349"/>
      <c r="C5119" s="715" t="str">
        <f t="shared" si="319"/>
        <v/>
      </c>
      <c r="D5119" s="458">
        <f>IF(ISNUMBER(Summary!$D$17), DATE(Summary!$D$17, 1, 1) + INT((ROW(B5081)-1)/24), DATE(2024, 1, 1) + INT((ROW(B5081)-1)/24))</f>
        <v>45503</v>
      </c>
      <c r="E5119" s="459">
        <v>0.66666666666666674</v>
      </c>
      <c r="F5119" s="780"/>
      <c r="G5119" s="780"/>
      <c r="H5119" s="460">
        <f t="shared" si="317"/>
        <v>0</v>
      </c>
      <c r="I5119" s="460">
        <f t="shared" si="318"/>
        <v>0</v>
      </c>
      <c r="J5119" s="460">
        <f t="shared" si="316"/>
        <v>0</v>
      </c>
      <c r="K5119" s="9"/>
      <c r="P5119" s="2"/>
      <c r="Q5119" s="27"/>
      <c r="R5119" s="2"/>
      <c r="S5119" s="2"/>
      <c r="T5119" s="2"/>
      <c r="U5119" s="2"/>
      <c r="V5119" s="2"/>
      <c r="W5119" s="2"/>
    </row>
    <row r="5120" spans="2:23" ht="15" customHeight="1" x14ac:dyDescent="0.35">
      <c r="B5120" s="349"/>
      <c r="C5120" s="715" t="str">
        <f t="shared" si="319"/>
        <v/>
      </c>
      <c r="D5120" s="458">
        <f>IF(ISNUMBER(Summary!$D$17), DATE(Summary!$D$17, 1, 1) + INT((ROW(B5082)-1)/24), DATE(2024, 1, 1) + INT((ROW(B5082)-1)/24))</f>
        <v>45503</v>
      </c>
      <c r="E5120" s="459">
        <v>0.70833333333333337</v>
      </c>
      <c r="F5120" s="780"/>
      <c r="G5120" s="780"/>
      <c r="H5120" s="460">
        <f t="shared" si="317"/>
        <v>0</v>
      </c>
      <c r="I5120" s="460">
        <f t="shared" si="318"/>
        <v>0</v>
      </c>
      <c r="J5120" s="460">
        <f t="shared" ref="J5120:J5183" si="320">G5120-H5120</f>
        <v>0</v>
      </c>
      <c r="K5120" s="9"/>
      <c r="P5120" s="2"/>
      <c r="Q5120" s="27"/>
      <c r="R5120" s="2"/>
      <c r="S5120" s="2"/>
      <c r="T5120" s="2"/>
      <c r="U5120" s="2"/>
      <c r="V5120" s="2"/>
      <c r="W5120" s="2"/>
    </row>
    <row r="5121" spans="2:23" ht="15" customHeight="1" x14ac:dyDescent="0.35">
      <c r="B5121" s="349"/>
      <c r="C5121" s="715" t="str">
        <f t="shared" si="319"/>
        <v/>
      </c>
      <c r="D5121" s="458">
        <f>IF(ISNUMBER(Summary!$D$17), DATE(Summary!$D$17, 1, 1) + INT((ROW(B5083)-1)/24), DATE(2024, 1, 1) + INT((ROW(B5083)-1)/24))</f>
        <v>45503</v>
      </c>
      <c r="E5121" s="459">
        <v>0.75000000000000011</v>
      </c>
      <c r="F5121" s="780"/>
      <c r="G5121" s="780"/>
      <c r="H5121" s="460">
        <f t="shared" si="317"/>
        <v>0</v>
      </c>
      <c r="I5121" s="460">
        <f t="shared" si="318"/>
        <v>0</v>
      </c>
      <c r="J5121" s="460">
        <f t="shared" si="320"/>
        <v>0</v>
      </c>
      <c r="K5121" s="9"/>
      <c r="P5121" s="2"/>
      <c r="Q5121" s="27"/>
      <c r="R5121" s="2"/>
      <c r="S5121" s="2"/>
      <c r="T5121" s="2"/>
      <c r="U5121" s="2"/>
      <c r="V5121" s="2"/>
      <c r="W5121" s="2"/>
    </row>
    <row r="5122" spans="2:23" ht="15" customHeight="1" x14ac:dyDescent="0.35">
      <c r="B5122" s="349"/>
      <c r="C5122" s="715" t="str">
        <f t="shared" si="319"/>
        <v/>
      </c>
      <c r="D5122" s="458">
        <f>IF(ISNUMBER(Summary!$D$17), DATE(Summary!$D$17, 1, 1) + INT((ROW(B5084)-1)/24), DATE(2024, 1, 1) + INT((ROW(B5084)-1)/24))</f>
        <v>45503</v>
      </c>
      <c r="E5122" s="459">
        <v>0.79166666666666674</v>
      </c>
      <c r="F5122" s="780"/>
      <c r="G5122" s="780"/>
      <c r="H5122" s="460">
        <f t="shared" si="317"/>
        <v>0</v>
      </c>
      <c r="I5122" s="460">
        <f t="shared" si="318"/>
        <v>0</v>
      </c>
      <c r="J5122" s="460">
        <f t="shared" si="320"/>
        <v>0</v>
      </c>
      <c r="K5122" s="9"/>
      <c r="P5122" s="2"/>
      <c r="Q5122" s="27"/>
      <c r="R5122" s="2"/>
      <c r="S5122" s="2"/>
      <c r="T5122" s="2"/>
      <c r="U5122" s="2"/>
      <c r="V5122" s="2"/>
      <c r="W5122" s="2"/>
    </row>
    <row r="5123" spans="2:23" ht="15" customHeight="1" x14ac:dyDescent="0.35">
      <c r="B5123" s="349"/>
      <c r="C5123" s="715" t="str">
        <f t="shared" si="319"/>
        <v/>
      </c>
      <c r="D5123" s="458">
        <f>IF(ISNUMBER(Summary!$D$17), DATE(Summary!$D$17, 1, 1) + INT((ROW(B5085)-1)/24), DATE(2024, 1, 1) + INT((ROW(B5085)-1)/24))</f>
        <v>45503</v>
      </c>
      <c r="E5123" s="459">
        <v>0.83333333333333337</v>
      </c>
      <c r="F5123" s="780"/>
      <c r="G5123" s="780"/>
      <c r="H5123" s="460">
        <f t="shared" si="317"/>
        <v>0</v>
      </c>
      <c r="I5123" s="460">
        <f t="shared" si="318"/>
        <v>0</v>
      </c>
      <c r="J5123" s="460">
        <f t="shared" si="320"/>
        <v>0</v>
      </c>
      <c r="K5123" s="9"/>
      <c r="P5123" s="2"/>
      <c r="Q5123" s="27"/>
      <c r="R5123" s="2"/>
      <c r="S5123" s="2"/>
      <c r="T5123" s="2"/>
      <c r="U5123" s="2"/>
      <c r="V5123" s="2"/>
      <c r="W5123" s="2"/>
    </row>
    <row r="5124" spans="2:23" ht="15" customHeight="1" x14ac:dyDescent="0.35">
      <c r="B5124" s="349"/>
      <c r="C5124" s="715" t="str">
        <f t="shared" si="319"/>
        <v/>
      </c>
      <c r="D5124" s="458">
        <f>IF(ISNUMBER(Summary!$D$17), DATE(Summary!$D$17, 1, 1) + INT((ROW(B5086)-1)/24), DATE(2024, 1, 1) + INT((ROW(B5086)-1)/24))</f>
        <v>45503</v>
      </c>
      <c r="E5124" s="459">
        <v>0.87500000000000011</v>
      </c>
      <c r="F5124" s="780"/>
      <c r="G5124" s="780"/>
      <c r="H5124" s="460">
        <f t="shared" si="317"/>
        <v>0</v>
      </c>
      <c r="I5124" s="460">
        <f t="shared" si="318"/>
        <v>0</v>
      </c>
      <c r="J5124" s="460">
        <f t="shared" si="320"/>
        <v>0</v>
      </c>
      <c r="K5124" s="9"/>
      <c r="P5124" s="2"/>
      <c r="Q5124" s="27"/>
      <c r="R5124" s="2"/>
      <c r="S5124" s="2"/>
      <c r="T5124" s="2"/>
      <c r="U5124" s="2"/>
      <c r="V5124" s="2"/>
      <c r="W5124" s="2"/>
    </row>
    <row r="5125" spans="2:23" ht="15" customHeight="1" x14ac:dyDescent="0.35">
      <c r="B5125" s="349"/>
      <c r="C5125" s="715" t="str">
        <f t="shared" si="319"/>
        <v/>
      </c>
      <c r="D5125" s="458">
        <f>IF(ISNUMBER(Summary!$D$17), DATE(Summary!$D$17, 1, 1) + INT((ROW(B5087)-1)/24), DATE(2024, 1, 1) + INT((ROW(B5087)-1)/24))</f>
        <v>45503</v>
      </c>
      <c r="E5125" s="459">
        <v>0.91666666666666674</v>
      </c>
      <c r="F5125" s="780"/>
      <c r="G5125" s="780"/>
      <c r="H5125" s="460">
        <f t="shared" si="317"/>
        <v>0</v>
      </c>
      <c r="I5125" s="460">
        <f t="shared" si="318"/>
        <v>0</v>
      </c>
      <c r="J5125" s="460">
        <f t="shared" si="320"/>
        <v>0</v>
      </c>
      <c r="K5125" s="9"/>
      <c r="P5125" s="2"/>
      <c r="Q5125" s="27"/>
      <c r="R5125" s="2"/>
      <c r="S5125" s="2"/>
      <c r="T5125" s="2"/>
      <c r="U5125" s="2"/>
      <c r="V5125" s="2"/>
      <c r="W5125" s="2"/>
    </row>
    <row r="5126" spans="2:23" ht="15" customHeight="1" x14ac:dyDescent="0.35">
      <c r="B5126" s="349"/>
      <c r="C5126" s="715" t="str">
        <f t="shared" si="319"/>
        <v/>
      </c>
      <c r="D5126" s="458">
        <f>IF(ISNUMBER(Summary!$D$17), DATE(Summary!$D$17, 1, 1) + INT((ROW(B5088)-1)/24), DATE(2024, 1, 1) + INT((ROW(B5088)-1)/24))</f>
        <v>45503</v>
      </c>
      <c r="E5126" s="459">
        <v>0.95833333333333337</v>
      </c>
      <c r="F5126" s="780"/>
      <c r="G5126" s="780"/>
      <c r="H5126" s="460">
        <f t="shared" si="317"/>
        <v>0</v>
      </c>
      <c r="I5126" s="460">
        <f t="shared" si="318"/>
        <v>0</v>
      </c>
      <c r="J5126" s="460">
        <f t="shared" si="320"/>
        <v>0</v>
      </c>
      <c r="K5126" s="9"/>
      <c r="P5126" s="2"/>
      <c r="Q5126" s="27"/>
      <c r="R5126" s="2"/>
      <c r="S5126" s="2"/>
      <c r="T5126" s="2"/>
      <c r="U5126" s="2"/>
      <c r="V5126" s="2"/>
      <c r="W5126" s="2"/>
    </row>
    <row r="5127" spans="2:23" ht="15" customHeight="1" x14ac:dyDescent="0.35">
      <c r="B5127" s="457"/>
      <c r="C5127" s="715">
        <f t="shared" si="319"/>
        <v>45504</v>
      </c>
      <c r="D5127" s="458">
        <f>IF(ISNUMBER(Summary!$D$17), DATE(Summary!$D$17, 1, 1) + INT((ROW(B5089)-1)/24), DATE(2024, 1, 1) + INT((ROW(B5089)-1)/24))</f>
        <v>45504</v>
      </c>
      <c r="E5127" s="459">
        <v>3.1225022567582528E-17</v>
      </c>
      <c r="F5127" s="780"/>
      <c r="G5127" s="780"/>
      <c r="H5127" s="460">
        <f t="shared" si="317"/>
        <v>0</v>
      </c>
      <c r="I5127" s="460">
        <f t="shared" si="318"/>
        <v>0</v>
      </c>
      <c r="J5127" s="460">
        <f t="shared" si="320"/>
        <v>0</v>
      </c>
      <c r="K5127" s="9"/>
      <c r="P5127" s="2"/>
      <c r="Q5127" s="27"/>
      <c r="R5127" s="2"/>
      <c r="S5127" s="2"/>
      <c r="T5127" s="2"/>
      <c r="U5127" s="2"/>
      <c r="V5127" s="2"/>
      <c r="W5127" s="2"/>
    </row>
    <row r="5128" spans="2:23" ht="15" customHeight="1" x14ac:dyDescent="0.35">
      <c r="B5128" s="349"/>
      <c r="C5128" s="715" t="str">
        <f t="shared" si="319"/>
        <v/>
      </c>
      <c r="D5128" s="458">
        <f>IF(ISNUMBER(Summary!$D$17), DATE(Summary!$D$17, 1, 1) + INT((ROW(B5090)-1)/24), DATE(2024, 1, 1) + INT((ROW(B5090)-1)/24))</f>
        <v>45504</v>
      </c>
      <c r="E5128" s="459">
        <v>4.1666666666666699E-2</v>
      </c>
      <c r="F5128" s="780"/>
      <c r="G5128" s="780"/>
      <c r="H5128" s="460">
        <f t="shared" si="317"/>
        <v>0</v>
      </c>
      <c r="I5128" s="460">
        <f t="shared" si="318"/>
        <v>0</v>
      </c>
      <c r="J5128" s="460">
        <f t="shared" si="320"/>
        <v>0</v>
      </c>
      <c r="K5128" s="9"/>
      <c r="P5128" s="2"/>
      <c r="Q5128" s="27"/>
      <c r="R5128" s="2"/>
      <c r="S5128" s="2"/>
      <c r="T5128" s="2"/>
      <c r="U5128" s="2"/>
      <c r="V5128" s="2"/>
      <c r="W5128" s="2"/>
    </row>
    <row r="5129" spans="2:23" ht="15" customHeight="1" x14ac:dyDescent="0.35">
      <c r="B5129" s="349"/>
      <c r="C5129" s="715" t="str">
        <f t="shared" si="319"/>
        <v/>
      </c>
      <c r="D5129" s="458">
        <f>IF(ISNUMBER(Summary!$D$17), DATE(Summary!$D$17, 1, 1) + INT((ROW(B5091)-1)/24), DATE(2024, 1, 1) + INT((ROW(B5091)-1)/24))</f>
        <v>45504</v>
      </c>
      <c r="E5129" s="459">
        <v>8.333333333333337E-2</v>
      </c>
      <c r="F5129" s="780"/>
      <c r="G5129" s="780"/>
      <c r="H5129" s="460">
        <f t="shared" si="317"/>
        <v>0</v>
      </c>
      <c r="I5129" s="460">
        <f t="shared" si="318"/>
        <v>0</v>
      </c>
      <c r="J5129" s="460">
        <f t="shared" si="320"/>
        <v>0</v>
      </c>
      <c r="K5129" s="9"/>
      <c r="P5129" s="2"/>
      <c r="Q5129" s="27"/>
      <c r="R5129" s="2"/>
      <c r="S5129" s="2"/>
      <c r="T5129" s="2"/>
      <c r="U5129" s="2"/>
      <c r="V5129" s="2"/>
      <c r="W5129" s="2"/>
    </row>
    <row r="5130" spans="2:23" ht="15" customHeight="1" x14ac:dyDescent="0.35">
      <c r="B5130" s="349"/>
      <c r="C5130" s="715" t="str">
        <f t="shared" si="319"/>
        <v/>
      </c>
      <c r="D5130" s="458">
        <f>IF(ISNUMBER(Summary!$D$17), DATE(Summary!$D$17, 1, 1) + INT((ROW(B5092)-1)/24), DATE(2024, 1, 1) + INT((ROW(B5092)-1)/24))</f>
        <v>45504</v>
      </c>
      <c r="E5130" s="459">
        <v>0.12500000000000006</v>
      </c>
      <c r="F5130" s="780"/>
      <c r="G5130" s="780"/>
      <c r="H5130" s="460">
        <f t="shared" si="317"/>
        <v>0</v>
      </c>
      <c r="I5130" s="460">
        <f t="shared" si="318"/>
        <v>0</v>
      </c>
      <c r="J5130" s="460">
        <f t="shared" si="320"/>
        <v>0</v>
      </c>
      <c r="K5130" s="9"/>
      <c r="P5130" s="2"/>
      <c r="Q5130" s="27"/>
      <c r="R5130" s="2"/>
      <c r="S5130" s="2"/>
      <c r="T5130" s="2"/>
      <c r="U5130" s="2"/>
      <c r="V5130" s="2"/>
      <c r="W5130" s="2"/>
    </row>
    <row r="5131" spans="2:23" ht="15" customHeight="1" x14ac:dyDescent="0.35">
      <c r="B5131" s="349"/>
      <c r="C5131" s="715" t="str">
        <f t="shared" si="319"/>
        <v/>
      </c>
      <c r="D5131" s="458">
        <f>IF(ISNUMBER(Summary!$D$17), DATE(Summary!$D$17, 1, 1) + INT((ROW(B5093)-1)/24), DATE(2024, 1, 1) + INT((ROW(B5093)-1)/24))</f>
        <v>45504</v>
      </c>
      <c r="E5131" s="459">
        <v>0.16666666666666669</v>
      </c>
      <c r="F5131" s="780"/>
      <c r="G5131" s="780"/>
      <c r="H5131" s="460">
        <f t="shared" si="317"/>
        <v>0</v>
      </c>
      <c r="I5131" s="460">
        <f t="shared" si="318"/>
        <v>0</v>
      </c>
      <c r="J5131" s="460">
        <f t="shared" si="320"/>
        <v>0</v>
      </c>
      <c r="K5131" s="9"/>
      <c r="P5131" s="2"/>
      <c r="Q5131" s="27"/>
      <c r="R5131" s="2"/>
      <c r="S5131" s="2"/>
      <c r="T5131" s="2"/>
      <c r="U5131" s="2"/>
      <c r="V5131" s="2"/>
      <c r="W5131" s="2"/>
    </row>
    <row r="5132" spans="2:23" ht="15" customHeight="1" x14ac:dyDescent="0.35">
      <c r="B5132" s="349"/>
      <c r="C5132" s="715" t="str">
        <f t="shared" si="319"/>
        <v/>
      </c>
      <c r="D5132" s="458">
        <f>IF(ISNUMBER(Summary!$D$17), DATE(Summary!$D$17, 1, 1) + INT((ROW(B5094)-1)/24), DATE(2024, 1, 1) + INT((ROW(B5094)-1)/24))</f>
        <v>45504</v>
      </c>
      <c r="E5132" s="459">
        <v>0.20833333333333337</v>
      </c>
      <c r="F5132" s="780"/>
      <c r="G5132" s="780"/>
      <c r="H5132" s="460">
        <f t="shared" si="317"/>
        <v>0</v>
      </c>
      <c r="I5132" s="460">
        <f t="shared" si="318"/>
        <v>0</v>
      </c>
      <c r="J5132" s="460">
        <f t="shared" si="320"/>
        <v>0</v>
      </c>
      <c r="K5132" s="9"/>
      <c r="P5132" s="2"/>
      <c r="Q5132" s="27"/>
      <c r="R5132" s="2"/>
      <c r="S5132" s="2"/>
      <c r="T5132" s="2"/>
      <c r="U5132" s="2"/>
      <c r="V5132" s="2"/>
      <c r="W5132" s="2"/>
    </row>
    <row r="5133" spans="2:23" ht="15" customHeight="1" x14ac:dyDescent="0.35">
      <c r="B5133" s="349"/>
      <c r="C5133" s="715" t="str">
        <f t="shared" si="319"/>
        <v/>
      </c>
      <c r="D5133" s="458">
        <f>IF(ISNUMBER(Summary!$D$17), DATE(Summary!$D$17, 1, 1) + INT((ROW(B5095)-1)/24), DATE(2024, 1, 1) + INT((ROW(B5095)-1)/24))</f>
        <v>45504</v>
      </c>
      <c r="E5133" s="459">
        <v>0.25</v>
      </c>
      <c r="F5133" s="780"/>
      <c r="G5133" s="780"/>
      <c r="H5133" s="460">
        <f t="shared" si="317"/>
        <v>0</v>
      </c>
      <c r="I5133" s="460">
        <f t="shared" si="318"/>
        <v>0</v>
      </c>
      <c r="J5133" s="460">
        <f t="shared" si="320"/>
        <v>0</v>
      </c>
      <c r="K5133" s="9"/>
      <c r="P5133" s="2"/>
      <c r="Q5133" s="27"/>
      <c r="R5133" s="2"/>
      <c r="S5133" s="2"/>
      <c r="T5133" s="2"/>
      <c r="U5133" s="2"/>
      <c r="V5133" s="2"/>
      <c r="W5133" s="2"/>
    </row>
    <row r="5134" spans="2:23" ht="15" customHeight="1" x14ac:dyDescent="0.35">
      <c r="B5134" s="349"/>
      <c r="C5134" s="715" t="str">
        <f t="shared" si="319"/>
        <v/>
      </c>
      <c r="D5134" s="458">
        <f>IF(ISNUMBER(Summary!$D$17), DATE(Summary!$D$17, 1, 1) + INT((ROW(B5096)-1)/24), DATE(2024, 1, 1) + INT((ROW(B5096)-1)/24))</f>
        <v>45504</v>
      </c>
      <c r="E5134" s="459">
        <v>0.29166666666666669</v>
      </c>
      <c r="F5134" s="780"/>
      <c r="G5134" s="780"/>
      <c r="H5134" s="460">
        <f t="shared" si="317"/>
        <v>0</v>
      </c>
      <c r="I5134" s="460">
        <f t="shared" si="318"/>
        <v>0</v>
      </c>
      <c r="J5134" s="460">
        <f t="shared" si="320"/>
        <v>0</v>
      </c>
      <c r="K5134" s="9"/>
      <c r="P5134" s="2"/>
      <c r="Q5134" s="27"/>
      <c r="R5134" s="2"/>
      <c r="S5134" s="2"/>
      <c r="T5134" s="2"/>
      <c r="U5134" s="2"/>
      <c r="V5134" s="2"/>
      <c r="W5134" s="2"/>
    </row>
    <row r="5135" spans="2:23" ht="15" customHeight="1" x14ac:dyDescent="0.35">
      <c r="B5135" s="349"/>
      <c r="C5135" s="715" t="str">
        <f t="shared" si="319"/>
        <v/>
      </c>
      <c r="D5135" s="458">
        <f>IF(ISNUMBER(Summary!$D$17), DATE(Summary!$D$17, 1, 1) + INT((ROW(B5097)-1)/24), DATE(2024, 1, 1) + INT((ROW(B5097)-1)/24))</f>
        <v>45504</v>
      </c>
      <c r="E5135" s="459">
        <v>0.33333333333333337</v>
      </c>
      <c r="F5135" s="780"/>
      <c r="G5135" s="780"/>
      <c r="H5135" s="460">
        <f t="shared" si="317"/>
        <v>0</v>
      </c>
      <c r="I5135" s="460">
        <f t="shared" si="318"/>
        <v>0</v>
      </c>
      <c r="J5135" s="460">
        <f t="shared" si="320"/>
        <v>0</v>
      </c>
      <c r="K5135" s="9"/>
      <c r="P5135" s="2"/>
      <c r="Q5135" s="27"/>
      <c r="R5135" s="2"/>
      <c r="S5135" s="2"/>
      <c r="T5135" s="2"/>
      <c r="U5135" s="2"/>
      <c r="V5135" s="2"/>
      <c r="W5135" s="2"/>
    </row>
    <row r="5136" spans="2:23" ht="15" customHeight="1" x14ac:dyDescent="0.35">
      <c r="B5136" s="349"/>
      <c r="C5136" s="715" t="str">
        <f t="shared" si="319"/>
        <v/>
      </c>
      <c r="D5136" s="458">
        <f>IF(ISNUMBER(Summary!$D$17), DATE(Summary!$D$17, 1, 1) + INT((ROW(B5098)-1)/24), DATE(2024, 1, 1) + INT((ROW(B5098)-1)/24))</f>
        <v>45504</v>
      </c>
      <c r="E5136" s="459">
        <v>0.375</v>
      </c>
      <c r="F5136" s="780"/>
      <c r="G5136" s="780"/>
      <c r="H5136" s="460">
        <f t="shared" si="317"/>
        <v>0</v>
      </c>
      <c r="I5136" s="460">
        <f t="shared" si="318"/>
        <v>0</v>
      </c>
      <c r="J5136" s="460">
        <f t="shared" si="320"/>
        <v>0</v>
      </c>
      <c r="K5136" s="9"/>
      <c r="P5136" s="2"/>
      <c r="Q5136" s="27"/>
      <c r="R5136" s="2"/>
      <c r="S5136" s="2"/>
      <c r="T5136" s="2"/>
      <c r="U5136" s="2"/>
      <c r="V5136" s="2"/>
      <c r="W5136" s="2"/>
    </row>
    <row r="5137" spans="2:23" ht="15" customHeight="1" x14ac:dyDescent="0.35">
      <c r="B5137" s="349"/>
      <c r="C5137" s="715" t="str">
        <f t="shared" si="319"/>
        <v/>
      </c>
      <c r="D5137" s="458">
        <f>IF(ISNUMBER(Summary!$D$17), DATE(Summary!$D$17, 1, 1) + INT((ROW(B5099)-1)/24), DATE(2024, 1, 1) + INT((ROW(B5099)-1)/24))</f>
        <v>45504</v>
      </c>
      <c r="E5137" s="459">
        <v>0.41666666666666669</v>
      </c>
      <c r="F5137" s="780"/>
      <c r="G5137" s="780"/>
      <c r="H5137" s="460">
        <f t="shared" si="317"/>
        <v>0</v>
      </c>
      <c r="I5137" s="460">
        <f t="shared" si="318"/>
        <v>0</v>
      </c>
      <c r="J5137" s="460">
        <f t="shared" si="320"/>
        <v>0</v>
      </c>
      <c r="K5137" s="9"/>
      <c r="P5137" s="2"/>
      <c r="Q5137" s="27"/>
      <c r="R5137" s="2"/>
      <c r="S5137" s="2"/>
      <c r="T5137" s="2"/>
      <c r="U5137" s="2"/>
      <c r="V5137" s="2"/>
      <c r="W5137" s="2"/>
    </row>
    <row r="5138" spans="2:23" ht="15" customHeight="1" x14ac:dyDescent="0.35">
      <c r="B5138" s="349"/>
      <c r="C5138" s="715" t="str">
        <f t="shared" si="319"/>
        <v/>
      </c>
      <c r="D5138" s="458">
        <f>IF(ISNUMBER(Summary!$D$17), DATE(Summary!$D$17, 1, 1) + INT((ROW(B5100)-1)/24), DATE(2024, 1, 1) + INT((ROW(B5100)-1)/24))</f>
        <v>45504</v>
      </c>
      <c r="E5138" s="459">
        <v>0.45833333333333337</v>
      </c>
      <c r="F5138" s="780"/>
      <c r="G5138" s="780"/>
      <c r="H5138" s="460">
        <f t="shared" si="317"/>
        <v>0</v>
      </c>
      <c r="I5138" s="460">
        <f t="shared" si="318"/>
        <v>0</v>
      </c>
      <c r="J5138" s="460">
        <f t="shared" si="320"/>
        <v>0</v>
      </c>
      <c r="K5138" s="9"/>
      <c r="P5138" s="2"/>
      <c r="Q5138" s="27"/>
      <c r="R5138" s="2"/>
      <c r="S5138" s="2"/>
      <c r="T5138" s="2"/>
      <c r="U5138" s="2"/>
      <c r="V5138" s="2"/>
      <c r="W5138" s="2"/>
    </row>
    <row r="5139" spans="2:23" ht="15" customHeight="1" x14ac:dyDescent="0.35">
      <c r="B5139" s="349"/>
      <c r="C5139" s="715" t="str">
        <f t="shared" si="319"/>
        <v/>
      </c>
      <c r="D5139" s="458">
        <f>IF(ISNUMBER(Summary!$D$17), DATE(Summary!$D$17, 1, 1) + INT((ROW(B5101)-1)/24), DATE(2024, 1, 1) + INT((ROW(B5101)-1)/24))</f>
        <v>45504</v>
      </c>
      <c r="E5139" s="459">
        <v>0.50000000000000011</v>
      </c>
      <c r="F5139" s="780"/>
      <c r="G5139" s="780"/>
      <c r="H5139" s="460">
        <f t="shared" si="317"/>
        <v>0</v>
      </c>
      <c r="I5139" s="460">
        <f t="shared" si="318"/>
        <v>0</v>
      </c>
      <c r="J5139" s="460">
        <f t="shared" si="320"/>
        <v>0</v>
      </c>
      <c r="K5139" s="9"/>
      <c r="P5139" s="2"/>
      <c r="Q5139" s="27"/>
      <c r="R5139" s="2"/>
      <c r="S5139" s="2"/>
      <c r="T5139" s="2"/>
      <c r="U5139" s="2"/>
      <c r="V5139" s="2"/>
      <c r="W5139" s="2"/>
    </row>
    <row r="5140" spans="2:23" ht="15" customHeight="1" x14ac:dyDescent="0.35">
      <c r="B5140" s="349"/>
      <c r="C5140" s="715" t="str">
        <f t="shared" si="319"/>
        <v/>
      </c>
      <c r="D5140" s="458">
        <f>IF(ISNUMBER(Summary!$D$17), DATE(Summary!$D$17, 1, 1) + INT((ROW(B5102)-1)/24), DATE(2024, 1, 1) + INT((ROW(B5102)-1)/24))</f>
        <v>45504</v>
      </c>
      <c r="E5140" s="459">
        <v>0.54166666666666674</v>
      </c>
      <c r="F5140" s="780"/>
      <c r="G5140" s="780"/>
      <c r="H5140" s="460">
        <f t="shared" si="317"/>
        <v>0</v>
      </c>
      <c r="I5140" s="460">
        <f t="shared" si="318"/>
        <v>0</v>
      </c>
      <c r="J5140" s="460">
        <f t="shared" si="320"/>
        <v>0</v>
      </c>
      <c r="K5140" s="9"/>
      <c r="P5140" s="2"/>
      <c r="Q5140" s="27"/>
      <c r="R5140" s="2"/>
      <c r="S5140" s="2"/>
      <c r="T5140" s="2"/>
      <c r="U5140" s="2"/>
      <c r="V5140" s="2"/>
      <c r="W5140" s="2"/>
    </row>
    <row r="5141" spans="2:23" ht="15" customHeight="1" x14ac:dyDescent="0.35">
      <c r="B5141" s="349"/>
      <c r="C5141" s="715" t="str">
        <f t="shared" si="319"/>
        <v/>
      </c>
      <c r="D5141" s="458">
        <f>IF(ISNUMBER(Summary!$D$17), DATE(Summary!$D$17, 1, 1) + INT((ROW(B5103)-1)/24), DATE(2024, 1, 1) + INT((ROW(B5103)-1)/24))</f>
        <v>45504</v>
      </c>
      <c r="E5141" s="459">
        <v>0.58333333333333337</v>
      </c>
      <c r="F5141" s="780"/>
      <c r="G5141" s="780"/>
      <c r="H5141" s="460">
        <f t="shared" si="317"/>
        <v>0</v>
      </c>
      <c r="I5141" s="460">
        <f t="shared" si="318"/>
        <v>0</v>
      </c>
      <c r="J5141" s="460">
        <f t="shared" si="320"/>
        <v>0</v>
      </c>
      <c r="K5141" s="9"/>
      <c r="P5141" s="2"/>
      <c r="Q5141" s="27"/>
      <c r="R5141" s="2"/>
      <c r="S5141" s="2"/>
      <c r="T5141" s="2"/>
      <c r="U5141" s="2"/>
      <c r="V5141" s="2"/>
      <c r="W5141" s="2"/>
    </row>
    <row r="5142" spans="2:23" ht="15" customHeight="1" x14ac:dyDescent="0.35">
      <c r="B5142" s="349"/>
      <c r="C5142" s="715" t="str">
        <f t="shared" si="319"/>
        <v/>
      </c>
      <c r="D5142" s="458">
        <f>IF(ISNUMBER(Summary!$D$17), DATE(Summary!$D$17, 1, 1) + INT((ROW(B5104)-1)/24), DATE(2024, 1, 1) + INT((ROW(B5104)-1)/24))</f>
        <v>45504</v>
      </c>
      <c r="E5142" s="459">
        <v>0.62500000000000011</v>
      </c>
      <c r="F5142" s="780"/>
      <c r="G5142" s="780"/>
      <c r="H5142" s="460">
        <f t="shared" si="317"/>
        <v>0</v>
      </c>
      <c r="I5142" s="460">
        <f t="shared" si="318"/>
        <v>0</v>
      </c>
      <c r="J5142" s="460">
        <f t="shared" si="320"/>
        <v>0</v>
      </c>
      <c r="K5142" s="9"/>
      <c r="P5142" s="2"/>
      <c r="Q5142" s="27"/>
      <c r="R5142" s="2"/>
      <c r="S5142" s="2"/>
      <c r="T5142" s="2"/>
      <c r="U5142" s="2"/>
      <c r="V5142" s="2"/>
      <c r="W5142" s="2"/>
    </row>
    <row r="5143" spans="2:23" ht="15" customHeight="1" x14ac:dyDescent="0.35">
      <c r="B5143" s="349"/>
      <c r="C5143" s="715" t="str">
        <f t="shared" si="319"/>
        <v/>
      </c>
      <c r="D5143" s="458">
        <f>IF(ISNUMBER(Summary!$D$17), DATE(Summary!$D$17, 1, 1) + INT((ROW(B5105)-1)/24), DATE(2024, 1, 1) + INT((ROW(B5105)-1)/24))</f>
        <v>45504</v>
      </c>
      <c r="E5143" s="459">
        <v>0.66666666666666674</v>
      </c>
      <c r="F5143" s="780"/>
      <c r="G5143" s="780"/>
      <c r="H5143" s="460">
        <f t="shared" si="317"/>
        <v>0</v>
      </c>
      <c r="I5143" s="460">
        <f t="shared" si="318"/>
        <v>0</v>
      </c>
      <c r="J5143" s="460">
        <f t="shared" si="320"/>
        <v>0</v>
      </c>
      <c r="K5143" s="9"/>
      <c r="P5143" s="2"/>
      <c r="Q5143" s="27"/>
      <c r="R5143" s="2"/>
      <c r="S5143" s="2"/>
      <c r="T5143" s="2"/>
      <c r="U5143" s="2"/>
      <c r="V5143" s="2"/>
      <c r="W5143" s="2"/>
    </row>
    <row r="5144" spans="2:23" ht="15" customHeight="1" x14ac:dyDescent="0.35">
      <c r="B5144" s="349"/>
      <c r="C5144" s="715" t="str">
        <f t="shared" si="319"/>
        <v/>
      </c>
      <c r="D5144" s="458">
        <f>IF(ISNUMBER(Summary!$D$17), DATE(Summary!$D$17, 1, 1) + INT((ROW(B5106)-1)/24), DATE(2024, 1, 1) + INT((ROW(B5106)-1)/24))</f>
        <v>45504</v>
      </c>
      <c r="E5144" s="459">
        <v>0.70833333333333337</v>
      </c>
      <c r="F5144" s="780"/>
      <c r="G5144" s="780"/>
      <c r="H5144" s="460">
        <f t="shared" si="317"/>
        <v>0</v>
      </c>
      <c r="I5144" s="460">
        <f t="shared" si="318"/>
        <v>0</v>
      </c>
      <c r="J5144" s="460">
        <f t="shared" si="320"/>
        <v>0</v>
      </c>
      <c r="K5144" s="9"/>
      <c r="P5144" s="2"/>
      <c r="Q5144" s="27"/>
      <c r="R5144" s="2"/>
      <c r="S5144" s="2"/>
      <c r="T5144" s="2"/>
      <c r="U5144" s="2"/>
      <c r="V5144" s="2"/>
      <c r="W5144" s="2"/>
    </row>
    <row r="5145" spans="2:23" ht="15" customHeight="1" x14ac:dyDescent="0.35">
      <c r="B5145" s="349"/>
      <c r="C5145" s="715" t="str">
        <f t="shared" si="319"/>
        <v/>
      </c>
      <c r="D5145" s="458">
        <f>IF(ISNUMBER(Summary!$D$17), DATE(Summary!$D$17, 1, 1) + INT((ROW(B5107)-1)/24), DATE(2024, 1, 1) + INT((ROW(B5107)-1)/24))</f>
        <v>45504</v>
      </c>
      <c r="E5145" s="459">
        <v>0.75000000000000011</v>
      </c>
      <c r="F5145" s="780"/>
      <c r="G5145" s="780"/>
      <c r="H5145" s="460">
        <f t="shared" si="317"/>
        <v>0</v>
      </c>
      <c r="I5145" s="460">
        <f t="shared" si="318"/>
        <v>0</v>
      </c>
      <c r="J5145" s="460">
        <f t="shared" si="320"/>
        <v>0</v>
      </c>
      <c r="K5145" s="9"/>
      <c r="P5145" s="2"/>
      <c r="Q5145" s="27"/>
      <c r="R5145" s="2"/>
      <c r="S5145" s="2"/>
      <c r="T5145" s="2"/>
      <c r="U5145" s="2"/>
      <c r="V5145" s="2"/>
      <c r="W5145" s="2"/>
    </row>
    <row r="5146" spans="2:23" ht="15" customHeight="1" x14ac:dyDescent="0.35">
      <c r="B5146" s="349"/>
      <c r="C5146" s="715" t="str">
        <f t="shared" si="319"/>
        <v/>
      </c>
      <c r="D5146" s="458">
        <f>IF(ISNUMBER(Summary!$D$17), DATE(Summary!$D$17, 1, 1) + INT((ROW(B5108)-1)/24), DATE(2024, 1, 1) + INT((ROW(B5108)-1)/24))</f>
        <v>45504</v>
      </c>
      <c r="E5146" s="459">
        <v>0.79166666666666674</v>
      </c>
      <c r="F5146" s="780"/>
      <c r="G5146" s="780"/>
      <c r="H5146" s="460">
        <f t="shared" si="317"/>
        <v>0</v>
      </c>
      <c r="I5146" s="460">
        <f t="shared" si="318"/>
        <v>0</v>
      </c>
      <c r="J5146" s="460">
        <f t="shared" si="320"/>
        <v>0</v>
      </c>
      <c r="K5146" s="9"/>
      <c r="P5146" s="2"/>
      <c r="Q5146" s="27"/>
      <c r="R5146" s="2"/>
      <c r="S5146" s="2"/>
      <c r="T5146" s="2"/>
      <c r="U5146" s="2"/>
      <c r="V5146" s="2"/>
      <c r="W5146" s="2"/>
    </row>
    <row r="5147" spans="2:23" ht="15" customHeight="1" x14ac:dyDescent="0.35">
      <c r="B5147" s="349"/>
      <c r="C5147" s="715" t="str">
        <f t="shared" si="319"/>
        <v/>
      </c>
      <c r="D5147" s="458">
        <f>IF(ISNUMBER(Summary!$D$17), DATE(Summary!$D$17, 1, 1) + INT((ROW(B5109)-1)/24), DATE(2024, 1, 1) + INT((ROW(B5109)-1)/24))</f>
        <v>45504</v>
      </c>
      <c r="E5147" s="459">
        <v>0.83333333333333337</v>
      </c>
      <c r="F5147" s="780"/>
      <c r="G5147" s="780"/>
      <c r="H5147" s="460">
        <f t="shared" si="317"/>
        <v>0</v>
      </c>
      <c r="I5147" s="460">
        <f t="shared" si="318"/>
        <v>0</v>
      </c>
      <c r="J5147" s="460">
        <f t="shared" si="320"/>
        <v>0</v>
      </c>
      <c r="K5147" s="9"/>
      <c r="P5147" s="2"/>
      <c r="Q5147" s="27"/>
      <c r="R5147" s="2"/>
      <c r="S5147" s="2"/>
      <c r="T5147" s="2"/>
      <c r="U5147" s="2"/>
      <c r="V5147" s="2"/>
      <c r="W5147" s="2"/>
    </row>
    <row r="5148" spans="2:23" ht="15" customHeight="1" x14ac:dyDescent="0.35">
      <c r="B5148" s="349"/>
      <c r="C5148" s="715" t="str">
        <f t="shared" si="319"/>
        <v/>
      </c>
      <c r="D5148" s="458">
        <f>IF(ISNUMBER(Summary!$D$17), DATE(Summary!$D$17, 1, 1) + INT((ROW(B5110)-1)/24), DATE(2024, 1, 1) + INT((ROW(B5110)-1)/24))</f>
        <v>45504</v>
      </c>
      <c r="E5148" s="459">
        <v>0.87500000000000011</v>
      </c>
      <c r="F5148" s="780"/>
      <c r="G5148" s="780"/>
      <c r="H5148" s="460">
        <f t="shared" si="317"/>
        <v>0</v>
      </c>
      <c r="I5148" s="460">
        <f t="shared" si="318"/>
        <v>0</v>
      </c>
      <c r="J5148" s="460">
        <f t="shared" si="320"/>
        <v>0</v>
      </c>
      <c r="K5148" s="9"/>
      <c r="P5148" s="2"/>
      <c r="Q5148" s="27"/>
      <c r="R5148" s="2"/>
      <c r="S5148" s="2"/>
      <c r="T5148" s="2"/>
      <c r="U5148" s="2"/>
      <c r="V5148" s="2"/>
      <c r="W5148" s="2"/>
    </row>
    <row r="5149" spans="2:23" ht="15" customHeight="1" x14ac:dyDescent="0.35">
      <c r="B5149" s="349"/>
      <c r="C5149" s="715" t="str">
        <f t="shared" si="319"/>
        <v/>
      </c>
      <c r="D5149" s="458">
        <f>IF(ISNUMBER(Summary!$D$17), DATE(Summary!$D$17, 1, 1) + INT((ROW(B5111)-1)/24), DATE(2024, 1, 1) + INT((ROW(B5111)-1)/24))</f>
        <v>45504</v>
      </c>
      <c r="E5149" s="459">
        <v>0.91666666666666674</v>
      </c>
      <c r="F5149" s="780"/>
      <c r="G5149" s="780"/>
      <c r="H5149" s="460">
        <f t="shared" si="317"/>
        <v>0</v>
      </c>
      <c r="I5149" s="460">
        <f t="shared" si="318"/>
        <v>0</v>
      </c>
      <c r="J5149" s="460">
        <f t="shared" si="320"/>
        <v>0</v>
      </c>
      <c r="K5149" s="9"/>
      <c r="P5149" s="2"/>
      <c r="Q5149" s="27"/>
      <c r="R5149" s="2"/>
      <c r="S5149" s="2"/>
      <c r="T5149" s="2"/>
      <c r="U5149" s="2"/>
      <c r="V5149" s="2"/>
      <c r="W5149" s="2"/>
    </row>
    <row r="5150" spans="2:23" ht="15" customHeight="1" x14ac:dyDescent="0.35">
      <c r="B5150" s="349"/>
      <c r="C5150" s="715" t="str">
        <f t="shared" si="319"/>
        <v/>
      </c>
      <c r="D5150" s="458">
        <f>IF(ISNUMBER(Summary!$D$17), DATE(Summary!$D$17, 1, 1) + INT((ROW(B5112)-1)/24), DATE(2024, 1, 1) + INT((ROW(B5112)-1)/24))</f>
        <v>45504</v>
      </c>
      <c r="E5150" s="459">
        <v>0.95833333333333337</v>
      </c>
      <c r="F5150" s="780"/>
      <c r="G5150" s="780"/>
      <c r="H5150" s="460">
        <f t="shared" si="317"/>
        <v>0</v>
      </c>
      <c r="I5150" s="460">
        <f t="shared" si="318"/>
        <v>0</v>
      </c>
      <c r="J5150" s="460">
        <f t="shared" si="320"/>
        <v>0</v>
      </c>
      <c r="K5150" s="9"/>
      <c r="P5150" s="2"/>
      <c r="Q5150" s="27"/>
      <c r="R5150" s="2"/>
      <c r="S5150" s="2"/>
      <c r="T5150" s="2"/>
      <c r="U5150" s="2"/>
      <c r="V5150" s="2"/>
      <c r="W5150" s="2"/>
    </row>
    <row r="5151" spans="2:23" ht="15" customHeight="1" x14ac:dyDescent="0.35">
      <c r="B5151" s="457"/>
      <c r="C5151" s="715">
        <f t="shared" si="319"/>
        <v>45505</v>
      </c>
      <c r="D5151" s="458">
        <f>IF(ISNUMBER(Summary!$D$17), DATE(Summary!$D$17, 1, 1) + INT((ROW(B5113)-1)/24), DATE(2024, 1, 1) + INT((ROW(B5113)-1)/24))</f>
        <v>45505</v>
      </c>
      <c r="E5151" s="459">
        <v>3.1225022567582528E-17</v>
      </c>
      <c r="F5151" s="780"/>
      <c r="G5151" s="780"/>
      <c r="H5151" s="460">
        <f t="shared" si="317"/>
        <v>0</v>
      </c>
      <c r="I5151" s="460">
        <f t="shared" si="318"/>
        <v>0</v>
      </c>
      <c r="J5151" s="460">
        <f t="shared" si="320"/>
        <v>0</v>
      </c>
      <c r="K5151" s="9"/>
      <c r="P5151" s="2"/>
      <c r="Q5151" s="27"/>
      <c r="R5151" s="2"/>
      <c r="S5151" s="2"/>
      <c r="T5151" s="2"/>
      <c r="U5151" s="2"/>
      <c r="V5151" s="2"/>
      <c r="W5151" s="2"/>
    </row>
    <row r="5152" spans="2:23" ht="15" customHeight="1" x14ac:dyDescent="0.35">
      <c r="B5152" s="349"/>
      <c r="C5152" s="715" t="str">
        <f t="shared" si="319"/>
        <v/>
      </c>
      <c r="D5152" s="458">
        <f>IF(ISNUMBER(Summary!$D$17), DATE(Summary!$D$17, 1, 1) + INT((ROW(B5114)-1)/24), DATE(2024, 1, 1) + INT((ROW(B5114)-1)/24))</f>
        <v>45505</v>
      </c>
      <c r="E5152" s="459">
        <v>4.1666666666666699E-2</v>
      </c>
      <c r="F5152" s="780"/>
      <c r="G5152" s="780"/>
      <c r="H5152" s="460">
        <f t="shared" si="317"/>
        <v>0</v>
      </c>
      <c r="I5152" s="460">
        <f t="shared" si="318"/>
        <v>0</v>
      </c>
      <c r="J5152" s="460">
        <f t="shared" si="320"/>
        <v>0</v>
      </c>
      <c r="K5152" s="9"/>
      <c r="P5152" s="2"/>
      <c r="Q5152" s="27"/>
      <c r="R5152" s="2"/>
      <c r="S5152" s="2"/>
      <c r="T5152" s="2"/>
      <c r="U5152" s="2"/>
      <c r="V5152" s="2"/>
      <c r="W5152" s="2"/>
    </row>
    <row r="5153" spans="2:23" ht="15" customHeight="1" x14ac:dyDescent="0.35">
      <c r="B5153" s="349"/>
      <c r="C5153" s="715" t="str">
        <f t="shared" si="319"/>
        <v/>
      </c>
      <c r="D5153" s="458">
        <f>IF(ISNUMBER(Summary!$D$17), DATE(Summary!$D$17, 1, 1) + INT((ROW(B5115)-1)/24), DATE(2024, 1, 1) + INT((ROW(B5115)-1)/24))</f>
        <v>45505</v>
      </c>
      <c r="E5153" s="459">
        <v>8.333333333333337E-2</v>
      </c>
      <c r="F5153" s="780"/>
      <c r="G5153" s="780"/>
      <c r="H5153" s="460">
        <f t="shared" si="317"/>
        <v>0</v>
      </c>
      <c r="I5153" s="460">
        <f t="shared" si="318"/>
        <v>0</v>
      </c>
      <c r="J5153" s="460">
        <f t="shared" si="320"/>
        <v>0</v>
      </c>
      <c r="K5153" s="9"/>
      <c r="P5153" s="2"/>
      <c r="Q5153" s="27"/>
      <c r="R5153" s="2"/>
      <c r="S5153" s="2"/>
      <c r="T5153" s="2"/>
      <c r="U5153" s="2"/>
      <c r="V5153" s="2"/>
      <c r="W5153" s="2"/>
    </row>
    <row r="5154" spans="2:23" ht="15" customHeight="1" x14ac:dyDescent="0.35">
      <c r="B5154" s="349"/>
      <c r="C5154" s="715" t="str">
        <f t="shared" si="319"/>
        <v/>
      </c>
      <c r="D5154" s="458">
        <f>IF(ISNUMBER(Summary!$D$17), DATE(Summary!$D$17, 1, 1) + INT((ROW(B5116)-1)/24), DATE(2024, 1, 1) + INT((ROW(B5116)-1)/24))</f>
        <v>45505</v>
      </c>
      <c r="E5154" s="459">
        <v>0.12500000000000006</v>
      </c>
      <c r="F5154" s="780"/>
      <c r="G5154" s="780"/>
      <c r="H5154" s="460">
        <f t="shared" si="317"/>
        <v>0</v>
      </c>
      <c r="I5154" s="460">
        <f t="shared" si="318"/>
        <v>0</v>
      </c>
      <c r="J5154" s="460">
        <f t="shared" si="320"/>
        <v>0</v>
      </c>
      <c r="K5154" s="9"/>
      <c r="P5154" s="2"/>
      <c r="Q5154" s="27"/>
      <c r="R5154" s="2"/>
      <c r="S5154" s="2"/>
      <c r="T5154" s="2"/>
      <c r="U5154" s="2"/>
      <c r="V5154" s="2"/>
      <c r="W5154" s="2"/>
    </row>
    <row r="5155" spans="2:23" ht="15" customHeight="1" x14ac:dyDescent="0.35">
      <c r="B5155" s="349"/>
      <c r="C5155" s="715" t="str">
        <f t="shared" si="319"/>
        <v/>
      </c>
      <c r="D5155" s="458">
        <f>IF(ISNUMBER(Summary!$D$17), DATE(Summary!$D$17, 1, 1) + INT((ROW(B5117)-1)/24), DATE(2024, 1, 1) + INT((ROW(B5117)-1)/24))</f>
        <v>45505</v>
      </c>
      <c r="E5155" s="459">
        <v>0.16666666666666669</v>
      </c>
      <c r="F5155" s="780"/>
      <c r="G5155" s="780"/>
      <c r="H5155" s="460">
        <f t="shared" si="317"/>
        <v>0</v>
      </c>
      <c r="I5155" s="460">
        <f t="shared" si="318"/>
        <v>0</v>
      </c>
      <c r="J5155" s="460">
        <f t="shared" si="320"/>
        <v>0</v>
      </c>
      <c r="K5155" s="9"/>
      <c r="P5155" s="2"/>
      <c r="Q5155" s="27"/>
      <c r="R5155" s="2"/>
      <c r="S5155" s="2"/>
      <c r="T5155" s="2"/>
      <c r="U5155" s="2"/>
      <c r="V5155" s="2"/>
      <c r="W5155" s="2"/>
    </row>
    <row r="5156" spans="2:23" ht="15" customHeight="1" x14ac:dyDescent="0.35">
      <c r="B5156" s="349"/>
      <c r="C5156" s="715" t="str">
        <f t="shared" si="319"/>
        <v/>
      </c>
      <c r="D5156" s="458">
        <f>IF(ISNUMBER(Summary!$D$17), DATE(Summary!$D$17, 1, 1) + INT((ROW(B5118)-1)/24), DATE(2024, 1, 1) + INT((ROW(B5118)-1)/24))</f>
        <v>45505</v>
      </c>
      <c r="E5156" s="459">
        <v>0.20833333333333337</v>
      </c>
      <c r="F5156" s="780"/>
      <c r="G5156" s="780"/>
      <c r="H5156" s="460">
        <f t="shared" si="317"/>
        <v>0</v>
      </c>
      <c r="I5156" s="460">
        <f t="shared" si="318"/>
        <v>0</v>
      </c>
      <c r="J5156" s="460">
        <f t="shared" si="320"/>
        <v>0</v>
      </c>
      <c r="K5156" s="9"/>
      <c r="P5156" s="2"/>
      <c r="Q5156" s="27"/>
      <c r="R5156" s="2"/>
      <c r="S5156" s="2"/>
      <c r="T5156" s="2"/>
      <c r="U5156" s="2"/>
      <c r="V5156" s="2"/>
      <c r="W5156" s="2"/>
    </row>
    <row r="5157" spans="2:23" ht="15" customHeight="1" x14ac:dyDescent="0.35">
      <c r="B5157" s="349"/>
      <c r="C5157" s="715" t="str">
        <f t="shared" si="319"/>
        <v/>
      </c>
      <c r="D5157" s="458">
        <f>IF(ISNUMBER(Summary!$D$17), DATE(Summary!$D$17, 1, 1) + INT((ROW(B5119)-1)/24), DATE(2024, 1, 1) + INT((ROW(B5119)-1)/24))</f>
        <v>45505</v>
      </c>
      <c r="E5157" s="459">
        <v>0.25</v>
      </c>
      <c r="F5157" s="780"/>
      <c r="G5157" s="780"/>
      <c r="H5157" s="460">
        <f t="shared" si="317"/>
        <v>0</v>
      </c>
      <c r="I5157" s="460">
        <f t="shared" si="318"/>
        <v>0</v>
      </c>
      <c r="J5157" s="460">
        <f t="shared" si="320"/>
        <v>0</v>
      </c>
      <c r="K5157" s="9"/>
      <c r="P5157" s="2"/>
      <c r="Q5157" s="27"/>
      <c r="R5157" s="2"/>
      <c r="S5157" s="2"/>
      <c r="T5157" s="2"/>
      <c r="U5157" s="2"/>
      <c r="V5157" s="2"/>
      <c r="W5157" s="2"/>
    </row>
    <row r="5158" spans="2:23" ht="15" customHeight="1" x14ac:dyDescent="0.35">
      <c r="B5158" s="349"/>
      <c r="C5158" s="715" t="str">
        <f t="shared" si="319"/>
        <v/>
      </c>
      <c r="D5158" s="458">
        <f>IF(ISNUMBER(Summary!$D$17), DATE(Summary!$D$17, 1, 1) + INT((ROW(B5120)-1)/24), DATE(2024, 1, 1) + INT((ROW(B5120)-1)/24))</f>
        <v>45505</v>
      </c>
      <c r="E5158" s="459">
        <v>0.29166666666666669</v>
      </c>
      <c r="F5158" s="780"/>
      <c r="G5158" s="780"/>
      <c r="H5158" s="460">
        <f t="shared" si="317"/>
        <v>0</v>
      </c>
      <c r="I5158" s="460">
        <f t="shared" si="318"/>
        <v>0</v>
      </c>
      <c r="J5158" s="460">
        <f t="shared" si="320"/>
        <v>0</v>
      </c>
      <c r="K5158" s="9"/>
      <c r="P5158" s="2"/>
      <c r="Q5158" s="27"/>
      <c r="R5158" s="2"/>
      <c r="S5158" s="2"/>
      <c r="T5158" s="2"/>
      <c r="U5158" s="2"/>
      <c r="V5158" s="2"/>
      <c r="W5158" s="2"/>
    </row>
    <row r="5159" spans="2:23" ht="15" customHeight="1" x14ac:dyDescent="0.35">
      <c r="B5159" s="349"/>
      <c r="C5159" s="715" t="str">
        <f t="shared" si="319"/>
        <v/>
      </c>
      <c r="D5159" s="458">
        <f>IF(ISNUMBER(Summary!$D$17), DATE(Summary!$D$17, 1, 1) + INT((ROW(B5121)-1)/24), DATE(2024, 1, 1) + INT((ROW(B5121)-1)/24))</f>
        <v>45505</v>
      </c>
      <c r="E5159" s="459">
        <v>0.33333333333333337</v>
      </c>
      <c r="F5159" s="780"/>
      <c r="G5159" s="780"/>
      <c r="H5159" s="460">
        <f t="shared" ref="H5159:H5222" si="321">IF(G5159&gt;F5159,F5159,G5159)</f>
        <v>0</v>
      </c>
      <c r="I5159" s="460">
        <f t="shared" ref="I5159:I5222" si="322">F5159-H5159</f>
        <v>0</v>
      </c>
      <c r="J5159" s="460">
        <f t="shared" si="320"/>
        <v>0</v>
      </c>
      <c r="K5159" s="9"/>
      <c r="P5159" s="2"/>
      <c r="Q5159" s="27"/>
      <c r="R5159" s="2"/>
      <c r="S5159" s="2"/>
      <c r="T5159" s="2"/>
      <c r="U5159" s="2"/>
      <c r="V5159" s="2"/>
      <c r="W5159" s="2"/>
    </row>
    <row r="5160" spans="2:23" ht="15" customHeight="1" x14ac:dyDescent="0.35">
      <c r="B5160" s="349"/>
      <c r="C5160" s="715" t="str">
        <f t="shared" ref="C5160:C5223" si="323">IF(MOD(ROW()-ROW($E$39), 24)=0, $D5160, "")</f>
        <v/>
      </c>
      <c r="D5160" s="458">
        <f>IF(ISNUMBER(Summary!$D$17), DATE(Summary!$D$17, 1, 1) + INT((ROW(B5122)-1)/24), DATE(2024, 1, 1) + INT((ROW(B5122)-1)/24))</f>
        <v>45505</v>
      </c>
      <c r="E5160" s="459">
        <v>0.375</v>
      </c>
      <c r="F5160" s="780"/>
      <c r="G5160" s="780"/>
      <c r="H5160" s="460">
        <f t="shared" si="321"/>
        <v>0</v>
      </c>
      <c r="I5160" s="460">
        <f t="shared" si="322"/>
        <v>0</v>
      </c>
      <c r="J5160" s="460">
        <f t="shared" si="320"/>
        <v>0</v>
      </c>
      <c r="K5160" s="9"/>
      <c r="P5160" s="2"/>
      <c r="Q5160" s="27"/>
      <c r="R5160" s="2"/>
      <c r="S5160" s="2"/>
      <c r="T5160" s="2"/>
      <c r="U5160" s="2"/>
      <c r="V5160" s="2"/>
      <c r="W5160" s="2"/>
    </row>
    <row r="5161" spans="2:23" ht="15" customHeight="1" x14ac:dyDescent="0.35">
      <c r="B5161" s="349"/>
      <c r="C5161" s="715" t="str">
        <f t="shared" si="323"/>
        <v/>
      </c>
      <c r="D5161" s="458">
        <f>IF(ISNUMBER(Summary!$D$17), DATE(Summary!$D$17, 1, 1) + INT((ROW(B5123)-1)/24), DATE(2024, 1, 1) + INT((ROW(B5123)-1)/24))</f>
        <v>45505</v>
      </c>
      <c r="E5161" s="459">
        <v>0.41666666666666669</v>
      </c>
      <c r="F5161" s="780"/>
      <c r="G5161" s="780"/>
      <c r="H5161" s="460">
        <f t="shared" si="321"/>
        <v>0</v>
      </c>
      <c r="I5161" s="460">
        <f t="shared" si="322"/>
        <v>0</v>
      </c>
      <c r="J5161" s="460">
        <f t="shared" si="320"/>
        <v>0</v>
      </c>
      <c r="K5161" s="9"/>
      <c r="P5161" s="2"/>
      <c r="Q5161" s="27"/>
      <c r="R5161" s="2"/>
      <c r="S5161" s="2"/>
      <c r="T5161" s="2"/>
      <c r="U5161" s="2"/>
      <c r="V5161" s="2"/>
      <c r="W5161" s="2"/>
    </row>
    <row r="5162" spans="2:23" ht="15" customHeight="1" x14ac:dyDescent="0.35">
      <c r="B5162" s="349"/>
      <c r="C5162" s="715" t="str">
        <f t="shared" si="323"/>
        <v/>
      </c>
      <c r="D5162" s="458">
        <f>IF(ISNUMBER(Summary!$D$17), DATE(Summary!$D$17, 1, 1) + INT((ROW(B5124)-1)/24), DATE(2024, 1, 1) + INT((ROW(B5124)-1)/24))</f>
        <v>45505</v>
      </c>
      <c r="E5162" s="459">
        <v>0.45833333333333337</v>
      </c>
      <c r="F5162" s="780"/>
      <c r="G5162" s="780"/>
      <c r="H5162" s="460">
        <f t="shared" si="321"/>
        <v>0</v>
      </c>
      <c r="I5162" s="460">
        <f t="shared" si="322"/>
        <v>0</v>
      </c>
      <c r="J5162" s="460">
        <f t="shared" si="320"/>
        <v>0</v>
      </c>
      <c r="K5162" s="9"/>
      <c r="P5162" s="2"/>
      <c r="Q5162" s="27"/>
      <c r="R5162" s="2"/>
      <c r="S5162" s="2"/>
      <c r="T5162" s="2"/>
      <c r="U5162" s="2"/>
      <c r="V5162" s="2"/>
      <c r="W5162" s="2"/>
    </row>
    <row r="5163" spans="2:23" ht="15" customHeight="1" x14ac:dyDescent="0.35">
      <c r="B5163" s="349"/>
      <c r="C5163" s="715" t="str">
        <f t="shared" si="323"/>
        <v/>
      </c>
      <c r="D5163" s="458">
        <f>IF(ISNUMBER(Summary!$D$17), DATE(Summary!$D$17, 1, 1) + INT((ROW(B5125)-1)/24), DATE(2024, 1, 1) + INT((ROW(B5125)-1)/24))</f>
        <v>45505</v>
      </c>
      <c r="E5163" s="459">
        <v>0.50000000000000011</v>
      </c>
      <c r="F5163" s="780"/>
      <c r="G5163" s="780"/>
      <c r="H5163" s="460">
        <f t="shared" si="321"/>
        <v>0</v>
      </c>
      <c r="I5163" s="460">
        <f t="shared" si="322"/>
        <v>0</v>
      </c>
      <c r="J5163" s="460">
        <f t="shared" si="320"/>
        <v>0</v>
      </c>
      <c r="K5163" s="9"/>
      <c r="P5163" s="2"/>
      <c r="Q5163" s="27"/>
      <c r="R5163" s="2"/>
      <c r="S5163" s="2"/>
      <c r="T5163" s="2"/>
      <c r="U5163" s="2"/>
      <c r="V5163" s="2"/>
      <c r="W5163" s="2"/>
    </row>
    <row r="5164" spans="2:23" ht="15" customHeight="1" x14ac:dyDescent="0.35">
      <c r="B5164" s="349"/>
      <c r="C5164" s="715" t="str">
        <f t="shared" si="323"/>
        <v/>
      </c>
      <c r="D5164" s="458">
        <f>IF(ISNUMBER(Summary!$D$17), DATE(Summary!$D$17, 1, 1) + INT((ROW(B5126)-1)/24), DATE(2024, 1, 1) + INT((ROW(B5126)-1)/24))</f>
        <v>45505</v>
      </c>
      <c r="E5164" s="459">
        <v>0.54166666666666674</v>
      </c>
      <c r="F5164" s="780"/>
      <c r="G5164" s="780"/>
      <c r="H5164" s="460">
        <f t="shared" si="321"/>
        <v>0</v>
      </c>
      <c r="I5164" s="460">
        <f t="shared" si="322"/>
        <v>0</v>
      </c>
      <c r="J5164" s="460">
        <f t="shared" si="320"/>
        <v>0</v>
      </c>
      <c r="K5164" s="9"/>
      <c r="P5164" s="2"/>
      <c r="Q5164" s="27"/>
      <c r="R5164" s="2"/>
      <c r="S5164" s="2"/>
      <c r="T5164" s="2"/>
      <c r="U5164" s="2"/>
      <c r="V5164" s="2"/>
      <c r="W5164" s="2"/>
    </row>
    <row r="5165" spans="2:23" ht="15" customHeight="1" x14ac:dyDescent="0.35">
      <c r="B5165" s="349"/>
      <c r="C5165" s="715" t="str">
        <f t="shared" si="323"/>
        <v/>
      </c>
      <c r="D5165" s="458">
        <f>IF(ISNUMBER(Summary!$D$17), DATE(Summary!$D$17, 1, 1) + INT((ROW(B5127)-1)/24), DATE(2024, 1, 1) + INT((ROW(B5127)-1)/24))</f>
        <v>45505</v>
      </c>
      <c r="E5165" s="459">
        <v>0.58333333333333337</v>
      </c>
      <c r="F5165" s="780"/>
      <c r="G5165" s="780"/>
      <c r="H5165" s="460">
        <f t="shared" si="321"/>
        <v>0</v>
      </c>
      <c r="I5165" s="460">
        <f t="shared" si="322"/>
        <v>0</v>
      </c>
      <c r="J5165" s="460">
        <f t="shared" si="320"/>
        <v>0</v>
      </c>
      <c r="K5165" s="9"/>
      <c r="P5165" s="2"/>
      <c r="Q5165" s="27"/>
      <c r="R5165" s="2"/>
      <c r="S5165" s="2"/>
      <c r="T5165" s="2"/>
      <c r="U5165" s="2"/>
      <c r="V5165" s="2"/>
      <c r="W5165" s="2"/>
    </row>
    <row r="5166" spans="2:23" ht="15" customHeight="1" x14ac:dyDescent="0.35">
      <c r="B5166" s="349"/>
      <c r="C5166" s="715" t="str">
        <f t="shared" si="323"/>
        <v/>
      </c>
      <c r="D5166" s="458">
        <f>IF(ISNUMBER(Summary!$D$17), DATE(Summary!$D$17, 1, 1) + INT((ROW(B5128)-1)/24), DATE(2024, 1, 1) + INT((ROW(B5128)-1)/24))</f>
        <v>45505</v>
      </c>
      <c r="E5166" s="459">
        <v>0.62500000000000011</v>
      </c>
      <c r="F5166" s="780"/>
      <c r="G5166" s="780"/>
      <c r="H5166" s="460">
        <f t="shared" si="321"/>
        <v>0</v>
      </c>
      <c r="I5166" s="460">
        <f t="shared" si="322"/>
        <v>0</v>
      </c>
      <c r="J5166" s="460">
        <f t="shared" si="320"/>
        <v>0</v>
      </c>
      <c r="K5166" s="9"/>
      <c r="P5166" s="2"/>
      <c r="Q5166" s="27"/>
      <c r="R5166" s="2"/>
      <c r="S5166" s="2"/>
      <c r="T5166" s="2"/>
      <c r="U5166" s="2"/>
      <c r="V5166" s="2"/>
      <c r="W5166" s="2"/>
    </row>
    <row r="5167" spans="2:23" ht="15" customHeight="1" x14ac:dyDescent="0.35">
      <c r="B5167" s="349"/>
      <c r="C5167" s="715" t="str">
        <f t="shared" si="323"/>
        <v/>
      </c>
      <c r="D5167" s="458">
        <f>IF(ISNUMBER(Summary!$D$17), DATE(Summary!$D$17, 1, 1) + INT((ROW(B5129)-1)/24), DATE(2024, 1, 1) + INT((ROW(B5129)-1)/24))</f>
        <v>45505</v>
      </c>
      <c r="E5167" s="459">
        <v>0.66666666666666674</v>
      </c>
      <c r="F5167" s="780"/>
      <c r="G5167" s="780"/>
      <c r="H5167" s="460">
        <f t="shared" si="321"/>
        <v>0</v>
      </c>
      <c r="I5167" s="460">
        <f t="shared" si="322"/>
        <v>0</v>
      </c>
      <c r="J5167" s="460">
        <f t="shared" si="320"/>
        <v>0</v>
      </c>
      <c r="K5167" s="9"/>
      <c r="P5167" s="2"/>
      <c r="Q5167" s="27"/>
      <c r="R5167" s="2"/>
      <c r="S5167" s="2"/>
      <c r="T5167" s="2"/>
      <c r="U5167" s="2"/>
      <c r="V5167" s="2"/>
      <c r="W5167" s="2"/>
    </row>
    <row r="5168" spans="2:23" ht="15" customHeight="1" x14ac:dyDescent="0.35">
      <c r="B5168" s="349"/>
      <c r="C5168" s="715" t="str">
        <f t="shared" si="323"/>
        <v/>
      </c>
      <c r="D5168" s="458">
        <f>IF(ISNUMBER(Summary!$D$17), DATE(Summary!$D$17, 1, 1) + INT((ROW(B5130)-1)/24), DATE(2024, 1, 1) + INT((ROW(B5130)-1)/24))</f>
        <v>45505</v>
      </c>
      <c r="E5168" s="459">
        <v>0.70833333333333337</v>
      </c>
      <c r="F5168" s="780"/>
      <c r="G5168" s="780"/>
      <c r="H5168" s="460">
        <f t="shared" si="321"/>
        <v>0</v>
      </c>
      <c r="I5168" s="460">
        <f t="shared" si="322"/>
        <v>0</v>
      </c>
      <c r="J5168" s="460">
        <f t="shared" si="320"/>
        <v>0</v>
      </c>
      <c r="K5168" s="9"/>
      <c r="P5168" s="2"/>
      <c r="Q5168" s="27"/>
      <c r="R5168" s="2"/>
      <c r="S5168" s="2"/>
      <c r="T5168" s="2"/>
      <c r="U5168" s="2"/>
      <c r="V5168" s="2"/>
      <c r="W5168" s="2"/>
    </row>
    <row r="5169" spans="2:23" ht="15" customHeight="1" x14ac:dyDescent="0.35">
      <c r="B5169" s="349"/>
      <c r="C5169" s="715" t="str">
        <f t="shared" si="323"/>
        <v/>
      </c>
      <c r="D5169" s="458">
        <f>IF(ISNUMBER(Summary!$D$17), DATE(Summary!$D$17, 1, 1) + INT((ROW(B5131)-1)/24), DATE(2024, 1, 1) + INT((ROW(B5131)-1)/24))</f>
        <v>45505</v>
      </c>
      <c r="E5169" s="459">
        <v>0.75000000000000011</v>
      </c>
      <c r="F5169" s="780"/>
      <c r="G5169" s="780"/>
      <c r="H5169" s="460">
        <f t="shared" si="321"/>
        <v>0</v>
      </c>
      <c r="I5169" s="460">
        <f t="shared" si="322"/>
        <v>0</v>
      </c>
      <c r="J5169" s="460">
        <f t="shared" si="320"/>
        <v>0</v>
      </c>
      <c r="K5169" s="9"/>
      <c r="P5169" s="2"/>
      <c r="Q5169" s="27"/>
      <c r="R5169" s="2"/>
      <c r="S5169" s="2"/>
      <c r="T5169" s="2"/>
      <c r="U5169" s="2"/>
      <c r="V5169" s="2"/>
      <c r="W5169" s="2"/>
    </row>
    <row r="5170" spans="2:23" ht="15" customHeight="1" x14ac:dyDescent="0.35">
      <c r="B5170" s="349"/>
      <c r="C5170" s="715" t="str">
        <f t="shared" si="323"/>
        <v/>
      </c>
      <c r="D5170" s="458">
        <f>IF(ISNUMBER(Summary!$D$17), DATE(Summary!$D$17, 1, 1) + INT((ROW(B5132)-1)/24), DATE(2024, 1, 1) + INT((ROW(B5132)-1)/24))</f>
        <v>45505</v>
      </c>
      <c r="E5170" s="459">
        <v>0.79166666666666674</v>
      </c>
      <c r="F5170" s="780"/>
      <c r="G5170" s="780"/>
      <c r="H5170" s="460">
        <f t="shared" si="321"/>
        <v>0</v>
      </c>
      <c r="I5170" s="460">
        <f t="shared" si="322"/>
        <v>0</v>
      </c>
      <c r="J5170" s="460">
        <f t="shared" si="320"/>
        <v>0</v>
      </c>
      <c r="K5170" s="9"/>
      <c r="P5170" s="2"/>
      <c r="Q5170" s="27"/>
      <c r="R5170" s="2"/>
      <c r="S5170" s="2"/>
      <c r="T5170" s="2"/>
      <c r="U5170" s="2"/>
      <c r="V5170" s="2"/>
      <c r="W5170" s="2"/>
    </row>
    <row r="5171" spans="2:23" ht="15" customHeight="1" x14ac:dyDescent="0.35">
      <c r="B5171" s="349"/>
      <c r="C5171" s="715" t="str">
        <f t="shared" si="323"/>
        <v/>
      </c>
      <c r="D5171" s="458">
        <f>IF(ISNUMBER(Summary!$D$17), DATE(Summary!$D$17, 1, 1) + INT((ROW(B5133)-1)/24), DATE(2024, 1, 1) + INT((ROW(B5133)-1)/24))</f>
        <v>45505</v>
      </c>
      <c r="E5171" s="459">
        <v>0.83333333333333337</v>
      </c>
      <c r="F5171" s="780"/>
      <c r="G5171" s="780"/>
      <c r="H5171" s="460">
        <f t="shared" si="321"/>
        <v>0</v>
      </c>
      <c r="I5171" s="460">
        <f t="shared" si="322"/>
        <v>0</v>
      </c>
      <c r="J5171" s="460">
        <f t="shared" si="320"/>
        <v>0</v>
      </c>
      <c r="K5171" s="9"/>
      <c r="P5171" s="2"/>
      <c r="Q5171" s="27"/>
      <c r="R5171" s="2"/>
      <c r="S5171" s="2"/>
      <c r="T5171" s="2"/>
      <c r="U5171" s="2"/>
      <c r="V5171" s="2"/>
      <c r="W5171" s="2"/>
    </row>
    <row r="5172" spans="2:23" ht="15" customHeight="1" x14ac:dyDescent="0.35">
      <c r="B5172" s="349"/>
      <c r="C5172" s="715" t="str">
        <f t="shared" si="323"/>
        <v/>
      </c>
      <c r="D5172" s="458">
        <f>IF(ISNUMBER(Summary!$D$17), DATE(Summary!$D$17, 1, 1) + INT((ROW(B5134)-1)/24), DATE(2024, 1, 1) + INT((ROW(B5134)-1)/24))</f>
        <v>45505</v>
      </c>
      <c r="E5172" s="459">
        <v>0.87500000000000011</v>
      </c>
      <c r="F5172" s="780"/>
      <c r="G5172" s="780"/>
      <c r="H5172" s="460">
        <f t="shared" si="321"/>
        <v>0</v>
      </c>
      <c r="I5172" s="460">
        <f t="shared" si="322"/>
        <v>0</v>
      </c>
      <c r="J5172" s="460">
        <f t="shared" si="320"/>
        <v>0</v>
      </c>
      <c r="K5172" s="9"/>
      <c r="P5172" s="2"/>
      <c r="Q5172" s="27"/>
      <c r="R5172" s="2"/>
      <c r="S5172" s="2"/>
      <c r="T5172" s="2"/>
      <c r="U5172" s="2"/>
      <c r="V5172" s="2"/>
      <c r="W5172" s="2"/>
    </row>
    <row r="5173" spans="2:23" ht="15" customHeight="1" x14ac:dyDescent="0.35">
      <c r="B5173" s="349"/>
      <c r="C5173" s="715" t="str">
        <f t="shared" si="323"/>
        <v/>
      </c>
      <c r="D5173" s="458">
        <f>IF(ISNUMBER(Summary!$D$17), DATE(Summary!$D$17, 1, 1) + INT((ROW(B5135)-1)/24), DATE(2024, 1, 1) + INT((ROW(B5135)-1)/24))</f>
        <v>45505</v>
      </c>
      <c r="E5173" s="459">
        <v>0.91666666666666674</v>
      </c>
      <c r="F5173" s="780"/>
      <c r="G5173" s="780"/>
      <c r="H5173" s="460">
        <f t="shared" si="321"/>
        <v>0</v>
      </c>
      <c r="I5173" s="460">
        <f t="shared" si="322"/>
        <v>0</v>
      </c>
      <c r="J5173" s="460">
        <f t="shared" si="320"/>
        <v>0</v>
      </c>
      <c r="K5173" s="9"/>
      <c r="P5173" s="2"/>
      <c r="Q5173" s="27"/>
      <c r="R5173" s="2"/>
      <c r="S5173" s="2"/>
      <c r="T5173" s="2"/>
      <c r="U5173" s="2"/>
      <c r="V5173" s="2"/>
      <c r="W5173" s="2"/>
    </row>
    <row r="5174" spans="2:23" ht="15" customHeight="1" x14ac:dyDescent="0.35">
      <c r="B5174" s="349"/>
      <c r="C5174" s="715" t="str">
        <f t="shared" si="323"/>
        <v/>
      </c>
      <c r="D5174" s="458">
        <f>IF(ISNUMBER(Summary!$D$17), DATE(Summary!$D$17, 1, 1) + INT((ROW(B5136)-1)/24), DATE(2024, 1, 1) + INT((ROW(B5136)-1)/24))</f>
        <v>45505</v>
      </c>
      <c r="E5174" s="459">
        <v>0.95833333333333337</v>
      </c>
      <c r="F5174" s="780"/>
      <c r="G5174" s="780"/>
      <c r="H5174" s="460">
        <f t="shared" si="321"/>
        <v>0</v>
      </c>
      <c r="I5174" s="460">
        <f t="shared" si="322"/>
        <v>0</v>
      </c>
      <c r="J5174" s="460">
        <f t="shared" si="320"/>
        <v>0</v>
      </c>
      <c r="K5174" s="9"/>
      <c r="P5174" s="2"/>
      <c r="Q5174" s="27"/>
      <c r="R5174" s="2"/>
      <c r="S5174" s="2"/>
      <c r="T5174" s="2"/>
      <c r="U5174" s="2"/>
      <c r="V5174" s="2"/>
      <c r="W5174" s="2"/>
    </row>
    <row r="5175" spans="2:23" ht="15" customHeight="1" x14ac:dyDescent="0.35">
      <c r="B5175" s="457"/>
      <c r="C5175" s="715">
        <f t="shared" si="323"/>
        <v>45506</v>
      </c>
      <c r="D5175" s="458">
        <f>IF(ISNUMBER(Summary!$D$17), DATE(Summary!$D$17, 1, 1) + INT((ROW(B5137)-1)/24), DATE(2024, 1, 1) + INT((ROW(B5137)-1)/24))</f>
        <v>45506</v>
      </c>
      <c r="E5175" s="459">
        <v>3.1225022567582528E-17</v>
      </c>
      <c r="F5175" s="780"/>
      <c r="G5175" s="780"/>
      <c r="H5175" s="460">
        <f t="shared" si="321"/>
        <v>0</v>
      </c>
      <c r="I5175" s="460">
        <f t="shared" si="322"/>
        <v>0</v>
      </c>
      <c r="J5175" s="460">
        <f t="shared" si="320"/>
        <v>0</v>
      </c>
      <c r="K5175" s="9"/>
      <c r="P5175" s="2"/>
      <c r="Q5175" s="27"/>
      <c r="R5175" s="2"/>
      <c r="S5175" s="2"/>
      <c r="T5175" s="2"/>
      <c r="U5175" s="2"/>
      <c r="V5175" s="2"/>
      <c r="W5175" s="2"/>
    </row>
    <row r="5176" spans="2:23" ht="15" customHeight="1" x14ac:dyDescent="0.35">
      <c r="B5176" s="349"/>
      <c r="C5176" s="715" t="str">
        <f t="shared" si="323"/>
        <v/>
      </c>
      <c r="D5176" s="458">
        <f>IF(ISNUMBER(Summary!$D$17), DATE(Summary!$D$17, 1, 1) + INT((ROW(B5138)-1)/24), DATE(2024, 1, 1) + INT((ROW(B5138)-1)/24))</f>
        <v>45506</v>
      </c>
      <c r="E5176" s="459">
        <v>4.1666666666666699E-2</v>
      </c>
      <c r="F5176" s="780"/>
      <c r="G5176" s="780"/>
      <c r="H5176" s="460">
        <f t="shared" si="321"/>
        <v>0</v>
      </c>
      <c r="I5176" s="460">
        <f t="shared" si="322"/>
        <v>0</v>
      </c>
      <c r="J5176" s="460">
        <f t="shared" si="320"/>
        <v>0</v>
      </c>
      <c r="K5176" s="9"/>
      <c r="P5176" s="2"/>
      <c r="Q5176" s="27"/>
      <c r="R5176" s="2"/>
      <c r="S5176" s="2"/>
      <c r="T5176" s="2"/>
      <c r="U5176" s="2"/>
      <c r="V5176" s="2"/>
      <c r="W5176" s="2"/>
    </row>
    <row r="5177" spans="2:23" ht="15" customHeight="1" x14ac:dyDescent="0.35">
      <c r="B5177" s="349"/>
      <c r="C5177" s="715" t="str">
        <f t="shared" si="323"/>
        <v/>
      </c>
      <c r="D5177" s="458">
        <f>IF(ISNUMBER(Summary!$D$17), DATE(Summary!$D$17, 1, 1) + INT((ROW(B5139)-1)/24), DATE(2024, 1, 1) + INT((ROW(B5139)-1)/24))</f>
        <v>45506</v>
      </c>
      <c r="E5177" s="459">
        <v>8.333333333333337E-2</v>
      </c>
      <c r="F5177" s="780"/>
      <c r="G5177" s="780"/>
      <c r="H5177" s="460">
        <f t="shared" si="321"/>
        <v>0</v>
      </c>
      <c r="I5177" s="460">
        <f t="shared" si="322"/>
        <v>0</v>
      </c>
      <c r="J5177" s="460">
        <f t="shared" si="320"/>
        <v>0</v>
      </c>
      <c r="K5177" s="9"/>
      <c r="P5177" s="2"/>
      <c r="Q5177" s="27"/>
      <c r="R5177" s="2"/>
      <c r="S5177" s="2"/>
      <c r="T5177" s="2"/>
      <c r="U5177" s="2"/>
      <c r="V5177" s="2"/>
      <c r="W5177" s="2"/>
    </row>
    <row r="5178" spans="2:23" ht="15" customHeight="1" x14ac:dyDescent="0.35">
      <c r="B5178" s="349"/>
      <c r="C5178" s="715" t="str">
        <f t="shared" si="323"/>
        <v/>
      </c>
      <c r="D5178" s="458">
        <f>IF(ISNUMBER(Summary!$D$17), DATE(Summary!$D$17, 1, 1) + INT((ROW(B5140)-1)/24), DATE(2024, 1, 1) + INT((ROW(B5140)-1)/24))</f>
        <v>45506</v>
      </c>
      <c r="E5178" s="459">
        <v>0.12500000000000006</v>
      </c>
      <c r="F5178" s="780"/>
      <c r="G5178" s="780"/>
      <c r="H5178" s="460">
        <f t="shared" si="321"/>
        <v>0</v>
      </c>
      <c r="I5178" s="460">
        <f t="shared" si="322"/>
        <v>0</v>
      </c>
      <c r="J5178" s="460">
        <f t="shared" si="320"/>
        <v>0</v>
      </c>
      <c r="K5178" s="9"/>
      <c r="P5178" s="2"/>
      <c r="Q5178" s="27"/>
      <c r="R5178" s="2"/>
      <c r="S5178" s="2"/>
      <c r="T5178" s="2"/>
      <c r="U5178" s="2"/>
      <c r="V5178" s="2"/>
      <c r="W5178" s="2"/>
    </row>
    <row r="5179" spans="2:23" ht="15" customHeight="1" x14ac:dyDescent="0.35">
      <c r="B5179" s="349"/>
      <c r="C5179" s="715" t="str">
        <f t="shared" si="323"/>
        <v/>
      </c>
      <c r="D5179" s="458">
        <f>IF(ISNUMBER(Summary!$D$17), DATE(Summary!$D$17, 1, 1) + INT((ROW(B5141)-1)/24), DATE(2024, 1, 1) + INT((ROW(B5141)-1)/24))</f>
        <v>45506</v>
      </c>
      <c r="E5179" s="459">
        <v>0.16666666666666669</v>
      </c>
      <c r="F5179" s="780"/>
      <c r="G5179" s="780"/>
      <c r="H5179" s="460">
        <f t="shared" si="321"/>
        <v>0</v>
      </c>
      <c r="I5179" s="460">
        <f t="shared" si="322"/>
        <v>0</v>
      </c>
      <c r="J5179" s="460">
        <f t="shared" si="320"/>
        <v>0</v>
      </c>
      <c r="K5179" s="9"/>
      <c r="P5179" s="2"/>
      <c r="Q5179" s="27"/>
      <c r="R5179" s="2"/>
      <c r="S5179" s="2"/>
      <c r="T5179" s="2"/>
      <c r="U5179" s="2"/>
      <c r="V5179" s="2"/>
      <c r="W5179" s="2"/>
    </row>
    <row r="5180" spans="2:23" ht="15" customHeight="1" x14ac:dyDescent="0.35">
      <c r="B5180" s="349"/>
      <c r="C5180" s="715" t="str">
        <f t="shared" si="323"/>
        <v/>
      </c>
      <c r="D5180" s="458">
        <f>IF(ISNUMBER(Summary!$D$17), DATE(Summary!$D$17, 1, 1) + INT((ROW(B5142)-1)/24), DATE(2024, 1, 1) + INT((ROW(B5142)-1)/24))</f>
        <v>45506</v>
      </c>
      <c r="E5180" s="459">
        <v>0.20833333333333337</v>
      </c>
      <c r="F5180" s="780"/>
      <c r="G5180" s="780"/>
      <c r="H5180" s="460">
        <f t="shared" si="321"/>
        <v>0</v>
      </c>
      <c r="I5180" s="460">
        <f t="shared" si="322"/>
        <v>0</v>
      </c>
      <c r="J5180" s="460">
        <f t="shared" si="320"/>
        <v>0</v>
      </c>
      <c r="K5180" s="9"/>
      <c r="P5180" s="2"/>
      <c r="Q5180" s="27"/>
      <c r="R5180" s="2"/>
      <c r="S5180" s="2"/>
      <c r="T5180" s="2"/>
      <c r="U5180" s="2"/>
      <c r="V5180" s="2"/>
      <c r="W5180" s="2"/>
    </row>
    <row r="5181" spans="2:23" ht="15" customHeight="1" x14ac:dyDescent="0.35">
      <c r="B5181" s="349"/>
      <c r="C5181" s="715" t="str">
        <f t="shared" si="323"/>
        <v/>
      </c>
      <c r="D5181" s="458">
        <f>IF(ISNUMBER(Summary!$D$17), DATE(Summary!$D$17, 1, 1) + INT((ROW(B5143)-1)/24), DATE(2024, 1, 1) + INT((ROW(B5143)-1)/24))</f>
        <v>45506</v>
      </c>
      <c r="E5181" s="459">
        <v>0.25</v>
      </c>
      <c r="F5181" s="780"/>
      <c r="G5181" s="780"/>
      <c r="H5181" s="460">
        <f t="shared" si="321"/>
        <v>0</v>
      </c>
      <c r="I5181" s="460">
        <f t="shared" si="322"/>
        <v>0</v>
      </c>
      <c r="J5181" s="460">
        <f t="shared" si="320"/>
        <v>0</v>
      </c>
      <c r="K5181" s="9"/>
      <c r="P5181" s="2"/>
      <c r="Q5181" s="27"/>
      <c r="R5181" s="2"/>
      <c r="S5181" s="2"/>
      <c r="T5181" s="2"/>
      <c r="U5181" s="2"/>
      <c r="V5181" s="2"/>
      <c r="W5181" s="2"/>
    </row>
    <row r="5182" spans="2:23" ht="15" customHeight="1" x14ac:dyDescent="0.35">
      <c r="B5182" s="349"/>
      <c r="C5182" s="715" t="str">
        <f t="shared" si="323"/>
        <v/>
      </c>
      <c r="D5182" s="458">
        <f>IF(ISNUMBER(Summary!$D$17), DATE(Summary!$D$17, 1, 1) + INT((ROW(B5144)-1)/24), DATE(2024, 1, 1) + INT((ROW(B5144)-1)/24))</f>
        <v>45506</v>
      </c>
      <c r="E5182" s="459">
        <v>0.29166666666666669</v>
      </c>
      <c r="F5182" s="780"/>
      <c r="G5182" s="780"/>
      <c r="H5182" s="460">
        <f t="shared" si="321"/>
        <v>0</v>
      </c>
      <c r="I5182" s="460">
        <f t="shared" si="322"/>
        <v>0</v>
      </c>
      <c r="J5182" s="460">
        <f t="shared" si="320"/>
        <v>0</v>
      </c>
      <c r="K5182" s="9"/>
      <c r="P5182" s="2"/>
      <c r="Q5182" s="27"/>
      <c r="R5182" s="2"/>
      <c r="S5182" s="2"/>
      <c r="T5182" s="2"/>
      <c r="U5182" s="2"/>
      <c r="V5182" s="2"/>
      <c r="W5182" s="2"/>
    </row>
    <row r="5183" spans="2:23" ht="15" customHeight="1" x14ac:dyDescent="0.35">
      <c r="B5183" s="349"/>
      <c r="C5183" s="715" t="str">
        <f t="shared" si="323"/>
        <v/>
      </c>
      <c r="D5183" s="458">
        <f>IF(ISNUMBER(Summary!$D$17), DATE(Summary!$D$17, 1, 1) + INT((ROW(B5145)-1)/24), DATE(2024, 1, 1) + INT((ROW(B5145)-1)/24))</f>
        <v>45506</v>
      </c>
      <c r="E5183" s="459">
        <v>0.33333333333333337</v>
      </c>
      <c r="F5183" s="780"/>
      <c r="G5183" s="780"/>
      <c r="H5183" s="460">
        <f t="shared" si="321"/>
        <v>0</v>
      </c>
      <c r="I5183" s="460">
        <f t="shared" si="322"/>
        <v>0</v>
      </c>
      <c r="J5183" s="460">
        <f t="shared" si="320"/>
        <v>0</v>
      </c>
      <c r="K5183" s="9"/>
      <c r="P5183" s="2"/>
      <c r="Q5183" s="27"/>
      <c r="R5183" s="2"/>
      <c r="S5183" s="2"/>
      <c r="T5183" s="2"/>
      <c r="U5183" s="2"/>
      <c r="V5183" s="2"/>
      <c r="W5183" s="2"/>
    </row>
    <row r="5184" spans="2:23" ht="15" customHeight="1" x14ac:dyDescent="0.35">
      <c r="B5184" s="349"/>
      <c r="C5184" s="715" t="str">
        <f t="shared" si="323"/>
        <v/>
      </c>
      <c r="D5184" s="458">
        <f>IF(ISNUMBER(Summary!$D$17), DATE(Summary!$D$17, 1, 1) + INT((ROW(B5146)-1)/24), DATE(2024, 1, 1) + INT((ROW(B5146)-1)/24))</f>
        <v>45506</v>
      </c>
      <c r="E5184" s="459">
        <v>0.375</v>
      </c>
      <c r="F5184" s="780"/>
      <c r="G5184" s="780"/>
      <c r="H5184" s="460">
        <f t="shared" si="321"/>
        <v>0</v>
      </c>
      <c r="I5184" s="460">
        <f t="shared" si="322"/>
        <v>0</v>
      </c>
      <c r="J5184" s="460">
        <f t="shared" ref="J5184:J5247" si="324">G5184-H5184</f>
        <v>0</v>
      </c>
      <c r="K5184" s="9"/>
      <c r="P5184" s="2"/>
      <c r="Q5184" s="27"/>
      <c r="R5184" s="2"/>
      <c r="S5184" s="2"/>
      <c r="T5184" s="2"/>
      <c r="U5184" s="2"/>
      <c r="V5184" s="2"/>
      <c r="W5184" s="2"/>
    </row>
    <row r="5185" spans="2:23" ht="15" customHeight="1" x14ac:dyDescent="0.35">
      <c r="B5185" s="349"/>
      <c r="C5185" s="715" t="str">
        <f t="shared" si="323"/>
        <v/>
      </c>
      <c r="D5185" s="458">
        <f>IF(ISNUMBER(Summary!$D$17), DATE(Summary!$D$17, 1, 1) + INT((ROW(B5147)-1)/24), DATE(2024, 1, 1) + INT((ROW(B5147)-1)/24))</f>
        <v>45506</v>
      </c>
      <c r="E5185" s="459">
        <v>0.41666666666666669</v>
      </c>
      <c r="F5185" s="780"/>
      <c r="G5185" s="780"/>
      <c r="H5185" s="460">
        <f t="shared" si="321"/>
        <v>0</v>
      </c>
      <c r="I5185" s="460">
        <f t="shared" si="322"/>
        <v>0</v>
      </c>
      <c r="J5185" s="460">
        <f t="shared" si="324"/>
        <v>0</v>
      </c>
      <c r="K5185" s="9"/>
      <c r="P5185" s="2"/>
      <c r="Q5185" s="27"/>
      <c r="R5185" s="2"/>
      <c r="S5185" s="2"/>
      <c r="T5185" s="2"/>
      <c r="U5185" s="2"/>
      <c r="V5185" s="2"/>
      <c r="W5185" s="2"/>
    </row>
    <row r="5186" spans="2:23" ht="15" customHeight="1" x14ac:dyDescent="0.35">
      <c r="B5186" s="349"/>
      <c r="C5186" s="715" t="str">
        <f t="shared" si="323"/>
        <v/>
      </c>
      <c r="D5186" s="458">
        <f>IF(ISNUMBER(Summary!$D$17), DATE(Summary!$D$17, 1, 1) + INT((ROW(B5148)-1)/24), DATE(2024, 1, 1) + INT((ROW(B5148)-1)/24))</f>
        <v>45506</v>
      </c>
      <c r="E5186" s="459">
        <v>0.45833333333333337</v>
      </c>
      <c r="F5186" s="780"/>
      <c r="G5186" s="780"/>
      <c r="H5186" s="460">
        <f t="shared" si="321"/>
        <v>0</v>
      </c>
      <c r="I5186" s="460">
        <f t="shared" si="322"/>
        <v>0</v>
      </c>
      <c r="J5186" s="460">
        <f t="shared" si="324"/>
        <v>0</v>
      </c>
      <c r="K5186" s="9"/>
      <c r="P5186" s="2"/>
      <c r="Q5186" s="27"/>
      <c r="R5186" s="2"/>
      <c r="S5186" s="2"/>
      <c r="T5186" s="2"/>
      <c r="U5186" s="2"/>
      <c r="V5186" s="2"/>
      <c r="W5186" s="2"/>
    </row>
    <row r="5187" spans="2:23" ht="15" customHeight="1" x14ac:dyDescent="0.35">
      <c r="B5187" s="349"/>
      <c r="C5187" s="715" t="str">
        <f t="shared" si="323"/>
        <v/>
      </c>
      <c r="D5187" s="458">
        <f>IF(ISNUMBER(Summary!$D$17), DATE(Summary!$D$17, 1, 1) + INT((ROW(B5149)-1)/24), DATE(2024, 1, 1) + INT((ROW(B5149)-1)/24))</f>
        <v>45506</v>
      </c>
      <c r="E5187" s="459">
        <v>0.50000000000000011</v>
      </c>
      <c r="F5187" s="780"/>
      <c r="G5187" s="780"/>
      <c r="H5187" s="460">
        <f t="shared" si="321"/>
        <v>0</v>
      </c>
      <c r="I5187" s="460">
        <f t="shared" si="322"/>
        <v>0</v>
      </c>
      <c r="J5187" s="460">
        <f t="shared" si="324"/>
        <v>0</v>
      </c>
      <c r="K5187" s="9"/>
      <c r="P5187" s="2"/>
      <c r="Q5187" s="27"/>
      <c r="R5187" s="2"/>
      <c r="S5187" s="2"/>
      <c r="T5187" s="2"/>
      <c r="U5187" s="2"/>
      <c r="V5187" s="2"/>
      <c r="W5187" s="2"/>
    </row>
    <row r="5188" spans="2:23" ht="15" customHeight="1" x14ac:dyDescent="0.35">
      <c r="B5188" s="349"/>
      <c r="C5188" s="715" t="str">
        <f t="shared" si="323"/>
        <v/>
      </c>
      <c r="D5188" s="458">
        <f>IF(ISNUMBER(Summary!$D$17), DATE(Summary!$D$17, 1, 1) + INT((ROW(B5150)-1)/24), DATE(2024, 1, 1) + INT((ROW(B5150)-1)/24))</f>
        <v>45506</v>
      </c>
      <c r="E5188" s="459">
        <v>0.54166666666666674</v>
      </c>
      <c r="F5188" s="780"/>
      <c r="G5188" s="780"/>
      <c r="H5188" s="460">
        <f t="shared" si="321"/>
        <v>0</v>
      </c>
      <c r="I5188" s="460">
        <f t="shared" si="322"/>
        <v>0</v>
      </c>
      <c r="J5188" s="460">
        <f t="shared" si="324"/>
        <v>0</v>
      </c>
      <c r="K5188" s="9"/>
      <c r="P5188" s="2"/>
      <c r="Q5188" s="27"/>
      <c r="R5188" s="2"/>
      <c r="S5188" s="2"/>
      <c r="T5188" s="2"/>
      <c r="U5188" s="2"/>
      <c r="V5188" s="2"/>
      <c r="W5188" s="2"/>
    </row>
    <row r="5189" spans="2:23" ht="15" customHeight="1" x14ac:dyDescent="0.35">
      <c r="B5189" s="349"/>
      <c r="C5189" s="715" t="str">
        <f t="shared" si="323"/>
        <v/>
      </c>
      <c r="D5189" s="458">
        <f>IF(ISNUMBER(Summary!$D$17), DATE(Summary!$D$17, 1, 1) + INT((ROW(B5151)-1)/24), DATE(2024, 1, 1) + INT((ROW(B5151)-1)/24))</f>
        <v>45506</v>
      </c>
      <c r="E5189" s="459">
        <v>0.58333333333333337</v>
      </c>
      <c r="F5189" s="780"/>
      <c r="G5189" s="780"/>
      <c r="H5189" s="460">
        <f t="shared" si="321"/>
        <v>0</v>
      </c>
      <c r="I5189" s="460">
        <f t="shared" si="322"/>
        <v>0</v>
      </c>
      <c r="J5189" s="460">
        <f t="shared" si="324"/>
        <v>0</v>
      </c>
      <c r="K5189" s="9"/>
      <c r="P5189" s="2"/>
      <c r="Q5189" s="27"/>
      <c r="R5189" s="2"/>
      <c r="S5189" s="2"/>
      <c r="T5189" s="2"/>
      <c r="U5189" s="2"/>
      <c r="V5189" s="2"/>
      <c r="W5189" s="2"/>
    </row>
    <row r="5190" spans="2:23" ht="15" customHeight="1" x14ac:dyDescent="0.35">
      <c r="B5190" s="349"/>
      <c r="C5190" s="715" t="str">
        <f t="shared" si="323"/>
        <v/>
      </c>
      <c r="D5190" s="458">
        <f>IF(ISNUMBER(Summary!$D$17), DATE(Summary!$D$17, 1, 1) + INT((ROW(B5152)-1)/24), DATE(2024, 1, 1) + INT((ROW(B5152)-1)/24))</f>
        <v>45506</v>
      </c>
      <c r="E5190" s="459">
        <v>0.62500000000000011</v>
      </c>
      <c r="F5190" s="780"/>
      <c r="G5190" s="780"/>
      <c r="H5190" s="460">
        <f t="shared" si="321"/>
        <v>0</v>
      </c>
      <c r="I5190" s="460">
        <f t="shared" si="322"/>
        <v>0</v>
      </c>
      <c r="J5190" s="460">
        <f t="shared" si="324"/>
        <v>0</v>
      </c>
      <c r="K5190" s="9"/>
      <c r="P5190" s="2"/>
      <c r="Q5190" s="27"/>
      <c r="R5190" s="2"/>
      <c r="S5190" s="2"/>
      <c r="T5190" s="2"/>
      <c r="U5190" s="2"/>
      <c r="V5190" s="2"/>
      <c r="W5190" s="2"/>
    </row>
    <row r="5191" spans="2:23" ht="15" customHeight="1" x14ac:dyDescent="0.35">
      <c r="B5191" s="349"/>
      <c r="C5191" s="715" t="str">
        <f t="shared" si="323"/>
        <v/>
      </c>
      <c r="D5191" s="458">
        <f>IF(ISNUMBER(Summary!$D$17), DATE(Summary!$D$17, 1, 1) + INT((ROW(B5153)-1)/24), DATE(2024, 1, 1) + INT((ROW(B5153)-1)/24))</f>
        <v>45506</v>
      </c>
      <c r="E5191" s="459">
        <v>0.66666666666666674</v>
      </c>
      <c r="F5191" s="780"/>
      <c r="G5191" s="780"/>
      <c r="H5191" s="460">
        <f t="shared" si="321"/>
        <v>0</v>
      </c>
      <c r="I5191" s="460">
        <f t="shared" si="322"/>
        <v>0</v>
      </c>
      <c r="J5191" s="460">
        <f t="shared" si="324"/>
        <v>0</v>
      </c>
      <c r="K5191" s="9"/>
      <c r="P5191" s="2"/>
      <c r="Q5191" s="27"/>
      <c r="R5191" s="2"/>
      <c r="S5191" s="2"/>
      <c r="T5191" s="2"/>
      <c r="U5191" s="2"/>
      <c r="V5191" s="2"/>
      <c r="W5191" s="2"/>
    </row>
    <row r="5192" spans="2:23" ht="15" customHeight="1" x14ac:dyDescent="0.35">
      <c r="B5192" s="349"/>
      <c r="C5192" s="715" t="str">
        <f t="shared" si="323"/>
        <v/>
      </c>
      <c r="D5192" s="458">
        <f>IF(ISNUMBER(Summary!$D$17), DATE(Summary!$D$17, 1, 1) + INT((ROW(B5154)-1)/24), DATE(2024, 1, 1) + INT((ROW(B5154)-1)/24))</f>
        <v>45506</v>
      </c>
      <c r="E5192" s="459">
        <v>0.70833333333333337</v>
      </c>
      <c r="F5192" s="780"/>
      <c r="G5192" s="780"/>
      <c r="H5192" s="460">
        <f t="shared" si="321"/>
        <v>0</v>
      </c>
      <c r="I5192" s="460">
        <f t="shared" si="322"/>
        <v>0</v>
      </c>
      <c r="J5192" s="460">
        <f t="shared" si="324"/>
        <v>0</v>
      </c>
      <c r="K5192" s="9"/>
      <c r="P5192" s="2"/>
      <c r="Q5192" s="27"/>
      <c r="R5192" s="2"/>
      <c r="S5192" s="2"/>
      <c r="T5192" s="2"/>
      <c r="U5192" s="2"/>
      <c r="V5192" s="2"/>
      <c r="W5192" s="2"/>
    </row>
    <row r="5193" spans="2:23" ht="15" customHeight="1" x14ac:dyDescent="0.35">
      <c r="B5193" s="349"/>
      <c r="C5193" s="715" t="str">
        <f t="shared" si="323"/>
        <v/>
      </c>
      <c r="D5193" s="458">
        <f>IF(ISNUMBER(Summary!$D$17), DATE(Summary!$D$17, 1, 1) + INT((ROW(B5155)-1)/24), DATE(2024, 1, 1) + INT((ROW(B5155)-1)/24))</f>
        <v>45506</v>
      </c>
      <c r="E5193" s="459">
        <v>0.75000000000000011</v>
      </c>
      <c r="F5193" s="780"/>
      <c r="G5193" s="780"/>
      <c r="H5193" s="460">
        <f t="shared" si="321"/>
        <v>0</v>
      </c>
      <c r="I5193" s="460">
        <f t="shared" si="322"/>
        <v>0</v>
      </c>
      <c r="J5193" s="460">
        <f t="shared" si="324"/>
        <v>0</v>
      </c>
      <c r="K5193" s="9"/>
      <c r="P5193" s="2"/>
      <c r="Q5193" s="27"/>
      <c r="R5193" s="2"/>
      <c r="S5193" s="2"/>
      <c r="T5193" s="2"/>
      <c r="U5193" s="2"/>
      <c r="V5193" s="2"/>
      <c r="W5193" s="2"/>
    </row>
    <row r="5194" spans="2:23" ht="15" customHeight="1" x14ac:dyDescent="0.35">
      <c r="B5194" s="349"/>
      <c r="C5194" s="715" t="str">
        <f t="shared" si="323"/>
        <v/>
      </c>
      <c r="D5194" s="458">
        <f>IF(ISNUMBER(Summary!$D$17), DATE(Summary!$D$17, 1, 1) + INT((ROW(B5156)-1)/24), DATE(2024, 1, 1) + INT((ROW(B5156)-1)/24))</f>
        <v>45506</v>
      </c>
      <c r="E5194" s="459">
        <v>0.79166666666666674</v>
      </c>
      <c r="F5194" s="780"/>
      <c r="G5194" s="780"/>
      <c r="H5194" s="460">
        <f t="shared" si="321"/>
        <v>0</v>
      </c>
      <c r="I5194" s="460">
        <f t="shared" si="322"/>
        <v>0</v>
      </c>
      <c r="J5194" s="460">
        <f t="shared" si="324"/>
        <v>0</v>
      </c>
      <c r="K5194" s="9"/>
      <c r="P5194" s="2"/>
      <c r="Q5194" s="27"/>
      <c r="R5194" s="2"/>
      <c r="S5194" s="2"/>
      <c r="T5194" s="2"/>
      <c r="U5194" s="2"/>
      <c r="V5194" s="2"/>
      <c r="W5194" s="2"/>
    </row>
    <row r="5195" spans="2:23" ht="15" customHeight="1" x14ac:dyDescent="0.35">
      <c r="B5195" s="349"/>
      <c r="C5195" s="715" t="str">
        <f t="shared" si="323"/>
        <v/>
      </c>
      <c r="D5195" s="458">
        <f>IF(ISNUMBER(Summary!$D$17), DATE(Summary!$D$17, 1, 1) + INT((ROW(B5157)-1)/24), DATE(2024, 1, 1) + INT((ROW(B5157)-1)/24))</f>
        <v>45506</v>
      </c>
      <c r="E5195" s="459">
        <v>0.83333333333333337</v>
      </c>
      <c r="F5195" s="780"/>
      <c r="G5195" s="780"/>
      <c r="H5195" s="460">
        <f t="shared" si="321"/>
        <v>0</v>
      </c>
      <c r="I5195" s="460">
        <f t="shared" si="322"/>
        <v>0</v>
      </c>
      <c r="J5195" s="460">
        <f t="shared" si="324"/>
        <v>0</v>
      </c>
      <c r="K5195" s="9"/>
      <c r="P5195" s="2"/>
      <c r="Q5195" s="27"/>
      <c r="R5195" s="2"/>
      <c r="S5195" s="2"/>
      <c r="T5195" s="2"/>
      <c r="U5195" s="2"/>
      <c r="V5195" s="2"/>
      <c r="W5195" s="2"/>
    </row>
    <row r="5196" spans="2:23" ht="15" customHeight="1" x14ac:dyDescent="0.35">
      <c r="B5196" s="349"/>
      <c r="C5196" s="715" t="str">
        <f t="shared" si="323"/>
        <v/>
      </c>
      <c r="D5196" s="458">
        <f>IF(ISNUMBER(Summary!$D$17), DATE(Summary!$D$17, 1, 1) + INT((ROW(B5158)-1)/24), DATE(2024, 1, 1) + INT((ROW(B5158)-1)/24))</f>
        <v>45506</v>
      </c>
      <c r="E5196" s="459">
        <v>0.87500000000000011</v>
      </c>
      <c r="F5196" s="780"/>
      <c r="G5196" s="780"/>
      <c r="H5196" s="460">
        <f t="shared" si="321"/>
        <v>0</v>
      </c>
      <c r="I5196" s="460">
        <f t="shared" si="322"/>
        <v>0</v>
      </c>
      <c r="J5196" s="460">
        <f t="shared" si="324"/>
        <v>0</v>
      </c>
      <c r="K5196" s="9"/>
      <c r="P5196" s="2"/>
      <c r="Q5196" s="27"/>
      <c r="R5196" s="2"/>
      <c r="S5196" s="2"/>
      <c r="T5196" s="2"/>
      <c r="U5196" s="2"/>
      <c r="V5196" s="2"/>
      <c r="W5196" s="2"/>
    </row>
    <row r="5197" spans="2:23" ht="15" customHeight="1" x14ac:dyDescent="0.35">
      <c r="B5197" s="349"/>
      <c r="C5197" s="715" t="str">
        <f t="shared" si="323"/>
        <v/>
      </c>
      <c r="D5197" s="458">
        <f>IF(ISNUMBER(Summary!$D$17), DATE(Summary!$D$17, 1, 1) + INT((ROW(B5159)-1)/24), DATE(2024, 1, 1) + INT((ROW(B5159)-1)/24))</f>
        <v>45506</v>
      </c>
      <c r="E5197" s="459">
        <v>0.91666666666666674</v>
      </c>
      <c r="F5197" s="780"/>
      <c r="G5197" s="780"/>
      <c r="H5197" s="460">
        <f t="shared" si="321"/>
        <v>0</v>
      </c>
      <c r="I5197" s="460">
        <f t="shared" si="322"/>
        <v>0</v>
      </c>
      <c r="J5197" s="460">
        <f t="shared" si="324"/>
        <v>0</v>
      </c>
      <c r="K5197" s="9"/>
      <c r="P5197" s="2"/>
      <c r="Q5197" s="27"/>
      <c r="R5197" s="2"/>
      <c r="S5197" s="2"/>
      <c r="T5197" s="2"/>
      <c r="U5197" s="2"/>
      <c r="V5197" s="2"/>
      <c r="W5197" s="2"/>
    </row>
    <row r="5198" spans="2:23" ht="15" customHeight="1" x14ac:dyDescent="0.35">
      <c r="B5198" s="349"/>
      <c r="C5198" s="715" t="str">
        <f t="shared" si="323"/>
        <v/>
      </c>
      <c r="D5198" s="458">
        <f>IF(ISNUMBER(Summary!$D$17), DATE(Summary!$D$17, 1, 1) + INT((ROW(B5160)-1)/24), DATE(2024, 1, 1) + INT((ROW(B5160)-1)/24))</f>
        <v>45506</v>
      </c>
      <c r="E5198" s="459">
        <v>0.95833333333333337</v>
      </c>
      <c r="F5198" s="780"/>
      <c r="G5198" s="780"/>
      <c r="H5198" s="460">
        <f t="shared" si="321"/>
        <v>0</v>
      </c>
      <c r="I5198" s="460">
        <f t="shared" si="322"/>
        <v>0</v>
      </c>
      <c r="J5198" s="460">
        <f t="shared" si="324"/>
        <v>0</v>
      </c>
      <c r="K5198" s="9"/>
      <c r="P5198" s="2"/>
      <c r="Q5198" s="27"/>
      <c r="R5198" s="2"/>
      <c r="S5198" s="2"/>
      <c r="T5198" s="2"/>
      <c r="U5198" s="2"/>
      <c r="V5198" s="2"/>
      <c r="W5198" s="2"/>
    </row>
    <row r="5199" spans="2:23" ht="15" customHeight="1" x14ac:dyDescent="0.35">
      <c r="B5199" s="457"/>
      <c r="C5199" s="715">
        <f t="shared" si="323"/>
        <v>45507</v>
      </c>
      <c r="D5199" s="458">
        <f>IF(ISNUMBER(Summary!$D$17), DATE(Summary!$D$17, 1, 1) + INT((ROW(B5161)-1)/24), DATE(2024, 1, 1) + INT((ROW(B5161)-1)/24))</f>
        <v>45507</v>
      </c>
      <c r="E5199" s="459">
        <v>3.1225022567582528E-17</v>
      </c>
      <c r="F5199" s="780"/>
      <c r="G5199" s="780"/>
      <c r="H5199" s="460">
        <f t="shared" si="321"/>
        <v>0</v>
      </c>
      <c r="I5199" s="460">
        <f t="shared" si="322"/>
        <v>0</v>
      </c>
      <c r="J5199" s="460">
        <f t="shared" si="324"/>
        <v>0</v>
      </c>
      <c r="K5199" s="9"/>
      <c r="P5199" s="2"/>
      <c r="Q5199" s="27"/>
      <c r="R5199" s="2"/>
      <c r="S5199" s="2"/>
      <c r="T5199" s="2"/>
      <c r="U5199" s="2"/>
      <c r="V5199" s="2"/>
      <c r="W5199" s="2"/>
    </row>
    <row r="5200" spans="2:23" ht="15" customHeight="1" x14ac:dyDescent="0.35">
      <c r="B5200" s="349"/>
      <c r="C5200" s="715" t="str">
        <f t="shared" si="323"/>
        <v/>
      </c>
      <c r="D5200" s="458">
        <f>IF(ISNUMBER(Summary!$D$17), DATE(Summary!$D$17, 1, 1) + INT((ROW(B5162)-1)/24), DATE(2024, 1, 1) + INT((ROW(B5162)-1)/24))</f>
        <v>45507</v>
      </c>
      <c r="E5200" s="459">
        <v>4.1666666666666699E-2</v>
      </c>
      <c r="F5200" s="780"/>
      <c r="G5200" s="780"/>
      <c r="H5200" s="460">
        <f t="shared" si="321"/>
        <v>0</v>
      </c>
      <c r="I5200" s="460">
        <f t="shared" si="322"/>
        <v>0</v>
      </c>
      <c r="J5200" s="460">
        <f t="shared" si="324"/>
        <v>0</v>
      </c>
      <c r="K5200" s="9"/>
      <c r="P5200" s="2"/>
      <c r="Q5200" s="27"/>
      <c r="R5200" s="2"/>
      <c r="S5200" s="2"/>
      <c r="T5200" s="2"/>
      <c r="U5200" s="2"/>
      <c r="V5200" s="2"/>
      <c r="W5200" s="2"/>
    </row>
    <row r="5201" spans="2:23" ht="15" customHeight="1" x14ac:dyDescent="0.35">
      <c r="B5201" s="349"/>
      <c r="C5201" s="715" t="str">
        <f t="shared" si="323"/>
        <v/>
      </c>
      <c r="D5201" s="458">
        <f>IF(ISNUMBER(Summary!$D$17), DATE(Summary!$D$17, 1, 1) + INT((ROW(B5163)-1)/24), DATE(2024, 1, 1) + INT((ROW(B5163)-1)/24))</f>
        <v>45507</v>
      </c>
      <c r="E5201" s="459">
        <v>8.333333333333337E-2</v>
      </c>
      <c r="F5201" s="780"/>
      <c r="G5201" s="780"/>
      <c r="H5201" s="460">
        <f t="shared" si="321"/>
        <v>0</v>
      </c>
      <c r="I5201" s="460">
        <f t="shared" si="322"/>
        <v>0</v>
      </c>
      <c r="J5201" s="460">
        <f t="shared" si="324"/>
        <v>0</v>
      </c>
      <c r="K5201" s="9"/>
      <c r="P5201" s="2"/>
      <c r="Q5201" s="27"/>
      <c r="R5201" s="2"/>
      <c r="S5201" s="2"/>
      <c r="T5201" s="2"/>
      <c r="U5201" s="2"/>
      <c r="V5201" s="2"/>
      <c r="W5201" s="2"/>
    </row>
    <row r="5202" spans="2:23" ht="15" customHeight="1" x14ac:dyDescent="0.35">
      <c r="B5202" s="349"/>
      <c r="C5202" s="715" t="str">
        <f t="shared" si="323"/>
        <v/>
      </c>
      <c r="D5202" s="458">
        <f>IF(ISNUMBER(Summary!$D$17), DATE(Summary!$D$17, 1, 1) + INT((ROW(B5164)-1)/24), DATE(2024, 1, 1) + INT((ROW(B5164)-1)/24))</f>
        <v>45507</v>
      </c>
      <c r="E5202" s="459">
        <v>0.12500000000000006</v>
      </c>
      <c r="F5202" s="780"/>
      <c r="G5202" s="780"/>
      <c r="H5202" s="460">
        <f t="shared" si="321"/>
        <v>0</v>
      </c>
      <c r="I5202" s="460">
        <f t="shared" si="322"/>
        <v>0</v>
      </c>
      <c r="J5202" s="460">
        <f t="shared" si="324"/>
        <v>0</v>
      </c>
      <c r="K5202" s="9"/>
      <c r="P5202" s="2"/>
      <c r="Q5202" s="27"/>
      <c r="R5202" s="2"/>
      <c r="S5202" s="2"/>
      <c r="T5202" s="2"/>
      <c r="U5202" s="2"/>
      <c r="V5202" s="2"/>
      <c r="W5202" s="2"/>
    </row>
    <row r="5203" spans="2:23" ht="15" customHeight="1" x14ac:dyDescent="0.35">
      <c r="B5203" s="349"/>
      <c r="C5203" s="715" t="str">
        <f t="shared" si="323"/>
        <v/>
      </c>
      <c r="D5203" s="458">
        <f>IF(ISNUMBER(Summary!$D$17), DATE(Summary!$D$17, 1, 1) + INT((ROW(B5165)-1)/24), DATE(2024, 1, 1) + INT((ROW(B5165)-1)/24))</f>
        <v>45507</v>
      </c>
      <c r="E5203" s="459">
        <v>0.16666666666666669</v>
      </c>
      <c r="F5203" s="780"/>
      <c r="G5203" s="780"/>
      <c r="H5203" s="460">
        <f t="shared" si="321"/>
        <v>0</v>
      </c>
      <c r="I5203" s="460">
        <f t="shared" si="322"/>
        <v>0</v>
      </c>
      <c r="J5203" s="460">
        <f t="shared" si="324"/>
        <v>0</v>
      </c>
      <c r="K5203" s="9"/>
      <c r="P5203" s="2"/>
      <c r="Q5203" s="27"/>
      <c r="R5203" s="2"/>
      <c r="S5203" s="2"/>
      <c r="T5203" s="2"/>
      <c r="U5203" s="2"/>
      <c r="V5203" s="2"/>
      <c r="W5203" s="2"/>
    </row>
    <row r="5204" spans="2:23" ht="15" customHeight="1" x14ac:dyDescent="0.35">
      <c r="B5204" s="349"/>
      <c r="C5204" s="715" t="str">
        <f t="shared" si="323"/>
        <v/>
      </c>
      <c r="D5204" s="458">
        <f>IF(ISNUMBER(Summary!$D$17), DATE(Summary!$D$17, 1, 1) + INT((ROW(B5166)-1)/24), DATE(2024, 1, 1) + INT((ROW(B5166)-1)/24))</f>
        <v>45507</v>
      </c>
      <c r="E5204" s="459">
        <v>0.20833333333333337</v>
      </c>
      <c r="F5204" s="780"/>
      <c r="G5204" s="780"/>
      <c r="H5204" s="460">
        <f t="shared" si="321"/>
        <v>0</v>
      </c>
      <c r="I5204" s="460">
        <f t="shared" si="322"/>
        <v>0</v>
      </c>
      <c r="J5204" s="460">
        <f t="shared" si="324"/>
        <v>0</v>
      </c>
      <c r="K5204" s="9"/>
      <c r="P5204" s="2"/>
      <c r="Q5204" s="27"/>
      <c r="R5204" s="2"/>
      <c r="S5204" s="2"/>
      <c r="T5204" s="2"/>
      <c r="U5204" s="2"/>
      <c r="V5204" s="2"/>
      <c r="W5204" s="2"/>
    </row>
    <row r="5205" spans="2:23" ht="15" customHeight="1" x14ac:dyDescent="0.35">
      <c r="B5205" s="349"/>
      <c r="C5205" s="715" t="str">
        <f t="shared" si="323"/>
        <v/>
      </c>
      <c r="D5205" s="458">
        <f>IF(ISNUMBER(Summary!$D$17), DATE(Summary!$D$17, 1, 1) + INT((ROW(B5167)-1)/24), DATE(2024, 1, 1) + INT((ROW(B5167)-1)/24))</f>
        <v>45507</v>
      </c>
      <c r="E5205" s="459">
        <v>0.25</v>
      </c>
      <c r="F5205" s="780"/>
      <c r="G5205" s="780"/>
      <c r="H5205" s="460">
        <f t="shared" si="321"/>
        <v>0</v>
      </c>
      <c r="I5205" s="460">
        <f t="shared" si="322"/>
        <v>0</v>
      </c>
      <c r="J5205" s="460">
        <f t="shared" si="324"/>
        <v>0</v>
      </c>
      <c r="K5205" s="9"/>
      <c r="P5205" s="2"/>
      <c r="Q5205" s="27"/>
      <c r="R5205" s="2"/>
      <c r="S5205" s="2"/>
      <c r="T5205" s="2"/>
      <c r="U5205" s="2"/>
      <c r="V5205" s="2"/>
      <c r="W5205" s="2"/>
    </row>
    <row r="5206" spans="2:23" ht="15" customHeight="1" x14ac:dyDescent="0.35">
      <c r="B5206" s="349"/>
      <c r="C5206" s="715" t="str">
        <f t="shared" si="323"/>
        <v/>
      </c>
      <c r="D5206" s="458">
        <f>IF(ISNUMBER(Summary!$D$17), DATE(Summary!$D$17, 1, 1) + INT((ROW(B5168)-1)/24), DATE(2024, 1, 1) + INT((ROW(B5168)-1)/24))</f>
        <v>45507</v>
      </c>
      <c r="E5206" s="459">
        <v>0.29166666666666669</v>
      </c>
      <c r="F5206" s="780"/>
      <c r="G5206" s="780"/>
      <c r="H5206" s="460">
        <f t="shared" si="321"/>
        <v>0</v>
      </c>
      <c r="I5206" s="460">
        <f t="shared" si="322"/>
        <v>0</v>
      </c>
      <c r="J5206" s="460">
        <f t="shared" si="324"/>
        <v>0</v>
      </c>
      <c r="K5206" s="9"/>
      <c r="P5206" s="2"/>
      <c r="Q5206" s="27"/>
      <c r="R5206" s="2"/>
      <c r="S5206" s="2"/>
      <c r="T5206" s="2"/>
      <c r="U5206" s="2"/>
      <c r="V5206" s="2"/>
      <c r="W5206" s="2"/>
    </row>
    <row r="5207" spans="2:23" ht="15" customHeight="1" x14ac:dyDescent="0.35">
      <c r="B5207" s="349"/>
      <c r="C5207" s="715" t="str">
        <f t="shared" si="323"/>
        <v/>
      </c>
      <c r="D5207" s="458">
        <f>IF(ISNUMBER(Summary!$D$17), DATE(Summary!$D$17, 1, 1) + INT((ROW(B5169)-1)/24), DATE(2024, 1, 1) + INT((ROW(B5169)-1)/24))</f>
        <v>45507</v>
      </c>
      <c r="E5207" s="459">
        <v>0.33333333333333337</v>
      </c>
      <c r="F5207" s="780"/>
      <c r="G5207" s="780"/>
      <c r="H5207" s="460">
        <f t="shared" si="321"/>
        <v>0</v>
      </c>
      <c r="I5207" s="460">
        <f t="shared" si="322"/>
        <v>0</v>
      </c>
      <c r="J5207" s="460">
        <f t="shared" si="324"/>
        <v>0</v>
      </c>
      <c r="K5207" s="9"/>
      <c r="P5207" s="2"/>
      <c r="Q5207" s="27"/>
      <c r="R5207" s="2"/>
      <c r="S5207" s="2"/>
      <c r="T5207" s="2"/>
      <c r="U5207" s="2"/>
      <c r="V5207" s="2"/>
      <c r="W5207" s="2"/>
    </row>
    <row r="5208" spans="2:23" ht="15" customHeight="1" x14ac:dyDescent="0.35">
      <c r="B5208" s="349"/>
      <c r="C5208" s="715" t="str">
        <f t="shared" si="323"/>
        <v/>
      </c>
      <c r="D5208" s="458">
        <f>IF(ISNUMBER(Summary!$D$17), DATE(Summary!$D$17, 1, 1) + INT((ROW(B5170)-1)/24), DATE(2024, 1, 1) + INT((ROW(B5170)-1)/24))</f>
        <v>45507</v>
      </c>
      <c r="E5208" s="459">
        <v>0.375</v>
      </c>
      <c r="F5208" s="780"/>
      <c r="G5208" s="780"/>
      <c r="H5208" s="460">
        <f t="shared" si="321"/>
        <v>0</v>
      </c>
      <c r="I5208" s="460">
        <f t="shared" si="322"/>
        <v>0</v>
      </c>
      <c r="J5208" s="460">
        <f t="shared" si="324"/>
        <v>0</v>
      </c>
      <c r="K5208" s="9"/>
      <c r="P5208" s="2"/>
      <c r="Q5208" s="27"/>
      <c r="R5208" s="2"/>
      <c r="S5208" s="2"/>
      <c r="T5208" s="2"/>
      <c r="U5208" s="2"/>
      <c r="V5208" s="2"/>
      <c r="W5208" s="2"/>
    </row>
    <row r="5209" spans="2:23" ht="15" customHeight="1" x14ac:dyDescent="0.35">
      <c r="B5209" s="349"/>
      <c r="C5209" s="715" t="str">
        <f t="shared" si="323"/>
        <v/>
      </c>
      <c r="D5209" s="458">
        <f>IF(ISNUMBER(Summary!$D$17), DATE(Summary!$D$17, 1, 1) + INT((ROW(B5171)-1)/24), DATE(2024, 1, 1) + INT((ROW(B5171)-1)/24))</f>
        <v>45507</v>
      </c>
      <c r="E5209" s="459">
        <v>0.41666666666666669</v>
      </c>
      <c r="F5209" s="780"/>
      <c r="G5209" s="780"/>
      <c r="H5209" s="460">
        <f t="shared" si="321"/>
        <v>0</v>
      </c>
      <c r="I5209" s="460">
        <f t="shared" si="322"/>
        <v>0</v>
      </c>
      <c r="J5209" s="460">
        <f t="shared" si="324"/>
        <v>0</v>
      </c>
      <c r="K5209" s="9"/>
      <c r="P5209" s="2"/>
      <c r="Q5209" s="27"/>
      <c r="R5209" s="2"/>
      <c r="S5209" s="2"/>
      <c r="T5209" s="2"/>
      <c r="U5209" s="2"/>
      <c r="V5209" s="2"/>
      <c r="W5209" s="2"/>
    </row>
    <row r="5210" spans="2:23" ht="15" customHeight="1" x14ac:dyDescent="0.35">
      <c r="B5210" s="349"/>
      <c r="C5210" s="715" t="str">
        <f t="shared" si="323"/>
        <v/>
      </c>
      <c r="D5210" s="458">
        <f>IF(ISNUMBER(Summary!$D$17), DATE(Summary!$D$17, 1, 1) + INT((ROW(B5172)-1)/24), DATE(2024, 1, 1) + INT((ROW(B5172)-1)/24))</f>
        <v>45507</v>
      </c>
      <c r="E5210" s="459">
        <v>0.45833333333333337</v>
      </c>
      <c r="F5210" s="780"/>
      <c r="G5210" s="780"/>
      <c r="H5210" s="460">
        <f t="shared" si="321"/>
        <v>0</v>
      </c>
      <c r="I5210" s="460">
        <f t="shared" si="322"/>
        <v>0</v>
      </c>
      <c r="J5210" s="460">
        <f t="shared" si="324"/>
        <v>0</v>
      </c>
      <c r="K5210" s="9"/>
      <c r="P5210" s="2"/>
      <c r="Q5210" s="27"/>
      <c r="R5210" s="2"/>
      <c r="S5210" s="2"/>
      <c r="T5210" s="2"/>
      <c r="U5210" s="2"/>
      <c r="V5210" s="2"/>
      <c r="W5210" s="2"/>
    </row>
    <row r="5211" spans="2:23" ht="15" customHeight="1" x14ac:dyDescent="0.35">
      <c r="B5211" s="349"/>
      <c r="C5211" s="715" t="str">
        <f t="shared" si="323"/>
        <v/>
      </c>
      <c r="D5211" s="458">
        <f>IF(ISNUMBER(Summary!$D$17), DATE(Summary!$D$17, 1, 1) + INT((ROW(B5173)-1)/24), DATE(2024, 1, 1) + INT((ROW(B5173)-1)/24))</f>
        <v>45507</v>
      </c>
      <c r="E5211" s="459">
        <v>0.50000000000000011</v>
      </c>
      <c r="F5211" s="780"/>
      <c r="G5211" s="780"/>
      <c r="H5211" s="460">
        <f t="shared" si="321"/>
        <v>0</v>
      </c>
      <c r="I5211" s="460">
        <f t="shared" si="322"/>
        <v>0</v>
      </c>
      <c r="J5211" s="460">
        <f t="shared" si="324"/>
        <v>0</v>
      </c>
      <c r="K5211" s="9"/>
      <c r="P5211" s="2"/>
      <c r="Q5211" s="27"/>
      <c r="R5211" s="2"/>
      <c r="S5211" s="2"/>
      <c r="T5211" s="2"/>
      <c r="U5211" s="2"/>
      <c r="V5211" s="2"/>
      <c r="W5211" s="2"/>
    </row>
    <row r="5212" spans="2:23" ht="15" customHeight="1" x14ac:dyDescent="0.35">
      <c r="B5212" s="349"/>
      <c r="C5212" s="715" t="str">
        <f t="shared" si="323"/>
        <v/>
      </c>
      <c r="D5212" s="458">
        <f>IF(ISNUMBER(Summary!$D$17), DATE(Summary!$D$17, 1, 1) + INT((ROW(B5174)-1)/24), DATE(2024, 1, 1) + INT((ROW(B5174)-1)/24))</f>
        <v>45507</v>
      </c>
      <c r="E5212" s="459">
        <v>0.54166666666666674</v>
      </c>
      <c r="F5212" s="780"/>
      <c r="G5212" s="780"/>
      <c r="H5212" s="460">
        <f t="shared" si="321"/>
        <v>0</v>
      </c>
      <c r="I5212" s="460">
        <f t="shared" si="322"/>
        <v>0</v>
      </c>
      <c r="J5212" s="460">
        <f t="shared" si="324"/>
        <v>0</v>
      </c>
      <c r="K5212" s="9"/>
      <c r="P5212" s="2"/>
      <c r="Q5212" s="27"/>
      <c r="R5212" s="2"/>
      <c r="S5212" s="2"/>
      <c r="T5212" s="2"/>
      <c r="U5212" s="2"/>
      <c r="V5212" s="2"/>
      <c r="W5212" s="2"/>
    </row>
    <row r="5213" spans="2:23" ht="15" customHeight="1" x14ac:dyDescent="0.35">
      <c r="B5213" s="349"/>
      <c r="C5213" s="715" t="str">
        <f t="shared" si="323"/>
        <v/>
      </c>
      <c r="D5213" s="458">
        <f>IF(ISNUMBER(Summary!$D$17), DATE(Summary!$D$17, 1, 1) + INT((ROW(B5175)-1)/24), DATE(2024, 1, 1) + INT((ROW(B5175)-1)/24))</f>
        <v>45507</v>
      </c>
      <c r="E5213" s="459">
        <v>0.58333333333333337</v>
      </c>
      <c r="F5213" s="780"/>
      <c r="G5213" s="780"/>
      <c r="H5213" s="460">
        <f t="shared" si="321"/>
        <v>0</v>
      </c>
      <c r="I5213" s="460">
        <f t="shared" si="322"/>
        <v>0</v>
      </c>
      <c r="J5213" s="460">
        <f t="shared" si="324"/>
        <v>0</v>
      </c>
      <c r="K5213" s="9"/>
      <c r="P5213" s="2"/>
      <c r="Q5213" s="27"/>
      <c r="R5213" s="2"/>
      <c r="S5213" s="2"/>
      <c r="T5213" s="2"/>
      <c r="U5213" s="2"/>
      <c r="V5213" s="2"/>
      <c r="W5213" s="2"/>
    </row>
    <row r="5214" spans="2:23" ht="15" customHeight="1" x14ac:dyDescent="0.35">
      <c r="B5214" s="349"/>
      <c r="C5214" s="715" t="str">
        <f t="shared" si="323"/>
        <v/>
      </c>
      <c r="D5214" s="458">
        <f>IF(ISNUMBER(Summary!$D$17), DATE(Summary!$D$17, 1, 1) + INT((ROW(B5176)-1)/24), DATE(2024, 1, 1) + INT((ROW(B5176)-1)/24))</f>
        <v>45507</v>
      </c>
      <c r="E5214" s="459">
        <v>0.62500000000000011</v>
      </c>
      <c r="F5214" s="780"/>
      <c r="G5214" s="780"/>
      <c r="H5214" s="460">
        <f t="shared" si="321"/>
        <v>0</v>
      </c>
      <c r="I5214" s="460">
        <f t="shared" si="322"/>
        <v>0</v>
      </c>
      <c r="J5214" s="460">
        <f t="shared" si="324"/>
        <v>0</v>
      </c>
      <c r="K5214" s="9"/>
      <c r="P5214" s="2"/>
      <c r="Q5214" s="27"/>
      <c r="R5214" s="2"/>
      <c r="S5214" s="2"/>
      <c r="T5214" s="2"/>
      <c r="U5214" s="2"/>
      <c r="V5214" s="2"/>
      <c r="W5214" s="2"/>
    </row>
    <row r="5215" spans="2:23" ht="15" customHeight="1" x14ac:dyDescent="0.35">
      <c r="B5215" s="349"/>
      <c r="C5215" s="715" t="str">
        <f t="shared" si="323"/>
        <v/>
      </c>
      <c r="D5215" s="458">
        <f>IF(ISNUMBER(Summary!$D$17), DATE(Summary!$D$17, 1, 1) + INT((ROW(B5177)-1)/24), DATE(2024, 1, 1) + INT((ROW(B5177)-1)/24))</f>
        <v>45507</v>
      </c>
      <c r="E5215" s="459">
        <v>0.66666666666666674</v>
      </c>
      <c r="F5215" s="780"/>
      <c r="G5215" s="780"/>
      <c r="H5215" s="460">
        <f t="shared" si="321"/>
        <v>0</v>
      </c>
      <c r="I5215" s="460">
        <f t="shared" si="322"/>
        <v>0</v>
      </c>
      <c r="J5215" s="460">
        <f t="shared" si="324"/>
        <v>0</v>
      </c>
      <c r="K5215" s="9"/>
      <c r="P5215" s="2"/>
      <c r="Q5215" s="27"/>
      <c r="R5215" s="2"/>
      <c r="S5215" s="2"/>
      <c r="T5215" s="2"/>
      <c r="U5215" s="2"/>
      <c r="V5215" s="2"/>
      <c r="W5215" s="2"/>
    </row>
    <row r="5216" spans="2:23" ht="15" customHeight="1" x14ac:dyDescent="0.35">
      <c r="B5216" s="349"/>
      <c r="C5216" s="715" t="str">
        <f t="shared" si="323"/>
        <v/>
      </c>
      <c r="D5216" s="458">
        <f>IF(ISNUMBER(Summary!$D$17), DATE(Summary!$D$17, 1, 1) + INT((ROW(B5178)-1)/24), DATE(2024, 1, 1) + INT((ROW(B5178)-1)/24))</f>
        <v>45507</v>
      </c>
      <c r="E5216" s="459">
        <v>0.70833333333333337</v>
      </c>
      <c r="F5216" s="780"/>
      <c r="G5216" s="780"/>
      <c r="H5216" s="460">
        <f t="shared" si="321"/>
        <v>0</v>
      </c>
      <c r="I5216" s="460">
        <f t="shared" si="322"/>
        <v>0</v>
      </c>
      <c r="J5216" s="460">
        <f t="shared" si="324"/>
        <v>0</v>
      </c>
      <c r="K5216" s="9"/>
      <c r="P5216" s="2"/>
      <c r="Q5216" s="27"/>
      <c r="R5216" s="2"/>
      <c r="S5216" s="2"/>
      <c r="T5216" s="2"/>
      <c r="U5216" s="2"/>
      <c r="V5216" s="2"/>
      <c r="W5216" s="2"/>
    </row>
    <row r="5217" spans="2:23" ht="15" customHeight="1" x14ac:dyDescent="0.35">
      <c r="B5217" s="349"/>
      <c r="C5217" s="715" t="str">
        <f t="shared" si="323"/>
        <v/>
      </c>
      <c r="D5217" s="458">
        <f>IF(ISNUMBER(Summary!$D$17), DATE(Summary!$D$17, 1, 1) + INT((ROW(B5179)-1)/24), DATE(2024, 1, 1) + INT((ROW(B5179)-1)/24))</f>
        <v>45507</v>
      </c>
      <c r="E5217" s="459">
        <v>0.75000000000000011</v>
      </c>
      <c r="F5217" s="780"/>
      <c r="G5217" s="780"/>
      <c r="H5217" s="460">
        <f t="shared" si="321"/>
        <v>0</v>
      </c>
      <c r="I5217" s="460">
        <f t="shared" si="322"/>
        <v>0</v>
      </c>
      <c r="J5217" s="460">
        <f t="shared" si="324"/>
        <v>0</v>
      </c>
      <c r="K5217" s="9"/>
      <c r="P5217" s="2"/>
      <c r="Q5217" s="27"/>
      <c r="R5217" s="2"/>
      <c r="S5217" s="2"/>
      <c r="T5217" s="2"/>
      <c r="U5217" s="2"/>
      <c r="V5217" s="2"/>
      <c r="W5217" s="2"/>
    </row>
    <row r="5218" spans="2:23" ht="15" customHeight="1" x14ac:dyDescent="0.35">
      <c r="B5218" s="349"/>
      <c r="C5218" s="715" t="str">
        <f t="shared" si="323"/>
        <v/>
      </c>
      <c r="D5218" s="458">
        <f>IF(ISNUMBER(Summary!$D$17), DATE(Summary!$D$17, 1, 1) + INT((ROW(B5180)-1)/24), DATE(2024, 1, 1) + INT((ROW(B5180)-1)/24))</f>
        <v>45507</v>
      </c>
      <c r="E5218" s="459">
        <v>0.79166666666666674</v>
      </c>
      <c r="F5218" s="780"/>
      <c r="G5218" s="780"/>
      <c r="H5218" s="460">
        <f t="shared" si="321"/>
        <v>0</v>
      </c>
      <c r="I5218" s="460">
        <f t="shared" si="322"/>
        <v>0</v>
      </c>
      <c r="J5218" s="460">
        <f t="shared" si="324"/>
        <v>0</v>
      </c>
      <c r="K5218" s="9"/>
      <c r="P5218" s="2"/>
      <c r="Q5218" s="27"/>
      <c r="R5218" s="2"/>
      <c r="S5218" s="2"/>
      <c r="T5218" s="2"/>
      <c r="U5218" s="2"/>
      <c r="V5218" s="2"/>
      <c r="W5218" s="2"/>
    </row>
    <row r="5219" spans="2:23" ht="15" customHeight="1" x14ac:dyDescent="0.35">
      <c r="B5219" s="349"/>
      <c r="C5219" s="715" t="str">
        <f t="shared" si="323"/>
        <v/>
      </c>
      <c r="D5219" s="458">
        <f>IF(ISNUMBER(Summary!$D$17), DATE(Summary!$D$17, 1, 1) + INT((ROW(B5181)-1)/24), DATE(2024, 1, 1) + INT((ROW(B5181)-1)/24))</f>
        <v>45507</v>
      </c>
      <c r="E5219" s="459">
        <v>0.83333333333333337</v>
      </c>
      <c r="F5219" s="780"/>
      <c r="G5219" s="780"/>
      <c r="H5219" s="460">
        <f t="shared" si="321"/>
        <v>0</v>
      </c>
      <c r="I5219" s="460">
        <f t="shared" si="322"/>
        <v>0</v>
      </c>
      <c r="J5219" s="460">
        <f t="shared" si="324"/>
        <v>0</v>
      </c>
      <c r="K5219" s="9"/>
      <c r="P5219" s="2"/>
      <c r="Q5219" s="27"/>
      <c r="R5219" s="2"/>
      <c r="S5219" s="2"/>
      <c r="T5219" s="2"/>
      <c r="U5219" s="2"/>
      <c r="V5219" s="2"/>
      <c r="W5219" s="2"/>
    </row>
    <row r="5220" spans="2:23" ht="15" customHeight="1" x14ac:dyDescent="0.35">
      <c r="B5220" s="349"/>
      <c r="C5220" s="715" t="str">
        <f t="shared" si="323"/>
        <v/>
      </c>
      <c r="D5220" s="458">
        <f>IF(ISNUMBER(Summary!$D$17), DATE(Summary!$D$17, 1, 1) + INT((ROW(B5182)-1)/24), DATE(2024, 1, 1) + INT((ROW(B5182)-1)/24))</f>
        <v>45507</v>
      </c>
      <c r="E5220" s="459">
        <v>0.87500000000000011</v>
      </c>
      <c r="F5220" s="780"/>
      <c r="G5220" s="780"/>
      <c r="H5220" s="460">
        <f t="shared" si="321"/>
        <v>0</v>
      </c>
      <c r="I5220" s="460">
        <f t="shared" si="322"/>
        <v>0</v>
      </c>
      <c r="J5220" s="460">
        <f t="shared" si="324"/>
        <v>0</v>
      </c>
      <c r="K5220" s="9"/>
      <c r="P5220" s="2"/>
      <c r="Q5220" s="27"/>
      <c r="R5220" s="2"/>
      <c r="S5220" s="2"/>
      <c r="T5220" s="2"/>
      <c r="U5220" s="2"/>
      <c r="V5220" s="2"/>
      <c r="W5220" s="2"/>
    </row>
    <row r="5221" spans="2:23" ht="15" customHeight="1" x14ac:dyDescent="0.35">
      <c r="B5221" s="349"/>
      <c r="C5221" s="715" t="str">
        <f t="shared" si="323"/>
        <v/>
      </c>
      <c r="D5221" s="458">
        <f>IF(ISNUMBER(Summary!$D$17), DATE(Summary!$D$17, 1, 1) + INT((ROW(B5183)-1)/24), DATE(2024, 1, 1) + INT((ROW(B5183)-1)/24))</f>
        <v>45507</v>
      </c>
      <c r="E5221" s="459">
        <v>0.91666666666666674</v>
      </c>
      <c r="F5221" s="780"/>
      <c r="G5221" s="780"/>
      <c r="H5221" s="460">
        <f t="shared" si="321"/>
        <v>0</v>
      </c>
      <c r="I5221" s="460">
        <f t="shared" si="322"/>
        <v>0</v>
      </c>
      <c r="J5221" s="460">
        <f t="shared" si="324"/>
        <v>0</v>
      </c>
      <c r="K5221" s="9"/>
      <c r="P5221" s="2"/>
      <c r="Q5221" s="27"/>
      <c r="R5221" s="2"/>
      <c r="S5221" s="2"/>
      <c r="T5221" s="2"/>
      <c r="U5221" s="2"/>
      <c r="V5221" s="2"/>
      <c r="W5221" s="2"/>
    </row>
    <row r="5222" spans="2:23" ht="15" customHeight="1" x14ac:dyDescent="0.35">
      <c r="B5222" s="349"/>
      <c r="C5222" s="715" t="str">
        <f t="shared" si="323"/>
        <v/>
      </c>
      <c r="D5222" s="458">
        <f>IF(ISNUMBER(Summary!$D$17), DATE(Summary!$D$17, 1, 1) + INT((ROW(B5184)-1)/24), DATE(2024, 1, 1) + INT((ROW(B5184)-1)/24))</f>
        <v>45507</v>
      </c>
      <c r="E5222" s="459">
        <v>0.95833333333333337</v>
      </c>
      <c r="F5222" s="780"/>
      <c r="G5222" s="780"/>
      <c r="H5222" s="460">
        <f t="shared" si="321"/>
        <v>0</v>
      </c>
      <c r="I5222" s="460">
        <f t="shared" si="322"/>
        <v>0</v>
      </c>
      <c r="J5222" s="460">
        <f t="shared" si="324"/>
        <v>0</v>
      </c>
      <c r="K5222" s="9"/>
      <c r="P5222" s="2"/>
      <c r="Q5222" s="27"/>
      <c r="R5222" s="2"/>
      <c r="S5222" s="2"/>
      <c r="T5222" s="2"/>
      <c r="U5222" s="2"/>
      <c r="V5222" s="2"/>
      <c r="W5222" s="2"/>
    </row>
    <row r="5223" spans="2:23" ht="15" customHeight="1" x14ac:dyDescent="0.35">
      <c r="B5223" s="457"/>
      <c r="C5223" s="715">
        <f t="shared" si="323"/>
        <v>45508</v>
      </c>
      <c r="D5223" s="458">
        <f>IF(ISNUMBER(Summary!$D$17), DATE(Summary!$D$17, 1, 1) + INT((ROW(B5185)-1)/24), DATE(2024, 1, 1) + INT((ROW(B5185)-1)/24))</f>
        <v>45508</v>
      </c>
      <c r="E5223" s="459">
        <v>3.1225022567582528E-17</v>
      </c>
      <c r="F5223" s="780"/>
      <c r="G5223" s="780"/>
      <c r="H5223" s="460">
        <f t="shared" ref="H5223:H5286" si="325">IF(G5223&gt;F5223,F5223,G5223)</f>
        <v>0</v>
      </c>
      <c r="I5223" s="460">
        <f t="shared" ref="I5223:I5286" si="326">F5223-H5223</f>
        <v>0</v>
      </c>
      <c r="J5223" s="460">
        <f t="shared" si="324"/>
        <v>0</v>
      </c>
      <c r="K5223" s="9"/>
      <c r="P5223" s="2"/>
      <c r="Q5223" s="27"/>
      <c r="R5223" s="2"/>
      <c r="S5223" s="2"/>
      <c r="T5223" s="2"/>
      <c r="U5223" s="2"/>
      <c r="V5223" s="2"/>
      <c r="W5223" s="2"/>
    </row>
    <row r="5224" spans="2:23" ht="15" customHeight="1" x14ac:dyDescent="0.35">
      <c r="B5224" s="349"/>
      <c r="C5224" s="715" t="str">
        <f t="shared" ref="C5224:C5287" si="327">IF(MOD(ROW()-ROW($E$39), 24)=0, $D5224, "")</f>
        <v/>
      </c>
      <c r="D5224" s="458">
        <f>IF(ISNUMBER(Summary!$D$17), DATE(Summary!$D$17, 1, 1) + INT((ROW(B5186)-1)/24), DATE(2024, 1, 1) + INT((ROW(B5186)-1)/24))</f>
        <v>45508</v>
      </c>
      <c r="E5224" s="459">
        <v>4.1666666666666699E-2</v>
      </c>
      <c r="F5224" s="780"/>
      <c r="G5224" s="780"/>
      <c r="H5224" s="460">
        <f t="shared" si="325"/>
        <v>0</v>
      </c>
      <c r="I5224" s="460">
        <f t="shared" si="326"/>
        <v>0</v>
      </c>
      <c r="J5224" s="460">
        <f t="shared" si="324"/>
        <v>0</v>
      </c>
      <c r="K5224" s="9"/>
      <c r="P5224" s="2"/>
      <c r="Q5224" s="27"/>
      <c r="R5224" s="2"/>
      <c r="S5224" s="2"/>
      <c r="T5224" s="2"/>
      <c r="U5224" s="2"/>
      <c r="V5224" s="2"/>
      <c r="W5224" s="2"/>
    </row>
    <row r="5225" spans="2:23" ht="15" customHeight="1" x14ac:dyDescent="0.35">
      <c r="B5225" s="349"/>
      <c r="C5225" s="715" t="str">
        <f t="shared" si="327"/>
        <v/>
      </c>
      <c r="D5225" s="458">
        <f>IF(ISNUMBER(Summary!$D$17), DATE(Summary!$D$17, 1, 1) + INT((ROW(B5187)-1)/24), DATE(2024, 1, 1) + INT((ROW(B5187)-1)/24))</f>
        <v>45508</v>
      </c>
      <c r="E5225" s="459">
        <v>8.333333333333337E-2</v>
      </c>
      <c r="F5225" s="780"/>
      <c r="G5225" s="780"/>
      <c r="H5225" s="460">
        <f t="shared" si="325"/>
        <v>0</v>
      </c>
      <c r="I5225" s="460">
        <f t="shared" si="326"/>
        <v>0</v>
      </c>
      <c r="J5225" s="460">
        <f t="shared" si="324"/>
        <v>0</v>
      </c>
      <c r="K5225" s="9"/>
      <c r="P5225" s="2"/>
      <c r="Q5225" s="27"/>
      <c r="R5225" s="2"/>
      <c r="S5225" s="2"/>
      <c r="T5225" s="2"/>
      <c r="U5225" s="2"/>
      <c r="V5225" s="2"/>
      <c r="W5225" s="2"/>
    </row>
    <row r="5226" spans="2:23" ht="15" customHeight="1" x14ac:dyDescent="0.35">
      <c r="B5226" s="349"/>
      <c r="C5226" s="715" t="str">
        <f t="shared" si="327"/>
        <v/>
      </c>
      <c r="D5226" s="458">
        <f>IF(ISNUMBER(Summary!$D$17), DATE(Summary!$D$17, 1, 1) + INT((ROW(B5188)-1)/24), DATE(2024, 1, 1) + INT((ROW(B5188)-1)/24))</f>
        <v>45508</v>
      </c>
      <c r="E5226" s="459">
        <v>0.12500000000000006</v>
      </c>
      <c r="F5226" s="780"/>
      <c r="G5226" s="780"/>
      <c r="H5226" s="460">
        <f t="shared" si="325"/>
        <v>0</v>
      </c>
      <c r="I5226" s="460">
        <f t="shared" si="326"/>
        <v>0</v>
      </c>
      <c r="J5226" s="460">
        <f t="shared" si="324"/>
        <v>0</v>
      </c>
      <c r="K5226" s="9"/>
      <c r="P5226" s="2"/>
      <c r="Q5226" s="27"/>
      <c r="R5226" s="2"/>
      <c r="S5226" s="2"/>
      <c r="T5226" s="2"/>
      <c r="U5226" s="2"/>
      <c r="V5226" s="2"/>
      <c r="W5226" s="2"/>
    </row>
    <row r="5227" spans="2:23" ht="15" customHeight="1" x14ac:dyDescent="0.35">
      <c r="B5227" s="349"/>
      <c r="C5227" s="715" t="str">
        <f t="shared" si="327"/>
        <v/>
      </c>
      <c r="D5227" s="458">
        <f>IF(ISNUMBER(Summary!$D$17), DATE(Summary!$D$17, 1, 1) + INT((ROW(B5189)-1)/24), DATE(2024, 1, 1) + INT((ROW(B5189)-1)/24))</f>
        <v>45508</v>
      </c>
      <c r="E5227" s="459">
        <v>0.16666666666666669</v>
      </c>
      <c r="F5227" s="780"/>
      <c r="G5227" s="780"/>
      <c r="H5227" s="460">
        <f t="shared" si="325"/>
        <v>0</v>
      </c>
      <c r="I5227" s="460">
        <f t="shared" si="326"/>
        <v>0</v>
      </c>
      <c r="J5227" s="460">
        <f t="shared" si="324"/>
        <v>0</v>
      </c>
      <c r="K5227" s="9"/>
      <c r="P5227" s="2"/>
      <c r="Q5227" s="27"/>
      <c r="R5227" s="2"/>
      <c r="S5227" s="2"/>
      <c r="T5227" s="2"/>
      <c r="U5227" s="2"/>
      <c r="V5227" s="2"/>
      <c r="W5227" s="2"/>
    </row>
    <row r="5228" spans="2:23" ht="15" customHeight="1" x14ac:dyDescent="0.35">
      <c r="B5228" s="349"/>
      <c r="C5228" s="715" t="str">
        <f t="shared" si="327"/>
        <v/>
      </c>
      <c r="D5228" s="458">
        <f>IF(ISNUMBER(Summary!$D$17), DATE(Summary!$D$17, 1, 1) + INT((ROW(B5190)-1)/24), DATE(2024, 1, 1) + INT((ROW(B5190)-1)/24))</f>
        <v>45508</v>
      </c>
      <c r="E5228" s="459">
        <v>0.20833333333333337</v>
      </c>
      <c r="F5228" s="780"/>
      <c r="G5228" s="780"/>
      <c r="H5228" s="460">
        <f t="shared" si="325"/>
        <v>0</v>
      </c>
      <c r="I5228" s="460">
        <f t="shared" si="326"/>
        <v>0</v>
      </c>
      <c r="J5228" s="460">
        <f t="shared" si="324"/>
        <v>0</v>
      </c>
      <c r="K5228" s="9"/>
      <c r="P5228" s="2"/>
      <c r="Q5228" s="27"/>
      <c r="R5228" s="2"/>
      <c r="S5228" s="2"/>
      <c r="T5228" s="2"/>
      <c r="U5228" s="2"/>
      <c r="V5228" s="2"/>
      <c r="W5228" s="2"/>
    </row>
    <row r="5229" spans="2:23" ht="15" customHeight="1" x14ac:dyDescent="0.35">
      <c r="B5229" s="349"/>
      <c r="C5229" s="715" t="str">
        <f t="shared" si="327"/>
        <v/>
      </c>
      <c r="D5229" s="458">
        <f>IF(ISNUMBER(Summary!$D$17), DATE(Summary!$D$17, 1, 1) + INT((ROW(B5191)-1)/24), DATE(2024, 1, 1) + INT((ROW(B5191)-1)/24))</f>
        <v>45508</v>
      </c>
      <c r="E5229" s="459">
        <v>0.25</v>
      </c>
      <c r="F5229" s="780"/>
      <c r="G5229" s="780"/>
      <c r="H5229" s="460">
        <f t="shared" si="325"/>
        <v>0</v>
      </c>
      <c r="I5229" s="460">
        <f t="shared" si="326"/>
        <v>0</v>
      </c>
      <c r="J5229" s="460">
        <f t="shared" si="324"/>
        <v>0</v>
      </c>
      <c r="K5229" s="9"/>
      <c r="P5229" s="2"/>
      <c r="Q5229" s="27"/>
      <c r="R5229" s="2"/>
      <c r="S5229" s="2"/>
      <c r="T5229" s="2"/>
      <c r="U5229" s="2"/>
      <c r="V5229" s="2"/>
      <c r="W5229" s="2"/>
    </row>
    <row r="5230" spans="2:23" ht="15" customHeight="1" x14ac:dyDescent="0.35">
      <c r="B5230" s="349"/>
      <c r="C5230" s="715" t="str">
        <f t="shared" si="327"/>
        <v/>
      </c>
      <c r="D5230" s="458">
        <f>IF(ISNUMBER(Summary!$D$17), DATE(Summary!$D$17, 1, 1) + INT((ROW(B5192)-1)/24), DATE(2024, 1, 1) + INT((ROW(B5192)-1)/24))</f>
        <v>45508</v>
      </c>
      <c r="E5230" s="459">
        <v>0.29166666666666669</v>
      </c>
      <c r="F5230" s="780"/>
      <c r="G5230" s="780"/>
      <c r="H5230" s="460">
        <f t="shared" si="325"/>
        <v>0</v>
      </c>
      <c r="I5230" s="460">
        <f t="shared" si="326"/>
        <v>0</v>
      </c>
      <c r="J5230" s="460">
        <f t="shared" si="324"/>
        <v>0</v>
      </c>
      <c r="K5230" s="9"/>
      <c r="P5230" s="2"/>
      <c r="Q5230" s="27"/>
      <c r="R5230" s="2"/>
      <c r="S5230" s="2"/>
      <c r="T5230" s="2"/>
      <c r="U5230" s="2"/>
      <c r="V5230" s="2"/>
      <c r="W5230" s="2"/>
    </row>
    <row r="5231" spans="2:23" ht="15" customHeight="1" x14ac:dyDescent="0.35">
      <c r="B5231" s="349"/>
      <c r="C5231" s="715" t="str">
        <f t="shared" si="327"/>
        <v/>
      </c>
      <c r="D5231" s="458">
        <f>IF(ISNUMBER(Summary!$D$17), DATE(Summary!$D$17, 1, 1) + INT((ROW(B5193)-1)/24), DATE(2024, 1, 1) + INT((ROW(B5193)-1)/24))</f>
        <v>45508</v>
      </c>
      <c r="E5231" s="459">
        <v>0.33333333333333337</v>
      </c>
      <c r="F5231" s="780"/>
      <c r="G5231" s="780"/>
      <c r="H5231" s="460">
        <f t="shared" si="325"/>
        <v>0</v>
      </c>
      <c r="I5231" s="460">
        <f t="shared" si="326"/>
        <v>0</v>
      </c>
      <c r="J5231" s="460">
        <f t="shared" si="324"/>
        <v>0</v>
      </c>
      <c r="K5231" s="9"/>
      <c r="P5231" s="2"/>
      <c r="Q5231" s="27"/>
      <c r="R5231" s="2"/>
      <c r="S5231" s="2"/>
      <c r="T5231" s="2"/>
      <c r="U5231" s="2"/>
      <c r="V5231" s="2"/>
      <c r="W5231" s="2"/>
    </row>
    <row r="5232" spans="2:23" ht="15" customHeight="1" x14ac:dyDescent="0.35">
      <c r="B5232" s="349"/>
      <c r="C5232" s="715" t="str">
        <f t="shared" si="327"/>
        <v/>
      </c>
      <c r="D5232" s="458">
        <f>IF(ISNUMBER(Summary!$D$17), DATE(Summary!$D$17, 1, 1) + INT((ROW(B5194)-1)/24), DATE(2024, 1, 1) + INT((ROW(B5194)-1)/24))</f>
        <v>45508</v>
      </c>
      <c r="E5232" s="459">
        <v>0.375</v>
      </c>
      <c r="F5232" s="780"/>
      <c r="G5232" s="780"/>
      <c r="H5232" s="460">
        <f t="shared" si="325"/>
        <v>0</v>
      </c>
      <c r="I5232" s="460">
        <f t="shared" si="326"/>
        <v>0</v>
      </c>
      <c r="J5232" s="460">
        <f t="shared" si="324"/>
        <v>0</v>
      </c>
      <c r="K5232" s="9"/>
      <c r="P5232" s="2"/>
      <c r="Q5232" s="27"/>
      <c r="R5232" s="2"/>
      <c r="S5232" s="2"/>
      <c r="T5232" s="2"/>
      <c r="U5232" s="2"/>
      <c r="V5232" s="2"/>
      <c r="W5232" s="2"/>
    </row>
    <row r="5233" spans="2:23" ht="15" customHeight="1" x14ac:dyDescent="0.35">
      <c r="B5233" s="349"/>
      <c r="C5233" s="715" t="str">
        <f t="shared" si="327"/>
        <v/>
      </c>
      <c r="D5233" s="458">
        <f>IF(ISNUMBER(Summary!$D$17), DATE(Summary!$D$17, 1, 1) + INT((ROW(B5195)-1)/24), DATE(2024, 1, 1) + INT((ROW(B5195)-1)/24))</f>
        <v>45508</v>
      </c>
      <c r="E5233" s="459">
        <v>0.41666666666666669</v>
      </c>
      <c r="F5233" s="780"/>
      <c r="G5233" s="780"/>
      <c r="H5233" s="460">
        <f t="shared" si="325"/>
        <v>0</v>
      </c>
      <c r="I5233" s="460">
        <f t="shared" si="326"/>
        <v>0</v>
      </c>
      <c r="J5233" s="460">
        <f t="shared" si="324"/>
        <v>0</v>
      </c>
      <c r="K5233" s="9"/>
      <c r="P5233" s="2"/>
      <c r="Q5233" s="27"/>
      <c r="R5233" s="2"/>
      <c r="S5233" s="2"/>
      <c r="T5233" s="2"/>
      <c r="U5233" s="2"/>
      <c r="V5233" s="2"/>
      <c r="W5233" s="2"/>
    </row>
    <row r="5234" spans="2:23" ht="15" customHeight="1" x14ac:dyDescent="0.35">
      <c r="B5234" s="349"/>
      <c r="C5234" s="715" t="str">
        <f t="shared" si="327"/>
        <v/>
      </c>
      <c r="D5234" s="458">
        <f>IF(ISNUMBER(Summary!$D$17), DATE(Summary!$D$17, 1, 1) + INT((ROW(B5196)-1)/24), DATE(2024, 1, 1) + INT((ROW(B5196)-1)/24))</f>
        <v>45508</v>
      </c>
      <c r="E5234" s="459">
        <v>0.45833333333333337</v>
      </c>
      <c r="F5234" s="780"/>
      <c r="G5234" s="780"/>
      <c r="H5234" s="460">
        <f t="shared" si="325"/>
        <v>0</v>
      </c>
      <c r="I5234" s="460">
        <f t="shared" si="326"/>
        <v>0</v>
      </c>
      <c r="J5234" s="460">
        <f t="shared" si="324"/>
        <v>0</v>
      </c>
      <c r="K5234" s="9"/>
      <c r="P5234" s="2"/>
      <c r="Q5234" s="27"/>
      <c r="R5234" s="2"/>
      <c r="S5234" s="2"/>
      <c r="T5234" s="2"/>
      <c r="U5234" s="2"/>
      <c r="V5234" s="2"/>
      <c r="W5234" s="2"/>
    </row>
    <row r="5235" spans="2:23" ht="15" customHeight="1" x14ac:dyDescent="0.35">
      <c r="B5235" s="349"/>
      <c r="C5235" s="715" t="str">
        <f t="shared" si="327"/>
        <v/>
      </c>
      <c r="D5235" s="458">
        <f>IF(ISNUMBER(Summary!$D$17), DATE(Summary!$D$17, 1, 1) + INT((ROW(B5197)-1)/24), DATE(2024, 1, 1) + INT((ROW(B5197)-1)/24))</f>
        <v>45508</v>
      </c>
      <c r="E5235" s="459">
        <v>0.50000000000000011</v>
      </c>
      <c r="F5235" s="780"/>
      <c r="G5235" s="780"/>
      <c r="H5235" s="460">
        <f t="shared" si="325"/>
        <v>0</v>
      </c>
      <c r="I5235" s="460">
        <f t="shared" si="326"/>
        <v>0</v>
      </c>
      <c r="J5235" s="460">
        <f t="shared" si="324"/>
        <v>0</v>
      </c>
      <c r="K5235" s="9"/>
      <c r="P5235" s="2"/>
      <c r="Q5235" s="27"/>
      <c r="R5235" s="2"/>
      <c r="S5235" s="2"/>
      <c r="T5235" s="2"/>
      <c r="U5235" s="2"/>
      <c r="V5235" s="2"/>
      <c r="W5235" s="2"/>
    </row>
    <row r="5236" spans="2:23" ht="15" customHeight="1" x14ac:dyDescent="0.35">
      <c r="B5236" s="349"/>
      <c r="C5236" s="715" t="str">
        <f t="shared" si="327"/>
        <v/>
      </c>
      <c r="D5236" s="458">
        <f>IF(ISNUMBER(Summary!$D$17), DATE(Summary!$D$17, 1, 1) + INT((ROW(B5198)-1)/24), DATE(2024, 1, 1) + INT((ROW(B5198)-1)/24))</f>
        <v>45508</v>
      </c>
      <c r="E5236" s="459">
        <v>0.54166666666666674</v>
      </c>
      <c r="F5236" s="780"/>
      <c r="G5236" s="780"/>
      <c r="H5236" s="460">
        <f t="shared" si="325"/>
        <v>0</v>
      </c>
      <c r="I5236" s="460">
        <f t="shared" si="326"/>
        <v>0</v>
      </c>
      <c r="J5236" s="460">
        <f t="shared" si="324"/>
        <v>0</v>
      </c>
      <c r="K5236" s="9"/>
      <c r="P5236" s="2"/>
      <c r="Q5236" s="27"/>
      <c r="R5236" s="2"/>
      <c r="S5236" s="2"/>
      <c r="T5236" s="2"/>
      <c r="U5236" s="2"/>
      <c r="V5236" s="2"/>
      <c r="W5236" s="2"/>
    </row>
    <row r="5237" spans="2:23" ht="15" customHeight="1" x14ac:dyDescent="0.35">
      <c r="B5237" s="349"/>
      <c r="C5237" s="715" t="str">
        <f t="shared" si="327"/>
        <v/>
      </c>
      <c r="D5237" s="458">
        <f>IF(ISNUMBER(Summary!$D$17), DATE(Summary!$D$17, 1, 1) + INT((ROW(B5199)-1)/24), DATE(2024, 1, 1) + INT((ROW(B5199)-1)/24))</f>
        <v>45508</v>
      </c>
      <c r="E5237" s="459">
        <v>0.58333333333333337</v>
      </c>
      <c r="F5237" s="780"/>
      <c r="G5237" s="780"/>
      <c r="H5237" s="460">
        <f t="shared" si="325"/>
        <v>0</v>
      </c>
      <c r="I5237" s="460">
        <f t="shared" si="326"/>
        <v>0</v>
      </c>
      <c r="J5237" s="460">
        <f t="shared" si="324"/>
        <v>0</v>
      </c>
      <c r="K5237" s="9"/>
      <c r="P5237" s="2"/>
      <c r="Q5237" s="27"/>
      <c r="R5237" s="2"/>
      <c r="S5237" s="2"/>
      <c r="T5237" s="2"/>
      <c r="U5237" s="2"/>
      <c r="V5237" s="2"/>
      <c r="W5237" s="2"/>
    </row>
    <row r="5238" spans="2:23" ht="15" customHeight="1" x14ac:dyDescent="0.35">
      <c r="B5238" s="349"/>
      <c r="C5238" s="715" t="str">
        <f t="shared" si="327"/>
        <v/>
      </c>
      <c r="D5238" s="458">
        <f>IF(ISNUMBER(Summary!$D$17), DATE(Summary!$D$17, 1, 1) + INT((ROW(B5200)-1)/24), DATE(2024, 1, 1) + INT((ROW(B5200)-1)/24))</f>
        <v>45508</v>
      </c>
      <c r="E5238" s="459">
        <v>0.62500000000000011</v>
      </c>
      <c r="F5238" s="780"/>
      <c r="G5238" s="780"/>
      <c r="H5238" s="460">
        <f t="shared" si="325"/>
        <v>0</v>
      </c>
      <c r="I5238" s="460">
        <f t="shared" si="326"/>
        <v>0</v>
      </c>
      <c r="J5238" s="460">
        <f t="shared" si="324"/>
        <v>0</v>
      </c>
      <c r="K5238" s="9"/>
      <c r="P5238" s="2"/>
      <c r="Q5238" s="27"/>
      <c r="R5238" s="2"/>
      <c r="S5238" s="2"/>
      <c r="T5238" s="2"/>
      <c r="U5238" s="2"/>
      <c r="V5238" s="2"/>
      <c r="W5238" s="2"/>
    </row>
    <row r="5239" spans="2:23" ht="15" customHeight="1" x14ac:dyDescent="0.35">
      <c r="B5239" s="349"/>
      <c r="C5239" s="715" t="str">
        <f t="shared" si="327"/>
        <v/>
      </c>
      <c r="D5239" s="458">
        <f>IF(ISNUMBER(Summary!$D$17), DATE(Summary!$D$17, 1, 1) + INT((ROW(B5201)-1)/24), DATE(2024, 1, 1) + INT((ROW(B5201)-1)/24))</f>
        <v>45508</v>
      </c>
      <c r="E5239" s="459">
        <v>0.66666666666666674</v>
      </c>
      <c r="F5239" s="780"/>
      <c r="G5239" s="780"/>
      <c r="H5239" s="460">
        <f t="shared" si="325"/>
        <v>0</v>
      </c>
      <c r="I5239" s="460">
        <f t="shared" si="326"/>
        <v>0</v>
      </c>
      <c r="J5239" s="460">
        <f t="shared" si="324"/>
        <v>0</v>
      </c>
      <c r="K5239" s="9"/>
      <c r="P5239" s="2"/>
      <c r="Q5239" s="27"/>
      <c r="R5239" s="2"/>
      <c r="S5239" s="2"/>
      <c r="T5239" s="2"/>
      <c r="U5239" s="2"/>
      <c r="V5239" s="2"/>
      <c r="W5239" s="2"/>
    </row>
    <row r="5240" spans="2:23" ht="15" customHeight="1" x14ac:dyDescent="0.35">
      <c r="B5240" s="349"/>
      <c r="C5240" s="715" t="str">
        <f t="shared" si="327"/>
        <v/>
      </c>
      <c r="D5240" s="458">
        <f>IF(ISNUMBER(Summary!$D$17), DATE(Summary!$D$17, 1, 1) + INT((ROW(B5202)-1)/24), DATE(2024, 1, 1) + INT((ROW(B5202)-1)/24))</f>
        <v>45508</v>
      </c>
      <c r="E5240" s="459">
        <v>0.70833333333333337</v>
      </c>
      <c r="F5240" s="780"/>
      <c r="G5240" s="780"/>
      <c r="H5240" s="460">
        <f t="shared" si="325"/>
        <v>0</v>
      </c>
      <c r="I5240" s="460">
        <f t="shared" si="326"/>
        <v>0</v>
      </c>
      <c r="J5240" s="460">
        <f t="shared" si="324"/>
        <v>0</v>
      </c>
      <c r="K5240" s="9"/>
      <c r="P5240" s="2"/>
      <c r="Q5240" s="27"/>
      <c r="R5240" s="2"/>
      <c r="S5240" s="2"/>
      <c r="T5240" s="2"/>
      <c r="U5240" s="2"/>
      <c r="V5240" s="2"/>
      <c r="W5240" s="2"/>
    </row>
    <row r="5241" spans="2:23" ht="15" customHeight="1" x14ac:dyDescent="0.35">
      <c r="B5241" s="349"/>
      <c r="C5241" s="715" t="str">
        <f t="shared" si="327"/>
        <v/>
      </c>
      <c r="D5241" s="458">
        <f>IF(ISNUMBER(Summary!$D$17), DATE(Summary!$D$17, 1, 1) + INT((ROW(B5203)-1)/24), DATE(2024, 1, 1) + INT((ROW(B5203)-1)/24))</f>
        <v>45508</v>
      </c>
      <c r="E5241" s="459">
        <v>0.75000000000000011</v>
      </c>
      <c r="F5241" s="780"/>
      <c r="G5241" s="780"/>
      <c r="H5241" s="460">
        <f t="shared" si="325"/>
        <v>0</v>
      </c>
      <c r="I5241" s="460">
        <f t="shared" si="326"/>
        <v>0</v>
      </c>
      <c r="J5241" s="460">
        <f t="shared" si="324"/>
        <v>0</v>
      </c>
      <c r="K5241" s="9"/>
      <c r="P5241" s="2"/>
      <c r="Q5241" s="27"/>
      <c r="R5241" s="2"/>
      <c r="S5241" s="2"/>
      <c r="T5241" s="2"/>
      <c r="U5241" s="2"/>
      <c r="V5241" s="2"/>
      <c r="W5241" s="2"/>
    </row>
    <row r="5242" spans="2:23" ht="15" customHeight="1" x14ac:dyDescent="0.35">
      <c r="B5242" s="349"/>
      <c r="C5242" s="715" t="str">
        <f t="shared" si="327"/>
        <v/>
      </c>
      <c r="D5242" s="458">
        <f>IF(ISNUMBER(Summary!$D$17), DATE(Summary!$D$17, 1, 1) + INT((ROW(B5204)-1)/24), DATE(2024, 1, 1) + INT((ROW(B5204)-1)/24))</f>
        <v>45508</v>
      </c>
      <c r="E5242" s="459">
        <v>0.79166666666666674</v>
      </c>
      <c r="F5242" s="780"/>
      <c r="G5242" s="780"/>
      <c r="H5242" s="460">
        <f t="shared" si="325"/>
        <v>0</v>
      </c>
      <c r="I5242" s="460">
        <f t="shared" si="326"/>
        <v>0</v>
      </c>
      <c r="J5242" s="460">
        <f t="shared" si="324"/>
        <v>0</v>
      </c>
      <c r="K5242" s="9"/>
      <c r="P5242" s="2"/>
      <c r="Q5242" s="27"/>
      <c r="R5242" s="2"/>
      <c r="S5242" s="2"/>
      <c r="T5242" s="2"/>
      <c r="U5242" s="2"/>
      <c r="V5242" s="2"/>
      <c r="W5242" s="2"/>
    </row>
    <row r="5243" spans="2:23" ht="15" customHeight="1" x14ac:dyDescent="0.35">
      <c r="B5243" s="349"/>
      <c r="C5243" s="715" t="str">
        <f t="shared" si="327"/>
        <v/>
      </c>
      <c r="D5243" s="458">
        <f>IF(ISNUMBER(Summary!$D$17), DATE(Summary!$D$17, 1, 1) + INT((ROW(B5205)-1)/24), DATE(2024, 1, 1) + INT((ROW(B5205)-1)/24))</f>
        <v>45508</v>
      </c>
      <c r="E5243" s="459">
        <v>0.83333333333333337</v>
      </c>
      <c r="F5243" s="780"/>
      <c r="G5243" s="780"/>
      <c r="H5243" s="460">
        <f t="shared" si="325"/>
        <v>0</v>
      </c>
      <c r="I5243" s="460">
        <f t="shared" si="326"/>
        <v>0</v>
      </c>
      <c r="J5243" s="460">
        <f t="shared" si="324"/>
        <v>0</v>
      </c>
      <c r="K5243" s="9"/>
      <c r="P5243" s="2"/>
      <c r="Q5243" s="27"/>
      <c r="R5243" s="2"/>
      <c r="S5243" s="2"/>
      <c r="T5243" s="2"/>
      <c r="U5243" s="2"/>
      <c r="V5243" s="2"/>
      <c r="W5243" s="2"/>
    </row>
    <row r="5244" spans="2:23" ht="15" customHeight="1" x14ac:dyDescent="0.35">
      <c r="B5244" s="349"/>
      <c r="C5244" s="715" t="str">
        <f t="shared" si="327"/>
        <v/>
      </c>
      <c r="D5244" s="458">
        <f>IF(ISNUMBER(Summary!$D$17), DATE(Summary!$D$17, 1, 1) + INT((ROW(B5206)-1)/24), DATE(2024, 1, 1) + INT((ROW(B5206)-1)/24))</f>
        <v>45508</v>
      </c>
      <c r="E5244" s="459">
        <v>0.87500000000000011</v>
      </c>
      <c r="F5244" s="780"/>
      <c r="G5244" s="780"/>
      <c r="H5244" s="460">
        <f t="shared" si="325"/>
        <v>0</v>
      </c>
      <c r="I5244" s="460">
        <f t="shared" si="326"/>
        <v>0</v>
      </c>
      <c r="J5244" s="460">
        <f t="shared" si="324"/>
        <v>0</v>
      </c>
      <c r="K5244" s="9"/>
      <c r="P5244" s="2"/>
      <c r="Q5244" s="27"/>
      <c r="R5244" s="2"/>
      <c r="S5244" s="2"/>
      <c r="T5244" s="2"/>
      <c r="U5244" s="2"/>
      <c r="V5244" s="2"/>
      <c r="W5244" s="2"/>
    </row>
    <row r="5245" spans="2:23" ht="15" customHeight="1" x14ac:dyDescent="0.35">
      <c r="B5245" s="349"/>
      <c r="C5245" s="715" t="str">
        <f t="shared" si="327"/>
        <v/>
      </c>
      <c r="D5245" s="458">
        <f>IF(ISNUMBER(Summary!$D$17), DATE(Summary!$D$17, 1, 1) + INT((ROW(B5207)-1)/24), DATE(2024, 1, 1) + INT((ROW(B5207)-1)/24))</f>
        <v>45508</v>
      </c>
      <c r="E5245" s="459">
        <v>0.91666666666666674</v>
      </c>
      <c r="F5245" s="780"/>
      <c r="G5245" s="780"/>
      <c r="H5245" s="460">
        <f t="shared" si="325"/>
        <v>0</v>
      </c>
      <c r="I5245" s="460">
        <f t="shared" si="326"/>
        <v>0</v>
      </c>
      <c r="J5245" s="460">
        <f t="shared" si="324"/>
        <v>0</v>
      </c>
      <c r="K5245" s="9"/>
      <c r="P5245" s="2"/>
      <c r="Q5245" s="27"/>
      <c r="R5245" s="2"/>
      <c r="S5245" s="2"/>
      <c r="T5245" s="2"/>
      <c r="U5245" s="2"/>
      <c r="V5245" s="2"/>
      <c r="W5245" s="2"/>
    </row>
    <row r="5246" spans="2:23" ht="15" customHeight="1" x14ac:dyDescent="0.35">
      <c r="B5246" s="349"/>
      <c r="C5246" s="715" t="str">
        <f t="shared" si="327"/>
        <v/>
      </c>
      <c r="D5246" s="458">
        <f>IF(ISNUMBER(Summary!$D$17), DATE(Summary!$D$17, 1, 1) + INT((ROW(B5208)-1)/24), DATE(2024, 1, 1) + INT((ROW(B5208)-1)/24))</f>
        <v>45508</v>
      </c>
      <c r="E5246" s="459">
        <v>0.95833333333333337</v>
      </c>
      <c r="F5246" s="780"/>
      <c r="G5246" s="780"/>
      <c r="H5246" s="460">
        <f t="shared" si="325"/>
        <v>0</v>
      </c>
      <c r="I5246" s="460">
        <f t="shared" si="326"/>
        <v>0</v>
      </c>
      <c r="J5246" s="460">
        <f t="shared" si="324"/>
        <v>0</v>
      </c>
      <c r="K5246" s="9"/>
      <c r="P5246" s="2"/>
      <c r="Q5246" s="27"/>
      <c r="R5246" s="2"/>
      <c r="S5246" s="2"/>
      <c r="T5246" s="2"/>
      <c r="U5246" s="2"/>
      <c r="V5246" s="2"/>
      <c r="W5246" s="2"/>
    </row>
    <row r="5247" spans="2:23" ht="15" customHeight="1" x14ac:dyDescent="0.35">
      <c r="B5247" s="457"/>
      <c r="C5247" s="715">
        <f t="shared" si="327"/>
        <v>45509</v>
      </c>
      <c r="D5247" s="458">
        <f>IF(ISNUMBER(Summary!$D$17), DATE(Summary!$D$17, 1, 1) + INT((ROW(B5209)-1)/24), DATE(2024, 1, 1) + INT((ROW(B5209)-1)/24))</f>
        <v>45509</v>
      </c>
      <c r="E5247" s="459">
        <v>3.1225022567582528E-17</v>
      </c>
      <c r="F5247" s="780"/>
      <c r="G5247" s="780"/>
      <c r="H5247" s="460">
        <f t="shared" si="325"/>
        <v>0</v>
      </c>
      <c r="I5247" s="460">
        <f t="shared" si="326"/>
        <v>0</v>
      </c>
      <c r="J5247" s="460">
        <f t="shared" si="324"/>
        <v>0</v>
      </c>
      <c r="K5247" s="9"/>
      <c r="P5247" s="2"/>
      <c r="Q5247" s="27"/>
      <c r="R5247" s="2"/>
      <c r="S5247" s="2"/>
      <c r="T5247" s="2"/>
      <c r="U5247" s="2"/>
      <c r="V5247" s="2"/>
      <c r="W5247" s="2"/>
    </row>
    <row r="5248" spans="2:23" ht="15" customHeight="1" x14ac:dyDescent="0.35">
      <c r="B5248" s="349"/>
      <c r="C5248" s="715" t="str">
        <f t="shared" si="327"/>
        <v/>
      </c>
      <c r="D5248" s="458">
        <f>IF(ISNUMBER(Summary!$D$17), DATE(Summary!$D$17, 1, 1) + INT((ROW(B5210)-1)/24), DATE(2024, 1, 1) + INT((ROW(B5210)-1)/24))</f>
        <v>45509</v>
      </c>
      <c r="E5248" s="459">
        <v>4.1666666666666699E-2</v>
      </c>
      <c r="F5248" s="780"/>
      <c r="G5248" s="780"/>
      <c r="H5248" s="460">
        <f t="shared" si="325"/>
        <v>0</v>
      </c>
      <c r="I5248" s="460">
        <f t="shared" si="326"/>
        <v>0</v>
      </c>
      <c r="J5248" s="460">
        <f t="shared" ref="J5248:J5311" si="328">G5248-H5248</f>
        <v>0</v>
      </c>
      <c r="K5248" s="9"/>
      <c r="P5248" s="2"/>
      <c r="Q5248" s="27"/>
      <c r="R5248" s="2"/>
      <c r="S5248" s="2"/>
      <c r="T5248" s="2"/>
      <c r="U5248" s="2"/>
      <c r="V5248" s="2"/>
      <c r="W5248" s="2"/>
    </row>
    <row r="5249" spans="2:23" ht="15" customHeight="1" x14ac:dyDescent="0.35">
      <c r="B5249" s="349"/>
      <c r="C5249" s="715" t="str">
        <f t="shared" si="327"/>
        <v/>
      </c>
      <c r="D5249" s="458">
        <f>IF(ISNUMBER(Summary!$D$17), DATE(Summary!$D$17, 1, 1) + INT((ROW(B5211)-1)/24), DATE(2024, 1, 1) + INT((ROW(B5211)-1)/24))</f>
        <v>45509</v>
      </c>
      <c r="E5249" s="459">
        <v>8.333333333333337E-2</v>
      </c>
      <c r="F5249" s="780"/>
      <c r="G5249" s="780"/>
      <c r="H5249" s="460">
        <f t="shared" si="325"/>
        <v>0</v>
      </c>
      <c r="I5249" s="460">
        <f t="shared" si="326"/>
        <v>0</v>
      </c>
      <c r="J5249" s="460">
        <f t="shared" si="328"/>
        <v>0</v>
      </c>
      <c r="K5249" s="9"/>
      <c r="P5249" s="2"/>
      <c r="Q5249" s="27"/>
      <c r="R5249" s="2"/>
      <c r="S5249" s="2"/>
      <c r="T5249" s="2"/>
      <c r="U5249" s="2"/>
      <c r="V5249" s="2"/>
      <c r="W5249" s="2"/>
    </row>
    <row r="5250" spans="2:23" ht="15" customHeight="1" x14ac:dyDescent="0.35">
      <c r="B5250" s="349"/>
      <c r="C5250" s="715" t="str">
        <f t="shared" si="327"/>
        <v/>
      </c>
      <c r="D5250" s="458">
        <f>IF(ISNUMBER(Summary!$D$17), DATE(Summary!$D$17, 1, 1) + INT((ROW(B5212)-1)/24), DATE(2024, 1, 1) + INT((ROW(B5212)-1)/24))</f>
        <v>45509</v>
      </c>
      <c r="E5250" s="459">
        <v>0.12500000000000006</v>
      </c>
      <c r="F5250" s="780"/>
      <c r="G5250" s="780"/>
      <c r="H5250" s="460">
        <f t="shared" si="325"/>
        <v>0</v>
      </c>
      <c r="I5250" s="460">
        <f t="shared" si="326"/>
        <v>0</v>
      </c>
      <c r="J5250" s="460">
        <f t="shared" si="328"/>
        <v>0</v>
      </c>
      <c r="K5250" s="9"/>
      <c r="P5250" s="2"/>
      <c r="Q5250" s="27"/>
      <c r="R5250" s="2"/>
      <c r="S5250" s="2"/>
      <c r="T5250" s="2"/>
      <c r="U5250" s="2"/>
      <c r="V5250" s="2"/>
      <c r="W5250" s="2"/>
    </row>
    <row r="5251" spans="2:23" ht="15" customHeight="1" x14ac:dyDescent="0.35">
      <c r="B5251" s="349"/>
      <c r="C5251" s="715" t="str">
        <f t="shared" si="327"/>
        <v/>
      </c>
      <c r="D5251" s="458">
        <f>IF(ISNUMBER(Summary!$D$17), DATE(Summary!$D$17, 1, 1) + INT((ROW(B5213)-1)/24), DATE(2024, 1, 1) + INT((ROW(B5213)-1)/24))</f>
        <v>45509</v>
      </c>
      <c r="E5251" s="459">
        <v>0.16666666666666669</v>
      </c>
      <c r="F5251" s="780"/>
      <c r="G5251" s="780"/>
      <c r="H5251" s="460">
        <f t="shared" si="325"/>
        <v>0</v>
      </c>
      <c r="I5251" s="460">
        <f t="shared" si="326"/>
        <v>0</v>
      </c>
      <c r="J5251" s="460">
        <f t="shared" si="328"/>
        <v>0</v>
      </c>
      <c r="K5251" s="9"/>
      <c r="P5251" s="2"/>
      <c r="Q5251" s="27"/>
      <c r="R5251" s="2"/>
      <c r="S5251" s="2"/>
      <c r="T5251" s="2"/>
      <c r="U5251" s="2"/>
      <c r="V5251" s="2"/>
      <c r="W5251" s="2"/>
    </row>
    <row r="5252" spans="2:23" ht="15" customHeight="1" x14ac:dyDescent="0.35">
      <c r="B5252" s="349"/>
      <c r="C5252" s="715" t="str">
        <f t="shared" si="327"/>
        <v/>
      </c>
      <c r="D5252" s="458">
        <f>IF(ISNUMBER(Summary!$D$17), DATE(Summary!$D$17, 1, 1) + INT((ROW(B5214)-1)/24), DATE(2024, 1, 1) + INT((ROW(B5214)-1)/24))</f>
        <v>45509</v>
      </c>
      <c r="E5252" s="459">
        <v>0.20833333333333337</v>
      </c>
      <c r="F5252" s="780"/>
      <c r="G5252" s="780"/>
      <c r="H5252" s="460">
        <f t="shared" si="325"/>
        <v>0</v>
      </c>
      <c r="I5252" s="460">
        <f t="shared" si="326"/>
        <v>0</v>
      </c>
      <c r="J5252" s="460">
        <f t="shared" si="328"/>
        <v>0</v>
      </c>
      <c r="K5252" s="9"/>
      <c r="P5252" s="2"/>
      <c r="Q5252" s="27"/>
      <c r="R5252" s="2"/>
      <c r="S5252" s="2"/>
      <c r="T5252" s="2"/>
      <c r="U5252" s="2"/>
      <c r="V5252" s="2"/>
      <c r="W5252" s="2"/>
    </row>
    <row r="5253" spans="2:23" ht="15" customHeight="1" x14ac:dyDescent="0.35">
      <c r="B5253" s="349"/>
      <c r="C5253" s="715" t="str">
        <f t="shared" si="327"/>
        <v/>
      </c>
      <c r="D5253" s="458">
        <f>IF(ISNUMBER(Summary!$D$17), DATE(Summary!$D$17, 1, 1) + INT((ROW(B5215)-1)/24), DATE(2024, 1, 1) + INT((ROW(B5215)-1)/24))</f>
        <v>45509</v>
      </c>
      <c r="E5253" s="459">
        <v>0.25</v>
      </c>
      <c r="F5253" s="780"/>
      <c r="G5253" s="780"/>
      <c r="H5253" s="460">
        <f t="shared" si="325"/>
        <v>0</v>
      </c>
      <c r="I5253" s="460">
        <f t="shared" si="326"/>
        <v>0</v>
      </c>
      <c r="J5253" s="460">
        <f t="shared" si="328"/>
        <v>0</v>
      </c>
      <c r="K5253" s="9"/>
      <c r="P5253" s="2"/>
      <c r="Q5253" s="27"/>
      <c r="R5253" s="2"/>
      <c r="S5253" s="2"/>
      <c r="T5253" s="2"/>
      <c r="U5253" s="2"/>
      <c r="V5253" s="2"/>
      <c r="W5253" s="2"/>
    </row>
    <row r="5254" spans="2:23" ht="15" customHeight="1" x14ac:dyDescent="0.35">
      <c r="B5254" s="349"/>
      <c r="C5254" s="715" t="str">
        <f t="shared" si="327"/>
        <v/>
      </c>
      <c r="D5254" s="458">
        <f>IF(ISNUMBER(Summary!$D$17), DATE(Summary!$D$17, 1, 1) + INT((ROW(B5216)-1)/24), DATE(2024, 1, 1) + INT((ROW(B5216)-1)/24))</f>
        <v>45509</v>
      </c>
      <c r="E5254" s="459">
        <v>0.29166666666666669</v>
      </c>
      <c r="F5254" s="780"/>
      <c r="G5254" s="780"/>
      <c r="H5254" s="460">
        <f t="shared" si="325"/>
        <v>0</v>
      </c>
      <c r="I5254" s="460">
        <f t="shared" si="326"/>
        <v>0</v>
      </c>
      <c r="J5254" s="460">
        <f t="shared" si="328"/>
        <v>0</v>
      </c>
      <c r="K5254" s="9"/>
      <c r="P5254" s="2"/>
      <c r="Q5254" s="27"/>
      <c r="R5254" s="2"/>
      <c r="S5254" s="2"/>
      <c r="T5254" s="2"/>
      <c r="U5254" s="2"/>
      <c r="V5254" s="2"/>
      <c r="W5254" s="2"/>
    </row>
    <row r="5255" spans="2:23" ht="15" customHeight="1" x14ac:dyDescent="0.35">
      <c r="B5255" s="349"/>
      <c r="C5255" s="715" t="str">
        <f t="shared" si="327"/>
        <v/>
      </c>
      <c r="D5255" s="458">
        <f>IF(ISNUMBER(Summary!$D$17), DATE(Summary!$D$17, 1, 1) + INT((ROW(B5217)-1)/24), DATE(2024, 1, 1) + INT((ROW(B5217)-1)/24))</f>
        <v>45509</v>
      </c>
      <c r="E5255" s="459">
        <v>0.33333333333333337</v>
      </c>
      <c r="F5255" s="780"/>
      <c r="G5255" s="780"/>
      <c r="H5255" s="460">
        <f t="shared" si="325"/>
        <v>0</v>
      </c>
      <c r="I5255" s="460">
        <f t="shared" si="326"/>
        <v>0</v>
      </c>
      <c r="J5255" s="460">
        <f t="shared" si="328"/>
        <v>0</v>
      </c>
      <c r="K5255" s="9"/>
      <c r="P5255" s="2"/>
      <c r="Q5255" s="27"/>
      <c r="R5255" s="2"/>
      <c r="S5255" s="2"/>
      <c r="T5255" s="2"/>
      <c r="U5255" s="2"/>
      <c r="V5255" s="2"/>
      <c r="W5255" s="2"/>
    </row>
    <row r="5256" spans="2:23" ht="15" customHeight="1" x14ac:dyDescent="0.35">
      <c r="B5256" s="349"/>
      <c r="C5256" s="715" t="str">
        <f t="shared" si="327"/>
        <v/>
      </c>
      <c r="D5256" s="458">
        <f>IF(ISNUMBER(Summary!$D$17), DATE(Summary!$D$17, 1, 1) + INT((ROW(B5218)-1)/24), DATE(2024, 1, 1) + INT((ROW(B5218)-1)/24))</f>
        <v>45509</v>
      </c>
      <c r="E5256" s="459">
        <v>0.375</v>
      </c>
      <c r="F5256" s="780"/>
      <c r="G5256" s="780"/>
      <c r="H5256" s="460">
        <f t="shared" si="325"/>
        <v>0</v>
      </c>
      <c r="I5256" s="460">
        <f t="shared" si="326"/>
        <v>0</v>
      </c>
      <c r="J5256" s="460">
        <f t="shared" si="328"/>
        <v>0</v>
      </c>
      <c r="K5256" s="9"/>
      <c r="P5256" s="2"/>
      <c r="Q5256" s="27"/>
      <c r="R5256" s="2"/>
      <c r="S5256" s="2"/>
      <c r="T5256" s="2"/>
      <c r="U5256" s="2"/>
      <c r="V5256" s="2"/>
      <c r="W5256" s="2"/>
    </row>
    <row r="5257" spans="2:23" ht="15" customHeight="1" x14ac:dyDescent="0.35">
      <c r="B5257" s="349"/>
      <c r="C5257" s="715" t="str">
        <f t="shared" si="327"/>
        <v/>
      </c>
      <c r="D5257" s="458">
        <f>IF(ISNUMBER(Summary!$D$17), DATE(Summary!$D$17, 1, 1) + INT((ROW(B5219)-1)/24), DATE(2024, 1, 1) + INT((ROW(B5219)-1)/24))</f>
        <v>45509</v>
      </c>
      <c r="E5257" s="459">
        <v>0.41666666666666669</v>
      </c>
      <c r="F5257" s="780"/>
      <c r="G5257" s="780"/>
      <c r="H5257" s="460">
        <f t="shared" si="325"/>
        <v>0</v>
      </c>
      <c r="I5257" s="460">
        <f t="shared" si="326"/>
        <v>0</v>
      </c>
      <c r="J5257" s="460">
        <f t="shared" si="328"/>
        <v>0</v>
      </c>
      <c r="K5257" s="9"/>
      <c r="P5257" s="2"/>
      <c r="Q5257" s="27"/>
      <c r="R5257" s="2"/>
      <c r="S5257" s="2"/>
      <c r="T5257" s="2"/>
      <c r="U5257" s="2"/>
      <c r="V5257" s="2"/>
      <c r="W5257" s="2"/>
    </row>
    <row r="5258" spans="2:23" ht="15" customHeight="1" x14ac:dyDescent="0.35">
      <c r="B5258" s="349"/>
      <c r="C5258" s="715" t="str">
        <f t="shared" si="327"/>
        <v/>
      </c>
      <c r="D5258" s="458">
        <f>IF(ISNUMBER(Summary!$D$17), DATE(Summary!$D$17, 1, 1) + INT((ROW(B5220)-1)/24), DATE(2024, 1, 1) + INT((ROW(B5220)-1)/24))</f>
        <v>45509</v>
      </c>
      <c r="E5258" s="459">
        <v>0.45833333333333337</v>
      </c>
      <c r="F5258" s="780"/>
      <c r="G5258" s="780"/>
      <c r="H5258" s="460">
        <f t="shared" si="325"/>
        <v>0</v>
      </c>
      <c r="I5258" s="460">
        <f t="shared" si="326"/>
        <v>0</v>
      </c>
      <c r="J5258" s="460">
        <f t="shared" si="328"/>
        <v>0</v>
      </c>
      <c r="K5258" s="9"/>
      <c r="P5258" s="2"/>
      <c r="Q5258" s="27"/>
      <c r="R5258" s="2"/>
      <c r="S5258" s="2"/>
      <c r="T5258" s="2"/>
      <c r="U5258" s="2"/>
      <c r="V5258" s="2"/>
      <c r="W5258" s="2"/>
    </row>
    <row r="5259" spans="2:23" ht="15" customHeight="1" x14ac:dyDescent="0.35">
      <c r="B5259" s="349"/>
      <c r="C5259" s="715" t="str">
        <f t="shared" si="327"/>
        <v/>
      </c>
      <c r="D5259" s="458">
        <f>IF(ISNUMBER(Summary!$D$17), DATE(Summary!$D$17, 1, 1) + INT((ROW(B5221)-1)/24), DATE(2024, 1, 1) + INT((ROW(B5221)-1)/24))</f>
        <v>45509</v>
      </c>
      <c r="E5259" s="459">
        <v>0.50000000000000011</v>
      </c>
      <c r="F5259" s="780"/>
      <c r="G5259" s="780"/>
      <c r="H5259" s="460">
        <f t="shared" si="325"/>
        <v>0</v>
      </c>
      <c r="I5259" s="460">
        <f t="shared" si="326"/>
        <v>0</v>
      </c>
      <c r="J5259" s="460">
        <f t="shared" si="328"/>
        <v>0</v>
      </c>
      <c r="K5259" s="9"/>
      <c r="P5259" s="2"/>
      <c r="Q5259" s="27"/>
      <c r="R5259" s="2"/>
      <c r="S5259" s="2"/>
      <c r="T5259" s="2"/>
      <c r="U5259" s="2"/>
      <c r="V5259" s="2"/>
      <c r="W5259" s="2"/>
    </row>
    <row r="5260" spans="2:23" ht="15" customHeight="1" x14ac:dyDescent="0.35">
      <c r="B5260" s="349"/>
      <c r="C5260" s="715" t="str">
        <f t="shared" si="327"/>
        <v/>
      </c>
      <c r="D5260" s="458">
        <f>IF(ISNUMBER(Summary!$D$17), DATE(Summary!$D$17, 1, 1) + INT((ROW(B5222)-1)/24), DATE(2024, 1, 1) + INT((ROW(B5222)-1)/24))</f>
        <v>45509</v>
      </c>
      <c r="E5260" s="459">
        <v>0.54166666666666674</v>
      </c>
      <c r="F5260" s="780"/>
      <c r="G5260" s="780"/>
      <c r="H5260" s="460">
        <f t="shared" si="325"/>
        <v>0</v>
      </c>
      <c r="I5260" s="460">
        <f t="shared" si="326"/>
        <v>0</v>
      </c>
      <c r="J5260" s="460">
        <f t="shared" si="328"/>
        <v>0</v>
      </c>
      <c r="K5260" s="9"/>
      <c r="P5260" s="2"/>
      <c r="Q5260" s="27"/>
      <c r="R5260" s="2"/>
      <c r="S5260" s="2"/>
      <c r="T5260" s="2"/>
      <c r="U5260" s="2"/>
      <c r="V5260" s="2"/>
      <c r="W5260" s="2"/>
    </row>
    <row r="5261" spans="2:23" ht="15" customHeight="1" x14ac:dyDescent="0.35">
      <c r="B5261" s="349"/>
      <c r="C5261" s="715" t="str">
        <f t="shared" si="327"/>
        <v/>
      </c>
      <c r="D5261" s="458">
        <f>IF(ISNUMBER(Summary!$D$17), DATE(Summary!$D$17, 1, 1) + INT((ROW(B5223)-1)/24), DATE(2024, 1, 1) + INT((ROW(B5223)-1)/24))</f>
        <v>45509</v>
      </c>
      <c r="E5261" s="459">
        <v>0.58333333333333337</v>
      </c>
      <c r="F5261" s="780"/>
      <c r="G5261" s="780"/>
      <c r="H5261" s="460">
        <f t="shared" si="325"/>
        <v>0</v>
      </c>
      <c r="I5261" s="460">
        <f t="shared" si="326"/>
        <v>0</v>
      </c>
      <c r="J5261" s="460">
        <f t="shared" si="328"/>
        <v>0</v>
      </c>
      <c r="K5261" s="9"/>
      <c r="P5261" s="2"/>
      <c r="Q5261" s="27"/>
      <c r="R5261" s="2"/>
      <c r="S5261" s="2"/>
      <c r="T5261" s="2"/>
      <c r="U5261" s="2"/>
      <c r="V5261" s="2"/>
      <c r="W5261" s="2"/>
    </row>
    <row r="5262" spans="2:23" ht="15" customHeight="1" x14ac:dyDescent="0.35">
      <c r="B5262" s="349"/>
      <c r="C5262" s="715" t="str">
        <f t="shared" si="327"/>
        <v/>
      </c>
      <c r="D5262" s="458">
        <f>IF(ISNUMBER(Summary!$D$17), DATE(Summary!$D$17, 1, 1) + INT((ROW(B5224)-1)/24), DATE(2024, 1, 1) + INT((ROW(B5224)-1)/24))</f>
        <v>45509</v>
      </c>
      <c r="E5262" s="459">
        <v>0.62500000000000011</v>
      </c>
      <c r="F5262" s="780"/>
      <c r="G5262" s="780"/>
      <c r="H5262" s="460">
        <f t="shared" si="325"/>
        <v>0</v>
      </c>
      <c r="I5262" s="460">
        <f t="shared" si="326"/>
        <v>0</v>
      </c>
      <c r="J5262" s="460">
        <f t="shared" si="328"/>
        <v>0</v>
      </c>
      <c r="K5262" s="9"/>
      <c r="P5262" s="2"/>
      <c r="Q5262" s="27"/>
      <c r="R5262" s="2"/>
      <c r="S5262" s="2"/>
      <c r="T5262" s="2"/>
      <c r="U5262" s="2"/>
      <c r="V5262" s="2"/>
      <c r="W5262" s="2"/>
    </row>
    <row r="5263" spans="2:23" ht="15" customHeight="1" x14ac:dyDescent="0.35">
      <c r="B5263" s="349"/>
      <c r="C5263" s="715" t="str">
        <f t="shared" si="327"/>
        <v/>
      </c>
      <c r="D5263" s="458">
        <f>IF(ISNUMBER(Summary!$D$17), DATE(Summary!$D$17, 1, 1) + INT((ROW(B5225)-1)/24), DATE(2024, 1, 1) + INT((ROW(B5225)-1)/24))</f>
        <v>45509</v>
      </c>
      <c r="E5263" s="459">
        <v>0.66666666666666674</v>
      </c>
      <c r="F5263" s="780"/>
      <c r="G5263" s="780"/>
      <c r="H5263" s="460">
        <f t="shared" si="325"/>
        <v>0</v>
      </c>
      <c r="I5263" s="460">
        <f t="shared" si="326"/>
        <v>0</v>
      </c>
      <c r="J5263" s="460">
        <f t="shared" si="328"/>
        <v>0</v>
      </c>
      <c r="K5263" s="9"/>
      <c r="P5263" s="2"/>
      <c r="Q5263" s="27"/>
      <c r="R5263" s="2"/>
      <c r="S5263" s="2"/>
      <c r="T5263" s="2"/>
      <c r="U5263" s="2"/>
      <c r="V5263" s="2"/>
      <c r="W5263" s="2"/>
    </row>
    <row r="5264" spans="2:23" ht="15" customHeight="1" x14ac:dyDescent="0.35">
      <c r="B5264" s="349"/>
      <c r="C5264" s="715" t="str">
        <f t="shared" si="327"/>
        <v/>
      </c>
      <c r="D5264" s="458">
        <f>IF(ISNUMBER(Summary!$D$17), DATE(Summary!$D$17, 1, 1) + INT((ROW(B5226)-1)/24), DATE(2024, 1, 1) + INT((ROW(B5226)-1)/24))</f>
        <v>45509</v>
      </c>
      <c r="E5264" s="459">
        <v>0.70833333333333337</v>
      </c>
      <c r="F5264" s="780"/>
      <c r="G5264" s="780"/>
      <c r="H5264" s="460">
        <f t="shared" si="325"/>
        <v>0</v>
      </c>
      <c r="I5264" s="460">
        <f t="shared" si="326"/>
        <v>0</v>
      </c>
      <c r="J5264" s="460">
        <f t="shared" si="328"/>
        <v>0</v>
      </c>
      <c r="K5264" s="9"/>
      <c r="P5264" s="2"/>
      <c r="Q5264" s="27"/>
      <c r="R5264" s="2"/>
      <c r="S5264" s="2"/>
      <c r="T5264" s="2"/>
      <c r="U5264" s="2"/>
      <c r="V5264" s="2"/>
      <c r="W5264" s="2"/>
    </row>
    <row r="5265" spans="2:23" ht="15" customHeight="1" x14ac:dyDescent="0.35">
      <c r="B5265" s="349"/>
      <c r="C5265" s="715" t="str">
        <f t="shared" si="327"/>
        <v/>
      </c>
      <c r="D5265" s="458">
        <f>IF(ISNUMBER(Summary!$D$17), DATE(Summary!$D$17, 1, 1) + INT((ROW(B5227)-1)/24), DATE(2024, 1, 1) + INT((ROW(B5227)-1)/24))</f>
        <v>45509</v>
      </c>
      <c r="E5265" s="459">
        <v>0.75000000000000011</v>
      </c>
      <c r="F5265" s="780"/>
      <c r="G5265" s="780"/>
      <c r="H5265" s="460">
        <f t="shared" si="325"/>
        <v>0</v>
      </c>
      <c r="I5265" s="460">
        <f t="shared" si="326"/>
        <v>0</v>
      </c>
      <c r="J5265" s="460">
        <f t="shared" si="328"/>
        <v>0</v>
      </c>
      <c r="K5265" s="9"/>
      <c r="P5265" s="2"/>
      <c r="Q5265" s="27"/>
      <c r="R5265" s="2"/>
      <c r="S5265" s="2"/>
      <c r="T5265" s="2"/>
      <c r="U5265" s="2"/>
      <c r="V5265" s="2"/>
      <c r="W5265" s="2"/>
    </row>
    <row r="5266" spans="2:23" ht="15" customHeight="1" x14ac:dyDescent="0.35">
      <c r="B5266" s="349"/>
      <c r="C5266" s="715" t="str">
        <f t="shared" si="327"/>
        <v/>
      </c>
      <c r="D5266" s="458">
        <f>IF(ISNUMBER(Summary!$D$17), DATE(Summary!$D$17, 1, 1) + INT((ROW(B5228)-1)/24), DATE(2024, 1, 1) + INT((ROW(B5228)-1)/24))</f>
        <v>45509</v>
      </c>
      <c r="E5266" s="459">
        <v>0.79166666666666674</v>
      </c>
      <c r="F5266" s="780"/>
      <c r="G5266" s="780"/>
      <c r="H5266" s="460">
        <f t="shared" si="325"/>
        <v>0</v>
      </c>
      <c r="I5266" s="460">
        <f t="shared" si="326"/>
        <v>0</v>
      </c>
      <c r="J5266" s="460">
        <f t="shared" si="328"/>
        <v>0</v>
      </c>
      <c r="K5266" s="9"/>
      <c r="P5266" s="2"/>
      <c r="Q5266" s="27"/>
      <c r="R5266" s="2"/>
      <c r="S5266" s="2"/>
      <c r="T5266" s="2"/>
      <c r="U5266" s="2"/>
      <c r="V5266" s="2"/>
      <c r="W5266" s="2"/>
    </row>
    <row r="5267" spans="2:23" ht="15" customHeight="1" x14ac:dyDescent="0.35">
      <c r="B5267" s="349"/>
      <c r="C5267" s="715" t="str">
        <f t="shared" si="327"/>
        <v/>
      </c>
      <c r="D5267" s="458">
        <f>IF(ISNUMBER(Summary!$D$17), DATE(Summary!$D$17, 1, 1) + INT((ROW(B5229)-1)/24), DATE(2024, 1, 1) + INT((ROW(B5229)-1)/24))</f>
        <v>45509</v>
      </c>
      <c r="E5267" s="459">
        <v>0.83333333333333337</v>
      </c>
      <c r="F5267" s="780"/>
      <c r="G5267" s="780"/>
      <c r="H5267" s="460">
        <f t="shared" si="325"/>
        <v>0</v>
      </c>
      <c r="I5267" s="460">
        <f t="shared" si="326"/>
        <v>0</v>
      </c>
      <c r="J5267" s="460">
        <f t="shared" si="328"/>
        <v>0</v>
      </c>
      <c r="K5267" s="9"/>
      <c r="P5267" s="2"/>
      <c r="Q5267" s="27"/>
      <c r="R5267" s="2"/>
      <c r="S5267" s="2"/>
      <c r="T5267" s="2"/>
      <c r="U5267" s="2"/>
      <c r="V5267" s="2"/>
      <c r="W5267" s="2"/>
    </row>
    <row r="5268" spans="2:23" ht="15" customHeight="1" x14ac:dyDescent="0.35">
      <c r="B5268" s="349"/>
      <c r="C5268" s="715" t="str">
        <f t="shared" si="327"/>
        <v/>
      </c>
      <c r="D5268" s="458">
        <f>IF(ISNUMBER(Summary!$D$17), DATE(Summary!$D$17, 1, 1) + INT((ROW(B5230)-1)/24), DATE(2024, 1, 1) + INT((ROW(B5230)-1)/24))</f>
        <v>45509</v>
      </c>
      <c r="E5268" s="459">
        <v>0.87500000000000011</v>
      </c>
      <c r="F5268" s="780"/>
      <c r="G5268" s="780"/>
      <c r="H5268" s="460">
        <f t="shared" si="325"/>
        <v>0</v>
      </c>
      <c r="I5268" s="460">
        <f t="shared" si="326"/>
        <v>0</v>
      </c>
      <c r="J5268" s="460">
        <f t="shared" si="328"/>
        <v>0</v>
      </c>
      <c r="K5268" s="9"/>
      <c r="P5268" s="2"/>
      <c r="Q5268" s="27"/>
      <c r="R5268" s="2"/>
      <c r="S5268" s="2"/>
      <c r="T5268" s="2"/>
      <c r="U5268" s="2"/>
      <c r="V5268" s="2"/>
      <c r="W5268" s="2"/>
    </row>
    <row r="5269" spans="2:23" ht="15" customHeight="1" x14ac:dyDescent="0.35">
      <c r="B5269" s="349"/>
      <c r="C5269" s="715" t="str">
        <f t="shared" si="327"/>
        <v/>
      </c>
      <c r="D5269" s="458">
        <f>IF(ISNUMBER(Summary!$D$17), DATE(Summary!$D$17, 1, 1) + INT((ROW(B5231)-1)/24), DATE(2024, 1, 1) + INT((ROW(B5231)-1)/24))</f>
        <v>45509</v>
      </c>
      <c r="E5269" s="459">
        <v>0.91666666666666674</v>
      </c>
      <c r="F5269" s="780"/>
      <c r="G5269" s="780"/>
      <c r="H5269" s="460">
        <f t="shared" si="325"/>
        <v>0</v>
      </c>
      <c r="I5269" s="460">
        <f t="shared" si="326"/>
        <v>0</v>
      </c>
      <c r="J5269" s="460">
        <f t="shared" si="328"/>
        <v>0</v>
      </c>
      <c r="K5269" s="9"/>
      <c r="P5269" s="2"/>
      <c r="Q5269" s="27"/>
      <c r="R5269" s="2"/>
      <c r="S5269" s="2"/>
      <c r="T5269" s="2"/>
      <c r="U5269" s="2"/>
      <c r="V5269" s="2"/>
      <c r="W5269" s="2"/>
    </row>
    <row r="5270" spans="2:23" ht="15" customHeight="1" x14ac:dyDescent="0.35">
      <c r="B5270" s="349"/>
      <c r="C5270" s="715" t="str">
        <f t="shared" si="327"/>
        <v/>
      </c>
      <c r="D5270" s="458">
        <f>IF(ISNUMBER(Summary!$D$17), DATE(Summary!$D$17, 1, 1) + INT((ROW(B5232)-1)/24), DATE(2024, 1, 1) + INT((ROW(B5232)-1)/24))</f>
        <v>45509</v>
      </c>
      <c r="E5270" s="459">
        <v>0.95833333333333337</v>
      </c>
      <c r="F5270" s="780"/>
      <c r="G5270" s="780"/>
      <c r="H5270" s="460">
        <f t="shared" si="325"/>
        <v>0</v>
      </c>
      <c r="I5270" s="460">
        <f t="shared" si="326"/>
        <v>0</v>
      </c>
      <c r="J5270" s="460">
        <f t="shared" si="328"/>
        <v>0</v>
      </c>
      <c r="K5270" s="9"/>
      <c r="P5270" s="2"/>
      <c r="Q5270" s="27"/>
      <c r="R5270" s="2"/>
      <c r="S5270" s="2"/>
      <c r="T5270" s="2"/>
      <c r="U5270" s="2"/>
      <c r="V5270" s="2"/>
      <c r="W5270" s="2"/>
    </row>
    <row r="5271" spans="2:23" ht="15" customHeight="1" x14ac:dyDescent="0.35">
      <c r="B5271" s="457"/>
      <c r="C5271" s="715">
        <f t="shared" si="327"/>
        <v>45510</v>
      </c>
      <c r="D5271" s="458">
        <f>IF(ISNUMBER(Summary!$D$17), DATE(Summary!$D$17, 1, 1) + INT((ROW(B5233)-1)/24), DATE(2024, 1, 1) + INT((ROW(B5233)-1)/24))</f>
        <v>45510</v>
      </c>
      <c r="E5271" s="459">
        <v>3.1225022567582528E-17</v>
      </c>
      <c r="F5271" s="780"/>
      <c r="G5271" s="780"/>
      <c r="H5271" s="460">
        <f t="shared" si="325"/>
        <v>0</v>
      </c>
      <c r="I5271" s="460">
        <f t="shared" si="326"/>
        <v>0</v>
      </c>
      <c r="J5271" s="460">
        <f t="shared" si="328"/>
        <v>0</v>
      </c>
      <c r="K5271" s="9"/>
      <c r="P5271" s="2"/>
      <c r="Q5271" s="27"/>
      <c r="R5271" s="2"/>
      <c r="S5271" s="2"/>
      <c r="T5271" s="2"/>
      <c r="U5271" s="2"/>
      <c r="V5271" s="2"/>
      <c r="W5271" s="2"/>
    </row>
    <row r="5272" spans="2:23" ht="15" customHeight="1" x14ac:dyDescent="0.35">
      <c r="B5272" s="349"/>
      <c r="C5272" s="715" t="str">
        <f t="shared" si="327"/>
        <v/>
      </c>
      <c r="D5272" s="458">
        <f>IF(ISNUMBER(Summary!$D$17), DATE(Summary!$D$17, 1, 1) + INT((ROW(B5234)-1)/24), DATE(2024, 1, 1) + INT((ROW(B5234)-1)/24))</f>
        <v>45510</v>
      </c>
      <c r="E5272" s="459">
        <v>4.1666666666666699E-2</v>
      </c>
      <c r="F5272" s="780"/>
      <c r="G5272" s="780"/>
      <c r="H5272" s="460">
        <f t="shared" si="325"/>
        <v>0</v>
      </c>
      <c r="I5272" s="460">
        <f t="shared" si="326"/>
        <v>0</v>
      </c>
      <c r="J5272" s="460">
        <f t="shared" si="328"/>
        <v>0</v>
      </c>
      <c r="K5272" s="9"/>
      <c r="P5272" s="2"/>
      <c r="Q5272" s="27"/>
      <c r="R5272" s="2"/>
      <c r="S5272" s="2"/>
      <c r="T5272" s="2"/>
      <c r="U5272" s="2"/>
      <c r="V5272" s="2"/>
      <c r="W5272" s="2"/>
    </row>
    <row r="5273" spans="2:23" ht="15" customHeight="1" x14ac:dyDescent="0.35">
      <c r="B5273" s="349"/>
      <c r="C5273" s="715" t="str">
        <f t="shared" si="327"/>
        <v/>
      </c>
      <c r="D5273" s="458">
        <f>IF(ISNUMBER(Summary!$D$17), DATE(Summary!$D$17, 1, 1) + INT((ROW(B5235)-1)/24), DATE(2024, 1, 1) + INT((ROW(B5235)-1)/24))</f>
        <v>45510</v>
      </c>
      <c r="E5273" s="459">
        <v>8.333333333333337E-2</v>
      </c>
      <c r="F5273" s="780"/>
      <c r="G5273" s="780"/>
      <c r="H5273" s="460">
        <f t="shared" si="325"/>
        <v>0</v>
      </c>
      <c r="I5273" s="460">
        <f t="shared" si="326"/>
        <v>0</v>
      </c>
      <c r="J5273" s="460">
        <f t="shared" si="328"/>
        <v>0</v>
      </c>
      <c r="K5273" s="9"/>
      <c r="P5273" s="2"/>
      <c r="Q5273" s="27"/>
      <c r="R5273" s="2"/>
      <c r="S5273" s="2"/>
      <c r="T5273" s="2"/>
      <c r="U5273" s="2"/>
      <c r="V5273" s="2"/>
      <c r="W5273" s="2"/>
    </row>
    <row r="5274" spans="2:23" ht="15" customHeight="1" x14ac:dyDescent="0.35">
      <c r="B5274" s="349"/>
      <c r="C5274" s="715" t="str">
        <f t="shared" si="327"/>
        <v/>
      </c>
      <c r="D5274" s="458">
        <f>IF(ISNUMBER(Summary!$D$17), DATE(Summary!$D$17, 1, 1) + INT((ROW(B5236)-1)/24), DATE(2024, 1, 1) + INT((ROW(B5236)-1)/24))</f>
        <v>45510</v>
      </c>
      <c r="E5274" s="459">
        <v>0.12500000000000006</v>
      </c>
      <c r="F5274" s="780"/>
      <c r="G5274" s="780"/>
      <c r="H5274" s="460">
        <f t="shared" si="325"/>
        <v>0</v>
      </c>
      <c r="I5274" s="460">
        <f t="shared" si="326"/>
        <v>0</v>
      </c>
      <c r="J5274" s="460">
        <f t="shared" si="328"/>
        <v>0</v>
      </c>
      <c r="K5274" s="9"/>
      <c r="P5274" s="2"/>
      <c r="Q5274" s="27"/>
      <c r="R5274" s="2"/>
      <c r="S5274" s="2"/>
      <c r="T5274" s="2"/>
      <c r="U5274" s="2"/>
      <c r="V5274" s="2"/>
      <c r="W5274" s="2"/>
    </row>
    <row r="5275" spans="2:23" ht="15" customHeight="1" x14ac:dyDescent="0.35">
      <c r="B5275" s="349"/>
      <c r="C5275" s="715" t="str">
        <f t="shared" si="327"/>
        <v/>
      </c>
      <c r="D5275" s="458">
        <f>IF(ISNUMBER(Summary!$D$17), DATE(Summary!$D$17, 1, 1) + INT((ROW(B5237)-1)/24), DATE(2024, 1, 1) + INT((ROW(B5237)-1)/24))</f>
        <v>45510</v>
      </c>
      <c r="E5275" s="459">
        <v>0.16666666666666669</v>
      </c>
      <c r="F5275" s="780"/>
      <c r="G5275" s="780"/>
      <c r="H5275" s="460">
        <f t="shared" si="325"/>
        <v>0</v>
      </c>
      <c r="I5275" s="460">
        <f t="shared" si="326"/>
        <v>0</v>
      </c>
      <c r="J5275" s="460">
        <f t="shared" si="328"/>
        <v>0</v>
      </c>
      <c r="K5275" s="9"/>
      <c r="P5275" s="2"/>
      <c r="Q5275" s="27"/>
      <c r="R5275" s="2"/>
      <c r="S5275" s="2"/>
      <c r="T5275" s="2"/>
      <c r="U5275" s="2"/>
      <c r="V5275" s="2"/>
      <c r="W5275" s="2"/>
    </row>
    <row r="5276" spans="2:23" ht="15" customHeight="1" x14ac:dyDescent="0.35">
      <c r="B5276" s="349"/>
      <c r="C5276" s="715" t="str">
        <f t="shared" si="327"/>
        <v/>
      </c>
      <c r="D5276" s="458">
        <f>IF(ISNUMBER(Summary!$D$17), DATE(Summary!$D$17, 1, 1) + INT((ROW(B5238)-1)/24), DATE(2024, 1, 1) + INT((ROW(B5238)-1)/24))</f>
        <v>45510</v>
      </c>
      <c r="E5276" s="459">
        <v>0.20833333333333337</v>
      </c>
      <c r="F5276" s="780"/>
      <c r="G5276" s="780"/>
      <c r="H5276" s="460">
        <f t="shared" si="325"/>
        <v>0</v>
      </c>
      <c r="I5276" s="460">
        <f t="shared" si="326"/>
        <v>0</v>
      </c>
      <c r="J5276" s="460">
        <f t="shared" si="328"/>
        <v>0</v>
      </c>
      <c r="K5276" s="9"/>
      <c r="P5276" s="2"/>
      <c r="Q5276" s="27"/>
      <c r="R5276" s="2"/>
      <c r="S5276" s="2"/>
      <c r="T5276" s="2"/>
      <c r="U5276" s="2"/>
      <c r="V5276" s="2"/>
      <c r="W5276" s="2"/>
    </row>
    <row r="5277" spans="2:23" ht="15" customHeight="1" x14ac:dyDescent="0.35">
      <c r="B5277" s="349"/>
      <c r="C5277" s="715" t="str">
        <f t="shared" si="327"/>
        <v/>
      </c>
      <c r="D5277" s="458">
        <f>IF(ISNUMBER(Summary!$D$17), DATE(Summary!$D$17, 1, 1) + INT((ROW(B5239)-1)/24), DATE(2024, 1, 1) + INT((ROW(B5239)-1)/24))</f>
        <v>45510</v>
      </c>
      <c r="E5277" s="459">
        <v>0.25</v>
      </c>
      <c r="F5277" s="780"/>
      <c r="G5277" s="780"/>
      <c r="H5277" s="460">
        <f t="shared" si="325"/>
        <v>0</v>
      </c>
      <c r="I5277" s="460">
        <f t="shared" si="326"/>
        <v>0</v>
      </c>
      <c r="J5277" s="460">
        <f t="shared" si="328"/>
        <v>0</v>
      </c>
      <c r="K5277" s="9"/>
      <c r="P5277" s="2"/>
      <c r="Q5277" s="27"/>
      <c r="R5277" s="2"/>
      <c r="S5277" s="2"/>
      <c r="T5277" s="2"/>
      <c r="U5277" s="2"/>
      <c r="V5277" s="2"/>
      <c r="W5277" s="2"/>
    </row>
    <row r="5278" spans="2:23" ht="15" customHeight="1" x14ac:dyDescent="0.35">
      <c r="B5278" s="349"/>
      <c r="C5278" s="715" t="str">
        <f t="shared" si="327"/>
        <v/>
      </c>
      <c r="D5278" s="458">
        <f>IF(ISNUMBER(Summary!$D$17), DATE(Summary!$D$17, 1, 1) + INT((ROW(B5240)-1)/24), DATE(2024, 1, 1) + INT((ROW(B5240)-1)/24))</f>
        <v>45510</v>
      </c>
      <c r="E5278" s="459">
        <v>0.29166666666666669</v>
      </c>
      <c r="F5278" s="780"/>
      <c r="G5278" s="780"/>
      <c r="H5278" s="460">
        <f t="shared" si="325"/>
        <v>0</v>
      </c>
      <c r="I5278" s="460">
        <f t="shared" si="326"/>
        <v>0</v>
      </c>
      <c r="J5278" s="460">
        <f t="shared" si="328"/>
        <v>0</v>
      </c>
      <c r="K5278" s="9"/>
      <c r="P5278" s="2"/>
      <c r="Q5278" s="27"/>
      <c r="R5278" s="2"/>
      <c r="S5278" s="2"/>
      <c r="T5278" s="2"/>
      <c r="U5278" s="2"/>
      <c r="V5278" s="2"/>
      <c r="W5278" s="2"/>
    </row>
    <row r="5279" spans="2:23" ht="15" customHeight="1" x14ac:dyDescent="0.35">
      <c r="B5279" s="349"/>
      <c r="C5279" s="715" t="str">
        <f t="shared" si="327"/>
        <v/>
      </c>
      <c r="D5279" s="458">
        <f>IF(ISNUMBER(Summary!$D$17), DATE(Summary!$D$17, 1, 1) + INT((ROW(B5241)-1)/24), DATE(2024, 1, 1) + INT((ROW(B5241)-1)/24))</f>
        <v>45510</v>
      </c>
      <c r="E5279" s="459">
        <v>0.33333333333333337</v>
      </c>
      <c r="F5279" s="780"/>
      <c r="G5279" s="780"/>
      <c r="H5279" s="460">
        <f t="shared" si="325"/>
        <v>0</v>
      </c>
      <c r="I5279" s="460">
        <f t="shared" si="326"/>
        <v>0</v>
      </c>
      <c r="J5279" s="460">
        <f t="shared" si="328"/>
        <v>0</v>
      </c>
      <c r="K5279" s="9"/>
      <c r="P5279" s="2"/>
      <c r="Q5279" s="27"/>
      <c r="R5279" s="2"/>
      <c r="S5279" s="2"/>
      <c r="T5279" s="2"/>
      <c r="U5279" s="2"/>
      <c r="V5279" s="2"/>
      <c r="W5279" s="2"/>
    </row>
    <row r="5280" spans="2:23" ht="15" customHeight="1" x14ac:dyDescent="0.35">
      <c r="B5280" s="349"/>
      <c r="C5280" s="715" t="str">
        <f t="shared" si="327"/>
        <v/>
      </c>
      <c r="D5280" s="458">
        <f>IF(ISNUMBER(Summary!$D$17), DATE(Summary!$D$17, 1, 1) + INT((ROW(B5242)-1)/24), DATE(2024, 1, 1) + INT((ROW(B5242)-1)/24))</f>
        <v>45510</v>
      </c>
      <c r="E5280" s="459">
        <v>0.375</v>
      </c>
      <c r="F5280" s="780"/>
      <c r="G5280" s="780"/>
      <c r="H5280" s="460">
        <f t="shared" si="325"/>
        <v>0</v>
      </c>
      <c r="I5280" s="460">
        <f t="shared" si="326"/>
        <v>0</v>
      </c>
      <c r="J5280" s="460">
        <f t="shared" si="328"/>
        <v>0</v>
      </c>
      <c r="K5280" s="9"/>
      <c r="P5280" s="2"/>
      <c r="Q5280" s="27"/>
      <c r="R5280" s="2"/>
      <c r="S5280" s="2"/>
      <c r="T5280" s="2"/>
      <c r="U5280" s="2"/>
      <c r="V5280" s="2"/>
      <c r="W5280" s="2"/>
    </row>
    <row r="5281" spans="2:23" ht="15" customHeight="1" x14ac:dyDescent="0.35">
      <c r="B5281" s="349"/>
      <c r="C5281" s="715" t="str">
        <f t="shared" si="327"/>
        <v/>
      </c>
      <c r="D5281" s="458">
        <f>IF(ISNUMBER(Summary!$D$17), DATE(Summary!$D$17, 1, 1) + INT((ROW(B5243)-1)/24), DATE(2024, 1, 1) + INT((ROW(B5243)-1)/24))</f>
        <v>45510</v>
      </c>
      <c r="E5281" s="459">
        <v>0.41666666666666669</v>
      </c>
      <c r="F5281" s="780"/>
      <c r="G5281" s="780"/>
      <c r="H5281" s="460">
        <f t="shared" si="325"/>
        <v>0</v>
      </c>
      <c r="I5281" s="460">
        <f t="shared" si="326"/>
        <v>0</v>
      </c>
      <c r="J5281" s="460">
        <f t="shared" si="328"/>
        <v>0</v>
      </c>
      <c r="K5281" s="9"/>
      <c r="P5281" s="2"/>
      <c r="Q5281" s="27"/>
      <c r="R5281" s="2"/>
      <c r="S5281" s="2"/>
      <c r="T5281" s="2"/>
      <c r="U5281" s="2"/>
      <c r="V5281" s="2"/>
      <c r="W5281" s="2"/>
    </row>
    <row r="5282" spans="2:23" ht="15" customHeight="1" x14ac:dyDescent="0.35">
      <c r="B5282" s="349"/>
      <c r="C5282" s="715" t="str">
        <f t="shared" si="327"/>
        <v/>
      </c>
      <c r="D5282" s="458">
        <f>IF(ISNUMBER(Summary!$D$17), DATE(Summary!$D$17, 1, 1) + INT((ROW(B5244)-1)/24), DATE(2024, 1, 1) + INT((ROW(B5244)-1)/24))</f>
        <v>45510</v>
      </c>
      <c r="E5282" s="459">
        <v>0.45833333333333337</v>
      </c>
      <c r="F5282" s="780"/>
      <c r="G5282" s="780"/>
      <c r="H5282" s="460">
        <f t="shared" si="325"/>
        <v>0</v>
      </c>
      <c r="I5282" s="460">
        <f t="shared" si="326"/>
        <v>0</v>
      </c>
      <c r="J5282" s="460">
        <f t="shared" si="328"/>
        <v>0</v>
      </c>
      <c r="K5282" s="9"/>
      <c r="P5282" s="2"/>
      <c r="Q5282" s="27"/>
      <c r="R5282" s="2"/>
      <c r="S5282" s="2"/>
      <c r="T5282" s="2"/>
      <c r="U5282" s="2"/>
      <c r="V5282" s="2"/>
      <c r="W5282" s="2"/>
    </row>
    <row r="5283" spans="2:23" ht="15" customHeight="1" x14ac:dyDescent="0.35">
      <c r="B5283" s="349"/>
      <c r="C5283" s="715" t="str">
        <f t="shared" si="327"/>
        <v/>
      </c>
      <c r="D5283" s="458">
        <f>IF(ISNUMBER(Summary!$D$17), DATE(Summary!$D$17, 1, 1) + INT((ROW(B5245)-1)/24), DATE(2024, 1, 1) + INT((ROW(B5245)-1)/24))</f>
        <v>45510</v>
      </c>
      <c r="E5283" s="459">
        <v>0.50000000000000011</v>
      </c>
      <c r="F5283" s="780"/>
      <c r="G5283" s="780"/>
      <c r="H5283" s="460">
        <f t="shared" si="325"/>
        <v>0</v>
      </c>
      <c r="I5283" s="460">
        <f t="shared" si="326"/>
        <v>0</v>
      </c>
      <c r="J5283" s="460">
        <f t="shared" si="328"/>
        <v>0</v>
      </c>
      <c r="K5283" s="9"/>
      <c r="P5283" s="2"/>
      <c r="Q5283" s="27"/>
      <c r="R5283" s="2"/>
      <c r="S5283" s="2"/>
      <c r="T5283" s="2"/>
      <c r="U5283" s="2"/>
      <c r="V5283" s="2"/>
      <c r="W5283" s="2"/>
    </row>
    <row r="5284" spans="2:23" ht="15" customHeight="1" x14ac:dyDescent="0.35">
      <c r="B5284" s="349"/>
      <c r="C5284" s="715" t="str">
        <f t="shared" si="327"/>
        <v/>
      </c>
      <c r="D5284" s="458">
        <f>IF(ISNUMBER(Summary!$D$17), DATE(Summary!$D$17, 1, 1) + INT((ROW(B5246)-1)/24), DATE(2024, 1, 1) + INT((ROW(B5246)-1)/24))</f>
        <v>45510</v>
      </c>
      <c r="E5284" s="459">
        <v>0.54166666666666674</v>
      </c>
      <c r="F5284" s="780"/>
      <c r="G5284" s="780"/>
      <c r="H5284" s="460">
        <f t="shared" si="325"/>
        <v>0</v>
      </c>
      <c r="I5284" s="460">
        <f t="shared" si="326"/>
        <v>0</v>
      </c>
      <c r="J5284" s="460">
        <f t="shared" si="328"/>
        <v>0</v>
      </c>
      <c r="K5284" s="9"/>
      <c r="P5284" s="2"/>
      <c r="Q5284" s="27"/>
      <c r="R5284" s="2"/>
      <c r="S5284" s="2"/>
      <c r="T5284" s="2"/>
      <c r="U5284" s="2"/>
      <c r="V5284" s="2"/>
      <c r="W5284" s="2"/>
    </row>
    <row r="5285" spans="2:23" ht="15" customHeight="1" x14ac:dyDescent="0.35">
      <c r="B5285" s="349"/>
      <c r="C5285" s="715" t="str">
        <f t="shared" si="327"/>
        <v/>
      </c>
      <c r="D5285" s="458">
        <f>IF(ISNUMBER(Summary!$D$17), DATE(Summary!$D$17, 1, 1) + INT((ROW(B5247)-1)/24), DATE(2024, 1, 1) + INT((ROW(B5247)-1)/24))</f>
        <v>45510</v>
      </c>
      <c r="E5285" s="459">
        <v>0.58333333333333337</v>
      </c>
      <c r="F5285" s="780"/>
      <c r="G5285" s="780"/>
      <c r="H5285" s="460">
        <f t="shared" si="325"/>
        <v>0</v>
      </c>
      <c r="I5285" s="460">
        <f t="shared" si="326"/>
        <v>0</v>
      </c>
      <c r="J5285" s="460">
        <f t="shared" si="328"/>
        <v>0</v>
      </c>
      <c r="K5285" s="9"/>
      <c r="P5285" s="2"/>
      <c r="Q5285" s="27"/>
      <c r="R5285" s="2"/>
      <c r="S5285" s="2"/>
      <c r="T5285" s="2"/>
      <c r="U5285" s="2"/>
      <c r="V5285" s="2"/>
      <c r="W5285" s="2"/>
    </row>
    <row r="5286" spans="2:23" ht="15" customHeight="1" x14ac:dyDescent="0.35">
      <c r="B5286" s="349"/>
      <c r="C5286" s="715" t="str">
        <f t="shared" si="327"/>
        <v/>
      </c>
      <c r="D5286" s="458">
        <f>IF(ISNUMBER(Summary!$D$17), DATE(Summary!$D$17, 1, 1) + INT((ROW(B5248)-1)/24), DATE(2024, 1, 1) + INT((ROW(B5248)-1)/24))</f>
        <v>45510</v>
      </c>
      <c r="E5286" s="459">
        <v>0.62500000000000011</v>
      </c>
      <c r="F5286" s="780"/>
      <c r="G5286" s="780"/>
      <c r="H5286" s="460">
        <f t="shared" si="325"/>
        <v>0</v>
      </c>
      <c r="I5286" s="460">
        <f t="shared" si="326"/>
        <v>0</v>
      </c>
      <c r="J5286" s="460">
        <f t="shared" si="328"/>
        <v>0</v>
      </c>
      <c r="K5286" s="9"/>
      <c r="P5286" s="2"/>
      <c r="Q5286" s="27"/>
      <c r="R5286" s="2"/>
      <c r="S5286" s="2"/>
      <c r="T5286" s="2"/>
      <c r="U5286" s="2"/>
      <c r="V5286" s="2"/>
      <c r="W5286" s="2"/>
    </row>
    <row r="5287" spans="2:23" ht="15" customHeight="1" x14ac:dyDescent="0.35">
      <c r="B5287" s="349"/>
      <c r="C5287" s="715" t="str">
        <f t="shared" si="327"/>
        <v/>
      </c>
      <c r="D5287" s="458">
        <f>IF(ISNUMBER(Summary!$D$17), DATE(Summary!$D$17, 1, 1) + INT((ROW(B5249)-1)/24), DATE(2024, 1, 1) + INT((ROW(B5249)-1)/24))</f>
        <v>45510</v>
      </c>
      <c r="E5287" s="459">
        <v>0.66666666666666674</v>
      </c>
      <c r="F5287" s="780"/>
      <c r="G5287" s="780"/>
      <c r="H5287" s="460">
        <f t="shared" ref="H5287:H5350" si="329">IF(G5287&gt;F5287,F5287,G5287)</f>
        <v>0</v>
      </c>
      <c r="I5287" s="460">
        <f t="shared" ref="I5287:I5350" si="330">F5287-H5287</f>
        <v>0</v>
      </c>
      <c r="J5287" s="460">
        <f t="shared" si="328"/>
        <v>0</v>
      </c>
      <c r="K5287" s="9"/>
      <c r="P5287" s="2"/>
      <c r="Q5287" s="27"/>
      <c r="R5287" s="2"/>
      <c r="S5287" s="2"/>
      <c r="T5287" s="2"/>
      <c r="U5287" s="2"/>
      <c r="V5287" s="2"/>
      <c r="W5287" s="2"/>
    </row>
    <row r="5288" spans="2:23" ht="15" customHeight="1" x14ac:dyDescent="0.35">
      <c r="B5288" s="349"/>
      <c r="C5288" s="715" t="str">
        <f t="shared" ref="C5288:C5351" si="331">IF(MOD(ROW()-ROW($E$39), 24)=0, $D5288, "")</f>
        <v/>
      </c>
      <c r="D5288" s="458">
        <f>IF(ISNUMBER(Summary!$D$17), DATE(Summary!$D$17, 1, 1) + INT((ROW(B5250)-1)/24), DATE(2024, 1, 1) + INT((ROW(B5250)-1)/24))</f>
        <v>45510</v>
      </c>
      <c r="E5288" s="459">
        <v>0.70833333333333337</v>
      </c>
      <c r="F5288" s="780"/>
      <c r="G5288" s="780"/>
      <c r="H5288" s="460">
        <f t="shared" si="329"/>
        <v>0</v>
      </c>
      <c r="I5288" s="460">
        <f t="shared" si="330"/>
        <v>0</v>
      </c>
      <c r="J5288" s="460">
        <f t="shared" si="328"/>
        <v>0</v>
      </c>
      <c r="K5288" s="9"/>
      <c r="P5288" s="2"/>
      <c r="Q5288" s="27"/>
      <c r="R5288" s="2"/>
      <c r="S5288" s="2"/>
      <c r="T5288" s="2"/>
      <c r="U5288" s="2"/>
      <c r="V5288" s="2"/>
      <c r="W5288" s="2"/>
    </row>
    <row r="5289" spans="2:23" ht="15" customHeight="1" x14ac:dyDescent="0.35">
      <c r="B5289" s="349"/>
      <c r="C5289" s="715" t="str">
        <f t="shared" si="331"/>
        <v/>
      </c>
      <c r="D5289" s="458">
        <f>IF(ISNUMBER(Summary!$D$17), DATE(Summary!$D$17, 1, 1) + INT((ROW(B5251)-1)/24), DATE(2024, 1, 1) + INT((ROW(B5251)-1)/24))</f>
        <v>45510</v>
      </c>
      <c r="E5289" s="459">
        <v>0.75000000000000011</v>
      </c>
      <c r="F5289" s="780"/>
      <c r="G5289" s="780"/>
      <c r="H5289" s="460">
        <f t="shared" si="329"/>
        <v>0</v>
      </c>
      <c r="I5289" s="460">
        <f t="shared" si="330"/>
        <v>0</v>
      </c>
      <c r="J5289" s="460">
        <f t="shared" si="328"/>
        <v>0</v>
      </c>
      <c r="K5289" s="9"/>
      <c r="P5289" s="2"/>
      <c r="Q5289" s="27"/>
      <c r="R5289" s="2"/>
      <c r="S5289" s="2"/>
      <c r="T5289" s="2"/>
      <c r="U5289" s="2"/>
      <c r="V5289" s="2"/>
      <c r="W5289" s="2"/>
    </row>
    <row r="5290" spans="2:23" ht="15" customHeight="1" x14ac:dyDescent="0.35">
      <c r="B5290" s="349"/>
      <c r="C5290" s="715" t="str">
        <f t="shared" si="331"/>
        <v/>
      </c>
      <c r="D5290" s="458">
        <f>IF(ISNUMBER(Summary!$D$17), DATE(Summary!$D$17, 1, 1) + INT((ROW(B5252)-1)/24), DATE(2024, 1, 1) + INT((ROW(B5252)-1)/24))</f>
        <v>45510</v>
      </c>
      <c r="E5290" s="459">
        <v>0.79166666666666674</v>
      </c>
      <c r="F5290" s="780"/>
      <c r="G5290" s="780"/>
      <c r="H5290" s="460">
        <f t="shared" si="329"/>
        <v>0</v>
      </c>
      <c r="I5290" s="460">
        <f t="shared" si="330"/>
        <v>0</v>
      </c>
      <c r="J5290" s="460">
        <f t="shared" si="328"/>
        <v>0</v>
      </c>
      <c r="K5290" s="9"/>
      <c r="P5290" s="2"/>
      <c r="Q5290" s="27"/>
      <c r="R5290" s="2"/>
      <c r="S5290" s="2"/>
      <c r="T5290" s="2"/>
      <c r="U5290" s="2"/>
      <c r="V5290" s="2"/>
      <c r="W5290" s="2"/>
    </row>
    <row r="5291" spans="2:23" ht="15" customHeight="1" x14ac:dyDescent="0.35">
      <c r="B5291" s="349"/>
      <c r="C5291" s="715" t="str">
        <f t="shared" si="331"/>
        <v/>
      </c>
      <c r="D5291" s="458">
        <f>IF(ISNUMBER(Summary!$D$17), DATE(Summary!$D$17, 1, 1) + INT((ROW(B5253)-1)/24), DATE(2024, 1, 1) + INT((ROW(B5253)-1)/24))</f>
        <v>45510</v>
      </c>
      <c r="E5291" s="459">
        <v>0.83333333333333337</v>
      </c>
      <c r="F5291" s="780"/>
      <c r="G5291" s="780"/>
      <c r="H5291" s="460">
        <f t="shared" si="329"/>
        <v>0</v>
      </c>
      <c r="I5291" s="460">
        <f t="shared" si="330"/>
        <v>0</v>
      </c>
      <c r="J5291" s="460">
        <f t="shared" si="328"/>
        <v>0</v>
      </c>
      <c r="K5291" s="9"/>
      <c r="P5291" s="2"/>
      <c r="Q5291" s="27"/>
      <c r="R5291" s="2"/>
      <c r="S5291" s="2"/>
      <c r="T5291" s="2"/>
      <c r="U5291" s="2"/>
      <c r="V5291" s="2"/>
      <c r="W5291" s="2"/>
    </row>
    <row r="5292" spans="2:23" ht="15" customHeight="1" x14ac:dyDescent="0.35">
      <c r="B5292" s="349"/>
      <c r="C5292" s="715" t="str">
        <f t="shared" si="331"/>
        <v/>
      </c>
      <c r="D5292" s="458">
        <f>IF(ISNUMBER(Summary!$D$17), DATE(Summary!$D$17, 1, 1) + INT((ROW(B5254)-1)/24), DATE(2024, 1, 1) + INT((ROW(B5254)-1)/24))</f>
        <v>45510</v>
      </c>
      <c r="E5292" s="459">
        <v>0.87500000000000011</v>
      </c>
      <c r="F5292" s="780"/>
      <c r="G5292" s="780"/>
      <c r="H5292" s="460">
        <f t="shared" si="329"/>
        <v>0</v>
      </c>
      <c r="I5292" s="460">
        <f t="shared" si="330"/>
        <v>0</v>
      </c>
      <c r="J5292" s="460">
        <f t="shared" si="328"/>
        <v>0</v>
      </c>
      <c r="K5292" s="9"/>
      <c r="P5292" s="2"/>
      <c r="Q5292" s="27"/>
      <c r="R5292" s="2"/>
      <c r="S5292" s="2"/>
      <c r="T5292" s="2"/>
      <c r="U5292" s="2"/>
      <c r="V5292" s="2"/>
      <c r="W5292" s="2"/>
    </row>
    <row r="5293" spans="2:23" ht="15" customHeight="1" x14ac:dyDescent="0.35">
      <c r="B5293" s="349"/>
      <c r="C5293" s="715" t="str">
        <f t="shared" si="331"/>
        <v/>
      </c>
      <c r="D5293" s="458">
        <f>IF(ISNUMBER(Summary!$D$17), DATE(Summary!$D$17, 1, 1) + INT((ROW(B5255)-1)/24), DATE(2024, 1, 1) + INT((ROW(B5255)-1)/24))</f>
        <v>45510</v>
      </c>
      <c r="E5293" s="459">
        <v>0.91666666666666674</v>
      </c>
      <c r="F5293" s="780"/>
      <c r="G5293" s="780"/>
      <c r="H5293" s="460">
        <f t="shared" si="329"/>
        <v>0</v>
      </c>
      <c r="I5293" s="460">
        <f t="shared" si="330"/>
        <v>0</v>
      </c>
      <c r="J5293" s="460">
        <f t="shared" si="328"/>
        <v>0</v>
      </c>
      <c r="K5293" s="9"/>
      <c r="P5293" s="2"/>
      <c r="Q5293" s="27"/>
      <c r="R5293" s="2"/>
      <c r="S5293" s="2"/>
      <c r="T5293" s="2"/>
      <c r="U5293" s="2"/>
      <c r="V5293" s="2"/>
      <c r="W5293" s="2"/>
    </row>
    <row r="5294" spans="2:23" ht="15" customHeight="1" x14ac:dyDescent="0.35">
      <c r="B5294" s="349"/>
      <c r="C5294" s="715" t="str">
        <f t="shared" si="331"/>
        <v/>
      </c>
      <c r="D5294" s="458">
        <f>IF(ISNUMBER(Summary!$D$17), DATE(Summary!$D$17, 1, 1) + INT((ROW(B5256)-1)/24), DATE(2024, 1, 1) + INT((ROW(B5256)-1)/24))</f>
        <v>45510</v>
      </c>
      <c r="E5294" s="459">
        <v>0.95833333333333337</v>
      </c>
      <c r="F5294" s="780"/>
      <c r="G5294" s="780"/>
      <c r="H5294" s="460">
        <f t="shared" si="329"/>
        <v>0</v>
      </c>
      <c r="I5294" s="460">
        <f t="shared" si="330"/>
        <v>0</v>
      </c>
      <c r="J5294" s="460">
        <f t="shared" si="328"/>
        <v>0</v>
      </c>
      <c r="K5294" s="9"/>
      <c r="P5294" s="2"/>
      <c r="Q5294" s="27"/>
      <c r="R5294" s="2"/>
      <c r="S5294" s="2"/>
      <c r="T5294" s="2"/>
      <c r="U5294" s="2"/>
      <c r="V5294" s="2"/>
      <c r="W5294" s="2"/>
    </row>
    <row r="5295" spans="2:23" ht="15" customHeight="1" x14ac:dyDescent="0.35">
      <c r="B5295" s="457"/>
      <c r="C5295" s="715">
        <f t="shared" si="331"/>
        <v>45511</v>
      </c>
      <c r="D5295" s="458">
        <f>IF(ISNUMBER(Summary!$D$17), DATE(Summary!$D$17, 1, 1) + INT((ROW(B5257)-1)/24), DATE(2024, 1, 1) + INT((ROW(B5257)-1)/24))</f>
        <v>45511</v>
      </c>
      <c r="E5295" s="459">
        <v>3.1225022567582528E-17</v>
      </c>
      <c r="F5295" s="780"/>
      <c r="G5295" s="780"/>
      <c r="H5295" s="460">
        <f t="shared" si="329"/>
        <v>0</v>
      </c>
      <c r="I5295" s="460">
        <f t="shared" si="330"/>
        <v>0</v>
      </c>
      <c r="J5295" s="460">
        <f t="shared" si="328"/>
        <v>0</v>
      </c>
      <c r="K5295" s="9"/>
      <c r="P5295" s="2"/>
      <c r="Q5295" s="27"/>
      <c r="R5295" s="2"/>
      <c r="S5295" s="2"/>
      <c r="T5295" s="2"/>
      <c r="U5295" s="2"/>
      <c r="V5295" s="2"/>
      <c r="W5295" s="2"/>
    </row>
    <row r="5296" spans="2:23" ht="15" customHeight="1" x14ac:dyDescent="0.35">
      <c r="B5296" s="349"/>
      <c r="C5296" s="715" t="str">
        <f t="shared" si="331"/>
        <v/>
      </c>
      <c r="D5296" s="458">
        <f>IF(ISNUMBER(Summary!$D$17), DATE(Summary!$D$17, 1, 1) + INT((ROW(B5258)-1)/24), DATE(2024, 1, 1) + INT((ROW(B5258)-1)/24))</f>
        <v>45511</v>
      </c>
      <c r="E5296" s="459">
        <v>4.1666666666666699E-2</v>
      </c>
      <c r="F5296" s="780"/>
      <c r="G5296" s="780"/>
      <c r="H5296" s="460">
        <f t="shared" si="329"/>
        <v>0</v>
      </c>
      <c r="I5296" s="460">
        <f t="shared" si="330"/>
        <v>0</v>
      </c>
      <c r="J5296" s="460">
        <f t="shared" si="328"/>
        <v>0</v>
      </c>
      <c r="K5296" s="9"/>
      <c r="P5296" s="2"/>
      <c r="Q5296" s="27"/>
      <c r="R5296" s="2"/>
      <c r="S5296" s="2"/>
      <c r="T5296" s="2"/>
      <c r="U5296" s="2"/>
      <c r="V5296" s="2"/>
      <c r="W5296" s="2"/>
    </row>
    <row r="5297" spans="2:23" ht="15" customHeight="1" x14ac:dyDescent="0.35">
      <c r="B5297" s="349"/>
      <c r="C5297" s="715" t="str">
        <f t="shared" si="331"/>
        <v/>
      </c>
      <c r="D5297" s="458">
        <f>IF(ISNUMBER(Summary!$D$17), DATE(Summary!$D$17, 1, 1) + INT((ROW(B5259)-1)/24), DATE(2024, 1, 1) + INT((ROW(B5259)-1)/24))</f>
        <v>45511</v>
      </c>
      <c r="E5297" s="459">
        <v>8.333333333333337E-2</v>
      </c>
      <c r="F5297" s="780"/>
      <c r="G5297" s="780"/>
      <c r="H5297" s="460">
        <f t="shared" si="329"/>
        <v>0</v>
      </c>
      <c r="I5297" s="460">
        <f t="shared" si="330"/>
        <v>0</v>
      </c>
      <c r="J5297" s="460">
        <f t="shared" si="328"/>
        <v>0</v>
      </c>
      <c r="K5297" s="9"/>
      <c r="P5297" s="2"/>
      <c r="Q5297" s="27"/>
      <c r="R5297" s="2"/>
      <c r="S5297" s="2"/>
      <c r="T5297" s="2"/>
      <c r="U5297" s="2"/>
      <c r="V5297" s="2"/>
      <c r="W5297" s="2"/>
    </row>
    <row r="5298" spans="2:23" ht="15" customHeight="1" x14ac:dyDescent="0.35">
      <c r="B5298" s="349"/>
      <c r="C5298" s="715" t="str">
        <f t="shared" si="331"/>
        <v/>
      </c>
      <c r="D5298" s="458">
        <f>IF(ISNUMBER(Summary!$D$17), DATE(Summary!$D$17, 1, 1) + INT((ROW(B5260)-1)/24), DATE(2024, 1, 1) + INT((ROW(B5260)-1)/24))</f>
        <v>45511</v>
      </c>
      <c r="E5298" s="459">
        <v>0.12500000000000006</v>
      </c>
      <c r="F5298" s="780"/>
      <c r="G5298" s="780"/>
      <c r="H5298" s="460">
        <f t="shared" si="329"/>
        <v>0</v>
      </c>
      <c r="I5298" s="460">
        <f t="shared" si="330"/>
        <v>0</v>
      </c>
      <c r="J5298" s="460">
        <f t="shared" si="328"/>
        <v>0</v>
      </c>
      <c r="K5298" s="9"/>
      <c r="P5298" s="2"/>
      <c r="Q5298" s="27"/>
      <c r="R5298" s="2"/>
      <c r="S5298" s="2"/>
      <c r="T5298" s="2"/>
      <c r="U5298" s="2"/>
      <c r="V5298" s="2"/>
      <c r="W5298" s="2"/>
    </row>
    <row r="5299" spans="2:23" ht="15" customHeight="1" x14ac:dyDescent="0.35">
      <c r="B5299" s="349"/>
      <c r="C5299" s="715" t="str">
        <f t="shared" si="331"/>
        <v/>
      </c>
      <c r="D5299" s="458">
        <f>IF(ISNUMBER(Summary!$D$17), DATE(Summary!$D$17, 1, 1) + INT((ROW(B5261)-1)/24), DATE(2024, 1, 1) + INT((ROW(B5261)-1)/24))</f>
        <v>45511</v>
      </c>
      <c r="E5299" s="459">
        <v>0.16666666666666669</v>
      </c>
      <c r="F5299" s="780"/>
      <c r="G5299" s="780"/>
      <c r="H5299" s="460">
        <f t="shared" si="329"/>
        <v>0</v>
      </c>
      <c r="I5299" s="460">
        <f t="shared" si="330"/>
        <v>0</v>
      </c>
      <c r="J5299" s="460">
        <f t="shared" si="328"/>
        <v>0</v>
      </c>
      <c r="K5299" s="9"/>
      <c r="P5299" s="2"/>
      <c r="Q5299" s="27"/>
      <c r="R5299" s="2"/>
      <c r="S5299" s="2"/>
      <c r="T5299" s="2"/>
      <c r="U5299" s="2"/>
      <c r="V5299" s="2"/>
      <c r="W5299" s="2"/>
    </row>
    <row r="5300" spans="2:23" ht="15" customHeight="1" x14ac:dyDescent="0.35">
      <c r="B5300" s="349"/>
      <c r="C5300" s="715" t="str">
        <f t="shared" si="331"/>
        <v/>
      </c>
      <c r="D5300" s="458">
        <f>IF(ISNUMBER(Summary!$D$17), DATE(Summary!$D$17, 1, 1) + INT((ROW(B5262)-1)/24), DATE(2024, 1, 1) + INT((ROW(B5262)-1)/24))</f>
        <v>45511</v>
      </c>
      <c r="E5300" s="459">
        <v>0.20833333333333337</v>
      </c>
      <c r="F5300" s="780"/>
      <c r="G5300" s="780"/>
      <c r="H5300" s="460">
        <f t="shared" si="329"/>
        <v>0</v>
      </c>
      <c r="I5300" s="460">
        <f t="shared" si="330"/>
        <v>0</v>
      </c>
      <c r="J5300" s="460">
        <f t="shared" si="328"/>
        <v>0</v>
      </c>
      <c r="K5300" s="9"/>
      <c r="P5300" s="2"/>
      <c r="Q5300" s="27"/>
      <c r="R5300" s="2"/>
      <c r="S5300" s="2"/>
      <c r="T5300" s="2"/>
      <c r="U5300" s="2"/>
      <c r="V5300" s="2"/>
      <c r="W5300" s="2"/>
    </row>
    <row r="5301" spans="2:23" ht="15" customHeight="1" x14ac:dyDescent="0.35">
      <c r="B5301" s="349"/>
      <c r="C5301" s="715" t="str">
        <f t="shared" si="331"/>
        <v/>
      </c>
      <c r="D5301" s="458">
        <f>IF(ISNUMBER(Summary!$D$17), DATE(Summary!$D$17, 1, 1) + INT((ROW(B5263)-1)/24), DATE(2024, 1, 1) + INT((ROW(B5263)-1)/24))</f>
        <v>45511</v>
      </c>
      <c r="E5301" s="459">
        <v>0.25</v>
      </c>
      <c r="F5301" s="780"/>
      <c r="G5301" s="780"/>
      <c r="H5301" s="460">
        <f t="shared" si="329"/>
        <v>0</v>
      </c>
      <c r="I5301" s="460">
        <f t="shared" si="330"/>
        <v>0</v>
      </c>
      <c r="J5301" s="460">
        <f t="shared" si="328"/>
        <v>0</v>
      </c>
      <c r="K5301" s="9"/>
      <c r="P5301" s="2"/>
      <c r="Q5301" s="27"/>
      <c r="R5301" s="2"/>
      <c r="S5301" s="2"/>
      <c r="T5301" s="2"/>
      <c r="U5301" s="2"/>
      <c r="V5301" s="2"/>
      <c r="W5301" s="2"/>
    </row>
    <row r="5302" spans="2:23" ht="15" customHeight="1" x14ac:dyDescent="0.35">
      <c r="B5302" s="349"/>
      <c r="C5302" s="715" t="str">
        <f t="shared" si="331"/>
        <v/>
      </c>
      <c r="D5302" s="458">
        <f>IF(ISNUMBER(Summary!$D$17), DATE(Summary!$D$17, 1, 1) + INT((ROW(B5264)-1)/24), DATE(2024, 1, 1) + INT((ROW(B5264)-1)/24))</f>
        <v>45511</v>
      </c>
      <c r="E5302" s="459">
        <v>0.29166666666666669</v>
      </c>
      <c r="F5302" s="780"/>
      <c r="G5302" s="780"/>
      <c r="H5302" s="460">
        <f t="shared" si="329"/>
        <v>0</v>
      </c>
      <c r="I5302" s="460">
        <f t="shared" si="330"/>
        <v>0</v>
      </c>
      <c r="J5302" s="460">
        <f t="shared" si="328"/>
        <v>0</v>
      </c>
      <c r="K5302" s="9"/>
      <c r="P5302" s="2"/>
      <c r="Q5302" s="27"/>
      <c r="R5302" s="2"/>
      <c r="S5302" s="2"/>
      <c r="T5302" s="2"/>
      <c r="U5302" s="2"/>
      <c r="V5302" s="2"/>
      <c r="W5302" s="2"/>
    </row>
    <row r="5303" spans="2:23" ht="15" customHeight="1" x14ac:dyDescent="0.35">
      <c r="B5303" s="349"/>
      <c r="C5303" s="715" t="str">
        <f t="shared" si="331"/>
        <v/>
      </c>
      <c r="D5303" s="458">
        <f>IF(ISNUMBER(Summary!$D$17), DATE(Summary!$D$17, 1, 1) + INT((ROW(B5265)-1)/24), DATE(2024, 1, 1) + INT((ROW(B5265)-1)/24))</f>
        <v>45511</v>
      </c>
      <c r="E5303" s="459">
        <v>0.33333333333333337</v>
      </c>
      <c r="F5303" s="780"/>
      <c r="G5303" s="780"/>
      <c r="H5303" s="460">
        <f t="shared" si="329"/>
        <v>0</v>
      </c>
      <c r="I5303" s="460">
        <f t="shared" si="330"/>
        <v>0</v>
      </c>
      <c r="J5303" s="460">
        <f t="shared" si="328"/>
        <v>0</v>
      </c>
      <c r="K5303" s="9"/>
      <c r="P5303" s="2"/>
      <c r="Q5303" s="27"/>
      <c r="R5303" s="2"/>
      <c r="S5303" s="2"/>
      <c r="T5303" s="2"/>
      <c r="U5303" s="2"/>
      <c r="V5303" s="2"/>
      <c r="W5303" s="2"/>
    </row>
    <row r="5304" spans="2:23" ht="15" customHeight="1" x14ac:dyDescent="0.35">
      <c r="B5304" s="349"/>
      <c r="C5304" s="715" t="str">
        <f t="shared" si="331"/>
        <v/>
      </c>
      <c r="D5304" s="458">
        <f>IF(ISNUMBER(Summary!$D$17), DATE(Summary!$D$17, 1, 1) + INT((ROW(B5266)-1)/24), DATE(2024, 1, 1) + INT((ROW(B5266)-1)/24))</f>
        <v>45511</v>
      </c>
      <c r="E5304" s="459">
        <v>0.375</v>
      </c>
      <c r="F5304" s="780"/>
      <c r="G5304" s="780"/>
      <c r="H5304" s="460">
        <f t="shared" si="329"/>
        <v>0</v>
      </c>
      <c r="I5304" s="460">
        <f t="shared" si="330"/>
        <v>0</v>
      </c>
      <c r="J5304" s="460">
        <f t="shared" si="328"/>
        <v>0</v>
      </c>
      <c r="K5304" s="9"/>
      <c r="P5304" s="2"/>
      <c r="Q5304" s="27"/>
      <c r="R5304" s="2"/>
      <c r="S5304" s="2"/>
      <c r="T5304" s="2"/>
      <c r="U5304" s="2"/>
      <c r="V5304" s="2"/>
      <c r="W5304" s="2"/>
    </row>
    <row r="5305" spans="2:23" ht="15" customHeight="1" x14ac:dyDescent="0.35">
      <c r="B5305" s="349"/>
      <c r="C5305" s="715" t="str">
        <f t="shared" si="331"/>
        <v/>
      </c>
      <c r="D5305" s="458">
        <f>IF(ISNUMBER(Summary!$D$17), DATE(Summary!$D$17, 1, 1) + INT((ROW(B5267)-1)/24), DATE(2024, 1, 1) + INT((ROW(B5267)-1)/24))</f>
        <v>45511</v>
      </c>
      <c r="E5305" s="459">
        <v>0.41666666666666669</v>
      </c>
      <c r="F5305" s="780"/>
      <c r="G5305" s="780"/>
      <c r="H5305" s="460">
        <f t="shared" si="329"/>
        <v>0</v>
      </c>
      <c r="I5305" s="460">
        <f t="shared" si="330"/>
        <v>0</v>
      </c>
      <c r="J5305" s="460">
        <f t="shared" si="328"/>
        <v>0</v>
      </c>
      <c r="K5305" s="9"/>
      <c r="P5305" s="2"/>
      <c r="Q5305" s="27"/>
      <c r="R5305" s="2"/>
      <c r="S5305" s="2"/>
      <c r="T5305" s="2"/>
      <c r="U5305" s="2"/>
      <c r="V5305" s="2"/>
      <c r="W5305" s="2"/>
    </row>
    <row r="5306" spans="2:23" ht="15" customHeight="1" x14ac:dyDescent="0.35">
      <c r="B5306" s="349"/>
      <c r="C5306" s="715" t="str">
        <f t="shared" si="331"/>
        <v/>
      </c>
      <c r="D5306" s="458">
        <f>IF(ISNUMBER(Summary!$D$17), DATE(Summary!$D$17, 1, 1) + INT((ROW(B5268)-1)/24), DATE(2024, 1, 1) + INT((ROW(B5268)-1)/24))</f>
        <v>45511</v>
      </c>
      <c r="E5306" s="459">
        <v>0.45833333333333337</v>
      </c>
      <c r="F5306" s="780"/>
      <c r="G5306" s="780"/>
      <c r="H5306" s="460">
        <f t="shared" si="329"/>
        <v>0</v>
      </c>
      <c r="I5306" s="460">
        <f t="shared" si="330"/>
        <v>0</v>
      </c>
      <c r="J5306" s="460">
        <f t="shared" si="328"/>
        <v>0</v>
      </c>
      <c r="K5306" s="9"/>
      <c r="P5306" s="2"/>
      <c r="Q5306" s="27"/>
      <c r="R5306" s="2"/>
      <c r="S5306" s="2"/>
      <c r="T5306" s="2"/>
      <c r="U5306" s="2"/>
      <c r="V5306" s="2"/>
      <c r="W5306" s="2"/>
    </row>
    <row r="5307" spans="2:23" ht="15" customHeight="1" x14ac:dyDescent="0.35">
      <c r="B5307" s="349"/>
      <c r="C5307" s="715" t="str">
        <f t="shared" si="331"/>
        <v/>
      </c>
      <c r="D5307" s="458">
        <f>IF(ISNUMBER(Summary!$D$17), DATE(Summary!$D$17, 1, 1) + INT((ROW(B5269)-1)/24), DATE(2024, 1, 1) + INT((ROW(B5269)-1)/24))</f>
        <v>45511</v>
      </c>
      <c r="E5307" s="459">
        <v>0.50000000000000011</v>
      </c>
      <c r="F5307" s="780"/>
      <c r="G5307" s="780"/>
      <c r="H5307" s="460">
        <f t="shared" si="329"/>
        <v>0</v>
      </c>
      <c r="I5307" s="460">
        <f t="shared" si="330"/>
        <v>0</v>
      </c>
      <c r="J5307" s="460">
        <f t="shared" si="328"/>
        <v>0</v>
      </c>
      <c r="K5307" s="9"/>
      <c r="P5307" s="2"/>
      <c r="Q5307" s="27"/>
      <c r="R5307" s="2"/>
      <c r="S5307" s="2"/>
      <c r="T5307" s="2"/>
      <c r="U5307" s="2"/>
      <c r="V5307" s="2"/>
      <c r="W5307" s="2"/>
    </row>
    <row r="5308" spans="2:23" ht="15" customHeight="1" x14ac:dyDescent="0.35">
      <c r="B5308" s="349"/>
      <c r="C5308" s="715" t="str">
        <f t="shared" si="331"/>
        <v/>
      </c>
      <c r="D5308" s="458">
        <f>IF(ISNUMBER(Summary!$D$17), DATE(Summary!$D$17, 1, 1) + INT((ROW(B5270)-1)/24), DATE(2024, 1, 1) + INT((ROW(B5270)-1)/24))</f>
        <v>45511</v>
      </c>
      <c r="E5308" s="459">
        <v>0.54166666666666674</v>
      </c>
      <c r="F5308" s="780"/>
      <c r="G5308" s="780"/>
      <c r="H5308" s="460">
        <f t="shared" si="329"/>
        <v>0</v>
      </c>
      <c r="I5308" s="460">
        <f t="shared" si="330"/>
        <v>0</v>
      </c>
      <c r="J5308" s="460">
        <f t="shared" si="328"/>
        <v>0</v>
      </c>
      <c r="K5308" s="9"/>
      <c r="P5308" s="2"/>
      <c r="Q5308" s="27"/>
      <c r="R5308" s="2"/>
      <c r="S5308" s="2"/>
      <c r="T5308" s="2"/>
      <c r="U5308" s="2"/>
      <c r="V5308" s="2"/>
      <c r="W5308" s="2"/>
    </row>
    <row r="5309" spans="2:23" ht="15" customHeight="1" x14ac:dyDescent="0.35">
      <c r="B5309" s="349"/>
      <c r="C5309" s="715" t="str">
        <f t="shared" si="331"/>
        <v/>
      </c>
      <c r="D5309" s="458">
        <f>IF(ISNUMBER(Summary!$D$17), DATE(Summary!$D$17, 1, 1) + INT((ROW(B5271)-1)/24), DATE(2024, 1, 1) + INT((ROW(B5271)-1)/24))</f>
        <v>45511</v>
      </c>
      <c r="E5309" s="459">
        <v>0.58333333333333337</v>
      </c>
      <c r="F5309" s="780"/>
      <c r="G5309" s="780"/>
      <c r="H5309" s="460">
        <f t="shared" si="329"/>
        <v>0</v>
      </c>
      <c r="I5309" s="460">
        <f t="shared" si="330"/>
        <v>0</v>
      </c>
      <c r="J5309" s="460">
        <f t="shared" si="328"/>
        <v>0</v>
      </c>
      <c r="K5309" s="9"/>
      <c r="P5309" s="2"/>
      <c r="Q5309" s="27"/>
      <c r="R5309" s="2"/>
      <c r="S5309" s="2"/>
      <c r="T5309" s="2"/>
      <c r="U5309" s="2"/>
      <c r="V5309" s="2"/>
      <c r="W5309" s="2"/>
    </row>
    <row r="5310" spans="2:23" ht="15" customHeight="1" x14ac:dyDescent="0.35">
      <c r="B5310" s="349"/>
      <c r="C5310" s="715" t="str">
        <f t="shared" si="331"/>
        <v/>
      </c>
      <c r="D5310" s="458">
        <f>IF(ISNUMBER(Summary!$D$17), DATE(Summary!$D$17, 1, 1) + INT((ROW(B5272)-1)/24), DATE(2024, 1, 1) + INT((ROW(B5272)-1)/24))</f>
        <v>45511</v>
      </c>
      <c r="E5310" s="459">
        <v>0.62500000000000011</v>
      </c>
      <c r="F5310" s="780"/>
      <c r="G5310" s="780"/>
      <c r="H5310" s="460">
        <f t="shared" si="329"/>
        <v>0</v>
      </c>
      <c r="I5310" s="460">
        <f t="shared" si="330"/>
        <v>0</v>
      </c>
      <c r="J5310" s="460">
        <f t="shared" si="328"/>
        <v>0</v>
      </c>
      <c r="K5310" s="9"/>
      <c r="P5310" s="2"/>
      <c r="Q5310" s="27"/>
      <c r="R5310" s="2"/>
      <c r="S5310" s="2"/>
      <c r="T5310" s="2"/>
      <c r="U5310" s="2"/>
      <c r="V5310" s="2"/>
      <c r="W5310" s="2"/>
    </row>
    <row r="5311" spans="2:23" ht="15" customHeight="1" x14ac:dyDescent="0.35">
      <c r="B5311" s="349"/>
      <c r="C5311" s="715" t="str">
        <f t="shared" si="331"/>
        <v/>
      </c>
      <c r="D5311" s="458">
        <f>IF(ISNUMBER(Summary!$D$17), DATE(Summary!$D$17, 1, 1) + INT((ROW(B5273)-1)/24), DATE(2024, 1, 1) + INT((ROW(B5273)-1)/24))</f>
        <v>45511</v>
      </c>
      <c r="E5311" s="459">
        <v>0.66666666666666674</v>
      </c>
      <c r="F5311" s="780"/>
      <c r="G5311" s="780"/>
      <c r="H5311" s="460">
        <f t="shared" si="329"/>
        <v>0</v>
      </c>
      <c r="I5311" s="460">
        <f t="shared" si="330"/>
        <v>0</v>
      </c>
      <c r="J5311" s="460">
        <f t="shared" si="328"/>
        <v>0</v>
      </c>
      <c r="K5311" s="9"/>
      <c r="P5311" s="2"/>
      <c r="Q5311" s="27"/>
      <c r="R5311" s="2"/>
      <c r="S5311" s="2"/>
      <c r="T5311" s="2"/>
      <c r="U5311" s="2"/>
      <c r="V5311" s="2"/>
      <c r="W5311" s="2"/>
    </row>
    <row r="5312" spans="2:23" ht="15" customHeight="1" x14ac:dyDescent="0.35">
      <c r="B5312" s="349"/>
      <c r="C5312" s="715" t="str">
        <f t="shared" si="331"/>
        <v/>
      </c>
      <c r="D5312" s="458">
        <f>IF(ISNUMBER(Summary!$D$17), DATE(Summary!$D$17, 1, 1) + INT((ROW(B5274)-1)/24), DATE(2024, 1, 1) + INT((ROW(B5274)-1)/24))</f>
        <v>45511</v>
      </c>
      <c r="E5312" s="459">
        <v>0.70833333333333337</v>
      </c>
      <c r="F5312" s="780"/>
      <c r="G5312" s="780"/>
      <c r="H5312" s="460">
        <f t="shared" si="329"/>
        <v>0</v>
      </c>
      <c r="I5312" s="460">
        <f t="shared" si="330"/>
        <v>0</v>
      </c>
      <c r="J5312" s="460">
        <f t="shared" ref="J5312:J5375" si="332">G5312-H5312</f>
        <v>0</v>
      </c>
      <c r="K5312" s="9"/>
      <c r="P5312" s="2"/>
      <c r="Q5312" s="27"/>
      <c r="R5312" s="2"/>
      <c r="S5312" s="2"/>
      <c r="T5312" s="2"/>
      <c r="U5312" s="2"/>
      <c r="V5312" s="2"/>
      <c r="W5312" s="2"/>
    </row>
    <row r="5313" spans="2:23" ht="15" customHeight="1" x14ac:dyDescent="0.35">
      <c r="B5313" s="349"/>
      <c r="C5313" s="715" t="str">
        <f t="shared" si="331"/>
        <v/>
      </c>
      <c r="D5313" s="458">
        <f>IF(ISNUMBER(Summary!$D$17), DATE(Summary!$D$17, 1, 1) + INT((ROW(B5275)-1)/24), DATE(2024, 1, 1) + INT((ROW(B5275)-1)/24))</f>
        <v>45511</v>
      </c>
      <c r="E5313" s="459">
        <v>0.75000000000000011</v>
      </c>
      <c r="F5313" s="780"/>
      <c r="G5313" s="780"/>
      <c r="H5313" s="460">
        <f t="shared" si="329"/>
        <v>0</v>
      </c>
      <c r="I5313" s="460">
        <f t="shared" si="330"/>
        <v>0</v>
      </c>
      <c r="J5313" s="460">
        <f t="shared" si="332"/>
        <v>0</v>
      </c>
      <c r="K5313" s="9"/>
      <c r="P5313" s="2"/>
      <c r="Q5313" s="27"/>
      <c r="R5313" s="2"/>
      <c r="S5313" s="2"/>
      <c r="T5313" s="2"/>
      <c r="U5313" s="2"/>
      <c r="V5313" s="2"/>
      <c r="W5313" s="2"/>
    </row>
    <row r="5314" spans="2:23" ht="15" customHeight="1" x14ac:dyDescent="0.35">
      <c r="B5314" s="349"/>
      <c r="C5314" s="715" t="str">
        <f t="shared" si="331"/>
        <v/>
      </c>
      <c r="D5314" s="458">
        <f>IF(ISNUMBER(Summary!$D$17), DATE(Summary!$D$17, 1, 1) + INT((ROW(B5276)-1)/24), DATE(2024, 1, 1) + INT((ROW(B5276)-1)/24))</f>
        <v>45511</v>
      </c>
      <c r="E5314" s="459">
        <v>0.79166666666666674</v>
      </c>
      <c r="F5314" s="780"/>
      <c r="G5314" s="780"/>
      <c r="H5314" s="460">
        <f t="shared" si="329"/>
        <v>0</v>
      </c>
      <c r="I5314" s="460">
        <f t="shared" si="330"/>
        <v>0</v>
      </c>
      <c r="J5314" s="460">
        <f t="shared" si="332"/>
        <v>0</v>
      </c>
      <c r="K5314" s="9"/>
      <c r="P5314" s="2"/>
      <c r="Q5314" s="27"/>
      <c r="R5314" s="2"/>
      <c r="S5314" s="2"/>
      <c r="T5314" s="2"/>
      <c r="U5314" s="2"/>
      <c r="V5314" s="2"/>
      <c r="W5314" s="2"/>
    </row>
    <row r="5315" spans="2:23" ht="15" customHeight="1" x14ac:dyDescent="0.35">
      <c r="B5315" s="349"/>
      <c r="C5315" s="715" t="str">
        <f t="shared" si="331"/>
        <v/>
      </c>
      <c r="D5315" s="458">
        <f>IF(ISNUMBER(Summary!$D$17), DATE(Summary!$D$17, 1, 1) + INT((ROW(B5277)-1)/24), DATE(2024, 1, 1) + INT((ROW(B5277)-1)/24))</f>
        <v>45511</v>
      </c>
      <c r="E5315" s="459">
        <v>0.83333333333333337</v>
      </c>
      <c r="F5315" s="780"/>
      <c r="G5315" s="780"/>
      <c r="H5315" s="460">
        <f t="shared" si="329"/>
        <v>0</v>
      </c>
      <c r="I5315" s="460">
        <f t="shared" si="330"/>
        <v>0</v>
      </c>
      <c r="J5315" s="460">
        <f t="shared" si="332"/>
        <v>0</v>
      </c>
      <c r="K5315" s="9"/>
      <c r="P5315" s="2"/>
      <c r="Q5315" s="27"/>
      <c r="R5315" s="2"/>
      <c r="S5315" s="2"/>
      <c r="T5315" s="2"/>
      <c r="U5315" s="2"/>
      <c r="V5315" s="2"/>
      <c r="W5315" s="2"/>
    </row>
    <row r="5316" spans="2:23" ht="15" customHeight="1" x14ac:dyDescent="0.35">
      <c r="B5316" s="349"/>
      <c r="C5316" s="715" t="str">
        <f t="shared" si="331"/>
        <v/>
      </c>
      <c r="D5316" s="458">
        <f>IF(ISNUMBER(Summary!$D$17), DATE(Summary!$D$17, 1, 1) + INT((ROW(B5278)-1)/24), DATE(2024, 1, 1) + INT((ROW(B5278)-1)/24))</f>
        <v>45511</v>
      </c>
      <c r="E5316" s="459">
        <v>0.87500000000000011</v>
      </c>
      <c r="F5316" s="780"/>
      <c r="G5316" s="780"/>
      <c r="H5316" s="460">
        <f t="shared" si="329"/>
        <v>0</v>
      </c>
      <c r="I5316" s="460">
        <f t="shared" si="330"/>
        <v>0</v>
      </c>
      <c r="J5316" s="460">
        <f t="shared" si="332"/>
        <v>0</v>
      </c>
      <c r="K5316" s="9"/>
      <c r="P5316" s="2"/>
      <c r="Q5316" s="27"/>
      <c r="R5316" s="2"/>
      <c r="S5316" s="2"/>
      <c r="T5316" s="2"/>
      <c r="U5316" s="2"/>
      <c r="V5316" s="2"/>
      <c r="W5316" s="2"/>
    </row>
    <row r="5317" spans="2:23" ht="15" customHeight="1" x14ac:dyDescent="0.35">
      <c r="B5317" s="349"/>
      <c r="C5317" s="715" t="str">
        <f t="shared" si="331"/>
        <v/>
      </c>
      <c r="D5317" s="458">
        <f>IF(ISNUMBER(Summary!$D$17), DATE(Summary!$D$17, 1, 1) + INT((ROW(B5279)-1)/24), DATE(2024, 1, 1) + INT((ROW(B5279)-1)/24))</f>
        <v>45511</v>
      </c>
      <c r="E5317" s="459">
        <v>0.91666666666666674</v>
      </c>
      <c r="F5317" s="780"/>
      <c r="G5317" s="780"/>
      <c r="H5317" s="460">
        <f t="shared" si="329"/>
        <v>0</v>
      </c>
      <c r="I5317" s="460">
        <f t="shared" si="330"/>
        <v>0</v>
      </c>
      <c r="J5317" s="460">
        <f t="shared" si="332"/>
        <v>0</v>
      </c>
      <c r="K5317" s="9"/>
      <c r="P5317" s="2"/>
      <c r="Q5317" s="27"/>
      <c r="R5317" s="2"/>
      <c r="S5317" s="2"/>
      <c r="T5317" s="2"/>
      <c r="U5317" s="2"/>
      <c r="V5317" s="2"/>
      <c r="W5317" s="2"/>
    </row>
    <row r="5318" spans="2:23" ht="15" customHeight="1" x14ac:dyDescent="0.35">
      <c r="B5318" s="349"/>
      <c r="C5318" s="715" t="str">
        <f t="shared" si="331"/>
        <v/>
      </c>
      <c r="D5318" s="458">
        <f>IF(ISNUMBER(Summary!$D$17), DATE(Summary!$D$17, 1, 1) + INT((ROW(B5280)-1)/24), DATE(2024, 1, 1) + INT((ROW(B5280)-1)/24))</f>
        <v>45511</v>
      </c>
      <c r="E5318" s="459">
        <v>0.95833333333333337</v>
      </c>
      <c r="F5318" s="780"/>
      <c r="G5318" s="780"/>
      <c r="H5318" s="460">
        <f t="shared" si="329"/>
        <v>0</v>
      </c>
      <c r="I5318" s="460">
        <f t="shared" si="330"/>
        <v>0</v>
      </c>
      <c r="J5318" s="460">
        <f t="shared" si="332"/>
        <v>0</v>
      </c>
      <c r="K5318" s="9"/>
      <c r="P5318" s="2"/>
      <c r="Q5318" s="27"/>
      <c r="R5318" s="2"/>
      <c r="S5318" s="2"/>
      <c r="T5318" s="2"/>
      <c r="U5318" s="2"/>
      <c r="V5318" s="2"/>
      <c r="W5318" s="2"/>
    </row>
    <row r="5319" spans="2:23" ht="15" customHeight="1" x14ac:dyDescent="0.35">
      <c r="B5319" s="457"/>
      <c r="C5319" s="715">
        <f t="shared" si="331"/>
        <v>45512</v>
      </c>
      <c r="D5319" s="458">
        <f>IF(ISNUMBER(Summary!$D$17), DATE(Summary!$D$17, 1, 1) + INT((ROW(B5281)-1)/24), DATE(2024, 1, 1) + INT((ROW(B5281)-1)/24))</f>
        <v>45512</v>
      </c>
      <c r="E5319" s="459">
        <v>3.1225022567582528E-17</v>
      </c>
      <c r="F5319" s="780"/>
      <c r="G5319" s="780"/>
      <c r="H5319" s="460">
        <f t="shared" si="329"/>
        <v>0</v>
      </c>
      <c r="I5319" s="460">
        <f t="shared" si="330"/>
        <v>0</v>
      </c>
      <c r="J5319" s="460">
        <f t="shared" si="332"/>
        <v>0</v>
      </c>
      <c r="K5319" s="9"/>
      <c r="P5319" s="2"/>
      <c r="Q5319" s="27"/>
      <c r="R5319" s="2"/>
      <c r="S5319" s="2"/>
      <c r="T5319" s="2"/>
      <c r="U5319" s="2"/>
      <c r="V5319" s="2"/>
      <c r="W5319" s="2"/>
    </row>
    <row r="5320" spans="2:23" ht="15" customHeight="1" x14ac:dyDescent="0.35">
      <c r="B5320" s="349"/>
      <c r="C5320" s="715" t="str">
        <f t="shared" si="331"/>
        <v/>
      </c>
      <c r="D5320" s="458">
        <f>IF(ISNUMBER(Summary!$D$17), DATE(Summary!$D$17, 1, 1) + INT((ROW(B5282)-1)/24), DATE(2024, 1, 1) + INT((ROW(B5282)-1)/24))</f>
        <v>45512</v>
      </c>
      <c r="E5320" s="459">
        <v>4.1666666666666699E-2</v>
      </c>
      <c r="F5320" s="780"/>
      <c r="G5320" s="780"/>
      <c r="H5320" s="460">
        <f t="shared" si="329"/>
        <v>0</v>
      </c>
      <c r="I5320" s="460">
        <f t="shared" si="330"/>
        <v>0</v>
      </c>
      <c r="J5320" s="460">
        <f t="shared" si="332"/>
        <v>0</v>
      </c>
      <c r="K5320" s="9"/>
      <c r="P5320" s="2"/>
      <c r="Q5320" s="27"/>
      <c r="R5320" s="2"/>
      <c r="S5320" s="2"/>
      <c r="T5320" s="2"/>
      <c r="U5320" s="2"/>
      <c r="V5320" s="2"/>
      <c r="W5320" s="2"/>
    </row>
    <row r="5321" spans="2:23" ht="15" customHeight="1" x14ac:dyDescent="0.35">
      <c r="B5321" s="349"/>
      <c r="C5321" s="715" t="str">
        <f t="shared" si="331"/>
        <v/>
      </c>
      <c r="D5321" s="458">
        <f>IF(ISNUMBER(Summary!$D$17), DATE(Summary!$D$17, 1, 1) + INT((ROW(B5283)-1)/24), DATE(2024, 1, 1) + INT((ROW(B5283)-1)/24))</f>
        <v>45512</v>
      </c>
      <c r="E5321" s="459">
        <v>8.333333333333337E-2</v>
      </c>
      <c r="F5321" s="780"/>
      <c r="G5321" s="780"/>
      <c r="H5321" s="460">
        <f t="shared" si="329"/>
        <v>0</v>
      </c>
      <c r="I5321" s="460">
        <f t="shared" si="330"/>
        <v>0</v>
      </c>
      <c r="J5321" s="460">
        <f t="shared" si="332"/>
        <v>0</v>
      </c>
      <c r="K5321" s="9"/>
      <c r="P5321" s="2"/>
      <c r="Q5321" s="27"/>
      <c r="R5321" s="2"/>
      <c r="S5321" s="2"/>
      <c r="T5321" s="2"/>
      <c r="U5321" s="2"/>
      <c r="V5321" s="2"/>
      <c r="W5321" s="2"/>
    </row>
    <row r="5322" spans="2:23" ht="15" customHeight="1" x14ac:dyDescent="0.35">
      <c r="B5322" s="349"/>
      <c r="C5322" s="715" t="str">
        <f t="shared" si="331"/>
        <v/>
      </c>
      <c r="D5322" s="458">
        <f>IF(ISNUMBER(Summary!$D$17), DATE(Summary!$D$17, 1, 1) + INT((ROW(B5284)-1)/24), DATE(2024, 1, 1) + INT((ROW(B5284)-1)/24))</f>
        <v>45512</v>
      </c>
      <c r="E5322" s="459">
        <v>0.12500000000000006</v>
      </c>
      <c r="F5322" s="780"/>
      <c r="G5322" s="780"/>
      <c r="H5322" s="460">
        <f t="shared" si="329"/>
        <v>0</v>
      </c>
      <c r="I5322" s="460">
        <f t="shared" si="330"/>
        <v>0</v>
      </c>
      <c r="J5322" s="460">
        <f t="shared" si="332"/>
        <v>0</v>
      </c>
      <c r="K5322" s="9"/>
      <c r="P5322" s="2"/>
      <c r="Q5322" s="27"/>
      <c r="R5322" s="2"/>
      <c r="S5322" s="2"/>
      <c r="T5322" s="2"/>
      <c r="U5322" s="2"/>
      <c r="V5322" s="2"/>
      <c r="W5322" s="2"/>
    </row>
    <row r="5323" spans="2:23" ht="15" customHeight="1" x14ac:dyDescent="0.35">
      <c r="B5323" s="349"/>
      <c r="C5323" s="715" t="str">
        <f t="shared" si="331"/>
        <v/>
      </c>
      <c r="D5323" s="458">
        <f>IF(ISNUMBER(Summary!$D$17), DATE(Summary!$D$17, 1, 1) + INT((ROW(B5285)-1)/24), DATE(2024, 1, 1) + INT((ROW(B5285)-1)/24))</f>
        <v>45512</v>
      </c>
      <c r="E5323" s="459">
        <v>0.16666666666666669</v>
      </c>
      <c r="F5323" s="780"/>
      <c r="G5323" s="780"/>
      <c r="H5323" s="460">
        <f t="shared" si="329"/>
        <v>0</v>
      </c>
      <c r="I5323" s="460">
        <f t="shared" si="330"/>
        <v>0</v>
      </c>
      <c r="J5323" s="460">
        <f t="shared" si="332"/>
        <v>0</v>
      </c>
      <c r="K5323" s="9"/>
      <c r="P5323" s="2"/>
      <c r="Q5323" s="27"/>
      <c r="R5323" s="2"/>
      <c r="S5323" s="2"/>
      <c r="T5323" s="2"/>
      <c r="U5323" s="2"/>
      <c r="V5323" s="2"/>
      <c r="W5323" s="2"/>
    </row>
    <row r="5324" spans="2:23" ht="15" customHeight="1" x14ac:dyDescent="0.35">
      <c r="B5324" s="349"/>
      <c r="C5324" s="715" t="str">
        <f t="shared" si="331"/>
        <v/>
      </c>
      <c r="D5324" s="458">
        <f>IF(ISNUMBER(Summary!$D$17), DATE(Summary!$D$17, 1, 1) + INT((ROW(B5286)-1)/24), DATE(2024, 1, 1) + INT((ROW(B5286)-1)/24))</f>
        <v>45512</v>
      </c>
      <c r="E5324" s="459">
        <v>0.20833333333333337</v>
      </c>
      <c r="F5324" s="780"/>
      <c r="G5324" s="780"/>
      <c r="H5324" s="460">
        <f t="shared" si="329"/>
        <v>0</v>
      </c>
      <c r="I5324" s="460">
        <f t="shared" si="330"/>
        <v>0</v>
      </c>
      <c r="J5324" s="460">
        <f t="shared" si="332"/>
        <v>0</v>
      </c>
      <c r="K5324" s="9"/>
      <c r="P5324" s="2"/>
      <c r="Q5324" s="27"/>
      <c r="R5324" s="2"/>
      <c r="S5324" s="2"/>
      <c r="T5324" s="2"/>
      <c r="U5324" s="2"/>
      <c r="V5324" s="2"/>
      <c r="W5324" s="2"/>
    </row>
    <row r="5325" spans="2:23" ht="15" customHeight="1" x14ac:dyDescent="0.35">
      <c r="B5325" s="349"/>
      <c r="C5325" s="715" t="str">
        <f t="shared" si="331"/>
        <v/>
      </c>
      <c r="D5325" s="458">
        <f>IF(ISNUMBER(Summary!$D$17), DATE(Summary!$D$17, 1, 1) + INT((ROW(B5287)-1)/24), DATE(2024, 1, 1) + INT((ROW(B5287)-1)/24))</f>
        <v>45512</v>
      </c>
      <c r="E5325" s="459">
        <v>0.25</v>
      </c>
      <c r="F5325" s="780"/>
      <c r="G5325" s="780"/>
      <c r="H5325" s="460">
        <f t="shared" si="329"/>
        <v>0</v>
      </c>
      <c r="I5325" s="460">
        <f t="shared" si="330"/>
        <v>0</v>
      </c>
      <c r="J5325" s="460">
        <f t="shared" si="332"/>
        <v>0</v>
      </c>
      <c r="K5325" s="9"/>
      <c r="P5325" s="2"/>
      <c r="Q5325" s="27"/>
      <c r="R5325" s="2"/>
      <c r="S5325" s="2"/>
      <c r="T5325" s="2"/>
      <c r="U5325" s="2"/>
      <c r="V5325" s="2"/>
      <c r="W5325" s="2"/>
    </row>
    <row r="5326" spans="2:23" ht="15" customHeight="1" x14ac:dyDescent="0.35">
      <c r="B5326" s="349"/>
      <c r="C5326" s="715" t="str">
        <f t="shared" si="331"/>
        <v/>
      </c>
      <c r="D5326" s="458">
        <f>IF(ISNUMBER(Summary!$D$17), DATE(Summary!$D$17, 1, 1) + INT((ROW(B5288)-1)/24), DATE(2024, 1, 1) + INT((ROW(B5288)-1)/24))</f>
        <v>45512</v>
      </c>
      <c r="E5326" s="459">
        <v>0.29166666666666669</v>
      </c>
      <c r="F5326" s="780"/>
      <c r="G5326" s="780"/>
      <c r="H5326" s="460">
        <f t="shared" si="329"/>
        <v>0</v>
      </c>
      <c r="I5326" s="460">
        <f t="shared" si="330"/>
        <v>0</v>
      </c>
      <c r="J5326" s="460">
        <f t="shared" si="332"/>
        <v>0</v>
      </c>
      <c r="K5326" s="9"/>
      <c r="P5326" s="2"/>
      <c r="Q5326" s="27"/>
      <c r="R5326" s="2"/>
      <c r="S5326" s="2"/>
      <c r="T5326" s="2"/>
      <c r="U5326" s="2"/>
      <c r="V5326" s="2"/>
      <c r="W5326" s="2"/>
    </row>
    <row r="5327" spans="2:23" ht="15" customHeight="1" x14ac:dyDescent="0.35">
      <c r="B5327" s="349"/>
      <c r="C5327" s="715" t="str">
        <f t="shared" si="331"/>
        <v/>
      </c>
      <c r="D5327" s="458">
        <f>IF(ISNUMBER(Summary!$D$17), DATE(Summary!$D$17, 1, 1) + INT((ROW(B5289)-1)/24), DATE(2024, 1, 1) + INT((ROW(B5289)-1)/24))</f>
        <v>45512</v>
      </c>
      <c r="E5327" s="459">
        <v>0.33333333333333337</v>
      </c>
      <c r="F5327" s="780"/>
      <c r="G5327" s="780"/>
      <c r="H5327" s="460">
        <f t="shared" si="329"/>
        <v>0</v>
      </c>
      <c r="I5327" s="460">
        <f t="shared" si="330"/>
        <v>0</v>
      </c>
      <c r="J5327" s="460">
        <f t="shared" si="332"/>
        <v>0</v>
      </c>
      <c r="K5327" s="9"/>
      <c r="P5327" s="2"/>
      <c r="Q5327" s="27"/>
      <c r="R5327" s="2"/>
      <c r="S5327" s="2"/>
      <c r="T5327" s="2"/>
      <c r="U5327" s="2"/>
      <c r="V5327" s="2"/>
      <c r="W5327" s="2"/>
    </row>
    <row r="5328" spans="2:23" ht="15" customHeight="1" x14ac:dyDescent="0.35">
      <c r="B5328" s="349"/>
      <c r="C5328" s="715" t="str">
        <f t="shared" si="331"/>
        <v/>
      </c>
      <c r="D5328" s="458">
        <f>IF(ISNUMBER(Summary!$D$17), DATE(Summary!$D$17, 1, 1) + INT((ROW(B5290)-1)/24), DATE(2024, 1, 1) + INT((ROW(B5290)-1)/24))</f>
        <v>45512</v>
      </c>
      <c r="E5328" s="459">
        <v>0.375</v>
      </c>
      <c r="F5328" s="780"/>
      <c r="G5328" s="780"/>
      <c r="H5328" s="460">
        <f t="shared" si="329"/>
        <v>0</v>
      </c>
      <c r="I5328" s="460">
        <f t="shared" si="330"/>
        <v>0</v>
      </c>
      <c r="J5328" s="460">
        <f t="shared" si="332"/>
        <v>0</v>
      </c>
      <c r="K5328" s="9"/>
      <c r="P5328" s="2"/>
      <c r="Q5328" s="27"/>
      <c r="R5328" s="2"/>
      <c r="S5328" s="2"/>
      <c r="T5328" s="2"/>
      <c r="U5328" s="2"/>
      <c r="V5328" s="2"/>
      <c r="W5328" s="2"/>
    </row>
    <row r="5329" spans="2:23" ht="15" customHeight="1" x14ac:dyDescent="0.35">
      <c r="B5329" s="349"/>
      <c r="C5329" s="715" t="str">
        <f t="shared" si="331"/>
        <v/>
      </c>
      <c r="D5329" s="458">
        <f>IF(ISNUMBER(Summary!$D$17), DATE(Summary!$D$17, 1, 1) + INT((ROW(B5291)-1)/24), DATE(2024, 1, 1) + INT((ROW(B5291)-1)/24))</f>
        <v>45512</v>
      </c>
      <c r="E5329" s="459">
        <v>0.41666666666666669</v>
      </c>
      <c r="F5329" s="780"/>
      <c r="G5329" s="780"/>
      <c r="H5329" s="460">
        <f t="shared" si="329"/>
        <v>0</v>
      </c>
      <c r="I5329" s="460">
        <f t="shared" si="330"/>
        <v>0</v>
      </c>
      <c r="J5329" s="460">
        <f t="shared" si="332"/>
        <v>0</v>
      </c>
      <c r="K5329" s="9"/>
      <c r="P5329" s="2"/>
      <c r="Q5329" s="27"/>
      <c r="R5329" s="2"/>
      <c r="S5329" s="2"/>
      <c r="T5329" s="2"/>
      <c r="U5329" s="2"/>
      <c r="V5329" s="2"/>
      <c r="W5329" s="2"/>
    </row>
    <row r="5330" spans="2:23" ht="15" customHeight="1" x14ac:dyDescent="0.35">
      <c r="B5330" s="349"/>
      <c r="C5330" s="715" t="str">
        <f t="shared" si="331"/>
        <v/>
      </c>
      <c r="D5330" s="458">
        <f>IF(ISNUMBER(Summary!$D$17), DATE(Summary!$D$17, 1, 1) + INT((ROW(B5292)-1)/24), DATE(2024, 1, 1) + INT((ROW(B5292)-1)/24))</f>
        <v>45512</v>
      </c>
      <c r="E5330" s="459">
        <v>0.45833333333333337</v>
      </c>
      <c r="F5330" s="780"/>
      <c r="G5330" s="780"/>
      <c r="H5330" s="460">
        <f t="shared" si="329"/>
        <v>0</v>
      </c>
      <c r="I5330" s="460">
        <f t="shared" si="330"/>
        <v>0</v>
      </c>
      <c r="J5330" s="460">
        <f t="shared" si="332"/>
        <v>0</v>
      </c>
      <c r="K5330" s="9"/>
      <c r="P5330" s="2"/>
      <c r="Q5330" s="27"/>
      <c r="R5330" s="2"/>
      <c r="S5330" s="2"/>
      <c r="T5330" s="2"/>
      <c r="U5330" s="2"/>
      <c r="V5330" s="2"/>
      <c r="W5330" s="2"/>
    </row>
    <row r="5331" spans="2:23" ht="15" customHeight="1" x14ac:dyDescent="0.35">
      <c r="B5331" s="349"/>
      <c r="C5331" s="715" t="str">
        <f t="shared" si="331"/>
        <v/>
      </c>
      <c r="D5331" s="458">
        <f>IF(ISNUMBER(Summary!$D$17), DATE(Summary!$D$17, 1, 1) + INT((ROW(B5293)-1)/24), DATE(2024, 1, 1) + INT((ROW(B5293)-1)/24))</f>
        <v>45512</v>
      </c>
      <c r="E5331" s="459">
        <v>0.50000000000000011</v>
      </c>
      <c r="F5331" s="780"/>
      <c r="G5331" s="780"/>
      <c r="H5331" s="460">
        <f t="shared" si="329"/>
        <v>0</v>
      </c>
      <c r="I5331" s="460">
        <f t="shared" si="330"/>
        <v>0</v>
      </c>
      <c r="J5331" s="460">
        <f t="shared" si="332"/>
        <v>0</v>
      </c>
      <c r="K5331" s="9"/>
      <c r="P5331" s="2"/>
      <c r="Q5331" s="27"/>
      <c r="R5331" s="2"/>
      <c r="S5331" s="2"/>
      <c r="T5331" s="2"/>
      <c r="U5331" s="2"/>
      <c r="V5331" s="2"/>
      <c r="W5331" s="2"/>
    </row>
    <row r="5332" spans="2:23" ht="15" customHeight="1" x14ac:dyDescent="0.35">
      <c r="B5332" s="349"/>
      <c r="C5332" s="715" t="str">
        <f t="shared" si="331"/>
        <v/>
      </c>
      <c r="D5332" s="458">
        <f>IF(ISNUMBER(Summary!$D$17), DATE(Summary!$D$17, 1, 1) + INT((ROW(B5294)-1)/24), DATE(2024, 1, 1) + INT((ROW(B5294)-1)/24))</f>
        <v>45512</v>
      </c>
      <c r="E5332" s="459">
        <v>0.54166666666666674</v>
      </c>
      <c r="F5332" s="780"/>
      <c r="G5332" s="780"/>
      <c r="H5332" s="460">
        <f t="shared" si="329"/>
        <v>0</v>
      </c>
      <c r="I5332" s="460">
        <f t="shared" si="330"/>
        <v>0</v>
      </c>
      <c r="J5332" s="460">
        <f t="shared" si="332"/>
        <v>0</v>
      </c>
      <c r="K5332" s="9"/>
      <c r="P5332" s="2"/>
      <c r="Q5332" s="27"/>
      <c r="R5332" s="2"/>
      <c r="S5332" s="2"/>
      <c r="T5332" s="2"/>
      <c r="U5332" s="2"/>
      <c r="V5332" s="2"/>
      <c r="W5332" s="2"/>
    </row>
    <row r="5333" spans="2:23" ht="15" customHeight="1" x14ac:dyDescent="0.35">
      <c r="B5333" s="349"/>
      <c r="C5333" s="715" t="str">
        <f t="shared" si="331"/>
        <v/>
      </c>
      <c r="D5333" s="458">
        <f>IF(ISNUMBER(Summary!$D$17), DATE(Summary!$D$17, 1, 1) + INT((ROW(B5295)-1)/24), DATE(2024, 1, 1) + INT((ROW(B5295)-1)/24))</f>
        <v>45512</v>
      </c>
      <c r="E5333" s="459">
        <v>0.58333333333333337</v>
      </c>
      <c r="F5333" s="780"/>
      <c r="G5333" s="780"/>
      <c r="H5333" s="460">
        <f t="shared" si="329"/>
        <v>0</v>
      </c>
      <c r="I5333" s="460">
        <f t="shared" si="330"/>
        <v>0</v>
      </c>
      <c r="J5333" s="460">
        <f t="shared" si="332"/>
        <v>0</v>
      </c>
      <c r="K5333" s="9"/>
      <c r="P5333" s="2"/>
      <c r="Q5333" s="27"/>
      <c r="R5333" s="2"/>
      <c r="S5333" s="2"/>
      <c r="T5333" s="2"/>
      <c r="U5333" s="2"/>
      <c r="V5333" s="2"/>
      <c r="W5333" s="2"/>
    </row>
    <row r="5334" spans="2:23" ht="15" customHeight="1" x14ac:dyDescent="0.35">
      <c r="B5334" s="349"/>
      <c r="C5334" s="715" t="str">
        <f t="shared" si="331"/>
        <v/>
      </c>
      <c r="D5334" s="458">
        <f>IF(ISNUMBER(Summary!$D$17), DATE(Summary!$D$17, 1, 1) + INT((ROW(B5296)-1)/24), DATE(2024, 1, 1) + INT((ROW(B5296)-1)/24))</f>
        <v>45512</v>
      </c>
      <c r="E5334" s="459">
        <v>0.62500000000000011</v>
      </c>
      <c r="F5334" s="780"/>
      <c r="G5334" s="780"/>
      <c r="H5334" s="460">
        <f t="shared" si="329"/>
        <v>0</v>
      </c>
      <c r="I5334" s="460">
        <f t="shared" si="330"/>
        <v>0</v>
      </c>
      <c r="J5334" s="460">
        <f t="shared" si="332"/>
        <v>0</v>
      </c>
      <c r="K5334" s="9"/>
      <c r="P5334" s="2"/>
      <c r="Q5334" s="27"/>
      <c r="R5334" s="2"/>
      <c r="S5334" s="2"/>
      <c r="T5334" s="2"/>
      <c r="U5334" s="2"/>
      <c r="V5334" s="2"/>
      <c r="W5334" s="2"/>
    </row>
    <row r="5335" spans="2:23" ht="15" customHeight="1" x14ac:dyDescent="0.35">
      <c r="B5335" s="349"/>
      <c r="C5335" s="715" t="str">
        <f t="shared" si="331"/>
        <v/>
      </c>
      <c r="D5335" s="458">
        <f>IF(ISNUMBER(Summary!$D$17), DATE(Summary!$D$17, 1, 1) + INT((ROW(B5297)-1)/24), DATE(2024, 1, 1) + INT((ROW(B5297)-1)/24))</f>
        <v>45512</v>
      </c>
      <c r="E5335" s="459">
        <v>0.66666666666666674</v>
      </c>
      <c r="F5335" s="780"/>
      <c r="G5335" s="780"/>
      <c r="H5335" s="460">
        <f t="shared" si="329"/>
        <v>0</v>
      </c>
      <c r="I5335" s="460">
        <f t="shared" si="330"/>
        <v>0</v>
      </c>
      <c r="J5335" s="460">
        <f t="shared" si="332"/>
        <v>0</v>
      </c>
      <c r="K5335" s="9"/>
      <c r="P5335" s="2"/>
      <c r="Q5335" s="27"/>
      <c r="R5335" s="2"/>
      <c r="S5335" s="2"/>
      <c r="T5335" s="2"/>
      <c r="U5335" s="2"/>
      <c r="V5335" s="2"/>
      <c r="W5335" s="2"/>
    </row>
    <row r="5336" spans="2:23" ht="15" customHeight="1" x14ac:dyDescent="0.35">
      <c r="B5336" s="349"/>
      <c r="C5336" s="715" t="str">
        <f t="shared" si="331"/>
        <v/>
      </c>
      <c r="D5336" s="458">
        <f>IF(ISNUMBER(Summary!$D$17), DATE(Summary!$D$17, 1, 1) + INT((ROW(B5298)-1)/24), DATE(2024, 1, 1) + INT((ROW(B5298)-1)/24))</f>
        <v>45512</v>
      </c>
      <c r="E5336" s="459">
        <v>0.70833333333333337</v>
      </c>
      <c r="F5336" s="780"/>
      <c r="G5336" s="780"/>
      <c r="H5336" s="460">
        <f t="shared" si="329"/>
        <v>0</v>
      </c>
      <c r="I5336" s="460">
        <f t="shared" si="330"/>
        <v>0</v>
      </c>
      <c r="J5336" s="460">
        <f t="shared" si="332"/>
        <v>0</v>
      </c>
      <c r="K5336" s="9"/>
      <c r="P5336" s="2"/>
      <c r="Q5336" s="27"/>
      <c r="R5336" s="2"/>
      <c r="S5336" s="2"/>
      <c r="T5336" s="2"/>
      <c r="U5336" s="2"/>
      <c r="V5336" s="2"/>
      <c r="W5336" s="2"/>
    </row>
    <row r="5337" spans="2:23" ht="15" customHeight="1" x14ac:dyDescent="0.35">
      <c r="B5337" s="349"/>
      <c r="C5337" s="715" t="str">
        <f t="shared" si="331"/>
        <v/>
      </c>
      <c r="D5337" s="458">
        <f>IF(ISNUMBER(Summary!$D$17), DATE(Summary!$D$17, 1, 1) + INT((ROW(B5299)-1)/24), DATE(2024, 1, 1) + INT((ROW(B5299)-1)/24))</f>
        <v>45512</v>
      </c>
      <c r="E5337" s="459">
        <v>0.75000000000000011</v>
      </c>
      <c r="F5337" s="780"/>
      <c r="G5337" s="780"/>
      <c r="H5337" s="460">
        <f t="shared" si="329"/>
        <v>0</v>
      </c>
      <c r="I5337" s="460">
        <f t="shared" si="330"/>
        <v>0</v>
      </c>
      <c r="J5337" s="460">
        <f t="shared" si="332"/>
        <v>0</v>
      </c>
      <c r="K5337" s="9"/>
      <c r="P5337" s="2"/>
      <c r="Q5337" s="27"/>
      <c r="R5337" s="2"/>
      <c r="S5337" s="2"/>
      <c r="T5337" s="2"/>
      <c r="U5337" s="2"/>
      <c r="V5337" s="2"/>
      <c r="W5337" s="2"/>
    </row>
    <row r="5338" spans="2:23" ht="15" customHeight="1" x14ac:dyDescent="0.35">
      <c r="B5338" s="349"/>
      <c r="C5338" s="715" t="str">
        <f t="shared" si="331"/>
        <v/>
      </c>
      <c r="D5338" s="458">
        <f>IF(ISNUMBER(Summary!$D$17), DATE(Summary!$D$17, 1, 1) + INT((ROW(B5300)-1)/24), DATE(2024, 1, 1) + INT((ROW(B5300)-1)/24))</f>
        <v>45512</v>
      </c>
      <c r="E5338" s="459">
        <v>0.79166666666666674</v>
      </c>
      <c r="F5338" s="780"/>
      <c r="G5338" s="780"/>
      <c r="H5338" s="460">
        <f t="shared" si="329"/>
        <v>0</v>
      </c>
      <c r="I5338" s="460">
        <f t="shared" si="330"/>
        <v>0</v>
      </c>
      <c r="J5338" s="460">
        <f t="shared" si="332"/>
        <v>0</v>
      </c>
      <c r="K5338" s="9"/>
      <c r="P5338" s="2"/>
      <c r="Q5338" s="27"/>
      <c r="R5338" s="2"/>
      <c r="S5338" s="2"/>
      <c r="T5338" s="2"/>
      <c r="U5338" s="2"/>
      <c r="V5338" s="2"/>
      <c r="W5338" s="2"/>
    </row>
    <row r="5339" spans="2:23" ht="15" customHeight="1" x14ac:dyDescent="0.35">
      <c r="B5339" s="349"/>
      <c r="C5339" s="715" t="str">
        <f t="shared" si="331"/>
        <v/>
      </c>
      <c r="D5339" s="458">
        <f>IF(ISNUMBER(Summary!$D$17), DATE(Summary!$D$17, 1, 1) + INT((ROW(B5301)-1)/24), DATE(2024, 1, 1) + INT((ROW(B5301)-1)/24))</f>
        <v>45512</v>
      </c>
      <c r="E5339" s="459">
        <v>0.83333333333333337</v>
      </c>
      <c r="F5339" s="780"/>
      <c r="G5339" s="780"/>
      <c r="H5339" s="460">
        <f t="shared" si="329"/>
        <v>0</v>
      </c>
      <c r="I5339" s="460">
        <f t="shared" si="330"/>
        <v>0</v>
      </c>
      <c r="J5339" s="460">
        <f t="shared" si="332"/>
        <v>0</v>
      </c>
      <c r="K5339" s="9"/>
      <c r="P5339" s="2"/>
      <c r="Q5339" s="27"/>
      <c r="R5339" s="2"/>
      <c r="S5339" s="2"/>
      <c r="T5339" s="2"/>
      <c r="U5339" s="2"/>
      <c r="V5339" s="2"/>
      <c r="W5339" s="2"/>
    </row>
    <row r="5340" spans="2:23" ht="15" customHeight="1" x14ac:dyDescent="0.35">
      <c r="B5340" s="349"/>
      <c r="C5340" s="715" t="str">
        <f t="shared" si="331"/>
        <v/>
      </c>
      <c r="D5340" s="458">
        <f>IF(ISNUMBER(Summary!$D$17), DATE(Summary!$D$17, 1, 1) + INT((ROW(B5302)-1)/24), DATE(2024, 1, 1) + INT((ROW(B5302)-1)/24))</f>
        <v>45512</v>
      </c>
      <c r="E5340" s="459">
        <v>0.87500000000000011</v>
      </c>
      <c r="F5340" s="780"/>
      <c r="G5340" s="780"/>
      <c r="H5340" s="460">
        <f t="shared" si="329"/>
        <v>0</v>
      </c>
      <c r="I5340" s="460">
        <f t="shared" si="330"/>
        <v>0</v>
      </c>
      <c r="J5340" s="460">
        <f t="shared" si="332"/>
        <v>0</v>
      </c>
      <c r="K5340" s="9"/>
      <c r="P5340" s="2"/>
      <c r="Q5340" s="27"/>
      <c r="R5340" s="2"/>
      <c r="S5340" s="2"/>
      <c r="T5340" s="2"/>
      <c r="U5340" s="2"/>
      <c r="V5340" s="2"/>
      <c r="W5340" s="2"/>
    </row>
    <row r="5341" spans="2:23" ht="15" customHeight="1" x14ac:dyDescent="0.35">
      <c r="B5341" s="349"/>
      <c r="C5341" s="715" t="str">
        <f t="shared" si="331"/>
        <v/>
      </c>
      <c r="D5341" s="458">
        <f>IF(ISNUMBER(Summary!$D$17), DATE(Summary!$D$17, 1, 1) + INT((ROW(B5303)-1)/24), DATE(2024, 1, 1) + INT((ROW(B5303)-1)/24))</f>
        <v>45512</v>
      </c>
      <c r="E5341" s="459">
        <v>0.91666666666666674</v>
      </c>
      <c r="F5341" s="780"/>
      <c r="G5341" s="780"/>
      <c r="H5341" s="460">
        <f t="shared" si="329"/>
        <v>0</v>
      </c>
      <c r="I5341" s="460">
        <f t="shared" si="330"/>
        <v>0</v>
      </c>
      <c r="J5341" s="460">
        <f t="shared" si="332"/>
        <v>0</v>
      </c>
      <c r="K5341" s="9"/>
      <c r="P5341" s="2"/>
      <c r="Q5341" s="27"/>
      <c r="R5341" s="2"/>
      <c r="S5341" s="2"/>
      <c r="T5341" s="2"/>
      <c r="U5341" s="2"/>
      <c r="V5341" s="2"/>
      <c r="W5341" s="2"/>
    </row>
    <row r="5342" spans="2:23" ht="15" customHeight="1" x14ac:dyDescent="0.35">
      <c r="B5342" s="349"/>
      <c r="C5342" s="715" t="str">
        <f t="shared" si="331"/>
        <v/>
      </c>
      <c r="D5342" s="458">
        <f>IF(ISNUMBER(Summary!$D$17), DATE(Summary!$D$17, 1, 1) + INT((ROW(B5304)-1)/24), DATE(2024, 1, 1) + INT((ROW(B5304)-1)/24))</f>
        <v>45512</v>
      </c>
      <c r="E5342" s="459">
        <v>0.95833333333333337</v>
      </c>
      <c r="F5342" s="780"/>
      <c r="G5342" s="780"/>
      <c r="H5342" s="460">
        <f t="shared" si="329"/>
        <v>0</v>
      </c>
      <c r="I5342" s="460">
        <f t="shared" si="330"/>
        <v>0</v>
      </c>
      <c r="J5342" s="460">
        <f t="shared" si="332"/>
        <v>0</v>
      </c>
      <c r="K5342" s="9"/>
      <c r="P5342" s="2"/>
      <c r="Q5342" s="27"/>
      <c r="R5342" s="2"/>
      <c r="S5342" s="2"/>
      <c r="T5342" s="2"/>
      <c r="U5342" s="2"/>
      <c r="V5342" s="2"/>
      <c r="W5342" s="2"/>
    </row>
    <row r="5343" spans="2:23" ht="15" customHeight="1" x14ac:dyDescent="0.35">
      <c r="B5343" s="457"/>
      <c r="C5343" s="715">
        <f t="shared" si="331"/>
        <v>45513</v>
      </c>
      <c r="D5343" s="458">
        <f>IF(ISNUMBER(Summary!$D$17), DATE(Summary!$D$17, 1, 1) + INT((ROW(B5305)-1)/24), DATE(2024, 1, 1) + INT((ROW(B5305)-1)/24))</f>
        <v>45513</v>
      </c>
      <c r="E5343" s="459">
        <v>3.1225022567582528E-17</v>
      </c>
      <c r="F5343" s="780"/>
      <c r="G5343" s="780"/>
      <c r="H5343" s="460">
        <f t="shared" si="329"/>
        <v>0</v>
      </c>
      <c r="I5343" s="460">
        <f t="shared" si="330"/>
        <v>0</v>
      </c>
      <c r="J5343" s="460">
        <f t="shared" si="332"/>
        <v>0</v>
      </c>
      <c r="K5343" s="9"/>
      <c r="P5343" s="2"/>
      <c r="Q5343" s="27"/>
      <c r="R5343" s="2"/>
      <c r="S5343" s="2"/>
      <c r="T5343" s="2"/>
      <c r="U5343" s="2"/>
      <c r="V5343" s="2"/>
      <c r="W5343" s="2"/>
    </row>
    <row r="5344" spans="2:23" ht="15" customHeight="1" x14ac:dyDescent="0.35">
      <c r="B5344" s="349"/>
      <c r="C5344" s="715" t="str">
        <f t="shared" si="331"/>
        <v/>
      </c>
      <c r="D5344" s="458">
        <f>IF(ISNUMBER(Summary!$D$17), DATE(Summary!$D$17, 1, 1) + INT((ROW(B5306)-1)/24), DATE(2024, 1, 1) + INT((ROW(B5306)-1)/24))</f>
        <v>45513</v>
      </c>
      <c r="E5344" s="459">
        <v>4.1666666666666699E-2</v>
      </c>
      <c r="F5344" s="780"/>
      <c r="G5344" s="780"/>
      <c r="H5344" s="460">
        <f t="shared" si="329"/>
        <v>0</v>
      </c>
      <c r="I5344" s="460">
        <f t="shared" si="330"/>
        <v>0</v>
      </c>
      <c r="J5344" s="460">
        <f t="shared" si="332"/>
        <v>0</v>
      </c>
      <c r="K5344" s="9"/>
      <c r="P5344" s="2"/>
      <c r="Q5344" s="27"/>
      <c r="R5344" s="2"/>
      <c r="S5344" s="2"/>
      <c r="T5344" s="2"/>
      <c r="U5344" s="2"/>
      <c r="V5344" s="2"/>
      <c r="W5344" s="2"/>
    </row>
    <row r="5345" spans="2:23" ht="15" customHeight="1" x14ac:dyDescent="0.35">
      <c r="B5345" s="349"/>
      <c r="C5345" s="715" t="str">
        <f t="shared" si="331"/>
        <v/>
      </c>
      <c r="D5345" s="458">
        <f>IF(ISNUMBER(Summary!$D$17), DATE(Summary!$D$17, 1, 1) + INT((ROW(B5307)-1)/24), DATE(2024, 1, 1) + INT((ROW(B5307)-1)/24))</f>
        <v>45513</v>
      </c>
      <c r="E5345" s="459">
        <v>8.333333333333337E-2</v>
      </c>
      <c r="F5345" s="780"/>
      <c r="G5345" s="780"/>
      <c r="H5345" s="460">
        <f t="shared" si="329"/>
        <v>0</v>
      </c>
      <c r="I5345" s="460">
        <f t="shared" si="330"/>
        <v>0</v>
      </c>
      <c r="J5345" s="460">
        <f t="shared" si="332"/>
        <v>0</v>
      </c>
      <c r="K5345" s="9"/>
      <c r="P5345" s="2"/>
      <c r="Q5345" s="27"/>
      <c r="R5345" s="2"/>
      <c r="S5345" s="2"/>
      <c r="T5345" s="2"/>
      <c r="U5345" s="2"/>
      <c r="V5345" s="2"/>
      <c r="W5345" s="2"/>
    </row>
    <row r="5346" spans="2:23" ht="15" customHeight="1" x14ac:dyDescent="0.35">
      <c r="B5346" s="349"/>
      <c r="C5346" s="715" t="str">
        <f t="shared" si="331"/>
        <v/>
      </c>
      <c r="D5346" s="458">
        <f>IF(ISNUMBER(Summary!$D$17), DATE(Summary!$D$17, 1, 1) + INT((ROW(B5308)-1)/24), DATE(2024, 1, 1) + INT((ROW(B5308)-1)/24))</f>
        <v>45513</v>
      </c>
      <c r="E5346" s="459">
        <v>0.12500000000000006</v>
      </c>
      <c r="F5346" s="780"/>
      <c r="G5346" s="780"/>
      <c r="H5346" s="460">
        <f t="shared" si="329"/>
        <v>0</v>
      </c>
      <c r="I5346" s="460">
        <f t="shared" si="330"/>
        <v>0</v>
      </c>
      <c r="J5346" s="460">
        <f t="shared" si="332"/>
        <v>0</v>
      </c>
      <c r="K5346" s="9"/>
      <c r="P5346" s="2"/>
      <c r="Q5346" s="27"/>
      <c r="R5346" s="2"/>
      <c r="S5346" s="2"/>
      <c r="T5346" s="2"/>
      <c r="U5346" s="2"/>
      <c r="V5346" s="2"/>
      <c r="W5346" s="2"/>
    </row>
    <row r="5347" spans="2:23" ht="15" customHeight="1" x14ac:dyDescent="0.35">
      <c r="B5347" s="349"/>
      <c r="C5347" s="715" t="str">
        <f t="shared" si="331"/>
        <v/>
      </c>
      <c r="D5347" s="458">
        <f>IF(ISNUMBER(Summary!$D$17), DATE(Summary!$D$17, 1, 1) + INT((ROW(B5309)-1)/24), DATE(2024, 1, 1) + INT((ROW(B5309)-1)/24))</f>
        <v>45513</v>
      </c>
      <c r="E5347" s="459">
        <v>0.16666666666666669</v>
      </c>
      <c r="F5347" s="780"/>
      <c r="G5347" s="780"/>
      <c r="H5347" s="460">
        <f t="shared" si="329"/>
        <v>0</v>
      </c>
      <c r="I5347" s="460">
        <f t="shared" si="330"/>
        <v>0</v>
      </c>
      <c r="J5347" s="460">
        <f t="shared" si="332"/>
        <v>0</v>
      </c>
      <c r="K5347" s="9"/>
      <c r="P5347" s="2"/>
      <c r="Q5347" s="27"/>
      <c r="R5347" s="2"/>
      <c r="S5347" s="2"/>
      <c r="T5347" s="2"/>
      <c r="U5347" s="2"/>
      <c r="V5347" s="2"/>
      <c r="W5347" s="2"/>
    </row>
    <row r="5348" spans="2:23" ht="15" customHeight="1" x14ac:dyDescent="0.35">
      <c r="B5348" s="349"/>
      <c r="C5348" s="715" t="str">
        <f t="shared" si="331"/>
        <v/>
      </c>
      <c r="D5348" s="458">
        <f>IF(ISNUMBER(Summary!$D$17), DATE(Summary!$D$17, 1, 1) + INT((ROW(B5310)-1)/24), DATE(2024, 1, 1) + INT((ROW(B5310)-1)/24))</f>
        <v>45513</v>
      </c>
      <c r="E5348" s="459">
        <v>0.20833333333333337</v>
      </c>
      <c r="F5348" s="780"/>
      <c r="G5348" s="780"/>
      <c r="H5348" s="460">
        <f t="shared" si="329"/>
        <v>0</v>
      </c>
      <c r="I5348" s="460">
        <f t="shared" si="330"/>
        <v>0</v>
      </c>
      <c r="J5348" s="460">
        <f t="shared" si="332"/>
        <v>0</v>
      </c>
      <c r="K5348" s="9"/>
      <c r="P5348" s="2"/>
      <c r="Q5348" s="27"/>
      <c r="R5348" s="2"/>
      <c r="S5348" s="2"/>
      <c r="T5348" s="2"/>
      <c r="U5348" s="2"/>
      <c r="V5348" s="2"/>
      <c r="W5348" s="2"/>
    </row>
    <row r="5349" spans="2:23" ht="15" customHeight="1" x14ac:dyDescent="0.35">
      <c r="B5349" s="349"/>
      <c r="C5349" s="715" t="str">
        <f t="shared" si="331"/>
        <v/>
      </c>
      <c r="D5349" s="458">
        <f>IF(ISNUMBER(Summary!$D$17), DATE(Summary!$D$17, 1, 1) + INT((ROW(B5311)-1)/24), DATE(2024, 1, 1) + INT((ROW(B5311)-1)/24))</f>
        <v>45513</v>
      </c>
      <c r="E5349" s="459">
        <v>0.25</v>
      </c>
      <c r="F5349" s="780"/>
      <c r="G5349" s="780"/>
      <c r="H5349" s="460">
        <f t="shared" si="329"/>
        <v>0</v>
      </c>
      <c r="I5349" s="460">
        <f t="shared" si="330"/>
        <v>0</v>
      </c>
      <c r="J5349" s="460">
        <f t="shared" si="332"/>
        <v>0</v>
      </c>
      <c r="K5349" s="9"/>
      <c r="P5349" s="2"/>
      <c r="Q5349" s="27"/>
      <c r="R5349" s="2"/>
      <c r="S5349" s="2"/>
      <c r="T5349" s="2"/>
      <c r="U5349" s="2"/>
      <c r="V5349" s="2"/>
      <c r="W5349" s="2"/>
    </row>
    <row r="5350" spans="2:23" ht="15" customHeight="1" x14ac:dyDescent="0.35">
      <c r="B5350" s="349"/>
      <c r="C5350" s="715" t="str">
        <f t="shared" si="331"/>
        <v/>
      </c>
      <c r="D5350" s="458">
        <f>IF(ISNUMBER(Summary!$D$17), DATE(Summary!$D$17, 1, 1) + INT((ROW(B5312)-1)/24), DATE(2024, 1, 1) + INT((ROW(B5312)-1)/24))</f>
        <v>45513</v>
      </c>
      <c r="E5350" s="459">
        <v>0.29166666666666669</v>
      </c>
      <c r="F5350" s="780"/>
      <c r="G5350" s="780"/>
      <c r="H5350" s="460">
        <f t="shared" si="329"/>
        <v>0</v>
      </c>
      <c r="I5350" s="460">
        <f t="shared" si="330"/>
        <v>0</v>
      </c>
      <c r="J5350" s="460">
        <f t="shared" si="332"/>
        <v>0</v>
      </c>
      <c r="K5350" s="9"/>
      <c r="P5350" s="2"/>
      <c r="Q5350" s="27"/>
      <c r="R5350" s="2"/>
      <c r="S5350" s="2"/>
      <c r="T5350" s="2"/>
      <c r="U5350" s="2"/>
      <c r="V5350" s="2"/>
      <c r="W5350" s="2"/>
    </row>
    <row r="5351" spans="2:23" ht="15" customHeight="1" x14ac:dyDescent="0.35">
      <c r="B5351" s="349"/>
      <c r="C5351" s="715" t="str">
        <f t="shared" si="331"/>
        <v/>
      </c>
      <c r="D5351" s="458">
        <f>IF(ISNUMBER(Summary!$D$17), DATE(Summary!$D$17, 1, 1) + INT((ROW(B5313)-1)/24), DATE(2024, 1, 1) + INT((ROW(B5313)-1)/24))</f>
        <v>45513</v>
      </c>
      <c r="E5351" s="459">
        <v>0.33333333333333337</v>
      </c>
      <c r="F5351" s="780"/>
      <c r="G5351" s="780"/>
      <c r="H5351" s="460">
        <f t="shared" ref="H5351:H5414" si="333">IF(G5351&gt;F5351,F5351,G5351)</f>
        <v>0</v>
      </c>
      <c r="I5351" s="460">
        <f t="shared" ref="I5351:I5414" si="334">F5351-H5351</f>
        <v>0</v>
      </c>
      <c r="J5351" s="460">
        <f t="shared" si="332"/>
        <v>0</v>
      </c>
      <c r="K5351" s="9"/>
      <c r="P5351" s="2"/>
      <c r="Q5351" s="27"/>
      <c r="R5351" s="2"/>
      <c r="S5351" s="2"/>
      <c r="T5351" s="2"/>
      <c r="U5351" s="2"/>
      <c r="V5351" s="2"/>
      <c r="W5351" s="2"/>
    </row>
    <row r="5352" spans="2:23" ht="15" customHeight="1" x14ac:dyDescent="0.35">
      <c r="B5352" s="349"/>
      <c r="C5352" s="715" t="str">
        <f t="shared" ref="C5352:C5415" si="335">IF(MOD(ROW()-ROW($E$39), 24)=0, $D5352, "")</f>
        <v/>
      </c>
      <c r="D5352" s="458">
        <f>IF(ISNUMBER(Summary!$D$17), DATE(Summary!$D$17, 1, 1) + INT((ROW(B5314)-1)/24), DATE(2024, 1, 1) + INT((ROW(B5314)-1)/24))</f>
        <v>45513</v>
      </c>
      <c r="E5352" s="459">
        <v>0.375</v>
      </c>
      <c r="F5352" s="780"/>
      <c r="G5352" s="780"/>
      <c r="H5352" s="460">
        <f t="shared" si="333"/>
        <v>0</v>
      </c>
      <c r="I5352" s="460">
        <f t="shared" si="334"/>
        <v>0</v>
      </c>
      <c r="J5352" s="460">
        <f t="shared" si="332"/>
        <v>0</v>
      </c>
      <c r="K5352" s="9"/>
      <c r="P5352" s="2"/>
      <c r="Q5352" s="27"/>
      <c r="R5352" s="2"/>
      <c r="S5352" s="2"/>
      <c r="T5352" s="2"/>
      <c r="U5352" s="2"/>
      <c r="V5352" s="2"/>
      <c r="W5352" s="2"/>
    </row>
    <row r="5353" spans="2:23" ht="15" customHeight="1" x14ac:dyDescent="0.35">
      <c r="B5353" s="349"/>
      <c r="C5353" s="715" t="str">
        <f t="shared" si="335"/>
        <v/>
      </c>
      <c r="D5353" s="458">
        <f>IF(ISNUMBER(Summary!$D$17), DATE(Summary!$D$17, 1, 1) + INT((ROW(B5315)-1)/24), DATE(2024, 1, 1) + INT((ROW(B5315)-1)/24))</f>
        <v>45513</v>
      </c>
      <c r="E5353" s="459">
        <v>0.41666666666666669</v>
      </c>
      <c r="F5353" s="780"/>
      <c r="G5353" s="780"/>
      <c r="H5353" s="460">
        <f t="shared" si="333"/>
        <v>0</v>
      </c>
      <c r="I5353" s="460">
        <f t="shared" si="334"/>
        <v>0</v>
      </c>
      <c r="J5353" s="460">
        <f t="shared" si="332"/>
        <v>0</v>
      </c>
      <c r="K5353" s="9"/>
      <c r="P5353" s="2"/>
      <c r="Q5353" s="27"/>
      <c r="R5353" s="2"/>
      <c r="S5353" s="2"/>
      <c r="T5353" s="2"/>
      <c r="U5353" s="2"/>
      <c r="V5353" s="2"/>
      <c r="W5353" s="2"/>
    </row>
    <row r="5354" spans="2:23" ht="15" customHeight="1" x14ac:dyDescent="0.35">
      <c r="B5354" s="349"/>
      <c r="C5354" s="715" t="str">
        <f t="shared" si="335"/>
        <v/>
      </c>
      <c r="D5354" s="458">
        <f>IF(ISNUMBER(Summary!$D$17), DATE(Summary!$D$17, 1, 1) + INT((ROW(B5316)-1)/24), DATE(2024, 1, 1) + INT((ROW(B5316)-1)/24))</f>
        <v>45513</v>
      </c>
      <c r="E5354" s="459">
        <v>0.45833333333333337</v>
      </c>
      <c r="F5354" s="780"/>
      <c r="G5354" s="780"/>
      <c r="H5354" s="460">
        <f t="shared" si="333"/>
        <v>0</v>
      </c>
      <c r="I5354" s="460">
        <f t="shared" si="334"/>
        <v>0</v>
      </c>
      <c r="J5354" s="460">
        <f t="shared" si="332"/>
        <v>0</v>
      </c>
      <c r="K5354" s="9"/>
      <c r="P5354" s="2"/>
      <c r="Q5354" s="27"/>
      <c r="R5354" s="2"/>
      <c r="S5354" s="2"/>
      <c r="T5354" s="2"/>
      <c r="U5354" s="2"/>
      <c r="V5354" s="2"/>
      <c r="W5354" s="2"/>
    </row>
    <row r="5355" spans="2:23" ht="15" customHeight="1" x14ac:dyDescent="0.35">
      <c r="B5355" s="349"/>
      <c r="C5355" s="715" t="str">
        <f t="shared" si="335"/>
        <v/>
      </c>
      <c r="D5355" s="458">
        <f>IF(ISNUMBER(Summary!$D$17), DATE(Summary!$D$17, 1, 1) + INT((ROW(B5317)-1)/24), DATE(2024, 1, 1) + INT((ROW(B5317)-1)/24))</f>
        <v>45513</v>
      </c>
      <c r="E5355" s="459">
        <v>0.50000000000000011</v>
      </c>
      <c r="F5355" s="780"/>
      <c r="G5355" s="780"/>
      <c r="H5355" s="460">
        <f t="shared" si="333"/>
        <v>0</v>
      </c>
      <c r="I5355" s="460">
        <f t="shared" si="334"/>
        <v>0</v>
      </c>
      <c r="J5355" s="460">
        <f t="shared" si="332"/>
        <v>0</v>
      </c>
      <c r="K5355" s="9"/>
      <c r="P5355" s="2"/>
      <c r="Q5355" s="27"/>
      <c r="R5355" s="2"/>
      <c r="S5355" s="2"/>
      <c r="T5355" s="2"/>
      <c r="U5355" s="2"/>
      <c r="V5355" s="2"/>
      <c r="W5355" s="2"/>
    </row>
    <row r="5356" spans="2:23" ht="15" customHeight="1" x14ac:dyDescent="0.35">
      <c r="B5356" s="349"/>
      <c r="C5356" s="715" t="str">
        <f t="shared" si="335"/>
        <v/>
      </c>
      <c r="D5356" s="458">
        <f>IF(ISNUMBER(Summary!$D$17), DATE(Summary!$D$17, 1, 1) + INT((ROW(B5318)-1)/24), DATE(2024, 1, 1) + INT((ROW(B5318)-1)/24))</f>
        <v>45513</v>
      </c>
      <c r="E5356" s="459">
        <v>0.54166666666666674</v>
      </c>
      <c r="F5356" s="780"/>
      <c r="G5356" s="780"/>
      <c r="H5356" s="460">
        <f t="shared" si="333"/>
        <v>0</v>
      </c>
      <c r="I5356" s="460">
        <f t="shared" si="334"/>
        <v>0</v>
      </c>
      <c r="J5356" s="460">
        <f t="shared" si="332"/>
        <v>0</v>
      </c>
      <c r="K5356" s="9"/>
      <c r="P5356" s="2"/>
      <c r="Q5356" s="27"/>
      <c r="R5356" s="2"/>
      <c r="S5356" s="2"/>
      <c r="T5356" s="2"/>
      <c r="U5356" s="2"/>
      <c r="V5356" s="2"/>
      <c r="W5356" s="2"/>
    </row>
    <row r="5357" spans="2:23" ht="15" customHeight="1" x14ac:dyDescent="0.35">
      <c r="B5357" s="349"/>
      <c r="C5357" s="715" t="str">
        <f t="shared" si="335"/>
        <v/>
      </c>
      <c r="D5357" s="458">
        <f>IF(ISNUMBER(Summary!$D$17), DATE(Summary!$D$17, 1, 1) + INT((ROW(B5319)-1)/24), DATE(2024, 1, 1) + INT((ROW(B5319)-1)/24))</f>
        <v>45513</v>
      </c>
      <c r="E5357" s="459">
        <v>0.58333333333333337</v>
      </c>
      <c r="F5357" s="780"/>
      <c r="G5357" s="780"/>
      <c r="H5357" s="460">
        <f t="shared" si="333"/>
        <v>0</v>
      </c>
      <c r="I5357" s="460">
        <f t="shared" si="334"/>
        <v>0</v>
      </c>
      <c r="J5357" s="460">
        <f t="shared" si="332"/>
        <v>0</v>
      </c>
      <c r="K5357" s="9"/>
      <c r="P5357" s="2"/>
      <c r="Q5357" s="27"/>
      <c r="R5357" s="2"/>
      <c r="S5357" s="2"/>
      <c r="T5357" s="2"/>
      <c r="U5357" s="2"/>
      <c r="V5357" s="2"/>
      <c r="W5357" s="2"/>
    </row>
    <row r="5358" spans="2:23" ht="15" customHeight="1" x14ac:dyDescent="0.35">
      <c r="B5358" s="349"/>
      <c r="C5358" s="715" t="str">
        <f t="shared" si="335"/>
        <v/>
      </c>
      <c r="D5358" s="458">
        <f>IF(ISNUMBER(Summary!$D$17), DATE(Summary!$D$17, 1, 1) + INT((ROW(B5320)-1)/24), DATE(2024, 1, 1) + INT((ROW(B5320)-1)/24))</f>
        <v>45513</v>
      </c>
      <c r="E5358" s="459">
        <v>0.62500000000000011</v>
      </c>
      <c r="F5358" s="780"/>
      <c r="G5358" s="780"/>
      <c r="H5358" s="460">
        <f t="shared" si="333"/>
        <v>0</v>
      </c>
      <c r="I5358" s="460">
        <f t="shared" si="334"/>
        <v>0</v>
      </c>
      <c r="J5358" s="460">
        <f t="shared" si="332"/>
        <v>0</v>
      </c>
      <c r="K5358" s="9"/>
      <c r="P5358" s="2"/>
      <c r="Q5358" s="27"/>
      <c r="R5358" s="2"/>
      <c r="S5358" s="2"/>
      <c r="T5358" s="2"/>
      <c r="U5358" s="2"/>
      <c r="V5358" s="2"/>
      <c r="W5358" s="2"/>
    </row>
    <row r="5359" spans="2:23" ht="15" customHeight="1" x14ac:dyDescent="0.35">
      <c r="B5359" s="349"/>
      <c r="C5359" s="715" t="str">
        <f t="shared" si="335"/>
        <v/>
      </c>
      <c r="D5359" s="458">
        <f>IF(ISNUMBER(Summary!$D$17), DATE(Summary!$D$17, 1, 1) + INT((ROW(B5321)-1)/24), DATE(2024, 1, 1) + INT((ROW(B5321)-1)/24))</f>
        <v>45513</v>
      </c>
      <c r="E5359" s="459">
        <v>0.66666666666666674</v>
      </c>
      <c r="F5359" s="780"/>
      <c r="G5359" s="780"/>
      <c r="H5359" s="460">
        <f t="shared" si="333"/>
        <v>0</v>
      </c>
      <c r="I5359" s="460">
        <f t="shared" si="334"/>
        <v>0</v>
      </c>
      <c r="J5359" s="460">
        <f t="shared" si="332"/>
        <v>0</v>
      </c>
      <c r="K5359" s="9"/>
      <c r="P5359" s="2"/>
      <c r="Q5359" s="27"/>
      <c r="R5359" s="2"/>
      <c r="S5359" s="2"/>
      <c r="T5359" s="2"/>
      <c r="U5359" s="2"/>
      <c r="V5359" s="2"/>
      <c r="W5359" s="2"/>
    </row>
    <row r="5360" spans="2:23" ht="15" customHeight="1" x14ac:dyDescent="0.35">
      <c r="B5360" s="349"/>
      <c r="C5360" s="715" t="str">
        <f t="shared" si="335"/>
        <v/>
      </c>
      <c r="D5360" s="458">
        <f>IF(ISNUMBER(Summary!$D$17), DATE(Summary!$D$17, 1, 1) + INT((ROW(B5322)-1)/24), DATE(2024, 1, 1) + INT((ROW(B5322)-1)/24))</f>
        <v>45513</v>
      </c>
      <c r="E5360" s="459">
        <v>0.70833333333333337</v>
      </c>
      <c r="F5360" s="780"/>
      <c r="G5360" s="780"/>
      <c r="H5360" s="460">
        <f t="shared" si="333"/>
        <v>0</v>
      </c>
      <c r="I5360" s="460">
        <f t="shared" si="334"/>
        <v>0</v>
      </c>
      <c r="J5360" s="460">
        <f t="shared" si="332"/>
        <v>0</v>
      </c>
      <c r="K5360" s="9"/>
      <c r="P5360" s="2"/>
      <c r="Q5360" s="27"/>
      <c r="R5360" s="2"/>
      <c r="S5360" s="2"/>
      <c r="T5360" s="2"/>
      <c r="U5360" s="2"/>
      <c r="V5360" s="2"/>
      <c r="W5360" s="2"/>
    </row>
    <row r="5361" spans="2:23" ht="15" customHeight="1" x14ac:dyDescent="0.35">
      <c r="B5361" s="349"/>
      <c r="C5361" s="715" t="str">
        <f t="shared" si="335"/>
        <v/>
      </c>
      <c r="D5361" s="458">
        <f>IF(ISNUMBER(Summary!$D$17), DATE(Summary!$D$17, 1, 1) + INT((ROW(B5323)-1)/24), DATE(2024, 1, 1) + INT((ROW(B5323)-1)/24))</f>
        <v>45513</v>
      </c>
      <c r="E5361" s="459">
        <v>0.75000000000000011</v>
      </c>
      <c r="F5361" s="780"/>
      <c r="G5361" s="780"/>
      <c r="H5361" s="460">
        <f t="shared" si="333"/>
        <v>0</v>
      </c>
      <c r="I5361" s="460">
        <f t="shared" si="334"/>
        <v>0</v>
      </c>
      <c r="J5361" s="460">
        <f t="shared" si="332"/>
        <v>0</v>
      </c>
      <c r="K5361" s="9"/>
      <c r="P5361" s="2"/>
      <c r="Q5361" s="27"/>
      <c r="R5361" s="2"/>
      <c r="S5361" s="2"/>
      <c r="T5361" s="2"/>
      <c r="U5361" s="2"/>
      <c r="V5361" s="2"/>
      <c r="W5361" s="2"/>
    </row>
    <row r="5362" spans="2:23" ht="15" customHeight="1" x14ac:dyDescent="0.35">
      <c r="B5362" s="349"/>
      <c r="C5362" s="715" t="str">
        <f t="shared" si="335"/>
        <v/>
      </c>
      <c r="D5362" s="458">
        <f>IF(ISNUMBER(Summary!$D$17), DATE(Summary!$D$17, 1, 1) + INT((ROW(B5324)-1)/24), DATE(2024, 1, 1) + INT((ROW(B5324)-1)/24))</f>
        <v>45513</v>
      </c>
      <c r="E5362" s="459">
        <v>0.79166666666666674</v>
      </c>
      <c r="F5362" s="780"/>
      <c r="G5362" s="780"/>
      <c r="H5362" s="460">
        <f t="shared" si="333"/>
        <v>0</v>
      </c>
      <c r="I5362" s="460">
        <f t="shared" si="334"/>
        <v>0</v>
      </c>
      <c r="J5362" s="460">
        <f t="shared" si="332"/>
        <v>0</v>
      </c>
      <c r="K5362" s="9"/>
      <c r="P5362" s="2"/>
      <c r="Q5362" s="27"/>
      <c r="R5362" s="2"/>
      <c r="S5362" s="2"/>
      <c r="T5362" s="2"/>
      <c r="U5362" s="2"/>
      <c r="V5362" s="2"/>
      <c r="W5362" s="2"/>
    </row>
    <row r="5363" spans="2:23" ht="15" customHeight="1" x14ac:dyDescent="0.35">
      <c r="B5363" s="349"/>
      <c r="C5363" s="715" t="str">
        <f t="shared" si="335"/>
        <v/>
      </c>
      <c r="D5363" s="458">
        <f>IF(ISNUMBER(Summary!$D$17), DATE(Summary!$D$17, 1, 1) + INT((ROW(B5325)-1)/24), DATE(2024, 1, 1) + INT((ROW(B5325)-1)/24))</f>
        <v>45513</v>
      </c>
      <c r="E5363" s="459">
        <v>0.83333333333333337</v>
      </c>
      <c r="F5363" s="780"/>
      <c r="G5363" s="780"/>
      <c r="H5363" s="460">
        <f t="shared" si="333"/>
        <v>0</v>
      </c>
      <c r="I5363" s="460">
        <f t="shared" si="334"/>
        <v>0</v>
      </c>
      <c r="J5363" s="460">
        <f t="shared" si="332"/>
        <v>0</v>
      </c>
      <c r="K5363" s="9"/>
      <c r="P5363" s="2"/>
      <c r="Q5363" s="27"/>
      <c r="R5363" s="2"/>
      <c r="S5363" s="2"/>
      <c r="T5363" s="2"/>
      <c r="U5363" s="2"/>
      <c r="V5363" s="2"/>
      <c r="W5363" s="2"/>
    </row>
    <row r="5364" spans="2:23" ht="15" customHeight="1" x14ac:dyDescent="0.35">
      <c r="B5364" s="349"/>
      <c r="C5364" s="715" t="str">
        <f t="shared" si="335"/>
        <v/>
      </c>
      <c r="D5364" s="458">
        <f>IF(ISNUMBER(Summary!$D$17), DATE(Summary!$D$17, 1, 1) + INT((ROW(B5326)-1)/24), DATE(2024, 1, 1) + INT((ROW(B5326)-1)/24))</f>
        <v>45513</v>
      </c>
      <c r="E5364" s="459">
        <v>0.87500000000000011</v>
      </c>
      <c r="F5364" s="780"/>
      <c r="G5364" s="780"/>
      <c r="H5364" s="460">
        <f t="shared" si="333"/>
        <v>0</v>
      </c>
      <c r="I5364" s="460">
        <f t="shared" si="334"/>
        <v>0</v>
      </c>
      <c r="J5364" s="460">
        <f t="shared" si="332"/>
        <v>0</v>
      </c>
      <c r="K5364" s="9"/>
      <c r="P5364" s="2"/>
      <c r="Q5364" s="27"/>
      <c r="R5364" s="2"/>
      <c r="S5364" s="2"/>
      <c r="T5364" s="2"/>
      <c r="U5364" s="2"/>
      <c r="V5364" s="2"/>
      <c r="W5364" s="2"/>
    </row>
    <row r="5365" spans="2:23" ht="15" customHeight="1" x14ac:dyDescent="0.35">
      <c r="B5365" s="349"/>
      <c r="C5365" s="715" t="str">
        <f t="shared" si="335"/>
        <v/>
      </c>
      <c r="D5365" s="458">
        <f>IF(ISNUMBER(Summary!$D$17), DATE(Summary!$D$17, 1, 1) + INT((ROW(B5327)-1)/24), DATE(2024, 1, 1) + INT((ROW(B5327)-1)/24))</f>
        <v>45513</v>
      </c>
      <c r="E5365" s="459">
        <v>0.91666666666666674</v>
      </c>
      <c r="F5365" s="780"/>
      <c r="G5365" s="780"/>
      <c r="H5365" s="460">
        <f t="shared" si="333"/>
        <v>0</v>
      </c>
      <c r="I5365" s="460">
        <f t="shared" si="334"/>
        <v>0</v>
      </c>
      <c r="J5365" s="460">
        <f t="shared" si="332"/>
        <v>0</v>
      </c>
      <c r="K5365" s="9"/>
      <c r="P5365" s="2"/>
      <c r="Q5365" s="27"/>
      <c r="R5365" s="2"/>
      <c r="S5365" s="2"/>
      <c r="T5365" s="2"/>
      <c r="U5365" s="2"/>
      <c r="V5365" s="2"/>
      <c r="W5365" s="2"/>
    </row>
    <row r="5366" spans="2:23" ht="15" customHeight="1" x14ac:dyDescent="0.35">
      <c r="B5366" s="349"/>
      <c r="C5366" s="715" t="str">
        <f t="shared" si="335"/>
        <v/>
      </c>
      <c r="D5366" s="458">
        <f>IF(ISNUMBER(Summary!$D$17), DATE(Summary!$D$17, 1, 1) + INT((ROW(B5328)-1)/24), DATE(2024, 1, 1) + INT((ROW(B5328)-1)/24))</f>
        <v>45513</v>
      </c>
      <c r="E5366" s="459">
        <v>0.95833333333333337</v>
      </c>
      <c r="F5366" s="780"/>
      <c r="G5366" s="780"/>
      <c r="H5366" s="460">
        <f t="shared" si="333"/>
        <v>0</v>
      </c>
      <c r="I5366" s="460">
        <f t="shared" si="334"/>
        <v>0</v>
      </c>
      <c r="J5366" s="460">
        <f t="shared" si="332"/>
        <v>0</v>
      </c>
      <c r="K5366" s="9"/>
      <c r="P5366" s="2"/>
      <c r="Q5366" s="27"/>
      <c r="R5366" s="2"/>
      <c r="S5366" s="2"/>
      <c r="T5366" s="2"/>
      <c r="U5366" s="2"/>
      <c r="V5366" s="2"/>
      <c r="W5366" s="2"/>
    </row>
    <row r="5367" spans="2:23" ht="15" customHeight="1" x14ac:dyDescent="0.35">
      <c r="B5367" s="457"/>
      <c r="C5367" s="715">
        <f t="shared" si="335"/>
        <v>45514</v>
      </c>
      <c r="D5367" s="458">
        <f>IF(ISNUMBER(Summary!$D$17), DATE(Summary!$D$17, 1, 1) + INT((ROW(B5329)-1)/24), DATE(2024, 1, 1) + INT((ROW(B5329)-1)/24))</f>
        <v>45514</v>
      </c>
      <c r="E5367" s="459">
        <v>3.1225022567582528E-17</v>
      </c>
      <c r="F5367" s="780"/>
      <c r="G5367" s="780"/>
      <c r="H5367" s="460">
        <f t="shared" si="333"/>
        <v>0</v>
      </c>
      <c r="I5367" s="460">
        <f t="shared" si="334"/>
        <v>0</v>
      </c>
      <c r="J5367" s="460">
        <f t="shared" si="332"/>
        <v>0</v>
      </c>
      <c r="K5367" s="9"/>
      <c r="P5367" s="2"/>
      <c r="Q5367" s="27"/>
      <c r="R5367" s="2"/>
      <c r="S5367" s="2"/>
      <c r="T5367" s="2"/>
      <c r="U5367" s="2"/>
      <c r="V5367" s="2"/>
      <c r="W5367" s="2"/>
    </row>
    <row r="5368" spans="2:23" ht="15" customHeight="1" x14ac:dyDescent="0.35">
      <c r="B5368" s="349"/>
      <c r="C5368" s="715" t="str">
        <f t="shared" si="335"/>
        <v/>
      </c>
      <c r="D5368" s="458">
        <f>IF(ISNUMBER(Summary!$D$17), DATE(Summary!$D$17, 1, 1) + INT((ROW(B5330)-1)/24), DATE(2024, 1, 1) + INT((ROW(B5330)-1)/24))</f>
        <v>45514</v>
      </c>
      <c r="E5368" s="459">
        <v>4.1666666666666699E-2</v>
      </c>
      <c r="F5368" s="780"/>
      <c r="G5368" s="780"/>
      <c r="H5368" s="460">
        <f t="shared" si="333"/>
        <v>0</v>
      </c>
      <c r="I5368" s="460">
        <f t="shared" si="334"/>
        <v>0</v>
      </c>
      <c r="J5368" s="460">
        <f t="shared" si="332"/>
        <v>0</v>
      </c>
      <c r="K5368" s="9"/>
      <c r="P5368" s="2"/>
      <c r="Q5368" s="27"/>
      <c r="R5368" s="2"/>
      <c r="S5368" s="2"/>
      <c r="T5368" s="2"/>
      <c r="U5368" s="2"/>
      <c r="V5368" s="2"/>
      <c r="W5368" s="2"/>
    </row>
    <row r="5369" spans="2:23" ht="15" customHeight="1" x14ac:dyDescent="0.35">
      <c r="B5369" s="349"/>
      <c r="C5369" s="715" t="str">
        <f t="shared" si="335"/>
        <v/>
      </c>
      <c r="D5369" s="458">
        <f>IF(ISNUMBER(Summary!$D$17), DATE(Summary!$D$17, 1, 1) + INT((ROW(B5331)-1)/24), DATE(2024, 1, 1) + INT((ROW(B5331)-1)/24))</f>
        <v>45514</v>
      </c>
      <c r="E5369" s="459">
        <v>8.333333333333337E-2</v>
      </c>
      <c r="F5369" s="780"/>
      <c r="G5369" s="780"/>
      <c r="H5369" s="460">
        <f t="shared" si="333"/>
        <v>0</v>
      </c>
      <c r="I5369" s="460">
        <f t="shared" si="334"/>
        <v>0</v>
      </c>
      <c r="J5369" s="460">
        <f t="shared" si="332"/>
        <v>0</v>
      </c>
      <c r="K5369" s="9"/>
      <c r="P5369" s="2"/>
      <c r="Q5369" s="27"/>
      <c r="R5369" s="2"/>
      <c r="S5369" s="2"/>
      <c r="T5369" s="2"/>
      <c r="U5369" s="2"/>
      <c r="V5369" s="2"/>
      <c r="W5369" s="2"/>
    </row>
    <row r="5370" spans="2:23" ht="15" customHeight="1" x14ac:dyDescent="0.35">
      <c r="B5370" s="349"/>
      <c r="C5370" s="715" t="str">
        <f t="shared" si="335"/>
        <v/>
      </c>
      <c r="D5370" s="458">
        <f>IF(ISNUMBER(Summary!$D$17), DATE(Summary!$D$17, 1, 1) + INT((ROW(B5332)-1)/24), DATE(2024, 1, 1) + INT((ROW(B5332)-1)/24))</f>
        <v>45514</v>
      </c>
      <c r="E5370" s="459">
        <v>0.12500000000000006</v>
      </c>
      <c r="F5370" s="780"/>
      <c r="G5370" s="780"/>
      <c r="H5370" s="460">
        <f t="shared" si="333"/>
        <v>0</v>
      </c>
      <c r="I5370" s="460">
        <f t="shared" si="334"/>
        <v>0</v>
      </c>
      <c r="J5370" s="460">
        <f t="shared" si="332"/>
        <v>0</v>
      </c>
      <c r="K5370" s="9"/>
      <c r="P5370" s="2"/>
      <c r="Q5370" s="27"/>
      <c r="R5370" s="2"/>
      <c r="S5370" s="2"/>
      <c r="T5370" s="2"/>
      <c r="U5370" s="2"/>
      <c r="V5370" s="2"/>
      <c r="W5370" s="2"/>
    </row>
    <row r="5371" spans="2:23" ht="15" customHeight="1" x14ac:dyDescent="0.35">
      <c r="B5371" s="349"/>
      <c r="C5371" s="715" t="str">
        <f t="shared" si="335"/>
        <v/>
      </c>
      <c r="D5371" s="458">
        <f>IF(ISNUMBER(Summary!$D$17), DATE(Summary!$D$17, 1, 1) + INT((ROW(B5333)-1)/24), DATE(2024, 1, 1) + INT((ROW(B5333)-1)/24))</f>
        <v>45514</v>
      </c>
      <c r="E5371" s="459">
        <v>0.16666666666666669</v>
      </c>
      <c r="F5371" s="780"/>
      <c r="G5371" s="780"/>
      <c r="H5371" s="460">
        <f t="shared" si="333"/>
        <v>0</v>
      </c>
      <c r="I5371" s="460">
        <f t="shared" si="334"/>
        <v>0</v>
      </c>
      <c r="J5371" s="460">
        <f t="shared" si="332"/>
        <v>0</v>
      </c>
      <c r="K5371" s="9"/>
      <c r="P5371" s="2"/>
      <c r="Q5371" s="27"/>
      <c r="R5371" s="2"/>
      <c r="S5371" s="2"/>
      <c r="T5371" s="2"/>
      <c r="U5371" s="2"/>
      <c r="V5371" s="2"/>
      <c r="W5371" s="2"/>
    </row>
    <row r="5372" spans="2:23" ht="15" customHeight="1" x14ac:dyDescent="0.35">
      <c r="B5372" s="349"/>
      <c r="C5372" s="715" t="str">
        <f t="shared" si="335"/>
        <v/>
      </c>
      <c r="D5372" s="458">
        <f>IF(ISNUMBER(Summary!$D$17), DATE(Summary!$D$17, 1, 1) + INT((ROW(B5334)-1)/24), DATE(2024, 1, 1) + INT((ROW(B5334)-1)/24))</f>
        <v>45514</v>
      </c>
      <c r="E5372" s="459">
        <v>0.20833333333333337</v>
      </c>
      <c r="F5372" s="780"/>
      <c r="G5372" s="780"/>
      <c r="H5372" s="460">
        <f t="shared" si="333"/>
        <v>0</v>
      </c>
      <c r="I5372" s="460">
        <f t="shared" si="334"/>
        <v>0</v>
      </c>
      <c r="J5372" s="460">
        <f t="shared" si="332"/>
        <v>0</v>
      </c>
      <c r="K5372" s="9"/>
      <c r="P5372" s="2"/>
      <c r="Q5372" s="27"/>
      <c r="R5372" s="2"/>
      <c r="S5372" s="2"/>
      <c r="T5372" s="2"/>
      <c r="U5372" s="2"/>
      <c r="V5372" s="2"/>
      <c r="W5372" s="2"/>
    </row>
    <row r="5373" spans="2:23" ht="15" customHeight="1" x14ac:dyDescent="0.35">
      <c r="B5373" s="349"/>
      <c r="C5373" s="715" t="str">
        <f t="shared" si="335"/>
        <v/>
      </c>
      <c r="D5373" s="458">
        <f>IF(ISNUMBER(Summary!$D$17), DATE(Summary!$D$17, 1, 1) + INT((ROW(B5335)-1)/24), DATE(2024, 1, 1) + INT((ROW(B5335)-1)/24))</f>
        <v>45514</v>
      </c>
      <c r="E5373" s="459">
        <v>0.25</v>
      </c>
      <c r="F5373" s="780"/>
      <c r="G5373" s="780"/>
      <c r="H5373" s="460">
        <f t="shared" si="333"/>
        <v>0</v>
      </c>
      <c r="I5373" s="460">
        <f t="shared" si="334"/>
        <v>0</v>
      </c>
      <c r="J5373" s="460">
        <f t="shared" si="332"/>
        <v>0</v>
      </c>
      <c r="K5373" s="9"/>
      <c r="P5373" s="2"/>
      <c r="Q5373" s="27"/>
      <c r="R5373" s="2"/>
      <c r="S5373" s="2"/>
      <c r="T5373" s="2"/>
      <c r="U5373" s="2"/>
      <c r="V5373" s="2"/>
      <c r="W5373" s="2"/>
    </row>
    <row r="5374" spans="2:23" ht="15" customHeight="1" x14ac:dyDescent="0.35">
      <c r="B5374" s="349"/>
      <c r="C5374" s="715" t="str">
        <f t="shared" si="335"/>
        <v/>
      </c>
      <c r="D5374" s="458">
        <f>IF(ISNUMBER(Summary!$D$17), DATE(Summary!$D$17, 1, 1) + INT((ROW(B5336)-1)/24), DATE(2024, 1, 1) + INT((ROW(B5336)-1)/24))</f>
        <v>45514</v>
      </c>
      <c r="E5374" s="459">
        <v>0.29166666666666669</v>
      </c>
      <c r="F5374" s="780"/>
      <c r="G5374" s="780"/>
      <c r="H5374" s="460">
        <f t="shared" si="333"/>
        <v>0</v>
      </c>
      <c r="I5374" s="460">
        <f t="shared" si="334"/>
        <v>0</v>
      </c>
      <c r="J5374" s="460">
        <f t="shared" si="332"/>
        <v>0</v>
      </c>
      <c r="K5374" s="9"/>
      <c r="P5374" s="2"/>
      <c r="Q5374" s="27"/>
      <c r="R5374" s="2"/>
      <c r="S5374" s="2"/>
      <c r="T5374" s="2"/>
      <c r="U5374" s="2"/>
      <c r="V5374" s="2"/>
      <c r="W5374" s="2"/>
    </row>
    <row r="5375" spans="2:23" ht="15" customHeight="1" x14ac:dyDescent="0.35">
      <c r="B5375" s="349"/>
      <c r="C5375" s="715" t="str">
        <f t="shared" si="335"/>
        <v/>
      </c>
      <c r="D5375" s="458">
        <f>IF(ISNUMBER(Summary!$D$17), DATE(Summary!$D$17, 1, 1) + INT((ROW(B5337)-1)/24), DATE(2024, 1, 1) + INT((ROW(B5337)-1)/24))</f>
        <v>45514</v>
      </c>
      <c r="E5375" s="459">
        <v>0.33333333333333337</v>
      </c>
      <c r="F5375" s="780"/>
      <c r="G5375" s="780"/>
      <c r="H5375" s="460">
        <f t="shared" si="333"/>
        <v>0</v>
      </c>
      <c r="I5375" s="460">
        <f t="shared" si="334"/>
        <v>0</v>
      </c>
      <c r="J5375" s="460">
        <f t="shared" si="332"/>
        <v>0</v>
      </c>
      <c r="K5375" s="9"/>
      <c r="P5375" s="2"/>
      <c r="Q5375" s="27"/>
      <c r="R5375" s="2"/>
      <c r="S5375" s="2"/>
      <c r="T5375" s="2"/>
      <c r="U5375" s="2"/>
      <c r="V5375" s="2"/>
      <c r="W5375" s="2"/>
    </row>
    <row r="5376" spans="2:23" ht="15" customHeight="1" x14ac:dyDescent="0.35">
      <c r="B5376" s="349"/>
      <c r="C5376" s="715" t="str">
        <f t="shared" si="335"/>
        <v/>
      </c>
      <c r="D5376" s="458">
        <f>IF(ISNUMBER(Summary!$D$17), DATE(Summary!$D$17, 1, 1) + INT((ROW(B5338)-1)/24), DATE(2024, 1, 1) + INT((ROW(B5338)-1)/24))</f>
        <v>45514</v>
      </c>
      <c r="E5376" s="459">
        <v>0.375</v>
      </c>
      <c r="F5376" s="780"/>
      <c r="G5376" s="780"/>
      <c r="H5376" s="460">
        <f t="shared" si="333"/>
        <v>0</v>
      </c>
      <c r="I5376" s="460">
        <f t="shared" si="334"/>
        <v>0</v>
      </c>
      <c r="J5376" s="460">
        <f t="shared" ref="J5376:J5439" si="336">G5376-H5376</f>
        <v>0</v>
      </c>
      <c r="K5376" s="9"/>
      <c r="P5376" s="2"/>
      <c r="Q5376" s="27"/>
      <c r="R5376" s="2"/>
      <c r="S5376" s="2"/>
      <c r="T5376" s="2"/>
      <c r="U5376" s="2"/>
      <c r="V5376" s="2"/>
      <c r="W5376" s="2"/>
    </row>
    <row r="5377" spans="2:23" ht="15" customHeight="1" x14ac:dyDescent="0.35">
      <c r="B5377" s="349"/>
      <c r="C5377" s="715" t="str">
        <f t="shared" si="335"/>
        <v/>
      </c>
      <c r="D5377" s="458">
        <f>IF(ISNUMBER(Summary!$D$17), DATE(Summary!$D$17, 1, 1) + INT((ROW(B5339)-1)/24), DATE(2024, 1, 1) + INT((ROW(B5339)-1)/24))</f>
        <v>45514</v>
      </c>
      <c r="E5377" s="459">
        <v>0.41666666666666669</v>
      </c>
      <c r="F5377" s="780"/>
      <c r="G5377" s="780"/>
      <c r="H5377" s="460">
        <f t="shared" si="333"/>
        <v>0</v>
      </c>
      <c r="I5377" s="460">
        <f t="shared" si="334"/>
        <v>0</v>
      </c>
      <c r="J5377" s="460">
        <f t="shared" si="336"/>
        <v>0</v>
      </c>
      <c r="K5377" s="9"/>
      <c r="P5377" s="2"/>
      <c r="Q5377" s="27"/>
      <c r="R5377" s="2"/>
      <c r="S5377" s="2"/>
      <c r="T5377" s="2"/>
      <c r="U5377" s="2"/>
      <c r="V5377" s="2"/>
      <c r="W5377" s="2"/>
    </row>
    <row r="5378" spans="2:23" ht="15" customHeight="1" x14ac:dyDescent="0.35">
      <c r="B5378" s="349"/>
      <c r="C5378" s="715" t="str">
        <f t="shared" si="335"/>
        <v/>
      </c>
      <c r="D5378" s="458">
        <f>IF(ISNUMBER(Summary!$D$17), DATE(Summary!$D$17, 1, 1) + INT((ROW(B5340)-1)/24), DATE(2024, 1, 1) + INT((ROW(B5340)-1)/24))</f>
        <v>45514</v>
      </c>
      <c r="E5378" s="459">
        <v>0.45833333333333337</v>
      </c>
      <c r="F5378" s="780"/>
      <c r="G5378" s="780"/>
      <c r="H5378" s="460">
        <f t="shared" si="333"/>
        <v>0</v>
      </c>
      <c r="I5378" s="460">
        <f t="shared" si="334"/>
        <v>0</v>
      </c>
      <c r="J5378" s="460">
        <f t="shared" si="336"/>
        <v>0</v>
      </c>
      <c r="K5378" s="9"/>
      <c r="P5378" s="2"/>
      <c r="Q5378" s="27"/>
      <c r="R5378" s="2"/>
      <c r="S5378" s="2"/>
      <c r="T5378" s="2"/>
      <c r="U5378" s="2"/>
      <c r="V5378" s="2"/>
      <c r="W5378" s="2"/>
    </row>
    <row r="5379" spans="2:23" ht="15" customHeight="1" x14ac:dyDescent="0.35">
      <c r="B5379" s="349"/>
      <c r="C5379" s="715" t="str">
        <f t="shared" si="335"/>
        <v/>
      </c>
      <c r="D5379" s="458">
        <f>IF(ISNUMBER(Summary!$D$17), DATE(Summary!$D$17, 1, 1) + INT((ROW(B5341)-1)/24), DATE(2024, 1, 1) + INT((ROW(B5341)-1)/24))</f>
        <v>45514</v>
      </c>
      <c r="E5379" s="459">
        <v>0.50000000000000011</v>
      </c>
      <c r="F5379" s="780"/>
      <c r="G5379" s="780"/>
      <c r="H5379" s="460">
        <f t="shared" si="333"/>
        <v>0</v>
      </c>
      <c r="I5379" s="460">
        <f t="shared" si="334"/>
        <v>0</v>
      </c>
      <c r="J5379" s="460">
        <f t="shared" si="336"/>
        <v>0</v>
      </c>
      <c r="K5379" s="9"/>
      <c r="P5379" s="2"/>
      <c r="Q5379" s="27"/>
      <c r="R5379" s="2"/>
      <c r="S5379" s="2"/>
      <c r="T5379" s="2"/>
      <c r="U5379" s="2"/>
      <c r="V5379" s="2"/>
      <c r="W5379" s="2"/>
    </row>
    <row r="5380" spans="2:23" ht="15" customHeight="1" x14ac:dyDescent="0.35">
      <c r="B5380" s="349"/>
      <c r="C5380" s="715" t="str">
        <f t="shared" si="335"/>
        <v/>
      </c>
      <c r="D5380" s="458">
        <f>IF(ISNUMBER(Summary!$D$17), DATE(Summary!$D$17, 1, 1) + INT((ROW(B5342)-1)/24), DATE(2024, 1, 1) + INT((ROW(B5342)-1)/24))</f>
        <v>45514</v>
      </c>
      <c r="E5380" s="459">
        <v>0.54166666666666674</v>
      </c>
      <c r="F5380" s="780"/>
      <c r="G5380" s="780"/>
      <c r="H5380" s="460">
        <f t="shared" si="333"/>
        <v>0</v>
      </c>
      <c r="I5380" s="460">
        <f t="shared" si="334"/>
        <v>0</v>
      </c>
      <c r="J5380" s="460">
        <f t="shared" si="336"/>
        <v>0</v>
      </c>
      <c r="K5380" s="9"/>
      <c r="P5380" s="2"/>
      <c r="Q5380" s="27"/>
      <c r="R5380" s="2"/>
      <c r="S5380" s="2"/>
      <c r="T5380" s="2"/>
      <c r="U5380" s="2"/>
      <c r="V5380" s="2"/>
      <c r="W5380" s="2"/>
    </row>
    <row r="5381" spans="2:23" ht="15" customHeight="1" x14ac:dyDescent="0.35">
      <c r="B5381" s="349"/>
      <c r="C5381" s="715" t="str">
        <f t="shared" si="335"/>
        <v/>
      </c>
      <c r="D5381" s="458">
        <f>IF(ISNUMBER(Summary!$D$17), DATE(Summary!$D$17, 1, 1) + INT((ROW(B5343)-1)/24), DATE(2024, 1, 1) + INT((ROW(B5343)-1)/24))</f>
        <v>45514</v>
      </c>
      <c r="E5381" s="459">
        <v>0.58333333333333337</v>
      </c>
      <c r="F5381" s="780"/>
      <c r="G5381" s="780"/>
      <c r="H5381" s="460">
        <f t="shared" si="333"/>
        <v>0</v>
      </c>
      <c r="I5381" s="460">
        <f t="shared" si="334"/>
        <v>0</v>
      </c>
      <c r="J5381" s="460">
        <f t="shared" si="336"/>
        <v>0</v>
      </c>
      <c r="K5381" s="9"/>
      <c r="P5381" s="2"/>
      <c r="Q5381" s="27"/>
      <c r="R5381" s="2"/>
      <c r="S5381" s="2"/>
      <c r="T5381" s="2"/>
      <c r="U5381" s="2"/>
      <c r="V5381" s="2"/>
      <c r="W5381" s="2"/>
    </row>
    <row r="5382" spans="2:23" ht="15" customHeight="1" x14ac:dyDescent="0.35">
      <c r="B5382" s="349"/>
      <c r="C5382" s="715" t="str">
        <f t="shared" si="335"/>
        <v/>
      </c>
      <c r="D5382" s="458">
        <f>IF(ISNUMBER(Summary!$D$17), DATE(Summary!$D$17, 1, 1) + INT((ROW(B5344)-1)/24), DATE(2024, 1, 1) + INT((ROW(B5344)-1)/24))</f>
        <v>45514</v>
      </c>
      <c r="E5382" s="459">
        <v>0.62500000000000011</v>
      </c>
      <c r="F5382" s="780"/>
      <c r="G5382" s="780"/>
      <c r="H5382" s="460">
        <f t="shared" si="333"/>
        <v>0</v>
      </c>
      <c r="I5382" s="460">
        <f t="shared" si="334"/>
        <v>0</v>
      </c>
      <c r="J5382" s="460">
        <f t="shared" si="336"/>
        <v>0</v>
      </c>
      <c r="K5382" s="9"/>
      <c r="P5382" s="2"/>
      <c r="Q5382" s="27"/>
      <c r="R5382" s="2"/>
      <c r="S5382" s="2"/>
      <c r="T5382" s="2"/>
      <c r="U5382" s="2"/>
      <c r="V5382" s="2"/>
      <c r="W5382" s="2"/>
    </row>
    <row r="5383" spans="2:23" ht="15" customHeight="1" x14ac:dyDescent="0.35">
      <c r="B5383" s="349"/>
      <c r="C5383" s="715" t="str">
        <f t="shared" si="335"/>
        <v/>
      </c>
      <c r="D5383" s="458">
        <f>IF(ISNUMBER(Summary!$D$17), DATE(Summary!$D$17, 1, 1) + INT((ROW(B5345)-1)/24), DATE(2024, 1, 1) + INT((ROW(B5345)-1)/24))</f>
        <v>45514</v>
      </c>
      <c r="E5383" s="459">
        <v>0.66666666666666674</v>
      </c>
      <c r="F5383" s="780"/>
      <c r="G5383" s="780"/>
      <c r="H5383" s="460">
        <f t="shared" si="333"/>
        <v>0</v>
      </c>
      <c r="I5383" s="460">
        <f t="shared" si="334"/>
        <v>0</v>
      </c>
      <c r="J5383" s="460">
        <f t="shared" si="336"/>
        <v>0</v>
      </c>
      <c r="K5383" s="9"/>
      <c r="P5383" s="2"/>
      <c r="Q5383" s="27"/>
      <c r="R5383" s="2"/>
      <c r="S5383" s="2"/>
      <c r="T5383" s="2"/>
      <c r="U5383" s="2"/>
      <c r="V5383" s="2"/>
      <c r="W5383" s="2"/>
    </row>
    <row r="5384" spans="2:23" ht="15" customHeight="1" x14ac:dyDescent="0.35">
      <c r="B5384" s="349"/>
      <c r="C5384" s="715" t="str">
        <f t="shared" si="335"/>
        <v/>
      </c>
      <c r="D5384" s="458">
        <f>IF(ISNUMBER(Summary!$D$17), DATE(Summary!$D$17, 1, 1) + INT((ROW(B5346)-1)/24), DATE(2024, 1, 1) + INT((ROW(B5346)-1)/24))</f>
        <v>45514</v>
      </c>
      <c r="E5384" s="459">
        <v>0.70833333333333337</v>
      </c>
      <c r="F5384" s="780"/>
      <c r="G5384" s="780"/>
      <c r="H5384" s="460">
        <f t="shared" si="333"/>
        <v>0</v>
      </c>
      <c r="I5384" s="460">
        <f t="shared" si="334"/>
        <v>0</v>
      </c>
      <c r="J5384" s="460">
        <f t="shared" si="336"/>
        <v>0</v>
      </c>
      <c r="K5384" s="9"/>
      <c r="P5384" s="2"/>
      <c r="Q5384" s="27"/>
      <c r="R5384" s="2"/>
      <c r="S5384" s="2"/>
      <c r="T5384" s="2"/>
      <c r="U5384" s="2"/>
      <c r="V5384" s="2"/>
      <c r="W5384" s="2"/>
    </row>
    <row r="5385" spans="2:23" ht="15" customHeight="1" x14ac:dyDescent="0.35">
      <c r="B5385" s="349"/>
      <c r="C5385" s="715" t="str">
        <f t="shared" si="335"/>
        <v/>
      </c>
      <c r="D5385" s="458">
        <f>IF(ISNUMBER(Summary!$D$17), DATE(Summary!$D$17, 1, 1) + INT((ROW(B5347)-1)/24), DATE(2024, 1, 1) + INT((ROW(B5347)-1)/24))</f>
        <v>45514</v>
      </c>
      <c r="E5385" s="459">
        <v>0.75000000000000011</v>
      </c>
      <c r="F5385" s="780"/>
      <c r="G5385" s="780"/>
      <c r="H5385" s="460">
        <f t="shared" si="333"/>
        <v>0</v>
      </c>
      <c r="I5385" s="460">
        <f t="shared" si="334"/>
        <v>0</v>
      </c>
      <c r="J5385" s="460">
        <f t="shared" si="336"/>
        <v>0</v>
      </c>
      <c r="K5385" s="9"/>
      <c r="P5385" s="2"/>
      <c r="Q5385" s="27"/>
      <c r="R5385" s="2"/>
      <c r="S5385" s="2"/>
      <c r="T5385" s="2"/>
      <c r="U5385" s="2"/>
      <c r="V5385" s="2"/>
      <c r="W5385" s="2"/>
    </row>
    <row r="5386" spans="2:23" ht="15" customHeight="1" x14ac:dyDescent="0.35">
      <c r="B5386" s="349"/>
      <c r="C5386" s="715" t="str">
        <f t="shared" si="335"/>
        <v/>
      </c>
      <c r="D5386" s="458">
        <f>IF(ISNUMBER(Summary!$D$17), DATE(Summary!$D$17, 1, 1) + INT((ROW(B5348)-1)/24), DATE(2024, 1, 1) + INT((ROW(B5348)-1)/24))</f>
        <v>45514</v>
      </c>
      <c r="E5386" s="459">
        <v>0.79166666666666674</v>
      </c>
      <c r="F5386" s="780"/>
      <c r="G5386" s="780"/>
      <c r="H5386" s="460">
        <f t="shared" si="333"/>
        <v>0</v>
      </c>
      <c r="I5386" s="460">
        <f t="shared" si="334"/>
        <v>0</v>
      </c>
      <c r="J5386" s="460">
        <f t="shared" si="336"/>
        <v>0</v>
      </c>
      <c r="K5386" s="9"/>
      <c r="P5386" s="2"/>
      <c r="Q5386" s="27"/>
      <c r="R5386" s="2"/>
      <c r="S5386" s="2"/>
      <c r="T5386" s="2"/>
      <c r="U5386" s="2"/>
      <c r="V5386" s="2"/>
      <c r="W5386" s="2"/>
    </row>
    <row r="5387" spans="2:23" ht="15" customHeight="1" x14ac:dyDescent="0.35">
      <c r="B5387" s="349"/>
      <c r="C5387" s="715" t="str">
        <f t="shared" si="335"/>
        <v/>
      </c>
      <c r="D5387" s="458">
        <f>IF(ISNUMBER(Summary!$D$17), DATE(Summary!$D$17, 1, 1) + INT((ROW(B5349)-1)/24), DATE(2024, 1, 1) + INT((ROW(B5349)-1)/24))</f>
        <v>45514</v>
      </c>
      <c r="E5387" s="459">
        <v>0.83333333333333337</v>
      </c>
      <c r="F5387" s="780"/>
      <c r="G5387" s="780"/>
      <c r="H5387" s="460">
        <f t="shared" si="333"/>
        <v>0</v>
      </c>
      <c r="I5387" s="460">
        <f t="shared" si="334"/>
        <v>0</v>
      </c>
      <c r="J5387" s="460">
        <f t="shared" si="336"/>
        <v>0</v>
      </c>
      <c r="K5387" s="9"/>
      <c r="P5387" s="2"/>
      <c r="Q5387" s="27"/>
      <c r="R5387" s="2"/>
      <c r="S5387" s="2"/>
      <c r="T5387" s="2"/>
      <c r="U5387" s="2"/>
      <c r="V5387" s="2"/>
      <c r="W5387" s="2"/>
    </row>
    <row r="5388" spans="2:23" ht="15" customHeight="1" x14ac:dyDescent="0.35">
      <c r="B5388" s="349"/>
      <c r="C5388" s="715" t="str">
        <f t="shared" si="335"/>
        <v/>
      </c>
      <c r="D5388" s="458">
        <f>IF(ISNUMBER(Summary!$D$17), DATE(Summary!$D$17, 1, 1) + INT((ROW(B5350)-1)/24), DATE(2024, 1, 1) + INT((ROW(B5350)-1)/24))</f>
        <v>45514</v>
      </c>
      <c r="E5388" s="459">
        <v>0.87500000000000011</v>
      </c>
      <c r="F5388" s="780"/>
      <c r="G5388" s="780"/>
      <c r="H5388" s="460">
        <f t="shared" si="333"/>
        <v>0</v>
      </c>
      <c r="I5388" s="460">
        <f t="shared" si="334"/>
        <v>0</v>
      </c>
      <c r="J5388" s="460">
        <f t="shared" si="336"/>
        <v>0</v>
      </c>
      <c r="K5388" s="9"/>
      <c r="P5388" s="2"/>
      <c r="Q5388" s="27"/>
      <c r="R5388" s="2"/>
      <c r="S5388" s="2"/>
      <c r="T5388" s="2"/>
      <c r="U5388" s="2"/>
      <c r="V5388" s="2"/>
      <c r="W5388" s="2"/>
    </row>
    <row r="5389" spans="2:23" ht="15" customHeight="1" x14ac:dyDescent="0.35">
      <c r="B5389" s="349"/>
      <c r="C5389" s="715" t="str">
        <f t="shared" si="335"/>
        <v/>
      </c>
      <c r="D5389" s="458">
        <f>IF(ISNUMBER(Summary!$D$17), DATE(Summary!$D$17, 1, 1) + INT((ROW(B5351)-1)/24), DATE(2024, 1, 1) + INT((ROW(B5351)-1)/24))</f>
        <v>45514</v>
      </c>
      <c r="E5389" s="459">
        <v>0.91666666666666674</v>
      </c>
      <c r="F5389" s="780"/>
      <c r="G5389" s="780"/>
      <c r="H5389" s="460">
        <f t="shared" si="333"/>
        <v>0</v>
      </c>
      <c r="I5389" s="460">
        <f t="shared" si="334"/>
        <v>0</v>
      </c>
      <c r="J5389" s="460">
        <f t="shared" si="336"/>
        <v>0</v>
      </c>
      <c r="K5389" s="9"/>
      <c r="P5389" s="2"/>
      <c r="Q5389" s="27"/>
      <c r="R5389" s="2"/>
      <c r="S5389" s="2"/>
      <c r="T5389" s="2"/>
      <c r="U5389" s="2"/>
      <c r="V5389" s="2"/>
      <c r="W5389" s="2"/>
    </row>
    <row r="5390" spans="2:23" ht="15" customHeight="1" x14ac:dyDescent="0.35">
      <c r="B5390" s="349"/>
      <c r="C5390" s="715" t="str">
        <f t="shared" si="335"/>
        <v/>
      </c>
      <c r="D5390" s="458">
        <f>IF(ISNUMBER(Summary!$D$17), DATE(Summary!$D$17, 1, 1) + INT((ROW(B5352)-1)/24), DATE(2024, 1, 1) + INT((ROW(B5352)-1)/24))</f>
        <v>45514</v>
      </c>
      <c r="E5390" s="459">
        <v>0.95833333333333337</v>
      </c>
      <c r="F5390" s="780"/>
      <c r="G5390" s="780"/>
      <c r="H5390" s="460">
        <f t="shared" si="333"/>
        <v>0</v>
      </c>
      <c r="I5390" s="460">
        <f t="shared" si="334"/>
        <v>0</v>
      </c>
      <c r="J5390" s="460">
        <f t="shared" si="336"/>
        <v>0</v>
      </c>
      <c r="K5390" s="9"/>
      <c r="P5390" s="2"/>
      <c r="Q5390" s="27"/>
      <c r="R5390" s="2"/>
      <c r="S5390" s="2"/>
      <c r="T5390" s="2"/>
      <c r="U5390" s="2"/>
      <c r="V5390" s="2"/>
      <c r="W5390" s="2"/>
    </row>
    <row r="5391" spans="2:23" ht="15" customHeight="1" x14ac:dyDescent="0.35">
      <c r="B5391" s="457"/>
      <c r="C5391" s="715">
        <f t="shared" si="335"/>
        <v>45515</v>
      </c>
      <c r="D5391" s="458">
        <f>IF(ISNUMBER(Summary!$D$17), DATE(Summary!$D$17, 1, 1) + INT((ROW(B5353)-1)/24), DATE(2024, 1, 1) + INT((ROW(B5353)-1)/24))</f>
        <v>45515</v>
      </c>
      <c r="E5391" s="459">
        <v>3.1225022567582528E-17</v>
      </c>
      <c r="F5391" s="780"/>
      <c r="G5391" s="780"/>
      <c r="H5391" s="460">
        <f t="shared" si="333"/>
        <v>0</v>
      </c>
      <c r="I5391" s="460">
        <f t="shared" si="334"/>
        <v>0</v>
      </c>
      <c r="J5391" s="460">
        <f t="shared" si="336"/>
        <v>0</v>
      </c>
      <c r="K5391" s="9"/>
      <c r="P5391" s="2"/>
      <c r="Q5391" s="27"/>
      <c r="R5391" s="2"/>
      <c r="S5391" s="2"/>
      <c r="T5391" s="2"/>
      <c r="U5391" s="2"/>
      <c r="V5391" s="2"/>
      <c r="W5391" s="2"/>
    </row>
    <row r="5392" spans="2:23" ht="15" customHeight="1" x14ac:dyDescent="0.35">
      <c r="B5392" s="349"/>
      <c r="C5392" s="715" t="str">
        <f t="shared" si="335"/>
        <v/>
      </c>
      <c r="D5392" s="458">
        <f>IF(ISNUMBER(Summary!$D$17), DATE(Summary!$D$17, 1, 1) + INT((ROW(B5354)-1)/24), DATE(2024, 1, 1) + INT((ROW(B5354)-1)/24))</f>
        <v>45515</v>
      </c>
      <c r="E5392" s="459">
        <v>4.1666666666666699E-2</v>
      </c>
      <c r="F5392" s="780"/>
      <c r="G5392" s="780"/>
      <c r="H5392" s="460">
        <f t="shared" si="333"/>
        <v>0</v>
      </c>
      <c r="I5392" s="460">
        <f t="shared" si="334"/>
        <v>0</v>
      </c>
      <c r="J5392" s="460">
        <f t="shared" si="336"/>
        <v>0</v>
      </c>
      <c r="K5392" s="9"/>
      <c r="P5392" s="2"/>
      <c r="Q5392" s="27"/>
      <c r="R5392" s="2"/>
      <c r="S5392" s="2"/>
      <c r="T5392" s="2"/>
      <c r="U5392" s="2"/>
      <c r="V5392" s="2"/>
      <c r="W5392" s="2"/>
    </row>
    <row r="5393" spans="2:23" ht="15" customHeight="1" x14ac:dyDescent="0.35">
      <c r="B5393" s="349"/>
      <c r="C5393" s="715" t="str">
        <f t="shared" si="335"/>
        <v/>
      </c>
      <c r="D5393" s="458">
        <f>IF(ISNUMBER(Summary!$D$17), DATE(Summary!$D$17, 1, 1) + INT((ROW(B5355)-1)/24), DATE(2024, 1, 1) + INT((ROW(B5355)-1)/24))</f>
        <v>45515</v>
      </c>
      <c r="E5393" s="459">
        <v>8.333333333333337E-2</v>
      </c>
      <c r="F5393" s="780"/>
      <c r="G5393" s="780"/>
      <c r="H5393" s="460">
        <f t="shared" si="333"/>
        <v>0</v>
      </c>
      <c r="I5393" s="460">
        <f t="shared" si="334"/>
        <v>0</v>
      </c>
      <c r="J5393" s="460">
        <f t="shared" si="336"/>
        <v>0</v>
      </c>
      <c r="K5393" s="9"/>
      <c r="P5393" s="2"/>
      <c r="Q5393" s="27"/>
      <c r="R5393" s="2"/>
      <c r="S5393" s="2"/>
      <c r="T5393" s="2"/>
      <c r="U5393" s="2"/>
      <c r="V5393" s="2"/>
      <c r="W5393" s="2"/>
    </row>
    <row r="5394" spans="2:23" ht="15" customHeight="1" x14ac:dyDescent="0.35">
      <c r="B5394" s="349"/>
      <c r="C5394" s="715" t="str">
        <f t="shared" si="335"/>
        <v/>
      </c>
      <c r="D5394" s="458">
        <f>IF(ISNUMBER(Summary!$D$17), DATE(Summary!$D$17, 1, 1) + INT((ROW(B5356)-1)/24), DATE(2024, 1, 1) + INT((ROW(B5356)-1)/24))</f>
        <v>45515</v>
      </c>
      <c r="E5394" s="459">
        <v>0.12500000000000006</v>
      </c>
      <c r="F5394" s="780"/>
      <c r="G5394" s="780"/>
      <c r="H5394" s="460">
        <f t="shared" si="333"/>
        <v>0</v>
      </c>
      <c r="I5394" s="460">
        <f t="shared" si="334"/>
        <v>0</v>
      </c>
      <c r="J5394" s="460">
        <f t="shared" si="336"/>
        <v>0</v>
      </c>
      <c r="K5394" s="9"/>
      <c r="P5394" s="2"/>
      <c r="Q5394" s="27"/>
      <c r="R5394" s="2"/>
      <c r="S5394" s="2"/>
      <c r="T5394" s="2"/>
      <c r="U5394" s="2"/>
      <c r="V5394" s="2"/>
      <c r="W5394" s="2"/>
    </row>
    <row r="5395" spans="2:23" ht="15" customHeight="1" x14ac:dyDescent="0.35">
      <c r="B5395" s="349"/>
      <c r="C5395" s="715" t="str">
        <f t="shared" si="335"/>
        <v/>
      </c>
      <c r="D5395" s="458">
        <f>IF(ISNUMBER(Summary!$D$17), DATE(Summary!$D$17, 1, 1) + INT((ROW(B5357)-1)/24), DATE(2024, 1, 1) + INT((ROW(B5357)-1)/24))</f>
        <v>45515</v>
      </c>
      <c r="E5395" s="459">
        <v>0.16666666666666669</v>
      </c>
      <c r="F5395" s="780"/>
      <c r="G5395" s="780"/>
      <c r="H5395" s="460">
        <f t="shared" si="333"/>
        <v>0</v>
      </c>
      <c r="I5395" s="460">
        <f t="shared" si="334"/>
        <v>0</v>
      </c>
      <c r="J5395" s="460">
        <f t="shared" si="336"/>
        <v>0</v>
      </c>
      <c r="K5395" s="9"/>
      <c r="P5395" s="2"/>
      <c r="Q5395" s="27"/>
      <c r="R5395" s="2"/>
      <c r="S5395" s="2"/>
      <c r="T5395" s="2"/>
      <c r="U5395" s="2"/>
      <c r="V5395" s="2"/>
      <c r="W5395" s="2"/>
    </row>
    <row r="5396" spans="2:23" ht="15" customHeight="1" x14ac:dyDescent="0.35">
      <c r="B5396" s="349"/>
      <c r="C5396" s="715" t="str">
        <f t="shared" si="335"/>
        <v/>
      </c>
      <c r="D5396" s="458">
        <f>IF(ISNUMBER(Summary!$D$17), DATE(Summary!$D$17, 1, 1) + INT((ROW(B5358)-1)/24), DATE(2024, 1, 1) + INT((ROW(B5358)-1)/24))</f>
        <v>45515</v>
      </c>
      <c r="E5396" s="459">
        <v>0.20833333333333337</v>
      </c>
      <c r="F5396" s="780"/>
      <c r="G5396" s="780"/>
      <c r="H5396" s="460">
        <f t="shared" si="333"/>
        <v>0</v>
      </c>
      <c r="I5396" s="460">
        <f t="shared" si="334"/>
        <v>0</v>
      </c>
      <c r="J5396" s="460">
        <f t="shared" si="336"/>
        <v>0</v>
      </c>
      <c r="K5396" s="9"/>
      <c r="P5396" s="2"/>
      <c r="Q5396" s="27"/>
      <c r="R5396" s="2"/>
      <c r="S5396" s="2"/>
      <c r="T5396" s="2"/>
      <c r="U5396" s="2"/>
      <c r="V5396" s="2"/>
      <c r="W5396" s="2"/>
    </row>
    <row r="5397" spans="2:23" ht="15" customHeight="1" x14ac:dyDescent="0.35">
      <c r="B5397" s="349"/>
      <c r="C5397" s="715" t="str">
        <f t="shared" si="335"/>
        <v/>
      </c>
      <c r="D5397" s="458">
        <f>IF(ISNUMBER(Summary!$D$17), DATE(Summary!$D$17, 1, 1) + INT((ROW(B5359)-1)/24), DATE(2024, 1, 1) + INT((ROW(B5359)-1)/24))</f>
        <v>45515</v>
      </c>
      <c r="E5397" s="459">
        <v>0.25</v>
      </c>
      <c r="F5397" s="780"/>
      <c r="G5397" s="780"/>
      <c r="H5397" s="460">
        <f t="shared" si="333"/>
        <v>0</v>
      </c>
      <c r="I5397" s="460">
        <f t="shared" si="334"/>
        <v>0</v>
      </c>
      <c r="J5397" s="460">
        <f t="shared" si="336"/>
        <v>0</v>
      </c>
      <c r="K5397" s="9"/>
      <c r="P5397" s="2"/>
      <c r="Q5397" s="27"/>
      <c r="R5397" s="2"/>
      <c r="S5397" s="2"/>
      <c r="T5397" s="2"/>
      <c r="U5397" s="2"/>
      <c r="V5397" s="2"/>
      <c r="W5397" s="2"/>
    </row>
    <row r="5398" spans="2:23" ht="15" customHeight="1" x14ac:dyDescent="0.35">
      <c r="B5398" s="349"/>
      <c r="C5398" s="715" t="str">
        <f t="shared" si="335"/>
        <v/>
      </c>
      <c r="D5398" s="458">
        <f>IF(ISNUMBER(Summary!$D$17), DATE(Summary!$D$17, 1, 1) + INT((ROW(B5360)-1)/24), DATE(2024, 1, 1) + INT((ROW(B5360)-1)/24))</f>
        <v>45515</v>
      </c>
      <c r="E5398" s="459">
        <v>0.29166666666666669</v>
      </c>
      <c r="F5398" s="780"/>
      <c r="G5398" s="780"/>
      <c r="H5398" s="460">
        <f t="shared" si="333"/>
        <v>0</v>
      </c>
      <c r="I5398" s="460">
        <f t="shared" si="334"/>
        <v>0</v>
      </c>
      <c r="J5398" s="460">
        <f t="shared" si="336"/>
        <v>0</v>
      </c>
      <c r="K5398" s="9"/>
      <c r="P5398" s="2"/>
      <c r="Q5398" s="27"/>
      <c r="R5398" s="2"/>
      <c r="S5398" s="2"/>
      <c r="T5398" s="2"/>
      <c r="U5398" s="2"/>
      <c r="V5398" s="2"/>
      <c r="W5398" s="2"/>
    </row>
    <row r="5399" spans="2:23" ht="15" customHeight="1" x14ac:dyDescent="0.35">
      <c r="B5399" s="349"/>
      <c r="C5399" s="715" t="str">
        <f t="shared" si="335"/>
        <v/>
      </c>
      <c r="D5399" s="458">
        <f>IF(ISNUMBER(Summary!$D$17), DATE(Summary!$D$17, 1, 1) + INT((ROW(B5361)-1)/24), DATE(2024, 1, 1) + INT((ROW(B5361)-1)/24))</f>
        <v>45515</v>
      </c>
      <c r="E5399" s="459">
        <v>0.33333333333333337</v>
      </c>
      <c r="F5399" s="780"/>
      <c r="G5399" s="780"/>
      <c r="H5399" s="460">
        <f t="shared" si="333"/>
        <v>0</v>
      </c>
      <c r="I5399" s="460">
        <f t="shared" si="334"/>
        <v>0</v>
      </c>
      <c r="J5399" s="460">
        <f t="shared" si="336"/>
        <v>0</v>
      </c>
      <c r="K5399" s="9"/>
      <c r="P5399" s="2"/>
      <c r="Q5399" s="27"/>
      <c r="R5399" s="2"/>
      <c r="S5399" s="2"/>
      <c r="T5399" s="2"/>
      <c r="U5399" s="2"/>
      <c r="V5399" s="2"/>
      <c r="W5399" s="2"/>
    </row>
    <row r="5400" spans="2:23" ht="15" customHeight="1" x14ac:dyDescent="0.35">
      <c r="B5400" s="349"/>
      <c r="C5400" s="715" t="str">
        <f t="shared" si="335"/>
        <v/>
      </c>
      <c r="D5400" s="458">
        <f>IF(ISNUMBER(Summary!$D$17), DATE(Summary!$D$17, 1, 1) + INT((ROW(B5362)-1)/24), DATE(2024, 1, 1) + INT((ROW(B5362)-1)/24))</f>
        <v>45515</v>
      </c>
      <c r="E5400" s="459">
        <v>0.375</v>
      </c>
      <c r="F5400" s="780"/>
      <c r="G5400" s="780"/>
      <c r="H5400" s="460">
        <f t="shared" si="333"/>
        <v>0</v>
      </c>
      <c r="I5400" s="460">
        <f t="shared" si="334"/>
        <v>0</v>
      </c>
      <c r="J5400" s="460">
        <f t="shared" si="336"/>
        <v>0</v>
      </c>
      <c r="K5400" s="9"/>
      <c r="P5400" s="2"/>
      <c r="Q5400" s="27"/>
      <c r="R5400" s="2"/>
      <c r="S5400" s="2"/>
      <c r="T5400" s="2"/>
      <c r="U5400" s="2"/>
      <c r="V5400" s="2"/>
      <c r="W5400" s="2"/>
    </row>
    <row r="5401" spans="2:23" ht="15" customHeight="1" x14ac:dyDescent="0.35">
      <c r="B5401" s="349"/>
      <c r="C5401" s="715" t="str">
        <f t="shared" si="335"/>
        <v/>
      </c>
      <c r="D5401" s="458">
        <f>IF(ISNUMBER(Summary!$D$17), DATE(Summary!$D$17, 1, 1) + INT((ROW(B5363)-1)/24), DATE(2024, 1, 1) + INT((ROW(B5363)-1)/24))</f>
        <v>45515</v>
      </c>
      <c r="E5401" s="459">
        <v>0.41666666666666669</v>
      </c>
      <c r="F5401" s="780"/>
      <c r="G5401" s="780"/>
      <c r="H5401" s="460">
        <f t="shared" si="333"/>
        <v>0</v>
      </c>
      <c r="I5401" s="460">
        <f t="shared" si="334"/>
        <v>0</v>
      </c>
      <c r="J5401" s="460">
        <f t="shared" si="336"/>
        <v>0</v>
      </c>
      <c r="K5401" s="9"/>
      <c r="P5401" s="2"/>
      <c r="Q5401" s="27"/>
      <c r="R5401" s="2"/>
      <c r="S5401" s="2"/>
      <c r="T5401" s="2"/>
      <c r="U5401" s="2"/>
      <c r="V5401" s="2"/>
      <c r="W5401" s="2"/>
    </row>
    <row r="5402" spans="2:23" ht="15" customHeight="1" x14ac:dyDescent="0.35">
      <c r="B5402" s="349"/>
      <c r="C5402" s="715" t="str">
        <f t="shared" si="335"/>
        <v/>
      </c>
      <c r="D5402" s="458">
        <f>IF(ISNUMBER(Summary!$D$17), DATE(Summary!$D$17, 1, 1) + INT((ROW(B5364)-1)/24), DATE(2024, 1, 1) + INT((ROW(B5364)-1)/24))</f>
        <v>45515</v>
      </c>
      <c r="E5402" s="459">
        <v>0.45833333333333337</v>
      </c>
      <c r="F5402" s="780"/>
      <c r="G5402" s="780"/>
      <c r="H5402" s="460">
        <f t="shared" si="333"/>
        <v>0</v>
      </c>
      <c r="I5402" s="460">
        <f t="shared" si="334"/>
        <v>0</v>
      </c>
      <c r="J5402" s="460">
        <f t="shared" si="336"/>
        <v>0</v>
      </c>
      <c r="K5402" s="9"/>
      <c r="P5402" s="2"/>
      <c r="Q5402" s="27"/>
      <c r="R5402" s="2"/>
      <c r="S5402" s="2"/>
      <c r="T5402" s="2"/>
      <c r="U5402" s="2"/>
      <c r="V5402" s="2"/>
      <c r="W5402" s="2"/>
    </row>
    <row r="5403" spans="2:23" ht="15" customHeight="1" x14ac:dyDescent="0.35">
      <c r="B5403" s="349"/>
      <c r="C5403" s="715" t="str">
        <f t="shared" si="335"/>
        <v/>
      </c>
      <c r="D5403" s="458">
        <f>IF(ISNUMBER(Summary!$D$17), DATE(Summary!$D$17, 1, 1) + INT((ROW(B5365)-1)/24), DATE(2024, 1, 1) + INT((ROW(B5365)-1)/24))</f>
        <v>45515</v>
      </c>
      <c r="E5403" s="459">
        <v>0.50000000000000011</v>
      </c>
      <c r="F5403" s="780"/>
      <c r="G5403" s="780"/>
      <c r="H5403" s="460">
        <f t="shared" si="333"/>
        <v>0</v>
      </c>
      <c r="I5403" s="460">
        <f t="shared" si="334"/>
        <v>0</v>
      </c>
      <c r="J5403" s="460">
        <f t="shared" si="336"/>
        <v>0</v>
      </c>
      <c r="K5403" s="9"/>
      <c r="P5403" s="2"/>
      <c r="Q5403" s="27"/>
      <c r="R5403" s="2"/>
      <c r="S5403" s="2"/>
      <c r="T5403" s="2"/>
      <c r="U5403" s="2"/>
      <c r="V5403" s="2"/>
      <c r="W5403" s="2"/>
    </row>
    <row r="5404" spans="2:23" ht="15" customHeight="1" x14ac:dyDescent="0.35">
      <c r="B5404" s="349"/>
      <c r="C5404" s="715" t="str">
        <f t="shared" si="335"/>
        <v/>
      </c>
      <c r="D5404" s="458">
        <f>IF(ISNUMBER(Summary!$D$17), DATE(Summary!$D$17, 1, 1) + INT((ROW(B5366)-1)/24), DATE(2024, 1, 1) + INT((ROW(B5366)-1)/24))</f>
        <v>45515</v>
      </c>
      <c r="E5404" s="459">
        <v>0.54166666666666674</v>
      </c>
      <c r="F5404" s="780"/>
      <c r="G5404" s="780"/>
      <c r="H5404" s="460">
        <f t="shared" si="333"/>
        <v>0</v>
      </c>
      <c r="I5404" s="460">
        <f t="shared" si="334"/>
        <v>0</v>
      </c>
      <c r="J5404" s="460">
        <f t="shared" si="336"/>
        <v>0</v>
      </c>
      <c r="K5404" s="9"/>
      <c r="P5404" s="2"/>
      <c r="Q5404" s="27"/>
      <c r="R5404" s="2"/>
      <c r="S5404" s="2"/>
      <c r="T5404" s="2"/>
      <c r="U5404" s="2"/>
      <c r="V5404" s="2"/>
      <c r="W5404" s="2"/>
    </row>
    <row r="5405" spans="2:23" ht="15" customHeight="1" x14ac:dyDescent="0.35">
      <c r="B5405" s="349"/>
      <c r="C5405" s="715" t="str">
        <f t="shared" si="335"/>
        <v/>
      </c>
      <c r="D5405" s="458">
        <f>IF(ISNUMBER(Summary!$D$17), DATE(Summary!$D$17, 1, 1) + INT((ROW(B5367)-1)/24), DATE(2024, 1, 1) + INT((ROW(B5367)-1)/24))</f>
        <v>45515</v>
      </c>
      <c r="E5405" s="459">
        <v>0.58333333333333337</v>
      </c>
      <c r="F5405" s="780"/>
      <c r="G5405" s="780"/>
      <c r="H5405" s="460">
        <f t="shared" si="333"/>
        <v>0</v>
      </c>
      <c r="I5405" s="460">
        <f t="shared" si="334"/>
        <v>0</v>
      </c>
      <c r="J5405" s="460">
        <f t="shared" si="336"/>
        <v>0</v>
      </c>
      <c r="K5405" s="9"/>
      <c r="P5405" s="2"/>
      <c r="Q5405" s="27"/>
      <c r="R5405" s="2"/>
      <c r="S5405" s="2"/>
      <c r="T5405" s="2"/>
      <c r="U5405" s="2"/>
      <c r="V5405" s="2"/>
      <c r="W5405" s="2"/>
    </row>
    <row r="5406" spans="2:23" ht="15" customHeight="1" x14ac:dyDescent="0.35">
      <c r="B5406" s="349"/>
      <c r="C5406" s="715" t="str">
        <f t="shared" si="335"/>
        <v/>
      </c>
      <c r="D5406" s="458">
        <f>IF(ISNUMBER(Summary!$D$17), DATE(Summary!$D$17, 1, 1) + INT((ROW(B5368)-1)/24), DATE(2024, 1, 1) + INT((ROW(B5368)-1)/24))</f>
        <v>45515</v>
      </c>
      <c r="E5406" s="459">
        <v>0.62500000000000011</v>
      </c>
      <c r="F5406" s="780"/>
      <c r="G5406" s="780"/>
      <c r="H5406" s="460">
        <f t="shared" si="333"/>
        <v>0</v>
      </c>
      <c r="I5406" s="460">
        <f t="shared" si="334"/>
        <v>0</v>
      </c>
      <c r="J5406" s="460">
        <f t="shared" si="336"/>
        <v>0</v>
      </c>
      <c r="K5406" s="9"/>
      <c r="P5406" s="2"/>
      <c r="Q5406" s="27"/>
      <c r="R5406" s="2"/>
      <c r="S5406" s="2"/>
      <c r="T5406" s="2"/>
      <c r="U5406" s="2"/>
      <c r="V5406" s="2"/>
      <c r="W5406" s="2"/>
    </row>
    <row r="5407" spans="2:23" ht="15" customHeight="1" x14ac:dyDescent="0.35">
      <c r="B5407" s="349"/>
      <c r="C5407" s="715" t="str">
        <f t="shared" si="335"/>
        <v/>
      </c>
      <c r="D5407" s="458">
        <f>IF(ISNUMBER(Summary!$D$17), DATE(Summary!$D$17, 1, 1) + INT((ROW(B5369)-1)/24), DATE(2024, 1, 1) + INT((ROW(B5369)-1)/24))</f>
        <v>45515</v>
      </c>
      <c r="E5407" s="459">
        <v>0.66666666666666674</v>
      </c>
      <c r="F5407" s="780"/>
      <c r="G5407" s="780"/>
      <c r="H5407" s="460">
        <f t="shared" si="333"/>
        <v>0</v>
      </c>
      <c r="I5407" s="460">
        <f t="shared" si="334"/>
        <v>0</v>
      </c>
      <c r="J5407" s="460">
        <f t="shared" si="336"/>
        <v>0</v>
      </c>
      <c r="K5407" s="9"/>
      <c r="P5407" s="2"/>
      <c r="Q5407" s="27"/>
      <c r="R5407" s="2"/>
      <c r="S5407" s="2"/>
      <c r="T5407" s="2"/>
      <c r="U5407" s="2"/>
      <c r="V5407" s="2"/>
      <c r="W5407" s="2"/>
    </row>
    <row r="5408" spans="2:23" ht="15" customHeight="1" x14ac:dyDescent="0.35">
      <c r="B5408" s="349"/>
      <c r="C5408" s="715" t="str">
        <f t="shared" si="335"/>
        <v/>
      </c>
      <c r="D5408" s="458">
        <f>IF(ISNUMBER(Summary!$D$17), DATE(Summary!$D$17, 1, 1) + INT((ROW(B5370)-1)/24), DATE(2024, 1, 1) + INT((ROW(B5370)-1)/24))</f>
        <v>45515</v>
      </c>
      <c r="E5408" s="459">
        <v>0.70833333333333337</v>
      </c>
      <c r="F5408" s="780"/>
      <c r="G5408" s="780"/>
      <c r="H5408" s="460">
        <f t="shared" si="333"/>
        <v>0</v>
      </c>
      <c r="I5408" s="460">
        <f t="shared" si="334"/>
        <v>0</v>
      </c>
      <c r="J5408" s="460">
        <f t="shared" si="336"/>
        <v>0</v>
      </c>
      <c r="K5408" s="9"/>
      <c r="P5408" s="2"/>
      <c r="Q5408" s="27"/>
      <c r="R5408" s="2"/>
      <c r="S5408" s="2"/>
      <c r="T5408" s="2"/>
      <c r="U5408" s="2"/>
      <c r="V5408" s="2"/>
      <c r="W5408" s="2"/>
    </row>
    <row r="5409" spans="2:23" ht="15" customHeight="1" x14ac:dyDescent="0.35">
      <c r="B5409" s="349"/>
      <c r="C5409" s="715" t="str">
        <f t="shared" si="335"/>
        <v/>
      </c>
      <c r="D5409" s="458">
        <f>IF(ISNUMBER(Summary!$D$17), DATE(Summary!$D$17, 1, 1) + INT((ROW(B5371)-1)/24), DATE(2024, 1, 1) + INT((ROW(B5371)-1)/24))</f>
        <v>45515</v>
      </c>
      <c r="E5409" s="459">
        <v>0.75000000000000011</v>
      </c>
      <c r="F5409" s="780"/>
      <c r="G5409" s="780"/>
      <c r="H5409" s="460">
        <f t="shared" si="333"/>
        <v>0</v>
      </c>
      <c r="I5409" s="460">
        <f t="shared" si="334"/>
        <v>0</v>
      </c>
      <c r="J5409" s="460">
        <f t="shared" si="336"/>
        <v>0</v>
      </c>
      <c r="K5409" s="9"/>
      <c r="P5409" s="2"/>
      <c r="Q5409" s="27"/>
      <c r="R5409" s="2"/>
      <c r="S5409" s="2"/>
      <c r="T5409" s="2"/>
      <c r="U5409" s="2"/>
      <c r="V5409" s="2"/>
      <c r="W5409" s="2"/>
    </row>
    <row r="5410" spans="2:23" ht="15" customHeight="1" x14ac:dyDescent="0.35">
      <c r="B5410" s="349"/>
      <c r="C5410" s="715" t="str">
        <f t="shared" si="335"/>
        <v/>
      </c>
      <c r="D5410" s="458">
        <f>IF(ISNUMBER(Summary!$D$17), DATE(Summary!$D$17, 1, 1) + INT((ROW(B5372)-1)/24), DATE(2024, 1, 1) + INT((ROW(B5372)-1)/24))</f>
        <v>45515</v>
      </c>
      <c r="E5410" s="459">
        <v>0.79166666666666674</v>
      </c>
      <c r="F5410" s="780"/>
      <c r="G5410" s="780"/>
      <c r="H5410" s="460">
        <f t="shared" si="333"/>
        <v>0</v>
      </c>
      <c r="I5410" s="460">
        <f t="shared" si="334"/>
        <v>0</v>
      </c>
      <c r="J5410" s="460">
        <f t="shared" si="336"/>
        <v>0</v>
      </c>
      <c r="K5410" s="9"/>
      <c r="P5410" s="2"/>
      <c r="Q5410" s="27"/>
      <c r="R5410" s="2"/>
      <c r="S5410" s="2"/>
      <c r="T5410" s="2"/>
      <c r="U5410" s="2"/>
      <c r="V5410" s="2"/>
      <c r="W5410" s="2"/>
    </row>
    <row r="5411" spans="2:23" ht="15" customHeight="1" x14ac:dyDescent="0.35">
      <c r="B5411" s="349"/>
      <c r="C5411" s="715" t="str">
        <f t="shared" si="335"/>
        <v/>
      </c>
      <c r="D5411" s="458">
        <f>IF(ISNUMBER(Summary!$D$17), DATE(Summary!$D$17, 1, 1) + INT((ROW(B5373)-1)/24), DATE(2024, 1, 1) + INT((ROW(B5373)-1)/24))</f>
        <v>45515</v>
      </c>
      <c r="E5411" s="459">
        <v>0.83333333333333337</v>
      </c>
      <c r="F5411" s="780"/>
      <c r="G5411" s="780"/>
      <c r="H5411" s="460">
        <f t="shared" si="333"/>
        <v>0</v>
      </c>
      <c r="I5411" s="460">
        <f t="shared" si="334"/>
        <v>0</v>
      </c>
      <c r="J5411" s="460">
        <f t="shared" si="336"/>
        <v>0</v>
      </c>
      <c r="K5411" s="9"/>
      <c r="P5411" s="2"/>
      <c r="Q5411" s="27"/>
      <c r="R5411" s="2"/>
      <c r="S5411" s="2"/>
      <c r="T5411" s="2"/>
      <c r="U5411" s="2"/>
      <c r="V5411" s="2"/>
      <c r="W5411" s="2"/>
    </row>
    <row r="5412" spans="2:23" ht="15" customHeight="1" x14ac:dyDescent="0.35">
      <c r="B5412" s="349"/>
      <c r="C5412" s="715" t="str">
        <f t="shared" si="335"/>
        <v/>
      </c>
      <c r="D5412" s="458">
        <f>IF(ISNUMBER(Summary!$D$17), DATE(Summary!$D$17, 1, 1) + INT((ROW(B5374)-1)/24), DATE(2024, 1, 1) + INT((ROW(B5374)-1)/24))</f>
        <v>45515</v>
      </c>
      <c r="E5412" s="459">
        <v>0.87500000000000011</v>
      </c>
      <c r="F5412" s="780"/>
      <c r="G5412" s="780"/>
      <c r="H5412" s="460">
        <f t="shared" si="333"/>
        <v>0</v>
      </c>
      <c r="I5412" s="460">
        <f t="shared" si="334"/>
        <v>0</v>
      </c>
      <c r="J5412" s="460">
        <f t="shared" si="336"/>
        <v>0</v>
      </c>
      <c r="K5412" s="9"/>
      <c r="P5412" s="2"/>
      <c r="Q5412" s="27"/>
      <c r="R5412" s="2"/>
      <c r="S5412" s="2"/>
      <c r="T5412" s="2"/>
      <c r="U5412" s="2"/>
      <c r="V5412" s="2"/>
      <c r="W5412" s="2"/>
    </row>
    <row r="5413" spans="2:23" ht="15" customHeight="1" x14ac:dyDescent="0.35">
      <c r="B5413" s="349"/>
      <c r="C5413" s="715" t="str">
        <f t="shared" si="335"/>
        <v/>
      </c>
      <c r="D5413" s="458">
        <f>IF(ISNUMBER(Summary!$D$17), DATE(Summary!$D$17, 1, 1) + INT((ROW(B5375)-1)/24), DATE(2024, 1, 1) + INT((ROW(B5375)-1)/24))</f>
        <v>45515</v>
      </c>
      <c r="E5413" s="459">
        <v>0.91666666666666674</v>
      </c>
      <c r="F5413" s="780"/>
      <c r="G5413" s="780"/>
      <c r="H5413" s="460">
        <f t="shared" si="333"/>
        <v>0</v>
      </c>
      <c r="I5413" s="460">
        <f t="shared" si="334"/>
        <v>0</v>
      </c>
      <c r="J5413" s="460">
        <f t="shared" si="336"/>
        <v>0</v>
      </c>
      <c r="K5413" s="9"/>
      <c r="P5413" s="2"/>
      <c r="Q5413" s="27"/>
      <c r="R5413" s="2"/>
      <c r="S5413" s="2"/>
      <c r="T5413" s="2"/>
      <c r="U5413" s="2"/>
      <c r="V5413" s="2"/>
      <c r="W5413" s="2"/>
    </row>
    <row r="5414" spans="2:23" ht="15" customHeight="1" x14ac:dyDescent="0.35">
      <c r="B5414" s="349"/>
      <c r="C5414" s="715" t="str">
        <f t="shared" si="335"/>
        <v/>
      </c>
      <c r="D5414" s="458">
        <f>IF(ISNUMBER(Summary!$D$17), DATE(Summary!$D$17, 1, 1) + INT((ROW(B5376)-1)/24), DATE(2024, 1, 1) + INT((ROW(B5376)-1)/24))</f>
        <v>45515</v>
      </c>
      <c r="E5414" s="459">
        <v>0.95833333333333337</v>
      </c>
      <c r="F5414" s="780"/>
      <c r="G5414" s="780"/>
      <c r="H5414" s="460">
        <f t="shared" si="333"/>
        <v>0</v>
      </c>
      <c r="I5414" s="460">
        <f t="shared" si="334"/>
        <v>0</v>
      </c>
      <c r="J5414" s="460">
        <f t="shared" si="336"/>
        <v>0</v>
      </c>
      <c r="K5414" s="9"/>
      <c r="P5414" s="2"/>
      <c r="Q5414" s="27"/>
      <c r="R5414" s="2"/>
      <c r="S5414" s="2"/>
      <c r="T5414" s="2"/>
      <c r="U5414" s="2"/>
      <c r="V5414" s="2"/>
      <c r="W5414" s="2"/>
    </row>
    <row r="5415" spans="2:23" ht="15" customHeight="1" x14ac:dyDescent="0.35">
      <c r="B5415" s="457"/>
      <c r="C5415" s="715">
        <f t="shared" si="335"/>
        <v>45516</v>
      </c>
      <c r="D5415" s="458">
        <f>IF(ISNUMBER(Summary!$D$17), DATE(Summary!$D$17, 1, 1) + INT((ROW(B5377)-1)/24), DATE(2024, 1, 1) + INT((ROW(B5377)-1)/24))</f>
        <v>45516</v>
      </c>
      <c r="E5415" s="459">
        <v>3.1225022567582528E-17</v>
      </c>
      <c r="F5415" s="780"/>
      <c r="G5415" s="780"/>
      <c r="H5415" s="460">
        <f t="shared" ref="H5415:H5478" si="337">IF(G5415&gt;F5415,F5415,G5415)</f>
        <v>0</v>
      </c>
      <c r="I5415" s="460">
        <f t="shared" ref="I5415:I5478" si="338">F5415-H5415</f>
        <v>0</v>
      </c>
      <c r="J5415" s="460">
        <f t="shared" si="336"/>
        <v>0</v>
      </c>
      <c r="K5415" s="9"/>
      <c r="P5415" s="2"/>
      <c r="Q5415" s="27"/>
      <c r="R5415" s="2"/>
      <c r="S5415" s="2"/>
      <c r="T5415" s="2"/>
      <c r="U5415" s="2"/>
      <c r="V5415" s="2"/>
      <c r="W5415" s="2"/>
    </row>
    <row r="5416" spans="2:23" ht="15" customHeight="1" x14ac:dyDescent="0.35">
      <c r="B5416" s="349"/>
      <c r="C5416" s="715" t="str">
        <f t="shared" ref="C5416:C5479" si="339">IF(MOD(ROW()-ROW($E$39), 24)=0, $D5416, "")</f>
        <v/>
      </c>
      <c r="D5416" s="458">
        <f>IF(ISNUMBER(Summary!$D$17), DATE(Summary!$D$17, 1, 1) + INT((ROW(B5378)-1)/24), DATE(2024, 1, 1) + INT((ROW(B5378)-1)/24))</f>
        <v>45516</v>
      </c>
      <c r="E5416" s="459">
        <v>4.1666666666666699E-2</v>
      </c>
      <c r="F5416" s="780"/>
      <c r="G5416" s="780"/>
      <c r="H5416" s="460">
        <f t="shared" si="337"/>
        <v>0</v>
      </c>
      <c r="I5416" s="460">
        <f t="shared" si="338"/>
        <v>0</v>
      </c>
      <c r="J5416" s="460">
        <f t="shared" si="336"/>
        <v>0</v>
      </c>
      <c r="K5416" s="9"/>
      <c r="P5416" s="2"/>
      <c r="Q5416" s="27"/>
      <c r="R5416" s="2"/>
      <c r="S5416" s="2"/>
      <c r="T5416" s="2"/>
      <c r="U5416" s="2"/>
      <c r="V5416" s="2"/>
      <c r="W5416" s="2"/>
    </row>
    <row r="5417" spans="2:23" ht="15" customHeight="1" x14ac:dyDescent="0.35">
      <c r="B5417" s="349"/>
      <c r="C5417" s="715" t="str">
        <f t="shared" si="339"/>
        <v/>
      </c>
      <c r="D5417" s="458">
        <f>IF(ISNUMBER(Summary!$D$17), DATE(Summary!$D$17, 1, 1) + INT((ROW(B5379)-1)/24), DATE(2024, 1, 1) + INT((ROW(B5379)-1)/24))</f>
        <v>45516</v>
      </c>
      <c r="E5417" s="459">
        <v>8.333333333333337E-2</v>
      </c>
      <c r="F5417" s="780"/>
      <c r="G5417" s="780"/>
      <c r="H5417" s="460">
        <f t="shared" si="337"/>
        <v>0</v>
      </c>
      <c r="I5417" s="460">
        <f t="shared" si="338"/>
        <v>0</v>
      </c>
      <c r="J5417" s="460">
        <f t="shared" si="336"/>
        <v>0</v>
      </c>
      <c r="K5417" s="9"/>
      <c r="P5417" s="2"/>
      <c r="Q5417" s="27"/>
      <c r="R5417" s="2"/>
      <c r="S5417" s="2"/>
      <c r="T5417" s="2"/>
      <c r="U5417" s="2"/>
      <c r="V5417" s="2"/>
      <c r="W5417" s="2"/>
    </row>
    <row r="5418" spans="2:23" ht="15" customHeight="1" x14ac:dyDescent="0.35">
      <c r="B5418" s="349"/>
      <c r="C5418" s="715" t="str">
        <f t="shared" si="339"/>
        <v/>
      </c>
      <c r="D5418" s="458">
        <f>IF(ISNUMBER(Summary!$D$17), DATE(Summary!$D$17, 1, 1) + INT((ROW(B5380)-1)/24), DATE(2024, 1, 1) + INT((ROW(B5380)-1)/24))</f>
        <v>45516</v>
      </c>
      <c r="E5418" s="459">
        <v>0.12500000000000006</v>
      </c>
      <c r="F5418" s="780"/>
      <c r="G5418" s="780"/>
      <c r="H5418" s="460">
        <f t="shared" si="337"/>
        <v>0</v>
      </c>
      <c r="I5418" s="460">
        <f t="shared" si="338"/>
        <v>0</v>
      </c>
      <c r="J5418" s="460">
        <f t="shared" si="336"/>
        <v>0</v>
      </c>
      <c r="K5418" s="9"/>
      <c r="P5418" s="2"/>
      <c r="Q5418" s="27"/>
      <c r="R5418" s="2"/>
      <c r="S5418" s="2"/>
      <c r="T5418" s="2"/>
      <c r="U5418" s="2"/>
      <c r="V5418" s="2"/>
      <c r="W5418" s="2"/>
    </row>
    <row r="5419" spans="2:23" ht="15" customHeight="1" x14ac:dyDescent="0.35">
      <c r="B5419" s="349"/>
      <c r="C5419" s="715" t="str">
        <f t="shared" si="339"/>
        <v/>
      </c>
      <c r="D5419" s="458">
        <f>IF(ISNUMBER(Summary!$D$17), DATE(Summary!$D$17, 1, 1) + INT((ROW(B5381)-1)/24), DATE(2024, 1, 1) + INT((ROW(B5381)-1)/24))</f>
        <v>45516</v>
      </c>
      <c r="E5419" s="459">
        <v>0.16666666666666669</v>
      </c>
      <c r="F5419" s="780"/>
      <c r="G5419" s="780"/>
      <c r="H5419" s="460">
        <f t="shared" si="337"/>
        <v>0</v>
      </c>
      <c r="I5419" s="460">
        <f t="shared" si="338"/>
        <v>0</v>
      </c>
      <c r="J5419" s="460">
        <f t="shared" si="336"/>
        <v>0</v>
      </c>
      <c r="K5419" s="9"/>
      <c r="P5419" s="2"/>
      <c r="Q5419" s="27"/>
      <c r="R5419" s="2"/>
      <c r="S5419" s="2"/>
      <c r="T5419" s="2"/>
      <c r="U5419" s="2"/>
      <c r="V5419" s="2"/>
      <c r="W5419" s="2"/>
    </row>
    <row r="5420" spans="2:23" ht="15" customHeight="1" x14ac:dyDescent="0.35">
      <c r="B5420" s="349"/>
      <c r="C5420" s="715" t="str">
        <f t="shared" si="339"/>
        <v/>
      </c>
      <c r="D5420" s="458">
        <f>IF(ISNUMBER(Summary!$D$17), DATE(Summary!$D$17, 1, 1) + INT((ROW(B5382)-1)/24), DATE(2024, 1, 1) + INT((ROW(B5382)-1)/24))</f>
        <v>45516</v>
      </c>
      <c r="E5420" s="459">
        <v>0.20833333333333337</v>
      </c>
      <c r="F5420" s="780"/>
      <c r="G5420" s="780"/>
      <c r="H5420" s="460">
        <f t="shared" si="337"/>
        <v>0</v>
      </c>
      <c r="I5420" s="460">
        <f t="shared" si="338"/>
        <v>0</v>
      </c>
      <c r="J5420" s="460">
        <f t="shared" si="336"/>
        <v>0</v>
      </c>
      <c r="K5420" s="9"/>
      <c r="P5420" s="2"/>
      <c r="Q5420" s="27"/>
      <c r="R5420" s="2"/>
      <c r="S5420" s="2"/>
      <c r="T5420" s="2"/>
      <c r="U5420" s="2"/>
      <c r="V5420" s="2"/>
      <c r="W5420" s="2"/>
    </row>
    <row r="5421" spans="2:23" ht="15" customHeight="1" x14ac:dyDescent="0.35">
      <c r="B5421" s="349"/>
      <c r="C5421" s="715" t="str">
        <f t="shared" si="339"/>
        <v/>
      </c>
      <c r="D5421" s="458">
        <f>IF(ISNUMBER(Summary!$D$17), DATE(Summary!$D$17, 1, 1) + INT((ROW(B5383)-1)/24), DATE(2024, 1, 1) + INT((ROW(B5383)-1)/24))</f>
        <v>45516</v>
      </c>
      <c r="E5421" s="459">
        <v>0.25</v>
      </c>
      <c r="F5421" s="780"/>
      <c r="G5421" s="780"/>
      <c r="H5421" s="460">
        <f t="shared" si="337"/>
        <v>0</v>
      </c>
      <c r="I5421" s="460">
        <f t="shared" si="338"/>
        <v>0</v>
      </c>
      <c r="J5421" s="460">
        <f t="shared" si="336"/>
        <v>0</v>
      </c>
      <c r="K5421" s="9"/>
      <c r="P5421" s="2"/>
      <c r="Q5421" s="27"/>
      <c r="R5421" s="2"/>
      <c r="S5421" s="2"/>
      <c r="T5421" s="2"/>
      <c r="U5421" s="2"/>
      <c r="V5421" s="2"/>
      <c r="W5421" s="2"/>
    </row>
    <row r="5422" spans="2:23" ht="15" customHeight="1" x14ac:dyDescent="0.35">
      <c r="B5422" s="349"/>
      <c r="C5422" s="715" t="str">
        <f t="shared" si="339"/>
        <v/>
      </c>
      <c r="D5422" s="458">
        <f>IF(ISNUMBER(Summary!$D$17), DATE(Summary!$D$17, 1, 1) + INT((ROW(B5384)-1)/24), DATE(2024, 1, 1) + INT((ROW(B5384)-1)/24))</f>
        <v>45516</v>
      </c>
      <c r="E5422" s="459">
        <v>0.29166666666666669</v>
      </c>
      <c r="F5422" s="780"/>
      <c r="G5422" s="780"/>
      <c r="H5422" s="460">
        <f t="shared" si="337"/>
        <v>0</v>
      </c>
      <c r="I5422" s="460">
        <f t="shared" si="338"/>
        <v>0</v>
      </c>
      <c r="J5422" s="460">
        <f t="shared" si="336"/>
        <v>0</v>
      </c>
      <c r="K5422" s="9"/>
      <c r="P5422" s="2"/>
      <c r="Q5422" s="27"/>
      <c r="R5422" s="2"/>
      <c r="S5422" s="2"/>
      <c r="T5422" s="2"/>
      <c r="U5422" s="2"/>
      <c r="V5422" s="2"/>
      <c r="W5422" s="2"/>
    </row>
    <row r="5423" spans="2:23" ht="15" customHeight="1" x14ac:dyDescent="0.35">
      <c r="B5423" s="349"/>
      <c r="C5423" s="715" t="str">
        <f t="shared" si="339"/>
        <v/>
      </c>
      <c r="D5423" s="458">
        <f>IF(ISNUMBER(Summary!$D$17), DATE(Summary!$D$17, 1, 1) + INT((ROW(B5385)-1)/24), DATE(2024, 1, 1) + INT((ROW(B5385)-1)/24))</f>
        <v>45516</v>
      </c>
      <c r="E5423" s="459">
        <v>0.33333333333333337</v>
      </c>
      <c r="F5423" s="780"/>
      <c r="G5423" s="780"/>
      <c r="H5423" s="460">
        <f t="shared" si="337"/>
        <v>0</v>
      </c>
      <c r="I5423" s="460">
        <f t="shared" si="338"/>
        <v>0</v>
      </c>
      <c r="J5423" s="460">
        <f t="shared" si="336"/>
        <v>0</v>
      </c>
      <c r="K5423" s="9"/>
      <c r="P5423" s="2"/>
      <c r="Q5423" s="27"/>
      <c r="R5423" s="2"/>
      <c r="S5423" s="2"/>
      <c r="T5423" s="2"/>
      <c r="U5423" s="2"/>
      <c r="V5423" s="2"/>
      <c r="W5423" s="2"/>
    </row>
    <row r="5424" spans="2:23" ht="15" customHeight="1" x14ac:dyDescent="0.35">
      <c r="B5424" s="349"/>
      <c r="C5424" s="715" t="str">
        <f t="shared" si="339"/>
        <v/>
      </c>
      <c r="D5424" s="458">
        <f>IF(ISNUMBER(Summary!$D$17), DATE(Summary!$D$17, 1, 1) + INT((ROW(B5386)-1)/24), DATE(2024, 1, 1) + INT((ROW(B5386)-1)/24))</f>
        <v>45516</v>
      </c>
      <c r="E5424" s="459">
        <v>0.375</v>
      </c>
      <c r="F5424" s="780"/>
      <c r="G5424" s="780"/>
      <c r="H5424" s="460">
        <f t="shared" si="337"/>
        <v>0</v>
      </c>
      <c r="I5424" s="460">
        <f t="shared" si="338"/>
        <v>0</v>
      </c>
      <c r="J5424" s="460">
        <f t="shared" si="336"/>
        <v>0</v>
      </c>
      <c r="K5424" s="9"/>
      <c r="P5424" s="2"/>
      <c r="Q5424" s="27"/>
      <c r="R5424" s="2"/>
      <c r="S5424" s="2"/>
      <c r="T5424" s="2"/>
      <c r="U5424" s="2"/>
      <c r="V5424" s="2"/>
      <c r="W5424" s="2"/>
    </row>
    <row r="5425" spans="2:23" ht="15" customHeight="1" x14ac:dyDescent="0.35">
      <c r="B5425" s="349"/>
      <c r="C5425" s="715" t="str">
        <f t="shared" si="339"/>
        <v/>
      </c>
      <c r="D5425" s="458">
        <f>IF(ISNUMBER(Summary!$D$17), DATE(Summary!$D$17, 1, 1) + INT((ROW(B5387)-1)/24), DATE(2024, 1, 1) + INT((ROW(B5387)-1)/24))</f>
        <v>45516</v>
      </c>
      <c r="E5425" s="459">
        <v>0.41666666666666669</v>
      </c>
      <c r="F5425" s="780"/>
      <c r="G5425" s="780"/>
      <c r="H5425" s="460">
        <f t="shared" si="337"/>
        <v>0</v>
      </c>
      <c r="I5425" s="460">
        <f t="shared" si="338"/>
        <v>0</v>
      </c>
      <c r="J5425" s="460">
        <f t="shared" si="336"/>
        <v>0</v>
      </c>
      <c r="K5425" s="9"/>
      <c r="P5425" s="2"/>
      <c r="Q5425" s="27"/>
      <c r="R5425" s="2"/>
      <c r="S5425" s="2"/>
      <c r="T5425" s="2"/>
      <c r="U5425" s="2"/>
      <c r="V5425" s="2"/>
      <c r="W5425" s="2"/>
    </row>
    <row r="5426" spans="2:23" ht="15" customHeight="1" x14ac:dyDescent="0.35">
      <c r="B5426" s="349"/>
      <c r="C5426" s="715" t="str">
        <f t="shared" si="339"/>
        <v/>
      </c>
      <c r="D5426" s="458">
        <f>IF(ISNUMBER(Summary!$D$17), DATE(Summary!$D$17, 1, 1) + INT((ROW(B5388)-1)/24), DATE(2024, 1, 1) + INT((ROW(B5388)-1)/24))</f>
        <v>45516</v>
      </c>
      <c r="E5426" s="459">
        <v>0.45833333333333337</v>
      </c>
      <c r="F5426" s="780"/>
      <c r="G5426" s="780"/>
      <c r="H5426" s="460">
        <f t="shared" si="337"/>
        <v>0</v>
      </c>
      <c r="I5426" s="460">
        <f t="shared" si="338"/>
        <v>0</v>
      </c>
      <c r="J5426" s="460">
        <f t="shared" si="336"/>
        <v>0</v>
      </c>
      <c r="K5426" s="9"/>
      <c r="P5426" s="2"/>
      <c r="Q5426" s="27"/>
      <c r="R5426" s="2"/>
      <c r="S5426" s="2"/>
      <c r="T5426" s="2"/>
      <c r="U5426" s="2"/>
      <c r="V5426" s="2"/>
      <c r="W5426" s="2"/>
    </row>
    <row r="5427" spans="2:23" ht="15" customHeight="1" x14ac:dyDescent="0.35">
      <c r="B5427" s="349"/>
      <c r="C5427" s="715" t="str">
        <f t="shared" si="339"/>
        <v/>
      </c>
      <c r="D5427" s="458">
        <f>IF(ISNUMBER(Summary!$D$17), DATE(Summary!$D$17, 1, 1) + INT((ROW(B5389)-1)/24), DATE(2024, 1, 1) + INT((ROW(B5389)-1)/24))</f>
        <v>45516</v>
      </c>
      <c r="E5427" s="459">
        <v>0.50000000000000011</v>
      </c>
      <c r="F5427" s="780"/>
      <c r="G5427" s="780"/>
      <c r="H5427" s="460">
        <f t="shared" si="337"/>
        <v>0</v>
      </c>
      <c r="I5427" s="460">
        <f t="shared" si="338"/>
        <v>0</v>
      </c>
      <c r="J5427" s="460">
        <f t="shared" si="336"/>
        <v>0</v>
      </c>
      <c r="K5427" s="9"/>
      <c r="P5427" s="2"/>
      <c r="Q5427" s="27"/>
      <c r="R5427" s="2"/>
      <c r="S5427" s="2"/>
      <c r="T5427" s="2"/>
      <c r="U5427" s="2"/>
      <c r="V5427" s="2"/>
      <c r="W5427" s="2"/>
    </row>
    <row r="5428" spans="2:23" ht="15" customHeight="1" x14ac:dyDescent="0.35">
      <c r="B5428" s="349"/>
      <c r="C5428" s="715" t="str">
        <f t="shared" si="339"/>
        <v/>
      </c>
      <c r="D5428" s="458">
        <f>IF(ISNUMBER(Summary!$D$17), DATE(Summary!$D$17, 1, 1) + INT((ROW(B5390)-1)/24), DATE(2024, 1, 1) + INT((ROW(B5390)-1)/24))</f>
        <v>45516</v>
      </c>
      <c r="E5428" s="459">
        <v>0.54166666666666674</v>
      </c>
      <c r="F5428" s="780"/>
      <c r="G5428" s="780"/>
      <c r="H5428" s="460">
        <f t="shared" si="337"/>
        <v>0</v>
      </c>
      <c r="I5428" s="460">
        <f t="shared" si="338"/>
        <v>0</v>
      </c>
      <c r="J5428" s="460">
        <f t="shared" si="336"/>
        <v>0</v>
      </c>
      <c r="K5428" s="9"/>
      <c r="P5428" s="2"/>
      <c r="Q5428" s="27"/>
      <c r="R5428" s="2"/>
      <c r="S5428" s="2"/>
      <c r="T5428" s="2"/>
      <c r="U5428" s="2"/>
      <c r="V5428" s="2"/>
      <c r="W5428" s="2"/>
    </row>
    <row r="5429" spans="2:23" ht="15" customHeight="1" x14ac:dyDescent="0.35">
      <c r="B5429" s="349"/>
      <c r="C5429" s="715" t="str">
        <f t="shared" si="339"/>
        <v/>
      </c>
      <c r="D5429" s="458">
        <f>IF(ISNUMBER(Summary!$D$17), DATE(Summary!$D$17, 1, 1) + INT((ROW(B5391)-1)/24), DATE(2024, 1, 1) + INT((ROW(B5391)-1)/24))</f>
        <v>45516</v>
      </c>
      <c r="E5429" s="459">
        <v>0.58333333333333337</v>
      </c>
      <c r="F5429" s="780"/>
      <c r="G5429" s="780"/>
      <c r="H5429" s="460">
        <f t="shared" si="337"/>
        <v>0</v>
      </c>
      <c r="I5429" s="460">
        <f t="shared" si="338"/>
        <v>0</v>
      </c>
      <c r="J5429" s="460">
        <f t="shared" si="336"/>
        <v>0</v>
      </c>
      <c r="K5429" s="9"/>
      <c r="P5429" s="2"/>
      <c r="Q5429" s="27"/>
      <c r="R5429" s="2"/>
      <c r="S5429" s="2"/>
      <c r="T5429" s="2"/>
      <c r="U5429" s="2"/>
      <c r="V5429" s="2"/>
      <c r="W5429" s="2"/>
    </row>
    <row r="5430" spans="2:23" ht="15" customHeight="1" x14ac:dyDescent="0.35">
      <c r="B5430" s="349"/>
      <c r="C5430" s="715" t="str">
        <f t="shared" si="339"/>
        <v/>
      </c>
      <c r="D5430" s="458">
        <f>IF(ISNUMBER(Summary!$D$17), DATE(Summary!$D$17, 1, 1) + INT((ROW(B5392)-1)/24), DATE(2024, 1, 1) + INT((ROW(B5392)-1)/24))</f>
        <v>45516</v>
      </c>
      <c r="E5430" s="459">
        <v>0.62500000000000011</v>
      </c>
      <c r="F5430" s="780"/>
      <c r="G5430" s="780"/>
      <c r="H5430" s="460">
        <f t="shared" si="337"/>
        <v>0</v>
      </c>
      <c r="I5430" s="460">
        <f t="shared" si="338"/>
        <v>0</v>
      </c>
      <c r="J5430" s="460">
        <f t="shared" si="336"/>
        <v>0</v>
      </c>
      <c r="K5430" s="9"/>
      <c r="P5430" s="2"/>
      <c r="Q5430" s="27"/>
      <c r="R5430" s="2"/>
      <c r="S5430" s="2"/>
      <c r="T5430" s="2"/>
      <c r="U5430" s="2"/>
      <c r="V5430" s="2"/>
      <c r="W5430" s="2"/>
    </row>
    <row r="5431" spans="2:23" ht="15" customHeight="1" x14ac:dyDescent="0.35">
      <c r="B5431" s="349"/>
      <c r="C5431" s="715" t="str">
        <f t="shared" si="339"/>
        <v/>
      </c>
      <c r="D5431" s="458">
        <f>IF(ISNUMBER(Summary!$D$17), DATE(Summary!$D$17, 1, 1) + INT((ROW(B5393)-1)/24), DATE(2024, 1, 1) + INT((ROW(B5393)-1)/24))</f>
        <v>45516</v>
      </c>
      <c r="E5431" s="459">
        <v>0.66666666666666674</v>
      </c>
      <c r="F5431" s="780"/>
      <c r="G5431" s="780"/>
      <c r="H5431" s="460">
        <f t="shared" si="337"/>
        <v>0</v>
      </c>
      <c r="I5431" s="460">
        <f t="shared" si="338"/>
        <v>0</v>
      </c>
      <c r="J5431" s="460">
        <f t="shared" si="336"/>
        <v>0</v>
      </c>
      <c r="K5431" s="9"/>
      <c r="P5431" s="2"/>
      <c r="Q5431" s="27"/>
      <c r="R5431" s="2"/>
      <c r="S5431" s="2"/>
      <c r="T5431" s="2"/>
      <c r="U5431" s="2"/>
      <c r="V5431" s="2"/>
      <c r="W5431" s="2"/>
    </row>
    <row r="5432" spans="2:23" ht="15" customHeight="1" x14ac:dyDescent="0.35">
      <c r="B5432" s="349"/>
      <c r="C5432" s="715" t="str">
        <f t="shared" si="339"/>
        <v/>
      </c>
      <c r="D5432" s="458">
        <f>IF(ISNUMBER(Summary!$D$17), DATE(Summary!$D$17, 1, 1) + INT((ROW(B5394)-1)/24), DATE(2024, 1, 1) + INT((ROW(B5394)-1)/24))</f>
        <v>45516</v>
      </c>
      <c r="E5432" s="459">
        <v>0.70833333333333337</v>
      </c>
      <c r="F5432" s="780"/>
      <c r="G5432" s="780"/>
      <c r="H5432" s="460">
        <f t="shared" si="337"/>
        <v>0</v>
      </c>
      <c r="I5432" s="460">
        <f t="shared" si="338"/>
        <v>0</v>
      </c>
      <c r="J5432" s="460">
        <f t="shared" si="336"/>
        <v>0</v>
      </c>
      <c r="K5432" s="9"/>
      <c r="P5432" s="2"/>
      <c r="Q5432" s="27"/>
      <c r="R5432" s="2"/>
      <c r="S5432" s="2"/>
      <c r="T5432" s="2"/>
      <c r="U5432" s="2"/>
      <c r="V5432" s="2"/>
      <c r="W5432" s="2"/>
    </row>
    <row r="5433" spans="2:23" ht="15" customHeight="1" x14ac:dyDescent="0.35">
      <c r="B5433" s="349"/>
      <c r="C5433" s="715" t="str">
        <f t="shared" si="339"/>
        <v/>
      </c>
      <c r="D5433" s="458">
        <f>IF(ISNUMBER(Summary!$D$17), DATE(Summary!$D$17, 1, 1) + INT((ROW(B5395)-1)/24), DATE(2024, 1, 1) + INT((ROW(B5395)-1)/24))</f>
        <v>45516</v>
      </c>
      <c r="E5433" s="459">
        <v>0.75000000000000011</v>
      </c>
      <c r="F5433" s="780"/>
      <c r="G5433" s="780"/>
      <c r="H5433" s="460">
        <f t="shared" si="337"/>
        <v>0</v>
      </c>
      <c r="I5433" s="460">
        <f t="shared" si="338"/>
        <v>0</v>
      </c>
      <c r="J5433" s="460">
        <f t="shared" si="336"/>
        <v>0</v>
      </c>
      <c r="K5433" s="9"/>
      <c r="P5433" s="2"/>
      <c r="Q5433" s="27"/>
      <c r="R5433" s="2"/>
      <c r="S5433" s="2"/>
      <c r="T5433" s="2"/>
      <c r="U5433" s="2"/>
      <c r="V5433" s="2"/>
      <c r="W5433" s="2"/>
    </row>
    <row r="5434" spans="2:23" ht="15" customHeight="1" x14ac:dyDescent="0.35">
      <c r="B5434" s="349"/>
      <c r="C5434" s="715" t="str">
        <f t="shared" si="339"/>
        <v/>
      </c>
      <c r="D5434" s="458">
        <f>IF(ISNUMBER(Summary!$D$17), DATE(Summary!$D$17, 1, 1) + INT((ROW(B5396)-1)/24), DATE(2024, 1, 1) + INT((ROW(B5396)-1)/24))</f>
        <v>45516</v>
      </c>
      <c r="E5434" s="459">
        <v>0.79166666666666674</v>
      </c>
      <c r="F5434" s="780"/>
      <c r="G5434" s="780"/>
      <c r="H5434" s="460">
        <f t="shared" si="337"/>
        <v>0</v>
      </c>
      <c r="I5434" s="460">
        <f t="shared" si="338"/>
        <v>0</v>
      </c>
      <c r="J5434" s="460">
        <f t="shared" si="336"/>
        <v>0</v>
      </c>
      <c r="K5434" s="9"/>
      <c r="P5434" s="2"/>
      <c r="Q5434" s="27"/>
      <c r="R5434" s="2"/>
      <c r="S5434" s="2"/>
      <c r="T5434" s="2"/>
      <c r="U5434" s="2"/>
      <c r="V5434" s="2"/>
      <c r="W5434" s="2"/>
    </row>
    <row r="5435" spans="2:23" ht="15" customHeight="1" x14ac:dyDescent="0.35">
      <c r="B5435" s="349"/>
      <c r="C5435" s="715" t="str">
        <f t="shared" si="339"/>
        <v/>
      </c>
      <c r="D5435" s="458">
        <f>IF(ISNUMBER(Summary!$D$17), DATE(Summary!$D$17, 1, 1) + INT((ROW(B5397)-1)/24), DATE(2024, 1, 1) + INT((ROW(B5397)-1)/24))</f>
        <v>45516</v>
      </c>
      <c r="E5435" s="459">
        <v>0.83333333333333337</v>
      </c>
      <c r="F5435" s="780"/>
      <c r="G5435" s="780"/>
      <c r="H5435" s="460">
        <f t="shared" si="337"/>
        <v>0</v>
      </c>
      <c r="I5435" s="460">
        <f t="shared" si="338"/>
        <v>0</v>
      </c>
      <c r="J5435" s="460">
        <f t="shared" si="336"/>
        <v>0</v>
      </c>
      <c r="K5435" s="9"/>
      <c r="P5435" s="2"/>
      <c r="Q5435" s="27"/>
      <c r="R5435" s="2"/>
      <c r="S5435" s="2"/>
      <c r="T5435" s="2"/>
      <c r="U5435" s="2"/>
      <c r="V5435" s="2"/>
      <c r="W5435" s="2"/>
    </row>
    <row r="5436" spans="2:23" ht="15" customHeight="1" x14ac:dyDescent="0.35">
      <c r="B5436" s="349"/>
      <c r="C5436" s="715" t="str">
        <f t="shared" si="339"/>
        <v/>
      </c>
      <c r="D5436" s="458">
        <f>IF(ISNUMBER(Summary!$D$17), DATE(Summary!$D$17, 1, 1) + INT((ROW(B5398)-1)/24), DATE(2024, 1, 1) + INT((ROW(B5398)-1)/24))</f>
        <v>45516</v>
      </c>
      <c r="E5436" s="459">
        <v>0.87500000000000011</v>
      </c>
      <c r="F5436" s="780"/>
      <c r="G5436" s="780"/>
      <c r="H5436" s="460">
        <f t="shared" si="337"/>
        <v>0</v>
      </c>
      <c r="I5436" s="460">
        <f t="shared" si="338"/>
        <v>0</v>
      </c>
      <c r="J5436" s="460">
        <f t="shared" si="336"/>
        <v>0</v>
      </c>
      <c r="K5436" s="9"/>
      <c r="P5436" s="2"/>
      <c r="Q5436" s="27"/>
      <c r="R5436" s="2"/>
      <c r="S5436" s="2"/>
      <c r="T5436" s="2"/>
      <c r="U5436" s="2"/>
      <c r="V5436" s="2"/>
      <c r="W5436" s="2"/>
    </row>
    <row r="5437" spans="2:23" ht="15" customHeight="1" x14ac:dyDescent="0.35">
      <c r="B5437" s="349"/>
      <c r="C5437" s="715" t="str">
        <f t="shared" si="339"/>
        <v/>
      </c>
      <c r="D5437" s="458">
        <f>IF(ISNUMBER(Summary!$D$17), DATE(Summary!$D$17, 1, 1) + INT((ROW(B5399)-1)/24), DATE(2024, 1, 1) + INT((ROW(B5399)-1)/24))</f>
        <v>45516</v>
      </c>
      <c r="E5437" s="459">
        <v>0.91666666666666674</v>
      </c>
      <c r="F5437" s="780"/>
      <c r="G5437" s="780"/>
      <c r="H5437" s="460">
        <f t="shared" si="337"/>
        <v>0</v>
      </c>
      <c r="I5437" s="460">
        <f t="shared" si="338"/>
        <v>0</v>
      </c>
      <c r="J5437" s="460">
        <f t="shared" si="336"/>
        <v>0</v>
      </c>
      <c r="K5437" s="9"/>
      <c r="P5437" s="2"/>
      <c r="Q5437" s="27"/>
      <c r="R5437" s="2"/>
      <c r="S5437" s="2"/>
      <c r="T5437" s="2"/>
      <c r="U5437" s="2"/>
      <c r="V5437" s="2"/>
      <c r="W5437" s="2"/>
    </row>
    <row r="5438" spans="2:23" ht="15" customHeight="1" x14ac:dyDescent="0.35">
      <c r="B5438" s="349"/>
      <c r="C5438" s="715" t="str">
        <f t="shared" si="339"/>
        <v/>
      </c>
      <c r="D5438" s="458">
        <f>IF(ISNUMBER(Summary!$D$17), DATE(Summary!$D$17, 1, 1) + INT((ROW(B5400)-1)/24), DATE(2024, 1, 1) + INT((ROW(B5400)-1)/24))</f>
        <v>45516</v>
      </c>
      <c r="E5438" s="459">
        <v>0.95833333333333337</v>
      </c>
      <c r="F5438" s="780"/>
      <c r="G5438" s="780"/>
      <c r="H5438" s="460">
        <f t="shared" si="337"/>
        <v>0</v>
      </c>
      <c r="I5438" s="460">
        <f t="shared" si="338"/>
        <v>0</v>
      </c>
      <c r="J5438" s="460">
        <f t="shared" si="336"/>
        <v>0</v>
      </c>
      <c r="K5438" s="9"/>
      <c r="P5438" s="2"/>
      <c r="Q5438" s="27"/>
      <c r="R5438" s="2"/>
      <c r="S5438" s="2"/>
      <c r="T5438" s="2"/>
      <c r="U5438" s="2"/>
      <c r="V5438" s="2"/>
      <c r="W5438" s="2"/>
    </row>
    <row r="5439" spans="2:23" ht="15" customHeight="1" x14ac:dyDescent="0.35">
      <c r="B5439" s="457"/>
      <c r="C5439" s="715">
        <f t="shared" si="339"/>
        <v>45517</v>
      </c>
      <c r="D5439" s="458">
        <f>IF(ISNUMBER(Summary!$D$17), DATE(Summary!$D$17, 1, 1) + INT((ROW(B5401)-1)/24), DATE(2024, 1, 1) + INT((ROW(B5401)-1)/24))</f>
        <v>45517</v>
      </c>
      <c r="E5439" s="459">
        <v>3.1225022567582528E-17</v>
      </c>
      <c r="F5439" s="780"/>
      <c r="G5439" s="780"/>
      <c r="H5439" s="460">
        <f t="shared" si="337"/>
        <v>0</v>
      </c>
      <c r="I5439" s="460">
        <f t="shared" si="338"/>
        <v>0</v>
      </c>
      <c r="J5439" s="460">
        <f t="shared" si="336"/>
        <v>0</v>
      </c>
      <c r="K5439" s="9"/>
      <c r="P5439" s="2"/>
      <c r="Q5439" s="27"/>
      <c r="R5439" s="2"/>
      <c r="S5439" s="2"/>
      <c r="T5439" s="2"/>
      <c r="U5439" s="2"/>
      <c r="V5439" s="2"/>
      <c r="W5439" s="2"/>
    </row>
    <row r="5440" spans="2:23" ht="15" customHeight="1" x14ac:dyDescent="0.35">
      <c r="B5440" s="349"/>
      <c r="C5440" s="715" t="str">
        <f t="shared" si="339"/>
        <v/>
      </c>
      <c r="D5440" s="458">
        <f>IF(ISNUMBER(Summary!$D$17), DATE(Summary!$D$17, 1, 1) + INT((ROW(B5402)-1)/24), DATE(2024, 1, 1) + INT((ROW(B5402)-1)/24))</f>
        <v>45517</v>
      </c>
      <c r="E5440" s="459">
        <v>4.1666666666666699E-2</v>
      </c>
      <c r="F5440" s="780"/>
      <c r="G5440" s="780"/>
      <c r="H5440" s="460">
        <f t="shared" si="337"/>
        <v>0</v>
      </c>
      <c r="I5440" s="460">
        <f t="shared" si="338"/>
        <v>0</v>
      </c>
      <c r="J5440" s="460">
        <f t="shared" ref="J5440:J5503" si="340">G5440-H5440</f>
        <v>0</v>
      </c>
      <c r="K5440" s="9"/>
      <c r="P5440" s="2"/>
      <c r="Q5440" s="27"/>
      <c r="R5440" s="2"/>
      <c r="S5440" s="2"/>
      <c r="T5440" s="2"/>
      <c r="U5440" s="2"/>
      <c r="V5440" s="2"/>
      <c r="W5440" s="2"/>
    </row>
    <row r="5441" spans="2:23" ht="15" customHeight="1" x14ac:dyDescent="0.35">
      <c r="B5441" s="349"/>
      <c r="C5441" s="715" t="str">
        <f t="shared" si="339"/>
        <v/>
      </c>
      <c r="D5441" s="458">
        <f>IF(ISNUMBER(Summary!$D$17), DATE(Summary!$D$17, 1, 1) + INT((ROW(B5403)-1)/24), DATE(2024, 1, 1) + INT((ROW(B5403)-1)/24))</f>
        <v>45517</v>
      </c>
      <c r="E5441" s="459">
        <v>8.333333333333337E-2</v>
      </c>
      <c r="F5441" s="780"/>
      <c r="G5441" s="780"/>
      <c r="H5441" s="460">
        <f t="shared" si="337"/>
        <v>0</v>
      </c>
      <c r="I5441" s="460">
        <f t="shared" si="338"/>
        <v>0</v>
      </c>
      <c r="J5441" s="460">
        <f t="shared" si="340"/>
        <v>0</v>
      </c>
      <c r="K5441" s="9"/>
      <c r="P5441" s="2"/>
      <c r="Q5441" s="27"/>
      <c r="R5441" s="2"/>
      <c r="S5441" s="2"/>
      <c r="T5441" s="2"/>
      <c r="U5441" s="2"/>
      <c r="V5441" s="2"/>
      <c r="W5441" s="2"/>
    </row>
    <row r="5442" spans="2:23" ht="15" customHeight="1" x14ac:dyDescent="0.35">
      <c r="B5442" s="349"/>
      <c r="C5442" s="715" t="str">
        <f t="shared" si="339"/>
        <v/>
      </c>
      <c r="D5442" s="458">
        <f>IF(ISNUMBER(Summary!$D$17), DATE(Summary!$D$17, 1, 1) + INT((ROW(B5404)-1)/24), DATE(2024, 1, 1) + INT((ROW(B5404)-1)/24))</f>
        <v>45517</v>
      </c>
      <c r="E5442" s="459">
        <v>0.12500000000000006</v>
      </c>
      <c r="F5442" s="780"/>
      <c r="G5442" s="780"/>
      <c r="H5442" s="460">
        <f t="shared" si="337"/>
        <v>0</v>
      </c>
      <c r="I5442" s="460">
        <f t="shared" si="338"/>
        <v>0</v>
      </c>
      <c r="J5442" s="460">
        <f t="shared" si="340"/>
        <v>0</v>
      </c>
      <c r="K5442" s="9"/>
      <c r="P5442" s="2"/>
      <c r="Q5442" s="27"/>
      <c r="R5442" s="2"/>
      <c r="S5442" s="2"/>
      <c r="T5442" s="2"/>
      <c r="U5442" s="2"/>
      <c r="V5442" s="2"/>
      <c r="W5442" s="2"/>
    </row>
    <row r="5443" spans="2:23" ht="15" customHeight="1" x14ac:dyDescent="0.35">
      <c r="B5443" s="349"/>
      <c r="C5443" s="715" t="str">
        <f t="shared" si="339"/>
        <v/>
      </c>
      <c r="D5443" s="458">
        <f>IF(ISNUMBER(Summary!$D$17), DATE(Summary!$D$17, 1, 1) + INT((ROW(B5405)-1)/24), DATE(2024, 1, 1) + INT((ROW(B5405)-1)/24))</f>
        <v>45517</v>
      </c>
      <c r="E5443" s="459">
        <v>0.16666666666666669</v>
      </c>
      <c r="F5443" s="780"/>
      <c r="G5443" s="780"/>
      <c r="H5443" s="460">
        <f t="shared" si="337"/>
        <v>0</v>
      </c>
      <c r="I5443" s="460">
        <f t="shared" si="338"/>
        <v>0</v>
      </c>
      <c r="J5443" s="460">
        <f t="shared" si="340"/>
        <v>0</v>
      </c>
      <c r="K5443" s="9"/>
      <c r="P5443" s="2"/>
      <c r="Q5443" s="27"/>
      <c r="R5443" s="2"/>
      <c r="S5443" s="2"/>
      <c r="T5443" s="2"/>
      <c r="U5443" s="2"/>
      <c r="V5443" s="2"/>
      <c r="W5443" s="2"/>
    </row>
    <row r="5444" spans="2:23" ht="15" customHeight="1" x14ac:dyDescent="0.35">
      <c r="B5444" s="349"/>
      <c r="C5444" s="715" t="str">
        <f t="shared" si="339"/>
        <v/>
      </c>
      <c r="D5444" s="458">
        <f>IF(ISNUMBER(Summary!$D$17), DATE(Summary!$D$17, 1, 1) + INT((ROW(B5406)-1)/24), DATE(2024, 1, 1) + INT((ROW(B5406)-1)/24))</f>
        <v>45517</v>
      </c>
      <c r="E5444" s="459">
        <v>0.20833333333333337</v>
      </c>
      <c r="F5444" s="780"/>
      <c r="G5444" s="780"/>
      <c r="H5444" s="460">
        <f t="shared" si="337"/>
        <v>0</v>
      </c>
      <c r="I5444" s="460">
        <f t="shared" si="338"/>
        <v>0</v>
      </c>
      <c r="J5444" s="460">
        <f t="shared" si="340"/>
        <v>0</v>
      </c>
      <c r="K5444" s="9"/>
      <c r="P5444" s="2"/>
      <c r="Q5444" s="27"/>
      <c r="R5444" s="2"/>
      <c r="S5444" s="2"/>
      <c r="T5444" s="2"/>
      <c r="U5444" s="2"/>
      <c r="V5444" s="2"/>
      <c r="W5444" s="2"/>
    </row>
    <row r="5445" spans="2:23" ht="15" customHeight="1" x14ac:dyDescent="0.35">
      <c r="B5445" s="349"/>
      <c r="C5445" s="715" t="str">
        <f t="shared" si="339"/>
        <v/>
      </c>
      <c r="D5445" s="458">
        <f>IF(ISNUMBER(Summary!$D$17), DATE(Summary!$D$17, 1, 1) + INT((ROW(B5407)-1)/24), DATE(2024, 1, 1) + INT((ROW(B5407)-1)/24))</f>
        <v>45517</v>
      </c>
      <c r="E5445" s="459">
        <v>0.25</v>
      </c>
      <c r="F5445" s="780"/>
      <c r="G5445" s="780"/>
      <c r="H5445" s="460">
        <f t="shared" si="337"/>
        <v>0</v>
      </c>
      <c r="I5445" s="460">
        <f t="shared" si="338"/>
        <v>0</v>
      </c>
      <c r="J5445" s="460">
        <f t="shared" si="340"/>
        <v>0</v>
      </c>
      <c r="K5445" s="9"/>
      <c r="P5445" s="2"/>
      <c r="Q5445" s="27"/>
      <c r="R5445" s="2"/>
      <c r="S5445" s="2"/>
      <c r="T5445" s="2"/>
      <c r="U5445" s="2"/>
      <c r="V5445" s="2"/>
      <c r="W5445" s="2"/>
    </row>
    <row r="5446" spans="2:23" ht="15" customHeight="1" x14ac:dyDescent="0.35">
      <c r="B5446" s="349"/>
      <c r="C5446" s="715" t="str">
        <f t="shared" si="339"/>
        <v/>
      </c>
      <c r="D5446" s="458">
        <f>IF(ISNUMBER(Summary!$D$17), DATE(Summary!$D$17, 1, 1) + INT((ROW(B5408)-1)/24), DATE(2024, 1, 1) + INT((ROW(B5408)-1)/24))</f>
        <v>45517</v>
      </c>
      <c r="E5446" s="459">
        <v>0.29166666666666669</v>
      </c>
      <c r="F5446" s="780"/>
      <c r="G5446" s="780"/>
      <c r="H5446" s="460">
        <f t="shared" si="337"/>
        <v>0</v>
      </c>
      <c r="I5446" s="460">
        <f t="shared" si="338"/>
        <v>0</v>
      </c>
      <c r="J5446" s="460">
        <f t="shared" si="340"/>
        <v>0</v>
      </c>
      <c r="K5446" s="9"/>
      <c r="P5446" s="2"/>
      <c r="Q5446" s="27"/>
      <c r="R5446" s="2"/>
      <c r="S5446" s="2"/>
      <c r="T5446" s="2"/>
      <c r="U5446" s="2"/>
      <c r="V5446" s="2"/>
      <c r="W5446" s="2"/>
    </row>
    <row r="5447" spans="2:23" ht="15" customHeight="1" x14ac:dyDescent="0.35">
      <c r="B5447" s="349"/>
      <c r="C5447" s="715" t="str">
        <f t="shared" si="339"/>
        <v/>
      </c>
      <c r="D5447" s="458">
        <f>IF(ISNUMBER(Summary!$D$17), DATE(Summary!$D$17, 1, 1) + INT((ROW(B5409)-1)/24), DATE(2024, 1, 1) + INT((ROW(B5409)-1)/24))</f>
        <v>45517</v>
      </c>
      <c r="E5447" s="459">
        <v>0.33333333333333337</v>
      </c>
      <c r="F5447" s="780"/>
      <c r="G5447" s="780"/>
      <c r="H5447" s="460">
        <f t="shared" si="337"/>
        <v>0</v>
      </c>
      <c r="I5447" s="460">
        <f t="shared" si="338"/>
        <v>0</v>
      </c>
      <c r="J5447" s="460">
        <f t="shared" si="340"/>
        <v>0</v>
      </c>
      <c r="K5447" s="9"/>
      <c r="P5447" s="2"/>
      <c r="Q5447" s="27"/>
      <c r="R5447" s="2"/>
      <c r="S5447" s="2"/>
      <c r="T5447" s="2"/>
      <c r="U5447" s="2"/>
      <c r="V5447" s="2"/>
      <c r="W5447" s="2"/>
    </row>
    <row r="5448" spans="2:23" ht="15" customHeight="1" x14ac:dyDescent="0.35">
      <c r="B5448" s="349"/>
      <c r="C5448" s="715" t="str">
        <f t="shared" si="339"/>
        <v/>
      </c>
      <c r="D5448" s="458">
        <f>IF(ISNUMBER(Summary!$D$17), DATE(Summary!$D$17, 1, 1) + INT((ROW(B5410)-1)/24), DATE(2024, 1, 1) + INT((ROW(B5410)-1)/24))</f>
        <v>45517</v>
      </c>
      <c r="E5448" s="459">
        <v>0.375</v>
      </c>
      <c r="F5448" s="780"/>
      <c r="G5448" s="780"/>
      <c r="H5448" s="460">
        <f t="shared" si="337"/>
        <v>0</v>
      </c>
      <c r="I5448" s="460">
        <f t="shared" si="338"/>
        <v>0</v>
      </c>
      <c r="J5448" s="460">
        <f t="shared" si="340"/>
        <v>0</v>
      </c>
      <c r="K5448" s="9"/>
      <c r="P5448" s="2"/>
      <c r="Q5448" s="27"/>
      <c r="R5448" s="2"/>
      <c r="S5448" s="2"/>
      <c r="T5448" s="2"/>
      <c r="U5448" s="2"/>
      <c r="V5448" s="2"/>
      <c r="W5448" s="2"/>
    </row>
    <row r="5449" spans="2:23" ht="15" customHeight="1" x14ac:dyDescent="0.35">
      <c r="B5449" s="349"/>
      <c r="C5449" s="715" t="str">
        <f t="shared" si="339"/>
        <v/>
      </c>
      <c r="D5449" s="458">
        <f>IF(ISNUMBER(Summary!$D$17), DATE(Summary!$D$17, 1, 1) + INT((ROW(B5411)-1)/24), DATE(2024, 1, 1) + INT((ROW(B5411)-1)/24))</f>
        <v>45517</v>
      </c>
      <c r="E5449" s="459">
        <v>0.41666666666666669</v>
      </c>
      <c r="F5449" s="780"/>
      <c r="G5449" s="780"/>
      <c r="H5449" s="460">
        <f t="shared" si="337"/>
        <v>0</v>
      </c>
      <c r="I5449" s="460">
        <f t="shared" si="338"/>
        <v>0</v>
      </c>
      <c r="J5449" s="460">
        <f t="shared" si="340"/>
        <v>0</v>
      </c>
      <c r="K5449" s="9"/>
      <c r="P5449" s="2"/>
      <c r="Q5449" s="27"/>
      <c r="R5449" s="2"/>
      <c r="S5449" s="2"/>
      <c r="T5449" s="2"/>
      <c r="U5449" s="2"/>
      <c r="V5449" s="2"/>
      <c r="W5449" s="2"/>
    </row>
    <row r="5450" spans="2:23" ht="15" customHeight="1" x14ac:dyDescent="0.35">
      <c r="B5450" s="349"/>
      <c r="C5450" s="715" t="str">
        <f t="shared" si="339"/>
        <v/>
      </c>
      <c r="D5450" s="458">
        <f>IF(ISNUMBER(Summary!$D$17), DATE(Summary!$D$17, 1, 1) + INT((ROW(B5412)-1)/24), DATE(2024, 1, 1) + INT((ROW(B5412)-1)/24))</f>
        <v>45517</v>
      </c>
      <c r="E5450" s="459">
        <v>0.45833333333333337</v>
      </c>
      <c r="F5450" s="780"/>
      <c r="G5450" s="780"/>
      <c r="H5450" s="460">
        <f t="shared" si="337"/>
        <v>0</v>
      </c>
      <c r="I5450" s="460">
        <f t="shared" si="338"/>
        <v>0</v>
      </c>
      <c r="J5450" s="460">
        <f t="shared" si="340"/>
        <v>0</v>
      </c>
      <c r="K5450" s="9"/>
      <c r="P5450" s="2"/>
      <c r="Q5450" s="27"/>
      <c r="R5450" s="2"/>
      <c r="S5450" s="2"/>
      <c r="T5450" s="2"/>
      <c r="U5450" s="2"/>
      <c r="V5450" s="2"/>
      <c r="W5450" s="2"/>
    </row>
    <row r="5451" spans="2:23" ht="15" customHeight="1" x14ac:dyDescent="0.35">
      <c r="B5451" s="349"/>
      <c r="C5451" s="715" t="str">
        <f t="shared" si="339"/>
        <v/>
      </c>
      <c r="D5451" s="458">
        <f>IF(ISNUMBER(Summary!$D$17), DATE(Summary!$D$17, 1, 1) + INT((ROW(B5413)-1)/24), DATE(2024, 1, 1) + INT((ROW(B5413)-1)/24))</f>
        <v>45517</v>
      </c>
      <c r="E5451" s="459">
        <v>0.50000000000000011</v>
      </c>
      <c r="F5451" s="780"/>
      <c r="G5451" s="780"/>
      <c r="H5451" s="460">
        <f t="shared" si="337"/>
        <v>0</v>
      </c>
      <c r="I5451" s="460">
        <f t="shared" si="338"/>
        <v>0</v>
      </c>
      <c r="J5451" s="460">
        <f t="shared" si="340"/>
        <v>0</v>
      </c>
      <c r="K5451" s="9"/>
      <c r="P5451" s="2"/>
      <c r="Q5451" s="27"/>
      <c r="R5451" s="2"/>
      <c r="S5451" s="2"/>
      <c r="T5451" s="2"/>
      <c r="U5451" s="2"/>
      <c r="V5451" s="2"/>
      <c r="W5451" s="2"/>
    </row>
    <row r="5452" spans="2:23" ht="15" customHeight="1" x14ac:dyDescent="0.35">
      <c r="B5452" s="349"/>
      <c r="C5452" s="715" t="str">
        <f t="shared" si="339"/>
        <v/>
      </c>
      <c r="D5452" s="458">
        <f>IF(ISNUMBER(Summary!$D$17), DATE(Summary!$D$17, 1, 1) + INT((ROW(B5414)-1)/24), DATE(2024, 1, 1) + INT((ROW(B5414)-1)/24))</f>
        <v>45517</v>
      </c>
      <c r="E5452" s="459">
        <v>0.54166666666666674</v>
      </c>
      <c r="F5452" s="780"/>
      <c r="G5452" s="780"/>
      <c r="H5452" s="460">
        <f t="shared" si="337"/>
        <v>0</v>
      </c>
      <c r="I5452" s="460">
        <f t="shared" si="338"/>
        <v>0</v>
      </c>
      <c r="J5452" s="460">
        <f t="shared" si="340"/>
        <v>0</v>
      </c>
      <c r="K5452" s="9"/>
      <c r="P5452" s="2"/>
      <c r="Q5452" s="27"/>
      <c r="R5452" s="2"/>
      <c r="S5452" s="2"/>
      <c r="T5452" s="2"/>
      <c r="U5452" s="2"/>
      <c r="V5452" s="2"/>
      <c r="W5452" s="2"/>
    </row>
    <row r="5453" spans="2:23" ht="15" customHeight="1" x14ac:dyDescent="0.35">
      <c r="B5453" s="349"/>
      <c r="C5453" s="715" t="str">
        <f t="shared" si="339"/>
        <v/>
      </c>
      <c r="D5453" s="458">
        <f>IF(ISNUMBER(Summary!$D$17), DATE(Summary!$D$17, 1, 1) + INT((ROW(B5415)-1)/24), DATE(2024, 1, 1) + INT((ROW(B5415)-1)/24))</f>
        <v>45517</v>
      </c>
      <c r="E5453" s="459">
        <v>0.58333333333333337</v>
      </c>
      <c r="F5453" s="780"/>
      <c r="G5453" s="780"/>
      <c r="H5453" s="460">
        <f t="shared" si="337"/>
        <v>0</v>
      </c>
      <c r="I5453" s="460">
        <f t="shared" si="338"/>
        <v>0</v>
      </c>
      <c r="J5453" s="460">
        <f t="shared" si="340"/>
        <v>0</v>
      </c>
      <c r="K5453" s="9"/>
      <c r="P5453" s="2"/>
      <c r="Q5453" s="27"/>
      <c r="R5453" s="2"/>
      <c r="S5453" s="2"/>
      <c r="T5453" s="2"/>
      <c r="U5453" s="2"/>
      <c r="V5453" s="2"/>
      <c r="W5453" s="2"/>
    </row>
    <row r="5454" spans="2:23" ht="15" customHeight="1" x14ac:dyDescent="0.35">
      <c r="B5454" s="349"/>
      <c r="C5454" s="715" t="str">
        <f t="shared" si="339"/>
        <v/>
      </c>
      <c r="D5454" s="458">
        <f>IF(ISNUMBER(Summary!$D$17), DATE(Summary!$D$17, 1, 1) + INT((ROW(B5416)-1)/24), DATE(2024, 1, 1) + INT((ROW(B5416)-1)/24))</f>
        <v>45517</v>
      </c>
      <c r="E5454" s="459">
        <v>0.62500000000000011</v>
      </c>
      <c r="F5454" s="780"/>
      <c r="G5454" s="780"/>
      <c r="H5454" s="460">
        <f t="shared" si="337"/>
        <v>0</v>
      </c>
      <c r="I5454" s="460">
        <f t="shared" si="338"/>
        <v>0</v>
      </c>
      <c r="J5454" s="460">
        <f t="shared" si="340"/>
        <v>0</v>
      </c>
      <c r="K5454" s="9"/>
      <c r="P5454" s="2"/>
      <c r="Q5454" s="27"/>
      <c r="R5454" s="2"/>
      <c r="S5454" s="2"/>
      <c r="T5454" s="2"/>
      <c r="U5454" s="2"/>
      <c r="V5454" s="2"/>
      <c r="W5454" s="2"/>
    </row>
    <row r="5455" spans="2:23" ht="15" customHeight="1" x14ac:dyDescent="0.35">
      <c r="B5455" s="349"/>
      <c r="C5455" s="715" t="str">
        <f t="shared" si="339"/>
        <v/>
      </c>
      <c r="D5455" s="458">
        <f>IF(ISNUMBER(Summary!$D$17), DATE(Summary!$D$17, 1, 1) + INT((ROW(B5417)-1)/24), DATE(2024, 1, 1) + INT((ROW(B5417)-1)/24))</f>
        <v>45517</v>
      </c>
      <c r="E5455" s="459">
        <v>0.66666666666666674</v>
      </c>
      <c r="F5455" s="780"/>
      <c r="G5455" s="780"/>
      <c r="H5455" s="460">
        <f t="shared" si="337"/>
        <v>0</v>
      </c>
      <c r="I5455" s="460">
        <f t="shared" si="338"/>
        <v>0</v>
      </c>
      <c r="J5455" s="460">
        <f t="shared" si="340"/>
        <v>0</v>
      </c>
      <c r="K5455" s="9"/>
      <c r="P5455" s="2"/>
      <c r="Q5455" s="27"/>
      <c r="R5455" s="2"/>
      <c r="S5455" s="2"/>
      <c r="T5455" s="2"/>
      <c r="U5455" s="2"/>
      <c r="V5455" s="2"/>
      <c r="W5455" s="2"/>
    </row>
    <row r="5456" spans="2:23" ht="15" customHeight="1" x14ac:dyDescent="0.35">
      <c r="B5456" s="349"/>
      <c r="C5456" s="715" t="str">
        <f t="shared" si="339"/>
        <v/>
      </c>
      <c r="D5456" s="458">
        <f>IF(ISNUMBER(Summary!$D$17), DATE(Summary!$D$17, 1, 1) + INT((ROW(B5418)-1)/24), DATE(2024, 1, 1) + INT((ROW(B5418)-1)/24))</f>
        <v>45517</v>
      </c>
      <c r="E5456" s="459">
        <v>0.70833333333333337</v>
      </c>
      <c r="F5456" s="780"/>
      <c r="G5456" s="780"/>
      <c r="H5456" s="460">
        <f t="shared" si="337"/>
        <v>0</v>
      </c>
      <c r="I5456" s="460">
        <f t="shared" si="338"/>
        <v>0</v>
      </c>
      <c r="J5456" s="460">
        <f t="shared" si="340"/>
        <v>0</v>
      </c>
      <c r="K5456" s="9"/>
      <c r="P5456" s="2"/>
      <c r="Q5456" s="27"/>
      <c r="R5456" s="2"/>
      <c r="S5456" s="2"/>
      <c r="T5456" s="2"/>
      <c r="U5456" s="2"/>
      <c r="V5456" s="2"/>
      <c r="W5456" s="2"/>
    </row>
    <row r="5457" spans="2:23" ht="15" customHeight="1" x14ac:dyDescent="0.35">
      <c r="B5457" s="349"/>
      <c r="C5457" s="715" t="str">
        <f t="shared" si="339"/>
        <v/>
      </c>
      <c r="D5457" s="458">
        <f>IF(ISNUMBER(Summary!$D$17), DATE(Summary!$D$17, 1, 1) + INT((ROW(B5419)-1)/24), DATE(2024, 1, 1) + INT((ROW(B5419)-1)/24))</f>
        <v>45517</v>
      </c>
      <c r="E5457" s="459">
        <v>0.75000000000000011</v>
      </c>
      <c r="F5457" s="780"/>
      <c r="G5457" s="780"/>
      <c r="H5457" s="460">
        <f t="shared" si="337"/>
        <v>0</v>
      </c>
      <c r="I5457" s="460">
        <f t="shared" si="338"/>
        <v>0</v>
      </c>
      <c r="J5457" s="460">
        <f t="shared" si="340"/>
        <v>0</v>
      </c>
      <c r="K5457" s="9"/>
      <c r="P5457" s="2"/>
      <c r="Q5457" s="27"/>
      <c r="R5457" s="2"/>
      <c r="S5457" s="2"/>
      <c r="T5457" s="2"/>
      <c r="U5457" s="2"/>
      <c r="V5457" s="2"/>
      <c r="W5457" s="2"/>
    </row>
    <row r="5458" spans="2:23" ht="15" customHeight="1" x14ac:dyDescent="0.35">
      <c r="B5458" s="349"/>
      <c r="C5458" s="715" t="str">
        <f t="shared" si="339"/>
        <v/>
      </c>
      <c r="D5458" s="458">
        <f>IF(ISNUMBER(Summary!$D$17), DATE(Summary!$D$17, 1, 1) + INT((ROW(B5420)-1)/24), DATE(2024, 1, 1) + INT((ROW(B5420)-1)/24))</f>
        <v>45517</v>
      </c>
      <c r="E5458" s="459">
        <v>0.79166666666666674</v>
      </c>
      <c r="F5458" s="780"/>
      <c r="G5458" s="780"/>
      <c r="H5458" s="460">
        <f t="shared" si="337"/>
        <v>0</v>
      </c>
      <c r="I5458" s="460">
        <f t="shared" si="338"/>
        <v>0</v>
      </c>
      <c r="J5458" s="460">
        <f t="shared" si="340"/>
        <v>0</v>
      </c>
      <c r="K5458" s="9"/>
      <c r="P5458" s="2"/>
      <c r="Q5458" s="27"/>
      <c r="R5458" s="2"/>
      <c r="S5458" s="2"/>
      <c r="T5458" s="2"/>
      <c r="U5458" s="2"/>
      <c r="V5458" s="2"/>
      <c r="W5458" s="2"/>
    </row>
    <row r="5459" spans="2:23" ht="15" customHeight="1" x14ac:dyDescent="0.35">
      <c r="B5459" s="349"/>
      <c r="C5459" s="715" t="str">
        <f t="shared" si="339"/>
        <v/>
      </c>
      <c r="D5459" s="458">
        <f>IF(ISNUMBER(Summary!$D$17), DATE(Summary!$D$17, 1, 1) + INT((ROW(B5421)-1)/24), DATE(2024, 1, 1) + INT((ROW(B5421)-1)/24))</f>
        <v>45517</v>
      </c>
      <c r="E5459" s="459">
        <v>0.83333333333333337</v>
      </c>
      <c r="F5459" s="780"/>
      <c r="G5459" s="780"/>
      <c r="H5459" s="460">
        <f t="shared" si="337"/>
        <v>0</v>
      </c>
      <c r="I5459" s="460">
        <f t="shared" si="338"/>
        <v>0</v>
      </c>
      <c r="J5459" s="460">
        <f t="shared" si="340"/>
        <v>0</v>
      </c>
      <c r="K5459" s="9"/>
      <c r="P5459" s="2"/>
      <c r="Q5459" s="27"/>
      <c r="R5459" s="2"/>
      <c r="S5459" s="2"/>
      <c r="T5459" s="2"/>
      <c r="U5459" s="2"/>
      <c r="V5459" s="2"/>
      <c r="W5459" s="2"/>
    </row>
    <row r="5460" spans="2:23" ht="15" customHeight="1" x14ac:dyDescent="0.35">
      <c r="B5460" s="349"/>
      <c r="C5460" s="715" t="str">
        <f t="shared" si="339"/>
        <v/>
      </c>
      <c r="D5460" s="458">
        <f>IF(ISNUMBER(Summary!$D$17), DATE(Summary!$D$17, 1, 1) + INT((ROW(B5422)-1)/24), DATE(2024, 1, 1) + INT((ROW(B5422)-1)/24))</f>
        <v>45517</v>
      </c>
      <c r="E5460" s="459">
        <v>0.87500000000000011</v>
      </c>
      <c r="F5460" s="780"/>
      <c r="G5460" s="780"/>
      <c r="H5460" s="460">
        <f t="shared" si="337"/>
        <v>0</v>
      </c>
      <c r="I5460" s="460">
        <f t="shared" si="338"/>
        <v>0</v>
      </c>
      <c r="J5460" s="460">
        <f t="shared" si="340"/>
        <v>0</v>
      </c>
      <c r="K5460" s="9"/>
      <c r="P5460" s="2"/>
      <c r="Q5460" s="27"/>
      <c r="R5460" s="2"/>
      <c r="S5460" s="2"/>
      <c r="T5460" s="2"/>
      <c r="U5460" s="2"/>
      <c r="V5460" s="2"/>
      <c r="W5460" s="2"/>
    </row>
    <row r="5461" spans="2:23" ht="15" customHeight="1" x14ac:dyDescent="0.35">
      <c r="B5461" s="349"/>
      <c r="C5461" s="715" t="str">
        <f t="shared" si="339"/>
        <v/>
      </c>
      <c r="D5461" s="458">
        <f>IF(ISNUMBER(Summary!$D$17), DATE(Summary!$D$17, 1, 1) + INT((ROW(B5423)-1)/24), DATE(2024, 1, 1) + INT((ROW(B5423)-1)/24))</f>
        <v>45517</v>
      </c>
      <c r="E5461" s="459">
        <v>0.91666666666666674</v>
      </c>
      <c r="F5461" s="780"/>
      <c r="G5461" s="780"/>
      <c r="H5461" s="460">
        <f t="shared" si="337"/>
        <v>0</v>
      </c>
      <c r="I5461" s="460">
        <f t="shared" si="338"/>
        <v>0</v>
      </c>
      <c r="J5461" s="460">
        <f t="shared" si="340"/>
        <v>0</v>
      </c>
      <c r="K5461" s="9"/>
      <c r="P5461" s="2"/>
      <c r="Q5461" s="27"/>
      <c r="R5461" s="2"/>
      <c r="S5461" s="2"/>
      <c r="T5461" s="2"/>
      <c r="U5461" s="2"/>
      <c r="V5461" s="2"/>
      <c r="W5461" s="2"/>
    </row>
    <row r="5462" spans="2:23" ht="15" customHeight="1" x14ac:dyDescent="0.35">
      <c r="B5462" s="349"/>
      <c r="C5462" s="715" t="str">
        <f t="shared" si="339"/>
        <v/>
      </c>
      <c r="D5462" s="458">
        <f>IF(ISNUMBER(Summary!$D$17), DATE(Summary!$D$17, 1, 1) + INT((ROW(B5424)-1)/24), DATE(2024, 1, 1) + INT((ROW(B5424)-1)/24))</f>
        <v>45517</v>
      </c>
      <c r="E5462" s="459">
        <v>0.95833333333333337</v>
      </c>
      <c r="F5462" s="780"/>
      <c r="G5462" s="780"/>
      <c r="H5462" s="460">
        <f t="shared" si="337"/>
        <v>0</v>
      </c>
      <c r="I5462" s="460">
        <f t="shared" si="338"/>
        <v>0</v>
      </c>
      <c r="J5462" s="460">
        <f t="shared" si="340"/>
        <v>0</v>
      </c>
      <c r="K5462" s="9"/>
      <c r="P5462" s="2"/>
      <c r="Q5462" s="27"/>
      <c r="R5462" s="2"/>
      <c r="S5462" s="2"/>
      <c r="T5462" s="2"/>
      <c r="U5462" s="2"/>
      <c r="V5462" s="2"/>
      <c r="W5462" s="2"/>
    </row>
    <row r="5463" spans="2:23" ht="15" customHeight="1" x14ac:dyDescent="0.35">
      <c r="B5463" s="457"/>
      <c r="C5463" s="715">
        <f t="shared" si="339"/>
        <v>45518</v>
      </c>
      <c r="D5463" s="458">
        <f>IF(ISNUMBER(Summary!$D$17), DATE(Summary!$D$17, 1, 1) + INT((ROW(B5425)-1)/24), DATE(2024, 1, 1) + INT((ROW(B5425)-1)/24))</f>
        <v>45518</v>
      </c>
      <c r="E5463" s="459">
        <v>3.1225022567582528E-17</v>
      </c>
      <c r="F5463" s="780"/>
      <c r="G5463" s="780"/>
      <c r="H5463" s="460">
        <f t="shared" si="337"/>
        <v>0</v>
      </c>
      <c r="I5463" s="460">
        <f t="shared" si="338"/>
        <v>0</v>
      </c>
      <c r="J5463" s="460">
        <f t="shared" si="340"/>
        <v>0</v>
      </c>
      <c r="K5463" s="9"/>
      <c r="P5463" s="2"/>
      <c r="Q5463" s="27"/>
      <c r="R5463" s="2"/>
      <c r="S5463" s="2"/>
      <c r="T5463" s="2"/>
      <c r="U5463" s="2"/>
      <c r="V5463" s="2"/>
      <c r="W5463" s="2"/>
    </row>
    <row r="5464" spans="2:23" ht="15" customHeight="1" x14ac:dyDescent="0.35">
      <c r="B5464" s="349"/>
      <c r="C5464" s="715" t="str">
        <f t="shared" si="339"/>
        <v/>
      </c>
      <c r="D5464" s="458">
        <f>IF(ISNUMBER(Summary!$D$17), DATE(Summary!$D$17, 1, 1) + INT((ROW(B5426)-1)/24), DATE(2024, 1, 1) + INT((ROW(B5426)-1)/24))</f>
        <v>45518</v>
      </c>
      <c r="E5464" s="459">
        <v>4.1666666666666699E-2</v>
      </c>
      <c r="F5464" s="780"/>
      <c r="G5464" s="780"/>
      <c r="H5464" s="460">
        <f t="shared" si="337"/>
        <v>0</v>
      </c>
      <c r="I5464" s="460">
        <f t="shared" si="338"/>
        <v>0</v>
      </c>
      <c r="J5464" s="460">
        <f t="shared" si="340"/>
        <v>0</v>
      </c>
      <c r="K5464" s="9"/>
      <c r="P5464" s="2"/>
      <c r="Q5464" s="27"/>
      <c r="R5464" s="2"/>
      <c r="S5464" s="2"/>
      <c r="T5464" s="2"/>
      <c r="U5464" s="2"/>
      <c r="V5464" s="2"/>
      <c r="W5464" s="2"/>
    </row>
    <row r="5465" spans="2:23" ht="15" customHeight="1" x14ac:dyDescent="0.35">
      <c r="B5465" s="349"/>
      <c r="C5465" s="715" t="str">
        <f t="shared" si="339"/>
        <v/>
      </c>
      <c r="D5465" s="458">
        <f>IF(ISNUMBER(Summary!$D$17), DATE(Summary!$D$17, 1, 1) + INT((ROW(B5427)-1)/24), DATE(2024, 1, 1) + INT((ROW(B5427)-1)/24))</f>
        <v>45518</v>
      </c>
      <c r="E5465" s="459">
        <v>8.333333333333337E-2</v>
      </c>
      <c r="F5465" s="780"/>
      <c r="G5465" s="780"/>
      <c r="H5465" s="460">
        <f t="shared" si="337"/>
        <v>0</v>
      </c>
      <c r="I5465" s="460">
        <f t="shared" si="338"/>
        <v>0</v>
      </c>
      <c r="J5465" s="460">
        <f t="shared" si="340"/>
        <v>0</v>
      </c>
      <c r="K5465" s="9"/>
      <c r="P5465" s="2"/>
      <c r="Q5465" s="27"/>
      <c r="R5465" s="2"/>
      <c r="S5465" s="2"/>
      <c r="T5465" s="2"/>
      <c r="U5465" s="2"/>
      <c r="V5465" s="2"/>
      <c r="W5465" s="2"/>
    </row>
    <row r="5466" spans="2:23" ht="15" customHeight="1" x14ac:dyDescent="0.35">
      <c r="B5466" s="349"/>
      <c r="C5466" s="715" t="str">
        <f t="shared" si="339"/>
        <v/>
      </c>
      <c r="D5466" s="458">
        <f>IF(ISNUMBER(Summary!$D$17), DATE(Summary!$D$17, 1, 1) + INT((ROW(B5428)-1)/24), DATE(2024, 1, 1) + INT((ROW(B5428)-1)/24))</f>
        <v>45518</v>
      </c>
      <c r="E5466" s="459">
        <v>0.12500000000000006</v>
      </c>
      <c r="F5466" s="780"/>
      <c r="G5466" s="780"/>
      <c r="H5466" s="460">
        <f t="shared" si="337"/>
        <v>0</v>
      </c>
      <c r="I5466" s="460">
        <f t="shared" si="338"/>
        <v>0</v>
      </c>
      <c r="J5466" s="460">
        <f t="shared" si="340"/>
        <v>0</v>
      </c>
      <c r="K5466" s="9"/>
      <c r="P5466" s="2"/>
      <c r="Q5466" s="27"/>
      <c r="R5466" s="2"/>
      <c r="S5466" s="2"/>
      <c r="T5466" s="2"/>
      <c r="U5466" s="2"/>
      <c r="V5466" s="2"/>
      <c r="W5466" s="2"/>
    </row>
    <row r="5467" spans="2:23" ht="15" customHeight="1" x14ac:dyDescent="0.35">
      <c r="B5467" s="349"/>
      <c r="C5467" s="715" t="str">
        <f t="shared" si="339"/>
        <v/>
      </c>
      <c r="D5467" s="458">
        <f>IF(ISNUMBER(Summary!$D$17), DATE(Summary!$D$17, 1, 1) + INT((ROW(B5429)-1)/24), DATE(2024, 1, 1) + INT((ROW(B5429)-1)/24))</f>
        <v>45518</v>
      </c>
      <c r="E5467" s="459">
        <v>0.16666666666666669</v>
      </c>
      <c r="F5467" s="780"/>
      <c r="G5467" s="780"/>
      <c r="H5467" s="460">
        <f t="shared" si="337"/>
        <v>0</v>
      </c>
      <c r="I5467" s="460">
        <f t="shared" si="338"/>
        <v>0</v>
      </c>
      <c r="J5467" s="460">
        <f t="shared" si="340"/>
        <v>0</v>
      </c>
      <c r="K5467" s="9"/>
      <c r="P5467" s="2"/>
      <c r="Q5467" s="27"/>
      <c r="R5467" s="2"/>
      <c r="S5467" s="2"/>
      <c r="T5467" s="2"/>
      <c r="U5467" s="2"/>
      <c r="V5467" s="2"/>
      <c r="W5467" s="2"/>
    </row>
    <row r="5468" spans="2:23" ht="15" customHeight="1" x14ac:dyDescent="0.35">
      <c r="B5468" s="349"/>
      <c r="C5468" s="715" t="str">
        <f t="shared" si="339"/>
        <v/>
      </c>
      <c r="D5468" s="458">
        <f>IF(ISNUMBER(Summary!$D$17), DATE(Summary!$D$17, 1, 1) + INT((ROW(B5430)-1)/24), DATE(2024, 1, 1) + INT((ROW(B5430)-1)/24))</f>
        <v>45518</v>
      </c>
      <c r="E5468" s="459">
        <v>0.20833333333333337</v>
      </c>
      <c r="F5468" s="780"/>
      <c r="G5468" s="780"/>
      <c r="H5468" s="460">
        <f t="shared" si="337"/>
        <v>0</v>
      </c>
      <c r="I5468" s="460">
        <f t="shared" si="338"/>
        <v>0</v>
      </c>
      <c r="J5468" s="460">
        <f t="shared" si="340"/>
        <v>0</v>
      </c>
      <c r="K5468" s="9"/>
      <c r="P5468" s="2"/>
      <c r="Q5468" s="27"/>
      <c r="R5468" s="2"/>
      <c r="S5468" s="2"/>
      <c r="T5468" s="2"/>
      <c r="U5468" s="2"/>
      <c r="V5468" s="2"/>
      <c r="W5468" s="2"/>
    </row>
    <row r="5469" spans="2:23" ht="15" customHeight="1" x14ac:dyDescent="0.35">
      <c r="B5469" s="349"/>
      <c r="C5469" s="715" t="str">
        <f t="shared" si="339"/>
        <v/>
      </c>
      <c r="D5469" s="458">
        <f>IF(ISNUMBER(Summary!$D$17), DATE(Summary!$D$17, 1, 1) + INT((ROW(B5431)-1)/24), DATE(2024, 1, 1) + INT((ROW(B5431)-1)/24))</f>
        <v>45518</v>
      </c>
      <c r="E5469" s="459">
        <v>0.25</v>
      </c>
      <c r="F5469" s="780"/>
      <c r="G5469" s="780"/>
      <c r="H5469" s="460">
        <f t="shared" si="337"/>
        <v>0</v>
      </c>
      <c r="I5469" s="460">
        <f t="shared" si="338"/>
        <v>0</v>
      </c>
      <c r="J5469" s="460">
        <f t="shared" si="340"/>
        <v>0</v>
      </c>
      <c r="K5469" s="9"/>
      <c r="P5469" s="2"/>
      <c r="Q5469" s="27"/>
      <c r="R5469" s="2"/>
      <c r="S5469" s="2"/>
      <c r="T5469" s="2"/>
      <c r="U5469" s="2"/>
      <c r="V5469" s="2"/>
      <c r="W5469" s="2"/>
    </row>
    <row r="5470" spans="2:23" ht="15" customHeight="1" x14ac:dyDescent="0.35">
      <c r="B5470" s="349"/>
      <c r="C5470" s="715" t="str">
        <f t="shared" si="339"/>
        <v/>
      </c>
      <c r="D5470" s="458">
        <f>IF(ISNUMBER(Summary!$D$17), DATE(Summary!$D$17, 1, 1) + INT((ROW(B5432)-1)/24), DATE(2024, 1, 1) + INT((ROW(B5432)-1)/24))</f>
        <v>45518</v>
      </c>
      <c r="E5470" s="459">
        <v>0.29166666666666669</v>
      </c>
      <c r="F5470" s="780"/>
      <c r="G5470" s="780"/>
      <c r="H5470" s="460">
        <f t="shared" si="337"/>
        <v>0</v>
      </c>
      <c r="I5470" s="460">
        <f t="shared" si="338"/>
        <v>0</v>
      </c>
      <c r="J5470" s="460">
        <f t="shared" si="340"/>
        <v>0</v>
      </c>
      <c r="K5470" s="9"/>
      <c r="P5470" s="2"/>
      <c r="Q5470" s="27"/>
      <c r="R5470" s="2"/>
      <c r="S5470" s="2"/>
      <c r="T5470" s="2"/>
      <c r="U5470" s="2"/>
      <c r="V5470" s="2"/>
      <c r="W5470" s="2"/>
    </row>
    <row r="5471" spans="2:23" ht="15" customHeight="1" x14ac:dyDescent="0.35">
      <c r="B5471" s="349"/>
      <c r="C5471" s="715" t="str">
        <f t="shared" si="339"/>
        <v/>
      </c>
      <c r="D5471" s="458">
        <f>IF(ISNUMBER(Summary!$D$17), DATE(Summary!$D$17, 1, 1) + INT((ROW(B5433)-1)/24), DATE(2024, 1, 1) + INT((ROW(B5433)-1)/24))</f>
        <v>45518</v>
      </c>
      <c r="E5471" s="459">
        <v>0.33333333333333337</v>
      </c>
      <c r="F5471" s="780"/>
      <c r="G5471" s="780"/>
      <c r="H5471" s="460">
        <f t="shared" si="337"/>
        <v>0</v>
      </c>
      <c r="I5471" s="460">
        <f t="shared" si="338"/>
        <v>0</v>
      </c>
      <c r="J5471" s="460">
        <f t="shared" si="340"/>
        <v>0</v>
      </c>
      <c r="K5471" s="9"/>
      <c r="P5471" s="2"/>
      <c r="Q5471" s="27"/>
      <c r="R5471" s="2"/>
      <c r="S5471" s="2"/>
      <c r="T5471" s="2"/>
      <c r="U5471" s="2"/>
      <c r="V5471" s="2"/>
      <c r="W5471" s="2"/>
    </row>
    <row r="5472" spans="2:23" ht="15" customHeight="1" x14ac:dyDescent="0.35">
      <c r="B5472" s="349"/>
      <c r="C5472" s="715" t="str">
        <f t="shared" si="339"/>
        <v/>
      </c>
      <c r="D5472" s="458">
        <f>IF(ISNUMBER(Summary!$D$17), DATE(Summary!$D$17, 1, 1) + INT((ROW(B5434)-1)/24), DATE(2024, 1, 1) + INT((ROW(B5434)-1)/24))</f>
        <v>45518</v>
      </c>
      <c r="E5472" s="459">
        <v>0.375</v>
      </c>
      <c r="F5472" s="780"/>
      <c r="G5472" s="780"/>
      <c r="H5472" s="460">
        <f t="shared" si="337"/>
        <v>0</v>
      </c>
      <c r="I5472" s="460">
        <f t="shared" si="338"/>
        <v>0</v>
      </c>
      <c r="J5472" s="460">
        <f t="shared" si="340"/>
        <v>0</v>
      </c>
      <c r="K5472" s="9"/>
      <c r="P5472" s="2"/>
      <c r="Q5472" s="27"/>
      <c r="R5472" s="2"/>
      <c r="S5472" s="2"/>
      <c r="T5472" s="2"/>
      <c r="U5472" s="2"/>
      <c r="V5472" s="2"/>
      <c r="W5472" s="2"/>
    </row>
    <row r="5473" spans="2:23" ht="15" customHeight="1" x14ac:dyDescent="0.35">
      <c r="B5473" s="349"/>
      <c r="C5473" s="715" t="str">
        <f t="shared" si="339"/>
        <v/>
      </c>
      <c r="D5473" s="458">
        <f>IF(ISNUMBER(Summary!$D$17), DATE(Summary!$D$17, 1, 1) + INT((ROW(B5435)-1)/24), DATE(2024, 1, 1) + INT((ROW(B5435)-1)/24))</f>
        <v>45518</v>
      </c>
      <c r="E5473" s="459">
        <v>0.41666666666666669</v>
      </c>
      <c r="F5473" s="780"/>
      <c r="G5473" s="780"/>
      <c r="H5473" s="460">
        <f t="shared" si="337"/>
        <v>0</v>
      </c>
      <c r="I5473" s="460">
        <f t="shared" si="338"/>
        <v>0</v>
      </c>
      <c r="J5473" s="460">
        <f t="shared" si="340"/>
        <v>0</v>
      </c>
      <c r="K5473" s="9"/>
      <c r="P5473" s="2"/>
      <c r="Q5473" s="27"/>
      <c r="R5473" s="2"/>
      <c r="S5473" s="2"/>
      <c r="T5473" s="2"/>
      <c r="U5473" s="2"/>
      <c r="V5473" s="2"/>
      <c r="W5473" s="2"/>
    </row>
    <row r="5474" spans="2:23" ht="15" customHeight="1" x14ac:dyDescent="0.35">
      <c r="B5474" s="349"/>
      <c r="C5474" s="715" t="str">
        <f t="shared" si="339"/>
        <v/>
      </c>
      <c r="D5474" s="458">
        <f>IF(ISNUMBER(Summary!$D$17), DATE(Summary!$D$17, 1, 1) + INT((ROW(B5436)-1)/24), DATE(2024, 1, 1) + INT((ROW(B5436)-1)/24))</f>
        <v>45518</v>
      </c>
      <c r="E5474" s="459">
        <v>0.45833333333333337</v>
      </c>
      <c r="F5474" s="780"/>
      <c r="G5474" s="780"/>
      <c r="H5474" s="460">
        <f t="shared" si="337"/>
        <v>0</v>
      </c>
      <c r="I5474" s="460">
        <f t="shared" si="338"/>
        <v>0</v>
      </c>
      <c r="J5474" s="460">
        <f t="shared" si="340"/>
        <v>0</v>
      </c>
      <c r="K5474" s="9"/>
      <c r="P5474" s="2"/>
      <c r="Q5474" s="27"/>
      <c r="R5474" s="2"/>
      <c r="S5474" s="2"/>
      <c r="T5474" s="2"/>
      <c r="U5474" s="2"/>
      <c r="V5474" s="2"/>
      <c r="W5474" s="2"/>
    </row>
    <row r="5475" spans="2:23" ht="15" customHeight="1" x14ac:dyDescent="0.35">
      <c r="B5475" s="349"/>
      <c r="C5475" s="715" t="str">
        <f t="shared" si="339"/>
        <v/>
      </c>
      <c r="D5475" s="458">
        <f>IF(ISNUMBER(Summary!$D$17), DATE(Summary!$D$17, 1, 1) + INT((ROW(B5437)-1)/24), DATE(2024, 1, 1) + INT((ROW(B5437)-1)/24))</f>
        <v>45518</v>
      </c>
      <c r="E5475" s="459">
        <v>0.50000000000000011</v>
      </c>
      <c r="F5475" s="780"/>
      <c r="G5475" s="780"/>
      <c r="H5475" s="460">
        <f t="shared" si="337"/>
        <v>0</v>
      </c>
      <c r="I5475" s="460">
        <f t="shared" si="338"/>
        <v>0</v>
      </c>
      <c r="J5475" s="460">
        <f t="shared" si="340"/>
        <v>0</v>
      </c>
      <c r="K5475" s="9"/>
      <c r="P5475" s="2"/>
      <c r="Q5475" s="27"/>
      <c r="R5475" s="2"/>
      <c r="S5475" s="2"/>
      <c r="T5475" s="2"/>
      <c r="U5475" s="2"/>
      <c r="V5475" s="2"/>
      <c r="W5475" s="2"/>
    </row>
    <row r="5476" spans="2:23" ht="15" customHeight="1" x14ac:dyDescent="0.35">
      <c r="B5476" s="349"/>
      <c r="C5476" s="715" t="str">
        <f t="shared" si="339"/>
        <v/>
      </c>
      <c r="D5476" s="458">
        <f>IF(ISNUMBER(Summary!$D$17), DATE(Summary!$D$17, 1, 1) + INT((ROW(B5438)-1)/24), DATE(2024, 1, 1) + INT((ROW(B5438)-1)/24))</f>
        <v>45518</v>
      </c>
      <c r="E5476" s="459">
        <v>0.54166666666666674</v>
      </c>
      <c r="F5476" s="780"/>
      <c r="G5476" s="780"/>
      <c r="H5476" s="460">
        <f t="shared" si="337"/>
        <v>0</v>
      </c>
      <c r="I5476" s="460">
        <f t="shared" si="338"/>
        <v>0</v>
      </c>
      <c r="J5476" s="460">
        <f t="shared" si="340"/>
        <v>0</v>
      </c>
      <c r="K5476" s="9"/>
      <c r="P5476" s="2"/>
      <c r="Q5476" s="27"/>
      <c r="R5476" s="2"/>
      <c r="S5476" s="2"/>
      <c r="T5476" s="2"/>
      <c r="U5476" s="2"/>
      <c r="V5476" s="2"/>
      <c r="W5476" s="2"/>
    </row>
    <row r="5477" spans="2:23" ht="15" customHeight="1" x14ac:dyDescent="0.35">
      <c r="B5477" s="349"/>
      <c r="C5477" s="715" t="str">
        <f t="shared" si="339"/>
        <v/>
      </c>
      <c r="D5477" s="458">
        <f>IF(ISNUMBER(Summary!$D$17), DATE(Summary!$D$17, 1, 1) + INT((ROW(B5439)-1)/24), DATE(2024, 1, 1) + INT((ROW(B5439)-1)/24))</f>
        <v>45518</v>
      </c>
      <c r="E5477" s="459">
        <v>0.58333333333333337</v>
      </c>
      <c r="F5477" s="780"/>
      <c r="G5477" s="780"/>
      <c r="H5477" s="460">
        <f t="shared" si="337"/>
        <v>0</v>
      </c>
      <c r="I5477" s="460">
        <f t="shared" si="338"/>
        <v>0</v>
      </c>
      <c r="J5477" s="460">
        <f t="shared" si="340"/>
        <v>0</v>
      </c>
      <c r="K5477" s="9"/>
      <c r="P5477" s="2"/>
      <c r="Q5477" s="27"/>
      <c r="R5477" s="2"/>
      <c r="S5477" s="2"/>
      <c r="T5477" s="2"/>
      <c r="U5477" s="2"/>
      <c r="V5477" s="2"/>
      <c r="W5477" s="2"/>
    </row>
    <row r="5478" spans="2:23" ht="15" customHeight="1" x14ac:dyDescent="0.35">
      <c r="B5478" s="349"/>
      <c r="C5478" s="715" t="str">
        <f t="shared" si="339"/>
        <v/>
      </c>
      <c r="D5478" s="458">
        <f>IF(ISNUMBER(Summary!$D$17), DATE(Summary!$D$17, 1, 1) + INT((ROW(B5440)-1)/24), DATE(2024, 1, 1) + INT((ROW(B5440)-1)/24))</f>
        <v>45518</v>
      </c>
      <c r="E5478" s="459">
        <v>0.62500000000000011</v>
      </c>
      <c r="F5478" s="780"/>
      <c r="G5478" s="780"/>
      <c r="H5478" s="460">
        <f t="shared" si="337"/>
        <v>0</v>
      </c>
      <c r="I5478" s="460">
        <f t="shared" si="338"/>
        <v>0</v>
      </c>
      <c r="J5478" s="460">
        <f t="shared" si="340"/>
        <v>0</v>
      </c>
      <c r="K5478" s="9"/>
      <c r="P5478" s="2"/>
      <c r="Q5478" s="27"/>
      <c r="R5478" s="2"/>
      <c r="S5478" s="2"/>
      <c r="T5478" s="2"/>
      <c r="U5478" s="2"/>
      <c r="V5478" s="2"/>
      <c r="W5478" s="2"/>
    </row>
    <row r="5479" spans="2:23" ht="15" customHeight="1" x14ac:dyDescent="0.35">
      <c r="B5479" s="349"/>
      <c r="C5479" s="715" t="str">
        <f t="shared" si="339"/>
        <v/>
      </c>
      <c r="D5479" s="458">
        <f>IF(ISNUMBER(Summary!$D$17), DATE(Summary!$D$17, 1, 1) + INT((ROW(B5441)-1)/24), DATE(2024, 1, 1) + INT((ROW(B5441)-1)/24))</f>
        <v>45518</v>
      </c>
      <c r="E5479" s="459">
        <v>0.66666666666666674</v>
      </c>
      <c r="F5479" s="780"/>
      <c r="G5479" s="780"/>
      <c r="H5479" s="460">
        <f t="shared" ref="H5479:H5542" si="341">IF(G5479&gt;F5479,F5479,G5479)</f>
        <v>0</v>
      </c>
      <c r="I5479" s="460">
        <f t="shared" ref="I5479:I5542" si="342">F5479-H5479</f>
        <v>0</v>
      </c>
      <c r="J5479" s="460">
        <f t="shared" si="340"/>
        <v>0</v>
      </c>
      <c r="K5479" s="9"/>
      <c r="P5479" s="2"/>
      <c r="Q5479" s="27"/>
      <c r="R5479" s="2"/>
      <c r="S5479" s="2"/>
      <c r="T5479" s="2"/>
      <c r="U5479" s="2"/>
      <c r="V5479" s="2"/>
      <c r="W5479" s="2"/>
    </row>
    <row r="5480" spans="2:23" ht="15" customHeight="1" x14ac:dyDescent="0.35">
      <c r="B5480" s="349"/>
      <c r="C5480" s="715" t="str">
        <f t="shared" ref="C5480:C5543" si="343">IF(MOD(ROW()-ROW($E$39), 24)=0, $D5480, "")</f>
        <v/>
      </c>
      <c r="D5480" s="458">
        <f>IF(ISNUMBER(Summary!$D$17), DATE(Summary!$D$17, 1, 1) + INT((ROW(B5442)-1)/24), DATE(2024, 1, 1) + INT((ROW(B5442)-1)/24))</f>
        <v>45518</v>
      </c>
      <c r="E5480" s="459">
        <v>0.70833333333333337</v>
      </c>
      <c r="F5480" s="780"/>
      <c r="G5480" s="780"/>
      <c r="H5480" s="460">
        <f t="shared" si="341"/>
        <v>0</v>
      </c>
      <c r="I5480" s="460">
        <f t="shared" si="342"/>
        <v>0</v>
      </c>
      <c r="J5480" s="460">
        <f t="shared" si="340"/>
        <v>0</v>
      </c>
      <c r="K5480" s="9"/>
      <c r="P5480" s="2"/>
      <c r="Q5480" s="27"/>
      <c r="R5480" s="2"/>
      <c r="S5480" s="2"/>
      <c r="T5480" s="2"/>
      <c r="U5480" s="2"/>
      <c r="V5480" s="2"/>
      <c r="W5480" s="2"/>
    </row>
    <row r="5481" spans="2:23" ht="15" customHeight="1" x14ac:dyDescent="0.35">
      <c r="B5481" s="349"/>
      <c r="C5481" s="715" t="str">
        <f t="shared" si="343"/>
        <v/>
      </c>
      <c r="D5481" s="458">
        <f>IF(ISNUMBER(Summary!$D$17), DATE(Summary!$D$17, 1, 1) + INT((ROW(B5443)-1)/24), DATE(2024, 1, 1) + INT((ROW(B5443)-1)/24))</f>
        <v>45518</v>
      </c>
      <c r="E5481" s="459">
        <v>0.75000000000000011</v>
      </c>
      <c r="F5481" s="780"/>
      <c r="G5481" s="780"/>
      <c r="H5481" s="460">
        <f t="shared" si="341"/>
        <v>0</v>
      </c>
      <c r="I5481" s="460">
        <f t="shared" si="342"/>
        <v>0</v>
      </c>
      <c r="J5481" s="460">
        <f t="shared" si="340"/>
        <v>0</v>
      </c>
      <c r="K5481" s="9"/>
      <c r="P5481" s="2"/>
      <c r="Q5481" s="27"/>
      <c r="R5481" s="2"/>
      <c r="S5481" s="2"/>
      <c r="T5481" s="2"/>
      <c r="U5481" s="2"/>
      <c r="V5481" s="2"/>
      <c r="W5481" s="2"/>
    </row>
    <row r="5482" spans="2:23" ht="15" customHeight="1" x14ac:dyDescent="0.35">
      <c r="B5482" s="349"/>
      <c r="C5482" s="715" t="str">
        <f t="shared" si="343"/>
        <v/>
      </c>
      <c r="D5482" s="458">
        <f>IF(ISNUMBER(Summary!$D$17), DATE(Summary!$D$17, 1, 1) + INT((ROW(B5444)-1)/24), DATE(2024, 1, 1) + INT((ROW(B5444)-1)/24))</f>
        <v>45518</v>
      </c>
      <c r="E5482" s="459">
        <v>0.79166666666666674</v>
      </c>
      <c r="F5482" s="780"/>
      <c r="G5482" s="780"/>
      <c r="H5482" s="460">
        <f t="shared" si="341"/>
        <v>0</v>
      </c>
      <c r="I5482" s="460">
        <f t="shared" si="342"/>
        <v>0</v>
      </c>
      <c r="J5482" s="460">
        <f t="shared" si="340"/>
        <v>0</v>
      </c>
      <c r="K5482" s="9"/>
      <c r="P5482" s="2"/>
      <c r="Q5482" s="27"/>
      <c r="R5482" s="2"/>
      <c r="S5482" s="2"/>
      <c r="T5482" s="2"/>
      <c r="U5482" s="2"/>
      <c r="V5482" s="2"/>
      <c r="W5482" s="2"/>
    </row>
    <row r="5483" spans="2:23" ht="15" customHeight="1" x14ac:dyDescent="0.35">
      <c r="B5483" s="349"/>
      <c r="C5483" s="715" t="str">
        <f t="shared" si="343"/>
        <v/>
      </c>
      <c r="D5483" s="458">
        <f>IF(ISNUMBER(Summary!$D$17), DATE(Summary!$D$17, 1, 1) + INT((ROW(B5445)-1)/24), DATE(2024, 1, 1) + INT((ROW(B5445)-1)/24))</f>
        <v>45518</v>
      </c>
      <c r="E5483" s="459">
        <v>0.83333333333333337</v>
      </c>
      <c r="F5483" s="780"/>
      <c r="G5483" s="780"/>
      <c r="H5483" s="460">
        <f t="shared" si="341"/>
        <v>0</v>
      </c>
      <c r="I5483" s="460">
        <f t="shared" si="342"/>
        <v>0</v>
      </c>
      <c r="J5483" s="460">
        <f t="shared" si="340"/>
        <v>0</v>
      </c>
      <c r="K5483" s="9"/>
      <c r="P5483" s="2"/>
      <c r="Q5483" s="27"/>
      <c r="R5483" s="2"/>
      <c r="S5483" s="2"/>
      <c r="T5483" s="2"/>
      <c r="U5483" s="2"/>
      <c r="V5483" s="2"/>
      <c r="W5483" s="2"/>
    </row>
    <row r="5484" spans="2:23" ht="15" customHeight="1" x14ac:dyDescent="0.35">
      <c r="B5484" s="349"/>
      <c r="C5484" s="715" t="str">
        <f t="shared" si="343"/>
        <v/>
      </c>
      <c r="D5484" s="458">
        <f>IF(ISNUMBER(Summary!$D$17), DATE(Summary!$D$17, 1, 1) + INT((ROW(B5446)-1)/24), DATE(2024, 1, 1) + INT((ROW(B5446)-1)/24))</f>
        <v>45518</v>
      </c>
      <c r="E5484" s="459">
        <v>0.87500000000000011</v>
      </c>
      <c r="F5484" s="780"/>
      <c r="G5484" s="780"/>
      <c r="H5484" s="460">
        <f t="shared" si="341"/>
        <v>0</v>
      </c>
      <c r="I5484" s="460">
        <f t="shared" si="342"/>
        <v>0</v>
      </c>
      <c r="J5484" s="460">
        <f t="shared" si="340"/>
        <v>0</v>
      </c>
      <c r="K5484" s="9"/>
      <c r="P5484" s="2"/>
      <c r="Q5484" s="27"/>
      <c r="R5484" s="2"/>
      <c r="S5484" s="2"/>
      <c r="T5484" s="2"/>
      <c r="U5484" s="2"/>
      <c r="V5484" s="2"/>
      <c r="W5484" s="2"/>
    </row>
    <row r="5485" spans="2:23" ht="15" customHeight="1" x14ac:dyDescent="0.35">
      <c r="B5485" s="349"/>
      <c r="C5485" s="715" t="str">
        <f t="shared" si="343"/>
        <v/>
      </c>
      <c r="D5485" s="458">
        <f>IF(ISNUMBER(Summary!$D$17), DATE(Summary!$D$17, 1, 1) + INT((ROW(B5447)-1)/24), DATE(2024, 1, 1) + INT((ROW(B5447)-1)/24))</f>
        <v>45518</v>
      </c>
      <c r="E5485" s="459">
        <v>0.91666666666666674</v>
      </c>
      <c r="F5485" s="780"/>
      <c r="G5485" s="780"/>
      <c r="H5485" s="460">
        <f t="shared" si="341"/>
        <v>0</v>
      </c>
      <c r="I5485" s="460">
        <f t="shared" si="342"/>
        <v>0</v>
      </c>
      <c r="J5485" s="460">
        <f t="shared" si="340"/>
        <v>0</v>
      </c>
      <c r="K5485" s="9"/>
      <c r="P5485" s="2"/>
      <c r="Q5485" s="27"/>
      <c r="R5485" s="2"/>
      <c r="S5485" s="2"/>
      <c r="T5485" s="2"/>
      <c r="U5485" s="2"/>
      <c r="V5485" s="2"/>
      <c r="W5485" s="2"/>
    </row>
    <row r="5486" spans="2:23" ht="15" customHeight="1" x14ac:dyDescent="0.35">
      <c r="B5486" s="349"/>
      <c r="C5486" s="715" t="str">
        <f t="shared" si="343"/>
        <v/>
      </c>
      <c r="D5486" s="458">
        <f>IF(ISNUMBER(Summary!$D$17), DATE(Summary!$D$17, 1, 1) + INT((ROW(B5448)-1)/24), DATE(2024, 1, 1) + INT((ROW(B5448)-1)/24))</f>
        <v>45518</v>
      </c>
      <c r="E5486" s="459">
        <v>0.95833333333333337</v>
      </c>
      <c r="F5486" s="780"/>
      <c r="G5486" s="780"/>
      <c r="H5486" s="460">
        <f t="shared" si="341"/>
        <v>0</v>
      </c>
      <c r="I5486" s="460">
        <f t="shared" si="342"/>
        <v>0</v>
      </c>
      <c r="J5486" s="460">
        <f t="shared" si="340"/>
        <v>0</v>
      </c>
      <c r="K5486" s="9"/>
      <c r="P5486" s="2"/>
      <c r="Q5486" s="27"/>
      <c r="R5486" s="2"/>
      <c r="S5486" s="2"/>
      <c r="T5486" s="2"/>
      <c r="U5486" s="2"/>
      <c r="V5486" s="2"/>
      <c r="W5486" s="2"/>
    </row>
    <row r="5487" spans="2:23" ht="15" customHeight="1" x14ac:dyDescent="0.35">
      <c r="B5487" s="457"/>
      <c r="C5487" s="715">
        <f t="shared" si="343"/>
        <v>45519</v>
      </c>
      <c r="D5487" s="458">
        <f>IF(ISNUMBER(Summary!$D$17), DATE(Summary!$D$17, 1, 1) + INT((ROW(B5449)-1)/24), DATE(2024, 1, 1) + INT((ROW(B5449)-1)/24))</f>
        <v>45519</v>
      </c>
      <c r="E5487" s="459">
        <v>3.1225022567582528E-17</v>
      </c>
      <c r="F5487" s="780"/>
      <c r="G5487" s="780"/>
      <c r="H5487" s="460">
        <f t="shared" si="341"/>
        <v>0</v>
      </c>
      <c r="I5487" s="460">
        <f t="shared" si="342"/>
        <v>0</v>
      </c>
      <c r="J5487" s="460">
        <f t="shared" si="340"/>
        <v>0</v>
      </c>
      <c r="K5487" s="9"/>
      <c r="P5487" s="2"/>
      <c r="Q5487" s="27"/>
      <c r="R5487" s="2"/>
      <c r="S5487" s="2"/>
      <c r="T5487" s="2"/>
      <c r="U5487" s="2"/>
      <c r="V5487" s="2"/>
      <c r="W5487" s="2"/>
    </row>
    <row r="5488" spans="2:23" ht="15" customHeight="1" x14ac:dyDescent="0.35">
      <c r="B5488" s="349"/>
      <c r="C5488" s="715" t="str">
        <f t="shared" si="343"/>
        <v/>
      </c>
      <c r="D5488" s="458">
        <f>IF(ISNUMBER(Summary!$D$17), DATE(Summary!$D$17, 1, 1) + INT((ROW(B5450)-1)/24), DATE(2024, 1, 1) + INT((ROW(B5450)-1)/24))</f>
        <v>45519</v>
      </c>
      <c r="E5488" s="459">
        <v>4.1666666666666699E-2</v>
      </c>
      <c r="F5488" s="780"/>
      <c r="G5488" s="780"/>
      <c r="H5488" s="460">
        <f t="shared" si="341"/>
        <v>0</v>
      </c>
      <c r="I5488" s="460">
        <f t="shared" si="342"/>
        <v>0</v>
      </c>
      <c r="J5488" s="460">
        <f t="shared" si="340"/>
        <v>0</v>
      </c>
      <c r="K5488" s="9"/>
      <c r="P5488" s="2"/>
      <c r="Q5488" s="27"/>
      <c r="R5488" s="2"/>
      <c r="S5488" s="2"/>
      <c r="T5488" s="2"/>
      <c r="U5488" s="2"/>
      <c r="V5488" s="2"/>
      <c r="W5488" s="2"/>
    </row>
    <row r="5489" spans="2:23" ht="15" customHeight="1" x14ac:dyDescent="0.35">
      <c r="B5489" s="349"/>
      <c r="C5489" s="715" t="str">
        <f t="shared" si="343"/>
        <v/>
      </c>
      <c r="D5489" s="458">
        <f>IF(ISNUMBER(Summary!$D$17), DATE(Summary!$D$17, 1, 1) + INT((ROW(B5451)-1)/24), DATE(2024, 1, 1) + INT((ROW(B5451)-1)/24))</f>
        <v>45519</v>
      </c>
      <c r="E5489" s="459">
        <v>8.333333333333337E-2</v>
      </c>
      <c r="F5489" s="780"/>
      <c r="G5489" s="780"/>
      <c r="H5489" s="460">
        <f t="shared" si="341"/>
        <v>0</v>
      </c>
      <c r="I5489" s="460">
        <f t="shared" si="342"/>
        <v>0</v>
      </c>
      <c r="J5489" s="460">
        <f t="shared" si="340"/>
        <v>0</v>
      </c>
      <c r="K5489" s="9"/>
      <c r="P5489" s="2"/>
      <c r="Q5489" s="27"/>
      <c r="R5489" s="2"/>
      <c r="S5489" s="2"/>
      <c r="T5489" s="2"/>
      <c r="U5489" s="2"/>
      <c r="V5489" s="2"/>
      <c r="W5489" s="2"/>
    </row>
    <row r="5490" spans="2:23" ht="15" customHeight="1" x14ac:dyDescent="0.35">
      <c r="B5490" s="349"/>
      <c r="C5490" s="715" t="str">
        <f t="shared" si="343"/>
        <v/>
      </c>
      <c r="D5490" s="458">
        <f>IF(ISNUMBER(Summary!$D$17), DATE(Summary!$D$17, 1, 1) + INT((ROW(B5452)-1)/24), DATE(2024, 1, 1) + INT((ROW(B5452)-1)/24))</f>
        <v>45519</v>
      </c>
      <c r="E5490" s="459">
        <v>0.12500000000000006</v>
      </c>
      <c r="F5490" s="780"/>
      <c r="G5490" s="780"/>
      <c r="H5490" s="460">
        <f t="shared" si="341"/>
        <v>0</v>
      </c>
      <c r="I5490" s="460">
        <f t="shared" si="342"/>
        <v>0</v>
      </c>
      <c r="J5490" s="460">
        <f t="shared" si="340"/>
        <v>0</v>
      </c>
      <c r="K5490" s="9"/>
      <c r="P5490" s="2"/>
      <c r="Q5490" s="27"/>
      <c r="R5490" s="2"/>
      <c r="S5490" s="2"/>
      <c r="T5490" s="2"/>
      <c r="U5490" s="2"/>
      <c r="V5490" s="2"/>
      <c r="W5490" s="2"/>
    </row>
    <row r="5491" spans="2:23" ht="15" customHeight="1" x14ac:dyDescent="0.35">
      <c r="B5491" s="349"/>
      <c r="C5491" s="715" t="str">
        <f t="shared" si="343"/>
        <v/>
      </c>
      <c r="D5491" s="458">
        <f>IF(ISNUMBER(Summary!$D$17), DATE(Summary!$D$17, 1, 1) + INT((ROW(B5453)-1)/24), DATE(2024, 1, 1) + INT((ROW(B5453)-1)/24))</f>
        <v>45519</v>
      </c>
      <c r="E5491" s="459">
        <v>0.16666666666666669</v>
      </c>
      <c r="F5491" s="780"/>
      <c r="G5491" s="780"/>
      <c r="H5491" s="460">
        <f t="shared" si="341"/>
        <v>0</v>
      </c>
      <c r="I5491" s="460">
        <f t="shared" si="342"/>
        <v>0</v>
      </c>
      <c r="J5491" s="460">
        <f t="shared" si="340"/>
        <v>0</v>
      </c>
      <c r="K5491" s="9"/>
      <c r="P5491" s="2"/>
      <c r="Q5491" s="27"/>
      <c r="R5491" s="2"/>
      <c r="S5491" s="2"/>
      <c r="T5491" s="2"/>
      <c r="U5491" s="2"/>
      <c r="V5491" s="2"/>
      <c r="W5491" s="2"/>
    </row>
    <row r="5492" spans="2:23" ht="15" customHeight="1" x14ac:dyDescent="0.35">
      <c r="B5492" s="349"/>
      <c r="C5492" s="715" t="str">
        <f t="shared" si="343"/>
        <v/>
      </c>
      <c r="D5492" s="458">
        <f>IF(ISNUMBER(Summary!$D$17), DATE(Summary!$D$17, 1, 1) + INT((ROW(B5454)-1)/24), DATE(2024, 1, 1) + INT((ROW(B5454)-1)/24))</f>
        <v>45519</v>
      </c>
      <c r="E5492" s="459">
        <v>0.20833333333333337</v>
      </c>
      <c r="F5492" s="780"/>
      <c r="G5492" s="780"/>
      <c r="H5492" s="460">
        <f t="shared" si="341"/>
        <v>0</v>
      </c>
      <c r="I5492" s="460">
        <f t="shared" si="342"/>
        <v>0</v>
      </c>
      <c r="J5492" s="460">
        <f t="shared" si="340"/>
        <v>0</v>
      </c>
      <c r="K5492" s="9"/>
      <c r="P5492" s="2"/>
      <c r="Q5492" s="27"/>
      <c r="R5492" s="2"/>
      <c r="S5492" s="2"/>
      <c r="T5492" s="2"/>
      <c r="U5492" s="2"/>
      <c r="V5492" s="2"/>
      <c r="W5492" s="2"/>
    </row>
    <row r="5493" spans="2:23" ht="15" customHeight="1" x14ac:dyDescent="0.35">
      <c r="B5493" s="349"/>
      <c r="C5493" s="715" t="str">
        <f t="shared" si="343"/>
        <v/>
      </c>
      <c r="D5493" s="458">
        <f>IF(ISNUMBER(Summary!$D$17), DATE(Summary!$D$17, 1, 1) + INT((ROW(B5455)-1)/24), DATE(2024, 1, 1) + INT((ROW(B5455)-1)/24))</f>
        <v>45519</v>
      </c>
      <c r="E5493" s="459">
        <v>0.25</v>
      </c>
      <c r="F5493" s="780"/>
      <c r="G5493" s="780"/>
      <c r="H5493" s="460">
        <f t="shared" si="341"/>
        <v>0</v>
      </c>
      <c r="I5493" s="460">
        <f t="shared" si="342"/>
        <v>0</v>
      </c>
      <c r="J5493" s="460">
        <f t="shared" si="340"/>
        <v>0</v>
      </c>
      <c r="K5493" s="9"/>
      <c r="P5493" s="2"/>
      <c r="Q5493" s="27"/>
      <c r="R5493" s="2"/>
      <c r="S5493" s="2"/>
      <c r="T5493" s="2"/>
      <c r="U5493" s="2"/>
      <c r="V5493" s="2"/>
      <c r="W5493" s="2"/>
    </row>
    <row r="5494" spans="2:23" ht="15" customHeight="1" x14ac:dyDescent="0.35">
      <c r="B5494" s="349"/>
      <c r="C5494" s="715" t="str">
        <f t="shared" si="343"/>
        <v/>
      </c>
      <c r="D5494" s="458">
        <f>IF(ISNUMBER(Summary!$D$17), DATE(Summary!$D$17, 1, 1) + INT((ROW(B5456)-1)/24), DATE(2024, 1, 1) + INT((ROW(B5456)-1)/24))</f>
        <v>45519</v>
      </c>
      <c r="E5494" s="459">
        <v>0.29166666666666669</v>
      </c>
      <c r="F5494" s="780"/>
      <c r="G5494" s="780"/>
      <c r="H5494" s="460">
        <f t="shared" si="341"/>
        <v>0</v>
      </c>
      <c r="I5494" s="460">
        <f t="shared" si="342"/>
        <v>0</v>
      </c>
      <c r="J5494" s="460">
        <f t="shared" si="340"/>
        <v>0</v>
      </c>
      <c r="K5494" s="9"/>
      <c r="P5494" s="2"/>
      <c r="Q5494" s="27"/>
      <c r="R5494" s="2"/>
      <c r="S5494" s="2"/>
      <c r="T5494" s="2"/>
      <c r="U5494" s="2"/>
      <c r="V5494" s="2"/>
      <c r="W5494" s="2"/>
    </row>
    <row r="5495" spans="2:23" ht="15" customHeight="1" x14ac:dyDescent="0.35">
      <c r="B5495" s="349"/>
      <c r="C5495" s="715" t="str">
        <f t="shared" si="343"/>
        <v/>
      </c>
      <c r="D5495" s="458">
        <f>IF(ISNUMBER(Summary!$D$17), DATE(Summary!$D$17, 1, 1) + INT((ROW(B5457)-1)/24), DATE(2024, 1, 1) + INT((ROW(B5457)-1)/24))</f>
        <v>45519</v>
      </c>
      <c r="E5495" s="459">
        <v>0.33333333333333337</v>
      </c>
      <c r="F5495" s="780"/>
      <c r="G5495" s="780"/>
      <c r="H5495" s="460">
        <f t="shared" si="341"/>
        <v>0</v>
      </c>
      <c r="I5495" s="460">
        <f t="shared" si="342"/>
        <v>0</v>
      </c>
      <c r="J5495" s="460">
        <f t="shared" si="340"/>
        <v>0</v>
      </c>
      <c r="K5495" s="9"/>
      <c r="P5495" s="2"/>
      <c r="Q5495" s="27"/>
      <c r="R5495" s="2"/>
      <c r="S5495" s="2"/>
      <c r="T5495" s="2"/>
      <c r="U5495" s="2"/>
      <c r="V5495" s="2"/>
      <c r="W5495" s="2"/>
    </row>
    <row r="5496" spans="2:23" ht="15" customHeight="1" x14ac:dyDescent="0.35">
      <c r="B5496" s="349"/>
      <c r="C5496" s="715" t="str">
        <f t="shared" si="343"/>
        <v/>
      </c>
      <c r="D5496" s="458">
        <f>IF(ISNUMBER(Summary!$D$17), DATE(Summary!$D$17, 1, 1) + INT((ROW(B5458)-1)/24), DATE(2024, 1, 1) + INT((ROW(B5458)-1)/24))</f>
        <v>45519</v>
      </c>
      <c r="E5496" s="459">
        <v>0.375</v>
      </c>
      <c r="F5496" s="780"/>
      <c r="G5496" s="780"/>
      <c r="H5496" s="460">
        <f t="shared" si="341"/>
        <v>0</v>
      </c>
      <c r="I5496" s="460">
        <f t="shared" si="342"/>
        <v>0</v>
      </c>
      <c r="J5496" s="460">
        <f t="shared" si="340"/>
        <v>0</v>
      </c>
      <c r="K5496" s="9"/>
      <c r="P5496" s="2"/>
      <c r="Q5496" s="27"/>
      <c r="R5496" s="2"/>
      <c r="S5496" s="2"/>
      <c r="T5496" s="2"/>
      <c r="U5496" s="2"/>
      <c r="V5496" s="2"/>
      <c r="W5496" s="2"/>
    </row>
    <row r="5497" spans="2:23" ht="15" customHeight="1" x14ac:dyDescent="0.35">
      <c r="B5497" s="349"/>
      <c r="C5497" s="715" t="str">
        <f t="shared" si="343"/>
        <v/>
      </c>
      <c r="D5497" s="458">
        <f>IF(ISNUMBER(Summary!$D$17), DATE(Summary!$D$17, 1, 1) + INT((ROW(B5459)-1)/24), DATE(2024, 1, 1) + INT((ROW(B5459)-1)/24))</f>
        <v>45519</v>
      </c>
      <c r="E5497" s="459">
        <v>0.41666666666666669</v>
      </c>
      <c r="F5497" s="780"/>
      <c r="G5497" s="780"/>
      <c r="H5497" s="460">
        <f t="shared" si="341"/>
        <v>0</v>
      </c>
      <c r="I5497" s="460">
        <f t="shared" si="342"/>
        <v>0</v>
      </c>
      <c r="J5497" s="460">
        <f t="shared" si="340"/>
        <v>0</v>
      </c>
      <c r="K5497" s="9"/>
      <c r="P5497" s="2"/>
      <c r="Q5497" s="27"/>
      <c r="R5497" s="2"/>
      <c r="S5497" s="2"/>
      <c r="T5497" s="2"/>
      <c r="U5497" s="2"/>
      <c r="V5497" s="2"/>
      <c r="W5497" s="2"/>
    </row>
    <row r="5498" spans="2:23" ht="15" customHeight="1" x14ac:dyDescent="0.35">
      <c r="B5498" s="349"/>
      <c r="C5498" s="715" t="str">
        <f t="shared" si="343"/>
        <v/>
      </c>
      <c r="D5498" s="458">
        <f>IF(ISNUMBER(Summary!$D$17), DATE(Summary!$D$17, 1, 1) + INT((ROW(B5460)-1)/24), DATE(2024, 1, 1) + INT((ROW(B5460)-1)/24))</f>
        <v>45519</v>
      </c>
      <c r="E5498" s="459">
        <v>0.45833333333333337</v>
      </c>
      <c r="F5498" s="780"/>
      <c r="G5498" s="780"/>
      <c r="H5498" s="460">
        <f t="shared" si="341"/>
        <v>0</v>
      </c>
      <c r="I5498" s="460">
        <f t="shared" si="342"/>
        <v>0</v>
      </c>
      <c r="J5498" s="460">
        <f t="shared" si="340"/>
        <v>0</v>
      </c>
      <c r="K5498" s="9"/>
      <c r="P5498" s="2"/>
      <c r="Q5498" s="27"/>
      <c r="R5498" s="2"/>
      <c r="S5498" s="2"/>
      <c r="T5498" s="2"/>
      <c r="U5498" s="2"/>
      <c r="V5498" s="2"/>
      <c r="W5498" s="2"/>
    </row>
    <row r="5499" spans="2:23" ht="15" customHeight="1" x14ac:dyDescent="0.35">
      <c r="B5499" s="349"/>
      <c r="C5499" s="715" t="str">
        <f t="shared" si="343"/>
        <v/>
      </c>
      <c r="D5499" s="458">
        <f>IF(ISNUMBER(Summary!$D$17), DATE(Summary!$D$17, 1, 1) + INT((ROW(B5461)-1)/24), DATE(2024, 1, 1) + INT((ROW(B5461)-1)/24))</f>
        <v>45519</v>
      </c>
      <c r="E5499" s="459">
        <v>0.50000000000000011</v>
      </c>
      <c r="F5499" s="780"/>
      <c r="G5499" s="780"/>
      <c r="H5499" s="460">
        <f t="shared" si="341"/>
        <v>0</v>
      </c>
      <c r="I5499" s="460">
        <f t="shared" si="342"/>
        <v>0</v>
      </c>
      <c r="J5499" s="460">
        <f t="shared" si="340"/>
        <v>0</v>
      </c>
      <c r="K5499" s="9"/>
      <c r="P5499" s="2"/>
      <c r="Q5499" s="27"/>
      <c r="R5499" s="2"/>
      <c r="S5499" s="2"/>
      <c r="T5499" s="2"/>
      <c r="U5499" s="2"/>
      <c r="V5499" s="2"/>
      <c r="W5499" s="2"/>
    </row>
    <row r="5500" spans="2:23" ht="15" customHeight="1" x14ac:dyDescent="0.35">
      <c r="B5500" s="349"/>
      <c r="C5500" s="715" t="str">
        <f t="shared" si="343"/>
        <v/>
      </c>
      <c r="D5500" s="458">
        <f>IF(ISNUMBER(Summary!$D$17), DATE(Summary!$D$17, 1, 1) + INT((ROW(B5462)-1)/24), DATE(2024, 1, 1) + INT((ROW(B5462)-1)/24))</f>
        <v>45519</v>
      </c>
      <c r="E5500" s="459">
        <v>0.54166666666666674</v>
      </c>
      <c r="F5500" s="780"/>
      <c r="G5500" s="780"/>
      <c r="H5500" s="460">
        <f t="shared" si="341"/>
        <v>0</v>
      </c>
      <c r="I5500" s="460">
        <f t="shared" si="342"/>
        <v>0</v>
      </c>
      <c r="J5500" s="460">
        <f t="shared" si="340"/>
        <v>0</v>
      </c>
      <c r="K5500" s="9"/>
      <c r="P5500" s="2"/>
      <c r="Q5500" s="27"/>
      <c r="R5500" s="2"/>
      <c r="S5500" s="2"/>
      <c r="T5500" s="2"/>
      <c r="U5500" s="2"/>
      <c r="V5500" s="2"/>
      <c r="W5500" s="2"/>
    </row>
    <row r="5501" spans="2:23" ht="15" customHeight="1" x14ac:dyDescent="0.35">
      <c r="B5501" s="349"/>
      <c r="C5501" s="715" t="str">
        <f t="shared" si="343"/>
        <v/>
      </c>
      <c r="D5501" s="458">
        <f>IF(ISNUMBER(Summary!$D$17), DATE(Summary!$D$17, 1, 1) + INT((ROW(B5463)-1)/24), DATE(2024, 1, 1) + INT((ROW(B5463)-1)/24))</f>
        <v>45519</v>
      </c>
      <c r="E5501" s="459">
        <v>0.58333333333333337</v>
      </c>
      <c r="F5501" s="780"/>
      <c r="G5501" s="780"/>
      <c r="H5501" s="460">
        <f t="shared" si="341"/>
        <v>0</v>
      </c>
      <c r="I5501" s="460">
        <f t="shared" si="342"/>
        <v>0</v>
      </c>
      <c r="J5501" s="460">
        <f t="shared" si="340"/>
        <v>0</v>
      </c>
      <c r="K5501" s="9"/>
      <c r="P5501" s="2"/>
      <c r="Q5501" s="27"/>
      <c r="R5501" s="2"/>
      <c r="S5501" s="2"/>
      <c r="T5501" s="2"/>
      <c r="U5501" s="2"/>
      <c r="V5501" s="2"/>
      <c r="W5501" s="2"/>
    </row>
    <row r="5502" spans="2:23" ht="15" customHeight="1" x14ac:dyDescent="0.35">
      <c r="B5502" s="349"/>
      <c r="C5502" s="715" t="str">
        <f t="shared" si="343"/>
        <v/>
      </c>
      <c r="D5502" s="458">
        <f>IF(ISNUMBER(Summary!$D$17), DATE(Summary!$D$17, 1, 1) + INT((ROW(B5464)-1)/24), DATE(2024, 1, 1) + INT((ROW(B5464)-1)/24))</f>
        <v>45519</v>
      </c>
      <c r="E5502" s="459">
        <v>0.62500000000000011</v>
      </c>
      <c r="F5502" s="780"/>
      <c r="G5502" s="780"/>
      <c r="H5502" s="460">
        <f t="shared" si="341"/>
        <v>0</v>
      </c>
      <c r="I5502" s="460">
        <f t="shared" si="342"/>
        <v>0</v>
      </c>
      <c r="J5502" s="460">
        <f t="shared" si="340"/>
        <v>0</v>
      </c>
      <c r="K5502" s="9"/>
      <c r="P5502" s="2"/>
      <c r="Q5502" s="27"/>
      <c r="R5502" s="2"/>
      <c r="S5502" s="2"/>
      <c r="T5502" s="2"/>
      <c r="U5502" s="2"/>
      <c r="V5502" s="2"/>
      <c r="W5502" s="2"/>
    </row>
    <row r="5503" spans="2:23" ht="15" customHeight="1" x14ac:dyDescent="0.35">
      <c r="B5503" s="349"/>
      <c r="C5503" s="715" t="str">
        <f t="shared" si="343"/>
        <v/>
      </c>
      <c r="D5503" s="458">
        <f>IF(ISNUMBER(Summary!$D$17), DATE(Summary!$D$17, 1, 1) + INT((ROW(B5465)-1)/24), DATE(2024, 1, 1) + INT((ROW(B5465)-1)/24))</f>
        <v>45519</v>
      </c>
      <c r="E5503" s="459">
        <v>0.66666666666666674</v>
      </c>
      <c r="F5503" s="780"/>
      <c r="G5503" s="780"/>
      <c r="H5503" s="460">
        <f t="shared" si="341"/>
        <v>0</v>
      </c>
      <c r="I5503" s="460">
        <f t="shared" si="342"/>
        <v>0</v>
      </c>
      <c r="J5503" s="460">
        <f t="shared" si="340"/>
        <v>0</v>
      </c>
      <c r="K5503" s="9"/>
      <c r="P5503" s="2"/>
      <c r="Q5503" s="27"/>
      <c r="R5503" s="2"/>
      <c r="S5503" s="2"/>
      <c r="T5503" s="2"/>
      <c r="U5503" s="2"/>
      <c r="V5503" s="2"/>
      <c r="W5503" s="2"/>
    </row>
    <row r="5504" spans="2:23" ht="15" customHeight="1" x14ac:dyDescent="0.35">
      <c r="B5504" s="349"/>
      <c r="C5504" s="715" t="str">
        <f t="shared" si="343"/>
        <v/>
      </c>
      <c r="D5504" s="458">
        <f>IF(ISNUMBER(Summary!$D$17), DATE(Summary!$D$17, 1, 1) + INT((ROW(B5466)-1)/24), DATE(2024, 1, 1) + INT((ROW(B5466)-1)/24))</f>
        <v>45519</v>
      </c>
      <c r="E5504" s="459">
        <v>0.70833333333333337</v>
      </c>
      <c r="F5504" s="780"/>
      <c r="G5504" s="780"/>
      <c r="H5504" s="460">
        <f t="shared" si="341"/>
        <v>0</v>
      </c>
      <c r="I5504" s="460">
        <f t="shared" si="342"/>
        <v>0</v>
      </c>
      <c r="J5504" s="460">
        <f t="shared" ref="J5504:J5567" si="344">G5504-H5504</f>
        <v>0</v>
      </c>
      <c r="K5504" s="9"/>
      <c r="P5504" s="2"/>
      <c r="Q5504" s="27"/>
      <c r="R5504" s="2"/>
      <c r="S5504" s="2"/>
      <c r="T5504" s="2"/>
      <c r="U5504" s="2"/>
      <c r="V5504" s="2"/>
      <c r="W5504" s="2"/>
    </row>
    <row r="5505" spans="2:23" ht="15" customHeight="1" x14ac:dyDescent="0.35">
      <c r="B5505" s="349"/>
      <c r="C5505" s="715" t="str">
        <f t="shared" si="343"/>
        <v/>
      </c>
      <c r="D5505" s="458">
        <f>IF(ISNUMBER(Summary!$D$17), DATE(Summary!$D$17, 1, 1) + INT((ROW(B5467)-1)/24), DATE(2024, 1, 1) + INT((ROW(B5467)-1)/24))</f>
        <v>45519</v>
      </c>
      <c r="E5505" s="459">
        <v>0.75000000000000011</v>
      </c>
      <c r="F5505" s="780"/>
      <c r="G5505" s="780"/>
      <c r="H5505" s="460">
        <f t="shared" si="341"/>
        <v>0</v>
      </c>
      <c r="I5505" s="460">
        <f t="shared" si="342"/>
        <v>0</v>
      </c>
      <c r="J5505" s="460">
        <f t="shared" si="344"/>
        <v>0</v>
      </c>
      <c r="K5505" s="9"/>
      <c r="P5505" s="2"/>
      <c r="Q5505" s="27"/>
      <c r="R5505" s="2"/>
      <c r="S5505" s="2"/>
      <c r="T5505" s="2"/>
      <c r="U5505" s="2"/>
      <c r="V5505" s="2"/>
      <c r="W5505" s="2"/>
    </row>
    <row r="5506" spans="2:23" ht="15" customHeight="1" x14ac:dyDescent="0.35">
      <c r="B5506" s="349"/>
      <c r="C5506" s="715" t="str">
        <f t="shared" si="343"/>
        <v/>
      </c>
      <c r="D5506" s="458">
        <f>IF(ISNUMBER(Summary!$D$17), DATE(Summary!$D$17, 1, 1) + INT((ROW(B5468)-1)/24), DATE(2024, 1, 1) + INT((ROW(B5468)-1)/24))</f>
        <v>45519</v>
      </c>
      <c r="E5506" s="459">
        <v>0.79166666666666674</v>
      </c>
      <c r="F5506" s="780"/>
      <c r="G5506" s="780"/>
      <c r="H5506" s="460">
        <f t="shared" si="341"/>
        <v>0</v>
      </c>
      <c r="I5506" s="460">
        <f t="shared" si="342"/>
        <v>0</v>
      </c>
      <c r="J5506" s="460">
        <f t="shared" si="344"/>
        <v>0</v>
      </c>
      <c r="K5506" s="9"/>
      <c r="P5506" s="2"/>
      <c r="Q5506" s="27"/>
      <c r="R5506" s="2"/>
      <c r="S5506" s="2"/>
      <c r="T5506" s="2"/>
      <c r="U5506" s="2"/>
      <c r="V5506" s="2"/>
      <c r="W5506" s="2"/>
    </row>
    <row r="5507" spans="2:23" ht="15" customHeight="1" x14ac:dyDescent="0.35">
      <c r="B5507" s="349"/>
      <c r="C5507" s="715" t="str">
        <f t="shared" si="343"/>
        <v/>
      </c>
      <c r="D5507" s="458">
        <f>IF(ISNUMBER(Summary!$D$17), DATE(Summary!$D$17, 1, 1) + INT((ROW(B5469)-1)/24), DATE(2024, 1, 1) + INT((ROW(B5469)-1)/24))</f>
        <v>45519</v>
      </c>
      <c r="E5507" s="459">
        <v>0.83333333333333337</v>
      </c>
      <c r="F5507" s="780"/>
      <c r="G5507" s="780"/>
      <c r="H5507" s="460">
        <f t="shared" si="341"/>
        <v>0</v>
      </c>
      <c r="I5507" s="460">
        <f t="shared" si="342"/>
        <v>0</v>
      </c>
      <c r="J5507" s="460">
        <f t="shared" si="344"/>
        <v>0</v>
      </c>
      <c r="K5507" s="9"/>
      <c r="P5507" s="2"/>
      <c r="Q5507" s="27"/>
      <c r="R5507" s="2"/>
      <c r="S5507" s="2"/>
      <c r="T5507" s="2"/>
      <c r="U5507" s="2"/>
      <c r="V5507" s="2"/>
      <c r="W5507" s="2"/>
    </row>
    <row r="5508" spans="2:23" ht="15" customHeight="1" x14ac:dyDescent="0.35">
      <c r="B5508" s="349"/>
      <c r="C5508" s="715" t="str">
        <f t="shared" si="343"/>
        <v/>
      </c>
      <c r="D5508" s="458">
        <f>IF(ISNUMBER(Summary!$D$17), DATE(Summary!$D$17, 1, 1) + INT((ROW(B5470)-1)/24), DATE(2024, 1, 1) + INT((ROW(B5470)-1)/24))</f>
        <v>45519</v>
      </c>
      <c r="E5508" s="459">
        <v>0.87500000000000011</v>
      </c>
      <c r="F5508" s="780"/>
      <c r="G5508" s="780"/>
      <c r="H5508" s="460">
        <f t="shared" si="341"/>
        <v>0</v>
      </c>
      <c r="I5508" s="460">
        <f t="shared" si="342"/>
        <v>0</v>
      </c>
      <c r="J5508" s="460">
        <f t="shared" si="344"/>
        <v>0</v>
      </c>
      <c r="K5508" s="9"/>
      <c r="P5508" s="2"/>
      <c r="Q5508" s="27"/>
      <c r="R5508" s="2"/>
      <c r="S5508" s="2"/>
      <c r="T5508" s="2"/>
      <c r="U5508" s="2"/>
      <c r="V5508" s="2"/>
      <c r="W5508" s="2"/>
    </row>
    <row r="5509" spans="2:23" ht="15" customHeight="1" x14ac:dyDescent="0.35">
      <c r="B5509" s="349"/>
      <c r="C5509" s="715" t="str">
        <f t="shared" si="343"/>
        <v/>
      </c>
      <c r="D5509" s="458">
        <f>IF(ISNUMBER(Summary!$D$17), DATE(Summary!$D$17, 1, 1) + INT((ROW(B5471)-1)/24), DATE(2024, 1, 1) + INT((ROW(B5471)-1)/24))</f>
        <v>45519</v>
      </c>
      <c r="E5509" s="459">
        <v>0.91666666666666674</v>
      </c>
      <c r="F5509" s="780"/>
      <c r="G5509" s="780"/>
      <c r="H5509" s="460">
        <f t="shared" si="341"/>
        <v>0</v>
      </c>
      <c r="I5509" s="460">
        <f t="shared" si="342"/>
        <v>0</v>
      </c>
      <c r="J5509" s="460">
        <f t="shared" si="344"/>
        <v>0</v>
      </c>
      <c r="K5509" s="9"/>
      <c r="P5509" s="2"/>
      <c r="Q5509" s="27"/>
      <c r="R5509" s="2"/>
      <c r="S5509" s="2"/>
      <c r="T5509" s="2"/>
      <c r="U5509" s="2"/>
      <c r="V5509" s="2"/>
      <c r="W5509" s="2"/>
    </row>
    <row r="5510" spans="2:23" ht="15" customHeight="1" x14ac:dyDescent="0.35">
      <c r="B5510" s="349"/>
      <c r="C5510" s="715" t="str">
        <f t="shared" si="343"/>
        <v/>
      </c>
      <c r="D5510" s="458">
        <f>IF(ISNUMBER(Summary!$D$17), DATE(Summary!$D$17, 1, 1) + INT((ROW(B5472)-1)/24), DATE(2024, 1, 1) + INT((ROW(B5472)-1)/24))</f>
        <v>45519</v>
      </c>
      <c r="E5510" s="459">
        <v>0.95833333333333337</v>
      </c>
      <c r="F5510" s="780"/>
      <c r="G5510" s="780"/>
      <c r="H5510" s="460">
        <f t="shared" si="341"/>
        <v>0</v>
      </c>
      <c r="I5510" s="460">
        <f t="shared" si="342"/>
        <v>0</v>
      </c>
      <c r="J5510" s="460">
        <f t="shared" si="344"/>
        <v>0</v>
      </c>
      <c r="K5510" s="9"/>
      <c r="P5510" s="2"/>
      <c r="Q5510" s="27"/>
      <c r="R5510" s="2"/>
      <c r="S5510" s="2"/>
      <c r="T5510" s="2"/>
      <c r="U5510" s="2"/>
      <c r="V5510" s="2"/>
      <c r="W5510" s="2"/>
    </row>
    <row r="5511" spans="2:23" ht="15" customHeight="1" x14ac:dyDescent="0.35">
      <c r="B5511" s="457"/>
      <c r="C5511" s="715">
        <f t="shared" si="343"/>
        <v>45520</v>
      </c>
      <c r="D5511" s="458">
        <f>IF(ISNUMBER(Summary!$D$17), DATE(Summary!$D$17, 1, 1) + INT((ROW(B5473)-1)/24), DATE(2024, 1, 1) + INT((ROW(B5473)-1)/24))</f>
        <v>45520</v>
      </c>
      <c r="E5511" s="459">
        <v>3.1225022567582528E-17</v>
      </c>
      <c r="F5511" s="780"/>
      <c r="G5511" s="780"/>
      <c r="H5511" s="460">
        <f t="shared" si="341"/>
        <v>0</v>
      </c>
      <c r="I5511" s="460">
        <f t="shared" si="342"/>
        <v>0</v>
      </c>
      <c r="J5511" s="460">
        <f t="shared" si="344"/>
        <v>0</v>
      </c>
      <c r="K5511" s="9"/>
      <c r="P5511" s="2"/>
      <c r="Q5511" s="27"/>
      <c r="R5511" s="2"/>
      <c r="S5511" s="2"/>
      <c r="T5511" s="2"/>
      <c r="U5511" s="2"/>
      <c r="V5511" s="2"/>
      <c r="W5511" s="2"/>
    </row>
    <row r="5512" spans="2:23" ht="15" customHeight="1" x14ac:dyDescent="0.35">
      <c r="B5512" s="349"/>
      <c r="C5512" s="715" t="str">
        <f t="shared" si="343"/>
        <v/>
      </c>
      <c r="D5512" s="458">
        <f>IF(ISNUMBER(Summary!$D$17), DATE(Summary!$D$17, 1, 1) + INT((ROW(B5474)-1)/24), DATE(2024, 1, 1) + INT((ROW(B5474)-1)/24))</f>
        <v>45520</v>
      </c>
      <c r="E5512" s="459">
        <v>4.1666666666666699E-2</v>
      </c>
      <c r="F5512" s="780"/>
      <c r="G5512" s="780"/>
      <c r="H5512" s="460">
        <f t="shared" si="341"/>
        <v>0</v>
      </c>
      <c r="I5512" s="460">
        <f t="shared" si="342"/>
        <v>0</v>
      </c>
      <c r="J5512" s="460">
        <f t="shared" si="344"/>
        <v>0</v>
      </c>
      <c r="K5512" s="9"/>
      <c r="P5512" s="2"/>
      <c r="Q5512" s="27"/>
      <c r="R5512" s="2"/>
      <c r="S5512" s="2"/>
      <c r="T5512" s="2"/>
      <c r="U5512" s="2"/>
      <c r="V5512" s="2"/>
      <c r="W5512" s="2"/>
    </row>
    <row r="5513" spans="2:23" ht="15" customHeight="1" x14ac:dyDescent="0.35">
      <c r="B5513" s="349"/>
      <c r="C5513" s="715" t="str">
        <f t="shared" si="343"/>
        <v/>
      </c>
      <c r="D5513" s="458">
        <f>IF(ISNUMBER(Summary!$D$17), DATE(Summary!$D$17, 1, 1) + INT((ROW(B5475)-1)/24), DATE(2024, 1, 1) + INT((ROW(B5475)-1)/24))</f>
        <v>45520</v>
      </c>
      <c r="E5513" s="459">
        <v>8.333333333333337E-2</v>
      </c>
      <c r="F5513" s="780"/>
      <c r="G5513" s="780"/>
      <c r="H5513" s="460">
        <f t="shared" si="341"/>
        <v>0</v>
      </c>
      <c r="I5513" s="460">
        <f t="shared" si="342"/>
        <v>0</v>
      </c>
      <c r="J5513" s="460">
        <f t="shared" si="344"/>
        <v>0</v>
      </c>
      <c r="K5513" s="9"/>
      <c r="P5513" s="2"/>
      <c r="Q5513" s="27"/>
      <c r="R5513" s="2"/>
      <c r="S5513" s="2"/>
      <c r="T5513" s="2"/>
      <c r="U5513" s="2"/>
      <c r="V5513" s="2"/>
      <c r="W5513" s="2"/>
    </row>
    <row r="5514" spans="2:23" ht="15" customHeight="1" x14ac:dyDescent="0.35">
      <c r="B5514" s="349"/>
      <c r="C5514" s="715" t="str">
        <f t="shared" si="343"/>
        <v/>
      </c>
      <c r="D5514" s="458">
        <f>IF(ISNUMBER(Summary!$D$17), DATE(Summary!$D$17, 1, 1) + INT((ROW(B5476)-1)/24), DATE(2024, 1, 1) + INT((ROW(B5476)-1)/24))</f>
        <v>45520</v>
      </c>
      <c r="E5514" s="459">
        <v>0.12500000000000006</v>
      </c>
      <c r="F5514" s="780"/>
      <c r="G5514" s="780"/>
      <c r="H5514" s="460">
        <f t="shared" si="341"/>
        <v>0</v>
      </c>
      <c r="I5514" s="460">
        <f t="shared" si="342"/>
        <v>0</v>
      </c>
      <c r="J5514" s="460">
        <f t="shared" si="344"/>
        <v>0</v>
      </c>
      <c r="K5514" s="9"/>
      <c r="P5514" s="2"/>
      <c r="Q5514" s="27"/>
      <c r="R5514" s="2"/>
      <c r="S5514" s="2"/>
      <c r="T5514" s="2"/>
      <c r="U5514" s="2"/>
      <c r="V5514" s="2"/>
      <c r="W5514" s="2"/>
    </row>
    <row r="5515" spans="2:23" ht="15" customHeight="1" x14ac:dyDescent="0.35">
      <c r="B5515" s="349"/>
      <c r="C5515" s="715" t="str">
        <f t="shared" si="343"/>
        <v/>
      </c>
      <c r="D5515" s="458">
        <f>IF(ISNUMBER(Summary!$D$17), DATE(Summary!$D$17, 1, 1) + INT((ROW(B5477)-1)/24), DATE(2024, 1, 1) + INT((ROW(B5477)-1)/24))</f>
        <v>45520</v>
      </c>
      <c r="E5515" s="459">
        <v>0.16666666666666669</v>
      </c>
      <c r="F5515" s="780"/>
      <c r="G5515" s="780"/>
      <c r="H5515" s="460">
        <f t="shared" si="341"/>
        <v>0</v>
      </c>
      <c r="I5515" s="460">
        <f t="shared" si="342"/>
        <v>0</v>
      </c>
      <c r="J5515" s="460">
        <f t="shared" si="344"/>
        <v>0</v>
      </c>
      <c r="K5515" s="9"/>
      <c r="P5515" s="2"/>
      <c r="Q5515" s="27"/>
      <c r="R5515" s="2"/>
      <c r="S5515" s="2"/>
      <c r="T5515" s="2"/>
      <c r="U5515" s="2"/>
      <c r="V5515" s="2"/>
      <c r="W5515" s="2"/>
    </row>
    <row r="5516" spans="2:23" ht="15" customHeight="1" x14ac:dyDescent="0.35">
      <c r="B5516" s="349"/>
      <c r="C5516" s="715" t="str">
        <f t="shared" si="343"/>
        <v/>
      </c>
      <c r="D5516" s="458">
        <f>IF(ISNUMBER(Summary!$D$17), DATE(Summary!$D$17, 1, 1) + INT((ROW(B5478)-1)/24), DATE(2024, 1, 1) + INT((ROW(B5478)-1)/24))</f>
        <v>45520</v>
      </c>
      <c r="E5516" s="459">
        <v>0.20833333333333337</v>
      </c>
      <c r="F5516" s="780"/>
      <c r="G5516" s="780"/>
      <c r="H5516" s="460">
        <f t="shared" si="341"/>
        <v>0</v>
      </c>
      <c r="I5516" s="460">
        <f t="shared" si="342"/>
        <v>0</v>
      </c>
      <c r="J5516" s="460">
        <f t="shared" si="344"/>
        <v>0</v>
      </c>
      <c r="K5516" s="9"/>
      <c r="P5516" s="2"/>
      <c r="Q5516" s="27"/>
      <c r="R5516" s="2"/>
      <c r="S5516" s="2"/>
      <c r="T5516" s="2"/>
      <c r="U5516" s="2"/>
      <c r="V5516" s="2"/>
      <c r="W5516" s="2"/>
    </row>
    <row r="5517" spans="2:23" ht="15" customHeight="1" x14ac:dyDescent="0.35">
      <c r="B5517" s="349"/>
      <c r="C5517" s="715" t="str">
        <f t="shared" si="343"/>
        <v/>
      </c>
      <c r="D5517" s="458">
        <f>IF(ISNUMBER(Summary!$D$17), DATE(Summary!$D$17, 1, 1) + INT((ROW(B5479)-1)/24), DATE(2024, 1, 1) + INT((ROW(B5479)-1)/24))</f>
        <v>45520</v>
      </c>
      <c r="E5517" s="459">
        <v>0.25</v>
      </c>
      <c r="F5517" s="780"/>
      <c r="G5517" s="780"/>
      <c r="H5517" s="460">
        <f t="shared" si="341"/>
        <v>0</v>
      </c>
      <c r="I5517" s="460">
        <f t="shared" si="342"/>
        <v>0</v>
      </c>
      <c r="J5517" s="460">
        <f t="shared" si="344"/>
        <v>0</v>
      </c>
      <c r="K5517" s="9"/>
      <c r="P5517" s="2"/>
      <c r="Q5517" s="27"/>
      <c r="R5517" s="2"/>
      <c r="S5517" s="2"/>
      <c r="T5517" s="2"/>
      <c r="U5517" s="2"/>
      <c r="V5517" s="2"/>
      <c r="W5517" s="2"/>
    </row>
    <row r="5518" spans="2:23" ht="15" customHeight="1" x14ac:dyDescent="0.35">
      <c r="B5518" s="349"/>
      <c r="C5518" s="715" t="str">
        <f t="shared" si="343"/>
        <v/>
      </c>
      <c r="D5518" s="458">
        <f>IF(ISNUMBER(Summary!$D$17), DATE(Summary!$D$17, 1, 1) + INT((ROW(B5480)-1)/24), DATE(2024, 1, 1) + INT((ROW(B5480)-1)/24))</f>
        <v>45520</v>
      </c>
      <c r="E5518" s="459">
        <v>0.29166666666666669</v>
      </c>
      <c r="F5518" s="780"/>
      <c r="G5518" s="780"/>
      <c r="H5518" s="460">
        <f t="shared" si="341"/>
        <v>0</v>
      </c>
      <c r="I5518" s="460">
        <f t="shared" si="342"/>
        <v>0</v>
      </c>
      <c r="J5518" s="460">
        <f t="shared" si="344"/>
        <v>0</v>
      </c>
      <c r="K5518" s="9"/>
      <c r="P5518" s="2"/>
      <c r="Q5518" s="27"/>
      <c r="R5518" s="2"/>
      <c r="S5518" s="2"/>
      <c r="T5518" s="2"/>
      <c r="U5518" s="2"/>
      <c r="V5518" s="2"/>
      <c r="W5518" s="2"/>
    </row>
    <row r="5519" spans="2:23" ht="15" customHeight="1" x14ac:dyDescent="0.35">
      <c r="B5519" s="349"/>
      <c r="C5519" s="715" t="str">
        <f t="shared" si="343"/>
        <v/>
      </c>
      <c r="D5519" s="458">
        <f>IF(ISNUMBER(Summary!$D$17), DATE(Summary!$D$17, 1, 1) + INT((ROW(B5481)-1)/24), DATE(2024, 1, 1) + INT((ROW(B5481)-1)/24))</f>
        <v>45520</v>
      </c>
      <c r="E5519" s="459">
        <v>0.33333333333333337</v>
      </c>
      <c r="F5519" s="780"/>
      <c r="G5519" s="780"/>
      <c r="H5519" s="460">
        <f t="shared" si="341"/>
        <v>0</v>
      </c>
      <c r="I5519" s="460">
        <f t="shared" si="342"/>
        <v>0</v>
      </c>
      <c r="J5519" s="460">
        <f t="shared" si="344"/>
        <v>0</v>
      </c>
      <c r="K5519" s="9"/>
      <c r="P5519" s="2"/>
      <c r="Q5519" s="27"/>
      <c r="R5519" s="2"/>
      <c r="S5519" s="2"/>
      <c r="T5519" s="2"/>
      <c r="U5519" s="2"/>
      <c r="V5519" s="2"/>
      <c r="W5519" s="2"/>
    </row>
    <row r="5520" spans="2:23" ht="15" customHeight="1" x14ac:dyDescent="0.35">
      <c r="B5520" s="349"/>
      <c r="C5520" s="715" t="str">
        <f t="shared" si="343"/>
        <v/>
      </c>
      <c r="D5520" s="458">
        <f>IF(ISNUMBER(Summary!$D$17), DATE(Summary!$D$17, 1, 1) + INT((ROW(B5482)-1)/24), DATE(2024, 1, 1) + INT((ROW(B5482)-1)/24))</f>
        <v>45520</v>
      </c>
      <c r="E5520" s="459">
        <v>0.375</v>
      </c>
      <c r="F5520" s="780"/>
      <c r="G5520" s="780"/>
      <c r="H5520" s="460">
        <f t="shared" si="341"/>
        <v>0</v>
      </c>
      <c r="I5520" s="460">
        <f t="shared" si="342"/>
        <v>0</v>
      </c>
      <c r="J5520" s="460">
        <f t="shared" si="344"/>
        <v>0</v>
      </c>
      <c r="K5520" s="9"/>
      <c r="P5520" s="2"/>
      <c r="Q5520" s="27"/>
      <c r="R5520" s="2"/>
      <c r="S5520" s="2"/>
      <c r="T5520" s="2"/>
      <c r="U5520" s="2"/>
      <c r="V5520" s="2"/>
      <c r="W5520" s="2"/>
    </row>
    <row r="5521" spans="2:23" ht="15" customHeight="1" x14ac:dyDescent="0.35">
      <c r="B5521" s="349"/>
      <c r="C5521" s="715" t="str">
        <f t="shared" si="343"/>
        <v/>
      </c>
      <c r="D5521" s="458">
        <f>IF(ISNUMBER(Summary!$D$17), DATE(Summary!$D$17, 1, 1) + INT((ROW(B5483)-1)/24), DATE(2024, 1, 1) + INT((ROW(B5483)-1)/24))</f>
        <v>45520</v>
      </c>
      <c r="E5521" s="459">
        <v>0.41666666666666669</v>
      </c>
      <c r="F5521" s="780"/>
      <c r="G5521" s="780"/>
      <c r="H5521" s="460">
        <f t="shared" si="341"/>
        <v>0</v>
      </c>
      <c r="I5521" s="460">
        <f t="shared" si="342"/>
        <v>0</v>
      </c>
      <c r="J5521" s="460">
        <f t="shared" si="344"/>
        <v>0</v>
      </c>
      <c r="K5521" s="9"/>
      <c r="P5521" s="2"/>
      <c r="Q5521" s="27"/>
      <c r="R5521" s="2"/>
      <c r="S5521" s="2"/>
      <c r="T5521" s="2"/>
      <c r="U5521" s="2"/>
      <c r="V5521" s="2"/>
      <c r="W5521" s="2"/>
    </row>
    <row r="5522" spans="2:23" ht="15" customHeight="1" x14ac:dyDescent="0.35">
      <c r="B5522" s="349"/>
      <c r="C5522" s="715" t="str">
        <f t="shared" si="343"/>
        <v/>
      </c>
      <c r="D5522" s="458">
        <f>IF(ISNUMBER(Summary!$D$17), DATE(Summary!$D$17, 1, 1) + INT((ROW(B5484)-1)/24), DATE(2024, 1, 1) + INT((ROW(B5484)-1)/24))</f>
        <v>45520</v>
      </c>
      <c r="E5522" s="459">
        <v>0.45833333333333337</v>
      </c>
      <c r="F5522" s="780"/>
      <c r="G5522" s="780"/>
      <c r="H5522" s="460">
        <f t="shared" si="341"/>
        <v>0</v>
      </c>
      <c r="I5522" s="460">
        <f t="shared" si="342"/>
        <v>0</v>
      </c>
      <c r="J5522" s="460">
        <f t="shared" si="344"/>
        <v>0</v>
      </c>
      <c r="K5522" s="9"/>
      <c r="P5522" s="2"/>
      <c r="Q5522" s="27"/>
      <c r="R5522" s="2"/>
      <c r="S5522" s="2"/>
      <c r="T5522" s="2"/>
      <c r="U5522" s="2"/>
      <c r="V5522" s="2"/>
      <c r="W5522" s="2"/>
    </row>
    <row r="5523" spans="2:23" ht="15" customHeight="1" x14ac:dyDescent="0.35">
      <c r="B5523" s="349"/>
      <c r="C5523" s="715" t="str">
        <f t="shared" si="343"/>
        <v/>
      </c>
      <c r="D5523" s="458">
        <f>IF(ISNUMBER(Summary!$D$17), DATE(Summary!$D$17, 1, 1) + INT((ROW(B5485)-1)/24), DATE(2024, 1, 1) + INT((ROW(B5485)-1)/24))</f>
        <v>45520</v>
      </c>
      <c r="E5523" s="459">
        <v>0.50000000000000011</v>
      </c>
      <c r="F5523" s="780"/>
      <c r="G5523" s="780"/>
      <c r="H5523" s="460">
        <f t="shared" si="341"/>
        <v>0</v>
      </c>
      <c r="I5523" s="460">
        <f t="shared" si="342"/>
        <v>0</v>
      </c>
      <c r="J5523" s="460">
        <f t="shared" si="344"/>
        <v>0</v>
      </c>
      <c r="K5523" s="9"/>
      <c r="P5523" s="2"/>
      <c r="Q5523" s="27"/>
      <c r="R5523" s="2"/>
      <c r="S5523" s="2"/>
      <c r="T5523" s="2"/>
      <c r="U5523" s="2"/>
      <c r="V5523" s="2"/>
      <c r="W5523" s="2"/>
    </row>
    <row r="5524" spans="2:23" ht="15" customHeight="1" x14ac:dyDescent="0.35">
      <c r="B5524" s="349"/>
      <c r="C5524" s="715" t="str">
        <f t="shared" si="343"/>
        <v/>
      </c>
      <c r="D5524" s="458">
        <f>IF(ISNUMBER(Summary!$D$17), DATE(Summary!$D$17, 1, 1) + INT((ROW(B5486)-1)/24), DATE(2024, 1, 1) + INT((ROW(B5486)-1)/24))</f>
        <v>45520</v>
      </c>
      <c r="E5524" s="459">
        <v>0.54166666666666674</v>
      </c>
      <c r="F5524" s="780"/>
      <c r="G5524" s="780"/>
      <c r="H5524" s="460">
        <f t="shared" si="341"/>
        <v>0</v>
      </c>
      <c r="I5524" s="460">
        <f t="shared" si="342"/>
        <v>0</v>
      </c>
      <c r="J5524" s="460">
        <f t="shared" si="344"/>
        <v>0</v>
      </c>
      <c r="K5524" s="9"/>
      <c r="P5524" s="2"/>
      <c r="Q5524" s="27"/>
      <c r="R5524" s="2"/>
      <c r="S5524" s="2"/>
      <c r="T5524" s="2"/>
      <c r="U5524" s="2"/>
      <c r="V5524" s="2"/>
      <c r="W5524" s="2"/>
    </row>
    <row r="5525" spans="2:23" ht="15" customHeight="1" x14ac:dyDescent="0.35">
      <c r="B5525" s="349"/>
      <c r="C5525" s="715" t="str">
        <f t="shared" si="343"/>
        <v/>
      </c>
      <c r="D5525" s="458">
        <f>IF(ISNUMBER(Summary!$D$17), DATE(Summary!$D$17, 1, 1) + INT((ROW(B5487)-1)/24), DATE(2024, 1, 1) + INT((ROW(B5487)-1)/24))</f>
        <v>45520</v>
      </c>
      <c r="E5525" s="459">
        <v>0.58333333333333337</v>
      </c>
      <c r="F5525" s="780"/>
      <c r="G5525" s="780"/>
      <c r="H5525" s="460">
        <f t="shared" si="341"/>
        <v>0</v>
      </c>
      <c r="I5525" s="460">
        <f t="shared" si="342"/>
        <v>0</v>
      </c>
      <c r="J5525" s="460">
        <f t="shared" si="344"/>
        <v>0</v>
      </c>
      <c r="K5525" s="9"/>
      <c r="P5525" s="2"/>
      <c r="Q5525" s="27"/>
      <c r="R5525" s="2"/>
      <c r="S5525" s="2"/>
      <c r="T5525" s="2"/>
      <c r="U5525" s="2"/>
      <c r="V5525" s="2"/>
      <c r="W5525" s="2"/>
    </row>
    <row r="5526" spans="2:23" ht="15" customHeight="1" x14ac:dyDescent="0.35">
      <c r="B5526" s="349"/>
      <c r="C5526" s="715" t="str">
        <f t="shared" si="343"/>
        <v/>
      </c>
      <c r="D5526" s="458">
        <f>IF(ISNUMBER(Summary!$D$17), DATE(Summary!$D$17, 1, 1) + INT((ROW(B5488)-1)/24), DATE(2024, 1, 1) + INT((ROW(B5488)-1)/24))</f>
        <v>45520</v>
      </c>
      <c r="E5526" s="459">
        <v>0.62500000000000011</v>
      </c>
      <c r="F5526" s="780"/>
      <c r="G5526" s="780"/>
      <c r="H5526" s="460">
        <f t="shared" si="341"/>
        <v>0</v>
      </c>
      <c r="I5526" s="460">
        <f t="shared" si="342"/>
        <v>0</v>
      </c>
      <c r="J5526" s="460">
        <f t="shared" si="344"/>
        <v>0</v>
      </c>
      <c r="K5526" s="9"/>
      <c r="P5526" s="2"/>
      <c r="Q5526" s="27"/>
      <c r="R5526" s="2"/>
      <c r="S5526" s="2"/>
      <c r="T5526" s="2"/>
      <c r="U5526" s="2"/>
      <c r="V5526" s="2"/>
      <c r="W5526" s="2"/>
    </row>
    <row r="5527" spans="2:23" ht="15" customHeight="1" x14ac:dyDescent="0.35">
      <c r="B5527" s="349"/>
      <c r="C5527" s="715" t="str">
        <f t="shared" si="343"/>
        <v/>
      </c>
      <c r="D5527" s="458">
        <f>IF(ISNUMBER(Summary!$D$17), DATE(Summary!$D$17, 1, 1) + INT((ROW(B5489)-1)/24), DATE(2024, 1, 1) + INT((ROW(B5489)-1)/24))</f>
        <v>45520</v>
      </c>
      <c r="E5527" s="459">
        <v>0.66666666666666674</v>
      </c>
      <c r="F5527" s="780"/>
      <c r="G5527" s="780"/>
      <c r="H5527" s="460">
        <f t="shared" si="341"/>
        <v>0</v>
      </c>
      <c r="I5527" s="460">
        <f t="shared" si="342"/>
        <v>0</v>
      </c>
      <c r="J5527" s="460">
        <f t="shared" si="344"/>
        <v>0</v>
      </c>
      <c r="K5527" s="9"/>
      <c r="P5527" s="2"/>
      <c r="Q5527" s="27"/>
      <c r="R5527" s="2"/>
      <c r="S5527" s="2"/>
      <c r="T5527" s="2"/>
      <c r="U5527" s="2"/>
      <c r="V5527" s="2"/>
      <c r="W5527" s="2"/>
    </row>
    <row r="5528" spans="2:23" ht="15" customHeight="1" x14ac:dyDescent="0.35">
      <c r="B5528" s="349"/>
      <c r="C5528" s="715" t="str">
        <f t="shared" si="343"/>
        <v/>
      </c>
      <c r="D5528" s="458">
        <f>IF(ISNUMBER(Summary!$D$17), DATE(Summary!$D$17, 1, 1) + INT((ROW(B5490)-1)/24), DATE(2024, 1, 1) + INT((ROW(B5490)-1)/24))</f>
        <v>45520</v>
      </c>
      <c r="E5528" s="459">
        <v>0.70833333333333337</v>
      </c>
      <c r="F5528" s="780"/>
      <c r="G5528" s="780"/>
      <c r="H5528" s="460">
        <f t="shared" si="341"/>
        <v>0</v>
      </c>
      <c r="I5528" s="460">
        <f t="shared" si="342"/>
        <v>0</v>
      </c>
      <c r="J5528" s="460">
        <f t="shared" si="344"/>
        <v>0</v>
      </c>
      <c r="K5528" s="9"/>
      <c r="P5528" s="2"/>
      <c r="Q5528" s="27"/>
      <c r="R5528" s="2"/>
      <c r="S5528" s="2"/>
      <c r="T5528" s="2"/>
      <c r="U5528" s="2"/>
      <c r="V5528" s="2"/>
      <c r="W5528" s="2"/>
    </row>
    <row r="5529" spans="2:23" ht="15" customHeight="1" x14ac:dyDescent="0.35">
      <c r="B5529" s="349"/>
      <c r="C5529" s="715" t="str">
        <f t="shared" si="343"/>
        <v/>
      </c>
      <c r="D5529" s="458">
        <f>IF(ISNUMBER(Summary!$D$17), DATE(Summary!$D$17, 1, 1) + INT((ROW(B5491)-1)/24), DATE(2024, 1, 1) + INT((ROW(B5491)-1)/24))</f>
        <v>45520</v>
      </c>
      <c r="E5529" s="459">
        <v>0.75000000000000011</v>
      </c>
      <c r="F5529" s="780"/>
      <c r="G5529" s="780"/>
      <c r="H5529" s="460">
        <f t="shared" si="341"/>
        <v>0</v>
      </c>
      <c r="I5529" s="460">
        <f t="shared" si="342"/>
        <v>0</v>
      </c>
      <c r="J5529" s="460">
        <f t="shared" si="344"/>
        <v>0</v>
      </c>
      <c r="K5529" s="9"/>
      <c r="P5529" s="2"/>
      <c r="Q5529" s="27"/>
      <c r="R5529" s="2"/>
      <c r="S5529" s="2"/>
      <c r="T5529" s="2"/>
      <c r="U5529" s="2"/>
      <c r="V5529" s="2"/>
      <c r="W5529" s="2"/>
    </row>
    <row r="5530" spans="2:23" ht="15" customHeight="1" x14ac:dyDescent="0.35">
      <c r="B5530" s="349"/>
      <c r="C5530" s="715" t="str">
        <f t="shared" si="343"/>
        <v/>
      </c>
      <c r="D5530" s="458">
        <f>IF(ISNUMBER(Summary!$D$17), DATE(Summary!$D$17, 1, 1) + INT((ROW(B5492)-1)/24), DATE(2024, 1, 1) + INT((ROW(B5492)-1)/24))</f>
        <v>45520</v>
      </c>
      <c r="E5530" s="459">
        <v>0.79166666666666674</v>
      </c>
      <c r="F5530" s="780"/>
      <c r="G5530" s="780"/>
      <c r="H5530" s="460">
        <f t="shared" si="341"/>
        <v>0</v>
      </c>
      <c r="I5530" s="460">
        <f t="shared" si="342"/>
        <v>0</v>
      </c>
      <c r="J5530" s="460">
        <f t="shared" si="344"/>
        <v>0</v>
      </c>
      <c r="K5530" s="9"/>
      <c r="P5530" s="2"/>
      <c r="Q5530" s="27"/>
      <c r="R5530" s="2"/>
      <c r="S5530" s="2"/>
      <c r="T5530" s="2"/>
      <c r="U5530" s="2"/>
      <c r="V5530" s="2"/>
      <c r="W5530" s="2"/>
    </row>
    <row r="5531" spans="2:23" ht="15" customHeight="1" x14ac:dyDescent="0.35">
      <c r="B5531" s="349"/>
      <c r="C5531" s="715" t="str">
        <f t="shared" si="343"/>
        <v/>
      </c>
      <c r="D5531" s="458">
        <f>IF(ISNUMBER(Summary!$D$17), DATE(Summary!$D$17, 1, 1) + INT((ROW(B5493)-1)/24), DATE(2024, 1, 1) + INT((ROW(B5493)-1)/24))</f>
        <v>45520</v>
      </c>
      <c r="E5531" s="459">
        <v>0.83333333333333337</v>
      </c>
      <c r="F5531" s="780"/>
      <c r="G5531" s="780"/>
      <c r="H5531" s="460">
        <f t="shared" si="341"/>
        <v>0</v>
      </c>
      <c r="I5531" s="460">
        <f t="shared" si="342"/>
        <v>0</v>
      </c>
      <c r="J5531" s="460">
        <f t="shared" si="344"/>
        <v>0</v>
      </c>
      <c r="K5531" s="9"/>
      <c r="P5531" s="2"/>
      <c r="Q5531" s="27"/>
      <c r="R5531" s="2"/>
      <c r="S5531" s="2"/>
      <c r="T5531" s="2"/>
      <c r="U5531" s="2"/>
      <c r="V5531" s="2"/>
      <c r="W5531" s="2"/>
    </row>
    <row r="5532" spans="2:23" ht="15" customHeight="1" x14ac:dyDescent="0.35">
      <c r="B5532" s="349"/>
      <c r="C5532" s="715" t="str">
        <f t="shared" si="343"/>
        <v/>
      </c>
      <c r="D5532" s="458">
        <f>IF(ISNUMBER(Summary!$D$17), DATE(Summary!$D$17, 1, 1) + INT((ROW(B5494)-1)/24), DATE(2024, 1, 1) + INT((ROW(B5494)-1)/24))</f>
        <v>45520</v>
      </c>
      <c r="E5532" s="459">
        <v>0.87500000000000011</v>
      </c>
      <c r="F5532" s="780"/>
      <c r="G5532" s="780"/>
      <c r="H5532" s="460">
        <f t="shared" si="341"/>
        <v>0</v>
      </c>
      <c r="I5532" s="460">
        <f t="shared" si="342"/>
        <v>0</v>
      </c>
      <c r="J5532" s="460">
        <f t="shared" si="344"/>
        <v>0</v>
      </c>
      <c r="K5532" s="9"/>
      <c r="P5532" s="2"/>
      <c r="Q5532" s="27"/>
      <c r="R5532" s="2"/>
      <c r="S5532" s="2"/>
      <c r="T5532" s="2"/>
      <c r="U5532" s="2"/>
      <c r="V5532" s="2"/>
      <c r="W5532" s="2"/>
    </row>
    <row r="5533" spans="2:23" ht="15" customHeight="1" x14ac:dyDescent="0.35">
      <c r="B5533" s="349"/>
      <c r="C5533" s="715" t="str">
        <f t="shared" si="343"/>
        <v/>
      </c>
      <c r="D5533" s="458">
        <f>IF(ISNUMBER(Summary!$D$17), DATE(Summary!$D$17, 1, 1) + INT((ROW(B5495)-1)/24), DATE(2024, 1, 1) + INT((ROW(B5495)-1)/24))</f>
        <v>45520</v>
      </c>
      <c r="E5533" s="459">
        <v>0.91666666666666674</v>
      </c>
      <c r="F5533" s="780"/>
      <c r="G5533" s="780"/>
      <c r="H5533" s="460">
        <f t="shared" si="341"/>
        <v>0</v>
      </c>
      <c r="I5533" s="460">
        <f t="shared" si="342"/>
        <v>0</v>
      </c>
      <c r="J5533" s="460">
        <f t="shared" si="344"/>
        <v>0</v>
      </c>
      <c r="K5533" s="9"/>
      <c r="P5533" s="2"/>
      <c r="Q5533" s="27"/>
      <c r="R5533" s="2"/>
      <c r="S5533" s="2"/>
      <c r="T5533" s="2"/>
      <c r="U5533" s="2"/>
      <c r="V5533" s="2"/>
      <c r="W5533" s="2"/>
    </row>
    <row r="5534" spans="2:23" ht="15" customHeight="1" x14ac:dyDescent="0.35">
      <c r="B5534" s="349"/>
      <c r="C5534" s="715" t="str">
        <f t="shared" si="343"/>
        <v/>
      </c>
      <c r="D5534" s="458">
        <f>IF(ISNUMBER(Summary!$D$17), DATE(Summary!$D$17, 1, 1) + INT((ROW(B5496)-1)/24), DATE(2024, 1, 1) + INT((ROW(B5496)-1)/24))</f>
        <v>45520</v>
      </c>
      <c r="E5534" s="459">
        <v>0.95833333333333337</v>
      </c>
      <c r="F5534" s="780"/>
      <c r="G5534" s="780"/>
      <c r="H5534" s="460">
        <f t="shared" si="341"/>
        <v>0</v>
      </c>
      <c r="I5534" s="460">
        <f t="shared" si="342"/>
        <v>0</v>
      </c>
      <c r="J5534" s="460">
        <f t="shared" si="344"/>
        <v>0</v>
      </c>
      <c r="K5534" s="9"/>
      <c r="P5534" s="2"/>
      <c r="Q5534" s="27"/>
      <c r="R5534" s="2"/>
      <c r="S5534" s="2"/>
      <c r="T5534" s="2"/>
      <c r="U5534" s="2"/>
      <c r="V5534" s="2"/>
      <c r="W5534" s="2"/>
    </row>
    <row r="5535" spans="2:23" ht="15" customHeight="1" x14ac:dyDescent="0.35">
      <c r="B5535" s="457"/>
      <c r="C5535" s="715">
        <f t="shared" si="343"/>
        <v>45521</v>
      </c>
      <c r="D5535" s="458">
        <f>IF(ISNUMBER(Summary!$D$17), DATE(Summary!$D$17, 1, 1) + INT((ROW(B5497)-1)/24), DATE(2024, 1, 1) + INT((ROW(B5497)-1)/24))</f>
        <v>45521</v>
      </c>
      <c r="E5535" s="459">
        <v>3.1225022567582528E-17</v>
      </c>
      <c r="F5535" s="780"/>
      <c r="G5535" s="780"/>
      <c r="H5535" s="460">
        <f t="shared" si="341"/>
        <v>0</v>
      </c>
      <c r="I5535" s="460">
        <f t="shared" si="342"/>
        <v>0</v>
      </c>
      <c r="J5535" s="460">
        <f t="shared" si="344"/>
        <v>0</v>
      </c>
      <c r="K5535" s="9"/>
      <c r="P5535" s="2"/>
      <c r="Q5535" s="27"/>
      <c r="R5535" s="2"/>
      <c r="S5535" s="2"/>
      <c r="T5535" s="2"/>
      <c r="U5535" s="2"/>
      <c r="V5535" s="2"/>
      <c r="W5535" s="2"/>
    </row>
    <row r="5536" spans="2:23" ht="15" customHeight="1" x14ac:dyDescent="0.35">
      <c r="B5536" s="349"/>
      <c r="C5536" s="715" t="str">
        <f t="shared" si="343"/>
        <v/>
      </c>
      <c r="D5536" s="458">
        <f>IF(ISNUMBER(Summary!$D$17), DATE(Summary!$D$17, 1, 1) + INT((ROW(B5498)-1)/24), DATE(2024, 1, 1) + INT((ROW(B5498)-1)/24))</f>
        <v>45521</v>
      </c>
      <c r="E5536" s="459">
        <v>4.1666666666666699E-2</v>
      </c>
      <c r="F5536" s="780"/>
      <c r="G5536" s="780"/>
      <c r="H5536" s="460">
        <f t="shared" si="341"/>
        <v>0</v>
      </c>
      <c r="I5536" s="460">
        <f t="shared" si="342"/>
        <v>0</v>
      </c>
      <c r="J5536" s="460">
        <f t="shared" si="344"/>
        <v>0</v>
      </c>
      <c r="K5536" s="9"/>
      <c r="P5536" s="2"/>
      <c r="Q5536" s="27"/>
      <c r="R5536" s="2"/>
      <c r="S5536" s="2"/>
      <c r="T5536" s="2"/>
      <c r="U5536" s="2"/>
      <c r="V5536" s="2"/>
      <c r="W5536" s="2"/>
    </row>
    <row r="5537" spans="2:23" ht="15" customHeight="1" x14ac:dyDescent="0.35">
      <c r="B5537" s="349"/>
      <c r="C5537" s="715" t="str">
        <f t="shared" si="343"/>
        <v/>
      </c>
      <c r="D5537" s="458">
        <f>IF(ISNUMBER(Summary!$D$17), DATE(Summary!$D$17, 1, 1) + INT((ROW(B5499)-1)/24), DATE(2024, 1, 1) + INT((ROW(B5499)-1)/24))</f>
        <v>45521</v>
      </c>
      <c r="E5537" s="459">
        <v>8.333333333333337E-2</v>
      </c>
      <c r="F5537" s="780"/>
      <c r="G5537" s="780"/>
      <c r="H5537" s="460">
        <f t="shared" si="341"/>
        <v>0</v>
      </c>
      <c r="I5537" s="460">
        <f t="shared" si="342"/>
        <v>0</v>
      </c>
      <c r="J5537" s="460">
        <f t="shared" si="344"/>
        <v>0</v>
      </c>
      <c r="K5537" s="9"/>
      <c r="P5537" s="2"/>
      <c r="Q5537" s="27"/>
      <c r="R5537" s="2"/>
      <c r="S5537" s="2"/>
      <c r="T5537" s="2"/>
      <c r="U5537" s="2"/>
      <c r="V5537" s="2"/>
      <c r="W5537" s="2"/>
    </row>
    <row r="5538" spans="2:23" ht="15" customHeight="1" x14ac:dyDescent="0.35">
      <c r="B5538" s="349"/>
      <c r="C5538" s="715" t="str">
        <f t="shared" si="343"/>
        <v/>
      </c>
      <c r="D5538" s="458">
        <f>IF(ISNUMBER(Summary!$D$17), DATE(Summary!$D$17, 1, 1) + INT((ROW(B5500)-1)/24), DATE(2024, 1, 1) + INT((ROW(B5500)-1)/24))</f>
        <v>45521</v>
      </c>
      <c r="E5538" s="459">
        <v>0.12500000000000006</v>
      </c>
      <c r="F5538" s="780"/>
      <c r="G5538" s="780"/>
      <c r="H5538" s="460">
        <f t="shared" si="341"/>
        <v>0</v>
      </c>
      <c r="I5538" s="460">
        <f t="shared" si="342"/>
        <v>0</v>
      </c>
      <c r="J5538" s="460">
        <f t="shared" si="344"/>
        <v>0</v>
      </c>
      <c r="K5538" s="9"/>
      <c r="P5538" s="2"/>
      <c r="Q5538" s="27"/>
      <c r="R5538" s="2"/>
      <c r="S5538" s="2"/>
      <c r="T5538" s="2"/>
      <c r="U5538" s="2"/>
      <c r="V5538" s="2"/>
      <c r="W5538" s="2"/>
    </row>
    <row r="5539" spans="2:23" ht="15" customHeight="1" x14ac:dyDescent="0.35">
      <c r="B5539" s="349"/>
      <c r="C5539" s="715" t="str">
        <f t="shared" si="343"/>
        <v/>
      </c>
      <c r="D5539" s="458">
        <f>IF(ISNUMBER(Summary!$D$17), DATE(Summary!$D$17, 1, 1) + INT((ROW(B5501)-1)/24), DATE(2024, 1, 1) + INT((ROW(B5501)-1)/24))</f>
        <v>45521</v>
      </c>
      <c r="E5539" s="459">
        <v>0.16666666666666669</v>
      </c>
      <c r="F5539" s="780"/>
      <c r="G5539" s="780"/>
      <c r="H5539" s="460">
        <f t="shared" si="341"/>
        <v>0</v>
      </c>
      <c r="I5539" s="460">
        <f t="shared" si="342"/>
        <v>0</v>
      </c>
      <c r="J5539" s="460">
        <f t="shared" si="344"/>
        <v>0</v>
      </c>
      <c r="K5539" s="9"/>
      <c r="P5539" s="2"/>
      <c r="Q5539" s="27"/>
      <c r="R5539" s="2"/>
      <c r="S5539" s="2"/>
      <c r="T5539" s="2"/>
      <c r="U5539" s="2"/>
      <c r="V5539" s="2"/>
      <c r="W5539" s="2"/>
    </row>
    <row r="5540" spans="2:23" ht="15" customHeight="1" x14ac:dyDescent="0.35">
      <c r="B5540" s="349"/>
      <c r="C5540" s="715" t="str">
        <f t="shared" si="343"/>
        <v/>
      </c>
      <c r="D5540" s="458">
        <f>IF(ISNUMBER(Summary!$D$17), DATE(Summary!$D$17, 1, 1) + INT((ROW(B5502)-1)/24), DATE(2024, 1, 1) + INT((ROW(B5502)-1)/24))</f>
        <v>45521</v>
      </c>
      <c r="E5540" s="459">
        <v>0.20833333333333337</v>
      </c>
      <c r="F5540" s="780"/>
      <c r="G5540" s="780"/>
      <c r="H5540" s="460">
        <f t="shared" si="341"/>
        <v>0</v>
      </c>
      <c r="I5540" s="460">
        <f t="shared" si="342"/>
        <v>0</v>
      </c>
      <c r="J5540" s="460">
        <f t="shared" si="344"/>
        <v>0</v>
      </c>
      <c r="K5540" s="9"/>
      <c r="P5540" s="2"/>
      <c r="Q5540" s="27"/>
      <c r="R5540" s="2"/>
      <c r="S5540" s="2"/>
      <c r="T5540" s="2"/>
      <c r="U5540" s="2"/>
      <c r="V5540" s="2"/>
      <c r="W5540" s="2"/>
    </row>
    <row r="5541" spans="2:23" ht="15" customHeight="1" x14ac:dyDescent="0.35">
      <c r="B5541" s="349"/>
      <c r="C5541" s="715" t="str">
        <f t="shared" si="343"/>
        <v/>
      </c>
      <c r="D5541" s="458">
        <f>IF(ISNUMBER(Summary!$D$17), DATE(Summary!$D$17, 1, 1) + INT((ROW(B5503)-1)/24), DATE(2024, 1, 1) + INT((ROW(B5503)-1)/24))</f>
        <v>45521</v>
      </c>
      <c r="E5541" s="459">
        <v>0.25</v>
      </c>
      <c r="F5541" s="780"/>
      <c r="G5541" s="780"/>
      <c r="H5541" s="460">
        <f t="shared" si="341"/>
        <v>0</v>
      </c>
      <c r="I5541" s="460">
        <f t="shared" si="342"/>
        <v>0</v>
      </c>
      <c r="J5541" s="460">
        <f t="shared" si="344"/>
        <v>0</v>
      </c>
      <c r="K5541" s="9"/>
      <c r="P5541" s="2"/>
      <c r="Q5541" s="27"/>
      <c r="R5541" s="2"/>
      <c r="S5541" s="2"/>
      <c r="T5541" s="2"/>
      <c r="U5541" s="2"/>
      <c r="V5541" s="2"/>
      <c r="W5541" s="2"/>
    </row>
    <row r="5542" spans="2:23" ht="15" customHeight="1" x14ac:dyDescent="0.35">
      <c r="B5542" s="349"/>
      <c r="C5542" s="715" t="str">
        <f t="shared" si="343"/>
        <v/>
      </c>
      <c r="D5542" s="458">
        <f>IF(ISNUMBER(Summary!$D$17), DATE(Summary!$D$17, 1, 1) + INT((ROW(B5504)-1)/24), DATE(2024, 1, 1) + INT((ROW(B5504)-1)/24))</f>
        <v>45521</v>
      </c>
      <c r="E5542" s="459">
        <v>0.29166666666666669</v>
      </c>
      <c r="F5542" s="780"/>
      <c r="G5542" s="780"/>
      <c r="H5542" s="460">
        <f t="shared" si="341"/>
        <v>0</v>
      </c>
      <c r="I5542" s="460">
        <f t="shared" si="342"/>
        <v>0</v>
      </c>
      <c r="J5542" s="460">
        <f t="shared" si="344"/>
        <v>0</v>
      </c>
      <c r="K5542" s="9"/>
      <c r="P5542" s="2"/>
      <c r="Q5542" s="27"/>
      <c r="R5542" s="2"/>
      <c r="S5542" s="2"/>
      <c r="T5542" s="2"/>
      <c r="U5542" s="2"/>
      <c r="V5542" s="2"/>
      <c r="W5542" s="2"/>
    </row>
    <row r="5543" spans="2:23" ht="15" customHeight="1" x14ac:dyDescent="0.35">
      <c r="B5543" s="349"/>
      <c r="C5543" s="715" t="str">
        <f t="shared" si="343"/>
        <v/>
      </c>
      <c r="D5543" s="458">
        <f>IF(ISNUMBER(Summary!$D$17), DATE(Summary!$D$17, 1, 1) + INT((ROW(B5505)-1)/24), DATE(2024, 1, 1) + INT((ROW(B5505)-1)/24))</f>
        <v>45521</v>
      </c>
      <c r="E5543" s="459">
        <v>0.33333333333333337</v>
      </c>
      <c r="F5543" s="780"/>
      <c r="G5543" s="780"/>
      <c r="H5543" s="460">
        <f t="shared" ref="H5543:H5606" si="345">IF(G5543&gt;F5543,F5543,G5543)</f>
        <v>0</v>
      </c>
      <c r="I5543" s="460">
        <f t="shared" ref="I5543:I5606" si="346">F5543-H5543</f>
        <v>0</v>
      </c>
      <c r="J5543" s="460">
        <f t="shared" si="344"/>
        <v>0</v>
      </c>
      <c r="K5543" s="9"/>
      <c r="P5543" s="2"/>
      <c r="Q5543" s="27"/>
      <c r="R5543" s="2"/>
      <c r="S5543" s="2"/>
      <c r="T5543" s="2"/>
      <c r="U5543" s="2"/>
      <c r="V5543" s="2"/>
      <c r="W5543" s="2"/>
    </row>
    <row r="5544" spans="2:23" ht="15" customHeight="1" x14ac:dyDescent="0.35">
      <c r="B5544" s="349"/>
      <c r="C5544" s="715" t="str">
        <f t="shared" ref="C5544:C5607" si="347">IF(MOD(ROW()-ROW($E$39), 24)=0, $D5544, "")</f>
        <v/>
      </c>
      <c r="D5544" s="458">
        <f>IF(ISNUMBER(Summary!$D$17), DATE(Summary!$D$17, 1, 1) + INT((ROW(B5506)-1)/24), DATE(2024, 1, 1) + INT((ROW(B5506)-1)/24))</f>
        <v>45521</v>
      </c>
      <c r="E5544" s="459">
        <v>0.375</v>
      </c>
      <c r="F5544" s="780"/>
      <c r="G5544" s="780"/>
      <c r="H5544" s="460">
        <f t="shared" si="345"/>
        <v>0</v>
      </c>
      <c r="I5544" s="460">
        <f t="shared" si="346"/>
        <v>0</v>
      </c>
      <c r="J5544" s="460">
        <f t="shared" si="344"/>
        <v>0</v>
      </c>
      <c r="K5544" s="9"/>
      <c r="P5544" s="2"/>
      <c r="Q5544" s="27"/>
      <c r="R5544" s="2"/>
      <c r="S5544" s="2"/>
      <c r="T5544" s="2"/>
      <c r="U5544" s="2"/>
      <c r="V5544" s="2"/>
      <c r="W5544" s="2"/>
    </row>
    <row r="5545" spans="2:23" ht="15" customHeight="1" x14ac:dyDescent="0.35">
      <c r="B5545" s="349"/>
      <c r="C5545" s="715" t="str">
        <f t="shared" si="347"/>
        <v/>
      </c>
      <c r="D5545" s="458">
        <f>IF(ISNUMBER(Summary!$D$17), DATE(Summary!$D$17, 1, 1) + INT((ROW(B5507)-1)/24), DATE(2024, 1, 1) + INT((ROW(B5507)-1)/24))</f>
        <v>45521</v>
      </c>
      <c r="E5545" s="459">
        <v>0.41666666666666669</v>
      </c>
      <c r="F5545" s="780"/>
      <c r="G5545" s="780"/>
      <c r="H5545" s="460">
        <f t="shared" si="345"/>
        <v>0</v>
      </c>
      <c r="I5545" s="460">
        <f t="shared" si="346"/>
        <v>0</v>
      </c>
      <c r="J5545" s="460">
        <f t="shared" si="344"/>
        <v>0</v>
      </c>
      <c r="K5545" s="9"/>
      <c r="P5545" s="2"/>
      <c r="Q5545" s="27"/>
      <c r="R5545" s="2"/>
      <c r="S5545" s="2"/>
      <c r="T5545" s="2"/>
      <c r="U5545" s="2"/>
      <c r="V5545" s="2"/>
      <c r="W5545" s="2"/>
    </row>
    <row r="5546" spans="2:23" ht="15" customHeight="1" x14ac:dyDescent="0.35">
      <c r="B5546" s="349"/>
      <c r="C5546" s="715" t="str">
        <f t="shared" si="347"/>
        <v/>
      </c>
      <c r="D5546" s="458">
        <f>IF(ISNUMBER(Summary!$D$17), DATE(Summary!$D$17, 1, 1) + INT((ROW(B5508)-1)/24), DATE(2024, 1, 1) + INT((ROW(B5508)-1)/24))</f>
        <v>45521</v>
      </c>
      <c r="E5546" s="459">
        <v>0.45833333333333337</v>
      </c>
      <c r="F5546" s="780"/>
      <c r="G5546" s="780"/>
      <c r="H5546" s="460">
        <f t="shared" si="345"/>
        <v>0</v>
      </c>
      <c r="I5546" s="460">
        <f t="shared" si="346"/>
        <v>0</v>
      </c>
      <c r="J5546" s="460">
        <f t="shared" si="344"/>
        <v>0</v>
      </c>
      <c r="K5546" s="9"/>
      <c r="P5546" s="2"/>
      <c r="Q5546" s="27"/>
      <c r="R5546" s="2"/>
      <c r="S5546" s="2"/>
      <c r="T5546" s="2"/>
      <c r="U5546" s="2"/>
      <c r="V5546" s="2"/>
      <c r="W5546" s="2"/>
    </row>
    <row r="5547" spans="2:23" ht="15" customHeight="1" x14ac:dyDescent="0.35">
      <c r="B5547" s="349"/>
      <c r="C5547" s="715" t="str">
        <f t="shared" si="347"/>
        <v/>
      </c>
      <c r="D5547" s="458">
        <f>IF(ISNUMBER(Summary!$D$17), DATE(Summary!$D$17, 1, 1) + INT((ROW(B5509)-1)/24), DATE(2024, 1, 1) + INT((ROW(B5509)-1)/24))</f>
        <v>45521</v>
      </c>
      <c r="E5547" s="459">
        <v>0.50000000000000011</v>
      </c>
      <c r="F5547" s="780"/>
      <c r="G5547" s="780"/>
      <c r="H5547" s="460">
        <f t="shared" si="345"/>
        <v>0</v>
      </c>
      <c r="I5547" s="460">
        <f t="shared" si="346"/>
        <v>0</v>
      </c>
      <c r="J5547" s="460">
        <f t="shared" si="344"/>
        <v>0</v>
      </c>
      <c r="K5547" s="9"/>
      <c r="P5547" s="2"/>
      <c r="Q5547" s="27"/>
      <c r="R5547" s="2"/>
      <c r="S5547" s="2"/>
      <c r="T5547" s="2"/>
      <c r="U5547" s="2"/>
      <c r="V5547" s="2"/>
      <c r="W5547" s="2"/>
    </row>
    <row r="5548" spans="2:23" ht="15" customHeight="1" x14ac:dyDescent="0.35">
      <c r="B5548" s="349"/>
      <c r="C5548" s="715" t="str">
        <f t="shared" si="347"/>
        <v/>
      </c>
      <c r="D5548" s="458">
        <f>IF(ISNUMBER(Summary!$D$17), DATE(Summary!$D$17, 1, 1) + INT((ROW(B5510)-1)/24), DATE(2024, 1, 1) + INT((ROW(B5510)-1)/24))</f>
        <v>45521</v>
      </c>
      <c r="E5548" s="459">
        <v>0.54166666666666674</v>
      </c>
      <c r="F5548" s="780"/>
      <c r="G5548" s="780"/>
      <c r="H5548" s="460">
        <f t="shared" si="345"/>
        <v>0</v>
      </c>
      <c r="I5548" s="460">
        <f t="shared" si="346"/>
        <v>0</v>
      </c>
      <c r="J5548" s="460">
        <f t="shared" si="344"/>
        <v>0</v>
      </c>
      <c r="K5548" s="9"/>
      <c r="P5548" s="2"/>
      <c r="Q5548" s="27"/>
      <c r="R5548" s="2"/>
      <c r="S5548" s="2"/>
      <c r="T5548" s="2"/>
      <c r="U5548" s="2"/>
      <c r="V5548" s="2"/>
      <c r="W5548" s="2"/>
    </row>
    <row r="5549" spans="2:23" ht="15" customHeight="1" x14ac:dyDescent="0.35">
      <c r="B5549" s="349"/>
      <c r="C5549" s="715" t="str">
        <f t="shared" si="347"/>
        <v/>
      </c>
      <c r="D5549" s="458">
        <f>IF(ISNUMBER(Summary!$D$17), DATE(Summary!$D$17, 1, 1) + INT((ROW(B5511)-1)/24), DATE(2024, 1, 1) + INT((ROW(B5511)-1)/24))</f>
        <v>45521</v>
      </c>
      <c r="E5549" s="459">
        <v>0.58333333333333337</v>
      </c>
      <c r="F5549" s="780"/>
      <c r="G5549" s="780"/>
      <c r="H5549" s="460">
        <f t="shared" si="345"/>
        <v>0</v>
      </c>
      <c r="I5549" s="460">
        <f t="shared" si="346"/>
        <v>0</v>
      </c>
      <c r="J5549" s="460">
        <f t="shared" si="344"/>
        <v>0</v>
      </c>
      <c r="K5549" s="9"/>
      <c r="P5549" s="2"/>
      <c r="Q5549" s="27"/>
      <c r="R5549" s="2"/>
      <c r="S5549" s="2"/>
      <c r="T5549" s="2"/>
      <c r="U5549" s="2"/>
      <c r="V5549" s="2"/>
      <c r="W5549" s="2"/>
    </row>
    <row r="5550" spans="2:23" ht="15" customHeight="1" x14ac:dyDescent="0.35">
      <c r="B5550" s="349"/>
      <c r="C5550" s="715" t="str">
        <f t="shared" si="347"/>
        <v/>
      </c>
      <c r="D5550" s="458">
        <f>IF(ISNUMBER(Summary!$D$17), DATE(Summary!$D$17, 1, 1) + INT((ROW(B5512)-1)/24), DATE(2024, 1, 1) + INT((ROW(B5512)-1)/24))</f>
        <v>45521</v>
      </c>
      <c r="E5550" s="459">
        <v>0.62500000000000011</v>
      </c>
      <c r="F5550" s="780"/>
      <c r="G5550" s="780"/>
      <c r="H5550" s="460">
        <f t="shared" si="345"/>
        <v>0</v>
      </c>
      <c r="I5550" s="460">
        <f t="shared" si="346"/>
        <v>0</v>
      </c>
      <c r="J5550" s="460">
        <f t="shared" si="344"/>
        <v>0</v>
      </c>
      <c r="K5550" s="9"/>
      <c r="P5550" s="2"/>
      <c r="Q5550" s="27"/>
      <c r="R5550" s="2"/>
      <c r="S5550" s="2"/>
      <c r="T5550" s="2"/>
      <c r="U5550" s="2"/>
      <c r="V5550" s="2"/>
      <c r="W5550" s="2"/>
    </row>
    <row r="5551" spans="2:23" ht="15" customHeight="1" x14ac:dyDescent="0.35">
      <c r="B5551" s="349"/>
      <c r="C5551" s="715" t="str">
        <f t="shared" si="347"/>
        <v/>
      </c>
      <c r="D5551" s="458">
        <f>IF(ISNUMBER(Summary!$D$17), DATE(Summary!$D$17, 1, 1) + INT((ROW(B5513)-1)/24), DATE(2024, 1, 1) + INT((ROW(B5513)-1)/24))</f>
        <v>45521</v>
      </c>
      <c r="E5551" s="459">
        <v>0.66666666666666674</v>
      </c>
      <c r="F5551" s="780"/>
      <c r="G5551" s="780"/>
      <c r="H5551" s="460">
        <f t="shared" si="345"/>
        <v>0</v>
      </c>
      <c r="I5551" s="460">
        <f t="shared" si="346"/>
        <v>0</v>
      </c>
      <c r="J5551" s="460">
        <f t="shared" si="344"/>
        <v>0</v>
      </c>
      <c r="K5551" s="9"/>
      <c r="P5551" s="2"/>
      <c r="Q5551" s="27"/>
      <c r="R5551" s="2"/>
      <c r="S5551" s="2"/>
      <c r="T5551" s="2"/>
      <c r="U5551" s="2"/>
      <c r="V5551" s="2"/>
      <c r="W5551" s="2"/>
    </row>
    <row r="5552" spans="2:23" ht="15" customHeight="1" x14ac:dyDescent="0.35">
      <c r="B5552" s="349"/>
      <c r="C5552" s="715" t="str">
        <f t="shared" si="347"/>
        <v/>
      </c>
      <c r="D5552" s="458">
        <f>IF(ISNUMBER(Summary!$D$17), DATE(Summary!$D$17, 1, 1) + INT((ROW(B5514)-1)/24), DATE(2024, 1, 1) + INT((ROW(B5514)-1)/24))</f>
        <v>45521</v>
      </c>
      <c r="E5552" s="459">
        <v>0.70833333333333337</v>
      </c>
      <c r="F5552" s="780"/>
      <c r="G5552" s="780"/>
      <c r="H5552" s="460">
        <f t="shared" si="345"/>
        <v>0</v>
      </c>
      <c r="I5552" s="460">
        <f t="shared" si="346"/>
        <v>0</v>
      </c>
      <c r="J5552" s="460">
        <f t="shared" si="344"/>
        <v>0</v>
      </c>
      <c r="K5552" s="9"/>
      <c r="P5552" s="2"/>
      <c r="Q5552" s="27"/>
      <c r="R5552" s="2"/>
      <c r="S5552" s="2"/>
      <c r="T5552" s="2"/>
      <c r="U5552" s="2"/>
      <c r="V5552" s="2"/>
      <c r="W5552" s="2"/>
    </row>
    <row r="5553" spans="2:23" ht="15" customHeight="1" x14ac:dyDescent="0.35">
      <c r="B5553" s="349"/>
      <c r="C5553" s="715" t="str">
        <f t="shared" si="347"/>
        <v/>
      </c>
      <c r="D5553" s="458">
        <f>IF(ISNUMBER(Summary!$D$17), DATE(Summary!$D$17, 1, 1) + INT((ROW(B5515)-1)/24), DATE(2024, 1, 1) + INT((ROW(B5515)-1)/24))</f>
        <v>45521</v>
      </c>
      <c r="E5553" s="459">
        <v>0.75000000000000011</v>
      </c>
      <c r="F5553" s="780"/>
      <c r="G5553" s="780"/>
      <c r="H5553" s="460">
        <f t="shared" si="345"/>
        <v>0</v>
      </c>
      <c r="I5553" s="460">
        <f t="shared" si="346"/>
        <v>0</v>
      </c>
      <c r="J5553" s="460">
        <f t="shared" si="344"/>
        <v>0</v>
      </c>
      <c r="K5553" s="9"/>
      <c r="P5553" s="2"/>
      <c r="Q5553" s="27"/>
      <c r="R5553" s="2"/>
      <c r="S5553" s="2"/>
      <c r="T5553" s="2"/>
      <c r="U5553" s="2"/>
      <c r="V5553" s="2"/>
      <c r="W5553" s="2"/>
    </row>
    <row r="5554" spans="2:23" ht="15" customHeight="1" x14ac:dyDescent="0.35">
      <c r="B5554" s="349"/>
      <c r="C5554" s="715" t="str">
        <f t="shared" si="347"/>
        <v/>
      </c>
      <c r="D5554" s="458">
        <f>IF(ISNUMBER(Summary!$D$17), DATE(Summary!$D$17, 1, 1) + INT((ROW(B5516)-1)/24), DATE(2024, 1, 1) + INT((ROW(B5516)-1)/24))</f>
        <v>45521</v>
      </c>
      <c r="E5554" s="459">
        <v>0.79166666666666674</v>
      </c>
      <c r="F5554" s="780"/>
      <c r="G5554" s="780"/>
      <c r="H5554" s="460">
        <f t="shared" si="345"/>
        <v>0</v>
      </c>
      <c r="I5554" s="460">
        <f t="shared" si="346"/>
        <v>0</v>
      </c>
      <c r="J5554" s="460">
        <f t="shared" si="344"/>
        <v>0</v>
      </c>
      <c r="K5554" s="9"/>
      <c r="P5554" s="2"/>
      <c r="Q5554" s="27"/>
      <c r="R5554" s="2"/>
      <c r="S5554" s="2"/>
      <c r="T5554" s="2"/>
      <c r="U5554" s="2"/>
      <c r="V5554" s="2"/>
      <c r="W5554" s="2"/>
    </row>
    <row r="5555" spans="2:23" ht="15" customHeight="1" x14ac:dyDescent="0.35">
      <c r="B5555" s="349"/>
      <c r="C5555" s="715" t="str">
        <f t="shared" si="347"/>
        <v/>
      </c>
      <c r="D5555" s="458">
        <f>IF(ISNUMBER(Summary!$D$17), DATE(Summary!$D$17, 1, 1) + INT((ROW(B5517)-1)/24), DATE(2024, 1, 1) + INT((ROW(B5517)-1)/24))</f>
        <v>45521</v>
      </c>
      <c r="E5555" s="459">
        <v>0.83333333333333337</v>
      </c>
      <c r="F5555" s="780"/>
      <c r="G5555" s="780"/>
      <c r="H5555" s="460">
        <f t="shared" si="345"/>
        <v>0</v>
      </c>
      <c r="I5555" s="460">
        <f t="shared" si="346"/>
        <v>0</v>
      </c>
      <c r="J5555" s="460">
        <f t="shared" si="344"/>
        <v>0</v>
      </c>
      <c r="K5555" s="9"/>
      <c r="P5555" s="2"/>
      <c r="Q5555" s="27"/>
      <c r="R5555" s="2"/>
      <c r="S5555" s="2"/>
      <c r="T5555" s="2"/>
      <c r="U5555" s="2"/>
      <c r="V5555" s="2"/>
      <c r="W5555" s="2"/>
    </row>
    <row r="5556" spans="2:23" ht="15" customHeight="1" x14ac:dyDescent="0.35">
      <c r="B5556" s="349"/>
      <c r="C5556" s="715" t="str">
        <f t="shared" si="347"/>
        <v/>
      </c>
      <c r="D5556" s="458">
        <f>IF(ISNUMBER(Summary!$D$17), DATE(Summary!$D$17, 1, 1) + INT((ROW(B5518)-1)/24), DATE(2024, 1, 1) + INT((ROW(B5518)-1)/24))</f>
        <v>45521</v>
      </c>
      <c r="E5556" s="459">
        <v>0.87500000000000011</v>
      </c>
      <c r="F5556" s="780"/>
      <c r="G5556" s="780"/>
      <c r="H5556" s="460">
        <f t="shared" si="345"/>
        <v>0</v>
      </c>
      <c r="I5556" s="460">
        <f t="shared" si="346"/>
        <v>0</v>
      </c>
      <c r="J5556" s="460">
        <f t="shared" si="344"/>
        <v>0</v>
      </c>
      <c r="K5556" s="9"/>
      <c r="P5556" s="2"/>
      <c r="Q5556" s="27"/>
      <c r="R5556" s="2"/>
      <c r="S5556" s="2"/>
      <c r="T5556" s="2"/>
      <c r="U5556" s="2"/>
      <c r="V5556" s="2"/>
      <c r="W5556" s="2"/>
    </row>
    <row r="5557" spans="2:23" ht="15" customHeight="1" x14ac:dyDescent="0.35">
      <c r="B5557" s="349"/>
      <c r="C5557" s="715" t="str">
        <f t="shared" si="347"/>
        <v/>
      </c>
      <c r="D5557" s="458">
        <f>IF(ISNUMBER(Summary!$D$17), DATE(Summary!$D$17, 1, 1) + INT((ROW(B5519)-1)/24), DATE(2024, 1, 1) + INT((ROW(B5519)-1)/24))</f>
        <v>45521</v>
      </c>
      <c r="E5557" s="459">
        <v>0.91666666666666674</v>
      </c>
      <c r="F5557" s="780"/>
      <c r="G5557" s="780"/>
      <c r="H5557" s="460">
        <f t="shared" si="345"/>
        <v>0</v>
      </c>
      <c r="I5557" s="460">
        <f t="shared" si="346"/>
        <v>0</v>
      </c>
      <c r="J5557" s="460">
        <f t="shared" si="344"/>
        <v>0</v>
      </c>
      <c r="K5557" s="9"/>
      <c r="P5557" s="2"/>
      <c r="Q5557" s="27"/>
      <c r="R5557" s="2"/>
      <c r="S5557" s="2"/>
      <c r="T5557" s="2"/>
      <c r="U5557" s="2"/>
      <c r="V5557" s="2"/>
      <c r="W5557" s="2"/>
    </row>
    <row r="5558" spans="2:23" ht="15" customHeight="1" x14ac:dyDescent="0.35">
      <c r="B5558" s="349"/>
      <c r="C5558" s="715" t="str">
        <f t="shared" si="347"/>
        <v/>
      </c>
      <c r="D5558" s="458">
        <f>IF(ISNUMBER(Summary!$D$17), DATE(Summary!$D$17, 1, 1) + INT((ROW(B5520)-1)/24), DATE(2024, 1, 1) + INT((ROW(B5520)-1)/24))</f>
        <v>45521</v>
      </c>
      <c r="E5558" s="459">
        <v>0.95833333333333337</v>
      </c>
      <c r="F5558" s="780"/>
      <c r="G5558" s="780"/>
      <c r="H5558" s="460">
        <f t="shared" si="345"/>
        <v>0</v>
      </c>
      <c r="I5558" s="460">
        <f t="shared" si="346"/>
        <v>0</v>
      </c>
      <c r="J5558" s="460">
        <f t="shared" si="344"/>
        <v>0</v>
      </c>
      <c r="K5558" s="9"/>
      <c r="P5558" s="2"/>
      <c r="Q5558" s="27"/>
      <c r="R5558" s="2"/>
      <c r="S5558" s="2"/>
      <c r="T5558" s="2"/>
      <c r="U5558" s="2"/>
      <c r="V5558" s="2"/>
      <c r="W5558" s="2"/>
    </row>
    <row r="5559" spans="2:23" ht="15" customHeight="1" x14ac:dyDescent="0.35">
      <c r="B5559" s="457"/>
      <c r="C5559" s="715">
        <f t="shared" si="347"/>
        <v>45522</v>
      </c>
      <c r="D5559" s="458">
        <f>IF(ISNUMBER(Summary!$D$17), DATE(Summary!$D$17, 1, 1) + INT((ROW(B5521)-1)/24), DATE(2024, 1, 1) + INT((ROW(B5521)-1)/24))</f>
        <v>45522</v>
      </c>
      <c r="E5559" s="459">
        <v>3.1225022567582528E-17</v>
      </c>
      <c r="F5559" s="780"/>
      <c r="G5559" s="780"/>
      <c r="H5559" s="460">
        <f t="shared" si="345"/>
        <v>0</v>
      </c>
      <c r="I5559" s="460">
        <f t="shared" si="346"/>
        <v>0</v>
      </c>
      <c r="J5559" s="460">
        <f t="shared" si="344"/>
        <v>0</v>
      </c>
      <c r="K5559" s="9"/>
      <c r="P5559" s="2"/>
      <c r="Q5559" s="27"/>
      <c r="R5559" s="2"/>
      <c r="S5559" s="2"/>
      <c r="T5559" s="2"/>
      <c r="U5559" s="2"/>
      <c r="V5559" s="2"/>
      <c r="W5559" s="2"/>
    </row>
    <row r="5560" spans="2:23" ht="15" customHeight="1" x14ac:dyDescent="0.35">
      <c r="B5560" s="349"/>
      <c r="C5560" s="715" t="str">
        <f t="shared" si="347"/>
        <v/>
      </c>
      <c r="D5560" s="458">
        <f>IF(ISNUMBER(Summary!$D$17), DATE(Summary!$D$17, 1, 1) + INT((ROW(B5522)-1)/24), DATE(2024, 1, 1) + INT((ROW(B5522)-1)/24))</f>
        <v>45522</v>
      </c>
      <c r="E5560" s="459">
        <v>4.1666666666666699E-2</v>
      </c>
      <c r="F5560" s="780"/>
      <c r="G5560" s="780"/>
      <c r="H5560" s="460">
        <f t="shared" si="345"/>
        <v>0</v>
      </c>
      <c r="I5560" s="460">
        <f t="shared" si="346"/>
        <v>0</v>
      </c>
      <c r="J5560" s="460">
        <f t="shared" si="344"/>
        <v>0</v>
      </c>
      <c r="K5560" s="9"/>
      <c r="P5560" s="2"/>
      <c r="Q5560" s="27"/>
      <c r="R5560" s="2"/>
      <c r="S5560" s="2"/>
      <c r="T5560" s="2"/>
      <c r="U5560" s="2"/>
      <c r="V5560" s="2"/>
      <c r="W5560" s="2"/>
    </row>
    <row r="5561" spans="2:23" ht="15" customHeight="1" x14ac:dyDescent="0.35">
      <c r="B5561" s="349"/>
      <c r="C5561" s="715" t="str">
        <f t="shared" si="347"/>
        <v/>
      </c>
      <c r="D5561" s="458">
        <f>IF(ISNUMBER(Summary!$D$17), DATE(Summary!$D$17, 1, 1) + INT((ROW(B5523)-1)/24), DATE(2024, 1, 1) + INT((ROW(B5523)-1)/24))</f>
        <v>45522</v>
      </c>
      <c r="E5561" s="459">
        <v>8.333333333333337E-2</v>
      </c>
      <c r="F5561" s="780"/>
      <c r="G5561" s="780"/>
      <c r="H5561" s="460">
        <f t="shared" si="345"/>
        <v>0</v>
      </c>
      <c r="I5561" s="460">
        <f t="shared" si="346"/>
        <v>0</v>
      </c>
      <c r="J5561" s="460">
        <f t="shared" si="344"/>
        <v>0</v>
      </c>
      <c r="K5561" s="9"/>
      <c r="P5561" s="2"/>
      <c r="Q5561" s="27"/>
      <c r="R5561" s="2"/>
      <c r="S5561" s="2"/>
      <c r="T5561" s="2"/>
      <c r="U5561" s="2"/>
      <c r="V5561" s="2"/>
      <c r="W5561" s="2"/>
    </row>
    <row r="5562" spans="2:23" ht="15" customHeight="1" x14ac:dyDescent="0.35">
      <c r="B5562" s="349"/>
      <c r="C5562" s="715" t="str">
        <f t="shared" si="347"/>
        <v/>
      </c>
      <c r="D5562" s="458">
        <f>IF(ISNUMBER(Summary!$D$17), DATE(Summary!$D$17, 1, 1) + INT((ROW(B5524)-1)/24), DATE(2024, 1, 1) + INT((ROW(B5524)-1)/24))</f>
        <v>45522</v>
      </c>
      <c r="E5562" s="459">
        <v>0.12500000000000006</v>
      </c>
      <c r="F5562" s="780"/>
      <c r="G5562" s="780"/>
      <c r="H5562" s="460">
        <f t="shared" si="345"/>
        <v>0</v>
      </c>
      <c r="I5562" s="460">
        <f t="shared" si="346"/>
        <v>0</v>
      </c>
      <c r="J5562" s="460">
        <f t="shared" si="344"/>
        <v>0</v>
      </c>
      <c r="K5562" s="9"/>
      <c r="P5562" s="2"/>
      <c r="Q5562" s="27"/>
      <c r="R5562" s="2"/>
      <c r="S5562" s="2"/>
      <c r="T5562" s="2"/>
      <c r="U5562" s="2"/>
      <c r="V5562" s="2"/>
      <c r="W5562" s="2"/>
    </row>
    <row r="5563" spans="2:23" ht="15" customHeight="1" x14ac:dyDescent="0.35">
      <c r="B5563" s="349"/>
      <c r="C5563" s="715" t="str">
        <f t="shared" si="347"/>
        <v/>
      </c>
      <c r="D5563" s="458">
        <f>IF(ISNUMBER(Summary!$D$17), DATE(Summary!$D$17, 1, 1) + INT((ROW(B5525)-1)/24), DATE(2024, 1, 1) + INT((ROW(B5525)-1)/24))</f>
        <v>45522</v>
      </c>
      <c r="E5563" s="459">
        <v>0.16666666666666669</v>
      </c>
      <c r="F5563" s="780"/>
      <c r="G5563" s="780"/>
      <c r="H5563" s="460">
        <f t="shared" si="345"/>
        <v>0</v>
      </c>
      <c r="I5563" s="460">
        <f t="shared" si="346"/>
        <v>0</v>
      </c>
      <c r="J5563" s="460">
        <f t="shared" si="344"/>
        <v>0</v>
      </c>
      <c r="K5563" s="9"/>
      <c r="P5563" s="2"/>
      <c r="Q5563" s="27"/>
      <c r="R5563" s="2"/>
      <c r="S5563" s="2"/>
      <c r="T5563" s="2"/>
      <c r="U5563" s="2"/>
      <c r="V5563" s="2"/>
      <c r="W5563" s="2"/>
    </row>
    <row r="5564" spans="2:23" ht="15" customHeight="1" x14ac:dyDescent="0.35">
      <c r="B5564" s="349"/>
      <c r="C5564" s="715" t="str">
        <f t="shared" si="347"/>
        <v/>
      </c>
      <c r="D5564" s="458">
        <f>IF(ISNUMBER(Summary!$D$17), DATE(Summary!$D$17, 1, 1) + INT((ROW(B5526)-1)/24), DATE(2024, 1, 1) + INT((ROW(B5526)-1)/24))</f>
        <v>45522</v>
      </c>
      <c r="E5564" s="459">
        <v>0.20833333333333337</v>
      </c>
      <c r="F5564" s="780"/>
      <c r="G5564" s="780"/>
      <c r="H5564" s="460">
        <f t="shared" si="345"/>
        <v>0</v>
      </c>
      <c r="I5564" s="460">
        <f t="shared" si="346"/>
        <v>0</v>
      </c>
      <c r="J5564" s="460">
        <f t="shared" si="344"/>
        <v>0</v>
      </c>
      <c r="K5564" s="9"/>
      <c r="P5564" s="2"/>
      <c r="Q5564" s="27"/>
      <c r="R5564" s="2"/>
      <c r="S5564" s="2"/>
      <c r="T5564" s="2"/>
      <c r="U5564" s="2"/>
      <c r="V5564" s="2"/>
      <c r="W5564" s="2"/>
    </row>
    <row r="5565" spans="2:23" ht="15" customHeight="1" x14ac:dyDescent="0.35">
      <c r="B5565" s="349"/>
      <c r="C5565" s="715" t="str">
        <f t="shared" si="347"/>
        <v/>
      </c>
      <c r="D5565" s="458">
        <f>IF(ISNUMBER(Summary!$D$17), DATE(Summary!$D$17, 1, 1) + INT((ROW(B5527)-1)/24), DATE(2024, 1, 1) + INT((ROW(B5527)-1)/24))</f>
        <v>45522</v>
      </c>
      <c r="E5565" s="459">
        <v>0.25</v>
      </c>
      <c r="F5565" s="780"/>
      <c r="G5565" s="780"/>
      <c r="H5565" s="460">
        <f t="shared" si="345"/>
        <v>0</v>
      </c>
      <c r="I5565" s="460">
        <f t="shared" si="346"/>
        <v>0</v>
      </c>
      <c r="J5565" s="460">
        <f t="shared" si="344"/>
        <v>0</v>
      </c>
      <c r="K5565" s="9"/>
      <c r="P5565" s="2"/>
      <c r="Q5565" s="27"/>
      <c r="R5565" s="2"/>
      <c r="S5565" s="2"/>
      <c r="T5565" s="2"/>
      <c r="U5565" s="2"/>
      <c r="V5565" s="2"/>
      <c r="W5565" s="2"/>
    </row>
    <row r="5566" spans="2:23" ht="15" customHeight="1" x14ac:dyDescent="0.35">
      <c r="B5566" s="349"/>
      <c r="C5566" s="715" t="str">
        <f t="shared" si="347"/>
        <v/>
      </c>
      <c r="D5566" s="458">
        <f>IF(ISNUMBER(Summary!$D$17), DATE(Summary!$D$17, 1, 1) + INT((ROW(B5528)-1)/24), DATE(2024, 1, 1) + INT((ROW(B5528)-1)/24))</f>
        <v>45522</v>
      </c>
      <c r="E5566" s="459">
        <v>0.29166666666666669</v>
      </c>
      <c r="F5566" s="780"/>
      <c r="G5566" s="780"/>
      <c r="H5566" s="460">
        <f t="shared" si="345"/>
        <v>0</v>
      </c>
      <c r="I5566" s="460">
        <f t="shared" si="346"/>
        <v>0</v>
      </c>
      <c r="J5566" s="460">
        <f t="shared" si="344"/>
        <v>0</v>
      </c>
      <c r="K5566" s="9"/>
      <c r="P5566" s="2"/>
      <c r="Q5566" s="27"/>
      <c r="R5566" s="2"/>
      <c r="S5566" s="2"/>
      <c r="T5566" s="2"/>
      <c r="U5566" s="2"/>
      <c r="V5566" s="2"/>
      <c r="W5566" s="2"/>
    </row>
    <row r="5567" spans="2:23" ht="15" customHeight="1" x14ac:dyDescent="0.35">
      <c r="B5567" s="349"/>
      <c r="C5567" s="715" t="str">
        <f t="shared" si="347"/>
        <v/>
      </c>
      <c r="D5567" s="458">
        <f>IF(ISNUMBER(Summary!$D$17), DATE(Summary!$D$17, 1, 1) + INT((ROW(B5529)-1)/24), DATE(2024, 1, 1) + INT((ROW(B5529)-1)/24))</f>
        <v>45522</v>
      </c>
      <c r="E5567" s="459">
        <v>0.33333333333333337</v>
      </c>
      <c r="F5567" s="780"/>
      <c r="G5567" s="780"/>
      <c r="H5567" s="460">
        <f t="shared" si="345"/>
        <v>0</v>
      </c>
      <c r="I5567" s="460">
        <f t="shared" si="346"/>
        <v>0</v>
      </c>
      <c r="J5567" s="460">
        <f t="shared" si="344"/>
        <v>0</v>
      </c>
      <c r="K5567" s="9"/>
      <c r="P5567" s="2"/>
      <c r="Q5567" s="27"/>
      <c r="R5567" s="2"/>
      <c r="S5567" s="2"/>
      <c r="T5567" s="2"/>
      <c r="U5567" s="2"/>
      <c r="V5567" s="2"/>
      <c r="W5567" s="2"/>
    </row>
    <row r="5568" spans="2:23" ht="15" customHeight="1" x14ac:dyDescent="0.35">
      <c r="B5568" s="349"/>
      <c r="C5568" s="715" t="str">
        <f t="shared" si="347"/>
        <v/>
      </c>
      <c r="D5568" s="458">
        <f>IF(ISNUMBER(Summary!$D$17), DATE(Summary!$D$17, 1, 1) + INT((ROW(B5530)-1)/24), DATE(2024, 1, 1) + INT((ROW(B5530)-1)/24))</f>
        <v>45522</v>
      </c>
      <c r="E5568" s="459">
        <v>0.375</v>
      </c>
      <c r="F5568" s="780"/>
      <c r="G5568" s="780"/>
      <c r="H5568" s="460">
        <f t="shared" si="345"/>
        <v>0</v>
      </c>
      <c r="I5568" s="460">
        <f t="shared" si="346"/>
        <v>0</v>
      </c>
      <c r="J5568" s="460">
        <f t="shared" ref="J5568:J5631" si="348">G5568-H5568</f>
        <v>0</v>
      </c>
      <c r="K5568" s="9"/>
      <c r="P5568" s="2"/>
      <c r="Q5568" s="27"/>
      <c r="R5568" s="2"/>
      <c r="S5568" s="2"/>
      <c r="T5568" s="2"/>
      <c r="U5568" s="2"/>
      <c r="V5568" s="2"/>
      <c r="W5568" s="2"/>
    </row>
    <row r="5569" spans="2:23" ht="15" customHeight="1" x14ac:dyDescent="0.35">
      <c r="B5569" s="349"/>
      <c r="C5569" s="715" t="str">
        <f t="shared" si="347"/>
        <v/>
      </c>
      <c r="D5569" s="458">
        <f>IF(ISNUMBER(Summary!$D$17), DATE(Summary!$D$17, 1, 1) + INT((ROW(B5531)-1)/24), DATE(2024, 1, 1) + INT((ROW(B5531)-1)/24))</f>
        <v>45522</v>
      </c>
      <c r="E5569" s="459">
        <v>0.41666666666666669</v>
      </c>
      <c r="F5569" s="780"/>
      <c r="G5569" s="780"/>
      <c r="H5569" s="460">
        <f t="shared" si="345"/>
        <v>0</v>
      </c>
      <c r="I5569" s="460">
        <f t="shared" si="346"/>
        <v>0</v>
      </c>
      <c r="J5569" s="460">
        <f t="shared" si="348"/>
        <v>0</v>
      </c>
      <c r="K5569" s="9"/>
      <c r="P5569" s="2"/>
      <c r="Q5569" s="27"/>
      <c r="R5569" s="2"/>
      <c r="S5569" s="2"/>
      <c r="T5569" s="2"/>
      <c r="U5569" s="2"/>
      <c r="V5569" s="2"/>
      <c r="W5569" s="2"/>
    </row>
    <row r="5570" spans="2:23" ht="15" customHeight="1" x14ac:dyDescent="0.35">
      <c r="B5570" s="349"/>
      <c r="C5570" s="715" t="str">
        <f t="shared" si="347"/>
        <v/>
      </c>
      <c r="D5570" s="458">
        <f>IF(ISNUMBER(Summary!$D$17), DATE(Summary!$D$17, 1, 1) + INT((ROW(B5532)-1)/24), DATE(2024, 1, 1) + INT((ROW(B5532)-1)/24))</f>
        <v>45522</v>
      </c>
      <c r="E5570" s="459">
        <v>0.45833333333333337</v>
      </c>
      <c r="F5570" s="780"/>
      <c r="G5570" s="780"/>
      <c r="H5570" s="460">
        <f t="shared" si="345"/>
        <v>0</v>
      </c>
      <c r="I5570" s="460">
        <f t="shared" si="346"/>
        <v>0</v>
      </c>
      <c r="J5570" s="460">
        <f t="shared" si="348"/>
        <v>0</v>
      </c>
      <c r="K5570" s="9"/>
      <c r="P5570" s="2"/>
      <c r="Q5570" s="27"/>
      <c r="R5570" s="2"/>
      <c r="S5570" s="2"/>
      <c r="T5570" s="2"/>
      <c r="U5570" s="2"/>
      <c r="V5570" s="2"/>
      <c r="W5570" s="2"/>
    </row>
    <row r="5571" spans="2:23" ht="15" customHeight="1" x14ac:dyDescent="0.35">
      <c r="B5571" s="349"/>
      <c r="C5571" s="715" t="str">
        <f t="shared" si="347"/>
        <v/>
      </c>
      <c r="D5571" s="458">
        <f>IF(ISNUMBER(Summary!$D$17), DATE(Summary!$D$17, 1, 1) + INT((ROW(B5533)-1)/24), DATE(2024, 1, 1) + INT((ROW(B5533)-1)/24))</f>
        <v>45522</v>
      </c>
      <c r="E5571" s="459">
        <v>0.50000000000000011</v>
      </c>
      <c r="F5571" s="780"/>
      <c r="G5571" s="780"/>
      <c r="H5571" s="460">
        <f t="shared" si="345"/>
        <v>0</v>
      </c>
      <c r="I5571" s="460">
        <f t="shared" si="346"/>
        <v>0</v>
      </c>
      <c r="J5571" s="460">
        <f t="shared" si="348"/>
        <v>0</v>
      </c>
      <c r="K5571" s="9"/>
      <c r="P5571" s="2"/>
      <c r="Q5571" s="27"/>
      <c r="R5571" s="2"/>
      <c r="S5571" s="2"/>
      <c r="T5571" s="2"/>
      <c r="U5571" s="2"/>
      <c r="V5571" s="2"/>
      <c r="W5571" s="2"/>
    </row>
    <row r="5572" spans="2:23" ht="15" customHeight="1" x14ac:dyDescent="0.35">
      <c r="B5572" s="349"/>
      <c r="C5572" s="715" t="str">
        <f t="shared" si="347"/>
        <v/>
      </c>
      <c r="D5572" s="458">
        <f>IF(ISNUMBER(Summary!$D$17), DATE(Summary!$D$17, 1, 1) + INT((ROW(B5534)-1)/24), DATE(2024, 1, 1) + INT((ROW(B5534)-1)/24))</f>
        <v>45522</v>
      </c>
      <c r="E5572" s="459">
        <v>0.54166666666666674</v>
      </c>
      <c r="F5572" s="780"/>
      <c r="G5572" s="780"/>
      <c r="H5572" s="460">
        <f t="shared" si="345"/>
        <v>0</v>
      </c>
      <c r="I5572" s="460">
        <f t="shared" si="346"/>
        <v>0</v>
      </c>
      <c r="J5572" s="460">
        <f t="shared" si="348"/>
        <v>0</v>
      </c>
      <c r="K5572" s="9"/>
      <c r="P5572" s="2"/>
      <c r="Q5572" s="27"/>
      <c r="R5572" s="2"/>
      <c r="S5572" s="2"/>
      <c r="T5572" s="2"/>
      <c r="U5572" s="2"/>
      <c r="V5572" s="2"/>
      <c r="W5572" s="2"/>
    </row>
    <row r="5573" spans="2:23" ht="15" customHeight="1" x14ac:dyDescent="0.35">
      <c r="B5573" s="349"/>
      <c r="C5573" s="715" t="str">
        <f t="shared" si="347"/>
        <v/>
      </c>
      <c r="D5573" s="458">
        <f>IF(ISNUMBER(Summary!$D$17), DATE(Summary!$D$17, 1, 1) + INT((ROW(B5535)-1)/24), DATE(2024, 1, 1) + INT((ROW(B5535)-1)/24))</f>
        <v>45522</v>
      </c>
      <c r="E5573" s="459">
        <v>0.58333333333333337</v>
      </c>
      <c r="F5573" s="780"/>
      <c r="G5573" s="780"/>
      <c r="H5573" s="460">
        <f t="shared" si="345"/>
        <v>0</v>
      </c>
      <c r="I5573" s="460">
        <f t="shared" si="346"/>
        <v>0</v>
      </c>
      <c r="J5573" s="460">
        <f t="shared" si="348"/>
        <v>0</v>
      </c>
      <c r="K5573" s="9"/>
      <c r="P5573" s="2"/>
      <c r="Q5573" s="27"/>
      <c r="R5573" s="2"/>
      <c r="S5573" s="2"/>
      <c r="T5573" s="2"/>
      <c r="U5573" s="2"/>
      <c r="V5573" s="2"/>
      <c r="W5573" s="2"/>
    </row>
    <row r="5574" spans="2:23" ht="15" customHeight="1" x14ac:dyDescent="0.35">
      <c r="B5574" s="349"/>
      <c r="C5574" s="715" t="str">
        <f t="shared" si="347"/>
        <v/>
      </c>
      <c r="D5574" s="458">
        <f>IF(ISNUMBER(Summary!$D$17), DATE(Summary!$D$17, 1, 1) + INT((ROW(B5536)-1)/24), DATE(2024, 1, 1) + INT((ROW(B5536)-1)/24))</f>
        <v>45522</v>
      </c>
      <c r="E5574" s="459">
        <v>0.62500000000000011</v>
      </c>
      <c r="F5574" s="780"/>
      <c r="G5574" s="780"/>
      <c r="H5574" s="460">
        <f t="shared" si="345"/>
        <v>0</v>
      </c>
      <c r="I5574" s="460">
        <f t="shared" si="346"/>
        <v>0</v>
      </c>
      <c r="J5574" s="460">
        <f t="shared" si="348"/>
        <v>0</v>
      </c>
      <c r="K5574" s="9"/>
      <c r="P5574" s="2"/>
      <c r="Q5574" s="27"/>
      <c r="R5574" s="2"/>
      <c r="S5574" s="2"/>
      <c r="T5574" s="2"/>
      <c r="U5574" s="2"/>
      <c r="V5574" s="2"/>
      <c r="W5574" s="2"/>
    </row>
    <row r="5575" spans="2:23" ht="15" customHeight="1" x14ac:dyDescent="0.35">
      <c r="B5575" s="349"/>
      <c r="C5575" s="715" t="str">
        <f t="shared" si="347"/>
        <v/>
      </c>
      <c r="D5575" s="458">
        <f>IF(ISNUMBER(Summary!$D$17), DATE(Summary!$D$17, 1, 1) + INT((ROW(B5537)-1)/24), DATE(2024, 1, 1) + INT((ROW(B5537)-1)/24))</f>
        <v>45522</v>
      </c>
      <c r="E5575" s="459">
        <v>0.66666666666666674</v>
      </c>
      <c r="F5575" s="780"/>
      <c r="G5575" s="780"/>
      <c r="H5575" s="460">
        <f t="shared" si="345"/>
        <v>0</v>
      </c>
      <c r="I5575" s="460">
        <f t="shared" si="346"/>
        <v>0</v>
      </c>
      <c r="J5575" s="460">
        <f t="shared" si="348"/>
        <v>0</v>
      </c>
      <c r="K5575" s="9"/>
      <c r="P5575" s="2"/>
      <c r="Q5575" s="27"/>
      <c r="R5575" s="2"/>
      <c r="S5575" s="2"/>
      <c r="T5575" s="2"/>
      <c r="U5575" s="2"/>
      <c r="V5575" s="2"/>
      <c r="W5575" s="2"/>
    </row>
    <row r="5576" spans="2:23" ht="15" customHeight="1" x14ac:dyDescent="0.35">
      <c r="B5576" s="349"/>
      <c r="C5576" s="715" t="str">
        <f t="shared" si="347"/>
        <v/>
      </c>
      <c r="D5576" s="458">
        <f>IF(ISNUMBER(Summary!$D$17), DATE(Summary!$D$17, 1, 1) + INT((ROW(B5538)-1)/24), DATE(2024, 1, 1) + INT((ROW(B5538)-1)/24))</f>
        <v>45522</v>
      </c>
      <c r="E5576" s="459">
        <v>0.70833333333333337</v>
      </c>
      <c r="F5576" s="780"/>
      <c r="G5576" s="780"/>
      <c r="H5576" s="460">
        <f t="shared" si="345"/>
        <v>0</v>
      </c>
      <c r="I5576" s="460">
        <f t="shared" si="346"/>
        <v>0</v>
      </c>
      <c r="J5576" s="460">
        <f t="shared" si="348"/>
        <v>0</v>
      </c>
      <c r="K5576" s="9"/>
      <c r="P5576" s="2"/>
      <c r="Q5576" s="27"/>
      <c r="R5576" s="2"/>
      <c r="S5576" s="2"/>
      <c r="T5576" s="2"/>
      <c r="U5576" s="2"/>
      <c r="V5576" s="2"/>
      <c r="W5576" s="2"/>
    </row>
    <row r="5577" spans="2:23" ht="15" customHeight="1" x14ac:dyDescent="0.35">
      <c r="B5577" s="349"/>
      <c r="C5577" s="715" t="str">
        <f t="shared" si="347"/>
        <v/>
      </c>
      <c r="D5577" s="458">
        <f>IF(ISNUMBER(Summary!$D$17), DATE(Summary!$D$17, 1, 1) + INT((ROW(B5539)-1)/24), DATE(2024, 1, 1) + INT((ROW(B5539)-1)/24))</f>
        <v>45522</v>
      </c>
      <c r="E5577" s="459">
        <v>0.75000000000000011</v>
      </c>
      <c r="F5577" s="780"/>
      <c r="G5577" s="780"/>
      <c r="H5577" s="460">
        <f t="shared" si="345"/>
        <v>0</v>
      </c>
      <c r="I5577" s="460">
        <f t="shared" si="346"/>
        <v>0</v>
      </c>
      <c r="J5577" s="460">
        <f t="shared" si="348"/>
        <v>0</v>
      </c>
      <c r="K5577" s="9"/>
      <c r="P5577" s="2"/>
      <c r="Q5577" s="27"/>
      <c r="R5577" s="2"/>
      <c r="S5577" s="2"/>
      <c r="T5577" s="2"/>
      <c r="U5577" s="2"/>
      <c r="V5577" s="2"/>
      <c r="W5577" s="2"/>
    </row>
    <row r="5578" spans="2:23" ht="15" customHeight="1" x14ac:dyDescent="0.35">
      <c r="B5578" s="349"/>
      <c r="C5578" s="715" t="str">
        <f t="shared" si="347"/>
        <v/>
      </c>
      <c r="D5578" s="458">
        <f>IF(ISNUMBER(Summary!$D$17), DATE(Summary!$D$17, 1, 1) + INT((ROW(B5540)-1)/24), DATE(2024, 1, 1) + INT((ROW(B5540)-1)/24))</f>
        <v>45522</v>
      </c>
      <c r="E5578" s="459">
        <v>0.79166666666666674</v>
      </c>
      <c r="F5578" s="780"/>
      <c r="G5578" s="780"/>
      <c r="H5578" s="460">
        <f t="shared" si="345"/>
        <v>0</v>
      </c>
      <c r="I5578" s="460">
        <f t="shared" si="346"/>
        <v>0</v>
      </c>
      <c r="J5578" s="460">
        <f t="shared" si="348"/>
        <v>0</v>
      </c>
      <c r="K5578" s="9"/>
      <c r="P5578" s="2"/>
      <c r="Q5578" s="27"/>
      <c r="R5578" s="2"/>
      <c r="S5578" s="2"/>
      <c r="T5578" s="2"/>
      <c r="U5578" s="2"/>
      <c r="V5578" s="2"/>
      <c r="W5578" s="2"/>
    </row>
    <row r="5579" spans="2:23" ht="15" customHeight="1" x14ac:dyDescent="0.35">
      <c r="B5579" s="349"/>
      <c r="C5579" s="715" t="str">
        <f t="shared" si="347"/>
        <v/>
      </c>
      <c r="D5579" s="458">
        <f>IF(ISNUMBER(Summary!$D$17), DATE(Summary!$D$17, 1, 1) + INT((ROW(B5541)-1)/24), DATE(2024, 1, 1) + INT((ROW(B5541)-1)/24))</f>
        <v>45522</v>
      </c>
      <c r="E5579" s="459">
        <v>0.83333333333333337</v>
      </c>
      <c r="F5579" s="780"/>
      <c r="G5579" s="780"/>
      <c r="H5579" s="460">
        <f t="shared" si="345"/>
        <v>0</v>
      </c>
      <c r="I5579" s="460">
        <f t="shared" si="346"/>
        <v>0</v>
      </c>
      <c r="J5579" s="460">
        <f t="shared" si="348"/>
        <v>0</v>
      </c>
      <c r="K5579" s="9"/>
      <c r="P5579" s="2"/>
      <c r="Q5579" s="27"/>
      <c r="R5579" s="2"/>
      <c r="S5579" s="2"/>
      <c r="T5579" s="2"/>
      <c r="U5579" s="2"/>
      <c r="V5579" s="2"/>
      <c r="W5579" s="2"/>
    </row>
    <row r="5580" spans="2:23" ht="15" customHeight="1" x14ac:dyDescent="0.35">
      <c r="B5580" s="349"/>
      <c r="C5580" s="715" t="str">
        <f t="shared" si="347"/>
        <v/>
      </c>
      <c r="D5580" s="458">
        <f>IF(ISNUMBER(Summary!$D$17), DATE(Summary!$D$17, 1, 1) + INT((ROW(B5542)-1)/24), DATE(2024, 1, 1) + INT((ROW(B5542)-1)/24))</f>
        <v>45522</v>
      </c>
      <c r="E5580" s="459">
        <v>0.87500000000000011</v>
      </c>
      <c r="F5580" s="780"/>
      <c r="G5580" s="780"/>
      <c r="H5580" s="460">
        <f t="shared" si="345"/>
        <v>0</v>
      </c>
      <c r="I5580" s="460">
        <f t="shared" si="346"/>
        <v>0</v>
      </c>
      <c r="J5580" s="460">
        <f t="shared" si="348"/>
        <v>0</v>
      </c>
      <c r="K5580" s="9"/>
      <c r="P5580" s="2"/>
      <c r="Q5580" s="27"/>
      <c r="R5580" s="2"/>
      <c r="S5580" s="2"/>
      <c r="T5580" s="2"/>
      <c r="U5580" s="2"/>
      <c r="V5580" s="2"/>
      <c r="W5580" s="2"/>
    </row>
    <row r="5581" spans="2:23" ht="15" customHeight="1" x14ac:dyDescent="0.35">
      <c r="B5581" s="349"/>
      <c r="C5581" s="715" t="str">
        <f t="shared" si="347"/>
        <v/>
      </c>
      <c r="D5581" s="458">
        <f>IF(ISNUMBER(Summary!$D$17), DATE(Summary!$D$17, 1, 1) + INT((ROW(B5543)-1)/24), DATE(2024, 1, 1) + INT((ROW(B5543)-1)/24))</f>
        <v>45522</v>
      </c>
      <c r="E5581" s="459">
        <v>0.91666666666666674</v>
      </c>
      <c r="F5581" s="780"/>
      <c r="G5581" s="780"/>
      <c r="H5581" s="460">
        <f t="shared" si="345"/>
        <v>0</v>
      </c>
      <c r="I5581" s="460">
        <f t="shared" si="346"/>
        <v>0</v>
      </c>
      <c r="J5581" s="460">
        <f t="shared" si="348"/>
        <v>0</v>
      </c>
      <c r="K5581" s="9"/>
      <c r="P5581" s="2"/>
      <c r="Q5581" s="27"/>
      <c r="R5581" s="2"/>
      <c r="S5581" s="2"/>
      <c r="T5581" s="2"/>
      <c r="U5581" s="2"/>
      <c r="V5581" s="2"/>
      <c r="W5581" s="2"/>
    </row>
    <row r="5582" spans="2:23" ht="15" customHeight="1" x14ac:dyDescent="0.35">
      <c r="B5582" s="349"/>
      <c r="C5582" s="715" t="str">
        <f t="shared" si="347"/>
        <v/>
      </c>
      <c r="D5582" s="458">
        <f>IF(ISNUMBER(Summary!$D$17), DATE(Summary!$D$17, 1, 1) + INT((ROW(B5544)-1)/24), DATE(2024, 1, 1) + INT((ROW(B5544)-1)/24))</f>
        <v>45522</v>
      </c>
      <c r="E5582" s="459">
        <v>0.95833333333333337</v>
      </c>
      <c r="F5582" s="780"/>
      <c r="G5582" s="780"/>
      <c r="H5582" s="460">
        <f t="shared" si="345"/>
        <v>0</v>
      </c>
      <c r="I5582" s="460">
        <f t="shared" si="346"/>
        <v>0</v>
      </c>
      <c r="J5582" s="460">
        <f t="shared" si="348"/>
        <v>0</v>
      </c>
      <c r="K5582" s="9"/>
      <c r="P5582" s="2"/>
      <c r="Q5582" s="27"/>
      <c r="R5582" s="2"/>
      <c r="S5582" s="2"/>
      <c r="T5582" s="2"/>
      <c r="U5582" s="2"/>
      <c r="V5582" s="2"/>
      <c r="W5582" s="2"/>
    </row>
    <row r="5583" spans="2:23" ht="15" customHeight="1" x14ac:dyDescent="0.35">
      <c r="B5583" s="457"/>
      <c r="C5583" s="715">
        <f t="shared" si="347"/>
        <v>45523</v>
      </c>
      <c r="D5583" s="458">
        <f>IF(ISNUMBER(Summary!$D$17), DATE(Summary!$D$17, 1, 1) + INT((ROW(B5545)-1)/24), DATE(2024, 1, 1) + INT((ROW(B5545)-1)/24))</f>
        <v>45523</v>
      </c>
      <c r="E5583" s="459">
        <v>3.1225022567582528E-17</v>
      </c>
      <c r="F5583" s="780"/>
      <c r="G5583" s="780"/>
      <c r="H5583" s="460">
        <f t="shared" si="345"/>
        <v>0</v>
      </c>
      <c r="I5583" s="460">
        <f t="shared" si="346"/>
        <v>0</v>
      </c>
      <c r="J5583" s="460">
        <f t="shared" si="348"/>
        <v>0</v>
      </c>
      <c r="K5583" s="9"/>
      <c r="P5583" s="2"/>
      <c r="Q5583" s="27"/>
      <c r="R5583" s="2"/>
      <c r="S5583" s="2"/>
      <c r="T5583" s="2"/>
      <c r="U5583" s="2"/>
      <c r="V5583" s="2"/>
      <c r="W5583" s="2"/>
    </row>
    <row r="5584" spans="2:23" ht="15" customHeight="1" x14ac:dyDescent="0.35">
      <c r="B5584" s="349"/>
      <c r="C5584" s="715" t="str">
        <f t="shared" si="347"/>
        <v/>
      </c>
      <c r="D5584" s="458">
        <f>IF(ISNUMBER(Summary!$D$17), DATE(Summary!$D$17, 1, 1) + INT((ROW(B5546)-1)/24), DATE(2024, 1, 1) + INT((ROW(B5546)-1)/24))</f>
        <v>45523</v>
      </c>
      <c r="E5584" s="459">
        <v>4.1666666666666699E-2</v>
      </c>
      <c r="F5584" s="780"/>
      <c r="G5584" s="780"/>
      <c r="H5584" s="460">
        <f t="shared" si="345"/>
        <v>0</v>
      </c>
      <c r="I5584" s="460">
        <f t="shared" si="346"/>
        <v>0</v>
      </c>
      <c r="J5584" s="460">
        <f t="shared" si="348"/>
        <v>0</v>
      </c>
      <c r="K5584" s="9"/>
      <c r="P5584" s="2"/>
      <c r="Q5584" s="27"/>
      <c r="R5584" s="2"/>
      <c r="S5584" s="2"/>
      <c r="T5584" s="2"/>
      <c r="U5584" s="2"/>
      <c r="V5584" s="2"/>
      <c r="W5584" s="2"/>
    </row>
    <row r="5585" spans="2:23" ht="15" customHeight="1" x14ac:dyDescent="0.35">
      <c r="B5585" s="349"/>
      <c r="C5585" s="715" t="str">
        <f t="shared" si="347"/>
        <v/>
      </c>
      <c r="D5585" s="458">
        <f>IF(ISNUMBER(Summary!$D$17), DATE(Summary!$D$17, 1, 1) + INT((ROW(B5547)-1)/24), DATE(2024, 1, 1) + INT((ROW(B5547)-1)/24))</f>
        <v>45523</v>
      </c>
      <c r="E5585" s="459">
        <v>8.333333333333337E-2</v>
      </c>
      <c r="F5585" s="780"/>
      <c r="G5585" s="780"/>
      <c r="H5585" s="460">
        <f t="shared" si="345"/>
        <v>0</v>
      </c>
      <c r="I5585" s="460">
        <f t="shared" si="346"/>
        <v>0</v>
      </c>
      <c r="J5585" s="460">
        <f t="shared" si="348"/>
        <v>0</v>
      </c>
      <c r="K5585" s="9"/>
      <c r="P5585" s="2"/>
      <c r="Q5585" s="27"/>
      <c r="R5585" s="2"/>
      <c r="S5585" s="2"/>
      <c r="T5585" s="2"/>
      <c r="U5585" s="2"/>
      <c r="V5585" s="2"/>
      <c r="W5585" s="2"/>
    </row>
    <row r="5586" spans="2:23" ht="15" customHeight="1" x14ac:dyDescent="0.35">
      <c r="B5586" s="349"/>
      <c r="C5586" s="715" t="str">
        <f t="shared" si="347"/>
        <v/>
      </c>
      <c r="D5586" s="458">
        <f>IF(ISNUMBER(Summary!$D$17), DATE(Summary!$D$17, 1, 1) + INT((ROW(B5548)-1)/24), DATE(2024, 1, 1) + INT((ROW(B5548)-1)/24))</f>
        <v>45523</v>
      </c>
      <c r="E5586" s="459">
        <v>0.12500000000000006</v>
      </c>
      <c r="F5586" s="780"/>
      <c r="G5586" s="780"/>
      <c r="H5586" s="460">
        <f t="shared" si="345"/>
        <v>0</v>
      </c>
      <c r="I5586" s="460">
        <f t="shared" si="346"/>
        <v>0</v>
      </c>
      <c r="J5586" s="460">
        <f t="shared" si="348"/>
        <v>0</v>
      </c>
      <c r="K5586" s="9"/>
      <c r="P5586" s="2"/>
      <c r="Q5586" s="27"/>
      <c r="R5586" s="2"/>
      <c r="S5586" s="2"/>
      <c r="T5586" s="2"/>
      <c r="U5586" s="2"/>
      <c r="V5586" s="2"/>
      <c r="W5586" s="2"/>
    </row>
    <row r="5587" spans="2:23" ht="15" customHeight="1" x14ac:dyDescent="0.35">
      <c r="B5587" s="349"/>
      <c r="C5587" s="715" t="str">
        <f t="shared" si="347"/>
        <v/>
      </c>
      <c r="D5587" s="458">
        <f>IF(ISNUMBER(Summary!$D$17), DATE(Summary!$D$17, 1, 1) + INT((ROW(B5549)-1)/24), DATE(2024, 1, 1) + INT((ROW(B5549)-1)/24))</f>
        <v>45523</v>
      </c>
      <c r="E5587" s="459">
        <v>0.16666666666666669</v>
      </c>
      <c r="F5587" s="780"/>
      <c r="G5587" s="780"/>
      <c r="H5587" s="460">
        <f t="shared" si="345"/>
        <v>0</v>
      </c>
      <c r="I5587" s="460">
        <f t="shared" si="346"/>
        <v>0</v>
      </c>
      <c r="J5587" s="460">
        <f t="shared" si="348"/>
        <v>0</v>
      </c>
      <c r="K5587" s="9"/>
      <c r="P5587" s="2"/>
      <c r="Q5587" s="27"/>
      <c r="R5587" s="2"/>
      <c r="S5587" s="2"/>
      <c r="T5587" s="2"/>
      <c r="U5587" s="2"/>
      <c r="V5587" s="2"/>
      <c r="W5587" s="2"/>
    </row>
    <row r="5588" spans="2:23" ht="15" customHeight="1" x14ac:dyDescent="0.35">
      <c r="B5588" s="349"/>
      <c r="C5588" s="715" t="str">
        <f t="shared" si="347"/>
        <v/>
      </c>
      <c r="D5588" s="458">
        <f>IF(ISNUMBER(Summary!$D$17), DATE(Summary!$D$17, 1, 1) + INT((ROW(B5550)-1)/24), DATE(2024, 1, 1) + INT((ROW(B5550)-1)/24))</f>
        <v>45523</v>
      </c>
      <c r="E5588" s="459">
        <v>0.20833333333333337</v>
      </c>
      <c r="F5588" s="780"/>
      <c r="G5588" s="780"/>
      <c r="H5588" s="460">
        <f t="shared" si="345"/>
        <v>0</v>
      </c>
      <c r="I5588" s="460">
        <f t="shared" si="346"/>
        <v>0</v>
      </c>
      <c r="J5588" s="460">
        <f t="shared" si="348"/>
        <v>0</v>
      </c>
      <c r="K5588" s="9"/>
      <c r="P5588" s="2"/>
      <c r="Q5588" s="27"/>
      <c r="R5588" s="2"/>
      <c r="S5588" s="2"/>
      <c r="T5588" s="2"/>
      <c r="U5588" s="2"/>
      <c r="V5588" s="2"/>
      <c r="W5588" s="2"/>
    </row>
    <row r="5589" spans="2:23" ht="15" customHeight="1" x14ac:dyDescent="0.35">
      <c r="B5589" s="349"/>
      <c r="C5589" s="715" t="str">
        <f t="shared" si="347"/>
        <v/>
      </c>
      <c r="D5589" s="458">
        <f>IF(ISNUMBER(Summary!$D$17), DATE(Summary!$D$17, 1, 1) + INT((ROW(B5551)-1)/24), DATE(2024, 1, 1) + INT((ROW(B5551)-1)/24))</f>
        <v>45523</v>
      </c>
      <c r="E5589" s="459">
        <v>0.25</v>
      </c>
      <c r="F5589" s="780"/>
      <c r="G5589" s="780"/>
      <c r="H5589" s="460">
        <f t="shared" si="345"/>
        <v>0</v>
      </c>
      <c r="I5589" s="460">
        <f t="shared" si="346"/>
        <v>0</v>
      </c>
      <c r="J5589" s="460">
        <f t="shared" si="348"/>
        <v>0</v>
      </c>
      <c r="K5589" s="9"/>
      <c r="P5589" s="2"/>
      <c r="Q5589" s="27"/>
      <c r="R5589" s="2"/>
      <c r="S5589" s="2"/>
      <c r="T5589" s="2"/>
      <c r="U5589" s="2"/>
      <c r="V5589" s="2"/>
      <c r="W5589" s="2"/>
    </row>
    <row r="5590" spans="2:23" ht="15" customHeight="1" x14ac:dyDescent="0.35">
      <c r="B5590" s="349"/>
      <c r="C5590" s="715" t="str">
        <f t="shared" si="347"/>
        <v/>
      </c>
      <c r="D5590" s="458">
        <f>IF(ISNUMBER(Summary!$D$17), DATE(Summary!$D$17, 1, 1) + INT((ROW(B5552)-1)/24), DATE(2024, 1, 1) + INT((ROW(B5552)-1)/24))</f>
        <v>45523</v>
      </c>
      <c r="E5590" s="459">
        <v>0.29166666666666669</v>
      </c>
      <c r="F5590" s="780"/>
      <c r="G5590" s="780"/>
      <c r="H5590" s="460">
        <f t="shared" si="345"/>
        <v>0</v>
      </c>
      <c r="I5590" s="460">
        <f t="shared" si="346"/>
        <v>0</v>
      </c>
      <c r="J5590" s="460">
        <f t="shared" si="348"/>
        <v>0</v>
      </c>
      <c r="K5590" s="9"/>
      <c r="P5590" s="2"/>
      <c r="Q5590" s="27"/>
      <c r="R5590" s="2"/>
      <c r="S5590" s="2"/>
      <c r="T5590" s="2"/>
      <c r="U5590" s="2"/>
      <c r="V5590" s="2"/>
      <c r="W5590" s="2"/>
    </row>
    <row r="5591" spans="2:23" ht="15" customHeight="1" x14ac:dyDescent="0.35">
      <c r="B5591" s="349"/>
      <c r="C5591" s="715" t="str">
        <f t="shared" si="347"/>
        <v/>
      </c>
      <c r="D5591" s="458">
        <f>IF(ISNUMBER(Summary!$D$17), DATE(Summary!$D$17, 1, 1) + INT((ROW(B5553)-1)/24), DATE(2024, 1, 1) + INT((ROW(B5553)-1)/24))</f>
        <v>45523</v>
      </c>
      <c r="E5591" s="459">
        <v>0.33333333333333337</v>
      </c>
      <c r="F5591" s="780"/>
      <c r="G5591" s="780"/>
      <c r="H5591" s="460">
        <f t="shared" si="345"/>
        <v>0</v>
      </c>
      <c r="I5591" s="460">
        <f t="shared" si="346"/>
        <v>0</v>
      </c>
      <c r="J5591" s="460">
        <f t="shared" si="348"/>
        <v>0</v>
      </c>
      <c r="K5591" s="9"/>
      <c r="P5591" s="2"/>
      <c r="Q5591" s="27"/>
      <c r="R5591" s="2"/>
      <c r="S5591" s="2"/>
      <c r="T5591" s="2"/>
      <c r="U5591" s="2"/>
      <c r="V5591" s="2"/>
      <c r="W5591" s="2"/>
    </row>
    <row r="5592" spans="2:23" ht="15" customHeight="1" x14ac:dyDescent="0.35">
      <c r="B5592" s="349"/>
      <c r="C5592" s="715" t="str">
        <f t="shared" si="347"/>
        <v/>
      </c>
      <c r="D5592" s="458">
        <f>IF(ISNUMBER(Summary!$D$17), DATE(Summary!$D$17, 1, 1) + INT((ROW(B5554)-1)/24), DATE(2024, 1, 1) + INT((ROW(B5554)-1)/24))</f>
        <v>45523</v>
      </c>
      <c r="E5592" s="459">
        <v>0.375</v>
      </c>
      <c r="F5592" s="780"/>
      <c r="G5592" s="780"/>
      <c r="H5592" s="460">
        <f t="shared" si="345"/>
        <v>0</v>
      </c>
      <c r="I5592" s="460">
        <f t="shared" si="346"/>
        <v>0</v>
      </c>
      <c r="J5592" s="460">
        <f t="shared" si="348"/>
        <v>0</v>
      </c>
      <c r="K5592" s="9"/>
      <c r="P5592" s="2"/>
      <c r="Q5592" s="27"/>
      <c r="R5592" s="2"/>
      <c r="S5592" s="2"/>
      <c r="T5592" s="2"/>
      <c r="U5592" s="2"/>
      <c r="V5592" s="2"/>
      <c r="W5592" s="2"/>
    </row>
    <row r="5593" spans="2:23" ht="15" customHeight="1" x14ac:dyDescent="0.35">
      <c r="B5593" s="349"/>
      <c r="C5593" s="715" t="str">
        <f t="shared" si="347"/>
        <v/>
      </c>
      <c r="D5593" s="458">
        <f>IF(ISNUMBER(Summary!$D$17), DATE(Summary!$D$17, 1, 1) + INT((ROW(B5555)-1)/24), DATE(2024, 1, 1) + INT((ROW(B5555)-1)/24))</f>
        <v>45523</v>
      </c>
      <c r="E5593" s="459">
        <v>0.41666666666666669</v>
      </c>
      <c r="F5593" s="780"/>
      <c r="G5593" s="780"/>
      <c r="H5593" s="460">
        <f t="shared" si="345"/>
        <v>0</v>
      </c>
      <c r="I5593" s="460">
        <f t="shared" si="346"/>
        <v>0</v>
      </c>
      <c r="J5593" s="460">
        <f t="shared" si="348"/>
        <v>0</v>
      </c>
      <c r="K5593" s="9"/>
      <c r="P5593" s="2"/>
      <c r="Q5593" s="27"/>
      <c r="R5593" s="2"/>
      <c r="S5593" s="2"/>
      <c r="T5593" s="2"/>
      <c r="U5593" s="2"/>
      <c r="V5593" s="2"/>
      <c r="W5593" s="2"/>
    </row>
    <row r="5594" spans="2:23" ht="15" customHeight="1" x14ac:dyDescent="0.35">
      <c r="B5594" s="349"/>
      <c r="C5594" s="715" t="str">
        <f t="shared" si="347"/>
        <v/>
      </c>
      <c r="D5594" s="458">
        <f>IF(ISNUMBER(Summary!$D$17), DATE(Summary!$D$17, 1, 1) + INT((ROW(B5556)-1)/24), DATE(2024, 1, 1) + INT((ROW(B5556)-1)/24))</f>
        <v>45523</v>
      </c>
      <c r="E5594" s="459">
        <v>0.45833333333333337</v>
      </c>
      <c r="F5594" s="780"/>
      <c r="G5594" s="780"/>
      <c r="H5594" s="460">
        <f t="shared" si="345"/>
        <v>0</v>
      </c>
      <c r="I5594" s="460">
        <f t="shared" si="346"/>
        <v>0</v>
      </c>
      <c r="J5594" s="460">
        <f t="shared" si="348"/>
        <v>0</v>
      </c>
      <c r="K5594" s="9"/>
      <c r="P5594" s="2"/>
      <c r="Q5594" s="27"/>
      <c r="R5594" s="2"/>
      <c r="S5594" s="2"/>
      <c r="T5594" s="2"/>
      <c r="U5594" s="2"/>
      <c r="V5594" s="2"/>
      <c r="W5594" s="2"/>
    </row>
    <row r="5595" spans="2:23" ht="15" customHeight="1" x14ac:dyDescent="0.35">
      <c r="B5595" s="349"/>
      <c r="C5595" s="715" t="str">
        <f t="shared" si="347"/>
        <v/>
      </c>
      <c r="D5595" s="458">
        <f>IF(ISNUMBER(Summary!$D$17), DATE(Summary!$D$17, 1, 1) + INT((ROW(B5557)-1)/24), DATE(2024, 1, 1) + INT((ROW(B5557)-1)/24))</f>
        <v>45523</v>
      </c>
      <c r="E5595" s="459">
        <v>0.50000000000000011</v>
      </c>
      <c r="F5595" s="780"/>
      <c r="G5595" s="780"/>
      <c r="H5595" s="460">
        <f t="shared" si="345"/>
        <v>0</v>
      </c>
      <c r="I5595" s="460">
        <f t="shared" si="346"/>
        <v>0</v>
      </c>
      <c r="J5595" s="460">
        <f t="shared" si="348"/>
        <v>0</v>
      </c>
      <c r="K5595" s="9"/>
      <c r="P5595" s="2"/>
      <c r="Q5595" s="27"/>
      <c r="R5595" s="2"/>
      <c r="S5595" s="2"/>
      <c r="T5595" s="2"/>
      <c r="U5595" s="2"/>
      <c r="V5595" s="2"/>
      <c r="W5595" s="2"/>
    </row>
    <row r="5596" spans="2:23" ht="15" customHeight="1" x14ac:dyDescent="0.35">
      <c r="B5596" s="349"/>
      <c r="C5596" s="715" t="str">
        <f t="shared" si="347"/>
        <v/>
      </c>
      <c r="D5596" s="458">
        <f>IF(ISNUMBER(Summary!$D$17), DATE(Summary!$D$17, 1, 1) + INT((ROW(B5558)-1)/24), DATE(2024, 1, 1) + INT((ROW(B5558)-1)/24))</f>
        <v>45523</v>
      </c>
      <c r="E5596" s="459">
        <v>0.54166666666666674</v>
      </c>
      <c r="F5596" s="780"/>
      <c r="G5596" s="780"/>
      <c r="H5596" s="460">
        <f t="shared" si="345"/>
        <v>0</v>
      </c>
      <c r="I5596" s="460">
        <f t="shared" si="346"/>
        <v>0</v>
      </c>
      <c r="J5596" s="460">
        <f t="shared" si="348"/>
        <v>0</v>
      </c>
      <c r="K5596" s="9"/>
      <c r="P5596" s="2"/>
      <c r="Q5596" s="27"/>
      <c r="R5596" s="2"/>
      <c r="S5596" s="2"/>
      <c r="T5596" s="2"/>
      <c r="U5596" s="2"/>
      <c r="V5596" s="2"/>
      <c r="W5596" s="2"/>
    </row>
    <row r="5597" spans="2:23" ht="15" customHeight="1" x14ac:dyDescent="0.35">
      <c r="B5597" s="349"/>
      <c r="C5597" s="715" t="str">
        <f t="shared" si="347"/>
        <v/>
      </c>
      <c r="D5597" s="458">
        <f>IF(ISNUMBER(Summary!$D$17), DATE(Summary!$D$17, 1, 1) + INT((ROW(B5559)-1)/24), DATE(2024, 1, 1) + INT((ROW(B5559)-1)/24))</f>
        <v>45523</v>
      </c>
      <c r="E5597" s="459">
        <v>0.58333333333333337</v>
      </c>
      <c r="F5597" s="780"/>
      <c r="G5597" s="780"/>
      <c r="H5597" s="460">
        <f t="shared" si="345"/>
        <v>0</v>
      </c>
      <c r="I5597" s="460">
        <f t="shared" si="346"/>
        <v>0</v>
      </c>
      <c r="J5597" s="460">
        <f t="shared" si="348"/>
        <v>0</v>
      </c>
      <c r="K5597" s="9"/>
      <c r="P5597" s="2"/>
      <c r="Q5597" s="27"/>
      <c r="R5597" s="2"/>
      <c r="S5597" s="2"/>
      <c r="T5597" s="2"/>
      <c r="U5597" s="2"/>
      <c r="V5597" s="2"/>
      <c r="W5597" s="2"/>
    </row>
    <row r="5598" spans="2:23" ht="15" customHeight="1" x14ac:dyDescent="0.35">
      <c r="B5598" s="349"/>
      <c r="C5598" s="715" t="str">
        <f t="shared" si="347"/>
        <v/>
      </c>
      <c r="D5598" s="458">
        <f>IF(ISNUMBER(Summary!$D$17), DATE(Summary!$D$17, 1, 1) + INT((ROW(B5560)-1)/24), DATE(2024, 1, 1) + INT((ROW(B5560)-1)/24))</f>
        <v>45523</v>
      </c>
      <c r="E5598" s="459">
        <v>0.62500000000000011</v>
      </c>
      <c r="F5598" s="780"/>
      <c r="G5598" s="780"/>
      <c r="H5598" s="460">
        <f t="shared" si="345"/>
        <v>0</v>
      </c>
      <c r="I5598" s="460">
        <f t="shared" si="346"/>
        <v>0</v>
      </c>
      <c r="J5598" s="460">
        <f t="shared" si="348"/>
        <v>0</v>
      </c>
      <c r="K5598" s="9"/>
      <c r="P5598" s="2"/>
      <c r="Q5598" s="27"/>
      <c r="R5598" s="2"/>
      <c r="S5598" s="2"/>
      <c r="T5598" s="2"/>
      <c r="U5598" s="2"/>
      <c r="V5598" s="2"/>
      <c r="W5598" s="2"/>
    </row>
    <row r="5599" spans="2:23" ht="15" customHeight="1" x14ac:dyDescent="0.35">
      <c r="B5599" s="349"/>
      <c r="C5599" s="715" t="str">
        <f t="shared" si="347"/>
        <v/>
      </c>
      <c r="D5599" s="458">
        <f>IF(ISNUMBER(Summary!$D$17), DATE(Summary!$D$17, 1, 1) + INT((ROW(B5561)-1)/24), DATE(2024, 1, 1) + INT((ROW(B5561)-1)/24))</f>
        <v>45523</v>
      </c>
      <c r="E5599" s="459">
        <v>0.66666666666666674</v>
      </c>
      <c r="F5599" s="780"/>
      <c r="G5599" s="780"/>
      <c r="H5599" s="460">
        <f t="shared" si="345"/>
        <v>0</v>
      </c>
      <c r="I5599" s="460">
        <f t="shared" si="346"/>
        <v>0</v>
      </c>
      <c r="J5599" s="460">
        <f t="shared" si="348"/>
        <v>0</v>
      </c>
      <c r="K5599" s="9"/>
      <c r="P5599" s="2"/>
      <c r="Q5599" s="27"/>
      <c r="R5599" s="2"/>
      <c r="S5599" s="2"/>
      <c r="T5599" s="2"/>
      <c r="U5599" s="2"/>
      <c r="V5599" s="2"/>
      <c r="W5599" s="2"/>
    </row>
    <row r="5600" spans="2:23" ht="15" customHeight="1" x14ac:dyDescent="0.35">
      <c r="B5600" s="349"/>
      <c r="C5600" s="715" t="str">
        <f t="shared" si="347"/>
        <v/>
      </c>
      <c r="D5600" s="458">
        <f>IF(ISNUMBER(Summary!$D$17), DATE(Summary!$D$17, 1, 1) + INT((ROW(B5562)-1)/24), DATE(2024, 1, 1) + INT((ROW(B5562)-1)/24))</f>
        <v>45523</v>
      </c>
      <c r="E5600" s="459">
        <v>0.70833333333333337</v>
      </c>
      <c r="F5600" s="780"/>
      <c r="G5600" s="780"/>
      <c r="H5600" s="460">
        <f t="shared" si="345"/>
        <v>0</v>
      </c>
      <c r="I5600" s="460">
        <f t="shared" si="346"/>
        <v>0</v>
      </c>
      <c r="J5600" s="460">
        <f t="shared" si="348"/>
        <v>0</v>
      </c>
      <c r="K5600" s="9"/>
      <c r="P5600" s="2"/>
      <c r="Q5600" s="27"/>
      <c r="R5600" s="2"/>
      <c r="S5600" s="2"/>
      <c r="T5600" s="2"/>
      <c r="U5600" s="2"/>
      <c r="V5600" s="2"/>
      <c r="W5600" s="2"/>
    </row>
    <row r="5601" spans="2:23" ht="15" customHeight="1" x14ac:dyDescent="0.35">
      <c r="B5601" s="349"/>
      <c r="C5601" s="715" t="str">
        <f t="shared" si="347"/>
        <v/>
      </c>
      <c r="D5601" s="458">
        <f>IF(ISNUMBER(Summary!$D$17), DATE(Summary!$D$17, 1, 1) + INT((ROW(B5563)-1)/24), DATE(2024, 1, 1) + INT((ROW(B5563)-1)/24))</f>
        <v>45523</v>
      </c>
      <c r="E5601" s="459">
        <v>0.75000000000000011</v>
      </c>
      <c r="F5601" s="780"/>
      <c r="G5601" s="780"/>
      <c r="H5601" s="460">
        <f t="shared" si="345"/>
        <v>0</v>
      </c>
      <c r="I5601" s="460">
        <f t="shared" si="346"/>
        <v>0</v>
      </c>
      <c r="J5601" s="460">
        <f t="shared" si="348"/>
        <v>0</v>
      </c>
      <c r="K5601" s="9"/>
      <c r="P5601" s="2"/>
      <c r="Q5601" s="27"/>
      <c r="R5601" s="2"/>
      <c r="S5601" s="2"/>
      <c r="T5601" s="2"/>
      <c r="U5601" s="2"/>
      <c r="V5601" s="2"/>
      <c r="W5601" s="2"/>
    </row>
    <row r="5602" spans="2:23" ht="15" customHeight="1" x14ac:dyDescent="0.35">
      <c r="B5602" s="349"/>
      <c r="C5602" s="715" t="str">
        <f t="shared" si="347"/>
        <v/>
      </c>
      <c r="D5602" s="458">
        <f>IF(ISNUMBER(Summary!$D$17), DATE(Summary!$D$17, 1, 1) + INT((ROW(B5564)-1)/24), DATE(2024, 1, 1) + INT((ROW(B5564)-1)/24))</f>
        <v>45523</v>
      </c>
      <c r="E5602" s="459">
        <v>0.79166666666666674</v>
      </c>
      <c r="F5602" s="780"/>
      <c r="G5602" s="780"/>
      <c r="H5602" s="460">
        <f t="shared" si="345"/>
        <v>0</v>
      </c>
      <c r="I5602" s="460">
        <f t="shared" si="346"/>
        <v>0</v>
      </c>
      <c r="J5602" s="460">
        <f t="shared" si="348"/>
        <v>0</v>
      </c>
      <c r="K5602" s="9"/>
      <c r="P5602" s="2"/>
      <c r="Q5602" s="27"/>
      <c r="R5602" s="2"/>
      <c r="S5602" s="2"/>
      <c r="T5602" s="2"/>
      <c r="U5602" s="2"/>
      <c r="V5602" s="2"/>
      <c r="W5602" s="2"/>
    </row>
    <row r="5603" spans="2:23" ht="15" customHeight="1" x14ac:dyDescent="0.35">
      <c r="B5603" s="349"/>
      <c r="C5603" s="715" t="str">
        <f t="shared" si="347"/>
        <v/>
      </c>
      <c r="D5603" s="458">
        <f>IF(ISNUMBER(Summary!$D$17), DATE(Summary!$D$17, 1, 1) + INT((ROW(B5565)-1)/24), DATE(2024, 1, 1) + INT((ROW(B5565)-1)/24))</f>
        <v>45523</v>
      </c>
      <c r="E5603" s="459">
        <v>0.83333333333333337</v>
      </c>
      <c r="F5603" s="780"/>
      <c r="G5603" s="780"/>
      <c r="H5603" s="460">
        <f t="shared" si="345"/>
        <v>0</v>
      </c>
      <c r="I5603" s="460">
        <f t="shared" si="346"/>
        <v>0</v>
      </c>
      <c r="J5603" s="460">
        <f t="shared" si="348"/>
        <v>0</v>
      </c>
      <c r="K5603" s="9"/>
      <c r="P5603" s="2"/>
      <c r="Q5603" s="27"/>
      <c r="R5603" s="2"/>
      <c r="S5603" s="2"/>
      <c r="T5603" s="2"/>
      <c r="U5603" s="2"/>
      <c r="V5603" s="2"/>
      <c r="W5603" s="2"/>
    </row>
    <row r="5604" spans="2:23" ht="15" customHeight="1" x14ac:dyDescent="0.35">
      <c r="B5604" s="349"/>
      <c r="C5604" s="715" t="str">
        <f t="shared" si="347"/>
        <v/>
      </c>
      <c r="D5604" s="458">
        <f>IF(ISNUMBER(Summary!$D$17), DATE(Summary!$D$17, 1, 1) + INT((ROW(B5566)-1)/24), DATE(2024, 1, 1) + INT((ROW(B5566)-1)/24))</f>
        <v>45523</v>
      </c>
      <c r="E5604" s="459">
        <v>0.87500000000000011</v>
      </c>
      <c r="F5604" s="780"/>
      <c r="G5604" s="780"/>
      <c r="H5604" s="460">
        <f t="shared" si="345"/>
        <v>0</v>
      </c>
      <c r="I5604" s="460">
        <f t="shared" si="346"/>
        <v>0</v>
      </c>
      <c r="J5604" s="460">
        <f t="shared" si="348"/>
        <v>0</v>
      </c>
      <c r="K5604" s="9"/>
      <c r="P5604" s="2"/>
      <c r="Q5604" s="27"/>
      <c r="R5604" s="2"/>
      <c r="S5604" s="2"/>
      <c r="T5604" s="2"/>
      <c r="U5604" s="2"/>
      <c r="V5604" s="2"/>
      <c r="W5604" s="2"/>
    </row>
    <row r="5605" spans="2:23" ht="15" customHeight="1" x14ac:dyDescent="0.35">
      <c r="B5605" s="349"/>
      <c r="C5605" s="715" t="str">
        <f t="shared" si="347"/>
        <v/>
      </c>
      <c r="D5605" s="458">
        <f>IF(ISNUMBER(Summary!$D$17), DATE(Summary!$D$17, 1, 1) + INT((ROW(B5567)-1)/24), DATE(2024, 1, 1) + INT((ROW(B5567)-1)/24))</f>
        <v>45523</v>
      </c>
      <c r="E5605" s="459">
        <v>0.91666666666666674</v>
      </c>
      <c r="F5605" s="780"/>
      <c r="G5605" s="780"/>
      <c r="H5605" s="460">
        <f t="shared" si="345"/>
        <v>0</v>
      </c>
      <c r="I5605" s="460">
        <f t="shared" si="346"/>
        <v>0</v>
      </c>
      <c r="J5605" s="460">
        <f t="shared" si="348"/>
        <v>0</v>
      </c>
      <c r="K5605" s="9"/>
      <c r="P5605" s="2"/>
      <c r="Q5605" s="27"/>
      <c r="R5605" s="2"/>
      <c r="S5605" s="2"/>
      <c r="T5605" s="2"/>
      <c r="U5605" s="2"/>
      <c r="V5605" s="2"/>
      <c r="W5605" s="2"/>
    </row>
    <row r="5606" spans="2:23" ht="15" customHeight="1" x14ac:dyDescent="0.35">
      <c r="B5606" s="349"/>
      <c r="C5606" s="715" t="str">
        <f t="shared" si="347"/>
        <v/>
      </c>
      <c r="D5606" s="458">
        <f>IF(ISNUMBER(Summary!$D$17), DATE(Summary!$D$17, 1, 1) + INT((ROW(B5568)-1)/24), DATE(2024, 1, 1) + INT((ROW(B5568)-1)/24))</f>
        <v>45523</v>
      </c>
      <c r="E5606" s="459">
        <v>0.95833333333333337</v>
      </c>
      <c r="F5606" s="780"/>
      <c r="G5606" s="780"/>
      <c r="H5606" s="460">
        <f t="shared" si="345"/>
        <v>0</v>
      </c>
      <c r="I5606" s="460">
        <f t="shared" si="346"/>
        <v>0</v>
      </c>
      <c r="J5606" s="460">
        <f t="shared" si="348"/>
        <v>0</v>
      </c>
      <c r="K5606" s="9"/>
      <c r="P5606" s="2"/>
      <c r="Q5606" s="27"/>
      <c r="R5606" s="2"/>
      <c r="S5606" s="2"/>
      <c r="T5606" s="2"/>
      <c r="U5606" s="2"/>
      <c r="V5606" s="2"/>
      <c r="W5606" s="2"/>
    </row>
    <row r="5607" spans="2:23" ht="15" customHeight="1" x14ac:dyDescent="0.35">
      <c r="B5607" s="457"/>
      <c r="C5607" s="715">
        <f t="shared" si="347"/>
        <v>45524</v>
      </c>
      <c r="D5607" s="458">
        <f>IF(ISNUMBER(Summary!$D$17), DATE(Summary!$D$17, 1, 1) + INT((ROW(B5569)-1)/24), DATE(2024, 1, 1) + INT((ROW(B5569)-1)/24))</f>
        <v>45524</v>
      </c>
      <c r="E5607" s="459">
        <v>3.1225022567582528E-17</v>
      </c>
      <c r="F5607" s="780"/>
      <c r="G5607" s="780"/>
      <c r="H5607" s="460">
        <f t="shared" ref="H5607:H5670" si="349">IF(G5607&gt;F5607,F5607,G5607)</f>
        <v>0</v>
      </c>
      <c r="I5607" s="460">
        <f t="shared" ref="I5607:I5670" si="350">F5607-H5607</f>
        <v>0</v>
      </c>
      <c r="J5607" s="460">
        <f t="shared" si="348"/>
        <v>0</v>
      </c>
      <c r="K5607" s="9"/>
      <c r="P5607" s="2"/>
      <c r="Q5607" s="27"/>
      <c r="R5607" s="2"/>
      <c r="S5607" s="2"/>
      <c r="T5607" s="2"/>
      <c r="U5607" s="2"/>
      <c r="V5607" s="2"/>
      <c r="W5607" s="2"/>
    </row>
    <row r="5608" spans="2:23" ht="15" customHeight="1" x14ac:dyDescent="0.35">
      <c r="B5608" s="349"/>
      <c r="C5608" s="715" t="str">
        <f t="shared" ref="C5608:C5671" si="351">IF(MOD(ROW()-ROW($E$39), 24)=0, $D5608, "")</f>
        <v/>
      </c>
      <c r="D5608" s="458">
        <f>IF(ISNUMBER(Summary!$D$17), DATE(Summary!$D$17, 1, 1) + INT((ROW(B5570)-1)/24), DATE(2024, 1, 1) + INT((ROW(B5570)-1)/24))</f>
        <v>45524</v>
      </c>
      <c r="E5608" s="459">
        <v>4.1666666666666699E-2</v>
      </c>
      <c r="F5608" s="780"/>
      <c r="G5608" s="780"/>
      <c r="H5608" s="460">
        <f t="shared" si="349"/>
        <v>0</v>
      </c>
      <c r="I5608" s="460">
        <f t="shared" si="350"/>
        <v>0</v>
      </c>
      <c r="J5608" s="460">
        <f t="shared" si="348"/>
        <v>0</v>
      </c>
      <c r="K5608" s="9"/>
      <c r="P5608" s="2"/>
      <c r="Q5608" s="27"/>
      <c r="R5608" s="2"/>
      <c r="S5608" s="2"/>
      <c r="T5608" s="2"/>
      <c r="U5608" s="2"/>
      <c r="V5608" s="2"/>
      <c r="W5608" s="2"/>
    </row>
    <row r="5609" spans="2:23" ht="15" customHeight="1" x14ac:dyDescent="0.35">
      <c r="B5609" s="349"/>
      <c r="C5609" s="715" t="str">
        <f t="shared" si="351"/>
        <v/>
      </c>
      <c r="D5609" s="458">
        <f>IF(ISNUMBER(Summary!$D$17), DATE(Summary!$D$17, 1, 1) + INT((ROW(B5571)-1)/24), DATE(2024, 1, 1) + INT((ROW(B5571)-1)/24))</f>
        <v>45524</v>
      </c>
      <c r="E5609" s="459">
        <v>8.333333333333337E-2</v>
      </c>
      <c r="F5609" s="780"/>
      <c r="G5609" s="780"/>
      <c r="H5609" s="460">
        <f t="shared" si="349"/>
        <v>0</v>
      </c>
      <c r="I5609" s="460">
        <f t="shared" si="350"/>
        <v>0</v>
      </c>
      <c r="J5609" s="460">
        <f t="shared" si="348"/>
        <v>0</v>
      </c>
      <c r="K5609" s="9"/>
      <c r="P5609" s="2"/>
      <c r="Q5609" s="27"/>
      <c r="R5609" s="2"/>
      <c r="S5609" s="2"/>
      <c r="T5609" s="2"/>
      <c r="U5609" s="2"/>
      <c r="V5609" s="2"/>
      <c r="W5609" s="2"/>
    </row>
    <row r="5610" spans="2:23" ht="15" customHeight="1" x14ac:dyDescent="0.35">
      <c r="B5610" s="349"/>
      <c r="C5610" s="715" t="str">
        <f t="shared" si="351"/>
        <v/>
      </c>
      <c r="D5610" s="458">
        <f>IF(ISNUMBER(Summary!$D$17), DATE(Summary!$D$17, 1, 1) + INT((ROW(B5572)-1)/24), DATE(2024, 1, 1) + INT((ROW(B5572)-1)/24))</f>
        <v>45524</v>
      </c>
      <c r="E5610" s="459">
        <v>0.12500000000000006</v>
      </c>
      <c r="F5610" s="780"/>
      <c r="G5610" s="780"/>
      <c r="H5610" s="460">
        <f t="shared" si="349"/>
        <v>0</v>
      </c>
      <c r="I5610" s="460">
        <f t="shared" si="350"/>
        <v>0</v>
      </c>
      <c r="J5610" s="460">
        <f t="shared" si="348"/>
        <v>0</v>
      </c>
      <c r="K5610" s="9"/>
      <c r="P5610" s="2"/>
      <c r="Q5610" s="27"/>
      <c r="R5610" s="2"/>
      <c r="S5610" s="2"/>
      <c r="T5610" s="2"/>
      <c r="U5610" s="2"/>
      <c r="V5610" s="2"/>
      <c r="W5610" s="2"/>
    </row>
    <row r="5611" spans="2:23" ht="15" customHeight="1" x14ac:dyDescent="0.35">
      <c r="B5611" s="349"/>
      <c r="C5611" s="715" t="str">
        <f t="shared" si="351"/>
        <v/>
      </c>
      <c r="D5611" s="458">
        <f>IF(ISNUMBER(Summary!$D$17), DATE(Summary!$D$17, 1, 1) + INT((ROW(B5573)-1)/24), DATE(2024, 1, 1) + INT((ROW(B5573)-1)/24))</f>
        <v>45524</v>
      </c>
      <c r="E5611" s="459">
        <v>0.16666666666666669</v>
      </c>
      <c r="F5611" s="780"/>
      <c r="G5611" s="780"/>
      <c r="H5611" s="460">
        <f t="shared" si="349"/>
        <v>0</v>
      </c>
      <c r="I5611" s="460">
        <f t="shared" si="350"/>
        <v>0</v>
      </c>
      <c r="J5611" s="460">
        <f t="shared" si="348"/>
        <v>0</v>
      </c>
      <c r="K5611" s="9"/>
      <c r="P5611" s="2"/>
      <c r="Q5611" s="27"/>
      <c r="R5611" s="2"/>
      <c r="S5611" s="2"/>
      <c r="T5611" s="2"/>
      <c r="U5611" s="2"/>
      <c r="V5611" s="2"/>
      <c r="W5611" s="2"/>
    </row>
    <row r="5612" spans="2:23" ht="15" customHeight="1" x14ac:dyDescent="0.35">
      <c r="B5612" s="349"/>
      <c r="C5612" s="715" t="str">
        <f t="shared" si="351"/>
        <v/>
      </c>
      <c r="D5612" s="458">
        <f>IF(ISNUMBER(Summary!$D$17), DATE(Summary!$D$17, 1, 1) + INT((ROW(B5574)-1)/24), DATE(2024, 1, 1) + INT((ROW(B5574)-1)/24))</f>
        <v>45524</v>
      </c>
      <c r="E5612" s="459">
        <v>0.20833333333333337</v>
      </c>
      <c r="F5612" s="780"/>
      <c r="G5612" s="780"/>
      <c r="H5612" s="460">
        <f t="shared" si="349"/>
        <v>0</v>
      </c>
      <c r="I5612" s="460">
        <f t="shared" si="350"/>
        <v>0</v>
      </c>
      <c r="J5612" s="460">
        <f t="shared" si="348"/>
        <v>0</v>
      </c>
      <c r="K5612" s="9"/>
      <c r="P5612" s="2"/>
      <c r="Q5612" s="27"/>
      <c r="R5612" s="2"/>
      <c r="S5612" s="2"/>
      <c r="T5612" s="2"/>
      <c r="U5612" s="2"/>
      <c r="V5612" s="2"/>
      <c r="W5612" s="2"/>
    </row>
    <row r="5613" spans="2:23" ht="15" customHeight="1" x14ac:dyDescent="0.35">
      <c r="B5613" s="349"/>
      <c r="C5613" s="715" t="str">
        <f t="shared" si="351"/>
        <v/>
      </c>
      <c r="D5613" s="458">
        <f>IF(ISNUMBER(Summary!$D$17), DATE(Summary!$D$17, 1, 1) + INT((ROW(B5575)-1)/24), DATE(2024, 1, 1) + INT((ROW(B5575)-1)/24))</f>
        <v>45524</v>
      </c>
      <c r="E5613" s="459">
        <v>0.25</v>
      </c>
      <c r="F5613" s="780"/>
      <c r="G5613" s="780"/>
      <c r="H5613" s="460">
        <f t="shared" si="349"/>
        <v>0</v>
      </c>
      <c r="I5613" s="460">
        <f t="shared" si="350"/>
        <v>0</v>
      </c>
      <c r="J5613" s="460">
        <f t="shared" si="348"/>
        <v>0</v>
      </c>
      <c r="K5613" s="9"/>
      <c r="P5613" s="2"/>
      <c r="Q5613" s="27"/>
      <c r="R5613" s="2"/>
      <c r="S5613" s="2"/>
      <c r="T5613" s="2"/>
      <c r="U5613" s="2"/>
      <c r="V5613" s="2"/>
      <c r="W5613" s="2"/>
    </row>
    <row r="5614" spans="2:23" ht="15" customHeight="1" x14ac:dyDescent="0.35">
      <c r="B5614" s="349"/>
      <c r="C5614" s="715" t="str">
        <f t="shared" si="351"/>
        <v/>
      </c>
      <c r="D5614" s="458">
        <f>IF(ISNUMBER(Summary!$D$17), DATE(Summary!$D$17, 1, 1) + INT((ROW(B5576)-1)/24), DATE(2024, 1, 1) + INT((ROW(B5576)-1)/24))</f>
        <v>45524</v>
      </c>
      <c r="E5614" s="459">
        <v>0.29166666666666669</v>
      </c>
      <c r="F5614" s="780"/>
      <c r="G5614" s="780"/>
      <c r="H5614" s="460">
        <f t="shared" si="349"/>
        <v>0</v>
      </c>
      <c r="I5614" s="460">
        <f t="shared" si="350"/>
        <v>0</v>
      </c>
      <c r="J5614" s="460">
        <f t="shared" si="348"/>
        <v>0</v>
      </c>
      <c r="K5614" s="9"/>
      <c r="P5614" s="2"/>
      <c r="Q5614" s="27"/>
      <c r="R5614" s="2"/>
      <c r="S5614" s="2"/>
      <c r="T5614" s="2"/>
      <c r="U5614" s="2"/>
      <c r="V5614" s="2"/>
      <c r="W5614" s="2"/>
    </row>
    <row r="5615" spans="2:23" ht="15" customHeight="1" x14ac:dyDescent="0.35">
      <c r="B5615" s="349"/>
      <c r="C5615" s="715" t="str">
        <f t="shared" si="351"/>
        <v/>
      </c>
      <c r="D5615" s="458">
        <f>IF(ISNUMBER(Summary!$D$17), DATE(Summary!$D$17, 1, 1) + INT((ROW(B5577)-1)/24), DATE(2024, 1, 1) + INT((ROW(B5577)-1)/24))</f>
        <v>45524</v>
      </c>
      <c r="E5615" s="459">
        <v>0.33333333333333337</v>
      </c>
      <c r="F5615" s="780"/>
      <c r="G5615" s="780"/>
      <c r="H5615" s="460">
        <f t="shared" si="349"/>
        <v>0</v>
      </c>
      <c r="I5615" s="460">
        <f t="shared" si="350"/>
        <v>0</v>
      </c>
      <c r="J5615" s="460">
        <f t="shared" si="348"/>
        <v>0</v>
      </c>
      <c r="K5615" s="9"/>
      <c r="P5615" s="2"/>
      <c r="Q5615" s="27"/>
      <c r="R5615" s="2"/>
      <c r="S5615" s="2"/>
      <c r="T5615" s="2"/>
      <c r="U5615" s="2"/>
      <c r="V5615" s="2"/>
      <c r="W5615" s="2"/>
    </row>
    <row r="5616" spans="2:23" ht="15" customHeight="1" x14ac:dyDescent="0.35">
      <c r="B5616" s="349"/>
      <c r="C5616" s="715" t="str">
        <f t="shared" si="351"/>
        <v/>
      </c>
      <c r="D5616" s="458">
        <f>IF(ISNUMBER(Summary!$D$17), DATE(Summary!$D$17, 1, 1) + INT((ROW(B5578)-1)/24), DATE(2024, 1, 1) + INT((ROW(B5578)-1)/24))</f>
        <v>45524</v>
      </c>
      <c r="E5616" s="459">
        <v>0.375</v>
      </c>
      <c r="F5616" s="780"/>
      <c r="G5616" s="780"/>
      <c r="H5616" s="460">
        <f t="shared" si="349"/>
        <v>0</v>
      </c>
      <c r="I5616" s="460">
        <f t="shared" si="350"/>
        <v>0</v>
      </c>
      <c r="J5616" s="460">
        <f t="shared" si="348"/>
        <v>0</v>
      </c>
      <c r="K5616" s="9"/>
      <c r="P5616" s="2"/>
      <c r="Q5616" s="27"/>
      <c r="R5616" s="2"/>
      <c r="S5616" s="2"/>
      <c r="T5616" s="2"/>
      <c r="U5616" s="2"/>
      <c r="V5616" s="2"/>
      <c r="W5616" s="2"/>
    </row>
    <row r="5617" spans="2:23" ht="15" customHeight="1" x14ac:dyDescent="0.35">
      <c r="B5617" s="349"/>
      <c r="C5617" s="715" t="str">
        <f t="shared" si="351"/>
        <v/>
      </c>
      <c r="D5617" s="458">
        <f>IF(ISNUMBER(Summary!$D$17), DATE(Summary!$D$17, 1, 1) + INT((ROW(B5579)-1)/24), DATE(2024, 1, 1) + INT((ROW(B5579)-1)/24))</f>
        <v>45524</v>
      </c>
      <c r="E5617" s="459">
        <v>0.41666666666666669</v>
      </c>
      <c r="F5617" s="780"/>
      <c r="G5617" s="780"/>
      <c r="H5617" s="460">
        <f t="shared" si="349"/>
        <v>0</v>
      </c>
      <c r="I5617" s="460">
        <f t="shared" si="350"/>
        <v>0</v>
      </c>
      <c r="J5617" s="460">
        <f t="shared" si="348"/>
        <v>0</v>
      </c>
      <c r="K5617" s="9"/>
      <c r="P5617" s="2"/>
      <c r="Q5617" s="27"/>
      <c r="R5617" s="2"/>
      <c r="S5617" s="2"/>
      <c r="T5617" s="2"/>
      <c r="U5617" s="2"/>
      <c r="V5617" s="2"/>
      <c r="W5617" s="2"/>
    </row>
    <row r="5618" spans="2:23" ht="15" customHeight="1" x14ac:dyDescent="0.35">
      <c r="B5618" s="349"/>
      <c r="C5618" s="715" t="str">
        <f t="shared" si="351"/>
        <v/>
      </c>
      <c r="D5618" s="458">
        <f>IF(ISNUMBER(Summary!$D$17), DATE(Summary!$D$17, 1, 1) + INT((ROW(B5580)-1)/24), DATE(2024, 1, 1) + INT((ROW(B5580)-1)/24))</f>
        <v>45524</v>
      </c>
      <c r="E5618" s="459">
        <v>0.45833333333333337</v>
      </c>
      <c r="F5618" s="780"/>
      <c r="G5618" s="780"/>
      <c r="H5618" s="460">
        <f t="shared" si="349"/>
        <v>0</v>
      </c>
      <c r="I5618" s="460">
        <f t="shared" si="350"/>
        <v>0</v>
      </c>
      <c r="J5618" s="460">
        <f t="shared" si="348"/>
        <v>0</v>
      </c>
      <c r="K5618" s="9"/>
      <c r="P5618" s="2"/>
      <c r="Q5618" s="27"/>
      <c r="R5618" s="2"/>
      <c r="S5618" s="2"/>
      <c r="T5618" s="2"/>
      <c r="U5618" s="2"/>
      <c r="V5618" s="2"/>
      <c r="W5618" s="2"/>
    </row>
    <row r="5619" spans="2:23" ht="15" customHeight="1" x14ac:dyDescent="0.35">
      <c r="B5619" s="349"/>
      <c r="C5619" s="715" t="str">
        <f t="shared" si="351"/>
        <v/>
      </c>
      <c r="D5619" s="458">
        <f>IF(ISNUMBER(Summary!$D$17), DATE(Summary!$D$17, 1, 1) + INT((ROW(B5581)-1)/24), DATE(2024, 1, 1) + INT((ROW(B5581)-1)/24))</f>
        <v>45524</v>
      </c>
      <c r="E5619" s="459">
        <v>0.50000000000000011</v>
      </c>
      <c r="F5619" s="780"/>
      <c r="G5619" s="780"/>
      <c r="H5619" s="460">
        <f t="shared" si="349"/>
        <v>0</v>
      </c>
      <c r="I5619" s="460">
        <f t="shared" si="350"/>
        <v>0</v>
      </c>
      <c r="J5619" s="460">
        <f t="shared" si="348"/>
        <v>0</v>
      </c>
      <c r="K5619" s="9"/>
      <c r="P5619" s="2"/>
      <c r="Q5619" s="27"/>
      <c r="R5619" s="2"/>
      <c r="S5619" s="2"/>
      <c r="T5619" s="2"/>
      <c r="U5619" s="2"/>
      <c r="V5619" s="2"/>
      <c r="W5619" s="2"/>
    </row>
    <row r="5620" spans="2:23" ht="15" customHeight="1" x14ac:dyDescent="0.35">
      <c r="B5620" s="349"/>
      <c r="C5620" s="715" t="str">
        <f t="shared" si="351"/>
        <v/>
      </c>
      <c r="D5620" s="458">
        <f>IF(ISNUMBER(Summary!$D$17), DATE(Summary!$D$17, 1, 1) + INT((ROW(B5582)-1)/24), DATE(2024, 1, 1) + INT((ROW(B5582)-1)/24))</f>
        <v>45524</v>
      </c>
      <c r="E5620" s="459">
        <v>0.54166666666666674</v>
      </c>
      <c r="F5620" s="780"/>
      <c r="G5620" s="780"/>
      <c r="H5620" s="460">
        <f t="shared" si="349"/>
        <v>0</v>
      </c>
      <c r="I5620" s="460">
        <f t="shared" si="350"/>
        <v>0</v>
      </c>
      <c r="J5620" s="460">
        <f t="shared" si="348"/>
        <v>0</v>
      </c>
      <c r="K5620" s="9"/>
      <c r="P5620" s="2"/>
      <c r="Q5620" s="27"/>
      <c r="R5620" s="2"/>
      <c r="S5620" s="2"/>
      <c r="T5620" s="2"/>
      <c r="U5620" s="2"/>
      <c r="V5620" s="2"/>
      <c r="W5620" s="2"/>
    </row>
    <row r="5621" spans="2:23" ht="15" customHeight="1" x14ac:dyDescent="0.35">
      <c r="B5621" s="349"/>
      <c r="C5621" s="715" t="str">
        <f t="shared" si="351"/>
        <v/>
      </c>
      <c r="D5621" s="458">
        <f>IF(ISNUMBER(Summary!$D$17), DATE(Summary!$D$17, 1, 1) + INT((ROW(B5583)-1)/24), DATE(2024, 1, 1) + INT((ROW(B5583)-1)/24))</f>
        <v>45524</v>
      </c>
      <c r="E5621" s="459">
        <v>0.58333333333333337</v>
      </c>
      <c r="F5621" s="780"/>
      <c r="G5621" s="780"/>
      <c r="H5621" s="460">
        <f t="shared" si="349"/>
        <v>0</v>
      </c>
      <c r="I5621" s="460">
        <f t="shared" si="350"/>
        <v>0</v>
      </c>
      <c r="J5621" s="460">
        <f t="shared" si="348"/>
        <v>0</v>
      </c>
      <c r="K5621" s="9"/>
      <c r="P5621" s="2"/>
      <c r="Q5621" s="27"/>
      <c r="R5621" s="2"/>
      <c r="S5621" s="2"/>
      <c r="T5621" s="2"/>
      <c r="U5621" s="2"/>
      <c r="V5621" s="2"/>
      <c r="W5621" s="2"/>
    </row>
    <row r="5622" spans="2:23" ht="15" customHeight="1" x14ac:dyDescent="0.35">
      <c r="B5622" s="349"/>
      <c r="C5622" s="715" t="str">
        <f t="shared" si="351"/>
        <v/>
      </c>
      <c r="D5622" s="458">
        <f>IF(ISNUMBER(Summary!$D$17), DATE(Summary!$D$17, 1, 1) + INT((ROW(B5584)-1)/24), DATE(2024, 1, 1) + INT((ROW(B5584)-1)/24))</f>
        <v>45524</v>
      </c>
      <c r="E5622" s="459">
        <v>0.62500000000000011</v>
      </c>
      <c r="F5622" s="780"/>
      <c r="G5622" s="780"/>
      <c r="H5622" s="460">
        <f t="shared" si="349"/>
        <v>0</v>
      </c>
      <c r="I5622" s="460">
        <f t="shared" si="350"/>
        <v>0</v>
      </c>
      <c r="J5622" s="460">
        <f t="shared" si="348"/>
        <v>0</v>
      </c>
      <c r="K5622" s="9"/>
      <c r="P5622" s="2"/>
      <c r="Q5622" s="27"/>
      <c r="R5622" s="2"/>
      <c r="S5622" s="2"/>
      <c r="T5622" s="2"/>
      <c r="U5622" s="2"/>
      <c r="V5622" s="2"/>
      <c r="W5622" s="2"/>
    </row>
    <row r="5623" spans="2:23" ht="15" customHeight="1" x14ac:dyDescent="0.35">
      <c r="B5623" s="349"/>
      <c r="C5623" s="715" t="str">
        <f t="shared" si="351"/>
        <v/>
      </c>
      <c r="D5623" s="458">
        <f>IF(ISNUMBER(Summary!$D$17), DATE(Summary!$D$17, 1, 1) + INT((ROW(B5585)-1)/24), DATE(2024, 1, 1) + INT((ROW(B5585)-1)/24))</f>
        <v>45524</v>
      </c>
      <c r="E5623" s="459">
        <v>0.66666666666666674</v>
      </c>
      <c r="F5623" s="780"/>
      <c r="G5623" s="780"/>
      <c r="H5623" s="460">
        <f t="shared" si="349"/>
        <v>0</v>
      </c>
      <c r="I5623" s="460">
        <f t="shared" si="350"/>
        <v>0</v>
      </c>
      <c r="J5623" s="460">
        <f t="shared" si="348"/>
        <v>0</v>
      </c>
      <c r="K5623" s="9"/>
      <c r="P5623" s="2"/>
      <c r="Q5623" s="27"/>
      <c r="R5623" s="2"/>
      <c r="S5623" s="2"/>
      <c r="T5623" s="2"/>
      <c r="U5623" s="2"/>
      <c r="V5623" s="2"/>
      <c r="W5623" s="2"/>
    </row>
    <row r="5624" spans="2:23" ht="15" customHeight="1" x14ac:dyDescent="0.35">
      <c r="B5624" s="349"/>
      <c r="C5624" s="715" t="str">
        <f t="shared" si="351"/>
        <v/>
      </c>
      <c r="D5624" s="458">
        <f>IF(ISNUMBER(Summary!$D$17), DATE(Summary!$D$17, 1, 1) + INT((ROW(B5586)-1)/24), DATE(2024, 1, 1) + INT((ROW(B5586)-1)/24))</f>
        <v>45524</v>
      </c>
      <c r="E5624" s="459">
        <v>0.70833333333333337</v>
      </c>
      <c r="F5624" s="780"/>
      <c r="G5624" s="780"/>
      <c r="H5624" s="460">
        <f t="shared" si="349"/>
        <v>0</v>
      </c>
      <c r="I5624" s="460">
        <f t="shared" si="350"/>
        <v>0</v>
      </c>
      <c r="J5624" s="460">
        <f t="shared" si="348"/>
        <v>0</v>
      </c>
      <c r="K5624" s="9"/>
      <c r="P5624" s="2"/>
      <c r="Q5624" s="27"/>
      <c r="R5624" s="2"/>
      <c r="S5624" s="2"/>
      <c r="T5624" s="2"/>
      <c r="U5624" s="2"/>
      <c r="V5624" s="2"/>
      <c r="W5624" s="2"/>
    </row>
    <row r="5625" spans="2:23" ht="15" customHeight="1" x14ac:dyDescent="0.35">
      <c r="B5625" s="349"/>
      <c r="C5625" s="715" t="str">
        <f t="shared" si="351"/>
        <v/>
      </c>
      <c r="D5625" s="458">
        <f>IF(ISNUMBER(Summary!$D$17), DATE(Summary!$D$17, 1, 1) + INT((ROW(B5587)-1)/24), DATE(2024, 1, 1) + INT((ROW(B5587)-1)/24))</f>
        <v>45524</v>
      </c>
      <c r="E5625" s="459">
        <v>0.75000000000000011</v>
      </c>
      <c r="F5625" s="780"/>
      <c r="G5625" s="780"/>
      <c r="H5625" s="460">
        <f t="shared" si="349"/>
        <v>0</v>
      </c>
      <c r="I5625" s="460">
        <f t="shared" si="350"/>
        <v>0</v>
      </c>
      <c r="J5625" s="460">
        <f t="shared" si="348"/>
        <v>0</v>
      </c>
      <c r="K5625" s="9"/>
      <c r="P5625" s="2"/>
      <c r="Q5625" s="27"/>
      <c r="R5625" s="2"/>
      <c r="S5625" s="2"/>
      <c r="T5625" s="2"/>
      <c r="U5625" s="2"/>
      <c r="V5625" s="2"/>
      <c r="W5625" s="2"/>
    </row>
    <row r="5626" spans="2:23" ht="15" customHeight="1" x14ac:dyDescent="0.35">
      <c r="B5626" s="349"/>
      <c r="C5626" s="715" t="str">
        <f t="shared" si="351"/>
        <v/>
      </c>
      <c r="D5626" s="458">
        <f>IF(ISNUMBER(Summary!$D$17), DATE(Summary!$D$17, 1, 1) + INT((ROW(B5588)-1)/24), DATE(2024, 1, 1) + INT((ROW(B5588)-1)/24))</f>
        <v>45524</v>
      </c>
      <c r="E5626" s="459">
        <v>0.79166666666666674</v>
      </c>
      <c r="F5626" s="780"/>
      <c r="G5626" s="780"/>
      <c r="H5626" s="460">
        <f t="shared" si="349"/>
        <v>0</v>
      </c>
      <c r="I5626" s="460">
        <f t="shared" si="350"/>
        <v>0</v>
      </c>
      <c r="J5626" s="460">
        <f t="shared" si="348"/>
        <v>0</v>
      </c>
      <c r="K5626" s="9"/>
      <c r="P5626" s="2"/>
      <c r="Q5626" s="27"/>
      <c r="R5626" s="2"/>
      <c r="S5626" s="2"/>
      <c r="T5626" s="2"/>
      <c r="U5626" s="2"/>
      <c r="V5626" s="2"/>
      <c r="W5626" s="2"/>
    </row>
    <row r="5627" spans="2:23" ht="15" customHeight="1" x14ac:dyDescent="0.35">
      <c r="B5627" s="349"/>
      <c r="C5627" s="715" t="str">
        <f t="shared" si="351"/>
        <v/>
      </c>
      <c r="D5627" s="458">
        <f>IF(ISNUMBER(Summary!$D$17), DATE(Summary!$D$17, 1, 1) + INT((ROW(B5589)-1)/24), DATE(2024, 1, 1) + INT((ROW(B5589)-1)/24))</f>
        <v>45524</v>
      </c>
      <c r="E5627" s="459">
        <v>0.83333333333333337</v>
      </c>
      <c r="F5627" s="780"/>
      <c r="G5627" s="780"/>
      <c r="H5627" s="460">
        <f t="shared" si="349"/>
        <v>0</v>
      </c>
      <c r="I5627" s="460">
        <f t="shared" si="350"/>
        <v>0</v>
      </c>
      <c r="J5627" s="460">
        <f t="shared" si="348"/>
        <v>0</v>
      </c>
      <c r="K5627" s="9"/>
      <c r="P5627" s="2"/>
      <c r="Q5627" s="27"/>
      <c r="R5627" s="2"/>
      <c r="S5627" s="2"/>
      <c r="T5627" s="2"/>
      <c r="U5627" s="2"/>
      <c r="V5627" s="2"/>
      <c r="W5627" s="2"/>
    </row>
    <row r="5628" spans="2:23" ht="15" customHeight="1" x14ac:dyDescent="0.35">
      <c r="B5628" s="349"/>
      <c r="C5628" s="715" t="str">
        <f t="shared" si="351"/>
        <v/>
      </c>
      <c r="D5628" s="458">
        <f>IF(ISNUMBER(Summary!$D$17), DATE(Summary!$D$17, 1, 1) + INT((ROW(B5590)-1)/24), DATE(2024, 1, 1) + INT((ROW(B5590)-1)/24))</f>
        <v>45524</v>
      </c>
      <c r="E5628" s="459">
        <v>0.87500000000000011</v>
      </c>
      <c r="F5628" s="780"/>
      <c r="G5628" s="780"/>
      <c r="H5628" s="460">
        <f t="shared" si="349"/>
        <v>0</v>
      </c>
      <c r="I5628" s="460">
        <f t="shared" si="350"/>
        <v>0</v>
      </c>
      <c r="J5628" s="460">
        <f t="shared" si="348"/>
        <v>0</v>
      </c>
      <c r="K5628" s="9"/>
      <c r="P5628" s="2"/>
      <c r="Q5628" s="27"/>
      <c r="R5628" s="2"/>
      <c r="S5628" s="2"/>
      <c r="T5628" s="2"/>
      <c r="U5628" s="2"/>
      <c r="V5628" s="2"/>
      <c r="W5628" s="2"/>
    </row>
    <row r="5629" spans="2:23" ht="15" customHeight="1" x14ac:dyDescent="0.35">
      <c r="B5629" s="349"/>
      <c r="C5629" s="715" t="str">
        <f t="shared" si="351"/>
        <v/>
      </c>
      <c r="D5629" s="458">
        <f>IF(ISNUMBER(Summary!$D$17), DATE(Summary!$D$17, 1, 1) + INT((ROW(B5591)-1)/24), DATE(2024, 1, 1) + INT((ROW(B5591)-1)/24))</f>
        <v>45524</v>
      </c>
      <c r="E5629" s="459">
        <v>0.91666666666666674</v>
      </c>
      <c r="F5629" s="780"/>
      <c r="G5629" s="780"/>
      <c r="H5629" s="460">
        <f t="shared" si="349"/>
        <v>0</v>
      </c>
      <c r="I5629" s="460">
        <f t="shared" si="350"/>
        <v>0</v>
      </c>
      <c r="J5629" s="460">
        <f t="shared" si="348"/>
        <v>0</v>
      </c>
      <c r="K5629" s="9"/>
      <c r="P5629" s="2"/>
      <c r="Q5629" s="27"/>
      <c r="R5629" s="2"/>
      <c r="S5629" s="2"/>
      <c r="T5629" s="2"/>
      <c r="U5629" s="2"/>
      <c r="V5629" s="2"/>
      <c r="W5629" s="2"/>
    </row>
    <row r="5630" spans="2:23" ht="15" customHeight="1" x14ac:dyDescent="0.35">
      <c r="B5630" s="349"/>
      <c r="C5630" s="715" t="str">
        <f t="shared" si="351"/>
        <v/>
      </c>
      <c r="D5630" s="458">
        <f>IF(ISNUMBER(Summary!$D$17), DATE(Summary!$D$17, 1, 1) + INT((ROW(B5592)-1)/24), DATE(2024, 1, 1) + INT((ROW(B5592)-1)/24))</f>
        <v>45524</v>
      </c>
      <c r="E5630" s="459">
        <v>0.95833333333333337</v>
      </c>
      <c r="F5630" s="780"/>
      <c r="G5630" s="780"/>
      <c r="H5630" s="460">
        <f t="shared" si="349"/>
        <v>0</v>
      </c>
      <c r="I5630" s="460">
        <f t="shared" si="350"/>
        <v>0</v>
      </c>
      <c r="J5630" s="460">
        <f t="shared" si="348"/>
        <v>0</v>
      </c>
      <c r="K5630" s="9"/>
      <c r="P5630" s="2"/>
      <c r="Q5630" s="27"/>
      <c r="R5630" s="2"/>
      <c r="S5630" s="2"/>
      <c r="T5630" s="2"/>
      <c r="U5630" s="2"/>
      <c r="V5630" s="2"/>
      <c r="W5630" s="2"/>
    </row>
    <row r="5631" spans="2:23" ht="15" customHeight="1" x14ac:dyDescent="0.35">
      <c r="B5631" s="457"/>
      <c r="C5631" s="715">
        <f t="shared" si="351"/>
        <v>45525</v>
      </c>
      <c r="D5631" s="458">
        <f>IF(ISNUMBER(Summary!$D$17), DATE(Summary!$D$17, 1, 1) + INT((ROW(B5593)-1)/24), DATE(2024, 1, 1) + INT((ROW(B5593)-1)/24))</f>
        <v>45525</v>
      </c>
      <c r="E5631" s="459">
        <v>3.1225022567582528E-17</v>
      </c>
      <c r="F5631" s="780"/>
      <c r="G5631" s="780"/>
      <c r="H5631" s="460">
        <f t="shared" si="349"/>
        <v>0</v>
      </c>
      <c r="I5631" s="460">
        <f t="shared" si="350"/>
        <v>0</v>
      </c>
      <c r="J5631" s="460">
        <f t="shared" si="348"/>
        <v>0</v>
      </c>
      <c r="K5631" s="9"/>
      <c r="P5631" s="2"/>
      <c r="Q5631" s="27"/>
      <c r="R5631" s="2"/>
      <c r="S5631" s="2"/>
      <c r="T5631" s="2"/>
      <c r="U5631" s="2"/>
      <c r="V5631" s="2"/>
      <c r="W5631" s="2"/>
    </row>
    <row r="5632" spans="2:23" ht="15" customHeight="1" x14ac:dyDescent="0.35">
      <c r="B5632" s="349"/>
      <c r="C5632" s="715" t="str">
        <f t="shared" si="351"/>
        <v/>
      </c>
      <c r="D5632" s="458">
        <f>IF(ISNUMBER(Summary!$D$17), DATE(Summary!$D$17, 1, 1) + INT((ROW(B5594)-1)/24), DATE(2024, 1, 1) + INT((ROW(B5594)-1)/24))</f>
        <v>45525</v>
      </c>
      <c r="E5632" s="459">
        <v>4.1666666666666699E-2</v>
      </c>
      <c r="F5632" s="780"/>
      <c r="G5632" s="780"/>
      <c r="H5632" s="460">
        <f t="shared" si="349"/>
        <v>0</v>
      </c>
      <c r="I5632" s="460">
        <f t="shared" si="350"/>
        <v>0</v>
      </c>
      <c r="J5632" s="460">
        <f t="shared" ref="J5632:J5695" si="352">G5632-H5632</f>
        <v>0</v>
      </c>
      <c r="K5632" s="9"/>
      <c r="P5632" s="2"/>
      <c r="Q5632" s="27"/>
      <c r="R5632" s="2"/>
      <c r="S5632" s="2"/>
      <c r="T5632" s="2"/>
      <c r="U5632" s="2"/>
      <c r="V5632" s="2"/>
      <c r="W5632" s="2"/>
    </row>
    <row r="5633" spans="2:23" ht="15" customHeight="1" x14ac:dyDescent="0.35">
      <c r="B5633" s="349"/>
      <c r="C5633" s="715" t="str">
        <f t="shared" si="351"/>
        <v/>
      </c>
      <c r="D5633" s="458">
        <f>IF(ISNUMBER(Summary!$D$17), DATE(Summary!$D$17, 1, 1) + INT((ROW(B5595)-1)/24), DATE(2024, 1, 1) + INT((ROW(B5595)-1)/24))</f>
        <v>45525</v>
      </c>
      <c r="E5633" s="459">
        <v>8.333333333333337E-2</v>
      </c>
      <c r="F5633" s="780"/>
      <c r="G5633" s="780"/>
      <c r="H5633" s="460">
        <f t="shared" si="349"/>
        <v>0</v>
      </c>
      <c r="I5633" s="460">
        <f t="shared" si="350"/>
        <v>0</v>
      </c>
      <c r="J5633" s="460">
        <f t="shared" si="352"/>
        <v>0</v>
      </c>
      <c r="K5633" s="9"/>
      <c r="P5633" s="2"/>
      <c r="Q5633" s="27"/>
      <c r="R5633" s="2"/>
      <c r="S5633" s="2"/>
      <c r="T5633" s="2"/>
      <c r="U5633" s="2"/>
      <c r="V5633" s="2"/>
      <c r="W5633" s="2"/>
    </row>
    <row r="5634" spans="2:23" ht="15" customHeight="1" x14ac:dyDescent="0.35">
      <c r="B5634" s="349"/>
      <c r="C5634" s="715" t="str">
        <f t="shared" si="351"/>
        <v/>
      </c>
      <c r="D5634" s="458">
        <f>IF(ISNUMBER(Summary!$D$17), DATE(Summary!$D$17, 1, 1) + INT((ROW(B5596)-1)/24), DATE(2024, 1, 1) + INT((ROW(B5596)-1)/24))</f>
        <v>45525</v>
      </c>
      <c r="E5634" s="459">
        <v>0.12500000000000006</v>
      </c>
      <c r="F5634" s="780"/>
      <c r="G5634" s="780"/>
      <c r="H5634" s="460">
        <f t="shared" si="349"/>
        <v>0</v>
      </c>
      <c r="I5634" s="460">
        <f t="shared" si="350"/>
        <v>0</v>
      </c>
      <c r="J5634" s="460">
        <f t="shared" si="352"/>
        <v>0</v>
      </c>
      <c r="K5634" s="9"/>
      <c r="P5634" s="2"/>
      <c r="Q5634" s="27"/>
      <c r="R5634" s="2"/>
      <c r="S5634" s="2"/>
      <c r="T5634" s="2"/>
      <c r="U5634" s="2"/>
      <c r="V5634" s="2"/>
      <c r="W5634" s="2"/>
    </row>
    <row r="5635" spans="2:23" ht="15" customHeight="1" x14ac:dyDescent="0.35">
      <c r="B5635" s="349"/>
      <c r="C5635" s="715" t="str">
        <f t="shared" si="351"/>
        <v/>
      </c>
      <c r="D5635" s="458">
        <f>IF(ISNUMBER(Summary!$D$17), DATE(Summary!$D$17, 1, 1) + INT((ROW(B5597)-1)/24), DATE(2024, 1, 1) + INT((ROW(B5597)-1)/24))</f>
        <v>45525</v>
      </c>
      <c r="E5635" s="459">
        <v>0.16666666666666669</v>
      </c>
      <c r="F5635" s="780"/>
      <c r="G5635" s="780"/>
      <c r="H5635" s="460">
        <f t="shared" si="349"/>
        <v>0</v>
      </c>
      <c r="I5635" s="460">
        <f t="shared" si="350"/>
        <v>0</v>
      </c>
      <c r="J5635" s="460">
        <f t="shared" si="352"/>
        <v>0</v>
      </c>
      <c r="K5635" s="9"/>
      <c r="P5635" s="2"/>
      <c r="Q5635" s="27"/>
      <c r="R5635" s="2"/>
      <c r="S5635" s="2"/>
      <c r="T5635" s="2"/>
      <c r="U5635" s="2"/>
      <c r="V5635" s="2"/>
      <c r="W5635" s="2"/>
    </row>
    <row r="5636" spans="2:23" ht="15" customHeight="1" x14ac:dyDescent="0.35">
      <c r="B5636" s="349"/>
      <c r="C5636" s="715" t="str">
        <f t="shared" si="351"/>
        <v/>
      </c>
      <c r="D5636" s="458">
        <f>IF(ISNUMBER(Summary!$D$17), DATE(Summary!$D$17, 1, 1) + INT((ROW(B5598)-1)/24), DATE(2024, 1, 1) + INT((ROW(B5598)-1)/24))</f>
        <v>45525</v>
      </c>
      <c r="E5636" s="459">
        <v>0.20833333333333337</v>
      </c>
      <c r="F5636" s="780"/>
      <c r="G5636" s="780"/>
      <c r="H5636" s="460">
        <f t="shared" si="349"/>
        <v>0</v>
      </c>
      <c r="I5636" s="460">
        <f t="shared" si="350"/>
        <v>0</v>
      </c>
      <c r="J5636" s="460">
        <f t="shared" si="352"/>
        <v>0</v>
      </c>
      <c r="K5636" s="9"/>
      <c r="P5636" s="2"/>
      <c r="Q5636" s="27"/>
      <c r="R5636" s="2"/>
      <c r="S5636" s="2"/>
      <c r="T5636" s="2"/>
      <c r="U5636" s="2"/>
      <c r="V5636" s="2"/>
      <c r="W5636" s="2"/>
    </row>
    <row r="5637" spans="2:23" ht="15" customHeight="1" x14ac:dyDescent="0.35">
      <c r="B5637" s="349"/>
      <c r="C5637" s="715" t="str">
        <f t="shared" si="351"/>
        <v/>
      </c>
      <c r="D5637" s="458">
        <f>IF(ISNUMBER(Summary!$D$17), DATE(Summary!$D$17, 1, 1) + INT((ROW(B5599)-1)/24), DATE(2024, 1, 1) + INT((ROW(B5599)-1)/24))</f>
        <v>45525</v>
      </c>
      <c r="E5637" s="459">
        <v>0.25</v>
      </c>
      <c r="F5637" s="780"/>
      <c r="G5637" s="780"/>
      <c r="H5637" s="460">
        <f t="shared" si="349"/>
        <v>0</v>
      </c>
      <c r="I5637" s="460">
        <f t="shared" si="350"/>
        <v>0</v>
      </c>
      <c r="J5637" s="460">
        <f t="shared" si="352"/>
        <v>0</v>
      </c>
      <c r="K5637" s="9"/>
      <c r="P5637" s="2"/>
      <c r="Q5637" s="27"/>
      <c r="R5637" s="2"/>
      <c r="S5637" s="2"/>
      <c r="T5637" s="2"/>
      <c r="U5637" s="2"/>
      <c r="V5637" s="2"/>
      <c r="W5637" s="2"/>
    </row>
    <row r="5638" spans="2:23" ht="15" customHeight="1" x14ac:dyDescent="0.35">
      <c r="B5638" s="349"/>
      <c r="C5638" s="715" t="str">
        <f t="shared" si="351"/>
        <v/>
      </c>
      <c r="D5638" s="458">
        <f>IF(ISNUMBER(Summary!$D$17), DATE(Summary!$D$17, 1, 1) + INT((ROW(B5600)-1)/24), DATE(2024, 1, 1) + INT((ROW(B5600)-1)/24))</f>
        <v>45525</v>
      </c>
      <c r="E5638" s="459">
        <v>0.29166666666666669</v>
      </c>
      <c r="F5638" s="780"/>
      <c r="G5638" s="780"/>
      <c r="H5638" s="460">
        <f t="shared" si="349"/>
        <v>0</v>
      </c>
      <c r="I5638" s="460">
        <f t="shared" si="350"/>
        <v>0</v>
      </c>
      <c r="J5638" s="460">
        <f t="shared" si="352"/>
        <v>0</v>
      </c>
      <c r="K5638" s="9"/>
      <c r="P5638" s="2"/>
      <c r="Q5638" s="27"/>
      <c r="R5638" s="2"/>
      <c r="S5638" s="2"/>
      <c r="T5638" s="2"/>
      <c r="U5638" s="2"/>
      <c r="V5638" s="2"/>
      <c r="W5638" s="2"/>
    </row>
    <row r="5639" spans="2:23" ht="15" customHeight="1" x14ac:dyDescent="0.35">
      <c r="B5639" s="349"/>
      <c r="C5639" s="715" t="str">
        <f t="shared" si="351"/>
        <v/>
      </c>
      <c r="D5639" s="458">
        <f>IF(ISNUMBER(Summary!$D$17), DATE(Summary!$D$17, 1, 1) + INT((ROW(B5601)-1)/24), DATE(2024, 1, 1) + INT((ROW(B5601)-1)/24))</f>
        <v>45525</v>
      </c>
      <c r="E5639" s="459">
        <v>0.33333333333333337</v>
      </c>
      <c r="F5639" s="780"/>
      <c r="G5639" s="780"/>
      <c r="H5639" s="460">
        <f t="shared" si="349"/>
        <v>0</v>
      </c>
      <c r="I5639" s="460">
        <f t="shared" si="350"/>
        <v>0</v>
      </c>
      <c r="J5639" s="460">
        <f t="shared" si="352"/>
        <v>0</v>
      </c>
      <c r="K5639" s="9"/>
      <c r="P5639" s="2"/>
      <c r="Q5639" s="27"/>
      <c r="R5639" s="2"/>
      <c r="S5639" s="2"/>
      <c r="T5639" s="2"/>
      <c r="U5639" s="2"/>
      <c r="V5639" s="2"/>
      <c r="W5639" s="2"/>
    </row>
    <row r="5640" spans="2:23" ht="15" customHeight="1" x14ac:dyDescent="0.35">
      <c r="B5640" s="349"/>
      <c r="C5640" s="715" t="str">
        <f t="shared" si="351"/>
        <v/>
      </c>
      <c r="D5640" s="458">
        <f>IF(ISNUMBER(Summary!$D$17), DATE(Summary!$D$17, 1, 1) + INT((ROW(B5602)-1)/24), DATE(2024, 1, 1) + INT((ROW(B5602)-1)/24))</f>
        <v>45525</v>
      </c>
      <c r="E5640" s="459">
        <v>0.375</v>
      </c>
      <c r="F5640" s="780"/>
      <c r="G5640" s="780"/>
      <c r="H5640" s="460">
        <f t="shared" si="349"/>
        <v>0</v>
      </c>
      <c r="I5640" s="460">
        <f t="shared" si="350"/>
        <v>0</v>
      </c>
      <c r="J5640" s="460">
        <f t="shared" si="352"/>
        <v>0</v>
      </c>
      <c r="K5640" s="9"/>
      <c r="P5640" s="2"/>
      <c r="Q5640" s="27"/>
      <c r="R5640" s="2"/>
      <c r="S5640" s="2"/>
      <c r="T5640" s="2"/>
      <c r="U5640" s="2"/>
      <c r="V5640" s="2"/>
      <c r="W5640" s="2"/>
    </row>
    <row r="5641" spans="2:23" ht="15" customHeight="1" x14ac:dyDescent="0.35">
      <c r="B5641" s="349"/>
      <c r="C5641" s="715" t="str">
        <f t="shared" si="351"/>
        <v/>
      </c>
      <c r="D5641" s="458">
        <f>IF(ISNUMBER(Summary!$D$17), DATE(Summary!$D$17, 1, 1) + INT((ROW(B5603)-1)/24), DATE(2024, 1, 1) + INT((ROW(B5603)-1)/24))</f>
        <v>45525</v>
      </c>
      <c r="E5641" s="459">
        <v>0.41666666666666669</v>
      </c>
      <c r="F5641" s="780"/>
      <c r="G5641" s="780"/>
      <c r="H5641" s="460">
        <f t="shared" si="349"/>
        <v>0</v>
      </c>
      <c r="I5641" s="460">
        <f t="shared" si="350"/>
        <v>0</v>
      </c>
      <c r="J5641" s="460">
        <f t="shared" si="352"/>
        <v>0</v>
      </c>
      <c r="K5641" s="9"/>
      <c r="P5641" s="2"/>
      <c r="Q5641" s="27"/>
      <c r="R5641" s="2"/>
      <c r="S5641" s="2"/>
      <c r="T5641" s="2"/>
      <c r="U5641" s="2"/>
      <c r="V5641" s="2"/>
      <c r="W5641" s="2"/>
    </row>
    <row r="5642" spans="2:23" ht="15" customHeight="1" x14ac:dyDescent="0.35">
      <c r="B5642" s="349"/>
      <c r="C5642" s="715" t="str">
        <f t="shared" si="351"/>
        <v/>
      </c>
      <c r="D5642" s="458">
        <f>IF(ISNUMBER(Summary!$D$17), DATE(Summary!$D$17, 1, 1) + INT((ROW(B5604)-1)/24), DATE(2024, 1, 1) + INT((ROW(B5604)-1)/24))</f>
        <v>45525</v>
      </c>
      <c r="E5642" s="459">
        <v>0.45833333333333337</v>
      </c>
      <c r="F5642" s="780"/>
      <c r="G5642" s="780"/>
      <c r="H5642" s="460">
        <f t="shared" si="349"/>
        <v>0</v>
      </c>
      <c r="I5642" s="460">
        <f t="shared" si="350"/>
        <v>0</v>
      </c>
      <c r="J5642" s="460">
        <f t="shared" si="352"/>
        <v>0</v>
      </c>
      <c r="K5642" s="9"/>
      <c r="P5642" s="2"/>
      <c r="Q5642" s="27"/>
      <c r="R5642" s="2"/>
      <c r="S5642" s="2"/>
      <c r="T5642" s="2"/>
      <c r="U5642" s="2"/>
      <c r="V5642" s="2"/>
      <c r="W5642" s="2"/>
    </row>
    <row r="5643" spans="2:23" ht="15" customHeight="1" x14ac:dyDescent="0.35">
      <c r="B5643" s="349"/>
      <c r="C5643" s="715" t="str">
        <f t="shared" si="351"/>
        <v/>
      </c>
      <c r="D5643" s="458">
        <f>IF(ISNUMBER(Summary!$D$17), DATE(Summary!$D$17, 1, 1) + INT((ROW(B5605)-1)/24), DATE(2024, 1, 1) + INT((ROW(B5605)-1)/24))</f>
        <v>45525</v>
      </c>
      <c r="E5643" s="459">
        <v>0.50000000000000011</v>
      </c>
      <c r="F5643" s="780"/>
      <c r="G5643" s="780"/>
      <c r="H5643" s="460">
        <f t="shared" si="349"/>
        <v>0</v>
      </c>
      <c r="I5643" s="460">
        <f t="shared" si="350"/>
        <v>0</v>
      </c>
      <c r="J5643" s="460">
        <f t="shared" si="352"/>
        <v>0</v>
      </c>
      <c r="K5643" s="9"/>
      <c r="P5643" s="2"/>
      <c r="Q5643" s="27"/>
      <c r="R5643" s="2"/>
      <c r="S5643" s="2"/>
      <c r="T5643" s="2"/>
      <c r="U5643" s="2"/>
      <c r="V5643" s="2"/>
      <c r="W5643" s="2"/>
    </row>
    <row r="5644" spans="2:23" ht="15" customHeight="1" x14ac:dyDescent="0.35">
      <c r="B5644" s="349"/>
      <c r="C5644" s="715" t="str">
        <f t="shared" si="351"/>
        <v/>
      </c>
      <c r="D5644" s="458">
        <f>IF(ISNUMBER(Summary!$D$17), DATE(Summary!$D$17, 1, 1) + INT((ROW(B5606)-1)/24), DATE(2024, 1, 1) + INT((ROW(B5606)-1)/24))</f>
        <v>45525</v>
      </c>
      <c r="E5644" s="459">
        <v>0.54166666666666674</v>
      </c>
      <c r="F5644" s="780"/>
      <c r="G5644" s="780"/>
      <c r="H5644" s="460">
        <f t="shared" si="349"/>
        <v>0</v>
      </c>
      <c r="I5644" s="460">
        <f t="shared" si="350"/>
        <v>0</v>
      </c>
      <c r="J5644" s="460">
        <f t="shared" si="352"/>
        <v>0</v>
      </c>
      <c r="K5644" s="9"/>
      <c r="P5644" s="2"/>
      <c r="Q5644" s="27"/>
      <c r="R5644" s="2"/>
      <c r="S5644" s="2"/>
      <c r="T5644" s="2"/>
      <c r="U5644" s="2"/>
      <c r="V5644" s="2"/>
      <c r="W5644" s="2"/>
    </row>
    <row r="5645" spans="2:23" ht="15" customHeight="1" x14ac:dyDescent="0.35">
      <c r="B5645" s="349"/>
      <c r="C5645" s="715" t="str">
        <f t="shared" si="351"/>
        <v/>
      </c>
      <c r="D5645" s="458">
        <f>IF(ISNUMBER(Summary!$D$17), DATE(Summary!$D$17, 1, 1) + INT((ROW(B5607)-1)/24), DATE(2024, 1, 1) + INT((ROW(B5607)-1)/24))</f>
        <v>45525</v>
      </c>
      <c r="E5645" s="459">
        <v>0.58333333333333337</v>
      </c>
      <c r="F5645" s="780"/>
      <c r="G5645" s="780"/>
      <c r="H5645" s="460">
        <f t="shared" si="349"/>
        <v>0</v>
      </c>
      <c r="I5645" s="460">
        <f t="shared" si="350"/>
        <v>0</v>
      </c>
      <c r="J5645" s="460">
        <f t="shared" si="352"/>
        <v>0</v>
      </c>
      <c r="K5645" s="9"/>
      <c r="P5645" s="2"/>
      <c r="Q5645" s="27"/>
      <c r="R5645" s="2"/>
      <c r="S5645" s="2"/>
      <c r="T5645" s="2"/>
      <c r="U5645" s="2"/>
      <c r="V5645" s="2"/>
      <c r="W5645" s="2"/>
    </row>
    <row r="5646" spans="2:23" ht="15" customHeight="1" x14ac:dyDescent="0.35">
      <c r="B5646" s="349"/>
      <c r="C5646" s="715" t="str">
        <f t="shared" si="351"/>
        <v/>
      </c>
      <c r="D5646" s="458">
        <f>IF(ISNUMBER(Summary!$D$17), DATE(Summary!$D$17, 1, 1) + INT((ROW(B5608)-1)/24), DATE(2024, 1, 1) + INT((ROW(B5608)-1)/24))</f>
        <v>45525</v>
      </c>
      <c r="E5646" s="459">
        <v>0.62500000000000011</v>
      </c>
      <c r="F5646" s="780"/>
      <c r="G5646" s="780"/>
      <c r="H5646" s="460">
        <f t="shared" si="349"/>
        <v>0</v>
      </c>
      <c r="I5646" s="460">
        <f t="shared" si="350"/>
        <v>0</v>
      </c>
      <c r="J5646" s="460">
        <f t="shared" si="352"/>
        <v>0</v>
      </c>
      <c r="K5646" s="9"/>
      <c r="P5646" s="2"/>
      <c r="Q5646" s="27"/>
      <c r="R5646" s="2"/>
      <c r="S5646" s="2"/>
      <c r="T5646" s="2"/>
      <c r="U5646" s="2"/>
      <c r="V5646" s="2"/>
      <c r="W5646" s="2"/>
    </row>
    <row r="5647" spans="2:23" ht="15" customHeight="1" x14ac:dyDescent="0.35">
      <c r="B5647" s="349"/>
      <c r="C5647" s="715" t="str">
        <f t="shared" si="351"/>
        <v/>
      </c>
      <c r="D5647" s="458">
        <f>IF(ISNUMBER(Summary!$D$17), DATE(Summary!$D$17, 1, 1) + INT((ROW(B5609)-1)/24), DATE(2024, 1, 1) + INT((ROW(B5609)-1)/24))</f>
        <v>45525</v>
      </c>
      <c r="E5647" s="459">
        <v>0.66666666666666674</v>
      </c>
      <c r="F5647" s="780"/>
      <c r="G5647" s="780"/>
      <c r="H5647" s="460">
        <f t="shared" si="349"/>
        <v>0</v>
      </c>
      <c r="I5647" s="460">
        <f t="shared" si="350"/>
        <v>0</v>
      </c>
      <c r="J5647" s="460">
        <f t="shared" si="352"/>
        <v>0</v>
      </c>
      <c r="K5647" s="9"/>
      <c r="P5647" s="2"/>
      <c r="Q5647" s="27"/>
      <c r="R5647" s="2"/>
      <c r="S5647" s="2"/>
      <c r="T5647" s="2"/>
      <c r="U5647" s="2"/>
      <c r="V5647" s="2"/>
      <c r="W5647" s="2"/>
    </row>
    <row r="5648" spans="2:23" ht="15" customHeight="1" x14ac:dyDescent="0.35">
      <c r="B5648" s="349"/>
      <c r="C5648" s="715" t="str">
        <f t="shared" si="351"/>
        <v/>
      </c>
      <c r="D5648" s="458">
        <f>IF(ISNUMBER(Summary!$D$17), DATE(Summary!$D$17, 1, 1) + INT((ROW(B5610)-1)/24), DATE(2024, 1, 1) + INT((ROW(B5610)-1)/24))</f>
        <v>45525</v>
      </c>
      <c r="E5648" s="459">
        <v>0.70833333333333337</v>
      </c>
      <c r="F5648" s="780"/>
      <c r="G5648" s="780"/>
      <c r="H5648" s="460">
        <f t="shared" si="349"/>
        <v>0</v>
      </c>
      <c r="I5648" s="460">
        <f t="shared" si="350"/>
        <v>0</v>
      </c>
      <c r="J5648" s="460">
        <f t="shared" si="352"/>
        <v>0</v>
      </c>
      <c r="K5648" s="9"/>
      <c r="P5648" s="2"/>
      <c r="Q5648" s="27"/>
      <c r="R5648" s="2"/>
      <c r="S5648" s="2"/>
      <c r="T5648" s="2"/>
      <c r="U5648" s="2"/>
      <c r="V5648" s="2"/>
      <c r="W5648" s="2"/>
    </row>
    <row r="5649" spans="2:23" ht="15" customHeight="1" x14ac:dyDescent="0.35">
      <c r="B5649" s="349"/>
      <c r="C5649" s="715" t="str">
        <f t="shared" si="351"/>
        <v/>
      </c>
      <c r="D5649" s="458">
        <f>IF(ISNUMBER(Summary!$D$17), DATE(Summary!$D$17, 1, 1) + INT((ROW(B5611)-1)/24), DATE(2024, 1, 1) + INT((ROW(B5611)-1)/24))</f>
        <v>45525</v>
      </c>
      <c r="E5649" s="459">
        <v>0.75000000000000011</v>
      </c>
      <c r="F5649" s="780"/>
      <c r="G5649" s="780"/>
      <c r="H5649" s="460">
        <f t="shared" si="349"/>
        <v>0</v>
      </c>
      <c r="I5649" s="460">
        <f t="shared" si="350"/>
        <v>0</v>
      </c>
      <c r="J5649" s="460">
        <f t="shared" si="352"/>
        <v>0</v>
      </c>
      <c r="K5649" s="9"/>
      <c r="P5649" s="2"/>
      <c r="Q5649" s="27"/>
      <c r="R5649" s="2"/>
      <c r="S5649" s="2"/>
      <c r="T5649" s="2"/>
      <c r="U5649" s="2"/>
      <c r="V5649" s="2"/>
      <c r="W5649" s="2"/>
    </row>
    <row r="5650" spans="2:23" ht="15" customHeight="1" x14ac:dyDescent="0.35">
      <c r="B5650" s="349"/>
      <c r="C5650" s="715" t="str">
        <f t="shared" si="351"/>
        <v/>
      </c>
      <c r="D5650" s="458">
        <f>IF(ISNUMBER(Summary!$D$17), DATE(Summary!$D$17, 1, 1) + INT((ROW(B5612)-1)/24), DATE(2024, 1, 1) + INT((ROW(B5612)-1)/24))</f>
        <v>45525</v>
      </c>
      <c r="E5650" s="459">
        <v>0.79166666666666674</v>
      </c>
      <c r="F5650" s="780"/>
      <c r="G5650" s="780"/>
      <c r="H5650" s="460">
        <f t="shared" si="349"/>
        <v>0</v>
      </c>
      <c r="I5650" s="460">
        <f t="shared" si="350"/>
        <v>0</v>
      </c>
      <c r="J5650" s="460">
        <f t="shared" si="352"/>
        <v>0</v>
      </c>
      <c r="K5650" s="9"/>
      <c r="P5650" s="2"/>
      <c r="Q5650" s="27"/>
      <c r="R5650" s="2"/>
      <c r="S5650" s="2"/>
      <c r="T5650" s="2"/>
      <c r="U5650" s="2"/>
      <c r="V5650" s="2"/>
      <c r="W5650" s="2"/>
    </row>
    <row r="5651" spans="2:23" ht="15" customHeight="1" x14ac:dyDescent="0.35">
      <c r="B5651" s="349"/>
      <c r="C5651" s="715" t="str">
        <f t="shared" si="351"/>
        <v/>
      </c>
      <c r="D5651" s="458">
        <f>IF(ISNUMBER(Summary!$D$17), DATE(Summary!$D$17, 1, 1) + INT((ROW(B5613)-1)/24), DATE(2024, 1, 1) + INT((ROW(B5613)-1)/24))</f>
        <v>45525</v>
      </c>
      <c r="E5651" s="459">
        <v>0.83333333333333337</v>
      </c>
      <c r="F5651" s="780"/>
      <c r="G5651" s="780"/>
      <c r="H5651" s="460">
        <f t="shared" si="349"/>
        <v>0</v>
      </c>
      <c r="I5651" s="460">
        <f t="shared" si="350"/>
        <v>0</v>
      </c>
      <c r="J5651" s="460">
        <f t="shared" si="352"/>
        <v>0</v>
      </c>
      <c r="K5651" s="9"/>
      <c r="P5651" s="2"/>
      <c r="Q5651" s="27"/>
      <c r="R5651" s="2"/>
      <c r="S5651" s="2"/>
      <c r="T5651" s="2"/>
      <c r="U5651" s="2"/>
      <c r="V5651" s="2"/>
      <c r="W5651" s="2"/>
    </row>
    <row r="5652" spans="2:23" ht="15" customHeight="1" x14ac:dyDescent="0.35">
      <c r="B5652" s="349"/>
      <c r="C5652" s="715" t="str">
        <f t="shared" si="351"/>
        <v/>
      </c>
      <c r="D5652" s="458">
        <f>IF(ISNUMBER(Summary!$D$17), DATE(Summary!$D$17, 1, 1) + INT((ROW(B5614)-1)/24), DATE(2024, 1, 1) + INT((ROW(B5614)-1)/24))</f>
        <v>45525</v>
      </c>
      <c r="E5652" s="459">
        <v>0.87500000000000011</v>
      </c>
      <c r="F5652" s="780"/>
      <c r="G5652" s="780"/>
      <c r="H5652" s="460">
        <f t="shared" si="349"/>
        <v>0</v>
      </c>
      <c r="I5652" s="460">
        <f t="shared" si="350"/>
        <v>0</v>
      </c>
      <c r="J5652" s="460">
        <f t="shared" si="352"/>
        <v>0</v>
      </c>
      <c r="K5652" s="9"/>
      <c r="P5652" s="2"/>
      <c r="Q5652" s="27"/>
      <c r="R5652" s="2"/>
      <c r="S5652" s="2"/>
      <c r="T5652" s="2"/>
      <c r="U5652" s="2"/>
      <c r="V5652" s="2"/>
      <c r="W5652" s="2"/>
    </row>
    <row r="5653" spans="2:23" ht="15" customHeight="1" x14ac:dyDescent="0.35">
      <c r="B5653" s="349"/>
      <c r="C5653" s="715" t="str">
        <f t="shared" si="351"/>
        <v/>
      </c>
      <c r="D5653" s="458">
        <f>IF(ISNUMBER(Summary!$D$17), DATE(Summary!$D$17, 1, 1) + INT((ROW(B5615)-1)/24), DATE(2024, 1, 1) + INT((ROW(B5615)-1)/24))</f>
        <v>45525</v>
      </c>
      <c r="E5653" s="459">
        <v>0.91666666666666674</v>
      </c>
      <c r="F5653" s="780"/>
      <c r="G5653" s="780"/>
      <c r="H5653" s="460">
        <f t="shared" si="349"/>
        <v>0</v>
      </c>
      <c r="I5653" s="460">
        <f t="shared" si="350"/>
        <v>0</v>
      </c>
      <c r="J5653" s="460">
        <f t="shared" si="352"/>
        <v>0</v>
      </c>
      <c r="K5653" s="9"/>
      <c r="P5653" s="2"/>
      <c r="Q5653" s="27"/>
      <c r="R5653" s="2"/>
      <c r="S5653" s="2"/>
      <c r="T5653" s="2"/>
      <c r="U5653" s="2"/>
      <c r="V5653" s="2"/>
      <c r="W5653" s="2"/>
    </row>
    <row r="5654" spans="2:23" ht="15" customHeight="1" x14ac:dyDescent="0.35">
      <c r="B5654" s="349"/>
      <c r="C5654" s="715" t="str">
        <f t="shared" si="351"/>
        <v/>
      </c>
      <c r="D5654" s="458">
        <f>IF(ISNUMBER(Summary!$D$17), DATE(Summary!$D$17, 1, 1) + INT((ROW(B5616)-1)/24), DATE(2024, 1, 1) + INT((ROW(B5616)-1)/24))</f>
        <v>45525</v>
      </c>
      <c r="E5654" s="459">
        <v>0.95833333333333337</v>
      </c>
      <c r="F5654" s="780"/>
      <c r="G5654" s="780"/>
      <c r="H5654" s="460">
        <f t="shared" si="349"/>
        <v>0</v>
      </c>
      <c r="I5654" s="460">
        <f t="shared" si="350"/>
        <v>0</v>
      </c>
      <c r="J5654" s="460">
        <f t="shared" si="352"/>
        <v>0</v>
      </c>
      <c r="K5654" s="9"/>
      <c r="P5654" s="2"/>
      <c r="Q5654" s="27"/>
      <c r="R5654" s="2"/>
      <c r="S5654" s="2"/>
      <c r="T5654" s="2"/>
      <c r="U5654" s="2"/>
      <c r="V5654" s="2"/>
      <c r="W5654" s="2"/>
    </row>
    <row r="5655" spans="2:23" ht="15" customHeight="1" x14ac:dyDescent="0.35">
      <c r="B5655" s="457"/>
      <c r="C5655" s="715">
        <f t="shared" si="351"/>
        <v>45526</v>
      </c>
      <c r="D5655" s="458">
        <f>IF(ISNUMBER(Summary!$D$17), DATE(Summary!$D$17, 1, 1) + INT((ROW(B5617)-1)/24), DATE(2024, 1, 1) + INT((ROW(B5617)-1)/24))</f>
        <v>45526</v>
      </c>
      <c r="E5655" s="459">
        <v>3.1225022567582528E-17</v>
      </c>
      <c r="F5655" s="780"/>
      <c r="G5655" s="780"/>
      <c r="H5655" s="460">
        <f t="shared" si="349"/>
        <v>0</v>
      </c>
      <c r="I5655" s="460">
        <f t="shared" si="350"/>
        <v>0</v>
      </c>
      <c r="J5655" s="460">
        <f t="shared" si="352"/>
        <v>0</v>
      </c>
      <c r="K5655" s="9"/>
      <c r="P5655" s="2"/>
      <c r="Q5655" s="27"/>
      <c r="R5655" s="2"/>
      <c r="S5655" s="2"/>
      <c r="T5655" s="2"/>
      <c r="U5655" s="2"/>
      <c r="V5655" s="2"/>
      <c r="W5655" s="2"/>
    </row>
    <row r="5656" spans="2:23" ht="15" customHeight="1" x14ac:dyDescent="0.35">
      <c r="B5656" s="349"/>
      <c r="C5656" s="715" t="str">
        <f t="shared" si="351"/>
        <v/>
      </c>
      <c r="D5656" s="458">
        <f>IF(ISNUMBER(Summary!$D$17), DATE(Summary!$D$17, 1, 1) + INT((ROW(B5618)-1)/24), DATE(2024, 1, 1) + INT((ROW(B5618)-1)/24))</f>
        <v>45526</v>
      </c>
      <c r="E5656" s="459">
        <v>4.1666666666666699E-2</v>
      </c>
      <c r="F5656" s="780"/>
      <c r="G5656" s="780"/>
      <c r="H5656" s="460">
        <f t="shared" si="349"/>
        <v>0</v>
      </c>
      <c r="I5656" s="460">
        <f t="shared" si="350"/>
        <v>0</v>
      </c>
      <c r="J5656" s="460">
        <f t="shared" si="352"/>
        <v>0</v>
      </c>
      <c r="K5656" s="9"/>
      <c r="P5656" s="2"/>
      <c r="Q5656" s="27"/>
      <c r="R5656" s="2"/>
      <c r="S5656" s="2"/>
      <c r="T5656" s="2"/>
      <c r="U5656" s="2"/>
      <c r="V5656" s="2"/>
      <c r="W5656" s="2"/>
    </row>
    <row r="5657" spans="2:23" ht="15" customHeight="1" x14ac:dyDescent="0.35">
      <c r="B5657" s="349"/>
      <c r="C5657" s="715" t="str">
        <f t="shared" si="351"/>
        <v/>
      </c>
      <c r="D5657" s="458">
        <f>IF(ISNUMBER(Summary!$D$17), DATE(Summary!$D$17, 1, 1) + INT((ROW(B5619)-1)/24), DATE(2024, 1, 1) + INT((ROW(B5619)-1)/24))</f>
        <v>45526</v>
      </c>
      <c r="E5657" s="459">
        <v>8.333333333333337E-2</v>
      </c>
      <c r="F5657" s="780"/>
      <c r="G5657" s="780"/>
      <c r="H5657" s="460">
        <f t="shared" si="349"/>
        <v>0</v>
      </c>
      <c r="I5657" s="460">
        <f t="shared" si="350"/>
        <v>0</v>
      </c>
      <c r="J5657" s="460">
        <f t="shared" si="352"/>
        <v>0</v>
      </c>
      <c r="K5657" s="9"/>
      <c r="P5657" s="2"/>
      <c r="Q5657" s="27"/>
      <c r="R5657" s="2"/>
      <c r="S5657" s="2"/>
      <c r="T5657" s="2"/>
      <c r="U5657" s="2"/>
      <c r="V5657" s="2"/>
      <c r="W5657" s="2"/>
    </row>
    <row r="5658" spans="2:23" ht="15" customHeight="1" x14ac:dyDescent="0.35">
      <c r="B5658" s="349"/>
      <c r="C5658" s="715" t="str">
        <f t="shared" si="351"/>
        <v/>
      </c>
      <c r="D5658" s="458">
        <f>IF(ISNUMBER(Summary!$D$17), DATE(Summary!$D$17, 1, 1) + INT((ROW(B5620)-1)/24), DATE(2024, 1, 1) + INT((ROW(B5620)-1)/24))</f>
        <v>45526</v>
      </c>
      <c r="E5658" s="459">
        <v>0.12500000000000006</v>
      </c>
      <c r="F5658" s="780"/>
      <c r="G5658" s="780"/>
      <c r="H5658" s="460">
        <f t="shared" si="349"/>
        <v>0</v>
      </c>
      <c r="I5658" s="460">
        <f t="shared" si="350"/>
        <v>0</v>
      </c>
      <c r="J5658" s="460">
        <f t="shared" si="352"/>
        <v>0</v>
      </c>
      <c r="K5658" s="9"/>
      <c r="P5658" s="2"/>
      <c r="Q5658" s="27"/>
      <c r="R5658" s="2"/>
      <c r="S5658" s="2"/>
      <c r="T5658" s="2"/>
      <c r="U5658" s="2"/>
      <c r="V5658" s="2"/>
      <c r="W5658" s="2"/>
    </row>
    <row r="5659" spans="2:23" ht="15" customHeight="1" x14ac:dyDescent="0.35">
      <c r="B5659" s="349"/>
      <c r="C5659" s="715" t="str">
        <f t="shared" si="351"/>
        <v/>
      </c>
      <c r="D5659" s="458">
        <f>IF(ISNUMBER(Summary!$D$17), DATE(Summary!$D$17, 1, 1) + INT((ROW(B5621)-1)/24), DATE(2024, 1, 1) + INT((ROW(B5621)-1)/24))</f>
        <v>45526</v>
      </c>
      <c r="E5659" s="459">
        <v>0.16666666666666669</v>
      </c>
      <c r="F5659" s="780"/>
      <c r="G5659" s="780"/>
      <c r="H5659" s="460">
        <f t="shared" si="349"/>
        <v>0</v>
      </c>
      <c r="I5659" s="460">
        <f t="shared" si="350"/>
        <v>0</v>
      </c>
      <c r="J5659" s="460">
        <f t="shared" si="352"/>
        <v>0</v>
      </c>
      <c r="K5659" s="9"/>
      <c r="P5659" s="2"/>
      <c r="Q5659" s="27"/>
      <c r="R5659" s="2"/>
      <c r="S5659" s="2"/>
      <c r="T5659" s="2"/>
      <c r="U5659" s="2"/>
      <c r="V5659" s="2"/>
      <c r="W5659" s="2"/>
    </row>
    <row r="5660" spans="2:23" ht="15" customHeight="1" x14ac:dyDescent="0.35">
      <c r="B5660" s="349"/>
      <c r="C5660" s="715" t="str">
        <f t="shared" si="351"/>
        <v/>
      </c>
      <c r="D5660" s="458">
        <f>IF(ISNUMBER(Summary!$D$17), DATE(Summary!$D$17, 1, 1) + INT((ROW(B5622)-1)/24), DATE(2024, 1, 1) + INT((ROW(B5622)-1)/24))</f>
        <v>45526</v>
      </c>
      <c r="E5660" s="459">
        <v>0.20833333333333337</v>
      </c>
      <c r="F5660" s="780"/>
      <c r="G5660" s="780"/>
      <c r="H5660" s="460">
        <f t="shared" si="349"/>
        <v>0</v>
      </c>
      <c r="I5660" s="460">
        <f t="shared" si="350"/>
        <v>0</v>
      </c>
      <c r="J5660" s="460">
        <f t="shared" si="352"/>
        <v>0</v>
      </c>
      <c r="K5660" s="9"/>
      <c r="P5660" s="2"/>
      <c r="Q5660" s="27"/>
      <c r="R5660" s="2"/>
      <c r="S5660" s="2"/>
      <c r="T5660" s="2"/>
      <c r="U5660" s="2"/>
      <c r="V5660" s="2"/>
      <c r="W5660" s="2"/>
    </row>
    <row r="5661" spans="2:23" ht="15" customHeight="1" x14ac:dyDescent="0.35">
      <c r="B5661" s="349"/>
      <c r="C5661" s="715" t="str">
        <f t="shared" si="351"/>
        <v/>
      </c>
      <c r="D5661" s="458">
        <f>IF(ISNUMBER(Summary!$D$17), DATE(Summary!$D$17, 1, 1) + INT((ROW(B5623)-1)/24), DATE(2024, 1, 1) + INT((ROW(B5623)-1)/24))</f>
        <v>45526</v>
      </c>
      <c r="E5661" s="459">
        <v>0.25</v>
      </c>
      <c r="F5661" s="780"/>
      <c r="G5661" s="780"/>
      <c r="H5661" s="460">
        <f t="shared" si="349"/>
        <v>0</v>
      </c>
      <c r="I5661" s="460">
        <f t="shared" si="350"/>
        <v>0</v>
      </c>
      <c r="J5661" s="460">
        <f t="shared" si="352"/>
        <v>0</v>
      </c>
      <c r="K5661" s="9"/>
      <c r="P5661" s="2"/>
      <c r="Q5661" s="27"/>
      <c r="R5661" s="2"/>
      <c r="S5661" s="2"/>
      <c r="T5661" s="2"/>
      <c r="U5661" s="2"/>
      <c r="V5661" s="2"/>
      <c r="W5661" s="2"/>
    </row>
    <row r="5662" spans="2:23" ht="15" customHeight="1" x14ac:dyDescent="0.35">
      <c r="B5662" s="349"/>
      <c r="C5662" s="715" t="str">
        <f t="shared" si="351"/>
        <v/>
      </c>
      <c r="D5662" s="458">
        <f>IF(ISNUMBER(Summary!$D$17), DATE(Summary!$D$17, 1, 1) + INT((ROW(B5624)-1)/24), DATE(2024, 1, 1) + INT((ROW(B5624)-1)/24))</f>
        <v>45526</v>
      </c>
      <c r="E5662" s="459">
        <v>0.29166666666666669</v>
      </c>
      <c r="F5662" s="780"/>
      <c r="G5662" s="780"/>
      <c r="H5662" s="460">
        <f t="shared" si="349"/>
        <v>0</v>
      </c>
      <c r="I5662" s="460">
        <f t="shared" si="350"/>
        <v>0</v>
      </c>
      <c r="J5662" s="460">
        <f t="shared" si="352"/>
        <v>0</v>
      </c>
      <c r="K5662" s="9"/>
      <c r="P5662" s="2"/>
      <c r="Q5662" s="27"/>
      <c r="R5662" s="2"/>
      <c r="S5662" s="2"/>
      <c r="T5662" s="2"/>
      <c r="U5662" s="2"/>
      <c r="V5662" s="2"/>
      <c r="W5662" s="2"/>
    </row>
    <row r="5663" spans="2:23" ht="15" customHeight="1" x14ac:dyDescent="0.35">
      <c r="B5663" s="349"/>
      <c r="C5663" s="715" t="str">
        <f t="shared" si="351"/>
        <v/>
      </c>
      <c r="D5663" s="458">
        <f>IF(ISNUMBER(Summary!$D$17), DATE(Summary!$D$17, 1, 1) + INT((ROW(B5625)-1)/24), DATE(2024, 1, 1) + INT((ROW(B5625)-1)/24))</f>
        <v>45526</v>
      </c>
      <c r="E5663" s="459">
        <v>0.33333333333333337</v>
      </c>
      <c r="F5663" s="780"/>
      <c r="G5663" s="780"/>
      <c r="H5663" s="460">
        <f t="shared" si="349"/>
        <v>0</v>
      </c>
      <c r="I5663" s="460">
        <f t="shared" si="350"/>
        <v>0</v>
      </c>
      <c r="J5663" s="460">
        <f t="shared" si="352"/>
        <v>0</v>
      </c>
      <c r="K5663" s="9"/>
      <c r="P5663" s="2"/>
      <c r="Q5663" s="27"/>
      <c r="R5663" s="2"/>
      <c r="S5663" s="2"/>
      <c r="T5663" s="2"/>
      <c r="U5663" s="2"/>
      <c r="V5663" s="2"/>
      <c r="W5663" s="2"/>
    </row>
    <row r="5664" spans="2:23" ht="15" customHeight="1" x14ac:dyDescent="0.35">
      <c r="B5664" s="349"/>
      <c r="C5664" s="715" t="str">
        <f t="shared" si="351"/>
        <v/>
      </c>
      <c r="D5664" s="458">
        <f>IF(ISNUMBER(Summary!$D$17), DATE(Summary!$D$17, 1, 1) + INT((ROW(B5626)-1)/24), DATE(2024, 1, 1) + INT((ROW(B5626)-1)/24))</f>
        <v>45526</v>
      </c>
      <c r="E5664" s="459">
        <v>0.375</v>
      </c>
      <c r="F5664" s="780"/>
      <c r="G5664" s="780"/>
      <c r="H5664" s="460">
        <f t="shared" si="349"/>
        <v>0</v>
      </c>
      <c r="I5664" s="460">
        <f t="shared" si="350"/>
        <v>0</v>
      </c>
      <c r="J5664" s="460">
        <f t="shared" si="352"/>
        <v>0</v>
      </c>
      <c r="K5664" s="9"/>
      <c r="P5664" s="2"/>
      <c r="Q5664" s="27"/>
      <c r="R5664" s="2"/>
      <c r="S5664" s="2"/>
      <c r="T5664" s="2"/>
      <c r="U5664" s="2"/>
      <c r="V5664" s="2"/>
      <c r="W5664" s="2"/>
    </row>
    <row r="5665" spans="2:23" ht="15" customHeight="1" x14ac:dyDescent="0.35">
      <c r="B5665" s="349"/>
      <c r="C5665" s="715" t="str">
        <f t="shared" si="351"/>
        <v/>
      </c>
      <c r="D5665" s="458">
        <f>IF(ISNUMBER(Summary!$D$17), DATE(Summary!$D$17, 1, 1) + INT((ROW(B5627)-1)/24), DATE(2024, 1, 1) + INT((ROW(B5627)-1)/24))</f>
        <v>45526</v>
      </c>
      <c r="E5665" s="459">
        <v>0.41666666666666669</v>
      </c>
      <c r="F5665" s="780"/>
      <c r="G5665" s="780"/>
      <c r="H5665" s="460">
        <f t="shared" si="349"/>
        <v>0</v>
      </c>
      <c r="I5665" s="460">
        <f t="shared" si="350"/>
        <v>0</v>
      </c>
      <c r="J5665" s="460">
        <f t="shared" si="352"/>
        <v>0</v>
      </c>
      <c r="K5665" s="9"/>
      <c r="P5665" s="2"/>
      <c r="Q5665" s="27"/>
      <c r="R5665" s="2"/>
      <c r="S5665" s="2"/>
      <c r="T5665" s="2"/>
      <c r="U5665" s="2"/>
      <c r="V5665" s="2"/>
      <c r="W5665" s="2"/>
    </row>
    <row r="5666" spans="2:23" ht="15" customHeight="1" x14ac:dyDescent="0.35">
      <c r="B5666" s="349"/>
      <c r="C5666" s="715" t="str">
        <f t="shared" si="351"/>
        <v/>
      </c>
      <c r="D5666" s="458">
        <f>IF(ISNUMBER(Summary!$D$17), DATE(Summary!$D$17, 1, 1) + INT((ROW(B5628)-1)/24), DATE(2024, 1, 1) + INT((ROW(B5628)-1)/24))</f>
        <v>45526</v>
      </c>
      <c r="E5666" s="459">
        <v>0.45833333333333337</v>
      </c>
      <c r="F5666" s="780"/>
      <c r="G5666" s="780"/>
      <c r="H5666" s="460">
        <f t="shared" si="349"/>
        <v>0</v>
      </c>
      <c r="I5666" s="460">
        <f t="shared" si="350"/>
        <v>0</v>
      </c>
      <c r="J5666" s="460">
        <f t="shared" si="352"/>
        <v>0</v>
      </c>
      <c r="K5666" s="9"/>
      <c r="P5666" s="2"/>
      <c r="Q5666" s="27"/>
      <c r="R5666" s="2"/>
      <c r="S5666" s="2"/>
      <c r="T5666" s="2"/>
      <c r="U5666" s="2"/>
      <c r="V5666" s="2"/>
      <c r="W5666" s="2"/>
    </row>
    <row r="5667" spans="2:23" ht="15" customHeight="1" x14ac:dyDescent="0.35">
      <c r="B5667" s="349"/>
      <c r="C5667" s="715" t="str">
        <f t="shared" si="351"/>
        <v/>
      </c>
      <c r="D5667" s="458">
        <f>IF(ISNUMBER(Summary!$D$17), DATE(Summary!$D$17, 1, 1) + INT((ROW(B5629)-1)/24), DATE(2024, 1, 1) + INT((ROW(B5629)-1)/24))</f>
        <v>45526</v>
      </c>
      <c r="E5667" s="459">
        <v>0.50000000000000011</v>
      </c>
      <c r="F5667" s="780"/>
      <c r="G5667" s="780"/>
      <c r="H5667" s="460">
        <f t="shared" si="349"/>
        <v>0</v>
      </c>
      <c r="I5667" s="460">
        <f t="shared" si="350"/>
        <v>0</v>
      </c>
      <c r="J5667" s="460">
        <f t="shared" si="352"/>
        <v>0</v>
      </c>
      <c r="K5667" s="9"/>
      <c r="P5667" s="2"/>
      <c r="Q5667" s="27"/>
      <c r="R5667" s="2"/>
      <c r="S5667" s="2"/>
      <c r="T5667" s="2"/>
      <c r="U5667" s="2"/>
      <c r="V5667" s="2"/>
      <c r="W5667" s="2"/>
    </row>
    <row r="5668" spans="2:23" ht="15" customHeight="1" x14ac:dyDescent="0.35">
      <c r="B5668" s="349"/>
      <c r="C5668" s="715" t="str">
        <f t="shared" si="351"/>
        <v/>
      </c>
      <c r="D5668" s="458">
        <f>IF(ISNUMBER(Summary!$D$17), DATE(Summary!$D$17, 1, 1) + INT((ROW(B5630)-1)/24), DATE(2024, 1, 1) + INT((ROW(B5630)-1)/24))</f>
        <v>45526</v>
      </c>
      <c r="E5668" s="459">
        <v>0.54166666666666674</v>
      </c>
      <c r="F5668" s="780"/>
      <c r="G5668" s="780"/>
      <c r="H5668" s="460">
        <f t="shared" si="349"/>
        <v>0</v>
      </c>
      <c r="I5668" s="460">
        <f t="shared" si="350"/>
        <v>0</v>
      </c>
      <c r="J5668" s="460">
        <f t="shared" si="352"/>
        <v>0</v>
      </c>
      <c r="K5668" s="9"/>
      <c r="P5668" s="2"/>
      <c r="Q5668" s="27"/>
      <c r="R5668" s="2"/>
      <c r="S5668" s="2"/>
      <c r="T5668" s="2"/>
      <c r="U5668" s="2"/>
      <c r="V5668" s="2"/>
      <c r="W5668" s="2"/>
    </row>
    <row r="5669" spans="2:23" ht="15" customHeight="1" x14ac:dyDescent="0.35">
      <c r="B5669" s="349"/>
      <c r="C5669" s="715" t="str">
        <f t="shared" si="351"/>
        <v/>
      </c>
      <c r="D5669" s="458">
        <f>IF(ISNUMBER(Summary!$D$17), DATE(Summary!$D$17, 1, 1) + INT((ROW(B5631)-1)/24), DATE(2024, 1, 1) + INT((ROW(B5631)-1)/24))</f>
        <v>45526</v>
      </c>
      <c r="E5669" s="459">
        <v>0.58333333333333337</v>
      </c>
      <c r="F5669" s="780"/>
      <c r="G5669" s="780"/>
      <c r="H5669" s="460">
        <f t="shared" si="349"/>
        <v>0</v>
      </c>
      <c r="I5669" s="460">
        <f t="shared" si="350"/>
        <v>0</v>
      </c>
      <c r="J5669" s="460">
        <f t="shared" si="352"/>
        <v>0</v>
      </c>
      <c r="K5669" s="9"/>
      <c r="P5669" s="2"/>
      <c r="Q5669" s="27"/>
      <c r="R5669" s="2"/>
      <c r="S5669" s="2"/>
      <c r="T5669" s="2"/>
      <c r="U5669" s="2"/>
      <c r="V5669" s="2"/>
      <c r="W5669" s="2"/>
    </row>
    <row r="5670" spans="2:23" ht="15" customHeight="1" x14ac:dyDescent="0.35">
      <c r="B5670" s="349"/>
      <c r="C5670" s="715" t="str">
        <f t="shared" si="351"/>
        <v/>
      </c>
      <c r="D5670" s="458">
        <f>IF(ISNUMBER(Summary!$D$17), DATE(Summary!$D$17, 1, 1) + INT((ROW(B5632)-1)/24), DATE(2024, 1, 1) + INT((ROW(B5632)-1)/24))</f>
        <v>45526</v>
      </c>
      <c r="E5670" s="459">
        <v>0.62500000000000011</v>
      </c>
      <c r="F5670" s="780"/>
      <c r="G5670" s="780"/>
      <c r="H5670" s="460">
        <f t="shared" si="349"/>
        <v>0</v>
      </c>
      <c r="I5670" s="460">
        <f t="shared" si="350"/>
        <v>0</v>
      </c>
      <c r="J5670" s="460">
        <f t="shared" si="352"/>
        <v>0</v>
      </c>
      <c r="K5670" s="9"/>
      <c r="P5670" s="2"/>
      <c r="Q5670" s="27"/>
      <c r="R5670" s="2"/>
      <c r="S5670" s="2"/>
      <c r="T5670" s="2"/>
      <c r="U5670" s="2"/>
      <c r="V5670" s="2"/>
      <c r="W5670" s="2"/>
    </row>
    <row r="5671" spans="2:23" ht="15" customHeight="1" x14ac:dyDescent="0.35">
      <c r="B5671" s="349"/>
      <c r="C5671" s="715" t="str">
        <f t="shared" si="351"/>
        <v/>
      </c>
      <c r="D5671" s="458">
        <f>IF(ISNUMBER(Summary!$D$17), DATE(Summary!$D$17, 1, 1) + INT((ROW(B5633)-1)/24), DATE(2024, 1, 1) + INT((ROW(B5633)-1)/24))</f>
        <v>45526</v>
      </c>
      <c r="E5671" s="459">
        <v>0.66666666666666674</v>
      </c>
      <c r="F5671" s="780"/>
      <c r="G5671" s="780"/>
      <c r="H5671" s="460">
        <f t="shared" ref="H5671:H5734" si="353">IF(G5671&gt;F5671,F5671,G5671)</f>
        <v>0</v>
      </c>
      <c r="I5671" s="460">
        <f t="shared" ref="I5671:I5734" si="354">F5671-H5671</f>
        <v>0</v>
      </c>
      <c r="J5671" s="460">
        <f t="shared" si="352"/>
        <v>0</v>
      </c>
      <c r="K5671" s="9"/>
      <c r="P5671" s="2"/>
      <c r="Q5671" s="27"/>
      <c r="R5671" s="2"/>
      <c r="S5671" s="2"/>
      <c r="T5671" s="2"/>
      <c r="U5671" s="2"/>
      <c r="V5671" s="2"/>
      <c r="W5671" s="2"/>
    </row>
    <row r="5672" spans="2:23" ht="15" customHeight="1" x14ac:dyDescent="0.35">
      <c r="B5672" s="349"/>
      <c r="C5672" s="715" t="str">
        <f t="shared" ref="C5672:C5735" si="355">IF(MOD(ROW()-ROW($E$39), 24)=0, $D5672, "")</f>
        <v/>
      </c>
      <c r="D5672" s="458">
        <f>IF(ISNUMBER(Summary!$D$17), DATE(Summary!$D$17, 1, 1) + INT((ROW(B5634)-1)/24), DATE(2024, 1, 1) + INT((ROW(B5634)-1)/24))</f>
        <v>45526</v>
      </c>
      <c r="E5672" s="459">
        <v>0.70833333333333337</v>
      </c>
      <c r="F5672" s="780"/>
      <c r="G5672" s="780"/>
      <c r="H5672" s="460">
        <f t="shared" si="353"/>
        <v>0</v>
      </c>
      <c r="I5672" s="460">
        <f t="shared" si="354"/>
        <v>0</v>
      </c>
      <c r="J5672" s="460">
        <f t="shared" si="352"/>
        <v>0</v>
      </c>
      <c r="K5672" s="9"/>
      <c r="P5672" s="2"/>
      <c r="Q5672" s="27"/>
      <c r="R5672" s="2"/>
      <c r="S5672" s="2"/>
      <c r="T5672" s="2"/>
      <c r="U5672" s="2"/>
      <c r="V5672" s="2"/>
      <c r="W5672" s="2"/>
    </row>
    <row r="5673" spans="2:23" ht="15" customHeight="1" x14ac:dyDescent="0.35">
      <c r="B5673" s="349"/>
      <c r="C5673" s="715" t="str">
        <f t="shared" si="355"/>
        <v/>
      </c>
      <c r="D5673" s="458">
        <f>IF(ISNUMBER(Summary!$D$17), DATE(Summary!$D$17, 1, 1) + INT((ROW(B5635)-1)/24), DATE(2024, 1, 1) + INT((ROW(B5635)-1)/24))</f>
        <v>45526</v>
      </c>
      <c r="E5673" s="459">
        <v>0.75000000000000011</v>
      </c>
      <c r="F5673" s="780"/>
      <c r="G5673" s="780"/>
      <c r="H5673" s="460">
        <f t="shared" si="353"/>
        <v>0</v>
      </c>
      <c r="I5673" s="460">
        <f t="shared" si="354"/>
        <v>0</v>
      </c>
      <c r="J5673" s="460">
        <f t="shared" si="352"/>
        <v>0</v>
      </c>
      <c r="K5673" s="9"/>
      <c r="P5673" s="2"/>
      <c r="Q5673" s="27"/>
      <c r="R5673" s="2"/>
      <c r="S5673" s="2"/>
      <c r="T5673" s="2"/>
      <c r="U5673" s="2"/>
      <c r="V5673" s="2"/>
      <c r="W5673" s="2"/>
    </row>
    <row r="5674" spans="2:23" ht="15" customHeight="1" x14ac:dyDescent="0.35">
      <c r="B5674" s="349"/>
      <c r="C5674" s="715" t="str">
        <f t="shared" si="355"/>
        <v/>
      </c>
      <c r="D5674" s="458">
        <f>IF(ISNUMBER(Summary!$D$17), DATE(Summary!$D$17, 1, 1) + INT((ROW(B5636)-1)/24), DATE(2024, 1, 1) + INT((ROW(B5636)-1)/24))</f>
        <v>45526</v>
      </c>
      <c r="E5674" s="459">
        <v>0.79166666666666674</v>
      </c>
      <c r="F5674" s="780"/>
      <c r="G5674" s="780"/>
      <c r="H5674" s="460">
        <f t="shared" si="353"/>
        <v>0</v>
      </c>
      <c r="I5674" s="460">
        <f t="shared" si="354"/>
        <v>0</v>
      </c>
      <c r="J5674" s="460">
        <f t="shared" si="352"/>
        <v>0</v>
      </c>
      <c r="K5674" s="9"/>
      <c r="P5674" s="2"/>
      <c r="Q5674" s="27"/>
      <c r="R5674" s="2"/>
      <c r="S5674" s="2"/>
      <c r="T5674" s="2"/>
      <c r="U5674" s="2"/>
      <c r="V5674" s="2"/>
      <c r="W5674" s="2"/>
    </row>
    <row r="5675" spans="2:23" ht="15" customHeight="1" x14ac:dyDescent="0.35">
      <c r="B5675" s="349"/>
      <c r="C5675" s="715" t="str">
        <f t="shared" si="355"/>
        <v/>
      </c>
      <c r="D5675" s="458">
        <f>IF(ISNUMBER(Summary!$D$17), DATE(Summary!$D$17, 1, 1) + INT((ROW(B5637)-1)/24), DATE(2024, 1, 1) + INT((ROW(B5637)-1)/24))</f>
        <v>45526</v>
      </c>
      <c r="E5675" s="459">
        <v>0.83333333333333337</v>
      </c>
      <c r="F5675" s="780"/>
      <c r="G5675" s="780"/>
      <c r="H5675" s="460">
        <f t="shared" si="353"/>
        <v>0</v>
      </c>
      <c r="I5675" s="460">
        <f t="shared" si="354"/>
        <v>0</v>
      </c>
      <c r="J5675" s="460">
        <f t="shared" si="352"/>
        <v>0</v>
      </c>
      <c r="K5675" s="9"/>
      <c r="P5675" s="2"/>
      <c r="Q5675" s="27"/>
      <c r="R5675" s="2"/>
      <c r="S5675" s="2"/>
      <c r="T5675" s="2"/>
      <c r="U5675" s="2"/>
      <c r="V5675" s="2"/>
      <c r="W5675" s="2"/>
    </row>
    <row r="5676" spans="2:23" ht="15" customHeight="1" x14ac:dyDescent="0.35">
      <c r="B5676" s="349"/>
      <c r="C5676" s="715" t="str">
        <f t="shared" si="355"/>
        <v/>
      </c>
      <c r="D5676" s="458">
        <f>IF(ISNUMBER(Summary!$D$17), DATE(Summary!$D$17, 1, 1) + INT((ROW(B5638)-1)/24), DATE(2024, 1, 1) + INT((ROW(B5638)-1)/24))</f>
        <v>45526</v>
      </c>
      <c r="E5676" s="459">
        <v>0.87500000000000011</v>
      </c>
      <c r="F5676" s="780"/>
      <c r="G5676" s="780"/>
      <c r="H5676" s="460">
        <f t="shared" si="353"/>
        <v>0</v>
      </c>
      <c r="I5676" s="460">
        <f t="shared" si="354"/>
        <v>0</v>
      </c>
      <c r="J5676" s="460">
        <f t="shared" si="352"/>
        <v>0</v>
      </c>
      <c r="K5676" s="9"/>
      <c r="P5676" s="2"/>
      <c r="Q5676" s="27"/>
      <c r="R5676" s="2"/>
      <c r="S5676" s="2"/>
      <c r="T5676" s="2"/>
      <c r="U5676" s="2"/>
      <c r="V5676" s="2"/>
      <c r="W5676" s="2"/>
    </row>
    <row r="5677" spans="2:23" ht="15" customHeight="1" x14ac:dyDescent="0.35">
      <c r="B5677" s="349"/>
      <c r="C5677" s="715" t="str">
        <f t="shared" si="355"/>
        <v/>
      </c>
      <c r="D5677" s="458">
        <f>IF(ISNUMBER(Summary!$D$17), DATE(Summary!$D$17, 1, 1) + INT((ROW(B5639)-1)/24), DATE(2024, 1, 1) + INT((ROW(B5639)-1)/24))</f>
        <v>45526</v>
      </c>
      <c r="E5677" s="459">
        <v>0.91666666666666674</v>
      </c>
      <c r="F5677" s="780"/>
      <c r="G5677" s="780"/>
      <c r="H5677" s="460">
        <f t="shared" si="353"/>
        <v>0</v>
      </c>
      <c r="I5677" s="460">
        <f t="shared" si="354"/>
        <v>0</v>
      </c>
      <c r="J5677" s="460">
        <f t="shared" si="352"/>
        <v>0</v>
      </c>
      <c r="K5677" s="9"/>
      <c r="P5677" s="2"/>
      <c r="Q5677" s="27"/>
      <c r="R5677" s="2"/>
      <c r="S5677" s="2"/>
      <c r="T5677" s="2"/>
      <c r="U5677" s="2"/>
      <c r="V5677" s="2"/>
      <c r="W5677" s="2"/>
    </row>
    <row r="5678" spans="2:23" ht="15" customHeight="1" x14ac:dyDescent="0.35">
      <c r="B5678" s="349"/>
      <c r="C5678" s="715" t="str">
        <f t="shared" si="355"/>
        <v/>
      </c>
      <c r="D5678" s="458">
        <f>IF(ISNUMBER(Summary!$D$17), DATE(Summary!$D$17, 1, 1) + INT((ROW(B5640)-1)/24), DATE(2024, 1, 1) + INT((ROW(B5640)-1)/24))</f>
        <v>45526</v>
      </c>
      <c r="E5678" s="459">
        <v>0.95833333333333337</v>
      </c>
      <c r="F5678" s="780"/>
      <c r="G5678" s="780"/>
      <c r="H5678" s="460">
        <f t="shared" si="353"/>
        <v>0</v>
      </c>
      <c r="I5678" s="460">
        <f t="shared" si="354"/>
        <v>0</v>
      </c>
      <c r="J5678" s="460">
        <f t="shared" si="352"/>
        <v>0</v>
      </c>
      <c r="K5678" s="9"/>
      <c r="P5678" s="2"/>
      <c r="Q5678" s="27"/>
      <c r="R5678" s="2"/>
      <c r="S5678" s="2"/>
      <c r="T5678" s="2"/>
      <c r="U5678" s="2"/>
      <c r="V5678" s="2"/>
      <c r="W5678" s="2"/>
    </row>
    <row r="5679" spans="2:23" ht="15" customHeight="1" x14ac:dyDescent="0.35">
      <c r="B5679" s="457"/>
      <c r="C5679" s="715">
        <f t="shared" si="355"/>
        <v>45527</v>
      </c>
      <c r="D5679" s="458">
        <f>IF(ISNUMBER(Summary!$D$17), DATE(Summary!$D$17, 1, 1) + INT((ROW(B5641)-1)/24), DATE(2024, 1, 1) + INT((ROW(B5641)-1)/24))</f>
        <v>45527</v>
      </c>
      <c r="E5679" s="459">
        <v>3.1225022567582528E-17</v>
      </c>
      <c r="F5679" s="780"/>
      <c r="G5679" s="780"/>
      <c r="H5679" s="460">
        <f t="shared" si="353"/>
        <v>0</v>
      </c>
      <c r="I5679" s="460">
        <f t="shared" si="354"/>
        <v>0</v>
      </c>
      <c r="J5679" s="460">
        <f t="shared" si="352"/>
        <v>0</v>
      </c>
      <c r="K5679" s="9"/>
      <c r="P5679" s="2"/>
      <c r="Q5679" s="27"/>
      <c r="R5679" s="2"/>
      <c r="S5679" s="2"/>
      <c r="T5679" s="2"/>
      <c r="U5679" s="2"/>
      <c r="V5679" s="2"/>
      <c r="W5679" s="2"/>
    </row>
    <row r="5680" spans="2:23" ht="15" customHeight="1" x14ac:dyDescent="0.35">
      <c r="B5680" s="349"/>
      <c r="C5680" s="715" t="str">
        <f t="shared" si="355"/>
        <v/>
      </c>
      <c r="D5680" s="458">
        <f>IF(ISNUMBER(Summary!$D$17), DATE(Summary!$D$17, 1, 1) + INT((ROW(B5642)-1)/24), DATE(2024, 1, 1) + INT((ROW(B5642)-1)/24))</f>
        <v>45527</v>
      </c>
      <c r="E5680" s="459">
        <v>4.1666666666666699E-2</v>
      </c>
      <c r="F5680" s="780"/>
      <c r="G5680" s="780"/>
      <c r="H5680" s="460">
        <f t="shared" si="353"/>
        <v>0</v>
      </c>
      <c r="I5680" s="460">
        <f t="shared" si="354"/>
        <v>0</v>
      </c>
      <c r="J5680" s="460">
        <f t="shared" si="352"/>
        <v>0</v>
      </c>
      <c r="K5680" s="9"/>
      <c r="P5680" s="2"/>
      <c r="Q5680" s="27"/>
      <c r="R5680" s="2"/>
      <c r="S5680" s="2"/>
      <c r="T5680" s="2"/>
      <c r="U5680" s="2"/>
      <c r="V5680" s="2"/>
      <c r="W5680" s="2"/>
    </row>
    <row r="5681" spans="2:23" ht="15" customHeight="1" x14ac:dyDescent="0.35">
      <c r="B5681" s="349"/>
      <c r="C5681" s="715" t="str">
        <f t="shared" si="355"/>
        <v/>
      </c>
      <c r="D5681" s="458">
        <f>IF(ISNUMBER(Summary!$D$17), DATE(Summary!$D$17, 1, 1) + INT((ROW(B5643)-1)/24), DATE(2024, 1, 1) + INT((ROW(B5643)-1)/24))</f>
        <v>45527</v>
      </c>
      <c r="E5681" s="459">
        <v>8.333333333333337E-2</v>
      </c>
      <c r="F5681" s="780"/>
      <c r="G5681" s="780"/>
      <c r="H5681" s="460">
        <f t="shared" si="353"/>
        <v>0</v>
      </c>
      <c r="I5681" s="460">
        <f t="shared" si="354"/>
        <v>0</v>
      </c>
      <c r="J5681" s="460">
        <f t="shared" si="352"/>
        <v>0</v>
      </c>
      <c r="K5681" s="9"/>
      <c r="P5681" s="2"/>
      <c r="Q5681" s="27"/>
      <c r="R5681" s="2"/>
      <c r="S5681" s="2"/>
      <c r="T5681" s="2"/>
      <c r="U5681" s="2"/>
      <c r="V5681" s="2"/>
      <c r="W5681" s="2"/>
    </row>
    <row r="5682" spans="2:23" ht="15" customHeight="1" x14ac:dyDescent="0.35">
      <c r="B5682" s="349"/>
      <c r="C5682" s="715" t="str">
        <f t="shared" si="355"/>
        <v/>
      </c>
      <c r="D5682" s="458">
        <f>IF(ISNUMBER(Summary!$D$17), DATE(Summary!$D$17, 1, 1) + INT((ROW(B5644)-1)/24), DATE(2024, 1, 1) + INT((ROW(B5644)-1)/24))</f>
        <v>45527</v>
      </c>
      <c r="E5682" s="459">
        <v>0.12500000000000006</v>
      </c>
      <c r="F5682" s="780"/>
      <c r="G5682" s="780"/>
      <c r="H5682" s="460">
        <f t="shared" si="353"/>
        <v>0</v>
      </c>
      <c r="I5682" s="460">
        <f t="shared" si="354"/>
        <v>0</v>
      </c>
      <c r="J5682" s="460">
        <f t="shared" si="352"/>
        <v>0</v>
      </c>
      <c r="K5682" s="9"/>
      <c r="P5682" s="2"/>
      <c r="Q5682" s="27"/>
      <c r="R5682" s="2"/>
      <c r="S5682" s="2"/>
      <c r="T5682" s="2"/>
      <c r="U5682" s="2"/>
      <c r="V5682" s="2"/>
      <c r="W5682" s="2"/>
    </row>
    <row r="5683" spans="2:23" ht="15" customHeight="1" x14ac:dyDescent="0.35">
      <c r="B5683" s="349"/>
      <c r="C5683" s="715" t="str">
        <f t="shared" si="355"/>
        <v/>
      </c>
      <c r="D5683" s="458">
        <f>IF(ISNUMBER(Summary!$D$17), DATE(Summary!$D$17, 1, 1) + INT((ROW(B5645)-1)/24), DATE(2024, 1, 1) + INT((ROW(B5645)-1)/24))</f>
        <v>45527</v>
      </c>
      <c r="E5683" s="459">
        <v>0.16666666666666669</v>
      </c>
      <c r="F5683" s="780"/>
      <c r="G5683" s="780"/>
      <c r="H5683" s="460">
        <f t="shared" si="353"/>
        <v>0</v>
      </c>
      <c r="I5683" s="460">
        <f t="shared" si="354"/>
        <v>0</v>
      </c>
      <c r="J5683" s="460">
        <f t="shared" si="352"/>
        <v>0</v>
      </c>
      <c r="K5683" s="9"/>
      <c r="P5683" s="2"/>
      <c r="Q5683" s="27"/>
      <c r="R5683" s="2"/>
      <c r="S5683" s="2"/>
      <c r="T5683" s="2"/>
      <c r="U5683" s="2"/>
      <c r="V5683" s="2"/>
      <c r="W5683" s="2"/>
    </row>
    <row r="5684" spans="2:23" ht="15" customHeight="1" x14ac:dyDescent="0.35">
      <c r="B5684" s="349"/>
      <c r="C5684" s="715" t="str">
        <f t="shared" si="355"/>
        <v/>
      </c>
      <c r="D5684" s="458">
        <f>IF(ISNUMBER(Summary!$D$17), DATE(Summary!$D$17, 1, 1) + INT((ROW(B5646)-1)/24), DATE(2024, 1, 1) + INT((ROW(B5646)-1)/24))</f>
        <v>45527</v>
      </c>
      <c r="E5684" s="459">
        <v>0.20833333333333337</v>
      </c>
      <c r="F5684" s="780"/>
      <c r="G5684" s="780"/>
      <c r="H5684" s="460">
        <f t="shared" si="353"/>
        <v>0</v>
      </c>
      <c r="I5684" s="460">
        <f t="shared" si="354"/>
        <v>0</v>
      </c>
      <c r="J5684" s="460">
        <f t="shared" si="352"/>
        <v>0</v>
      </c>
      <c r="K5684" s="9"/>
      <c r="P5684" s="2"/>
      <c r="Q5684" s="27"/>
      <c r="R5684" s="2"/>
      <c r="S5684" s="2"/>
      <c r="T5684" s="2"/>
      <c r="U5684" s="2"/>
      <c r="V5684" s="2"/>
      <c r="W5684" s="2"/>
    </row>
    <row r="5685" spans="2:23" ht="15" customHeight="1" x14ac:dyDescent="0.35">
      <c r="B5685" s="349"/>
      <c r="C5685" s="715" t="str">
        <f t="shared" si="355"/>
        <v/>
      </c>
      <c r="D5685" s="458">
        <f>IF(ISNUMBER(Summary!$D$17), DATE(Summary!$D$17, 1, 1) + INT((ROW(B5647)-1)/24), DATE(2024, 1, 1) + INT((ROW(B5647)-1)/24))</f>
        <v>45527</v>
      </c>
      <c r="E5685" s="459">
        <v>0.25</v>
      </c>
      <c r="F5685" s="780"/>
      <c r="G5685" s="780"/>
      <c r="H5685" s="460">
        <f t="shared" si="353"/>
        <v>0</v>
      </c>
      <c r="I5685" s="460">
        <f t="shared" si="354"/>
        <v>0</v>
      </c>
      <c r="J5685" s="460">
        <f t="shared" si="352"/>
        <v>0</v>
      </c>
      <c r="K5685" s="9"/>
      <c r="P5685" s="2"/>
      <c r="Q5685" s="27"/>
      <c r="R5685" s="2"/>
      <c r="S5685" s="2"/>
      <c r="T5685" s="2"/>
      <c r="U5685" s="2"/>
      <c r="V5685" s="2"/>
      <c r="W5685" s="2"/>
    </row>
    <row r="5686" spans="2:23" ht="15" customHeight="1" x14ac:dyDescent="0.35">
      <c r="B5686" s="349"/>
      <c r="C5686" s="715" t="str">
        <f t="shared" si="355"/>
        <v/>
      </c>
      <c r="D5686" s="458">
        <f>IF(ISNUMBER(Summary!$D$17), DATE(Summary!$D$17, 1, 1) + INT((ROW(B5648)-1)/24), DATE(2024, 1, 1) + INT((ROW(B5648)-1)/24))</f>
        <v>45527</v>
      </c>
      <c r="E5686" s="459">
        <v>0.29166666666666669</v>
      </c>
      <c r="F5686" s="780"/>
      <c r="G5686" s="780"/>
      <c r="H5686" s="460">
        <f t="shared" si="353"/>
        <v>0</v>
      </c>
      <c r="I5686" s="460">
        <f t="shared" si="354"/>
        <v>0</v>
      </c>
      <c r="J5686" s="460">
        <f t="shared" si="352"/>
        <v>0</v>
      </c>
      <c r="K5686" s="9"/>
      <c r="P5686" s="2"/>
      <c r="Q5686" s="27"/>
      <c r="R5686" s="2"/>
      <c r="S5686" s="2"/>
      <c r="T5686" s="2"/>
      <c r="U5686" s="2"/>
      <c r="V5686" s="2"/>
      <c r="W5686" s="2"/>
    </row>
    <row r="5687" spans="2:23" ht="15" customHeight="1" x14ac:dyDescent="0.35">
      <c r="B5687" s="349"/>
      <c r="C5687" s="715" t="str">
        <f t="shared" si="355"/>
        <v/>
      </c>
      <c r="D5687" s="458">
        <f>IF(ISNUMBER(Summary!$D$17), DATE(Summary!$D$17, 1, 1) + INT((ROW(B5649)-1)/24), DATE(2024, 1, 1) + INT((ROW(B5649)-1)/24))</f>
        <v>45527</v>
      </c>
      <c r="E5687" s="459">
        <v>0.33333333333333337</v>
      </c>
      <c r="F5687" s="780"/>
      <c r="G5687" s="780"/>
      <c r="H5687" s="460">
        <f t="shared" si="353"/>
        <v>0</v>
      </c>
      <c r="I5687" s="460">
        <f t="shared" si="354"/>
        <v>0</v>
      </c>
      <c r="J5687" s="460">
        <f t="shared" si="352"/>
        <v>0</v>
      </c>
      <c r="K5687" s="9"/>
      <c r="P5687" s="2"/>
      <c r="Q5687" s="27"/>
      <c r="R5687" s="2"/>
      <c r="S5687" s="2"/>
      <c r="T5687" s="2"/>
      <c r="U5687" s="2"/>
      <c r="V5687" s="2"/>
      <c r="W5687" s="2"/>
    </row>
    <row r="5688" spans="2:23" ht="15" customHeight="1" x14ac:dyDescent="0.35">
      <c r="B5688" s="349"/>
      <c r="C5688" s="715" t="str">
        <f t="shared" si="355"/>
        <v/>
      </c>
      <c r="D5688" s="458">
        <f>IF(ISNUMBER(Summary!$D$17), DATE(Summary!$D$17, 1, 1) + INT((ROW(B5650)-1)/24), DATE(2024, 1, 1) + INT((ROW(B5650)-1)/24))</f>
        <v>45527</v>
      </c>
      <c r="E5688" s="459">
        <v>0.375</v>
      </c>
      <c r="F5688" s="780"/>
      <c r="G5688" s="780"/>
      <c r="H5688" s="460">
        <f t="shared" si="353"/>
        <v>0</v>
      </c>
      <c r="I5688" s="460">
        <f t="shared" si="354"/>
        <v>0</v>
      </c>
      <c r="J5688" s="460">
        <f t="shared" si="352"/>
        <v>0</v>
      </c>
      <c r="K5688" s="9"/>
      <c r="P5688" s="2"/>
      <c r="Q5688" s="27"/>
      <c r="R5688" s="2"/>
      <c r="S5688" s="2"/>
      <c r="T5688" s="2"/>
      <c r="U5688" s="2"/>
      <c r="V5688" s="2"/>
      <c r="W5688" s="2"/>
    </row>
    <row r="5689" spans="2:23" ht="15" customHeight="1" x14ac:dyDescent="0.35">
      <c r="B5689" s="349"/>
      <c r="C5689" s="715" t="str">
        <f t="shared" si="355"/>
        <v/>
      </c>
      <c r="D5689" s="458">
        <f>IF(ISNUMBER(Summary!$D$17), DATE(Summary!$D$17, 1, 1) + INT((ROW(B5651)-1)/24), DATE(2024, 1, 1) + INT((ROW(B5651)-1)/24))</f>
        <v>45527</v>
      </c>
      <c r="E5689" s="459">
        <v>0.41666666666666669</v>
      </c>
      <c r="F5689" s="780"/>
      <c r="G5689" s="780"/>
      <c r="H5689" s="460">
        <f t="shared" si="353"/>
        <v>0</v>
      </c>
      <c r="I5689" s="460">
        <f t="shared" si="354"/>
        <v>0</v>
      </c>
      <c r="J5689" s="460">
        <f t="shared" si="352"/>
        <v>0</v>
      </c>
      <c r="K5689" s="9"/>
      <c r="P5689" s="2"/>
      <c r="Q5689" s="27"/>
      <c r="R5689" s="2"/>
      <c r="S5689" s="2"/>
      <c r="T5689" s="2"/>
      <c r="U5689" s="2"/>
      <c r="V5689" s="2"/>
      <c r="W5689" s="2"/>
    </row>
    <row r="5690" spans="2:23" ht="15" customHeight="1" x14ac:dyDescent="0.35">
      <c r="B5690" s="349"/>
      <c r="C5690" s="715" t="str">
        <f t="shared" si="355"/>
        <v/>
      </c>
      <c r="D5690" s="458">
        <f>IF(ISNUMBER(Summary!$D$17), DATE(Summary!$D$17, 1, 1) + INT((ROW(B5652)-1)/24), DATE(2024, 1, 1) + INT((ROW(B5652)-1)/24))</f>
        <v>45527</v>
      </c>
      <c r="E5690" s="459">
        <v>0.45833333333333337</v>
      </c>
      <c r="F5690" s="780"/>
      <c r="G5690" s="780"/>
      <c r="H5690" s="460">
        <f t="shared" si="353"/>
        <v>0</v>
      </c>
      <c r="I5690" s="460">
        <f t="shared" si="354"/>
        <v>0</v>
      </c>
      <c r="J5690" s="460">
        <f t="shared" si="352"/>
        <v>0</v>
      </c>
      <c r="K5690" s="9"/>
      <c r="P5690" s="2"/>
      <c r="Q5690" s="27"/>
      <c r="R5690" s="2"/>
      <c r="S5690" s="2"/>
      <c r="T5690" s="2"/>
      <c r="U5690" s="2"/>
      <c r="V5690" s="2"/>
      <c r="W5690" s="2"/>
    </row>
    <row r="5691" spans="2:23" ht="15" customHeight="1" x14ac:dyDescent="0.35">
      <c r="B5691" s="349"/>
      <c r="C5691" s="715" t="str">
        <f t="shared" si="355"/>
        <v/>
      </c>
      <c r="D5691" s="458">
        <f>IF(ISNUMBER(Summary!$D$17), DATE(Summary!$D$17, 1, 1) + INT((ROW(B5653)-1)/24), DATE(2024, 1, 1) + INT((ROW(B5653)-1)/24))</f>
        <v>45527</v>
      </c>
      <c r="E5691" s="459">
        <v>0.50000000000000011</v>
      </c>
      <c r="F5691" s="780"/>
      <c r="G5691" s="780"/>
      <c r="H5691" s="460">
        <f t="shared" si="353"/>
        <v>0</v>
      </c>
      <c r="I5691" s="460">
        <f t="shared" si="354"/>
        <v>0</v>
      </c>
      <c r="J5691" s="460">
        <f t="shared" si="352"/>
        <v>0</v>
      </c>
      <c r="K5691" s="9"/>
      <c r="P5691" s="2"/>
      <c r="Q5691" s="27"/>
      <c r="R5691" s="2"/>
      <c r="S5691" s="2"/>
      <c r="T5691" s="2"/>
      <c r="U5691" s="2"/>
      <c r="V5691" s="2"/>
      <c r="W5691" s="2"/>
    </row>
    <row r="5692" spans="2:23" ht="15" customHeight="1" x14ac:dyDescent="0.35">
      <c r="B5692" s="349"/>
      <c r="C5692" s="715" t="str">
        <f t="shared" si="355"/>
        <v/>
      </c>
      <c r="D5692" s="458">
        <f>IF(ISNUMBER(Summary!$D$17), DATE(Summary!$D$17, 1, 1) + INT((ROW(B5654)-1)/24), DATE(2024, 1, 1) + INT((ROW(B5654)-1)/24))</f>
        <v>45527</v>
      </c>
      <c r="E5692" s="459">
        <v>0.54166666666666674</v>
      </c>
      <c r="F5692" s="780"/>
      <c r="G5692" s="780"/>
      <c r="H5692" s="460">
        <f t="shared" si="353"/>
        <v>0</v>
      </c>
      <c r="I5692" s="460">
        <f t="shared" si="354"/>
        <v>0</v>
      </c>
      <c r="J5692" s="460">
        <f t="shared" si="352"/>
        <v>0</v>
      </c>
      <c r="K5692" s="9"/>
      <c r="P5692" s="2"/>
      <c r="Q5692" s="27"/>
      <c r="R5692" s="2"/>
      <c r="S5692" s="2"/>
      <c r="T5692" s="2"/>
      <c r="U5692" s="2"/>
      <c r="V5692" s="2"/>
      <c r="W5692" s="2"/>
    </row>
    <row r="5693" spans="2:23" ht="15" customHeight="1" x14ac:dyDescent="0.35">
      <c r="B5693" s="349"/>
      <c r="C5693" s="715" t="str">
        <f t="shared" si="355"/>
        <v/>
      </c>
      <c r="D5693" s="458">
        <f>IF(ISNUMBER(Summary!$D$17), DATE(Summary!$D$17, 1, 1) + INT((ROW(B5655)-1)/24), DATE(2024, 1, 1) + INT((ROW(B5655)-1)/24))</f>
        <v>45527</v>
      </c>
      <c r="E5693" s="459">
        <v>0.58333333333333337</v>
      </c>
      <c r="F5693" s="780"/>
      <c r="G5693" s="780"/>
      <c r="H5693" s="460">
        <f t="shared" si="353"/>
        <v>0</v>
      </c>
      <c r="I5693" s="460">
        <f t="shared" si="354"/>
        <v>0</v>
      </c>
      <c r="J5693" s="460">
        <f t="shared" si="352"/>
        <v>0</v>
      </c>
      <c r="K5693" s="9"/>
      <c r="P5693" s="2"/>
      <c r="Q5693" s="27"/>
      <c r="R5693" s="2"/>
      <c r="S5693" s="2"/>
      <c r="T5693" s="2"/>
      <c r="U5693" s="2"/>
      <c r="V5693" s="2"/>
      <c r="W5693" s="2"/>
    </row>
    <row r="5694" spans="2:23" ht="15" customHeight="1" x14ac:dyDescent="0.35">
      <c r="B5694" s="349"/>
      <c r="C5694" s="715" t="str">
        <f t="shared" si="355"/>
        <v/>
      </c>
      <c r="D5694" s="458">
        <f>IF(ISNUMBER(Summary!$D$17), DATE(Summary!$D$17, 1, 1) + INT((ROW(B5656)-1)/24), DATE(2024, 1, 1) + INT((ROW(B5656)-1)/24))</f>
        <v>45527</v>
      </c>
      <c r="E5694" s="459">
        <v>0.62500000000000011</v>
      </c>
      <c r="F5694" s="780"/>
      <c r="G5694" s="780"/>
      <c r="H5694" s="460">
        <f t="shared" si="353"/>
        <v>0</v>
      </c>
      <c r="I5694" s="460">
        <f t="shared" si="354"/>
        <v>0</v>
      </c>
      <c r="J5694" s="460">
        <f t="shared" si="352"/>
        <v>0</v>
      </c>
      <c r="K5694" s="9"/>
      <c r="P5694" s="2"/>
      <c r="Q5694" s="27"/>
      <c r="R5694" s="2"/>
      <c r="S5694" s="2"/>
      <c r="T5694" s="2"/>
      <c r="U5694" s="2"/>
      <c r="V5694" s="2"/>
      <c r="W5694" s="2"/>
    </row>
    <row r="5695" spans="2:23" ht="15" customHeight="1" x14ac:dyDescent="0.35">
      <c r="B5695" s="349"/>
      <c r="C5695" s="715" t="str">
        <f t="shared" si="355"/>
        <v/>
      </c>
      <c r="D5695" s="458">
        <f>IF(ISNUMBER(Summary!$D$17), DATE(Summary!$D$17, 1, 1) + INT((ROW(B5657)-1)/24), DATE(2024, 1, 1) + INT((ROW(B5657)-1)/24))</f>
        <v>45527</v>
      </c>
      <c r="E5695" s="459">
        <v>0.66666666666666674</v>
      </c>
      <c r="F5695" s="780"/>
      <c r="G5695" s="780"/>
      <c r="H5695" s="460">
        <f t="shared" si="353"/>
        <v>0</v>
      </c>
      <c r="I5695" s="460">
        <f t="shared" si="354"/>
        <v>0</v>
      </c>
      <c r="J5695" s="460">
        <f t="shared" si="352"/>
        <v>0</v>
      </c>
      <c r="K5695" s="9"/>
      <c r="P5695" s="2"/>
      <c r="Q5695" s="27"/>
      <c r="R5695" s="2"/>
      <c r="S5695" s="2"/>
      <c r="T5695" s="2"/>
      <c r="U5695" s="2"/>
      <c r="V5695" s="2"/>
      <c r="W5695" s="2"/>
    </row>
    <row r="5696" spans="2:23" ht="15" customHeight="1" x14ac:dyDescent="0.35">
      <c r="B5696" s="349"/>
      <c r="C5696" s="715" t="str">
        <f t="shared" si="355"/>
        <v/>
      </c>
      <c r="D5696" s="458">
        <f>IF(ISNUMBER(Summary!$D$17), DATE(Summary!$D$17, 1, 1) + INT((ROW(B5658)-1)/24), DATE(2024, 1, 1) + INT((ROW(B5658)-1)/24))</f>
        <v>45527</v>
      </c>
      <c r="E5696" s="459">
        <v>0.70833333333333337</v>
      </c>
      <c r="F5696" s="780"/>
      <c r="G5696" s="780"/>
      <c r="H5696" s="460">
        <f t="shared" si="353"/>
        <v>0</v>
      </c>
      <c r="I5696" s="460">
        <f t="shared" si="354"/>
        <v>0</v>
      </c>
      <c r="J5696" s="460">
        <f t="shared" ref="J5696:J5759" si="356">G5696-H5696</f>
        <v>0</v>
      </c>
      <c r="K5696" s="9"/>
      <c r="P5696" s="2"/>
      <c r="Q5696" s="27"/>
      <c r="R5696" s="2"/>
      <c r="S5696" s="2"/>
      <c r="T5696" s="2"/>
      <c r="U5696" s="2"/>
      <c r="V5696" s="2"/>
      <c r="W5696" s="2"/>
    </row>
    <row r="5697" spans="2:23" ht="15" customHeight="1" x14ac:dyDescent="0.35">
      <c r="B5697" s="349"/>
      <c r="C5697" s="715" t="str">
        <f t="shared" si="355"/>
        <v/>
      </c>
      <c r="D5697" s="458">
        <f>IF(ISNUMBER(Summary!$D$17), DATE(Summary!$D$17, 1, 1) + INT((ROW(B5659)-1)/24), DATE(2024, 1, 1) + INT((ROW(B5659)-1)/24))</f>
        <v>45527</v>
      </c>
      <c r="E5697" s="459">
        <v>0.75000000000000011</v>
      </c>
      <c r="F5697" s="780"/>
      <c r="G5697" s="780"/>
      <c r="H5697" s="460">
        <f t="shared" si="353"/>
        <v>0</v>
      </c>
      <c r="I5697" s="460">
        <f t="shared" si="354"/>
        <v>0</v>
      </c>
      <c r="J5697" s="460">
        <f t="shared" si="356"/>
        <v>0</v>
      </c>
      <c r="K5697" s="9"/>
      <c r="P5697" s="2"/>
      <c r="Q5697" s="27"/>
      <c r="R5697" s="2"/>
      <c r="S5697" s="2"/>
      <c r="T5697" s="2"/>
      <c r="U5697" s="2"/>
      <c r="V5697" s="2"/>
      <c r="W5697" s="2"/>
    </row>
    <row r="5698" spans="2:23" ht="15" customHeight="1" x14ac:dyDescent="0.35">
      <c r="B5698" s="349"/>
      <c r="C5698" s="715" t="str">
        <f t="shared" si="355"/>
        <v/>
      </c>
      <c r="D5698" s="458">
        <f>IF(ISNUMBER(Summary!$D$17), DATE(Summary!$D$17, 1, 1) + INT((ROW(B5660)-1)/24), DATE(2024, 1, 1) + INT((ROW(B5660)-1)/24))</f>
        <v>45527</v>
      </c>
      <c r="E5698" s="459">
        <v>0.79166666666666674</v>
      </c>
      <c r="F5698" s="780"/>
      <c r="G5698" s="780"/>
      <c r="H5698" s="460">
        <f t="shared" si="353"/>
        <v>0</v>
      </c>
      <c r="I5698" s="460">
        <f t="shared" si="354"/>
        <v>0</v>
      </c>
      <c r="J5698" s="460">
        <f t="shared" si="356"/>
        <v>0</v>
      </c>
      <c r="K5698" s="9"/>
      <c r="P5698" s="2"/>
      <c r="Q5698" s="27"/>
      <c r="R5698" s="2"/>
      <c r="S5698" s="2"/>
      <c r="T5698" s="2"/>
      <c r="U5698" s="2"/>
      <c r="V5698" s="2"/>
      <c r="W5698" s="2"/>
    </row>
    <row r="5699" spans="2:23" ht="15" customHeight="1" x14ac:dyDescent="0.35">
      <c r="B5699" s="349"/>
      <c r="C5699" s="715" t="str">
        <f t="shared" si="355"/>
        <v/>
      </c>
      <c r="D5699" s="458">
        <f>IF(ISNUMBER(Summary!$D$17), DATE(Summary!$D$17, 1, 1) + INT((ROW(B5661)-1)/24), DATE(2024, 1, 1) + INT((ROW(B5661)-1)/24))</f>
        <v>45527</v>
      </c>
      <c r="E5699" s="459">
        <v>0.83333333333333337</v>
      </c>
      <c r="F5699" s="780"/>
      <c r="G5699" s="780"/>
      <c r="H5699" s="460">
        <f t="shared" si="353"/>
        <v>0</v>
      </c>
      <c r="I5699" s="460">
        <f t="shared" si="354"/>
        <v>0</v>
      </c>
      <c r="J5699" s="460">
        <f t="shared" si="356"/>
        <v>0</v>
      </c>
      <c r="K5699" s="9"/>
      <c r="P5699" s="2"/>
      <c r="Q5699" s="27"/>
      <c r="R5699" s="2"/>
      <c r="S5699" s="2"/>
      <c r="T5699" s="2"/>
      <c r="U5699" s="2"/>
      <c r="V5699" s="2"/>
      <c r="W5699" s="2"/>
    </row>
    <row r="5700" spans="2:23" ht="15" customHeight="1" x14ac:dyDescent="0.35">
      <c r="B5700" s="349"/>
      <c r="C5700" s="715" t="str">
        <f t="shared" si="355"/>
        <v/>
      </c>
      <c r="D5700" s="458">
        <f>IF(ISNUMBER(Summary!$D$17), DATE(Summary!$D$17, 1, 1) + INT((ROW(B5662)-1)/24), DATE(2024, 1, 1) + INT((ROW(B5662)-1)/24))</f>
        <v>45527</v>
      </c>
      <c r="E5700" s="459">
        <v>0.87500000000000011</v>
      </c>
      <c r="F5700" s="780"/>
      <c r="G5700" s="780"/>
      <c r="H5700" s="460">
        <f t="shared" si="353"/>
        <v>0</v>
      </c>
      <c r="I5700" s="460">
        <f t="shared" si="354"/>
        <v>0</v>
      </c>
      <c r="J5700" s="460">
        <f t="shared" si="356"/>
        <v>0</v>
      </c>
      <c r="K5700" s="9"/>
      <c r="P5700" s="2"/>
      <c r="Q5700" s="27"/>
      <c r="R5700" s="2"/>
      <c r="S5700" s="2"/>
      <c r="T5700" s="2"/>
      <c r="U5700" s="2"/>
      <c r="V5700" s="2"/>
      <c r="W5700" s="2"/>
    </row>
    <row r="5701" spans="2:23" ht="15" customHeight="1" x14ac:dyDescent="0.35">
      <c r="B5701" s="349"/>
      <c r="C5701" s="715" t="str">
        <f t="shared" si="355"/>
        <v/>
      </c>
      <c r="D5701" s="458">
        <f>IF(ISNUMBER(Summary!$D$17), DATE(Summary!$D$17, 1, 1) + INT((ROW(B5663)-1)/24), DATE(2024, 1, 1) + INT((ROW(B5663)-1)/24))</f>
        <v>45527</v>
      </c>
      <c r="E5701" s="459">
        <v>0.91666666666666674</v>
      </c>
      <c r="F5701" s="780"/>
      <c r="G5701" s="780"/>
      <c r="H5701" s="460">
        <f t="shared" si="353"/>
        <v>0</v>
      </c>
      <c r="I5701" s="460">
        <f t="shared" si="354"/>
        <v>0</v>
      </c>
      <c r="J5701" s="460">
        <f t="shared" si="356"/>
        <v>0</v>
      </c>
      <c r="K5701" s="9"/>
      <c r="P5701" s="2"/>
      <c r="Q5701" s="27"/>
      <c r="R5701" s="2"/>
      <c r="S5701" s="2"/>
      <c r="T5701" s="2"/>
      <c r="U5701" s="2"/>
      <c r="V5701" s="2"/>
      <c r="W5701" s="2"/>
    </row>
    <row r="5702" spans="2:23" ht="15" customHeight="1" x14ac:dyDescent="0.35">
      <c r="B5702" s="349"/>
      <c r="C5702" s="715" t="str">
        <f t="shared" si="355"/>
        <v/>
      </c>
      <c r="D5702" s="458">
        <f>IF(ISNUMBER(Summary!$D$17), DATE(Summary!$D$17, 1, 1) + INT((ROW(B5664)-1)/24), DATE(2024, 1, 1) + INT((ROW(B5664)-1)/24))</f>
        <v>45527</v>
      </c>
      <c r="E5702" s="459">
        <v>0.95833333333333337</v>
      </c>
      <c r="F5702" s="780"/>
      <c r="G5702" s="780"/>
      <c r="H5702" s="460">
        <f t="shared" si="353"/>
        <v>0</v>
      </c>
      <c r="I5702" s="460">
        <f t="shared" si="354"/>
        <v>0</v>
      </c>
      <c r="J5702" s="460">
        <f t="shared" si="356"/>
        <v>0</v>
      </c>
      <c r="K5702" s="9"/>
      <c r="P5702" s="2"/>
      <c r="Q5702" s="27"/>
      <c r="R5702" s="2"/>
      <c r="S5702" s="2"/>
      <c r="T5702" s="2"/>
      <c r="U5702" s="2"/>
      <c r="V5702" s="2"/>
      <c r="W5702" s="2"/>
    </row>
    <row r="5703" spans="2:23" ht="15" customHeight="1" x14ac:dyDescent="0.35">
      <c r="B5703" s="457"/>
      <c r="C5703" s="715">
        <f t="shared" si="355"/>
        <v>45528</v>
      </c>
      <c r="D5703" s="458">
        <f>IF(ISNUMBER(Summary!$D$17), DATE(Summary!$D$17, 1, 1) + INT((ROW(B5665)-1)/24), DATE(2024, 1, 1) + INT((ROW(B5665)-1)/24))</f>
        <v>45528</v>
      </c>
      <c r="E5703" s="459">
        <v>3.1225022567582528E-17</v>
      </c>
      <c r="F5703" s="780"/>
      <c r="G5703" s="780"/>
      <c r="H5703" s="460">
        <f t="shared" si="353"/>
        <v>0</v>
      </c>
      <c r="I5703" s="460">
        <f t="shared" si="354"/>
        <v>0</v>
      </c>
      <c r="J5703" s="460">
        <f t="shared" si="356"/>
        <v>0</v>
      </c>
      <c r="K5703" s="9"/>
      <c r="P5703" s="2"/>
      <c r="Q5703" s="27"/>
      <c r="R5703" s="2"/>
      <c r="S5703" s="2"/>
      <c r="T5703" s="2"/>
      <c r="U5703" s="2"/>
      <c r="V5703" s="2"/>
      <c r="W5703" s="2"/>
    </row>
    <row r="5704" spans="2:23" ht="15" customHeight="1" x14ac:dyDescent="0.35">
      <c r="B5704" s="349"/>
      <c r="C5704" s="715" t="str">
        <f t="shared" si="355"/>
        <v/>
      </c>
      <c r="D5704" s="458">
        <f>IF(ISNUMBER(Summary!$D$17), DATE(Summary!$D$17, 1, 1) + INT((ROW(B5666)-1)/24), DATE(2024, 1, 1) + INT((ROW(B5666)-1)/24))</f>
        <v>45528</v>
      </c>
      <c r="E5704" s="459">
        <v>4.1666666666666699E-2</v>
      </c>
      <c r="F5704" s="780"/>
      <c r="G5704" s="780"/>
      <c r="H5704" s="460">
        <f t="shared" si="353"/>
        <v>0</v>
      </c>
      <c r="I5704" s="460">
        <f t="shared" si="354"/>
        <v>0</v>
      </c>
      <c r="J5704" s="460">
        <f t="shared" si="356"/>
        <v>0</v>
      </c>
      <c r="K5704" s="9"/>
      <c r="P5704" s="2"/>
      <c r="Q5704" s="27"/>
      <c r="R5704" s="2"/>
      <c r="S5704" s="2"/>
      <c r="T5704" s="2"/>
      <c r="U5704" s="2"/>
      <c r="V5704" s="2"/>
      <c r="W5704" s="2"/>
    </row>
    <row r="5705" spans="2:23" ht="15" customHeight="1" x14ac:dyDescent="0.35">
      <c r="B5705" s="349"/>
      <c r="C5705" s="715" t="str">
        <f t="shared" si="355"/>
        <v/>
      </c>
      <c r="D5705" s="458">
        <f>IF(ISNUMBER(Summary!$D$17), DATE(Summary!$D$17, 1, 1) + INT((ROW(B5667)-1)/24), DATE(2024, 1, 1) + INT((ROW(B5667)-1)/24))</f>
        <v>45528</v>
      </c>
      <c r="E5705" s="459">
        <v>8.333333333333337E-2</v>
      </c>
      <c r="F5705" s="780"/>
      <c r="G5705" s="780"/>
      <c r="H5705" s="460">
        <f t="shared" si="353"/>
        <v>0</v>
      </c>
      <c r="I5705" s="460">
        <f t="shared" si="354"/>
        <v>0</v>
      </c>
      <c r="J5705" s="460">
        <f t="shared" si="356"/>
        <v>0</v>
      </c>
      <c r="K5705" s="9"/>
      <c r="P5705" s="2"/>
      <c r="Q5705" s="27"/>
      <c r="R5705" s="2"/>
      <c r="S5705" s="2"/>
      <c r="T5705" s="2"/>
      <c r="U5705" s="2"/>
      <c r="V5705" s="2"/>
      <c r="W5705" s="2"/>
    </row>
    <row r="5706" spans="2:23" ht="15" customHeight="1" x14ac:dyDescent="0.35">
      <c r="B5706" s="349"/>
      <c r="C5706" s="715" t="str">
        <f t="shared" si="355"/>
        <v/>
      </c>
      <c r="D5706" s="458">
        <f>IF(ISNUMBER(Summary!$D$17), DATE(Summary!$D$17, 1, 1) + INT((ROW(B5668)-1)/24), DATE(2024, 1, 1) + INT((ROW(B5668)-1)/24))</f>
        <v>45528</v>
      </c>
      <c r="E5706" s="459">
        <v>0.12500000000000006</v>
      </c>
      <c r="F5706" s="780"/>
      <c r="G5706" s="780"/>
      <c r="H5706" s="460">
        <f t="shared" si="353"/>
        <v>0</v>
      </c>
      <c r="I5706" s="460">
        <f t="shared" si="354"/>
        <v>0</v>
      </c>
      <c r="J5706" s="460">
        <f t="shared" si="356"/>
        <v>0</v>
      </c>
      <c r="K5706" s="9"/>
      <c r="P5706" s="2"/>
      <c r="Q5706" s="27"/>
      <c r="R5706" s="2"/>
      <c r="S5706" s="2"/>
      <c r="T5706" s="2"/>
      <c r="U5706" s="2"/>
      <c r="V5706" s="2"/>
      <c r="W5706" s="2"/>
    </row>
    <row r="5707" spans="2:23" ht="15" customHeight="1" x14ac:dyDescent="0.35">
      <c r="B5707" s="349"/>
      <c r="C5707" s="715" t="str">
        <f t="shared" si="355"/>
        <v/>
      </c>
      <c r="D5707" s="458">
        <f>IF(ISNUMBER(Summary!$D$17), DATE(Summary!$D$17, 1, 1) + INT((ROW(B5669)-1)/24), DATE(2024, 1, 1) + INT((ROW(B5669)-1)/24))</f>
        <v>45528</v>
      </c>
      <c r="E5707" s="459">
        <v>0.16666666666666669</v>
      </c>
      <c r="F5707" s="780"/>
      <c r="G5707" s="780"/>
      <c r="H5707" s="460">
        <f t="shared" si="353"/>
        <v>0</v>
      </c>
      <c r="I5707" s="460">
        <f t="shared" si="354"/>
        <v>0</v>
      </c>
      <c r="J5707" s="460">
        <f t="shared" si="356"/>
        <v>0</v>
      </c>
      <c r="K5707" s="9"/>
      <c r="P5707" s="2"/>
      <c r="Q5707" s="27"/>
      <c r="R5707" s="2"/>
      <c r="S5707" s="2"/>
      <c r="T5707" s="2"/>
      <c r="U5707" s="2"/>
      <c r="V5707" s="2"/>
      <c r="W5707" s="2"/>
    </row>
    <row r="5708" spans="2:23" ht="15" customHeight="1" x14ac:dyDescent="0.35">
      <c r="B5708" s="349"/>
      <c r="C5708" s="715" t="str">
        <f t="shared" si="355"/>
        <v/>
      </c>
      <c r="D5708" s="458">
        <f>IF(ISNUMBER(Summary!$D$17), DATE(Summary!$D$17, 1, 1) + INT((ROW(B5670)-1)/24), DATE(2024, 1, 1) + INT((ROW(B5670)-1)/24))</f>
        <v>45528</v>
      </c>
      <c r="E5708" s="459">
        <v>0.20833333333333337</v>
      </c>
      <c r="F5708" s="780"/>
      <c r="G5708" s="780"/>
      <c r="H5708" s="460">
        <f t="shared" si="353"/>
        <v>0</v>
      </c>
      <c r="I5708" s="460">
        <f t="shared" si="354"/>
        <v>0</v>
      </c>
      <c r="J5708" s="460">
        <f t="shared" si="356"/>
        <v>0</v>
      </c>
      <c r="K5708" s="9"/>
      <c r="P5708" s="2"/>
      <c r="Q5708" s="27"/>
      <c r="R5708" s="2"/>
      <c r="S5708" s="2"/>
      <c r="T5708" s="2"/>
      <c r="U5708" s="2"/>
      <c r="V5708" s="2"/>
      <c r="W5708" s="2"/>
    </row>
    <row r="5709" spans="2:23" ht="15" customHeight="1" x14ac:dyDescent="0.35">
      <c r="B5709" s="349"/>
      <c r="C5709" s="715" t="str">
        <f t="shared" si="355"/>
        <v/>
      </c>
      <c r="D5709" s="458">
        <f>IF(ISNUMBER(Summary!$D$17), DATE(Summary!$D$17, 1, 1) + INT((ROW(B5671)-1)/24), DATE(2024, 1, 1) + INT((ROW(B5671)-1)/24))</f>
        <v>45528</v>
      </c>
      <c r="E5709" s="459">
        <v>0.25</v>
      </c>
      <c r="F5709" s="780"/>
      <c r="G5709" s="780"/>
      <c r="H5709" s="460">
        <f t="shared" si="353"/>
        <v>0</v>
      </c>
      <c r="I5709" s="460">
        <f t="shared" si="354"/>
        <v>0</v>
      </c>
      <c r="J5709" s="460">
        <f t="shared" si="356"/>
        <v>0</v>
      </c>
      <c r="K5709" s="9"/>
      <c r="P5709" s="2"/>
      <c r="Q5709" s="27"/>
      <c r="R5709" s="2"/>
      <c r="S5709" s="2"/>
      <c r="T5709" s="2"/>
      <c r="U5709" s="2"/>
      <c r="V5709" s="2"/>
      <c r="W5709" s="2"/>
    </row>
    <row r="5710" spans="2:23" ht="15" customHeight="1" x14ac:dyDescent="0.35">
      <c r="B5710" s="349"/>
      <c r="C5710" s="715" t="str">
        <f t="shared" si="355"/>
        <v/>
      </c>
      <c r="D5710" s="458">
        <f>IF(ISNUMBER(Summary!$D$17), DATE(Summary!$D$17, 1, 1) + INT((ROW(B5672)-1)/24), DATE(2024, 1, 1) + INT((ROW(B5672)-1)/24))</f>
        <v>45528</v>
      </c>
      <c r="E5710" s="459">
        <v>0.29166666666666669</v>
      </c>
      <c r="F5710" s="780"/>
      <c r="G5710" s="780"/>
      <c r="H5710" s="460">
        <f t="shared" si="353"/>
        <v>0</v>
      </c>
      <c r="I5710" s="460">
        <f t="shared" si="354"/>
        <v>0</v>
      </c>
      <c r="J5710" s="460">
        <f t="shared" si="356"/>
        <v>0</v>
      </c>
      <c r="K5710" s="9"/>
      <c r="P5710" s="2"/>
      <c r="Q5710" s="27"/>
      <c r="R5710" s="2"/>
      <c r="S5710" s="2"/>
      <c r="T5710" s="2"/>
      <c r="U5710" s="2"/>
      <c r="V5710" s="2"/>
      <c r="W5710" s="2"/>
    </row>
    <row r="5711" spans="2:23" ht="15" customHeight="1" x14ac:dyDescent="0.35">
      <c r="B5711" s="349"/>
      <c r="C5711" s="715" t="str">
        <f t="shared" si="355"/>
        <v/>
      </c>
      <c r="D5711" s="458">
        <f>IF(ISNUMBER(Summary!$D$17), DATE(Summary!$D$17, 1, 1) + INT((ROW(B5673)-1)/24), DATE(2024, 1, 1) + INT((ROW(B5673)-1)/24))</f>
        <v>45528</v>
      </c>
      <c r="E5711" s="459">
        <v>0.33333333333333337</v>
      </c>
      <c r="F5711" s="780"/>
      <c r="G5711" s="780"/>
      <c r="H5711" s="460">
        <f t="shared" si="353"/>
        <v>0</v>
      </c>
      <c r="I5711" s="460">
        <f t="shared" si="354"/>
        <v>0</v>
      </c>
      <c r="J5711" s="460">
        <f t="shared" si="356"/>
        <v>0</v>
      </c>
      <c r="K5711" s="9"/>
      <c r="P5711" s="2"/>
      <c r="Q5711" s="27"/>
      <c r="R5711" s="2"/>
      <c r="S5711" s="2"/>
      <c r="T5711" s="2"/>
      <c r="U5711" s="2"/>
      <c r="V5711" s="2"/>
      <c r="W5711" s="2"/>
    </row>
    <row r="5712" spans="2:23" ht="15" customHeight="1" x14ac:dyDescent="0.35">
      <c r="B5712" s="349"/>
      <c r="C5712" s="715" t="str">
        <f t="shared" si="355"/>
        <v/>
      </c>
      <c r="D5712" s="458">
        <f>IF(ISNUMBER(Summary!$D$17), DATE(Summary!$D$17, 1, 1) + INT((ROW(B5674)-1)/24), DATE(2024, 1, 1) + INT((ROW(B5674)-1)/24))</f>
        <v>45528</v>
      </c>
      <c r="E5712" s="459">
        <v>0.375</v>
      </c>
      <c r="F5712" s="780"/>
      <c r="G5712" s="780"/>
      <c r="H5712" s="460">
        <f t="shared" si="353"/>
        <v>0</v>
      </c>
      <c r="I5712" s="460">
        <f t="shared" si="354"/>
        <v>0</v>
      </c>
      <c r="J5712" s="460">
        <f t="shared" si="356"/>
        <v>0</v>
      </c>
      <c r="K5712" s="9"/>
      <c r="P5712" s="2"/>
      <c r="Q5712" s="27"/>
      <c r="R5712" s="2"/>
      <c r="S5712" s="2"/>
      <c r="T5712" s="2"/>
      <c r="U5712" s="2"/>
      <c r="V5712" s="2"/>
      <c r="W5712" s="2"/>
    </row>
    <row r="5713" spans="2:23" ht="15" customHeight="1" x14ac:dyDescent="0.35">
      <c r="B5713" s="349"/>
      <c r="C5713" s="715" t="str">
        <f t="shared" si="355"/>
        <v/>
      </c>
      <c r="D5713" s="458">
        <f>IF(ISNUMBER(Summary!$D$17), DATE(Summary!$D$17, 1, 1) + INT((ROW(B5675)-1)/24), DATE(2024, 1, 1) + INT((ROW(B5675)-1)/24))</f>
        <v>45528</v>
      </c>
      <c r="E5713" s="459">
        <v>0.41666666666666669</v>
      </c>
      <c r="F5713" s="780"/>
      <c r="G5713" s="780"/>
      <c r="H5713" s="460">
        <f t="shared" si="353"/>
        <v>0</v>
      </c>
      <c r="I5713" s="460">
        <f t="shared" si="354"/>
        <v>0</v>
      </c>
      <c r="J5713" s="460">
        <f t="shared" si="356"/>
        <v>0</v>
      </c>
      <c r="K5713" s="9"/>
      <c r="P5713" s="2"/>
      <c r="Q5713" s="27"/>
      <c r="R5713" s="2"/>
      <c r="S5713" s="2"/>
      <c r="T5713" s="2"/>
      <c r="U5713" s="2"/>
      <c r="V5713" s="2"/>
      <c r="W5713" s="2"/>
    </row>
    <row r="5714" spans="2:23" ht="15" customHeight="1" x14ac:dyDescent="0.35">
      <c r="B5714" s="349"/>
      <c r="C5714" s="715" t="str">
        <f t="shared" si="355"/>
        <v/>
      </c>
      <c r="D5714" s="458">
        <f>IF(ISNUMBER(Summary!$D$17), DATE(Summary!$D$17, 1, 1) + INT((ROW(B5676)-1)/24), DATE(2024, 1, 1) + INT((ROW(B5676)-1)/24))</f>
        <v>45528</v>
      </c>
      <c r="E5714" s="459">
        <v>0.45833333333333337</v>
      </c>
      <c r="F5714" s="780"/>
      <c r="G5714" s="780"/>
      <c r="H5714" s="460">
        <f t="shared" si="353"/>
        <v>0</v>
      </c>
      <c r="I5714" s="460">
        <f t="shared" si="354"/>
        <v>0</v>
      </c>
      <c r="J5714" s="460">
        <f t="shared" si="356"/>
        <v>0</v>
      </c>
      <c r="K5714" s="9"/>
      <c r="P5714" s="2"/>
      <c r="Q5714" s="27"/>
      <c r="R5714" s="2"/>
      <c r="S5714" s="2"/>
      <c r="T5714" s="2"/>
      <c r="U5714" s="2"/>
      <c r="V5714" s="2"/>
      <c r="W5714" s="2"/>
    </row>
    <row r="5715" spans="2:23" ht="15" customHeight="1" x14ac:dyDescent="0.35">
      <c r="B5715" s="349"/>
      <c r="C5715" s="715" t="str">
        <f t="shared" si="355"/>
        <v/>
      </c>
      <c r="D5715" s="458">
        <f>IF(ISNUMBER(Summary!$D$17), DATE(Summary!$D$17, 1, 1) + INT((ROW(B5677)-1)/24), DATE(2024, 1, 1) + INT((ROW(B5677)-1)/24))</f>
        <v>45528</v>
      </c>
      <c r="E5715" s="459">
        <v>0.50000000000000011</v>
      </c>
      <c r="F5715" s="780"/>
      <c r="G5715" s="780"/>
      <c r="H5715" s="460">
        <f t="shared" si="353"/>
        <v>0</v>
      </c>
      <c r="I5715" s="460">
        <f t="shared" si="354"/>
        <v>0</v>
      </c>
      <c r="J5715" s="460">
        <f t="shared" si="356"/>
        <v>0</v>
      </c>
      <c r="K5715" s="9"/>
      <c r="P5715" s="2"/>
      <c r="Q5715" s="27"/>
      <c r="R5715" s="2"/>
      <c r="S5715" s="2"/>
      <c r="T5715" s="2"/>
      <c r="U5715" s="2"/>
      <c r="V5715" s="2"/>
      <c r="W5715" s="2"/>
    </row>
    <row r="5716" spans="2:23" ht="15" customHeight="1" x14ac:dyDescent="0.35">
      <c r="B5716" s="349"/>
      <c r="C5716" s="715" t="str">
        <f t="shared" si="355"/>
        <v/>
      </c>
      <c r="D5716" s="458">
        <f>IF(ISNUMBER(Summary!$D$17), DATE(Summary!$D$17, 1, 1) + INT((ROW(B5678)-1)/24), DATE(2024, 1, 1) + INT((ROW(B5678)-1)/24))</f>
        <v>45528</v>
      </c>
      <c r="E5716" s="459">
        <v>0.54166666666666674</v>
      </c>
      <c r="F5716" s="780"/>
      <c r="G5716" s="780"/>
      <c r="H5716" s="460">
        <f t="shared" si="353"/>
        <v>0</v>
      </c>
      <c r="I5716" s="460">
        <f t="shared" si="354"/>
        <v>0</v>
      </c>
      <c r="J5716" s="460">
        <f t="shared" si="356"/>
        <v>0</v>
      </c>
      <c r="K5716" s="9"/>
      <c r="P5716" s="2"/>
      <c r="Q5716" s="27"/>
      <c r="R5716" s="2"/>
      <c r="S5716" s="2"/>
      <c r="T5716" s="2"/>
      <c r="U5716" s="2"/>
      <c r="V5716" s="2"/>
      <c r="W5716" s="2"/>
    </row>
    <row r="5717" spans="2:23" ht="15" customHeight="1" x14ac:dyDescent="0.35">
      <c r="B5717" s="349"/>
      <c r="C5717" s="715" t="str">
        <f t="shared" si="355"/>
        <v/>
      </c>
      <c r="D5717" s="458">
        <f>IF(ISNUMBER(Summary!$D$17), DATE(Summary!$D$17, 1, 1) + INT((ROW(B5679)-1)/24), DATE(2024, 1, 1) + INT((ROW(B5679)-1)/24))</f>
        <v>45528</v>
      </c>
      <c r="E5717" s="459">
        <v>0.58333333333333337</v>
      </c>
      <c r="F5717" s="780"/>
      <c r="G5717" s="780"/>
      <c r="H5717" s="460">
        <f t="shared" si="353"/>
        <v>0</v>
      </c>
      <c r="I5717" s="460">
        <f t="shared" si="354"/>
        <v>0</v>
      </c>
      <c r="J5717" s="460">
        <f t="shared" si="356"/>
        <v>0</v>
      </c>
      <c r="K5717" s="9"/>
      <c r="P5717" s="2"/>
      <c r="Q5717" s="27"/>
      <c r="R5717" s="2"/>
      <c r="S5717" s="2"/>
      <c r="T5717" s="2"/>
      <c r="U5717" s="2"/>
      <c r="V5717" s="2"/>
      <c r="W5717" s="2"/>
    </row>
    <row r="5718" spans="2:23" ht="15" customHeight="1" x14ac:dyDescent="0.35">
      <c r="B5718" s="349"/>
      <c r="C5718" s="715" t="str">
        <f t="shared" si="355"/>
        <v/>
      </c>
      <c r="D5718" s="458">
        <f>IF(ISNUMBER(Summary!$D$17), DATE(Summary!$D$17, 1, 1) + INT((ROW(B5680)-1)/24), DATE(2024, 1, 1) + INT((ROW(B5680)-1)/24))</f>
        <v>45528</v>
      </c>
      <c r="E5718" s="459">
        <v>0.62500000000000011</v>
      </c>
      <c r="F5718" s="780"/>
      <c r="G5718" s="780"/>
      <c r="H5718" s="460">
        <f t="shared" si="353"/>
        <v>0</v>
      </c>
      <c r="I5718" s="460">
        <f t="shared" si="354"/>
        <v>0</v>
      </c>
      <c r="J5718" s="460">
        <f t="shared" si="356"/>
        <v>0</v>
      </c>
      <c r="K5718" s="9"/>
      <c r="P5718" s="2"/>
      <c r="Q5718" s="27"/>
      <c r="R5718" s="2"/>
      <c r="S5718" s="2"/>
      <c r="T5718" s="2"/>
      <c r="U5718" s="2"/>
      <c r="V5718" s="2"/>
      <c r="W5718" s="2"/>
    </row>
    <row r="5719" spans="2:23" ht="15" customHeight="1" x14ac:dyDescent="0.35">
      <c r="B5719" s="349"/>
      <c r="C5719" s="715" t="str">
        <f t="shared" si="355"/>
        <v/>
      </c>
      <c r="D5719" s="458">
        <f>IF(ISNUMBER(Summary!$D$17), DATE(Summary!$D$17, 1, 1) + INT((ROW(B5681)-1)/24), DATE(2024, 1, 1) + INT((ROW(B5681)-1)/24))</f>
        <v>45528</v>
      </c>
      <c r="E5719" s="459">
        <v>0.66666666666666674</v>
      </c>
      <c r="F5719" s="780"/>
      <c r="G5719" s="780"/>
      <c r="H5719" s="460">
        <f t="shared" si="353"/>
        <v>0</v>
      </c>
      <c r="I5719" s="460">
        <f t="shared" si="354"/>
        <v>0</v>
      </c>
      <c r="J5719" s="460">
        <f t="shared" si="356"/>
        <v>0</v>
      </c>
      <c r="K5719" s="9"/>
      <c r="P5719" s="2"/>
      <c r="Q5719" s="27"/>
      <c r="R5719" s="2"/>
      <c r="S5719" s="2"/>
      <c r="T5719" s="2"/>
      <c r="U5719" s="2"/>
      <c r="V5719" s="2"/>
      <c r="W5719" s="2"/>
    </row>
    <row r="5720" spans="2:23" ht="15" customHeight="1" x14ac:dyDescent="0.35">
      <c r="B5720" s="349"/>
      <c r="C5720" s="715" t="str">
        <f t="shared" si="355"/>
        <v/>
      </c>
      <c r="D5720" s="458">
        <f>IF(ISNUMBER(Summary!$D$17), DATE(Summary!$D$17, 1, 1) + INT((ROW(B5682)-1)/24), DATE(2024, 1, 1) + INT((ROW(B5682)-1)/24))</f>
        <v>45528</v>
      </c>
      <c r="E5720" s="459">
        <v>0.70833333333333337</v>
      </c>
      <c r="F5720" s="780"/>
      <c r="G5720" s="780"/>
      <c r="H5720" s="460">
        <f t="shared" si="353"/>
        <v>0</v>
      </c>
      <c r="I5720" s="460">
        <f t="shared" si="354"/>
        <v>0</v>
      </c>
      <c r="J5720" s="460">
        <f t="shared" si="356"/>
        <v>0</v>
      </c>
      <c r="K5720" s="9"/>
      <c r="P5720" s="2"/>
      <c r="Q5720" s="27"/>
      <c r="R5720" s="2"/>
      <c r="S5720" s="2"/>
      <c r="T5720" s="2"/>
      <c r="U5720" s="2"/>
      <c r="V5720" s="2"/>
      <c r="W5720" s="2"/>
    </row>
    <row r="5721" spans="2:23" ht="15" customHeight="1" x14ac:dyDescent="0.35">
      <c r="B5721" s="349"/>
      <c r="C5721" s="715" t="str">
        <f t="shared" si="355"/>
        <v/>
      </c>
      <c r="D5721" s="458">
        <f>IF(ISNUMBER(Summary!$D$17), DATE(Summary!$D$17, 1, 1) + INT((ROW(B5683)-1)/24), DATE(2024, 1, 1) + INT((ROW(B5683)-1)/24))</f>
        <v>45528</v>
      </c>
      <c r="E5721" s="459">
        <v>0.75000000000000011</v>
      </c>
      <c r="F5721" s="780"/>
      <c r="G5721" s="780"/>
      <c r="H5721" s="460">
        <f t="shared" si="353"/>
        <v>0</v>
      </c>
      <c r="I5721" s="460">
        <f t="shared" si="354"/>
        <v>0</v>
      </c>
      <c r="J5721" s="460">
        <f t="shared" si="356"/>
        <v>0</v>
      </c>
      <c r="K5721" s="9"/>
      <c r="P5721" s="2"/>
      <c r="Q5721" s="27"/>
      <c r="R5721" s="2"/>
      <c r="S5721" s="2"/>
      <c r="T5721" s="2"/>
      <c r="U5721" s="2"/>
      <c r="V5721" s="2"/>
      <c r="W5721" s="2"/>
    </row>
    <row r="5722" spans="2:23" ht="15" customHeight="1" x14ac:dyDescent="0.35">
      <c r="B5722" s="349"/>
      <c r="C5722" s="715" t="str">
        <f t="shared" si="355"/>
        <v/>
      </c>
      <c r="D5722" s="458">
        <f>IF(ISNUMBER(Summary!$D$17), DATE(Summary!$D$17, 1, 1) + INT((ROW(B5684)-1)/24), DATE(2024, 1, 1) + INT((ROW(B5684)-1)/24))</f>
        <v>45528</v>
      </c>
      <c r="E5722" s="459">
        <v>0.79166666666666674</v>
      </c>
      <c r="F5722" s="780"/>
      <c r="G5722" s="780"/>
      <c r="H5722" s="460">
        <f t="shared" si="353"/>
        <v>0</v>
      </c>
      <c r="I5722" s="460">
        <f t="shared" si="354"/>
        <v>0</v>
      </c>
      <c r="J5722" s="460">
        <f t="shared" si="356"/>
        <v>0</v>
      </c>
      <c r="K5722" s="9"/>
      <c r="P5722" s="2"/>
      <c r="Q5722" s="27"/>
      <c r="R5722" s="2"/>
      <c r="S5722" s="2"/>
      <c r="T5722" s="2"/>
      <c r="U5722" s="2"/>
      <c r="V5722" s="2"/>
      <c r="W5722" s="2"/>
    </row>
    <row r="5723" spans="2:23" ht="15" customHeight="1" x14ac:dyDescent="0.35">
      <c r="B5723" s="349"/>
      <c r="C5723" s="715" t="str">
        <f t="shared" si="355"/>
        <v/>
      </c>
      <c r="D5723" s="458">
        <f>IF(ISNUMBER(Summary!$D$17), DATE(Summary!$D$17, 1, 1) + INT((ROW(B5685)-1)/24), DATE(2024, 1, 1) + INT((ROW(B5685)-1)/24))</f>
        <v>45528</v>
      </c>
      <c r="E5723" s="459">
        <v>0.83333333333333337</v>
      </c>
      <c r="F5723" s="780"/>
      <c r="G5723" s="780"/>
      <c r="H5723" s="460">
        <f t="shared" si="353"/>
        <v>0</v>
      </c>
      <c r="I5723" s="460">
        <f t="shared" si="354"/>
        <v>0</v>
      </c>
      <c r="J5723" s="460">
        <f t="shared" si="356"/>
        <v>0</v>
      </c>
      <c r="K5723" s="9"/>
      <c r="P5723" s="2"/>
      <c r="Q5723" s="27"/>
      <c r="R5723" s="2"/>
      <c r="S5723" s="2"/>
      <c r="T5723" s="2"/>
      <c r="U5723" s="2"/>
      <c r="V5723" s="2"/>
      <c r="W5723" s="2"/>
    </row>
    <row r="5724" spans="2:23" ht="15" customHeight="1" x14ac:dyDescent="0.35">
      <c r="B5724" s="349"/>
      <c r="C5724" s="715" t="str">
        <f t="shared" si="355"/>
        <v/>
      </c>
      <c r="D5724" s="458">
        <f>IF(ISNUMBER(Summary!$D$17), DATE(Summary!$D$17, 1, 1) + INT((ROW(B5686)-1)/24), DATE(2024, 1, 1) + INT((ROW(B5686)-1)/24))</f>
        <v>45528</v>
      </c>
      <c r="E5724" s="459">
        <v>0.87500000000000011</v>
      </c>
      <c r="F5724" s="780"/>
      <c r="G5724" s="780"/>
      <c r="H5724" s="460">
        <f t="shared" si="353"/>
        <v>0</v>
      </c>
      <c r="I5724" s="460">
        <f t="shared" si="354"/>
        <v>0</v>
      </c>
      <c r="J5724" s="460">
        <f t="shared" si="356"/>
        <v>0</v>
      </c>
      <c r="K5724" s="9"/>
      <c r="P5724" s="2"/>
      <c r="Q5724" s="27"/>
      <c r="R5724" s="2"/>
      <c r="S5724" s="2"/>
      <c r="T5724" s="2"/>
      <c r="U5724" s="2"/>
      <c r="V5724" s="2"/>
      <c r="W5724" s="2"/>
    </row>
    <row r="5725" spans="2:23" ht="15" customHeight="1" x14ac:dyDescent="0.35">
      <c r="B5725" s="349"/>
      <c r="C5725" s="715" t="str">
        <f t="shared" si="355"/>
        <v/>
      </c>
      <c r="D5725" s="458">
        <f>IF(ISNUMBER(Summary!$D$17), DATE(Summary!$D$17, 1, 1) + INT((ROW(B5687)-1)/24), DATE(2024, 1, 1) + INT((ROW(B5687)-1)/24))</f>
        <v>45528</v>
      </c>
      <c r="E5725" s="459">
        <v>0.91666666666666674</v>
      </c>
      <c r="F5725" s="780"/>
      <c r="G5725" s="780"/>
      <c r="H5725" s="460">
        <f t="shared" si="353"/>
        <v>0</v>
      </c>
      <c r="I5725" s="460">
        <f t="shared" si="354"/>
        <v>0</v>
      </c>
      <c r="J5725" s="460">
        <f t="shared" si="356"/>
        <v>0</v>
      </c>
      <c r="K5725" s="9"/>
      <c r="P5725" s="2"/>
      <c r="Q5725" s="27"/>
      <c r="R5725" s="2"/>
      <c r="S5725" s="2"/>
      <c r="T5725" s="2"/>
      <c r="U5725" s="2"/>
      <c r="V5725" s="2"/>
      <c r="W5725" s="2"/>
    </row>
    <row r="5726" spans="2:23" ht="15" customHeight="1" x14ac:dyDescent="0.35">
      <c r="B5726" s="349"/>
      <c r="C5726" s="715" t="str">
        <f t="shared" si="355"/>
        <v/>
      </c>
      <c r="D5726" s="458">
        <f>IF(ISNUMBER(Summary!$D$17), DATE(Summary!$D$17, 1, 1) + INT((ROW(B5688)-1)/24), DATE(2024, 1, 1) + INT((ROW(B5688)-1)/24))</f>
        <v>45528</v>
      </c>
      <c r="E5726" s="459">
        <v>0.95833333333333337</v>
      </c>
      <c r="F5726" s="780"/>
      <c r="G5726" s="780"/>
      <c r="H5726" s="460">
        <f t="shared" si="353"/>
        <v>0</v>
      </c>
      <c r="I5726" s="460">
        <f t="shared" si="354"/>
        <v>0</v>
      </c>
      <c r="J5726" s="460">
        <f t="shared" si="356"/>
        <v>0</v>
      </c>
      <c r="K5726" s="9"/>
      <c r="P5726" s="2"/>
      <c r="Q5726" s="27"/>
      <c r="R5726" s="2"/>
      <c r="S5726" s="2"/>
      <c r="T5726" s="2"/>
      <c r="U5726" s="2"/>
      <c r="V5726" s="2"/>
      <c r="W5726" s="2"/>
    </row>
    <row r="5727" spans="2:23" ht="15" customHeight="1" x14ac:dyDescent="0.35">
      <c r="B5727" s="457"/>
      <c r="C5727" s="715">
        <f t="shared" si="355"/>
        <v>45529</v>
      </c>
      <c r="D5727" s="458">
        <f>IF(ISNUMBER(Summary!$D$17), DATE(Summary!$D$17, 1, 1) + INT((ROW(B5689)-1)/24), DATE(2024, 1, 1) + INT((ROW(B5689)-1)/24))</f>
        <v>45529</v>
      </c>
      <c r="E5727" s="459">
        <v>3.1225022567582528E-17</v>
      </c>
      <c r="F5727" s="780"/>
      <c r="G5727" s="780"/>
      <c r="H5727" s="460">
        <f t="shared" si="353"/>
        <v>0</v>
      </c>
      <c r="I5727" s="460">
        <f t="shared" si="354"/>
        <v>0</v>
      </c>
      <c r="J5727" s="460">
        <f t="shared" si="356"/>
        <v>0</v>
      </c>
      <c r="K5727" s="9"/>
      <c r="P5727" s="2"/>
      <c r="Q5727" s="27"/>
      <c r="R5727" s="2"/>
      <c r="S5727" s="2"/>
      <c r="T5727" s="2"/>
      <c r="U5727" s="2"/>
      <c r="V5727" s="2"/>
      <c r="W5727" s="2"/>
    </row>
    <row r="5728" spans="2:23" ht="15" customHeight="1" x14ac:dyDescent="0.35">
      <c r="B5728" s="349"/>
      <c r="C5728" s="715" t="str">
        <f t="shared" si="355"/>
        <v/>
      </c>
      <c r="D5728" s="458">
        <f>IF(ISNUMBER(Summary!$D$17), DATE(Summary!$D$17, 1, 1) + INT((ROW(B5690)-1)/24), DATE(2024, 1, 1) + INT((ROW(B5690)-1)/24))</f>
        <v>45529</v>
      </c>
      <c r="E5728" s="459">
        <v>4.1666666666666699E-2</v>
      </c>
      <c r="F5728" s="780"/>
      <c r="G5728" s="780"/>
      <c r="H5728" s="460">
        <f t="shared" si="353"/>
        <v>0</v>
      </c>
      <c r="I5728" s="460">
        <f t="shared" si="354"/>
        <v>0</v>
      </c>
      <c r="J5728" s="460">
        <f t="shared" si="356"/>
        <v>0</v>
      </c>
      <c r="K5728" s="9"/>
      <c r="P5728" s="2"/>
      <c r="Q5728" s="27"/>
      <c r="R5728" s="2"/>
      <c r="S5728" s="2"/>
      <c r="T5728" s="2"/>
      <c r="U5728" s="2"/>
      <c r="V5728" s="2"/>
      <c r="W5728" s="2"/>
    </row>
    <row r="5729" spans="2:23" ht="15" customHeight="1" x14ac:dyDescent="0.35">
      <c r="B5729" s="349"/>
      <c r="C5729" s="715" t="str">
        <f t="shared" si="355"/>
        <v/>
      </c>
      <c r="D5729" s="458">
        <f>IF(ISNUMBER(Summary!$D$17), DATE(Summary!$D$17, 1, 1) + INT((ROW(B5691)-1)/24), DATE(2024, 1, 1) + INT((ROW(B5691)-1)/24))</f>
        <v>45529</v>
      </c>
      <c r="E5729" s="459">
        <v>8.333333333333337E-2</v>
      </c>
      <c r="F5729" s="780"/>
      <c r="G5729" s="780"/>
      <c r="H5729" s="460">
        <f t="shared" si="353"/>
        <v>0</v>
      </c>
      <c r="I5729" s="460">
        <f t="shared" si="354"/>
        <v>0</v>
      </c>
      <c r="J5729" s="460">
        <f t="shared" si="356"/>
        <v>0</v>
      </c>
      <c r="K5729" s="9"/>
      <c r="P5729" s="2"/>
      <c r="Q5729" s="27"/>
      <c r="R5729" s="2"/>
      <c r="S5729" s="2"/>
      <c r="T5729" s="2"/>
      <c r="U5729" s="2"/>
      <c r="V5729" s="2"/>
      <c r="W5729" s="2"/>
    </row>
    <row r="5730" spans="2:23" ht="15" customHeight="1" x14ac:dyDescent="0.35">
      <c r="B5730" s="349"/>
      <c r="C5730" s="715" t="str">
        <f t="shared" si="355"/>
        <v/>
      </c>
      <c r="D5730" s="458">
        <f>IF(ISNUMBER(Summary!$D$17), DATE(Summary!$D$17, 1, 1) + INT((ROW(B5692)-1)/24), DATE(2024, 1, 1) + INT((ROW(B5692)-1)/24))</f>
        <v>45529</v>
      </c>
      <c r="E5730" s="459">
        <v>0.12500000000000006</v>
      </c>
      <c r="F5730" s="780"/>
      <c r="G5730" s="780"/>
      <c r="H5730" s="460">
        <f t="shared" si="353"/>
        <v>0</v>
      </c>
      <c r="I5730" s="460">
        <f t="shared" si="354"/>
        <v>0</v>
      </c>
      <c r="J5730" s="460">
        <f t="shared" si="356"/>
        <v>0</v>
      </c>
      <c r="K5730" s="9"/>
      <c r="P5730" s="2"/>
      <c r="Q5730" s="27"/>
      <c r="R5730" s="2"/>
      <c r="S5730" s="2"/>
      <c r="T5730" s="2"/>
      <c r="U5730" s="2"/>
      <c r="V5730" s="2"/>
      <c r="W5730" s="2"/>
    </row>
    <row r="5731" spans="2:23" ht="15" customHeight="1" x14ac:dyDescent="0.35">
      <c r="B5731" s="349"/>
      <c r="C5731" s="715" t="str">
        <f t="shared" si="355"/>
        <v/>
      </c>
      <c r="D5731" s="458">
        <f>IF(ISNUMBER(Summary!$D$17), DATE(Summary!$D$17, 1, 1) + INT((ROW(B5693)-1)/24), DATE(2024, 1, 1) + INT((ROW(B5693)-1)/24))</f>
        <v>45529</v>
      </c>
      <c r="E5731" s="459">
        <v>0.16666666666666669</v>
      </c>
      <c r="F5731" s="780"/>
      <c r="G5731" s="780"/>
      <c r="H5731" s="460">
        <f t="shared" si="353"/>
        <v>0</v>
      </c>
      <c r="I5731" s="460">
        <f t="shared" si="354"/>
        <v>0</v>
      </c>
      <c r="J5731" s="460">
        <f t="shared" si="356"/>
        <v>0</v>
      </c>
      <c r="K5731" s="9"/>
      <c r="P5731" s="2"/>
      <c r="Q5731" s="27"/>
      <c r="R5731" s="2"/>
      <c r="S5731" s="2"/>
      <c r="T5731" s="2"/>
      <c r="U5731" s="2"/>
      <c r="V5731" s="2"/>
      <c r="W5731" s="2"/>
    </row>
    <row r="5732" spans="2:23" ht="15" customHeight="1" x14ac:dyDescent="0.35">
      <c r="B5732" s="349"/>
      <c r="C5732" s="715" t="str">
        <f t="shared" si="355"/>
        <v/>
      </c>
      <c r="D5732" s="458">
        <f>IF(ISNUMBER(Summary!$D$17), DATE(Summary!$D$17, 1, 1) + INT((ROW(B5694)-1)/24), DATE(2024, 1, 1) + INT((ROW(B5694)-1)/24))</f>
        <v>45529</v>
      </c>
      <c r="E5732" s="459">
        <v>0.20833333333333337</v>
      </c>
      <c r="F5732" s="780"/>
      <c r="G5732" s="780"/>
      <c r="H5732" s="460">
        <f t="shared" si="353"/>
        <v>0</v>
      </c>
      <c r="I5732" s="460">
        <f t="shared" si="354"/>
        <v>0</v>
      </c>
      <c r="J5732" s="460">
        <f t="shared" si="356"/>
        <v>0</v>
      </c>
      <c r="K5732" s="9"/>
      <c r="P5732" s="2"/>
      <c r="Q5732" s="27"/>
      <c r="R5732" s="2"/>
      <c r="S5732" s="2"/>
      <c r="T5732" s="2"/>
      <c r="U5732" s="2"/>
      <c r="V5732" s="2"/>
      <c r="W5732" s="2"/>
    </row>
    <row r="5733" spans="2:23" ht="15" customHeight="1" x14ac:dyDescent="0.35">
      <c r="B5733" s="349"/>
      <c r="C5733" s="715" t="str">
        <f t="shared" si="355"/>
        <v/>
      </c>
      <c r="D5733" s="458">
        <f>IF(ISNUMBER(Summary!$D$17), DATE(Summary!$D$17, 1, 1) + INT((ROW(B5695)-1)/24), DATE(2024, 1, 1) + INT((ROW(B5695)-1)/24))</f>
        <v>45529</v>
      </c>
      <c r="E5733" s="459">
        <v>0.25</v>
      </c>
      <c r="F5733" s="780"/>
      <c r="G5733" s="780"/>
      <c r="H5733" s="460">
        <f t="shared" si="353"/>
        <v>0</v>
      </c>
      <c r="I5733" s="460">
        <f t="shared" si="354"/>
        <v>0</v>
      </c>
      <c r="J5733" s="460">
        <f t="shared" si="356"/>
        <v>0</v>
      </c>
      <c r="K5733" s="9"/>
      <c r="P5733" s="2"/>
      <c r="Q5733" s="27"/>
      <c r="R5733" s="2"/>
      <c r="S5733" s="2"/>
      <c r="T5733" s="2"/>
      <c r="U5733" s="2"/>
      <c r="V5733" s="2"/>
      <c r="W5733" s="2"/>
    </row>
    <row r="5734" spans="2:23" ht="15" customHeight="1" x14ac:dyDescent="0.35">
      <c r="B5734" s="349"/>
      <c r="C5734" s="715" t="str">
        <f t="shared" si="355"/>
        <v/>
      </c>
      <c r="D5734" s="458">
        <f>IF(ISNUMBER(Summary!$D$17), DATE(Summary!$D$17, 1, 1) + INT((ROW(B5696)-1)/24), DATE(2024, 1, 1) + INT((ROW(B5696)-1)/24))</f>
        <v>45529</v>
      </c>
      <c r="E5734" s="459">
        <v>0.29166666666666669</v>
      </c>
      <c r="F5734" s="780"/>
      <c r="G5734" s="780"/>
      <c r="H5734" s="460">
        <f t="shared" si="353"/>
        <v>0</v>
      </c>
      <c r="I5734" s="460">
        <f t="shared" si="354"/>
        <v>0</v>
      </c>
      <c r="J5734" s="460">
        <f t="shared" si="356"/>
        <v>0</v>
      </c>
      <c r="K5734" s="9"/>
      <c r="P5734" s="2"/>
      <c r="Q5734" s="27"/>
      <c r="R5734" s="2"/>
      <c r="S5734" s="2"/>
      <c r="T5734" s="2"/>
      <c r="U5734" s="2"/>
      <c r="V5734" s="2"/>
      <c r="W5734" s="2"/>
    </row>
    <row r="5735" spans="2:23" ht="15" customHeight="1" x14ac:dyDescent="0.35">
      <c r="B5735" s="349"/>
      <c r="C5735" s="715" t="str">
        <f t="shared" si="355"/>
        <v/>
      </c>
      <c r="D5735" s="458">
        <f>IF(ISNUMBER(Summary!$D$17), DATE(Summary!$D$17, 1, 1) + INT((ROW(B5697)-1)/24), DATE(2024, 1, 1) + INT((ROW(B5697)-1)/24))</f>
        <v>45529</v>
      </c>
      <c r="E5735" s="459">
        <v>0.33333333333333337</v>
      </c>
      <c r="F5735" s="780"/>
      <c r="G5735" s="780"/>
      <c r="H5735" s="460">
        <f t="shared" ref="H5735:H5798" si="357">IF(G5735&gt;F5735,F5735,G5735)</f>
        <v>0</v>
      </c>
      <c r="I5735" s="460">
        <f t="shared" ref="I5735:I5798" si="358">F5735-H5735</f>
        <v>0</v>
      </c>
      <c r="J5735" s="460">
        <f t="shared" si="356"/>
        <v>0</v>
      </c>
      <c r="K5735" s="9"/>
      <c r="P5735" s="2"/>
      <c r="Q5735" s="27"/>
      <c r="R5735" s="2"/>
      <c r="S5735" s="2"/>
      <c r="T5735" s="2"/>
      <c r="U5735" s="2"/>
      <c r="V5735" s="2"/>
      <c r="W5735" s="2"/>
    </row>
    <row r="5736" spans="2:23" ht="15" customHeight="1" x14ac:dyDescent="0.35">
      <c r="B5736" s="349"/>
      <c r="C5736" s="715" t="str">
        <f t="shared" ref="C5736:C5799" si="359">IF(MOD(ROW()-ROW($E$39), 24)=0, $D5736, "")</f>
        <v/>
      </c>
      <c r="D5736" s="458">
        <f>IF(ISNUMBER(Summary!$D$17), DATE(Summary!$D$17, 1, 1) + INT((ROW(B5698)-1)/24), DATE(2024, 1, 1) + INT((ROW(B5698)-1)/24))</f>
        <v>45529</v>
      </c>
      <c r="E5736" s="459">
        <v>0.375</v>
      </c>
      <c r="F5736" s="780"/>
      <c r="G5736" s="780"/>
      <c r="H5736" s="460">
        <f t="shared" si="357"/>
        <v>0</v>
      </c>
      <c r="I5736" s="460">
        <f t="shared" si="358"/>
        <v>0</v>
      </c>
      <c r="J5736" s="460">
        <f t="shared" si="356"/>
        <v>0</v>
      </c>
      <c r="K5736" s="9"/>
      <c r="P5736" s="2"/>
      <c r="Q5736" s="27"/>
      <c r="R5736" s="2"/>
      <c r="S5736" s="2"/>
      <c r="T5736" s="2"/>
      <c r="U5736" s="2"/>
      <c r="V5736" s="2"/>
      <c r="W5736" s="2"/>
    </row>
    <row r="5737" spans="2:23" ht="15" customHeight="1" x14ac:dyDescent="0.35">
      <c r="B5737" s="349"/>
      <c r="C5737" s="715" t="str">
        <f t="shared" si="359"/>
        <v/>
      </c>
      <c r="D5737" s="458">
        <f>IF(ISNUMBER(Summary!$D$17), DATE(Summary!$D$17, 1, 1) + INT((ROW(B5699)-1)/24), DATE(2024, 1, 1) + INT((ROW(B5699)-1)/24))</f>
        <v>45529</v>
      </c>
      <c r="E5737" s="459">
        <v>0.41666666666666669</v>
      </c>
      <c r="F5737" s="780"/>
      <c r="G5737" s="780"/>
      <c r="H5737" s="460">
        <f t="shared" si="357"/>
        <v>0</v>
      </c>
      <c r="I5737" s="460">
        <f t="shared" si="358"/>
        <v>0</v>
      </c>
      <c r="J5737" s="460">
        <f t="shared" si="356"/>
        <v>0</v>
      </c>
      <c r="K5737" s="9"/>
      <c r="P5737" s="2"/>
      <c r="Q5737" s="27"/>
      <c r="R5737" s="2"/>
      <c r="S5737" s="2"/>
      <c r="T5737" s="2"/>
      <c r="U5737" s="2"/>
      <c r="V5737" s="2"/>
      <c r="W5737" s="2"/>
    </row>
    <row r="5738" spans="2:23" ht="15" customHeight="1" x14ac:dyDescent="0.35">
      <c r="B5738" s="349"/>
      <c r="C5738" s="715" t="str">
        <f t="shared" si="359"/>
        <v/>
      </c>
      <c r="D5738" s="458">
        <f>IF(ISNUMBER(Summary!$D$17), DATE(Summary!$D$17, 1, 1) + INT((ROW(B5700)-1)/24), DATE(2024, 1, 1) + INT((ROW(B5700)-1)/24))</f>
        <v>45529</v>
      </c>
      <c r="E5738" s="459">
        <v>0.45833333333333337</v>
      </c>
      <c r="F5738" s="780"/>
      <c r="G5738" s="780"/>
      <c r="H5738" s="460">
        <f t="shared" si="357"/>
        <v>0</v>
      </c>
      <c r="I5738" s="460">
        <f t="shared" si="358"/>
        <v>0</v>
      </c>
      <c r="J5738" s="460">
        <f t="shared" si="356"/>
        <v>0</v>
      </c>
      <c r="K5738" s="9"/>
      <c r="P5738" s="2"/>
      <c r="Q5738" s="27"/>
      <c r="R5738" s="2"/>
      <c r="S5738" s="2"/>
      <c r="T5738" s="2"/>
      <c r="U5738" s="2"/>
      <c r="V5738" s="2"/>
      <c r="W5738" s="2"/>
    </row>
    <row r="5739" spans="2:23" ht="15" customHeight="1" x14ac:dyDescent="0.35">
      <c r="B5739" s="349"/>
      <c r="C5739" s="715" t="str">
        <f t="shared" si="359"/>
        <v/>
      </c>
      <c r="D5739" s="458">
        <f>IF(ISNUMBER(Summary!$D$17), DATE(Summary!$D$17, 1, 1) + INT((ROW(B5701)-1)/24), DATE(2024, 1, 1) + INT((ROW(B5701)-1)/24))</f>
        <v>45529</v>
      </c>
      <c r="E5739" s="459">
        <v>0.50000000000000011</v>
      </c>
      <c r="F5739" s="780"/>
      <c r="G5739" s="780"/>
      <c r="H5739" s="460">
        <f t="shared" si="357"/>
        <v>0</v>
      </c>
      <c r="I5739" s="460">
        <f t="shared" si="358"/>
        <v>0</v>
      </c>
      <c r="J5739" s="460">
        <f t="shared" si="356"/>
        <v>0</v>
      </c>
      <c r="K5739" s="9"/>
      <c r="P5739" s="2"/>
      <c r="Q5739" s="27"/>
      <c r="R5739" s="2"/>
      <c r="S5739" s="2"/>
      <c r="T5739" s="2"/>
      <c r="U5739" s="2"/>
      <c r="V5739" s="2"/>
      <c r="W5739" s="2"/>
    </row>
    <row r="5740" spans="2:23" ht="15" customHeight="1" x14ac:dyDescent="0.35">
      <c r="B5740" s="349"/>
      <c r="C5740" s="715" t="str">
        <f t="shared" si="359"/>
        <v/>
      </c>
      <c r="D5740" s="458">
        <f>IF(ISNUMBER(Summary!$D$17), DATE(Summary!$D$17, 1, 1) + INT((ROW(B5702)-1)/24), DATE(2024, 1, 1) + INT((ROW(B5702)-1)/24))</f>
        <v>45529</v>
      </c>
      <c r="E5740" s="459">
        <v>0.54166666666666674</v>
      </c>
      <c r="F5740" s="780"/>
      <c r="G5740" s="780"/>
      <c r="H5740" s="460">
        <f t="shared" si="357"/>
        <v>0</v>
      </c>
      <c r="I5740" s="460">
        <f t="shared" si="358"/>
        <v>0</v>
      </c>
      <c r="J5740" s="460">
        <f t="shared" si="356"/>
        <v>0</v>
      </c>
      <c r="K5740" s="9"/>
      <c r="P5740" s="2"/>
      <c r="Q5740" s="27"/>
      <c r="R5740" s="2"/>
      <c r="S5740" s="2"/>
      <c r="T5740" s="2"/>
      <c r="U5740" s="2"/>
      <c r="V5740" s="2"/>
      <c r="W5740" s="2"/>
    </row>
    <row r="5741" spans="2:23" ht="15" customHeight="1" x14ac:dyDescent="0.35">
      <c r="B5741" s="349"/>
      <c r="C5741" s="715" t="str">
        <f t="shared" si="359"/>
        <v/>
      </c>
      <c r="D5741" s="458">
        <f>IF(ISNUMBER(Summary!$D$17), DATE(Summary!$D$17, 1, 1) + INT((ROW(B5703)-1)/24), DATE(2024, 1, 1) + INT((ROW(B5703)-1)/24))</f>
        <v>45529</v>
      </c>
      <c r="E5741" s="459">
        <v>0.58333333333333337</v>
      </c>
      <c r="F5741" s="780"/>
      <c r="G5741" s="780"/>
      <c r="H5741" s="460">
        <f t="shared" si="357"/>
        <v>0</v>
      </c>
      <c r="I5741" s="460">
        <f t="shared" si="358"/>
        <v>0</v>
      </c>
      <c r="J5741" s="460">
        <f t="shared" si="356"/>
        <v>0</v>
      </c>
      <c r="K5741" s="9"/>
      <c r="P5741" s="2"/>
      <c r="Q5741" s="27"/>
      <c r="R5741" s="2"/>
      <c r="S5741" s="2"/>
      <c r="T5741" s="2"/>
      <c r="U5741" s="2"/>
      <c r="V5741" s="2"/>
      <c r="W5741" s="2"/>
    </row>
    <row r="5742" spans="2:23" ht="15" customHeight="1" x14ac:dyDescent="0.35">
      <c r="B5742" s="349"/>
      <c r="C5742" s="715" t="str">
        <f t="shared" si="359"/>
        <v/>
      </c>
      <c r="D5742" s="458">
        <f>IF(ISNUMBER(Summary!$D$17), DATE(Summary!$D$17, 1, 1) + INT((ROW(B5704)-1)/24), DATE(2024, 1, 1) + INT((ROW(B5704)-1)/24))</f>
        <v>45529</v>
      </c>
      <c r="E5742" s="459">
        <v>0.62500000000000011</v>
      </c>
      <c r="F5742" s="780"/>
      <c r="G5742" s="780"/>
      <c r="H5742" s="460">
        <f t="shared" si="357"/>
        <v>0</v>
      </c>
      <c r="I5742" s="460">
        <f t="shared" si="358"/>
        <v>0</v>
      </c>
      <c r="J5742" s="460">
        <f t="shared" si="356"/>
        <v>0</v>
      </c>
      <c r="K5742" s="9"/>
      <c r="P5742" s="2"/>
      <c r="Q5742" s="27"/>
      <c r="R5742" s="2"/>
      <c r="S5742" s="2"/>
      <c r="T5742" s="2"/>
      <c r="U5742" s="2"/>
      <c r="V5742" s="2"/>
      <c r="W5742" s="2"/>
    </row>
    <row r="5743" spans="2:23" ht="15" customHeight="1" x14ac:dyDescent="0.35">
      <c r="B5743" s="349"/>
      <c r="C5743" s="715" t="str">
        <f t="shared" si="359"/>
        <v/>
      </c>
      <c r="D5743" s="458">
        <f>IF(ISNUMBER(Summary!$D$17), DATE(Summary!$D$17, 1, 1) + INT((ROW(B5705)-1)/24), DATE(2024, 1, 1) + INT((ROW(B5705)-1)/24))</f>
        <v>45529</v>
      </c>
      <c r="E5743" s="459">
        <v>0.66666666666666674</v>
      </c>
      <c r="F5743" s="780"/>
      <c r="G5743" s="780"/>
      <c r="H5743" s="460">
        <f t="shared" si="357"/>
        <v>0</v>
      </c>
      <c r="I5743" s="460">
        <f t="shared" si="358"/>
        <v>0</v>
      </c>
      <c r="J5743" s="460">
        <f t="shared" si="356"/>
        <v>0</v>
      </c>
      <c r="K5743" s="9"/>
      <c r="P5743" s="2"/>
      <c r="Q5743" s="27"/>
      <c r="R5743" s="2"/>
      <c r="S5743" s="2"/>
      <c r="T5743" s="2"/>
      <c r="U5743" s="2"/>
      <c r="V5743" s="2"/>
      <c r="W5743" s="2"/>
    </row>
    <row r="5744" spans="2:23" ht="15" customHeight="1" x14ac:dyDescent="0.35">
      <c r="B5744" s="349"/>
      <c r="C5744" s="715" t="str">
        <f t="shared" si="359"/>
        <v/>
      </c>
      <c r="D5744" s="458">
        <f>IF(ISNUMBER(Summary!$D$17), DATE(Summary!$D$17, 1, 1) + INT((ROW(B5706)-1)/24), DATE(2024, 1, 1) + INT((ROW(B5706)-1)/24))</f>
        <v>45529</v>
      </c>
      <c r="E5744" s="459">
        <v>0.70833333333333337</v>
      </c>
      <c r="F5744" s="780"/>
      <c r="G5744" s="780"/>
      <c r="H5744" s="460">
        <f t="shared" si="357"/>
        <v>0</v>
      </c>
      <c r="I5744" s="460">
        <f t="shared" si="358"/>
        <v>0</v>
      </c>
      <c r="J5744" s="460">
        <f t="shared" si="356"/>
        <v>0</v>
      </c>
      <c r="K5744" s="9"/>
      <c r="P5744" s="2"/>
      <c r="Q5744" s="27"/>
      <c r="R5744" s="2"/>
      <c r="S5744" s="2"/>
      <c r="T5744" s="2"/>
      <c r="U5744" s="2"/>
      <c r="V5744" s="2"/>
      <c r="W5744" s="2"/>
    </row>
    <row r="5745" spans="2:23" ht="15" customHeight="1" x14ac:dyDescent="0.35">
      <c r="B5745" s="349"/>
      <c r="C5745" s="715" t="str">
        <f t="shared" si="359"/>
        <v/>
      </c>
      <c r="D5745" s="458">
        <f>IF(ISNUMBER(Summary!$D$17), DATE(Summary!$D$17, 1, 1) + INT((ROW(B5707)-1)/24), DATE(2024, 1, 1) + INT((ROW(B5707)-1)/24))</f>
        <v>45529</v>
      </c>
      <c r="E5745" s="459">
        <v>0.75000000000000011</v>
      </c>
      <c r="F5745" s="780"/>
      <c r="G5745" s="780"/>
      <c r="H5745" s="460">
        <f t="shared" si="357"/>
        <v>0</v>
      </c>
      <c r="I5745" s="460">
        <f t="shared" si="358"/>
        <v>0</v>
      </c>
      <c r="J5745" s="460">
        <f t="shared" si="356"/>
        <v>0</v>
      </c>
      <c r="K5745" s="9"/>
      <c r="P5745" s="2"/>
      <c r="Q5745" s="27"/>
      <c r="R5745" s="2"/>
      <c r="S5745" s="2"/>
      <c r="T5745" s="2"/>
      <c r="U5745" s="2"/>
      <c r="V5745" s="2"/>
      <c r="W5745" s="2"/>
    </row>
    <row r="5746" spans="2:23" ht="15" customHeight="1" x14ac:dyDescent="0.35">
      <c r="B5746" s="349"/>
      <c r="C5746" s="715" t="str">
        <f t="shared" si="359"/>
        <v/>
      </c>
      <c r="D5746" s="458">
        <f>IF(ISNUMBER(Summary!$D$17), DATE(Summary!$D$17, 1, 1) + INT((ROW(B5708)-1)/24), DATE(2024, 1, 1) + INT((ROW(B5708)-1)/24))</f>
        <v>45529</v>
      </c>
      <c r="E5746" s="459">
        <v>0.79166666666666674</v>
      </c>
      <c r="F5746" s="780"/>
      <c r="G5746" s="780"/>
      <c r="H5746" s="460">
        <f t="shared" si="357"/>
        <v>0</v>
      </c>
      <c r="I5746" s="460">
        <f t="shared" si="358"/>
        <v>0</v>
      </c>
      <c r="J5746" s="460">
        <f t="shared" si="356"/>
        <v>0</v>
      </c>
      <c r="K5746" s="9"/>
      <c r="P5746" s="2"/>
      <c r="Q5746" s="27"/>
      <c r="R5746" s="2"/>
      <c r="S5746" s="2"/>
      <c r="T5746" s="2"/>
      <c r="U5746" s="2"/>
      <c r="V5746" s="2"/>
      <c r="W5746" s="2"/>
    </row>
    <row r="5747" spans="2:23" ht="15" customHeight="1" x14ac:dyDescent="0.35">
      <c r="B5747" s="349"/>
      <c r="C5747" s="715" t="str">
        <f t="shared" si="359"/>
        <v/>
      </c>
      <c r="D5747" s="458">
        <f>IF(ISNUMBER(Summary!$D$17), DATE(Summary!$D$17, 1, 1) + INT((ROW(B5709)-1)/24), DATE(2024, 1, 1) + INT((ROW(B5709)-1)/24))</f>
        <v>45529</v>
      </c>
      <c r="E5747" s="459">
        <v>0.83333333333333337</v>
      </c>
      <c r="F5747" s="780"/>
      <c r="G5747" s="780"/>
      <c r="H5747" s="460">
        <f t="shared" si="357"/>
        <v>0</v>
      </c>
      <c r="I5747" s="460">
        <f t="shared" si="358"/>
        <v>0</v>
      </c>
      <c r="J5747" s="460">
        <f t="shared" si="356"/>
        <v>0</v>
      </c>
      <c r="K5747" s="9"/>
      <c r="P5747" s="2"/>
      <c r="Q5747" s="27"/>
      <c r="R5747" s="2"/>
      <c r="S5747" s="2"/>
      <c r="T5747" s="2"/>
      <c r="U5747" s="2"/>
      <c r="V5747" s="2"/>
      <c r="W5747" s="2"/>
    </row>
    <row r="5748" spans="2:23" ht="15" customHeight="1" x14ac:dyDescent="0.35">
      <c r="B5748" s="349"/>
      <c r="C5748" s="715" t="str">
        <f t="shared" si="359"/>
        <v/>
      </c>
      <c r="D5748" s="458">
        <f>IF(ISNUMBER(Summary!$D$17), DATE(Summary!$D$17, 1, 1) + INT((ROW(B5710)-1)/24), DATE(2024, 1, 1) + INT((ROW(B5710)-1)/24))</f>
        <v>45529</v>
      </c>
      <c r="E5748" s="459">
        <v>0.87500000000000011</v>
      </c>
      <c r="F5748" s="780"/>
      <c r="G5748" s="780"/>
      <c r="H5748" s="460">
        <f t="shared" si="357"/>
        <v>0</v>
      </c>
      <c r="I5748" s="460">
        <f t="shared" si="358"/>
        <v>0</v>
      </c>
      <c r="J5748" s="460">
        <f t="shared" si="356"/>
        <v>0</v>
      </c>
      <c r="K5748" s="9"/>
      <c r="P5748" s="2"/>
      <c r="Q5748" s="27"/>
      <c r="R5748" s="2"/>
      <c r="S5748" s="2"/>
      <c r="T5748" s="2"/>
      <c r="U5748" s="2"/>
      <c r="V5748" s="2"/>
      <c r="W5748" s="2"/>
    </row>
    <row r="5749" spans="2:23" ht="15" customHeight="1" x14ac:dyDescent="0.35">
      <c r="B5749" s="349"/>
      <c r="C5749" s="715" t="str">
        <f t="shared" si="359"/>
        <v/>
      </c>
      <c r="D5749" s="458">
        <f>IF(ISNUMBER(Summary!$D$17), DATE(Summary!$D$17, 1, 1) + INT((ROW(B5711)-1)/24), DATE(2024, 1, 1) + INT((ROW(B5711)-1)/24))</f>
        <v>45529</v>
      </c>
      <c r="E5749" s="459">
        <v>0.91666666666666674</v>
      </c>
      <c r="F5749" s="780"/>
      <c r="G5749" s="780"/>
      <c r="H5749" s="460">
        <f t="shared" si="357"/>
        <v>0</v>
      </c>
      <c r="I5749" s="460">
        <f t="shared" si="358"/>
        <v>0</v>
      </c>
      <c r="J5749" s="460">
        <f t="shared" si="356"/>
        <v>0</v>
      </c>
      <c r="K5749" s="9"/>
      <c r="P5749" s="2"/>
      <c r="Q5749" s="27"/>
      <c r="R5749" s="2"/>
      <c r="S5749" s="2"/>
      <c r="T5749" s="2"/>
      <c r="U5749" s="2"/>
      <c r="V5749" s="2"/>
      <c r="W5749" s="2"/>
    </row>
    <row r="5750" spans="2:23" ht="15" customHeight="1" x14ac:dyDescent="0.35">
      <c r="B5750" s="349"/>
      <c r="C5750" s="715" t="str">
        <f t="shared" si="359"/>
        <v/>
      </c>
      <c r="D5750" s="458">
        <f>IF(ISNUMBER(Summary!$D$17), DATE(Summary!$D$17, 1, 1) + INT((ROW(B5712)-1)/24), DATE(2024, 1, 1) + INT((ROW(B5712)-1)/24))</f>
        <v>45529</v>
      </c>
      <c r="E5750" s="459">
        <v>0.95833333333333337</v>
      </c>
      <c r="F5750" s="780"/>
      <c r="G5750" s="780"/>
      <c r="H5750" s="460">
        <f t="shared" si="357"/>
        <v>0</v>
      </c>
      <c r="I5750" s="460">
        <f t="shared" si="358"/>
        <v>0</v>
      </c>
      <c r="J5750" s="460">
        <f t="shared" si="356"/>
        <v>0</v>
      </c>
      <c r="K5750" s="9"/>
      <c r="P5750" s="2"/>
      <c r="Q5750" s="27"/>
      <c r="R5750" s="2"/>
      <c r="S5750" s="2"/>
      <c r="T5750" s="2"/>
      <c r="U5750" s="2"/>
      <c r="V5750" s="2"/>
      <c r="W5750" s="2"/>
    </row>
    <row r="5751" spans="2:23" ht="15" customHeight="1" x14ac:dyDescent="0.35">
      <c r="B5751" s="457"/>
      <c r="C5751" s="715">
        <f t="shared" si="359"/>
        <v>45530</v>
      </c>
      <c r="D5751" s="458">
        <f>IF(ISNUMBER(Summary!$D$17), DATE(Summary!$D$17, 1, 1) + INT((ROW(B5713)-1)/24), DATE(2024, 1, 1) + INT((ROW(B5713)-1)/24))</f>
        <v>45530</v>
      </c>
      <c r="E5751" s="459">
        <v>3.1225022567582528E-17</v>
      </c>
      <c r="F5751" s="780"/>
      <c r="G5751" s="780"/>
      <c r="H5751" s="460">
        <f t="shared" si="357"/>
        <v>0</v>
      </c>
      <c r="I5751" s="460">
        <f t="shared" si="358"/>
        <v>0</v>
      </c>
      <c r="J5751" s="460">
        <f t="shared" si="356"/>
        <v>0</v>
      </c>
      <c r="K5751" s="9"/>
      <c r="P5751" s="2"/>
      <c r="Q5751" s="27"/>
      <c r="R5751" s="2"/>
      <c r="S5751" s="2"/>
      <c r="T5751" s="2"/>
      <c r="U5751" s="2"/>
      <c r="V5751" s="2"/>
      <c r="W5751" s="2"/>
    </row>
    <row r="5752" spans="2:23" ht="15" customHeight="1" x14ac:dyDescent="0.35">
      <c r="B5752" s="349"/>
      <c r="C5752" s="715" t="str">
        <f t="shared" si="359"/>
        <v/>
      </c>
      <c r="D5752" s="458">
        <f>IF(ISNUMBER(Summary!$D$17), DATE(Summary!$D$17, 1, 1) + INT((ROW(B5714)-1)/24), DATE(2024, 1, 1) + INT((ROW(B5714)-1)/24))</f>
        <v>45530</v>
      </c>
      <c r="E5752" s="459">
        <v>4.1666666666666699E-2</v>
      </c>
      <c r="F5752" s="780"/>
      <c r="G5752" s="780"/>
      <c r="H5752" s="460">
        <f t="shared" si="357"/>
        <v>0</v>
      </c>
      <c r="I5752" s="460">
        <f t="shared" si="358"/>
        <v>0</v>
      </c>
      <c r="J5752" s="460">
        <f t="shared" si="356"/>
        <v>0</v>
      </c>
      <c r="K5752" s="9"/>
      <c r="P5752" s="2"/>
      <c r="Q5752" s="27"/>
      <c r="R5752" s="2"/>
      <c r="S5752" s="2"/>
      <c r="T5752" s="2"/>
      <c r="U5752" s="2"/>
      <c r="V5752" s="2"/>
      <c r="W5752" s="2"/>
    </row>
    <row r="5753" spans="2:23" ht="15" customHeight="1" x14ac:dyDescent="0.35">
      <c r="B5753" s="349"/>
      <c r="C5753" s="715" t="str">
        <f t="shared" si="359"/>
        <v/>
      </c>
      <c r="D5753" s="458">
        <f>IF(ISNUMBER(Summary!$D$17), DATE(Summary!$D$17, 1, 1) + INT((ROW(B5715)-1)/24), DATE(2024, 1, 1) + INT((ROW(B5715)-1)/24))</f>
        <v>45530</v>
      </c>
      <c r="E5753" s="459">
        <v>8.333333333333337E-2</v>
      </c>
      <c r="F5753" s="780"/>
      <c r="G5753" s="780"/>
      <c r="H5753" s="460">
        <f t="shared" si="357"/>
        <v>0</v>
      </c>
      <c r="I5753" s="460">
        <f t="shared" si="358"/>
        <v>0</v>
      </c>
      <c r="J5753" s="460">
        <f t="shared" si="356"/>
        <v>0</v>
      </c>
      <c r="K5753" s="9"/>
      <c r="P5753" s="2"/>
      <c r="Q5753" s="27"/>
      <c r="R5753" s="2"/>
      <c r="S5753" s="2"/>
      <c r="T5753" s="2"/>
      <c r="U5753" s="2"/>
      <c r="V5753" s="2"/>
      <c r="W5753" s="2"/>
    </row>
    <row r="5754" spans="2:23" ht="15" customHeight="1" x14ac:dyDescent="0.35">
      <c r="B5754" s="349"/>
      <c r="C5754" s="715" t="str">
        <f t="shared" si="359"/>
        <v/>
      </c>
      <c r="D5754" s="458">
        <f>IF(ISNUMBER(Summary!$D$17), DATE(Summary!$D$17, 1, 1) + INT((ROW(B5716)-1)/24), DATE(2024, 1, 1) + INT((ROW(B5716)-1)/24))</f>
        <v>45530</v>
      </c>
      <c r="E5754" s="459">
        <v>0.12500000000000006</v>
      </c>
      <c r="F5754" s="780"/>
      <c r="G5754" s="780"/>
      <c r="H5754" s="460">
        <f t="shared" si="357"/>
        <v>0</v>
      </c>
      <c r="I5754" s="460">
        <f t="shared" si="358"/>
        <v>0</v>
      </c>
      <c r="J5754" s="460">
        <f t="shared" si="356"/>
        <v>0</v>
      </c>
      <c r="K5754" s="9"/>
      <c r="P5754" s="2"/>
      <c r="Q5754" s="27"/>
      <c r="R5754" s="2"/>
      <c r="S5754" s="2"/>
      <c r="T5754" s="2"/>
      <c r="U5754" s="2"/>
      <c r="V5754" s="2"/>
      <c r="W5754" s="2"/>
    </row>
    <row r="5755" spans="2:23" ht="15" customHeight="1" x14ac:dyDescent="0.35">
      <c r="B5755" s="349"/>
      <c r="C5755" s="715" t="str">
        <f t="shared" si="359"/>
        <v/>
      </c>
      <c r="D5755" s="458">
        <f>IF(ISNUMBER(Summary!$D$17), DATE(Summary!$D$17, 1, 1) + INT((ROW(B5717)-1)/24), DATE(2024, 1, 1) + INT((ROW(B5717)-1)/24))</f>
        <v>45530</v>
      </c>
      <c r="E5755" s="459">
        <v>0.16666666666666669</v>
      </c>
      <c r="F5755" s="780"/>
      <c r="G5755" s="780"/>
      <c r="H5755" s="460">
        <f t="shared" si="357"/>
        <v>0</v>
      </c>
      <c r="I5755" s="460">
        <f t="shared" si="358"/>
        <v>0</v>
      </c>
      <c r="J5755" s="460">
        <f t="shared" si="356"/>
        <v>0</v>
      </c>
      <c r="K5755" s="9"/>
      <c r="P5755" s="2"/>
      <c r="Q5755" s="27"/>
      <c r="R5755" s="2"/>
      <c r="S5755" s="2"/>
      <c r="T5755" s="2"/>
      <c r="U5755" s="2"/>
      <c r="V5755" s="2"/>
      <c r="W5755" s="2"/>
    </row>
    <row r="5756" spans="2:23" ht="15" customHeight="1" x14ac:dyDescent="0.35">
      <c r="B5756" s="349"/>
      <c r="C5756" s="715" t="str">
        <f t="shared" si="359"/>
        <v/>
      </c>
      <c r="D5756" s="458">
        <f>IF(ISNUMBER(Summary!$D$17), DATE(Summary!$D$17, 1, 1) + INT((ROW(B5718)-1)/24), DATE(2024, 1, 1) + INT((ROW(B5718)-1)/24))</f>
        <v>45530</v>
      </c>
      <c r="E5756" s="459">
        <v>0.20833333333333337</v>
      </c>
      <c r="F5756" s="780"/>
      <c r="G5756" s="780"/>
      <c r="H5756" s="460">
        <f t="shared" si="357"/>
        <v>0</v>
      </c>
      <c r="I5756" s="460">
        <f t="shared" si="358"/>
        <v>0</v>
      </c>
      <c r="J5756" s="460">
        <f t="shared" si="356"/>
        <v>0</v>
      </c>
      <c r="K5756" s="9"/>
      <c r="P5756" s="2"/>
      <c r="Q5756" s="27"/>
      <c r="R5756" s="2"/>
      <c r="S5756" s="2"/>
      <c r="T5756" s="2"/>
      <c r="U5756" s="2"/>
      <c r="V5756" s="2"/>
      <c r="W5756" s="2"/>
    </row>
    <row r="5757" spans="2:23" ht="15" customHeight="1" x14ac:dyDescent="0.35">
      <c r="B5757" s="349"/>
      <c r="C5757" s="715" t="str">
        <f t="shared" si="359"/>
        <v/>
      </c>
      <c r="D5757" s="458">
        <f>IF(ISNUMBER(Summary!$D$17), DATE(Summary!$D$17, 1, 1) + INT((ROW(B5719)-1)/24), DATE(2024, 1, 1) + INT((ROW(B5719)-1)/24))</f>
        <v>45530</v>
      </c>
      <c r="E5757" s="459">
        <v>0.25</v>
      </c>
      <c r="F5757" s="780"/>
      <c r="G5757" s="780"/>
      <c r="H5757" s="460">
        <f t="shared" si="357"/>
        <v>0</v>
      </c>
      <c r="I5757" s="460">
        <f t="shared" si="358"/>
        <v>0</v>
      </c>
      <c r="J5757" s="460">
        <f t="shared" si="356"/>
        <v>0</v>
      </c>
      <c r="K5757" s="9"/>
      <c r="P5757" s="2"/>
      <c r="Q5757" s="27"/>
      <c r="R5757" s="2"/>
      <c r="S5757" s="2"/>
      <c r="T5757" s="2"/>
      <c r="U5757" s="2"/>
      <c r="V5757" s="2"/>
      <c r="W5757" s="2"/>
    </row>
    <row r="5758" spans="2:23" ht="15" customHeight="1" x14ac:dyDescent="0.35">
      <c r="B5758" s="349"/>
      <c r="C5758" s="715" t="str">
        <f t="shared" si="359"/>
        <v/>
      </c>
      <c r="D5758" s="458">
        <f>IF(ISNUMBER(Summary!$D$17), DATE(Summary!$D$17, 1, 1) + INT((ROW(B5720)-1)/24), DATE(2024, 1, 1) + INT((ROW(B5720)-1)/24))</f>
        <v>45530</v>
      </c>
      <c r="E5758" s="459">
        <v>0.29166666666666669</v>
      </c>
      <c r="F5758" s="780"/>
      <c r="G5758" s="780"/>
      <c r="H5758" s="460">
        <f t="shared" si="357"/>
        <v>0</v>
      </c>
      <c r="I5758" s="460">
        <f t="shared" si="358"/>
        <v>0</v>
      </c>
      <c r="J5758" s="460">
        <f t="shared" si="356"/>
        <v>0</v>
      </c>
      <c r="K5758" s="9"/>
      <c r="P5758" s="2"/>
      <c r="Q5758" s="27"/>
      <c r="R5758" s="2"/>
      <c r="S5758" s="2"/>
      <c r="T5758" s="2"/>
      <c r="U5758" s="2"/>
      <c r="V5758" s="2"/>
      <c r="W5758" s="2"/>
    </row>
    <row r="5759" spans="2:23" ht="15" customHeight="1" x14ac:dyDescent="0.35">
      <c r="B5759" s="349"/>
      <c r="C5759" s="715" t="str">
        <f t="shared" si="359"/>
        <v/>
      </c>
      <c r="D5759" s="458">
        <f>IF(ISNUMBER(Summary!$D$17), DATE(Summary!$D$17, 1, 1) + INT((ROW(B5721)-1)/24), DATE(2024, 1, 1) + INT((ROW(B5721)-1)/24))</f>
        <v>45530</v>
      </c>
      <c r="E5759" s="459">
        <v>0.33333333333333337</v>
      </c>
      <c r="F5759" s="780"/>
      <c r="G5759" s="780"/>
      <c r="H5759" s="460">
        <f t="shared" si="357"/>
        <v>0</v>
      </c>
      <c r="I5759" s="460">
        <f t="shared" si="358"/>
        <v>0</v>
      </c>
      <c r="J5759" s="460">
        <f t="shared" si="356"/>
        <v>0</v>
      </c>
      <c r="K5759" s="9"/>
      <c r="P5759" s="2"/>
      <c r="Q5759" s="27"/>
      <c r="R5759" s="2"/>
      <c r="S5759" s="2"/>
      <c r="T5759" s="2"/>
      <c r="U5759" s="2"/>
      <c r="V5759" s="2"/>
      <c r="W5759" s="2"/>
    </row>
    <row r="5760" spans="2:23" ht="15" customHeight="1" x14ac:dyDescent="0.35">
      <c r="B5760" s="349"/>
      <c r="C5760" s="715" t="str">
        <f t="shared" si="359"/>
        <v/>
      </c>
      <c r="D5760" s="458">
        <f>IF(ISNUMBER(Summary!$D$17), DATE(Summary!$D$17, 1, 1) + INT((ROW(B5722)-1)/24), DATE(2024, 1, 1) + INT((ROW(B5722)-1)/24))</f>
        <v>45530</v>
      </c>
      <c r="E5760" s="459">
        <v>0.375</v>
      </c>
      <c r="F5760" s="780"/>
      <c r="G5760" s="780"/>
      <c r="H5760" s="460">
        <f t="shared" si="357"/>
        <v>0</v>
      </c>
      <c r="I5760" s="460">
        <f t="shared" si="358"/>
        <v>0</v>
      </c>
      <c r="J5760" s="460">
        <f t="shared" ref="J5760:J5823" si="360">G5760-H5760</f>
        <v>0</v>
      </c>
      <c r="K5760" s="9"/>
      <c r="P5760" s="2"/>
      <c r="Q5760" s="27"/>
      <c r="R5760" s="2"/>
      <c r="S5760" s="2"/>
      <c r="T5760" s="2"/>
      <c r="U5760" s="2"/>
      <c r="V5760" s="2"/>
      <c r="W5760" s="2"/>
    </row>
    <row r="5761" spans="2:23" ht="15" customHeight="1" x14ac:dyDescent="0.35">
      <c r="B5761" s="349"/>
      <c r="C5761" s="715" t="str">
        <f t="shared" si="359"/>
        <v/>
      </c>
      <c r="D5761" s="458">
        <f>IF(ISNUMBER(Summary!$D$17), DATE(Summary!$D$17, 1, 1) + INT((ROW(B5723)-1)/24), DATE(2024, 1, 1) + INT((ROW(B5723)-1)/24))</f>
        <v>45530</v>
      </c>
      <c r="E5761" s="459">
        <v>0.41666666666666669</v>
      </c>
      <c r="F5761" s="780"/>
      <c r="G5761" s="780"/>
      <c r="H5761" s="460">
        <f t="shared" si="357"/>
        <v>0</v>
      </c>
      <c r="I5761" s="460">
        <f t="shared" si="358"/>
        <v>0</v>
      </c>
      <c r="J5761" s="460">
        <f t="shared" si="360"/>
        <v>0</v>
      </c>
      <c r="K5761" s="9"/>
      <c r="P5761" s="2"/>
      <c r="Q5761" s="27"/>
      <c r="R5761" s="2"/>
      <c r="S5761" s="2"/>
      <c r="T5761" s="2"/>
      <c r="U5761" s="2"/>
      <c r="V5761" s="2"/>
      <c r="W5761" s="2"/>
    </row>
    <row r="5762" spans="2:23" ht="15" customHeight="1" x14ac:dyDescent="0.35">
      <c r="B5762" s="349"/>
      <c r="C5762" s="715" t="str">
        <f t="shared" si="359"/>
        <v/>
      </c>
      <c r="D5762" s="458">
        <f>IF(ISNUMBER(Summary!$D$17), DATE(Summary!$D$17, 1, 1) + INT((ROW(B5724)-1)/24), DATE(2024, 1, 1) + INT((ROW(B5724)-1)/24))</f>
        <v>45530</v>
      </c>
      <c r="E5762" s="459">
        <v>0.45833333333333337</v>
      </c>
      <c r="F5762" s="780"/>
      <c r="G5762" s="780"/>
      <c r="H5762" s="460">
        <f t="shared" si="357"/>
        <v>0</v>
      </c>
      <c r="I5762" s="460">
        <f t="shared" si="358"/>
        <v>0</v>
      </c>
      <c r="J5762" s="460">
        <f t="shared" si="360"/>
        <v>0</v>
      </c>
      <c r="K5762" s="9"/>
      <c r="P5762" s="2"/>
      <c r="Q5762" s="27"/>
      <c r="R5762" s="2"/>
      <c r="S5762" s="2"/>
      <c r="T5762" s="2"/>
      <c r="U5762" s="2"/>
      <c r="V5762" s="2"/>
      <c r="W5762" s="2"/>
    </row>
    <row r="5763" spans="2:23" ht="15" customHeight="1" x14ac:dyDescent="0.35">
      <c r="B5763" s="349"/>
      <c r="C5763" s="715" t="str">
        <f t="shared" si="359"/>
        <v/>
      </c>
      <c r="D5763" s="458">
        <f>IF(ISNUMBER(Summary!$D$17), DATE(Summary!$D$17, 1, 1) + INT((ROW(B5725)-1)/24), DATE(2024, 1, 1) + INT((ROW(B5725)-1)/24))</f>
        <v>45530</v>
      </c>
      <c r="E5763" s="459">
        <v>0.50000000000000011</v>
      </c>
      <c r="F5763" s="780"/>
      <c r="G5763" s="780"/>
      <c r="H5763" s="460">
        <f t="shared" si="357"/>
        <v>0</v>
      </c>
      <c r="I5763" s="460">
        <f t="shared" si="358"/>
        <v>0</v>
      </c>
      <c r="J5763" s="460">
        <f t="shared" si="360"/>
        <v>0</v>
      </c>
      <c r="K5763" s="9"/>
      <c r="P5763" s="2"/>
      <c r="Q5763" s="27"/>
      <c r="R5763" s="2"/>
      <c r="S5763" s="2"/>
      <c r="T5763" s="2"/>
      <c r="U5763" s="2"/>
      <c r="V5763" s="2"/>
      <c r="W5763" s="2"/>
    </row>
    <row r="5764" spans="2:23" ht="15" customHeight="1" x14ac:dyDescent="0.35">
      <c r="B5764" s="349"/>
      <c r="C5764" s="715" t="str">
        <f t="shared" si="359"/>
        <v/>
      </c>
      <c r="D5764" s="458">
        <f>IF(ISNUMBER(Summary!$D$17), DATE(Summary!$D$17, 1, 1) + INT((ROW(B5726)-1)/24), DATE(2024, 1, 1) + INT((ROW(B5726)-1)/24))</f>
        <v>45530</v>
      </c>
      <c r="E5764" s="459">
        <v>0.54166666666666674</v>
      </c>
      <c r="F5764" s="780"/>
      <c r="G5764" s="780"/>
      <c r="H5764" s="460">
        <f t="shared" si="357"/>
        <v>0</v>
      </c>
      <c r="I5764" s="460">
        <f t="shared" si="358"/>
        <v>0</v>
      </c>
      <c r="J5764" s="460">
        <f t="shared" si="360"/>
        <v>0</v>
      </c>
      <c r="K5764" s="9"/>
      <c r="P5764" s="2"/>
      <c r="Q5764" s="27"/>
      <c r="R5764" s="2"/>
      <c r="S5764" s="2"/>
      <c r="T5764" s="2"/>
      <c r="U5764" s="2"/>
      <c r="V5764" s="2"/>
      <c r="W5764" s="2"/>
    </row>
    <row r="5765" spans="2:23" ht="15" customHeight="1" x14ac:dyDescent="0.35">
      <c r="B5765" s="349"/>
      <c r="C5765" s="715" t="str">
        <f t="shared" si="359"/>
        <v/>
      </c>
      <c r="D5765" s="458">
        <f>IF(ISNUMBER(Summary!$D$17), DATE(Summary!$D$17, 1, 1) + INT((ROW(B5727)-1)/24), DATE(2024, 1, 1) + INT((ROW(B5727)-1)/24))</f>
        <v>45530</v>
      </c>
      <c r="E5765" s="459">
        <v>0.58333333333333337</v>
      </c>
      <c r="F5765" s="780"/>
      <c r="G5765" s="780"/>
      <c r="H5765" s="460">
        <f t="shared" si="357"/>
        <v>0</v>
      </c>
      <c r="I5765" s="460">
        <f t="shared" si="358"/>
        <v>0</v>
      </c>
      <c r="J5765" s="460">
        <f t="shared" si="360"/>
        <v>0</v>
      </c>
      <c r="K5765" s="9"/>
      <c r="P5765" s="2"/>
      <c r="Q5765" s="27"/>
      <c r="R5765" s="2"/>
      <c r="S5765" s="2"/>
      <c r="T5765" s="2"/>
      <c r="U5765" s="2"/>
      <c r="V5765" s="2"/>
      <c r="W5765" s="2"/>
    </row>
    <row r="5766" spans="2:23" ht="15" customHeight="1" x14ac:dyDescent="0.35">
      <c r="B5766" s="349"/>
      <c r="C5766" s="715" t="str">
        <f t="shared" si="359"/>
        <v/>
      </c>
      <c r="D5766" s="458">
        <f>IF(ISNUMBER(Summary!$D$17), DATE(Summary!$D$17, 1, 1) + INT((ROW(B5728)-1)/24), DATE(2024, 1, 1) + INT((ROW(B5728)-1)/24))</f>
        <v>45530</v>
      </c>
      <c r="E5766" s="459">
        <v>0.62500000000000011</v>
      </c>
      <c r="F5766" s="780"/>
      <c r="G5766" s="780"/>
      <c r="H5766" s="460">
        <f t="shared" si="357"/>
        <v>0</v>
      </c>
      <c r="I5766" s="460">
        <f t="shared" si="358"/>
        <v>0</v>
      </c>
      <c r="J5766" s="460">
        <f t="shared" si="360"/>
        <v>0</v>
      </c>
      <c r="K5766" s="9"/>
      <c r="P5766" s="2"/>
      <c r="Q5766" s="27"/>
      <c r="R5766" s="2"/>
      <c r="S5766" s="2"/>
      <c r="T5766" s="2"/>
      <c r="U5766" s="2"/>
      <c r="V5766" s="2"/>
      <c r="W5766" s="2"/>
    </row>
    <row r="5767" spans="2:23" ht="15" customHeight="1" x14ac:dyDescent="0.35">
      <c r="B5767" s="349"/>
      <c r="C5767" s="715" t="str">
        <f t="shared" si="359"/>
        <v/>
      </c>
      <c r="D5767" s="458">
        <f>IF(ISNUMBER(Summary!$D$17), DATE(Summary!$D$17, 1, 1) + INT((ROW(B5729)-1)/24), DATE(2024, 1, 1) + INT((ROW(B5729)-1)/24))</f>
        <v>45530</v>
      </c>
      <c r="E5767" s="459">
        <v>0.66666666666666674</v>
      </c>
      <c r="F5767" s="780"/>
      <c r="G5767" s="780"/>
      <c r="H5767" s="460">
        <f t="shared" si="357"/>
        <v>0</v>
      </c>
      <c r="I5767" s="460">
        <f t="shared" si="358"/>
        <v>0</v>
      </c>
      <c r="J5767" s="460">
        <f t="shared" si="360"/>
        <v>0</v>
      </c>
      <c r="K5767" s="9"/>
      <c r="P5767" s="2"/>
      <c r="Q5767" s="27"/>
      <c r="R5767" s="2"/>
      <c r="S5767" s="2"/>
      <c r="T5767" s="2"/>
      <c r="U5767" s="2"/>
      <c r="V5767" s="2"/>
      <c r="W5767" s="2"/>
    </row>
    <row r="5768" spans="2:23" ht="15" customHeight="1" x14ac:dyDescent="0.35">
      <c r="B5768" s="349"/>
      <c r="C5768" s="715" t="str">
        <f t="shared" si="359"/>
        <v/>
      </c>
      <c r="D5768" s="458">
        <f>IF(ISNUMBER(Summary!$D$17), DATE(Summary!$D$17, 1, 1) + INT((ROW(B5730)-1)/24), DATE(2024, 1, 1) + INT((ROW(B5730)-1)/24))</f>
        <v>45530</v>
      </c>
      <c r="E5768" s="459">
        <v>0.70833333333333337</v>
      </c>
      <c r="F5768" s="780"/>
      <c r="G5768" s="780"/>
      <c r="H5768" s="460">
        <f t="shared" si="357"/>
        <v>0</v>
      </c>
      <c r="I5768" s="460">
        <f t="shared" si="358"/>
        <v>0</v>
      </c>
      <c r="J5768" s="460">
        <f t="shared" si="360"/>
        <v>0</v>
      </c>
      <c r="K5768" s="9"/>
      <c r="P5768" s="2"/>
      <c r="Q5768" s="27"/>
      <c r="R5768" s="2"/>
      <c r="S5768" s="2"/>
      <c r="T5768" s="2"/>
      <c r="U5768" s="2"/>
      <c r="V5768" s="2"/>
      <c r="W5768" s="2"/>
    </row>
    <row r="5769" spans="2:23" ht="15" customHeight="1" x14ac:dyDescent="0.35">
      <c r="B5769" s="349"/>
      <c r="C5769" s="715" t="str">
        <f t="shared" si="359"/>
        <v/>
      </c>
      <c r="D5769" s="458">
        <f>IF(ISNUMBER(Summary!$D$17), DATE(Summary!$D$17, 1, 1) + INT((ROW(B5731)-1)/24), DATE(2024, 1, 1) + INT((ROW(B5731)-1)/24))</f>
        <v>45530</v>
      </c>
      <c r="E5769" s="459">
        <v>0.75000000000000011</v>
      </c>
      <c r="F5769" s="780"/>
      <c r="G5769" s="780"/>
      <c r="H5769" s="460">
        <f t="shared" si="357"/>
        <v>0</v>
      </c>
      <c r="I5769" s="460">
        <f t="shared" si="358"/>
        <v>0</v>
      </c>
      <c r="J5769" s="460">
        <f t="shared" si="360"/>
        <v>0</v>
      </c>
      <c r="K5769" s="9"/>
      <c r="P5769" s="2"/>
      <c r="Q5769" s="27"/>
      <c r="R5769" s="2"/>
      <c r="S5769" s="2"/>
      <c r="T5769" s="2"/>
      <c r="U5769" s="2"/>
      <c r="V5769" s="2"/>
      <c r="W5769" s="2"/>
    </row>
    <row r="5770" spans="2:23" ht="15" customHeight="1" x14ac:dyDescent="0.35">
      <c r="B5770" s="349"/>
      <c r="C5770" s="715" t="str">
        <f t="shared" si="359"/>
        <v/>
      </c>
      <c r="D5770" s="458">
        <f>IF(ISNUMBER(Summary!$D$17), DATE(Summary!$D$17, 1, 1) + INT((ROW(B5732)-1)/24), DATE(2024, 1, 1) + INT((ROW(B5732)-1)/24))</f>
        <v>45530</v>
      </c>
      <c r="E5770" s="459">
        <v>0.79166666666666674</v>
      </c>
      <c r="F5770" s="780"/>
      <c r="G5770" s="780"/>
      <c r="H5770" s="460">
        <f t="shared" si="357"/>
        <v>0</v>
      </c>
      <c r="I5770" s="460">
        <f t="shared" si="358"/>
        <v>0</v>
      </c>
      <c r="J5770" s="460">
        <f t="shared" si="360"/>
        <v>0</v>
      </c>
      <c r="K5770" s="9"/>
      <c r="P5770" s="2"/>
      <c r="Q5770" s="27"/>
      <c r="R5770" s="2"/>
      <c r="S5770" s="2"/>
      <c r="T5770" s="2"/>
      <c r="U5770" s="2"/>
      <c r="V5770" s="2"/>
      <c r="W5770" s="2"/>
    </row>
    <row r="5771" spans="2:23" ht="15" customHeight="1" x14ac:dyDescent="0.35">
      <c r="B5771" s="349"/>
      <c r="C5771" s="715" t="str">
        <f t="shared" si="359"/>
        <v/>
      </c>
      <c r="D5771" s="458">
        <f>IF(ISNUMBER(Summary!$D$17), DATE(Summary!$D$17, 1, 1) + INT((ROW(B5733)-1)/24), DATE(2024, 1, 1) + INT((ROW(B5733)-1)/24))</f>
        <v>45530</v>
      </c>
      <c r="E5771" s="459">
        <v>0.83333333333333337</v>
      </c>
      <c r="F5771" s="780"/>
      <c r="G5771" s="780"/>
      <c r="H5771" s="460">
        <f t="shared" si="357"/>
        <v>0</v>
      </c>
      <c r="I5771" s="460">
        <f t="shared" si="358"/>
        <v>0</v>
      </c>
      <c r="J5771" s="460">
        <f t="shared" si="360"/>
        <v>0</v>
      </c>
      <c r="K5771" s="9"/>
      <c r="P5771" s="2"/>
      <c r="Q5771" s="27"/>
      <c r="R5771" s="2"/>
      <c r="S5771" s="2"/>
      <c r="T5771" s="2"/>
      <c r="U5771" s="2"/>
      <c r="V5771" s="2"/>
      <c r="W5771" s="2"/>
    </row>
    <row r="5772" spans="2:23" ht="15" customHeight="1" x14ac:dyDescent="0.35">
      <c r="B5772" s="349"/>
      <c r="C5772" s="715" t="str">
        <f t="shared" si="359"/>
        <v/>
      </c>
      <c r="D5772" s="458">
        <f>IF(ISNUMBER(Summary!$D$17), DATE(Summary!$D$17, 1, 1) + INT((ROW(B5734)-1)/24), DATE(2024, 1, 1) + INT((ROW(B5734)-1)/24))</f>
        <v>45530</v>
      </c>
      <c r="E5772" s="459">
        <v>0.87500000000000011</v>
      </c>
      <c r="F5772" s="780"/>
      <c r="G5772" s="780"/>
      <c r="H5772" s="460">
        <f t="shared" si="357"/>
        <v>0</v>
      </c>
      <c r="I5772" s="460">
        <f t="shared" si="358"/>
        <v>0</v>
      </c>
      <c r="J5772" s="460">
        <f t="shared" si="360"/>
        <v>0</v>
      </c>
      <c r="K5772" s="9"/>
      <c r="P5772" s="2"/>
      <c r="Q5772" s="27"/>
      <c r="R5772" s="2"/>
      <c r="S5772" s="2"/>
      <c r="T5772" s="2"/>
      <c r="U5772" s="2"/>
      <c r="V5772" s="2"/>
      <c r="W5772" s="2"/>
    </row>
    <row r="5773" spans="2:23" ht="15" customHeight="1" x14ac:dyDescent="0.35">
      <c r="B5773" s="349"/>
      <c r="C5773" s="715" t="str">
        <f t="shared" si="359"/>
        <v/>
      </c>
      <c r="D5773" s="458">
        <f>IF(ISNUMBER(Summary!$D$17), DATE(Summary!$D$17, 1, 1) + INT((ROW(B5735)-1)/24), DATE(2024, 1, 1) + INT((ROW(B5735)-1)/24))</f>
        <v>45530</v>
      </c>
      <c r="E5773" s="459">
        <v>0.91666666666666674</v>
      </c>
      <c r="F5773" s="780"/>
      <c r="G5773" s="780"/>
      <c r="H5773" s="460">
        <f t="shared" si="357"/>
        <v>0</v>
      </c>
      <c r="I5773" s="460">
        <f t="shared" si="358"/>
        <v>0</v>
      </c>
      <c r="J5773" s="460">
        <f t="shared" si="360"/>
        <v>0</v>
      </c>
      <c r="K5773" s="9"/>
      <c r="P5773" s="2"/>
      <c r="Q5773" s="27"/>
      <c r="R5773" s="2"/>
      <c r="S5773" s="2"/>
      <c r="T5773" s="2"/>
      <c r="U5773" s="2"/>
      <c r="V5773" s="2"/>
      <c r="W5773" s="2"/>
    </row>
    <row r="5774" spans="2:23" ht="15" customHeight="1" x14ac:dyDescent="0.35">
      <c r="B5774" s="349"/>
      <c r="C5774" s="715" t="str">
        <f t="shared" si="359"/>
        <v/>
      </c>
      <c r="D5774" s="458">
        <f>IF(ISNUMBER(Summary!$D$17), DATE(Summary!$D$17, 1, 1) + INT((ROW(B5736)-1)/24), DATE(2024, 1, 1) + INT((ROW(B5736)-1)/24))</f>
        <v>45530</v>
      </c>
      <c r="E5774" s="459">
        <v>0.95833333333333337</v>
      </c>
      <c r="F5774" s="780"/>
      <c r="G5774" s="780"/>
      <c r="H5774" s="460">
        <f t="shared" si="357"/>
        <v>0</v>
      </c>
      <c r="I5774" s="460">
        <f t="shared" si="358"/>
        <v>0</v>
      </c>
      <c r="J5774" s="460">
        <f t="shared" si="360"/>
        <v>0</v>
      </c>
      <c r="K5774" s="9"/>
      <c r="P5774" s="2"/>
      <c r="Q5774" s="27"/>
      <c r="R5774" s="2"/>
      <c r="S5774" s="2"/>
      <c r="T5774" s="2"/>
      <c r="U5774" s="2"/>
      <c r="V5774" s="2"/>
      <c r="W5774" s="2"/>
    </row>
    <row r="5775" spans="2:23" ht="15" customHeight="1" x14ac:dyDescent="0.35">
      <c r="B5775" s="457"/>
      <c r="C5775" s="715">
        <f t="shared" si="359"/>
        <v>45531</v>
      </c>
      <c r="D5775" s="458">
        <f>IF(ISNUMBER(Summary!$D$17), DATE(Summary!$D$17, 1, 1) + INT((ROW(B5737)-1)/24), DATE(2024, 1, 1) + INT((ROW(B5737)-1)/24))</f>
        <v>45531</v>
      </c>
      <c r="E5775" s="459">
        <v>3.1225022567582528E-17</v>
      </c>
      <c r="F5775" s="780"/>
      <c r="G5775" s="780"/>
      <c r="H5775" s="460">
        <f t="shared" si="357"/>
        <v>0</v>
      </c>
      <c r="I5775" s="460">
        <f t="shared" si="358"/>
        <v>0</v>
      </c>
      <c r="J5775" s="460">
        <f t="shared" si="360"/>
        <v>0</v>
      </c>
      <c r="K5775" s="9"/>
      <c r="P5775" s="2"/>
      <c r="Q5775" s="27"/>
      <c r="R5775" s="2"/>
      <c r="S5775" s="2"/>
      <c r="T5775" s="2"/>
      <c r="U5775" s="2"/>
      <c r="V5775" s="2"/>
      <c r="W5775" s="2"/>
    </row>
    <row r="5776" spans="2:23" ht="15" customHeight="1" x14ac:dyDescent="0.35">
      <c r="B5776" s="349"/>
      <c r="C5776" s="715" t="str">
        <f t="shared" si="359"/>
        <v/>
      </c>
      <c r="D5776" s="458">
        <f>IF(ISNUMBER(Summary!$D$17), DATE(Summary!$D$17, 1, 1) + INT((ROW(B5738)-1)/24), DATE(2024, 1, 1) + INT((ROW(B5738)-1)/24))</f>
        <v>45531</v>
      </c>
      <c r="E5776" s="459">
        <v>4.1666666666666699E-2</v>
      </c>
      <c r="F5776" s="780"/>
      <c r="G5776" s="780"/>
      <c r="H5776" s="460">
        <f t="shared" si="357"/>
        <v>0</v>
      </c>
      <c r="I5776" s="460">
        <f t="shared" si="358"/>
        <v>0</v>
      </c>
      <c r="J5776" s="460">
        <f t="shared" si="360"/>
        <v>0</v>
      </c>
      <c r="K5776" s="9"/>
      <c r="P5776" s="2"/>
      <c r="Q5776" s="27"/>
      <c r="R5776" s="2"/>
      <c r="S5776" s="2"/>
      <c r="T5776" s="2"/>
      <c r="U5776" s="2"/>
      <c r="V5776" s="2"/>
      <c r="W5776" s="2"/>
    </row>
    <row r="5777" spans="2:23" ht="15" customHeight="1" x14ac:dyDescent="0.35">
      <c r="B5777" s="349"/>
      <c r="C5777" s="715" t="str">
        <f t="shared" si="359"/>
        <v/>
      </c>
      <c r="D5777" s="458">
        <f>IF(ISNUMBER(Summary!$D$17), DATE(Summary!$D$17, 1, 1) + INT((ROW(B5739)-1)/24), DATE(2024, 1, 1) + INT((ROW(B5739)-1)/24))</f>
        <v>45531</v>
      </c>
      <c r="E5777" s="459">
        <v>8.333333333333337E-2</v>
      </c>
      <c r="F5777" s="780"/>
      <c r="G5777" s="780"/>
      <c r="H5777" s="460">
        <f t="shared" si="357"/>
        <v>0</v>
      </c>
      <c r="I5777" s="460">
        <f t="shared" si="358"/>
        <v>0</v>
      </c>
      <c r="J5777" s="460">
        <f t="shared" si="360"/>
        <v>0</v>
      </c>
      <c r="K5777" s="9"/>
      <c r="P5777" s="2"/>
      <c r="Q5777" s="27"/>
      <c r="R5777" s="2"/>
      <c r="S5777" s="2"/>
      <c r="T5777" s="2"/>
      <c r="U5777" s="2"/>
      <c r="V5777" s="2"/>
      <c r="W5777" s="2"/>
    </row>
    <row r="5778" spans="2:23" ht="15" customHeight="1" x14ac:dyDescent="0.35">
      <c r="B5778" s="349"/>
      <c r="C5778" s="715" t="str">
        <f t="shared" si="359"/>
        <v/>
      </c>
      <c r="D5778" s="458">
        <f>IF(ISNUMBER(Summary!$D$17), DATE(Summary!$D$17, 1, 1) + INT((ROW(B5740)-1)/24), DATE(2024, 1, 1) + INT((ROW(B5740)-1)/24))</f>
        <v>45531</v>
      </c>
      <c r="E5778" s="459">
        <v>0.12500000000000006</v>
      </c>
      <c r="F5778" s="780"/>
      <c r="G5778" s="780"/>
      <c r="H5778" s="460">
        <f t="shared" si="357"/>
        <v>0</v>
      </c>
      <c r="I5778" s="460">
        <f t="shared" si="358"/>
        <v>0</v>
      </c>
      <c r="J5778" s="460">
        <f t="shared" si="360"/>
        <v>0</v>
      </c>
      <c r="K5778" s="9"/>
      <c r="P5778" s="2"/>
      <c r="Q5778" s="27"/>
      <c r="R5778" s="2"/>
      <c r="S5778" s="2"/>
      <c r="T5778" s="2"/>
      <c r="U5778" s="2"/>
      <c r="V5778" s="2"/>
      <c r="W5778" s="2"/>
    </row>
    <row r="5779" spans="2:23" ht="15" customHeight="1" x14ac:dyDescent="0.35">
      <c r="B5779" s="349"/>
      <c r="C5779" s="715" t="str">
        <f t="shared" si="359"/>
        <v/>
      </c>
      <c r="D5779" s="458">
        <f>IF(ISNUMBER(Summary!$D$17), DATE(Summary!$D$17, 1, 1) + INT((ROW(B5741)-1)/24), DATE(2024, 1, 1) + INT((ROW(B5741)-1)/24))</f>
        <v>45531</v>
      </c>
      <c r="E5779" s="459">
        <v>0.16666666666666669</v>
      </c>
      <c r="F5779" s="780"/>
      <c r="G5779" s="780"/>
      <c r="H5779" s="460">
        <f t="shared" si="357"/>
        <v>0</v>
      </c>
      <c r="I5779" s="460">
        <f t="shared" si="358"/>
        <v>0</v>
      </c>
      <c r="J5779" s="460">
        <f t="shared" si="360"/>
        <v>0</v>
      </c>
      <c r="K5779" s="9"/>
      <c r="P5779" s="2"/>
      <c r="Q5779" s="27"/>
      <c r="R5779" s="2"/>
      <c r="S5779" s="2"/>
      <c r="T5779" s="2"/>
      <c r="U5779" s="2"/>
      <c r="V5779" s="2"/>
      <c r="W5779" s="2"/>
    </row>
    <row r="5780" spans="2:23" ht="15" customHeight="1" x14ac:dyDescent="0.35">
      <c r="B5780" s="349"/>
      <c r="C5780" s="715" t="str">
        <f t="shared" si="359"/>
        <v/>
      </c>
      <c r="D5780" s="458">
        <f>IF(ISNUMBER(Summary!$D$17), DATE(Summary!$D$17, 1, 1) + INT((ROW(B5742)-1)/24), DATE(2024, 1, 1) + INT((ROW(B5742)-1)/24))</f>
        <v>45531</v>
      </c>
      <c r="E5780" s="459">
        <v>0.20833333333333337</v>
      </c>
      <c r="F5780" s="780"/>
      <c r="G5780" s="780"/>
      <c r="H5780" s="460">
        <f t="shared" si="357"/>
        <v>0</v>
      </c>
      <c r="I5780" s="460">
        <f t="shared" si="358"/>
        <v>0</v>
      </c>
      <c r="J5780" s="460">
        <f t="shared" si="360"/>
        <v>0</v>
      </c>
      <c r="K5780" s="9"/>
      <c r="P5780" s="2"/>
      <c r="Q5780" s="27"/>
      <c r="R5780" s="2"/>
      <c r="S5780" s="2"/>
      <c r="T5780" s="2"/>
      <c r="U5780" s="2"/>
      <c r="V5780" s="2"/>
      <c r="W5780" s="2"/>
    </row>
    <row r="5781" spans="2:23" ht="15" customHeight="1" x14ac:dyDescent="0.35">
      <c r="B5781" s="349"/>
      <c r="C5781" s="715" t="str">
        <f t="shared" si="359"/>
        <v/>
      </c>
      <c r="D5781" s="458">
        <f>IF(ISNUMBER(Summary!$D$17), DATE(Summary!$D$17, 1, 1) + INT((ROW(B5743)-1)/24), DATE(2024, 1, 1) + INT((ROW(B5743)-1)/24))</f>
        <v>45531</v>
      </c>
      <c r="E5781" s="459">
        <v>0.25</v>
      </c>
      <c r="F5781" s="780"/>
      <c r="G5781" s="780"/>
      <c r="H5781" s="460">
        <f t="shared" si="357"/>
        <v>0</v>
      </c>
      <c r="I5781" s="460">
        <f t="shared" si="358"/>
        <v>0</v>
      </c>
      <c r="J5781" s="460">
        <f t="shared" si="360"/>
        <v>0</v>
      </c>
      <c r="K5781" s="9"/>
      <c r="P5781" s="2"/>
      <c r="Q5781" s="27"/>
      <c r="R5781" s="2"/>
      <c r="S5781" s="2"/>
      <c r="T5781" s="2"/>
      <c r="U5781" s="2"/>
      <c r="V5781" s="2"/>
      <c r="W5781" s="2"/>
    </row>
    <row r="5782" spans="2:23" ht="15" customHeight="1" x14ac:dyDescent="0.35">
      <c r="B5782" s="349"/>
      <c r="C5782" s="715" t="str">
        <f t="shared" si="359"/>
        <v/>
      </c>
      <c r="D5782" s="458">
        <f>IF(ISNUMBER(Summary!$D$17), DATE(Summary!$D$17, 1, 1) + INT((ROW(B5744)-1)/24), DATE(2024, 1, 1) + INT((ROW(B5744)-1)/24))</f>
        <v>45531</v>
      </c>
      <c r="E5782" s="459">
        <v>0.29166666666666669</v>
      </c>
      <c r="F5782" s="780"/>
      <c r="G5782" s="780"/>
      <c r="H5782" s="460">
        <f t="shared" si="357"/>
        <v>0</v>
      </c>
      <c r="I5782" s="460">
        <f t="shared" si="358"/>
        <v>0</v>
      </c>
      <c r="J5782" s="460">
        <f t="shared" si="360"/>
        <v>0</v>
      </c>
      <c r="K5782" s="9"/>
      <c r="P5782" s="2"/>
      <c r="Q5782" s="27"/>
      <c r="R5782" s="2"/>
      <c r="S5782" s="2"/>
      <c r="T5782" s="2"/>
      <c r="U5782" s="2"/>
      <c r="V5782" s="2"/>
      <c r="W5782" s="2"/>
    </row>
    <row r="5783" spans="2:23" ht="15" customHeight="1" x14ac:dyDescent="0.35">
      <c r="B5783" s="349"/>
      <c r="C5783" s="715" t="str">
        <f t="shared" si="359"/>
        <v/>
      </c>
      <c r="D5783" s="458">
        <f>IF(ISNUMBER(Summary!$D$17), DATE(Summary!$D$17, 1, 1) + INT((ROW(B5745)-1)/24), DATE(2024, 1, 1) + INT((ROW(B5745)-1)/24))</f>
        <v>45531</v>
      </c>
      <c r="E5783" s="459">
        <v>0.33333333333333337</v>
      </c>
      <c r="F5783" s="780"/>
      <c r="G5783" s="780"/>
      <c r="H5783" s="460">
        <f t="shared" si="357"/>
        <v>0</v>
      </c>
      <c r="I5783" s="460">
        <f t="shared" si="358"/>
        <v>0</v>
      </c>
      <c r="J5783" s="460">
        <f t="shared" si="360"/>
        <v>0</v>
      </c>
      <c r="K5783" s="9"/>
      <c r="P5783" s="2"/>
      <c r="Q5783" s="27"/>
      <c r="R5783" s="2"/>
      <c r="S5783" s="2"/>
      <c r="T5783" s="2"/>
      <c r="U5783" s="2"/>
      <c r="V5783" s="2"/>
      <c r="W5783" s="2"/>
    </row>
    <row r="5784" spans="2:23" ht="15" customHeight="1" x14ac:dyDescent="0.35">
      <c r="B5784" s="349"/>
      <c r="C5784" s="715" t="str">
        <f t="shared" si="359"/>
        <v/>
      </c>
      <c r="D5784" s="458">
        <f>IF(ISNUMBER(Summary!$D$17), DATE(Summary!$D$17, 1, 1) + INT((ROW(B5746)-1)/24), DATE(2024, 1, 1) + INT((ROW(B5746)-1)/24))</f>
        <v>45531</v>
      </c>
      <c r="E5784" s="459">
        <v>0.375</v>
      </c>
      <c r="F5784" s="780"/>
      <c r="G5784" s="780"/>
      <c r="H5784" s="460">
        <f t="shared" si="357"/>
        <v>0</v>
      </c>
      <c r="I5784" s="460">
        <f t="shared" si="358"/>
        <v>0</v>
      </c>
      <c r="J5784" s="460">
        <f t="shared" si="360"/>
        <v>0</v>
      </c>
      <c r="K5784" s="9"/>
      <c r="P5784" s="2"/>
      <c r="Q5784" s="27"/>
      <c r="R5784" s="2"/>
      <c r="S5784" s="2"/>
      <c r="T5784" s="2"/>
      <c r="U5784" s="2"/>
      <c r="V5784" s="2"/>
      <c r="W5784" s="2"/>
    </row>
    <row r="5785" spans="2:23" ht="15" customHeight="1" x14ac:dyDescent="0.35">
      <c r="B5785" s="349"/>
      <c r="C5785" s="715" t="str">
        <f t="shared" si="359"/>
        <v/>
      </c>
      <c r="D5785" s="458">
        <f>IF(ISNUMBER(Summary!$D$17), DATE(Summary!$D$17, 1, 1) + INT((ROW(B5747)-1)/24), DATE(2024, 1, 1) + INT((ROW(B5747)-1)/24))</f>
        <v>45531</v>
      </c>
      <c r="E5785" s="459">
        <v>0.41666666666666669</v>
      </c>
      <c r="F5785" s="780"/>
      <c r="G5785" s="780"/>
      <c r="H5785" s="460">
        <f t="shared" si="357"/>
        <v>0</v>
      </c>
      <c r="I5785" s="460">
        <f t="shared" si="358"/>
        <v>0</v>
      </c>
      <c r="J5785" s="460">
        <f t="shared" si="360"/>
        <v>0</v>
      </c>
      <c r="K5785" s="9"/>
      <c r="P5785" s="2"/>
      <c r="Q5785" s="27"/>
      <c r="R5785" s="2"/>
      <c r="S5785" s="2"/>
      <c r="T5785" s="2"/>
      <c r="U5785" s="2"/>
      <c r="V5785" s="2"/>
      <c r="W5785" s="2"/>
    </row>
    <row r="5786" spans="2:23" ht="15" customHeight="1" x14ac:dyDescent="0.35">
      <c r="B5786" s="349"/>
      <c r="C5786" s="715" t="str">
        <f t="shared" si="359"/>
        <v/>
      </c>
      <c r="D5786" s="458">
        <f>IF(ISNUMBER(Summary!$D$17), DATE(Summary!$D$17, 1, 1) + INT((ROW(B5748)-1)/24), DATE(2024, 1, 1) + INT((ROW(B5748)-1)/24))</f>
        <v>45531</v>
      </c>
      <c r="E5786" s="459">
        <v>0.45833333333333337</v>
      </c>
      <c r="F5786" s="780"/>
      <c r="G5786" s="780"/>
      <c r="H5786" s="460">
        <f t="shared" si="357"/>
        <v>0</v>
      </c>
      <c r="I5786" s="460">
        <f t="shared" si="358"/>
        <v>0</v>
      </c>
      <c r="J5786" s="460">
        <f t="shared" si="360"/>
        <v>0</v>
      </c>
      <c r="K5786" s="9"/>
      <c r="P5786" s="2"/>
      <c r="Q5786" s="27"/>
      <c r="R5786" s="2"/>
      <c r="S5786" s="2"/>
      <c r="T5786" s="2"/>
      <c r="U5786" s="2"/>
      <c r="V5786" s="2"/>
      <c r="W5786" s="2"/>
    </row>
    <row r="5787" spans="2:23" ht="15" customHeight="1" x14ac:dyDescent="0.35">
      <c r="B5787" s="349"/>
      <c r="C5787" s="715" t="str">
        <f t="shared" si="359"/>
        <v/>
      </c>
      <c r="D5787" s="458">
        <f>IF(ISNUMBER(Summary!$D$17), DATE(Summary!$D$17, 1, 1) + INT((ROW(B5749)-1)/24), DATE(2024, 1, 1) + INT((ROW(B5749)-1)/24))</f>
        <v>45531</v>
      </c>
      <c r="E5787" s="459">
        <v>0.50000000000000011</v>
      </c>
      <c r="F5787" s="780"/>
      <c r="G5787" s="780"/>
      <c r="H5787" s="460">
        <f t="shared" si="357"/>
        <v>0</v>
      </c>
      <c r="I5787" s="460">
        <f t="shared" si="358"/>
        <v>0</v>
      </c>
      <c r="J5787" s="460">
        <f t="shared" si="360"/>
        <v>0</v>
      </c>
      <c r="K5787" s="9"/>
      <c r="P5787" s="2"/>
      <c r="Q5787" s="27"/>
      <c r="R5787" s="2"/>
      <c r="S5787" s="2"/>
      <c r="T5787" s="2"/>
      <c r="U5787" s="2"/>
      <c r="V5787" s="2"/>
      <c r="W5787" s="2"/>
    </row>
    <row r="5788" spans="2:23" ht="15" customHeight="1" x14ac:dyDescent="0.35">
      <c r="B5788" s="349"/>
      <c r="C5788" s="715" t="str">
        <f t="shared" si="359"/>
        <v/>
      </c>
      <c r="D5788" s="458">
        <f>IF(ISNUMBER(Summary!$D$17), DATE(Summary!$D$17, 1, 1) + INT((ROW(B5750)-1)/24), DATE(2024, 1, 1) + INT((ROW(B5750)-1)/24))</f>
        <v>45531</v>
      </c>
      <c r="E5788" s="459">
        <v>0.54166666666666674</v>
      </c>
      <c r="F5788" s="780"/>
      <c r="G5788" s="780"/>
      <c r="H5788" s="460">
        <f t="shared" si="357"/>
        <v>0</v>
      </c>
      <c r="I5788" s="460">
        <f t="shared" si="358"/>
        <v>0</v>
      </c>
      <c r="J5788" s="460">
        <f t="shared" si="360"/>
        <v>0</v>
      </c>
      <c r="K5788" s="9"/>
      <c r="P5788" s="2"/>
      <c r="Q5788" s="27"/>
      <c r="R5788" s="2"/>
      <c r="S5788" s="2"/>
      <c r="T5788" s="2"/>
      <c r="U5788" s="2"/>
      <c r="V5788" s="2"/>
      <c r="W5788" s="2"/>
    </row>
    <row r="5789" spans="2:23" ht="15" customHeight="1" x14ac:dyDescent="0.35">
      <c r="B5789" s="349"/>
      <c r="C5789" s="715" t="str">
        <f t="shared" si="359"/>
        <v/>
      </c>
      <c r="D5789" s="458">
        <f>IF(ISNUMBER(Summary!$D$17), DATE(Summary!$D$17, 1, 1) + INT((ROW(B5751)-1)/24), DATE(2024, 1, 1) + INT((ROW(B5751)-1)/24))</f>
        <v>45531</v>
      </c>
      <c r="E5789" s="459">
        <v>0.58333333333333337</v>
      </c>
      <c r="F5789" s="780"/>
      <c r="G5789" s="780"/>
      <c r="H5789" s="460">
        <f t="shared" si="357"/>
        <v>0</v>
      </c>
      <c r="I5789" s="460">
        <f t="shared" si="358"/>
        <v>0</v>
      </c>
      <c r="J5789" s="460">
        <f t="shared" si="360"/>
        <v>0</v>
      </c>
      <c r="K5789" s="9"/>
      <c r="P5789" s="2"/>
      <c r="Q5789" s="27"/>
      <c r="R5789" s="2"/>
      <c r="S5789" s="2"/>
      <c r="T5789" s="2"/>
      <c r="U5789" s="2"/>
      <c r="V5789" s="2"/>
      <c r="W5789" s="2"/>
    </row>
    <row r="5790" spans="2:23" ht="15" customHeight="1" x14ac:dyDescent="0.35">
      <c r="B5790" s="349"/>
      <c r="C5790" s="715" t="str">
        <f t="shared" si="359"/>
        <v/>
      </c>
      <c r="D5790" s="458">
        <f>IF(ISNUMBER(Summary!$D$17), DATE(Summary!$D$17, 1, 1) + INT((ROW(B5752)-1)/24), DATE(2024, 1, 1) + INT((ROW(B5752)-1)/24))</f>
        <v>45531</v>
      </c>
      <c r="E5790" s="459">
        <v>0.62500000000000011</v>
      </c>
      <c r="F5790" s="780"/>
      <c r="G5790" s="780"/>
      <c r="H5790" s="460">
        <f t="shared" si="357"/>
        <v>0</v>
      </c>
      <c r="I5790" s="460">
        <f t="shared" si="358"/>
        <v>0</v>
      </c>
      <c r="J5790" s="460">
        <f t="shared" si="360"/>
        <v>0</v>
      </c>
      <c r="K5790" s="9"/>
      <c r="P5790" s="2"/>
      <c r="Q5790" s="27"/>
      <c r="R5790" s="2"/>
      <c r="S5790" s="2"/>
      <c r="T5790" s="2"/>
      <c r="U5790" s="2"/>
      <c r="V5790" s="2"/>
      <c r="W5790" s="2"/>
    </row>
    <row r="5791" spans="2:23" ht="15" customHeight="1" x14ac:dyDescent="0.35">
      <c r="B5791" s="349"/>
      <c r="C5791" s="715" t="str">
        <f t="shared" si="359"/>
        <v/>
      </c>
      <c r="D5791" s="458">
        <f>IF(ISNUMBER(Summary!$D$17), DATE(Summary!$D$17, 1, 1) + INT((ROW(B5753)-1)/24), DATE(2024, 1, 1) + INT((ROW(B5753)-1)/24))</f>
        <v>45531</v>
      </c>
      <c r="E5791" s="459">
        <v>0.66666666666666674</v>
      </c>
      <c r="F5791" s="780"/>
      <c r="G5791" s="780"/>
      <c r="H5791" s="460">
        <f t="shared" si="357"/>
        <v>0</v>
      </c>
      <c r="I5791" s="460">
        <f t="shared" si="358"/>
        <v>0</v>
      </c>
      <c r="J5791" s="460">
        <f t="shared" si="360"/>
        <v>0</v>
      </c>
      <c r="K5791" s="9"/>
      <c r="P5791" s="2"/>
      <c r="Q5791" s="27"/>
      <c r="R5791" s="2"/>
      <c r="S5791" s="2"/>
      <c r="T5791" s="2"/>
      <c r="U5791" s="2"/>
      <c r="V5791" s="2"/>
      <c r="W5791" s="2"/>
    </row>
    <row r="5792" spans="2:23" ht="15" customHeight="1" x14ac:dyDescent="0.35">
      <c r="B5792" s="349"/>
      <c r="C5792" s="715" t="str">
        <f t="shared" si="359"/>
        <v/>
      </c>
      <c r="D5792" s="458">
        <f>IF(ISNUMBER(Summary!$D$17), DATE(Summary!$D$17, 1, 1) + INT((ROW(B5754)-1)/24), DATE(2024, 1, 1) + INT((ROW(B5754)-1)/24))</f>
        <v>45531</v>
      </c>
      <c r="E5792" s="459">
        <v>0.70833333333333337</v>
      </c>
      <c r="F5792" s="780"/>
      <c r="G5792" s="780"/>
      <c r="H5792" s="460">
        <f t="shared" si="357"/>
        <v>0</v>
      </c>
      <c r="I5792" s="460">
        <f t="shared" si="358"/>
        <v>0</v>
      </c>
      <c r="J5792" s="460">
        <f t="shared" si="360"/>
        <v>0</v>
      </c>
      <c r="K5792" s="9"/>
      <c r="P5792" s="2"/>
      <c r="Q5792" s="27"/>
      <c r="R5792" s="2"/>
      <c r="S5792" s="2"/>
      <c r="T5792" s="2"/>
      <c r="U5792" s="2"/>
      <c r="V5792" s="2"/>
      <c r="W5792" s="2"/>
    </row>
    <row r="5793" spans="2:23" ht="15" customHeight="1" x14ac:dyDescent="0.35">
      <c r="B5793" s="349"/>
      <c r="C5793" s="715" t="str">
        <f t="shared" si="359"/>
        <v/>
      </c>
      <c r="D5793" s="458">
        <f>IF(ISNUMBER(Summary!$D$17), DATE(Summary!$D$17, 1, 1) + INT((ROW(B5755)-1)/24), DATE(2024, 1, 1) + INT((ROW(B5755)-1)/24))</f>
        <v>45531</v>
      </c>
      <c r="E5793" s="459">
        <v>0.75000000000000011</v>
      </c>
      <c r="F5793" s="780"/>
      <c r="G5793" s="780"/>
      <c r="H5793" s="460">
        <f t="shared" si="357"/>
        <v>0</v>
      </c>
      <c r="I5793" s="460">
        <f t="shared" si="358"/>
        <v>0</v>
      </c>
      <c r="J5793" s="460">
        <f t="shared" si="360"/>
        <v>0</v>
      </c>
      <c r="K5793" s="9"/>
      <c r="P5793" s="2"/>
      <c r="Q5793" s="27"/>
      <c r="R5793" s="2"/>
      <c r="S5793" s="2"/>
      <c r="T5793" s="2"/>
      <c r="U5793" s="2"/>
      <c r="V5793" s="2"/>
      <c r="W5793" s="2"/>
    </row>
    <row r="5794" spans="2:23" ht="15" customHeight="1" x14ac:dyDescent="0.35">
      <c r="B5794" s="349"/>
      <c r="C5794" s="715" t="str">
        <f t="shared" si="359"/>
        <v/>
      </c>
      <c r="D5794" s="458">
        <f>IF(ISNUMBER(Summary!$D$17), DATE(Summary!$D$17, 1, 1) + INT((ROW(B5756)-1)/24), DATE(2024, 1, 1) + INT((ROW(B5756)-1)/24))</f>
        <v>45531</v>
      </c>
      <c r="E5794" s="459">
        <v>0.79166666666666674</v>
      </c>
      <c r="F5794" s="780"/>
      <c r="G5794" s="780"/>
      <c r="H5794" s="460">
        <f t="shared" si="357"/>
        <v>0</v>
      </c>
      <c r="I5794" s="460">
        <f t="shared" si="358"/>
        <v>0</v>
      </c>
      <c r="J5794" s="460">
        <f t="shared" si="360"/>
        <v>0</v>
      </c>
      <c r="K5794" s="9"/>
      <c r="P5794" s="2"/>
      <c r="Q5794" s="27"/>
      <c r="R5794" s="2"/>
      <c r="S5794" s="2"/>
      <c r="T5794" s="2"/>
      <c r="U5794" s="2"/>
      <c r="V5794" s="2"/>
      <c r="W5794" s="2"/>
    </row>
    <row r="5795" spans="2:23" ht="15" customHeight="1" x14ac:dyDescent="0.35">
      <c r="B5795" s="349"/>
      <c r="C5795" s="715" t="str">
        <f t="shared" si="359"/>
        <v/>
      </c>
      <c r="D5795" s="458">
        <f>IF(ISNUMBER(Summary!$D$17), DATE(Summary!$D$17, 1, 1) + INT((ROW(B5757)-1)/24), DATE(2024, 1, 1) + INT((ROW(B5757)-1)/24))</f>
        <v>45531</v>
      </c>
      <c r="E5795" s="459">
        <v>0.83333333333333337</v>
      </c>
      <c r="F5795" s="780"/>
      <c r="G5795" s="780"/>
      <c r="H5795" s="460">
        <f t="shared" si="357"/>
        <v>0</v>
      </c>
      <c r="I5795" s="460">
        <f t="shared" si="358"/>
        <v>0</v>
      </c>
      <c r="J5795" s="460">
        <f t="shared" si="360"/>
        <v>0</v>
      </c>
      <c r="K5795" s="9"/>
      <c r="P5795" s="2"/>
      <c r="Q5795" s="27"/>
      <c r="R5795" s="2"/>
      <c r="S5795" s="2"/>
      <c r="T5795" s="2"/>
      <c r="U5795" s="2"/>
      <c r="V5795" s="2"/>
      <c r="W5795" s="2"/>
    </row>
    <row r="5796" spans="2:23" ht="15" customHeight="1" x14ac:dyDescent="0.35">
      <c r="B5796" s="349"/>
      <c r="C5796" s="715" t="str">
        <f t="shared" si="359"/>
        <v/>
      </c>
      <c r="D5796" s="458">
        <f>IF(ISNUMBER(Summary!$D$17), DATE(Summary!$D$17, 1, 1) + INT((ROW(B5758)-1)/24), DATE(2024, 1, 1) + INT((ROW(B5758)-1)/24))</f>
        <v>45531</v>
      </c>
      <c r="E5796" s="459">
        <v>0.87500000000000011</v>
      </c>
      <c r="F5796" s="780"/>
      <c r="G5796" s="780"/>
      <c r="H5796" s="460">
        <f t="shared" si="357"/>
        <v>0</v>
      </c>
      <c r="I5796" s="460">
        <f t="shared" si="358"/>
        <v>0</v>
      </c>
      <c r="J5796" s="460">
        <f t="shared" si="360"/>
        <v>0</v>
      </c>
      <c r="K5796" s="9"/>
      <c r="P5796" s="2"/>
      <c r="Q5796" s="27"/>
      <c r="R5796" s="2"/>
      <c r="S5796" s="2"/>
      <c r="T5796" s="2"/>
      <c r="U5796" s="2"/>
      <c r="V5796" s="2"/>
      <c r="W5796" s="2"/>
    </row>
    <row r="5797" spans="2:23" ht="15" customHeight="1" x14ac:dyDescent="0.35">
      <c r="B5797" s="349"/>
      <c r="C5797" s="715" t="str">
        <f t="shared" si="359"/>
        <v/>
      </c>
      <c r="D5797" s="458">
        <f>IF(ISNUMBER(Summary!$D$17), DATE(Summary!$D$17, 1, 1) + INT((ROW(B5759)-1)/24), DATE(2024, 1, 1) + INT((ROW(B5759)-1)/24))</f>
        <v>45531</v>
      </c>
      <c r="E5797" s="459">
        <v>0.91666666666666674</v>
      </c>
      <c r="F5797" s="780"/>
      <c r="G5797" s="780"/>
      <c r="H5797" s="460">
        <f t="shared" si="357"/>
        <v>0</v>
      </c>
      <c r="I5797" s="460">
        <f t="shared" si="358"/>
        <v>0</v>
      </c>
      <c r="J5797" s="460">
        <f t="shared" si="360"/>
        <v>0</v>
      </c>
      <c r="K5797" s="9"/>
      <c r="P5797" s="2"/>
      <c r="Q5797" s="27"/>
      <c r="R5797" s="2"/>
      <c r="S5797" s="2"/>
      <c r="T5797" s="2"/>
      <c r="U5797" s="2"/>
      <c r="V5797" s="2"/>
      <c r="W5797" s="2"/>
    </row>
    <row r="5798" spans="2:23" ht="15" customHeight="1" x14ac:dyDescent="0.35">
      <c r="B5798" s="349"/>
      <c r="C5798" s="715" t="str">
        <f t="shared" si="359"/>
        <v/>
      </c>
      <c r="D5798" s="458">
        <f>IF(ISNUMBER(Summary!$D$17), DATE(Summary!$D$17, 1, 1) + INT((ROW(B5760)-1)/24), DATE(2024, 1, 1) + INT((ROW(B5760)-1)/24))</f>
        <v>45531</v>
      </c>
      <c r="E5798" s="459">
        <v>0.95833333333333337</v>
      </c>
      <c r="F5798" s="780"/>
      <c r="G5798" s="780"/>
      <c r="H5798" s="460">
        <f t="shared" si="357"/>
        <v>0</v>
      </c>
      <c r="I5798" s="460">
        <f t="shared" si="358"/>
        <v>0</v>
      </c>
      <c r="J5798" s="460">
        <f t="shared" si="360"/>
        <v>0</v>
      </c>
      <c r="K5798" s="9"/>
      <c r="P5798" s="2"/>
      <c r="Q5798" s="27"/>
      <c r="R5798" s="2"/>
      <c r="S5798" s="2"/>
      <c r="T5798" s="2"/>
      <c r="U5798" s="2"/>
      <c r="V5798" s="2"/>
      <c r="W5798" s="2"/>
    </row>
    <row r="5799" spans="2:23" ht="15" customHeight="1" x14ac:dyDescent="0.35">
      <c r="B5799" s="457"/>
      <c r="C5799" s="715">
        <f t="shared" si="359"/>
        <v>45532</v>
      </c>
      <c r="D5799" s="458">
        <f>IF(ISNUMBER(Summary!$D$17), DATE(Summary!$D$17, 1, 1) + INT((ROW(B5761)-1)/24), DATE(2024, 1, 1) + INT((ROW(B5761)-1)/24))</f>
        <v>45532</v>
      </c>
      <c r="E5799" s="459">
        <v>3.1225022567582528E-17</v>
      </c>
      <c r="F5799" s="780"/>
      <c r="G5799" s="780"/>
      <c r="H5799" s="460">
        <f t="shared" ref="H5799:H5862" si="361">IF(G5799&gt;F5799,F5799,G5799)</f>
        <v>0</v>
      </c>
      <c r="I5799" s="460">
        <f t="shared" ref="I5799:I5862" si="362">F5799-H5799</f>
        <v>0</v>
      </c>
      <c r="J5799" s="460">
        <f t="shared" si="360"/>
        <v>0</v>
      </c>
      <c r="K5799" s="9"/>
      <c r="P5799" s="2"/>
      <c r="Q5799" s="27"/>
      <c r="R5799" s="2"/>
      <c r="S5799" s="2"/>
      <c r="T5799" s="2"/>
      <c r="U5799" s="2"/>
      <c r="V5799" s="2"/>
      <c r="W5799" s="2"/>
    </row>
    <row r="5800" spans="2:23" ht="15" customHeight="1" x14ac:dyDescent="0.35">
      <c r="B5800" s="349"/>
      <c r="C5800" s="715" t="str">
        <f t="shared" ref="C5800:C5863" si="363">IF(MOD(ROW()-ROW($E$39), 24)=0, $D5800, "")</f>
        <v/>
      </c>
      <c r="D5800" s="458">
        <f>IF(ISNUMBER(Summary!$D$17), DATE(Summary!$D$17, 1, 1) + INT((ROW(B5762)-1)/24), DATE(2024, 1, 1) + INT((ROW(B5762)-1)/24))</f>
        <v>45532</v>
      </c>
      <c r="E5800" s="459">
        <v>4.1666666666666699E-2</v>
      </c>
      <c r="F5800" s="780"/>
      <c r="G5800" s="780"/>
      <c r="H5800" s="460">
        <f t="shared" si="361"/>
        <v>0</v>
      </c>
      <c r="I5800" s="460">
        <f t="shared" si="362"/>
        <v>0</v>
      </c>
      <c r="J5800" s="460">
        <f t="shared" si="360"/>
        <v>0</v>
      </c>
      <c r="K5800" s="9"/>
      <c r="P5800" s="2"/>
      <c r="Q5800" s="27"/>
      <c r="R5800" s="2"/>
      <c r="S5800" s="2"/>
      <c r="T5800" s="2"/>
      <c r="U5800" s="2"/>
      <c r="V5800" s="2"/>
      <c r="W5800" s="2"/>
    </row>
    <row r="5801" spans="2:23" ht="15" customHeight="1" x14ac:dyDescent="0.35">
      <c r="B5801" s="349"/>
      <c r="C5801" s="715" t="str">
        <f t="shared" si="363"/>
        <v/>
      </c>
      <c r="D5801" s="458">
        <f>IF(ISNUMBER(Summary!$D$17), DATE(Summary!$D$17, 1, 1) + INT((ROW(B5763)-1)/24), DATE(2024, 1, 1) + INT((ROW(B5763)-1)/24))</f>
        <v>45532</v>
      </c>
      <c r="E5801" s="459">
        <v>8.333333333333337E-2</v>
      </c>
      <c r="F5801" s="780"/>
      <c r="G5801" s="780"/>
      <c r="H5801" s="460">
        <f t="shared" si="361"/>
        <v>0</v>
      </c>
      <c r="I5801" s="460">
        <f t="shared" si="362"/>
        <v>0</v>
      </c>
      <c r="J5801" s="460">
        <f t="shared" si="360"/>
        <v>0</v>
      </c>
      <c r="K5801" s="9"/>
      <c r="P5801" s="2"/>
      <c r="Q5801" s="27"/>
      <c r="R5801" s="2"/>
      <c r="S5801" s="2"/>
      <c r="T5801" s="2"/>
      <c r="U5801" s="2"/>
      <c r="V5801" s="2"/>
      <c r="W5801" s="2"/>
    </row>
    <row r="5802" spans="2:23" ht="15" customHeight="1" x14ac:dyDescent="0.35">
      <c r="B5802" s="349"/>
      <c r="C5802" s="715" t="str">
        <f t="shared" si="363"/>
        <v/>
      </c>
      <c r="D5802" s="458">
        <f>IF(ISNUMBER(Summary!$D$17), DATE(Summary!$D$17, 1, 1) + INT((ROW(B5764)-1)/24), DATE(2024, 1, 1) + INT((ROW(B5764)-1)/24))</f>
        <v>45532</v>
      </c>
      <c r="E5802" s="459">
        <v>0.12500000000000006</v>
      </c>
      <c r="F5802" s="780"/>
      <c r="G5802" s="780"/>
      <c r="H5802" s="460">
        <f t="shared" si="361"/>
        <v>0</v>
      </c>
      <c r="I5802" s="460">
        <f t="shared" si="362"/>
        <v>0</v>
      </c>
      <c r="J5802" s="460">
        <f t="shared" si="360"/>
        <v>0</v>
      </c>
      <c r="K5802" s="9"/>
      <c r="P5802" s="2"/>
      <c r="Q5802" s="27"/>
      <c r="R5802" s="2"/>
      <c r="S5802" s="2"/>
      <c r="T5802" s="2"/>
      <c r="U5802" s="2"/>
      <c r="V5802" s="2"/>
      <c r="W5802" s="2"/>
    </row>
    <row r="5803" spans="2:23" ht="15" customHeight="1" x14ac:dyDescent="0.35">
      <c r="B5803" s="349"/>
      <c r="C5803" s="715" t="str">
        <f t="shared" si="363"/>
        <v/>
      </c>
      <c r="D5803" s="458">
        <f>IF(ISNUMBER(Summary!$D$17), DATE(Summary!$D$17, 1, 1) + INT((ROW(B5765)-1)/24), DATE(2024, 1, 1) + INT((ROW(B5765)-1)/24))</f>
        <v>45532</v>
      </c>
      <c r="E5803" s="459">
        <v>0.16666666666666669</v>
      </c>
      <c r="F5803" s="780"/>
      <c r="G5803" s="780"/>
      <c r="H5803" s="460">
        <f t="shared" si="361"/>
        <v>0</v>
      </c>
      <c r="I5803" s="460">
        <f t="shared" si="362"/>
        <v>0</v>
      </c>
      <c r="J5803" s="460">
        <f t="shared" si="360"/>
        <v>0</v>
      </c>
      <c r="K5803" s="9"/>
      <c r="P5803" s="2"/>
      <c r="Q5803" s="27"/>
      <c r="R5803" s="2"/>
      <c r="S5803" s="2"/>
      <c r="T5803" s="2"/>
      <c r="U5803" s="2"/>
      <c r="V5803" s="2"/>
      <c r="W5803" s="2"/>
    </row>
    <row r="5804" spans="2:23" ht="15" customHeight="1" x14ac:dyDescent="0.35">
      <c r="B5804" s="349"/>
      <c r="C5804" s="715" t="str">
        <f t="shared" si="363"/>
        <v/>
      </c>
      <c r="D5804" s="458">
        <f>IF(ISNUMBER(Summary!$D$17), DATE(Summary!$D$17, 1, 1) + INT((ROW(B5766)-1)/24), DATE(2024, 1, 1) + INT((ROW(B5766)-1)/24))</f>
        <v>45532</v>
      </c>
      <c r="E5804" s="459">
        <v>0.20833333333333337</v>
      </c>
      <c r="F5804" s="780"/>
      <c r="G5804" s="780"/>
      <c r="H5804" s="460">
        <f t="shared" si="361"/>
        <v>0</v>
      </c>
      <c r="I5804" s="460">
        <f t="shared" si="362"/>
        <v>0</v>
      </c>
      <c r="J5804" s="460">
        <f t="shared" si="360"/>
        <v>0</v>
      </c>
      <c r="K5804" s="9"/>
      <c r="P5804" s="2"/>
      <c r="Q5804" s="27"/>
      <c r="R5804" s="2"/>
      <c r="S5804" s="2"/>
      <c r="T5804" s="2"/>
      <c r="U5804" s="2"/>
      <c r="V5804" s="2"/>
      <c r="W5804" s="2"/>
    </row>
    <row r="5805" spans="2:23" ht="15" customHeight="1" x14ac:dyDescent="0.35">
      <c r="B5805" s="349"/>
      <c r="C5805" s="715" t="str">
        <f t="shared" si="363"/>
        <v/>
      </c>
      <c r="D5805" s="458">
        <f>IF(ISNUMBER(Summary!$D$17), DATE(Summary!$D$17, 1, 1) + INT((ROW(B5767)-1)/24), DATE(2024, 1, 1) + INT((ROW(B5767)-1)/24))</f>
        <v>45532</v>
      </c>
      <c r="E5805" s="459">
        <v>0.25</v>
      </c>
      <c r="F5805" s="780"/>
      <c r="G5805" s="780"/>
      <c r="H5805" s="460">
        <f t="shared" si="361"/>
        <v>0</v>
      </c>
      <c r="I5805" s="460">
        <f t="shared" si="362"/>
        <v>0</v>
      </c>
      <c r="J5805" s="460">
        <f t="shared" si="360"/>
        <v>0</v>
      </c>
      <c r="K5805" s="9"/>
      <c r="P5805" s="2"/>
      <c r="Q5805" s="27"/>
      <c r="R5805" s="2"/>
      <c r="S5805" s="2"/>
      <c r="T5805" s="2"/>
      <c r="U5805" s="2"/>
      <c r="V5805" s="2"/>
      <c r="W5805" s="2"/>
    </row>
    <row r="5806" spans="2:23" ht="15" customHeight="1" x14ac:dyDescent="0.35">
      <c r="B5806" s="349"/>
      <c r="C5806" s="715" t="str">
        <f t="shared" si="363"/>
        <v/>
      </c>
      <c r="D5806" s="458">
        <f>IF(ISNUMBER(Summary!$D$17), DATE(Summary!$D$17, 1, 1) + INT((ROW(B5768)-1)/24), DATE(2024, 1, 1) + INT((ROW(B5768)-1)/24))</f>
        <v>45532</v>
      </c>
      <c r="E5806" s="459">
        <v>0.29166666666666669</v>
      </c>
      <c r="F5806" s="780"/>
      <c r="G5806" s="780"/>
      <c r="H5806" s="460">
        <f t="shared" si="361"/>
        <v>0</v>
      </c>
      <c r="I5806" s="460">
        <f t="shared" si="362"/>
        <v>0</v>
      </c>
      <c r="J5806" s="460">
        <f t="shared" si="360"/>
        <v>0</v>
      </c>
      <c r="K5806" s="9"/>
      <c r="P5806" s="2"/>
      <c r="Q5806" s="27"/>
      <c r="R5806" s="2"/>
      <c r="S5806" s="2"/>
      <c r="T5806" s="2"/>
      <c r="U5806" s="2"/>
      <c r="V5806" s="2"/>
      <c r="W5806" s="2"/>
    </row>
    <row r="5807" spans="2:23" ht="15" customHeight="1" x14ac:dyDescent="0.35">
      <c r="B5807" s="349"/>
      <c r="C5807" s="715" t="str">
        <f t="shared" si="363"/>
        <v/>
      </c>
      <c r="D5807" s="458">
        <f>IF(ISNUMBER(Summary!$D$17), DATE(Summary!$D$17, 1, 1) + INT((ROW(B5769)-1)/24), DATE(2024, 1, 1) + INT((ROW(B5769)-1)/24))</f>
        <v>45532</v>
      </c>
      <c r="E5807" s="459">
        <v>0.33333333333333337</v>
      </c>
      <c r="F5807" s="780"/>
      <c r="G5807" s="780"/>
      <c r="H5807" s="460">
        <f t="shared" si="361"/>
        <v>0</v>
      </c>
      <c r="I5807" s="460">
        <f t="shared" si="362"/>
        <v>0</v>
      </c>
      <c r="J5807" s="460">
        <f t="shared" si="360"/>
        <v>0</v>
      </c>
      <c r="K5807" s="9"/>
      <c r="P5807" s="2"/>
      <c r="Q5807" s="27"/>
      <c r="R5807" s="2"/>
      <c r="S5807" s="2"/>
      <c r="T5807" s="2"/>
      <c r="U5807" s="2"/>
      <c r="V5807" s="2"/>
      <c r="W5807" s="2"/>
    </row>
    <row r="5808" spans="2:23" ht="15" customHeight="1" x14ac:dyDescent="0.35">
      <c r="B5808" s="349"/>
      <c r="C5808" s="715" t="str">
        <f t="shared" si="363"/>
        <v/>
      </c>
      <c r="D5808" s="458">
        <f>IF(ISNUMBER(Summary!$D$17), DATE(Summary!$D$17, 1, 1) + INT((ROW(B5770)-1)/24), DATE(2024, 1, 1) + INT((ROW(B5770)-1)/24))</f>
        <v>45532</v>
      </c>
      <c r="E5808" s="459">
        <v>0.375</v>
      </c>
      <c r="F5808" s="780"/>
      <c r="G5808" s="780"/>
      <c r="H5808" s="460">
        <f t="shared" si="361"/>
        <v>0</v>
      </c>
      <c r="I5808" s="460">
        <f t="shared" si="362"/>
        <v>0</v>
      </c>
      <c r="J5808" s="460">
        <f t="shared" si="360"/>
        <v>0</v>
      </c>
      <c r="K5808" s="9"/>
      <c r="P5808" s="2"/>
      <c r="Q5808" s="27"/>
      <c r="R5808" s="2"/>
      <c r="S5808" s="2"/>
      <c r="T5808" s="2"/>
      <c r="U5808" s="2"/>
      <c r="V5808" s="2"/>
      <c r="W5808" s="2"/>
    </row>
    <row r="5809" spans="2:23" ht="15" customHeight="1" x14ac:dyDescent="0.35">
      <c r="B5809" s="349"/>
      <c r="C5809" s="715" t="str">
        <f t="shared" si="363"/>
        <v/>
      </c>
      <c r="D5809" s="458">
        <f>IF(ISNUMBER(Summary!$D$17), DATE(Summary!$D$17, 1, 1) + INT((ROW(B5771)-1)/24), DATE(2024, 1, 1) + INT((ROW(B5771)-1)/24))</f>
        <v>45532</v>
      </c>
      <c r="E5809" s="459">
        <v>0.41666666666666669</v>
      </c>
      <c r="F5809" s="780"/>
      <c r="G5809" s="780"/>
      <c r="H5809" s="460">
        <f t="shared" si="361"/>
        <v>0</v>
      </c>
      <c r="I5809" s="460">
        <f t="shared" si="362"/>
        <v>0</v>
      </c>
      <c r="J5809" s="460">
        <f t="shared" si="360"/>
        <v>0</v>
      </c>
      <c r="K5809" s="9"/>
      <c r="P5809" s="2"/>
      <c r="Q5809" s="27"/>
      <c r="R5809" s="2"/>
      <c r="S5809" s="2"/>
      <c r="T5809" s="2"/>
      <c r="U5809" s="2"/>
      <c r="V5809" s="2"/>
      <c r="W5809" s="2"/>
    </row>
    <row r="5810" spans="2:23" ht="15" customHeight="1" x14ac:dyDescent="0.35">
      <c r="B5810" s="349"/>
      <c r="C5810" s="715" t="str">
        <f t="shared" si="363"/>
        <v/>
      </c>
      <c r="D5810" s="458">
        <f>IF(ISNUMBER(Summary!$D$17), DATE(Summary!$D$17, 1, 1) + INT((ROW(B5772)-1)/24), DATE(2024, 1, 1) + INT((ROW(B5772)-1)/24))</f>
        <v>45532</v>
      </c>
      <c r="E5810" s="459">
        <v>0.45833333333333337</v>
      </c>
      <c r="F5810" s="780"/>
      <c r="G5810" s="780"/>
      <c r="H5810" s="460">
        <f t="shared" si="361"/>
        <v>0</v>
      </c>
      <c r="I5810" s="460">
        <f t="shared" si="362"/>
        <v>0</v>
      </c>
      <c r="J5810" s="460">
        <f t="shared" si="360"/>
        <v>0</v>
      </c>
      <c r="K5810" s="9"/>
      <c r="P5810" s="2"/>
      <c r="Q5810" s="27"/>
      <c r="R5810" s="2"/>
      <c r="S5810" s="2"/>
      <c r="T5810" s="2"/>
      <c r="U5810" s="2"/>
      <c r="V5810" s="2"/>
      <c r="W5810" s="2"/>
    </row>
    <row r="5811" spans="2:23" ht="15" customHeight="1" x14ac:dyDescent="0.35">
      <c r="B5811" s="349"/>
      <c r="C5811" s="715" t="str">
        <f t="shared" si="363"/>
        <v/>
      </c>
      <c r="D5811" s="458">
        <f>IF(ISNUMBER(Summary!$D$17), DATE(Summary!$D$17, 1, 1) + INT((ROW(B5773)-1)/24), DATE(2024, 1, 1) + INT((ROW(B5773)-1)/24))</f>
        <v>45532</v>
      </c>
      <c r="E5811" s="459">
        <v>0.50000000000000011</v>
      </c>
      <c r="F5811" s="780"/>
      <c r="G5811" s="780"/>
      <c r="H5811" s="460">
        <f t="shared" si="361"/>
        <v>0</v>
      </c>
      <c r="I5811" s="460">
        <f t="shared" si="362"/>
        <v>0</v>
      </c>
      <c r="J5811" s="460">
        <f t="shared" si="360"/>
        <v>0</v>
      </c>
      <c r="K5811" s="9"/>
      <c r="P5811" s="2"/>
      <c r="Q5811" s="27"/>
      <c r="R5811" s="2"/>
      <c r="S5811" s="2"/>
      <c r="T5811" s="2"/>
      <c r="U5811" s="2"/>
      <c r="V5811" s="2"/>
      <c r="W5811" s="2"/>
    </row>
    <row r="5812" spans="2:23" ht="15" customHeight="1" x14ac:dyDescent="0.35">
      <c r="B5812" s="349"/>
      <c r="C5812" s="715" t="str">
        <f t="shared" si="363"/>
        <v/>
      </c>
      <c r="D5812" s="458">
        <f>IF(ISNUMBER(Summary!$D$17), DATE(Summary!$D$17, 1, 1) + INT((ROW(B5774)-1)/24), DATE(2024, 1, 1) + INT((ROW(B5774)-1)/24))</f>
        <v>45532</v>
      </c>
      <c r="E5812" s="459">
        <v>0.54166666666666674</v>
      </c>
      <c r="F5812" s="780"/>
      <c r="G5812" s="780"/>
      <c r="H5812" s="460">
        <f t="shared" si="361"/>
        <v>0</v>
      </c>
      <c r="I5812" s="460">
        <f t="shared" si="362"/>
        <v>0</v>
      </c>
      <c r="J5812" s="460">
        <f t="shared" si="360"/>
        <v>0</v>
      </c>
      <c r="K5812" s="9"/>
      <c r="P5812" s="2"/>
      <c r="Q5812" s="27"/>
      <c r="R5812" s="2"/>
      <c r="S5812" s="2"/>
      <c r="T5812" s="2"/>
      <c r="U5812" s="2"/>
      <c r="V5812" s="2"/>
      <c r="W5812" s="2"/>
    </row>
    <row r="5813" spans="2:23" ht="15" customHeight="1" x14ac:dyDescent="0.35">
      <c r="B5813" s="349"/>
      <c r="C5813" s="715" t="str">
        <f t="shared" si="363"/>
        <v/>
      </c>
      <c r="D5813" s="458">
        <f>IF(ISNUMBER(Summary!$D$17), DATE(Summary!$D$17, 1, 1) + INT((ROW(B5775)-1)/24), DATE(2024, 1, 1) + INT((ROW(B5775)-1)/24))</f>
        <v>45532</v>
      </c>
      <c r="E5813" s="459">
        <v>0.58333333333333337</v>
      </c>
      <c r="F5813" s="780"/>
      <c r="G5813" s="780"/>
      <c r="H5813" s="460">
        <f t="shared" si="361"/>
        <v>0</v>
      </c>
      <c r="I5813" s="460">
        <f t="shared" si="362"/>
        <v>0</v>
      </c>
      <c r="J5813" s="460">
        <f t="shared" si="360"/>
        <v>0</v>
      </c>
      <c r="K5813" s="9"/>
      <c r="P5813" s="2"/>
      <c r="Q5813" s="27"/>
      <c r="R5813" s="2"/>
      <c r="S5813" s="2"/>
      <c r="T5813" s="2"/>
      <c r="U5813" s="2"/>
      <c r="V5813" s="2"/>
      <c r="W5813" s="2"/>
    </row>
    <row r="5814" spans="2:23" ht="15" customHeight="1" x14ac:dyDescent="0.35">
      <c r="B5814" s="349"/>
      <c r="C5814" s="715" t="str">
        <f t="shared" si="363"/>
        <v/>
      </c>
      <c r="D5814" s="458">
        <f>IF(ISNUMBER(Summary!$D$17), DATE(Summary!$D$17, 1, 1) + INT((ROW(B5776)-1)/24), DATE(2024, 1, 1) + INT((ROW(B5776)-1)/24))</f>
        <v>45532</v>
      </c>
      <c r="E5814" s="459">
        <v>0.62500000000000011</v>
      </c>
      <c r="F5814" s="780"/>
      <c r="G5814" s="780"/>
      <c r="H5814" s="460">
        <f t="shared" si="361"/>
        <v>0</v>
      </c>
      <c r="I5814" s="460">
        <f t="shared" si="362"/>
        <v>0</v>
      </c>
      <c r="J5814" s="460">
        <f t="shared" si="360"/>
        <v>0</v>
      </c>
      <c r="K5814" s="9"/>
      <c r="P5814" s="2"/>
      <c r="Q5814" s="27"/>
      <c r="R5814" s="2"/>
      <c r="S5814" s="2"/>
      <c r="T5814" s="2"/>
      <c r="U5814" s="2"/>
      <c r="V5814" s="2"/>
      <c r="W5814" s="2"/>
    </row>
    <row r="5815" spans="2:23" ht="15" customHeight="1" x14ac:dyDescent="0.35">
      <c r="B5815" s="349"/>
      <c r="C5815" s="715" t="str">
        <f t="shared" si="363"/>
        <v/>
      </c>
      <c r="D5815" s="458">
        <f>IF(ISNUMBER(Summary!$D$17), DATE(Summary!$D$17, 1, 1) + INT((ROW(B5777)-1)/24), DATE(2024, 1, 1) + INT((ROW(B5777)-1)/24))</f>
        <v>45532</v>
      </c>
      <c r="E5815" s="459">
        <v>0.66666666666666674</v>
      </c>
      <c r="F5815" s="780"/>
      <c r="G5815" s="780"/>
      <c r="H5815" s="460">
        <f t="shared" si="361"/>
        <v>0</v>
      </c>
      <c r="I5815" s="460">
        <f t="shared" si="362"/>
        <v>0</v>
      </c>
      <c r="J5815" s="460">
        <f t="shared" si="360"/>
        <v>0</v>
      </c>
      <c r="K5815" s="9"/>
      <c r="P5815" s="2"/>
      <c r="Q5815" s="27"/>
      <c r="R5815" s="2"/>
      <c r="S5815" s="2"/>
      <c r="T5815" s="2"/>
      <c r="U5815" s="2"/>
      <c r="V5815" s="2"/>
      <c r="W5815" s="2"/>
    </row>
    <row r="5816" spans="2:23" ht="15" customHeight="1" x14ac:dyDescent="0.35">
      <c r="B5816" s="349"/>
      <c r="C5816" s="715" t="str">
        <f t="shared" si="363"/>
        <v/>
      </c>
      <c r="D5816" s="458">
        <f>IF(ISNUMBER(Summary!$D$17), DATE(Summary!$D$17, 1, 1) + INT((ROW(B5778)-1)/24), DATE(2024, 1, 1) + INT((ROW(B5778)-1)/24))</f>
        <v>45532</v>
      </c>
      <c r="E5816" s="459">
        <v>0.70833333333333337</v>
      </c>
      <c r="F5816" s="780"/>
      <c r="G5816" s="780"/>
      <c r="H5816" s="460">
        <f t="shared" si="361"/>
        <v>0</v>
      </c>
      <c r="I5816" s="460">
        <f t="shared" si="362"/>
        <v>0</v>
      </c>
      <c r="J5816" s="460">
        <f t="shared" si="360"/>
        <v>0</v>
      </c>
      <c r="K5816" s="9"/>
      <c r="P5816" s="2"/>
      <c r="Q5816" s="27"/>
      <c r="R5816" s="2"/>
      <c r="S5816" s="2"/>
      <c r="T5816" s="2"/>
      <c r="U5816" s="2"/>
      <c r="V5816" s="2"/>
      <c r="W5816" s="2"/>
    </row>
    <row r="5817" spans="2:23" ht="15" customHeight="1" x14ac:dyDescent="0.35">
      <c r="B5817" s="349"/>
      <c r="C5817" s="715" t="str">
        <f t="shared" si="363"/>
        <v/>
      </c>
      <c r="D5817" s="458">
        <f>IF(ISNUMBER(Summary!$D$17), DATE(Summary!$D$17, 1, 1) + INT((ROW(B5779)-1)/24), DATE(2024, 1, 1) + INT((ROW(B5779)-1)/24))</f>
        <v>45532</v>
      </c>
      <c r="E5817" s="459">
        <v>0.75000000000000011</v>
      </c>
      <c r="F5817" s="780"/>
      <c r="G5817" s="780"/>
      <c r="H5817" s="460">
        <f t="shared" si="361"/>
        <v>0</v>
      </c>
      <c r="I5817" s="460">
        <f t="shared" si="362"/>
        <v>0</v>
      </c>
      <c r="J5817" s="460">
        <f t="shared" si="360"/>
        <v>0</v>
      </c>
      <c r="K5817" s="9"/>
      <c r="P5817" s="2"/>
      <c r="Q5817" s="27"/>
      <c r="R5817" s="2"/>
      <c r="S5817" s="2"/>
      <c r="T5817" s="2"/>
      <c r="U5817" s="2"/>
      <c r="V5817" s="2"/>
      <c r="W5817" s="2"/>
    </row>
    <row r="5818" spans="2:23" ht="15" customHeight="1" x14ac:dyDescent="0.35">
      <c r="B5818" s="349"/>
      <c r="C5818" s="715" t="str">
        <f t="shared" si="363"/>
        <v/>
      </c>
      <c r="D5818" s="458">
        <f>IF(ISNUMBER(Summary!$D$17), DATE(Summary!$D$17, 1, 1) + INT((ROW(B5780)-1)/24), DATE(2024, 1, 1) + INT((ROW(B5780)-1)/24))</f>
        <v>45532</v>
      </c>
      <c r="E5818" s="459">
        <v>0.79166666666666674</v>
      </c>
      <c r="F5818" s="780"/>
      <c r="G5818" s="780"/>
      <c r="H5818" s="460">
        <f t="shared" si="361"/>
        <v>0</v>
      </c>
      <c r="I5818" s="460">
        <f t="shared" si="362"/>
        <v>0</v>
      </c>
      <c r="J5818" s="460">
        <f t="shared" si="360"/>
        <v>0</v>
      </c>
      <c r="K5818" s="9"/>
      <c r="P5818" s="2"/>
      <c r="Q5818" s="27"/>
      <c r="R5818" s="2"/>
      <c r="S5818" s="2"/>
      <c r="T5818" s="2"/>
      <c r="U5818" s="2"/>
      <c r="V5818" s="2"/>
      <c r="W5818" s="2"/>
    </row>
    <row r="5819" spans="2:23" ht="15" customHeight="1" x14ac:dyDescent="0.35">
      <c r="B5819" s="349"/>
      <c r="C5819" s="715" t="str">
        <f t="shared" si="363"/>
        <v/>
      </c>
      <c r="D5819" s="458">
        <f>IF(ISNUMBER(Summary!$D$17), DATE(Summary!$D$17, 1, 1) + INT((ROW(B5781)-1)/24), DATE(2024, 1, 1) + INT((ROW(B5781)-1)/24))</f>
        <v>45532</v>
      </c>
      <c r="E5819" s="459">
        <v>0.83333333333333337</v>
      </c>
      <c r="F5819" s="780"/>
      <c r="G5819" s="780"/>
      <c r="H5819" s="460">
        <f t="shared" si="361"/>
        <v>0</v>
      </c>
      <c r="I5819" s="460">
        <f t="shared" si="362"/>
        <v>0</v>
      </c>
      <c r="J5819" s="460">
        <f t="shared" si="360"/>
        <v>0</v>
      </c>
      <c r="K5819" s="9"/>
      <c r="P5819" s="2"/>
      <c r="Q5819" s="27"/>
      <c r="R5819" s="2"/>
      <c r="S5819" s="2"/>
      <c r="T5819" s="2"/>
      <c r="U5819" s="2"/>
      <c r="V5819" s="2"/>
      <c r="W5819" s="2"/>
    </row>
    <row r="5820" spans="2:23" ht="15" customHeight="1" x14ac:dyDescent="0.35">
      <c r="B5820" s="349"/>
      <c r="C5820" s="715" t="str">
        <f t="shared" si="363"/>
        <v/>
      </c>
      <c r="D5820" s="458">
        <f>IF(ISNUMBER(Summary!$D$17), DATE(Summary!$D$17, 1, 1) + INT((ROW(B5782)-1)/24), DATE(2024, 1, 1) + INT((ROW(B5782)-1)/24))</f>
        <v>45532</v>
      </c>
      <c r="E5820" s="459">
        <v>0.87500000000000011</v>
      </c>
      <c r="F5820" s="780"/>
      <c r="G5820" s="780"/>
      <c r="H5820" s="460">
        <f t="shared" si="361"/>
        <v>0</v>
      </c>
      <c r="I5820" s="460">
        <f t="shared" si="362"/>
        <v>0</v>
      </c>
      <c r="J5820" s="460">
        <f t="shared" si="360"/>
        <v>0</v>
      </c>
      <c r="K5820" s="9"/>
      <c r="P5820" s="2"/>
      <c r="Q5820" s="27"/>
      <c r="R5820" s="2"/>
      <c r="S5820" s="2"/>
      <c r="T5820" s="2"/>
      <c r="U5820" s="2"/>
      <c r="V5820" s="2"/>
      <c r="W5820" s="2"/>
    </row>
    <row r="5821" spans="2:23" ht="15" customHeight="1" x14ac:dyDescent="0.35">
      <c r="B5821" s="349"/>
      <c r="C5821" s="715" t="str">
        <f t="shared" si="363"/>
        <v/>
      </c>
      <c r="D5821" s="458">
        <f>IF(ISNUMBER(Summary!$D$17), DATE(Summary!$D$17, 1, 1) + INT((ROW(B5783)-1)/24), DATE(2024, 1, 1) + INT((ROW(B5783)-1)/24))</f>
        <v>45532</v>
      </c>
      <c r="E5821" s="459">
        <v>0.91666666666666674</v>
      </c>
      <c r="F5821" s="780"/>
      <c r="G5821" s="780"/>
      <c r="H5821" s="460">
        <f t="shared" si="361"/>
        <v>0</v>
      </c>
      <c r="I5821" s="460">
        <f t="shared" si="362"/>
        <v>0</v>
      </c>
      <c r="J5821" s="460">
        <f t="shared" si="360"/>
        <v>0</v>
      </c>
      <c r="K5821" s="9"/>
      <c r="P5821" s="2"/>
      <c r="Q5821" s="27"/>
      <c r="R5821" s="2"/>
      <c r="S5821" s="2"/>
      <c r="T5821" s="2"/>
      <c r="U5821" s="2"/>
      <c r="V5821" s="2"/>
      <c r="W5821" s="2"/>
    </row>
    <row r="5822" spans="2:23" ht="15" customHeight="1" x14ac:dyDescent="0.35">
      <c r="B5822" s="349"/>
      <c r="C5822" s="715" t="str">
        <f t="shared" si="363"/>
        <v/>
      </c>
      <c r="D5822" s="458">
        <f>IF(ISNUMBER(Summary!$D$17), DATE(Summary!$D$17, 1, 1) + INT((ROW(B5784)-1)/24), DATE(2024, 1, 1) + INT((ROW(B5784)-1)/24))</f>
        <v>45532</v>
      </c>
      <c r="E5822" s="459">
        <v>0.95833333333333337</v>
      </c>
      <c r="F5822" s="780"/>
      <c r="G5822" s="780"/>
      <c r="H5822" s="460">
        <f t="shared" si="361"/>
        <v>0</v>
      </c>
      <c r="I5822" s="460">
        <f t="shared" si="362"/>
        <v>0</v>
      </c>
      <c r="J5822" s="460">
        <f t="shared" si="360"/>
        <v>0</v>
      </c>
      <c r="K5822" s="9"/>
      <c r="P5822" s="2"/>
      <c r="Q5822" s="27"/>
      <c r="R5822" s="2"/>
      <c r="S5822" s="2"/>
      <c r="T5822" s="2"/>
      <c r="U5822" s="2"/>
      <c r="V5822" s="2"/>
      <c r="W5822" s="2"/>
    </row>
    <row r="5823" spans="2:23" ht="15" customHeight="1" x14ac:dyDescent="0.35">
      <c r="B5823" s="457"/>
      <c r="C5823" s="715">
        <f t="shared" si="363"/>
        <v>45533</v>
      </c>
      <c r="D5823" s="458">
        <f>IF(ISNUMBER(Summary!$D$17), DATE(Summary!$D$17, 1, 1) + INT((ROW(B5785)-1)/24), DATE(2024, 1, 1) + INT((ROW(B5785)-1)/24))</f>
        <v>45533</v>
      </c>
      <c r="E5823" s="459">
        <v>3.1225022567582528E-17</v>
      </c>
      <c r="F5823" s="780"/>
      <c r="G5823" s="780"/>
      <c r="H5823" s="460">
        <f t="shared" si="361"/>
        <v>0</v>
      </c>
      <c r="I5823" s="460">
        <f t="shared" si="362"/>
        <v>0</v>
      </c>
      <c r="J5823" s="460">
        <f t="shared" si="360"/>
        <v>0</v>
      </c>
      <c r="K5823" s="9"/>
      <c r="P5823" s="2"/>
      <c r="Q5823" s="27"/>
      <c r="R5823" s="2"/>
      <c r="S5823" s="2"/>
      <c r="T5823" s="2"/>
      <c r="U5823" s="2"/>
      <c r="V5823" s="2"/>
      <c r="W5823" s="2"/>
    </row>
    <row r="5824" spans="2:23" ht="15" customHeight="1" x14ac:dyDescent="0.35">
      <c r="B5824" s="349"/>
      <c r="C5824" s="715" t="str">
        <f t="shared" si="363"/>
        <v/>
      </c>
      <c r="D5824" s="458">
        <f>IF(ISNUMBER(Summary!$D$17), DATE(Summary!$D$17, 1, 1) + INT((ROW(B5786)-1)/24), DATE(2024, 1, 1) + INT((ROW(B5786)-1)/24))</f>
        <v>45533</v>
      </c>
      <c r="E5824" s="459">
        <v>4.1666666666666699E-2</v>
      </c>
      <c r="F5824" s="780"/>
      <c r="G5824" s="780"/>
      <c r="H5824" s="460">
        <f t="shared" si="361"/>
        <v>0</v>
      </c>
      <c r="I5824" s="460">
        <f t="shared" si="362"/>
        <v>0</v>
      </c>
      <c r="J5824" s="460">
        <f t="shared" ref="J5824:J5887" si="364">G5824-H5824</f>
        <v>0</v>
      </c>
      <c r="K5824" s="9"/>
      <c r="P5824" s="2"/>
      <c r="Q5824" s="27"/>
      <c r="R5824" s="2"/>
      <c r="S5824" s="2"/>
      <c r="T5824" s="2"/>
      <c r="U5824" s="2"/>
      <c r="V5824" s="2"/>
      <c r="W5824" s="2"/>
    </row>
    <row r="5825" spans="2:23" ht="15" customHeight="1" x14ac:dyDescent="0.35">
      <c r="B5825" s="349"/>
      <c r="C5825" s="715" t="str">
        <f t="shared" si="363"/>
        <v/>
      </c>
      <c r="D5825" s="458">
        <f>IF(ISNUMBER(Summary!$D$17), DATE(Summary!$D$17, 1, 1) + INT((ROW(B5787)-1)/24), DATE(2024, 1, 1) + INT((ROW(B5787)-1)/24))</f>
        <v>45533</v>
      </c>
      <c r="E5825" s="459">
        <v>8.333333333333337E-2</v>
      </c>
      <c r="F5825" s="780"/>
      <c r="G5825" s="780"/>
      <c r="H5825" s="460">
        <f t="shared" si="361"/>
        <v>0</v>
      </c>
      <c r="I5825" s="460">
        <f t="shared" si="362"/>
        <v>0</v>
      </c>
      <c r="J5825" s="460">
        <f t="shared" si="364"/>
        <v>0</v>
      </c>
      <c r="K5825" s="9"/>
      <c r="P5825" s="2"/>
      <c r="Q5825" s="27"/>
      <c r="R5825" s="2"/>
      <c r="S5825" s="2"/>
      <c r="T5825" s="2"/>
      <c r="U5825" s="2"/>
      <c r="V5825" s="2"/>
      <c r="W5825" s="2"/>
    </row>
    <row r="5826" spans="2:23" ht="15" customHeight="1" x14ac:dyDescent="0.35">
      <c r="B5826" s="349"/>
      <c r="C5826" s="715" t="str">
        <f t="shared" si="363"/>
        <v/>
      </c>
      <c r="D5826" s="458">
        <f>IF(ISNUMBER(Summary!$D$17), DATE(Summary!$D$17, 1, 1) + INT((ROW(B5788)-1)/24), DATE(2024, 1, 1) + INT((ROW(B5788)-1)/24))</f>
        <v>45533</v>
      </c>
      <c r="E5826" s="459">
        <v>0.12500000000000006</v>
      </c>
      <c r="F5826" s="780"/>
      <c r="G5826" s="780"/>
      <c r="H5826" s="460">
        <f t="shared" si="361"/>
        <v>0</v>
      </c>
      <c r="I5826" s="460">
        <f t="shared" si="362"/>
        <v>0</v>
      </c>
      <c r="J5826" s="460">
        <f t="shared" si="364"/>
        <v>0</v>
      </c>
      <c r="K5826" s="9"/>
      <c r="P5826" s="2"/>
      <c r="Q5826" s="27"/>
      <c r="R5826" s="2"/>
      <c r="S5826" s="2"/>
      <c r="T5826" s="2"/>
      <c r="U5826" s="2"/>
      <c r="V5826" s="2"/>
      <c r="W5826" s="2"/>
    </row>
    <row r="5827" spans="2:23" ht="15" customHeight="1" x14ac:dyDescent="0.35">
      <c r="B5827" s="349"/>
      <c r="C5827" s="715" t="str">
        <f t="shared" si="363"/>
        <v/>
      </c>
      <c r="D5827" s="458">
        <f>IF(ISNUMBER(Summary!$D$17), DATE(Summary!$D$17, 1, 1) + INT((ROW(B5789)-1)/24), DATE(2024, 1, 1) + INT((ROW(B5789)-1)/24))</f>
        <v>45533</v>
      </c>
      <c r="E5827" s="459">
        <v>0.16666666666666669</v>
      </c>
      <c r="F5827" s="780"/>
      <c r="G5827" s="780"/>
      <c r="H5827" s="460">
        <f t="shared" si="361"/>
        <v>0</v>
      </c>
      <c r="I5827" s="460">
        <f t="shared" si="362"/>
        <v>0</v>
      </c>
      <c r="J5827" s="460">
        <f t="shared" si="364"/>
        <v>0</v>
      </c>
      <c r="K5827" s="9"/>
      <c r="P5827" s="2"/>
      <c r="Q5827" s="27"/>
      <c r="R5827" s="2"/>
      <c r="S5827" s="2"/>
      <c r="T5827" s="2"/>
      <c r="U5827" s="2"/>
      <c r="V5827" s="2"/>
      <c r="W5827" s="2"/>
    </row>
    <row r="5828" spans="2:23" ht="15" customHeight="1" x14ac:dyDescent="0.35">
      <c r="B5828" s="349"/>
      <c r="C5828" s="715" t="str">
        <f t="shared" si="363"/>
        <v/>
      </c>
      <c r="D5828" s="458">
        <f>IF(ISNUMBER(Summary!$D$17), DATE(Summary!$D$17, 1, 1) + INT((ROW(B5790)-1)/24), DATE(2024, 1, 1) + INT((ROW(B5790)-1)/24))</f>
        <v>45533</v>
      </c>
      <c r="E5828" s="459">
        <v>0.20833333333333337</v>
      </c>
      <c r="F5828" s="780"/>
      <c r="G5828" s="780"/>
      <c r="H5828" s="460">
        <f t="shared" si="361"/>
        <v>0</v>
      </c>
      <c r="I5828" s="460">
        <f t="shared" si="362"/>
        <v>0</v>
      </c>
      <c r="J5828" s="460">
        <f t="shared" si="364"/>
        <v>0</v>
      </c>
      <c r="K5828" s="9"/>
      <c r="P5828" s="2"/>
      <c r="Q5828" s="27"/>
      <c r="R5828" s="2"/>
      <c r="S5828" s="2"/>
      <c r="T5828" s="2"/>
      <c r="U5828" s="2"/>
      <c r="V5828" s="2"/>
      <c r="W5828" s="2"/>
    </row>
    <row r="5829" spans="2:23" ht="15" customHeight="1" x14ac:dyDescent="0.35">
      <c r="B5829" s="349"/>
      <c r="C5829" s="715" t="str">
        <f t="shared" si="363"/>
        <v/>
      </c>
      <c r="D5829" s="458">
        <f>IF(ISNUMBER(Summary!$D$17), DATE(Summary!$D$17, 1, 1) + INT((ROW(B5791)-1)/24), DATE(2024, 1, 1) + INT((ROW(B5791)-1)/24))</f>
        <v>45533</v>
      </c>
      <c r="E5829" s="459">
        <v>0.25</v>
      </c>
      <c r="F5829" s="780"/>
      <c r="G5829" s="780"/>
      <c r="H5829" s="460">
        <f t="shared" si="361"/>
        <v>0</v>
      </c>
      <c r="I5829" s="460">
        <f t="shared" si="362"/>
        <v>0</v>
      </c>
      <c r="J5829" s="460">
        <f t="shared" si="364"/>
        <v>0</v>
      </c>
      <c r="K5829" s="9"/>
      <c r="P5829" s="2"/>
      <c r="Q5829" s="27"/>
      <c r="R5829" s="2"/>
      <c r="S5829" s="2"/>
      <c r="T5829" s="2"/>
      <c r="U5829" s="2"/>
      <c r="V5829" s="2"/>
      <c r="W5829" s="2"/>
    </row>
    <row r="5830" spans="2:23" ht="15" customHeight="1" x14ac:dyDescent="0.35">
      <c r="B5830" s="349"/>
      <c r="C5830" s="715" t="str">
        <f t="shared" si="363"/>
        <v/>
      </c>
      <c r="D5830" s="458">
        <f>IF(ISNUMBER(Summary!$D$17), DATE(Summary!$D$17, 1, 1) + INT((ROW(B5792)-1)/24), DATE(2024, 1, 1) + INT((ROW(B5792)-1)/24))</f>
        <v>45533</v>
      </c>
      <c r="E5830" s="459">
        <v>0.29166666666666669</v>
      </c>
      <c r="F5830" s="780"/>
      <c r="G5830" s="780"/>
      <c r="H5830" s="460">
        <f t="shared" si="361"/>
        <v>0</v>
      </c>
      <c r="I5830" s="460">
        <f t="shared" si="362"/>
        <v>0</v>
      </c>
      <c r="J5830" s="460">
        <f t="shared" si="364"/>
        <v>0</v>
      </c>
      <c r="K5830" s="9"/>
      <c r="P5830" s="2"/>
      <c r="Q5830" s="27"/>
      <c r="R5830" s="2"/>
      <c r="S5830" s="2"/>
      <c r="T5830" s="2"/>
      <c r="U5830" s="2"/>
      <c r="V5830" s="2"/>
      <c r="W5830" s="2"/>
    </row>
    <row r="5831" spans="2:23" ht="15" customHeight="1" x14ac:dyDescent="0.35">
      <c r="B5831" s="349"/>
      <c r="C5831" s="715" t="str">
        <f t="shared" si="363"/>
        <v/>
      </c>
      <c r="D5831" s="458">
        <f>IF(ISNUMBER(Summary!$D$17), DATE(Summary!$D$17, 1, 1) + INT((ROW(B5793)-1)/24), DATE(2024, 1, 1) + INT((ROW(B5793)-1)/24))</f>
        <v>45533</v>
      </c>
      <c r="E5831" s="459">
        <v>0.33333333333333337</v>
      </c>
      <c r="F5831" s="780"/>
      <c r="G5831" s="780"/>
      <c r="H5831" s="460">
        <f t="shared" si="361"/>
        <v>0</v>
      </c>
      <c r="I5831" s="460">
        <f t="shared" si="362"/>
        <v>0</v>
      </c>
      <c r="J5831" s="460">
        <f t="shared" si="364"/>
        <v>0</v>
      </c>
      <c r="K5831" s="9"/>
      <c r="P5831" s="2"/>
      <c r="Q5831" s="27"/>
      <c r="R5831" s="2"/>
      <c r="S5831" s="2"/>
      <c r="T5831" s="2"/>
      <c r="U5831" s="2"/>
      <c r="V5831" s="2"/>
      <c r="W5831" s="2"/>
    </row>
    <row r="5832" spans="2:23" ht="15" customHeight="1" x14ac:dyDescent="0.35">
      <c r="B5832" s="349"/>
      <c r="C5832" s="715" t="str">
        <f t="shared" si="363"/>
        <v/>
      </c>
      <c r="D5832" s="458">
        <f>IF(ISNUMBER(Summary!$D$17), DATE(Summary!$D$17, 1, 1) + INT((ROW(B5794)-1)/24), DATE(2024, 1, 1) + INT((ROW(B5794)-1)/24))</f>
        <v>45533</v>
      </c>
      <c r="E5832" s="459">
        <v>0.375</v>
      </c>
      <c r="F5832" s="780"/>
      <c r="G5832" s="780"/>
      <c r="H5832" s="460">
        <f t="shared" si="361"/>
        <v>0</v>
      </c>
      <c r="I5832" s="460">
        <f t="shared" si="362"/>
        <v>0</v>
      </c>
      <c r="J5832" s="460">
        <f t="shared" si="364"/>
        <v>0</v>
      </c>
      <c r="K5832" s="9"/>
      <c r="P5832" s="2"/>
      <c r="Q5832" s="27"/>
      <c r="R5832" s="2"/>
      <c r="S5832" s="2"/>
      <c r="T5832" s="2"/>
      <c r="U5832" s="2"/>
      <c r="V5832" s="2"/>
      <c r="W5832" s="2"/>
    </row>
    <row r="5833" spans="2:23" ht="15" customHeight="1" x14ac:dyDescent="0.35">
      <c r="B5833" s="349"/>
      <c r="C5833" s="715" t="str">
        <f t="shared" si="363"/>
        <v/>
      </c>
      <c r="D5833" s="458">
        <f>IF(ISNUMBER(Summary!$D$17), DATE(Summary!$D$17, 1, 1) + INT((ROW(B5795)-1)/24), DATE(2024, 1, 1) + INT((ROW(B5795)-1)/24))</f>
        <v>45533</v>
      </c>
      <c r="E5833" s="459">
        <v>0.41666666666666669</v>
      </c>
      <c r="F5833" s="780"/>
      <c r="G5833" s="780"/>
      <c r="H5833" s="460">
        <f t="shared" si="361"/>
        <v>0</v>
      </c>
      <c r="I5833" s="460">
        <f t="shared" si="362"/>
        <v>0</v>
      </c>
      <c r="J5833" s="460">
        <f t="shared" si="364"/>
        <v>0</v>
      </c>
      <c r="K5833" s="9"/>
      <c r="P5833" s="2"/>
      <c r="Q5833" s="27"/>
      <c r="R5833" s="2"/>
      <c r="S5833" s="2"/>
      <c r="T5833" s="2"/>
      <c r="U5833" s="2"/>
      <c r="V5833" s="2"/>
      <c r="W5833" s="2"/>
    </row>
    <row r="5834" spans="2:23" ht="15" customHeight="1" x14ac:dyDescent="0.35">
      <c r="B5834" s="349"/>
      <c r="C5834" s="715" t="str">
        <f t="shared" si="363"/>
        <v/>
      </c>
      <c r="D5834" s="458">
        <f>IF(ISNUMBER(Summary!$D$17), DATE(Summary!$D$17, 1, 1) + INT((ROW(B5796)-1)/24), DATE(2024, 1, 1) + INT((ROW(B5796)-1)/24))</f>
        <v>45533</v>
      </c>
      <c r="E5834" s="459">
        <v>0.45833333333333337</v>
      </c>
      <c r="F5834" s="780"/>
      <c r="G5834" s="780"/>
      <c r="H5834" s="460">
        <f t="shared" si="361"/>
        <v>0</v>
      </c>
      <c r="I5834" s="460">
        <f t="shared" si="362"/>
        <v>0</v>
      </c>
      <c r="J5834" s="460">
        <f t="shared" si="364"/>
        <v>0</v>
      </c>
      <c r="K5834" s="9"/>
      <c r="P5834" s="2"/>
      <c r="Q5834" s="27"/>
      <c r="R5834" s="2"/>
      <c r="S5834" s="2"/>
      <c r="T5834" s="2"/>
      <c r="U5834" s="2"/>
      <c r="V5834" s="2"/>
      <c r="W5834" s="2"/>
    </row>
    <row r="5835" spans="2:23" ht="15" customHeight="1" x14ac:dyDescent="0.35">
      <c r="B5835" s="349"/>
      <c r="C5835" s="715" t="str">
        <f t="shared" si="363"/>
        <v/>
      </c>
      <c r="D5835" s="458">
        <f>IF(ISNUMBER(Summary!$D$17), DATE(Summary!$D$17, 1, 1) + INT((ROW(B5797)-1)/24), DATE(2024, 1, 1) + INT((ROW(B5797)-1)/24))</f>
        <v>45533</v>
      </c>
      <c r="E5835" s="459">
        <v>0.50000000000000011</v>
      </c>
      <c r="F5835" s="780"/>
      <c r="G5835" s="780"/>
      <c r="H5835" s="460">
        <f t="shared" si="361"/>
        <v>0</v>
      </c>
      <c r="I5835" s="460">
        <f t="shared" si="362"/>
        <v>0</v>
      </c>
      <c r="J5835" s="460">
        <f t="shared" si="364"/>
        <v>0</v>
      </c>
      <c r="K5835" s="9"/>
      <c r="P5835" s="2"/>
      <c r="Q5835" s="27"/>
      <c r="R5835" s="2"/>
      <c r="S5835" s="2"/>
      <c r="T5835" s="2"/>
      <c r="U5835" s="2"/>
      <c r="V5835" s="2"/>
      <c r="W5835" s="2"/>
    </row>
    <row r="5836" spans="2:23" ht="15" customHeight="1" x14ac:dyDescent="0.35">
      <c r="B5836" s="349"/>
      <c r="C5836" s="715" t="str">
        <f t="shared" si="363"/>
        <v/>
      </c>
      <c r="D5836" s="458">
        <f>IF(ISNUMBER(Summary!$D$17), DATE(Summary!$D$17, 1, 1) + INT((ROW(B5798)-1)/24), DATE(2024, 1, 1) + INT((ROW(B5798)-1)/24))</f>
        <v>45533</v>
      </c>
      <c r="E5836" s="459">
        <v>0.54166666666666674</v>
      </c>
      <c r="F5836" s="780"/>
      <c r="G5836" s="780"/>
      <c r="H5836" s="460">
        <f t="shared" si="361"/>
        <v>0</v>
      </c>
      <c r="I5836" s="460">
        <f t="shared" si="362"/>
        <v>0</v>
      </c>
      <c r="J5836" s="460">
        <f t="shared" si="364"/>
        <v>0</v>
      </c>
      <c r="K5836" s="9"/>
      <c r="P5836" s="2"/>
      <c r="Q5836" s="27"/>
      <c r="R5836" s="2"/>
      <c r="S5836" s="2"/>
      <c r="T5836" s="2"/>
      <c r="U5836" s="2"/>
      <c r="V5836" s="2"/>
      <c r="W5836" s="2"/>
    </row>
    <row r="5837" spans="2:23" ht="15" customHeight="1" x14ac:dyDescent="0.35">
      <c r="B5837" s="349"/>
      <c r="C5837" s="715" t="str">
        <f t="shared" si="363"/>
        <v/>
      </c>
      <c r="D5837" s="458">
        <f>IF(ISNUMBER(Summary!$D$17), DATE(Summary!$D$17, 1, 1) + INT((ROW(B5799)-1)/24), DATE(2024, 1, 1) + INT((ROW(B5799)-1)/24))</f>
        <v>45533</v>
      </c>
      <c r="E5837" s="459">
        <v>0.58333333333333337</v>
      </c>
      <c r="F5837" s="780"/>
      <c r="G5837" s="780"/>
      <c r="H5837" s="460">
        <f t="shared" si="361"/>
        <v>0</v>
      </c>
      <c r="I5837" s="460">
        <f t="shared" si="362"/>
        <v>0</v>
      </c>
      <c r="J5837" s="460">
        <f t="shared" si="364"/>
        <v>0</v>
      </c>
      <c r="K5837" s="9"/>
      <c r="P5837" s="2"/>
      <c r="Q5837" s="27"/>
      <c r="R5837" s="2"/>
      <c r="S5837" s="2"/>
      <c r="T5837" s="2"/>
      <c r="U5837" s="2"/>
      <c r="V5837" s="2"/>
      <c r="W5837" s="2"/>
    </row>
    <row r="5838" spans="2:23" ht="15" customHeight="1" x14ac:dyDescent="0.35">
      <c r="B5838" s="349"/>
      <c r="C5838" s="715" t="str">
        <f t="shared" si="363"/>
        <v/>
      </c>
      <c r="D5838" s="458">
        <f>IF(ISNUMBER(Summary!$D$17), DATE(Summary!$D$17, 1, 1) + INT((ROW(B5800)-1)/24), DATE(2024, 1, 1) + INT((ROW(B5800)-1)/24))</f>
        <v>45533</v>
      </c>
      <c r="E5838" s="459">
        <v>0.62500000000000011</v>
      </c>
      <c r="F5838" s="780"/>
      <c r="G5838" s="780"/>
      <c r="H5838" s="460">
        <f t="shared" si="361"/>
        <v>0</v>
      </c>
      <c r="I5838" s="460">
        <f t="shared" si="362"/>
        <v>0</v>
      </c>
      <c r="J5838" s="460">
        <f t="shared" si="364"/>
        <v>0</v>
      </c>
      <c r="K5838" s="9"/>
      <c r="P5838" s="2"/>
      <c r="Q5838" s="27"/>
      <c r="R5838" s="2"/>
      <c r="S5838" s="2"/>
      <c r="T5838" s="2"/>
      <c r="U5838" s="2"/>
      <c r="V5838" s="2"/>
      <c r="W5838" s="2"/>
    </row>
    <row r="5839" spans="2:23" ht="15" customHeight="1" x14ac:dyDescent="0.35">
      <c r="B5839" s="349"/>
      <c r="C5839" s="715" t="str">
        <f t="shared" si="363"/>
        <v/>
      </c>
      <c r="D5839" s="458">
        <f>IF(ISNUMBER(Summary!$D$17), DATE(Summary!$D$17, 1, 1) + INT((ROW(B5801)-1)/24), DATE(2024, 1, 1) + INT((ROW(B5801)-1)/24))</f>
        <v>45533</v>
      </c>
      <c r="E5839" s="459">
        <v>0.66666666666666674</v>
      </c>
      <c r="F5839" s="780"/>
      <c r="G5839" s="780"/>
      <c r="H5839" s="460">
        <f t="shared" si="361"/>
        <v>0</v>
      </c>
      <c r="I5839" s="460">
        <f t="shared" si="362"/>
        <v>0</v>
      </c>
      <c r="J5839" s="460">
        <f t="shared" si="364"/>
        <v>0</v>
      </c>
      <c r="K5839" s="9"/>
      <c r="P5839" s="2"/>
      <c r="Q5839" s="27"/>
      <c r="R5839" s="2"/>
      <c r="S5839" s="2"/>
      <c r="T5839" s="2"/>
      <c r="U5839" s="2"/>
      <c r="V5839" s="2"/>
      <c r="W5839" s="2"/>
    </row>
    <row r="5840" spans="2:23" ht="15" customHeight="1" x14ac:dyDescent="0.35">
      <c r="B5840" s="349"/>
      <c r="C5840" s="715" t="str">
        <f t="shared" si="363"/>
        <v/>
      </c>
      <c r="D5840" s="458">
        <f>IF(ISNUMBER(Summary!$D$17), DATE(Summary!$D$17, 1, 1) + INT((ROW(B5802)-1)/24), DATE(2024, 1, 1) + INT((ROW(B5802)-1)/24))</f>
        <v>45533</v>
      </c>
      <c r="E5840" s="459">
        <v>0.70833333333333337</v>
      </c>
      <c r="F5840" s="780"/>
      <c r="G5840" s="780"/>
      <c r="H5840" s="460">
        <f t="shared" si="361"/>
        <v>0</v>
      </c>
      <c r="I5840" s="460">
        <f t="shared" si="362"/>
        <v>0</v>
      </c>
      <c r="J5840" s="460">
        <f t="shared" si="364"/>
        <v>0</v>
      </c>
      <c r="K5840" s="9"/>
      <c r="P5840" s="2"/>
      <c r="Q5840" s="27"/>
      <c r="R5840" s="2"/>
      <c r="S5840" s="2"/>
      <c r="T5840" s="2"/>
      <c r="U5840" s="2"/>
      <c r="V5840" s="2"/>
      <c r="W5840" s="2"/>
    </row>
    <row r="5841" spans="2:23" ht="15" customHeight="1" x14ac:dyDescent="0.35">
      <c r="B5841" s="349"/>
      <c r="C5841" s="715" t="str">
        <f t="shared" si="363"/>
        <v/>
      </c>
      <c r="D5841" s="458">
        <f>IF(ISNUMBER(Summary!$D$17), DATE(Summary!$D$17, 1, 1) + INT((ROW(B5803)-1)/24), DATE(2024, 1, 1) + INT((ROW(B5803)-1)/24))</f>
        <v>45533</v>
      </c>
      <c r="E5841" s="459">
        <v>0.75000000000000011</v>
      </c>
      <c r="F5841" s="780"/>
      <c r="G5841" s="780"/>
      <c r="H5841" s="460">
        <f t="shared" si="361"/>
        <v>0</v>
      </c>
      <c r="I5841" s="460">
        <f t="shared" si="362"/>
        <v>0</v>
      </c>
      <c r="J5841" s="460">
        <f t="shared" si="364"/>
        <v>0</v>
      </c>
      <c r="K5841" s="9"/>
      <c r="P5841" s="2"/>
      <c r="Q5841" s="27"/>
      <c r="R5841" s="2"/>
      <c r="S5841" s="2"/>
      <c r="T5841" s="2"/>
      <c r="U5841" s="2"/>
      <c r="V5841" s="2"/>
      <c r="W5841" s="2"/>
    </row>
    <row r="5842" spans="2:23" ht="15" customHeight="1" x14ac:dyDescent="0.35">
      <c r="B5842" s="349"/>
      <c r="C5842" s="715" t="str">
        <f t="shared" si="363"/>
        <v/>
      </c>
      <c r="D5842" s="458">
        <f>IF(ISNUMBER(Summary!$D$17), DATE(Summary!$D$17, 1, 1) + INT((ROW(B5804)-1)/24), DATE(2024, 1, 1) + INT((ROW(B5804)-1)/24))</f>
        <v>45533</v>
      </c>
      <c r="E5842" s="459">
        <v>0.79166666666666674</v>
      </c>
      <c r="F5842" s="780"/>
      <c r="G5842" s="780"/>
      <c r="H5842" s="460">
        <f t="shared" si="361"/>
        <v>0</v>
      </c>
      <c r="I5842" s="460">
        <f t="shared" si="362"/>
        <v>0</v>
      </c>
      <c r="J5842" s="460">
        <f t="shared" si="364"/>
        <v>0</v>
      </c>
      <c r="K5842" s="9"/>
      <c r="P5842" s="2"/>
      <c r="Q5842" s="27"/>
      <c r="R5842" s="2"/>
      <c r="S5842" s="2"/>
      <c r="T5842" s="2"/>
      <c r="U5842" s="2"/>
      <c r="V5842" s="2"/>
      <c r="W5842" s="2"/>
    </row>
    <row r="5843" spans="2:23" ht="15" customHeight="1" x14ac:dyDescent="0.35">
      <c r="B5843" s="349"/>
      <c r="C5843" s="715" t="str">
        <f t="shared" si="363"/>
        <v/>
      </c>
      <c r="D5843" s="458">
        <f>IF(ISNUMBER(Summary!$D$17), DATE(Summary!$D$17, 1, 1) + INT((ROW(B5805)-1)/24), DATE(2024, 1, 1) + INT((ROW(B5805)-1)/24))</f>
        <v>45533</v>
      </c>
      <c r="E5843" s="459">
        <v>0.83333333333333337</v>
      </c>
      <c r="F5843" s="780"/>
      <c r="G5843" s="780"/>
      <c r="H5843" s="460">
        <f t="shared" si="361"/>
        <v>0</v>
      </c>
      <c r="I5843" s="460">
        <f t="shared" si="362"/>
        <v>0</v>
      </c>
      <c r="J5843" s="460">
        <f t="shared" si="364"/>
        <v>0</v>
      </c>
      <c r="K5843" s="9"/>
      <c r="P5843" s="2"/>
      <c r="Q5843" s="27"/>
      <c r="R5843" s="2"/>
      <c r="S5843" s="2"/>
      <c r="T5843" s="2"/>
      <c r="U5843" s="2"/>
      <c r="V5843" s="2"/>
      <c r="W5843" s="2"/>
    </row>
    <row r="5844" spans="2:23" ht="15" customHeight="1" x14ac:dyDescent="0.35">
      <c r="B5844" s="349"/>
      <c r="C5844" s="715" t="str">
        <f t="shared" si="363"/>
        <v/>
      </c>
      <c r="D5844" s="458">
        <f>IF(ISNUMBER(Summary!$D$17), DATE(Summary!$D$17, 1, 1) + INT((ROW(B5806)-1)/24), DATE(2024, 1, 1) + INT((ROW(B5806)-1)/24))</f>
        <v>45533</v>
      </c>
      <c r="E5844" s="459">
        <v>0.87500000000000011</v>
      </c>
      <c r="F5844" s="780"/>
      <c r="G5844" s="780"/>
      <c r="H5844" s="460">
        <f t="shared" si="361"/>
        <v>0</v>
      </c>
      <c r="I5844" s="460">
        <f t="shared" si="362"/>
        <v>0</v>
      </c>
      <c r="J5844" s="460">
        <f t="shared" si="364"/>
        <v>0</v>
      </c>
      <c r="K5844" s="9"/>
      <c r="P5844" s="2"/>
      <c r="Q5844" s="27"/>
      <c r="R5844" s="2"/>
      <c r="S5844" s="2"/>
      <c r="T5844" s="2"/>
      <c r="U5844" s="2"/>
      <c r="V5844" s="2"/>
      <c r="W5844" s="2"/>
    </row>
    <row r="5845" spans="2:23" ht="15" customHeight="1" x14ac:dyDescent="0.35">
      <c r="B5845" s="349"/>
      <c r="C5845" s="715" t="str">
        <f t="shared" si="363"/>
        <v/>
      </c>
      <c r="D5845" s="458">
        <f>IF(ISNUMBER(Summary!$D$17), DATE(Summary!$D$17, 1, 1) + INT((ROW(B5807)-1)/24), DATE(2024, 1, 1) + INT((ROW(B5807)-1)/24))</f>
        <v>45533</v>
      </c>
      <c r="E5845" s="459">
        <v>0.91666666666666674</v>
      </c>
      <c r="F5845" s="780"/>
      <c r="G5845" s="780"/>
      <c r="H5845" s="460">
        <f t="shared" si="361"/>
        <v>0</v>
      </c>
      <c r="I5845" s="460">
        <f t="shared" si="362"/>
        <v>0</v>
      </c>
      <c r="J5845" s="460">
        <f t="shared" si="364"/>
        <v>0</v>
      </c>
      <c r="K5845" s="9"/>
      <c r="P5845" s="2"/>
      <c r="Q5845" s="27"/>
      <c r="R5845" s="2"/>
      <c r="S5845" s="2"/>
      <c r="T5845" s="2"/>
      <c r="U5845" s="2"/>
      <c r="V5845" s="2"/>
      <c r="W5845" s="2"/>
    </row>
    <row r="5846" spans="2:23" ht="15" customHeight="1" x14ac:dyDescent="0.35">
      <c r="B5846" s="349"/>
      <c r="C5846" s="715" t="str">
        <f t="shared" si="363"/>
        <v/>
      </c>
      <c r="D5846" s="458">
        <f>IF(ISNUMBER(Summary!$D$17), DATE(Summary!$D$17, 1, 1) + INT((ROW(B5808)-1)/24), DATE(2024, 1, 1) + INT((ROW(B5808)-1)/24))</f>
        <v>45533</v>
      </c>
      <c r="E5846" s="459">
        <v>0.95833333333333337</v>
      </c>
      <c r="F5846" s="780"/>
      <c r="G5846" s="780"/>
      <c r="H5846" s="460">
        <f t="shared" si="361"/>
        <v>0</v>
      </c>
      <c r="I5846" s="460">
        <f t="shared" si="362"/>
        <v>0</v>
      </c>
      <c r="J5846" s="460">
        <f t="shared" si="364"/>
        <v>0</v>
      </c>
      <c r="K5846" s="9"/>
      <c r="P5846" s="2"/>
      <c r="Q5846" s="27"/>
      <c r="R5846" s="2"/>
      <c r="S5846" s="2"/>
      <c r="T5846" s="2"/>
      <c r="U5846" s="2"/>
      <c r="V5846" s="2"/>
      <c r="W5846" s="2"/>
    </row>
    <row r="5847" spans="2:23" ht="15" customHeight="1" x14ac:dyDescent="0.35">
      <c r="B5847" s="457"/>
      <c r="C5847" s="715">
        <f t="shared" si="363"/>
        <v>45534</v>
      </c>
      <c r="D5847" s="458">
        <f>IF(ISNUMBER(Summary!$D$17), DATE(Summary!$D$17, 1, 1) + INT((ROW(B5809)-1)/24), DATE(2024, 1, 1) + INT((ROW(B5809)-1)/24))</f>
        <v>45534</v>
      </c>
      <c r="E5847" s="459">
        <v>3.1225022567582528E-17</v>
      </c>
      <c r="F5847" s="780"/>
      <c r="G5847" s="780"/>
      <c r="H5847" s="460">
        <f t="shared" si="361"/>
        <v>0</v>
      </c>
      <c r="I5847" s="460">
        <f t="shared" si="362"/>
        <v>0</v>
      </c>
      <c r="J5847" s="460">
        <f t="shared" si="364"/>
        <v>0</v>
      </c>
      <c r="K5847" s="9"/>
      <c r="P5847" s="2"/>
      <c r="Q5847" s="27"/>
      <c r="R5847" s="2"/>
      <c r="S5847" s="2"/>
      <c r="T5847" s="2"/>
      <c r="U5847" s="2"/>
      <c r="V5847" s="2"/>
      <c r="W5847" s="2"/>
    </row>
    <row r="5848" spans="2:23" ht="15" customHeight="1" x14ac:dyDescent="0.35">
      <c r="B5848" s="349"/>
      <c r="C5848" s="715" t="str">
        <f t="shared" si="363"/>
        <v/>
      </c>
      <c r="D5848" s="458">
        <f>IF(ISNUMBER(Summary!$D$17), DATE(Summary!$D$17, 1, 1) + INT((ROW(B5810)-1)/24), DATE(2024, 1, 1) + INT((ROW(B5810)-1)/24))</f>
        <v>45534</v>
      </c>
      <c r="E5848" s="459">
        <v>4.1666666666666699E-2</v>
      </c>
      <c r="F5848" s="780"/>
      <c r="G5848" s="780"/>
      <c r="H5848" s="460">
        <f t="shared" si="361"/>
        <v>0</v>
      </c>
      <c r="I5848" s="460">
        <f t="shared" si="362"/>
        <v>0</v>
      </c>
      <c r="J5848" s="460">
        <f t="shared" si="364"/>
        <v>0</v>
      </c>
      <c r="K5848" s="9"/>
      <c r="P5848" s="2"/>
      <c r="Q5848" s="27"/>
      <c r="R5848" s="2"/>
      <c r="S5848" s="2"/>
      <c r="T5848" s="2"/>
      <c r="U5848" s="2"/>
      <c r="V5848" s="2"/>
      <c r="W5848" s="2"/>
    </row>
    <row r="5849" spans="2:23" ht="15" customHeight="1" x14ac:dyDescent="0.35">
      <c r="B5849" s="349"/>
      <c r="C5849" s="715" t="str">
        <f t="shared" si="363"/>
        <v/>
      </c>
      <c r="D5849" s="458">
        <f>IF(ISNUMBER(Summary!$D$17), DATE(Summary!$D$17, 1, 1) + INT((ROW(B5811)-1)/24), DATE(2024, 1, 1) + INT((ROW(B5811)-1)/24))</f>
        <v>45534</v>
      </c>
      <c r="E5849" s="459">
        <v>8.333333333333337E-2</v>
      </c>
      <c r="F5849" s="780"/>
      <c r="G5849" s="780"/>
      <c r="H5849" s="460">
        <f t="shared" si="361"/>
        <v>0</v>
      </c>
      <c r="I5849" s="460">
        <f t="shared" si="362"/>
        <v>0</v>
      </c>
      <c r="J5849" s="460">
        <f t="shared" si="364"/>
        <v>0</v>
      </c>
      <c r="K5849" s="9"/>
      <c r="P5849" s="2"/>
      <c r="Q5849" s="27"/>
      <c r="R5849" s="2"/>
      <c r="S5849" s="2"/>
      <c r="T5849" s="2"/>
      <c r="U5849" s="2"/>
      <c r="V5849" s="2"/>
      <c r="W5849" s="2"/>
    </row>
    <row r="5850" spans="2:23" ht="15" customHeight="1" x14ac:dyDescent="0.35">
      <c r="B5850" s="349"/>
      <c r="C5850" s="715" t="str">
        <f t="shared" si="363"/>
        <v/>
      </c>
      <c r="D5850" s="458">
        <f>IF(ISNUMBER(Summary!$D$17), DATE(Summary!$D$17, 1, 1) + INT((ROW(B5812)-1)/24), DATE(2024, 1, 1) + INT((ROW(B5812)-1)/24))</f>
        <v>45534</v>
      </c>
      <c r="E5850" s="459">
        <v>0.12500000000000006</v>
      </c>
      <c r="F5850" s="780"/>
      <c r="G5850" s="780"/>
      <c r="H5850" s="460">
        <f t="shared" si="361"/>
        <v>0</v>
      </c>
      <c r="I5850" s="460">
        <f t="shared" si="362"/>
        <v>0</v>
      </c>
      <c r="J5850" s="460">
        <f t="shared" si="364"/>
        <v>0</v>
      </c>
      <c r="K5850" s="9"/>
      <c r="P5850" s="2"/>
      <c r="Q5850" s="27"/>
      <c r="R5850" s="2"/>
      <c r="S5850" s="2"/>
      <c r="T5850" s="2"/>
      <c r="U5850" s="2"/>
      <c r="V5850" s="2"/>
      <c r="W5850" s="2"/>
    </row>
    <row r="5851" spans="2:23" ht="15" customHeight="1" x14ac:dyDescent="0.35">
      <c r="B5851" s="349"/>
      <c r="C5851" s="715" t="str">
        <f t="shared" si="363"/>
        <v/>
      </c>
      <c r="D5851" s="458">
        <f>IF(ISNUMBER(Summary!$D$17), DATE(Summary!$D$17, 1, 1) + INT((ROW(B5813)-1)/24), DATE(2024, 1, 1) + INT((ROW(B5813)-1)/24))</f>
        <v>45534</v>
      </c>
      <c r="E5851" s="459">
        <v>0.16666666666666669</v>
      </c>
      <c r="F5851" s="780"/>
      <c r="G5851" s="780"/>
      <c r="H5851" s="460">
        <f t="shared" si="361"/>
        <v>0</v>
      </c>
      <c r="I5851" s="460">
        <f t="shared" si="362"/>
        <v>0</v>
      </c>
      <c r="J5851" s="460">
        <f t="shared" si="364"/>
        <v>0</v>
      </c>
      <c r="K5851" s="9"/>
      <c r="P5851" s="2"/>
      <c r="Q5851" s="27"/>
      <c r="R5851" s="2"/>
      <c r="S5851" s="2"/>
      <c r="T5851" s="2"/>
      <c r="U5851" s="2"/>
      <c r="V5851" s="2"/>
      <c r="W5851" s="2"/>
    </row>
    <row r="5852" spans="2:23" ht="15" customHeight="1" x14ac:dyDescent="0.35">
      <c r="B5852" s="349"/>
      <c r="C5852" s="715" t="str">
        <f t="shared" si="363"/>
        <v/>
      </c>
      <c r="D5852" s="458">
        <f>IF(ISNUMBER(Summary!$D$17), DATE(Summary!$D$17, 1, 1) + INT((ROW(B5814)-1)/24), DATE(2024, 1, 1) + INT((ROW(B5814)-1)/24))</f>
        <v>45534</v>
      </c>
      <c r="E5852" s="459">
        <v>0.20833333333333337</v>
      </c>
      <c r="F5852" s="780"/>
      <c r="G5852" s="780"/>
      <c r="H5852" s="460">
        <f t="shared" si="361"/>
        <v>0</v>
      </c>
      <c r="I5852" s="460">
        <f t="shared" si="362"/>
        <v>0</v>
      </c>
      <c r="J5852" s="460">
        <f t="shared" si="364"/>
        <v>0</v>
      </c>
      <c r="K5852" s="9"/>
      <c r="P5852" s="2"/>
      <c r="Q5852" s="27"/>
      <c r="R5852" s="2"/>
      <c r="S5852" s="2"/>
      <c r="T5852" s="2"/>
      <c r="U5852" s="2"/>
      <c r="V5852" s="2"/>
      <c r="W5852" s="2"/>
    </row>
    <row r="5853" spans="2:23" ht="15" customHeight="1" x14ac:dyDescent="0.35">
      <c r="B5853" s="349"/>
      <c r="C5853" s="715" t="str">
        <f t="shared" si="363"/>
        <v/>
      </c>
      <c r="D5853" s="458">
        <f>IF(ISNUMBER(Summary!$D$17), DATE(Summary!$D$17, 1, 1) + INT((ROW(B5815)-1)/24), DATE(2024, 1, 1) + INT((ROW(B5815)-1)/24))</f>
        <v>45534</v>
      </c>
      <c r="E5853" s="459">
        <v>0.25</v>
      </c>
      <c r="F5853" s="780"/>
      <c r="G5853" s="780"/>
      <c r="H5853" s="460">
        <f t="shared" si="361"/>
        <v>0</v>
      </c>
      <c r="I5853" s="460">
        <f t="shared" si="362"/>
        <v>0</v>
      </c>
      <c r="J5853" s="460">
        <f t="shared" si="364"/>
        <v>0</v>
      </c>
      <c r="K5853" s="9"/>
      <c r="P5853" s="2"/>
      <c r="Q5853" s="27"/>
      <c r="R5853" s="2"/>
      <c r="S5853" s="2"/>
      <c r="T5853" s="2"/>
      <c r="U5853" s="2"/>
      <c r="V5853" s="2"/>
      <c r="W5853" s="2"/>
    </row>
    <row r="5854" spans="2:23" ht="15" customHeight="1" x14ac:dyDescent="0.35">
      <c r="B5854" s="349"/>
      <c r="C5854" s="715" t="str">
        <f t="shared" si="363"/>
        <v/>
      </c>
      <c r="D5854" s="458">
        <f>IF(ISNUMBER(Summary!$D$17), DATE(Summary!$D$17, 1, 1) + INT((ROW(B5816)-1)/24), DATE(2024, 1, 1) + INT((ROW(B5816)-1)/24))</f>
        <v>45534</v>
      </c>
      <c r="E5854" s="459">
        <v>0.29166666666666669</v>
      </c>
      <c r="F5854" s="780"/>
      <c r="G5854" s="780"/>
      <c r="H5854" s="460">
        <f t="shared" si="361"/>
        <v>0</v>
      </c>
      <c r="I5854" s="460">
        <f t="shared" si="362"/>
        <v>0</v>
      </c>
      <c r="J5854" s="460">
        <f t="shared" si="364"/>
        <v>0</v>
      </c>
      <c r="K5854" s="9"/>
      <c r="P5854" s="2"/>
      <c r="Q5854" s="27"/>
      <c r="R5854" s="2"/>
      <c r="S5854" s="2"/>
      <c r="T5854" s="2"/>
      <c r="U5854" s="2"/>
      <c r="V5854" s="2"/>
      <c r="W5854" s="2"/>
    </row>
    <row r="5855" spans="2:23" ht="15" customHeight="1" x14ac:dyDescent="0.35">
      <c r="B5855" s="349"/>
      <c r="C5855" s="715" t="str">
        <f t="shared" si="363"/>
        <v/>
      </c>
      <c r="D5855" s="458">
        <f>IF(ISNUMBER(Summary!$D$17), DATE(Summary!$D$17, 1, 1) + INT((ROW(B5817)-1)/24), DATE(2024, 1, 1) + INT((ROW(B5817)-1)/24))</f>
        <v>45534</v>
      </c>
      <c r="E5855" s="459">
        <v>0.33333333333333337</v>
      </c>
      <c r="F5855" s="780"/>
      <c r="G5855" s="780"/>
      <c r="H5855" s="460">
        <f t="shared" si="361"/>
        <v>0</v>
      </c>
      <c r="I5855" s="460">
        <f t="shared" si="362"/>
        <v>0</v>
      </c>
      <c r="J5855" s="460">
        <f t="shared" si="364"/>
        <v>0</v>
      </c>
      <c r="K5855" s="9"/>
      <c r="P5855" s="2"/>
      <c r="Q5855" s="27"/>
      <c r="R5855" s="2"/>
      <c r="S5855" s="2"/>
      <c r="T5855" s="2"/>
      <c r="U5855" s="2"/>
      <c r="V5855" s="2"/>
      <c r="W5855" s="2"/>
    </row>
    <row r="5856" spans="2:23" ht="15" customHeight="1" x14ac:dyDescent="0.35">
      <c r="B5856" s="349"/>
      <c r="C5856" s="715" t="str">
        <f t="shared" si="363"/>
        <v/>
      </c>
      <c r="D5856" s="458">
        <f>IF(ISNUMBER(Summary!$D$17), DATE(Summary!$D$17, 1, 1) + INT((ROW(B5818)-1)/24), DATE(2024, 1, 1) + INT((ROW(B5818)-1)/24))</f>
        <v>45534</v>
      </c>
      <c r="E5856" s="459">
        <v>0.375</v>
      </c>
      <c r="F5856" s="780"/>
      <c r="G5856" s="780"/>
      <c r="H5856" s="460">
        <f t="shared" si="361"/>
        <v>0</v>
      </c>
      <c r="I5856" s="460">
        <f t="shared" si="362"/>
        <v>0</v>
      </c>
      <c r="J5856" s="460">
        <f t="shared" si="364"/>
        <v>0</v>
      </c>
      <c r="K5856" s="9"/>
      <c r="P5856" s="2"/>
      <c r="Q5856" s="27"/>
      <c r="R5856" s="2"/>
      <c r="S5856" s="2"/>
      <c r="T5856" s="2"/>
      <c r="U5856" s="2"/>
      <c r="V5856" s="2"/>
      <c r="W5856" s="2"/>
    </row>
    <row r="5857" spans="2:23" ht="15" customHeight="1" x14ac:dyDescent="0.35">
      <c r="B5857" s="349"/>
      <c r="C5857" s="715" t="str">
        <f t="shared" si="363"/>
        <v/>
      </c>
      <c r="D5857" s="458">
        <f>IF(ISNUMBER(Summary!$D$17), DATE(Summary!$D$17, 1, 1) + INT((ROW(B5819)-1)/24), DATE(2024, 1, 1) + INT((ROW(B5819)-1)/24))</f>
        <v>45534</v>
      </c>
      <c r="E5857" s="459">
        <v>0.41666666666666669</v>
      </c>
      <c r="F5857" s="780"/>
      <c r="G5857" s="780"/>
      <c r="H5857" s="460">
        <f t="shared" si="361"/>
        <v>0</v>
      </c>
      <c r="I5857" s="460">
        <f t="shared" si="362"/>
        <v>0</v>
      </c>
      <c r="J5857" s="460">
        <f t="shared" si="364"/>
        <v>0</v>
      </c>
      <c r="K5857" s="9"/>
      <c r="P5857" s="2"/>
      <c r="Q5857" s="27"/>
      <c r="R5857" s="2"/>
      <c r="S5857" s="2"/>
      <c r="T5857" s="2"/>
      <c r="U5857" s="2"/>
      <c r="V5857" s="2"/>
      <c r="W5857" s="2"/>
    </row>
    <row r="5858" spans="2:23" ht="15" customHeight="1" x14ac:dyDescent="0.35">
      <c r="B5858" s="349"/>
      <c r="C5858" s="715" t="str">
        <f t="shared" si="363"/>
        <v/>
      </c>
      <c r="D5858" s="458">
        <f>IF(ISNUMBER(Summary!$D$17), DATE(Summary!$D$17, 1, 1) + INT((ROW(B5820)-1)/24), DATE(2024, 1, 1) + INT((ROW(B5820)-1)/24))</f>
        <v>45534</v>
      </c>
      <c r="E5858" s="459">
        <v>0.45833333333333337</v>
      </c>
      <c r="F5858" s="780"/>
      <c r="G5858" s="780"/>
      <c r="H5858" s="460">
        <f t="shared" si="361"/>
        <v>0</v>
      </c>
      <c r="I5858" s="460">
        <f t="shared" si="362"/>
        <v>0</v>
      </c>
      <c r="J5858" s="460">
        <f t="shared" si="364"/>
        <v>0</v>
      </c>
      <c r="K5858" s="9"/>
      <c r="P5858" s="2"/>
      <c r="Q5858" s="27"/>
      <c r="R5858" s="2"/>
      <c r="S5858" s="2"/>
      <c r="T5858" s="2"/>
      <c r="U5858" s="2"/>
      <c r="V5858" s="2"/>
      <c r="W5858" s="2"/>
    </row>
    <row r="5859" spans="2:23" ht="15" customHeight="1" x14ac:dyDescent="0.35">
      <c r="B5859" s="349"/>
      <c r="C5859" s="715" t="str">
        <f t="shared" si="363"/>
        <v/>
      </c>
      <c r="D5859" s="458">
        <f>IF(ISNUMBER(Summary!$D$17), DATE(Summary!$D$17, 1, 1) + INT((ROW(B5821)-1)/24), DATE(2024, 1, 1) + INT((ROW(B5821)-1)/24))</f>
        <v>45534</v>
      </c>
      <c r="E5859" s="459">
        <v>0.50000000000000011</v>
      </c>
      <c r="F5859" s="780"/>
      <c r="G5859" s="780"/>
      <c r="H5859" s="460">
        <f t="shared" si="361"/>
        <v>0</v>
      </c>
      <c r="I5859" s="460">
        <f t="shared" si="362"/>
        <v>0</v>
      </c>
      <c r="J5859" s="460">
        <f t="shared" si="364"/>
        <v>0</v>
      </c>
      <c r="K5859" s="9"/>
      <c r="P5859" s="2"/>
      <c r="Q5859" s="27"/>
      <c r="R5859" s="2"/>
      <c r="S5859" s="2"/>
      <c r="T5859" s="2"/>
      <c r="U5859" s="2"/>
      <c r="V5859" s="2"/>
      <c r="W5859" s="2"/>
    </row>
    <row r="5860" spans="2:23" ht="15" customHeight="1" x14ac:dyDescent="0.35">
      <c r="B5860" s="349"/>
      <c r="C5860" s="715" t="str">
        <f t="shared" si="363"/>
        <v/>
      </c>
      <c r="D5860" s="458">
        <f>IF(ISNUMBER(Summary!$D$17), DATE(Summary!$D$17, 1, 1) + INT((ROW(B5822)-1)/24), DATE(2024, 1, 1) + INT((ROW(B5822)-1)/24))</f>
        <v>45534</v>
      </c>
      <c r="E5860" s="459">
        <v>0.54166666666666674</v>
      </c>
      <c r="F5860" s="780"/>
      <c r="G5860" s="780"/>
      <c r="H5860" s="460">
        <f t="shared" si="361"/>
        <v>0</v>
      </c>
      <c r="I5860" s="460">
        <f t="shared" si="362"/>
        <v>0</v>
      </c>
      <c r="J5860" s="460">
        <f t="shared" si="364"/>
        <v>0</v>
      </c>
      <c r="K5860" s="9"/>
      <c r="P5860" s="2"/>
      <c r="Q5860" s="27"/>
      <c r="R5860" s="2"/>
      <c r="S5860" s="2"/>
      <c r="T5860" s="2"/>
      <c r="U5860" s="2"/>
      <c r="V5860" s="2"/>
      <c r="W5860" s="2"/>
    </row>
    <row r="5861" spans="2:23" ht="15" customHeight="1" x14ac:dyDescent="0.35">
      <c r="B5861" s="349"/>
      <c r="C5861" s="715" t="str">
        <f t="shared" si="363"/>
        <v/>
      </c>
      <c r="D5861" s="458">
        <f>IF(ISNUMBER(Summary!$D$17), DATE(Summary!$D$17, 1, 1) + INT((ROW(B5823)-1)/24), DATE(2024, 1, 1) + INT((ROW(B5823)-1)/24))</f>
        <v>45534</v>
      </c>
      <c r="E5861" s="459">
        <v>0.58333333333333337</v>
      </c>
      <c r="F5861" s="780"/>
      <c r="G5861" s="780"/>
      <c r="H5861" s="460">
        <f t="shared" si="361"/>
        <v>0</v>
      </c>
      <c r="I5861" s="460">
        <f t="shared" si="362"/>
        <v>0</v>
      </c>
      <c r="J5861" s="460">
        <f t="shared" si="364"/>
        <v>0</v>
      </c>
      <c r="K5861" s="9"/>
      <c r="P5861" s="2"/>
      <c r="Q5861" s="27"/>
      <c r="R5861" s="2"/>
      <c r="S5861" s="2"/>
      <c r="T5861" s="2"/>
      <c r="U5861" s="2"/>
      <c r="V5861" s="2"/>
      <c r="W5861" s="2"/>
    </row>
    <row r="5862" spans="2:23" ht="15" customHeight="1" x14ac:dyDescent="0.35">
      <c r="B5862" s="349"/>
      <c r="C5862" s="715" t="str">
        <f t="shared" si="363"/>
        <v/>
      </c>
      <c r="D5862" s="458">
        <f>IF(ISNUMBER(Summary!$D$17), DATE(Summary!$D$17, 1, 1) + INT((ROW(B5824)-1)/24), DATE(2024, 1, 1) + INT((ROW(B5824)-1)/24))</f>
        <v>45534</v>
      </c>
      <c r="E5862" s="459">
        <v>0.62500000000000011</v>
      </c>
      <c r="F5862" s="780"/>
      <c r="G5862" s="780"/>
      <c r="H5862" s="460">
        <f t="shared" si="361"/>
        <v>0</v>
      </c>
      <c r="I5862" s="460">
        <f t="shared" si="362"/>
        <v>0</v>
      </c>
      <c r="J5862" s="460">
        <f t="shared" si="364"/>
        <v>0</v>
      </c>
      <c r="K5862" s="9"/>
      <c r="P5862" s="2"/>
      <c r="Q5862" s="27"/>
      <c r="R5862" s="2"/>
      <c r="S5862" s="2"/>
      <c r="T5862" s="2"/>
      <c r="U5862" s="2"/>
      <c r="V5862" s="2"/>
      <c r="W5862" s="2"/>
    </row>
    <row r="5863" spans="2:23" ht="15" customHeight="1" x14ac:dyDescent="0.35">
      <c r="B5863" s="349"/>
      <c r="C5863" s="715" t="str">
        <f t="shared" si="363"/>
        <v/>
      </c>
      <c r="D5863" s="458">
        <f>IF(ISNUMBER(Summary!$D$17), DATE(Summary!$D$17, 1, 1) + INT((ROW(B5825)-1)/24), DATE(2024, 1, 1) + INT((ROW(B5825)-1)/24))</f>
        <v>45534</v>
      </c>
      <c r="E5863" s="459">
        <v>0.66666666666666674</v>
      </c>
      <c r="F5863" s="780"/>
      <c r="G5863" s="780"/>
      <c r="H5863" s="460">
        <f t="shared" ref="H5863:H5926" si="365">IF(G5863&gt;F5863,F5863,G5863)</f>
        <v>0</v>
      </c>
      <c r="I5863" s="460">
        <f t="shared" ref="I5863:I5926" si="366">F5863-H5863</f>
        <v>0</v>
      </c>
      <c r="J5863" s="460">
        <f t="shared" si="364"/>
        <v>0</v>
      </c>
      <c r="K5863" s="9"/>
      <c r="P5863" s="2"/>
      <c r="Q5863" s="27"/>
      <c r="R5863" s="2"/>
      <c r="S5863" s="2"/>
      <c r="T5863" s="2"/>
      <c r="U5863" s="2"/>
      <c r="V5863" s="2"/>
      <c r="W5863" s="2"/>
    </row>
    <row r="5864" spans="2:23" ht="15" customHeight="1" x14ac:dyDescent="0.35">
      <c r="B5864" s="349"/>
      <c r="C5864" s="715" t="str">
        <f t="shared" ref="C5864:C5927" si="367">IF(MOD(ROW()-ROW($E$39), 24)=0, $D5864, "")</f>
        <v/>
      </c>
      <c r="D5864" s="458">
        <f>IF(ISNUMBER(Summary!$D$17), DATE(Summary!$D$17, 1, 1) + INT((ROW(B5826)-1)/24), DATE(2024, 1, 1) + INT((ROW(B5826)-1)/24))</f>
        <v>45534</v>
      </c>
      <c r="E5864" s="459">
        <v>0.70833333333333337</v>
      </c>
      <c r="F5864" s="780"/>
      <c r="G5864" s="780"/>
      <c r="H5864" s="460">
        <f t="shared" si="365"/>
        <v>0</v>
      </c>
      <c r="I5864" s="460">
        <f t="shared" si="366"/>
        <v>0</v>
      </c>
      <c r="J5864" s="460">
        <f t="shared" si="364"/>
        <v>0</v>
      </c>
      <c r="K5864" s="9"/>
      <c r="P5864" s="2"/>
      <c r="Q5864" s="27"/>
      <c r="R5864" s="2"/>
      <c r="S5864" s="2"/>
      <c r="T5864" s="2"/>
      <c r="U5864" s="2"/>
      <c r="V5864" s="2"/>
      <c r="W5864" s="2"/>
    </row>
    <row r="5865" spans="2:23" ht="15" customHeight="1" x14ac:dyDescent="0.35">
      <c r="B5865" s="349"/>
      <c r="C5865" s="715" t="str">
        <f t="shared" si="367"/>
        <v/>
      </c>
      <c r="D5865" s="458">
        <f>IF(ISNUMBER(Summary!$D$17), DATE(Summary!$D$17, 1, 1) + INT((ROW(B5827)-1)/24), DATE(2024, 1, 1) + INT((ROW(B5827)-1)/24))</f>
        <v>45534</v>
      </c>
      <c r="E5865" s="459">
        <v>0.75000000000000011</v>
      </c>
      <c r="F5865" s="780"/>
      <c r="G5865" s="780"/>
      <c r="H5865" s="460">
        <f t="shared" si="365"/>
        <v>0</v>
      </c>
      <c r="I5865" s="460">
        <f t="shared" si="366"/>
        <v>0</v>
      </c>
      <c r="J5865" s="460">
        <f t="shared" si="364"/>
        <v>0</v>
      </c>
      <c r="K5865" s="9"/>
      <c r="P5865" s="2"/>
      <c r="Q5865" s="27"/>
      <c r="R5865" s="2"/>
      <c r="S5865" s="2"/>
      <c r="T5865" s="2"/>
      <c r="U5865" s="2"/>
      <c r="V5865" s="2"/>
      <c r="W5865" s="2"/>
    </row>
    <row r="5866" spans="2:23" ht="15" customHeight="1" x14ac:dyDescent="0.35">
      <c r="B5866" s="349"/>
      <c r="C5866" s="715" t="str">
        <f t="shared" si="367"/>
        <v/>
      </c>
      <c r="D5866" s="458">
        <f>IF(ISNUMBER(Summary!$D$17), DATE(Summary!$D$17, 1, 1) + INT((ROW(B5828)-1)/24), DATE(2024, 1, 1) + INT((ROW(B5828)-1)/24))</f>
        <v>45534</v>
      </c>
      <c r="E5866" s="459">
        <v>0.79166666666666674</v>
      </c>
      <c r="F5866" s="780"/>
      <c r="G5866" s="780"/>
      <c r="H5866" s="460">
        <f t="shared" si="365"/>
        <v>0</v>
      </c>
      <c r="I5866" s="460">
        <f t="shared" si="366"/>
        <v>0</v>
      </c>
      <c r="J5866" s="460">
        <f t="shared" si="364"/>
        <v>0</v>
      </c>
      <c r="K5866" s="9"/>
      <c r="P5866" s="2"/>
      <c r="Q5866" s="27"/>
      <c r="R5866" s="2"/>
      <c r="S5866" s="2"/>
      <c r="T5866" s="2"/>
      <c r="U5866" s="2"/>
      <c r="V5866" s="2"/>
      <c r="W5866" s="2"/>
    </row>
    <row r="5867" spans="2:23" ht="15" customHeight="1" x14ac:dyDescent="0.35">
      <c r="B5867" s="349"/>
      <c r="C5867" s="715" t="str">
        <f t="shared" si="367"/>
        <v/>
      </c>
      <c r="D5867" s="458">
        <f>IF(ISNUMBER(Summary!$D$17), DATE(Summary!$D$17, 1, 1) + INT((ROW(B5829)-1)/24), DATE(2024, 1, 1) + INT((ROW(B5829)-1)/24))</f>
        <v>45534</v>
      </c>
      <c r="E5867" s="459">
        <v>0.83333333333333337</v>
      </c>
      <c r="F5867" s="780"/>
      <c r="G5867" s="780"/>
      <c r="H5867" s="460">
        <f t="shared" si="365"/>
        <v>0</v>
      </c>
      <c r="I5867" s="460">
        <f t="shared" si="366"/>
        <v>0</v>
      </c>
      <c r="J5867" s="460">
        <f t="shared" si="364"/>
        <v>0</v>
      </c>
      <c r="K5867" s="9"/>
      <c r="P5867" s="2"/>
      <c r="Q5867" s="27"/>
      <c r="R5867" s="2"/>
      <c r="S5867" s="2"/>
      <c r="T5867" s="2"/>
      <c r="U5867" s="2"/>
      <c r="V5867" s="2"/>
      <c r="W5867" s="2"/>
    </row>
    <row r="5868" spans="2:23" ht="15" customHeight="1" x14ac:dyDescent="0.35">
      <c r="B5868" s="349"/>
      <c r="C5868" s="715" t="str">
        <f t="shared" si="367"/>
        <v/>
      </c>
      <c r="D5868" s="458">
        <f>IF(ISNUMBER(Summary!$D$17), DATE(Summary!$D$17, 1, 1) + INT((ROW(B5830)-1)/24), DATE(2024, 1, 1) + INT((ROW(B5830)-1)/24))</f>
        <v>45534</v>
      </c>
      <c r="E5868" s="459">
        <v>0.87500000000000011</v>
      </c>
      <c r="F5868" s="780"/>
      <c r="G5868" s="780"/>
      <c r="H5868" s="460">
        <f t="shared" si="365"/>
        <v>0</v>
      </c>
      <c r="I5868" s="460">
        <f t="shared" si="366"/>
        <v>0</v>
      </c>
      <c r="J5868" s="460">
        <f t="shared" si="364"/>
        <v>0</v>
      </c>
      <c r="K5868" s="9"/>
      <c r="P5868" s="2"/>
      <c r="Q5868" s="27"/>
      <c r="R5868" s="2"/>
      <c r="S5868" s="2"/>
      <c r="T5868" s="2"/>
      <c r="U5868" s="2"/>
      <c r="V5868" s="2"/>
      <c r="W5868" s="2"/>
    </row>
    <row r="5869" spans="2:23" ht="15" customHeight="1" x14ac:dyDescent="0.35">
      <c r="B5869" s="349"/>
      <c r="C5869" s="715" t="str">
        <f t="shared" si="367"/>
        <v/>
      </c>
      <c r="D5869" s="458">
        <f>IF(ISNUMBER(Summary!$D$17), DATE(Summary!$D$17, 1, 1) + INT((ROW(B5831)-1)/24), DATE(2024, 1, 1) + INT((ROW(B5831)-1)/24))</f>
        <v>45534</v>
      </c>
      <c r="E5869" s="459">
        <v>0.91666666666666674</v>
      </c>
      <c r="F5869" s="780"/>
      <c r="G5869" s="780"/>
      <c r="H5869" s="460">
        <f t="shared" si="365"/>
        <v>0</v>
      </c>
      <c r="I5869" s="460">
        <f t="shared" si="366"/>
        <v>0</v>
      </c>
      <c r="J5869" s="460">
        <f t="shared" si="364"/>
        <v>0</v>
      </c>
      <c r="K5869" s="9"/>
      <c r="P5869" s="2"/>
      <c r="Q5869" s="27"/>
      <c r="R5869" s="2"/>
      <c r="S5869" s="2"/>
      <c r="T5869" s="2"/>
      <c r="U5869" s="2"/>
      <c r="V5869" s="2"/>
      <c r="W5869" s="2"/>
    </row>
    <row r="5870" spans="2:23" ht="15" customHeight="1" x14ac:dyDescent="0.35">
      <c r="B5870" s="349"/>
      <c r="C5870" s="715" t="str">
        <f t="shared" si="367"/>
        <v/>
      </c>
      <c r="D5870" s="458">
        <f>IF(ISNUMBER(Summary!$D$17), DATE(Summary!$D$17, 1, 1) + INT((ROW(B5832)-1)/24), DATE(2024, 1, 1) + INT((ROW(B5832)-1)/24))</f>
        <v>45534</v>
      </c>
      <c r="E5870" s="459">
        <v>0.95833333333333337</v>
      </c>
      <c r="F5870" s="780"/>
      <c r="G5870" s="780"/>
      <c r="H5870" s="460">
        <f t="shared" si="365"/>
        <v>0</v>
      </c>
      <c r="I5870" s="460">
        <f t="shared" si="366"/>
        <v>0</v>
      </c>
      <c r="J5870" s="460">
        <f t="shared" si="364"/>
        <v>0</v>
      </c>
      <c r="K5870" s="9"/>
      <c r="P5870" s="2"/>
      <c r="Q5870" s="27"/>
      <c r="R5870" s="2"/>
      <c r="S5870" s="2"/>
      <c r="T5870" s="2"/>
      <c r="U5870" s="2"/>
      <c r="V5870" s="2"/>
      <c r="W5870" s="2"/>
    </row>
    <row r="5871" spans="2:23" ht="15" customHeight="1" x14ac:dyDescent="0.35">
      <c r="B5871" s="457"/>
      <c r="C5871" s="715">
        <f t="shared" si="367"/>
        <v>45535</v>
      </c>
      <c r="D5871" s="458">
        <f>IF(ISNUMBER(Summary!$D$17), DATE(Summary!$D$17, 1, 1) + INT((ROW(B5833)-1)/24), DATE(2024, 1, 1) + INT((ROW(B5833)-1)/24))</f>
        <v>45535</v>
      </c>
      <c r="E5871" s="459">
        <v>3.1225022567582528E-17</v>
      </c>
      <c r="F5871" s="780"/>
      <c r="G5871" s="780"/>
      <c r="H5871" s="460">
        <f t="shared" si="365"/>
        <v>0</v>
      </c>
      <c r="I5871" s="460">
        <f t="shared" si="366"/>
        <v>0</v>
      </c>
      <c r="J5871" s="460">
        <f t="shared" si="364"/>
        <v>0</v>
      </c>
      <c r="K5871" s="9"/>
      <c r="P5871" s="2"/>
      <c r="Q5871" s="27"/>
      <c r="R5871" s="2"/>
      <c r="S5871" s="2"/>
      <c r="T5871" s="2"/>
      <c r="U5871" s="2"/>
      <c r="V5871" s="2"/>
      <c r="W5871" s="2"/>
    </row>
    <row r="5872" spans="2:23" ht="15" customHeight="1" x14ac:dyDescent="0.35">
      <c r="B5872" s="349"/>
      <c r="C5872" s="715" t="str">
        <f t="shared" si="367"/>
        <v/>
      </c>
      <c r="D5872" s="458">
        <f>IF(ISNUMBER(Summary!$D$17), DATE(Summary!$D$17, 1, 1) + INT((ROW(B5834)-1)/24), DATE(2024, 1, 1) + INT((ROW(B5834)-1)/24))</f>
        <v>45535</v>
      </c>
      <c r="E5872" s="459">
        <v>4.1666666666666699E-2</v>
      </c>
      <c r="F5872" s="780"/>
      <c r="G5872" s="780"/>
      <c r="H5872" s="460">
        <f t="shared" si="365"/>
        <v>0</v>
      </c>
      <c r="I5872" s="460">
        <f t="shared" si="366"/>
        <v>0</v>
      </c>
      <c r="J5872" s="460">
        <f t="shared" si="364"/>
        <v>0</v>
      </c>
      <c r="K5872" s="9"/>
      <c r="P5872" s="2"/>
      <c r="Q5872" s="27"/>
      <c r="R5872" s="2"/>
      <c r="S5872" s="2"/>
      <c r="T5872" s="2"/>
      <c r="U5872" s="2"/>
      <c r="V5872" s="2"/>
      <c r="W5872" s="2"/>
    </row>
    <row r="5873" spans="2:23" ht="15" customHeight="1" x14ac:dyDescent="0.35">
      <c r="B5873" s="349"/>
      <c r="C5873" s="715" t="str">
        <f t="shared" si="367"/>
        <v/>
      </c>
      <c r="D5873" s="458">
        <f>IF(ISNUMBER(Summary!$D$17), DATE(Summary!$D$17, 1, 1) + INT((ROW(B5835)-1)/24), DATE(2024, 1, 1) + INT((ROW(B5835)-1)/24))</f>
        <v>45535</v>
      </c>
      <c r="E5873" s="459">
        <v>8.333333333333337E-2</v>
      </c>
      <c r="F5873" s="780"/>
      <c r="G5873" s="780"/>
      <c r="H5873" s="460">
        <f t="shared" si="365"/>
        <v>0</v>
      </c>
      <c r="I5873" s="460">
        <f t="shared" si="366"/>
        <v>0</v>
      </c>
      <c r="J5873" s="460">
        <f t="shared" si="364"/>
        <v>0</v>
      </c>
      <c r="K5873" s="9"/>
      <c r="P5873" s="2"/>
      <c r="Q5873" s="27"/>
      <c r="R5873" s="2"/>
      <c r="S5873" s="2"/>
      <c r="T5873" s="2"/>
      <c r="U5873" s="2"/>
      <c r="V5873" s="2"/>
      <c r="W5873" s="2"/>
    </row>
    <row r="5874" spans="2:23" ht="15" customHeight="1" x14ac:dyDescent="0.35">
      <c r="B5874" s="349"/>
      <c r="C5874" s="715" t="str">
        <f t="shared" si="367"/>
        <v/>
      </c>
      <c r="D5874" s="458">
        <f>IF(ISNUMBER(Summary!$D$17), DATE(Summary!$D$17, 1, 1) + INT((ROW(B5836)-1)/24), DATE(2024, 1, 1) + INT((ROW(B5836)-1)/24))</f>
        <v>45535</v>
      </c>
      <c r="E5874" s="459">
        <v>0.12500000000000006</v>
      </c>
      <c r="F5874" s="780"/>
      <c r="G5874" s="780"/>
      <c r="H5874" s="460">
        <f t="shared" si="365"/>
        <v>0</v>
      </c>
      <c r="I5874" s="460">
        <f t="shared" si="366"/>
        <v>0</v>
      </c>
      <c r="J5874" s="460">
        <f t="shared" si="364"/>
        <v>0</v>
      </c>
      <c r="K5874" s="9"/>
      <c r="P5874" s="2"/>
      <c r="Q5874" s="27"/>
      <c r="R5874" s="2"/>
      <c r="S5874" s="2"/>
      <c r="T5874" s="2"/>
      <c r="U5874" s="2"/>
      <c r="V5874" s="2"/>
      <c r="W5874" s="2"/>
    </row>
    <row r="5875" spans="2:23" ht="15" customHeight="1" x14ac:dyDescent="0.35">
      <c r="B5875" s="349"/>
      <c r="C5875" s="715" t="str">
        <f t="shared" si="367"/>
        <v/>
      </c>
      <c r="D5875" s="458">
        <f>IF(ISNUMBER(Summary!$D$17), DATE(Summary!$D$17, 1, 1) + INT((ROW(B5837)-1)/24), DATE(2024, 1, 1) + INT((ROW(B5837)-1)/24))</f>
        <v>45535</v>
      </c>
      <c r="E5875" s="459">
        <v>0.16666666666666669</v>
      </c>
      <c r="F5875" s="780"/>
      <c r="G5875" s="780"/>
      <c r="H5875" s="460">
        <f t="shared" si="365"/>
        <v>0</v>
      </c>
      <c r="I5875" s="460">
        <f t="shared" si="366"/>
        <v>0</v>
      </c>
      <c r="J5875" s="460">
        <f t="shared" si="364"/>
        <v>0</v>
      </c>
      <c r="K5875" s="9"/>
      <c r="P5875" s="2"/>
      <c r="Q5875" s="27"/>
      <c r="R5875" s="2"/>
      <c r="S5875" s="2"/>
      <c r="T5875" s="2"/>
      <c r="U5875" s="2"/>
      <c r="V5875" s="2"/>
      <c r="W5875" s="2"/>
    </row>
    <row r="5876" spans="2:23" ht="15" customHeight="1" x14ac:dyDescent="0.35">
      <c r="B5876" s="349"/>
      <c r="C5876" s="715" t="str">
        <f t="shared" si="367"/>
        <v/>
      </c>
      <c r="D5876" s="458">
        <f>IF(ISNUMBER(Summary!$D$17), DATE(Summary!$D$17, 1, 1) + INT((ROW(B5838)-1)/24), DATE(2024, 1, 1) + INT((ROW(B5838)-1)/24))</f>
        <v>45535</v>
      </c>
      <c r="E5876" s="459">
        <v>0.20833333333333337</v>
      </c>
      <c r="F5876" s="780"/>
      <c r="G5876" s="780"/>
      <c r="H5876" s="460">
        <f t="shared" si="365"/>
        <v>0</v>
      </c>
      <c r="I5876" s="460">
        <f t="shared" si="366"/>
        <v>0</v>
      </c>
      <c r="J5876" s="460">
        <f t="shared" si="364"/>
        <v>0</v>
      </c>
      <c r="K5876" s="9"/>
      <c r="P5876" s="2"/>
      <c r="Q5876" s="27"/>
      <c r="R5876" s="2"/>
      <c r="S5876" s="2"/>
      <c r="T5876" s="2"/>
      <c r="U5876" s="2"/>
      <c r="V5876" s="2"/>
      <c r="W5876" s="2"/>
    </row>
    <row r="5877" spans="2:23" ht="15" customHeight="1" x14ac:dyDescent="0.35">
      <c r="B5877" s="349"/>
      <c r="C5877" s="715" t="str">
        <f t="shared" si="367"/>
        <v/>
      </c>
      <c r="D5877" s="458">
        <f>IF(ISNUMBER(Summary!$D$17), DATE(Summary!$D$17, 1, 1) + INT((ROW(B5839)-1)/24), DATE(2024, 1, 1) + INT((ROW(B5839)-1)/24))</f>
        <v>45535</v>
      </c>
      <c r="E5877" s="459">
        <v>0.25</v>
      </c>
      <c r="F5877" s="780"/>
      <c r="G5877" s="780"/>
      <c r="H5877" s="460">
        <f t="shared" si="365"/>
        <v>0</v>
      </c>
      <c r="I5877" s="460">
        <f t="shared" si="366"/>
        <v>0</v>
      </c>
      <c r="J5877" s="460">
        <f t="shared" si="364"/>
        <v>0</v>
      </c>
      <c r="K5877" s="9"/>
      <c r="P5877" s="2"/>
      <c r="Q5877" s="27"/>
      <c r="R5877" s="2"/>
      <c r="S5877" s="2"/>
      <c r="T5877" s="2"/>
      <c r="U5877" s="2"/>
      <c r="V5877" s="2"/>
      <c r="W5877" s="2"/>
    </row>
    <row r="5878" spans="2:23" ht="15" customHeight="1" x14ac:dyDescent="0.35">
      <c r="B5878" s="349"/>
      <c r="C5878" s="715" t="str">
        <f t="shared" si="367"/>
        <v/>
      </c>
      <c r="D5878" s="458">
        <f>IF(ISNUMBER(Summary!$D$17), DATE(Summary!$D$17, 1, 1) + INT((ROW(B5840)-1)/24), DATE(2024, 1, 1) + INT((ROW(B5840)-1)/24))</f>
        <v>45535</v>
      </c>
      <c r="E5878" s="459">
        <v>0.29166666666666669</v>
      </c>
      <c r="F5878" s="780"/>
      <c r="G5878" s="780"/>
      <c r="H5878" s="460">
        <f t="shared" si="365"/>
        <v>0</v>
      </c>
      <c r="I5878" s="460">
        <f t="shared" si="366"/>
        <v>0</v>
      </c>
      <c r="J5878" s="460">
        <f t="shared" si="364"/>
        <v>0</v>
      </c>
      <c r="K5878" s="9"/>
      <c r="P5878" s="2"/>
      <c r="Q5878" s="27"/>
      <c r="R5878" s="2"/>
      <c r="S5878" s="2"/>
      <c r="T5878" s="2"/>
      <c r="U5878" s="2"/>
      <c r="V5878" s="2"/>
      <c r="W5878" s="2"/>
    </row>
    <row r="5879" spans="2:23" ht="15" customHeight="1" x14ac:dyDescent="0.35">
      <c r="B5879" s="349"/>
      <c r="C5879" s="715" t="str">
        <f t="shared" si="367"/>
        <v/>
      </c>
      <c r="D5879" s="458">
        <f>IF(ISNUMBER(Summary!$D$17), DATE(Summary!$D$17, 1, 1) + INT((ROW(B5841)-1)/24), DATE(2024, 1, 1) + INT((ROW(B5841)-1)/24))</f>
        <v>45535</v>
      </c>
      <c r="E5879" s="459">
        <v>0.33333333333333337</v>
      </c>
      <c r="F5879" s="780"/>
      <c r="G5879" s="780"/>
      <c r="H5879" s="460">
        <f t="shared" si="365"/>
        <v>0</v>
      </c>
      <c r="I5879" s="460">
        <f t="shared" si="366"/>
        <v>0</v>
      </c>
      <c r="J5879" s="460">
        <f t="shared" si="364"/>
        <v>0</v>
      </c>
      <c r="K5879" s="9"/>
      <c r="P5879" s="2"/>
      <c r="Q5879" s="27"/>
      <c r="R5879" s="2"/>
      <c r="S5879" s="2"/>
      <c r="T5879" s="2"/>
      <c r="U5879" s="2"/>
      <c r="V5879" s="2"/>
      <c r="W5879" s="2"/>
    </row>
    <row r="5880" spans="2:23" ht="15" customHeight="1" x14ac:dyDescent="0.35">
      <c r="B5880" s="349"/>
      <c r="C5880" s="715" t="str">
        <f t="shared" si="367"/>
        <v/>
      </c>
      <c r="D5880" s="458">
        <f>IF(ISNUMBER(Summary!$D$17), DATE(Summary!$D$17, 1, 1) + INT((ROW(B5842)-1)/24), DATE(2024, 1, 1) + INT((ROW(B5842)-1)/24))</f>
        <v>45535</v>
      </c>
      <c r="E5880" s="459">
        <v>0.375</v>
      </c>
      <c r="F5880" s="780"/>
      <c r="G5880" s="780"/>
      <c r="H5880" s="460">
        <f t="shared" si="365"/>
        <v>0</v>
      </c>
      <c r="I5880" s="460">
        <f t="shared" si="366"/>
        <v>0</v>
      </c>
      <c r="J5880" s="460">
        <f t="shared" si="364"/>
        <v>0</v>
      </c>
      <c r="K5880" s="9"/>
      <c r="P5880" s="2"/>
      <c r="Q5880" s="27"/>
      <c r="R5880" s="2"/>
      <c r="S5880" s="2"/>
      <c r="T5880" s="2"/>
      <c r="U5880" s="2"/>
      <c r="V5880" s="2"/>
      <c r="W5880" s="2"/>
    </row>
    <row r="5881" spans="2:23" ht="15" customHeight="1" x14ac:dyDescent="0.35">
      <c r="B5881" s="349"/>
      <c r="C5881" s="715" t="str">
        <f t="shared" si="367"/>
        <v/>
      </c>
      <c r="D5881" s="458">
        <f>IF(ISNUMBER(Summary!$D$17), DATE(Summary!$D$17, 1, 1) + INT((ROW(B5843)-1)/24), DATE(2024, 1, 1) + INT((ROW(B5843)-1)/24))</f>
        <v>45535</v>
      </c>
      <c r="E5881" s="459">
        <v>0.41666666666666669</v>
      </c>
      <c r="F5881" s="780"/>
      <c r="G5881" s="780"/>
      <c r="H5881" s="460">
        <f t="shared" si="365"/>
        <v>0</v>
      </c>
      <c r="I5881" s="460">
        <f t="shared" si="366"/>
        <v>0</v>
      </c>
      <c r="J5881" s="460">
        <f t="shared" si="364"/>
        <v>0</v>
      </c>
      <c r="K5881" s="9"/>
      <c r="P5881" s="2"/>
      <c r="Q5881" s="27"/>
      <c r="R5881" s="2"/>
      <c r="S5881" s="2"/>
      <c r="T5881" s="2"/>
      <c r="U5881" s="2"/>
      <c r="V5881" s="2"/>
      <c r="W5881" s="2"/>
    </row>
    <row r="5882" spans="2:23" ht="15" customHeight="1" x14ac:dyDescent="0.35">
      <c r="B5882" s="349"/>
      <c r="C5882" s="715" t="str">
        <f t="shared" si="367"/>
        <v/>
      </c>
      <c r="D5882" s="458">
        <f>IF(ISNUMBER(Summary!$D$17), DATE(Summary!$D$17, 1, 1) + INT((ROW(B5844)-1)/24), DATE(2024, 1, 1) + INT((ROW(B5844)-1)/24))</f>
        <v>45535</v>
      </c>
      <c r="E5882" s="459">
        <v>0.45833333333333337</v>
      </c>
      <c r="F5882" s="780"/>
      <c r="G5882" s="780"/>
      <c r="H5882" s="460">
        <f t="shared" si="365"/>
        <v>0</v>
      </c>
      <c r="I5882" s="460">
        <f t="shared" si="366"/>
        <v>0</v>
      </c>
      <c r="J5882" s="460">
        <f t="shared" si="364"/>
        <v>0</v>
      </c>
      <c r="K5882" s="9"/>
      <c r="P5882" s="2"/>
      <c r="Q5882" s="27"/>
      <c r="R5882" s="2"/>
      <c r="S5882" s="2"/>
      <c r="T5882" s="2"/>
      <c r="U5882" s="2"/>
      <c r="V5882" s="2"/>
      <c r="W5882" s="2"/>
    </row>
    <row r="5883" spans="2:23" ht="15" customHeight="1" x14ac:dyDescent="0.35">
      <c r="B5883" s="349"/>
      <c r="C5883" s="715" t="str">
        <f t="shared" si="367"/>
        <v/>
      </c>
      <c r="D5883" s="458">
        <f>IF(ISNUMBER(Summary!$D$17), DATE(Summary!$D$17, 1, 1) + INT((ROW(B5845)-1)/24), DATE(2024, 1, 1) + INT((ROW(B5845)-1)/24))</f>
        <v>45535</v>
      </c>
      <c r="E5883" s="459">
        <v>0.50000000000000011</v>
      </c>
      <c r="F5883" s="780"/>
      <c r="G5883" s="780"/>
      <c r="H5883" s="460">
        <f t="shared" si="365"/>
        <v>0</v>
      </c>
      <c r="I5883" s="460">
        <f t="shared" si="366"/>
        <v>0</v>
      </c>
      <c r="J5883" s="460">
        <f t="shared" si="364"/>
        <v>0</v>
      </c>
      <c r="K5883" s="9"/>
      <c r="P5883" s="2"/>
      <c r="Q5883" s="27"/>
      <c r="R5883" s="2"/>
      <c r="S5883" s="2"/>
      <c r="T5883" s="2"/>
      <c r="U5883" s="2"/>
      <c r="V5883" s="2"/>
      <c r="W5883" s="2"/>
    </row>
    <row r="5884" spans="2:23" ht="15" customHeight="1" x14ac:dyDescent="0.35">
      <c r="B5884" s="349"/>
      <c r="C5884" s="715" t="str">
        <f t="shared" si="367"/>
        <v/>
      </c>
      <c r="D5884" s="458">
        <f>IF(ISNUMBER(Summary!$D$17), DATE(Summary!$D$17, 1, 1) + INT((ROW(B5846)-1)/24), DATE(2024, 1, 1) + INT((ROW(B5846)-1)/24))</f>
        <v>45535</v>
      </c>
      <c r="E5884" s="459">
        <v>0.54166666666666674</v>
      </c>
      <c r="F5884" s="780"/>
      <c r="G5884" s="780"/>
      <c r="H5884" s="460">
        <f t="shared" si="365"/>
        <v>0</v>
      </c>
      <c r="I5884" s="460">
        <f t="shared" si="366"/>
        <v>0</v>
      </c>
      <c r="J5884" s="460">
        <f t="shared" si="364"/>
        <v>0</v>
      </c>
      <c r="K5884" s="9"/>
      <c r="P5884" s="2"/>
      <c r="Q5884" s="27"/>
      <c r="R5884" s="2"/>
      <c r="S5884" s="2"/>
      <c r="T5884" s="2"/>
      <c r="U5884" s="2"/>
      <c r="V5884" s="2"/>
      <c r="W5884" s="2"/>
    </row>
    <row r="5885" spans="2:23" ht="15" customHeight="1" x14ac:dyDescent="0.35">
      <c r="B5885" s="349"/>
      <c r="C5885" s="715" t="str">
        <f t="shared" si="367"/>
        <v/>
      </c>
      <c r="D5885" s="458">
        <f>IF(ISNUMBER(Summary!$D$17), DATE(Summary!$D$17, 1, 1) + INT((ROW(B5847)-1)/24), DATE(2024, 1, 1) + INT((ROW(B5847)-1)/24))</f>
        <v>45535</v>
      </c>
      <c r="E5885" s="459">
        <v>0.58333333333333337</v>
      </c>
      <c r="F5885" s="780"/>
      <c r="G5885" s="780"/>
      <c r="H5885" s="460">
        <f t="shared" si="365"/>
        <v>0</v>
      </c>
      <c r="I5885" s="460">
        <f t="shared" si="366"/>
        <v>0</v>
      </c>
      <c r="J5885" s="460">
        <f t="shared" si="364"/>
        <v>0</v>
      </c>
      <c r="K5885" s="9"/>
      <c r="P5885" s="2"/>
      <c r="Q5885" s="27"/>
      <c r="R5885" s="2"/>
      <c r="S5885" s="2"/>
      <c r="T5885" s="2"/>
      <c r="U5885" s="2"/>
      <c r="V5885" s="2"/>
      <c r="W5885" s="2"/>
    </row>
    <row r="5886" spans="2:23" ht="15" customHeight="1" x14ac:dyDescent="0.35">
      <c r="B5886" s="349"/>
      <c r="C5886" s="715" t="str">
        <f t="shared" si="367"/>
        <v/>
      </c>
      <c r="D5886" s="458">
        <f>IF(ISNUMBER(Summary!$D$17), DATE(Summary!$D$17, 1, 1) + INT((ROW(B5848)-1)/24), DATE(2024, 1, 1) + INT((ROW(B5848)-1)/24))</f>
        <v>45535</v>
      </c>
      <c r="E5886" s="459">
        <v>0.62500000000000011</v>
      </c>
      <c r="F5886" s="780"/>
      <c r="G5886" s="780"/>
      <c r="H5886" s="460">
        <f t="shared" si="365"/>
        <v>0</v>
      </c>
      <c r="I5886" s="460">
        <f t="shared" si="366"/>
        <v>0</v>
      </c>
      <c r="J5886" s="460">
        <f t="shared" si="364"/>
        <v>0</v>
      </c>
      <c r="K5886" s="9"/>
      <c r="P5886" s="2"/>
      <c r="Q5886" s="27"/>
      <c r="R5886" s="2"/>
      <c r="S5886" s="2"/>
      <c r="T5886" s="2"/>
      <c r="U5886" s="2"/>
      <c r="V5886" s="2"/>
      <c r="W5886" s="2"/>
    </row>
    <row r="5887" spans="2:23" ht="15" customHeight="1" x14ac:dyDescent="0.35">
      <c r="B5887" s="349"/>
      <c r="C5887" s="715" t="str">
        <f t="shared" si="367"/>
        <v/>
      </c>
      <c r="D5887" s="458">
        <f>IF(ISNUMBER(Summary!$D$17), DATE(Summary!$D$17, 1, 1) + INT((ROW(B5849)-1)/24), DATE(2024, 1, 1) + INT((ROW(B5849)-1)/24))</f>
        <v>45535</v>
      </c>
      <c r="E5887" s="459">
        <v>0.66666666666666674</v>
      </c>
      <c r="F5887" s="780"/>
      <c r="G5887" s="780"/>
      <c r="H5887" s="460">
        <f t="shared" si="365"/>
        <v>0</v>
      </c>
      <c r="I5887" s="460">
        <f t="shared" si="366"/>
        <v>0</v>
      </c>
      <c r="J5887" s="460">
        <f t="shared" si="364"/>
        <v>0</v>
      </c>
      <c r="K5887" s="9"/>
      <c r="P5887" s="2"/>
      <c r="Q5887" s="27"/>
      <c r="R5887" s="2"/>
      <c r="S5887" s="2"/>
      <c r="T5887" s="2"/>
      <c r="U5887" s="2"/>
      <c r="V5887" s="2"/>
      <c r="W5887" s="2"/>
    </row>
    <row r="5888" spans="2:23" ht="15" customHeight="1" x14ac:dyDescent="0.35">
      <c r="B5888" s="349"/>
      <c r="C5888" s="715" t="str">
        <f t="shared" si="367"/>
        <v/>
      </c>
      <c r="D5888" s="458">
        <f>IF(ISNUMBER(Summary!$D$17), DATE(Summary!$D$17, 1, 1) + INT((ROW(B5850)-1)/24), DATE(2024, 1, 1) + INT((ROW(B5850)-1)/24))</f>
        <v>45535</v>
      </c>
      <c r="E5888" s="459">
        <v>0.70833333333333337</v>
      </c>
      <c r="F5888" s="780"/>
      <c r="G5888" s="780"/>
      <c r="H5888" s="460">
        <f t="shared" si="365"/>
        <v>0</v>
      </c>
      <c r="I5888" s="460">
        <f t="shared" si="366"/>
        <v>0</v>
      </c>
      <c r="J5888" s="460">
        <f t="shared" ref="J5888:J5951" si="368">G5888-H5888</f>
        <v>0</v>
      </c>
      <c r="K5888" s="9"/>
      <c r="P5888" s="2"/>
      <c r="Q5888" s="27"/>
      <c r="R5888" s="2"/>
      <c r="S5888" s="2"/>
      <c r="T5888" s="2"/>
      <c r="U5888" s="2"/>
      <c r="V5888" s="2"/>
      <c r="W5888" s="2"/>
    </row>
    <row r="5889" spans="2:23" ht="15" customHeight="1" x14ac:dyDescent="0.35">
      <c r="B5889" s="349"/>
      <c r="C5889" s="715" t="str">
        <f t="shared" si="367"/>
        <v/>
      </c>
      <c r="D5889" s="458">
        <f>IF(ISNUMBER(Summary!$D$17), DATE(Summary!$D$17, 1, 1) + INT((ROW(B5851)-1)/24), DATE(2024, 1, 1) + INT((ROW(B5851)-1)/24))</f>
        <v>45535</v>
      </c>
      <c r="E5889" s="459">
        <v>0.75000000000000011</v>
      </c>
      <c r="F5889" s="780"/>
      <c r="G5889" s="780"/>
      <c r="H5889" s="460">
        <f t="shared" si="365"/>
        <v>0</v>
      </c>
      <c r="I5889" s="460">
        <f t="shared" si="366"/>
        <v>0</v>
      </c>
      <c r="J5889" s="460">
        <f t="shared" si="368"/>
        <v>0</v>
      </c>
      <c r="K5889" s="9"/>
      <c r="P5889" s="2"/>
      <c r="Q5889" s="27"/>
      <c r="R5889" s="2"/>
      <c r="S5889" s="2"/>
      <c r="T5889" s="2"/>
      <c r="U5889" s="2"/>
      <c r="V5889" s="2"/>
      <c r="W5889" s="2"/>
    </row>
    <row r="5890" spans="2:23" ht="15" customHeight="1" x14ac:dyDescent="0.35">
      <c r="B5890" s="349"/>
      <c r="C5890" s="715" t="str">
        <f t="shared" si="367"/>
        <v/>
      </c>
      <c r="D5890" s="458">
        <f>IF(ISNUMBER(Summary!$D$17), DATE(Summary!$D$17, 1, 1) + INT((ROW(B5852)-1)/24), DATE(2024, 1, 1) + INT((ROW(B5852)-1)/24))</f>
        <v>45535</v>
      </c>
      <c r="E5890" s="459">
        <v>0.79166666666666674</v>
      </c>
      <c r="F5890" s="780"/>
      <c r="G5890" s="780"/>
      <c r="H5890" s="460">
        <f t="shared" si="365"/>
        <v>0</v>
      </c>
      <c r="I5890" s="460">
        <f t="shared" si="366"/>
        <v>0</v>
      </c>
      <c r="J5890" s="460">
        <f t="shared" si="368"/>
        <v>0</v>
      </c>
      <c r="K5890" s="9"/>
      <c r="P5890" s="2"/>
      <c r="Q5890" s="27"/>
      <c r="R5890" s="2"/>
      <c r="S5890" s="2"/>
      <c r="T5890" s="2"/>
      <c r="U5890" s="2"/>
      <c r="V5890" s="2"/>
      <c r="W5890" s="2"/>
    </row>
    <row r="5891" spans="2:23" ht="15" customHeight="1" x14ac:dyDescent="0.35">
      <c r="B5891" s="349"/>
      <c r="C5891" s="715" t="str">
        <f t="shared" si="367"/>
        <v/>
      </c>
      <c r="D5891" s="458">
        <f>IF(ISNUMBER(Summary!$D$17), DATE(Summary!$D$17, 1, 1) + INT((ROW(B5853)-1)/24), DATE(2024, 1, 1) + INT((ROW(B5853)-1)/24))</f>
        <v>45535</v>
      </c>
      <c r="E5891" s="459">
        <v>0.83333333333333337</v>
      </c>
      <c r="F5891" s="780"/>
      <c r="G5891" s="780"/>
      <c r="H5891" s="460">
        <f t="shared" si="365"/>
        <v>0</v>
      </c>
      <c r="I5891" s="460">
        <f t="shared" si="366"/>
        <v>0</v>
      </c>
      <c r="J5891" s="460">
        <f t="shared" si="368"/>
        <v>0</v>
      </c>
      <c r="K5891" s="9"/>
      <c r="P5891" s="2"/>
      <c r="Q5891" s="27"/>
      <c r="R5891" s="2"/>
      <c r="S5891" s="2"/>
      <c r="T5891" s="2"/>
      <c r="U5891" s="2"/>
      <c r="V5891" s="2"/>
      <c r="W5891" s="2"/>
    </row>
    <row r="5892" spans="2:23" ht="15" customHeight="1" x14ac:dyDescent="0.35">
      <c r="B5892" s="349"/>
      <c r="C5892" s="715" t="str">
        <f t="shared" si="367"/>
        <v/>
      </c>
      <c r="D5892" s="458">
        <f>IF(ISNUMBER(Summary!$D$17), DATE(Summary!$D$17, 1, 1) + INT((ROW(B5854)-1)/24), DATE(2024, 1, 1) + INT((ROW(B5854)-1)/24))</f>
        <v>45535</v>
      </c>
      <c r="E5892" s="459">
        <v>0.87500000000000011</v>
      </c>
      <c r="F5892" s="780"/>
      <c r="G5892" s="780"/>
      <c r="H5892" s="460">
        <f t="shared" si="365"/>
        <v>0</v>
      </c>
      <c r="I5892" s="460">
        <f t="shared" si="366"/>
        <v>0</v>
      </c>
      <c r="J5892" s="460">
        <f t="shared" si="368"/>
        <v>0</v>
      </c>
      <c r="K5892" s="9"/>
      <c r="P5892" s="2"/>
      <c r="Q5892" s="27"/>
      <c r="R5892" s="2"/>
      <c r="S5892" s="2"/>
      <c r="T5892" s="2"/>
      <c r="U5892" s="2"/>
      <c r="V5892" s="2"/>
      <c r="W5892" s="2"/>
    </row>
    <row r="5893" spans="2:23" ht="15" customHeight="1" x14ac:dyDescent="0.35">
      <c r="B5893" s="349"/>
      <c r="C5893" s="715" t="str">
        <f t="shared" si="367"/>
        <v/>
      </c>
      <c r="D5893" s="458">
        <f>IF(ISNUMBER(Summary!$D$17), DATE(Summary!$D$17, 1, 1) + INT((ROW(B5855)-1)/24), DATE(2024, 1, 1) + INT((ROW(B5855)-1)/24))</f>
        <v>45535</v>
      </c>
      <c r="E5893" s="459">
        <v>0.91666666666666674</v>
      </c>
      <c r="F5893" s="780"/>
      <c r="G5893" s="780"/>
      <c r="H5893" s="460">
        <f t="shared" si="365"/>
        <v>0</v>
      </c>
      <c r="I5893" s="460">
        <f t="shared" si="366"/>
        <v>0</v>
      </c>
      <c r="J5893" s="460">
        <f t="shared" si="368"/>
        <v>0</v>
      </c>
      <c r="K5893" s="9"/>
      <c r="P5893" s="2"/>
      <c r="Q5893" s="27"/>
      <c r="R5893" s="2"/>
      <c r="S5893" s="2"/>
      <c r="T5893" s="2"/>
      <c r="U5893" s="2"/>
      <c r="V5893" s="2"/>
      <c r="W5893" s="2"/>
    </row>
    <row r="5894" spans="2:23" ht="15" customHeight="1" x14ac:dyDescent="0.35">
      <c r="B5894" s="349"/>
      <c r="C5894" s="715" t="str">
        <f t="shared" si="367"/>
        <v/>
      </c>
      <c r="D5894" s="458">
        <f>IF(ISNUMBER(Summary!$D$17), DATE(Summary!$D$17, 1, 1) + INT((ROW(B5856)-1)/24), DATE(2024, 1, 1) + INT((ROW(B5856)-1)/24))</f>
        <v>45535</v>
      </c>
      <c r="E5894" s="459">
        <v>0.95833333333333337</v>
      </c>
      <c r="F5894" s="780"/>
      <c r="G5894" s="780"/>
      <c r="H5894" s="460">
        <f t="shared" si="365"/>
        <v>0</v>
      </c>
      <c r="I5894" s="460">
        <f t="shared" si="366"/>
        <v>0</v>
      </c>
      <c r="J5894" s="460">
        <f t="shared" si="368"/>
        <v>0</v>
      </c>
      <c r="K5894" s="9"/>
      <c r="P5894" s="2"/>
      <c r="Q5894" s="27"/>
      <c r="R5894" s="2"/>
      <c r="S5894" s="2"/>
      <c r="T5894" s="2"/>
      <c r="U5894" s="2"/>
      <c r="V5894" s="2"/>
      <c r="W5894" s="2"/>
    </row>
    <row r="5895" spans="2:23" ht="15" customHeight="1" x14ac:dyDescent="0.35">
      <c r="B5895" s="457"/>
      <c r="C5895" s="715">
        <f t="shared" si="367"/>
        <v>45536</v>
      </c>
      <c r="D5895" s="458">
        <f>IF(ISNUMBER(Summary!$D$17), DATE(Summary!$D$17, 1, 1) + INT((ROW(B5857)-1)/24), DATE(2024, 1, 1) + INT((ROW(B5857)-1)/24))</f>
        <v>45536</v>
      </c>
      <c r="E5895" s="459">
        <v>3.1225022567582528E-17</v>
      </c>
      <c r="F5895" s="780"/>
      <c r="G5895" s="780"/>
      <c r="H5895" s="460">
        <f t="shared" si="365"/>
        <v>0</v>
      </c>
      <c r="I5895" s="460">
        <f t="shared" si="366"/>
        <v>0</v>
      </c>
      <c r="J5895" s="460">
        <f t="shared" si="368"/>
        <v>0</v>
      </c>
      <c r="K5895" s="9"/>
      <c r="P5895" s="2"/>
      <c r="Q5895" s="27"/>
      <c r="R5895" s="2"/>
      <c r="S5895" s="2"/>
      <c r="T5895" s="2"/>
      <c r="U5895" s="2"/>
      <c r="V5895" s="2"/>
      <c r="W5895" s="2"/>
    </row>
    <row r="5896" spans="2:23" ht="15" customHeight="1" x14ac:dyDescent="0.35">
      <c r="B5896" s="349"/>
      <c r="C5896" s="715" t="str">
        <f t="shared" si="367"/>
        <v/>
      </c>
      <c r="D5896" s="458">
        <f>IF(ISNUMBER(Summary!$D$17), DATE(Summary!$D$17, 1, 1) + INT((ROW(B5858)-1)/24), DATE(2024, 1, 1) + INT((ROW(B5858)-1)/24))</f>
        <v>45536</v>
      </c>
      <c r="E5896" s="459">
        <v>4.1666666666666699E-2</v>
      </c>
      <c r="F5896" s="780"/>
      <c r="G5896" s="780"/>
      <c r="H5896" s="460">
        <f t="shared" si="365"/>
        <v>0</v>
      </c>
      <c r="I5896" s="460">
        <f t="shared" si="366"/>
        <v>0</v>
      </c>
      <c r="J5896" s="460">
        <f t="shared" si="368"/>
        <v>0</v>
      </c>
      <c r="K5896" s="9"/>
      <c r="P5896" s="2"/>
      <c r="Q5896" s="27"/>
      <c r="R5896" s="2"/>
      <c r="S5896" s="2"/>
      <c r="T5896" s="2"/>
      <c r="U5896" s="2"/>
      <c r="V5896" s="2"/>
      <c r="W5896" s="2"/>
    </row>
    <row r="5897" spans="2:23" ht="15" customHeight="1" x14ac:dyDescent="0.35">
      <c r="B5897" s="349"/>
      <c r="C5897" s="715" t="str">
        <f t="shared" si="367"/>
        <v/>
      </c>
      <c r="D5897" s="458">
        <f>IF(ISNUMBER(Summary!$D$17), DATE(Summary!$D$17, 1, 1) + INT((ROW(B5859)-1)/24), DATE(2024, 1, 1) + INT((ROW(B5859)-1)/24))</f>
        <v>45536</v>
      </c>
      <c r="E5897" s="459">
        <v>8.333333333333337E-2</v>
      </c>
      <c r="F5897" s="780"/>
      <c r="G5897" s="780"/>
      <c r="H5897" s="460">
        <f t="shared" si="365"/>
        <v>0</v>
      </c>
      <c r="I5897" s="460">
        <f t="shared" si="366"/>
        <v>0</v>
      </c>
      <c r="J5897" s="460">
        <f t="shared" si="368"/>
        <v>0</v>
      </c>
      <c r="K5897" s="9"/>
      <c r="P5897" s="2"/>
      <c r="Q5897" s="27"/>
      <c r="R5897" s="2"/>
      <c r="S5897" s="2"/>
      <c r="T5897" s="2"/>
      <c r="U5897" s="2"/>
      <c r="V5897" s="2"/>
      <c r="W5897" s="2"/>
    </row>
    <row r="5898" spans="2:23" ht="15" customHeight="1" x14ac:dyDescent="0.35">
      <c r="B5898" s="349"/>
      <c r="C5898" s="715" t="str">
        <f t="shared" si="367"/>
        <v/>
      </c>
      <c r="D5898" s="458">
        <f>IF(ISNUMBER(Summary!$D$17), DATE(Summary!$D$17, 1, 1) + INT((ROW(B5860)-1)/24), DATE(2024, 1, 1) + INT((ROW(B5860)-1)/24))</f>
        <v>45536</v>
      </c>
      <c r="E5898" s="459">
        <v>0.12500000000000006</v>
      </c>
      <c r="F5898" s="780"/>
      <c r="G5898" s="780"/>
      <c r="H5898" s="460">
        <f t="shared" si="365"/>
        <v>0</v>
      </c>
      <c r="I5898" s="460">
        <f t="shared" si="366"/>
        <v>0</v>
      </c>
      <c r="J5898" s="460">
        <f t="shared" si="368"/>
        <v>0</v>
      </c>
      <c r="K5898" s="9"/>
      <c r="P5898" s="2"/>
      <c r="Q5898" s="27"/>
      <c r="R5898" s="2"/>
      <c r="S5898" s="2"/>
      <c r="T5898" s="2"/>
      <c r="U5898" s="2"/>
      <c r="V5898" s="2"/>
      <c r="W5898" s="2"/>
    </row>
    <row r="5899" spans="2:23" ht="15" customHeight="1" x14ac:dyDescent="0.35">
      <c r="B5899" s="349"/>
      <c r="C5899" s="715" t="str">
        <f t="shared" si="367"/>
        <v/>
      </c>
      <c r="D5899" s="458">
        <f>IF(ISNUMBER(Summary!$D$17), DATE(Summary!$D$17, 1, 1) + INT((ROW(B5861)-1)/24), DATE(2024, 1, 1) + INT((ROW(B5861)-1)/24))</f>
        <v>45536</v>
      </c>
      <c r="E5899" s="459">
        <v>0.16666666666666669</v>
      </c>
      <c r="F5899" s="780"/>
      <c r="G5899" s="780"/>
      <c r="H5899" s="460">
        <f t="shared" si="365"/>
        <v>0</v>
      </c>
      <c r="I5899" s="460">
        <f t="shared" si="366"/>
        <v>0</v>
      </c>
      <c r="J5899" s="460">
        <f t="shared" si="368"/>
        <v>0</v>
      </c>
      <c r="K5899" s="9"/>
      <c r="P5899" s="2"/>
      <c r="Q5899" s="27"/>
      <c r="R5899" s="2"/>
      <c r="S5899" s="2"/>
      <c r="T5899" s="2"/>
      <c r="U5899" s="2"/>
      <c r="V5899" s="2"/>
      <c r="W5899" s="2"/>
    </row>
    <row r="5900" spans="2:23" ht="15" customHeight="1" x14ac:dyDescent="0.35">
      <c r="B5900" s="349"/>
      <c r="C5900" s="715" t="str">
        <f t="shared" si="367"/>
        <v/>
      </c>
      <c r="D5900" s="458">
        <f>IF(ISNUMBER(Summary!$D$17), DATE(Summary!$D$17, 1, 1) + INT((ROW(B5862)-1)/24), DATE(2024, 1, 1) + INT((ROW(B5862)-1)/24))</f>
        <v>45536</v>
      </c>
      <c r="E5900" s="459">
        <v>0.20833333333333337</v>
      </c>
      <c r="F5900" s="780"/>
      <c r="G5900" s="780"/>
      <c r="H5900" s="460">
        <f t="shared" si="365"/>
        <v>0</v>
      </c>
      <c r="I5900" s="460">
        <f t="shared" si="366"/>
        <v>0</v>
      </c>
      <c r="J5900" s="460">
        <f t="shared" si="368"/>
        <v>0</v>
      </c>
      <c r="K5900" s="9"/>
      <c r="P5900" s="2"/>
      <c r="Q5900" s="27"/>
      <c r="R5900" s="2"/>
      <c r="S5900" s="2"/>
      <c r="T5900" s="2"/>
      <c r="U5900" s="2"/>
      <c r="V5900" s="2"/>
      <c r="W5900" s="2"/>
    </row>
    <row r="5901" spans="2:23" ht="15" customHeight="1" x14ac:dyDescent="0.35">
      <c r="B5901" s="349"/>
      <c r="C5901" s="715" t="str">
        <f t="shared" si="367"/>
        <v/>
      </c>
      <c r="D5901" s="458">
        <f>IF(ISNUMBER(Summary!$D$17), DATE(Summary!$D$17, 1, 1) + INT((ROW(B5863)-1)/24), DATE(2024, 1, 1) + INT((ROW(B5863)-1)/24))</f>
        <v>45536</v>
      </c>
      <c r="E5901" s="459">
        <v>0.25</v>
      </c>
      <c r="F5901" s="780"/>
      <c r="G5901" s="780"/>
      <c r="H5901" s="460">
        <f t="shared" si="365"/>
        <v>0</v>
      </c>
      <c r="I5901" s="460">
        <f t="shared" si="366"/>
        <v>0</v>
      </c>
      <c r="J5901" s="460">
        <f t="shared" si="368"/>
        <v>0</v>
      </c>
      <c r="K5901" s="9"/>
      <c r="P5901" s="2"/>
      <c r="Q5901" s="27"/>
      <c r="R5901" s="2"/>
      <c r="S5901" s="2"/>
      <c r="T5901" s="2"/>
      <c r="U5901" s="2"/>
      <c r="V5901" s="2"/>
      <c r="W5901" s="2"/>
    </row>
    <row r="5902" spans="2:23" ht="15" customHeight="1" x14ac:dyDescent="0.35">
      <c r="B5902" s="349"/>
      <c r="C5902" s="715" t="str">
        <f t="shared" si="367"/>
        <v/>
      </c>
      <c r="D5902" s="458">
        <f>IF(ISNUMBER(Summary!$D$17), DATE(Summary!$D$17, 1, 1) + INT((ROW(B5864)-1)/24), DATE(2024, 1, 1) + INT((ROW(B5864)-1)/24))</f>
        <v>45536</v>
      </c>
      <c r="E5902" s="459">
        <v>0.29166666666666669</v>
      </c>
      <c r="F5902" s="780"/>
      <c r="G5902" s="780"/>
      <c r="H5902" s="460">
        <f t="shared" si="365"/>
        <v>0</v>
      </c>
      <c r="I5902" s="460">
        <f t="shared" si="366"/>
        <v>0</v>
      </c>
      <c r="J5902" s="460">
        <f t="shared" si="368"/>
        <v>0</v>
      </c>
      <c r="K5902" s="9"/>
      <c r="P5902" s="2"/>
      <c r="Q5902" s="27"/>
      <c r="R5902" s="2"/>
      <c r="S5902" s="2"/>
      <c r="T5902" s="2"/>
      <c r="U5902" s="2"/>
      <c r="V5902" s="2"/>
      <c r="W5902" s="2"/>
    </row>
    <row r="5903" spans="2:23" ht="15" customHeight="1" x14ac:dyDescent="0.35">
      <c r="B5903" s="349"/>
      <c r="C5903" s="715" t="str">
        <f t="shared" si="367"/>
        <v/>
      </c>
      <c r="D5903" s="458">
        <f>IF(ISNUMBER(Summary!$D$17), DATE(Summary!$D$17, 1, 1) + INT((ROW(B5865)-1)/24), DATE(2024, 1, 1) + INT((ROW(B5865)-1)/24))</f>
        <v>45536</v>
      </c>
      <c r="E5903" s="459">
        <v>0.33333333333333337</v>
      </c>
      <c r="F5903" s="780"/>
      <c r="G5903" s="780"/>
      <c r="H5903" s="460">
        <f t="shared" si="365"/>
        <v>0</v>
      </c>
      <c r="I5903" s="460">
        <f t="shared" si="366"/>
        <v>0</v>
      </c>
      <c r="J5903" s="460">
        <f t="shared" si="368"/>
        <v>0</v>
      </c>
      <c r="K5903" s="9"/>
      <c r="P5903" s="2"/>
      <c r="Q5903" s="27"/>
      <c r="R5903" s="2"/>
      <c r="S5903" s="2"/>
      <c r="T5903" s="2"/>
      <c r="U5903" s="2"/>
      <c r="V5903" s="2"/>
      <c r="W5903" s="2"/>
    </row>
    <row r="5904" spans="2:23" ht="15" customHeight="1" x14ac:dyDescent="0.35">
      <c r="B5904" s="349"/>
      <c r="C5904" s="715" t="str">
        <f t="shared" si="367"/>
        <v/>
      </c>
      <c r="D5904" s="458">
        <f>IF(ISNUMBER(Summary!$D$17), DATE(Summary!$D$17, 1, 1) + INT((ROW(B5866)-1)/24), DATE(2024, 1, 1) + INT((ROW(B5866)-1)/24))</f>
        <v>45536</v>
      </c>
      <c r="E5904" s="459">
        <v>0.375</v>
      </c>
      <c r="F5904" s="780"/>
      <c r="G5904" s="780"/>
      <c r="H5904" s="460">
        <f t="shared" si="365"/>
        <v>0</v>
      </c>
      <c r="I5904" s="460">
        <f t="shared" si="366"/>
        <v>0</v>
      </c>
      <c r="J5904" s="460">
        <f t="shared" si="368"/>
        <v>0</v>
      </c>
      <c r="K5904" s="9"/>
      <c r="P5904" s="2"/>
      <c r="Q5904" s="27"/>
      <c r="R5904" s="2"/>
      <c r="S5904" s="2"/>
      <c r="T5904" s="2"/>
      <c r="U5904" s="2"/>
      <c r="V5904" s="2"/>
      <c r="W5904" s="2"/>
    </row>
    <row r="5905" spans="2:23" ht="15" customHeight="1" x14ac:dyDescent="0.35">
      <c r="B5905" s="349"/>
      <c r="C5905" s="715" t="str">
        <f t="shared" si="367"/>
        <v/>
      </c>
      <c r="D5905" s="458">
        <f>IF(ISNUMBER(Summary!$D$17), DATE(Summary!$D$17, 1, 1) + INT((ROW(B5867)-1)/24), DATE(2024, 1, 1) + INT((ROW(B5867)-1)/24))</f>
        <v>45536</v>
      </c>
      <c r="E5905" s="459">
        <v>0.41666666666666669</v>
      </c>
      <c r="F5905" s="780"/>
      <c r="G5905" s="780"/>
      <c r="H5905" s="460">
        <f t="shared" si="365"/>
        <v>0</v>
      </c>
      <c r="I5905" s="460">
        <f t="shared" si="366"/>
        <v>0</v>
      </c>
      <c r="J5905" s="460">
        <f t="shared" si="368"/>
        <v>0</v>
      </c>
      <c r="K5905" s="9"/>
      <c r="P5905" s="2"/>
      <c r="Q5905" s="27"/>
      <c r="R5905" s="2"/>
      <c r="S5905" s="2"/>
      <c r="T5905" s="2"/>
      <c r="U5905" s="2"/>
      <c r="V5905" s="2"/>
      <c r="W5905" s="2"/>
    </row>
    <row r="5906" spans="2:23" ht="15" customHeight="1" x14ac:dyDescent="0.35">
      <c r="B5906" s="349"/>
      <c r="C5906" s="715" t="str">
        <f t="shared" si="367"/>
        <v/>
      </c>
      <c r="D5906" s="458">
        <f>IF(ISNUMBER(Summary!$D$17), DATE(Summary!$D$17, 1, 1) + INT((ROW(B5868)-1)/24), DATE(2024, 1, 1) + INT((ROW(B5868)-1)/24))</f>
        <v>45536</v>
      </c>
      <c r="E5906" s="459">
        <v>0.45833333333333337</v>
      </c>
      <c r="F5906" s="780"/>
      <c r="G5906" s="780"/>
      <c r="H5906" s="460">
        <f t="shared" si="365"/>
        <v>0</v>
      </c>
      <c r="I5906" s="460">
        <f t="shared" si="366"/>
        <v>0</v>
      </c>
      <c r="J5906" s="460">
        <f t="shared" si="368"/>
        <v>0</v>
      </c>
      <c r="K5906" s="9"/>
      <c r="P5906" s="2"/>
      <c r="Q5906" s="27"/>
      <c r="R5906" s="2"/>
      <c r="S5906" s="2"/>
      <c r="T5906" s="2"/>
      <c r="U5906" s="2"/>
      <c r="V5906" s="2"/>
      <c r="W5906" s="2"/>
    </row>
    <row r="5907" spans="2:23" ht="15" customHeight="1" x14ac:dyDescent="0.35">
      <c r="B5907" s="349"/>
      <c r="C5907" s="715" t="str">
        <f t="shared" si="367"/>
        <v/>
      </c>
      <c r="D5907" s="458">
        <f>IF(ISNUMBER(Summary!$D$17), DATE(Summary!$D$17, 1, 1) + INT((ROW(B5869)-1)/24), DATE(2024, 1, 1) + INT((ROW(B5869)-1)/24))</f>
        <v>45536</v>
      </c>
      <c r="E5907" s="459">
        <v>0.50000000000000011</v>
      </c>
      <c r="F5907" s="780"/>
      <c r="G5907" s="780"/>
      <c r="H5907" s="460">
        <f t="shared" si="365"/>
        <v>0</v>
      </c>
      <c r="I5907" s="460">
        <f t="shared" si="366"/>
        <v>0</v>
      </c>
      <c r="J5907" s="460">
        <f t="shared" si="368"/>
        <v>0</v>
      </c>
      <c r="K5907" s="9"/>
      <c r="P5907" s="2"/>
      <c r="Q5907" s="27"/>
      <c r="R5907" s="2"/>
      <c r="S5907" s="2"/>
      <c r="T5907" s="2"/>
      <c r="U5907" s="2"/>
      <c r="V5907" s="2"/>
      <c r="W5907" s="2"/>
    </row>
    <row r="5908" spans="2:23" ht="15" customHeight="1" x14ac:dyDescent="0.35">
      <c r="B5908" s="349"/>
      <c r="C5908" s="715" t="str">
        <f t="shared" si="367"/>
        <v/>
      </c>
      <c r="D5908" s="458">
        <f>IF(ISNUMBER(Summary!$D$17), DATE(Summary!$D$17, 1, 1) + INT((ROW(B5870)-1)/24), DATE(2024, 1, 1) + INT((ROW(B5870)-1)/24))</f>
        <v>45536</v>
      </c>
      <c r="E5908" s="459">
        <v>0.54166666666666674</v>
      </c>
      <c r="F5908" s="780"/>
      <c r="G5908" s="780"/>
      <c r="H5908" s="460">
        <f t="shared" si="365"/>
        <v>0</v>
      </c>
      <c r="I5908" s="460">
        <f t="shared" si="366"/>
        <v>0</v>
      </c>
      <c r="J5908" s="460">
        <f t="shared" si="368"/>
        <v>0</v>
      </c>
      <c r="K5908" s="9"/>
      <c r="P5908" s="2"/>
      <c r="Q5908" s="27"/>
      <c r="R5908" s="2"/>
      <c r="S5908" s="2"/>
      <c r="T5908" s="2"/>
      <c r="U5908" s="2"/>
      <c r="V5908" s="2"/>
      <c r="W5908" s="2"/>
    </row>
    <row r="5909" spans="2:23" ht="15" customHeight="1" x14ac:dyDescent="0.35">
      <c r="B5909" s="349"/>
      <c r="C5909" s="715" t="str">
        <f t="shared" si="367"/>
        <v/>
      </c>
      <c r="D5909" s="458">
        <f>IF(ISNUMBER(Summary!$D$17), DATE(Summary!$D$17, 1, 1) + INT((ROW(B5871)-1)/24), DATE(2024, 1, 1) + INT((ROW(B5871)-1)/24))</f>
        <v>45536</v>
      </c>
      <c r="E5909" s="459">
        <v>0.58333333333333337</v>
      </c>
      <c r="F5909" s="780"/>
      <c r="G5909" s="780"/>
      <c r="H5909" s="460">
        <f t="shared" si="365"/>
        <v>0</v>
      </c>
      <c r="I5909" s="460">
        <f t="shared" si="366"/>
        <v>0</v>
      </c>
      <c r="J5909" s="460">
        <f t="shared" si="368"/>
        <v>0</v>
      </c>
      <c r="K5909" s="9"/>
      <c r="P5909" s="2"/>
      <c r="Q5909" s="27"/>
      <c r="R5909" s="2"/>
      <c r="S5909" s="2"/>
      <c r="T5909" s="2"/>
      <c r="U5909" s="2"/>
      <c r="V5909" s="2"/>
      <c r="W5909" s="2"/>
    </row>
    <row r="5910" spans="2:23" ht="15" customHeight="1" x14ac:dyDescent="0.35">
      <c r="B5910" s="349"/>
      <c r="C5910" s="715" t="str">
        <f t="shared" si="367"/>
        <v/>
      </c>
      <c r="D5910" s="458">
        <f>IF(ISNUMBER(Summary!$D$17), DATE(Summary!$D$17, 1, 1) + INT((ROW(B5872)-1)/24), DATE(2024, 1, 1) + INT((ROW(B5872)-1)/24))</f>
        <v>45536</v>
      </c>
      <c r="E5910" s="459">
        <v>0.62500000000000011</v>
      </c>
      <c r="F5910" s="780"/>
      <c r="G5910" s="780"/>
      <c r="H5910" s="460">
        <f t="shared" si="365"/>
        <v>0</v>
      </c>
      <c r="I5910" s="460">
        <f t="shared" si="366"/>
        <v>0</v>
      </c>
      <c r="J5910" s="460">
        <f t="shared" si="368"/>
        <v>0</v>
      </c>
      <c r="K5910" s="9"/>
      <c r="P5910" s="2"/>
      <c r="Q5910" s="27"/>
      <c r="R5910" s="2"/>
      <c r="S5910" s="2"/>
      <c r="T5910" s="2"/>
      <c r="U5910" s="2"/>
      <c r="V5910" s="2"/>
      <c r="W5910" s="2"/>
    </row>
    <row r="5911" spans="2:23" ht="15" customHeight="1" x14ac:dyDescent="0.35">
      <c r="B5911" s="349"/>
      <c r="C5911" s="715" t="str">
        <f t="shared" si="367"/>
        <v/>
      </c>
      <c r="D5911" s="458">
        <f>IF(ISNUMBER(Summary!$D$17), DATE(Summary!$D$17, 1, 1) + INT((ROW(B5873)-1)/24), DATE(2024, 1, 1) + INT((ROW(B5873)-1)/24))</f>
        <v>45536</v>
      </c>
      <c r="E5911" s="459">
        <v>0.66666666666666674</v>
      </c>
      <c r="F5911" s="780"/>
      <c r="G5911" s="780"/>
      <c r="H5911" s="460">
        <f t="shared" si="365"/>
        <v>0</v>
      </c>
      <c r="I5911" s="460">
        <f t="shared" si="366"/>
        <v>0</v>
      </c>
      <c r="J5911" s="460">
        <f t="shared" si="368"/>
        <v>0</v>
      </c>
      <c r="K5911" s="9"/>
      <c r="P5911" s="2"/>
      <c r="Q5911" s="27"/>
      <c r="R5911" s="2"/>
      <c r="S5911" s="2"/>
      <c r="T5911" s="2"/>
      <c r="U5911" s="2"/>
      <c r="V5911" s="2"/>
      <c r="W5911" s="2"/>
    </row>
    <row r="5912" spans="2:23" ht="15" customHeight="1" x14ac:dyDescent="0.35">
      <c r="B5912" s="349"/>
      <c r="C5912" s="715" t="str">
        <f t="shared" si="367"/>
        <v/>
      </c>
      <c r="D5912" s="458">
        <f>IF(ISNUMBER(Summary!$D$17), DATE(Summary!$D$17, 1, 1) + INT((ROW(B5874)-1)/24), DATE(2024, 1, 1) + INT((ROW(B5874)-1)/24))</f>
        <v>45536</v>
      </c>
      <c r="E5912" s="459">
        <v>0.70833333333333337</v>
      </c>
      <c r="F5912" s="780"/>
      <c r="G5912" s="780"/>
      <c r="H5912" s="460">
        <f t="shared" si="365"/>
        <v>0</v>
      </c>
      <c r="I5912" s="460">
        <f t="shared" si="366"/>
        <v>0</v>
      </c>
      <c r="J5912" s="460">
        <f t="shared" si="368"/>
        <v>0</v>
      </c>
      <c r="K5912" s="9"/>
      <c r="P5912" s="2"/>
      <c r="Q5912" s="27"/>
      <c r="R5912" s="2"/>
      <c r="S5912" s="2"/>
      <c r="T5912" s="2"/>
      <c r="U5912" s="2"/>
      <c r="V5912" s="2"/>
      <c r="W5912" s="2"/>
    </row>
    <row r="5913" spans="2:23" ht="15" customHeight="1" x14ac:dyDescent="0.35">
      <c r="B5913" s="349"/>
      <c r="C5913" s="715" t="str">
        <f t="shared" si="367"/>
        <v/>
      </c>
      <c r="D5913" s="458">
        <f>IF(ISNUMBER(Summary!$D$17), DATE(Summary!$D$17, 1, 1) + INT((ROW(B5875)-1)/24), DATE(2024, 1, 1) + INT((ROW(B5875)-1)/24))</f>
        <v>45536</v>
      </c>
      <c r="E5913" s="459">
        <v>0.75000000000000011</v>
      </c>
      <c r="F5913" s="780"/>
      <c r="G5913" s="780"/>
      <c r="H5913" s="460">
        <f t="shared" si="365"/>
        <v>0</v>
      </c>
      <c r="I5913" s="460">
        <f t="shared" si="366"/>
        <v>0</v>
      </c>
      <c r="J5913" s="460">
        <f t="shared" si="368"/>
        <v>0</v>
      </c>
      <c r="K5913" s="9"/>
      <c r="P5913" s="2"/>
      <c r="Q5913" s="27"/>
      <c r="R5913" s="2"/>
      <c r="S5913" s="2"/>
      <c r="T5913" s="2"/>
      <c r="U5913" s="2"/>
      <c r="V5913" s="2"/>
      <c r="W5913" s="2"/>
    </row>
    <row r="5914" spans="2:23" ht="15" customHeight="1" x14ac:dyDescent="0.35">
      <c r="B5914" s="349"/>
      <c r="C5914" s="715" t="str">
        <f t="shared" si="367"/>
        <v/>
      </c>
      <c r="D5914" s="458">
        <f>IF(ISNUMBER(Summary!$D$17), DATE(Summary!$D$17, 1, 1) + INT((ROW(B5876)-1)/24), DATE(2024, 1, 1) + INT((ROW(B5876)-1)/24))</f>
        <v>45536</v>
      </c>
      <c r="E5914" s="459">
        <v>0.79166666666666674</v>
      </c>
      <c r="F5914" s="780"/>
      <c r="G5914" s="780"/>
      <c r="H5914" s="460">
        <f t="shared" si="365"/>
        <v>0</v>
      </c>
      <c r="I5914" s="460">
        <f t="shared" si="366"/>
        <v>0</v>
      </c>
      <c r="J5914" s="460">
        <f t="shared" si="368"/>
        <v>0</v>
      </c>
      <c r="K5914" s="9"/>
      <c r="P5914" s="2"/>
      <c r="Q5914" s="27"/>
      <c r="R5914" s="2"/>
      <c r="S5914" s="2"/>
      <c r="T5914" s="2"/>
      <c r="U5914" s="2"/>
      <c r="V5914" s="2"/>
      <c r="W5914" s="2"/>
    </row>
    <row r="5915" spans="2:23" ht="15" customHeight="1" x14ac:dyDescent="0.35">
      <c r="B5915" s="349"/>
      <c r="C5915" s="715" t="str">
        <f t="shared" si="367"/>
        <v/>
      </c>
      <c r="D5915" s="458">
        <f>IF(ISNUMBER(Summary!$D$17), DATE(Summary!$D$17, 1, 1) + INT((ROW(B5877)-1)/24), DATE(2024, 1, 1) + INT((ROW(B5877)-1)/24))</f>
        <v>45536</v>
      </c>
      <c r="E5915" s="459">
        <v>0.83333333333333337</v>
      </c>
      <c r="F5915" s="780"/>
      <c r="G5915" s="780"/>
      <c r="H5915" s="460">
        <f t="shared" si="365"/>
        <v>0</v>
      </c>
      <c r="I5915" s="460">
        <f t="shared" si="366"/>
        <v>0</v>
      </c>
      <c r="J5915" s="460">
        <f t="shared" si="368"/>
        <v>0</v>
      </c>
      <c r="K5915" s="9"/>
      <c r="P5915" s="2"/>
      <c r="Q5915" s="27"/>
      <c r="R5915" s="2"/>
      <c r="S5915" s="2"/>
      <c r="T5915" s="2"/>
      <c r="U5915" s="2"/>
      <c r="V5915" s="2"/>
      <c r="W5915" s="2"/>
    </row>
    <row r="5916" spans="2:23" ht="15" customHeight="1" x14ac:dyDescent="0.35">
      <c r="B5916" s="349"/>
      <c r="C5916" s="715" t="str">
        <f t="shared" si="367"/>
        <v/>
      </c>
      <c r="D5916" s="458">
        <f>IF(ISNUMBER(Summary!$D$17), DATE(Summary!$D$17, 1, 1) + INT((ROW(B5878)-1)/24), DATE(2024, 1, 1) + INT((ROW(B5878)-1)/24))</f>
        <v>45536</v>
      </c>
      <c r="E5916" s="459">
        <v>0.87500000000000011</v>
      </c>
      <c r="F5916" s="780"/>
      <c r="G5916" s="780"/>
      <c r="H5916" s="460">
        <f t="shared" si="365"/>
        <v>0</v>
      </c>
      <c r="I5916" s="460">
        <f t="shared" si="366"/>
        <v>0</v>
      </c>
      <c r="J5916" s="460">
        <f t="shared" si="368"/>
        <v>0</v>
      </c>
      <c r="K5916" s="9"/>
      <c r="P5916" s="2"/>
      <c r="Q5916" s="27"/>
      <c r="R5916" s="2"/>
      <c r="S5916" s="2"/>
      <c r="T5916" s="2"/>
      <c r="U5916" s="2"/>
      <c r="V5916" s="2"/>
      <c r="W5916" s="2"/>
    </row>
    <row r="5917" spans="2:23" ht="15" customHeight="1" x14ac:dyDescent="0.35">
      <c r="B5917" s="349"/>
      <c r="C5917" s="715" t="str">
        <f t="shared" si="367"/>
        <v/>
      </c>
      <c r="D5917" s="458">
        <f>IF(ISNUMBER(Summary!$D$17), DATE(Summary!$D$17, 1, 1) + INT((ROW(B5879)-1)/24), DATE(2024, 1, 1) + INT((ROW(B5879)-1)/24))</f>
        <v>45536</v>
      </c>
      <c r="E5917" s="459">
        <v>0.91666666666666674</v>
      </c>
      <c r="F5917" s="780"/>
      <c r="G5917" s="780"/>
      <c r="H5917" s="460">
        <f t="shared" si="365"/>
        <v>0</v>
      </c>
      <c r="I5917" s="460">
        <f t="shared" si="366"/>
        <v>0</v>
      </c>
      <c r="J5917" s="460">
        <f t="shared" si="368"/>
        <v>0</v>
      </c>
      <c r="K5917" s="9"/>
      <c r="P5917" s="2"/>
      <c r="Q5917" s="27"/>
      <c r="R5917" s="2"/>
      <c r="S5917" s="2"/>
      <c r="T5917" s="2"/>
      <c r="U5917" s="2"/>
      <c r="V5917" s="2"/>
      <c r="W5917" s="2"/>
    </row>
    <row r="5918" spans="2:23" ht="15" customHeight="1" x14ac:dyDescent="0.35">
      <c r="B5918" s="349"/>
      <c r="C5918" s="715" t="str">
        <f t="shared" si="367"/>
        <v/>
      </c>
      <c r="D5918" s="458">
        <f>IF(ISNUMBER(Summary!$D$17), DATE(Summary!$D$17, 1, 1) + INT((ROW(B5880)-1)/24), DATE(2024, 1, 1) + INT((ROW(B5880)-1)/24))</f>
        <v>45536</v>
      </c>
      <c r="E5918" s="459">
        <v>0.95833333333333337</v>
      </c>
      <c r="F5918" s="780"/>
      <c r="G5918" s="780"/>
      <c r="H5918" s="460">
        <f t="shared" si="365"/>
        <v>0</v>
      </c>
      <c r="I5918" s="460">
        <f t="shared" si="366"/>
        <v>0</v>
      </c>
      <c r="J5918" s="460">
        <f t="shared" si="368"/>
        <v>0</v>
      </c>
      <c r="K5918" s="9"/>
      <c r="P5918" s="2"/>
      <c r="Q5918" s="27"/>
      <c r="R5918" s="2"/>
      <c r="S5918" s="2"/>
      <c r="T5918" s="2"/>
      <c r="U5918" s="2"/>
      <c r="V5918" s="2"/>
      <c r="W5918" s="2"/>
    </row>
    <row r="5919" spans="2:23" ht="15" customHeight="1" x14ac:dyDescent="0.35">
      <c r="B5919" s="457"/>
      <c r="C5919" s="715">
        <f t="shared" si="367"/>
        <v>45537</v>
      </c>
      <c r="D5919" s="458">
        <f>IF(ISNUMBER(Summary!$D$17), DATE(Summary!$D$17, 1, 1) + INT((ROW(B5881)-1)/24), DATE(2024, 1, 1) + INT((ROW(B5881)-1)/24))</f>
        <v>45537</v>
      </c>
      <c r="E5919" s="459">
        <v>3.1225022567582528E-17</v>
      </c>
      <c r="F5919" s="780"/>
      <c r="G5919" s="780"/>
      <c r="H5919" s="460">
        <f t="shared" si="365"/>
        <v>0</v>
      </c>
      <c r="I5919" s="460">
        <f t="shared" si="366"/>
        <v>0</v>
      </c>
      <c r="J5919" s="460">
        <f t="shared" si="368"/>
        <v>0</v>
      </c>
      <c r="K5919" s="9"/>
      <c r="P5919" s="2"/>
      <c r="Q5919" s="27"/>
      <c r="R5919" s="2"/>
      <c r="S5919" s="2"/>
      <c r="T5919" s="2"/>
      <c r="U5919" s="2"/>
      <c r="V5919" s="2"/>
      <c r="W5919" s="2"/>
    </row>
    <row r="5920" spans="2:23" ht="15" customHeight="1" x14ac:dyDescent="0.35">
      <c r="B5920" s="349"/>
      <c r="C5920" s="715" t="str">
        <f t="shared" si="367"/>
        <v/>
      </c>
      <c r="D5920" s="458">
        <f>IF(ISNUMBER(Summary!$D$17), DATE(Summary!$D$17, 1, 1) + INT((ROW(B5882)-1)/24), DATE(2024, 1, 1) + INT((ROW(B5882)-1)/24))</f>
        <v>45537</v>
      </c>
      <c r="E5920" s="459">
        <v>4.1666666666666699E-2</v>
      </c>
      <c r="F5920" s="780"/>
      <c r="G5920" s="780"/>
      <c r="H5920" s="460">
        <f t="shared" si="365"/>
        <v>0</v>
      </c>
      <c r="I5920" s="460">
        <f t="shared" si="366"/>
        <v>0</v>
      </c>
      <c r="J5920" s="460">
        <f t="shared" si="368"/>
        <v>0</v>
      </c>
      <c r="K5920" s="9"/>
      <c r="P5920" s="2"/>
      <c r="Q5920" s="27"/>
      <c r="R5920" s="2"/>
      <c r="S5920" s="2"/>
      <c r="T5920" s="2"/>
      <c r="U5920" s="2"/>
      <c r="V5920" s="2"/>
      <c r="W5920" s="2"/>
    </row>
    <row r="5921" spans="2:23" ht="15" customHeight="1" x14ac:dyDescent="0.35">
      <c r="B5921" s="349"/>
      <c r="C5921" s="715" t="str">
        <f t="shared" si="367"/>
        <v/>
      </c>
      <c r="D5921" s="458">
        <f>IF(ISNUMBER(Summary!$D$17), DATE(Summary!$D$17, 1, 1) + INT((ROW(B5883)-1)/24), DATE(2024, 1, 1) + INT((ROW(B5883)-1)/24))</f>
        <v>45537</v>
      </c>
      <c r="E5921" s="459">
        <v>8.333333333333337E-2</v>
      </c>
      <c r="F5921" s="780"/>
      <c r="G5921" s="780"/>
      <c r="H5921" s="460">
        <f t="shared" si="365"/>
        <v>0</v>
      </c>
      <c r="I5921" s="460">
        <f t="shared" si="366"/>
        <v>0</v>
      </c>
      <c r="J5921" s="460">
        <f t="shared" si="368"/>
        <v>0</v>
      </c>
      <c r="K5921" s="9"/>
      <c r="P5921" s="2"/>
      <c r="Q5921" s="27"/>
      <c r="R5921" s="2"/>
      <c r="S5921" s="2"/>
      <c r="T5921" s="2"/>
      <c r="U5921" s="2"/>
      <c r="V5921" s="2"/>
      <c r="W5921" s="2"/>
    </row>
    <row r="5922" spans="2:23" ht="15" customHeight="1" x14ac:dyDescent="0.35">
      <c r="B5922" s="349"/>
      <c r="C5922" s="715" t="str">
        <f t="shared" si="367"/>
        <v/>
      </c>
      <c r="D5922" s="458">
        <f>IF(ISNUMBER(Summary!$D$17), DATE(Summary!$D$17, 1, 1) + INT((ROW(B5884)-1)/24), DATE(2024, 1, 1) + INT((ROW(B5884)-1)/24))</f>
        <v>45537</v>
      </c>
      <c r="E5922" s="459">
        <v>0.12500000000000006</v>
      </c>
      <c r="F5922" s="780"/>
      <c r="G5922" s="780"/>
      <c r="H5922" s="460">
        <f t="shared" si="365"/>
        <v>0</v>
      </c>
      <c r="I5922" s="460">
        <f t="shared" si="366"/>
        <v>0</v>
      </c>
      <c r="J5922" s="460">
        <f t="shared" si="368"/>
        <v>0</v>
      </c>
      <c r="K5922" s="9"/>
      <c r="P5922" s="2"/>
      <c r="Q5922" s="27"/>
      <c r="R5922" s="2"/>
      <c r="S5922" s="2"/>
      <c r="T5922" s="2"/>
      <c r="U5922" s="2"/>
      <c r="V5922" s="2"/>
      <c r="W5922" s="2"/>
    </row>
    <row r="5923" spans="2:23" ht="15" customHeight="1" x14ac:dyDescent="0.35">
      <c r="B5923" s="349"/>
      <c r="C5923" s="715" t="str">
        <f t="shared" si="367"/>
        <v/>
      </c>
      <c r="D5923" s="458">
        <f>IF(ISNUMBER(Summary!$D$17), DATE(Summary!$D$17, 1, 1) + INT((ROW(B5885)-1)/24), DATE(2024, 1, 1) + INT((ROW(B5885)-1)/24))</f>
        <v>45537</v>
      </c>
      <c r="E5923" s="459">
        <v>0.16666666666666669</v>
      </c>
      <c r="F5923" s="780"/>
      <c r="G5923" s="780"/>
      <c r="H5923" s="460">
        <f t="shared" si="365"/>
        <v>0</v>
      </c>
      <c r="I5923" s="460">
        <f t="shared" si="366"/>
        <v>0</v>
      </c>
      <c r="J5923" s="460">
        <f t="shared" si="368"/>
        <v>0</v>
      </c>
      <c r="K5923" s="9"/>
      <c r="P5923" s="2"/>
      <c r="Q5923" s="27"/>
      <c r="R5923" s="2"/>
      <c r="S5923" s="2"/>
      <c r="T5923" s="2"/>
      <c r="U5923" s="2"/>
      <c r="V5923" s="2"/>
      <c r="W5923" s="2"/>
    </row>
    <row r="5924" spans="2:23" ht="15" customHeight="1" x14ac:dyDescent="0.35">
      <c r="B5924" s="349"/>
      <c r="C5924" s="715" t="str">
        <f t="shared" si="367"/>
        <v/>
      </c>
      <c r="D5924" s="458">
        <f>IF(ISNUMBER(Summary!$D$17), DATE(Summary!$D$17, 1, 1) + INT((ROW(B5886)-1)/24), DATE(2024, 1, 1) + INT((ROW(B5886)-1)/24))</f>
        <v>45537</v>
      </c>
      <c r="E5924" s="459">
        <v>0.20833333333333337</v>
      </c>
      <c r="F5924" s="780"/>
      <c r="G5924" s="780"/>
      <c r="H5924" s="460">
        <f t="shared" si="365"/>
        <v>0</v>
      </c>
      <c r="I5924" s="460">
        <f t="shared" si="366"/>
        <v>0</v>
      </c>
      <c r="J5924" s="460">
        <f t="shared" si="368"/>
        <v>0</v>
      </c>
      <c r="K5924" s="9"/>
      <c r="P5924" s="2"/>
      <c r="Q5924" s="27"/>
      <c r="R5924" s="2"/>
      <c r="S5924" s="2"/>
      <c r="T5924" s="2"/>
      <c r="U5924" s="2"/>
      <c r="V5924" s="2"/>
      <c r="W5924" s="2"/>
    </row>
    <row r="5925" spans="2:23" ht="15" customHeight="1" x14ac:dyDescent="0.35">
      <c r="B5925" s="349"/>
      <c r="C5925" s="715" t="str">
        <f t="shared" si="367"/>
        <v/>
      </c>
      <c r="D5925" s="458">
        <f>IF(ISNUMBER(Summary!$D$17), DATE(Summary!$D$17, 1, 1) + INT((ROW(B5887)-1)/24), DATE(2024, 1, 1) + INT((ROW(B5887)-1)/24))</f>
        <v>45537</v>
      </c>
      <c r="E5925" s="459">
        <v>0.25</v>
      </c>
      <c r="F5925" s="780"/>
      <c r="G5925" s="780"/>
      <c r="H5925" s="460">
        <f t="shared" si="365"/>
        <v>0</v>
      </c>
      <c r="I5925" s="460">
        <f t="shared" si="366"/>
        <v>0</v>
      </c>
      <c r="J5925" s="460">
        <f t="shared" si="368"/>
        <v>0</v>
      </c>
      <c r="K5925" s="9"/>
      <c r="P5925" s="2"/>
      <c r="Q5925" s="27"/>
      <c r="R5925" s="2"/>
      <c r="S5925" s="2"/>
      <c r="T5925" s="2"/>
      <c r="U5925" s="2"/>
      <c r="V5925" s="2"/>
      <c r="W5925" s="2"/>
    </row>
    <row r="5926" spans="2:23" ht="15" customHeight="1" x14ac:dyDescent="0.35">
      <c r="B5926" s="349"/>
      <c r="C5926" s="715" t="str">
        <f t="shared" si="367"/>
        <v/>
      </c>
      <c r="D5926" s="458">
        <f>IF(ISNUMBER(Summary!$D$17), DATE(Summary!$D$17, 1, 1) + INT((ROW(B5888)-1)/24), DATE(2024, 1, 1) + INT((ROW(B5888)-1)/24))</f>
        <v>45537</v>
      </c>
      <c r="E5926" s="459">
        <v>0.29166666666666669</v>
      </c>
      <c r="F5926" s="780"/>
      <c r="G5926" s="780"/>
      <c r="H5926" s="460">
        <f t="shared" si="365"/>
        <v>0</v>
      </c>
      <c r="I5926" s="460">
        <f t="shared" si="366"/>
        <v>0</v>
      </c>
      <c r="J5926" s="460">
        <f t="shared" si="368"/>
        <v>0</v>
      </c>
      <c r="K5926" s="9"/>
      <c r="P5926" s="2"/>
      <c r="Q5926" s="27"/>
      <c r="R5926" s="2"/>
      <c r="S5926" s="2"/>
      <c r="T5926" s="2"/>
      <c r="U5926" s="2"/>
      <c r="V5926" s="2"/>
      <c r="W5926" s="2"/>
    </row>
    <row r="5927" spans="2:23" ht="15" customHeight="1" x14ac:dyDescent="0.35">
      <c r="B5927" s="349"/>
      <c r="C5927" s="715" t="str">
        <f t="shared" si="367"/>
        <v/>
      </c>
      <c r="D5927" s="458">
        <f>IF(ISNUMBER(Summary!$D$17), DATE(Summary!$D$17, 1, 1) + INT((ROW(B5889)-1)/24), DATE(2024, 1, 1) + INT((ROW(B5889)-1)/24))</f>
        <v>45537</v>
      </c>
      <c r="E5927" s="459">
        <v>0.33333333333333337</v>
      </c>
      <c r="F5927" s="780"/>
      <c r="G5927" s="780"/>
      <c r="H5927" s="460">
        <f t="shared" ref="H5927:H5990" si="369">IF(G5927&gt;F5927,F5927,G5927)</f>
        <v>0</v>
      </c>
      <c r="I5927" s="460">
        <f t="shared" ref="I5927:I5990" si="370">F5927-H5927</f>
        <v>0</v>
      </c>
      <c r="J5927" s="460">
        <f t="shared" si="368"/>
        <v>0</v>
      </c>
      <c r="K5927" s="9"/>
      <c r="P5927" s="2"/>
      <c r="Q5927" s="27"/>
      <c r="R5927" s="2"/>
      <c r="S5927" s="2"/>
      <c r="T5927" s="2"/>
      <c r="U5927" s="2"/>
      <c r="V5927" s="2"/>
      <c r="W5927" s="2"/>
    </row>
    <row r="5928" spans="2:23" ht="15" customHeight="1" x14ac:dyDescent="0.35">
      <c r="B5928" s="349"/>
      <c r="C5928" s="715" t="str">
        <f t="shared" ref="C5928:C5991" si="371">IF(MOD(ROW()-ROW($E$39), 24)=0, $D5928, "")</f>
        <v/>
      </c>
      <c r="D5928" s="458">
        <f>IF(ISNUMBER(Summary!$D$17), DATE(Summary!$D$17, 1, 1) + INT((ROW(B5890)-1)/24), DATE(2024, 1, 1) + INT((ROW(B5890)-1)/24))</f>
        <v>45537</v>
      </c>
      <c r="E5928" s="459">
        <v>0.375</v>
      </c>
      <c r="F5928" s="780"/>
      <c r="G5928" s="780"/>
      <c r="H5928" s="460">
        <f t="shared" si="369"/>
        <v>0</v>
      </c>
      <c r="I5928" s="460">
        <f t="shared" si="370"/>
        <v>0</v>
      </c>
      <c r="J5928" s="460">
        <f t="shared" si="368"/>
        <v>0</v>
      </c>
      <c r="K5928" s="9"/>
      <c r="P5928" s="2"/>
      <c r="Q5928" s="27"/>
      <c r="R5928" s="2"/>
      <c r="S5928" s="2"/>
      <c r="T5928" s="2"/>
      <c r="U5928" s="2"/>
      <c r="V5928" s="2"/>
      <c r="W5928" s="2"/>
    </row>
    <row r="5929" spans="2:23" ht="15" customHeight="1" x14ac:dyDescent="0.35">
      <c r="B5929" s="349"/>
      <c r="C5929" s="715" t="str">
        <f t="shared" si="371"/>
        <v/>
      </c>
      <c r="D5929" s="458">
        <f>IF(ISNUMBER(Summary!$D$17), DATE(Summary!$D$17, 1, 1) + INT((ROW(B5891)-1)/24), DATE(2024, 1, 1) + INT((ROW(B5891)-1)/24))</f>
        <v>45537</v>
      </c>
      <c r="E5929" s="459">
        <v>0.41666666666666669</v>
      </c>
      <c r="F5929" s="780"/>
      <c r="G5929" s="780"/>
      <c r="H5929" s="460">
        <f t="shared" si="369"/>
        <v>0</v>
      </c>
      <c r="I5929" s="460">
        <f t="shared" si="370"/>
        <v>0</v>
      </c>
      <c r="J5929" s="460">
        <f t="shared" si="368"/>
        <v>0</v>
      </c>
      <c r="K5929" s="9"/>
      <c r="P5929" s="2"/>
      <c r="Q5929" s="27"/>
      <c r="R5929" s="2"/>
      <c r="S5929" s="2"/>
      <c r="T5929" s="2"/>
      <c r="U5929" s="2"/>
      <c r="V5929" s="2"/>
      <c r="W5929" s="2"/>
    </row>
    <row r="5930" spans="2:23" ht="15" customHeight="1" x14ac:dyDescent="0.35">
      <c r="B5930" s="349"/>
      <c r="C5930" s="715" t="str">
        <f t="shared" si="371"/>
        <v/>
      </c>
      <c r="D5930" s="458">
        <f>IF(ISNUMBER(Summary!$D$17), DATE(Summary!$D$17, 1, 1) + INT((ROW(B5892)-1)/24), DATE(2024, 1, 1) + INT((ROW(B5892)-1)/24))</f>
        <v>45537</v>
      </c>
      <c r="E5930" s="459">
        <v>0.45833333333333337</v>
      </c>
      <c r="F5930" s="780"/>
      <c r="G5930" s="780"/>
      <c r="H5930" s="460">
        <f t="shared" si="369"/>
        <v>0</v>
      </c>
      <c r="I5930" s="460">
        <f t="shared" si="370"/>
        <v>0</v>
      </c>
      <c r="J5930" s="460">
        <f t="shared" si="368"/>
        <v>0</v>
      </c>
      <c r="K5930" s="9"/>
      <c r="P5930" s="2"/>
      <c r="Q5930" s="27"/>
      <c r="R5930" s="2"/>
      <c r="S5930" s="2"/>
      <c r="T5930" s="2"/>
      <c r="U5930" s="2"/>
      <c r="V5930" s="2"/>
      <c r="W5930" s="2"/>
    </row>
    <row r="5931" spans="2:23" ht="15" customHeight="1" x14ac:dyDescent="0.35">
      <c r="B5931" s="349"/>
      <c r="C5931" s="715" t="str">
        <f t="shared" si="371"/>
        <v/>
      </c>
      <c r="D5931" s="458">
        <f>IF(ISNUMBER(Summary!$D$17), DATE(Summary!$D$17, 1, 1) + INT((ROW(B5893)-1)/24), DATE(2024, 1, 1) + INT((ROW(B5893)-1)/24))</f>
        <v>45537</v>
      </c>
      <c r="E5931" s="459">
        <v>0.50000000000000011</v>
      </c>
      <c r="F5931" s="780"/>
      <c r="G5931" s="780"/>
      <c r="H5931" s="460">
        <f t="shared" si="369"/>
        <v>0</v>
      </c>
      <c r="I5931" s="460">
        <f t="shared" si="370"/>
        <v>0</v>
      </c>
      <c r="J5931" s="460">
        <f t="shared" si="368"/>
        <v>0</v>
      </c>
      <c r="K5931" s="9"/>
      <c r="P5931" s="2"/>
      <c r="Q5931" s="27"/>
      <c r="R5931" s="2"/>
      <c r="S5931" s="2"/>
      <c r="T5931" s="2"/>
      <c r="U5931" s="2"/>
      <c r="V5931" s="2"/>
      <c r="W5931" s="2"/>
    </row>
    <row r="5932" spans="2:23" ht="15" customHeight="1" x14ac:dyDescent="0.35">
      <c r="B5932" s="349"/>
      <c r="C5932" s="715" t="str">
        <f t="shared" si="371"/>
        <v/>
      </c>
      <c r="D5932" s="458">
        <f>IF(ISNUMBER(Summary!$D$17), DATE(Summary!$D$17, 1, 1) + INT((ROW(B5894)-1)/24), DATE(2024, 1, 1) + INT((ROW(B5894)-1)/24))</f>
        <v>45537</v>
      </c>
      <c r="E5932" s="459">
        <v>0.54166666666666674</v>
      </c>
      <c r="F5932" s="780"/>
      <c r="G5932" s="780"/>
      <c r="H5932" s="460">
        <f t="shared" si="369"/>
        <v>0</v>
      </c>
      <c r="I5932" s="460">
        <f t="shared" si="370"/>
        <v>0</v>
      </c>
      <c r="J5932" s="460">
        <f t="shared" si="368"/>
        <v>0</v>
      </c>
      <c r="K5932" s="9"/>
      <c r="P5932" s="2"/>
      <c r="Q5932" s="27"/>
      <c r="R5932" s="2"/>
      <c r="S5932" s="2"/>
      <c r="T5932" s="2"/>
      <c r="U5932" s="2"/>
      <c r="V5932" s="2"/>
      <c r="W5932" s="2"/>
    </row>
    <row r="5933" spans="2:23" ht="15" customHeight="1" x14ac:dyDescent="0.35">
      <c r="B5933" s="349"/>
      <c r="C5933" s="715" t="str">
        <f t="shared" si="371"/>
        <v/>
      </c>
      <c r="D5933" s="458">
        <f>IF(ISNUMBER(Summary!$D$17), DATE(Summary!$D$17, 1, 1) + INT((ROW(B5895)-1)/24), DATE(2024, 1, 1) + INT((ROW(B5895)-1)/24))</f>
        <v>45537</v>
      </c>
      <c r="E5933" s="459">
        <v>0.58333333333333337</v>
      </c>
      <c r="F5933" s="780"/>
      <c r="G5933" s="780"/>
      <c r="H5933" s="460">
        <f t="shared" si="369"/>
        <v>0</v>
      </c>
      <c r="I5933" s="460">
        <f t="shared" si="370"/>
        <v>0</v>
      </c>
      <c r="J5933" s="460">
        <f t="shared" si="368"/>
        <v>0</v>
      </c>
      <c r="K5933" s="9"/>
      <c r="P5933" s="2"/>
      <c r="Q5933" s="27"/>
      <c r="R5933" s="2"/>
      <c r="S5933" s="2"/>
      <c r="T5933" s="2"/>
      <c r="U5933" s="2"/>
      <c r="V5933" s="2"/>
      <c r="W5933" s="2"/>
    </row>
    <row r="5934" spans="2:23" ht="15" customHeight="1" x14ac:dyDescent="0.35">
      <c r="B5934" s="349"/>
      <c r="C5934" s="715" t="str">
        <f t="shared" si="371"/>
        <v/>
      </c>
      <c r="D5934" s="458">
        <f>IF(ISNUMBER(Summary!$D$17), DATE(Summary!$D$17, 1, 1) + INT((ROW(B5896)-1)/24), DATE(2024, 1, 1) + INT((ROW(B5896)-1)/24))</f>
        <v>45537</v>
      </c>
      <c r="E5934" s="459">
        <v>0.62500000000000011</v>
      </c>
      <c r="F5934" s="780"/>
      <c r="G5934" s="780"/>
      <c r="H5934" s="460">
        <f t="shared" si="369"/>
        <v>0</v>
      </c>
      <c r="I5934" s="460">
        <f t="shared" si="370"/>
        <v>0</v>
      </c>
      <c r="J5934" s="460">
        <f t="shared" si="368"/>
        <v>0</v>
      </c>
      <c r="K5934" s="9"/>
      <c r="P5934" s="2"/>
      <c r="Q5934" s="27"/>
      <c r="R5934" s="2"/>
      <c r="S5934" s="2"/>
      <c r="T5934" s="2"/>
      <c r="U5934" s="2"/>
      <c r="V5934" s="2"/>
      <c r="W5934" s="2"/>
    </row>
    <row r="5935" spans="2:23" ht="15" customHeight="1" x14ac:dyDescent="0.35">
      <c r="B5935" s="349"/>
      <c r="C5935" s="715" t="str">
        <f t="shared" si="371"/>
        <v/>
      </c>
      <c r="D5935" s="458">
        <f>IF(ISNUMBER(Summary!$D$17), DATE(Summary!$D$17, 1, 1) + INT((ROW(B5897)-1)/24), DATE(2024, 1, 1) + INT((ROW(B5897)-1)/24))</f>
        <v>45537</v>
      </c>
      <c r="E5935" s="459">
        <v>0.66666666666666674</v>
      </c>
      <c r="F5935" s="780"/>
      <c r="G5935" s="780"/>
      <c r="H5935" s="460">
        <f t="shared" si="369"/>
        <v>0</v>
      </c>
      <c r="I5935" s="460">
        <f t="shared" si="370"/>
        <v>0</v>
      </c>
      <c r="J5935" s="460">
        <f t="shared" si="368"/>
        <v>0</v>
      </c>
      <c r="K5935" s="9"/>
      <c r="P5935" s="2"/>
      <c r="Q5935" s="27"/>
      <c r="R5935" s="2"/>
      <c r="S5935" s="2"/>
      <c r="T5935" s="2"/>
      <c r="U5935" s="2"/>
      <c r="V5935" s="2"/>
      <c r="W5935" s="2"/>
    </row>
    <row r="5936" spans="2:23" ht="15" customHeight="1" x14ac:dyDescent="0.35">
      <c r="B5936" s="349"/>
      <c r="C5936" s="715" t="str">
        <f t="shared" si="371"/>
        <v/>
      </c>
      <c r="D5936" s="458">
        <f>IF(ISNUMBER(Summary!$D$17), DATE(Summary!$D$17, 1, 1) + INT((ROW(B5898)-1)/24), DATE(2024, 1, 1) + INT((ROW(B5898)-1)/24))</f>
        <v>45537</v>
      </c>
      <c r="E5936" s="459">
        <v>0.70833333333333337</v>
      </c>
      <c r="F5936" s="780"/>
      <c r="G5936" s="780"/>
      <c r="H5936" s="460">
        <f t="shared" si="369"/>
        <v>0</v>
      </c>
      <c r="I5936" s="460">
        <f t="shared" si="370"/>
        <v>0</v>
      </c>
      <c r="J5936" s="460">
        <f t="shared" si="368"/>
        <v>0</v>
      </c>
      <c r="K5936" s="9"/>
      <c r="P5936" s="2"/>
      <c r="Q5936" s="27"/>
      <c r="R5936" s="2"/>
      <c r="S5936" s="2"/>
      <c r="T5936" s="2"/>
      <c r="U5936" s="2"/>
      <c r="V5936" s="2"/>
      <c r="W5936" s="2"/>
    </row>
    <row r="5937" spans="2:23" ht="15" customHeight="1" x14ac:dyDescent="0.35">
      <c r="B5937" s="349"/>
      <c r="C5937" s="715" t="str">
        <f t="shared" si="371"/>
        <v/>
      </c>
      <c r="D5937" s="458">
        <f>IF(ISNUMBER(Summary!$D$17), DATE(Summary!$D$17, 1, 1) + INT((ROW(B5899)-1)/24), DATE(2024, 1, 1) + INT((ROW(B5899)-1)/24))</f>
        <v>45537</v>
      </c>
      <c r="E5937" s="459">
        <v>0.75000000000000011</v>
      </c>
      <c r="F5937" s="780"/>
      <c r="G5937" s="780"/>
      <c r="H5937" s="460">
        <f t="shared" si="369"/>
        <v>0</v>
      </c>
      <c r="I5937" s="460">
        <f t="shared" si="370"/>
        <v>0</v>
      </c>
      <c r="J5937" s="460">
        <f t="shared" si="368"/>
        <v>0</v>
      </c>
      <c r="K5937" s="9"/>
      <c r="P5937" s="2"/>
      <c r="Q5937" s="27"/>
      <c r="R5937" s="2"/>
      <c r="S5937" s="2"/>
      <c r="T5937" s="2"/>
      <c r="U5937" s="2"/>
      <c r="V5937" s="2"/>
      <c r="W5937" s="2"/>
    </row>
    <row r="5938" spans="2:23" ht="15" customHeight="1" x14ac:dyDescent="0.35">
      <c r="B5938" s="349"/>
      <c r="C5938" s="715" t="str">
        <f t="shared" si="371"/>
        <v/>
      </c>
      <c r="D5938" s="458">
        <f>IF(ISNUMBER(Summary!$D$17), DATE(Summary!$D$17, 1, 1) + INT((ROW(B5900)-1)/24), DATE(2024, 1, 1) + INT((ROW(B5900)-1)/24))</f>
        <v>45537</v>
      </c>
      <c r="E5938" s="459">
        <v>0.79166666666666674</v>
      </c>
      <c r="F5938" s="780"/>
      <c r="G5938" s="780"/>
      <c r="H5938" s="460">
        <f t="shared" si="369"/>
        <v>0</v>
      </c>
      <c r="I5938" s="460">
        <f t="shared" si="370"/>
        <v>0</v>
      </c>
      <c r="J5938" s="460">
        <f t="shared" si="368"/>
        <v>0</v>
      </c>
      <c r="K5938" s="9"/>
      <c r="P5938" s="2"/>
      <c r="Q5938" s="27"/>
      <c r="R5938" s="2"/>
      <c r="S5938" s="2"/>
      <c r="T5938" s="2"/>
      <c r="U5938" s="2"/>
      <c r="V5938" s="2"/>
      <c r="W5938" s="2"/>
    </row>
    <row r="5939" spans="2:23" ht="15" customHeight="1" x14ac:dyDescent="0.35">
      <c r="B5939" s="349"/>
      <c r="C5939" s="715" t="str">
        <f t="shared" si="371"/>
        <v/>
      </c>
      <c r="D5939" s="458">
        <f>IF(ISNUMBER(Summary!$D$17), DATE(Summary!$D$17, 1, 1) + INT((ROW(B5901)-1)/24), DATE(2024, 1, 1) + INT((ROW(B5901)-1)/24))</f>
        <v>45537</v>
      </c>
      <c r="E5939" s="459">
        <v>0.83333333333333337</v>
      </c>
      <c r="F5939" s="780"/>
      <c r="G5939" s="780"/>
      <c r="H5939" s="460">
        <f t="shared" si="369"/>
        <v>0</v>
      </c>
      <c r="I5939" s="460">
        <f t="shared" si="370"/>
        <v>0</v>
      </c>
      <c r="J5939" s="460">
        <f t="shared" si="368"/>
        <v>0</v>
      </c>
      <c r="K5939" s="9"/>
      <c r="P5939" s="2"/>
      <c r="Q5939" s="27"/>
      <c r="R5939" s="2"/>
      <c r="S5939" s="2"/>
      <c r="T5939" s="2"/>
      <c r="U5939" s="2"/>
      <c r="V5939" s="2"/>
      <c r="W5939" s="2"/>
    </row>
    <row r="5940" spans="2:23" ht="15" customHeight="1" x14ac:dyDescent="0.35">
      <c r="B5940" s="349"/>
      <c r="C5940" s="715" t="str">
        <f t="shared" si="371"/>
        <v/>
      </c>
      <c r="D5940" s="458">
        <f>IF(ISNUMBER(Summary!$D$17), DATE(Summary!$D$17, 1, 1) + INT((ROW(B5902)-1)/24), DATE(2024, 1, 1) + INT((ROW(B5902)-1)/24))</f>
        <v>45537</v>
      </c>
      <c r="E5940" s="459">
        <v>0.87500000000000011</v>
      </c>
      <c r="F5940" s="780"/>
      <c r="G5940" s="780"/>
      <c r="H5940" s="460">
        <f t="shared" si="369"/>
        <v>0</v>
      </c>
      <c r="I5940" s="460">
        <f t="shared" si="370"/>
        <v>0</v>
      </c>
      <c r="J5940" s="460">
        <f t="shared" si="368"/>
        <v>0</v>
      </c>
      <c r="K5940" s="9"/>
      <c r="P5940" s="2"/>
      <c r="Q5940" s="27"/>
      <c r="R5940" s="2"/>
      <c r="S5940" s="2"/>
      <c r="T5940" s="2"/>
      <c r="U5940" s="2"/>
      <c r="V5940" s="2"/>
      <c r="W5940" s="2"/>
    </row>
    <row r="5941" spans="2:23" ht="15" customHeight="1" x14ac:dyDescent="0.35">
      <c r="B5941" s="349"/>
      <c r="C5941" s="715" t="str">
        <f t="shared" si="371"/>
        <v/>
      </c>
      <c r="D5941" s="458">
        <f>IF(ISNUMBER(Summary!$D$17), DATE(Summary!$D$17, 1, 1) + INT((ROW(B5903)-1)/24), DATE(2024, 1, 1) + INT((ROW(B5903)-1)/24))</f>
        <v>45537</v>
      </c>
      <c r="E5941" s="459">
        <v>0.91666666666666674</v>
      </c>
      <c r="F5941" s="780"/>
      <c r="G5941" s="780"/>
      <c r="H5941" s="460">
        <f t="shared" si="369"/>
        <v>0</v>
      </c>
      <c r="I5941" s="460">
        <f t="shared" si="370"/>
        <v>0</v>
      </c>
      <c r="J5941" s="460">
        <f t="shared" si="368"/>
        <v>0</v>
      </c>
      <c r="K5941" s="9"/>
      <c r="P5941" s="2"/>
      <c r="Q5941" s="27"/>
      <c r="R5941" s="2"/>
      <c r="S5941" s="2"/>
      <c r="T5941" s="2"/>
      <c r="U5941" s="2"/>
      <c r="V5941" s="2"/>
      <c r="W5941" s="2"/>
    </row>
    <row r="5942" spans="2:23" ht="15" customHeight="1" x14ac:dyDescent="0.35">
      <c r="B5942" s="349"/>
      <c r="C5942" s="715" t="str">
        <f t="shared" si="371"/>
        <v/>
      </c>
      <c r="D5942" s="458">
        <f>IF(ISNUMBER(Summary!$D$17), DATE(Summary!$D$17, 1, 1) + INT((ROW(B5904)-1)/24), DATE(2024, 1, 1) + INT((ROW(B5904)-1)/24))</f>
        <v>45537</v>
      </c>
      <c r="E5942" s="459">
        <v>0.95833333333333337</v>
      </c>
      <c r="F5942" s="780"/>
      <c r="G5942" s="780"/>
      <c r="H5942" s="460">
        <f t="shared" si="369"/>
        <v>0</v>
      </c>
      <c r="I5942" s="460">
        <f t="shared" si="370"/>
        <v>0</v>
      </c>
      <c r="J5942" s="460">
        <f t="shared" si="368"/>
        <v>0</v>
      </c>
      <c r="K5942" s="9"/>
      <c r="P5942" s="2"/>
      <c r="Q5942" s="27"/>
      <c r="R5942" s="2"/>
      <c r="S5942" s="2"/>
      <c r="T5942" s="2"/>
      <c r="U5942" s="2"/>
      <c r="V5942" s="2"/>
      <c r="W5942" s="2"/>
    </row>
    <row r="5943" spans="2:23" ht="15" customHeight="1" x14ac:dyDescent="0.35">
      <c r="B5943" s="457"/>
      <c r="C5943" s="715">
        <f t="shared" si="371"/>
        <v>45538</v>
      </c>
      <c r="D5943" s="458">
        <f>IF(ISNUMBER(Summary!$D$17), DATE(Summary!$D$17, 1, 1) + INT((ROW(B5905)-1)/24), DATE(2024, 1, 1) + INT((ROW(B5905)-1)/24))</f>
        <v>45538</v>
      </c>
      <c r="E5943" s="459">
        <v>3.1225022567582528E-17</v>
      </c>
      <c r="F5943" s="780"/>
      <c r="G5943" s="780"/>
      <c r="H5943" s="460">
        <f t="shared" si="369"/>
        <v>0</v>
      </c>
      <c r="I5943" s="460">
        <f t="shared" si="370"/>
        <v>0</v>
      </c>
      <c r="J5943" s="460">
        <f t="shared" si="368"/>
        <v>0</v>
      </c>
      <c r="K5943" s="9"/>
      <c r="P5943" s="2"/>
      <c r="Q5943" s="27"/>
      <c r="R5943" s="2"/>
      <c r="S5943" s="2"/>
      <c r="T5943" s="2"/>
      <c r="U5943" s="2"/>
      <c r="V5943" s="2"/>
      <c r="W5943" s="2"/>
    </row>
    <row r="5944" spans="2:23" ht="15" customHeight="1" x14ac:dyDescent="0.35">
      <c r="B5944" s="349"/>
      <c r="C5944" s="715" t="str">
        <f t="shared" si="371"/>
        <v/>
      </c>
      <c r="D5944" s="458">
        <f>IF(ISNUMBER(Summary!$D$17), DATE(Summary!$D$17, 1, 1) + INT((ROW(B5906)-1)/24), DATE(2024, 1, 1) + INT((ROW(B5906)-1)/24))</f>
        <v>45538</v>
      </c>
      <c r="E5944" s="459">
        <v>4.1666666666666699E-2</v>
      </c>
      <c r="F5944" s="780"/>
      <c r="G5944" s="780"/>
      <c r="H5944" s="460">
        <f t="shared" si="369"/>
        <v>0</v>
      </c>
      <c r="I5944" s="460">
        <f t="shared" si="370"/>
        <v>0</v>
      </c>
      <c r="J5944" s="460">
        <f t="shared" si="368"/>
        <v>0</v>
      </c>
      <c r="K5944" s="9"/>
      <c r="P5944" s="2"/>
      <c r="Q5944" s="27"/>
      <c r="R5944" s="2"/>
      <c r="S5944" s="2"/>
      <c r="T5944" s="2"/>
      <c r="U5944" s="2"/>
      <c r="V5944" s="2"/>
      <c r="W5944" s="2"/>
    </row>
    <row r="5945" spans="2:23" ht="15" customHeight="1" x14ac:dyDescent="0.35">
      <c r="B5945" s="349"/>
      <c r="C5945" s="715" t="str">
        <f t="shared" si="371"/>
        <v/>
      </c>
      <c r="D5945" s="458">
        <f>IF(ISNUMBER(Summary!$D$17), DATE(Summary!$D$17, 1, 1) + INT((ROW(B5907)-1)/24), DATE(2024, 1, 1) + INT((ROW(B5907)-1)/24))</f>
        <v>45538</v>
      </c>
      <c r="E5945" s="459">
        <v>8.333333333333337E-2</v>
      </c>
      <c r="F5945" s="780"/>
      <c r="G5945" s="780"/>
      <c r="H5945" s="460">
        <f t="shared" si="369"/>
        <v>0</v>
      </c>
      <c r="I5945" s="460">
        <f t="shared" si="370"/>
        <v>0</v>
      </c>
      <c r="J5945" s="460">
        <f t="shared" si="368"/>
        <v>0</v>
      </c>
      <c r="K5945" s="9"/>
      <c r="P5945" s="2"/>
      <c r="Q5945" s="27"/>
      <c r="R5945" s="2"/>
      <c r="S5945" s="2"/>
      <c r="T5945" s="2"/>
      <c r="U5945" s="2"/>
      <c r="V5945" s="2"/>
      <c r="W5945" s="2"/>
    </row>
    <row r="5946" spans="2:23" ht="15" customHeight="1" x14ac:dyDescent="0.35">
      <c r="B5946" s="349"/>
      <c r="C5946" s="715" t="str">
        <f t="shared" si="371"/>
        <v/>
      </c>
      <c r="D5946" s="458">
        <f>IF(ISNUMBER(Summary!$D$17), DATE(Summary!$D$17, 1, 1) + INT((ROW(B5908)-1)/24), DATE(2024, 1, 1) + INT((ROW(B5908)-1)/24))</f>
        <v>45538</v>
      </c>
      <c r="E5946" s="459">
        <v>0.12500000000000006</v>
      </c>
      <c r="F5946" s="780"/>
      <c r="G5946" s="780"/>
      <c r="H5946" s="460">
        <f t="shared" si="369"/>
        <v>0</v>
      </c>
      <c r="I5946" s="460">
        <f t="shared" si="370"/>
        <v>0</v>
      </c>
      <c r="J5946" s="460">
        <f t="shared" si="368"/>
        <v>0</v>
      </c>
      <c r="K5946" s="9"/>
      <c r="P5946" s="2"/>
      <c r="Q5946" s="27"/>
      <c r="R5946" s="2"/>
      <c r="S5946" s="2"/>
      <c r="T5946" s="2"/>
      <c r="U5946" s="2"/>
      <c r="V5946" s="2"/>
      <c r="W5946" s="2"/>
    </row>
    <row r="5947" spans="2:23" ht="15" customHeight="1" x14ac:dyDescent="0.35">
      <c r="B5947" s="349"/>
      <c r="C5947" s="715" t="str">
        <f t="shared" si="371"/>
        <v/>
      </c>
      <c r="D5947" s="458">
        <f>IF(ISNUMBER(Summary!$D$17), DATE(Summary!$D$17, 1, 1) + INT((ROW(B5909)-1)/24), DATE(2024, 1, 1) + INT((ROW(B5909)-1)/24))</f>
        <v>45538</v>
      </c>
      <c r="E5947" s="459">
        <v>0.16666666666666669</v>
      </c>
      <c r="F5947" s="780"/>
      <c r="G5947" s="780"/>
      <c r="H5947" s="460">
        <f t="shared" si="369"/>
        <v>0</v>
      </c>
      <c r="I5947" s="460">
        <f t="shared" si="370"/>
        <v>0</v>
      </c>
      <c r="J5947" s="460">
        <f t="shared" si="368"/>
        <v>0</v>
      </c>
      <c r="K5947" s="9"/>
      <c r="P5947" s="2"/>
      <c r="Q5947" s="27"/>
      <c r="R5947" s="2"/>
      <c r="S5947" s="2"/>
      <c r="T5947" s="2"/>
      <c r="U5947" s="2"/>
      <c r="V5947" s="2"/>
      <c r="W5947" s="2"/>
    </row>
    <row r="5948" spans="2:23" ht="15" customHeight="1" x14ac:dyDescent="0.35">
      <c r="B5948" s="349"/>
      <c r="C5948" s="715" t="str">
        <f t="shared" si="371"/>
        <v/>
      </c>
      <c r="D5948" s="458">
        <f>IF(ISNUMBER(Summary!$D$17), DATE(Summary!$D$17, 1, 1) + INT((ROW(B5910)-1)/24), DATE(2024, 1, 1) + INT((ROW(B5910)-1)/24))</f>
        <v>45538</v>
      </c>
      <c r="E5948" s="459">
        <v>0.20833333333333337</v>
      </c>
      <c r="F5948" s="780"/>
      <c r="G5948" s="780"/>
      <c r="H5948" s="460">
        <f t="shared" si="369"/>
        <v>0</v>
      </c>
      <c r="I5948" s="460">
        <f t="shared" si="370"/>
        <v>0</v>
      </c>
      <c r="J5948" s="460">
        <f t="shared" si="368"/>
        <v>0</v>
      </c>
      <c r="K5948" s="9"/>
      <c r="P5948" s="2"/>
      <c r="Q5948" s="27"/>
      <c r="R5948" s="2"/>
      <c r="S5948" s="2"/>
      <c r="T5948" s="2"/>
      <c r="U5948" s="2"/>
      <c r="V5948" s="2"/>
      <c r="W5948" s="2"/>
    </row>
    <row r="5949" spans="2:23" ht="15" customHeight="1" x14ac:dyDescent="0.35">
      <c r="B5949" s="349"/>
      <c r="C5949" s="715" t="str">
        <f t="shared" si="371"/>
        <v/>
      </c>
      <c r="D5949" s="458">
        <f>IF(ISNUMBER(Summary!$D$17), DATE(Summary!$D$17, 1, 1) + INT((ROW(B5911)-1)/24), DATE(2024, 1, 1) + INT((ROW(B5911)-1)/24))</f>
        <v>45538</v>
      </c>
      <c r="E5949" s="459">
        <v>0.25</v>
      </c>
      <c r="F5949" s="780"/>
      <c r="G5949" s="780"/>
      <c r="H5949" s="460">
        <f t="shared" si="369"/>
        <v>0</v>
      </c>
      <c r="I5949" s="460">
        <f t="shared" si="370"/>
        <v>0</v>
      </c>
      <c r="J5949" s="460">
        <f t="shared" si="368"/>
        <v>0</v>
      </c>
      <c r="K5949" s="9"/>
      <c r="P5949" s="2"/>
      <c r="Q5949" s="27"/>
      <c r="R5949" s="2"/>
      <c r="S5949" s="2"/>
      <c r="T5949" s="2"/>
      <c r="U5949" s="2"/>
      <c r="V5949" s="2"/>
      <c r="W5949" s="2"/>
    </row>
    <row r="5950" spans="2:23" ht="15" customHeight="1" x14ac:dyDescent="0.35">
      <c r="B5950" s="349"/>
      <c r="C5950" s="715" t="str">
        <f t="shared" si="371"/>
        <v/>
      </c>
      <c r="D5950" s="458">
        <f>IF(ISNUMBER(Summary!$D$17), DATE(Summary!$D$17, 1, 1) + INT((ROW(B5912)-1)/24), DATE(2024, 1, 1) + INT((ROW(B5912)-1)/24))</f>
        <v>45538</v>
      </c>
      <c r="E5950" s="459">
        <v>0.29166666666666669</v>
      </c>
      <c r="F5950" s="780"/>
      <c r="G5950" s="780"/>
      <c r="H5950" s="460">
        <f t="shared" si="369"/>
        <v>0</v>
      </c>
      <c r="I5950" s="460">
        <f t="shared" si="370"/>
        <v>0</v>
      </c>
      <c r="J5950" s="460">
        <f t="shared" si="368"/>
        <v>0</v>
      </c>
      <c r="K5950" s="9"/>
      <c r="P5950" s="2"/>
      <c r="Q5950" s="27"/>
      <c r="R5950" s="2"/>
      <c r="S5950" s="2"/>
      <c r="T5950" s="2"/>
      <c r="U5950" s="2"/>
      <c r="V5950" s="2"/>
      <c r="W5950" s="2"/>
    </row>
    <row r="5951" spans="2:23" ht="15" customHeight="1" x14ac:dyDescent="0.35">
      <c r="B5951" s="349"/>
      <c r="C5951" s="715" t="str">
        <f t="shared" si="371"/>
        <v/>
      </c>
      <c r="D5951" s="458">
        <f>IF(ISNUMBER(Summary!$D$17), DATE(Summary!$D$17, 1, 1) + INT((ROW(B5913)-1)/24), DATE(2024, 1, 1) + INT((ROW(B5913)-1)/24))</f>
        <v>45538</v>
      </c>
      <c r="E5951" s="459">
        <v>0.33333333333333337</v>
      </c>
      <c r="F5951" s="780"/>
      <c r="G5951" s="780"/>
      <c r="H5951" s="460">
        <f t="shared" si="369"/>
        <v>0</v>
      </c>
      <c r="I5951" s="460">
        <f t="shared" si="370"/>
        <v>0</v>
      </c>
      <c r="J5951" s="460">
        <f t="shared" si="368"/>
        <v>0</v>
      </c>
      <c r="K5951" s="9"/>
      <c r="P5951" s="2"/>
      <c r="Q5951" s="27"/>
      <c r="R5951" s="2"/>
      <c r="S5951" s="2"/>
      <c r="T5951" s="2"/>
      <c r="U5951" s="2"/>
      <c r="V5951" s="2"/>
      <c r="W5951" s="2"/>
    </row>
    <row r="5952" spans="2:23" ht="15" customHeight="1" x14ac:dyDescent="0.35">
      <c r="B5952" s="349"/>
      <c r="C5952" s="715" t="str">
        <f t="shared" si="371"/>
        <v/>
      </c>
      <c r="D5952" s="458">
        <f>IF(ISNUMBER(Summary!$D$17), DATE(Summary!$D$17, 1, 1) + INT((ROW(B5914)-1)/24), DATE(2024, 1, 1) + INT((ROW(B5914)-1)/24))</f>
        <v>45538</v>
      </c>
      <c r="E5952" s="459">
        <v>0.375</v>
      </c>
      <c r="F5952" s="780"/>
      <c r="G5952" s="780"/>
      <c r="H5952" s="460">
        <f t="shared" si="369"/>
        <v>0</v>
      </c>
      <c r="I5952" s="460">
        <f t="shared" si="370"/>
        <v>0</v>
      </c>
      <c r="J5952" s="460">
        <f t="shared" ref="J5952:J6015" si="372">G5952-H5952</f>
        <v>0</v>
      </c>
      <c r="K5952" s="9"/>
      <c r="P5952" s="2"/>
      <c r="Q5952" s="27"/>
      <c r="R5952" s="2"/>
      <c r="S5952" s="2"/>
      <c r="T5952" s="2"/>
      <c r="U5952" s="2"/>
      <c r="V5952" s="2"/>
      <c r="W5952" s="2"/>
    </row>
    <row r="5953" spans="2:23" ht="15" customHeight="1" x14ac:dyDescent="0.35">
      <c r="B5953" s="349"/>
      <c r="C5953" s="715" t="str">
        <f t="shared" si="371"/>
        <v/>
      </c>
      <c r="D5953" s="458">
        <f>IF(ISNUMBER(Summary!$D$17), DATE(Summary!$D$17, 1, 1) + INT((ROW(B5915)-1)/24), DATE(2024, 1, 1) + INT((ROW(B5915)-1)/24))</f>
        <v>45538</v>
      </c>
      <c r="E5953" s="459">
        <v>0.41666666666666669</v>
      </c>
      <c r="F5953" s="780"/>
      <c r="G5953" s="780"/>
      <c r="H5953" s="460">
        <f t="shared" si="369"/>
        <v>0</v>
      </c>
      <c r="I5953" s="460">
        <f t="shared" si="370"/>
        <v>0</v>
      </c>
      <c r="J5953" s="460">
        <f t="shared" si="372"/>
        <v>0</v>
      </c>
      <c r="K5953" s="9"/>
      <c r="P5953" s="2"/>
      <c r="Q5953" s="27"/>
      <c r="R5953" s="2"/>
      <c r="S5953" s="2"/>
      <c r="T5953" s="2"/>
      <c r="U5953" s="2"/>
      <c r="V5953" s="2"/>
      <c r="W5953" s="2"/>
    </row>
    <row r="5954" spans="2:23" ht="15" customHeight="1" x14ac:dyDescent="0.35">
      <c r="B5954" s="349"/>
      <c r="C5954" s="715" t="str">
        <f t="shared" si="371"/>
        <v/>
      </c>
      <c r="D5954" s="458">
        <f>IF(ISNUMBER(Summary!$D$17), DATE(Summary!$D$17, 1, 1) + INT((ROW(B5916)-1)/24), DATE(2024, 1, 1) + INT((ROW(B5916)-1)/24))</f>
        <v>45538</v>
      </c>
      <c r="E5954" s="459">
        <v>0.45833333333333337</v>
      </c>
      <c r="F5954" s="780"/>
      <c r="G5954" s="780"/>
      <c r="H5954" s="460">
        <f t="shared" si="369"/>
        <v>0</v>
      </c>
      <c r="I5954" s="460">
        <f t="shared" si="370"/>
        <v>0</v>
      </c>
      <c r="J5954" s="460">
        <f t="shared" si="372"/>
        <v>0</v>
      </c>
      <c r="K5954" s="9"/>
      <c r="P5954" s="2"/>
      <c r="Q5954" s="27"/>
      <c r="R5954" s="2"/>
      <c r="S5954" s="2"/>
      <c r="T5954" s="2"/>
      <c r="U5954" s="2"/>
      <c r="V5954" s="2"/>
      <c r="W5954" s="2"/>
    </row>
    <row r="5955" spans="2:23" ht="15" customHeight="1" x14ac:dyDescent="0.35">
      <c r="B5955" s="349"/>
      <c r="C5955" s="715" t="str">
        <f t="shared" si="371"/>
        <v/>
      </c>
      <c r="D5955" s="458">
        <f>IF(ISNUMBER(Summary!$D$17), DATE(Summary!$D$17, 1, 1) + INT((ROW(B5917)-1)/24), DATE(2024, 1, 1) + INT((ROW(B5917)-1)/24))</f>
        <v>45538</v>
      </c>
      <c r="E5955" s="459">
        <v>0.50000000000000011</v>
      </c>
      <c r="F5955" s="780"/>
      <c r="G5955" s="780"/>
      <c r="H5955" s="460">
        <f t="shared" si="369"/>
        <v>0</v>
      </c>
      <c r="I5955" s="460">
        <f t="shared" si="370"/>
        <v>0</v>
      </c>
      <c r="J5955" s="460">
        <f t="shared" si="372"/>
        <v>0</v>
      </c>
      <c r="K5955" s="9"/>
      <c r="P5955" s="2"/>
      <c r="Q5955" s="27"/>
      <c r="R5955" s="2"/>
      <c r="S5955" s="2"/>
      <c r="T5955" s="2"/>
      <c r="U5955" s="2"/>
      <c r="V5955" s="2"/>
      <c r="W5955" s="2"/>
    </row>
    <row r="5956" spans="2:23" ht="15" customHeight="1" x14ac:dyDescent="0.35">
      <c r="B5956" s="349"/>
      <c r="C5956" s="715" t="str">
        <f t="shared" si="371"/>
        <v/>
      </c>
      <c r="D5956" s="458">
        <f>IF(ISNUMBER(Summary!$D$17), DATE(Summary!$D$17, 1, 1) + INT((ROW(B5918)-1)/24), DATE(2024, 1, 1) + INT((ROW(B5918)-1)/24))</f>
        <v>45538</v>
      </c>
      <c r="E5956" s="459">
        <v>0.54166666666666674</v>
      </c>
      <c r="F5956" s="780"/>
      <c r="G5956" s="780"/>
      <c r="H5956" s="460">
        <f t="shared" si="369"/>
        <v>0</v>
      </c>
      <c r="I5956" s="460">
        <f t="shared" si="370"/>
        <v>0</v>
      </c>
      <c r="J5956" s="460">
        <f t="shared" si="372"/>
        <v>0</v>
      </c>
      <c r="K5956" s="9"/>
      <c r="P5956" s="2"/>
      <c r="Q5956" s="27"/>
      <c r="R5956" s="2"/>
      <c r="S5956" s="2"/>
      <c r="T5956" s="2"/>
      <c r="U5956" s="2"/>
      <c r="V5956" s="2"/>
      <c r="W5956" s="2"/>
    </row>
    <row r="5957" spans="2:23" ht="15" customHeight="1" x14ac:dyDescent="0.35">
      <c r="B5957" s="349"/>
      <c r="C5957" s="715" t="str">
        <f t="shared" si="371"/>
        <v/>
      </c>
      <c r="D5957" s="458">
        <f>IF(ISNUMBER(Summary!$D$17), DATE(Summary!$D$17, 1, 1) + INT((ROW(B5919)-1)/24), DATE(2024, 1, 1) + INT((ROW(B5919)-1)/24))</f>
        <v>45538</v>
      </c>
      <c r="E5957" s="459">
        <v>0.58333333333333337</v>
      </c>
      <c r="F5957" s="780"/>
      <c r="G5957" s="780"/>
      <c r="H5957" s="460">
        <f t="shared" si="369"/>
        <v>0</v>
      </c>
      <c r="I5957" s="460">
        <f t="shared" si="370"/>
        <v>0</v>
      </c>
      <c r="J5957" s="460">
        <f t="shared" si="372"/>
        <v>0</v>
      </c>
      <c r="K5957" s="9"/>
      <c r="P5957" s="2"/>
      <c r="Q5957" s="27"/>
      <c r="R5957" s="2"/>
      <c r="S5957" s="2"/>
      <c r="T5957" s="2"/>
      <c r="U5957" s="2"/>
      <c r="V5957" s="2"/>
      <c r="W5957" s="2"/>
    </row>
    <row r="5958" spans="2:23" ht="15" customHeight="1" x14ac:dyDescent="0.35">
      <c r="B5958" s="349"/>
      <c r="C5958" s="715" t="str">
        <f t="shared" si="371"/>
        <v/>
      </c>
      <c r="D5958" s="458">
        <f>IF(ISNUMBER(Summary!$D$17), DATE(Summary!$D$17, 1, 1) + INT((ROW(B5920)-1)/24), DATE(2024, 1, 1) + INT((ROW(B5920)-1)/24))</f>
        <v>45538</v>
      </c>
      <c r="E5958" s="459">
        <v>0.62500000000000011</v>
      </c>
      <c r="F5958" s="780"/>
      <c r="G5958" s="780"/>
      <c r="H5958" s="460">
        <f t="shared" si="369"/>
        <v>0</v>
      </c>
      <c r="I5958" s="460">
        <f t="shared" si="370"/>
        <v>0</v>
      </c>
      <c r="J5958" s="460">
        <f t="shared" si="372"/>
        <v>0</v>
      </c>
      <c r="K5958" s="9"/>
      <c r="P5958" s="2"/>
      <c r="Q5958" s="27"/>
      <c r="R5958" s="2"/>
      <c r="S5958" s="2"/>
      <c r="T5958" s="2"/>
      <c r="U5958" s="2"/>
      <c r="V5958" s="2"/>
      <c r="W5958" s="2"/>
    </row>
    <row r="5959" spans="2:23" ht="15" customHeight="1" x14ac:dyDescent="0.35">
      <c r="B5959" s="349"/>
      <c r="C5959" s="715" t="str">
        <f t="shared" si="371"/>
        <v/>
      </c>
      <c r="D5959" s="458">
        <f>IF(ISNUMBER(Summary!$D$17), DATE(Summary!$D$17, 1, 1) + INT((ROW(B5921)-1)/24), DATE(2024, 1, 1) + INT((ROW(B5921)-1)/24))</f>
        <v>45538</v>
      </c>
      <c r="E5959" s="459">
        <v>0.66666666666666674</v>
      </c>
      <c r="F5959" s="780"/>
      <c r="G5959" s="780"/>
      <c r="H5959" s="460">
        <f t="shared" si="369"/>
        <v>0</v>
      </c>
      <c r="I5959" s="460">
        <f t="shared" si="370"/>
        <v>0</v>
      </c>
      <c r="J5959" s="460">
        <f t="shared" si="372"/>
        <v>0</v>
      </c>
      <c r="K5959" s="9"/>
      <c r="P5959" s="2"/>
      <c r="Q5959" s="27"/>
      <c r="R5959" s="2"/>
      <c r="S5959" s="2"/>
      <c r="T5959" s="2"/>
      <c r="U5959" s="2"/>
      <c r="V5959" s="2"/>
      <c r="W5959" s="2"/>
    </row>
    <row r="5960" spans="2:23" ht="15" customHeight="1" x14ac:dyDescent="0.35">
      <c r="B5960" s="349"/>
      <c r="C5960" s="715" t="str">
        <f t="shared" si="371"/>
        <v/>
      </c>
      <c r="D5960" s="458">
        <f>IF(ISNUMBER(Summary!$D$17), DATE(Summary!$D$17, 1, 1) + INT((ROW(B5922)-1)/24), DATE(2024, 1, 1) + INT((ROW(B5922)-1)/24))</f>
        <v>45538</v>
      </c>
      <c r="E5960" s="459">
        <v>0.70833333333333337</v>
      </c>
      <c r="F5960" s="780"/>
      <c r="G5960" s="780"/>
      <c r="H5960" s="460">
        <f t="shared" si="369"/>
        <v>0</v>
      </c>
      <c r="I5960" s="460">
        <f t="shared" si="370"/>
        <v>0</v>
      </c>
      <c r="J5960" s="460">
        <f t="shared" si="372"/>
        <v>0</v>
      </c>
      <c r="K5960" s="9"/>
      <c r="P5960" s="2"/>
      <c r="Q5960" s="27"/>
      <c r="R5960" s="2"/>
      <c r="S5960" s="2"/>
      <c r="T5960" s="2"/>
      <c r="U5960" s="2"/>
      <c r="V5960" s="2"/>
      <c r="W5960" s="2"/>
    </row>
    <row r="5961" spans="2:23" ht="15" customHeight="1" x14ac:dyDescent="0.35">
      <c r="B5961" s="349"/>
      <c r="C5961" s="715" t="str">
        <f t="shared" si="371"/>
        <v/>
      </c>
      <c r="D5961" s="458">
        <f>IF(ISNUMBER(Summary!$D$17), DATE(Summary!$D$17, 1, 1) + INT((ROW(B5923)-1)/24), DATE(2024, 1, 1) + INT((ROW(B5923)-1)/24))</f>
        <v>45538</v>
      </c>
      <c r="E5961" s="459">
        <v>0.75000000000000011</v>
      </c>
      <c r="F5961" s="780"/>
      <c r="G5961" s="780"/>
      <c r="H5961" s="460">
        <f t="shared" si="369"/>
        <v>0</v>
      </c>
      <c r="I5961" s="460">
        <f t="shared" si="370"/>
        <v>0</v>
      </c>
      <c r="J5961" s="460">
        <f t="shared" si="372"/>
        <v>0</v>
      </c>
      <c r="K5961" s="9"/>
      <c r="P5961" s="2"/>
      <c r="Q5961" s="27"/>
      <c r="R5961" s="2"/>
      <c r="S5961" s="2"/>
      <c r="T5961" s="2"/>
      <c r="U5961" s="2"/>
      <c r="V5961" s="2"/>
      <c r="W5961" s="2"/>
    </row>
    <row r="5962" spans="2:23" ht="15" customHeight="1" x14ac:dyDescent="0.35">
      <c r="B5962" s="349"/>
      <c r="C5962" s="715" t="str">
        <f t="shared" si="371"/>
        <v/>
      </c>
      <c r="D5962" s="458">
        <f>IF(ISNUMBER(Summary!$D$17), DATE(Summary!$D$17, 1, 1) + INT((ROW(B5924)-1)/24), DATE(2024, 1, 1) + INT((ROW(B5924)-1)/24))</f>
        <v>45538</v>
      </c>
      <c r="E5962" s="459">
        <v>0.79166666666666674</v>
      </c>
      <c r="F5962" s="780"/>
      <c r="G5962" s="780"/>
      <c r="H5962" s="460">
        <f t="shared" si="369"/>
        <v>0</v>
      </c>
      <c r="I5962" s="460">
        <f t="shared" si="370"/>
        <v>0</v>
      </c>
      <c r="J5962" s="460">
        <f t="shared" si="372"/>
        <v>0</v>
      </c>
      <c r="K5962" s="9"/>
      <c r="P5962" s="2"/>
      <c r="Q5962" s="27"/>
      <c r="R5962" s="2"/>
      <c r="S5962" s="2"/>
      <c r="T5962" s="2"/>
      <c r="U5962" s="2"/>
      <c r="V5962" s="2"/>
      <c r="W5962" s="2"/>
    </row>
    <row r="5963" spans="2:23" ht="15" customHeight="1" x14ac:dyDescent="0.35">
      <c r="B5963" s="349"/>
      <c r="C5963" s="715" t="str">
        <f t="shared" si="371"/>
        <v/>
      </c>
      <c r="D5963" s="458">
        <f>IF(ISNUMBER(Summary!$D$17), DATE(Summary!$D$17, 1, 1) + INT((ROW(B5925)-1)/24), DATE(2024, 1, 1) + INT((ROW(B5925)-1)/24))</f>
        <v>45538</v>
      </c>
      <c r="E5963" s="459">
        <v>0.83333333333333337</v>
      </c>
      <c r="F5963" s="780"/>
      <c r="G5963" s="780"/>
      <c r="H5963" s="460">
        <f t="shared" si="369"/>
        <v>0</v>
      </c>
      <c r="I5963" s="460">
        <f t="shared" si="370"/>
        <v>0</v>
      </c>
      <c r="J5963" s="460">
        <f t="shared" si="372"/>
        <v>0</v>
      </c>
      <c r="K5963" s="9"/>
      <c r="P5963" s="2"/>
      <c r="Q5963" s="27"/>
      <c r="R5963" s="2"/>
      <c r="S5963" s="2"/>
      <c r="T5963" s="2"/>
      <c r="U5963" s="2"/>
      <c r="V5963" s="2"/>
      <c r="W5963" s="2"/>
    </row>
    <row r="5964" spans="2:23" ht="15" customHeight="1" x14ac:dyDescent="0.35">
      <c r="B5964" s="349"/>
      <c r="C5964" s="715" t="str">
        <f t="shared" si="371"/>
        <v/>
      </c>
      <c r="D5964" s="458">
        <f>IF(ISNUMBER(Summary!$D$17), DATE(Summary!$D$17, 1, 1) + INT((ROW(B5926)-1)/24), DATE(2024, 1, 1) + INT((ROW(B5926)-1)/24))</f>
        <v>45538</v>
      </c>
      <c r="E5964" s="459">
        <v>0.87500000000000011</v>
      </c>
      <c r="F5964" s="780"/>
      <c r="G5964" s="780"/>
      <c r="H5964" s="460">
        <f t="shared" si="369"/>
        <v>0</v>
      </c>
      <c r="I5964" s="460">
        <f t="shared" si="370"/>
        <v>0</v>
      </c>
      <c r="J5964" s="460">
        <f t="shared" si="372"/>
        <v>0</v>
      </c>
      <c r="K5964" s="9"/>
      <c r="P5964" s="2"/>
      <c r="Q5964" s="27"/>
      <c r="R5964" s="2"/>
      <c r="S5964" s="2"/>
      <c r="T5964" s="2"/>
      <c r="U5964" s="2"/>
      <c r="V5964" s="2"/>
      <c r="W5964" s="2"/>
    </row>
    <row r="5965" spans="2:23" ht="15" customHeight="1" x14ac:dyDescent="0.35">
      <c r="B5965" s="349"/>
      <c r="C5965" s="715" t="str">
        <f t="shared" si="371"/>
        <v/>
      </c>
      <c r="D5965" s="458">
        <f>IF(ISNUMBER(Summary!$D$17), DATE(Summary!$D$17, 1, 1) + INT((ROW(B5927)-1)/24), DATE(2024, 1, 1) + INT((ROW(B5927)-1)/24))</f>
        <v>45538</v>
      </c>
      <c r="E5965" s="459">
        <v>0.91666666666666674</v>
      </c>
      <c r="F5965" s="780"/>
      <c r="G5965" s="780"/>
      <c r="H5965" s="460">
        <f t="shared" si="369"/>
        <v>0</v>
      </c>
      <c r="I5965" s="460">
        <f t="shared" si="370"/>
        <v>0</v>
      </c>
      <c r="J5965" s="460">
        <f t="shared" si="372"/>
        <v>0</v>
      </c>
      <c r="K5965" s="9"/>
      <c r="P5965" s="2"/>
      <c r="Q5965" s="27"/>
      <c r="R5965" s="2"/>
      <c r="S5965" s="2"/>
      <c r="T5965" s="2"/>
      <c r="U5965" s="2"/>
      <c r="V5965" s="2"/>
      <c r="W5965" s="2"/>
    </row>
    <row r="5966" spans="2:23" ht="15" customHeight="1" x14ac:dyDescent="0.35">
      <c r="B5966" s="349"/>
      <c r="C5966" s="715" t="str">
        <f t="shared" si="371"/>
        <v/>
      </c>
      <c r="D5966" s="458">
        <f>IF(ISNUMBER(Summary!$D$17), DATE(Summary!$D$17, 1, 1) + INT((ROW(B5928)-1)/24), DATE(2024, 1, 1) + INT((ROW(B5928)-1)/24))</f>
        <v>45538</v>
      </c>
      <c r="E5966" s="459">
        <v>0.95833333333333337</v>
      </c>
      <c r="F5966" s="780"/>
      <c r="G5966" s="780"/>
      <c r="H5966" s="460">
        <f t="shared" si="369"/>
        <v>0</v>
      </c>
      <c r="I5966" s="460">
        <f t="shared" si="370"/>
        <v>0</v>
      </c>
      <c r="J5966" s="460">
        <f t="shared" si="372"/>
        <v>0</v>
      </c>
      <c r="K5966" s="9"/>
      <c r="P5966" s="2"/>
      <c r="Q5966" s="27"/>
      <c r="R5966" s="2"/>
      <c r="S5966" s="2"/>
      <c r="T5966" s="2"/>
      <c r="U5966" s="2"/>
      <c r="V5966" s="2"/>
      <c r="W5966" s="2"/>
    </row>
    <row r="5967" spans="2:23" ht="15" customHeight="1" x14ac:dyDescent="0.35">
      <c r="B5967" s="457"/>
      <c r="C5967" s="715">
        <f t="shared" si="371"/>
        <v>45539</v>
      </c>
      <c r="D5967" s="458">
        <f>IF(ISNUMBER(Summary!$D$17), DATE(Summary!$D$17, 1, 1) + INT((ROW(B5929)-1)/24), DATE(2024, 1, 1) + INT((ROW(B5929)-1)/24))</f>
        <v>45539</v>
      </c>
      <c r="E5967" s="459">
        <v>3.1225022567582528E-17</v>
      </c>
      <c r="F5967" s="780"/>
      <c r="G5967" s="780"/>
      <c r="H5967" s="460">
        <f t="shared" si="369"/>
        <v>0</v>
      </c>
      <c r="I5967" s="460">
        <f t="shared" si="370"/>
        <v>0</v>
      </c>
      <c r="J5967" s="460">
        <f t="shared" si="372"/>
        <v>0</v>
      </c>
      <c r="K5967" s="9"/>
      <c r="P5967" s="2"/>
      <c r="Q5967" s="27"/>
      <c r="R5967" s="2"/>
      <c r="S5967" s="2"/>
      <c r="T5967" s="2"/>
      <c r="U5967" s="2"/>
      <c r="V5967" s="2"/>
      <c r="W5967" s="2"/>
    </row>
    <row r="5968" spans="2:23" ht="15" customHeight="1" x14ac:dyDescent="0.35">
      <c r="B5968" s="349"/>
      <c r="C5968" s="715" t="str">
        <f t="shared" si="371"/>
        <v/>
      </c>
      <c r="D5968" s="458">
        <f>IF(ISNUMBER(Summary!$D$17), DATE(Summary!$D$17, 1, 1) + INT((ROW(B5930)-1)/24), DATE(2024, 1, 1) + INT((ROW(B5930)-1)/24))</f>
        <v>45539</v>
      </c>
      <c r="E5968" s="459">
        <v>4.1666666666666699E-2</v>
      </c>
      <c r="F5968" s="780"/>
      <c r="G5968" s="780"/>
      <c r="H5968" s="460">
        <f t="shared" si="369"/>
        <v>0</v>
      </c>
      <c r="I5968" s="460">
        <f t="shared" si="370"/>
        <v>0</v>
      </c>
      <c r="J5968" s="460">
        <f t="shared" si="372"/>
        <v>0</v>
      </c>
      <c r="K5968" s="9"/>
      <c r="P5968" s="2"/>
      <c r="Q5968" s="27"/>
      <c r="R5968" s="2"/>
      <c r="S5968" s="2"/>
      <c r="T5968" s="2"/>
      <c r="U5968" s="2"/>
      <c r="V5968" s="2"/>
      <c r="W5968" s="2"/>
    </row>
    <row r="5969" spans="2:23" ht="15" customHeight="1" x14ac:dyDescent="0.35">
      <c r="B5969" s="349"/>
      <c r="C5969" s="715" t="str">
        <f t="shared" si="371"/>
        <v/>
      </c>
      <c r="D5969" s="458">
        <f>IF(ISNUMBER(Summary!$D$17), DATE(Summary!$D$17, 1, 1) + INT((ROW(B5931)-1)/24), DATE(2024, 1, 1) + INT((ROW(B5931)-1)/24))</f>
        <v>45539</v>
      </c>
      <c r="E5969" s="459">
        <v>8.333333333333337E-2</v>
      </c>
      <c r="F5969" s="780"/>
      <c r="G5969" s="780"/>
      <c r="H5969" s="460">
        <f t="shared" si="369"/>
        <v>0</v>
      </c>
      <c r="I5969" s="460">
        <f t="shared" si="370"/>
        <v>0</v>
      </c>
      <c r="J5969" s="460">
        <f t="shared" si="372"/>
        <v>0</v>
      </c>
      <c r="K5969" s="9"/>
      <c r="P5969" s="2"/>
      <c r="Q5969" s="27"/>
      <c r="R5969" s="2"/>
      <c r="S5969" s="2"/>
      <c r="T5969" s="2"/>
      <c r="U5969" s="2"/>
      <c r="V5969" s="2"/>
      <c r="W5969" s="2"/>
    </row>
    <row r="5970" spans="2:23" ht="15" customHeight="1" x14ac:dyDescent="0.35">
      <c r="B5970" s="349"/>
      <c r="C5970" s="715" t="str">
        <f t="shared" si="371"/>
        <v/>
      </c>
      <c r="D5970" s="458">
        <f>IF(ISNUMBER(Summary!$D$17), DATE(Summary!$D$17, 1, 1) + INT((ROW(B5932)-1)/24), DATE(2024, 1, 1) + INT((ROW(B5932)-1)/24))</f>
        <v>45539</v>
      </c>
      <c r="E5970" s="459">
        <v>0.12500000000000006</v>
      </c>
      <c r="F5970" s="780"/>
      <c r="G5970" s="780"/>
      <c r="H5970" s="460">
        <f t="shared" si="369"/>
        <v>0</v>
      </c>
      <c r="I5970" s="460">
        <f t="shared" si="370"/>
        <v>0</v>
      </c>
      <c r="J5970" s="460">
        <f t="shared" si="372"/>
        <v>0</v>
      </c>
      <c r="K5970" s="9"/>
      <c r="P5970" s="2"/>
      <c r="Q5970" s="27"/>
      <c r="R5970" s="2"/>
      <c r="S5970" s="2"/>
      <c r="T5970" s="2"/>
      <c r="U5970" s="2"/>
      <c r="V5970" s="2"/>
      <c r="W5970" s="2"/>
    </row>
    <row r="5971" spans="2:23" ht="15" customHeight="1" x14ac:dyDescent="0.35">
      <c r="B5971" s="349"/>
      <c r="C5971" s="715" t="str">
        <f t="shared" si="371"/>
        <v/>
      </c>
      <c r="D5971" s="458">
        <f>IF(ISNUMBER(Summary!$D$17), DATE(Summary!$D$17, 1, 1) + INT((ROW(B5933)-1)/24), DATE(2024, 1, 1) + INT((ROW(B5933)-1)/24))</f>
        <v>45539</v>
      </c>
      <c r="E5971" s="459">
        <v>0.16666666666666669</v>
      </c>
      <c r="F5971" s="780"/>
      <c r="G5971" s="780"/>
      <c r="H5971" s="460">
        <f t="shared" si="369"/>
        <v>0</v>
      </c>
      <c r="I5971" s="460">
        <f t="shared" si="370"/>
        <v>0</v>
      </c>
      <c r="J5971" s="460">
        <f t="shared" si="372"/>
        <v>0</v>
      </c>
      <c r="K5971" s="9"/>
      <c r="P5971" s="2"/>
      <c r="Q5971" s="27"/>
      <c r="R5971" s="2"/>
      <c r="S5971" s="2"/>
      <c r="T5971" s="2"/>
      <c r="U5971" s="2"/>
      <c r="V5971" s="2"/>
      <c r="W5971" s="2"/>
    </row>
    <row r="5972" spans="2:23" ht="15" customHeight="1" x14ac:dyDescent="0.35">
      <c r="B5972" s="349"/>
      <c r="C5972" s="715" t="str">
        <f t="shared" si="371"/>
        <v/>
      </c>
      <c r="D5972" s="458">
        <f>IF(ISNUMBER(Summary!$D$17), DATE(Summary!$D$17, 1, 1) + INT((ROW(B5934)-1)/24), DATE(2024, 1, 1) + INT((ROW(B5934)-1)/24))</f>
        <v>45539</v>
      </c>
      <c r="E5972" s="459">
        <v>0.20833333333333337</v>
      </c>
      <c r="F5972" s="780"/>
      <c r="G5972" s="780"/>
      <c r="H5972" s="460">
        <f t="shared" si="369"/>
        <v>0</v>
      </c>
      <c r="I5972" s="460">
        <f t="shared" si="370"/>
        <v>0</v>
      </c>
      <c r="J5972" s="460">
        <f t="shared" si="372"/>
        <v>0</v>
      </c>
      <c r="K5972" s="9"/>
      <c r="P5972" s="2"/>
      <c r="Q5972" s="27"/>
      <c r="R5972" s="2"/>
      <c r="S5972" s="2"/>
      <c r="T5972" s="2"/>
      <c r="U5972" s="2"/>
      <c r="V5972" s="2"/>
      <c r="W5972" s="2"/>
    </row>
    <row r="5973" spans="2:23" ht="15" customHeight="1" x14ac:dyDescent="0.35">
      <c r="B5973" s="349"/>
      <c r="C5973" s="715" t="str">
        <f t="shared" si="371"/>
        <v/>
      </c>
      <c r="D5973" s="458">
        <f>IF(ISNUMBER(Summary!$D$17), DATE(Summary!$D$17, 1, 1) + INT((ROW(B5935)-1)/24), DATE(2024, 1, 1) + INT((ROW(B5935)-1)/24))</f>
        <v>45539</v>
      </c>
      <c r="E5973" s="459">
        <v>0.25</v>
      </c>
      <c r="F5973" s="780"/>
      <c r="G5973" s="780"/>
      <c r="H5973" s="460">
        <f t="shared" si="369"/>
        <v>0</v>
      </c>
      <c r="I5973" s="460">
        <f t="shared" si="370"/>
        <v>0</v>
      </c>
      <c r="J5973" s="460">
        <f t="shared" si="372"/>
        <v>0</v>
      </c>
      <c r="K5973" s="9"/>
      <c r="P5973" s="2"/>
      <c r="Q5973" s="27"/>
      <c r="R5973" s="2"/>
      <c r="S5973" s="2"/>
      <c r="T5973" s="2"/>
      <c r="U5973" s="2"/>
      <c r="V5973" s="2"/>
      <c r="W5973" s="2"/>
    </row>
    <row r="5974" spans="2:23" ht="15" customHeight="1" x14ac:dyDescent="0.35">
      <c r="B5974" s="349"/>
      <c r="C5974" s="715" t="str">
        <f t="shared" si="371"/>
        <v/>
      </c>
      <c r="D5974" s="458">
        <f>IF(ISNUMBER(Summary!$D$17), DATE(Summary!$D$17, 1, 1) + INT((ROW(B5936)-1)/24), DATE(2024, 1, 1) + INT((ROW(B5936)-1)/24))</f>
        <v>45539</v>
      </c>
      <c r="E5974" s="459">
        <v>0.29166666666666669</v>
      </c>
      <c r="F5974" s="780"/>
      <c r="G5974" s="780"/>
      <c r="H5974" s="460">
        <f t="shared" si="369"/>
        <v>0</v>
      </c>
      <c r="I5974" s="460">
        <f t="shared" si="370"/>
        <v>0</v>
      </c>
      <c r="J5974" s="460">
        <f t="shared" si="372"/>
        <v>0</v>
      </c>
      <c r="K5974" s="9"/>
      <c r="P5974" s="2"/>
      <c r="Q5974" s="27"/>
      <c r="R5974" s="2"/>
      <c r="S5974" s="2"/>
      <c r="T5974" s="2"/>
      <c r="U5974" s="2"/>
      <c r="V5974" s="2"/>
      <c r="W5974" s="2"/>
    </row>
    <row r="5975" spans="2:23" ht="15" customHeight="1" x14ac:dyDescent="0.35">
      <c r="B5975" s="349"/>
      <c r="C5975" s="715" t="str">
        <f t="shared" si="371"/>
        <v/>
      </c>
      <c r="D5975" s="458">
        <f>IF(ISNUMBER(Summary!$D$17), DATE(Summary!$D$17, 1, 1) + INT((ROW(B5937)-1)/24), DATE(2024, 1, 1) + INT((ROW(B5937)-1)/24))</f>
        <v>45539</v>
      </c>
      <c r="E5975" s="459">
        <v>0.33333333333333337</v>
      </c>
      <c r="F5975" s="780"/>
      <c r="G5975" s="780"/>
      <c r="H5975" s="460">
        <f t="shared" si="369"/>
        <v>0</v>
      </c>
      <c r="I5975" s="460">
        <f t="shared" si="370"/>
        <v>0</v>
      </c>
      <c r="J5975" s="460">
        <f t="shared" si="372"/>
        <v>0</v>
      </c>
      <c r="K5975" s="9"/>
      <c r="P5975" s="2"/>
      <c r="Q5975" s="27"/>
      <c r="R5975" s="2"/>
      <c r="S5975" s="2"/>
      <c r="T5975" s="2"/>
      <c r="U5975" s="2"/>
      <c r="V5975" s="2"/>
      <c r="W5975" s="2"/>
    </row>
    <row r="5976" spans="2:23" ht="15" customHeight="1" x14ac:dyDescent="0.35">
      <c r="B5976" s="349"/>
      <c r="C5976" s="715" t="str">
        <f t="shared" si="371"/>
        <v/>
      </c>
      <c r="D5976" s="458">
        <f>IF(ISNUMBER(Summary!$D$17), DATE(Summary!$D$17, 1, 1) + INT((ROW(B5938)-1)/24), DATE(2024, 1, 1) + INT((ROW(B5938)-1)/24))</f>
        <v>45539</v>
      </c>
      <c r="E5976" s="459">
        <v>0.375</v>
      </c>
      <c r="F5976" s="780"/>
      <c r="G5976" s="780"/>
      <c r="H5976" s="460">
        <f t="shared" si="369"/>
        <v>0</v>
      </c>
      <c r="I5976" s="460">
        <f t="shared" si="370"/>
        <v>0</v>
      </c>
      <c r="J5976" s="460">
        <f t="shared" si="372"/>
        <v>0</v>
      </c>
      <c r="K5976" s="9"/>
      <c r="P5976" s="2"/>
      <c r="Q5976" s="27"/>
      <c r="R5976" s="2"/>
      <c r="S5976" s="2"/>
      <c r="T5976" s="2"/>
      <c r="U5976" s="2"/>
      <c r="V5976" s="2"/>
      <c r="W5976" s="2"/>
    </row>
    <row r="5977" spans="2:23" ht="15" customHeight="1" x14ac:dyDescent="0.35">
      <c r="B5977" s="349"/>
      <c r="C5977" s="715" t="str">
        <f t="shared" si="371"/>
        <v/>
      </c>
      <c r="D5977" s="458">
        <f>IF(ISNUMBER(Summary!$D$17), DATE(Summary!$D$17, 1, 1) + INT((ROW(B5939)-1)/24), DATE(2024, 1, 1) + INT((ROW(B5939)-1)/24))</f>
        <v>45539</v>
      </c>
      <c r="E5977" s="459">
        <v>0.41666666666666669</v>
      </c>
      <c r="F5977" s="780"/>
      <c r="G5977" s="780"/>
      <c r="H5977" s="460">
        <f t="shared" si="369"/>
        <v>0</v>
      </c>
      <c r="I5977" s="460">
        <f t="shared" si="370"/>
        <v>0</v>
      </c>
      <c r="J5977" s="460">
        <f t="shared" si="372"/>
        <v>0</v>
      </c>
      <c r="K5977" s="9"/>
      <c r="P5977" s="2"/>
      <c r="Q5977" s="27"/>
      <c r="R5977" s="2"/>
      <c r="S5977" s="2"/>
      <c r="T5977" s="2"/>
      <c r="U5977" s="2"/>
      <c r="V5977" s="2"/>
      <c r="W5977" s="2"/>
    </row>
    <row r="5978" spans="2:23" ht="15" customHeight="1" x14ac:dyDescent="0.35">
      <c r="B5978" s="349"/>
      <c r="C5978" s="715" t="str">
        <f t="shared" si="371"/>
        <v/>
      </c>
      <c r="D5978" s="458">
        <f>IF(ISNUMBER(Summary!$D$17), DATE(Summary!$D$17, 1, 1) + INT((ROW(B5940)-1)/24), DATE(2024, 1, 1) + INT((ROW(B5940)-1)/24))</f>
        <v>45539</v>
      </c>
      <c r="E5978" s="459">
        <v>0.45833333333333337</v>
      </c>
      <c r="F5978" s="780"/>
      <c r="G5978" s="780"/>
      <c r="H5978" s="460">
        <f t="shared" si="369"/>
        <v>0</v>
      </c>
      <c r="I5978" s="460">
        <f t="shared" si="370"/>
        <v>0</v>
      </c>
      <c r="J5978" s="460">
        <f t="shared" si="372"/>
        <v>0</v>
      </c>
      <c r="K5978" s="9"/>
      <c r="P5978" s="2"/>
      <c r="Q5978" s="27"/>
      <c r="R5978" s="2"/>
      <c r="S5978" s="2"/>
      <c r="T5978" s="2"/>
      <c r="U5978" s="2"/>
      <c r="V5978" s="2"/>
      <c r="W5978" s="2"/>
    </row>
    <row r="5979" spans="2:23" ht="15" customHeight="1" x14ac:dyDescent="0.35">
      <c r="B5979" s="349"/>
      <c r="C5979" s="715" t="str">
        <f t="shared" si="371"/>
        <v/>
      </c>
      <c r="D5979" s="458">
        <f>IF(ISNUMBER(Summary!$D$17), DATE(Summary!$D$17, 1, 1) + INT((ROW(B5941)-1)/24), DATE(2024, 1, 1) + INT((ROW(B5941)-1)/24))</f>
        <v>45539</v>
      </c>
      <c r="E5979" s="459">
        <v>0.50000000000000011</v>
      </c>
      <c r="F5979" s="780"/>
      <c r="G5979" s="780"/>
      <c r="H5979" s="460">
        <f t="shared" si="369"/>
        <v>0</v>
      </c>
      <c r="I5979" s="460">
        <f t="shared" si="370"/>
        <v>0</v>
      </c>
      <c r="J5979" s="460">
        <f t="shared" si="372"/>
        <v>0</v>
      </c>
      <c r="K5979" s="9"/>
      <c r="P5979" s="2"/>
      <c r="Q5979" s="27"/>
      <c r="R5979" s="2"/>
      <c r="S5979" s="2"/>
      <c r="T5979" s="2"/>
      <c r="U5979" s="2"/>
      <c r="V5979" s="2"/>
      <c r="W5979" s="2"/>
    </row>
    <row r="5980" spans="2:23" ht="15" customHeight="1" x14ac:dyDescent="0.35">
      <c r="B5980" s="349"/>
      <c r="C5980" s="715" t="str">
        <f t="shared" si="371"/>
        <v/>
      </c>
      <c r="D5980" s="458">
        <f>IF(ISNUMBER(Summary!$D$17), DATE(Summary!$D$17, 1, 1) + INT((ROW(B5942)-1)/24), DATE(2024, 1, 1) + INT((ROW(B5942)-1)/24))</f>
        <v>45539</v>
      </c>
      <c r="E5980" s="459">
        <v>0.54166666666666674</v>
      </c>
      <c r="F5980" s="780"/>
      <c r="G5980" s="780"/>
      <c r="H5980" s="460">
        <f t="shared" si="369"/>
        <v>0</v>
      </c>
      <c r="I5980" s="460">
        <f t="shared" si="370"/>
        <v>0</v>
      </c>
      <c r="J5980" s="460">
        <f t="shared" si="372"/>
        <v>0</v>
      </c>
      <c r="K5980" s="9"/>
      <c r="P5980" s="2"/>
      <c r="Q5980" s="27"/>
      <c r="R5980" s="2"/>
      <c r="S5980" s="2"/>
      <c r="T5980" s="2"/>
      <c r="U5980" s="2"/>
      <c r="V5980" s="2"/>
      <c r="W5980" s="2"/>
    </row>
    <row r="5981" spans="2:23" ht="15" customHeight="1" x14ac:dyDescent="0.35">
      <c r="B5981" s="349"/>
      <c r="C5981" s="715" t="str">
        <f t="shared" si="371"/>
        <v/>
      </c>
      <c r="D5981" s="458">
        <f>IF(ISNUMBER(Summary!$D$17), DATE(Summary!$D$17, 1, 1) + INT((ROW(B5943)-1)/24), DATE(2024, 1, 1) + INT((ROW(B5943)-1)/24))</f>
        <v>45539</v>
      </c>
      <c r="E5981" s="459">
        <v>0.58333333333333337</v>
      </c>
      <c r="F5981" s="780"/>
      <c r="G5981" s="780"/>
      <c r="H5981" s="460">
        <f t="shared" si="369"/>
        <v>0</v>
      </c>
      <c r="I5981" s="460">
        <f t="shared" si="370"/>
        <v>0</v>
      </c>
      <c r="J5981" s="460">
        <f t="shared" si="372"/>
        <v>0</v>
      </c>
      <c r="K5981" s="9"/>
      <c r="P5981" s="2"/>
      <c r="Q5981" s="27"/>
      <c r="R5981" s="2"/>
      <c r="S5981" s="2"/>
      <c r="T5981" s="2"/>
      <c r="U5981" s="2"/>
      <c r="V5981" s="2"/>
      <c r="W5981" s="2"/>
    </row>
    <row r="5982" spans="2:23" ht="15" customHeight="1" x14ac:dyDescent="0.35">
      <c r="B5982" s="349"/>
      <c r="C5982" s="715" t="str">
        <f t="shared" si="371"/>
        <v/>
      </c>
      <c r="D5982" s="458">
        <f>IF(ISNUMBER(Summary!$D$17), DATE(Summary!$D$17, 1, 1) + INT((ROW(B5944)-1)/24), DATE(2024, 1, 1) + INT((ROW(B5944)-1)/24))</f>
        <v>45539</v>
      </c>
      <c r="E5982" s="459">
        <v>0.62500000000000011</v>
      </c>
      <c r="F5982" s="780"/>
      <c r="G5982" s="780"/>
      <c r="H5982" s="460">
        <f t="shared" si="369"/>
        <v>0</v>
      </c>
      <c r="I5982" s="460">
        <f t="shared" si="370"/>
        <v>0</v>
      </c>
      <c r="J5982" s="460">
        <f t="shared" si="372"/>
        <v>0</v>
      </c>
      <c r="K5982" s="9"/>
      <c r="P5982" s="2"/>
      <c r="Q5982" s="27"/>
      <c r="R5982" s="2"/>
      <c r="S5982" s="2"/>
      <c r="T5982" s="2"/>
      <c r="U5982" s="2"/>
      <c r="V5982" s="2"/>
      <c r="W5982" s="2"/>
    </row>
    <row r="5983" spans="2:23" ht="15" customHeight="1" x14ac:dyDescent="0.35">
      <c r="B5983" s="349"/>
      <c r="C5983" s="715" t="str">
        <f t="shared" si="371"/>
        <v/>
      </c>
      <c r="D5983" s="458">
        <f>IF(ISNUMBER(Summary!$D$17), DATE(Summary!$D$17, 1, 1) + INT((ROW(B5945)-1)/24), DATE(2024, 1, 1) + INT((ROW(B5945)-1)/24))</f>
        <v>45539</v>
      </c>
      <c r="E5983" s="459">
        <v>0.66666666666666674</v>
      </c>
      <c r="F5983" s="780"/>
      <c r="G5983" s="780"/>
      <c r="H5983" s="460">
        <f t="shared" si="369"/>
        <v>0</v>
      </c>
      <c r="I5983" s="460">
        <f t="shared" si="370"/>
        <v>0</v>
      </c>
      <c r="J5983" s="460">
        <f t="shared" si="372"/>
        <v>0</v>
      </c>
      <c r="K5983" s="9"/>
      <c r="P5983" s="2"/>
      <c r="Q5983" s="27"/>
      <c r="R5983" s="2"/>
      <c r="S5983" s="2"/>
      <c r="T5983" s="2"/>
      <c r="U5983" s="2"/>
      <c r="V5983" s="2"/>
      <c r="W5983" s="2"/>
    </row>
    <row r="5984" spans="2:23" ht="15" customHeight="1" x14ac:dyDescent="0.35">
      <c r="B5984" s="349"/>
      <c r="C5984" s="715" t="str">
        <f t="shared" si="371"/>
        <v/>
      </c>
      <c r="D5984" s="458">
        <f>IF(ISNUMBER(Summary!$D$17), DATE(Summary!$D$17, 1, 1) + INT((ROW(B5946)-1)/24), DATE(2024, 1, 1) + INT((ROW(B5946)-1)/24))</f>
        <v>45539</v>
      </c>
      <c r="E5984" s="459">
        <v>0.70833333333333337</v>
      </c>
      <c r="F5984" s="780"/>
      <c r="G5984" s="780"/>
      <c r="H5984" s="460">
        <f t="shared" si="369"/>
        <v>0</v>
      </c>
      <c r="I5984" s="460">
        <f t="shared" si="370"/>
        <v>0</v>
      </c>
      <c r="J5984" s="460">
        <f t="shared" si="372"/>
        <v>0</v>
      </c>
      <c r="K5984" s="9"/>
      <c r="P5984" s="2"/>
      <c r="Q5984" s="27"/>
      <c r="R5984" s="2"/>
      <c r="S5984" s="2"/>
      <c r="T5984" s="2"/>
      <c r="U5984" s="2"/>
      <c r="V5984" s="2"/>
      <c r="W5984" s="2"/>
    </row>
    <row r="5985" spans="2:23" ht="15" customHeight="1" x14ac:dyDescent="0.35">
      <c r="B5985" s="349"/>
      <c r="C5985" s="715" t="str">
        <f t="shared" si="371"/>
        <v/>
      </c>
      <c r="D5985" s="458">
        <f>IF(ISNUMBER(Summary!$D$17), DATE(Summary!$D$17, 1, 1) + INT((ROW(B5947)-1)/24), DATE(2024, 1, 1) + INT((ROW(B5947)-1)/24))</f>
        <v>45539</v>
      </c>
      <c r="E5985" s="459">
        <v>0.75000000000000011</v>
      </c>
      <c r="F5985" s="780"/>
      <c r="G5985" s="780"/>
      <c r="H5985" s="460">
        <f t="shared" si="369"/>
        <v>0</v>
      </c>
      <c r="I5985" s="460">
        <f t="shared" si="370"/>
        <v>0</v>
      </c>
      <c r="J5985" s="460">
        <f t="shared" si="372"/>
        <v>0</v>
      </c>
      <c r="K5985" s="9"/>
      <c r="P5985" s="2"/>
      <c r="Q5985" s="27"/>
      <c r="R5985" s="2"/>
      <c r="S5985" s="2"/>
      <c r="T5985" s="2"/>
      <c r="U5985" s="2"/>
      <c r="V5985" s="2"/>
      <c r="W5985" s="2"/>
    </row>
    <row r="5986" spans="2:23" ht="15" customHeight="1" x14ac:dyDescent="0.35">
      <c r="B5986" s="349"/>
      <c r="C5986" s="715" t="str">
        <f t="shared" si="371"/>
        <v/>
      </c>
      <c r="D5986" s="458">
        <f>IF(ISNUMBER(Summary!$D$17), DATE(Summary!$D$17, 1, 1) + INT((ROW(B5948)-1)/24), DATE(2024, 1, 1) + INT((ROW(B5948)-1)/24))</f>
        <v>45539</v>
      </c>
      <c r="E5986" s="459">
        <v>0.79166666666666674</v>
      </c>
      <c r="F5986" s="780"/>
      <c r="G5986" s="780"/>
      <c r="H5986" s="460">
        <f t="shared" si="369"/>
        <v>0</v>
      </c>
      <c r="I5986" s="460">
        <f t="shared" si="370"/>
        <v>0</v>
      </c>
      <c r="J5986" s="460">
        <f t="shared" si="372"/>
        <v>0</v>
      </c>
      <c r="K5986" s="9"/>
      <c r="P5986" s="2"/>
      <c r="Q5986" s="27"/>
      <c r="R5986" s="2"/>
      <c r="S5986" s="2"/>
      <c r="T5986" s="2"/>
      <c r="U5986" s="2"/>
      <c r="V5986" s="2"/>
      <c r="W5986" s="2"/>
    </row>
    <row r="5987" spans="2:23" ht="15" customHeight="1" x14ac:dyDescent="0.35">
      <c r="B5987" s="349"/>
      <c r="C5987" s="715" t="str">
        <f t="shared" si="371"/>
        <v/>
      </c>
      <c r="D5987" s="458">
        <f>IF(ISNUMBER(Summary!$D$17), DATE(Summary!$D$17, 1, 1) + INT((ROW(B5949)-1)/24), DATE(2024, 1, 1) + INT((ROW(B5949)-1)/24))</f>
        <v>45539</v>
      </c>
      <c r="E5987" s="459">
        <v>0.83333333333333337</v>
      </c>
      <c r="F5987" s="780"/>
      <c r="G5987" s="780"/>
      <c r="H5987" s="460">
        <f t="shared" si="369"/>
        <v>0</v>
      </c>
      <c r="I5987" s="460">
        <f t="shared" si="370"/>
        <v>0</v>
      </c>
      <c r="J5987" s="460">
        <f t="shared" si="372"/>
        <v>0</v>
      </c>
      <c r="K5987" s="9"/>
      <c r="P5987" s="2"/>
      <c r="Q5987" s="27"/>
      <c r="R5987" s="2"/>
      <c r="S5987" s="2"/>
      <c r="T5987" s="2"/>
      <c r="U5987" s="2"/>
      <c r="V5987" s="2"/>
      <c r="W5987" s="2"/>
    </row>
    <row r="5988" spans="2:23" ht="15" customHeight="1" x14ac:dyDescent="0.35">
      <c r="B5988" s="349"/>
      <c r="C5988" s="715" t="str">
        <f t="shared" si="371"/>
        <v/>
      </c>
      <c r="D5988" s="458">
        <f>IF(ISNUMBER(Summary!$D$17), DATE(Summary!$D$17, 1, 1) + INT((ROW(B5950)-1)/24), DATE(2024, 1, 1) + INT((ROW(B5950)-1)/24))</f>
        <v>45539</v>
      </c>
      <c r="E5988" s="459">
        <v>0.87500000000000011</v>
      </c>
      <c r="F5988" s="780"/>
      <c r="G5988" s="780"/>
      <c r="H5988" s="460">
        <f t="shared" si="369"/>
        <v>0</v>
      </c>
      <c r="I5988" s="460">
        <f t="shared" si="370"/>
        <v>0</v>
      </c>
      <c r="J5988" s="460">
        <f t="shared" si="372"/>
        <v>0</v>
      </c>
      <c r="K5988" s="9"/>
      <c r="P5988" s="2"/>
      <c r="Q5988" s="27"/>
      <c r="R5988" s="2"/>
      <c r="S5988" s="2"/>
      <c r="T5988" s="2"/>
      <c r="U5988" s="2"/>
      <c r="V5988" s="2"/>
      <c r="W5988" s="2"/>
    </row>
    <row r="5989" spans="2:23" ht="15" customHeight="1" x14ac:dyDescent="0.35">
      <c r="B5989" s="349"/>
      <c r="C5989" s="715" t="str">
        <f t="shared" si="371"/>
        <v/>
      </c>
      <c r="D5989" s="458">
        <f>IF(ISNUMBER(Summary!$D$17), DATE(Summary!$D$17, 1, 1) + INT((ROW(B5951)-1)/24), DATE(2024, 1, 1) + INT((ROW(B5951)-1)/24))</f>
        <v>45539</v>
      </c>
      <c r="E5989" s="459">
        <v>0.91666666666666674</v>
      </c>
      <c r="F5989" s="780"/>
      <c r="G5989" s="780"/>
      <c r="H5989" s="460">
        <f t="shared" si="369"/>
        <v>0</v>
      </c>
      <c r="I5989" s="460">
        <f t="shared" si="370"/>
        <v>0</v>
      </c>
      <c r="J5989" s="460">
        <f t="shared" si="372"/>
        <v>0</v>
      </c>
      <c r="K5989" s="9"/>
      <c r="P5989" s="2"/>
      <c r="Q5989" s="27"/>
      <c r="R5989" s="2"/>
      <c r="S5989" s="2"/>
      <c r="T5989" s="2"/>
      <c r="U5989" s="2"/>
      <c r="V5989" s="2"/>
      <c r="W5989" s="2"/>
    </row>
    <row r="5990" spans="2:23" ht="15" customHeight="1" x14ac:dyDescent="0.35">
      <c r="B5990" s="349"/>
      <c r="C5990" s="715" t="str">
        <f t="shared" si="371"/>
        <v/>
      </c>
      <c r="D5990" s="458">
        <f>IF(ISNUMBER(Summary!$D$17), DATE(Summary!$D$17, 1, 1) + INT((ROW(B5952)-1)/24), DATE(2024, 1, 1) + INT((ROW(B5952)-1)/24))</f>
        <v>45539</v>
      </c>
      <c r="E5990" s="459">
        <v>0.95833333333333337</v>
      </c>
      <c r="F5990" s="780"/>
      <c r="G5990" s="780"/>
      <c r="H5990" s="460">
        <f t="shared" si="369"/>
        <v>0</v>
      </c>
      <c r="I5990" s="460">
        <f t="shared" si="370"/>
        <v>0</v>
      </c>
      <c r="J5990" s="460">
        <f t="shared" si="372"/>
        <v>0</v>
      </c>
      <c r="K5990" s="9"/>
      <c r="P5990" s="2"/>
      <c r="Q5990" s="27"/>
      <c r="R5990" s="2"/>
      <c r="S5990" s="2"/>
      <c r="T5990" s="2"/>
      <c r="U5990" s="2"/>
      <c r="V5990" s="2"/>
      <c r="W5990" s="2"/>
    </row>
    <row r="5991" spans="2:23" ht="15" customHeight="1" x14ac:dyDescent="0.35">
      <c r="B5991" s="457"/>
      <c r="C5991" s="715">
        <f t="shared" si="371"/>
        <v>45540</v>
      </c>
      <c r="D5991" s="458">
        <f>IF(ISNUMBER(Summary!$D$17), DATE(Summary!$D$17, 1, 1) + INT((ROW(B5953)-1)/24), DATE(2024, 1, 1) + INT((ROW(B5953)-1)/24))</f>
        <v>45540</v>
      </c>
      <c r="E5991" s="459">
        <v>3.1225022567582528E-17</v>
      </c>
      <c r="F5991" s="780"/>
      <c r="G5991" s="780"/>
      <c r="H5991" s="460">
        <f t="shared" ref="H5991:H6054" si="373">IF(G5991&gt;F5991,F5991,G5991)</f>
        <v>0</v>
      </c>
      <c r="I5991" s="460">
        <f t="shared" ref="I5991:I6054" si="374">F5991-H5991</f>
        <v>0</v>
      </c>
      <c r="J5991" s="460">
        <f t="shared" si="372"/>
        <v>0</v>
      </c>
      <c r="K5991" s="9"/>
      <c r="P5991" s="2"/>
      <c r="Q5991" s="27"/>
      <c r="R5991" s="2"/>
      <c r="S5991" s="2"/>
      <c r="T5991" s="2"/>
      <c r="U5991" s="2"/>
      <c r="V5991" s="2"/>
      <c r="W5991" s="2"/>
    </row>
    <row r="5992" spans="2:23" ht="15" customHeight="1" x14ac:dyDescent="0.35">
      <c r="B5992" s="349"/>
      <c r="C5992" s="715" t="str">
        <f t="shared" ref="C5992:C6055" si="375">IF(MOD(ROW()-ROW($E$39), 24)=0, $D5992, "")</f>
        <v/>
      </c>
      <c r="D5992" s="458">
        <f>IF(ISNUMBER(Summary!$D$17), DATE(Summary!$D$17, 1, 1) + INT((ROW(B5954)-1)/24), DATE(2024, 1, 1) + INT((ROW(B5954)-1)/24))</f>
        <v>45540</v>
      </c>
      <c r="E5992" s="459">
        <v>4.1666666666666699E-2</v>
      </c>
      <c r="F5992" s="780"/>
      <c r="G5992" s="780"/>
      <c r="H5992" s="460">
        <f t="shared" si="373"/>
        <v>0</v>
      </c>
      <c r="I5992" s="460">
        <f t="shared" si="374"/>
        <v>0</v>
      </c>
      <c r="J5992" s="460">
        <f t="shared" si="372"/>
        <v>0</v>
      </c>
      <c r="K5992" s="9"/>
      <c r="P5992" s="2"/>
      <c r="Q5992" s="27"/>
      <c r="R5992" s="2"/>
      <c r="S5992" s="2"/>
      <c r="T5992" s="2"/>
      <c r="U5992" s="2"/>
      <c r="V5992" s="2"/>
      <c r="W5992" s="2"/>
    </row>
    <row r="5993" spans="2:23" ht="15" customHeight="1" x14ac:dyDescent="0.35">
      <c r="B5993" s="349"/>
      <c r="C5993" s="715" t="str">
        <f t="shared" si="375"/>
        <v/>
      </c>
      <c r="D5993" s="458">
        <f>IF(ISNUMBER(Summary!$D$17), DATE(Summary!$D$17, 1, 1) + INT((ROW(B5955)-1)/24), DATE(2024, 1, 1) + INT((ROW(B5955)-1)/24))</f>
        <v>45540</v>
      </c>
      <c r="E5993" s="459">
        <v>8.333333333333337E-2</v>
      </c>
      <c r="F5993" s="780"/>
      <c r="G5993" s="780"/>
      <c r="H5993" s="460">
        <f t="shared" si="373"/>
        <v>0</v>
      </c>
      <c r="I5993" s="460">
        <f t="shared" si="374"/>
        <v>0</v>
      </c>
      <c r="J5993" s="460">
        <f t="shared" si="372"/>
        <v>0</v>
      </c>
      <c r="K5993" s="9"/>
      <c r="P5993" s="2"/>
      <c r="Q5993" s="27"/>
      <c r="R5993" s="2"/>
      <c r="S5993" s="2"/>
      <c r="T5993" s="2"/>
      <c r="U5993" s="2"/>
      <c r="V5993" s="2"/>
      <c r="W5993" s="2"/>
    </row>
    <row r="5994" spans="2:23" ht="15" customHeight="1" x14ac:dyDescent="0.35">
      <c r="B5994" s="349"/>
      <c r="C5994" s="715" t="str">
        <f t="shared" si="375"/>
        <v/>
      </c>
      <c r="D5994" s="458">
        <f>IF(ISNUMBER(Summary!$D$17), DATE(Summary!$D$17, 1, 1) + INT((ROW(B5956)-1)/24), DATE(2024, 1, 1) + INT((ROW(B5956)-1)/24))</f>
        <v>45540</v>
      </c>
      <c r="E5994" s="459">
        <v>0.12500000000000006</v>
      </c>
      <c r="F5994" s="780"/>
      <c r="G5994" s="780"/>
      <c r="H5994" s="460">
        <f t="shared" si="373"/>
        <v>0</v>
      </c>
      <c r="I5994" s="460">
        <f t="shared" si="374"/>
        <v>0</v>
      </c>
      <c r="J5994" s="460">
        <f t="shared" si="372"/>
        <v>0</v>
      </c>
      <c r="K5994" s="9"/>
      <c r="P5994" s="2"/>
      <c r="Q5994" s="27"/>
      <c r="R5994" s="2"/>
      <c r="S5994" s="2"/>
      <c r="T5994" s="2"/>
      <c r="U5994" s="2"/>
      <c r="V5994" s="2"/>
      <c r="W5994" s="2"/>
    </row>
    <row r="5995" spans="2:23" ht="15" customHeight="1" x14ac:dyDescent="0.35">
      <c r="B5995" s="349"/>
      <c r="C5995" s="715" t="str">
        <f t="shared" si="375"/>
        <v/>
      </c>
      <c r="D5995" s="458">
        <f>IF(ISNUMBER(Summary!$D$17), DATE(Summary!$D$17, 1, 1) + INT((ROW(B5957)-1)/24), DATE(2024, 1, 1) + INT((ROW(B5957)-1)/24))</f>
        <v>45540</v>
      </c>
      <c r="E5995" s="459">
        <v>0.16666666666666669</v>
      </c>
      <c r="F5995" s="780"/>
      <c r="G5995" s="780"/>
      <c r="H5995" s="460">
        <f t="shared" si="373"/>
        <v>0</v>
      </c>
      <c r="I5995" s="460">
        <f t="shared" si="374"/>
        <v>0</v>
      </c>
      <c r="J5995" s="460">
        <f t="shared" si="372"/>
        <v>0</v>
      </c>
      <c r="K5995" s="9"/>
      <c r="P5995" s="2"/>
      <c r="Q5995" s="27"/>
      <c r="R5995" s="2"/>
      <c r="S5995" s="2"/>
      <c r="T5995" s="2"/>
      <c r="U5995" s="2"/>
      <c r="V5995" s="2"/>
      <c r="W5995" s="2"/>
    </row>
    <row r="5996" spans="2:23" ht="15" customHeight="1" x14ac:dyDescent="0.35">
      <c r="B5996" s="349"/>
      <c r="C5996" s="715" t="str">
        <f t="shared" si="375"/>
        <v/>
      </c>
      <c r="D5996" s="458">
        <f>IF(ISNUMBER(Summary!$D$17), DATE(Summary!$D$17, 1, 1) + INT((ROW(B5958)-1)/24), DATE(2024, 1, 1) + INT((ROW(B5958)-1)/24))</f>
        <v>45540</v>
      </c>
      <c r="E5996" s="459">
        <v>0.20833333333333337</v>
      </c>
      <c r="F5996" s="780"/>
      <c r="G5996" s="780"/>
      <c r="H5996" s="460">
        <f t="shared" si="373"/>
        <v>0</v>
      </c>
      <c r="I5996" s="460">
        <f t="shared" si="374"/>
        <v>0</v>
      </c>
      <c r="J5996" s="460">
        <f t="shared" si="372"/>
        <v>0</v>
      </c>
      <c r="K5996" s="9"/>
      <c r="P5996" s="2"/>
      <c r="Q5996" s="27"/>
      <c r="R5996" s="2"/>
      <c r="S5996" s="2"/>
      <c r="T5996" s="2"/>
      <c r="U5996" s="2"/>
      <c r="V5996" s="2"/>
      <c r="W5996" s="2"/>
    </row>
    <row r="5997" spans="2:23" ht="15" customHeight="1" x14ac:dyDescent="0.35">
      <c r="B5997" s="349"/>
      <c r="C5997" s="715" t="str">
        <f t="shared" si="375"/>
        <v/>
      </c>
      <c r="D5997" s="458">
        <f>IF(ISNUMBER(Summary!$D$17), DATE(Summary!$D$17, 1, 1) + INT((ROW(B5959)-1)/24), DATE(2024, 1, 1) + INT((ROW(B5959)-1)/24))</f>
        <v>45540</v>
      </c>
      <c r="E5997" s="459">
        <v>0.25</v>
      </c>
      <c r="F5997" s="780"/>
      <c r="G5997" s="780"/>
      <c r="H5997" s="460">
        <f t="shared" si="373"/>
        <v>0</v>
      </c>
      <c r="I5997" s="460">
        <f t="shared" si="374"/>
        <v>0</v>
      </c>
      <c r="J5997" s="460">
        <f t="shared" si="372"/>
        <v>0</v>
      </c>
      <c r="K5997" s="9"/>
      <c r="P5997" s="2"/>
      <c r="Q5997" s="27"/>
      <c r="R5997" s="2"/>
      <c r="S5997" s="2"/>
      <c r="T5997" s="2"/>
      <c r="U5997" s="2"/>
      <c r="V5997" s="2"/>
      <c r="W5997" s="2"/>
    </row>
    <row r="5998" spans="2:23" ht="15" customHeight="1" x14ac:dyDescent="0.35">
      <c r="B5998" s="349"/>
      <c r="C5998" s="715" t="str">
        <f t="shared" si="375"/>
        <v/>
      </c>
      <c r="D5998" s="458">
        <f>IF(ISNUMBER(Summary!$D$17), DATE(Summary!$D$17, 1, 1) + INT((ROW(B5960)-1)/24), DATE(2024, 1, 1) + INT((ROW(B5960)-1)/24))</f>
        <v>45540</v>
      </c>
      <c r="E5998" s="459">
        <v>0.29166666666666669</v>
      </c>
      <c r="F5998" s="780"/>
      <c r="G5998" s="780"/>
      <c r="H5998" s="460">
        <f t="shared" si="373"/>
        <v>0</v>
      </c>
      <c r="I5998" s="460">
        <f t="shared" si="374"/>
        <v>0</v>
      </c>
      <c r="J5998" s="460">
        <f t="shared" si="372"/>
        <v>0</v>
      </c>
      <c r="K5998" s="9"/>
      <c r="P5998" s="2"/>
      <c r="Q5998" s="27"/>
      <c r="R5998" s="2"/>
      <c r="S5998" s="2"/>
      <c r="T5998" s="2"/>
      <c r="U5998" s="2"/>
      <c r="V5998" s="2"/>
      <c r="W5998" s="2"/>
    </row>
    <row r="5999" spans="2:23" ht="15" customHeight="1" x14ac:dyDescent="0.35">
      <c r="B5999" s="349"/>
      <c r="C5999" s="715" t="str">
        <f t="shared" si="375"/>
        <v/>
      </c>
      <c r="D5999" s="458">
        <f>IF(ISNUMBER(Summary!$D$17), DATE(Summary!$D$17, 1, 1) + INT((ROW(B5961)-1)/24), DATE(2024, 1, 1) + INT((ROW(B5961)-1)/24))</f>
        <v>45540</v>
      </c>
      <c r="E5999" s="459">
        <v>0.33333333333333337</v>
      </c>
      <c r="F5999" s="780"/>
      <c r="G5999" s="780"/>
      <c r="H5999" s="460">
        <f t="shared" si="373"/>
        <v>0</v>
      </c>
      <c r="I5999" s="460">
        <f t="shared" si="374"/>
        <v>0</v>
      </c>
      <c r="J5999" s="460">
        <f t="shared" si="372"/>
        <v>0</v>
      </c>
      <c r="K5999" s="9"/>
      <c r="P5999" s="2"/>
      <c r="Q5999" s="27"/>
      <c r="R5999" s="2"/>
      <c r="S5999" s="2"/>
      <c r="T5999" s="2"/>
      <c r="U5999" s="2"/>
      <c r="V5999" s="2"/>
      <c r="W5999" s="2"/>
    </row>
    <row r="6000" spans="2:23" ht="15" customHeight="1" x14ac:dyDescent="0.35">
      <c r="B6000" s="349"/>
      <c r="C6000" s="715" t="str">
        <f t="shared" si="375"/>
        <v/>
      </c>
      <c r="D6000" s="458">
        <f>IF(ISNUMBER(Summary!$D$17), DATE(Summary!$D$17, 1, 1) + INT((ROW(B5962)-1)/24), DATE(2024, 1, 1) + INT((ROW(B5962)-1)/24))</f>
        <v>45540</v>
      </c>
      <c r="E6000" s="459">
        <v>0.375</v>
      </c>
      <c r="F6000" s="780"/>
      <c r="G6000" s="780"/>
      <c r="H6000" s="460">
        <f t="shared" si="373"/>
        <v>0</v>
      </c>
      <c r="I6000" s="460">
        <f t="shared" si="374"/>
        <v>0</v>
      </c>
      <c r="J6000" s="460">
        <f t="shared" si="372"/>
        <v>0</v>
      </c>
      <c r="K6000" s="9"/>
      <c r="P6000" s="2"/>
      <c r="Q6000" s="27"/>
      <c r="R6000" s="2"/>
      <c r="S6000" s="2"/>
      <c r="T6000" s="2"/>
      <c r="U6000" s="2"/>
      <c r="V6000" s="2"/>
      <c r="W6000" s="2"/>
    </row>
    <row r="6001" spans="2:23" ht="15" customHeight="1" x14ac:dyDescent="0.35">
      <c r="B6001" s="349"/>
      <c r="C6001" s="715" t="str">
        <f t="shared" si="375"/>
        <v/>
      </c>
      <c r="D6001" s="458">
        <f>IF(ISNUMBER(Summary!$D$17), DATE(Summary!$D$17, 1, 1) + INT((ROW(B5963)-1)/24), DATE(2024, 1, 1) + INT((ROW(B5963)-1)/24))</f>
        <v>45540</v>
      </c>
      <c r="E6001" s="459">
        <v>0.41666666666666669</v>
      </c>
      <c r="F6001" s="780"/>
      <c r="G6001" s="780"/>
      <c r="H6001" s="460">
        <f t="shared" si="373"/>
        <v>0</v>
      </c>
      <c r="I6001" s="460">
        <f t="shared" si="374"/>
        <v>0</v>
      </c>
      <c r="J6001" s="460">
        <f t="shared" si="372"/>
        <v>0</v>
      </c>
      <c r="K6001" s="9"/>
      <c r="P6001" s="2"/>
      <c r="Q6001" s="27"/>
      <c r="R6001" s="2"/>
      <c r="S6001" s="2"/>
      <c r="T6001" s="2"/>
      <c r="U6001" s="2"/>
      <c r="V6001" s="2"/>
      <c r="W6001" s="2"/>
    </row>
    <row r="6002" spans="2:23" ht="15" customHeight="1" x14ac:dyDescent="0.35">
      <c r="B6002" s="349"/>
      <c r="C6002" s="715" t="str">
        <f t="shared" si="375"/>
        <v/>
      </c>
      <c r="D6002" s="458">
        <f>IF(ISNUMBER(Summary!$D$17), DATE(Summary!$D$17, 1, 1) + INT((ROW(B5964)-1)/24), DATE(2024, 1, 1) + INT((ROW(B5964)-1)/24))</f>
        <v>45540</v>
      </c>
      <c r="E6002" s="459">
        <v>0.45833333333333337</v>
      </c>
      <c r="F6002" s="780"/>
      <c r="G6002" s="780"/>
      <c r="H6002" s="460">
        <f t="shared" si="373"/>
        <v>0</v>
      </c>
      <c r="I6002" s="460">
        <f t="shared" si="374"/>
        <v>0</v>
      </c>
      <c r="J6002" s="460">
        <f t="shared" si="372"/>
        <v>0</v>
      </c>
      <c r="K6002" s="9"/>
      <c r="P6002" s="2"/>
      <c r="Q6002" s="27"/>
      <c r="R6002" s="2"/>
      <c r="S6002" s="2"/>
      <c r="T6002" s="2"/>
      <c r="U6002" s="2"/>
      <c r="V6002" s="2"/>
      <c r="W6002" s="2"/>
    </row>
    <row r="6003" spans="2:23" ht="15" customHeight="1" x14ac:dyDescent="0.35">
      <c r="B6003" s="349"/>
      <c r="C6003" s="715" t="str">
        <f t="shared" si="375"/>
        <v/>
      </c>
      <c r="D6003" s="458">
        <f>IF(ISNUMBER(Summary!$D$17), DATE(Summary!$D$17, 1, 1) + INT((ROW(B5965)-1)/24), DATE(2024, 1, 1) + INT((ROW(B5965)-1)/24))</f>
        <v>45540</v>
      </c>
      <c r="E6003" s="459">
        <v>0.50000000000000011</v>
      </c>
      <c r="F6003" s="780"/>
      <c r="G6003" s="780"/>
      <c r="H6003" s="460">
        <f t="shared" si="373"/>
        <v>0</v>
      </c>
      <c r="I6003" s="460">
        <f t="shared" si="374"/>
        <v>0</v>
      </c>
      <c r="J6003" s="460">
        <f t="shared" si="372"/>
        <v>0</v>
      </c>
      <c r="K6003" s="9"/>
      <c r="P6003" s="2"/>
      <c r="Q6003" s="27"/>
      <c r="R6003" s="2"/>
      <c r="S6003" s="2"/>
      <c r="T6003" s="2"/>
      <c r="U6003" s="2"/>
      <c r="V6003" s="2"/>
      <c r="W6003" s="2"/>
    </row>
    <row r="6004" spans="2:23" ht="15" customHeight="1" x14ac:dyDescent="0.35">
      <c r="B6004" s="349"/>
      <c r="C6004" s="715" t="str">
        <f t="shared" si="375"/>
        <v/>
      </c>
      <c r="D6004" s="458">
        <f>IF(ISNUMBER(Summary!$D$17), DATE(Summary!$D$17, 1, 1) + INT((ROW(B5966)-1)/24), DATE(2024, 1, 1) + INT((ROW(B5966)-1)/24))</f>
        <v>45540</v>
      </c>
      <c r="E6004" s="459">
        <v>0.54166666666666674</v>
      </c>
      <c r="F6004" s="780"/>
      <c r="G6004" s="780"/>
      <c r="H6004" s="460">
        <f t="shared" si="373"/>
        <v>0</v>
      </c>
      <c r="I6004" s="460">
        <f t="shared" si="374"/>
        <v>0</v>
      </c>
      <c r="J6004" s="460">
        <f t="shared" si="372"/>
        <v>0</v>
      </c>
      <c r="K6004" s="9"/>
      <c r="P6004" s="2"/>
      <c r="Q6004" s="27"/>
      <c r="R6004" s="2"/>
      <c r="S6004" s="2"/>
      <c r="T6004" s="2"/>
      <c r="U6004" s="2"/>
      <c r="V6004" s="2"/>
      <c r="W6004" s="2"/>
    </row>
    <row r="6005" spans="2:23" ht="15" customHeight="1" x14ac:dyDescent="0.35">
      <c r="B6005" s="349"/>
      <c r="C6005" s="715" t="str">
        <f t="shared" si="375"/>
        <v/>
      </c>
      <c r="D6005" s="458">
        <f>IF(ISNUMBER(Summary!$D$17), DATE(Summary!$D$17, 1, 1) + INT((ROW(B5967)-1)/24), DATE(2024, 1, 1) + INT((ROW(B5967)-1)/24))</f>
        <v>45540</v>
      </c>
      <c r="E6005" s="459">
        <v>0.58333333333333337</v>
      </c>
      <c r="F6005" s="780"/>
      <c r="G6005" s="780"/>
      <c r="H6005" s="460">
        <f t="shared" si="373"/>
        <v>0</v>
      </c>
      <c r="I6005" s="460">
        <f t="shared" si="374"/>
        <v>0</v>
      </c>
      <c r="J6005" s="460">
        <f t="shared" si="372"/>
        <v>0</v>
      </c>
      <c r="K6005" s="9"/>
      <c r="P6005" s="2"/>
      <c r="Q6005" s="27"/>
      <c r="R6005" s="2"/>
      <c r="S6005" s="2"/>
      <c r="T6005" s="2"/>
      <c r="U6005" s="2"/>
      <c r="V6005" s="2"/>
      <c r="W6005" s="2"/>
    </row>
    <row r="6006" spans="2:23" ht="15" customHeight="1" x14ac:dyDescent="0.35">
      <c r="B6006" s="349"/>
      <c r="C6006" s="715" t="str">
        <f t="shared" si="375"/>
        <v/>
      </c>
      <c r="D6006" s="458">
        <f>IF(ISNUMBER(Summary!$D$17), DATE(Summary!$D$17, 1, 1) + INT((ROW(B5968)-1)/24), DATE(2024, 1, 1) + INT((ROW(B5968)-1)/24))</f>
        <v>45540</v>
      </c>
      <c r="E6006" s="459">
        <v>0.62500000000000011</v>
      </c>
      <c r="F6006" s="780"/>
      <c r="G6006" s="780"/>
      <c r="H6006" s="460">
        <f t="shared" si="373"/>
        <v>0</v>
      </c>
      <c r="I6006" s="460">
        <f t="shared" si="374"/>
        <v>0</v>
      </c>
      <c r="J6006" s="460">
        <f t="shared" si="372"/>
        <v>0</v>
      </c>
      <c r="K6006" s="9"/>
      <c r="P6006" s="2"/>
      <c r="Q6006" s="27"/>
      <c r="R6006" s="2"/>
      <c r="S6006" s="2"/>
      <c r="T6006" s="2"/>
      <c r="U6006" s="2"/>
      <c r="V6006" s="2"/>
      <c r="W6006" s="2"/>
    </row>
    <row r="6007" spans="2:23" ht="15" customHeight="1" x14ac:dyDescent="0.35">
      <c r="B6007" s="349"/>
      <c r="C6007" s="715" t="str">
        <f t="shared" si="375"/>
        <v/>
      </c>
      <c r="D6007" s="458">
        <f>IF(ISNUMBER(Summary!$D$17), DATE(Summary!$D$17, 1, 1) + INT((ROW(B5969)-1)/24), DATE(2024, 1, 1) + INT((ROW(B5969)-1)/24))</f>
        <v>45540</v>
      </c>
      <c r="E6007" s="459">
        <v>0.66666666666666674</v>
      </c>
      <c r="F6007" s="780"/>
      <c r="G6007" s="780"/>
      <c r="H6007" s="460">
        <f t="shared" si="373"/>
        <v>0</v>
      </c>
      <c r="I6007" s="460">
        <f t="shared" si="374"/>
        <v>0</v>
      </c>
      <c r="J6007" s="460">
        <f t="shared" si="372"/>
        <v>0</v>
      </c>
      <c r="K6007" s="9"/>
      <c r="P6007" s="2"/>
      <c r="Q6007" s="27"/>
      <c r="R6007" s="2"/>
      <c r="S6007" s="2"/>
      <c r="T6007" s="2"/>
      <c r="U6007" s="2"/>
      <c r="V6007" s="2"/>
      <c r="W6007" s="2"/>
    </row>
    <row r="6008" spans="2:23" ht="15" customHeight="1" x14ac:dyDescent="0.35">
      <c r="B6008" s="349"/>
      <c r="C6008" s="715" t="str">
        <f t="shared" si="375"/>
        <v/>
      </c>
      <c r="D6008" s="458">
        <f>IF(ISNUMBER(Summary!$D$17), DATE(Summary!$D$17, 1, 1) + INT((ROW(B5970)-1)/24), DATE(2024, 1, 1) + INT((ROW(B5970)-1)/24))</f>
        <v>45540</v>
      </c>
      <c r="E6008" s="459">
        <v>0.70833333333333337</v>
      </c>
      <c r="F6008" s="780"/>
      <c r="G6008" s="780"/>
      <c r="H6008" s="460">
        <f t="shared" si="373"/>
        <v>0</v>
      </c>
      <c r="I6008" s="460">
        <f t="shared" si="374"/>
        <v>0</v>
      </c>
      <c r="J6008" s="460">
        <f t="shared" si="372"/>
        <v>0</v>
      </c>
      <c r="K6008" s="9"/>
      <c r="P6008" s="2"/>
      <c r="Q6008" s="27"/>
      <c r="R6008" s="2"/>
      <c r="S6008" s="2"/>
      <c r="T6008" s="2"/>
      <c r="U6008" s="2"/>
      <c r="V6008" s="2"/>
      <c r="W6008" s="2"/>
    </row>
    <row r="6009" spans="2:23" ht="15" customHeight="1" x14ac:dyDescent="0.35">
      <c r="B6009" s="349"/>
      <c r="C6009" s="715" t="str">
        <f t="shared" si="375"/>
        <v/>
      </c>
      <c r="D6009" s="458">
        <f>IF(ISNUMBER(Summary!$D$17), DATE(Summary!$D$17, 1, 1) + INT((ROW(B5971)-1)/24), DATE(2024, 1, 1) + INT((ROW(B5971)-1)/24))</f>
        <v>45540</v>
      </c>
      <c r="E6009" s="459">
        <v>0.75000000000000011</v>
      </c>
      <c r="F6009" s="780"/>
      <c r="G6009" s="780"/>
      <c r="H6009" s="460">
        <f t="shared" si="373"/>
        <v>0</v>
      </c>
      <c r="I6009" s="460">
        <f t="shared" si="374"/>
        <v>0</v>
      </c>
      <c r="J6009" s="460">
        <f t="shared" si="372"/>
        <v>0</v>
      </c>
      <c r="K6009" s="9"/>
      <c r="P6009" s="2"/>
      <c r="Q6009" s="27"/>
      <c r="R6009" s="2"/>
      <c r="S6009" s="2"/>
      <c r="T6009" s="2"/>
      <c r="U6009" s="2"/>
      <c r="V6009" s="2"/>
      <c r="W6009" s="2"/>
    </row>
    <row r="6010" spans="2:23" ht="15" customHeight="1" x14ac:dyDescent="0.35">
      <c r="B6010" s="349"/>
      <c r="C6010" s="715" t="str">
        <f t="shared" si="375"/>
        <v/>
      </c>
      <c r="D6010" s="458">
        <f>IF(ISNUMBER(Summary!$D$17), DATE(Summary!$D$17, 1, 1) + INT((ROW(B5972)-1)/24), DATE(2024, 1, 1) + INT((ROW(B5972)-1)/24))</f>
        <v>45540</v>
      </c>
      <c r="E6010" s="459">
        <v>0.79166666666666674</v>
      </c>
      <c r="F6010" s="780"/>
      <c r="G6010" s="780"/>
      <c r="H6010" s="460">
        <f t="shared" si="373"/>
        <v>0</v>
      </c>
      <c r="I6010" s="460">
        <f t="shared" si="374"/>
        <v>0</v>
      </c>
      <c r="J6010" s="460">
        <f t="shared" si="372"/>
        <v>0</v>
      </c>
      <c r="K6010" s="9"/>
      <c r="P6010" s="2"/>
      <c r="Q6010" s="27"/>
      <c r="R6010" s="2"/>
      <c r="S6010" s="2"/>
      <c r="T6010" s="2"/>
      <c r="U6010" s="2"/>
      <c r="V6010" s="2"/>
      <c r="W6010" s="2"/>
    </row>
    <row r="6011" spans="2:23" ht="15" customHeight="1" x14ac:dyDescent="0.35">
      <c r="B6011" s="349"/>
      <c r="C6011" s="715" t="str">
        <f t="shared" si="375"/>
        <v/>
      </c>
      <c r="D6011" s="458">
        <f>IF(ISNUMBER(Summary!$D$17), DATE(Summary!$D$17, 1, 1) + INT((ROW(B5973)-1)/24), DATE(2024, 1, 1) + INT((ROW(B5973)-1)/24))</f>
        <v>45540</v>
      </c>
      <c r="E6011" s="459">
        <v>0.83333333333333337</v>
      </c>
      <c r="F6011" s="780"/>
      <c r="G6011" s="780"/>
      <c r="H6011" s="460">
        <f t="shared" si="373"/>
        <v>0</v>
      </c>
      <c r="I6011" s="460">
        <f t="shared" si="374"/>
        <v>0</v>
      </c>
      <c r="J6011" s="460">
        <f t="shared" si="372"/>
        <v>0</v>
      </c>
      <c r="K6011" s="9"/>
      <c r="P6011" s="2"/>
      <c r="Q6011" s="27"/>
      <c r="R6011" s="2"/>
      <c r="S6011" s="2"/>
      <c r="T6011" s="2"/>
      <c r="U6011" s="2"/>
      <c r="V6011" s="2"/>
      <c r="W6011" s="2"/>
    </row>
    <row r="6012" spans="2:23" ht="15" customHeight="1" x14ac:dyDescent="0.35">
      <c r="B6012" s="349"/>
      <c r="C6012" s="715" t="str">
        <f t="shared" si="375"/>
        <v/>
      </c>
      <c r="D6012" s="458">
        <f>IF(ISNUMBER(Summary!$D$17), DATE(Summary!$D$17, 1, 1) + INT((ROW(B5974)-1)/24), DATE(2024, 1, 1) + INT((ROW(B5974)-1)/24))</f>
        <v>45540</v>
      </c>
      <c r="E6012" s="459">
        <v>0.87500000000000011</v>
      </c>
      <c r="F6012" s="780"/>
      <c r="G6012" s="780"/>
      <c r="H6012" s="460">
        <f t="shared" si="373"/>
        <v>0</v>
      </c>
      <c r="I6012" s="460">
        <f t="shared" si="374"/>
        <v>0</v>
      </c>
      <c r="J6012" s="460">
        <f t="shared" si="372"/>
        <v>0</v>
      </c>
      <c r="K6012" s="9"/>
      <c r="P6012" s="2"/>
      <c r="Q6012" s="27"/>
      <c r="R6012" s="2"/>
      <c r="S6012" s="2"/>
      <c r="T6012" s="2"/>
      <c r="U6012" s="2"/>
      <c r="V6012" s="2"/>
      <c r="W6012" s="2"/>
    </row>
    <row r="6013" spans="2:23" ht="15" customHeight="1" x14ac:dyDescent="0.35">
      <c r="B6013" s="349"/>
      <c r="C6013" s="715" t="str">
        <f t="shared" si="375"/>
        <v/>
      </c>
      <c r="D6013" s="458">
        <f>IF(ISNUMBER(Summary!$D$17), DATE(Summary!$D$17, 1, 1) + INT((ROW(B5975)-1)/24), DATE(2024, 1, 1) + INT((ROW(B5975)-1)/24))</f>
        <v>45540</v>
      </c>
      <c r="E6013" s="459">
        <v>0.91666666666666674</v>
      </c>
      <c r="F6013" s="780"/>
      <c r="G6013" s="780"/>
      <c r="H6013" s="460">
        <f t="shared" si="373"/>
        <v>0</v>
      </c>
      <c r="I6013" s="460">
        <f t="shared" si="374"/>
        <v>0</v>
      </c>
      <c r="J6013" s="460">
        <f t="shared" si="372"/>
        <v>0</v>
      </c>
      <c r="K6013" s="9"/>
      <c r="P6013" s="2"/>
      <c r="Q6013" s="27"/>
      <c r="R6013" s="2"/>
      <c r="S6013" s="2"/>
      <c r="T6013" s="2"/>
      <c r="U6013" s="2"/>
      <c r="V6013" s="2"/>
      <c r="W6013" s="2"/>
    </row>
    <row r="6014" spans="2:23" ht="15" customHeight="1" x14ac:dyDescent="0.35">
      <c r="B6014" s="349"/>
      <c r="C6014" s="715" t="str">
        <f t="shared" si="375"/>
        <v/>
      </c>
      <c r="D6014" s="458">
        <f>IF(ISNUMBER(Summary!$D$17), DATE(Summary!$D$17, 1, 1) + INT((ROW(B5976)-1)/24), DATE(2024, 1, 1) + INT((ROW(B5976)-1)/24))</f>
        <v>45540</v>
      </c>
      <c r="E6014" s="459">
        <v>0.95833333333333337</v>
      </c>
      <c r="F6014" s="780"/>
      <c r="G6014" s="780"/>
      <c r="H6014" s="460">
        <f t="shared" si="373"/>
        <v>0</v>
      </c>
      <c r="I6014" s="460">
        <f t="shared" si="374"/>
        <v>0</v>
      </c>
      <c r="J6014" s="460">
        <f t="shared" si="372"/>
        <v>0</v>
      </c>
      <c r="K6014" s="9"/>
      <c r="P6014" s="2"/>
      <c r="Q6014" s="27"/>
      <c r="R6014" s="2"/>
      <c r="S6014" s="2"/>
      <c r="T6014" s="2"/>
      <c r="U6014" s="2"/>
      <c r="V6014" s="2"/>
      <c r="W6014" s="2"/>
    </row>
    <row r="6015" spans="2:23" ht="15" customHeight="1" x14ac:dyDescent="0.35">
      <c r="B6015" s="457"/>
      <c r="C6015" s="715">
        <f t="shared" si="375"/>
        <v>45541</v>
      </c>
      <c r="D6015" s="458">
        <f>IF(ISNUMBER(Summary!$D$17), DATE(Summary!$D$17, 1, 1) + INT((ROW(B5977)-1)/24), DATE(2024, 1, 1) + INT((ROW(B5977)-1)/24))</f>
        <v>45541</v>
      </c>
      <c r="E6015" s="459">
        <v>3.1225022567582528E-17</v>
      </c>
      <c r="F6015" s="780"/>
      <c r="G6015" s="780"/>
      <c r="H6015" s="460">
        <f t="shared" si="373"/>
        <v>0</v>
      </c>
      <c r="I6015" s="460">
        <f t="shared" si="374"/>
        <v>0</v>
      </c>
      <c r="J6015" s="460">
        <f t="shared" si="372"/>
        <v>0</v>
      </c>
      <c r="K6015" s="9"/>
      <c r="P6015" s="2"/>
      <c r="Q6015" s="27"/>
      <c r="R6015" s="2"/>
      <c r="S6015" s="2"/>
      <c r="T6015" s="2"/>
      <c r="U6015" s="2"/>
      <c r="V6015" s="2"/>
      <c r="W6015" s="2"/>
    </row>
    <row r="6016" spans="2:23" ht="15" customHeight="1" x14ac:dyDescent="0.35">
      <c r="B6016" s="349"/>
      <c r="C6016" s="715" t="str">
        <f t="shared" si="375"/>
        <v/>
      </c>
      <c r="D6016" s="458">
        <f>IF(ISNUMBER(Summary!$D$17), DATE(Summary!$D$17, 1, 1) + INT((ROW(B5978)-1)/24), DATE(2024, 1, 1) + INT((ROW(B5978)-1)/24))</f>
        <v>45541</v>
      </c>
      <c r="E6016" s="459">
        <v>4.1666666666666699E-2</v>
      </c>
      <c r="F6016" s="780"/>
      <c r="G6016" s="780"/>
      <c r="H6016" s="460">
        <f t="shared" si="373"/>
        <v>0</v>
      </c>
      <c r="I6016" s="460">
        <f t="shared" si="374"/>
        <v>0</v>
      </c>
      <c r="J6016" s="460">
        <f t="shared" ref="J6016:J6079" si="376">G6016-H6016</f>
        <v>0</v>
      </c>
      <c r="K6016" s="9"/>
      <c r="P6016" s="2"/>
      <c r="Q6016" s="27"/>
      <c r="R6016" s="2"/>
      <c r="S6016" s="2"/>
      <c r="T6016" s="2"/>
      <c r="U6016" s="2"/>
      <c r="V6016" s="2"/>
      <c r="W6016" s="2"/>
    </row>
    <row r="6017" spans="2:23" ht="15" customHeight="1" x14ac:dyDescent="0.35">
      <c r="B6017" s="349"/>
      <c r="C6017" s="715" t="str">
        <f t="shared" si="375"/>
        <v/>
      </c>
      <c r="D6017" s="458">
        <f>IF(ISNUMBER(Summary!$D$17), DATE(Summary!$D$17, 1, 1) + INT((ROW(B5979)-1)/24), DATE(2024, 1, 1) + INT((ROW(B5979)-1)/24))</f>
        <v>45541</v>
      </c>
      <c r="E6017" s="459">
        <v>8.333333333333337E-2</v>
      </c>
      <c r="F6017" s="780"/>
      <c r="G6017" s="780"/>
      <c r="H6017" s="460">
        <f t="shared" si="373"/>
        <v>0</v>
      </c>
      <c r="I6017" s="460">
        <f t="shared" si="374"/>
        <v>0</v>
      </c>
      <c r="J6017" s="460">
        <f t="shared" si="376"/>
        <v>0</v>
      </c>
      <c r="K6017" s="9"/>
      <c r="P6017" s="2"/>
      <c r="Q6017" s="27"/>
      <c r="R6017" s="2"/>
      <c r="S6017" s="2"/>
      <c r="T6017" s="2"/>
      <c r="U6017" s="2"/>
      <c r="V6017" s="2"/>
      <c r="W6017" s="2"/>
    </row>
    <row r="6018" spans="2:23" ht="15" customHeight="1" x14ac:dyDescent="0.35">
      <c r="B6018" s="349"/>
      <c r="C6018" s="715" t="str">
        <f t="shared" si="375"/>
        <v/>
      </c>
      <c r="D6018" s="458">
        <f>IF(ISNUMBER(Summary!$D$17), DATE(Summary!$D$17, 1, 1) + INT((ROW(B5980)-1)/24), DATE(2024, 1, 1) + INT((ROW(B5980)-1)/24))</f>
        <v>45541</v>
      </c>
      <c r="E6018" s="459">
        <v>0.12500000000000006</v>
      </c>
      <c r="F6018" s="780"/>
      <c r="G6018" s="780"/>
      <c r="H6018" s="460">
        <f t="shared" si="373"/>
        <v>0</v>
      </c>
      <c r="I6018" s="460">
        <f t="shared" si="374"/>
        <v>0</v>
      </c>
      <c r="J6018" s="460">
        <f t="shared" si="376"/>
        <v>0</v>
      </c>
      <c r="K6018" s="9"/>
      <c r="P6018" s="2"/>
      <c r="Q6018" s="27"/>
      <c r="R6018" s="2"/>
      <c r="S6018" s="2"/>
      <c r="T6018" s="2"/>
      <c r="U6018" s="2"/>
      <c r="V6018" s="2"/>
      <c r="W6018" s="2"/>
    </row>
    <row r="6019" spans="2:23" ht="15" customHeight="1" x14ac:dyDescent="0.35">
      <c r="B6019" s="349"/>
      <c r="C6019" s="715" t="str">
        <f t="shared" si="375"/>
        <v/>
      </c>
      <c r="D6019" s="458">
        <f>IF(ISNUMBER(Summary!$D$17), DATE(Summary!$D$17, 1, 1) + INT((ROW(B5981)-1)/24), DATE(2024, 1, 1) + INT((ROW(B5981)-1)/24))</f>
        <v>45541</v>
      </c>
      <c r="E6019" s="459">
        <v>0.16666666666666669</v>
      </c>
      <c r="F6019" s="780"/>
      <c r="G6019" s="780"/>
      <c r="H6019" s="460">
        <f t="shared" si="373"/>
        <v>0</v>
      </c>
      <c r="I6019" s="460">
        <f t="shared" si="374"/>
        <v>0</v>
      </c>
      <c r="J6019" s="460">
        <f t="shared" si="376"/>
        <v>0</v>
      </c>
      <c r="K6019" s="9"/>
      <c r="P6019" s="2"/>
      <c r="Q6019" s="27"/>
      <c r="R6019" s="2"/>
      <c r="S6019" s="2"/>
      <c r="T6019" s="2"/>
      <c r="U6019" s="2"/>
      <c r="V6019" s="2"/>
      <c r="W6019" s="2"/>
    </row>
    <row r="6020" spans="2:23" ht="15" customHeight="1" x14ac:dyDescent="0.35">
      <c r="B6020" s="349"/>
      <c r="C6020" s="715" t="str">
        <f t="shared" si="375"/>
        <v/>
      </c>
      <c r="D6020" s="458">
        <f>IF(ISNUMBER(Summary!$D$17), DATE(Summary!$D$17, 1, 1) + INT((ROW(B5982)-1)/24), DATE(2024, 1, 1) + INT((ROW(B5982)-1)/24))</f>
        <v>45541</v>
      </c>
      <c r="E6020" s="459">
        <v>0.20833333333333337</v>
      </c>
      <c r="F6020" s="780"/>
      <c r="G6020" s="780"/>
      <c r="H6020" s="460">
        <f t="shared" si="373"/>
        <v>0</v>
      </c>
      <c r="I6020" s="460">
        <f t="shared" si="374"/>
        <v>0</v>
      </c>
      <c r="J6020" s="460">
        <f t="shared" si="376"/>
        <v>0</v>
      </c>
      <c r="K6020" s="9"/>
      <c r="P6020" s="2"/>
      <c r="Q6020" s="27"/>
      <c r="R6020" s="2"/>
      <c r="S6020" s="2"/>
      <c r="T6020" s="2"/>
      <c r="U6020" s="2"/>
      <c r="V6020" s="2"/>
      <c r="W6020" s="2"/>
    </row>
    <row r="6021" spans="2:23" ht="15" customHeight="1" x14ac:dyDescent="0.35">
      <c r="B6021" s="349"/>
      <c r="C6021" s="715" t="str">
        <f t="shared" si="375"/>
        <v/>
      </c>
      <c r="D6021" s="458">
        <f>IF(ISNUMBER(Summary!$D$17), DATE(Summary!$D$17, 1, 1) + INT((ROW(B5983)-1)/24), DATE(2024, 1, 1) + INT((ROW(B5983)-1)/24))</f>
        <v>45541</v>
      </c>
      <c r="E6021" s="459">
        <v>0.25</v>
      </c>
      <c r="F6021" s="780"/>
      <c r="G6021" s="780"/>
      <c r="H6021" s="460">
        <f t="shared" si="373"/>
        <v>0</v>
      </c>
      <c r="I6021" s="460">
        <f t="shared" si="374"/>
        <v>0</v>
      </c>
      <c r="J6021" s="460">
        <f t="shared" si="376"/>
        <v>0</v>
      </c>
      <c r="K6021" s="9"/>
      <c r="P6021" s="2"/>
      <c r="Q6021" s="27"/>
      <c r="R6021" s="2"/>
      <c r="S6021" s="2"/>
      <c r="T6021" s="2"/>
      <c r="U6021" s="2"/>
      <c r="V6021" s="2"/>
      <c r="W6021" s="2"/>
    </row>
    <row r="6022" spans="2:23" ht="15" customHeight="1" x14ac:dyDescent="0.35">
      <c r="B6022" s="349"/>
      <c r="C6022" s="715" t="str">
        <f t="shared" si="375"/>
        <v/>
      </c>
      <c r="D6022" s="458">
        <f>IF(ISNUMBER(Summary!$D$17), DATE(Summary!$D$17, 1, 1) + INT((ROW(B5984)-1)/24), DATE(2024, 1, 1) + INT((ROW(B5984)-1)/24))</f>
        <v>45541</v>
      </c>
      <c r="E6022" s="459">
        <v>0.29166666666666669</v>
      </c>
      <c r="F6022" s="780"/>
      <c r="G6022" s="780"/>
      <c r="H6022" s="460">
        <f t="shared" si="373"/>
        <v>0</v>
      </c>
      <c r="I6022" s="460">
        <f t="shared" si="374"/>
        <v>0</v>
      </c>
      <c r="J6022" s="460">
        <f t="shared" si="376"/>
        <v>0</v>
      </c>
      <c r="K6022" s="9"/>
      <c r="P6022" s="2"/>
      <c r="Q6022" s="27"/>
      <c r="R6022" s="2"/>
      <c r="S6022" s="2"/>
      <c r="T6022" s="2"/>
      <c r="U6022" s="2"/>
      <c r="V6022" s="2"/>
      <c r="W6022" s="2"/>
    </row>
    <row r="6023" spans="2:23" ht="15" customHeight="1" x14ac:dyDescent="0.35">
      <c r="B6023" s="349"/>
      <c r="C6023" s="715" t="str">
        <f t="shared" si="375"/>
        <v/>
      </c>
      <c r="D6023" s="458">
        <f>IF(ISNUMBER(Summary!$D$17), DATE(Summary!$D$17, 1, 1) + INT((ROW(B5985)-1)/24), DATE(2024, 1, 1) + INT((ROW(B5985)-1)/24))</f>
        <v>45541</v>
      </c>
      <c r="E6023" s="459">
        <v>0.33333333333333337</v>
      </c>
      <c r="F6023" s="780"/>
      <c r="G6023" s="780"/>
      <c r="H6023" s="460">
        <f t="shared" si="373"/>
        <v>0</v>
      </c>
      <c r="I6023" s="460">
        <f t="shared" si="374"/>
        <v>0</v>
      </c>
      <c r="J6023" s="460">
        <f t="shared" si="376"/>
        <v>0</v>
      </c>
      <c r="K6023" s="9"/>
      <c r="P6023" s="2"/>
      <c r="Q6023" s="27"/>
      <c r="R6023" s="2"/>
      <c r="S6023" s="2"/>
      <c r="T6023" s="2"/>
      <c r="U6023" s="2"/>
      <c r="V6023" s="2"/>
      <c r="W6023" s="2"/>
    </row>
    <row r="6024" spans="2:23" ht="15" customHeight="1" x14ac:dyDescent="0.35">
      <c r="B6024" s="349"/>
      <c r="C6024" s="715" t="str">
        <f t="shared" si="375"/>
        <v/>
      </c>
      <c r="D6024" s="458">
        <f>IF(ISNUMBER(Summary!$D$17), DATE(Summary!$D$17, 1, 1) + INT((ROW(B5986)-1)/24), DATE(2024, 1, 1) + INT((ROW(B5986)-1)/24))</f>
        <v>45541</v>
      </c>
      <c r="E6024" s="459">
        <v>0.375</v>
      </c>
      <c r="F6024" s="780"/>
      <c r="G6024" s="780"/>
      <c r="H6024" s="460">
        <f t="shared" si="373"/>
        <v>0</v>
      </c>
      <c r="I6024" s="460">
        <f t="shared" si="374"/>
        <v>0</v>
      </c>
      <c r="J6024" s="460">
        <f t="shared" si="376"/>
        <v>0</v>
      </c>
      <c r="K6024" s="9"/>
      <c r="P6024" s="2"/>
      <c r="Q6024" s="27"/>
      <c r="R6024" s="2"/>
      <c r="S6024" s="2"/>
      <c r="T6024" s="2"/>
      <c r="U6024" s="2"/>
      <c r="V6024" s="2"/>
      <c r="W6024" s="2"/>
    </row>
    <row r="6025" spans="2:23" ht="15" customHeight="1" x14ac:dyDescent="0.35">
      <c r="B6025" s="349"/>
      <c r="C6025" s="715" t="str">
        <f t="shared" si="375"/>
        <v/>
      </c>
      <c r="D6025" s="458">
        <f>IF(ISNUMBER(Summary!$D$17), DATE(Summary!$D$17, 1, 1) + INT((ROW(B5987)-1)/24), DATE(2024, 1, 1) + INT((ROW(B5987)-1)/24))</f>
        <v>45541</v>
      </c>
      <c r="E6025" s="459">
        <v>0.41666666666666669</v>
      </c>
      <c r="F6025" s="780"/>
      <c r="G6025" s="780"/>
      <c r="H6025" s="460">
        <f t="shared" si="373"/>
        <v>0</v>
      </c>
      <c r="I6025" s="460">
        <f t="shared" si="374"/>
        <v>0</v>
      </c>
      <c r="J6025" s="460">
        <f t="shared" si="376"/>
        <v>0</v>
      </c>
      <c r="K6025" s="9"/>
      <c r="P6025" s="2"/>
      <c r="Q6025" s="27"/>
      <c r="R6025" s="2"/>
      <c r="S6025" s="2"/>
      <c r="T6025" s="2"/>
      <c r="U6025" s="2"/>
      <c r="V6025" s="2"/>
      <c r="W6025" s="2"/>
    </row>
    <row r="6026" spans="2:23" ht="15" customHeight="1" x14ac:dyDescent="0.35">
      <c r="B6026" s="349"/>
      <c r="C6026" s="715" t="str">
        <f t="shared" si="375"/>
        <v/>
      </c>
      <c r="D6026" s="458">
        <f>IF(ISNUMBER(Summary!$D$17), DATE(Summary!$D$17, 1, 1) + INT((ROW(B5988)-1)/24), DATE(2024, 1, 1) + INT((ROW(B5988)-1)/24))</f>
        <v>45541</v>
      </c>
      <c r="E6026" s="459">
        <v>0.45833333333333337</v>
      </c>
      <c r="F6026" s="780"/>
      <c r="G6026" s="780"/>
      <c r="H6026" s="460">
        <f t="shared" si="373"/>
        <v>0</v>
      </c>
      <c r="I6026" s="460">
        <f t="shared" si="374"/>
        <v>0</v>
      </c>
      <c r="J6026" s="460">
        <f t="shared" si="376"/>
        <v>0</v>
      </c>
      <c r="K6026" s="9"/>
      <c r="P6026" s="2"/>
      <c r="Q6026" s="27"/>
      <c r="R6026" s="2"/>
      <c r="S6026" s="2"/>
      <c r="T6026" s="2"/>
      <c r="U6026" s="2"/>
      <c r="V6026" s="2"/>
      <c r="W6026" s="2"/>
    </row>
    <row r="6027" spans="2:23" ht="15" customHeight="1" x14ac:dyDescent="0.35">
      <c r="B6027" s="349"/>
      <c r="C6027" s="715" t="str">
        <f t="shared" si="375"/>
        <v/>
      </c>
      <c r="D6027" s="458">
        <f>IF(ISNUMBER(Summary!$D$17), DATE(Summary!$D$17, 1, 1) + INT((ROW(B5989)-1)/24), DATE(2024, 1, 1) + INT((ROW(B5989)-1)/24))</f>
        <v>45541</v>
      </c>
      <c r="E6027" s="459">
        <v>0.50000000000000011</v>
      </c>
      <c r="F6027" s="780"/>
      <c r="G6027" s="780"/>
      <c r="H6027" s="460">
        <f t="shared" si="373"/>
        <v>0</v>
      </c>
      <c r="I6027" s="460">
        <f t="shared" si="374"/>
        <v>0</v>
      </c>
      <c r="J6027" s="460">
        <f t="shared" si="376"/>
        <v>0</v>
      </c>
      <c r="K6027" s="9"/>
      <c r="P6027" s="2"/>
      <c r="Q6027" s="27"/>
      <c r="R6027" s="2"/>
      <c r="S6027" s="2"/>
      <c r="T6027" s="2"/>
      <c r="U6027" s="2"/>
      <c r="V6027" s="2"/>
      <c r="W6027" s="2"/>
    </row>
    <row r="6028" spans="2:23" ht="15" customHeight="1" x14ac:dyDescent="0.35">
      <c r="B6028" s="349"/>
      <c r="C6028" s="715" t="str">
        <f t="shared" si="375"/>
        <v/>
      </c>
      <c r="D6028" s="458">
        <f>IF(ISNUMBER(Summary!$D$17), DATE(Summary!$D$17, 1, 1) + INT((ROW(B5990)-1)/24), DATE(2024, 1, 1) + INT((ROW(B5990)-1)/24))</f>
        <v>45541</v>
      </c>
      <c r="E6028" s="459">
        <v>0.54166666666666674</v>
      </c>
      <c r="F6028" s="780"/>
      <c r="G6028" s="780"/>
      <c r="H6028" s="460">
        <f t="shared" si="373"/>
        <v>0</v>
      </c>
      <c r="I6028" s="460">
        <f t="shared" si="374"/>
        <v>0</v>
      </c>
      <c r="J6028" s="460">
        <f t="shared" si="376"/>
        <v>0</v>
      </c>
      <c r="K6028" s="9"/>
      <c r="P6028" s="2"/>
      <c r="Q6028" s="27"/>
      <c r="R6028" s="2"/>
      <c r="S6028" s="2"/>
      <c r="T6028" s="2"/>
      <c r="U6028" s="2"/>
      <c r="V6028" s="2"/>
      <c r="W6028" s="2"/>
    </row>
    <row r="6029" spans="2:23" ht="15" customHeight="1" x14ac:dyDescent="0.35">
      <c r="B6029" s="349"/>
      <c r="C6029" s="715" t="str">
        <f t="shared" si="375"/>
        <v/>
      </c>
      <c r="D6029" s="458">
        <f>IF(ISNUMBER(Summary!$D$17), DATE(Summary!$D$17, 1, 1) + INT((ROW(B5991)-1)/24), DATE(2024, 1, 1) + INT((ROW(B5991)-1)/24))</f>
        <v>45541</v>
      </c>
      <c r="E6029" s="459">
        <v>0.58333333333333337</v>
      </c>
      <c r="F6029" s="780"/>
      <c r="G6029" s="780"/>
      <c r="H6029" s="460">
        <f t="shared" si="373"/>
        <v>0</v>
      </c>
      <c r="I6029" s="460">
        <f t="shared" si="374"/>
        <v>0</v>
      </c>
      <c r="J6029" s="460">
        <f t="shared" si="376"/>
        <v>0</v>
      </c>
      <c r="K6029" s="9"/>
      <c r="P6029" s="2"/>
      <c r="Q6029" s="27"/>
      <c r="R6029" s="2"/>
      <c r="S6029" s="2"/>
      <c r="T6029" s="2"/>
      <c r="U6029" s="2"/>
      <c r="V6029" s="2"/>
      <c r="W6029" s="2"/>
    </row>
    <row r="6030" spans="2:23" ht="15" customHeight="1" x14ac:dyDescent="0.35">
      <c r="B6030" s="349"/>
      <c r="C6030" s="715" t="str">
        <f t="shared" si="375"/>
        <v/>
      </c>
      <c r="D6030" s="458">
        <f>IF(ISNUMBER(Summary!$D$17), DATE(Summary!$D$17, 1, 1) + INT((ROW(B5992)-1)/24), DATE(2024, 1, 1) + INT((ROW(B5992)-1)/24))</f>
        <v>45541</v>
      </c>
      <c r="E6030" s="459">
        <v>0.62500000000000011</v>
      </c>
      <c r="F6030" s="780"/>
      <c r="G6030" s="780"/>
      <c r="H6030" s="460">
        <f t="shared" si="373"/>
        <v>0</v>
      </c>
      <c r="I6030" s="460">
        <f t="shared" si="374"/>
        <v>0</v>
      </c>
      <c r="J6030" s="460">
        <f t="shared" si="376"/>
        <v>0</v>
      </c>
      <c r="K6030" s="9"/>
      <c r="P6030" s="2"/>
      <c r="Q6030" s="27"/>
      <c r="R6030" s="2"/>
      <c r="S6030" s="2"/>
      <c r="T6030" s="2"/>
      <c r="U6030" s="2"/>
      <c r="V6030" s="2"/>
      <c r="W6030" s="2"/>
    </row>
    <row r="6031" spans="2:23" ht="15" customHeight="1" x14ac:dyDescent="0.35">
      <c r="B6031" s="349"/>
      <c r="C6031" s="715" t="str">
        <f t="shared" si="375"/>
        <v/>
      </c>
      <c r="D6031" s="458">
        <f>IF(ISNUMBER(Summary!$D$17), DATE(Summary!$D$17, 1, 1) + INT((ROW(B5993)-1)/24), DATE(2024, 1, 1) + INT((ROW(B5993)-1)/24))</f>
        <v>45541</v>
      </c>
      <c r="E6031" s="459">
        <v>0.66666666666666674</v>
      </c>
      <c r="F6031" s="780"/>
      <c r="G6031" s="780"/>
      <c r="H6031" s="460">
        <f t="shared" si="373"/>
        <v>0</v>
      </c>
      <c r="I6031" s="460">
        <f t="shared" si="374"/>
        <v>0</v>
      </c>
      <c r="J6031" s="460">
        <f t="shared" si="376"/>
        <v>0</v>
      </c>
      <c r="K6031" s="9"/>
      <c r="P6031" s="2"/>
      <c r="Q6031" s="27"/>
      <c r="R6031" s="2"/>
      <c r="S6031" s="2"/>
      <c r="T6031" s="2"/>
      <c r="U6031" s="2"/>
      <c r="V6031" s="2"/>
      <c r="W6031" s="2"/>
    </row>
    <row r="6032" spans="2:23" ht="15" customHeight="1" x14ac:dyDescent="0.35">
      <c r="B6032" s="349"/>
      <c r="C6032" s="715" t="str">
        <f t="shared" si="375"/>
        <v/>
      </c>
      <c r="D6032" s="458">
        <f>IF(ISNUMBER(Summary!$D$17), DATE(Summary!$D$17, 1, 1) + INT((ROW(B5994)-1)/24), DATE(2024, 1, 1) + INT((ROW(B5994)-1)/24))</f>
        <v>45541</v>
      </c>
      <c r="E6032" s="459">
        <v>0.70833333333333337</v>
      </c>
      <c r="F6032" s="780"/>
      <c r="G6032" s="780"/>
      <c r="H6032" s="460">
        <f t="shared" si="373"/>
        <v>0</v>
      </c>
      <c r="I6032" s="460">
        <f t="shared" si="374"/>
        <v>0</v>
      </c>
      <c r="J6032" s="460">
        <f t="shared" si="376"/>
        <v>0</v>
      </c>
      <c r="K6032" s="9"/>
      <c r="P6032" s="2"/>
      <c r="Q6032" s="27"/>
      <c r="R6032" s="2"/>
      <c r="S6032" s="2"/>
      <c r="T6032" s="2"/>
      <c r="U6032" s="2"/>
      <c r="V6032" s="2"/>
      <c r="W6032" s="2"/>
    </row>
    <row r="6033" spans="2:23" ht="15" customHeight="1" x14ac:dyDescent="0.35">
      <c r="B6033" s="349"/>
      <c r="C6033" s="715" t="str">
        <f t="shared" si="375"/>
        <v/>
      </c>
      <c r="D6033" s="458">
        <f>IF(ISNUMBER(Summary!$D$17), DATE(Summary!$D$17, 1, 1) + INT((ROW(B5995)-1)/24), DATE(2024, 1, 1) + INT((ROW(B5995)-1)/24))</f>
        <v>45541</v>
      </c>
      <c r="E6033" s="459">
        <v>0.75000000000000011</v>
      </c>
      <c r="F6033" s="780"/>
      <c r="G6033" s="780"/>
      <c r="H6033" s="460">
        <f t="shared" si="373"/>
        <v>0</v>
      </c>
      <c r="I6033" s="460">
        <f t="shared" si="374"/>
        <v>0</v>
      </c>
      <c r="J6033" s="460">
        <f t="shared" si="376"/>
        <v>0</v>
      </c>
      <c r="K6033" s="9"/>
      <c r="P6033" s="2"/>
      <c r="Q6033" s="27"/>
      <c r="R6033" s="2"/>
      <c r="S6033" s="2"/>
      <c r="T6033" s="2"/>
      <c r="U6033" s="2"/>
      <c r="V6033" s="2"/>
      <c r="W6033" s="2"/>
    </row>
    <row r="6034" spans="2:23" ht="15" customHeight="1" x14ac:dyDescent="0.35">
      <c r="B6034" s="349"/>
      <c r="C6034" s="715" t="str">
        <f t="shared" si="375"/>
        <v/>
      </c>
      <c r="D6034" s="458">
        <f>IF(ISNUMBER(Summary!$D$17), DATE(Summary!$D$17, 1, 1) + INT((ROW(B5996)-1)/24), DATE(2024, 1, 1) + INT((ROW(B5996)-1)/24))</f>
        <v>45541</v>
      </c>
      <c r="E6034" s="459">
        <v>0.79166666666666674</v>
      </c>
      <c r="F6034" s="780"/>
      <c r="G6034" s="780"/>
      <c r="H6034" s="460">
        <f t="shared" si="373"/>
        <v>0</v>
      </c>
      <c r="I6034" s="460">
        <f t="shared" si="374"/>
        <v>0</v>
      </c>
      <c r="J6034" s="460">
        <f t="shared" si="376"/>
        <v>0</v>
      </c>
      <c r="K6034" s="9"/>
      <c r="P6034" s="2"/>
      <c r="Q6034" s="27"/>
      <c r="R6034" s="2"/>
      <c r="S6034" s="2"/>
      <c r="T6034" s="2"/>
      <c r="U6034" s="2"/>
      <c r="V6034" s="2"/>
      <c r="W6034" s="2"/>
    </row>
    <row r="6035" spans="2:23" ht="15" customHeight="1" x14ac:dyDescent="0.35">
      <c r="B6035" s="349"/>
      <c r="C6035" s="715" t="str">
        <f t="shared" si="375"/>
        <v/>
      </c>
      <c r="D6035" s="458">
        <f>IF(ISNUMBER(Summary!$D$17), DATE(Summary!$D$17, 1, 1) + INT((ROW(B5997)-1)/24), DATE(2024, 1, 1) + INT((ROW(B5997)-1)/24))</f>
        <v>45541</v>
      </c>
      <c r="E6035" s="459">
        <v>0.83333333333333337</v>
      </c>
      <c r="F6035" s="780"/>
      <c r="G6035" s="780"/>
      <c r="H6035" s="460">
        <f t="shared" si="373"/>
        <v>0</v>
      </c>
      <c r="I6035" s="460">
        <f t="shared" si="374"/>
        <v>0</v>
      </c>
      <c r="J6035" s="460">
        <f t="shared" si="376"/>
        <v>0</v>
      </c>
      <c r="K6035" s="9"/>
      <c r="P6035" s="2"/>
      <c r="Q6035" s="27"/>
      <c r="R6035" s="2"/>
      <c r="S6035" s="2"/>
      <c r="T6035" s="2"/>
      <c r="U6035" s="2"/>
      <c r="V6035" s="2"/>
      <c r="W6035" s="2"/>
    </row>
    <row r="6036" spans="2:23" ht="15" customHeight="1" x14ac:dyDescent="0.35">
      <c r="B6036" s="349"/>
      <c r="C6036" s="715" t="str">
        <f t="shared" si="375"/>
        <v/>
      </c>
      <c r="D6036" s="458">
        <f>IF(ISNUMBER(Summary!$D$17), DATE(Summary!$D$17, 1, 1) + INT((ROW(B5998)-1)/24), DATE(2024, 1, 1) + INT((ROW(B5998)-1)/24))</f>
        <v>45541</v>
      </c>
      <c r="E6036" s="459">
        <v>0.87500000000000011</v>
      </c>
      <c r="F6036" s="780"/>
      <c r="G6036" s="780"/>
      <c r="H6036" s="460">
        <f t="shared" si="373"/>
        <v>0</v>
      </c>
      <c r="I6036" s="460">
        <f t="shared" si="374"/>
        <v>0</v>
      </c>
      <c r="J6036" s="460">
        <f t="shared" si="376"/>
        <v>0</v>
      </c>
      <c r="K6036" s="9"/>
      <c r="P6036" s="2"/>
      <c r="Q6036" s="27"/>
      <c r="R6036" s="2"/>
      <c r="S6036" s="2"/>
      <c r="T6036" s="2"/>
      <c r="U6036" s="2"/>
      <c r="V6036" s="2"/>
      <c r="W6036" s="2"/>
    </row>
    <row r="6037" spans="2:23" ht="15" customHeight="1" x14ac:dyDescent="0.35">
      <c r="B6037" s="349"/>
      <c r="C6037" s="715" t="str">
        <f t="shared" si="375"/>
        <v/>
      </c>
      <c r="D6037" s="458">
        <f>IF(ISNUMBER(Summary!$D$17), DATE(Summary!$D$17, 1, 1) + INT((ROW(B5999)-1)/24), DATE(2024, 1, 1) + INT((ROW(B5999)-1)/24))</f>
        <v>45541</v>
      </c>
      <c r="E6037" s="459">
        <v>0.91666666666666674</v>
      </c>
      <c r="F6037" s="780"/>
      <c r="G6037" s="780"/>
      <c r="H6037" s="460">
        <f t="shared" si="373"/>
        <v>0</v>
      </c>
      <c r="I6037" s="460">
        <f t="shared" si="374"/>
        <v>0</v>
      </c>
      <c r="J6037" s="460">
        <f t="shared" si="376"/>
        <v>0</v>
      </c>
      <c r="K6037" s="9"/>
      <c r="P6037" s="2"/>
      <c r="Q6037" s="27"/>
      <c r="R6037" s="2"/>
      <c r="S6037" s="2"/>
      <c r="T6037" s="2"/>
      <c r="U6037" s="2"/>
      <c r="V6037" s="2"/>
      <c r="W6037" s="2"/>
    </row>
    <row r="6038" spans="2:23" ht="15" customHeight="1" x14ac:dyDescent="0.35">
      <c r="B6038" s="349"/>
      <c r="C6038" s="715" t="str">
        <f t="shared" si="375"/>
        <v/>
      </c>
      <c r="D6038" s="458">
        <f>IF(ISNUMBER(Summary!$D$17), DATE(Summary!$D$17, 1, 1) + INT((ROW(B6000)-1)/24), DATE(2024, 1, 1) + INT((ROW(B6000)-1)/24))</f>
        <v>45541</v>
      </c>
      <c r="E6038" s="459">
        <v>0.95833333333333337</v>
      </c>
      <c r="F6038" s="780"/>
      <c r="G6038" s="780"/>
      <c r="H6038" s="460">
        <f t="shared" si="373"/>
        <v>0</v>
      </c>
      <c r="I6038" s="460">
        <f t="shared" si="374"/>
        <v>0</v>
      </c>
      <c r="J6038" s="460">
        <f t="shared" si="376"/>
        <v>0</v>
      </c>
      <c r="K6038" s="9"/>
      <c r="P6038" s="2"/>
      <c r="Q6038" s="27"/>
      <c r="R6038" s="2"/>
      <c r="S6038" s="2"/>
      <c r="T6038" s="2"/>
      <c r="U6038" s="2"/>
      <c r="V6038" s="2"/>
      <c r="W6038" s="2"/>
    </row>
    <row r="6039" spans="2:23" ht="15" customHeight="1" x14ac:dyDescent="0.35">
      <c r="B6039" s="457"/>
      <c r="C6039" s="715">
        <f t="shared" si="375"/>
        <v>45542</v>
      </c>
      <c r="D6039" s="458">
        <f>IF(ISNUMBER(Summary!$D$17), DATE(Summary!$D$17, 1, 1) + INT((ROW(B6001)-1)/24), DATE(2024, 1, 1) + INT((ROW(B6001)-1)/24))</f>
        <v>45542</v>
      </c>
      <c r="E6039" s="459">
        <v>3.1225022567582528E-17</v>
      </c>
      <c r="F6039" s="780"/>
      <c r="G6039" s="780"/>
      <c r="H6039" s="460">
        <f t="shared" si="373"/>
        <v>0</v>
      </c>
      <c r="I6039" s="460">
        <f t="shared" si="374"/>
        <v>0</v>
      </c>
      <c r="J6039" s="460">
        <f t="shared" si="376"/>
        <v>0</v>
      </c>
      <c r="K6039" s="9"/>
      <c r="P6039" s="2"/>
      <c r="Q6039" s="27"/>
      <c r="R6039" s="2"/>
      <c r="S6039" s="2"/>
      <c r="T6039" s="2"/>
      <c r="U6039" s="2"/>
      <c r="V6039" s="2"/>
      <c r="W6039" s="2"/>
    </row>
    <row r="6040" spans="2:23" ht="15" customHeight="1" x14ac:dyDescent="0.35">
      <c r="B6040" s="349"/>
      <c r="C6040" s="715" t="str">
        <f t="shared" si="375"/>
        <v/>
      </c>
      <c r="D6040" s="458">
        <f>IF(ISNUMBER(Summary!$D$17), DATE(Summary!$D$17, 1, 1) + INT((ROW(B6002)-1)/24), DATE(2024, 1, 1) + INT((ROW(B6002)-1)/24))</f>
        <v>45542</v>
      </c>
      <c r="E6040" s="459">
        <v>4.1666666666666699E-2</v>
      </c>
      <c r="F6040" s="780"/>
      <c r="G6040" s="780"/>
      <c r="H6040" s="460">
        <f t="shared" si="373"/>
        <v>0</v>
      </c>
      <c r="I6040" s="460">
        <f t="shared" si="374"/>
        <v>0</v>
      </c>
      <c r="J6040" s="460">
        <f t="shared" si="376"/>
        <v>0</v>
      </c>
      <c r="K6040" s="9"/>
      <c r="P6040" s="2"/>
      <c r="Q6040" s="27"/>
      <c r="R6040" s="2"/>
      <c r="S6040" s="2"/>
      <c r="T6040" s="2"/>
      <c r="U6040" s="2"/>
      <c r="V6040" s="2"/>
      <c r="W6040" s="2"/>
    </row>
    <row r="6041" spans="2:23" ht="15" customHeight="1" x14ac:dyDescent="0.35">
      <c r="B6041" s="349"/>
      <c r="C6041" s="715" t="str">
        <f t="shared" si="375"/>
        <v/>
      </c>
      <c r="D6041" s="458">
        <f>IF(ISNUMBER(Summary!$D$17), DATE(Summary!$D$17, 1, 1) + INT((ROW(B6003)-1)/24), DATE(2024, 1, 1) + INT((ROW(B6003)-1)/24))</f>
        <v>45542</v>
      </c>
      <c r="E6041" s="459">
        <v>8.333333333333337E-2</v>
      </c>
      <c r="F6041" s="780"/>
      <c r="G6041" s="780"/>
      <c r="H6041" s="460">
        <f t="shared" si="373"/>
        <v>0</v>
      </c>
      <c r="I6041" s="460">
        <f t="shared" si="374"/>
        <v>0</v>
      </c>
      <c r="J6041" s="460">
        <f t="shared" si="376"/>
        <v>0</v>
      </c>
      <c r="K6041" s="9"/>
      <c r="P6041" s="2"/>
      <c r="Q6041" s="27"/>
      <c r="R6041" s="2"/>
      <c r="S6041" s="2"/>
      <c r="T6041" s="2"/>
      <c r="U6041" s="2"/>
      <c r="V6041" s="2"/>
      <c r="W6041" s="2"/>
    </row>
    <row r="6042" spans="2:23" ht="15" customHeight="1" x14ac:dyDescent="0.35">
      <c r="B6042" s="349"/>
      <c r="C6042" s="715" t="str">
        <f t="shared" si="375"/>
        <v/>
      </c>
      <c r="D6042" s="458">
        <f>IF(ISNUMBER(Summary!$D$17), DATE(Summary!$D$17, 1, 1) + INT((ROW(B6004)-1)/24), DATE(2024, 1, 1) + INT((ROW(B6004)-1)/24))</f>
        <v>45542</v>
      </c>
      <c r="E6042" s="459">
        <v>0.12500000000000006</v>
      </c>
      <c r="F6042" s="780"/>
      <c r="G6042" s="780"/>
      <c r="H6042" s="460">
        <f t="shared" si="373"/>
        <v>0</v>
      </c>
      <c r="I6042" s="460">
        <f t="shared" si="374"/>
        <v>0</v>
      </c>
      <c r="J6042" s="460">
        <f t="shared" si="376"/>
        <v>0</v>
      </c>
      <c r="K6042" s="9"/>
      <c r="P6042" s="2"/>
      <c r="Q6042" s="27"/>
      <c r="R6042" s="2"/>
      <c r="S6042" s="2"/>
      <c r="T6042" s="2"/>
      <c r="U6042" s="2"/>
      <c r="V6042" s="2"/>
      <c r="W6042" s="2"/>
    </row>
    <row r="6043" spans="2:23" ht="15" customHeight="1" x14ac:dyDescent="0.35">
      <c r="B6043" s="349"/>
      <c r="C6043" s="715" t="str">
        <f t="shared" si="375"/>
        <v/>
      </c>
      <c r="D6043" s="458">
        <f>IF(ISNUMBER(Summary!$D$17), DATE(Summary!$D$17, 1, 1) + INT((ROW(B6005)-1)/24), DATE(2024, 1, 1) + INT((ROW(B6005)-1)/24))</f>
        <v>45542</v>
      </c>
      <c r="E6043" s="459">
        <v>0.16666666666666669</v>
      </c>
      <c r="F6043" s="780"/>
      <c r="G6043" s="780"/>
      <c r="H6043" s="460">
        <f t="shared" si="373"/>
        <v>0</v>
      </c>
      <c r="I6043" s="460">
        <f t="shared" si="374"/>
        <v>0</v>
      </c>
      <c r="J6043" s="460">
        <f t="shared" si="376"/>
        <v>0</v>
      </c>
      <c r="K6043" s="9"/>
      <c r="P6043" s="2"/>
      <c r="Q6043" s="27"/>
      <c r="R6043" s="2"/>
      <c r="S6043" s="2"/>
      <c r="T6043" s="2"/>
      <c r="U6043" s="2"/>
      <c r="V6043" s="2"/>
      <c r="W6043" s="2"/>
    </row>
    <row r="6044" spans="2:23" ht="15" customHeight="1" x14ac:dyDescent="0.35">
      <c r="B6044" s="349"/>
      <c r="C6044" s="715" t="str">
        <f t="shared" si="375"/>
        <v/>
      </c>
      <c r="D6044" s="458">
        <f>IF(ISNUMBER(Summary!$D$17), DATE(Summary!$D$17, 1, 1) + INT((ROW(B6006)-1)/24), DATE(2024, 1, 1) + INT((ROW(B6006)-1)/24))</f>
        <v>45542</v>
      </c>
      <c r="E6044" s="459">
        <v>0.20833333333333337</v>
      </c>
      <c r="F6044" s="780"/>
      <c r="G6044" s="780"/>
      <c r="H6044" s="460">
        <f t="shared" si="373"/>
        <v>0</v>
      </c>
      <c r="I6044" s="460">
        <f t="shared" si="374"/>
        <v>0</v>
      </c>
      <c r="J6044" s="460">
        <f t="shared" si="376"/>
        <v>0</v>
      </c>
      <c r="K6044" s="9"/>
      <c r="P6044" s="2"/>
      <c r="Q6044" s="27"/>
      <c r="R6044" s="2"/>
      <c r="S6044" s="2"/>
      <c r="T6044" s="2"/>
      <c r="U6044" s="2"/>
      <c r="V6044" s="2"/>
      <c r="W6044" s="2"/>
    </row>
    <row r="6045" spans="2:23" ht="15" customHeight="1" x14ac:dyDescent="0.35">
      <c r="B6045" s="349"/>
      <c r="C6045" s="715" t="str">
        <f t="shared" si="375"/>
        <v/>
      </c>
      <c r="D6045" s="458">
        <f>IF(ISNUMBER(Summary!$D$17), DATE(Summary!$D$17, 1, 1) + INT((ROW(B6007)-1)/24), DATE(2024, 1, 1) + INT((ROW(B6007)-1)/24))</f>
        <v>45542</v>
      </c>
      <c r="E6045" s="459">
        <v>0.25</v>
      </c>
      <c r="F6045" s="780"/>
      <c r="G6045" s="780"/>
      <c r="H6045" s="460">
        <f t="shared" si="373"/>
        <v>0</v>
      </c>
      <c r="I6045" s="460">
        <f t="shared" si="374"/>
        <v>0</v>
      </c>
      <c r="J6045" s="460">
        <f t="shared" si="376"/>
        <v>0</v>
      </c>
      <c r="K6045" s="9"/>
      <c r="P6045" s="2"/>
      <c r="Q6045" s="27"/>
      <c r="R6045" s="2"/>
      <c r="S6045" s="2"/>
      <c r="T6045" s="2"/>
      <c r="U6045" s="2"/>
      <c r="V6045" s="2"/>
      <c r="W6045" s="2"/>
    </row>
    <row r="6046" spans="2:23" ht="15" customHeight="1" x14ac:dyDescent="0.35">
      <c r="B6046" s="349"/>
      <c r="C6046" s="715" t="str">
        <f t="shared" si="375"/>
        <v/>
      </c>
      <c r="D6046" s="458">
        <f>IF(ISNUMBER(Summary!$D$17), DATE(Summary!$D$17, 1, 1) + INT((ROW(B6008)-1)/24), DATE(2024, 1, 1) + INT((ROW(B6008)-1)/24))</f>
        <v>45542</v>
      </c>
      <c r="E6046" s="459">
        <v>0.29166666666666669</v>
      </c>
      <c r="F6046" s="780"/>
      <c r="G6046" s="780"/>
      <c r="H6046" s="460">
        <f t="shared" si="373"/>
        <v>0</v>
      </c>
      <c r="I6046" s="460">
        <f t="shared" si="374"/>
        <v>0</v>
      </c>
      <c r="J6046" s="460">
        <f t="shared" si="376"/>
        <v>0</v>
      </c>
      <c r="K6046" s="9"/>
      <c r="P6046" s="2"/>
      <c r="Q6046" s="27"/>
      <c r="R6046" s="2"/>
      <c r="S6046" s="2"/>
      <c r="T6046" s="2"/>
      <c r="U6046" s="2"/>
      <c r="V6046" s="2"/>
      <c r="W6046" s="2"/>
    </row>
    <row r="6047" spans="2:23" ht="15" customHeight="1" x14ac:dyDescent="0.35">
      <c r="B6047" s="349"/>
      <c r="C6047" s="715" t="str">
        <f t="shared" si="375"/>
        <v/>
      </c>
      <c r="D6047" s="458">
        <f>IF(ISNUMBER(Summary!$D$17), DATE(Summary!$D$17, 1, 1) + INT((ROW(B6009)-1)/24), DATE(2024, 1, 1) + INT((ROW(B6009)-1)/24))</f>
        <v>45542</v>
      </c>
      <c r="E6047" s="459">
        <v>0.33333333333333337</v>
      </c>
      <c r="F6047" s="780"/>
      <c r="G6047" s="780"/>
      <c r="H6047" s="460">
        <f t="shared" si="373"/>
        <v>0</v>
      </c>
      <c r="I6047" s="460">
        <f t="shared" si="374"/>
        <v>0</v>
      </c>
      <c r="J6047" s="460">
        <f t="shared" si="376"/>
        <v>0</v>
      </c>
      <c r="K6047" s="9"/>
      <c r="P6047" s="2"/>
      <c r="Q6047" s="27"/>
      <c r="R6047" s="2"/>
      <c r="S6047" s="2"/>
      <c r="T6047" s="2"/>
      <c r="U6047" s="2"/>
      <c r="V6047" s="2"/>
      <c r="W6047" s="2"/>
    </row>
    <row r="6048" spans="2:23" ht="15" customHeight="1" x14ac:dyDescent="0.35">
      <c r="B6048" s="349"/>
      <c r="C6048" s="715" t="str">
        <f t="shared" si="375"/>
        <v/>
      </c>
      <c r="D6048" s="458">
        <f>IF(ISNUMBER(Summary!$D$17), DATE(Summary!$D$17, 1, 1) + INT((ROW(B6010)-1)/24), DATE(2024, 1, 1) + INT((ROW(B6010)-1)/24))</f>
        <v>45542</v>
      </c>
      <c r="E6048" s="459">
        <v>0.375</v>
      </c>
      <c r="F6048" s="780"/>
      <c r="G6048" s="780"/>
      <c r="H6048" s="460">
        <f t="shared" si="373"/>
        <v>0</v>
      </c>
      <c r="I6048" s="460">
        <f t="shared" si="374"/>
        <v>0</v>
      </c>
      <c r="J6048" s="460">
        <f t="shared" si="376"/>
        <v>0</v>
      </c>
      <c r="K6048" s="9"/>
      <c r="P6048" s="2"/>
      <c r="Q6048" s="27"/>
      <c r="R6048" s="2"/>
      <c r="S6048" s="2"/>
      <c r="T6048" s="2"/>
      <c r="U6048" s="2"/>
      <c r="V6048" s="2"/>
      <c r="W6048" s="2"/>
    </row>
    <row r="6049" spans="2:23" ht="15" customHeight="1" x14ac:dyDescent="0.35">
      <c r="B6049" s="349"/>
      <c r="C6049" s="715" t="str">
        <f t="shared" si="375"/>
        <v/>
      </c>
      <c r="D6049" s="458">
        <f>IF(ISNUMBER(Summary!$D$17), DATE(Summary!$D$17, 1, 1) + INT((ROW(B6011)-1)/24), DATE(2024, 1, 1) + INT((ROW(B6011)-1)/24))</f>
        <v>45542</v>
      </c>
      <c r="E6049" s="459">
        <v>0.41666666666666669</v>
      </c>
      <c r="F6049" s="780"/>
      <c r="G6049" s="780"/>
      <c r="H6049" s="460">
        <f t="shared" si="373"/>
        <v>0</v>
      </c>
      <c r="I6049" s="460">
        <f t="shared" si="374"/>
        <v>0</v>
      </c>
      <c r="J6049" s="460">
        <f t="shared" si="376"/>
        <v>0</v>
      </c>
      <c r="K6049" s="9"/>
      <c r="P6049" s="2"/>
      <c r="Q6049" s="27"/>
      <c r="R6049" s="2"/>
      <c r="S6049" s="2"/>
      <c r="T6049" s="2"/>
      <c r="U6049" s="2"/>
      <c r="V6049" s="2"/>
      <c r="W6049" s="2"/>
    </row>
    <row r="6050" spans="2:23" ht="15" customHeight="1" x14ac:dyDescent="0.35">
      <c r="B6050" s="349"/>
      <c r="C6050" s="715" t="str">
        <f t="shared" si="375"/>
        <v/>
      </c>
      <c r="D6050" s="458">
        <f>IF(ISNUMBER(Summary!$D$17), DATE(Summary!$D$17, 1, 1) + INT((ROW(B6012)-1)/24), DATE(2024, 1, 1) + INT((ROW(B6012)-1)/24))</f>
        <v>45542</v>
      </c>
      <c r="E6050" s="459">
        <v>0.45833333333333337</v>
      </c>
      <c r="F6050" s="780"/>
      <c r="G6050" s="780"/>
      <c r="H6050" s="460">
        <f t="shared" si="373"/>
        <v>0</v>
      </c>
      <c r="I6050" s="460">
        <f t="shared" si="374"/>
        <v>0</v>
      </c>
      <c r="J6050" s="460">
        <f t="shared" si="376"/>
        <v>0</v>
      </c>
      <c r="K6050" s="9"/>
      <c r="P6050" s="2"/>
      <c r="Q6050" s="27"/>
      <c r="R6050" s="2"/>
      <c r="S6050" s="2"/>
      <c r="T6050" s="2"/>
      <c r="U6050" s="2"/>
      <c r="V6050" s="2"/>
      <c r="W6050" s="2"/>
    </row>
    <row r="6051" spans="2:23" ht="15" customHeight="1" x14ac:dyDescent="0.35">
      <c r="B6051" s="349"/>
      <c r="C6051" s="715" t="str">
        <f t="shared" si="375"/>
        <v/>
      </c>
      <c r="D6051" s="458">
        <f>IF(ISNUMBER(Summary!$D$17), DATE(Summary!$D$17, 1, 1) + INT((ROW(B6013)-1)/24), DATE(2024, 1, 1) + INT((ROW(B6013)-1)/24))</f>
        <v>45542</v>
      </c>
      <c r="E6051" s="459">
        <v>0.50000000000000011</v>
      </c>
      <c r="F6051" s="780"/>
      <c r="G6051" s="780"/>
      <c r="H6051" s="460">
        <f t="shared" si="373"/>
        <v>0</v>
      </c>
      <c r="I6051" s="460">
        <f t="shared" si="374"/>
        <v>0</v>
      </c>
      <c r="J6051" s="460">
        <f t="shared" si="376"/>
        <v>0</v>
      </c>
      <c r="K6051" s="9"/>
      <c r="P6051" s="2"/>
      <c r="Q6051" s="27"/>
      <c r="R6051" s="2"/>
      <c r="S6051" s="2"/>
      <c r="T6051" s="2"/>
      <c r="U6051" s="2"/>
      <c r="V6051" s="2"/>
      <c r="W6051" s="2"/>
    </row>
    <row r="6052" spans="2:23" ht="15" customHeight="1" x14ac:dyDescent="0.35">
      <c r="B6052" s="349"/>
      <c r="C6052" s="715" t="str">
        <f t="shared" si="375"/>
        <v/>
      </c>
      <c r="D6052" s="458">
        <f>IF(ISNUMBER(Summary!$D$17), DATE(Summary!$D$17, 1, 1) + INT((ROW(B6014)-1)/24), DATE(2024, 1, 1) + INT((ROW(B6014)-1)/24))</f>
        <v>45542</v>
      </c>
      <c r="E6052" s="459">
        <v>0.54166666666666674</v>
      </c>
      <c r="F6052" s="780"/>
      <c r="G6052" s="780"/>
      <c r="H6052" s="460">
        <f t="shared" si="373"/>
        <v>0</v>
      </c>
      <c r="I6052" s="460">
        <f t="shared" si="374"/>
        <v>0</v>
      </c>
      <c r="J6052" s="460">
        <f t="shared" si="376"/>
        <v>0</v>
      </c>
      <c r="K6052" s="9"/>
      <c r="P6052" s="2"/>
      <c r="Q6052" s="27"/>
      <c r="R6052" s="2"/>
      <c r="S6052" s="2"/>
      <c r="T6052" s="2"/>
      <c r="U6052" s="2"/>
      <c r="V6052" s="2"/>
      <c r="W6052" s="2"/>
    </row>
    <row r="6053" spans="2:23" ht="15" customHeight="1" x14ac:dyDescent="0.35">
      <c r="B6053" s="349"/>
      <c r="C6053" s="715" t="str">
        <f t="shared" si="375"/>
        <v/>
      </c>
      <c r="D6053" s="458">
        <f>IF(ISNUMBER(Summary!$D$17), DATE(Summary!$D$17, 1, 1) + INT((ROW(B6015)-1)/24), DATE(2024, 1, 1) + INT((ROW(B6015)-1)/24))</f>
        <v>45542</v>
      </c>
      <c r="E6053" s="459">
        <v>0.58333333333333337</v>
      </c>
      <c r="F6053" s="780"/>
      <c r="G6053" s="780"/>
      <c r="H6053" s="460">
        <f t="shared" si="373"/>
        <v>0</v>
      </c>
      <c r="I6053" s="460">
        <f t="shared" si="374"/>
        <v>0</v>
      </c>
      <c r="J6053" s="460">
        <f t="shared" si="376"/>
        <v>0</v>
      </c>
      <c r="K6053" s="9"/>
      <c r="P6053" s="2"/>
      <c r="Q6053" s="27"/>
      <c r="R6053" s="2"/>
      <c r="S6053" s="2"/>
      <c r="T6053" s="2"/>
      <c r="U6053" s="2"/>
      <c r="V6053" s="2"/>
      <c r="W6053" s="2"/>
    </row>
    <row r="6054" spans="2:23" ht="15" customHeight="1" x14ac:dyDescent="0.35">
      <c r="B6054" s="349"/>
      <c r="C6054" s="715" t="str">
        <f t="shared" si="375"/>
        <v/>
      </c>
      <c r="D6054" s="458">
        <f>IF(ISNUMBER(Summary!$D$17), DATE(Summary!$D$17, 1, 1) + INT((ROW(B6016)-1)/24), DATE(2024, 1, 1) + INT((ROW(B6016)-1)/24))</f>
        <v>45542</v>
      </c>
      <c r="E6054" s="459">
        <v>0.62500000000000011</v>
      </c>
      <c r="F6054" s="780"/>
      <c r="G6054" s="780"/>
      <c r="H6054" s="460">
        <f t="shared" si="373"/>
        <v>0</v>
      </c>
      <c r="I6054" s="460">
        <f t="shared" si="374"/>
        <v>0</v>
      </c>
      <c r="J6054" s="460">
        <f t="shared" si="376"/>
        <v>0</v>
      </c>
      <c r="K6054" s="9"/>
      <c r="P6054" s="2"/>
      <c r="Q6054" s="27"/>
      <c r="R6054" s="2"/>
      <c r="S6054" s="2"/>
      <c r="T6054" s="2"/>
      <c r="U6054" s="2"/>
      <c r="V6054" s="2"/>
      <c r="W6054" s="2"/>
    </row>
    <row r="6055" spans="2:23" ht="15" customHeight="1" x14ac:dyDescent="0.35">
      <c r="B6055" s="349"/>
      <c r="C6055" s="715" t="str">
        <f t="shared" si="375"/>
        <v/>
      </c>
      <c r="D6055" s="458">
        <f>IF(ISNUMBER(Summary!$D$17), DATE(Summary!$D$17, 1, 1) + INT((ROW(B6017)-1)/24), DATE(2024, 1, 1) + INT((ROW(B6017)-1)/24))</f>
        <v>45542</v>
      </c>
      <c r="E6055" s="459">
        <v>0.66666666666666674</v>
      </c>
      <c r="F6055" s="780"/>
      <c r="G6055" s="780"/>
      <c r="H6055" s="460">
        <f t="shared" ref="H6055:H6118" si="377">IF(G6055&gt;F6055,F6055,G6055)</f>
        <v>0</v>
      </c>
      <c r="I6055" s="460">
        <f t="shared" ref="I6055:I6118" si="378">F6055-H6055</f>
        <v>0</v>
      </c>
      <c r="J6055" s="460">
        <f t="shared" si="376"/>
        <v>0</v>
      </c>
      <c r="K6055" s="9"/>
      <c r="P6055" s="2"/>
      <c r="Q6055" s="27"/>
      <c r="R6055" s="2"/>
      <c r="S6055" s="2"/>
      <c r="T6055" s="2"/>
      <c r="U6055" s="2"/>
      <c r="V6055" s="2"/>
      <c r="W6055" s="2"/>
    </row>
    <row r="6056" spans="2:23" ht="15" customHeight="1" x14ac:dyDescent="0.35">
      <c r="B6056" s="349"/>
      <c r="C6056" s="715" t="str">
        <f t="shared" ref="C6056:C6119" si="379">IF(MOD(ROW()-ROW($E$39), 24)=0, $D6056, "")</f>
        <v/>
      </c>
      <c r="D6056" s="458">
        <f>IF(ISNUMBER(Summary!$D$17), DATE(Summary!$D$17, 1, 1) + INT((ROW(B6018)-1)/24), DATE(2024, 1, 1) + INT((ROW(B6018)-1)/24))</f>
        <v>45542</v>
      </c>
      <c r="E6056" s="459">
        <v>0.70833333333333337</v>
      </c>
      <c r="F6056" s="780"/>
      <c r="G6056" s="780"/>
      <c r="H6056" s="460">
        <f t="shared" si="377"/>
        <v>0</v>
      </c>
      <c r="I6056" s="460">
        <f t="shared" si="378"/>
        <v>0</v>
      </c>
      <c r="J6056" s="460">
        <f t="shared" si="376"/>
        <v>0</v>
      </c>
      <c r="K6056" s="9"/>
      <c r="P6056" s="2"/>
      <c r="Q6056" s="27"/>
      <c r="R6056" s="2"/>
      <c r="S6056" s="2"/>
      <c r="T6056" s="2"/>
      <c r="U6056" s="2"/>
      <c r="V6056" s="2"/>
      <c r="W6056" s="2"/>
    </row>
    <row r="6057" spans="2:23" ht="15" customHeight="1" x14ac:dyDescent="0.35">
      <c r="B6057" s="349"/>
      <c r="C6057" s="715" t="str">
        <f t="shared" si="379"/>
        <v/>
      </c>
      <c r="D6057" s="458">
        <f>IF(ISNUMBER(Summary!$D$17), DATE(Summary!$D$17, 1, 1) + INT((ROW(B6019)-1)/24), DATE(2024, 1, 1) + INT((ROW(B6019)-1)/24))</f>
        <v>45542</v>
      </c>
      <c r="E6057" s="459">
        <v>0.75000000000000011</v>
      </c>
      <c r="F6057" s="780"/>
      <c r="G6057" s="780"/>
      <c r="H6057" s="460">
        <f t="shared" si="377"/>
        <v>0</v>
      </c>
      <c r="I6057" s="460">
        <f t="shared" si="378"/>
        <v>0</v>
      </c>
      <c r="J6057" s="460">
        <f t="shared" si="376"/>
        <v>0</v>
      </c>
      <c r="K6057" s="9"/>
      <c r="P6057" s="2"/>
      <c r="Q6057" s="27"/>
      <c r="R6057" s="2"/>
      <c r="S6057" s="2"/>
      <c r="T6057" s="2"/>
      <c r="U6057" s="2"/>
      <c r="V6057" s="2"/>
      <c r="W6057" s="2"/>
    </row>
    <row r="6058" spans="2:23" ht="15" customHeight="1" x14ac:dyDescent="0.35">
      <c r="B6058" s="349"/>
      <c r="C6058" s="715" t="str">
        <f t="shared" si="379"/>
        <v/>
      </c>
      <c r="D6058" s="458">
        <f>IF(ISNUMBER(Summary!$D$17), DATE(Summary!$D$17, 1, 1) + INT((ROW(B6020)-1)/24), DATE(2024, 1, 1) + INT((ROW(B6020)-1)/24))</f>
        <v>45542</v>
      </c>
      <c r="E6058" s="459">
        <v>0.79166666666666674</v>
      </c>
      <c r="F6058" s="780"/>
      <c r="G6058" s="780"/>
      <c r="H6058" s="460">
        <f t="shared" si="377"/>
        <v>0</v>
      </c>
      <c r="I6058" s="460">
        <f t="shared" si="378"/>
        <v>0</v>
      </c>
      <c r="J6058" s="460">
        <f t="shared" si="376"/>
        <v>0</v>
      </c>
      <c r="K6058" s="9"/>
      <c r="P6058" s="2"/>
      <c r="Q6058" s="27"/>
      <c r="R6058" s="2"/>
      <c r="S6058" s="2"/>
      <c r="T6058" s="2"/>
      <c r="U6058" s="2"/>
      <c r="V6058" s="2"/>
      <c r="W6058" s="2"/>
    </row>
    <row r="6059" spans="2:23" ht="15" customHeight="1" x14ac:dyDescent="0.35">
      <c r="B6059" s="349"/>
      <c r="C6059" s="715" t="str">
        <f t="shared" si="379"/>
        <v/>
      </c>
      <c r="D6059" s="458">
        <f>IF(ISNUMBER(Summary!$D$17), DATE(Summary!$D$17, 1, 1) + INT((ROW(B6021)-1)/24), DATE(2024, 1, 1) + INT((ROW(B6021)-1)/24))</f>
        <v>45542</v>
      </c>
      <c r="E6059" s="459">
        <v>0.83333333333333337</v>
      </c>
      <c r="F6059" s="780"/>
      <c r="G6059" s="780"/>
      <c r="H6059" s="460">
        <f t="shared" si="377"/>
        <v>0</v>
      </c>
      <c r="I6059" s="460">
        <f t="shared" si="378"/>
        <v>0</v>
      </c>
      <c r="J6059" s="460">
        <f t="shared" si="376"/>
        <v>0</v>
      </c>
      <c r="K6059" s="9"/>
      <c r="P6059" s="2"/>
      <c r="Q6059" s="27"/>
      <c r="R6059" s="2"/>
      <c r="S6059" s="2"/>
      <c r="T6059" s="2"/>
      <c r="U6059" s="2"/>
      <c r="V6059" s="2"/>
      <c r="W6059" s="2"/>
    </row>
    <row r="6060" spans="2:23" ht="15" customHeight="1" x14ac:dyDescent="0.35">
      <c r="B6060" s="349"/>
      <c r="C6060" s="715" t="str">
        <f t="shared" si="379"/>
        <v/>
      </c>
      <c r="D6060" s="458">
        <f>IF(ISNUMBER(Summary!$D$17), DATE(Summary!$D$17, 1, 1) + INT((ROW(B6022)-1)/24), DATE(2024, 1, 1) + INT((ROW(B6022)-1)/24))</f>
        <v>45542</v>
      </c>
      <c r="E6060" s="459">
        <v>0.87500000000000011</v>
      </c>
      <c r="F6060" s="780"/>
      <c r="G6060" s="780"/>
      <c r="H6060" s="460">
        <f t="shared" si="377"/>
        <v>0</v>
      </c>
      <c r="I6060" s="460">
        <f t="shared" si="378"/>
        <v>0</v>
      </c>
      <c r="J6060" s="460">
        <f t="shared" si="376"/>
        <v>0</v>
      </c>
      <c r="K6060" s="9"/>
      <c r="P6060" s="2"/>
      <c r="Q6060" s="27"/>
      <c r="R6060" s="2"/>
      <c r="S6060" s="2"/>
      <c r="T6060" s="2"/>
      <c r="U6060" s="2"/>
      <c r="V6060" s="2"/>
      <c r="W6060" s="2"/>
    </row>
    <row r="6061" spans="2:23" ht="15" customHeight="1" x14ac:dyDescent="0.35">
      <c r="B6061" s="349"/>
      <c r="C6061" s="715" t="str">
        <f t="shared" si="379"/>
        <v/>
      </c>
      <c r="D6061" s="458">
        <f>IF(ISNUMBER(Summary!$D$17), DATE(Summary!$D$17, 1, 1) + INT((ROW(B6023)-1)/24), DATE(2024, 1, 1) + INT((ROW(B6023)-1)/24))</f>
        <v>45542</v>
      </c>
      <c r="E6061" s="459">
        <v>0.91666666666666674</v>
      </c>
      <c r="F6061" s="780"/>
      <c r="G6061" s="780"/>
      <c r="H6061" s="460">
        <f t="shared" si="377"/>
        <v>0</v>
      </c>
      <c r="I6061" s="460">
        <f t="shared" si="378"/>
        <v>0</v>
      </c>
      <c r="J6061" s="460">
        <f t="shared" si="376"/>
        <v>0</v>
      </c>
      <c r="K6061" s="9"/>
      <c r="P6061" s="2"/>
      <c r="Q6061" s="27"/>
      <c r="R6061" s="2"/>
      <c r="S6061" s="2"/>
      <c r="T6061" s="2"/>
      <c r="U6061" s="2"/>
      <c r="V6061" s="2"/>
      <c r="W6061" s="2"/>
    </row>
    <row r="6062" spans="2:23" ht="15" customHeight="1" x14ac:dyDescent="0.35">
      <c r="B6062" s="349"/>
      <c r="C6062" s="715" t="str">
        <f t="shared" si="379"/>
        <v/>
      </c>
      <c r="D6062" s="458">
        <f>IF(ISNUMBER(Summary!$D$17), DATE(Summary!$D$17, 1, 1) + INT((ROW(B6024)-1)/24), DATE(2024, 1, 1) + INT((ROW(B6024)-1)/24))</f>
        <v>45542</v>
      </c>
      <c r="E6062" s="459">
        <v>0.95833333333333337</v>
      </c>
      <c r="F6062" s="780"/>
      <c r="G6062" s="780"/>
      <c r="H6062" s="460">
        <f t="shared" si="377"/>
        <v>0</v>
      </c>
      <c r="I6062" s="460">
        <f t="shared" si="378"/>
        <v>0</v>
      </c>
      <c r="J6062" s="460">
        <f t="shared" si="376"/>
        <v>0</v>
      </c>
      <c r="K6062" s="9"/>
      <c r="P6062" s="2"/>
      <c r="Q6062" s="27"/>
      <c r="R6062" s="2"/>
      <c r="S6062" s="2"/>
      <c r="T6062" s="2"/>
      <c r="U6062" s="2"/>
      <c r="V6062" s="2"/>
      <c r="W6062" s="2"/>
    </row>
    <row r="6063" spans="2:23" ht="15" customHeight="1" x14ac:dyDescent="0.35">
      <c r="B6063" s="457"/>
      <c r="C6063" s="715">
        <f t="shared" si="379"/>
        <v>45543</v>
      </c>
      <c r="D6063" s="458">
        <f>IF(ISNUMBER(Summary!$D$17), DATE(Summary!$D$17, 1, 1) + INT((ROW(B6025)-1)/24), DATE(2024, 1, 1) + INT((ROW(B6025)-1)/24))</f>
        <v>45543</v>
      </c>
      <c r="E6063" s="459">
        <v>3.1225022567582528E-17</v>
      </c>
      <c r="F6063" s="780"/>
      <c r="G6063" s="780"/>
      <c r="H6063" s="460">
        <f t="shared" si="377"/>
        <v>0</v>
      </c>
      <c r="I6063" s="460">
        <f t="shared" si="378"/>
        <v>0</v>
      </c>
      <c r="J6063" s="460">
        <f t="shared" si="376"/>
        <v>0</v>
      </c>
      <c r="K6063" s="9"/>
      <c r="P6063" s="2"/>
      <c r="Q6063" s="27"/>
      <c r="R6063" s="2"/>
      <c r="S6063" s="2"/>
      <c r="T6063" s="2"/>
      <c r="U6063" s="2"/>
      <c r="V6063" s="2"/>
      <c r="W6063" s="2"/>
    </row>
    <row r="6064" spans="2:23" ht="15" customHeight="1" x14ac:dyDescent="0.35">
      <c r="B6064" s="349"/>
      <c r="C6064" s="715" t="str">
        <f t="shared" si="379"/>
        <v/>
      </c>
      <c r="D6064" s="458">
        <f>IF(ISNUMBER(Summary!$D$17), DATE(Summary!$D$17, 1, 1) + INT((ROW(B6026)-1)/24), DATE(2024, 1, 1) + INT((ROW(B6026)-1)/24))</f>
        <v>45543</v>
      </c>
      <c r="E6064" s="459">
        <v>4.1666666666666699E-2</v>
      </c>
      <c r="F6064" s="780"/>
      <c r="G6064" s="780"/>
      <c r="H6064" s="460">
        <f t="shared" si="377"/>
        <v>0</v>
      </c>
      <c r="I6064" s="460">
        <f t="shared" si="378"/>
        <v>0</v>
      </c>
      <c r="J6064" s="460">
        <f t="shared" si="376"/>
        <v>0</v>
      </c>
      <c r="K6064" s="9"/>
      <c r="P6064" s="2"/>
      <c r="Q6064" s="27"/>
      <c r="R6064" s="2"/>
      <c r="S6064" s="2"/>
      <c r="T6064" s="2"/>
      <c r="U6064" s="2"/>
      <c r="V6064" s="2"/>
      <c r="W6064" s="2"/>
    </row>
    <row r="6065" spans="2:23" ht="15" customHeight="1" x14ac:dyDescent="0.35">
      <c r="B6065" s="349"/>
      <c r="C6065" s="715" t="str">
        <f t="shared" si="379"/>
        <v/>
      </c>
      <c r="D6065" s="458">
        <f>IF(ISNUMBER(Summary!$D$17), DATE(Summary!$D$17, 1, 1) + INT((ROW(B6027)-1)/24), DATE(2024, 1, 1) + INT((ROW(B6027)-1)/24))</f>
        <v>45543</v>
      </c>
      <c r="E6065" s="459">
        <v>8.333333333333337E-2</v>
      </c>
      <c r="F6065" s="780"/>
      <c r="G6065" s="780"/>
      <c r="H6065" s="460">
        <f t="shared" si="377"/>
        <v>0</v>
      </c>
      <c r="I6065" s="460">
        <f t="shared" si="378"/>
        <v>0</v>
      </c>
      <c r="J6065" s="460">
        <f t="shared" si="376"/>
        <v>0</v>
      </c>
      <c r="K6065" s="9"/>
      <c r="P6065" s="2"/>
      <c r="Q6065" s="27"/>
      <c r="R6065" s="2"/>
      <c r="S6065" s="2"/>
      <c r="T6065" s="2"/>
      <c r="U6065" s="2"/>
      <c r="V6065" s="2"/>
      <c r="W6065" s="2"/>
    </row>
    <row r="6066" spans="2:23" ht="15" customHeight="1" x14ac:dyDescent="0.35">
      <c r="B6066" s="349"/>
      <c r="C6066" s="715" t="str">
        <f t="shared" si="379"/>
        <v/>
      </c>
      <c r="D6066" s="458">
        <f>IF(ISNUMBER(Summary!$D$17), DATE(Summary!$D$17, 1, 1) + INT((ROW(B6028)-1)/24), DATE(2024, 1, 1) + INT((ROW(B6028)-1)/24))</f>
        <v>45543</v>
      </c>
      <c r="E6066" s="459">
        <v>0.12500000000000006</v>
      </c>
      <c r="F6066" s="780"/>
      <c r="G6066" s="780"/>
      <c r="H6066" s="460">
        <f t="shared" si="377"/>
        <v>0</v>
      </c>
      <c r="I6066" s="460">
        <f t="shared" si="378"/>
        <v>0</v>
      </c>
      <c r="J6066" s="460">
        <f t="shared" si="376"/>
        <v>0</v>
      </c>
      <c r="K6066" s="9"/>
      <c r="P6066" s="2"/>
      <c r="Q6066" s="27"/>
      <c r="R6066" s="2"/>
      <c r="S6066" s="2"/>
      <c r="T6066" s="2"/>
      <c r="U6066" s="2"/>
      <c r="V6066" s="2"/>
      <c r="W6066" s="2"/>
    </row>
    <row r="6067" spans="2:23" ht="15" customHeight="1" x14ac:dyDescent="0.35">
      <c r="B6067" s="349"/>
      <c r="C6067" s="715" t="str">
        <f t="shared" si="379"/>
        <v/>
      </c>
      <c r="D6067" s="458">
        <f>IF(ISNUMBER(Summary!$D$17), DATE(Summary!$D$17, 1, 1) + INT((ROW(B6029)-1)/24), DATE(2024, 1, 1) + INT((ROW(B6029)-1)/24))</f>
        <v>45543</v>
      </c>
      <c r="E6067" s="459">
        <v>0.16666666666666669</v>
      </c>
      <c r="F6067" s="780"/>
      <c r="G6067" s="780"/>
      <c r="H6067" s="460">
        <f t="shared" si="377"/>
        <v>0</v>
      </c>
      <c r="I6067" s="460">
        <f t="shared" si="378"/>
        <v>0</v>
      </c>
      <c r="J6067" s="460">
        <f t="shared" si="376"/>
        <v>0</v>
      </c>
      <c r="K6067" s="9"/>
      <c r="P6067" s="2"/>
      <c r="Q6067" s="27"/>
      <c r="R6067" s="2"/>
      <c r="S6067" s="2"/>
      <c r="T6067" s="2"/>
      <c r="U6067" s="2"/>
      <c r="V6067" s="2"/>
      <c r="W6067" s="2"/>
    </row>
    <row r="6068" spans="2:23" ht="15" customHeight="1" x14ac:dyDescent="0.35">
      <c r="B6068" s="349"/>
      <c r="C6068" s="715" t="str">
        <f t="shared" si="379"/>
        <v/>
      </c>
      <c r="D6068" s="458">
        <f>IF(ISNUMBER(Summary!$D$17), DATE(Summary!$D$17, 1, 1) + INT((ROW(B6030)-1)/24), DATE(2024, 1, 1) + INT((ROW(B6030)-1)/24))</f>
        <v>45543</v>
      </c>
      <c r="E6068" s="459">
        <v>0.20833333333333337</v>
      </c>
      <c r="F6068" s="780"/>
      <c r="G6068" s="780"/>
      <c r="H6068" s="460">
        <f t="shared" si="377"/>
        <v>0</v>
      </c>
      <c r="I6068" s="460">
        <f t="shared" si="378"/>
        <v>0</v>
      </c>
      <c r="J6068" s="460">
        <f t="shared" si="376"/>
        <v>0</v>
      </c>
      <c r="K6068" s="9"/>
      <c r="P6068" s="2"/>
      <c r="Q6068" s="27"/>
      <c r="R6068" s="2"/>
      <c r="S6068" s="2"/>
      <c r="T6068" s="2"/>
      <c r="U6068" s="2"/>
      <c r="V6068" s="2"/>
      <c r="W6068" s="2"/>
    </row>
    <row r="6069" spans="2:23" ht="15" customHeight="1" x14ac:dyDescent="0.35">
      <c r="B6069" s="349"/>
      <c r="C6069" s="715" t="str">
        <f t="shared" si="379"/>
        <v/>
      </c>
      <c r="D6069" s="458">
        <f>IF(ISNUMBER(Summary!$D$17), DATE(Summary!$D$17, 1, 1) + INT((ROW(B6031)-1)/24), DATE(2024, 1, 1) + INT((ROW(B6031)-1)/24))</f>
        <v>45543</v>
      </c>
      <c r="E6069" s="459">
        <v>0.25</v>
      </c>
      <c r="F6069" s="780"/>
      <c r="G6069" s="780"/>
      <c r="H6069" s="460">
        <f t="shared" si="377"/>
        <v>0</v>
      </c>
      <c r="I6069" s="460">
        <f t="shared" si="378"/>
        <v>0</v>
      </c>
      <c r="J6069" s="460">
        <f t="shared" si="376"/>
        <v>0</v>
      </c>
      <c r="K6069" s="9"/>
      <c r="P6069" s="2"/>
      <c r="Q6069" s="27"/>
      <c r="R6069" s="2"/>
      <c r="S6069" s="2"/>
      <c r="T6069" s="2"/>
      <c r="U6069" s="2"/>
      <c r="V6069" s="2"/>
      <c r="W6069" s="2"/>
    </row>
    <row r="6070" spans="2:23" ht="15" customHeight="1" x14ac:dyDescent="0.35">
      <c r="B6070" s="349"/>
      <c r="C6070" s="715" t="str">
        <f t="shared" si="379"/>
        <v/>
      </c>
      <c r="D6070" s="458">
        <f>IF(ISNUMBER(Summary!$D$17), DATE(Summary!$D$17, 1, 1) + INT((ROW(B6032)-1)/24), DATE(2024, 1, 1) + INT((ROW(B6032)-1)/24))</f>
        <v>45543</v>
      </c>
      <c r="E6070" s="459">
        <v>0.29166666666666669</v>
      </c>
      <c r="F6070" s="780"/>
      <c r="G6070" s="780"/>
      <c r="H6070" s="460">
        <f t="shared" si="377"/>
        <v>0</v>
      </c>
      <c r="I6070" s="460">
        <f t="shared" si="378"/>
        <v>0</v>
      </c>
      <c r="J6070" s="460">
        <f t="shared" si="376"/>
        <v>0</v>
      </c>
      <c r="K6070" s="9"/>
      <c r="P6070" s="2"/>
      <c r="Q6070" s="27"/>
      <c r="R6070" s="2"/>
      <c r="S6070" s="2"/>
      <c r="T6070" s="2"/>
      <c r="U6070" s="2"/>
      <c r="V6070" s="2"/>
      <c r="W6070" s="2"/>
    </row>
    <row r="6071" spans="2:23" ht="15" customHeight="1" x14ac:dyDescent="0.35">
      <c r="B6071" s="349"/>
      <c r="C6071" s="715" t="str">
        <f t="shared" si="379"/>
        <v/>
      </c>
      <c r="D6071" s="458">
        <f>IF(ISNUMBER(Summary!$D$17), DATE(Summary!$D$17, 1, 1) + INT((ROW(B6033)-1)/24), DATE(2024, 1, 1) + INT((ROW(B6033)-1)/24))</f>
        <v>45543</v>
      </c>
      <c r="E6071" s="459">
        <v>0.33333333333333337</v>
      </c>
      <c r="F6071" s="780"/>
      <c r="G6071" s="780"/>
      <c r="H6071" s="460">
        <f t="shared" si="377"/>
        <v>0</v>
      </c>
      <c r="I6071" s="460">
        <f t="shared" si="378"/>
        <v>0</v>
      </c>
      <c r="J6071" s="460">
        <f t="shared" si="376"/>
        <v>0</v>
      </c>
      <c r="K6071" s="9"/>
      <c r="P6071" s="2"/>
      <c r="Q6071" s="27"/>
      <c r="R6071" s="2"/>
      <c r="S6071" s="2"/>
      <c r="T6071" s="2"/>
      <c r="U6071" s="2"/>
      <c r="V6071" s="2"/>
      <c r="W6071" s="2"/>
    </row>
    <row r="6072" spans="2:23" ht="15" customHeight="1" x14ac:dyDescent="0.35">
      <c r="B6072" s="349"/>
      <c r="C6072" s="715" t="str">
        <f t="shared" si="379"/>
        <v/>
      </c>
      <c r="D6072" s="458">
        <f>IF(ISNUMBER(Summary!$D$17), DATE(Summary!$D$17, 1, 1) + INT((ROW(B6034)-1)/24), DATE(2024, 1, 1) + INT((ROW(B6034)-1)/24))</f>
        <v>45543</v>
      </c>
      <c r="E6072" s="459">
        <v>0.375</v>
      </c>
      <c r="F6072" s="780"/>
      <c r="G6072" s="780"/>
      <c r="H6072" s="460">
        <f t="shared" si="377"/>
        <v>0</v>
      </c>
      <c r="I6072" s="460">
        <f t="shared" si="378"/>
        <v>0</v>
      </c>
      <c r="J6072" s="460">
        <f t="shared" si="376"/>
        <v>0</v>
      </c>
      <c r="K6072" s="9"/>
      <c r="P6072" s="2"/>
      <c r="Q6072" s="27"/>
      <c r="R6072" s="2"/>
      <c r="S6072" s="2"/>
      <c r="T6072" s="2"/>
      <c r="U6072" s="2"/>
      <c r="V6072" s="2"/>
      <c r="W6072" s="2"/>
    </row>
    <row r="6073" spans="2:23" ht="15" customHeight="1" x14ac:dyDescent="0.35">
      <c r="B6073" s="349"/>
      <c r="C6073" s="715" t="str">
        <f t="shared" si="379"/>
        <v/>
      </c>
      <c r="D6073" s="458">
        <f>IF(ISNUMBER(Summary!$D$17), DATE(Summary!$D$17, 1, 1) + INT((ROW(B6035)-1)/24), DATE(2024, 1, 1) + INT((ROW(B6035)-1)/24))</f>
        <v>45543</v>
      </c>
      <c r="E6073" s="459">
        <v>0.41666666666666669</v>
      </c>
      <c r="F6073" s="780"/>
      <c r="G6073" s="780"/>
      <c r="H6073" s="460">
        <f t="shared" si="377"/>
        <v>0</v>
      </c>
      <c r="I6073" s="460">
        <f t="shared" si="378"/>
        <v>0</v>
      </c>
      <c r="J6073" s="460">
        <f t="shared" si="376"/>
        <v>0</v>
      </c>
      <c r="K6073" s="9"/>
      <c r="P6073" s="2"/>
      <c r="Q6073" s="27"/>
      <c r="R6073" s="2"/>
      <c r="S6073" s="2"/>
      <c r="T6073" s="2"/>
      <c r="U6073" s="2"/>
      <c r="V6073" s="2"/>
      <c r="W6073" s="2"/>
    </row>
    <row r="6074" spans="2:23" ht="15" customHeight="1" x14ac:dyDescent="0.35">
      <c r="B6074" s="349"/>
      <c r="C6074" s="715" t="str">
        <f t="shared" si="379"/>
        <v/>
      </c>
      <c r="D6074" s="458">
        <f>IF(ISNUMBER(Summary!$D$17), DATE(Summary!$D$17, 1, 1) + INT((ROW(B6036)-1)/24), DATE(2024, 1, 1) + INT((ROW(B6036)-1)/24))</f>
        <v>45543</v>
      </c>
      <c r="E6074" s="459">
        <v>0.45833333333333337</v>
      </c>
      <c r="F6074" s="780"/>
      <c r="G6074" s="780"/>
      <c r="H6074" s="460">
        <f t="shared" si="377"/>
        <v>0</v>
      </c>
      <c r="I6074" s="460">
        <f t="shared" si="378"/>
        <v>0</v>
      </c>
      <c r="J6074" s="460">
        <f t="shared" si="376"/>
        <v>0</v>
      </c>
      <c r="K6074" s="9"/>
      <c r="P6074" s="2"/>
      <c r="Q6074" s="27"/>
      <c r="R6074" s="2"/>
      <c r="S6074" s="2"/>
      <c r="T6074" s="2"/>
      <c r="U6074" s="2"/>
      <c r="V6074" s="2"/>
      <c r="W6074" s="2"/>
    </row>
    <row r="6075" spans="2:23" ht="15" customHeight="1" x14ac:dyDescent="0.35">
      <c r="B6075" s="349"/>
      <c r="C6075" s="715" t="str">
        <f t="shared" si="379"/>
        <v/>
      </c>
      <c r="D6075" s="458">
        <f>IF(ISNUMBER(Summary!$D$17), DATE(Summary!$D$17, 1, 1) + INT((ROW(B6037)-1)/24), DATE(2024, 1, 1) + INT((ROW(B6037)-1)/24))</f>
        <v>45543</v>
      </c>
      <c r="E6075" s="459">
        <v>0.50000000000000011</v>
      </c>
      <c r="F6075" s="780"/>
      <c r="G6075" s="780"/>
      <c r="H6075" s="460">
        <f t="shared" si="377"/>
        <v>0</v>
      </c>
      <c r="I6075" s="460">
        <f t="shared" si="378"/>
        <v>0</v>
      </c>
      <c r="J6075" s="460">
        <f t="shared" si="376"/>
        <v>0</v>
      </c>
      <c r="K6075" s="9"/>
      <c r="P6075" s="2"/>
      <c r="Q6075" s="27"/>
      <c r="R6075" s="2"/>
      <c r="S6075" s="2"/>
      <c r="T6075" s="2"/>
      <c r="U6075" s="2"/>
      <c r="V6075" s="2"/>
      <c r="W6075" s="2"/>
    </row>
    <row r="6076" spans="2:23" ht="15" customHeight="1" x14ac:dyDescent="0.35">
      <c r="B6076" s="349"/>
      <c r="C6076" s="715" t="str">
        <f t="shared" si="379"/>
        <v/>
      </c>
      <c r="D6076" s="458">
        <f>IF(ISNUMBER(Summary!$D$17), DATE(Summary!$D$17, 1, 1) + INT((ROW(B6038)-1)/24), DATE(2024, 1, 1) + INT((ROW(B6038)-1)/24))</f>
        <v>45543</v>
      </c>
      <c r="E6076" s="459">
        <v>0.54166666666666674</v>
      </c>
      <c r="F6076" s="780"/>
      <c r="G6076" s="780"/>
      <c r="H6076" s="460">
        <f t="shared" si="377"/>
        <v>0</v>
      </c>
      <c r="I6076" s="460">
        <f t="shared" si="378"/>
        <v>0</v>
      </c>
      <c r="J6076" s="460">
        <f t="shared" si="376"/>
        <v>0</v>
      </c>
      <c r="K6076" s="9"/>
      <c r="P6076" s="2"/>
      <c r="Q6076" s="27"/>
      <c r="R6076" s="2"/>
      <c r="S6076" s="2"/>
      <c r="T6076" s="2"/>
      <c r="U6076" s="2"/>
      <c r="V6076" s="2"/>
      <c r="W6076" s="2"/>
    </row>
    <row r="6077" spans="2:23" ht="15" customHeight="1" x14ac:dyDescent="0.35">
      <c r="B6077" s="349"/>
      <c r="C6077" s="715" t="str">
        <f t="shared" si="379"/>
        <v/>
      </c>
      <c r="D6077" s="458">
        <f>IF(ISNUMBER(Summary!$D$17), DATE(Summary!$D$17, 1, 1) + INT((ROW(B6039)-1)/24), DATE(2024, 1, 1) + INT((ROW(B6039)-1)/24))</f>
        <v>45543</v>
      </c>
      <c r="E6077" s="459">
        <v>0.58333333333333337</v>
      </c>
      <c r="F6077" s="780"/>
      <c r="G6077" s="780"/>
      <c r="H6077" s="460">
        <f t="shared" si="377"/>
        <v>0</v>
      </c>
      <c r="I6077" s="460">
        <f t="shared" si="378"/>
        <v>0</v>
      </c>
      <c r="J6077" s="460">
        <f t="shared" si="376"/>
        <v>0</v>
      </c>
      <c r="K6077" s="9"/>
      <c r="P6077" s="2"/>
      <c r="Q6077" s="27"/>
      <c r="R6077" s="2"/>
      <c r="S6077" s="2"/>
      <c r="T6077" s="2"/>
      <c r="U6077" s="2"/>
      <c r="V6077" s="2"/>
      <c r="W6077" s="2"/>
    </row>
    <row r="6078" spans="2:23" ht="15" customHeight="1" x14ac:dyDescent="0.35">
      <c r="B6078" s="349"/>
      <c r="C6078" s="715" t="str">
        <f t="shared" si="379"/>
        <v/>
      </c>
      <c r="D6078" s="458">
        <f>IF(ISNUMBER(Summary!$D$17), DATE(Summary!$D$17, 1, 1) + INT((ROW(B6040)-1)/24), DATE(2024, 1, 1) + INT((ROW(B6040)-1)/24))</f>
        <v>45543</v>
      </c>
      <c r="E6078" s="459">
        <v>0.62500000000000011</v>
      </c>
      <c r="F6078" s="780"/>
      <c r="G6078" s="780"/>
      <c r="H6078" s="460">
        <f t="shared" si="377"/>
        <v>0</v>
      </c>
      <c r="I6078" s="460">
        <f t="shared" si="378"/>
        <v>0</v>
      </c>
      <c r="J6078" s="460">
        <f t="shared" si="376"/>
        <v>0</v>
      </c>
      <c r="K6078" s="9"/>
      <c r="P6078" s="2"/>
      <c r="Q6078" s="27"/>
      <c r="R6078" s="2"/>
      <c r="S6078" s="2"/>
      <c r="T6078" s="2"/>
      <c r="U6078" s="2"/>
      <c r="V6078" s="2"/>
      <c r="W6078" s="2"/>
    </row>
    <row r="6079" spans="2:23" ht="15" customHeight="1" x14ac:dyDescent="0.35">
      <c r="B6079" s="349"/>
      <c r="C6079" s="715" t="str">
        <f t="shared" si="379"/>
        <v/>
      </c>
      <c r="D6079" s="458">
        <f>IF(ISNUMBER(Summary!$D$17), DATE(Summary!$D$17, 1, 1) + INT((ROW(B6041)-1)/24), DATE(2024, 1, 1) + INT((ROW(B6041)-1)/24))</f>
        <v>45543</v>
      </c>
      <c r="E6079" s="459">
        <v>0.66666666666666674</v>
      </c>
      <c r="F6079" s="780"/>
      <c r="G6079" s="780"/>
      <c r="H6079" s="460">
        <f t="shared" si="377"/>
        <v>0</v>
      </c>
      <c r="I6079" s="460">
        <f t="shared" si="378"/>
        <v>0</v>
      </c>
      <c r="J6079" s="460">
        <f t="shared" si="376"/>
        <v>0</v>
      </c>
      <c r="K6079" s="9"/>
      <c r="P6079" s="2"/>
      <c r="Q6079" s="27"/>
      <c r="R6079" s="2"/>
      <c r="S6079" s="2"/>
      <c r="T6079" s="2"/>
      <c r="U6079" s="2"/>
      <c r="V6079" s="2"/>
      <c r="W6079" s="2"/>
    </row>
    <row r="6080" spans="2:23" ht="15" customHeight="1" x14ac:dyDescent="0.35">
      <c r="B6080" s="349"/>
      <c r="C6080" s="715" t="str">
        <f t="shared" si="379"/>
        <v/>
      </c>
      <c r="D6080" s="458">
        <f>IF(ISNUMBER(Summary!$D$17), DATE(Summary!$D$17, 1, 1) + INT((ROW(B6042)-1)/24), DATE(2024, 1, 1) + INT((ROW(B6042)-1)/24))</f>
        <v>45543</v>
      </c>
      <c r="E6080" s="459">
        <v>0.70833333333333337</v>
      </c>
      <c r="F6080" s="780"/>
      <c r="G6080" s="780"/>
      <c r="H6080" s="460">
        <f t="shared" si="377"/>
        <v>0</v>
      </c>
      <c r="I6080" s="460">
        <f t="shared" si="378"/>
        <v>0</v>
      </c>
      <c r="J6080" s="460">
        <f t="shared" ref="J6080:J6143" si="380">G6080-H6080</f>
        <v>0</v>
      </c>
      <c r="K6080" s="9"/>
      <c r="P6080" s="2"/>
      <c r="Q6080" s="27"/>
      <c r="R6080" s="2"/>
      <c r="S6080" s="2"/>
      <c r="T6080" s="2"/>
      <c r="U6080" s="2"/>
      <c r="V6080" s="2"/>
      <c r="W6080" s="2"/>
    </row>
    <row r="6081" spans="2:23" ht="15" customHeight="1" x14ac:dyDescent="0.35">
      <c r="B6081" s="349"/>
      <c r="C6081" s="715" t="str">
        <f t="shared" si="379"/>
        <v/>
      </c>
      <c r="D6081" s="458">
        <f>IF(ISNUMBER(Summary!$D$17), DATE(Summary!$D$17, 1, 1) + INT((ROW(B6043)-1)/24), DATE(2024, 1, 1) + INT((ROW(B6043)-1)/24))</f>
        <v>45543</v>
      </c>
      <c r="E6081" s="459">
        <v>0.75000000000000011</v>
      </c>
      <c r="F6081" s="780"/>
      <c r="G6081" s="780"/>
      <c r="H6081" s="460">
        <f t="shared" si="377"/>
        <v>0</v>
      </c>
      <c r="I6081" s="460">
        <f t="shared" si="378"/>
        <v>0</v>
      </c>
      <c r="J6081" s="460">
        <f t="shared" si="380"/>
        <v>0</v>
      </c>
      <c r="K6081" s="9"/>
      <c r="P6081" s="2"/>
      <c r="Q6081" s="27"/>
      <c r="R6081" s="2"/>
      <c r="S6081" s="2"/>
      <c r="T6081" s="2"/>
      <c r="U6081" s="2"/>
      <c r="V6081" s="2"/>
      <c r="W6081" s="2"/>
    </row>
    <row r="6082" spans="2:23" ht="15" customHeight="1" x14ac:dyDescent="0.35">
      <c r="B6082" s="349"/>
      <c r="C6082" s="715" t="str">
        <f t="shared" si="379"/>
        <v/>
      </c>
      <c r="D6082" s="458">
        <f>IF(ISNUMBER(Summary!$D$17), DATE(Summary!$D$17, 1, 1) + INT((ROW(B6044)-1)/24), DATE(2024, 1, 1) + INT((ROW(B6044)-1)/24))</f>
        <v>45543</v>
      </c>
      <c r="E6082" s="459">
        <v>0.79166666666666674</v>
      </c>
      <c r="F6082" s="780"/>
      <c r="G6082" s="780"/>
      <c r="H6082" s="460">
        <f t="shared" si="377"/>
        <v>0</v>
      </c>
      <c r="I6082" s="460">
        <f t="shared" si="378"/>
        <v>0</v>
      </c>
      <c r="J6082" s="460">
        <f t="shared" si="380"/>
        <v>0</v>
      </c>
      <c r="K6082" s="9"/>
      <c r="P6082" s="2"/>
      <c r="Q6082" s="27"/>
      <c r="R6082" s="2"/>
      <c r="S6082" s="2"/>
      <c r="T6082" s="2"/>
      <c r="U6082" s="2"/>
      <c r="V6082" s="2"/>
      <c r="W6082" s="2"/>
    </row>
    <row r="6083" spans="2:23" ht="15" customHeight="1" x14ac:dyDescent="0.35">
      <c r="B6083" s="349"/>
      <c r="C6083" s="715" t="str">
        <f t="shared" si="379"/>
        <v/>
      </c>
      <c r="D6083" s="458">
        <f>IF(ISNUMBER(Summary!$D$17), DATE(Summary!$D$17, 1, 1) + INT((ROW(B6045)-1)/24), DATE(2024, 1, 1) + INT((ROW(B6045)-1)/24))</f>
        <v>45543</v>
      </c>
      <c r="E6083" s="459">
        <v>0.83333333333333337</v>
      </c>
      <c r="F6083" s="780"/>
      <c r="G6083" s="780"/>
      <c r="H6083" s="460">
        <f t="shared" si="377"/>
        <v>0</v>
      </c>
      <c r="I6083" s="460">
        <f t="shared" si="378"/>
        <v>0</v>
      </c>
      <c r="J6083" s="460">
        <f t="shared" si="380"/>
        <v>0</v>
      </c>
      <c r="K6083" s="9"/>
      <c r="P6083" s="2"/>
      <c r="Q6083" s="27"/>
      <c r="R6083" s="2"/>
      <c r="S6083" s="2"/>
      <c r="T6083" s="2"/>
      <c r="U6083" s="2"/>
      <c r="V6083" s="2"/>
      <c r="W6083" s="2"/>
    </row>
    <row r="6084" spans="2:23" ht="15" customHeight="1" x14ac:dyDescent="0.35">
      <c r="B6084" s="349"/>
      <c r="C6084" s="715" t="str">
        <f t="shared" si="379"/>
        <v/>
      </c>
      <c r="D6084" s="458">
        <f>IF(ISNUMBER(Summary!$D$17), DATE(Summary!$D$17, 1, 1) + INT((ROW(B6046)-1)/24), DATE(2024, 1, 1) + INT((ROW(B6046)-1)/24))</f>
        <v>45543</v>
      </c>
      <c r="E6084" s="459">
        <v>0.87500000000000011</v>
      </c>
      <c r="F6084" s="780"/>
      <c r="G6084" s="780"/>
      <c r="H6084" s="460">
        <f t="shared" si="377"/>
        <v>0</v>
      </c>
      <c r="I6084" s="460">
        <f t="shared" si="378"/>
        <v>0</v>
      </c>
      <c r="J6084" s="460">
        <f t="shared" si="380"/>
        <v>0</v>
      </c>
      <c r="K6084" s="9"/>
      <c r="P6084" s="2"/>
      <c r="Q6084" s="27"/>
      <c r="R6084" s="2"/>
      <c r="S6084" s="2"/>
      <c r="T6084" s="2"/>
      <c r="U6084" s="2"/>
      <c r="V6084" s="2"/>
      <c r="W6084" s="2"/>
    </row>
    <row r="6085" spans="2:23" ht="15" customHeight="1" x14ac:dyDescent="0.35">
      <c r="B6085" s="349"/>
      <c r="C6085" s="715" t="str">
        <f t="shared" si="379"/>
        <v/>
      </c>
      <c r="D6085" s="458">
        <f>IF(ISNUMBER(Summary!$D$17), DATE(Summary!$D$17, 1, 1) + INT((ROW(B6047)-1)/24), DATE(2024, 1, 1) + INT((ROW(B6047)-1)/24))</f>
        <v>45543</v>
      </c>
      <c r="E6085" s="459">
        <v>0.91666666666666674</v>
      </c>
      <c r="F6085" s="780"/>
      <c r="G6085" s="780"/>
      <c r="H6085" s="460">
        <f t="shared" si="377"/>
        <v>0</v>
      </c>
      <c r="I6085" s="460">
        <f t="shared" si="378"/>
        <v>0</v>
      </c>
      <c r="J6085" s="460">
        <f t="shared" si="380"/>
        <v>0</v>
      </c>
      <c r="K6085" s="9"/>
      <c r="P6085" s="2"/>
      <c r="Q6085" s="27"/>
      <c r="R6085" s="2"/>
      <c r="S6085" s="2"/>
      <c r="T6085" s="2"/>
      <c r="U6085" s="2"/>
      <c r="V6085" s="2"/>
      <c r="W6085" s="2"/>
    </row>
    <row r="6086" spans="2:23" ht="15" customHeight="1" x14ac:dyDescent="0.35">
      <c r="B6086" s="349"/>
      <c r="C6086" s="715" t="str">
        <f t="shared" si="379"/>
        <v/>
      </c>
      <c r="D6086" s="458">
        <f>IF(ISNUMBER(Summary!$D$17), DATE(Summary!$D$17, 1, 1) + INT((ROW(B6048)-1)/24), DATE(2024, 1, 1) + INT((ROW(B6048)-1)/24))</f>
        <v>45543</v>
      </c>
      <c r="E6086" s="459">
        <v>0.95833333333333337</v>
      </c>
      <c r="F6086" s="780"/>
      <c r="G6086" s="780"/>
      <c r="H6086" s="460">
        <f t="shared" si="377"/>
        <v>0</v>
      </c>
      <c r="I6086" s="460">
        <f t="shared" si="378"/>
        <v>0</v>
      </c>
      <c r="J6086" s="460">
        <f t="shared" si="380"/>
        <v>0</v>
      </c>
      <c r="K6086" s="9"/>
      <c r="P6086" s="2"/>
      <c r="Q6086" s="27"/>
      <c r="R6086" s="2"/>
      <c r="S6086" s="2"/>
      <c r="T6086" s="2"/>
      <c r="U6086" s="2"/>
      <c r="V6086" s="2"/>
      <c r="W6086" s="2"/>
    </row>
    <row r="6087" spans="2:23" ht="15" customHeight="1" x14ac:dyDescent="0.35">
      <c r="B6087" s="457"/>
      <c r="C6087" s="715">
        <f t="shared" si="379"/>
        <v>45544</v>
      </c>
      <c r="D6087" s="458">
        <f>IF(ISNUMBER(Summary!$D$17), DATE(Summary!$D$17, 1, 1) + INT((ROW(B6049)-1)/24), DATE(2024, 1, 1) + INT((ROW(B6049)-1)/24))</f>
        <v>45544</v>
      </c>
      <c r="E6087" s="459">
        <v>3.1225022567582528E-17</v>
      </c>
      <c r="F6087" s="780"/>
      <c r="G6087" s="780"/>
      <c r="H6087" s="460">
        <f t="shared" si="377"/>
        <v>0</v>
      </c>
      <c r="I6087" s="460">
        <f t="shared" si="378"/>
        <v>0</v>
      </c>
      <c r="J6087" s="460">
        <f t="shared" si="380"/>
        <v>0</v>
      </c>
      <c r="K6087" s="9"/>
      <c r="P6087" s="2"/>
      <c r="Q6087" s="27"/>
      <c r="R6087" s="2"/>
      <c r="S6087" s="2"/>
      <c r="T6087" s="2"/>
      <c r="U6087" s="2"/>
      <c r="V6087" s="2"/>
      <c r="W6087" s="2"/>
    </row>
    <row r="6088" spans="2:23" ht="15" customHeight="1" x14ac:dyDescent="0.35">
      <c r="B6088" s="349"/>
      <c r="C6088" s="715" t="str">
        <f t="shared" si="379"/>
        <v/>
      </c>
      <c r="D6088" s="458">
        <f>IF(ISNUMBER(Summary!$D$17), DATE(Summary!$D$17, 1, 1) + INT((ROW(B6050)-1)/24), DATE(2024, 1, 1) + INT((ROW(B6050)-1)/24))</f>
        <v>45544</v>
      </c>
      <c r="E6088" s="459">
        <v>4.1666666666666699E-2</v>
      </c>
      <c r="F6088" s="780"/>
      <c r="G6088" s="780"/>
      <c r="H6088" s="460">
        <f t="shared" si="377"/>
        <v>0</v>
      </c>
      <c r="I6088" s="460">
        <f t="shared" si="378"/>
        <v>0</v>
      </c>
      <c r="J6088" s="460">
        <f t="shared" si="380"/>
        <v>0</v>
      </c>
      <c r="K6088" s="9"/>
      <c r="P6088" s="2"/>
      <c r="Q6088" s="27"/>
      <c r="R6088" s="2"/>
      <c r="S6088" s="2"/>
      <c r="T6088" s="2"/>
      <c r="U6088" s="2"/>
      <c r="V6088" s="2"/>
      <c r="W6088" s="2"/>
    </row>
    <row r="6089" spans="2:23" ht="15" customHeight="1" x14ac:dyDescent="0.35">
      <c r="B6089" s="349"/>
      <c r="C6089" s="715" t="str">
        <f t="shared" si="379"/>
        <v/>
      </c>
      <c r="D6089" s="458">
        <f>IF(ISNUMBER(Summary!$D$17), DATE(Summary!$D$17, 1, 1) + INT((ROW(B6051)-1)/24), DATE(2024, 1, 1) + INT((ROW(B6051)-1)/24))</f>
        <v>45544</v>
      </c>
      <c r="E6089" s="459">
        <v>8.333333333333337E-2</v>
      </c>
      <c r="F6089" s="780"/>
      <c r="G6089" s="780"/>
      <c r="H6089" s="460">
        <f t="shared" si="377"/>
        <v>0</v>
      </c>
      <c r="I6089" s="460">
        <f t="shared" si="378"/>
        <v>0</v>
      </c>
      <c r="J6089" s="460">
        <f t="shared" si="380"/>
        <v>0</v>
      </c>
      <c r="K6089" s="9"/>
      <c r="P6089" s="2"/>
      <c r="Q6089" s="27"/>
      <c r="R6089" s="2"/>
      <c r="S6089" s="2"/>
      <c r="T6089" s="2"/>
      <c r="U6089" s="2"/>
      <c r="V6089" s="2"/>
      <c r="W6089" s="2"/>
    </row>
    <row r="6090" spans="2:23" ht="15" customHeight="1" x14ac:dyDescent="0.35">
      <c r="B6090" s="349"/>
      <c r="C6090" s="715" t="str">
        <f t="shared" si="379"/>
        <v/>
      </c>
      <c r="D6090" s="458">
        <f>IF(ISNUMBER(Summary!$D$17), DATE(Summary!$D$17, 1, 1) + INT((ROW(B6052)-1)/24), DATE(2024, 1, 1) + INT((ROW(B6052)-1)/24))</f>
        <v>45544</v>
      </c>
      <c r="E6090" s="459">
        <v>0.12500000000000006</v>
      </c>
      <c r="F6090" s="780"/>
      <c r="G6090" s="780"/>
      <c r="H6090" s="460">
        <f t="shared" si="377"/>
        <v>0</v>
      </c>
      <c r="I6090" s="460">
        <f t="shared" si="378"/>
        <v>0</v>
      </c>
      <c r="J6090" s="460">
        <f t="shared" si="380"/>
        <v>0</v>
      </c>
      <c r="K6090" s="9"/>
      <c r="P6090" s="2"/>
      <c r="Q6090" s="27"/>
      <c r="R6090" s="2"/>
      <c r="S6090" s="2"/>
      <c r="T6090" s="2"/>
      <c r="U6090" s="2"/>
      <c r="V6090" s="2"/>
      <c r="W6090" s="2"/>
    </row>
    <row r="6091" spans="2:23" ht="15" customHeight="1" x14ac:dyDescent="0.35">
      <c r="B6091" s="349"/>
      <c r="C6091" s="715" t="str">
        <f t="shared" si="379"/>
        <v/>
      </c>
      <c r="D6091" s="458">
        <f>IF(ISNUMBER(Summary!$D$17), DATE(Summary!$D$17, 1, 1) + INT((ROW(B6053)-1)/24), DATE(2024, 1, 1) + INT((ROW(B6053)-1)/24))</f>
        <v>45544</v>
      </c>
      <c r="E6091" s="459">
        <v>0.16666666666666669</v>
      </c>
      <c r="F6091" s="780"/>
      <c r="G6091" s="780"/>
      <c r="H6091" s="460">
        <f t="shared" si="377"/>
        <v>0</v>
      </c>
      <c r="I6091" s="460">
        <f t="shared" si="378"/>
        <v>0</v>
      </c>
      <c r="J6091" s="460">
        <f t="shared" si="380"/>
        <v>0</v>
      </c>
      <c r="K6091" s="9"/>
      <c r="P6091" s="2"/>
      <c r="Q6091" s="27"/>
      <c r="R6091" s="2"/>
      <c r="S6091" s="2"/>
      <c r="T6091" s="2"/>
      <c r="U6091" s="2"/>
      <c r="V6091" s="2"/>
      <c r="W6091" s="2"/>
    </row>
    <row r="6092" spans="2:23" ht="15" customHeight="1" x14ac:dyDescent="0.35">
      <c r="B6092" s="349"/>
      <c r="C6092" s="715" t="str">
        <f t="shared" si="379"/>
        <v/>
      </c>
      <c r="D6092" s="458">
        <f>IF(ISNUMBER(Summary!$D$17), DATE(Summary!$D$17, 1, 1) + INT((ROW(B6054)-1)/24), DATE(2024, 1, 1) + INT((ROW(B6054)-1)/24))</f>
        <v>45544</v>
      </c>
      <c r="E6092" s="459">
        <v>0.20833333333333337</v>
      </c>
      <c r="F6092" s="780"/>
      <c r="G6092" s="780"/>
      <c r="H6092" s="460">
        <f t="shared" si="377"/>
        <v>0</v>
      </c>
      <c r="I6092" s="460">
        <f t="shared" si="378"/>
        <v>0</v>
      </c>
      <c r="J6092" s="460">
        <f t="shared" si="380"/>
        <v>0</v>
      </c>
      <c r="K6092" s="9"/>
      <c r="P6092" s="2"/>
      <c r="Q6092" s="27"/>
      <c r="R6092" s="2"/>
      <c r="S6092" s="2"/>
      <c r="T6092" s="2"/>
      <c r="U6092" s="2"/>
      <c r="V6092" s="2"/>
      <c r="W6092" s="2"/>
    </row>
    <row r="6093" spans="2:23" ht="15" customHeight="1" x14ac:dyDescent="0.35">
      <c r="B6093" s="349"/>
      <c r="C6093" s="715" t="str">
        <f t="shared" si="379"/>
        <v/>
      </c>
      <c r="D6093" s="458">
        <f>IF(ISNUMBER(Summary!$D$17), DATE(Summary!$D$17, 1, 1) + INT((ROW(B6055)-1)/24), DATE(2024, 1, 1) + INT((ROW(B6055)-1)/24))</f>
        <v>45544</v>
      </c>
      <c r="E6093" s="459">
        <v>0.25</v>
      </c>
      <c r="F6093" s="780"/>
      <c r="G6093" s="780"/>
      <c r="H6093" s="460">
        <f t="shared" si="377"/>
        <v>0</v>
      </c>
      <c r="I6093" s="460">
        <f t="shared" si="378"/>
        <v>0</v>
      </c>
      <c r="J6093" s="460">
        <f t="shared" si="380"/>
        <v>0</v>
      </c>
      <c r="K6093" s="9"/>
      <c r="P6093" s="2"/>
      <c r="Q6093" s="27"/>
      <c r="R6093" s="2"/>
      <c r="S6093" s="2"/>
      <c r="T6093" s="2"/>
      <c r="U6093" s="2"/>
      <c r="V6093" s="2"/>
      <c r="W6093" s="2"/>
    </row>
    <row r="6094" spans="2:23" ht="15" customHeight="1" x14ac:dyDescent="0.35">
      <c r="B6094" s="349"/>
      <c r="C6094" s="715" t="str">
        <f t="shared" si="379"/>
        <v/>
      </c>
      <c r="D6094" s="458">
        <f>IF(ISNUMBER(Summary!$D$17), DATE(Summary!$D$17, 1, 1) + INT((ROW(B6056)-1)/24), DATE(2024, 1, 1) + INT((ROW(B6056)-1)/24))</f>
        <v>45544</v>
      </c>
      <c r="E6094" s="459">
        <v>0.29166666666666669</v>
      </c>
      <c r="F6094" s="780"/>
      <c r="G6094" s="780"/>
      <c r="H6094" s="460">
        <f t="shared" si="377"/>
        <v>0</v>
      </c>
      <c r="I6094" s="460">
        <f t="shared" si="378"/>
        <v>0</v>
      </c>
      <c r="J6094" s="460">
        <f t="shared" si="380"/>
        <v>0</v>
      </c>
      <c r="K6094" s="9"/>
      <c r="P6094" s="2"/>
      <c r="Q6094" s="27"/>
      <c r="R6094" s="2"/>
      <c r="S6094" s="2"/>
      <c r="T6094" s="2"/>
      <c r="U6094" s="2"/>
      <c r="V6094" s="2"/>
      <c r="W6094" s="2"/>
    </row>
    <row r="6095" spans="2:23" ht="15" customHeight="1" x14ac:dyDescent="0.35">
      <c r="B6095" s="349"/>
      <c r="C6095" s="715" t="str">
        <f t="shared" si="379"/>
        <v/>
      </c>
      <c r="D6095" s="458">
        <f>IF(ISNUMBER(Summary!$D$17), DATE(Summary!$D$17, 1, 1) + INT((ROW(B6057)-1)/24), DATE(2024, 1, 1) + INT((ROW(B6057)-1)/24))</f>
        <v>45544</v>
      </c>
      <c r="E6095" s="459">
        <v>0.33333333333333337</v>
      </c>
      <c r="F6095" s="780"/>
      <c r="G6095" s="780"/>
      <c r="H6095" s="460">
        <f t="shared" si="377"/>
        <v>0</v>
      </c>
      <c r="I6095" s="460">
        <f t="shared" si="378"/>
        <v>0</v>
      </c>
      <c r="J6095" s="460">
        <f t="shared" si="380"/>
        <v>0</v>
      </c>
      <c r="K6095" s="9"/>
      <c r="P6095" s="2"/>
      <c r="Q6095" s="27"/>
      <c r="R6095" s="2"/>
      <c r="S6095" s="2"/>
      <c r="T6095" s="2"/>
      <c r="U6095" s="2"/>
      <c r="V6095" s="2"/>
      <c r="W6095" s="2"/>
    </row>
    <row r="6096" spans="2:23" ht="15" customHeight="1" x14ac:dyDescent="0.35">
      <c r="B6096" s="349"/>
      <c r="C6096" s="715" t="str">
        <f t="shared" si="379"/>
        <v/>
      </c>
      <c r="D6096" s="458">
        <f>IF(ISNUMBER(Summary!$D$17), DATE(Summary!$D$17, 1, 1) + INT((ROW(B6058)-1)/24), DATE(2024, 1, 1) + INT((ROW(B6058)-1)/24))</f>
        <v>45544</v>
      </c>
      <c r="E6096" s="459">
        <v>0.375</v>
      </c>
      <c r="F6096" s="780"/>
      <c r="G6096" s="780"/>
      <c r="H6096" s="460">
        <f t="shared" si="377"/>
        <v>0</v>
      </c>
      <c r="I6096" s="460">
        <f t="shared" si="378"/>
        <v>0</v>
      </c>
      <c r="J6096" s="460">
        <f t="shared" si="380"/>
        <v>0</v>
      </c>
      <c r="K6096" s="9"/>
      <c r="P6096" s="2"/>
      <c r="Q6096" s="27"/>
      <c r="R6096" s="2"/>
      <c r="S6096" s="2"/>
      <c r="T6096" s="2"/>
      <c r="U6096" s="2"/>
      <c r="V6096" s="2"/>
      <c r="W6096" s="2"/>
    </row>
    <row r="6097" spans="2:23" ht="15" customHeight="1" x14ac:dyDescent="0.35">
      <c r="B6097" s="349"/>
      <c r="C6097" s="715" t="str">
        <f t="shared" si="379"/>
        <v/>
      </c>
      <c r="D6097" s="458">
        <f>IF(ISNUMBER(Summary!$D$17), DATE(Summary!$D$17, 1, 1) + INT((ROW(B6059)-1)/24), DATE(2024, 1, 1) + INT((ROW(B6059)-1)/24))</f>
        <v>45544</v>
      </c>
      <c r="E6097" s="459">
        <v>0.41666666666666669</v>
      </c>
      <c r="F6097" s="780"/>
      <c r="G6097" s="780"/>
      <c r="H6097" s="460">
        <f t="shared" si="377"/>
        <v>0</v>
      </c>
      <c r="I6097" s="460">
        <f t="shared" si="378"/>
        <v>0</v>
      </c>
      <c r="J6097" s="460">
        <f t="shared" si="380"/>
        <v>0</v>
      </c>
      <c r="K6097" s="9"/>
      <c r="P6097" s="2"/>
      <c r="Q6097" s="27"/>
      <c r="R6097" s="2"/>
      <c r="S6097" s="2"/>
      <c r="T6097" s="2"/>
      <c r="U6097" s="2"/>
      <c r="V6097" s="2"/>
      <c r="W6097" s="2"/>
    </row>
    <row r="6098" spans="2:23" ht="15" customHeight="1" x14ac:dyDescent="0.35">
      <c r="B6098" s="349"/>
      <c r="C6098" s="715" t="str">
        <f t="shared" si="379"/>
        <v/>
      </c>
      <c r="D6098" s="458">
        <f>IF(ISNUMBER(Summary!$D$17), DATE(Summary!$D$17, 1, 1) + INT((ROW(B6060)-1)/24), DATE(2024, 1, 1) + INT((ROW(B6060)-1)/24))</f>
        <v>45544</v>
      </c>
      <c r="E6098" s="459">
        <v>0.45833333333333337</v>
      </c>
      <c r="F6098" s="780"/>
      <c r="G6098" s="780"/>
      <c r="H6098" s="460">
        <f t="shared" si="377"/>
        <v>0</v>
      </c>
      <c r="I6098" s="460">
        <f t="shared" si="378"/>
        <v>0</v>
      </c>
      <c r="J6098" s="460">
        <f t="shared" si="380"/>
        <v>0</v>
      </c>
      <c r="K6098" s="9"/>
      <c r="P6098" s="2"/>
      <c r="Q6098" s="27"/>
      <c r="R6098" s="2"/>
      <c r="S6098" s="2"/>
      <c r="T6098" s="2"/>
      <c r="U6098" s="2"/>
      <c r="V6098" s="2"/>
      <c r="W6098" s="2"/>
    </row>
    <row r="6099" spans="2:23" ht="15" customHeight="1" x14ac:dyDescent="0.35">
      <c r="B6099" s="349"/>
      <c r="C6099" s="715" t="str">
        <f t="shared" si="379"/>
        <v/>
      </c>
      <c r="D6099" s="458">
        <f>IF(ISNUMBER(Summary!$D$17), DATE(Summary!$D$17, 1, 1) + INT((ROW(B6061)-1)/24), DATE(2024, 1, 1) + INT((ROW(B6061)-1)/24))</f>
        <v>45544</v>
      </c>
      <c r="E6099" s="459">
        <v>0.50000000000000011</v>
      </c>
      <c r="F6099" s="780"/>
      <c r="G6099" s="780"/>
      <c r="H6099" s="460">
        <f t="shared" si="377"/>
        <v>0</v>
      </c>
      <c r="I6099" s="460">
        <f t="shared" si="378"/>
        <v>0</v>
      </c>
      <c r="J6099" s="460">
        <f t="shared" si="380"/>
        <v>0</v>
      </c>
      <c r="K6099" s="9"/>
      <c r="P6099" s="2"/>
      <c r="Q6099" s="27"/>
      <c r="R6099" s="2"/>
      <c r="S6099" s="2"/>
      <c r="T6099" s="2"/>
      <c r="U6099" s="2"/>
      <c r="V6099" s="2"/>
      <c r="W6099" s="2"/>
    </row>
    <row r="6100" spans="2:23" ht="15" customHeight="1" x14ac:dyDescent="0.35">
      <c r="B6100" s="349"/>
      <c r="C6100" s="715" t="str">
        <f t="shared" si="379"/>
        <v/>
      </c>
      <c r="D6100" s="458">
        <f>IF(ISNUMBER(Summary!$D$17), DATE(Summary!$D$17, 1, 1) + INT((ROW(B6062)-1)/24), DATE(2024, 1, 1) + INT((ROW(B6062)-1)/24))</f>
        <v>45544</v>
      </c>
      <c r="E6100" s="459">
        <v>0.54166666666666674</v>
      </c>
      <c r="F6100" s="780"/>
      <c r="G6100" s="780"/>
      <c r="H6100" s="460">
        <f t="shared" si="377"/>
        <v>0</v>
      </c>
      <c r="I6100" s="460">
        <f t="shared" si="378"/>
        <v>0</v>
      </c>
      <c r="J6100" s="460">
        <f t="shared" si="380"/>
        <v>0</v>
      </c>
      <c r="K6100" s="9"/>
      <c r="P6100" s="2"/>
      <c r="Q6100" s="27"/>
      <c r="R6100" s="2"/>
      <c r="S6100" s="2"/>
      <c r="T6100" s="2"/>
      <c r="U6100" s="2"/>
      <c r="V6100" s="2"/>
      <c r="W6100" s="2"/>
    </row>
    <row r="6101" spans="2:23" ht="15" customHeight="1" x14ac:dyDescent="0.35">
      <c r="B6101" s="349"/>
      <c r="C6101" s="715" t="str">
        <f t="shared" si="379"/>
        <v/>
      </c>
      <c r="D6101" s="458">
        <f>IF(ISNUMBER(Summary!$D$17), DATE(Summary!$D$17, 1, 1) + INT((ROW(B6063)-1)/24), DATE(2024, 1, 1) + INT((ROW(B6063)-1)/24))</f>
        <v>45544</v>
      </c>
      <c r="E6101" s="459">
        <v>0.58333333333333337</v>
      </c>
      <c r="F6101" s="780"/>
      <c r="G6101" s="780"/>
      <c r="H6101" s="460">
        <f t="shared" si="377"/>
        <v>0</v>
      </c>
      <c r="I6101" s="460">
        <f t="shared" si="378"/>
        <v>0</v>
      </c>
      <c r="J6101" s="460">
        <f t="shared" si="380"/>
        <v>0</v>
      </c>
      <c r="K6101" s="9"/>
      <c r="P6101" s="2"/>
      <c r="Q6101" s="27"/>
      <c r="R6101" s="2"/>
      <c r="S6101" s="2"/>
      <c r="T6101" s="2"/>
      <c r="U6101" s="2"/>
      <c r="V6101" s="2"/>
      <c r="W6101" s="2"/>
    </row>
    <row r="6102" spans="2:23" ht="15" customHeight="1" x14ac:dyDescent="0.35">
      <c r="B6102" s="349"/>
      <c r="C6102" s="715" t="str">
        <f t="shared" si="379"/>
        <v/>
      </c>
      <c r="D6102" s="458">
        <f>IF(ISNUMBER(Summary!$D$17), DATE(Summary!$D$17, 1, 1) + INT((ROW(B6064)-1)/24), DATE(2024, 1, 1) + INT((ROW(B6064)-1)/24))</f>
        <v>45544</v>
      </c>
      <c r="E6102" s="459">
        <v>0.62500000000000011</v>
      </c>
      <c r="F6102" s="780"/>
      <c r="G6102" s="780"/>
      <c r="H6102" s="460">
        <f t="shared" si="377"/>
        <v>0</v>
      </c>
      <c r="I6102" s="460">
        <f t="shared" si="378"/>
        <v>0</v>
      </c>
      <c r="J6102" s="460">
        <f t="shared" si="380"/>
        <v>0</v>
      </c>
      <c r="K6102" s="9"/>
      <c r="P6102" s="2"/>
      <c r="Q6102" s="27"/>
      <c r="R6102" s="2"/>
      <c r="S6102" s="2"/>
      <c r="T6102" s="2"/>
      <c r="U6102" s="2"/>
      <c r="V6102" s="2"/>
      <c r="W6102" s="2"/>
    </row>
    <row r="6103" spans="2:23" ht="15" customHeight="1" x14ac:dyDescent="0.35">
      <c r="B6103" s="349"/>
      <c r="C6103" s="715" t="str">
        <f t="shared" si="379"/>
        <v/>
      </c>
      <c r="D6103" s="458">
        <f>IF(ISNUMBER(Summary!$D$17), DATE(Summary!$D$17, 1, 1) + INT((ROW(B6065)-1)/24), DATE(2024, 1, 1) + INT((ROW(B6065)-1)/24))</f>
        <v>45544</v>
      </c>
      <c r="E6103" s="459">
        <v>0.66666666666666674</v>
      </c>
      <c r="F6103" s="780"/>
      <c r="G6103" s="780"/>
      <c r="H6103" s="460">
        <f t="shared" si="377"/>
        <v>0</v>
      </c>
      <c r="I6103" s="460">
        <f t="shared" si="378"/>
        <v>0</v>
      </c>
      <c r="J6103" s="460">
        <f t="shared" si="380"/>
        <v>0</v>
      </c>
      <c r="K6103" s="9"/>
      <c r="P6103" s="2"/>
      <c r="Q6103" s="27"/>
      <c r="R6103" s="2"/>
      <c r="S6103" s="2"/>
      <c r="T6103" s="2"/>
      <c r="U6103" s="2"/>
      <c r="V6103" s="2"/>
      <c r="W6103" s="2"/>
    </row>
    <row r="6104" spans="2:23" ht="15" customHeight="1" x14ac:dyDescent="0.35">
      <c r="B6104" s="349"/>
      <c r="C6104" s="715" t="str">
        <f t="shared" si="379"/>
        <v/>
      </c>
      <c r="D6104" s="458">
        <f>IF(ISNUMBER(Summary!$D$17), DATE(Summary!$D$17, 1, 1) + INT((ROW(B6066)-1)/24), DATE(2024, 1, 1) + INT((ROW(B6066)-1)/24))</f>
        <v>45544</v>
      </c>
      <c r="E6104" s="459">
        <v>0.70833333333333337</v>
      </c>
      <c r="F6104" s="780"/>
      <c r="G6104" s="780"/>
      <c r="H6104" s="460">
        <f t="shared" si="377"/>
        <v>0</v>
      </c>
      <c r="I6104" s="460">
        <f t="shared" si="378"/>
        <v>0</v>
      </c>
      <c r="J6104" s="460">
        <f t="shared" si="380"/>
        <v>0</v>
      </c>
      <c r="K6104" s="9"/>
      <c r="P6104" s="2"/>
      <c r="Q6104" s="27"/>
      <c r="R6104" s="2"/>
      <c r="S6104" s="2"/>
      <c r="T6104" s="2"/>
      <c r="U6104" s="2"/>
      <c r="V6104" s="2"/>
      <c r="W6104" s="2"/>
    </row>
    <row r="6105" spans="2:23" ht="15" customHeight="1" x14ac:dyDescent="0.35">
      <c r="B6105" s="349"/>
      <c r="C6105" s="715" t="str">
        <f t="shared" si="379"/>
        <v/>
      </c>
      <c r="D6105" s="458">
        <f>IF(ISNUMBER(Summary!$D$17), DATE(Summary!$D$17, 1, 1) + INT((ROW(B6067)-1)/24), DATE(2024, 1, 1) + INT((ROW(B6067)-1)/24))</f>
        <v>45544</v>
      </c>
      <c r="E6105" s="459">
        <v>0.75000000000000011</v>
      </c>
      <c r="F6105" s="780"/>
      <c r="G6105" s="780"/>
      <c r="H6105" s="460">
        <f t="shared" si="377"/>
        <v>0</v>
      </c>
      <c r="I6105" s="460">
        <f t="shared" si="378"/>
        <v>0</v>
      </c>
      <c r="J6105" s="460">
        <f t="shared" si="380"/>
        <v>0</v>
      </c>
      <c r="K6105" s="9"/>
      <c r="P6105" s="2"/>
      <c r="Q6105" s="27"/>
      <c r="R6105" s="2"/>
      <c r="S6105" s="2"/>
      <c r="T6105" s="2"/>
      <c r="U6105" s="2"/>
      <c r="V6105" s="2"/>
      <c r="W6105" s="2"/>
    </row>
    <row r="6106" spans="2:23" ht="15" customHeight="1" x14ac:dyDescent="0.35">
      <c r="B6106" s="349"/>
      <c r="C6106" s="715" t="str">
        <f t="shared" si="379"/>
        <v/>
      </c>
      <c r="D6106" s="458">
        <f>IF(ISNUMBER(Summary!$D$17), DATE(Summary!$D$17, 1, 1) + INT((ROW(B6068)-1)/24), DATE(2024, 1, 1) + INT((ROW(B6068)-1)/24))</f>
        <v>45544</v>
      </c>
      <c r="E6106" s="459">
        <v>0.79166666666666674</v>
      </c>
      <c r="F6106" s="780"/>
      <c r="G6106" s="780"/>
      <c r="H6106" s="460">
        <f t="shared" si="377"/>
        <v>0</v>
      </c>
      <c r="I6106" s="460">
        <f t="shared" si="378"/>
        <v>0</v>
      </c>
      <c r="J6106" s="460">
        <f t="shared" si="380"/>
        <v>0</v>
      </c>
      <c r="K6106" s="9"/>
      <c r="P6106" s="2"/>
      <c r="Q6106" s="27"/>
      <c r="R6106" s="2"/>
      <c r="S6106" s="2"/>
      <c r="T6106" s="2"/>
      <c r="U6106" s="2"/>
      <c r="V6106" s="2"/>
      <c r="W6106" s="2"/>
    </row>
    <row r="6107" spans="2:23" ht="15" customHeight="1" x14ac:dyDescent="0.35">
      <c r="B6107" s="349"/>
      <c r="C6107" s="715" t="str">
        <f t="shared" si="379"/>
        <v/>
      </c>
      <c r="D6107" s="458">
        <f>IF(ISNUMBER(Summary!$D$17), DATE(Summary!$D$17, 1, 1) + INT((ROW(B6069)-1)/24), DATE(2024, 1, 1) + INT((ROW(B6069)-1)/24))</f>
        <v>45544</v>
      </c>
      <c r="E6107" s="459">
        <v>0.83333333333333337</v>
      </c>
      <c r="F6107" s="780"/>
      <c r="G6107" s="780"/>
      <c r="H6107" s="460">
        <f t="shared" si="377"/>
        <v>0</v>
      </c>
      <c r="I6107" s="460">
        <f t="shared" si="378"/>
        <v>0</v>
      </c>
      <c r="J6107" s="460">
        <f t="shared" si="380"/>
        <v>0</v>
      </c>
      <c r="K6107" s="9"/>
      <c r="P6107" s="2"/>
      <c r="Q6107" s="27"/>
      <c r="R6107" s="2"/>
      <c r="S6107" s="2"/>
      <c r="T6107" s="2"/>
      <c r="U6107" s="2"/>
      <c r="V6107" s="2"/>
      <c r="W6107" s="2"/>
    </row>
    <row r="6108" spans="2:23" ht="15" customHeight="1" x14ac:dyDescent="0.35">
      <c r="B6108" s="349"/>
      <c r="C6108" s="715" t="str">
        <f t="shared" si="379"/>
        <v/>
      </c>
      <c r="D6108" s="458">
        <f>IF(ISNUMBER(Summary!$D$17), DATE(Summary!$D$17, 1, 1) + INT((ROW(B6070)-1)/24), DATE(2024, 1, 1) + INT((ROW(B6070)-1)/24))</f>
        <v>45544</v>
      </c>
      <c r="E6108" s="459">
        <v>0.87500000000000011</v>
      </c>
      <c r="F6108" s="780"/>
      <c r="G6108" s="780"/>
      <c r="H6108" s="460">
        <f t="shared" si="377"/>
        <v>0</v>
      </c>
      <c r="I6108" s="460">
        <f t="shared" si="378"/>
        <v>0</v>
      </c>
      <c r="J6108" s="460">
        <f t="shared" si="380"/>
        <v>0</v>
      </c>
      <c r="K6108" s="9"/>
      <c r="P6108" s="2"/>
      <c r="Q6108" s="27"/>
      <c r="R6108" s="2"/>
      <c r="S6108" s="2"/>
      <c r="T6108" s="2"/>
      <c r="U6108" s="2"/>
      <c r="V6108" s="2"/>
      <c r="W6108" s="2"/>
    </row>
    <row r="6109" spans="2:23" ht="15" customHeight="1" x14ac:dyDescent="0.35">
      <c r="B6109" s="349"/>
      <c r="C6109" s="715" t="str">
        <f t="shared" si="379"/>
        <v/>
      </c>
      <c r="D6109" s="458">
        <f>IF(ISNUMBER(Summary!$D$17), DATE(Summary!$D$17, 1, 1) + INT((ROW(B6071)-1)/24), DATE(2024, 1, 1) + INT((ROW(B6071)-1)/24))</f>
        <v>45544</v>
      </c>
      <c r="E6109" s="459">
        <v>0.91666666666666674</v>
      </c>
      <c r="F6109" s="780"/>
      <c r="G6109" s="780"/>
      <c r="H6109" s="460">
        <f t="shared" si="377"/>
        <v>0</v>
      </c>
      <c r="I6109" s="460">
        <f t="shared" si="378"/>
        <v>0</v>
      </c>
      <c r="J6109" s="460">
        <f t="shared" si="380"/>
        <v>0</v>
      </c>
      <c r="K6109" s="9"/>
      <c r="P6109" s="2"/>
      <c r="Q6109" s="27"/>
      <c r="R6109" s="2"/>
      <c r="S6109" s="2"/>
      <c r="T6109" s="2"/>
      <c r="U6109" s="2"/>
      <c r="V6109" s="2"/>
      <c r="W6109" s="2"/>
    </row>
    <row r="6110" spans="2:23" ht="15" customHeight="1" x14ac:dyDescent="0.35">
      <c r="B6110" s="349"/>
      <c r="C6110" s="715" t="str">
        <f t="shared" si="379"/>
        <v/>
      </c>
      <c r="D6110" s="458">
        <f>IF(ISNUMBER(Summary!$D$17), DATE(Summary!$D$17, 1, 1) + INT((ROW(B6072)-1)/24), DATE(2024, 1, 1) + INT((ROW(B6072)-1)/24))</f>
        <v>45544</v>
      </c>
      <c r="E6110" s="459">
        <v>0.95833333333333337</v>
      </c>
      <c r="F6110" s="780"/>
      <c r="G6110" s="780"/>
      <c r="H6110" s="460">
        <f t="shared" si="377"/>
        <v>0</v>
      </c>
      <c r="I6110" s="460">
        <f t="shared" si="378"/>
        <v>0</v>
      </c>
      <c r="J6110" s="460">
        <f t="shared" si="380"/>
        <v>0</v>
      </c>
      <c r="K6110" s="9"/>
      <c r="P6110" s="2"/>
      <c r="Q6110" s="27"/>
      <c r="R6110" s="2"/>
      <c r="S6110" s="2"/>
      <c r="T6110" s="2"/>
      <c r="U6110" s="2"/>
      <c r="V6110" s="2"/>
      <c r="W6110" s="2"/>
    </row>
    <row r="6111" spans="2:23" ht="15" customHeight="1" x14ac:dyDescent="0.35">
      <c r="B6111" s="457"/>
      <c r="C6111" s="715">
        <f t="shared" si="379"/>
        <v>45545</v>
      </c>
      <c r="D6111" s="458">
        <f>IF(ISNUMBER(Summary!$D$17), DATE(Summary!$D$17, 1, 1) + INT((ROW(B6073)-1)/24), DATE(2024, 1, 1) + INT((ROW(B6073)-1)/24))</f>
        <v>45545</v>
      </c>
      <c r="E6111" s="459">
        <v>3.1225022567582528E-17</v>
      </c>
      <c r="F6111" s="780"/>
      <c r="G6111" s="780"/>
      <c r="H6111" s="460">
        <f t="shared" si="377"/>
        <v>0</v>
      </c>
      <c r="I6111" s="460">
        <f t="shared" si="378"/>
        <v>0</v>
      </c>
      <c r="J6111" s="460">
        <f t="shared" si="380"/>
        <v>0</v>
      </c>
      <c r="K6111" s="9"/>
      <c r="P6111" s="2"/>
      <c r="Q6111" s="27"/>
      <c r="R6111" s="2"/>
      <c r="S6111" s="2"/>
      <c r="T6111" s="2"/>
      <c r="U6111" s="2"/>
      <c r="V6111" s="2"/>
      <c r="W6111" s="2"/>
    </row>
    <row r="6112" spans="2:23" ht="15" customHeight="1" x14ac:dyDescent="0.35">
      <c r="B6112" s="349"/>
      <c r="C6112" s="715" t="str">
        <f t="shared" si="379"/>
        <v/>
      </c>
      <c r="D6112" s="458">
        <f>IF(ISNUMBER(Summary!$D$17), DATE(Summary!$D$17, 1, 1) + INT((ROW(B6074)-1)/24), DATE(2024, 1, 1) + INT((ROW(B6074)-1)/24))</f>
        <v>45545</v>
      </c>
      <c r="E6112" s="459">
        <v>4.1666666666666699E-2</v>
      </c>
      <c r="F6112" s="780"/>
      <c r="G6112" s="780"/>
      <c r="H6112" s="460">
        <f t="shared" si="377"/>
        <v>0</v>
      </c>
      <c r="I6112" s="460">
        <f t="shared" si="378"/>
        <v>0</v>
      </c>
      <c r="J6112" s="460">
        <f t="shared" si="380"/>
        <v>0</v>
      </c>
      <c r="K6112" s="9"/>
      <c r="P6112" s="2"/>
      <c r="Q6112" s="27"/>
      <c r="R6112" s="2"/>
      <c r="S6112" s="2"/>
      <c r="T6112" s="2"/>
      <c r="U6112" s="2"/>
      <c r="V6112" s="2"/>
      <c r="W6112" s="2"/>
    </row>
    <row r="6113" spans="2:23" ht="15" customHeight="1" x14ac:dyDescent="0.35">
      <c r="B6113" s="349"/>
      <c r="C6113" s="715" t="str">
        <f t="shared" si="379"/>
        <v/>
      </c>
      <c r="D6113" s="458">
        <f>IF(ISNUMBER(Summary!$D$17), DATE(Summary!$D$17, 1, 1) + INT((ROW(B6075)-1)/24), DATE(2024, 1, 1) + INT((ROW(B6075)-1)/24))</f>
        <v>45545</v>
      </c>
      <c r="E6113" s="459">
        <v>8.333333333333337E-2</v>
      </c>
      <c r="F6113" s="780"/>
      <c r="G6113" s="780"/>
      <c r="H6113" s="460">
        <f t="shared" si="377"/>
        <v>0</v>
      </c>
      <c r="I6113" s="460">
        <f t="shared" si="378"/>
        <v>0</v>
      </c>
      <c r="J6113" s="460">
        <f t="shared" si="380"/>
        <v>0</v>
      </c>
      <c r="K6113" s="9"/>
      <c r="P6113" s="2"/>
      <c r="Q6113" s="27"/>
      <c r="R6113" s="2"/>
      <c r="S6113" s="2"/>
      <c r="T6113" s="2"/>
      <c r="U6113" s="2"/>
      <c r="V6113" s="2"/>
      <c r="W6113" s="2"/>
    </row>
    <row r="6114" spans="2:23" ht="15" customHeight="1" x14ac:dyDescent="0.35">
      <c r="B6114" s="349"/>
      <c r="C6114" s="715" t="str">
        <f t="shared" si="379"/>
        <v/>
      </c>
      <c r="D6114" s="458">
        <f>IF(ISNUMBER(Summary!$D$17), DATE(Summary!$D$17, 1, 1) + INT((ROW(B6076)-1)/24), DATE(2024, 1, 1) + INT((ROW(B6076)-1)/24))</f>
        <v>45545</v>
      </c>
      <c r="E6114" s="459">
        <v>0.12500000000000006</v>
      </c>
      <c r="F6114" s="780"/>
      <c r="G6114" s="780"/>
      <c r="H6114" s="460">
        <f t="shared" si="377"/>
        <v>0</v>
      </c>
      <c r="I6114" s="460">
        <f t="shared" si="378"/>
        <v>0</v>
      </c>
      <c r="J6114" s="460">
        <f t="shared" si="380"/>
        <v>0</v>
      </c>
      <c r="K6114" s="9"/>
      <c r="P6114" s="2"/>
      <c r="Q6114" s="27"/>
      <c r="R6114" s="2"/>
      <c r="S6114" s="2"/>
      <c r="T6114" s="2"/>
      <c r="U6114" s="2"/>
      <c r="V6114" s="2"/>
      <c r="W6114" s="2"/>
    </row>
    <row r="6115" spans="2:23" ht="15" customHeight="1" x14ac:dyDescent="0.35">
      <c r="B6115" s="349"/>
      <c r="C6115" s="715" t="str">
        <f t="shared" si="379"/>
        <v/>
      </c>
      <c r="D6115" s="458">
        <f>IF(ISNUMBER(Summary!$D$17), DATE(Summary!$D$17, 1, 1) + INT((ROW(B6077)-1)/24), DATE(2024, 1, 1) + INT((ROW(B6077)-1)/24))</f>
        <v>45545</v>
      </c>
      <c r="E6115" s="459">
        <v>0.16666666666666669</v>
      </c>
      <c r="F6115" s="780"/>
      <c r="G6115" s="780"/>
      <c r="H6115" s="460">
        <f t="shared" si="377"/>
        <v>0</v>
      </c>
      <c r="I6115" s="460">
        <f t="shared" si="378"/>
        <v>0</v>
      </c>
      <c r="J6115" s="460">
        <f t="shared" si="380"/>
        <v>0</v>
      </c>
      <c r="K6115" s="9"/>
      <c r="P6115" s="2"/>
      <c r="Q6115" s="27"/>
      <c r="R6115" s="2"/>
      <c r="S6115" s="2"/>
      <c r="T6115" s="2"/>
      <c r="U6115" s="2"/>
      <c r="V6115" s="2"/>
      <c r="W6115" s="2"/>
    </row>
    <row r="6116" spans="2:23" ht="15" customHeight="1" x14ac:dyDescent="0.35">
      <c r="B6116" s="349"/>
      <c r="C6116" s="715" t="str">
        <f t="shared" si="379"/>
        <v/>
      </c>
      <c r="D6116" s="458">
        <f>IF(ISNUMBER(Summary!$D$17), DATE(Summary!$D$17, 1, 1) + INT((ROW(B6078)-1)/24), DATE(2024, 1, 1) + INT((ROW(B6078)-1)/24))</f>
        <v>45545</v>
      </c>
      <c r="E6116" s="459">
        <v>0.20833333333333337</v>
      </c>
      <c r="F6116" s="780"/>
      <c r="G6116" s="780"/>
      <c r="H6116" s="460">
        <f t="shared" si="377"/>
        <v>0</v>
      </c>
      <c r="I6116" s="460">
        <f t="shared" si="378"/>
        <v>0</v>
      </c>
      <c r="J6116" s="460">
        <f t="shared" si="380"/>
        <v>0</v>
      </c>
      <c r="K6116" s="9"/>
      <c r="P6116" s="2"/>
      <c r="Q6116" s="27"/>
      <c r="R6116" s="2"/>
      <c r="S6116" s="2"/>
      <c r="T6116" s="2"/>
      <c r="U6116" s="2"/>
      <c r="V6116" s="2"/>
      <c r="W6116" s="2"/>
    </row>
    <row r="6117" spans="2:23" ht="15" customHeight="1" x14ac:dyDescent="0.35">
      <c r="B6117" s="349"/>
      <c r="C6117" s="715" t="str">
        <f t="shared" si="379"/>
        <v/>
      </c>
      <c r="D6117" s="458">
        <f>IF(ISNUMBER(Summary!$D$17), DATE(Summary!$D$17, 1, 1) + INT((ROW(B6079)-1)/24), DATE(2024, 1, 1) + INT((ROW(B6079)-1)/24))</f>
        <v>45545</v>
      </c>
      <c r="E6117" s="459">
        <v>0.25</v>
      </c>
      <c r="F6117" s="780"/>
      <c r="G6117" s="780"/>
      <c r="H6117" s="460">
        <f t="shared" si="377"/>
        <v>0</v>
      </c>
      <c r="I6117" s="460">
        <f t="shared" si="378"/>
        <v>0</v>
      </c>
      <c r="J6117" s="460">
        <f t="shared" si="380"/>
        <v>0</v>
      </c>
      <c r="K6117" s="9"/>
      <c r="P6117" s="2"/>
      <c r="Q6117" s="27"/>
      <c r="R6117" s="2"/>
      <c r="S6117" s="2"/>
      <c r="T6117" s="2"/>
      <c r="U6117" s="2"/>
      <c r="V6117" s="2"/>
      <c r="W6117" s="2"/>
    </row>
    <row r="6118" spans="2:23" ht="15" customHeight="1" x14ac:dyDescent="0.35">
      <c r="B6118" s="349"/>
      <c r="C6118" s="715" t="str">
        <f t="shared" si="379"/>
        <v/>
      </c>
      <c r="D6118" s="458">
        <f>IF(ISNUMBER(Summary!$D$17), DATE(Summary!$D$17, 1, 1) + INT((ROW(B6080)-1)/24), DATE(2024, 1, 1) + INT((ROW(B6080)-1)/24))</f>
        <v>45545</v>
      </c>
      <c r="E6118" s="459">
        <v>0.29166666666666669</v>
      </c>
      <c r="F6118" s="780"/>
      <c r="G6118" s="780"/>
      <c r="H6118" s="460">
        <f t="shared" si="377"/>
        <v>0</v>
      </c>
      <c r="I6118" s="460">
        <f t="shared" si="378"/>
        <v>0</v>
      </c>
      <c r="J6118" s="460">
        <f t="shared" si="380"/>
        <v>0</v>
      </c>
      <c r="K6118" s="9"/>
      <c r="P6118" s="2"/>
      <c r="Q6118" s="27"/>
      <c r="R6118" s="2"/>
      <c r="S6118" s="2"/>
      <c r="T6118" s="2"/>
      <c r="U6118" s="2"/>
      <c r="V6118" s="2"/>
      <c r="W6118" s="2"/>
    </row>
    <row r="6119" spans="2:23" ht="15" customHeight="1" x14ac:dyDescent="0.35">
      <c r="B6119" s="349"/>
      <c r="C6119" s="715" t="str">
        <f t="shared" si="379"/>
        <v/>
      </c>
      <c r="D6119" s="458">
        <f>IF(ISNUMBER(Summary!$D$17), DATE(Summary!$D$17, 1, 1) + INT((ROW(B6081)-1)/24), DATE(2024, 1, 1) + INT((ROW(B6081)-1)/24))</f>
        <v>45545</v>
      </c>
      <c r="E6119" s="459">
        <v>0.33333333333333337</v>
      </c>
      <c r="F6119" s="780"/>
      <c r="G6119" s="780"/>
      <c r="H6119" s="460">
        <f t="shared" ref="H6119:H6182" si="381">IF(G6119&gt;F6119,F6119,G6119)</f>
        <v>0</v>
      </c>
      <c r="I6119" s="460">
        <f t="shared" ref="I6119:I6182" si="382">F6119-H6119</f>
        <v>0</v>
      </c>
      <c r="J6119" s="460">
        <f t="shared" si="380"/>
        <v>0</v>
      </c>
      <c r="K6119" s="9"/>
      <c r="P6119" s="2"/>
      <c r="Q6119" s="27"/>
      <c r="R6119" s="2"/>
      <c r="S6119" s="2"/>
      <c r="T6119" s="2"/>
      <c r="U6119" s="2"/>
      <c r="V6119" s="2"/>
      <c r="W6119" s="2"/>
    </row>
    <row r="6120" spans="2:23" ht="15" customHeight="1" x14ac:dyDescent="0.35">
      <c r="B6120" s="349"/>
      <c r="C6120" s="715" t="str">
        <f t="shared" ref="C6120:C6183" si="383">IF(MOD(ROW()-ROW($E$39), 24)=0, $D6120, "")</f>
        <v/>
      </c>
      <c r="D6120" s="458">
        <f>IF(ISNUMBER(Summary!$D$17), DATE(Summary!$D$17, 1, 1) + INT((ROW(B6082)-1)/24), DATE(2024, 1, 1) + INT((ROW(B6082)-1)/24))</f>
        <v>45545</v>
      </c>
      <c r="E6120" s="459">
        <v>0.375</v>
      </c>
      <c r="F6120" s="780"/>
      <c r="G6120" s="780"/>
      <c r="H6120" s="460">
        <f t="shared" si="381"/>
        <v>0</v>
      </c>
      <c r="I6120" s="460">
        <f t="shared" si="382"/>
        <v>0</v>
      </c>
      <c r="J6120" s="460">
        <f t="shared" si="380"/>
        <v>0</v>
      </c>
      <c r="K6120" s="9"/>
      <c r="P6120" s="2"/>
      <c r="Q6120" s="27"/>
      <c r="R6120" s="2"/>
      <c r="S6120" s="2"/>
      <c r="T6120" s="2"/>
      <c r="U6120" s="2"/>
      <c r="V6120" s="2"/>
      <c r="W6120" s="2"/>
    </row>
    <row r="6121" spans="2:23" ht="15" customHeight="1" x14ac:dyDescent="0.35">
      <c r="B6121" s="349"/>
      <c r="C6121" s="715" t="str">
        <f t="shared" si="383"/>
        <v/>
      </c>
      <c r="D6121" s="458">
        <f>IF(ISNUMBER(Summary!$D$17), DATE(Summary!$D$17, 1, 1) + INT((ROW(B6083)-1)/24), DATE(2024, 1, 1) + INT((ROW(B6083)-1)/24))</f>
        <v>45545</v>
      </c>
      <c r="E6121" s="459">
        <v>0.41666666666666669</v>
      </c>
      <c r="F6121" s="780"/>
      <c r="G6121" s="780"/>
      <c r="H6121" s="460">
        <f t="shared" si="381"/>
        <v>0</v>
      </c>
      <c r="I6121" s="460">
        <f t="shared" si="382"/>
        <v>0</v>
      </c>
      <c r="J6121" s="460">
        <f t="shared" si="380"/>
        <v>0</v>
      </c>
      <c r="K6121" s="9"/>
      <c r="P6121" s="2"/>
      <c r="Q6121" s="27"/>
      <c r="R6121" s="2"/>
      <c r="S6121" s="2"/>
      <c r="T6121" s="2"/>
      <c r="U6121" s="2"/>
      <c r="V6121" s="2"/>
      <c r="W6121" s="2"/>
    </row>
    <row r="6122" spans="2:23" ht="15" customHeight="1" x14ac:dyDescent="0.35">
      <c r="B6122" s="349"/>
      <c r="C6122" s="715" t="str">
        <f t="shared" si="383"/>
        <v/>
      </c>
      <c r="D6122" s="458">
        <f>IF(ISNUMBER(Summary!$D$17), DATE(Summary!$D$17, 1, 1) + INT((ROW(B6084)-1)/24), DATE(2024, 1, 1) + INT((ROW(B6084)-1)/24))</f>
        <v>45545</v>
      </c>
      <c r="E6122" s="459">
        <v>0.45833333333333337</v>
      </c>
      <c r="F6122" s="780"/>
      <c r="G6122" s="780"/>
      <c r="H6122" s="460">
        <f t="shared" si="381"/>
        <v>0</v>
      </c>
      <c r="I6122" s="460">
        <f t="shared" si="382"/>
        <v>0</v>
      </c>
      <c r="J6122" s="460">
        <f t="shared" si="380"/>
        <v>0</v>
      </c>
      <c r="K6122" s="9"/>
      <c r="P6122" s="2"/>
      <c r="Q6122" s="27"/>
      <c r="R6122" s="2"/>
      <c r="S6122" s="2"/>
      <c r="T6122" s="2"/>
      <c r="U6122" s="2"/>
      <c r="V6122" s="2"/>
      <c r="W6122" s="2"/>
    </row>
    <row r="6123" spans="2:23" ht="15" customHeight="1" x14ac:dyDescent="0.35">
      <c r="B6123" s="349"/>
      <c r="C6123" s="715" t="str">
        <f t="shared" si="383"/>
        <v/>
      </c>
      <c r="D6123" s="458">
        <f>IF(ISNUMBER(Summary!$D$17), DATE(Summary!$D$17, 1, 1) + INT((ROW(B6085)-1)/24), DATE(2024, 1, 1) + INT((ROW(B6085)-1)/24))</f>
        <v>45545</v>
      </c>
      <c r="E6123" s="459">
        <v>0.50000000000000011</v>
      </c>
      <c r="F6123" s="780"/>
      <c r="G6123" s="780"/>
      <c r="H6123" s="460">
        <f t="shared" si="381"/>
        <v>0</v>
      </c>
      <c r="I6123" s="460">
        <f t="shared" si="382"/>
        <v>0</v>
      </c>
      <c r="J6123" s="460">
        <f t="shared" si="380"/>
        <v>0</v>
      </c>
      <c r="K6123" s="9"/>
      <c r="P6123" s="2"/>
      <c r="Q6123" s="27"/>
      <c r="R6123" s="2"/>
      <c r="S6123" s="2"/>
      <c r="T6123" s="2"/>
      <c r="U6123" s="2"/>
      <c r="V6123" s="2"/>
      <c r="W6123" s="2"/>
    </row>
    <row r="6124" spans="2:23" ht="15" customHeight="1" x14ac:dyDescent="0.35">
      <c r="B6124" s="349"/>
      <c r="C6124" s="715" t="str">
        <f t="shared" si="383"/>
        <v/>
      </c>
      <c r="D6124" s="458">
        <f>IF(ISNUMBER(Summary!$D$17), DATE(Summary!$D$17, 1, 1) + INT((ROW(B6086)-1)/24), DATE(2024, 1, 1) + INT((ROW(B6086)-1)/24))</f>
        <v>45545</v>
      </c>
      <c r="E6124" s="459">
        <v>0.54166666666666674</v>
      </c>
      <c r="F6124" s="780"/>
      <c r="G6124" s="780"/>
      <c r="H6124" s="460">
        <f t="shared" si="381"/>
        <v>0</v>
      </c>
      <c r="I6124" s="460">
        <f t="shared" si="382"/>
        <v>0</v>
      </c>
      <c r="J6124" s="460">
        <f t="shared" si="380"/>
        <v>0</v>
      </c>
      <c r="K6124" s="9"/>
      <c r="P6124" s="2"/>
      <c r="Q6124" s="27"/>
      <c r="R6124" s="2"/>
      <c r="S6124" s="2"/>
      <c r="T6124" s="2"/>
      <c r="U6124" s="2"/>
      <c r="V6124" s="2"/>
      <c r="W6124" s="2"/>
    </row>
    <row r="6125" spans="2:23" ht="15" customHeight="1" x14ac:dyDescent="0.35">
      <c r="B6125" s="349"/>
      <c r="C6125" s="715" t="str">
        <f t="shared" si="383"/>
        <v/>
      </c>
      <c r="D6125" s="458">
        <f>IF(ISNUMBER(Summary!$D$17), DATE(Summary!$D$17, 1, 1) + INT((ROW(B6087)-1)/24), DATE(2024, 1, 1) + INT((ROW(B6087)-1)/24))</f>
        <v>45545</v>
      </c>
      <c r="E6125" s="459">
        <v>0.58333333333333337</v>
      </c>
      <c r="F6125" s="780"/>
      <c r="G6125" s="780"/>
      <c r="H6125" s="460">
        <f t="shared" si="381"/>
        <v>0</v>
      </c>
      <c r="I6125" s="460">
        <f t="shared" si="382"/>
        <v>0</v>
      </c>
      <c r="J6125" s="460">
        <f t="shared" si="380"/>
        <v>0</v>
      </c>
      <c r="K6125" s="9"/>
      <c r="P6125" s="2"/>
      <c r="Q6125" s="27"/>
      <c r="R6125" s="2"/>
      <c r="S6125" s="2"/>
      <c r="T6125" s="2"/>
      <c r="U6125" s="2"/>
      <c r="V6125" s="2"/>
      <c r="W6125" s="2"/>
    </row>
    <row r="6126" spans="2:23" ht="15" customHeight="1" x14ac:dyDescent="0.35">
      <c r="B6126" s="349"/>
      <c r="C6126" s="715" t="str">
        <f t="shared" si="383"/>
        <v/>
      </c>
      <c r="D6126" s="458">
        <f>IF(ISNUMBER(Summary!$D$17), DATE(Summary!$D$17, 1, 1) + INT((ROW(B6088)-1)/24), DATE(2024, 1, 1) + INT((ROW(B6088)-1)/24))</f>
        <v>45545</v>
      </c>
      <c r="E6126" s="459">
        <v>0.62500000000000011</v>
      </c>
      <c r="F6126" s="780"/>
      <c r="G6126" s="780"/>
      <c r="H6126" s="460">
        <f t="shared" si="381"/>
        <v>0</v>
      </c>
      <c r="I6126" s="460">
        <f t="shared" si="382"/>
        <v>0</v>
      </c>
      <c r="J6126" s="460">
        <f t="shared" si="380"/>
        <v>0</v>
      </c>
      <c r="K6126" s="9"/>
      <c r="P6126" s="2"/>
      <c r="Q6126" s="27"/>
      <c r="R6126" s="2"/>
      <c r="S6126" s="2"/>
      <c r="T6126" s="2"/>
      <c r="U6126" s="2"/>
      <c r="V6126" s="2"/>
      <c r="W6126" s="2"/>
    </row>
    <row r="6127" spans="2:23" ht="15" customHeight="1" x14ac:dyDescent="0.35">
      <c r="B6127" s="349"/>
      <c r="C6127" s="715" t="str">
        <f t="shared" si="383"/>
        <v/>
      </c>
      <c r="D6127" s="458">
        <f>IF(ISNUMBER(Summary!$D$17), DATE(Summary!$D$17, 1, 1) + INT((ROW(B6089)-1)/24), DATE(2024, 1, 1) + INT((ROW(B6089)-1)/24))</f>
        <v>45545</v>
      </c>
      <c r="E6127" s="459">
        <v>0.66666666666666674</v>
      </c>
      <c r="F6127" s="780"/>
      <c r="G6127" s="780"/>
      <c r="H6127" s="460">
        <f t="shared" si="381"/>
        <v>0</v>
      </c>
      <c r="I6127" s="460">
        <f t="shared" si="382"/>
        <v>0</v>
      </c>
      <c r="J6127" s="460">
        <f t="shared" si="380"/>
        <v>0</v>
      </c>
      <c r="K6127" s="9"/>
      <c r="P6127" s="2"/>
      <c r="Q6127" s="27"/>
      <c r="R6127" s="2"/>
      <c r="S6127" s="2"/>
      <c r="T6127" s="2"/>
      <c r="U6127" s="2"/>
      <c r="V6127" s="2"/>
      <c r="W6127" s="2"/>
    </row>
    <row r="6128" spans="2:23" ht="15" customHeight="1" x14ac:dyDescent="0.35">
      <c r="B6128" s="349"/>
      <c r="C6128" s="715" t="str">
        <f t="shared" si="383"/>
        <v/>
      </c>
      <c r="D6128" s="458">
        <f>IF(ISNUMBER(Summary!$D$17), DATE(Summary!$D$17, 1, 1) + INT((ROW(B6090)-1)/24), DATE(2024, 1, 1) + INT((ROW(B6090)-1)/24))</f>
        <v>45545</v>
      </c>
      <c r="E6128" s="459">
        <v>0.70833333333333337</v>
      </c>
      <c r="F6128" s="780"/>
      <c r="G6128" s="780"/>
      <c r="H6128" s="460">
        <f t="shared" si="381"/>
        <v>0</v>
      </c>
      <c r="I6128" s="460">
        <f t="shared" si="382"/>
        <v>0</v>
      </c>
      <c r="J6128" s="460">
        <f t="shared" si="380"/>
        <v>0</v>
      </c>
      <c r="K6128" s="9"/>
      <c r="P6128" s="2"/>
      <c r="Q6128" s="27"/>
      <c r="R6128" s="2"/>
      <c r="S6128" s="2"/>
      <c r="T6128" s="2"/>
      <c r="U6128" s="2"/>
      <c r="V6128" s="2"/>
      <c r="W6128" s="2"/>
    </row>
    <row r="6129" spans="2:23" ht="15" customHeight="1" x14ac:dyDescent="0.35">
      <c r="B6129" s="349"/>
      <c r="C6129" s="715" t="str">
        <f t="shared" si="383"/>
        <v/>
      </c>
      <c r="D6129" s="458">
        <f>IF(ISNUMBER(Summary!$D$17), DATE(Summary!$D$17, 1, 1) + INT((ROW(B6091)-1)/24), DATE(2024, 1, 1) + INT((ROW(B6091)-1)/24))</f>
        <v>45545</v>
      </c>
      <c r="E6129" s="459">
        <v>0.75000000000000011</v>
      </c>
      <c r="F6129" s="780"/>
      <c r="G6129" s="780"/>
      <c r="H6129" s="460">
        <f t="shared" si="381"/>
        <v>0</v>
      </c>
      <c r="I6129" s="460">
        <f t="shared" si="382"/>
        <v>0</v>
      </c>
      <c r="J6129" s="460">
        <f t="shared" si="380"/>
        <v>0</v>
      </c>
      <c r="K6129" s="9"/>
      <c r="P6129" s="2"/>
      <c r="Q6129" s="27"/>
      <c r="R6129" s="2"/>
      <c r="S6129" s="2"/>
      <c r="T6129" s="2"/>
      <c r="U6129" s="2"/>
      <c r="V6129" s="2"/>
      <c r="W6129" s="2"/>
    </row>
    <row r="6130" spans="2:23" ht="15" customHeight="1" x14ac:dyDescent="0.35">
      <c r="B6130" s="349"/>
      <c r="C6130" s="715" t="str">
        <f t="shared" si="383"/>
        <v/>
      </c>
      <c r="D6130" s="458">
        <f>IF(ISNUMBER(Summary!$D$17), DATE(Summary!$D$17, 1, 1) + INT((ROW(B6092)-1)/24), DATE(2024, 1, 1) + INT((ROW(B6092)-1)/24))</f>
        <v>45545</v>
      </c>
      <c r="E6130" s="459">
        <v>0.79166666666666674</v>
      </c>
      <c r="F6130" s="780"/>
      <c r="G6130" s="780"/>
      <c r="H6130" s="460">
        <f t="shared" si="381"/>
        <v>0</v>
      </c>
      <c r="I6130" s="460">
        <f t="shared" si="382"/>
        <v>0</v>
      </c>
      <c r="J6130" s="460">
        <f t="shared" si="380"/>
        <v>0</v>
      </c>
      <c r="K6130" s="9"/>
      <c r="P6130" s="2"/>
      <c r="Q6130" s="27"/>
      <c r="R6130" s="2"/>
      <c r="S6130" s="2"/>
      <c r="T6130" s="2"/>
      <c r="U6130" s="2"/>
      <c r="V6130" s="2"/>
      <c r="W6130" s="2"/>
    </row>
    <row r="6131" spans="2:23" ht="15" customHeight="1" x14ac:dyDescent="0.35">
      <c r="B6131" s="349"/>
      <c r="C6131" s="715" t="str">
        <f t="shared" si="383"/>
        <v/>
      </c>
      <c r="D6131" s="458">
        <f>IF(ISNUMBER(Summary!$D$17), DATE(Summary!$D$17, 1, 1) + INT((ROW(B6093)-1)/24), DATE(2024, 1, 1) + INT((ROW(B6093)-1)/24))</f>
        <v>45545</v>
      </c>
      <c r="E6131" s="459">
        <v>0.83333333333333337</v>
      </c>
      <c r="F6131" s="780"/>
      <c r="G6131" s="780"/>
      <c r="H6131" s="460">
        <f t="shared" si="381"/>
        <v>0</v>
      </c>
      <c r="I6131" s="460">
        <f t="shared" si="382"/>
        <v>0</v>
      </c>
      <c r="J6131" s="460">
        <f t="shared" si="380"/>
        <v>0</v>
      </c>
      <c r="K6131" s="9"/>
      <c r="P6131" s="2"/>
      <c r="Q6131" s="27"/>
      <c r="R6131" s="2"/>
      <c r="S6131" s="2"/>
      <c r="T6131" s="2"/>
      <c r="U6131" s="2"/>
      <c r="V6131" s="2"/>
      <c r="W6131" s="2"/>
    </row>
    <row r="6132" spans="2:23" ht="15" customHeight="1" x14ac:dyDescent="0.35">
      <c r="B6132" s="349"/>
      <c r="C6132" s="715" t="str">
        <f t="shared" si="383"/>
        <v/>
      </c>
      <c r="D6132" s="458">
        <f>IF(ISNUMBER(Summary!$D$17), DATE(Summary!$D$17, 1, 1) + INT((ROW(B6094)-1)/24), DATE(2024, 1, 1) + INT((ROW(B6094)-1)/24))</f>
        <v>45545</v>
      </c>
      <c r="E6132" s="459">
        <v>0.87500000000000011</v>
      </c>
      <c r="F6132" s="780"/>
      <c r="G6132" s="780"/>
      <c r="H6132" s="460">
        <f t="shared" si="381"/>
        <v>0</v>
      </c>
      <c r="I6132" s="460">
        <f t="shared" si="382"/>
        <v>0</v>
      </c>
      <c r="J6132" s="460">
        <f t="shared" si="380"/>
        <v>0</v>
      </c>
      <c r="K6132" s="9"/>
      <c r="P6132" s="2"/>
      <c r="Q6132" s="27"/>
      <c r="R6132" s="2"/>
      <c r="S6132" s="2"/>
      <c r="T6132" s="2"/>
      <c r="U6132" s="2"/>
      <c r="V6132" s="2"/>
      <c r="W6132" s="2"/>
    </row>
    <row r="6133" spans="2:23" ht="15" customHeight="1" x14ac:dyDescent="0.35">
      <c r="B6133" s="349"/>
      <c r="C6133" s="715" t="str">
        <f t="shared" si="383"/>
        <v/>
      </c>
      <c r="D6133" s="458">
        <f>IF(ISNUMBER(Summary!$D$17), DATE(Summary!$D$17, 1, 1) + INT((ROW(B6095)-1)/24), DATE(2024, 1, 1) + INT((ROW(B6095)-1)/24))</f>
        <v>45545</v>
      </c>
      <c r="E6133" s="459">
        <v>0.91666666666666674</v>
      </c>
      <c r="F6133" s="780"/>
      <c r="G6133" s="780"/>
      <c r="H6133" s="460">
        <f t="shared" si="381"/>
        <v>0</v>
      </c>
      <c r="I6133" s="460">
        <f t="shared" si="382"/>
        <v>0</v>
      </c>
      <c r="J6133" s="460">
        <f t="shared" si="380"/>
        <v>0</v>
      </c>
      <c r="K6133" s="9"/>
      <c r="P6133" s="2"/>
      <c r="Q6133" s="27"/>
      <c r="R6133" s="2"/>
      <c r="S6133" s="2"/>
      <c r="T6133" s="2"/>
      <c r="U6133" s="2"/>
      <c r="V6133" s="2"/>
      <c r="W6133" s="2"/>
    </row>
    <row r="6134" spans="2:23" ht="15" customHeight="1" x14ac:dyDescent="0.35">
      <c r="B6134" s="349"/>
      <c r="C6134" s="715" t="str">
        <f t="shared" si="383"/>
        <v/>
      </c>
      <c r="D6134" s="458">
        <f>IF(ISNUMBER(Summary!$D$17), DATE(Summary!$D$17, 1, 1) + INT((ROW(B6096)-1)/24), DATE(2024, 1, 1) + INT((ROW(B6096)-1)/24))</f>
        <v>45545</v>
      </c>
      <c r="E6134" s="459">
        <v>0.95833333333333337</v>
      </c>
      <c r="F6134" s="780"/>
      <c r="G6134" s="780"/>
      <c r="H6134" s="460">
        <f t="shared" si="381"/>
        <v>0</v>
      </c>
      <c r="I6134" s="460">
        <f t="shared" si="382"/>
        <v>0</v>
      </c>
      <c r="J6134" s="460">
        <f t="shared" si="380"/>
        <v>0</v>
      </c>
      <c r="K6134" s="9"/>
      <c r="P6134" s="2"/>
      <c r="Q6134" s="27"/>
      <c r="R6134" s="2"/>
      <c r="S6134" s="2"/>
      <c r="T6134" s="2"/>
      <c r="U6134" s="2"/>
      <c r="V6134" s="2"/>
      <c r="W6134" s="2"/>
    </row>
    <row r="6135" spans="2:23" ht="15" customHeight="1" x14ac:dyDescent="0.35">
      <c r="B6135" s="457"/>
      <c r="C6135" s="715">
        <f t="shared" si="383"/>
        <v>45546</v>
      </c>
      <c r="D6135" s="458">
        <f>IF(ISNUMBER(Summary!$D$17), DATE(Summary!$D$17, 1, 1) + INT((ROW(B6097)-1)/24), DATE(2024, 1, 1) + INT((ROW(B6097)-1)/24))</f>
        <v>45546</v>
      </c>
      <c r="E6135" s="459">
        <v>3.1225022567582528E-17</v>
      </c>
      <c r="F6135" s="780"/>
      <c r="G6135" s="780"/>
      <c r="H6135" s="460">
        <f t="shared" si="381"/>
        <v>0</v>
      </c>
      <c r="I6135" s="460">
        <f t="shared" si="382"/>
        <v>0</v>
      </c>
      <c r="J6135" s="460">
        <f t="shared" si="380"/>
        <v>0</v>
      </c>
      <c r="K6135" s="9"/>
      <c r="P6135" s="2"/>
      <c r="Q6135" s="27"/>
      <c r="R6135" s="2"/>
      <c r="S6135" s="2"/>
      <c r="T6135" s="2"/>
      <c r="U6135" s="2"/>
      <c r="V6135" s="2"/>
      <c r="W6135" s="2"/>
    </row>
    <row r="6136" spans="2:23" ht="15" customHeight="1" x14ac:dyDescent="0.35">
      <c r="B6136" s="349"/>
      <c r="C6136" s="715" t="str">
        <f t="shared" si="383"/>
        <v/>
      </c>
      <c r="D6136" s="458">
        <f>IF(ISNUMBER(Summary!$D$17), DATE(Summary!$D$17, 1, 1) + INT((ROW(B6098)-1)/24), DATE(2024, 1, 1) + INT((ROW(B6098)-1)/24))</f>
        <v>45546</v>
      </c>
      <c r="E6136" s="459">
        <v>4.1666666666666699E-2</v>
      </c>
      <c r="F6136" s="780"/>
      <c r="G6136" s="780"/>
      <c r="H6136" s="460">
        <f t="shared" si="381"/>
        <v>0</v>
      </c>
      <c r="I6136" s="460">
        <f t="shared" si="382"/>
        <v>0</v>
      </c>
      <c r="J6136" s="460">
        <f t="shared" si="380"/>
        <v>0</v>
      </c>
      <c r="K6136" s="9"/>
      <c r="P6136" s="2"/>
      <c r="Q6136" s="27"/>
      <c r="R6136" s="2"/>
      <c r="S6136" s="2"/>
      <c r="T6136" s="2"/>
      <c r="U6136" s="2"/>
      <c r="V6136" s="2"/>
      <c r="W6136" s="2"/>
    </row>
    <row r="6137" spans="2:23" ht="15" customHeight="1" x14ac:dyDescent="0.35">
      <c r="B6137" s="349"/>
      <c r="C6137" s="715" t="str">
        <f t="shared" si="383"/>
        <v/>
      </c>
      <c r="D6137" s="458">
        <f>IF(ISNUMBER(Summary!$D$17), DATE(Summary!$D$17, 1, 1) + INT((ROW(B6099)-1)/24), DATE(2024, 1, 1) + INT((ROW(B6099)-1)/24))</f>
        <v>45546</v>
      </c>
      <c r="E6137" s="459">
        <v>8.333333333333337E-2</v>
      </c>
      <c r="F6137" s="780"/>
      <c r="G6137" s="780"/>
      <c r="H6137" s="460">
        <f t="shared" si="381"/>
        <v>0</v>
      </c>
      <c r="I6137" s="460">
        <f t="shared" si="382"/>
        <v>0</v>
      </c>
      <c r="J6137" s="460">
        <f t="shared" si="380"/>
        <v>0</v>
      </c>
      <c r="K6137" s="9"/>
      <c r="P6137" s="2"/>
      <c r="Q6137" s="27"/>
      <c r="R6137" s="2"/>
      <c r="S6137" s="2"/>
      <c r="T6137" s="2"/>
      <c r="U6137" s="2"/>
      <c r="V6137" s="2"/>
      <c r="W6137" s="2"/>
    </row>
    <row r="6138" spans="2:23" ht="15" customHeight="1" x14ac:dyDescent="0.35">
      <c r="B6138" s="349"/>
      <c r="C6138" s="715" t="str">
        <f t="shared" si="383"/>
        <v/>
      </c>
      <c r="D6138" s="458">
        <f>IF(ISNUMBER(Summary!$D$17), DATE(Summary!$D$17, 1, 1) + INT((ROW(B6100)-1)/24), DATE(2024, 1, 1) + INT((ROW(B6100)-1)/24))</f>
        <v>45546</v>
      </c>
      <c r="E6138" s="459">
        <v>0.12500000000000006</v>
      </c>
      <c r="F6138" s="780"/>
      <c r="G6138" s="780"/>
      <c r="H6138" s="460">
        <f t="shared" si="381"/>
        <v>0</v>
      </c>
      <c r="I6138" s="460">
        <f t="shared" si="382"/>
        <v>0</v>
      </c>
      <c r="J6138" s="460">
        <f t="shared" si="380"/>
        <v>0</v>
      </c>
      <c r="K6138" s="9"/>
      <c r="P6138" s="2"/>
      <c r="Q6138" s="27"/>
      <c r="R6138" s="2"/>
      <c r="S6138" s="2"/>
      <c r="T6138" s="2"/>
      <c r="U6138" s="2"/>
      <c r="V6138" s="2"/>
      <c r="W6138" s="2"/>
    </row>
    <row r="6139" spans="2:23" ht="15" customHeight="1" x14ac:dyDescent="0.35">
      <c r="B6139" s="349"/>
      <c r="C6139" s="715" t="str">
        <f t="shared" si="383"/>
        <v/>
      </c>
      <c r="D6139" s="458">
        <f>IF(ISNUMBER(Summary!$D$17), DATE(Summary!$D$17, 1, 1) + INT((ROW(B6101)-1)/24), DATE(2024, 1, 1) + INT((ROW(B6101)-1)/24))</f>
        <v>45546</v>
      </c>
      <c r="E6139" s="459">
        <v>0.16666666666666669</v>
      </c>
      <c r="F6139" s="780"/>
      <c r="G6139" s="780"/>
      <c r="H6139" s="460">
        <f t="shared" si="381"/>
        <v>0</v>
      </c>
      <c r="I6139" s="460">
        <f t="shared" si="382"/>
        <v>0</v>
      </c>
      <c r="J6139" s="460">
        <f t="shared" si="380"/>
        <v>0</v>
      </c>
      <c r="K6139" s="9"/>
      <c r="P6139" s="2"/>
      <c r="Q6139" s="27"/>
      <c r="R6139" s="2"/>
      <c r="S6139" s="2"/>
      <c r="T6139" s="2"/>
      <c r="U6139" s="2"/>
      <c r="V6139" s="2"/>
      <c r="W6139" s="2"/>
    </row>
    <row r="6140" spans="2:23" ht="15" customHeight="1" x14ac:dyDescent="0.35">
      <c r="B6140" s="349"/>
      <c r="C6140" s="715" t="str">
        <f t="shared" si="383"/>
        <v/>
      </c>
      <c r="D6140" s="458">
        <f>IF(ISNUMBER(Summary!$D$17), DATE(Summary!$D$17, 1, 1) + INT((ROW(B6102)-1)/24), DATE(2024, 1, 1) + INT((ROW(B6102)-1)/24))</f>
        <v>45546</v>
      </c>
      <c r="E6140" s="459">
        <v>0.20833333333333337</v>
      </c>
      <c r="F6140" s="780"/>
      <c r="G6140" s="780"/>
      <c r="H6140" s="460">
        <f t="shared" si="381"/>
        <v>0</v>
      </c>
      <c r="I6140" s="460">
        <f t="shared" si="382"/>
        <v>0</v>
      </c>
      <c r="J6140" s="460">
        <f t="shared" si="380"/>
        <v>0</v>
      </c>
      <c r="K6140" s="9"/>
      <c r="P6140" s="2"/>
      <c r="Q6140" s="27"/>
      <c r="R6140" s="2"/>
      <c r="S6140" s="2"/>
      <c r="T6140" s="2"/>
      <c r="U6140" s="2"/>
      <c r="V6140" s="2"/>
      <c r="W6140" s="2"/>
    </row>
    <row r="6141" spans="2:23" ht="15" customHeight="1" x14ac:dyDescent="0.35">
      <c r="B6141" s="349"/>
      <c r="C6141" s="715" t="str">
        <f t="shared" si="383"/>
        <v/>
      </c>
      <c r="D6141" s="458">
        <f>IF(ISNUMBER(Summary!$D$17), DATE(Summary!$D$17, 1, 1) + INT((ROW(B6103)-1)/24), DATE(2024, 1, 1) + INT((ROW(B6103)-1)/24))</f>
        <v>45546</v>
      </c>
      <c r="E6141" s="459">
        <v>0.25</v>
      </c>
      <c r="F6141" s="780"/>
      <c r="G6141" s="780"/>
      <c r="H6141" s="460">
        <f t="shared" si="381"/>
        <v>0</v>
      </c>
      <c r="I6141" s="460">
        <f t="shared" si="382"/>
        <v>0</v>
      </c>
      <c r="J6141" s="460">
        <f t="shared" si="380"/>
        <v>0</v>
      </c>
      <c r="K6141" s="9"/>
      <c r="P6141" s="2"/>
      <c r="Q6141" s="27"/>
      <c r="R6141" s="2"/>
      <c r="S6141" s="2"/>
      <c r="T6141" s="2"/>
      <c r="U6141" s="2"/>
      <c r="V6141" s="2"/>
      <c r="W6141" s="2"/>
    </row>
    <row r="6142" spans="2:23" ht="15" customHeight="1" x14ac:dyDescent="0.35">
      <c r="B6142" s="349"/>
      <c r="C6142" s="715" t="str">
        <f t="shared" si="383"/>
        <v/>
      </c>
      <c r="D6142" s="458">
        <f>IF(ISNUMBER(Summary!$D$17), DATE(Summary!$D$17, 1, 1) + INT((ROW(B6104)-1)/24), DATE(2024, 1, 1) + INT((ROW(B6104)-1)/24))</f>
        <v>45546</v>
      </c>
      <c r="E6142" s="459">
        <v>0.29166666666666669</v>
      </c>
      <c r="F6142" s="780"/>
      <c r="G6142" s="780"/>
      <c r="H6142" s="460">
        <f t="shared" si="381"/>
        <v>0</v>
      </c>
      <c r="I6142" s="460">
        <f t="shared" si="382"/>
        <v>0</v>
      </c>
      <c r="J6142" s="460">
        <f t="shared" si="380"/>
        <v>0</v>
      </c>
      <c r="K6142" s="9"/>
      <c r="P6142" s="2"/>
      <c r="Q6142" s="27"/>
      <c r="R6142" s="2"/>
      <c r="S6142" s="2"/>
      <c r="T6142" s="2"/>
      <c r="U6142" s="2"/>
      <c r="V6142" s="2"/>
      <c r="W6142" s="2"/>
    </row>
    <row r="6143" spans="2:23" ht="15" customHeight="1" x14ac:dyDescent="0.35">
      <c r="B6143" s="349"/>
      <c r="C6143" s="715" t="str">
        <f t="shared" si="383"/>
        <v/>
      </c>
      <c r="D6143" s="458">
        <f>IF(ISNUMBER(Summary!$D$17), DATE(Summary!$D$17, 1, 1) + INT((ROW(B6105)-1)/24), DATE(2024, 1, 1) + INT((ROW(B6105)-1)/24))</f>
        <v>45546</v>
      </c>
      <c r="E6143" s="459">
        <v>0.33333333333333337</v>
      </c>
      <c r="F6143" s="780"/>
      <c r="G6143" s="780"/>
      <c r="H6143" s="460">
        <f t="shared" si="381"/>
        <v>0</v>
      </c>
      <c r="I6143" s="460">
        <f t="shared" si="382"/>
        <v>0</v>
      </c>
      <c r="J6143" s="460">
        <f t="shared" si="380"/>
        <v>0</v>
      </c>
      <c r="K6143" s="9"/>
      <c r="P6143" s="2"/>
      <c r="Q6143" s="27"/>
      <c r="R6143" s="2"/>
      <c r="S6143" s="2"/>
      <c r="T6143" s="2"/>
      <c r="U6143" s="2"/>
      <c r="V6143" s="2"/>
      <c r="W6143" s="2"/>
    </row>
    <row r="6144" spans="2:23" ht="15" customHeight="1" x14ac:dyDescent="0.35">
      <c r="B6144" s="349"/>
      <c r="C6144" s="715" t="str">
        <f t="shared" si="383"/>
        <v/>
      </c>
      <c r="D6144" s="458">
        <f>IF(ISNUMBER(Summary!$D$17), DATE(Summary!$D$17, 1, 1) + INT((ROW(B6106)-1)/24), DATE(2024, 1, 1) + INT((ROW(B6106)-1)/24))</f>
        <v>45546</v>
      </c>
      <c r="E6144" s="459">
        <v>0.375</v>
      </c>
      <c r="F6144" s="780"/>
      <c r="G6144" s="780"/>
      <c r="H6144" s="460">
        <f t="shared" si="381"/>
        <v>0</v>
      </c>
      <c r="I6144" s="460">
        <f t="shared" si="382"/>
        <v>0</v>
      </c>
      <c r="J6144" s="460">
        <f t="shared" ref="J6144:J6207" si="384">G6144-H6144</f>
        <v>0</v>
      </c>
      <c r="K6144" s="9"/>
      <c r="P6144" s="2"/>
      <c r="Q6144" s="27"/>
      <c r="R6144" s="2"/>
      <c r="S6144" s="2"/>
      <c r="T6144" s="2"/>
      <c r="U6144" s="2"/>
      <c r="V6144" s="2"/>
      <c r="W6144" s="2"/>
    </row>
    <row r="6145" spans="2:23" ht="15" customHeight="1" x14ac:dyDescent="0.35">
      <c r="B6145" s="349"/>
      <c r="C6145" s="715" t="str">
        <f t="shared" si="383"/>
        <v/>
      </c>
      <c r="D6145" s="458">
        <f>IF(ISNUMBER(Summary!$D$17), DATE(Summary!$D$17, 1, 1) + INT((ROW(B6107)-1)/24), DATE(2024, 1, 1) + INT((ROW(B6107)-1)/24))</f>
        <v>45546</v>
      </c>
      <c r="E6145" s="459">
        <v>0.41666666666666669</v>
      </c>
      <c r="F6145" s="780"/>
      <c r="G6145" s="780"/>
      <c r="H6145" s="460">
        <f t="shared" si="381"/>
        <v>0</v>
      </c>
      <c r="I6145" s="460">
        <f t="shared" si="382"/>
        <v>0</v>
      </c>
      <c r="J6145" s="460">
        <f t="shared" si="384"/>
        <v>0</v>
      </c>
      <c r="K6145" s="9"/>
      <c r="P6145" s="2"/>
      <c r="Q6145" s="27"/>
      <c r="R6145" s="2"/>
      <c r="S6145" s="2"/>
      <c r="T6145" s="2"/>
      <c r="U6145" s="2"/>
      <c r="V6145" s="2"/>
      <c r="W6145" s="2"/>
    </row>
    <row r="6146" spans="2:23" ht="15" customHeight="1" x14ac:dyDescent="0.35">
      <c r="B6146" s="349"/>
      <c r="C6146" s="715" t="str">
        <f t="shared" si="383"/>
        <v/>
      </c>
      <c r="D6146" s="458">
        <f>IF(ISNUMBER(Summary!$D$17), DATE(Summary!$D$17, 1, 1) + INT((ROW(B6108)-1)/24), DATE(2024, 1, 1) + INT((ROW(B6108)-1)/24))</f>
        <v>45546</v>
      </c>
      <c r="E6146" s="459">
        <v>0.45833333333333337</v>
      </c>
      <c r="F6146" s="780"/>
      <c r="G6146" s="780"/>
      <c r="H6146" s="460">
        <f t="shared" si="381"/>
        <v>0</v>
      </c>
      <c r="I6146" s="460">
        <f t="shared" si="382"/>
        <v>0</v>
      </c>
      <c r="J6146" s="460">
        <f t="shared" si="384"/>
        <v>0</v>
      </c>
      <c r="K6146" s="9"/>
      <c r="P6146" s="2"/>
      <c r="Q6146" s="27"/>
      <c r="R6146" s="2"/>
      <c r="S6146" s="2"/>
      <c r="T6146" s="2"/>
      <c r="U6146" s="2"/>
      <c r="V6146" s="2"/>
      <c r="W6146" s="2"/>
    </row>
    <row r="6147" spans="2:23" ht="15" customHeight="1" x14ac:dyDescent="0.35">
      <c r="B6147" s="349"/>
      <c r="C6147" s="715" t="str">
        <f t="shared" si="383"/>
        <v/>
      </c>
      <c r="D6147" s="458">
        <f>IF(ISNUMBER(Summary!$D$17), DATE(Summary!$D$17, 1, 1) + INT((ROW(B6109)-1)/24), DATE(2024, 1, 1) + INT((ROW(B6109)-1)/24))</f>
        <v>45546</v>
      </c>
      <c r="E6147" s="459">
        <v>0.50000000000000011</v>
      </c>
      <c r="F6147" s="780"/>
      <c r="G6147" s="780"/>
      <c r="H6147" s="460">
        <f t="shared" si="381"/>
        <v>0</v>
      </c>
      <c r="I6147" s="460">
        <f t="shared" si="382"/>
        <v>0</v>
      </c>
      <c r="J6147" s="460">
        <f t="shared" si="384"/>
        <v>0</v>
      </c>
      <c r="K6147" s="9"/>
      <c r="P6147" s="2"/>
      <c r="Q6147" s="27"/>
      <c r="R6147" s="2"/>
      <c r="S6147" s="2"/>
      <c r="T6147" s="2"/>
      <c r="U6147" s="2"/>
      <c r="V6147" s="2"/>
      <c r="W6147" s="2"/>
    </row>
    <row r="6148" spans="2:23" ht="15" customHeight="1" x14ac:dyDescent="0.35">
      <c r="B6148" s="349"/>
      <c r="C6148" s="715" t="str">
        <f t="shared" si="383"/>
        <v/>
      </c>
      <c r="D6148" s="458">
        <f>IF(ISNUMBER(Summary!$D$17), DATE(Summary!$D$17, 1, 1) + INT((ROW(B6110)-1)/24), DATE(2024, 1, 1) + INT((ROW(B6110)-1)/24))</f>
        <v>45546</v>
      </c>
      <c r="E6148" s="459">
        <v>0.54166666666666674</v>
      </c>
      <c r="F6148" s="780"/>
      <c r="G6148" s="780"/>
      <c r="H6148" s="460">
        <f t="shared" si="381"/>
        <v>0</v>
      </c>
      <c r="I6148" s="460">
        <f t="shared" si="382"/>
        <v>0</v>
      </c>
      <c r="J6148" s="460">
        <f t="shared" si="384"/>
        <v>0</v>
      </c>
      <c r="K6148" s="9"/>
      <c r="P6148" s="2"/>
      <c r="Q6148" s="27"/>
      <c r="R6148" s="2"/>
      <c r="S6148" s="2"/>
      <c r="T6148" s="2"/>
      <c r="U6148" s="2"/>
      <c r="V6148" s="2"/>
      <c r="W6148" s="2"/>
    </row>
    <row r="6149" spans="2:23" ht="15" customHeight="1" x14ac:dyDescent="0.35">
      <c r="B6149" s="349"/>
      <c r="C6149" s="715" t="str">
        <f t="shared" si="383"/>
        <v/>
      </c>
      <c r="D6149" s="458">
        <f>IF(ISNUMBER(Summary!$D$17), DATE(Summary!$D$17, 1, 1) + INT((ROW(B6111)-1)/24), DATE(2024, 1, 1) + INT((ROW(B6111)-1)/24))</f>
        <v>45546</v>
      </c>
      <c r="E6149" s="459">
        <v>0.58333333333333337</v>
      </c>
      <c r="F6149" s="780"/>
      <c r="G6149" s="780"/>
      <c r="H6149" s="460">
        <f t="shared" si="381"/>
        <v>0</v>
      </c>
      <c r="I6149" s="460">
        <f t="shared" si="382"/>
        <v>0</v>
      </c>
      <c r="J6149" s="460">
        <f t="shared" si="384"/>
        <v>0</v>
      </c>
      <c r="K6149" s="9"/>
      <c r="P6149" s="2"/>
      <c r="Q6149" s="27"/>
      <c r="R6149" s="2"/>
      <c r="S6149" s="2"/>
      <c r="T6149" s="2"/>
      <c r="U6149" s="2"/>
      <c r="V6149" s="2"/>
      <c r="W6149" s="2"/>
    </row>
    <row r="6150" spans="2:23" ht="15" customHeight="1" x14ac:dyDescent="0.35">
      <c r="B6150" s="349"/>
      <c r="C6150" s="715" t="str">
        <f t="shared" si="383"/>
        <v/>
      </c>
      <c r="D6150" s="458">
        <f>IF(ISNUMBER(Summary!$D$17), DATE(Summary!$D$17, 1, 1) + INT((ROW(B6112)-1)/24), DATE(2024, 1, 1) + INT((ROW(B6112)-1)/24))</f>
        <v>45546</v>
      </c>
      <c r="E6150" s="459">
        <v>0.62500000000000011</v>
      </c>
      <c r="F6150" s="780"/>
      <c r="G6150" s="780"/>
      <c r="H6150" s="460">
        <f t="shared" si="381"/>
        <v>0</v>
      </c>
      <c r="I6150" s="460">
        <f t="shared" si="382"/>
        <v>0</v>
      </c>
      <c r="J6150" s="460">
        <f t="shared" si="384"/>
        <v>0</v>
      </c>
      <c r="K6150" s="9"/>
      <c r="P6150" s="2"/>
      <c r="Q6150" s="27"/>
      <c r="R6150" s="2"/>
      <c r="S6150" s="2"/>
      <c r="T6150" s="2"/>
      <c r="U6150" s="2"/>
      <c r="V6150" s="2"/>
      <c r="W6150" s="2"/>
    </row>
    <row r="6151" spans="2:23" ht="15" customHeight="1" x14ac:dyDescent="0.35">
      <c r="B6151" s="349"/>
      <c r="C6151" s="715" t="str">
        <f t="shared" si="383"/>
        <v/>
      </c>
      <c r="D6151" s="458">
        <f>IF(ISNUMBER(Summary!$D$17), DATE(Summary!$D$17, 1, 1) + INT((ROW(B6113)-1)/24), DATE(2024, 1, 1) + INT((ROW(B6113)-1)/24))</f>
        <v>45546</v>
      </c>
      <c r="E6151" s="459">
        <v>0.66666666666666674</v>
      </c>
      <c r="F6151" s="780"/>
      <c r="G6151" s="780"/>
      <c r="H6151" s="460">
        <f t="shared" si="381"/>
        <v>0</v>
      </c>
      <c r="I6151" s="460">
        <f t="shared" si="382"/>
        <v>0</v>
      </c>
      <c r="J6151" s="460">
        <f t="shared" si="384"/>
        <v>0</v>
      </c>
      <c r="K6151" s="9"/>
      <c r="P6151" s="2"/>
      <c r="Q6151" s="27"/>
      <c r="R6151" s="2"/>
      <c r="S6151" s="2"/>
      <c r="T6151" s="2"/>
      <c r="U6151" s="2"/>
      <c r="V6151" s="2"/>
      <c r="W6151" s="2"/>
    </row>
    <row r="6152" spans="2:23" ht="15" customHeight="1" x14ac:dyDescent="0.35">
      <c r="B6152" s="349"/>
      <c r="C6152" s="715" t="str">
        <f t="shared" si="383"/>
        <v/>
      </c>
      <c r="D6152" s="458">
        <f>IF(ISNUMBER(Summary!$D$17), DATE(Summary!$D$17, 1, 1) + INT((ROW(B6114)-1)/24), DATE(2024, 1, 1) + INT((ROW(B6114)-1)/24))</f>
        <v>45546</v>
      </c>
      <c r="E6152" s="459">
        <v>0.70833333333333337</v>
      </c>
      <c r="F6152" s="780"/>
      <c r="G6152" s="780"/>
      <c r="H6152" s="460">
        <f t="shared" si="381"/>
        <v>0</v>
      </c>
      <c r="I6152" s="460">
        <f t="shared" si="382"/>
        <v>0</v>
      </c>
      <c r="J6152" s="460">
        <f t="shared" si="384"/>
        <v>0</v>
      </c>
      <c r="K6152" s="9"/>
      <c r="P6152" s="2"/>
      <c r="Q6152" s="27"/>
      <c r="R6152" s="2"/>
      <c r="S6152" s="2"/>
      <c r="T6152" s="2"/>
      <c r="U6152" s="2"/>
      <c r="V6152" s="2"/>
      <c r="W6152" s="2"/>
    </row>
    <row r="6153" spans="2:23" ht="15" customHeight="1" x14ac:dyDescent="0.35">
      <c r="B6153" s="349"/>
      <c r="C6153" s="715" t="str">
        <f t="shared" si="383"/>
        <v/>
      </c>
      <c r="D6153" s="458">
        <f>IF(ISNUMBER(Summary!$D$17), DATE(Summary!$D$17, 1, 1) + INT((ROW(B6115)-1)/24), DATE(2024, 1, 1) + INT((ROW(B6115)-1)/24))</f>
        <v>45546</v>
      </c>
      <c r="E6153" s="459">
        <v>0.75000000000000011</v>
      </c>
      <c r="F6153" s="780"/>
      <c r="G6153" s="780"/>
      <c r="H6153" s="460">
        <f t="shared" si="381"/>
        <v>0</v>
      </c>
      <c r="I6153" s="460">
        <f t="shared" si="382"/>
        <v>0</v>
      </c>
      <c r="J6153" s="460">
        <f t="shared" si="384"/>
        <v>0</v>
      </c>
      <c r="K6153" s="9"/>
      <c r="P6153" s="2"/>
      <c r="Q6153" s="27"/>
      <c r="R6153" s="2"/>
      <c r="S6153" s="2"/>
      <c r="T6153" s="2"/>
      <c r="U6153" s="2"/>
      <c r="V6153" s="2"/>
      <c r="W6153" s="2"/>
    </row>
    <row r="6154" spans="2:23" ht="15" customHeight="1" x14ac:dyDescent="0.35">
      <c r="B6154" s="349"/>
      <c r="C6154" s="715" t="str">
        <f t="shared" si="383"/>
        <v/>
      </c>
      <c r="D6154" s="458">
        <f>IF(ISNUMBER(Summary!$D$17), DATE(Summary!$D$17, 1, 1) + INT((ROW(B6116)-1)/24), DATE(2024, 1, 1) + INT((ROW(B6116)-1)/24))</f>
        <v>45546</v>
      </c>
      <c r="E6154" s="459">
        <v>0.79166666666666674</v>
      </c>
      <c r="F6154" s="780"/>
      <c r="G6154" s="780"/>
      <c r="H6154" s="460">
        <f t="shared" si="381"/>
        <v>0</v>
      </c>
      <c r="I6154" s="460">
        <f t="shared" si="382"/>
        <v>0</v>
      </c>
      <c r="J6154" s="460">
        <f t="shared" si="384"/>
        <v>0</v>
      </c>
      <c r="K6154" s="9"/>
      <c r="P6154" s="2"/>
      <c r="Q6154" s="27"/>
      <c r="R6154" s="2"/>
      <c r="S6154" s="2"/>
      <c r="T6154" s="2"/>
      <c r="U6154" s="2"/>
      <c r="V6154" s="2"/>
      <c r="W6154" s="2"/>
    </row>
    <row r="6155" spans="2:23" ht="15" customHeight="1" x14ac:dyDescent="0.35">
      <c r="B6155" s="349"/>
      <c r="C6155" s="715" t="str">
        <f t="shared" si="383"/>
        <v/>
      </c>
      <c r="D6155" s="458">
        <f>IF(ISNUMBER(Summary!$D$17), DATE(Summary!$D$17, 1, 1) + INT((ROW(B6117)-1)/24), DATE(2024, 1, 1) + INT((ROW(B6117)-1)/24))</f>
        <v>45546</v>
      </c>
      <c r="E6155" s="459">
        <v>0.83333333333333337</v>
      </c>
      <c r="F6155" s="780"/>
      <c r="G6155" s="780"/>
      <c r="H6155" s="460">
        <f t="shared" si="381"/>
        <v>0</v>
      </c>
      <c r="I6155" s="460">
        <f t="shared" si="382"/>
        <v>0</v>
      </c>
      <c r="J6155" s="460">
        <f t="shared" si="384"/>
        <v>0</v>
      </c>
      <c r="K6155" s="9"/>
      <c r="P6155" s="2"/>
      <c r="Q6155" s="27"/>
      <c r="R6155" s="2"/>
      <c r="S6155" s="2"/>
      <c r="T6155" s="2"/>
      <c r="U6155" s="2"/>
      <c r="V6155" s="2"/>
      <c r="W6155" s="2"/>
    </row>
    <row r="6156" spans="2:23" ht="15" customHeight="1" x14ac:dyDescent="0.35">
      <c r="B6156" s="349"/>
      <c r="C6156" s="715" t="str">
        <f t="shared" si="383"/>
        <v/>
      </c>
      <c r="D6156" s="458">
        <f>IF(ISNUMBER(Summary!$D$17), DATE(Summary!$D$17, 1, 1) + INT((ROW(B6118)-1)/24), DATE(2024, 1, 1) + INT((ROW(B6118)-1)/24))</f>
        <v>45546</v>
      </c>
      <c r="E6156" s="459">
        <v>0.87500000000000011</v>
      </c>
      <c r="F6156" s="780"/>
      <c r="G6156" s="780"/>
      <c r="H6156" s="460">
        <f t="shared" si="381"/>
        <v>0</v>
      </c>
      <c r="I6156" s="460">
        <f t="shared" si="382"/>
        <v>0</v>
      </c>
      <c r="J6156" s="460">
        <f t="shared" si="384"/>
        <v>0</v>
      </c>
      <c r="K6156" s="9"/>
      <c r="P6156" s="2"/>
      <c r="Q6156" s="27"/>
      <c r="R6156" s="2"/>
      <c r="S6156" s="2"/>
      <c r="T6156" s="2"/>
      <c r="U6156" s="2"/>
      <c r="V6156" s="2"/>
      <c r="W6156" s="2"/>
    </row>
    <row r="6157" spans="2:23" ht="15" customHeight="1" x14ac:dyDescent="0.35">
      <c r="B6157" s="349"/>
      <c r="C6157" s="715" t="str">
        <f t="shared" si="383"/>
        <v/>
      </c>
      <c r="D6157" s="458">
        <f>IF(ISNUMBER(Summary!$D$17), DATE(Summary!$D$17, 1, 1) + INT((ROW(B6119)-1)/24), DATE(2024, 1, 1) + INT((ROW(B6119)-1)/24))</f>
        <v>45546</v>
      </c>
      <c r="E6157" s="459">
        <v>0.91666666666666674</v>
      </c>
      <c r="F6157" s="780"/>
      <c r="G6157" s="780"/>
      <c r="H6157" s="460">
        <f t="shared" si="381"/>
        <v>0</v>
      </c>
      <c r="I6157" s="460">
        <f t="shared" si="382"/>
        <v>0</v>
      </c>
      <c r="J6157" s="460">
        <f t="shared" si="384"/>
        <v>0</v>
      </c>
      <c r="K6157" s="9"/>
      <c r="P6157" s="2"/>
      <c r="Q6157" s="27"/>
      <c r="R6157" s="2"/>
      <c r="S6157" s="2"/>
      <c r="T6157" s="2"/>
      <c r="U6157" s="2"/>
      <c r="V6157" s="2"/>
      <c r="W6157" s="2"/>
    </row>
    <row r="6158" spans="2:23" ht="15" customHeight="1" x14ac:dyDescent="0.35">
      <c r="B6158" s="349"/>
      <c r="C6158" s="715" t="str">
        <f t="shared" si="383"/>
        <v/>
      </c>
      <c r="D6158" s="458">
        <f>IF(ISNUMBER(Summary!$D$17), DATE(Summary!$D$17, 1, 1) + INT((ROW(B6120)-1)/24), DATE(2024, 1, 1) + INT((ROW(B6120)-1)/24))</f>
        <v>45546</v>
      </c>
      <c r="E6158" s="459">
        <v>0.95833333333333337</v>
      </c>
      <c r="F6158" s="780"/>
      <c r="G6158" s="780"/>
      <c r="H6158" s="460">
        <f t="shared" si="381"/>
        <v>0</v>
      </c>
      <c r="I6158" s="460">
        <f t="shared" si="382"/>
        <v>0</v>
      </c>
      <c r="J6158" s="460">
        <f t="shared" si="384"/>
        <v>0</v>
      </c>
      <c r="K6158" s="9"/>
      <c r="P6158" s="2"/>
      <c r="Q6158" s="27"/>
      <c r="R6158" s="2"/>
      <c r="S6158" s="2"/>
      <c r="T6158" s="2"/>
      <c r="U6158" s="2"/>
      <c r="V6158" s="2"/>
      <c r="W6158" s="2"/>
    </row>
    <row r="6159" spans="2:23" ht="15" customHeight="1" x14ac:dyDescent="0.35">
      <c r="B6159" s="457"/>
      <c r="C6159" s="715">
        <f t="shared" si="383"/>
        <v>45547</v>
      </c>
      <c r="D6159" s="458">
        <f>IF(ISNUMBER(Summary!$D$17), DATE(Summary!$D$17, 1, 1) + INT((ROW(B6121)-1)/24), DATE(2024, 1, 1) + INT((ROW(B6121)-1)/24))</f>
        <v>45547</v>
      </c>
      <c r="E6159" s="459">
        <v>3.1225022567582528E-17</v>
      </c>
      <c r="F6159" s="780"/>
      <c r="G6159" s="780"/>
      <c r="H6159" s="460">
        <f t="shared" si="381"/>
        <v>0</v>
      </c>
      <c r="I6159" s="460">
        <f t="shared" si="382"/>
        <v>0</v>
      </c>
      <c r="J6159" s="460">
        <f t="shared" si="384"/>
        <v>0</v>
      </c>
      <c r="K6159" s="9"/>
      <c r="P6159" s="2"/>
      <c r="Q6159" s="27"/>
      <c r="R6159" s="2"/>
      <c r="S6159" s="2"/>
      <c r="T6159" s="2"/>
      <c r="U6159" s="2"/>
      <c r="V6159" s="2"/>
      <c r="W6159" s="2"/>
    </row>
    <row r="6160" spans="2:23" ht="15" customHeight="1" x14ac:dyDescent="0.35">
      <c r="B6160" s="349"/>
      <c r="C6160" s="715" t="str">
        <f t="shared" si="383"/>
        <v/>
      </c>
      <c r="D6160" s="458">
        <f>IF(ISNUMBER(Summary!$D$17), DATE(Summary!$D$17, 1, 1) + INT((ROW(B6122)-1)/24), DATE(2024, 1, 1) + INT((ROW(B6122)-1)/24))</f>
        <v>45547</v>
      </c>
      <c r="E6160" s="459">
        <v>4.1666666666666699E-2</v>
      </c>
      <c r="F6160" s="780"/>
      <c r="G6160" s="780"/>
      <c r="H6160" s="460">
        <f t="shared" si="381"/>
        <v>0</v>
      </c>
      <c r="I6160" s="460">
        <f t="shared" si="382"/>
        <v>0</v>
      </c>
      <c r="J6160" s="460">
        <f t="shared" si="384"/>
        <v>0</v>
      </c>
      <c r="K6160" s="9"/>
      <c r="P6160" s="2"/>
      <c r="Q6160" s="27"/>
      <c r="R6160" s="2"/>
      <c r="S6160" s="2"/>
      <c r="T6160" s="2"/>
      <c r="U6160" s="2"/>
      <c r="V6160" s="2"/>
      <c r="W6160" s="2"/>
    </row>
    <row r="6161" spans="2:23" ht="15" customHeight="1" x14ac:dyDescent="0.35">
      <c r="B6161" s="349"/>
      <c r="C6161" s="715" t="str">
        <f t="shared" si="383"/>
        <v/>
      </c>
      <c r="D6161" s="458">
        <f>IF(ISNUMBER(Summary!$D$17), DATE(Summary!$D$17, 1, 1) + INT((ROW(B6123)-1)/24), DATE(2024, 1, 1) + INT((ROW(B6123)-1)/24))</f>
        <v>45547</v>
      </c>
      <c r="E6161" s="459">
        <v>8.333333333333337E-2</v>
      </c>
      <c r="F6161" s="780"/>
      <c r="G6161" s="780"/>
      <c r="H6161" s="460">
        <f t="shared" si="381"/>
        <v>0</v>
      </c>
      <c r="I6161" s="460">
        <f t="shared" si="382"/>
        <v>0</v>
      </c>
      <c r="J6161" s="460">
        <f t="shared" si="384"/>
        <v>0</v>
      </c>
      <c r="K6161" s="9"/>
      <c r="P6161" s="2"/>
      <c r="Q6161" s="27"/>
      <c r="R6161" s="2"/>
      <c r="S6161" s="2"/>
      <c r="T6161" s="2"/>
      <c r="U6161" s="2"/>
      <c r="V6161" s="2"/>
      <c r="W6161" s="2"/>
    </row>
    <row r="6162" spans="2:23" ht="15" customHeight="1" x14ac:dyDescent="0.35">
      <c r="B6162" s="349"/>
      <c r="C6162" s="715" t="str">
        <f t="shared" si="383"/>
        <v/>
      </c>
      <c r="D6162" s="458">
        <f>IF(ISNUMBER(Summary!$D$17), DATE(Summary!$D$17, 1, 1) + INT((ROW(B6124)-1)/24), DATE(2024, 1, 1) + INT((ROW(B6124)-1)/24))</f>
        <v>45547</v>
      </c>
      <c r="E6162" s="459">
        <v>0.12500000000000006</v>
      </c>
      <c r="F6162" s="780"/>
      <c r="G6162" s="780"/>
      <c r="H6162" s="460">
        <f t="shared" si="381"/>
        <v>0</v>
      </c>
      <c r="I6162" s="460">
        <f t="shared" si="382"/>
        <v>0</v>
      </c>
      <c r="J6162" s="460">
        <f t="shared" si="384"/>
        <v>0</v>
      </c>
      <c r="K6162" s="9"/>
      <c r="P6162" s="2"/>
      <c r="Q6162" s="27"/>
      <c r="R6162" s="2"/>
      <c r="S6162" s="2"/>
      <c r="T6162" s="2"/>
      <c r="U6162" s="2"/>
      <c r="V6162" s="2"/>
      <c r="W6162" s="2"/>
    </row>
    <row r="6163" spans="2:23" ht="15" customHeight="1" x14ac:dyDescent="0.35">
      <c r="B6163" s="349"/>
      <c r="C6163" s="715" t="str">
        <f t="shared" si="383"/>
        <v/>
      </c>
      <c r="D6163" s="458">
        <f>IF(ISNUMBER(Summary!$D$17), DATE(Summary!$D$17, 1, 1) + INT((ROW(B6125)-1)/24), DATE(2024, 1, 1) + INT((ROW(B6125)-1)/24))</f>
        <v>45547</v>
      </c>
      <c r="E6163" s="459">
        <v>0.16666666666666669</v>
      </c>
      <c r="F6163" s="780"/>
      <c r="G6163" s="780"/>
      <c r="H6163" s="460">
        <f t="shared" si="381"/>
        <v>0</v>
      </c>
      <c r="I6163" s="460">
        <f t="shared" si="382"/>
        <v>0</v>
      </c>
      <c r="J6163" s="460">
        <f t="shared" si="384"/>
        <v>0</v>
      </c>
      <c r="K6163" s="9"/>
      <c r="P6163" s="2"/>
      <c r="Q6163" s="27"/>
      <c r="R6163" s="2"/>
      <c r="S6163" s="2"/>
      <c r="T6163" s="2"/>
      <c r="U6163" s="2"/>
      <c r="V6163" s="2"/>
      <c r="W6163" s="2"/>
    </row>
    <row r="6164" spans="2:23" ht="15" customHeight="1" x14ac:dyDescent="0.35">
      <c r="B6164" s="349"/>
      <c r="C6164" s="715" t="str">
        <f t="shared" si="383"/>
        <v/>
      </c>
      <c r="D6164" s="458">
        <f>IF(ISNUMBER(Summary!$D$17), DATE(Summary!$D$17, 1, 1) + INT((ROW(B6126)-1)/24), DATE(2024, 1, 1) + INT((ROW(B6126)-1)/24))</f>
        <v>45547</v>
      </c>
      <c r="E6164" s="459">
        <v>0.20833333333333337</v>
      </c>
      <c r="F6164" s="780"/>
      <c r="G6164" s="780"/>
      <c r="H6164" s="460">
        <f t="shared" si="381"/>
        <v>0</v>
      </c>
      <c r="I6164" s="460">
        <f t="shared" si="382"/>
        <v>0</v>
      </c>
      <c r="J6164" s="460">
        <f t="shared" si="384"/>
        <v>0</v>
      </c>
      <c r="K6164" s="9"/>
      <c r="P6164" s="2"/>
      <c r="Q6164" s="27"/>
      <c r="R6164" s="2"/>
      <c r="S6164" s="2"/>
      <c r="T6164" s="2"/>
      <c r="U6164" s="2"/>
      <c r="V6164" s="2"/>
      <c r="W6164" s="2"/>
    </row>
    <row r="6165" spans="2:23" ht="15" customHeight="1" x14ac:dyDescent="0.35">
      <c r="B6165" s="349"/>
      <c r="C6165" s="715" t="str">
        <f t="shared" si="383"/>
        <v/>
      </c>
      <c r="D6165" s="458">
        <f>IF(ISNUMBER(Summary!$D$17), DATE(Summary!$D$17, 1, 1) + INT((ROW(B6127)-1)/24), DATE(2024, 1, 1) + INT((ROW(B6127)-1)/24))</f>
        <v>45547</v>
      </c>
      <c r="E6165" s="459">
        <v>0.25</v>
      </c>
      <c r="F6165" s="780"/>
      <c r="G6165" s="780"/>
      <c r="H6165" s="460">
        <f t="shared" si="381"/>
        <v>0</v>
      </c>
      <c r="I6165" s="460">
        <f t="shared" si="382"/>
        <v>0</v>
      </c>
      <c r="J6165" s="460">
        <f t="shared" si="384"/>
        <v>0</v>
      </c>
      <c r="K6165" s="9"/>
      <c r="P6165" s="2"/>
      <c r="Q6165" s="27"/>
      <c r="R6165" s="2"/>
      <c r="S6165" s="2"/>
      <c r="T6165" s="2"/>
      <c r="U6165" s="2"/>
      <c r="V6165" s="2"/>
      <c r="W6165" s="2"/>
    </row>
    <row r="6166" spans="2:23" ht="15" customHeight="1" x14ac:dyDescent="0.35">
      <c r="B6166" s="349"/>
      <c r="C6166" s="715" t="str">
        <f t="shared" si="383"/>
        <v/>
      </c>
      <c r="D6166" s="458">
        <f>IF(ISNUMBER(Summary!$D$17), DATE(Summary!$D$17, 1, 1) + INT((ROW(B6128)-1)/24), DATE(2024, 1, 1) + INT((ROW(B6128)-1)/24))</f>
        <v>45547</v>
      </c>
      <c r="E6166" s="459">
        <v>0.29166666666666669</v>
      </c>
      <c r="F6166" s="780"/>
      <c r="G6166" s="780"/>
      <c r="H6166" s="460">
        <f t="shared" si="381"/>
        <v>0</v>
      </c>
      <c r="I6166" s="460">
        <f t="shared" si="382"/>
        <v>0</v>
      </c>
      <c r="J6166" s="460">
        <f t="shared" si="384"/>
        <v>0</v>
      </c>
      <c r="K6166" s="9"/>
      <c r="P6166" s="2"/>
      <c r="Q6166" s="27"/>
      <c r="R6166" s="2"/>
      <c r="S6166" s="2"/>
      <c r="T6166" s="2"/>
      <c r="U6166" s="2"/>
      <c r="V6166" s="2"/>
      <c r="W6166" s="2"/>
    </row>
    <row r="6167" spans="2:23" ht="15" customHeight="1" x14ac:dyDescent="0.35">
      <c r="B6167" s="349"/>
      <c r="C6167" s="715" t="str">
        <f t="shared" si="383"/>
        <v/>
      </c>
      <c r="D6167" s="458">
        <f>IF(ISNUMBER(Summary!$D$17), DATE(Summary!$D$17, 1, 1) + INT((ROW(B6129)-1)/24), DATE(2024, 1, 1) + INT((ROW(B6129)-1)/24))</f>
        <v>45547</v>
      </c>
      <c r="E6167" s="459">
        <v>0.33333333333333337</v>
      </c>
      <c r="F6167" s="780"/>
      <c r="G6167" s="780"/>
      <c r="H6167" s="460">
        <f t="shared" si="381"/>
        <v>0</v>
      </c>
      <c r="I6167" s="460">
        <f t="shared" si="382"/>
        <v>0</v>
      </c>
      <c r="J6167" s="460">
        <f t="shared" si="384"/>
        <v>0</v>
      </c>
      <c r="K6167" s="9"/>
      <c r="P6167" s="2"/>
      <c r="Q6167" s="27"/>
      <c r="R6167" s="2"/>
      <c r="S6167" s="2"/>
      <c r="T6167" s="2"/>
      <c r="U6167" s="2"/>
      <c r="V6167" s="2"/>
      <c r="W6167" s="2"/>
    </row>
    <row r="6168" spans="2:23" ht="15" customHeight="1" x14ac:dyDescent="0.35">
      <c r="B6168" s="349"/>
      <c r="C6168" s="715" t="str">
        <f t="shared" si="383"/>
        <v/>
      </c>
      <c r="D6168" s="458">
        <f>IF(ISNUMBER(Summary!$D$17), DATE(Summary!$D$17, 1, 1) + INT((ROW(B6130)-1)/24), DATE(2024, 1, 1) + INT((ROW(B6130)-1)/24))</f>
        <v>45547</v>
      </c>
      <c r="E6168" s="459">
        <v>0.375</v>
      </c>
      <c r="F6168" s="780"/>
      <c r="G6168" s="780"/>
      <c r="H6168" s="460">
        <f t="shared" si="381"/>
        <v>0</v>
      </c>
      <c r="I6168" s="460">
        <f t="shared" si="382"/>
        <v>0</v>
      </c>
      <c r="J6168" s="460">
        <f t="shared" si="384"/>
        <v>0</v>
      </c>
      <c r="K6168" s="9"/>
      <c r="P6168" s="2"/>
      <c r="Q6168" s="27"/>
      <c r="R6168" s="2"/>
      <c r="S6168" s="2"/>
      <c r="T6168" s="2"/>
      <c r="U6168" s="2"/>
      <c r="V6168" s="2"/>
      <c r="W6168" s="2"/>
    </row>
    <row r="6169" spans="2:23" ht="15" customHeight="1" x14ac:dyDescent="0.35">
      <c r="B6169" s="349"/>
      <c r="C6169" s="715" t="str">
        <f t="shared" si="383"/>
        <v/>
      </c>
      <c r="D6169" s="458">
        <f>IF(ISNUMBER(Summary!$D$17), DATE(Summary!$D$17, 1, 1) + INT((ROW(B6131)-1)/24), DATE(2024, 1, 1) + INT((ROW(B6131)-1)/24))</f>
        <v>45547</v>
      </c>
      <c r="E6169" s="459">
        <v>0.41666666666666669</v>
      </c>
      <c r="F6169" s="780"/>
      <c r="G6169" s="780"/>
      <c r="H6169" s="460">
        <f t="shared" si="381"/>
        <v>0</v>
      </c>
      <c r="I6169" s="460">
        <f t="shared" si="382"/>
        <v>0</v>
      </c>
      <c r="J6169" s="460">
        <f t="shared" si="384"/>
        <v>0</v>
      </c>
      <c r="K6169" s="9"/>
      <c r="P6169" s="2"/>
      <c r="Q6169" s="27"/>
      <c r="R6169" s="2"/>
      <c r="S6169" s="2"/>
      <c r="T6169" s="2"/>
      <c r="U6169" s="2"/>
      <c r="V6169" s="2"/>
      <c r="W6169" s="2"/>
    </row>
    <row r="6170" spans="2:23" ht="15" customHeight="1" x14ac:dyDescent="0.35">
      <c r="B6170" s="349"/>
      <c r="C6170" s="715" t="str">
        <f t="shared" si="383"/>
        <v/>
      </c>
      <c r="D6170" s="458">
        <f>IF(ISNUMBER(Summary!$D$17), DATE(Summary!$D$17, 1, 1) + INT((ROW(B6132)-1)/24), DATE(2024, 1, 1) + INT((ROW(B6132)-1)/24))</f>
        <v>45547</v>
      </c>
      <c r="E6170" s="459">
        <v>0.45833333333333337</v>
      </c>
      <c r="F6170" s="780"/>
      <c r="G6170" s="780"/>
      <c r="H6170" s="460">
        <f t="shared" si="381"/>
        <v>0</v>
      </c>
      <c r="I6170" s="460">
        <f t="shared" si="382"/>
        <v>0</v>
      </c>
      <c r="J6170" s="460">
        <f t="shared" si="384"/>
        <v>0</v>
      </c>
      <c r="K6170" s="9"/>
      <c r="P6170" s="2"/>
      <c r="Q6170" s="27"/>
      <c r="R6170" s="2"/>
      <c r="S6170" s="2"/>
      <c r="T6170" s="2"/>
      <c r="U6170" s="2"/>
      <c r="V6170" s="2"/>
      <c r="W6170" s="2"/>
    </row>
    <row r="6171" spans="2:23" ht="15" customHeight="1" x14ac:dyDescent="0.35">
      <c r="B6171" s="349"/>
      <c r="C6171" s="715" t="str">
        <f t="shared" si="383"/>
        <v/>
      </c>
      <c r="D6171" s="458">
        <f>IF(ISNUMBER(Summary!$D$17), DATE(Summary!$D$17, 1, 1) + INT((ROW(B6133)-1)/24), DATE(2024, 1, 1) + INT((ROW(B6133)-1)/24))</f>
        <v>45547</v>
      </c>
      <c r="E6171" s="459">
        <v>0.50000000000000011</v>
      </c>
      <c r="F6171" s="780"/>
      <c r="G6171" s="780"/>
      <c r="H6171" s="460">
        <f t="shared" si="381"/>
        <v>0</v>
      </c>
      <c r="I6171" s="460">
        <f t="shared" si="382"/>
        <v>0</v>
      </c>
      <c r="J6171" s="460">
        <f t="shared" si="384"/>
        <v>0</v>
      </c>
      <c r="K6171" s="9"/>
      <c r="P6171" s="2"/>
      <c r="Q6171" s="27"/>
      <c r="R6171" s="2"/>
      <c r="S6171" s="2"/>
      <c r="T6171" s="2"/>
      <c r="U6171" s="2"/>
      <c r="V6171" s="2"/>
      <c r="W6171" s="2"/>
    </row>
    <row r="6172" spans="2:23" ht="15" customHeight="1" x14ac:dyDescent="0.35">
      <c r="B6172" s="349"/>
      <c r="C6172" s="715" t="str">
        <f t="shared" si="383"/>
        <v/>
      </c>
      <c r="D6172" s="458">
        <f>IF(ISNUMBER(Summary!$D$17), DATE(Summary!$D$17, 1, 1) + INT((ROW(B6134)-1)/24), DATE(2024, 1, 1) + INT((ROW(B6134)-1)/24))</f>
        <v>45547</v>
      </c>
      <c r="E6172" s="459">
        <v>0.54166666666666674</v>
      </c>
      <c r="F6172" s="780"/>
      <c r="G6172" s="780"/>
      <c r="H6172" s="460">
        <f t="shared" si="381"/>
        <v>0</v>
      </c>
      <c r="I6172" s="460">
        <f t="shared" si="382"/>
        <v>0</v>
      </c>
      <c r="J6172" s="460">
        <f t="shared" si="384"/>
        <v>0</v>
      </c>
      <c r="K6172" s="9"/>
      <c r="P6172" s="2"/>
      <c r="Q6172" s="27"/>
      <c r="R6172" s="2"/>
      <c r="S6172" s="2"/>
      <c r="T6172" s="2"/>
      <c r="U6172" s="2"/>
      <c r="V6172" s="2"/>
      <c r="W6172" s="2"/>
    </row>
    <row r="6173" spans="2:23" ht="15" customHeight="1" x14ac:dyDescent="0.35">
      <c r="B6173" s="349"/>
      <c r="C6173" s="715" t="str">
        <f t="shared" si="383"/>
        <v/>
      </c>
      <c r="D6173" s="458">
        <f>IF(ISNUMBER(Summary!$D$17), DATE(Summary!$D$17, 1, 1) + INT((ROW(B6135)-1)/24), DATE(2024, 1, 1) + INT((ROW(B6135)-1)/24))</f>
        <v>45547</v>
      </c>
      <c r="E6173" s="459">
        <v>0.58333333333333337</v>
      </c>
      <c r="F6173" s="780"/>
      <c r="G6173" s="780"/>
      <c r="H6173" s="460">
        <f t="shared" si="381"/>
        <v>0</v>
      </c>
      <c r="I6173" s="460">
        <f t="shared" si="382"/>
        <v>0</v>
      </c>
      <c r="J6173" s="460">
        <f t="shared" si="384"/>
        <v>0</v>
      </c>
      <c r="K6173" s="9"/>
      <c r="P6173" s="2"/>
      <c r="Q6173" s="27"/>
      <c r="R6173" s="2"/>
      <c r="S6173" s="2"/>
      <c r="T6173" s="2"/>
      <c r="U6173" s="2"/>
      <c r="V6173" s="2"/>
      <c r="W6173" s="2"/>
    </row>
    <row r="6174" spans="2:23" ht="15" customHeight="1" x14ac:dyDescent="0.35">
      <c r="B6174" s="349"/>
      <c r="C6174" s="715" t="str">
        <f t="shared" si="383"/>
        <v/>
      </c>
      <c r="D6174" s="458">
        <f>IF(ISNUMBER(Summary!$D$17), DATE(Summary!$D$17, 1, 1) + INT((ROW(B6136)-1)/24), DATE(2024, 1, 1) + INT((ROW(B6136)-1)/24))</f>
        <v>45547</v>
      </c>
      <c r="E6174" s="459">
        <v>0.62500000000000011</v>
      </c>
      <c r="F6174" s="780"/>
      <c r="G6174" s="780"/>
      <c r="H6174" s="460">
        <f t="shared" si="381"/>
        <v>0</v>
      </c>
      <c r="I6174" s="460">
        <f t="shared" si="382"/>
        <v>0</v>
      </c>
      <c r="J6174" s="460">
        <f t="shared" si="384"/>
        <v>0</v>
      </c>
      <c r="K6174" s="9"/>
      <c r="P6174" s="2"/>
      <c r="Q6174" s="27"/>
      <c r="R6174" s="2"/>
      <c r="S6174" s="2"/>
      <c r="T6174" s="2"/>
      <c r="U6174" s="2"/>
      <c r="V6174" s="2"/>
      <c r="W6174" s="2"/>
    </row>
    <row r="6175" spans="2:23" ht="15" customHeight="1" x14ac:dyDescent="0.35">
      <c r="B6175" s="349"/>
      <c r="C6175" s="715" t="str">
        <f t="shared" si="383"/>
        <v/>
      </c>
      <c r="D6175" s="458">
        <f>IF(ISNUMBER(Summary!$D$17), DATE(Summary!$D$17, 1, 1) + INT((ROW(B6137)-1)/24), DATE(2024, 1, 1) + INT((ROW(B6137)-1)/24))</f>
        <v>45547</v>
      </c>
      <c r="E6175" s="459">
        <v>0.66666666666666674</v>
      </c>
      <c r="F6175" s="780"/>
      <c r="G6175" s="780"/>
      <c r="H6175" s="460">
        <f t="shared" si="381"/>
        <v>0</v>
      </c>
      <c r="I6175" s="460">
        <f t="shared" si="382"/>
        <v>0</v>
      </c>
      <c r="J6175" s="460">
        <f t="shared" si="384"/>
        <v>0</v>
      </c>
      <c r="K6175" s="9"/>
      <c r="P6175" s="2"/>
      <c r="Q6175" s="27"/>
      <c r="R6175" s="2"/>
      <c r="S6175" s="2"/>
      <c r="T6175" s="2"/>
      <c r="U6175" s="2"/>
      <c r="V6175" s="2"/>
      <c r="W6175" s="2"/>
    </row>
    <row r="6176" spans="2:23" ht="15" customHeight="1" x14ac:dyDescent="0.35">
      <c r="B6176" s="349"/>
      <c r="C6176" s="715" t="str">
        <f t="shared" si="383"/>
        <v/>
      </c>
      <c r="D6176" s="458">
        <f>IF(ISNUMBER(Summary!$D$17), DATE(Summary!$D$17, 1, 1) + INT((ROW(B6138)-1)/24), DATE(2024, 1, 1) + INT((ROW(B6138)-1)/24))</f>
        <v>45547</v>
      </c>
      <c r="E6176" s="459">
        <v>0.70833333333333337</v>
      </c>
      <c r="F6176" s="780"/>
      <c r="G6176" s="780"/>
      <c r="H6176" s="460">
        <f t="shared" si="381"/>
        <v>0</v>
      </c>
      <c r="I6176" s="460">
        <f t="shared" si="382"/>
        <v>0</v>
      </c>
      <c r="J6176" s="460">
        <f t="shared" si="384"/>
        <v>0</v>
      </c>
      <c r="K6176" s="9"/>
      <c r="P6176" s="2"/>
      <c r="Q6176" s="27"/>
      <c r="R6176" s="2"/>
      <c r="S6176" s="2"/>
      <c r="T6176" s="2"/>
      <c r="U6176" s="2"/>
      <c r="V6176" s="2"/>
      <c r="W6176" s="2"/>
    </row>
    <row r="6177" spans="2:23" ht="15" customHeight="1" x14ac:dyDescent="0.35">
      <c r="B6177" s="349"/>
      <c r="C6177" s="715" t="str">
        <f t="shared" si="383"/>
        <v/>
      </c>
      <c r="D6177" s="458">
        <f>IF(ISNUMBER(Summary!$D$17), DATE(Summary!$D$17, 1, 1) + INT((ROW(B6139)-1)/24), DATE(2024, 1, 1) + INT((ROW(B6139)-1)/24))</f>
        <v>45547</v>
      </c>
      <c r="E6177" s="459">
        <v>0.75000000000000011</v>
      </c>
      <c r="F6177" s="780"/>
      <c r="G6177" s="780"/>
      <c r="H6177" s="460">
        <f t="shared" si="381"/>
        <v>0</v>
      </c>
      <c r="I6177" s="460">
        <f t="shared" si="382"/>
        <v>0</v>
      </c>
      <c r="J6177" s="460">
        <f t="shared" si="384"/>
        <v>0</v>
      </c>
      <c r="K6177" s="9"/>
      <c r="P6177" s="2"/>
      <c r="Q6177" s="27"/>
      <c r="R6177" s="2"/>
      <c r="S6177" s="2"/>
      <c r="T6177" s="2"/>
      <c r="U6177" s="2"/>
      <c r="V6177" s="2"/>
      <c r="W6177" s="2"/>
    </row>
    <row r="6178" spans="2:23" ht="15" customHeight="1" x14ac:dyDescent="0.35">
      <c r="B6178" s="349"/>
      <c r="C6178" s="715" t="str">
        <f t="shared" si="383"/>
        <v/>
      </c>
      <c r="D6178" s="458">
        <f>IF(ISNUMBER(Summary!$D$17), DATE(Summary!$D$17, 1, 1) + INT((ROW(B6140)-1)/24), DATE(2024, 1, 1) + INT((ROW(B6140)-1)/24))</f>
        <v>45547</v>
      </c>
      <c r="E6178" s="459">
        <v>0.79166666666666674</v>
      </c>
      <c r="F6178" s="780"/>
      <c r="G6178" s="780"/>
      <c r="H6178" s="460">
        <f t="shared" si="381"/>
        <v>0</v>
      </c>
      <c r="I6178" s="460">
        <f t="shared" si="382"/>
        <v>0</v>
      </c>
      <c r="J6178" s="460">
        <f t="shared" si="384"/>
        <v>0</v>
      </c>
      <c r="K6178" s="9"/>
      <c r="P6178" s="2"/>
      <c r="Q6178" s="27"/>
      <c r="R6178" s="2"/>
      <c r="S6178" s="2"/>
      <c r="T6178" s="2"/>
      <c r="U6178" s="2"/>
      <c r="V6178" s="2"/>
      <c r="W6178" s="2"/>
    </row>
    <row r="6179" spans="2:23" ht="15" customHeight="1" x14ac:dyDescent="0.35">
      <c r="B6179" s="349"/>
      <c r="C6179" s="715" t="str">
        <f t="shared" si="383"/>
        <v/>
      </c>
      <c r="D6179" s="458">
        <f>IF(ISNUMBER(Summary!$D$17), DATE(Summary!$D$17, 1, 1) + INT((ROW(B6141)-1)/24), DATE(2024, 1, 1) + INT((ROW(B6141)-1)/24))</f>
        <v>45547</v>
      </c>
      <c r="E6179" s="459">
        <v>0.83333333333333337</v>
      </c>
      <c r="F6179" s="780"/>
      <c r="G6179" s="780"/>
      <c r="H6179" s="460">
        <f t="shared" si="381"/>
        <v>0</v>
      </c>
      <c r="I6179" s="460">
        <f t="shared" si="382"/>
        <v>0</v>
      </c>
      <c r="J6179" s="460">
        <f t="shared" si="384"/>
        <v>0</v>
      </c>
      <c r="K6179" s="9"/>
      <c r="P6179" s="2"/>
      <c r="Q6179" s="27"/>
      <c r="R6179" s="2"/>
      <c r="S6179" s="2"/>
      <c r="T6179" s="2"/>
      <c r="U6179" s="2"/>
      <c r="V6179" s="2"/>
      <c r="W6179" s="2"/>
    </row>
    <row r="6180" spans="2:23" ht="15" customHeight="1" x14ac:dyDescent="0.35">
      <c r="B6180" s="349"/>
      <c r="C6180" s="715" t="str">
        <f t="shared" si="383"/>
        <v/>
      </c>
      <c r="D6180" s="458">
        <f>IF(ISNUMBER(Summary!$D$17), DATE(Summary!$D$17, 1, 1) + INT((ROW(B6142)-1)/24), DATE(2024, 1, 1) + INT((ROW(B6142)-1)/24))</f>
        <v>45547</v>
      </c>
      <c r="E6180" s="459">
        <v>0.87500000000000011</v>
      </c>
      <c r="F6180" s="780"/>
      <c r="G6180" s="780"/>
      <c r="H6180" s="460">
        <f t="shared" si="381"/>
        <v>0</v>
      </c>
      <c r="I6180" s="460">
        <f t="shared" si="382"/>
        <v>0</v>
      </c>
      <c r="J6180" s="460">
        <f t="shared" si="384"/>
        <v>0</v>
      </c>
      <c r="K6180" s="9"/>
      <c r="P6180" s="2"/>
      <c r="Q6180" s="27"/>
      <c r="R6180" s="2"/>
      <c r="S6180" s="2"/>
      <c r="T6180" s="2"/>
      <c r="U6180" s="2"/>
      <c r="V6180" s="2"/>
      <c r="W6180" s="2"/>
    </row>
    <row r="6181" spans="2:23" ht="15" customHeight="1" x14ac:dyDescent="0.35">
      <c r="B6181" s="349"/>
      <c r="C6181" s="715" t="str">
        <f t="shared" si="383"/>
        <v/>
      </c>
      <c r="D6181" s="458">
        <f>IF(ISNUMBER(Summary!$D$17), DATE(Summary!$D$17, 1, 1) + INT((ROW(B6143)-1)/24), DATE(2024, 1, 1) + INT((ROW(B6143)-1)/24))</f>
        <v>45547</v>
      </c>
      <c r="E6181" s="459">
        <v>0.91666666666666674</v>
      </c>
      <c r="F6181" s="780"/>
      <c r="G6181" s="780"/>
      <c r="H6181" s="460">
        <f t="shared" si="381"/>
        <v>0</v>
      </c>
      <c r="I6181" s="460">
        <f t="shared" si="382"/>
        <v>0</v>
      </c>
      <c r="J6181" s="460">
        <f t="shared" si="384"/>
        <v>0</v>
      </c>
      <c r="K6181" s="9"/>
      <c r="P6181" s="2"/>
      <c r="Q6181" s="27"/>
      <c r="R6181" s="2"/>
      <c r="S6181" s="2"/>
      <c r="T6181" s="2"/>
      <c r="U6181" s="2"/>
      <c r="V6181" s="2"/>
      <c r="W6181" s="2"/>
    </row>
    <row r="6182" spans="2:23" ht="15" customHeight="1" x14ac:dyDescent="0.35">
      <c r="B6182" s="349"/>
      <c r="C6182" s="715" t="str">
        <f t="shared" si="383"/>
        <v/>
      </c>
      <c r="D6182" s="458">
        <f>IF(ISNUMBER(Summary!$D$17), DATE(Summary!$D$17, 1, 1) + INT((ROW(B6144)-1)/24), DATE(2024, 1, 1) + INT((ROW(B6144)-1)/24))</f>
        <v>45547</v>
      </c>
      <c r="E6182" s="459">
        <v>0.95833333333333337</v>
      </c>
      <c r="F6182" s="780"/>
      <c r="G6182" s="780"/>
      <c r="H6182" s="460">
        <f t="shared" si="381"/>
        <v>0</v>
      </c>
      <c r="I6182" s="460">
        <f t="shared" si="382"/>
        <v>0</v>
      </c>
      <c r="J6182" s="460">
        <f t="shared" si="384"/>
        <v>0</v>
      </c>
      <c r="K6182" s="9"/>
      <c r="P6182" s="2"/>
      <c r="Q6182" s="27"/>
      <c r="R6182" s="2"/>
      <c r="S6182" s="2"/>
      <c r="T6182" s="2"/>
      <c r="U6182" s="2"/>
      <c r="V6182" s="2"/>
      <c r="W6182" s="2"/>
    </row>
    <row r="6183" spans="2:23" ht="15" customHeight="1" x14ac:dyDescent="0.35">
      <c r="B6183" s="457"/>
      <c r="C6183" s="715">
        <f t="shared" si="383"/>
        <v>45548</v>
      </c>
      <c r="D6183" s="458">
        <f>IF(ISNUMBER(Summary!$D$17), DATE(Summary!$D$17, 1, 1) + INT((ROW(B6145)-1)/24), DATE(2024, 1, 1) + INT((ROW(B6145)-1)/24))</f>
        <v>45548</v>
      </c>
      <c r="E6183" s="459">
        <v>3.1225022567582528E-17</v>
      </c>
      <c r="F6183" s="780"/>
      <c r="G6183" s="780"/>
      <c r="H6183" s="460">
        <f t="shared" ref="H6183:H6246" si="385">IF(G6183&gt;F6183,F6183,G6183)</f>
        <v>0</v>
      </c>
      <c r="I6183" s="460">
        <f t="shared" ref="I6183:I6246" si="386">F6183-H6183</f>
        <v>0</v>
      </c>
      <c r="J6183" s="460">
        <f t="shared" si="384"/>
        <v>0</v>
      </c>
      <c r="K6183" s="9"/>
      <c r="P6183" s="2"/>
      <c r="Q6183" s="27"/>
      <c r="R6183" s="2"/>
      <c r="S6183" s="2"/>
      <c r="T6183" s="2"/>
      <c r="U6183" s="2"/>
      <c r="V6183" s="2"/>
      <c r="W6183" s="2"/>
    </row>
    <row r="6184" spans="2:23" ht="15" customHeight="1" x14ac:dyDescent="0.35">
      <c r="B6184" s="349"/>
      <c r="C6184" s="715" t="str">
        <f t="shared" ref="C6184:C6247" si="387">IF(MOD(ROW()-ROW($E$39), 24)=0, $D6184, "")</f>
        <v/>
      </c>
      <c r="D6184" s="458">
        <f>IF(ISNUMBER(Summary!$D$17), DATE(Summary!$D$17, 1, 1) + INT((ROW(B6146)-1)/24), DATE(2024, 1, 1) + INT((ROW(B6146)-1)/24))</f>
        <v>45548</v>
      </c>
      <c r="E6184" s="459">
        <v>4.1666666666666699E-2</v>
      </c>
      <c r="F6184" s="780"/>
      <c r="G6184" s="780"/>
      <c r="H6184" s="460">
        <f t="shared" si="385"/>
        <v>0</v>
      </c>
      <c r="I6184" s="460">
        <f t="shared" si="386"/>
        <v>0</v>
      </c>
      <c r="J6184" s="460">
        <f t="shared" si="384"/>
        <v>0</v>
      </c>
      <c r="K6184" s="9"/>
      <c r="P6184" s="2"/>
      <c r="Q6184" s="27"/>
      <c r="R6184" s="2"/>
      <c r="S6184" s="2"/>
      <c r="T6184" s="2"/>
      <c r="U6184" s="2"/>
      <c r="V6184" s="2"/>
      <c r="W6184" s="2"/>
    </row>
    <row r="6185" spans="2:23" ht="15" customHeight="1" x14ac:dyDescent="0.35">
      <c r="B6185" s="349"/>
      <c r="C6185" s="715" t="str">
        <f t="shared" si="387"/>
        <v/>
      </c>
      <c r="D6185" s="458">
        <f>IF(ISNUMBER(Summary!$D$17), DATE(Summary!$D$17, 1, 1) + INT((ROW(B6147)-1)/24), DATE(2024, 1, 1) + INT((ROW(B6147)-1)/24))</f>
        <v>45548</v>
      </c>
      <c r="E6185" s="459">
        <v>8.333333333333337E-2</v>
      </c>
      <c r="F6185" s="780"/>
      <c r="G6185" s="780"/>
      <c r="H6185" s="460">
        <f t="shared" si="385"/>
        <v>0</v>
      </c>
      <c r="I6185" s="460">
        <f t="shared" si="386"/>
        <v>0</v>
      </c>
      <c r="J6185" s="460">
        <f t="shared" si="384"/>
        <v>0</v>
      </c>
      <c r="K6185" s="9"/>
      <c r="P6185" s="2"/>
      <c r="Q6185" s="27"/>
      <c r="R6185" s="2"/>
      <c r="S6185" s="2"/>
      <c r="T6185" s="2"/>
      <c r="U6185" s="2"/>
      <c r="V6185" s="2"/>
      <c r="W6185" s="2"/>
    </row>
    <row r="6186" spans="2:23" ht="15" customHeight="1" x14ac:dyDescent="0.35">
      <c r="B6186" s="349"/>
      <c r="C6186" s="715" t="str">
        <f t="shared" si="387"/>
        <v/>
      </c>
      <c r="D6186" s="458">
        <f>IF(ISNUMBER(Summary!$D$17), DATE(Summary!$D$17, 1, 1) + INT((ROW(B6148)-1)/24), DATE(2024, 1, 1) + INT((ROW(B6148)-1)/24))</f>
        <v>45548</v>
      </c>
      <c r="E6186" s="459">
        <v>0.12500000000000006</v>
      </c>
      <c r="F6186" s="780"/>
      <c r="G6186" s="780"/>
      <c r="H6186" s="460">
        <f t="shared" si="385"/>
        <v>0</v>
      </c>
      <c r="I6186" s="460">
        <f t="shared" si="386"/>
        <v>0</v>
      </c>
      <c r="J6186" s="460">
        <f t="shared" si="384"/>
        <v>0</v>
      </c>
      <c r="K6186" s="9"/>
      <c r="P6186" s="2"/>
      <c r="Q6186" s="27"/>
      <c r="R6186" s="2"/>
      <c r="S6186" s="2"/>
      <c r="T6186" s="2"/>
      <c r="U6186" s="2"/>
      <c r="V6186" s="2"/>
      <c r="W6186" s="2"/>
    </row>
    <row r="6187" spans="2:23" ht="15" customHeight="1" x14ac:dyDescent="0.35">
      <c r="B6187" s="349"/>
      <c r="C6187" s="715" t="str">
        <f t="shared" si="387"/>
        <v/>
      </c>
      <c r="D6187" s="458">
        <f>IF(ISNUMBER(Summary!$D$17), DATE(Summary!$D$17, 1, 1) + INT((ROW(B6149)-1)/24), DATE(2024, 1, 1) + INT((ROW(B6149)-1)/24))</f>
        <v>45548</v>
      </c>
      <c r="E6187" s="459">
        <v>0.16666666666666669</v>
      </c>
      <c r="F6187" s="780"/>
      <c r="G6187" s="780"/>
      <c r="H6187" s="460">
        <f t="shared" si="385"/>
        <v>0</v>
      </c>
      <c r="I6187" s="460">
        <f t="shared" si="386"/>
        <v>0</v>
      </c>
      <c r="J6187" s="460">
        <f t="shared" si="384"/>
        <v>0</v>
      </c>
      <c r="K6187" s="9"/>
      <c r="P6187" s="2"/>
      <c r="Q6187" s="27"/>
      <c r="R6187" s="2"/>
      <c r="S6187" s="2"/>
      <c r="T6187" s="2"/>
      <c r="U6187" s="2"/>
      <c r="V6187" s="2"/>
      <c r="W6187" s="2"/>
    </row>
    <row r="6188" spans="2:23" ht="15" customHeight="1" x14ac:dyDescent="0.35">
      <c r="B6188" s="349"/>
      <c r="C6188" s="715" t="str">
        <f t="shared" si="387"/>
        <v/>
      </c>
      <c r="D6188" s="458">
        <f>IF(ISNUMBER(Summary!$D$17), DATE(Summary!$D$17, 1, 1) + INT((ROW(B6150)-1)/24), DATE(2024, 1, 1) + INT((ROW(B6150)-1)/24))</f>
        <v>45548</v>
      </c>
      <c r="E6188" s="459">
        <v>0.20833333333333337</v>
      </c>
      <c r="F6188" s="780"/>
      <c r="G6188" s="780"/>
      <c r="H6188" s="460">
        <f t="shared" si="385"/>
        <v>0</v>
      </c>
      <c r="I6188" s="460">
        <f t="shared" si="386"/>
        <v>0</v>
      </c>
      <c r="J6188" s="460">
        <f t="shared" si="384"/>
        <v>0</v>
      </c>
      <c r="K6188" s="9"/>
      <c r="P6188" s="2"/>
      <c r="Q6188" s="27"/>
      <c r="R6188" s="2"/>
      <c r="S6188" s="2"/>
      <c r="T6188" s="2"/>
      <c r="U6188" s="2"/>
      <c r="V6188" s="2"/>
      <c r="W6188" s="2"/>
    </row>
    <row r="6189" spans="2:23" ht="15" customHeight="1" x14ac:dyDescent="0.35">
      <c r="B6189" s="349"/>
      <c r="C6189" s="715" t="str">
        <f t="shared" si="387"/>
        <v/>
      </c>
      <c r="D6189" s="458">
        <f>IF(ISNUMBER(Summary!$D$17), DATE(Summary!$D$17, 1, 1) + INT((ROW(B6151)-1)/24), DATE(2024, 1, 1) + INT((ROW(B6151)-1)/24))</f>
        <v>45548</v>
      </c>
      <c r="E6189" s="459">
        <v>0.25</v>
      </c>
      <c r="F6189" s="780"/>
      <c r="G6189" s="780"/>
      <c r="H6189" s="460">
        <f t="shared" si="385"/>
        <v>0</v>
      </c>
      <c r="I6189" s="460">
        <f t="shared" si="386"/>
        <v>0</v>
      </c>
      <c r="J6189" s="460">
        <f t="shared" si="384"/>
        <v>0</v>
      </c>
      <c r="K6189" s="9"/>
      <c r="P6189" s="2"/>
      <c r="Q6189" s="27"/>
      <c r="R6189" s="2"/>
      <c r="S6189" s="2"/>
      <c r="T6189" s="2"/>
      <c r="U6189" s="2"/>
      <c r="V6189" s="2"/>
      <c r="W6189" s="2"/>
    </row>
    <row r="6190" spans="2:23" ht="15" customHeight="1" x14ac:dyDescent="0.35">
      <c r="B6190" s="349"/>
      <c r="C6190" s="715" t="str">
        <f t="shared" si="387"/>
        <v/>
      </c>
      <c r="D6190" s="458">
        <f>IF(ISNUMBER(Summary!$D$17), DATE(Summary!$D$17, 1, 1) + INT((ROW(B6152)-1)/24), DATE(2024, 1, 1) + INT((ROW(B6152)-1)/24))</f>
        <v>45548</v>
      </c>
      <c r="E6190" s="459">
        <v>0.29166666666666669</v>
      </c>
      <c r="F6190" s="780"/>
      <c r="G6190" s="780"/>
      <c r="H6190" s="460">
        <f t="shared" si="385"/>
        <v>0</v>
      </c>
      <c r="I6190" s="460">
        <f t="shared" si="386"/>
        <v>0</v>
      </c>
      <c r="J6190" s="460">
        <f t="shared" si="384"/>
        <v>0</v>
      </c>
      <c r="K6190" s="9"/>
      <c r="P6190" s="2"/>
      <c r="Q6190" s="27"/>
      <c r="R6190" s="2"/>
      <c r="S6190" s="2"/>
      <c r="T6190" s="2"/>
      <c r="U6190" s="2"/>
      <c r="V6190" s="2"/>
      <c r="W6190" s="2"/>
    </row>
    <row r="6191" spans="2:23" ht="15" customHeight="1" x14ac:dyDescent="0.35">
      <c r="B6191" s="349"/>
      <c r="C6191" s="715" t="str">
        <f t="shared" si="387"/>
        <v/>
      </c>
      <c r="D6191" s="458">
        <f>IF(ISNUMBER(Summary!$D$17), DATE(Summary!$D$17, 1, 1) + INT((ROW(B6153)-1)/24), DATE(2024, 1, 1) + INT((ROW(B6153)-1)/24))</f>
        <v>45548</v>
      </c>
      <c r="E6191" s="459">
        <v>0.33333333333333337</v>
      </c>
      <c r="F6191" s="780"/>
      <c r="G6191" s="780"/>
      <c r="H6191" s="460">
        <f t="shared" si="385"/>
        <v>0</v>
      </c>
      <c r="I6191" s="460">
        <f t="shared" si="386"/>
        <v>0</v>
      </c>
      <c r="J6191" s="460">
        <f t="shared" si="384"/>
        <v>0</v>
      </c>
      <c r="K6191" s="9"/>
      <c r="P6191" s="2"/>
      <c r="Q6191" s="27"/>
      <c r="R6191" s="2"/>
      <c r="S6191" s="2"/>
      <c r="T6191" s="2"/>
      <c r="U6191" s="2"/>
      <c r="V6191" s="2"/>
      <c r="W6191" s="2"/>
    </row>
    <row r="6192" spans="2:23" ht="15" customHeight="1" x14ac:dyDescent="0.35">
      <c r="B6192" s="349"/>
      <c r="C6192" s="715" t="str">
        <f t="shared" si="387"/>
        <v/>
      </c>
      <c r="D6192" s="458">
        <f>IF(ISNUMBER(Summary!$D$17), DATE(Summary!$D$17, 1, 1) + INT((ROW(B6154)-1)/24), DATE(2024, 1, 1) + INT((ROW(B6154)-1)/24))</f>
        <v>45548</v>
      </c>
      <c r="E6192" s="459">
        <v>0.375</v>
      </c>
      <c r="F6192" s="780"/>
      <c r="G6192" s="780"/>
      <c r="H6192" s="460">
        <f t="shared" si="385"/>
        <v>0</v>
      </c>
      <c r="I6192" s="460">
        <f t="shared" si="386"/>
        <v>0</v>
      </c>
      <c r="J6192" s="460">
        <f t="shared" si="384"/>
        <v>0</v>
      </c>
      <c r="K6192" s="9"/>
      <c r="P6192" s="2"/>
      <c r="Q6192" s="27"/>
      <c r="R6192" s="2"/>
      <c r="S6192" s="2"/>
      <c r="T6192" s="2"/>
      <c r="U6192" s="2"/>
      <c r="V6192" s="2"/>
      <c r="W6192" s="2"/>
    </row>
    <row r="6193" spans="2:23" ht="15" customHeight="1" x14ac:dyDescent="0.35">
      <c r="B6193" s="349"/>
      <c r="C6193" s="715" t="str">
        <f t="shared" si="387"/>
        <v/>
      </c>
      <c r="D6193" s="458">
        <f>IF(ISNUMBER(Summary!$D$17), DATE(Summary!$D$17, 1, 1) + INT((ROW(B6155)-1)/24), DATE(2024, 1, 1) + INT((ROW(B6155)-1)/24))</f>
        <v>45548</v>
      </c>
      <c r="E6193" s="459">
        <v>0.41666666666666669</v>
      </c>
      <c r="F6193" s="780"/>
      <c r="G6193" s="780"/>
      <c r="H6193" s="460">
        <f t="shared" si="385"/>
        <v>0</v>
      </c>
      <c r="I6193" s="460">
        <f t="shared" si="386"/>
        <v>0</v>
      </c>
      <c r="J6193" s="460">
        <f t="shared" si="384"/>
        <v>0</v>
      </c>
      <c r="K6193" s="9"/>
      <c r="P6193" s="2"/>
      <c r="Q6193" s="27"/>
      <c r="R6193" s="2"/>
      <c r="S6193" s="2"/>
      <c r="T6193" s="2"/>
      <c r="U6193" s="2"/>
      <c r="V6193" s="2"/>
      <c r="W6193" s="2"/>
    </row>
    <row r="6194" spans="2:23" ht="15" customHeight="1" x14ac:dyDescent="0.35">
      <c r="B6194" s="349"/>
      <c r="C6194" s="715" t="str">
        <f t="shared" si="387"/>
        <v/>
      </c>
      <c r="D6194" s="458">
        <f>IF(ISNUMBER(Summary!$D$17), DATE(Summary!$D$17, 1, 1) + INT((ROW(B6156)-1)/24), DATE(2024, 1, 1) + INT((ROW(B6156)-1)/24))</f>
        <v>45548</v>
      </c>
      <c r="E6194" s="459">
        <v>0.45833333333333337</v>
      </c>
      <c r="F6194" s="780"/>
      <c r="G6194" s="780"/>
      <c r="H6194" s="460">
        <f t="shared" si="385"/>
        <v>0</v>
      </c>
      <c r="I6194" s="460">
        <f t="shared" si="386"/>
        <v>0</v>
      </c>
      <c r="J6194" s="460">
        <f t="shared" si="384"/>
        <v>0</v>
      </c>
      <c r="K6194" s="9"/>
      <c r="P6194" s="2"/>
      <c r="Q6194" s="27"/>
      <c r="R6194" s="2"/>
      <c r="S6194" s="2"/>
      <c r="T6194" s="2"/>
      <c r="U6194" s="2"/>
      <c r="V6194" s="2"/>
      <c r="W6194" s="2"/>
    </row>
    <row r="6195" spans="2:23" ht="15" customHeight="1" x14ac:dyDescent="0.35">
      <c r="B6195" s="349"/>
      <c r="C6195" s="715" t="str">
        <f t="shared" si="387"/>
        <v/>
      </c>
      <c r="D6195" s="458">
        <f>IF(ISNUMBER(Summary!$D$17), DATE(Summary!$D$17, 1, 1) + INT((ROW(B6157)-1)/24), DATE(2024, 1, 1) + INT((ROW(B6157)-1)/24))</f>
        <v>45548</v>
      </c>
      <c r="E6195" s="459">
        <v>0.50000000000000011</v>
      </c>
      <c r="F6195" s="780"/>
      <c r="G6195" s="780"/>
      <c r="H6195" s="460">
        <f t="shared" si="385"/>
        <v>0</v>
      </c>
      <c r="I6195" s="460">
        <f t="shared" si="386"/>
        <v>0</v>
      </c>
      <c r="J6195" s="460">
        <f t="shared" si="384"/>
        <v>0</v>
      </c>
      <c r="K6195" s="9"/>
      <c r="P6195" s="2"/>
      <c r="Q6195" s="27"/>
      <c r="R6195" s="2"/>
      <c r="S6195" s="2"/>
      <c r="T6195" s="2"/>
      <c r="U6195" s="2"/>
      <c r="V6195" s="2"/>
      <c r="W6195" s="2"/>
    </row>
    <row r="6196" spans="2:23" ht="15" customHeight="1" x14ac:dyDescent="0.35">
      <c r="B6196" s="349"/>
      <c r="C6196" s="715" t="str">
        <f t="shared" si="387"/>
        <v/>
      </c>
      <c r="D6196" s="458">
        <f>IF(ISNUMBER(Summary!$D$17), DATE(Summary!$D$17, 1, 1) + INT((ROW(B6158)-1)/24), DATE(2024, 1, 1) + INT((ROW(B6158)-1)/24))</f>
        <v>45548</v>
      </c>
      <c r="E6196" s="459">
        <v>0.54166666666666674</v>
      </c>
      <c r="F6196" s="780"/>
      <c r="G6196" s="780"/>
      <c r="H6196" s="460">
        <f t="shared" si="385"/>
        <v>0</v>
      </c>
      <c r="I6196" s="460">
        <f t="shared" si="386"/>
        <v>0</v>
      </c>
      <c r="J6196" s="460">
        <f t="shared" si="384"/>
        <v>0</v>
      </c>
      <c r="K6196" s="9"/>
      <c r="P6196" s="2"/>
      <c r="Q6196" s="27"/>
      <c r="R6196" s="2"/>
      <c r="S6196" s="2"/>
      <c r="T6196" s="2"/>
      <c r="U6196" s="2"/>
      <c r="V6196" s="2"/>
      <c r="W6196" s="2"/>
    </row>
    <row r="6197" spans="2:23" ht="15" customHeight="1" x14ac:dyDescent="0.35">
      <c r="B6197" s="349"/>
      <c r="C6197" s="715" t="str">
        <f t="shared" si="387"/>
        <v/>
      </c>
      <c r="D6197" s="458">
        <f>IF(ISNUMBER(Summary!$D$17), DATE(Summary!$D$17, 1, 1) + INT((ROW(B6159)-1)/24), DATE(2024, 1, 1) + INT((ROW(B6159)-1)/24))</f>
        <v>45548</v>
      </c>
      <c r="E6197" s="459">
        <v>0.58333333333333337</v>
      </c>
      <c r="F6197" s="780"/>
      <c r="G6197" s="780"/>
      <c r="H6197" s="460">
        <f t="shared" si="385"/>
        <v>0</v>
      </c>
      <c r="I6197" s="460">
        <f t="shared" si="386"/>
        <v>0</v>
      </c>
      <c r="J6197" s="460">
        <f t="shared" si="384"/>
        <v>0</v>
      </c>
      <c r="K6197" s="9"/>
      <c r="P6197" s="2"/>
      <c r="Q6197" s="27"/>
      <c r="R6197" s="2"/>
      <c r="S6197" s="2"/>
      <c r="T6197" s="2"/>
      <c r="U6197" s="2"/>
      <c r="V6197" s="2"/>
      <c r="W6197" s="2"/>
    </row>
    <row r="6198" spans="2:23" ht="15" customHeight="1" x14ac:dyDescent="0.35">
      <c r="B6198" s="349"/>
      <c r="C6198" s="715" t="str">
        <f t="shared" si="387"/>
        <v/>
      </c>
      <c r="D6198" s="458">
        <f>IF(ISNUMBER(Summary!$D$17), DATE(Summary!$D$17, 1, 1) + INT((ROW(B6160)-1)/24), DATE(2024, 1, 1) + INT((ROW(B6160)-1)/24))</f>
        <v>45548</v>
      </c>
      <c r="E6198" s="459">
        <v>0.62500000000000011</v>
      </c>
      <c r="F6198" s="780"/>
      <c r="G6198" s="780"/>
      <c r="H6198" s="460">
        <f t="shared" si="385"/>
        <v>0</v>
      </c>
      <c r="I6198" s="460">
        <f t="shared" si="386"/>
        <v>0</v>
      </c>
      <c r="J6198" s="460">
        <f t="shared" si="384"/>
        <v>0</v>
      </c>
      <c r="K6198" s="9"/>
      <c r="P6198" s="2"/>
      <c r="Q6198" s="27"/>
      <c r="R6198" s="2"/>
      <c r="S6198" s="2"/>
      <c r="T6198" s="2"/>
      <c r="U6198" s="2"/>
      <c r="V6198" s="2"/>
      <c r="W6198" s="2"/>
    </row>
    <row r="6199" spans="2:23" ht="15" customHeight="1" x14ac:dyDescent="0.35">
      <c r="B6199" s="349"/>
      <c r="C6199" s="715" t="str">
        <f t="shared" si="387"/>
        <v/>
      </c>
      <c r="D6199" s="458">
        <f>IF(ISNUMBER(Summary!$D$17), DATE(Summary!$D$17, 1, 1) + INT((ROW(B6161)-1)/24), DATE(2024, 1, 1) + INT((ROW(B6161)-1)/24))</f>
        <v>45548</v>
      </c>
      <c r="E6199" s="459">
        <v>0.66666666666666674</v>
      </c>
      <c r="F6199" s="780"/>
      <c r="G6199" s="780"/>
      <c r="H6199" s="460">
        <f t="shared" si="385"/>
        <v>0</v>
      </c>
      <c r="I6199" s="460">
        <f t="shared" si="386"/>
        <v>0</v>
      </c>
      <c r="J6199" s="460">
        <f t="shared" si="384"/>
        <v>0</v>
      </c>
      <c r="K6199" s="9"/>
      <c r="P6199" s="2"/>
      <c r="Q6199" s="27"/>
      <c r="R6199" s="2"/>
      <c r="S6199" s="2"/>
      <c r="T6199" s="2"/>
      <c r="U6199" s="2"/>
      <c r="V6199" s="2"/>
      <c r="W6199" s="2"/>
    </row>
    <row r="6200" spans="2:23" ht="15" customHeight="1" x14ac:dyDescent="0.35">
      <c r="B6200" s="349"/>
      <c r="C6200" s="715" t="str">
        <f t="shared" si="387"/>
        <v/>
      </c>
      <c r="D6200" s="458">
        <f>IF(ISNUMBER(Summary!$D$17), DATE(Summary!$D$17, 1, 1) + INT((ROW(B6162)-1)/24), DATE(2024, 1, 1) + INT((ROW(B6162)-1)/24))</f>
        <v>45548</v>
      </c>
      <c r="E6200" s="459">
        <v>0.70833333333333337</v>
      </c>
      <c r="F6200" s="780"/>
      <c r="G6200" s="780"/>
      <c r="H6200" s="460">
        <f t="shared" si="385"/>
        <v>0</v>
      </c>
      <c r="I6200" s="460">
        <f t="shared" si="386"/>
        <v>0</v>
      </c>
      <c r="J6200" s="460">
        <f t="shared" si="384"/>
        <v>0</v>
      </c>
      <c r="K6200" s="9"/>
      <c r="P6200" s="2"/>
      <c r="Q6200" s="27"/>
      <c r="R6200" s="2"/>
      <c r="S6200" s="2"/>
      <c r="T6200" s="2"/>
      <c r="U6200" s="2"/>
      <c r="V6200" s="2"/>
      <c r="W6200" s="2"/>
    </row>
    <row r="6201" spans="2:23" ht="15" customHeight="1" x14ac:dyDescent="0.35">
      <c r="B6201" s="349"/>
      <c r="C6201" s="715" t="str">
        <f t="shared" si="387"/>
        <v/>
      </c>
      <c r="D6201" s="458">
        <f>IF(ISNUMBER(Summary!$D$17), DATE(Summary!$D$17, 1, 1) + INT((ROW(B6163)-1)/24), DATE(2024, 1, 1) + INT((ROW(B6163)-1)/24))</f>
        <v>45548</v>
      </c>
      <c r="E6201" s="459">
        <v>0.75000000000000011</v>
      </c>
      <c r="F6201" s="780"/>
      <c r="G6201" s="780"/>
      <c r="H6201" s="460">
        <f t="shared" si="385"/>
        <v>0</v>
      </c>
      <c r="I6201" s="460">
        <f t="shared" si="386"/>
        <v>0</v>
      </c>
      <c r="J6201" s="460">
        <f t="shared" si="384"/>
        <v>0</v>
      </c>
      <c r="K6201" s="9"/>
      <c r="P6201" s="2"/>
      <c r="Q6201" s="27"/>
      <c r="R6201" s="2"/>
      <c r="S6201" s="2"/>
      <c r="T6201" s="2"/>
      <c r="U6201" s="2"/>
      <c r="V6201" s="2"/>
      <c r="W6201" s="2"/>
    </row>
    <row r="6202" spans="2:23" ht="15" customHeight="1" x14ac:dyDescent="0.35">
      <c r="B6202" s="349"/>
      <c r="C6202" s="715" t="str">
        <f t="shared" si="387"/>
        <v/>
      </c>
      <c r="D6202" s="458">
        <f>IF(ISNUMBER(Summary!$D$17), DATE(Summary!$D$17, 1, 1) + INT((ROW(B6164)-1)/24), DATE(2024, 1, 1) + INT((ROW(B6164)-1)/24))</f>
        <v>45548</v>
      </c>
      <c r="E6202" s="459">
        <v>0.79166666666666674</v>
      </c>
      <c r="F6202" s="780"/>
      <c r="G6202" s="780"/>
      <c r="H6202" s="460">
        <f t="shared" si="385"/>
        <v>0</v>
      </c>
      <c r="I6202" s="460">
        <f t="shared" si="386"/>
        <v>0</v>
      </c>
      <c r="J6202" s="460">
        <f t="shared" si="384"/>
        <v>0</v>
      </c>
      <c r="K6202" s="9"/>
      <c r="P6202" s="2"/>
      <c r="Q6202" s="27"/>
      <c r="R6202" s="2"/>
      <c r="S6202" s="2"/>
      <c r="T6202" s="2"/>
      <c r="U6202" s="2"/>
      <c r="V6202" s="2"/>
      <c r="W6202" s="2"/>
    </row>
    <row r="6203" spans="2:23" ht="15" customHeight="1" x14ac:dyDescent="0.35">
      <c r="B6203" s="349"/>
      <c r="C6203" s="715" t="str">
        <f t="shared" si="387"/>
        <v/>
      </c>
      <c r="D6203" s="458">
        <f>IF(ISNUMBER(Summary!$D$17), DATE(Summary!$D$17, 1, 1) + INT((ROW(B6165)-1)/24), DATE(2024, 1, 1) + INT((ROW(B6165)-1)/24))</f>
        <v>45548</v>
      </c>
      <c r="E6203" s="459">
        <v>0.83333333333333337</v>
      </c>
      <c r="F6203" s="780"/>
      <c r="G6203" s="780"/>
      <c r="H6203" s="460">
        <f t="shared" si="385"/>
        <v>0</v>
      </c>
      <c r="I6203" s="460">
        <f t="shared" si="386"/>
        <v>0</v>
      </c>
      <c r="J6203" s="460">
        <f t="shared" si="384"/>
        <v>0</v>
      </c>
      <c r="K6203" s="9"/>
      <c r="P6203" s="2"/>
      <c r="Q6203" s="27"/>
      <c r="R6203" s="2"/>
      <c r="S6203" s="2"/>
      <c r="T6203" s="2"/>
      <c r="U6203" s="2"/>
      <c r="V6203" s="2"/>
      <c r="W6203" s="2"/>
    </row>
    <row r="6204" spans="2:23" ht="15" customHeight="1" x14ac:dyDescent="0.35">
      <c r="B6204" s="349"/>
      <c r="C6204" s="715" t="str">
        <f t="shared" si="387"/>
        <v/>
      </c>
      <c r="D6204" s="458">
        <f>IF(ISNUMBER(Summary!$D$17), DATE(Summary!$D$17, 1, 1) + INT((ROW(B6166)-1)/24), DATE(2024, 1, 1) + INT((ROW(B6166)-1)/24))</f>
        <v>45548</v>
      </c>
      <c r="E6204" s="459">
        <v>0.87500000000000011</v>
      </c>
      <c r="F6204" s="780"/>
      <c r="G6204" s="780"/>
      <c r="H6204" s="460">
        <f t="shared" si="385"/>
        <v>0</v>
      </c>
      <c r="I6204" s="460">
        <f t="shared" si="386"/>
        <v>0</v>
      </c>
      <c r="J6204" s="460">
        <f t="shared" si="384"/>
        <v>0</v>
      </c>
      <c r="K6204" s="9"/>
      <c r="P6204" s="2"/>
      <c r="Q6204" s="27"/>
      <c r="R6204" s="2"/>
      <c r="S6204" s="2"/>
      <c r="T6204" s="2"/>
      <c r="U6204" s="2"/>
      <c r="V6204" s="2"/>
      <c r="W6204" s="2"/>
    </row>
    <row r="6205" spans="2:23" ht="15" customHeight="1" x14ac:dyDescent="0.35">
      <c r="B6205" s="349"/>
      <c r="C6205" s="715" t="str">
        <f t="shared" si="387"/>
        <v/>
      </c>
      <c r="D6205" s="458">
        <f>IF(ISNUMBER(Summary!$D$17), DATE(Summary!$D$17, 1, 1) + INT((ROW(B6167)-1)/24), DATE(2024, 1, 1) + INT((ROW(B6167)-1)/24))</f>
        <v>45548</v>
      </c>
      <c r="E6205" s="459">
        <v>0.91666666666666674</v>
      </c>
      <c r="F6205" s="780"/>
      <c r="G6205" s="780"/>
      <c r="H6205" s="460">
        <f t="shared" si="385"/>
        <v>0</v>
      </c>
      <c r="I6205" s="460">
        <f t="shared" si="386"/>
        <v>0</v>
      </c>
      <c r="J6205" s="460">
        <f t="shared" si="384"/>
        <v>0</v>
      </c>
      <c r="K6205" s="9"/>
      <c r="P6205" s="2"/>
      <c r="Q6205" s="27"/>
      <c r="R6205" s="2"/>
      <c r="S6205" s="2"/>
      <c r="T6205" s="2"/>
      <c r="U6205" s="2"/>
      <c r="V6205" s="2"/>
      <c r="W6205" s="2"/>
    </row>
    <row r="6206" spans="2:23" ht="15" customHeight="1" x14ac:dyDescent="0.35">
      <c r="B6206" s="349"/>
      <c r="C6206" s="715" t="str">
        <f t="shared" si="387"/>
        <v/>
      </c>
      <c r="D6206" s="458">
        <f>IF(ISNUMBER(Summary!$D$17), DATE(Summary!$D$17, 1, 1) + INT((ROW(B6168)-1)/24), DATE(2024, 1, 1) + INT((ROW(B6168)-1)/24))</f>
        <v>45548</v>
      </c>
      <c r="E6206" s="459">
        <v>0.95833333333333337</v>
      </c>
      <c r="F6206" s="780"/>
      <c r="G6206" s="780"/>
      <c r="H6206" s="460">
        <f t="shared" si="385"/>
        <v>0</v>
      </c>
      <c r="I6206" s="460">
        <f t="shared" si="386"/>
        <v>0</v>
      </c>
      <c r="J6206" s="460">
        <f t="shared" si="384"/>
        <v>0</v>
      </c>
      <c r="K6206" s="9"/>
      <c r="P6206" s="2"/>
      <c r="Q6206" s="27"/>
      <c r="R6206" s="2"/>
      <c r="S6206" s="2"/>
      <c r="T6206" s="2"/>
      <c r="U6206" s="2"/>
      <c r="V6206" s="2"/>
      <c r="W6206" s="2"/>
    </row>
    <row r="6207" spans="2:23" ht="15" customHeight="1" x14ac:dyDescent="0.35">
      <c r="B6207" s="457"/>
      <c r="C6207" s="715">
        <f t="shared" si="387"/>
        <v>45549</v>
      </c>
      <c r="D6207" s="458">
        <f>IF(ISNUMBER(Summary!$D$17), DATE(Summary!$D$17, 1, 1) + INT((ROW(B6169)-1)/24), DATE(2024, 1, 1) + INT((ROW(B6169)-1)/24))</f>
        <v>45549</v>
      </c>
      <c r="E6207" s="459">
        <v>3.1225022567582528E-17</v>
      </c>
      <c r="F6207" s="780"/>
      <c r="G6207" s="780"/>
      <c r="H6207" s="460">
        <f t="shared" si="385"/>
        <v>0</v>
      </c>
      <c r="I6207" s="460">
        <f t="shared" si="386"/>
        <v>0</v>
      </c>
      <c r="J6207" s="460">
        <f t="shared" si="384"/>
        <v>0</v>
      </c>
      <c r="K6207" s="9"/>
      <c r="P6207" s="2"/>
      <c r="Q6207" s="27"/>
      <c r="R6207" s="2"/>
      <c r="S6207" s="2"/>
      <c r="T6207" s="2"/>
      <c r="U6207" s="2"/>
      <c r="V6207" s="2"/>
      <c r="W6207" s="2"/>
    </row>
    <row r="6208" spans="2:23" ht="15" customHeight="1" x14ac:dyDescent="0.35">
      <c r="B6208" s="349"/>
      <c r="C6208" s="715" t="str">
        <f t="shared" si="387"/>
        <v/>
      </c>
      <c r="D6208" s="458">
        <f>IF(ISNUMBER(Summary!$D$17), DATE(Summary!$D$17, 1, 1) + INT((ROW(B6170)-1)/24), DATE(2024, 1, 1) + INT((ROW(B6170)-1)/24))</f>
        <v>45549</v>
      </c>
      <c r="E6208" s="459">
        <v>4.1666666666666699E-2</v>
      </c>
      <c r="F6208" s="780"/>
      <c r="G6208" s="780"/>
      <c r="H6208" s="460">
        <f t="shared" si="385"/>
        <v>0</v>
      </c>
      <c r="I6208" s="460">
        <f t="shared" si="386"/>
        <v>0</v>
      </c>
      <c r="J6208" s="460">
        <f t="shared" ref="J6208:J6271" si="388">G6208-H6208</f>
        <v>0</v>
      </c>
      <c r="K6208" s="9"/>
      <c r="P6208" s="2"/>
      <c r="Q6208" s="27"/>
      <c r="R6208" s="2"/>
      <c r="S6208" s="2"/>
      <c r="T6208" s="2"/>
      <c r="U6208" s="2"/>
      <c r="V6208" s="2"/>
      <c r="W6208" s="2"/>
    </row>
    <row r="6209" spans="2:23" ht="15" customHeight="1" x14ac:dyDescent="0.35">
      <c r="B6209" s="349"/>
      <c r="C6209" s="715" t="str">
        <f t="shared" si="387"/>
        <v/>
      </c>
      <c r="D6209" s="458">
        <f>IF(ISNUMBER(Summary!$D$17), DATE(Summary!$D$17, 1, 1) + INT((ROW(B6171)-1)/24), DATE(2024, 1, 1) + INT((ROW(B6171)-1)/24))</f>
        <v>45549</v>
      </c>
      <c r="E6209" s="459">
        <v>8.333333333333337E-2</v>
      </c>
      <c r="F6209" s="780"/>
      <c r="G6209" s="780"/>
      <c r="H6209" s="460">
        <f t="shared" si="385"/>
        <v>0</v>
      </c>
      <c r="I6209" s="460">
        <f t="shared" si="386"/>
        <v>0</v>
      </c>
      <c r="J6209" s="460">
        <f t="shared" si="388"/>
        <v>0</v>
      </c>
      <c r="K6209" s="9"/>
      <c r="P6209" s="2"/>
      <c r="Q6209" s="27"/>
      <c r="R6209" s="2"/>
      <c r="S6209" s="2"/>
      <c r="T6209" s="2"/>
      <c r="U6209" s="2"/>
      <c r="V6209" s="2"/>
      <c r="W6209" s="2"/>
    </row>
    <row r="6210" spans="2:23" ht="15" customHeight="1" x14ac:dyDescent="0.35">
      <c r="B6210" s="349"/>
      <c r="C6210" s="715" t="str">
        <f t="shared" si="387"/>
        <v/>
      </c>
      <c r="D6210" s="458">
        <f>IF(ISNUMBER(Summary!$D$17), DATE(Summary!$D$17, 1, 1) + INT((ROW(B6172)-1)/24), DATE(2024, 1, 1) + INT((ROW(B6172)-1)/24))</f>
        <v>45549</v>
      </c>
      <c r="E6210" s="459">
        <v>0.12500000000000006</v>
      </c>
      <c r="F6210" s="780"/>
      <c r="G6210" s="780"/>
      <c r="H6210" s="460">
        <f t="shared" si="385"/>
        <v>0</v>
      </c>
      <c r="I6210" s="460">
        <f t="shared" si="386"/>
        <v>0</v>
      </c>
      <c r="J6210" s="460">
        <f t="shared" si="388"/>
        <v>0</v>
      </c>
      <c r="K6210" s="9"/>
      <c r="P6210" s="2"/>
      <c r="Q6210" s="27"/>
      <c r="R6210" s="2"/>
      <c r="S6210" s="2"/>
      <c r="T6210" s="2"/>
      <c r="U6210" s="2"/>
      <c r="V6210" s="2"/>
      <c r="W6210" s="2"/>
    </row>
    <row r="6211" spans="2:23" ht="15" customHeight="1" x14ac:dyDescent="0.35">
      <c r="B6211" s="349"/>
      <c r="C6211" s="715" t="str">
        <f t="shared" si="387"/>
        <v/>
      </c>
      <c r="D6211" s="458">
        <f>IF(ISNUMBER(Summary!$D$17), DATE(Summary!$D$17, 1, 1) + INT((ROW(B6173)-1)/24), DATE(2024, 1, 1) + INT((ROW(B6173)-1)/24))</f>
        <v>45549</v>
      </c>
      <c r="E6211" s="459">
        <v>0.16666666666666669</v>
      </c>
      <c r="F6211" s="780"/>
      <c r="G6211" s="780"/>
      <c r="H6211" s="460">
        <f t="shared" si="385"/>
        <v>0</v>
      </c>
      <c r="I6211" s="460">
        <f t="shared" si="386"/>
        <v>0</v>
      </c>
      <c r="J6211" s="460">
        <f t="shared" si="388"/>
        <v>0</v>
      </c>
      <c r="K6211" s="9"/>
      <c r="P6211" s="2"/>
      <c r="Q6211" s="27"/>
      <c r="R6211" s="2"/>
      <c r="S6211" s="2"/>
      <c r="T6211" s="2"/>
      <c r="U6211" s="2"/>
      <c r="V6211" s="2"/>
      <c r="W6211" s="2"/>
    </row>
    <row r="6212" spans="2:23" ht="15" customHeight="1" x14ac:dyDescent="0.35">
      <c r="B6212" s="349"/>
      <c r="C6212" s="715" t="str">
        <f t="shared" si="387"/>
        <v/>
      </c>
      <c r="D6212" s="458">
        <f>IF(ISNUMBER(Summary!$D$17), DATE(Summary!$D$17, 1, 1) + INT((ROW(B6174)-1)/24), DATE(2024, 1, 1) + INT((ROW(B6174)-1)/24))</f>
        <v>45549</v>
      </c>
      <c r="E6212" s="459">
        <v>0.20833333333333337</v>
      </c>
      <c r="F6212" s="780"/>
      <c r="G6212" s="780"/>
      <c r="H6212" s="460">
        <f t="shared" si="385"/>
        <v>0</v>
      </c>
      <c r="I6212" s="460">
        <f t="shared" si="386"/>
        <v>0</v>
      </c>
      <c r="J6212" s="460">
        <f t="shared" si="388"/>
        <v>0</v>
      </c>
      <c r="K6212" s="9"/>
      <c r="P6212" s="2"/>
      <c r="Q6212" s="27"/>
      <c r="R6212" s="2"/>
      <c r="S6212" s="2"/>
      <c r="T6212" s="2"/>
      <c r="U6212" s="2"/>
      <c r="V6212" s="2"/>
      <c r="W6212" s="2"/>
    </row>
    <row r="6213" spans="2:23" ht="15" customHeight="1" x14ac:dyDescent="0.35">
      <c r="B6213" s="349"/>
      <c r="C6213" s="715" t="str">
        <f t="shared" si="387"/>
        <v/>
      </c>
      <c r="D6213" s="458">
        <f>IF(ISNUMBER(Summary!$D$17), DATE(Summary!$D$17, 1, 1) + INT((ROW(B6175)-1)/24), DATE(2024, 1, 1) + INT((ROW(B6175)-1)/24))</f>
        <v>45549</v>
      </c>
      <c r="E6213" s="459">
        <v>0.25</v>
      </c>
      <c r="F6213" s="780"/>
      <c r="G6213" s="780"/>
      <c r="H6213" s="460">
        <f t="shared" si="385"/>
        <v>0</v>
      </c>
      <c r="I6213" s="460">
        <f t="shared" si="386"/>
        <v>0</v>
      </c>
      <c r="J6213" s="460">
        <f t="shared" si="388"/>
        <v>0</v>
      </c>
      <c r="K6213" s="9"/>
      <c r="P6213" s="2"/>
      <c r="Q6213" s="27"/>
      <c r="R6213" s="2"/>
      <c r="S6213" s="2"/>
      <c r="T6213" s="2"/>
      <c r="U6213" s="2"/>
      <c r="V6213" s="2"/>
      <c r="W6213" s="2"/>
    </row>
    <row r="6214" spans="2:23" ht="15" customHeight="1" x14ac:dyDescent="0.35">
      <c r="B6214" s="349"/>
      <c r="C6214" s="715" t="str">
        <f t="shared" si="387"/>
        <v/>
      </c>
      <c r="D6214" s="458">
        <f>IF(ISNUMBER(Summary!$D$17), DATE(Summary!$D$17, 1, 1) + INT((ROW(B6176)-1)/24), DATE(2024, 1, 1) + INT((ROW(B6176)-1)/24))</f>
        <v>45549</v>
      </c>
      <c r="E6214" s="459">
        <v>0.29166666666666669</v>
      </c>
      <c r="F6214" s="780"/>
      <c r="G6214" s="780"/>
      <c r="H6214" s="460">
        <f t="shared" si="385"/>
        <v>0</v>
      </c>
      <c r="I6214" s="460">
        <f t="shared" si="386"/>
        <v>0</v>
      </c>
      <c r="J6214" s="460">
        <f t="shared" si="388"/>
        <v>0</v>
      </c>
      <c r="K6214" s="9"/>
      <c r="P6214" s="2"/>
      <c r="Q6214" s="27"/>
      <c r="R6214" s="2"/>
      <c r="S6214" s="2"/>
      <c r="T6214" s="2"/>
      <c r="U6214" s="2"/>
      <c r="V6214" s="2"/>
      <c r="W6214" s="2"/>
    </row>
    <row r="6215" spans="2:23" ht="15" customHeight="1" x14ac:dyDescent="0.35">
      <c r="B6215" s="349"/>
      <c r="C6215" s="715" t="str">
        <f t="shared" si="387"/>
        <v/>
      </c>
      <c r="D6215" s="458">
        <f>IF(ISNUMBER(Summary!$D$17), DATE(Summary!$D$17, 1, 1) + INT((ROW(B6177)-1)/24), DATE(2024, 1, 1) + INT((ROW(B6177)-1)/24))</f>
        <v>45549</v>
      </c>
      <c r="E6215" s="459">
        <v>0.33333333333333337</v>
      </c>
      <c r="F6215" s="780"/>
      <c r="G6215" s="780"/>
      <c r="H6215" s="460">
        <f t="shared" si="385"/>
        <v>0</v>
      </c>
      <c r="I6215" s="460">
        <f t="shared" si="386"/>
        <v>0</v>
      </c>
      <c r="J6215" s="460">
        <f t="shared" si="388"/>
        <v>0</v>
      </c>
      <c r="K6215" s="9"/>
      <c r="P6215" s="2"/>
      <c r="Q6215" s="27"/>
      <c r="R6215" s="2"/>
      <c r="S6215" s="2"/>
      <c r="T6215" s="2"/>
      <c r="U6215" s="2"/>
      <c r="V6215" s="2"/>
      <c r="W6215" s="2"/>
    </row>
    <row r="6216" spans="2:23" ht="15" customHeight="1" x14ac:dyDescent="0.35">
      <c r="B6216" s="349"/>
      <c r="C6216" s="715" t="str">
        <f t="shared" si="387"/>
        <v/>
      </c>
      <c r="D6216" s="458">
        <f>IF(ISNUMBER(Summary!$D$17), DATE(Summary!$D$17, 1, 1) + INT((ROW(B6178)-1)/24), DATE(2024, 1, 1) + INT((ROW(B6178)-1)/24))</f>
        <v>45549</v>
      </c>
      <c r="E6216" s="459">
        <v>0.375</v>
      </c>
      <c r="F6216" s="780"/>
      <c r="G6216" s="780"/>
      <c r="H6216" s="460">
        <f t="shared" si="385"/>
        <v>0</v>
      </c>
      <c r="I6216" s="460">
        <f t="shared" si="386"/>
        <v>0</v>
      </c>
      <c r="J6216" s="460">
        <f t="shared" si="388"/>
        <v>0</v>
      </c>
      <c r="K6216" s="9"/>
      <c r="P6216" s="2"/>
      <c r="Q6216" s="27"/>
      <c r="R6216" s="2"/>
      <c r="S6216" s="2"/>
      <c r="T6216" s="2"/>
      <c r="U6216" s="2"/>
      <c r="V6216" s="2"/>
      <c r="W6216" s="2"/>
    </row>
    <row r="6217" spans="2:23" ht="15" customHeight="1" x14ac:dyDescent="0.35">
      <c r="B6217" s="349"/>
      <c r="C6217" s="715" t="str">
        <f t="shared" si="387"/>
        <v/>
      </c>
      <c r="D6217" s="458">
        <f>IF(ISNUMBER(Summary!$D$17), DATE(Summary!$D$17, 1, 1) + INT((ROW(B6179)-1)/24), DATE(2024, 1, 1) + INT((ROW(B6179)-1)/24))</f>
        <v>45549</v>
      </c>
      <c r="E6217" s="459">
        <v>0.41666666666666669</v>
      </c>
      <c r="F6217" s="780"/>
      <c r="G6217" s="780"/>
      <c r="H6217" s="460">
        <f t="shared" si="385"/>
        <v>0</v>
      </c>
      <c r="I6217" s="460">
        <f t="shared" si="386"/>
        <v>0</v>
      </c>
      <c r="J6217" s="460">
        <f t="shared" si="388"/>
        <v>0</v>
      </c>
      <c r="K6217" s="9"/>
      <c r="P6217" s="2"/>
      <c r="Q6217" s="27"/>
      <c r="R6217" s="2"/>
      <c r="S6217" s="2"/>
      <c r="T6217" s="2"/>
      <c r="U6217" s="2"/>
      <c r="V6217" s="2"/>
      <c r="W6217" s="2"/>
    </row>
    <row r="6218" spans="2:23" ht="15" customHeight="1" x14ac:dyDescent="0.35">
      <c r="B6218" s="349"/>
      <c r="C6218" s="715" t="str">
        <f t="shared" si="387"/>
        <v/>
      </c>
      <c r="D6218" s="458">
        <f>IF(ISNUMBER(Summary!$D$17), DATE(Summary!$D$17, 1, 1) + INT((ROW(B6180)-1)/24), DATE(2024, 1, 1) + INT((ROW(B6180)-1)/24))</f>
        <v>45549</v>
      </c>
      <c r="E6218" s="459">
        <v>0.45833333333333337</v>
      </c>
      <c r="F6218" s="780"/>
      <c r="G6218" s="780"/>
      <c r="H6218" s="460">
        <f t="shared" si="385"/>
        <v>0</v>
      </c>
      <c r="I6218" s="460">
        <f t="shared" si="386"/>
        <v>0</v>
      </c>
      <c r="J6218" s="460">
        <f t="shared" si="388"/>
        <v>0</v>
      </c>
      <c r="K6218" s="9"/>
      <c r="P6218" s="2"/>
      <c r="Q6218" s="27"/>
      <c r="R6218" s="2"/>
      <c r="S6218" s="2"/>
      <c r="T6218" s="2"/>
      <c r="U6218" s="2"/>
      <c r="V6218" s="2"/>
      <c r="W6218" s="2"/>
    </row>
    <row r="6219" spans="2:23" ht="15" customHeight="1" x14ac:dyDescent="0.35">
      <c r="B6219" s="349"/>
      <c r="C6219" s="715" t="str">
        <f t="shared" si="387"/>
        <v/>
      </c>
      <c r="D6219" s="458">
        <f>IF(ISNUMBER(Summary!$D$17), DATE(Summary!$D$17, 1, 1) + INT((ROW(B6181)-1)/24), DATE(2024, 1, 1) + INT((ROW(B6181)-1)/24))</f>
        <v>45549</v>
      </c>
      <c r="E6219" s="459">
        <v>0.50000000000000011</v>
      </c>
      <c r="F6219" s="780"/>
      <c r="G6219" s="780"/>
      <c r="H6219" s="460">
        <f t="shared" si="385"/>
        <v>0</v>
      </c>
      <c r="I6219" s="460">
        <f t="shared" si="386"/>
        <v>0</v>
      </c>
      <c r="J6219" s="460">
        <f t="shared" si="388"/>
        <v>0</v>
      </c>
      <c r="K6219" s="9"/>
      <c r="P6219" s="2"/>
      <c r="Q6219" s="27"/>
      <c r="R6219" s="2"/>
      <c r="S6219" s="2"/>
      <c r="T6219" s="2"/>
      <c r="U6219" s="2"/>
      <c r="V6219" s="2"/>
      <c r="W6219" s="2"/>
    </row>
    <row r="6220" spans="2:23" ht="15" customHeight="1" x14ac:dyDescent="0.35">
      <c r="B6220" s="349"/>
      <c r="C6220" s="715" t="str">
        <f t="shared" si="387"/>
        <v/>
      </c>
      <c r="D6220" s="458">
        <f>IF(ISNUMBER(Summary!$D$17), DATE(Summary!$D$17, 1, 1) + INT((ROW(B6182)-1)/24), DATE(2024, 1, 1) + INT((ROW(B6182)-1)/24))</f>
        <v>45549</v>
      </c>
      <c r="E6220" s="459">
        <v>0.54166666666666674</v>
      </c>
      <c r="F6220" s="780"/>
      <c r="G6220" s="780"/>
      <c r="H6220" s="460">
        <f t="shared" si="385"/>
        <v>0</v>
      </c>
      <c r="I6220" s="460">
        <f t="shared" si="386"/>
        <v>0</v>
      </c>
      <c r="J6220" s="460">
        <f t="shared" si="388"/>
        <v>0</v>
      </c>
      <c r="K6220" s="9"/>
      <c r="P6220" s="2"/>
      <c r="Q6220" s="27"/>
      <c r="R6220" s="2"/>
      <c r="S6220" s="2"/>
      <c r="T6220" s="2"/>
      <c r="U6220" s="2"/>
      <c r="V6220" s="2"/>
      <c r="W6220" s="2"/>
    </row>
    <row r="6221" spans="2:23" ht="15" customHeight="1" x14ac:dyDescent="0.35">
      <c r="B6221" s="349"/>
      <c r="C6221" s="715" t="str">
        <f t="shared" si="387"/>
        <v/>
      </c>
      <c r="D6221" s="458">
        <f>IF(ISNUMBER(Summary!$D$17), DATE(Summary!$D$17, 1, 1) + INT((ROW(B6183)-1)/24), DATE(2024, 1, 1) + INT((ROW(B6183)-1)/24))</f>
        <v>45549</v>
      </c>
      <c r="E6221" s="459">
        <v>0.58333333333333337</v>
      </c>
      <c r="F6221" s="780"/>
      <c r="G6221" s="780"/>
      <c r="H6221" s="460">
        <f t="shared" si="385"/>
        <v>0</v>
      </c>
      <c r="I6221" s="460">
        <f t="shared" si="386"/>
        <v>0</v>
      </c>
      <c r="J6221" s="460">
        <f t="shared" si="388"/>
        <v>0</v>
      </c>
      <c r="K6221" s="9"/>
      <c r="P6221" s="2"/>
      <c r="Q6221" s="27"/>
      <c r="R6221" s="2"/>
      <c r="S6221" s="2"/>
      <c r="T6221" s="2"/>
      <c r="U6221" s="2"/>
      <c r="V6221" s="2"/>
      <c r="W6221" s="2"/>
    </row>
    <row r="6222" spans="2:23" ht="15" customHeight="1" x14ac:dyDescent="0.35">
      <c r="B6222" s="349"/>
      <c r="C6222" s="715" t="str">
        <f t="shared" si="387"/>
        <v/>
      </c>
      <c r="D6222" s="458">
        <f>IF(ISNUMBER(Summary!$D$17), DATE(Summary!$D$17, 1, 1) + INT((ROW(B6184)-1)/24), DATE(2024, 1, 1) + INT((ROW(B6184)-1)/24))</f>
        <v>45549</v>
      </c>
      <c r="E6222" s="459">
        <v>0.62500000000000011</v>
      </c>
      <c r="F6222" s="780"/>
      <c r="G6222" s="780"/>
      <c r="H6222" s="460">
        <f t="shared" si="385"/>
        <v>0</v>
      </c>
      <c r="I6222" s="460">
        <f t="shared" si="386"/>
        <v>0</v>
      </c>
      <c r="J6222" s="460">
        <f t="shared" si="388"/>
        <v>0</v>
      </c>
      <c r="K6222" s="9"/>
      <c r="P6222" s="2"/>
      <c r="Q6222" s="27"/>
      <c r="R6222" s="2"/>
      <c r="S6222" s="2"/>
      <c r="T6222" s="2"/>
      <c r="U6222" s="2"/>
      <c r="V6222" s="2"/>
      <c r="W6222" s="2"/>
    </row>
    <row r="6223" spans="2:23" ht="15" customHeight="1" x14ac:dyDescent="0.35">
      <c r="B6223" s="349"/>
      <c r="C6223" s="715" t="str">
        <f t="shared" si="387"/>
        <v/>
      </c>
      <c r="D6223" s="458">
        <f>IF(ISNUMBER(Summary!$D$17), DATE(Summary!$D$17, 1, 1) + INT((ROW(B6185)-1)/24), DATE(2024, 1, 1) + INT((ROW(B6185)-1)/24))</f>
        <v>45549</v>
      </c>
      <c r="E6223" s="459">
        <v>0.66666666666666674</v>
      </c>
      <c r="F6223" s="780"/>
      <c r="G6223" s="780"/>
      <c r="H6223" s="460">
        <f t="shared" si="385"/>
        <v>0</v>
      </c>
      <c r="I6223" s="460">
        <f t="shared" si="386"/>
        <v>0</v>
      </c>
      <c r="J6223" s="460">
        <f t="shared" si="388"/>
        <v>0</v>
      </c>
      <c r="K6223" s="9"/>
      <c r="P6223" s="2"/>
      <c r="Q6223" s="27"/>
      <c r="R6223" s="2"/>
      <c r="S6223" s="2"/>
      <c r="T6223" s="2"/>
      <c r="U6223" s="2"/>
      <c r="V6223" s="2"/>
      <c r="W6223" s="2"/>
    </row>
    <row r="6224" spans="2:23" ht="15" customHeight="1" x14ac:dyDescent="0.35">
      <c r="B6224" s="349"/>
      <c r="C6224" s="715" t="str">
        <f t="shared" si="387"/>
        <v/>
      </c>
      <c r="D6224" s="458">
        <f>IF(ISNUMBER(Summary!$D$17), DATE(Summary!$D$17, 1, 1) + INT((ROW(B6186)-1)/24), DATE(2024, 1, 1) + INT((ROW(B6186)-1)/24))</f>
        <v>45549</v>
      </c>
      <c r="E6224" s="459">
        <v>0.70833333333333337</v>
      </c>
      <c r="F6224" s="780"/>
      <c r="G6224" s="780"/>
      <c r="H6224" s="460">
        <f t="shared" si="385"/>
        <v>0</v>
      </c>
      <c r="I6224" s="460">
        <f t="shared" si="386"/>
        <v>0</v>
      </c>
      <c r="J6224" s="460">
        <f t="shared" si="388"/>
        <v>0</v>
      </c>
      <c r="K6224" s="9"/>
      <c r="P6224" s="2"/>
      <c r="Q6224" s="27"/>
      <c r="R6224" s="2"/>
      <c r="S6224" s="2"/>
      <c r="T6224" s="2"/>
      <c r="U6224" s="2"/>
      <c r="V6224" s="2"/>
      <c r="W6224" s="2"/>
    </row>
    <row r="6225" spans="2:23" ht="15" customHeight="1" x14ac:dyDescent="0.35">
      <c r="B6225" s="349"/>
      <c r="C6225" s="715" t="str">
        <f t="shared" si="387"/>
        <v/>
      </c>
      <c r="D6225" s="458">
        <f>IF(ISNUMBER(Summary!$D$17), DATE(Summary!$D$17, 1, 1) + INT((ROW(B6187)-1)/24), DATE(2024, 1, 1) + INT((ROW(B6187)-1)/24))</f>
        <v>45549</v>
      </c>
      <c r="E6225" s="459">
        <v>0.75000000000000011</v>
      </c>
      <c r="F6225" s="780"/>
      <c r="G6225" s="780"/>
      <c r="H6225" s="460">
        <f t="shared" si="385"/>
        <v>0</v>
      </c>
      <c r="I6225" s="460">
        <f t="shared" si="386"/>
        <v>0</v>
      </c>
      <c r="J6225" s="460">
        <f t="shared" si="388"/>
        <v>0</v>
      </c>
      <c r="K6225" s="9"/>
      <c r="P6225" s="2"/>
      <c r="Q6225" s="27"/>
      <c r="R6225" s="2"/>
      <c r="S6225" s="2"/>
      <c r="T6225" s="2"/>
      <c r="U6225" s="2"/>
      <c r="V6225" s="2"/>
      <c r="W6225" s="2"/>
    </row>
    <row r="6226" spans="2:23" ht="15" customHeight="1" x14ac:dyDescent="0.35">
      <c r="B6226" s="349"/>
      <c r="C6226" s="715" t="str">
        <f t="shared" si="387"/>
        <v/>
      </c>
      <c r="D6226" s="458">
        <f>IF(ISNUMBER(Summary!$D$17), DATE(Summary!$D$17, 1, 1) + INT((ROW(B6188)-1)/24), DATE(2024, 1, 1) + INT((ROW(B6188)-1)/24))</f>
        <v>45549</v>
      </c>
      <c r="E6226" s="459">
        <v>0.79166666666666674</v>
      </c>
      <c r="F6226" s="780"/>
      <c r="G6226" s="780"/>
      <c r="H6226" s="460">
        <f t="shared" si="385"/>
        <v>0</v>
      </c>
      <c r="I6226" s="460">
        <f t="shared" si="386"/>
        <v>0</v>
      </c>
      <c r="J6226" s="460">
        <f t="shared" si="388"/>
        <v>0</v>
      </c>
      <c r="K6226" s="9"/>
      <c r="P6226" s="2"/>
      <c r="Q6226" s="27"/>
      <c r="R6226" s="2"/>
      <c r="S6226" s="2"/>
      <c r="T6226" s="2"/>
      <c r="U6226" s="2"/>
      <c r="V6226" s="2"/>
      <c r="W6226" s="2"/>
    </row>
    <row r="6227" spans="2:23" ht="15" customHeight="1" x14ac:dyDescent="0.35">
      <c r="B6227" s="349"/>
      <c r="C6227" s="715" t="str">
        <f t="shared" si="387"/>
        <v/>
      </c>
      <c r="D6227" s="458">
        <f>IF(ISNUMBER(Summary!$D$17), DATE(Summary!$D$17, 1, 1) + INT((ROW(B6189)-1)/24), DATE(2024, 1, 1) + INT((ROW(B6189)-1)/24))</f>
        <v>45549</v>
      </c>
      <c r="E6227" s="459">
        <v>0.83333333333333337</v>
      </c>
      <c r="F6227" s="780"/>
      <c r="G6227" s="780"/>
      <c r="H6227" s="460">
        <f t="shared" si="385"/>
        <v>0</v>
      </c>
      <c r="I6227" s="460">
        <f t="shared" si="386"/>
        <v>0</v>
      </c>
      <c r="J6227" s="460">
        <f t="shared" si="388"/>
        <v>0</v>
      </c>
      <c r="K6227" s="9"/>
      <c r="P6227" s="2"/>
      <c r="Q6227" s="27"/>
      <c r="R6227" s="2"/>
      <c r="S6227" s="2"/>
      <c r="T6227" s="2"/>
      <c r="U6227" s="2"/>
      <c r="V6227" s="2"/>
      <c r="W6227" s="2"/>
    </row>
    <row r="6228" spans="2:23" ht="15" customHeight="1" x14ac:dyDescent="0.35">
      <c r="B6228" s="349"/>
      <c r="C6228" s="715" t="str">
        <f t="shared" si="387"/>
        <v/>
      </c>
      <c r="D6228" s="458">
        <f>IF(ISNUMBER(Summary!$D$17), DATE(Summary!$D$17, 1, 1) + INT((ROW(B6190)-1)/24), DATE(2024, 1, 1) + INT((ROW(B6190)-1)/24))</f>
        <v>45549</v>
      </c>
      <c r="E6228" s="459">
        <v>0.87500000000000011</v>
      </c>
      <c r="F6228" s="780"/>
      <c r="G6228" s="780"/>
      <c r="H6228" s="460">
        <f t="shared" si="385"/>
        <v>0</v>
      </c>
      <c r="I6228" s="460">
        <f t="shared" si="386"/>
        <v>0</v>
      </c>
      <c r="J6228" s="460">
        <f t="shared" si="388"/>
        <v>0</v>
      </c>
      <c r="K6228" s="9"/>
      <c r="P6228" s="2"/>
      <c r="Q6228" s="27"/>
      <c r="R6228" s="2"/>
      <c r="S6228" s="2"/>
      <c r="T6228" s="2"/>
      <c r="U6228" s="2"/>
      <c r="V6228" s="2"/>
      <c r="W6228" s="2"/>
    </row>
    <row r="6229" spans="2:23" ht="15" customHeight="1" x14ac:dyDescent="0.35">
      <c r="B6229" s="349"/>
      <c r="C6229" s="715" t="str">
        <f t="shared" si="387"/>
        <v/>
      </c>
      <c r="D6229" s="458">
        <f>IF(ISNUMBER(Summary!$D$17), DATE(Summary!$D$17, 1, 1) + INT((ROW(B6191)-1)/24), DATE(2024, 1, 1) + INT((ROW(B6191)-1)/24))</f>
        <v>45549</v>
      </c>
      <c r="E6229" s="459">
        <v>0.91666666666666674</v>
      </c>
      <c r="F6229" s="780"/>
      <c r="G6229" s="780"/>
      <c r="H6229" s="460">
        <f t="shared" si="385"/>
        <v>0</v>
      </c>
      <c r="I6229" s="460">
        <f t="shared" si="386"/>
        <v>0</v>
      </c>
      <c r="J6229" s="460">
        <f t="shared" si="388"/>
        <v>0</v>
      </c>
      <c r="K6229" s="9"/>
      <c r="P6229" s="2"/>
      <c r="Q6229" s="27"/>
      <c r="R6229" s="2"/>
      <c r="S6229" s="2"/>
      <c r="T6229" s="2"/>
      <c r="U6229" s="2"/>
      <c r="V6229" s="2"/>
      <c r="W6229" s="2"/>
    </row>
    <row r="6230" spans="2:23" ht="15" customHeight="1" x14ac:dyDescent="0.35">
      <c r="B6230" s="349"/>
      <c r="C6230" s="715" t="str">
        <f t="shared" si="387"/>
        <v/>
      </c>
      <c r="D6230" s="458">
        <f>IF(ISNUMBER(Summary!$D$17), DATE(Summary!$D$17, 1, 1) + INT((ROW(B6192)-1)/24), DATE(2024, 1, 1) + INT((ROW(B6192)-1)/24))</f>
        <v>45549</v>
      </c>
      <c r="E6230" s="459">
        <v>0.95833333333333337</v>
      </c>
      <c r="F6230" s="780"/>
      <c r="G6230" s="780"/>
      <c r="H6230" s="460">
        <f t="shared" si="385"/>
        <v>0</v>
      </c>
      <c r="I6230" s="460">
        <f t="shared" si="386"/>
        <v>0</v>
      </c>
      <c r="J6230" s="460">
        <f t="shared" si="388"/>
        <v>0</v>
      </c>
      <c r="K6230" s="9"/>
      <c r="P6230" s="2"/>
      <c r="Q6230" s="27"/>
      <c r="R6230" s="2"/>
      <c r="S6230" s="2"/>
      <c r="T6230" s="2"/>
      <c r="U6230" s="2"/>
      <c r="V6230" s="2"/>
      <c r="W6230" s="2"/>
    </row>
    <row r="6231" spans="2:23" ht="15" customHeight="1" x14ac:dyDescent="0.35">
      <c r="B6231" s="457"/>
      <c r="C6231" s="715">
        <f t="shared" si="387"/>
        <v>45550</v>
      </c>
      <c r="D6231" s="458">
        <f>IF(ISNUMBER(Summary!$D$17), DATE(Summary!$D$17, 1, 1) + INT((ROW(B6193)-1)/24), DATE(2024, 1, 1) + INT((ROW(B6193)-1)/24))</f>
        <v>45550</v>
      </c>
      <c r="E6231" s="459">
        <v>3.1225022567582528E-17</v>
      </c>
      <c r="F6231" s="780"/>
      <c r="G6231" s="780"/>
      <c r="H6231" s="460">
        <f t="shared" si="385"/>
        <v>0</v>
      </c>
      <c r="I6231" s="460">
        <f t="shared" si="386"/>
        <v>0</v>
      </c>
      <c r="J6231" s="460">
        <f t="shared" si="388"/>
        <v>0</v>
      </c>
      <c r="K6231" s="9"/>
      <c r="P6231" s="2"/>
      <c r="Q6231" s="27"/>
      <c r="R6231" s="2"/>
      <c r="S6231" s="2"/>
      <c r="T6231" s="2"/>
      <c r="U6231" s="2"/>
      <c r="V6231" s="2"/>
      <c r="W6231" s="2"/>
    </row>
    <row r="6232" spans="2:23" ht="15" customHeight="1" x14ac:dyDescent="0.35">
      <c r="B6232" s="349"/>
      <c r="C6232" s="715" t="str">
        <f t="shared" si="387"/>
        <v/>
      </c>
      <c r="D6232" s="458">
        <f>IF(ISNUMBER(Summary!$D$17), DATE(Summary!$D$17, 1, 1) + INT((ROW(B6194)-1)/24), DATE(2024, 1, 1) + INT((ROW(B6194)-1)/24))</f>
        <v>45550</v>
      </c>
      <c r="E6232" s="459">
        <v>4.1666666666666699E-2</v>
      </c>
      <c r="F6232" s="780"/>
      <c r="G6232" s="780"/>
      <c r="H6232" s="460">
        <f t="shared" si="385"/>
        <v>0</v>
      </c>
      <c r="I6232" s="460">
        <f t="shared" si="386"/>
        <v>0</v>
      </c>
      <c r="J6232" s="460">
        <f t="shared" si="388"/>
        <v>0</v>
      </c>
      <c r="K6232" s="9"/>
      <c r="P6232" s="2"/>
      <c r="Q6232" s="27"/>
      <c r="R6232" s="2"/>
      <c r="S6232" s="2"/>
      <c r="T6232" s="2"/>
      <c r="U6232" s="2"/>
      <c r="V6232" s="2"/>
      <c r="W6232" s="2"/>
    </row>
    <row r="6233" spans="2:23" ht="15" customHeight="1" x14ac:dyDescent="0.35">
      <c r="B6233" s="349"/>
      <c r="C6233" s="715" t="str">
        <f t="shared" si="387"/>
        <v/>
      </c>
      <c r="D6233" s="458">
        <f>IF(ISNUMBER(Summary!$D$17), DATE(Summary!$D$17, 1, 1) + INT((ROW(B6195)-1)/24), DATE(2024, 1, 1) + INT((ROW(B6195)-1)/24))</f>
        <v>45550</v>
      </c>
      <c r="E6233" s="459">
        <v>8.333333333333337E-2</v>
      </c>
      <c r="F6233" s="780"/>
      <c r="G6233" s="780"/>
      <c r="H6233" s="460">
        <f t="shared" si="385"/>
        <v>0</v>
      </c>
      <c r="I6233" s="460">
        <f t="shared" si="386"/>
        <v>0</v>
      </c>
      <c r="J6233" s="460">
        <f t="shared" si="388"/>
        <v>0</v>
      </c>
      <c r="K6233" s="9"/>
      <c r="P6233" s="2"/>
      <c r="Q6233" s="27"/>
      <c r="R6233" s="2"/>
      <c r="S6233" s="2"/>
      <c r="T6233" s="2"/>
      <c r="U6233" s="2"/>
      <c r="V6233" s="2"/>
      <c r="W6233" s="2"/>
    </row>
    <row r="6234" spans="2:23" ht="15" customHeight="1" x14ac:dyDescent="0.35">
      <c r="B6234" s="349"/>
      <c r="C6234" s="715" t="str">
        <f t="shared" si="387"/>
        <v/>
      </c>
      <c r="D6234" s="458">
        <f>IF(ISNUMBER(Summary!$D$17), DATE(Summary!$D$17, 1, 1) + INT((ROW(B6196)-1)/24), DATE(2024, 1, 1) + INT((ROW(B6196)-1)/24))</f>
        <v>45550</v>
      </c>
      <c r="E6234" s="459">
        <v>0.12500000000000006</v>
      </c>
      <c r="F6234" s="780"/>
      <c r="G6234" s="780"/>
      <c r="H6234" s="460">
        <f t="shared" si="385"/>
        <v>0</v>
      </c>
      <c r="I6234" s="460">
        <f t="shared" si="386"/>
        <v>0</v>
      </c>
      <c r="J6234" s="460">
        <f t="shared" si="388"/>
        <v>0</v>
      </c>
      <c r="K6234" s="9"/>
      <c r="P6234" s="2"/>
      <c r="Q6234" s="27"/>
      <c r="R6234" s="2"/>
      <c r="S6234" s="2"/>
      <c r="T6234" s="2"/>
      <c r="U6234" s="2"/>
      <c r="V6234" s="2"/>
      <c r="W6234" s="2"/>
    </row>
    <row r="6235" spans="2:23" ht="15" customHeight="1" x14ac:dyDescent="0.35">
      <c r="B6235" s="349"/>
      <c r="C6235" s="715" t="str">
        <f t="shared" si="387"/>
        <v/>
      </c>
      <c r="D6235" s="458">
        <f>IF(ISNUMBER(Summary!$D$17), DATE(Summary!$D$17, 1, 1) + INT((ROW(B6197)-1)/24), DATE(2024, 1, 1) + INT((ROW(B6197)-1)/24))</f>
        <v>45550</v>
      </c>
      <c r="E6235" s="459">
        <v>0.16666666666666669</v>
      </c>
      <c r="F6235" s="780"/>
      <c r="G6235" s="780"/>
      <c r="H6235" s="460">
        <f t="shared" si="385"/>
        <v>0</v>
      </c>
      <c r="I6235" s="460">
        <f t="shared" si="386"/>
        <v>0</v>
      </c>
      <c r="J6235" s="460">
        <f t="shared" si="388"/>
        <v>0</v>
      </c>
      <c r="K6235" s="9"/>
      <c r="P6235" s="2"/>
      <c r="Q6235" s="27"/>
      <c r="R6235" s="2"/>
      <c r="S6235" s="2"/>
      <c r="T6235" s="2"/>
      <c r="U6235" s="2"/>
      <c r="V6235" s="2"/>
      <c r="W6235" s="2"/>
    </row>
    <row r="6236" spans="2:23" ht="15" customHeight="1" x14ac:dyDescent="0.35">
      <c r="B6236" s="349"/>
      <c r="C6236" s="715" t="str">
        <f t="shared" si="387"/>
        <v/>
      </c>
      <c r="D6236" s="458">
        <f>IF(ISNUMBER(Summary!$D$17), DATE(Summary!$D$17, 1, 1) + INT((ROW(B6198)-1)/24), DATE(2024, 1, 1) + INT((ROW(B6198)-1)/24))</f>
        <v>45550</v>
      </c>
      <c r="E6236" s="459">
        <v>0.20833333333333337</v>
      </c>
      <c r="F6236" s="780"/>
      <c r="G6236" s="780"/>
      <c r="H6236" s="460">
        <f t="shared" si="385"/>
        <v>0</v>
      </c>
      <c r="I6236" s="460">
        <f t="shared" si="386"/>
        <v>0</v>
      </c>
      <c r="J6236" s="460">
        <f t="shared" si="388"/>
        <v>0</v>
      </c>
      <c r="K6236" s="9"/>
      <c r="P6236" s="2"/>
      <c r="Q6236" s="27"/>
      <c r="R6236" s="2"/>
      <c r="S6236" s="2"/>
      <c r="T6236" s="2"/>
      <c r="U6236" s="2"/>
      <c r="V6236" s="2"/>
      <c r="W6236" s="2"/>
    </row>
    <row r="6237" spans="2:23" ht="15" customHeight="1" x14ac:dyDescent="0.35">
      <c r="B6237" s="349"/>
      <c r="C6237" s="715" t="str">
        <f t="shared" si="387"/>
        <v/>
      </c>
      <c r="D6237" s="458">
        <f>IF(ISNUMBER(Summary!$D$17), DATE(Summary!$D$17, 1, 1) + INT((ROW(B6199)-1)/24), DATE(2024, 1, 1) + INT((ROW(B6199)-1)/24))</f>
        <v>45550</v>
      </c>
      <c r="E6237" s="459">
        <v>0.25</v>
      </c>
      <c r="F6237" s="780"/>
      <c r="G6237" s="780"/>
      <c r="H6237" s="460">
        <f t="shared" si="385"/>
        <v>0</v>
      </c>
      <c r="I6237" s="460">
        <f t="shared" si="386"/>
        <v>0</v>
      </c>
      <c r="J6237" s="460">
        <f t="shared" si="388"/>
        <v>0</v>
      </c>
      <c r="K6237" s="9"/>
      <c r="P6237" s="2"/>
      <c r="Q6237" s="27"/>
      <c r="R6237" s="2"/>
      <c r="S6237" s="2"/>
      <c r="T6237" s="2"/>
      <c r="U6237" s="2"/>
      <c r="V6237" s="2"/>
      <c r="W6237" s="2"/>
    </row>
    <row r="6238" spans="2:23" ht="15" customHeight="1" x14ac:dyDescent="0.35">
      <c r="B6238" s="349"/>
      <c r="C6238" s="715" t="str">
        <f t="shared" si="387"/>
        <v/>
      </c>
      <c r="D6238" s="458">
        <f>IF(ISNUMBER(Summary!$D$17), DATE(Summary!$D$17, 1, 1) + INT((ROW(B6200)-1)/24), DATE(2024, 1, 1) + INT((ROW(B6200)-1)/24))</f>
        <v>45550</v>
      </c>
      <c r="E6238" s="459">
        <v>0.29166666666666669</v>
      </c>
      <c r="F6238" s="780"/>
      <c r="G6238" s="780"/>
      <c r="H6238" s="460">
        <f t="shared" si="385"/>
        <v>0</v>
      </c>
      <c r="I6238" s="460">
        <f t="shared" si="386"/>
        <v>0</v>
      </c>
      <c r="J6238" s="460">
        <f t="shared" si="388"/>
        <v>0</v>
      </c>
      <c r="K6238" s="9"/>
      <c r="P6238" s="2"/>
      <c r="Q6238" s="27"/>
      <c r="R6238" s="2"/>
      <c r="S6238" s="2"/>
      <c r="T6238" s="2"/>
      <c r="U6238" s="2"/>
      <c r="V6238" s="2"/>
      <c r="W6238" s="2"/>
    </row>
    <row r="6239" spans="2:23" ht="15" customHeight="1" x14ac:dyDescent="0.35">
      <c r="B6239" s="349"/>
      <c r="C6239" s="715" t="str">
        <f t="shared" si="387"/>
        <v/>
      </c>
      <c r="D6239" s="458">
        <f>IF(ISNUMBER(Summary!$D$17), DATE(Summary!$D$17, 1, 1) + INT((ROW(B6201)-1)/24), DATE(2024, 1, 1) + INT((ROW(B6201)-1)/24))</f>
        <v>45550</v>
      </c>
      <c r="E6239" s="459">
        <v>0.33333333333333337</v>
      </c>
      <c r="F6239" s="780"/>
      <c r="G6239" s="780"/>
      <c r="H6239" s="460">
        <f t="shared" si="385"/>
        <v>0</v>
      </c>
      <c r="I6239" s="460">
        <f t="shared" si="386"/>
        <v>0</v>
      </c>
      <c r="J6239" s="460">
        <f t="shared" si="388"/>
        <v>0</v>
      </c>
      <c r="K6239" s="9"/>
      <c r="P6239" s="2"/>
      <c r="Q6239" s="27"/>
      <c r="R6239" s="2"/>
      <c r="S6239" s="2"/>
      <c r="T6239" s="2"/>
      <c r="U6239" s="2"/>
      <c r="V6239" s="2"/>
      <c r="W6239" s="2"/>
    </row>
    <row r="6240" spans="2:23" ht="15" customHeight="1" x14ac:dyDescent="0.35">
      <c r="B6240" s="349"/>
      <c r="C6240" s="715" t="str">
        <f t="shared" si="387"/>
        <v/>
      </c>
      <c r="D6240" s="458">
        <f>IF(ISNUMBER(Summary!$D$17), DATE(Summary!$D$17, 1, 1) + INT((ROW(B6202)-1)/24), DATE(2024, 1, 1) + INT((ROW(B6202)-1)/24))</f>
        <v>45550</v>
      </c>
      <c r="E6240" s="459">
        <v>0.375</v>
      </c>
      <c r="F6240" s="780"/>
      <c r="G6240" s="780"/>
      <c r="H6240" s="460">
        <f t="shared" si="385"/>
        <v>0</v>
      </c>
      <c r="I6240" s="460">
        <f t="shared" si="386"/>
        <v>0</v>
      </c>
      <c r="J6240" s="460">
        <f t="shared" si="388"/>
        <v>0</v>
      </c>
      <c r="K6240" s="9"/>
      <c r="P6240" s="2"/>
      <c r="Q6240" s="27"/>
      <c r="R6240" s="2"/>
      <c r="S6240" s="2"/>
      <c r="T6240" s="2"/>
      <c r="U6240" s="2"/>
      <c r="V6240" s="2"/>
      <c r="W6240" s="2"/>
    </row>
    <row r="6241" spans="2:23" ht="15" customHeight="1" x14ac:dyDescent="0.35">
      <c r="B6241" s="349"/>
      <c r="C6241" s="715" t="str">
        <f t="shared" si="387"/>
        <v/>
      </c>
      <c r="D6241" s="458">
        <f>IF(ISNUMBER(Summary!$D$17), DATE(Summary!$D$17, 1, 1) + INT((ROW(B6203)-1)/24), DATE(2024, 1, 1) + INT((ROW(B6203)-1)/24))</f>
        <v>45550</v>
      </c>
      <c r="E6241" s="459">
        <v>0.41666666666666669</v>
      </c>
      <c r="F6241" s="780"/>
      <c r="G6241" s="780"/>
      <c r="H6241" s="460">
        <f t="shared" si="385"/>
        <v>0</v>
      </c>
      <c r="I6241" s="460">
        <f t="shared" si="386"/>
        <v>0</v>
      </c>
      <c r="J6241" s="460">
        <f t="shared" si="388"/>
        <v>0</v>
      </c>
      <c r="K6241" s="9"/>
      <c r="P6241" s="2"/>
      <c r="Q6241" s="27"/>
      <c r="R6241" s="2"/>
      <c r="S6241" s="2"/>
      <c r="T6241" s="2"/>
      <c r="U6241" s="2"/>
      <c r="V6241" s="2"/>
      <c r="W6241" s="2"/>
    </row>
    <row r="6242" spans="2:23" ht="15" customHeight="1" x14ac:dyDescent="0.35">
      <c r="B6242" s="349"/>
      <c r="C6242" s="715" t="str">
        <f t="shared" si="387"/>
        <v/>
      </c>
      <c r="D6242" s="458">
        <f>IF(ISNUMBER(Summary!$D$17), DATE(Summary!$D$17, 1, 1) + INT((ROW(B6204)-1)/24), DATE(2024, 1, 1) + INT((ROW(B6204)-1)/24))</f>
        <v>45550</v>
      </c>
      <c r="E6242" s="459">
        <v>0.45833333333333337</v>
      </c>
      <c r="F6242" s="780"/>
      <c r="G6242" s="780"/>
      <c r="H6242" s="460">
        <f t="shared" si="385"/>
        <v>0</v>
      </c>
      <c r="I6242" s="460">
        <f t="shared" si="386"/>
        <v>0</v>
      </c>
      <c r="J6242" s="460">
        <f t="shared" si="388"/>
        <v>0</v>
      </c>
      <c r="K6242" s="9"/>
      <c r="P6242" s="2"/>
      <c r="Q6242" s="27"/>
      <c r="R6242" s="2"/>
      <c r="S6242" s="2"/>
      <c r="T6242" s="2"/>
      <c r="U6242" s="2"/>
      <c r="V6242" s="2"/>
      <c r="W6242" s="2"/>
    </row>
    <row r="6243" spans="2:23" ht="15" customHeight="1" x14ac:dyDescent="0.35">
      <c r="B6243" s="349"/>
      <c r="C6243" s="715" t="str">
        <f t="shared" si="387"/>
        <v/>
      </c>
      <c r="D6243" s="458">
        <f>IF(ISNUMBER(Summary!$D$17), DATE(Summary!$D$17, 1, 1) + INT((ROW(B6205)-1)/24), DATE(2024, 1, 1) + INT((ROW(B6205)-1)/24))</f>
        <v>45550</v>
      </c>
      <c r="E6243" s="459">
        <v>0.50000000000000011</v>
      </c>
      <c r="F6243" s="780"/>
      <c r="G6243" s="780"/>
      <c r="H6243" s="460">
        <f t="shared" si="385"/>
        <v>0</v>
      </c>
      <c r="I6243" s="460">
        <f t="shared" si="386"/>
        <v>0</v>
      </c>
      <c r="J6243" s="460">
        <f t="shared" si="388"/>
        <v>0</v>
      </c>
      <c r="K6243" s="9"/>
      <c r="P6243" s="2"/>
      <c r="Q6243" s="27"/>
      <c r="R6243" s="2"/>
      <c r="S6243" s="2"/>
      <c r="T6243" s="2"/>
      <c r="U6243" s="2"/>
      <c r="V6243" s="2"/>
      <c r="W6243" s="2"/>
    </row>
    <row r="6244" spans="2:23" ht="15" customHeight="1" x14ac:dyDescent="0.35">
      <c r="B6244" s="349"/>
      <c r="C6244" s="715" t="str">
        <f t="shared" si="387"/>
        <v/>
      </c>
      <c r="D6244" s="458">
        <f>IF(ISNUMBER(Summary!$D$17), DATE(Summary!$D$17, 1, 1) + INT((ROW(B6206)-1)/24), DATE(2024, 1, 1) + INT((ROW(B6206)-1)/24))</f>
        <v>45550</v>
      </c>
      <c r="E6244" s="459">
        <v>0.54166666666666674</v>
      </c>
      <c r="F6244" s="780"/>
      <c r="G6244" s="780"/>
      <c r="H6244" s="460">
        <f t="shared" si="385"/>
        <v>0</v>
      </c>
      <c r="I6244" s="460">
        <f t="shared" si="386"/>
        <v>0</v>
      </c>
      <c r="J6244" s="460">
        <f t="shared" si="388"/>
        <v>0</v>
      </c>
      <c r="K6244" s="9"/>
      <c r="P6244" s="2"/>
      <c r="Q6244" s="27"/>
      <c r="R6244" s="2"/>
      <c r="S6244" s="2"/>
      <c r="T6244" s="2"/>
      <c r="U6244" s="2"/>
      <c r="V6244" s="2"/>
      <c r="W6244" s="2"/>
    </row>
    <row r="6245" spans="2:23" ht="15" customHeight="1" x14ac:dyDescent="0.35">
      <c r="B6245" s="349"/>
      <c r="C6245" s="715" t="str">
        <f t="shared" si="387"/>
        <v/>
      </c>
      <c r="D6245" s="458">
        <f>IF(ISNUMBER(Summary!$D$17), DATE(Summary!$D$17, 1, 1) + INT((ROW(B6207)-1)/24), DATE(2024, 1, 1) + INT((ROW(B6207)-1)/24))</f>
        <v>45550</v>
      </c>
      <c r="E6245" s="459">
        <v>0.58333333333333337</v>
      </c>
      <c r="F6245" s="780"/>
      <c r="G6245" s="780"/>
      <c r="H6245" s="460">
        <f t="shared" si="385"/>
        <v>0</v>
      </c>
      <c r="I6245" s="460">
        <f t="shared" si="386"/>
        <v>0</v>
      </c>
      <c r="J6245" s="460">
        <f t="shared" si="388"/>
        <v>0</v>
      </c>
      <c r="K6245" s="9"/>
      <c r="P6245" s="2"/>
      <c r="Q6245" s="27"/>
      <c r="R6245" s="2"/>
      <c r="S6245" s="2"/>
      <c r="T6245" s="2"/>
      <c r="U6245" s="2"/>
      <c r="V6245" s="2"/>
      <c r="W6245" s="2"/>
    </row>
    <row r="6246" spans="2:23" ht="15" customHeight="1" x14ac:dyDescent="0.35">
      <c r="B6246" s="349"/>
      <c r="C6246" s="715" t="str">
        <f t="shared" si="387"/>
        <v/>
      </c>
      <c r="D6246" s="458">
        <f>IF(ISNUMBER(Summary!$D$17), DATE(Summary!$D$17, 1, 1) + INT((ROW(B6208)-1)/24), DATE(2024, 1, 1) + INT((ROW(B6208)-1)/24))</f>
        <v>45550</v>
      </c>
      <c r="E6246" s="459">
        <v>0.62500000000000011</v>
      </c>
      <c r="F6246" s="780"/>
      <c r="G6246" s="780"/>
      <c r="H6246" s="460">
        <f t="shared" si="385"/>
        <v>0</v>
      </c>
      <c r="I6246" s="460">
        <f t="shared" si="386"/>
        <v>0</v>
      </c>
      <c r="J6246" s="460">
        <f t="shared" si="388"/>
        <v>0</v>
      </c>
      <c r="K6246" s="9"/>
      <c r="P6246" s="2"/>
      <c r="Q6246" s="27"/>
      <c r="R6246" s="2"/>
      <c r="S6246" s="2"/>
      <c r="T6246" s="2"/>
      <c r="U6246" s="2"/>
      <c r="V6246" s="2"/>
      <c r="W6246" s="2"/>
    </row>
    <row r="6247" spans="2:23" ht="15" customHeight="1" x14ac:dyDescent="0.35">
      <c r="B6247" s="349"/>
      <c r="C6247" s="715" t="str">
        <f t="shared" si="387"/>
        <v/>
      </c>
      <c r="D6247" s="458">
        <f>IF(ISNUMBER(Summary!$D$17), DATE(Summary!$D$17, 1, 1) + INT((ROW(B6209)-1)/24), DATE(2024, 1, 1) + INT((ROW(B6209)-1)/24))</f>
        <v>45550</v>
      </c>
      <c r="E6247" s="459">
        <v>0.66666666666666674</v>
      </c>
      <c r="F6247" s="780"/>
      <c r="G6247" s="780"/>
      <c r="H6247" s="460">
        <f t="shared" ref="H6247:H6310" si="389">IF(G6247&gt;F6247,F6247,G6247)</f>
        <v>0</v>
      </c>
      <c r="I6247" s="460">
        <f t="shared" ref="I6247:I6310" si="390">F6247-H6247</f>
        <v>0</v>
      </c>
      <c r="J6247" s="460">
        <f t="shared" si="388"/>
        <v>0</v>
      </c>
      <c r="K6247" s="9"/>
      <c r="P6247" s="2"/>
      <c r="Q6247" s="27"/>
      <c r="R6247" s="2"/>
      <c r="S6247" s="2"/>
      <c r="T6247" s="2"/>
      <c r="U6247" s="2"/>
      <c r="V6247" s="2"/>
      <c r="W6247" s="2"/>
    </row>
    <row r="6248" spans="2:23" ht="15" customHeight="1" x14ac:dyDescent="0.35">
      <c r="B6248" s="349"/>
      <c r="C6248" s="715" t="str">
        <f t="shared" ref="C6248:C6311" si="391">IF(MOD(ROW()-ROW($E$39), 24)=0, $D6248, "")</f>
        <v/>
      </c>
      <c r="D6248" s="458">
        <f>IF(ISNUMBER(Summary!$D$17), DATE(Summary!$D$17, 1, 1) + INT((ROW(B6210)-1)/24), DATE(2024, 1, 1) + INT((ROW(B6210)-1)/24))</f>
        <v>45550</v>
      </c>
      <c r="E6248" s="459">
        <v>0.70833333333333337</v>
      </c>
      <c r="F6248" s="780"/>
      <c r="G6248" s="780"/>
      <c r="H6248" s="460">
        <f t="shared" si="389"/>
        <v>0</v>
      </c>
      <c r="I6248" s="460">
        <f t="shared" si="390"/>
        <v>0</v>
      </c>
      <c r="J6248" s="460">
        <f t="shared" si="388"/>
        <v>0</v>
      </c>
      <c r="K6248" s="9"/>
      <c r="P6248" s="2"/>
      <c r="Q6248" s="27"/>
      <c r="R6248" s="2"/>
      <c r="S6248" s="2"/>
      <c r="T6248" s="2"/>
      <c r="U6248" s="2"/>
      <c r="V6248" s="2"/>
      <c r="W6248" s="2"/>
    </row>
    <row r="6249" spans="2:23" ht="15" customHeight="1" x14ac:dyDescent="0.35">
      <c r="B6249" s="349"/>
      <c r="C6249" s="715" t="str">
        <f t="shared" si="391"/>
        <v/>
      </c>
      <c r="D6249" s="458">
        <f>IF(ISNUMBER(Summary!$D$17), DATE(Summary!$D$17, 1, 1) + INT((ROW(B6211)-1)/24), DATE(2024, 1, 1) + INT((ROW(B6211)-1)/24))</f>
        <v>45550</v>
      </c>
      <c r="E6249" s="459">
        <v>0.75000000000000011</v>
      </c>
      <c r="F6249" s="780"/>
      <c r="G6249" s="780"/>
      <c r="H6249" s="460">
        <f t="shared" si="389"/>
        <v>0</v>
      </c>
      <c r="I6249" s="460">
        <f t="shared" si="390"/>
        <v>0</v>
      </c>
      <c r="J6249" s="460">
        <f t="shared" si="388"/>
        <v>0</v>
      </c>
      <c r="K6249" s="9"/>
      <c r="P6249" s="2"/>
      <c r="Q6249" s="27"/>
      <c r="R6249" s="2"/>
      <c r="S6249" s="2"/>
      <c r="T6249" s="2"/>
      <c r="U6249" s="2"/>
      <c r="V6249" s="2"/>
      <c r="W6249" s="2"/>
    </row>
    <row r="6250" spans="2:23" ht="15" customHeight="1" x14ac:dyDescent="0.35">
      <c r="B6250" s="349"/>
      <c r="C6250" s="715" t="str">
        <f t="shared" si="391"/>
        <v/>
      </c>
      <c r="D6250" s="458">
        <f>IF(ISNUMBER(Summary!$D$17), DATE(Summary!$D$17, 1, 1) + INT((ROW(B6212)-1)/24), DATE(2024, 1, 1) + INT((ROW(B6212)-1)/24))</f>
        <v>45550</v>
      </c>
      <c r="E6250" s="459">
        <v>0.79166666666666674</v>
      </c>
      <c r="F6250" s="780"/>
      <c r="G6250" s="780"/>
      <c r="H6250" s="460">
        <f t="shared" si="389"/>
        <v>0</v>
      </c>
      <c r="I6250" s="460">
        <f t="shared" si="390"/>
        <v>0</v>
      </c>
      <c r="J6250" s="460">
        <f t="shared" si="388"/>
        <v>0</v>
      </c>
      <c r="K6250" s="9"/>
      <c r="P6250" s="2"/>
      <c r="Q6250" s="27"/>
      <c r="R6250" s="2"/>
      <c r="S6250" s="2"/>
      <c r="T6250" s="2"/>
      <c r="U6250" s="2"/>
      <c r="V6250" s="2"/>
      <c r="W6250" s="2"/>
    </row>
    <row r="6251" spans="2:23" ht="15" customHeight="1" x14ac:dyDescent="0.35">
      <c r="B6251" s="349"/>
      <c r="C6251" s="715" t="str">
        <f t="shared" si="391"/>
        <v/>
      </c>
      <c r="D6251" s="458">
        <f>IF(ISNUMBER(Summary!$D$17), DATE(Summary!$D$17, 1, 1) + INT((ROW(B6213)-1)/24), DATE(2024, 1, 1) + INT((ROW(B6213)-1)/24))</f>
        <v>45550</v>
      </c>
      <c r="E6251" s="459">
        <v>0.83333333333333337</v>
      </c>
      <c r="F6251" s="780"/>
      <c r="G6251" s="780"/>
      <c r="H6251" s="460">
        <f t="shared" si="389"/>
        <v>0</v>
      </c>
      <c r="I6251" s="460">
        <f t="shared" si="390"/>
        <v>0</v>
      </c>
      <c r="J6251" s="460">
        <f t="shared" si="388"/>
        <v>0</v>
      </c>
      <c r="K6251" s="9"/>
      <c r="P6251" s="2"/>
      <c r="Q6251" s="27"/>
      <c r="R6251" s="2"/>
      <c r="S6251" s="2"/>
      <c r="T6251" s="2"/>
      <c r="U6251" s="2"/>
      <c r="V6251" s="2"/>
      <c r="W6251" s="2"/>
    </row>
    <row r="6252" spans="2:23" ht="15" customHeight="1" x14ac:dyDescent="0.35">
      <c r="B6252" s="349"/>
      <c r="C6252" s="715" t="str">
        <f t="shared" si="391"/>
        <v/>
      </c>
      <c r="D6252" s="458">
        <f>IF(ISNUMBER(Summary!$D$17), DATE(Summary!$D$17, 1, 1) + INT((ROW(B6214)-1)/24), DATE(2024, 1, 1) + INT((ROW(B6214)-1)/24))</f>
        <v>45550</v>
      </c>
      <c r="E6252" s="459">
        <v>0.87500000000000011</v>
      </c>
      <c r="F6252" s="780"/>
      <c r="G6252" s="780"/>
      <c r="H6252" s="460">
        <f t="shared" si="389"/>
        <v>0</v>
      </c>
      <c r="I6252" s="460">
        <f t="shared" si="390"/>
        <v>0</v>
      </c>
      <c r="J6252" s="460">
        <f t="shared" si="388"/>
        <v>0</v>
      </c>
      <c r="K6252" s="9"/>
      <c r="P6252" s="2"/>
      <c r="Q6252" s="27"/>
      <c r="R6252" s="2"/>
      <c r="S6252" s="2"/>
      <c r="T6252" s="2"/>
      <c r="U6252" s="2"/>
      <c r="V6252" s="2"/>
      <c r="W6252" s="2"/>
    </row>
    <row r="6253" spans="2:23" ht="15" customHeight="1" x14ac:dyDescent="0.35">
      <c r="B6253" s="349"/>
      <c r="C6253" s="715" t="str">
        <f t="shared" si="391"/>
        <v/>
      </c>
      <c r="D6253" s="458">
        <f>IF(ISNUMBER(Summary!$D$17), DATE(Summary!$D$17, 1, 1) + INT((ROW(B6215)-1)/24), DATE(2024, 1, 1) + INT((ROW(B6215)-1)/24))</f>
        <v>45550</v>
      </c>
      <c r="E6253" s="459">
        <v>0.91666666666666674</v>
      </c>
      <c r="F6253" s="780"/>
      <c r="G6253" s="780"/>
      <c r="H6253" s="460">
        <f t="shared" si="389"/>
        <v>0</v>
      </c>
      <c r="I6253" s="460">
        <f t="shared" si="390"/>
        <v>0</v>
      </c>
      <c r="J6253" s="460">
        <f t="shared" si="388"/>
        <v>0</v>
      </c>
      <c r="K6253" s="9"/>
      <c r="P6253" s="2"/>
      <c r="Q6253" s="27"/>
      <c r="R6253" s="2"/>
      <c r="S6253" s="2"/>
      <c r="T6253" s="2"/>
      <c r="U6253" s="2"/>
      <c r="V6253" s="2"/>
      <c r="W6253" s="2"/>
    </row>
    <row r="6254" spans="2:23" ht="15" customHeight="1" x14ac:dyDescent="0.35">
      <c r="B6254" s="349"/>
      <c r="C6254" s="715" t="str">
        <f t="shared" si="391"/>
        <v/>
      </c>
      <c r="D6254" s="458">
        <f>IF(ISNUMBER(Summary!$D$17), DATE(Summary!$D$17, 1, 1) + INT((ROW(B6216)-1)/24), DATE(2024, 1, 1) + INT((ROW(B6216)-1)/24))</f>
        <v>45550</v>
      </c>
      <c r="E6254" s="459">
        <v>0.95833333333333337</v>
      </c>
      <c r="F6254" s="780"/>
      <c r="G6254" s="780"/>
      <c r="H6254" s="460">
        <f t="shared" si="389"/>
        <v>0</v>
      </c>
      <c r="I6254" s="460">
        <f t="shared" si="390"/>
        <v>0</v>
      </c>
      <c r="J6254" s="460">
        <f t="shared" si="388"/>
        <v>0</v>
      </c>
      <c r="K6254" s="9"/>
      <c r="P6254" s="2"/>
      <c r="Q6254" s="27"/>
      <c r="R6254" s="2"/>
      <c r="S6254" s="2"/>
      <c r="T6254" s="2"/>
      <c r="U6254" s="2"/>
      <c r="V6254" s="2"/>
      <c r="W6254" s="2"/>
    </row>
    <row r="6255" spans="2:23" ht="15" customHeight="1" x14ac:dyDescent="0.35">
      <c r="B6255" s="457"/>
      <c r="C6255" s="715">
        <f t="shared" si="391"/>
        <v>45551</v>
      </c>
      <c r="D6255" s="458">
        <f>IF(ISNUMBER(Summary!$D$17), DATE(Summary!$D$17, 1, 1) + INT((ROW(B6217)-1)/24), DATE(2024, 1, 1) + INT((ROW(B6217)-1)/24))</f>
        <v>45551</v>
      </c>
      <c r="E6255" s="459">
        <v>3.1225022567582528E-17</v>
      </c>
      <c r="F6255" s="780"/>
      <c r="G6255" s="780"/>
      <c r="H6255" s="460">
        <f t="shared" si="389"/>
        <v>0</v>
      </c>
      <c r="I6255" s="460">
        <f t="shared" si="390"/>
        <v>0</v>
      </c>
      <c r="J6255" s="460">
        <f t="shared" si="388"/>
        <v>0</v>
      </c>
      <c r="K6255" s="9"/>
      <c r="P6255" s="2"/>
      <c r="Q6255" s="27"/>
      <c r="R6255" s="2"/>
      <c r="S6255" s="2"/>
      <c r="T6255" s="2"/>
      <c r="U6255" s="2"/>
      <c r="V6255" s="2"/>
      <c r="W6255" s="2"/>
    </row>
    <row r="6256" spans="2:23" ht="15" customHeight="1" x14ac:dyDescent="0.35">
      <c r="B6256" s="349"/>
      <c r="C6256" s="715" t="str">
        <f t="shared" si="391"/>
        <v/>
      </c>
      <c r="D6256" s="458">
        <f>IF(ISNUMBER(Summary!$D$17), DATE(Summary!$D$17, 1, 1) + INT((ROW(B6218)-1)/24), DATE(2024, 1, 1) + INT((ROW(B6218)-1)/24))</f>
        <v>45551</v>
      </c>
      <c r="E6256" s="459">
        <v>4.1666666666666699E-2</v>
      </c>
      <c r="F6256" s="780"/>
      <c r="G6256" s="780"/>
      <c r="H6256" s="460">
        <f t="shared" si="389"/>
        <v>0</v>
      </c>
      <c r="I6256" s="460">
        <f t="shared" si="390"/>
        <v>0</v>
      </c>
      <c r="J6256" s="460">
        <f t="shared" si="388"/>
        <v>0</v>
      </c>
      <c r="K6256" s="9"/>
      <c r="P6256" s="2"/>
      <c r="Q6256" s="27"/>
      <c r="R6256" s="2"/>
      <c r="S6256" s="2"/>
      <c r="T6256" s="2"/>
      <c r="U6256" s="2"/>
      <c r="V6256" s="2"/>
      <c r="W6256" s="2"/>
    </row>
    <row r="6257" spans="2:23" ht="15" customHeight="1" x14ac:dyDescent="0.35">
      <c r="B6257" s="349"/>
      <c r="C6257" s="715" t="str">
        <f t="shared" si="391"/>
        <v/>
      </c>
      <c r="D6257" s="458">
        <f>IF(ISNUMBER(Summary!$D$17), DATE(Summary!$D$17, 1, 1) + INT((ROW(B6219)-1)/24), DATE(2024, 1, 1) + INT((ROW(B6219)-1)/24))</f>
        <v>45551</v>
      </c>
      <c r="E6257" s="459">
        <v>8.333333333333337E-2</v>
      </c>
      <c r="F6257" s="780"/>
      <c r="G6257" s="780"/>
      <c r="H6257" s="460">
        <f t="shared" si="389"/>
        <v>0</v>
      </c>
      <c r="I6257" s="460">
        <f t="shared" si="390"/>
        <v>0</v>
      </c>
      <c r="J6257" s="460">
        <f t="shared" si="388"/>
        <v>0</v>
      </c>
      <c r="K6257" s="9"/>
      <c r="P6257" s="2"/>
      <c r="Q6257" s="27"/>
      <c r="R6257" s="2"/>
      <c r="S6257" s="2"/>
      <c r="T6257" s="2"/>
      <c r="U6257" s="2"/>
      <c r="V6257" s="2"/>
      <c r="W6257" s="2"/>
    </row>
    <row r="6258" spans="2:23" ht="15" customHeight="1" x14ac:dyDescent="0.35">
      <c r="B6258" s="349"/>
      <c r="C6258" s="715" t="str">
        <f t="shared" si="391"/>
        <v/>
      </c>
      <c r="D6258" s="458">
        <f>IF(ISNUMBER(Summary!$D$17), DATE(Summary!$D$17, 1, 1) + INT((ROW(B6220)-1)/24), DATE(2024, 1, 1) + INT((ROW(B6220)-1)/24))</f>
        <v>45551</v>
      </c>
      <c r="E6258" s="459">
        <v>0.12500000000000006</v>
      </c>
      <c r="F6258" s="780"/>
      <c r="G6258" s="780"/>
      <c r="H6258" s="460">
        <f t="shared" si="389"/>
        <v>0</v>
      </c>
      <c r="I6258" s="460">
        <f t="shared" si="390"/>
        <v>0</v>
      </c>
      <c r="J6258" s="460">
        <f t="shared" si="388"/>
        <v>0</v>
      </c>
      <c r="K6258" s="9"/>
      <c r="P6258" s="2"/>
      <c r="Q6258" s="27"/>
      <c r="R6258" s="2"/>
      <c r="S6258" s="2"/>
      <c r="T6258" s="2"/>
      <c r="U6258" s="2"/>
      <c r="V6258" s="2"/>
      <c r="W6258" s="2"/>
    </row>
    <row r="6259" spans="2:23" ht="15" customHeight="1" x14ac:dyDescent="0.35">
      <c r="B6259" s="349"/>
      <c r="C6259" s="715" t="str">
        <f t="shared" si="391"/>
        <v/>
      </c>
      <c r="D6259" s="458">
        <f>IF(ISNUMBER(Summary!$D$17), DATE(Summary!$D$17, 1, 1) + INT((ROW(B6221)-1)/24), DATE(2024, 1, 1) + INT((ROW(B6221)-1)/24))</f>
        <v>45551</v>
      </c>
      <c r="E6259" s="459">
        <v>0.16666666666666669</v>
      </c>
      <c r="F6259" s="780"/>
      <c r="G6259" s="780"/>
      <c r="H6259" s="460">
        <f t="shared" si="389"/>
        <v>0</v>
      </c>
      <c r="I6259" s="460">
        <f t="shared" si="390"/>
        <v>0</v>
      </c>
      <c r="J6259" s="460">
        <f t="shared" si="388"/>
        <v>0</v>
      </c>
      <c r="K6259" s="9"/>
      <c r="P6259" s="2"/>
      <c r="Q6259" s="27"/>
      <c r="R6259" s="2"/>
      <c r="S6259" s="2"/>
      <c r="T6259" s="2"/>
      <c r="U6259" s="2"/>
      <c r="V6259" s="2"/>
      <c r="W6259" s="2"/>
    </row>
    <row r="6260" spans="2:23" ht="15" customHeight="1" x14ac:dyDescent="0.35">
      <c r="B6260" s="349"/>
      <c r="C6260" s="715" t="str">
        <f t="shared" si="391"/>
        <v/>
      </c>
      <c r="D6260" s="458">
        <f>IF(ISNUMBER(Summary!$D$17), DATE(Summary!$D$17, 1, 1) + INT((ROW(B6222)-1)/24), DATE(2024, 1, 1) + INT((ROW(B6222)-1)/24))</f>
        <v>45551</v>
      </c>
      <c r="E6260" s="459">
        <v>0.20833333333333337</v>
      </c>
      <c r="F6260" s="780"/>
      <c r="G6260" s="780"/>
      <c r="H6260" s="460">
        <f t="shared" si="389"/>
        <v>0</v>
      </c>
      <c r="I6260" s="460">
        <f t="shared" si="390"/>
        <v>0</v>
      </c>
      <c r="J6260" s="460">
        <f t="shared" si="388"/>
        <v>0</v>
      </c>
      <c r="K6260" s="9"/>
      <c r="P6260" s="2"/>
      <c r="Q6260" s="27"/>
      <c r="R6260" s="2"/>
      <c r="S6260" s="2"/>
      <c r="T6260" s="2"/>
      <c r="U6260" s="2"/>
      <c r="V6260" s="2"/>
      <c r="W6260" s="2"/>
    </row>
    <row r="6261" spans="2:23" ht="15" customHeight="1" x14ac:dyDescent="0.35">
      <c r="B6261" s="349"/>
      <c r="C6261" s="715" t="str">
        <f t="shared" si="391"/>
        <v/>
      </c>
      <c r="D6261" s="458">
        <f>IF(ISNUMBER(Summary!$D$17), DATE(Summary!$D$17, 1, 1) + INT((ROW(B6223)-1)/24), DATE(2024, 1, 1) + INT((ROW(B6223)-1)/24))</f>
        <v>45551</v>
      </c>
      <c r="E6261" s="459">
        <v>0.25</v>
      </c>
      <c r="F6261" s="780"/>
      <c r="G6261" s="780"/>
      <c r="H6261" s="460">
        <f t="shared" si="389"/>
        <v>0</v>
      </c>
      <c r="I6261" s="460">
        <f t="shared" si="390"/>
        <v>0</v>
      </c>
      <c r="J6261" s="460">
        <f t="shared" si="388"/>
        <v>0</v>
      </c>
      <c r="K6261" s="9"/>
      <c r="P6261" s="2"/>
      <c r="Q6261" s="27"/>
      <c r="R6261" s="2"/>
      <c r="S6261" s="2"/>
      <c r="T6261" s="2"/>
      <c r="U6261" s="2"/>
      <c r="V6261" s="2"/>
      <c r="W6261" s="2"/>
    </row>
    <row r="6262" spans="2:23" ht="15" customHeight="1" x14ac:dyDescent="0.35">
      <c r="B6262" s="349"/>
      <c r="C6262" s="715" t="str">
        <f t="shared" si="391"/>
        <v/>
      </c>
      <c r="D6262" s="458">
        <f>IF(ISNUMBER(Summary!$D$17), DATE(Summary!$D$17, 1, 1) + INT((ROW(B6224)-1)/24), DATE(2024, 1, 1) + INT((ROW(B6224)-1)/24))</f>
        <v>45551</v>
      </c>
      <c r="E6262" s="459">
        <v>0.29166666666666669</v>
      </c>
      <c r="F6262" s="780"/>
      <c r="G6262" s="780"/>
      <c r="H6262" s="460">
        <f t="shared" si="389"/>
        <v>0</v>
      </c>
      <c r="I6262" s="460">
        <f t="shared" si="390"/>
        <v>0</v>
      </c>
      <c r="J6262" s="460">
        <f t="shared" si="388"/>
        <v>0</v>
      </c>
      <c r="K6262" s="9"/>
      <c r="P6262" s="2"/>
      <c r="Q6262" s="27"/>
      <c r="R6262" s="2"/>
      <c r="S6262" s="2"/>
      <c r="T6262" s="2"/>
      <c r="U6262" s="2"/>
      <c r="V6262" s="2"/>
      <c r="W6262" s="2"/>
    </row>
    <row r="6263" spans="2:23" ht="15" customHeight="1" x14ac:dyDescent="0.35">
      <c r="B6263" s="349"/>
      <c r="C6263" s="715" t="str">
        <f t="shared" si="391"/>
        <v/>
      </c>
      <c r="D6263" s="458">
        <f>IF(ISNUMBER(Summary!$D$17), DATE(Summary!$D$17, 1, 1) + INT((ROW(B6225)-1)/24), DATE(2024, 1, 1) + INT((ROW(B6225)-1)/24))</f>
        <v>45551</v>
      </c>
      <c r="E6263" s="459">
        <v>0.33333333333333337</v>
      </c>
      <c r="F6263" s="780"/>
      <c r="G6263" s="780"/>
      <c r="H6263" s="460">
        <f t="shared" si="389"/>
        <v>0</v>
      </c>
      <c r="I6263" s="460">
        <f t="shared" si="390"/>
        <v>0</v>
      </c>
      <c r="J6263" s="460">
        <f t="shared" si="388"/>
        <v>0</v>
      </c>
      <c r="K6263" s="9"/>
      <c r="P6263" s="2"/>
      <c r="Q6263" s="27"/>
      <c r="R6263" s="2"/>
      <c r="S6263" s="2"/>
      <c r="T6263" s="2"/>
      <c r="U6263" s="2"/>
      <c r="V6263" s="2"/>
      <c r="W6263" s="2"/>
    </row>
    <row r="6264" spans="2:23" ht="15" customHeight="1" x14ac:dyDescent="0.35">
      <c r="B6264" s="349"/>
      <c r="C6264" s="715" t="str">
        <f t="shared" si="391"/>
        <v/>
      </c>
      <c r="D6264" s="458">
        <f>IF(ISNUMBER(Summary!$D$17), DATE(Summary!$D$17, 1, 1) + INT((ROW(B6226)-1)/24), DATE(2024, 1, 1) + INT((ROW(B6226)-1)/24))</f>
        <v>45551</v>
      </c>
      <c r="E6264" s="459">
        <v>0.375</v>
      </c>
      <c r="F6264" s="780"/>
      <c r="G6264" s="780"/>
      <c r="H6264" s="460">
        <f t="shared" si="389"/>
        <v>0</v>
      </c>
      <c r="I6264" s="460">
        <f t="shared" si="390"/>
        <v>0</v>
      </c>
      <c r="J6264" s="460">
        <f t="shared" si="388"/>
        <v>0</v>
      </c>
      <c r="K6264" s="9"/>
      <c r="P6264" s="2"/>
      <c r="Q6264" s="27"/>
      <c r="R6264" s="2"/>
      <c r="S6264" s="2"/>
      <c r="T6264" s="2"/>
      <c r="U6264" s="2"/>
      <c r="V6264" s="2"/>
      <c r="W6264" s="2"/>
    </row>
    <row r="6265" spans="2:23" ht="15" customHeight="1" x14ac:dyDescent="0.35">
      <c r="B6265" s="349"/>
      <c r="C6265" s="715" t="str">
        <f t="shared" si="391"/>
        <v/>
      </c>
      <c r="D6265" s="458">
        <f>IF(ISNUMBER(Summary!$D$17), DATE(Summary!$D$17, 1, 1) + INT((ROW(B6227)-1)/24), DATE(2024, 1, 1) + INT((ROW(B6227)-1)/24))</f>
        <v>45551</v>
      </c>
      <c r="E6265" s="459">
        <v>0.41666666666666669</v>
      </c>
      <c r="F6265" s="780"/>
      <c r="G6265" s="780"/>
      <c r="H6265" s="460">
        <f t="shared" si="389"/>
        <v>0</v>
      </c>
      <c r="I6265" s="460">
        <f t="shared" si="390"/>
        <v>0</v>
      </c>
      <c r="J6265" s="460">
        <f t="shared" si="388"/>
        <v>0</v>
      </c>
      <c r="K6265" s="9"/>
      <c r="P6265" s="2"/>
      <c r="Q6265" s="27"/>
      <c r="R6265" s="2"/>
      <c r="S6265" s="2"/>
      <c r="T6265" s="2"/>
      <c r="U6265" s="2"/>
      <c r="V6265" s="2"/>
      <c r="W6265" s="2"/>
    </row>
    <row r="6266" spans="2:23" ht="15" customHeight="1" x14ac:dyDescent="0.35">
      <c r="B6266" s="349"/>
      <c r="C6266" s="715" t="str">
        <f t="shared" si="391"/>
        <v/>
      </c>
      <c r="D6266" s="458">
        <f>IF(ISNUMBER(Summary!$D$17), DATE(Summary!$D$17, 1, 1) + INT((ROW(B6228)-1)/24), DATE(2024, 1, 1) + INT((ROW(B6228)-1)/24))</f>
        <v>45551</v>
      </c>
      <c r="E6266" s="459">
        <v>0.45833333333333337</v>
      </c>
      <c r="F6266" s="780"/>
      <c r="G6266" s="780"/>
      <c r="H6266" s="460">
        <f t="shared" si="389"/>
        <v>0</v>
      </c>
      <c r="I6266" s="460">
        <f t="shared" si="390"/>
        <v>0</v>
      </c>
      <c r="J6266" s="460">
        <f t="shared" si="388"/>
        <v>0</v>
      </c>
      <c r="K6266" s="9"/>
      <c r="P6266" s="2"/>
      <c r="Q6266" s="27"/>
      <c r="R6266" s="2"/>
      <c r="S6266" s="2"/>
      <c r="T6266" s="2"/>
      <c r="U6266" s="2"/>
      <c r="V6266" s="2"/>
      <c r="W6266" s="2"/>
    </row>
    <row r="6267" spans="2:23" ht="15" customHeight="1" x14ac:dyDescent="0.35">
      <c r="B6267" s="349"/>
      <c r="C6267" s="715" t="str">
        <f t="shared" si="391"/>
        <v/>
      </c>
      <c r="D6267" s="458">
        <f>IF(ISNUMBER(Summary!$D$17), DATE(Summary!$D$17, 1, 1) + INT((ROW(B6229)-1)/24), DATE(2024, 1, 1) + INT((ROW(B6229)-1)/24))</f>
        <v>45551</v>
      </c>
      <c r="E6267" s="459">
        <v>0.50000000000000011</v>
      </c>
      <c r="F6267" s="780"/>
      <c r="G6267" s="780"/>
      <c r="H6267" s="460">
        <f t="shared" si="389"/>
        <v>0</v>
      </c>
      <c r="I6267" s="460">
        <f t="shared" si="390"/>
        <v>0</v>
      </c>
      <c r="J6267" s="460">
        <f t="shared" si="388"/>
        <v>0</v>
      </c>
      <c r="K6267" s="9"/>
      <c r="P6267" s="2"/>
      <c r="Q6267" s="27"/>
      <c r="R6267" s="2"/>
      <c r="S6267" s="2"/>
      <c r="T6267" s="2"/>
      <c r="U6267" s="2"/>
      <c r="V6267" s="2"/>
      <c r="W6267" s="2"/>
    </row>
    <row r="6268" spans="2:23" ht="15" customHeight="1" x14ac:dyDescent="0.35">
      <c r="B6268" s="349"/>
      <c r="C6268" s="715" t="str">
        <f t="shared" si="391"/>
        <v/>
      </c>
      <c r="D6268" s="458">
        <f>IF(ISNUMBER(Summary!$D$17), DATE(Summary!$D$17, 1, 1) + INT((ROW(B6230)-1)/24), DATE(2024, 1, 1) + INT((ROW(B6230)-1)/24))</f>
        <v>45551</v>
      </c>
      <c r="E6268" s="459">
        <v>0.54166666666666674</v>
      </c>
      <c r="F6268" s="780"/>
      <c r="G6268" s="780"/>
      <c r="H6268" s="460">
        <f t="shared" si="389"/>
        <v>0</v>
      </c>
      <c r="I6268" s="460">
        <f t="shared" si="390"/>
        <v>0</v>
      </c>
      <c r="J6268" s="460">
        <f t="shared" si="388"/>
        <v>0</v>
      </c>
      <c r="K6268" s="9"/>
      <c r="P6268" s="2"/>
      <c r="Q6268" s="27"/>
      <c r="R6268" s="2"/>
      <c r="S6268" s="2"/>
      <c r="T6268" s="2"/>
      <c r="U6268" s="2"/>
      <c r="V6268" s="2"/>
      <c r="W6268" s="2"/>
    </row>
    <row r="6269" spans="2:23" ht="15" customHeight="1" x14ac:dyDescent="0.35">
      <c r="B6269" s="349"/>
      <c r="C6269" s="715" t="str">
        <f t="shared" si="391"/>
        <v/>
      </c>
      <c r="D6269" s="458">
        <f>IF(ISNUMBER(Summary!$D$17), DATE(Summary!$D$17, 1, 1) + INT((ROW(B6231)-1)/24), DATE(2024, 1, 1) + INT((ROW(B6231)-1)/24))</f>
        <v>45551</v>
      </c>
      <c r="E6269" s="459">
        <v>0.58333333333333337</v>
      </c>
      <c r="F6269" s="780"/>
      <c r="G6269" s="780"/>
      <c r="H6269" s="460">
        <f t="shared" si="389"/>
        <v>0</v>
      </c>
      <c r="I6269" s="460">
        <f t="shared" si="390"/>
        <v>0</v>
      </c>
      <c r="J6269" s="460">
        <f t="shared" si="388"/>
        <v>0</v>
      </c>
      <c r="K6269" s="9"/>
      <c r="P6269" s="2"/>
      <c r="Q6269" s="27"/>
      <c r="R6269" s="2"/>
      <c r="S6269" s="2"/>
      <c r="T6269" s="2"/>
      <c r="U6269" s="2"/>
      <c r="V6269" s="2"/>
      <c r="W6269" s="2"/>
    </row>
    <row r="6270" spans="2:23" ht="15" customHeight="1" x14ac:dyDescent="0.35">
      <c r="B6270" s="349"/>
      <c r="C6270" s="715" t="str">
        <f t="shared" si="391"/>
        <v/>
      </c>
      <c r="D6270" s="458">
        <f>IF(ISNUMBER(Summary!$D$17), DATE(Summary!$D$17, 1, 1) + INT((ROW(B6232)-1)/24), DATE(2024, 1, 1) + INT((ROW(B6232)-1)/24))</f>
        <v>45551</v>
      </c>
      <c r="E6270" s="459">
        <v>0.62500000000000011</v>
      </c>
      <c r="F6270" s="780"/>
      <c r="G6270" s="780"/>
      <c r="H6270" s="460">
        <f t="shared" si="389"/>
        <v>0</v>
      </c>
      <c r="I6270" s="460">
        <f t="shared" si="390"/>
        <v>0</v>
      </c>
      <c r="J6270" s="460">
        <f t="shared" si="388"/>
        <v>0</v>
      </c>
      <c r="K6270" s="9"/>
      <c r="P6270" s="2"/>
      <c r="Q6270" s="27"/>
      <c r="R6270" s="2"/>
      <c r="S6270" s="2"/>
      <c r="T6270" s="2"/>
      <c r="U6270" s="2"/>
      <c r="V6270" s="2"/>
      <c r="W6270" s="2"/>
    </row>
    <row r="6271" spans="2:23" ht="15" customHeight="1" x14ac:dyDescent="0.35">
      <c r="B6271" s="349"/>
      <c r="C6271" s="715" t="str">
        <f t="shared" si="391"/>
        <v/>
      </c>
      <c r="D6271" s="458">
        <f>IF(ISNUMBER(Summary!$D$17), DATE(Summary!$D$17, 1, 1) + INT((ROW(B6233)-1)/24), DATE(2024, 1, 1) + INT((ROW(B6233)-1)/24))</f>
        <v>45551</v>
      </c>
      <c r="E6271" s="459">
        <v>0.66666666666666674</v>
      </c>
      <c r="F6271" s="780"/>
      <c r="G6271" s="780"/>
      <c r="H6271" s="460">
        <f t="shared" si="389"/>
        <v>0</v>
      </c>
      <c r="I6271" s="460">
        <f t="shared" si="390"/>
        <v>0</v>
      </c>
      <c r="J6271" s="460">
        <f t="shared" si="388"/>
        <v>0</v>
      </c>
      <c r="K6271" s="9"/>
      <c r="P6271" s="2"/>
      <c r="Q6271" s="27"/>
      <c r="R6271" s="2"/>
      <c r="S6271" s="2"/>
      <c r="T6271" s="2"/>
      <c r="U6271" s="2"/>
      <c r="V6271" s="2"/>
      <c r="W6271" s="2"/>
    </row>
    <row r="6272" spans="2:23" ht="15" customHeight="1" x14ac:dyDescent="0.35">
      <c r="B6272" s="349"/>
      <c r="C6272" s="715" t="str">
        <f t="shared" si="391"/>
        <v/>
      </c>
      <c r="D6272" s="458">
        <f>IF(ISNUMBER(Summary!$D$17), DATE(Summary!$D$17, 1, 1) + INT((ROW(B6234)-1)/24), DATE(2024, 1, 1) + INT((ROW(B6234)-1)/24))</f>
        <v>45551</v>
      </c>
      <c r="E6272" s="459">
        <v>0.70833333333333337</v>
      </c>
      <c r="F6272" s="780"/>
      <c r="G6272" s="780"/>
      <c r="H6272" s="460">
        <f t="shared" si="389"/>
        <v>0</v>
      </c>
      <c r="I6272" s="460">
        <f t="shared" si="390"/>
        <v>0</v>
      </c>
      <c r="J6272" s="460">
        <f t="shared" ref="J6272:J6335" si="392">G6272-H6272</f>
        <v>0</v>
      </c>
      <c r="K6272" s="9"/>
      <c r="P6272" s="2"/>
      <c r="Q6272" s="27"/>
      <c r="R6272" s="2"/>
      <c r="S6272" s="2"/>
      <c r="T6272" s="2"/>
      <c r="U6272" s="2"/>
      <c r="V6272" s="2"/>
      <c r="W6272" s="2"/>
    </row>
    <row r="6273" spans="2:23" ht="15" customHeight="1" x14ac:dyDescent="0.35">
      <c r="B6273" s="349"/>
      <c r="C6273" s="715" t="str">
        <f t="shared" si="391"/>
        <v/>
      </c>
      <c r="D6273" s="458">
        <f>IF(ISNUMBER(Summary!$D$17), DATE(Summary!$D$17, 1, 1) + INT((ROW(B6235)-1)/24), DATE(2024, 1, 1) + INT((ROW(B6235)-1)/24))</f>
        <v>45551</v>
      </c>
      <c r="E6273" s="459">
        <v>0.75000000000000011</v>
      </c>
      <c r="F6273" s="780"/>
      <c r="G6273" s="780"/>
      <c r="H6273" s="460">
        <f t="shared" si="389"/>
        <v>0</v>
      </c>
      <c r="I6273" s="460">
        <f t="shared" si="390"/>
        <v>0</v>
      </c>
      <c r="J6273" s="460">
        <f t="shared" si="392"/>
        <v>0</v>
      </c>
      <c r="K6273" s="9"/>
      <c r="P6273" s="2"/>
      <c r="Q6273" s="27"/>
      <c r="R6273" s="2"/>
      <c r="S6273" s="2"/>
      <c r="T6273" s="2"/>
      <c r="U6273" s="2"/>
      <c r="V6273" s="2"/>
      <c r="W6273" s="2"/>
    </row>
    <row r="6274" spans="2:23" ht="15" customHeight="1" x14ac:dyDescent="0.35">
      <c r="B6274" s="349"/>
      <c r="C6274" s="715" t="str">
        <f t="shared" si="391"/>
        <v/>
      </c>
      <c r="D6274" s="458">
        <f>IF(ISNUMBER(Summary!$D$17), DATE(Summary!$D$17, 1, 1) + INT((ROW(B6236)-1)/24), DATE(2024, 1, 1) + INT((ROW(B6236)-1)/24))</f>
        <v>45551</v>
      </c>
      <c r="E6274" s="459">
        <v>0.79166666666666674</v>
      </c>
      <c r="F6274" s="780"/>
      <c r="G6274" s="780"/>
      <c r="H6274" s="460">
        <f t="shared" si="389"/>
        <v>0</v>
      </c>
      <c r="I6274" s="460">
        <f t="shared" si="390"/>
        <v>0</v>
      </c>
      <c r="J6274" s="460">
        <f t="shared" si="392"/>
        <v>0</v>
      </c>
      <c r="K6274" s="9"/>
      <c r="P6274" s="2"/>
      <c r="Q6274" s="27"/>
      <c r="R6274" s="2"/>
      <c r="S6274" s="2"/>
      <c r="T6274" s="2"/>
      <c r="U6274" s="2"/>
      <c r="V6274" s="2"/>
      <c r="W6274" s="2"/>
    </row>
    <row r="6275" spans="2:23" ht="15" customHeight="1" x14ac:dyDescent="0.35">
      <c r="B6275" s="349"/>
      <c r="C6275" s="715" t="str">
        <f t="shared" si="391"/>
        <v/>
      </c>
      <c r="D6275" s="458">
        <f>IF(ISNUMBER(Summary!$D$17), DATE(Summary!$D$17, 1, 1) + INT((ROW(B6237)-1)/24), DATE(2024, 1, 1) + INT((ROW(B6237)-1)/24))</f>
        <v>45551</v>
      </c>
      <c r="E6275" s="459">
        <v>0.83333333333333337</v>
      </c>
      <c r="F6275" s="780"/>
      <c r="G6275" s="780"/>
      <c r="H6275" s="460">
        <f t="shared" si="389"/>
        <v>0</v>
      </c>
      <c r="I6275" s="460">
        <f t="shared" si="390"/>
        <v>0</v>
      </c>
      <c r="J6275" s="460">
        <f t="shared" si="392"/>
        <v>0</v>
      </c>
      <c r="K6275" s="9"/>
      <c r="P6275" s="2"/>
      <c r="Q6275" s="27"/>
      <c r="R6275" s="2"/>
      <c r="S6275" s="2"/>
      <c r="T6275" s="2"/>
      <c r="U6275" s="2"/>
      <c r="V6275" s="2"/>
      <c r="W6275" s="2"/>
    </row>
    <row r="6276" spans="2:23" ht="15" customHeight="1" x14ac:dyDescent="0.35">
      <c r="B6276" s="349"/>
      <c r="C6276" s="715" t="str">
        <f t="shared" si="391"/>
        <v/>
      </c>
      <c r="D6276" s="458">
        <f>IF(ISNUMBER(Summary!$D$17), DATE(Summary!$D$17, 1, 1) + INT((ROW(B6238)-1)/24), DATE(2024, 1, 1) + INT((ROW(B6238)-1)/24))</f>
        <v>45551</v>
      </c>
      <c r="E6276" s="459">
        <v>0.87500000000000011</v>
      </c>
      <c r="F6276" s="780"/>
      <c r="G6276" s="780"/>
      <c r="H6276" s="460">
        <f t="shared" si="389"/>
        <v>0</v>
      </c>
      <c r="I6276" s="460">
        <f t="shared" si="390"/>
        <v>0</v>
      </c>
      <c r="J6276" s="460">
        <f t="shared" si="392"/>
        <v>0</v>
      </c>
      <c r="K6276" s="9"/>
      <c r="P6276" s="2"/>
      <c r="Q6276" s="27"/>
      <c r="R6276" s="2"/>
      <c r="S6276" s="2"/>
      <c r="T6276" s="2"/>
      <c r="U6276" s="2"/>
      <c r="V6276" s="2"/>
      <c r="W6276" s="2"/>
    </row>
    <row r="6277" spans="2:23" ht="15" customHeight="1" x14ac:dyDescent="0.35">
      <c r="B6277" s="349"/>
      <c r="C6277" s="715" t="str">
        <f t="shared" si="391"/>
        <v/>
      </c>
      <c r="D6277" s="458">
        <f>IF(ISNUMBER(Summary!$D$17), DATE(Summary!$D$17, 1, 1) + INT((ROW(B6239)-1)/24), DATE(2024, 1, 1) + INT((ROW(B6239)-1)/24))</f>
        <v>45551</v>
      </c>
      <c r="E6277" s="459">
        <v>0.91666666666666674</v>
      </c>
      <c r="F6277" s="780"/>
      <c r="G6277" s="780"/>
      <c r="H6277" s="460">
        <f t="shared" si="389"/>
        <v>0</v>
      </c>
      <c r="I6277" s="460">
        <f t="shared" si="390"/>
        <v>0</v>
      </c>
      <c r="J6277" s="460">
        <f t="shared" si="392"/>
        <v>0</v>
      </c>
      <c r="K6277" s="9"/>
      <c r="P6277" s="2"/>
      <c r="Q6277" s="27"/>
      <c r="R6277" s="2"/>
      <c r="S6277" s="2"/>
      <c r="T6277" s="2"/>
      <c r="U6277" s="2"/>
      <c r="V6277" s="2"/>
      <c r="W6277" s="2"/>
    </row>
    <row r="6278" spans="2:23" ht="15" customHeight="1" x14ac:dyDescent="0.35">
      <c r="B6278" s="349"/>
      <c r="C6278" s="715" t="str">
        <f t="shared" si="391"/>
        <v/>
      </c>
      <c r="D6278" s="458">
        <f>IF(ISNUMBER(Summary!$D$17), DATE(Summary!$D$17, 1, 1) + INT((ROW(B6240)-1)/24), DATE(2024, 1, 1) + INT((ROW(B6240)-1)/24))</f>
        <v>45551</v>
      </c>
      <c r="E6278" s="459">
        <v>0.95833333333333337</v>
      </c>
      <c r="F6278" s="780"/>
      <c r="G6278" s="780"/>
      <c r="H6278" s="460">
        <f t="shared" si="389"/>
        <v>0</v>
      </c>
      <c r="I6278" s="460">
        <f t="shared" si="390"/>
        <v>0</v>
      </c>
      <c r="J6278" s="460">
        <f t="shared" si="392"/>
        <v>0</v>
      </c>
      <c r="K6278" s="9"/>
      <c r="P6278" s="2"/>
      <c r="Q6278" s="27"/>
      <c r="R6278" s="2"/>
      <c r="S6278" s="2"/>
      <c r="T6278" s="2"/>
      <c r="U6278" s="2"/>
      <c r="V6278" s="2"/>
      <c r="W6278" s="2"/>
    </row>
    <row r="6279" spans="2:23" ht="15" customHeight="1" x14ac:dyDescent="0.35">
      <c r="B6279" s="457"/>
      <c r="C6279" s="715">
        <f t="shared" si="391"/>
        <v>45552</v>
      </c>
      <c r="D6279" s="458">
        <f>IF(ISNUMBER(Summary!$D$17), DATE(Summary!$D$17, 1, 1) + INT((ROW(B6241)-1)/24), DATE(2024, 1, 1) + INT((ROW(B6241)-1)/24))</f>
        <v>45552</v>
      </c>
      <c r="E6279" s="459">
        <v>3.1225022567582528E-17</v>
      </c>
      <c r="F6279" s="780"/>
      <c r="G6279" s="780"/>
      <c r="H6279" s="460">
        <f t="shared" si="389"/>
        <v>0</v>
      </c>
      <c r="I6279" s="460">
        <f t="shared" si="390"/>
        <v>0</v>
      </c>
      <c r="J6279" s="460">
        <f t="shared" si="392"/>
        <v>0</v>
      </c>
      <c r="K6279" s="9"/>
      <c r="P6279" s="2"/>
      <c r="Q6279" s="27"/>
      <c r="R6279" s="2"/>
      <c r="S6279" s="2"/>
      <c r="T6279" s="2"/>
      <c r="U6279" s="2"/>
      <c r="V6279" s="2"/>
      <c r="W6279" s="2"/>
    </row>
    <row r="6280" spans="2:23" ht="15" customHeight="1" x14ac:dyDescent="0.35">
      <c r="B6280" s="349"/>
      <c r="C6280" s="715" t="str">
        <f t="shared" si="391"/>
        <v/>
      </c>
      <c r="D6280" s="458">
        <f>IF(ISNUMBER(Summary!$D$17), DATE(Summary!$D$17, 1, 1) + INT((ROW(B6242)-1)/24), DATE(2024, 1, 1) + INT((ROW(B6242)-1)/24))</f>
        <v>45552</v>
      </c>
      <c r="E6280" s="459">
        <v>4.1666666666666699E-2</v>
      </c>
      <c r="F6280" s="780"/>
      <c r="G6280" s="780"/>
      <c r="H6280" s="460">
        <f t="shared" si="389"/>
        <v>0</v>
      </c>
      <c r="I6280" s="460">
        <f t="shared" si="390"/>
        <v>0</v>
      </c>
      <c r="J6280" s="460">
        <f t="shared" si="392"/>
        <v>0</v>
      </c>
      <c r="K6280" s="9"/>
      <c r="P6280" s="2"/>
      <c r="Q6280" s="27"/>
      <c r="R6280" s="2"/>
      <c r="S6280" s="2"/>
      <c r="T6280" s="2"/>
      <c r="U6280" s="2"/>
      <c r="V6280" s="2"/>
      <c r="W6280" s="2"/>
    </row>
    <row r="6281" spans="2:23" ht="15" customHeight="1" x14ac:dyDescent="0.35">
      <c r="B6281" s="349"/>
      <c r="C6281" s="715" t="str">
        <f t="shared" si="391"/>
        <v/>
      </c>
      <c r="D6281" s="458">
        <f>IF(ISNUMBER(Summary!$D$17), DATE(Summary!$D$17, 1, 1) + INT((ROW(B6243)-1)/24), DATE(2024, 1, 1) + INT((ROW(B6243)-1)/24))</f>
        <v>45552</v>
      </c>
      <c r="E6281" s="459">
        <v>8.333333333333337E-2</v>
      </c>
      <c r="F6281" s="780"/>
      <c r="G6281" s="780"/>
      <c r="H6281" s="460">
        <f t="shared" si="389"/>
        <v>0</v>
      </c>
      <c r="I6281" s="460">
        <f t="shared" si="390"/>
        <v>0</v>
      </c>
      <c r="J6281" s="460">
        <f t="shared" si="392"/>
        <v>0</v>
      </c>
      <c r="K6281" s="9"/>
      <c r="P6281" s="2"/>
      <c r="Q6281" s="27"/>
      <c r="R6281" s="2"/>
      <c r="S6281" s="2"/>
      <c r="T6281" s="2"/>
      <c r="U6281" s="2"/>
      <c r="V6281" s="2"/>
      <c r="W6281" s="2"/>
    </row>
    <row r="6282" spans="2:23" ht="15" customHeight="1" x14ac:dyDescent="0.35">
      <c r="B6282" s="349"/>
      <c r="C6282" s="715" t="str">
        <f t="shared" si="391"/>
        <v/>
      </c>
      <c r="D6282" s="458">
        <f>IF(ISNUMBER(Summary!$D$17), DATE(Summary!$D$17, 1, 1) + INT((ROW(B6244)-1)/24), DATE(2024, 1, 1) + INT((ROW(B6244)-1)/24))</f>
        <v>45552</v>
      </c>
      <c r="E6282" s="459">
        <v>0.12500000000000006</v>
      </c>
      <c r="F6282" s="780"/>
      <c r="G6282" s="780"/>
      <c r="H6282" s="460">
        <f t="shared" si="389"/>
        <v>0</v>
      </c>
      <c r="I6282" s="460">
        <f t="shared" si="390"/>
        <v>0</v>
      </c>
      <c r="J6282" s="460">
        <f t="shared" si="392"/>
        <v>0</v>
      </c>
      <c r="K6282" s="9"/>
      <c r="P6282" s="2"/>
      <c r="Q6282" s="27"/>
      <c r="R6282" s="2"/>
      <c r="S6282" s="2"/>
      <c r="T6282" s="2"/>
      <c r="U6282" s="2"/>
      <c r="V6282" s="2"/>
      <c r="W6282" s="2"/>
    </row>
    <row r="6283" spans="2:23" ht="15" customHeight="1" x14ac:dyDescent="0.35">
      <c r="B6283" s="349"/>
      <c r="C6283" s="715" t="str">
        <f t="shared" si="391"/>
        <v/>
      </c>
      <c r="D6283" s="458">
        <f>IF(ISNUMBER(Summary!$D$17), DATE(Summary!$D$17, 1, 1) + INT((ROW(B6245)-1)/24), DATE(2024, 1, 1) + INT((ROW(B6245)-1)/24))</f>
        <v>45552</v>
      </c>
      <c r="E6283" s="459">
        <v>0.16666666666666669</v>
      </c>
      <c r="F6283" s="780"/>
      <c r="G6283" s="780"/>
      <c r="H6283" s="460">
        <f t="shared" si="389"/>
        <v>0</v>
      </c>
      <c r="I6283" s="460">
        <f t="shared" si="390"/>
        <v>0</v>
      </c>
      <c r="J6283" s="460">
        <f t="shared" si="392"/>
        <v>0</v>
      </c>
      <c r="K6283" s="9"/>
      <c r="P6283" s="2"/>
      <c r="Q6283" s="27"/>
      <c r="R6283" s="2"/>
      <c r="S6283" s="2"/>
      <c r="T6283" s="2"/>
      <c r="U6283" s="2"/>
      <c r="V6283" s="2"/>
      <c r="W6283" s="2"/>
    </row>
    <row r="6284" spans="2:23" ht="15" customHeight="1" x14ac:dyDescent="0.35">
      <c r="B6284" s="349"/>
      <c r="C6284" s="715" t="str">
        <f t="shared" si="391"/>
        <v/>
      </c>
      <c r="D6284" s="458">
        <f>IF(ISNUMBER(Summary!$D$17), DATE(Summary!$D$17, 1, 1) + INT((ROW(B6246)-1)/24), DATE(2024, 1, 1) + INT((ROW(B6246)-1)/24))</f>
        <v>45552</v>
      </c>
      <c r="E6284" s="459">
        <v>0.20833333333333337</v>
      </c>
      <c r="F6284" s="780"/>
      <c r="G6284" s="780"/>
      <c r="H6284" s="460">
        <f t="shared" si="389"/>
        <v>0</v>
      </c>
      <c r="I6284" s="460">
        <f t="shared" si="390"/>
        <v>0</v>
      </c>
      <c r="J6284" s="460">
        <f t="shared" si="392"/>
        <v>0</v>
      </c>
      <c r="K6284" s="9"/>
      <c r="P6284" s="2"/>
      <c r="Q6284" s="27"/>
      <c r="R6284" s="2"/>
      <c r="S6284" s="2"/>
      <c r="T6284" s="2"/>
      <c r="U6284" s="2"/>
      <c r="V6284" s="2"/>
      <c r="W6284" s="2"/>
    </row>
    <row r="6285" spans="2:23" ht="15" customHeight="1" x14ac:dyDescent="0.35">
      <c r="B6285" s="349"/>
      <c r="C6285" s="715" t="str">
        <f t="shared" si="391"/>
        <v/>
      </c>
      <c r="D6285" s="458">
        <f>IF(ISNUMBER(Summary!$D$17), DATE(Summary!$D$17, 1, 1) + INT((ROW(B6247)-1)/24), DATE(2024, 1, 1) + INT((ROW(B6247)-1)/24))</f>
        <v>45552</v>
      </c>
      <c r="E6285" s="459">
        <v>0.25</v>
      </c>
      <c r="F6285" s="780"/>
      <c r="G6285" s="780"/>
      <c r="H6285" s="460">
        <f t="shared" si="389"/>
        <v>0</v>
      </c>
      <c r="I6285" s="460">
        <f t="shared" si="390"/>
        <v>0</v>
      </c>
      <c r="J6285" s="460">
        <f t="shared" si="392"/>
        <v>0</v>
      </c>
      <c r="K6285" s="9"/>
      <c r="P6285" s="2"/>
      <c r="Q6285" s="27"/>
      <c r="R6285" s="2"/>
      <c r="S6285" s="2"/>
      <c r="T6285" s="2"/>
      <c r="U6285" s="2"/>
      <c r="V6285" s="2"/>
      <c r="W6285" s="2"/>
    </row>
    <row r="6286" spans="2:23" ht="15" customHeight="1" x14ac:dyDescent="0.35">
      <c r="B6286" s="349"/>
      <c r="C6286" s="715" t="str">
        <f t="shared" si="391"/>
        <v/>
      </c>
      <c r="D6286" s="458">
        <f>IF(ISNUMBER(Summary!$D$17), DATE(Summary!$D$17, 1, 1) + INT((ROW(B6248)-1)/24), DATE(2024, 1, 1) + INT((ROW(B6248)-1)/24))</f>
        <v>45552</v>
      </c>
      <c r="E6286" s="459">
        <v>0.29166666666666669</v>
      </c>
      <c r="F6286" s="780"/>
      <c r="G6286" s="780"/>
      <c r="H6286" s="460">
        <f t="shared" si="389"/>
        <v>0</v>
      </c>
      <c r="I6286" s="460">
        <f t="shared" si="390"/>
        <v>0</v>
      </c>
      <c r="J6286" s="460">
        <f t="shared" si="392"/>
        <v>0</v>
      </c>
      <c r="K6286" s="9"/>
      <c r="P6286" s="2"/>
      <c r="Q6286" s="27"/>
      <c r="R6286" s="2"/>
      <c r="S6286" s="2"/>
      <c r="T6286" s="2"/>
      <c r="U6286" s="2"/>
      <c r="V6286" s="2"/>
      <c r="W6286" s="2"/>
    </row>
    <row r="6287" spans="2:23" ht="15" customHeight="1" x14ac:dyDescent="0.35">
      <c r="B6287" s="349"/>
      <c r="C6287" s="715" t="str">
        <f t="shared" si="391"/>
        <v/>
      </c>
      <c r="D6287" s="458">
        <f>IF(ISNUMBER(Summary!$D$17), DATE(Summary!$D$17, 1, 1) + INT((ROW(B6249)-1)/24), DATE(2024, 1, 1) + INT((ROW(B6249)-1)/24))</f>
        <v>45552</v>
      </c>
      <c r="E6287" s="459">
        <v>0.33333333333333337</v>
      </c>
      <c r="F6287" s="780"/>
      <c r="G6287" s="780"/>
      <c r="H6287" s="460">
        <f t="shared" si="389"/>
        <v>0</v>
      </c>
      <c r="I6287" s="460">
        <f t="shared" si="390"/>
        <v>0</v>
      </c>
      <c r="J6287" s="460">
        <f t="shared" si="392"/>
        <v>0</v>
      </c>
      <c r="K6287" s="9"/>
      <c r="P6287" s="2"/>
      <c r="Q6287" s="27"/>
      <c r="R6287" s="2"/>
      <c r="S6287" s="2"/>
      <c r="T6287" s="2"/>
      <c r="U6287" s="2"/>
      <c r="V6287" s="2"/>
      <c r="W6287" s="2"/>
    </row>
    <row r="6288" spans="2:23" ht="15" customHeight="1" x14ac:dyDescent="0.35">
      <c r="B6288" s="349"/>
      <c r="C6288" s="715" t="str">
        <f t="shared" si="391"/>
        <v/>
      </c>
      <c r="D6288" s="458">
        <f>IF(ISNUMBER(Summary!$D$17), DATE(Summary!$D$17, 1, 1) + INT((ROW(B6250)-1)/24), DATE(2024, 1, 1) + INT((ROW(B6250)-1)/24))</f>
        <v>45552</v>
      </c>
      <c r="E6288" s="459">
        <v>0.375</v>
      </c>
      <c r="F6288" s="780"/>
      <c r="G6288" s="780"/>
      <c r="H6288" s="460">
        <f t="shared" si="389"/>
        <v>0</v>
      </c>
      <c r="I6288" s="460">
        <f t="shared" si="390"/>
        <v>0</v>
      </c>
      <c r="J6288" s="460">
        <f t="shared" si="392"/>
        <v>0</v>
      </c>
      <c r="K6288" s="9"/>
      <c r="P6288" s="2"/>
      <c r="Q6288" s="27"/>
      <c r="R6288" s="2"/>
      <c r="S6288" s="2"/>
      <c r="T6288" s="2"/>
      <c r="U6288" s="2"/>
      <c r="V6288" s="2"/>
      <c r="W6288" s="2"/>
    </row>
    <row r="6289" spans="2:23" ht="15" customHeight="1" x14ac:dyDescent="0.35">
      <c r="B6289" s="349"/>
      <c r="C6289" s="715" t="str">
        <f t="shared" si="391"/>
        <v/>
      </c>
      <c r="D6289" s="458">
        <f>IF(ISNUMBER(Summary!$D$17), DATE(Summary!$D$17, 1, 1) + INT((ROW(B6251)-1)/24), DATE(2024, 1, 1) + INT((ROW(B6251)-1)/24))</f>
        <v>45552</v>
      </c>
      <c r="E6289" s="459">
        <v>0.41666666666666669</v>
      </c>
      <c r="F6289" s="780"/>
      <c r="G6289" s="780"/>
      <c r="H6289" s="460">
        <f t="shared" si="389"/>
        <v>0</v>
      </c>
      <c r="I6289" s="460">
        <f t="shared" si="390"/>
        <v>0</v>
      </c>
      <c r="J6289" s="460">
        <f t="shared" si="392"/>
        <v>0</v>
      </c>
      <c r="K6289" s="9"/>
      <c r="P6289" s="2"/>
      <c r="Q6289" s="27"/>
      <c r="R6289" s="2"/>
      <c r="S6289" s="2"/>
      <c r="T6289" s="2"/>
      <c r="U6289" s="2"/>
      <c r="V6289" s="2"/>
      <c r="W6289" s="2"/>
    </row>
    <row r="6290" spans="2:23" ht="15" customHeight="1" x14ac:dyDescent="0.35">
      <c r="B6290" s="349"/>
      <c r="C6290" s="715" t="str">
        <f t="shared" si="391"/>
        <v/>
      </c>
      <c r="D6290" s="458">
        <f>IF(ISNUMBER(Summary!$D$17), DATE(Summary!$D$17, 1, 1) + INT((ROW(B6252)-1)/24), DATE(2024, 1, 1) + INT((ROW(B6252)-1)/24))</f>
        <v>45552</v>
      </c>
      <c r="E6290" s="459">
        <v>0.45833333333333337</v>
      </c>
      <c r="F6290" s="780"/>
      <c r="G6290" s="780"/>
      <c r="H6290" s="460">
        <f t="shared" si="389"/>
        <v>0</v>
      </c>
      <c r="I6290" s="460">
        <f t="shared" si="390"/>
        <v>0</v>
      </c>
      <c r="J6290" s="460">
        <f t="shared" si="392"/>
        <v>0</v>
      </c>
      <c r="K6290" s="9"/>
      <c r="P6290" s="2"/>
      <c r="Q6290" s="27"/>
      <c r="R6290" s="2"/>
      <c r="S6290" s="2"/>
      <c r="T6290" s="2"/>
      <c r="U6290" s="2"/>
      <c r="V6290" s="2"/>
      <c r="W6290" s="2"/>
    </row>
    <row r="6291" spans="2:23" ht="15" customHeight="1" x14ac:dyDescent="0.35">
      <c r="B6291" s="349"/>
      <c r="C6291" s="715" t="str">
        <f t="shared" si="391"/>
        <v/>
      </c>
      <c r="D6291" s="458">
        <f>IF(ISNUMBER(Summary!$D$17), DATE(Summary!$D$17, 1, 1) + INT((ROW(B6253)-1)/24), DATE(2024, 1, 1) + INT((ROW(B6253)-1)/24))</f>
        <v>45552</v>
      </c>
      <c r="E6291" s="459">
        <v>0.50000000000000011</v>
      </c>
      <c r="F6291" s="780"/>
      <c r="G6291" s="780"/>
      <c r="H6291" s="460">
        <f t="shared" si="389"/>
        <v>0</v>
      </c>
      <c r="I6291" s="460">
        <f t="shared" si="390"/>
        <v>0</v>
      </c>
      <c r="J6291" s="460">
        <f t="shared" si="392"/>
        <v>0</v>
      </c>
      <c r="K6291" s="9"/>
      <c r="P6291" s="2"/>
      <c r="Q6291" s="27"/>
      <c r="R6291" s="2"/>
      <c r="S6291" s="2"/>
      <c r="T6291" s="2"/>
      <c r="U6291" s="2"/>
      <c r="V6291" s="2"/>
      <c r="W6291" s="2"/>
    </row>
    <row r="6292" spans="2:23" ht="15" customHeight="1" x14ac:dyDescent="0.35">
      <c r="B6292" s="349"/>
      <c r="C6292" s="715" t="str">
        <f t="shared" si="391"/>
        <v/>
      </c>
      <c r="D6292" s="458">
        <f>IF(ISNUMBER(Summary!$D$17), DATE(Summary!$D$17, 1, 1) + INT((ROW(B6254)-1)/24), DATE(2024, 1, 1) + INT((ROW(B6254)-1)/24))</f>
        <v>45552</v>
      </c>
      <c r="E6292" s="459">
        <v>0.54166666666666674</v>
      </c>
      <c r="F6292" s="780"/>
      <c r="G6292" s="780"/>
      <c r="H6292" s="460">
        <f t="shared" si="389"/>
        <v>0</v>
      </c>
      <c r="I6292" s="460">
        <f t="shared" si="390"/>
        <v>0</v>
      </c>
      <c r="J6292" s="460">
        <f t="shared" si="392"/>
        <v>0</v>
      </c>
      <c r="K6292" s="9"/>
      <c r="P6292" s="2"/>
      <c r="Q6292" s="27"/>
      <c r="R6292" s="2"/>
      <c r="S6292" s="2"/>
      <c r="T6292" s="2"/>
      <c r="U6292" s="2"/>
      <c r="V6292" s="2"/>
      <c r="W6292" s="2"/>
    </row>
    <row r="6293" spans="2:23" ht="15" customHeight="1" x14ac:dyDescent="0.35">
      <c r="B6293" s="349"/>
      <c r="C6293" s="715" t="str">
        <f t="shared" si="391"/>
        <v/>
      </c>
      <c r="D6293" s="458">
        <f>IF(ISNUMBER(Summary!$D$17), DATE(Summary!$D$17, 1, 1) + INT((ROW(B6255)-1)/24), DATE(2024, 1, 1) + INT((ROW(B6255)-1)/24))</f>
        <v>45552</v>
      </c>
      <c r="E6293" s="459">
        <v>0.58333333333333337</v>
      </c>
      <c r="F6293" s="780"/>
      <c r="G6293" s="780"/>
      <c r="H6293" s="460">
        <f t="shared" si="389"/>
        <v>0</v>
      </c>
      <c r="I6293" s="460">
        <f t="shared" si="390"/>
        <v>0</v>
      </c>
      <c r="J6293" s="460">
        <f t="shared" si="392"/>
        <v>0</v>
      </c>
      <c r="K6293" s="9"/>
      <c r="P6293" s="2"/>
      <c r="Q6293" s="27"/>
      <c r="R6293" s="2"/>
      <c r="S6293" s="2"/>
      <c r="T6293" s="2"/>
      <c r="U6293" s="2"/>
      <c r="V6293" s="2"/>
      <c r="W6293" s="2"/>
    </row>
    <row r="6294" spans="2:23" ht="15" customHeight="1" x14ac:dyDescent="0.35">
      <c r="B6294" s="349"/>
      <c r="C6294" s="715" t="str">
        <f t="shared" si="391"/>
        <v/>
      </c>
      <c r="D6294" s="458">
        <f>IF(ISNUMBER(Summary!$D$17), DATE(Summary!$D$17, 1, 1) + INT((ROW(B6256)-1)/24), DATE(2024, 1, 1) + INT((ROW(B6256)-1)/24))</f>
        <v>45552</v>
      </c>
      <c r="E6294" s="459">
        <v>0.62500000000000011</v>
      </c>
      <c r="F6294" s="780"/>
      <c r="G6294" s="780"/>
      <c r="H6294" s="460">
        <f t="shared" si="389"/>
        <v>0</v>
      </c>
      <c r="I6294" s="460">
        <f t="shared" si="390"/>
        <v>0</v>
      </c>
      <c r="J6294" s="460">
        <f t="shared" si="392"/>
        <v>0</v>
      </c>
      <c r="K6294" s="9"/>
      <c r="P6294" s="2"/>
      <c r="Q6294" s="27"/>
      <c r="R6294" s="2"/>
      <c r="S6294" s="2"/>
      <c r="T6294" s="2"/>
      <c r="U6294" s="2"/>
      <c r="V6294" s="2"/>
      <c r="W6294" s="2"/>
    </row>
    <row r="6295" spans="2:23" ht="15" customHeight="1" x14ac:dyDescent="0.35">
      <c r="B6295" s="349"/>
      <c r="C6295" s="715" t="str">
        <f t="shared" si="391"/>
        <v/>
      </c>
      <c r="D6295" s="458">
        <f>IF(ISNUMBER(Summary!$D$17), DATE(Summary!$D$17, 1, 1) + INT((ROW(B6257)-1)/24), DATE(2024, 1, 1) + INT((ROW(B6257)-1)/24))</f>
        <v>45552</v>
      </c>
      <c r="E6295" s="459">
        <v>0.66666666666666674</v>
      </c>
      <c r="F6295" s="780"/>
      <c r="G6295" s="780"/>
      <c r="H6295" s="460">
        <f t="shared" si="389"/>
        <v>0</v>
      </c>
      <c r="I6295" s="460">
        <f t="shared" si="390"/>
        <v>0</v>
      </c>
      <c r="J6295" s="460">
        <f t="shared" si="392"/>
        <v>0</v>
      </c>
      <c r="K6295" s="9"/>
      <c r="P6295" s="2"/>
      <c r="Q6295" s="27"/>
      <c r="R6295" s="2"/>
      <c r="S6295" s="2"/>
      <c r="T6295" s="2"/>
      <c r="U6295" s="2"/>
      <c r="V6295" s="2"/>
      <c r="W6295" s="2"/>
    </row>
    <row r="6296" spans="2:23" ht="15" customHeight="1" x14ac:dyDescent="0.35">
      <c r="B6296" s="349"/>
      <c r="C6296" s="715" t="str">
        <f t="shared" si="391"/>
        <v/>
      </c>
      <c r="D6296" s="458">
        <f>IF(ISNUMBER(Summary!$D$17), DATE(Summary!$D$17, 1, 1) + INT((ROW(B6258)-1)/24), DATE(2024, 1, 1) + INT((ROW(B6258)-1)/24))</f>
        <v>45552</v>
      </c>
      <c r="E6296" s="459">
        <v>0.70833333333333337</v>
      </c>
      <c r="F6296" s="780"/>
      <c r="G6296" s="780"/>
      <c r="H6296" s="460">
        <f t="shared" si="389"/>
        <v>0</v>
      </c>
      <c r="I6296" s="460">
        <f t="shared" si="390"/>
        <v>0</v>
      </c>
      <c r="J6296" s="460">
        <f t="shared" si="392"/>
        <v>0</v>
      </c>
      <c r="K6296" s="9"/>
      <c r="P6296" s="2"/>
      <c r="Q6296" s="27"/>
      <c r="R6296" s="2"/>
      <c r="S6296" s="2"/>
      <c r="T6296" s="2"/>
      <c r="U6296" s="2"/>
      <c r="V6296" s="2"/>
      <c r="W6296" s="2"/>
    </row>
    <row r="6297" spans="2:23" ht="15" customHeight="1" x14ac:dyDescent="0.35">
      <c r="B6297" s="349"/>
      <c r="C6297" s="715" t="str">
        <f t="shared" si="391"/>
        <v/>
      </c>
      <c r="D6297" s="458">
        <f>IF(ISNUMBER(Summary!$D$17), DATE(Summary!$D$17, 1, 1) + INT((ROW(B6259)-1)/24), DATE(2024, 1, 1) + INT((ROW(B6259)-1)/24))</f>
        <v>45552</v>
      </c>
      <c r="E6297" s="459">
        <v>0.75000000000000011</v>
      </c>
      <c r="F6297" s="780"/>
      <c r="G6297" s="780"/>
      <c r="H6297" s="460">
        <f t="shared" si="389"/>
        <v>0</v>
      </c>
      <c r="I6297" s="460">
        <f t="shared" si="390"/>
        <v>0</v>
      </c>
      <c r="J6297" s="460">
        <f t="shared" si="392"/>
        <v>0</v>
      </c>
      <c r="K6297" s="9"/>
      <c r="P6297" s="2"/>
      <c r="Q6297" s="27"/>
      <c r="R6297" s="2"/>
      <c r="S6297" s="2"/>
      <c r="T6297" s="2"/>
      <c r="U6297" s="2"/>
      <c r="V6297" s="2"/>
      <c r="W6297" s="2"/>
    </row>
    <row r="6298" spans="2:23" ht="15" customHeight="1" x14ac:dyDescent="0.35">
      <c r="B6298" s="349"/>
      <c r="C6298" s="715" t="str">
        <f t="shared" si="391"/>
        <v/>
      </c>
      <c r="D6298" s="458">
        <f>IF(ISNUMBER(Summary!$D$17), DATE(Summary!$D$17, 1, 1) + INT((ROW(B6260)-1)/24), DATE(2024, 1, 1) + INT((ROW(B6260)-1)/24))</f>
        <v>45552</v>
      </c>
      <c r="E6298" s="459">
        <v>0.79166666666666674</v>
      </c>
      <c r="F6298" s="780"/>
      <c r="G6298" s="780"/>
      <c r="H6298" s="460">
        <f t="shared" si="389"/>
        <v>0</v>
      </c>
      <c r="I6298" s="460">
        <f t="shared" si="390"/>
        <v>0</v>
      </c>
      <c r="J6298" s="460">
        <f t="shared" si="392"/>
        <v>0</v>
      </c>
      <c r="K6298" s="9"/>
      <c r="P6298" s="2"/>
      <c r="Q6298" s="27"/>
      <c r="R6298" s="2"/>
      <c r="S6298" s="2"/>
      <c r="T6298" s="2"/>
      <c r="U6298" s="2"/>
      <c r="V6298" s="2"/>
      <c r="W6298" s="2"/>
    </row>
    <row r="6299" spans="2:23" ht="15" customHeight="1" x14ac:dyDescent="0.35">
      <c r="B6299" s="349"/>
      <c r="C6299" s="715" t="str">
        <f t="shared" si="391"/>
        <v/>
      </c>
      <c r="D6299" s="458">
        <f>IF(ISNUMBER(Summary!$D$17), DATE(Summary!$D$17, 1, 1) + INT((ROW(B6261)-1)/24), DATE(2024, 1, 1) + INT((ROW(B6261)-1)/24))</f>
        <v>45552</v>
      </c>
      <c r="E6299" s="459">
        <v>0.83333333333333337</v>
      </c>
      <c r="F6299" s="780"/>
      <c r="G6299" s="780"/>
      <c r="H6299" s="460">
        <f t="shared" si="389"/>
        <v>0</v>
      </c>
      <c r="I6299" s="460">
        <f t="shared" si="390"/>
        <v>0</v>
      </c>
      <c r="J6299" s="460">
        <f t="shared" si="392"/>
        <v>0</v>
      </c>
      <c r="K6299" s="9"/>
      <c r="P6299" s="2"/>
      <c r="Q6299" s="27"/>
      <c r="R6299" s="2"/>
      <c r="S6299" s="2"/>
      <c r="T6299" s="2"/>
      <c r="U6299" s="2"/>
      <c r="V6299" s="2"/>
      <c r="W6299" s="2"/>
    </row>
    <row r="6300" spans="2:23" ht="15" customHeight="1" x14ac:dyDescent="0.35">
      <c r="B6300" s="349"/>
      <c r="C6300" s="715" t="str">
        <f t="shared" si="391"/>
        <v/>
      </c>
      <c r="D6300" s="458">
        <f>IF(ISNUMBER(Summary!$D$17), DATE(Summary!$D$17, 1, 1) + INT((ROW(B6262)-1)/24), DATE(2024, 1, 1) + INT((ROW(B6262)-1)/24))</f>
        <v>45552</v>
      </c>
      <c r="E6300" s="459">
        <v>0.87500000000000011</v>
      </c>
      <c r="F6300" s="780"/>
      <c r="G6300" s="780"/>
      <c r="H6300" s="460">
        <f t="shared" si="389"/>
        <v>0</v>
      </c>
      <c r="I6300" s="460">
        <f t="shared" si="390"/>
        <v>0</v>
      </c>
      <c r="J6300" s="460">
        <f t="shared" si="392"/>
        <v>0</v>
      </c>
      <c r="K6300" s="9"/>
      <c r="P6300" s="2"/>
      <c r="Q6300" s="27"/>
      <c r="R6300" s="2"/>
      <c r="S6300" s="2"/>
      <c r="T6300" s="2"/>
      <c r="U6300" s="2"/>
      <c r="V6300" s="2"/>
      <c r="W6300" s="2"/>
    </row>
    <row r="6301" spans="2:23" ht="15" customHeight="1" x14ac:dyDescent="0.35">
      <c r="B6301" s="349"/>
      <c r="C6301" s="715" t="str">
        <f t="shared" si="391"/>
        <v/>
      </c>
      <c r="D6301" s="458">
        <f>IF(ISNUMBER(Summary!$D$17), DATE(Summary!$D$17, 1, 1) + INT((ROW(B6263)-1)/24), DATE(2024, 1, 1) + INT((ROW(B6263)-1)/24))</f>
        <v>45552</v>
      </c>
      <c r="E6301" s="459">
        <v>0.91666666666666674</v>
      </c>
      <c r="F6301" s="780"/>
      <c r="G6301" s="780"/>
      <c r="H6301" s="460">
        <f t="shared" si="389"/>
        <v>0</v>
      </c>
      <c r="I6301" s="460">
        <f t="shared" si="390"/>
        <v>0</v>
      </c>
      <c r="J6301" s="460">
        <f t="shared" si="392"/>
        <v>0</v>
      </c>
      <c r="K6301" s="9"/>
      <c r="P6301" s="2"/>
      <c r="Q6301" s="27"/>
      <c r="R6301" s="2"/>
      <c r="S6301" s="2"/>
      <c r="T6301" s="2"/>
      <c r="U6301" s="2"/>
      <c r="V6301" s="2"/>
      <c r="W6301" s="2"/>
    </row>
    <row r="6302" spans="2:23" ht="15" customHeight="1" x14ac:dyDescent="0.35">
      <c r="B6302" s="349"/>
      <c r="C6302" s="715" t="str">
        <f t="shared" si="391"/>
        <v/>
      </c>
      <c r="D6302" s="458">
        <f>IF(ISNUMBER(Summary!$D$17), DATE(Summary!$D$17, 1, 1) + INT((ROW(B6264)-1)/24), DATE(2024, 1, 1) + INT((ROW(B6264)-1)/24))</f>
        <v>45552</v>
      </c>
      <c r="E6302" s="459">
        <v>0.95833333333333337</v>
      </c>
      <c r="F6302" s="780"/>
      <c r="G6302" s="780"/>
      <c r="H6302" s="460">
        <f t="shared" si="389"/>
        <v>0</v>
      </c>
      <c r="I6302" s="460">
        <f t="shared" si="390"/>
        <v>0</v>
      </c>
      <c r="J6302" s="460">
        <f t="shared" si="392"/>
        <v>0</v>
      </c>
      <c r="K6302" s="9"/>
      <c r="P6302" s="2"/>
      <c r="Q6302" s="27"/>
      <c r="R6302" s="2"/>
      <c r="S6302" s="2"/>
      <c r="T6302" s="2"/>
      <c r="U6302" s="2"/>
      <c r="V6302" s="2"/>
      <c r="W6302" s="2"/>
    </row>
    <row r="6303" spans="2:23" ht="15" customHeight="1" x14ac:dyDescent="0.35">
      <c r="B6303" s="457"/>
      <c r="C6303" s="715">
        <f t="shared" si="391"/>
        <v>45553</v>
      </c>
      <c r="D6303" s="458">
        <f>IF(ISNUMBER(Summary!$D$17), DATE(Summary!$D$17, 1, 1) + INT((ROW(B6265)-1)/24), DATE(2024, 1, 1) + INT((ROW(B6265)-1)/24))</f>
        <v>45553</v>
      </c>
      <c r="E6303" s="459">
        <v>3.1225022567582528E-17</v>
      </c>
      <c r="F6303" s="780"/>
      <c r="G6303" s="780"/>
      <c r="H6303" s="460">
        <f t="shared" si="389"/>
        <v>0</v>
      </c>
      <c r="I6303" s="460">
        <f t="shared" si="390"/>
        <v>0</v>
      </c>
      <c r="J6303" s="460">
        <f t="shared" si="392"/>
        <v>0</v>
      </c>
      <c r="K6303" s="9"/>
      <c r="P6303" s="2"/>
      <c r="Q6303" s="27"/>
      <c r="R6303" s="2"/>
      <c r="S6303" s="2"/>
      <c r="T6303" s="2"/>
      <c r="U6303" s="2"/>
      <c r="V6303" s="2"/>
      <c r="W6303" s="2"/>
    </row>
    <row r="6304" spans="2:23" ht="15" customHeight="1" x14ac:dyDescent="0.35">
      <c r="B6304" s="349"/>
      <c r="C6304" s="715" t="str">
        <f t="shared" si="391"/>
        <v/>
      </c>
      <c r="D6304" s="458">
        <f>IF(ISNUMBER(Summary!$D$17), DATE(Summary!$D$17, 1, 1) + INT((ROW(B6266)-1)/24), DATE(2024, 1, 1) + INT((ROW(B6266)-1)/24))</f>
        <v>45553</v>
      </c>
      <c r="E6304" s="459">
        <v>4.1666666666666699E-2</v>
      </c>
      <c r="F6304" s="780"/>
      <c r="G6304" s="780"/>
      <c r="H6304" s="460">
        <f t="shared" si="389"/>
        <v>0</v>
      </c>
      <c r="I6304" s="460">
        <f t="shared" si="390"/>
        <v>0</v>
      </c>
      <c r="J6304" s="460">
        <f t="shared" si="392"/>
        <v>0</v>
      </c>
      <c r="K6304" s="9"/>
      <c r="P6304" s="2"/>
      <c r="Q6304" s="27"/>
      <c r="R6304" s="2"/>
      <c r="S6304" s="2"/>
      <c r="T6304" s="2"/>
      <c r="U6304" s="2"/>
      <c r="V6304" s="2"/>
      <c r="W6304" s="2"/>
    </row>
    <row r="6305" spans="2:23" ht="15" customHeight="1" x14ac:dyDescent="0.35">
      <c r="B6305" s="349"/>
      <c r="C6305" s="715" t="str">
        <f t="shared" si="391"/>
        <v/>
      </c>
      <c r="D6305" s="458">
        <f>IF(ISNUMBER(Summary!$D$17), DATE(Summary!$D$17, 1, 1) + INT((ROW(B6267)-1)/24), DATE(2024, 1, 1) + INT((ROW(B6267)-1)/24))</f>
        <v>45553</v>
      </c>
      <c r="E6305" s="459">
        <v>8.333333333333337E-2</v>
      </c>
      <c r="F6305" s="780"/>
      <c r="G6305" s="780"/>
      <c r="H6305" s="460">
        <f t="shared" si="389"/>
        <v>0</v>
      </c>
      <c r="I6305" s="460">
        <f t="shared" si="390"/>
        <v>0</v>
      </c>
      <c r="J6305" s="460">
        <f t="shared" si="392"/>
        <v>0</v>
      </c>
      <c r="K6305" s="9"/>
      <c r="P6305" s="2"/>
      <c r="Q6305" s="27"/>
      <c r="R6305" s="2"/>
      <c r="S6305" s="2"/>
      <c r="T6305" s="2"/>
      <c r="U6305" s="2"/>
      <c r="V6305" s="2"/>
      <c r="W6305" s="2"/>
    </row>
    <row r="6306" spans="2:23" ht="15" customHeight="1" x14ac:dyDescent="0.35">
      <c r="B6306" s="349"/>
      <c r="C6306" s="715" t="str">
        <f t="shared" si="391"/>
        <v/>
      </c>
      <c r="D6306" s="458">
        <f>IF(ISNUMBER(Summary!$D$17), DATE(Summary!$D$17, 1, 1) + INT((ROW(B6268)-1)/24), DATE(2024, 1, 1) + INT((ROW(B6268)-1)/24))</f>
        <v>45553</v>
      </c>
      <c r="E6306" s="459">
        <v>0.12500000000000006</v>
      </c>
      <c r="F6306" s="780"/>
      <c r="G6306" s="780"/>
      <c r="H6306" s="460">
        <f t="shared" si="389"/>
        <v>0</v>
      </c>
      <c r="I6306" s="460">
        <f t="shared" si="390"/>
        <v>0</v>
      </c>
      <c r="J6306" s="460">
        <f t="shared" si="392"/>
        <v>0</v>
      </c>
      <c r="K6306" s="9"/>
      <c r="P6306" s="2"/>
      <c r="Q6306" s="27"/>
      <c r="R6306" s="2"/>
      <c r="S6306" s="2"/>
      <c r="T6306" s="2"/>
      <c r="U6306" s="2"/>
      <c r="V6306" s="2"/>
      <c r="W6306" s="2"/>
    </row>
    <row r="6307" spans="2:23" ht="15" customHeight="1" x14ac:dyDescent="0.35">
      <c r="B6307" s="349"/>
      <c r="C6307" s="715" t="str">
        <f t="shared" si="391"/>
        <v/>
      </c>
      <c r="D6307" s="458">
        <f>IF(ISNUMBER(Summary!$D$17), DATE(Summary!$D$17, 1, 1) + INT((ROW(B6269)-1)/24), DATE(2024, 1, 1) + INT((ROW(B6269)-1)/24))</f>
        <v>45553</v>
      </c>
      <c r="E6307" s="459">
        <v>0.16666666666666669</v>
      </c>
      <c r="F6307" s="780"/>
      <c r="G6307" s="780"/>
      <c r="H6307" s="460">
        <f t="shared" si="389"/>
        <v>0</v>
      </c>
      <c r="I6307" s="460">
        <f t="shared" si="390"/>
        <v>0</v>
      </c>
      <c r="J6307" s="460">
        <f t="shared" si="392"/>
        <v>0</v>
      </c>
      <c r="K6307" s="9"/>
      <c r="P6307" s="2"/>
      <c r="Q6307" s="27"/>
      <c r="R6307" s="2"/>
      <c r="S6307" s="2"/>
      <c r="T6307" s="2"/>
      <c r="U6307" s="2"/>
      <c r="V6307" s="2"/>
      <c r="W6307" s="2"/>
    </row>
    <row r="6308" spans="2:23" ht="15" customHeight="1" x14ac:dyDescent="0.35">
      <c r="B6308" s="349"/>
      <c r="C6308" s="715" t="str">
        <f t="shared" si="391"/>
        <v/>
      </c>
      <c r="D6308" s="458">
        <f>IF(ISNUMBER(Summary!$D$17), DATE(Summary!$D$17, 1, 1) + INT((ROW(B6270)-1)/24), DATE(2024, 1, 1) + INT((ROW(B6270)-1)/24))</f>
        <v>45553</v>
      </c>
      <c r="E6308" s="459">
        <v>0.20833333333333337</v>
      </c>
      <c r="F6308" s="780"/>
      <c r="G6308" s="780"/>
      <c r="H6308" s="460">
        <f t="shared" si="389"/>
        <v>0</v>
      </c>
      <c r="I6308" s="460">
        <f t="shared" si="390"/>
        <v>0</v>
      </c>
      <c r="J6308" s="460">
        <f t="shared" si="392"/>
        <v>0</v>
      </c>
      <c r="K6308" s="9"/>
      <c r="P6308" s="2"/>
      <c r="Q6308" s="27"/>
      <c r="R6308" s="2"/>
      <c r="S6308" s="2"/>
      <c r="T6308" s="2"/>
      <c r="U6308" s="2"/>
      <c r="V6308" s="2"/>
      <c r="W6308" s="2"/>
    </row>
    <row r="6309" spans="2:23" ht="15" customHeight="1" x14ac:dyDescent="0.35">
      <c r="B6309" s="349"/>
      <c r="C6309" s="715" t="str">
        <f t="shared" si="391"/>
        <v/>
      </c>
      <c r="D6309" s="458">
        <f>IF(ISNUMBER(Summary!$D$17), DATE(Summary!$D$17, 1, 1) + INT((ROW(B6271)-1)/24), DATE(2024, 1, 1) + INT((ROW(B6271)-1)/24))</f>
        <v>45553</v>
      </c>
      <c r="E6309" s="459">
        <v>0.25</v>
      </c>
      <c r="F6309" s="780"/>
      <c r="G6309" s="780"/>
      <c r="H6309" s="460">
        <f t="shared" si="389"/>
        <v>0</v>
      </c>
      <c r="I6309" s="460">
        <f t="shared" si="390"/>
        <v>0</v>
      </c>
      <c r="J6309" s="460">
        <f t="shared" si="392"/>
        <v>0</v>
      </c>
      <c r="K6309" s="9"/>
      <c r="P6309" s="2"/>
      <c r="Q6309" s="27"/>
      <c r="R6309" s="2"/>
      <c r="S6309" s="2"/>
      <c r="T6309" s="2"/>
      <c r="U6309" s="2"/>
      <c r="V6309" s="2"/>
      <c r="W6309" s="2"/>
    </row>
    <row r="6310" spans="2:23" ht="15" customHeight="1" x14ac:dyDescent="0.35">
      <c r="B6310" s="349"/>
      <c r="C6310" s="715" t="str">
        <f t="shared" si="391"/>
        <v/>
      </c>
      <c r="D6310" s="458">
        <f>IF(ISNUMBER(Summary!$D$17), DATE(Summary!$D$17, 1, 1) + INT((ROW(B6272)-1)/24), DATE(2024, 1, 1) + INT((ROW(B6272)-1)/24))</f>
        <v>45553</v>
      </c>
      <c r="E6310" s="459">
        <v>0.29166666666666669</v>
      </c>
      <c r="F6310" s="780"/>
      <c r="G6310" s="780"/>
      <c r="H6310" s="460">
        <f t="shared" si="389"/>
        <v>0</v>
      </c>
      <c r="I6310" s="460">
        <f t="shared" si="390"/>
        <v>0</v>
      </c>
      <c r="J6310" s="460">
        <f t="shared" si="392"/>
        <v>0</v>
      </c>
      <c r="K6310" s="9"/>
      <c r="P6310" s="2"/>
      <c r="Q6310" s="27"/>
      <c r="R6310" s="2"/>
      <c r="S6310" s="2"/>
      <c r="T6310" s="2"/>
      <c r="U6310" s="2"/>
      <c r="V6310" s="2"/>
      <c r="W6310" s="2"/>
    </row>
    <row r="6311" spans="2:23" ht="15" customHeight="1" x14ac:dyDescent="0.35">
      <c r="B6311" s="349"/>
      <c r="C6311" s="715" t="str">
        <f t="shared" si="391"/>
        <v/>
      </c>
      <c r="D6311" s="458">
        <f>IF(ISNUMBER(Summary!$D$17), DATE(Summary!$D$17, 1, 1) + INT((ROW(B6273)-1)/24), DATE(2024, 1, 1) + INT((ROW(B6273)-1)/24))</f>
        <v>45553</v>
      </c>
      <c r="E6311" s="459">
        <v>0.33333333333333337</v>
      </c>
      <c r="F6311" s="780"/>
      <c r="G6311" s="780"/>
      <c r="H6311" s="460">
        <f t="shared" ref="H6311:H6374" si="393">IF(G6311&gt;F6311,F6311,G6311)</f>
        <v>0</v>
      </c>
      <c r="I6311" s="460">
        <f t="shared" ref="I6311:I6374" si="394">F6311-H6311</f>
        <v>0</v>
      </c>
      <c r="J6311" s="460">
        <f t="shared" si="392"/>
        <v>0</v>
      </c>
      <c r="K6311" s="9"/>
      <c r="P6311" s="2"/>
      <c r="Q6311" s="27"/>
      <c r="R6311" s="2"/>
      <c r="S6311" s="2"/>
      <c r="T6311" s="2"/>
      <c r="U6311" s="2"/>
      <c r="V6311" s="2"/>
      <c r="W6311" s="2"/>
    </row>
    <row r="6312" spans="2:23" ht="15" customHeight="1" x14ac:dyDescent="0.35">
      <c r="B6312" s="349"/>
      <c r="C6312" s="715" t="str">
        <f t="shared" ref="C6312:C6375" si="395">IF(MOD(ROW()-ROW($E$39), 24)=0, $D6312, "")</f>
        <v/>
      </c>
      <c r="D6312" s="458">
        <f>IF(ISNUMBER(Summary!$D$17), DATE(Summary!$D$17, 1, 1) + INT((ROW(B6274)-1)/24), DATE(2024, 1, 1) + INT((ROW(B6274)-1)/24))</f>
        <v>45553</v>
      </c>
      <c r="E6312" s="459">
        <v>0.375</v>
      </c>
      <c r="F6312" s="780"/>
      <c r="G6312" s="780"/>
      <c r="H6312" s="460">
        <f t="shared" si="393"/>
        <v>0</v>
      </c>
      <c r="I6312" s="460">
        <f t="shared" si="394"/>
        <v>0</v>
      </c>
      <c r="J6312" s="460">
        <f t="shared" si="392"/>
        <v>0</v>
      </c>
      <c r="K6312" s="9"/>
      <c r="P6312" s="2"/>
      <c r="Q6312" s="27"/>
      <c r="R6312" s="2"/>
      <c r="S6312" s="2"/>
      <c r="T6312" s="2"/>
      <c r="U6312" s="2"/>
      <c r="V6312" s="2"/>
      <c r="W6312" s="2"/>
    </row>
    <row r="6313" spans="2:23" ht="15" customHeight="1" x14ac:dyDescent="0.35">
      <c r="B6313" s="349"/>
      <c r="C6313" s="715" t="str">
        <f t="shared" si="395"/>
        <v/>
      </c>
      <c r="D6313" s="458">
        <f>IF(ISNUMBER(Summary!$D$17), DATE(Summary!$D$17, 1, 1) + INT((ROW(B6275)-1)/24), DATE(2024, 1, 1) + INT((ROW(B6275)-1)/24))</f>
        <v>45553</v>
      </c>
      <c r="E6313" s="459">
        <v>0.41666666666666669</v>
      </c>
      <c r="F6313" s="780"/>
      <c r="G6313" s="780"/>
      <c r="H6313" s="460">
        <f t="shared" si="393"/>
        <v>0</v>
      </c>
      <c r="I6313" s="460">
        <f t="shared" si="394"/>
        <v>0</v>
      </c>
      <c r="J6313" s="460">
        <f t="shared" si="392"/>
        <v>0</v>
      </c>
      <c r="K6313" s="9"/>
      <c r="P6313" s="2"/>
      <c r="Q6313" s="27"/>
      <c r="R6313" s="2"/>
      <c r="S6313" s="2"/>
      <c r="T6313" s="2"/>
      <c r="U6313" s="2"/>
      <c r="V6313" s="2"/>
      <c r="W6313" s="2"/>
    </row>
    <row r="6314" spans="2:23" ht="15" customHeight="1" x14ac:dyDescent="0.35">
      <c r="B6314" s="349"/>
      <c r="C6314" s="715" t="str">
        <f t="shared" si="395"/>
        <v/>
      </c>
      <c r="D6314" s="458">
        <f>IF(ISNUMBER(Summary!$D$17), DATE(Summary!$D$17, 1, 1) + INT((ROW(B6276)-1)/24), DATE(2024, 1, 1) + INT((ROW(B6276)-1)/24))</f>
        <v>45553</v>
      </c>
      <c r="E6314" s="459">
        <v>0.45833333333333337</v>
      </c>
      <c r="F6314" s="780"/>
      <c r="G6314" s="780"/>
      <c r="H6314" s="460">
        <f t="shared" si="393"/>
        <v>0</v>
      </c>
      <c r="I6314" s="460">
        <f t="shared" si="394"/>
        <v>0</v>
      </c>
      <c r="J6314" s="460">
        <f t="shared" si="392"/>
        <v>0</v>
      </c>
      <c r="K6314" s="9"/>
      <c r="P6314" s="2"/>
      <c r="Q6314" s="27"/>
      <c r="R6314" s="2"/>
      <c r="S6314" s="2"/>
      <c r="T6314" s="2"/>
      <c r="U6314" s="2"/>
      <c r="V6314" s="2"/>
      <c r="W6314" s="2"/>
    </row>
    <row r="6315" spans="2:23" ht="15" customHeight="1" x14ac:dyDescent="0.35">
      <c r="B6315" s="349"/>
      <c r="C6315" s="715" t="str">
        <f t="shared" si="395"/>
        <v/>
      </c>
      <c r="D6315" s="458">
        <f>IF(ISNUMBER(Summary!$D$17), DATE(Summary!$D$17, 1, 1) + INT((ROW(B6277)-1)/24), DATE(2024, 1, 1) + INT((ROW(B6277)-1)/24))</f>
        <v>45553</v>
      </c>
      <c r="E6315" s="459">
        <v>0.50000000000000011</v>
      </c>
      <c r="F6315" s="780"/>
      <c r="G6315" s="780"/>
      <c r="H6315" s="460">
        <f t="shared" si="393"/>
        <v>0</v>
      </c>
      <c r="I6315" s="460">
        <f t="shared" si="394"/>
        <v>0</v>
      </c>
      <c r="J6315" s="460">
        <f t="shared" si="392"/>
        <v>0</v>
      </c>
      <c r="K6315" s="9"/>
      <c r="P6315" s="2"/>
      <c r="Q6315" s="27"/>
      <c r="R6315" s="2"/>
      <c r="S6315" s="2"/>
      <c r="T6315" s="2"/>
      <c r="U6315" s="2"/>
      <c r="V6315" s="2"/>
      <c r="W6315" s="2"/>
    </row>
    <row r="6316" spans="2:23" ht="15" customHeight="1" x14ac:dyDescent="0.35">
      <c r="B6316" s="349"/>
      <c r="C6316" s="715" t="str">
        <f t="shared" si="395"/>
        <v/>
      </c>
      <c r="D6316" s="458">
        <f>IF(ISNUMBER(Summary!$D$17), DATE(Summary!$D$17, 1, 1) + INT((ROW(B6278)-1)/24), DATE(2024, 1, 1) + INT((ROW(B6278)-1)/24))</f>
        <v>45553</v>
      </c>
      <c r="E6316" s="459">
        <v>0.54166666666666674</v>
      </c>
      <c r="F6316" s="780"/>
      <c r="G6316" s="780"/>
      <c r="H6316" s="460">
        <f t="shared" si="393"/>
        <v>0</v>
      </c>
      <c r="I6316" s="460">
        <f t="shared" si="394"/>
        <v>0</v>
      </c>
      <c r="J6316" s="460">
        <f t="shared" si="392"/>
        <v>0</v>
      </c>
      <c r="K6316" s="9"/>
      <c r="P6316" s="2"/>
      <c r="Q6316" s="27"/>
      <c r="R6316" s="2"/>
      <c r="S6316" s="2"/>
      <c r="T6316" s="2"/>
      <c r="U6316" s="2"/>
      <c r="V6316" s="2"/>
      <c r="W6316" s="2"/>
    </row>
    <row r="6317" spans="2:23" ht="15" customHeight="1" x14ac:dyDescent="0.35">
      <c r="B6317" s="349"/>
      <c r="C6317" s="715" t="str">
        <f t="shared" si="395"/>
        <v/>
      </c>
      <c r="D6317" s="458">
        <f>IF(ISNUMBER(Summary!$D$17), DATE(Summary!$D$17, 1, 1) + INT((ROW(B6279)-1)/24), DATE(2024, 1, 1) + INT((ROW(B6279)-1)/24))</f>
        <v>45553</v>
      </c>
      <c r="E6317" s="459">
        <v>0.58333333333333337</v>
      </c>
      <c r="F6317" s="780"/>
      <c r="G6317" s="780"/>
      <c r="H6317" s="460">
        <f t="shared" si="393"/>
        <v>0</v>
      </c>
      <c r="I6317" s="460">
        <f t="shared" si="394"/>
        <v>0</v>
      </c>
      <c r="J6317" s="460">
        <f t="shared" si="392"/>
        <v>0</v>
      </c>
      <c r="K6317" s="9"/>
      <c r="P6317" s="2"/>
      <c r="Q6317" s="27"/>
      <c r="R6317" s="2"/>
      <c r="S6317" s="2"/>
      <c r="T6317" s="2"/>
      <c r="U6317" s="2"/>
      <c r="V6317" s="2"/>
      <c r="W6317" s="2"/>
    </row>
    <row r="6318" spans="2:23" ht="15" customHeight="1" x14ac:dyDescent="0.35">
      <c r="B6318" s="349"/>
      <c r="C6318" s="715" t="str">
        <f t="shared" si="395"/>
        <v/>
      </c>
      <c r="D6318" s="458">
        <f>IF(ISNUMBER(Summary!$D$17), DATE(Summary!$D$17, 1, 1) + INT((ROW(B6280)-1)/24), DATE(2024, 1, 1) + INT((ROW(B6280)-1)/24))</f>
        <v>45553</v>
      </c>
      <c r="E6318" s="459">
        <v>0.62500000000000011</v>
      </c>
      <c r="F6318" s="780"/>
      <c r="G6318" s="780"/>
      <c r="H6318" s="460">
        <f t="shared" si="393"/>
        <v>0</v>
      </c>
      <c r="I6318" s="460">
        <f t="shared" si="394"/>
        <v>0</v>
      </c>
      <c r="J6318" s="460">
        <f t="shared" si="392"/>
        <v>0</v>
      </c>
      <c r="K6318" s="9"/>
      <c r="P6318" s="2"/>
      <c r="Q6318" s="27"/>
      <c r="R6318" s="2"/>
      <c r="S6318" s="2"/>
      <c r="T6318" s="2"/>
      <c r="U6318" s="2"/>
      <c r="V6318" s="2"/>
      <c r="W6318" s="2"/>
    </row>
    <row r="6319" spans="2:23" ht="15" customHeight="1" x14ac:dyDescent="0.35">
      <c r="B6319" s="349"/>
      <c r="C6319" s="715" t="str">
        <f t="shared" si="395"/>
        <v/>
      </c>
      <c r="D6319" s="458">
        <f>IF(ISNUMBER(Summary!$D$17), DATE(Summary!$D$17, 1, 1) + INT((ROW(B6281)-1)/24), DATE(2024, 1, 1) + INT((ROW(B6281)-1)/24))</f>
        <v>45553</v>
      </c>
      <c r="E6319" s="459">
        <v>0.66666666666666674</v>
      </c>
      <c r="F6319" s="780"/>
      <c r="G6319" s="780"/>
      <c r="H6319" s="460">
        <f t="shared" si="393"/>
        <v>0</v>
      </c>
      <c r="I6319" s="460">
        <f t="shared" si="394"/>
        <v>0</v>
      </c>
      <c r="J6319" s="460">
        <f t="shared" si="392"/>
        <v>0</v>
      </c>
      <c r="K6319" s="9"/>
      <c r="P6319" s="2"/>
      <c r="Q6319" s="27"/>
      <c r="R6319" s="2"/>
      <c r="S6319" s="2"/>
      <c r="T6319" s="2"/>
      <c r="U6319" s="2"/>
      <c r="V6319" s="2"/>
      <c r="W6319" s="2"/>
    </row>
    <row r="6320" spans="2:23" ht="15" customHeight="1" x14ac:dyDescent="0.35">
      <c r="B6320" s="349"/>
      <c r="C6320" s="715" t="str">
        <f t="shared" si="395"/>
        <v/>
      </c>
      <c r="D6320" s="458">
        <f>IF(ISNUMBER(Summary!$D$17), DATE(Summary!$D$17, 1, 1) + INT((ROW(B6282)-1)/24), DATE(2024, 1, 1) + INT((ROW(B6282)-1)/24))</f>
        <v>45553</v>
      </c>
      <c r="E6320" s="459">
        <v>0.70833333333333337</v>
      </c>
      <c r="F6320" s="780"/>
      <c r="G6320" s="780"/>
      <c r="H6320" s="460">
        <f t="shared" si="393"/>
        <v>0</v>
      </c>
      <c r="I6320" s="460">
        <f t="shared" si="394"/>
        <v>0</v>
      </c>
      <c r="J6320" s="460">
        <f t="shared" si="392"/>
        <v>0</v>
      </c>
      <c r="K6320" s="9"/>
      <c r="P6320" s="2"/>
      <c r="Q6320" s="27"/>
      <c r="R6320" s="2"/>
      <c r="S6320" s="2"/>
      <c r="T6320" s="2"/>
      <c r="U6320" s="2"/>
      <c r="V6320" s="2"/>
      <c r="W6320" s="2"/>
    </row>
    <row r="6321" spans="2:23" ht="15" customHeight="1" x14ac:dyDescent="0.35">
      <c r="B6321" s="349"/>
      <c r="C6321" s="715" t="str">
        <f t="shared" si="395"/>
        <v/>
      </c>
      <c r="D6321" s="458">
        <f>IF(ISNUMBER(Summary!$D$17), DATE(Summary!$D$17, 1, 1) + INT((ROW(B6283)-1)/24), DATE(2024, 1, 1) + INT((ROW(B6283)-1)/24))</f>
        <v>45553</v>
      </c>
      <c r="E6321" s="459">
        <v>0.75000000000000011</v>
      </c>
      <c r="F6321" s="780"/>
      <c r="G6321" s="780"/>
      <c r="H6321" s="460">
        <f t="shared" si="393"/>
        <v>0</v>
      </c>
      <c r="I6321" s="460">
        <f t="shared" si="394"/>
        <v>0</v>
      </c>
      <c r="J6321" s="460">
        <f t="shared" si="392"/>
        <v>0</v>
      </c>
      <c r="K6321" s="9"/>
      <c r="P6321" s="2"/>
      <c r="Q6321" s="27"/>
      <c r="R6321" s="2"/>
      <c r="S6321" s="2"/>
      <c r="T6321" s="2"/>
      <c r="U6321" s="2"/>
      <c r="V6321" s="2"/>
      <c r="W6321" s="2"/>
    </row>
    <row r="6322" spans="2:23" ht="15" customHeight="1" x14ac:dyDescent="0.35">
      <c r="B6322" s="349"/>
      <c r="C6322" s="715" t="str">
        <f t="shared" si="395"/>
        <v/>
      </c>
      <c r="D6322" s="458">
        <f>IF(ISNUMBER(Summary!$D$17), DATE(Summary!$D$17, 1, 1) + INT((ROW(B6284)-1)/24), DATE(2024, 1, 1) + INT((ROW(B6284)-1)/24))</f>
        <v>45553</v>
      </c>
      <c r="E6322" s="459">
        <v>0.79166666666666674</v>
      </c>
      <c r="F6322" s="780"/>
      <c r="G6322" s="780"/>
      <c r="H6322" s="460">
        <f t="shared" si="393"/>
        <v>0</v>
      </c>
      <c r="I6322" s="460">
        <f t="shared" si="394"/>
        <v>0</v>
      </c>
      <c r="J6322" s="460">
        <f t="shared" si="392"/>
        <v>0</v>
      </c>
      <c r="K6322" s="9"/>
      <c r="P6322" s="2"/>
      <c r="Q6322" s="27"/>
      <c r="R6322" s="2"/>
      <c r="S6322" s="2"/>
      <c r="T6322" s="2"/>
      <c r="U6322" s="2"/>
      <c r="V6322" s="2"/>
      <c r="W6322" s="2"/>
    </row>
    <row r="6323" spans="2:23" ht="15" customHeight="1" x14ac:dyDescent="0.35">
      <c r="B6323" s="349"/>
      <c r="C6323" s="715" t="str">
        <f t="shared" si="395"/>
        <v/>
      </c>
      <c r="D6323" s="458">
        <f>IF(ISNUMBER(Summary!$D$17), DATE(Summary!$D$17, 1, 1) + INT((ROW(B6285)-1)/24), DATE(2024, 1, 1) + INT((ROW(B6285)-1)/24))</f>
        <v>45553</v>
      </c>
      <c r="E6323" s="459">
        <v>0.83333333333333337</v>
      </c>
      <c r="F6323" s="780"/>
      <c r="G6323" s="780"/>
      <c r="H6323" s="460">
        <f t="shared" si="393"/>
        <v>0</v>
      </c>
      <c r="I6323" s="460">
        <f t="shared" si="394"/>
        <v>0</v>
      </c>
      <c r="J6323" s="460">
        <f t="shared" si="392"/>
        <v>0</v>
      </c>
      <c r="K6323" s="9"/>
      <c r="P6323" s="2"/>
      <c r="Q6323" s="27"/>
      <c r="R6323" s="2"/>
      <c r="S6323" s="2"/>
      <c r="T6323" s="2"/>
      <c r="U6323" s="2"/>
      <c r="V6323" s="2"/>
      <c r="W6323" s="2"/>
    </row>
    <row r="6324" spans="2:23" ht="15" customHeight="1" x14ac:dyDescent="0.35">
      <c r="B6324" s="349"/>
      <c r="C6324" s="715" t="str">
        <f t="shared" si="395"/>
        <v/>
      </c>
      <c r="D6324" s="458">
        <f>IF(ISNUMBER(Summary!$D$17), DATE(Summary!$D$17, 1, 1) + INT((ROW(B6286)-1)/24), DATE(2024, 1, 1) + INT((ROW(B6286)-1)/24))</f>
        <v>45553</v>
      </c>
      <c r="E6324" s="459">
        <v>0.87500000000000011</v>
      </c>
      <c r="F6324" s="780"/>
      <c r="G6324" s="780"/>
      <c r="H6324" s="460">
        <f t="shared" si="393"/>
        <v>0</v>
      </c>
      <c r="I6324" s="460">
        <f t="shared" si="394"/>
        <v>0</v>
      </c>
      <c r="J6324" s="460">
        <f t="shared" si="392"/>
        <v>0</v>
      </c>
      <c r="K6324" s="9"/>
      <c r="P6324" s="2"/>
      <c r="Q6324" s="27"/>
      <c r="R6324" s="2"/>
      <c r="S6324" s="2"/>
      <c r="T6324" s="2"/>
      <c r="U6324" s="2"/>
      <c r="V6324" s="2"/>
      <c r="W6324" s="2"/>
    </row>
    <row r="6325" spans="2:23" ht="15" customHeight="1" x14ac:dyDescent="0.35">
      <c r="B6325" s="349"/>
      <c r="C6325" s="715" t="str">
        <f t="shared" si="395"/>
        <v/>
      </c>
      <c r="D6325" s="458">
        <f>IF(ISNUMBER(Summary!$D$17), DATE(Summary!$D$17, 1, 1) + INT((ROW(B6287)-1)/24), DATE(2024, 1, 1) + INT((ROW(B6287)-1)/24))</f>
        <v>45553</v>
      </c>
      <c r="E6325" s="459">
        <v>0.91666666666666674</v>
      </c>
      <c r="F6325" s="780"/>
      <c r="G6325" s="780"/>
      <c r="H6325" s="460">
        <f t="shared" si="393"/>
        <v>0</v>
      </c>
      <c r="I6325" s="460">
        <f t="shared" si="394"/>
        <v>0</v>
      </c>
      <c r="J6325" s="460">
        <f t="shared" si="392"/>
        <v>0</v>
      </c>
      <c r="K6325" s="9"/>
      <c r="P6325" s="2"/>
      <c r="Q6325" s="27"/>
      <c r="R6325" s="2"/>
      <c r="S6325" s="2"/>
      <c r="T6325" s="2"/>
      <c r="U6325" s="2"/>
      <c r="V6325" s="2"/>
      <c r="W6325" s="2"/>
    </row>
    <row r="6326" spans="2:23" ht="15" customHeight="1" x14ac:dyDescent="0.35">
      <c r="B6326" s="349"/>
      <c r="C6326" s="715" t="str">
        <f t="shared" si="395"/>
        <v/>
      </c>
      <c r="D6326" s="458">
        <f>IF(ISNUMBER(Summary!$D$17), DATE(Summary!$D$17, 1, 1) + INT((ROW(B6288)-1)/24), DATE(2024, 1, 1) + INT((ROW(B6288)-1)/24))</f>
        <v>45553</v>
      </c>
      <c r="E6326" s="459">
        <v>0.95833333333333337</v>
      </c>
      <c r="F6326" s="780"/>
      <c r="G6326" s="780"/>
      <c r="H6326" s="460">
        <f t="shared" si="393"/>
        <v>0</v>
      </c>
      <c r="I6326" s="460">
        <f t="shared" si="394"/>
        <v>0</v>
      </c>
      <c r="J6326" s="460">
        <f t="shared" si="392"/>
        <v>0</v>
      </c>
      <c r="K6326" s="9"/>
      <c r="P6326" s="2"/>
      <c r="Q6326" s="27"/>
      <c r="R6326" s="2"/>
      <c r="S6326" s="2"/>
      <c r="T6326" s="2"/>
      <c r="U6326" s="2"/>
      <c r="V6326" s="2"/>
      <c r="W6326" s="2"/>
    </row>
    <row r="6327" spans="2:23" ht="15" customHeight="1" x14ac:dyDescent="0.35">
      <c r="B6327" s="457"/>
      <c r="C6327" s="715">
        <f t="shared" si="395"/>
        <v>45554</v>
      </c>
      <c r="D6327" s="458">
        <f>IF(ISNUMBER(Summary!$D$17), DATE(Summary!$D$17, 1, 1) + INT((ROW(B6289)-1)/24), DATE(2024, 1, 1) + INT((ROW(B6289)-1)/24))</f>
        <v>45554</v>
      </c>
      <c r="E6327" s="459">
        <v>3.1225022567582528E-17</v>
      </c>
      <c r="F6327" s="780"/>
      <c r="G6327" s="780"/>
      <c r="H6327" s="460">
        <f t="shared" si="393"/>
        <v>0</v>
      </c>
      <c r="I6327" s="460">
        <f t="shared" si="394"/>
        <v>0</v>
      </c>
      <c r="J6327" s="460">
        <f t="shared" si="392"/>
        <v>0</v>
      </c>
      <c r="K6327" s="9"/>
      <c r="P6327" s="2"/>
      <c r="Q6327" s="27"/>
      <c r="R6327" s="2"/>
      <c r="S6327" s="2"/>
      <c r="T6327" s="2"/>
      <c r="U6327" s="2"/>
      <c r="V6327" s="2"/>
      <c r="W6327" s="2"/>
    </row>
    <row r="6328" spans="2:23" ht="15" customHeight="1" x14ac:dyDescent="0.35">
      <c r="B6328" s="349"/>
      <c r="C6328" s="715" t="str">
        <f t="shared" si="395"/>
        <v/>
      </c>
      <c r="D6328" s="458">
        <f>IF(ISNUMBER(Summary!$D$17), DATE(Summary!$D$17, 1, 1) + INT((ROW(B6290)-1)/24), DATE(2024, 1, 1) + INT((ROW(B6290)-1)/24))</f>
        <v>45554</v>
      </c>
      <c r="E6328" s="459">
        <v>4.1666666666666699E-2</v>
      </c>
      <c r="F6328" s="780"/>
      <c r="G6328" s="780"/>
      <c r="H6328" s="460">
        <f t="shared" si="393"/>
        <v>0</v>
      </c>
      <c r="I6328" s="460">
        <f t="shared" si="394"/>
        <v>0</v>
      </c>
      <c r="J6328" s="460">
        <f t="shared" si="392"/>
        <v>0</v>
      </c>
      <c r="K6328" s="9"/>
      <c r="P6328" s="2"/>
      <c r="Q6328" s="27"/>
      <c r="R6328" s="2"/>
      <c r="S6328" s="2"/>
      <c r="T6328" s="2"/>
      <c r="U6328" s="2"/>
      <c r="V6328" s="2"/>
      <c r="W6328" s="2"/>
    </row>
    <row r="6329" spans="2:23" ht="15" customHeight="1" x14ac:dyDescent="0.35">
      <c r="B6329" s="349"/>
      <c r="C6329" s="715" t="str">
        <f t="shared" si="395"/>
        <v/>
      </c>
      <c r="D6329" s="458">
        <f>IF(ISNUMBER(Summary!$D$17), DATE(Summary!$D$17, 1, 1) + INT((ROW(B6291)-1)/24), DATE(2024, 1, 1) + INT((ROW(B6291)-1)/24))</f>
        <v>45554</v>
      </c>
      <c r="E6329" s="459">
        <v>8.333333333333337E-2</v>
      </c>
      <c r="F6329" s="780"/>
      <c r="G6329" s="780"/>
      <c r="H6329" s="460">
        <f t="shared" si="393"/>
        <v>0</v>
      </c>
      <c r="I6329" s="460">
        <f t="shared" si="394"/>
        <v>0</v>
      </c>
      <c r="J6329" s="460">
        <f t="shared" si="392"/>
        <v>0</v>
      </c>
      <c r="K6329" s="9"/>
      <c r="P6329" s="2"/>
      <c r="Q6329" s="27"/>
      <c r="R6329" s="2"/>
      <c r="S6329" s="2"/>
      <c r="T6329" s="2"/>
      <c r="U6329" s="2"/>
      <c r="V6329" s="2"/>
      <c r="W6329" s="2"/>
    </row>
    <row r="6330" spans="2:23" ht="15" customHeight="1" x14ac:dyDescent="0.35">
      <c r="B6330" s="349"/>
      <c r="C6330" s="715" t="str">
        <f t="shared" si="395"/>
        <v/>
      </c>
      <c r="D6330" s="458">
        <f>IF(ISNUMBER(Summary!$D$17), DATE(Summary!$D$17, 1, 1) + INT((ROW(B6292)-1)/24), DATE(2024, 1, 1) + INT((ROW(B6292)-1)/24))</f>
        <v>45554</v>
      </c>
      <c r="E6330" s="459">
        <v>0.12500000000000006</v>
      </c>
      <c r="F6330" s="780"/>
      <c r="G6330" s="780"/>
      <c r="H6330" s="460">
        <f t="shared" si="393"/>
        <v>0</v>
      </c>
      <c r="I6330" s="460">
        <f t="shared" si="394"/>
        <v>0</v>
      </c>
      <c r="J6330" s="460">
        <f t="shared" si="392"/>
        <v>0</v>
      </c>
      <c r="K6330" s="9"/>
      <c r="P6330" s="2"/>
      <c r="Q6330" s="27"/>
      <c r="R6330" s="2"/>
      <c r="S6330" s="2"/>
      <c r="T6330" s="2"/>
      <c r="U6330" s="2"/>
      <c r="V6330" s="2"/>
      <c r="W6330" s="2"/>
    </row>
    <row r="6331" spans="2:23" ht="15" customHeight="1" x14ac:dyDescent="0.35">
      <c r="B6331" s="349"/>
      <c r="C6331" s="715" t="str">
        <f t="shared" si="395"/>
        <v/>
      </c>
      <c r="D6331" s="458">
        <f>IF(ISNUMBER(Summary!$D$17), DATE(Summary!$D$17, 1, 1) + INT((ROW(B6293)-1)/24), DATE(2024, 1, 1) + INT((ROW(B6293)-1)/24))</f>
        <v>45554</v>
      </c>
      <c r="E6331" s="459">
        <v>0.16666666666666669</v>
      </c>
      <c r="F6331" s="780"/>
      <c r="G6331" s="780"/>
      <c r="H6331" s="460">
        <f t="shared" si="393"/>
        <v>0</v>
      </c>
      <c r="I6331" s="460">
        <f t="shared" si="394"/>
        <v>0</v>
      </c>
      <c r="J6331" s="460">
        <f t="shared" si="392"/>
        <v>0</v>
      </c>
      <c r="K6331" s="9"/>
      <c r="P6331" s="2"/>
      <c r="Q6331" s="27"/>
      <c r="R6331" s="2"/>
      <c r="S6331" s="2"/>
      <c r="T6331" s="2"/>
      <c r="U6331" s="2"/>
      <c r="V6331" s="2"/>
      <c r="W6331" s="2"/>
    </row>
    <row r="6332" spans="2:23" ht="15" customHeight="1" x14ac:dyDescent="0.35">
      <c r="B6332" s="349"/>
      <c r="C6332" s="715" t="str">
        <f t="shared" si="395"/>
        <v/>
      </c>
      <c r="D6332" s="458">
        <f>IF(ISNUMBER(Summary!$D$17), DATE(Summary!$D$17, 1, 1) + INT((ROW(B6294)-1)/24), DATE(2024, 1, 1) + INT((ROW(B6294)-1)/24))</f>
        <v>45554</v>
      </c>
      <c r="E6332" s="459">
        <v>0.20833333333333337</v>
      </c>
      <c r="F6332" s="780"/>
      <c r="G6332" s="780"/>
      <c r="H6332" s="460">
        <f t="shared" si="393"/>
        <v>0</v>
      </c>
      <c r="I6332" s="460">
        <f t="shared" si="394"/>
        <v>0</v>
      </c>
      <c r="J6332" s="460">
        <f t="shared" si="392"/>
        <v>0</v>
      </c>
      <c r="K6332" s="9"/>
      <c r="P6332" s="2"/>
      <c r="Q6332" s="27"/>
      <c r="R6332" s="2"/>
      <c r="S6332" s="2"/>
      <c r="T6332" s="2"/>
      <c r="U6332" s="2"/>
      <c r="V6332" s="2"/>
      <c r="W6332" s="2"/>
    </row>
    <row r="6333" spans="2:23" ht="15" customHeight="1" x14ac:dyDescent="0.35">
      <c r="B6333" s="349"/>
      <c r="C6333" s="715" t="str">
        <f t="shared" si="395"/>
        <v/>
      </c>
      <c r="D6333" s="458">
        <f>IF(ISNUMBER(Summary!$D$17), DATE(Summary!$D$17, 1, 1) + INT((ROW(B6295)-1)/24), DATE(2024, 1, 1) + INT((ROW(B6295)-1)/24))</f>
        <v>45554</v>
      </c>
      <c r="E6333" s="459">
        <v>0.25</v>
      </c>
      <c r="F6333" s="780"/>
      <c r="G6333" s="780"/>
      <c r="H6333" s="460">
        <f t="shared" si="393"/>
        <v>0</v>
      </c>
      <c r="I6333" s="460">
        <f t="shared" si="394"/>
        <v>0</v>
      </c>
      <c r="J6333" s="460">
        <f t="shared" si="392"/>
        <v>0</v>
      </c>
      <c r="K6333" s="9"/>
      <c r="P6333" s="2"/>
      <c r="Q6333" s="27"/>
      <c r="R6333" s="2"/>
      <c r="S6333" s="2"/>
      <c r="T6333" s="2"/>
      <c r="U6333" s="2"/>
      <c r="V6333" s="2"/>
      <c r="W6333" s="2"/>
    </row>
    <row r="6334" spans="2:23" ht="15" customHeight="1" x14ac:dyDescent="0.35">
      <c r="B6334" s="349"/>
      <c r="C6334" s="715" t="str">
        <f t="shared" si="395"/>
        <v/>
      </c>
      <c r="D6334" s="458">
        <f>IF(ISNUMBER(Summary!$D$17), DATE(Summary!$D$17, 1, 1) + INT((ROW(B6296)-1)/24), DATE(2024, 1, 1) + INT((ROW(B6296)-1)/24))</f>
        <v>45554</v>
      </c>
      <c r="E6334" s="459">
        <v>0.29166666666666669</v>
      </c>
      <c r="F6334" s="780"/>
      <c r="G6334" s="780"/>
      <c r="H6334" s="460">
        <f t="shared" si="393"/>
        <v>0</v>
      </c>
      <c r="I6334" s="460">
        <f t="shared" si="394"/>
        <v>0</v>
      </c>
      <c r="J6334" s="460">
        <f t="shared" si="392"/>
        <v>0</v>
      </c>
      <c r="K6334" s="9"/>
      <c r="P6334" s="2"/>
      <c r="Q6334" s="27"/>
      <c r="R6334" s="2"/>
      <c r="S6334" s="2"/>
      <c r="T6334" s="2"/>
      <c r="U6334" s="2"/>
      <c r="V6334" s="2"/>
      <c r="W6334" s="2"/>
    </row>
    <row r="6335" spans="2:23" ht="15" customHeight="1" x14ac:dyDescent="0.35">
      <c r="B6335" s="349"/>
      <c r="C6335" s="715" t="str">
        <f t="shared" si="395"/>
        <v/>
      </c>
      <c r="D6335" s="458">
        <f>IF(ISNUMBER(Summary!$D$17), DATE(Summary!$D$17, 1, 1) + INT((ROW(B6297)-1)/24), DATE(2024, 1, 1) + INT((ROW(B6297)-1)/24))</f>
        <v>45554</v>
      </c>
      <c r="E6335" s="459">
        <v>0.33333333333333337</v>
      </c>
      <c r="F6335" s="780"/>
      <c r="G6335" s="780"/>
      <c r="H6335" s="460">
        <f t="shared" si="393"/>
        <v>0</v>
      </c>
      <c r="I6335" s="460">
        <f t="shared" si="394"/>
        <v>0</v>
      </c>
      <c r="J6335" s="460">
        <f t="shared" si="392"/>
        <v>0</v>
      </c>
      <c r="K6335" s="9"/>
      <c r="P6335" s="2"/>
      <c r="Q6335" s="27"/>
      <c r="R6335" s="2"/>
      <c r="S6335" s="2"/>
      <c r="T6335" s="2"/>
      <c r="U6335" s="2"/>
      <c r="V6335" s="2"/>
      <c r="W6335" s="2"/>
    </row>
    <row r="6336" spans="2:23" ht="15" customHeight="1" x14ac:dyDescent="0.35">
      <c r="B6336" s="349"/>
      <c r="C6336" s="715" t="str">
        <f t="shared" si="395"/>
        <v/>
      </c>
      <c r="D6336" s="458">
        <f>IF(ISNUMBER(Summary!$D$17), DATE(Summary!$D$17, 1, 1) + INT((ROW(B6298)-1)/24), DATE(2024, 1, 1) + INT((ROW(B6298)-1)/24))</f>
        <v>45554</v>
      </c>
      <c r="E6336" s="459">
        <v>0.375</v>
      </c>
      <c r="F6336" s="780"/>
      <c r="G6336" s="780"/>
      <c r="H6336" s="460">
        <f t="shared" si="393"/>
        <v>0</v>
      </c>
      <c r="I6336" s="460">
        <f t="shared" si="394"/>
        <v>0</v>
      </c>
      <c r="J6336" s="460">
        <f t="shared" ref="J6336:J6399" si="396">G6336-H6336</f>
        <v>0</v>
      </c>
      <c r="K6336" s="9"/>
      <c r="P6336" s="2"/>
      <c r="Q6336" s="27"/>
      <c r="R6336" s="2"/>
      <c r="S6336" s="2"/>
      <c r="T6336" s="2"/>
      <c r="U6336" s="2"/>
      <c r="V6336" s="2"/>
      <c r="W6336" s="2"/>
    </row>
    <row r="6337" spans="2:23" ht="15" customHeight="1" x14ac:dyDescent="0.35">
      <c r="B6337" s="349"/>
      <c r="C6337" s="715" t="str">
        <f t="shared" si="395"/>
        <v/>
      </c>
      <c r="D6337" s="458">
        <f>IF(ISNUMBER(Summary!$D$17), DATE(Summary!$D$17, 1, 1) + INT((ROW(B6299)-1)/24), DATE(2024, 1, 1) + INT((ROW(B6299)-1)/24))</f>
        <v>45554</v>
      </c>
      <c r="E6337" s="459">
        <v>0.41666666666666669</v>
      </c>
      <c r="F6337" s="780"/>
      <c r="G6337" s="780"/>
      <c r="H6337" s="460">
        <f t="shared" si="393"/>
        <v>0</v>
      </c>
      <c r="I6337" s="460">
        <f t="shared" si="394"/>
        <v>0</v>
      </c>
      <c r="J6337" s="460">
        <f t="shared" si="396"/>
        <v>0</v>
      </c>
      <c r="K6337" s="9"/>
      <c r="P6337" s="2"/>
      <c r="Q6337" s="27"/>
      <c r="R6337" s="2"/>
      <c r="S6337" s="2"/>
      <c r="T6337" s="2"/>
      <c r="U6337" s="2"/>
      <c r="V6337" s="2"/>
      <c r="W6337" s="2"/>
    </row>
    <row r="6338" spans="2:23" ht="15" customHeight="1" x14ac:dyDescent="0.35">
      <c r="B6338" s="349"/>
      <c r="C6338" s="715" t="str">
        <f t="shared" si="395"/>
        <v/>
      </c>
      <c r="D6338" s="458">
        <f>IF(ISNUMBER(Summary!$D$17), DATE(Summary!$D$17, 1, 1) + INT((ROW(B6300)-1)/24), DATE(2024, 1, 1) + INT((ROW(B6300)-1)/24))</f>
        <v>45554</v>
      </c>
      <c r="E6338" s="459">
        <v>0.45833333333333337</v>
      </c>
      <c r="F6338" s="780"/>
      <c r="G6338" s="780"/>
      <c r="H6338" s="460">
        <f t="shared" si="393"/>
        <v>0</v>
      </c>
      <c r="I6338" s="460">
        <f t="shared" si="394"/>
        <v>0</v>
      </c>
      <c r="J6338" s="460">
        <f t="shared" si="396"/>
        <v>0</v>
      </c>
      <c r="K6338" s="9"/>
      <c r="P6338" s="2"/>
      <c r="Q6338" s="27"/>
      <c r="R6338" s="2"/>
      <c r="S6338" s="2"/>
      <c r="T6338" s="2"/>
      <c r="U6338" s="2"/>
      <c r="V6338" s="2"/>
      <c r="W6338" s="2"/>
    </row>
    <row r="6339" spans="2:23" ht="15" customHeight="1" x14ac:dyDescent="0.35">
      <c r="B6339" s="349"/>
      <c r="C6339" s="715" t="str">
        <f t="shared" si="395"/>
        <v/>
      </c>
      <c r="D6339" s="458">
        <f>IF(ISNUMBER(Summary!$D$17), DATE(Summary!$D$17, 1, 1) + INT((ROW(B6301)-1)/24), DATE(2024, 1, 1) + INT((ROW(B6301)-1)/24))</f>
        <v>45554</v>
      </c>
      <c r="E6339" s="459">
        <v>0.50000000000000011</v>
      </c>
      <c r="F6339" s="780"/>
      <c r="G6339" s="780"/>
      <c r="H6339" s="460">
        <f t="shared" si="393"/>
        <v>0</v>
      </c>
      <c r="I6339" s="460">
        <f t="shared" si="394"/>
        <v>0</v>
      </c>
      <c r="J6339" s="460">
        <f t="shared" si="396"/>
        <v>0</v>
      </c>
      <c r="K6339" s="9"/>
      <c r="P6339" s="2"/>
      <c r="Q6339" s="27"/>
      <c r="R6339" s="2"/>
      <c r="S6339" s="2"/>
      <c r="T6339" s="2"/>
      <c r="U6339" s="2"/>
      <c r="V6339" s="2"/>
      <c r="W6339" s="2"/>
    </row>
    <row r="6340" spans="2:23" ht="15" customHeight="1" x14ac:dyDescent="0.35">
      <c r="B6340" s="349"/>
      <c r="C6340" s="715" t="str">
        <f t="shared" si="395"/>
        <v/>
      </c>
      <c r="D6340" s="458">
        <f>IF(ISNUMBER(Summary!$D$17), DATE(Summary!$D$17, 1, 1) + INT((ROW(B6302)-1)/24), DATE(2024, 1, 1) + INT((ROW(B6302)-1)/24))</f>
        <v>45554</v>
      </c>
      <c r="E6340" s="459">
        <v>0.54166666666666674</v>
      </c>
      <c r="F6340" s="780"/>
      <c r="G6340" s="780"/>
      <c r="H6340" s="460">
        <f t="shared" si="393"/>
        <v>0</v>
      </c>
      <c r="I6340" s="460">
        <f t="shared" si="394"/>
        <v>0</v>
      </c>
      <c r="J6340" s="460">
        <f t="shared" si="396"/>
        <v>0</v>
      </c>
      <c r="K6340" s="9"/>
      <c r="P6340" s="2"/>
      <c r="Q6340" s="27"/>
      <c r="R6340" s="2"/>
      <c r="S6340" s="2"/>
      <c r="T6340" s="2"/>
      <c r="U6340" s="2"/>
      <c r="V6340" s="2"/>
      <c r="W6340" s="2"/>
    </row>
    <row r="6341" spans="2:23" ht="15" customHeight="1" x14ac:dyDescent="0.35">
      <c r="B6341" s="349"/>
      <c r="C6341" s="715" t="str">
        <f t="shared" si="395"/>
        <v/>
      </c>
      <c r="D6341" s="458">
        <f>IF(ISNUMBER(Summary!$D$17), DATE(Summary!$D$17, 1, 1) + INT((ROW(B6303)-1)/24), DATE(2024, 1, 1) + INT((ROW(B6303)-1)/24))</f>
        <v>45554</v>
      </c>
      <c r="E6341" s="459">
        <v>0.58333333333333337</v>
      </c>
      <c r="F6341" s="780"/>
      <c r="G6341" s="780"/>
      <c r="H6341" s="460">
        <f t="shared" si="393"/>
        <v>0</v>
      </c>
      <c r="I6341" s="460">
        <f t="shared" si="394"/>
        <v>0</v>
      </c>
      <c r="J6341" s="460">
        <f t="shared" si="396"/>
        <v>0</v>
      </c>
      <c r="K6341" s="9"/>
      <c r="P6341" s="2"/>
      <c r="Q6341" s="27"/>
      <c r="R6341" s="2"/>
      <c r="S6341" s="2"/>
      <c r="T6341" s="2"/>
      <c r="U6341" s="2"/>
      <c r="V6341" s="2"/>
      <c r="W6341" s="2"/>
    </row>
    <row r="6342" spans="2:23" ht="15" customHeight="1" x14ac:dyDescent="0.35">
      <c r="B6342" s="349"/>
      <c r="C6342" s="715" t="str">
        <f t="shared" si="395"/>
        <v/>
      </c>
      <c r="D6342" s="458">
        <f>IF(ISNUMBER(Summary!$D$17), DATE(Summary!$D$17, 1, 1) + INT((ROW(B6304)-1)/24), DATE(2024, 1, 1) + INT((ROW(B6304)-1)/24))</f>
        <v>45554</v>
      </c>
      <c r="E6342" s="459">
        <v>0.62500000000000011</v>
      </c>
      <c r="F6342" s="780"/>
      <c r="G6342" s="780"/>
      <c r="H6342" s="460">
        <f t="shared" si="393"/>
        <v>0</v>
      </c>
      <c r="I6342" s="460">
        <f t="shared" si="394"/>
        <v>0</v>
      </c>
      <c r="J6342" s="460">
        <f t="shared" si="396"/>
        <v>0</v>
      </c>
      <c r="K6342" s="9"/>
      <c r="P6342" s="2"/>
      <c r="Q6342" s="27"/>
      <c r="R6342" s="2"/>
      <c r="S6342" s="2"/>
      <c r="T6342" s="2"/>
      <c r="U6342" s="2"/>
      <c r="V6342" s="2"/>
      <c r="W6342" s="2"/>
    </row>
    <row r="6343" spans="2:23" ht="15" customHeight="1" x14ac:dyDescent="0.35">
      <c r="B6343" s="349"/>
      <c r="C6343" s="715" t="str">
        <f t="shared" si="395"/>
        <v/>
      </c>
      <c r="D6343" s="458">
        <f>IF(ISNUMBER(Summary!$D$17), DATE(Summary!$D$17, 1, 1) + INT((ROW(B6305)-1)/24), DATE(2024, 1, 1) + INT((ROW(B6305)-1)/24))</f>
        <v>45554</v>
      </c>
      <c r="E6343" s="459">
        <v>0.66666666666666674</v>
      </c>
      <c r="F6343" s="780"/>
      <c r="G6343" s="780"/>
      <c r="H6343" s="460">
        <f t="shared" si="393"/>
        <v>0</v>
      </c>
      <c r="I6343" s="460">
        <f t="shared" si="394"/>
        <v>0</v>
      </c>
      <c r="J6343" s="460">
        <f t="shared" si="396"/>
        <v>0</v>
      </c>
      <c r="K6343" s="9"/>
      <c r="P6343" s="2"/>
      <c r="Q6343" s="27"/>
      <c r="R6343" s="2"/>
      <c r="S6343" s="2"/>
      <c r="T6343" s="2"/>
      <c r="U6343" s="2"/>
      <c r="V6343" s="2"/>
      <c r="W6343" s="2"/>
    </row>
    <row r="6344" spans="2:23" ht="15" customHeight="1" x14ac:dyDescent="0.35">
      <c r="B6344" s="349"/>
      <c r="C6344" s="715" t="str">
        <f t="shared" si="395"/>
        <v/>
      </c>
      <c r="D6344" s="458">
        <f>IF(ISNUMBER(Summary!$D$17), DATE(Summary!$D$17, 1, 1) + INT((ROW(B6306)-1)/24), DATE(2024, 1, 1) + INT((ROW(B6306)-1)/24))</f>
        <v>45554</v>
      </c>
      <c r="E6344" s="459">
        <v>0.70833333333333337</v>
      </c>
      <c r="F6344" s="780"/>
      <c r="G6344" s="780"/>
      <c r="H6344" s="460">
        <f t="shared" si="393"/>
        <v>0</v>
      </c>
      <c r="I6344" s="460">
        <f t="shared" si="394"/>
        <v>0</v>
      </c>
      <c r="J6344" s="460">
        <f t="shared" si="396"/>
        <v>0</v>
      </c>
      <c r="K6344" s="9"/>
      <c r="P6344" s="2"/>
      <c r="Q6344" s="27"/>
      <c r="R6344" s="2"/>
      <c r="S6344" s="2"/>
      <c r="T6344" s="2"/>
      <c r="U6344" s="2"/>
      <c r="V6344" s="2"/>
      <c r="W6344" s="2"/>
    </row>
    <row r="6345" spans="2:23" ht="15" customHeight="1" x14ac:dyDescent="0.35">
      <c r="B6345" s="349"/>
      <c r="C6345" s="715" t="str">
        <f t="shared" si="395"/>
        <v/>
      </c>
      <c r="D6345" s="458">
        <f>IF(ISNUMBER(Summary!$D$17), DATE(Summary!$D$17, 1, 1) + INT((ROW(B6307)-1)/24), DATE(2024, 1, 1) + INT((ROW(B6307)-1)/24))</f>
        <v>45554</v>
      </c>
      <c r="E6345" s="459">
        <v>0.75000000000000011</v>
      </c>
      <c r="F6345" s="780"/>
      <c r="G6345" s="780"/>
      <c r="H6345" s="460">
        <f t="shared" si="393"/>
        <v>0</v>
      </c>
      <c r="I6345" s="460">
        <f t="shared" si="394"/>
        <v>0</v>
      </c>
      <c r="J6345" s="460">
        <f t="shared" si="396"/>
        <v>0</v>
      </c>
      <c r="K6345" s="9"/>
      <c r="P6345" s="2"/>
      <c r="Q6345" s="27"/>
      <c r="R6345" s="2"/>
      <c r="S6345" s="2"/>
      <c r="T6345" s="2"/>
      <c r="U6345" s="2"/>
      <c r="V6345" s="2"/>
      <c r="W6345" s="2"/>
    </row>
    <row r="6346" spans="2:23" ht="15" customHeight="1" x14ac:dyDescent="0.35">
      <c r="B6346" s="349"/>
      <c r="C6346" s="715" t="str">
        <f t="shared" si="395"/>
        <v/>
      </c>
      <c r="D6346" s="458">
        <f>IF(ISNUMBER(Summary!$D$17), DATE(Summary!$D$17, 1, 1) + INT((ROW(B6308)-1)/24), DATE(2024, 1, 1) + INT((ROW(B6308)-1)/24))</f>
        <v>45554</v>
      </c>
      <c r="E6346" s="459">
        <v>0.79166666666666674</v>
      </c>
      <c r="F6346" s="780"/>
      <c r="G6346" s="780"/>
      <c r="H6346" s="460">
        <f t="shared" si="393"/>
        <v>0</v>
      </c>
      <c r="I6346" s="460">
        <f t="shared" si="394"/>
        <v>0</v>
      </c>
      <c r="J6346" s="460">
        <f t="shared" si="396"/>
        <v>0</v>
      </c>
      <c r="K6346" s="9"/>
      <c r="P6346" s="2"/>
      <c r="Q6346" s="27"/>
      <c r="R6346" s="2"/>
      <c r="S6346" s="2"/>
      <c r="T6346" s="2"/>
      <c r="U6346" s="2"/>
      <c r="V6346" s="2"/>
      <c r="W6346" s="2"/>
    </row>
    <row r="6347" spans="2:23" ht="15" customHeight="1" x14ac:dyDescent="0.35">
      <c r="B6347" s="349"/>
      <c r="C6347" s="715" t="str">
        <f t="shared" si="395"/>
        <v/>
      </c>
      <c r="D6347" s="458">
        <f>IF(ISNUMBER(Summary!$D$17), DATE(Summary!$D$17, 1, 1) + INT((ROW(B6309)-1)/24), DATE(2024, 1, 1) + INT((ROW(B6309)-1)/24))</f>
        <v>45554</v>
      </c>
      <c r="E6347" s="459">
        <v>0.83333333333333337</v>
      </c>
      <c r="F6347" s="780"/>
      <c r="G6347" s="780"/>
      <c r="H6347" s="460">
        <f t="shared" si="393"/>
        <v>0</v>
      </c>
      <c r="I6347" s="460">
        <f t="shared" si="394"/>
        <v>0</v>
      </c>
      <c r="J6347" s="460">
        <f t="shared" si="396"/>
        <v>0</v>
      </c>
      <c r="K6347" s="9"/>
      <c r="P6347" s="2"/>
      <c r="Q6347" s="27"/>
      <c r="R6347" s="2"/>
      <c r="S6347" s="2"/>
      <c r="T6347" s="2"/>
      <c r="U6347" s="2"/>
      <c r="V6347" s="2"/>
      <c r="W6347" s="2"/>
    </row>
    <row r="6348" spans="2:23" ht="15" customHeight="1" x14ac:dyDescent="0.35">
      <c r="B6348" s="349"/>
      <c r="C6348" s="715" t="str">
        <f t="shared" si="395"/>
        <v/>
      </c>
      <c r="D6348" s="458">
        <f>IF(ISNUMBER(Summary!$D$17), DATE(Summary!$D$17, 1, 1) + INT((ROW(B6310)-1)/24), DATE(2024, 1, 1) + INT((ROW(B6310)-1)/24))</f>
        <v>45554</v>
      </c>
      <c r="E6348" s="459">
        <v>0.87500000000000011</v>
      </c>
      <c r="F6348" s="780"/>
      <c r="G6348" s="780"/>
      <c r="H6348" s="460">
        <f t="shared" si="393"/>
        <v>0</v>
      </c>
      <c r="I6348" s="460">
        <f t="shared" si="394"/>
        <v>0</v>
      </c>
      <c r="J6348" s="460">
        <f t="shared" si="396"/>
        <v>0</v>
      </c>
      <c r="K6348" s="9"/>
      <c r="P6348" s="2"/>
      <c r="Q6348" s="27"/>
      <c r="R6348" s="2"/>
      <c r="S6348" s="2"/>
      <c r="T6348" s="2"/>
      <c r="U6348" s="2"/>
      <c r="V6348" s="2"/>
      <c r="W6348" s="2"/>
    </row>
    <row r="6349" spans="2:23" ht="15" customHeight="1" x14ac:dyDescent="0.35">
      <c r="B6349" s="349"/>
      <c r="C6349" s="715" t="str">
        <f t="shared" si="395"/>
        <v/>
      </c>
      <c r="D6349" s="458">
        <f>IF(ISNUMBER(Summary!$D$17), DATE(Summary!$D$17, 1, 1) + INT((ROW(B6311)-1)/24), DATE(2024, 1, 1) + INT((ROW(B6311)-1)/24))</f>
        <v>45554</v>
      </c>
      <c r="E6349" s="459">
        <v>0.91666666666666674</v>
      </c>
      <c r="F6349" s="780"/>
      <c r="G6349" s="780"/>
      <c r="H6349" s="460">
        <f t="shared" si="393"/>
        <v>0</v>
      </c>
      <c r="I6349" s="460">
        <f t="shared" si="394"/>
        <v>0</v>
      </c>
      <c r="J6349" s="460">
        <f t="shared" si="396"/>
        <v>0</v>
      </c>
      <c r="K6349" s="9"/>
      <c r="P6349" s="2"/>
      <c r="Q6349" s="27"/>
      <c r="R6349" s="2"/>
      <c r="S6349" s="2"/>
      <c r="T6349" s="2"/>
      <c r="U6349" s="2"/>
      <c r="V6349" s="2"/>
      <c r="W6349" s="2"/>
    </row>
    <row r="6350" spans="2:23" ht="15" customHeight="1" x14ac:dyDescent="0.35">
      <c r="B6350" s="349"/>
      <c r="C6350" s="715" t="str">
        <f t="shared" si="395"/>
        <v/>
      </c>
      <c r="D6350" s="458">
        <f>IF(ISNUMBER(Summary!$D$17), DATE(Summary!$D$17, 1, 1) + INT((ROW(B6312)-1)/24), DATE(2024, 1, 1) + INT((ROW(B6312)-1)/24))</f>
        <v>45554</v>
      </c>
      <c r="E6350" s="459">
        <v>0.95833333333333337</v>
      </c>
      <c r="F6350" s="780"/>
      <c r="G6350" s="780"/>
      <c r="H6350" s="460">
        <f t="shared" si="393"/>
        <v>0</v>
      </c>
      <c r="I6350" s="460">
        <f t="shared" si="394"/>
        <v>0</v>
      </c>
      <c r="J6350" s="460">
        <f t="shared" si="396"/>
        <v>0</v>
      </c>
      <c r="K6350" s="9"/>
      <c r="P6350" s="2"/>
      <c r="Q6350" s="27"/>
      <c r="R6350" s="2"/>
      <c r="S6350" s="2"/>
      <c r="T6350" s="2"/>
      <c r="U6350" s="2"/>
      <c r="V6350" s="2"/>
      <c r="W6350" s="2"/>
    </row>
    <row r="6351" spans="2:23" ht="15" customHeight="1" x14ac:dyDescent="0.35">
      <c r="B6351" s="457"/>
      <c r="C6351" s="715">
        <f t="shared" si="395"/>
        <v>45555</v>
      </c>
      <c r="D6351" s="458">
        <f>IF(ISNUMBER(Summary!$D$17), DATE(Summary!$D$17, 1, 1) + INT((ROW(B6313)-1)/24), DATE(2024, 1, 1) + INT((ROW(B6313)-1)/24))</f>
        <v>45555</v>
      </c>
      <c r="E6351" s="459">
        <v>3.1225022567582528E-17</v>
      </c>
      <c r="F6351" s="780"/>
      <c r="G6351" s="780"/>
      <c r="H6351" s="460">
        <f t="shared" si="393"/>
        <v>0</v>
      </c>
      <c r="I6351" s="460">
        <f t="shared" si="394"/>
        <v>0</v>
      </c>
      <c r="J6351" s="460">
        <f t="shared" si="396"/>
        <v>0</v>
      </c>
      <c r="K6351" s="9"/>
      <c r="P6351" s="2"/>
      <c r="Q6351" s="27"/>
      <c r="R6351" s="2"/>
      <c r="S6351" s="2"/>
      <c r="T6351" s="2"/>
      <c r="U6351" s="2"/>
      <c r="V6351" s="2"/>
      <c r="W6351" s="2"/>
    </row>
    <row r="6352" spans="2:23" ht="15" customHeight="1" x14ac:dyDescent="0.35">
      <c r="B6352" s="349"/>
      <c r="C6352" s="715" t="str">
        <f t="shared" si="395"/>
        <v/>
      </c>
      <c r="D6352" s="458">
        <f>IF(ISNUMBER(Summary!$D$17), DATE(Summary!$D$17, 1, 1) + INT((ROW(B6314)-1)/24), DATE(2024, 1, 1) + INT((ROW(B6314)-1)/24))</f>
        <v>45555</v>
      </c>
      <c r="E6352" s="459">
        <v>4.1666666666666699E-2</v>
      </c>
      <c r="F6352" s="780"/>
      <c r="G6352" s="780"/>
      <c r="H6352" s="460">
        <f t="shared" si="393"/>
        <v>0</v>
      </c>
      <c r="I6352" s="460">
        <f t="shared" si="394"/>
        <v>0</v>
      </c>
      <c r="J6352" s="460">
        <f t="shared" si="396"/>
        <v>0</v>
      </c>
      <c r="K6352" s="9"/>
      <c r="P6352" s="2"/>
      <c r="Q6352" s="27"/>
      <c r="R6352" s="2"/>
      <c r="S6352" s="2"/>
      <c r="T6352" s="2"/>
      <c r="U6352" s="2"/>
      <c r="V6352" s="2"/>
      <c r="W6352" s="2"/>
    </row>
    <row r="6353" spans="2:23" ht="15" customHeight="1" x14ac:dyDescent="0.35">
      <c r="B6353" s="349"/>
      <c r="C6353" s="715" t="str">
        <f t="shared" si="395"/>
        <v/>
      </c>
      <c r="D6353" s="458">
        <f>IF(ISNUMBER(Summary!$D$17), DATE(Summary!$D$17, 1, 1) + INT((ROW(B6315)-1)/24), DATE(2024, 1, 1) + INT((ROW(B6315)-1)/24))</f>
        <v>45555</v>
      </c>
      <c r="E6353" s="459">
        <v>8.333333333333337E-2</v>
      </c>
      <c r="F6353" s="780"/>
      <c r="G6353" s="780"/>
      <c r="H6353" s="460">
        <f t="shared" si="393"/>
        <v>0</v>
      </c>
      <c r="I6353" s="460">
        <f t="shared" si="394"/>
        <v>0</v>
      </c>
      <c r="J6353" s="460">
        <f t="shared" si="396"/>
        <v>0</v>
      </c>
      <c r="K6353" s="9"/>
      <c r="P6353" s="2"/>
      <c r="Q6353" s="27"/>
      <c r="R6353" s="2"/>
      <c r="S6353" s="2"/>
      <c r="T6353" s="2"/>
      <c r="U6353" s="2"/>
      <c r="V6353" s="2"/>
      <c r="W6353" s="2"/>
    </row>
    <row r="6354" spans="2:23" ht="15" customHeight="1" x14ac:dyDescent="0.35">
      <c r="B6354" s="349"/>
      <c r="C6354" s="715" t="str">
        <f t="shared" si="395"/>
        <v/>
      </c>
      <c r="D6354" s="458">
        <f>IF(ISNUMBER(Summary!$D$17), DATE(Summary!$D$17, 1, 1) + INT((ROW(B6316)-1)/24), DATE(2024, 1, 1) + INT((ROW(B6316)-1)/24))</f>
        <v>45555</v>
      </c>
      <c r="E6354" s="459">
        <v>0.12500000000000006</v>
      </c>
      <c r="F6354" s="780"/>
      <c r="G6354" s="780"/>
      <c r="H6354" s="460">
        <f t="shared" si="393"/>
        <v>0</v>
      </c>
      <c r="I6354" s="460">
        <f t="shared" si="394"/>
        <v>0</v>
      </c>
      <c r="J6354" s="460">
        <f t="shared" si="396"/>
        <v>0</v>
      </c>
      <c r="K6354" s="9"/>
      <c r="P6354" s="2"/>
      <c r="Q6354" s="27"/>
      <c r="R6354" s="2"/>
      <c r="S6354" s="2"/>
      <c r="T6354" s="2"/>
      <c r="U6354" s="2"/>
      <c r="V6354" s="2"/>
      <c r="W6354" s="2"/>
    </row>
    <row r="6355" spans="2:23" ht="15" customHeight="1" x14ac:dyDescent="0.35">
      <c r="B6355" s="349"/>
      <c r="C6355" s="715" t="str">
        <f t="shared" si="395"/>
        <v/>
      </c>
      <c r="D6355" s="458">
        <f>IF(ISNUMBER(Summary!$D$17), DATE(Summary!$D$17, 1, 1) + INT((ROW(B6317)-1)/24), DATE(2024, 1, 1) + INT((ROW(B6317)-1)/24))</f>
        <v>45555</v>
      </c>
      <c r="E6355" s="459">
        <v>0.16666666666666669</v>
      </c>
      <c r="F6355" s="780"/>
      <c r="G6355" s="780"/>
      <c r="H6355" s="460">
        <f t="shared" si="393"/>
        <v>0</v>
      </c>
      <c r="I6355" s="460">
        <f t="shared" si="394"/>
        <v>0</v>
      </c>
      <c r="J6355" s="460">
        <f t="shared" si="396"/>
        <v>0</v>
      </c>
      <c r="K6355" s="9"/>
      <c r="P6355" s="2"/>
      <c r="Q6355" s="27"/>
      <c r="R6355" s="2"/>
      <c r="S6355" s="2"/>
      <c r="T6355" s="2"/>
      <c r="U6355" s="2"/>
      <c r="V6355" s="2"/>
      <c r="W6355" s="2"/>
    </row>
    <row r="6356" spans="2:23" ht="15" customHeight="1" x14ac:dyDescent="0.35">
      <c r="B6356" s="349"/>
      <c r="C6356" s="715" t="str">
        <f t="shared" si="395"/>
        <v/>
      </c>
      <c r="D6356" s="458">
        <f>IF(ISNUMBER(Summary!$D$17), DATE(Summary!$D$17, 1, 1) + INT((ROW(B6318)-1)/24), DATE(2024, 1, 1) + INT((ROW(B6318)-1)/24))</f>
        <v>45555</v>
      </c>
      <c r="E6356" s="459">
        <v>0.20833333333333337</v>
      </c>
      <c r="F6356" s="780"/>
      <c r="G6356" s="780"/>
      <c r="H6356" s="460">
        <f t="shared" si="393"/>
        <v>0</v>
      </c>
      <c r="I6356" s="460">
        <f t="shared" si="394"/>
        <v>0</v>
      </c>
      <c r="J6356" s="460">
        <f t="shared" si="396"/>
        <v>0</v>
      </c>
      <c r="K6356" s="9"/>
      <c r="P6356" s="2"/>
      <c r="Q6356" s="27"/>
      <c r="R6356" s="2"/>
      <c r="S6356" s="2"/>
      <c r="T6356" s="2"/>
      <c r="U6356" s="2"/>
      <c r="V6356" s="2"/>
      <c r="W6356" s="2"/>
    </row>
    <row r="6357" spans="2:23" ht="15" customHeight="1" x14ac:dyDescent="0.35">
      <c r="B6357" s="349"/>
      <c r="C6357" s="715" t="str">
        <f t="shared" si="395"/>
        <v/>
      </c>
      <c r="D6357" s="458">
        <f>IF(ISNUMBER(Summary!$D$17), DATE(Summary!$D$17, 1, 1) + INT((ROW(B6319)-1)/24), DATE(2024, 1, 1) + INT((ROW(B6319)-1)/24))</f>
        <v>45555</v>
      </c>
      <c r="E6357" s="459">
        <v>0.25</v>
      </c>
      <c r="F6357" s="780"/>
      <c r="G6357" s="780"/>
      <c r="H6357" s="460">
        <f t="shared" si="393"/>
        <v>0</v>
      </c>
      <c r="I6357" s="460">
        <f t="shared" si="394"/>
        <v>0</v>
      </c>
      <c r="J6357" s="460">
        <f t="shared" si="396"/>
        <v>0</v>
      </c>
      <c r="K6357" s="9"/>
      <c r="P6357" s="2"/>
      <c r="Q6357" s="27"/>
      <c r="R6357" s="2"/>
      <c r="S6357" s="2"/>
      <c r="T6357" s="2"/>
      <c r="U6357" s="2"/>
      <c r="V6357" s="2"/>
      <c r="W6357" s="2"/>
    </row>
    <row r="6358" spans="2:23" ht="15" customHeight="1" x14ac:dyDescent="0.35">
      <c r="B6358" s="349"/>
      <c r="C6358" s="715" t="str">
        <f t="shared" si="395"/>
        <v/>
      </c>
      <c r="D6358" s="458">
        <f>IF(ISNUMBER(Summary!$D$17), DATE(Summary!$D$17, 1, 1) + INT((ROW(B6320)-1)/24), DATE(2024, 1, 1) + INT((ROW(B6320)-1)/24))</f>
        <v>45555</v>
      </c>
      <c r="E6358" s="459">
        <v>0.29166666666666669</v>
      </c>
      <c r="F6358" s="780"/>
      <c r="G6358" s="780"/>
      <c r="H6358" s="460">
        <f t="shared" si="393"/>
        <v>0</v>
      </c>
      <c r="I6358" s="460">
        <f t="shared" si="394"/>
        <v>0</v>
      </c>
      <c r="J6358" s="460">
        <f t="shared" si="396"/>
        <v>0</v>
      </c>
      <c r="K6358" s="9"/>
      <c r="P6358" s="2"/>
      <c r="Q6358" s="27"/>
      <c r="R6358" s="2"/>
      <c r="S6358" s="2"/>
      <c r="T6358" s="2"/>
      <c r="U6358" s="2"/>
      <c r="V6358" s="2"/>
      <c r="W6358" s="2"/>
    </row>
    <row r="6359" spans="2:23" ht="15" customHeight="1" x14ac:dyDescent="0.35">
      <c r="B6359" s="349"/>
      <c r="C6359" s="715" t="str">
        <f t="shared" si="395"/>
        <v/>
      </c>
      <c r="D6359" s="458">
        <f>IF(ISNUMBER(Summary!$D$17), DATE(Summary!$D$17, 1, 1) + INT((ROW(B6321)-1)/24), DATE(2024, 1, 1) + INT((ROW(B6321)-1)/24))</f>
        <v>45555</v>
      </c>
      <c r="E6359" s="459">
        <v>0.33333333333333337</v>
      </c>
      <c r="F6359" s="780"/>
      <c r="G6359" s="780"/>
      <c r="H6359" s="460">
        <f t="shared" si="393"/>
        <v>0</v>
      </c>
      <c r="I6359" s="460">
        <f t="shared" si="394"/>
        <v>0</v>
      </c>
      <c r="J6359" s="460">
        <f t="shared" si="396"/>
        <v>0</v>
      </c>
      <c r="K6359" s="9"/>
      <c r="P6359" s="2"/>
      <c r="Q6359" s="27"/>
      <c r="R6359" s="2"/>
      <c r="S6359" s="2"/>
      <c r="T6359" s="2"/>
      <c r="U6359" s="2"/>
      <c r="V6359" s="2"/>
      <c r="W6359" s="2"/>
    </row>
    <row r="6360" spans="2:23" ht="15" customHeight="1" x14ac:dyDescent="0.35">
      <c r="B6360" s="349"/>
      <c r="C6360" s="715" t="str">
        <f t="shared" si="395"/>
        <v/>
      </c>
      <c r="D6360" s="458">
        <f>IF(ISNUMBER(Summary!$D$17), DATE(Summary!$D$17, 1, 1) + INT((ROW(B6322)-1)/24), DATE(2024, 1, 1) + INT((ROW(B6322)-1)/24))</f>
        <v>45555</v>
      </c>
      <c r="E6360" s="459">
        <v>0.375</v>
      </c>
      <c r="F6360" s="780"/>
      <c r="G6360" s="780"/>
      <c r="H6360" s="460">
        <f t="shared" si="393"/>
        <v>0</v>
      </c>
      <c r="I6360" s="460">
        <f t="shared" si="394"/>
        <v>0</v>
      </c>
      <c r="J6360" s="460">
        <f t="shared" si="396"/>
        <v>0</v>
      </c>
      <c r="K6360" s="9"/>
      <c r="P6360" s="2"/>
      <c r="Q6360" s="27"/>
      <c r="R6360" s="2"/>
      <c r="S6360" s="2"/>
      <c r="T6360" s="2"/>
      <c r="U6360" s="2"/>
      <c r="V6360" s="2"/>
      <c r="W6360" s="2"/>
    </row>
    <row r="6361" spans="2:23" ht="15" customHeight="1" x14ac:dyDescent="0.35">
      <c r="B6361" s="349"/>
      <c r="C6361" s="715" t="str">
        <f t="shared" si="395"/>
        <v/>
      </c>
      <c r="D6361" s="458">
        <f>IF(ISNUMBER(Summary!$D$17), DATE(Summary!$D$17, 1, 1) + INT((ROW(B6323)-1)/24), DATE(2024, 1, 1) + INT((ROW(B6323)-1)/24))</f>
        <v>45555</v>
      </c>
      <c r="E6361" s="459">
        <v>0.41666666666666669</v>
      </c>
      <c r="F6361" s="780"/>
      <c r="G6361" s="780"/>
      <c r="H6361" s="460">
        <f t="shared" si="393"/>
        <v>0</v>
      </c>
      <c r="I6361" s="460">
        <f t="shared" si="394"/>
        <v>0</v>
      </c>
      <c r="J6361" s="460">
        <f t="shared" si="396"/>
        <v>0</v>
      </c>
      <c r="K6361" s="9"/>
      <c r="P6361" s="2"/>
      <c r="Q6361" s="27"/>
      <c r="R6361" s="2"/>
      <c r="S6361" s="2"/>
      <c r="T6361" s="2"/>
      <c r="U6361" s="2"/>
      <c r="V6361" s="2"/>
      <c r="W6361" s="2"/>
    </row>
    <row r="6362" spans="2:23" ht="15" customHeight="1" x14ac:dyDescent="0.35">
      <c r="B6362" s="349"/>
      <c r="C6362" s="715" t="str">
        <f t="shared" si="395"/>
        <v/>
      </c>
      <c r="D6362" s="458">
        <f>IF(ISNUMBER(Summary!$D$17), DATE(Summary!$D$17, 1, 1) + INT((ROW(B6324)-1)/24), DATE(2024, 1, 1) + INT((ROW(B6324)-1)/24))</f>
        <v>45555</v>
      </c>
      <c r="E6362" s="459">
        <v>0.45833333333333337</v>
      </c>
      <c r="F6362" s="780"/>
      <c r="G6362" s="780"/>
      <c r="H6362" s="460">
        <f t="shared" si="393"/>
        <v>0</v>
      </c>
      <c r="I6362" s="460">
        <f t="shared" si="394"/>
        <v>0</v>
      </c>
      <c r="J6362" s="460">
        <f t="shared" si="396"/>
        <v>0</v>
      </c>
      <c r="K6362" s="9"/>
      <c r="P6362" s="2"/>
      <c r="Q6362" s="27"/>
      <c r="R6362" s="2"/>
      <c r="S6362" s="2"/>
      <c r="T6362" s="2"/>
      <c r="U6362" s="2"/>
      <c r="V6362" s="2"/>
      <c r="W6362" s="2"/>
    </row>
    <row r="6363" spans="2:23" ht="15" customHeight="1" x14ac:dyDescent="0.35">
      <c r="B6363" s="349"/>
      <c r="C6363" s="715" t="str">
        <f t="shared" si="395"/>
        <v/>
      </c>
      <c r="D6363" s="458">
        <f>IF(ISNUMBER(Summary!$D$17), DATE(Summary!$D$17, 1, 1) + INT((ROW(B6325)-1)/24), DATE(2024, 1, 1) + INT((ROW(B6325)-1)/24))</f>
        <v>45555</v>
      </c>
      <c r="E6363" s="459">
        <v>0.50000000000000011</v>
      </c>
      <c r="F6363" s="780"/>
      <c r="G6363" s="780"/>
      <c r="H6363" s="460">
        <f t="shared" si="393"/>
        <v>0</v>
      </c>
      <c r="I6363" s="460">
        <f t="shared" si="394"/>
        <v>0</v>
      </c>
      <c r="J6363" s="460">
        <f t="shared" si="396"/>
        <v>0</v>
      </c>
      <c r="K6363" s="9"/>
      <c r="P6363" s="2"/>
      <c r="Q6363" s="27"/>
      <c r="R6363" s="2"/>
      <c r="S6363" s="2"/>
      <c r="T6363" s="2"/>
      <c r="U6363" s="2"/>
      <c r="V6363" s="2"/>
      <c r="W6363" s="2"/>
    </row>
    <row r="6364" spans="2:23" ht="15" customHeight="1" x14ac:dyDescent="0.35">
      <c r="B6364" s="349"/>
      <c r="C6364" s="715" t="str">
        <f t="shared" si="395"/>
        <v/>
      </c>
      <c r="D6364" s="458">
        <f>IF(ISNUMBER(Summary!$D$17), DATE(Summary!$D$17, 1, 1) + INT((ROW(B6326)-1)/24), DATE(2024, 1, 1) + INT((ROW(B6326)-1)/24))</f>
        <v>45555</v>
      </c>
      <c r="E6364" s="459">
        <v>0.54166666666666674</v>
      </c>
      <c r="F6364" s="780"/>
      <c r="G6364" s="780"/>
      <c r="H6364" s="460">
        <f t="shared" si="393"/>
        <v>0</v>
      </c>
      <c r="I6364" s="460">
        <f t="shared" si="394"/>
        <v>0</v>
      </c>
      <c r="J6364" s="460">
        <f t="shared" si="396"/>
        <v>0</v>
      </c>
      <c r="K6364" s="9"/>
      <c r="P6364" s="2"/>
      <c r="Q6364" s="27"/>
      <c r="R6364" s="2"/>
      <c r="S6364" s="2"/>
      <c r="T6364" s="2"/>
      <c r="U6364" s="2"/>
      <c r="V6364" s="2"/>
      <c r="W6364" s="2"/>
    </row>
    <row r="6365" spans="2:23" ht="15" customHeight="1" x14ac:dyDescent="0.35">
      <c r="B6365" s="349"/>
      <c r="C6365" s="715" t="str">
        <f t="shared" si="395"/>
        <v/>
      </c>
      <c r="D6365" s="458">
        <f>IF(ISNUMBER(Summary!$D$17), DATE(Summary!$D$17, 1, 1) + INT((ROW(B6327)-1)/24), DATE(2024, 1, 1) + INT((ROW(B6327)-1)/24))</f>
        <v>45555</v>
      </c>
      <c r="E6365" s="459">
        <v>0.58333333333333337</v>
      </c>
      <c r="F6365" s="780"/>
      <c r="G6365" s="780"/>
      <c r="H6365" s="460">
        <f t="shared" si="393"/>
        <v>0</v>
      </c>
      <c r="I6365" s="460">
        <f t="shared" si="394"/>
        <v>0</v>
      </c>
      <c r="J6365" s="460">
        <f t="shared" si="396"/>
        <v>0</v>
      </c>
      <c r="K6365" s="9"/>
      <c r="P6365" s="2"/>
      <c r="Q6365" s="27"/>
      <c r="R6365" s="2"/>
      <c r="S6365" s="2"/>
      <c r="T6365" s="2"/>
      <c r="U6365" s="2"/>
      <c r="V6365" s="2"/>
      <c r="W6365" s="2"/>
    </row>
    <row r="6366" spans="2:23" ht="15" customHeight="1" x14ac:dyDescent="0.35">
      <c r="B6366" s="349"/>
      <c r="C6366" s="715" t="str">
        <f t="shared" si="395"/>
        <v/>
      </c>
      <c r="D6366" s="458">
        <f>IF(ISNUMBER(Summary!$D$17), DATE(Summary!$D$17, 1, 1) + INT((ROW(B6328)-1)/24), DATE(2024, 1, 1) + INT((ROW(B6328)-1)/24))</f>
        <v>45555</v>
      </c>
      <c r="E6366" s="459">
        <v>0.62500000000000011</v>
      </c>
      <c r="F6366" s="780"/>
      <c r="G6366" s="780"/>
      <c r="H6366" s="460">
        <f t="shared" si="393"/>
        <v>0</v>
      </c>
      <c r="I6366" s="460">
        <f t="shared" si="394"/>
        <v>0</v>
      </c>
      <c r="J6366" s="460">
        <f t="shared" si="396"/>
        <v>0</v>
      </c>
      <c r="K6366" s="9"/>
      <c r="P6366" s="2"/>
      <c r="Q6366" s="27"/>
      <c r="R6366" s="2"/>
      <c r="S6366" s="2"/>
      <c r="T6366" s="2"/>
      <c r="U6366" s="2"/>
      <c r="V6366" s="2"/>
      <c r="W6366" s="2"/>
    </row>
    <row r="6367" spans="2:23" ht="15" customHeight="1" x14ac:dyDescent="0.35">
      <c r="B6367" s="349"/>
      <c r="C6367" s="715" t="str">
        <f t="shared" si="395"/>
        <v/>
      </c>
      <c r="D6367" s="458">
        <f>IF(ISNUMBER(Summary!$D$17), DATE(Summary!$D$17, 1, 1) + INT((ROW(B6329)-1)/24), DATE(2024, 1, 1) + INT((ROW(B6329)-1)/24))</f>
        <v>45555</v>
      </c>
      <c r="E6367" s="459">
        <v>0.66666666666666674</v>
      </c>
      <c r="F6367" s="780"/>
      <c r="G6367" s="780"/>
      <c r="H6367" s="460">
        <f t="shared" si="393"/>
        <v>0</v>
      </c>
      <c r="I6367" s="460">
        <f t="shared" si="394"/>
        <v>0</v>
      </c>
      <c r="J6367" s="460">
        <f t="shared" si="396"/>
        <v>0</v>
      </c>
      <c r="K6367" s="9"/>
      <c r="P6367" s="2"/>
      <c r="Q6367" s="27"/>
      <c r="R6367" s="2"/>
      <c r="S6367" s="2"/>
      <c r="T6367" s="2"/>
      <c r="U6367" s="2"/>
      <c r="V6367" s="2"/>
      <c r="W6367" s="2"/>
    </row>
    <row r="6368" spans="2:23" ht="15" customHeight="1" x14ac:dyDescent="0.35">
      <c r="B6368" s="349"/>
      <c r="C6368" s="715" t="str">
        <f t="shared" si="395"/>
        <v/>
      </c>
      <c r="D6368" s="458">
        <f>IF(ISNUMBER(Summary!$D$17), DATE(Summary!$D$17, 1, 1) + INT((ROW(B6330)-1)/24), DATE(2024, 1, 1) + INT((ROW(B6330)-1)/24))</f>
        <v>45555</v>
      </c>
      <c r="E6368" s="459">
        <v>0.70833333333333337</v>
      </c>
      <c r="F6368" s="780"/>
      <c r="G6368" s="780"/>
      <c r="H6368" s="460">
        <f t="shared" si="393"/>
        <v>0</v>
      </c>
      <c r="I6368" s="460">
        <f t="shared" si="394"/>
        <v>0</v>
      </c>
      <c r="J6368" s="460">
        <f t="shared" si="396"/>
        <v>0</v>
      </c>
      <c r="K6368" s="9"/>
      <c r="P6368" s="2"/>
      <c r="Q6368" s="27"/>
      <c r="R6368" s="2"/>
      <c r="S6368" s="2"/>
      <c r="T6368" s="2"/>
      <c r="U6368" s="2"/>
      <c r="V6368" s="2"/>
      <c r="W6368" s="2"/>
    </row>
    <row r="6369" spans="2:23" ht="15" customHeight="1" x14ac:dyDescent="0.35">
      <c r="B6369" s="349"/>
      <c r="C6369" s="715" t="str">
        <f t="shared" si="395"/>
        <v/>
      </c>
      <c r="D6369" s="458">
        <f>IF(ISNUMBER(Summary!$D$17), DATE(Summary!$D$17, 1, 1) + INT((ROW(B6331)-1)/24), DATE(2024, 1, 1) + INT((ROW(B6331)-1)/24))</f>
        <v>45555</v>
      </c>
      <c r="E6369" s="459">
        <v>0.75000000000000011</v>
      </c>
      <c r="F6369" s="780"/>
      <c r="G6369" s="780"/>
      <c r="H6369" s="460">
        <f t="shared" si="393"/>
        <v>0</v>
      </c>
      <c r="I6369" s="460">
        <f t="shared" si="394"/>
        <v>0</v>
      </c>
      <c r="J6369" s="460">
        <f t="shared" si="396"/>
        <v>0</v>
      </c>
      <c r="K6369" s="9"/>
      <c r="P6369" s="2"/>
      <c r="Q6369" s="27"/>
      <c r="R6369" s="2"/>
      <c r="S6369" s="2"/>
      <c r="T6369" s="2"/>
      <c r="U6369" s="2"/>
      <c r="V6369" s="2"/>
      <c r="W6369" s="2"/>
    </row>
    <row r="6370" spans="2:23" ht="15" customHeight="1" x14ac:dyDescent="0.35">
      <c r="B6370" s="349"/>
      <c r="C6370" s="715" t="str">
        <f t="shared" si="395"/>
        <v/>
      </c>
      <c r="D6370" s="458">
        <f>IF(ISNUMBER(Summary!$D$17), DATE(Summary!$D$17, 1, 1) + INT((ROW(B6332)-1)/24), DATE(2024, 1, 1) + INT((ROW(B6332)-1)/24))</f>
        <v>45555</v>
      </c>
      <c r="E6370" s="459">
        <v>0.79166666666666674</v>
      </c>
      <c r="F6370" s="780"/>
      <c r="G6370" s="780"/>
      <c r="H6370" s="460">
        <f t="shared" si="393"/>
        <v>0</v>
      </c>
      <c r="I6370" s="460">
        <f t="shared" si="394"/>
        <v>0</v>
      </c>
      <c r="J6370" s="460">
        <f t="shared" si="396"/>
        <v>0</v>
      </c>
      <c r="K6370" s="9"/>
      <c r="P6370" s="2"/>
      <c r="Q6370" s="27"/>
      <c r="R6370" s="2"/>
      <c r="S6370" s="2"/>
      <c r="T6370" s="2"/>
      <c r="U6370" s="2"/>
      <c r="V6370" s="2"/>
      <c r="W6370" s="2"/>
    </row>
    <row r="6371" spans="2:23" ht="15" customHeight="1" x14ac:dyDescent="0.35">
      <c r="B6371" s="349"/>
      <c r="C6371" s="715" t="str">
        <f t="shared" si="395"/>
        <v/>
      </c>
      <c r="D6371" s="458">
        <f>IF(ISNUMBER(Summary!$D$17), DATE(Summary!$D$17, 1, 1) + INT((ROW(B6333)-1)/24), DATE(2024, 1, 1) + INT((ROW(B6333)-1)/24))</f>
        <v>45555</v>
      </c>
      <c r="E6371" s="459">
        <v>0.83333333333333337</v>
      </c>
      <c r="F6371" s="780"/>
      <c r="G6371" s="780"/>
      <c r="H6371" s="460">
        <f t="shared" si="393"/>
        <v>0</v>
      </c>
      <c r="I6371" s="460">
        <f t="shared" si="394"/>
        <v>0</v>
      </c>
      <c r="J6371" s="460">
        <f t="shared" si="396"/>
        <v>0</v>
      </c>
      <c r="K6371" s="9"/>
      <c r="P6371" s="2"/>
      <c r="Q6371" s="27"/>
      <c r="R6371" s="2"/>
      <c r="S6371" s="2"/>
      <c r="T6371" s="2"/>
      <c r="U6371" s="2"/>
      <c r="V6371" s="2"/>
      <c r="W6371" s="2"/>
    </row>
    <row r="6372" spans="2:23" ht="15" customHeight="1" x14ac:dyDescent="0.35">
      <c r="B6372" s="349"/>
      <c r="C6372" s="715" t="str">
        <f t="shared" si="395"/>
        <v/>
      </c>
      <c r="D6372" s="458">
        <f>IF(ISNUMBER(Summary!$D$17), DATE(Summary!$D$17, 1, 1) + INT((ROW(B6334)-1)/24), DATE(2024, 1, 1) + INT((ROW(B6334)-1)/24))</f>
        <v>45555</v>
      </c>
      <c r="E6372" s="459">
        <v>0.87500000000000011</v>
      </c>
      <c r="F6372" s="780"/>
      <c r="G6372" s="780"/>
      <c r="H6372" s="460">
        <f t="shared" si="393"/>
        <v>0</v>
      </c>
      <c r="I6372" s="460">
        <f t="shared" si="394"/>
        <v>0</v>
      </c>
      <c r="J6372" s="460">
        <f t="shared" si="396"/>
        <v>0</v>
      </c>
      <c r="K6372" s="9"/>
      <c r="P6372" s="2"/>
      <c r="Q6372" s="27"/>
      <c r="R6372" s="2"/>
      <c r="S6372" s="2"/>
      <c r="T6372" s="2"/>
      <c r="U6372" s="2"/>
      <c r="V6372" s="2"/>
      <c r="W6372" s="2"/>
    </row>
    <row r="6373" spans="2:23" ht="15" customHeight="1" x14ac:dyDescent="0.35">
      <c r="B6373" s="349"/>
      <c r="C6373" s="715" t="str">
        <f t="shared" si="395"/>
        <v/>
      </c>
      <c r="D6373" s="458">
        <f>IF(ISNUMBER(Summary!$D$17), DATE(Summary!$D$17, 1, 1) + INT((ROW(B6335)-1)/24), DATE(2024, 1, 1) + INT((ROW(B6335)-1)/24))</f>
        <v>45555</v>
      </c>
      <c r="E6373" s="459">
        <v>0.91666666666666674</v>
      </c>
      <c r="F6373" s="780"/>
      <c r="G6373" s="780"/>
      <c r="H6373" s="460">
        <f t="shared" si="393"/>
        <v>0</v>
      </c>
      <c r="I6373" s="460">
        <f t="shared" si="394"/>
        <v>0</v>
      </c>
      <c r="J6373" s="460">
        <f t="shared" si="396"/>
        <v>0</v>
      </c>
      <c r="K6373" s="9"/>
      <c r="P6373" s="2"/>
      <c r="Q6373" s="27"/>
      <c r="R6373" s="2"/>
      <c r="S6373" s="2"/>
      <c r="T6373" s="2"/>
      <c r="U6373" s="2"/>
      <c r="V6373" s="2"/>
      <c r="W6373" s="2"/>
    </row>
    <row r="6374" spans="2:23" ht="15" customHeight="1" x14ac:dyDescent="0.35">
      <c r="B6374" s="349"/>
      <c r="C6374" s="715" t="str">
        <f t="shared" si="395"/>
        <v/>
      </c>
      <c r="D6374" s="458">
        <f>IF(ISNUMBER(Summary!$D$17), DATE(Summary!$D$17, 1, 1) + INT((ROW(B6336)-1)/24), DATE(2024, 1, 1) + INT((ROW(B6336)-1)/24))</f>
        <v>45555</v>
      </c>
      <c r="E6374" s="459">
        <v>0.95833333333333337</v>
      </c>
      <c r="F6374" s="780"/>
      <c r="G6374" s="780"/>
      <c r="H6374" s="460">
        <f t="shared" si="393"/>
        <v>0</v>
      </c>
      <c r="I6374" s="460">
        <f t="shared" si="394"/>
        <v>0</v>
      </c>
      <c r="J6374" s="460">
        <f t="shared" si="396"/>
        <v>0</v>
      </c>
      <c r="K6374" s="9"/>
      <c r="P6374" s="2"/>
      <c r="Q6374" s="27"/>
      <c r="R6374" s="2"/>
      <c r="S6374" s="2"/>
      <c r="T6374" s="2"/>
      <c r="U6374" s="2"/>
      <c r="V6374" s="2"/>
      <c r="W6374" s="2"/>
    </row>
    <row r="6375" spans="2:23" ht="15" customHeight="1" x14ac:dyDescent="0.35">
      <c r="B6375" s="457"/>
      <c r="C6375" s="715">
        <f t="shared" si="395"/>
        <v>45556</v>
      </c>
      <c r="D6375" s="458">
        <f>IF(ISNUMBER(Summary!$D$17), DATE(Summary!$D$17, 1, 1) + INT((ROW(B6337)-1)/24), DATE(2024, 1, 1) + INT((ROW(B6337)-1)/24))</f>
        <v>45556</v>
      </c>
      <c r="E6375" s="459">
        <v>3.1225022567582528E-17</v>
      </c>
      <c r="F6375" s="780"/>
      <c r="G6375" s="780"/>
      <c r="H6375" s="460">
        <f t="shared" ref="H6375:H6438" si="397">IF(G6375&gt;F6375,F6375,G6375)</f>
        <v>0</v>
      </c>
      <c r="I6375" s="460">
        <f t="shared" ref="I6375:I6438" si="398">F6375-H6375</f>
        <v>0</v>
      </c>
      <c r="J6375" s="460">
        <f t="shared" si="396"/>
        <v>0</v>
      </c>
      <c r="K6375" s="9"/>
      <c r="P6375" s="2"/>
      <c r="Q6375" s="27"/>
      <c r="R6375" s="2"/>
      <c r="S6375" s="2"/>
      <c r="T6375" s="2"/>
      <c r="U6375" s="2"/>
      <c r="V6375" s="2"/>
      <c r="W6375" s="2"/>
    </row>
    <row r="6376" spans="2:23" ht="15" customHeight="1" x14ac:dyDescent="0.35">
      <c r="B6376" s="349"/>
      <c r="C6376" s="715" t="str">
        <f t="shared" ref="C6376:C6439" si="399">IF(MOD(ROW()-ROW($E$39), 24)=0, $D6376, "")</f>
        <v/>
      </c>
      <c r="D6376" s="458">
        <f>IF(ISNUMBER(Summary!$D$17), DATE(Summary!$D$17, 1, 1) + INT((ROW(B6338)-1)/24), DATE(2024, 1, 1) + INT((ROW(B6338)-1)/24))</f>
        <v>45556</v>
      </c>
      <c r="E6376" s="459">
        <v>4.1666666666666699E-2</v>
      </c>
      <c r="F6376" s="780"/>
      <c r="G6376" s="780"/>
      <c r="H6376" s="460">
        <f t="shared" si="397"/>
        <v>0</v>
      </c>
      <c r="I6376" s="460">
        <f t="shared" si="398"/>
        <v>0</v>
      </c>
      <c r="J6376" s="460">
        <f t="shared" si="396"/>
        <v>0</v>
      </c>
      <c r="K6376" s="9"/>
      <c r="P6376" s="2"/>
      <c r="Q6376" s="27"/>
      <c r="R6376" s="2"/>
      <c r="S6376" s="2"/>
      <c r="T6376" s="2"/>
      <c r="U6376" s="2"/>
      <c r="V6376" s="2"/>
      <c r="W6376" s="2"/>
    </row>
    <row r="6377" spans="2:23" ht="15" customHeight="1" x14ac:dyDescent="0.35">
      <c r="B6377" s="349"/>
      <c r="C6377" s="715" t="str">
        <f t="shared" si="399"/>
        <v/>
      </c>
      <c r="D6377" s="458">
        <f>IF(ISNUMBER(Summary!$D$17), DATE(Summary!$D$17, 1, 1) + INT((ROW(B6339)-1)/24), DATE(2024, 1, 1) + INT((ROW(B6339)-1)/24))</f>
        <v>45556</v>
      </c>
      <c r="E6377" s="459">
        <v>8.333333333333337E-2</v>
      </c>
      <c r="F6377" s="780"/>
      <c r="G6377" s="780"/>
      <c r="H6377" s="460">
        <f t="shared" si="397"/>
        <v>0</v>
      </c>
      <c r="I6377" s="460">
        <f t="shared" si="398"/>
        <v>0</v>
      </c>
      <c r="J6377" s="460">
        <f t="shared" si="396"/>
        <v>0</v>
      </c>
      <c r="K6377" s="9"/>
      <c r="P6377" s="2"/>
      <c r="Q6377" s="27"/>
      <c r="R6377" s="2"/>
      <c r="S6377" s="2"/>
      <c r="T6377" s="2"/>
      <c r="U6377" s="2"/>
      <c r="V6377" s="2"/>
      <c r="W6377" s="2"/>
    </row>
    <row r="6378" spans="2:23" ht="15" customHeight="1" x14ac:dyDescent="0.35">
      <c r="B6378" s="349"/>
      <c r="C6378" s="715" t="str">
        <f t="shared" si="399"/>
        <v/>
      </c>
      <c r="D6378" s="458">
        <f>IF(ISNUMBER(Summary!$D$17), DATE(Summary!$D$17, 1, 1) + INT((ROW(B6340)-1)/24), DATE(2024, 1, 1) + INT((ROW(B6340)-1)/24))</f>
        <v>45556</v>
      </c>
      <c r="E6378" s="459">
        <v>0.12500000000000006</v>
      </c>
      <c r="F6378" s="780"/>
      <c r="G6378" s="780"/>
      <c r="H6378" s="460">
        <f t="shared" si="397"/>
        <v>0</v>
      </c>
      <c r="I6378" s="460">
        <f t="shared" si="398"/>
        <v>0</v>
      </c>
      <c r="J6378" s="460">
        <f t="shared" si="396"/>
        <v>0</v>
      </c>
      <c r="K6378" s="9"/>
      <c r="P6378" s="2"/>
      <c r="Q6378" s="27"/>
      <c r="R6378" s="2"/>
      <c r="S6378" s="2"/>
      <c r="T6378" s="2"/>
      <c r="U6378" s="2"/>
      <c r="V6378" s="2"/>
      <c r="W6378" s="2"/>
    </row>
    <row r="6379" spans="2:23" ht="15" customHeight="1" x14ac:dyDescent="0.35">
      <c r="B6379" s="349"/>
      <c r="C6379" s="715" t="str">
        <f t="shared" si="399"/>
        <v/>
      </c>
      <c r="D6379" s="458">
        <f>IF(ISNUMBER(Summary!$D$17), DATE(Summary!$D$17, 1, 1) + INT((ROW(B6341)-1)/24), DATE(2024, 1, 1) + INT((ROW(B6341)-1)/24))</f>
        <v>45556</v>
      </c>
      <c r="E6379" s="459">
        <v>0.16666666666666669</v>
      </c>
      <c r="F6379" s="780"/>
      <c r="G6379" s="780"/>
      <c r="H6379" s="460">
        <f t="shared" si="397"/>
        <v>0</v>
      </c>
      <c r="I6379" s="460">
        <f t="shared" si="398"/>
        <v>0</v>
      </c>
      <c r="J6379" s="460">
        <f t="shared" si="396"/>
        <v>0</v>
      </c>
      <c r="K6379" s="9"/>
      <c r="P6379" s="2"/>
      <c r="Q6379" s="27"/>
      <c r="R6379" s="2"/>
      <c r="S6379" s="2"/>
      <c r="T6379" s="2"/>
      <c r="U6379" s="2"/>
      <c r="V6379" s="2"/>
      <c r="W6379" s="2"/>
    </row>
    <row r="6380" spans="2:23" ht="15" customHeight="1" x14ac:dyDescent="0.35">
      <c r="B6380" s="349"/>
      <c r="C6380" s="715" t="str">
        <f t="shared" si="399"/>
        <v/>
      </c>
      <c r="D6380" s="458">
        <f>IF(ISNUMBER(Summary!$D$17), DATE(Summary!$D$17, 1, 1) + INT((ROW(B6342)-1)/24), DATE(2024, 1, 1) + INT((ROW(B6342)-1)/24))</f>
        <v>45556</v>
      </c>
      <c r="E6380" s="459">
        <v>0.20833333333333337</v>
      </c>
      <c r="F6380" s="780"/>
      <c r="G6380" s="780"/>
      <c r="H6380" s="460">
        <f t="shared" si="397"/>
        <v>0</v>
      </c>
      <c r="I6380" s="460">
        <f t="shared" si="398"/>
        <v>0</v>
      </c>
      <c r="J6380" s="460">
        <f t="shared" si="396"/>
        <v>0</v>
      </c>
      <c r="K6380" s="9"/>
      <c r="P6380" s="2"/>
      <c r="Q6380" s="27"/>
      <c r="R6380" s="2"/>
      <c r="S6380" s="2"/>
      <c r="T6380" s="2"/>
      <c r="U6380" s="2"/>
      <c r="V6380" s="2"/>
      <c r="W6380" s="2"/>
    </row>
    <row r="6381" spans="2:23" ht="15" customHeight="1" x14ac:dyDescent="0.35">
      <c r="B6381" s="349"/>
      <c r="C6381" s="715" t="str">
        <f t="shared" si="399"/>
        <v/>
      </c>
      <c r="D6381" s="458">
        <f>IF(ISNUMBER(Summary!$D$17), DATE(Summary!$D$17, 1, 1) + INT((ROW(B6343)-1)/24), DATE(2024, 1, 1) + INT((ROW(B6343)-1)/24))</f>
        <v>45556</v>
      </c>
      <c r="E6381" s="459">
        <v>0.25</v>
      </c>
      <c r="F6381" s="780"/>
      <c r="G6381" s="780"/>
      <c r="H6381" s="460">
        <f t="shared" si="397"/>
        <v>0</v>
      </c>
      <c r="I6381" s="460">
        <f t="shared" si="398"/>
        <v>0</v>
      </c>
      <c r="J6381" s="460">
        <f t="shared" si="396"/>
        <v>0</v>
      </c>
      <c r="K6381" s="9"/>
      <c r="P6381" s="2"/>
      <c r="Q6381" s="27"/>
      <c r="R6381" s="2"/>
      <c r="S6381" s="2"/>
      <c r="T6381" s="2"/>
      <c r="U6381" s="2"/>
      <c r="V6381" s="2"/>
      <c r="W6381" s="2"/>
    </row>
    <row r="6382" spans="2:23" ht="15" customHeight="1" x14ac:dyDescent="0.35">
      <c r="B6382" s="349"/>
      <c r="C6382" s="715" t="str">
        <f t="shared" si="399"/>
        <v/>
      </c>
      <c r="D6382" s="458">
        <f>IF(ISNUMBER(Summary!$D$17), DATE(Summary!$D$17, 1, 1) + INT((ROW(B6344)-1)/24), DATE(2024, 1, 1) + INT((ROW(B6344)-1)/24))</f>
        <v>45556</v>
      </c>
      <c r="E6382" s="459">
        <v>0.29166666666666669</v>
      </c>
      <c r="F6382" s="780"/>
      <c r="G6382" s="780"/>
      <c r="H6382" s="460">
        <f t="shared" si="397"/>
        <v>0</v>
      </c>
      <c r="I6382" s="460">
        <f t="shared" si="398"/>
        <v>0</v>
      </c>
      <c r="J6382" s="460">
        <f t="shared" si="396"/>
        <v>0</v>
      </c>
      <c r="K6382" s="9"/>
      <c r="P6382" s="2"/>
      <c r="Q6382" s="27"/>
      <c r="R6382" s="2"/>
      <c r="S6382" s="2"/>
      <c r="T6382" s="2"/>
      <c r="U6382" s="2"/>
      <c r="V6382" s="2"/>
      <c r="W6382" s="2"/>
    </row>
    <row r="6383" spans="2:23" ht="15" customHeight="1" x14ac:dyDescent="0.35">
      <c r="B6383" s="349"/>
      <c r="C6383" s="715" t="str">
        <f t="shared" si="399"/>
        <v/>
      </c>
      <c r="D6383" s="458">
        <f>IF(ISNUMBER(Summary!$D$17), DATE(Summary!$D$17, 1, 1) + INT((ROW(B6345)-1)/24), DATE(2024, 1, 1) + INT((ROW(B6345)-1)/24))</f>
        <v>45556</v>
      </c>
      <c r="E6383" s="459">
        <v>0.33333333333333337</v>
      </c>
      <c r="F6383" s="780"/>
      <c r="G6383" s="780"/>
      <c r="H6383" s="460">
        <f t="shared" si="397"/>
        <v>0</v>
      </c>
      <c r="I6383" s="460">
        <f t="shared" si="398"/>
        <v>0</v>
      </c>
      <c r="J6383" s="460">
        <f t="shared" si="396"/>
        <v>0</v>
      </c>
      <c r="K6383" s="9"/>
      <c r="P6383" s="2"/>
      <c r="Q6383" s="27"/>
      <c r="R6383" s="2"/>
      <c r="S6383" s="2"/>
      <c r="T6383" s="2"/>
      <c r="U6383" s="2"/>
      <c r="V6383" s="2"/>
      <c r="W6383" s="2"/>
    </row>
    <row r="6384" spans="2:23" ht="15" customHeight="1" x14ac:dyDescent="0.35">
      <c r="B6384" s="349"/>
      <c r="C6384" s="715" t="str">
        <f t="shared" si="399"/>
        <v/>
      </c>
      <c r="D6384" s="458">
        <f>IF(ISNUMBER(Summary!$D$17), DATE(Summary!$D$17, 1, 1) + INT((ROW(B6346)-1)/24), DATE(2024, 1, 1) + INT((ROW(B6346)-1)/24))</f>
        <v>45556</v>
      </c>
      <c r="E6384" s="459">
        <v>0.375</v>
      </c>
      <c r="F6384" s="780"/>
      <c r="G6384" s="780"/>
      <c r="H6384" s="460">
        <f t="shared" si="397"/>
        <v>0</v>
      </c>
      <c r="I6384" s="460">
        <f t="shared" si="398"/>
        <v>0</v>
      </c>
      <c r="J6384" s="460">
        <f t="shared" si="396"/>
        <v>0</v>
      </c>
      <c r="K6384" s="9"/>
      <c r="P6384" s="2"/>
      <c r="Q6384" s="27"/>
      <c r="R6384" s="2"/>
      <c r="S6384" s="2"/>
      <c r="T6384" s="2"/>
      <c r="U6384" s="2"/>
      <c r="V6384" s="2"/>
      <c r="W6384" s="2"/>
    </row>
    <row r="6385" spans="2:23" ht="15" customHeight="1" x14ac:dyDescent="0.35">
      <c r="B6385" s="349"/>
      <c r="C6385" s="715" t="str">
        <f t="shared" si="399"/>
        <v/>
      </c>
      <c r="D6385" s="458">
        <f>IF(ISNUMBER(Summary!$D$17), DATE(Summary!$D$17, 1, 1) + INT((ROW(B6347)-1)/24), DATE(2024, 1, 1) + INT((ROW(B6347)-1)/24))</f>
        <v>45556</v>
      </c>
      <c r="E6385" s="459">
        <v>0.41666666666666669</v>
      </c>
      <c r="F6385" s="780"/>
      <c r="G6385" s="780"/>
      <c r="H6385" s="460">
        <f t="shared" si="397"/>
        <v>0</v>
      </c>
      <c r="I6385" s="460">
        <f t="shared" si="398"/>
        <v>0</v>
      </c>
      <c r="J6385" s="460">
        <f t="shared" si="396"/>
        <v>0</v>
      </c>
      <c r="K6385" s="9"/>
      <c r="P6385" s="2"/>
      <c r="Q6385" s="27"/>
      <c r="R6385" s="2"/>
      <c r="S6385" s="2"/>
      <c r="T6385" s="2"/>
      <c r="U6385" s="2"/>
      <c r="V6385" s="2"/>
      <c r="W6385" s="2"/>
    </row>
    <row r="6386" spans="2:23" ht="15" customHeight="1" x14ac:dyDescent="0.35">
      <c r="B6386" s="349"/>
      <c r="C6386" s="715" t="str">
        <f t="shared" si="399"/>
        <v/>
      </c>
      <c r="D6386" s="458">
        <f>IF(ISNUMBER(Summary!$D$17), DATE(Summary!$D$17, 1, 1) + INT((ROW(B6348)-1)/24), DATE(2024, 1, 1) + INT((ROW(B6348)-1)/24))</f>
        <v>45556</v>
      </c>
      <c r="E6386" s="459">
        <v>0.45833333333333337</v>
      </c>
      <c r="F6386" s="780"/>
      <c r="G6386" s="780"/>
      <c r="H6386" s="460">
        <f t="shared" si="397"/>
        <v>0</v>
      </c>
      <c r="I6386" s="460">
        <f t="shared" si="398"/>
        <v>0</v>
      </c>
      <c r="J6386" s="460">
        <f t="shared" si="396"/>
        <v>0</v>
      </c>
      <c r="K6386" s="9"/>
      <c r="P6386" s="2"/>
      <c r="Q6386" s="27"/>
      <c r="R6386" s="2"/>
      <c r="S6386" s="2"/>
      <c r="T6386" s="2"/>
      <c r="U6386" s="2"/>
      <c r="V6386" s="2"/>
      <c r="W6386" s="2"/>
    </row>
    <row r="6387" spans="2:23" ht="15" customHeight="1" x14ac:dyDescent="0.35">
      <c r="B6387" s="349"/>
      <c r="C6387" s="715" t="str">
        <f t="shared" si="399"/>
        <v/>
      </c>
      <c r="D6387" s="458">
        <f>IF(ISNUMBER(Summary!$D$17), DATE(Summary!$D$17, 1, 1) + INT((ROW(B6349)-1)/24), DATE(2024, 1, 1) + INT((ROW(B6349)-1)/24))</f>
        <v>45556</v>
      </c>
      <c r="E6387" s="459">
        <v>0.50000000000000011</v>
      </c>
      <c r="F6387" s="780"/>
      <c r="G6387" s="780"/>
      <c r="H6387" s="460">
        <f t="shared" si="397"/>
        <v>0</v>
      </c>
      <c r="I6387" s="460">
        <f t="shared" si="398"/>
        <v>0</v>
      </c>
      <c r="J6387" s="460">
        <f t="shared" si="396"/>
        <v>0</v>
      </c>
      <c r="K6387" s="9"/>
      <c r="P6387" s="2"/>
      <c r="Q6387" s="27"/>
      <c r="R6387" s="2"/>
      <c r="S6387" s="2"/>
      <c r="T6387" s="2"/>
      <c r="U6387" s="2"/>
      <c r="V6387" s="2"/>
      <c r="W6387" s="2"/>
    </row>
    <row r="6388" spans="2:23" ht="15" customHeight="1" x14ac:dyDescent="0.35">
      <c r="B6388" s="349"/>
      <c r="C6388" s="715" t="str">
        <f t="shared" si="399"/>
        <v/>
      </c>
      <c r="D6388" s="458">
        <f>IF(ISNUMBER(Summary!$D$17), DATE(Summary!$D$17, 1, 1) + INT((ROW(B6350)-1)/24), DATE(2024, 1, 1) + INT((ROW(B6350)-1)/24))</f>
        <v>45556</v>
      </c>
      <c r="E6388" s="459">
        <v>0.54166666666666674</v>
      </c>
      <c r="F6388" s="780"/>
      <c r="G6388" s="780"/>
      <c r="H6388" s="460">
        <f t="shared" si="397"/>
        <v>0</v>
      </c>
      <c r="I6388" s="460">
        <f t="shared" si="398"/>
        <v>0</v>
      </c>
      <c r="J6388" s="460">
        <f t="shared" si="396"/>
        <v>0</v>
      </c>
      <c r="K6388" s="9"/>
      <c r="P6388" s="2"/>
      <c r="Q6388" s="27"/>
      <c r="R6388" s="2"/>
      <c r="S6388" s="2"/>
      <c r="T6388" s="2"/>
      <c r="U6388" s="2"/>
      <c r="V6388" s="2"/>
      <c r="W6388" s="2"/>
    </row>
    <row r="6389" spans="2:23" ht="15" customHeight="1" x14ac:dyDescent="0.35">
      <c r="B6389" s="349"/>
      <c r="C6389" s="715" t="str">
        <f t="shared" si="399"/>
        <v/>
      </c>
      <c r="D6389" s="458">
        <f>IF(ISNUMBER(Summary!$D$17), DATE(Summary!$D$17, 1, 1) + INT((ROW(B6351)-1)/24), DATE(2024, 1, 1) + INT((ROW(B6351)-1)/24))</f>
        <v>45556</v>
      </c>
      <c r="E6389" s="459">
        <v>0.58333333333333337</v>
      </c>
      <c r="F6389" s="780"/>
      <c r="G6389" s="780"/>
      <c r="H6389" s="460">
        <f t="shared" si="397"/>
        <v>0</v>
      </c>
      <c r="I6389" s="460">
        <f t="shared" si="398"/>
        <v>0</v>
      </c>
      <c r="J6389" s="460">
        <f t="shared" si="396"/>
        <v>0</v>
      </c>
      <c r="K6389" s="9"/>
      <c r="P6389" s="2"/>
      <c r="Q6389" s="27"/>
      <c r="R6389" s="2"/>
      <c r="S6389" s="2"/>
      <c r="T6389" s="2"/>
      <c r="U6389" s="2"/>
      <c r="V6389" s="2"/>
      <c r="W6389" s="2"/>
    </row>
    <row r="6390" spans="2:23" ht="15" customHeight="1" x14ac:dyDescent="0.35">
      <c r="B6390" s="349"/>
      <c r="C6390" s="715" t="str">
        <f t="shared" si="399"/>
        <v/>
      </c>
      <c r="D6390" s="458">
        <f>IF(ISNUMBER(Summary!$D$17), DATE(Summary!$D$17, 1, 1) + INT((ROW(B6352)-1)/24), DATE(2024, 1, 1) + INT((ROW(B6352)-1)/24))</f>
        <v>45556</v>
      </c>
      <c r="E6390" s="459">
        <v>0.62500000000000011</v>
      </c>
      <c r="F6390" s="780"/>
      <c r="G6390" s="780"/>
      <c r="H6390" s="460">
        <f t="shared" si="397"/>
        <v>0</v>
      </c>
      <c r="I6390" s="460">
        <f t="shared" si="398"/>
        <v>0</v>
      </c>
      <c r="J6390" s="460">
        <f t="shared" si="396"/>
        <v>0</v>
      </c>
      <c r="K6390" s="9"/>
      <c r="P6390" s="2"/>
      <c r="Q6390" s="27"/>
      <c r="R6390" s="2"/>
      <c r="S6390" s="2"/>
      <c r="T6390" s="2"/>
      <c r="U6390" s="2"/>
      <c r="V6390" s="2"/>
      <c r="W6390" s="2"/>
    </row>
    <row r="6391" spans="2:23" ht="15" customHeight="1" x14ac:dyDescent="0.35">
      <c r="B6391" s="349"/>
      <c r="C6391" s="715" t="str">
        <f t="shared" si="399"/>
        <v/>
      </c>
      <c r="D6391" s="458">
        <f>IF(ISNUMBER(Summary!$D$17), DATE(Summary!$D$17, 1, 1) + INT((ROW(B6353)-1)/24), DATE(2024, 1, 1) + INT((ROW(B6353)-1)/24))</f>
        <v>45556</v>
      </c>
      <c r="E6391" s="459">
        <v>0.66666666666666674</v>
      </c>
      <c r="F6391" s="780"/>
      <c r="G6391" s="780"/>
      <c r="H6391" s="460">
        <f t="shared" si="397"/>
        <v>0</v>
      </c>
      <c r="I6391" s="460">
        <f t="shared" si="398"/>
        <v>0</v>
      </c>
      <c r="J6391" s="460">
        <f t="shared" si="396"/>
        <v>0</v>
      </c>
      <c r="K6391" s="9"/>
      <c r="P6391" s="2"/>
      <c r="Q6391" s="27"/>
      <c r="R6391" s="2"/>
      <c r="S6391" s="2"/>
      <c r="T6391" s="2"/>
      <c r="U6391" s="2"/>
      <c r="V6391" s="2"/>
      <c r="W6391" s="2"/>
    </row>
    <row r="6392" spans="2:23" ht="15" customHeight="1" x14ac:dyDescent="0.35">
      <c r="B6392" s="349"/>
      <c r="C6392" s="715" t="str">
        <f t="shared" si="399"/>
        <v/>
      </c>
      <c r="D6392" s="458">
        <f>IF(ISNUMBER(Summary!$D$17), DATE(Summary!$D$17, 1, 1) + INT((ROW(B6354)-1)/24), DATE(2024, 1, 1) + INT((ROW(B6354)-1)/24))</f>
        <v>45556</v>
      </c>
      <c r="E6392" s="459">
        <v>0.70833333333333337</v>
      </c>
      <c r="F6392" s="780"/>
      <c r="G6392" s="780"/>
      <c r="H6392" s="460">
        <f t="shared" si="397"/>
        <v>0</v>
      </c>
      <c r="I6392" s="460">
        <f t="shared" si="398"/>
        <v>0</v>
      </c>
      <c r="J6392" s="460">
        <f t="shared" si="396"/>
        <v>0</v>
      </c>
      <c r="K6392" s="9"/>
      <c r="P6392" s="2"/>
      <c r="Q6392" s="27"/>
      <c r="R6392" s="2"/>
      <c r="S6392" s="2"/>
      <c r="T6392" s="2"/>
      <c r="U6392" s="2"/>
      <c r="V6392" s="2"/>
      <c r="W6392" s="2"/>
    </row>
    <row r="6393" spans="2:23" ht="15" customHeight="1" x14ac:dyDescent="0.35">
      <c r="B6393" s="349"/>
      <c r="C6393" s="715" t="str">
        <f t="shared" si="399"/>
        <v/>
      </c>
      <c r="D6393" s="458">
        <f>IF(ISNUMBER(Summary!$D$17), DATE(Summary!$D$17, 1, 1) + INT((ROW(B6355)-1)/24), DATE(2024, 1, 1) + INT((ROW(B6355)-1)/24))</f>
        <v>45556</v>
      </c>
      <c r="E6393" s="459">
        <v>0.75000000000000011</v>
      </c>
      <c r="F6393" s="780"/>
      <c r="G6393" s="780"/>
      <c r="H6393" s="460">
        <f t="shared" si="397"/>
        <v>0</v>
      </c>
      <c r="I6393" s="460">
        <f t="shared" si="398"/>
        <v>0</v>
      </c>
      <c r="J6393" s="460">
        <f t="shared" si="396"/>
        <v>0</v>
      </c>
      <c r="K6393" s="9"/>
      <c r="P6393" s="2"/>
      <c r="Q6393" s="27"/>
      <c r="R6393" s="2"/>
      <c r="S6393" s="2"/>
      <c r="T6393" s="2"/>
      <c r="U6393" s="2"/>
      <c r="V6393" s="2"/>
      <c r="W6393" s="2"/>
    </row>
    <row r="6394" spans="2:23" ht="15" customHeight="1" x14ac:dyDescent="0.35">
      <c r="B6394" s="349"/>
      <c r="C6394" s="715" t="str">
        <f t="shared" si="399"/>
        <v/>
      </c>
      <c r="D6394" s="458">
        <f>IF(ISNUMBER(Summary!$D$17), DATE(Summary!$D$17, 1, 1) + INT((ROW(B6356)-1)/24), DATE(2024, 1, 1) + INT((ROW(B6356)-1)/24))</f>
        <v>45556</v>
      </c>
      <c r="E6394" s="459">
        <v>0.79166666666666674</v>
      </c>
      <c r="F6394" s="780"/>
      <c r="G6394" s="780"/>
      <c r="H6394" s="460">
        <f t="shared" si="397"/>
        <v>0</v>
      </c>
      <c r="I6394" s="460">
        <f t="shared" si="398"/>
        <v>0</v>
      </c>
      <c r="J6394" s="460">
        <f t="shared" si="396"/>
        <v>0</v>
      </c>
      <c r="K6394" s="9"/>
      <c r="P6394" s="2"/>
      <c r="Q6394" s="27"/>
      <c r="R6394" s="2"/>
      <c r="S6394" s="2"/>
      <c r="T6394" s="2"/>
      <c r="U6394" s="2"/>
      <c r="V6394" s="2"/>
      <c r="W6394" s="2"/>
    </row>
    <row r="6395" spans="2:23" ht="15" customHeight="1" x14ac:dyDescent="0.35">
      <c r="B6395" s="349"/>
      <c r="C6395" s="715" t="str">
        <f t="shared" si="399"/>
        <v/>
      </c>
      <c r="D6395" s="458">
        <f>IF(ISNUMBER(Summary!$D$17), DATE(Summary!$D$17, 1, 1) + INT((ROW(B6357)-1)/24), DATE(2024, 1, 1) + INT((ROW(B6357)-1)/24))</f>
        <v>45556</v>
      </c>
      <c r="E6395" s="459">
        <v>0.83333333333333337</v>
      </c>
      <c r="F6395" s="780"/>
      <c r="G6395" s="780"/>
      <c r="H6395" s="460">
        <f t="shared" si="397"/>
        <v>0</v>
      </c>
      <c r="I6395" s="460">
        <f t="shared" si="398"/>
        <v>0</v>
      </c>
      <c r="J6395" s="460">
        <f t="shared" si="396"/>
        <v>0</v>
      </c>
      <c r="K6395" s="9"/>
      <c r="P6395" s="2"/>
      <c r="Q6395" s="27"/>
      <c r="R6395" s="2"/>
      <c r="S6395" s="2"/>
      <c r="T6395" s="2"/>
      <c r="U6395" s="2"/>
      <c r="V6395" s="2"/>
      <c r="W6395" s="2"/>
    </row>
    <row r="6396" spans="2:23" ht="15" customHeight="1" x14ac:dyDescent="0.35">
      <c r="B6396" s="349"/>
      <c r="C6396" s="715" t="str">
        <f t="shared" si="399"/>
        <v/>
      </c>
      <c r="D6396" s="458">
        <f>IF(ISNUMBER(Summary!$D$17), DATE(Summary!$D$17, 1, 1) + INT((ROW(B6358)-1)/24), DATE(2024, 1, 1) + INT((ROW(B6358)-1)/24))</f>
        <v>45556</v>
      </c>
      <c r="E6396" s="459">
        <v>0.87500000000000011</v>
      </c>
      <c r="F6396" s="780"/>
      <c r="G6396" s="780"/>
      <c r="H6396" s="460">
        <f t="shared" si="397"/>
        <v>0</v>
      </c>
      <c r="I6396" s="460">
        <f t="shared" si="398"/>
        <v>0</v>
      </c>
      <c r="J6396" s="460">
        <f t="shared" si="396"/>
        <v>0</v>
      </c>
      <c r="K6396" s="9"/>
      <c r="P6396" s="2"/>
      <c r="Q6396" s="27"/>
      <c r="R6396" s="2"/>
      <c r="S6396" s="2"/>
      <c r="T6396" s="2"/>
      <c r="U6396" s="2"/>
      <c r="V6396" s="2"/>
      <c r="W6396" s="2"/>
    </row>
    <row r="6397" spans="2:23" ht="15" customHeight="1" x14ac:dyDescent="0.35">
      <c r="B6397" s="349"/>
      <c r="C6397" s="715" t="str">
        <f t="shared" si="399"/>
        <v/>
      </c>
      <c r="D6397" s="458">
        <f>IF(ISNUMBER(Summary!$D$17), DATE(Summary!$D$17, 1, 1) + INT((ROW(B6359)-1)/24), DATE(2024, 1, 1) + INT((ROW(B6359)-1)/24))</f>
        <v>45556</v>
      </c>
      <c r="E6397" s="459">
        <v>0.91666666666666674</v>
      </c>
      <c r="F6397" s="780"/>
      <c r="G6397" s="780"/>
      <c r="H6397" s="460">
        <f t="shared" si="397"/>
        <v>0</v>
      </c>
      <c r="I6397" s="460">
        <f t="shared" si="398"/>
        <v>0</v>
      </c>
      <c r="J6397" s="460">
        <f t="shared" si="396"/>
        <v>0</v>
      </c>
      <c r="K6397" s="9"/>
      <c r="P6397" s="2"/>
      <c r="Q6397" s="27"/>
      <c r="R6397" s="2"/>
      <c r="S6397" s="2"/>
      <c r="T6397" s="2"/>
      <c r="U6397" s="2"/>
      <c r="V6397" s="2"/>
      <c r="W6397" s="2"/>
    </row>
    <row r="6398" spans="2:23" ht="15" customHeight="1" x14ac:dyDescent="0.35">
      <c r="B6398" s="349"/>
      <c r="C6398" s="715" t="str">
        <f t="shared" si="399"/>
        <v/>
      </c>
      <c r="D6398" s="458">
        <f>IF(ISNUMBER(Summary!$D$17), DATE(Summary!$D$17, 1, 1) + INT((ROW(B6360)-1)/24), DATE(2024, 1, 1) + INT((ROW(B6360)-1)/24))</f>
        <v>45556</v>
      </c>
      <c r="E6398" s="459">
        <v>0.95833333333333337</v>
      </c>
      <c r="F6398" s="780"/>
      <c r="G6398" s="780"/>
      <c r="H6398" s="460">
        <f t="shared" si="397"/>
        <v>0</v>
      </c>
      <c r="I6398" s="460">
        <f t="shared" si="398"/>
        <v>0</v>
      </c>
      <c r="J6398" s="460">
        <f t="shared" si="396"/>
        <v>0</v>
      </c>
      <c r="K6398" s="9"/>
      <c r="P6398" s="2"/>
      <c r="Q6398" s="27"/>
      <c r="R6398" s="2"/>
      <c r="S6398" s="2"/>
      <c r="T6398" s="2"/>
      <c r="U6398" s="2"/>
      <c r="V6398" s="2"/>
      <c r="W6398" s="2"/>
    </row>
    <row r="6399" spans="2:23" ht="15" customHeight="1" x14ac:dyDescent="0.35">
      <c r="B6399" s="457"/>
      <c r="C6399" s="715">
        <f t="shared" si="399"/>
        <v>45557</v>
      </c>
      <c r="D6399" s="458">
        <f>IF(ISNUMBER(Summary!$D$17), DATE(Summary!$D$17, 1, 1) + INT((ROW(B6361)-1)/24), DATE(2024, 1, 1) + INT((ROW(B6361)-1)/24))</f>
        <v>45557</v>
      </c>
      <c r="E6399" s="459">
        <v>3.1225022567582528E-17</v>
      </c>
      <c r="F6399" s="780"/>
      <c r="G6399" s="780"/>
      <c r="H6399" s="460">
        <f t="shared" si="397"/>
        <v>0</v>
      </c>
      <c r="I6399" s="460">
        <f t="shared" si="398"/>
        <v>0</v>
      </c>
      <c r="J6399" s="460">
        <f t="shared" si="396"/>
        <v>0</v>
      </c>
      <c r="K6399" s="9"/>
      <c r="P6399" s="2"/>
      <c r="Q6399" s="27"/>
      <c r="R6399" s="2"/>
      <c r="S6399" s="2"/>
      <c r="T6399" s="2"/>
      <c r="U6399" s="2"/>
      <c r="V6399" s="2"/>
      <c r="W6399" s="2"/>
    </row>
    <row r="6400" spans="2:23" ht="15" customHeight="1" x14ac:dyDescent="0.35">
      <c r="B6400" s="349"/>
      <c r="C6400" s="715" t="str">
        <f t="shared" si="399"/>
        <v/>
      </c>
      <c r="D6400" s="458">
        <f>IF(ISNUMBER(Summary!$D$17), DATE(Summary!$D$17, 1, 1) + INT((ROW(B6362)-1)/24), DATE(2024, 1, 1) + INT((ROW(B6362)-1)/24))</f>
        <v>45557</v>
      </c>
      <c r="E6400" s="459">
        <v>4.1666666666666699E-2</v>
      </c>
      <c r="F6400" s="780"/>
      <c r="G6400" s="780"/>
      <c r="H6400" s="460">
        <f t="shared" si="397"/>
        <v>0</v>
      </c>
      <c r="I6400" s="460">
        <f t="shared" si="398"/>
        <v>0</v>
      </c>
      <c r="J6400" s="460">
        <f t="shared" ref="J6400:J6463" si="400">G6400-H6400</f>
        <v>0</v>
      </c>
      <c r="K6400" s="9"/>
      <c r="P6400" s="2"/>
      <c r="Q6400" s="27"/>
      <c r="R6400" s="2"/>
      <c r="S6400" s="2"/>
      <c r="T6400" s="2"/>
      <c r="U6400" s="2"/>
      <c r="V6400" s="2"/>
      <c r="W6400" s="2"/>
    </row>
    <row r="6401" spans="2:23" ht="15" customHeight="1" x14ac:dyDescent="0.35">
      <c r="B6401" s="349"/>
      <c r="C6401" s="715" t="str">
        <f t="shared" si="399"/>
        <v/>
      </c>
      <c r="D6401" s="458">
        <f>IF(ISNUMBER(Summary!$D$17), DATE(Summary!$D$17, 1, 1) + INT((ROW(B6363)-1)/24), DATE(2024, 1, 1) + INT((ROW(B6363)-1)/24))</f>
        <v>45557</v>
      </c>
      <c r="E6401" s="459">
        <v>8.333333333333337E-2</v>
      </c>
      <c r="F6401" s="780"/>
      <c r="G6401" s="780"/>
      <c r="H6401" s="460">
        <f t="shared" si="397"/>
        <v>0</v>
      </c>
      <c r="I6401" s="460">
        <f t="shared" si="398"/>
        <v>0</v>
      </c>
      <c r="J6401" s="460">
        <f t="shared" si="400"/>
        <v>0</v>
      </c>
      <c r="K6401" s="9"/>
      <c r="P6401" s="2"/>
      <c r="Q6401" s="27"/>
      <c r="R6401" s="2"/>
      <c r="S6401" s="2"/>
      <c r="T6401" s="2"/>
      <c r="U6401" s="2"/>
      <c r="V6401" s="2"/>
      <c r="W6401" s="2"/>
    </row>
    <row r="6402" spans="2:23" ht="15" customHeight="1" x14ac:dyDescent="0.35">
      <c r="B6402" s="349"/>
      <c r="C6402" s="715" t="str">
        <f t="shared" si="399"/>
        <v/>
      </c>
      <c r="D6402" s="458">
        <f>IF(ISNUMBER(Summary!$D$17), DATE(Summary!$D$17, 1, 1) + INT((ROW(B6364)-1)/24), DATE(2024, 1, 1) + INT((ROW(B6364)-1)/24))</f>
        <v>45557</v>
      </c>
      <c r="E6402" s="459">
        <v>0.12500000000000006</v>
      </c>
      <c r="F6402" s="780"/>
      <c r="G6402" s="780"/>
      <c r="H6402" s="460">
        <f t="shared" si="397"/>
        <v>0</v>
      </c>
      <c r="I6402" s="460">
        <f t="shared" si="398"/>
        <v>0</v>
      </c>
      <c r="J6402" s="460">
        <f t="shared" si="400"/>
        <v>0</v>
      </c>
      <c r="K6402" s="9"/>
      <c r="P6402" s="2"/>
      <c r="Q6402" s="27"/>
      <c r="R6402" s="2"/>
      <c r="S6402" s="2"/>
      <c r="T6402" s="2"/>
      <c r="U6402" s="2"/>
      <c r="V6402" s="2"/>
      <c r="W6402" s="2"/>
    </row>
    <row r="6403" spans="2:23" ht="15" customHeight="1" x14ac:dyDescent="0.35">
      <c r="B6403" s="349"/>
      <c r="C6403" s="715" t="str">
        <f t="shared" si="399"/>
        <v/>
      </c>
      <c r="D6403" s="458">
        <f>IF(ISNUMBER(Summary!$D$17), DATE(Summary!$D$17, 1, 1) + INT((ROW(B6365)-1)/24), DATE(2024, 1, 1) + INT((ROW(B6365)-1)/24))</f>
        <v>45557</v>
      </c>
      <c r="E6403" s="459">
        <v>0.16666666666666669</v>
      </c>
      <c r="F6403" s="780"/>
      <c r="G6403" s="780"/>
      <c r="H6403" s="460">
        <f t="shared" si="397"/>
        <v>0</v>
      </c>
      <c r="I6403" s="460">
        <f t="shared" si="398"/>
        <v>0</v>
      </c>
      <c r="J6403" s="460">
        <f t="shared" si="400"/>
        <v>0</v>
      </c>
      <c r="K6403" s="9"/>
      <c r="P6403" s="2"/>
      <c r="Q6403" s="27"/>
      <c r="R6403" s="2"/>
      <c r="S6403" s="2"/>
      <c r="T6403" s="2"/>
      <c r="U6403" s="2"/>
      <c r="V6403" s="2"/>
      <c r="W6403" s="2"/>
    </row>
    <row r="6404" spans="2:23" ht="15" customHeight="1" x14ac:dyDescent="0.35">
      <c r="B6404" s="349"/>
      <c r="C6404" s="715" t="str">
        <f t="shared" si="399"/>
        <v/>
      </c>
      <c r="D6404" s="458">
        <f>IF(ISNUMBER(Summary!$D$17), DATE(Summary!$D$17, 1, 1) + INT((ROW(B6366)-1)/24), DATE(2024, 1, 1) + INT((ROW(B6366)-1)/24))</f>
        <v>45557</v>
      </c>
      <c r="E6404" s="459">
        <v>0.20833333333333337</v>
      </c>
      <c r="F6404" s="780"/>
      <c r="G6404" s="780"/>
      <c r="H6404" s="460">
        <f t="shared" si="397"/>
        <v>0</v>
      </c>
      <c r="I6404" s="460">
        <f t="shared" si="398"/>
        <v>0</v>
      </c>
      <c r="J6404" s="460">
        <f t="shared" si="400"/>
        <v>0</v>
      </c>
      <c r="K6404" s="9"/>
      <c r="P6404" s="2"/>
      <c r="Q6404" s="27"/>
      <c r="R6404" s="2"/>
      <c r="S6404" s="2"/>
      <c r="T6404" s="2"/>
      <c r="U6404" s="2"/>
      <c r="V6404" s="2"/>
      <c r="W6404" s="2"/>
    </row>
    <row r="6405" spans="2:23" ht="15" customHeight="1" x14ac:dyDescent="0.35">
      <c r="B6405" s="349"/>
      <c r="C6405" s="715" t="str">
        <f t="shared" si="399"/>
        <v/>
      </c>
      <c r="D6405" s="458">
        <f>IF(ISNUMBER(Summary!$D$17), DATE(Summary!$D$17, 1, 1) + INT((ROW(B6367)-1)/24), DATE(2024, 1, 1) + INT((ROW(B6367)-1)/24))</f>
        <v>45557</v>
      </c>
      <c r="E6405" s="459">
        <v>0.25</v>
      </c>
      <c r="F6405" s="780"/>
      <c r="G6405" s="780"/>
      <c r="H6405" s="460">
        <f t="shared" si="397"/>
        <v>0</v>
      </c>
      <c r="I6405" s="460">
        <f t="shared" si="398"/>
        <v>0</v>
      </c>
      <c r="J6405" s="460">
        <f t="shared" si="400"/>
        <v>0</v>
      </c>
      <c r="K6405" s="9"/>
      <c r="P6405" s="2"/>
      <c r="Q6405" s="27"/>
      <c r="R6405" s="2"/>
      <c r="S6405" s="2"/>
      <c r="T6405" s="2"/>
      <c r="U6405" s="2"/>
      <c r="V6405" s="2"/>
      <c r="W6405" s="2"/>
    </row>
    <row r="6406" spans="2:23" ht="15" customHeight="1" x14ac:dyDescent="0.35">
      <c r="B6406" s="349"/>
      <c r="C6406" s="715" t="str">
        <f t="shared" si="399"/>
        <v/>
      </c>
      <c r="D6406" s="458">
        <f>IF(ISNUMBER(Summary!$D$17), DATE(Summary!$D$17, 1, 1) + INT((ROW(B6368)-1)/24), DATE(2024, 1, 1) + INT((ROW(B6368)-1)/24))</f>
        <v>45557</v>
      </c>
      <c r="E6406" s="459">
        <v>0.29166666666666669</v>
      </c>
      <c r="F6406" s="780"/>
      <c r="G6406" s="780"/>
      <c r="H6406" s="460">
        <f t="shared" si="397"/>
        <v>0</v>
      </c>
      <c r="I6406" s="460">
        <f t="shared" si="398"/>
        <v>0</v>
      </c>
      <c r="J6406" s="460">
        <f t="shared" si="400"/>
        <v>0</v>
      </c>
      <c r="K6406" s="9"/>
      <c r="P6406" s="2"/>
      <c r="Q6406" s="27"/>
      <c r="R6406" s="2"/>
      <c r="S6406" s="2"/>
      <c r="T6406" s="2"/>
      <c r="U6406" s="2"/>
      <c r="V6406" s="2"/>
      <c r="W6406" s="2"/>
    </row>
    <row r="6407" spans="2:23" ht="15" customHeight="1" x14ac:dyDescent="0.35">
      <c r="B6407" s="349"/>
      <c r="C6407" s="715" t="str">
        <f t="shared" si="399"/>
        <v/>
      </c>
      <c r="D6407" s="458">
        <f>IF(ISNUMBER(Summary!$D$17), DATE(Summary!$D$17, 1, 1) + INT((ROW(B6369)-1)/24), DATE(2024, 1, 1) + INT((ROW(B6369)-1)/24))</f>
        <v>45557</v>
      </c>
      <c r="E6407" s="459">
        <v>0.33333333333333337</v>
      </c>
      <c r="F6407" s="780"/>
      <c r="G6407" s="780"/>
      <c r="H6407" s="460">
        <f t="shared" si="397"/>
        <v>0</v>
      </c>
      <c r="I6407" s="460">
        <f t="shared" si="398"/>
        <v>0</v>
      </c>
      <c r="J6407" s="460">
        <f t="shared" si="400"/>
        <v>0</v>
      </c>
      <c r="K6407" s="9"/>
      <c r="P6407" s="2"/>
      <c r="Q6407" s="27"/>
      <c r="R6407" s="2"/>
      <c r="S6407" s="2"/>
      <c r="T6407" s="2"/>
      <c r="U6407" s="2"/>
      <c r="V6407" s="2"/>
      <c r="W6407" s="2"/>
    </row>
    <row r="6408" spans="2:23" ht="15" customHeight="1" x14ac:dyDescent="0.35">
      <c r="B6408" s="349"/>
      <c r="C6408" s="715" t="str">
        <f t="shared" si="399"/>
        <v/>
      </c>
      <c r="D6408" s="458">
        <f>IF(ISNUMBER(Summary!$D$17), DATE(Summary!$D$17, 1, 1) + INT((ROW(B6370)-1)/24), DATE(2024, 1, 1) + INT((ROW(B6370)-1)/24))</f>
        <v>45557</v>
      </c>
      <c r="E6408" s="459">
        <v>0.375</v>
      </c>
      <c r="F6408" s="780"/>
      <c r="G6408" s="780"/>
      <c r="H6408" s="460">
        <f t="shared" si="397"/>
        <v>0</v>
      </c>
      <c r="I6408" s="460">
        <f t="shared" si="398"/>
        <v>0</v>
      </c>
      <c r="J6408" s="460">
        <f t="shared" si="400"/>
        <v>0</v>
      </c>
      <c r="K6408" s="9"/>
      <c r="P6408" s="2"/>
      <c r="Q6408" s="27"/>
      <c r="R6408" s="2"/>
      <c r="S6408" s="2"/>
      <c r="T6408" s="2"/>
      <c r="U6408" s="2"/>
      <c r="V6408" s="2"/>
      <c r="W6408" s="2"/>
    </row>
    <row r="6409" spans="2:23" ht="15" customHeight="1" x14ac:dyDescent="0.35">
      <c r="B6409" s="349"/>
      <c r="C6409" s="715" t="str">
        <f t="shared" si="399"/>
        <v/>
      </c>
      <c r="D6409" s="458">
        <f>IF(ISNUMBER(Summary!$D$17), DATE(Summary!$D$17, 1, 1) + INT((ROW(B6371)-1)/24), DATE(2024, 1, 1) + INT((ROW(B6371)-1)/24))</f>
        <v>45557</v>
      </c>
      <c r="E6409" s="459">
        <v>0.41666666666666669</v>
      </c>
      <c r="F6409" s="780"/>
      <c r="G6409" s="780"/>
      <c r="H6409" s="460">
        <f t="shared" si="397"/>
        <v>0</v>
      </c>
      <c r="I6409" s="460">
        <f t="shared" si="398"/>
        <v>0</v>
      </c>
      <c r="J6409" s="460">
        <f t="shared" si="400"/>
        <v>0</v>
      </c>
      <c r="K6409" s="9"/>
      <c r="P6409" s="2"/>
      <c r="Q6409" s="27"/>
      <c r="R6409" s="2"/>
      <c r="S6409" s="2"/>
      <c r="T6409" s="2"/>
      <c r="U6409" s="2"/>
      <c r="V6409" s="2"/>
      <c r="W6409" s="2"/>
    </row>
    <row r="6410" spans="2:23" ht="15" customHeight="1" x14ac:dyDescent="0.35">
      <c r="B6410" s="349"/>
      <c r="C6410" s="715" t="str">
        <f t="shared" si="399"/>
        <v/>
      </c>
      <c r="D6410" s="458">
        <f>IF(ISNUMBER(Summary!$D$17), DATE(Summary!$D$17, 1, 1) + INT((ROW(B6372)-1)/24), DATE(2024, 1, 1) + INT((ROW(B6372)-1)/24))</f>
        <v>45557</v>
      </c>
      <c r="E6410" s="459">
        <v>0.45833333333333337</v>
      </c>
      <c r="F6410" s="780"/>
      <c r="G6410" s="780"/>
      <c r="H6410" s="460">
        <f t="shared" si="397"/>
        <v>0</v>
      </c>
      <c r="I6410" s="460">
        <f t="shared" si="398"/>
        <v>0</v>
      </c>
      <c r="J6410" s="460">
        <f t="shared" si="400"/>
        <v>0</v>
      </c>
      <c r="K6410" s="9"/>
      <c r="P6410" s="2"/>
      <c r="Q6410" s="27"/>
      <c r="R6410" s="2"/>
      <c r="S6410" s="2"/>
      <c r="T6410" s="2"/>
      <c r="U6410" s="2"/>
      <c r="V6410" s="2"/>
      <c r="W6410" s="2"/>
    </row>
    <row r="6411" spans="2:23" ht="15" customHeight="1" x14ac:dyDescent="0.35">
      <c r="B6411" s="349"/>
      <c r="C6411" s="715" t="str">
        <f t="shared" si="399"/>
        <v/>
      </c>
      <c r="D6411" s="458">
        <f>IF(ISNUMBER(Summary!$D$17), DATE(Summary!$D$17, 1, 1) + INT((ROW(B6373)-1)/24), DATE(2024, 1, 1) + INT((ROW(B6373)-1)/24))</f>
        <v>45557</v>
      </c>
      <c r="E6411" s="459">
        <v>0.50000000000000011</v>
      </c>
      <c r="F6411" s="780"/>
      <c r="G6411" s="780"/>
      <c r="H6411" s="460">
        <f t="shared" si="397"/>
        <v>0</v>
      </c>
      <c r="I6411" s="460">
        <f t="shared" si="398"/>
        <v>0</v>
      </c>
      <c r="J6411" s="460">
        <f t="shared" si="400"/>
        <v>0</v>
      </c>
      <c r="K6411" s="9"/>
      <c r="P6411" s="2"/>
      <c r="Q6411" s="27"/>
      <c r="R6411" s="2"/>
      <c r="S6411" s="2"/>
      <c r="T6411" s="2"/>
      <c r="U6411" s="2"/>
      <c r="V6411" s="2"/>
      <c r="W6411" s="2"/>
    </row>
    <row r="6412" spans="2:23" ht="15" customHeight="1" x14ac:dyDescent="0.35">
      <c r="B6412" s="349"/>
      <c r="C6412" s="715" t="str">
        <f t="shared" si="399"/>
        <v/>
      </c>
      <c r="D6412" s="458">
        <f>IF(ISNUMBER(Summary!$D$17), DATE(Summary!$D$17, 1, 1) + INT((ROW(B6374)-1)/24), DATE(2024, 1, 1) + INT((ROW(B6374)-1)/24))</f>
        <v>45557</v>
      </c>
      <c r="E6412" s="459">
        <v>0.54166666666666674</v>
      </c>
      <c r="F6412" s="780"/>
      <c r="G6412" s="780"/>
      <c r="H6412" s="460">
        <f t="shared" si="397"/>
        <v>0</v>
      </c>
      <c r="I6412" s="460">
        <f t="shared" si="398"/>
        <v>0</v>
      </c>
      <c r="J6412" s="460">
        <f t="shared" si="400"/>
        <v>0</v>
      </c>
      <c r="K6412" s="9"/>
      <c r="P6412" s="2"/>
      <c r="Q6412" s="27"/>
      <c r="R6412" s="2"/>
      <c r="S6412" s="2"/>
      <c r="T6412" s="2"/>
      <c r="U6412" s="2"/>
      <c r="V6412" s="2"/>
      <c r="W6412" s="2"/>
    </row>
    <row r="6413" spans="2:23" ht="15" customHeight="1" x14ac:dyDescent="0.35">
      <c r="B6413" s="349"/>
      <c r="C6413" s="715" t="str">
        <f t="shared" si="399"/>
        <v/>
      </c>
      <c r="D6413" s="458">
        <f>IF(ISNUMBER(Summary!$D$17), DATE(Summary!$D$17, 1, 1) + INT((ROW(B6375)-1)/24), DATE(2024, 1, 1) + INT((ROW(B6375)-1)/24))</f>
        <v>45557</v>
      </c>
      <c r="E6413" s="459">
        <v>0.58333333333333337</v>
      </c>
      <c r="F6413" s="780"/>
      <c r="G6413" s="780"/>
      <c r="H6413" s="460">
        <f t="shared" si="397"/>
        <v>0</v>
      </c>
      <c r="I6413" s="460">
        <f t="shared" si="398"/>
        <v>0</v>
      </c>
      <c r="J6413" s="460">
        <f t="shared" si="400"/>
        <v>0</v>
      </c>
      <c r="K6413" s="9"/>
      <c r="P6413" s="2"/>
      <c r="Q6413" s="27"/>
      <c r="R6413" s="2"/>
      <c r="S6413" s="2"/>
      <c r="T6413" s="2"/>
      <c r="U6413" s="2"/>
      <c r="V6413" s="2"/>
      <c r="W6413" s="2"/>
    </row>
    <row r="6414" spans="2:23" ht="15" customHeight="1" x14ac:dyDescent="0.35">
      <c r="B6414" s="349"/>
      <c r="C6414" s="715" t="str">
        <f t="shared" si="399"/>
        <v/>
      </c>
      <c r="D6414" s="458">
        <f>IF(ISNUMBER(Summary!$D$17), DATE(Summary!$D$17, 1, 1) + INT((ROW(B6376)-1)/24), DATE(2024, 1, 1) + INT((ROW(B6376)-1)/24))</f>
        <v>45557</v>
      </c>
      <c r="E6414" s="459">
        <v>0.62500000000000011</v>
      </c>
      <c r="F6414" s="780"/>
      <c r="G6414" s="780"/>
      <c r="H6414" s="460">
        <f t="shared" si="397"/>
        <v>0</v>
      </c>
      <c r="I6414" s="460">
        <f t="shared" si="398"/>
        <v>0</v>
      </c>
      <c r="J6414" s="460">
        <f t="shared" si="400"/>
        <v>0</v>
      </c>
      <c r="K6414" s="9"/>
      <c r="P6414" s="2"/>
      <c r="Q6414" s="27"/>
      <c r="R6414" s="2"/>
      <c r="S6414" s="2"/>
      <c r="T6414" s="2"/>
      <c r="U6414" s="2"/>
      <c r="V6414" s="2"/>
      <c r="W6414" s="2"/>
    </row>
    <row r="6415" spans="2:23" ht="15" customHeight="1" x14ac:dyDescent="0.35">
      <c r="B6415" s="349"/>
      <c r="C6415" s="715" t="str">
        <f t="shared" si="399"/>
        <v/>
      </c>
      <c r="D6415" s="458">
        <f>IF(ISNUMBER(Summary!$D$17), DATE(Summary!$D$17, 1, 1) + INT((ROW(B6377)-1)/24), DATE(2024, 1, 1) + INT((ROW(B6377)-1)/24))</f>
        <v>45557</v>
      </c>
      <c r="E6415" s="459">
        <v>0.66666666666666674</v>
      </c>
      <c r="F6415" s="780"/>
      <c r="G6415" s="780"/>
      <c r="H6415" s="460">
        <f t="shared" si="397"/>
        <v>0</v>
      </c>
      <c r="I6415" s="460">
        <f t="shared" si="398"/>
        <v>0</v>
      </c>
      <c r="J6415" s="460">
        <f t="shared" si="400"/>
        <v>0</v>
      </c>
      <c r="K6415" s="9"/>
      <c r="P6415" s="2"/>
      <c r="Q6415" s="27"/>
      <c r="R6415" s="2"/>
      <c r="S6415" s="2"/>
      <c r="T6415" s="2"/>
      <c r="U6415" s="2"/>
      <c r="V6415" s="2"/>
      <c r="W6415" s="2"/>
    </row>
    <row r="6416" spans="2:23" ht="15" customHeight="1" x14ac:dyDescent="0.35">
      <c r="B6416" s="349"/>
      <c r="C6416" s="715" t="str">
        <f t="shared" si="399"/>
        <v/>
      </c>
      <c r="D6416" s="458">
        <f>IF(ISNUMBER(Summary!$D$17), DATE(Summary!$D$17, 1, 1) + INT((ROW(B6378)-1)/24), DATE(2024, 1, 1) + INT((ROW(B6378)-1)/24))</f>
        <v>45557</v>
      </c>
      <c r="E6416" s="459">
        <v>0.70833333333333337</v>
      </c>
      <c r="F6416" s="780"/>
      <c r="G6416" s="780"/>
      <c r="H6416" s="460">
        <f t="shared" si="397"/>
        <v>0</v>
      </c>
      <c r="I6416" s="460">
        <f t="shared" si="398"/>
        <v>0</v>
      </c>
      <c r="J6416" s="460">
        <f t="shared" si="400"/>
        <v>0</v>
      </c>
      <c r="K6416" s="9"/>
      <c r="P6416" s="2"/>
      <c r="Q6416" s="27"/>
      <c r="R6416" s="2"/>
      <c r="S6416" s="2"/>
      <c r="T6416" s="2"/>
      <c r="U6416" s="2"/>
      <c r="V6416" s="2"/>
      <c r="W6416" s="2"/>
    </row>
    <row r="6417" spans="2:23" ht="15" customHeight="1" x14ac:dyDescent="0.35">
      <c r="B6417" s="349"/>
      <c r="C6417" s="715" t="str">
        <f t="shared" si="399"/>
        <v/>
      </c>
      <c r="D6417" s="458">
        <f>IF(ISNUMBER(Summary!$D$17), DATE(Summary!$D$17, 1, 1) + INT((ROW(B6379)-1)/24), DATE(2024, 1, 1) + INT((ROW(B6379)-1)/24))</f>
        <v>45557</v>
      </c>
      <c r="E6417" s="459">
        <v>0.75000000000000011</v>
      </c>
      <c r="F6417" s="780"/>
      <c r="G6417" s="780"/>
      <c r="H6417" s="460">
        <f t="shared" si="397"/>
        <v>0</v>
      </c>
      <c r="I6417" s="460">
        <f t="shared" si="398"/>
        <v>0</v>
      </c>
      <c r="J6417" s="460">
        <f t="shared" si="400"/>
        <v>0</v>
      </c>
      <c r="K6417" s="9"/>
      <c r="P6417" s="2"/>
      <c r="Q6417" s="27"/>
      <c r="R6417" s="2"/>
      <c r="S6417" s="2"/>
      <c r="T6417" s="2"/>
      <c r="U6417" s="2"/>
      <c r="V6417" s="2"/>
      <c r="W6417" s="2"/>
    </row>
    <row r="6418" spans="2:23" ht="15" customHeight="1" x14ac:dyDescent="0.35">
      <c r="B6418" s="349"/>
      <c r="C6418" s="715" t="str">
        <f t="shared" si="399"/>
        <v/>
      </c>
      <c r="D6418" s="458">
        <f>IF(ISNUMBER(Summary!$D$17), DATE(Summary!$D$17, 1, 1) + INT((ROW(B6380)-1)/24), DATE(2024, 1, 1) + INT((ROW(B6380)-1)/24))</f>
        <v>45557</v>
      </c>
      <c r="E6418" s="459">
        <v>0.79166666666666674</v>
      </c>
      <c r="F6418" s="780"/>
      <c r="G6418" s="780"/>
      <c r="H6418" s="460">
        <f t="shared" si="397"/>
        <v>0</v>
      </c>
      <c r="I6418" s="460">
        <f t="shared" si="398"/>
        <v>0</v>
      </c>
      <c r="J6418" s="460">
        <f t="shared" si="400"/>
        <v>0</v>
      </c>
      <c r="K6418" s="9"/>
      <c r="P6418" s="2"/>
      <c r="Q6418" s="27"/>
      <c r="R6418" s="2"/>
      <c r="S6418" s="2"/>
      <c r="T6418" s="2"/>
      <c r="U6418" s="2"/>
      <c r="V6418" s="2"/>
      <c r="W6418" s="2"/>
    </row>
    <row r="6419" spans="2:23" ht="15" customHeight="1" x14ac:dyDescent="0.35">
      <c r="B6419" s="349"/>
      <c r="C6419" s="715" t="str">
        <f t="shared" si="399"/>
        <v/>
      </c>
      <c r="D6419" s="458">
        <f>IF(ISNUMBER(Summary!$D$17), DATE(Summary!$D$17, 1, 1) + INT((ROW(B6381)-1)/24), DATE(2024, 1, 1) + INT((ROW(B6381)-1)/24))</f>
        <v>45557</v>
      </c>
      <c r="E6419" s="459">
        <v>0.83333333333333337</v>
      </c>
      <c r="F6419" s="780"/>
      <c r="G6419" s="780"/>
      <c r="H6419" s="460">
        <f t="shared" si="397"/>
        <v>0</v>
      </c>
      <c r="I6419" s="460">
        <f t="shared" si="398"/>
        <v>0</v>
      </c>
      <c r="J6419" s="460">
        <f t="shared" si="400"/>
        <v>0</v>
      </c>
      <c r="K6419" s="9"/>
      <c r="P6419" s="2"/>
      <c r="Q6419" s="27"/>
      <c r="R6419" s="2"/>
      <c r="S6419" s="2"/>
      <c r="T6419" s="2"/>
      <c r="U6419" s="2"/>
      <c r="V6419" s="2"/>
      <c r="W6419" s="2"/>
    </row>
    <row r="6420" spans="2:23" ht="15" customHeight="1" x14ac:dyDescent="0.35">
      <c r="B6420" s="349"/>
      <c r="C6420" s="715" t="str">
        <f t="shared" si="399"/>
        <v/>
      </c>
      <c r="D6420" s="458">
        <f>IF(ISNUMBER(Summary!$D$17), DATE(Summary!$D$17, 1, 1) + INT((ROW(B6382)-1)/24), DATE(2024, 1, 1) + INT((ROW(B6382)-1)/24))</f>
        <v>45557</v>
      </c>
      <c r="E6420" s="459">
        <v>0.87500000000000011</v>
      </c>
      <c r="F6420" s="780"/>
      <c r="G6420" s="780"/>
      <c r="H6420" s="460">
        <f t="shared" si="397"/>
        <v>0</v>
      </c>
      <c r="I6420" s="460">
        <f t="shared" si="398"/>
        <v>0</v>
      </c>
      <c r="J6420" s="460">
        <f t="shared" si="400"/>
        <v>0</v>
      </c>
      <c r="K6420" s="9"/>
      <c r="P6420" s="2"/>
      <c r="Q6420" s="27"/>
      <c r="R6420" s="2"/>
      <c r="S6420" s="2"/>
      <c r="T6420" s="2"/>
      <c r="U6420" s="2"/>
      <c r="V6420" s="2"/>
      <c r="W6420" s="2"/>
    </row>
    <row r="6421" spans="2:23" ht="15" customHeight="1" x14ac:dyDescent="0.35">
      <c r="B6421" s="349"/>
      <c r="C6421" s="715" t="str">
        <f t="shared" si="399"/>
        <v/>
      </c>
      <c r="D6421" s="458">
        <f>IF(ISNUMBER(Summary!$D$17), DATE(Summary!$D$17, 1, 1) + INT((ROW(B6383)-1)/24), DATE(2024, 1, 1) + INT((ROW(B6383)-1)/24))</f>
        <v>45557</v>
      </c>
      <c r="E6421" s="459">
        <v>0.91666666666666674</v>
      </c>
      <c r="F6421" s="780"/>
      <c r="G6421" s="780"/>
      <c r="H6421" s="460">
        <f t="shared" si="397"/>
        <v>0</v>
      </c>
      <c r="I6421" s="460">
        <f t="shared" si="398"/>
        <v>0</v>
      </c>
      <c r="J6421" s="460">
        <f t="shared" si="400"/>
        <v>0</v>
      </c>
      <c r="K6421" s="9"/>
      <c r="P6421" s="2"/>
      <c r="Q6421" s="27"/>
      <c r="R6421" s="2"/>
      <c r="S6421" s="2"/>
      <c r="T6421" s="2"/>
      <c r="U6421" s="2"/>
      <c r="V6421" s="2"/>
      <c r="W6421" s="2"/>
    </row>
    <row r="6422" spans="2:23" ht="15" customHeight="1" x14ac:dyDescent="0.35">
      <c r="B6422" s="349"/>
      <c r="C6422" s="715" t="str">
        <f t="shared" si="399"/>
        <v/>
      </c>
      <c r="D6422" s="458">
        <f>IF(ISNUMBER(Summary!$D$17), DATE(Summary!$D$17, 1, 1) + INT((ROW(B6384)-1)/24), DATE(2024, 1, 1) + INT((ROW(B6384)-1)/24))</f>
        <v>45557</v>
      </c>
      <c r="E6422" s="459">
        <v>0.95833333333333337</v>
      </c>
      <c r="F6422" s="780"/>
      <c r="G6422" s="780"/>
      <c r="H6422" s="460">
        <f t="shared" si="397"/>
        <v>0</v>
      </c>
      <c r="I6422" s="460">
        <f t="shared" si="398"/>
        <v>0</v>
      </c>
      <c r="J6422" s="460">
        <f t="shared" si="400"/>
        <v>0</v>
      </c>
      <c r="K6422" s="9"/>
      <c r="P6422" s="2"/>
      <c r="Q6422" s="27"/>
      <c r="R6422" s="2"/>
      <c r="S6422" s="2"/>
      <c r="T6422" s="2"/>
      <c r="U6422" s="2"/>
      <c r="V6422" s="2"/>
      <c r="W6422" s="2"/>
    </row>
    <row r="6423" spans="2:23" ht="15" customHeight="1" x14ac:dyDescent="0.35">
      <c r="B6423" s="457"/>
      <c r="C6423" s="715">
        <f t="shared" si="399"/>
        <v>45558</v>
      </c>
      <c r="D6423" s="458">
        <f>IF(ISNUMBER(Summary!$D$17), DATE(Summary!$D$17, 1, 1) + INT((ROW(B6385)-1)/24), DATE(2024, 1, 1) + INT((ROW(B6385)-1)/24))</f>
        <v>45558</v>
      </c>
      <c r="E6423" s="459">
        <v>3.1225022567582528E-17</v>
      </c>
      <c r="F6423" s="780"/>
      <c r="G6423" s="780"/>
      <c r="H6423" s="460">
        <f t="shared" si="397"/>
        <v>0</v>
      </c>
      <c r="I6423" s="460">
        <f t="shared" si="398"/>
        <v>0</v>
      </c>
      <c r="J6423" s="460">
        <f t="shared" si="400"/>
        <v>0</v>
      </c>
      <c r="K6423" s="9"/>
      <c r="P6423" s="2"/>
      <c r="Q6423" s="27"/>
      <c r="R6423" s="2"/>
      <c r="S6423" s="2"/>
      <c r="T6423" s="2"/>
      <c r="U6423" s="2"/>
      <c r="V6423" s="2"/>
      <c r="W6423" s="2"/>
    </row>
    <row r="6424" spans="2:23" ht="15" customHeight="1" x14ac:dyDescent="0.35">
      <c r="B6424" s="349"/>
      <c r="C6424" s="715" t="str">
        <f t="shared" si="399"/>
        <v/>
      </c>
      <c r="D6424" s="458">
        <f>IF(ISNUMBER(Summary!$D$17), DATE(Summary!$D$17, 1, 1) + INT((ROW(B6386)-1)/24), DATE(2024, 1, 1) + INT((ROW(B6386)-1)/24))</f>
        <v>45558</v>
      </c>
      <c r="E6424" s="459">
        <v>4.1666666666666699E-2</v>
      </c>
      <c r="F6424" s="780"/>
      <c r="G6424" s="780"/>
      <c r="H6424" s="460">
        <f t="shared" si="397"/>
        <v>0</v>
      </c>
      <c r="I6424" s="460">
        <f t="shared" si="398"/>
        <v>0</v>
      </c>
      <c r="J6424" s="460">
        <f t="shared" si="400"/>
        <v>0</v>
      </c>
      <c r="K6424" s="9"/>
      <c r="P6424" s="2"/>
      <c r="Q6424" s="27"/>
      <c r="R6424" s="2"/>
      <c r="S6424" s="2"/>
      <c r="T6424" s="2"/>
      <c r="U6424" s="2"/>
      <c r="V6424" s="2"/>
      <c r="W6424" s="2"/>
    </row>
    <row r="6425" spans="2:23" ht="15" customHeight="1" x14ac:dyDescent="0.35">
      <c r="B6425" s="349"/>
      <c r="C6425" s="715" t="str">
        <f t="shared" si="399"/>
        <v/>
      </c>
      <c r="D6425" s="458">
        <f>IF(ISNUMBER(Summary!$D$17), DATE(Summary!$D$17, 1, 1) + INT((ROW(B6387)-1)/24), DATE(2024, 1, 1) + INT((ROW(B6387)-1)/24))</f>
        <v>45558</v>
      </c>
      <c r="E6425" s="459">
        <v>8.333333333333337E-2</v>
      </c>
      <c r="F6425" s="780"/>
      <c r="G6425" s="780"/>
      <c r="H6425" s="460">
        <f t="shared" si="397"/>
        <v>0</v>
      </c>
      <c r="I6425" s="460">
        <f t="shared" si="398"/>
        <v>0</v>
      </c>
      <c r="J6425" s="460">
        <f t="shared" si="400"/>
        <v>0</v>
      </c>
      <c r="K6425" s="9"/>
      <c r="P6425" s="2"/>
      <c r="Q6425" s="27"/>
      <c r="R6425" s="2"/>
      <c r="S6425" s="2"/>
      <c r="T6425" s="2"/>
      <c r="U6425" s="2"/>
      <c r="V6425" s="2"/>
      <c r="W6425" s="2"/>
    </row>
    <row r="6426" spans="2:23" ht="15" customHeight="1" x14ac:dyDescent="0.35">
      <c r="B6426" s="349"/>
      <c r="C6426" s="715" t="str">
        <f t="shared" si="399"/>
        <v/>
      </c>
      <c r="D6426" s="458">
        <f>IF(ISNUMBER(Summary!$D$17), DATE(Summary!$D$17, 1, 1) + INT((ROW(B6388)-1)/24), DATE(2024, 1, 1) + INT((ROW(B6388)-1)/24))</f>
        <v>45558</v>
      </c>
      <c r="E6426" s="459">
        <v>0.12500000000000006</v>
      </c>
      <c r="F6426" s="780"/>
      <c r="G6426" s="780"/>
      <c r="H6426" s="460">
        <f t="shared" si="397"/>
        <v>0</v>
      </c>
      <c r="I6426" s="460">
        <f t="shared" si="398"/>
        <v>0</v>
      </c>
      <c r="J6426" s="460">
        <f t="shared" si="400"/>
        <v>0</v>
      </c>
      <c r="K6426" s="9"/>
      <c r="P6426" s="2"/>
      <c r="Q6426" s="27"/>
      <c r="R6426" s="2"/>
      <c r="S6426" s="2"/>
      <c r="T6426" s="2"/>
      <c r="U6426" s="2"/>
      <c r="V6426" s="2"/>
      <c r="W6426" s="2"/>
    </row>
    <row r="6427" spans="2:23" ht="15" customHeight="1" x14ac:dyDescent="0.35">
      <c r="B6427" s="349"/>
      <c r="C6427" s="715" t="str">
        <f t="shared" si="399"/>
        <v/>
      </c>
      <c r="D6427" s="458">
        <f>IF(ISNUMBER(Summary!$D$17), DATE(Summary!$D$17, 1, 1) + INT((ROW(B6389)-1)/24), DATE(2024, 1, 1) + INT((ROW(B6389)-1)/24))</f>
        <v>45558</v>
      </c>
      <c r="E6427" s="459">
        <v>0.16666666666666669</v>
      </c>
      <c r="F6427" s="780"/>
      <c r="G6427" s="780"/>
      <c r="H6427" s="460">
        <f t="shared" si="397"/>
        <v>0</v>
      </c>
      <c r="I6427" s="460">
        <f t="shared" si="398"/>
        <v>0</v>
      </c>
      <c r="J6427" s="460">
        <f t="shared" si="400"/>
        <v>0</v>
      </c>
      <c r="K6427" s="9"/>
      <c r="P6427" s="2"/>
      <c r="Q6427" s="27"/>
      <c r="R6427" s="2"/>
      <c r="S6427" s="2"/>
      <c r="T6427" s="2"/>
      <c r="U6427" s="2"/>
      <c r="V6427" s="2"/>
      <c r="W6427" s="2"/>
    </row>
    <row r="6428" spans="2:23" ht="15" customHeight="1" x14ac:dyDescent="0.35">
      <c r="B6428" s="349"/>
      <c r="C6428" s="715" t="str">
        <f t="shared" si="399"/>
        <v/>
      </c>
      <c r="D6428" s="458">
        <f>IF(ISNUMBER(Summary!$D$17), DATE(Summary!$D$17, 1, 1) + INT((ROW(B6390)-1)/24), DATE(2024, 1, 1) + INT((ROW(B6390)-1)/24))</f>
        <v>45558</v>
      </c>
      <c r="E6428" s="459">
        <v>0.20833333333333337</v>
      </c>
      <c r="F6428" s="780"/>
      <c r="G6428" s="780"/>
      <c r="H6428" s="460">
        <f t="shared" si="397"/>
        <v>0</v>
      </c>
      <c r="I6428" s="460">
        <f t="shared" si="398"/>
        <v>0</v>
      </c>
      <c r="J6428" s="460">
        <f t="shared" si="400"/>
        <v>0</v>
      </c>
      <c r="K6428" s="9"/>
      <c r="P6428" s="2"/>
      <c r="Q6428" s="27"/>
      <c r="R6428" s="2"/>
      <c r="S6428" s="2"/>
      <c r="T6428" s="2"/>
      <c r="U6428" s="2"/>
      <c r="V6428" s="2"/>
      <c r="W6428" s="2"/>
    </row>
    <row r="6429" spans="2:23" ht="15" customHeight="1" x14ac:dyDescent="0.35">
      <c r="B6429" s="349"/>
      <c r="C6429" s="715" t="str">
        <f t="shared" si="399"/>
        <v/>
      </c>
      <c r="D6429" s="458">
        <f>IF(ISNUMBER(Summary!$D$17), DATE(Summary!$D$17, 1, 1) + INT((ROW(B6391)-1)/24), DATE(2024, 1, 1) + INT((ROW(B6391)-1)/24))</f>
        <v>45558</v>
      </c>
      <c r="E6429" s="459">
        <v>0.25</v>
      </c>
      <c r="F6429" s="780"/>
      <c r="G6429" s="780"/>
      <c r="H6429" s="460">
        <f t="shared" si="397"/>
        <v>0</v>
      </c>
      <c r="I6429" s="460">
        <f t="shared" si="398"/>
        <v>0</v>
      </c>
      <c r="J6429" s="460">
        <f t="shared" si="400"/>
        <v>0</v>
      </c>
      <c r="K6429" s="9"/>
      <c r="P6429" s="2"/>
      <c r="Q6429" s="27"/>
      <c r="R6429" s="2"/>
      <c r="S6429" s="2"/>
      <c r="T6429" s="2"/>
      <c r="U6429" s="2"/>
      <c r="V6429" s="2"/>
      <c r="W6429" s="2"/>
    </row>
    <row r="6430" spans="2:23" ht="15" customHeight="1" x14ac:dyDescent="0.35">
      <c r="B6430" s="349"/>
      <c r="C6430" s="715" t="str">
        <f t="shared" si="399"/>
        <v/>
      </c>
      <c r="D6430" s="458">
        <f>IF(ISNUMBER(Summary!$D$17), DATE(Summary!$D$17, 1, 1) + INT((ROW(B6392)-1)/24), DATE(2024, 1, 1) + INT((ROW(B6392)-1)/24))</f>
        <v>45558</v>
      </c>
      <c r="E6430" s="459">
        <v>0.29166666666666669</v>
      </c>
      <c r="F6430" s="780"/>
      <c r="G6430" s="780"/>
      <c r="H6430" s="460">
        <f t="shared" si="397"/>
        <v>0</v>
      </c>
      <c r="I6430" s="460">
        <f t="shared" si="398"/>
        <v>0</v>
      </c>
      <c r="J6430" s="460">
        <f t="shared" si="400"/>
        <v>0</v>
      </c>
      <c r="K6430" s="9"/>
      <c r="P6430" s="2"/>
      <c r="Q6430" s="27"/>
      <c r="R6430" s="2"/>
      <c r="S6430" s="2"/>
      <c r="T6430" s="2"/>
      <c r="U6430" s="2"/>
      <c r="V6430" s="2"/>
      <c r="W6430" s="2"/>
    </row>
    <row r="6431" spans="2:23" ht="15" customHeight="1" x14ac:dyDescent="0.35">
      <c r="B6431" s="349"/>
      <c r="C6431" s="715" t="str">
        <f t="shared" si="399"/>
        <v/>
      </c>
      <c r="D6431" s="458">
        <f>IF(ISNUMBER(Summary!$D$17), DATE(Summary!$D$17, 1, 1) + INT((ROW(B6393)-1)/24), DATE(2024, 1, 1) + INT((ROW(B6393)-1)/24))</f>
        <v>45558</v>
      </c>
      <c r="E6431" s="459">
        <v>0.33333333333333337</v>
      </c>
      <c r="F6431" s="780"/>
      <c r="G6431" s="780"/>
      <c r="H6431" s="460">
        <f t="shared" si="397"/>
        <v>0</v>
      </c>
      <c r="I6431" s="460">
        <f t="shared" si="398"/>
        <v>0</v>
      </c>
      <c r="J6431" s="460">
        <f t="shared" si="400"/>
        <v>0</v>
      </c>
      <c r="K6431" s="9"/>
      <c r="P6431" s="2"/>
      <c r="Q6431" s="27"/>
      <c r="R6431" s="2"/>
      <c r="S6431" s="2"/>
      <c r="T6431" s="2"/>
      <c r="U6431" s="2"/>
      <c r="V6431" s="2"/>
      <c r="W6431" s="2"/>
    </row>
    <row r="6432" spans="2:23" ht="15" customHeight="1" x14ac:dyDescent="0.35">
      <c r="B6432" s="349"/>
      <c r="C6432" s="715" t="str">
        <f t="shared" si="399"/>
        <v/>
      </c>
      <c r="D6432" s="458">
        <f>IF(ISNUMBER(Summary!$D$17), DATE(Summary!$D$17, 1, 1) + INT((ROW(B6394)-1)/24), DATE(2024, 1, 1) + INT((ROW(B6394)-1)/24))</f>
        <v>45558</v>
      </c>
      <c r="E6432" s="459">
        <v>0.375</v>
      </c>
      <c r="F6432" s="780"/>
      <c r="G6432" s="780"/>
      <c r="H6432" s="460">
        <f t="shared" si="397"/>
        <v>0</v>
      </c>
      <c r="I6432" s="460">
        <f t="shared" si="398"/>
        <v>0</v>
      </c>
      <c r="J6432" s="460">
        <f t="shared" si="400"/>
        <v>0</v>
      </c>
      <c r="K6432" s="9"/>
      <c r="P6432" s="2"/>
      <c r="Q6432" s="27"/>
      <c r="R6432" s="2"/>
      <c r="S6432" s="2"/>
      <c r="T6432" s="2"/>
      <c r="U6432" s="2"/>
      <c r="V6432" s="2"/>
      <c r="W6432" s="2"/>
    </row>
    <row r="6433" spans="2:23" ht="15" customHeight="1" x14ac:dyDescent="0.35">
      <c r="B6433" s="349"/>
      <c r="C6433" s="715" t="str">
        <f t="shared" si="399"/>
        <v/>
      </c>
      <c r="D6433" s="458">
        <f>IF(ISNUMBER(Summary!$D$17), DATE(Summary!$D$17, 1, 1) + INT((ROW(B6395)-1)/24), DATE(2024, 1, 1) + INT((ROW(B6395)-1)/24))</f>
        <v>45558</v>
      </c>
      <c r="E6433" s="459">
        <v>0.41666666666666669</v>
      </c>
      <c r="F6433" s="780"/>
      <c r="G6433" s="780"/>
      <c r="H6433" s="460">
        <f t="shared" si="397"/>
        <v>0</v>
      </c>
      <c r="I6433" s="460">
        <f t="shared" si="398"/>
        <v>0</v>
      </c>
      <c r="J6433" s="460">
        <f t="shared" si="400"/>
        <v>0</v>
      </c>
      <c r="K6433" s="9"/>
      <c r="P6433" s="2"/>
      <c r="Q6433" s="27"/>
      <c r="R6433" s="2"/>
      <c r="S6433" s="2"/>
      <c r="T6433" s="2"/>
      <c r="U6433" s="2"/>
      <c r="V6433" s="2"/>
      <c r="W6433" s="2"/>
    </row>
    <row r="6434" spans="2:23" ht="15" customHeight="1" x14ac:dyDescent="0.35">
      <c r="B6434" s="349"/>
      <c r="C6434" s="715" t="str">
        <f t="shared" si="399"/>
        <v/>
      </c>
      <c r="D6434" s="458">
        <f>IF(ISNUMBER(Summary!$D$17), DATE(Summary!$D$17, 1, 1) + INT((ROW(B6396)-1)/24), DATE(2024, 1, 1) + INT((ROW(B6396)-1)/24))</f>
        <v>45558</v>
      </c>
      <c r="E6434" s="459">
        <v>0.45833333333333337</v>
      </c>
      <c r="F6434" s="780"/>
      <c r="G6434" s="780"/>
      <c r="H6434" s="460">
        <f t="shared" si="397"/>
        <v>0</v>
      </c>
      <c r="I6434" s="460">
        <f t="shared" si="398"/>
        <v>0</v>
      </c>
      <c r="J6434" s="460">
        <f t="shared" si="400"/>
        <v>0</v>
      </c>
      <c r="K6434" s="9"/>
      <c r="P6434" s="2"/>
      <c r="Q6434" s="27"/>
      <c r="R6434" s="2"/>
      <c r="S6434" s="2"/>
      <c r="T6434" s="2"/>
      <c r="U6434" s="2"/>
      <c r="V6434" s="2"/>
      <c r="W6434" s="2"/>
    </row>
    <row r="6435" spans="2:23" ht="15" customHeight="1" x14ac:dyDescent="0.35">
      <c r="B6435" s="349"/>
      <c r="C6435" s="715" t="str">
        <f t="shared" si="399"/>
        <v/>
      </c>
      <c r="D6435" s="458">
        <f>IF(ISNUMBER(Summary!$D$17), DATE(Summary!$D$17, 1, 1) + INT((ROW(B6397)-1)/24), DATE(2024, 1, 1) + INT((ROW(B6397)-1)/24))</f>
        <v>45558</v>
      </c>
      <c r="E6435" s="459">
        <v>0.50000000000000011</v>
      </c>
      <c r="F6435" s="780"/>
      <c r="G6435" s="780"/>
      <c r="H6435" s="460">
        <f t="shared" si="397"/>
        <v>0</v>
      </c>
      <c r="I6435" s="460">
        <f t="shared" si="398"/>
        <v>0</v>
      </c>
      <c r="J6435" s="460">
        <f t="shared" si="400"/>
        <v>0</v>
      </c>
      <c r="K6435" s="9"/>
      <c r="P6435" s="2"/>
      <c r="Q6435" s="27"/>
      <c r="R6435" s="2"/>
      <c r="S6435" s="2"/>
      <c r="T6435" s="2"/>
      <c r="U6435" s="2"/>
      <c r="V6435" s="2"/>
      <c r="W6435" s="2"/>
    </row>
    <row r="6436" spans="2:23" ht="15" customHeight="1" x14ac:dyDescent="0.35">
      <c r="B6436" s="349"/>
      <c r="C6436" s="715" t="str">
        <f t="shared" si="399"/>
        <v/>
      </c>
      <c r="D6436" s="458">
        <f>IF(ISNUMBER(Summary!$D$17), DATE(Summary!$D$17, 1, 1) + INT((ROW(B6398)-1)/24), DATE(2024, 1, 1) + INT((ROW(B6398)-1)/24))</f>
        <v>45558</v>
      </c>
      <c r="E6436" s="459">
        <v>0.54166666666666674</v>
      </c>
      <c r="F6436" s="780"/>
      <c r="G6436" s="780"/>
      <c r="H6436" s="460">
        <f t="shared" si="397"/>
        <v>0</v>
      </c>
      <c r="I6436" s="460">
        <f t="shared" si="398"/>
        <v>0</v>
      </c>
      <c r="J6436" s="460">
        <f t="shared" si="400"/>
        <v>0</v>
      </c>
      <c r="K6436" s="9"/>
      <c r="P6436" s="2"/>
      <c r="Q6436" s="27"/>
      <c r="R6436" s="2"/>
      <c r="S6436" s="2"/>
      <c r="T6436" s="2"/>
      <c r="U6436" s="2"/>
      <c r="V6436" s="2"/>
      <c r="W6436" s="2"/>
    </row>
    <row r="6437" spans="2:23" ht="15" customHeight="1" x14ac:dyDescent="0.35">
      <c r="B6437" s="349"/>
      <c r="C6437" s="715" t="str">
        <f t="shared" si="399"/>
        <v/>
      </c>
      <c r="D6437" s="458">
        <f>IF(ISNUMBER(Summary!$D$17), DATE(Summary!$D$17, 1, 1) + INT((ROW(B6399)-1)/24), DATE(2024, 1, 1) + INT((ROW(B6399)-1)/24))</f>
        <v>45558</v>
      </c>
      <c r="E6437" s="459">
        <v>0.58333333333333337</v>
      </c>
      <c r="F6437" s="780"/>
      <c r="G6437" s="780"/>
      <c r="H6437" s="460">
        <f t="shared" si="397"/>
        <v>0</v>
      </c>
      <c r="I6437" s="460">
        <f t="shared" si="398"/>
        <v>0</v>
      </c>
      <c r="J6437" s="460">
        <f t="shared" si="400"/>
        <v>0</v>
      </c>
      <c r="K6437" s="9"/>
      <c r="P6437" s="2"/>
      <c r="Q6437" s="27"/>
      <c r="R6437" s="2"/>
      <c r="S6437" s="2"/>
      <c r="T6437" s="2"/>
      <c r="U6437" s="2"/>
      <c r="V6437" s="2"/>
      <c r="W6437" s="2"/>
    </row>
    <row r="6438" spans="2:23" ht="15" customHeight="1" x14ac:dyDescent="0.35">
      <c r="B6438" s="349"/>
      <c r="C6438" s="715" t="str">
        <f t="shared" si="399"/>
        <v/>
      </c>
      <c r="D6438" s="458">
        <f>IF(ISNUMBER(Summary!$D$17), DATE(Summary!$D$17, 1, 1) + INT((ROW(B6400)-1)/24), DATE(2024, 1, 1) + INT((ROW(B6400)-1)/24))</f>
        <v>45558</v>
      </c>
      <c r="E6438" s="459">
        <v>0.62500000000000011</v>
      </c>
      <c r="F6438" s="780"/>
      <c r="G6438" s="780"/>
      <c r="H6438" s="460">
        <f t="shared" si="397"/>
        <v>0</v>
      </c>
      <c r="I6438" s="460">
        <f t="shared" si="398"/>
        <v>0</v>
      </c>
      <c r="J6438" s="460">
        <f t="shared" si="400"/>
        <v>0</v>
      </c>
      <c r="K6438" s="9"/>
      <c r="P6438" s="2"/>
      <c r="Q6438" s="27"/>
      <c r="R6438" s="2"/>
      <c r="S6438" s="2"/>
      <c r="T6438" s="2"/>
      <c r="U6438" s="2"/>
      <c r="V6438" s="2"/>
      <c r="W6438" s="2"/>
    </row>
    <row r="6439" spans="2:23" ht="15" customHeight="1" x14ac:dyDescent="0.35">
      <c r="B6439" s="349"/>
      <c r="C6439" s="715" t="str">
        <f t="shared" si="399"/>
        <v/>
      </c>
      <c r="D6439" s="458">
        <f>IF(ISNUMBER(Summary!$D$17), DATE(Summary!$D$17, 1, 1) + INT((ROW(B6401)-1)/24), DATE(2024, 1, 1) + INT((ROW(B6401)-1)/24))</f>
        <v>45558</v>
      </c>
      <c r="E6439" s="459">
        <v>0.66666666666666674</v>
      </c>
      <c r="F6439" s="780"/>
      <c r="G6439" s="780"/>
      <c r="H6439" s="460">
        <f t="shared" ref="H6439:H6502" si="401">IF(G6439&gt;F6439,F6439,G6439)</f>
        <v>0</v>
      </c>
      <c r="I6439" s="460">
        <f t="shared" ref="I6439:I6502" si="402">F6439-H6439</f>
        <v>0</v>
      </c>
      <c r="J6439" s="460">
        <f t="shared" si="400"/>
        <v>0</v>
      </c>
      <c r="K6439" s="9"/>
      <c r="P6439" s="2"/>
      <c r="Q6439" s="27"/>
      <c r="R6439" s="2"/>
      <c r="S6439" s="2"/>
      <c r="T6439" s="2"/>
      <c r="U6439" s="2"/>
      <c r="V6439" s="2"/>
      <c r="W6439" s="2"/>
    </row>
    <row r="6440" spans="2:23" ht="15" customHeight="1" x14ac:dyDescent="0.35">
      <c r="B6440" s="349"/>
      <c r="C6440" s="715" t="str">
        <f t="shared" ref="C6440:C6503" si="403">IF(MOD(ROW()-ROW($E$39), 24)=0, $D6440, "")</f>
        <v/>
      </c>
      <c r="D6440" s="458">
        <f>IF(ISNUMBER(Summary!$D$17), DATE(Summary!$D$17, 1, 1) + INT((ROW(B6402)-1)/24), DATE(2024, 1, 1) + INT((ROW(B6402)-1)/24))</f>
        <v>45558</v>
      </c>
      <c r="E6440" s="459">
        <v>0.70833333333333337</v>
      </c>
      <c r="F6440" s="780"/>
      <c r="G6440" s="780"/>
      <c r="H6440" s="460">
        <f t="shared" si="401"/>
        <v>0</v>
      </c>
      <c r="I6440" s="460">
        <f t="shared" si="402"/>
        <v>0</v>
      </c>
      <c r="J6440" s="460">
        <f t="shared" si="400"/>
        <v>0</v>
      </c>
      <c r="K6440" s="9"/>
      <c r="P6440" s="2"/>
      <c r="Q6440" s="27"/>
      <c r="R6440" s="2"/>
      <c r="S6440" s="2"/>
      <c r="T6440" s="2"/>
      <c r="U6440" s="2"/>
      <c r="V6440" s="2"/>
      <c r="W6440" s="2"/>
    </row>
    <row r="6441" spans="2:23" ht="15" customHeight="1" x14ac:dyDescent="0.35">
      <c r="B6441" s="349"/>
      <c r="C6441" s="715" t="str">
        <f t="shared" si="403"/>
        <v/>
      </c>
      <c r="D6441" s="458">
        <f>IF(ISNUMBER(Summary!$D$17), DATE(Summary!$D$17, 1, 1) + INT((ROW(B6403)-1)/24), DATE(2024, 1, 1) + INT((ROW(B6403)-1)/24))</f>
        <v>45558</v>
      </c>
      <c r="E6441" s="459">
        <v>0.75000000000000011</v>
      </c>
      <c r="F6441" s="780"/>
      <c r="G6441" s="780"/>
      <c r="H6441" s="460">
        <f t="shared" si="401"/>
        <v>0</v>
      </c>
      <c r="I6441" s="460">
        <f t="shared" si="402"/>
        <v>0</v>
      </c>
      <c r="J6441" s="460">
        <f t="shared" si="400"/>
        <v>0</v>
      </c>
      <c r="K6441" s="9"/>
      <c r="P6441" s="2"/>
      <c r="Q6441" s="27"/>
      <c r="R6441" s="2"/>
      <c r="S6441" s="2"/>
      <c r="T6441" s="2"/>
      <c r="U6441" s="2"/>
      <c r="V6441" s="2"/>
      <c r="W6441" s="2"/>
    </row>
    <row r="6442" spans="2:23" ht="15" customHeight="1" x14ac:dyDescent="0.35">
      <c r="B6442" s="349"/>
      <c r="C6442" s="715" t="str">
        <f t="shared" si="403"/>
        <v/>
      </c>
      <c r="D6442" s="458">
        <f>IF(ISNUMBER(Summary!$D$17), DATE(Summary!$D$17, 1, 1) + INT((ROW(B6404)-1)/24), DATE(2024, 1, 1) + INT((ROW(B6404)-1)/24))</f>
        <v>45558</v>
      </c>
      <c r="E6442" s="459">
        <v>0.79166666666666674</v>
      </c>
      <c r="F6442" s="780"/>
      <c r="G6442" s="780"/>
      <c r="H6442" s="460">
        <f t="shared" si="401"/>
        <v>0</v>
      </c>
      <c r="I6442" s="460">
        <f t="shared" si="402"/>
        <v>0</v>
      </c>
      <c r="J6442" s="460">
        <f t="shared" si="400"/>
        <v>0</v>
      </c>
      <c r="K6442" s="9"/>
      <c r="P6442" s="2"/>
      <c r="Q6442" s="27"/>
      <c r="R6442" s="2"/>
      <c r="S6442" s="2"/>
      <c r="T6442" s="2"/>
      <c r="U6442" s="2"/>
      <c r="V6442" s="2"/>
      <c r="W6442" s="2"/>
    </row>
    <row r="6443" spans="2:23" ht="15" customHeight="1" x14ac:dyDescent="0.35">
      <c r="B6443" s="349"/>
      <c r="C6443" s="715" t="str">
        <f t="shared" si="403"/>
        <v/>
      </c>
      <c r="D6443" s="458">
        <f>IF(ISNUMBER(Summary!$D$17), DATE(Summary!$D$17, 1, 1) + INT((ROW(B6405)-1)/24), DATE(2024, 1, 1) + INT((ROW(B6405)-1)/24))</f>
        <v>45558</v>
      </c>
      <c r="E6443" s="459">
        <v>0.83333333333333337</v>
      </c>
      <c r="F6443" s="780"/>
      <c r="G6443" s="780"/>
      <c r="H6443" s="460">
        <f t="shared" si="401"/>
        <v>0</v>
      </c>
      <c r="I6443" s="460">
        <f t="shared" si="402"/>
        <v>0</v>
      </c>
      <c r="J6443" s="460">
        <f t="shared" si="400"/>
        <v>0</v>
      </c>
      <c r="K6443" s="9"/>
      <c r="P6443" s="2"/>
      <c r="Q6443" s="27"/>
      <c r="R6443" s="2"/>
      <c r="S6443" s="2"/>
      <c r="T6443" s="2"/>
      <c r="U6443" s="2"/>
      <c r="V6443" s="2"/>
      <c r="W6443" s="2"/>
    </row>
    <row r="6444" spans="2:23" ht="15" customHeight="1" x14ac:dyDescent="0.35">
      <c r="B6444" s="349"/>
      <c r="C6444" s="715" t="str">
        <f t="shared" si="403"/>
        <v/>
      </c>
      <c r="D6444" s="458">
        <f>IF(ISNUMBER(Summary!$D$17), DATE(Summary!$D$17, 1, 1) + INT((ROW(B6406)-1)/24), DATE(2024, 1, 1) + INT((ROW(B6406)-1)/24))</f>
        <v>45558</v>
      </c>
      <c r="E6444" s="459">
        <v>0.87500000000000011</v>
      </c>
      <c r="F6444" s="780"/>
      <c r="G6444" s="780"/>
      <c r="H6444" s="460">
        <f t="shared" si="401"/>
        <v>0</v>
      </c>
      <c r="I6444" s="460">
        <f t="shared" si="402"/>
        <v>0</v>
      </c>
      <c r="J6444" s="460">
        <f t="shared" si="400"/>
        <v>0</v>
      </c>
      <c r="K6444" s="9"/>
      <c r="P6444" s="2"/>
      <c r="Q6444" s="27"/>
      <c r="R6444" s="2"/>
      <c r="S6444" s="2"/>
      <c r="T6444" s="2"/>
      <c r="U6444" s="2"/>
      <c r="V6444" s="2"/>
      <c r="W6444" s="2"/>
    </row>
    <row r="6445" spans="2:23" ht="15" customHeight="1" x14ac:dyDescent="0.35">
      <c r="B6445" s="349"/>
      <c r="C6445" s="715" t="str">
        <f t="shared" si="403"/>
        <v/>
      </c>
      <c r="D6445" s="458">
        <f>IF(ISNUMBER(Summary!$D$17), DATE(Summary!$D$17, 1, 1) + INT((ROW(B6407)-1)/24), DATE(2024, 1, 1) + INT((ROW(B6407)-1)/24))</f>
        <v>45558</v>
      </c>
      <c r="E6445" s="459">
        <v>0.91666666666666674</v>
      </c>
      <c r="F6445" s="780"/>
      <c r="G6445" s="780"/>
      <c r="H6445" s="460">
        <f t="shared" si="401"/>
        <v>0</v>
      </c>
      <c r="I6445" s="460">
        <f t="shared" si="402"/>
        <v>0</v>
      </c>
      <c r="J6445" s="460">
        <f t="shared" si="400"/>
        <v>0</v>
      </c>
      <c r="K6445" s="9"/>
      <c r="P6445" s="2"/>
      <c r="Q6445" s="27"/>
      <c r="R6445" s="2"/>
      <c r="S6445" s="2"/>
      <c r="T6445" s="2"/>
      <c r="U6445" s="2"/>
      <c r="V6445" s="2"/>
      <c r="W6445" s="2"/>
    </row>
    <row r="6446" spans="2:23" ht="15" customHeight="1" x14ac:dyDescent="0.35">
      <c r="B6446" s="349"/>
      <c r="C6446" s="715" t="str">
        <f t="shared" si="403"/>
        <v/>
      </c>
      <c r="D6446" s="458">
        <f>IF(ISNUMBER(Summary!$D$17), DATE(Summary!$D$17, 1, 1) + INT((ROW(B6408)-1)/24), DATE(2024, 1, 1) + INT((ROW(B6408)-1)/24))</f>
        <v>45558</v>
      </c>
      <c r="E6446" s="459">
        <v>0.95833333333333337</v>
      </c>
      <c r="F6446" s="780"/>
      <c r="G6446" s="780"/>
      <c r="H6446" s="460">
        <f t="shared" si="401"/>
        <v>0</v>
      </c>
      <c r="I6446" s="460">
        <f t="shared" si="402"/>
        <v>0</v>
      </c>
      <c r="J6446" s="460">
        <f t="shared" si="400"/>
        <v>0</v>
      </c>
      <c r="K6446" s="9"/>
      <c r="P6446" s="2"/>
      <c r="Q6446" s="27"/>
      <c r="R6446" s="2"/>
      <c r="S6446" s="2"/>
      <c r="T6446" s="2"/>
      <c r="U6446" s="2"/>
      <c r="V6446" s="2"/>
      <c r="W6446" s="2"/>
    </row>
    <row r="6447" spans="2:23" ht="15" customHeight="1" x14ac:dyDescent="0.35">
      <c r="B6447" s="457"/>
      <c r="C6447" s="715">
        <f t="shared" si="403"/>
        <v>45559</v>
      </c>
      <c r="D6447" s="458">
        <f>IF(ISNUMBER(Summary!$D$17), DATE(Summary!$D$17, 1, 1) + INT((ROW(B6409)-1)/24), DATE(2024, 1, 1) + INT((ROW(B6409)-1)/24))</f>
        <v>45559</v>
      </c>
      <c r="E6447" s="459">
        <v>3.1225022567582528E-17</v>
      </c>
      <c r="F6447" s="780"/>
      <c r="G6447" s="780"/>
      <c r="H6447" s="460">
        <f t="shared" si="401"/>
        <v>0</v>
      </c>
      <c r="I6447" s="460">
        <f t="shared" si="402"/>
        <v>0</v>
      </c>
      <c r="J6447" s="460">
        <f t="shared" si="400"/>
        <v>0</v>
      </c>
      <c r="K6447" s="9"/>
      <c r="P6447" s="2"/>
      <c r="Q6447" s="27"/>
      <c r="R6447" s="2"/>
      <c r="S6447" s="2"/>
      <c r="T6447" s="2"/>
      <c r="U6447" s="2"/>
      <c r="V6447" s="2"/>
      <c r="W6447" s="2"/>
    </row>
    <row r="6448" spans="2:23" ht="15" customHeight="1" x14ac:dyDescent="0.35">
      <c r="B6448" s="349"/>
      <c r="C6448" s="715" t="str">
        <f t="shared" si="403"/>
        <v/>
      </c>
      <c r="D6448" s="458">
        <f>IF(ISNUMBER(Summary!$D$17), DATE(Summary!$D$17, 1, 1) + INT((ROW(B6410)-1)/24), DATE(2024, 1, 1) + INT((ROW(B6410)-1)/24))</f>
        <v>45559</v>
      </c>
      <c r="E6448" s="459">
        <v>4.1666666666666699E-2</v>
      </c>
      <c r="F6448" s="780"/>
      <c r="G6448" s="780"/>
      <c r="H6448" s="460">
        <f t="shared" si="401"/>
        <v>0</v>
      </c>
      <c r="I6448" s="460">
        <f t="shared" si="402"/>
        <v>0</v>
      </c>
      <c r="J6448" s="460">
        <f t="shared" si="400"/>
        <v>0</v>
      </c>
      <c r="K6448" s="9"/>
      <c r="P6448" s="2"/>
      <c r="Q6448" s="27"/>
      <c r="R6448" s="2"/>
      <c r="S6448" s="2"/>
      <c r="T6448" s="2"/>
      <c r="U6448" s="2"/>
      <c r="V6448" s="2"/>
      <c r="W6448" s="2"/>
    </row>
    <row r="6449" spans="2:23" ht="15" customHeight="1" x14ac:dyDescent="0.35">
      <c r="B6449" s="349"/>
      <c r="C6449" s="715" t="str">
        <f t="shared" si="403"/>
        <v/>
      </c>
      <c r="D6449" s="458">
        <f>IF(ISNUMBER(Summary!$D$17), DATE(Summary!$D$17, 1, 1) + INT((ROW(B6411)-1)/24), DATE(2024, 1, 1) + INT((ROW(B6411)-1)/24))</f>
        <v>45559</v>
      </c>
      <c r="E6449" s="459">
        <v>8.333333333333337E-2</v>
      </c>
      <c r="F6449" s="780"/>
      <c r="G6449" s="780"/>
      <c r="H6449" s="460">
        <f t="shared" si="401"/>
        <v>0</v>
      </c>
      <c r="I6449" s="460">
        <f t="shared" si="402"/>
        <v>0</v>
      </c>
      <c r="J6449" s="460">
        <f t="shared" si="400"/>
        <v>0</v>
      </c>
      <c r="K6449" s="9"/>
      <c r="P6449" s="2"/>
      <c r="Q6449" s="27"/>
      <c r="R6449" s="2"/>
      <c r="S6449" s="2"/>
      <c r="T6449" s="2"/>
      <c r="U6449" s="2"/>
      <c r="V6449" s="2"/>
      <c r="W6449" s="2"/>
    </row>
    <row r="6450" spans="2:23" ht="15" customHeight="1" x14ac:dyDescent="0.35">
      <c r="B6450" s="349"/>
      <c r="C6450" s="715" t="str">
        <f t="shared" si="403"/>
        <v/>
      </c>
      <c r="D6450" s="458">
        <f>IF(ISNUMBER(Summary!$D$17), DATE(Summary!$D$17, 1, 1) + INT((ROW(B6412)-1)/24), DATE(2024, 1, 1) + INT((ROW(B6412)-1)/24))</f>
        <v>45559</v>
      </c>
      <c r="E6450" s="459">
        <v>0.12500000000000006</v>
      </c>
      <c r="F6450" s="780"/>
      <c r="G6450" s="780"/>
      <c r="H6450" s="460">
        <f t="shared" si="401"/>
        <v>0</v>
      </c>
      <c r="I6450" s="460">
        <f t="shared" si="402"/>
        <v>0</v>
      </c>
      <c r="J6450" s="460">
        <f t="shared" si="400"/>
        <v>0</v>
      </c>
      <c r="K6450" s="9"/>
      <c r="P6450" s="2"/>
      <c r="Q6450" s="27"/>
      <c r="R6450" s="2"/>
      <c r="S6450" s="2"/>
      <c r="T6450" s="2"/>
      <c r="U6450" s="2"/>
      <c r="V6450" s="2"/>
      <c r="W6450" s="2"/>
    </row>
    <row r="6451" spans="2:23" ht="15" customHeight="1" x14ac:dyDescent="0.35">
      <c r="B6451" s="349"/>
      <c r="C6451" s="715" t="str">
        <f t="shared" si="403"/>
        <v/>
      </c>
      <c r="D6451" s="458">
        <f>IF(ISNUMBER(Summary!$D$17), DATE(Summary!$D$17, 1, 1) + INT((ROW(B6413)-1)/24), DATE(2024, 1, 1) + INT((ROW(B6413)-1)/24))</f>
        <v>45559</v>
      </c>
      <c r="E6451" s="459">
        <v>0.16666666666666669</v>
      </c>
      <c r="F6451" s="780"/>
      <c r="G6451" s="780"/>
      <c r="H6451" s="460">
        <f t="shared" si="401"/>
        <v>0</v>
      </c>
      <c r="I6451" s="460">
        <f t="shared" si="402"/>
        <v>0</v>
      </c>
      <c r="J6451" s="460">
        <f t="shared" si="400"/>
        <v>0</v>
      </c>
      <c r="K6451" s="9"/>
      <c r="P6451" s="2"/>
      <c r="Q6451" s="27"/>
      <c r="R6451" s="2"/>
      <c r="S6451" s="2"/>
      <c r="T6451" s="2"/>
      <c r="U6451" s="2"/>
      <c r="V6451" s="2"/>
      <c r="W6451" s="2"/>
    </row>
    <row r="6452" spans="2:23" ht="15" customHeight="1" x14ac:dyDescent="0.35">
      <c r="B6452" s="349"/>
      <c r="C6452" s="715" t="str">
        <f t="shared" si="403"/>
        <v/>
      </c>
      <c r="D6452" s="458">
        <f>IF(ISNUMBER(Summary!$D$17), DATE(Summary!$D$17, 1, 1) + INT((ROW(B6414)-1)/24), DATE(2024, 1, 1) + INT((ROW(B6414)-1)/24))</f>
        <v>45559</v>
      </c>
      <c r="E6452" s="459">
        <v>0.20833333333333337</v>
      </c>
      <c r="F6452" s="780"/>
      <c r="G6452" s="780"/>
      <c r="H6452" s="460">
        <f t="shared" si="401"/>
        <v>0</v>
      </c>
      <c r="I6452" s="460">
        <f t="shared" si="402"/>
        <v>0</v>
      </c>
      <c r="J6452" s="460">
        <f t="shared" si="400"/>
        <v>0</v>
      </c>
      <c r="K6452" s="9"/>
      <c r="P6452" s="2"/>
      <c r="Q6452" s="27"/>
      <c r="R6452" s="2"/>
      <c r="S6452" s="2"/>
      <c r="T6452" s="2"/>
      <c r="U6452" s="2"/>
      <c r="V6452" s="2"/>
      <c r="W6452" s="2"/>
    </row>
    <row r="6453" spans="2:23" ht="15" customHeight="1" x14ac:dyDescent="0.35">
      <c r="B6453" s="349"/>
      <c r="C6453" s="715" t="str">
        <f t="shared" si="403"/>
        <v/>
      </c>
      <c r="D6453" s="458">
        <f>IF(ISNUMBER(Summary!$D$17), DATE(Summary!$D$17, 1, 1) + INT((ROW(B6415)-1)/24), DATE(2024, 1, 1) + INT((ROW(B6415)-1)/24))</f>
        <v>45559</v>
      </c>
      <c r="E6453" s="459">
        <v>0.25</v>
      </c>
      <c r="F6453" s="780"/>
      <c r="G6453" s="780"/>
      <c r="H6453" s="460">
        <f t="shared" si="401"/>
        <v>0</v>
      </c>
      <c r="I6453" s="460">
        <f t="shared" si="402"/>
        <v>0</v>
      </c>
      <c r="J6453" s="460">
        <f t="shared" si="400"/>
        <v>0</v>
      </c>
      <c r="K6453" s="9"/>
      <c r="P6453" s="2"/>
      <c r="Q6453" s="27"/>
      <c r="R6453" s="2"/>
      <c r="S6453" s="2"/>
      <c r="T6453" s="2"/>
      <c r="U6453" s="2"/>
      <c r="V6453" s="2"/>
      <c r="W6453" s="2"/>
    </row>
    <row r="6454" spans="2:23" ht="15" customHeight="1" x14ac:dyDescent="0.35">
      <c r="B6454" s="349"/>
      <c r="C6454" s="715" t="str">
        <f t="shared" si="403"/>
        <v/>
      </c>
      <c r="D6454" s="458">
        <f>IF(ISNUMBER(Summary!$D$17), DATE(Summary!$D$17, 1, 1) + INT((ROW(B6416)-1)/24), DATE(2024, 1, 1) + INT((ROW(B6416)-1)/24))</f>
        <v>45559</v>
      </c>
      <c r="E6454" s="459">
        <v>0.29166666666666669</v>
      </c>
      <c r="F6454" s="780"/>
      <c r="G6454" s="780"/>
      <c r="H6454" s="460">
        <f t="shared" si="401"/>
        <v>0</v>
      </c>
      <c r="I6454" s="460">
        <f t="shared" si="402"/>
        <v>0</v>
      </c>
      <c r="J6454" s="460">
        <f t="shared" si="400"/>
        <v>0</v>
      </c>
      <c r="K6454" s="9"/>
      <c r="P6454" s="2"/>
      <c r="Q6454" s="27"/>
      <c r="R6454" s="2"/>
      <c r="S6454" s="2"/>
      <c r="T6454" s="2"/>
      <c r="U6454" s="2"/>
      <c r="V6454" s="2"/>
      <c r="W6454" s="2"/>
    </row>
    <row r="6455" spans="2:23" ht="15" customHeight="1" x14ac:dyDescent="0.35">
      <c r="B6455" s="349"/>
      <c r="C6455" s="715" t="str">
        <f t="shared" si="403"/>
        <v/>
      </c>
      <c r="D6455" s="458">
        <f>IF(ISNUMBER(Summary!$D$17), DATE(Summary!$D$17, 1, 1) + INT((ROW(B6417)-1)/24), DATE(2024, 1, 1) + INT((ROW(B6417)-1)/24))</f>
        <v>45559</v>
      </c>
      <c r="E6455" s="459">
        <v>0.33333333333333337</v>
      </c>
      <c r="F6455" s="780"/>
      <c r="G6455" s="780"/>
      <c r="H6455" s="460">
        <f t="shared" si="401"/>
        <v>0</v>
      </c>
      <c r="I6455" s="460">
        <f t="shared" si="402"/>
        <v>0</v>
      </c>
      <c r="J6455" s="460">
        <f t="shared" si="400"/>
        <v>0</v>
      </c>
      <c r="K6455" s="9"/>
      <c r="P6455" s="2"/>
      <c r="Q6455" s="27"/>
      <c r="R6455" s="2"/>
      <c r="S6455" s="2"/>
      <c r="T6455" s="2"/>
      <c r="U6455" s="2"/>
      <c r="V6455" s="2"/>
      <c r="W6455" s="2"/>
    </row>
    <row r="6456" spans="2:23" ht="15" customHeight="1" x14ac:dyDescent="0.35">
      <c r="B6456" s="349"/>
      <c r="C6456" s="715" t="str">
        <f t="shared" si="403"/>
        <v/>
      </c>
      <c r="D6456" s="458">
        <f>IF(ISNUMBER(Summary!$D$17), DATE(Summary!$D$17, 1, 1) + INT((ROW(B6418)-1)/24), DATE(2024, 1, 1) + INT((ROW(B6418)-1)/24))</f>
        <v>45559</v>
      </c>
      <c r="E6456" s="459">
        <v>0.375</v>
      </c>
      <c r="F6456" s="780"/>
      <c r="G6456" s="780"/>
      <c r="H6456" s="460">
        <f t="shared" si="401"/>
        <v>0</v>
      </c>
      <c r="I6456" s="460">
        <f t="shared" si="402"/>
        <v>0</v>
      </c>
      <c r="J6456" s="460">
        <f t="shared" si="400"/>
        <v>0</v>
      </c>
      <c r="K6456" s="9"/>
      <c r="P6456" s="2"/>
      <c r="Q6456" s="27"/>
      <c r="R6456" s="2"/>
      <c r="S6456" s="2"/>
      <c r="T6456" s="2"/>
      <c r="U6456" s="2"/>
      <c r="V6456" s="2"/>
      <c r="W6456" s="2"/>
    </row>
    <row r="6457" spans="2:23" ht="15" customHeight="1" x14ac:dyDescent="0.35">
      <c r="B6457" s="349"/>
      <c r="C6457" s="715" t="str">
        <f t="shared" si="403"/>
        <v/>
      </c>
      <c r="D6457" s="458">
        <f>IF(ISNUMBER(Summary!$D$17), DATE(Summary!$D$17, 1, 1) + INT((ROW(B6419)-1)/24), DATE(2024, 1, 1) + INT((ROW(B6419)-1)/24))</f>
        <v>45559</v>
      </c>
      <c r="E6457" s="459">
        <v>0.41666666666666669</v>
      </c>
      <c r="F6457" s="780"/>
      <c r="G6457" s="780"/>
      <c r="H6457" s="460">
        <f t="shared" si="401"/>
        <v>0</v>
      </c>
      <c r="I6457" s="460">
        <f t="shared" si="402"/>
        <v>0</v>
      </c>
      <c r="J6457" s="460">
        <f t="shared" si="400"/>
        <v>0</v>
      </c>
      <c r="K6457" s="9"/>
      <c r="P6457" s="2"/>
      <c r="Q6457" s="27"/>
      <c r="R6457" s="2"/>
      <c r="S6457" s="2"/>
      <c r="T6457" s="2"/>
      <c r="U6457" s="2"/>
      <c r="V6457" s="2"/>
      <c r="W6457" s="2"/>
    </row>
    <row r="6458" spans="2:23" ht="15" customHeight="1" x14ac:dyDescent="0.35">
      <c r="B6458" s="349"/>
      <c r="C6458" s="715" t="str">
        <f t="shared" si="403"/>
        <v/>
      </c>
      <c r="D6458" s="458">
        <f>IF(ISNUMBER(Summary!$D$17), DATE(Summary!$D$17, 1, 1) + INT((ROW(B6420)-1)/24), DATE(2024, 1, 1) + INT((ROW(B6420)-1)/24))</f>
        <v>45559</v>
      </c>
      <c r="E6458" s="459">
        <v>0.45833333333333337</v>
      </c>
      <c r="F6458" s="780"/>
      <c r="G6458" s="780"/>
      <c r="H6458" s="460">
        <f t="shared" si="401"/>
        <v>0</v>
      </c>
      <c r="I6458" s="460">
        <f t="shared" si="402"/>
        <v>0</v>
      </c>
      <c r="J6458" s="460">
        <f t="shared" si="400"/>
        <v>0</v>
      </c>
      <c r="K6458" s="9"/>
      <c r="P6458" s="2"/>
      <c r="Q6458" s="27"/>
      <c r="R6458" s="2"/>
      <c r="S6458" s="2"/>
      <c r="T6458" s="2"/>
      <c r="U6458" s="2"/>
      <c r="V6458" s="2"/>
      <c r="W6458" s="2"/>
    </row>
    <row r="6459" spans="2:23" ht="15" customHeight="1" x14ac:dyDescent="0.35">
      <c r="B6459" s="349"/>
      <c r="C6459" s="715" t="str">
        <f t="shared" si="403"/>
        <v/>
      </c>
      <c r="D6459" s="458">
        <f>IF(ISNUMBER(Summary!$D$17), DATE(Summary!$D$17, 1, 1) + INT((ROW(B6421)-1)/24), DATE(2024, 1, 1) + INT((ROW(B6421)-1)/24))</f>
        <v>45559</v>
      </c>
      <c r="E6459" s="459">
        <v>0.50000000000000011</v>
      </c>
      <c r="F6459" s="780"/>
      <c r="G6459" s="780"/>
      <c r="H6459" s="460">
        <f t="shared" si="401"/>
        <v>0</v>
      </c>
      <c r="I6459" s="460">
        <f t="shared" si="402"/>
        <v>0</v>
      </c>
      <c r="J6459" s="460">
        <f t="shared" si="400"/>
        <v>0</v>
      </c>
      <c r="K6459" s="9"/>
      <c r="P6459" s="2"/>
      <c r="Q6459" s="27"/>
      <c r="R6459" s="2"/>
      <c r="S6459" s="2"/>
      <c r="T6459" s="2"/>
      <c r="U6459" s="2"/>
      <c r="V6459" s="2"/>
      <c r="W6459" s="2"/>
    </row>
    <row r="6460" spans="2:23" ht="15" customHeight="1" x14ac:dyDescent="0.35">
      <c r="B6460" s="349"/>
      <c r="C6460" s="715" t="str">
        <f t="shared" si="403"/>
        <v/>
      </c>
      <c r="D6460" s="458">
        <f>IF(ISNUMBER(Summary!$D$17), DATE(Summary!$D$17, 1, 1) + INT((ROW(B6422)-1)/24), DATE(2024, 1, 1) + INT((ROW(B6422)-1)/24))</f>
        <v>45559</v>
      </c>
      <c r="E6460" s="459">
        <v>0.54166666666666674</v>
      </c>
      <c r="F6460" s="780"/>
      <c r="G6460" s="780"/>
      <c r="H6460" s="460">
        <f t="shared" si="401"/>
        <v>0</v>
      </c>
      <c r="I6460" s="460">
        <f t="shared" si="402"/>
        <v>0</v>
      </c>
      <c r="J6460" s="460">
        <f t="shared" si="400"/>
        <v>0</v>
      </c>
      <c r="K6460" s="9"/>
      <c r="P6460" s="2"/>
      <c r="Q6460" s="27"/>
      <c r="R6460" s="2"/>
      <c r="S6460" s="2"/>
      <c r="T6460" s="2"/>
      <c r="U6460" s="2"/>
      <c r="V6460" s="2"/>
      <c r="W6460" s="2"/>
    </row>
    <row r="6461" spans="2:23" ht="15" customHeight="1" x14ac:dyDescent="0.35">
      <c r="B6461" s="349"/>
      <c r="C6461" s="715" t="str">
        <f t="shared" si="403"/>
        <v/>
      </c>
      <c r="D6461" s="458">
        <f>IF(ISNUMBER(Summary!$D$17), DATE(Summary!$D$17, 1, 1) + INT((ROW(B6423)-1)/24), DATE(2024, 1, 1) + INT((ROW(B6423)-1)/24))</f>
        <v>45559</v>
      </c>
      <c r="E6461" s="459">
        <v>0.58333333333333337</v>
      </c>
      <c r="F6461" s="780"/>
      <c r="G6461" s="780"/>
      <c r="H6461" s="460">
        <f t="shared" si="401"/>
        <v>0</v>
      </c>
      <c r="I6461" s="460">
        <f t="shared" si="402"/>
        <v>0</v>
      </c>
      <c r="J6461" s="460">
        <f t="shared" si="400"/>
        <v>0</v>
      </c>
      <c r="K6461" s="9"/>
      <c r="P6461" s="2"/>
      <c r="Q6461" s="27"/>
      <c r="R6461" s="2"/>
      <c r="S6461" s="2"/>
      <c r="T6461" s="2"/>
      <c r="U6461" s="2"/>
      <c r="V6461" s="2"/>
      <c r="W6461" s="2"/>
    </row>
    <row r="6462" spans="2:23" ht="15" customHeight="1" x14ac:dyDescent="0.35">
      <c r="B6462" s="349"/>
      <c r="C6462" s="715" t="str">
        <f t="shared" si="403"/>
        <v/>
      </c>
      <c r="D6462" s="458">
        <f>IF(ISNUMBER(Summary!$D$17), DATE(Summary!$D$17, 1, 1) + INT((ROW(B6424)-1)/24), DATE(2024, 1, 1) + INT((ROW(B6424)-1)/24))</f>
        <v>45559</v>
      </c>
      <c r="E6462" s="459">
        <v>0.62500000000000011</v>
      </c>
      <c r="F6462" s="780"/>
      <c r="G6462" s="780"/>
      <c r="H6462" s="460">
        <f t="shared" si="401"/>
        <v>0</v>
      </c>
      <c r="I6462" s="460">
        <f t="shared" si="402"/>
        <v>0</v>
      </c>
      <c r="J6462" s="460">
        <f t="shared" si="400"/>
        <v>0</v>
      </c>
      <c r="K6462" s="9"/>
      <c r="P6462" s="2"/>
      <c r="Q6462" s="27"/>
      <c r="R6462" s="2"/>
      <c r="S6462" s="2"/>
      <c r="T6462" s="2"/>
      <c r="U6462" s="2"/>
      <c r="V6462" s="2"/>
      <c r="W6462" s="2"/>
    </row>
    <row r="6463" spans="2:23" ht="15" customHeight="1" x14ac:dyDescent="0.35">
      <c r="B6463" s="349"/>
      <c r="C6463" s="715" t="str">
        <f t="shared" si="403"/>
        <v/>
      </c>
      <c r="D6463" s="458">
        <f>IF(ISNUMBER(Summary!$D$17), DATE(Summary!$D$17, 1, 1) + INT((ROW(B6425)-1)/24), DATE(2024, 1, 1) + INT((ROW(B6425)-1)/24))</f>
        <v>45559</v>
      </c>
      <c r="E6463" s="459">
        <v>0.66666666666666674</v>
      </c>
      <c r="F6463" s="780"/>
      <c r="G6463" s="780"/>
      <c r="H6463" s="460">
        <f t="shared" si="401"/>
        <v>0</v>
      </c>
      <c r="I6463" s="460">
        <f t="shared" si="402"/>
        <v>0</v>
      </c>
      <c r="J6463" s="460">
        <f t="shared" si="400"/>
        <v>0</v>
      </c>
      <c r="K6463" s="9"/>
      <c r="P6463" s="2"/>
      <c r="Q6463" s="27"/>
      <c r="R6463" s="2"/>
      <c r="S6463" s="2"/>
      <c r="T6463" s="2"/>
      <c r="U6463" s="2"/>
      <c r="V6463" s="2"/>
      <c r="W6463" s="2"/>
    </row>
    <row r="6464" spans="2:23" ht="15" customHeight="1" x14ac:dyDescent="0.35">
      <c r="B6464" s="349"/>
      <c r="C6464" s="715" t="str">
        <f t="shared" si="403"/>
        <v/>
      </c>
      <c r="D6464" s="458">
        <f>IF(ISNUMBER(Summary!$D$17), DATE(Summary!$D$17, 1, 1) + INT((ROW(B6426)-1)/24), DATE(2024, 1, 1) + INT((ROW(B6426)-1)/24))</f>
        <v>45559</v>
      </c>
      <c r="E6464" s="459">
        <v>0.70833333333333337</v>
      </c>
      <c r="F6464" s="780"/>
      <c r="G6464" s="780"/>
      <c r="H6464" s="460">
        <f t="shared" si="401"/>
        <v>0</v>
      </c>
      <c r="I6464" s="460">
        <f t="shared" si="402"/>
        <v>0</v>
      </c>
      <c r="J6464" s="460">
        <f t="shared" ref="J6464:J6527" si="404">G6464-H6464</f>
        <v>0</v>
      </c>
      <c r="K6464" s="9"/>
      <c r="P6464" s="2"/>
      <c r="Q6464" s="27"/>
      <c r="R6464" s="2"/>
      <c r="S6464" s="2"/>
      <c r="T6464" s="2"/>
      <c r="U6464" s="2"/>
      <c r="V6464" s="2"/>
      <c r="W6464" s="2"/>
    </row>
    <row r="6465" spans="2:23" ht="15" customHeight="1" x14ac:dyDescent="0.35">
      <c r="B6465" s="349"/>
      <c r="C6465" s="715" t="str">
        <f t="shared" si="403"/>
        <v/>
      </c>
      <c r="D6465" s="458">
        <f>IF(ISNUMBER(Summary!$D$17), DATE(Summary!$D$17, 1, 1) + INT((ROW(B6427)-1)/24), DATE(2024, 1, 1) + INT((ROW(B6427)-1)/24))</f>
        <v>45559</v>
      </c>
      <c r="E6465" s="459">
        <v>0.75000000000000011</v>
      </c>
      <c r="F6465" s="780"/>
      <c r="G6465" s="780"/>
      <c r="H6465" s="460">
        <f t="shared" si="401"/>
        <v>0</v>
      </c>
      <c r="I6465" s="460">
        <f t="shared" si="402"/>
        <v>0</v>
      </c>
      <c r="J6465" s="460">
        <f t="shared" si="404"/>
        <v>0</v>
      </c>
      <c r="K6465" s="9"/>
      <c r="P6465" s="2"/>
      <c r="Q6465" s="27"/>
      <c r="R6465" s="2"/>
      <c r="S6465" s="2"/>
      <c r="T6465" s="2"/>
      <c r="U6465" s="2"/>
      <c r="V6465" s="2"/>
      <c r="W6465" s="2"/>
    </row>
    <row r="6466" spans="2:23" ht="15" customHeight="1" x14ac:dyDescent="0.35">
      <c r="B6466" s="349"/>
      <c r="C6466" s="715" t="str">
        <f t="shared" si="403"/>
        <v/>
      </c>
      <c r="D6466" s="458">
        <f>IF(ISNUMBER(Summary!$D$17), DATE(Summary!$D$17, 1, 1) + INT((ROW(B6428)-1)/24), DATE(2024, 1, 1) + INT((ROW(B6428)-1)/24))</f>
        <v>45559</v>
      </c>
      <c r="E6466" s="459">
        <v>0.79166666666666674</v>
      </c>
      <c r="F6466" s="780"/>
      <c r="G6466" s="780"/>
      <c r="H6466" s="460">
        <f t="shared" si="401"/>
        <v>0</v>
      </c>
      <c r="I6466" s="460">
        <f t="shared" si="402"/>
        <v>0</v>
      </c>
      <c r="J6466" s="460">
        <f t="shared" si="404"/>
        <v>0</v>
      </c>
      <c r="K6466" s="9"/>
      <c r="P6466" s="2"/>
      <c r="Q6466" s="27"/>
      <c r="R6466" s="2"/>
      <c r="S6466" s="2"/>
      <c r="T6466" s="2"/>
      <c r="U6466" s="2"/>
      <c r="V6466" s="2"/>
      <c r="W6466" s="2"/>
    </row>
    <row r="6467" spans="2:23" ht="15" customHeight="1" x14ac:dyDescent="0.35">
      <c r="B6467" s="349"/>
      <c r="C6467" s="715" t="str">
        <f t="shared" si="403"/>
        <v/>
      </c>
      <c r="D6467" s="458">
        <f>IF(ISNUMBER(Summary!$D$17), DATE(Summary!$D$17, 1, 1) + INT((ROW(B6429)-1)/24), DATE(2024, 1, 1) + INT((ROW(B6429)-1)/24))</f>
        <v>45559</v>
      </c>
      <c r="E6467" s="459">
        <v>0.83333333333333337</v>
      </c>
      <c r="F6467" s="780"/>
      <c r="G6467" s="780"/>
      <c r="H6467" s="460">
        <f t="shared" si="401"/>
        <v>0</v>
      </c>
      <c r="I6467" s="460">
        <f t="shared" si="402"/>
        <v>0</v>
      </c>
      <c r="J6467" s="460">
        <f t="shared" si="404"/>
        <v>0</v>
      </c>
      <c r="K6467" s="9"/>
      <c r="P6467" s="2"/>
      <c r="Q6467" s="27"/>
      <c r="R6467" s="2"/>
      <c r="S6467" s="2"/>
      <c r="T6467" s="2"/>
      <c r="U6467" s="2"/>
      <c r="V6467" s="2"/>
      <c r="W6467" s="2"/>
    </row>
    <row r="6468" spans="2:23" ht="15" customHeight="1" x14ac:dyDescent="0.35">
      <c r="B6468" s="349"/>
      <c r="C6468" s="715" t="str">
        <f t="shared" si="403"/>
        <v/>
      </c>
      <c r="D6468" s="458">
        <f>IF(ISNUMBER(Summary!$D$17), DATE(Summary!$D$17, 1, 1) + INT((ROW(B6430)-1)/24), DATE(2024, 1, 1) + INT((ROW(B6430)-1)/24))</f>
        <v>45559</v>
      </c>
      <c r="E6468" s="459">
        <v>0.87500000000000011</v>
      </c>
      <c r="F6468" s="780"/>
      <c r="G6468" s="780"/>
      <c r="H6468" s="460">
        <f t="shared" si="401"/>
        <v>0</v>
      </c>
      <c r="I6468" s="460">
        <f t="shared" si="402"/>
        <v>0</v>
      </c>
      <c r="J6468" s="460">
        <f t="shared" si="404"/>
        <v>0</v>
      </c>
      <c r="K6468" s="9"/>
      <c r="P6468" s="2"/>
      <c r="Q6468" s="27"/>
      <c r="R6468" s="2"/>
      <c r="S6468" s="2"/>
      <c r="T6468" s="2"/>
      <c r="U6468" s="2"/>
      <c r="V6468" s="2"/>
      <c r="W6468" s="2"/>
    </row>
    <row r="6469" spans="2:23" ht="15" customHeight="1" x14ac:dyDescent="0.35">
      <c r="B6469" s="349"/>
      <c r="C6469" s="715" t="str">
        <f t="shared" si="403"/>
        <v/>
      </c>
      <c r="D6469" s="458">
        <f>IF(ISNUMBER(Summary!$D$17), DATE(Summary!$D$17, 1, 1) + INT((ROW(B6431)-1)/24), DATE(2024, 1, 1) + INT((ROW(B6431)-1)/24))</f>
        <v>45559</v>
      </c>
      <c r="E6469" s="459">
        <v>0.91666666666666674</v>
      </c>
      <c r="F6469" s="780"/>
      <c r="G6469" s="780"/>
      <c r="H6469" s="460">
        <f t="shared" si="401"/>
        <v>0</v>
      </c>
      <c r="I6469" s="460">
        <f t="shared" si="402"/>
        <v>0</v>
      </c>
      <c r="J6469" s="460">
        <f t="shared" si="404"/>
        <v>0</v>
      </c>
      <c r="K6469" s="9"/>
      <c r="P6469" s="2"/>
      <c r="Q6469" s="27"/>
      <c r="R6469" s="2"/>
      <c r="S6469" s="2"/>
      <c r="T6469" s="2"/>
      <c r="U6469" s="2"/>
      <c r="V6469" s="2"/>
      <c r="W6469" s="2"/>
    </row>
    <row r="6470" spans="2:23" ht="15" customHeight="1" x14ac:dyDescent="0.35">
      <c r="B6470" s="349"/>
      <c r="C6470" s="715" t="str">
        <f t="shared" si="403"/>
        <v/>
      </c>
      <c r="D6470" s="458">
        <f>IF(ISNUMBER(Summary!$D$17), DATE(Summary!$D$17, 1, 1) + INT((ROW(B6432)-1)/24), DATE(2024, 1, 1) + INT((ROW(B6432)-1)/24))</f>
        <v>45559</v>
      </c>
      <c r="E6470" s="459">
        <v>0.95833333333333337</v>
      </c>
      <c r="F6470" s="780"/>
      <c r="G6470" s="780"/>
      <c r="H6470" s="460">
        <f t="shared" si="401"/>
        <v>0</v>
      </c>
      <c r="I6470" s="460">
        <f t="shared" si="402"/>
        <v>0</v>
      </c>
      <c r="J6470" s="460">
        <f t="shared" si="404"/>
        <v>0</v>
      </c>
      <c r="K6470" s="9"/>
      <c r="P6470" s="2"/>
      <c r="Q6470" s="27"/>
      <c r="R6470" s="2"/>
      <c r="S6470" s="2"/>
      <c r="T6470" s="2"/>
      <c r="U6470" s="2"/>
      <c r="V6470" s="2"/>
      <c r="W6470" s="2"/>
    </row>
    <row r="6471" spans="2:23" ht="15" customHeight="1" x14ac:dyDescent="0.35">
      <c r="B6471" s="457"/>
      <c r="C6471" s="715">
        <f t="shared" si="403"/>
        <v>45560</v>
      </c>
      <c r="D6471" s="458">
        <f>IF(ISNUMBER(Summary!$D$17), DATE(Summary!$D$17, 1, 1) + INT((ROW(B6433)-1)/24), DATE(2024, 1, 1) + INT((ROW(B6433)-1)/24))</f>
        <v>45560</v>
      </c>
      <c r="E6471" s="459">
        <v>3.1225022567582528E-17</v>
      </c>
      <c r="F6471" s="780"/>
      <c r="G6471" s="780"/>
      <c r="H6471" s="460">
        <f t="shared" si="401"/>
        <v>0</v>
      </c>
      <c r="I6471" s="460">
        <f t="shared" si="402"/>
        <v>0</v>
      </c>
      <c r="J6471" s="460">
        <f t="shared" si="404"/>
        <v>0</v>
      </c>
      <c r="K6471" s="9"/>
      <c r="P6471" s="2"/>
      <c r="Q6471" s="27"/>
      <c r="R6471" s="2"/>
      <c r="S6471" s="2"/>
      <c r="T6471" s="2"/>
      <c r="U6471" s="2"/>
      <c r="V6471" s="2"/>
      <c r="W6471" s="2"/>
    </row>
    <row r="6472" spans="2:23" ht="15" customHeight="1" x14ac:dyDescent="0.35">
      <c r="B6472" s="349"/>
      <c r="C6472" s="715" t="str">
        <f t="shared" si="403"/>
        <v/>
      </c>
      <c r="D6472" s="458">
        <f>IF(ISNUMBER(Summary!$D$17), DATE(Summary!$D$17, 1, 1) + INT((ROW(B6434)-1)/24), DATE(2024, 1, 1) + INT((ROW(B6434)-1)/24))</f>
        <v>45560</v>
      </c>
      <c r="E6472" s="459">
        <v>4.1666666666666699E-2</v>
      </c>
      <c r="F6472" s="780"/>
      <c r="G6472" s="780"/>
      <c r="H6472" s="460">
        <f t="shared" si="401"/>
        <v>0</v>
      </c>
      <c r="I6472" s="460">
        <f t="shared" si="402"/>
        <v>0</v>
      </c>
      <c r="J6472" s="460">
        <f t="shared" si="404"/>
        <v>0</v>
      </c>
      <c r="K6472" s="9"/>
      <c r="P6472" s="2"/>
      <c r="Q6472" s="27"/>
      <c r="R6472" s="2"/>
      <c r="S6472" s="2"/>
      <c r="T6472" s="2"/>
      <c r="U6472" s="2"/>
      <c r="V6472" s="2"/>
      <c r="W6472" s="2"/>
    </row>
    <row r="6473" spans="2:23" ht="15" customHeight="1" x14ac:dyDescent="0.35">
      <c r="B6473" s="349"/>
      <c r="C6473" s="715" t="str">
        <f t="shared" si="403"/>
        <v/>
      </c>
      <c r="D6473" s="458">
        <f>IF(ISNUMBER(Summary!$D$17), DATE(Summary!$D$17, 1, 1) + INT((ROW(B6435)-1)/24), DATE(2024, 1, 1) + INT((ROW(B6435)-1)/24))</f>
        <v>45560</v>
      </c>
      <c r="E6473" s="459">
        <v>8.333333333333337E-2</v>
      </c>
      <c r="F6473" s="780"/>
      <c r="G6473" s="780"/>
      <c r="H6473" s="460">
        <f t="shared" si="401"/>
        <v>0</v>
      </c>
      <c r="I6473" s="460">
        <f t="shared" si="402"/>
        <v>0</v>
      </c>
      <c r="J6473" s="460">
        <f t="shared" si="404"/>
        <v>0</v>
      </c>
      <c r="K6473" s="9"/>
      <c r="P6473" s="2"/>
      <c r="Q6473" s="27"/>
      <c r="R6473" s="2"/>
      <c r="S6473" s="2"/>
      <c r="T6473" s="2"/>
      <c r="U6473" s="2"/>
      <c r="V6473" s="2"/>
      <c r="W6473" s="2"/>
    </row>
    <row r="6474" spans="2:23" ht="15" customHeight="1" x14ac:dyDescent="0.35">
      <c r="B6474" s="349"/>
      <c r="C6474" s="715" t="str">
        <f t="shared" si="403"/>
        <v/>
      </c>
      <c r="D6474" s="458">
        <f>IF(ISNUMBER(Summary!$D$17), DATE(Summary!$D$17, 1, 1) + INT((ROW(B6436)-1)/24), DATE(2024, 1, 1) + INT((ROW(B6436)-1)/24))</f>
        <v>45560</v>
      </c>
      <c r="E6474" s="459">
        <v>0.12500000000000006</v>
      </c>
      <c r="F6474" s="780"/>
      <c r="G6474" s="780"/>
      <c r="H6474" s="460">
        <f t="shared" si="401"/>
        <v>0</v>
      </c>
      <c r="I6474" s="460">
        <f t="shared" si="402"/>
        <v>0</v>
      </c>
      <c r="J6474" s="460">
        <f t="shared" si="404"/>
        <v>0</v>
      </c>
      <c r="K6474" s="9"/>
      <c r="P6474" s="2"/>
      <c r="Q6474" s="27"/>
      <c r="R6474" s="2"/>
      <c r="S6474" s="2"/>
      <c r="T6474" s="2"/>
      <c r="U6474" s="2"/>
      <c r="V6474" s="2"/>
      <c r="W6474" s="2"/>
    </row>
    <row r="6475" spans="2:23" ht="15" customHeight="1" x14ac:dyDescent="0.35">
      <c r="B6475" s="349"/>
      <c r="C6475" s="715" t="str">
        <f t="shared" si="403"/>
        <v/>
      </c>
      <c r="D6475" s="458">
        <f>IF(ISNUMBER(Summary!$D$17), DATE(Summary!$D$17, 1, 1) + INT((ROW(B6437)-1)/24), DATE(2024, 1, 1) + INT((ROW(B6437)-1)/24))</f>
        <v>45560</v>
      </c>
      <c r="E6475" s="459">
        <v>0.16666666666666669</v>
      </c>
      <c r="F6475" s="780"/>
      <c r="G6475" s="780"/>
      <c r="H6475" s="460">
        <f t="shared" si="401"/>
        <v>0</v>
      </c>
      <c r="I6475" s="460">
        <f t="shared" si="402"/>
        <v>0</v>
      </c>
      <c r="J6475" s="460">
        <f t="shared" si="404"/>
        <v>0</v>
      </c>
      <c r="K6475" s="9"/>
      <c r="P6475" s="2"/>
      <c r="Q6475" s="27"/>
      <c r="R6475" s="2"/>
      <c r="S6475" s="2"/>
      <c r="T6475" s="2"/>
      <c r="U6475" s="2"/>
      <c r="V6475" s="2"/>
      <c r="W6475" s="2"/>
    </row>
    <row r="6476" spans="2:23" ht="15" customHeight="1" x14ac:dyDescent="0.35">
      <c r="B6476" s="349"/>
      <c r="C6476" s="715" t="str">
        <f t="shared" si="403"/>
        <v/>
      </c>
      <c r="D6476" s="458">
        <f>IF(ISNUMBER(Summary!$D$17), DATE(Summary!$D$17, 1, 1) + INT((ROW(B6438)-1)/24), DATE(2024, 1, 1) + INT((ROW(B6438)-1)/24))</f>
        <v>45560</v>
      </c>
      <c r="E6476" s="459">
        <v>0.20833333333333337</v>
      </c>
      <c r="F6476" s="780"/>
      <c r="G6476" s="780"/>
      <c r="H6476" s="460">
        <f t="shared" si="401"/>
        <v>0</v>
      </c>
      <c r="I6476" s="460">
        <f t="shared" si="402"/>
        <v>0</v>
      </c>
      <c r="J6476" s="460">
        <f t="shared" si="404"/>
        <v>0</v>
      </c>
      <c r="K6476" s="9"/>
      <c r="P6476" s="2"/>
      <c r="Q6476" s="27"/>
      <c r="R6476" s="2"/>
      <c r="S6476" s="2"/>
      <c r="T6476" s="2"/>
      <c r="U6476" s="2"/>
      <c r="V6476" s="2"/>
      <c r="W6476" s="2"/>
    </row>
    <row r="6477" spans="2:23" ht="15" customHeight="1" x14ac:dyDescent="0.35">
      <c r="B6477" s="349"/>
      <c r="C6477" s="715" t="str">
        <f t="shared" si="403"/>
        <v/>
      </c>
      <c r="D6477" s="458">
        <f>IF(ISNUMBER(Summary!$D$17), DATE(Summary!$D$17, 1, 1) + INT((ROW(B6439)-1)/24), DATE(2024, 1, 1) + INT((ROW(B6439)-1)/24))</f>
        <v>45560</v>
      </c>
      <c r="E6477" s="459">
        <v>0.25</v>
      </c>
      <c r="F6477" s="780"/>
      <c r="G6477" s="780"/>
      <c r="H6477" s="460">
        <f t="shared" si="401"/>
        <v>0</v>
      </c>
      <c r="I6477" s="460">
        <f t="shared" si="402"/>
        <v>0</v>
      </c>
      <c r="J6477" s="460">
        <f t="shared" si="404"/>
        <v>0</v>
      </c>
      <c r="K6477" s="9"/>
      <c r="P6477" s="2"/>
      <c r="Q6477" s="27"/>
      <c r="R6477" s="2"/>
      <c r="S6477" s="2"/>
      <c r="T6477" s="2"/>
      <c r="U6477" s="2"/>
      <c r="V6477" s="2"/>
      <c r="W6477" s="2"/>
    </row>
    <row r="6478" spans="2:23" ht="15" customHeight="1" x14ac:dyDescent="0.35">
      <c r="B6478" s="349"/>
      <c r="C6478" s="715" t="str">
        <f t="shared" si="403"/>
        <v/>
      </c>
      <c r="D6478" s="458">
        <f>IF(ISNUMBER(Summary!$D$17), DATE(Summary!$D$17, 1, 1) + INT((ROW(B6440)-1)/24), DATE(2024, 1, 1) + INT((ROW(B6440)-1)/24))</f>
        <v>45560</v>
      </c>
      <c r="E6478" s="459">
        <v>0.29166666666666669</v>
      </c>
      <c r="F6478" s="780"/>
      <c r="G6478" s="780"/>
      <c r="H6478" s="460">
        <f t="shared" si="401"/>
        <v>0</v>
      </c>
      <c r="I6478" s="460">
        <f t="shared" si="402"/>
        <v>0</v>
      </c>
      <c r="J6478" s="460">
        <f t="shared" si="404"/>
        <v>0</v>
      </c>
      <c r="K6478" s="9"/>
      <c r="P6478" s="2"/>
      <c r="Q6478" s="27"/>
      <c r="R6478" s="2"/>
      <c r="S6478" s="2"/>
      <c r="T6478" s="2"/>
      <c r="U6478" s="2"/>
      <c r="V6478" s="2"/>
      <c r="W6478" s="2"/>
    </row>
    <row r="6479" spans="2:23" ht="15" customHeight="1" x14ac:dyDescent="0.35">
      <c r="B6479" s="349"/>
      <c r="C6479" s="715" t="str">
        <f t="shared" si="403"/>
        <v/>
      </c>
      <c r="D6479" s="458">
        <f>IF(ISNUMBER(Summary!$D$17), DATE(Summary!$D$17, 1, 1) + INT((ROW(B6441)-1)/24), DATE(2024, 1, 1) + INT((ROW(B6441)-1)/24))</f>
        <v>45560</v>
      </c>
      <c r="E6479" s="459">
        <v>0.33333333333333337</v>
      </c>
      <c r="F6479" s="780"/>
      <c r="G6479" s="780"/>
      <c r="H6479" s="460">
        <f t="shared" si="401"/>
        <v>0</v>
      </c>
      <c r="I6479" s="460">
        <f t="shared" si="402"/>
        <v>0</v>
      </c>
      <c r="J6479" s="460">
        <f t="shared" si="404"/>
        <v>0</v>
      </c>
      <c r="K6479" s="9"/>
      <c r="P6479" s="2"/>
      <c r="Q6479" s="27"/>
      <c r="R6479" s="2"/>
      <c r="S6479" s="2"/>
      <c r="T6479" s="2"/>
      <c r="U6479" s="2"/>
      <c r="V6479" s="2"/>
      <c r="W6479" s="2"/>
    </row>
    <row r="6480" spans="2:23" ht="15" customHeight="1" x14ac:dyDescent="0.35">
      <c r="B6480" s="349"/>
      <c r="C6480" s="715" t="str">
        <f t="shared" si="403"/>
        <v/>
      </c>
      <c r="D6480" s="458">
        <f>IF(ISNUMBER(Summary!$D$17), DATE(Summary!$D$17, 1, 1) + INT((ROW(B6442)-1)/24), DATE(2024, 1, 1) + INT((ROW(B6442)-1)/24))</f>
        <v>45560</v>
      </c>
      <c r="E6480" s="459">
        <v>0.375</v>
      </c>
      <c r="F6480" s="780"/>
      <c r="G6480" s="780"/>
      <c r="H6480" s="460">
        <f t="shared" si="401"/>
        <v>0</v>
      </c>
      <c r="I6480" s="460">
        <f t="shared" si="402"/>
        <v>0</v>
      </c>
      <c r="J6480" s="460">
        <f t="shared" si="404"/>
        <v>0</v>
      </c>
      <c r="K6480" s="9"/>
      <c r="P6480" s="2"/>
      <c r="Q6480" s="27"/>
      <c r="R6480" s="2"/>
      <c r="S6480" s="2"/>
      <c r="T6480" s="2"/>
      <c r="U6480" s="2"/>
      <c r="V6480" s="2"/>
      <c r="W6480" s="2"/>
    </row>
    <row r="6481" spans="2:23" ht="15" customHeight="1" x14ac:dyDescent="0.35">
      <c r="B6481" s="349"/>
      <c r="C6481" s="715" t="str">
        <f t="shared" si="403"/>
        <v/>
      </c>
      <c r="D6481" s="458">
        <f>IF(ISNUMBER(Summary!$D$17), DATE(Summary!$D$17, 1, 1) + INT((ROW(B6443)-1)/24), DATE(2024, 1, 1) + INT((ROW(B6443)-1)/24))</f>
        <v>45560</v>
      </c>
      <c r="E6481" s="459">
        <v>0.41666666666666669</v>
      </c>
      <c r="F6481" s="780"/>
      <c r="G6481" s="780"/>
      <c r="H6481" s="460">
        <f t="shared" si="401"/>
        <v>0</v>
      </c>
      <c r="I6481" s="460">
        <f t="shared" si="402"/>
        <v>0</v>
      </c>
      <c r="J6481" s="460">
        <f t="shared" si="404"/>
        <v>0</v>
      </c>
      <c r="K6481" s="9"/>
      <c r="P6481" s="2"/>
      <c r="Q6481" s="27"/>
      <c r="R6481" s="2"/>
      <c r="S6481" s="2"/>
      <c r="T6481" s="2"/>
      <c r="U6481" s="2"/>
      <c r="V6481" s="2"/>
      <c r="W6481" s="2"/>
    </row>
    <row r="6482" spans="2:23" ht="15" customHeight="1" x14ac:dyDescent="0.35">
      <c r="B6482" s="349"/>
      <c r="C6482" s="715" t="str">
        <f t="shared" si="403"/>
        <v/>
      </c>
      <c r="D6482" s="458">
        <f>IF(ISNUMBER(Summary!$D$17), DATE(Summary!$D$17, 1, 1) + INT((ROW(B6444)-1)/24), DATE(2024, 1, 1) + INT((ROW(B6444)-1)/24))</f>
        <v>45560</v>
      </c>
      <c r="E6482" s="459">
        <v>0.45833333333333337</v>
      </c>
      <c r="F6482" s="780"/>
      <c r="G6482" s="780"/>
      <c r="H6482" s="460">
        <f t="shared" si="401"/>
        <v>0</v>
      </c>
      <c r="I6482" s="460">
        <f t="shared" si="402"/>
        <v>0</v>
      </c>
      <c r="J6482" s="460">
        <f t="shared" si="404"/>
        <v>0</v>
      </c>
      <c r="K6482" s="9"/>
      <c r="P6482" s="2"/>
      <c r="Q6482" s="27"/>
      <c r="R6482" s="2"/>
      <c r="S6482" s="2"/>
      <c r="T6482" s="2"/>
      <c r="U6482" s="2"/>
      <c r="V6482" s="2"/>
      <c r="W6482" s="2"/>
    </row>
    <row r="6483" spans="2:23" ht="15" customHeight="1" x14ac:dyDescent="0.35">
      <c r="B6483" s="349"/>
      <c r="C6483" s="715" t="str">
        <f t="shared" si="403"/>
        <v/>
      </c>
      <c r="D6483" s="458">
        <f>IF(ISNUMBER(Summary!$D$17), DATE(Summary!$D$17, 1, 1) + INT((ROW(B6445)-1)/24), DATE(2024, 1, 1) + INT((ROW(B6445)-1)/24))</f>
        <v>45560</v>
      </c>
      <c r="E6483" s="459">
        <v>0.50000000000000011</v>
      </c>
      <c r="F6483" s="780"/>
      <c r="G6483" s="780"/>
      <c r="H6483" s="460">
        <f t="shared" si="401"/>
        <v>0</v>
      </c>
      <c r="I6483" s="460">
        <f t="shared" si="402"/>
        <v>0</v>
      </c>
      <c r="J6483" s="460">
        <f t="shared" si="404"/>
        <v>0</v>
      </c>
      <c r="K6483" s="9"/>
      <c r="P6483" s="2"/>
      <c r="Q6483" s="27"/>
      <c r="R6483" s="2"/>
      <c r="S6483" s="2"/>
      <c r="T6483" s="2"/>
      <c r="U6483" s="2"/>
      <c r="V6483" s="2"/>
      <c r="W6483" s="2"/>
    </row>
    <row r="6484" spans="2:23" ht="15" customHeight="1" x14ac:dyDescent="0.35">
      <c r="B6484" s="349"/>
      <c r="C6484" s="715" t="str">
        <f t="shared" si="403"/>
        <v/>
      </c>
      <c r="D6484" s="458">
        <f>IF(ISNUMBER(Summary!$D$17), DATE(Summary!$D$17, 1, 1) + INT((ROW(B6446)-1)/24), DATE(2024, 1, 1) + INT((ROW(B6446)-1)/24))</f>
        <v>45560</v>
      </c>
      <c r="E6484" s="459">
        <v>0.54166666666666674</v>
      </c>
      <c r="F6484" s="780"/>
      <c r="G6484" s="780"/>
      <c r="H6484" s="460">
        <f t="shared" si="401"/>
        <v>0</v>
      </c>
      <c r="I6484" s="460">
        <f t="shared" si="402"/>
        <v>0</v>
      </c>
      <c r="J6484" s="460">
        <f t="shared" si="404"/>
        <v>0</v>
      </c>
      <c r="K6484" s="9"/>
      <c r="P6484" s="2"/>
      <c r="Q6484" s="27"/>
      <c r="R6484" s="2"/>
      <c r="S6484" s="2"/>
      <c r="T6484" s="2"/>
      <c r="U6484" s="2"/>
      <c r="V6484" s="2"/>
      <c r="W6484" s="2"/>
    </row>
    <row r="6485" spans="2:23" ht="15" customHeight="1" x14ac:dyDescent="0.35">
      <c r="B6485" s="349"/>
      <c r="C6485" s="715" t="str">
        <f t="shared" si="403"/>
        <v/>
      </c>
      <c r="D6485" s="458">
        <f>IF(ISNUMBER(Summary!$D$17), DATE(Summary!$D$17, 1, 1) + INT((ROW(B6447)-1)/24), DATE(2024, 1, 1) + INT((ROW(B6447)-1)/24))</f>
        <v>45560</v>
      </c>
      <c r="E6485" s="459">
        <v>0.58333333333333337</v>
      </c>
      <c r="F6485" s="780"/>
      <c r="G6485" s="780"/>
      <c r="H6485" s="460">
        <f t="shared" si="401"/>
        <v>0</v>
      </c>
      <c r="I6485" s="460">
        <f t="shared" si="402"/>
        <v>0</v>
      </c>
      <c r="J6485" s="460">
        <f t="shared" si="404"/>
        <v>0</v>
      </c>
      <c r="K6485" s="9"/>
      <c r="P6485" s="2"/>
      <c r="Q6485" s="27"/>
      <c r="R6485" s="2"/>
      <c r="S6485" s="2"/>
      <c r="T6485" s="2"/>
      <c r="U6485" s="2"/>
      <c r="V6485" s="2"/>
      <c r="W6485" s="2"/>
    </row>
    <row r="6486" spans="2:23" ht="15" customHeight="1" x14ac:dyDescent="0.35">
      <c r="B6486" s="349"/>
      <c r="C6486" s="715" t="str">
        <f t="shared" si="403"/>
        <v/>
      </c>
      <c r="D6486" s="458">
        <f>IF(ISNUMBER(Summary!$D$17), DATE(Summary!$D$17, 1, 1) + INT((ROW(B6448)-1)/24), DATE(2024, 1, 1) + INT((ROW(B6448)-1)/24))</f>
        <v>45560</v>
      </c>
      <c r="E6486" s="459">
        <v>0.62500000000000011</v>
      </c>
      <c r="F6486" s="780"/>
      <c r="G6486" s="780"/>
      <c r="H6486" s="460">
        <f t="shared" si="401"/>
        <v>0</v>
      </c>
      <c r="I6486" s="460">
        <f t="shared" si="402"/>
        <v>0</v>
      </c>
      <c r="J6486" s="460">
        <f t="shared" si="404"/>
        <v>0</v>
      </c>
      <c r="K6486" s="9"/>
      <c r="P6486" s="2"/>
      <c r="Q6486" s="27"/>
      <c r="R6486" s="2"/>
      <c r="S6486" s="2"/>
      <c r="T6486" s="2"/>
      <c r="U6486" s="2"/>
      <c r="V6486" s="2"/>
      <c r="W6486" s="2"/>
    </row>
    <row r="6487" spans="2:23" ht="15" customHeight="1" x14ac:dyDescent="0.35">
      <c r="B6487" s="349"/>
      <c r="C6487" s="715" t="str">
        <f t="shared" si="403"/>
        <v/>
      </c>
      <c r="D6487" s="458">
        <f>IF(ISNUMBER(Summary!$D$17), DATE(Summary!$D$17, 1, 1) + INT((ROW(B6449)-1)/24), DATE(2024, 1, 1) + INT((ROW(B6449)-1)/24))</f>
        <v>45560</v>
      </c>
      <c r="E6487" s="459">
        <v>0.66666666666666674</v>
      </c>
      <c r="F6487" s="780"/>
      <c r="G6487" s="780"/>
      <c r="H6487" s="460">
        <f t="shared" si="401"/>
        <v>0</v>
      </c>
      <c r="I6487" s="460">
        <f t="shared" si="402"/>
        <v>0</v>
      </c>
      <c r="J6487" s="460">
        <f t="shared" si="404"/>
        <v>0</v>
      </c>
      <c r="K6487" s="9"/>
      <c r="P6487" s="2"/>
      <c r="Q6487" s="27"/>
      <c r="R6487" s="2"/>
      <c r="S6487" s="2"/>
      <c r="T6487" s="2"/>
      <c r="U6487" s="2"/>
      <c r="V6487" s="2"/>
      <c r="W6487" s="2"/>
    </row>
    <row r="6488" spans="2:23" ht="15" customHeight="1" x14ac:dyDescent="0.35">
      <c r="B6488" s="349"/>
      <c r="C6488" s="715" t="str">
        <f t="shared" si="403"/>
        <v/>
      </c>
      <c r="D6488" s="458">
        <f>IF(ISNUMBER(Summary!$D$17), DATE(Summary!$D$17, 1, 1) + INT((ROW(B6450)-1)/24), DATE(2024, 1, 1) + INT((ROW(B6450)-1)/24))</f>
        <v>45560</v>
      </c>
      <c r="E6488" s="459">
        <v>0.70833333333333337</v>
      </c>
      <c r="F6488" s="780"/>
      <c r="G6488" s="780"/>
      <c r="H6488" s="460">
        <f t="shared" si="401"/>
        <v>0</v>
      </c>
      <c r="I6488" s="460">
        <f t="shared" si="402"/>
        <v>0</v>
      </c>
      <c r="J6488" s="460">
        <f t="shared" si="404"/>
        <v>0</v>
      </c>
      <c r="K6488" s="9"/>
      <c r="P6488" s="2"/>
      <c r="Q6488" s="27"/>
      <c r="R6488" s="2"/>
      <c r="S6488" s="2"/>
      <c r="T6488" s="2"/>
      <c r="U6488" s="2"/>
      <c r="V6488" s="2"/>
      <c r="W6488" s="2"/>
    </row>
    <row r="6489" spans="2:23" ht="15" customHeight="1" x14ac:dyDescent="0.35">
      <c r="B6489" s="349"/>
      <c r="C6489" s="715" t="str">
        <f t="shared" si="403"/>
        <v/>
      </c>
      <c r="D6489" s="458">
        <f>IF(ISNUMBER(Summary!$D$17), DATE(Summary!$D$17, 1, 1) + INT((ROW(B6451)-1)/24), DATE(2024, 1, 1) + INT((ROW(B6451)-1)/24))</f>
        <v>45560</v>
      </c>
      <c r="E6489" s="459">
        <v>0.75000000000000011</v>
      </c>
      <c r="F6489" s="780"/>
      <c r="G6489" s="780"/>
      <c r="H6489" s="460">
        <f t="shared" si="401"/>
        <v>0</v>
      </c>
      <c r="I6489" s="460">
        <f t="shared" si="402"/>
        <v>0</v>
      </c>
      <c r="J6489" s="460">
        <f t="shared" si="404"/>
        <v>0</v>
      </c>
      <c r="K6489" s="9"/>
      <c r="P6489" s="2"/>
      <c r="Q6489" s="27"/>
      <c r="R6489" s="2"/>
      <c r="S6489" s="2"/>
      <c r="T6489" s="2"/>
      <c r="U6489" s="2"/>
      <c r="V6489" s="2"/>
      <c r="W6489" s="2"/>
    </row>
    <row r="6490" spans="2:23" ht="15" customHeight="1" x14ac:dyDescent="0.35">
      <c r="B6490" s="349"/>
      <c r="C6490" s="715" t="str">
        <f t="shared" si="403"/>
        <v/>
      </c>
      <c r="D6490" s="458">
        <f>IF(ISNUMBER(Summary!$D$17), DATE(Summary!$D$17, 1, 1) + INT((ROW(B6452)-1)/24), DATE(2024, 1, 1) + INT((ROW(B6452)-1)/24))</f>
        <v>45560</v>
      </c>
      <c r="E6490" s="459">
        <v>0.79166666666666674</v>
      </c>
      <c r="F6490" s="780"/>
      <c r="G6490" s="780"/>
      <c r="H6490" s="460">
        <f t="shared" si="401"/>
        <v>0</v>
      </c>
      <c r="I6490" s="460">
        <f t="shared" si="402"/>
        <v>0</v>
      </c>
      <c r="J6490" s="460">
        <f t="shared" si="404"/>
        <v>0</v>
      </c>
      <c r="K6490" s="9"/>
      <c r="P6490" s="2"/>
      <c r="Q6490" s="27"/>
      <c r="R6490" s="2"/>
      <c r="S6490" s="2"/>
      <c r="T6490" s="2"/>
      <c r="U6490" s="2"/>
      <c r="V6490" s="2"/>
      <c r="W6490" s="2"/>
    </row>
    <row r="6491" spans="2:23" ht="15" customHeight="1" x14ac:dyDescent="0.35">
      <c r="B6491" s="349"/>
      <c r="C6491" s="715" t="str">
        <f t="shared" si="403"/>
        <v/>
      </c>
      <c r="D6491" s="458">
        <f>IF(ISNUMBER(Summary!$D$17), DATE(Summary!$D$17, 1, 1) + INT((ROW(B6453)-1)/24), DATE(2024, 1, 1) + INT((ROW(B6453)-1)/24))</f>
        <v>45560</v>
      </c>
      <c r="E6491" s="459">
        <v>0.83333333333333337</v>
      </c>
      <c r="F6491" s="780"/>
      <c r="G6491" s="780"/>
      <c r="H6491" s="460">
        <f t="shared" si="401"/>
        <v>0</v>
      </c>
      <c r="I6491" s="460">
        <f t="shared" si="402"/>
        <v>0</v>
      </c>
      <c r="J6491" s="460">
        <f t="shared" si="404"/>
        <v>0</v>
      </c>
      <c r="K6491" s="9"/>
      <c r="P6491" s="2"/>
      <c r="Q6491" s="27"/>
      <c r="R6491" s="2"/>
      <c r="S6491" s="2"/>
      <c r="T6491" s="2"/>
      <c r="U6491" s="2"/>
      <c r="V6491" s="2"/>
      <c r="W6491" s="2"/>
    </row>
    <row r="6492" spans="2:23" ht="15" customHeight="1" x14ac:dyDescent="0.35">
      <c r="B6492" s="349"/>
      <c r="C6492" s="715" t="str">
        <f t="shared" si="403"/>
        <v/>
      </c>
      <c r="D6492" s="458">
        <f>IF(ISNUMBER(Summary!$D$17), DATE(Summary!$D$17, 1, 1) + INT((ROW(B6454)-1)/24), DATE(2024, 1, 1) + INT((ROW(B6454)-1)/24))</f>
        <v>45560</v>
      </c>
      <c r="E6492" s="459">
        <v>0.87500000000000011</v>
      </c>
      <c r="F6492" s="780"/>
      <c r="G6492" s="780"/>
      <c r="H6492" s="460">
        <f t="shared" si="401"/>
        <v>0</v>
      </c>
      <c r="I6492" s="460">
        <f t="shared" si="402"/>
        <v>0</v>
      </c>
      <c r="J6492" s="460">
        <f t="shared" si="404"/>
        <v>0</v>
      </c>
      <c r="K6492" s="9"/>
      <c r="P6492" s="2"/>
      <c r="Q6492" s="27"/>
      <c r="R6492" s="2"/>
      <c r="S6492" s="2"/>
      <c r="T6492" s="2"/>
      <c r="U6492" s="2"/>
      <c r="V6492" s="2"/>
      <c r="W6492" s="2"/>
    </row>
    <row r="6493" spans="2:23" ht="15" customHeight="1" x14ac:dyDescent="0.35">
      <c r="B6493" s="349"/>
      <c r="C6493" s="715" t="str">
        <f t="shared" si="403"/>
        <v/>
      </c>
      <c r="D6493" s="458">
        <f>IF(ISNUMBER(Summary!$D$17), DATE(Summary!$D$17, 1, 1) + INT((ROW(B6455)-1)/24), DATE(2024, 1, 1) + INT((ROW(B6455)-1)/24))</f>
        <v>45560</v>
      </c>
      <c r="E6493" s="459">
        <v>0.91666666666666674</v>
      </c>
      <c r="F6493" s="780"/>
      <c r="G6493" s="780"/>
      <c r="H6493" s="460">
        <f t="shared" si="401"/>
        <v>0</v>
      </c>
      <c r="I6493" s="460">
        <f t="shared" si="402"/>
        <v>0</v>
      </c>
      <c r="J6493" s="460">
        <f t="shared" si="404"/>
        <v>0</v>
      </c>
      <c r="K6493" s="9"/>
      <c r="P6493" s="2"/>
      <c r="Q6493" s="27"/>
      <c r="R6493" s="2"/>
      <c r="S6493" s="2"/>
      <c r="T6493" s="2"/>
      <c r="U6493" s="2"/>
      <c r="V6493" s="2"/>
      <c r="W6493" s="2"/>
    </row>
    <row r="6494" spans="2:23" ht="15" customHeight="1" x14ac:dyDescent="0.35">
      <c r="B6494" s="349"/>
      <c r="C6494" s="715" t="str">
        <f t="shared" si="403"/>
        <v/>
      </c>
      <c r="D6494" s="458">
        <f>IF(ISNUMBER(Summary!$D$17), DATE(Summary!$D$17, 1, 1) + INT((ROW(B6456)-1)/24), DATE(2024, 1, 1) + INT((ROW(B6456)-1)/24))</f>
        <v>45560</v>
      </c>
      <c r="E6494" s="459">
        <v>0.95833333333333337</v>
      </c>
      <c r="F6494" s="780"/>
      <c r="G6494" s="780"/>
      <c r="H6494" s="460">
        <f t="shared" si="401"/>
        <v>0</v>
      </c>
      <c r="I6494" s="460">
        <f t="shared" si="402"/>
        <v>0</v>
      </c>
      <c r="J6494" s="460">
        <f t="shared" si="404"/>
        <v>0</v>
      </c>
      <c r="K6494" s="9"/>
      <c r="P6494" s="2"/>
      <c r="Q6494" s="27"/>
      <c r="R6494" s="2"/>
      <c r="S6494" s="2"/>
      <c r="T6494" s="2"/>
      <c r="U6494" s="2"/>
      <c r="V6494" s="2"/>
      <c r="W6494" s="2"/>
    </row>
    <row r="6495" spans="2:23" ht="15" customHeight="1" x14ac:dyDescent="0.35">
      <c r="B6495" s="457"/>
      <c r="C6495" s="715">
        <f t="shared" si="403"/>
        <v>45561</v>
      </c>
      <c r="D6495" s="458">
        <f>IF(ISNUMBER(Summary!$D$17), DATE(Summary!$D$17, 1, 1) + INT((ROW(B6457)-1)/24), DATE(2024, 1, 1) + INT((ROW(B6457)-1)/24))</f>
        <v>45561</v>
      </c>
      <c r="E6495" s="459">
        <v>3.1225022567582528E-17</v>
      </c>
      <c r="F6495" s="780"/>
      <c r="G6495" s="780"/>
      <c r="H6495" s="460">
        <f t="shared" si="401"/>
        <v>0</v>
      </c>
      <c r="I6495" s="460">
        <f t="shared" si="402"/>
        <v>0</v>
      </c>
      <c r="J6495" s="460">
        <f t="shared" si="404"/>
        <v>0</v>
      </c>
      <c r="K6495" s="9"/>
      <c r="P6495" s="2"/>
      <c r="Q6495" s="27"/>
      <c r="R6495" s="2"/>
      <c r="S6495" s="2"/>
      <c r="T6495" s="2"/>
      <c r="U6495" s="2"/>
      <c r="V6495" s="2"/>
      <c r="W6495" s="2"/>
    </row>
    <row r="6496" spans="2:23" ht="15" customHeight="1" x14ac:dyDescent="0.35">
      <c r="B6496" s="349"/>
      <c r="C6496" s="715" t="str">
        <f t="shared" si="403"/>
        <v/>
      </c>
      <c r="D6496" s="458">
        <f>IF(ISNUMBER(Summary!$D$17), DATE(Summary!$D$17, 1, 1) + INT((ROW(B6458)-1)/24), DATE(2024, 1, 1) + INT((ROW(B6458)-1)/24))</f>
        <v>45561</v>
      </c>
      <c r="E6496" s="459">
        <v>4.1666666666666699E-2</v>
      </c>
      <c r="F6496" s="780"/>
      <c r="G6496" s="780"/>
      <c r="H6496" s="460">
        <f t="shared" si="401"/>
        <v>0</v>
      </c>
      <c r="I6496" s="460">
        <f t="shared" si="402"/>
        <v>0</v>
      </c>
      <c r="J6496" s="460">
        <f t="shared" si="404"/>
        <v>0</v>
      </c>
      <c r="K6496" s="9"/>
      <c r="P6496" s="2"/>
      <c r="Q6496" s="27"/>
      <c r="R6496" s="2"/>
      <c r="S6496" s="2"/>
      <c r="T6496" s="2"/>
      <c r="U6496" s="2"/>
      <c r="V6496" s="2"/>
      <c r="W6496" s="2"/>
    </row>
    <row r="6497" spans="2:23" ht="15" customHeight="1" x14ac:dyDescent="0.35">
      <c r="B6497" s="349"/>
      <c r="C6497" s="715" t="str">
        <f t="shared" si="403"/>
        <v/>
      </c>
      <c r="D6497" s="458">
        <f>IF(ISNUMBER(Summary!$D$17), DATE(Summary!$D$17, 1, 1) + INT((ROW(B6459)-1)/24), DATE(2024, 1, 1) + INT((ROW(B6459)-1)/24))</f>
        <v>45561</v>
      </c>
      <c r="E6497" s="459">
        <v>8.333333333333337E-2</v>
      </c>
      <c r="F6497" s="780"/>
      <c r="G6497" s="780"/>
      <c r="H6497" s="460">
        <f t="shared" si="401"/>
        <v>0</v>
      </c>
      <c r="I6497" s="460">
        <f t="shared" si="402"/>
        <v>0</v>
      </c>
      <c r="J6497" s="460">
        <f t="shared" si="404"/>
        <v>0</v>
      </c>
      <c r="K6497" s="9"/>
      <c r="P6497" s="2"/>
      <c r="Q6497" s="27"/>
      <c r="R6497" s="2"/>
      <c r="S6497" s="2"/>
      <c r="T6497" s="2"/>
      <c r="U6497" s="2"/>
      <c r="V6497" s="2"/>
      <c r="W6497" s="2"/>
    </row>
    <row r="6498" spans="2:23" ht="15" customHeight="1" x14ac:dyDescent="0.35">
      <c r="B6498" s="349"/>
      <c r="C6498" s="715" t="str">
        <f t="shared" si="403"/>
        <v/>
      </c>
      <c r="D6498" s="458">
        <f>IF(ISNUMBER(Summary!$D$17), DATE(Summary!$D$17, 1, 1) + INT((ROW(B6460)-1)/24), DATE(2024, 1, 1) + INT((ROW(B6460)-1)/24))</f>
        <v>45561</v>
      </c>
      <c r="E6498" s="459">
        <v>0.12500000000000006</v>
      </c>
      <c r="F6498" s="780"/>
      <c r="G6498" s="780"/>
      <c r="H6498" s="460">
        <f t="shared" si="401"/>
        <v>0</v>
      </c>
      <c r="I6498" s="460">
        <f t="shared" si="402"/>
        <v>0</v>
      </c>
      <c r="J6498" s="460">
        <f t="shared" si="404"/>
        <v>0</v>
      </c>
      <c r="K6498" s="9"/>
      <c r="P6498" s="2"/>
      <c r="Q6498" s="27"/>
      <c r="R6498" s="2"/>
      <c r="S6498" s="2"/>
      <c r="T6498" s="2"/>
      <c r="U6498" s="2"/>
      <c r="V6498" s="2"/>
      <c r="W6498" s="2"/>
    </row>
    <row r="6499" spans="2:23" ht="15" customHeight="1" x14ac:dyDescent="0.35">
      <c r="B6499" s="349"/>
      <c r="C6499" s="715" t="str">
        <f t="shared" si="403"/>
        <v/>
      </c>
      <c r="D6499" s="458">
        <f>IF(ISNUMBER(Summary!$D$17), DATE(Summary!$D$17, 1, 1) + INT((ROW(B6461)-1)/24), DATE(2024, 1, 1) + INT((ROW(B6461)-1)/24))</f>
        <v>45561</v>
      </c>
      <c r="E6499" s="459">
        <v>0.16666666666666669</v>
      </c>
      <c r="F6499" s="780"/>
      <c r="G6499" s="780"/>
      <c r="H6499" s="460">
        <f t="shared" si="401"/>
        <v>0</v>
      </c>
      <c r="I6499" s="460">
        <f t="shared" si="402"/>
        <v>0</v>
      </c>
      <c r="J6499" s="460">
        <f t="shared" si="404"/>
        <v>0</v>
      </c>
      <c r="K6499" s="9"/>
      <c r="P6499" s="2"/>
      <c r="Q6499" s="27"/>
      <c r="R6499" s="2"/>
      <c r="S6499" s="2"/>
      <c r="T6499" s="2"/>
      <c r="U6499" s="2"/>
      <c r="V6499" s="2"/>
      <c r="W6499" s="2"/>
    </row>
    <row r="6500" spans="2:23" ht="15" customHeight="1" x14ac:dyDescent="0.35">
      <c r="B6500" s="349"/>
      <c r="C6500" s="715" t="str">
        <f t="shared" si="403"/>
        <v/>
      </c>
      <c r="D6500" s="458">
        <f>IF(ISNUMBER(Summary!$D$17), DATE(Summary!$D$17, 1, 1) + INT((ROW(B6462)-1)/24), DATE(2024, 1, 1) + INT((ROW(B6462)-1)/24))</f>
        <v>45561</v>
      </c>
      <c r="E6500" s="459">
        <v>0.20833333333333337</v>
      </c>
      <c r="F6500" s="780"/>
      <c r="G6500" s="780"/>
      <c r="H6500" s="460">
        <f t="shared" si="401"/>
        <v>0</v>
      </c>
      <c r="I6500" s="460">
        <f t="shared" si="402"/>
        <v>0</v>
      </c>
      <c r="J6500" s="460">
        <f t="shared" si="404"/>
        <v>0</v>
      </c>
      <c r="K6500" s="9"/>
      <c r="P6500" s="2"/>
      <c r="Q6500" s="27"/>
      <c r="R6500" s="2"/>
      <c r="S6500" s="2"/>
      <c r="T6500" s="2"/>
      <c r="U6500" s="2"/>
      <c r="V6500" s="2"/>
      <c r="W6500" s="2"/>
    </row>
    <row r="6501" spans="2:23" ht="15" customHeight="1" x14ac:dyDescent="0.35">
      <c r="B6501" s="349"/>
      <c r="C6501" s="715" t="str">
        <f t="shared" si="403"/>
        <v/>
      </c>
      <c r="D6501" s="458">
        <f>IF(ISNUMBER(Summary!$D$17), DATE(Summary!$D$17, 1, 1) + INT((ROW(B6463)-1)/24), DATE(2024, 1, 1) + INT((ROW(B6463)-1)/24))</f>
        <v>45561</v>
      </c>
      <c r="E6501" s="459">
        <v>0.25</v>
      </c>
      <c r="F6501" s="780"/>
      <c r="G6501" s="780"/>
      <c r="H6501" s="460">
        <f t="shared" si="401"/>
        <v>0</v>
      </c>
      <c r="I6501" s="460">
        <f t="shared" si="402"/>
        <v>0</v>
      </c>
      <c r="J6501" s="460">
        <f t="shared" si="404"/>
        <v>0</v>
      </c>
      <c r="K6501" s="9"/>
      <c r="P6501" s="2"/>
      <c r="Q6501" s="27"/>
      <c r="R6501" s="2"/>
      <c r="S6501" s="2"/>
      <c r="T6501" s="2"/>
      <c r="U6501" s="2"/>
      <c r="V6501" s="2"/>
      <c r="W6501" s="2"/>
    </row>
    <row r="6502" spans="2:23" ht="15" customHeight="1" x14ac:dyDescent="0.35">
      <c r="B6502" s="349"/>
      <c r="C6502" s="715" t="str">
        <f t="shared" si="403"/>
        <v/>
      </c>
      <c r="D6502" s="458">
        <f>IF(ISNUMBER(Summary!$D$17), DATE(Summary!$D$17, 1, 1) + INT((ROW(B6464)-1)/24), DATE(2024, 1, 1) + INT((ROW(B6464)-1)/24))</f>
        <v>45561</v>
      </c>
      <c r="E6502" s="459">
        <v>0.29166666666666669</v>
      </c>
      <c r="F6502" s="780"/>
      <c r="G6502" s="780"/>
      <c r="H6502" s="460">
        <f t="shared" si="401"/>
        <v>0</v>
      </c>
      <c r="I6502" s="460">
        <f t="shared" si="402"/>
        <v>0</v>
      </c>
      <c r="J6502" s="460">
        <f t="shared" si="404"/>
        <v>0</v>
      </c>
      <c r="K6502" s="9"/>
      <c r="P6502" s="2"/>
      <c r="Q6502" s="27"/>
      <c r="R6502" s="2"/>
      <c r="S6502" s="2"/>
      <c r="T6502" s="2"/>
      <c r="U6502" s="2"/>
      <c r="V6502" s="2"/>
      <c r="W6502" s="2"/>
    </row>
    <row r="6503" spans="2:23" ht="15" customHeight="1" x14ac:dyDescent="0.35">
      <c r="B6503" s="349"/>
      <c r="C6503" s="715" t="str">
        <f t="shared" si="403"/>
        <v/>
      </c>
      <c r="D6503" s="458">
        <f>IF(ISNUMBER(Summary!$D$17), DATE(Summary!$D$17, 1, 1) + INT((ROW(B6465)-1)/24), DATE(2024, 1, 1) + INT((ROW(B6465)-1)/24))</f>
        <v>45561</v>
      </c>
      <c r="E6503" s="459">
        <v>0.33333333333333337</v>
      </c>
      <c r="F6503" s="780"/>
      <c r="G6503" s="780"/>
      <c r="H6503" s="460">
        <f t="shared" ref="H6503:H6566" si="405">IF(G6503&gt;F6503,F6503,G6503)</f>
        <v>0</v>
      </c>
      <c r="I6503" s="460">
        <f t="shared" ref="I6503:I6566" si="406">F6503-H6503</f>
        <v>0</v>
      </c>
      <c r="J6503" s="460">
        <f t="shared" si="404"/>
        <v>0</v>
      </c>
      <c r="K6503" s="9"/>
      <c r="P6503" s="2"/>
      <c r="Q6503" s="27"/>
      <c r="R6503" s="2"/>
      <c r="S6503" s="2"/>
      <c r="T6503" s="2"/>
      <c r="U6503" s="2"/>
      <c r="V6503" s="2"/>
      <c r="W6503" s="2"/>
    </row>
    <row r="6504" spans="2:23" ht="15" customHeight="1" x14ac:dyDescent="0.35">
      <c r="B6504" s="349"/>
      <c r="C6504" s="715" t="str">
        <f t="shared" ref="C6504:C6567" si="407">IF(MOD(ROW()-ROW($E$39), 24)=0, $D6504, "")</f>
        <v/>
      </c>
      <c r="D6504" s="458">
        <f>IF(ISNUMBER(Summary!$D$17), DATE(Summary!$D$17, 1, 1) + INT((ROW(B6466)-1)/24), DATE(2024, 1, 1) + INT((ROW(B6466)-1)/24))</f>
        <v>45561</v>
      </c>
      <c r="E6504" s="459">
        <v>0.375</v>
      </c>
      <c r="F6504" s="780"/>
      <c r="G6504" s="780"/>
      <c r="H6504" s="460">
        <f t="shared" si="405"/>
        <v>0</v>
      </c>
      <c r="I6504" s="460">
        <f t="shared" si="406"/>
        <v>0</v>
      </c>
      <c r="J6504" s="460">
        <f t="shared" si="404"/>
        <v>0</v>
      </c>
      <c r="K6504" s="9"/>
      <c r="P6504" s="2"/>
      <c r="Q6504" s="27"/>
      <c r="R6504" s="2"/>
      <c r="S6504" s="2"/>
      <c r="T6504" s="2"/>
      <c r="U6504" s="2"/>
      <c r="V6504" s="2"/>
      <c r="W6504" s="2"/>
    </row>
    <row r="6505" spans="2:23" ht="15" customHeight="1" x14ac:dyDescent="0.35">
      <c r="B6505" s="349"/>
      <c r="C6505" s="715" t="str">
        <f t="shared" si="407"/>
        <v/>
      </c>
      <c r="D6505" s="458">
        <f>IF(ISNUMBER(Summary!$D$17), DATE(Summary!$D$17, 1, 1) + INT((ROW(B6467)-1)/24), DATE(2024, 1, 1) + INT((ROW(B6467)-1)/24))</f>
        <v>45561</v>
      </c>
      <c r="E6505" s="459">
        <v>0.41666666666666669</v>
      </c>
      <c r="F6505" s="780"/>
      <c r="G6505" s="780"/>
      <c r="H6505" s="460">
        <f t="shared" si="405"/>
        <v>0</v>
      </c>
      <c r="I6505" s="460">
        <f t="shared" si="406"/>
        <v>0</v>
      </c>
      <c r="J6505" s="460">
        <f t="shared" si="404"/>
        <v>0</v>
      </c>
      <c r="K6505" s="9"/>
      <c r="P6505" s="2"/>
      <c r="Q6505" s="27"/>
      <c r="R6505" s="2"/>
      <c r="S6505" s="2"/>
      <c r="T6505" s="2"/>
      <c r="U6505" s="2"/>
      <c r="V6505" s="2"/>
      <c r="W6505" s="2"/>
    </row>
    <row r="6506" spans="2:23" ht="15" customHeight="1" x14ac:dyDescent="0.35">
      <c r="B6506" s="349"/>
      <c r="C6506" s="715" t="str">
        <f t="shared" si="407"/>
        <v/>
      </c>
      <c r="D6506" s="458">
        <f>IF(ISNUMBER(Summary!$D$17), DATE(Summary!$D$17, 1, 1) + INT((ROW(B6468)-1)/24), DATE(2024, 1, 1) + INT((ROW(B6468)-1)/24))</f>
        <v>45561</v>
      </c>
      <c r="E6506" s="459">
        <v>0.45833333333333337</v>
      </c>
      <c r="F6506" s="780"/>
      <c r="G6506" s="780"/>
      <c r="H6506" s="460">
        <f t="shared" si="405"/>
        <v>0</v>
      </c>
      <c r="I6506" s="460">
        <f t="shared" si="406"/>
        <v>0</v>
      </c>
      <c r="J6506" s="460">
        <f t="shared" si="404"/>
        <v>0</v>
      </c>
      <c r="K6506" s="9"/>
      <c r="P6506" s="2"/>
      <c r="Q6506" s="27"/>
      <c r="R6506" s="2"/>
      <c r="S6506" s="2"/>
      <c r="T6506" s="2"/>
      <c r="U6506" s="2"/>
      <c r="V6506" s="2"/>
      <c r="W6506" s="2"/>
    </row>
    <row r="6507" spans="2:23" ht="15" customHeight="1" x14ac:dyDescent="0.35">
      <c r="B6507" s="349"/>
      <c r="C6507" s="715" t="str">
        <f t="shared" si="407"/>
        <v/>
      </c>
      <c r="D6507" s="458">
        <f>IF(ISNUMBER(Summary!$D$17), DATE(Summary!$D$17, 1, 1) + INT((ROW(B6469)-1)/24), DATE(2024, 1, 1) + INT((ROW(B6469)-1)/24))</f>
        <v>45561</v>
      </c>
      <c r="E6507" s="459">
        <v>0.50000000000000011</v>
      </c>
      <c r="F6507" s="780"/>
      <c r="G6507" s="780"/>
      <c r="H6507" s="460">
        <f t="shared" si="405"/>
        <v>0</v>
      </c>
      <c r="I6507" s="460">
        <f t="shared" si="406"/>
        <v>0</v>
      </c>
      <c r="J6507" s="460">
        <f t="shared" si="404"/>
        <v>0</v>
      </c>
      <c r="K6507" s="9"/>
      <c r="P6507" s="2"/>
      <c r="Q6507" s="27"/>
      <c r="R6507" s="2"/>
      <c r="S6507" s="2"/>
      <c r="T6507" s="2"/>
      <c r="U6507" s="2"/>
      <c r="V6507" s="2"/>
      <c r="W6507" s="2"/>
    </row>
    <row r="6508" spans="2:23" ht="15" customHeight="1" x14ac:dyDescent="0.35">
      <c r="B6508" s="349"/>
      <c r="C6508" s="715" t="str">
        <f t="shared" si="407"/>
        <v/>
      </c>
      <c r="D6508" s="458">
        <f>IF(ISNUMBER(Summary!$D$17), DATE(Summary!$D$17, 1, 1) + INT((ROW(B6470)-1)/24), DATE(2024, 1, 1) + INT((ROW(B6470)-1)/24))</f>
        <v>45561</v>
      </c>
      <c r="E6508" s="459">
        <v>0.54166666666666674</v>
      </c>
      <c r="F6508" s="780"/>
      <c r="G6508" s="780"/>
      <c r="H6508" s="460">
        <f t="shared" si="405"/>
        <v>0</v>
      </c>
      <c r="I6508" s="460">
        <f t="shared" si="406"/>
        <v>0</v>
      </c>
      <c r="J6508" s="460">
        <f t="shared" si="404"/>
        <v>0</v>
      </c>
      <c r="K6508" s="9"/>
      <c r="P6508" s="2"/>
      <c r="Q6508" s="27"/>
      <c r="R6508" s="2"/>
      <c r="S6508" s="2"/>
      <c r="T6508" s="2"/>
      <c r="U6508" s="2"/>
      <c r="V6508" s="2"/>
      <c r="W6508" s="2"/>
    </row>
    <row r="6509" spans="2:23" ht="15" customHeight="1" x14ac:dyDescent="0.35">
      <c r="B6509" s="349"/>
      <c r="C6509" s="715" t="str">
        <f t="shared" si="407"/>
        <v/>
      </c>
      <c r="D6509" s="458">
        <f>IF(ISNUMBER(Summary!$D$17), DATE(Summary!$D$17, 1, 1) + INT((ROW(B6471)-1)/24), DATE(2024, 1, 1) + INT((ROW(B6471)-1)/24))</f>
        <v>45561</v>
      </c>
      <c r="E6509" s="459">
        <v>0.58333333333333337</v>
      </c>
      <c r="F6509" s="780"/>
      <c r="G6509" s="780"/>
      <c r="H6509" s="460">
        <f t="shared" si="405"/>
        <v>0</v>
      </c>
      <c r="I6509" s="460">
        <f t="shared" si="406"/>
        <v>0</v>
      </c>
      <c r="J6509" s="460">
        <f t="shared" si="404"/>
        <v>0</v>
      </c>
      <c r="K6509" s="9"/>
      <c r="P6509" s="2"/>
      <c r="Q6509" s="27"/>
      <c r="R6509" s="2"/>
      <c r="S6509" s="2"/>
      <c r="T6509" s="2"/>
      <c r="U6509" s="2"/>
      <c r="V6509" s="2"/>
      <c r="W6509" s="2"/>
    </row>
    <row r="6510" spans="2:23" ht="15" customHeight="1" x14ac:dyDescent="0.35">
      <c r="B6510" s="349"/>
      <c r="C6510" s="715" t="str">
        <f t="shared" si="407"/>
        <v/>
      </c>
      <c r="D6510" s="458">
        <f>IF(ISNUMBER(Summary!$D$17), DATE(Summary!$D$17, 1, 1) + INT((ROW(B6472)-1)/24), DATE(2024, 1, 1) + INT((ROW(B6472)-1)/24))</f>
        <v>45561</v>
      </c>
      <c r="E6510" s="459">
        <v>0.62500000000000011</v>
      </c>
      <c r="F6510" s="780"/>
      <c r="G6510" s="780"/>
      <c r="H6510" s="460">
        <f t="shared" si="405"/>
        <v>0</v>
      </c>
      <c r="I6510" s="460">
        <f t="shared" si="406"/>
        <v>0</v>
      </c>
      <c r="J6510" s="460">
        <f t="shared" si="404"/>
        <v>0</v>
      </c>
      <c r="K6510" s="9"/>
      <c r="P6510" s="2"/>
      <c r="Q6510" s="27"/>
      <c r="R6510" s="2"/>
      <c r="S6510" s="2"/>
      <c r="T6510" s="2"/>
      <c r="U6510" s="2"/>
      <c r="V6510" s="2"/>
      <c r="W6510" s="2"/>
    </row>
    <row r="6511" spans="2:23" ht="15" customHeight="1" x14ac:dyDescent="0.35">
      <c r="B6511" s="349"/>
      <c r="C6511" s="715" t="str">
        <f t="shared" si="407"/>
        <v/>
      </c>
      <c r="D6511" s="458">
        <f>IF(ISNUMBER(Summary!$D$17), DATE(Summary!$D$17, 1, 1) + INT((ROW(B6473)-1)/24), DATE(2024, 1, 1) + INT((ROW(B6473)-1)/24))</f>
        <v>45561</v>
      </c>
      <c r="E6511" s="459">
        <v>0.66666666666666674</v>
      </c>
      <c r="F6511" s="780"/>
      <c r="G6511" s="780"/>
      <c r="H6511" s="460">
        <f t="shared" si="405"/>
        <v>0</v>
      </c>
      <c r="I6511" s="460">
        <f t="shared" si="406"/>
        <v>0</v>
      </c>
      <c r="J6511" s="460">
        <f t="shared" si="404"/>
        <v>0</v>
      </c>
      <c r="K6511" s="9"/>
      <c r="P6511" s="2"/>
      <c r="Q6511" s="27"/>
      <c r="R6511" s="2"/>
      <c r="S6511" s="2"/>
      <c r="T6511" s="2"/>
      <c r="U6511" s="2"/>
      <c r="V6511" s="2"/>
      <c r="W6511" s="2"/>
    </row>
    <row r="6512" spans="2:23" ht="15" customHeight="1" x14ac:dyDescent="0.35">
      <c r="B6512" s="349"/>
      <c r="C6512" s="715" t="str">
        <f t="shared" si="407"/>
        <v/>
      </c>
      <c r="D6512" s="458">
        <f>IF(ISNUMBER(Summary!$D$17), DATE(Summary!$D$17, 1, 1) + INT((ROW(B6474)-1)/24), DATE(2024, 1, 1) + INT((ROW(B6474)-1)/24))</f>
        <v>45561</v>
      </c>
      <c r="E6512" s="459">
        <v>0.70833333333333337</v>
      </c>
      <c r="F6512" s="780"/>
      <c r="G6512" s="780"/>
      <c r="H6512" s="460">
        <f t="shared" si="405"/>
        <v>0</v>
      </c>
      <c r="I6512" s="460">
        <f t="shared" si="406"/>
        <v>0</v>
      </c>
      <c r="J6512" s="460">
        <f t="shared" si="404"/>
        <v>0</v>
      </c>
      <c r="K6512" s="9"/>
      <c r="P6512" s="2"/>
      <c r="Q6512" s="27"/>
      <c r="R6512" s="2"/>
      <c r="S6512" s="2"/>
      <c r="T6512" s="2"/>
      <c r="U6512" s="2"/>
      <c r="V6512" s="2"/>
      <c r="W6512" s="2"/>
    </row>
    <row r="6513" spans="2:23" ht="15" customHeight="1" x14ac:dyDescent="0.35">
      <c r="B6513" s="349"/>
      <c r="C6513" s="715" t="str">
        <f t="shared" si="407"/>
        <v/>
      </c>
      <c r="D6513" s="458">
        <f>IF(ISNUMBER(Summary!$D$17), DATE(Summary!$D$17, 1, 1) + INT((ROW(B6475)-1)/24), DATE(2024, 1, 1) + INT((ROW(B6475)-1)/24))</f>
        <v>45561</v>
      </c>
      <c r="E6513" s="459">
        <v>0.75000000000000011</v>
      </c>
      <c r="F6513" s="780"/>
      <c r="G6513" s="780"/>
      <c r="H6513" s="460">
        <f t="shared" si="405"/>
        <v>0</v>
      </c>
      <c r="I6513" s="460">
        <f t="shared" si="406"/>
        <v>0</v>
      </c>
      <c r="J6513" s="460">
        <f t="shared" si="404"/>
        <v>0</v>
      </c>
      <c r="K6513" s="9"/>
      <c r="P6513" s="2"/>
      <c r="Q6513" s="27"/>
      <c r="R6513" s="2"/>
      <c r="S6513" s="2"/>
      <c r="T6513" s="2"/>
      <c r="U6513" s="2"/>
      <c r="V6513" s="2"/>
      <c r="W6513" s="2"/>
    </row>
    <row r="6514" spans="2:23" ht="15" customHeight="1" x14ac:dyDescent="0.35">
      <c r="B6514" s="349"/>
      <c r="C6514" s="715" t="str">
        <f t="shared" si="407"/>
        <v/>
      </c>
      <c r="D6514" s="458">
        <f>IF(ISNUMBER(Summary!$D$17), DATE(Summary!$D$17, 1, 1) + INT((ROW(B6476)-1)/24), DATE(2024, 1, 1) + INT((ROW(B6476)-1)/24))</f>
        <v>45561</v>
      </c>
      <c r="E6514" s="459">
        <v>0.79166666666666674</v>
      </c>
      <c r="F6514" s="780"/>
      <c r="G6514" s="780"/>
      <c r="H6514" s="460">
        <f t="shared" si="405"/>
        <v>0</v>
      </c>
      <c r="I6514" s="460">
        <f t="shared" si="406"/>
        <v>0</v>
      </c>
      <c r="J6514" s="460">
        <f t="shared" si="404"/>
        <v>0</v>
      </c>
      <c r="K6514" s="9"/>
      <c r="P6514" s="2"/>
      <c r="Q6514" s="27"/>
      <c r="R6514" s="2"/>
      <c r="S6514" s="2"/>
      <c r="T6514" s="2"/>
      <c r="U6514" s="2"/>
      <c r="V6514" s="2"/>
      <c r="W6514" s="2"/>
    </row>
    <row r="6515" spans="2:23" ht="15" customHeight="1" x14ac:dyDescent="0.35">
      <c r="B6515" s="349"/>
      <c r="C6515" s="715" t="str">
        <f t="shared" si="407"/>
        <v/>
      </c>
      <c r="D6515" s="458">
        <f>IF(ISNUMBER(Summary!$D$17), DATE(Summary!$D$17, 1, 1) + INT((ROW(B6477)-1)/24), DATE(2024, 1, 1) + INT((ROW(B6477)-1)/24))</f>
        <v>45561</v>
      </c>
      <c r="E6515" s="459">
        <v>0.83333333333333337</v>
      </c>
      <c r="F6515" s="780"/>
      <c r="G6515" s="780"/>
      <c r="H6515" s="460">
        <f t="shared" si="405"/>
        <v>0</v>
      </c>
      <c r="I6515" s="460">
        <f t="shared" si="406"/>
        <v>0</v>
      </c>
      <c r="J6515" s="460">
        <f t="shared" si="404"/>
        <v>0</v>
      </c>
      <c r="K6515" s="9"/>
      <c r="P6515" s="2"/>
      <c r="Q6515" s="27"/>
      <c r="R6515" s="2"/>
      <c r="S6515" s="2"/>
      <c r="T6515" s="2"/>
      <c r="U6515" s="2"/>
      <c r="V6515" s="2"/>
      <c r="W6515" s="2"/>
    </row>
    <row r="6516" spans="2:23" ht="15" customHeight="1" x14ac:dyDescent="0.35">
      <c r="B6516" s="349"/>
      <c r="C6516" s="715" t="str">
        <f t="shared" si="407"/>
        <v/>
      </c>
      <c r="D6516" s="458">
        <f>IF(ISNUMBER(Summary!$D$17), DATE(Summary!$D$17, 1, 1) + INT((ROW(B6478)-1)/24), DATE(2024, 1, 1) + INT((ROW(B6478)-1)/24))</f>
        <v>45561</v>
      </c>
      <c r="E6516" s="459">
        <v>0.87500000000000011</v>
      </c>
      <c r="F6516" s="780"/>
      <c r="G6516" s="780"/>
      <c r="H6516" s="460">
        <f t="shared" si="405"/>
        <v>0</v>
      </c>
      <c r="I6516" s="460">
        <f t="shared" si="406"/>
        <v>0</v>
      </c>
      <c r="J6516" s="460">
        <f t="shared" si="404"/>
        <v>0</v>
      </c>
      <c r="K6516" s="9"/>
      <c r="P6516" s="2"/>
      <c r="Q6516" s="27"/>
      <c r="R6516" s="2"/>
      <c r="S6516" s="2"/>
      <c r="T6516" s="2"/>
      <c r="U6516" s="2"/>
      <c r="V6516" s="2"/>
      <c r="W6516" s="2"/>
    </row>
    <row r="6517" spans="2:23" ht="15" customHeight="1" x14ac:dyDescent="0.35">
      <c r="B6517" s="349"/>
      <c r="C6517" s="715" t="str">
        <f t="shared" si="407"/>
        <v/>
      </c>
      <c r="D6517" s="458">
        <f>IF(ISNUMBER(Summary!$D$17), DATE(Summary!$D$17, 1, 1) + INT((ROW(B6479)-1)/24), DATE(2024, 1, 1) + INT((ROW(B6479)-1)/24))</f>
        <v>45561</v>
      </c>
      <c r="E6517" s="459">
        <v>0.91666666666666674</v>
      </c>
      <c r="F6517" s="780"/>
      <c r="G6517" s="780"/>
      <c r="H6517" s="460">
        <f t="shared" si="405"/>
        <v>0</v>
      </c>
      <c r="I6517" s="460">
        <f t="shared" si="406"/>
        <v>0</v>
      </c>
      <c r="J6517" s="460">
        <f t="shared" si="404"/>
        <v>0</v>
      </c>
      <c r="K6517" s="9"/>
      <c r="P6517" s="2"/>
      <c r="Q6517" s="27"/>
      <c r="R6517" s="2"/>
      <c r="S6517" s="2"/>
      <c r="T6517" s="2"/>
      <c r="U6517" s="2"/>
      <c r="V6517" s="2"/>
      <c r="W6517" s="2"/>
    </row>
    <row r="6518" spans="2:23" ht="15" customHeight="1" x14ac:dyDescent="0.35">
      <c r="B6518" s="349"/>
      <c r="C6518" s="715" t="str">
        <f t="shared" si="407"/>
        <v/>
      </c>
      <c r="D6518" s="458">
        <f>IF(ISNUMBER(Summary!$D$17), DATE(Summary!$D$17, 1, 1) + INT((ROW(B6480)-1)/24), DATE(2024, 1, 1) + INT((ROW(B6480)-1)/24))</f>
        <v>45561</v>
      </c>
      <c r="E6518" s="459">
        <v>0.95833333333333337</v>
      </c>
      <c r="F6518" s="780"/>
      <c r="G6518" s="780"/>
      <c r="H6518" s="460">
        <f t="shared" si="405"/>
        <v>0</v>
      </c>
      <c r="I6518" s="460">
        <f t="shared" si="406"/>
        <v>0</v>
      </c>
      <c r="J6518" s="460">
        <f t="shared" si="404"/>
        <v>0</v>
      </c>
      <c r="K6518" s="9"/>
      <c r="P6518" s="2"/>
      <c r="Q6518" s="27"/>
      <c r="R6518" s="2"/>
      <c r="S6518" s="2"/>
      <c r="T6518" s="2"/>
      <c r="U6518" s="2"/>
      <c r="V6518" s="2"/>
      <c r="W6518" s="2"/>
    </row>
    <row r="6519" spans="2:23" ht="15" customHeight="1" x14ac:dyDescent="0.35">
      <c r="B6519" s="457"/>
      <c r="C6519" s="715">
        <f t="shared" si="407"/>
        <v>45562</v>
      </c>
      <c r="D6519" s="458">
        <f>IF(ISNUMBER(Summary!$D$17), DATE(Summary!$D$17, 1, 1) + INT((ROW(B6481)-1)/24), DATE(2024, 1, 1) + INT((ROW(B6481)-1)/24))</f>
        <v>45562</v>
      </c>
      <c r="E6519" s="459">
        <v>3.1225022567582528E-17</v>
      </c>
      <c r="F6519" s="780"/>
      <c r="G6519" s="780"/>
      <c r="H6519" s="460">
        <f t="shared" si="405"/>
        <v>0</v>
      </c>
      <c r="I6519" s="460">
        <f t="shared" si="406"/>
        <v>0</v>
      </c>
      <c r="J6519" s="460">
        <f t="shared" si="404"/>
        <v>0</v>
      </c>
      <c r="K6519" s="9"/>
      <c r="P6519" s="2"/>
      <c r="Q6519" s="27"/>
      <c r="R6519" s="2"/>
      <c r="S6519" s="2"/>
      <c r="T6519" s="2"/>
      <c r="U6519" s="2"/>
      <c r="V6519" s="2"/>
      <c r="W6519" s="2"/>
    </row>
    <row r="6520" spans="2:23" ht="15" customHeight="1" x14ac:dyDescent="0.35">
      <c r="B6520" s="349"/>
      <c r="C6520" s="715" t="str">
        <f t="shared" si="407"/>
        <v/>
      </c>
      <c r="D6520" s="458">
        <f>IF(ISNUMBER(Summary!$D$17), DATE(Summary!$D$17, 1, 1) + INT((ROW(B6482)-1)/24), DATE(2024, 1, 1) + INT((ROW(B6482)-1)/24))</f>
        <v>45562</v>
      </c>
      <c r="E6520" s="459">
        <v>4.1666666666666699E-2</v>
      </c>
      <c r="F6520" s="780"/>
      <c r="G6520" s="780"/>
      <c r="H6520" s="460">
        <f t="shared" si="405"/>
        <v>0</v>
      </c>
      <c r="I6520" s="460">
        <f t="shared" si="406"/>
        <v>0</v>
      </c>
      <c r="J6520" s="460">
        <f t="shared" si="404"/>
        <v>0</v>
      </c>
      <c r="K6520" s="9"/>
      <c r="P6520" s="2"/>
      <c r="Q6520" s="27"/>
      <c r="R6520" s="2"/>
      <c r="S6520" s="2"/>
      <c r="T6520" s="2"/>
      <c r="U6520" s="2"/>
      <c r="V6520" s="2"/>
      <c r="W6520" s="2"/>
    </row>
    <row r="6521" spans="2:23" ht="15" customHeight="1" x14ac:dyDescent="0.35">
      <c r="B6521" s="349"/>
      <c r="C6521" s="715" t="str">
        <f t="shared" si="407"/>
        <v/>
      </c>
      <c r="D6521" s="458">
        <f>IF(ISNUMBER(Summary!$D$17), DATE(Summary!$D$17, 1, 1) + INT((ROW(B6483)-1)/24), DATE(2024, 1, 1) + INT((ROW(B6483)-1)/24))</f>
        <v>45562</v>
      </c>
      <c r="E6521" s="459">
        <v>8.333333333333337E-2</v>
      </c>
      <c r="F6521" s="780"/>
      <c r="G6521" s="780"/>
      <c r="H6521" s="460">
        <f t="shared" si="405"/>
        <v>0</v>
      </c>
      <c r="I6521" s="460">
        <f t="shared" si="406"/>
        <v>0</v>
      </c>
      <c r="J6521" s="460">
        <f t="shared" si="404"/>
        <v>0</v>
      </c>
      <c r="K6521" s="9"/>
      <c r="P6521" s="2"/>
      <c r="Q6521" s="27"/>
      <c r="R6521" s="2"/>
      <c r="S6521" s="2"/>
      <c r="T6521" s="2"/>
      <c r="U6521" s="2"/>
      <c r="V6521" s="2"/>
      <c r="W6521" s="2"/>
    </row>
    <row r="6522" spans="2:23" ht="15" customHeight="1" x14ac:dyDescent="0.35">
      <c r="B6522" s="349"/>
      <c r="C6522" s="715" t="str">
        <f t="shared" si="407"/>
        <v/>
      </c>
      <c r="D6522" s="458">
        <f>IF(ISNUMBER(Summary!$D$17), DATE(Summary!$D$17, 1, 1) + INT((ROW(B6484)-1)/24), DATE(2024, 1, 1) + INT((ROW(B6484)-1)/24))</f>
        <v>45562</v>
      </c>
      <c r="E6522" s="459">
        <v>0.12500000000000006</v>
      </c>
      <c r="F6522" s="780"/>
      <c r="G6522" s="780"/>
      <c r="H6522" s="460">
        <f t="shared" si="405"/>
        <v>0</v>
      </c>
      <c r="I6522" s="460">
        <f t="shared" si="406"/>
        <v>0</v>
      </c>
      <c r="J6522" s="460">
        <f t="shared" si="404"/>
        <v>0</v>
      </c>
      <c r="K6522" s="9"/>
      <c r="P6522" s="2"/>
      <c r="Q6522" s="27"/>
      <c r="R6522" s="2"/>
      <c r="S6522" s="2"/>
      <c r="T6522" s="2"/>
      <c r="U6522" s="2"/>
      <c r="V6522" s="2"/>
      <c r="W6522" s="2"/>
    </row>
    <row r="6523" spans="2:23" ht="15" customHeight="1" x14ac:dyDescent="0.35">
      <c r="B6523" s="349"/>
      <c r="C6523" s="715" t="str">
        <f t="shared" si="407"/>
        <v/>
      </c>
      <c r="D6523" s="458">
        <f>IF(ISNUMBER(Summary!$D$17), DATE(Summary!$D$17, 1, 1) + INT((ROW(B6485)-1)/24), DATE(2024, 1, 1) + INT((ROW(B6485)-1)/24))</f>
        <v>45562</v>
      </c>
      <c r="E6523" s="459">
        <v>0.16666666666666669</v>
      </c>
      <c r="F6523" s="780"/>
      <c r="G6523" s="780"/>
      <c r="H6523" s="460">
        <f t="shared" si="405"/>
        <v>0</v>
      </c>
      <c r="I6523" s="460">
        <f t="shared" si="406"/>
        <v>0</v>
      </c>
      <c r="J6523" s="460">
        <f t="shared" si="404"/>
        <v>0</v>
      </c>
      <c r="K6523" s="9"/>
      <c r="P6523" s="2"/>
      <c r="Q6523" s="27"/>
      <c r="R6523" s="2"/>
      <c r="S6523" s="2"/>
      <c r="T6523" s="2"/>
      <c r="U6523" s="2"/>
      <c r="V6523" s="2"/>
      <c r="W6523" s="2"/>
    </row>
    <row r="6524" spans="2:23" ht="15" customHeight="1" x14ac:dyDescent="0.35">
      <c r="B6524" s="349"/>
      <c r="C6524" s="715" t="str">
        <f t="shared" si="407"/>
        <v/>
      </c>
      <c r="D6524" s="458">
        <f>IF(ISNUMBER(Summary!$D$17), DATE(Summary!$D$17, 1, 1) + INT((ROW(B6486)-1)/24), DATE(2024, 1, 1) + INT((ROW(B6486)-1)/24))</f>
        <v>45562</v>
      </c>
      <c r="E6524" s="459">
        <v>0.20833333333333337</v>
      </c>
      <c r="F6524" s="780"/>
      <c r="G6524" s="780"/>
      <c r="H6524" s="460">
        <f t="shared" si="405"/>
        <v>0</v>
      </c>
      <c r="I6524" s="460">
        <f t="shared" si="406"/>
        <v>0</v>
      </c>
      <c r="J6524" s="460">
        <f t="shared" si="404"/>
        <v>0</v>
      </c>
      <c r="K6524" s="9"/>
      <c r="P6524" s="2"/>
      <c r="Q6524" s="27"/>
      <c r="R6524" s="2"/>
      <c r="S6524" s="2"/>
      <c r="T6524" s="2"/>
      <c r="U6524" s="2"/>
      <c r="V6524" s="2"/>
      <c r="W6524" s="2"/>
    </row>
    <row r="6525" spans="2:23" ht="15" customHeight="1" x14ac:dyDescent="0.35">
      <c r="B6525" s="349"/>
      <c r="C6525" s="715" t="str">
        <f t="shared" si="407"/>
        <v/>
      </c>
      <c r="D6525" s="458">
        <f>IF(ISNUMBER(Summary!$D$17), DATE(Summary!$D$17, 1, 1) + INT((ROW(B6487)-1)/24), DATE(2024, 1, 1) + INT((ROW(B6487)-1)/24))</f>
        <v>45562</v>
      </c>
      <c r="E6525" s="459">
        <v>0.25</v>
      </c>
      <c r="F6525" s="780"/>
      <c r="G6525" s="780"/>
      <c r="H6525" s="460">
        <f t="shared" si="405"/>
        <v>0</v>
      </c>
      <c r="I6525" s="460">
        <f t="shared" si="406"/>
        <v>0</v>
      </c>
      <c r="J6525" s="460">
        <f t="shared" si="404"/>
        <v>0</v>
      </c>
      <c r="K6525" s="9"/>
      <c r="P6525" s="2"/>
      <c r="Q6525" s="27"/>
      <c r="R6525" s="2"/>
      <c r="S6525" s="2"/>
      <c r="T6525" s="2"/>
      <c r="U6525" s="2"/>
      <c r="V6525" s="2"/>
      <c r="W6525" s="2"/>
    </row>
    <row r="6526" spans="2:23" ht="15" customHeight="1" x14ac:dyDescent="0.35">
      <c r="B6526" s="349"/>
      <c r="C6526" s="715" t="str">
        <f t="shared" si="407"/>
        <v/>
      </c>
      <c r="D6526" s="458">
        <f>IF(ISNUMBER(Summary!$D$17), DATE(Summary!$D$17, 1, 1) + INT((ROW(B6488)-1)/24), DATE(2024, 1, 1) + INT((ROW(B6488)-1)/24))</f>
        <v>45562</v>
      </c>
      <c r="E6526" s="459">
        <v>0.29166666666666669</v>
      </c>
      <c r="F6526" s="780"/>
      <c r="G6526" s="780"/>
      <c r="H6526" s="460">
        <f t="shared" si="405"/>
        <v>0</v>
      </c>
      <c r="I6526" s="460">
        <f t="shared" si="406"/>
        <v>0</v>
      </c>
      <c r="J6526" s="460">
        <f t="shared" si="404"/>
        <v>0</v>
      </c>
      <c r="K6526" s="9"/>
      <c r="P6526" s="2"/>
      <c r="Q6526" s="27"/>
      <c r="R6526" s="2"/>
      <c r="S6526" s="2"/>
      <c r="T6526" s="2"/>
      <c r="U6526" s="2"/>
      <c r="V6526" s="2"/>
      <c r="W6526" s="2"/>
    </row>
    <row r="6527" spans="2:23" ht="15" customHeight="1" x14ac:dyDescent="0.35">
      <c r="B6527" s="349"/>
      <c r="C6527" s="715" t="str">
        <f t="shared" si="407"/>
        <v/>
      </c>
      <c r="D6527" s="458">
        <f>IF(ISNUMBER(Summary!$D$17), DATE(Summary!$D$17, 1, 1) + INT((ROW(B6489)-1)/24), DATE(2024, 1, 1) + INT((ROW(B6489)-1)/24))</f>
        <v>45562</v>
      </c>
      <c r="E6527" s="459">
        <v>0.33333333333333337</v>
      </c>
      <c r="F6527" s="780"/>
      <c r="G6527" s="780"/>
      <c r="H6527" s="460">
        <f t="shared" si="405"/>
        <v>0</v>
      </c>
      <c r="I6527" s="460">
        <f t="shared" si="406"/>
        <v>0</v>
      </c>
      <c r="J6527" s="460">
        <f t="shared" si="404"/>
        <v>0</v>
      </c>
      <c r="K6527" s="9"/>
      <c r="P6527" s="2"/>
      <c r="Q6527" s="27"/>
      <c r="R6527" s="2"/>
      <c r="S6527" s="2"/>
      <c r="T6527" s="2"/>
      <c r="U6527" s="2"/>
      <c r="V6527" s="2"/>
      <c r="W6527" s="2"/>
    </row>
    <row r="6528" spans="2:23" ht="15" customHeight="1" x14ac:dyDescent="0.35">
      <c r="B6528" s="349"/>
      <c r="C6528" s="715" t="str">
        <f t="shared" si="407"/>
        <v/>
      </c>
      <c r="D6528" s="458">
        <f>IF(ISNUMBER(Summary!$D$17), DATE(Summary!$D$17, 1, 1) + INT((ROW(B6490)-1)/24), DATE(2024, 1, 1) + INT((ROW(B6490)-1)/24))</f>
        <v>45562</v>
      </c>
      <c r="E6528" s="459">
        <v>0.375</v>
      </c>
      <c r="F6528" s="780"/>
      <c r="G6528" s="780"/>
      <c r="H6528" s="460">
        <f t="shared" si="405"/>
        <v>0</v>
      </c>
      <c r="I6528" s="460">
        <f t="shared" si="406"/>
        <v>0</v>
      </c>
      <c r="J6528" s="460">
        <f t="shared" ref="J6528:J6591" si="408">G6528-H6528</f>
        <v>0</v>
      </c>
      <c r="K6528" s="9"/>
      <c r="P6528" s="2"/>
      <c r="Q6528" s="27"/>
      <c r="R6528" s="2"/>
      <c r="S6528" s="2"/>
      <c r="T6528" s="2"/>
      <c r="U6528" s="2"/>
      <c r="V6528" s="2"/>
      <c r="W6528" s="2"/>
    </row>
    <row r="6529" spans="2:23" ht="15" customHeight="1" x14ac:dyDescent="0.35">
      <c r="B6529" s="349"/>
      <c r="C6529" s="715" t="str">
        <f t="shared" si="407"/>
        <v/>
      </c>
      <c r="D6529" s="458">
        <f>IF(ISNUMBER(Summary!$D$17), DATE(Summary!$D$17, 1, 1) + INT((ROW(B6491)-1)/24), DATE(2024, 1, 1) + INT((ROW(B6491)-1)/24))</f>
        <v>45562</v>
      </c>
      <c r="E6529" s="459">
        <v>0.41666666666666669</v>
      </c>
      <c r="F6529" s="780"/>
      <c r="G6529" s="780"/>
      <c r="H6529" s="460">
        <f t="shared" si="405"/>
        <v>0</v>
      </c>
      <c r="I6529" s="460">
        <f t="shared" si="406"/>
        <v>0</v>
      </c>
      <c r="J6529" s="460">
        <f t="shared" si="408"/>
        <v>0</v>
      </c>
      <c r="K6529" s="9"/>
      <c r="P6529" s="2"/>
      <c r="Q6529" s="27"/>
      <c r="R6529" s="2"/>
      <c r="S6529" s="2"/>
      <c r="T6529" s="2"/>
      <c r="U6529" s="2"/>
      <c r="V6529" s="2"/>
      <c r="W6529" s="2"/>
    </row>
    <row r="6530" spans="2:23" ht="15" customHeight="1" x14ac:dyDescent="0.35">
      <c r="B6530" s="349"/>
      <c r="C6530" s="715" t="str">
        <f t="shared" si="407"/>
        <v/>
      </c>
      <c r="D6530" s="458">
        <f>IF(ISNUMBER(Summary!$D$17), DATE(Summary!$D$17, 1, 1) + INT((ROW(B6492)-1)/24), DATE(2024, 1, 1) + INT((ROW(B6492)-1)/24))</f>
        <v>45562</v>
      </c>
      <c r="E6530" s="459">
        <v>0.45833333333333337</v>
      </c>
      <c r="F6530" s="780"/>
      <c r="G6530" s="780"/>
      <c r="H6530" s="460">
        <f t="shared" si="405"/>
        <v>0</v>
      </c>
      <c r="I6530" s="460">
        <f t="shared" si="406"/>
        <v>0</v>
      </c>
      <c r="J6530" s="460">
        <f t="shared" si="408"/>
        <v>0</v>
      </c>
      <c r="K6530" s="9"/>
      <c r="P6530" s="2"/>
      <c r="Q6530" s="27"/>
      <c r="R6530" s="2"/>
      <c r="S6530" s="2"/>
      <c r="T6530" s="2"/>
      <c r="U6530" s="2"/>
      <c r="V6530" s="2"/>
      <c r="W6530" s="2"/>
    </row>
    <row r="6531" spans="2:23" ht="15" customHeight="1" x14ac:dyDescent="0.35">
      <c r="B6531" s="349"/>
      <c r="C6531" s="715" t="str">
        <f t="shared" si="407"/>
        <v/>
      </c>
      <c r="D6531" s="458">
        <f>IF(ISNUMBER(Summary!$D$17), DATE(Summary!$D$17, 1, 1) + INT((ROW(B6493)-1)/24), DATE(2024, 1, 1) + INT((ROW(B6493)-1)/24))</f>
        <v>45562</v>
      </c>
      <c r="E6531" s="459">
        <v>0.50000000000000011</v>
      </c>
      <c r="F6531" s="780"/>
      <c r="G6531" s="780"/>
      <c r="H6531" s="460">
        <f t="shared" si="405"/>
        <v>0</v>
      </c>
      <c r="I6531" s="460">
        <f t="shared" si="406"/>
        <v>0</v>
      </c>
      <c r="J6531" s="460">
        <f t="shared" si="408"/>
        <v>0</v>
      </c>
      <c r="K6531" s="9"/>
      <c r="P6531" s="2"/>
      <c r="Q6531" s="27"/>
      <c r="R6531" s="2"/>
      <c r="S6531" s="2"/>
      <c r="T6531" s="2"/>
      <c r="U6531" s="2"/>
      <c r="V6531" s="2"/>
      <c r="W6531" s="2"/>
    </row>
    <row r="6532" spans="2:23" ht="15" customHeight="1" x14ac:dyDescent="0.35">
      <c r="B6532" s="349"/>
      <c r="C6532" s="715" t="str">
        <f t="shared" si="407"/>
        <v/>
      </c>
      <c r="D6532" s="458">
        <f>IF(ISNUMBER(Summary!$D$17), DATE(Summary!$D$17, 1, 1) + INT((ROW(B6494)-1)/24), DATE(2024, 1, 1) + INT((ROW(B6494)-1)/24))</f>
        <v>45562</v>
      </c>
      <c r="E6532" s="459">
        <v>0.54166666666666674</v>
      </c>
      <c r="F6532" s="780"/>
      <c r="G6532" s="780"/>
      <c r="H6532" s="460">
        <f t="shared" si="405"/>
        <v>0</v>
      </c>
      <c r="I6532" s="460">
        <f t="shared" si="406"/>
        <v>0</v>
      </c>
      <c r="J6532" s="460">
        <f t="shared" si="408"/>
        <v>0</v>
      </c>
      <c r="K6532" s="9"/>
      <c r="P6532" s="2"/>
      <c r="Q6532" s="27"/>
      <c r="R6532" s="2"/>
      <c r="S6532" s="2"/>
      <c r="T6532" s="2"/>
      <c r="U6532" s="2"/>
      <c r="V6532" s="2"/>
      <c r="W6532" s="2"/>
    </row>
    <row r="6533" spans="2:23" ht="15" customHeight="1" x14ac:dyDescent="0.35">
      <c r="B6533" s="349"/>
      <c r="C6533" s="715" t="str">
        <f t="shared" si="407"/>
        <v/>
      </c>
      <c r="D6533" s="458">
        <f>IF(ISNUMBER(Summary!$D$17), DATE(Summary!$D$17, 1, 1) + INT((ROW(B6495)-1)/24), DATE(2024, 1, 1) + INT((ROW(B6495)-1)/24))</f>
        <v>45562</v>
      </c>
      <c r="E6533" s="459">
        <v>0.58333333333333337</v>
      </c>
      <c r="F6533" s="780"/>
      <c r="G6533" s="780"/>
      <c r="H6533" s="460">
        <f t="shared" si="405"/>
        <v>0</v>
      </c>
      <c r="I6533" s="460">
        <f t="shared" si="406"/>
        <v>0</v>
      </c>
      <c r="J6533" s="460">
        <f t="shared" si="408"/>
        <v>0</v>
      </c>
      <c r="K6533" s="9"/>
      <c r="P6533" s="2"/>
      <c r="Q6533" s="27"/>
      <c r="R6533" s="2"/>
      <c r="S6533" s="2"/>
      <c r="T6533" s="2"/>
      <c r="U6533" s="2"/>
      <c r="V6533" s="2"/>
      <c r="W6533" s="2"/>
    </row>
    <row r="6534" spans="2:23" ht="15" customHeight="1" x14ac:dyDescent="0.35">
      <c r="B6534" s="349"/>
      <c r="C6534" s="715" t="str">
        <f t="shared" si="407"/>
        <v/>
      </c>
      <c r="D6534" s="458">
        <f>IF(ISNUMBER(Summary!$D$17), DATE(Summary!$D$17, 1, 1) + INT((ROW(B6496)-1)/24), DATE(2024, 1, 1) + INT((ROW(B6496)-1)/24))</f>
        <v>45562</v>
      </c>
      <c r="E6534" s="459">
        <v>0.62500000000000011</v>
      </c>
      <c r="F6534" s="780"/>
      <c r="G6534" s="780"/>
      <c r="H6534" s="460">
        <f t="shared" si="405"/>
        <v>0</v>
      </c>
      <c r="I6534" s="460">
        <f t="shared" si="406"/>
        <v>0</v>
      </c>
      <c r="J6534" s="460">
        <f t="shared" si="408"/>
        <v>0</v>
      </c>
      <c r="K6534" s="9"/>
      <c r="P6534" s="2"/>
      <c r="Q6534" s="27"/>
      <c r="R6534" s="2"/>
      <c r="S6534" s="2"/>
      <c r="T6534" s="2"/>
      <c r="U6534" s="2"/>
      <c r="V6534" s="2"/>
      <c r="W6534" s="2"/>
    </row>
    <row r="6535" spans="2:23" ht="15" customHeight="1" x14ac:dyDescent="0.35">
      <c r="B6535" s="349"/>
      <c r="C6535" s="715" t="str">
        <f t="shared" si="407"/>
        <v/>
      </c>
      <c r="D6535" s="458">
        <f>IF(ISNUMBER(Summary!$D$17), DATE(Summary!$D$17, 1, 1) + INT((ROW(B6497)-1)/24), DATE(2024, 1, 1) + INT((ROW(B6497)-1)/24))</f>
        <v>45562</v>
      </c>
      <c r="E6535" s="459">
        <v>0.66666666666666674</v>
      </c>
      <c r="F6535" s="780"/>
      <c r="G6535" s="780"/>
      <c r="H6535" s="460">
        <f t="shared" si="405"/>
        <v>0</v>
      </c>
      <c r="I6535" s="460">
        <f t="shared" si="406"/>
        <v>0</v>
      </c>
      <c r="J6535" s="460">
        <f t="shared" si="408"/>
        <v>0</v>
      </c>
      <c r="K6535" s="9"/>
      <c r="P6535" s="2"/>
      <c r="Q6535" s="27"/>
      <c r="R6535" s="2"/>
      <c r="S6535" s="2"/>
      <c r="T6535" s="2"/>
      <c r="U6535" s="2"/>
      <c r="V6535" s="2"/>
      <c r="W6535" s="2"/>
    </row>
    <row r="6536" spans="2:23" ht="15" customHeight="1" x14ac:dyDescent="0.35">
      <c r="B6536" s="349"/>
      <c r="C6536" s="715" t="str">
        <f t="shared" si="407"/>
        <v/>
      </c>
      <c r="D6536" s="458">
        <f>IF(ISNUMBER(Summary!$D$17), DATE(Summary!$D$17, 1, 1) + INT((ROW(B6498)-1)/24), DATE(2024, 1, 1) + INT((ROW(B6498)-1)/24))</f>
        <v>45562</v>
      </c>
      <c r="E6536" s="459">
        <v>0.70833333333333337</v>
      </c>
      <c r="F6536" s="780"/>
      <c r="G6536" s="780"/>
      <c r="H6536" s="460">
        <f t="shared" si="405"/>
        <v>0</v>
      </c>
      <c r="I6536" s="460">
        <f t="shared" si="406"/>
        <v>0</v>
      </c>
      <c r="J6536" s="460">
        <f t="shared" si="408"/>
        <v>0</v>
      </c>
      <c r="K6536" s="9"/>
      <c r="P6536" s="2"/>
      <c r="Q6536" s="27"/>
      <c r="R6536" s="2"/>
      <c r="S6536" s="2"/>
      <c r="T6536" s="2"/>
      <c r="U6536" s="2"/>
      <c r="V6536" s="2"/>
      <c r="W6536" s="2"/>
    </row>
    <row r="6537" spans="2:23" ht="15" customHeight="1" x14ac:dyDescent="0.35">
      <c r="B6537" s="349"/>
      <c r="C6537" s="715" t="str">
        <f t="shared" si="407"/>
        <v/>
      </c>
      <c r="D6537" s="458">
        <f>IF(ISNUMBER(Summary!$D$17), DATE(Summary!$D$17, 1, 1) + INT((ROW(B6499)-1)/24), DATE(2024, 1, 1) + INT((ROW(B6499)-1)/24))</f>
        <v>45562</v>
      </c>
      <c r="E6537" s="459">
        <v>0.75000000000000011</v>
      </c>
      <c r="F6537" s="780"/>
      <c r="G6537" s="780"/>
      <c r="H6537" s="460">
        <f t="shared" si="405"/>
        <v>0</v>
      </c>
      <c r="I6537" s="460">
        <f t="shared" si="406"/>
        <v>0</v>
      </c>
      <c r="J6537" s="460">
        <f t="shared" si="408"/>
        <v>0</v>
      </c>
      <c r="K6537" s="9"/>
      <c r="P6537" s="2"/>
      <c r="Q6537" s="27"/>
      <c r="R6537" s="2"/>
      <c r="S6537" s="2"/>
      <c r="T6537" s="2"/>
      <c r="U6537" s="2"/>
      <c r="V6537" s="2"/>
      <c r="W6537" s="2"/>
    </row>
    <row r="6538" spans="2:23" ht="15" customHeight="1" x14ac:dyDescent="0.35">
      <c r="B6538" s="349"/>
      <c r="C6538" s="715" t="str">
        <f t="shared" si="407"/>
        <v/>
      </c>
      <c r="D6538" s="458">
        <f>IF(ISNUMBER(Summary!$D$17), DATE(Summary!$D$17, 1, 1) + INT((ROW(B6500)-1)/24), DATE(2024, 1, 1) + INT((ROW(B6500)-1)/24))</f>
        <v>45562</v>
      </c>
      <c r="E6538" s="459">
        <v>0.79166666666666674</v>
      </c>
      <c r="F6538" s="780"/>
      <c r="G6538" s="780"/>
      <c r="H6538" s="460">
        <f t="shared" si="405"/>
        <v>0</v>
      </c>
      <c r="I6538" s="460">
        <f t="shared" si="406"/>
        <v>0</v>
      </c>
      <c r="J6538" s="460">
        <f t="shared" si="408"/>
        <v>0</v>
      </c>
      <c r="K6538" s="9"/>
      <c r="P6538" s="2"/>
      <c r="Q6538" s="27"/>
      <c r="R6538" s="2"/>
      <c r="S6538" s="2"/>
      <c r="T6538" s="2"/>
      <c r="U6538" s="2"/>
      <c r="V6538" s="2"/>
      <c r="W6538" s="2"/>
    </row>
    <row r="6539" spans="2:23" ht="15" customHeight="1" x14ac:dyDescent="0.35">
      <c r="B6539" s="349"/>
      <c r="C6539" s="715" t="str">
        <f t="shared" si="407"/>
        <v/>
      </c>
      <c r="D6539" s="458">
        <f>IF(ISNUMBER(Summary!$D$17), DATE(Summary!$D$17, 1, 1) + INT((ROW(B6501)-1)/24), DATE(2024, 1, 1) + INT((ROW(B6501)-1)/24))</f>
        <v>45562</v>
      </c>
      <c r="E6539" s="459">
        <v>0.83333333333333337</v>
      </c>
      <c r="F6539" s="780"/>
      <c r="G6539" s="780"/>
      <c r="H6539" s="460">
        <f t="shared" si="405"/>
        <v>0</v>
      </c>
      <c r="I6539" s="460">
        <f t="shared" si="406"/>
        <v>0</v>
      </c>
      <c r="J6539" s="460">
        <f t="shared" si="408"/>
        <v>0</v>
      </c>
      <c r="K6539" s="9"/>
      <c r="P6539" s="2"/>
      <c r="Q6539" s="27"/>
      <c r="R6539" s="2"/>
      <c r="S6539" s="2"/>
      <c r="T6539" s="2"/>
      <c r="U6539" s="2"/>
      <c r="V6539" s="2"/>
      <c r="W6539" s="2"/>
    </row>
    <row r="6540" spans="2:23" ht="15" customHeight="1" x14ac:dyDescent="0.35">
      <c r="B6540" s="349"/>
      <c r="C6540" s="715" t="str">
        <f t="shared" si="407"/>
        <v/>
      </c>
      <c r="D6540" s="458">
        <f>IF(ISNUMBER(Summary!$D$17), DATE(Summary!$D$17, 1, 1) + INT((ROW(B6502)-1)/24), DATE(2024, 1, 1) + INT((ROW(B6502)-1)/24))</f>
        <v>45562</v>
      </c>
      <c r="E6540" s="459">
        <v>0.87500000000000011</v>
      </c>
      <c r="F6540" s="780"/>
      <c r="G6540" s="780"/>
      <c r="H6540" s="460">
        <f t="shared" si="405"/>
        <v>0</v>
      </c>
      <c r="I6540" s="460">
        <f t="shared" si="406"/>
        <v>0</v>
      </c>
      <c r="J6540" s="460">
        <f t="shared" si="408"/>
        <v>0</v>
      </c>
      <c r="K6540" s="9"/>
      <c r="P6540" s="2"/>
      <c r="Q6540" s="27"/>
      <c r="R6540" s="2"/>
      <c r="S6540" s="2"/>
      <c r="T6540" s="2"/>
      <c r="U6540" s="2"/>
      <c r="V6540" s="2"/>
      <c r="W6540" s="2"/>
    </row>
    <row r="6541" spans="2:23" ht="15" customHeight="1" x14ac:dyDescent="0.35">
      <c r="B6541" s="349"/>
      <c r="C6541" s="715" t="str">
        <f t="shared" si="407"/>
        <v/>
      </c>
      <c r="D6541" s="458">
        <f>IF(ISNUMBER(Summary!$D$17), DATE(Summary!$D$17, 1, 1) + INT((ROW(B6503)-1)/24), DATE(2024, 1, 1) + INT((ROW(B6503)-1)/24))</f>
        <v>45562</v>
      </c>
      <c r="E6541" s="459">
        <v>0.91666666666666674</v>
      </c>
      <c r="F6541" s="780"/>
      <c r="G6541" s="780"/>
      <c r="H6541" s="460">
        <f t="shared" si="405"/>
        <v>0</v>
      </c>
      <c r="I6541" s="460">
        <f t="shared" si="406"/>
        <v>0</v>
      </c>
      <c r="J6541" s="460">
        <f t="shared" si="408"/>
        <v>0</v>
      </c>
      <c r="K6541" s="9"/>
      <c r="P6541" s="2"/>
      <c r="Q6541" s="27"/>
      <c r="R6541" s="2"/>
      <c r="S6541" s="2"/>
      <c r="T6541" s="2"/>
      <c r="U6541" s="2"/>
      <c r="V6541" s="2"/>
      <c r="W6541" s="2"/>
    </row>
    <row r="6542" spans="2:23" ht="15" customHeight="1" x14ac:dyDescent="0.35">
      <c r="B6542" s="349"/>
      <c r="C6542" s="715" t="str">
        <f t="shared" si="407"/>
        <v/>
      </c>
      <c r="D6542" s="458">
        <f>IF(ISNUMBER(Summary!$D$17), DATE(Summary!$D$17, 1, 1) + INT((ROW(B6504)-1)/24), DATE(2024, 1, 1) + INT((ROW(B6504)-1)/24))</f>
        <v>45562</v>
      </c>
      <c r="E6542" s="459">
        <v>0.95833333333333337</v>
      </c>
      <c r="F6542" s="780"/>
      <c r="G6542" s="780"/>
      <c r="H6542" s="460">
        <f t="shared" si="405"/>
        <v>0</v>
      </c>
      <c r="I6542" s="460">
        <f t="shared" si="406"/>
        <v>0</v>
      </c>
      <c r="J6542" s="460">
        <f t="shared" si="408"/>
        <v>0</v>
      </c>
      <c r="K6542" s="9"/>
      <c r="P6542" s="2"/>
      <c r="Q6542" s="27"/>
      <c r="R6542" s="2"/>
      <c r="S6542" s="2"/>
      <c r="T6542" s="2"/>
      <c r="U6542" s="2"/>
      <c r="V6542" s="2"/>
      <c r="W6542" s="2"/>
    </row>
    <row r="6543" spans="2:23" ht="15" customHeight="1" x14ac:dyDescent="0.35">
      <c r="B6543" s="457"/>
      <c r="C6543" s="715">
        <f t="shared" si="407"/>
        <v>45563</v>
      </c>
      <c r="D6543" s="458">
        <f>IF(ISNUMBER(Summary!$D$17), DATE(Summary!$D$17, 1, 1) + INT((ROW(B6505)-1)/24), DATE(2024, 1, 1) + INT((ROW(B6505)-1)/24))</f>
        <v>45563</v>
      </c>
      <c r="E6543" s="459">
        <v>3.1225022567582528E-17</v>
      </c>
      <c r="F6543" s="780"/>
      <c r="G6543" s="780"/>
      <c r="H6543" s="460">
        <f t="shared" si="405"/>
        <v>0</v>
      </c>
      <c r="I6543" s="460">
        <f t="shared" si="406"/>
        <v>0</v>
      </c>
      <c r="J6543" s="460">
        <f t="shared" si="408"/>
        <v>0</v>
      </c>
      <c r="K6543" s="9"/>
      <c r="P6543" s="2"/>
      <c r="Q6543" s="27"/>
      <c r="R6543" s="2"/>
      <c r="S6543" s="2"/>
      <c r="T6543" s="2"/>
      <c r="U6543" s="2"/>
      <c r="V6543" s="2"/>
      <c r="W6543" s="2"/>
    </row>
    <row r="6544" spans="2:23" ht="15" customHeight="1" x14ac:dyDescent="0.35">
      <c r="B6544" s="349"/>
      <c r="C6544" s="715" t="str">
        <f t="shared" si="407"/>
        <v/>
      </c>
      <c r="D6544" s="458">
        <f>IF(ISNUMBER(Summary!$D$17), DATE(Summary!$D$17, 1, 1) + INT((ROW(B6506)-1)/24), DATE(2024, 1, 1) + INT((ROW(B6506)-1)/24))</f>
        <v>45563</v>
      </c>
      <c r="E6544" s="459">
        <v>4.1666666666666699E-2</v>
      </c>
      <c r="F6544" s="780"/>
      <c r="G6544" s="780"/>
      <c r="H6544" s="460">
        <f t="shared" si="405"/>
        <v>0</v>
      </c>
      <c r="I6544" s="460">
        <f t="shared" si="406"/>
        <v>0</v>
      </c>
      <c r="J6544" s="460">
        <f t="shared" si="408"/>
        <v>0</v>
      </c>
      <c r="K6544" s="9"/>
      <c r="P6544" s="2"/>
      <c r="Q6544" s="27"/>
      <c r="R6544" s="2"/>
      <c r="S6544" s="2"/>
      <c r="T6544" s="2"/>
      <c r="U6544" s="2"/>
      <c r="V6544" s="2"/>
      <c r="W6544" s="2"/>
    </row>
    <row r="6545" spans="2:23" ht="15" customHeight="1" x14ac:dyDescent="0.35">
      <c r="B6545" s="349"/>
      <c r="C6545" s="715" t="str">
        <f t="shared" si="407"/>
        <v/>
      </c>
      <c r="D6545" s="458">
        <f>IF(ISNUMBER(Summary!$D$17), DATE(Summary!$D$17, 1, 1) + INT((ROW(B6507)-1)/24), DATE(2024, 1, 1) + INT((ROW(B6507)-1)/24))</f>
        <v>45563</v>
      </c>
      <c r="E6545" s="459">
        <v>8.333333333333337E-2</v>
      </c>
      <c r="F6545" s="780"/>
      <c r="G6545" s="780"/>
      <c r="H6545" s="460">
        <f t="shared" si="405"/>
        <v>0</v>
      </c>
      <c r="I6545" s="460">
        <f t="shared" si="406"/>
        <v>0</v>
      </c>
      <c r="J6545" s="460">
        <f t="shared" si="408"/>
        <v>0</v>
      </c>
      <c r="K6545" s="9"/>
      <c r="P6545" s="2"/>
      <c r="Q6545" s="27"/>
      <c r="R6545" s="2"/>
      <c r="S6545" s="2"/>
      <c r="T6545" s="2"/>
      <c r="U6545" s="2"/>
      <c r="V6545" s="2"/>
      <c r="W6545" s="2"/>
    </row>
    <row r="6546" spans="2:23" ht="15" customHeight="1" x14ac:dyDescent="0.35">
      <c r="B6546" s="349"/>
      <c r="C6546" s="715" t="str">
        <f t="shared" si="407"/>
        <v/>
      </c>
      <c r="D6546" s="458">
        <f>IF(ISNUMBER(Summary!$D$17), DATE(Summary!$D$17, 1, 1) + INT((ROW(B6508)-1)/24), DATE(2024, 1, 1) + INT((ROW(B6508)-1)/24))</f>
        <v>45563</v>
      </c>
      <c r="E6546" s="459">
        <v>0.12500000000000006</v>
      </c>
      <c r="F6546" s="780"/>
      <c r="G6546" s="780"/>
      <c r="H6546" s="460">
        <f t="shared" si="405"/>
        <v>0</v>
      </c>
      <c r="I6546" s="460">
        <f t="shared" si="406"/>
        <v>0</v>
      </c>
      <c r="J6546" s="460">
        <f t="shared" si="408"/>
        <v>0</v>
      </c>
      <c r="K6546" s="9"/>
      <c r="P6546" s="2"/>
      <c r="Q6546" s="27"/>
      <c r="R6546" s="2"/>
      <c r="S6546" s="2"/>
      <c r="T6546" s="2"/>
      <c r="U6546" s="2"/>
      <c r="V6546" s="2"/>
      <c r="W6546" s="2"/>
    </row>
    <row r="6547" spans="2:23" ht="15" customHeight="1" x14ac:dyDescent="0.35">
      <c r="B6547" s="349"/>
      <c r="C6547" s="715" t="str">
        <f t="shared" si="407"/>
        <v/>
      </c>
      <c r="D6547" s="458">
        <f>IF(ISNUMBER(Summary!$D$17), DATE(Summary!$D$17, 1, 1) + INT((ROW(B6509)-1)/24), DATE(2024, 1, 1) + INT((ROW(B6509)-1)/24))</f>
        <v>45563</v>
      </c>
      <c r="E6547" s="459">
        <v>0.16666666666666669</v>
      </c>
      <c r="F6547" s="780"/>
      <c r="G6547" s="780"/>
      <c r="H6547" s="460">
        <f t="shared" si="405"/>
        <v>0</v>
      </c>
      <c r="I6547" s="460">
        <f t="shared" si="406"/>
        <v>0</v>
      </c>
      <c r="J6547" s="460">
        <f t="shared" si="408"/>
        <v>0</v>
      </c>
      <c r="K6547" s="9"/>
      <c r="P6547" s="2"/>
      <c r="Q6547" s="27"/>
      <c r="R6547" s="2"/>
      <c r="S6547" s="2"/>
      <c r="T6547" s="2"/>
      <c r="U6547" s="2"/>
      <c r="V6547" s="2"/>
      <c r="W6547" s="2"/>
    </row>
    <row r="6548" spans="2:23" ht="15" customHeight="1" x14ac:dyDescent="0.35">
      <c r="B6548" s="349"/>
      <c r="C6548" s="715" t="str">
        <f t="shared" si="407"/>
        <v/>
      </c>
      <c r="D6548" s="458">
        <f>IF(ISNUMBER(Summary!$D$17), DATE(Summary!$D$17, 1, 1) + INT((ROW(B6510)-1)/24), DATE(2024, 1, 1) + INT((ROW(B6510)-1)/24))</f>
        <v>45563</v>
      </c>
      <c r="E6548" s="459">
        <v>0.20833333333333337</v>
      </c>
      <c r="F6548" s="780"/>
      <c r="G6548" s="780"/>
      <c r="H6548" s="460">
        <f t="shared" si="405"/>
        <v>0</v>
      </c>
      <c r="I6548" s="460">
        <f t="shared" si="406"/>
        <v>0</v>
      </c>
      <c r="J6548" s="460">
        <f t="shared" si="408"/>
        <v>0</v>
      </c>
      <c r="K6548" s="9"/>
      <c r="P6548" s="2"/>
      <c r="Q6548" s="27"/>
      <c r="R6548" s="2"/>
      <c r="S6548" s="2"/>
      <c r="T6548" s="2"/>
      <c r="U6548" s="2"/>
      <c r="V6548" s="2"/>
      <c r="W6548" s="2"/>
    </row>
    <row r="6549" spans="2:23" ht="15" customHeight="1" x14ac:dyDescent="0.35">
      <c r="B6549" s="349"/>
      <c r="C6549" s="715" t="str">
        <f t="shared" si="407"/>
        <v/>
      </c>
      <c r="D6549" s="458">
        <f>IF(ISNUMBER(Summary!$D$17), DATE(Summary!$D$17, 1, 1) + INT((ROW(B6511)-1)/24), DATE(2024, 1, 1) + INT((ROW(B6511)-1)/24))</f>
        <v>45563</v>
      </c>
      <c r="E6549" s="459">
        <v>0.25</v>
      </c>
      <c r="F6549" s="780"/>
      <c r="G6549" s="780"/>
      <c r="H6549" s="460">
        <f t="shared" si="405"/>
        <v>0</v>
      </c>
      <c r="I6549" s="460">
        <f t="shared" si="406"/>
        <v>0</v>
      </c>
      <c r="J6549" s="460">
        <f t="shared" si="408"/>
        <v>0</v>
      </c>
      <c r="K6549" s="9"/>
      <c r="P6549" s="2"/>
      <c r="Q6549" s="27"/>
      <c r="R6549" s="2"/>
      <c r="S6549" s="2"/>
      <c r="T6549" s="2"/>
      <c r="U6549" s="2"/>
      <c r="V6549" s="2"/>
      <c r="W6549" s="2"/>
    </row>
    <row r="6550" spans="2:23" ht="15" customHeight="1" x14ac:dyDescent="0.35">
      <c r="B6550" s="349"/>
      <c r="C6550" s="715" t="str">
        <f t="shared" si="407"/>
        <v/>
      </c>
      <c r="D6550" s="458">
        <f>IF(ISNUMBER(Summary!$D$17), DATE(Summary!$D$17, 1, 1) + INT((ROW(B6512)-1)/24), DATE(2024, 1, 1) + INT((ROW(B6512)-1)/24))</f>
        <v>45563</v>
      </c>
      <c r="E6550" s="459">
        <v>0.29166666666666669</v>
      </c>
      <c r="F6550" s="780"/>
      <c r="G6550" s="780"/>
      <c r="H6550" s="460">
        <f t="shared" si="405"/>
        <v>0</v>
      </c>
      <c r="I6550" s="460">
        <f t="shared" si="406"/>
        <v>0</v>
      </c>
      <c r="J6550" s="460">
        <f t="shared" si="408"/>
        <v>0</v>
      </c>
      <c r="K6550" s="9"/>
      <c r="P6550" s="2"/>
      <c r="Q6550" s="27"/>
      <c r="R6550" s="2"/>
      <c r="S6550" s="2"/>
      <c r="T6550" s="2"/>
      <c r="U6550" s="2"/>
      <c r="V6550" s="2"/>
      <c r="W6550" s="2"/>
    </row>
    <row r="6551" spans="2:23" ht="15" customHeight="1" x14ac:dyDescent="0.35">
      <c r="B6551" s="349"/>
      <c r="C6551" s="715" t="str">
        <f t="shared" si="407"/>
        <v/>
      </c>
      <c r="D6551" s="458">
        <f>IF(ISNUMBER(Summary!$D$17), DATE(Summary!$D$17, 1, 1) + INT((ROW(B6513)-1)/24), DATE(2024, 1, 1) + INT((ROW(B6513)-1)/24))</f>
        <v>45563</v>
      </c>
      <c r="E6551" s="459">
        <v>0.33333333333333337</v>
      </c>
      <c r="F6551" s="780"/>
      <c r="G6551" s="780"/>
      <c r="H6551" s="460">
        <f t="shared" si="405"/>
        <v>0</v>
      </c>
      <c r="I6551" s="460">
        <f t="shared" si="406"/>
        <v>0</v>
      </c>
      <c r="J6551" s="460">
        <f t="shared" si="408"/>
        <v>0</v>
      </c>
      <c r="K6551" s="9"/>
      <c r="P6551" s="2"/>
      <c r="Q6551" s="27"/>
      <c r="R6551" s="2"/>
      <c r="S6551" s="2"/>
      <c r="T6551" s="2"/>
      <c r="U6551" s="2"/>
      <c r="V6551" s="2"/>
      <c r="W6551" s="2"/>
    </row>
    <row r="6552" spans="2:23" ht="15" customHeight="1" x14ac:dyDescent="0.35">
      <c r="B6552" s="349"/>
      <c r="C6552" s="715" t="str">
        <f t="shared" si="407"/>
        <v/>
      </c>
      <c r="D6552" s="458">
        <f>IF(ISNUMBER(Summary!$D$17), DATE(Summary!$D$17, 1, 1) + INT((ROW(B6514)-1)/24), DATE(2024, 1, 1) + INT((ROW(B6514)-1)/24))</f>
        <v>45563</v>
      </c>
      <c r="E6552" s="459">
        <v>0.375</v>
      </c>
      <c r="F6552" s="780"/>
      <c r="G6552" s="780"/>
      <c r="H6552" s="460">
        <f t="shared" si="405"/>
        <v>0</v>
      </c>
      <c r="I6552" s="460">
        <f t="shared" si="406"/>
        <v>0</v>
      </c>
      <c r="J6552" s="460">
        <f t="shared" si="408"/>
        <v>0</v>
      </c>
      <c r="K6552" s="9"/>
      <c r="P6552" s="2"/>
      <c r="Q6552" s="27"/>
      <c r="R6552" s="2"/>
      <c r="S6552" s="2"/>
      <c r="T6552" s="2"/>
      <c r="U6552" s="2"/>
      <c r="V6552" s="2"/>
      <c r="W6552" s="2"/>
    </row>
    <row r="6553" spans="2:23" ht="15" customHeight="1" x14ac:dyDescent="0.35">
      <c r="B6553" s="349"/>
      <c r="C6553" s="715" t="str">
        <f t="shared" si="407"/>
        <v/>
      </c>
      <c r="D6553" s="458">
        <f>IF(ISNUMBER(Summary!$D$17), DATE(Summary!$D$17, 1, 1) + INT((ROW(B6515)-1)/24), DATE(2024, 1, 1) + INT((ROW(B6515)-1)/24))</f>
        <v>45563</v>
      </c>
      <c r="E6553" s="459">
        <v>0.41666666666666669</v>
      </c>
      <c r="F6553" s="780"/>
      <c r="G6553" s="780"/>
      <c r="H6553" s="460">
        <f t="shared" si="405"/>
        <v>0</v>
      </c>
      <c r="I6553" s="460">
        <f t="shared" si="406"/>
        <v>0</v>
      </c>
      <c r="J6553" s="460">
        <f t="shared" si="408"/>
        <v>0</v>
      </c>
      <c r="K6553" s="9"/>
      <c r="P6553" s="2"/>
      <c r="Q6553" s="27"/>
      <c r="R6553" s="2"/>
      <c r="S6553" s="2"/>
      <c r="T6553" s="2"/>
      <c r="U6553" s="2"/>
      <c r="V6553" s="2"/>
      <c r="W6553" s="2"/>
    </row>
    <row r="6554" spans="2:23" ht="15" customHeight="1" x14ac:dyDescent="0.35">
      <c r="B6554" s="349"/>
      <c r="C6554" s="715" t="str">
        <f t="shared" si="407"/>
        <v/>
      </c>
      <c r="D6554" s="458">
        <f>IF(ISNUMBER(Summary!$D$17), DATE(Summary!$D$17, 1, 1) + INT((ROW(B6516)-1)/24), DATE(2024, 1, 1) + INT((ROW(B6516)-1)/24))</f>
        <v>45563</v>
      </c>
      <c r="E6554" s="459">
        <v>0.45833333333333337</v>
      </c>
      <c r="F6554" s="780"/>
      <c r="G6554" s="780"/>
      <c r="H6554" s="460">
        <f t="shared" si="405"/>
        <v>0</v>
      </c>
      <c r="I6554" s="460">
        <f t="shared" si="406"/>
        <v>0</v>
      </c>
      <c r="J6554" s="460">
        <f t="shared" si="408"/>
        <v>0</v>
      </c>
      <c r="K6554" s="9"/>
      <c r="P6554" s="2"/>
      <c r="Q6554" s="27"/>
      <c r="R6554" s="2"/>
      <c r="S6554" s="2"/>
      <c r="T6554" s="2"/>
      <c r="U6554" s="2"/>
      <c r="V6554" s="2"/>
      <c r="W6554" s="2"/>
    </row>
    <row r="6555" spans="2:23" ht="15" customHeight="1" x14ac:dyDescent="0.35">
      <c r="B6555" s="349"/>
      <c r="C6555" s="715" t="str">
        <f t="shared" si="407"/>
        <v/>
      </c>
      <c r="D6555" s="458">
        <f>IF(ISNUMBER(Summary!$D$17), DATE(Summary!$D$17, 1, 1) + INT((ROW(B6517)-1)/24), DATE(2024, 1, 1) + INT((ROW(B6517)-1)/24))</f>
        <v>45563</v>
      </c>
      <c r="E6555" s="459">
        <v>0.50000000000000011</v>
      </c>
      <c r="F6555" s="780"/>
      <c r="G6555" s="780"/>
      <c r="H6555" s="460">
        <f t="shared" si="405"/>
        <v>0</v>
      </c>
      <c r="I6555" s="460">
        <f t="shared" si="406"/>
        <v>0</v>
      </c>
      <c r="J6555" s="460">
        <f t="shared" si="408"/>
        <v>0</v>
      </c>
      <c r="K6555" s="9"/>
      <c r="P6555" s="2"/>
      <c r="Q6555" s="27"/>
      <c r="R6555" s="2"/>
      <c r="S6555" s="2"/>
      <c r="T6555" s="2"/>
      <c r="U6555" s="2"/>
      <c r="V6555" s="2"/>
      <c r="W6555" s="2"/>
    </row>
    <row r="6556" spans="2:23" ht="15" customHeight="1" x14ac:dyDescent="0.35">
      <c r="B6556" s="349"/>
      <c r="C6556" s="715" t="str">
        <f t="shared" si="407"/>
        <v/>
      </c>
      <c r="D6556" s="458">
        <f>IF(ISNUMBER(Summary!$D$17), DATE(Summary!$D$17, 1, 1) + INT((ROW(B6518)-1)/24), DATE(2024, 1, 1) + INT((ROW(B6518)-1)/24))</f>
        <v>45563</v>
      </c>
      <c r="E6556" s="459">
        <v>0.54166666666666674</v>
      </c>
      <c r="F6556" s="780"/>
      <c r="G6556" s="780"/>
      <c r="H6556" s="460">
        <f t="shared" si="405"/>
        <v>0</v>
      </c>
      <c r="I6556" s="460">
        <f t="shared" si="406"/>
        <v>0</v>
      </c>
      <c r="J6556" s="460">
        <f t="shared" si="408"/>
        <v>0</v>
      </c>
      <c r="K6556" s="9"/>
      <c r="P6556" s="2"/>
      <c r="Q6556" s="27"/>
      <c r="R6556" s="2"/>
      <c r="S6556" s="2"/>
      <c r="T6556" s="2"/>
      <c r="U6556" s="2"/>
      <c r="V6556" s="2"/>
      <c r="W6556" s="2"/>
    </row>
    <row r="6557" spans="2:23" ht="15" customHeight="1" x14ac:dyDescent="0.35">
      <c r="B6557" s="349"/>
      <c r="C6557" s="715" t="str">
        <f t="shared" si="407"/>
        <v/>
      </c>
      <c r="D6557" s="458">
        <f>IF(ISNUMBER(Summary!$D$17), DATE(Summary!$D$17, 1, 1) + INT((ROW(B6519)-1)/24), DATE(2024, 1, 1) + INT((ROW(B6519)-1)/24))</f>
        <v>45563</v>
      </c>
      <c r="E6557" s="459">
        <v>0.58333333333333337</v>
      </c>
      <c r="F6557" s="780"/>
      <c r="G6557" s="780"/>
      <c r="H6557" s="460">
        <f t="shared" si="405"/>
        <v>0</v>
      </c>
      <c r="I6557" s="460">
        <f t="shared" si="406"/>
        <v>0</v>
      </c>
      <c r="J6557" s="460">
        <f t="shared" si="408"/>
        <v>0</v>
      </c>
      <c r="K6557" s="9"/>
      <c r="P6557" s="2"/>
      <c r="Q6557" s="27"/>
      <c r="R6557" s="2"/>
      <c r="S6557" s="2"/>
      <c r="T6557" s="2"/>
      <c r="U6557" s="2"/>
      <c r="V6557" s="2"/>
      <c r="W6557" s="2"/>
    </row>
    <row r="6558" spans="2:23" ht="15" customHeight="1" x14ac:dyDescent="0.35">
      <c r="B6558" s="349"/>
      <c r="C6558" s="715" t="str">
        <f t="shared" si="407"/>
        <v/>
      </c>
      <c r="D6558" s="458">
        <f>IF(ISNUMBER(Summary!$D$17), DATE(Summary!$D$17, 1, 1) + INT((ROW(B6520)-1)/24), DATE(2024, 1, 1) + INT((ROW(B6520)-1)/24))</f>
        <v>45563</v>
      </c>
      <c r="E6558" s="459">
        <v>0.62500000000000011</v>
      </c>
      <c r="F6558" s="780"/>
      <c r="G6558" s="780"/>
      <c r="H6558" s="460">
        <f t="shared" si="405"/>
        <v>0</v>
      </c>
      <c r="I6558" s="460">
        <f t="shared" si="406"/>
        <v>0</v>
      </c>
      <c r="J6558" s="460">
        <f t="shared" si="408"/>
        <v>0</v>
      </c>
      <c r="K6558" s="9"/>
      <c r="P6558" s="2"/>
      <c r="Q6558" s="27"/>
      <c r="R6558" s="2"/>
      <c r="S6558" s="2"/>
      <c r="T6558" s="2"/>
      <c r="U6558" s="2"/>
      <c r="V6558" s="2"/>
      <c r="W6558" s="2"/>
    </row>
    <row r="6559" spans="2:23" ht="15" customHeight="1" x14ac:dyDescent="0.35">
      <c r="B6559" s="349"/>
      <c r="C6559" s="715" t="str">
        <f t="shared" si="407"/>
        <v/>
      </c>
      <c r="D6559" s="458">
        <f>IF(ISNUMBER(Summary!$D$17), DATE(Summary!$D$17, 1, 1) + INT((ROW(B6521)-1)/24), DATE(2024, 1, 1) + INT((ROW(B6521)-1)/24))</f>
        <v>45563</v>
      </c>
      <c r="E6559" s="459">
        <v>0.66666666666666674</v>
      </c>
      <c r="F6559" s="780"/>
      <c r="G6559" s="780"/>
      <c r="H6559" s="460">
        <f t="shared" si="405"/>
        <v>0</v>
      </c>
      <c r="I6559" s="460">
        <f t="shared" si="406"/>
        <v>0</v>
      </c>
      <c r="J6559" s="460">
        <f t="shared" si="408"/>
        <v>0</v>
      </c>
      <c r="K6559" s="9"/>
      <c r="P6559" s="2"/>
      <c r="Q6559" s="27"/>
      <c r="R6559" s="2"/>
      <c r="S6559" s="2"/>
      <c r="T6559" s="2"/>
      <c r="U6559" s="2"/>
      <c r="V6559" s="2"/>
      <c r="W6559" s="2"/>
    </row>
    <row r="6560" spans="2:23" ht="15" customHeight="1" x14ac:dyDescent="0.35">
      <c r="B6560" s="349"/>
      <c r="C6560" s="715" t="str">
        <f t="shared" si="407"/>
        <v/>
      </c>
      <c r="D6560" s="458">
        <f>IF(ISNUMBER(Summary!$D$17), DATE(Summary!$D$17, 1, 1) + INT((ROW(B6522)-1)/24), DATE(2024, 1, 1) + INT((ROW(B6522)-1)/24))</f>
        <v>45563</v>
      </c>
      <c r="E6560" s="459">
        <v>0.70833333333333337</v>
      </c>
      <c r="F6560" s="780"/>
      <c r="G6560" s="780"/>
      <c r="H6560" s="460">
        <f t="shared" si="405"/>
        <v>0</v>
      </c>
      <c r="I6560" s="460">
        <f t="shared" si="406"/>
        <v>0</v>
      </c>
      <c r="J6560" s="460">
        <f t="shared" si="408"/>
        <v>0</v>
      </c>
      <c r="K6560" s="9"/>
      <c r="P6560" s="2"/>
      <c r="Q6560" s="27"/>
      <c r="R6560" s="2"/>
      <c r="S6560" s="2"/>
      <c r="T6560" s="2"/>
      <c r="U6560" s="2"/>
      <c r="V6560" s="2"/>
      <c r="W6560" s="2"/>
    </row>
    <row r="6561" spans="2:23" ht="15" customHeight="1" x14ac:dyDescent="0.35">
      <c r="B6561" s="349"/>
      <c r="C6561" s="715" t="str">
        <f t="shared" si="407"/>
        <v/>
      </c>
      <c r="D6561" s="458">
        <f>IF(ISNUMBER(Summary!$D$17), DATE(Summary!$D$17, 1, 1) + INT((ROW(B6523)-1)/24), DATE(2024, 1, 1) + INT((ROW(B6523)-1)/24))</f>
        <v>45563</v>
      </c>
      <c r="E6561" s="459">
        <v>0.75000000000000011</v>
      </c>
      <c r="F6561" s="780"/>
      <c r="G6561" s="780"/>
      <c r="H6561" s="460">
        <f t="shared" si="405"/>
        <v>0</v>
      </c>
      <c r="I6561" s="460">
        <f t="shared" si="406"/>
        <v>0</v>
      </c>
      <c r="J6561" s="460">
        <f t="shared" si="408"/>
        <v>0</v>
      </c>
      <c r="K6561" s="9"/>
      <c r="P6561" s="2"/>
      <c r="Q6561" s="27"/>
      <c r="R6561" s="2"/>
      <c r="S6561" s="2"/>
      <c r="T6561" s="2"/>
      <c r="U6561" s="2"/>
      <c r="V6561" s="2"/>
      <c r="W6561" s="2"/>
    </row>
    <row r="6562" spans="2:23" ht="15" customHeight="1" x14ac:dyDescent="0.35">
      <c r="B6562" s="349"/>
      <c r="C6562" s="715" t="str">
        <f t="shared" si="407"/>
        <v/>
      </c>
      <c r="D6562" s="458">
        <f>IF(ISNUMBER(Summary!$D$17), DATE(Summary!$D$17, 1, 1) + INT((ROW(B6524)-1)/24), DATE(2024, 1, 1) + INT((ROW(B6524)-1)/24))</f>
        <v>45563</v>
      </c>
      <c r="E6562" s="459">
        <v>0.79166666666666674</v>
      </c>
      <c r="F6562" s="780"/>
      <c r="G6562" s="780"/>
      <c r="H6562" s="460">
        <f t="shared" si="405"/>
        <v>0</v>
      </c>
      <c r="I6562" s="460">
        <f t="shared" si="406"/>
        <v>0</v>
      </c>
      <c r="J6562" s="460">
        <f t="shared" si="408"/>
        <v>0</v>
      </c>
      <c r="K6562" s="9"/>
      <c r="P6562" s="2"/>
      <c r="Q6562" s="27"/>
      <c r="R6562" s="2"/>
      <c r="S6562" s="2"/>
      <c r="T6562" s="2"/>
      <c r="U6562" s="2"/>
      <c r="V6562" s="2"/>
      <c r="W6562" s="2"/>
    </row>
    <row r="6563" spans="2:23" ht="15" customHeight="1" x14ac:dyDescent="0.35">
      <c r="B6563" s="349"/>
      <c r="C6563" s="715" t="str">
        <f t="shared" si="407"/>
        <v/>
      </c>
      <c r="D6563" s="458">
        <f>IF(ISNUMBER(Summary!$D$17), DATE(Summary!$D$17, 1, 1) + INT((ROW(B6525)-1)/24), DATE(2024, 1, 1) + INT((ROW(B6525)-1)/24))</f>
        <v>45563</v>
      </c>
      <c r="E6563" s="459">
        <v>0.83333333333333337</v>
      </c>
      <c r="F6563" s="780"/>
      <c r="G6563" s="780"/>
      <c r="H6563" s="460">
        <f t="shared" si="405"/>
        <v>0</v>
      </c>
      <c r="I6563" s="460">
        <f t="shared" si="406"/>
        <v>0</v>
      </c>
      <c r="J6563" s="460">
        <f t="shared" si="408"/>
        <v>0</v>
      </c>
      <c r="K6563" s="9"/>
      <c r="P6563" s="2"/>
      <c r="Q6563" s="27"/>
      <c r="R6563" s="2"/>
      <c r="S6563" s="2"/>
      <c r="T6563" s="2"/>
      <c r="U6563" s="2"/>
      <c r="V6563" s="2"/>
      <c r="W6563" s="2"/>
    </row>
    <row r="6564" spans="2:23" ht="15" customHeight="1" x14ac:dyDescent="0.35">
      <c r="B6564" s="349"/>
      <c r="C6564" s="715" t="str">
        <f t="shared" si="407"/>
        <v/>
      </c>
      <c r="D6564" s="458">
        <f>IF(ISNUMBER(Summary!$D$17), DATE(Summary!$D$17, 1, 1) + INT((ROW(B6526)-1)/24), DATE(2024, 1, 1) + INT((ROW(B6526)-1)/24))</f>
        <v>45563</v>
      </c>
      <c r="E6564" s="459">
        <v>0.87500000000000011</v>
      </c>
      <c r="F6564" s="780"/>
      <c r="G6564" s="780"/>
      <c r="H6564" s="460">
        <f t="shared" si="405"/>
        <v>0</v>
      </c>
      <c r="I6564" s="460">
        <f t="shared" si="406"/>
        <v>0</v>
      </c>
      <c r="J6564" s="460">
        <f t="shared" si="408"/>
        <v>0</v>
      </c>
      <c r="K6564" s="9"/>
      <c r="P6564" s="2"/>
      <c r="Q6564" s="27"/>
      <c r="R6564" s="2"/>
      <c r="S6564" s="2"/>
      <c r="T6564" s="2"/>
      <c r="U6564" s="2"/>
      <c r="V6564" s="2"/>
      <c r="W6564" s="2"/>
    </row>
    <row r="6565" spans="2:23" ht="15" customHeight="1" x14ac:dyDescent="0.35">
      <c r="B6565" s="349"/>
      <c r="C6565" s="715" t="str">
        <f t="shared" si="407"/>
        <v/>
      </c>
      <c r="D6565" s="458">
        <f>IF(ISNUMBER(Summary!$D$17), DATE(Summary!$D$17, 1, 1) + INT((ROW(B6527)-1)/24), DATE(2024, 1, 1) + INT((ROW(B6527)-1)/24))</f>
        <v>45563</v>
      </c>
      <c r="E6565" s="459">
        <v>0.91666666666666674</v>
      </c>
      <c r="F6565" s="780"/>
      <c r="G6565" s="780"/>
      <c r="H6565" s="460">
        <f t="shared" si="405"/>
        <v>0</v>
      </c>
      <c r="I6565" s="460">
        <f t="shared" si="406"/>
        <v>0</v>
      </c>
      <c r="J6565" s="460">
        <f t="shared" si="408"/>
        <v>0</v>
      </c>
      <c r="K6565" s="9"/>
      <c r="P6565" s="2"/>
      <c r="Q6565" s="27"/>
      <c r="R6565" s="2"/>
      <c r="S6565" s="2"/>
      <c r="T6565" s="2"/>
      <c r="U6565" s="2"/>
      <c r="V6565" s="2"/>
      <c r="W6565" s="2"/>
    </row>
    <row r="6566" spans="2:23" ht="15" customHeight="1" x14ac:dyDescent="0.35">
      <c r="B6566" s="349"/>
      <c r="C6566" s="715" t="str">
        <f t="shared" si="407"/>
        <v/>
      </c>
      <c r="D6566" s="458">
        <f>IF(ISNUMBER(Summary!$D$17), DATE(Summary!$D$17, 1, 1) + INT((ROW(B6528)-1)/24), DATE(2024, 1, 1) + INT((ROW(B6528)-1)/24))</f>
        <v>45563</v>
      </c>
      <c r="E6566" s="459">
        <v>0.95833333333333337</v>
      </c>
      <c r="F6566" s="780"/>
      <c r="G6566" s="780"/>
      <c r="H6566" s="460">
        <f t="shared" si="405"/>
        <v>0</v>
      </c>
      <c r="I6566" s="460">
        <f t="shared" si="406"/>
        <v>0</v>
      </c>
      <c r="J6566" s="460">
        <f t="shared" si="408"/>
        <v>0</v>
      </c>
      <c r="K6566" s="9"/>
      <c r="P6566" s="2"/>
      <c r="Q6566" s="27"/>
      <c r="R6566" s="2"/>
      <c r="S6566" s="2"/>
      <c r="T6566" s="2"/>
      <c r="U6566" s="2"/>
      <c r="V6566" s="2"/>
      <c r="W6566" s="2"/>
    </row>
    <row r="6567" spans="2:23" ht="15" customHeight="1" x14ac:dyDescent="0.35">
      <c r="B6567" s="457"/>
      <c r="C6567" s="715">
        <f t="shared" si="407"/>
        <v>45564</v>
      </c>
      <c r="D6567" s="458">
        <f>IF(ISNUMBER(Summary!$D$17), DATE(Summary!$D$17, 1, 1) + INT((ROW(B6529)-1)/24), DATE(2024, 1, 1) + INT((ROW(B6529)-1)/24))</f>
        <v>45564</v>
      </c>
      <c r="E6567" s="459">
        <v>3.1225022567582528E-17</v>
      </c>
      <c r="F6567" s="780"/>
      <c r="G6567" s="780"/>
      <c r="H6567" s="460">
        <f t="shared" ref="H6567:H6630" si="409">IF(G6567&gt;F6567,F6567,G6567)</f>
        <v>0</v>
      </c>
      <c r="I6567" s="460">
        <f t="shared" ref="I6567:I6630" si="410">F6567-H6567</f>
        <v>0</v>
      </c>
      <c r="J6567" s="460">
        <f t="shared" si="408"/>
        <v>0</v>
      </c>
      <c r="K6567" s="9"/>
      <c r="P6567" s="2"/>
      <c r="Q6567" s="27"/>
      <c r="R6567" s="2"/>
      <c r="S6567" s="2"/>
      <c r="T6567" s="2"/>
      <c r="U6567" s="2"/>
      <c r="V6567" s="2"/>
      <c r="W6567" s="2"/>
    </row>
    <row r="6568" spans="2:23" ht="15" customHeight="1" x14ac:dyDescent="0.35">
      <c r="B6568" s="349"/>
      <c r="C6568" s="715" t="str">
        <f t="shared" ref="C6568:C6631" si="411">IF(MOD(ROW()-ROW($E$39), 24)=0, $D6568, "")</f>
        <v/>
      </c>
      <c r="D6568" s="458">
        <f>IF(ISNUMBER(Summary!$D$17), DATE(Summary!$D$17, 1, 1) + INT((ROW(B6530)-1)/24), DATE(2024, 1, 1) + INT((ROW(B6530)-1)/24))</f>
        <v>45564</v>
      </c>
      <c r="E6568" s="459">
        <v>4.1666666666666699E-2</v>
      </c>
      <c r="F6568" s="780"/>
      <c r="G6568" s="780"/>
      <c r="H6568" s="460">
        <f t="shared" si="409"/>
        <v>0</v>
      </c>
      <c r="I6568" s="460">
        <f t="shared" si="410"/>
        <v>0</v>
      </c>
      <c r="J6568" s="460">
        <f t="shared" si="408"/>
        <v>0</v>
      </c>
      <c r="K6568" s="9"/>
      <c r="P6568" s="2"/>
      <c r="Q6568" s="27"/>
      <c r="R6568" s="2"/>
      <c r="S6568" s="2"/>
      <c r="T6568" s="2"/>
      <c r="U6568" s="2"/>
      <c r="V6568" s="2"/>
      <c r="W6568" s="2"/>
    </row>
    <row r="6569" spans="2:23" ht="15" customHeight="1" x14ac:dyDescent="0.35">
      <c r="B6569" s="349"/>
      <c r="C6569" s="715" t="str">
        <f t="shared" si="411"/>
        <v/>
      </c>
      <c r="D6569" s="458">
        <f>IF(ISNUMBER(Summary!$D$17), DATE(Summary!$D$17, 1, 1) + INT((ROW(B6531)-1)/24), DATE(2024, 1, 1) + INT((ROW(B6531)-1)/24))</f>
        <v>45564</v>
      </c>
      <c r="E6569" s="459">
        <v>8.333333333333337E-2</v>
      </c>
      <c r="F6569" s="780"/>
      <c r="G6569" s="780"/>
      <c r="H6569" s="460">
        <f t="shared" si="409"/>
        <v>0</v>
      </c>
      <c r="I6569" s="460">
        <f t="shared" si="410"/>
        <v>0</v>
      </c>
      <c r="J6569" s="460">
        <f t="shared" si="408"/>
        <v>0</v>
      </c>
      <c r="K6569" s="9"/>
      <c r="P6569" s="2"/>
      <c r="Q6569" s="27"/>
      <c r="R6569" s="2"/>
      <c r="S6569" s="2"/>
      <c r="T6569" s="2"/>
      <c r="U6569" s="2"/>
      <c r="V6569" s="2"/>
      <c r="W6569" s="2"/>
    </row>
    <row r="6570" spans="2:23" ht="15" customHeight="1" x14ac:dyDescent="0.35">
      <c r="B6570" s="349"/>
      <c r="C6570" s="715" t="str">
        <f t="shared" si="411"/>
        <v/>
      </c>
      <c r="D6570" s="458">
        <f>IF(ISNUMBER(Summary!$D$17), DATE(Summary!$D$17, 1, 1) + INT((ROW(B6532)-1)/24), DATE(2024, 1, 1) + INT((ROW(B6532)-1)/24))</f>
        <v>45564</v>
      </c>
      <c r="E6570" s="459">
        <v>0.12500000000000006</v>
      </c>
      <c r="F6570" s="780"/>
      <c r="G6570" s="780"/>
      <c r="H6570" s="460">
        <f t="shared" si="409"/>
        <v>0</v>
      </c>
      <c r="I6570" s="460">
        <f t="shared" si="410"/>
        <v>0</v>
      </c>
      <c r="J6570" s="460">
        <f t="shared" si="408"/>
        <v>0</v>
      </c>
      <c r="K6570" s="9"/>
      <c r="P6570" s="2"/>
      <c r="Q6570" s="27"/>
      <c r="R6570" s="2"/>
      <c r="S6570" s="2"/>
      <c r="T6570" s="2"/>
      <c r="U6570" s="2"/>
      <c r="V6570" s="2"/>
      <c r="W6570" s="2"/>
    </row>
    <row r="6571" spans="2:23" ht="15" customHeight="1" x14ac:dyDescent="0.35">
      <c r="B6571" s="349"/>
      <c r="C6571" s="715" t="str">
        <f t="shared" si="411"/>
        <v/>
      </c>
      <c r="D6571" s="458">
        <f>IF(ISNUMBER(Summary!$D$17), DATE(Summary!$D$17, 1, 1) + INT((ROW(B6533)-1)/24), DATE(2024, 1, 1) + INT((ROW(B6533)-1)/24))</f>
        <v>45564</v>
      </c>
      <c r="E6571" s="459">
        <v>0.16666666666666669</v>
      </c>
      <c r="F6571" s="780"/>
      <c r="G6571" s="780"/>
      <c r="H6571" s="460">
        <f t="shared" si="409"/>
        <v>0</v>
      </c>
      <c r="I6571" s="460">
        <f t="shared" si="410"/>
        <v>0</v>
      </c>
      <c r="J6571" s="460">
        <f t="shared" si="408"/>
        <v>0</v>
      </c>
      <c r="K6571" s="9"/>
      <c r="P6571" s="2"/>
      <c r="Q6571" s="27"/>
      <c r="R6571" s="2"/>
      <c r="S6571" s="2"/>
      <c r="T6571" s="2"/>
      <c r="U6571" s="2"/>
      <c r="V6571" s="2"/>
      <c r="W6571" s="2"/>
    </row>
    <row r="6572" spans="2:23" ht="15" customHeight="1" x14ac:dyDescent="0.35">
      <c r="B6572" s="349"/>
      <c r="C6572" s="715" t="str">
        <f t="shared" si="411"/>
        <v/>
      </c>
      <c r="D6572" s="458">
        <f>IF(ISNUMBER(Summary!$D$17), DATE(Summary!$D$17, 1, 1) + INT((ROW(B6534)-1)/24), DATE(2024, 1, 1) + INT((ROW(B6534)-1)/24))</f>
        <v>45564</v>
      </c>
      <c r="E6572" s="459">
        <v>0.20833333333333337</v>
      </c>
      <c r="F6572" s="780"/>
      <c r="G6572" s="780"/>
      <c r="H6572" s="460">
        <f t="shared" si="409"/>
        <v>0</v>
      </c>
      <c r="I6572" s="460">
        <f t="shared" si="410"/>
        <v>0</v>
      </c>
      <c r="J6572" s="460">
        <f t="shared" si="408"/>
        <v>0</v>
      </c>
      <c r="K6572" s="9"/>
      <c r="P6572" s="2"/>
      <c r="Q6572" s="27"/>
      <c r="R6572" s="2"/>
      <c r="S6572" s="2"/>
      <c r="T6572" s="2"/>
      <c r="U6572" s="2"/>
      <c r="V6572" s="2"/>
      <c r="W6572" s="2"/>
    </row>
    <row r="6573" spans="2:23" ht="15" customHeight="1" x14ac:dyDescent="0.35">
      <c r="B6573" s="349"/>
      <c r="C6573" s="715" t="str">
        <f t="shared" si="411"/>
        <v/>
      </c>
      <c r="D6573" s="458">
        <f>IF(ISNUMBER(Summary!$D$17), DATE(Summary!$D$17, 1, 1) + INT((ROW(B6535)-1)/24), DATE(2024, 1, 1) + INT((ROW(B6535)-1)/24))</f>
        <v>45564</v>
      </c>
      <c r="E6573" s="459">
        <v>0.25</v>
      </c>
      <c r="F6573" s="780"/>
      <c r="G6573" s="780"/>
      <c r="H6573" s="460">
        <f t="shared" si="409"/>
        <v>0</v>
      </c>
      <c r="I6573" s="460">
        <f t="shared" si="410"/>
        <v>0</v>
      </c>
      <c r="J6573" s="460">
        <f t="shared" si="408"/>
        <v>0</v>
      </c>
      <c r="K6573" s="9"/>
      <c r="P6573" s="2"/>
      <c r="Q6573" s="27"/>
      <c r="R6573" s="2"/>
      <c r="S6573" s="2"/>
      <c r="T6573" s="2"/>
      <c r="U6573" s="2"/>
      <c r="V6573" s="2"/>
      <c r="W6573" s="2"/>
    </row>
    <row r="6574" spans="2:23" ht="15" customHeight="1" x14ac:dyDescent="0.35">
      <c r="B6574" s="349"/>
      <c r="C6574" s="715" t="str">
        <f t="shared" si="411"/>
        <v/>
      </c>
      <c r="D6574" s="458">
        <f>IF(ISNUMBER(Summary!$D$17), DATE(Summary!$D$17, 1, 1) + INT((ROW(B6536)-1)/24), DATE(2024, 1, 1) + INT((ROW(B6536)-1)/24))</f>
        <v>45564</v>
      </c>
      <c r="E6574" s="459">
        <v>0.29166666666666669</v>
      </c>
      <c r="F6574" s="780"/>
      <c r="G6574" s="780"/>
      <c r="H6574" s="460">
        <f t="shared" si="409"/>
        <v>0</v>
      </c>
      <c r="I6574" s="460">
        <f t="shared" si="410"/>
        <v>0</v>
      </c>
      <c r="J6574" s="460">
        <f t="shared" si="408"/>
        <v>0</v>
      </c>
      <c r="K6574" s="9"/>
      <c r="P6574" s="2"/>
      <c r="Q6574" s="27"/>
      <c r="R6574" s="2"/>
      <c r="S6574" s="2"/>
      <c r="T6574" s="2"/>
      <c r="U6574" s="2"/>
      <c r="V6574" s="2"/>
      <c r="W6574" s="2"/>
    </row>
    <row r="6575" spans="2:23" ht="15" customHeight="1" x14ac:dyDescent="0.35">
      <c r="B6575" s="349"/>
      <c r="C6575" s="715" t="str">
        <f t="shared" si="411"/>
        <v/>
      </c>
      <c r="D6575" s="458">
        <f>IF(ISNUMBER(Summary!$D$17), DATE(Summary!$D$17, 1, 1) + INT((ROW(B6537)-1)/24), DATE(2024, 1, 1) + INT((ROW(B6537)-1)/24))</f>
        <v>45564</v>
      </c>
      <c r="E6575" s="459">
        <v>0.33333333333333337</v>
      </c>
      <c r="F6575" s="780"/>
      <c r="G6575" s="780"/>
      <c r="H6575" s="460">
        <f t="shared" si="409"/>
        <v>0</v>
      </c>
      <c r="I6575" s="460">
        <f t="shared" si="410"/>
        <v>0</v>
      </c>
      <c r="J6575" s="460">
        <f t="shared" si="408"/>
        <v>0</v>
      </c>
      <c r="K6575" s="9"/>
      <c r="P6575" s="2"/>
      <c r="Q6575" s="27"/>
      <c r="R6575" s="2"/>
      <c r="S6575" s="2"/>
      <c r="T6575" s="2"/>
      <c r="U6575" s="2"/>
      <c r="V6575" s="2"/>
      <c r="W6575" s="2"/>
    </row>
    <row r="6576" spans="2:23" ht="15" customHeight="1" x14ac:dyDescent="0.35">
      <c r="B6576" s="349"/>
      <c r="C6576" s="715" t="str">
        <f t="shared" si="411"/>
        <v/>
      </c>
      <c r="D6576" s="458">
        <f>IF(ISNUMBER(Summary!$D$17), DATE(Summary!$D$17, 1, 1) + INT((ROW(B6538)-1)/24), DATE(2024, 1, 1) + INT((ROW(B6538)-1)/24))</f>
        <v>45564</v>
      </c>
      <c r="E6576" s="459">
        <v>0.375</v>
      </c>
      <c r="F6576" s="780"/>
      <c r="G6576" s="780"/>
      <c r="H6576" s="460">
        <f t="shared" si="409"/>
        <v>0</v>
      </c>
      <c r="I6576" s="460">
        <f t="shared" si="410"/>
        <v>0</v>
      </c>
      <c r="J6576" s="460">
        <f t="shared" si="408"/>
        <v>0</v>
      </c>
      <c r="K6576" s="9"/>
      <c r="P6576" s="2"/>
      <c r="Q6576" s="27"/>
      <c r="R6576" s="2"/>
      <c r="S6576" s="2"/>
      <c r="T6576" s="2"/>
      <c r="U6576" s="2"/>
      <c r="V6576" s="2"/>
      <c r="W6576" s="2"/>
    </row>
    <row r="6577" spans="2:23" ht="15" customHeight="1" x14ac:dyDescent="0.35">
      <c r="B6577" s="349"/>
      <c r="C6577" s="715" t="str">
        <f t="shared" si="411"/>
        <v/>
      </c>
      <c r="D6577" s="458">
        <f>IF(ISNUMBER(Summary!$D$17), DATE(Summary!$D$17, 1, 1) + INT((ROW(B6539)-1)/24), DATE(2024, 1, 1) + INT((ROW(B6539)-1)/24))</f>
        <v>45564</v>
      </c>
      <c r="E6577" s="459">
        <v>0.41666666666666669</v>
      </c>
      <c r="F6577" s="780"/>
      <c r="G6577" s="780"/>
      <c r="H6577" s="460">
        <f t="shared" si="409"/>
        <v>0</v>
      </c>
      <c r="I6577" s="460">
        <f t="shared" si="410"/>
        <v>0</v>
      </c>
      <c r="J6577" s="460">
        <f t="shared" si="408"/>
        <v>0</v>
      </c>
      <c r="K6577" s="9"/>
      <c r="P6577" s="2"/>
      <c r="Q6577" s="27"/>
      <c r="R6577" s="2"/>
      <c r="S6577" s="2"/>
      <c r="T6577" s="2"/>
      <c r="U6577" s="2"/>
      <c r="V6577" s="2"/>
      <c r="W6577" s="2"/>
    </row>
    <row r="6578" spans="2:23" ht="15" customHeight="1" x14ac:dyDescent="0.35">
      <c r="B6578" s="349"/>
      <c r="C6578" s="715" t="str">
        <f t="shared" si="411"/>
        <v/>
      </c>
      <c r="D6578" s="458">
        <f>IF(ISNUMBER(Summary!$D$17), DATE(Summary!$D$17, 1, 1) + INT((ROW(B6540)-1)/24), DATE(2024, 1, 1) + INT((ROW(B6540)-1)/24))</f>
        <v>45564</v>
      </c>
      <c r="E6578" s="459">
        <v>0.45833333333333337</v>
      </c>
      <c r="F6578" s="780"/>
      <c r="G6578" s="780"/>
      <c r="H6578" s="460">
        <f t="shared" si="409"/>
        <v>0</v>
      </c>
      <c r="I6578" s="460">
        <f t="shared" si="410"/>
        <v>0</v>
      </c>
      <c r="J6578" s="460">
        <f t="shared" si="408"/>
        <v>0</v>
      </c>
      <c r="K6578" s="9"/>
      <c r="P6578" s="2"/>
      <c r="Q6578" s="27"/>
      <c r="R6578" s="2"/>
      <c r="S6578" s="2"/>
      <c r="T6578" s="2"/>
      <c r="U6578" s="2"/>
      <c r="V6578" s="2"/>
      <c r="W6578" s="2"/>
    </row>
    <row r="6579" spans="2:23" ht="15" customHeight="1" x14ac:dyDescent="0.35">
      <c r="B6579" s="349"/>
      <c r="C6579" s="715" t="str">
        <f t="shared" si="411"/>
        <v/>
      </c>
      <c r="D6579" s="458">
        <f>IF(ISNUMBER(Summary!$D$17), DATE(Summary!$D$17, 1, 1) + INT((ROW(B6541)-1)/24), DATE(2024, 1, 1) + INT((ROW(B6541)-1)/24))</f>
        <v>45564</v>
      </c>
      <c r="E6579" s="459">
        <v>0.50000000000000011</v>
      </c>
      <c r="F6579" s="780"/>
      <c r="G6579" s="780"/>
      <c r="H6579" s="460">
        <f t="shared" si="409"/>
        <v>0</v>
      </c>
      <c r="I6579" s="460">
        <f t="shared" si="410"/>
        <v>0</v>
      </c>
      <c r="J6579" s="460">
        <f t="shared" si="408"/>
        <v>0</v>
      </c>
      <c r="K6579" s="9"/>
      <c r="P6579" s="2"/>
      <c r="Q6579" s="27"/>
      <c r="R6579" s="2"/>
      <c r="S6579" s="2"/>
      <c r="T6579" s="2"/>
      <c r="U6579" s="2"/>
      <c r="V6579" s="2"/>
      <c r="W6579" s="2"/>
    </row>
    <row r="6580" spans="2:23" ht="15" customHeight="1" x14ac:dyDescent="0.35">
      <c r="B6580" s="349"/>
      <c r="C6580" s="715" t="str">
        <f t="shared" si="411"/>
        <v/>
      </c>
      <c r="D6580" s="458">
        <f>IF(ISNUMBER(Summary!$D$17), DATE(Summary!$D$17, 1, 1) + INT((ROW(B6542)-1)/24), DATE(2024, 1, 1) + INT((ROW(B6542)-1)/24))</f>
        <v>45564</v>
      </c>
      <c r="E6580" s="459">
        <v>0.54166666666666674</v>
      </c>
      <c r="F6580" s="780"/>
      <c r="G6580" s="780"/>
      <c r="H6580" s="460">
        <f t="shared" si="409"/>
        <v>0</v>
      </c>
      <c r="I6580" s="460">
        <f t="shared" si="410"/>
        <v>0</v>
      </c>
      <c r="J6580" s="460">
        <f t="shared" si="408"/>
        <v>0</v>
      </c>
      <c r="K6580" s="9"/>
      <c r="P6580" s="2"/>
      <c r="Q6580" s="27"/>
      <c r="R6580" s="2"/>
      <c r="S6580" s="2"/>
      <c r="T6580" s="2"/>
      <c r="U6580" s="2"/>
      <c r="V6580" s="2"/>
      <c r="W6580" s="2"/>
    </row>
    <row r="6581" spans="2:23" ht="15" customHeight="1" x14ac:dyDescent="0.35">
      <c r="B6581" s="349"/>
      <c r="C6581" s="715" t="str">
        <f t="shared" si="411"/>
        <v/>
      </c>
      <c r="D6581" s="458">
        <f>IF(ISNUMBER(Summary!$D$17), DATE(Summary!$D$17, 1, 1) + INT((ROW(B6543)-1)/24), DATE(2024, 1, 1) + INT((ROW(B6543)-1)/24))</f>
        <v>45564</v>
      </c>
      <c r="E6581" s="459">
        <v>0.58333333333333337</v>
      </c>
      <c r="F6581" s="780"/>
      <c r="G6581" s="780"/>
      <c r="H6581" s="460">
        <f t="shared" si="409"/>
        <v>0</v>
      </c>
      <c r="I6581" s="460">
        <f t="shared" si="410"/>
        <v>0</v>
      </c>
      <c r="J6581" s="460">
        <f t="shared" si="408"/>
        <v>0</v>
      </c>
      <c r="K6581" s="9"/>
      <c r="P6581" s="2"/>
      <c r="Q6581" s="27"/>
      <c r="R6581" s="2"/>
      <c r="S6581" s="2"/>
      <c r="T6581" s="2"/>
      <c r="U6581" s="2"/>
      <c r="V6581" s="2"/>
      <c r="W6581" s="2"/>
    </row>
    <row r="6582" spans="2:23" ht="15" customHeight="1" x14ac:dyDescent="0.35">
      <c r="B6582" s="349"/>
      <c r="C6582" s="715" t="str">
        <f t="shared" si="411"/>
        <v/>
      </c>
      <c r="D6582" s="458">
        <f>IF(ISNUMBER(Summary!$D$17), DATE(Summary!$D$17, 1, 1) + INT((ROW(B6544)-1)/24), DATE(2024, 1, 1) + INT((ROW(B6544)-1)/24))</f>
        <v>45564</v>
      </c>
      <c r="E6582" s="459">
        <v>0.62500000000000011</v>
      </c>
      <c r="F6582" s="780"/>
      <c r="G6582" s="780"/>
      <c r="H6582" s="460">
        <f t="shared" si="409"/>
        <v>0</v>
      </c>
      <c r="I6582" s="460">
        <f t="shared" si="410"/>
        <v>0</v>
      </c>
      <c r="J6582" s="460">
        <f t="shared" si="408"/>
        <v>0</v>
      </c>
      <c r="K6582" s="9"/>
      <c r="P6582" s="2"/>
      <c r="Q6582" s="27"/>
      <c r="R6582" s="2"/>
      <c r="S6582" s="2"/>
      <c r="T6582" s="2"/>
      <c r="U6582" s="2"/>
      <c r="V6582" s="2"/>
      <c r="W6582" s="2"/>
    </row>
    <row r="6583" spans="2:23" ht="15" customHeight="1" x14ac:dyDescent="0.35">
      <c r="B6583" s="349"/>
      <c r="C6583" s="715" t="str">
        <f t="shared" si="411"/>
        <v/>
      </c>
      <c r="D6583" s="458">
        <f>IF(ISNUMBER(Summary!$D$17), DATE(Summary!$D$17, 1, 1) + INT((ROW(B6545)-1)/24), DATE(2024, 1, 1) + INT((ROW(B6545)-1)/24))</f>
        <v>45564</v>
      </c>
      <c r="E6583" s="459">
        <v>0.66666666666666674</v>
      </c>
      <c r="F6583" s="780"/>
      <c r="G6583" s="780"/>
      <c r="H6583" s="460">
        <f t="shared" si="409"/>
        <v>0</v>
      </c>
      <c r="I6583" s="460">
        <f t="shared" si="410"/>
        <v>0</v>
      </c>
      <c r="J6583" s="460">
        <f t="shared" si="408"/>
        <v>0</v>
      </c>
      <c r="K6583" s="9"/>
      <c r="P6583" s="2"/>
      <c r="Q6583" s="27"/>
      <c r="R6583" s="2"/>
      <c r="S6583" s="2"/>
      <c r="T6583" s="2"/>
      <c r="U6583" s="2"/>
      <c r="V6583" s="2"/>
      <c r="W6583" s="2"/>
    </row>
    <row r="6584" spans="2:23" ht="15" customHeight="1" x14ac:dyDescent="0.35">
      <c r="B6584" s="349"/>
      <c r="C6584" s="715" t="str">
        <f t="shared" si="411"/>
        <v/>
      </c>
      <c r="D6584" s="458">
        <f>IF(ISNUMBER(Summary!$D$17), DATE(Summary!$D$17, 1, 1) + INT((ROW(B6546)-1)/24), DATE(2024, 1, 1) + INT((ROW(B6546)-1)/24))</f>
        <v>45564</v>
      </c>
      <c r="E6584" s="459">
        <v>0.70833333333333337</v>
      </c>
      <c r="F6584" s="780"/>
      <c r="G6584" s="780"/>
      <c r="H6584" s="460">
        <f t="shared" si="409"/>
        <v>0</v>
      </c>
      <c r="I6584" s="460">
        <f t="shared" si="410"/>
        <v>0</v>
      </c>
      <c r="J6584" s="460">
        <f t="shared" si="408"/>
        <v>0</v>
      </c>
      <c r="K6584" s="9"/>
      <c r="P6584" s="2"/>
      <c r="Q6584" s="27"/>
      <c r="R6584" s="2"/>
      <c r="S6584" s="2"/>
      <c r="T6584" s="2"/>
      <c r="U6584" s="2"/>
      <c r="V6584" s="2"/>
      <c r="W6584" s="2"/>
    </row>
    <row r="6585" spans="2:23" ht="15" customHeight="1" x14ac:dyDescent="0.35">
      <c r="B6585" s="349"/>
      <c r="C6585" s="715" t="str">
        <f t="shared" si="411"/>
        <v/>
      </c>
      <c r="D6585" s="458">
        <f>IF(ISNUMBER(Summary!$D$17), DATE(Summary!$D$17, 1, 1) + INT((ROW(B6547)-1)/24), DATE(2024, 1, 1) + INT((ROW(B6547)-1)/24))</f>
        <v>45564</v>
      </c>
      <c r="E6585" s="459">
        <v>0.75000000000000011</v>
      </c>
      <c r="F6585" s="780"/>
      <c r="G6585" s="780"/>
      <c r="H6585" s="460">
        <f t="shared" si="409"/>
        <v>0</v>
      </c>
      <c r="I6585" s="460">
        <f t="shared" si="410"/>
        <v>0</v>
      </c>
      <c r="J6585" s="460">
        <f t="shared" si="408"/>
        <v>0</v>
      </c>
      <c r="K6585" s="9"/>
      <c r="P6585" s="2"/>
      <c r="Q6585" s="27"/>
      <c r="R6585" s="2"/>
      <c r="S6585" s="2"/>
      <c r="T6585" s="2"/>
      <c r="U6585" s="2"/>
      <c r="V6585" s="2"/>
      <c r="W6585" s="2"/>
    </row>
    <row r="6586" spans="2:23" ht="15" customHeight="1" x14ac:dyDescent="0.35">
      <c r="B6586" s="349"/>
      <c r="C6586" s="715" t="str">
        <f t="shared" si="411"/>
        <v/>
      </c>
      <c r="D6586" s="458">
        <f>IF(ISNUMBER(Summary!$D$17), DATE(Summary!$D$17, 1, 1) + INT((ROW(B6548)-1)/24), DATE(2024, 1, 1) + INT((ROW(B6548)-1)/24))</f>
        <v>45564</v>
      </c>
      <c r="E6586" s="459">
        <v>0.79166666666666674</v>
      </c>
      <c r="F6586" s="780"/>
      <c r="G6586" s="780"/>
      <c r="H6586" s="460">
        <f t="shared" si="409"/>
        <v>0</v>
      </c>
      <c r="I6586" s="460">
        <f t="shared" si="410"/>
        <v>0</v>
      </c>
      <c r="J6586" s="460">
        <f t="shared" si="408"/>
        <v>0</v>
      </c>
      <c r="K6586" s="9"/>
      <c r="P6586" s="2"/>
      <c r="Q6586" s="27"/>
      <c r="R6586" s="2"/>
      <c r="S6586" s="2"/>
      <c r="T6586" s="2"/>
      <c r="U6586" s="2"/>
      <c r="V6586" s="2"/>
      <c r="W6586" s="2"/>
    </row>
    <row r="6587" spans="2:23" ht="15" customHeight="1" x14ac:dyDescent="0.35">
      <c r="B6587" s="349"/>
      <c r="C6587" s="715" t="str">
        <f t="shared" si="411"/>
        <v/>
      </c>
      <c r="D6587" s="458">
        <f>IF(ISNUMBER(Summary!$D$17), DATE(Summary!$D$17, 1, 1) + INT((ROW(B6549)-1)/24), DATE(2024, 1, 1) + INT((ROW(B6549)-1)/24))</f>
        <v>45564</v>
      </c>
      <c r="E6587" s="459">
        <v>0.83333333333333337</v>
      </c>
      <c r="F6587" s="780"/>
      <c r="G6587" s="780"/>
      <c r="H6587" s="460">
        <f t="shared" si="409"/>
        <v>0</v>
      </c>
      <c r="I6587" s="460">
        <f t="shared" si="410"/>
        <v>0</v>
      </c>
      <c r="J6587" s="460">
        <f t="shared" si="408"/>
        <v>0</v>
      </c>
      <c r="K6587" s="9"/>
      <c r="P6587" s="2"/>
      <c r="Q6587" s="27"/>
      <c r="R6587" s="2"/>
      <c r="S6587" s="2"/>
      <c r="T6587" s="2"/>
      <c r="U6587" s="2"/>
      <c r="V6587" s="2"/>
      <c r="W6587" s="2"/>
    </row>
    <row r="6588" spans="2:23" ht="15" customHeight="1" x14ac:dyDescent="0.35">
      <c r="B6588" s="349"/>
      <c r="C6588" s="715" t="str">
        <f t="shared" si="411"/>
        <v/>
      </c>
      <c r="D6588" s="458">
        <f>IF(ISNUMBER(Summary!$D$17), DATE(Summary!$D$17, 1, 1) + INT((ROW(B6550)-1)/24), DATE(2024, 1, 1) + INT((ROW(B6550)-1)/24))</f>
        <v>45564</v>
      </c>
      <c r="E6588" s="459">
        <v>0.87500000000000011</v>
      </c>
      <c r="F6588" s="780"/>
      <c r="G6588" s="780"/>
      <c r="H6588" s="460">
        <f t="shared" si="409"/>
        <v>0</v>
      </c>
      <c r="I6588" s="460">
        <f t="shared" si="410"/>
        <v>0</v>
      </c>
      <c r="J6588" s="460">
        <f t="shared" si="408"/>
        <v>0</v>
      </c>
      <c r="K6588" s="9"/>
      <c r="P6588" s="2"/>
      <c r="Q6588" s="27"/>
      <c r="R6588" s="2"/>
      <c r="S6588" s="2"/>
      <c r="T6588" s="2"/>
      <c r="U6588" s="2"/>
      <c r="V6588" s="2"/>
      <c r="W6588" s="2"/>
    </row>
    <row r="6589" spans="2:23" ht="15" customHeight="1" x14ac:dyDescent="0.35">
      <c r="B6589" s="349"/>
      <c r="C6589" s="715" t="str">
        <f t="shared" si="411"/>
        <v/>
      </c>
      <c r="D6589" s="458">
        <f>IF(ISNUMBER(Summary!$D$17), DATE(Summary!$D$17, 1, 1) + INT((ROW(B6551)-1)/24), DATE(2024, 1, 1) + INT((ROW(B6551)-1)/24))</f>
        <v>45564</v>
      </c>
      <c r="E6589" s="459">
        <v>0.91666666666666674</v>
      </c>
      <c r="F6589" s="780"/>
      <c r="G6589" s="780"/>
      <c r="H6589" s="460">
        <f t="shared" si="409"/>
        <v>0</v>
      </c>
      <c r="I6589" s="460">
        <f t="shared" si="410"/>
        <v>0</v>
      </c>
      <c r="J6589" s="460">
        <f t="shared" si="408"/>
        <v>0</v>
      </c>
      <c r="K6589" s="9"/>
      <c r="P6589" s="2"/>
      <c r="Q6589" s="27"/>
      <c r="R6589" s="2"/>
      <c r="S6589" s="2"/>
      <c r="T6589" s="2"/>
      <c r="U6589" s="2"/>
      <c r="V6589" s="2"/>
      <c r="W6589" s="2"/>
    </row>
    <row r="6590" spans="2:23" ht="15" customHeight="1" x14ac:dyDescent="0.35">
      <c r="B6590" s="349"/>
      <c r="C6590" s="715" t="str">
        <f t="shared" si="411"/>
        <v/>
      </c>
      <c r="D6590" s="458">
        <f>IF(ISNUMBER(Summary!$D$17), DATE(Summary!$D$17, 1, 1) + INT((ROW(B6552)-1)/24), DATE(2024, 1, 1) + INT((ROW(B6552)-1)/24))</f>
        <v>45564</v>
      </c>
      <c r="E6590" s="459">
        <v>0.95833333333333337</v>
      </c>
      <c r="F6590" s="780"/>
      <c r="G6590" s="780"/>
      <c r="H6590" s="460">
        <f t="shared" si="409"/>
        <v>0</v>
      </c>
      <c r="I6590" s="460">
        <f t="shared" si="410"/>
        <v>0</v>
      </c>
      <c r="J6590" s="460">
        <f t="shared" si="408"/>
        <v>0</v>
      </c>
      <c r="K6590" s="9"/>
      <c r="P6590" s="2"/>
      <c r="Q6590" s="27"/>
      <c r="R6590" s="2"/>
      <c r="S6590" s="2"/>
      <c r="T6590" s="2"/>
      <c r="U6590" s="2"/>
      <c r="V6590" s="2"/>
      <c r="W6590" s="2"/>
    </row>
    <row r="6591" spans="2:23" ht="15" customHeight="1" x14ac:dyDescent="0.35">
      <c r="B6591" s="457"/>
      <c r="C6591" s="715">
        <f t="shared" si="411"/>
        <v>45565</v>
      </c>
      <c r="D6591" s="458">
        <f>IF(ISNUMBER(Summary!$D$17), DATE(Summary!$D$17, 1, 1) + INT((ROW(B6553)-1)/24), DATE(2024, 1, 1) + INT((ROW(B6553)-1)/24))</f>
        <v>45565</v>
      </c>
      <c r="E6591" s="459">
        <v>3.1225022567582528E-17</v>
      </c>
      <c r="F6591" s="780"/>
      <c r="G6591" s="780"/>
      <c r="H6591" s="460">
        <f t="shared" si="409"/>
        <v>0</v>
      </c>
      <c r="I6591" s="460">
        <f t="shared" si="410"/>
        <v>0</v>
      </c>
      <c r="J6591" s="460">
        <f t="shared" si="408"/>
        <v>0</v>
      </c>
      <c r="K6591" s="9"/>
      <c r="P6591" s="2"/>
      <c r="Q6591" s="27"/>
      <c r="R6591" s="2"/>
      <c r="S6591" s="2"/>
      <c r="T6591" s="2"/>
      <c r="U6591" s="2"/>
      <c r="V6591" s="2"/>
      <c r="W6591" s="2"/>
    </row>
    <row r="6592" spans="2:23" ht="15" customHeight="1" x14ac:dyDescent="0.35">
      <c r="B6592" s="349"/>
      <c r="C6592" s="715" t="str">
        <f t="shared" si="411"/>
        <v/>
      </c>
      <c r="D6592" s="458">
        <f>IF(ISNUMBER(Summary!$D$17), DATE(Summary!$D$17, 1, 1) + INT((ROW(B6554)-1)/24), DATE(2024, 1, 1) + INT((ROW(B6554)-1)/24))</f>
        <v>45565</v>
      </c>
      <c r="E6592" s="459">
        <v>4.1666666666666699E-2</v>
      </c>
      <c r="F6592" s="780"/>
      <c r="G6592" s="780"/>
      <c r="H6592" s="460">
        <f t="shared" si="409"/>
        <v>0</v>
      </c>
      <c r="I6592" s="460">
        <f t="shared" si="410"/>
        <v>0</v>
      </c>
      <c r="J6592" s="460">
        <f t="shared" ref="J6592:J6655" si="412">G6592-H6592</f>
        <v>0</v>
      </c>
      <c r="K6592" s="9"/>
      <c r="P6592" s="2"/>
      <c r="Q6592" s="27"/>
      <c r="R6592" s="2"/>
      <c r="S6592" s="2"/>
      <c r="T6592" s="2"/>
      <c r="U6592" s="2"/>
      <c r="V6592" s="2"/>
      <c r="W6592" s="2"/>
    </row>
    <row r="6593" spans="2:23" ht="15" customHeight="1" x14ac:dyDescent="0.35">
      <c r="B6593" s="349"/>
      <c r="C6593" s="715" t="str">
        <f t="shared" si="411"/>
        <v/>
      </c>
      <c r="D6593" s="458">
        <f>IF(ISNUMBER(Summary!$D$17), DATE(Summary!$D$17, 1, 1) + INT((ROW(B6555)-1)/24), DATE(2024, 1, 1) + INT((ROW(B6555)-1)/24))</f>
        <v>45565</v>
      </c>
      <c r="E6593" s="459">
        <v>8.333333333333337E-2</v>
      </c>
      <c r="F6593" s="780"/>
      <c r="G6593" s="780"/>
      <c r="H6593" s="460">
        <f t="shared" si="409"/>
        <v>0</v>
      </c>
      <c r="I6593" s="460">
        <f t="shared" si="410"/>
        <v>0</v>
      </c>
      <c r="J6593" s="460">
        <f t="shared" si="412"/>
        <v>0</v>
      </c>
      <c r="K6593" s="9"/>
      <c r="P6593" s="2"/>
      <c r="Q6593" s="27"/>
      <c r="R6593" s="2"/>
      <c r="S6593" s="2"/>
      <c r="T6593" s="2"/>
      <c r="U6593" s="2"/>
      <c r="V6593" s="2"/>
      <c r="W6593" s="2"/>
    </row>
    <row r="6594" spans="2:23" ht="15" customHeight="1" x14ac:dyDescent="0.35">
      <c r="B6594" s="349"/>
      <c r="C6594" s="715" t="str">
        <f t="shared" si="411"/>
        <v/>
      </c>
      <c r="D6594" s="458">
        <f>IF(ISNUMBER(Summary!$D$17), DATE(Summary!$D$17, 1, 1) + INT((ROW(B6556)-1)/24), DATE(2024, 1, 1) + INT((ROW(B6556)-1)/24))</f>
        <v>45565</v>
      </c>
      <c r="E6594" s="459">
        <v>0.12500000000000006</v>
      </c>
      <c r="F6594" s="780"/>
      <c r="G6594" s="780"/>
      <c r="H6594" s="460">
        <f t="shared" si="409"/>
        <v>0</v>
      </c>
      <c r="I6594" s="460">
        <f t="shared" si="410"/>
        <v>0</v>
      </c>
      <c r="J6594" s="460">
        <f t="shared" si="412"/>
        <v>0</v>
      </c>
      <c r="K6594" s="9"/>
      <c r="P6594" s="2"/>
      <c r="Q6594" s="27"/>
      <c r="R6594" s="2"/>
      <c r="S6594" s="2"/>
      <c r="T6594" s="2"/>
      <c r="U6594" s="2"/>
      <c r="V6594" s="2"/>
      <c r="W6594" s="2"/>
    </row>
    <row r="6595" spans="2:23" ht="15" customHeight="1" x14ac:dyDescent="0.35">
      <c r="B6595" s="349"/>
      <c r="C6595" s="715" t="str">
        <f t="shared" si="411"/>
        <v/>
      </c>
      <c r="D6595" s="458">
        <f>IF(ISNUMBER(Summary!$D$17), DATE(Summary!$D$17, 1, 1) + INT((ROW(B6557)-1)/24), DATE(2024, 1, 1) + INT((ROW(B6557)-1)/24))</f>
        <v>45565</v>
      </c>
      <c r="E6595" s="459">
        <v>0.16666666666666669</v>
      </c>
      <c r="F6595" s="780"/>
      <c r="G6595" s="780"/>
      <c r="H6595" s="460">
        <f t="shared" si="409"/>
        <v>0</v>
      </c>
      <c r="I6595" s="460">
        <f t="shared" si="410"/>
        <v>0</v>
      </c>
      <c r="J6595" s="460">
        <f t="shared" si="412"/>
        <v>0</v>
      </c>
      <c r="K6595" s="9"/>
      <c r="P6595" s="2"/>
      <c r="Q6595" s="27"/>
      <c r="R6595" s="2"/>
      <c r="S6595" s="2"/>
      <c r="T6595" s="2"/>
      <c r="U6595" s="2"/>
      <c r="V6595" s="2"/>
      <c r="W6595" s="2"/>
    </row>
    <row r="6596" spans="2:23" ht="15" customHeight="1" x14ac:dyDescent="0.35">
      <c r="B6596" s="349"/>
      <c r="C6596" s="715" t="str">
        <f t="shared" si="411"/>
        <v/>
      </c>
      <c r="D6596" s="458">
        <f>IF(ISNUMBER(Summary!$D$17), DATE(Summary!$D$17, 1, 1) + INT((ROW(B6558)-1)/24), DATE(2024, 1, 1) + INT((ROW(B6558)-1)/24))</f>
        <v>45565</v>
      </c>
      <c r="E6596" s="459">
        <v>0.20833333333333337</v>
      </c>
      <c r="F6596" s="780"/>
      <c r="G6596" s="780"/>
      <c r="H6596" s="460">
        <f t="shared" si="409"/>
        <v>0</v>
      </c>
      <c r="I6596" s="460">
        <f t="shared" si="410"/>
        <v>0</v>
      </c>
      <c r="J6596" s="460">
        <f t="shared" si="412"/>
        <v>0</v>
      </c>
      <c r="K6596" s="9"/>
      <c r="P6596" s="2"/>
      <c r="Q6596" s="27"/>
      <c r="R6596" s="2"/>
      <c r="S6596" s="2"/>
      <c r="T6596" s="2"/>
      <c r="U6596" s="2"/>
      <c r="V6596" s="2"/>
      <c r="W6596" s="2"/>
    </row>
    <row r="6597" spans="2:23" ht="15" customHeight="1" x14ac:dyDescent="0.35">
      <c r="B6597" s="349"/>
      <c r="C6597" s="715" t="str">
        <f t="shared" si="411"/>
        <v/>
      </c>
      <c r="D6597" s="458">
        <f>IF(ISNUMBER(Summary!$D$17), DATE(Summary!$D$17, 1, 1) + INT((ROW(B6559)-1)/24), DATE(2024, 1, 1) + INT((ROW(B6559)-1)/24))</f>
        <v>45565</v>
      </c>
      <c r="E6597" s="459">
        <v>0.25</v>
      </c>
      <c r="F6597" s="780"/>
      <c r="G6597" s="780"/>
      <c r="H6597" s="460">
        <f t="shared" si="409"/>
        <v>0</v>
      </c>
      <c r="I6597" s="460">
        <f t="shared" si="410"/>
        <v>0</v>
      </c>
      <c r="J6597" s="460">
        <f t="shared" si="412"/>
        <v>0</v>
      </c>
      <c r="K6597" s="9"/>
      <c r="P6597" s="2"/>
      <c r="Q6597" s="27"/>
      <c r="R6597" s="2"/>
      <c r="S6597" s="2"/>
      <c r="T6597" s="2"/>
      <c r="U6597" s="2"/>
      <c r="V6597" s="2"/>
      <c r="W6597" s="2"/>
    </row>
    <row r="6598" spans="2:23" ht="15" customHeight="1" x14ac:dyDescent="0.35">
      <c r="B6598" s="349"/>
      <c r="C6598" s="715" t="str">
        <f t="shared" si="411"/>
        <v/>
      </c>
      <c r="D6598" s="458">
        <f>IF(ISNUMBER(Summary!$D$17), DATE(Summary!$D$17, 1, 1) + INT((ROW(B6560)-1)/24), DATE(2024, 1, 1) + INT((ROW(B6560)-1)/24))</f>
        <v>45565</v>
      </c>
      <c r="E6598" s="459">
        <v>0.29166666666666669</v>
      </c>
      <c r="F6598" s="780"/>
      <c r="G6598" s="780"/>
      <c r="H6598" s="460">
        <f t="shared" si="409"/>
        <v>0</v>
      </c>
      <c r="I6598" s="460">
        <f t="shared" si="410"/>
        <v>0</v>
      </c>
      <c r="J6598" s="460">
        <f t="shared" si="412"/>
        <v>0</v>
      </c>
      <c r="K6598" s="9"/>
      <c r="P6598" s="2"/>
      <c r="Q6598" s="27"/>
      <c r="R6598" s="2"/>
      <c r="S6598" s="2"/>
      <c r="T6598" s="2"/>
      <c r="U6598" s="2"/>
      <c r="V6598" s="2"/>
      <c r="W6598" s="2"/>
    </row>
    <row r="6599" spans="2:23" ht="15" customHeight="1" x14ac:dyDescent="0.35">
      <c r="B6599" s="349"/>
      <c r="C6599" s="715" t="str">
        <f t="shared" si="411"/>
        <v/>
      </c>
      <c r="D6599" s="458">
        <f>IF(ISNUMBER(Summary!$D$17), DATE(Summary!$D$17, 1, 1) + INT((ROW(B6561)-1)/24), DATE(2024, 1, 1) + INT((ROW(B6561)-1)/24))</f>
        <v>45565</v>
      </c>
      <c r="E6599" s="459">
        <v>0.33333333333333337</v>
      </c>
      <c r="F6599" s="780"/>
      <c r="G6599" s="780"/>
      <c r="H6599" s="460">
        <f t="shared" si="409"/>
        <v>0</v>
      </c>
      <c r="I6599" s="460">
        <f t="shared" si="410"/>
        <v>0</v>
      </c>
      <c r="J6599" s="460">
        <f t="shared" si="412"/>
        <v>0</v>
      </c>
      <c r="K6599" s="9"/>
      <c r="P6599" s="2"/>
      <c r="Q6599" s="27"/>
      <c r="R6599" s="2"/>
      <c r="S6599" s="2"/>
      <c r="T6599" s="2"/>
      <c r="U6599" s="2"/>
      <c r="V6599" s="2"/>
      <c r="W6599" s="2"/>
    </row>
    <row r="6600" spans="2:23" ht="15" customHeight="1" x14ac:dyDescent="0.35">
      <c r="B6600" s="349"/>
      <c r="C6600" s="715" t="str">
        <f t="shared" si="411"/>
        <v/>
      </c>
      <c r="D6600" s="458">
        <f>IF(ISNUMBER(Summary!$D$17), DATE(Summary!$D$17, 1, 1) + INT((ROW(B6562)-1)/24), DATE(2024, 1, 1) + INT((ROW(B6562)-1)/24))</f>
        <v>45565</v>
      </c>
      <c r="E6600" s="459">
        <v>0.375</v>
      </c>
      <c r="F6600" s="780"/>
      <c r="G6600" s="780"/>
      <c r="H6600" s="460">
        <f t="shared" si="409"/>
        <v>0</v>
      </c>
      <c r="I6600" s="460">
        <f>F6600-H6600</f>
        <v>0</v>
      </c>
      <c r="J6600" s="460">
        <f t="shared" si="412"/>
        <v>0</v>
      </c>
      <c r="K6600" s="9"/>
      <c r="P6600" s="2"/>
      <c r="Q6600" s="27"/>
      <c r="R6600" s="2"/>
      <c r="S6600" s="2"/>
      <c r="T6600" s="2"/>
      <c r="U6600" s="2"/>
      <c r="V6600" s="2"/>
      <c r="W6600" s="2"/>
    </row>
    <row r="6601" spans="2:23" ht="15" customHeight="1" x14ac:dyDescent="0.35">
      <c r="B6601" s="349"/>
      <c r="C6601" s="715" t="str">
        <f t="shared" si="411"/>
        <v/>
      </c>
      <c r="D6601" s="458">
        <f>IF(ISNUMBER(Summary!$D$17), DATE(Summary!$D$17, 1, 1) + INT((ROW(B6563)-1)/24), DATE(2024, 1, 1) + INT((ROW(B6563)-1)/24))</f>
        <v>45565</v>
      </c>
      <c r="E6601" s="459">
        <v>0.41666666666666669</v>
      </c>
      <c r="F6601" s="780"/>
      <c r="G6601" s="780"/>
      <c r="H6601" s="460">
        <f t="shared" si="409"/>
        <v>0</v>
      </c>
      <c r="I6601" s="460">
        <f t="shared" si="410"/>
        <v>0</v>
      </c>
      <c r="J6601" s="460">
        <f t="shared" si="412"/>
        <v>0</v>
      </c>
      <c r="K6601" s="9"/>
      <c r="P6601" s="2"/>
      <c r="Q6601" s="27"/>
      <c r="R6601" s="2"/>
      <c r="S6601" s="2"/>
      <c r="T6601" s="2"/>
      <c r="U6601" s="2"/>
      <c r="V6601" s="2"/>
      <c r="W6601" s="2"/>
    </row>
    <row r="6602" spans="2:23" ht="15" customHeight="1" x14ac:dyDescent="0.35">
      <c r="B6602" s="349"/>
      <c r="C6602" s="715" t="str">
        <f t="shared" si="411"/>
        <v/>
      </c>
      <c r="D6602" s="458">
        <f>IF(ISNUMBER(Summary!$D$17), DATE(Summary!$D$17, 1, 1) + INT((ROW(B6564)-1)/24), DATE(2024, 1, 1) + INT((ROW(B6564)-1)/24))</f>
        <v>45565</v>
      </c>
      <c r="E6602" s="459">
        <v>0.45833333333333337</v>
      </c>
      <c r="F6602" s="780"/>
      <c r="G6602" s="780"/>
      <c r="H6602" s="460">
        <f t="shared" si="409"/>
        <v>0</v>
      </c>
      <c r="I6602" s="460">
        <f t="shared" si="410"/>
        <v>0</v>
      </c>
      <c r="J6602" s="460">
        <f t="shared" si="412"/>
        <v>0</v>
      </c>
      <c r="K6602" s="9"/>
      <c r="P6602" s="2"/>
      <c r="Q6602" s="27"/>
      <c r="R6602" s="2"/>
      <c r="S6602" s="2"/>
      <c r="T6602" s="2"/>
      <c r="U6602" s="2"/>
      <c r="V6602" s="2"/>
      <c r="W6602" s="2"/>
    </row>
    <row r="6603" spans="2:23" ht="15" customHeight="1" x14ac:dyDescent="0.35">
      <c r="B6603" s="349"/>
      <c r="C6603" s="715" t="str">
        <f t="shared" si="411"/>
        <v/>
      </c>
      <c r="D6603" s="458">
        <f>IF(ISNUMBER(Summary!$D$17), DATE(Summary!$D$17, 1, 1) + INT((ROW(B6565)-1)/24), DATE(2024, 1, 1) + INT((ROW(B6565)-1)/24))</f>
        <v>45565</v>
      </c>
      <c r="E6603" s="459">
        <v>0.50000000000000011</v>
      </c>
      <c r="F6603" s="780"/>
      <c r="G6603" s="780"/>
      <c r="H6603" s="460">
        <f t="shared" si="409"/>
        <v>0</v>
      </c>
      <c r="I6603" s="460">
        <f t="shared" si="410"/>
        <v>0</v>
      </c>
      <c r="J6603" s="460">
        <f t="shared" si="412"/>
        <v>0</v>
      </c>
      <c r="K6603" s="9"/>
      <c r="P6603" s="2"/>
      <c r="Q6603" s="27"/>
      <c r="R6603" s="2"/>
      <c r="S6603" s="2"/>
      <c r="T6603" s="2"/>
      <c r="U6603" s="2"/>
      <c r="V6603" s="2"/>
      <c r="W6603" s="2"/>
    </row>
    <row r="6604" spans="2:23" ht="15" customHeight="1" x14ac:dyDescent="0.35">
      <c r="B6604" s="349"/>
      <c r="C6604" s="715" t="str">
        <f t="shared" si="411"/>
        <v/>
      </c>
      <c r="D6604" s="458">
        <f>IF(ISNUMBER(Summary!$D$17), DATE(Summary!$D$17, 1, 1) + INT((ROW(B6566)-1)/24), DATE(2024, 1, 1) + INT((ROW(B6566)-1)/24))</f>
        <v>45565</v>
      </c>
      <c r="E6604" s="459">
        <v>0.54166666666666674</v>
      </c>
      <c r="F6604" s="780"/>
      <c r="G6604" s="780"/>
      <c r="H6604" s="460">
        <f t="shared" si="409"/>
        <v>0</v>
      </c>
      <c r="I6604" s="460">
        <f t="shared" si="410"/>
        <v>0</v>
      </c>
      <c r="J6604" s="460">
        <f t="shared" si="412"/>
        <v>0</v>
      </c>
      <c r="K6604" s="9"/>
      <c r="P6604" s="2"/>
      <c r="Q6604" s="27"/>
      <c r="R6604" s="2"/>
      <c r="S6604" s="2"/>
      <c r="T6604" s="2"/>
      <c r="U6604" s="2"/>
      <c r="V6604" s="2"/>
      <c r="W6604" s="2"/>
    </row>
    <row r="6605" spans="2:23" ht="15" customHeight="1" x14ac:dyDescent="0.35">
      <c r="B6605" s="349"/>
      <c r="C6605" s="715" t="str">
        <f t="shared" si="411"/>
        <v/>
      </c>
      <c r="D6605" s="458">
        <f>IF(ISNUMBER(Summary!$D$17), DATE(Summary!$D$17, 1, 1) + INT((ROW(B6567)-1)/24), DATE(2024, 1, 1) + INT((ROW(B6567)-1)/24))</f>
        <v>45565</v>
      </c>
      <c r="E6605" s="459">
        <v>0.58333333333333337</v>
      </c>
      <c r="F6605" s="780"/>
      <c r="G6605" s="780"/>
      <c r="H6605" s="460">
        <f t="shared" si="409"/>
        <v>0</v>
      </c>
      <c r="I6605" s="460">
        <f t="shared" si="410"/>
        <v>0</v>
      </c>
      <c r="J6605" s="460">
        <f t="shared" si="412"/>
        <v>0</v>
      </c>
      <c r="K6605" s="9"/>
      <c r="P6605" s="2"/>
      <c r="Q6605" s="27"/>
      <c r="R6605" s="2"/>
      <c r="S6605" s="2"/>
      <c r="T6605" s="2"/>
      <c r="U6605" s="2"/>
      <c r="V6605" s="2"/>
      <c r="W6605" s="2"/>
    </row>
    <row r="6606" spans="2:23" ht="15" customHeight="1" x14ac:dyDescent="0.35">
      <c r="B6606" s="349"/>
      <c r="C6606" s="715" t="str">
        <f t="shared" si="411"/>
        <v/>
      </c>
      <c r="D6606" s="458">
        <f>IF(ISNUMBER(Summary!$D$17), DATE(Summary!$D$17, 1, 1) + INT((ROW(B6568)-1)/24), DATE(2024, 1, 1) + INT((ROW(B6568)-1)/24))</f>
        <v>45565</v>
      </c>
      <c r="E6606" s="459">
        <v>0.62500000000000011</v>
      </c>
      <c r="F6606" s="780"/>
      <c r="G6606" s="780"/>
      <c r="H6606" s="460">
        <f t="shared" si="409"/>
        <v>0</v>
      </c>
      <c r="I6606" s="460">
        <f t="shared" si="410"/>
        <v>0</v>
      </c>
      <c r="J6606" s="460">
        <f t="shared" si="412"/>
        <v>0</v>
      </c>
      <c r="K6606" s="9"/>
      <c r="P6606" s="2"/>
      <c r="Q6606" s="27"/>
      <c r="R6606" s="2"/>
      <c r="S6606" s="2"/>
      <c r="T6606" s="2"/>
      <c r="U6606" s="2"/>
      <c r="V6606" s="2"/>
      <c r="W6606" s="2"/>
    </row>
    <row r="6607" spans="2:23" ht="15" customHeight="1" x14ac:dyDescent="0.35">
      <c r="B6607" s="349"/>
      <c r="C6607" s="715" t="str">
        <f t="shared" si="411"/>
        <v/>
      </c>
      <c r="D6607" s="458">
        <f>IF(ISNUMBER(Summary!$D$17), DATE(Summary!$D$17, 1, 1) + INT((ROW(B6569)-1)/24), DATE(2024, 1, 1) + INT((ROW(B6569)-1)/24))</f>
        <v>45565</v>
      </c>
      <c r="E6607" s="459">
        <v>0.66666666666666674</v>
      </c>
      <c r="F6607" s="780"/>
      <c r="G6607" s="780"/>
      <c r="H6607" s="460">
        <f t="shared" si="409"/>
        <v>0</v>
      </c>
      <c r="I6607" s="460">
        <f t="shared" si="410"/>
        <v>0</v>
      </c>
      <c r="J6607" s="460">
        <f t="shared" si="412"/>
        <v>0</v>
      </c>
      <c r="K6607" s="9"/>
      <c r="P6607" s="2"/>
      <c r="Q6607" s="27"/>
      <c r="R6607" s="2"/>
      <c r="S6607" s="2"/>
      <c r="T6607" s="2"/>
      <c r="U6607" s="2"/>
      <c r="V6607" s="2"/>
      <c r="W6607" s="2"/>
    </row>
    <row r="6608" spans="2:23" ht="15" customHeight="1" x14ac:dyDescent="0.35">
      <c r="B6608" s="349"/>
      <c r="C6608" s="715" t="str">
        <f t="shared" si="411"/>
        <v/>
      </c>
      <c r="D6608" s="458">
        <f>IF(ISNUMBER(Summary!$D$17), DATE(Summary!$D$17, 1, 1) + INT((ROW(B6570)-1)/24), DATE(2024, 1, 1) + INT((ROW(B6570)-1)/24))</f>
        <v>45565</v>
      </c>
      <c r="E6608" s="459">
        <v>0.70833333333333337</v>
      </c>
      <c r="F6608" s="780"/>
      <c r="G6608" s="780"/>
      <c r="H6608" s="460">
        <f t="shared" si="409"/>
        <v>0</v>
      </c>
      <c r="I6608" s="460">
        <f t="shared" si="410"/>
        <v>0</v>
      </c>
      <c r="J6608" s="460">
        <f t="shared" si="412"/>
        <v>0</v>
      </c>
      <c r="K6608" s="9"/>
      <c r="P6608" s="2"/>
      <c r="Q6608" s="27"/>
      <c r="R6608" s="2"/>
      <c r="S6608" s="2"/>
      <c r="T6608" s="2"/>
      <c r="U6608" s="2"/>
      <c r="V6608" s="2"/>
      <c r="W6608" s="2"/>
    </row>
    <row r="6609" spans="2:23" ht="15" customHeight="1" x14ac:dyDescent="0.35">
      <c r="B6609" s="349"/>
      <c r="C6609" s="715" t="str">
        <f t="shared" si="411"/>
        <v/>
      </c>
      <c r="D6609" s="458">
        <f>IF(ISNUMBER(Summary!$D$17), DATE(Summary!$D$17, 1, 1) + INT((ROW(B6571)-1)/24), DATE(2024, 1, 1) + INT((ROW(B6571)-1)/24))</f>
        <v>45565</v>
      </c>
      <c r="E6609" s="459">
        <v>0.75000000000000011</v>
      </c>
      <c r="F6609" s="780"/>
      <c r="G6609" s="780"/>
      <c r="H6609" s="460">
        <f t="shared" si="409"/>
        <v>0</v>
      </c>
      <c r="I6609" s="460">
        <f t="shared" si="410"/>
        <v>0</v>
      </c>
      <c r="J6609" s="460">
        <f t="shared" si="412"/>
        <v>0</v>
      </c>
      <c r="K6609" s="9"/>
      <c r="P6609" s="2"/>
      <c r="Q6609" s="27"/>
      <c r="R6609" s="2"/>
      <c r="S6609" s="2"/>
      <c r="T6609" s="2"/>
      <c r="U6609" s="2"/>
      <c r="V6609" s="2"/>
      <c r="W6609" s="2"/>
    </row>
    <row r="6610" spans="2:23" ht="15" customHeight="1" x14ac:dyDescent="0.35">
      <c r="B6610" s="349"/>
      <c r="C6610" s="715" t="str">
        <f t="shared" si="411"/>
        <v/>
      </c>
      <c r="D6610" s="458">
        <f>IF(ISNUMBER(Summary!$D$17), DATE(Summary!$D$17, 1, 1) + INT((ROW(B6572)-1)/24), DATE(2024, 1, 1) + INT((ROW(B6572)-1)/24))</f>
        <v>45565</v>
      </c>
      <c r="E6610" s="459">
        <v>0.79166666666666674</v>
      </c>
      <c r="F6610" s="780"/>
      <c r="G6610" s="780"/>
      <c r="H6610" s="460">
        <f t="shared" si="409"/>
        <v>0</v>
      </c>
      <c r="I6610" s="460">
        <f t="shared" si="410"/>
        <v>0</v>
      </c>
      <c r="J6610" s="460">
        <f t="shared" si="412"/>
        <v>0</v>
      </c>
      <c r="K6610" s="9"/>
      <c r="P6610" s="2"/>
      <c r="Q6610" s="27"/>
      <c r="R6610" s="2"/>
      <c r="S6610" s="2"/>
      <c r="T6610" s="2"/>
      <c r="U6610" s="2"/>
      <c r="V6610" s="2"/>
      <c r="W6610" s="2"/>
    </row>
    <row r="6611" spans="2:23" ht="15" customHeight="1" x14ac:dyDescent="0.35">
      <c r="B6611" s="349"/>
      <c r="C6611" s="715" t="str">
        <f t="shared" si="411"/>
        <v/>
      </c>
      <c r="D6611" s="458">
        <f>IF(ISNUMBER(Summary!$D$17), DATE(Summary!$D$17, 1, 1) + INT((ROW(B6573)-1)/24), DATE(2024, 1, 1) + INT((ROW(B6573)-1)/24))</f>
        <v>45565</v>
      </c>
      <c r="E6611" s="459">
        <v>0.83333333333333337</v>
      </c>
      <c r="F6611" s="780"/>
      <c r="G6611" s="780"/>
      <c r="H6611" s="460">
        <f t="shared" si="409"/>
        <v>0</v>
      </c>
      <c r="I6611" s="460">
        <f t="shared" si="410"/>
        <v>0</v>
      </c>
      <c r="J6611" s="460">
        <f t="shared" si="412"/>
        <v>0</v>
      </c>
      <c r="K6611" s="9"/>
      <c r="P6611" s="2"/>
      <c r="Q6611" s="27"/>
      <c r="R6611" s="2"/>
      <c r="S6611" s="2"/>
      <c r="T6611" s="2"/>
      <c r="U6611" s="2"/>
      <c r="V6611" s="2"/>
      <c r="W6611" s="2"/>
    </row>
    <row r="6612" spans="2:23" ht="15" customHeight="1" x14ac:dyDescent="0.35">
      <c r="B6612" s="349"/>
      <c r="C6612" s="715" t="str">
        <f t="shared" si="411"/>
        <v/>
      </c>
      <c r="D6612" s="458">
        <f>IF(ISNUMBER(Summary!$D$17), DATE(Summary!$D$17, 1, 1) + INT((ROW(B6574)-1)/24), DATE(2024, 1, 1) + INT((ROW(B6574)-1)/24))</f>
        <v>45565</v>
      </c>
      <c r="E6612" s="459">
        <v>0.87500000000000011</v>
      </c>
      <c r="F6612" s="780"/>
      <c r="G6612" s="780"/>
      <c r="H6612" s="460">
        <f t="shared" si="409"/>
        <v>0</v>
      </c>
      <c r="I6612" s="460">
        <f t="shared" si="410"/>
        <v>0</v>
      </c>
      <c r="J6612" s="460">
        <f t="shared" si="412"/>
        <v>0</v>
      </c>
      <c r="K6612" s="9"/>
      <c r="P6612" s="2"/>
      <c r="Q6612" s="27"/>
      <c r="R6612" s="2"/>
      <c r="S6612" s="2"/>
      <c r="T6612" s="2"/>
      <c r="U6612" s="2"/>
      <c r="V6612" s="2"/>
      <c r="W6612" s="2"/>
    </row>
    <row r="6613" spans="2:23" ht="15" customHeight="1" x14ac:dyDescent="0.35">
      <c r="B6613" s="349"/>
      <c r="C6613" s="715" t="str">
        <f t="shared" si="411"/>
        <v/>
      </c>
      <c r="D6613" s="458">
        <f>IF(ISNUMBER(Summary!$D$17), DATE(Summary!$D$17, 1, 1) + INT((ROW(B6575)-1)/24), DATE(2024, 1, 1) + INT((ROW(B6575)-1)/24))</f>
        <v>45565</v>
      </c>
      <c r="E6613" s="459">
        <v>0.91666666666666674</v>
      </c>
      <c r="F6613" s="780"/>
      <c r="G6613" s="780"/>
      <c r="H6613" s="460">
        <f t="shared" si="409"/>
        <v>0</v>
      </c>
      <c r="I6613" s="460">
        <f t="shared" si="410"/>
        <v>0</v>
      </c>
      <c r="J6613" s="460">
        <f t="shared" si="412"/>
        <v>0</v>
      </c>
      <c r="K6613" s="9"/>
      <c r="P6613" s="2"/>
      <c r="Q6613" s="27"/>
      <c r="R6613" s="2"/>
      <c r="S6613" s="2"/>
      <c r="T6613" s="2"/>
      <c r="U6613" s="2"/>
      <c r="V6613" s="2"/>
      <c r="W6613" s="2"/>
    </row>
    <row r="6614" spans="2:23" ht="15" customHeight="1" x14ac:dyDescent="0.35">
      <c r="B6614" s="349"/>
      <c r="C6614" s="715" t="str">
        <f t="shared" si="411"/>
        <v/>
      </c>
      <c r="D6614" s="458">
        <f>IF(ISNUMBER(Summary!$D$17), DATE(Summary!$D$17, 1, 1) + INT((ROW(B6576)-1)/24), DATE(2024, 1, 1) + INT((ROW(B6576)-1)/24))</f>
        <v>45565</v>
      </c>
      <c r="E6614" s="459">
        <v>0.95833333333333337</v>
      </c>
      <c r="F6614" s="780"/>
      <c r="G6614" s="780"/>
      <c r="H6614" s="460">
        <f t="shared" si="409"/>
        <v>0</v>
      </c>
      <c r="I6614" s="460">
        <f t="shared" si="410"/>
        <v>0</v>
      </c>
      <c r="J6614" s="460">
        <f t="shared" si="412"/>
        <v>0</v>
      </c>
      <c r="K6614" s="9"/>
      <c r="P6614" s="2"/>
      <c r="Q6614" s="27"/>
      <c r="R6614" s="2"/>
      <c r="S6614" s="2"/>
      <c r="T6614" s="2"/>
      <c r="U6614" s="2"/>
      <c r="V6614" s="2"/>
      <c r="W6614" s="2"/>
    </row>
    <row r="6615" spans="2:23" ht="15" customHeight="1" x14ac:dyDescent="0.35">
      <c r="B6615" s="457"/>
      <c r="C6615" s="715">
        <f t="shared" si="411"/>
        <v>45566</v>
      </c>
      <c r="D6615" s="458">
        <f>IF(ISNUMBER(Summary!$D$17), DATE(Summary!$D$17, 1, 1) + INT((ROW(B6577)-1)/24), DATE(2024, 1, 1) + INT((ROW(B6577)-1)/24))</f>
        <v>45566</v>
      </c>
      <c r="E6615" s="459">
        <v>3.1225022567582528E-17</v>
      </c>
      <c r="F6615" s="780"/>
      <c r="G6615" s="780"/>
      <c r="H6615" s="460">
        <f t="shared" si="409"/>
        <v>0</v>
      </c>
      <c r="I6615" s="460">
        <f t="shared" si="410"/>
        <v>0</v>
      </c>
      <c r="J6615" s="460">
        <f t="shared" si="412"/>
        <v>0</v>
      </c>
      <c r="K6615" s="9"/>
      <c r="P6615" s="2"/>
      <c r="Q6615" s="27"/>
      <c r="R6615" s="2"/>
      <c r="S6615" s="2"/>
      <c r="T6615" s="2"/>
      <c r="U6615" s="2"/>
      <c r="V6615" s="2"/>
      <c r="W6615" s="2"/>
    </row>
    <row r="6616" spans="2:23" ht="15" customHeight="1" x14ac:dyDescent="0.35">
      <c r="B6616" s="349"/>
      <c r="C6616" s="715" t="str">
        <f t="shared" si="411"/>
        <v/>
      </c>
      <c r="D6616" s="458">
        <f>IF(ISNUMBER(Summary!$D$17), DATE(Summary!$D$17, 1, 1) + INT((ROW(B6578)-1)/24), DATE(2024, 1, 1) + INT((ROW(B6578)-1)/24))</f>
        <v>45566</v>
      </c>
      <c r="E6616" s="459">
        <v>4.1666666666666699E-2</v>
      </c>
      <c r="F6616" s="780"/>
      <c r="G6616" s="780"/>
      <c r="H6616" s="460">
        <f t="shared" si="409"/>
        <v>0</v>
      </c>
      <c r="I6616" s="460">
        <f t="shared" si="410"/>
        <v>0</v>
      </c>
      <c r="J6616" s="460">
        <f t="shared" si="412"/>
        <v>0</v>
      </c>
      <c r="K6616" s="9"/>
      <c r="P6616" s="2"/>
      <c r="Q6616" s="27"/>
      <c r="R6616" s="2"/>
      <c r="S6616" s="2"/>
      <c r="T6616" s="2"/>
      <c r="U6616" s="2"/>
      <c r="V6616" s="2"/>
      <c r="W6616" s="2"/>
    </row>
    <row r="6617" spans="2:23" ht="15" customHeight="1" x14ac:dyDescent="0.35">
      <c r="B6617" s="349"/>
      <c r="C6617" s="715" t="str">
        <f t="shared" si="411"/>
        <v/>
      </c>
      <c r="D6617" s="458">
        <f>IF(ISNUMBER(Summary!$D$17), DATE(Summary!$D$17, 1, 1) + INT((ROW(B6579)-1)/24), DATE(2024, 1, 1) + INT((ROW(B6579)-1)/24))</f>
        <v>45566</v>
      </c>
      <c r="E6617" s="459">
        <v>8.333333333333337E-2</v>
      </c>
      <c r="F6617" s="780"/>
      <c r="G6617" s="780"/>
      <c r="H6617" s="460">
        <f t="shared" si="409"/>
        <v>0</v>
      </c>
      <c r="I6617" s="460">
        <f t="shared" si="410"/>
        <v>0</v>
      </c>
      <c r="J6617" s="460">
        <f t="shared" si="412"/>
        <v>0</v>
      </c>
      <c r="K6617" s="9"/>
      <c r="P6617" s="2"/>
      <c r="Q6617" s="27"/>
      <c r="R6617" s="2"/>
      <c r="S6617" s="2"/>
      <c r="T6617" s="2"/>
      <c r="U6617" s="2"/>
      <c r="V6617" s="2"/>
      <c r="W6617" s="2"/>
    </row>
    <row r="6618" spans="2:23" ht="15" customHeight="1" x14ac:dyDescent="0.35">
      <c r="B6618" s="349"/>
      <c r="C6618" s="715" t="str">
        <f t="shared" si="411"/>
        <v/>
      </c>
      <c r="D6618" s="458">
        <f>IF(ISNUMBER(Summary!$D$17), DATE(Summary!$D$17, 1, 1) + INT((ROW(B6580)-1)/24), DATE(2024, 1, 1) + INT((ROW(B6580)-1)/24))</f>
        <v>45566</v>
      </c>
      <c r="E6618" s="459">
        <v>0.12500000000000006</v>
      </c>
      <c r="F6618" s="780"/>
      <c r="G6618" s="780"/>
      <c r="H6618" s="460">
        <f t="shared" si="409"/>
        <v>0</v>
      </c>
      <c r="I6618" s="460">
        <f t="shared" si="410"/>
        <v>0</v>
      </c>
      <c r="J6618" s="460">
        <f t="shared" si="412"/>
        <v>0</v>
      </c>
      <c r="K6618" s="9"/>
      <c r="P6618" s="2"/>
      <c r="Q6618" s="27"/>
      <c r="R6618" s="2"/>
      <c r="S6618" s="2"/>
      <c r="T6618" s="2"/>
      <c r="U6618" s="2"/>
      <c r="V6618" s="2"/>
      <c r="W6618" s="2"/>
    </row>
    <row r="6619" spans="2:23" ht="15" customHeight="1" x14ac:dyDescent="0.35">
      <c r="B6619" s="349"/>
      <c r="C6619" s="715" t="str">
        <f t="shared" si="411"/>
        <v/>
      </c>
      <c r="D6619" s="458">
        <f>IF(ISNUMBER(Summary!$D$17), DATE(Summary!$D$17, 1, 1) + INT((ROW(B6581)-1)/24), DATE(2024, 1, 1) + INT((ROW(B6581)-1)/24))</f>
        <v>45566</v>
      </c>
      <c r="E6619" s="459">
        <v>0.16666666666666669</v>
      </c>
      <c r="F6619" s="780"/>
      <c r="G6619" s="780"/>
      <c r="H6619" s="460">
        <f t="shared" si="409"/>
        <v>0</v>
      </c>
      <c r="I6619" s="460">
        <f t="shared" si="410"/>
        <v>0</v>
      </c>
      <c r="J6619" s="460">
        <f t="shared" si="412"/>
        <v>0</v>
      </c>
      <c r="K6619" s="9"/>
      <c r="P6619" s="2"/>
      <c r="Q6619" s="27"/>
      <c r="R6619" s="2"/>
      <c r="S6619" s="2"/>
      <c r="T6619" s="2"/>
      <c r="U6619" s="2"/>
      <c r="V6619" s="2"/>
      <c r="W6619" s="2"/>
    </row>
    <row r="6620" spans="2:23" ht="15" customHeight="1" x14ac:dyDescent="0.35">
      <c r="B6620" s="349"/>
      <c r="C6620" s="715" t="str">
        <f t="shared" si="411"/>
        <v/>
      </c>
      <c r="D6620" s="458">
        <f>IF(ISNUMBER(Summary!$D$17), DATE(Summary!$D$17, 1, 1) + INT((ROW(B6582)-1)/24), DATE(2024, 1, 1) + INT((ROW(B6582)-1)/24))</f>
        <v>45566</v>
      </c>
      <c r="E6620" s="459">
        <v>0.20833333333333337</v>
      </c>
      <c r="F6620" s="780"/>
      <c r="G6620" s="780"/>
      <c r="H6620" s="460">
        <f t="shared" si="409"/>
        <v>0</v>
      </c>
      <c r="I6620" s="460">
        <f t="shared" si="410"/>
        <v>0</v>
      </c>
      <c r="J6620" s="460">
        <f t="shared" si="412"/>
        <v>0</v>
      </c>
      <c r="K6620" s="9"/>
      <c r="P6620" s="2"/>
      <c r="Q6620" s="27"/>
      <c r="R6620" s="2"/>
      <c r="S6620" s="2"/>
      <c r="T6620" s="2"/>
      <c r="U6620" s="2"/>
      <c r="V6620" s="2"/>
      <c r="W6620" s="2"/>
    </row>
    <row r="6621" spans="2:23" ht="15" customHeight="1" x14ac:dyDescent="0.35">
      <c r="B6621" s="349"/>
      <c r="C6621" s="715" t="str">
        <f t="shared" si="411"/>
        <v/>
      </c>
      <c r="D6621" s="458">
        <f>IF(ISNUMBER(Summary!$D$17), DATE(Summary!$D$17, 1, 1) + INT((ROW(B6583)-1)/24), DATE(2024, 1, 1) + INT((ROW(B6583)-1)/24))</f>
        <v>45566</v>
      </c>
      <c r="E6621" s="459">
        <v>0.25</v>
      </c>
      <c r="F6621" s="780"/>
      <c r="G6621" s="780"/>
      <c r="H6621" s="460">
        <f t="shared" si="409"/>
        <v>0</v>
      </c>
      <c r="I6621" s="460">
        <f t="shared" si="410"/>
        <v>0</v>
      </c>
      <c r="J6621" s="460">
        <f t="shared" si="412"/>
        <v>0</v>
      </c>
      <c r="K6621" s="9"/>
      <c r="P6621" s="2"/>
      <c r="Q6621" s="27"/>
      <c r="R6621" s="2"/>
      <c r="S6621" s="2"/>
      <c r="T6621" s="2"/>
      <c r="U6621" s="2"/>
      <c r="V6621" s="2"/>
      <c r="W6621" s="2"/>
    </row>
    <row r="6622" spans="2:23" ht="15" customHeight="1" x14ac:dyDescent="0.35">
      <c r="B6622" s="349"/>
      <c r="C6622" s="715" t="str">
        <f t="shared" si="411"/>
        <v/>
      </c>
      <c r="D6622" s="458">
        <f>IF(ISNUMBER(Summary!$D$17), DATE(Summary!$D$17, 1, 1) + INT((ROW(B6584)-1)/24), DATE(2024, 1, 1) + INT((ROW(B6584)-1)/24))</f>
        <v>45566</v>
      </c>
      <c r="E6622" s="459">
        <v>0.29166666666666669</v>
      </c>
      <c r="F6622" s="780"/>
      <c r="G6622" s="780"/>
      <c r="H6622" s="460">
        <f t="shared" si="409"/>
        <v>0</v>
      </c>
      <c r="I6622" s="460">
        <f t="shared" si="410"/>
        <v>0</v>
      </c>
      <c r="J6622" s="460">
        <f t="shared" si="412"/>
        <v>0</v>
      </c>
      <c r="K6622" s="9"/>
      <c r="P6622" s="2"/>
      <c r="Q6622" s="27"/>
      <c r="R6622" s="2"/>
      <c r="S6622" s="2"/>
      <c r="T6622" s="2"/>
      <c r="U6622" s="2"/>
      <c r="V6622" s="2"/>
      <c r="W6622" s="2"/>
    </row>
    <row r="6623" spans="2:23" ht="15" customHeight="1" x14ac:dyDescent="0.35">
      <c r="B6623" s="349"/>
      <c r="C6623" s="715" t="str">
        <f t="shared" si="411"/>
        <v/>
      </c>
      <c r="D6623" s="458">
        <f>IF(ISNUMBER(Summary!$D$17), DATE(Summary!$D$17, 1, 1) + INT((ROW(B6585)-1)/24), DATE(2024, 1, 1) + INT((ROW(B6585)-1)/24))</f>
        <v>45566</v>
      </c>
      <c r="E6623" s="459">
        <v>0.33333333333333337</v>
      </c>
      <c r="F6623" s="780"/>
      <c r="G6623" s="780"/>
      <c r="H6623" s="460">
        <f t="shared" si="409"/>
        <v>0</v>
      </c>
      <c r="I6623" s="460">
        <f t="shared" si="410"/>
        <v>0</v>
      </c>
      <c r="J6623" s="460">
        <f t="shared" si="412"/>
        <v>0</v>
      </c>
      <c r="K6623" s="9"/>
      <c r="P6623" s="2"/>
      <c r="Q6623" s="27"/>
      <c r="R6623" s="2"/>
      <c r="S6623" s="2"/>
      <c r="T6623" s="2"/>
      <c r="U6623" s="2"/>
      <c r="V6623" s="2"/>
      <c r="W6623" s="2"/>
    </row>
    <row r="6624" spans="2:23" ht="15" customHeight="1" x14ac:dyDescent="0.35">
      <c r="B6624" s="349"/>
      <c r="C6624" s="715" t="str">
        <f t="shared" si="411"/>
        <v/>
      </c>
      <c r="D6624" s="458">
        <f>IF(ISNUMBER(Summary!$D$17), DATE(Summary!$D$17, 1, 1) + INT((ROW(B6586)-1)/24), DATE(2024, 1, 1) + INT((ROW(B6586)-1)/24))</f>
        <v>45566</v>
      </c>
      <c r="E6624" s="459">
        <v>0.375</v>
      </c>
      <c r="F6624" s="780"/>
      <c r="G6624" s="780"/>
      <c r="H6624" s="460">
        <f t="shared" si="409"/>
        <v>0</v>
      </c>
      <c r="I6624" s="460">
        <f t="shared" si="410"/>
        <v>0</v>
      </c>
      <c r="J6624" s="460">
        <f t="shared" si="412"/>
        <v>0</v>
      </c>
      <c r="K6624" s="9"/>
      <c r="P6624" s="2"/>
      <c r="Q6624" s="27"/>
      <c r="R6624" s="2"/>
      <c r="S6624" s="2"/>
      <c r="T6624" s="2"/>
      <c r="U6624" s="2"/>
      <c r="V6624" s="2"/>
      <c r="W6624" s="2"/>
    </row>
    <row r="6625" spans="2:23" ht="15" customHeight="1" x14ac:dyDescent="0.35">
      <c r="B6625" s="349"/>
      <c r="C6625" s="715" t="str">
        <f t="shared" si="411"/>
        <v/>
      </c>
      <c r="D6625" s="458">
        <f>IF(ISNUMBER(Summary!$D$17), DATE(Summary!$D$17, 1, 1) + INT((ROW(B6587)-1)/24), DATE(2024, 1, 1) + INT((ROW(B6587)-1)/24))</f>
        <v>45566</v>
      </c>
      <c r="E6625" s="459">
        <v>0.41666666666666669</v>
      </c>
      <c r="F6625" s="780"/>
      <c r="G6625" s="780"/>
      <c r="H6625" s="460">
        <f t="shared" si="409"/>
        <v>0</v>
      </c>
      <c r="I6625" s="460">
        <f t="shared" si="410"/>
        <v>0</v>
      </c>
      <c r="J6625" s="460">
        <f t="shared" si="412"/>
        <v>0</v>
      </c>
      <c r="K6625" s="9"/>
      <c r="P6625" s="2"/>
      <c r="Q6625" s="27"/>
      <c r="R6625" s="2"/>
      <c r="S6625" s="2"/>
      <c r="T6625" s="2"/>
      <c r="U6625" s="2"/>
      <c r="V6625" s="2"/>
      <c r="W6625" s="2"/>
    </row>
    <row r="6626" spans="2:23" ht="15" customHeight="1" x14ac:dyDescent="0.35">
      <c r="B6626" s="349"/>
      <c r="C6626" s="715" t="str">
        <f t="shared" si="411"/>
        <v/>
      </c>
      <c r="D6626" s="458">
        <f>IF(ISNUMBER(Summary!$D$17), DATE(Summary!$D$17, 1, 1) + INT((ROW(B6588)-1)/24), DATE(2024, 1, 1) + INT((ROW(B6588)-1)/24))</f>
        <v>45566</v>
      </c>
      <c r="E6626" s="459">
        <v>0.45833333333333337</v>
      </c>
      <c r="F6626" s="780"/>
      <c r="G6626" s="780"/>
      <c r="H6626" s="460">
        <f t="shared" si="409"/>
        <v>0</v>
      </c>
      <c r="I6626" s="460">
        <f t="shared" si="410"/>
        <v>0</v>
      </c>
      <c r="J6626" s="460">
        <f t="shared" si="412"/>
        <v>0</v>
      </c>
      <c r="K6626" s="9"/>
      <c r="P6626" s="2"/>
      <c r="Q6626" s="27"/>
      <c r="R6626" s="2"/>
      <c r="S6626" s="2"/>
      <c r="T6626" s="2"/>
      <c r="U6626" s="2"/>
      <c r="V6626" s="2"/>
      <c r="W6626" s="2"/>
    </row>
    <row r="6627" spans="2:23" ht="15" customHeight="1" x14ac:dyDescent="0.35">
      <c r="B6627" s="349"/>
      <c r="C6627" s="715" t="str">
        <f t="shared" si="411"/>
        <v/>
      </c>
      <c r="D6627" s="458">
        <f>IF(ISNUMBER(Summary!$D$17), DATE(Summary!$D$17, 1, 1) + INT((ROW(B6589)-1)/24), DATE(2024, 1, 1) + INT((ROW(B6589)-1)/24))</f>
        <v>45566</v>
      </c>
      <c r="E6627" s="459">
        <v>0.50000000000000011</v>
      </c>
      <c r="F6627" s="780"/>
      <c r="G6627" s="780"/>
      <c r="H6627" s="460">
        <f t="shared" si="409"/>
        <v>0</v>
      </c>
      <c r="I6627" s="460">
        <f t="shared" si="410"/>
        <v>0</v>
      </c>
      <c r="J6627" s="460">
        <f t="shared" si="412"/>
        <v>0</v>
      </c>
      <c r="K6627" s="9"/>
      <c r="P6627" s="2"/>
      <c r="Q6627" s="27"/>
      <c r="R6627" s="2"/>
      <c r="S6627" s="2"/>
      <c r="T6627" s="2"/>
      <c r="U6627" s="2"/>
      <c r="V6627" s="2"/>
      <c r="W6627" s="2"/>
    </row>
    <row r="6628" spans="2:23" ht="15" customHeight="1" x14ac:dyDescent="0.35">
      <c r="B6628" s="349"/>
      <c r="C6628" s="715" t="str">
        <f t="shared" si="411"/>
        <v/>
      </c>
      <c r="D6628" s="458">
        <f>IF(ISNUMBER(Summary!$D$17), DATE(Summary!$D$17, 1, 1) + INT((ROW(B6590)-1)/24), DATE(2024, 1, 1) + INT((ROW(B6590)-1)/24))</f>
        <v>45566</v>
      </c>
      <c r="E6628" s="459">
        <v>0.54166666666666674</v>
      </c>
      <c r="F6628" s="780"/>
      <c r="G6628" s="780"/>
      <c r="H6628" s="460">
        <f t="shared" si="409"/>
        <v>0</v>
      </c>
      <c r="I6628" s="460">
        <f t="shared" si="410"/>
        <v>0</v>
      </c>
      <c r="J6628" s="460">
        <f t="shared" si="412"/>
        <v>0</v>
      </c>
      <c r="K6628" s="9"/>
      <c r="P6628" s="2"/>
      <c r="Q6628" s="27"/>
      <c r="R6628" s="2"/>
      <c r="S6628" s="2"/>
      <c r="T6628" s="2"/>
      <c r="U6628" s="2"/>
      <c r="V6628" s="2"/>
      <c r="W6628" s="2"/>
    </row>
    <row r="6629" spans="2:23" ht="15" customHeight="1" x14ac:dyDescent="0.35">
      <c r="B6629" s="349"/>
      <c r="C6629" s="715" t="str">
        <f t="shared" si="411"/>
        <v/>
      </c>
      <c r="D6629" s="458">
        <f>IF(ISNUMBER(Summary!$D$17), DATE(Summary!$D$17, 1, 1) + INT((ROW(B6591)-1)/24), DATE(2024, 1, 1) + INT((ROW(B6591)-1)/24))</f>
        <v>45566</v>
      </c>
      <c r="E6629" s="459">
        <v>0.58333333333333337</v>
      </c>
      <c r="F6629" s="780"/>
      <c r="G6629" s="780"/>
      <c r="H6629" s="460">
        <f t="shared" si="409"/>
        <v>0</v>
      </c>
      <c r="I6629" s="460">
        <f t="shared" si="410"/>
        <v>0</v>
      </c>
      <c r="J6629" s="460">
        <f t="shared" si="412"/>
        <v>0</v>
      </c>
      <c r="K6629" s="9"/>
      <c r="P6629" s="2"/>
      <c r="Q6629" s="27"/>
      <c r="R6629" s="2"/>
      <c r="S6629" s="2"/>
      <c r="T6629" s="2"/>
      <c r="U6629" s="2"/>
      <c r="V6629" s="2"/>
      <c r="W6629" s="2"/>
    </row>
    <row r="6630" spans="2:23" ht="15" customHeight="1" x14ac:dyDescent="0.35">
      <c r="B6630" s="349"/>
      <c r="C6630" s="715" t="str">
        <f t="shared" si="411"/>
        <v/>
      </c>
      <c r="D6630" s="458">
        <f>IF(ISNUMBER(Summary!$D$17), DATE(Summary!$D$17, 1, 1) + INT((ROW(B6592)-1)/24), DATE(2024, 1, 1) + INT((ROW(B6592)-1)/24))</f>
        <v>45566</v>
      </c>
      <c r="E6630" s="459">
        <v>0.62500000000000011</v>
      </c>
      <c r="F6630" s="780"/>
      <c r="G6630" s="780"/>
      <c r="H6630" s="460">
        <f t="shared" si="409"/>
        <v>0</v>
      </c>
      <c r="I6630" s="460">
        <f t="shared" si="410"/>
        <v>0</v>
      </c>
      <c r="J6630" s="460">
        <f t="shared" si="412"/>
        <v>0</v>
      </c>
      <c r="K6630" s="9"/>
      <c r="P6630" s="2"/>
      <c r="Q6630" s="27"/>
      <c r="R6630" s="2"/>
      <c r="S6630" s="2"/>
      <c r="T6630" s="2"/>
      <c r="U6630" s="2"/>
      <c r="V6630" s="2"/>
      <c r="W6630" s="2"/>
    </row>
    <row r="6631" spans="2:23" ht="15" customHeight="1" x14ac:dyDescent="0.35">
      <c r="B6631" s="349"/>
      <c r="C6631" s="715" t="str">
        <f t="shared" si="411"/>
        <v/>
      </c>
      <c r="D6631" s="458">
        <f>IF(ISNUMBER(Summary!$D$17), DATE(Summary!$D$17, 1, 1) + INT((ROW(B6593)-1)/24), DATE(2024, 1, 1) + INT((ROW(B6593)-1)/24))</f>
        <v>45566</v>
      </c>
      <c r="E6631" s="459">
        <v>0.66666666666666674</v>
      </c>
      <c r="F6631" s="780"/>
      <c r="G6631" s="780"/>
      <c r="H6631" s="460">
        <f t="shared" ref="H6631:H6694" si="413">IF(G6631&gt;F6631,F6631,G6631)</f>
        <v>0</v>
      </c>
      <c r="I6631" s="460">
        <f t="shared" ref="I6631:I6694" si="414">F6631-H6631</f>
        <v>0</v>
      </c>
      <c r="J6631" s="460">
        <f t="shared" si="412"/>
        <v>0</v>
      </c>
      <c r="K6631" s="9"/>
      <c r="P6631" s="2"/>
      <c r="Q6631" s="27"/>
      <c r="R6631" s="2"/>
      <c r="S6631" s="2"/>
      <c r="T6631" s="2"/>
      <c r="U6631" s="2"/>
      <c r="V6631" s="2"/>
      <c r="W6631" s="2"/>
    </row>
    <row r="6632" spans="2:23" ht="15" customHeight="1" x14ac:dyDescent="0.35">
      <c r="B6632" s="349"/>
      <c r="C6632" s="715" t="str">
        <f t="shared" ref="C6632:C6695" si="415">IF(MOD(ROW()-ROW($E$39), 24)=0, $D6632, "")</f>
        <v/>
      </c>
      <c r="D6632" s="458">
        <f>IF(ISNUMBER(Summary!$D$17), DATE(Summary!$D$17, 1, 1) + INT((ROW(B6594)-1)/24), DATE(2024, 1, 1) + INT((ROW(B6594)-1)/24))</f>
        <v>45566</v>
      </c>
      <c r="E6632" s="459">
        <v>0.70833333333333337</v>
      </c>
      <c r="F6632" s="780"/>
      <c r="G6632" s="780"/>
      <c r="H6632" s="460">
        <f t="shared" si="413"/>
        <v>0</v>
      </c>
      <c r="I6632" s="460">
        <f t="shared" si="414"/>
        <v>0</v>
      </c>
      <c r="J6632" s="460">
        <f t="shared" si="412"/>
        <v>0</v>
      </c>
      <c r="K6632" s="9"/>
      <c r="P6632" s="2"/>
      <c r="Q6632" s="27"/>
      <c r="R6632" s="2"/>
      <c r="S6632" s="2"/>
      <c r="T6632" s="2"/>
      <c r="U6632" s="2"/>
      <c r="V6632" s="2"/>
      <c r="W6632" s="2"/>
    </row>
    <row r="6633" spans="2:23" ht="15" customHeight="1" x14ac:dyDescent="0.35">
      <c r="B6633" s="349"/>
      <c r="C6633" s="715" t="str">
        <f t="shared" si="415"/>
        <v/>
      </c>
      <c r="D6633" s="458">
        <f>IF(ISNUMBER(Summary!$D$17), DATE(Summary!$D$17, 1, 1) + INT((ROW(B6595)-1)/24), DATE(2024, 1, 1) + INT((ROW(B6595)-1)/24))</f>
        <v>45566</v>
      </c>
      <c r="E6633" s="459">
        <v>0.75000000000000011</v>
      </c>
      <c r="F6633" s="780"/>
      <c r="G6633" s="780"/>
      <c r="H6633" s="460">
        <f t="shared" si="413"/>
        <v>0</v>
      </c>
      <c r="I6633" s="460">
        <f t="shared" si="414"/>
        <v>0</v>
      </c>
      <c r="J6633" s="460">
        <f t="shared" si="412"/>
        <v>0</v>
      </c>
      <c r="K6633" s="9"/>
      <c r="P6633" s="2"/>
      <c r="Q6633" s="27"/>
      <c r="R6633" s="2"/>
      <c r="S6633" s="2"/>
      <c r="T6633" s="2"/>
      <c r="U6633" s="2"/>
      <c r="V6633" s="2"/>
      <c r="W6633" s="2"/>
    </row>
    <row r="6634" spans="2:23" ht="15" customHeight="1" x14ac:dyDescent="0.35">
      <c r="B6634" s="349"/>
      <c r="C6634" s="715" t="str">
        <f t="shared" si="415"/>
        <v/>
      </c>
      <c r="D6634" s="458">
        <f>IF(ISNUMBER(Summary!$D$17), DATE(Summary!$D$17, 1, 1) + INT((ROW(B6596)-1)/24), DATE(2024, 1, 1) + INT((ROW(B6596)-1)/24))</f>
        <v>45566</v>
      </c>
      <c r="E6634" s="459">
        <v>0.79166666666666674</v>
      </c>
      <c r="F6634" s="780"/>
      <c r="G6634" s="780"/>
      <c r="H6634" s="460">
        <f t="shared" si="413"/>
        <v>0</v>
      </c>
      <c r="I6634" s="460">
        <f t="shared" si="414"/>
        <v>0</v>
      </c>
      <c r="J6634" s="460">
        <f t="shared" si="412"/>
        <v>0</v>
      </c>
      <c r="K6634" s="9"/>
      <c r="P6634" s="2"/>
      <c r="Q6634" s="27"/>
      <c r="R6634" s="2"/>
      <c r="S6634" s="2"/>
      <c r="T6634" s="2"/>
      <c r="U6634" s="2"/>
      <c r="V6634" s="2"/>
      <c r="W6634" s="2"/>
    </row>
    <row r="6635" spans="2:23" ht="15" customHeight="1" x14ac:dyDescent="0.35">
      <c r="B6635" s="349"/>
      <c r="C6635" s="715" t="str">
        <f t="shared" si="415"/>
        <v/>
      </c>
      <c r="D6635" s="458">
        <f>IF(ISNUMBER(Summary!$D$17), DATE(Summary!$D$17, 1, 1) + INT((ROW(B6597)-1)/24), DATE(2024, 1, 1) + INT((ROW(B6597)-1)/24))</f>
        <v>45566</v>
      </c>
      <c r="E6635" s="459">
        <v>0.83333333333333337</v>
      </c>
      <c r="F6635" s="780"/>
      <c r="G6635" s="780"/>
      <c r="H6635" s="460">
        <f t="shared" si="413"/>
        <v>0</v>
      </c>
      <c r="I6635" s="460">
        <f t="shared" si="414"/>
        <v>0</v>
      </c>
      <c r="J6635" s="460">
        <f t="shared" si="412"/>
        <v>0</v>
      </c>
      <c r="K6635" s="9"/>
      <c r="P6635" s="2"/>
      <c r="Q6635" s="27"/>
      <c r="R6635" s="2"/>
      <c r="S6635" s="2"/>
      <c r="T6635" s="2"/>
      <c r="U6635" s="2"/>
      <c r="V6635" s="2"/>
      <c r="W6635" s="2"/>
    </row>
    <row r="6636" spans="2:23" ht="15" customHeight="1" x14ac:dyDescent="0.35">
      <c r="B6636" s="349"/>
      <c r="C6636" s="715" t="str">
        <f t="shared" si="415"/>
        <v/>
      </c>
      <c r="D6636" s="458">
        <f>IF(ISNUMBER(Summary!$D$17), DATE(Summary!$D$17, 1, 1) + INT((ROW(B6598)-1)/24), DATE(2024, 1, 1) + INT((ROW(B6598)-1)/24))</f>
        <v>45566</v>
      </c>
      <c r="E6636" s="459">
        <v>0.87500000000000011</v>
      </c>
      <c r="F6636" s="780"/>
      <c r="G6636" s="780"/>
      <c r="H6636" s="460">
        <f t="shared" si="413"/>
        <v>0</v>
      </c>
      <c r="I6636" s="460">
        <f t="shared" si="414"/>
        <v>0</v>
      </c>
      <c r="J6636" s="460">
        <f t="shared" si="412"/>
        <v>0</v>
      </c>
      <c r="K6636" s="9"/>
      <c r="P6636" s="2"/>
      <c r="Q6636" s="27"/>
      <c r="R6636" s="2"/>
      <c r="S6636" s="2"/>
      <c r="T6636" s="2"/>
      <c r="U6636" s="2"/>
      <c r="V6636" s="2"/>
      <c r="W6636" s="2"/>
    </row>
    <row r="6637" spans="2:23" ht="15" customHeight="1" x14ac:dyDescent="0.35">
      <c r="B6637" s="349"/>
      <c r="C6637" s="715" t="str">
        <f t="shared" si="415"/>
        <v/>
      </c>
      <c r="D6637" s="458">
        <f>IF(ISNUMBER(Summary!$D$17), DATE(Summary!$D$17, 1, 1) + INT((ROW(B6599)-1)/24), DATE(2024, 1, 1) + INT((ROW(B6599)-1)/24))</f>
        <v>45566</v>
      </c>
      <c r="E6637" s="459">
        <v>0.91666666666666674</v>
      </c>
      <c r="F6637" s="780"/>
      <c r="G6637" s="780"/>
      <c r="H6637" s="460">
        <f t="shared" si="413"/>
        <v>0</v>
      </c>
      <c r="I6637" s="460">
        <f t="shared" si="414"/>
        <v>0</v>
      </c>
      <c r="J6637" s="460">
        <f t="shared" si="412"/>
        <v>0</v>
      </c>
      <c r="K6637" s="9"/>
      <c r="P6637" s="2"/>
      <c r="Q6637" s="27"/>
      <c r="R6637" s="2"/>
      <c r="S6637" s="2"/>
      <c r="T6637" s="2"/>
      <c r="U6637" s="2"/>
      <c r="V6637" s="2"/>
      <c r="W6637" s="2"/>
    </row>
    <row r="6638" spans="2:23" ht="15" customHeight="1" x14ac:dyDescent="0.35">
      <c r="B6638" s="349"/>
      <c r="C6638" s="715" t="str">
        <f t="shared" si="415"/>
        <v/>
      </c>
      <c r="D6638" s="458">
        <f>IF(ISNUMBER(Summary!$D$17), DATE(Summary!$D$17, 1, 1) + INT((ROW(B6600)-1)/24), DATE(2024, 1, 1) + INT((ROW(B6600)-1)/24))</f>
        <v>45566</v>
      </c>
      <c r="E6638" s="459">
        <v>0.95833333333333337</v>
      </c>
      <c r="F6638" s="780"/>
      <c r="G6638" s="780"/>
      <c r="H6638" s="460">
        <f t="shared" si="413"/>
        <v>0</v>
      </c>
      <c r="I6638" s="460">
        <f t="shared" si="414"/>
        <v>0</v>
      </c>
      <c r="J6638" s="460">
        <f t="shared" si="412"/>
        <v>0</v>
      </c>
      <c r="K6638" s="9"/>
      <c r="P6638" s="2"/>
      <c r="Q6638" s="27"/>
      <c r="R6638" s="2"/>
      <c r="S6638" s="2"/>
      <c r="T6638" s="2"/>
      <c r="U6638" s="2"/>
      <c r="V6638" s="2"/>
      <c r="W6638" s="2"/>
    </row>
    <row r="6639" spans="2:23" ht="15" customHeight="1" x14ac:dyDescent="0.35">
      <c r="B6639" s="457"/>
      <c r="C6639" s="715">
        <f t="shared" si="415"/>
        <v>45567</v>
      </c>
      <c r="D6639" s="458">
        <f>IF(ISNUMBER(Summary!$D$17), DATE(Summary!$D$17, 1, 1) + INT((ROW(B6601)-1)/24), DATE(2024, 1, 1) + INT((ROW(B6601)-1)/24))</f>
        <v>45567</v>
      </c>
      <c r="E6639" s="459">
        <v>3.1225022567582528E-17</v>
      </c>
      <c r="F6639" s="780"/>
      <c r="G6639" s="780"/>
      <c r="H6639" s="460">
        <f t="shared" si="413"/>
        <v>0</v>
      </c>
      <c r="I6639" s="460">
        <f t="shared" si="414"/>
        <v>0</v>
      </c>
      <c r="J6639" s="460">
        <f t="shared" si="412"/>
        <v>0</v>
      </c>
      <c r="K6639" s="9"/>
      <c r="P6639" s="2"/>
      <c r="Q6639" s="27"/>
      <c r="R6639" s="2"/>
      <c r="S6639" s="2"/>
      <c r="T6639" s="2"/>
      <c r="U6639" s="2"/>
      <c r="V6639" s="2"/>
      <c r="W6639" s="2"/>
    </row>
    <row r="6640" spans="2:23" ht="15" customHeight="1" x14ac:dyDescent="0.35">
      <c r="B6640" s="349"/>
      <c r="C6640" s="715" t="str">
        <f t="shared" si="415"/>
        <v/>
      </c>
      <c r="D6640" s="458">
        <f>IF(ISNUMBER(Summary!$D$17), DATE(Summary!$D$17, 1, 1) + INT((ROW(B6602)-1)/24), DATE(2024, 1, 1) + INT((ROW(B6602)-1)/24))</f>
        <v>45567</v>
      </c>
      <c r="E6640" s="459">
        <v>4.1666666666666699E-2</v>
      </c>
      <c r="F6640" s="780"/>
      <c r="G6640" s="780"/>
      <c r="H6640" s="460">
        <f t="shared" si="413"/>
        <v>0</v>
      </c>
      <c r="I6640" s="460">
        <f t="shared" si="414"/>
        <v>0</v>
      </c>
      <c r="J6640" s="460">
        <f t="shared" si="412"/>
        <v>0</v>
      </c>
      <c r="K6640" s="9"/>
      <c r="P6640" s="2"/>
      <c r="Q6640" s="27"/>
      <c r="R6640" s="2"/>
      <c r="S6640" s="2"/>
      <c r="T6640" s="2"/>
      <c r="U6640" s="2"/>
      <c r="V6640" s="2"/>
      <c r="W6640" s="2"/>
    </row>
    <row r="6641" spans="2:23" ht="15" customHeight="1" x14ac:dyDescent="0.35">
      <c r="B6641" s="349"/>
      <c r="C6641" s="715" t="str">
        <f t="shared" si="415"/>
        <v/>
      </c>
      <c r="D6641" s="458">
        <f>IF(ISNUMBER(Summary!$D$17), DATE(Summary!$D$17, 1, 1) + INT((ROW(B6603)-1)/24), DATE(2024, 1, 1) + INT((ROW(B6603)-1)/24))</f>
        <v>45567</v>
      </c>
      <c r="E6641" s="459">
        <v>8.333333333333337E-2</v>
      </c>
      <c r="F6641" s="780"/>
      <c r="G6641" s="780"/>
      <c r="H6641" s="460">
        <f t="shared" si="413"/>
        <v>0</v>
      </c>
      <c r="I6641" s="460">
        <f t="shared" si="414"/>
        <v>0</v>
      </c>
      <c r="J6641" s="460">
        <f t="shared" si="412"/>
        <v>0</v>
      </c>
      <c r="K6641" s="9"/>
      <c r="P6641" s="2"/>
      <c r="Q6641" s="27"/>
      <c r="R6641" s="2"/>
      <c r="S6641" s="2"/>
      <c r="T6641" s="2"/>
      <c r="U6641" s="2"/>
      <c r="V6641" s="2"/>
      <c r="W6641" s="2"/>
    </row>
    <row r="6642" spans="2:23" ht="15" customHeight="1" x14ac:dyDescent="0.35">
      <c r="B6642" s="349"/>
      <c r="C6642" s="715" t="str">
        <f t="shared" si="415"/>
        <v/>
      </c>
      <c r="D6642" s="458">
        <f>IF(ISNUMBER(Summary!$D$17), DATE(Summary!$D$17, 1, 1) + INT((ROW(B6604)-1)/24), DATE(2024, 1, 1) + INT((ROW(B6604)-1)/24))</f>
        <v>45567</v>
      </c>
      <c r="E6642" s="459">
        <v>0.12500000000000006</v>
      </c>
      <c r="F6642" s="780"/>
      <c r="G6642" s="780"/>
      <c r="H6642" s="460">
        <f t="shared" si="413"/>
        <v>0</v>
      </c>
      <c r="I6642" s="460">
        <f t="shared" si="414"/>
        <v>0</v>
      </c>
      <c r="J6642" s="460">
        <f t="shared" si="412"/>
        <v>0</v>
      </c>
      <c r="K6642" s="9"/>
      <c r="P6642" s="2"/>
      <c r="Q6642" s="27"/>
      <c r="R6642" s="2"/>
      <c r="S6642" s="2"/>
      <c r="T6642" s="2"/>
      <c r="U6642" s="2"/>
      <c r="V6642" s="2"/>
      <c r="W6642" s="2"/>
    </row>
    <row r="6643" spans="2:23" ht="15" customHeight="1" x14ac:dyDescent="0.35">
      <c r="B6643" s="349"/>
      <c r="C6643" s="715" t="str">
        <f t="shared" si="415"/>
        <v/>
      </c>
      <c r="D6643" s="458">
        <f>IF(ISNUMBER(Summary!$D$17), DATE(Summary!$D$17, 1, 1) + INT((ROW(B6605)-1)/24), DATE(2024, 1, 1) + INT((ROW(B6605)-1)/24))</f>
        <v>45567</v>
      </c>
      <c r="E6643" s="459">
        <v>0.16666666666666669</v>
      </c>
      <c r="F6643" s="780"/>
      <c r="G6643" s="780"/>
      <c r="H6643" s="460">
        <f t="shared" si="413"/>
        <v>0</v>
      </c>
      <c r="I6643" s="460">
        <f t="shared" si="414"/>
        <v>0</v>
      </c>
      <c r="J6643" s="460">
        <f t="shared" si="412"/>
        <v>0</v>
      </c>
      <c r="K6643" s="9"/>
      <c r="P6643" s="2"/>
      <c r="Q6643" s="27"/>
      <c r="R6643" s="2"/>
      <c r="S6643" s="2"/>
      <c r="T6643" s="2"/>
      <c r="U6643" s="2"/>
      <c r="V6643" s="2"/>
      <c r="W6643" s="2"/>
    </row>
    <row r="6644" spans="2:23" ht="15" customHeight="1" x14ac:dyDescent="0.35">
      <c r="B6644" s="349"/>
      <c r="C6644" s="715" t="str">
        <f t="shared" si="415"/>
        <v/>
      </c>
      <c r="D6644" s="458">
        <f>IF(ISNUMBER(Summary!$D$17), DATE(Summary!$D$17, 1, 1) + INT((ROW(B6606)-1)/24), DATE(2024, 1, 1) + INT((ROW(B6606)-1)/24))</f>
        <v>45567</v>
      </c>
      <c r="E6644" s="459">
        <v>0.20833333333333337</v>
      </c>
      <c r="F6644" s="780"/>
      <c r="G6644" s="780"/>
      <c r="H6644" s="460">
        <f t="shared" si="413"/>
        <v>0</v>
      </c>
      <c r="I6644" s="460">
        <f t="shared" si="414"/>
        <v>0</v>
      </c>
      <c r="J6644" s="460">
        <f t="shared" si="412"/>
        <v>0</v>
      </c>
      <c r="K6644" s="9"/>
      <c r="P6644" s="2"/>
      <c r="Q6644" s="27"/>
      <c r="R6644" s="2"/>
      <c r="S6644" s="2"/>
      <c r="T6644" s="2"/>
      <c r="U6644" s="2"/>
      <c r="V6644" s="2"/>
      <c r="W6644" s="2"/>
    </row>
    <row r="6645" spans="2:23" ht="15" customHeight="1" x14ac:dyDescent="0.35">
      <c r="B6645" s="349"/>
      <c r="C6645" s="715" t="str">
        <f t="shared" si="415"/>
        <v/>
      </c>
      <c r="D6645" s="458">
        <f>IF(ISNUMBER(Summary!$D$17), DATE(Summary!$D$17, 1, 1) + INT((ROW(B6607)-1)/24), DATE(2024, 1, 1) + INT((ROW(B6607)-1)/24))</f>
        <v>45567</v>
      </c>
      <c r="E6645" s="459">
        <v>0.25</v>
      </c>
      <c r="F6645" s="780"/>
      <c r="G6645" s="780"/>
      <c r="H6645" s="460">
        <f t="shared" si="413"/>
        <v>0</v>
      </c>
      <c r="I6645" s="460">
        <f t="shared" si="414"/>
        <v>0</v>
      </c>
      <c r="J6645" s="460">
        <f t="shared" si="412"/>
        <v>0</v>
      </c>
      <c r="K6645" s="9"/>
      <c r="P6645" s="2"/>
      <c r="Q6645" s="27"/>
      <c r="R6645" s="2"/>
      <c r="S6645" s="2"/>
      <c r="T6645" s="2"/>
      <c r="U6645" s="2"/>
      <c r="V6645" s="2"/>
      <c r="W6645" s="2"/>
    </row>
    <row r="6646" spans="2:23" ht="15" customHeight="1" x14ac:dyDescent="0.35">
      <c r="B6646" s="349"/>
      <c r="C6646" s="715" t="str">
        <f t="shared" si="415"/>
        <v/>
      </c>
      <c r="D6646" s="458">
        <f>IF(ISNUMBER(Summary!$D$17), DATE(Summary!$D$17, 1, 1) + INT((ROW(B6608)-1)/24), DATE(2024, 1, 1) + INT((ROW(B6608)-1)/24))</f>
        <v>45567</v>
      </c>
      <c r="E6646" s="459">
        <v>0.29166666666666669</v>
      </c>
      <c r="F6646" s="780"/>
      <c r="G6646" s="780"/>
      <c r="H6646" s="460">
        <f t="shared" si="413"/>
        <v>0</v>
      </c>
      <c r="I6646" s="460">
        <f t="shared" si="414"/>
        <v>0</v>
      </c>
      <c r="J6646" s="460">
        <f t="shared" si="412"/>
        <v>0</v>
      </c>
      <c r="K6646" s="9"/>
      <c r="P6646" s="2"/>
      <c r="Q6646" s="27"/>
      <c r="R6646" s="2"/>
      <c r="S6646" s="2"/>
      <c r="T6646" s="2"/>
      <c r="U6646" s="2"/>
      <c r="V6646" s="2"/>
      <c r="W6646" s="2"/>
    </row>
    <row r="6647" spans="2:23" ht="15" customHeight="1" x14ac:dyDescent="0.35">
      <c r="B6647" s="349"/>
      <c r="C6647" s="715" t="str">
        <f t="shared" si="415"/>
        <v/>
      </c>
      <c r="D6647" s="458">
        <f>IF(ISNUMBER(Summary!$D$17), DATE(Summary!$D$17, 1, 1) + INT((ROW(B6609)-1)/24), DATE(2024, 1, 1) + INT((ROW(B6609)-1)/24))</f>
        <v>45567</v>
      </c>
      <c r="E6647" s="459">
        <v>0.33333333333333337</v>
      </c>
      <c r="F6647" s="780"/>
      <c r="G6647" s="780"/>
      <c r="H6647" s="460">
        <f t="shared" si="413"/>
        <v>0</v>
      </c>
      <c r="I6647" s="460">
        <f t="shared" si="414"/>
        <v>0</v>
      </c>
      <c r="J6647" s="460">
        <f t="shared" si="412"/>
        <v>0</v>
      </c>
      <c r="K6647" s="9"/>
      <c r="P6647" s="2"/>
      <c r="Q6647" s="27"/>
      <c r="R6647" s="2"/>
      <c r="S6647" s="2"/>
      <c r="T6647" s="2"/>
      <c r="U6647" s="2"/>
      <c r="V6647" s="2"/>
      <c r="W6647" s="2"/>
    </row>
    <row r="6648" spans="2:23" ht="15" customHeight="1" x14ac:dyDescent="0.35">
      <c r="B6648" s="349"/>
      <c r="C6648" s="715" t="str">
        <f t="shared" si="415"/>
        <v/>
      </c>
      <c r="D6648" s="458">
        <f>IF(ISNUMBER(Summary!$D$17), DATE(Summary!$D$17, 1, 1) + INT((ROW(B6610)-1)/24), DATE(2024, 1, 1) + INT((ROW(B6610)-1)/24))</f>
        <v>45567</v>
      </c>
      <c r="E6648" s="459">
        <v>0.375</v>
      </c>
      <c r="F6648" s="780"/>
      <c r="G6648" s="780"/>
      <c r="H6648" s="460">
        <f t="shared" si="413"/>
        <v>0</v>
      </c>
      <c r="I6648" s="460">
        <f t="shared" si="414"/>
        <v>0</v>
      </c>
      <c r="J6648" s="460">
        <f t="shared" si="412"/>
        <v>0</v>
      </c>
      <c r="K6648" s="9"/>
      <c r="P6648" s="2"/>
      <c r="Q6648" s="27"/>
      <c r="R6648" s="2"/>
      <c r="S6648" s="2"/>
      <c r="T6648" s="2"/>
      <c r="U6648" s="2"/>
      <c r="V6648" s="2"/>
      <c r="W6648" s="2"/>
    </row>
    <row r="6649" spans="2:23" ht="15" customHeight="1" x14ac:dyDescent="0.35">
      <c r="B6649" s="349"/>
      <c r="C6649" s="715" t="str">
        <f t="shared" si="415"/>
        <v/>
      </c>
      <c r="D6649" s="458">
        <f>IF(ISNUMBER(Summary!$D$17), DATE(Summary!$D$17, 1, 1) + INT((ROW(B6611)-1)/24), DATE(2024, 1, 1) + INT((ROW(B6611)-1)/24))</f>
        <v>45567</v>
      </c>
      <c r="E6649" s="459">
        <v>0.41666666666666669</v>
      </c>
      <c r="F6649" s="780"/>
      <c r="G6649" s="780"/>
      <c r="H6649" s="460">
        <f t="shared" si="413"/>
        <v>0</v>
      </c>
      <c r="I6649" s="460">
        <f t="shared" si="414"/>
        <v>0</v>
      </c>
      <c r="J6649" s="460">
        <f t="shared" si="412"/>
        <v>0</v>
      </c>
      <c r="K6649" s="9"/>
      <c r="P6649" s="2"/>
      <c r="Q6649" s="27"/>
      <c r="R6649" s="2"/>
      <c r="S6649" s="2"/>
      <c r="T6649" s="2"/>
      <c r="U6649" s="2"/>
      <c r="V6649" s="2"/>
      <c r="W6649" s="2"/>
    </row>
    <row r="6650" spans="2:23" ht="15" customHeight="1" x14ac:dyDescent="0.35">
      <c r="B6650" s="349"/>
      <c r="C6650" s="715" t="str">
        <f t="shared" si="415"/>
        <v/>
      </c>
      <c r="D6650" s="458">
        <f>IF(ISNUMBER(Summary!$D$17), DATE(Summary!$D$17, 1, 1) + INT((ROW(B6612)-1)/24), DATE(2024, 1, 1) + INT((ROW(B6612)-1)/24))</f>
        <v>45567</v>
      </c>
      <c r="E6650" s="459">
        <v>0.45833333333333337</v>
      </c>
      <c r="F6650" s="780"/>
      <c r="G6650" s="780"/>
      <c r="H6650" s="460">
        <f t="shared" si="413"/>
        <v>0</v>
      </c>
      <c r="I6650" s="460">
        <f t="shared" si="414"/>
        <v>0</v>
      </c>
      <c r="J6650" s="460">
        <f t="shared" si="412"/>
        <v>0</v>
      </c>
      <c r="K6650" s="9"/>
      <c r="P6650" s="2"/>
      <c r="Q6650" s="27"/>
      <c r="R6650" s="2"/>
      <c r="S6650" s="2"/>
      <c r="T6650" s="2"/>
      <c r="U6650" s="2"/>
      <c r="V6650" s="2"/>
      <c r="W6650" s="2"/>
    </row>
    <row r="6651" spans="2:23" ht="15" customHeight="1" x14ac:dyDescent="0.35">
      <c r="B6651" s="349"/>
      <c r="C6651" s="715" t="str">
        <f t="shared" si="415"/>
        <v/>
      </c>
      <c r="D6651" s="458">
        <f>IF(ISNUMBER(Summary!$D$17), DATE(Summary!$D$17, 1, 1) + INT((ROW(B6613)-1)/24), DATE(2024, 1, 1) + INT((ROW(B6613)-1)/24))</f>
        <v>45567</v>
      </c>
      <c r="E6651" s="459">
        <v>0.50000000000000011</v>
      </c>
      <c r="F6651" s="780"/>
      <c r="G6651" s="780"/>
      <c r="H6651" s="460">
        <f t="shared" si="413"/>
        <v>0</v>
      </c>
      <c r="I6651" s="460">
        <f t="shared" si="414"/>
        <v>0</v>
      </c>
      <c r="J6651" s="460">
        <f t="shared" si="412"/>
        <v>0</v>
      </c>
      <c r="K6651" s="9"/>
      <c r="P6651" s="2"/>
      <c r="Q6651" s="27"/>
      <c r="R6651" s="2"/>
      <c r="S6651" s="2"/>
      <c r="T6651" s="2"/>
      <c r="U6651" s="2"/>
      <c r="V6651" s="2"/>
      <c r="W6651" s="2"/>
    </row>
    <row r="6652" spans="2:23" ht="15" customHeight="1" x14ac:dyDescent="0.35">
      <c r="B6652" s="349"/>
      <c r="C6652" s="715" t="str">
        <f t="shared" si="415"/>
        <v/>
      </c>
      <c r="D6652" s="458">
        <f>IF(ISNUMBER(Summary!$D$17), DATE(Summary!$D$17, 1, 1) + INT((ROW(B6614)-1)/24), DATE(2024, 1, 1) + INT((ROW(B6614)-1)/24))</f>
        <v>45567</v>
      </c>
      <c r="E6652" s="459">
        <v>0.54166666666666674</v>
      </c>
      <c r="F6652" s="780"/>
      <c r="G6652" s="780"/>
      <c r="H6652" s="460">
        <f t="shared" si="413"/>
        <v>0</v>
      </c>
      <c r="I6652" s="460">
        <f t="shared" si="414"/>
        <v>0</v>
      </c>
      <c r="J6652" s="460">
        <f t="shared" si="412"/>
        <v>0</v>
      </c>
      <c r="K6652" s="9"/>
      <c r="P6652" s="2"/>
      <c r="Q6652" s="27"/>
      <c r="R6652" s="2"/>
      <c r="S6652" s="2"/>
      <c r="T6652" s="2"/>
      <c r="U6652" s="2"/>
      <c r="V6652" s="2"/>
      <c r="W6652" s="2"/>
    </row>
    <row r="6653" spans="2:23" ht="15" customHeight="1" x14ac:dyDescent="0.35">
      <c r="B6653" s="349"/>
      <c r="C6653" s="715" t="str">
        <f t="shared" si="415"/>
        <v/>
      </c>
      <c r="D6653" s="458">
        <f>IF(ISNUMBER(Summary!$D$17), DATE(Summary!$D$17, 1, 1) + INT((ROW(B6615)-1)/24), DATE(2024, 1, 1) + INT((ROW(B6615)-1)/24))</f>
        <v>45567</v>
      </c>
      <c r="E6653" s="459">
        <v>0.58333333333333337</v>
      </c>
      <c r="F6653" s="780"/>
      <c r="G6653" s="780"/>
      <c r="H6653" s="460">
        <f t="shared" si="413"/>
        <v>0</v>
      </c>
      <c r="I6653" s="460">
        <f t="shared" si="414"/>
        <v>0</v>
      </c>
      <c r="J6653" s="460">
        <f t="shared" si="412"/>
        <v>0</v>
      </c>
      <c r="K6653" s="9"/>
      <c r="P6653" s="2"/>
      <c r="Q6653" s="27"/>
      <c r="R6653" s="2"/>
      <c r="S6653" s="2"/>
      <c r="T6653" s="2"/>
      <c r="U6653" s="2"/>
      <c r="V6653" s="2"/>
      <c r="W6653" s="2"/>
    </row>
    <row r="6654" spans="2:23" ht="15" customHeight="1" x14ac:dyDescent="0.35">
      <c r="B6654" s="349"/>
      <c r="C6654" s="715" t="str">
        <f t="shared" si="415"/>
        <v/>
      </c>
      <c r="D6654" s="458">
        <f>IF(ISNUMBER(Summary!$D$17), DATE(Summary!$D$17, 1, 1) + INT((ROW(B6616)-1)/24), DATE(2024, 1, 1) + INT((ROW(B6616)-1)/24))</f>
        <v>45567</v>
      </c>
      <c r="E6654" s="459">
        <v>0.62500000000000011</v>
      </c>
      <c r="F6654" s="780"/>
      <c r="G6654" s="780"/>
      <c r="H6654" s="460">
        <f t="shared" si="413"/>
        <v>0</v>
      </c>
      <c r="I6654" s="460">
        <f t="shared" si="414"/>
        <v>0</v>
      </c>
      <c r="J6654" s="460">
        <f t="shared" si="412"/>
        <v>0</v>
      </c>
      <c r="K6654" s="9"/>
      <c r="P6654" s="2"/>
      <c r="Q6654" s="27"/>
      <c r="R6654" s="2"/>
      <c r="S6654" s="2"/>
      <c r="T6654" s="2"/>
      <c r="U6654" s="2"/>
      <c r="V6654" s="2"/>
      <c r="W6654" s="2"/>
    </row>
    <row r="6655" spans="2:23" ht="15" customHeight="1" x14ac:dyDescent="0.35">
      <c r="B6655" s="349"/>
      <c r="C6655" s="715" t="str">
        <f t="shared" si="415"/>
        <v/>
      </c>
      <c r="D6655" s="458">
        <f>IF(ISNUMBER(Summary!$D$17), DATE(Summary!$D$17, 1, 1) + INT((ROW(B6617)-1)/24), DATE(2024, 1, 1) + INT((ROW(B6617)-1)/24))</f>
        <v>45567</v>
      </c>
      <c r="E6655" s="459">
        <v>0.66666666666666674</v>
      </c>
      <c r="F6655" s="780"/>
      <c r="G6655" s="780"/>
      <c r="H6655" s="460">
        <f t="shared" si="413"/>
        <v>0</v>
      </c>
      <c r="I6655" s="460">
        <f t="shared" si="414"/>
        <v>0</v>
      </c>
      <c r="J6655" s="460">
        <f t="shared" si="412"/>
        <v>0</v>
      </c>
      <c r="K6655" s="9"/>
      <c r="P6655" s="2"/>
      <c r="Q6655" s="27"/>
      <c r="R6655" s="2"/>
      <c r="S6655" s="2"/>
      <c r="T6655" s="2"/>
      <c r="U6655" s="2"/>
      <c r="V6655" s="2"/>
      <c r="W6655" s="2"/>
    </row>
    <row r="6656" spans="2:23" ht="15" customHeight="1" x14ac:dyDescent="0.35">
      <c r="B6656" s="349"/>
      <c r="C6656" s="715" t="str">
        <f t="shared" si="415"/>
        <v/>
      </c>
      <c r="D6656" s="458">
        <f>IF(ISNUMBER(Summary!$D$17), DATE(Summary!$D$17, 1, 1) + INT((ROW(B6618)-1)/24), DATE(2024, 1, 1) + INT((ROW(B6618)-1)/24))</f>
        <v>45567</v>
      </c>
      <c r="E6656" s="459">
        <v>0.70833333333333337</v>
      </c>
      <c r="F6656" s="780"/>
      <c r="G6656" s="780"/>
      <c r="H6656" s="460">
        <f t="shared" si="413"/>
        <v>0</v>
      </c>
      <c r="I6656" s="460">
        <f t="shared" si="414"/>
        <v>0</v>
      </c>
      <c r="J6656" s="460">
        <f t="shared" ref="J6656:J6719" si="416">G6656-H6656</f>
        <v>0</v>
      </c>
      <c r="K6656" s="9"/>
      <c r="P6656" s="2"/>
      <c r="Q6656" s="27"/>
      <c r="R6656" s="2"/>
      <c r="S6656" s="2"/>
      <c r="T6656" s="2"/>
      <c r="U6656" s="2"/>
      <c r="V6656" s="2"/>
      <c r="W6656" s="2"/>
    </row>
    <row r="6657" spans="2:23" ht="15" customHeight="1" x14ac:dyDescent="0.35">
      <c r="B6657" s="349"/>
      <c r="C6657" s="715" t="str">
        <f t="shared" si="415"/>
        <v/>
      </c>
      <c r="D6657" s="458">
        <f>IF(ISNUMBER(Summary!$D$17), DATE(Summary!$D$17, 1, 1) + INT((ROW(B6619)-1)/24), DATE(2024, 1, 1) + INT((ROW(B6619)-1)/24))</f>
        <v>45567</v>
      </c>
      <c r="E6657" s="459">
        <v>0.75000000000000011</v>
      </c>
      <c r="F6657" s="780"/>
      <c r="G6657" s="780"/>
      <c r="H6657" s="460">
        <f t="shared" si="413"/>
        <v>0</v>
      </c>
      <c r="I6657" s="460">
        <f t="shared" si="414"/>
        <v>0</v>
      </c>
      <c r="J6657" s="460">
        <f t="shared" si="416"/>
        <v>0</v>
      </c>
      <c r="K6657" s="9"/>
      <c r="P6657" s="2"/>
      <c r="Q6657" s="27"/>
      <c r="R6657" s="2"/>
      <c r="S6657" s="2"/>
      <c r="T6657" s="2"/>
      <c r="U6657" s="2"/>
      <c r="V6657" s="2"/>
      <c r="W6657" s="2"/>
    </row>
    <row r="6658" spans="2:23" ht="15" customHeight="1" x14ac:dyDescent="0.35">
      <c r="B6658" s="349"/>
      <c r="C6658" s="715" t="str">
        <f t="shared" si="415"/>
        <v/>
      </c>
      <c r="D6658" s="458">
        <f>IF(ISNUMBER(Summary!$D$17), DATE(Summary!$D$17, 1, 1) + INT((ROW(B6620)-1)/24), DATE(2024, 1, 1) + INT((ROW(B6620)-1)/24))</f>
        <v>45567</v>
      </c>
      <c r="E6658" s="459">
        <v>0.79166666666666674</v>
      </c>
      <c r="F6658" s="780"/>
      <c r="G6658" s="780"/>
      <c r="H6658" s="460">
        <f t="shared" si="413"/>
        <v>0</v>
      </c>
      <c r="I6658" s="460">
        <f t="shared" si="414"/>
        <v>0</v>
      </c>
      <c r="J6658" s="460">
        <f t="shared" si="416"/>
        <v>0</v>
      </c>
      <c r="K6658" s="9"/>
      <c r="P6658" s="2"/>
      <c r="Q6658" s="27"/>
      <c r="R6658" s="2"/>
      <c r="S6658" s="2"/>
      <c r="T6658" s="2"/>
      <c r="U6658" s="2"/>
      <c r="V6658" s="2"/>
      <c r="W6658" s="2"/>
    </row>
    <row r="6659" spans="2:23" ht="15" customHeight="1" x14ac:dyDescent="0.35">
      <c r="B6659" s="349"/>
      <c r="C6659" s="715" t="str">
        <f t="shared" si="415"/>
        <v/>
      </c>
      <c r="D6659" s="458">
        <f>IF(ISNUMBER(Summary!$D$17), DATE(Summary!$D$17, 1, 1) + INT((ROW(B6621)-1)/24), DATE(2024, 1, 1) + INT((ROW(B6621)-1)/24))</f>
        <v>45567</v>
      </c>
      <c r="E6659" s="459">
        <v>0.83333333333333337</v>
      </c>
      <c r="F6659" s="780"/>
      <c r="G6659" s="780"/>
      <c r="H6659" s="460">
        <f t="shared" si="413"/>
        <v>0</v>
      </c>
      <c r="I6659" s="460">
        <f t="shared" si="414"/>
        <v>0</v>
      </c>
      <c r="J6659" s="460">
        <f t="shared" si="416"/>
        <v>0</v>
      </c>
      <c r="K6659" s="9"/>
      <c r="P6659" s="2"/>
      <c r="Q6659" s="27"/>
      <c r="R6659" s="2"/>
      <c r="S6659" s="2"/>
      <c r="T6659" s="2"/>
      <c r="U6659" s="2"/>
      <c r="V6659" s="2"/>
      <c r="W6659" s="2"/>
    </row>
    <row r="6660" spans="2:23" ht="15" customHeight="1" x14ac:dyDescent="0.35">
      <c r="B6660" s="349"/>
      <c r="C6660" s="715" t="str">
        <f t="shared" si="415"/>
        <v/>
      </c>
      <c r="D6660" s="458">
        <f>IF(ISNUMBER(Summary!$D$17), DATE(Summary!$D$17, 1, 1) + INT((ROW(B6622)-1)/24), DATE(2024, 1, 1) + INT((ROW(B6622)-1)/24))</f>
        <v>45567</v>
      </c>
      <c r="E6660" s="459">
        <v>0.87500000000000011</v>
      </c>
      <c r="F6660" s="780"/>
      <c r="G6660" s="780"/>
      <c r="H6660" s="460">
        <f t="shared" si="413"/>
        <v>0</v>
      </c>
      <c r="I6660" s="460">
        <f t="shared" si="414"/>
        <v>0</v>
      </c>
      <c r="J6660" s="460">
        <f t="shared" si="416"/>
        <v>0</v>
      </c>
      <c r="K6660" s="9"/>
      <c r="P6660" s="2"/>
      <c r="Q6660" s="27"/>
      <c r="R6660" s="2"/>
      <c r="S6660" s="2"/>
      <c r="T6660" s="2"/>
      <c r="U6660" s="2"/>
      <c r="V6660" s="2"/>
      <c r="W6660" s="2"/>
    </row>
    <row r="6661" spans="2:23" ht="15" customHeight="1" x14ac:dyDescent="0.35">
      <c r="B6661" s="349"/>
      <c r="C6661" s="715" t="str">
        <f t="shared" si="415"/>
        <v/>
      </c>
      <c r="D6661" s="458">
        <f>IF(ISNUMBER(Summary!$D$17), DATE(Summary!$D$17, 1, 1) + INT((ROW(B6623)-1)/24), DATE(2024, 1, 1) + INT((ROW(B6623)-1)/24))</f>
        <v>45567</v>
      </c>
      <c r="E6661" s="459">
        <v>0.91666666666666674</v>
      </c>
      <c r="F6661" s="780"/>
      <c r="G6661" s="780"/>
      <c r="H6661" s="460">
        <f t="shared" si="413"/>
        <v>0</v>
      </c>
      <c r="I6661" s="460">
        <f t="shared" si="414"/>
        <v>0</v>
      </c>
      <c r="J6661" s="460">
        <f t="shared" si="416"/>
        <v>0</v>
      </c>
      <c r="K6661" s="9"/>
      <c r="P6661" s="2"/>
      <c r="Q6661" s="27"/>
      <c r="R6661" s="2"/>
      <c r="S6661" s="2"/>
      <c r="T6661" s="2"/>
      <c r="U6661" s="2"/>
      <c r="V6661" s="2"/>
      <c r="W6661" s="2"/>
    </row>
    <row r="6662" spans="2:23" ht="15" customHeight="1" x14ac:dyDescent="0.35">
      <c r="B6662" s="349"/>
      <c r="C6662" s="715" t="str">
        <f t="shared" si="415"/>
        <v/>
      </c>
      <c r="D6662" s="458">
        <f>IF(ISNUMBER(Summary!$D$17), DATE(Summary!$D$17, 1, 1) + INT((ROW(B6624)-1)/24), DATE(2024, 1, 1) + INT((ROW(B6624)-1)/24))</f>
        <v>45567</v>
      </c>
      <c r="E6662" s="459">
        <v>0.95833333333333337</v>
      </c>
      <c r="F6662" s="780"/>
      <c r="G6662" s="780"/>
      <c r="H6662" s="460">
        <f t="shared" si="413"/>
        <v>0</v>
      </c>
      <c r="I6662" s="460">
        <f t="shared" si="414"/>
        <v>0</v>
      </c>
      <c r="J6662" s="460">
        <f t="shared" si="416"/>
        <v>0</v>
      </c>
      <c r="K6662" s="9"/>
      <c r="P6662" s="2"/>
      <c r="Q6662" s="27"/>
      <c r="R6662" s="2"/>
      <c r="S6662" s="2"/>
      <c r="T6662" s="2"/>
      <c r="U6662" s="2"/>
      <c r="V6662" s="2"/>
      <c r="W6662" s="2"/>
    </row>
    <row r="6663" spans="2:23" ht="15" customHeight="1" x14ac:dyDescent="0.35">
      <c r="B6663" s="457"/>
      <c r="C6663" s="715">
        <f t="shared" si="415"/>
        <v>45568</v>
      </c>
      <c r="D6663" s="458">
        <f>IF(ISNUMBER(Summary!$D$17), DATE(Summary!$D$17, 1, 1) + INT((ROW(B6625)-1)/24), DATE(2024, 1, 1) + INT((ROW(B6625)-1)/24))</f>
        <v>45568</v>
      </c>
      <c r="E6663" s="459">
        <v>3.1225022567582528E-17</v>
      </c>
      <c r="F6663" s="780"/>
      <c r="G6663" s="780"/>
      <c r="H6663" s="460">
        <f t="shared" si="413"/>
        <v>0</v>
      </c>
      <c r="I6663" s="460">
        <f t="shared" si="414"/>
        <v>0</v>
      </c>
      <c r="J6663" s="460">
        <f t="shared" si="416"/>
        <v>0</v>
      </c>
      <c r="K6663" s="9"/>
      <c r="P6663" s="2"/>
      <c r="Q6663" s="27"/>
      <c r="R6663" s="2"/>
      <c r="S6663" s="2"/>
      <c r="T6663" s="2"/>
      <c r="U6663" s="2"/>
      <c r="V6663" s="2"/>
      <c r="W6663" s="2"/>
    </row>
    <row r="6664" spans="2:23" ht="15" customHeight="1" x14ac:dyDescent="0.35">
      <c r="B6664" s="349"/>
      <c r="C6664" s="715" t="str">
        <f t="shared" si="415"/>
        <v/>
      </c>
      <c r="D6664" s="458">
        <f>IF(ISNUMBER(Summary!$D$17), DATE(Summary!$D$17, 1, 1) + INT((ROW(B6626)-1)/24), DATE(2024, 1, 1) + INT((ROW(B6626)-1)/24))</f>
        <v>45568</v>
      </c>
      <c r="E6664" s="459">
        <v>4.1666666666666699E-2</v>
      </c>
      <c r="F6664" s="780"/>
      <c r="G6664" s="780"/>
      <c r="H6664" s="460">
        <f t="shared" si="413"/>
        <v>0</v>
      </c>
      <c r="I6664" s="460">
        <f t="shared" si="414"/>
        <v>0</v>
      </c>
      <c r="J6664" s="460">
        <f t="shared" si="416"/>
        <v>0</v>
      </c>
      <c r="K6664" s="9"/>
      <c r="P6664" s="2"/>
      <c r="Q6664" s="27"/>
      <c r="R6664" s="2"/>
      <c r="S6664" s="2"/>
      <c r="T6664" s="2"/>
      <c r="U6664" s="2"/>
      <c r="V6664" s="2"/>
      <c r="W6664" s="2"/>
    </row>
    <row r="6665" spans="2:23" ht="15" customHeight="1" x14ac:dyDescent="0.35">
      <c r="B6665" s="349"/>
      <c r="C6665" s="715" t="str">
        <f t="shared" si="415"/>
        <v/>
      </c>
      <c r="D6665" s="458">
        <f>IF(ISNUMBER(Summary!$D$17), DATE(Summary!$D$17, 1, 1) + INT((ROW(B6627)-1)/24), DATE(2024, 1, 1) + INT((ROW(B6627)-1)/24))</f>
        <v>45568</v>
      </c>
      <c r="E6665" s="459">
        <v>8.333333333333337E-2</v>
      </c>
      <c r="F6665" s="780"/>
      <c r="G6665" s="780"/>
      <c r="H6665" s="460">
        <f t="shared" si="413"/>
        <v>0</v>
      </c>
      <c r="I6665" s="460">
        <f t="shared" si="414"/>
        <v>0</v>
      </c>
      <c r="J6665" s="460">
        <f t="shared" si="416"/>
        <v>0</v>
      </c>
      <c r="K6665" s="9"/>
      <c r="P6665" s="2"/>
      <c r="Q6665" s="27"/>
      <c r="R6665" s="2"/>
      <c r="S6665" s="2"/>
      <c r="T6665" s="2"/>
      <c r="U6665" s="2"/>
      <c r="V6665" s="2"/>
      <c r="W6665" s="2"/>
    </row>
    <row r="6666" spans="2:23" ht="15" customHeight="1" x14ac:dyDescent="0.35">
      <c r="B6666" s="349"/>
      <c r="C6666" s="715" t="str">
        <f t="shared" si="415"/>
        <v/>
      </c>
      <c r="D6666" s="458">
        <f>IF(ISNUMBER(Summary!$D$17), DATE(Summary!$D$17, 1, 1) + INT((ROW(B6628)-1)/24), DATE(2024, 1, 1) + INT((ROW(B6628)-1)/24))</f>
        <v>45568</v>
      </c>
      <c r="E6666" s="459">
        <v>0.12500000000000006</v>
      </c>
      <c r="F6666" s="780"/>
      <c r="G6666" s="780"/>
      <c r="H6666" s="460">
        <f t="shared" si="413"/>
        <v>0</v>
      </c>
      <c r="I6666" s="460">
        <f t="shared" si="414"/>
        <v>0</v>
      </c>
      <c r="J6666" s="460">
        <f t="shared" si="416"/>
        <v>0</v>
      </c>
      <c r="K6666" s="9"/>
      <c r="P6666" s="2"/>
      <c r="Q6666" s="27"/>
      <c r="R6666" s="2"/>
      <c r="S6666" s="2"/>
      <c r="T6666" s="2"/>
      <c r="U6666" s="2"/>
      <c r="V6666" s="2"/>
      <c r="W6666" s="2"/>
    </row>
    <row r="6667" spans="2:23" ht="15" customHeight="1" x14ac:dyDescent="0.35">
      <c r="B6667" s="349"/>
      <c r="C6667" s="715" t="str">
        <f t="shared" si="415"/>
        <v/>
      </c>
      <c r="D6667" s="458">
        <f>IF(ISNUMBER(Summary!$D$17), DATE(Summary!$D$17, 1, 1) + INT((ROW(B6629)-1)/24), DATE(2024, 1, 1) + INT((ROW(B6629)-1)/24))</f>
        <v>45568</v>
      </c>
      <c r="E6667" s="459">
        <v>0.16666666666666669</v>
      </c>
      <c r="F6667" s="780"/>
      <c r="G6667" s="780"/>
      <c r="H6667" s="460">
        <f t="shared" si="413"/>
        <v>0</v>
      </c>
      <c r="I6667" s="460">
        <f t="shared" si="414"/>
        <v>0</v>
      </c>
      <c r="J6667" s="460">
        <f t="shared" si="416"/>
        <v>0</v>
      </c>
      <c r="K6667" s="9"/>
      <c r="P6667" s="2"/>
      <c r="Q6667" s="27"/>
      <c r="R6667" s="2"/>
      <c r="S6667" s="2"/>
      <c r="T6667" s="2"/>
      <c r="U6667" s="2"/>
      <c r="V6667" s="2"/>
      <c r="W6667" s="2"/>
    </row>
    <row r="6668" spans="2:23" ht="15" customHeight="1" x14ac:dyDescent="0.35">
      <c r="B6668" s="349"/>
      <c r="C6668" s="715" t="str">
        <f t="shared" si="415"/>
        <v/>
      </c>
      <c r="D6668" s="458">
        <f>IF(ISNUMBER(Summary!$D$17), DATE(Summary!$D$17, 1, 1) + INT((ROW(B6630)-1)/24), DATE(2024, 1, 1) + INT((ROW(B6630)-1)/24))</f>
        <v>45568</v>
      </c>
      <c r="E6668" s="459">
        <v>0.20833333333333337</v>
      </c>
      <c r="F6668" s="780"/>
      <c r="G6668" s="780"/>
      <c r="H6668" s="460">
        <f t="shared" si="413"/>
        <v>0</v>
      </c>
      <c r="I6668" s="460">
        <f t="shared" si="414"/>
        <v>0</v>
      </c>
      <c r="J6668" s="460">
        <f t="shared" si="416"/>
        <v>0</v>
      </c>
      <c r="K6668" s="9"/>
      <c r="P6668" s="2"/>
      <c r="Q6668" s="27"/>
      <c r="R6668" s="2"/>
      <c r="S6668" s="2"/>
      <c r="T6668" s="2"/>
      <c r="U6668" s="2"/>
      <c r="V6668" s="2"/>
      <c r="W6668" s="2"/>
    </row>
    <row r="6669" spans="2:23" ht="15" customHeight="1" x14ac:dyDescent="0.35">
      <c r="B6669" s="349"/>
      <c r="C6669" s="715" t="str">
        <f t="shared" si="415"/>
        <v/>
      </c>
      <c r="D6669" s="458">
        <f>IF(ISNUMBER(Summary!$D$17), DATE(Summary!$D$17, 1, 1) + INT((ROW(B6631)-1)/24), DATE(2024, 1, 1) + INT((ROW(B6631)-1)/24))</f>
        <v>45568</v>
      </c>
      <c r="E6669" s="459">
        <v>0.25</v>
      </c>
      <c r="F6669" s="780"/>
      <c r="G6669" s="780"/>
      <c r="H6669" s="460">
        <f t="shared" si="413"/>
        <v>0</v>
      </c>
      <c r="I6669" s="460">
        <f t="shared" si="414"/>
        <v>0</v>
      </c>
      <c r="J6669" s="460">
        <f t="shared" si="416"/>
        <v>0</v>
      </c>
      <c r="K6669" s="9"/>
      <c r="P6669" s="2"/>
      <c r="Q6669" s="27"/>
      <c r="R6669" s="2"/>
      <c r="S6669" s="2"/>
      <c r="T6669" s="2"/>
      <c r="U6669" s="2"/>
      <c r="V6669" s="2"/>
      <c r="W6669" s="2"/>
    </row>
    <row r="6670" spans="2:23" ht="15" customHeight="1" x14ac:dyDescent="0.35">
      <c r="B6670" s="349"/>
      <c r="C6670" s="715" t="str">
        <f t="shared" si="415"/>
        <v/>
      </c>
      <c r="D6670" s="458">
        <f>IF(ISNUMBER(Summary!$D$17), DATE(Summary!$D$17, 1, 1) + INT((ROW(B6632)-1)/24), DATE(2024, 1, 1) + INT((ROW(B6632)-1)/24))</f>
        <v>45568</v>
      </c>
      <c r="E6670" s="459">
        <v>0.29166666666666669</v>
      </c>
      <c r="F6670" s="780"/>
      <c r="G6670" s="780"/>
      <c r="H6670" s="460">
        <f t="shared" si="413"/>
        <v>0</v>
      </c>
      <c r="I6670" s="460">
        <f t="shared" si="414"/>
        <v>0</v>
      </c>
      <c r="J6670" s="460">
        <f t="shared" si="416"/>
        <v>0</v>
      </c>
      <c r="K6670" s="9"/>
      <c r="P6670" s="2"/>
      <c r="Q6670" s="27"/>
      <c r="R6670" s="2"/>
      <c r="S6670" s="2"/>
      <c r="T6670" s="2"/>
      <c r="U6670" s="2"/>
      <c r="V6670" s="2"/>
      <c r="W6670" s="2"/>
    </row>
    <row r="6671" spans="2:23" ht="15" customHeight="1" x14ac:dyDescent="0.35">
      <c r="B6671" s="349"/>
      <c r="C6671" s="715" t="str">
        <f t="shared" si="415"/>
        <v/>
      </c>
      <c r="D6671" s="458">
        <f>IF(ISNUMBER(Summary!$D$17), DATE(Summary!$D$17, 1, 1) + INT((ROW(B6633)-1)/24), DATE(2024, 1, 1) + INT((ROW(B6633)-1)/24))</f>
        <v>45568</v>
      </c>
      <c r="E6671" s="459">
        <v>0.33333333333333337</v>
      </c>
      <c r="F6671" s="780"/>
      <c r="G6671" s="780"/>
      <c r="H6671" s="460">
        <f t="shared" si="413"/>
        <v>0</v>
      </c>
      <c r="I6671" s="460">
        <f t="shared" si="414"/>
        <v>0</v>
      </c>
      <c r="J6671" s="460">
        <f t="shared" si="416"/>
        <v>0</v>
      </c>
      <c r="K6671" s="9"/>
      <c r="P6671" s="2"/>
      <c r="Q6671" s="27"/>
      <c r="R6671" s="2"/>
      <c r="S6671" s="2"/>
      <c r="T6671" s="2"/>
      <c r="U6671" s="2"/>
      <c r="V6671" s="2"/>
      <c r="W6671" s="2"/>
    </row>
    <row r="6672" spans="2:23" ht="15" customHeight="1" x14ac:dyDescent="0.35">
      <c r="B6672" s="349"/>
      <c r="C6672" s="715" t="str">
        <f t="shared" si="415"/>
        <v/>
      </c>
      <c r="D6672" s="458">
        <f>IF(ISNUMBER(Summary!$D$17), DATE(Summary!$D$17, 1, 1) + INT((ROW(B6634)-1)/24), DATE(2024, 1, 1) + INT((ROW(B6634)-1)/24))</f>
        <v>45568</v>
      </c>
      <c r="E6672" s="459">
        <v>0.375</v>
      </c>
      <c r="F6672" s="780"/>
      <c r="G6672" s="780"/>
      <c r="H6672" s="460">
        <f t="shared" si="413"/>
        <v>0</v>
      </c>
      <c r="I6672" s="460">
        <f t="shared" si="414"/>
        <v>0</v>
      </c>
      <c r="J6672" s="460">
        <f t="shared" si="416"/>
        <v>0</v>
      </c>
      <c r="K6672" s="9"/>
      <c r="P6672" s="2"/>
      <c r="Q6672" s="27"/>
      <c r="R6672" s="2"/>
      <c r="S6672" s="2"/>
      <c r="T6672" s="2"/>
      <c r="U6672" s="2"/>
      <c r="V6672" s="2"/>
      <c r="W6672" s="2"/>
    </row>
    <row r="6673" spans="2:23" ht="15" customHeight="1" x14ac:dyDescent="0.35">
      <c r="B6673" s="349"/>
      <c r="C6673" s="715" t="str">
        <f t="shared" si="415"/>
        <v/>
      </c>
      <c r="D6673" s="458">
        <f>IF(ISNUMBER(Summary!$D$17), DATE(Summary!$D$17, 1, 1) + INT((ROW(B6635)-1)/24), DATE(2024, 1, 1) + INT((ROW(B6635)-1)/24))</f>
        <v>45568</v>
      </c>
      <c r="E6673" s="459">
        <v>0.41666666666666669</v>
      </c>
      <c r="F6673" s="780"/>
      <c r="G6673" s="780"/>
      <c r="H6673" s="460">
        <f t="shared" si="413"/>
        <v>0</v>
      </c>
      <c r="I6673" s="460">
        <f t="shared" si="414"/>
        <v>0</v>
      </c>
      <c r="J6673" s="460">
        <f t="shared" si="416"/>
        <v>0</v>
      </c>
      <c r="K6673" s="9"/>
      <c r="P6673" s="2"/>
      <c r="Q6673" s="27"/>
      <c r="R6673" s="2"/>
      <c r="S6673" s="2"/>
      <c r="T6673" s="2"/>
      <c r="U6673" s="2"/>
      <c r="V6673" s="2"/>
      <c r="W6673" s="2"/>
    </row>
    <row r="6674" spans="2:23" ht="15" customHeight="1" x14ac:dyDescent="0.35">
      <c r="B6674" s="349"/>
      <c r="C6674" s="715" t="str">
        <f t="shared" si="415"/>
        <v/>
      </c>
      <c r="D6674" s="458">
        <f>IF(ISNUMBER(Summary!$D$17), DATE(Summary!$D$17, 1, 1) + INT((ROW(B6636)-1)/24), DATE(2024, 1, 1) + INT((ROW(B6636)-1)/24))</f>
        <v>45568</v>
      </c>
      <c r="E6674" s="459">
        <v>0.45833333333333337</v>
      </c>
      <c r="F6674" s="780"/>
      <c r="G6674" s="780"/>
      <c r="H6674" s="460">
        <f t="shared" si="413"/>
        <v>0</v>
      </c>
      <c r="I6674" s="460">
        <f t="shared" si="414"/>
        <v>0</v>
      </c>
      <c r="J6674" s="460">
        <f t="shared" si="416"/>
        <v>0</v>
      </c>
      <c r="K6674" s="9"/>
      <c r="P6674" s="2"/>
      <c r="Q6674" s="27"/>
      <c r="R6674" s="2"/>
      <c r="S6674" s="2"/>
      <c r="T6674" s="2"/>
      <c r="U6674" s="2"/>
      <c r="V6674" s="2"/>
      <c r="W6674" s="2"/>
    </row>
    <row r="6675" spans="2:23" ht="15" customHeight="1" x14ac:dyDescent="0.35">
      <c r="B6675" s="349"/>
      <c r="C6675" s="715" t="str">
        <f t="shared" si="415"/>
        <v/>
      </c>
      <c r="D6675" s="458">
        <f>IF(ISNUMBER(Summary!$D$17), DATE(Summary!$D$17, 1, 1) + INT((ROW(B6637)-1)/24), DATE(2024, 1, 1) + INT((ROW(B6637)-1)/24))</f>
        <v>45568</v>
      </c>
      <c r="E6675" s="459">
        <v>0.50000000000000011</v>
      </c>
      <c r="F6675" s="780"/>
      <c r="G6675" s="780"/>
      <c r="H6675" s="460">
        <f t="shared" si="413"/>
        <v>0</v>
      </c>
      <c r="I6675" s="460">
        <f t="shared" si="414"/>
        <v>0</v>
      </c>
      <c r="J6675" s="460">
        <f t="shared" si="416"/>
        <v>0</v>
      </c>
      <c r="K6675" s="9"/>
      <c r="P6675" s="2"/>
      <c r="Q6675" s="27"/>
      <c r="R6675" s="2"/>
      <c r="S6675" s="2"/>
      <c r="T6675" s="2"/>
      <c r="U6675" s="2"/>
      <c r="V6675" s="2"/>
      <c r="W6675" s="2"/>
    </row>
    <row r="6676" spans="2:23" ht="15" customHeight="1" x14ac:dyDescent="0.35">
      <c r="B6676" s="349"/>
      <c r="C6676" s="715" t="str">
        <f t="shared" si="415"/>
        <v/>
      </c>
      <c r="D6676" s="458">
        <f>IF(ISNUMBER(Summary!$D$17), DATE(Summary!$D$17, 1, 1) + INT((ROW(B6638)-1)/24), DATE(2024, 1, 1) + INT((ROW(B6638)-1)/24))</f>
        <v>45568</v>
      </c>
      <c r="E6676" s="459">
        <v>0.54166666666666674</v>
      </c>
      <c r="F6676" s="780"/>
      <c r="G6676" s="780"/>
      <c r="H6676" s="460">
        <f t="shared" si="413"/>
        <v>0</v>
      </c>
      <c r="I6676" s="460">
        <f t="shared" si="414"/>
        <v>0</v>
      </c>
      <c r="J6676" s="460">
        <f t="shared" si="416"/>
        <v>0</v>
      </c>
      <c r="K6676" s="9"/>
      <c r="P6676" s="2"/>
      <c r="Q6676" s="27"/>
      <c r="R6676" s="2"/>
      <c r="S6676" s="2"/>
      <c r="T6676" s="2"/>
      <c r="U6676" s="2"/>
      <c r="V6676" s="2"/>
      <c r="W6676" s="2"/>
    </row>
    <row r="6677" spans="2:23" ht="15" customHeight="1" x14ac:dyDescent="0.35">
      <c r="B6677" s="349"/>
      <c r="C6677" s="715" t="str">
        <f t="shared" si="415"/>
        <v/>
      </c>
      <c r="D6677" s="458">
        <f>IF(ISNUMBER(Summary!$D$17), DATE(Summary!$D$17, 1, 1) + INT((ROW(B6639)-1)/24), DATE(2024, 1, 1) + INT((ROW(B6639)-1)/24))</f>
        <v>45568</v>
      </c>
      <c r="E6677" s="459">
        <v>0.58333333333333337</v>
      </c>
      <c r="F6677" s="780"/>
      <c r="G6677" s="780"/>
      <c r="H6677" s="460">
        <f t="shared" si="413"/>
        <v>0</v>
      </c>
      <c r="I6677" s="460">
        <f t="shared" si="414"/>
        <v>0</v>
      </c>
      <c r="J6677" s="460">
        <f t="shared" si="416"/>
        <v>0</v>
      </c>
      <c r="K6677" s="9"/>
      <c r="P6677" s="2"/>
      <c r="Q6677" s="27"/>
      <c r="R6677" s="2"/>
      <c r="S6677" s="2"/>
      <c r="T6677" s="2"/>
      <c r="U6677" s="2"/>
      <c r="V6677" s="2"/>
      <c r="W6677" s="2"/>
    </row>
    <row r="6678" spans="2:23" ht="15" customHeight="1" x14ac:dyDescent="0.35">
      <c r="B6678" s="349"/>
      <c r="C6678" s="715" t="str">
        <f t="shared" si="415"/>
        <v/>
      </c>
      <c r="D6678" s="458">
        <f>IF(ISNUMBER(Summary!$D$17), DATE(Summary!$D$17, 1, 1) + INT((ROW(B6640)-1)/24), DATE(2024, 1, 1) + INT((ROW(B6640)-1)/24))</f>
        <v>45568</v>
      </c>
      <c r="E6678" s="459">
        <v>0.62500000000000011</v>
      </c>
      <c r="F6678" s="780"/>
      <c r="G6678" s="780"/>
      <c r="H6678" s="460">
        <f t="shared" si="413"/>
        <v>0</v>
      </c>
      <c r="I6678" s="460">
        <f t="shared" si="414"/>
        <v>0</v>
      </c>
      <c r="J6678" s="460">
        <f t="shared" si="416"/>
        <v>0</v>
      </c>
      <c r="K6678" s="9"/>
      <c r="P6678" s="2"/>
      <c r="Q6678" s="27"/>
      <c r="R6678" s="2"/>
      <c r="S6678" s="2"/>
      <c r="T6678" s="2"/>
      <c r="U6678" s="2"/>
      <c r="V6678" s="2"/>
      <c r="W6678" s="2"/>
    </row>
    <row r="6679" spans="2:23" ht="15" customHeight="1" x14ac:dyDescent="0.35">
      <c r="B6679" s="349"/>
      <c r="C6679" s="715" t="str">
        <f t="shared" si="415"/>
        <v/>
      </c>
      <c r="D6679" s="458">
        <f>IF(ISNUMBER(Summary!$D$17), DATE(Summary!$D$17, 1, 1) + INT((ROW(B6641)-1)/24), DATE(2024, 1, 1) + INT((ROW(B6641)-1)/24))</f>
        <v>45568</v>
      </c>
      <c r="E6679" s="459">
        <v>0.66666666666666674</v>
      </c>
      <c r="F6679" s="780"/>
      <c r="G6679" s="780"/>
      <c r="H6679" s="460">
        <f t="shared" si="413"/>
        <v>0</v>
      </c>
      <c r="I6679" s="460">
        <f t="shared" si="414"/>
        <v>0</v>
      </c>
      <c r="J6679" s="460">
        <f t="shared" si="416"/>
        <v>0</v>
      </c>
      <c r="K6679" s="9"/>
      <c r="P6679" s="2"/>
      <c r="Q6679" s="27"/>
      <c r="R6679" s="2"/>
      <c r="S6679" s="2"/>
      <c r="T6679" s="2"/>
      <c r="U6679" s="2"/>
      <c r="V6679" s="2"/>
      <c r="W6679" s="2"/>
    </row>
    <row r="6680" spans="2:23" ht="15" customHeight="1" x14ac:dyDescent="0.35">
      <c r="B6680" s="349"/>
      <c r="C6680" s="715" t="str">
        <f t="shared" si="415"/>
        <v/>
      </c>
      <c r="D6680" s="458">
        <f>IF(ISNUMBER(Summary!$D$17), DATE(Summary!$D$17, 1, 1) + INT((ROW(B6642)-1)/24), DATE(2024, 1, 1) + INT((ROW(B6642)-1)/24))</f>
        <v>45568</v>
      </c>
      <c r="E6680" s="459">
        <v>0.70833333333333337</v>
      </c>
      <c r="F6680" s="780"/>
      <c r="G6680" s="780"/>
      <c r="H6680" s="460">
        <f t="shared" si="413"/>
        <v>0</v>
      </c>
      <c r="I6680" s="460">
        <f t="shared" si="414"/>
        <v>0</v>
      </c>
      <c r="J6680" s="460">
        <f t="shared" si="416"/>
        <v>0</v>
      </c>
      <c r="K6680" s="9"/>
      <c r="P6680" s="2"/>
      <c r="Q6680" s="27"/>
      <c r="R6680" s="2"/>
      <c r="S6680" s="2"/>
      <c r="T6680" s="2"/>
      <c r="U6680" s="2"/>
      <c r="V6680" s="2"/>
      <c r="W6680" s="2"/>
    </row>
    <row r="6681" spans="2:23" ht="15" customHeight="1" x14ac:dyDescent="0.35">
      <c r="B6681" s="349"/>
      <c r="C6681" s="715" t="str">
        <f t="shared" si="415"/>
        <v/>
      </c>
      <c r="D6681" s="458">
        <f>IF(ISNUMBER(Summary!$D$17), DATE(Summary!$D$17, 1, 1) + INT((ROW(B6643)-1)/24), DATE(2024, 1, 1) + INT((ROW(B6643)-1)/24))</f>
        <v>45568</v>
      </c>
      <c r="E6681" s="459">
        <v>0.75000000000000011</v>
      </c>
      <c r="F6681" s="780"/>
      <c r="G6681" s="780"/>
      <c r="H6681" s="460">
        <f t="shared" si="413"/>
        <v>0</v>
      </c>
      <c r="I6681" s="460">
        <f t="shared" si="414"/>
        <v>0</v>
      </c>
      <c r="J6681" s="460">
        <f t="shared" si="416"/>
        <v>0</v>
      </c>
      <c r="K6681" s="9"/>
      <c r="P6681" s="2"/>
      <c r="Q6681" s="27"/>
      <c r="R6681" s="2"/>
      <c r="S6681" s="2"/>
      <c r="T6681" s="2"/>
      <c r="U6681" s="2"/>
      <c r="V6681" s="2"/>
      <c r="W6681" s="2"/>
    </row>
    <row r="6682" spans="2:23" ht="15" customHeight="1" x14ac:dyDescent="0.35">
      <c r="B6682" s="349"/>
      <c r="C6682" s="715" t="str">
        <f t="shared" si="415"/>
        <v/>
      </c>
      <c r="D6682" s="458">
        <f>IF(ISNUMBER(Summary!$D$17), DATE(Summary!$D$17, 1, 1) + INT((ROW(B6644)-1)/24), DATE(2024, 1, 1) + INT((ROW(B6644)-1)/24))</f>
        <v>45568</v>
      </c>
      <c r="E6682" s="459">
        <v>0.79166666666666674</v>
      </c>
      <c r="F6682" s="780"/>
      <c r="G6682" s="780"/>
      <c r="H6682" s="460">
        <f t="shared" si="413"/>
        <v>0</v>
      </c>
      <c r="I6682" s="460">
        <f t="shared" si="414"/>
        <v>0</v>
      </c>
      <c r="J6682" s="460">
        <f t="shared" si="416"/>
        <v>0</v>
      </c>
      <c r="K6682" s="9"/>
      <c r="P6682" s="2"/>
      <c r="Q6682" s="27"/>
      <c r="R6682" s="2"/>
      <c r="S6682" s="2"/>
      <c r="T6682" s="2"/>
      <c r="U6682" s="2"/>
      <c r="V6682" s="2"/>
      <c r="W6682" s="2"/>
    </row>
    <row r="6683" spans="2:23" ht="15" customHeight="1" x14ac:dyDescent="0.35">
      <c r="B6683" s="349"/>
      <c r="C6683" s="715" t="str">
        <f t="shared" si="415"/>
        <v/>
      </c>
      <c r="D6683" s="458">
        <f>IF(ISNUMBER(Summary!$D$17), DATE(Summary!$D$17, 1, 1) + INT((ROW(B6645)-1)/24), DATE(2024, 1, 1) + INT((ROW(B6645)-1)/24))</f>
        <v>45568</v>
      </c>
      <c r="E6683" s="459">
        <v>0.83333333333333337</v>
      </c>
      <c r="F6683" s="780"/>
      <c r="G6683" s="780"/>
      <c r="H6683" s="460">
        <f t="shared" si="413"/>
        <v>0</v>
      </c>
      <c r="I6683" s="460">
        <f t="shared" si="414"/>
        <v>0</v>
      </c>
      <c r="J6683" s="460">
        <f t="shared" si="416"/>
        <v>0</v>
      </c>
      <c r="K6683" s="9"/>
      <c r="P6683" s="2"/>
      <c r="Q6683" s="27"/>
      <c r="R6683" s="2"/>
      <c r="S6683" s="2"/>
      <c r="T6683" s="2"/>
      <c r="U6683" s="2"/>
      <c r="V6683" s="2"/>
      <c r="W6683" s="2"/>
    </row>
    <row r="6684" spans="2:23" ht="15" customHeight="1" x14ac:dyDescent="0.35">
      <c r="B6684" s="349"/>
      <c r="C6684" s="715" t="str">
        <f t="shared" si="415"/>
        <v/>
      </c>
      <c r="D6684" s="458">
        <f>IF(ISNUMBER(Summary!$D$17), DATE(Summary!$D$17, 1, 1) + INT((ROW(B6646)-1)/24), DATE(2024, 1, 1) + INT((ROW(B6646)-1)/24))</f>
        <v>45568</v>
      </c>
      <c r="E6684" s="459">
        <v>0.87500000000000011</v>
      </c>
      <c r="F6684" s="780"/>
      <c r="G6684" s="780"/>
      <c r="H6684" s="460">
        <f t="shared" si="413"/>
        <v>0</v>
      </c>
      <c r="I6684" s="460">
        <f t="shared" si="414"/>
        <v>0</v>
      </c>
      <c r="J6684" s="460">
        <f t="shared" si="416"/>
        <v>0</v>
      </c>
      <c r="K6684" s="9"/>
      <c r="P6684" s="2"/>
      <c r="Q6684" s="27"/>
      <c r="R6684" s="2"/>
      <c r="S6684" s="2"/>
      <c r="T6684" s="2"/>
      <c r="U6684" s="2"/>
      <c r="V6684" s="2"/>
      <c r="W6684" s="2"/>
    </row>
    <row r="6685" spans="2:23" ht="15" customHeight="1" x14ac:dyDescent="0.35">
      <c r="B6685" s="349"/>
      <c r="C6685" s="715" t="str">
        <f t="shared" si="415"/>
        <v/>
      </c>
      <c r="D6685" s="458">
        <f>IF(ISNUMBER(Summary!$D$17), DATE(Summary!$D$17, 1, 1) + INT((ROW(B6647)-1)/24), DATE(2024, 1, 1) + INT((ROW(B6647)-1)/24))</f>
        <v>45568</v>
      </c>
      <c r="E6685" s="459">
        <v>0.91666666666666674</v>
      </c>
      <c r="F6685" s="780"/>
      <c r="G6685" s="780"/>
      <c r="H6685" s="460">
        <f t="shared" si="413"/>
        <v>0</v>
      </c>
      <c r="I6685" s="460">
        <f t="shared" si="414"/>
        <v>0</v>
      </c>
      <c r="J6685" s="460">
        <f t="shared" si="416"/>
        <v>0</v>
      </c>
      <c r="K6685" s="9"/>
      <c r="P6685" s="2"/>
      <c r="Q6685" s="27"/>
      <c r="R6685" s="2"/>
      <c r="S6685" s="2"/>
      <c r="T6685" s="2"/>
      <c r="U6685" s="2"/>
      <c r="V6685" s="2"/>
      <c r="W6685" s="2"/>
    </row>
    <row r="6686" spans="2:23" ht="15" customHeight="1" x14ac:dyDescent="0.35">
      <c r="B6686" s="349"/>
      <c r="C6686" s="715" t="str">
        <f t="shared" si="415"/>
        <v/>
      </c>
      <c r="D6686" s="458">
        <f>IF(ISNUMBER(Summary!$D$17), DATE(Summary!$D$17, 1, 1) + INT((ROW(B6648)-1)/24), DATE(2024, 1, 1) + INT((ROW(B6648)-1)/24))</f>
        <v>45568</v>
      </c>
      <c r="E6686" s="459">
        <v>0.95833333333333337</v>
      </c>
      <c r="F6686" s="780"/>
      <c r="G6686" s="780"/>
      <c r="H6686" s="460">
        <f t="shared" si="413"/>
        <v>0</v>
      </c>
      <c r="I6686" s="460">
        <f t="shared" si="414"/>
        <v>0</v>
      </c>
      <c r="J6686" s="460">
        <f t="shared" si="416"/>
        <v>0</v>
      </c>
      <c r="K6686" s="9"/>
      <c r="P6686" s="2"/>
      <c r="Q6686" s="27"/>
      <c r="R6686" s="2"/>
      <c r="S6686" s="2"/>
      <c r="T6686" s="2"/>
      <c r="U6686" s="2"/>
      <c r="V6686" s="2"/>
      <c r="W6686" s="2"/>
    </row>
    <row r="6687" spans="2:23" ht="15" customHeight="1" x14ac:dyDescent="0.35">
      <c r="B6687" s="457"/>
      <c r="C6687" s="715">
        <f t="shared" si="415"/>
        <v>45569</v>
      </c>
      <c r="D6687" s="458">
        <f>IF(ISNUMBER(Summary!$D$17), DATE(Summary!$D$17, 1, 1) + INT((ROW(B6649)-1)/24), DATE(2024, 1, 1) + INT((ROW(B6649)-1)/24))</f>
        <v>45569</v>
      </c>
      <c r="E6687" s="459">
        <v>3.1225022567582528E-17</v>
      </c>
      <c r="F6687" s="780"/>
      <c r="G6687" s="780"/>
      <c r="H6687" s="460">
        <f t="shared" si="413"/>
        <v>0</v>
      </c>
      <c r="I6687" s="460">
        <f t="shared" si="414"/>
        <v>0</v>
      </c>
      <c r="J6687" s="460">
        <f t="shared" si="416"/>
        <v>0</v>
      </c>
      <c r="K6687" s="9"/>
      <c r="P6687" s="2"/>
      <c r="Q6687" s="27"/>
      <c r="R6687" s="2"/>
      <c r="S6687" s="2"/>
      <c r="T6687" s="2"/>
      <c r="U6687" s="2"/>
      <c r="V6687" s="2"/>
      <c r="W6687" s="2"/>
    </row>
    <row r="6688" spans="2:23" ht="15" customHeight="1" x14ac:dyDescent="0.35">
      <c r="B6688" s="349"/>
      <c r="C6688" s="715" t="str">
        <f t="shared" si="415"/>
        <v/>
      </c>
      <c r="D6688" s="458">
        <f>IF(ISNUMBER(Summary!$D$17), DATE(Summary!$D$17, 1, 1) + INT((ROW(B6650)-1)/24), DATE(2024, 1, 1) + INT((ROW(B6650)-1)/24))</f>
        <v>45569</v>
      </c>
      <c r="E6688" s="459">
        <v>4.1666666666666699E-2</v>
      </c>
      <c r="F6688" s="780"/>
      <c r="G6688" s="780"/>
      <c r="H6688" s="460">
        <f t="shared" si="413"/>
        <v>0</v>
      </c>
      <c r="I6688" s="460">
        <f t="shared" si="414"/>
        <v>0</v>
      </c>
      <c r="J6688" s="460">
        <f t="shared" si="416"/>
        <v>0</v>
      </c>
      <c r="K6688" s="9"/>
      <c r="P6688" s="2"/>
      <c r="Q6688" s="27"/>
      <c r="R6688" s="2"/>
      <c r="S6688" s="2"/>
      <c r="T6688" s="2"/>
      <c r="U6688" s="2"/>
      <c r="V6688" s="2"/>
      <c r="W6688" s="2"/>
    </row>
    <row r="6689" spans="2:23" ht="15" customHeight="1" x14ac:dyDescent="0.35">
      <c r="B6689" s="349"/>
      <c r="C6689" s="715" t="str">
        <f t="shared" si="415"/>
        <v/>
      </c>
      <c r="D6689" s="458">
        <f>IF(ISNUMBER(Summary!$D$17), DATE(Summary!$D$17, 1, 1) + INT((ROW(B6651)-1)/24), DATE(2024, 1, 1) + INT((ROW(B6651)-1)/24))</f>
        <v>45569</v>
      </c>
      <c r="E6689" s="459">
        <v>8.333333333333337E-2</v>
      </c>
      <c r="F6689" s="780"/>
      <c r="G6689" s="780"/>
      <c r="H6689" s="460">
        <f t="shared" si="413"/>
        <v>0</v>
      </c>
      <c r="I6689" s="460">
        <f t="shared" si="414"/>
        <v>0</v>
      </c>
      <c r="J6689" s="460">
        <f t="shared" si="416"/>
        <v>0</v>
      </c>
      <c r="K6689" s="9"/>
      <c r="P6689" s="2"/>
      <c r="Q6689" s="27"/>
      <c r="R6689" s="2"/>
      <c r="S6689" s="2"/>
      <c r="T6689" s="2"/>
      <c r="U6689" s="2"/>
      <c r="V6689" s="2"/>
      <c r="W6689" s="2"/>
    </row>
    <row r="6690" spans="2:23" ht="15" customHeight="1" x14ac:dyDescent="0.35">
      <c r="B6690" s="349"/>
      <c r="C6690" s="715" t="str">
        <f t="shared" si="415"/>
        <v/>
      </c>
      <c r="D6690" s="458">
        <f>IF(ISNUMBER(Summary!$D$17), DATE(Summary!$D$17, 1, 1) + INT((ROW(B6652)-1)/24), DATE(2024, 1, 1) + INT((ROW(B6652)-1)/24))</f>
        <v>45569</v>
      </c>
      <c r="E6690" s="459">
        <v>0.12500000000000006</v>
      </c>
      <c r="F6690" s="780"/>
      <c r="G6690" s="780"/>
      <c r="H6690" s="460">
        <f t="shared" si="413"/>
        <v>0</v>
      </c>
      <c r="I6690" s="460">
        <f t="shared" si="414"/>
        <v>0</v>
      </c>
      <c r="J6690" s="460">
        <f t="shared" si="416"/>
        <v>0</v>
      </c>
      <c r="K6690" s="9"/>
      <c r="P6690" s="2"/>
      <c r="Q6690" s="27"/>
      <c r="R6690" s="2"/>
      <c r="S6690" s="2"/>
      <c r="T6690" s="2"/>
      <c r="U6690" s="2"/>
      <c r="V6690" s="2"/>
      <c r="W6690" s="2"/>
    </row>
    <row r="6691" spans="2:23" ht="15" customHeight="1" x14ac:dyDescent="0.35">
      <c r="B6691" s="349"/>
      <c r="C6691" s="715" t="str">
        <f t="shared" si="415"/>
        <v/>
      </c>
      <c r="D6691" s="458">
        <f>IF(ISNUMBER(Summary!$D$17), DATE(Summary!$D$17, 1, 1) + INT((ROW(B6653)-1)/24), DATE(2024, 1, 1) + INT((ROW(B6653)-1)/24))</f>
        <v>45569</v>
      </c>
      <c r="E6691" s="459">
        <v>0.16666666666666669</v>
      </c>
      <c r="F6691" s="780"/>
      <c r="G6691" s="780"/>
      <c r="H6691" s="460">
        <f t="shared" si="413"/>
        <v>0</v>
      </c>
      <c r="I6691" s="460">
        <f t="shared" si="414"/>
        <v>0</v>
      </c>
      <c r="J6691" s="460">
        <f t="shared" si="416"/>
        <v>0</v>
      </c>
      <c r="K6691" s="9"/>
      <c r="P6691" s="2"/>
      <c r="Q6691" s="27"/>
      <c r="R6691" s="2"/>
      <c r="S6691" s="2"/>
      <c r="T6691" s="2"/>
      <c r="U6691" s="2"/>
      <c r="V6691" s="2"/>
      <c r="W6691" s="2"/>
    </row>
    <row r="6692" spans="2:23" ht="15" customHeight="1" x14ac:dyDescent="0.35">
      <c r="B6692" s="349"/>
      <c r="C6692" s="715" t="str">
        <f t="shared" si="415"/>
        <v/>
      </c>
      <c r="D6692" s="458">
        <f>IF(ISNUMBER(Summary!$D$17), DATE(Summary!$D$17, 1, 1) + INT((ROW(B6654)-1)/24), DATE(2024, 1, 1) + INT((ROW(B6654)-1)/24))</f>
        <v>45569</v>
      </c>
      <c r="E6692" s="459">
        <v>0.20833333333333337</v>
      </c>
      <c r="F6692" s="780"/>
      <c r="G6692" s="780"/>
      <c r="H6692" s="460">
        <f t="shared" si="413"/>
        <v>0</v>
      </c>
      <c r="I6692" s="460">
        <f t="shared" si="414"/>
        <v>0</v>
      </c>
      <c r="J6692" s="460">
        <f t="shared" si="416"/>
        <v>0</v>
      </c>
      <c r="K6692" s="9"/>
      <c r="P6692" s="2"/>
      <c r="Q6692" s="27"/>
      <c r="R6692" s="2"/>
      <c r="S6692" s="2"/>
      <c r="T6692" s="2"/>
      <c r="U6692" s="2"/>
      <c r="V6692" s="2"/>
      <c r="W6692" s="2"/>
    </row>
    <row r="6693" spans="2:23" ht="15" customHeight="1" x14ac:dyDescent="0.35">
      <c r="B6693" s="349"/>
      <c r="C6693" s="715" t="str">
        <f t="shared" si="415"/>
        <v/>
      </c>
      <c r="D6693" s="458">
        <f>IF(ISNUMBER(Summary!$D$17), DATE(Summary!$D$17, 1, 1) + INT((ROW(B6655)-1)/24), DATE(2024, 1, 1) + INT((ROW(B6655)-1)/24))</f>
        <v>45569</v>
      </c>
      <c r="E6693" s="459">
        <v>0.25</v>
      </c>
      <c r="F6693" s="780"/>
      <c r="G6693" s="780"/>
      <c r="H6693" s="460">
        <f t="shared" si="413"/>
        <v>0</v>
      </c>
      <c r="I6693" s="460">
        <f t="shared" si="414"/>
        <v>0</v>
      </c>
      <c r="J6693" s="460">
        <f t="shared" si="416"/>
        <v>0</v>
      </c>
      <c r="K6693" s="9"/>
      <c r="P6693" s="2"/>
      <c r="Q6693" s="27"/>
      <c r="R6693" s="2"/>
      <c r="S6693" s="2"/>
      <c r="T6693" s="2"/>
      <c r="U6693" s="2"/>
      <c r="V6693" s="2"/>
      <c r="W6693" s="2"/>
    </row>
    <row r="6694" spans="2:23" ht="15" customHeight="1" x14ac:dyDescent="0.35">
      <c r="B6694" s="349"/>
      <c r="C6694" s="715" t="str">
        <f t="shared" si="415"/>
        <v/>
      </c>
      <c r="D6694" s="458">
        <f>IF(ISNUMBER(Summary!$D$17), DATE(Summary!$D$17, 1, 1) + INT((ROW(B6656)-1)/24), DATE(2024, 1, 1) + INT((ROW(B6656)-1)/24))</f>
        <v>45569</v>
      </c>
      <c r="E6694" s="459">
        <v>0.29166666666666669</v>
      </c>
      <c r="F6694" s="780"/>
      <c r="G6694" s="780"/>
      <c r="H6694" s="460">
        <f t="shared" si="413"/>
        <v>0</v>
      </c>
      <c r="I6694" s="460">
        <f t="shared" si="414"/>
        <v>0</v>
      </c>
      <c r="J6694" s="460">
        <f t="shared" si="416"/>
        <v>0</v>
      </c>
      <c r="K6694" s="9"/>
      <c r="P6694" s="2"/>
      <c r="Q6694" s="27"/>
      <c r="R6694" s="2"/>
      <c r="S6694" s="2"/>
      <c r="T6694" s="2"/>
      <c r="U6694" s="2"/>
      <c r="V6694" s="2"/>
      <c r="W6694" s="2"/>
    </row>
    <row r="6695" spans="2:23" ht="15" customHeight="1" x14ac:dyDescent="0.35">
      <c r="B6695" s="349"/>
      <c r="C6695" s="715" t="str">
        <f t="shared" si="415"/>
        <v/>
      </c>
      <c r="D6695" s="458">
        <f>IF(ISNUMBER(Summary!$D$17), DATE(Summary!$D$17, 1, 1) + INT((ROW(B6657)-1)/24), DATE(2024, 1, 1) + INT((ROW(B6657)-1)/24))</f>
        <v>45569</v>
      </c>
      <c r="E6695" s="459">
        <v>0.33333333333333337</v>
      </c>
      <c r="F6695" s="780"/>
      <c r="G6695" s="780"/>
      <c r="H6695" s="460">
        <f t="shared" ref="H6695:H6758" si="417">IF(G6695&gt;F6695,F6695,G6695)</f>
        <v>0</v>
      </c>
      <c r="I6695" s="460">
        <f t="shared" ref="I6695:I6758" si="418">F6695-H6695</f>
        <v>0</v>
      </c>
      <c r="J6695" s="460">
        <f t="shared" si="416"/>
        <v>0</v>
      </c>
      <c r="K6695" s="9"/>
      <c r="P6695" s="2"/>
      <c r="Q6695" s="27"/>
      <c r="R6695" s="2"/>
      <c r="S6695" s="2"/>
      <c r="T6695" s="2"/>
      <c r="U6695" s="2"/>
      <c r="V6695" s="2"/>
      <c r="W6695" s="2"/>
    </row>
    <row r="6696" spans="2:23" ht="15" customHeight="1" x14ac:dyDescent="0.35">
      <c r="B6696" s="349"/>
      <c r="C6696" s="715" t="str">
        <f t="shared" ref="C6696:C6759" si="419">IF(MOD(ROW()-ROW($E$39), 24)=0, $D6696, "")</f>
        <v/>
      </c>
      <c r="D6696" s="458">
        <f>IF(ISNUMBER(Summary!$D$17), DATE(Summary!$D$17, 1, 1) + INT((ROW(B6658)-1)/24), DATE(2024, 1, 1) + INT((ROW(B6658)-1)/24))</f>
        <v>45569</v>
      </c>
      <c r="E6696" s="459">
        <v>0.375</v>
      </c>
      <c r="F6696" s="780"/>
      <c r="G6696" s="780"/>
      <c r="H6696" s="460">
        <f t="shared" si="417"/>
        <v>0</v>
      </c>
      <c r="I6696" s="460">
        <f t="shared" si="418"/>
        <v>0</v>
      </c>
      <c r="J6696" s="460">
        <f t="shared" si="416"/>
        <v>0</v>
      </c>
      <c r="K6696" s="9"/>
      <c r="P6696" s="2"/>
      <c r="Q6696" s="27"/>
      <c r="R6696" s="2"/>
      <c r="S6696" s="2"/>
      <c r="T6696" s="2"/>
      <c r="U6696" s="2"/>
      <c r="V6696" s="2"/>
      <c r="W6696" s="2"/>
    </row>
    <row r="6697" spans="2:23" ht="15" customHeight="1" x14ac:dyDescent="0.35">
      <c r="B6697" s="349"/>
      <c r="C6697" s="715" t="str">
        <f t="shared" si="419"/>
        <v/>
      </c>
      <c r="D6697" s="458">
        <f>IF(ISNUMBER(Summary!$D$17), DATE(Summary!$D$17, 1, 1) + INT((ROW(B6659)-1)/24), DATE(2024, 1, 1) + INT((ROW(B6659)-1)/24))</f>
        <v>45569</v>
      </c>
      <c r="E6697" s="459">
        <v>0.41666666666666669</v>
      </c>
      <c r="F6697" s="780"/>
      <c r="G6697" s="780"/>
      <c r="H6697" s="460">
        <f t="shared" si="417"/>
        <v>0</v>
      </c>
      <c r="I6697" s="460">
        <f t="shared" si="418"/>
        <v>0</v>
      </c>
      <c r="J6697" s="460">
        <f t="shared" si="416"/>
        <v>0</v>
      </c>
      <c r="K6697" s="9"/>
      <c r="P6697" s="2"/>
      <c r="Q6697" s="27"/>
      <c r="R6697" s="2"/>
      <c r="S6697" s="2"/>
      <c r="T6697" s="2"/>
      <c r="U6697" s="2"/>
      <c r="V6697" s="2"/>
      <c r="W6697" s="2"/>
    </row>
    <row r="6698" spans="2:23" ht="15" customHeight="1" x14ac:dyDescent="0.35">
      <c r="B6698" s="349"/>
      <c r="C6698" s="715" t="str">
        <f t="shared" si="419"/>
        <v/>
      </c>
      <c r="D6698" s="458">
        <f>IF(ISNUMBER(Summary!$D$17), DATE(Summary!$D$17, 1, 1) + INT((ROW(B6660)-1)/24), DATE(2024, 1, 1) + INT((ROW(B6660)-1)/24))</f>
        <v>45569</v>
      </c>
      <c r="E6698" s="459">
        <v>0.45833333333333337</v>
      </c>
      <c r="F6698" s="780"/>
      <c r="G6698" s="780"/>
      <c r="H6698" s="460">
        <f t="shared" si="417"/>
        <v>0</v>
      </c>
      <c r="I6698" s="460">
        <f t="shared" si="418"/>
        <v>0</v>
      </c>
      <c r="J6698" s="460">
        <f t="shared" si="416"/>
        <v>0</v>
      </c>
      <c r="K6698" s="9"/>
      <c r="P6698" s="2"/>
      <c r="Q6698" s="27"/>
      <c r="R6698" s="2"/>
      <c r="S6698" s="2"/>
      <c r="T6698" s="2"/>
      <c r="U6698" s="2"/>
      <c r="V6698" s="2"/>
      <c r="W6698" s="2"/>
    </row>
    <row r="6699" spans="2:23" ht="15" customHeight="1" x14ac:dyDescent="0.35">
      <c r="B6699" s="349"/>
      <c r="C6699" s="715" t="str">
        <f t="shared" si="419"/>
        <v/>
      </c>
      <c r="D6699" s="458">
        <f>IF(ISNUMBER(Summary!$D$17), DATE(Summary!$D$17, 1, 1) + INT((ROW(B6661)-1)/24), DATE(2024, 1, 1) + INT((ROW(B6661)-1)/24))</f>
        <v>45569</v>
      </c>
      <c r="E6699" s="459">
        <v>0.50000000000000011</v>
      </c>
      <c r="F6699" s="780"/>
      <c r="G6699" s="780"/>
      <c r="H6699" s="460">
        <f t="shared" si="417"/>
        <v>0</v>
      </c>
      <c r="I6699" s="460">
        <f t="shared" si="418"/>
        <v>0</v>
      </c>
      <c r="J6699" s="460">
        <f t="shared" si="416"/>
        <v>0</v>
      </c>
      <c r="K6699" s="9"/>
      <c r="P6699" s="2"/>
      <c r="Q6699" s="27"/>
      <c r="R6699" s="2"/>
      <c r="S6699" s="2"/>
      <c r="T6699" s="2"/>
      <c r="U6699" s="2"/>
      <c r="V6699" s="2"/>
      <c r="W6699" s="2"/>
    </row>
    <row r="6700" spans="2:23" ht="15" customHeight="1" x14ac:dyDescent="0.35">
      <c r="B6700" s="349"/>
      <c r="C6700" s="715" t="str">
        <f t="shared" si="419"/>
        <v/>
      </c>
      <c r="D6700" s="458">
        <f>IF(ISNUMBER(Summary!$D$17), DATE(Summary!$D$17, 1, 1) + INT((ROW(B6662)-1)/24), DATE(2024, 1, 1) + INT((ROW(B6662)-1)/24))</f>
        <v>45569</v>
      </c>
      <c r="E6700" s="459">
        <v>0.54166666666666674</v>
      </c>
      <c r="F6700" s="780"/>
      <c r="G6700" s="780"/>
      <c r="H6700" s="460">
        <f t="shared" si="417"/>
        <v>0</v>
      </c>
      <c r="I6700" s="460">
        <f t="shared" si="418"/>
        <v>0</v>
      </c>
      <c r="J6700" s="460">
        <f t="shared" si="416"/>
        <v>0</v>
      </c>
      <c r="K6700" s="9"/>
      <c r="P6700" s="2"/>
      <c r="Q6700" s="27"/>
      <c r="R6700" s="2"/>
      <c r="S6700" s="2"/>
      <c r="T6700" s="2"/>
      <c r="U6700" s="2"/>
      <c r="V6700" s="2"/>
      <c r="W6700" s="2"/>
    </row>
    <row r="6701" spans="2:23" ht="15" customHeight="1" x14ac:dyDescent="0.35">
      <c r="B6701" s="349"/>
      <c r="C6701" s="715" t="str">
        <f t="shared" si="419"/>
        <v/>
      </c>
      <c r="D6701" s="458">
        <f>IF(ISNUMBER(Summary!$D$17), DATE(Summary!$D$17, 1, 1) + INT((ROW(B6663)-1)/24), DATE(2024, 1, 1) + INT((ROW(B6663)-1)/24))</f>
        <v>45569</v>
      </c>
      <c r="E6701" s="459">
        <v>0.58333333333333337</v>
      </c>
      <c r="F6701" s="780"/>
      <c r="G6701" s="780"/>
      <c r="H6701" s="460">
        <f t="shared" si="417"/>
        <v>0</v>
      </c>
      <c r="I6701" s="460">
        <f t="shared" si="418"/>
        <v>0</v>
      </c>
      <c r="J6701" s="460">
        <f t="shared" si="416"/>
        <v>0</v>
      </c>
      <c r="K6701" s="9"/>
      <c r="P6701" s="2"/>
      <c r="Q6701" s="27"/>
      <c r="R6701" s="2"/>
      <c r="S6701" s="2"/>
      <c r="T6701" s="2"/>
      <c r="U6701" s="2"/>
      <c r="V6701" s="2"/>
      <c r="W6701" s="2"/>
    </row>
    <row r="6702" spans="2:23" ht="15" customHeight="1" x14ac:dyDescent="0.35">
      <c r="B6702" s="349"/>
      <c r="C6702" s="715" t="str">
        <f t="shared" si="419"/>
        <v/>
      </c>
      <c r="D6702" s="458">
        <f>IF(ISNUMBER(Summary!$D$17), DATE(Summary!$D$17, 1, 1) + INT((ROW(B6664)-1)/24), DATE(2024, 1, 1) + INT((ROW(B6664)-1)/24))</f>
        <v>45569</v>
      </c>
      <c r="E6702" s="459">
        <v>0.62500000000000011</v>
      </c>
      <c r="F6702" s="780"/>
      <c r="G6702" s="780"/>
      <c r="H6702" s="460">
        <f t="shared" si="417"/>
        <v>0</v>
      </c>
      <c r="I6702" s="460">
        <f t="shared" si="418"/>
        <v>0</v>
      </c>
      <c r="J6702" s="460">
        <f t="shared" si="416"/>
        <v>0</v>
      </c>
      <c r="K6702" s="9"/>
      <c r="P6702" s="2"/>
      <c r="Q6702" s="27"/>
      <c r="R6702" s="2"/>
      <c r="S6702" s="2"/>
      <c r="T6702" s="2"/>
      <c r="U6702" s="2"/>
      <c r="V6702" s="2"/>
      <c r="W6702" s="2"/>
    </row>
    <row r="6703" spans="2:23" ht="15" customHeight="1" x14ac:dyDescent="0.35">
      <c r="B6703" s="349"/>
      <c r="C6703" s="715" t="str">
        <f t="shared" si="419"/>
        <v/>
      </c>
      <c r="D6703" s="458">
        <f>IF(ISNUMBER(Summary!$D$17), DATE(Summary!$D$17, 1, 1) + INT((ROW(B6665)-1)/24), DATE(2024, 1, 1) + INT((ROW(B6665)-1)/24))</f>
        <v>45569</v>
      </c>
      <c r="E6703" s="459">
        <v>0.66666666666666674</v>
      </c>
      <c r="F6703" s="780"/>
      <c r="G6703" s="780"/>
      <c r="H6703" s="460">
        <f t="shared" si="417"/>
        <v>0</v>
      </c>
      <c r="I6703" s="460">
        <f t="shared" si="418"/>
        <v>0</v>
      </c>
      <c r="J6703" s="460">
        <f t="shared" si="416"/>
        <v>0</v>
      </c>
      <c r="K6703" s="9"/>
      <c r="P6703" s="2"/>
      <c r="Q6703" s="27"/>
      <c r="R6703" s="2"/>
      <c r="S6703" s="2"/>
      <c r="T6703" s="2"/>
      <c r="U6703" s="2"/>
      <c r="V6703" s="2"/>
      <c r="W6703" s="2"/>
    </row>
    <row r="6704" spans="2:23" ht="15" customHeight="1" x14ac:dyDescent="0.35">
      <c r="B6704" s="349"/>
      <c r="C6704" s="715" t="str">
        <f t="shared" si="419"/>
        <v/>
      </c>
      <c r="D6704" s="458">
        <f>IF(ISNUMBER(Summary!$D$17), DATE(Summary!$D$17, 1, 1) + INT((ROW(B6666)-1)/24), DATE(2024, 1, 1) + INT((ROW(B6666)-1)/24))</f>
        <v>45569</v>
      </c>
      <c r="E6704" s="459">
        <v>0.70833333333333337</v>
      </c>
      <c r="F6704" s="780"/>
      <c r="G6704" s="780"/>
      <c r="H6704" s="460">
        <f t="shared" si="417"/>
        <v>0</v>
      </c>
      <c r="I6704" s="460">
        <f t="shared" si="418"/>
        <v>0</v>
      </c>
      <c r="J6704" s="460">
        <f t="shared" si="416"/>
        <v>0</v>
      </c>
      <c r="K6704" s="9"/>
      <c r="P6704" s="2"/>
      <c r="Q6704" s="27"/>
      <c r="R6704" s="2"/>
      <c r="S6704" s="2"/>
      <c r="T6704" s="2"/>
      <c r="U6704" s="2"/>
      <c r="V6704" s="2"/>
      <c r="W6704" s="2"/>
    </row>
    <row r="6705" spans="2:23" ht="15" customHeight="1" x14ac:dyDescent="0.35">
      <c r="B6705" s="349"/>
      <c r="C6705" s="715" t="str">
        <f t="shared" si="419"/>
        <v/>
      </c>
      <c r="D6705" s="458">
        <f>IF(ISNUMBER(Summary!$D$17), DATE(Summary!$D$17, 1, 1) + INT((ROW(B6667)-1)/24), DATE(2024, 1, 1) + INT((ROW(B6667)-1)/24))</f>
        <v>45569</v>
      </c>
      <c r="E6705" s="459">
        <v>0.75000000000000011</v>
      </c>
      <c r="F6705" s="780"/>
      <c r="G6705" s="780"/>
      <c r="H6705" s="460">
        <f t="shared" si="417"/>
        <v>0</v>
      </c>
      <c r="I6705" s="460">
        <f t="shared" si="418"/>
        <v>0</v>
      </c>
      <c r="J6705" s="460">
        <f t="shared" si="416"/>
        <v>0</v>
      </c>
      <c r="K6705" s="9"/>
      <c r="P6705" s="2"/>
      <c r="Q6705" s="27"/>
      <c r="R6705" s="2"/>
      <c r="S6705" s="2"/>
      <c r="T6705" s="2"/>
      <c r="U6705" s="2"/>
      <c r="V6705" s="2"/>
      <c r="W6705" s="2"/>
    </row>
    <row r="6706" spans="2:23" ht="15" customHeight="1" x14ac:dyDescent="0.35">
      <c r="B6706" s="349"/>
      <c r="C6706" s="715" t="str">
        <f t="shared" si="419"/>
        <v/>
      </c>
      <c r="D6706" s="458">
        <f>IF(ISNUMBER(Summary!$D$17), DATE(Summary!$D$17, 1, 1) + INT((ROW(B6668)-1)/24), DATE(2024, 1, 1) + INT((ROW(B6668)-1)/24))</f>
        <v>45569</v>
      </c>
      <c r="E6706" s="459">
        <v>0.79166666666666674</v>
      </c>
      <c r="F6706" s="780"/>
      <c r="G6706" s="780"/>
      <c r="H6706" s="460">
        <f t="shared" si="417"/>
        <v>0</v>
      </c>
      <c r="I6706" s="460">
        <f t="shared" si="418"/>
        <v>0</v>
      </c>
      <c r="J6706" s="460">
        <f t="shared" si="416"/>
        <v>0</v>
      </c>
      <c r="K6706" s="9"/>
      <c r="P6706" s="2"/>
      <c r="Q6706" s="27"/>
      <c r="R6706" s="2"/>
      <c r="S6706" s="2"/>
      <c r="T6706" s="2"/>
      <c r="U6706" s="2"/>
      <c r="V6706" s="2"/>
      <c r="W6706" s="2"/>
    </row>
    <row r="6707" spans="2:23" ht="15" customHeight="1" x14ac:dyDescent="0.35">
      <c r="B6707" s="349"/>
      <c r="C6707" s="715" t="str">
        <f t="shared" si="419"/>
        <v/>
      </c>
      <c r="D6707" s="458">
        <f>IF(ISNUMBER(Summary!$D$17), DATE(Summary!$D$17, 1, 1) + INT((ROW(B6669)-1)/24), DATE(2024, 1, 1) + INT((ROW(B6669)-1)/24))</f>
        <v>45569</v>
      </c>
      <c r="E6707" s="459">
        <v>0.83333333333333337</v>
      </c>
      <c r="F6707" s="780"/>
      <c r="G6707" s="780"/>
      <c r="H6707" s="460">
        <f t="shared" si="417"/>
        <v>0</v>
      </c>
      <c r="I6707" s="460">
        <f t="shared" si="418"/>
        <v>0</v>
      </c>
      <c r="J6707" s="460">
        <f t="shared" si="416"/>
        <v>0</v>
      </c>
      <c r="K6707" s="9"/>
      <c r="P6707" s="2"/>
      <c r="Q6707" s="27"/>
      <c r="R6707" s="2"/>
      <c r="S6707" s="2"/>
      <c r="T6707" s="2"/>
      <c r="U6707" s="2"/>
      <c r="V6707" s="2"/>
      <c r="W6707" s="2"/>
    </row>
    <row r="6708" spans="2:23" ht="15" customHeight="1" x14ac:dyDescent="0.35">
      <c r="B6708" s="349"/>
      <c r="C6708" s="715" t="str">
        <f t="shared" si="419"/>
        <v/>
      </c>
      <c r="D6708" s="458">
        <f>IF(ISNUMBER(Summary!$D$17), DATE(Summary!$D$17, 1, 1) + INT((ROW(B6670)-1)/24), DATE(2024, 1, 1) + INT((ROW(B6670)-1)/24))</f>
        <v>45569</v>
      </c>
      <c r="E6708" s="459">
        <v>0.87500000000000011</v>
      </c>
      <c r="F6708" s="780"/>
      <c r="G6708" s="780"/>
      <c r="H6708" s="460">
        <f t="shared" si="417"/>
        <v>0</v>
      </c>
      <c r="I6708" s="460">
        <f t="shared" si="418"/>
        <v>0</v>
      </c>
      <c r="J6708" s="460">
        <f t="shared" si="416"/>
        <v>0</v>
      </c>
      <c r="K6708" s="9"/>
      <c r="P6708" s="2"/>
      <c r="Q6708" s="27"/>
      <c r="R6708" s="2"/>
      <c r="S6708" s="2"/>
      <c r="T6708" s="2"/>
      <c r="U6708" s="2"/>
      <c r="V6708" s="2"/>
      <c r="W6708" s="2"/>
    </row>
    <row r="6709" spans="2:23" ht="15" customHeight="1" x14ac:dyDescent="0.35">
      <c r="B6709" s="349"/>
      <c r="C6709" s="715" t="str">
        <f t="shared" si="419"/>
        <v/>
      </c>
      <c r="D6709" s="458">
        <f>IF(ISNUMBER(Summary!$D$17), DATE(Summary!$D$17, 1, 1) + INT((ROW(B6671)-1)/24), DATE(2024, 1, 1) + INT((ROW(B6671)-1)/24))</f>
        <v>45569</v>
      </c>
      <c r="E6709" s="459">
        <v>0.91666666666666674</v>
      </c>
      <c r="F6709" s="780"/>
      <c r="G6709" s="780"/>
      <c r="H6709" s="460">
        <f t="shared" si="417"/>
        <v>0</v>
      </c>
      <c r="I6709" s="460">
        <f t="shared" si="418"/>
        <v>0</v>
      </c>
      <c r="J6709" s="460">
        <f t="shared" si="416"/>
        <v>0</v>
      </c>
      <c r="K6709" s="9"/>
      <c r="P6709" s="2"/>
      <c r="Q6709" s="27"/>
      <c r="R6709" s="2"/>
      <c r="S6709" s="2"/>
      <c r="T6709" s="2"/>
      <c r="U6709" s="2"/>
      <c r="V6709" s="2"/>
      <c r="W6709" s="2"/>
    </row>
    <row r="6710" spans="2:23" ht="15" customHeight="1" x14ac:dyDescent="0.35">
      <c r="B6710" s="349"/>
      <c r="C6710" s="715" t="str">
        <f t="shared" si="419"/>
        <v/>
      </c>
      <c r="D6710" s="458">
        <f>IF(ISNUMBER(Summary!$D$17), DATE(Summary!$D$17, 1, 1) + INT((ROW(B6672)-1)/24), DATE(2024, 1, 1) + INT((ROW(B6672)-1)/24))</f>
        <v>45569</v>
      </c>
      <c r="E6710" s="459">
        <v>0.95833333333333337</v>
      </c>
      <c r="F6710" s="780"/>
      <c r="G6710" s="780"/>
      <c r="H6710" s="460">
        <f t="shared" si="417"/>
        <v>0</v>
      </c>
      <c r="I6710" s="460">
        <f t="shared" si="418"/>
        <v>0</v>
      </c>
      <c r="J6710" s="460">
        <f t="shared" si="416"/>
        <v>0</v>
      </c>
      <c r="K6710" s="9"/>
      <c r="P6710" s="2"/>
      <c r="Q6710" s="27"/>
      <c r="R6710" s="2"/>
      <c r="S6710" s="2"/>
      <c r="T6710" s="2"/>
      <c r="U6710" s="2"/>
      <c r="V6710" s="2"/>
      <c r="W6710" s="2"/>
    </row>
    <row r="6711" spans="2:23" ht="15" customHeight="1" x14ac:dyDescent="0.35">
      <c r="B6711" s="457"/>
      <c r="C6711" s="715">
        <f t="shared" si="419"/>
        <v>45570</v>
      </c>
      <c r="D6711" s="458">
        <f>IF(ISNUMBER(Summary!$D$17), DATE(Summary!$D$17, 1, 1) + INT((ROW(B6673)-1)/24), DATE(2024, 1, 1) + INT((ROW(B6673)-1)/24))</f>
        <v>45570</v>
      </c>
      <c r="E6711" s="459">
        <v>3.1225022567582528E-17</v>
      </c>
      <c r="F6711" s="780"/>
      <c r="G6711" s="780"/>
      <c r="H6711" s="460">
        <f t="shared" si="417"/>
        <v>0</v>
      </c>
      <c r="I6711" s="460">
        <f t="shared" si="418"/>
        <v>0</v>
      </c>
      <c r="J6711" s="460">
        <f t="shared" si="416"/>
        <v>0</v>
      </c>
      <c r="K6711" s="9"/>
      <c r="P6711" s="2"/>
      <c r="Q6711" s="27"/>
      <c r="R6711" s="2"/>
      <c r="S6711" s="2"/>
      <c r="T6711" s="2"/>
      <c r="U6711" s="2"/>
      <c r="V6711" s="2"/>
      <c r="W6711" s="2"/>
    </row>
    <row r="6712" spans="2:23" ht="15" customHeight="1" x14ac:dyDescent="0.35">
      <c r="B6712" s="349"/>
      <c r="C6712" s="715" t="str">
        <f t="shared" si="419"/>
        <v/>
      </c>
      <c r="D6712" s="458">
        <f>IF(ISNUMBER(Summary!$D$17), DATE(Summary!$D$17, 1, 1) + INT((ROW(B6674)-1)/24), DATE(2024, 1, 1) + INT((ROW(B6674)-1)/24))</f>
        <v>45570</v>
      </c>
      <c r="E6712" s="459">
        <v>4.1666666666666699E-2</v>
      </c>
      <c r="F6712" s="780"/>
      <c r="G6712" s="780"/>
      <c r="H6712" s="460">
        <f t="shared" si="417"/>
        <v>0</v>
      </c>
      <c r="I6712" s="460">
        <f t="shared" si="418"/>
        <v>0</v>
      </c>
      <c r="J6712" s="460">
        <f t="shared" si="416"/>
        <v>0</v>
      </c>
      <c r="K6712" s="9"/>
      <c r="P6712" s="2"/>
      <c r="Q6712" s="27"/>
      <c r="R6712" s="2"/>
      <c r="S6712" s="2"/>
      <c r="T6712" s="2"/>
      <c r="U6712" s="2"/>
      <c r="V6712" s="2"/>
      <c r="W6712" s="2"/>
    </row>
    <row r="6713" spans="2:23" ht="15" customHeight="1" x14ac:dyDescent="0.35">
      <c r="B6713" s="349"/>
      <c r="C6713" s="715" t="str">
        <f t="shared" si="419"/>
        <v/>
      </c>
      <c r="D6713" s="458">
        <f>IF(ISNUMBER(Summary!$D$17), DATE(Summary!$D$17, 1, 1) + INT((ROW(B6675)-1)/24), DATE(2024, 1, 1) + INT((ROW(B6675)-1)/24))</f>
        <v>45570</v>
      </c>
      <c r="E6713" s="459">
        <v>8.333333333333337E-2</v>
      </c>
      <c r="F6713" s="780"/>
      <c r="G6713" s="780"/>
      <c r="H6713" s="460">
        <f t="shared" si="417"/>
        <v>0</v>
      </c>
      <c r="I6713" s="460">
        <f t="shared" si="418"/>
        <v>0</v>
      </c>
      <c r="J6713" s="460">
        <f t="shared" si="416"/>
        <v>0</v>
      </c>
      <c r="K6713" s="9"/>
      <c r="P6713" s="2"/>
      <c r="Q6713" s="27"/>
      <c r="R6713" s="2"/>
      <c r="S6713" s="2"/>
      <c r="T6713" s="2"/>
      <c r="U6713" s="2"/>
      <c r="V6713" s="2"/>
      <c r="W6713" s="2"/>
    </row>
    <row r="6714" spans="2:23" ht="15" customHeight="1" x14ac:dyDescent="0.35">
      <c r="B6714" s="349"/>
      <c r="C6714" s="715" t="str">
        <f t="shared" si="419"/>
        <v/>
      </c>
      <c r="D6714" s="458">
        <f>IF(ISNUMBER(Summary!$D$17), DATE(Summary!$D$17, 1, 1) + INT((ROW(B6676)-1)/24), DATE(2024, 1, 1) + INT((ROW(B6676)-1)/24))</f>
        <v>45570</v>
      </c>
      <c r="E6714" s="459">
        <v>0.12500000000000006</v>
      </c>
      <c r="F6714" s="780"/>
      <c r="G6714" s="780"/>
      <c r="H6714" s="460">
        <f t="shared" si="417"/>
        <v>0</v>
      </c>
      <c r="I6714" s="460">
        <f t="shared" si="418"/>
        <v>0</v>
      </c>
      <c r="J6714" s="460">
        <f t="shared" si="416"/>
        <v>0</v>
      </c>
      <c r="K6714" s="9"/>
      <c r="P6714" s="2"/>
      <c r="Q6714" s="27"/>
      <c r="R6714" s="2"/>
      <c r="S6714" s="2"/>
      <c r="T6714" s="2"/>
      <c r="U6714" s="2"/>
      <c r="V6714" s="2"/>
      <c r="W6714" s="2"/>
    </row>
    <row r="6715" spans="2:23" ht="15" customHeight="1" x14ac:dyDescent="0.35">
      <c r="B6715" s="349"/>
      <c r="C6715" s="715" t="str">
        <f t="shared" si="419"/>
        <v/>
      </c>
      <c r="D6715" s="458">
        <f>IF(ISNUMBER(Summary!$D$17), DATE(Summary!$D$17, 1, 1) + INT((ROW(B6677)-1)/24), DATE(2024, 1, 1) + INT((ROW(B6677)-1)/24))</f>
        <v>45570</v>
      </c>
      <c r="E6715" s="459">
        <v>0.16666666666666669</v>
      </c>
      <c r="F6715" s="780"/>
      <c r="G6715" s="780"/>
      <c r="H6715" s="460">
        <f t="shared" si="417"/>
        <v>0</v>
      </c>
      <c r="I6715" s="460">
        <f t="shared" si="418"/>
        <v>0</v>
      </c>
      <c r="J6715" s="460">
        <f t="shared" si="416"/>
        <v>0</v>
      </c>
      <c r="K6715" s="9"/>
      <c r="P6715" s="2"/>
      <c r="Q6715" s="27"/>
      <c r="R6715" s="2"/>
      <c r="S6715" s="2"/>
      <c r="T6715" s="2"/>
      <c r="U6715" s="2"/>
      <c r="V6715" s="2"/>
      <c r="W6715" s="2"/>
    </row>
    <row r="6716" spans="2:23" ht="15" customHeight="1" x14ac:dyDescent="0.35">
      <c r="B6716" s="349"/>
      <c r="C6716" s="715" t="str">
        <f t="shared" si="419"/>
        <v/>
      </c>
      <c r="D6716" s="458">
        <f>IF(ISNUMBER(Summary!$D$17), DATE(Summary!$D$17, 1, 1) + INT((ROW(B6678)-1)/24), DATE(2024, 1, 1) + INT((ROW(B6678)-1)/24))</f>
        <v>45570</v>
      </c>
      <c r="E6716" s="459">
        <v>0.20833333333333337</v>
      </c>
      <c r="F6716" s="780"/>
      <c r="G6716" s="780"/>
      <c r="H6716" s="460">
        <f t="shared" si="417"/>
        <v>0</v>
      </c>
      <c r="I6716" s="460">
        <f t="shared" si="418"/>
        <v>0</v>
      </c>
      <c r="J6716" s="460">
        <f t="shared" si="416"/>
        <v>0</v>
      </c>
      <c r="K6716" s="9"/>
      <c r="P6716" s="2"/>
      <c r="Q6716" s="27"/>
      <c r="R6716" s="2"/>
      <c r="S6716" s="2"/>
      <c r="T6716" s="2"/>
      <c r="U6716" s="2"/>
      <c r="V6716" s="2"/>
      <c r="W6716" s="2"/>
    </row>
    <row r="6717" spans="2:23" ht="15" customHeight="1" x14ac:dyDescent="0.35">
      <c r="B6717" s="349"/>
      <c r="C6717" s="715" t="str">
        <f t="shared" si="419"/>
        <v/>
      </c>
      <c r="D6717" s="458">
        <f>IF(ISNUMBER(Summary!$D$17), DATE(Summary!$D$17, 1, 1) + INT((ROW(B6679)-1)/24), DATE(2024, 1, 1) + INT((ROW(B6679)-1)/24))</f>
        <v>45570</v>
      </c>
      <c r="E6717" s="459">
        <v>0.25</v>
      </c>
      <c r="F6717" s="780"/>
      <c r="G6717" s="780"/>
      <c r="H6717" s="460">
        <f t="shared" si="417"/>
        <v>0</v>
      </c>
      <c r="I6717" s="460">
        <f t="shared" si="418"/>
        <v>0</v>
      </c>
      <c r="J6717" s="460">
        <f t="shared" si="416"/>
        <v>0</v>
      </c>
      <c r="K6717" s="9"/>
      <c r="P6717" s="2"/>
      <c r="Q6717" s="27"/>
      <c r="R6717" s="2"/>
      <c r="S6717" s="2"/>
      <c r="T6717" s="2"/>
      <c r="U6717" s="2"/>
      <c r="V6717" s="2"/>
      <c r="W6717" s="2"/>
    </row>
    <row r="6718" spans="2:23" ht="15" customHeight="1" x14ac:dyDescent="0.35">
      <c r="B6718" s="349"/>
      <c r="C6718" s="715" t="str">
        <f t="shared" si="419"/>
        <v/>
      </c>
      <c r="D6718" s="458">
        <f>IF(ISNUMBER(Summary!$D$17), DATE(Summary!$D$17, 1, 1) + INT((ROW(B6680)-1)/24), DATE(2024, 1, 1) + INT((ROW(B6680)-1)/24))</f>
        <v>45570</v>
      </c>
      <c r="E6718" s="459">
        <v>0.29166666666666669</v>
      </c>
      <c r="F6718" s="780"/>
      <c r="G6718" s="780"/>
      <c r="H6718" s="460">
        <f t="shared" si="417"/>
        <v>0</v>
      </c>
      <c r="I6718" s="460">
        <f t="shared" si="418"/>
        <v>0</v>
      </c>
      <c r="J6718" s="460">
        <f t="shared" si="416"/>
        <v>0</v>
      </c>
      <c r="K6718" s="9"/>
      <c r="P6718" s="2"/>
      <c r="Q6718" s="27"/>
      <c r="R6718" s="2"/>
      <c r="S6718" s="2"/>
      <c r="T6718" s="2"/>
      <c r="U6718" s="2"/>
      <c r="V6718" s="2"/>
      <c r="W6718" s="2"/>
    </row>
    <row r="6719" spans="2:23" ht="15" customHeight="1" x14ac:dyDescent="0.35">
      <c r="B6719" s="349"/>
      <c r="C6719" s="715" t="str">
        <f t="shared" si="419"/>
        <v/>
      </c>
      <c r="D6719" s="458">
        <f>IF(ISNUMBER(Summary!$D$17), DATE(Summary!$D$17, 1, 1) + INT((ROW(B6681)-1)/24), DATE(2024, 1, 1) + INT((ROW(B6681)-1)/24))</f>
        <v>45570</v>
      </c>
      <c r="E6719" s="459">
        <v>0.33333333333333337</v>
      </c>
      <c r="F6719" s="780"/>
      <c r="G6719" s="780"/>
      <c r="H6719" s="460">
        <f t="shared" si="417"/>
        <v>0</v>
      </c>
      <c r="I6719" s="460">
        <f t="shared" si="418"/>
        <v>0</v>
      </c>
      <c r="J6719" s="460">
        <f t="shared" si="416"/>
        <v>0</v>
      </c>
      <c r="K6719" s="9"/>
      <c r="P6719" s="2"/>
      <c r="Q6719" s="27"/>
      <c r="R6719" s="2"/>
      <c r="S6719" s="2"/>
      <c r="T6719" s="2"/>
      <c r="U6719" s="2"/>
      <c r="V6719" s="2"/>
      <c r="W6719" s="2"/>
    </row>
    <row r="6720" spans="2:23" ht="15" customHeight="1" x14ac:dyDescent="0.35">
      <c r="B6720" s="349"/>
      <c r="C6720" s="715" t="str">
        <f t="shared" si="419"/>
        <v/>
      </c>
      <c r="D6720" s="458">
        <f>IF(ISNUMBER(Summary!$D$17), DATE(Summary!$D$17, 1, 1) + INT((ROW(B6682)-1)/24), DATE(2024, 1, 1) + INT((ROW(B6682)-1)/24))</f>
        <v>45570</v>
      </c>
      <c r="E6720" s="459">
        <v>0.375</v>
      </c>
      <c r="F6720" s="780"/>
      <c r="G6720" s="780"/>
      <c r="H6720" s="460">
        <f t="shared" si="417"/>
        <v>0</v>
      </c>
      <c r="I6720" s="460">
        <f t="shared" si="418"/>
        <v>0</v>
      </c>
      <c r="J6720" s="460">
        <f t="shared" ref="J6720:J6783" si="420">G6720-H6720</f>
        <v>0</v>
      </c>
      <c r="K6720" s="9"/>
      <c r="P6720" s="2"/>
      <c r="Q6720" s="27"/>
      <c r="R6720" s="2"/>
      <c r="S6720" s="2"/>
      <c r="T6720" s="2"/>
      <c r="U6720" s="2"/>
      <c r="V6720" s="2"/>
      <c r="W6720" s="2"/>
    </row>
    <row r="6721" spans="2:23" ht="15" customHeight="1" x14ac:dyDescent="0.35">
      <c r="B6721" s="349"/>
      <c r="C6721" s="715" t="str">
        <f t="shared" si="419"/>
        <v/>
      </c>
      <c r="D6721" s="458">
        <f>IF(ISNUMBER(Summary!$D$17), DATE(Summary!$D$17, 1, 1) + INT((ROW(B6683)-1)/24), DATE(2024, 1, 1) + INT((ROW(B6683)-1)/24))</f>
        <v>45570</v>
      </c>
      <c r="E6721" s="459">
        <v>0.41666666666666669</v>
      </c>
      <c r="F6721" s="780"/>
      <c r="G6721" s="780"/>
      <c r="H6721" s="460">
        <f t="shared" si="417"/>
        <v>0</v>
      </c>
      <c r="I6721" s="460">
        <f t="shared" si="418"/>
        <v>0</v>
      </c>
      <c r="J6721" s="460">
        <f t="shared" si="420"/>
        <v>0</v>
      </c>
      <c r="K6721" s="9"/>
      <c r="P6721" s="2"/>
      <c r="Q6721" s="27"/>
      <c r="R6721" s="2"/>
      <c r="S6721" s="2"/>
      <c r="T6721" s="2"/>
      <c r="U6721" s="2"/>
      <c r="V6721" s="2"/>
      <c r="W6721" s="2"/>
    </row>
    <row r="6722" spans="2:23" ht="15" customHeight="1" x14ac:dyDescent="0.35">
      <c r="B6722" s="349"/>
      <c r="C6722" s="715" t="str">
        <f t="shared" si="419"/>
        <v/>
      </c>
      <c r="D6722" s="458">
        <f>IF(ISNUMBER(Summary!$D$17), DATE(Summary!$D$17, 1, 1) + INT((ROW(B6684)-1)/24), DATE(2024, 1, 1) + INT((ROW(B6684)-1)/24))</f>
        <v>45570</v>
      </c>
      <c r="E6722" s="459">
        <v>0.45833333333333337</v>
      </c>
      <c r="F6722" s="780"/>
      <c r="G6722" s="780"/>
      <c r="H6722" s="460">
        <f t="shared" si="417"/>
        <v>0</v>
      </c>
      <c r="I6722" s="460">
        <f t="shared" si="418"/>
        <v>0</v>
      </c>
      <c r="J6722" s="460">
        <f t="shared" si="420"/>
        <v>0</v>
      </c>
      <c r="K6722" s="9"/>
      <c r="P6722" s="2"/>
      <c r="Q6722" s="27"/>
      <c r="R6722" s="2"/>
      <c r="S6722" s="2"/>
      <c r="T6722" s="2"/>
      <c r="U6722" s="2"/>
      <c r="V6722" s="2"/>
      <c r="W6722" s="2"/>
    </row>
    <row r="6723" spans="2:23" ht="15" customHeight="1" x14ac:dyDescent="0.35">
      <c r="B6723" s="349"/>
      <c r="C6723" s="715" t="str">
        <f t="shared" si="419"/>
        <v/>
      </c>
      <c r="D6723" s="458">
        <f>IF(ISNUMBER(Summary!$D$17), DATE(Summary!$D$17, 1, 1) + INT((ROW(B6685)-1)/24), DATE(2024, 1, 1) + INT((ROW(B6685)-1)/24))</f>
        <v>45570</v>
      </c>
      <c r="E6723" s="459">
        <v>0.50000000000000011</v>
      </c>
      <c r="F6723" s="780"/>
      <c r="G6723" s="780"/>
      <c r="H6723" s="460">
        <f t="shared" si="417"/>
        <v>0</v>
      </c>
      <c r="I6723" s="460">
        <f t="shared" si="418"/>
        <v>0</v>
      </c>
      <c r="J6723" s="460">
        <f t="shared" si="420"/>
        <v>0</v>
      </c>
      <c r="K6723" s="9"/>
      <c r="P6723" s="2"/>
      <c r="Q6723" s="27"/>
      <c r="R6723" s="2"/>
      <c r="S6723" s="2"/>
      <c r="T6723" s="2"/>
      <c r="U6723" s="2"/>
      <c r="V6723" s="2"/>
      <c r="W6723" s="2"/>
    </row>
    <row r="6724" spans="2:23" ht="15" customHeight="1" x14ac:dyDescent="0.35">
      <c r="B6724" s="349"/>
      <c r="C6724" s="715" t="str">
        <f t="shared" si="419"/>
        <v/>
      </c>
      <c r="D6724" s="458">
        <f>IF(ISNUMBER(Summary!$D$17), DATE(Summary!$D$17, 1, 1) + INT((ROW(B6686)-1)/24), DATE(2024, 1, 1) + INT((ROW(B6686)-1)/24))</f>
        <v>45570</v>
      </c>
      <c r="E6724" s="459">
        <v>0.54166666666666674</v>
      </c>
      <c r="F6724" s="780"/>
      <c r="G6724" s="780"/>
      <c r="H6724" s="460">
        <f t="shared" si="417"/>
        <v>0</v>
      </c>
      <c r="I6724" s="460">
        <f t="shared" si="418"/>
        <v>0</v>
      </c>
      <c r="J6724" s="460">
        <f t="shared" si="420"/>
        <v>0</v>
      </c>
      <c r="K6724" s="9"/>
      <c r="P6724" s="2"/>
      <c r="Q6724" s="27"/>
      <c r="R6724" s="2"/>
      <c r="S6724" s="2"/>
      <c r="T6724" s="2"/>
      <c r="U6724" s="2"/>
      <c r="V6724" s="2"/>
      <c r="W6724" s="2"/>
    </row>
    <row r="6725" spans="2:23" ht="15" customHeight="1" x14ac:dyDescent="0.35">
      <c r="B6725" s="349"/>
      <c r="C6725" s="715" t="str">
        <f t="shared" si="419"/>
        <v/>
      </c>
      <c r="D6725" s="458">
        <f>IF(ISNUMBER(Summary!$D$17), DATE(Summary!$D$17, 1, 1) + INT((ROW(B6687)-1)/24), DATE(2024, 1, 1) + INT((ROW(B6687)-1)/24))</f>
        <v>45570</v>
      </c>
      <c r="E6725" s="459">
        <v>0.58333333333333337</v>
      </c>
      <c r="F6725" s="780"/>
      <c r="G6725" s="780"/>
      <c r="H6725" s="460">
        <f t="shared" si="417"/>
        <v>0</v>
      </c>
      <c r="I6725" s="460">
        <f t="shared" si="418"/>
        <v>0</v>
      </c>
      <c r="J6725" s="460">
        <f t="shared" si="420"/>
        <v>0</v>
      </c>
      <c r="K6725" s="9"/>
      <c r="P6725" s="2"/>
      <c r="Q6725" s="27"/>
      <c r="R6725" s="2"/>
      <c r="S6725" s="2"/>
      <c r="T6725" s="2"/>
      <c r="U6725" s="2"/>
      <c r="V6725" s="2"/>
      <c r="W6725" s="2"/>
    </row>
    <row r="6726" spans="2:23" ht="15" customHeight="1" x14ac:dyDescent="0.35">
      <c r="B6726" s="349"/>
      <c r="C6726" s="715" t="str">
        <f t="shared" si="419"/>
        <v/>
      </c>
      <c r="D6726" s="458">
        <f>IF(ISNUMBER(Summary!$D$17), DATE(Summary!$D$17, 1, 1) + INT((ROW(B6688)-1)/24), DATE(2024, 1, 1) + INT((ROW(B6688)-1)/24))</f>
        <v>45570</v>
      </c>
      <c r="E6726" s="459">
        <v>0.62500000000000011</v>
      </c>
      <c r="F6726" s="780"/>
      <c r="G6726" s="780"/>
      <c r="H6726" s="460">
        <f t="shared" si="417"/>
        <v>0</v>
      </c>
      <c r="I6726" s="460">
        <f t="shared" si="418"/>
        <v>0</v>
      </c>
      <c r="J6726" s="460">
        <f t="shared" si="420"/>
        <v>0</v>
      </c>
      <c r="K6726" s="9"/>
      <c r="P6726" s="2"/>
      <c r="Q6726" s="27"/>
      <c r="R6726" s="2"/>
      <c r="S6726" s="2"/>
      <c r="T6726" s="2"/>
      <c r="U6726" s="2"/>
      <c r="V6726" s="2"/>
      <c r="W6726" s="2"/>
    </row>
    <row r="6727" spans="2:23" ht="15" customHeight="1" x14ac:dyDescent="0.35">
      <c r="B6727" s="349"/>
      <c r="C6727" s="715" t="str">
        <f t="shared" si="419"/>
        <v/>
      </c>
      <c r="D6727" s="458">
        <f>IF(ISNUMBER(Summary!$D$17), DATE(Summary!$D$17, 1, 1) + INT((ROW(B6689)-1)/24), DATE(2024, 1, 1) + INT((ROW(B6689)-1)/24))</f>
        <v>45570</v>
      </c>
      <c r="E6727" s="459">
        <v>0.66666666666666674</v>
      </c>
      <c r="F6727" s="780"/>
      <c r="G6727" s="780"/>
      <c r="H6727" s="460">
        <f t="shared" si="417"/>
        <v>0</v>
      </c>
      <c r="I6727" s="460">
        <f t="shared" si="418"/>
        <v>0</v>
      </c>
      <c r="J6727" s="460">
        <f t="shared" si="420"/>
        <v>0</v>
      </c>
      <c r="K6727" s="9"/>
      <c r="P6727" s="2"/>
      <c r="Q6727" s="27"/>
      <c r="R6727" s="2"/>
      <c r="S6727" s="2"/>
      <c r="T6727" s="2"/>
      <c r="U6727" s="2"/>
      <c r="V6727" s="2"/>
      <c r="W6727" s="2"/>
    </row>
    <row r="6728" spans="2:23" ht="15" customHeight="1" x14ac:dyDescent="0.35">
      <c r="B6728" s="349"/>
      <c r="C6728" s="715" t="str">
        <f t="shared" si="419"/>
        <v/>
      </c>
      <c r="D6728" s="458">
        <f>IF(ISNUMBER(Summary!$D$17), DATE(Summary!$D$17, 1, 1) + INT((ROW(B6690)-1)/24), DATE(2024, 1, 1) + INT((ROW(B6690)-1)/24))</f>
        <v>45570</v>
      </c>
      <c r="E6728" s="459">
        <v>0.70833333333333337</v>
      </c>
      <c r="F6728" s="780"/>
      <c r="G6728" s="780"/>
      <c r="H6728" s="460">
        <f t="shared" si="417"/>
        <v>0</v>
      </c>
      <c r="I6728" s="460">
        <f t="shared" si="418"/>
        <v>0</v>
      </c>
      <c r="J6728" s="460">
        <f t="shared" si="420"/>
        <v>0</v>
      </c>
      <c r="K6728" s="9"/>
      <c r="P6728" s="2"/>
      <c r="Q6728" s="27"/>
      <c r="R6728" s="2"/>
      <c r="S6728" s="2"/>
      <c r="T6728" s="2"/>
      <c r="U6728" s="2"/>
      <c r="V6728" s="2"/>
      <c r="W6728" s="2"/>
    </row>
    <row r="6729" spans="2:23" ht="15" customHeight="1" x14ac:dyDescent="0.35">
      <c r="B6729" s="349"/>
      <c r="C6729" s="715" t="str">
        <f t="shared" si="419"/>
        <v/>
      </c>
      <c r="D6729" s="458">
        <f>IF(ISNUMBER(Summary!$D$17), DATE(Summary!$D$17, 1, 1) + INT((ROW(B6691)-1)/24), DATE(2024, 1, 1) + INT((ROW(B6691)-1)/24))</f>
        <v>45570</v>
      </c>
      <c r="E6729" s="459">
        <v>0.75000000000000011</v>
      </c>
      <c r="F6729" s="780"/>
      <c r="G6729" s="780"/>
      <c r="H6729" s="460">
        <f t="shared" si="417"/>
        <v>0</v>
      </c>
      <c r="I6729" s="460">
        <f t="shared" si="418"/>
        <v>0</v>
      </c>
      <c r="J6729" s="460">
        <f t="shared" si="420"/>
        <v>0</v>
      </c>
      <c r="K6729" s="9"/>
      <c r="P6729" s="2"/>
      <c r="Q6729" s="27"/>
      <c r="R6729" s="2"/>
      <c r="S6729" s="2"/>
      <c r="T6729" s="2"/>
      <c r="U6729" s="2"/>
      <c r="V6729" s="2"/>
      <c r="W6729" s="2"/>
    </row>
    <row r="6730" spans="2:23" ht="15" customHeight="1" x14ac:dyDescent="0.35">
      <c r="B6730" s="349"/>
      <c r="C6730" s="715" t="str">
        <f t="shared" si="419"/>
        <v/>
      </c>
      <c r="D6730" s="458">
        <f>IF(ISNUMBER(Summary!$D$17), DATE(Summary!$D$17, 1, 1) + INT((ROW(B6692)-1)/24), DATE(2024, 1, 1) + INT((ROW(B6692)-1)/24))</f>
        <v>45570</v>
      </c>
      <c r="E6730" s="459">
        <v>0.79166666666666674</v>
      </c>
      <c r="F6730" s="780"/>
      <c r="G6730" s="780"/>
      <c r="H6730" s="460">
        <f t="shared" si="417"/>
        <v>0</v>
      </c>
      <c r="I6730" s="460">
        <f t="shared" si="418"/>
        <v>0</v>
      </c>
      <c r="J6730" s="460">
        <f t="shared" si="420"/>
        <v>0</v>
      </c>
      <c r="K6730" s="9"/>
      <c r="P6730" s="2"/>
      <c r="Q6730" s="27"/>
      <c r="R6730" s="2"/>
      <c r="S6730" s="2"/>
      <c r="T6730" s="2"/>
      <c r="U6730" s="2"/>
      <c r="V6730" s="2"/>
      <c r="W6730" s="2"/>
    </row>
    <row r="6731" spans="2:23" ht="15" customHeight="1" x14ac:dyDescent="0.35">
      <c r="B6731" s="349"/>
      <c r="C6731" s="715" t="str">
        <f t="shared" si="419"/>
        <v/>
      </c>
      <c r="D6731" s="458">
        <f>IF(ISNUMBER(Summary!$D$17), DATE(Summary!$D$17, 1, 1) + INT((ROW(B6693)-1)/24), DATE(2024, 1, 1) + INT((ROW(B6693)-1)/24))</f>
        <v>45570</v>
      </c>
      <c r="E6731" s="459">
        <v>0.83333333333333337</v>
      </c>
      <c r="F6731" s="780"/>
      <c r="G6731" s="780"/>
      <c r="H6731" s="460">
        <f t="shared" si="417"/>
        <v>0</v>
      </c>
      <c r="I6731" s="460">
        <f t="shared" si="418"/>
        <v>0</v>
      </c>
      <c r="J6731" s="460">
        <f t="shared" si="420"/>
        <v>0</v>
      </c>
      <c r="K6731" s="9"/>
      <c r="P6731" s="2"/>
      <c r="Q6731" s="27"/>
      <c r="R6731" s="2"/>
      <c r="S6731" s="2"/>
      <c r="T6731" s="2"/>
      <c r="U6731" s="2"/>
      <c r="V6731" s="2"/>
      <c r="W6731" s="2"/>
    </row>
    <row r="6732" spans="2:23" ht="15" customHeight="1" x14ac:dyDescent="0.35">
      <c r="B6732" s="349"/>
      <c r="C6732" s="715" t="str">
        <f t="shared" si="419"/>
        <v/>
      </c>
      <c r="D6732" s="458">
        <f>IF(ISNUMBER(Summary!$D$17), DATE(Summary!$D$17, 1, 1) + INT((ROW(B6694)-1)/24), DATE(2024, 1, 1) + INT((ROW(B6694)-1)/24))</f>
        <v>45570</v>
      </c>
      <c r="E6732" s="459">
        <v>0.87500000000000011</v>
      </c>
      <c r="F6732" s="780"/>
      <c r="G6732" s="780"/>
      <c r="H6732" s="460">
        <f t="shared" si="417"/>
        <v>0</v>
      </c>
      <c r="I6732" s="460">
        <f t="shared" si="418"/>
        <v>0</v>
      </c>
      <c r="J6732" s="460">
        <f t="shared" si="420"/>
        <v>0</v>
      </c>
      <c r="K6732" s="9"/>
      <c r="P6732" s="2"/>
      <c r="Q6732" s="27"/>
      <c r="R6732" s="2"/>
      <c r="S6732" s="2"/>
      <c r="T6732" s="2"/>
      <c r="U6732" s="2"/>
      <c r="V6732" s="2"/>
      <c r="W6732" s="2"/>
    </row>
    <row r="6733" spans="2:23" ht="15" customHeight="1" x14ac:dyDescent="0.35">
      <c r="B6733" s="349"/>
      <c r="C6733" s="715" t="str">
        <f t="shared" si="419"/>
        <v/>
      </c>
      <c r="D6733" s="458">
        <f>IF(ISNUMBER(Summary!$D$17), DATE(Summary!$D$17, 1, 1) + INT((ROW(B6695)-1)/24), DATE(2024, 1, 1) + INT((ROW(B6695)-1)/24))</f>
        <v>45570</v>
      </c>
      <c r="E6733" s="459">
        <v>0.91666666666666674</v>
      </c>
      <c r="F6733" s="780"/>
      <c r="G6733" s="780"/>
      <c r="H6733" s="460">
        <f t="shared" si="417"/>
        <v>0</v>
      </c>
      <c r="I6733" s="460">
        <f t="shared" si="418"/>
        <v>0</v>
      </c>
      <c r="J6733" s="460">
        <f t="shared" si="420"/>
        <v>0</v>
      </c>
      <c r="K6733" s="9"/>
      <c r="P6733" s="2"/>
      <c r="Q6733" s="27"/>
      <c r="R6733" s="2"/>
      <c r="S6733" s="2"/>
      <c r="T6733" s="2"/>
      <c r="U6733" s="2"/>
      <c r="V6733" s="2"/>
      <c r="W6733" s="2"/>
    </row>
    <row r="6734" spans="2:23" ht="15" customHeight="1" x14ac:dyDescent="0.35">
      <c r="B6734" s="349"/>
      <c r="C6734" s="715" t="str">
        <f t="shared" si="419"/>
        <v/>
      </c>
      <c r="D6734" s="458">
        <f>IF(ISNUMBER(Summary!$D$17), DATE(Summary!$D$17, 1, 1) + INT((ROW(B6696)-1)/24), DATE(2024, 1, 1) + INT((ROW(B6696)-1)/24))</f>
        <v>45570</v>
      </c>
      <c r="E6734" s="459">
        <v>0.95833333333333337</v>
      </c>
      <c r="F6734" s="780"/>
      <c r="G6734" s="780"/>
      <c r="H6734" s="460">
        <f t="shared" si="417"/>
        <v>0</v>
      </c>
      <c r="I6734" s="460">
        <f t="shared" si="418"/>
        <v>0</v>
      </c>
      <c r="J6734" s="460">
        <f t="shared" si="420"/>
        <v>0</v>
      </c>
      <c r="K6734" s="9"/>
      <c r="P6734" s="2"/>
      <c r="Q6734" s="27"/>
      <c r="R6734" s="2"/>
      <c r="S6734" s="2"/>
      <c r="T6734" s="2"/>
      <c r="U6734" s="2"/>
      <c r="V6734" s="2"/>
      <c r="W6734" s="2"/>
    </row>
    <row r="6735" spans="2:23" ht="15" customHeight="1" x14ac:dyDescent="0.35">
      <c r="B6735" s="457"/>
      <c r="C6735" s="715">
        <f t="shared" si="419"/>
        <v>45571</v>
      </c>
      <c r="D6735" s="458">
        <f>IF(ISNUMBER(Summary!$D$17), DATE(Summary!$D$17, 1, 1) + INT((ROW(B6697)-1)/24), DATE(2024, 1, 1) + INT((ROW(B6697)-1)/24))</f>
        <v>45571</v>
      </c>
      <c r="E6735" s="459">
        <v>3.1225022567582528E-17</v>
      </c>
      <c r="F6735" s="780"/>
      <c r="G6735" s="780"/>
      <c r="H6735" s="460">
        <f t="shared" si="417"/>
        <v>0</v>
      </c>
      <c r="I6735" s="460">
        <f t="shared" si="418"/>
        <v>0</v>
      </c>
      <c r="J6735" s="460">
        <f t="shared" si="420"/>
        <v>0</v>
      </c>
      <c r="K6735" s="9"/>
      <c r="P6735" s="2"/>
      <c r="Q6735" s="27"/>
      <c r="R6735" s="2"/>
      <c r="S6735" s="2"/>
      <c r="T6735" s="2"/>
      <c r="U6735" s="2"/>
      <c r="V6735" s="2"/>
      <c r="W6735" s="2"/>
    </row>
    <row r="6736" spans="2:23" ht="15" customHeight="1" x14ac:dyDescent="0.35">
      <c r="B6736" s="349"/>
      <c r="C6736" s="715" t="str">
        <f t="shared" si="419"/>
        <v/>
      </c>
      <c r="D6736" s="458">
        <f>IF(ISNUMBER(Summary!$D$17), DATE(Summary!$D$17, 1, 1) + INT((ROW(B6698)-1)/24), DATE(2024, 1, 1) + INT((ROW(B6698)-1)/24))</f>
        <v>45571</v>
      </c>
      <c r="E6736" s="459">
        <v>4.1666666666666699E-2</v>
      </c>
      <c r="F6736" s="780"/>
      <c r="G6736" s="780"/>
      <c r="H6736" s="460">
        <f t="shared" si="417"/>
        <v>0</v>
      </c>
      <c r="I6736" s="460">
        <f t="shared" si="418"/>
        <v>0</v>
      </c>
      <c r="J6736" s="460">
        <f t="shared" si="420"/>
        <v>0</v>
      </c>
      <c r="K6736" s="9"/>
      <c r="P6736" s="2"/>
      <c r="Q6736" s="27"/>
      <c r="R6736" s="2"/>
      <c r="S6736" s="2"/>
      <c r="T6736" s="2"/>
      <c r="U6736" s="2"/>
      <c r="V6736" s="2"/>
      <c r="W6736" s="2"/>
    </row>
    <row r="6737" spans="2:23" ht="15" customHeight="1" x14ac:dyDescent="0.35">
      <c r="B6737" s="349"/>
      <c r="C6737" s="715" t="str">
        <f t="shared" si="419"/>
        <v/>
      </c>
      <c r="D6737" s="458">
        <f>IF(ISNUMBER(Summary!$D$17), DATE(Summary!$D$17, 1, 1) + INT((ROW(B6699)-1)/24), DATE(2024, 1, 1) + INT((ROW(B6699)-1)/24))</f>
        <v>45571</v>
      </c>
      <c r="E6737" s="459">
        <v>8.333333333333337E-2</v>
      </c>
      <c r="F6737" s="780"/>
      <c r="G6737" s="780"/>
      <c r="H6737" s="460">
        <f t="shared" si="417"/>
        <v>0</v>
      </c>
      <c r="I6737" s="460">
        <f t="shared" si="418"/>
        <v>0</v>
      </c>
      <c r="J6737" s="460">
        <f t="shared" si="420"/>
        <v>0</v>
      </c>
      <c r="K6737" s="9"/>
      <c r="P6737" s="2"/>
      <c r="Q6737" s="27"/>
      <c r="R6737" s="2"/>
      <c r="S6737" s="2"/>
      <c r="T6737" s="2"/>
      <c r="U6737" s="2"/>
      <c r="V6737" s="2"/>
      <c r="W6737" s="2"/>
    </row>
    <row r="6738" spans="2:23" ht="15" customHeight="1" x14ac:dyDescent="0.35">
      <c r="B6738" s="349"/>
      <c r="C6738" s="715" t="str">
        <f t="shared" si="419"/>
        <v/>
      </c>
      <c r="D6738" s="458">
        <f>IF(ISNUMBER(Summary!$D$17), DATE(Summary!$D$17, 1, 1) + INT((ROW(B6700)-1)/24), DATE(2024, 1, 1) + INT((ROW(B6700)-1)/24))</f>
        <v>45571</v>
      </c>
      <c r="E6738" s="459">
        <v>0.12500000000000006</v>
      </c>
      <c r="F6738" s="780"/>
      <c r="G6738" s="780"/>
      <c r="H6738" s="460">
        <f t="shared" si="417"/>
        <v>0</v>
      </c>
      <c r="I6738" s="460">
        <f t="shared" si="418"/>
        <v>0</v>
      </c>
      <c r="J6738" s="460">
        <f t="shared" si="420"/>
        <v>0</v>
      </c>
      <c r="K6738" s="9"/>
      <c r="P6738" s="2"/>
      <c r="Q6738" s="27"/>
      <c r="R6738" s="2"/>
      <c r="S6738" s="2"/>
      <c r="T6738" s="2"/>
      <c r="U6738" s="2"/>
      <c r="V6738" s="2"/>
      <c r="W6738" s="2"/>
    </row>
    <row r="6739" spans="2:23" ht="15" customHeight="1" x14ac:dyDescent="0.35">
      <c r="B6739" s="349"/>
      <c r="C6739" s="715" t="str">
        <f t="shared" si="419"/>
        <v/>
      </c>
      <c r="D6739" s="458">
        <f>IF(ISNUMBER(Summary!$D$17), DATE(Summary!$D$17, 1, 1) + INT((ROW(B6701)-1)/24), DATE(2024, 1, 1) + INT((ROW(B6701)-1)/24))</f>
        <v>45571</v>
      </c>
      <c r="E6739" s="459">
        <v>0.16666666666666669</v>
      </c>
      <c r="F6739" s="780"/>
      <c r="G6739" s="780"/>
      <c r="H6739" s="460">
        <f t="shared" si="417"/>
        <v>0</v>
      </c>
      <c r="I6739" s="460">
        <f t="shared" si="418"/>
        <v>0</v>
      </c>
      <c r="J6739" s="460">
        <f t="shared" si="420"/>
        <v>0</v>
      </c>
      <c r="K6739" s="9"/>
      <c r="P6739" s="2"/>
      <c r="Q6739" s="27"/>
      <c r="R6739" s="2"/>
      <c r="S6739" s="2"/>
      <c r="T6739" s="2"/>
      <c r="U6739" s="2"/>
      <c r="V6739" s="2"/>
      <c r="W6739" s="2"/>
    </row>
    <row r="6740" spans="2:23" ht="15" customHeight="1" x14ac:dyDescent="0.35">
      <c r="B6740" s="349"/>
      <c r="C6740" s="715" t="str">
        <f t="shared" si="419"/>
        <v/>
      </c>
      <c r="D6740" s="458">
        <f>IF(ISNUMBER(Summary!$D$17), DATE(Summary!$D$17, 1, 1) + INT((ROW(B6702)-1)/24), DATE(2024, 1, 1) + INT((ROW(B6702)-1)/24))</f>
        <v>45571</v>
      </c>
      <c r="E6740" s="459">
        <v>0.20833333333333337</v>
      </c>
      <c r="F6740" s="780"/>
      <c r="G6740" s="780"/>
      <c r="H6740" s="460">
        <f t="shared" si="417"/>
        <v>0</v>
      </c>
      <c r="I6740" s="460">
        <f t="shared" si="418"/>
        <v>0</v>
      </c>
      <c r="J6740" s="460">
        <f t="shared" si="420"/>
        <v>0</v>
      </c>
      <c r="K6740" s="9"/>
      <c r="P6740" s="2"/>
      <c r="Q6740" s="27"/>
      <c r="R6740" s="2"/>
      <c r="S6740" s="2"/>
      <c r="T6740" s="2"/>
      <c r="U6740" s="2"/>
      <c r="V6740" s="2"/>
      <c r="W6740" s="2"/>
    </row>
    <row r="6741" spans="2:23" ht="15" customHeight="1" x14ac:dyDescent="0.35">
      <c r="B6741" s="349"/>
      <c r="C6741" s="715" t="str">
        <f t="shared" si="419"/>
        <v/>
      </c>
      <c r="D6741" s="458">
        <f>IF(ISNUMBER(Summary!$D$17), DATE(Summary!$D$17, 1, 1) + INT((ROW(B6703)-1)/24), DATE(2024, 1, 1) + INT((ROW(B6703)-1)/24))</f>
        <v>45571</v>
      </c>
      <c r="E6741" s="459">
        <v>0.25</v>
      </c>
      <c r="F6741" s="780"/>
      <c r="G6741" s="780"/>
      <c r="H6741" s="460">
        <f t="shared" si="417"/>
        <v>0</v>
      </c>
      <c r="I6741" s="460">
        <f t="shared" si="418"/>
        <v>0</v>
      </c>
      <c r="J6741" s="460">
        <f t="shared" si="420"/>
        <v>0</v>
      </c>
      <c r="K6741" s="9"/>
      <c r="P6741" s="2"/>
      <c r="Q6741" s="27"/>
      <c r="R6741" s="2"/>
      <c r="S6741" s="2"/>
      <c r="T6741" s="2"/>
      <c r="U6741" s="2"/>
      <c r="V6741" s="2"/>
      <c r="W6741" s="2"/>
    </row>
    <row r="6742" spans="2:23" ht="15" customHeight="1" x14ac:dyDescent="0.35">
      <c r="B6742" s="349"/>
      <c r="C6742" s="715" t="str">
        <f t="shared" si="419"/>
        <v/>
      </c>
      <c r="D6742" s="458">
        <f>IF(ISNUMBER(Summary!$D$17), DATE(Summary!$D$17, 1, 1) + INT((ROW(B6704)-1)/24), DATE(2024, 1, 1) + INT((ROW(B6704)-1)/24))</f>
        <v>45571</v>
      </c>
      <c r="E6742" s="459">
        <v>0.29166666666666669</v>
      </c>
      <c r="F6742" s="780"/>
      <c r="G6742" s="780"/>
      <c r="H6742" s="460">
        <f t="shared" si="417"/>
        <v>0</v>
      </c>
      <c r="I6742" s="460">
        <f t="shared" si="418"/>
        <v>0</v>
      </c>
      <c r="J6742" s="460">
        <f t="shared" si="420"/>
        <v>0</v>
      </c>
      <c r="K6742" s="9"/>
      <c r="P6742" s="2"/>
      <c r="Q6742" s="27"/>
      <c r="R6742" s="2"/>
      <c r="S6742" s="2"/>
      <c r="T6742" s="2"/>
      <c r="U6742" s="2"/>
      <c r="V6742" s="2"/>
      <c r="W6742" s="2"/>
    </row>
    <row r="6743" spans="2:23" ht="15" customHeight="1" x14ac:dyDescent="0.35">
      <c r="B6743" s="349"/>
      <c r="C6743" s="715" t="str">
        <f t="shared" si="419"/>
        <v/>
      </c>
      <c r="D6743" s="458">
        <f>IF(ISNUMBER(Summary!$D$17), DATE(Summary!$D$17, 1, 1) + INT((ROW(B6705)-1)/24), DATE(2024, 1, 1) + INT((ROW(B6705)-1)/24))</f>
        <v>45571</v>
      </c>
      <c r="E6743" s="459">
        <v>0.33333333333333337</v>
      </c>
      <c r="F6743" s="780"/>
      <c r="G6743" s="780"/>
      <c r="H6743" s="460">
        <f t="shared" si="417"/>
        <v>0</v>
      </c>
      <c r="I6743" s="460">
        <f t="shared" si="418"/>
        <v>0</v>
      </c>
      <c r="J6743" s="460">
        <f t="shared" si="420"/>
        <v>0</v>
      </c>
      <c r="K6743" s="9"/>
      <c r="P6743" s="2"/>
      <c r="Q6743" s="27"/>
      <c r="R6743" s="2"/>
      <c r="S6743" s="2"/>
      <c r="T6743" s="2"/>
      <c r="U6743" s="2"/>
      <c r="V6743" s="2"/>
      <c r="W6743" s="2"/>
    </row>
    <row r="6744" spans="2:23" ht="15" customHeight="1" x14ac:dyDescent="0.35">
      <c r="B6744" s="349"/>
      <c r="C6744" s="715" t="str">
        <f t="shared" si="419"/>
        <v/>
      </c>
      <c r="D6744" s="458">
        <f>IF(ISNUMBER(Summary!$D$17), DATE(Summary!$D$17, 1, 1) + INT((ROW(B6706)-1)/24), DATE(2024, 1, 1) + INT((ROW(B6706)-1)/24))</f>
        <v>45571</v>
      </c>
      <c r="E6744" s="459">
        <v>0.375</v>
      </c>
      <c r="F6744" s="780"/>
      <c r="G6744" s="780"/>
      <c r="H6744" s="460">
        <f t="shared" si="417"/>
        <v>0</v>
      </c>
      <c r="I6744" s="460">
        <f t="shared" si="418"/>
        <v>0</v>
      </c>
      <c r="J6744" s="460">
        <f t="shared" si="420"/>
        <v>0</v>
      </c>
      <c r="K6744" s="9"/>
      <c r="P6744" s="2"/>
      <c r="Q6744" s="27"/>
      <c r="R6744" s="2"/>
      <c r="S6744" s="2"/>
      <c r="T6744" s="2"/>
      <c r="U6744" s="2"/>
      <c r="V6744" s="2"/>
      <c r="W6744" s="2"/>
    </row>
    <row r="6745" spans="2:23" ht="15" customHeight="1" x14ac:dyDescent="0.35">
      <c r="B6745" s="349"/>
      <c r="C6745" s="715" t="str">
        <f t="shared" si="419"/>
        <v/>
      </c>
      <c r="D6745" s="458">
        <f>IF(ISNUMBER(Summary!$D$17), DATE(Summary!$D$17, 1, 1) + INT((ROW(B6707)-1)/24), DATE(2024, 1, 1) + INT((ROW(B6707)-1)/24))</f>
        <v>45571</v>
      </c>
      <c r="E6745" s="459">
        <v>0.41666666666666669</v>
      </c>
      <c r="F6745" s="780"/>
      <c r="G6745" s="780"/>
      <c r="H6745" s="460">
        <f t="shared" si="417"/>
        <v>0</v>
      </c>
      <c r="I6745" s="460">
        <f t="shared" si="418"/>
        <v>0</v>
      </c>
      <c r="J6745" s="460">
        <f t="shared" si="420"/>
        <v>0</v>
      </c>
      <c r="K6745" s="9"/>
      <c r="P6745" s="2"/>
      <c r="Q6745" s="27"/>
      <c r="R6745" s="2"/>
      <c r="S6745" s="2"/>
      <c r="T6745" s="2"/>
      <c r="U6745" s="2"/>
      <c r="V6745" s="2"/>
      <c r="W6745" s="2"/>
    </row>
    <row r="6746" spans="2:23" ht="15" customHeight="1" x14ac:dyDescent="0.35">
      <c r="B6746" s="349"/>
      <c r="C6746" s="715" t="str">
        <f t="shared" si="419"/>
        <v/>
      </c>
      <c r="D6746" s="458">
        <f>IF(ISNUMBER(Summary!$D$17), DATE(Summary!$D$17, 1, 1) + INT((ROW(B6708)-1)/24), DATE(2024, 1, 1) + INT((ROW(B6708)-1)/24))</f>
        <v>45571</v>
      </c>
      <c r="E6746" s="459">
        <v>0.45833333333333337</v>
      </c>
      <c r="F6746" s="780"/>
      <c r="G6746" s="780"/>
      <c r="H6746" s="460">
        <f t="shared" si="417"/>
        <v>0</v>
      </c>
      <c r="I6746" s="460">
        <f t="shared" si="418"/>
        <v>0</v>
      </c>
      <c r="J6746" s="460">
        <f t="shared" si="420"/>
        <v>0</v>
      </c>
      <c r="K6746" s="9"/>
      <c r="P6746" s="2"/>
      <c r="Q6746" s="27"/>
      <c r="R6746" s="2"/>
      <c r="S6746" s="2"/>
      <c r="T6746" s="2"/>
      <c r="U6746" s="2"/>
      <c r="V6746" s="2"/>
      <c r="W6746" s="2"/>
    </row>
    <row r="6747" spans="2:23" ht="15" customHeight="1" x14ac:dyDescent="0.35">
      <c r="B6747" s="349"/>
      <c r="C6747" s="715" t="str">
        <f t="shared" si="419"/>
        <v/>
      </c>
      <c r="D6747" s="458">
        <f>IF(ISNUMBER(Summary!$D$17), DATE(Summary!$D$17, 1, 1) + INT((ROW(B6709)-1)/24), DATE(2024, 1, 1) + INT((ROW(B6709)-1)/24))</f>
        <v>45571</v>
      </c>
      <c r="E6747" s="459">
        <v>0.50000000000000011</v>
      </c>
      <c r="F6747" s="780"/>
      <c r="G6747" s="780"/>
      <c r="H6747" s="460">
        <f t="shared" si="417"/>
        <v>0</v>
      </c>
      <c r="I6747" s="460">
        <f t="shared" si="418"/>
        <v>0</v>
      </c>
      <c r="J6747" s="460">
        <f t="shared" si="420"/>
        <v>0</v>
      </c>
      <c r="K6747" s="9"/>
      <c r="P6747" s="2"/>
      <c r="Q6747" s="27"/>
      <c r="R6747" s="2"/>
      <c r="S6747" s="2"/>
      <c r="T6747" s="2"/>
      <c r="U6747" s="2"/>
      <c r="V6747" s="2"/>
      <c r="W6747" s="2"/>
    </row>
    <row r="6748" spans="2:23" ht="15" customHeight="1" x14ac:dyDescent="0.35">
      <c r="B6748" s="349"/>
      <c r="C6748" s="715" t="str">
        <f t="shared" si="419"/>
        <v/>
      </c>
      <c r="D6748" s="458">
        <f>IF(ISNUMBER(Summary!$D$17), DATE(Summary!$D$17, 1, 1) + INT((ROW(B6710)-1)/24), DATE(2024, 1, 1) + INT((ROW(B6710)-1)/24))</f>
        <v>45571</v>
      </c>
      <c r="E6748" s="459">
        <v>0.54166666666666674</v>
      </c>
      <c r="F6748" s="780"/>
      <c r="G6748" s="780"/>
      <c r="H6748" s="460">
        <f t="shared" si="417"/>
        <v>0</v>
      </c>
      <c r="I6748" s="460">
        <f t="shared" si="418"/>
        <v>0</v>
      </c>
      <c r="J6748" s="460">
        <f t="shared" si="420"/>
        <v>0</v>
      </c>
      <c r="K6748" s="9"/>
      <c r="P6748" s="2"/>
      <c r="Q6748" s="27"/>
      <c r="R6748" s="2"/>
      <c r="S6748" s="2"/>
      <c r="T6748" s="2"/>
      <c r="U6748" s="2"/>
      <c r="V6748" s="2"/>
      <c r="W6748" s="2"/>
    </row>
    <row r="6749" spans="2:23" ht="15" customHeight="1" x14ac:dyDescent="0.35">
      <c r="B6749" s="349"/>
      <c r="C6749" s="715" t="str">
        <f t="shared" si="419"/>
        <v/>
      </c>
      <c r="D6749" s="458">
        <f>IF(ISNUMBER(Summary!$D$17), DATE(Summary!$D$17, 1, 1) + INT((ROW(B6711)-1)/24), DATE(2024, 1, 1) + INT((ROW(B6711)-1)/24))</f>
        <v>45571</v>
      </c>
      <c r="E6749" s="459">
        <v>0.58333333333333337</v>
      </c>
      <c r="F6749" s="780"/>
      <c r="G6749" s="780"/>
      <c r="H6749" s="460">
        <f t="shared" si="417"/>
        <v>0</v>
      </c>
      <c r="I6749" s="460">
        <f t="shared" si="418"/>
        <v>0</v>
      </c>
      <c r="J6749" s="460">
        <f t="shared" si="420"/>
        <v>0</v>
      </c>
      <c r="K6749" s="9"/>
      <c r="P6749" s="2"/>
      <c r="Q6749" s="27"/>
      <c r="R6749" s="2"/>
      <c r="S6749" s="2"/>
      <c r="T6749" s="2"/>
      <c r="U6749" s="2"/>
      <c r="V6749" s="2"/>
      <c r="W6749" s="2"/>
    </row>
    <row r="6750" spans="2:23" ht="15" customHeight="1" x14ac:dyDescent="0.35">
      <c r="B6750" s="349"/>
      <c r="C6750" s="715" t="str">
        <f t="shared" si="419"/>
        <v/>
      </c>
      <c r="D6750" s="458">
        <f>IF(ISNUMBER(Summary!$D$17), DATE(Summary!$D$17, 1, 1) + INT((ROW(B6712)-1)/24), DATE(2024, 1, 1) + INT((ROW(B6712)-1)/24))</f>
        <v>45571</v>
      </c>
      <c r="E6750" s="459">
        <v>0.62500000000000011</v>
      </c>
      <c r="F6750" s="780"/>
      <c r="G6750" s="780"/>
      <c r="H6750" s="460">
        <f t="shared" si="417"/>
        <v>0</v>
      </c>
      <c r="I6750" s="460">
        <f t="shared" si="418"/>
        <v>0</v>
      </c>
      <c r="J6750" s="460">
        <f t="shared" si="420"/>
        <v>0</v>
      </c>
      <c r="K6750" s="9"/>
      <c r="P6750" s="2"/>
      <c r="Q6750" s="27"/>
      <c r="R6750" s="2"/>
      <c r="S6750" s="2"/>
      <c r="T6750" s="2"/>
      <c r="U6750" s="2"/>
      <c r="V6750" s="2"/>
      <c r="W6750" s="2"/>
    </row>
    <row r="6751" spans="2:23" ht="15" customHeight="1" x14ac:dyDescent="0.35">
      <c r="B6751" s="349"/>
      <c r="C6751" s="715" t="str">
        <f t="shared" si="419"/>
        <v/>
      </c>
      <c r="D6751" s="458">
        <f>IF(ISNUMBER(Summary!$D$17), DATE(Summary!$D$17, 1, 1) + INT((ROW(B6713)-1)/24), DATE(2024, 1, 1) + INT((ROW(B6713)-1)/24))</f>
        <v>45571</v>
      </c>
      <c r="E6751" s="459">
        <v>0.66666666666666674</v>
      </c>
      <c r="F6751" s="780"/>
      <c r="G6751" s="780"/>
      <c r="H6751" s="460">
        <f t="shared" si="417"/>
        <v>0</v>
      </c>
      <c r="I6751" s="460">
        <f t="shared" si="418"/>
        <v>0</v>
      </c>
      <c r="J6751" s="460">
        <f t="shared" si="420"/>
        <v>0</v>
      </c>
      <c r="K6751" s="9"/>
      <c r="P6751" s="2"/>
      <c r="Q6751" s="27"/>
      <c r="R6751" s="2"/>
      <c r="S6751" s="2"/>
      <c r="T6751" s="2"/>
      <c r="U6751" s="2"/>
      <c r="V6751" s="2"/>
      <c r="W6751" s="2"/>
    </row>
    <row r="6752" spans="2:23" ht="15" customHeight="1" x14ac:dyDescent="0.35">
      <c r="B6752" s="349"/>
      <c r="C6752" s="715" t="str">
        <f t="shared" si="419"/>
        <v/>
      </c>
      <c r="D6752" s="458">
        <f>IF(ISNUMBER(Summary!$D$17), DATE(Summary!$D$17, 1, 1) + INT((ROW(B6714)-1)/24), DATE(2024, 1, 1) + INT((ROW(B6714)-1)/24))</f>
        <v>45571</v>
      </c>
      <c r="E6752" s="459">
        <v>0.70833333333333337</v>
      </c>
      <c r="F6752" s="780"/>
      <c r="G6752" s="780"/>
      <c r="H6752" s="460">
        <f t="shared" si="417"/>
        <v>0</v>
      </c>
      <c r="I6752" s="460">
        <f t="shared" si="418"/>
        <v>0</v>
      </c>
      <c r="J6752" s="460">
        <f t="shared" si="420"/>
        <v>0</v>
      </c>
      <c r="K6752" s="9"/>
      <c r="P6752" s="2"/>
      <c r="Q6752" s="27"/>
      <c r="R6752" s="2"/>
      <c r="S6752" s="2"/>
      <c r="T6752" s="2"/>
      <c r="U6752" s="2"/>
      <c r="V6752" s="2"/>
      <c r="W6752" s="2"/>
    </row>
    <row r="6753" spans="2:23" ht="15" customHeight="1" x14ac:dyDescent="0.35">
      <c r="B6753" s="349"/>
      <c r="C6753" s="715" t="str">
        <f t="shared" si="419"/>
        <v/>
      </c>
      <c r="D6753" s="458">
        <f>IF(ISNUMBER(Summary!$D$17), DATE(Summary!$D$17, 1, 1) + INT((ROW(B6715)-1)/24), DATE(2024, 1, 1) + INT((ROW(B6715)-1)/24))</f>
        <v>45571</v>
      </c>
      <c r="E6753" s="459">
        <v>0.75000000000000011</v>
      </c>
      <c r="F6753" s="780"/>
      <c r="G6753" s="780"/>
      <c r="H6753" s="460">
        <f t="shared" si="417"/>
        <v>0</v>
      </c>
      <c r="I6753" s="460">
        <f t="shared" si="418"/>
        <v>0</v>
      </c>
      <c r="J6753" s="460">
        <f t="shared" si="420"/>
        <v>0</v>
      </c>
      <c r="K6753" s="9"/>
      <c r="P6753" s="2"/>
      <c r="Q6753" s="27"/>
      <c r="R6753" s="2"/>
      <c r="S6753" s="2"/>
      <c r="T6753" s="2"/>
      <c r="U6753" s="2"/>
      <c r="V6753" s="2"/>
      <c r="W6753" s="2"/>
    </row>
    <row r="6754" spans="2:23" ht="15" customHeight="1" x14ac:dyDescent="0.35">
      <c r="B6754" s="349"/>
      <c r="C6754" s="715" t="str">
        <f t="shared" si="419"/>
        <v/>
      </c>
      <c r="D6754" s="458">
        <f>IF(ISNUMBER(Summary!$D$17), DATE(Summary!$D$17, 1, 1) + INT((ROW(B6716)-1)/24), DATE(2024, 1, 1) + INT((ROW(B6716)-1)/24))</f>
        <v>45571</v>
      </c>
      <c r="E6754" s="459">
        <v>0.79166666666666674</v>
      </c>
      <c r="F6754" s="780"/>
      <c r="G6754" s="780"/>
      <c r="H6754" s="460">
        <f t="shared" si="417"/>
        <v>0</v>
      </c>
      <c r="I6754" s="460">
        <f t="shared" si="418"/>
        <v>0</v>
      </c>
      <c r="J6754" s="460">
        <f t="shared" si="420"/>
        <v>0</v>
      </c>
      <c r="K6754" s="9"/>
      <c r="P6754" s="2"/>
      <c r="Q6754" s="27"/>
      <c r="R6754" s="2"/>
      <c r="S6754" s="2"/>
      <c r="T6754" s="2"/>
      <c r="U6754" s="2"/>
      <c r="V6754" s="2"/>
      <c r="W6754" s="2"/>
    </row>
    <row r="6755" spans="2:23" ht="15" customHeight="1" x14ac:dyDescent="0.35">
      <c r="B6755" s="349"/>
      <c r="C6755" s="715" t="str">
        <f t="shared" si="419"/>
        <v/>
      </c>
      <c r="D6755" s="458">
        <f>IF(ISNUMBER(Summary!$D$17), DATE(Summary!$D$17, 1, 1) + INT((ROW(B6717)-1)/24), DATE(2024, 1, 1) + INT((ROW(B6717)-1)/24))</f>
        <v>45571</v>
      </c>
      <c r="E6755" s="459">
        <v>0.83333333333333337</v>
      </c>
      <c r="F6755" s="780"/>
      <c r="G6755" s="780"/>
      <c r="H6755" s="460">
        <f t="shared" si="417"/>
        <v>0</v>
      </c>
      <c r="I6755" s="460">
        <f t="shared" si="418"/>
        <v>0</v>
      </c>
      <c r="J6755" s="460">
        <f t="shared" si="420"/>
        <v>0</v>
      </c>
      <c r="K6755" s="9"/>
      <c r="P6755" s="2"/>
      <c r="Q6755" s="27"/>
      <c r="R6755" s="2"/>
      <c r="S6755" s="2"/>
      <c r="T6755" s="2"/>
      <c r="U6755" s="2"/>
      <c r="V6755" s="2"/>
      <c r="W6755" s="2"/>
    </row>
    <row r="6756" spans="2:23" ht="15" customHeight="1" x14ac:dyDescent="0.35">
      <c r="B6756" s="349"/>
      <c r="C6756" s="715" t="str">
        <f t="shared" si="419"/>
        <v/>
      </c>
      <c r="D6756" s="458">
        <f>IF(ISNUMBER(Summary!$D$17), DATE(Summary!$D$17, 1, 1) + INT((ROW(B6718)-1)/24), DATE(2024, 1, 1) + INT((ROW(B6718)-1)/24))</f>
        <v>45571</v>
      </c>
      <c r="E6756" s="459">
        <v>0.87500000000000011</v>
      </c>
      <c r="F6756" s="780"/>
      <c r="G6756" s="780"/>
      <c r="H6756" s="460">
        <f t="shared" si="417"/>
        <v>0</v>
      </c>
      <c r="I6756" s="460">
        <f t="shared" si="418"/>
        <v>0</v>
      </c>
      <c r="J6756" s="460">
        <f t="shared" si="420"/>
        <v>0</v>
      </c>
      <c r="K6756" s="9"/>
      <c r="P6756" s="2"/>
      <c r="Q6756" s="27"/>
      <c r="R6756" s="2"/>
      <c r="S6756" s="2"/>
      <c r="T6756" s="2"/>
      <c r="U6756" s="2"/>
      <c r="V6756" s="2"/>
      <c r="W6756" s="2"/>
    </row>
    <row r="6757" spans="2:23" ht="15" customHeight="1" x14ac:dyDescent="0.35">
      <c r="B6757" s="349"/>
      <c r="C6757" s="715" t="str">
        <f t="shared" si="419"/>
        <v/>
      </c>
      <c r="D6757" s="458">
        <f>IF(ISNUMBER(Summary!$D$17), DATE(Summary!$D$17, 1, 1) + INT((ROW(B6719)-1)/24), DATE(2024, 1, 1) + INT((ROW(B6719)-1)/24))</f>
        <v>45571</v>
      </c>
      <c r="E6757" s="459">
        <v>0.91666666666666674</v>
      </c>
      <c r="F6757" s="780"/>
      <c r="G6757" s="780"/>
      <c r="H6757" s="460">
        <f t="shared" si="417"/>
        <v>0</v>
      </c>
      <c r="I6757" s="460">
        <f t="shared" si="418"/>
        <v>0</v>
      </c>
      <c r="J6757" s="460">
        <f t="shared" si="420"/>
        <v>0</v>
      </c>
      <c r="K6757" s="9"/>
      <c r="P6757" s="2"/>
      <c r="Q6757" s="27"/>
      <c r="R6757" s="2"/>
      <c r="S6757" s="2"/>
      <c r="T6757" s="2"/>
      <c r="U6757" s="2"/>
      <c r="V6757" s="2"/>
      <c r="W6757" s="2"/>
    </row>
    <row r="6758" spans="2:23" ht="15" customHeight="1" x14ac:dyDescent="0.35">
      <c r="B6758" s="349"/>
      <c r="C6758" s="715" t="str">
        <f t="shared" si="419"/>
        <v/>
      </c>
      <c r="D6758" s="458">
        <f>IF(ISNUMBER(Summary!$D$17), DATE(Summary!$D$17, 1, 1) + INT((ROW(B6720)-1)/24), DATE(2024, 1, 1) + INT((ROW(B6720)-1)/24))</f>
        <v>45571</v>
      </c>
      <c r="E6758" s="459">
        <v>0.95833333333333337</v>
      </c>
      <c r="F6758" s="780"/>
      <c r="G6758" s="780"/>
      <c r="H6758" s="460">
        <f t="shared" si="417"/>
        <v>0</v>
      </c>
      <c r="I6758" s="460">
        <f t="shared" si="418"/>
        <v>0</v>
      </c>
      <c r="J6758" s="460">
        <f t="shared" si="420"/>
        <v>0</v>
      </c>
      <c r="K6758" s="9"/>
      <c r="P6758" s="2"/>
      <c r="Q6758" s="27"/>
      <c r="R6758" s="2"/>
      <c r="S6758" s="2"/>
      <c r="T6758" s="2"/>
      <c r="U6758" s="2"/>
      <c r="V6758" s="2"/>
      <c r="W6758" s="2"/>
    </row>
    <row r="6759" spans="2:23" ht="15" customHeight="1" x14ac:dyDescent="0.35">
      <c r="B6759" s="457"/>
      <c r="C6759" s="715">
        <f t="shared" si="419"/>
        <v>45572</v>
      </c>
      <c r="D6759" s="458">
        <f>IF(ISNUMBER(Summary!$D$17), DATE(Summary!$D$17, 1, 1) + INT((ROW(B6721)-1)/24), DATE(2024, 1, 1) + INT((ROW(B6721)-1)/24))</f>
        <v>45572</v>
      </c>
      <c r="E6759" s="459">
        <v>3.1225022567582528E-17</v>
      </c>
      <c r="F6759" s="780"/>
      <c r="G6759" s="780"/>
      <c r="H6759" s="460">
        <f t="shared" ref="H6759:H6822" si="421">IF(G6759&gt;F6759,F6759,G6759)</f>
        <v>0</v>
      </c>
      <c r="I6759" s="460">
        <f t="shared" ref="I6759:I6822" si="422">F6759-H6759</f>
        <v>0</v>
      </c>
      <c r="J6759" s="460">
        <f t="shared" si="420"/>
        <v>0</v>
      </c>
      <c r="K6759" s="9"/>
      <c r="P6759" s="2"/>
      <c r="Q6759" s="27"/>
      <c r="R6759" s="2"/>
      <c r="S6759" s="2"/>
      <c r="T6759" s="2"/>
      <c r="U6759" s="2"/>
      <c r="V6759" s="2"/>
      <c r="W6759" s="2"/>
    </row>
    <row r="6760" spans="2:23" ht="15" customHeight="1" x14ac:dyDescent="0.35">
      <c r="B6760" s="349"/>
      <c r="C6760" s="715" t="str">
        <f t="shared" ref="C6760:C6823" si="423">IF(MOD(ROW()-ROW($E$39), 24)=0, $D6760, "")</f>
        <v/>
      </c>
      <c r="D6760" s="458">
        <f>IF(ISNUMBER(Summary!$D$17), DATE(Summary!$D$17, 1, 1) + INT((ROW(B6722)-1)/24), DATE(2024, 1, 1) + INT((ROW(B6722)-1)/24))</f>
        <v>45572</v>
      </c>
      <c r="E6760" s="459">
        <v>4.1666666666666699E-2</v>
      </c>
      <c r="F6760" s="780"/>
      <c r="G6760" s="780"/>
      <c r="H6760" s="460">
        <f t="shared" si="421"/>
        <v>0</v>
      </c>
      <c r="I6760" s="460">
        <f t="shared" si="422"/>
        <v>0</v>
      </c>
      <c r="J6760" s="460">
        <f t="shared" si="420"/>
        <v>0</v>
      </c>
      <c r="K6760" s="9"/>
      <c r="P6760" s="2"/>
      <c r="Q6760" s="27"/>
      <c r="R6760" s="2"/>
      <c r="S6760" s="2"/>
      <c r="T6760" s="2"/>
      <c r="U6760" s="2"/>
      <c r="V6760" s="2"/>
      <c r="W6760" s="2"/>
    </row>
    <row r="6761" spans="2:23" ht="15" customHeight="1" x14ac:dyDescent="0.35">
      <c r="B6761" s="349"/>
      <c r="C6761" s="715" t="str">
        <f t="shared" si="423"/>
        <v/>
      </c>
      <c r="D6761" s="458">
        <f>IF(ISNUMBER(Summary!$D$17), DATE(Summary!$D$17, 1, 1) + INT((ROW(B6723)-1)/24), DATE(2024, 1, 1) + INT((ROW(B6723)-1)/24))</f>
        <v>45572</v>
      </c>
      <c r="E6761" s="459">
        <v>8.333333333333337E-2</v>
      </c>
      <c r="F6761" s="780"/>
      <c r="G6761" s="780"/>
      <c r="H6761" s="460">
        <f t="shared" si="421"/>
        <v>0</v>
      </c>
      <c r="I6761" s="460">
        <f t="shared" si="422"/>
        <v>0</v>
      </c>
      <c r="J6761" s="460">
        <f t="shared" si="420"/>
        <v>0</v>
      </c>
      <c r="K6761" s="9"/>
      <c r="P6761" s="2"/>
      <c r="Q6761" s="27"/>
      <c r="R6761" s="2"/>
      <c r="S6761" s="2"/>
      <c r="T6761" s="2"/>
      <c r="U6761" s="2"/>
      <c r="V6761" s="2"/>
      <c r="W6761" s="2"/>
    </row>
    <row r="6762" spans="2:23" ht="15" customHeight="1" x14ac:dyDescent="0.35">
      <c r="B6762" s="349"/>
      <c r="C6762" s="715" t="str">
        <f t="shared" si="423"/>
        <v/>
      </c>
      <c r="D6762" s="458">
        <f>IF(ISNUMBER(Summary!$D$17), DATE(Summary!$D$17, 1, 1) + INT((ROW(B6724)-1)/24), DATE(2024, 1, 1) + INT((ROW(B6724)-1)/24))</f>
        <v>45572</v>
      </c>
      <c r="E6762" s="459">
        <v>0.12500000000000006</v>
      </c>
      <c r="F6762" s="780"/>
      <c r="G6762" s="780"/>
      <c r="H6762" s="460">
        <f t="shared" si="421"/>
        <v>0</v>
      </c>
      <c r="I6762" s="460">
        <f t="shared" si="422"/>
        <v>0</v>
      </c>
      <c r="J6762" s="460">
        <f t="shared" si="420"/>
        <v>0</v>
      </c>
      <c r="K6762" s="9"/>
      <c r="P6762" s="2"/>
      <c r="Q6762" s="27"/>
      <c r="R6762" s="2"/>
      <c r="S6762" s="2"/>
      <c r="T6762" s="2"/>
      <c r="U6762" s="2"/>
      <c r="V6762" s="2"/>
      <c r="W6762" s="2"/>
    </row>
    <row r="6763" spans="2:23" ht="15" customHeight="1" x14ac:dyDescent="0.35">
      <c r="B6763" s="349"/>
      <c r="C6763" s="715" t="str">
        <f t="shared" si="423"/>
        <v/>
      </c>
      <c r="D6763" s="458">
        <f>IF(ISNUMBER(Summary!$D$17), DATE(Summary!$D$17, 1, 1) + INT((ROW(B6725)-1)/24), DATE(2024, 1, 1) + INT((ROW(B6725)-1)/24))</f>
        <v>45572</v>
      </c>
      <c r="E6763" s="459">
        <v>0.16666666666666669</v>
      </c>
      <c r="F6763" s="780"/>
      <c r="G6763" s="780"/>
      <c r="H6763" s="460">
        <f t="shared" si="421"/>
        <v>0</v>
      </c>
      <c r="I6763" s="460">
        <f t="shared" si="422"/>
        <v>0</v>
      </c>
      <c r="J6763" s="460">
        <f t="shared" si="420"/>
        <v>0</v>
      </c>
      <c r="K6763" s="9"/>
      <c r="P6763" s="2"/>
      <c r="Q6763" s="27"/>
      <c r="R6763" s="2"/>
      <c r="S6763" s="2"/>
      <c r="T6763" s="2"/>
      <c r="U6763" s="2"/>
      <c r="V6763" s="2"/>
      <c r="W6763" s="2"/>
    </row>
    <row r="6764" spans="2:23" ht="15" customHeight="1" x14ac:dyDescent="0.35">
      <c r="B6764" s="349"/>
      <c r="C6764" s="715" t="str">
        <f t="shared" si="423"/>
        <v/>
      </c>
      <c r="D6764" s="458">
        <f>IF(ISNUMBER(Summary!$D$17), DATE(Summary!$D$17, 1, 1) + INT((ROW(B6726)-1)/24), DATE(2024, 1, 1) + INT((ROW(B6726)-1)/24))</f>
        <v>45572</v>
      </c>
      <c r="E6764" s="459">
        <v>0.20833333333333337</v>
      </c>
      <c r="F6764" s="780"/>
      <c r="G6764" s="780"/>
      <c r="H6764" s="460">
        <f t="shared" si="421"/>
        <v>0</v>
      </c>
      <c r="I6764" s="460">
        <f t="shared" si="422"/>
        <v>0</v>
      </c>
      <c r="J6764" s="460">
        <f t="shared" si="420"/>
        <v>0</v>
      </c>
      <c r="K6764" s="9"/>
      <c r="P6764" s="2"/>
      <c r="Q6764" s="27"/>
      <c r="R6764" s="2"/>
      <c r="S6764" s="2"/>
      <c r="T6764" s="2"/>
      <c r="U6764" s="2"/>
      <c r="V6764" s="2"/>
      <c r="W6764" s="2"/>
    </row>
    <row r="6765" spans="2:23" ht="15" customHeight="1" x14ac:dyDescent="0.35">
      <c r="B6765" s="349"/>
      <c r="C6765" s="715" t="str">
        <f t="shared" si="423"/>
        <v/>
      </c>
      <c r="D6765" s="458">
        <f>IF(ISNUMBER(Summary!$D$17), DATE(Summary!$D$17, 1, 1) + INT((ROW(B6727)-1)/24), DATE(2024, 1, 1) + INT((ROW(B6727)-1)/24))</f>
        <v>45572</v>
      </c>
      <c r="E6765" s="459">
        <v>0.25</v>
      </c>
      <c r="F6765" s="780"/>
      <c r="G6765" s="780"/>
      <c r="H6765" s="460">
        <f t="shared" si="421"/>
        <v>0</v>
      </c>
      <c r="I6765" s="460">
        <f t="shared" si="422"/>
        <v>0</v>
      </c>
      <c r="J6765" s="460">
        <f t="shared" si="420"/>
        <v>0</v>
      </c>
      <c r="K6765" s="9"/>
      <c r="P6765" s="2"/>
      <c r="Q6765" s="27"/>
      <c r="R6765" s="2"/>
      <c r="S6765" s="2"/>
      <c r="T6765" s="2"/>
      <c r="U6765" s="2"/>
      <c r="V6765" s="2"/>
      <c r="W6765" s="2"/>
    </row>
    <row r="6766" spans="2:23" ht="15" customHeight="1" x14ac:dyDescent="0.35">
      <c r="B6766" s="349"/>
      <c r="C6766" s="715" t="str">
        <f t="shared" si="423"/>
        <v/>
      </c>
      <c r="D6766" s="458">
        <f>IF(ISNUMBER(Summary!$D$17), DATE(Summary!$D$17, 1, 1) + INT((ROW(B6728)-1)/24), DATE(2024, 1, 1) + INT((ROW(B6728)-1)/24))</f>
        <v>45572</v>
      </c>
      <c r="E6766" s="459">
        <v>0.29166666666666669</v>
      </c>
      <c r="F6766" s="780"/>
      <c r="G6766" s="780"/>
      <c r="H6766" s="460">
        <f t="shared" si="421"/>
        <v>0</v>
      </c>
      <c r="I6766" s="460">
        <f t="shared" si="422"/>
        <v>0</v>
      </c>
      <c r="J6766" s="460">
        <f t="shared" si="420"/>
        <v>0</v>
      </c>
      <c r="K6766" s="9"/>
      <c r="P6766" s="2"/>
      <c r="Q6766" s="27"/>
      <c r="R6766" s="2"/>
      <c r="S6766" s="2"/>
      <c r="T6766" s="2"/>
      <c r="U6766" s="2"/>
      <c r="V6766" s="2"/>
      <c r="W6766" s="2"/>
    </row>
    <row r="6767" spans="2:23" ht="15" customHeight="1" x14ac:dyDescent="0.35">
      <c r="B6767" s="349"/>
      <c r="C6767" s="715" t="str">
        <f t="shared" si="423"/>
        <v/>
      </c>
      <c r="D6767" s="458">
        <f>IF(ISNUMBER(Summary!$D$17), DATE(Summary!$D$17, 1, 1) + INT((ROW(B6729)-1)/24), DATE(2024, 1, 1) + INT((ROW(B6729)-1)/24))</f>
        <v>45572</v>
      </c>
      <c r="E6767" s="459">
        <v>0.33333333333333337</v>
      </c>
      <c r="F6767" s="780"/>
      <c r="G6767" s="780"/>
      <c r="H6767" s="460">
        <f t="shared" si="421"/>
        <v>0</v>
      </c>
      <c r="I6767" s="460">
        <f t="shared" si="422"/>
        <v>0</v>
      </c>
      <c r="J6767" s="460">
        <f t="shared" si="420"/>
        <v>0</v>
      </c>
      <c r="K6767" s="9"/>
      <c r="P6767" s="2"/>
      <c r="Q6767" s="27"/>
      <c r="R6767" s="2"/>
      <c r="S6767" s="2"/>
      <c r="T6767" s="2"/>
      <c r="U6767" s="2"/>
      <c r="V6767" s="2"/>
      <c r="W6767" s="2"/>
    </row>
    <row r="6768" spans="2:23" ht="15" customHeight="1" x14ac:dyDescent="0.35">
      <c r="B6768" s="349"/>
      <c r="C6768" s="715" t="str">
        <f t="shared" si="423"/>
        <v/>
      </c>
      <c r="D6768" s="458">
        <f>IF(ISNUMBER(Summary!$D$17), DATE(Summary!$D$17, 1, 1) + INT((ROW(B6730)-1)/24), DATE(2024, 1, 1) + INT((ROW(B6730)-1)/24))</f>
        <v>45572</v>
      </c>
      <c r="E6768" s="459">
        <v>0.375</v>
      </c>
      <c r="F6768" s="780"/>
      <c r="G6768" s="780"/>
      <c r="H6768" s="460">
        <f t="shared" si="421"/>
        <v>0</v>
      </c>
      <c r="I6768" s="460">
        <f t="shared" si="422"/>
        <v>0</v>
      </c>
      <c r="J6768" s="460">
        <f t="shared" si="420"/>
        <v>0</v>
      </c>
      <c r="K6768" s="9"/>
      <c r="P6768" s="2"/>
      <c r="Q6768" s="27"/>
      <c r="R6768" s="2"/>
      <c r="S6768" s="2"/>
      <c r="T6768" s="2"/>
      <c r="U6768" s="2"/>
      <c r="V6768" s="2"/>
      <c r="W6768" s="2"/>
    </row>
    <row r="6769" spans="2:23" ht="15" customHeight="1" x14ac:dyDescent="0.35">
      <c r="B6769" s="349"/>
      <c r="C6769" s="715" t="str">
        <f t="shared" si="423"/>
        <v/>
      </c>
      <c r="D6769" s="458">
        <f>IF(ISNUMBER(Summary!$D$17), DATE(Summary!$D$17, 1, 1) + INT((ROW(B6731)-1)/24), DATE(2024, 1, 1) + INT((ROW(B6731)-1)/24))</f>
        <v>45572</v>
      </c>
      <c r="E6769" s="459">
        <v>0.41666666666666669</v>
      </c>
      <c r="F6769" s="780"/>
      <c r="G6769" s="780"/>
      <c r="H6769" s="460">
        <f t="shared" si="421"/>
        <v>0</v>
      </c>
      <c r="I6769" s="460">
        <f t="shared" si="422"/>
        <v>0</v>
      </c>
      <c r="J6769" s="460">
        <f t="shared" si="420"/>
        <v>0</v>
      </c>
      <c r="K6769" s="9"/>
      <c r="P6769" s="2"/>
      <c r="Q6769" s="27"/>
      <c r="R6769" s="2"/>
      <c r="S6769" s="2"/>
      <c r="T6769" s="2"/>
      <c r="U6769" s="2"/>
      <c r="V6769" s="2"/>
      <c r="W6769" s="2"/>
    </row>
    <row r="6770" spans="2:23" ht="15" customHeight="1" x14ac:dyDescent="0.35">
      <c r="B6770" s="349"/>
      <c r="C6770" s="715" t="str">
        <f t="shared" si="423"/>
        <v/>
      </c>
      <c r="D6770" s="458">
        <f>IF(ISNUMBER(Summary!$D$17), DATE(Summary!$D$17, 1, 1) + INT((ROW(B6732)-1)/24), DATE(2024, 1, 1) + INT((ROW(B6732)-1)/24))</f>
        <v>45572</v>
      </c>
      <c r="E6770" s="459">
        <v>0.45833333333333337</v>
      </c>
      <c r="F6770" s="780"/>
      <c r="G6770" s="780"/>
      <c r="H6770" s="460">
        <f t="shared" si="421"/>
        <v>0</v>
      </c>
      <c r="I6770" s="460">
        <f t="shared" si="422"/>
        <v>0</v>
      </c>
      <c r="J6770" s="460">
        <f t="shared" si="420"/>
        <v>0</v>
      </c>
      <c r="K6770" s="9"/>
      <c r="P6770" s="2"/>
      <c r="Q6770" s="27"/>
      <c r="R6770" s="2"/>
      <c r="S6770" s="2"/>
      <c r="T6770" s="2"/>
      <c r="U6770" s="2"/>
      <c r="V6770" s="2"/>
      <c r="W6770" s="2"/>
    </row>
    <row r="6771" spans="2:23" ht="15" customHeight="1" x14ac:dyDescent="0.35">
      <c r="B6771" s="349"/>
      <c r="C6771" s="715" t="str">
        <f t="shared" si="423"/>
        <v/>
      </c>
      <c r="D6771" s="458">
        <f>IF(ISNUMBER(Summary!$D$17), DATE(Summary!$D$17, 1, 1) + INT((ROW(B6733)-1)/24), DATE(2024, 1, 1) + INT((ROW(B6733)-1)/24))</f>
        <v>45572</v>
      </c>
      <c r="E6771" s="459">
        <v>0.50000000000000011</v>
      </c>
      <c r="F6771" s="780"/>
      <c r="G6771" s="780"/>
      <c r="H6771" s="460">
        <f t="shared" si="421"/>
        <v>0</v>
      </c>
      <c r="I6771" s="460">
        <f t="shared" si="422"/>
        <v>0</v>
      </c>
      <c r="J6771" s="460">
        <f t="shared" si="420"/>
        <v>0</v>
      </c>
      <c r="K6771" s="9"/>
      <c r="P6771" s="2"/>
      <c r="Q6771" s="27"/>
      <c r="R6771" s="2"/>
      <c r="S6771" s="2"/>
      <c r="T6771" s="2"/>
      <c r="U6771" s="2"/>
      <c r="V6771" s="2"/>
      <c r="W6771" s="2"/>
    </row>
    <row r="6772" spans="2:23" ht="15" customHeight="1" x14ac:dyDescent="0.35">
      <c r="B6772" s="349"/>
      <c r="C6772" s="715" t="str">
        <f t="shared" si="423"/>
        <v/>
      </c>
      <c r="D6772" s="458">
        <f>IF(ISNUMBER(Summary!$D$17), DATE(Summary!$D$17, 1, 1) + INT((ROW(B6734)-1)/24), DATE(2024, 1, 1) + INT((ROW(B6734)-1)/24))</f>
        <v>45572</v>
      </c>
      <c r="E6772" s="459">
        <v>0.54166666666666674</v>
      </c>
      <c r="F6772" s="780"/>
      <c r="G6772" s="780"/>
      <c r="H6772" s="460">
        <f t="shared" si="421"/>
        <v>0</v>
      </c>
      <c r="I6772" s="460">
        <f t="shared" si="422"/>
        <v>0</v>
      </c>
      <c r="J6772" s="460">
        <f t="shared" si="420"/>
        <v>0</v>
      </c>
      <c r="K6772" s="9"/>
      <c r="P6772" s="2"/>
      <c r="Q6772" s="27"/>
      <c r="R6772" s="2"/>
      <c r="S6772" s="2"/>
      <c r="T6772" s="2"/>
      <c r="U6772" s="2"/>
      <c r="V6772" s="2"/>
      <c r="W6772" s="2"/>
    </row>
    <row r="6773" spans="2:23" ht="15" customHeight="1" x14ac:dyDescent="0.35">
      <c r="B6773" s="349"/>
      <c r="C6773" s="715" t="str">
        <f t="shared" si="423"/>
        <v/>
      </c>
      <c r="D6773" s="458">
        <f>IF(ISNUMBER(Summary!$D$17), DATE(Summary!$D$17, 1, 1) + INT((ROW(B6735)-1)/24), DATE(2024, 1, 1) + INT((ROW(B6735)-1)/24))</f>
        <v>45572</v>
      </c>
      <c r="E6773" s="459">
        <v>0.58333333333333337</v>
      </c>
      <c r="F6773" s="780"/>
      <c r="G6773" s="780"/>
      <c r="H6773" s="460">
        <f t="shared" si="421"/>
        <v>0</v>
      </c>
      <c r="I6773" s="460">
        <f t="shared" si="422"/>
        <v>0</v>
      </c>
      <c r="J6773" s="460">
        <f t="shared" si="420"/>
        <v>0</v>
      </c>
      <c r="K6773" s="9"/>
      <c r="P6773" s="2"/>
      <c r="Q6773" s="27"/>
      <c r="R6773" s="2"/>
      <c r="S6773" s="2"/>
      <c r="T6773" s="2"/>
      <c r="U6773" s="2"/>
      <c r="V6773" s="2"/>
      <c r="W6773" s="2"/>
    </row>
    <row r="6774" spans="2:23" ht="15" customHeight="1" x14ac:dyDescent="0.35">
      <c r="B6774" s="349"/>
      <c r="C6774" s="715" t="str">
        <f t="shared" si="423"/>
        <v/>
      </c>
      <c r="D6774" s="458">
        <f>IF(ISNUMBER(Summary!$D$17), DATE(Summary!$D$17, 1, 1) + INT((ROW(B6736)-1)/24), DATE(2024, 1, 1) + INT((ROW(B6736)-1)/24))</f>
        <v>45572</v>
      </c>
      <c r="E6774" s="459">
        <v>0.62500000000000011</v>
      </c>
      <c r="F6774" s="780"/>
      <c r="G6774" s="780"/>
      <c r="H6774" s="460">
        <f t="shared" si="421"/>
        <v>0</v>
      </c>
      <c r="I6774" s="460">
        <f t="shared" si="422"/>
        <v>0</v>
      </c>
      <c r="J6774" s="460">
        <f t="shared" si="420"/>
        <v>0</v>
      </c>
      <c r="K6774" s="9"/>
      <c r="P6774" s="2"/>
      <c r="Q6774" s="27"/>
      <c r="R6774" s="2"/>
      <c r="S6774" s="2"/>
      <c r="T6774" s="2"/>
      <c r="U6774" s="2"/>
      <c r="V6774" s="2"/>
      <c r="W6774" s="2"/>
    </row>
    <row r="6775" spans="2:23" ht="15" customHeight="1" x14ac:dyDescent="0.35">
      <c r="B6775" s="349"/>
      <c r="C6775" s="715" t="str">
        <f t="shared" si="423"/>
        <v/>
      </c>
      <c r="D6775" s="458">
        <f>IF(ISNUMBER(Summary!$D$17), DATE(Summary!$D$17, 1, 1) + INT((ROW(B6737)-1)/24), DATE(2024, 1, 1) + INT((ROW(B6737)-1)/24))</f>
        <v>45572</v>
      </c>
      <c r="E6775" s="459">
        <v>0.66666666666666674</v>
      </c>
      <c r="F6775" s="780"/>
      <c r="G6775" s="780"/>
      <c r="H6775" s="460">
        <f t="shared" si="421"/>
        <v>0</v>
      </c>
      <c r="I6775" s="460">
        <f t="shared" si="422"/>
        <v>0</v>
      </c>
      <c r="J6775" s="460">
        <f t="shared" si="420"/>
        <v>0</v>
      </c>
      <c r="K6775" s="9"/>
      <c r="P6775" s="2"/>
      <c r="Q6775" s="27"/>
      <c r="R6775" s="2"/>
      <c r="S6775" s="2"/>
      <c r="T6775" s="2"/>
      <c r="U6775" s="2"/>
      <c r="V6775" s="2"/>
      <c r="W6775" s="2"/>
    </row>
    <row r="6776" spans="2:23" ht="15" customHeight="1" x14ac:dyDescent="0.35">
      <c r="B6776" s="349"/>
      <c r="C6776" s="715" t="str">
        <f t="shared" si="423"/>
        <v/>
      </c>
      <c r="D6776" s="458">
        <f>IF(ISNUMBER(Summary!$D$17), DATE(Summary!$D$17, 1, 1) + INT((ROW(B6738)-1)/24), DATE(2024, 1, 1) + INT((ROW(B6738)-1)/24))</f>
        <v>45572</v>
      </c>
      <c r="E6776" s="459">
        <v>0.70833333333333337</v>
      </c>
      <c r="F6776" s="780"/>
      <c r="G6776" s="780"/>
      <c r="H6776" s="460">
        <f t="shared" si="421"/>
        <v>0</v>
      </c>
      <c r="I6776" s="460">
        <f t="shared" si="422"/>
        <v>0</v>
      </c>
      <c r="J6776" s="460">
        <f t="shared" si="420"/>
        <v>0</v>
      </c>
      <c r="K6776" s="9"/>
      <c r="P6776" s="2"/>
      <c r="Q6776" s="27"/>
      <c r="R6776" s="2"/>
      <c r="S6776" s="2"/>
      <c r="T6776" s="2"/>
      <c r="U6776" s="2"/>
      <c r="V6776" s="2"/>
      <c r="W6776" s="2"/>
    </row>
    <row r="6777" spans="2:23" ht="15" customHeight="1" x14ac:dyDescent="0.35">
      <c r="B6777" s="349"/>
      <c r="C6777" s="715" t="str">
        <f t="shared" si="423"/>
        <v/>
      </c>
      <c r="D6777" s="458">
        <f>IF(ISNUMBER(Summary!$D$17), DATE(Summary!$D$17, 1, 1) + INT((ROW(B6739)-1)/24), DATE(2024, 1, 1) + INT((ROW(B6739)-1)/24))</f>
        <v>45572</v>
      </c>
      <c r="E6777" s="459">
        <v>0.75000000000000011</v>
      </c>
      <c r="F6777" s="780"/>
      <c r="G6777" s="780"/>
      <c r="H6777" s="460">
        <f t="shared" si="421"/>
        <v>0</v>
      </c>
      <c r="I6777" s="460">
        <f t="shared" si="422"/>
        <v>0</v>
      </c>
      <c r="J6777" s="460">
        <f t="shared" si="420"/>
        <v>0</v>
      </c>
      <c r="K6777" s="9"/>
      <c r="P6777" s="2"/>
      <c r="Q6777" s="27"/>
      <c r="R6777" s="2"/>
      <c r="S6777" s="2"/>
      <c r="T6777" s="2"/>
      <c r="U6777" s="2"/>
      <c r="V6777" s="2"/>
      <c r="W6777" s="2"/>
    </row>
    <row r="6778" spans="2:23" ht="15" customHeight="1" x14ac:dyDescent="0.35">
      <c r="B6778" s="349"/>
      <c r="C6778" s="715" t="str">
        <f t="shared" si="423"/>
        <v/>
      </c>
      <c r="D6778" s="458">
        <f>IF(ISNUMBER(Summary!$D$17), DATE(Summary!$D$17, 1, 1) + INT((ROW(B6740)-1)/24), DATE(2024, 1, 1) + INT((ROW(B6740)-1)/24))</f>
        <v>45572</v>
      </c>
      <c r="E6778" s="459">
        <v>0.79166666666666674</v>
      </c>
      <c r="F6778" s="780"/>
      <c r="G6778" s="780"/>
      <c r="H6778" s="460">
        <f t="shared" si="421"/>
        <v>0</v>
      </c>
      <c r="I6778" s="460">
        <f t="shared" si="422"/>
        <v>0</v>
      </c>
      <c r="J6778" s="460">
        <f t="shared" si="420"/>
        <v>0</v>
      </c>
      <c r="K6778" s="9"/>
      <c r="P6778" s="2"/>
      <c r="Q6778" s="27"/>
      <c r="R6778" s="2"/>
      <c r="S6778" s="2"/>
      <c r="T6778" s="2"/>
      <c r="U6778" s="2"/>
      <c r="V6778" s="2"/>
      <c r="W6778" s="2"/>
    </row>
    <row r="6779" spans="2:23" ht="15" customHeight="1" x14ac:dyDescent="0.35">
      <c r="B6779" s="349"/>
      <c r="C6779" s="715" t="str">
        <f t="shared" si="423"/>
        <v/>
      </c>
      <c r="D6779" s="458">
        <f>IF(ISNUMBER(Summary!$D$17), DATE(Summary!$D$17, 1, 1) + INT((ROW(B6741)-1)/24), DATE(2024, 1, 1) + INT((ROW(B6741)-1)/24))</f>
        <v>45572</v>
      </c>
      <c r="E6779" s="459">
        <v>0.83333333333333337</v>
      </c>
      <c r="F6779" s="780"/>
      <c r="G6779" s="780"/>
      <c r="H6779" s="460">
        <f t="shared" si="421"/>
        <v>0</v>
      </c>
      <c r="I6779" s="460">
        <f t="shared" si="422"/>
        <v>0</v>
      </c>
      <c r="J6779" s="460">
        <f t="shared" si="420"/>
        <v>0</v>
      </c>
      <c r="K6779" s="9"/>
      <c r="P6779" s="2"/>
      <c r="Q6779" s="27"/>
      <c r="R6779" s="2"/>
      <c r="S6779" s="2"/>
      <c r="T6779" s="2"/>
      <c r="U6779" s="2"/>
      <c r="V6779" s="2"/>
      <c r="W6779" s="2"/>
    </row>
    <row r="6780" spans="2:23" ht="15" customHeight="1" x14ac:dyDescent="0.35">
      <c r="B6780" s="349"/>
      <c r="C6780" s="715" t="str">
        <f t="shared" si="423"/>
        <v/>
      </c>
      <c r="D6780" s="458">
        <f>IF(ISNUMBER(Summary!$D$17), DATE(Summary!$D$17, 1, 1) + INT((ROW(B6742)-1)/24), DATE(2024, 1, 1) + INT((ROW(B6742)-1)/24))</f>
        <v>45572</v>
      </c>
      <c r="E6780" s="459">
        <v>0.87500000000000011</v>
      </c>
      <c r="F6780" s="780"/>
      <c r="G6780" s="780"/>
      <c r="H6780" s="460">
        <f t="shared" si="421"/>
        <v>0</v>
      </c>
      <c r="I6780" s="460">
        <f t="shared" si="422"/>
        <v>0</v>
      </c>
      <c r="J6780" s="460">
        <f t="shared" si="420"/>
        <v>0</v>
      </c>
      <c r="K6780" s="9"/>
      <c r="P6780" s="2"/>
      <c r="Q6780" s="27"/>
      <c r="R6780" s="2"/>
      <c r="S6780" s="2"/>
      <c r="T6780" s="2"/>
      <c r="U6780" s="2"/>
      <c r="V6780" s="2"/>
      <c r="W6780" s="2"/>
    </row>
    <row r="6781" spans="2:23" ht="15" customHeight="1" x14ac:dyDescent="0.35">
      <c r="B6781" s="349"/>
      <c r="C6781" s="715" t="str">
        <f t="shared" si="423"/>
        <v/>
      </c>
      <c r="D6781" s="458">
        <f>IF(ISNUMBER(Summary!$D$17), DATE(Summary!$D$17, 1, 1) + INT((ROW(B6743)-1)/24), DATE(2024, 1, 1) + INT((ROW(B6743)-1)/24))</f>
        <v>45572</v>
      </c>
      <c r="E6781" s="459">
        <v>0.91666666666666674</v>
      </c>
      <c r="F6781" s="780"/>
      <c r="G6781" s="780"/>
      <c r="H6781" s="460">
        <f t="shared" si="421"/>
        <v>0</v>
      </c>
      <c r="I6781" s="460">
        <f t="shared" si="422"/>
        <v>0</v>
      </c>
      <c r="J6781" s="460">
        <f t="shared" si="420"/>
        <v>0</v>
      </c>
      <c r="K6781" s="9"/>
      <c r="P6781" s="2"/>
      <c r="Q6781" s="27"/>
      <c r="R6781" s="2"/>
      <c r="S6781" s="2"/>
      <c r="T6781" s="2"/>
      <c r="U6781" s="2"/>
      <c r="V6781" s="2"/>
      <c r="W6781" s="2"/>
    </row>
    <row r="6782" spans="2:23" ht="15" customHeight="1" x14ac:dyDescent="0.35">
      <c r="B6782" s="349"/>
      <c r="C6782" s="715" t="str">
        <f t="shared" si="423"/>
        <v/>
      </c>
      <c r="D6782" s="458">
        <f>IF(ISNUMBER(Summary!$D$17), DATE(Summary!$D$17, 1, 1) + INT((ROW(B6744)-1)/24), DATE(2024, 1, 1) + INT((ROW(B6744)-1)/24))</f>
        <v>45572</v>
      </c>
      <c r="E6782" s="459">
        <v>0.95833333333333337</v>
      </c>
      <c r="F6782" s="780"/>
      <c r="G6782" s="780"/>
      <c r="H6782" s="460">
        <f t="shared" si="421"/>
        <v>0</v>
      </c>
      <c r="I6782" s="460">
        <f t="shared" si="422"/>
        <v>0</v>
      </c>
      <c r="J6782" s="460">
        <f t="shared" si="420"/>
        <v>0</v>
      </c>
      <c r="K6782" s="9"/>
      <c r="P6782" s="2"/>
      <c r="Q6782" s="27"/>
      <c r="R6782" s="2"/>
      <c r="S6782" s="2"/>
      <c r="T6782" s="2"/>
      <c r="U6782" s="2"/>
      <c r="V6782" s="2"/>
      <c r="W6782" s="2"/>
    </row>
    <row r="6783" spans="2:23" ht="15" customHeight="1" x14ac:dyDescent="0.35">
      <c r="B6783" s="457"/>
      <c r="C6783" s="715">
        <f t="shared" si="423"/>
        <v>45573</v>
      </c>
      <c r="D6783" s="458">
        <f>IF(ISNUMBER(Summary!$D$17), DATE(Summary!$D$17, 1, 1) + INT((ROW(B6745)-1)/24), DATE(2024, 1, 1) + INT((ROW(B6745)-1)/24))</f>
        <v>45573</v>
      </c>
      <c r="E6783" s="459">
        <v>3.1225022567582528E-17</v>
      </c>
      <c r="F6783" s="780"/>
      <c r="G6783" s="780"/>
      <c r="H6783" s="460">
        <f t="shared" si="421"/>
        <v>0</v>
      </c>
      <c r="I6783" s="460">
        <f t="shared" si="422"/>
        <v>0</v>
      </c>
      <c r="J6783" s="460">
        <f t="shared" si="420"/>
        <v>0</v>
      </c>
      <c r="K6783" s="9"/>
      <c r="P6783" s="2"/>
      <c r="Q6783" s="27"/>
      <c r="R6783" s="2"/>
      <c r="S6783" s="2"/>
      <c r="T6783" s="2"/>
      <c r="U6783" s="2"/>
      <c r="V6783" s="2"/>
      <c r="W6783" s="2"/>
    </row>
    <row r="6784" spans="2:23" ht="15" customHeight="1" x14ac:dyDescent="0.35">
      <c r="B6784" s="349"/>
      <c r="C6784" s="715" t="str">
        <f t="shared" si="423"/>
        <v/>
      </c>
      <c r="D6784" s="458">
        <f>IF(ISNUMBER(Summary!$D$17), DATE(Summary!$D$17, 1, 1) + INT((ROW(B6746)-1)/24), DATE(2024, 1, 1) + INT((ROW(B6746)-1)/24))</f>
        <v>45573</v>
      </c>
      <c r="E6784" s="459">
        <v>4.1666666666666699E-2</v>
      </c>
      <c r="F6784" s="780"/>
      <c r="G6784" s="780"/>
      <c r="H6784" s="460">
        <f t="shared" si="421"/>
        <v>0</v>
      </c>
      <c r="I6784" s="460">
        <f t="shared" si="422"/>
        <v>0</v>
      </c>
      <c r="J6784" s="460">
        <f t="shared" ref="J6784:J6847" si="424">G6784-H6784</f>
        <v>0</v>
      </c>
      <c r="K6784" s="9"/>
      <c r="P6784" s="2"/>
      <c r="Q6784" s="27"/>
      <c r="R6784" s="2"/>
      <c r="S6784" s="2"/>
      <c r="T6784" s="2"/>
      <c r="U6784" s="2"/>
      <c r="V6784" s="2"/>
      <c r="W6784" s="2"/>
    </row>
    <row r="6785" spans="2:23" ht="15" customHeight="1" x14ac:dyDescent="0.35">
      <c r="B6785" s="349"/>
      <c r="C6785" s="715" t="str">
        <f t="shared" si="423"/>
        <v/>
      </c>
      <c r="D6785" s="458">
        <f>IF(ISNUMBER(Summary!$D$17), DATE(Summary!$D$17, 1, 1) + INT((ROW(B6747)-1)/24), DATE(2024, 1, 1) + INT((ROW(B6747)-1)/24))</f>
        <v>45573</v>
      </c>
      <c r="E6785" s="459">
        <v>8.333333333333337E-2</v>
      </c>
      <c r="F6785" s="780"/>
      <c r="G6785" s="780"/>
      <c r="H6785" s="460">
        <f t="shared" si="421"/>
        <v>0</v>
      </c>
      <c r="I6785" s="460">
        <f t="shared" si="422"/>
        <v>0</v>
      </c>
      <c r="J6785" s="460">
        <f t="shared" si="424"/>
        <v>0</v>
      </c>
      <c r="K6785" s="9"/>
      <c r="P6785" s="2"/>
      <c r="Q6785" s="27"/>
      <c r="R6785" s="2"/>
      <c r="S6785" s="2"/>
      <c r="T6785" s="2"/>
      <c r="U6785" s="2"/>
      <c r="V6785" s="2"/>
      <c r="W6785" s="2"/>
    </row>
    <row r="6786" spans="2:23" ht="15" customHeight="1" x14ac:dyDescent="0.35">
      <c r="B6786" s="349"/>
      <c r="C6786" s="715" t="str">
        <f t="shared" si="423"/>
        <v/>
      </c>
      <c r="D6786" s="458">
        <f>IF(ISNUMBER(Summary!$D$17), DATE(Summary!$D$17, 1, 1) + INT((ROW(B6748)-1)/24), DATE(2024, 1, 1) + INT((ROW(B6748)-1)/24))</f>
        <v>45573</v>
      </c>
      <c r="E6786" s="459">
        <v>0.12500000000000006</v>
      </c>
      <c r="F6786" s="780"/>
      <c r="G6786" s="780"/>
      <c r="H6786" s="460">
        <f t="shared" si="421"/>
        <v>0</v>
      </c>
      <c r="I6786" s="460">
        <f t="shared" si="422"/>
        <v>0</v>
      </c>
      <c r="J6786" s="460">
        <f t="shared" si="424"/>
        <v>0</v>
      </c>
      <c r="K6786" s="9"/>
      <c r="P6786" s="2"/>
      <c r="Q6786" s="27"/>
      <c r="R6786" s="2"/>
      <c r="S6786" s="2"/>
      <c r="T6786" s="2"/>
      <c r="U6786" s="2"/>
      <c r="V6786" s="2"/>
      <c r="W6786" s="2"/>
    </row>
    <row r="6787" spans="2:23" ht="15" customHeight="1" x14ac:dyDescent="0.35">
      <c r="B6787" s="349"/>
      <c r="C6787" s="715" t="str">
        <f t="shared" si="423"/>
        <v/>
      </c>
      <c r="D6787" s="458">
        <f>IF(ISNUMBER(Summary!$D$17), DATE(Summary!$D$17, 1, 1) + INT((ROW(B6749)-1)/24), DATE(2024, 1, 1) + INT((ROW(B6749)-1)/24))</f>
        <v>45573</v>
      </c>
      <c r="E6787" s="459">
        <v>0.16666666666666669</v>
      </c>
      <c r="F6787" s="780"/>
      <c r="G6787" s="780"/>
      <c r="H6787" s="460">
        <f t="shared" si="421"/>
        <v>0</v>
      </c>
      <c r="I6787" s="460">
        <f t="shared" si="422"/>
        <v>0</v>
      </c>
      <c r="J6787" s="460">
        <f t="shared" si="424"/>
        <v>0</v>
      </c>
      <c r="K6787" s="9"/>
      <c r="P6787" s="2"/>
      <c r="Q6787" s="27"/>
      <c r="R6787" s="2"/>
      <c r="S6787" s="2"/>
      <c r="T6787" s="2"/>
      <c r="U6787" s="2"/>
      <c r="V6787" s="2"/>
      <c r="W6787" s="2"/>
    </row>
    <row r="6788" spans="2:23" ht="15" customHeight="1" x14ac:dyDescent="0.35">
      <c r="B6788" s="349"/>
      <c r="C6788" s="715" t="str">
        <f t="shared" si="423"/>
        <v/>
      </c>
      <c r="D6788" s="458">
        <f>IF(ISNUMBER(Summary!$D$17), DATE(Summary!$D$17, 1, 1) + INT((ROW(B6750)-1)/24), DATE(2024, 1, 1) + INT((ROW(B6750)-1)/24))</f>
        <v>45573</v>
      </c>
      <c r="E6788" s="459">
        <v>0.20833333333333337</v>
      </c>
      <c r="F6788" s="780"/>
      <c r="G6788" s="780"/>
      <c r="H6788" s="460">
        <f t="shared" si="421"/>
        <v>0</v>
      </c>
      <c r="I6788" s="460">
        <f t="shared" si="422"/>
        <v>0</v>
      </c>
      <c r="J6788" s="460">
        <f t="shared" si="424"/>
        <v>0</v>
      </c>
      <c r="K6788" s="9"/>
      <c r="P6788" s="2"/>
      <c r="Q6788" s="27"/>
      <c r="R6788" s="2"/>
      <c r="S6788" s="2"/>
      <c r="T6788" s="2"/>
      <c r="U6788" s="2"/>
      <c r="V6788" s="2"/>
      <c r="W6788" s="2"/>
    </row>
    <row r="6789" spans="2:23" ht="15" customHeight="1" x14ac:dyDescent="0.35">
      <c r="B6789" s="349"/>
      <c r="C6789" s="715" t="str">
        <f t="shared" si="423"/>
        <v/>
      </c>
      <c r="D6789" s="458">
        <f>IF(ISNUMBER(Summary!$D$17), DATE(Summary!$D$17, 1, 1) + INT((ROW(B6751)-1)/24), DATE(2024, 1, 1) + INT((ROW(B6751)-1)/24))</f>
        <v>45573</v>
      </c>
      <c r="E6789" s="459">
        <v>0.25</v>
      </c>
      <c r="F6789" s="780"/>
      <c r="G6789" s="780"/>
      <c r="H6789" s="460">
        <f t="shared" si="421"/>
        <v>0</v>
      </c>
      <c r="I6789" s="460">
        <f t="shared" si="422"/>
        <v>0</v>
      </c>
      <c r="J6789" s="460">
        <f t="shared" si="424"/>
        <v>0</v>
      </c>
      <c r="K6789" s="9"/>
      <c r="P6789" s="2"/>
      <c r="Q6789" s="27"/>
      <c r="R6789" s="2"/>
      <c r="S6789" s="2"/>
      <c r="T6789" s="2"/>
      <c r="U6789" s="2"/>
      <c r="V6789" s="2"/>
      <c r="W6789" s="2"/>
    </row>
    <row r="6790" spans="2:23" ht="15" customHeight="1" x14ac:dyDescent="0.35">
      <c r="B6790" s="349"/>
      <c r="C6790" s="715" t="str">
        <f t="shared" si="423"/>
        <v/>
      </c>
      <c r="D6790" s="458">
        <f>IF(ISNUMBER(Summary!$D$17), DATE(Summary!$D$17, 1, 1) + INT((ROW(B6752)-1)/24), DATE(2024, 1, 1) + INT((ROW(B6752)-1)/24))</f>
        <v>45573</v>
      </c>
      <c r="E6790" s="459">
        <v>0.29166666666666669</v>
      </c>
      <c r="F6790" s="780"/>
      <c r="G6790" s="780"/>
      <c r="H6790" s="460">
        <f t="shared" si="421"/>
        <v>0</v>
      </c>
      <c r="I6790" s="460">
        <f t="shared" si="422"/>
        <v>0</v>
      </c>
      <c r="J6790" s="460">
        <f t="shared" si="424"/>
        <v>0</v>
      </c>
      <c r="K6790" s="9"/>
      <c r="P6790" s="2"/>
      <c r="Q6790" s="27"/>
      <c r="R6790" s="2"/>
      <c r="S6790" s="2"/>
      <c r="T6790" s="2"/>
      <c r="U6790" s="2"/>
      <c r="V6790" s="2"/>
      <c r="W6790" s="2"/>
    </row>
    <row r="6791" spans="2:23" ht="15" customHeight="1" x14ac:dyDescent="0.35">
      <c r="B6791" s="349"/>
      <c r="C6791" s="715" t="str">
        <f t="shared" si="423"/>
        <v/>
      </c>
      <c r="D6791" s="458">
        <f>IF(ISNUMBER(Summary!$D$17), DATE(Summary!$D$17, 1, 1) + INT((ROW(B6753)-1)/24), DATE(2024, 1, 1) + INT((ROW(B6753)-1)/24))</f>
        <v>45573</v>
      </c>
      <c r="E6791" s="459">
        <v>0.33333333333333337</v>
      </c>
      <c r="F6791" s="780"/>
      <c r="G6791" s="780"/>
      <c r="H6791" s="460">
        <f t="shared" si="421"/>
        <v>0</v>
      </c>
      <c r="I6791" s="460">
        <f t="shared" si="422"/>
        <v>0</v>
      </c>
      <c r="J6791" s="460">
        <f t="shared" si="424"/>
        <v>0</v>
      </c>
      <c r="K6791" s="9"/>
      <c r="P6791" s="2"/>
      <c r="Q6791" s="27"/>
      <c r="R6791" s="2"/>
      <c r="S6791" s="2"/>
      <c r="T6791" s="2"/>
      <c r="U6791" s="2"/>
      <c r="V6791" s="2"/>
      <c r="W6791" s="2"/>
    </row>
    <row r="6792" spans="2:23" ht="15" customHeight="1" x14ac:dyDescent="0.35">
      <c r="B6792" s="349"/>
      <c r="C6792" s="715" t="str">
        <f t="shared" si="423"/>
        <v/>
      </c>
      <c r="D6792" s="458">
        <f>IF(ISNUMBER(Summary!$D$17), DATE(Summary!$D$17, 1, 1) + INT((ROW(B6754)-1)/24), DATE(2024, 1, 1) + INT((ROW(B6754)-1)/24))</f>
        <v>45573</v>
      </c>
      <c r="E6792" s="459">
        <v>0.375</v>
      </c>
      <c r="F6792" s="780"/>
      <c r="G6792" s="780"/>
      <c r="H6792" s="460">
        <f t="shared" si="421"/>
        <v>0</v>
      </c>
      <c r="I6792" s="460">
        <f t="shared" si="422"/>
        <v>0</v>
      </c>
      <c r="J6792" s="460">
        <f t="shared" si="424"/>
        <v>0</v>
      </c>
      <c r="K6792" s="9"/>
      <c r="P6792" s="2"/>
      <c r="Q6792" s="27"/>
      <c r="R6792" s="2"/>
      <c r="S6792" s="2"/>
      <c r="T6792" s="2"/>
      <c r="U6792" s="2"/>
      <c r="V6792" s="2"/>
      <c r="W6792" s="2"/>
    </row>
    <row r="6793" spans="2:23" ht="15" customHeight="1" x14ac:dyDescent="0.35">
      <c r="B6793" s="349"/>
      <c r="C6793" s="715" t="str">
        <f t="shared" si="423"/>
        <v/>
      </c>
      <c r="D6793" s="458">
        <f>IF(ISNUMBER(Summary!$D$17), DATE(Summary!$D$17, 1, 1) + INT((ROW(B6755)-1)/24), DATE(2024, 1, 1) + INT((ROW(B6755)-1)/24))</f>
        <v>45573</v>
      </c>
      <c r="E6793" s="459">
        <v>0.41666666666666669</v>
      </c>
      <c r="F6793" s="780"/>
      <c r="G6793" s="780"/>
      <c r="H6793" s="460">
        <f t="shared" si="421"/>
        <v>0</v>
      </c>
      <c r="I6793" s="460">
        <f t="shared" si="422"/>
        <v>0</v>
      </c>
      <c r="J6793" s="460">
        <f t="shared" si="424"/>
        <v>0</v>
      </c>
      <c r="K6793" s="9"/>
      <c r="P6793" s="2"/>
      <c r="Q6793" s="27"/>
      <c r="R6793" s="2"/>
      <c r="S6793" s="2"/>
      <c r="T6793" s="2"/>
      <c r="U6793" s="2"/>
      <c r="V6793" s="2"/>
      <c r="W6793" s="2"/>
    </row>
    <row r="6794" spans="2:23" ht="15" customHeight="1" x14ac:dyDescent="0.35">
      <c r="B6794" s="349"/>
      <c r="C6794" s="715" t="str">
        <f t="shared" si="423"/>
        <v/>
      </c>
      <c r="D6794" s="458">
        <f>IF(ISNUMBER(Summary!$D$17), DATE(Summary!$D$17, 1, 1) + INT((ROW(B6756)-1)/24), DATE(2024, 1, 1) + INT((ROW(B6756)-1)/24))</f>
        <v>45573</v>
      </c>
      <c r="E6794" s="459">
        <v>0.45833333333333337</v>
      </c>
      <c r="F6794" s="780"/>
      <c r="G6794" s="780"/>
      <c r="H6794" s="460">
        <f t="shared" si="421"/>
        <v>0</v>
      </c>
      <c r="I6794" s="460">
        <f t="shared" si="422"/>
        <v>0</v>
      </c>
      <c r="J6794" s="460">
        <f t="shared" si="424"/>
        <v>0</v>
      </c>
      <c r="K6794" s="9"/>
      <c r="P6794" s="2"/>
      <c r="Q6794" s="27"/>
      <c r="R6794" s="2"/>
      <c r="S6794" s="2"/>
      <c r="T6794" s="2"/>
      <c r="U6794" s="2"/>
      <c r="V6794" s="2"/>
      <c r="W6794" s="2"/>
    </row>
    <row r="6795" spans="2:23" ht="15" customHeight="1" x14ac:dyDescent="0.35">
      <c r="B6795" s="349"/>
      <c r="C6795" s="715" t="str">
        <f t="shared" si="423"/>
        <v/>
      </c>
      <c r="D6795" s="458">
        <f>IF(ISNUMBER(Summary!$D$17), DATE(Summary!$D$17, 1, 1) + INT((ROW(B6757)-1)/24), DATE(2024, 1, 1) + INT((ROW(B6757)-1)/24))</f>
        <v>45573</v>
      </c>
      <c r="E6795" s="459">
        <v>0.50000000000000011</v>
      </c>
      <c r="F6795" s="780"/>
      <c r="G6795" s="780"/>
      <c r="H6795" s="460">
        <f t="shared" si="421"/>
        <v>0</v>
      </c>
      <c r="I6795" s="460">
        <f t="shared" si="422"/>
        <v>0</v>
      </c>
      <c r="J6795" s="460">
        <f t="shared" si="424"/>
        <v>0</v>
      </c>
      <c r="K6795" s="9"/>
      <c r="P6795" s="2"/>
      <c r="Q6795" s="27"/>
      <c r="R6795" s="2"/>
      <c r="S6795" s="2"/>
      <c r="T6795" s="2"/>
      <c r="U6795" s="2"/>
      <c r="V6795" s="2"/>
      <c r="W6795" s="2"/>
    </row>
    <row r="6796" spans="2:23" ht="15" customHeight="1" x14ac:dyDescent="0.35">
      <c r="B6796" s="349"/>
      <c r="C6796" s="715" t="str">
        <f t="shared" si="423"/>
        <v/>
      </c>
      <c r="D6796" s="458">
        <f>IF(ISNUMBER(Summary!$D$17), DATE(Summary!$D$17, 1, 1) + INT((ROW(B6758)-1)/24), DATE(2024, 1, 1) + INT((ROW(B6758)-1)/24))</f>
        <v>45573</v>
      </c>
      <c r="E6796" s="459">
        <v>0.54166666666666674</v>
      </c>
      <c r="F6796" s="780"/>
      <c r="G6796" s="780"/>
      <c r="H6796" s="460">
        <f t="shared" si="421"/>
        <v>0</v>
      </c>
      <c r="I6796" s="460">
        <f t="shared" si="422"/>
        <v>0</v>
      </c>
      <c r="J6796" s="460">
        <f t="shared" si="424"/>
        <v>0</v>
      </c>
      <c r="K6796" s="9"/>
      <c r="P6796" s="2"/>
      <c r="Q6796" s="27"/>
      <c r="R6796" s="2"/>
      <c r="S6796" s="2"/>
      <c r="T6796" s="2"/>
      <c r="U6796" s="2"/>
      <c r="V6796" s="2"/>
      <c r="W6796" s="2"/>
    </row>
    <row r="6797" spans="2:23" ht="15" customHeight="1" x14ac:dyDescent="0.35">
      <c r="B6797" s="349"/>
      <c r="C6797" s="715" t="str">
        <f t="shared" si="423"/>
        <v/>
      </c>
      <c r="D6797" s="458">
        <f>IF(ISNUMBER(Summary!$D$17), DATE(Summary!$D$17, 1, 1) + INT((ROW(B6759)-1)/24), DATE(2024, 1, 1) + INT((ROW(B6759)-1)/24))</f>
        <v>45573</v>
      </c>
      <c r="E6797" s="459">
        <v>0.58333333333333337</v>
      </c>
      <c r="F6797" s="780"/>
      <c r="G6797" s="780"/>
      <c r="H6797" s="460">
        <f t="shared" si="421"/>
        <v>0</v>
      </c>
      <c r="I6797" s="460">
        <f t="shared" si="422"/>
        <v>0</v>
      </c>
      <c r="J6797" s="460">
        <f t="shared" si="424"/>
        <v>0</v>
      </c>
      <c r="K6797" s="9"/>
      <c r="P6797" s="2"/>
      <c r="Q6797" s="27"/>
      <c r="R6797" s="2"/>
      <c r="S6797" s="2"/>
      <c r="T6797" s="2"/>
      <c r="U6797" s="2"/>
      <c r="V6797" s="2"/>
      <c r="W6797" s="2"/>
    </row>
    <row r="6798" spans="2:23" ht="15" customHeight="1" x14ac:dyDescent="0.35">
      <c r="B6798" s="349"/>
      <c r="C6798" s="715" t="str">
        <f t="shared" si="423"/>
        <v/>
      </c>
      <c r="D6798" s="458">
        <f>IF(ISNUMBER(Summary!$D$17), DATE(Summary!$D$17, 1, 1) + INT((ROW(B6760)-1)/24), DATE(2024, 1, 1) + INT((ROW(B6760)-1)/24))</f>
        <v>45573</v>
      </c>
      <c r="E6798" s="459">
        <v>0.62500000000000011</v>
      </c>
      <c r="F6798" s="780"/>
      <c r="G6798" s="780"/>
      <c r="H6798" s="460">
        <f t="shared" si="421"/>
        <v>0</v>
      </c>
      <c r="I6798" s="460">
        <f t="shared" si="422"/>
        <v>0</v>
      </c>
      <c r="J6798" s="460">
        <f t="shared" si="424"/>
        <v>0</v>
      </c>
      <c r="K6798" s="9"/>
      <c r="P6798" s="2"/>
      <c r="Q6798" s="27"/>
      <c r="R6798" s="2"/>
      <c r="S6798" s="2"/>
      <c r="T6798" s="2"/>
      <c r="U6798" s="2"/>
      <c r="V6798" s="2"/>
      <c r="W6798" s="2"/>
    </row>
    <row r="6799" spans="2:23" ht="15" customHeight="1" x14ac:dyDescent="0.35">
      <c r="B6799" s="349"/>
      <c r="C6799" s="715" t="str">
        <f t="shared" si="423"/>
        <v/>
      </c>
      <c r="D6799" s="458">
        <f>IF(ISNUMBER(Summary!$D$17), DATE(Summary!$D$17, 1, 1) + INT((ROW(B6761)-1)/24), DATE(2024, 1, 1) + INT((ROW(B6761)-1)/24))</f>
        <v>45573</v>
      </c>
      <c r="E6799" s="459">
        <v>0.66666666666666674</v>
      </c>
      <c r="F6799" s="780"/>
      <c r="G6799" s="780"/>
      <c r="H6799" s="460">
        <f t="shared" si="421"/>
        <v>0</v>
      </c>
      <c r="I6799" s="460">
        <f t="shared" si="422"/>
        <v>0</v>
      </c>
      <c r="J6799" s="460">
        <f t="shared" si="424"/>
        <v>0</v>
      </c>
      <c r="K6799" s="9"/>
      <c r="P6799" s="2"/>
      <c r="Q6799" s="27"/>
      <c r="R6799" s="2"/>
      <c r="S6799" s="2"/>
      <c r="T6799" s="2"/>
      <c r="U6799" s="2"/>
      <c r="V6799" s="2"/>
      <c r="W6799" s="2"/>
    </row>
    <row r="6800" spans="2:23" ht="15" customHeight="1" x14ac:dyDescent="0.35">
      <c r="B6800" s="349"/>
      <c r="C6800" s="715" t="str">
        <f t="shared" si="423"/>
        <v/>
      </c>
      <c r="D6800" s="458">
        <f>IF(ISNUMBER(Summary!$D$17), DATE(Summary!$D$17, 1, 1) + INT((ROW(B6762)-1)/24), DATE(2024, 1, 1) + INT((ROW(B6762)-1)/24))</f>
        <v>45573</v>
      </c>
      <c r="E6800" s="459">
        <v>0.70833333333333337</v>
      </c>
      <c r="F6800" s="780"/>
      <c r="G6800" s="780"/>
      <c r="H6800" s="460">
        <f t="shared" si="421"/>
        <v>0</v>
      </c>
      <c r="I6800" s="460">
        <f t="shared" si="422"/>
        <v>0</v>
      </c>
      <c r="J6800" s="460">
        <f t="shared" si="424"/>
        <v>0</v>
      </c>
      <c r="K6800" s="9"/>
      <c r="P6800" s="2"/>
      <c r="Q6800" s="27"/>
      <c r="R6800" s="2"/>
      <c r="S6800" s="2"/>
      <c r="T6800" s="2"/>
      <c r="U6800" s="2"/>
      <c r="V6800" s="2"/>
      <c r="W6800" s="2"/>
    </row>
    <row r="6801" spans="2:23" ht="15" customHeight="1" x14ac:dyDescent="0.35">
      <c r="B6801" s="349"/>
      <c r="C6801" s="715" t="str">
        <f t="shared" si="423"/>
        <v/>
      </c>
      <c r="D6801" s="458">
        <f>IF(ISNUMBER(Summary!$D$17), DATE(Summary!$D$17, 1, 1) + INT((ROW(B6763)-1)/24), DATE(2024, 1, 1) + INT((ROW(B6763)-1)/24))</f>
        <v>45573</v>
      </c>
      <c r="E6801" s="459">
        <v>0.75000000000000011</v>
      </c>
      <c r="F6801" s="780"/>
      <c r="G6801" s="780"/>
      <c r="H6801" s="460">
        <f t="shared" si="421"/>
        <v>0</v>
      </c>
      <c r="I6801" s="460">
        <f t="shared" si="422"/>
        <v>0</v>
      </c>
      <c r="J6801" s="460">
        <f t="shared" si="424"/>
        <v>0</v>
      </c>
      <c r="K6801" s="9"/>
      <c r="P6801" s="2"/>
      <c r="Q6801" s="27"/>
      <c r="R6801" s="2"/>
      <c r="S6801" s="2"/>
      <c r="T6801" s="2"/>
      <c r="U6801" s="2"/>
      <c r="V6801" s="2"/>
      <c r="W6801" s="2"/>
    </row>
    <row r="6802" spans="2:23" ht="15" customHeight="1" x14ac:dyDescent="0.35">
      <c r="B6802" s="349"/>
      <c r="C6802" s="715" t="str">
        <f t="shared" si="423"/>
        <v/>
      </c>
      <c r="D6802" s="458">
        <f>IF(ISNUMBER(Summary!$D$17), DATE(Summary!$D$17, 1, 1) + INT((ROW(B6764)-1)/24), DATE(2024, 1, 1) + INT((ROW(B6764)-1)/24))</f>
        <v>45573</v>
      </c>
      <c r="E6802" s="459">
        <v>0.79166666666666674</v>
      </c>
      <c r="F6802" s="780"/>
      <c r="G6802" s="780"/>
      <c r="H6802" s="460">
        <f t="shared" si="421"/>
        <v>0</v>
      </c>
      <c r="I6802" s="460">
        <f t="shared" si="422"/>
        <v>0</v>
      </c>
      <c r="J6802" s="460">
        <f t="shared" si="424"/>
        <v>0</v>
      </c>
      <c r="K6802" s="9"/>
      <c r="P6802" s="2"/>
      <c r="Q6802" s="27"/>
      <c r="R6802" s="2"/>
      <c r="S6802" s="2"/>
      <c r="T6802" s="2"/>
      <c r="U6802" s="2"/>
      <c r="V6802" s="2"/>
      <c r="W6802" s="2"/>
    </row>
    <row r="6803" spans="2:23" ht="15" customHeight="1" x14ac:dyDescent="0.35">
      <c r="B6803" s="349"/>
      <c r="C6803" s="715" t="str">
        <f t="shared" si="423"/>
        <v/>
      </c>
      <c r="D6803" s="458">
        <f>IF(ISNUMBER(Summary!$D$17), DATE(Summary!$D$17, 1, 1) + INT((ROW(B6765)-1)/24), DATE(2024, 1, 1) + INT((ROW(B6765)-1)/24))</f>
        <v>45573</v>
      </c>
      <c r="E6803" s="459">
        <v>0.83333333333333337</v>
      </c>
      <c r="F6803" s="780"/>
      <c r="G6803" s="780"/>
      <c r="H6803" s="460">
        <f t="shared" si="421"/>
        <v>0</v>
      </c>
      <c r="I6803" s="460">
        <f t="shared" si="422"/>
        <v>0</v>
      </c>
      <c r="J6803" s="460">
        <f t="shared" si="424"/>
        <v>0</v>
      </c>
      <c r="K6803" s="9"/>
      <c r="P6803" s="2"/>
      <c r="Q6803" s="27"/>
      <c r="R6803" s="2"/>
      <c r="S6803" s="2"/>
      <c r="T6803" s="2"/>
      <c r="U6803" s="2"/>
      <c r="V6803" s="2"/>
      <c r="W6803" s="2"/>
    </row>
    <row r="6804" spans="2:23" ht="15" customHeight="1" x14ac:dyDescent="0.35">
      <c r="B6804" s="349"/>
      <c r="C6804" s="715" t="str">
        <f t="shared" si="423"/>
        <v/>
      </c>
      <c r="D6804" s="458">
        <f>IF(ISNUMBER(Summary!$D$17), DATE(Summary!$D$17, 1, 1) + INT((ROW(B6766)-1)/24), DATE(2024, 1, 1) + INT((ROW(B6766)-1)/24))</f>
        <v>45573</v>
      </c>
      <c r="E6804" s="459">
        <v>0.87500000000000011</v>
      </c>
      <c r="F6804" s="780"/>
      <c r="G6804" s="780"/>
      <c r="H6804" s="460">
        <f t="shared" si="421"/>
        <v>0</v>
      </c>
      <c r="I6804" s="460">
        <f t="shared" si="422"/>
        <v>0</v>
      </c>
      <c r="J6804" s="460">
        <f t="shared" si="424"/>
        <v>0</v>
      </c>
      <c r="K6804" s="9"/>
      <c r="P6804" s="2"/>
      <c r="Q6804" s="27"/>
      <c r="R6804" s="2"/>
      <c r="S6804" s="2"/>
      <c r="T6804" s="2"/>
      <c r="U6804" s="2"/>
      <c r="V6804" s="2"/>
      <c r="W6804" s="2"/>
    </row>
    <row r="6805" spans="2:23" ht="15" customHeight="1" x14ac:dyDescent="0.35">
      <c r="B6805" s="349"/>
      <c r="C6805" s="715" t="str">
        <f t="shared" si="423"/>
        <v/>
      </c>
      <c r="D6805" s="458">
        <f>IF(ISNUMBER(Summary!$D$17), DATE(Summary!$D$17, 1, 1) + INT((ROW(B6767)-1)/24), DATE(2024, 1, 1) + INT((ROW(B6767)-1)/24))</f>
        <v>45573</v>
      </c>
      <c r="E6805" s="459">
        <v>0.91666666666666674</v>
      </c>
      <c r="F6805" s="780"/>
      <c r="G6805" s="780"/>
      <c r="H6805" s="460">
        <f t="shared" si="421"/>
        <v>0</v>
      </c>
      <c r="I6805" s="460">
        <f t="shared" si="422"/>
        <v>0</v>
      </c>
      <c r="J6805" s="460">
        <f t="shared" si="424"/>
        <v>0</v>
      </c>
      <c r="K6805" s="9"/>
      <c r="P6805" s="2"/>
      <c r="Q6805" s="27"/>
      <c r="R6805" s="2"/>
      <c r="S6805" s="2"/>
      <c r="T6805" s="2"/>
      <c r="U6805" s="2"/>
      <c r="V6805" s="2"/>
      <c r="W6805" s="2"/>
    </row>
    <row r="6806" spans="2:23" ht="15" customHeight="1" x14ac:dyDescent="0.35">
      <c r="B6806" s="349"/>
      <c r="C6806" s="715" t="str">
        <f t="shared" si="423"/>
        <v/>
      </c>
      <c r="D6806" s="458">
        <f>IF(ISNUMBER(Summary!$D$17), DATE(Summary!$D$17, 1, 1) + INT((ROW(B6768)-1)/24), DATE(2024, 1, 1) + INT((ROW(B6768)-1)/24))</f>
        <v>45573</v>
      </c>
      <c r="E6806" s="459">
        <v>0.95833333333333337</v>
      </c>
      <c r="F6806" s="780"/>
      <c r="G6806" s="780"/>
      <c r="H6806" s="460">
        <f t="shared" si="421"/>
        <v>0</v>
      </c>
      <c r="I6806" s="460">
        <f t="shared" si="422"/>
        <v>0</v>
      </c>
      <c r="J6806" s="460">
        <f t="shared" si="424"/>
        <v>0</v>
      </c>
      <c r="K6806" s="9"/>
      <c r="P6806" s="2"/>
      <c r="Q6806" s="27"/>
      <c r="R6806" s="2"/>
      <c r="S6806" s="2"/>
      <c r="T6806" s="2"/>
      <c r="U6806" s="2"/>
      <c r="V6806" s="2"/>
      <c r="W6806" s="2"/>
    </row>
    <row r="6807" spans="2:23" ht="15" customHeight="1" x14ac:dyDescent="0.35">
      <c r="B6807" s="457"/>
      <c r="C6807" s="715">
        <f t="shared" si="423"/>
        <v>45574</v>
      </c>
      <c r="D6807" s="458">
        <f>IF(ISNUMBER(Summary!$D$17), DATE(Summary!$D$17, 1, 1) + INT((ROW(B6769)-1)/24), DATE(2024, 1, 1) + INT((ROW(B6769)-1)/24))</f>
        <v>45574</v>
      </c>
      <c r="E6807" s="459">
        <v>3.1225022567582528E-17</v>
      </c>
      <c r="F6807" s="780"/>
      <c r="G6807" s="780"/>
      <c r="H6807" s="460">
        <f t="shared" si="421"/>
        <v>0</v>
      </c>
      <c r="I6807" s="460">
        <f t="shared" si="422"/>
        <v>0</v>
      </c>
      <c r="J6807" s="460">
        <f t="shared" si="424"/>
        <v>0</v>
      </c>
      <c r="K6807" s="9"/>
      <c r="P6807" s="2"/>
      <c r="Q6807" s="27"/>
      <c r="R6807" s="2"/>
      <c r="S6807" s="2"/>
      <c r="T6807" s="2"/>
      <c r="U6807" s="2"/>
      <c r="V6807" s="2"/>
      <c r="W6807" s="2"/>
    </row>
    <row r="6808" spans="2:23" ht="15" customHeight="1" x14ac:dyDescent="0.35">
      <c r="B6808" s="349"/>
      <c r="C6808" s="715" t="str">
        <f t="shared" si="423"/>
        <v/>
      </c>
      <c r="D6808" s="458">
        <f>IF(ISNUMBER(Summary!$D$17), DATE(Summary!$D$17, 1, 1) + INT((ROW(B6770)-1)/24), DATE(2024, 1, 1) + INT((ROW(B6770)-1)/24))</f>
        <v>45574</v>
      </c>
      <c r="E6808" s="459">
        <v>4.1666666666666699E-2</v>
      </c>
      <c r="F6808" s="780"/>
      <c r="G6808" s="780"/>
      <c r="H6808" s="460">
        <f t="shared" si="421"/>
        <v>0</v>
      </c>
      <c r="I6808" s="460">
        <f t="shared" si="422"/>
        <v>0</v>
      </c>
      <c r="J6808" s="460">
        <f t="shared" si="424"/>
        <v>0</v>
      </c>
      <c r="K6808" s="9"/>
      <c r="P6808" s="2"/>
      <c r="Q6808" s="27"/>
      <c r="R6808" s="2"/>
      <c r="S6808" s="2"/>
      <c r="T6808" s="2"/>
      <c r="U6808" s="2"/>
      <c r="V6808" s="2"/>
      <c r="W6808" s="2"/>
    </row>
    <row r="6809" spans="2:23" ht="15" customHeight="1" x14ac:dyDescent="0.35">
      <c r="B6809" s="349"/>
      <c r="C6809" s="715" t="str">
        <f t="shared" si="423"/>
        <v/>
      </c>
      <c r="D6809" s="458">
        <f>IF(ISNUMBER(Summary!$D$17), DATE(Summary!$D$17, 1, 1) + INT((ROW(B6771)-1)/24), DATE(2024, 1, 1) + INT((ROW(B6771)-1)/24))</f>
        <v>45574</v>
      </c>
      <c r="E6809" s="459">
        <v>8.333333333333337E-2</v>
      </c>
      <c r="F6809" s="780"/>
      <c r="G6809" s="780"/>
      <c r="H6809" s="460">
        <f t="shared" si="421"/>
        <v>0</v>
      </c>
      <c r="I6809" s="460">
        <f t="shared" si="422"/>
        <v>0</v>
      </c>
      <c r="J6809" s="460">
        <f t="shared" si="424"/>
        <v>0</v>
      </c>
      <c r="K6809" s="9"/>
      <c r="P6809" s="2"/>
      <c r="Q6809" s="27"/>
      <c r="R6809" s="2"/>
      <c r="S6809" s="2"/>
      <c r="T6809" s="2"/>
      <c r="U6809" s="2"/>
      <c r="V6809" s="2"/>
      <c r="W6809" s="2"/>
    </row>
    <row r="6810" spans="2:23" ht="15" customHeight="1" x14ac:dyDescent="0.35">
      <c r="B6810" s="349"/>
      <c r="C6810" s="715" t="str">
        <f t="shared" si="423"/>
        <v/>
      </c>
      <c r="D6810" s="458">
        <f>IF(ISNUMBER(Summary!$D$17), DATE(Summary!$D$17, 1, 1) + INT((ROW(B6772)-1)/24), DATE(2024, 1, 1) + INT((ROW(B6772)-1)/24))</f>
        <v>45574</v>
      </c>
      <c r="E6810" s="459">
        <v>0.12500000000000006</v>
      </c>
      <c r="F6810" s="780"/>
      <c r="G6810" s="780"/>
      <c r="H6810" s="460">
        <f t="shared" si="421"/>
        <v>0</v>
      </c>
      <c r="I6810" s="460">
        <f t="shared" si="422"/>
        <v>0</v>
      </c>
      <c r="J6810" s="460">
        <f t="shared" si="424"/>
        <v>0</v>
      </c>
      <c r="K6810" s="9"/>
      <c r="P6810" s="2"/>
      <c r="Q6810" s="27"/>
      <c r="R6810" s="2"/>
      <c r="S6810" s="2"/>
      <c r="T6810" s="2"/>
      <c r="U6810" s="2"/>
      <c r="V6810" s="2"/>
      <c r="W6810" s="2"/>
    </row>
    <row r="6811" spans="2:23" ht="15" customHeight="1" x14ac:dyDescent="0.35">
      <c r="B6811" s="349"/>
      <c r="C6811" s="715" t="str">
        <f t="shared" si="423"/>
        <v/>
      </c>
      <c r="D6811" s="458">
        <f>IF(ISNUMBER(Summary!$D$17), DATE(Summary!$D$17, 1, 1) + INT((ROW(B6773)-1)/24), DATE(2024, 1, 1) + INT((ROW(B6773)-1)/24))</f>
        <v>45574</v>
      </c>
      <c r="E6811" s="459">
        <v>0.16666666666666669</v>
      </c>
      <c r="F6811" s="780"/>
      <c r="G6811" s="780"/>
      <c r="H6811" s="460">
        <f t="shared" si="421"/>
        <v>0</v>
      </c>
      <c r="I6811" s="460">
        <f t="shared" si="422"/>
        <v>0</v>
      </c>
      <c r="J6811" s="460">
        <f t="shared" si="424"/>
        <v>0</v>
      </c>
      <c r="K6811" s="9"/>
      <c r="P6811" s="2"/>
      <c r="Q6811" s="27"/>
      <c r="R6811" s="2"/>
      <c r="S6811" s="2"/>
      <c r="T6811" s="2"/>
      <c r="U6811" s="2"/>
      <c r="V6811" s="2"/>
      <c r="W6811" s="2"/>
    </row>
    <row r="6812" spans="2:23" ht="15" customHeight="1" x14ac:dyDescent="0.35">
      <c r="B6812" s="349"/>
      <c r="C6812" s="715" t="str">
        <f t="shared" si="423"/>
        <v/>
      </c>
      <c r="D6812" s="458">
        <f>IF(ISNUMBER(Summary!$D$17), DATE(Summary!$D$17, 1, 1) + INT((ROW(B6774)-1)/24), DATE(2024, 1, 1) + INT((ROW(B6774)-1)/24))</f>
        <v>45574</v>
      </c>
      <c r="E6812" s="459">
        <v>0.20833333333333337</v>
      </c>
      <c r="F6812" s="780"/>
      <c r="G6812" s="780"/>
      <c r="H6812" s="460">
        <f t="shared" si="421"/>
        <v>0</v>
      </c>
      <c r="I6812" s="460">
        <f t="shared" si="422"/>
        <v>0</v>
      </c>
      <c r="J6812" s="460">
        <f t="shared" si="424"/>
        <v>0</v>
      </c>
      <c r="K6812" s="9"/>
      <c r="P6812" s="2"/>
      <c r="Q6812" s="27"/>
      <c r="R6812" s="2"/>
      <c r="S6812" s="2"/>
      <c r="T6812" s="2"/>
      <c r="U6812" s="2"/>
      <c r="V6812" s="2"/>
      <c r="W6812" s="2"/>
    </row>
    <row r="6813" spans="2:23" ht="15" customHeight="1" x14ac:dyDescent="0.35">
      <c r="B6813" s="349"/>
      <c r="C6813" s="715" t="str">
        <f t="shared" si="423"/>
        <v/>
      </c>
      <c r="D6813" s="458">
        <f>IF(ISNUMBER(Summary!$D$17), DATE(Summary!$D$17, 1, 1) + INT((ROW(B6775)-1)/24), DATE(2024, 1, 1) + INT((ROW(B6775)-1)/24))</f>
        <v>45574</v>
      </c>
      <c r="E6813" s="459">
        <v>0.25</v>
      </c>
      <c r="F6813" s="780"/>
      <c r="G6813" s="780"/>
      <c r="H6813" s="460">
        <f t="shared" si="421"/>
        <v>0</v>
      </c>
      <c r="I6813" s="460">
        <f t="shared" si="422"/>
        <v>0</v>
      </c>
      <c r="J6813" s="460">
        <f t="shared" si="424"/>
        <v>0</v>
      </c>
      <c r="K6813" s="9"/>
      <c r="P6813" s="2"/>
      <c r="Q6813" s="27"/>
      <c r="R6813" s="2"/>
      <c r="S6813" s="2"/>
      <c r="T6813" s="2"/>
      <c r="U6813" s="2"/>
      <c r="V6813" s="2"/>
      <c r="W6813" s="2"/>
    </row>
    <row r="6814" spans="2:23" ht="15" customHeight="1" x14ac:dyDescent="0.35">
      <c r="B6814" s="349"/>
      <c r="C6814" s="715" t="str">
        <f t="shared" si="423"/>
        <v/>
      </c>
      <c r="D6814" s="458">
        <f>IF(ISNUMBER(Summary!$D$17), DATE(Summary!$D$17, 1, 1) + INT((ROW(B6776)-1)/24), DATE(2024, 1, 1) + INT((ROW(B6776)-1)/24))</f>
        <v>45574</v>
      </c>
      <c r="E6814" s="459">
        <v>0.29166666666666669</v>
      </c>
      <c r="F6814" s="780"/>
      <c r="G6814" s="780"/>
      <c r="H6814" s="460">
        <f t="shared" si="421"/>
        <v>0</v>
      </c>
      <c r="I6814" s="460">
        <f t="shared" si="422"/>
        <v>0</v>
      </c>
      <c r="J6814" s="460">
        <f t="shared" si="424"/>
        <v>0</v>
      </c>
      <c r="K6814" s="9"/>
      <c r="P6814" s="2"/>
      <c r="Q6814" s="27"/>
      <c r="R6814" s="2"/>
      <c r="S6814" s="2"/>
      <c r="T6814" s="2"/>
      <c r="U6814" s="2"/>
      <c r="V6814" s="2"/>
      <c r="W6814" s="2"/>
    </row>
    <row r="6815" spans="2:23" ht="15" customHeight="1" x14ac:dyDescent="0.35">
      <c r="B6815" s="349"/>
      <c r="C6815" s="715" t="str">
        <f t="shared" si="423"/>
        <v/>
      </c>
      <c r="D6815" s="458">
        <f>IF(ISNUMBER(Summary!$D$17), DATE(Summary!$D$17, 1, 1) + INT((ROW(B6777)-1)/24), DATE(2024, 1, 1) + INT((ROW(B6777)-1)/24))</f>
        <v>45574</v>
      </c>
      <c r="E6815" s="459">
        <v>0.33333333333333337</v>
      </c>
      <c r="F6815" s="780"/>
      <c r="G6815" s="780"/>
      <c r="H6815" s="460">
        <f t="shared" si="421"/>
        <v>0</v>
      </c>
      <c r="I6815" s="460">
        <f t="shared" si="422"/>
        <v>0</v>
      </c>
      <c r="J6815" s="460">
        <f t="shared" si="424"/>
        <v>0</v>
      </c>
      <c r="K6815" s="9"/>
      <c r="P6815" s="2"/>
      <c r="Q6815" s="27"/>
      <c r="R6815" s="2"/>
      <c r="S6815" s="2"/>
      <c r="T6815" s="2"/>
      <c r="U6815" s="2"/>
      <c r="V6815" s="2"/>
      <c r="W6815" s="2"/>
    </row>
    <row r="6816" spans="2:23" ht="15" customHeight="1" x14ac:dyDescent="0.35">
      <c r="B6816" s="349"/>
      <c r="C6816" s="715" t="str">
        <f t="shared" si="423"/>
        <v/>
      </c>
      <c r="D6816" s="458">
        <f>IF(ISNUMBER(Summary!$D$17), DATE(Summary!$D$17, 1, 1) + INT((ROW(B6778)-1)/24), DATE(2024, 1, 1) + INT((ROW(B6778)-1)/24))</f>
        <v>45574</v>
      </c>
      <c r="E6816" s="459">
        <v>0.375</v>
      </c>
      <c r="F6816" s="780"/>
      <c r="G6816" s="780"/>
      <c r="H6816" s="460">
        <f t="shared" si="421"/>
        <v>0</v>
      </c>
      <c r="I6816" s="460">
        <f t="shared" si="422"/>
        <v>0</v>
      </c>
      <c r="J6816" s="460">
        <f t="shared" si="424"/>
        <v>0</v>
      </c>
      <c r="K6816" s="9"/>
      <c r="P6816" s="2"/>
      <c r="Q6816" s="27"/>
      <c r="R6816" s="2"/>
      <c r="S6816" s="2"/>
      <c r="T6816" s="2"/>
      <c r="U6816" s="2"/>
      <c r="V6816" s="2"/>
      <c r="W6816" s="2"/>
    </row>
    <row r="6817" spans="2:23" ht="15" customHeight="1" x14ac:dyDescent="0.35">
      <c r="B6817" s="349"/>
      <c r="C6817" s="715" t="str">
        <f t="shared" si="423"/>
        <v/>
      </c>
      <c r="D6817" s="458">
        <f>IF(ISNUMBER(Summary!$D$17), DATE(Summary!$D$17, 1, 1) + INT((ROW(B6779)-1)/24), DATE(2024, 1, 1) + INT((ROW(B6779)-1)/24))</f>
        <v>45574</v>
      </c>
      <c r="E6817" s="459">
        <v>0.41666666666666669</v>
      </c>
      <c r="F6817" s="780"/>
      <c r="G6817" s="780"/>
      <c r="H6817" s="460">
        <f t="shared" si="421"/>
        <v>0</v>
      </c>
      <c r="I6817" s="460">
        <f t="shared" si="422"/>
        <v>0</v>
      </c>
      <c r="J6817" s="460">
        <f t="shared" si="424"/>
        <v>0</v>
      </c>
      <c r="K6817" s="9"/>
      <c r="P6817" s="2"/>
      <c r="Q6817" s="27"/>
      <c r="R6817" s="2"/>
      <c r="S6817" s="2"/>
      <c r="T6817" s="2"/>
      <c r="U6817" s="2"/>
      <c r="V6817" s="2"/>
      <c r="W6817" s="2"/>
    </row>
    <row r="6818" spans="2:23" ht="15" customHeight="1" x14ac:dyDescent="0.35">
      <c r="B6818" s="349"/>
      <c r="C6818" s="715" t="str">
        <f t="shared" si="423"/>
        <v/>
      </c>
      <c r="D6818" s="458">
        <f>IF(ISNUMBER(Summary!$D$17), DATE(Summary!$D$17, 1, 1) + INT((ROW(B6780)-1)/24), DATE(2024, 1, 1) + INT((ROW(B6780)-1)/24))</f>
        <v>45574</v>
      </c>
      <c r="E6818" s="459">
        <v>0.45833333333333337</v>
      </c>
      <c r="F6818" s="780"/>
      <c r="G6818" s="780"/>
      <c r="H6818" s="460">
        <f t="shared" si="421"/>
        <v>0</v>
      </c>
      <c r="I6818" s="460">
        <f t="shared" si="422"/>
        <v>0</v>
      </c>
      <c r="J6818" s="460">
        <f t="shared" si="424"/>
        <v>0</v>
      </c>
      <c r="K6818" s="9"/>
      <c r="P6818" s="2"/>
      <c r="Q6818" s="27"/>
      <c r="R6818" s="2"/>
      <c r="S6818" s="2"/>
      <c r="T6818" s="2"/>
      <c r="U6818" s="2"/>
      <c r="V6818" s="2"/>
      <c r="W6818" s="2"/>
    </row>
    <row r="6819" spans="2:23" ht="15" customHeight="1" x14ac:dyDescent="0.35">
      <c r="B6819" s="349"/>
      <c r="C6819" s="715" t="str">
        <f t="shared" si="423"/>
        <v/>
      </c>
      <c r="D6819" s="458">
        <f>IF(ISNUMBER(Summary!$D$17), DATE(Summary!$D$17, 1, 1) + INT((ROW(B6781)-1)/24), DATE(2024, 1, 1) + INT((ROW(B6781)-1)/24))</f>
        <v>45574</v>
      </c>
      <c r="E6819" s="459">
        <v>0.50000000000000011</v>
      </c>
      <c r="F6819" s="780"/>
      <c r="G6819" s="780"/>
      <c r="H6819" s="460">
        <f t="shared" si="421"/>
        <v>0</v>
      </c>
      <c r="I6819" s="460">
        <f t="shared" si="422"/>
        <v>0</v>
      </c>
      <c r="J6819" s="460">
        <f t="shared" si="424"/>
        <v>0</v>
      </c>
      <c r="K6819" s="9"/>
      <c r="P6819" s="2"/>
      <c r="Q6819" s="27"/>
      <c r="R6819" s="2"/>
      <c r="S6819" s="2"/>
      <c r="T6819" s="2"/>
      <c r="U6819" s="2"/>
      <c r="V6819" s="2"/>
      <c r="W6819" s="2"/>
    </row>
    <row r="6820" spans="2:23" ht="15" customHeight="1" x14ac:dyDescent="0.35">
      <c r="B6820" s="349"/>
      <c r="C6820" s="715" t="str">
        <f t="shared" si="423"/>
        <v/>
      </c>
      <c r="D6820" s="458">
        <f>IF(ISNUMBER(Summary!$D$17), DATE(Summary!$D$17, 1, 1) + INT((ROW(B6782)-1)/24), DATE(2024, 1, 1) + INT((ROW(B6782)-1)/24))</f>
        <v>45574</v>
      </c>
      <c r="E6820" s="459">
        <v>0.54166666666666674</v>
      </c>
      <c r="F6820" s="780"/>
      <c r="G6820" s="780"/>
      <c r="H6820" s="460">
        <f t="shared" si="421"/>
        <v>0</v>
      </c>
      <c r="I6820" s="460">
        <f t="shared" si="422"/>
        <v>0</v>
      </c>
      <c r="J6820" s="460">
        <f t="shared" si="424"/>
        <v>0</v>
      </c>
      <c r="K6820" s="9"/>
      <c r="P6820" s="2"/>
      <c r="Q6820" s="27"/>
      <c r="R6820" s="2"/>
      <c r="S6820" s="2"/>
      <c r="T6820" s="2"/>
      <c r="U6820" s="2"/>
      <c r="V6820" s="2"/>
      <c r="W6820" s="2"/>
    </row>
    <row r="6821" spans="2:23" ht="15" customHeight="1" x14ac:dyDescent="0.35">
      <c r="B6821" s="349"/>
      <c r="C6821" s="715" t="str">
        <f t="shared" si="423"/>
        <v/>
      </c>
      <c r="D6821" s="458">
        <f>IF(ISNUMBER(Summary!$D$17), DATE(Summary!$D$17, 1, 1) + INT((ROW(B6783)-1)/24), DATE(2024, 1, 1) + INT((ROW(B6783)-1)/24))</f>
        <v>45574</v>
      </c>
      <c r="E6821" s="459">
        <v>0.58333333333333337</v>
      </c>
      <c r="F6821" s="780"/>
      <c r="G6821" s="780"/>
      <c r="H6821" s="460">
        <f t="shared" si="421"/>
        <v>0</v>
      </c>
      <c r="I6821" s="460">
        <f t="shared" si="422"/>
        <v>0</v>
      </c>
      <c r="J6821" s="460">
        <f t="shared" si="424"/>
        <v>0</v>
      </c>
      <c r="K6821" s="9"/>
      <c r="P6821" s="2"/>
      <c r="Q6821" s="27"/>
      <c r="R6821" s="2"/>
      <c r="S6821" s="2"/>
      <c r="T6821" s="2"/>
      <c r="U6821" s="2"/>
      <c r="V6821" s="2"/>
      <c r="W6821" s="2"/>
    </row>
    <row r="6822" spans="2:23" ht="15" customHeight="1" x14ac:dyDescent="0.35">
      <c r="B6822" s="349"/>
      <c r="C6822" s="715" t="str">
        <f t="shared" si="423"/>
        <v/>
      </c>
      <c r="D6822" s="458">
        <f>IF(ISNUMBER(Summary!$D$17), DATE(Summary!$D$17, 1, 1) + INT((ROW(B6784)-1)/24), DATE(2024, 1, 1) + INT((ROW(B6784)-1)/24))</f>
        <v>45574</v>
      </c>
      <c r="E6822" s="459">
        <v>0.62500000000000011</v>
      </c>
      <c r="F6822" s="780"/>
      <c r="G6822" s="780"/>
      <c r="H6822" s="460">
        <f t="shared" si="421"/>
        <v>0</v>
      </c>
      <c r="I6822" s="460">
        <f t="shared" si="422"/>
        <v>0</v>
      </c>
      <c r="J6822" s="460">
        <f t="shared" si="424"/>
        <v>0</v>
      </c>
      <c r="K6822" s="9"/>
      <c r="P6822" s="2"/>
      <c r="Q6822" s="27"/>
      <c r="R6822" s="2"/>
      <c r="S6822" s="2"/>
      <c r="T6822" s="2"/>
      <c r="U6822" s="2"/>
      <c r="V6822" s="2"/>
      <c r="W6822" s="2"/>
    </row>
    <row r="6823" spans="2:23" ht="15" customHeight="1" x14ac:dyDescent="0.35">
      <c r="B6823" s="349"/>
      <c r="C6823" s="715" t="str">
        <f t="shared" si="423"/>
        <v/>
      </c>
      <c r="D6823" s="458">
        <f>IF(ISNUMBER(Summary!$D$17), DATE(Summary!$D$17, 1, 1) + INT((ROW(B6785)-1)/24), DATE(2024, 1, 1) + INT((ROW(B6785)-1)/24))</f>
        <v>45574</v>
      </c>
      <c r="E6823" s="459">
        <v>0.66666666666666674</v>
      </c>
      <c r="F6823" s="780"/>
      <c r="G6823" s="780"/>
      <c r="H6823" s="460">
        <f t="shared" ref="H6823:H6886" si="425">IF(G6823&gt;F6823,F6823,G6823)</f>
        <v>0</v>
      </c>
      <c r="I6823" s="460">
        <f t="shared" ref="I6823:I6886" si="426">F6823-H6823</f>
        <v>0</v>
      </c>
      <c r="J6823" s="460">
        <f t="shared" si="424"/>
        <v>0</v>
      </c>
      <c r="K6823" s="9"/>
      <c r="P6823" s="2"/>
      <c r="Q6823" s="27"/>
      <c r="R6823" s="2"/>
      <c r="S6823" s="2"/>
      <c r="T6823" s="2"/>
      <c r="U6823" s="2"/>
      <c r="V6823" s="2"/>
      <c r="W6823" s="2"/>
    </row>
    <row r="6824" spans="2:23" ht="15" customHeight="1" x14ac:dyDescent="0.35">
      <c r="B6824" s="349"/>
      <c r="C6824" s="715" t="str">
        <f t="shared" ref="C6824:C6887" si="427">IF(MOD(ROW()-ROW($E$39), 24)=0, $D6824, "")</f>
        <v/>
      </c>
      <c r="D6824" s="458">
        <f>IF(ISNUMBER(Summary!$D$17), DATE(Summary!$D$17, 1, 1) + INT((ROW(B6786)-1)/24), DATE(2024, 1, 1) + INT((ROW(B6786)-1)/24))</f>
        <v>45574</v>
      </c>
      <c r="E6824" s="459">
        <v>0.70833333333333337</v>
      </c>
      <c r="F6824" s="780"/>
      <c r="G6824" s="780"/>
      <c r="H6824" s="460">
        <f t="shared" si="425"/>
        <v>0</v>
      </c>
      <c r="I6824" s="460">
        <f t="shared" si="426"/>
        <v>0</v>
      </c>
      <c r="J6824" s="460">
        <f t="shared" si="424"/>
        <v>0</v>
      </c>
      <c r="K6824" s="9"/>
      <c r="P6824" s="2"/>
      <c r="Q6824" s="27"/>
      <c r="R6824" s="2"/>
      <c r="S6824" s="2"/>
      <c r="T6824" s="2"/>
      <c r="U6824" s="2"/>
      <c r="V6824" s="2"/>
      <c r="W6824" s="2"/>
    </row>
    <row r="6825" spans="2:23" ht="15" customHeight="1" x14ac:dyDescent="0.35">
      <c r="B6825" s="349"/>
      <c r="C6825" s="715" t="str">
        <f t="shared" si="427"/>
        <v/>
      </c>
      <c r="D6825" s="458">
        <f>IF(ISNUMBER(Summary!$D$17), DATE(Summary!$D$17, 1, 1) + INT((ROW(B6787)-1)/24), DATE(2024, 1, 1) + INT((ROW(B6787)-1)/24))</f>
        <v>45574</v>
      </c>
      <c r="E6825" s="459">
        <v>0.75000000000000011</v>
      </c>
      <c r="F6825" s="780"/>
      <c r="G6825" s="780"/>
      <c r="H6825" s="460">
        <f t="shared" si="425"/>
        <v>0</v>
      </c>
      <c r="I6825" s="460">
        <f t="shared" si="426"/>
        <v>0</v>
      </c>
      <c r="J6825" s="460">
        <f t="shared" si="424"/>
        <v>0</v>
      </c>
      <c r="K6825" s="9"/>
      <c r="P6825" s="2"/>
      <c r="Q6825" s="27"/>
      <c r="R6825" s="2"/>
      <c r="S6825" s="2"/>
      <c r="T6825" s="2"/>
      <c r="U6825" s="2"/>
      <c r="V6825" s="2"/>
      <c r="W6825" s="2"/>
    </row>
    <row r="6826" spans="2:23" ht="15" customHeight="1" x14ac:dyDescent="0.35">
      <c r="B6826" s="349"/>
      <c r="C6826" s="715" t="str">
        <f t="shared" si="427"/>
        <v/>
      </c>
      <c r="D6826" s="458">
        <f>IF(ISNUMBER(Summary!$D$17), DATE(Summary!$D$17, 1, 1) + INT((ROW(B6788)-1)/24), DATE(2024, 1, 1) + INT((ROW(B6788)-1)/24))</f>
        <v>45574</v>
      </c>
      <c r="E6826" s="459">
        <v>0.79166666666666674</v>
      </c>
      <c r="F6826" s="780"/>
      <c r="G6826" s="780"/>
      <c r="H6826" s="460">
        <f t="shared" si="425"/>
        <v>0</v>
      </c>
      <c r="I6826" s="460">
        <f t="shared" si="426"/>
        <v>0</v>
      </c>
      <c r="J6826" s="460">
        <f t="shared" si="424"/>
        <v>0</v>
      </c>
      <c r="K6826" s="9"/>
      <c r="P6826" s="2"/>
      <c r="Q6826" s="27"/>
      <c r="R6826" s="2"/>
      <c r="S6826" s="2"/>
      <c r="T6826" s="2"/>
      <c r="U6826" s="2"/>
      <c r="V6826" s="2"/>
      <c r="W6826" s="2"/>
    </row>
    <row r="6827" spans="2:23" ht="15" customHeight="1" x14ac:dyDescent="0.35">
      <c r="B6827" s="349"/>
      <c r="C6827" s="715" t="str">
        <f t="shared" si="427"/>
        <v/>
      </c>
      <c r="D6827" s="458">
        <f>IF(ISNUMBER(Summary!$D$17), DATE(Summary!$D$17, 1, 1) + INT((ROW(B6789)-1)/24), DATE(2024, 1, 1) + INT((ROW(B6789)-1)/24))</f>
        <v>45574</v>
      </c>
      <c r="E6827" s="459">
        <v>0.83333333333333337</v>
      </c>
      <c r="F6827" s="780"/>
      <c r="G6827" s="780"/>
      <c r="H6827" s="460">
        <f t="shared" si="425"/>
        <v>0</v>
      </c>
      <c r="I6827" s="460">
        <f t="shared" si="426"/>
        <v>0</v>
      </c>
      <c r="J6827" s="460">
        <f t="shared" si="424"/>
        <v>0</v>
      </c>
      <c r="K6827" s="9"/>
      <c r="P6827" s="2"/>
      <c r="Q6827" s="27"/>
      <c r="R6827" s="2"/>
      <c r="S6827" s="2"/>
      <c r="T6827" s="2"/>
      <c r="U6827" s="2"/>
      <c r="V6827" s="2"/>
      <c r="W6827" s="2"/>
    </row>
    <row r="6828" spans="2:23" ht="15" customHeight="1" x14ac:dyDescent="0.35">
      <c r="B6828" s="349"/>
      <c r="C6828" s="715" t="str">
        <f t="shared" si="427"/>
        <v/>
      </c>
      <c r="D6828" s="458">
        <f>IF(ISNUMBER(Summary!$D$17), DATE(Summary!$D$17, 1, 1) + INT((ROW(B6790)-1)/24), DATE(2024, 1, 1) + INT((ROW(B6790)-1)/24))</f>
        <v>45574</v>
      </c>
      <c r="E6828" s="459">
        <v>0.87500000000000011</v>
      </c>
      <c r="F6828" s="780"/>
      <c r="G6828" s="780"/>
      <c r="H6828" s="460">
        <f t="shared" si="425"/>
        <v>0</v>
      </c>
      <c r="I6828" s="460">
        <f t="shared" si="426"/>
        <v>0</v>
      </c>
      <c r="J6828" s="460">
        <f t="shared" si="424"/>
        <v>0</v>
      </c>
      <c r="K6828" s="9"/>
      <c r="P6828" s="2"/>
      <c r="Q6828" s="27"/>
      <c r="R6828" s="2"/>
      <c r="S6828" s="2"/>
      <c r="T6828" s="2"/>
      <c r="U6828" s="2"/>
      <c r="V6828" s="2"/>
      <c r="W6828" s="2"/>
    </row>
    <row r="6829" spans="2:23" ht="15" customHeight="1" x14ac:dyDescent="0.35">
      <c r="B6829" s="349"/>
      <c r="C6829" s="715" t="str">
        <f t="shared" si="427"/>
        <v/>
      </c>
      <c r="D6829" s="458">
        <f>IF(ISNUMBER(Summary!$D$17), DATE(Summary!$D$17, 1, 1) + INT((ROW(B6791)-1)/24), DATE(2024, 1, 1) + INT((ROW(B6791)-1)/24))</f>
        <v>45574</v>
      </c>
      <c r="E6829" s="459">
        <v>0.91666666666666674</v>
      </c>
      <c r="F6829" s="780"/>
      <c r="G6829" s="780"/>
      <c r="H6829" s="460">
        <f t="shared" si="425"/>
        <v>0</v>
      </c>
      <c r="I6829" s="460">
        <f t="shared" si="426"/>
        <v>0</v>
      </c>
      <c r="J6829" s="460">
        <f t="shared" si="424"/>
        <v>0</v>
      </c>
      <c r="K6829" s="9"/>
      <c r="P6829" s="2"/>
      <c r="Q6829" s="27"/>
      <c r="R6829" s="2"/>
      <c r="S6829" s="2"/>
      <c r="T6829" s="2"/>
      <c r="U6829" s="2"/>
      <c r="V6829" s="2"/>
      <c r="W6829" s="2"/>
    </row>
    <row r="6830" spans="2:23" ht="15" customHeight="1" x14ac:dyDescent="0.35">
      <c r="B6830" s="349"/>
      <c r="C6830" s="715" t="str">
        <f t="shared" si="427"/>
        <v/>
      </c>
      <c r="D6830" s="458">
        <f>IF(ISNUMBER(Summary!$D$17), DATE(Summary!$D$17, 1, 1) + INT((ROW(B6792)-1)/24), DATE(2024, 1, 1) + INT((ROW(B6792)-1)/24))</f>
        <v>45574</v>
      </c>
      <c r="E6830" s="459">
        <v>0.95833333333333337</v>
      </c>
      <c r="F6830" s="780"/>
      <c r="G6830" s="780"/>
      <c r="H6830" s="460">
        <f t="shared" si="425"/>
        <v>0</v>
      </c>
      <c r="I6830" s="460">
        <f t="shared" si="426"/>
        <v>0</v>
      </c>
      <c r="J6830" s="460">
        <f t="shared" si="424"/>
        <v>0</v>
      </c>
      <c r="K6830" s="9"/>
      <c r="P6830" s="2"/>
      <c r="Q6830" s="27"/>
      <c r="R6830" s="2"/>
      <c r="S6830" s="2"/>
      <c r="T6830" s="2"/>
      <c r="U6830" s="2"/>
      <c r="V6830" s="2"/>
      <c r="W6830" s="2"/>
    </row>
    <row r="6831" spans="2:23" ht="15" customHeight="1" x14ac:dyDescent="0.35">
      <c r="B6831" s="457"/>
      <c r="C6831" s="715">
        <f t="shared" si="427"/>
        <v>45575</v>
      </c>
      <c r="D6831" s="458">
        <f>IF(ISNUMBER(Summary!$D$17), DATE(Summary!$D$17, 1, 1) + INT((ROW(B6793)-1)/24), DATE(2024, 1, 1) + INT((ROW(B6793)-1)/24))</f>
        <v>45575</v>
      </c>
      <c r="E6831" s="459">
        <v>3.1225022567582528E-17</v>
      </c>
      <c r="F6831" s="780"/>
      <c r="G6831" s="780"/>
      <c r="H6831" s="460">
        <f t="shared" si="425"/>
        <v>0</v>
      </c>
      <c r="I6831" s="460">
        <f t="shared" si="426"/>
        <v>0</v>
      </c>
      <c r="J6831" s="460">
        <f t="shared" si="424"/>
        <v>0</v>
      </c>
      <c r="K6831" s="9"/>
      <c r="P6831" s="2"/>
      <c r="Q6831" s="27"/>
      <c r="R6831" s="2"/>
      <c r="S6831" s="2"/>
      <c r="T6831" s="2"/>
      <c r="U6831" s="2"/>
      <c r="V6831" s="2"/>
      <c r="W6831" s="2"/>
    </row>
    <row r="6832" spans="2:23" ht="15" customHeight="1" x14ac:dyDescent="0.35">
      <c r="B6832" s="349"/>
      <c r="C6832" s="715" t="str">
        <f t="shared" si="427"/>
        <v/>
      </c>
      <c r="D6832" s="458">
        <f>IF(ISNUMBER(Summary!$D$17), DATE(Summary!$D$17, 1, 1) + INT((ROW(B6794)-1)/24), DATE(2024, 1, 1) + INT((ROW(B6794)-1)/24))</f>
        <v>45575</v>
      </c>
      <c r="E6832" s="459">
        <v>4.1666666666666699E-2</v>
      </c>
      <c r="F6832" s="780"/>
      <c r="G6832" s="780"/>
      <c r="H6832" s="460">
        <f t="shared" si="425"/>
        <v>0</v>
      </c>
      <c r="I6832" s="460">
        <f t="shared" si="426"/>
        <v>0</v>
      </c>
      <c r="J6832" s="460">
        <f t="shared" si="424"/>
        <v>0</v>
      </c>
      <c r="K6832" s="9"/>
      <c r="P6832" s="2"/>
      <c r="Q6832" s="27"/>
      <c r="R6832" s="2"/>
      <c r="S6832" s="2"/>
      <c r="T6832" s="2"/>
      <c r="U6832" s="2"/>
      <c r="V6832" s="2"/>
      <c r="W6832" s="2"/>
    </row>
    <row r="6833" spans="2:23" ht="15" customHeight="1" x14ac:dyDescent="0.35">
      <c r="B6833" s="349"/>
      <c r="C6833" s="715" t="str">
        <f t="shared" si="427"/>
        <v/>
      </c>
      <c r="D6833" s="458">
        <f>IF(ISNUMBER(Summary!$D$17), DATE(Summary!$D$17, 1, 1) + INT((ROW(B6795)-1)/24), DATE(2024, 1, 1) + INT((ROW(B6795)-1)/24))</f>
        <v>45575</v>
      </c>
      <c r="E6833" s="459">
        <v>8.333333333333337E-2</v>
      </c>
      <c r="F6833" s="780"/>
      <c r="G6833" s="780"/>
      <c r="H6833" s="460">
        <f t="shared" si="425"/>
        <v>0</v>
      </c>
      <c r="I6833" s="460">
        <f t="shared" si="426"/>
        <v>0</v>
      </c>
      <c r="J6833" s="460">
        <f t="shared" si="424"/>
        <v>0</v>
      </c>
      <c r="K6833" s="9"/>
      <c r="P6833" s="2"/>
      <c r="Q6833" s="27"/>
      <c r="R6833" s="2"/>
      <c r="S6833" s="2"/>
      <c r="T6833" s="2"/>
      <c r="U6833" s="2"/>
      <c r="V6833" s="2"/>
      <c r="W6833" s="2"/>
    </row>
    <row r="6834" spans="2:23" ht="15" customHeight="1" x14ac:dyDescent="0.35">
      <c r="B6834" s="349"/>
      <c r="C6834" s="715" t="str">
        <f t="shared" si="427"/>
        <v/>
      </c>
      <c r="D6834" s="458">
        <f>IF(ISNUMBER(Summary!$D$17), DATE(Summary!$D$17, 1, 1) + INT((ROW(B6796)-1)/24), DATE(2024, 1, 1) + INT((ROW(B6796)-1)/24))</f>
        <v>45575</v>
      </c>
      <c r="E6834" s="459">
        <v>0.12500000000000006</v>
      </c>
      <c r="F6834" s="780"/>
      <c r="G6834" s="780"/>
      <c r="H6834" s="460">
        <f t="shared" si="425"/>
        <v>0</v>
      </c>
      <c r="I6834" s="460">
        <f t="shared" si="426"/>
        <v>0</v>
      </c>
      <c r="J6834" s="460">
        <f t="shared" si="424"/>
        <v>0</v>
      </c>
      <c r="K6834" s="9"/>
      <c r="P6834" s="2"/>
      <c r="Q6834" s="27"/>
      <c r="R6834" s="2"/>
      <c r="S6834" s="2"/>
      <c r="T6834" s="2"/>
      <c r="U6834" s="2"/>
      <c r="V6834" s="2"/>
      <c r="W6834" s="2"/>
    </row>
    <row r="6835" spans="2:23" ht="15" customHeight="1" x14ac:dyDescent="0.35">
      <c r="B6835" s="349"/>
      <c r="C6835" s="715" t="str">
        <f t="shared" si="427"/>
        <v/>
      </c>
      <c r="D6835" s="458">
        <f>IF(ISNUMBER(Summary!$D$17), DATE(Summary!$D$17, 1, 1) + INT((ROW(B6797)-1)/24), DATE(2024, 1, 1) + INT((ROW(B6797)-1)/24))</f>
        <v>45575</v>
      </c>
      <c r="E6835" s="459">
        <v>0.16666666666666669</v>
      </c>
      <c r="F6835" s="780"/>
      <c r="G6835" s="780"/>
      <c r="H6835" s="460">
        <f t="shared" si="425"/>
        <v>0</v>
      </c>
      <c r="I6835" s="460">
        <f t="shared" si="426"/>
        <v>0</v>
      </c>
      <c r="J6835" s="460">
        <f t="shared" si="424"/>
        <v>0</v>
      </c>
      <c r="K6835" s="9"/>
      <c r="P6835" s="2"/>
      <c r="Q6835" s="27"/>
      <c r="R6835" s="2"/>
      <c r="S6835" s="2"/>
      <c r="T6835" s="2"/>
      <c r="U6835" s="2"/>
      <c r="V6835" s="2"/>
      <c r="W6835" s="2"/>
    </row>
    <row r="6836" spans="2:23" ht="15" customHeight="1" x14ac:dyDescent="0.35">
      <c r="B6836" s="349"/>
      <c r="C6836" s="715" t="str">
        <f t="shared" si="427"/>
        <v/>
      </c>
      <c r="D6836" s="458">
        <f>IF(ISNUMBER(Summary!$D$17), DATE(Summary!$D$17, 1, 1) + INT((ROW(B6798)-1)/24), DATE(2024, 1, 1) + INT((ROW(B6798)-1)/24))</f>
        <v>45575</v>
      </c>
      <c r="E6836" s="459">
        <v>0.20833333333333337</v>
      </c>
      <c r="F6836" s="780"/>
      <c r="G6836" s="780"/>
      <c r="H6836" s="460">
        <f t="shared" si="425"/>
        <v>0</v>
      </c>
      <c r="I6836" s="460">
        <f t="shared" si="426"/>
        <v>0</v>
      </c>
      <c r="J6836" s="460">
        <f t="shared" si="424"/>
        <v>0</v>
      </c>
      <c r="K6836" s="9"/>
      <c r="P6836" s="2"/>
      <c r="Q6836" s="27"/>
      <c r="R6836" s="2"/>
      <c r="S6836" s="2"/>
      <c r="T6836" s="2"/>
      <c r="U6836" s="2"/>
      <c r="V6836" s="2"/>
      <c r="W6836" s="2"/>
    </row>
    <row r="6837" spans="2:23" ht="15" customHeight="1" x14ac:dyDescent="0.35">
      <c r="B6837" s="349"/>
      <c r="C6837" s="715" t="str">
        <f t="shared" si="427"/>
        <v/>
      </c>
      <c r="D6837" s="458">
        <f>IF(ISNUMBER(Summary!$D$17), DATE(Summary!$D$17, 1, 1) + INT((ROW(B6799)-1)/24), DATE(2024, 1, 1) + INT((ROW(B6799)-1)/24))</f>
        <v>45575</v>
      </c>
      <c r="E6837" s="459">
        <v>0.25</v>
      </c>
      <c r="F6837" s="780"/>
      <c r="G6837" s="780"/>
      <c r="H6837" s="460">
        <f t="shared" si="425"/>
        <v>0</v>
      </c>
      <c r="I6837" s="460">
        <f t="shared" si="426"/>
        <v>0</v>
      </c>
      <c r="J6837" s="460">
        <f t="shared" si="424"/>
        <v>0</v>
      </c>
      <c r="K6837" s="9"/>
      <c r="P6837" s="2"/>
      <c r="Q6837" s="27"/>
      <c r="R6837" s="2"/>
      <c r="S6837" s="2"/>
      <c r="T6837" s="2"/>
      <c r="U6837" s="2"/>
      <c r="V6837" s="2"/>
      <c r="W6837" s="2"/>
    </row>
    <row r="6838" spans="2:23" ht="15" customHeight="1" x14ac:dyDescent="0.35">
      <c r="B6838" s="349"/>
      <c r="C6838" s="715" t="str">
        <f t="shared" si="427"/>
        <v/>
      </c>
      <c r="D6838" s="458">
        <f>IF(ISNUMBER(Summary!$D$17), DATE(Summary!$D$17, 1, 1) + INT((ROW(B6800)-1)/24), DATE(2024, 1, 1) + INT((ROW(B6800)-1)/24))</f>
        <v>45575</v>
      </c>
      <c r="E6838" s="459">
        <v>0.29166666666666669</v>
      </c>
      <c r="F6838" s="780"/>
      <c r="G6838" s="780"/>
      <c r="H6838" s="460">
        <f t="shared" si="425"/>
        <v>0</v>
      </c>
      <c r="I6838" s="460">
        <f t="shared" si="426"/>
        <v>0</v>
      </c>
      <c r="J6838" s="460">
        <f t="shared" si="424"/>
        <v>0</v>
      </c>
      <c r="K6838" s="9"/>
      <c r="P6838" s="2"/>
      <c r="Q6838" s="27"/>
      <c r="R6838" s="2"/>
      <c r="S6838" s="2"/>
      <c r="T6838" s="2"/>
      <c r="U6838" s="2"/>
      <c r="V6838" s="2"/>
      <c r="W6838" s="2"/>
    </row>
    <row r="6839" spans="2:23" ht="15" customHeight="1" x14ac:dyDescent="0.35">
      <c r="B6839" s="349"/>
      <c r="C6839" s="715" t="str">
        <f t="shared" si="427"/>
        <v/>
      </c>
      <c r="D6839" s="458">
        <f>IF(ISNUMBER(Summary!$D$17), DATE(Summary!$D$17, 1, 1) + INT((ROW(B6801)-1)/24), DATE(2024, 1, 1) + INT((ROW(B6801)-1)/24))</f>
        <v>45575</v>
      </c>
      <c r="E6839" s="459">
        <v>0.33333333333333337</v>
      </c>
      <c r="F6839" s="780"/>
      <c r="G6839" s="780"/>
      <c r="H6839" s="460">
        <f t="shared" si="425"/>
        <v>0</v>
      </c>
      <c r="I6839" s="460">
        <f t="shared" si="426"/>
        <v>0</v>
      </c>
      <c r="J6839" s="460">
        <f t="shared" si="424"/>
        <v>0</v>
      </c>
      <c r="K6839" s="9"/>
      <c r="P6839" s="2"/>
      <c r="Q6839" s="27"/>
      <c r="R6839" s="2"/>
      <c r="S6839" s="2"/>
      <c r="T6839" s="2"/>
      <c r="U6839" s="2"/>
      <c r="V6839" s="2"/>
      <c r="W6839" s="2"/>
    </row>
    <row r="6840" spans="2:23" ht="15" customHeight="1" x14ac:dyDescent="0.35">
      <c r="B6840" s="349"/>
      <c r="C6840" s="715" t="str">
        <f t="shared" si="427"/>
        <v/>
      </c>
      <c r="D6840" s="458">
        <f>IF(ISNUMBER(Summary!$D$17), DATE(Summary!$D$17, 1, 1) + INT((ROW(B6802)-1)/24), DATE(2024, 1, 1) + INT((ROW(B6802)-1)/24))</f>
        <v>45575</v>
      </c>
      <c r="E6840" s="459">
        <v>0.375</v>
      </c>
      <c r="F6840" s="780"/>
      <c r="G6840" s="780"/>
      <c r="H6840" s="460">
        <f t="shared" si="425"/>
        <v>0</v>
      </c>
      <c r="I6840" s="460">
        <f t="shared" si="426"/>
        <v>0</v>
      </c>
      <c r="J6840" s="460">
        <f t="shared" si="424"/>
        <v>0</v>
      </c>
      <c r="K6840" s="9"/>
      <c r="P6840" s="2"/>
      <c r="Q6840" s="27"/>
      <c r="R6840" s="2"/>
      <c r="S6840" s="2"/>
      <c r="T6840" s="2"/>
      <c r="U6840" s="2"/>
      <c r="V6840" s="2"/>
      <c r="W6840" s="2"/>
    </row>
    <row r="6841" spans="2:23" ht="15" customHeight="1" x14ac:dyDescent="0.35">
      <c r="B6841" s="349"/>
      <c r="C6841" s="715" t="str">
        <f t="shared" si="427"/>
        <v/>
      </c>
      <c r="D6841" s="458">
        <f>IF(ISNUMBER(Summary!$D$17), DATE(Summary!$D$17, 1, 1) + INT((ROW(B6803)-1)/24), DATE(2024, 1, 1) + INT((ROW(B6803)-1)/24))</f>
        <v>45575</v>
      </c>
      <c r="E6841" s="459">
        <v>0.41666666666666669</v>
      </c>
      <c r="F6841" s="780"/>
      <c r="G6841" s="780"/>
      <c r="H6841" s="460">
        <f t="shared" si="425"/>
        <v>0</v>
      </c>
      <c r="I6841" s="460">
        <f t="shared" si="426"/>
        <v>0</v>
      </c>
      <c r="J6841" s="460">
        <f t="shared" si="424"/>
        <v>0</v>
      </c>
      <c r="K6841" s="9"/>
      <c r="P6841" s="2"/>
      <c r="Q6841" s="27"/>
      <c r="R6841" s="2"/>
      <c r="S6841" s="2"/>
      <c r="T6841" s="2"/>
      <c r="U6841" s="2"/>
      <c r="V6841" s="2"/>
      <c r="W6841" s="2"/>
    </row>
    <row r="6842" spans="2:23" ht="15" customHeight="1" x14ac:dyDescent="0.35">
      <c r="B6842" s="349"/>
      <c r="C6842" s="715" t="str">
        <f t="shared" si="427"/>
        <v/>
      </c>
      <c r="D6842" s="458">
        <f>IF(ISNUMBER(Summary!$D$17), DATE(Summary!$D$17, 1, 1) + INT((ROW(B6804)-1)/24), DATE(2024, 1, 1) + INT((ROW(B6804)-1)/24))</f>
        <v>45575</v>
      </c>
      <c r="E6842" s="459">
        <v>0.45833333333333337</v>
      </c>
      <c r="F6842" s="780"/>
      <c r="G6842" s="780"/>
      <c r="H6842" s="460">
        <f t="shared" si="425"/>
        <v>0</v>
      </c>
      <c r="I6842" s="460">
        <f t="shared" si="426"/>
        <v>0</v>
      </c>
      <c r="J6842" s="460">
        <f t="shared" si="424"/>
        <v>0</v>
      </c>
      <c r="K6842" s="9"/>
      <c r="P6842" s="2"/>
      <c r="Q6842" s="27"/>
      <c r="R6842" s="2"/>
      <c r="S6842" s="2"/>
      <c r="T6842" s="2"/>
      <c r="U6842" s="2"/>
      <c r="V6842" s="2"/>
      <c r="W6842" s="2"/>
    </row>
    <row r="6843" spans="2:23" ht="15" customHeight="1" x14ac:dyDescent="0.35">
      <c r="B6843" s="349"/>
      <c r="C6843" s="715" t="str">
        <f t="shared" si="427"/>
        <v/>
      </c>
      <c r="D6843" s="458">
        <f>IF(ISNUMBER(Summary!$D$17), DATE(Summary!$D$17, 1, 1) + INT((ROW(B6805)-1)/24), DATE(2024, 1, 1) + INT((ROW(B6805)-1)/24))</f>
        <v>45575</v>
      </c>
      <c r="E6843" s="459">
        <v>0.50000000000000011</v>
      </c>
      <c r="F6843" s="780"/>
      <c r="G6843" s="780"/>
      <c r="H6843" s="460">
        <f t="shared" si="425"/>
        <v>0</v>
      </c>
      <c r="I6843" s="460">
        <f t="shared" si="426"/>
        <v>0</v>
      </c>
      <c r="J6843" s="460">
        <f t="shared" si="424"/>
        <v>0</v>
      </c>
      <c r="K6843" s="9"/>
      <c r="P6843" s="2"/>
      <c r="Q6843" s="27"/>
      <c r="R6843" s="2"/>
      <c r="S6843" s="2"/>
      <c r="T6843" s="2"/>
      <c r="U6843" s="2"/>
      <c r="V6843" s="2"/>
      <c r="W6843" s="2"/>
    </row>
    <row r="6844" spans="2:23" ht="15" customHeight="1" x14ac:dyDescent="0.35">
      <c r="B6844" s="349"/>
      <c r="C6844" s="715" t="str">
        <f t="shared" si="427"/>
        <v/>
      </c>
      <c r="D6844" s="458">
        <f>IF(ISNUMBER(Summary!$D$17), DATE(Summary!$D$17, 1, 1) + INT((ROW(B6806)-1)/24), DATE(2024, 1, 1) + INT((ROW(B6806)-1)/24))</f>
        <v>45575</v>
      </c>
      <c r="E6844" s="459">
        <v>0.54166666666666674</v>
      </c>
      <c r="F6844" s="780"/>
      <c r="G6844" s="780"/>
      <c r="H6844" s="460">
        <f t="shared" si="425"/>
        <v>0</v>
      </c>
      <c r="I6844" s="460">
        <f t="shared" si="426"/>
        <v>0</v>
      </c>
      <c r="J6844" s="460">
        <f t="shared" si="424"/>
        <v>0</v>
      </c>
      <c r="K6844" s="9"/>
      <c r="P6844" s="2"/>
      <c r="Q6844" s="27"/>
      <c r="R6844" s="2"/>
      <c r="S6844" s="2"/>
      <c r="T6844" s="2"/>
      <c r="U6844" s="2"/>
      <c r="V6844" s="2"/>
      <c r="W6844" s="2"/>
    </row>
    <row r="6845" spans="2:23" ht="15" customHeight="1" x14ac:dyDescent="0.35">
      <c r="B6845" s="349"/>
      <c r="C6845" s="715" t="str">
        <f t="shared" si="427"/>
        <v/>
      </c>
      <c r="D6845" s="458">
        <f>IF(ISNUMBER(Summary!$D$17), DATE(Summary!$D$17, 1, 1) + INT((ROW(B6807)-1)/24), DATE(2024, 1, 1) + INT((ROW(B6807)-1)/24))</f>
        <v>45575</v>
      </c>
      <c r="E6845" s="459">
        <v>0.58333333333333337</v>
      </c>
      <c r="F6845" s="780"/>
      <c r="G6845" s="780"/>
      <c r="H6845" s="460">
        <f t="shared" si="425"/>
        <v>0</v>
      </c>
      <c r="I6845" s="460">
        <f t="shared" si="426"/>
        <v>0</v>
      </c>
      <c r="J6845" s="460">
        <f t="shared" si="424"/>
        <v>0</v>
      </c>
      <c r="K6845" s="9"/>
      <c r="P6845" s="2"/>
      <c r="Q6845" s="27"/>
      <c r="R6845" s="2"/>
      <c r="S6845" s="2"/>
      <c r="T6845" s="2"/>
      <c r="U6845" s="2"/>
      <c r="V6845" s="2"/>
      <c r="W6845" s="2"/>
    </row>
    <row r="6846" spans="2:23" ht="15" customHeight="1" x14ac:dyDescent="0.35">
      <c r="B6846" s="349"/>
      <c r="C6846" s="715" t="str">
        <f t="shared" si="427"/>
        <v/>
      </c>
      <c r="D6846" s="458">
        <f>IF(ISNUMBER(Summary!$D$17), DATE(Summary!$D$17, 1, 1) + INT((ROW(B6808)-1)/24), DATE(2024, 1, 1) + INT((ROW(B6808)-1)/24))</f>
        <v>45575</v>
      </c>
      <c r="E6846" s="459">
        <v>0.62500000000000011</v>
      </c>
      <c r="F6846" s="780"/>
      <c r="G6846" s="780"/>
      <c r="H6846" s="460">
        <f t="shared" si="425"/>
        <v>0</v>
      </c>
      <c r="I6846" s="460">
        <f t="shared" si="426"/>
        <v>0</v>
      </c>
      <c r="J6846" s="460">
        <f t="shared" si="424"/>
        <v>0</v>
      </c>
      <c r="K6846" s="9"/>
      <c r="P6846" s="2"/>
      <c r="Q6846" s="27"/>
      <c r="R6846" s="2"/>
      <c r="S6846" s="2"/>
      <c r="T6846" s="2"/>
      <c r="U6846" s="2"/>
      <c r="V6846" s="2"/>
      <c r="W6846" s="2"/>
    </row>
    <row r="6847" spans="2:23" ht="15" customHeight="1" x14ac:dyDescent="0.35">
      <c r="B6847" s="349"/>
      <c r="C6847" s="715" t="str">
        <f t="shared" si="427"/>
        <v/>
      </c>
      <c r="D6847" s="458">
        <f>IF(ISNUMBER(Summary!$D$17), DATE(Summary!$D$17, 1, 1) + INT((ROW(B6809)-1)/24), DATE(2024, 1, 1) + INT((ROW(B6809)-1)/24))</f>
        <v>45575</v>
      </c>
      <c r="E6847" s="459">
        <v>0.66666666666666674</v>
      </c>
      <c r="F6847" s="780"/>
      <c r="G6847" s="780"/>
      <c r="H6847" s="460">
        <f t="shared" si="425"/>
        <v>0</v>
      </c>
      <c r="I6847" s="460">
        <f t="shared" si="426"/>
        <v>0</v>
      </c>
      <c r="J6847" s="460">
        <f t="shared" si="424"/>
        <v>0</v>
      </c>
      <c r="K6847" s="9"/>
      <c r="P6847" s="2"/>
      <c r="Q6847" s="27"/>
      <c r="R6847" s="2"/>
      <c r="S6847" s="2"/>
      <c r="T6847" s="2"/>
      <c r="U6847" s="2"/>
      <c r="V6847" s="2"/>
      <c r="W6847" s="2"/>
    </row>
    <row r="6848" spans="2:23" ht="15" customHeight="1" x14ac:dyDescent="0.35">
      <c r="B6848" s="349"/>
      <c r="C6848" s="715" t="str">
        <f t="shared" si="427"/>
        <v/>
      </c>
      <c r="D6848" s="458">
        <f>IF(ISNUMBER(Summary!$D$17), DATE(Summary!$D$17, 1, 1) + INT((ROW(B6810)-1)/24), DATE(2024, 1, 1) + INT((ROW(B6810)-1)/24))</f>
        <v>45575</v>
      </c>
      <c r="E6848" s="459">
        <v>0.70833333333333337</v>
      </c>
      <c r="F6848" s="780"/>
      <c r="G6848" s="780"/>
      <c r="H6848" s="460">
        <f t="shared" si="425"/>
        <v>0</v>
      </c>
      <c r="I6848" s="460">
        <f t="shared" si="426"/>
        <v>0</v>
      </c>
      <c r="J6848" s="460">
        <f t="shared" ref="J6848:J6911" si="428">G6848-H6848</f>
        <v>0</v>
      </c>
      <c r="K6848" s="9"/>
      <c r="P6848" s="2"/>
      <c r="Q6848" s="27"/>
      <c r="R6848" s="2"/>
      <c r="S6848" s="2"/>
      <c r="T6848" s="2"/>
      <c r="U6848" s="2"/>
      <c r="V6848" s="2"/>
      <c r="W6848" s="2"/>
    </row>
    <row r="6849" spans="2:23" ht="15" customHeight="1" x14ac:dyDescent="0.35">
      <c r="B6849" s="349"/>
      <c r="C6849" s="715" t="str">
        <f t="shared" si="427"/>
        <v/>
      </c>
      <c r="D6849" s="458">
        <f>IF(ISNUMBER(Summary!$D$17), DATE(Summary!$D$17, 1, 1) + INT((ROW(B6811)-1)/24), DATE(2024, 1, 1) + INT((ROW(B6811)-1)/24))</f>
        <v>45575</v>
      </c>
      <c r="E6849" s="459">
        <v>0.75000000000000011</v>
      </c>
      <c r="F6849" s="780"/>
      <c r="G6849" s="780"/>
      <c r="H6849" s="460">
        <f t="shared" si="425"/>
        <v>0</v>
      </c>
      <c r="I6849" s="460">
        <f t="shared" si="426"/>
        <v>0</v>
      </c>
      <c r="J6849" s="460">
        <f t="shared" si="428"/>
        <v>0</v>
      </c>
      <c r="K6849" s="9"/>
      <c r="P6849" s="2"/>
      <c r="Q6849" s="27"/>
      <c r="R6849" s="2"/>
      <c r="S6849" s="2"/>
      <c r="T6849" s="2"/>
      <c r="U6849" s="2"/>
      <c r="V6849" s="2"/>
      <c r="W6849" s="2"/>
    </row>
    <row r="6850" spans="2:23" ht="15" customHeight="1" x14ac:dyDescent="0.35">
      <c r="B6850" s="349"/>
      <c r="C6850" s="715" t="str">
        <f t="shared" si="427"/>
        <v/>
      </c>
      <c r="D6850" s="458">
        <f>IF(ISNUMBER(Summary!$D$17), DATE(Summary!$D$17, 1, 1) + INT((ROW(B6812)-1)/24), DATE(2024, 1, 1) + INT((ROW(B6812)-1)/24))</f>
        <v>45575</v>
      </c>
      <c r="E6850" s="459">
        <v>0.79166666666666674</v>
      </c>
      <c r="F6850" s="780"/>
      <c r="G6850" s="780"/>
      <c r="H6850" s="460">
        <f t="shared" si="425"/>
        <v>0</v>
      </c>
      <c r="I6850" s="460">
        <f t="shared" si="426"/>
        <v>0</v>
      </c>
      <c r="J6850" s="460">
        <f t="shared" si="428"/>
        <v>0</v>
      </c>
      <c r="K6850" s="9"/>
      <c r="P6850" s="2"/>
      <c r="Q6850" s="27"/>
      <c r="R6850" s="2"/>
      <c r="S6850" s="2"/>
      <c r="T6850" s="2"/>
      <c r="U6850" s="2"/>
      <c r="V6850" s="2"/>
      <c r="W6850" s="2"/>
    </row>
    <row r="6851" spans="2:23" ht="15" customHeight="1" x14ac:dyDescent="0.35">
      <c r="B6851" s="349"/>
      <c r="C6851" s="715" t="str">
        <f t="shared" si="427"/>
        <v/>
      </c>
      <c r="D6851" s="458">
        <f>IF(ISNUMBER(Summary!$D$17), DATE(Summary!$D$17, 1, 1) + INT((ROW(B6813)-1)/24), DATE(2024, 1, 1) + INT((ROW(B6813)-1)/24))</f>
        <v>45575</v>
      </c>
      <c r="E6851" s="459">
        <v>0.83333333333333337</v>
      </c>
      <c r="F6851" s="780"/>
      <c r="G6851" s="780"/>
      <c r="H6851" s="460">
        <f t="shared" si="425"/>
        <v>0</v>
      </c>
      <c r="I6851" s="460">
        <f t="shared" si="426"/>
        <v>0</v>
      </c>
      <c r="J6851" s="460">
        <f t="shared" si="428"/>
        <v>0</v>
      </c>
      <c r="K6851" s="9"/>
      <c r="P6851" s="2"/>
      <c r="Q6851" s="27"/>
      <c r="R6851" s="2"/>
      <c r="S6851" s="2"/>
      <c r="T6851" s="2"/>
      <c r="U6851" s="2"/>
      <c r="V6851" s="2"/>
      <c r="W6851" s="2"/>
    </row>
    <row r="6852" spans="2:23" ht="15" customHeight="1" x14ac:dyDescent="0.35">
      <c r="B6852" s="349"/>
      <c r="C6852" s="715" t="str">
        <f t="shared" si="427"/>
        <v/>
      </c>
      <c r="D6852" s="458">
        <f>IF(ISNUMBER(Summary!$D$17), DATE(Summary!$D$17, 1, 1) + INT((ROW(B6814)-1)/24), DATE(2024, 1, 1) + INT((ROW(B6814)-1)/24))</f>
        <v>45575</v>
      </c>
      <c r="E6852" s="459">
        <v>0.87500000000000011</v>
      </c>
      <c r="F6852" s="780"/>
      <c r="G6852" s="780"/>
      <c r="H6852" s="460">
        <f t="shared" si="425"/>
        <v>0</v>
      </c>
      <c r="I6852" s="460">
        <f t="shared" si="426"/>
        <v>0</v>
      </c>
      <c r="J6852" s="460">
        <f t="shared" si="428"/>
        <v>0</v>
      </c>
      <c r="K6852" s="9"/>
      <c r="P6852" s="2"/>
      <c r="Q6852" s="27"/>
      <c r="R6852" s="2"/>
      <c r="S6852" s="2"/>
      <c r="T6852" s="2"/>
      <c r="U6852" s="2"/>
      <c r="V6852" s="2"/>
      <c r="W6852" s="2"/>
    </row>
    <row r="6853" spans="2:23" ht="15" customHeight="1" x14ac:dyDescent="0.35">
      <c r="B6853" s="349"/>
      <c r="C6853" s="715" t="str">
        <f t="shared" si="427"/>
        <v/>
      </c>
      <c r="D6853" s="458">
        <f>IF(ISNUMBER(Summary!$D$17), DATE(Summary!$D$17, 1, 1) + INT((ROW(B6815)-1)/24), DATE(2024, 1, 1) + INT((ROW(B6815)-1)/24))</f>
        <v>45575</v>
      </c>
      <c r="E6853" s="459">
        <v>0.91666666666666674</v>
      </c>
      <c r="F6853" s="780"/>
      <c r="G6853" s="780"/>
      <c r="H6853" s="460">
        <f t="shared" si="425"/>
        <v>0</v>
      </c>
      <c r="I6853" s="460">
        <f t="shared" si="426"/>
        <v>0</v>
      </c>
      <c r="J6853" s="460">
        <f t="shared" si="428"/>
        <v>0</v>
      </c>
      <c r="K6853" s="9"/>
      <c r="P6853" s="2"/>
      <c r="Q6853" s="27"/>
      <c r="R6853" s="2"/>
      <c r="S6853" s="2"/>
      <c r="T6853" s="2"/>
      <c r="U6853" s="2"/>
      <c r="V6853" s="2"/>
      <c r="W6853" s="2"/>
    </row>
    <row r="6854" spans="2:23" ht="15" customHeight="1" x14ac:dyDescent="0.35">
      <c r="B6854" s="349"/>
      <c r="C6854" s="715" t="str">
        <f t="shared" si="427"/>
        <v/>
      </c>
      <c r="D6854" s="458">
        <f>IF(ISNUMBER(Summary!$D$17), DATE(Summary!$D$17, 1, 1) + INT((ROW(B6816)-1)/24), DATE(2024, 1, 1) + INT((ROW(B6816)-1)/24))</f>
        <v>45575</v>
      </c>
      <c r="E6854" s="459">
        <v>0.95833333333333337</v>
      </c>
      <c r="F6854" s="780"/>
      <c r="G6854" s="780"/>
      <c r="H6854" s="460">
        <f t="shared" si="425"/>
        <v>0</v>
      </c>
      <c r="I6854" s="460">
        <f t="shared" si="426"/>
        <v>0</v>
      </c>
      <c r="J6854" s="460">
        <f t="shared" si="428"/>
        <v>0</v>
      </c>
      <c r="K6854" s="9"/>
      <c r="P6854" s="2"/>
      <c r="Q6854" s="27"/>
      <c r="R6854" s="2"/>
      <c r="S6854" s="2"/>
      <c r="T6854" s="2"/>
      <c r="U6854" s="2"/>
      <c r="V6854" s="2"/>
      <c r="W6854" s="2"/>
    </row>
    <row r="6855" spans="2:23" ht="15" customHeight="1" x14ac:dyDescent="0.35">
      <c r="B6855" s="457"/>
      <c r="C6855" s="715">
        <f t="shared" si="427"/>
        <v>45576</v>
      </c>
      <c r="D6855" s="458">
        <f>IF(ISNUMBER(Summary!$D$17), DATE(Summary!$D$17, 1, 1) + INT((ROW(B6817)-1)/24), DATE(2024, 1, 1) + INT((ROW(B6817)-1)/24))</f>
        <v>45576</v>
      </c>
      <c r="E6855" s="459">
        <v>3.1225022567582528E-17</v>
      </c>
      <c r="F6855" s="780"/>
      <c r="G6855" s="780"/>
      <c r="H6855" s="460">
        <f t="shared" si="425"/>
        <v>0</v>
      </c>
      <c r="I6855" s="460">
        <f t="shared" si="426"/>
        <v>0</v>
      </c>
      <c r="J6855" s="460">
        <f t="shared" si="428"/>
        <v>0</v>
      </c>
      <c r="K6855" s="9"/>
      <c r="P6855" s="2"/>
      <c r="Q6855" s="27"/>
      <c r="R6855" s="2"/>
      <c r="S6855" s="2"/>
      <c r="T6855" s="2"/>
      <c r="U6855" s="2"/>
      <c r="V6855" s="2"/>
      <c r="W6855" s="2"/>
    </row>
    <row r="6856" spans="2:23" ht="15" customHeight="1" x14ac:dyDescent="0.35">
      <c r="B6856" s="349"/>
      <c r="C6856" s="715" t="str">
        <f t="shared" si="427"/>
        <v/>
      </c>
      <c r="D6856" s="458">
        <f>IF(ISNUMBER(Summary!$D$17), DATE(Summary!$D$17, 1, 1) + INT((ROW(B6818)-1)/24), DATE(2024, 1, 1) + INT((ROW(B6818)-1)/24))</f>
        <v>45576</v>
      </c>
      <c r="E6856" s="459">
        <v>4.1666666666666699E-2</v>
      </c>
      <c r="F6856" s="780"/>
      <c r="G6856" s="780"/>
      <c r="H6856" s="460">
        <f t="shared" si="425"/>
        <v>0</v>
      </c>
      <c r="I6856" s="460">
        <f t="shared" si="426"/>
        <v>0</v>
      </c>
      <c r="J6856" s="460">
        <f t="shared" si="428"/>
        <v>0</v>
      </c>
      <c r="K6856" s="9"/>
      <c r="P6856" s="2"/>
      <c r="Q6856" s="27"/>
      <c r="R6856" s="2"/>
      <c r="S6856" s="2"/>
      <c r="T6856" s="2"/>
      <c r="U6856" s="2"/>
      <c r="V6856" s="2"/>
      <c r="W6856" s="2"/>
    </row>
    <row r="6857" spans="2:23" ht="15" customHeight="1" x14ac:dyDescent="0.35">
      <c r="B6857" s="349"/>
      <c r="C6857" s="715" t="str">
        <f t="shared" si="427"/>
        <v/>
      </c>
      <c r="D6857" s="458">
        <f>IF(ISNUMBER(Summary!$D$17), DATE(Summary!$D$17, 1, 1) + INT((ROW(B6819)-1)/24), DATE(2024, 1, 1) + INT((ROW(B6819)-1)/24))</f>
        <v>45576</v>
      </c>
      <c r="E6857" s="459">
        <v>8.333333333333337E-2</v>
      </c>
      <c r="F6857" s="780"/>
      <c r="G6857" s="780"/>
      <c r="H6857" s="460">
        <f t="shared" si="425"/>
        <v>0</v>
      </c>
      <c r="I6857" s="460">
        <f t="shared" si="426"/>
        <v>0</v>
      </c>
      <c r="J6857" s="460">
        <f t="shared" si="428"/>
        <v>0</v>
      </c>
      <c r="K6857" s="9"/>
      <c r="P6857" s="2"/>
      <c r="Q6857" s="27"/>
      <c r="R6857" s="2"/>
      <c r="S6857" s="2"/>
      <c r="T6857" s="2"/>
      <c r="U6857" s="2"/>
      <c r="V6857" s="2"/>
      <c r="W6857" s="2"/>
    </row>
    <row r="6858" spans="2:23" ht="15" customHeight="1" x14ac:dyDescent="0.35">
      <c r="B6858" s="349"/>
      <c r="C6858" s="715" t="str">
        <f t="shared" si="427"/>
        <v/>
      </c>
      <c r="D6858" s="458">
        <f>IF(ISNUMBER(Summary!$D$17), DATE(Summary!$D$17, 1, 1) + INT((ROW(B6820)-1)/24), DATE(2024, 1, 1) + INT((ROW(B6820)-1)/24))</f>
        <v>45576</v>
      </c>
      <c r="E6858" s="459">
        <v>0.12500000000000006</v>
      </c>
      <c r="F6858" s="780"/>
      <c r="G6858" s="780"/>
      <c r="H6858" s="460">
        <f t="shared" si="425"/>
        <v>0</v>
      </c>
      <c r="I6858" s="460">
        <f t="shared" si="426"/>
        <v>0</v>
      </c>
      <c r="J6858" s="460">
        <f t="shared" si="428"/>
        <v>0</v>
      </c>
      <c r="K6858" s="9"/>
      <c r="P6858" s="2"/>
      <c r="Q6858" s="27"/>
      <c r="R6858" s="2"/>
      <c r="S6858" s="2"/>
      <c r="T6858" s="2"/>
      <c r="U6858" s="2"/>
      <c r="V6858" s="2"/>
      <c r="W6858" s="2"/>
    </row>
    <row r="6859" spans="2:23" ht="15" customHeight="1" x14ac:dyDescent="0.35">
      <c r="B6859" s="349"/>
      <c r="C6859" s="715" t="str">
        <f t="shared" si="427"/>
        <v/>
      </c>
      <c r="D6859" s="458">
        <f>IF(ISNUMBER(Summary!$D$17), DATE(Summary!$D$17, 1, 1) + INT((ROW(B6821)-1)/24), DATE(2024, 1, 1) + INT((ROW(B6821)-1)/24))</f>
        <v>45576</v>
      </c>
      <c r="E6859" s="459">
        <v>0.16666666666666669</v>
      </c>
      <c r="F6859" s="780"/>
      <c r="G6859" s="780"/>
      <c r="H6859" s="460">
        <f t="shared" si="425"/>
        <v>0</v>
      </c>
      <c r="I6859" s="460">
        <f t="shared" si="426"/>
        <v>0</v>
      </c>
      <c r="J6859" s="460">
        <f t="shared" si="428"/>
        <v>0</v>
      </c>
      <c r="K6859" s="9"/>
      <c r="P6859" s="2"/>
      <c r="Q6859" s="27"/>
      <c r="R6859" s="2"/>
      <c r="S6859" s="2"/>
      <c r="T6859" s="2"/>
      <c r="U6859" s="2"/>
      <c r="V6859" s="2"/>
      <c r="W6859" s="2"/>
    </row>
    <row r="6860" spans="2:23" ht="15" customHeight="1" x14ac:dyDescent="0.35">
      <c r="B6860" s="349"/>
      <c r="C6860" s="715" t="str">
        <f t="shared" si="427"/>
        <v/>
      </c>
      <c r="D6860" s="458">
        <f>IF(ISNUMBER(Summary!$D$17), DATE(Summary!$D$17, 1, 1) + INT((ROW(B6822)-1)/24), DATE(2024, 1, 1) + INT((ROW(B6822)-1)/24))</f>
        <v>45576</v>
      </c>
      <c r="E6860" s="459">
        <v>0.20833333333333337</v>
      </c>
      <c r="F6860" s="780"/>
      <c r="G6860" s="780"/>
      <c r="H6860" s="460">
        <f t="shared" si="425"/>
        <v>0</v>
      </c>
      <c r="I6860" s="460">
        <f t="shared" si="426"/>
        <v>0</v>
      </c>
      <c r="J6860" s="460">
        <f t="shared" si="428"/>
        <v>0</v>
      </c>
      <c r="K6860" s="9"/>
      <c r="P6860" s="2"/>
      <c r="Q6860" s="27"/>
      <c r="R6860" s="2"/>
      <c r="S6860" s="2"/>
      <c r="T6860" s="2"/>
      <c r="U6860" s="2"/>
      <c r="V6860" s="2"/>
      <c r="W6860" s="2"/>
    </row>
    <row r="6861" spans="2:23" ht="15" customHeight="1" x14ac:dyDescent="0.35">
      <c r="B6861" s="349"/>
      <c r="C6861" s="715" t="str">
        <f t="shared" si="427"/>
        <v/>
      </c>
      <c r="D6861" s="458">
        <f>IF(ISNUMBER(Summary!$D$17), DATE(Summary!$D$17, 1, 1) + INT((ROW(B6823)-1)/24), DATE(2024, 1, 1) + INT((ROW(B6823)-1)/24))</f>
        <v>45576</v>
      </c>
      <c r="E6861" s="459">
        <v>0.25</v>
      </c>
      <c r="F6861" s="780"/>
      <c r="G6861" s="780"/>
      <c r="H6861" s="460">
        <f t="shared" si="425"/>
        <v>0</v>
      </c>
      <c r="I6861" s="460">
        <f t="shared" si="426"/>
        <v>0</v>
      </c>
      <c r="J6861" s="460">
        <f t="shared" si="428"/>
        <v>0</v>
      </c>
      <c r="K6861" s="9"/>
      <c r="P6861" s="2"/>
      <c r="Q6861" s="27"/>
      <c r="R6861" s="2"/>
      <c r="S6861" s="2"/>
      <c r="T6861" s="2"/>
      <c r="U6861" s="2"/>
      <c r="V6861" s="2"/>
      <c r="W6861" s="2"/>
    </row>
    <row r="6862" spans="2:23" ht="15" customHeight="1" x14ac:dyDescent="0.35">
      <c r="B6862" s="349"/>
      <c r="C6862" s="715" t="str">
        <f t="shared" si="427"/>
        <v/>
      </c>
      <c r="D6862" s="458">
        <f>IF(ISNUMBER(Summary!$D$17), DATE(Summary!$D$17, 1, 1) + INT((ROW(B6824)-1)/24), DATE(2024, 1, 1) + INT((ROW(B6824)-1)/24))</f>
        <v>45576</v>
      </c>
      <c r="E6862" s="459">
        <v>0.29166666666666669</v>
      </c>
      <c r="F6862" s="780"/>
      <c r="G6862" s="780"/>
      <c r="H6862" s="460">
        <f t="shared" si="425"/>
        <v>0</v>
      </c>
      <c r="I6862" s="460">
        <f t="shared" si="426"/>
        <v>0</v>
      </c>
      <c r="J6862" s="460">
        <f t="shared" si="428"/>
        <v>0</v>
      </c>
      <c r="K6862" s="9"/>
      <c r="P6862" s="2"/>
      <c r="Q6862" s="27"/>
      <c r="R6862" s="2"/>
      <c r="S6862" s="2"/>
      <c r="T6862" s="2"/>
      <c r="U6862" s="2"/>
      <c r="V6862" s="2"/>
      <c r="W6862" s="2"/>
    </row>
    <row r="6863" spans="2:23" ht="15" customHeight="1" x14ac:dyDescent="0.35">
      <c r="B6863" s="349"/>
      <c r="C6863" s="715" t="str">
        <f t="shared" si="427"/>
        <v/>
      </c>
      <c r="D6863" s="458">
        <f>IF(ISNUMBER(Summary!$D$17), DATE(Summary!$D$17, 1, 1) + INT((ROW(B6825)-1)/24), DATE(2024, 1, 1) + INT((ROW(B6825)-1)/24))</f>
        <v>45576</v>
      </c>
      <c r="E6863" s="459">
        <v>0.33333333333333337</v>
      </c>
      <c r="F6863" s="780"/>
      <c r="G6863" s="780"/>
      <c r="H6863" s="460">
        <f t="shared" si="425"/>
        <v>0</v>
      </c>
      <c r="I6863" s="460">
        <f t="shared" si="426"/>
        <v>0</v>
      </c>
      <c r="J6863" s="460">
        <f t="shared" si="428"/>
        <v>0</v>
      </c>
      <c r="K6863" s="9"/>
      <c r="P6863" s="2"/>
      <c r="Q6863" s="27"/>
      <c r="R6863" s="2"/>
      <c r="S6863" s="2"/>
      <c r="T6863" s="2"/>
      <c r="U6863" s="2"/>
      <c r="V6863" s="2"/>
      <c r="W6863" s="2"/>
    </row>
    <row r="6864" spans="2:23" ht="15" customHeight="1" x14ac:dyDescent="0.35">
      <c r="B6864" s="349"/>
      <c r="C6864" s="715" t="str">
        <f t="shared" si="427"/>
        <v/>
      </c>
      <c r="D6864" s="458">
        <f>IF(ISNUMBER(Summary!$D$17), DATE(Summary!$D$17, 1, 1) + INT((ROW(B6826)-1)/24), DATE(2024, 1, 1) + INT((ROW(B6826)-1)/24))</f>
        <v>45576</v>
      </c>
      <c r="E6864" s="459">
        <v>0.375</v>
      </c>
      <c r="F6864" s="780"/>
      <c r="G6864" s="780"/>
      <c r="H6864" s="460">
        <f t="shared" si="425"/>
        <v>0</v>
      </c>
      <c r="I6864" s="460">
        <f t="shared" si="426"/>
        <v>0</v>
      </c>
      <c r="J6864" s="460">
        <f t="shared" si="428"/>
        <v>0</v>
      </c>
      <c r="K6864" s="9"/>
      <c r="P6864" s="2"/>
      <c r="Q6864" s="27"/>
      <c r="R6864" s="2"/>
      <c r="S6864" s="2"/>
      <c r="T6864" s="2"/>
      <c r="U6864" s="2"/>
      <c r="V6864" s="2"/>
      <c r="W6864" s="2"/>
    </row>
    <row r="6865" spans="2:23" ht="15" customHeight="1" x14ac:dyDescent="0.35">
      <c r="B6865" s="349"/>
      <c r="C6865" s="715" t="str">
        <f t="shared" si="427"/>
        <v/>
      </c>
      <c r="D6865" s="458">
        <f>IF(ISNUMBER(Summary!$D$17), DATE(Summary!$D$17, 1, 1) + INT((ROW(B6827)-1)/24), DATE(2024, 1, 1) + INT((ROW(B6827)-1)/24))</f>
        <v>45576</v>
      </c>
      <c r="E6865" s="459">
        <v>0.41666666666666669</v>
      </c>
      <c r="F6865" s="780"/>
      <c r="G6865" s="780"/>
      <c r="H6865" s="460">
        <f t="shared" si="425"/>
        <v>0</v>
      </c>
      <c r="I6865" s="460">
        <f t="shared" si="426"/>
        <v>0</v>
      </c>
      <c r="J6865" s="460">
        <f t="shared" si="428"/>
        <v>0</v>
      </c>
      <c r="K6865" s="9"/>
      <c r="P6865" s="2"/>
      <c r="Q6865" s="27"/>
      <c r="R6865" s="2"/>
      <c r="S6865" s="2"/>
      <c r="T6865" s="2"/>
      <c r="U6865" s="2"/>
      <c r="V6865" s="2"/>
      <c r="W6865" s="2"/>
    </row>
    <row r="6866" spans="2:23" ht="15" customHeight="1" x14ac:dyDescent="0.35">
      <c r="B6866" s="349"/>
      <c r="C6866" s="715" t="str">
        <f t="shared" si="427"/>
        <v/>
      </c>
      <c r="D6866" s="458">
        <f>IF(ISNUMBER(Summary!$D$17), DATE(Summary!$D$17, 1, 1) + INT((ROW(B6828)-1)/24), DATE(2024, 1, 1) + INT((ROW(B6828)-1)/24))</f>
        <v>45576</v>
      </c>
      <c r="E6866" s="459">
        <v>0.45833333333333337</v>
      </c>
      <c r="F6866" s="780"/>
      <c r="G6866" s="780"/>
      <c r="H6866" s="460">
        <f t="shared" si="425"/>
        <v>0</v>
      </c>
      <c r="I6866" s="460">
        <f t="shared" si="426"/>
        <v>0</v>
      </c>
      <c r="J6866" s="460">
        <f t="shared" si="428"/>
        <v>0</v>
      </c>
      <c r="K6866" s="9"/>
      <c r="P6866" s="2"/>
      <c r="Q6866" s="27"/>
      <c r="R6866" s="2"/>
      <c r="S6866" s="2"/>
      <c r="T6866" s="2"/>
      <c r="U6866" s="2"/>
      <c r="V6866" s="2"/>
      <c r="W6866" s="2"/>
    </row>
    <row r="6867" spans="2:23" ht="15" customHeight="1" x14ac:dyDescent="0.35">
      <c r="B6867" s="349"/>
      <c r="C6867" s="715" t="str">
        <f t="shared" si="427"/>
        <v/>
      </c>
      <c r="D6867" s="458">
        <f>IF(ISNUMBER(Summary!$D$17), DATE(Summary!$D$17, 1, 1) + INT((ROW(B6829)-1)/24), DATE(2024, 1, 1) + INT((ROW(B6829)-1)/24))</f>
        <v>45576</v>
      </c>
      <c r="E6867" s="459">
        <v>0.50000000000000011</v>
      </c>
      <c r="F6867" s="780"/>
      <c r="G6867" s="780"/>
      <c r="H6867" s="460">
        <f t="shared" si="425"/>
        <v>0</v>
      </c>
      <c r="I6867" s="460">
        <f t="shared" si="426"/>
        <v>0</v>
      </c>
      <c r="J6867" s="460">
        <f t="shared" si="428"/>
        <v>0</v>
      </c>
      <c r="K6867" s="9"/>
      <c r="P6867" s="2"/>
      <c r="Q6867" s="27"/>
      <c r="R6867" s="2"/>
      <c r="S6867" s="2"/>
      <c r="T6867" s="2"/>
      <c r="U6867" s="2"/>
      <c r="V6867" s="2"/>
      <c r="W6867" s="2"/>
    </row>
    <row r="6868" spans="2:23" ht="15" customHeight="1" x14ac:dyDescent="0.35">
      <c r="B6868" s="349"/>
      <c r="C6868" s="715" t="str">
        <f t="shared" si="427"/>
        <v/>
      </c>
      <c r="D6868" s="458">
        <f>IF(ISNUMBER(Summary!$D$17), DATE(Summary!$D$17, 1, 1) + INT((ROW(B6830)-1)/24), DATE(2024, 1, 1) + INT((ROW(B6830)-1)/24))</f>
        <v>45576</v>
      </c>
      <c r="E6868" s="459">
        <v>0.54166666666666674</v>
      </c>
      <c r="F6868" s="780"/>
      <c r="G6868" s="780"/>
      <c r="H6868" s="460">
        <f t="shared" si="425"/>
        <v>0</v>
      </c>
      <c r="I6868" s="460">
        <f t="shared" si="426"/>
        <v>0</v>
      </c>
      <c r="J6868" s="460">
        <f t="shared" si="428"/>
        <v>0</v>
      </c>
      <c r="K6868" s="9"/>
      <c r="P6868" s="2"/>
      <c r="Q6868" s="27"/>
      <c r="R6868" s="2"/>
      <c r="S6868" s="2"/>
      <c r="T6868" s="2"/>
      <c r="U6868" s="2"/>
      <c r="V6868" s="2"/>
      <c r="W6868" s="2"/>
    </row>
    <row r="6869" spans="2:23" ht="15" customHeight="1" x14ac:dyDescent="0.35">
      <c r="B6869" s="349"/>
      <c r="C6869" s="715" t="str">
        <f t="shared" si="427"/>
        <v/>
      </c>
      <c r="D6869" s="458">
        <f>IF(ISNUMBER(Summary!$D$17), DATE(Summary!$D$17, 1, 1) + INT((ROW(B6831)-1)/24), DATE(2024, 1, 1) + INT((ROW(B6831)-1)/24))</f>
        <v>45576</v>
      </c>
      <c r="E6869" s="459">
        <v>0.58333333333333337</v>
      </c>
      <c r="F6869" s="780"/>
      <c r="G6869" s="780"/>
      <c r="H6869" s="460">
        <f t="shared" si="425"/>
        <v>0</v>
      </c>
      <c r="I6869" s="460">
        <f t="shared" si="426"/>
        <v>0</v>
      </c>
      <c r="J6869" s="460">
        <f t="shared" si="428"/>
        <v>0</v>
      </c>
      <c r="K6869" s="9"/>
      <c r="P6869" s="2"/>
      <c r="Q6869" s="27"/>
      <c r="R6869" s="2"/>
      <c r="S6869" s="2"/>
      <c r="T6869" s="2"/>
      <c r="U6869" s="2"/>
      <c r="V6869" s="2"/>
      <c r="W6869" s="2"/>
    </row>
    <row r="6870" spans="2:23" ht="15" customHeight="1" x14ac:dyDescent="0.35">
      <c r="B6870" s="349"/>
      <c r="C6870" s="715" t="str">
        <f t="shared" si="427"/>
        <v/>
      </c>
      <c r="D6870" s="458">
        <f>IF(ISNUMBER(Summary!$D$17), DATE(Summary!$D$17, 1, 1) + INT((ROW(B6832)-1)/24), DATE(2024, 1, 1) + INT((ROW(B6832)-1)/24))</f>
        <v>45576</v>
      </c>
      <c r="E6870" s="459">
        <v>0.62500000000000011</v>
      </c>
      <c r="F6870" s="780"/>
      <c r="G6870" s="780"/>
      <c r="H6870" s="460">
        <f t="shared" si="425"/>
        <v>0</v>
      </c>
      <c r="I6870" s="460">
        <f t="shared" si="426"/>
        <v>0</v>
      </c>
      <c r="J6870" s="460">
        <f t="shared" si="428"/>
        <v>0</v>
      </c>
      <c r="K6870" s="9"/>
      <c r="P6870" s="2"/>
      <c r="Q6870" s="27"/>
      <c r="R6870" s="2"/>
      <c r="S6870" s="2"/>
      <c r="T6870" s="2"/>
      <c r="U6870" s="2"/>
      <c r="V6870" s="2"/>
      <c r="W6870" s="2"/>
    </row>
    <row r="6871" spans="2:23" ht="15" customHeight="1" x14ac:dyDescent="0.35">
      <c r="B6871" s="349"/>
      <c r="C6871" s="715" t="str">
        <f t="shared" si="427"/>
        <v/>
      </c>
      <c r="D6871" s="458">
        <f>IF(ISNUMBER(Summary!$D$17), DATE(Summary!$D$17, 1, 1) + INT((ROW(B6833)-1)/24), DATE(2024, 1, 1) + INT((ROW(B6833)-1)/24))</f>
        <v>45576</v>
      </c>
      <c r="E6871" s="459">
        <v>0.66666666666666674</v>
      </c>
      <c r="F6871" s="780"/>
      <c r="G6871" s="780"/>
      <c r="H6871" s="460">
        <f t="shared" si="425"/>
        <v>0</v>
      </c>
      <c r="I6871" s="460">
        <f t="shared" si="426"/>
        <v>0</v>
      </c>
      <c r="J6871" s="460">
        <f t="shared" si="428"/>
        <v>0</v>
      </c>
      <c r="K6871" s="9"/>
      <c r="P6871" s="2"/>
      <c r="Q6871" s="27"/>
      <c r="R6871" s="2"/>
      <c r="S6871" s="2"/>
      <c r="T6871" s="2"/>
      <c r="U6871" s="2"/>
      <c r="V6871" s="2"/>
      <c r="W6871" s="2"/>
    </row>
    <row r="6872" spans="2:23" ht="15" customHeight="1" x14ac:dyDescent="0.35">
      <c r="B6872" s="349"/>
      <c r="C6872" s="715" t="str">
        <f t="shared" si="427"/>
        <v/>
      </c>
      <c r="D6872" s="458">
        <f>IF(ISNUMBER(Summary!$D$17), DATE(Summary!$D$17, 1, 1) + INT((ROW(B6834)-1)/24), DATE(2024, 1, 1) + INT((ROW(B6834)-1)/24))</f>
        <v>45576</v>
      </c>
      <c r="E6872" s="459">
        <v>0.70833333333333337</v>
      </c>
      <c r="F6872" s="780"/>
      <c r="G6872" s="780"/>
      <c r="H6872" s="460">
        <f t="shared" si="425"/>
        <v>0</v>
      </c>
      <c r="I6872" s="460">
        <f t="shared" si="426"/>
        <v>0</v>
      </c>
      <c r="J6872" s="460">
        <f t="shared" si="428"/>
        <v>0</v>
      </c>
      <c r="K6872" s="9"/>
      <c r="P6872" s="2"/>
      <c r="Q6872" s="27"/>
      <c r="R6872" s="2"/>
      <c r="S6872" s="2"/>
      <c r="T6872" s="2"/>
      <c r="U6872" s="2"/>
      <c r="V6872" s="2"/>
      <c r="W6872" s="2"/>
    </row>
    <row r="6873" spans="2:23" ht="15" customHeight="1" x14ac:dyDescent="0.35">
      <c r="B6873" s="349"/>
      <c r="C6873" s="715" t="str">
        <f t="shared" si="427"/>
        <v/>
      </c>
      <c r="D6873" s="458">
        <f>IF(ISNUMBER(Summary!$D$17), DATE(Summary!$D$17, 1, 1) + INT((ROW(B6835)-1)/24), DATE(2024, 1, 1) + INT((ROW(B6835)-1)/24))</f>
        <v>45576</v>
      </c>
      <c r="E6873" s="459">
        <v>0.75000000000000011</v>
      </c>
      <c r="F6873" s="780"/>
      <c r="G6873" s="780"/>
      <c r="H6873" s="460">
        <f t="shared" si="425"/>
        <v>0</v>
      </c>
      <c r="I6873" s="460">
        <f t="shared" si="426"/>
        <v>0</v>
      </c>
      <c r="J6873" s="460">
        <f t="shared" si="428"/>
        <v>0</v>
      </c>
      <c r="K6873" s="9"/>
      <c r="P6873" s="2"/>
      <c r="Q6873" s="27"/>
      <c r="R6873" s="2"/>
      <c r="S6873" s="2"/>
      <c r="T6873" s="2"/>
      <c r="U6873" s="2"/>
      <c r="V6873" s="2"/>
      <c r="W6873" s="2"/>
    </row>
    <row r="6874" spans="2:23" ht="15" customHeight="1" x14ac:dyDescent="0.35">
      <c r="B6874" s="349"/>
      <c r="C6874" s="715" t="str">
        <f t="shared" si="427"/>
        <v/>
      </c>
      <c r="D6874" s="458">
        <f>IF(ISNUMBER(Summary!$D$17), DATE(Summary!$D$17, 1, 1) + INT((ROW(B6836)-1)/24), DATE(2024, 1, 1) + INT((ROW(B6836)-1)/24))</f>
        <v>45576</v>
      </c>
      <c r="E6874" s="459">
        <v>0.79166666666666674</v>
      </c>
      <c r="F6874" s="780"/>
      <c r="G6874" s="780"/>
      <c r="H6874" s="460">
        <f t="shared" si="425"/>
        <v>0</v>
      </c>
      <c r="I6874" s="460">
        <f t="shared" si="426"/>
        <v>0</v>
      </c>
      <c r="J6874" s="460">
        <f t="shared" si="428"/>
        <v>0</v>
      </c>
      <c r="K6874" s="9"/>
      <c r="P6874" s="2"/>
      <c r="Q6874" s="27"/>
      <c r="R6874" s="2"/>
      <c r="S6874" s="2"/>
      <c r="T6874" s="2"/>
      <c r="U6874" s="2"/>
      <c r="V6874" s="2"/>
      <c r="W6874" s="2"/>
    </row>
    <row r="6875" spans="2:23" ht="15" customHeight="1" x14ac:dyDescent="0.35">
      <c r="B6875" s="349"/>
      <c r="C6875" s="715" t="str">
        <f t="shared" si="427"/>
        <v/>
      </c>
      <c r="D6875" s="458">
        <f>IF(ISNUMBER(Summary!$D$17), DATE(Summary!$D$17, 1, 1) + INT((ROW(B6837)-1)/24), DATE(2024, 1, 1) + INT((ROW(B6837)-1)/24))</f>
        <v>45576</v>
      </c>
      <c r="E6875" s="459">
        <v>0.83333333333333337</v>
      </c>
      <c r="F6875" s="780"/>
      <c r="G6875" s="780"/>
      <c r="H6875" s="460">
        <f t="shared" si="425"/>
        <v>0</v>
      </c>
      <c r="I6875" s="460">
        <f t="shared" si="426"/>
        <v>0</v>
      </c>
      <c r="J6875" s="460">
        <f t="shared" si="428"/>
        <v>0</v>
      </c>
      <c r="K6875" s="9"/>
      <c r="P6875" s="2"/>
      <c r="Q6875" s="27"/>
      <c r="R6875" s="2"/>
      <c r="S6875" s="2"/>
      <c r="T6875" s="2"/>
      <c r="U6875" s="2"/>
      <c r="V6875" s="2"/>
      <c r="W6875" s="2"/>
    </row>
    <row r="6876" spans="2:23" ht="15" customHeight="1" x14ac:dyDescent="0.35">
      <c r="B6876" s="349"/>
      <c r="C6876" s="715" t="str">
        <f t="shared" si="427"/>
        <v/>
      </c>
      <c r="D6876" s="458">
        <f>IF(ISNUMBER(Summary!$D$17), DATE(Summary!$D$17, 1, 1) + INT((ROW(B6838)-1)/24), DATE(2024, 1, 1) + INT((ROW(B6838)-1)/24))</f>
        <v>45576</v>
      </c>
      <c r="E6876" s="459">
        <v>0.87500000000000011</v>
      </c>
      <c r="F6876" s="780"/>
      <c r="G6876" s="780"/>
      <c r="H6876" s="460">
        <f t="shared" si="425"/>
        <v>0</v>
      </c>
      <c r="I6876" s="460">
        <f t="shared" si="426"/>
        <v>0</v>
      </c>
      <c r="J6876" s="460">
        <f t="shared" si="428"/>
        <v>0</v>
      </c>
      <c r="K6876" s="9"/>
      <c r="P6876" s="2"/>
      <c r="Q6876" s="27"/>
      <c r="R6876" s="2"/>
      <c r="S6876" s="2"/>
      <c r="T6876" s="2"/>
      <c r="U6876" s="2"/>
      <c r="V6876" s="2"/>
      <c r="W6876" s="2"/>
    </row>
    <row r="6877" spans="2:23" ht="15" customHeight="1" x14ac:dyDescent="0.35">
      <c r="B6877" s="349"/>
      <c r="C6877" s="715" t="str">
        <f t="shared" si="427"/>
        <v/>
      </c>
      <c r="D6877" s="458">
        <f>IF(ISNUMBER(Summary!$D$17), DATE(Summary!$D$17, 1, 1) + INT((ROW(B6839)-1)/24), DATE(2024, 1, 1) + INT((ROW(B6839)-1)/24))</f>
        <v>45576</v>
      </c>
      <c r="E6877" s="459">
        <v>0.91666666666666674</v>
      </c>
      <c r="F6877" s="780"/>
      <c r="G6877" s="780"/>
      <c r="H6877" s="460">
        <f t="shared" si="425"/>
        <v>0</v>
      </c>
      <c r="I6877" s="460">
        <f t="shared" si="426"/>
        <v>0</v>
      </c>
      <c r="J6877" s="460">
        <f t="shared" si="428"/>
        <v>0</v>
      </c>
      <c r="K6877" s="9"/>
      <c r="P6877" s="2"/>
      <c r="Q6877" s="27"/>
      <c r="R6877" s="2"/>
      <c r="S6877" s="2"/>
      <c r="T6877" s="2"/>
      <c r="U6877" s="2"/>
      <c r="V6877" s="2"/>
      <c r="W6877" s="2"/>
    </row>
    <row r="6878" spans="2:23" ht="15" customHeight="1" x14ac:dyDescent="0.35">
      <c r="B6878" s="349"/>
      <c r="C6878" s="715" t="str">
        <f t="shared" si="427"/>
        <v/>
      </c>
      <c r="D6878" s="458">
        <f>IF(ISNUMBER(Summary!$D$17), DATE(Summary!$D$17, 1, 1) + INT((ROW(B6840)-1)/24), DATE(2024, 1, 1) + INT((ROW(B6840)-1)/24))</f>
        <v>45576</v>
      </c>
      <c r="E6878" s="459">
        <v>0.95833333333333337</v>
      </c>
      <c r="F6878" s="780"/>
      <c r="G6878" s="780"/>
      <c r="H6878" s="460">
        <f t="shared" si="425"/>
        <v>0</v>
      </c>
      <c r="I6878" s="460">
        <f t="shared" si="426"/>
        <v>0</v>
      </c>
      <c r="J6878" s="460">
        <f t="shared" si="428"/>
        <v>0</v>
      </c>
      <c r="K6878" s="9"/>
      <c r="P6878" s="2"/>
      <c r="Q6878" s="27"/>
      <c r="R6878" s="2"/>
      <c r="S6878" s="2"/>
      <c r="T6878" s="2"/>
      <c r="U6878" s="2"/>
      <c r="V6878" s="2"/>
      <c r="W6878" s="2"/>
    </row>
    <row r="6879" spans="2:23" ht="15" customHeight="1" x14ac:dyDescent="0.35">
      <c r="B6879" s="457"/>
      <c r="C6879" s="715">
        <f t="shared" si="427"/>
        <v>45577</v>
      </c>
      <c r="D6879" s="458">
        <f>IF(ISNUMBER(Summary!$D$17), DATE(Summary!$D$17, 1, 1) + INT((ROW(B6841)-1)/24), DATE(2024, 1, 1) + INT((ROW(B6841)-1)/24))</f>
        <v>45577</v>
      </c>
      <c r="E6879" s="459">
        <v>3.1225022567582528E-17</v>
      </c>
      <c r="F6879" s="780"/>
      <c r="G6879" s="780"/>
      <c r="H6879" s="460">
        <f t="shared" si="425"/>
        <v>0</v>
      </c>
      <c r="I6879" s="460">
        <f t="shared" si="426"/>
        <v>0</v>
      </c>
      <c r="J6879" s="460">
        <f t="shared" si="428"/>
        <v>0</v>
      </c>
      <c r="K6879" s="9"/>
      <c r="P6879" s="2"/>
      <c r="Q6879" s="27"/>
      <c r="R6879" s="2"/>
      <c r="S6879" s="2"/>
      <c r="T6879" s="2"/>
      <c r="U6879" s="2"/>
      <c r="V6879" s="2"/>
      <c r="W6879" s="2"/>
    </row>
    <row r="6880" spans="2:23" ht="15" customHeight="1" x14ac:dyDescent="0.35">
      <c r="B6880" s="349"/>
      <c r="C6880" s="715" t="str">
        <f t="shared" si="427"/>
        <v/>
      </c>
      <c r="D6880" s="458">
        <f>IF(ISNUMBER(Summary!$D$17), DATE(Summary!$D$17, 1, 1) + INT((ROW(B6842)-1)/24), DATE(2024, 1, 1) + INT((ROW(B6842)-1)/24))</f>
        <v>45577</v>
      </c>
      <c r="E6880" s="459">
        <v>4.1666666666666699E-2</v>
      </c>
      <c r="F6880" s="780"/>
      <c r="G6880" s="780"/>
      <c r="H6880" s="460">
        <f t="shared" si="425"/>
        <v>0</v>
      </c>
      <c r="I6880" s="460">
        <f t="shared" si="426"/>
        <v>0</v>
      </c>
      <c r="J6880" s="460">
        <f t="shared" si="428"/>
        <v>0</v>
      </c>
      <c r="K6880" s="9"/>
      <c r="P6880" s="2"/>
      <c r="Q6880" s="27"/>
      <c r="R6880" s="2"/>
      <c r="S6880" s="2"/>
      <c r="T6880" s="2"/>
      <c r="U6880" s="2"/>
      <c r="V6880" s="2"/>
      <c r="W6880" s="2"/>
    </row>
    <row r="6881" spans="2:23" ht="15" customHeight="1" x14ac:dyDescent="0.35">
      <c r="B6881" s="349"/>
      <c r="C6881" s="715" t="str">
        <f t="shared" si="427"/>
        <v/>
      </c>
      <c r="D6881" s="458">
        <f>IF(ISNUMBER(Summary!$D$17), DATE(Summary!$D$17, 1, 1) + INT((ROW(B6843)-1)/24), DATE(2024, 1, 1) + INT((ROW(B6843)-1)/24))</f>
        <v>45577</v>
      </c>
      <c r="E6881" s="459">
        <v>8.333333333333337E-2</v>
      </c>
      <c r="F6881" s="780"/>
      <c r="G6881" s="780"/>
      <c r="H6881" s="460">
        <f t="shared" si="425"/>
        <v>0</v>
      </c>
      <c r="I6881" s="460">
        <f t="shared" si="426"/>
        <v>0</v>
      </c>
      <c r="J6881" s="460">
        <f t="shared" si="428"/>
        <v>0</v>
      </c>
      <c r="K6881" s="9"/>
      <c r="P6881" s="2"/>
      <c r="Q6881" s="27"/>
      <c r="R6881" s="2"/>
      <c r="S6881" s="2"/>
      <c r="T6881" s="2"/>
      <c r="U6881" s="2"/>
      <c r="V6881" s="2"/>
      <c r="W6881" s="2"/>
    </row>
    <row r="6882" spans="2:23" ht="15" customHeight="1" x14ac:dyDescent="0.35">
      <c r="B6882" s="349"/>
      <c r="C6882" s="715" t="str">
        <f t="shared" si="427"/>
        <v/>
      </c>
      <c r="D6882" s="458">
        <f>IF(ISNUMBER(Summary!$D$17), DATE(Summary!$D$17, 1, 1) + INT((ROW(B6844)-1)/24), DATE(2024, 1, 1) + INT((ROW(B6844)-1)/24))</f>
        <v>45577</v>
      </c>
      <c r="E6882" s="459">
        <v>0.12500000000000006</v>
      </c>
      <c r="F6882" s="780"/>
      <c r="G6882" s="780"/>
      <c r="H6882" s="460">
        <f t="shared" si="425"/>
        <v>0</v>
      </c>
      <c r="I6882" s="460">
        <f t="shared" si="426"/>
        <v>0</v>
      </c>
      <c r="J6882" s="460">
        <f t="shared" si="428"/>
        <v>0</v>
      </c>
      <c r="K6882" s="9"/>
      <c r="P6882" s="2"/>
      <c r="Q6882" s="27"/>
      <c r="R6882" s="2"/>
      <c r="S6882" s="2"/>
      <c r="T6882" s="2"/>
      <c r="U6882" s="2"/>
      <c r="V6882" s="2"/>
      <c r="W6882" s="2"/>
    </row>
    <row r="6883" spans="2:23" ht="15" customHeight="1" x14ac:dyDescent="0.35">
      <c r="B6883" s="349"/>
      <c r="C6883" s="715" t="str">
        <f t="shared" si="427"/>
        <v/>
      </c>
      <c r="D6883" s="458">
        <f>IF(ISNUMBER(Summary!$D$17), DATE(Summary!$D$17, 1, 1) + INT((ROW(B6845)-1)/24), DATE(2024, 1, 1) + INT((ROW(B6845)-1)/24))</f>
        <v>45577</v>
      </c>
      <c r="E6883" s="459">
        <v>0.16666666666666669</v>
      </c>
      <c r="F6883" s="780"/>
      <c r="G6883" s="780"/>
      <c r="H6883" s="460">
        <f t="shared" si="425"/>
        <v>0</v>
      </c>
      <c r="I6883" s="460">
        <f t="shared" si="426"/>
        <v>0</v>
      </c>
      <c r="J6883" s="460">
        <f t="shared" si="428"/>
        <v>0</v>
      </c>
      <c r="K6883" s="9"/>
      <c r="P6883" s="2"/>
      <c r="Q6883" s="27"/>
      <c r="R6883" s="2"/>
      <c r="S6883" s="2"/>
      <c r="T6883" s="2"/>
      <c r="U6883" s="2"/>
      <c r="V6883" s="2"/>
      <c r="W6883" s="2"/>
    </row>
    <row r="6884" spans="2:23" ht="15" customHeight="1" x14ac:dyDescent="0.35">
      <c r="B6884" s="349"/>
      <c r="C6884" s="715" t="str">
        <f t="shared" si="427"/>
        <v/>
      </c>
      <c r="D6884" s="458">
        <f>IF(ISNUMBER(Summary!$D$17), DATE(Summary!$D$17, 1, 1) + INT((ROW(B6846)-1)/24), DATE(2024, 1, 1) + INT((ROW(B6846)-1)/24))</f>
        <v>45577</v>
      </c>
      <c r="E6884" s="459">
        <v>0.20833333333333337</v>
      </c>
      <c r="F6884" s="780"/>
      <c r="G6884" s="780"/>
      <c r="H6884" s="460">
        <f t="shared" si="425"/>
        <v>0</v>
      </c>
      <c r="I6884" s="460">
        <f t="shared" si="426"/>
        <v>0</v>
      </c>
      <c r="J6884" s="460">
        <f t="shared" si="428"/>
        <v>0</v>
      </c>
      <c r="K6884" s="9"/>
      <c r="P6884" s="2"/>
      <c r="Q6884" s="27"/>
      <c r="R6884" s="2"/>
      <c r="S6884" s="2"/>
      <c r="T6884" s="2"/>
      <c r="U6884" s="2"/>
      <c r="V6884" s="2"/>
      <c r="W6884" s="2"/>
    </row>
    <row r="6885" spans="2:23" ht="15" customHeight="1" x14ac:dyDescent="0.35">
      <c r="B6885" s="349"/>
      <c r="C6885" s="715" t="str">
        <f t="shared" si="427"/>
        <v/>
      </c>
      <c r="D6885" s="458">
        <f>IF(ISNUMBER(Summary!$D$17), DATE(Summary!$D$17, 1, 1) + INT((ROW(B6847)-1)/24), DATE(2024, 1, 1) + INT((ROW(B6847)-1)/24))</f>
        <v>45577</v>
      </c>
      <c r="E6885" s="459">
        <v>0.25</v>
      </c>
      <c r="F6885" s="780"/>
      <c r="G6885" s="780"/>
      <c r="H6885" s="460">
        <f t="shared" si="425"/>
        <v>0</v>
      </c>
      <c r="I6885" s="460">
        <f t="shared" si="426"/>
        <v>0</v>
      </c>
      <c r="J6885" s="460">
        <f t="shared" si="428"/>
        <v>0</v>
      </c>
      <c r="K6885" s="9"/>
      <c r="P6885" s="2"/>
      <c r="Q6885" s="27"/>
      <c r="R6885" s="2"/>
      <c r="S6885" s="2"/>
      <c r="T6885" s="2"/>
      <c r="U6885" s="2"/>
      <c r="V6885" s="2"/>
      <c r="W6885" s="2"/>
    </row>
    <row r="6886" spans="2:23" ht="15" customHeight="1" x14ac:dyDescent="0.35">
      <c r="B6886" s="349"/>
      <c r="C6886" s="715" t="str">
        <f t="shared" si="427"/>
        <v/>
      </c>
      <c r="D6886" s="458">
        <f>IF(ISNUMBER(Summary!$D$17), DATE(Summary!$D$17, 1, 1) + INT((ROW(B6848)-1)/24), DATE(2024, 1, 1) + INT((ROW(B6848)-1)/24))</f>
        <v>45577</v>
      </c>
      <c r="E6886" s="459">
        <v>0.29166666666666669</v>
      </c>
      <c r="F6886" s="780"/>
      <c r="G6886" s="780"/>
      <c r="H6886" s="460">
        <f t="shared" si="425"/>
        <v>0</v>
      </c>
      <c r="I6886" s="460">
        <f t="shared" si="426"/>
        <v>0</v>
      </c>
      <c r="J6886" s="460">
        <f t="shared" si="428"/>
        <v>0</v>
      </c>
      <c r="K6886" s="9"/>
      <c r="P6886" s="2"/>
      <c r="Q6886" s="27"/>
      <c r="R6886" s="2"/>
      <c r="S6886" s="2"/>
      <c r="T6886" s="2"/>
      <c r="U6886" s="2"/>
      <c r="V6886" s="2"/>
      <c r="W6886" s="2"/>
    </row>
    <row r="6887" spans="2:23" ht="15" customHeight="1" x14ac:dyDescent="0.35">
      <c r="B6887" s="349"/>
      <c r="C6887" s="715" t="str">
        <f t="shared" si="427"/>
        <v/>
      </c>
      <c r="D6887" s="458">
        <f>IF(ISNUMBER(Summary!$D$17), DATE(Summary!$D$17, 1, 1) + INT((ROW(B6849)-1)/24), DATE(2024, 1, 1) + INT((ROW(B6849)-1)/24))</f>
        <v>45577</v>
      </c>
      <c r="E6887" s="459">
        <v>0.33333333333333337</v>
      </c>
      <c r="F6887" s="780"/>
      <c r="G6887" s="780"/>
      <c r="H6887" s="460">
        <f t="shared" ref="H6887:H6950" si="429">IF(G6887&gt;F6887,F6887,G6887)</f>
        <v>0</v>
      </c>
      <c r="I6887" s="460">
        <f t="shared" ref="I6887:I6950" si="430">F6887-H6887</f>
        <v>0</v>
      </c>
      <c r="J6887" s="460">
        <f t="shared" si="428"/>
        <v>0</v>
      </c>
      <c r="K6887" s="9"/>
      <c r="P6887" s="2"/>
      <c r="Q6887" s="27"/>
      <c r="R6887" s="2"/>
      <c r="S6887" s="2"/>
      <c r="T6887" s="2"/>
      <c r="U6887" s="2"/>
      <c r="V6887" s="2"/>
      <c r="W6887" s="2"/>
    </row>
    <row r="6888" spans="2:23" ht="15" customHeight="1" x14ac:dyDescent="0.35">
      <c r="B6888" s="349"/>
      <c r="C6888" s="715" t="str">
        <f t="shared" ref="C6888:C6951" si="431">IF(MOD(ROW()-ROW($E$39), 24)=0, $D6888, "")</f>
        <v/>
      </c>
      <c r="D6888" s="458">
        <f>IF(ISNUMBER(Summary!$D$17), DATE(Summary!$D$17, 1, 1) + INT((ROW(B6850)-1)/24), DATE(2024, 1, 1) + INT((ROW(B6850)-1)/24))</f>
        <v>45577</v>
      </c>
      <c r="E6888" s="459">
        <v>0.375</v>
      </c>
      <c r="F6888" s="780"/>
      <c r="G6888" s="780"/>
      <c r="H6888" s="460">
        <f t="shared" si="429"/>
        <v>0</v>
      </c>
      <c r="I6888" s="460">
        <f t="shared" si="430"/>
        <v>0</v>
      </c>
      <c r="J6888" s="460">
        <f t="shared" si="428"/>
        <v>0</v>
      </c>
      <c r="K6888" s="9"/>
      <c r="P6888" s="2"/>
      <c r="Q6888" s="27"/>
      <c r="R6888" s="2"/>
      <c r="S6888" s="2"/>
      <c r="T6888" s="2"/>
      <c r="U6888" s="2"/>
      <c r="V6888" s="2"/>
      <c r="W6888" s="2"/>
    </row>
    <row r="6889" spans="2:23" ht="15" customHeight="1" x14ac:dyDescent="0.35">
      <c r="B6889" s="349"/>
      <c r="C6889" s="715" t="str">
        <f t="shared" si="431"/>
        <v/>
      </c>
      <c r="D6889" s="458">
        <f>IF(ISNUMBER(Summary!$D$17), DATE(Summary!$D$17, 1, 1) + INT((ROW(B6851)-1)/24), DATE(2024, 1, 1) + INT((ROW(B6851)-1)/24))</f>
        <v>45577</v>
      </c>
      <c r="E6889" s="459">
        <v>0.41666666666666669</v>
      </c>
      <c r="F6889" s="780"/>
      <c r="G6889" s="780"/>
      <c r="H6889" s="460">
        <f t="shared" si="429"/>
        <v>0</v>
      </c>
      <c r="I6889" s="460">
        <f t="shared" si="430"/>
        <v>0</v>
      </c>
      <c r="J6889" s="460">
        <f t="shared" si="428"/>
        <v>0</v>
      </c>
      <c r="K6889" s="9"/>
      <c r="P6889" s="2"/>
      <c r="Q6889" s="27"/>
      <c r="R6889" s="2"/>
      <c r="S6889" s="2"/>
      <c r="T6889" s="2"/>
      <c r="U6889" s="2"/>
      <c r="V6889" s="2"/>
      <c r="W6889" s="2"/>
    </row>
    <row r="6890" spans="2:23" ht="15" customHeight="1" x14ac:dyDescent="0.35">
      <c r="B6890" s="349"/>
      <c r="C6890" s="715" t="str">
        <f t="shared" si="431"/>
        <v/>
      </c>
      <c r="D6890" s="458">
        <f>IF(ISNUMBER(Summary!$D$17), DATE(Summary!$D$17, 1, 1) + INT((ROW(B6852)-1)/24), DATE(2024, 1, 1) + INT((ROW(B6852)-1)/24))</f>
        <v>45577</v>
      </c>
      <c r="E6890" s="459">
        <v>0.45833333333333337</v>
      </c>
      <c r="F6890" s="780"/>
      <c r="G6890" s="780"/>
      <c r="H6890" s="460">
        <f t="shared" si="429"/>
        <v>0</v>
      </c>
      <c r="I6890" s="460">
        <f t="shared" si="430"/>
        <v>0</v>
      </c>
      <c r="J6890" s="460">
        <f t="shared" si="428"/>
        <v>0</v>
      </c>
      <c r="K6890" s="9"/>
      <c r="P6890" s="2"/>
      <c r="Q6890" s="27"/>
      <c r="R6890" s="2"/>
      <c r="S6890" s="2"/>
      <c r="T6890" s="2"/>
      <c r="U6890" s="2"/>
      <c r="V6890" s="2"/>
      <c r="W6890" s="2"/>
    </row>
    <row r="6891" spans="2:23" ht="15" customHeight="1" x14ac:dyDescent="0.35">
      <c r="B6891" s="349"/>
      <c r="C6891" s="715" t="str">
        <f t="shared" si="431"/>
        <v/>
      </c>
      <c r="D6891" s="458">
        <f>IF(ISNUMBER(Summary!$D$17), DATE(Summary!$D$17, 1, 1) + INT((ROW(B6853)-1)/24), DATE(2024, 1, 1) + INT((ROW(B6853)-1)/24))</f>
        <v>45577</v>
      </c>
      <c r="E6891" s="459">
        <v>0.50000000000000011</v>
      </c>
      <c r="F6891" s="780"/>
      <c r="G6891" s="780"/>
      <c r="H6891" s="460">
        <f t="shared" si="429"/>
        <v>0</v>
      </c>
      <c r="I6891" s="460">
        <f t="shared" si="430"/>
        <v>0</v>
      </c>
      <c r="J6891" s="460">
        <f t="shared" si="428"/>
        <v>0</v>
      </c>
      <c r="K6891" s="9"/>
      <c r="P6891" s="2"/>
      <c r="Q6891" s="27"/>
      <c r="R6891" s="2"/>
      <c r="S6891" s="2"/>
      <c r="T6891" s="2"/>
      <c r="U6891" s="2"/>
      <c r="V6891" s="2"/>
      <c r="W6891" s="2"/>
    </row>
    <row r="6892" spans="2:23" ht="15" customHeight="1" x14ac:dyDescent="0.35">
      <c r="B6892" s="349"/>
      <c r="C6892" s="715" t="str">
        <f t="shared" si="431"/>
        <v/>
      </c>
      <c r="D6892" s="458">
        <f>IF(ISNUMBER(Summary!$D$17), DATE(Summary!$D$17, 1, 1) + INT((ROW(B6854)-1)/24), DATE(2024, 1, 1) + INT((ROW(B6854)-1)/24))</f>
        <v>45577</v>
      </c>
      <c r="E6892" s="459">
        <v>0.54166666666666674</v>
      </c>
      <c r="F6892" s="780"/>
      <c r="G6892" s="780"/>
      <c r="H6892" s="460">
        <f t="shared" si="429"/>
        <v>0</v>
      </c>
      <c r="I6892" s="460">
        <f t="shared" si="430"/>
        <v>0</v>
      </c>
      <c r="J6892" s="460">
        <f t="shared" si="428"/>
        <v>0</v>
      </c>
      <c r="K6892" s="9"/>
      <c r="P6892" s="2"/>
      <c r="Q6892" s="27"/>
      <c r="R6892" s="2"/>
      <c r="S6892" s="2"/>
      <c r="T6892" s="2"/>
      <c r="U6892" s="2"/>
      <c r="V6892" s="2"/>
      <c r="W6892" s="2"/>
    </row>
    <row r="6893" spans="2:23" ht="15" customHeight="1" x14ac:dyDescent="0.35">
      <c r="B6893" s="349"/>
      <c r="C6893" s="715" t="str">
        <f t="shared" si="431"/>
        <v/>
      </c>
      <c r="D6893" s="458">
        <f>IF(ISNUMBER(Summary!$D$17), DATE(Summary!$D$17, 1, 1) + INT((ROW(B6855)-1)/24), DATE(2024, 1, 1) + INT((ROW(B6855)-1)/24))</f>
        <v>45577</v>
      </c>
      <c r="E6893" s="459">
        <v>0.58333333333333337</v>
      </c>
      <c r="F6893" s="780"/>
      <c r="G6893" s="780"/>
      <c r="H6893" s="460">
        <f t="shared" si="429"/>
        <v>0</v>
      </c>
      <c r="I6893" s="460">
        <f t="shared" si="430"/>
        <v>0</v>
      </c>
      <c r="J6893" s="460">
        <f t="shared" si="428"/>
        <v>0</v>
      </c>
      <c r="K6893" s="9"/>
      <c r="P6893" s="2"/>
      <c r="Q6893" s="27"/>
      <c r="R6893" s="2"/>
      <c r="S6893" s="2"/>
      <c r="T6893" s="2"/>
      <c r="U6893" s="2"/>
      <c r="V6893" s="2"/>
      <c r="W6893" s="2"/>
    </row>
    <row r="6894" spans="2:23" ht="15" customHeight="1" x14ac:dyDescent="0.35">
      <c r="B6894" s="349"/>
      <c r="C6894" s="715" t="str">
        <f t="shared" si="431"/>
        <v/>
      </c>
      <c r="D6894" s="458">
        <f>IF(ISNUMBER(Summary!$D$17), DATE(Summary!$D$17, 1, 1) + INT((ROW(B6856)-1)/24), DATE(2024, 1, 1) + INT((ROW(B6856)-1)/24))</f>
        <v>45577</v>
      </c>
      <c r="E6894" s="459">
        <v>0.62500000000000011</v>
      </c>
      <c r="F6894" s="780"/>
      <c r="G6894" s="780"/>
      <c r="H6894" s="460">
        <f t="shared" si="429"/>
        <v>0</v>
      </c>
      <c r="I6894" s="460">
        <f t="shared" si="430"/>
        <v>0</v>
      </c>
      <c r="J6894" s="460">
        <f t="shared" si="428"/>
        <v>0</v>
      </c>
      <c r="K6894" s="9"/>
      <c r="P6894" s="2"/>
      <c r="Q6894" s="27"/>
      <c r="R6894" s="2"/>
      <c r="S6894" s="2"/>
      <c r="T6894" s="2"/>
      <c r="U6894" s="2"/>
      <c r="V6894" s="2"/>
      <c r="W6894" s="2"/>
    </row>
    <row r="6895" spans="2:23" ht="15" customHeight="1" x14ac:dyDescent="0.35">
      <c r="B6895" s="349"/>
      <c r="C6895" s="715" t="str">
        <f t="shared" si="431"/>
        <v/>
      </c>
      <c r="D6895" s="458">
        <f>IF(ISNUMBER(Summary!$D$17), DATE(Summary!$D$17, 1, 1) + INT((ROW(B6857)-1)/24), DATE(2024, 1, 1) + INT((ROW(B6857)-1)/24))</f>
        <v>45577</v>
      </c>
      <c r="E6895" s="459">
        <v>0.66666666666666674</v>
      </c>
      <c r="F6895" s="780"/>
      <c r="G6895" s="780"/>
      <c r="H6895" s="460">
        <f t="shared" si="429"/>
        <v>0</v>
      </c>
      <c r="I6895" s="460">
        <f t="shared" si="430"/>
        <v>0</v>
      </c>
      <c r="J6895" s="460">
        <f t="shared" si="428"/>
        <v>0</v>
      </c>
      <c r="K6895" s="9"/>
      <c r="P6895" s="2"/>
      <c r="Q6895" s="27"/>
      <c r="R6895" s="2"/>
      <c r="S6895" s="2"/>
      <c r="T6895" s="2"/>
      <c r="U6895" s="2"/>
      <c r="V6895" s="2"/>
      <c r="W6895" s="2"/>
    </row>
    <row r="6896" spans="2:23" ht="15" customHeight="1" x14ac:dyDescent="0.35">
      <c r="B6896" s="349"/>
      <c r="C6896" s="715" t="str">
        <f t="shared" si="431"/>
        <v/>
      </c>
      <c r="D6896" s="458">
        <f>IF(ISNUMBER(Summary!$D$17), DATE(Summary!$D$17, 1, 1) + INT((ROW(B6858)-1)/24), DATE(2024, 1, 1) + INT((ROW(B6858)-1)/24))</f>
        <v>45577</v>
      </c>
      <c r="E6896" s="459">
        <v>0.70833333333333337</v>
      </c>
      <c r="F6896" s="780"/>
      <c r="G6896" s="780"/>
      <c r="H6896" s="460">
        <f t="shared" si="429"/>
        <v>0</v>
      </c>
      <c r="I6896" s="460">
        <f t="shared" si="430"/>
        <v>0</v>
      </c>
      <c r="J6896" s="460">
        <f t="shared" si="428"/>
        <v>0</v>
      </c>
      <c r="K6896" s="9"/>
      <c r="P6896" s="2"/>
      <c r="Q6896" s="27"/>
      <c r="R6896" s="2"/>
      <c r="S6896" s="2"/>
      <c r="T6896" s="2"/>
      <c r="U6896" s="2"/>
      <c r="V6896" s="2"/>
      <c r="W6896" s="2"/>
    </row>
    <row r="6897" spans="2:23" ht="15" customHeight="1" x14ac:dyDescent="0.35">
      <c r="B6897" s="349"/>
      <c r="C6897" s="715" t="str">
        <f t="shared" si="431"/>
        <v/>
      </c>
      <c r="D6897" s="458">
        <f>IF(ISNUMBER(Summary!$D$17), DATE(Summary!$D$17, 1, 1) + INT((ROW(B6859)-1)/24), DATE(2024, 1, 1) + INT((ROW(B6859)-1)/24))</f>
        <v>45577</v>
      </c>
      <c r="E6897" s="459">
        <v>0.75000000000000011</v>
      </c>
      <c r="F6897" s="780"/>
      <c r="G6897" s="780"/>
      <c r="H6897" s="460">
        <f t="shared" si="429"/>
        <v>0</v>
      </c>
      <c r="I6897" s="460">
        <f t="shared" si="430"/>
        <v>0</v>
      </c>
      <c r="J6897" s="460">
        <f t="shared" si="428"/>
        <v>0</v>
      </c>
      <c r="K6897" s="9"/>
      <c r="P6897" s="2"/>
      <c r="Q6897" s="27"/>
      <c r="R6897" s="2"/>
      <c r="S6897" s="2"/>
      <c r="T6897" s="2"/>
      <c r="U6897" s="2"/>
      <c r="V6897" s="2"/>
      <c r="W6897" s="2"/>
    </row>
    <row r="6898" spans="2:23" ht="15" customHeight="1" x14ac:dyDescent="0.35">
      <c r="B6898" s="349"/>
      <c r="C6898" s="715" t="str">
        <f t="shared" si="431"/>
        <v/>
      </c>
      <c r="D6898" s="458">
        <f>IF(ISNUMBER(Summary!$D$17), DATE(Summary!$D$17, 1, 1) + INT((ROW(B6860)-1)/24), DATE(2024, 1, 1) + INT((ROW(B6860)-1)/24))</f>
        <v>45577</v>
      </c>
      <c r="E6898" s="459">
        <v>0.79166666666666674</v>
      </c>
      <c r="F6898" s="780"/>
      <c r="G6898" s="780"/>
      <c r="H6898" s="460">
        <f t="shared" si="429"/>
        <v>0</v>
      </c>
      <c r="I6898" s="460">
        <f t="shared" si="430"/>
        <v>0</v>
      </c>
      <c r="J6898" s="460">
        <f t="shared" si="428"/>
        <v>0</v>
      </c>
      <c r="K6898" s="9"/>
      <c r="P6898" s="2"/>
      <c r="Q6898" s="27"/>
      <c r="R6898" s="2"/>
      <c r="S6898" s="2"/>
      <c r="T6898" s="2"/>
      <c r="U6898" s="2"/>
      <c r="V6898" s="2"/>
      <c r="W6898" s="2"/>
    </row>
    <row r="6899" spans="2:23" ht="15" customHeight="1" x14ac:dyDescent="0.35">
      <c r="B6899" s="349"/>
      <c r="C6899" s="715" t="str">
        <f t="shared" si="431"/>
        <v/>
      </c>
      <c r="D6899" s="458">
        <f>IF(ISNUMBER(Summary!$D$17), DATE(Summary!$D$17, 1, 1) + INT((ROW(B6861)-1)/24), DATE(2024, 1, 1) + INT((ROW(B6861)-1)/24))</f>
        <v>45577</v>
      </c>
      <c r="E6899" s="459">
        <v>0.83333333333333337</v>
      </c>
      <c r="F6899" s="780"/>
      <c r="G6899" s="780"/>
      <c r="H6899" s="460">
        <f t="shared" si="429"/>
        <v>0</v>
      </c>
      <c r="I6899" s="460">
        <f t="shared" si="430"/>
        <v>0</v>
      </c>
      <c r="J6899" s="460">
        <f t="shared" si="428"/>
        <v>0</v>
      </c>
      <c r="K6899" s="9"/>
      <c r="P6899" s="2"/>
      <c r="Q6899" s="27"/>
      <c r="R6899" s="2"/>
      <c r="S6899" s="2"/>
      <c r="T6899" s="2"/>
      <c r="U6899" s="2"/>
      <c r="V6899" s="2"/>
      <c r="W6899" s="2"/>
    </row>
    <row r="6900" spans="2:23" ht="15" customHeight="1" x14ac:dyDescent="0.35">
      <c r="B6900" s="349"/>
      <c r="C6900" s="715" t="str">
        <f t="shared" si="431"/>
        <v/>
      </c>
      <c r="D6900" s="458">
        <f>IF(ISNUMBER(Summary!$D$17), DATE(Summary!$D$17, 1, 1) + INT((ROW(B6862)-1)/24), DATE(2024, 1, 1) + INT((ROW(B6862)-1)/24))</f>
        <v>45577</v>
      </c>
      <c r="E6900" s="459">
        <v>0.87500000000000011</v>
      </c>
      <c r="F6900" s="780"/>
      <c r="G6900" s="780"/>
      <c r="H6900" s="460">
        <f t="shared" si="429"/>
        <v>0</v>
      </c>
      <c r="I6900" s="460">
        <f t="shared" si="430"/>
        <v>0</v>
      </c>
      <c r="J6900" s="460">
        <f t="shared" si="428"/>
        <v>0</v>
      </c>
      <c r="K6900" s="9"/>
      <c r="P6900" s="2"/>
      <c r="Q6900" s="27"/>
      <c r="R6900" s="2"/>
      <c r="S6900" s="2"/>
      <c r="T6900" s="2"/>
      <c r="U6900" s="2"/>
      <c r="V6900" s="2"/>
      <c r="W6900" s="2"/>
    </row>
    <row r="6901" spans="2:23" ht="15" customHeight="1" x14ac:dyDescent="0.35">
      <c r="B6901" s="349"/>
      <c r="C6901" s="715" t="str">
        <f t="shared" si="431"/>
        <v/>
      </c>
      <c r="D6901" s="458">
        <f>IF(ISNUMBER(Summary!$D$17), DATE(Summary!$D$17, 1, 1) + INT((ROW(B6863)-1)/24), DATE(2024, 1, 1) + INT((ROW(B6863)-1)/24))</f>
        <v>45577</v>
      </c>
      <c r="E6901" s="459">
        <v>0.91666666666666674</v>
      </c>
      <c r="F6901" s="780"/>
      <c r="G6901" s="780"/>
      <c r="H6901" s="460">
        <f t="shared" si="429"/>
        <v>0</v>
      </c>
      <c r="I6901" s="460">
        <f t="shared" si="430"/>
        <v>0</v>
      </c>
      <c r="J6901" s="460">
        <f t="shared" si="428"/>
        <v>0</v>
      </c>
      <c r="K6901" s="9"/>
      <c r="P6901" s="2"/>
      <c r="Q6901" s="27"/>
      <c r="R6901" s="2"/>
      <c r="S6901" s="2"/>
      <c r="T6901" s="2"/>
      <c r="U6901" s="2"/>
      <c r="V6901" s="2"/>
      <c r="W6901" s="2"/>
    </row>
    <row r="6902" spans="2:23" ht="15" customHeight="1" x14ac:dyDescent="0.35">
      <c r="B6902" s="349"/>
      <c r="C6902" s="715" t="str">
        <f t="shared" si="431"/>
        <v/>
      </c>
      <c r="D6902" s="458">
        <f>IF(ISNUMBER(Summary!$D$17), DATE(Summary!$D$17, 1, 1) + INT((ROW(B6864)-1)/24), DATE(2024, 1, 1) + INT((ROW(B6864)-1)/24))</f>
        <v>45577</v>
      </c>
      <c r="E6902" s="459">
        <v>0.95833333333333337</v>
      </c>
      <c r="F6902" s="780"/>
      <c r="G6902" s="780"/>
      <c r="H6902" s="460">
        <f t="shared" si="429"/>
        <v>0</v>
      </c>
      <c r="I6902" s="460">
        <f t="shared" si="430"/>
        <v>0</v>
      </c>
      <c r="J6902" s="460">
        <f t="shared" si="428"/>
        <v>0</v>
      </c>
      <c r="K6902" s="9"/>
      <c r="P6902" s="2"/>
      <c r="Q6902" s="27"/>
      <c r="R6902" s="2"/>
      <c r="S6902" s="2"/>
      <c r="T6902" s="2"/>
      <c r="U6902" s="2"/>
      <c r="V6902" s="2"/>
      <c r="W6902" s="2"/>
    </row>
    <row r="6903" spans="2:23" ht="15" customHeight="1" x14ac:dyDescent="0.35">
      <c r="B6903" s="457"/>
      <c r="C6903" s="715">
        <f t="shared" si="431"/>
        <v>45578</v>
      </c>
      <c r="D6903" s="458">
        <f>IF(ISNUMBER(Summary!$D$17), DATE(Summary!$D$17, 1, 1) + INT((ROW(B6865)-1)/24), DATE(2024, 1, 1) + INT((ROW(B6865)-1)/24))</f>
        <v>45578</v>
      </c>
      <c r="E6903" s="459">
        <v>3.1225022567582528E-17</v>
      </c>
      <c r="F6903" s="780"/>
      <c r="G6903" s="780"/>
      <c r="H6903" s="460">
        <f t="shared" si="429"/>
        <v>0</v>
      </c>
      <c r="I6903" s="460">
        <f t="shared" si="430"/>
        <v>0</v>
      </c>
      <c r="J6903" s="460">
        <f t="shared" si="428"/>
        <v>0</v>
      </c>
      <c r="K6903" s="9"/>
      <c r="P6903" s="2"/>
      <c r="Q6903" s="27"/>
      <c r="R6903" s="2"/>
      <c r="S6903" s="2"/>
      <c r="T6903" s="2"/>
      <c r="U6903" s="2"/>
      <c r="V6903" s="2"/>
      <c r="W6903" s="2"/>
    </row>
    <row r="6904" spans="2:23" ht="15" customHeight="1" x14ac:dyDescent="0.35">
      <c r="B6904" s="349"/>
      <c r="C6904" s="715" t="str">
        <f t="shared" si="431"/>
        <v/>
      </c>
      <c r="D6904" s="458">
        <f>IF(ISNUMBER(Summary!$D$17), DATE(Summary!$D$17, 1, 1) + INT((ROW(B6866)-1)/24), DATE(2024, 1, 1) + INT((ROW(B6866)-1)/24))</f>
        <v>45578</v>
      </c>
      <c r="E6904" s="459">
        <v>4.1666666666666699E-2</v>
      </c>
      <c r="F6904" s="780"/>
      <c r="G6904" s="780"/>
      <c r="H6904" s="460">
        <f t="shared" si="429"/>
        <v>0</v>
      </c>
      <c r="I6904" s="460">
        <f t="shared" si="430"/>
        <v>0</v>
      </c>
      <c r="J6904" s="460">
        <f t="shared" si="428"/>
        <v>0</v>
      </c>
      <c r="K6904" s="9"/>
      <c r="P6904" s="2"/>
      <c r="Q6904" s="27"/>
      <c r="R6904" s="2"/>
      <c r="S6904" s="2"/>
      <c r="T6904" s="2"/>
      <c r="U6904" s="2"/>
      <c r="V6904" s="2"/>
      <c r="W6904" s="2"/>
    </row>
    <row r="6905" spans="2:23" ht="15" customHeight="1" x14ac:dyDescent="0.35">
      <c r="B6905" s="349"/>
      <c r="C6905" s="715" t="str">
        <f t="shared" si="431"/>
        <v/>
      </c>
      <c r="D6905" s="458">
        <f>IF(ISNUMBER(Summary!$D$17), DATE(Summary!$D$17, 1, 1) + INT((ROW(B6867)-1)/24), DATE(2024, 1, 1) + INT((ROW(B6867)-1)/24))</f>
        <v>45578</v>
      </c>
      <c r="E6905" s="459">
        <v>8.333333333333337E-2</v>
      </c>
      <c r="F6905" s="780"/>
      <c r="G6905" s="780"/>
      <c r="H6905" s="460">
        <f t="shared" si="429"/>
        <v>0</v>
      </c>
      <c r="I6905" s="460">
        <f t="shared" si="430"/>
        <v>0</v>
      </c>
      <c r="J6905" s="460">
        <f t="shared" si="428"/>
        <v>0</v>
      </c>
      <c r="K6905" s="9"/>
      <c r="P6905" s="2"/>
      <c r="Q6905" s="27"/>
      <c r="R6905" s="2"/>
      <c r="S6905" s="2"/>
      <c r="T6905" s="2"/>
      <c r="U6905" s="2"/>
      <c r="V6905" s="2"/>
      <c r="W6905" s="2"/>
    </row>
    <row r="6906" spans="2:23" ht="15" customHeight="1" x14ac:dyDescent="0.35">
      <c r="B6906" s="349"/>
      <c r="C6906" s="715" t="str">
        <f t="shared" si="431"/>
        <v/>
      </c>
      <c r="D6906" s="458">
        <f>IF(ISNUMBER(Summary!$D$17), DATE(Summary!$D$17, 1, 1) + INT((ROW(B6868)-1)/24), DATE(2024, 1, 1) + INT((ROW(B6868)-1)/24))</f>
        <v>45578</v>
      </c>
      <c r="E6906" s="459">
        <v>0.12500000000000006</v>
      </c>
      <c r="F6906" s="780"/>
      <c r="G6906" s="780"/>
      <c r="H6906" s="460">
        <f t="shared" si="429"/>
        <v>0</v>
      </c>
      <c r="I6906" s="460">
        <f t="shared" si="430"/>
        <v>0</v>
      </c>
      <c r="J6906" s="460">
        <f t="shared" si="428"/>
        <v>0</v>
      </c>
      <c r="K6906" s="9"/>
      <c r="P6906" s="2"/>
      <c r="Q6906" s="27"/>
      <c r="R6906" s="2"/>
      <c r="S6906" s="2"/>
      <c r="T6906" s="2"/>
      <c r="U6906" s="2"/>
      <c r="V6906" s="2"/>
      <c r="W6906" s="2"/>
    </row>
    <row r="6907" spans="2:23" ht="15" customHeight="1" x14ac:dyDescent="0.35">
      <c r="B6907" s="349"/>
      <c r="C6907" s="715" t="str">
        <f t="shared" si="431"/>
        <v/>
      </c>
      <c r="D6907" s="458">
        <f>IF(ISNUMBER(Summary!$D$17), DATE(Summary!$D$17, 1, 1) + INT((ROW(B6869)-1)/24), DATE(2024, 1, 1) + INT((ROW(B6869)-1)/24))</f>
        <v>45578</v>
      </c>
      <c r="E6907" s="459">
        <v>0.16666666666666669</v>
      </c>
      <c r="F6907" s="780"/>
      <c r="G6907" s="780"/>
      <c r="H6907" s="460">
        <f t="shared" si="429"/>
        <v>0</v>
      </c>
      <c r="I6907" s="460">
        <f t="shared" si="430"/>
        <v>0</v>
      </c>
      <c r="J6907" s="460">
        <f t="shared" si="428"/>
        <v>0</v>
      </c>
      <c r="K6907" s="9"/>
      <c r="P6907" s="2"/>
      <c r="Q6907" s="27"/>
      <c r="R6907" s="2"/>
      <c r="S6907" s="2"/>
      <c r="T6907" s="2"/>
      <c r="U6907" s="2"/>
      <c r="V6907" s="2"/>
      <c r="W6907" s="2"/>
    </row>
    <row r="6908" spans="2:23" ht="15" customHeight="1" x14ac:dyDescent="0.35">
      <c r="B6908" s="349"/>
      <c r="C6908" s="715" t="str">
        <f t="shared" si="431"/>
        <v/>
      </c>
      <c r="D6908" s="458">
        <f>IF(ISNUMBER(Summary!$D$17), DATE(Summary!$D$17, 1, 1) + INT((ROW(B6870)-1)/24), DATE(2024, 1, 1) + INT((ROW(B6870)-1)/24))</f>
        <v>45578</v>
      </c>
      <c r="E6908" s="459">
        <v>0.20833333333333337</v>
      </c>
      <c r="F6908" s="780"/>
      <c r="G6908" s="780"/>
      <c r="H6908" s="460">
        <f t="shared" si="429"/>
        <v>0</v>
      </c>
      <c r="I6908" s="460">
        <f t="shared" si="430"/>
        <v>0</v>
      </c>
      <c r="J6908" s="460">
        <f t="shared" si="428"/>
        <v>0</v>
      </c>
      <c r="K6908" s="9"/>
      <c r="P6908" s="2"/>
      <c r="Q6908" s="27"/>
      <c r="R6908" s="2"/>
      <c r="S6908" s="2"/>
      <c r="T6908" s="2"/>
      <c r="U6908" s="2"/>
      <c r="V6908" s="2"/>
      <c r="W6908" s="2"/>
    </row>
    <row r="6909" spans="2:23" ht="15" customHeight="1" x14ac:dyDescent="0.35">
      <c r="B6909" s="349"/>
      <c r="C6909" s="715" t="str">
        <f t="shared" si="431"/>
        <v/>
      </c>
      <c r="D6909" s="458">
        <f>IF(ISNUMBER(Summary!$D$17), DATE(Summary!$D$17, 1, 1) + INT((ROW(B6871)-1)/24), DATE(2024, 1, 1) + INT((ROW(B6871)-1)/24))</f>
        <v>45578</v>
      </c>
      <c r="E6909" s="459">
        <v>0.25</v>
      </c>
      <c r="F6909" s="780"/>
      <c r="G6909" s="780"/>
      <c r="H6909" s="460">
        <f t="shared" si="429"/>
        <v>0</v>
      </c>
      <c r="I6909" s="460">
        <f t="shared" si="430"/>
        <v>0</v>
      </c>
      <c r="J6909" s="460">
        <f t="shared" si="428"/>
        <v>0</v>
      </c>
      <c r="K6909" s="9"/>
      <c r="P6909" s="2"/>
      <c r="Q6909" s="27"/>
      <c r="R6909" s="2"/>
      <c r="S6909" s="2"/>
      <c r="T6909" s="2"/>
      <c r="U6909" s="2"/>
      <c r="V6909" s="2"/>
      <c r="W6909" s="2"/>
    </row>
    <row r="6910" spans="2:23" ht="15" customHeight="1" x14ac:dyDescent="0.35">
      <c r="B6910" s="349"/>
      <c r="C6910" s="715" t="str">
        <f t="shared" si="431"/>
        <v/>
      </c>
      <c r="D6910" s="458">
        <f>IF(ISNUMBER(Summary!$D$17), DATE(Summary!$D$17, 1, 1) + INT((ROW(B6872)-1)/24), DATE(2024, 1, 1) + INT((ROW(B6872)-1)/24))</f>
        <v>45578</v>
      </c>
      <c r="E6910" s="459">
        <v>0.29166666666666669</v>
      </c>
      <c r="F6910" s="780"/>
      <c r="G6910" s="780"/>
      <c r="H6910" s="460">
        <f t="shared" si="429"/>
        <v>0</v>
      </c>
      <c r="I6910" s="460">
        <f t="shared" si="430"/>
        <v>0</v>
      </c>
      <c r="J6910" s="460">
        <f t="shared" si="428"/>
        <v>0</v>
      </c>
      <c r="K6910" s="9"/>
      <c r="P6910" s="2"/>
      <c r="Q6910" s="27"/>
      <c r="R6910" s="2"/>
      <c r="S6910" s="2"/>
      <c r="T6910" s="2"/>
      <c r="U6910" s="2"/>
      <c r="V6910" s="2"/>
      <c r="W6910" s="2"/>
    </row>
    <row r="6911" spans="2:23" ht="15" customHeight="1" x14ac:dyDescent="0.35">
      <c r="B6911" s="349"/>
      <c r="C6911" s="715" t="str">
        <f t="shared" si="431"/>
        <v/>
      </c>
      <c r="D6911" s="458">
        <f>IF(ISNUMBER(Summary!$D$17), DATE(Summary!$D$17, 1, 1) + INT((ROW(B6873)-1)/24), DATE(2024, 1, 1) + INT((ROW(B6873)-1)/24))</f>
        <v>45578</v>
      </c>
      <c r="E6911" s="459">
        <v>0.33333333333333337</v>
      </c>
      <c r="F6911" s="780"/>
      <c r="G6911" s="780"/>
      <c r="H6911" s="460">
        <f t="shared" si="429"/>
        <v>0</v>
      </c>
      <c r="I6911" s="460">
        <f t="shared" si="430"/>
        <v>0</v>
      </c>
      <c r="J6911" s="460">
        <f t="shared" si="428"/>
        <v>0</v>
      </c>
      <c r="K6911" s="9"/>
      <c r="P6911" s="2"/>
      <c r="Q6911" s="27"/>
      <c r="R6911" s="2"/>
      <c r="S6911" s="2"/>
      <c r="T6911" s="2"/>
      <c r="U6911" s="2"/>
      <c r="V6911" s="2"/>
      <c r="W6911" s="2"/>
    </row>
    <row r="6912" spans="2:23" ht="15" customHeight="1" x14ac:dyDescent="0.35">
      <c r="B6912" s="349"/>
      <c r="C6912" s="715" t="str">
        <f t="shared" si="431"/>
        <v/>
      </c>
      <c r="D6912" s="458">
        <f>IF(ISNUMBER(Summary!$D$17), DATE(Summary!$D$17, 1, 1) + INT((ROW(B6874)-1)/24), DATE(2024, 1, 1) + INT((ROW(B6874)-1)/24))</f>
        <v>45578</v>
      </c>
      <c r="E6912" s="459">
        <v>0.375</v>
      </c>
      <c r="F6912" s="780"/>
      <c r="G6912" s="780"/>
      <c r="H6912" s="460">
        <f t="shared" si="429"/>
        <v>0</v>
      </c>
      <c r="I6912" s="460">
        <f t="shared" si="430"/>
        <v>0</v>
      </c>
      <c r="J6912" s="460">
        <f t="shared" ref="J6912:J6975" si="432">G6912-H6912</f>
        <v>0</v>
      </c>
      <c r="K6912" s="9"/>
      <c r="P6912" s="2"/>
      <c r="Q6912" s="27"/>
      <c r="R6912" s="2"/>
      <c r="S6912" s="2"/>
      <c r="T6912" s="2"/>
      <c r="U6912" s="2"/>
      <c r="V6912" s="2"/>
      <c r="W6912" s="2"/>
    </row>
    <row r="6913" spans="2:23" ht="15" customHeight="1" x14ac:dyDescent="0.35">
      <c r="B6913" s="349"/>
      <c r="C6913" s="715" t="str">
        <f t="shared" si="431"/>
        <v/>
      </c>
      <c r="D6913" s="458">
        <f>IF(ISNUMBER(Summary!$D$17), DATE(Summary!$D$17, 1, 1) + INT((ROW(B6875)-1)/24), DATE(2024, 1, 1) + INT((ROW(B6875)-1)/24))</f>
        <v>45578</v>
      </c>
      <c r="E6913" s="459">
        <v>0.41666666666666669</v>
      </c>
      <c r="F6913" s="780"/>
      <c r="G6913" s="780"/>
      <c r="H6913" s="460">
        <f t="shared" si="429"/>
        <v>0</v>
      </c>
      <c r="I6913" s="460">
        <f t="shared" si="430"/>
        <v>0</v>
      </c>
      <c r="J6913" s="460">
        <f t="shared" si="432"/>
        <v>0</v>
      </c>
      <c r="K6913" s="9"/>
      <c r="P6913" s="2"/>
      <c r="Q6913" s="27"/>
      <c r="R6913" s="2"/>
      <c r="S6913" s="2"/>
      <c r="T6913" s="2"/>
      <c r="U6913" s="2"/>
      <c r="V6913" s="2"/>
      <c r="W6913" s="2"/>
    </row>
    <row r="6914" spans="2:23" ht="15" customHeight="1" x14ac:dyDescent="0.35">
      <c r="B6914" s="349"/>
      <c r="C6914" s="715" t="str">
        <f t="shared" si="431"/>
        <v/>
      </c>
      <c r="D6914" s="458">
        <f>IF(ISNUMBER(Summary!$D$17), DATE(Summary!$D$17, 1, 1) + INT((ROW(B6876)-1)/24), DATE(2024, 1, 1) + INT((ROW(B6876)-1)/24))</f>
        <v>45578</v>
      </c>
      <c r="E6914" s="459">
        <v>0.45833333333333337</v>
      </c>
      <c r="F6914" s="780"/>
      <c r="G6914" s="780"/>
      <c r="H6914" s="460">
        <f t="shared" si="429"/>
        <v>0</v>
      </c>
      <c r="I6914" s="460">
        <f t="shared" si="430"/>
        <v>0</v>
      </c>
      <c r="J6914" s="460">
        <f t="shared" si="432"/>
        <v>0</v>
      </c>
      <c r="K6914" s="9"/>
      <c r="P6914" s="2"/>
      <c r="Q6914" s="27"/>
      <c r="R6914" s="2"/>
      <c r="S6914" s="2"/>
      <c r="T6914" s="2"/>
      <c r="U6914" s="2"/>
      <c r="V6914" s="2"/>
      <c r="W6914" s="2"/>
    </row>
    <row r="6915" spans="2:23" ht="15" customHeight="1" x14ac:dyDescent="0.35">
      <c r="B6915" s="349"/>
      <c r="C6915" s="715" t="str">
        <f t="shared" si="431"/>
        <v/>
      </c>
      <c r="D6915" s="458">
        <f>IF(ISNUMBER(Summary!$D$17), DATE(Summary!$D$17, 1, 1) + INT((ROW(B6877)-1)/24), DATE(2024, 1, 1) + INT((ROW(B6877)-1)/24))</f>
        <v>45578</v>
      </c>
      <c r="E6915" s="459">
        <v>0.50000000000000011</v>
      </c>
      <c r="F6915" s="780"/>
      <c r="G6915" s="780"/>
      <c r="H6915" s="460">
        <f t="shared" si="429"/>
        <v>0</v>
      </c>
      <c r="I6915" s="460">
        <f t="shared" si="430"/>
        <v>0</v>
      </c>
      <c r="J6915" s="460">
        <f t="shared" si="432"/>
        <v>0</v>
      </c>
      <c r="K6915" s="9"/>
      <c r="P6915" s="2"/>
      <c r="Q6915" s="27"/>
      <c r="R6915" s="2"/>
      <c r="S6915" s="2"/>
      <c r="T6915" s="2"/>
      <c r="U6915" s="2"/>
      <c r="V6915" s="2"/>
      <c r="W6915" s="2"/>
    </row>
    <row r="6916" spans="2:23" ht="15" customHeight="1" x14ac:dyDescent="0.35">
      <c r="B6916" s="349"/>
      <c r="C6916" s="715" t="str">
        <f t="shared" si="431"/>
        <v/>
      </c>
      <c r="D6916" s="458">
        <f>IF(ISNUMBER(Summary!$D$17), DATE(Summary!$D$17, 1, 1) + INT((ROW(B6878)-1)/24), DATE(2024, 1, 1) + INT((ROW(B6878)-1)/24))</f>
        <v>45578</v>
      </c>
      <c r="E6916" s="459">
        <v>0.54166666666666674</v>
      </c>
      <c r="F6916" s="780"/>
      <c r="G6916" s="780"/>
      <c r="H6916" s="460">
        <f t="shared" si="429"/>
        <v>0</v>
      </c>
      <c r="I6916" s="460">
        <f t="shared" si="430"/>
        <v>0</v>
      </c>
      <c r="J6916" s="460">
        <f t="shared" si="432"/>
        <v>0</v>
      </c>
      <c r="K6916" s="9"/>
      <c r="P6916" s="2"/>
      <c r="Q6916" s="27"/>
      <c r="R6916" s="2"/>
      <c r="S6916" s="2"/>
      <c r="T6916" s="2"/>
      <c r="U6916" s="2"/>
      <c r="V6916" s="2"/>
      <c r="W6916" s="2"/>
    </row>
    <row r="6917" spans="2:23" ht="15" customHeight="1" x14ac:dyDescent="0.35">
      <c r="B6917" s="349"/>
      <c r="C6917" s="715" t="str">
        <f t="shared" si="431"/>
        <v/>
      </c>
      <c r="D6917" s="458">
        <f>IF(ISNUMBER(Summary!$D$17), DATE(Summary!$D$17, 1, 1) + INT((ROW(B6879)-1)/24), DATE(2024, 1, 1) + INT((ROW(B6879)-1)/24))</f>
        <v>45578</v>
      </c>
      <c r="E6917" s="459">
        <v>0.58333333333333337</v>
      </c>
      <c r="F6917" s="780"/>
      <c r="G6917" s="780"/>
      <c r="H6917" s="460">
        <f t="shared" si="429"/>
        <v>0</v>
      </c>
      <c r="I6917" s="460">
        <f t="shared" si="430"/>
        <v>0</v>
      </c>
      <c r="J6917" s="460">
        <f t="shared" si="432"/>
        <v>0</v>
      </c>
      <c r="K6917" s="9"/>
      <c r="P6917" s="2"/>
      <c r="Q6917" s="27"/>
      <c r="R6917" s="2"/>
      <c r="S6917" s="2"/>
      <c r="T6917" s="2"/>
      <c r="U6917" s="2"/>
      <c r="V6917" s="2"/>
      <c r="W6917" s="2"/>
    </row>
    <row r="6918" spans="2:23" ht="15" customHeight="1" x14ac:dyDescent="0.35">
      <c r="B6918" s="349"/>
      <c r="C6918" s="715" t="str">
        <f t="shared" si="431"/>
        <v/>
      </c>
      <c r="D6918" s="458">
        <f>IF(ISNUMBER(Summary!$D$17), DATE(Summary!$D$17, 1, 1) + INT((ROW(B6880)-1)/24), DATE(2024, 1, 1) + INT((ROW(B6880)-1)/24))</f>
        <v>45578</v>
      </c>
      <c r="E6918" s="459">
        <v>0.62500000000000011</v>
      </c>
      <c r="F6918" s="780"/>
      <c r="G6918" s="780"/>
      <c r="H6918" s="460">
        <f t="shared" si="429"/>
        <v>0</v>
      </c>
      <c r="I6918" s="460">
        <f t="shared" si="430"/>
        <v>0</v>
      </c>
      <c r="J6918" s="460">
        <f t="shared" si="432"/>
        <v>0</v>
      </c>
      <c r="K6918" s="9"/>
      <c r="P6918" s="2"/>
      <c r="Q6918" s="27"/>
      <c r="R6918" s="2"/>
      <c r="S6918" s="2"/>
      <c r="T6918" s="2"/>
      <c r="U6918" s="2"/>
      <c r="V6918" s="2"/>
      <c r="W6918" s="2"/>
    </row>
    <row r="6919" spans="2:23" ht="15" customHeight="1" x14ac:dyDescent="0.35">
      <c r="B6919" s="349"/>
      <c r="C6919" s="715" t="str">
        <f t="shared" si="431"/>
        <v/>
      </c>
      <c r="D6919" s="458">
        <f>IF(ISNUMBER(Summary!$D$17), DATE(Summary!$D$17, 1, 1) + INT((ROW(B6881)-1)/24), DATE(2024, 1, 1) + INT((ROW(B6881)-1)/24))</f>
        <v>45578</v>
      </c>
      <c r="E6919" s="459">
        <v>0.66666666666666674</v>
      </c>
      <c r="F6919" s="780"/>
      <c r="G6919" s="780"/>
      <c r="H6919" s="460">
        <f t="shared" si="429"/>
        <v>0</v>
      </c>
      <c r="I6919" s="460">
        <f t="shared" si="430"/>
        <v>0</v>
      </c>
      <c r="J6919" s="460">
        <f t="shared" si="432"/>
        <v>0</v>
      </c>
      <c r="K6919" s="9"/>
      <c r="P6919" s="2"/>
      <c r="Q6919" s="27"/>
      <c r="R6919" s="2"/>
      <c r="S6919" s="2"/>
      <c r="T6919" s="2"/>
      <c r="U6919" s="2"/>
      <c r="V6919" s="2"/>
      <c r="W6919" s="2"/>
    </row>
    <row r="6920" spans="2:23" ht="15" customHeight="1" x14ac:dyDescent="0.35">
      <c r="B6920" s="349"/>
      <c r="C6920" s="715" t="str">
        <f t="shared" si="431"/>
        <v/>
      </c>
      <c r="D6920" s="458">
        <f>IF(ISNUMBER(Summary!$D$17), DATE(Summary!$D$17, 1, 1) + INT((ROW(B6882)-1)/24), DATE(2024, 1, 1) + INT((ROW(B6882)-1)/24))</f>
        <v>45578</v>
      </c>
      <c r="E6920" s="459">
        <v>0.70833333333333337</v>
      </c>
      <c r="F6920" s="780"/>
      <c r="G6920" s="780"/>
      <c r="H6920" s="460">
        <f t="shared" si="429"/>
        <v>0</v>
      </c>
      <c r="I6920" s="460">
        <f t="shared" si="430"/>
        <v>0</v>
      </c>
      <c r="J6920" s="460">
        <f t="shared" si="432"/>
        <v>0</v>
      </c>
      <c r="K6920" s="9"/>
      <c r="P6920" s="2"/>
      <c r="Q6920" s="27"/>
      <c r="R6920" s="2"/>
      <c r="S6920" s="2"/>
      <c r="T6920" s="2"/>
      <c r="U6920" s="2"/>
      <c r="V6920" s="2"/>
      <c r="W6920" s="2"/>
    </row>
    <row r="6921" spans="2:23" ht="15" customHeight="1" x14ac:dyDescent="0.35">
      <c r="B6921" s="349"/>
      <c r="C6921" s="715" t="str">
        <f t="shared" si="431"/>
        <v/>
      </c>
      <c r="D6921" s="458">
        <f>IF(ISNUMBER(Summary!$D$17), DATE(Summary!$D$17, 1, 1) + INT((ROW(B6883)-1)/24), DATE(2024, 1, 1) + INT((ROW(B6883)-1)/24))</f>
        <v>45578</v>
      </c>
      <c r="E6921" s="459">
        <v>0.75000000000000011</v>
      </c>
      <c r="F6921" s="780"/>
      <c r="G6921" s="780"/>
      <c r="H6921" s="460">
        <f t="shared" si="429"/>
        <v>0</v>
      </c>
      <c r="I6921" s="460">
        <f t="shared" si="430"/>
        <v>0</v>
      </c>
      <c r="J6921" s="460">
        <f t="shared" si="432"/>
        <v>0</v>
      </c>
      <c r="K6921" s="9"/>
      <c r="P6921" s="2"/>
      <c r="Q6921" s="27"/>
      <c r="R6921" s="2"/>
      <c r="S6921" s="2"/>
      <c r="T6921" s="2"/>
      <c r="U6921" s="2"/>
      <c r="V6921" s="2"/>
      <c r="W6921" s="2"/>
    </row>
    <row r="6922" spans="2:23" ht="15" customHeight="1" x14ac:dyDescent="0.35">
      <c r="B6922" s="349"/>
      <c r="C6922" s="715" t="str">
        <f t="shared" si="431"/>
        <v/>
      </c>
      <c r="D6922" s="458">
        <f>IF(ISNUMBER(Summary!$D$17), DATE(Summary!$D$17, 1, 1) + INT((ROW(B6884)-1)/24), DATE(2024, 1, 1) + INT((ROW(B6884)-1)/24))</f>
        <v>45578</v>
      </c>
      <c r="E6922" s="459">
        <v>0.79166666666666674</v>
      </c>
      <c r="F6922" s="780"/>
      <c r="G6922" s="780"/>
      <c r="H6922" s="460">
        <f t="shared" si="429"/>
        <v>0</v>
      </c>
      <c r="I6922" s="460">
        <f t="shared" si="430"/>
        <v>0</v>
      </c>
      <c r="J6922" s="460">
        <f t="shared" si="432"/>
        <v>0</v>
      </c>
      <c r="K6922" s="9"/>
      <c r="P6922" s="2"/>
      <c r="Q6922" s="27"/>
      <c r="R6922" s="2"/>
      <c r="S6922" s="2"/>
      <c r="T6922" s="2"/>
      <c r="U6922" s="2"/>
      <c r="V6922" s="2"/>
      <c r="W6922" s="2"/>
    </row>
    <row r="6923" spans="2:23" ht="15" customHeight="1" x14ac:dyDescent="0.35">
      <c r="B6923" s="349"/>
      <c r="C6923" s="715" t="str">
        <f t="shared" si="431"/>
        <v/>
      </c>
      <c r="D6923" s="458">
        <f>IF(ISNUMBER(Summary!$D$17), DATE(Summary!$D$17, 1, 1) + INT((ROW(B6885)-1)/24), DATE(2024, 1, 1) + INT((ROW(B6885)-1)/24))</f>
        <v>45578</v>
      </c>
      <c r="E6923" s="459">
        <v>0.83333333333333337</v>
      </c>
      <c r="F6923" s="780"/>
      <c r="G6923" s="780"/>
      <c r="H6923" s="460">
        <f t="shared" si="429"/>
        <v>0</v>
      </c>
      <c r="I6923" s="460">
        <f t="shared" si="430"/>
        <v>0</v>
      </c>
      <c r="J6923" s="460">
        <f t="shared" si="432"/>
        <v>0</v>
      </c>
      <c r="K6923" s="9"/>
      <c r="P6923" s="2"/>
      <c r="Q6923" s="27"/>
      <c r="R6923" s="2"/>
      <c r="S6923" s="2"/>
      <c r="T6923" s="2"/>
      <c r="U6923" s="2"/>
      <c r="V6923" s="2"/>
      <c r="W6923" s="2"/>
    </row>
    <row r="6924" spans="2:23" ht="15" customHeight="1" x14ac:dyDescent="0.35">
      <c r="B6924" s="349"/>
      <c r="C6924" s="715" t="str">
        <f t="shared" si="431"/>
        <v/>
      </c>
      <c r="D6924" s="458">
        <f>IF(ISNUMBER(Summary!$D$17), DATE(Summary!$D$17, 1, 1) + INT((ROW(B6886)-1)/24), DATE(2024, 1, 1) + INT((ROW(B6886)-1)/24))</f>
        <v>45578</v>
      </c>
      <c r="E6924" s="459">
        <v>0.87500000000000011</v>
      </c>
      <c r="F6924" s="780"/>
      <c r="G6924" s="780"/>
      <c r="H6924" s="460">
        <f t="shared" si="429"/>
        <v>0</v>
      </c>
      <c r="I6924" s="460">
        <f t="shared" si="430"/>
        <v>0</v>
      </c>
      <c r="J6924" s="460">
        <f t="shared" si="432"/>
        <v>0</v>
      </c>
      <c r="K6924" s="9"/>
      <c r="P6924" s="2"/>
      <c r="Q6924" s="27"/>
      <c r="R6924" s="2"/>
      <c r="S6924" s="2"/>
      <c r="T6924" s="2"/>
      <c r="U6924" s="2"/>
      <c r="V6924" s="2"/>
      <c r="W6924" s="2"/>
    </row>
    <row r="6925" spans="2:23" ht="15" customHeight="1" x14ac:dyDescent="0.35">
      <c r="B6925" s="349"/>
      <c r="C6925" s="715" t="str">
        <f t="shared" si="431"/>
        <v/>
      </c>
      <c r="D6925" s="458">
        <f>IF(ISNUMBER(Summary!$D$17), DATE(Summary!$D$17, 1, 1) + INT((ROW(B6887)-1)/24), DATE(2024, 1, 1) + INT((ROW(B6887)-1)/24))</f>
        <v>45578</v>
      </c>
      <c r="E6925" s="459">
        <v>0.91666666666666674</v>
      </c>
      <c r="F6925" s="780"/>
      <c r="G6925" s="780"/>
      <c r="H6925" s="460">
        <f t="shared" si="429"/>
        <v>0</v>
      </c>
      <c r="I6925" s="460">
        <f t="shared" si="430"/>
        <v>0</v>
      </c>
      <c r="J6925" s="460">
        <f t="shared" si="432"/>
        <v>0</v>
      </c>
      <c r="K6925" s="9"/>
      <c r="P6925" s="2"/>
      <c r="Q6925" s="27"/>
      <c r="R6925" s="2"/>
      <c r="S6925" s="2"/>
      <c r="T6925" s="2"/>
      <c r="U6925" s="2"/>
      <c r="V6925" s="2"/>
      <c r="W6925" s="2"/>
    </row>
    <row r="6926" spans="2:23" ht="15" customHeight="1" x14ac:dyDescent="0.35">
      <c r="B6926" s="349"/>
      <c r="C6926" s="715" t="str">
        <f t="shared" si="431"/>
        <v/>
      </c>
      <c r="D6926" s="458">
        <f>IF(ISNUMBER(Summary!$D$17), DATE(Summary!$D$17, 1, 1) + INT((ROW(B6888)-1)/24), DATE(2024, 1, 1) + INT((ROW(B6888)-1)/24))</f>
        <v>45578</v>
      </c>
      <c r="E6926" s="459">
        <v>0.95833333333333337</v>
      </c>
      <c r="F6926" s="780"/>
      <c r="G6926" s="780"/>
      <c r="H6926" s="460">
        <f t="shared" si="429"/>
        <v>0</v>
      </c>
      <c r="I6926" s="460">
        <f t="shared" si="430"/>
        <v>0</v>
      </c>
      <c r="J6926" s="460">
        <f t="shared" si="432"/>
        <v>0</v>
      </c>
      <c r="K6926" s="9"/>
      <c r="P6926" s="2"/>
      <c r="Q6926" s="27"/>
      <c r="R6926" s="2"/>
      <c r="S6926" s="2"/>
      <c r="T6926" s="2"/>
      <c r="U6926" s="2"/>
      <c r="V6926" s="2"/>
      <c r="W6926" s="2"/>
    </row>
    <row r="6927" spans="2:23" ht="15" customHeight="1" x14ac:dyDescent="0.35">
      <c r="B6927" s="457"/>
      <c r="C6927" s="715">
        <f t="shared" si="431"/>
        <v>45579</v>
      </c>
      <c r="D6927" s="458">
        <f>IF(ISNUMBER(Summary!$D$17), DATE(Summary!$D$17, 1, 1) + INT((ROW(B6889)-1)/24), DATE(2024, 1, 1) + INT((ROW(B6889)-1)/24))</f>
        <v>45579</v>
      </c>
      <c r="E6927" s="459">
        <v>3.1225022567582528E-17</v>
      </c>
      <c r="F6927" s="780"/>
      <c r="G6927" s="780"/>
      <c r="H6927" s="460">
        <f t="shared" si="429"/>
        <v>0</v>
      </c>
      <c r="I6927" s="460">
        <f t="shared" si="430"/>
        <v>0</v>
      </c>
      <c r="J6927" s="460">
        <f t="shared" si="432"/>
        <v>0</v>
      </c>
      <c r="K6927" s="9"/>
      <c r="P6927" s="2"/>
      <c r="Q6927" s="27"/>
      <c r="R6927" s="2"/>
      <c r="S6927" s="2"/>
      <c r="T6927" s="2"/>
      <c r="U6927" s="2"/>
      <c r="V6927" s="2"/>
      <c r="W6927" s="2"/>
    </row>
    <row r="6928" spans="2:23" ht="15" customHeight="1" x14ac:dyDescent="0.35">
      <c r="B6928" s="349"/>
      <c r="C6928" s="715" t="str">
        <f t="shared" si="431"/>
        <v/>
      </c>
      <c r="D6928" s="458">
        <f>IF(ISNUMBER(Summary!$D$17), DATE(Summary!$D$17, 1, 1) + INT((ROW(B6890)-1)/24), DATE(2024, 1, 1) + INT((ROW(B6890)-1)/24))</f>
        <v>45579</v>
      </c>
      <c r="E6928" s="459">
        <v>4.1666666666666699E-2</v>
      </c>
      <c r="F6928" s="780"/>
      <c r="G6928" s="780"/>
      <c r="H6928" s="460">
        <f t="shared" si="429"/>
        <v>0</v>
      </c>
      <c r="I6928" s="460">
        <f t="shared" si="430"/>
        <v>0</v>
      </c>
      <c r="J6928" s="460">
        <f t="shared" si="432"/>
        <v>0</v>
      </c>
      <c r="K6928" s="9"/>
      <c r="P6928" s="2"/>
      <c r="Q6928" s="27"/>
      <c r="R6928" s="2"/>
      <c r="S6928" s="2"/>
      <c r="T6928" s="2"/>
      <c r="U6928" s="2"/>
      <c r="V6928" s="2"/>
      <c r="W6928" s="2"/>
    </row>
    <row r="6929" spans="2:23" ht="15" customHeight="1" x14ac:dyDescent="0.35">
      <c r="B6929" s="349"/>
      <c r="C6929" s="715" t="str">
        <f t="shared" si="431"/>
        <v/>
      </c>
      <c r="D6929" s="458">
        <f>IF(ISNUMBER(Summary!$D$17), DATE(Summary!$D$17, 1, 1) + INT((ROW(B6891)-1)/24), DATE(2024, 1, 1) + INT((ROW(B6891)-1)/24))</f>
        <v>45579</v>
      </c>
      <c r="E6929" s="459">
        <v>8.333333333333337E-2</v>
      </c>
      <c r="F6929" s="780"/>
      <c r="G6929" s="780"/>
      <c r="H6929" s="460">
        <f t="shared" si="429"/>
        <v>0</v>
      </c>
      <c r="I6929" s="460">
        <f t="shared" si="430"/>
        <v>0</v>
      </c>
      <c r="J6929" s="460">
        <f t="shared" si="432"/>
        <v>0</v>
      </c>
      <c r="K6929" s="9"/>
      <c r="P6929" s="2"/>
      <c r="Q6929" s="27"/>
      <c r="R6929" s="2"/>
      <c r="S6929" s="2"/>
      <c r="T6929" s="2"/>
      <c r="U6929" s="2"/>
      <c r="V6929" s="2"/>
      <c r="W6929" s="2"/>
    </row>
    <row r="6930" spans="2:23" ht="15" customHeight="1" x14ac:dyDescent="0.35">
      <c r="B6930" s="349"/>
      <c r="C6930" s="715" t="str">
        <f t="shared" si="431"/>
        <v/>
      </c>
      <c r="D6930" s="458">
        <f>IF(ISNUMBER(Summary!$D$17), DATE(Summary!$D$17, 1, 1) + INT((ROW(B6892)-1)/24), DATE(2024, 1, 1) + INT((ROW(B6892)-1)/24))</f>
        <v>45579</v>
      </c>
      <c r="E6930" s="459">
        <v>0.12500000000000006</v>
      </c>
      <c r="F6930" s="780"/>
      <c r="G6930" s="780"/>
      <c r="H6930" s="460">
        <f t="shared" si="429"/>
        <v>0</v>
      </c>
      <c r="I6930" s="460">
        <f t="shared" si="430"/>
        <v>0</v>
      </c>
      <c r="J6930" s="460">
        <f t="shared" si="432"/>
        <v>0</v>
      </c>
      <c r="K6930" s="9"/>
      <c r="P6930" s="2"/>
      <c r="Q6930" s="27"/>
      <c r="R6930" s="2"/>
      <c r="S6930" s="2"/>
      <c r="T6930" s="2"/>
      <c r="U6930" s="2"/>
      <c r="V6930" s="2"/>
      <c r="W6930" s="2"/>
    </row>
    <row r="6931" spans="2:23" ht="15" customHeight="1" x14ac:dyDescent="0.35">
      <c r="B6931" s="349"/>
      <c r="C6931" s="715" t="str">
        <f t="shared" si="431"/>
        <v/>
      </c>
      <c r="D6931" s="458">
        <f>IF(ISNUMBER(Summary!$D$17), DATE(Summary!$D$17, 1, 1) + INT((ROW(B6893)-1)/24), DATE(2024, 1, 1) + INT((ROW(B6893)-1)/24))</f>
        <v>45579</v>
      </c>
      <c r="E6931" s="459">
        <v>0.16666666666666669</v>
      </c>
      <c r="F6931" s="780"/>
      <c r="G6931" s="780"/>
      <c r="H6931" s="460">
        <f t="shared" si="429"/>
        <v>0</v>
      </c>
      <c r="I6931" s="460">
        <f t="shared" si="430"/>
        <v>0</v>
      </c>
      <c r="J6931" s="460">
        <f t="shared" si="432"/>
        <v>0</v>
      </c>
      <c r="K6931" s="9"/>
      <c r="P6931" s="2"/>
      <c r="Q6931" s="27"/>
      <c r="R6931" s="2"/>
      <c r="S6931" s="2"/>
      <c r="T6931" s="2"/>
      <c r="U6931" s="2"/>
      <c r="V6931" s="2"/>
      <c r="W6931" s="2"/>
    </row>
    <row r="6932" spans="2:23" ht="15" customHeight="1" x14ac:dyDescent="0.35">
      <c r="B6932" s="349"/>
      <c r="C6932" s="715" t="str">
        <f t="shared" si="431"/>
        <v/>
      </c>
      <c r="D6932" s="458">
        <f>IF(ISNUMBER(Summary!$D$17), DATE(Summary!$D$17, 1, 1) + INT((ROW(B6894)-1)/24), DATE(2024, 1, 1) + INT((ROW(B6894)-1)/24))</f>
        <v>45579</v>
      </c>
      <c r="E6932" s="459">
        <v>0.20833333333333337</v>
      </c>
      <c r="F6932" s="780"/>
      <c r="G6932" s="780"/>
      <c r="H6932" s="460">
        <f t="shared" si="429"/>
        <v>0</v>
      </c>
      <c r="I6932" s="460">
        <f t="shared" si="430"/>
        <v>0</v>
      </c>
      <c r="J6932" s="460">
        <f t="shared" si="432"/>
        <v>0</v>
      </c>
      <c r="K6932" s="9"/>
      <c r="P6932" s="2"/>
      <c r="Q6932" s="27"/>
      <c r="R6932" s="2"/>
      <c r="S6932" s="2"/>
      <c r="T6932" s="2"/>
      <c r="U6932" s="2"/>
      <c r="V6932" s="2"/>
      <c r="W6932" s="2"/>
    </row>
    <row r="6933" spans="2:23" ht="15" customHeight="1" x14ac:dyDescent="0.35">
      <c r="B6933" s="349"/>
      <c r="C6933" s="715" t="str">
        <f t="shared" si="431"/>
        <v/>
      </c>
      <c r="D6933" s="458">
        <f>IF(ISNUMBER(Summary!$D$17), DATE(Summary!$D$17, 1, 1) + INT((ROW(B6895)-1)/24), DATE(2024, 1, 1) + INT((ROW(B6895)-1)/24))</f>
        <v>45579</v>
      </c>
      <c r="E6933" s="459">
        <v>0.25</v>
      </c>
      <c r="F6933" s="780"/>
      <c r="G6933" s="780"/>
      <c r="H6933" s="460">
        <f t="shared" si="429"/>
        <v>0</v>
      </c>
      <c r="I6933" s="460">
        <f t="shared" si="430"/>
        <v>0</v>
      </c>
      <c r="J6933" s="460">
        <f t="shared" si="432"/>
        <v>0</v>
      </c>
      <c r="K6933" s="9"/>
      <c r="P6933" s="2"/>
      <c r="Q6933" s="27"/>
      <c r="R6933" s="2"/>
      <c r="S6933" s="2"/>
      <c r="T6933" s="2"/>
      <c r="U6933" s="2"/>
      <c r="V6933" s="2"/>
      <c r="W6933" s="2"/>
    </row>
    <row r="6934" spans="2:23" ht="15" customHeight="1" x14ac:dyDescent="0.35">
      <c r="B6934" s="349"/>
      <c r="C6934" s="715" t="str">
        <f t="shared" si="431"/>
        <v/>
      </c>
      <c r="D6934" s="458">
        <f>IF(ISNUMBER(Summary!$D$17), DATE(Summary!$D$17, 1, 1) + INT((ROW(B6896)-1)/24), DATE(2024, 1, 1) + INT((ROW(B6896)-1)/24))</f>
        <v>45579</v>
      </c>
      <c r="E6934" s="459">
        <v>0.29166666666666669</v>
      </c>
      <c r="F6934" s="780"/>
      <c r="G6934" s="780"/>
      <c r="H6934" s="460">
        <f t="shared" si="429"/>
        <v>0</v>
      </c>
      <c r="I6934" s="460">
        <f t="shared" si="430"/>
        <v>0</v>
      </c>
      <c r="J6934" s="460">
        <f t="shared" si="432"/>
        <v>0</v>
      </c>
      <c r="K6934" s="9"/>
      <c r="P6934" s="2"/>
      <c r="Q6934" s="27"/>
      <c r="R6934" s="2"/>
      <c r="S6934" s="2"/>
      <c r="T6934" s="2"/>
      <c r="U6934" s="2"/>
      <c r="V6934" s="2"/>
      <c r="W6934" s="2"/>
    </row>
    <row r="6935" spans="2:23" ht="15" customHeight="1" x14ac:dyDescent="0.35">
      <c r="B6935" s="349"/>
      <c r="C6935" s="715" t="str">
        <f t="shared" si="431"/>
        <v/>
      </c>
      <c r="D6935" s="458">
        <f>IF(ISNUMBER(Summary!$D$17), DATE(Summary!$D$17, 1, 1) + INT((ROW(B6897)-1)/24), DATE(2024, 1, 1) + INT((ROW(B6897)-1)/24))</f>
        <v>45579</v>
      </c>
      <c r="E6935" s="459">
        <v>0.33333333333333337</v>
      </c>
      <c r="F6935" s="780"/>
      <c r="G6935" s="780"/>
      <c r="H6935" s="460">
        <f t="shared" si="429"/>
        <v>0</v>
      </c>
      <c r="I6935" s="460">
        <f t="shared" si="430"/>
        <v>0</v>
      </c>
      <c r="J6935" s="460">
        <f t="shared" si="432"/>
        <v>0</v>
      </c>
      <c r="K6935" s="9"/>
      <c r="P6935" s="2"/>
      <c r="Q6935" s="27"/>
      <c r="R6935" s="2"/>
      <c r="S6935" s="2"/>
      <c r="T6935" s="2"/>
      <c r="U6935" s="2"/>
      <c r="V6935" s="2"/>
      <c r="W6935" s="2"/>
    </row>
    <row r="6936" spans="2:23" ht="15" customHeight="1" x14ac:dyDescent="0.35">
      <c r="B6936" s="349"/>
      <c r="C6936" s="715" t="str">
        <f t="shared" si="431"/>
        <v/>
      </c>
      <c r="D6936" s="458">
        <f>IF(ISNUMBER(Summary!$D$17), DATE(Summary!$D$17, 1, 1) + INT((ROW(B6898)-1)/24), DATE(2024, 1, 1) + INT((ROW(B6898)-1)/24))</f>
        <v>45579</v>
      </c>
      <c r="E6936" s="459">
        <v>0.375</v>
      </c>
      <c r="F6936" s="780"/>
      <c r="G6936" s="780"/>
      <c r="H6936" s="460">
        <f t="shared" si="429"/>
        <v>0</v>
      </c>
      <c r="I6936" s="460">
        <f t="shared" si="430"/>
        <v>0</v>
      </c>
      <c r="J6936" s="460">
        <f t="shared" si="432"/>
        <v>0</v>
      </c>
      <c r="K6936" s="9"/>
      <c r="P6936" s="2"/>
      <c r="Q6936" s="27"/>
      <c r="R6936" s="2"/>
      <c r="S6936" s="2"/>
      <c r="T6936" s="2"/>
      <c r="U6936" s="2"/>
      <c r="V6936" s="2"/>
      <c r="W6936" s="2"/>
    </row>
    <row r="6937" spans="2:23" ht="15" customHeight="1" x14ac:dyDescent="0.35">
      <c r="B6937" s="349"/>
      <c r="C6937" s="715" t="str">
        <f t="shared" si="431"/>
        <v/>
      </c>
      <c r="D6937" s="458">
        <f>IF(ISNUMBER(Summary!$D$17), DATE(Summary!$D$17, 1, 1) + INT((ROW(B6899)-1)/24), DATE(2024, 1, 1) + INT((ROW(B6899)-1)/24))</f>
        <v>45579</v>
      </c>
      <c r="E6937" s="459">
        <v>0.41666666666666669</v>
      </c>
      <c r="F6937" s="780"/>
      <c r="G6937" s="780"/>
      <c r="H6937" s="460">
        <f t="shared" si="429"/>
        <v>0</v>
      </c>
      <c r="I6937" s="460">
        <f t="shared" si="430"/>
        <v>0</v>
      </c>
      <c r="J6937" s="460">
        <f t="shared" si="432"/>
        <v>0</v>
      </c>
      <c r="K6937" s="9"/>
      <c r="P6937" s="2"/>
      <c r="Q6937" s="27"/>
      <c r="R6937" s="2"/>
      <c r="S6937" s="2"/>
      <c r="T6937" s="2"/>
      <c r="U6937" s="2"/>
      <c r="V6937" s="2"/>
      <c r="W6937" s="2"/>
    </row>
    <row r="6938" spans="2:23" ht="15" customHeight="1" x14ac:dyDescent="0.35">
      <c r="B6938" s="349"/>
      <c r="C6938" s="715" t="str">
        <f t="shared" si="431"/>
        <v/>
      </c>
      <c r="D6938" s="458">
        <f>IF(ISNUMBER(Summary!$D$17), DATE(Summary!$D$17, 1, 1) + INT((ROW(B6900)-1)/24), DATE(2024, 1, 1) + INT((ROW(B6900)-1)/24))</f>
        <v>45579</v>
      </c>
      <c r="E6938" s="459">
        <v>0.45833333333333337</v>
      </c>
      <c r="F6938" s="780"/>
      <c r="G6938" s="780"/>
      <c r="H6938" s="460">
        <f t="shared" si="429"/>
        <v>0</v>
      </c>
      <c r="I6938" s="460">
        <f t="shared" si="430"/>
        <v>0</v>
      </c>
      <c r="J6938" s="460">
        <f t="shared" si="432"/>
        <v>0</v>
      </c>
      <c r="K6938" s="9"/>
      <c r="P6938" s="2"/>
      <c r="Q6938" s="27"/>
      <c r="R6938" s="2"/>
      <c r="S6938" s="2"/>
      <c r="T6938" s="2"/>
      <c r="U6938" s="2"/>
      <c r="V6938" s="2"/>
      <c r="W6938" s="2"/>
    </row>
    <row r="6939" spans="2:23" ht="15" customHeight="1" x14ac:dyDescent="0.35">
      <c r="B6939" s="349"/>
      <c r="C6939" s="715" t="str">
        <f t="shared" si="431"/>
        <v/>
      </c>
      <c r="D6939" s="458">
        <f>IF(ISNUMBER(Summary!$D$17), DATE(Summary!$D$17, 1, 1) + INT((ROW(B6901)-1)/24), DATE(2024, 1, 1) + INT((ROW(B6901)-1)/24))</f>
        <v>45579</v>
      </c>
      <c r="E6939" s="459">
        <v>0.50000000000000011</v>
      </c>
      <c r="F6939" s="780"/>
      <c r="G6939" s="780"/>
      <c r="H6939" s="460">
        <f t="shared" si="429"/>
        <v>0</v>
      </c>
      <c r="I6939" s="460">
        <f t="shared" si="430"/>
        <v>0</v>
      </c>
      <c r="J6939" s="460">
        <f t="shared" si="432"/>
        <v>0</v>
      </c>
      <c r="K6939" s="9"/>
      <c r="P6939" s="2"/>
      <c r="Q6939" s="27"/>
      <c r="R6939" s="2"/>
      <c r="S6939" s="2"/>
      <c r="T6939" s="2"/>
      <c r="U6939" s="2"/>
      <c r="V6939" s="2"/>
      <c r="W6939" s="2"/>
    </row>
    <row r="6940" spans="2:23" ht="15" customHeight="1" x14ac:dyDescent="0.35">
      <c r="B6940" s="349"/>
      <c r="C6940" s="715" t="str">
        <f t="shared" si="431"/>
        <v/>
      </c>
      <c r="D6940" s="458">
        <f>IF(ISNUMBER(Summary!$D$17), DATE(Summary!$D$17, 1, 1) + INT((ROW(B6902)-1)/24), DATE(2024, 1, 1) + INT((ROW(B6902)-1)/24))</f>
        <v>45579</v>
      </c>
      <c r="E6940" s="459">
        <v>0.54166666666666674</v>
      </c>
      <c r="F6940" s="780"/>
      <c r="G6940" s="780"/>
      <c r="H6940" s="460">
        <f t="shared" si="429"/>
        <v>0</v>
      </c>
      <c r="I6940" s="460">
        <f t="shared" si="430"/>
        <v>0</v>
      </c>
      <c r="J6940" s="460">
        <f t="shared" si="432"/>
        <v>0</v>
      </c>
      <c r="K6940" s="9"/>
      <c r="P6940" s="2"/>
      <c r="Q6940" s="27"/>
      <c r="R6940" s="2"/>
      <c r="S6940" s="2"/>
      <c r="T6940" s="2"/>
      <c r="U6940" s="2"/>
      <c r="V6940" s="2"/>
      <c r="W6940" s="2"/>
    </row>
    <row r="6941" spans="2:23" ht="15" customHeight="1" x14ac:dyDescent="0.35">
      <c r="B6941" s="349"/>
      <c r="C6941" s="715" t="str">
        <f t="shared" si="431"/>
        <v/>
      </c>
      <c r="D6941" s="458">
        <f>IF(ISNUMBER(Summary!$D$17), DATE(Summary!$D$17, 1, 1) + INT((ROW(B6903)-1)/24), DATE(2024, 1, 1) + INT((ROW(B6903)-1)/24))</f>
        <v>45579</v>
      </c>
      <c r="E6941" s="459">
        <v>0.58333333333333337</v>
      </c>
      <c r="F6941" s="780"/>
      <c r="G6941" s="780"/>
      <c r="H6941" s="460">
        <f t="shared" si="429"/>
        <v>0</v>
      </c>
      <c r="I6941" s="460">
        <f t="shared" si="430"/>
        <v>0</v>
      </c>
      <c r="J6941" s="460">
        <f t="shared" si="432"/>
        <v>0</v>
      </c>
      <c r="K6941" s="9"/>
      <c r="P6941" s="2"/>
      <c r="Q6941" s="27"/>
      <c r="R6941" s="2"/>
      <c r="S6941" s="2"/>
      <c r="T6941" s="2"/>
      <c r="U6941" s="2"/>
      <c r="V6941" s="2"/>
      <c r="W6941" s="2"/>
    </row>
    <row r="6942" spans="2:23" ht="15" customHeight="1" x14ac:dyDescent="0.35">
      <c r="B6942" s="349"/>
      <c r="C6942" s="715" t="str">
        <f t="shared" si="431"/>
        <v/>
      </c>
      <c r="D6942" s="458">
        <f>IF(ISNUMBER(Summary!$D$17), DATE(Summary!$D$17, 1, 1) + INT((ROW(B6904)-1)/24), DATE(2024, 1, 1) + INT((ROW(B6904)-1)/24))</f>
        <v>45579</v>
      </c>
      <c r="E6942" s="459">
        <v>0.62500000000000011</v>
      </c>
      <c r="F6942" s="780"/>
      <c r="G6942" s="780"/>
      <c r="H6942" s="460">
        <f t="shared" si="429"/>
        <v>0</v>
      </c>
      <c r="I6942" s="460">
        <f t="shared" si="430"/>
        <v>0</v>
      </c>
      <c r="J6942" s="460">
        <f t="shared" si="432"/>
        <v>0</v>
      </c>
      <c r="K6942" s="9"/>
      <c r="P6942" s="2"/>
      <c r="Q6942" s="27"/>
      <c r="R6942" s="2"/>
      <c r="S6942" s="2"/>
      <c r="T6942" s="2"/>
      <c r="U6942" s="2"/>
      <c r="V6942" s="2"/>
      <c r="W6942" s="2"/>
    </row>
    <row r="6943" spans="2:23" ht="15" customHeight="1" x14ac:dyDescent="0.35">
      <c r="B6943" s="349"/>
      <c r="C6943" s="715" t="str">
        <f t="shared" si="431"/>
        <v/>
      </c>
      <c r="D6943" s="458">
        <f>IF(ISNUMBER(Summary!$D$17), DATE(Summary!$D$17, 1, 1) + INT((ROW(B6905)-1)/24), DATE(2024, 1, 1) + INT((ROW(B6905)-1)/24))</f>
        <v>45579</v>
      </c>
      <c r="E6943" s="459">
        <v>0.66666666666666674</v>
      </c>
      <c r="F6943" s="780"/>
      <c r="G6943" s="780"/>
      <c r="H6943" s="460">
        <f t="shared" si="429"/>
        <v>0</v>
      </c>
      <c r="I6943" s="460">
        <f t="shared" si="430"/>
        <v>0</v>
      </c>
      <c r="J6943" s="460">
        <f t="shared" si="432"/>
        <v>0</v>
      </c>
      <c r="K6943" s="9"/>
      <c r="P6943" s="2"/>
      <c r="Q6943" s="27"/>
      <c r="R6943" s="2"/>
      <c r="S6943" s="2"/>
      <c r="T6943" s="2"/>
      <c r="U6943" s="2"/>
      <c r="V6943" s="2"/>
      <c r="W6943" s="2"/>
    </row>
    <row r="6944" spans="2:23" ht="15" customHeight="1" x14ac:dyDescent="0.35">
      <c r="B6944" s="349"/>
      <c r="C6944" s="715" t="str">
        <f t="shared" si="431"/>
        <v/>
      </c>
      <c r="D6944" s="458">
        <f>IF(ISNUMBER(Summary!$D$17), DATE(Summary!$D$17, 1, 1) + INT((ROW(B6906)-1)/24), DATE(2024, 1, 1) + INT((ROW(B6906)-1)/24))</f>
        <v>45579</v>
      </c>
      <c r="E6944" s="459">
        <v>0.70833333333333337</v>
      </c>
      <c r="F6944" s="780"/>
      <c r="G6944" s="780"/>
      <c r="H6944" s="460">
        <f t="shared" si="429"/>
        <v>0</v>
      </c>
      <c r="I6944" s="460">
        <f t="shared" si="430"/>
        <v>0</v>
      </c>
      <c r="J6944" s="460">
        <f t="shared" si="432"/>
        <v>0</v>
      </c>
      <c r="K6944" s="9"/>
      <c r="P6944" s="2"/>
      <c r="Q6944" s="27"/>
      <c r="R6944" s="2"/>
      <c r="S6944" s="2"/>
      <c r="T6944" s="2"/>
      <c r="U6944" s="2"/>
      <c r="V6944" s="2"/>
      <c r="W6944" s="2"/>
    </row>
    <row r="6945" spans="2:23" ht="15" customHeight="1" x14ac:dyDescent="0.35">
      <c r="B6945" s="349"/>
      <c r="C6945" s="715" t="str">
        <f t="shared" si="431"/>
        <v/>
      </c>
      <c r="D6945" s="458">
        <f>IF(ISNUMBER(Summary!$D$17), DATE(Summary!$D$17, 1, 1) + INT((ROW(B6907)-1)/24), DATE(2024, 1, 1) + INT((ROW(B6907)-1)/24))</f>
        <v>45579</v>
      </c>
      <c r="E6945" s="459">
        <v>0.75000000000000011</v>
      </c>
      <c r="F6945" s="780"/>
      <c r="G6945" s="780"/>
      <c r="H6945" s="460">
        <f t="shared" si="429"/>
        <v>0</v>
      </c>
      <c r="I6945" s="460">
        <f t="shared" si="430"/>
        <v>0</v>
      </c>
      <c r="J6945" s="460">
        <f t="shared" si="432"/>
        <v>0</v>
      </c>
      <c r="K6945" s="9"/>
      <c r="P6945" s="2"/>
      <c r="Q6945" s="27"/>
      <c r="R6945" s="2"/>
      <c r="S6945" s="2"/>
      <c r="T6945" s="2"/>
      <c r="U6945" s="2"/>
      <c r="V6945" s="2"/>
      <c r="W6945" s="2"/>
    </row>
    <row r="6946" spans="2:23" ht="15" customHeight="1" x14ac:dyDescent="0.35">
      <c r="B6946" s="349"/>
      <c r="C6946" s="715" t="str">
        <f t="shared" si="431"/>
        <v/>
      </c>
      <c r="D6946" s="458">
        <f>IF(ISNUMBER(Summary!$D$17), DATE(Summary!$D$17, 1, 1) + INT((ROW(B6908)-1)/24), DATE(2024, 1, 1) + INT((ROW(B6908)-1)/24))</f>
        <v>45579</v>
      </c>
      <c r="E6946" s="459">
        <v>0.79166666666666674</v>
      </c>
      <c r="F6946" s="780"/>
      <c r="G6946" s="780"/>
      <c r="H6946" s="460">
        <f t="shared" si="429"/>
        <v>0</v>
      </c>
      <c r="I6946" s="460">
        <f t="shared" si="430"/>
        <v>0</v>
      </c>
      <c r="J6946" s="460">
        <f t="shared" si="432"/>
        <v>0</v>
      </c>
      <c r="K6946" s="9"/>
      <c r="P6946" s="2"/>
      <c r="Q6946" s="27"/>
      <c r="R6946" s="2"/>
      <c r="S6946" s="2"/>
      <c r="T6946" s="2"/>
      <c r="U6946" s="2"/>
      <c r="V6946" s="2"/>
      <c r="W6946" s="2"/>
    </row>
    <row r="6947" spans="2:23" ht="15" customHeight="1" x14ac:dyDescent="0.35">
      <c r="B6947" s="349"/>
      <c r="C6947" s="715" t="str">
        <f t="shared" si="431"/>
        <v/>
      </c>
      <c r="D6947" s="458">
        <f>IF(ISNUMBER(Summary!$D$17), DATE(Summary!$D$17, 1, 1) + INT((ROW(B6909)-1)/24), DATE(2024, 1, 1) + INT((ROW(B6909)-1)/24))</f>
        <v>45579</v>
      </c>
      <c r="E6947" s="459">
        <v>0.83333333333333337</v>
      </c>
      <c r="F6947" s="780"/>
      <c r="G6947" s="780"/>
      <c r="H6947" s="460">
        <f t="shared" si="429"/>
        <v>0</v>
      </c>
      <c r="I6947" s="460">
        <f t="shared" si="430"/>
        <v>0</v>
      </c>
      <c r="J6947" s="460">
        <f t="shared" si="432"/>
        <v>0</v>
      </c>
      <c r="K6947" s="9"/>
      <c r="P6947" s="2"/>
      <c r="Q6947" s="27"/>
      <c r="R6947" s="2"/>
      <c r="S6947" s="2"/>
      <c r="T6947" s="2"/>
      <c r="U6947" s="2"/>
      <c r="V6947" s="2"/>
      <c r="W6947" s="2"/>
    </row>
    <row r="6948" spans="2:23" ht="15" customHeight="1" x14ac:dyDescent="0.35">
      <c r="B6948" s="349"/>
      <c r="C6948" s="715" t="str">
        <f t="shared" si="431"/>
        <v/>
      </c>
      <c r="D6948" s="458">
        <f>IF(ISNUMBER(Summary!$D$17), DATE(Summary!$D$17, 1, 1) + INT((ROW(B6910)-1)/24), DATE(2024, 1, 1) + INT((ROW(B6910)-1)/24))</f>
        <v>45579</v>
      </c>
      <c r="E6948" s="459">
        <v>0.87500000000000011</v>
      </c>
      <c r="F6948" s="780"/>
      <c r="G6948" s="780"/>
      <c r="H6948" s="460">
        <f t="shared" si="429"/>
        <v>0</v>
      </c>
      <c r="I6948" s="460">
        <f t="shared" si="430"/>
        <v>0</v>
      </c>
      <c r="J6948" s="460">
        <f t="shared" si="432"/>
        <v>0</v>
      </c>
      <c r="K6948" s="9"/>
      <c r="P6948" s="2"/>
      <c r="Q6948" s="27"/>
      <c r="R6948" s="2"/>
      <c r="S6948" s="2"/>
      <c r="T6948" s="2"/>
      <c r="U6948" s="2"/>
      <c r="V6948" s="2"/>
      <c r="W6948" s="2"/>
    </row>
    <row r="6949" spans="2:23" ht="15" customHeight="1" x14ac:dyDescent="0.35">
      <c r="B6949" s="349"/>
      <c r="C6949" s="715" t="str">
        <f t="shared" si="431"/>
        <v/>
      </c>
      <c r="D6949" s="458">
        <f>IF(ISNUMBER(Summary!$D$17), DATE(Summary!$D$17, 1, 1) + INT((ROW(B6911)-1)/24), DATE(2024, 1, 1) + INT((ROW(B6911)-1)/24))</f>
        <v>45579</v>
      </c>
      <c r="E6949" s="459">
        <v>0.91666666666666674</v>
      </c>
      <c r="F6949" s="780"/>
      <c r="G6949" s="780"/>
      <c r="H6949" s="460">
        <f t="shared" si="429"/>
        <v>0</v>
      </c>
      <c r="I6949" s="460">
        <f t="shared" si="430"/>
        <v>0</v>
      </c>
      <c r="J6949" s="460">
        <f t="shared" si="432"/>
        <v>0</v>
      </c>
      <c r="K6949" s="9"/>
      <c r="P6949" s="2"/>
      <c r="Q6949" s="27"/>
      <c r="R6949" s="2"/>
      <c r="S6949" s="2"/>
      <c r="T6949" s="2"/>
      <c r="U6949" s="2"/>
      <c r="V6949" s="2"/>
      <c r="W6949" s="2"/>
    </row>
    <row r="6950" spans="2:23" ht="15" customHeight="1" x14ac:dyDescent="0.35">
      <c r="B6950" s="349"/>
      <c r="C6950" s="715" t="str">
        <f t="shared" si="431"/>
        <v/>
      </c>
      <c r="D6950" s="458">
        <f>IF(ISNUMBER(Summary!$D$17), DATE(Summary!$D$17, 1, 1) + INT((ROW(B6912)-1)/24), DATE(2024, 1, 1) + INT((ROW(B6912)-1)/24))</f>
        <v>45579</v>
      </c>
      <c r="E6950" s="459">
        <v>0.95833333333333337</v>
      </c>
      <c r="F6950" s="780"/>
      <c r="G6950" s="780"/>
      <c r="H6950" s="460">
        <f t="shared" si="429"/>
        <v>0</v>
      </c>
      <c r="I6950" s="460">
        <f t="shared" si="430"/>
        <v>0</v>
      </c>
      <c r="J6950" s="460">
        <f t="shared" si="432"/>
        <v>0</v>
      </c>
      <c r="K6950" s="9"/>
      <c r="P6950" s="2"/>
      <c r="Q6950" s="27"/>
      <c r="R6950" s="2"/>
      <c r="S6950" s="2"/>
      <c r="T6950" s="2"/>
      <c r="U6950" s="2"/>
      <c r="V6950" s="2"/>
      <c r="W6950" s="2"/>
    </row>
    <row r="6951" spans="2:23" ht="15" customHeight="1" x14ac:dyDescent="0.35">
      <c r="B6951" s="457"/>
      <c r="C6951" s="715">
        <f t="shared" si="431"/>
        <v>45580</v>
      </c>
      <c r="D6951" s="458">
        <f>IF(ISNUMBER(Summary!$D$17), DATE(Summary!$D$17, 1, 1) + INT((ROW(B6913)-1)/24), DATE(2024, 1, 1) + INT((ROW(B6913)-1)/24))</f>
        <v>45580</v>
      </c>
      <c r="E6951" s="459">
        <v>3.1225022567582528E-17</v>
      </c>
      <c r="F6951" s="780"/>
      <c r="G6951" s="780"/>
      <c r="H6951" s="460">
        <f t="shared" ref="H6951:H7014" si="433">IF(G6951&gt;F6951,F6951,G6951)</f>
        <v>0</v>
      </c>
      <c r="I6951" s="460">
        <f t="shared" ref="I6951:I7014" si="434">F6951-H6951</f>
        <v>0</v>
      </c>
      <c r="J6951" s="460">
        <f t="shared" si="432"/>
        <v>0</v>
      </c>
      <c r="K6951" s="9"/>
      <c r="P6951" s="2"/>
      <c r="Q6951" s="27"/>
      <c r="R6951" s="2"/>
      <c r="S6951" s="2"/>
      <c r="T6951" s="2"/>
      <c r="U6951" s="2"/>
      <c r="V6951" s="2"/>
      <c r="W6951" s="2"/>
    </row>
    <row r="6952" spans="2:23" ht="15" customHeight="1" x14ac:dyDescent="0.35">
      <c r="B6952" s="349"/>
      <c r="C6952" s="715" t="str">
        <f t="shared" ref="C6952:C7015" si="435">IF(MOD(ROW()-ROW($E$39), 24)=0, $D6952, "")</f>
        <v/>
      </c>
      <c r="D6952" s="458">
        <f>IF(ISNUMBER(Summary!$D$17), DATE(Summary!$D$17, 1, 1) + INT((ROW(B6914)-1)/24), DATE(2024, 1, 1) + INT((ROW(B6914)-1)/24))</f>
        <v>45580</v>
      </c>
      <c r="E6952" s="459">
        <v>4.1666666666666699E-2</v>
      </c>
      <c r="F6952" s="780"/>
      <c r="G6952" s="780"/>
      <c r="H6952" s="460">
        <f t="shared" si="433"/>
        <v>0</v>
      </c>
      <c r="I6952" s="460">
        <f t="shared" si="434"/>
        <v>0</v>
      </c>
      <c r="J6952" s="460">
        <f t="shared" si="432"/>
        <v>0</v>
      </c>
      <c r="K6952" s="9"/>
      <c r="P6952" s="2"/>
      <c r="Q6952" s="27"/>
      <c r="R6952" s="2"/>
      <c r="S6952" s="2"/>
      <c r="T6952" s="2"/>
      <c r="U6952" s="2"/>
      <c r="V6952" s="2"/>
      <c r="W6952" s="2"/>
    </row>
    <row r="6953" spans="2:23" ht="15" customHeight="1" x14ac:dyDescent="0.35">
      <c r="B6953" s="349"/>
      <c r="C6953" s="715" t="str">
        <f t="shared" si="435"/>
        <v/>
      </c>
      <c r="D6953" s="458">
        <f>IF(ISNUMBER(Summary!$D$17), DATE(Summary!$D$17, 1, 1) + INT((ROW(B6915)-1)/24), DATE(2024, 1, 1) + INT((ROW(B6915)-1)/24))</f>
        <v>45580</v>
      </c>
      <c r="E6953" s="459">
        <v>8.333333333333337E-2</v>
      </c>
      <c r="F6953" s="780"/>
      <c r="G6953" s="780"/>
      <c r="H6953" s="460">
        <f t="shared" si="433"/>
        <v>0</v>
      </c>
      <c r="I6953" s="460">
        <f t="shared" si="434"/>
        <v>0</v>
      </c>
      <c r="J6953" s="460">
        <f t="shared" si="432"/>
        <v>0</v>
      </c>
      <c r="K6953" s="9"/>
      <c r="P6953" s="2"/>
      <c r="Q6953" s="27"/>
      <c r="R6953" s="2"/>
      <c r="S6953" s="2"/>
      <c r="T6953" s="2"/>
      <c r="U6953" s="2"/>
      <c r="V6953" s="2"/>
      <c r="W6953" s="2"/>
    </row>
    <row r="6954" spans="2:23" ht="15" customHeight="1" x14ac:dyDescent="0.35">
      <c r="B6954" s="349"/>
      <c r="C6954" s="715" t="str">
        <f t="shared" si="435"/>
        <v/>
      </c>
      <c r="D6954" s="458">
        <f>IF(ISNUMBER(Summary!$D$17), DATE(Summary!$D$17, 1, 1) + INT((ROW(B6916)-1)/24), DATE(2024, 1, 1) + INT((ROW(B6916)-1)/24))</f>
        <v>45580</v>
      </c>
      <c r="E6954" s="459">
        <v>0.12500000000000006</v>
      </c>
      <c r="F6954" s="780"/>
      <c r="G6954" s="780"/>
      <c r="H6954" s="460">
        <f t="shared" si="433"/>
        <v>0</v>
      </c>
      <c r="I6954" s="460">
        <f t="shared" si="434"/>
        <v>0</v>
      </c>
      <c r="J6954" s="460">
        <f t="shared" si="432"/>
        <v>0</v>
      </c>
      <c r="K6954" s="9"/>
      <c r="P6954" s="2"/>
      <c r="Q6954" s="27"/>
      <c r="R6954" s="2"/>
      <c r="S6954" s="2"/>
      <c r="T6954" s="2"/>
      <c r="U6954" s="2"/>
      <c r="V6954" s="2"/>
      <c r="W6954" s="2"/>
    </row>
    <row r="6955" spans="2:23" ht="15" customHeight="1" x14ac:dyDescent="0.35">
      <c r="B6955" s="349"/>
      <c r="C6955" s="715" t="str">
        <f t="shared" si="435"/>
        <v/>
      </c>
      <c r="D6955" s="458">
        <f>IF(ISNUMBER(Summary!$D$17), DATE(Summary!$D$17, 1, 1) + INT((ROW(B6917)-1)/24), DATE(2024, 1, 1) + INT((ROW(B6917)-1)/24))</f>
        <v>45580</v>
      </c>
      <c r="E6955" s="459">
        <v>0.16666666666666669</v>
      </c>
      <c r="F6955" s="780"/>
      <c r="G6955" s="780"/>
      <c r="H6955" s="460">
        <f t="shared" si="433"/>
        <v>0</v>
      </c>
      <c r="I6955" s="460">
        <f t="shared" si="434"/>
        <v>0</v>
      </c>
      <c r="J6955" s="460">
        <f t="shared" si="432"/>
        <v>0</v>
      </c>
      <c r="K6955" s="9"/>
      <c r="P6955" s="2"/>
      <c r="Q6955" s="27"/>
      <c r="R6955" s="2"/>
      <c r="S6955" s="2"/>
      <c r="T6955" s="2"/>
      <c r="U6955" s="2"/>
      <c r="V6955" s="2"/>
      <c r="W6955" s="2"/>
    </row>
    <row r="6956" spans="2:23" ht="15" customHeight="1" x14ac:dyDescent="0.35">
      <c r="B6956" s="349"/>
      <c r="C6956" s="715" t="str">
        <f t="shared" si="435"/>
        <v/>
      </c>
      <c r="D6956" s="458">
        <f>IF(ISNUMBER(Summary!$D$17), DATE(Summary!$D$17, 1, 1) + INT((ROW(B6918)-1)/24), DATE(2024, 1, 1) + INT((ROW(B6918)-1)/24))</f>
        <v>45580</v>
      </c>
      <c r="E6956" s="459">
        <v>0.20833333333333337</v>
      </c>
      <c r="F6956" s="780"/>
      <c r="G6956" s="780"/>
      <c r="H6956" s="460">
        <f t="shared" si="433"/>
        <v>0</v>
      </c>
      <c r="I6956" s="460">
        <f t="shared" si="434"/>
        <v>0</v>
      </c>
      <c r="J6956" s="460">
        <f t="shared" si="432"/>
        <v>0</v>
      </c>
      <c r="K6956" s="9"/>
      <c r="P6956" s="2"/>
      <c r="Q6956" s="27"/>
      <c r="R6956" s="2"/>
      <c r="S6956" s="2"/>
      <c r="T6956" s="2"/>
      <c r="U6956" s="2"/>
      <c r="V6956" s="2"/>
      <c r="W6956" s="2"/>
    </row>
    <row r="6957" spans="2:23" ht="15" customHeight="1" x14ac:dyDescent="0.35">
      <c r="B6957" s="349"/>
      <c r="C6957" s="715" t="str">
        <f t="shared" si="435"/>
        <v/>
      </c>
      <c r="D6957" s="458">
        <f>IF(ISNUMBER(Summary!$D$17), DATE(Summary!$D$17, 1, 1) + INT((ROW(B6919)-1)/24), DATE(2024, 1, 1) + INT((ROW(B6919)-1)/24))</f>
        <v>45580</v>
      </c>
      <c r="E6957" s="459">
        <v>0.25</v>
      </c>
      <c r="F6957" s="780"/>
      <c r="G6957" s="780"/>
      <c r="H6957" s="460">
        <f t="shared" si="433"/>
        <v>0</v>
      </c>
      <c r="I6957" s="460">
        <f t="shared" si="434"/>
        <v>0</v>
      </c>
      <c r="J6957" s="460">
        <f t="shared" si="432"/>
        <v>0</v>
      </c>
      <c r="K6957" s="9"/>
      <c r="P6957" s="2"/>
      <c r="Q6957" s="27"/>
      <c r="R6957" s="2"/>
      <c r="S6957" s="2"/>
      <c r="T6957" s="2"/>
      <c r="U6957" s="2"/>
      <c r="V6957" s="2"/>
      <c r="W6957" s="2"/>
    </row>
    <row r="6958" spans="2:23" ht="15" customHeight="1" x14ac:dyDescent="0.35">
      <c r="B6958" s="349"/>
      <c r="C6958" s="715" t="str">
        <f t="shared" si="435"/>
        <v/>
      </c>
      <c r="D6958" s="458">
        <f>IF(ISNUMBER(Summary!$D$17), DATE(Summary!$D$17, 1, 1) + INT((ROW(B6920)-1)/24), DATE(2024, 1, 1) + INT((ROW(B6920)-1)/24))</f>
        <v>45580</v>
      </c>
      <c r="E6958" s="459">
        <v>0.29166666666666669</v>
      </c>
      <c r="F6958" s="780"/>
      <c r="G6958" s="780"/>
      <c r="H6958" s="460">
        <f t="shared" si="433"/>
        <v>0</v>
      </c>
      <c r="I6958" s="460">
        <f t="shared" si="434"/>
        <v>0</v>
      </c>
      <c r="J6958" s="460">
        <f t="shared" si="432"/>
        <v>0</v>
      </c>
      <c r="K6958" s="9"/>
      <c r="P6958" s="2"/>
      <c r="Q6958" s="27"/>
      <c r="R6958" s="2"/>
      <c r="S6958" s="2"/>
      <c r="T6958" s="2"/>
      <c r="U6958" s="2"/>
      <c r="V6958" s="2"/>
      <c r="W6958" s="2"/>
    </row>
    <row r="6959" spans="2:23" ht="15" customHeight="1" x14ac:dyDescent="0.35">
      <c r="B6959" s="349"/>
      <c r="C6959" s="715" t="str">
        <f t="shared" si="435"/>
        <v/>
      </c>
      <c r="D6959" s="458">
        <f>IF(ISNUMBER(Summary!$D$17), DATE(Summary!$D$17, 1, 1) + INT((ROW(B6921)-1)/24), DATE(2024, 1, 1) + INT((ROW(B6921)-1)/24))</f>
        <v>45580</v>
      </c>
      <c r="E6959" s="459">
        <v>0.33333333333333337</v>
      </c>
      <c r="F6959" s="780"/>
      <c r="G6959" s="780"/>
      <c r="H6959" s="460">
        <f t="shared" si="433"/>
        <v>0</v>
      </c>
      <c r="I6959" s="460">
        <f t="shared" si="434"/>
        <v>0</v>
      </c>
      <c r="J6959" s="460">
        <f t="shared" si="432"/>
        <v>0</v>
      </c>
      <c r="K6959" s="9"/>
      <c r="P6959" s="2"/>
      <c r="Q6959" s="27"/>
      <c r="R6959" s="2"/>
      <c r="S6959" s="2"/>
      <c r="T6959" s="2"/>
      <c r="U6959" s="2"/>
      <c r="V6959" s="2"/>
      <c r="W6959" s="2"/>
    </row>
    <row r="6960" spans="2:23" ht="15" customHeight="1" x14ac:dyDescent="0.35">
      <c r="B6960" s="349"/>
      <c r="C6960" s="715" t="str">
        <f t="shared" si="435"/>
        <v/>
      </c>
      <c r="D6960" s="458">
        <f>IF(ISNUMBER(Summary!$D$17), DATE(Summary!$D$17, 1, 1) + INT((ROW(B6922)-1)/24), DATE(2024, 1, 1) + INT((ROW(B6922)-1)/24))</f>
        <v>45580</v>
      </c>
      <c r="E6960" s="459">
        <v>0.375</v>
      </c>
      <c r="F6960" s="780"/>
      <c r="G6960" s="780"/>
      <c r="H6960" s="460">
        <f t="shared" si="433"/>
        <v>0</v>
      </c>
      <c r="I6960" s="460">
        <f t="shared" si="434"/>
        <v>0</v>
      </c>
      <c r="J6960" s="460">
        <f t="shared" si="432"/>
        <v>0</v>
      </c>
      <c r="K6960" s="9"/>
      <c r="P6960" s="2"/>
      <c r="Q6960" s="27"/>
      <c r="R6960" s="2"/>
      <c r="S6960" s="2"/>
      <c r="T6960" s="2"/>
      <c r="U6960" s="2"/>
      <c r="V6960" s="2"/>
      <c r="W6960" s="2"/>
    </row>
    <row r="6961" spans="2:23" ht="15" customHeight="1" x14ac:dyDescent="0.35">
      <c r="B6961" s="349"/>
      <c r="C6961" s="715" t="str">
        <f t="shared" si="435"/>
        <v/>
      </c>
      <c r="D6961" s="458">
        <f>IF(ISNUMBER(Summary!$D$17), DATE(Summary!$D$17, 1, 1) + INT((ROW(B6923)-1)/24), DATE(2024, 1, 1) + INT((ROW(B6923)-1)/24))</f>
        <v>45580</v>
      </c>
      <c r="E6961" s="459">
        <v>0.41666666666666669</v>
      </c>
      <c r="F6961" s="780"/>
      <c r="G6961" s="780"/>
      <c r="H6961" s="460">
        <f t="shared" si="433"/>
        <v>0</v>
      </c>
      <c r="I6961" s="460">
        <f t="shared" si="434"/>
        <v>0</v>
      </c>
      <c r="J6961" s="460">
        <f t="shared" si="432"/>
        <v>0</v>
      </c>
      <c r="K6961" s="9"/>
      <c r="P6961" s="2"/>
      <c r="Q6961" s="27"/>
      <c r="R6961" s="2"/>
      <c r="S6961" s="2"/>
      <c r="T6961" s="2"/>
      <c r="U6961" s="2"/>
      <c r="V6961" s="2"/>
      <c r="W6961" s="2"/>
    </row>
    <row r="6962" spans="2:23" ht="15" customHeight="1" x14ac:dyDescent="0.35">
      <c r="B6962" s="349"/>
      <c r="C6962" s="715" t="str">
        <f t="shared" si="435"/>
        <v/>
      </c>
      <c r="D6962" s="458">
        <f>IF(ISNUMBER(Summary!$D$17), DATE(Summary!$D$17, 1, 1) + INT((ROW(B6924)-1)/24), DATE(2024, 1, 1) + INT((ROW(B6924)-1)/24))</f>
        <v>45580</v>
      </c>
      <c r="E6962" s="459">
        <v>0.45833333333333337</v>
      </c>
      <c r="F6962" s="780"/>
      <c r="G6962" s="780"/>
      <c r="H6962" s="460">
        <f t="shared" si="433"/>
        <v>0</v>
      </c>
      <c r="I6962" s="460">
        <f t="shared" si="434"/>
        <v>0</v>
      </c>
      <c r="J6962" s="460">
        <f t="shared" si="432"/>
        <v>0</v>
      </c>
      <c r="K6962" s="9"/>
      <c r="P6962" s="2"/>
      <c r="Q6962" s="27"/>
      <c r="R6962" s="2"/>
      <c r="S6962" s="2"/>
      <c r="T6962" s="2"/>
      <c r="U6962" s="2"/>
      <c r="V6962" s="2"/>
      <c r="W6962" s="2"/>
    </row>
    <row r="6963" spans="2:23" ht="15" customHeight="1" x14ac:dyDescent="0.35">
      <c r="B6963" s="349"/>
      <c r="C6963" s="715" t="str">
        <f t="shared" si="435"/>
        <v/>
      </c>
      <c r="D6963" s="458">
        <f>IF(ISNUMBER(Summary!$D$17), DATE(Summary!$D$17, 1, 1) + INT((ROW(B6925)-1)/24), DATE(2024, 1, 1) + INT((ROW(B6925)-1)/24))</f>
        <v>45580</v>
      </c>
      <c r="E6963" s="459">
        <v>0.50000000000000011</v>
      </c>
      <c r="F6963" s="780"/>
      <c r="G6963" s="780"/>
      <c r="H6963" s="460">
        <f t="shared" si="433"/>
        <v>0</v>
      </c>
      <c r="I6963" s="460">
        <f t="shared" si="434"/>
        <v>0</v>
      </c>
      <c r="J6963" s="460">
        <f t="shared" si="432"/>
        <v>0</v>
      </c>
      <c r="K6963" s="9"/>
      <c r="P6963" s="2"/>
      <c r="Q6963" s="27"/>
      <c r="R6963" s="2"/>
      <c r="S6963" s="2"/>
      <c r="T6963" s="2"/>
      <c r="U6963" s="2"/>
      <c r="V6963" s="2"/>
      <c r="W6963" s="2"/>
    </row>
    <row r="6964" spans="2:23" ht="15" customHeight="1" x14ac:dyDescent="0.35">
      <c r="B6964" s="349"/>
      <c r="C6964" s="715" t="str">
        <f t="shared" si="435"/>
        <v/>
      </c>
      <c r="D6964" s="458">
        <f>IF(ISNUMBER(Summary!$D$17), DATE(Summary!$D$17, 1, 1) + INT((ROW(B6926)-1)/24), DATE(2024, 1, 1) + INT((ROW(B6926)-1)/24))</f>
        <v>45580</v>
      </c>
      <c r="E6964" s="459">
        <v>0.54166666666666674</v>
      </c>
      <c r="F6964" s="780"/>
      <c r="G6964" s="780"/>
      <c r="H6964" s="460">
        <f t="shared" si="433"/>
        <v>0</v>
      </c>
      <c r="I6964" s="460">
        <f t="shared" si="434"/>
        <v>0</v>
      </c>
      <c r="J6964" s="460">
        <f t="shared" si="432"/>
        <v>0</v>
      </c>
      <c r="K6964" s="9"/>
      <c r="P6964" s="2"/>
      <c r="Q6964" s="27"/>
      <c r="R6964" s="2"/>
      <c r="S6964" s="2"/>
      <c r="T6964" s="2"/>
      <c r="U6964" s="2"/>
      <c r="V6964" s="2"/>
      <c r="W6964" s="2"/>
    </row>
    <row r="6965" spans="2:23" ht="15" customHeight="1" x14ac:dyDescent="0.35">
      <c r="B6965" s="349"/>
      <c r="C6965" s="715" t="str">
        <f t="shared" si="435"/>
        <v/>
      </c>
      <c r="D6965" s="458">
        <f>IF(ISNUMBER(Summary!$D$17), DATE(Summary!$D$17, 1, 1) + INT((ROW(B6927)-1)/24), DATE(2024, 1, 1) + INT((ROW(B6927)-1)/24))</f>
        <v>45580</v>
      </c>
      <c r="E6965" s="459">
        <v>0.58333333333333337</v>
      </c>
      <c r="F6965" s="780"/>
      <c r="G6965" s="780"/>
      <c r="H6965" s="460">
        <f t="shared" si="433"/>
        <v>0</v>
      </c>
      <c r="I6965" s="460">
        <f t="shared" si="434"/>
        <v>0</v>
      </c>
      <c r="J6965" s="460">
        <f t="shared" si="432"/>
        <v>0</v>
      </c>
      <c r="K6965" s="9"/>
      <c r="P6965" s="2"/>
      <c r="Q6965" s="27"/>
      <c r="R6965" s="2"/>
      <c r="S6965" s="2"/>
      <c r="T6965" s="2"/>
      <c r="U6965" s="2"/>
      <c r="V6965" s="2"/>
      <c r="W6965" s="2"/>
    </row>
    <row r="6966" spans="2:23" ht="15" customHeight="1" x14ac:dyDescent="0.35">
      <c r="B6966" s="349"/>
      <c r="C6966" s="715" t="str">
        <f t="shared" si="435"/>
        <v/>
      </c>
      <c r="D6966" s="458">
        <f>IF(ISNUMBER(Summary!$D$17), DATE(Summary!$D$17, 1, 1) + INT((ROW(B6928)-1)/24), DATE(2024, 1, 1) + INT((ROW(B6928)-1)/24))</f>
        <v>45580</v>
      </c>
      <c r="E6966" s="459">
        <v>0.62500000000000011</v>
      </c>
      <c r="F6966" s="780"/>
      <c r="G6966" s="780"/>
      <c r="H6966" s="460">
        <f t="shared" si="433"/>
        <v>0</v>
      </c>
      <c r="I6966" s="460">
        <f t="shared" si="434"/>
        <v>0</v>
      </c>
      <c r="J6966" s="460">
        <f t="shared" si="432"/>
        <v>0</v>
      </c>
      <c r="K6966" s="9"/>
      <c r="P6966" s="2"/>
      <c r="Q6966" s="27"/>
      <c r="R6966" s="2"/>
      <c r="S6966" s="2"/>
      <c r="T6966" s="2"/>
      <c r="U6966" s="2"/>
      <c r="V6966" s="2"/>
      <c r="W6966" s="2"/>
    </row>
    <row r="6967" spans="2:23" ht="15" customHeight="1" x14ac:dyDescent="0.35">
      <c r="B6967" s="349"/>
      <c r="C6967" s="715" t="str">
        <f t="shared" si="435"/>
        <v/>
      </c>
      <c r="D6967" s="458">
        <f>IF(ISNUMBER(Summary!$D$17), DATE(Summary!$D$17, 1, 1) + INT((ROW(B6929)-1)/24), DATE(2024, 1, 1) + INT((ROW(B6929)-1)/24))</f>
        <v>45580</v>
      </c>
      <c r="E6967" s="459">
        <v>0.66666666666666674</v>
      </c>
      <c r="F6967" s="780"/>
      <c r="G6967" s="780"/>
      <c r="H6967" s="460">
        <f t="shared" si="433"/>
        <v>0</v>
      </c>
      <c r="I6967" s="460">
        <f t="shared" si="434"/>
        <v>0</v>
      </c>
      <c r="J6967" s="460">
        <f t="shared" si="432"/>
        <v>0</v>
      </c>
      <c r="K6967" s="9"/>
      <c r="P6967" s="2"/>
      <c r="Q6967" s="27"/>
      <c r="R6967" s="2"/>
      <c r="S6967" s="2"/>
      <c r="T6967" s="2"/>
      <c r="U6967" s="2"/>
      <c r="V6967" s="2"/>
      <c r="W6967" s="2"/>
    </row>
    <row r="6968" spans="2:23" ht="15" customHeight="1" x14ac:dyDescent="0.35">
      <c r="B6968" s="349"/>
      <c r="C6968" s="715" t="str">
        <f t="shared" si="435"/>
        <v/>
      </c>
      <c r="D6968" s="458">
        <f>IF(ISNUMBER(Summary!$D$17), DATE(Summary!$D$17, 1, 1) + INT((ROW(B6930)-1)/24), DATE(2024, 1, 1) + INT((ROW(B6930)-1)/24))</f>
        <v>45580</v>
      </c>
      <c r="E6968" s="459">
        <v>0.70833333333333337</v>
      </c>
      <c r="F6968" s="780"/>
      <c r="G6968" s="780"/>
      <c r="H6968" s="460">
        <f t="shared" si="433"/>
        <v>0</v>
      </c>
      <c r="I6968" s="460">
        <f t="shared" si="434"/>
        <v>0</v>
      </c>
      <c r="J6968" s="460">
        <f t="shared" si="432"/>
        <v>0</v>
      </c>
      <c r="K6968" s="9"/>
      <c r="P6968" s="2"/>
      <c r="Q6968" s="27"/>
      <c r="R6968" s="2"/>
      <c r="S6968" s="2"/>
      <c r="T6968" s="2"/>
      <c r="U6968" s="2"/>
      <c r="V6968" s="2"/>
      <c r="W6968" s="2"/>
    </row>
    <row r="6969" spans="2:23" ht="15" customHeight="1" x14ac:dyDescent="0.35">
      <c r="B6969" s="349"/>
      <c r="C6969" s="715" t="str">
        <f t="shared" si="435"/>
        <v/>
      </c>
      <c r="D6969" s="458">
        <f>IF(ISNUMBER(Summary!$D$17), DATE(Summary!$D$17, 1, 1) + INT((ROW(B6931)-1)/24), DATE(2024, 1, 1) + INT((ROW(B6931)-1)/24))</f>
        <v>45580</v>
      </c>
      <c r="E6969" s="459">
        <v>0.75000000000000011</v>
      </c>
      <c r="F6969" s="780"/>
      <c r="G6969" s="780"/>
      <c r="H6969" s="460">
        <f t="shared" si="433"/>
        <v>0</v>
      </c>
      <c r="I6969" s="460">
        <f t="shared" si="434"/>
        <v>0</v>
      </c>
      <c r="J6969" s="460">
        <f t="shared" si="432"/>
        <v>0</v>
      </c>
      <c r="K6969" s="9"/>
      <c r="P6969" s="2"/>
      <c r="Q6969" s="27"/>
      <c r="R6969" s="2"/>
      <c r="S6969" s="2"/>
      <c r="T6969" s="2"/>
      <c r="U6969" s="2"/>
      <c r="V6969" s="2"/>
      <c r="W6969" s="2"/>
    </row>
    <row r="6970" spans="2:23" ht="15" customHeight="1" x14ac:dyDescent="0.35">
      <c r="B6970" s="349"/>
      <c r="C6970" s="715" t="str">
        <f t="shared" si="435"/>
        <v/>
      </c>
      <c r="D6970" s="458">
        <f>IF(ISNUMBER(Summary!$D$17), DATE(Summary!$D$17, 1, 1) + INT((ROW(B6932)-1)/24), DATE(2024, 1, 1) + INT((ROW(B6932)-1)/24))</f>
        <v>45580</v>
      </c>
      <c r="E6970" s="459">
        <v>0.79166666666666674</v>
      </c>
      <c r="F6970" s="780"/>
      <c r="G6970" s="780"/>
      <c r="H6970" s="460">
        <f t="shared" si="433"/>
        <v>0</v>
      </c>
      <c r="I6970" s="460">
        <f t="shared" si="434"/>
        <v>0</v>
      </c>
      <c r="J6970" s="460">
        <f t="shared" si="432"/>
        <v>0</v>
      </c>
      <c r="K6970" s="9"/>
      <c r="P6970" s="2"/>
      <c r="Q6970" s="27"/>
      <c r="R6970" s="2"/>
      <c r="S6970" s="2"/>
      <c r="T6970" s="2"/>
      <c r="U6970" s="2"/>
      <c r="V6970" s="2"/>
      <c r="W6970" s="2"/>
    </row>
    <row r="6971" spans="2:23" ht="15" customHeight="1" x14ac:dyDescent="0.35">
      <c r="B6971" s="349"/>
      <c r="C6971" s="715" t="str">
        <f t="shared" si="435"/>
        <v/>
      </c>
      <c r="D6971" s="458">
        <f>IF(ISNUMBER(Summary!$D$17), DATE(Summary!$D$17, 1, 1) + INT((ROW(B6933)-1)/24), DATE(2024, 1, 1) + INT((ROW(B6933)-1)/24))</f>
        <v>45580</v>
      </c>
      <c r="E6971" s="459">
        <v>0.83333333333333337</v>
      </c>
      <c r="F6971" s="780"/>
      <c r="G6971" s="780"/>
      <c r="H6971" s="460">
        <f t="shared" si="433"/>
        <v>0</v>
      </c>
      <c r="I6971" s="460">
        <f t="shared" si="434"/>
        <v>0</v>
      </c>
      <c r="J6971" s="460">
        <f t="shared" si="432"/>
        <v>0</v>
      </c>
      <c r="K6971" s="9"/>
      <c r="P6971" s="2"/>
      <c r="Q6971" s="27"/>
      <c r="R6971" s="2"/>
      <c r="S6971" s="2"/>
      <c r="T6971" s="2"/>
      <c r="U6971" s="2"/>
      <c r="V6971" s="2"/>
      <c r="W6971" s="2"/>
    </row>
    <row r="6972" spans="2:23" ht="15" customHeight="1" x14ac:dyDescent="0.35">
      <c r="B6972" s="349"/>
      <c r="C6972" s="715" t="str">
        <f t="shared" si="435"/>
        <v/>
      </c>
      <c r="D6972" s="458">
        <f>IF(ISNUMBER(Summary!$D$17), DATE(Summary!$D$17, 1, 1) + INT((ROW(B6934)-1)/24), DATE(2024, 1, 1) + INT((ROW(B6934)-1)/24))</f>
        <v>45580</v>
      </c>
      <c r="E6972" s="459">
        <v>0.87500000000000011</v>
      </c>
      <c r="F6972" s="780"/>
      <c r="G6972" s="780"/>
      <c r="H6972" s="460">
        <f t="shared" si="433"/>
        <v>0</v>
      </c>
      <c r="I6972" s="460">
        <f t="shared" si="434"/>
        <v>0</v>
      </c>
      <c r="J6972" s="460">
        <f t="shared" si="432"/>
        <v>0</v>
      </c>
      <c r="K6972" s="9"/>
      <c r="P6972" s="2"/>
      <c r="Q6972" s="27"/>
      <c r="R6972" s="2"/>
      <c r="S6972" s="2"/>
      <c r="T6972" s="2"/>
      <c r="U6972" s="2"/>
      <c r="V6972" s="2"/>
      <c r="W6972" s="2"/>
    </row>
    <row r="6973" spans="2:23" ht="15" customHeight="1" x14ac:dyDescent="0.35">
      <c r="B6973" s="349"/>
      <c r="C6973" s="715" t="str">
        <f t="shared" si="435"/>
        <v/>
      </c>
      <c r="D6973" s="458">
        <f>IF(ISNUMBER(Summary!$D$17), DATE(Summary!$D$17, 1, 1) + INT((ROW(B6935)-1)/24), DATE(2024, 1, 1) + INT((ROW(B6935)-1)/24))</f>
        <v>45580</v>
      </c>
      <c r="E6973" s="459">
        <v>0.91666666666666674</v>
      </c>
      <c r="F6973" s="780"/>
      <c r="G6973" s="780"/>
      <c r="H6973" s="460">
        <f t="shared" si="433"/>
        <v>0</v>
      </c>
      <c r="I6973" s="460">
        <f t="shared" si="434"/>
        <v>0</v>
      </c>
      <c r="J6973" s="460">
        <f t="shared" si="432"/>
        <v>0</v>
      </c>
      <c r="K6973" s="9"/>
      <c r="P6973" s="2"/>
      <c r="Q6973" s="27"/>
      <c r="R6973" s="2"/>
      <c r="S6973" s="2"/>
      <c r="T6973" s="2"/>
      <c r="U6973" s="2"/>
      <c r="V6973" s="2"/>
      <c r="W6973" s="2"/>
    </row>
    <row r="6974" spans="2:23" ht="15" customHeight="1" x14ac:dyDescent="0.35">
      <c r="B6974" s="349"/>
      <c r="C6974" s="715" t="str">
        <f t="shared" si="435"/>
        <v/>
      </c>
      <c r="D6974" s="458">
        <f>IF(ISNUMBER(Summary!$D$17), DATE(Summary!$D$17, 1, 1) + INT((ROW(B6936)-1)/24), DATE(2024, 1, 1) + INT((ROW(B6936)-1)/24))</f>
        <v>45580</v>
      </c>
      <c r="E6974" s="459">
        <v>0.95833333333333337</v>
      </c>
      <c r="F6974" s="780"/>
      <c r="G6974" s="780"/>
      <c r="H6974" s="460">
        <f t="shared" si="433"/>
        <v>0</v>
      </c>
      <c r="I6974" s="460">
        <f t="shared" si="434"/>
        <v>0</v>
      </c>
      <c r="J6974" s="460">
        <f t="shared" si="432"/>
        <v>0</v>
      </c>
      <c r="K6974" s="9"/>
      <c r="P6974" s="2"/>
      <c r="Q6974" s="27"/>
      <c r="R6974" s="2"/>
      <c r="S6974" s="2"/>
      <c r="T6974" s="2"/>
      <c r="U6974" s="2"/>
      <c r="V6974" s="2"/>
      <c r="W6974" s="2"/>
    </row>
    <row r="6975" spans="2:23" ht="15" customHeight="1" x14ac:dyDescent="0.35">
      <c r="B6975" s="457"/>
      <c r="C6975" s="715">
        <f t="shared" si="435"/>
        <v>45581</v>
      </c>
      <c r="D6975" s="458">
        <f>IF(ISNUMBER(Summary!$D$17), DATE(Summary!$D$17, 1, 1) + INT((ROW(B6937)-1)/24), DATE(2024, 1, 1) + INT((ROW(B6937)-1)/24))</f>
        <v>45581</v>
      </c>
      <c r="E6975" s="459">
        <v>3.1225022567582528E-17</v>
      </c>
      <c r="F6975" s="780"/>
      <c r="G6975" s="780"/>
      <c r="H6975" s="460">
        <f t="shared" si="433"/>
        <v>0</v>
      </c>
      <c r="I6975" s="460">
        <f t="shared" si="434"/>
        <v>0</v>
      </c>
      <c r="J6975" s="460">
        <f t="shared" si="432"/>
        <v>0</v>
      </c>
      <c r="K6975" s="9"/>
      <c r="P6975" s="2"/>
      <c r="Q6975" s="27"/>
      <c r="R6975" s="2"/>
      <c r="S6975" s="2"/>
      <c r="T6975" s="2"/>
      <c r="U6975" s="2"/>
      <c r="V6975" s="2"/>
      <c r="W6975" s="2"/>
    </row>
    <row r="6976" spans="2:23" ht="15" customHeight="1" x14ac:dyDescent="0.35">
      <c r="B6976" s="349"/>
      <c r="C6976" s="715" t="str">
        <f t="shared" si="435"/>
        <v/>
      </c>
      <c r="D6976" s="458">
        <f>IF(ISNUMBER(Summary!$D$17), DATE(Summary!$D$17, 1, 1) + INT((ROW(B6938)-1)/24), DATE(2024, 1, 1) + INT((ROW(B6938)-1)/24))</f>
        <v>45581</v>
      </c>
      <c r="E6976" s="459">
        <v>4.1666666666666699E-2</v>
      </c>
      <c r="F6976" s="780"/>
      <c r="G6976" s="780"/>
      <c r="H6976" s="460">
        <f t="shared" si="433"/>
        <v>0</v>
      </c>
      <c r="I6976" s="460">
        <f t="shared" si="434"/>
        <v>0</v>
      </c>
      <c r="J6976" s="460">
        <f t="shared" ref="J6976:J7039" si="436">G6976-H6976</f>
        <v>0</v>
      </c>
      <c r="K6976" s="9"/>
      <c r="P6976" s="2"/>
      <c r="Q6976" s="27"/>
      <c r="R6976" s="2"/>
      <c r="S6976" s="2"/>
      <c r="T6976" s="2"/>
      <c r="U6976" s="2"/>
      <c r="V6976" s="2"/>
      <c r="W6976" s="2"/>
    </row>
    <row r="6977" spans="2:23" ht="15" customHeight="1" x14ac:dyDescent="0.35">
      <c r="B6977" s="349"/>
      <c r="C6977" s="715" t="str">
        <f t="shared" si="435"/>
        <v/>
      </c>
      <c r="D6977" s="458">
        <f>IF(ISNUMBER(Summary!$D$17), DATE(Summary!$D$17, 1, 1) + INT((ROW(B6939)-1)/24), DATE(2024, 1, 1) + INT((ROW(B6939)-1)/24))</f>
        <v>45581</v>
      </c>
      <c r="E6977" s="459">
        <v>8.333333333333337E-2</v>
      </c>
      <c r="F6977" s="780"/>
      <c r="G6977" s="780"/>
      <c r="H6977" s="460">
        <f t="shared" si="433"/>
        <v>0</v>
      </c>
      <c r="I6977" s="460">
        <f t="shared" si="434"/>
        <v>0</v>
      </c>
      <c r="J6977" s="460">
        <f t="shared" si="436"/>
        <v>0</v>
      </c>
      <c r="K6977" s="9"/>
      <c r="P6977" s="2"/>
      <c r="Q6977" s="27"/>
      <c r="R6977" s="2"/>
      <c r="S6977" s="2"/>
      <c r="T6977" s="2"/>
      <c r="U6977" s="2"/>
      <c r="V6977" s="2"/>
      <c r="W6977" s="2"/>
    </row>
    <row r="6978" spans="2:23" ht="15" customHeight="1" x14ac:dyDescent="0.35">
      <c r="B6978" s="349"/>
      <c r="C6978" s="715" t="str">
        <f t="shared" si="435"/>
        <v/>
      </c>
      <c r="D6978" s="458">
        <f>IF(ISNUMBER(Summary!$D$17), DATE(Summary!$D$17, 1, 1) + INT((ROW(B6940)-1)/24), DATE(2024, 1, 1) + INT((ROW(B6940)-1)/24))</f>
        <v>45581</v>
      </c>
      <c r="E6978" s="459">
        <v>0.12500000000000006</v>
      </c>
      <c r="F6978" s="780"/>
      <c r="G6978" s="780"/>
      <c r="H6978" s="460">
        <f t="shared" si="433"/>
        <v>0</v>
      </c>
      <c r="I6978" s="460">
        <f t="shared" si="434"/>
        <v>0</v>
      </c>
      <c r="J6978" s="460">
        <f t="shared" si="436"/>
        <v>0</v>
      </c>
      <c r="K6978" s="9"/>
      <c r="P6978" s="2"/>
      <c r="Q6978" s="27"/>
      <c r="R6978" s="2"/>
      <c r="S6978" s="2"/>
      <c r="T6978" s="2"/>
      <c r="U6978" s="2"/>
      <c r="V6978" s="2"/>
      <c r="W6978" s="2"/>
    </row>
    <row r="6979" spans="2:23" ht="15" customHeight="1" x14ac:dyDescent="0.35">
      <c r="B6979" s="349"/>
      <c r="C6979" s="715" t="str">
        <f t="shared" si="435"/>
        <v/>
      </c>
      <c r="D6979" s="458">
        <f>IF(ISNUMBER(Summary!$D$17), DATE(Summary!$D$17, 1, 1) + INT((ROW(B6941)-1)/24), DATE(2024, 1, 1) + INT((ROW(B6941)-1)/24))</f>
        <v>45581</v>
      </c>
      <c r="E6979" s="459">
        <v>0.16666666666666669</v>
      </c>
      <c r="F6979" s="780"/>
      <c r="G6979" s="780"/>
      <c r="H6979" s="460">
        <f t="shared" si="433"/>
        <v>0</v>
      </c>
      <c r="I6979" s="460">
        <f t="shared" si="434"/>
        <v>0</v>
      </c>
      <c r="J6979" s="460">
        <f t="shared" si="436"/>
        <v>0</v>
      </c>
      <c r="K6979" s="9"/>
      <c r="P6979" s="2"/>
      <c r="Q6979" s="27"/>
      <c r="R6979" s="2"/>
      <c r="S6979" s="2"/>
      <c r="T6979" s="2"/>
      <c r="U6979" s="2"/>
      <c r="V6979" s="2"/>
      <c r="W6979" s="2"/>
    </row>
    <row r="6980" spans="2:23" ht="15" customHeight="1" x14ac:dyDescent="0.35">
      <c r="B6980" s="349"/>
      <c r="C6980" s="715" t="str">
        <f t="shared" si="435"/>
        <v/>
      </c>
      <c r="D6980" s="458">
        <f>IF(ISNUMBER(Summary!$D$17), DATE(Summary!$D$17, 1, 1) + INT((ROW(B6942)-1)/24), DATE(2024, 1, 1) + INT((ROW(B6942)-1)/24))</f>
        <v>45581</v>
      </c>
      <c r="E6980" s="459">
        <v>0.20833333333333337</v>
      </c>
      <c r="F6980" s="780"/>
      <c r="G6980" s="780"/>
      <c r="H6980" s="460">
        <f t="shared" si="433"/>
        <v>0</v>
      </c>
      <c r="I6980" s="460">
        <f t="shared" si="434"/>
        <v>0</v>
      </c>
      <c r="J6980" s="460">
        <f t="shared" si="436"/>
        <v>0</v>
      </c>
      <c r="K6980" s="9"/>
      <c r="P6980" s="2"/>
      <c r="Q6980" s="27"/>
      <c r="R6980" s="2"/>
      <c r="S6980" s="2"/>
      <c r="T6980" s="2"/>
      <c r="U6980" s="2"/>
      <c r="V6980" s="2"/>
      <c r="W6980" s="2"/>
    </row>
    <row r="6981" spans="2:23" ht="15" customHeight="1" x14ac:dyDescent="0.35">
      <c r="B6981" s="349"/>
      <c r="C6981" s="715" t="str">
        <f t="shared" si="435"/>
        <v/>
      </c>
      <c r="D6981" s="458">
        <f>IF(ISNUMBER(Summary!$D$17), DATE(Summary!$D$17, 1, 1) + INT((ROW(B6943)-1)/24), DATE(2024, 1, 1) + INT((ROW(B6943)-1)/24))</f>
        <v>45581</v>
      </c>
      <c r="E6981" s="459">
        <v>0.25</v>
      </c>
      <c r="F6981" s="780"/>
      <c r="G6981" s="780"/>
      <c r="H6981" s="460">
        <f t="shared" si="433"/>
        <v>0</v>
      </c>
      <c r="I6981" s="460">
        <f t="shared" si="434"/>
        <v>0</v>
      </c>
      <c r="J6981" s="460">
        <f t="shared" si="436"/>
        <v>0</v>
      </c>
      <c r="K6981" s="9"/>
      <c r="P6981" s="2"/>
      <c r="Q6981" s="27"/>
      <c r="R6981" s="2"/>
      <c r="S6981" s="2"/>
      <c r="T6981" s="2"/>
      <c r="U6981" s="2"/>
      <c r="V6981" s="2"/>
      <c r="W6981" s="2"/>
    </row>
    <row r="6982" spans="2:23" ht="15" customHeight="1" x14ac:dyDescent="0.35">
      <c r="B6982" s="349"/>
      <c r="C6982" s="715" t="str">
        <f t="shared" si="435"/>
        <v/>
      </c>
      <c r="D6982" s="458">
        <f>IF(ISNUMBER(Summary!$D$17), DATE(Summary!$D$17, 1, 1) + INT((ROW(B6944)-1)/24), DATE(2024, 1, 1) + INT((ROW(B6944)-1)/24))</f>
        <v>45581</v>
      </c>
      <c r="E6982" s="459">
        <v>0.29166666666666669</v>
      </c>
      <c r="F6982" s="780"/>
      <c r="G6982" s="780"/>
      <c r="H6982" s="460">
        <f t="shared" si="433"/>
        <v>0</v>
      </c>
      <c r="I6982" s="460">
        <f t="shared" si="434"/>
        <v>0</v>
      </c>
      <c r="J6982" s="460">
        <f t="shared" si="436"/>
        <v>0</v>
      </c>
      <c r="K6982" s="9"/>
      <c r="P6982" s="2"/>
      <c r="Q6982" s="27"/>
      <c r="R6982" s="2"/>
      <c r="S6982" s="2"/>
      <c r="T6982" s="2"/>
      <c r="U6982" s="2"/>
      <c r="V6982" s="2"/>
      <c r="W6982" s="2"/>
    </row>
    <row r="6983" spans="2:23" ht="15" customHeight="1" x14ac:dyDescent="0.35">
      <c r="B6983" s="349"/>
      <c r="C6983" s="715" t="str">
        <f t="shared" si="435"/>
        <v/>
      </c>
      <c r="D6983" s="458">
        <f>IF(ISNUMBER(Summary!$D$17), DATE(Summary!$D$17, 1, 1) + INT((ROW(B6945)-1)/24), DATE(2024, 1, 1) + INT((ROW(B6945)-1)/24))</f>
        <v>45581</v>
      </c>
      <c r="E6983" s="459">
        <v>0.33333333333333337</v>
      </c>
      <c r="F6983" s="780"/>
      <c r="G6983" s="780"/>
      <c r="H6983" s="460">
        <f t="shared" si="433"/>
        <v>0</v>
      </c>
      <c r="I6983" s="460">
        <f t="shared" si="434"/>
        <v>0</v>
      </c>
      <c r="J6983" s="460">
        <f t="shared" si="436"/>
        <v>0</v>
      </c>
      <c r="K6983" s="9"/>
      <c r="P6983" s="2"/>
      <c r="Q6983" s="27"/>
      <c r="R6983" s="2"/>
      <c r="S6983" s="2"/>
      <c r="T6983" s="2"/>
      <c r="U6983" s="2"/>
      <c r="V6983" s="2"/>
      <c r="W6983" s="2"/>
    </row>
    <row r="6984" spans="2:23" ht="15" customHeight="1" x14ac:dyDescent="0.35">
      <c r="B6984" s="349"/>
      <c r="C6984" s="715" t="str">
        <f t="shared" si="435"/>
        <v/>
      </c>
      <c r="D6984" s="458">
        <f>IF(ISNUMBER(Summary!$D$17), DATE(Summary!$D$17, 1, 1) + INT((ROW(B6946)-1)/24), DATE(2024, 1, 1) + INT((ROW(B6946)-1)/24))</f>
        <v>45581</v>
      </c>
      <c r="E6984" s="459">
        <v>0.375</v>
      </c>
      <c r="F6984" s="780"/>
      <c r="G6984" s="780"/>
      <c r="H6984" s="460">
        <f t="shared" si="433"/>
        <v>0</v>
      </c>
      <c r="I6984" s="460">
        <f t="shared" si="434"/>
        <v>0</v>
      </c>
      <c r="J6984" s="460">
        <f t="shared" si="436"/>
        <v>0</v>
      </c>
      <c r="K6984" s="9"/>
      <c r="P6984" s="2"/>
      <c r="Q6984" s="27"/>
      <c r="R6984" s="2"/>
      <c r="S6984" s="2"/>
      <c r="T6984" s="2"/>
      <c r="U6984" s="2"/>
      <c r="V6984" s="2"/>
      <c r="W6984" s="2"/>
    </row>
    <row r="6985" spans="2:23" ht="15" customHeight="1" x14ac:dyDescent="0.35">
      <c r="B6985" s="349"/>
      <c r="C6985" s="715" t="str">
        <f t="shared" si="435"/>
        <v/>
      </c>
      <c r="D6985" s="458">
        <f>IF(ISNUMBER(Summary!$D$17), DATE(Summary!$D$17, 1, 1) + INT((ROW(B6947)-1)/24), DATE(2024, 1, 1) + INT((ROW(B6947)-1)/24))</f>
        <v>45581</v>
      </c>
      <c r="E6985" s="459">
        <v>0.41666666666666669</v>
      </c>
      <c r="F6985" s="780"/>
      <c r="G6985" s="780"/>
      <c r="H6985" s="460">
        <f t="shared" si="433"/>
        <v>0</v>
      </c>
      <c r="I6985" s="460">
        <f t="shared" si="434"/>
        <v>0</v>
      </c>
      <c r="J6985" s="460">
        <f t="shared" si="436"/>
        <v>0</v>
      </c>
      <c r="K6985" s="9"/>
      <c r="P6985" s="2"/>
      <c r="Q6985" s="27"/>
      <c r="R6985" s="2"/>
      <c r="S6985" s="2"/>
      <c r="T6985" s="2"/>
      <c r="U6985" s="2"/>
      <c r="V6985" s="2"/>
      <c r="W6985" s="2"/>
    </row>
    <row r="6986" spans="2:23" ht="15" customHeight="1" x14ac:dyDescent="0.35">
      <c r="B6986" s="349"/>
      <c r="C6986" s="715" t="str">
        <f t="shared" si="435"/>
        <v/>
      </c>
      <c r="D6986" s="458">
        <f>IF(ISNUMBER(Summary!$D$17), DATE(Summary!$D$17, 1, 1) + INT((ROW(B6948)-1)/24), DATE(2024, 1, 1) + INT((ROW(B6948)-1)/24))</f>
        <v>45581</v>
      </c>
      <c r="E6986" s="459">
        <v>0.45833333333333337</v>
      </c>
      <c r="F6986" s="780"/>
      <c r="G6986" s="780"/>
      <c r="H6986" s="460">
        <f t="shared" si="433"/>
        <v>0</v>
      </c>
      <c r="I6986" s="460">
        <f t="shared" si="434"/>
        <v>0</v>
      </c>
      <c r="J6986" s="460">
        <f t="shared" si="436"/>
        <v>0</v>
      </c>
      <c r="K6986" s="9"/>
      <c r="P6986" s="2"/>
      <c r="Q6986" s="27"/>
      <c r="R6986" s="2"/>
      <c r="S6986" s="2"/>
      <c r="T6986" s="2"/>
      <c r="U6986" s="2"/>
      <c r="V6986" s="2"/>
      <c r="W6986" s="2"/>
    </row>
    <row r="6987" spans="2:23" ht="15" customHeight="1" x14ac:dyDescent="0.35">
      <c r="B6987" s="349"/>
      <c r="C6987" s="715" t="str">
        <f t="shared" si="435"/>
        <v/>
      </c>
      <c r="D6987" s="458">
        <f>IF(ISNUMBER(Summary!$D$17), DATE(Summary!$D$17, 1, 1) + INT((ROW(B6949)-1)/24), DATE(2024, 1, 1) + INT((ROW(B6949)-1)/24))</f>
        <v>45581</v>
      </c>
      <c r="E6987" s="459">
        <v>0.50000000000000011</v>
      </c>
      <c r="F6987" s="780"/>
      <c r="G6987" s="780"/>
      <c r="H6987" s="460">
        <f t="shared" si="433"/>
        <v>0</v>
      </c>
      <c r="I6987" s="460">
        <f t="shared" si="434"/>
        <v>0</v>
      </c>
      <c r="J6987" s="460">
        <f t="shared" si="436"/>
        <v>0</v>
      </c>
      <c r="K6987" s="9"/>
      <c r="P6987" s="2"/>
      <c r="Q6987" s="27"/>
      <c r="R6987" s="2"/>
      <c r="S6987" s="2"/>
      <c r="T6987" s="2"/>
      <c r="U6987" s="2"/>
      <c r="V6987" s="2"/>
      <c r="W6987" s="2"/>
    </row>
    <row r="6988" spans="2:23" ht="15" customHeight="1" x14ac:dyDescent="0.35">
      <c r="B6988" s="349"/>
      <c r="C6988" s="715" t="str">
        <f t="shared" si="435"/>
        <v/>
      </c>
      <c r="D6988" s="458">
        <f>IF(ISNUMBER(Summary!$D$17), DATE(Summary!$D$17, 1, 1) + INT((ROW(B6950)-1)/24), DATE(2024, 1, 1) + INT((ROW(B6950)-1)/24))</f>
        <v>45581</v>
      </c>
      <c r="E6988" s="459">
        <v>0.54166666666666674</v>
      </c>
      <c r="F6988" s="780"/>
      <c r="G6988" s="780"/>
      <c r="H6988" s="460">
        <f t="shared" si="433"/>
        <v>0</v>
      </c>
      <c r="I6988" s="460">
        <f t="shared" si="434"/>
        <v>0</v>
      </c>
      <c r="J6988" s="460">
        <f t="shared" si="436"/>
        <v>0</v>
      </c>
      <c r="K6988" s="9"/>
      <c r="P6988" s="2"/>
      <c r="Q6988" s="27"/>
      <c r="R6988" s="2"/>
      <c r="S6988" s="2"/>
      <c r="T6988" s="2"/>
      <c r="U6988" s="2"/>
      <c r="V6988" s="2"/>
      <c r="W6988" s="2"/>
    </row>
    <row r="6989" spans="2:23" ht="15" customHeight="1" x14ac:dyDescent="0.35">
      <c r="B6989" s="349"/>
      <c r="C6989" s="715" t="str">
        <f t="shared" si="435"/>
        <v/>
      </c>
      <c r="D6989" s="458">
        <f>IF(ISNUMBER(Summary!$D$17), DATE(Summary!$D$17, 1, 1) + INT((ROW(B6951)-1)/24), DATE(2024, 1, 1) + INT((ROW(B6951)-1)/24))</f>
        <v>45581</v>
      </c>
      <c r="E6989" s="459">
        <v>0.58333333333333337</v>
      </c>
      <c r="F6989" s="780"/>
      <c r="G6989" s="780"/>
      <c r="H6989" s="460">
        <f t="shared" si="433"/>
        <v>0</v>
      </c>
      <c r="I6989" s="460">
        <f t="shared" si="434"/>
        <v>0</v>
      </c>
      <c r="J6989" s="460">
        <f t="shared" si="436"/>
        <v>0</v>
      </c>
      <c r="K6989" s="9"/>
      <c r="P6989" s="2"/>
      <c r="Q6989" s="27"/>
      <c r="R6989" s="2"/>
      <c r="S6989" s="2"/>
      <c r="T6989" s="2"/>
      <c r="U6989" s="2"/>
      <c r="V6989" s="2"/>
      <c r="W6989" s="2"/>
    </row>
    <row r="6990" spans="2:23" ht="15" customHeight="1" x14ac:dyDescent="0.35">
      <c r="B6990" s="349"/>
      <c r="C6990" s="715" t="str">
        <f t="shared" si="435"/>
        <v/>
      </c>
      <c r="D6990" s="458">
        <f>IF(ISNUMBER(Summary!$D$17), DATE(Summary!$D$17, 1, 1) + INT((ROW(B6952)-1)/24), DATE(2024, 1, 1) + INT((ROW(B6952)-1)/24))</f>
        <v>45581</v>
      </c>
      <c r="E6990" s="459">
        <v>0.62500000000000011</v>
      </c>
      <c r="F6990" s="780"/>
      <c r="G6990" s="780"/>
      <c r="H6990" s="460">
        <f t="shared" si="433"/>
        <v>0</v>
      </c>
      <c r="I6990" s="460">
        <f t="shared" si="434"/>
        <v>0</v>
      </c>
      <c r="J6990" s="460">
        <f t="shared" si="436"/>
        <v>0</v>
      </c>
      <c r="K6990" s="9"/>
      <c r="P6990" s="2"/>
      <c r="Q6990" s="27"/>
      <c r="R6990" s="2"/>
      <c r="S6990" s="2"/>
      <c r="T6990" s="2"/>
      <c r="U6990" s="2"/>
      <c r="V6990" s="2"/>
      <c r="W6990" s="2"/>
    </row>
    <row r="6991" spans="2:23" ht="15" customHeight="1" x14ac:dyDescent="0.35">
      <c r="B6991" s="349"/>
      <c r="C6991" s="715" t="str">
        <f t="shared" si="435"/>
        <v/>
      </c>
      <c r="D6991" s="458">
        <f>IF(ISNUMBER(Summary!$D$17), DATE(Summary!$D$17, 1, 1) + INT((ROW(B6953)-1)/24), DATE(2024, 1, 1) + INT((ROW(B6953)-1)/24))</f>
        <v>45581</v>
      </c>
      <c r="E6991" s="459">
        <v>0.66666666666666674</v>
      </c>
      <c r="F6991" s="780"/>
      <c r="G6991" s="780"/>
      <c r="H6991" s="460">
        <f t="shared" si="433"/>
        <v>0</v>
      </c>
      <c r="I6991" s="460">
        <f t="shared" si="434"/>
        <v>0</v>
      </c>
      <c r="J6991" s="460">
        <f t="shared" si="436"/>
        <v>0</v>
      </c>
      <c r="K6991" s="9"/>
      <c r="P6991" s="2"/>
      <c r="Q6991" s="27"/>
      <c r="R6991" s="2"/>
      <c r="S6991" s="2"/>
      <c r="T6991" s="2"/>
      <c r="U6991" s="2"/>
      <c r="V6991" s="2"/>
      <c r="W6991" s="2"/>
    </row>
    <row r="6992" spans="2:23" ht="15" customHeight="1" x14ac:dyDescent="0.35">
      <c r="B6992" s="349"/>
      <c r="C6992" s="715" t="str">
        <f t="shared" si="435"/>
        <v/>
      </c>
      <c r="D6992" s="458">
        <f>IF(ISNUMBER(Summary!$D$17), DATE(Summary!$D$17, 1, 1) + INT((ROW(B6954)-1)/24), DATE(2024, 1, 1) + INT((ROW(B6954)-1)/24))</f>
        <v>45581</v>
      </c>
      <c r="E6992" s="459">
        <v>0.70833333333333337</v>
      </c>
      <c r="F6992" s="780"/>
      <c r="G6992" s="780"/>
      <c r="H6992" s="460">
        <f t="shared" si="433"/>
        <v>0</v>
      </c>
      <c r="I6992" s="460">
        <f t="shared" si="434"/>
        <v>0</v>
      </c>
      <c r="J6992" s="460">
        <f t="shared" si="436"/>
        <v>0</v>
      </c>
      <c r="K6992" s="9"/>
      <c r="P6992" s="2"/>
      <c r="Q6992" s="27"/>
      <c r="R6992" s="2"/>
      <c r="S6992" s="2"/>
      <c r="T6992" s="2"/>
      <c r="U6992" s="2"/>
      <c r="V6992" s="2"/>
      <c r="W6992" s="2"/>
    </row>
    <row r="6993" spans="2:23" ht="15" customHeight="1" x14ac:dyDescent="0.35">
      <c r="B6993" s="349"/>
      <c r="C6993" s="715" t="str">
        <f t="shared" si="435"/>
        <v/>
      </c>
      <c r="D6993" s="458">
        <f>IF(ISNUMBER(Summary!$D$17), DATE(Summary!$D$17, 1, 1) + INT((ROW(B6955)-1)/24), DATE(2024, 1, 1) + INT((ROW(B6955)-1)/24))</f>
        <v>45581</v>
      </c>
      <c r="E6993" s="459">
        <v>0.75000000000000011</v>
      </c>
      <c r="F6993" s="780"/>
      <c r="G6993" s="780"/>
      <c r="H6993" s="460">
        <f t="shared" si="433"/>
        <v>0</v>
      </c>
      <c r="I6993" s="460">
        <f t="shared" si="434"/>
        <v>0</v>
      </c>
      <c r="J6993" s="460">
        <f t="shared" si="436"/>
        <v>0</v>
      </c>
      <c r="K6993" s="9"/>
      <c r="P6993" s="2"/>
      <c r="Q6993" s="27"/>
      <c r="R6993" s="2"/>
      <c r="S6993" s="2"/>
      <c r="T6993" s="2"/>
      <c r="U6993" s="2"/>
      <c r="V6993" s="2"/>
      <c r="W6993" s="2"/>
    </row>
    <row r="6994" spans="2:23" ht="15" customHeight="1" x14ac:dyDescent="0.35">
      <c r="B6994" s="349"/>
      <c r="C6994" s="715" t="str">
        <f t="shared" si="435"/>
        <v/>
      </c>
      <c r="D6994" s="458">
        <f>IF(ISNUMBER(Summary!$D$17), DATE(Summary!$D$17, 1, 1) + INT((ROW(B6956)-1)/24), DATE(2024, 1, 1) + INT((ROW(B6956)-1)/24))</f>
        <v>45581</v>
      </c>
      <c r="E6994" s="459">
        <v>0.79166666666666674</v>
      </c>
      <c r="F6994" s="780"/>
      <c r="G6994" s="780"/>
      <c r="H6994" s="460">
        <f t="shared" si="433"/>
        <v>0</v>
      </c>
      <c r="I6994" s="460">
        <f t="shared" si="434"/>
        <v>0</v>
      </c>
      <c r="J6994" s="460">
        <f t="shared" si="436"/>
        <v>0</v>
      </c>
      <c r="K6994" s="9"/>
      <c r="P6994" s="2"/>
      <c r="Q6994" s="27"/>
      <c r="R6994" s="2"/>
      <c r="S6994" s="2"/>
      <c r="T6994" s="2"/>
      <c r="U6994" s="2"/>
      <c r="V6994" s="2"/>
      <c r="W6994" s="2"/>
    </row>
    <row r="6995" spans="2:23" ht="15" customHeight="1" x14ac:dyDescent="0.35">
      <c r="B6995" s="349"/>
      <c r="C6995" s="715" t="str">
        <f t="shared" si="435"/>
        <v/>
      </c>
      <c r="D6995" s="458">
        <f>IF(ISNUMBER(Summary!$D$17), DATE(Summary!$D$17, 1, 1) + INT((ROW(B6957)-1)/24), DATE(2024, 1, 1) + INT((ROW(B6957)-1)/24))</f>
        <v>45581</v>
      </c>
      <c r="E6995" s="459">
        <v>0.83333333333333337</v>
      </c>
      <c r="F6995" s="780"/>
      <c r="G6995" s="780"/>
      <c r="H6995" s="460">
        <f t="shared" si="433"/>
        <v>0</v>
      </c>
      <c r="I6995" s="460">
        <f t="shared" si="434"/>
        <v>0</v>
      </c>
      <c r="J6995" s="460">
        <f t="shared" si="436"/>
        <v>0</v>
      </c>
      <c r="K6995" s="9"/>
      <c r="P6995" s="2"/>
      <c r="Q6995" s="27"/>
      <c r="R6995" s="2"/>
      <c r="S6995" s="2"/>
      <c r="T6995" s="2"/>
      <c r="U6995" s="2"/>
      <c r="V6995" s="2"/>
      <c r="W6995" s="2"/>
    </row>
    <row r="6996" spans="2:23" ht="15" customHeight="1" x14ac:dyDescent="0.35">
      <c r="B6996" s="349"/>
      <c r="C6996" s="715" t="str">
        <f t="shared" si="435"/>
        <v/>
      </c>
      <c r="D6996" s="458">
        <f>IF(ISNUMBER(Summary!$D$17), DATE(Summary!$D$17, 1, 1) + INT((ROW(B6958)-1)/24), DATE(2024, 1, 1) + INT((ROW(B6958)-1)/24))</f>
        <v>45581</v>
      </c>
      <c r="E6996" s="459">
        <v>0.87500000000000011</v>
      </c>
      <c r="F6996" s="780"/>
      <c r="G6996" s="780"/>
      <c r="H6996" s="460">
        <f t="shared" si="433"/>
        <v>0</v>
      </c>
      <c r="I6996" s="460">
        <f t="shared" si="434"/>
        <v>0</v>
      </c>
      <c r="J6996" s="460">
        <f t="shared" si="436"/>
        <v>0</v>
      </c>
      <c r="K6996" s="9"/>
      <c r="P6996" s="2"/>
      <c r="Q6996" s="27"/>
      <c r="R6996" s="2"/>
      <c r="S6996" s="2"/>
      <c r="T6996" s="2"/>
      <c r="U6996" s="2"/>
      <c r="V6996" s="2"/>
      <c r="W6996" s="2"/>
    </row>
    <row r="6997" spans="2:23" ht="15" customHeight="1" x14ac:dyDescent="0.35">
      <c r="B6997" s="349"/>
      <c r="C6997" s="715" t="str">
        <f t="shared" si="435"/>
        <v/>
      </c>
      <c r="D6997" s="458">
        <f>IF(ISNUMBER(Summary!$D$17), DATE(Summary!$D$17, 1, 1) + INT((ROW(B6959)-1)/24), DATE(2024, 1, 1) + INT((ROW(B6959)-1)/24))</f>
        <v>45581</v>
      </c>
      <c r="E6997" s="459">
        <v>0.91666666666666674</v>
      </c>
      <c r="F6997" s="780"/>
      <c r="G6997" s="780"/>
      <c r="H6997" s="460">
        <f t="shared" si="433"/>
        <v>0</v>
      </c>
      <c r="I6997" s="460">
        <f t="shared" si="434"/>
        <v>0</v>
      </c>
      <c r="J6997" s="460">
        <f t="shared" si="436"/>
        <v>0</v>
      </c>
      <c r="K6997" s="9"/>
      <c r="P6997" s="2"/>
      <c r="Q6997" s="27"/>
      <c r="R6997" s="2"/>
      <c r="S6997" s="2"/>
      <c r="T6997" s="2"/>
      <c r="U6997" s="2"/>
      <c r="V6997" s="2"/>
      <c r="W6997" s="2"/>
    </row>
    <row r="6998" spans="2:23" ht="15" customHeight="1" x14ac:dyDescent="0.35">
      <c r="B6998" s="349"/>
      <c r="C6998" s="715" t="str">
        <f t="shared" si="435"/>
        <v/>
      </c>
      <c r="D6998" s="458">
        <f>IF(ISNUMBER(Summary!$D$17), DATE(Summary!$D$17, 1, 1) + INT((ROW(B6960)-1)/24), DATE(2024, 1, 1) + INT((ROW(B6960)-1)/24))</f>
        <v>45581</v>
      </c>
      <c r="E6998" s="459">
        <v>0.95833333333333337</v>
      </c>
      <c r="F6998" s="780"/>
      <c r="G6998" s="780"/>
      <c r="H6998" s="460">
        <f t="shared" si="433"/>
        <v>0</v>
      </c>
      <c r="I6998" s="460">
        <f t="shared" si="434"/>
        <v>0</v>
      </c>
      <c r="J6998" s="460">
        <f t="shared" si="436"/>
        <v>0</v>
      </c>
      <c r="K6998" s="9"/>
      <c r="P6998" s="2"/>
      <c r="Q6998" s="27"/>
      <c r="R6998" s="2"/>
      <c r="S6998" s="2"/>
      <c r="T6998" s="2"/>
      <c r="U6998" s="2"/>
      <c r="V6998" s="2"/>
      <c r="W6998" s="2"/>
    </row>
    <row r="6999" spans="2:23" ht="15" customHeight="1" x14ac:dyDescent="0.35">
      <c r="B6999" s="457"/>
      <c r="C6999" s="715">
        <f t="shared" si="435"/>
        <v>45582</v>
      </c>
      <c r="D6999" s="458">
        <f>IF(ISNUMBER(Summary!$D$17), DATE(Summary!$D$17, 1, 1) + INT((ROW(B6961)-1)/24), DATE(2024, 1, 1) + INT((ROW(B6961)-1)/24))</f>
        <v>45582</v>
      </c>
      <c r="E6999" s="459">
        <v>3.1225022567582528E-17</v>
      </c>
      <c r="F6999" s="780"/>
      <c r="G6999" s="780"/>
      <c r="H6999" s="460">
        <f t="shared" si="433"/>
        <v>0</v>
      </c>
      <c r="I6999" s="460">
        <f t="shared" si="434"/>
        <v>0</v>
      </c>
      <c r="J6999" s="460">
        <f t="shared" si="436"/>
        <v>0</v>
      </c>
      <c r="K6999" s="9"/>
      <c r="P6999" s="2"/>
      <c r="Q6999" s="27"/>
      <c r="R6999" s="2"/>
      <c r="S6999" s="2"/>
      <c r="T6999" s="2"/>
      <c r="U6999" s="2"/>
      <c r="V6999" s="2"/>
      <c r="W6999" s="2"/>
    </row>
    <row r="7000" spans="2:23" ht="15" customHeight="1" x14ac:dyDescent="0.35">
      <c r="B7000" s="349"/>
      <c r="C7000" s="715" t="str">
        <f t="shared" si="435"/>
        <v/>
      </c>
      <c r="D7000" s="458">
        <f>IF(ISNUMBER(Summary!$D$17), DATE(Summary!$D$17, 1, 1) + INT((ROW(B6962)-1)/24), DATE(2024, 1, 1) + INT((ROW(B6962)-1)/24))</f>
        <v>45582</v>
      </c>
      <c r="E7000" s="459">
        <v>4.1666666666666699E-2</v>
      </c>
      <c r="F7000" s="780"/>
      <c r="G7000" s="780"/>
      <c r="H7000" s="460">
        <f t="shared" si="433"/>
        <v>0</v>
      </c>
      <c r="I7000" s="460">
        <f t="shared" si="434"/>
        <v>0</v>
      </c>
      <c r="J7000" s="460">
        <f t="shared" si="436"/>
        <v>0</v>
      </c>
      <c r="K7000" s="9"/>
      <c r="P7000" s="2"/>
      <c r="Q7000" s="27"/>
      <c r="R7000" s="2"/>
      <c r="S7000" s="2"/>
      <c r="T7000" s="2"/>
      <c r="U7000" s="2"/>
      <c r="V7000" s="2"/>
      <c r="W7000" s="2"/>
    </row>
    <row r="7001" spans="2:23" ht="15" customHeight="1" x14ac:dyDescent="0.35">
      <c r="B7001" s="349"/>
      <c r="C7001" s="715" t="str">
        <f t="shared" si="435"/>
        <v/>
      </c>
      <c r="D7001" s="458">
        <f>IF(ISNUMBER(Summary!$D$17), DATE(Summary!$D$17, 1, 1) + INT((ROW(B6963)-1)/24), DATE(2024, 1, 1) + INT((ROW(B6963)-1)/24))</f>
        <v>45582</v>
      </c>
      <c r="E7001" s="459">
        <v>8.333333333333337E-2</v>
      </c>
      <c r="F7001" s="780"/>
      <c r="G7001" s="780"/>
      <c r="H7001" s="460">
        <f t="shared" si="433"/>
        <v>0</v>
      </c>
      <c r="I7001" s="460">
        <f t="shared" si="434"/>
        <v>0</v>
      </c>
      <c r="J7001" s="460">
        <f t="shared" si="436"/>
        <v>0</v>
      </c>
      <c r="K7001" s="9"/>
      <c r="P7001" s="2"/>
      <c r="Q7001" s="27"/>
      <c r="R7001" s="2"/>
      <c r="S7001" s="2"/>
      <c r="T7001" s="2"/>
      <c r="U7001" s="2"/>
      <c r="V7001" s="2"/>
      <c r="W7001" s="2"/>
    </row>
    <row r="7002" spans="2:23" ht="15" customHeight="1" x14ac:dyDescent="0.35">
      <c r="B7002" s="349"/>
      <c r="C7002" s="715" t="str">
        <f t="shared" si="435"/>
        <v/>
      </c>
      <c r="D7002" s="458">
        <f>IF(ISNUMBER(Summary!$D$17), DATE(Summary!$D$17, 1, 1) + INT((ROW(B6964)-1)/24), DATE(2024, 1, 1) + INT((ROW(B6964)-1)/24))</f>
        <v>45582</v>
      </c>
      <c r="E7002" s="459">
        <v>0.12500000000000006</v>
      </c>
      <c r="F7002" s="780"/>
      <c r="G7002" s="780"/>
      <c r="H7002" s="460">
        <f t="shared" si="433"/>
        <v>0</v>
      </c>
      <c r="I7002" s="460">
        <f t="shared" si="434"/>
        <v>0</v>
      </c>
      <c r="J7002" s="460">
        <f t="shared" si="436"/>
        <v>0</v>
      </c>
      <c r="K7002" s="9"/>
      <c r="P7002" s="2"/>
      <c r="Q7002" s="27"/>
      <c r="R7002" s="2"/>
      <c r="S7002" s="2"/>
      <c r="T7002" s="2"/>
      <c r="U7002" s="2"/>
      <c r="V7002" s="2"/>
      <c r="W7002" s="2"/>
    </row>
    <row r="7003" spans="2:23" ht="15" customHeight="1" x14ac:dyDescent="0.35">
      <c r="B7003" s="349"/>
      <c r="C7003" s="715" t="str">
        <f t="shared" si="435"/>
        <v/>
      </c>
      <c r="D7003" s="458">
        <f>IF(ISNUMBER(Summary!$D$17), DATE(Summary!$D$17, 1, 1) + INT((ROW(B6965)-1)/24), DATE(2024, 1, 1) + INT((ROW(B6965)-1)/24))</f>
        <v>45582</v>
      </c>
      <c r="E7003" s="459">
        <v>0.16666666666666669</v>
      </c>
      <c r="F7003" s="780"/>
      <c r="G7003" s="780"/>
      <c r="H7003" s="460">
        <f t="shared" si="433"/>
        <v>0</v>
      </c>
      <c r="I7003" s="460">
        <f t="shared" si="434"/>
        <v>0</v>
      </c>
      <c r="J7003" s="460">
        <f t="shared" si="436"/>
        <v>0</v>
      </c>
      <c r="K7003" s="9"/>
      <c r="P7003" s="2"/>
      <c r="Q7003" s="27"/>
      <c r="R7003" s="2"/>
      <c r="S7003" s="2"/>
      <c r="T7003" s="2"/>
      <c r="U7003" s="2"/>
      <c r="V7003" s="2"/>
      <c r="W7003" s="2"/>
    </row>
    <row r="7004" spans="2:23" ht="15" customHeight="1" x14ac:dyDescent="0.35">
      <c r="B7004" s="349"/>
      <c r="C7004" s="715" t="str">
        <f t="shared" si="435"/>
        <v/>
      </c>
      <c r="D7004" s="458">
        <f>IF(ISNUMBER(Summary!$D$17), DATE(Summary!$D$17, 1, 1) + INT((ROW(B6966)-1)/24), DATE(2024, 1, 1) + INT((ROW(B6966)-1)/24))</f>
        <v>45582</v>
      </c>
      <c r="E7004" s="459">
        <v>0.20833333333333337</v>
      </c>
      <c r="F7004" s="780"/>
      <c r="G7004" s="780"/>
      <c r="H7004" s="460">
        <f t="shared" si="433"/>
        <v>0</v>
      </c>
      <c r="I7004" s="460">
        <f t="shared" si="434"/>
        <v>0</v>
      </c>
      <c r="J7004" s="460">
        <f t="shared" si="436"/>
        <v>0</v>
      </c>
      <c r="K7004" s="9"/>
      <c r="P7004" s="2"/>
      <c r="Q7004" s="27"/>
      <c r="R7004" s="2"/>
      <c r="S7004" s="2"/>
      <c r="T7004" s="2"/>
      <c r="U7004" s="2"/>
      <c r="V7004" s="2"/>
      <c r="W7004" s="2"/>
    </row>
    <row r="7005" spans="2:23" ht="15" customHeight="1" x14ac:dyDescent="0.35">
      <c r="B7005" s="349"/>
      <c r="C7005" s="715" t="str">
        <f t="shared" si="435"/>
        <v/>
      </c>
      <c r="D7005" s="458">
        <f>IF(ISNUMBER(Summary!$D$17), DATE(Summary!$D$17, 1, 1) + INT((ROW(B6967)-1)/24), DATE(2024, 1, 1) + INT((ROW(B6967)-1)/24))</f>
        <v>45582</v>
      </c>
      <c r="E7005" s="459">
        <v>0.25</v>
      </c>
      <c r="F7005" s="780"/>
      <c r="G7005" s="780"/>
      <c r="H7005" s="460">
        <f t="shared" si="433"/>
        <v>0</v>
      </c>
      <c r="I7005" s="460">
        <f t="shared" si="434"/>
        <v>0</v>
      </c>
      <c r="J7005" s="460">
        <f t="shared" si="436"/>
        <v>0</v>
      </c>
      <c r="K7005" s="9"/>
      <c r="P7005" s="2"/>
      <c r="Q7005" s="27"/>
      <c r="R7005" s="2"/>
      <c r="S7005" s="2"/>
      <c r="T7005" s="2"/>
      <c r="U7005" s="2"/>
      <c r="V7005" s="2"/>
      <c r="W7005" s="2"/>
    </row>
    <row r="7006" spans="2:23" ht="15" customHeight="1" x14ac:dyDescent="0.35">
      <c r="B7006" s="349"/>
      <c r="C7006" s="715" t="str">
        <f t="shared" si="435"/>
        <v/>
      </c>
      <c r="D7006" s="458">
        <f>IF(ISNUMBER(Summary!$D$17), DATE(Summary!$D$17, 1, 1) + INT((ROW(B6968)-1)/24), DATE(2024, 1, 1) + INT((ROW(B6968)-1)/24))</f>
        <v>45582</v>
      </c>
      <c r="E7006" s="459">
        <v>0.29166666666666669</v>
      </c>
      <c r="F7006" s="780"/>
      <c r="G7006" s="780"/>
      <c r="H7006" s="460">
        <f t="shared" si="433"/>
        <v>0</v>
      </c>
      <c r="I7006" s="460">
        <f t="shared" si="434"/>
        <v>0</v>
      </c>
      <c r="J7006" s="460">
        <f t="shared" si="436"/>
        <v>0</v>
      </c>
      <c r="K7006" s="9"/>
      <c r="P7006" s="2"/>
      <c r="Q7006" s="27"/>
      <c r="R7006" s="2"/>
      <c r="S7006" s="2"/>
      <c r="T7006" s="2"/>
      <c r="U7006" s="2"/>
      <c r="V7006" s="2"/>
      <c r="W7006" s="2"/>
    </row>
    <row r="7007" spans="2:23" ht="15" customHeight="1" x14ac:dyDescent="0.35">
      <c r="B7007" s="349"/>
      <c r="C7007" s="715" t="str">
        <f t="shared" si="435"/>
        <v/>
      </c>
      <c r="D7007" s="458">
        <f>IF(ISNUMBER(Summary!$D$17), DATE(Summary!$D$17, 1, 1) + INT((ROW(B6969)-1)/24), DATE(2024, 1, 1) + INT((ROW(B6969)-1)/24))</f>
        <v>45582</v>
      </c>
      <c r="E7007" s="459">
        <v>0.33333333333333337</v>
      </c>
      <c r="F7007" s="780"/>
      <c r="G7007" s="780"/>
      <c r="H7007" s="460">
        <f t="shared" si="433"/>
        <v>0</v>
      </c>
      <c r="I7007" s="460">
        <f t="shared" si="434"/>
        <v>0</v>
      </c>
      <c r="J7007" s="460">
        <f t="shared" si="436"/>
        <v>0</v>
      </c>
      <c r="K7007" s="9"/>
      <c r="P7007" s="2"/>
      <c r="Q7007" s="27"/>
      <c r="R7007" s="2"/>
      <c r="S7007" s="2"/>
      <c r="T7007" s="2"/>
      <c r="U7007" s="2"/>
      <c r="V7007" s="2"/>
      <c r="W7007" s="2"/>
    </row>
    <row r="7008" spans="2:23" ht="15" customHeight="1" x14ac:dyDescent="0.35">
      <c r="B7008" s="349"/>
      <c r="C7008" s="715" t="str">
        <f t="shared" si="435"/>
        <v/>
      </c>
      <c r="D7008" s="458">
        <f>IF(ISNUMBER(Summary!$D$17), DATE(Summary!$D$17, 1, 1) + INT((ROW(B6970)-1)/24), DATE(2024, 1, 1) + INT((ROW(B6970)-1)/24))</f>
        <v>45582</v>
      </c>
      <c r="E7008" s="459">
        <v>0.375</v>
      </c>
      <c r="F7008" s="780"/>
      <c r="G7008" s="780"/>
      <c r="H7008" s="460">
        <f t="shared" si="433"/>
        <v>0</v>
      </c>
      <c r="I7008" s="460">
        <f t="shared" si="434"/>
        <v>0</v>
      </c>
      <c r="J7008" s="460">
        <f t="shared" si="436"/>
        <v>0</v>
      </c>
      <c r="K7008" s="9"/>
      <c r="P7008" s="2"/>
      <c r="Q7008" s="27"/>
      <c r="R7008" s="2"/>
      <c r="S7008" s="2"/>
      <c r="T7008" s="2"/>
      <c r="U7008" s="2"/>
      <c r="V7008" s="2"/>
      <c r="W7008" s="2"/>
    </row>
    <row r="7009" spans="2:23" ht="15" customHeight="1" x14ac:dyDescent="0.35">
      <c r="B7009" s="349"/>
      <c r="C7009" s="715" t="str">
        <f t="shared" si="435"/>
        <v/>
      </c>
      <c r="D7009" s="458">
        <f>IF(ISNUMBER(Summary!$D$17), DATE(Summary!$D$17, 1, 1) + INT((ROW(B6971)-1)/24), DATE(2024, 1, 1) + INT((ROW(B6971)-1)/24))</f>
        <v>45582</v>
      </c>
      <c r="E7009" s="459">
        <v>0.41666666666666669</v>
      </c>
      <c r="F7009" s="780"/>
      <c r="G7009" s="780"/>
      <c r="H7009" s="460">
        <f t="shared" si="433"/>
        <v>0</v>
      </c>
      <c r="I7009" s="460">
        <f t="shared" si="434"/>
        <v>0</v>
      </c>
      <c r="J7009" s="460">
        <f t="shared" si="436"/>
        <v>0</v>
      </c>
      <c r="K7009" s="9"/>
      <c r="P7009" s="2"/>
      <c r="Q7009" s="27"/>
      <c r="R7009" s="2"/>
      <c r="S7009" s="2"/>
      <c r="T7009" s="2"/>
      <c r="U7009" s="2"/>
      <c r="V7009" s="2"/>
      <c r="W7009" s="2"/>
    </row>
    <row r="7010" spans="2:23" ht="15" customHeight="1" x14ac:dyDescent="0.35">
      <c r="B7010" s="349"/>
      <c r="C7010" s="715" t="str">
        <f t="shared" si="435"/>
        <v/>
      </c>
      <c r="D7010" s="458">
        <f>IF(ISNUMBER(Summary!$D$17), DATE(Summary!$D$17, 1, 1) + INT((ROW(B6972)-1)/24), DATE(2024, 1, 1) + INT((ROW(B6972)-1)/24))</f>
        <v>45582</v>
      </c>
      <c r="E7010" s="459">
        <v>0.45833333333333337</v>
      </c>
      <c r="F7010" s="780"/>
      <c r="G7010" s="780"/>
      <c r="H7010" s="460">
        <f t="shared" si="433"/>
        <v>0</v>
      </c>
      <c r="I7010" s="460">
        <f t="shared" si="434"/>
        <v>0</v>
      </c>
      <c r="J7010" s="460">
        <f t="shared" si="436"/>
        <v>0</v>
      </c>
      <c r="K7010" s="9"/>
      <c r="P7010" s="2"/>
      <c r="Q7010" s="27"/>
      <c r="R7010" s="2"/>
      <c r="S7010" s="2"/>
      <c r="T7010" s="2"/>
      <c r="U7010" s="2"/>
      <c r="V7010" s="2"/>
      <c r="W7010" s="2"/>
    </row>
    <row r="7011" spans="2:23" ht="15" customHeight="1" x14ac:dyDescent="0.35">
      <c r="B7011" s="349"/>
      <c r="C7011" s="715" t="str">
        <f t="shared" si="435"/>
        <v/>
      </c>
      <c r="D7011" s="458">
        <f>IF(ISNUMBER(Summary!$D$17), DATE(Summary!$D$17, 1, 1) + INT((ROW(B6973)-1)/24), DATE(2024, 1, 1) + INT((ROW(B6973)-1)/24))</f>
        <v>45582</v>
      </c>
      <c r="E7011" s="459">
        <v>0.50000000000000011</v>
      </c>
      <c r="F7011" s="780"/>
      <c r="G7011" s="780"/>
      <c r="H7011" s="460">
        <f t="shared" si="433"/>
        <v>0</v>
      </c>
      <c r="I7011" s="460">
        <f t="shared" si="434"/>
        <v>0</v>
      </c>
      <c r="J7011" s="460">
        <f t="shared" si="436"/>
        <v>0</v>
      </c>
      <c r="K7011" s="9"/>
      <c r="P7011" s="2"/>
      <c r="Q7011" s="27"/>
      <c r="R7011" s="2"/>
      <c r="S7011" s="2"/>
      <c r="T7011" s="2"/>
      <c r="U7011" s="2"/>
      <c r="V7011" s="2"/>
      <c r="W7011" s="2"/>
    </row>
    <row r="7012" spans="2:23" ht="15" customHeight="1" x14ac:dyDescent="0.35">
      <c r="B7012" s="349"/>
      <c r="C7012" s="715" t="str">
        <f t="shared" si="435"/>
        <v/>
      </c>
      <c r="D7012" s="458">
        <f>IF(ISNUMBER(Summary!$D$17), DATE(Summary!$D$17, 1, 1) + INT((ROW(B6974)-1)/24), DATE(2024, 1, 1) + INT((ROW(B6974)-1)/24))</f>
        <v>45582</v>
      </c>
      <c r="E7012" s="459">
        <v>0.54166666666666674</v>
      </c>
      <c r="F7012" s="780"/>
      <c r="G7012" s="780"/>
      <c r="H7012" s="460">
        <f t="shared" si="433"/>
        <v>0</v>
      </c>
      <c r="I7012" s="460">
        <f t="shared" si="434"/>
        <v>0</v>
      </c>
      <c r="J7012" s="460">
        <f t="shared" si="436"/>
        <v>0</v>
      </c>
      <c r="K7012" s="9"/>
      <c r="P7012" s="2"/>
      <c r="Q7012" s="27"/>
      <c r="R7012" s="2"/>
      <c r="S7012" s="2"/>
      <c r="T7012" s="2"/>
      <c r="U7012" s="2"/>
      <c r="V7012" s="2"/>
      <c r="W7012" s="2"/>
    </row>
    <row r="7013" spans="2:23" ht="15" customHeight="1" x14ac:dyDescent="0.35">
      <c r="B7013" s="349"/>
      <c r="C7013" s="715" t="str">
        <f t="shared" si="435"/>
        <v/>
      </c>
      <c r="D7013" s="458">
        <f>IF(ISNUMBER(Summary!$D$17), DATE(Summary!$D$17, 1, 1) + INT((ROW(B6975)-1)/24), DATE(2024, 1, 1) + INT((ROW(B6975)-1)/24))</f>
        <v>45582</v>
      </c>
      <c r="E7013" s="459">
        <v>0.58333333333333337</v>
      </c>
      <c r="F7013" s="780"/>
      <c r="G7013" s="780"/>
      <c r="H7013" s="460">
        <f t="shared" si="433"/>
        <v>0</v>
      </c>
      <c r="I7013" s="460">
        <f t="shared" si="434"/>
        <v>0</v>
      </c>
      <c r="J7013" s="460">
        <f t="shared" si="436"/>
        <v>0</v>
      </c>
      <c r="K7013" s="9"/>
      <c r="P7013" s="2"/>
      <c r="Q7013" s="27"/>
      <c r="R7013" s="2"/>
      <c r="S7013" s="2"/>
      <c r="T7013" s="2"/>
      <c r="U7013" s="2"/>
      <c r="V7013" s="2"/>
      <c r="W7013" s="2"/>
    </row>
    <row r="7014" spans="2:23" ht="15" customHeight="1" x14ac:dyDescent="0.35">
      <c r="B7014" s="349"/>
      <c r="C7014" s="715" t="str">
        <f t="shared" si="435"/>
        <v/>
      </c>
      <c r="D7014" s="458">
        <f>IF(ISNUMBER(Summary!$D$17), DATE(Summary!$D$17, 1, 1) + INT((ROW(B6976)-1)/24), DATE(2024, 1, 1) + INT((ROW(B6976)-1)/24))</f>
        <v>45582</v>
      </c>
      <c r="E7014" s="459">
        <v>0.62500000000000011</v>
      </c>
      <c r="F7014" s="780"/>
      <c r="G7014" s="780"/>
      <c r="H7014" s="460">
        <f t="shared" si="433"/>
        <v>0</v>
      </c>
      <c r="I7014" s="460">
        <f t="shared" si="434"/>
        <v>0</v>
      </c>
      <c r="J7014" s="460">
        <f t="shared" si="436"/>
        <v>0</v>
      </c>
      <c r="K7014" s="9"/>
      <c r="P7014" s="2"/>
      <c r="Q7014" s="27"/>
      <c r="R7014" s="2"/>
      <c r="S7014" s="2"/>
      <c r="T7014" s="2"/>
      <c r="U7014" s="2"/>
      <c r="V7014" s="2"/>
      <c r="W7014" s="2"/>
    </row>
    <row r="7015" spans="2:23" ht="15" customHeight="1" x14ac:dyDescent="0.35">
      <c r="B7015" s="349"/>
      <c r="C7015" s="715" t="str">
        <f t="shared" si="435"/>
        <v/>
      </c>
      <c r="D7015" s="458">
        <f>IF(ISNUMBER(Summary!$D$17), DATE(Summary!$D$17, 1, 1) + INT((ROW(B6977)-1)/24), DATE(2024, 1, 1) + INT((ROW(B6977)-1)/24))</f>
        <v>45582</v>
      </c>
      <c r="E7015" s="459">
        <v>0.66666666666666674</v>
      </c>
      <c r="F7015" s="780"/>
      <c r="G7015" s="780"/>
      <c r="H7015" s="460">
        <f t="shared" ref="H7015:H7078" si="437">IF(G7015&gt;F7015,F7015,G7015)</f>
        <v>0</v>
      </c>
      <c r="I7015" s="460">
        <f t="shared" ref="I7015:I7078" si="438">F7015-H7015</f>
        <v>0</v>
      </c>
      <c r="J7015" s="460">
        <f t="shared" si="436"/>
        <v>0</v>
      </c>
      <c r="K7015" s="9"/>
      <c r="P7015" s="2"/>
      <c r="Q7015" s="27"/>
      <c r="R7015" s="2"/>
      <c r="S7015" s="2"/>
      <c r="T7015" s="2"/>
      <c r="U7015" s="2"/>
      <c r="V7015" s="2"/>
      <c r="W7015" s="2"/>
    </row>
    <row r="7016" spans="2:23" ht="15" customHeight="1" x14ac:dyDescent="0.35">
      <c r="B7016" s="349"/>
      <c r="C7016" s="715" t="str">
        <f t="shared" ref="C7016:C7079" si="439">IF(MOD(ROW()-ROW($E$39), 24)=0, $D7016, "")</f>
        <v/>
      </c>
      <c r="D7016" s="458">
        <f>IF(ISNUMBER(Summary!$D$17), DATE(Summary!$D$17, 1, 1) + INT((ROW(B6978)-1)/24), DATE(2024, 1, 1) + INT((ROW(B6978)-1)/24))</f>
        <v>45582</v>
      </c>
      <c r="E7016" s="459">
        <v>0.70833333333333337</v>
      </c>
      <c r="F7016" s="780"/>
      <c r="G7016" s="780"/>
      <c r="H7016" s="460">
        <f t="shared" si="437"/>
        <v>0</v>
      </c>
      <c r="I7016" s="460">
        <f t="shared" si="438"/>
        <v>0</v>
      </c>
      <c r="J7016" s="460">
        <f t="shared" si="436"/>
        <v>0</v>
      </c>
      <c r="K7016" s="9"/>
      <c r="P7016" s="2"/>
      <c r="Q7016" s="27"/>
      <c r="R7016" s="2"/>
      <c r="S7016" s="2"/>
      <c r="T7016" s="2"/>
      <c r="U7016" s="2"/>
      <c r="V7016" s="2"/>
      <c r="W7016" s="2"/>
    </row>
    <row r="7017" spans="2:23" ht="15" customHeight="1" x14ac:dyDescent="0.35">
      <c r="B7017" s="349"/>
      <c r="C7017" s="715" t="str">
        <f t="shared" si="439"/>
        <v/>
      </c>
      <c r="D7017" s="458">
        <f>IF(ISNUMBER(Summary!$D$17), DATE(Summary!$D$17, 1, 1) + INT((ROW(B6979)-1)/24), DATE(2024, 1, 1) + INT((ROW(B6979)-1)/24))</f>
        <v>45582</v>
      </c>
      <c r="E7017" s="459">
        <v>0.75000000000000011</v>
      </c>
      <c r="F7017" s="780"/>
      <c r="G7017" s="780"/>
      <c r="H7017" s="460">
        <f t="shared" si="437"/>
        <v>0</v>
      </c>
      <c r="I7017" s="460">
        <f t="shared" si="438"/>
        <v>0</v>
      </c>
      <c r="J7017" s="460">
        <f t="shared" si="436"/>
        <v>0</v>
      </c>
      <c r="K7017" s="9"/>
      <c r="P7017" s="2"/>
      <c r="Q7017" s="27"/>
      <c r="R7017" s="2"/>
      <c r="S7017" s="2"/>
      <c r="T7017" s="2"/>
      <c r="U7017" s="2"/>
      <c r="V7017" s="2"/>
      <c r="W7017" s="2"/>
    </row>
    <row r="7018" spans="2:23" ht="15" customHeight="1" x14ac:dyDescent="0.35">
      <c r="B7018" s="349"/>
      <c r="C7018" s="715" t="str">
        <f t="shared" si="439"/>
        <v/>
      </c>
      <c r="D7018" s="458">
        <f>IF(ISNUMBER(Summary!$D$17), DATE(Summary!$D$17, 1, 1) + INT((ROW(B6980)-1)/24), DATE(2024, 1, 1) + INT((ROW(B6980)-1)/24))</f>
        <v>45582</v>
      </c>
      <c r="E7018" s="459">
        <v>0.79166666666666674</v>
      </c>
      <c r="F7018" s="780"/>
      <c r="G7018" s="780"/>
      <c r="H7018" s="460">
        <f t="shared" si="437"/>
        <v>0</v>
      </c>
      <c r="I7018" s="460">
        <f t="shared" si="438"/>
        <v>0</v>
      </c>
      <c r="J7018" s="460">
        <f t="shared" si="436"/>
        <v>0</v>
      </c>
      <c r="K7018" s="9"/>
      <c r="P7018" s="2"/>
      <c r="Q7018" s="27"/>
      <c r="R7018" s="2"/>
      <c r="S7018" s="2"/>
      <c r="T7018" s="2"/>
      <c r="U7018" s="2"/>
      <c r="V7018" s="2"/>
      <c r="W7018" s="2"/>
    </row>
    <row r="7019" spans="2:23" ht="15" customHeight="1" x14ac:dyDescent="0.35">
      <c r="B7019" s="349"/>
      <c r="C7019" s="715" t="str">
        <f t="shared" si="439"/>
        <v/>
      </c>
      <c r="D7019" s="458">
        <f>IF(ISNUMBER(Summary!$D$17), DATE(Summary!$D$17, 1, 1) + INT((ROW(B6981)-1)/24), DATE(2024, 1, 1) + INT((ROW(B6981)-1)/24))</f>
        <v>45582</v>
      </c>
      <c r="E7019" s="459">
        <v>0.83333333333333337</v>
      </c>
      <c r="F7019" s="780"/>
      <c r="G7019" s="780"/>
      <c r="H7019" s="460">
        <f t="shared" si="437"/>
        <v>0</v>
      </c>
      <c r="I7019" s="460">
        <f t="shared" si="438"/>
        <v>0</v>
      </c>
      <c r="J7019" s="460">
        <f t="shared" si="436"/>
        <v>0</v>
      </c>
      <c r="K7019" s="9"/>
      <c r="P7019" s="2"/>
      <c r="Q7019" s="27"/>
      <c r="R7019" s="2"/>
      <c r="S7019" s="2"/>
      <c r="T7019" s="2"/>
      <c r="U7019" s="2"/>
      <c r="V7019" s="2"/>
      <c r="W7019" s="2"/>
    </row>
    <row r="7020" spans="2:23" ht="15" customHeight="1" x14ac:dyDescent="0.35">
      <c r="B7020" s="349"/>
      <c r="C7020" s="715" t="str">
        <f t="shared" si="439"/>
        <v/>
      </c>
      <c r="D7020" s="458">
        <f>IF(ISNUMBER(Summary!$D$17), DATE(Summary!$D$17, 1, 1) + INT((ROW(B6982)-1)/24), DATE(2024, 1, 1) + INT((ROW(B6982)-1)/24))</f>
        <v>45582</v>
      </c>
      <c r="E7020" s="459">
        <v>0.87500000000000011</v>
      </c>
      <c r="F7020" s="780"/>
      <c r="G7020" s="780"/>
      <c r="H7020" s="460">
        <f t="shared" si="437"/>
        <v>0</v>
      </c>
      <c r="I7020" s="460">
        <f t="shared" si="438"/>
        <v>0</v>
      </c>
      <c r="J7020" s="460">
        <f t="shared" si="436"/>
        <v>0</v>
      </c>
      <c r="K7020" s="9"/>
      <c r="P7020" s="2"/>
      <c r="Q7020" s="27"/>
      <c r="R7020" s="2"/>
      <c r="S7020" s="2"/>
      <c r="T7020" s="2"/>
      <c r="U7020" s="2"/>
      <c r="V7020" s="2"/>
      <c r="W7020" s="2"/>
    </row>
    <row r="7021" spans="2:23" ht="15" customHeight="1" x14ac:dyDescent="0.35">
      <c r="B7021" s="349"/>
      <c r="C7021" s="715" t="str">
        <f t="shared" si="439"/>
        <v/>
      </c>
      <c r="D7021" s="458">
        <f>IF(ISNUMBER(Summary!$D$17), DATE(Summary!$D$17, 1, 1) + INT((ROW(B6983)-1)/24), DATE(2024, 1, 1) + INT((ROW(B6983)-1)/24))</f>
        <v>45582</v>
      </c>
      <c r="E7021" s="459">
        <v>0.91666666666666674</v>
      </c>
      <c r="F7021" s="780"/>
      <c r="G7021" s="780"/>
      <c r="H7021" s="460">
        <f t="shared" si="437"/>
        <v>0</v>
      </c>
      <c r="I7021" s="460">
        <f t="shared" si="438"/>
        <v>0</v>
      </c>
      <c r="J7021" s="460">
        <f t="shared" si="436"/>
        <v>0</v>
      </c>
      <c r="K7021" s="9"/>
      <c r="P7021" s="2"/>
      <c r="Q7021" s="27"/>
      <c r="R7021" s="2"/>
      <c r="S7021" s="2"/>
      <c r="T7021" s="2"/>
      <c r="U7021" s="2"/>
      <c r="V7021" s="2"/>
      <c r="W7021" s="2"/>
    </row>
    <row r="7022" spans="2:23" ht="15" customHeight="1" x14ac:dyDescent="0.35">
      <c r="B7022" s="349"/>
      <c r="C7022" s="715" t="str">
        <f t="shared" si="439"/>
        <v/>
      </c>
      <c r="D7022" s="458">
        <f>IF(ISNUMBER(Summary!$D$17), DATE(Summary!$D$17, 1, 1) + INT((ROW(B6984)-1)/24), DATE(2024, 1, 1) + INT((ROW(B6984)-1)/24))</f>
        <v>45582</v>
      </c>
      <c r="E7022" s="459">
        <v>0.95833333333333337</v>
      </c>
      <c r="F7022" s="780"/>
      <c r="G7022" s="780"/>
      <c r="H7022" s="460">
        <f t="shared" si="437"/>
        <v>0</v>
      </c>
      <c r="I7022" s="460">
        <f t="shared" si="438"/>
        <v>0</v>
      </c>
      <c r="J7022" s="460">
        <f t="shared" si="436"/>
        <v>0</v>
      </c>
      <c r="K7022" s="9"/>
      <c r="P7022" s="2"/>
      <c r="Q7022" s="27"/>
      <c r="R7022" s="2"/>
      <c r="S7022" s="2"/>
      <c r="T7022" s="2"/>
      <c r="U7022" s="2"/>
      <c r="V7022" s="2"/>
      <c r="W7022" s="2"/>
    </row>
    <row r="7023" spans="2:23" ht="15" customHeight="1" x14ac:dyDescent="0.35">
      <c r="B7023" s="457"/>
      <c r="C7023" s="715">
        <f t="shared" si="439"/>
        <v>45583</v>
      </c>
      <c r="D7023" s="458">
        <f>IF(ISNUMBER(Summary!$D$17), DATE(Summary!$D$17, 1, 1) + INT((ROW(B6985)-1)/24), DATE(2024, 1, 1) + INT((ROW(B6985)-1)/24))</f>
        <v>45583</v>
      </c>
      <c r="E7023" s="459">
        <v>3.1225022567582528E-17</v>
      </c>
      <c r="F7023" s="780"/>
      <c r="G7023" s="780"/>
      <c r="H7023" s="460">
        <f t="shared" si="437"/>
        <v>0</v>
      </c>
      <c r="I7023" s="460">
        <f t="shared" si="438"/>
        <v>0</v>
      </c>
      <c r="J7023" s="460">
        <f t="shared" si="436"/>
        <v>0</v>
      </c>
      <c r="K7023" s="9"/>
      <c r="P7023" s="2"/>
      <c r="Q7023" s="27"/>
      <c r="R7023" s="2"/>
      <c r="S7023" s="2"/>
      <c r="T7023" s="2"/>
      <c r="U7023" s="2"/>
      <c r="V7023" s="2"/>
      <c r="W7023" s="2"/>
    </row>
    <row r="7024" spans="2:23" ht="15" customHeight="1" x14ac:dyDescent="0.35">
      <c r="B7024" s="349"/>
      <c r="C7024" s="715" t="str">
        <f t="shared" si="439"/>
        <v/>
      </c>
      <c r="D7024" s="458">
        <f>IF(ISNUMBER(Summary!$D$17), DATE(Summary!$D$17, 1, 1) + INT((ROW(B6986)-1)/24), DATE(2024, 1, 1) + INT((ROW(B6986)-1)/24))</f>
        <v>45583</v>
      </c>
      <c r="E7024" s="459">
        <v>4.1666666666666699E-2</v>
      </c>
      <c r="F7024" s="780"/>
      <c r="G7024" s="780"/>
      <c r="H7024" s="460">
        <f t="shared" si="437"/>
        <v>0</v>
      </c>
      <c r="I7024" s="460">
        <f t="shared" si="438"/>
        <v>0</v>
      </c>
      <c r="J7024" s="460">
        <f t="shared" si="436"/>
        <v>0</v>
      </c>
      <c r="K7024" s="9"/>
      <c r="P7024" s="2"/>
      <c r="Q7024" s="27"/>
      <c r="R7024" s="2"/>
      <c r="S7024" s="2"/>
      <c r="T7024" s="2"/>
      <c r="U7024" s="2"/>
      <c r="V7024" s="2"/>
      <c r="W7024" s="2"/>
    </row>
    <row r="7025" spans="2:23" ht="15" customHeight="1" x14ac:dyDescent="0.35">
      <c r="B7025" s="349"/>
      <c r="C7025" s="715" t="str">
        <f t="shared" si="439"/>
        <v/>
      </c>
      <c r="D7025" s="458">
        <f>IF(ISNUMBER(Summary!$D$17), DATE(Summary!$D$17, 1, 1) + INT((ROW(B6987)-1)/24), DATE(2024, 1, 1) + INT((ROW(B6987)-1)/24))</f>
        <v>45583</v>
      </c>
      <c r="E7025" s="459">
        <v>8.333333333333337E-2</v>
      </c>
      <c r="F7025" s="780"/>
      <c r="G7025" s="780"/>
      <c r="H7025" s="460">
        <f t="shared" si="437"/>
        <v>0</v>
      </c>
      <c r="I7025" s="460">
        <f t="shared" si="438"/>
        <v>0</v>
      </c>
      <c r="J7025" s="460">
        <f t="shared" si="436"/>
        <v>0</v>
      </c>
      <c r="K7025" s="9"/>
      <c r="P7025" s="2"/>
      <c r="Q7025" s="27"/>
      <c r="R7025" s="2"/>
      <c r="S7025" s="2"/>
      <c r="T7025" s="2"/>
      <c r="U7025" s="2"/>
      <c r="V7025" s="2"/>
      <c r="W7025" s="2"/>
    </row>
    <row r="7026" spans="2:23" ht="15" customHeight="1" x14ac:dyDescent="0.35">
      <c r="B7026" s="349"/>
      <c r="C7026" s="715" t="str">
        <f t="shared" si="439"/>
        <v/>
      </c>
      <c r="D7026" s="458">
        <f>IF(ISNUMBER(Summary!$D$17), DATE(Summary!$D$17, 1, 1) + INT((ROW(B6988)-1)/24), DATE(2024, 1, 1) + INT((ROW(B6988)-1)/24))</f>
        <v>45583</v>
      </c>
      <c r="E7026" s="459">
        <v>0.12500000000000006</v>
      </c>
      <c r="F7026" s="780"/>
      <c r="G7026" s="780"/>
      <c r="H7026" s="460">
        <f t="shared" si="437"/>
        <v>0</v>
      </c>
      <c r="I7026" s="460">
        <f t="shared" si="438"/>
        <v>0</v>
      </c>
      <c r="J7026" s="460">
        <f t="shared" si="436"/>
        <v>0</v>
      </c>
      <c r="K7026" s="9"/>
      <c r="P7026" s="2"/>
      <c r="Q7026" s="27"/>
      <c r="R7026" s="2"/>
      <c r="S7026" s="2"/>
      <c r="T7026" s="2"/>
      <c r="U7026" s="2"/>
      <c r="V7026" s="2"/>
      <c r="W7026" s="2"/>
    </row>
    <row r="7027" spans="2:23" ht="15" customHeight="1" x14ac:dyDescent="0.35">
      <c r="B7027" s="349"/>
      <c r="C7027" s="715" t="str">
        <f t="shared" si="439"/>
        <v/>
      </c>
      <c r="D7027" s="458">
        <f>IF(ISNUMBER(Summary!$D$17), DATE(Summary!$D$17, 1, 1) + INT((ROW(B6989)-1)/24), DATE(2024, 1, 1) + INT((ROW(B6989)-1)/24))</f>
        <v>45583</v>
      </c>
      <c r="E7027" s="459">
        <v>0.16666666666666669</v>
      </c>
      <c r="F7027" s="780"/>
      <c r="G7027" s="780"/>
      <c r="H7027" s="460">
        <f t="shared" si="437"/>
        <v>0</v>
      </c>
      <c r="I7027" s="460">
        <f t="shared" si="438"/>
        <v>0</v>
      </c>
      <c r="J7027" s="460">
        <f t="shared" si="436"/>
        <v>0</v>
      </c>
      <c r="K7027" s="9"/>
      <c r="P7027" s="2"/>
      <c r="Q7027" s="27"/>
      <c r="R7027" s="2"/>
      <c r="S7027" s="2"/>
      <c r="T7027" s="2"/>
      <c r="U7027" s="2"/>
      <c r="V7027" s="2"/>
      <c r="W7027" s="2"/>
    </row>
    <row r="7028" spans="2:23" ht="15" customHeight="1" x14ac:dyDescent="0.35">
      <c r="B7028" s="349"/>
      <c r="C7028" s="715" t="str">
        <f t="shared" si="439"/>
        <v/>
      </c>
      <c r="D7028" s="458">
        <f>IF(ISNUMBER(Summary!$D$17), DATE(Summary!$D$17, 1, 1) + INT((ROW(B6990)-1)/24), DATE(2024, 1, 1) + INT((ROW(B6990)-1)/24))</f>
        <v>45583</v>
      </c>
      <c r="E7028" s="459">
        <v>0.20833333333333337</v>
      </c>
      <c r="F7028" s="780"/>
      <c r="G7028" s="780"/>
      <c r="H7028" s="460">
        <f t="shared" si="437"/>
        <v>0</v>
      </c>
      <c r="I7028" s="460">
        <f t="shared" si="438"/>
        <v>0</v>
      </c>
      <c r="J7028" s="460">
        <f t="shared" si="436"/>
        <v>0</v>
      </c>
      <c r="K7028" s="9"/>
      <c r="P7028" s="2"/>
      <c r="Q7028" s="27"/>
      <c r="R7028" s="2"/>
      <c r="S7028" s="2"/>
      <c r="T7028" s="2"/>
      <c r="U7028" s="2"/>
      <c r="V7028" s="2"/>
      <c r="W7028" s="2"/>
    </row>
    <row r="7029" spans="2:23" ht="15" customHeight="1" x14ac:dyDescent="0.35">
      <c r="B7029" s="349"/>
      <c r="C7029" s="715" t="str">
        <f t="shared" si="439"/>
        <v/>
      </c>
      <c r="D7029" s="458">
        <f>IF(ISNUMBER(Summary!$D$17), DATE(Summary!$D$17, 1, 1) + INT((ROW(B6991)-1)/24), DATE(2024, 1, 1) + INT((ROW(B6991)-1)/24))</f>
        <v>45583</v>
      </c>
      <c r="E7029" s="459">
        <v>0.25</v>
      </c>
      <c r="F7029" s="780"/>
      <c r="G7029" s="780"/>
      <c r="H7029" s="460">
        <f t="shared" si="437"/>
        <v>0</v>
      </c>
      <c r="I7029" s="460">
        <f t="shared" si="438"/>
        <v>0</v>
      </c>
      <c r="J7029" s="460">
        <f t="shared" si="436"/>
        <v>0</v>
      </c>
      <c r="K7029" s="9"/>
      <c r="P7029" s="2"/>
      <c r="Q7029" s="27"/>
      <c r="R7029" s="2"/>
      <c r="S7029" s="2"/>
      <c r="T7029" s="2"/>
      <c r="U7029" s="2"/>
      <c r="V7029" s="2"/>
      <c r="W7029" s="2"/>
    </row>
    <row r="7030" spans="2:23" ht="15" customHeight="1" x14ac:dyDescent="0.35">
      <c r="B7030" s="349"/>
      <c r="C7030" s="715" t="str">
        <f t="shared" si="439"/>
        <v/>
      </c>
      <c r="D7030" s="458">
        <f>IF(ISNUMBER(Summary!$D$17), DATE(Summary!$D$17, 1, 1) + INT((ROW(B6992)-1)/24), DATE(2024, 1, 1) + INT((ROW(B6992)-1)/24))</f>
        <v>45583</v>
      </c>
      <c r="E7030" s="459">
        <v>0.29166666666666669</v>
      </c>
      <c r="F7030" s="780"/>
      <c r="G7030" s="780"/>
      <c r="H7030" s="460">
        <f t="shared" si="437"/>
        <v>0</v>
      </c>
      <c r="I7030" s="460">
        <f t="shared" si="438"/>
        <v>0</v>
      </c>
      <c r="J7030" s="460">
        <f t="shared" si="436"/>
        <v>0</v>
      </c>
      <c r="K7030" s="9"/>
      <c r="P7030" s="2"/>
      <c r="Q7030" s="27"/>
      <c r="R7030" s="2"/>
      <c r="S7030" s="2"/>
      <c r="T7030" s="2"/>
      <c r="U7030" s="2"/>
      <c r="V7030" s="2"/>
      <c r="W7030" s="2"/>
    </row>
    <row r="7031" spans="2:23" ht="15" customHeight="1" x14ac:dyDescent="0.35">
      <c r="B7031" s="349"/>
      <c r="C7031" s="715" t="str">
        <f t="shared" si="439"/>
        <v/>
      </c>
      <c r="D7031" s="458">
        <f>IF(ISNUMBER(Summary!$D$17), DATE(Summary!$D$17, 1, 1) + INT((ROW(B6993)-1)/24), DATE(2024, 1, 1) + INT((ROW(B6993)-1)/24))</f>
        <v>45583</v>
      </c>
      <c r="E7031" s="459">
        <v>0.33333333333333337</v>
      </c>
      <c r="F7031" s="780"/>
      <c r="G7031" s="780"/>
      <c r="H7031" s="460">
        <f t="shared" si="437"/>
        <v>0</v>
      </c>
      <c r="I7031" s="460">
        <f t="shared" si="438"/>
        <v>0</v>
      </c>
      <c r="J7031" s="460">
        <f t="shared" si="436"/>
        <v>0</v>
      </c>
      <c r="K7031" s="9"/>
      <c r="P7031" s="2"/>
      <c r="Q7031" s="27"/>
      <c r="R7031" s="2"/>
      <c r="S7031" s="2"/>
      <c r="T7031" s="2"/>
      <c r="U7031" s="2"/>
      <c r="V7031" s="2"/>
      <c r="W7031" s="2"/>
    </row>
    <row r="7032" spans="2:23" ht="15" customHeight="1" x14ac:dyDescent="0.35">
      <c r="B7032" s="349"/>
      <c r="C7032" s="715" t="str">
        <f t="shared" si="439"/>
        <v/>
      </c>
      <c r="D7032" s="458">
        <f>IF(ISNUMBER(Summary!$D$17), DATE(Summary!$D$17, 1, 1) + INT((ROW(B6994)-1)/24), DATE(2024, 1, 1) + INT((ROW(B6994)-1)/24))</f>
        <v>45583</v>
      </c>
      <c r="E7032" s="459">
        <v>0.375</v>
      </c>
      <c r="F7032" s="780"/>
      <c r="G7032" s="780"/>
      <c r="H7032" s="460">
        <f t="shared" si="437"/>
        <v>0</v>
      </c>
      <c r="I7032" s="460">
        <f t="shared" si="438"/>
        <v>0</v>
      </c>
      <c r="J7032" s="460">
        <f t="shared" si="436"/>
        <v>0</v>
      </c>
      <c r="K7032" s="9"/>
      <c r="P7032" s="2"/>
      <c r="Q7032" s="27"/>
      <c r="R7032" s="2"/>
      <c r="S7032" s="2"/>
      <c r="T7032" s="2"/>
      <c r="U7032" s="2"/>
      <c r="V7032" s="2"/>
      <c r="W7032" s="2"/>
    </row>
    <row r="7033" spans="2:23" ht="15" customHeight="1" x14ac:dyDescent="0.35">
      <c r="B7033" s="349"/>
      <c r="C7033" s="715" t="str">
        <f t="shared" si="439"/>
        <v/>
      </c>
      <c r="D7033" s="458">
        <f>IF(ISNUMBER(Summary!$D$17), DATE(Summary!$D$17, 1, 1) + INT((ROW(B6995)-1)/24), DATE(2024, 1, 1) + INT((ROW(B6995)-1)/24))</f>
        <v>45583</v>
      </c>
      <c r="E7033" s="459">
        <v>0.41666666666666669</v>
      </c>
      <c r="F7033" s="780"/>
      <c r="G7033" s="780"/>
      <c r="H7033" s="460">
        <f t="shared" si="437"/>
        <v>0</v>
      </c>
      <c r="I7033" s="460">
        <f t="shared" si="438"/>
        <v>0</v>
      </c>
      <c r="J7033" s="460">
        <f t="shared" si="436"/>
        <v>0</v>
      </c>
      <c r="K7033" s="9"/>
      <c r="P7033" s="2"/>
      <c r="Q7033" s="27"/>
      <c r="R7033" s="2"/>
      <c r="S7033" s="2"/>
      <c r="T7033" s="2"/>
      <c r="U7033" s="2"/>
      <c r="V7033" s="2"/>
      <c r="W7033" s="2"/>
    </row>
    <row r="7034" spans="2:23" ht="15" customHeight="1" x14ac:dyDescent="0.35">
      <c r="B7034" s="349"/>
      <c r="C7034" s="715" t="str">
        <f t="shared" si="439"/>
        <v/>
      </c>
      <c r="D7034" s="458">
        <f>IF(ISNUMBER(Summary!$D$17), DATE(Summary!$D$17, 1, 1) + INT((ROW(B6996)-1)/24), DATE(2024, 1, 1) + INT((ROW(B6996)-1)/24))</f>
        <v>45583</v>
      </c>
      <c r="E7034" s="459">
        <v>0.45833333333333337</v>
      </c>
      <c r="F7034" s="780"/>
      <c r="G7034" s="780"/>
      <c r="H7034" s="460">
        <f t="shared" si="437"/>
        <v>0</v>
      </c>
      <c r="I7034" s="460">
        <f t="shared" si="438"/>
        <v>0</v>
      </c>
      <c r="J7034" s="460">
        <f t="shared" si="436"/>
        <v>0</v>
      </c>
      <c r="K7034" s="9"/>
      <c r="P7034" s="2"/>
      <c r="Q7034" s="27"/>
      <c r="R7034" s="2"/>
      <c r="S7034" s="2"/>
      <c r="T7034" s="2"/>
      <c r="U7034" s="2"/>
      <c r="V7034" s="2"/>
      <c r="W7034" s="2"/>
    </row>
    <row r="7035" spans="2:23" ht="15" customHeight="1" x14ac:dyDescent="0.35">
      <c r="B7035" s="349"/>
      <c r="C7035" s="715" t="str">
        <f t="shared" si="439"/>
        <v/>
      </c>
      <c r="D7035" s="458">
        <f>IF(ISNUMBER(Summary!$D$17), DATE(Summary!$D$17, 1, 1) + INT((ROW(B6997)-1)/24), DATE(2024, 1, 1) + INT((ROW(B6997)-1)/24))</f>
        <v>45583</v>
      </c>
      <c r="E7035" s="459">
        <v>0.50000000000000011</v>
      </c>
      <c r="F7035" s="780"/>
      <c r="G7035" s="780"/>
      <c r="H7035" s="460">
        <f t="shared" si="437"/>
        <v>0</v>
      </c>
      <c r="I7035" s="460">
        <f t="shared" si="438"/>
        <v>0</v>
      </c>
      <c r="J7035" s="460">
        <f t="shared" si="436"/>
        <v>0</v>
      </c>
      <c r="K7035" s="9"/>
      <c r="P7035" s="2"/>
      <c r="Q7035" s="27"/>
      <c r="R7035" s="2"/>
      <c r="S7035" s="2"/>
      <c r="T7035" s="2"/>
      <c r="U7035" s="2"/>
      <c r="V7035" s="2"/>
      <c r="W7035" s="2"/>
    </row>
    <row r="7036" spans="2:23" ht="15" customHeight="1" x14ac:dyDescent="0.35">
      <c r="B7036" s="349"/>
      <c r="C7036" s="715" t="str">
        <f t="shared" si="439"/>
        <v/>
      </c>
      <c r="D7036" s="458">
        <f>IF(ISNUMBER(Summary!$D$17), DATE(Summary!$D$17, 1, 1) + INT((ROW(B6998)-1)/24), DATE(2024, 1, 1) + INT((ROW(B6998)-1)/24))</f>
        <v>45583</v>
      </c>
      <c r="E7036" s="459">
        <v>0.54166666666666674</v>
      </c>
      <c r="F7036" s="780"/>
      <c r="G7036" s="780"/>
      <c r="H7036" s="460">
        <f t="shared" si="437"/>
        <v>0</v>
      </c>
      <c r="I7036" s="460">
        <f t="shared" si="438"/>
        <v>0</v>
      </c>
      <c r="J7036" s="460">
        <f t="shared" si="436"/>
        <v>0</v>
      </c>
      <c r="K7036" s="9"/>
      <c r="P7036" s="2"/>
      <c r="Q7036" s="27"/>
      <c r="R7036" s="2"/>
      <c r="S7036" s="2"/>
      <c r="T7036" s="2"/>
      <c r="U7036" s="2"/>
      <c r="V7036" s="2"/>
      <c r="W7036" s="2"/>
    </row>
    <row r="7037" spans="2:23" ht="15" customHeight="1" x14ac:dyDescent="0.35">
      <c r="B7037" s="349"/>
      <c r="C7037" s="715" t="str">
        <f t="shared" si="439"/>
        <v/>
      </c>
      <c r="D7037" s="458">
        <f>IF(ISNUMBER(Summary!$D$17), DATE(Summary!$D$17, 1, 1) + INT((ROW(B6999)-1)/24), DATE(2024, 1, 1) + INT((ROW(B6999)-1)/24))</f>
        <v>45583</v>
      </c>
      <c r="E7037" s="459">
        <v>0.58333333333333337</v>
      </c>
      <c r="F7037" s="780"/>
      <c r="G7037" s="780"/>
      <c r="H7037" s="460">
        <f t="shared" si="437"/>
        <v>0</v>
      </c>
      <c r="I7037" s="460">
        <f t="shared" si="438"/>
        <v>0</v>
      </c>
      <c r="J7037" s="460">
        <f t="shared" si="436"/>
        <v>0</v>
      </c>
      <c r="K7037" s="9"/>
      <c r="P7037" s="2"/>
      <c r="Q7037" s="27"/>
      <c r="R7037" s="2"/>
      <c r="S7037" s="2"/>
      <c r="T7037" s="2"/>
      <c r="U7037" s="2"/>
      <c r="V7037" s="2"/>
      <c r="W7037" s="2"/>
    </row>
    <row r="7038" spans="2:23" ht="15" customHeight="1" x14ac:dyDescent="0.35">
      <c r="B7038" s="349"/>
      <c r="C7038" s="715" t="str">
        <f t="shared" si="439"/>
        <v/>
      </c>
      <c r="D7038" s="458">
        <f>IF(ISNUMBER(Summary!$D$17), DATE(Summary!$D$17, 1, 1) + INT((ROW(B7000)-1)/24), DATE(2024, 1, 1) + INT((ROW(B7000)-1)/24))</f>
        <v>45583</v>
      </c>
      <c r="E7038" s="459">
        <v>0.62500000000000011</v>
      </c>
      <c r="F7038" s="780"/>
      <c r="G7038" s="780"/>
      <c r="H7038" s="460">
        <f t="shared" si="437"/>
        <v>0</v>
      </c>
      <c r="I7038" s="460">
        <f t="shared" si="438"/>
        <v>0</v>
      </c>
      <c r="J7038" s="460">
        <f t="shared" si="436"/>
        <v>0</v>
      </c>
      <c r="K7038" s="9"/>
      <c r="P7038" s="2"/>
      <c r="Q7038" s="27"/>
      <c r="R7038" s="2"/>
      <c r="S7038" s="2"/>
      <c r="T7038" s="2"/>
      <c r="U7038" s="2"/>
      <c r="V7038" s="2"/>
      <c r="W7038" s="2"/>
    </row>
    <row r="7039" spans="2:23" ht="15" customHeight="1" x14ac:dyDescent="0.35">
      <c r="B7039" s="349"/>
      <c r="C7039" s="715" t="str">
        <f t="shared" si="439"/>
        <v/>
      </c>
      <c r="D7039" s="458">
        <f>IF(ISNUMBER(Summary!$D$17), DATE(Summary!$D$17, 1, 1) + INT((ROW(B7001)-1)/24), DATE(2024, 1, 1) + INT((ROW(B7001)-1)/24))</f>
        <v>45583</v>
      </c>
      <c r="E7039" s="459">
        <v>0.66666666666666674</v>
      </c>
      <c r="F7039" s="780"/>
      <c r="G7039" s="780"/>
      <c r="H7039" s="460">
        <f t="shared" si="437"/>
        <v>0</v>
      </c>
      <c r="I7039" s="460">
        <f t="shared" si="438"/>
        <v>0</v>
      </c>
      <c r="J7039" s="460">
        <f t="shared" si="436"/>
        <v>0</v>
      </c>
      <c r="K7039" s="9"/>
      <c r="P7039" s="2"/>
      <c r="Q7039" s="27"/>
      <c r="R7039" s="2"/>
      <c r="S7039" s="2"/>
      <c r="T7039" s="2"/>
      <c r="U7039" s="2"/>
      <c r="V7039" s="2"/>
      <c r="W7039" s="2"/>
    </row>
    <row r="7040" spans="2:23" ht="15" customHeight="1" x14ac:dyDescent="0.35">
      <c r="B7040" s="349"/>
      <c r="C7040" s="715" t="str">
        <f t="shared" si="439"/>
        <v/>
      </c>
      <c r="D7040" s="458">
        <f>IF(ISNUMBER(Summary!$D$17), DATE(Summary!$D$17, 1, 1) + INT((ROW(B7002)-1)/24), DATE(2024, 1, 1) + INT((ROW(B7002)-1)/24))</f>
        <v>45583</v>
      </c>
      <c r="E7040" s="459">
        <v>0.70833333333333337</v>
      </c>
      <c r="F7040" s="780"/>
      <c r="G7040" s="780"/>
      <c r="H7040" s="460">
        <f t="shared" si="437"/>
        <v>0</v>
      </c>
      <c r="I7040" s="460">
        <f t="shared" si="438"/>
        <v>0</v>
      </c>
      <c r="J7040" s="460">
        <f t="shared" ref="J7040:J7103" si="440">G7040-H7040</f>
        <v>0</v>
      </c>
      <c r="K7040" s="9"/>
      <c r="P7040" s="2"/>
      <c r="Q7040" s="27"/>
      <c r="R7040" s="2"/>
      <c r="S7040" s="2"/>
      <c r="T7040" s="2"/>
      <c r="U7040" s="2"/>
      <c r="V7040" s="2"/>
      <c r="W7040" s="2"/>
    </row>
    <row r="7041" spans="2:23" ht="15" customHeight="1" x14ac:dyDescent="0.35">
      <c r="B7041" s="349"/>
      <c r="C7041" s="715" t="str">
        <f t="shared" si="439"/>
        <v/>
      </c>
      <c r="D7041" s="458">
        <f>IF(ISNUMBER(Summary!$D$17), DATE(Summary!$D$17, 1, 1) + INT((ROW(B7003)-1)/24), DATE(2024, 1, 1) + INT((ROW(B7003)-1)/24))</f>
        <v>45583</v>
      </c>
      <c r="E7041" s="459">
        <v>0.75000000000000011</v>
      </c>
      <c r="F7041" s="780"/>
      <c r="G7041" s="780"/>
      <c r="H7041" s="460">
        <f t="shared" si="437"/>
        <v>0</v>
      </c>
      <c r="I7041" s="460">
        <f t="shared" si="438"/>
        <v>0</v>
      </c>
      <c r="J7041" s="460">
        <f t="shared" si="440"/>
        <v>0</v>
      </c>
      <c r="K7041" s="9"/>
      <c r="P7041" s="2"/>
      <c r="Q7041" s="27"/>
      <c r="R7041" s="2"/>
      <c r="S7041" s="2"/>
      <c r="T7041" s="2"/>
      <c r="U7041" s="2"/>
      <c r="V7041" s="2"/>
      <c r="W7041" s="2"/>
    </row>
    <row r="7042" spans="2:23" ht="15" customHeight="1" x14ac:dyDescent="0.35">
      <c r="B7042" s="349"/>
      <c r="C7042" s="715" t="str">
        <f t="shared" si="439"/>
        <v/>
      </c>
      <c r="D7042" s="458">
        <f>IF(ISNUMBER(Summary!$D$17), DATE(Summary!$D$17, 1, 1) + INT((ROW(B7004)-1)/24), DATE(2024, 1, 1) + INT((ROW(B7004)-1)/24))</f>
        <v>45583</v>
      </c>
      <c r="E7042" s="459">
        <v>0.79166666666666674</v>
      </c>
      <c r="F7042" s="780"/>
      <c r="G7042" s="780"/>
      <c r="H7042" s="460">
        <f t="shared" si="437"/>
        <v>0</v>
      </c>
      <c r="I7042" s="460">
        <f t="shared" si="438"/>
        <v>0</v>
      </c>
      <c r="J7042" s="460">
        <f t="shared" si="440"/>
        <v>0</v>
      </c>
      <c r="K7042" s="9"/>
      <c r="P7042" s="2"/>
      <c r="Q7042" s="27"/>
      <c r="R7042" s="2"/>
      <c r="S7042" s="2"/>
      <c r="T7042" s="2"/>
      <c r="U7042" s="2"/>
      <c r="V7042" s="2"/>
      <c r="W7042" s="2"/>
    </row>
    <row r="7043" spans="2:23" ht="15" customHeight="1" x14ac:dyDescent="0.35">
      <c r="B7043" s="349"/>
      <c r="C7043" s="715" t="str">
        <f t="shared" si="439"/>
        <v/>
      </c>
      <c r="D7043" s="458">
        <f>IF(ISNUMBER(Summary!$D$17), DATE(Summary!$D$17, 1, 1) + INT((ROW(B7005)-1)/24), DATE(2024, 1, 1) + INT((ROW(B7005)-1)/24))</f>
        <v>45583</v>
      </c>
      <c r="E7043" s="459">
        <v>0.83333333333333337</v>
      </c>
      <c r="F7043" s="780"/>
      <c r="G7043" s="780"/>
      <c r="H7043" s="460">
        <f t="shared" si="437"/>
        <v>0</v>
      </c>
      <c r="I7043" s="460">
        <f t="shared" si="438"/>
        <v>0</v>
      </c>
      <c r="J7043" s="460">
        <f t="shared" si="440"/>
        <v>0</v>
      </c>
      <c r="K7043" s="9"/>
      <c r="P7043" s="2"/>
      <c r="Q7043" s="27"/>
      <c r="R7043" s="2"/>
      <c r="S7043" s="2"/>
      <c r="T7043" s="2"/>
      <c r="U7043" s="2"/>
      <c r="V7043" s="2"/>
      <c r="W7043" s="2"/>
    </row>
    <row r="7044" spans="2:23" ht="15" customHeight="1" x14ac:dyDescent="0.35">
      <c r="B7044" s="349"/>
      <c r="C7044" s="715" t="str">
        <f t="shared" si="439"/>
        <v/>
      </c>
      <c r="D7044" s="458">
        <f>IF(ISNUMBER(Summary!$D$17), DATE(Summary!$D$17, 1, 1) + INT((ROW(B7006)-1)/24), DATE(2024, 1, 1) + INT((ROW(B7006)-1)/24))</f>
        <v>45583</v>
      </c>
      <c r="E7044" s="459">
        <v>0.87500000000000011</v>
      </c>
      <c r="F7044" s="780"/>
      <c r="G7044" s="780"/>
      <c r="H7044" s="460">
        <f t="shared" si="437"/>
        <v>0</v>
      </c>
      <c r="I7044" s="460">
        <f t="shared" si="438"/>
        <v>0</v>
      </c>
      <c r="J7044" s="460">
        <f t="shared" si="440"/>
        <v>0</v>
      </c>
      <c r="K7044" s="9"/>
      <c r="P7044" s="2"/>
      <c r="Q7044" s="27"/>
      <c r="R7044" s="2"/>
      <c r="S7044" s="2"/>
      <c r="T7044" s="2"/>
      <c r="U7044" s="2"/>
      <c r="V7044" s="2"/>
      <c r="W7044" s="2"/>
    </row>
    <row r="7045" spans="2:23" ht="15" customHeight="1" x14ac:dyDescent="0.35">
      <c r="B7045" s="349"/>
      <c r="C7045" s="715" t="str">
        <f t="shared" si="439"/>
        <v/>
      </c>
      <c r="D7045" s="458">
        <f>IF(ISNUMBER(Summary!$D$17), DATE(Summary!$D$17, 1, 1) + INT((ROW(B7007)-1)/24), DATE(2024, 1, 1) + INT((ROW(B7007)-1)/24))</f>
        <v>45583</v>
      </c>
      <c r="E7045" s="459">
        <v>0.91666666666666674</v>
      </c>
      <c r="F7045" s="780"/>
      <c r="G7045" s="780"/>
      <c r="H7045" s="460">
        <f t="shared" si="437"/>
        <v>0</v>
      </c>
      <c r="I7045" s="460">
        <f t="shared" si="438"/>
        <v>0</v>
      </c>
      <c r="J7045" s="460">
        <f t="shared" si="440"/>
        <v>0</v>
      </c>
      <c r="K7045" s="9"/>
      <c r="P7045" s="2"/>
      <c r="Q7045" s="27"/>
      <c r="R7045" s="2"/>
      <c r="S7045" s="2"/>
      <c r="T7045" s="2"/>
      <c r="U7045" s="2"/>
      <c r="V7045" s="2"/>
      <c r="W7045" s="2"/>
    </row>
    <row r="7046" spans="2:23" ht="15" customHeight="1" x14ac:dyDescent="0.35">
      <c r="B7046" s="349"/>
      <c r="C7046" s="715" t="str">
        <f t="shared" si="439"/>
        <v/>
      </c>
      <c r="D7046" s="458">
        <f>IF(ISNUMBER(Summary!$D$17), DATE(Summary!$D$17, 1, 1) + INT((ROW(B7008)-1)/24), DATE(2024, 1, 1) + INT((ROW(B7008)-1)/24))</f>
        <v>45583</v>
      </c>
      <c r="E7046" s="459">
        <v>0.95833333333333337</v>
      </c>
      <c r="F7046" s="780"/>
      <c r="G7046" s="780"/>
      <c r="H7046" s="460">
        <f t="shared" si="437"/>
        <v>0</v>
      </c>
      <c r="I7046" s="460">
        <f t="shared" si="438"/>
        <v>0</v>
      </c>
      <c r="J7046" s="460">
        <f t="shared" si="440"/>
        <v>0</v>
      </c>
      <c r="K7046" s="9"/>
      <c r="P7046" s="2"/>
      <c r="Q7046" s="27"/>
      <c r="R7046" s="2"/>
      <c r="S7046" s="2"/>
      <c r="T7046" s="2"/>
      <c r="U7046" s="2"/>
      <c r="V7046" s="2"/>
      <c r="W7046" s="2"/>
    </row>
    <row r="7047" spans="2:23" ht="15" customHeight="1" x14ac:dyDescent="0.35">
      <c r="B7047" s="457"/>
      <c r="C7047" s="715">
        <f t="shared" si="439"/>
        <v>45584</v>
      </c>
      <c r="D7047" s="458">
        <f>IF(ISNUMBER(Summary!$D$17), DATE(Summary!$D$17, 1, 1) + INT((ROW(B7009)-1)/24), DATE(2024, 1, 1) + INT((ROW(B7009)-1)/24))</f>
        <v>45584</v>
      </c>
      <c r="E7047" s="459">
        <v>3.1225022567582528E-17</v>
      </c>
      <c r="F7047" s="780"/>
      <c r="G7047" s="780"/>
      <c r="H7047" s="460">
        <f t="shared" si="437"/>
        <v>0</v>
      </c>
      <c r="I7047" s="460">
        <f t="shared" si="438"/>
        <v>0</v>
      </c>
      <c r="J7047" s="460">
        <f t="shared" si="440"/>
        <v>0</v>
      </c>
      <c r="K7047" s="9"/>
      <c r="P7047" s="2"/>
      <c r="Q7047" s="27"/>
      <c r="R7047" s="2"/>
      <c r="S7047" s="2"/>
      <c r="T7047" s="2"/>
      <c r="U7047" s="2"/>
      <c r="V7047" s="2"/>
      <c r="W7047" s="2"/>
    </row>
    <row r="7048" spans="2:23" ht="15" customHeight="1" x14ac:dyDescent="0.35">
      <c r="B7048" s="349"/>
      <c r="C7048" s="715" t="str">
        <f t="shared" si="439"/>
        <v/>
      </c>
      <c r="D7048" s="458">
        <f>IF(ISNUMBER(Summary!$D$17), DATE(Summary!$D$17, 1, 1) + INT((ROW(B7010)-1)/24), DATE(2024, 1, 1) + INT((ROW(B7010)-1)/24))</f>
        <v>45584</v>
      </c>
      <c r="E7048" s="459">
        <v>4.1666666666666699E-2</v>
      </c>
      <c r="F7048" s="780"/>
      <c r="G7048" s="780"/>
      <c r="H7048" s="460">
        <f t="shared" si="437"/>
        <v>0</v>
      </c>
      <c r="I7048" s="460">
        <f t="shared" si="438"/>
        <v>0</v>
      </c>
      <c r="J7048" s="460">
        <f t="shared" si="440"/>
        <v>0</v>
      </c>
      <c r="K7048" s="9"/>
      <c r="P7048" s="2"/>
      <c r="Q7048" s="27"/>
      <c r="R7048" s="2"/>
      <c r="S7048" s="2"/>
      <c r="T7048" s="2"/>
      <c r="U7048" s="2"/>
      <c r="V7048" s="2"/>
      <c r="W7048" s="2"/>
    </row>
    <row r="7049" spans="2:23" ht="15" customHeight="1" x14ac:dyDescent="0.35">
      <c r="B7049" s="349"/>
      <c r="C7049" s="715" t="str">
        <f t="shared" si="439"/>
        <v/>
      </c>
      <c r="D7049" s="458">
        <f>IF(ISNUMBER(Summary!$D$17), DATE(Summary!$D$17, 1, 1) + INT((ROW(B7011)-1)/24), DATE(2024, 1, 1) + INT((ROW(B7011)-1)/24))</f>
        <v>45584</v>
      </c>
      <c r="E7049" s="459">
        <v>8.333333333333337E-2</v>
      </c>
      <c r="F7049" s="780"/>
      <c r="G7049" s="780"/>
      <c r="H7049" s="460">
        <f t="shared" si="437"/>
        <v>0</v>
      </c>
      <c r="I7049" s="460">
        <f t="shared" si="438"/>
        <v>0</v>
      </c>
      <c r="J7049" s="460">
        <f t="shared" si="440"/>
        <v>0</v>
      </c>
      <c r="K7049" s="9"/>
      <c r="P7049" s="2"/>
      <c r="Q7049" s="27"/>
      <c r="R7049" s="2"/>
      <c r="S7049" s="2"/>
      <c r="T7049" s="2"/>
      <c r="U7049" s="2"/>
      <c r="V7049" s="2"/>
      <c r="W7049" s="2"/>
    </row>
    <row r="7050" spans="2:23" ht="15" customHeight="1" x14ac:dyDescent="0.35">
      <c r="B7050" s="349"/>
      <c r="C7050" s="715" t="str">
        <f t="shared" si="439"/>
        <v/>
      </c>
      <c r="D7050" s="458">
        <f>IF(ISNUMBER(Summary!$D$17), DATE(Summary!$D$17, 1, 1) + INT((ROW(B7012)-1)/24), DATE(2024, 1, 1) + INT((ROW(B7012)-1)/24))</f>
        <v>45584</v>
      </c>
      <c r="E7050" s="459">
        <v>0.12500000000000006</v>
      </c>
      <c r="F7050" s="780"/>
      <c r="G7050" s="780"/>
      <c r="H7050" s="460">
        <f t="shared" si="437"/>
        <v>0</v>
      </c>
      <c r="I7050" s="460">
        <f t="shared" si="438"/>
        <v>0</v>
      </c>
      <c r="J7050" s="460">
        <f t="shared" si="440"/>
        <v>0</v>
      </c>
      <c r="K7050" s="9"/>
      <c r="P7050" s="2"/>
      <c r="Q7050" s="27"/>
      <c r="R7050" s="2"/>
      <c r="S7050" s="2"/>
      <c r="T7050" s="2"/>
      <c r="U7050" s="2"/>
      <c r="V7050" s="2"/>
      <c r="W7050" s="2"/>
    </row>
    <row r="7051" spans="2:23" ht="15" customHeight="1" x14ac:dyDescent="0.35">
      <c r="B7051" s="349"/>
      <c r="C7051" s="715" t="str">
        <f t="shared" si="439"/>
        <v/>
      </c>
      <c r="D7051" s="458">
        <f>IF(ISNUMBER(Summary!$D$17), DATE(Summary!$D$17, 1, 1) + INT((ROW(B7013)-1)/24), DATE(2024, 1, 1) + INT((ROW(B7013)-1)/24))</f>
        <v>45584</v>
      </c>
      <c r="E7051" s="459">
        <v>0.16666666666666669</v>
      </c>
      <c r="F7051" s="780"/>
      <c r="G7051" s="780"/>
      <c r="H7051" s="460">
        <f t="shared" si="437"/>
        <v>0</v>
      </c>
      <c r="I7051" s="460">
        <f t="shared" si="438"/>
        <v>0</v>
      </c>
      <c r="J7051" s="460">
        <f t="shared" si="440"/>
        <v>0</v>
      </c>
      <c r="K7051" s="9"/>
      <c r="P7051" s="2"/>
      <c r="Q7051" s="27"/>
      <c r="R7051" s="2"/>
      <c r="S7051" s="2"/>
      <c r="T7051" s="2"/>
      <c r="U7051" s="2"/>
      <c r="V7051" s="2"/>
      <c r="W7051" s="2"/>
    </row>
    <row r="7052" spans="2:23" ht="15" customHeight="1" x14ac:dyDescent="0.35">
      <c r="B7052" s="349"/>
      <c r="C7052" s="715" t="str">
        <f t="shared" si="439"/>
        <v/>
      </c>
      <c r="D7052" s="458">
        <f>IF(ISNUMBER(Summary!$D$17), DATE(Summary!$D$17, 1, 1) + INT((ROW(B7014)-1)/24), DATE(2024, 1, 1) + INT((ROW(B7014)-1)/24))</f>
        <v>45584</v>
      </c>
      <c r="E7052" s="459">
        <v>0.20833333333333337</v>
      </c>
      <c r="F7052" s="780"/>
      <c r="G7052" s="780"/>
      <c r="H7052" s="460">
        <f t="shared" si="437"/>
        <v>0</v>
      </c>
      <c r="I7052" s="460">
        <f t="shared" si="438"/>
        <v>0</v>
      </c>
      <c r="J7052" s="460">
        <f t="shared" si="440"/>
        <v>0</v>
      </c>
      <c r="K7052" s="9"/>
      <c r="P7052" s="2"/>
      <c r="Q7052" s="27"/>
      <c r="R7052" s="2"/>
      <c r="S7052" s="2"/>
      <c r="T7052" s="2"/>
      <c r="U7052" s="2"/>
      <c r="V7052" s="2"/>
      <c r="W7052" s="2"/>
    </row>
    <row r="7053" spans="2:23" ht="15" customHeight="1" x14ac:dyDescent="0.35">
      <c r="B7053" s="349"/>
      <c r="C7053" s="715" t="str">
        <f t="shared" si="439"/>
        <v/>
      </c>
      <c r="D7053" s="458">
        <f>IF(ISNUMBER(Summary!$D$17), DATE(Summary!$D$17, 1, 1) + INT((ROW(B7015)-1)/24), DATE(2024, 1, 1) + INT((ROW(B7015)-1)/24))</f>
        <v>45584</v>
      </c>
      <c r="E7053" s="459">
        <v>0.25</v>
      </c>
      <c r="F7053" s="780"/>
      <c r="G7053" s="780"/>
      <c r="H7053" s="460">
        <f t="shared" si="437"/>
        <v>0</v>
      </c>
      <c r="I7053" s="460">
        <f t="shared" si="438"/>
        <v>0</v>
      </c>
      <c r="J7053" s="460">
        <f t="shared" si="440"/>
        <v>0</v>
      </c>
      <c r="K7053" s="9"/>
      <c r="P7053" s="2"/>
      <c r="Q7053" s="27"/>
      <c r="R7053" s="2"/>
      <c r="S7053" s="2"/>
      <c r="T7053" s="2"/>
      <c r="U7053" s="2"/>
      <c r="V7053" s="2"/>
      <c r="W7053" s="2"/>
    </row>
    <row r="7054" spans="2:23" ht="15" customHeight="1" x14ac:dyDescent="0.35">
      <c r="B7054" s="349"/>
      <c r="C7054" s="715" t="str">
        <f t="shared" si="439"/>
        <v/>
      </c>
      <c r="D7054" s="458">
        <f>IF(ISNUMBER(Summary!$D$17), DATE(Summary!$D$17, 1, 1) + INT((ROW(B7016)-1)/24), DATE(2024, 1, 1) + INT((ROW(B7016)-1)/24))</f>
        <v>45584</v>
      </c>
      <c r="E7054" s="459">
        <v>0.29166666666666669</v>
      </c>
      <c r="F7054" s="780"/>
      <c r="G7054" s="780"/>
      <c r="H7054" s="460">
        <f t="shared" si="437"/>
        <v>0</v>
      </c>
      <c r="I7054" s="460">
        <f t="shared" si="438"/>
        <v>0</v>
      </c>
      <c r="J7054" s="460">
        <f t="shared" si="440"/>
        <v>0</v>
      </c>
      <c r="K7054" s="9"/>
      <c r="P7054" s="2"/>
      <c r="Q7054" s="27"/>
      <c r="R7054" s="2"/>
      <c r="S7054" s="2"/>
      <c r="T7054" s="2"/>
      <c r="U7054" s="2"/>
      <c r="V7054" s="2"/>
      <c r="W7054" s="2"/>
    </row>
    <row r="7055" spans="2:23" ht="15" customHeight="1" x14ac:dyDescent="0.35">
      <c r="B7055" s="349"/>
      <c r="C7055" s="715" t="str">
        <f t="shared" si="439"/>
        <v/>
      </c>
      <c r="D7055" s="458">
        <f>IF(ISNUMBER(Summary!$D$17), DATE(Summary!$D$17, 1, 1) + INT((ROW(B7017)-1)/24), DATE(2024, 1, 1) + INT((ROW(B7017)-1)/24))</f>
        <v>45584</v>
      </c>
      <c r="E7055" s="459">
        <v>0.33333333333333337</v>
      </c>
      <c r="F7055" s="780"/>
      <c r="G7055" s="780"/>
      <c r="H7055" s="460">
        <f t="shared" si="437"/>
        <v>0</v>
      </c>
      <c r="I7055" s="460">
        <f t="shared" si="438"/>
        <v>0</v>
      </c>
      <c r="J7055" s="460">
        <f t="shared" si="440"/>
        <v>0</v>
      </c>
      <c r="K7055" s="9"/>
      <c r="P7055" s="2"/>
      <c r="Q7055" s="27"/>
      <c r="R7055" s="2"/>
      <c r="S7055" s="2"/>
      <c r="T7055" s="2"/>
      <c r="U7055" s="2"/>
      <c r="V7055" s="2"/>
      <c r="W7055" s="2"/>
    </row>
    <row r="7056" spans="2:23" ht="15" customHeight="1" x14ac:dyDescent="0.35">
      <c r="B7056" s="349"/>
      <c r="C7056" s="715" t="str">
        <f t="shared" si="439"/>
        <v/>
      </c>
      <c r="D7056" s="458">
        <f>IF(ISNUMBER(Summary!$D$17), DATE(Summary!$D$17, 1, 1) + INT((ROW(B7018)-1)/24), DATE(2024, 1, 1) + INT((ROW(B7018)-1)/24))</f>
        <v>45584</v>
      </c>
      <c r="E7056" s="459">
        <v>0.375</v>
      </c>
      <c r="F7056" s="780"/>
      <c r="G7056" s="780"/>
      <c r="H7056" s="460">
        <f t="shared" si="437"/>
        <v>0</v>
      </c>
      <c r="I7056" s="460">
        <f t="shared" si="438"/>
        <v>0</v>
      </c>
      <c r="J7056" s="460">
        <f t="shared" si="440"/>
        <v>0</v>
      </c>
      <c r="K7056" s="9"/>
      <c r="P7056" s="2"/>
      <c r="Q7056" s="27"/>
      <c r="R7056" s="2"/>
      <c r="S7056" s="2"/>
      <c r="T7056" s="2"/>
      <c r="U7056" s="2"/>
      <c r="V7056" s="2"/>
      <c r="W7056" s="2"/>
    </row>
    <row r="7057" spans="2:23" ht="15" customHeight="1" x14ac:dyDescent="0.35">
      <c r="B7057" s="349"/>
      <c r="C7057" s="715" t="str">
        <f t="shared" si="439"/>
        <v/>
      </c>
      <c r="D7057" s="458">
        <f>IF(ISNUMBER(Summary!$D$17), DATE(Summary!$D$17, 1, 1) + INT((ROW(B7019)-1)/24), DATE(2024, 1, 1) + INT((ROW(B7019)-1)/24))</f>
        <v>45584</v>
      </c>
      <c r="E7057" s="459">
        <v>0.41666666666666669</v>
      </c>
      <c r="F7057" s="780"/>
      <c r="G7057" s="780"/>
      <c r="H7057" s="460">
        <f t="shared" si="437"/>
        <v>0</v>
      </c>
      <c r="I7057" s="460">
        <f t="shared" si="438"/>
        <v>0</v>
      </c>
      <c r="J7057" s="460">
        <f t="shared" si="440"/>
        <v>0</v>
      </c>
      <c r="K7057" s="9"/>
      <c r="P7057" s="2"/>
      <c r="Q7057" s="27"/>
      <c r="R7057" s="2"/>
      <c r="S7057" s="2"/>
      <c r="T7057" s="2"/>
      <c r="U7057" s="2"/>
      <c r="V7057" s="2"/>
      <c r="W7057" s="2"/>
    </row>
    <row r="7058" spans="2:23" ht="15" customHeight="1" x14ac:dyDescent="0.35">
      <c r="B7058" s="349"/>
      <c r="C7058" s="715" t="str">
        <f t="shared" si="439"/>
        <v/>
      </c>
      <c r="D7058" s="458">
        <f>IF(ISNUMBER(Summary!$D$17), DATE(Summary!$D$17, 1, 1) + INT((ROW(B7020)-1)/24), DATE(2024, 1, 1) + INT((ROW(B7020)-1)/24))</f>
        <v>45584</v>
      </c>
      <c r="E7058" s="459">
        <v>0.45833333333333337</v>
      </c>
      <c r="F7058" s="780"/>
      <c r="G7058" s="780"/>
      <c r="H7058" s="460">
        <f t="shared" si="437"/>
        <v>0</v>
      </c>
      <c r="I7058" s="460">
        <f t="shared" si="438"/>
        <v>0</v>
      </c>
      <c r="J7058" s="460">
        <f t="shared" si="440"/>
        <v>0</v>
      </c>
      <c r="K7058" s="9"/>
      <c r="P7058" s="2"/>
      <c r="Q7058" s="27"/>
      <c r="R7058" s="2"/>
      <c r="S7058" s="2"/>
      <c r="T7058" s="2"/>
      <c r="U7058" s="2"/>
      <c r="V7058" s="2"/>
      <c r="W7058" s="2"/>
    </row>
    <row r="7059" spans="2:23" ht="15" customHeight="1" x14ac:dyDescent="0.35">
      <c r="B7059" s="349"/>
      <c r="C7059" s="715" t="str">
        <f t="shared" si="439"/>
        <v/>
      </c>
      <c r="D7059" s="458">
        <f>IF(ISNUMBER(Summary!$D$17), DATE(Summary!$D$17, 1, 1) + INT((ROW(B7021)-1)/24), DATE(2024, 1, 1) + INT((ROW(B7021)-1)/24))</f>
        <v>45584</v>
      </c>
      <c r="E7059" s="459">
        <v>0.50000000000000011</v>
      </c>
      <c r="F7059" s="780"/>
      <c r="G7059" s="780"/>
      <c r="H7059" s="460">
        <f t="shared" si="437"/>
        <v>0</v>
      </c>
      <c r="I7059" s="460">
        <f t="shared" si="438"/>
        <v>0</v>
      </c>
      <c r="J7059" s="460">
        <f t="shared" si="440"/>
        <v>0</v>
      </c>
      <c r="K7059" s="9"/>
      <c r="P7059" s="2"/>
      <c r="Q7059" s="27"/>
      <c r="R7059" s="2"/>
      <c r="S7059" s="2"/>
      <c r="T7059" s="2"/>
      <c r="U7059" s="2"/>
      <c r="V7059" s="2"/>
      <c r="W7059" s="2"/>
    </row>
    <row r="7060" spans="2:23" ht="15" customHeight="1" x14ac:dyDescent="0.35">
      <c r="B7060" s="349"/>
      <c r="C7060" s="715" t="str">
        <f t="shared" si="439"/>
        <v/>
      </c>
      <c r="D7060" s="458">
        <f>IF(ISNUMBER(Summary!$D$17), DATE(Summary!$D$17, 1, 1) + INT((ROW(B7022)-1)/24), DATE(2024, 1, 1) + INT((ROW(B7022)-1)/24))</f>
        <v>45584</v>
      </c>
      <c r="E7060" s="459">
        <v>0.54166666666666674</v>
      </c>
      <c r="F7060" s="780"/>
      <c r="G7060" s="780"/>
      <c r="H7060" s="460">
        <f t="shared" si="437"/>
        <v>0</v>
      </c>
      <c r="I7060" s="460">
        <f t="shared" si="438"/>
        <v>0</v>
      </c>
      <c r="J7060" s="460">
        <f t="shared" si="440"/>
        <v>0</v>
      </c>
      <c r="K7060" s="9"/>
      <c r="P7060" s="2"/>
      <c r="Q7060" s="27"/>
      <c r="R7060" s="2"/>
      <c r="S7060" s="2"/>
      <c r="T7060" s="2"/>
      <c r="U7060" s="2"/>
      <c r="V7060" s="2"/>
      <c r="W7060" s="2"/>
    </row>
    <row r="7061" spans="2:23" ht="15" customHeight="1" x14ac:dyDescent="0.35">
      <c r="B7061" s="349"/>
      <c r="C7061" s="715" t="str">
        <f t="shared" si="439"/>
        <v/>
      </c>
      <c r="D7061" s="458">
        <f>IF(ISNUMBER(Summary!$D$17), DATE(Summary!$D$17, 1, 1) + INT((ROW(B7023)-1)/24), DATE(2024, 1, 1) + INT((ROW(B7023)-1)/24))</f>
        <v>45584</v>
      </c>
      <c r="E7061" s="459">
        <v>0.58333333333333337</v>
      </c>
      <c r="F7061" s="780"/>
      <c r="G7061" s="780"/>
      <c r="H7061" s="460">
        <f t="shared" si="437"/>
        <v>0</v>
      </c>
      <c r="I7061" s="460">
        <f t="shared" si="438"/>
        <v>0</v>
      </c>
      <c r="J7061" s="460">
        <f t="shared" si="440"/>
        <v>0</v>
      </c>
      <c r="K7061" s="9"/>
      <c r="P7061" s="2"/>
      <c r="Q7061" s="27"/>
      <c r="R7061" s="2"/>
      <c r="S7061" s="2"/>
      <c r="T7061" s="2"/>
      <c r="U7061" s="2"/>
      <c r="V7061" s="2"/>
      <c r="W7061" s="2"/>
    </row>
    <row r="7062" spans="2:23" ht="15" customHeight="1" x14ac:dyDescent="0.35">
      <c r="B7062" s="349"/>
      <c r="C7062" s="715" t="str">
        <f t="shared" si="439"/>
        <v/>
      </c>
      <c r="D7062" s="458">
        <f>IF(ISNUMBER(Summary!$D$17), DATE(Summary!$D$17, 1, 1) + INT((ROW(B7024)-1)/24), DATE(2024, 1, 1) + INT((ROW(B7024)-1)/24))</f>
        <v>45584</v>
      </c>
      <c r="E7062" s="459">
        <v>0.62500000000000011</v>
      </c>
      <c r="F7062" s="780"/>
      <c r="G7062" s="780"/>
      <c r="H7062" s="460">
        <f t="shared" si="437"/>
        <v>0</v>
      </c>
      <c r="I7062" s="460">
        <f t="shared" si="438"/>
        <v>0</v>
      </c>
      <c r="J7062" s="460">
        <f t="shared" si="440"/>
        <v>0</v>
      </c>
      <c r="K7062" s="9"/>
      <c r="P7062" s="2"/>
      <c r="Q7062" s="27"/>
      <c r="R7062" s="2"/>
      <c r="S7062" s="2"/>
      <c r="T7062" s="2"/>
      <c r="U7062" s="2"/>
      <c r="V7062" s="2"/>
      <c r="W7062" s="2"/>
    </row>
    <row r="7063" spans="2:23" ht="15" customHeight="1" x14ac:dyDescent="0.35">
      <c r="B7063" s="349"/>
      <c r="C7063" s="715" t="str">
        <f t="shared" si="439"/>
        <v/>
      </c>
      <c r="D7063" s="458">
        <f>IF(ISNUMBER(Summary!$D$17), DATE(Summary!$D$17, 1, 1) + INT((ROW(B7025)-1)/24), DATE(2024, 1, 1) + INT((ROW(B7025)-1)/24))</f>
        <v>45584</v>
      </c>
      <c r="E7063" s="459">
        <v>0.66666666666666674</v>
      </c>
      <c r="F7063" s="780"/>
      <c r="G7063" s="780"/>
      <c r="H7063" s="460">
        <f t="shared" si="437"/>
        <v>0</v>
      </c>
      <c r="I7063" s="460">
        <f t="shared" si="438"/>
        <v>0</v>
      </c>
      <c r="J7063" s="460">
        <f t="shared" si="440"/>
        <v>0</v>
      </c>
      <c r="K7063" s="9"/>
      <c r="P7063" s="2"/>
      <c r="Q7063" s="27"/>
      <c r="R7063" s="2"/>
      <c r="S7063" s="2"/>
      <c r="T7063" s="2"/>
      <c r="U7063" s="2"/>
      <c r="V7063" s="2"/>
      <c r="W7063" s="2"/>
    </row>
    <row r="7064" spans="2:23" ht="15" customHeight="1" x14ac:dyDescent="0.35">
      <c r="B7064" s="349"/>
      <c r="C7064" s="715" t="str">
        <f t="shared" si="439"/>
        <v/>
      </c>
      <c r="D7064" s="458">
        <f>IF(ISNUMBER(Summary!$D$17), DATE(Summary!$D$17, 1, 1) + INT((ROW(B7026)-1)/24), DATE(2024, 1, 1) + INT((ROW(B7026)-1)/24))</f>
        <v>45584</v>
      </c>
      <c r="E7064" s="459">
        <v>0.70833333333333337</v>
      </c>
      <c r="F7064" s="780"/>
      <c r="G7064" s="780"/>
      <c r="H7064" s="460">
        <f t="shared" si="437"/>
        <v>0</v>
      </c>
      <c r="I7064" s="460">
        <f t="shared" si="438"/>
        <v>0</v>
      </c>
      <c r="J7064" s="460">
        <f t="shared" si="440"/>
        <v>0</v>
      </c>
      <c r="K7064" s="9"/>
      <c r="P7064" s="2"/>
      <c r="Q7064" s="27"/>
      <c r="R7064" s="2"/>
      <c r="S7064" s="2"/>
      <c r="T7064" s="2"/>
      <c r="U7064" s="2"/>
      <c r="V7064" s="2"/>
      <c r="W7064" s="2"/>
    </row>
    <row r="7065" spans="2:23" ht="15" customHeight="1" x14ac:dyDescent="0.35">
      <c r="B7065" s="349"/>
      <c r="C7065" s="715" t="str">
        <f t="shared" si="439"/>
        <v/>
      </c>
      <c r="D7065" s="458">
        <f>IF(ISNUMBER(Summary!$D$17), DATE(Summary!$D$17, 1, 1) + INT((ROW(B7027)-1)/24), DATE(2024, 1, 1) + INT((ROW(B7027)-1)/24))</f>
        <v>45584</v>
      </c>
      <c r="E7065" s="459">
        <v>0.75000000000000011</v>
      </c>
      <c r="F7065" s="780"/>
      <c r="G7065" s="780"/>
      <c r="H7065" s="460">
        <f t="shared" si="437"/>
        <v>0</v>
      </c>
      <c r="I7065" s="460">
        <f t="shared" si="438"/>
        <v>0</v>
      </c>
      <c r="J7065" s="460">
        <f t="shared" si="440"/>
        <v>0</v>
      </c>
      <c r="K7065" s="9"/>
      <c r="P7065" s="2"/>
      <c r="Q7065" s="27"/>
      <c r="R7065" s="2"/>
      <c r="S7065" s="2"/>
      <c r="T7065" s="2"/>
      <c r="U7065" s="2"/>
      <c r="V7065" s="2"/>
      <c r="W7065" s="2"/>
    </row>
    <row r="7066" spans="2:23" ht="15" customHeight="1" x14ac:dyDescent="0.35">
      <c r="B7066" s="349"/>
      <c r="C7066" s="715" t="str">
        <f t="shared" si="439"/>
        <v/>
      </c>
      <c r="D7066" s="458">
        <f>IF(ISNUMBER(Summary!$D$17), DATE(Summary!$D$17, 1, 1) + INT((ROW(B7028)-1)/24), DATE(2024, 1, 1) + INT((ROW(B7028)-1)/24))</f>
        <v>45584</v>
      </c>
      <c r="E7066" s="459">
        <v>0.79166666666666674</v>
      </c>
      <c r="F7066" s="780"/>
      <c r="G7066" s="780"/>
      <c r="H7066" s="460">
        <f t="shared" si="437"/>
        <v>0</v>
      </c>
      <c r="I7066" s="460">
        <f t="shared" si="438"/>
        <v>0</v>
      </c>
      <c r="J7066" s="460">
        <f t="shared" si="440"/>
        <v>0</v>
      </c>
      <c r="K7066" s="9"/>
      <c r="P7066" s="2"/>
      <c r="Q7066" s="27"/>
      <c r="R7066" s="2"/>
      <c r="S7066" s="2"/>
      <c r="T7066" s="2"/>
      <c r="U7066" s="2"/>
      <c r="V7066" s="2"/>
      <c r="W7066" s="2"/>
    </row>
    <row r="7067" spans="2:23" ht="15" customHeight="1" x14ac:dyDescent="0.35">
      <c r="B7067" s="349"/>
      <c r="C7067" s="715" t="str">
        <f t="shared" si="439"/>
        <v/>
      </c>
      <c r="D7067" s="458">
        <f>IF(ISNUMBER(Summary!$D$17), DATE(Summary!$D$17, 1, 1) + INT((ROW(B7029)-1)/24), DATE(2024, 1, 1) + INT((ROW(B7029)-1)/24))</f>
        <v>45584</v>
      </c>
      <c r="E7067" s="459">
        <v>0.83333333333333337</v>
      </c>
      <c r="F7067" s="780"/>
      <c r="G7067" s="780"/>
      <c r="H7067" s="460">
        <f t="shared" si="437"/>
        <v>0</v>
      </c>
      <c r="I7067" s="460">
        <f t="shared" si="438"/>
        <v>0</v>
      </c>
      <c r="J7067" s="460">
        <f t="shared" si="440"/>
        <v>0</v>
      </c>
      <c r="K7067" s="9"/>
      <c r="P7067" s="2"/>
      <c r="Q7067" s="27"/>
      <c r="R7067" s="2"/>
      <c r="S7067" s="2"/>
      <c r="T7067" s="2"/>
      <c r="U7067" s="2"/>
      <c r="V7067" s="2"/>
      <c r="W7067" s="2"/>
    </row>
    <row r="7068" spans="2:23" ht="15" customHeight="1" x14ac:dyDescent="0.35">
      <c r="B7068" s="349"/>
      <c r="C7068" s="715" t="str">
        <f t="shared" si="439"/>
        <v/>
      </c>
      <c r="D7068" s="458">
        <f>IF(ISNUMBER(Summary!$D$17), DATE(Summary!$D$17, 1, 1) + INT((ROW(B7030)-1)/24), DATE(2024, 1, 1) + INT((ROW(B7030)-1)/24))</f>
        <v>45584</v>
      </c>
      <c r="E7068" s="459">
        <v>0.87500000000000011</v>
      </c>
      <c r="F7068" s="780"/>
      <c r="G7068" s="780"/>
      <c r="H7068" s="460">
        <f t="shared" si="437"/>
        <v>0</v>
      </c>
      <c r="I7068" s="460">
        <f t="shared" si="438"/>
        <v>0</v>
      </c>
      <c r="J7068" s="460">
        <f t="shared" si="440"/>
        <v>0</v>
      </c>
      <c r="K7068" s="9"/>
      <c r="P7068" s="2"/>
      <c r="Q7068" s="27"/>
      <c r="R7068" s="2"/>
      <c r="S7068" s="2"/>
      <c r="T7068" s="2"/>
      <c r="U7068" s="2"/>
      <c r="V7068" s="2"/>
      <c r="W7068" s="2"/>
    </row>
    <row r="7069" spans="2:23" ht="15" customHeight="1" x14ac:dyDescent="0.35">
      <c r="B7069" s="349"/>
      <c r="C7069" s="715" t="str">
        <f t="shared" si="439"/>
        <v/>
      </c>
      <c r="D7069" s="458">
        <f>IF(ISNUMBER(Summary!$D$17), DATE(Summary!$D$17, 1, 1) + INT((ROW(B7031)-1)/24), DATE(2024, 1, 1) + INT((ROW(B7031)-1)/24))</f>
        <v>45584</v>
      </c>
      <c r="E7069" s="459">
        <v>0.91666666666666674</v>
      </c>
      <c r="F7069" s="780"/>
      <c r="G7069" s="780"/>
      <c r="H7069" s="460">
        <f t="shared" si="437"/>
        <v>0</v>
      </c>
      <c r="I7069" s="460">
        <f t="shared" si="438"/>
        <v>0</v>
      </c>
      <c r="J7069" s="460">
        <f t="shared" si="440"/>
        <v>0</v>
      </c>
      <c r="K7069" s="9"/>
      <c r="P7069" s="2"/>
      <c r="Q7069" s="27"/>
      <c r="R7069" s="2"/>
      <c r="S7069" s="2"/>
      <c r="T7069" s="2"/>
      <c r="U7069" s="2"/>
      <c r="V7069" s="2"/>
      <c r="W7069" s="2"/>
    </row>
    <row r="7070" spans="2:23" ht="15" customHeight="1" x14ac:dyDescent="0.35">
      <c r="B7070" s="349"/>
      <c r="C7070" s="715" t="str">
        <f t="shared" si="439"/>
        <v/>
      </c>
      <c r="D7070" s="458">
        <f>IF(ISNUMBER(Summary!$D$17), DATE(Summary!$D$17, 1, 1) + INT((ROW(B7032)-1)/24), DATE(2024, 1, 1) + INT((ROW(B7032)-1)/24))</f>
        <v>45584</v>
      </c>
      <c r="E7070" s="459">
        <v>0.95833333333333337</v>
      </c>
      <c r="F7070" s="780"/>
      <c r="G7070" s="780"/>
      <c r="H7070" s="460">
        <f t="shared" si="437"/>
        <v>0</v>
      </c>
      <c r="I7070" s="460">
        <f t="shared" si="438"/>
        <v>0</v>
      </c>
      <c r="J7070" s="460">
        <f t="shared" si="440"/>
        <v>0</v>
      </c>
      <c r="K7070" s="9"/>
      <c r="P7070" s="2"/>
      <c r="Q7070" s="27"/>
      <c r="R7070" s="2"/>
      <c r="S7070" s="2"/>
      <c r="T7070" s="2"/>
      <c r="U7070" s="2"/>
      <c r="V7070" s="2"/>
      <c r="W7070" s="2"/>
    </row>
    <row r="7071" spans="2:23" ht="15" customHeight="1" x14ac:dyDescent="0.35">
      <c r="B7071" s="457"/>
      <c r="C7071" s="715">
        <f t="shared" si="439"/>
        <v>45585</v>
      </c>
      <c r="D7071" s="458">
        <f>IF(ISNUMBER(Summary!$D$17), DATE(Summary!$D$17, 1, 1) + INT((ROW(B7033)-1)/24), DATE(2024, 1, 1) + INT((ROW(B7033)-1)/24))</f>
        <v>45585</v>
      </c>
      <c r="E7071" s="459">
        <v>3.1225022567582528E-17</v>
      </c>
      <c r="F7071" s="780"/>
      <c r="G7071" s="780"/>
      <c r="H7071" s="460">
        <f t="shared" si="437"/>
        <v>0</v>
      </c>
      <c r="I7071" s="460">
        <f t="shared" si="438"/>
        <v>0</v>
      </c>
      <c r="J7071" s="460">
        <f t="shared" si="440"/>
        <v>0</v>
      </c>
      <c r="K7071" s="9"/>
      <c r="P7071" s="2"/>
      <c r="Q7071" s="27"/>
      <c r="R7071" s="2"/>
      <c r="S7071" s="2"/>
      <c r="T7071" s="2"/>
      <c r="U7071" s="2"/>
      <c r="V7071" s="2"/>
      <c r="W7071" s="2"/>
    </row>
    <row r="7072" spans="2:23" ht="15" customHeight="1" x14ac:dyDescent="0.35">
      <c r="B7072" s="349"/>
      <c r="C7072" s="715" t="str">
        <f t="shared" si="439"/>
        <v/>
      </c>
      <c r="D7072" s="458">
        <f>IF(ISNUMBER(Summary!$D$17), DATE(Summary!$D$17, 1, 1) + INT((ROW(B7034)-1)/24), DATE(2024, 1, 1) + INT((ROW(B7034)-1)/24))</f>
        <v>45585</v>
      </c>
      <c r="E7072" s="459">
        <v>4.1666666666666699E-2</v>
      </c>
      <c r="F7072" s="780"/>
      <c r="G7072" s="780"/>
      <c r="H7072" s="460">
        <f t="shared" si="437"/>
        <v>0</v>
      </c>
      <c r="I7072" s="460">
        <f t="shared" si="438"/>
        <v>0</v>
      </c>
      <c r="J7072" s="460">
        <f t="shared" si="440"/>
        <v>0</v>
      </c>
      <c r="K7072" s="9"/>
      <c r="P7072" s="2"/>
      <c r="Q7072" s="27"/>
      <c r="R7072" s="2"/>
      <c r="S7072" s="2"/>
      <c r="T7072" s="2"/>
      <c r="U7072" s="2"/>
      <c r="V7072" s="2"/>
      <c r="W7072" s="2"/>
    </row>
    <row r="7073" spans="2:23" ht="15" customHeight="1" x14ac:dyDescent="0.35">
      <c r="B7073" s="349"/>
      <c r="C7073" s="715" t="str">
        <f t="shared" si="439"/>
        <v/>
      </c>
      <c r="D7073" s="458">
        <f>IF(ISNUMBER(Summary!$D$17), DATE(Summary!$D$17, 1, 1) + INT((ROW(B7035)-1)/24), DATE(2024, 1, 1) + INT((ROW(B7035)-1)/24))</f>
        <v>45585</v>
      </c>
      <c r="E7073" s="459">
        <v>8.333333333333337E-2</v>
      </c>
      <c r="F7073" s="780"/>
      <c r="G7073" s="780"/>
      <c r="H7073" s="460">
        <f t="shared" si="437"/>
        <v>0</v>
      </c>
      <c r="I7073" s="460">
        <f t="shared" si="438"/>
        <v>0</v>
      </c>
      <c r="J7073" s="460">
        <f t="shared" si="440"/>
        <v>0</v>
      </c>
      <c r="K7073" s="9"/>
      <c r="P7073" s="2"/>
      <c r="Q7073" s="27"/>
      <c r="R7073" s="2"/>
      <c r="S7073" s="2"/>
      <c r="T7073" s="2"/>
      <c r="U7073" s="2"/>
      <c r="V7073" s="2"/>
      <c r="W7073" s="2"/>
    </row>
    <row r="7074" spans="2:23" ht="15" customHeight="1" x14ac:dyDescent="0.35">
      <c r="B7074" s="349"/>
      <c r="C7074" s="715" t="str">
        <f t="shared" si="439"/>
        <v/>
      </c>
      <c r="D7074" s="458">
        <f>IF(ISNUMBER(Summary!$D$17), DATE(Summary!$D$17, 1, 1) + INT((ROW(B7036)-1)/24), DATE(2024, 1, 1) + INT((ROW(B7036)-1)/24))</f>
        <v>45585</v>
      </c>
      <c r="E7074" s="459">
        <v>0.12500000000000006</v>
      </c>
      <c r="F7074" s="780"/>
      <c r="G7074" s="780"/>
      <c r="H7074" s="460">
        <f t="shared" si="437"/>
        <v>0</v>
      </c>
      <c r="I7074" s="460">
        <f t="shared" si="438"/>
        <v>0</v>
      </c>
      <c r="J7074" s="460">
        <f t="shared" si="440"/>
        <v>0</v>
      </c>
      <c r="K7074" s="9"/>
      <c r="P7074" s="2"/>
      <c r="Q7074" s="27"/>
      <c r="R7074" s="2"/>
      <c r="S7074" s="2"/>
      <c r="T7074" s="2"/>
      <c r="U7074" s="2"/>
      <c r="V7074" s="2"/>
      <c r="W7074" s="2"/>
    </row>
    <row r="7075" spans="2:23" ht="15" customHeight="1" x14ac:dyDescent="0.35">
      <c r="B7075" s="349"/>
      <c r="C7075" s="715" t="str">
        <f t="shared" si="439"/>
        <v/>
      </c>
      <c r="D7075" s="458">
        <f>IF(ISNUMBER(Summary!$D$17), DATE(Summary!$D$17, 1, 1) + INT((ROW(B7037)-1)/24), DATE(2024, 1, 1) + INT((ROW(B7037)-1)/24))</f>
        <v>45585</v>
      </c>
      <c r="E7075" s="459">
        <v>0.16666666666666669</v>
      </c>
      <c r="F7075" s="780"/>
      <c r="G7075" s="780"/>
      <c r="H7075" s="460">
        <f t="shared" si="437"/>
        <v>0</v>
      </c>
      <c r="I7075" s="460">
        <f t="shared" si="438"/>
        <v>0</v>
      </c>
      <c r="J7075" s="460">
        <f t="shared" si="440"/>
        <v>0</v>
      </c>
      <c r="K7075" s="9"/>
      <c r="P7075" s="2"/>
      <c r="Q7075" s="27"/>
      <c r="R7075" s="2"/>
      <c r="S7075" s="2"/>
      <c r="T7075" s="2"/>
      <c r="U7075" s="2"/>
      <c r="V7075" s="2"/>
      <c r="W7075" s="2"/>
    </row>
    <row r="7076" spans="2:23" ht="15" customHeight="1" x14ac:dyDescent="0.35">
      <c r="B7076" s="349"/>
      <c r="C7076" s="715" t="str">
        <f t="shared" si="439"/>
        <v/>
      </c>
      <c r="D7076" s="458">
        <f>IF(ISNUMBER(Summary!$D$17), DATE(Summary!$D$17, 1, 1) + INT((ROW(B7038)-1)/24), DATE(2024, 1, 1) + INT((ROW(B7038)-1)/24))</f>
        <v>45585</v>
      </c>
      <c r="E7076" s="459">
        <v>0.20833333333333337</v>
      </c>
      <c r="F7076" s="780"/>
      <c r="G7076" s="780"/>
      <c r="H7076" s="460">
        <f t="shared" si="437"/>
        <v>0</v>
      </c>
      <c r="I7076" s="460">
        <f t="shared" si="438"/>
        <v>0</v>
      </c>
      <c r="J7076" s="460">
        <f t="shared" si="440"/>
        <v>0</v>
      </c>
      <c r="K7076" s="9"/>
      <c r="P7076" s="2"/>
      <c r="Q7076" s="27"/>
      <c r="R7076" s="2"/>
      <c r="S7076" s="2"/>
      <c r="T7076" s="2"/>
      <c r="U7076" s="2"/>
      <c r="V7076" s="2"/>
      <c r="W7076" s="2"/>
    </row>
    <row r="7077" spans="2:23" ht="15" customHeight="1" x14ac:dyDescent="0.35">
      <c r="B7077" s="349"/>
      <c r="C7077" s="715" t="str">
        <f t="shared" si="439"/>
        <v/>
      </c>
      <c r="D7077" s="458">
        <f>IF(ISNUMBER(Summary!$D$17), DATE(Summary!$D$17, 1, 1) + INT((ROW(B7039)-1)/24), DATE(2024, 1, 1) + INT((ROW(B7039)-1)/24))</f>
        <v>45585</v>
      </c>
      <c r="E7077" s="459">
        <v>0.25</v>
      </c>
      <c r="F7077" s="780"/>
      <c r="G7077" s="780"/>
      <c r="H7077" s="460">
        <f t="shared" si="437"/>
        <v>0</v>
      </c>
      <c r="I7077" s="460">
        <f t="shared" si="438"/>
        <v>0</v>
      </c>
      <c r="J7077" s="460">
        <f t="shared" si="440"/>
        <v>0</v>
      </c>
      <c r="K7077" s="9"/>
      <c r="P7077" s="2"/>
      <c r="Q7077" s="27"/>
      <c r="R7077" s="2"/>
      <c r="S7077" s="2"/>
      <c r="T7077" s="2"/>
      <c r="U7077" s="2"/>
      <c r="V7077" s="2"/>
      <c r="W7077" s="2"/>
    </row>
    <row r="7078" spans="2:23" ht="15" customHeight="1" x14ac:dyDescent="0.35">
      <c r="B7078" s="349"/>
      <c r="C7078" s="715" t="str">
        <f t="shared" si="439"/>
        <v/>
      </c>
      <c r="D7078" s="458">
        <f>IF(ISNUMBER(Summary!$D$17), DATE(Summary!$D$17, 1, 1) + INT((ROW(B7040)-1)/24), DATE(2024, 1, 1) + INT((ROW(B7040)-1)/24))</f>
        <v>45585</v>
      </c>
      <c r="E7078" s="459">
        <v>0.29166666666666669</v>
      </c>
      <c r="F7078" s="780"/>
      <c r="G7078" s="780"/>
      <c r="H7078" s="460">
        <f t="shared" si="437"/>
        <v>0</v>
      </c>
      <c r="I7078" s="460">
        <f t="shared" si="438"/>
        <v>0</v>
      </c>
      <c r="J7078" s="460">
        <f t="shared" si="440"/>
        <v>0</v>
      </c>
      <c r="K7078" s="9"/>
      <c r="P7078" s="2"/>
      <c r="Q7078" s="27"/>
      <c r="R7078" s="2"/>
      <c r="S7078" s="2"/>
      <c r="T7078" s="2"/>
      <c r="U7078" s="2"/>
      <c r="V7078" s="2"/>
      <c r="W7078" s="2"/>
    </row>
    <row r="7079" spans="2:23" ht="15" customHeight="1" x14ac:dyDescent="0.35">
      <c r="B7079" s="349"/>
      <c r="C7079" s="715" t="str">
        <f t="shared" si="439"/>
        <v/>
      </c>
      <c r="D7079" s="458">
        <f>IF(ISNUMBER(Summary!$D$17), DATE(Summary!$D$17, 1, 1) + INT((ROW(B7041)-1)/24), DATE(2024, 1, 1) + INT((ROW(B7041)-1)/24))</f>
        <v>45585</v>
      </c>
      <c r="E7079" s="459">
        <v>0.33333333333333337</v>
      </c>
      <c r="F7079" s="780"/>
      <c r="G7079" s="780"/>
      <c r="H7079" s="460">
        <f t="shared" ref="H7079:H7142" si="441">IF(G7079&gt;F7079,F7079,G7079)</f>
        <v>0</v>
      </c>
      <c r="I7079" s="460">
        <f t="shared" ref="I7079:I7142" si="442">F7079-H7079</f>
        <v>0</v>
      </c>
      <c r="J7079" s="460">
        <f t="shared" si="440"/>
        <v>0</v>
      </c>
      <c r="K7079" s="9"/>
      <c r="P7079" s="2"/>
      <c r="Q7079" s="27"/>
      <c r="R7079" s="2"/>
      <c r="S7079" s="2"/>
      <c r="T7079" s="2"/>
      <c r="U7079" s="2"/>
      <c r="V7079" s="2"/>
      <c r="W7079" s="2"/>
    </row>
    <row r="7080" spans="2:23" ht="15" customHeight="1" x14ac:dyDescent="0.35">
      <c r="B7080" s="349"/>
      <c r="C7080" s="715" t="str">
        <f t="shared" ref="C7080:C7143" si="443">IF(MOD(ROW()-ROW($E$39), 24)=0, $D7080, "")</f>
        <v/>
      </c>
      <c r="D7080" s="458">
        <f>IF(ISNUMBER(Summary!$D$17), DATE(Summary!$D$17, 1, 1) + INT((ROW(B7042)-1)/24), DATE(2024, 1, 1) + INT((ROW(B7042)-1)/24))</f>
        <v>45585</v>
      </c>
      <c r="E7080" s="459">
        <v>0.375</v>
      </c>
      <c r="F7080" s="780"/>
      <c r="G7080" s="780"/>
      <c r="H7080" s="460">
        <f t="shared" si="441"/>
        <v>0</v>
      </c>
      <c r="I7080" s="460">
        <f t="shared" si="442"/>
        <v>0</v>
      </c>
      <c r="J7080" s="460">
        <f t="shared" si="440"/>
        <v>0</v>
      </c>
      <c r="K7080" s="9"/>
      <c r="P7080" s="2"/>
      <c r="Q7080" s="27"/>
      <c r="R7080" s="2"/>
      <c r="S7080" s="2"/>
      <c r="T7080" s="2"/>
      <c r="U7080" s="2"/>
      <c r="V7080" s="2"/>
      <c r="W7080" s="2"/>
    </row>
    <row r="7081" spans="2:23" ht="15" customHeight="1" x14ac:dyDescent="0.35">
      <c r="B7081" s="349"/>
      <c r="C7081" s="715" t="str">
        <f t="shared" si="443"/>
        <v/>
      </c>
      <c r="D7081" s="458">
        <f>IF(ISNUMBER(Summary!$D$17), DATE(Summary!$D$17, 1, 1) + INT((ROW(B7043)-1)/24), DATE(2024, 1, 1) + INT((ROW(B7043)-1)/24))</f>
        <v>45585</v>
      </c>
      <c r="E7081" s="459">
        <v>0.41666666666666669</v>
      </c>
      <c r="F7081" s="780"/>
      <c r="G7081" s="780"/>
      <c r="H7081" s="460">
        <f t="shared" si="441"/>
        <v>0</v>
      </c>
      <c r="I7081" s="460">
        <f t="shared" si="442"/>
        <v>0</v>
      </c>
      <c r="J7081" s="460">
        <f t="shared" si="440"/>
        <v>0</v>
      </c>
      <c r="K7081" s="9"/>
      <c r="P7081" s="2"/>
      <c r="Q7081" s="27"/>
      <c r="R7081" s="2"/>
      <c r="S7081" s="2"/>
      <c r="T7081" s="2"/>
      <c r="U7081" s="2"/>
      <c r="V7081" s="2"/>
      <c r="W7081" s="2"/>
    </row>
    <row r="7082" spans="2:23" ht="15" customHeight="1" x14ac:dyDescent="0.35">
      <c r="B7082" s="349"/>
      <c r="C7082" s="715" t="str">
        <f t="shared" si="443"/>
        <v/>
      </c>
      <c r="D7082" s="458">
        <f>IF(ISNUMBER(Summary!$D$17), DATE(Summary!$D$17, 1, 1) + INT((ROW(B7044)-1)/24), DATE(2024, 1, 1) + INT((ROW(B7044)-1)/24))</f>
        <v>45585</v>
      </c>
      <c r="E7082" s="459">
        <v>0.45833333333333337</v>
      </c>
      <c r="F7082" s="780"/>
      <c r="G7082" s="780"/>
      <c r="H7082" s="460">
        <f t="shared" si="441"/>
        <v>0</v>
      </c>
      <c r="I7082" s="460">
        <f t="shared" si="442"/>
        <v>0</v>
      </c>
      <c r="J7082" s="460">
        <f t="shared" si="440"/>
        <v>0</v>
      </c>
      <c r="K7082" s="9"/>
      <c r="P7082" s="2"/>
      <c r="Q7082" s="27"/>
      <c r="R7082" s="2"/>
      <c r="S7082" s="2"/>
      <c r="T7082" s="2"/>
      <c r="U7082" s="2"/>
      <c r="V7082" s="2"/>
      <c r="W7082" s="2"/>
    </row>
    <row r="7083" spans="2:23" ht="15" customHeight="1" x14ac:dyDescent="0.35">
      <c r="B7083" s="349"/>
      <c r="C7083" s="715" t="str">
        <f t="shared" si="443"/>
        <v/>
      </c>
      <c r="D7083" s="458">
        <f>IF(ISNUMBER(Summary!$D$17), DATE(Summary!$D$17, 1, 1) + INT((ROW(B7045)-1)/24), DATE(2024, 1, 1) + INT((ROW(B7045)-1)/24))</f>
        <v>45585</v>
      </c>
      <c r="E7083" s="459">
        <v>0.50000000000000011</v>
      </c>
      <c r="F7083" s="780"/>
      <c r="G7083" s="780"/>
      <c r="H7083" s="460">
        <f t="shared" si="441"/>
        <v>0</v>
      </c>
      <c r="I7083" s="460">
        <f t="shared" si="442"/>
        <v>0</v>
      </c>
      <c r="J7083" s="460">
        <f t="shared" si="440"/>
        <v>0</v>
      </c>
      <c r="K7083" s="9"/>
      <c r="P7083" s="2"/>
      <c r="Q7083" s="27"/>
      <c r="R7083" s="2"/>
      <c r="S7083" s="2"/>
      <c r="T7083" s="2"/>
      <c r="U7083" s="2"/>
      <c r="V7083" s="2"/>
      <c r="W7083" s="2"/>
    </row>
    <row r="7084" spans="2:23" ht="15" customHeight="1" x14ac:dyDescent="0.35">
      <c r="B7084" s="349"/>
      <c r="C7084" s="715" t="str">
        <f t="shared" si="443"/>
        <v/>
      </c>
      <c r="D7084" s="458">
        <f>IF(ISNUMBER(Summary!$D$17), DATE(Summary!$D$17, 1, 1) + INT((ROW(B7046)-1)/24), DATE(2024, 1, 1) + INT((ROW(B7046)-1)/24))</f>
        <v>45585</v>
      </c>
      <c r="E7084" s="459">
        <v>0.54166666666666674</v>
      </c>
      <c r="F7084" s="780"/>
      <c r="G7084" s="780"/>
      <c r="H7084" s="460">
        <f t="shared" si="441"/>
        <v>0</v>
      </c>
      <c r="I7084" s="460">
        <f t="shared" si="442"/>
        <v>0</v>
      </c>
      <c r="J7084" s="460">
        <f t="shared" si="440"/>
        <v>0</v>
      </c>
      <c r="K7084" s="9"/>
      <c r="P7084" s="2"/>
      <c r="Q7084" s="27"/>
      <c r="R7084" s="2"/>
      <c r="S7084" s="2"/>
      <c r="T7084" s="2"/>
      <c r="U7084" s="2"/>
      <c r="V7084" s="2"/>
      <c r="W7084" s="2"/>
    </row>
    <row r="7085" spans="2:23" ht="15" customHeight="1" x14ac:dyDescent="0.35">
      <c r="B7085" s="349"/>
      <c r="C7085" s="715" t="str">
        <f t="shared" si="443"/>
        <v/>
      </c>
      <c r="D7085" s="458">
        <f>IF(ISNUMBER(Summary!$D$17), DATE(Summary!$D$17, 1, 1) + INT((ROW(B7047)-1)/24), DATE(2024, 1, 1) + INT((ROW(B7047)-1)/24))</f>
        <v>45585</v>
      </c>
      <c r="E7085" s="459">
        <v>0.58333333333333337</v>
      </c>
      <c r="F7085" s="780"/>
      <c r="G7085" s="780"/>
      <c r="H7085" s="460">
        <f t="shared" si="441"/>
        <v>0</v>
      </c>
      <c r="I7085" s="460">
        <f t="shared" si="442"/>
        <v>0</v>
      </c>
      <c r="J7085" s="460">
        <f t="shared" si="440"/>
        <v>0</v>
      </c>
      <c r="K7085" s="9"/>
      <c r="P7085" s="2"/>
      <c r="Q7085" s="27"/>
      <c r="R7085" s="2"/>
      <c r="S7085" s="2"/>
      <c r="T7085" s="2"/>
      <c r="U7085" s="2"/>
      <c r="V7085" s="2"/>
      <c r="W7085" s="2"/>
    </row>
    <row r="7086" spans="2:23" ht="15" customHeight="1" x14ac:dyDescent="0.35">
      <c r="B7086" s="349"/>
      <c r="C7086" s="715" t="str">
        <f t="shared" si="443"/>
        <v/>
      </c>
      <c r="D7086" s="458">
        <f>IF(ISNUMBER(Summary!$D$17), DATE(Summary!$D$17, 1, 1) + INT((ROW(B7048)-1)/24), DATE(2024, 1, 1) + INT((ROW(B7048)-1)/24))</f>
        <v>45585</v>
      </c>
      <c r="E7086" s="459">
        <v>0.62500000000000011</v>
      </c>
      <c r="F7086" s="780"/>
      <c r="G7086" s="780"/>
      <c r="H7086" s="460">
        <f t="shared" si="441"/>
        <v>0</v>
      </c>
      <c r="I7086" s="460">
        <f t="shared" si="442"/>
        <v>0</v>
      </c>
      <c r="J7086" s="460">
        <f t="shared" si="440"/>
        <v>0</v>
      </c>
      <c r="K7086" s="9"/>
      <c r="P7086" s="2"/>
      <c r="Q7086" s="27"/>
      <c r="R7086" s="2"/>
      <c r="S7086" s="2"/>
      <c r="T7086" s="2"/>
      <c r="U7086" s="2"/>
      <c r="V7086" s="2"/>
      <c r="W7086" s="2"/>
    </row>
    <row r="7087" spans="2:23" ht="15" customHeight="1" x14ac:dyDescent="0.35">
      <c r="B7087" s="349"/>
      <c r="C7087" s="715" t="str">
        <f t="shared" si="443"/>
        <v/>
      </c>
      <c r="D7087" s="458">
        <f>IF(ISNUMBER(Summary!$D$17), DATE(Summary!$D$17, 1, 1) + INT((ROW(B7049)-1)/24), DATE(2024, 1, 1) + INT((ROW(B7049)-1)/24))</f>
        <v>45585</v>
      </c>
      <c r="E7087" s="459">
        <v>0.66666666666666674</v>
      </c>
      <c r="F7087" s="780"/>
      <c r="G7087" s="780"/>
      <c r="H7087" s="460">
        <f t="shared" si="441"/>
        <v>0</v>
      </c>
      <c r="I7087" s="460">
        <f t="shared" si="442"/>
        <v>0</v>
      </c>
      <c r="J7087" s="460">
        <f t="shared" si="440"/>
        <v>0</v>
      </c>
      <c r="K7087" s="9"/>
      <c r="P7087" s="2"/>
      <c r="Q7087" s="27"/>
      <c r="R7087" s="2"/>
      <c r="S7087" s="2"/>
      <c r="T7087" s="2"/>
      <c r="U7087" s="2"/>
      <c r="V7087" s="2"/>
      <c r="W7087" s="2"/>
    </row>
    <row r="7088" spans="2:23" ht="15" customHeight="1" x14ac:dyDescent="0.35">
      <c r="B7088" s="349"/>
      <c r="C7088" s="715" t="str">
        <f t="shared" si="443"/>
        <v/>
      </c>
      <c r="D7088" s="458">
        <f>IF(ISNUMBER(Summary!$D$17), DATE(Summary!$D$17, 1, 1) + INT((ROW(B7050)-1)/24), DATE(2024, 1, 1) + INT((ROW(B7050)-1)/24))</f>
        <v>45585</v>
      </c>
      <c r="E7088" s="459">
        <v>0.70833333333333337</v>
      </c>
      <c r="F7088" s="780"/>
      <c r="G7088" s="780"/>
      <c r="H7088" s="460">
        <f t="shared" si="441"/>
        <v>0</v>
      </c>
      <c r="I7088" s="460">
        <f t="shared" si="442"/>
        <v>0</v>
      </c>
      <c r="J7088" s="460">
        <f t="shared" si="440"/>
        <v>0</v>
      </c>
      <c r="K7088" s="9"/>
      <c r="P7088" s="2"/>
      <c r="Q7088" s="27"/>
      <c r="R7088" s="2"/>
      <c r="S7088" s="2"/>
      <c r="T7088" s="2"/>
      <c r="U7088" s="2"/>
      <c r="V7088" s="2"/>
      <c r="W7088" s="2"/>
    </row>
    <row r="7089" spans="2:23" ht="15" customHeight="1" x14ac:dyDescent="0.35">
      <c r="B7089" s="349"/>
      <c r="C7089" s="715" t="str">
        <f t="shared" si="443"/>
        <v/>
      </c>
      <c r="D7089" s="458">
        <f>IF(ISNUMBER(Summary!$D$17), DATE(Summary!$D$17, 1, 1) + INT((ROW(B7051)-1)/24), DATE(2024, 1, 1) + INT((ROW(B7051)-1)/24))</f>
        <v>45585</v>
      </c>
      <c r="E7089" s="459">
        <v>0.75000000000000011</v>
      </c>
      <c r="F7089" s="780"/>
      <c r="G7089" s="780"/>
      <c r="H7089" s="460">
        <f t="shared" si="441"/>
        <v>0</v>
      </c>
      <c r="I7089" s="460">
        <f t="shared" si="442"/>
        <v>0</v>
      </c>
      <c r="J7089" s="460">
        <f t="shared" si="440"/>
        <v>0</v>
      </c>
      <c r="K7089" s="9"/>
      <c r="P7089" s="2"/>
      <c r="Q7089" s="27"/>
      <c r="R7089" s="2"/>
      <c r="S7089" s="2"/>
      <c r="T7089" s="2"/>
      <c r="U7089" s="2"/>
      <c r="V7089" s="2"/>
      <c r="W7089" s="2"/>
    </row>
    <row r="7090" spans="2:23" ht="15" customHeight="1" x14ac:dyDescent="0.35">
      <c r="B7090" s="349"/>
      <c r="C7090" s="715" t="str">
        <f t="shared" si="443"/>
        <v/>
      </c>
      <c r="D7090" s="458">
        <f>IF(ISNUMBER(Summary!$D$17), DATE(Summary!$D$17, 1, 1) + INT((ROW(B7052)-1)/24), DATE(2024, 1, 1) + INT((ROW(B7052)-1)/24))</f>
        <v>45585</v>
      </c>
      <c r="E7090" s="459">
        <v>0.79166666666666674</v>
      </c>
      <c r="F7090" s="780"/>
      <c r="G7090" s="780"/>
      <c r="H7090" s="460">
        <f t="shared" si="441"/>
        <v>0</v>
      </c>
      <c r="I7090" s="460">
        <f t="shared" si="442"/>
        <v>0</v>
      </c>
      <c r="J7090" s="460">
        <f t="shared" si="440"/>
        <v>0</v>
      </c>
      <c r="K7090" s="9"/>
      <c r="P7090" s="2"/>
      <c r="Q7090" s="27"/>
      <c r="R7090" s="2"/>
      <c r="S7090" s="2"/>
      <c r="T7090" s="2"/>
      <c r="U7090" s="2"/>
      <c r="V7090" s="2"/>
      <c r="W7090" s="2"/>
    </row>
    <row r="7091" spans="2:23" ht="15" customHeight="1" x14ac:dyDescent="0.35">
      <c r="B7091" s="349"/>
      <c r="C7091" s="715" t="str">
        <f t="shared" si="443"/>
        <v/>
      </c>
      <c r="D7091" s="458">
        <f>IF(ISNUMBER(Summary!$D$17), DATE(Summary!$D$17, 1, 1) + INT((ROW(B7053)-1)/24), DATE(2024, 1, 1) + INT((ROW(B7053)-1)/24))</f>
        <v>45585</v>
      </c>
      <c r="E7091" s="459">
        <v>0.83333333333333337</v>
      </c>
      <c r="F7091" s="780"/>
      <c r="G7091" s="780"/>
      <c r="H7091" s="460">
        <f t="shared" si="441"/>
        <v>0</v>
      </c>
      <c r="I7091" s="460">
        <f t="shared" si="442"/>
        <v>0</v>
      </c>
      <c r="J7091" s="460">
        <f t="shared" si="440"/>
        <v>0</v>
      </c>
      <c r="K7091" s="9"/>
      <c r="P7091" s="2"/>
      <c r="Q7091" s="27"/>
      <c r="R7091" s="2"/>
      <c r="S7091" s="2"/>
      <c r="T7091" s="2"/>
      <c r="U7091" s="2"/>
      <c r="V7091" s="2"/>
      <c r="W7091" s="2"/>
    </row>
    <row r="7092" spans="2:23" ht="15" customHeight="1" x14ac:dyDescent="0.35">
      <c r="B7092" s="349"/>
      <c r="C7092" s="715" t="str">
        <f t="shared" si="443"/>
        <v/>
      </c>
      <c r="D7092" s="458">
        <f>IF(ISNUMBER(Summary!$D$17), DATE(Summary!$D$17, 1, 1) + INT((ROW(B7054)-1)/24), DATE(2024, 1, 1) + INT((ROW(B7054)-1)/24))</f>
        <v>45585</v>
      </c>
      <c r="E7092" s="459">
        <v>0.87500000000000011</v>
      </c>
      <c r="F7092" s="780"/>
      <c r="G7092" s="780"/>
      <c r="H7092" s="460">
        <f t="shared" si="441"/>
        <v>0</v>
      </c>
      <c r="I7092" s="460">
        <f t="shared" si="442"/>
        <v>0</v>
      </c>
      <c r="J7092" s="460">
        <f t="shared" si="440"/>
        <v>0</v>
      </c>
      <c r="K7092" s="9"/>
      <c r="P7092" s="2"/>
      <c r="Q7092" s="27"/>
      <c r="R7092" s="2"/>
      <c r="S7092" s="2"/>
      <c r="T7092" s="2"/>
      <c r="U7092" s="2"/>
      <c r="V7092" s="2"/>
      <c r="W7092" s="2"/>
    </row>
    <row r="7093" spans="2:23" ht="15" customHeight="1" x14ac:dyDescent="0.35">
      <c r="B7093" s="349"/>
      <c r="C7093" s="715" t="str">
        <f t="shared" si="443"/>
        <v/>
      </c>
      <c r="D7093" s="458">
        <f>IF(ISNUMBER(Summary!$D$17), DATE(Summary!$D$17, 1, 1) + INT((ROW(B7055)-1)/24), DATE(2024, 1, 1) + INT((ROW(B7055)-1)/24))</f>
        <v>45585</v>
      </c>
      <c r="E7093" s="459">
        <v>0.91666666666666674</v>
      </c>
      <c r="F7093" s="780"/>
      <c r="G7093" s="780"/>
      <c r="H7093" s="460">
        <f t="shared" si="441"/>
        <v>0</v>
      </c>
      <c r="I7093" s="460">
        <f t="shared" si="442"/>
        <v>0</v>
      </c>
      <c r="J7093" s="460">
        <f t="shared" si="440"/>
        <v>0</v>
      </c>
      <c r="K7093" s="9"/>
      <c r="P7093" s="2"/>
      <c r="Q7093" s="27"/>
      <c r="R7093" s="2"/>
      <c r="S7093" s="2"/>
      <c r="T7093" s="2"/>
      <c r="U7093" s="2"/>
      <c r="V7093" s="2"/>
      <c r="W7093" s="2"/>
    </row>
    <row r="7094" spans="2:23" ht="15" customHeight="1" x14ac:dyDescent="0.35">
      <c r="B7094" s="349"/>
      <c r="C7094" s="715" t="str">
        <f t="shared" si="443"/>
        <v/>
      </c>
      <c r="D7094" s="458">
        <f>IF(ISNUMBER(Summary!$D$17), DATE(Summary!$D$17, 1, 1) + INT((ROW(B7056)-1)/24), DATE(2024, 1, 1) + INT((ROW(B7056)-1)/24))</f>
        <v>45585</v>
      </c>
      <c r="E7094" s="459">
        <v>0.95833333333333337</v>
      </c>
      <c r="F7094" s="780"/>
      <c r="G7094" s="780"/>
      <c r="H7094" s="460">
        <f t="shared" si="441"/>
        <v>0</v>
      </c>
      <c r="I7094" s="460">
        <f t="shared" si="442"/>
        <v>0</v>
      </c>
      <c r="J7094" s="460">
        <f t="shared" si="440"/>
        <v>0</v>
      </c>
      <c r="K7094" s="9"/>
      <c r="P7094" s="2"/>
      <c r="Q7094" s="27"/>
      <c r="R7094" s="2"/>
      <c r="S7094" s="2"/>
      <c r="T7094" s="2"/>
      <c r="U7094" s="2"/>
      <c r="V7094" s="2"/>
      <c r="W7094" s="2"/>
    </row>
    <row r="7095" spans="2:23" ht="15" customHeight="1" x14ac:dyDescent="0.35">
      <c r="B7095" s="457"/>
      <c r="C7095" s="715">
        <f t="shared" si="443"/>
        <v>45586</v>
      </c>
      <c r="D7095" s="458">
        <f>IF(ISNUMBER(Summary!$D$17), DATE(Summary!$D$17, 1, 1) + INT((ROW(B7057)-1)/24), DATE(2024, 1, 1) + INT((ROW(B7057)-1)/24))</f>
        <v>45586</v>
      </c>
      <c r="E7095" s="459">
        <v>3.1225022567582528E-17</v>
      </c>
      <c r="F7095" s="780"/>
      <c r="G7095" s="780"/>
      <c r="H7095" s="460">
        <f t="shared" si="441"/>
        <v>0</v>
      </c>
      <c r="I7095" s="460">
        <f t="shared" si="442"/>
        <v>0</v>
      </c>
      <c r="J7095" s="460">
        <f t="shared" si="440"/>
        <v>0</v>
      </c>
      <c r="K7095" s="9"/>
      <c r="P7095" s="2"/>
      <c r="Q7095" s="27"/>
      <c r="R7095" s="2"/>
      <c r="S7095" s="2"/>
      <c r="T7095" s="2"/>
      <c r="U7095" s="2"/>
      <c r="V7095" s="2"/>
      <c r="W7095" s="2"/>
    </row>
    <row r="7096" spans="2:23" ht="15" customHeight="1" x14ac:dyDescent="0.35">
      <c r="B7096" s="349"/>
      <c r="C7096" s="715" t="str">
        <f t="shared" si="443"/>
        <v/>
      </c>
      <c r="D7096" s="458">
        <f>IF(ISNUMBER(Summary!$D$17), DATE(Summary!$D$17, 1, 1) + INT((ROW(B7058)-1)/24), DATE(2024, 1, 1) + INT((ROW(B7058)-1)/24))</f>
        <v>45586</v>
      </c>
      <c r="E7096" s="459">
        <v>4.1666666666666699E-2</v>
      </c>
      <c r="F7096" s="780"/>
      <c r="G7096" s="780"/>
      <c r="H7096" s="460">
        <f t="shared" si="441"/>
        <v>0</v>
      </c>
      <c r="I7096" s="460">
        <f t="shared" si="442"/>
        <v>0</v>
      </c>
      <c r="J7096" s="460">
        <f t="shared" si="440"/>
        <v>0</v>
      </c>
      <c r="K7096" s="9"/>
      <c r="P7096" s="2"/>
      <c r="Q7096" s="27"/>
      <c r="R7096" s="2"/>
      <c r="S7096" s="2"/>
      <c r="T7096" s="2"/>
      <c r="U7096" s="2"/>
      <c r="V7096" s="2"/>
      <c r="W7096" s="2"/>
    </row>
    <row r="7097" spans="2:23" ht="15" customHeight="1" x14ac:dyDescent="0.35">
      <c r="B7097" s="349"/>
      <c r="C7097" s="715" t="str">
        <f t="shared" si="443"/>
        <v/>
      </c>
      <c r="D7097" s="458">
        <f>IF(ISNUMBER(Summary!$D$17), DATE(Summary!$D$17, 1, 1) + INT((ROW(B7059)-1)/24), DATE(2024, 1, 1) + INT((ROW(B7059)-1)/24))</f>
        <v>45586</v>
      </c>
      <c r="E7097" s="459">
        <v>8.333333333333337E-2</v>
      </c>
      <c r="F7097" s="780"/>
      <c r="G7097" s="780"/>
      <c r="H7097" s="460">
        <f t="shared" si="441"/>
        <v>0</v>
      </c>
      <c r="I7097" s="460">
        <f t="shared" si="442"/>
        <v>0</v>
      </c>
      <c r="J7097" s="460">
        <f t="shared" si="440"/>
        <v>0</v>
      </c>
      <c r="K7097" s="9"/>
      <c r="P7097" s="2"/>
      <c r="Q7097" s="27"/>
      <c r="R7097" s="2"/>
      <c r="S7097" s="2"/>
      <c r="T7097" s="2"/>
      <c r="U7097" s="2"/>
      <c r="V7097" s="2"/>
      <c r="W7097" s="2"/>
    </row>
    <row r="7098" spans="2:23" ht="15" customHeight="1" x14ac:dyDescent="0.35">
      <c r="B7098" s="349"/>
      <c r="C7098" s="715" t="str">
        <f t="shared" si="443"/>
        <v/>
      </c>
      <c r="D7098" s="458">
        <f>IF(ISNUMBER(Summary!$D$17), DATE(Summary!$D$17, 1, 1) + INT((ROW(B7060)-1)/24), DATE(2024, 1, 1) + INT((ROW(B7060)-1)/24))</f>
        <v>45586</v>
      </c>
      <c r="E7098" s="459">
        <v>0.12500000000000006</v>
      </c>
      <c r="F7098" s="780"/>
      <c r="G7098" s="780"/>
      <c r="H7098" s="460">
        <f t="shared" si="441"/>
        <v>0</v>
      </c>
      <c r="I7098" s="460">
        <f t="shared" si="442"/>
        <v>0</v>
      </c>
      <c r="J7098" s="460">
        <f t="shared" si="440"/>
        <v>0</v>
      </c>
      <c r="K7098" s="9"/>
      <c r="P7098" s="2"/>
      <c r="Q7098" s="27"/>
      <c r="R7098" s="2"/>
      <c r="S7098" s="2"/>
      <c r="T7098" s="2"/>
      <c r="U7098" s="2"/>
      <c r="V7098" s="2"/>
      <c r="W7098" s="2"/>
    </row>
    <row r="7099" spans="2:23" ht="15" customHeight="1" x14ac:dyDescent="0.35">
      <c r="B7099" s="349"/>
      <c r="C7099" s="715" t="str">
        <f t="shared" si="443"/>
        <v/>
      </c>
      <c r="D7099" s="458">
        <f>IF(ISNUMBER(Summary!$D$17), DATE(Summary!$D$17, 1, 1) + INT((ROW(B7061)-1)/24), DATE(2024, 1, 1) + INT((ROW(B7061)-1)/24))</f>
        <v>45586</v>
      </c>
      <c r="E7099" s="459">
        <v>0.16666666666666669</v>
      </c>
      <c r="F7099" s="780"/>
      <c r="G7099" s="780"/>
      <c r="H7099" s="460">
        <f t="shared" si="441"/>
        <v>0</v>
      </c>
      <c r="I7099" s="460">
        <f t="shared" si="442"/>
        <v>0</v>
      </c>
      <c r="J7099" s="460">
        <f t="shared" si="440"/>
        <v>0</v>
      </c>
      <c r="K7099" s="9"/>
      <c r="P7099" s="2"/>
      <c r="Q7099" s="27"/>
      <c r="R7099" s="2"/>
      <c r="S7099" s="2"/>
      <c r="T7099" s="2"/>
      <c r="U7099" s="2"/>
      <c r="V7099" s="2"/>
      <c r="W7099" s="2"/>
    </row>
    <row r="7100" spans="2:23" ht="15" customHeight="1" x14ac:dyDescent="0.35">
      <c r="B7100" s="349"/>
      <c r="C7100" s="715" t="str">
        <f t="shared" si="443"/>
        <v/>
      </c>
      <c r="D7100" s="458">
        <f>IF(ISNUMBER(Summary!$D$17), DATE(Summary!$D$17, 1, 1) + INT((ROW(B7062)-1)/24), DATE(2024, 1, 1) + INT((ROW(B7062)-1)/24))</f>
        <v>45586</v>
      </c>
      <c r="E7100" s="459">
        <v>0.20833333333333337</v>
      </c>
      <c r="F7100" s="780"/>
      <c r="G7100" s="780"/>
      <c r="H7100" s="460">
        <f t="shared" si="441"/>
        <v>0</v>
      </c>
      <c r="I7100" s="460">
        <f t="shared" si="442"/>
        <v>0</v>
      </c>
      <c r="J7100" s="460">
        <f t="shared" si="440"/>
        <v>0</v>
      </c>
      <c r="K7100" s="9"/>
      <c r="P7100" s="2"/>
      <c r="Q7100" s="27"/>
      <c r="R7100" s="2"/>
      <c r="S7100" s="2"/>
      <c r="T7100" s="2"/>
      <c r="U7100" s="2"/>
      <c r="V7100" s="2"/>
      <c r="W7100" s="2"/>
    </row>
    <row r="7101" spans="2:23" ht="15" customHeight="1" x14ac:dyDescent="0.35">
      <c r="B7101" s="349"/>
      <c r="C7101" s="715" t="str">
        <f t="shared" si="443"/>
        <v/>
      </c>
      <c r="D7101" s="458">
        <f>IF(ISNUMBER(Summary!$D$17), DATE(Summary!$D$17, 1, 1) + INT((ROW(B7063)-1)/24), DATE(2024, 1, 1) + INT((ROW(B7063)-1)/24))</f>
        <v>45586</v>
      </c>
      <c r="E7101" s="459">
        <v>0.25</v>
      </c>
      <c r="F7101" s="780"/>
      <c r="G7101" s="780"/>
      <c r="H7101" s="460">
        <f t="shared" si="441"/>
        <v>0</v>
      </c>
      <c r="I7101" s="460">
        <f t="shared" si="442"/>
        <v>0</v>
      </c>
      <c r="J7101" s="460">
        <f t="shared" si="440"/>
        <v>0</v>
      </c>
      <c r="K7101" s="9"/>
      <c r="P7101" s="2"/>
      <c r="Q7101" s="27"/>
      <c r="R7101" s="2"/>
      <c r="S7101" s="2"/>
      <c r="T7101" s="2"/>
      <c r="U7101" s="2"/>
      <c r="V7101" s="2"/>
      <c r="W7101" s="2"/>
    </row>
    <row r="7102" spans="2:23" ht="15" customHeight="1" x14ac:dyDescent="0.35">
      <c r="B7102" s="349"/>
      <c r="C7102" s="715" t="str">
        <f t="shared" si="443"/>
        <v/>
      </c>
      <c r="D7102" s="458">
        <f>IF(ISNUMBER(Summary!$D$17), DATE(Summary!$D$17, 1, 1) + INT((ROW(B7064)-1)/24), DATE(2024, 1, 1) + INT((ROW(B7064)-1)/24))</f>
        <v>45586</v>
      </c>
      <c r="E7102" s="459">
        <v>0.29166666666666669</v>
      </c>
      <c r="F7102" s="780"/>
      <c r="G7102" s="780"/>
      <c r="H7102" s="460">
        <f t="shared" si="441"/>
        <v>0</v>
      </c>
      <c r="I7102" s="460">
        <f t="shared" si="442"/>
        <v>0</v>
      </c>
      <c r="J7102" s="460">
        <f t="shared" si="440"/>
        <v>0</v>
      </c>
      <c r="K7102" s="9"/>
      <c r="P7102" s="2"/>
      <c r="Q7102" s="27"/>
      <c r="R7102" s="2"/>
      <c r="S7102" s="2"/>
      <c r="T7102" s="2"/>
      <c r="U7102" s="2"/>
      <c r="V7102" s="2"/>
      <c r="W7102" s="2"/>
    </row>
    <row r="7103" spans="2:23" ht="15" customHeight="1" x14ac:dyDescent="0.35">
      <c r="B7103" s="349"/>
      <c r="C7103" s="715" t="str">
        <f t="shared" si="443"/>
        <v/>
      </c>
      <c r="D7103" s="458">
        <f>IF(ISNUMBER(Summary!$D$17), DATE(Summary!$D$17, 1, 1) + INT((ROW(B7065)-1)/24), DATE(2024, 1, 1) + INT((ROW(B7065)-1)/24))</f>
        <v>45586</v>
      </c>
      <c r="E7103" s="459">
        <v>0.33333333333333337</v>
      </c>
      <c r="F7103" s="780"/>
      <c r="G7103" s="780"/>
      <c r="H7103" s="460">
        <f t="shared" si="441"/>
        <v>0</v>
      </c>
      <c r="I7103" s="460">
        <f t="shared" si="442"/>
        <v>0</v>
      </c>
      <c r="J7103" s="460">
        <f t="shared" si="440"/>
        <v>0</v>
      </c>
      <c r="K7103" s="9"/>
      <c r="P7103" s="2"/>
      <c r="Q7103" s="27"/>
      <c r="R7103" s="2"/>
      <c r="S7103" s="2"/>
      <c r="T7103" s="2"/>
      <c r="U7103" s="2"/>
      <c r="V7103" s="2"/>
      <c r="W7103" s="2"/>
    </row>
    <row r="7104" spans="2:23" ht="15" customHeight="1" x14ac:dyDescent="0.35">
      <c r="B7104" s="349"/>
      <c r="C7104" s="715" t="str">
        <f t="shared" si="443"/>
        <v/>
      </c>
      <c r="D7104" s="458">
        <f>IF(ISNUMBER(Summary!$D$17), DATE(Summary!$D$17, 1, 1) + INT((ROW(B7066)-1)/24), DATE(2024, 1, 1) + INT((ROW(B7066)-1)/24))</f>
        <v>45586</v>
      </c>
      <c r="E7104" s="459">
        <v>0.375</v>
      </c>
      <c r="F7104" s="780"/>
      <c r="G7104" s="780"/>
      <c r="H7104" s="460">
        <f t="shared" si="441"/>
        <v>0</v>
      </c>
      <c r="I7104" s="460">
        <f t="shared" si="442"/>
        <v>0</v>
      </c>
      <c r="J7104" s="460">
        <f t="shared" ref="J7104:J7167" si="444">G7104-H7104</f>
        <v>0</v>
      </c>
      <c r="K7104" s="9"/>
      <c r="P7104" s="2"/>
      <c r="Q7104" s="27"/>
      <c r="R7104" s="2"/>
      <c r="S7104" s="2"/>
      <c r="T7104" s="2"/>
      <c r="U7104" s="2"/>
      <c r="V7104" s="2"/>
      <c r="W7104" s="2"/>
    </row>
    <row r="7105" spans="2:23" ht="15" customHeight="1" x14ac:dyDescent="0.35">
      <c r="B7105" s="349"/>
      <c r="C7105" s="715" t="str">
        <f t="shared" si="443"/>
        <v/>
      </c>
      <c r="D7105" s="458">
        <f>IF(ISNUMBER(Summary!$D$17), DATE(Summary!$D$17, 1, 1) + INT((ROW(B7067)-1)/24), DATE(2024, 1, 1) + INT((ROW(B7067)-1)/24))</f>
        <v>45586</v>
      </c>
      <c r="E7105" s="459">
        <v>0.41666666666666669</v>
      </c>
      <c r="F7105" s="780"/>
      <c r="G7105" s="780"/>
      <c r="H7105" s="460">
        <f t="shared" si="441"/>
        <v>0</v>
      </c>
      <c r="I7105" s="460">
        <f t="shared" si="442"/>
        <v>0</v>
      </c>
      <c r="J7105" s="460">
        <f t="shared" si="444"/>
        <v>0</v>
      </c>
      <c r="K7105" s="9"/>
      <c r="P7105" s="2"/>
      <c r="Q7105" s="27"/>
      <c r="R7105" s="2"/>
      <c r="S7105" s="2"/>
      <c r="T7105" s="2"/>
      <c r="U7105" s="2"/>
      <c r="V7105" s="2"/>
      <c r="W7105" s="2"/>
    </row>
    <row r="7106" spans="2:23" ht="15" customHeight="1" x14ac:dyDescent="0.35">
      <c r="B7106" s="349"/>
      <c r="C7106" s="715" t="str">
        <f t="shared" si="443"/>
        <v/>
      </c>
      <c r="D7106" s="458">
        <f>IF(ISNUMBER(Summary!$D$17), DATE(Summary!$D$17, 1, 1) + INT((ROW(B7068)-1)/24), DATE(2024, 1, 1) + INT((ROW(B7068)-1)/24))</f>
        <v>45586</v>
      </c>
      <c r="E7106" s="459">
        <v>0.45833333333333337</v>
      </c>
      <c r="F7106" s="780"/>
      <c r="G7106" s="780"/>
      <c r="H7106" s="460">
        <f t="shared" si="441"/>
        <v>0</v>
      </c>
      <c r="I7106" s="460">
        <f t="shared" si="442"/>
        <v>0</v>
      </c>
      <c r="J7106" s="460">
        <f t="shared" si="444"/>
        <v>0</v>
      </c>
      <c r="K7106" s="9"/>
      <c r="P7106" s="2"/>
      <c r="Q7106" s="27"/>
      <c r="R7106" s="2"/>
      <c r="S7106" s="2"/>
      <c r="T7106" s="2"/>
      <c r="U7106" s="2"/>
      <c r="V7106" s="2"/>
      <c r="W7106" s="2"/>
    </row>
    <row r="7107" spans="2:23" ht="15" customHeight="1" x14ac:dyDescent="0.35">
      <c r="B7107" s="349"/>
      <c r="C7107" s="715" t="str">
        <f t="shared" si="443"/>
        <v/>
      </c>
      <c r="D7107" s="458">
        <f>IF(ISNUMBER(Summary!$D$17), DATE(Summary!$D$17, 1, 1) + INT((ROW(B7069)-1)/24), DATE(2024, 1, 1) + INT((ROW(B7069)-1)/24))</f>
        <v>45586</v>
      </c>
      <c r="E7107" s="459">
        <v>0.50000000000000011</v>
      </c>
      <c r="F7107" s="780"/>
      <c r="G7107" s="780"/>
      <c r="H7107" s="460">
        <f t="shared" si="441"/>
        <v>0</v>
      </c>
      <c r="I7107" s="460">
        <f t="shared" si="442"/>
        <v>0</v>
      </c>
      <c r="J7107" s="460">
        <f t="shared" si="444"/>
        <v>0</v>
      </c>
      <c r="K7107" s="9"/>
      <c r="P7107" s="2"/>
      <c r="Q7107" s="27"/>
      <c r="R7107" s="2"/>
      <c r="S7107" s="2"/>
      <c r="T7107" s="2"/>
      <c r="U7107" s="2"/>
      <c r="V7107" s="2"/>
      <c r="W7107" s="2"/>
    </row>
    <row r="7108" spans="2:23" ht="15" customHeight="1" x14ac:dyDescent="0.35">
      <c r="B7108" s="349"/>
      <c r="C7108" s="715" t="str">
        <f t="shared" si="443"/>
        <v/>
      </c>
      <c r="D7108" s="458">
        <f>IF(ISNUMBER(Summary!$D$17), DATE(Summary!$D$17, 1, 1) + INT((ROW(B7070)-1)/24), DATE(2024, 1, 1) + INT((ROW(B7070)-1)/24))</f>
        <v>45586</v>
      </c>
      <c r="E7108" s="459">
        <v>0.54166666666666674</v>
      </c>
      <c r="F7108" s="780"/>
      <c r="G7108" s="780"/>
      <c r="H7108" s="460">
        <f t="shared" si="441"/>
        <v>0</v>
      </c>
      <c r="I7108" s="460">
        <f t="shared" si="442"/>
        <v>0</v>
      </c>
      <c r="J7108" s="460">
        <f t="shared" si="444"/>
        <v>0</v>
      </c>
      <c r="K7108" s="9"/>
      <c r="P7108" s="2"/>
      <c r="Q7108" s="27"/>
      <c r="R7108" s="2"/>
      <c r="S7108" s="2"/>
      <c r="T7108" s="2"/>
      <c r="U7108" s="2"/>
      <c r="V7108" s="2"/>
      <c r="W7108" s="2"/>
    </row>
    <row r="7109" spans="2:23" ht="15" customHeight="1" x14ac:dyDescent="0.35">
      <c r="B7109" s="349"/>
      <c r="C7109" s="715" t="str">
        <f t="shared" si="443"/>
        <v/>
      </c>
      <c r="D7109" s="458">
        <f>IF(ISNUMBER(Summary!$D$17), DATE(Summary!$D$17, 1, 1) + INT((ROW(B7071)-1)/24), DATE(2024, 1, 1) + INT((ROW(B7071)-1)/24))</f>
        <v>45586</v>
      </c>
      <c r="E7109" s="459">
        <v>0.58333333333333337</v>
      </c>
      <c r="F7109" s="780"/>
      <c r="G7109" s="780"/>
      <c r="H7109" s="460">
        <f t="shared" si="441"/>
        <v>0</v>
      </c>
      <c r="I7109" s="460">
        <f t="shared" si="442"/>
        <v>0</v>
      </c>
      <c r="J7109" s="460">
        <f t="shared" si="444"/>
        <v>0</v>
      </c>
      <c r="K7109" s="9"/>
      <c r="P7109" s="2"/>
      <c r="Q7109" s="27"/>
      <c r="R7109" s="2"/>
      <c r="S7109" s="2"/>
      <c r="T7109" s="2"/>
      <c r="U7109" s="2"/>
      <c r="V7109" s="2"/>
      <c r="W7109" s="2"/>
    </row>
    <row r="7110" spans="2:23" ht="15" customHeight="1" x14ac:dyDescent="0.35">
      <c r="B7110" s="349"/>
      <c r="C7110" s="715" t="str">
        <f t="shared" si="443"/>
        <v/>
      </c>
      <c r="D7110" s="458">
        <f>IF(ISNUMBER(Summary!$D$17), DATE(Summary!$D$17, 1, 1) + INT((ROW(B7072)-1)/24), DATE(2024, 1, 1) + INT((ROW(B7072)-1)/24))</f>
        <v>45586</v>
      </c>
      <c r="E7110" s="459">
        <v>0.62500000000000011</v>
      </c>
      <c r="F7110" s="780"/>
      <c r="G7110" s="780"/>
      <c r="H7110" s="460">
        <f t="shared" si="441"/>
        <v>0</v>
      </c>
      <c r="I7110" s="460">
        <f t="shared" si="442"/>
        <v>0</v>
      </c>
      <c r="J7110" s="460">
        <f t="shared" si="444"/>
        <v>0</v>
      </c>
      <c r="K7110" s="9"/>
      <c r="P7110" s="2"/>
      <c r="Q7110" s="27"/>
      <c r="R7110" s="2"/>
      <c r="S7110" s="2"/>
      <c r="T7110" s="2"/>
      <c r="U7110" s="2"/>
      <c r="V7110" s="2"/>
      <c r="W7110" s="2"/>
    </row>
    <row r="7111" spans="2:23" ht="15" customHeight="1" x14ac:dyDescent="0.35">
      <c r="B7111" s="349"/>
      <c r="C7111" s="715" t="str">
        <f t="shared" si="443"/>
        <v/>
      </c>
      <c r="D7111" s="458">
        <f>IF(ISNUMBER(Summary!$D$17), DATE(Summary!$D$17, 1, 1) + INT((ROW(B7073)-1)/24), DATE(2024, 1, 1) + INT((ROW(B7073)-1)/24))</f>
        <v>45586</v>
      </c>
      <c r="E7111" s="459">
        <v>0.66666666666666674</v>
      </c>
      <c r="F7111" s="780"/>
      <c r="G7111" s="780"/>
      <c r="H7111" s="460">
        <f t="shared" si="441"/>
        <v>0</v>
      </c>
      <c r="I7111" s="460">
        <f t="shared" si="442"/>
        <v>0</v>
      </c>
      <c r="J7111" s="460">
        <f t="shared" si="444"/>
        <v>0</v>
      </c>
      <c r="K7111" s="9"/>
      <c r="P7111" s="2"/>
      <c r="Q7111" s="27"/>
      <c r="R7111" s="2"/>
      <c r="S7111" s="2"/>
      <c r="T7111" s="2"/>
      <c r="U7111" s="2"/>
      <c r="V7111" s="2"/>
      <c r="W7111" s="2"/>
    </row>
    <row r="7112" spans="2:23" ht="15" customHeight="1" x14ac:dyDescent="0.35">
      <c r="B7112" s="349"/>
      <c r="C7112" s="715" t="str">
        <f t="shared" si="443"/>
        <v/>
      </c>
      <c r="D7112" s="458">
        <f>IF(ISNUMBER(Summary!$D$17), DATE(Summary!$D$17, 1, 1) + INT((ROW(B7074)-1)/24), DATE(2024, 1, 1) + INT((ROW(B7074)-1)/24))</f>
        <v>45586</v>
      </c>
      <c r="E7112" s="459">
        <v>0.70833333333333337</v>
      </c>
      <c r="F7112" s="780"/>
      <c r="G7112" s="780"/>
      <c r="H7112" s="460">
        <f t="shared" si="441"/>
        <v>0</v>
      </c>
      <c r="I7112" s="460">
        <f t="shared" si="442"/>
        <v>0</v>
      </c>
      <c r="J7112" s="460">
        <f t="shared" si="444"/>
        <v>0</v>
      </c>
      <c r="K7112" s="9"/>
      <c r="P7112" s="2"/>
      <c r="Q7112" s="27"/>
      <c r="R7112" s="2"/>
      <c r="S7112" s="2"/>
      <c r="T7112" s="2"/>
      <c r="U7112" s="2"/>
      <c r="V7112" s="2"/>
      <c r="W7112" s="2"/>
    </row>
    <row r="7113" spans="2:23" ht="15" customHeight="1" x14ac:dyDescent="0.35">
      <c r="B7113" s="349"/>
      <c r="C7113" s="715" t="str">
        <f t="shared" si="443"/>
        <v/>
      </c>
      <c r="D7113" s="458">
        <f>IF(ISNUMBER(Summary!$D$17), DATE(Summary!$D$17, 1, 1) + INT((ROW(B7075)-1)/24), DATE(2024, 1, 1) + INT((ROW(B7075)-1)/24))</f>
        <v>45586</v>
      </c>
      <c r="E7113" s="459">
        <v>0.75000000000000011</v>
      </c>
      <c r="F7113" s="780"/>
      <c r="G7113" s="780"/>
      <c r="H7113" s="460">
        <f t="shared" si="441"/>
        <v>0</v>
      </c>
      <c r="I7113" s="460">
        <f t="shared" si="442"/>
        <v>0</v>
      </c>
      <c r="J7113" s="460">
        <f t="shared" si="444"/>
        <v>0</v>
      </c>
      <c r="K7113" s="9"/>
      <c r="P7113" s="2"/>
      <c r="Q7113" s="27"/>
      <c r="R7113" s="2"/>
      <c r="S7113" s="2"/>
      <c r="T7113" s="2"/>
      <c r="U7113" s="2"/>
      <c r="V7113" s="2"/>
      <c r="W7113" s="2"/>
    </row>
    <row r="7114" spans="2:23" ht="15" customHeight="1" x14ac:dyDescent="0.35">
      <c r="B7114" s="349"/>
      <c r="C7114" s="715" t="str">
        <f t="shared" si="443"/>
        <v/>
      </c>
      <c r="D7114" s="458">
        <f>IF(ISNUMBER(Summary!$D$17), DATE(Summary!$D$17, 1, 1) + INT((ROW(B7076)-1)/24), DATE(2024, 1, 1) + INT((ROW(B7076)-1)/24))</f>
        <v>45586</v>
      </c>
      <c r="E7114" s="459">
        <v>0.79166666666666674</v>
      </c>
      <c r="F7114" s="780"/>
      <c r="G7114" s="780"/>
      <c r="H7114" s="460">
        <f t="shared" si="441"/>
        <v>0</v>
      </c>
      <c r="I7114" s="460">
        <f t="shared" si="442"/>
        <v>0</v>
      </c>
      <c r="J7114" s="460">
        <f t="shared" si="444"/>
        <v>0</v>
      </c>
      <c r="K7114" s="9"/>
      <c r="P7114" s="2"/>
      <c r="Q7114" s="27"/>
      <c r="R7114" s="2"/>
      <c r="S7114" s="2"/>
      <c r="T7114" s="2"/>
      <c r="U7114" s="2"/>
      <c r="V7114" s="2"/>
      <c r="W7114" s="2"/>
    </row>
    <row r="7115" spans="2:23" ht="15" customHeight="1" x14ac:dyDescent="0.35">
      <c r="B7115" s="349"/>
      <c r="C7115" s="715" t="str">
        <f t="shared" si="443"/>
        <v/>
      </c>
      <c r="D7115" s="458">
        <f>IF(ISNUMBER(Summary!$D$17), DATE(Summary!$D$17, 1, 1) + INT((ROW(B7077)-1)/24), DATE(2024, 1, 1) + INT((ROW(B7077)-1)/24))</f>
        <v>45586</v>
      </c>
      <c r="E7115" s="459">
        <v>0.83333333333333337</v>
      </c>
      <c r="F7115" s="780"/>
      <c r="G7115" s="780"/>
      <c r="H7115" s="460">
        <f t="shared" si="441"/>
        <v>0</v>
      </c>
      <c r="I7115" s="460">
        <f t="shared" si="442"/>
        <v>0</v>
      </c>
      <c r="J7115" s="460">
        <f t="shared" si="444"/>
        <v>0</v>
      </c>
      <c r="K7115" s="9"/>
      <c r="P7115" s="2"/>
      <c r="Q7115" s="27"/>
      <c r="R7115" s="2"/>
      <c r="S7115" s="2"/>
      <c r="T7115" s="2"/>
      <c r="U7115" s="2"/>
      <c r="V7115" s="2"/>
      <c r="W7115" s="2"/>
    </row>
    <row r="7116" spans="2:23" ht="15" customHeight="1" x14ac:dyDescent="0.35">
      <c r="B7116" s="349"/>
      <c r="C7116" s="715" t="str">
        <f t="shared" si="443"/>
        <v/>
      </c>
      <c r="D7116" s="458">
        <f>IF(ISNUMBER(Summary!$D$17), DATE(Summary!$D$17, 1, 1) + INT((ROW(B7078)-1)/24), DATE(2024, 1, 1) + INT((ROW(B7078)-1)/24))</f>
        <v>45586</v>
      </c>
      <c r="E7116" s="459">
        <v>0.87500000000000011</v>
      </c>
      <c r="F7116" s="780"/>
      <c r="G7116" s="780"/>
      <c r="H7116" s="460">
        <f t="shared" si="441"/>
        <v>0</v>
      </c>
      <c r="I7116" s="460">
        <f t="shared" si="442"/>
        <v>0</v>
      </c>
      <c r="J7116" s="460">
        <f t="shared" si="444"/>
        <v>0</v>
      </c>
      <c r="K7116" s="9"/>
      <c r="P7116" s="2"/>
      <c r="Q7116" s="27"/>
      <c r="R7116" s="2"/>
      <c r="S7116" s="2"/>
      <c r="T7116" s="2"/>
      <c r="U7116" s="2"/>
      <c r="V7116" s="2"/>
      <c r="W7116" s="2"/>
    </row>
    <row r="7117" spans="2:23" ht="15" customHeight="1" x14ac:dyDescent="0.35">
      <c r="B7117" s="349"/>
      <c r="C7117" s="715" t="str">
        <f t="shared" si="443"/>
        <v/>
      </c>
      <c r="D7117" s="458">
        <f>IF(ISNUMBER(Summary!$D$17), DATE(Summary!$D$17, 1, 1) + INT((ROW(B7079)-1)/24), DATE(2024, 1, 1) + INT((ROW(B7079)-1)/24))</f>
        <v>45586</v>
      </c>
      <c r="E7117" s="459">
        <v>0.91666666666666674</v>
      </c>
      <c r="F7117" s="780"/>
      <c r="G7117" s="780"/>
      <c r="H7117" s="460">
        <f t="shared" si="441"/>
        <v>0</v>
      </c>
      <c r="I7117" s="460">
        <f t="shared" si="442"/>
        <v>0</v>
      </c>
      <c r="J7117" s="460">
        <f t="shared" si="444"/>
        <v>0</v>
      </c>
      <c r="K7117" s="9"/>
      <c r="P7117" s="2"/>
      <c r="Q7117" s="27"/>
      <c r="R7117" s="2"/>
      <c r="S7117" s="2"/>
      <c r="T7117" s="2"/>
      <c r="U7117" s="2"/>
      <c r="V7117" s="2"/>
      <c r="W7117" s="2"/>
    </row>
    <row r="7118" spans="2:23" ht="15" customHeight="1" x14ac:dyDescent="0.35">
      <c r="B7118" s="349"/>
      <c r="C7118" s="715" t="str">
        <f t="shared" si="443"/>
        <v/>
      </c>
      <c r="D7118" s="458">
        <f>IF(ISNUMBER(Summary!$D$17), DATE(Summary!$D$17, 1, 1) + INT((ROW(B7080)-1)/24), DATE(2024, 1, 1) + INT((ROW(B7080)-1)/24))</f>
        <v>45586</v>
      </c>
      <c r="E7118" s="459">
        <v>0.95833333333333337</v>
      </c>
      <c r="F7118" s="780"/>
      <c r="G7118" s="780"/>
      <c r="H7118" s="460">
        <f t="shared" si="441"/>
        <v>0</v>
      </c>
      <c r="I7118" s="460">
        <f t="shared" si="442"/>
        <v>0</v>
      </c>
      <c r="J7118" s="460">
        <f t="shared" si="444"/>
        <v>0</v>
      </c>
      <c r="K7118" s="9"/>
      <c r="P7118" s="2"/>
      <c r="Q7118" s="27"/>
      <c r="R7118" s="2"/>
      <c r="S7118" s="2"/>
      <c r="T7118" s="2"/>
      <c r="U7118" s="2"/>
      <c r="V7118" s="2"/>
      <c r="W7118" s="2"/>
    </row>
    <row r="7119" spans="2:23" ht="15" customHeight="1" x14ac:dyDescent="0.35">
      <c r="B7119" s="457"/>
      <c r="C7119" s="715">
        <f t="shared" si="443"/>
        <v>45587</v>
      </c>
      <c r="D7119" s="458">
        <f>IF(ISNUMBER(Summary!$D$17), DATE(Summary!$D$17, 1, 1) + INT((ROW(B7081)-1)/24), DATE(2024, 1, 1) + INT((ROW(B7081)-1)/24))</f>
        <v>45587</v>
      </c>
      <c r="E7119" s="459">
        <v>3.1225022567582528E-17</v>
      </c>
      <c r="F7119" s="780"/>
      <c r="G7119" s="780"/>
      <c r="H7119" s="460">
        <f t="shared" si="441"/>
        <v>0</v>
      </c>
      <c r="I7119" s="460">
        <f t="shared" si="442"/>
        <v>0</v>
      </c>
      <c r="J7119" s="460">
        <f t="shared" si="444"/>
        <v>0</v>
      </c>
      <c r="K7119" s="9"/>
      <c r="P7119" s="2"/>
      <c r="Q7119" s="27"/>
      <c r="R7119" s="2"/>
      <c r="S7119" s="2"/>
      <c r="T7119" s="2"/>
      <c r="U7119" s="2"/>
      <c r="V7119" s="2"/>
      <c r="W7119" s="2"/>
    </row>
    <row r="7120" spans="2:23" ht="15" customHeight="1" x14ac:dyDescent="0.35">
      <c r="B7120" s="349"/>
      <c r="C7120" s="715" t="str">
        <f t="shared" si="443"/>
        <v/>
      </c>
      <c r="D7120" s="458">
        <f>IF(ISNUMBER(Summary!$D$17), DATE(Summary!$D$17, 1, 1) + INT((ROW(B7082)-1)/24), DATE(2024, 1, 1) + INT((ROW(B7082)-1)/24))</f>
        <v>45587</v>
      </c>
      <c r="E7120" s="459">
        <v>4.1666666666666699E-2</v>
      </c>
      <c r="F7120" s="780"/>
      <c r="G7120" s="780"/>
      <c r="H7120" s="460">
        <f t="shared" si="441"/>
        <v>0</v>
      </c>
      <c r="I7120" s="460">
        <f t="shared" si="442"/>
        <v>0</v>
      </c>
      <c r="J7120" s="460">
        <f t="shared" si="444"/>
        <v>0</v>
      </c>
      <c r="K7120" s="9"/>
      <c r="P7120" s="2"/>
      <c r="Q7120" s="27"/>
      <c r="R7120" s="2"/>
      <c r="S7120" s="2"/>
      <c r="T7120" s="2"/>
      <c r="U7120" s="2"/>
      <c r="V7120" s="2"/>
      <c r="W7120" s="2"/>
    </row>
    <row r="7121" spans="2:23" ht="15" customHeight="1" x14ac:dyDescent="0.35">
      <c r="B7121" s="349"/>
      <c r="C7121" s="715" t="str">
        <f t="shared" si="443"/>
        <v/>
      </c>
      <c r="D7121" s="458">
        <f>IF(ISNUMBER(Summary!$D$17), DATE(Summary!$D$17, 1, 1) + INT((ROW(B7083)-1)/24), DATE(2024, 1, 1) + INT((ROW(B7083)-1)/24))</f>
        <v>45587</v>
      </c>
      <c r="E7121" s="459">
        <v>8.333333333333337E-2</v>
      </c>
      <c r="F7121" s="780"/>
      <c r="G7121" s="780"/>
      <c r="H7121" s="460">
        <f t="shared" si="441"/>
        <v>0</v>
      </c>
      <c r="I7121" s="460">
        <f t="shared" si="442"/>
        <v>0</v>
      </c>
      <c r="J7121" s="460">
        <f t="shared" si="444"/>
        <v>0</v>
      </c>
      <c r="K7121" s="9"/>
      <c r="P7121" s="2"/>
      <c r="Q7121" s="27"/>
      <c r="R7121" s="2"/>
      <c r="S7121" s="2"/>
      <c r="T7121" s="2"/>
      <c r="U7121" s="2"/>
      <c r="V7121" s="2"/>
      <c r="W7121" s="2"/>
    </row>
    <row r="7122" spans="2:23" ht="15" customHeight="1" x14ac:dyDescent="0.35">
      <c r="B7122" s="349"/>
      <c r="C7122" s="715" t="str">
        <f t="shared" si="443"/>
        <v/>
      </c>
      <c r="D7122" s="458">
        <f>IF(ISNUMBER(Summary!$D$17), DATE(Summary!$D$17, 1, 1) + INT((ROW(B7084)-1)/24), DATE(2024, 1, 1) + INT((ROW(B7084)-1)/24))</f>
        <v>45587</v>
      </c>
      <c r="E7122" s="459">
        <v>0.12500000000000006</v>
      </c>
      <c r="F7122" s="780"/>
      <c r="G7122" s="780"/>
      <c r="H7122" s="460">
        <f t="shared" si="441"/>
        <v>0</v>
      </c>
      <c r="I7122" s="460">
        <f t="shared" si="442"/>
        <v>0</v>
      </c>
      <c r="J7122" s="460">
        <f t="shared" si="444"/>
        <v>0</v>
      </c>
      <c r="K7122" s="9"/>
      <c r="P7122" s="2"/>
      <c r="Q7122" s="27"/>
      <c r="R7122" s="2"/>
      <c r="S7122" s="2"/>
      <c r="T7122" s="2"/>
      <c r="U7122" s="2"/>
      <c r="V7122" s="2"/>
      <c r="W7122" s="2"/>
    </row>
    <row r="7123" spans="2:23" ht="15" customHeight="1" x14ac:dyDescent="0.35">
      <c r="B7123" s="349"/>
      <c r="C7123" s="715" t="str">
        <f t="shared" si="443"/>
        <v/>
      </c>
      <c r="D7123" s="458">
        <f>IF(ISNUMBER(Summary!$D$17), DATE(Summary!$D$17, 1, 1) + INT((ROW(B7085)-1)/24), DATE(2024, 1, 1) + INT((ROW(B7085)-1)/24))</f>
        <v>45587</v>
      </c>
      <c r="E7123" s="459">
        <v>0.16666666666666669</v>
      </c>
      <c r="F7123" s="780"/>
      <c r="G7123" s="780"/>
      <c r="H7123" s="460">
        <f t="shared" si="441"/>
        <v>0</v>
      </c>
      <c r="I7123" s="460">
        <f t="shared" si="442"/>
        <v>0</v>
      </c>
      <c r="J7123" s="460">
        <f t="shared" si="444"/>
        <v>0</v>
      </c>
      <c r="K7123" s="9"/>
      <c r="P7123" s="2"/>
      <c r="Q7123" s="27"/>
      <c r="R7123" s="2"/>
      <c r="S7123" s="2"/>
      <c r="T7123" s="2"/>
      <c r="U7123" s="2"/>
      <c r="V7123" s="2"/>
      <c r="W7123" s="2"/>
    </row>
    <row r="7124" spans="2:23" ht="15" customHeight="1" x14ac:dyDescent="0.35">
      <c r="B7124" s="349"/>
      <c r="C7124" s="715" t="str">
        <f t="shared" si="443"/>
        <v/>
      </c>
      <c r="D7124" s="458">
        <f>IF(ISNUMBER(Summary!$D$17), DATE(Summary!$D$17, 1, 1) + INT((ROW(B7086)-1)/24), DATE(2024, 1, 1) + INT((ROW(B7086)-1)/24))</f>
        <v>45587</v>
      </c>
      <c r="E7124" s="459">
        <v>0.20833333333333337</v>
      </c>
      <c r="F7124" s="780"/>
      <c r="G7124" s="780"/>
      <c r="H7124" s="460">
        <f t="shared" si="441"/>
        <v>0</v>
      </c>
      <c r="I7124" s="460">
        <f t="shared" si="442"/>
        <v>0</v>
      </c>
      <c r="J7124" s="460">
        <f t="shared" si="444"/>
        <v>0</v>
      </c>
      <c r="K7124" s="9"/>
      <c r="P7124" s="2"/>
      <c r="Q7124" s="27"/>
      <c r="R7124" s="2"/>
      <c r="S7124" s="2"/>
      <c r="T7124" s="2"/>
      <c r="U7124" s="2"/>
      <c r="V7124" s="2"/>
      <c r="W7124" s="2"/>
    </row>
    <row r="7125" spans="2:23" ht="15" customHeight="1" x14ac:dyDescent="0.35">
      <c r="B7125" s="349"/>
      <c r="C7125" s="715" t="str">
        <f t="shared" si="443"/>
        <v/>
      </c>
      <c r="D7125" s="458">
        <f>IF(ISNUMBER(Summary!$D$17), DATE(Summary!$D$17, 1, 1) + INT((ROW(B7087)-1)/24), DATE(2024, 1, 1) + INT((ROW(B7087)-1)/24))</f>
        <v>45587</v>
      </c>
      <c r="E7125" s="459">
        <v>0.25</v>
      </c>
      <c r="F7125" s="780"/>
      <c r="G7125" s="780"/>
      <c r="H7125" s="460">
        <f t="shared" si="441"/>
        <v>0</v>
      </c>
      <c r="I7125" s="460">
        <f t="shared" si="442"/>
        <v>0</v>
      </c>
      <c r="J7125" s="460">
        <f t="shared" si="444"/>
        <v>0</v>
      </c>
      <c r="K7125" s="9"/>
      <c r="P7125" s="2"/>
      <c r="Q7125" s="27"/>
      <c r="R7125" s="2"/>
      <c r="S7125" s="2"/>
      <c r="T7125" s="2"/>
      <c r="U7125" s="2"/>
      <c r="V7125" s="2"/>
      <c r="W7125" s="2"/>
    </row>
    <row r="7126" spans="2:23" ht="15" customHeight="1" x14ac:dyDescent="0.35">
      <c r="B7126" s="349"/>
      <c r="C7126" s="715" t="str">
        <f t="shared" si="443"/>
        <v/>
      </c>
      <c r="D7126" s="458">
        <f>IF(ISNUMBER(Summary!$D$17), DATE(Summary!$D$17, 1, 1) + INT((ROW(B7088)-1)/24), DATE(2024, 1, 1) + INT((ROW(B7088)-1)/24))</f>
        <v>45587</v>
      </c>
      <c r="E7126" s="459">
        <v>0.29166666666666669</v>
      </c>
      <c r="F7126" s="780"/>
      <c r="G7126" s="780"/>
      <c r="H7126" s="460">
        <f t="shared" si="441"/>
        <v>0</v>
      </c>
      <c r="I7126" s="460">
        <f t="shared" si="442"/>
        <v>0</v>
      </c>
      <c r="J7126" s="460">
        <f t="shared" si="444"/>
        <v>0</v>
      </c>
      <c r="K7126" s="9"/>
      <c r="P7126" s="2"/>
      <c r="Q7126" s="27"/>
      <c r="R7126" s="2"/>
      <c r="S7126" s="2"/>
      <c r="T7126" s="2"/>
      <c r="U7126" s="2"/>
      <c r="V7126" s="2"/>
      <c r="W7126" s="2"/>
    </row>
    <row r="7127" spans="2:23" ht="15" customHeight="1" x14ac:dyDescent="0.35">
      <c r="B7127" s="349"/>
      <c r="C7127" s="715" t="str">
        <f t="shared" si="443"/>
        <v/>
      </c>
      <c r="D7127" s="458">
        <f>IF(ISNUMBER(Summary!$D$17), DATE(Summary!$D$17, 1, 1) + INT((ROW(B7089)-1)/24), DATE(2024, 1, 1) + INT((ROW(B7089)-1)/24))</f>
        <v>45587</v>
      </c>
      <c r="E7127" s="459">
        <v>0.33333333333333337</v>
      </c>
      <c r="F7127" s="780"/>
      <c r="G7127" s="780"/>
      <c r="H7127" s="460">
        <f t="shared" si="441"/>
        <v>0</v>
      </c>
      <c r="I7127" s="460">
        <f t="shared" si="442"/>
        <v>0</v>
      </c>
      <c r="J7127" s="460">
        <f t="shared" si="444"/>
        <v>0</v>
      </c>
      <c r="K7127" s="9"/>
      <c r="P7127" s="2"/>
      <c r="Q7127" s="27"/>
      <c r="R7127" s="2"/>
      <c r="S7127" s="2"/>
      <c r="T7127" s="2"/>
      <c r="U7127" s="2"/>
      <c r="V7127" s="2"/>
      <c r="W7127" s="2"/>
    </row>
    <row r="7128" spans="2:23" ht="15" customHeight="1" x14ac:dyDescent="0.35">
      <c r="B7128" s="349"/>
      <c r="C7128" s="715" t="str">
        <f t="shared" si="443"/>
        <v/>
      </c>
      <c r="D7128" s="458">
        <f>IF(ISNUMBER(Summary!$D$17), DATE(Summary!$D$17, 1, 1) + INT((ROW(B7090)-1)/24), DATE(2024, 1, 1) + INT((ROW(B7090)-1)/24))</f>
        <v>45587</v>
      </c>
      <c r="E7128" s="459">
        <v>0.375</v>
      </c>
      <c r="F7128" s="780"/>
      <c r="G7128" s="780"/>
      <c r="H7128" s="460">
        <f t="shared" si="441"/>
        <v>0</v>
      </c>
      <c r="I7128" s="460">
        <f t="shared" si="442"/>
        <v>0</v>
      </c>
      <c r="J7128" s="460">
        <f t="shared" si="444"/>
        <v>0</v>
      </c>
      <c r="K7128" s="9"/>
      <c r="P7128" s="2"/>
      <c r="Q7128" s="27"/>
      <c r="R7128" s="2"/>
      <c r="S7128" s="2"/>
      <c r="T7128" s="2"/>
      <c r="U7128" s="2"/>
      <c r="V7128" s="2"/>
      <c r="W7128" s="2"/>
    </row>
    <row r="7129" spans="2:23" ht="15" customHeight="1" x14ac:dyDescent="0.35">
      <c r="B7129" s="349"/>
      <c r="C7129" s="715" t="str">
        <f t="shared" si="443"/>
        <v/>
      </c>
      <c r="D7129" s="458">
        <f>IF(ISNUMBER(Summary!$D$17), DATE(Summary!$D$17, 1, 1) + INT((ROW(B7091)-1)/24), DATE(2024, 1, 1) + INT((ROW(B7091)-1)/24))</f>
        <v>45587</v>
      </c>
      <c r="E7129" s="459">
        <v>0.41666666666666669</v>
      </c>
      <c r="F7129" s="780"/>
      <c r="G7129" s="780"/>
      <c r="H7129" s="460">
        <f t="shared" si="441"/>
        <v>0</v>
      </c>
      <c r="I7129" s="460">
        <f t="shared" si="442"/>
        <v>0</v>
      </c>
      <c r="J7129" s="460">
        <f t="shared" si="444"/>
        <v>0</v>
      </c>
      <c r="K7129" s="9"/>
      <c r="P7129" s="2"/>
      <c r="Q7129" s="27"/>
      <c r="R7129" s="2"/>
      <c r="S7129" s="2"/>
      <c r="T7129" s="2"/>
      <c r="U7129" s="2"/>
      <c r="V7129" s="2"/>
      <c r="W7129" s="2"/>
    </row>
    <row r="7130" spans="2:23" ht="15" customHeight="1" x14ac:dyDescent="0.35">
      <c r="B7130" s="349"/>
      <c r="C7130" s="715" t="str">
        <f t="shared" si="443"/>
        <v/>
      </c>
      <c r="D7130" s="458">
        <f>IF(ISNUMBER(Summary!$D$17), DATE(Summary!$D$17, 1, 1) + INT((ROW(B7092)-1)/24), DATE(2024, 1, 1) + INT((ROW(B7092)-1)/24))</f>
        <v>45587</v>
      </c>
      <c r="E7130" s="459">
        <v>0.45833333333333337</v>
      </c>
      <c r="F7130" s="780"/>
      <c r="G7130" s="780"/>
      <c r="H7130" s="460">
        <f t="shared" si="441"/>
        <v>0</v>
      </c>
      <c r="I7130" s="460">
        <f t="shared" si="442"/>
        <v>0</v>
      </c>
      <c r="J7130" s="460">
        <f t="shared" si="444"/>
        <v>0</v>
      </c>
      <c r="K7130" s="9"/>
      <c r="P7130" s="2"/>
      <c r="Q7130" s="27"/>
      <c r="R7130" s="2"/>
      <c r="S7130" s="2"/>
      <c r="T7130" s="2"/>
      <c r="U7130" s="2"/>
      <c r="V7130" s="2"/>
      <c r="W7130" s="2"/>
    </row>
    <row r="7131" spans="2:23" ht="15" customHeight="1" x14ac:dyDescent="0.35">
      <c r="B7131" s="349"/>
      <c r="C7131" s="715" t="str">
        <f t="shared" si="443"/>
        <v/>
      </c>
      <c r="D7131" s="458">
        <f>IF(ISNUMBER(Summary!$D$17), DATE(Summary!$D$17, 1, 1) + INT((ROW(B7093)-1)/24), DATE(2024, 1, 1) + INT((ROW(B7093)-1)/24))</f>
        <v>45587</v>
      </c>
      <c r="E7131" s="459">
        <v>0.50000000000000011</v>
      </c>
      <c r="F7131" s="780"/>
      <c r="G7131" s="780"/>
      <c r="H7131" s="460">
        <f t="shared" si="441"/>
        <v>0</v>
      </c>
      <c r="I7131" s="460">
        <f t="shared" si="442"/>
        <v>0</v>
      </c>
      <c r="J7131" s="460">
        <f t="shared" si="444"/>
        <v>0</v>
      </c>
      <c r="K7131" s="9"/>
      <c r="P7131" s="2"/>
      <c r="Q7131" s="27"/>
      <c r="R7131" s="2"/>
      <c r="S7131" s="2"/>
      <c r="T7131" s="2"/>
      <c r="U7131" s="2"/>
      <c r="V7131" s="2"/>
      <c r="W7131" s="2"/>
    </row>
    <row r="7132" spans="2:23" ht="15" customHeight="1" x14ac:dyDescent="0.35">
      <c r="B7132" s="349"/>
      <c r="C7132" s="715" t="str">
        <f t="shared" si="443"/>
        <v/>
      </c>
      <c r="D7132" s="458">
        <f>IF(ISNUMBER(Summary!$D$17), DATE(Summary!$D$17, 1, 1) + INT((ROW(B7094)-1)/24), DATE(2024, 1, 1) + INT((ROW(B7094)-1)/24))</f>
        <v>45587</v>
      </c>
      <c r="E7132" s="459">
        <v>0.54166666666666674</v>
      </c>
      <c r="F7132" s="780"/>
      <c r="G7132" s="780"/>
      <c r="H7132" s="460">
        <f t="shared" si="441"/>
        <v>0</v>
      </c>
      <c r="I7132" s="460">
        <f t="shared" si="442"/>
        <v>0</v>
      </c>
      <c r="J7132" s="460">
        <f t="shared" si="444"/>
        <v>0</v>
      </c>
      <c r="K7132" s="9"/>
      <c r="P7132" s="2"/>
      <c r="Q7132" s="27"/>
      <c r="R7132" s="2"/>
      <c r="S7132" s="2"/>
      <c r="T7132" s="2"/>
      <c r="U7132" s="2"/>
      <c r="V7132" s="2"/>
      <c r="W7132" s="2"/>
    </row>
    <row r="7133" spans="2:23" ht="15" customHeight="1" x14ac:dyDescent="0.35">
      <c r="B7133" s="349"/>
      <c r="C7133" s="715" t="str">
        <f t="shared" si="443"/>
        <v/>
      </c>
      <c r="D7133" s="458">
        <f>IF(ISNUMBER(Summary!$D$17), DATE(Summary!$D$17, 1, 1) + INT((ROW(B7095)-1)/24), DATE(2024, 1, 1) + INT((ROW(B7095)-1)/24))</f>
        <v>45587</v>
      </c>
      <c r="E7133" s="459">
        <v>0.58333333333333337</v>
      </c>
      <c r="F7133" s="780"/>
      <c r="G7133" s="780"/>
      <c r="H7133" s="460">
        <f t="shared" si="441"/>
        <v>0</v>
      </c>
      <c r="I7133" s="460">
        <f t="shared" si="442"/>
        <v>0</v>
      </c>
      <c r="J7133" s="460">
        <f t="shared" si="444"/>
        <v>0</v>
      </c>
      <c r="K7133" s="9"/>
      <c r="P7133" s="2"/>
      <c r="Q7133" s="27"/>
      <c r="R7133" s="2"/>
      <c r="S7133" s="2"/>
      <c r="T7133" s="2"/>
      <c r="U7133" s="2"/>
      <c r="V7133" s="2"/>
      <c r="W7133" s="2"/>
    </row>
    <row r="7134" spans="2:23" ht="15" customHeight="1" x14ac:dyDescent="0.35">
      <c r="B7134" s="349"/>
      <c r="C7134" s="715" t="str">
        <f t="shared" si="443"/>
        <v/>
      </c>
      <c r="D7134" s="458">
        <f>IF(ISNUMBER(Summary!$D$17), DATE(Summary!$D$17, 1, 1) + INT((ROW(B7096)-1)/24), DATE(2024, 1, 1) + INT((ROW(B7096)-1)/24))</f>
        <v>45587</v>
      </c>
      <c r="E7134" s="459">
        <v>0.62500000000000011</v>
      </c>
      <c r="F7134" s="780"/>
      <c r="G7134" s="780"/>
      <c r="H7134" s="460">
        <f t="shared" si="441"/>
        <v>0</v>
      </c>
      <c r="I7134" s="460">
        <f t="shared" si="442"/>
        <v>0</v>
      </c>
      <c r="J7134" s="460">
        <f t="shared" si="444"/>
        <v>0</v>
      </c>
      <c r="K7134" s="9"/>
      <c r="P7134" s="2"/>
      <c r="Q7134" s="27"/>
      <c r="R7134" s="2"/>
      <c r="S7134" s="2"/>
      <c r="T7134" s="2"/>
      <c r="U7134" s="2"/>
      <c r="V7134" s="2"/>
      <c r="W7134" s="2"/>
    </row>
    <row r="7135" spans="2:23" ht="15" customHeight="1" x14ac:dyDescent="0.35">
      <c r="B7135" s="349"/>
      <c r="C7135" s="715" t="str">
        <f t="shared" si="443"/>
        <v/>
      </c>
      <c r="D7135" s="458">
        <f>IF(ISNUMBER(Summary!$D$17), DATE(Summary!$D$17, 1, 1) + INT((ROW(B7097)-1)/24), DATE(2024, 1, 1) + INT((ROW(B7097)-1)/24))</f>
        <v>45587</v>
      </c>
      <c r="E7135" s="459">
        <v>0.66666666666666674</v>
      </c>
      <c r="F7135" s="780"/>
      <c r="G7135" s="780"/>
      <c r="H7135" s="460">
        <f t="shared" si="441"/>
        <v>0</v>
      </c>
      <c r="I7135" s="460">
        <f t="shared" si="442"/>
        <v>0</v>
      </c>
      <c r="J7135" s="460">
        <f t="shared" si="444"/>
        <v>0</v>
      </c>
      <c r="K7135" s="9"/>
      <c r="P7135" s="2"/>
      <c r="Q7135" s="27"/>
      <c r="R7135" s="2"/>
      <c r="S7135" s="2"/>
      <c r="T7135" s="2"/>
      <c r="U7135" s="2"/>
      <c r="V7135" s="2"/>
      <c r="W7135" s="2"/>
    </row>
    <row r="7136" spans="2:23" ht="15" customHeight="1" x14ac:dyDescent="0.35">
      <c r="B7136" s="349"/>
      <c r="C7136" s="715" t="str">
        <f t="shared" si="443"/>
        <v/>
      </c>
      <c r="D7136" s="458">
        <f>IF(ISNUMBER(Summary!$D$17), DATE(Summary!$D$17, 1, 1) + INT((ROW(B7098)-1)/24), DATE(2024, 1, 1) + INT((ROW(B7098)-1)/24))</f>
        <v>45587</v>
      </c>
      <c r="E7136" s="459">
        <v>0.70833333333333337</v>
      </c>
      <c r="F7136" s="780"/>
      <c r="G7136" s="780"/>
      <c r="H7136" s="460">
        <f t="shared" si="441"/>
        <v>0</v>
      </c>
      <c r="I7136" s="460">
        <f t="shared" si="442"/>
        <v>0</v>
      </c>
      <c r="J7136" s="460">
        <f t="shared" si="444"/>
        <v>0</v>
      </c>
      <c r="K7136" s="9"/>
      <c r="P7136" s="2"/>
      <c r="Q7136" s="27"/>
      <c r="R7136" s="2"/>
      <c r="S7136" s="2"/>
      <c r="T7136" s="2"/>
      <c r="U7136" s="2"/>
      <c r="V7136" s="2"/>
      <c r="W7136" s="2"/>
    </row>
    <row r="7137" spans="2:23" ht="15" customHeight="1" x14ac:dyDescent="0.35">
      <c r="B7137" s="349"/>
      <c r="C7137" s="715" t="str">
        <f t="shared" si="443"/>
        <v/>
      </c>
      <c r="D7137" s="458">
        <f>IF(ISNUMBER(Summary!$D$17), DATE(Summary!$D$17, 1, 1) + INT((ROW(B7099)-1)/24), DATE(2024, 1, 1) + INT((ROW(B7099)-1)/24))</f>
        <v>45587</v>
      </c>
      <c r="E7137" s="459">
        <v>0.75000000000000011</v>
      </c>
      <c r="F7137" s="780"/>
      <c r="G7137" s="780"/>
      <c r="H7137" s="460">
        <f t="shared" si="441"/>
        <v>0</v>
      </c>
      <c r="I7137" s="460">
        <f t="shared" si="442"/>
        <v>0</v>
      </c>
      <c r="J7137" s="460">
        <f t="shared" si="444"/>
        <v>0</v>
      </c>
      <c r="K7137" s="9"/>
      <c r="P7137" s="2"/>
      <c r="Q7137" s="27"/>
      <c r="R7137" s="2"/>
      <c r="S7137" s="2"/>
      <c r="T7137" s="2"/>
      <c r="U7137" s="2"/>
      <c r="V7137" s="2"/>
      <c r="W7137" s="2"/>
    </row>
    <row r="7138" spans="2:23" ht="15" customHeight="1" x14ac:dyDescent="0.35">
      <c r="B7138" s="349"/>
      <c r="C7138" s="715" t="str">
        <f t="shared" si="443"/>
        <v/>
      </c>
      <c r="D7138" s="458">
        <f>IF(ISNUMBER(Summary!$D$17), DATE(Summary!$D$17, 1, 1) + INT((ROW(B7100)-1)/24), DATE(2024, 1, 1) + INT((ROW(B7100)-1)/24))</f>
        <v>45587</v>
      </c>
      <c r="E7138" s="459">
        <v>0.79166666666666674</v>
      </c>
      <c r="F7138" s="780"/>
      <c r="G7138" s="780"/>
      <c r="H7138" s="460">
        <f t="shared" si="441"/>
        <v>0</v>
      </c>
      <c r="I7138" s="460">
        <f t="shared" si="442"/>
        <v>0</v>
      </c>
      <c r="J7138" s="460">
        <f t="shared" si="444"/>
        <v>0</v>
      </c>
      <c r="K7138" s="9"/>
      <c r="P7138" s="2"/>
      <c r="Q7138" s="27"/>
      <c r="R7138" s="2"/>
      <c r="S7138" s="2"/>
      <c r="T7138" s="2"/>
      <c r="U7138" s="2"/>
      <c r="V7138" s="2"/>
      <c r="W7138" s="2"/>
    </row>
    <row r="7139" spans="2:23" ht="15" customHeight="1" x14ac:dyDescent="0.35">
      <c r="B7139" s="349"/>
      <c r="C7139" s="715" t="str">
        <f t="shared" si="443"/>
        <v/>
      </c>
      <c r="D7139" s="458">
        <f>IF(ISNUMBER(Summary!$D$17), DATE(Summary!$D$17, 1, 1) + INT((ROW(B7101)-1)/24), DATE(2024, 1, 1) + INT((ROW(B7101)-1)/24))</f>
        <v>45587</v>
      </c>
      <c r="E7139" s="459">
        <v>0.83333333333333337</v>
      </c>
      <c r="F7139" s="780"/>
      <c r="G7139" s="780"/>
      <c r="H7139" s="460">
        <f t="shared" si="441"/>
        <v>0</v>
      </c>
      <c r="I7139" s="460">
        <f t="shared" si="442"/>
        <v>0</v>
      </c>
      <c r="J7139" s="460">
        <f t="shared" si="444"/>
        <v>0</v>
      </c>
      <c r="K7139" s="9"/>
      <c r="P7139" s="2"/>
      <c r="Q7139" s="27"/>
      <c r="R7139" s="2"/>
      <c r="S7139" s="2"/>
      <c r="T7139" s="2"/>
      <c r="U7139" s="2"/>
      <c r="V7139" s="2"/>
      <c r="W7139" s="2"/>
    </row>
    <row r="7140" spans="2:23" ht="15" customHeight="1" x14ac:dyDescent="0.35">
      <c r="B7140" s="349"/>
      <c r="C7140" s="715" t="str">
        <f t="shared" si="443"/>
        <v/>
      </c>
      <c r="D7140" s="458">
        <f>IF(ISNUMBER(Summary!$D$17), DATE(Summary!$D$17, 1, 1) + INT((ROW(B7102)-1)/24), DATE(2024, 1, 1) + INT((ROW(B7102)-1)/24))</f>
        <v>45587</v>
      </c>
      <c r="E7140" s="459">
        <v>0.87500000000000011</v>
      </c>
      <c r="F7140" s="780"/>
      <c r="G7140" s="780"/>
      <c r="H7140" s="460">
        <f t="shared" si="441"/>
        <v>0</v>
      </c>
      <c r="I7140" s="460">
        <f t="shared" si="442"/>
        <v>0</v>
      </c>
      <c r="J7140" s="460">
        <f t="shared" si="444"/>
        <v>0</v>
      </c>
      <c r="K7140" s="9"/>
      <c r="P7140" s="2"/>
      <c r="Q7140" s="27"/>
      <c r="R7140" s="2"/>
      <c r="S7140" s="2"/>
      <c r="T7140" s="2"/>
      <c r="U7140" s="2"/>
      <c r="V7140" s="2"/>
      <c r="W7140" s="2"/>
    </row>
    <row r="7141" spans="2:23" ht="15" customHeight="1" x14ac:dyDescent="0.35">
      <c r="B7141" s="349"/>
      <c r="C7141" s="715" t="str">
        <f t="shared" si="443"/>
        <v/>
      </c>
      <c r="D7141" s="458">
        <f>IF(ISNUMBER(Summary!$D$17), DATE(Summary!$D$17, 1, 1) + INT((ROW(B7103)-1)/24), DATE(2024, 1, 1) + INT((ROW(B7103)-1)/24))</f>
        <v>45587</v>
      </c>
      <c r="E7141" s="459">
        <v>0.91666666666666674</v>
      </c>
      <c r="F7141" s="780"/>
      <c r="G7141" s="780"/>
      <c r="H7141" s="460">
        <f t="shared" si="441"/>
        <v>0</v>
      </c>
      <c r="I7141" s="460">
        <f t="shared" si="442"/>
        <v>0</v>
      </c>
      <c r="J7141" s="460">
        <f t="shared" si="444"/>
        <v>0</v>
      </c>
      <c r="K7141" s="9"/>
      <c r="P7141" s="2"/>
      <c r="Q7141" s="27"/>
      <c r="R7141" s="2"/>
      <c r="S7141" s="2"/>
      <c r="T7141" s="2"/>
      <c r="U7141" s="2"/>
      <c r="V7141" s="2"/>
      <c r="W7141" s="2"/>
    </row>
    <row r="7142" spans="2:23" ht="15" customHeight="1" x14ac:dyDescent="0.35">
      <c r="B7142" s="349"/>
      <c r="C7142" s="715" t="str">
        <f t="shared" si="443"/>
        <v/>
      </c>
      <c r="D7142" s="458">
        <f>IF(ISNUMBER(Summary!$D$17), DATE(Summary!$D$17, 1, 1) + INT((ROW(B7104)-1)/24), DATE(2024, 1, 1) + INT((ROW(B7104)-1)/24))</f>
        <v>45587</v>
      </c>
      <c r="E7142" s="459">
        <v>0.95833333333333337</v>
      </c>
      <c r="F7142" s="780"/>
      <c r="G7142" s="780"/>
      <c r="H7142" s="460">
        <f t="shared" si="441"/>
        <v>0</v>
      </c>
      <c r="I7142" s="460">
        <f t="shared" si="442"/>
        <v>0</v>
      </c>
      <c r="J7142" s="460">
        <f t="shared" si="444"/>
        <v>0</v>
      </c>
      <c r="K7142" s="9"/>
      <c r="P7142" s="2"/>
      <c r="Q7142" s="27"/>
      <c r="R7142" s="2"/>
      <c r="S7142" s="2"/>
      <c r="T7142" s="2"/>
      <c r="U7142" s="2"/>
      <c r="V7142" s="2"/>
      <c r="W7142" s="2"/>
    </row>
    <row r="7143" spans="2:23" ht="15" customHeight="1" x14ac:dyDescent="0.35">
      <c r="B7143" s="457"/>
      <c r="C7143" s="715">
        <f t="shared" si="443"/>
        <v>45588</v>
      </c>
      <c r="D7143" s="458">
        <f>IF(ISNUMBER(Summary!$D$17), DATE(Summary!$D$17, 1, 1) + INT((ROW(B7105)-1)/24), DATE(2024, 1, 1) + INT((ROW(B7105)-1)/24))</f>
        <v>45588</v>
      </c>
      <c r="E7143" s="459">
        <v>3.1225022567582528E-17</v>
      </c>
      <c r="F7143" s="780"/>
      <c r="G7143" s="780"/>
      <c r="H7143" s="460">
        <f t="shared" ref="H7143:H7206" si="445">IF(G7143&gt;F7143,F7143,G7143)</f>
        <v>0</v>
      </c>
      <c r="I7143" s="460">
        <f t="shared" ref="I7143:I7206" si="446">F7143-H7143</f>
        <v>0</v>
      </c>
      <c r="J7143" s="460">
        <f t="shared" si="444"/>
        <v>0</v>
      </c>
      <c r="K7143" s="9"/>
      <c r="P7143" s="2"/>
      <c r="Q7143" s="27"/>
      <c r="R7143" s="2"/>
      <c r="S7143" s="2"/>
      <c r="T7143" s="2"/>
      <c r="U7143" s="2"/>
      <c r="V7143" s="2"/>
      <c r="W7143" s="2"/>
    </row>
    <row r="7144" spans="2:23" ht="15" customHeight="1" x14ac:dyDescent="0.35">
      <c r="B7144" s="349"/>
      <c r="C7144" s="715" t="str">
        <f t="shared" ref="C7144:C7207" si="447">IF(MOD(ROW()-ROW($E$39), 24)=0, $D7144, "")</f>
        <v/>
      </c>
      <c r="D7144" s="458">
        <f>IF(ISNUMBER(Summary!$D$17), DATE(Summary!$D$17, 1, 1) + INT((ROW(B7106)-1)/24), DATE(2024, 1, 1) + INT((ROW(B7106)-1)/24))</f>
        <v>45588</v>
      </c>
      <c r="E7144" s="459">
        <v>4.1666666666666699E-2</v>
      </c>
      <c r="F7144" s="780"/>
      <c r="G7144" s="780"/>
      <c r="H7144" s="460">
        <f t="shared" si="445"/>
        <v>0</v>
      </c>
      <c r="I7144" s="460">
        <f t="shared" si="446"/>
        <v>0</v>
      </c>
      <c r="J7144" s="460">
        <f t="shared" si="444"/>
        <v>0</v>
      </c>
      <c r="K7144" s="9"/>
      <c r="P7144" s="2"/>
      <c r="Q7144" s="27"/>
      <c r="R7144" s="2"/>
      <c r="S7144" s="2"/>
      <c r="T7144" s="2"/>
      <c r="U7144" s="2"/>
      <c r="V7144" s="2"/>
      <c r="W7144" s="2"/>
    </row>
    <row r="7145" spans="2:23" ht="15" customHeight="1" x14ac:dyDescent="0.35">
      <c r="B7145" s="349"/>
      <c r="C7145" s="715" t="str">
        <f t="shared" si="447"/>
        <v/>
      </c>
      <c r="D7145" s="458">
        <f>IF(ISNUMBER(Summary!$D$17), DATE(Summary!$D$17, 1, 1) + INT((ROW(B7107)-1)/24), DATE(2024, 1, 1) + INT((ROW(B7107)-1)/24))</f>
        <v>45588</v>
      </c>
      <c r="E7145" s="459">
        <v>8.333333333333337E-2</v>
      </c>
      <c r="F7145" s="780"/>
      <c r="G7145" s="780"/>
      <c r="H7145" s="460">
        <f t="shared" si="445"/>
        <v>0</v>
      </c>
      <c r="I7145" s="460">
        <f t="shared" si="446"/>
        <v>0</v>
      </c>
      <c r="J7145" s="460">
        <f t="shared" si="444"/>
        <v>0</v>
      </c>
      <c r="K7145" s="9"/>
      <c r="P7145" s="2"/>
      <c r="Q7145" s="27"/>
      <c r="R7145" s="2"/>
      <c r="S7145" s="2"/>
      <c r="T7145" s="2"/>
      <c r="U7145" s="2"/>
      <c r="V7145" s="2"/>
      <c r="W7145" s="2"/>
    </row>
    <row r="7146" spans="2:23" ht="15" customHeight="1" x14ac:dyDescent="0.35">
      <c r="B7146" s="349"/>
      <c r="C7146" s="715" t="str">
        <f t="shared" si="447"/>
        <v/>
      </c>
      <c r="D7146" s="458">
        <f>IF(ISNUMBER(Summary!$D$17), DATE(Summary!$D$17, 1, 1) + INT((ROW(B7108)-1)/24), DATE(2024, 1, 1) + INT((ROW(B7108)-1)/24))</f>
        <v>45588</v>
      </c>
      <c r="E7146" s="459">
        <v>0.12500000000000006</v>
      </c>
      <c r="F7146" s="780"/>
      <c r="G7146" s="780"/>
      <c r="H7146" s="460">
        <f t="shared" si="445"/>
        <v>0</v>
      </c>
      <c r="I7146" s="460">
        <f t="shared" si="446"/>
        <v>0</v>
      </c>
      <c r="J7146" s="460">
        <f t="shared" si="444"/>
        <v>0</v>
      </c>
      <c r="K7146" s="9"/>
      <c r="P7146" s="2"/>
      <c r="Q7146" s="27"/>
      <c r="R7146" s="2"/>
      <c r="S7146" s="2"/>
      <c r="T7146" s="2"/>
      <c r="U7146" s="2"/>
      <c r="V7146" s="2"/>
      <c r="W7146" s="2"/>
    </row>
    <row r="7147" spans="2:23" ht="15" customHeight="1" x14ac:dyDescent="0.35">
      <c r="B7147" s="349"/>
      <c r="C7147" s="715" t="str">
        <f t="shared" si="447"/>
        <v/>
      </c>
      <c r="D7147" s="458">
        <f>IF(ISNUMBER(Summary!$D$17), DATE(Summary!$D$17, 1, 1) + INT((ROW(B7109)-1)/24), DATE(2024, 1, 1) + INT((ROW(B7109)-1)/24))</f>
        <v>45588</v>
      </c>
      <c r="E7147" s="459">
        <v>0.16666666666666669</v>
      </c>
      <c r="F7147" s="780"/>
      <c r="G7147" s="780"/>
      <c r="H7147" s="460">
        <f t="shared" si="445"/>
        <v>0</v>
      </c>
      <c r="I7147" s="460">
        <f t="shared" si="446"/>
        <v>0</v>
      </c>
      <c r="J7147" s="460">
        <f t="shared" si="444"/>
        <v>0</v>
      </c>
      <c r="K7147" s="9"/>
      <c r="P7147" s="2"/>
      <c r="Q7147" s="27"/>
      <c r="R7147" s="2"/>
      <c r="S7147" s="2"/>
      <c r="T7147" s="2"/>
      <c r="U7147" s="2"/>
      <c r="V7147" s="2"/>
      <c r="W7147" s="2"/>
    </row>
    <row r="7148" spans="2:23" ht="15" customHeight="1" x14ac:dyDescent="0.35">
      <c r="B7148" s="349"/>
      <c r="C7148" s="715" t="str">
        <f t="shared" si="447"/>
        <v/>
      </c>
      <c r="D7148" s="458">
        <f>IF(ISNUMBER(Summary!$D$17), DATE(Summary!$D$17, 1, 1) + INT((ROW(B7110)-1)/24), DATE(2024, 1, 1) + INT((ROW(B7110)-1)/24))</f>
        <v>45588</v>
      </c>
      <c r="E7148" s="459">
        <v>0.20833333333333337</v>
      </c>
      <c r="F7148" s="780"/>
      <c r="G7148" s="780"/>
      <c r="H7148" s="460">
        <f t="shared" si="445"/>
        <v>0</v>
      </c>
      <c r="I7148" s="460">
        <f t="shared" si="446"/>
        <v>0</v>
      </c>
      <c r="J7148" s="460">
        <f t="shared" si="444"/>
        <v>0</v>
      </c>
      <c r="K7148" s="9"/>
      <c r="P7148" s="2"/>
      <c r="Q7148" s="27"/>
      <c r="R7148" s="2"/>
      <c r="S7148" s="2"/>
      <c r="T7148" s="2"/>
      <c r="U7148" s="2"/>
      <c r="V7148" s="2"/>
      <c r="W7148" s="2"/>
    </row>
    <row r="7149" spans="2:23" ht="15" customHeight="1" x14ac:dyDescent="0.35">
      <c r="B7149" s="349"/>
      <c r="C7149" s="715" t="str">
        <f t="shared" si="447"/>
        <v/>
      </c>
      <c r="D7149" s="458">
        <f>IF(ISNUMBER(Summary!$D$17), DATE(Summary!$D$17, 1, 1) + INT((ROW(B7111)-1)/24), DATE(2024, 1, 1) + INT((ROW(B7111)-1)/24))</f>
        <v>45588</v>
      </c>
      <c r="E7149" s="459">
        <v>0.25</v>
      </c>
      <c r="F7149" s="780"/>
      <c r="G7149" s="780"/>
      <c r="H7149" s="460">
        <f t="shared" si="445"/>
        <v>0</v>
      </c>
      <c r="I7149" s="460">
        <f t="shared" si="446"/>
        <v>0</v>
      </c>
      <c r="J7149" s="460">
        <f t="shared" si="444"/>
        <v>0</v>
      </c>
      <c r="K7149" s="9"/>
      <c r="P7149" s="2"/>
      <c r="Q7149" s="27"/>
      <c r="R7149" s="2"/>
      <c r="S7149" s="2"/>
      <c r="T7149" s="2"/>
      <c r="U7149" s="2"/>
      <c r="V7149" s="2"/>
      <c r="W7149" s="2"/>
    </row>
    <row r="7150" spans="2:23" ht="15" customHeight="1" x14ac:dyDescent="0.35">
      <c r="B7150" s="349"/>
      <c r="C7150" s="715" t="str">
        <f t="shared" si="447"/>
        <v/>
      </c>
      <c r="D7150" s="458">
        <f>IF(ISNUMBER(Summary!$D$17), DATE(Summary!$D$17, 1, 1) + INT((ROW(B7112)-1)/24), DATE(2024, 1, 1) + INT((ROW(B7112)-1)/24))</f>
        <v>45588</v>
      </c>
      <c r="E7150" s="459">
        <v>0.29166666666666669</v>
      </c>
      <c r="F7150" s="780"/>
      <c r="G7150" s="780"/>
      <c r="H7150" s="460">
        <f t="shared" si="445"/>
        <v>0</v>
      </c>
      <c r="I7150" s="460">
        <f t="shared" si="446"/>
        <v>0</v>
      </c>
      <c r="J7150" s="460">
        <f t="shared" si="444"/>
        <v>0</v>
      </c>
      <c r="K7150" s="9"/>
      <c r="P7150" s="2"/>
      <c r="Q7150" s="27"/>
      <c r="R7150" s="2"/>
      <c r="S7150" s="2"/>
      <c r="T7150" s="2"/>
      <c r="U7150" s="2"/>
      <c r="V7150" s="2"/>
      <c r="W7150" s="2"/>
    </row>
    <row r="7151" spans="2:23" ht="15" customHeight="1" x14ac:dyDescent="0.35">
      <c r="B7151" s="349"/>
      <c r="C7151" s="715" t="str">
        <f t="shared" si="447"/>
        <v/>
      </c>
      <c r="D7151" s="458">
        <f>IF(ISNUMBER(Summary!$D$17), DATE(Summary!$D$17, 1, 1) + INT((ROW(B7113)-1)/24), DATE(2024, 1, 1) + INT((ROW(B7113)-1)/24))</f>
        <v>45588</v>
      </c>
      <c r="E7151" s="459">
        <v>0.33333333333333337</v>
      </c>
      <c r="F7151" s="780"/>
      <c r="G7151" s="780"/>
      <c r="H7151" s="460">
        <f t="shared" si="445"/>
        <v>0</v>
      </c>
      <c r="I7151" s="460">
        <f t="shared" si="446"/>
        <v>0</v>
      </c>
      <c r="J7151" s="460">
        <f t="shared" si="444"/>
        <v>0</v>
      </c>
      <c r="K7151" s="9"/>
      <c r="P7151" s="2"/>
      <c r="Q7151" s="27"/>
      <c r="R7151" s="2"/>
      <c r="S7151" s="2"/>
      <c r="T7151" s="2"/>
      <c r="U7151" s="2"/>
      <c r="V7151" s="2"/>
      <c r="W7151" s="2"/>
    </row>
    <row r="7152" spans="2:23" ht="15" customHeight="1" x14ac:dyDescent="0.35">
      <c r="B7152" s="349"/>
      <c r="C7152" s="715" t="str">
        <f t="shared" si="447"/>
        <v/>
      </c>
      <c r="D7152" s="458">
        <f>IF(ISNUMBER(Summary!$D$17), DATE(Summary!$D$17, 1, 1) + INT((ROW(B7114)-1)/24), DATE(2024, 1, 1) + INT((ROW(B7114)-1)/24))</f>
        <v>45588</v>
      </c>
      <c r="E7152" s="459">
        <v>0.375</v>
      </c>
      <c r="F7152" s="780"/>
      <c r="G7152" s="780"/>
      <c r="H7152" s="460">
        <f t="shared" si="445"/>
        <v>0</v>
      </c>
      <c r="I7152" s="460">
        <f t="shared" si="446"/>
        <v>0</v>
      </c>
      <c r="J7152" s="460">
        <f t="shared" si="444"/>
        <v>0</v>
      </c>
      <c r="K7152" s="9"/>
      <c r="P7152" s="2"/>
      <c r="Q7152" s="27"/>
      <c r="R7152" s="2"/>
      <c r="S7152" s="2"/>
      <c r="T7152" s="2"/>
      <c r="U7152" s="2"/>
      <c r="V7152" s="2"/>
      <c r="W7152" s="2"/>
    </row>
    <row r="7153" spans="2:23" ht="15" customHeight="1" x14ac:dyDescent="0.35">
      <c r="B7153" s="349"/>
      <c r="C7153" s="715" t="str">
        <f t="shared" si="447"/>
        <v/>
      </c>
      <c r="D7153" s="458">
        <f>IF(ISNUMBER(Summary!$D$17), DATE(Summary!$D$17, 1, 1) + INT((ROW(B7115)-1)/24), DATE(2024, 1, 1) + INT((ROW(B7115)-1)/24))</f>
        <v>45588</v>
      </c>
      <c r="E7153" s="459">
        <v>0.41666666666666669</v>
      </c>
      <c r="F7153" s="780"/>
      <c r="G7153" s="780"/>
      <c r="H7153" s="460">
        <f t="shared" si="445"/>
        <v>0</v>
      </c>
      <c r="I7153" s="460">
        <f t="shared" si="446"/>
        <v>0</v>
      </c>
      <c r="J7153" s="460">
        <f t="shared" si="444"/>
        <v>0</v>
      </c>
      <c r="K7153" s="9"/>
      <c r="P7153" s="2"/>
      <c r="Q7153" s="27"/>
      <c r="R7153" s="2"/>
      <c r="S7153" s="2"/>
      <c r="T7153" s="2"/>
      <c r="U7153" s="2"/>
      <c r="V7153" s="2"/>
      <c r="W7153" s="2"/>
    </row>
    <row r="7154" spans="2:23" ht="15" customHeight="1" x14ac:dyDescent="0.35">
      <c r="B7154" s="349"/>
      <c r="C7154" s="715" t="str">
        <f t="shared" si="447"/>
        <v/>
      </c>
      <c r="D7154" s="458">
        <f>IF(ISNUMBER(Summary!$D$17), DATE(Summary!$D$17, 1, 1) + INT((ROW(B7116)-1)/24), DATE(2024, 1, 1) + INT((ROW(B7116)-1)/24))</f>
        <v>45588</v>
      </c>
      <c r="E7154" s="459">
        <v>0.45833333333333337</v>
      </c>
      <c r="F7154" s="780"/>
      <c r="G7154" s="780"/>
      <c r="H7154" s="460">
        <f t="shared" si="445"/>
        <v>0</v>
      </c>
      <c r="I7154" s="460">
        <f t="shared" si="446"/>
        <v>0</v>
      </c>
      <c r="J7154" s="460">
        <f t="shared" si="444"/>
        <v>0</v>
      </c>
      <c r="K7154" s="9"/>
      <c r="P7154" s="2"/>
      <c r="Q7154" s="27"/>
      <c r="R7154" s="2"/>
      <c r="S7154" s="2"/>
      <c r="T7154" s="2"/>
      <c r="U7154" s="2"/>
      <c r="V7154" s="2"/>
      <c r="W7154" s="2"/>
    </row>
    <row r="7155" spans="2:23" ht="15" customHeight="1" x14ac:dyDescent="0.35">
      <c r="B7155" s="349"/>
      <c r="C7155" s="715" t="str">
        <f t="shared" si="447"/>
        <v/>
      </c>
      <c r="D7155" s="458">
        <f>IF(ISNUMBER(Summary!$D$17), DATE(Summary!$D$17, 1, 1) + INT((ROW(B7117)-1)/24), DATE(2024, 1, 1) + INT((ROW(B7117)-1)/24))</f>
        <v>45588</v>
      </c>
      <c r="E7155" s="459">
        <v>0.50000000000000011</v>
      </c>
      <c r="F7155" s="780"/>
      <c r="G7155" s="780"/>
      <c r="H7155" s="460">
        <f t="shared" si="445"/>
        <v>0</v>
      </c>
      <c r="I7155" s="460">
        <f t="shared" si="446"/>
        <v>0</v>
      </c>
      <c r="J7155" s="460">
        <f t="shared" si="444"/>
        <v>0</v>
      </c>
      <c r="K7155" s="9"/>
      <c r="P7155" s="2"/>
      <c r="Q7155" s="27"/>
      <c r="R7155" s="2"/>
      <c r="S7155" s="2"/>
      <c r="T7155" s="2"/>
      <c r="U7155" s="2"/>
      <c r="V7155" s="2"/>
      <c r="W7155" s="2"/>
    </row>
    <row r="7156" spans="2:23" ht="15" customHeight="1" x14ac:dyDescent="0.35">
      <c r="B7156" s="349"/>
      <c r="C7156" s="715" t="str">
        <f t="shared" si="447"/>
        <v/>
      </c>
      <c r="D7156" s="458">
        <f>IF(ISNUMBER(Summary!$D$17), DATE(Summary!$D$17, 1, 1) + INT((ROW(B7118)-1)/24), DATE(2024, 1, 1) + INT((ROW(B7118)-1)/24))</f>
        <v>45588</v>
      </c>
      <c r="E7156" s="459">
        <v>0.54166666666666674</v>
      </c>
      <c r="F7156" s="780"/>
      <c r="G7156" s="780"/>
      <c r="H7156" s="460">
        <f t="shared" si="445"/>
        <v>0</v>
      </c>
      <c r="I7156" s="460">
        <f t="shared" si="446"/>
        <v>0</v>
      </c>
      <c r="J7156" s="460">
        <f t="shared" si="444"/>
        <v>0</v>
      </c>
      <c r="K7156" s="9"/>
      <c r="P7156" s="2"/>
      <c r="Q7156" s="27"/>
      <c r="R7156" s="2"/>
      <c r="S7156" s="2"/>
      <c r="T7156" s="2"/>
      <c r="U7156" s="2"/>
      <c r="V7156" s="2"/>
      <c r="W7156" s="2"/>
    </row>
    <row r="7157" spans="2:23" ht="15" customHeight="1" x14ac:dyDescent="0.35">
      <c r="B7157" s="349"/>
      <c r="C7157" s="715" t="str">
        <f t="shared" si="447"/>
        <v/>
      </c>
      <c r="D7157" s="458">
        <f>IF(ISNUMBER(Summary!$D$17), DATE(Summary!$D$17, 1, 1) + INT((ROW(B7119)-1)/24), DATE(2024, 1, 1) + INT((ROW(B7119)-1)/24))</f>
        <v>45588</v>
      </c>
      <c r="E7157" s="459">
        <v>0.58333333333333337</v>
      </c>
      <c r="F7157" s="780"/>
      <c r="G7157" s="780"/>
      <c r="H7157" s="460">
        <f t="shared" si="445"/>
        <v>0</v>
      </c>
      <c r="I7157" s="460">
        <f t="shared" si="446"/>
        <v>0</v>
      </c>
      <c r="J7157" s="460">
        <f t="shared" si="444"/>
        <v>0</v>
      </c>
      <c r="K7157" s="9"/>
      <c r="P7157" s="2"/>
      <c r="Q7157" s="27"/>
      <c r="R7157" s="2"/>
      <c r="S7157" s="2"/>
      <c r="T7157" s="2"/>
      <c r="U7157" s="2"/>
      <c r="V7157" s="2"/>
      <c r="W7157" s="2"/>
    </row>
    <row r="7158" spans="2:23" ht="15" customHeight="1" x14ac:dyDescent="0.35">
      <c r="B7158" s="349"/>
      <c r="C7158" s="715" t="str">
        <f t="shared" si="447"/>
        <v/>
      </c>
      <c r="D7158" s="458">
        <f>IF(ISNUMBER(Summary!$D$17), DATE(Summary!$D$17, 1, 1) + INT((ROW(B7120)-1)/24), DATE(2024, 1, 1) + INT((ROW(B7120)-1)/24))</f>
        <v>45588</v>
      </c>
      <c r="E7158" s="459">
        <v>0.62500000000000011</v>
      </c>
      <c r="F7158" s="780"/>
      <c r="G7158" s="780"/>
      <c r="H7158" s="460">
        <f t="shared" si="445"/>
        <v>0</v>
      </c>
      <c r="I7158" s="460">
        <f t="shared" si="446"/>
        <v>0</v>
      </c>
      <c r="J7158" s="460">
        <f t="shared" si="444"/>
        <v>0</v>
      </c>
      <c r="K7158" s="9"/>
      <c r="P7158" s="2"/>
      <c r="Q7158" s="27"/>
      <c r="R7158" s="2"/>
      <c r="S7158" s="2"/>
      <c r="T7158" s="2"/>
      <c r="U7158" s="2"/>
      <c r="V7158" s="2"/>
      <c r="W7158" s="2"/>
    </row>
    <row r="7159" spans="2:23" ht="15" customHeight="1" x14ac:dyDescent="0.35">
      <c r="B7159" s="349"/>
      <c r="C7159" s="715" t="str">
        <f t="shared" si="447"/>
        <v/>
      </c>
      <c r="D7159" s="458">
        <f>IF(ISNUMBER(Summary!$D$17), DATE(Summary!$D$17, 1, 1) + INT((ROW(B7121)-1)/24), DATE(2024, 1, 1) + INT((ROW(B7121)-1)/24))</f>
        <v>45588</v>
      </c>
      <c r="E7159" s="459">
        <v>0.66666666666666674</v>
      </c>
      <c r="F7159" s="780"/>
      <c r="G7159" s="780"/>
      <c r="H7159" s="460">
        <f t="shared" si="445"/>
        <v>0</v>
      </c>
      <c r="I7159" s="460">
        <f t="shared" si="446"/>
        <v>0</v>
      </c>
      <c r="J7159" s="460">
        <f t="shared" si="444"/>
        <v>0</v>
      </c>
      <c r="K7159" s="9"/>
      <c r="P7159" s="2"/>
      <c r="Q7159" s="27"/>
      <c r="R7159" s="2"/>
      <c r="S7159" s="2"/>
      <c r="T7159" s="2"/>
      <c r="U7159" s="2"/>
      <c r="V7159" s="2"/>
      <c r="W7159" s="2"/>
    </row>
    <row r="7160" spans="2:23" ht="15" customHeight="1" x14ac:dyDescent="0.35">
      <c r="B7160" s="349"/>
      <c r="C7160" s="715" t="str">
        <f t="shared" si="447"/>
        <v/>
      </c>
      <c r="D7160" s="458">
        <f>IF(ISNUMBER(Summary!$D$17), DATE(Summary!$D$17, 1, 1) + INT((ROW(B7122)-1)/24), DATE(2024, 1, 1) + INT((ROW(B7122)-1)/24))</f>
        <v>45588</v>
      </c>
      <c r="E7160" s="459">
        <v>0.70833333333333337</v>
      </c>
      <c r="F7160" s="780"/>
      <c r="G7160" s="780"/>
      <c r="H7160" s="460">
        <f t="shared" si="445"/>
        <v>0</v>
      </c>
      <c r="I7160" s="460">
        <f t="shared" si="446"/>
        <v>0</v>
      </c>
      <c r="J7160" s="460">
        <f t="shared" si="444"/>
        <v>0</v>
      </c>
      <c r="K7160" s="9"/>
      <c r="P7160" s="2"/>
      <c r="Q7160" s="27"/>
      <c r="R7160" s="2"/>
      <c r="S7160" s="2"/>
      <c r="T7160" s="2"/>
      <c r="U7160" s="2"/>
      <c r="V7160" s="2"/>
      <c r="W7160" s="2"/>
    </row>
    <row r="7161" spans="2:23" ht="15" customHeight="1" x14ac:dyDescent="0.35">
      <c r="B7161" s="349"/>
      <c r="C7161" s="715" t="str">
        <f t="shared" si="447"/>
        <v/>
      </c>
      <c r="D7161" s="458">
        <f>IF(ISNUMBER(Summary!$D$17), DATE(Summary!$D$17, 1, 1) + INT((ROW(B7123)-1)/24), DATE(2024, 1, 1) + INT((ROW(B7123)-1)/24))</f>
        <v>45588</v>
      </c>
      <c r="E7161" s="459">
        <v>0.75000000000000011</v>
      </c>
      <c r="F7161" s="780"/>
      <c r="G7161" s="780"/>
      <c r="H7161" s="460">
        <f t="shared" si="445"/>
        <v>0</v>
      </c>
      <c r="I7161" s="460">
        <f t="shared" si="446"/>
        <v>0</v>
      </c>
      <c r="J7161" s="460">
        <f t="shared" si="444"/>
        <v>0</v>
      </c>
      <c r="K7161" s="9"/>
      <c r="P7161" s="2"/>
      <c r="Q7161" s="27"/>
      <c r="R7161" s="2"/>
      <c r="S7161" s="2"/>
      <c r="T7161" s="2"/>
      <c r="U7161" s="2"/>
      <c r="V7161" s="2"/>
      <c r="W7161" s="2"/>
    </row>
    <row r="7162" spans="2:23" ht="15" customHeight="1" x14ac:dyDescent="0.35">
      <c r="B7162" s="349"/>
      <c r="C7162" s="715" t="str">
        <f t="shared" si="447"/>
        <v/>
      </c>
      <c r="D7162" s="458">
        <f>IF(ISNUMBER(Summary!$D$17), DATE(Summary!$D$17, 1, 1) + INT((ROW(B7124)-1)/24), DATE(2024, 1, 1) + INT((ROW(B7124)-1)/24))</f>
        <v>45588</v>
      </c>
      <c r="E7162" s="459">
        <v>0.79166666666666674</v>
      </c>
      <c r="F7162" s="780"/>
      <c r="G7162" s="780"/>
      <c r="H7162" s="460">
        <f t="shared" si="445"/>
        <v>0</v>
      </c>
      <c r="I7162" s="460">
        <f t="shared" si="446"/>
        <v>0</v>
      </c>
      <c r="J7162" s="460">
        <f t="shared" si="444"/>
        <v>0</v>
      </c>
      <c r="K7162" s="9"/>
      <c r="P7162" s="2"/>
      <c r="Q7162" s="27"/>
      <c r="R7162" s="2"/>
      <c r="S7162" s="2"/>
      <c r="T7162" s="2"/>
      <c r="U7162" s="2"/>
      <c r="V7162" s="2"/>
      <c r="W7162" s="2"/>
    </row>
    <row r="7163" spans="2:23" ht="15" customHeight="1" x14ac:dyDescent="0.35">
      <c r="B7163" s="349"/>
      <c r="C7163" s="715" t="str">
        <f t="shared" si="447"/>
        <v/>
      </c>
      <c r="D7163" s="458">
        <f>IF(ISNUMBER(Summary!$D$17), DATE(Summary!$D$17, 1, 1) + INT((ROW(B7125)-1)/24), DATE(2024, 1, 1) + INT((ROW(B7125)-1)/24))</f>
        <v>45588</v>
      </c>
      <c r="E7163" s="459">
        <v>0.83333333333333337</v>
      </c>
      <c r="F7163" s="780"/>
      <c r="G7163" s="780"/>
      <c r="H7163" s="460">
        <f t="shared" si="445"/>
        <v>0</v>
      </c>
      <c r="I7163" s="460">
        <f t="shared" si="446"/>
        <v>0</v>
      </c>
      <c r="J7163" s="460">
        <f t="shared" si="444"/>
        <v>0</v>
      </c>
      <c r="K7163" s="9"/>
      <c r="P7163" s="2"/>
      <c r="Q7163" s="27"/>
      <c r="R7163" s="2"/>
      <c r="S7163" s="2"/>
      <c r="T7163" s="2"/>
      <c r="U7163" s="2"/>
      <c r="V7163" s="2"/>
      <c r="W7163" s="2"/>
    </row>
    <row r="7164" spans="2:23" ht="15" customHeight="1" x14ac:dyDescent="0.35">
      <c r="B7164" s="349"/>
      <c r="C7164" s="715" t="str">
        <f t="shared" si="447"/>
        <v/>
      </c>
      <c r="D7164" s="458">
        <f>IF(ISNUMBER(Summary!$D$17), DATE(Summary!$D$17, 1, 1) + INT((ROW(B7126)-1)/24), DATE(2024, 1, 1) + INT((ROW(B7126)-1)/24))</f>
        <v>45588</v>
      </c>
      <c r="E7164" s="459">
        <v>0.87500000000000011</v>
      </c>
      <c r="F7164" s="780"/>
      <c r="G7164" s="780"/>
      <c r="H7164" s="460">
        <f t="shared" si="445"/>
        <v>0</v>
      </c>
      <c r="I7164" s="460">
        <f t="shared" si="446"/>
        <v>0</v>
      </c>
      <c r="J7164" s="460">
        <f t="shared" si="444"/>
        <v>0</v>
      </c>
      <c r="K7164" s="9"/>
      <c r="P7164" s="2"/>
      <c r="Q7164" s="27"/>
      <c r="R7164" s="2"/>
      <c r="S7164" s="2"/>
      <c r="T7164" s="2"/>
      <c r="U7164" s="2"/>
      <c r="V7164" s="2"/>
      <c r="W7164" s="2"/>
    </row>
    <row r="7165" spans="2:23" ht="15" customHeight="1" x14ac:dyDescent="0.35">
      <c r="B7165" s="349"/>
      <c r="C7165" s="715" t="str">
        <f t="shared" si="447"/>
        <v/>
      </c>
      <c r="D7165" s="458">
        <f>IF(ISNUMBER(Summary!$D$17), DATE(Summary!$D$17, 1, 1) + INT((ROW(B7127)-1)/24), DATE(2024, 1, 1) + INT((ROW(B7127)-1)/24))</f>
        <v>45588</v>
      </c>
      <c r="E7165" s="459">
        <v>0.91666666666666674</v>
      </c>
      <c r="F7165" s="780"/>
      <c r="G7165" s="780"/>
      <c r="H7165" s="460">
        <f t="shared" si="445"/>
        <v>0</v>
      </c>
      <c r="I7165" s="460">
        <f t="shared" si="446"/>
        <v>0</v>
      </c>
      <c r="J7165" s="460">
        <f t="shared" si="444"/>
        <v>0</v>
      </c>
      <c r="K7165" s="9"/>
      <c r="P7165" s="2"/>
      <c r="Q7165" s="27"/>
      <c r="R7165" s="2"/>
      <c r="S7165" s="2"/>
      <c r="T7165" s="2"/>
      <c r="U7165" s="2"/>
      <c r="V7165" s="2"/>
      <c r="W7165" s="2"/>
    </row>
    <row r="7166" spans="2:23" ht="15" customHeight="1" x14ac:dyDescent="0.35">
      <c r="B7166" s="349"/>
      <c r="C7166" s="715" t="str">
        <f t="shared" si="447"/>
        <v/>
      </c>
      <c r="D7166" s="458">
        <f>IF(ISNUMBER(Summary!$D$17), DATE(Summary!$D$17, 1, 1) + INT((ROW(B7128)-1)/24), DATE(2024, 1, 1) + INT((ROW(B7128)-1)/24))</f>
        <v>45588</v>
      </c>
      <c r="E7166" s="459">
        <v>0.95833333333333337</v>
      </c>
      <c r="F7166" s="780"/>
      <c r="G7166" s="780"/>
      <c r="H7166" s="460">
        <f t="shared" si="445"/>
        <v>0</v>
      </c>
      <c r="I7166" s="460">
        <f t="shared" si="446"/>
        <v>0</v>
      </c>
      <c r="J7166" s="460">
        <f t="shared" si="444"/>
        <v>0</v>
      </c>
      <c r="K7166" s="9"/>
      <c r="P7166" s="2"/>
      <c r="Q7166" s="27"/>
      <c r="R7166" s="2"/>
      <c r="S7166" s="2"/>
      <c r="T7166" s="2"/>
      <c r="U7166" s="2"/>
      <c r="V7166" s="2"/>
      <c r="W7166" s="2"/>
    </row>
    <row r="7167" spans="2:23" ht="15" customHeight="1" x14ac:dyDescent="0.35">
      <c r="B7167" s="457"/>
      <c r="C7167" s="715">
        <f t="shared" si="447"/>
        <v>45589</v>
      </c>
      <c r="D7167" s="458">
        <f>IF(ISNUMBER(Summary!$D$17), DATE(Summary!$D$17, 1, 1) + INT((ROW(B7129)-1)/24), DATE(2024, 1, 1) + INT((ROW(B7129)-1)/24))</f>
        <v>45589</v>
      </c>
      <c r="E7167" s="459">
        <v>3.1225022567582528E-17</v>
      </c>
      <c r="F7167" s="780"/>
      <c r="G7167" s="780"/>
      <c r="H7167" s="460">
        <f t="shared" si="445"/>
        <v>0</v>
      </c>
      <c r="I7167" s="460">
        <f t="shared" si="446"/>
        <v>0</v>
      </c>
      <c r="J7167" s="460">
        <f t="shared" si="444"/>
        <v>0</v>
      </c>
      <c r="K7167" s="9"/>
      <c r="P7167" s="2"/>
      <c r="Q7167" s="27"/>
      <c r="R7167" s="2"/>
      <c r="S7167" s="2"/>
      <c r="T7167" s="2"/>
      <c r="U7167" s="2"/>
      <c r="V7167" s="2"/>
      <c r="W7167" s="2"/>
    </row>
    <row r="7168" spans="2:23" ht="15" customHeight="1" x14ac:dyDescent="0.35">
      <c r="B7168" s="349"/>
      <c r="C7168" s="715" t="str">
        <f t="shared" si="447"/>
        <v/>
      </c>
      <c r="D7168" s="458">
        <f>IF(ISNUMBER(Summary!$D$17), DATE(Summary!$D$17, 1, 1) + INT((ROW(B7130)-1)/24), DATE(2024, 1, 1) + INT((ROW(B7130)-1)/24))</f>
        <v>45589</v>
      </c>
      <c r="E7168" s="459">
        <v>4.1666666666666699E-2</v>
      </c>
      <c r="F7168" s="780"/>
      <c r="G7168" s="780"/>
      <c r="H7168" s="460">
        <f t="shared" si="445"/>
        <v>0</v>
      </c>
      <c r="I7168" s="460">
        <f t="shared" si="446"/>
        <v>0</v>
      </c>
      <c r="J7168" s="460">
        <f t="shared" ref="J7168:J7231" si="448">G7168-H7168</f>
        <v>0</v>
      </c>
      <c r="K7168" s="9"/>
      <c r="P7168" s="2"/>
      <c r="Q7168" s="27"/>
      <c r="R7168" s="2"/>
      <c r="S7168" s="2"/>
      <c r="T7168" s="2"/>
      <c r="U7168" s="2"/>
      <c r="V7168" s="2"/>
      <c r="W7168" s="2"/>
    </row>
    <row r="7169" spans="2:23" ht="15" customHeight="1" x14ac:dyDescent="0.35">
      <c r="B7169" s="349"/>
      <c r="C7169" s="715" t="str">
        <f t="shared" si="447"/>
        <v/>
      </c>
      <c r="D7169" s="458">
        <f>IF(ISNUMBER(Summary!$D$17), DATE(Summary!$D$17, 1, 1) + INT((ROW(B7131)-1)/24), DATE(2024, 1, 1) + INT((ROW(B7131)-1)/24))</f>
        <v>45589</v>
      </c>
      <c r="E7169" s="459">
        <v>8.333333333333337E-2</v>
      </c>
      <c r="F7169" s="780"/>
      <c r="G7169" s="780"/>
      <c r="H7169" s="460">
        <f t="shared" si="445"/>
        <v>0</v>
      </c>
      <c r="I7169" s="460">
        <f t="shared" si="446"/>
        <v>0</v>
      </c>
      <c r="J7169" s="460">
        <f t="shared" si="448"/>
        <v>0</v>
      </c>
      <c r="K7169" s="9"/>
      <c r="P7169" s="2"/>
      <c r="Q7169" s="27"/>
      <c r="R7169" s="2"/>
      <c r="S7169" s="2"/>
      <c r="T7169" s="2"/>
      <c r="U7169" s="2"/>
      <c r="V7169" s="2"/>
      <c r="W7169" s="2"/>
    </row>
    <row r="7170" spans="2:23" ht="15" customHeight="1" x14ac:dyDescent="0.35">
      <c r="B7170" s="349"/>
      <c r="C7170" s="715" t="str">
        <f t="shared" si="447"/>
        <v/>
      </c>
      <c r="D7170" s="458">
        <f>IF(ISNUMBER(Summary!$D$17), DATE(Summary!$D$17, 1, 1) + INT((ROW(B7132)-1)/24), DATE(2024, 1, 1) + INT((ROW(B7132)-1)/24))</f>
        <v>45589</v>
      </c>
      <c r="E7170" s="459">
        <v>0.12500000000000006</v>
      </c>
      <c r="F7170" s="780"/>
      <c r="G7170" s="780"/>
      <c r="H7170" s="460">
        <f t="shared" si="445"/>
        <v>0</v>
      </c>
      <c r="I7170" s="460">
        <f t="shared" si="446"/>
        <v>0</v>
      </c>
      <c r="J7170" s="460">
        <f t="shared" si="448"/>
        <v>0</v>
      </c>
      <c r="K7170" s="9"/>
      <c r="P7170" s="2"/>
      <c r="Q7170" s="27"/>
      <c r="R7170" s="2"/>
      <c r="S7170" s="2"/>
      <c r="T7170" s="2"/>
      <c r="U7170" s="2"/>
      <c r="V7170" s="2"/>
      <c r="W7170" s="2"/>
    </row>
    <row r="7171" spans="2:23" ht="15" customHeight="1" x14ac:dyDescent="0.35">
      <c r="B7171" s="349"/>
      <c r="C7171" s="715" t="str">
        <f t="shared" si="447"/>
        <v/>
      </c>
      <c r="D7171" s="458">
        <f>IF(ISNUMBER(Summary!$D$17), DATE(Summary!$D$17, 1, 1) + INT((ROW(B7133)-1)/24), DATE(2024, 1, 1) + INT((ROW(B7133)-1)/24))</f>
        <v>45589</v>
      </c>
      <c r="E7171" s="459">
        <v>0.16666666666666669</v>
      </c>
      <c r="F7171" s="780"/>
      <c r="G7171" s="780"/>
      <c r="H7171" s="460">
        <f t="shared" si="445"/>
        <v>0</v>
      </c>
      <c r="I7171" s="460">
        <f t="shared" si="446"/>
        <v>0</v>
      </c>
      <c r="J7171" s="460">
        <f t="shared" si="448"/>
        <v>0</v>
      </c>
      <c r="K7171" s="9"/>
      <c r="P7171" s="2"/>
      <c r="Q7171" s="27"/>
      <c r="R7171" s="2"/>
      <c r="S7171" s="2"/>
      <c r="T7171" s="2"/>
      <c r="U7171" s="2"/>
      <c r="V7171" s="2"/>
      <c r="W7171" s="2"/>
    </row>
    <row r="7172" spans="2:23" ht="15" customHeight="1" x14ac:dyDescent="0.35">
      <c r="B7172" s="349"/>
      <c r="C7172" s="715" t="str">
        <f t="shared" si="447"/>
        <v/>
      </c>
      <c r="D7172" s="458">
        <f>IF(ISNUMBER(Summary!$D$17), DATE(Summary!$D$17, 1, 1) + INT((ROW(B7134)-1)/24), DATE(2024, 1, 1) + INT((ROW(B7134)-1)/24))</f>
        <v>45589</v>
      </c>
      <c r="E7172" s="459">
        <v>0.20833333333333337</v>
      </c>
      <c r="F7172" s="780"/>
      <c r="G7172" s="780"/>
      <c r="H7172" s="460">
        <f t="shared" si="445"/>
        <v>0</v>
      </c>
      <c r="I7172" s="460">
        <f t="shared" si="446"/>
        <v>0</v>
      </c>
      <c r="J7172" s="460">
        <f t="shared" si="448"/>
        <v>0</v>
      </c>
      <c r="K7172" s="9"/>
      <c r="P7172" s="2"/>
      <c r="Q7172" s="27"/>
      <c r="R7172" s="2"/>
      <c r="S7172" s="2"/>
      <c r="T7172" s="2"/>
      <c r="U7172" s="2"/>
      <c r="V7172" s="2"/>
      <c r="W7172" s="2"/>
    </row>
    <row r="7173" spans="2:23" ht="15" customHeight="1" x14ac:dyDescent="0.35">
      <c r="B7173" s="349"/>
      <c r="C7173" s="715" t="str">
        <f t="shared" si="447"/>
        <v/>
      </c>
      <c r="D7173" s="458">
        <f>IF(ISNUMBER(Summary!$D$17), DATE(Summary!$D$17, 1, 1) + INT((ROW(B7135)-1)/24), DATE(2024, 1, 1) + INT((ROW(B7135)-1)/24))</f>
        <v>45589</v>
      </c>
      <c r="E7173" s="459">
        <v>0.25</v>
      </c>
      <c r="F7173" s="780"/>
      <c r="G7173" s="780"/>
      <c r="H7173" s="460">
        <f t="shared" si="445"/>
        <v>0</v>
      </c>
      <c r="I7173" s="460">
        <f t="shared" si="446"/>
        <v>0</v>
      </c>
      <c r="J7173" s="460">
        <f t="shared" si="448"/>
        <v>0</v>
      </c>
      <c r="K7173" s="9"/>
      <c r="P7173" s="2"/>
      <c r="Q7173" s="27"/>
      <c r="R7173" s="2"/>
      <c r="S7173" s="2"/>
      <c r="T7173" s="2"/>
      <c r="U7173" s="2"/>
      <c r="V7173" s="2"/>
      <c r="W7173" s="2"/>
    </row>
    <row r="7174" spans="2:23" ht="15" customHeight="1" x14ac:dyDescent="0.35">
      <c r="B7174" s="349"/>
      <c r="C7174" s="715" t="str">
        <f t="shared" si="447"/>
        <v/>
      </c>
      <c r="D7174" s="458">
        <f>IF(ISNUMBER(Summary!$D$17), DATE(Summary!$D$17, 1, 1) + INT((ROW(B7136)-1)/24), DATE(2024, 1, 1) + INT((ROW(B7136)-1)/24))</f>
        <v>45589</v>
      </c>
      <c r="E7174" s="459">
        <v>0.29166666666666669</v>
      </c>
      <c r="F7174" s="780"/>
      <c r="G7174" s="780"/>
      <c r="H7174" s="460">
        <f t="shared" si="445"/>
        <v>0</v>
      </c>
      <c r="I7174" s="460">
        <f t="shared" si="446"/>
        <v>0</v>
      </c>
      <c r="J7174" s="460">
        <f t="shared" si="448"/>
        <v>0</v>
      </c>
      <c r="K7174" s="9"/>
      <c r="P7174" s="2"/>
      <c r="Q7174" s="27"/>
      <c r="R7174" s="2"/>
      <c r="S7174" s="2"/>
      <c r="T7174" s="2"/>
      <c r="U7174" s="2"/>
      <c r="V7174" s="2"/>
      <c r="W7174" s="2"/>
    </row>
    <row r="7175" spans="2:23" ht="15" customHeight="1" x14ac:dyDescent="0.35">
      <c r="B7175" s="349"/>
      <c r="C7175" s="715" t="str">
        <f t="shared" si="447"/>
        <v/>
      </c>
      <c r="D7175" s="458">
        <f>IF(ISNUMBER(Summary!$D$17), DATE(Summary!$D$17, 1, 1) + INT((ROW(B7137)-1)/24), DATE(2024, 1, 1) + INT((ROW(B7137)-1)/24))</f>
        <v>45589</v>
      </c>
      <c r="E7175" s="459">
        <v>0.33333333333333337</v>
      </c>
      <c r="F7175" s="780"/>
      <c r="G7175" s="780"/>
      <c r="H7175" s="460">
        <f t="shared" si="445"/>
        <v>0</v>
      </c>
      <c r="I7175" s="460">
        <f t="shared" si="446"/>
        <v>0</v>
      </c>
      <c r="J7175" s="460">
        <f t="shared" si="448"/>
        <v>0</v>
      </c>
      <c r="K7175" s="9"/>
      <c r="P7175" s="2"/>
      <c r="Q7175" s="27"/>
      <c r="R7175" s="2"/>
      <c r="S7175" s="2"/>
      <c r="T7175" s="2"/>
      <c r="U7175" s="2"/>
      <c r="V7175" s="2"/>
      <c r="W7175" s="2"/>
    </row>
    <row r="7176" spans="2:23" ht="15" customHeight="1" x14ac:dyDescent="0.35">
      <c r="B7176" s="349"/>
      <c r="C7176" s="715" t="str">
        <f t="shared" si="447"/>
        <v/>
      </c>
      <c r="D7176" s="458">
        <f>IF(ISNUMBER(Summary!$D$17), DATE(Summary!$D$17, 1, 1) + INT((ROW(B7138)-1)/24), DATE(2024, 1, 1) + INT((ROW(B7138)-1)/24))</f>
        <v>45589</v>
      </c>
      <c r="E7176" s="459">
        <v>0.375</v>
      </c>
      <c r="F7176" s="780"/>
      <c r="G7176" s="780"/>
      <c r="H7176" s="460">
        <f t="shared" si="445"/>
        <v>0</v>
      </c>
      <c r="I7176" s="460">
        <f t="shared" si="446"/>
        <v>0</v>
      </c>
      <c r="J7176" s="460">
        <f t="shared" si="448"/>
        <v>0</v>
      </c>
      <c r="K7176" s="9"/>
      <c r="P7176" s="2"/>
      <c r="Q7176" s="27"/>
      <c r="R7176" s="2"/>
      <c r="S7176" s="2"/>
      <c r="T7176" s="2"/>
      <c r="U7176" s="2"/>
      <c r="V7176" s="2"/>
      <c r="W7176" s="2"/>
    </row>
    <row r="7177" spans="2:23" ht="15" customHeight="1" x14ac:dyDescent="0.35">
      <c r="B7177" s="349"/>
      <c r="C7177" s="715" t="str">
        <f t="shared" si="447"/>
        <v/>
      </c>
      <c r="D7177" s="458">
        <f>IF(ISNUMBER(Summary!$D$17), DATE(Summary!$D$17, 1, 1) + INT((ROW(B7139)-1)/24), DATE(2024, 1, 1) + INT((ROW(B7139)-1)/24))</f>
        <v>45589</v>
      </c>
      <c r="E7177" s="459">
        <v>0.41666666666666669</v>
      </c>
      <c r="F7177" s="780"/>
      <c r="G7177" s="780"/>
      <c r="H7177" s="460">
        <f t="shared" si="445"/>
        <v>0</v>
      </c>
      <c r="I7177" s="460">
        <f t="shared" si="446"/>
        <v>0</v>
      </c>
      <c r="J7177" s="460">
        <f t="shared" si="448"/>
        <v>0</v>
      </c>
      <c r="K7177" s="9"/>
      <c r="P7177" s="2"/>
      <c r="Q7177" s="27"/>
      <c r="R7177" s="2"/>
      <c r="S7177" s="2"/>
      <c r="T7177" s="2"/>
      <c r="U7177" s="2"/>
      <c r="V7177" s="2"/>
      <c r="W7177" s="2"/>
    </row>
    <row r="7178" spans="2:23" ht="15" customHeight="1" x14ac:dyDescent="0.35">
      <c r="B7178" s="349"/>
      <c r="C7178" s="715" t="str">
        <f t="shared" si="447"/>
        <v/>
      </c>
      <c r="D7178" s="458">
        <f>IF(ISNUMBER(Summary!$D$17), DATE(Summary!$D$17, 1, 1) + INT((ROW(B7140)-1)/24), DATE(2024, 1, 1) + INT((ROW(B7140)-1)/24))</f>
        <v>45589</v>
      </c>
      <c r="E7178" s="459">
        <v>0.45833333333333337</v>
      </c>
      <c r="F7178" s="780"/>
      <c r="G7178" s="780"/>
      <c r="H7178" s="460">
        <f t="shared" si="445"/>
        <v>0</v>
      </c>
      <c r="I7178" s="460">
        <f t="shared" si="446"/>
        <v>0</v>
      </c>
      <c r="J7178" s="460">
        <f t="shared" si="448"/>
        <v>0</v>
      </c>
      <c r="K7178" s="9"/>
      <c r="P7178" s="2"/>
      <c r="Q7178" s="27"/>
      <c r="R7178" s="2"/>
      <c r="S7178" s="2"/>
      <c r="T7178" s="2"/>
      <c r="U7178" s="2"/>
      <c r="V7178" s="2"/>
      <c r="W7178" s="2"/>
    </row>
    <row r="7179" spans="2:23" ht="15" customHeight="1" x14ac:dyDescent="0.35">
      <c r="B7179" s="349"/>
      <c r="C7179" s="715" t="str">
        <f t="shared" si="447"/>
        <v/>
      </c>
      <c r="D7179" s="458">
        <f>IF(ISNUMBER(Summary!$D$17), DATE(Summary!$D$17, 1, 1) + INT((ROW(B7141)-1)/24), DATE(2024, 1, 1) + INT((ROW(B7141)-1)/24))</f>
        <v>45589</v>
      </c>
      <c r="E7179" s="459">
        <v>0.50000000000000011</v>
      </c>
      <c r="F7179" s="780"/>
      <c r="G7179" s="780"/>
      <c r="H7179" s="460">
        <f t="shared" si="445"/>
        <v>0</v>
      </c>
      <c r="I7179" s="460">
        <f t="shared" si="446"/>
        <v>0</v>
      </c>
      <c r="J7179" s="460">
        <f t="shared" si="448"/>
        <v>0</v>
      </c>
      <c r="K7179" s="9"/>
      <c r="P7179" s="2"/>
      <c r="Q7179" s="27"/>
      <c r="R7179" s="2"/>
      <c r="S7179" s="2"/>
      <c r="T7179" s="2"/>
      <c r="U7179" s="2"/>
      <c r="V7179" s="2"/>
      <c r="W7179" s="2"/>
    </row>
    <row r="7180" spans="2:23" ht="15" customHeight="1" x14ac:dyDescent="0.35">
      <c r="B7180" s="349"/>
      <c r="C7180" s="715" t="str">
        <f t="shared" si="447"/>
        <v/>
      </c>
      <c r="D7180" s="458">
        <f>IF(ISNUMBER(Summary!$D$17), DATE(Summary!$D$17, 1, 1) + INT((ROW(B7142)-1)/24), DATE(2024, 1, 1) + INT((ROW(B7142)-1)/24))</f>
        <v>45589</v>
      </c>
      <c r="E7180" s="459">
        <v>0.54166666666666674</v>
      </c>
      <c r="F7180" s="780"/>
      <c r="G7180" s="780"/>
      <c r="H7180" s="460">
        <f t="shared" si="445"/>
        <v>0</v>
      </c>
      <c r="I7180" s="460">
        <f t="shared" si="446"/>
        <v>0</v>
      </c>
      <c r="J7180" s="460">
        <f t="shared" si="448"/>
        <v>0</v>
      </c>
      <c r="K7180" s="9"/>
      <c r="P7180" s="2"/>
      <c r="Q7180" s="27"/>
      <c r="R7180" s="2"/>
      <c r="S7180" s="2"/>
      <c r="T7180" s="2"/>
      <c r="U7180" s="2"/>
      <c r="V7180" s="2"/>
      <c r="W7180" s="2"/>
    </row>
    <row r="7181" spans="2:23" ht="15" customHeight="1" x14ac:dyDescent="0.35">
      <c r="B7181" s="349"/>
      <c r="C7181" s="715" t="str">
        <f t="shared" si="447"/>
        <v/>
      </c>
      <c r="D7181" s="458">
        <f>IF(ISNUMBER(Summary!$D$17), DATE(Summary!$D$17, 1, 1) + INT((ROW(B7143)-1)/24), DATE(2024, 1, 1) + INT((ROW(B7143)-1)/24))</f>
        <v>45589</v>
      </c>
      <c r="E7181" s="459">
        <v>0.58333333333333337</v>
      </c>
      <c r="F7181" s="780"/>
      <c r="G7181" s="780"/>
      <c r="H7181" s="460">
        <f t="shared" si="445"/>
        <v>0</v>
      </c>
      <c r="I7181" s="460">
        <f t="shared" si="446"/>
        <v>0</v>
      </c>
      <c r="J7181" s="460">
        <f t="shared" si="448"/>
        <v>0</v>
      </c>
      <c r="K7181" s="9"/>
      <c r="P7181" s="2"/>
      <c r="Q7181" s="27"/>
      <c r="R7181" s="2"/>
      <c r="S7181" s="2"/>
      <c r="T7181" s="2"/>
      <c r="U7181" s="2"/>
      <c r="V7181" s="2"/>
      <c r="W7181" s="2"/>
    </row>
    <row r="7182" spans="2:23" ht="15" customHeight="1" x14ac:dyDescent="0.35">
      <c r="B7182" s="349"/>
      <c r="C7182" s="715" t="str">
        <f t="shared" si="447"/>
        <v/>
      </c>
      <c r="D7182" s="458">
        <f>IF(ISNUMBER(Summary!$D$17), DATE(Summary!$D$17, 1, 1) + INT((ROW(B7144)-1)/24), DATE(2024, 1, 1) + INT((ROW(B7144)-1)/24))</f>
        <v>45589</v>
      </c>
      <c r="E7182" s="459">
        <v>0.62500000000000011</v>
      </c>
      <c r="F7182" s="780"/>
      <c r="G7182" s="780"/>
      <c r="H7182" s="460">
        <f t="shared" si="445"/>
        <v>0</v>
      </c>
      <c r="I7182" s="460">
        <f t="shared" si="446"/>
        <v>0</v>
      </c>
      <c r="J7182" s="460">
        <f t="shared" si="448"/>
        <v>0</v>
      </c>
      <c r="K7182" s="9"/>
      <c r="P7182" s="2"/>
      <c r="Q7182" s="27"/>
      <c r="R7182" s="2"/>
      <c r="S7182" s="2"/>
      <c r="T7182" s="2"/>
      <c r="U7182" s="2"/>
      <c r="V7182" s="2"/>
      <c r="W7182" s="2"/>
    </row>
    <row r="7183" spans="2:23" ht="15" customHeight="1" x14ac:dyDescent="0.35">
      <c r="B7183" s="349"/>
      <c r="C7183" s="715" t="str">
        <f t="shared" si="447"/>
        <v/>
      </c>
      <c r="D7183" s="458">
        <f>IF(ISNUMBER(Summary!$D$17), DATE(Summary!$D$17, 1, 1) + INT((ROW(B7145)-1)/24), DATE(2024, 1, 1) + INT((ROW(B7145)-1)/24))</f>
        <v>45589</v>
      </c>
      <c r="E7183" s="459">
        <v>0.66666666666666674</v>
      </c>
      <c r="F7183" s="780"/>
      <c r="G7183" s="780"/>
      <c r="H7183" s="460">
        <f t="shared" si="445"/>
        <v>0</v>
      </c>
      <c r="I7183" s="460">
        <f t="shared" si="446"/>
        <v>0</v>
      </c>
      <c r="J7183" s="460">
        <f t="shared" si="448"/>
        <v>0</v>
      </c>
      <c r="K7183" s="9"/>
      <c r="P7183" s="2"/>
      <c r="Q7183" s="27"/>
      <c r="R7183" s="2"/>
      <c r="S7183" s="2"/>
      <c r="T7183" s="2"/>
      <c r="U7183" s="2"/>
      <c r="V7183" s="2"/>
      <c r="W7183" s="2"/>
    </row>
    <row r="7184" spans="2:23" ht="15" customHeight="1" x14ac:dyDescent="0.35">
      <c r="B7184" s="349"/>
      <c r="C7184" s="715" t="str">
        <f t="shared" si="447"/>
        <v/>
      </c>
      <c r="D7184" s="458">
        <f>IF(ISNUMBER(Summary!$D$17), DATE(Summary!$D$17, 1, 1) + INT((ROW(B7146)-1)/24), DATE(2024, 1, 1) + INT((ROW(B7146)-1)/24))</f>
        <v>45589</v>
      </c>
      <c r="E7184" s="459">
        <v>0.70833333333333337</v>
      </c>
      <c r="F7184" s="780"/>
      <c r="G7184" s="780"/>
      <c r="H7184" s="460">
        <f t="shared" si="445"/>
        <v>0</v>
      </c>
      <c r="I7184" s="460">
        <f t="shared" si="446"/>
        <v>0</v>
      </c>
      <c r="J7184" s="460">
        <f t="shared" si="448"/>
        <v>0</v>
      </c>
      <c r="K7184" s="9"/>
      <c r="P7184" s="2"/>
      <c r="Q7184" s="27"/>
      <c r="R7184" s="2"/>
      <c r="S7184" s="2"/>
      <c r="T7184" s="2"/>
      <c r="U7184" s="2"/>
      <c r="V7184" s="2"/>
      <c r="W7184" s="2"/>
    </row>
    <row r="7185" spans="2:23" ht="15" customHeight="1" x14ac:dyDescent="0.35">
      <c r="B7185" s="349"/>
      <c r="C7185" s="715" t="str">
        <f t="shared" si="447"/>
        <v/>
      </c>
      <c r="D7185" s="458">
        <f>IF(ISNUMBER(Summary!$D$17), DATE(Summary!$D$17, 1, 1) + INT((ROW(B7147)-1)/24), DATE(2024, 1, 1) + INT((ROW(B7147)-1)/24))</f>
        <v>45589</v>
      </c>
      <c r="E7185" s="459">
        <v>0.75000000000000011</v>
      </c>
      <c r="F7185" s="780"/>
      <c r="G7185" s="780"/>
      <c r="H7185" s="460">
        <f t="shared" si="445"/>
        <v>0</v>
      </c>
      <c r="I7185" s="460">
        <f t="shared" si="446"/>
        <v>0</v>
      </c>
      <c r="J7185" s="460">
        <f t="shared" si="448"/>
        <v>0</v>
      </c>
      <c r="K7185" s="9"/>
      <c r="P7185" s="2"/>
      <c r="Q7185" s="27"/>
      <c r="R7185" s="2"/>
      <c r="S7185" s="2"/>
      <c r="T7185" s="2"/>
      <c r="U7185" s="2"/>
      <c r="V7185" s="2"/>
      <c r="W7185" s="2"/>
    </row>
    <row r="7186" spans="2:23" ht="15" customHeight="1" x14ac:dyDescent="0.35">
      <c r="B7186" s="349"/>
      <c r="C7186" s="715" t="str">
        <f t="shared" si="447"/>
        <v/>
      </c>
      <c r="D7186" s="458">
        <f>IF(ISNUMBER(Summary!$D$17), DATE(Summary!$D$17, 1, 1) + INT((ROW(B7148)-1)/24), DATE(2024, 1, 1) + INT((ROW(B7148)-1)/24))</f>
        <v>45589</v>
      </c>
      <c r="E7186" s="459">
        <v>0.79166666666666674</v>
      </c>
      <c r="F7186" s="780"/>
      <c r="G7186" s="780"/>
      <c r="H7186" s="460">
        <f t="shared" si="445"/>
        <v>0</v>
      </c>
      <c r="I7186" s="460">
        <f t="shared" si="446"/>
        <v>0</v>
      </c>
      <c r="J7186" s="460">
        <f t="shared" si="448"/>
        <v>0</v>
      </c>
      <c r="K7186" s="9"/>
      <c r="P7186" s="2"/>
      <c r="Q7186" s="27"/>
      <c r="R7186" s="2"/>
      <c r="S7186" s="2"/>
      <c r="T7186" s="2"/>
      <c r="U7186" s="2"/>
      <c r="V7186" s="2"/>
      <c r="W7186" s="2"/>
    </row>
    <row r="7187" spans="2:23" ht="15" customHeight="1" x14ac:dyDescent="0.35">
      <c r="B7187" s="349"/>
      <c r="C7187" s="715" t="str">
        <f t="shared" si="447"/>
        <v/>
      </c>
      <c r="D7187" s="458">
        <f>IF(ISNUMBER(Summary!$D$17), DATE(Summary!$D$17, 1, 1) + INT((ROW(B7149)-1)/24), DATE(2024, 1, 1) + INT((ROW(B7149)-1)/24))</f>
        <v>45589</v>
      </c>
      <c r="E7187" s="459">
        <v>0.83333333333333337</v>
      </c>
      <c r="F7187" s="780"/>
      <c r="G7187" s="780"/>
      <c r="H7187" s="460">
        <f t="shared" si="445"/>
        <v>0</v>
      </c>
      <c r="I7187" s="460">
        <f t="shared" si="446"/>
        <v>0</v>
      </c>
      <c r="J7187" s="460">
        <f t="shared" si="448"/>
        <v>0</v>
      </c>
      <c r="K7187" s="9"/>
      <c r="P7187" s="2"/>
      <c r="Q7187" s="27"/>
      <c r="R7187" s="2"/>
      <c r="S7187" s="2"/>
      <c r="T7187" s="2"/>
      <c r="U7187" s="2"/>
      <c r="V7187" s="2"/>
      <c r="W7187" s="2"/>
    </row>
    <row r="7188" spans="2:23" ht="15" customHeight="1" x14ac:dyDescent="0.35">
      <c r="B7188" s="349"/>
      <c r="C7188" s="715" t="str">
        <f t="shared" si="447"/>
        <v/>
      </c>
      <c r="D7188" s="458">
        <f>IF(ISNUMBER(Summary!$D$17), DATE(Summary!$D$17, 1, 1) + INT((ROW(B7150)-1)/24), DATE(2024, 1, 1) + INT((ROW(B7150)-1)/24))</f>
        <v>45589</v>
      </c>
      <c r="E7188" s="459">
        <v>0.87500000000000011</v>
      </c>
      <c r="F7188" s="780"/>
      <c r="G7188" s="780"/>
      <c r="H7188" s="460">
        <f t="shared" si="445"/>
        <v>0</v>
      </c>
      <c r="I7188" s="460">
        <f t="shared" si="446"/>
        <v>0</v>
      </c>
      <c r="J7188" s="460">
        <f t="shared" si="448"/>
        <v>0</v>
      </c>
      <c r="K7188" s="9"/>
      <c r="P7188" s="2"/>
      <c r="Q7188" s="27"/>
      <c r="R7188" s="2"/>
      <c r="S7188" s="2"/>
      <c r="T7188" s="2"/>
      <c r="U7188" s="2"/>
      <c r="V7188" s="2"/>
      <c r="W7188" s="2"/>
    </row>
    <row r="7189" spans="2:23" ht="15" customHeight="1" x14ac:dyDescent="0.35">
      <c r="B7189" s="349"/>
      <c r="C7189" s="715" t="str">
        <f t="shared" si="447"/>
        <v/>
      </c>
      <c r="D7189" s="458">
        <f>IF(ISNUMBER(Summary!$D$17), DATE(Summary!$D$17, 1, 1) + INT((ROW(B7151)-1)/24), DATE(2024, 1, 1) + INT((ROW(B7151)-1)/24))</f>
        <v>45589</v>
      </c>
      <c r="E7189" s="459">
        <v>0.91666666666666674</v>
      </c>
      <c r="F7189" s="780"/>
      <c r="G7189" s="780"/>
      <c r="H7189" s="460">
        <f t="shared" si="445"/>
        <v>0</v>
      </c>
      <c r="I7189" s="460">
        <f t="shared" si="446"/>
        <v>0</v>
      </c>
      <c r="J7189" s="460">
        <f t="shared" si="448"/>
        <v>0</v>
      </c>
      <c r="K7189" s="9"/>
      <c r="P7189" s="2"/>
      <c r="Q7189" s="27"/>
      <c r="R7189" s="2"/>
      <c r="S7189" s="2"/>
      <c r="T7189" s="2"/>
      <c r="U7189" s="2"/>
      <c r="V7189" s="2"/>
      <c r="W7189" s="2"/>
    </row>
    <row r="7190" spans="2:23" ht="15" customHeight="1" x14ac:dyDescent="0.35">
      <c r="B7190" s="349"/>
      <c r="C7190" s="715" t="str">
        <f t="shared" si="447"/>
        <v/>
      </c>
      <c r="D7190" s="458">
        <f>IF(ISNUMBER(Summary!$D$17), DATE(Summary!$D$17, 1, 1) + INT((ROW(B7152)-1)/24), DATE(2024, 1, 1) + INT((ROW(B7152)-1)/24))</f>
        <v>45589</v>
      </c>
      <c r="E7190" s="459">
        <v>0.95833333333333337</v>
      </c>
      <c r="F7190" s="780"/>
      <c r="G7190" s="780"/>
      <c r="H7190" s="460">
        <f t="shared" si="445"/>
        <v>0</v>
      </c>
      <c r="I7190" s="460">
        <f t="shared" si="446"/>
        <v>0</v>
      </c>
      <c r="J7190" s="460">
        <f t="shared" si="448"/>
        <v>0</v>
      </c>
      <c r="K7190" s="9"/>
      <c r="P7190" s="2"/>
      <c r="Q7190" s="27"/>
      <c r="R7190" s="2"/>
      <c r="S7190" s="2"/>
      <c r="T7190" s="2"/>
      <c r="U7190" s="2"/>
      <c r="V7190" s="2"/>
      <c r="W7190" s="2"/>
    </row>
    <row r="7191" spans="2:23" ht="15" customHeight="1" x14ac:dyDescent="0.35">
      <c r="B7191" s="457"/>
      <c r="C7191" s="715">
        <f t="shared" si="447"/>
        <v>45590</v>
      </c>
      <c r="D7191" s="458">
        <f>IF(ISNUMBER(Summary!$D$17), DATE(Summary!$D$17, 1, 1) + INT((ROW(B7153)-1)/24), DATE(2024, 1, 1) + INT((ROW(B7153)-1)/24))</f>
        <v>45590</v>
      </c>
      <c r="E7191" s="459">
        <v>3.1225022567582528E-17</v>
      </c>
      <c r="F7191" s="780"/>
      <c r="G7191" s="780"/>
      <c r="H7191" s="460">
        <f t="shared" si="445"/>
        <v>0</v>
      </c>
      <c r="I7191" s="460">
        <f t="shared" si="446"/>
        <v>0</v>
      </c>
      <c r="J7191" s="460">
        <f t="shared" si="448"/>
        <v>0</v>
      </c>
      <c r="K7191" s="9"/>
      <c r="P7191" s="2"/>
      <c r="Q7191" s="27"/>
      <c r="R7191" s="2"/>
      <c r="S7191" s="2"/>
      <c r="T7191" s="2"/>
      <c r="U7191" s="2"/>
      <c r="V7191" s="2"/>
      <c r="W7191" s="2"/>
    </row>
    <row r="7192" spans="2:23" ht="15" customHeight="1" x14ac:dyDescent="0.35">
      <c r="B7192" s="349"/>
      <c r="C7192" s="715" t="str">
        <f t="shared" si="447"/>
        <v/>
      </c>
      <c r="D7192" s="458">
        <f>IF(ISNUMBER(Summary!$D$17), DATE(Summary!$D$17, 1, 1) + INT((ROW(B7154)-1)/24), DATE(2024, 1, 1) + INT((ROW(B7154)-1)/24))</f>
        <v>45590</v>
      </c>
      <c r="E7192" s="459">
        <v>4.1666666666666699E-2</v>
      </c>
      <c r="F7192" s="780"/>
      <c r="G7192" s="780"/>
      <c r="H7192" s="460">
        <f t="shared" si="445"/>
        <v>0</v>
      </c>
      <c r="I7192" s="460">
        <f t="shared" si="446"/>
        <v>0</v>
      </c>
      <c r="J7192" s="460">
        <f t="shared" si="448"/>
        <v>0</v>
      </c>
      <c r="K7192" s="9"/>
      <c r="P7192" s="2"/>
      <c r="Q7192" s="27"/>
      <c r="R7192" s="2"/>
      <c r="S7192" s="2"/>
      <c r="T7192" s="2"/>
      <c r="U7192" s="2"/>
      <c r="V7192" s="2"/>
      <c r="W7192" s="2"/>
    </row>
    <row r="7193" spans="2:23" ht="15" customHeight="1" x14ac:dyDescent="0.35">
      <c r="B7193" s="349"/>
      <c r="C7193" s="715" t="str">
        <f t="shared" si="447"/>
        <v/>
      </c>
      <c r="D7193" s="458">
        <f>IF(ISNUMBER(Summary!$D$17), DATE(Summary!$D$17, 1, 1) + INT((ROW(B7155)-1)/24), DATE(2024, 1, 1) + INT((ROW(B7155)-1)/24))</f>
        <v>45590</v>
      </c>
      <c r="E7193" s="459">
        <v>8.333333333333337E-2</v>
      </c>
      <c r="F7193" s="780"/>
      <c r="G7193" s="780"/>
      <c r="H7193" s="460">
        <f t="shared" si="445"/>
        <v>0</v>
      </c>
      <c r="I7193" s="460">
        <f t="shared" si="446"/>
        <v>0</v>
      </c>
      <c r="J7193" s="460">
        <f t="shared" si="448"/>
        <v>0</v>
      </c>
      <c r="K7193" s="9"/>
      <c r="P7193" s="2"/>
      <c r="Q7193" s="27"/>
      <c r="R7193" s="2"/>
      <c r="S7193" s="2"/>
      <c r="T7193" s="2"/>
      <c r="U7193" s="2"/>
      <c r="V7193" s="2"/>
      <c r="W7193" s="2"/>
    </row>
    <row r="7194" spans="2:23" ht="15" customHeight="1" x14ac:dyDescent="0.35">
      <c r="B7194" s="349"/>
      <c r="C7194" s="715" t="str">
        <f t="shared" si="447"/>
        <v/>
      </c>
      <c r="D7194" s="458">
        <f>IF(ISNUMBER(Summary!$D$17), DATE(Summary!$D$17, 1, 1) + INT((ROW(B7156)-1)/24), DATE(2024, 1, 1) + INT((ROW(B7156)-1)/24))</f>
        <v>45590</v>
      </c>
      <c r="E7194" s="459">
        <v>0.12500000000000006</v>
      </c>
      <c r="F7194" s="780"/>
      <c r="G7194" s="780"/>
      <c r="H7194" s="460">
        <f t="shared" si="445"/>
        <v>0</v>
      </c>
      <c r="I7194" s="460">
        <f t="shared" si="446"/>
        <v>0</v>
      </c>
      <c r="J7194" s="460">
        <f t="shared" si="448"/>
        <v>0</v>
      </c>
      <c r="K7194" s="9"/>
      <c r="P7194" s="2"/>
      <c r="Q7194" s="27"/>
      <c r="R7194" s="2"/>
      <c r="S7194" s="2"/>
      <c r="T7194" s="2"/>
      <c r="U7194" s="2"/>
      <c r="V7194" s="2"/>
      <c r="W7194" s="2"/>
    </row>
    <row r="7195" spans="2:23" ht="15" customHeight="1" x14ac:dyDescent="0.35">
      <c r="B7195" s="349"/>
      <c r="C7195" s="715" t="str">
        <f t="shared" si="447"/>
        <v/>
      </c>
      <c r="D7195" s="458">
        <f>IF(ISNUMBER(Summary!$D$17), DATE(Summary!$D$17, 1, 1) + INT((ROW(B7157)-1)/24), DATE(2024, 1, 1) + INT((ROW(B7157)-1)/24))</f>
        <v>45590</v>
      </c>
      <c r="E7195" s="459">
        <v>0.16666666666666669</v>
      </c>
      <c r="F7195" s="780"/>
      <c r="G7195" s="780"/>
      <c r="H7195" s="460">
        <f t="shared" si="445"/>
        <v>0</v>
      </c>
      <c r="I7195" s="460">
        <f t="shared" si="446"/>
        <v>0</v>
      </c>
      <c r="J7195" s="460">
        <f t="shared" si="448"/>
        <v>0</v>
      </c>
      <c r="K7195" s="9"/>
      <c r="P7195" s="2"/>
      <c r="Q7195" s="27"/>
      <c r="R7195" s="2"/>
      <c r="S7195" s="2"/>
      <c r="T7195" s="2"/>
      <c r="U7195" s="2"/>
      <c r="V7195" s="2"/>
      <c r="W7195" s="2"/>
    </row>
    <row r="7196" spans="2:23" ht="15" customHeight="1" x14ac:dyDescent="0.35">
      <c r="B7196" s="349"/>
      <c r="C7196" s="715" t="str">
        <f t="shared" si="447"/>
        <v/>
      </c>
      <c r="D7196" s="458">
        <f>IF(ISNUMBER(Summary!$D$17), DATE(Summary!$D$17, 1, 1) + INT((ROW(B7158)-1)/24), DATE(2024, 1, 1) + INT((ROW(B7158)-1)/24))</f>
        <v>45590</v>
      </c>
      <c r="E7196" s="459">
        <v>0.20833333333333337</v>
      </c>
      <c r="F7196" s="780"/>
      <c r="G7196" s="780"/>
      <c r="H7196" s="460">
        <f t="shared" si="445"/>
        <v>0</v>
      </c>
      <c r="I7196" s="460">
        <f t="shared" si="446"/>
        <v>0</v>
      </c>
      <c r="J7196" s="460">
        <f t="shared" si="448"/>
        <v>0</v>
      </c>
      <c r="K7196" s="9"/>
      <c r="P7196" s="2"/>
      <c r="Q7196" s="27"/>
      <c r="R7196" s="2"/>
      <c r="S7196" s="2"/>
      <c r="T7196" s="2"/>
      <c r="U7196" s="2"/>
      <c r="V7196" s="2"/>
      <c r="W7196" s="2"/>
    </row>
    <row r="7197" spans="2:23" ht="15" customHeight="1" x14ac:dyDescent="0.35">
      <c r="B7197" s="349"/>
      <c r="C7197" s="715" t="str">
        <f t="shared" si="447"/>
        <v/>
      </c>
      <c r="D7197" s="458">
        <f>IF(ISNUMBER(Summary!$D$17), DATE(Summary!$D$17, 1, 1) + INT((ROW(B7159)-1)/24), DATE(2024, 1, 1) + INT((ROW(B7159)-1)/24))</f>
        <v>45590</v>
      </c>
      <c r="E7197" s="459">
        <v>0.25</v>
      </c>
      <c r="F7197" s="780"/>
      <c r="G7197" s="780"/>
      <c r="H7197" s="460">
        <f t="shared" si="445"/>
        <v>0</v>
      </c>
      <c r="I7197" s="460">
        <f t="shared" si="446"/>
        <v>0</v>
      </c>
      <c r="J7197" s="460">
        <f t="shared" si="448"/>
        <v>0</v>
      </c>
      <c r="K7197" s="9"/>
      <c r="P7197" s="2"/>
      <c r="Q7197" s="27"/>
      <c r="R7197" s="2"/>
      <c r="S7197" s="2"/>
      <c r="T7197" s="2"/>
      <c r="U7197" s="2"/>
      <c r="V7197" s="2"/>
      <c r="W7197" s="2"/>
    </row>
    <row r="7198" spans="2:23" ht="15" customHeight="1" x14ac:dyDescent="0.35">
      <c r="B7198" s="349"/>
      <c r="C7198" s="715" t="str">
        <f t="shared" si="447"/>
        <v/>
      </c>
      <c r="D7198" s="458">
        <f>IF(ISNUMBER(Summary!$D$17), DATE(Summary!$D$17, 1, 1) + INT((ROW(B7160)-1)/24), DATE(2024, 1, 1) + INT((ROW(B7160)-1)/24))</f>
        <v>45590</v>
      </c>
      <c r="E7198" s="459">
        <v>0.29166666666666669</v>
      </c>
      <c r="F7198" s="780"/>
      <c r="G7198" s="780"/>
      <c r="H7198" s="460">
        <f t="shared" si="445"/>
        <v>0</v>
      </c>
      <c r="I7198" s="460">
        <f t="shared" si="446"/>
        <v>0</v>
      </c>
      <c r="J7198" s="460">
        <f t="shared" si="448"/>
        <v>0</v>
      </c>
      <c r="K7198" s="9"/>
      <c r="P7198" s="2"/>
      <c r="Q7198" s="27"/>
      <c r="R7198" s="2"/>
      <c r="S7198" s="2"/>
      <c r="T7198" s="2"/>
      <c r="U7198" s="2"/>
      <c r="V7198" s="2"/>
      <c r="W7198" s="2"/>
    </row>
    <row r="7199" spans="2:23" ht="15" customHeight="1" x14ac:dyDescent="0.35">
      <c r="B7199" s="349"/>
      <c r="C7199" s="715" t="str">
        <f t="shared" si="447"/>
        <v/>
      </c>
      <c r="D7199" s="458">
        <f>IF(ISNUMBER(Summary!$D$17), DATE(Summary!$D$17, 1, 1) + INT((ROW(B7161)-1)/24), DATE(2024, 1, 1) + INT((ROW(B7161)-1)/24))</f>
        <v>45590</v>
      </c>
      <c r="E7199" s="459">
        <v>0.33333333333333337</v>
      </c>
      <c r="F7199" s="780"/>
      <c r="G7199" s="780"/>
      <c r="H7199" s="460">
        <f t="shared" si="445"/>
        <v>0</v>
      </c>
      <c r="I7199" s="460">
        <f t="shared" si="446"/>
        <v>0</v>
      </c>
      <c r="J7199" s="460">
        <f t="shared" si="448"/>
        <v>0</v>
      </c>
      <c r="K7199" s="9"/>
      <c r="P7199" s="2"/>
      <c r="Q7199" s="27"/>
      <c r="R7199" s="2"/>
      <c r="S7199" s="2"/>
      <c r="T7199" s="2"/>
      <c r="U7199" s="2"/>
      <c r="V7199" s="2"/>
      <c r="W7199" s="2"/>
    </row>
    <row r="7200" spans="2:23" ht="15" customHeight="1" x14ac:dyDescent="0.35">
      <c r="B7200" s="349"/>
      <c r="C7200" s="715" t="str">
        <f t="shared" si="447"/>
        <v/>
      </c>
      <c r="D7200" s="458">
        <f>IF(ISNUMBER(Summary!$D$17), DATE(Summary!$D$17, 1, 1) + INT((ROW(B7162)-1)/24), DATE(2024, 1, 1) + INT((ROW(B7162)-1)/24))</f>
        <v>45590</v>
      </c>
      <c r="E7200" s="459">
        <v>0.375</v>
      </c>
      <c r="F7200" s="780"/>
      <c r="G7200" s="780"/>
      <c r="H7200" s="460">
        <f t="shared" si="445"/>
        <v>0</v>
      </c>
      <c r="I7200" s="460">
        <f t="shared" si="446"/>
        <v>0</v>
      </c>
      <c r="J7200" s="460">
        <f t="shared" si="448"/>
        <v>0</v>
      </c>
      <c r="K7200" s="9"/>
      <c r="P7200" s="2"/>
      <c r="Q7200" s="27"/>
      <c r="R7200" s="2"/>
      <c r="S7200" s="2"/>
      <c r="T7200" s="2"/>
      <c r="U7200" s="2"/>
      <c r="V7200" s="2"/>
      <c r="W7200" s="2"/>
    </row>
    <row r="7201" spans="2:23" ht="15" customHeight="1" x14ac:dyDescent="0.35">
      <c r="B7201" s="349"/>
      <c r="C7201" s="715" t="str">
        <f t="shared" si="447"/>
        <v/>
      </c>
      <c r="D7201" s="458">
        <f>IF(ISNUMBER(Summary!$D$17), DATE(Summary!$D$17, 1, 1) + INT((ROW(B7163)-1)/24), DATE(2024, 1, 1) + INT((ROW(B7163)-1)/24))</f>
        <v>45590</v>
      </c>
      <c r="E7201" s="459">
        <v>0.41666666666666669</v>
      </c>
      <c r="F7201" s="780"/>
      <c r="G7201" s="780"/>
      <c r="H7201" s="460">
        <f t="shared" si="445"/>
        <v>0</v>
      </c>
      <c r="I7201" s="460">
        <f t="shared" si="446"/>
        <v>0</v>
      </c>
      <c r="J7201" s="460">
        <f t="shared" si="448"/>
        <v>0</v>
      </c>
      <c r="K7201" s="9"/>
      <c r="P7201" s="2"/>
      <c r="Q7201" s="27"/>
      <c r="R7201" s="2"/>
      <c r="S7201" s="2"/>
      <c r="T7201" s="2"/>
      <c r="U7201" s="2"/>
      <c r="V7201" s="2"/>
      <c r="W7201" s="2"/>
    </row>
    <row r="7202" spans="2:23" ht="15" customHeight="1" x14ac:dyDescent="0.35">
      <c r="B7202" s="349"/>
      <c r="C7202" s="715" t="str">
        <f t="shared" si="447"/>
        <v/>
      </c>
      <c r="D7202" s="458">
        <f>IF(ISNUMBER(Summary!$D$17), DATE(Summary!$D$17, 1, 1) + INT((ROW(B7164)-1)/24), DATE(2024, 1, 1) + INT((ROW(B7164)-1)/24))</f>
        <v>45590</v>
      </c>
      <c r="E7202" s="459">
        <v>0.45833333333333337</v>
      </c>
      <c r="F7202" s="780"/>
      <c r="G7202" s="780"/>
      <c r="H7202" s="460">
        <f t="shared" si="445"/>
        <v>0</v>
      </c>
      <c r="I7202" s="460">
        <f t="shared" si="446"/>
        <v>0</v>
      </c>
      <c r="J7202" s="460">
        <f t="shared" si="448"/>
        <v>0</v>
      </c>
      <c r="K7202" s="9"/>
      <c r="P7202" s="2"/>
      <c r="Q7202" s="27"/>
      <c r="R7202" s="2"/>
      <c r="S7202" s="2"/>
      <c r="T7202" s="2"/>
      <c r="U7202" s="2"/>
      <c r="V7202" s="2"/>
      <c r="W7202" s="2"/>
    </row>
    <row r="7203" spans="2:23" ht="15" customHeight="1" x14ac:dyDescent="0.35">
      <c r="B7203" s="349"/>
      <c r="C7203" s="715" t="str">
        <f t="shared" si="447"/>
        <v/>
      </c>
      <c r="D7203" s="458">
        <f>IF(ISNUMBER(Summary!$D$17), DATE(Summary!$D$17, 1, 1) + INT((ROW(B7165)-1)/24), DATE(2024, 1, 1) + INT((ROW(B7165)-1)/24))</f>
        <v>45590</v>
      </c>
      <c r="E7203" s="459">
        <v>0.50000000000000011</v>
      </c>
      <c r="F7203" s="780"/>
      <c r="G7203" s="780"/>
      <c r="H7203" s="460">
        <f t="shared" si="445"/>
        <v>0</v>
      </c>
      <c r="I7203" s="460">
        <f t="shared" si="446"/>
        <v>0</v>
      </c>
      <c r="J7203" s="460">
        <f t="shared" si="448"/>
        <v>0</v>
      </c>
      <c r="K7203" s="9"/>
      <c r="P7203" s="2"/>
      <c r="Q7203" s="27"/>
      <c r="R7203" s="2"/>
      <c r="S7203" s="2"/>
      <c r="T7203" s="2"/>
      <c r="U7203" s="2"/>
      <c r="V7203" s="2"/>
      <c r="W7203" s="2"/>
    </row>
    <row r="7204" spans="2:23" ht="15" customHeight="1" x14ac:dyDescent="0.35">
      <c r="B7204" s="349"/>
      <c r="C7204" s="715" t="str">
        <f t="shared" si="447"/>
        <v/>
      </c>
      <c r="D7204" s="458">
        <f>IF(ISNUMBER(Summary!$D$17), DATE(Summary!$D$17, 1, 1) + INT((ROW(B7166)-1)/24), DATE(2024, 1, 1) + INT((ROW(B7166)-1)/24))</f>
        <v>45590</v>
      </c>
      <c r="E7204" s="459">
        <v>0.54166666666666674</v>
      </c>
      <c r="F7204" s="780"/>
      <c r="G7204" s="780"/>
      <c r="H7204" s="460">
        <f t="shared" si="445"/>
        <v>0</v>
      </c>
      <c r="I7204" s="460">
        <f t="shared" si="446"/>
        <v>0</v>
      </c>
      <c r="J7204" s="460">
        <f t="shared" si="448"/>
        <v>0</v>
      </c>
      <c r="K7204" s="9"/>
      <c r="P7204" s="2"/>
      <c r="Q7204" s="27"/>
      <c r="R7204" s="2"/>
      <c r="S7204" s="2"/>
      <c r="T7204" s="2"/>
      <c r="U7204" s="2"/>
      <c r="V7204" s="2"/>
      <c r="W7204" s="2"/>
    </row>
    <row r="7205" spans="2:23" ht="15" customHeight="1" x14ac:dyDescent="0.35">
      <c r="B7205" s="349"/>
      <c r="C7205" s="715" t="str">
        <f t="shared" si="447"/>
        <v/>
      </c>
      <c r="D7205" s="458">
        <f>IF(ISNUMBER(Summary!$D$17), DATE(Summary!$D$17, 1, 1) + INT((ROW(B7167)-1)/24), DATE(2024, 1, 1) + INT((ROW(B7167)-1)/24))</f>
        <v>45590</v>
      </c>
      <c r="E7205" s="459">
        <v>0.58333333333333337</v>
      </c>
      <c r="F7205" s="780"/>
      <c r="G7205" s="780"/>
      <c r="H7205" s="460">
        <f t="shared" si="445"/>
        <v>0</v>
      </c>
      <c r="I7205" s="460">
        <f t="shared" si="446"/>
        <v>0</v>
      </c>
      <c r="J7205" s="460">
        <f t="shared" si="448"/>
        <v>0</v>
      </c>
      <c r="K7205" s="9"/>
      <c r="P7205" s="2"/>
      <c r="Q7205" s="27"/>
      <c r="R7205" s="2"/>
      <c r="S7205" s="2"/>
      <c r="T7205" s="2"/>
      <c r="U7205" s="2"/>
      <c r="V7205" s="2"/>
      <c r="W7205" s="2"/>
    </row>
    <row r="7206" spans="2:23" ht="15" customHeight="1" x14ac:dyDescent="0.35">
      <c r="B7206" s="349"/>
      <c r="C7206" s="715" t="str">
        <f t="shared" si="447"/>
        <v/>
      </c>
      <c r="D7206" s="458">
        <f>IF(ISNUMBER(Summary!$D$17), DATE(Summary!$D$17, 1, 1) + INT((ROW(B7168)-1)/24), DATE(2024, 1, 1) + INT((ROW(B7168)-1)/24))</f>
        <v>45590</v>
      </c>
      <c r="E7206" s="459">
        <v>0.62500000000000011</v>
      </c>
      <c r="F7206" s="780"/>
      <c r="G7206" s="780"/>
      <c r="H7206" s="460">
        <f t="shared" si="445"/>
        <v>0</v>
      </c>
      <c r="I7206" s="460">
        <f t="shared" si="446"/>
        <v>0</v>
      </c>
      <c r="J7206" s="460">
        <f t="shared" si="448"/>
        <v>0</v>
      </c>
      <c r="K7206" s="9"/>
      <c r="P7206" s="2"/>
      <c r="Q7206" s="27"/>
      <c r="R7206" s="2"/>
      <c r="S7206" s="2"/>
      <c r="T7206" s="2"/>
      <c r="U7206" s="2"/>
      <c r="V7206" s="2"/>
      <c r="W7206" s="2"/>
    </row>
    <row r="7207" spans="2:23" ht="15" customHeight="1" x14ac:dyDescent="0.35">
      <c r="B7207" s="349"/>
      <c r="C7207" s="715" t="str">
        <f t="shared" si="447"/>
        <v/>
      </c>
      <c r="D7207" s="458">
        <f>IF(ISNUMBER(Summary!$D$17), DATE(Summary!$D$17, 1, 1) + INT((ROW(B7169)-1)/24), DATE(2024, 1, 1) + INT((ROW(B7169)-1)/24))</f>
        <v>45590</v>
      </c>
      <c r="E7207" s="459">
        <v>0.66666666666666674</v>
      </c>
      <c r="F7207" s="780"/>
      <c r="G7207" s="780"/>
      <c r="H7207" s="460">
        <f t="shared" ref="H7207:H7270" si="449">IF(G7207&gt;F7207,F7207,G7207)</f>
        <v>0</v>
      </c>
      <c r="I7207" s="460">
        <f t="shared" ref="I7207:I7270" si="450">F7207-H7207</f>
        <v>0</v>
      </c>
      <c r="J7207" s="460">
        <f t="shared" si="448"/>
        <v>0</v>
      </c>
      <c r="K7207" s="9"/>
      <c r="P7207" s="2"/>
      <c r="Q7207" s="27"/>
      <c r="R7207" s="2"/>
      <c r="S7207" s="2"/>
      <c r="T7207" s="2"/>
      <c r="U7207" s="2"/>
      <c r="V7207" s="2"/>
      <c r="W7207" s="2"/>
    </row>
    <row r="7208" spans="2:23" ht="15" customHeight="1" x14ac:dyDescent="0.35">
      <c r="B7208" s="349"/>
      <c r="C7208" s="715" t="str">
        <f t="shared" ref="C7208:C7271" si="451">IF(MOD(ROW()-ROW($E$39), 24)=0, $D7208, "")</f>
        <v/>
      </c>
      <c r="D7208" s="458">
        <f>IF(ISNUMBER(Summary!$D$17), DATE(Summary!$D$17, 1, 1) + INT((ROW(B7170)-1)/24), DATE(2024, 1, 1) + INT((ROW(B7170)-1)/24))</f>
        <v>45590</v>
      </c>
      <c r="E7208" s="459">
        <v>0.70833333333333337</v>
      </c>
      <c r="F7208" s="780"/>
      <c r="G7208" s="780"/>
      <c r="H7208" s="460">
        <f t="shared" si="449"/>
        <v>0</v>
      </c>
      <c r="I7208" s="460">
        <f t="shared" si="450"/>
        <v>0</v>
      </c>
      <c r="J7208" s="460">
        <f t="shared" si="448"/>
        <v>0</v>
      </c>
      <c r="K7208" s="9"/>
      <c r="P7208" s="2"/>
      <c r="Q7208" s="27"/>
      <c r="R7208" s="2"/>
      <c r="S7208" s="2"/>
      <c r="T7208" s="2"/>
      <c r="U7208" s="2"/>
      <c r="V7208" s="2"/>
      <c r="W7208" s="2"/>
    </row>
    <row r="7209" spans="2:23" ht="15" customHeight="1" x14ac:dyDescent="0.35">
      <c r="B7209" s="349"/>
      <c r="C7209" s="715" t="str">
        <f t="shared" si="451"/>
        <v/>
      </c>
      <c r="D7209" s="458">
        <f>IF(ISNUMBER(Summary!$D$17), DATE(Summary!$D$17, 1, 1) + INT((ROW(B7171)-1)/24), DATE(2024, 1, 1) + INT((ROW(B7171)-1)/24))</f>
        <v>45590</v>
      </c>
      <c r="E7209" s="459">
        <v>0.75000000000000011</v>
      </c>
      <c r="F7209" s="780"/>
      <c r="G7209" s="780"/>
      <c r="H7209" s="460">
        <f t="shared" si="449"/>
        <v>0</v>
      </c>
      <c r="I7209" s="460">
        <f t="shared" si="450"/>
        <v>0</v>
      </c>
      <c r="J7209" s="460">
        <f t="shared" si="448"/>
        <v>0</v>
      </c>
      <c r="K7209" s="9"/>
      <c r="P7209" s="2"/>
      <c r="Q7209" s="27"/>
      <c r="R7209" s="2"/>
      <c r="S7209" s="2"/>
      <c r="T7209" s="2"/>
      <c r="U7209" s="2"/>
      <c r="V7209" s="2"/>
      <c r="W7209" s="2"/>
    </row>
    <row r="7210" spans="2:23" ht="15" customHeight="1" x14ac:dyDescent="0.35">
      <c r="B7210" s="349"/>
      <c r="C7210" s="715" t="str">
        <f t="shared" si="451"/>
        <v/>
      </c>
      <c r="D7210" s="458">
        <f>IF(ISNUMBER(Summary!$D$17), DATE(Summary!$D$17, 1, 1) + INT((ROW(B7172)-1)/24), DATE(2024, 1, 1) + INT((ROW(B7172)-1)/24))</f>
        <v>45590</v>
      </c>
      <c r="E7210" s="459">
        <v>0.79166666666666674</v>
      </c>
      <c r="F7210" s="780"/>
      <c r="G7210" s="780"/>
      <c r="H7210" s="460">
        <f t="shared" si="449"/>
        <v>0</v>
      </c>
      <c r="I7210" s="460">
        <f t="shared" si="450"/>
        <v>0</v>
      </c>
      <c r="J7210" s="460">
        <f t="shared" si="448"/>
        <v>0</v>
      </c>
      <c r="K7210" s="9"/>
      <c r="P7210" s="2"/>
      <c r="Q7210" s="27"/>
      <c r="R7210" s="2"/>
      <c r="S7210" s="2"/>
      <c r="T7210" s="2"/>
      <c r="U7210" s="2"/>
      <c r="V7210" s="2"/>
      <c r="W7210" s="2"/>
    </row>
    <row r="7211" spans="2:23" ht="15" customHeight="1" x14ac:dyDescent="0.35">
      <c r="B7211" s="349"/>
      <c r="C7211" s="715" t="str">
        <f t="shared" si="451"/>
        <v/>
      </c>
      <c r="D7211" s="458">
        <f>IF(ISNUMBER(Summary!$D$17), DATE(Summary!$D$17, 1, 1) + INT((ROW(B7173)-1)/24), DATE(2024, 1, 1) + INT((ROW(B7173)-1)/24))</f>
        <v>45590</v>
      </c>
      <c r="E7211" s="459">
        <v>0.83333333333333337</v>
      </c>
      <c r="F7211" s="780"/>
      <c r="G7211" s="780"/>
      <c r="H7211" s="460">
        <f t="shared" si="449"/>
        <v>0</v>
      </c>
      <c r="I7211" s="460">
        <f t="shared" si="450"/>
        <v>0</v>
      </c>
      <c r="J7211" s="460">
        <f t="shared" si="448"/>
        <v>0</v>
      </c>
      <c r="K7211" s="9"/>
      <c r="P7211" s="2"/>
      <c r="Q7211" s="27"/>
      <c r="R7211" s="2"/>
      <c r="S7211" s="2"/>
      <c r="T7211" s="2"/>
      <c r="U7211" s="2"/>
      <c r="V7211" s="2"/>
      <c r="W7211" s="2"/>
    </row>
    <row r="7212" spans="2:23" ht="15" customHeight="1" x14ac:dyDescent="0.35">
      <c r="B7212" s="349"/>
      <c r="C7212" s="715" t="str">
        <f t="shared" si="451"/>
        <v/>
      </c>
      <c r="D7212" s="458">
        <f>IF(ISNUMBER(Summary!$D$17), DATE(Summary!$D$17, 1, 1) + INT((ROW(B7174)-1)/24), DATE(2024, 1, 1) + INT((ROW(B7174)-1)/24))</f>
        <v>45590</v>
      </c>
      <c r="E7212" s="459">
        <v>0.87500000000000011</v>
      </c>
      <c r="F7212" s="780"/>
      <c r="G7212" s="780"/>
      <c r="H7212" s="460">
        <f t="shared" si="449"/>
        <v>0</v>
      </c>
      <c r="I7212" s="460">
        <f t="shared" si="450"/>
        <v>0</v>
      </c>
      <c r="J7212" s="460">
        <f t="shared" si="448"/>
        <v>0</v>
      </c>
      <c r="K7212" s="9"/>
      <c r="P7212" s="2"/>
      <c r="Q7212" s="27"/>
      <c r="R7212" s="2"/>
      <c r="S7212" s="2"/>
      <c r="T7212" s="2"/>
      <c r="U7212" s="2"/>
      <c r="V7212" s="2"/>
      <c r="W7212" s="2"/>
    </row>
    <row r="7213" spans="2:23" ht="15" customHeight="1" x14ac:dyDescent="0.35">
      <c r="B7213" s="349"/>
      <c r="C7213" s="715" t="str">
        <f t="shared" si="451"/>
        <v/>
      </c>
      <c r="D7213" s="458">
        <f>IF(ISNUMBER(Summary!$D$17), DATE(Summary!$D$17, 1, 1) + INT((ROW(B7175)-1)/24), DATE(2024, 1, 1) + INT((ROW(B7175)-1)/24))</f>
        <v>45590</v>
      </c>
      <c r="E7213" s="459">
        <v>0.91666666666666674</v>
      </c>
      <c r="F7213" s="780"/>
      <c r="G7213" s="780"/>
      <c r="H7213" s="460">
        <f t="shared" si="449"/>
        <v>0</v>
      </c>
      <c r="I7213" s="460">
        <f t="shared" si="450"/>
        <v>0</v>
      </c>
      <c r="J7213" s="460">
        <f t="shared" si="448"/>
        <v>0</v>
      </c>
      <c r="K7213" s="9"/>
      <c r="P7213" s="2"/>
      <c r="Q7213" s="27"/>
      <c r="R7213" s="2"/>
      <c r="S7213" s="2"/>
      <c r="T7213" s="2"/>
      <c r="U7213" s="2"/>
      <c r="V7213" s="2"/>
      <c r="W7213" s="2"/>
    </row>
    <row r="7214" spans="2:23" ht="15" customHeight="1" x14ac:dyDescent="0.35">
      <c r="B7214" s="349"/>
      <c r="C7214" s="715" t="str">
        <f t="shared" si="451"/>
        <v/>
      </c>
      <c r="D7214" s="458">
        <f>IF(ISNUMBER(Summary!$D$17), DATE(Summary!$D$17, 1, 1) + INT((ROW(B7176)-1)/24), DATE(2024, 1, 1) + INT((ROW(B7176)-1)/24))</f>
        <v>45590</v>
      </c>
      <c r="E7214" s="459">
        <v>0.95833333333333337</v>
      </c>
      <c r="F7214" s="780"/>
      <c r="G7214" s="780"/>
      <c r="H7214" s="460">
        <f t="shared" si="449"/>
        <v>0</v>
      </c>
      <c r="I7214" s="460">
        <f t="shared" si="450"/>
        <v>0</v>
      </c>
      <c r="J7214" s="460">
        <f t="shared" si="448"/>
        <v>0</v>
      </c>
      <c r="K7214" s="9"/>
      <c r="P7214" s="2"/>
      <c r="Q7214" s="27"/>
      <c r="R7214" s="2"/>
      <c r="S7214" s="2"/>
      <c r="T7214" s="2"/>
      <c r="U7214" s="2"/>
      <c r="V7214" s="2"/>
      <c r="W7214" s="2"/>
    </row>
    <row r="7215" spans="2:23" ht="15" customHeight="1" x14ac:dyDescent="0.35">
      <c r="B7215" s="457"/>
      <c r="C7215" s="715">
        <f t="shared" si="451"/>
        <v>45591</v>
      </c>
      <c r="D7215" s="458">
        <f>IF(ISNUMBER(Summary!$D$17), DATE(Summary!$D$17, 1, 1) + INT((ROW(B7177)-1)/24), DATE(2024, 1, 1) + INT((ROW(B7177)-1)/24))</f>
        <v>45591</v>
      </c>
      <c r="E7215" s="459">
        <v>3.1225022567582528E-17</v>
      </c>
      <c r="F7215" s="780"/>
      <c r="G7215" s="780"/>
      <c r="H7215" s="460">
        <f t="shared" si="449"/>
        <v>0</v>
      </c>
      <c r="I7215" s="460">
        <f t="shared" si="450"/>
        <v>0</v>
      </c>
      <c r="J7215" s="460">
        <f t="shared" si="448"/>
        <v>0</v>
      </c>
      <c r="K7215" s="9"/>
      <c r="P7215" s="2"/>
      <c r="Q7215" s="27"/>
      <c r="R7215" s="2"/>
      <c r="S7215" s="2"/>
      <c r="T7215" s="2"/>
      <c r="U7215" s="2"/>
      <c r="V7215" s="2"/>
      <c r="W7215" s="2"/>
    </row>
    <row r="7216" spans="2:23" ht="15" customHeight="1" x14ac:dyDescent="0.35">
      <c r="B7216" s="349"/>
      <c r="C7216" s="715" t="str">
        <f t="shared" si="451"/>
        <v/>
      </c>
      <c r="D7216" s="458">
        <f>IF(ISNUMBER(Summary!$D$17), DATE(Summary!$D$17, 1, 1) + INT((ROW(B7178)-1)/24), DATE(2024, 1, 1) + INT((ROW(B7178)-1)/24))</f>
        <v>45591</v>
      </c>
      <c r="E7216" s="459">
        <v>4.1666666666666699E-2</v>
      </c>
      <c r="F7216" s="780"/>
      <c r="G7216" s="780"/>
      <c r="H7216" s="460">
        <f t="shared" si="449"/>
        <v>0</v>
      </c>
      <c r="I7216" s="460">
        <f t="shared" si="450"/>
        <v>0</v>
      </c>
      <c r="J7216" s="460">
        <f t="shared" si="448"/>
        <v>0</v>
      </c>
      <c r="K7216" s="9"/>
      <c r="P7216" s="2"/>
      <c r="Q7216" s="27"/>
      <c r="R7216" s="2"/>
      <c r="S7216" s="2"/>
      <c r="T7216" s="2"/>
      <c r="U7216" s="2"/>
      <c r="V7216" s="2"/>
      <c r="W7216" s="2"/>
    </row>
    <row r="7217" spans="2:23" ht="15" customHeight="1" x14ac:dyDescent="0.35">
      <c r="B7217" s="349"/>
      <c r="C7217" s="715" t="str">
        <f t="shared" si="451"/>
        <v/>
      </c>
      <c r="D7217" s="458">
        <f>IF(ISNUMBER(Summary!$D$17), DATE(Summary!$D$17, 1, 1) + INT((ROW(B7179)-1)/24), DATE(2024, 1, 1) + INT((ROW(B7179)-1)/24))</f>
        <v>45591</v>
      </c>
      <c r="E7217" s="459">
        <v>8.333333333333337E-2</v>
      </c>
      <c r="F7217" s="780"/>
      <c r="G7217" s="780"/>
      <c r="H7217" s="460">
        <f t="shared" si="449"/>
        <v>0</v>
      </c>
      <c r="I7217" s="460">
        <f t="shared" si="450"/>
        <v>0</v>
      </c>
      <c r="J7217" s="460">
        <f t="shared" si="448"/>
        <v>0</v>
      </c>
      <c r="K7217" s="9"/>
      <c r="P7217" s="2"/>
      <c r="Q7217" s="27"/>
      <c r="R7217" s="2"/>
      <c r="S7217" s="2"/>
      <c r="T7217" s="2"/>
      <c r="U7217" s="2"/>
      <c r="V7217" s="2"/>
      <c r="W7217" s="2"/>
    </row>
    <row r="7218" spans="2:23" ht="15" customHeight="1" x14ac:dyDescent="0.35">
      <c r="B7218" s="349"/>
      <c r="C7218" s="715" t="str">
        <f t="shared" si="451"/>
        <v/>
      </c>
      <c r="D7218" s="458">
        <f>IF(ISNUMBER(Summary!$D$17), DATE(Summary!$D$17, 1, 1) + INT((ROW(B7180)-1)/24), DATE(2024, 1, 1) + INT((ROW(B7180)-1)/24))</f>
        <v>45591</v>
      </c>
      <c r="E7218" s="459">
        <v>0.12500000000000006</v>
      </c>
      <c r="F7218" s="780"/>
      <c r="G7218" s="780"/>
      <c r="H7218" s="460">
        <f t="shared" si="449"/>
        <v>0</v>
      </c>
      <c r="I7218" s="460">
        <f t="shared" si="450"/>
        <v>0</v>
      </c>
      <c r="J7218" s="460">
        <f t="shared" si="448"/>
        <v>0</v>
      </c>
      <c r="K7218" s="9"/>
      <c r="P7218" s="2"/>
      <c r="Q7218" s="27"/>
      <c r="R7218" s="2"/>
      <c r="S7218" s="2"/>
      <c r="T7218" s="2"/>
      <c r="U7218" s="2"/>
      <c r="V7218" s="2"/>
      <c r="W7218" s="2"/>
    </row>
    <row r="7219" spans="2:23" ht="15" customHeight="1" x14ac:dyDescent="0.35">
      <c r="B7219" s="349"/>
      <c r="C7219" s="715" t="str">
        <f t="shared" si="451"/>
        <v/>
      </c>
      <c r="D7219" s="458">
        <f>IF(ISNUMBER(Summary!$D$17), DATE(Summary!$D$17, 1, 1) + INT((ROW(B7181)-1)/24), DATE(2024, 1, 1) + INT((ROW(B7181)-1)/24))</f>
        <v>45591</v>
      </c>
      <c r="E7219" s="459">
        <v>0.16666666666666669</v>
      </c>
      <c r="F7219" s="780"/>
      <c r="G7219" s="780"/>
      <c r="H7219" s="460">
        <f t="shared" si="449"/>
        <v>0</v>
      </c>
      <c r="I7219" s="460">
        <f t="shared" si="450"/>
        <v>0</v>
      </c>
      <c r="J7219" s="460">
        <f t="shared" si="448"/>
        <v>0</v>
      </c>
      <c r="K7219" s="9"/>
      <c r="P7219" s="2"/>
      <c r="Q7219" s="27"/>
      <c r="R7219" s="2"/>
      <c r="S7219" s="2"/>
      <c r="T7219" s="2"/>
      <c r="U7219" s="2"/>
      <c r="V7219" s="2"/>
      <c r="W7219" s="2"/>
    </row>
    <row r="7220" spans="2:23" ht="15" customHeight="1" x14ac:dyDescent="0.35">
      <c r="B7220" s="349"/>
      <c r="C7220" s="715" t="str">
        <f t="shared" si="451"/>
        <v/>
      </c>
      <c r="D7220" s="458">
        <f>IF(ISNUMBER(Summary!$D$17), DATE(Summary!$D$17, 1, 1) + INT((ROW(B7182)-1)/24), DATE(2024, 1, 1) + INT((ROW(B7182)-1)/24))</f>
        <v>45591</v>
      </c>
      <c r="E7220" s="459">
        <v>0.20833333333333337</v>
      </c>
      <c r="F7220" s="780"/>
      <c r="G7220" s="780"/>
      <c r="H7220" s="460">
        <f t="shared" si="449"/>
        <v>0</v>
      </c>
      <c r="I7220" s="460">
        <f t="shared" si="450"/>
        <v>0</v>
      </c>
      <c r="J7220" s="460">
        <f t="shared" si="448"/>
        <v>0</v>
      </c>
      <c r="K7220" s="9"/>
      <c r="P7220" s="2"/>
      <c r="Q7220" s="27"/>
      <c r="R7220" s="2"/>
      <c r="S7220" s="2"/>
      <c r="T7220" s="2"/>
      <c r="U7220" s="2"/>
      <c r="V7220" s="2"/>
      <c r="W7220" s="2"/>
    </row>
    <row r="7221" spans="2:23" ht="15" customHeight="1" x14ac:dyDescent="0.35">
      <c r="B7221" s="349"/>
      <c r="C7221" s="715" t="str">
        <f t="shared" si="451"/>
        <v/>
      </c>
      <c r="D7221" s="458">
        <f>IF(ISNUMBER(Summary!$D$17), DATE(Summary!$D$17, 1, 1) + INT((ROW(B7183)-1)/24), DATE(2024, 1, 1) + INT((ROW(B7183)-1)/24))</f>
        <v>45591</v>
      </c>
      <c r="E7221" s="459">
        <v>0.25</v>
      </c>
      <c r="F7221" s="780"/>
      <c r="G7221" s="780"/>
      <c r="H7221" s="460">
        <f t="shared" si="449"/>
        <v>0</v>
      </c>
      <c r="I7221" s="460">
        <f t="shared" si="450"/>
        <v>0</v>
      </c>
      <c r="J7221" s="460">
        <f t="shared" si="448"/>
        <v>0</v>
      </c>
      <c r="K7221" s="9"/>
      <c r="P7221" s="2"/>
      <c r="Q7221" s="27"/>
      <c r="R7221" s="2"/>
      <c r="S7221" s="2"/>
      <c r="T7221" s="2"/>
      <c r="U7221" s="2"/>
      <c r="V7221" s="2"/>
      <c r="W7221" s="2"/>
    </row>
    <row r="7222" spans="2:23" ht="15" customHeight="1" x14ac:dyDescent="0.35">
      <c r="B7222" s="349"/>
      <c r="C7222" s="715" t="str">
        <f t="shared" si="451"/>
        <v/>
      </c>
      <c r="D7222" s="458">
        <f>IF(ISNUMBER(Summary!$D$17), DATE(Summary!$D$17, 1, 1) + INT((ROW(B7184)-1)/24), DATE(2024, 1, 1) + INT((ROW(B7184)-1)/24))</f>
        <v>45591</v>
      </c>
      <c r="E7222" s="459">
        <v>0.29166666666666669</v>
      </c>
      <c r="F7222" s="780"/>
      <c r="G7222" s="780"/>
      <c r="H7222" s="460">
        <f t="shared" si="449"/>
        <v>0</v>
      </c>
      <c r="I7222" s="460">
        <f t="shared" si="450"/>
        <v>0</v>
      </c>
      <c r="J7222" s="460">
        <f t="shared" si="448"/>
        <v>0</v>
      </c>
      <c r="K7222" s="9"/>
      <c r="P7222" s="2"/>
      <c r="Q7222" s="27"/>
      <c r="R7222" s="2"/>
      <c r="S7222" s="2"/>
      <c r="T7222" s="2"/>
      <c r="U7222" s="2"/>
      <c r="V7222" s="2"/>
      <c r="W7222" s="2"/>
    </row>
    <row r="7223" spans="2:23" ht="15" customHeight="1" x14ac:dyDescent="0.35">
      <c r="B7223" s="349"/>
      <c r="C7223" s="715" t="str">
        <f t="shared" si="451"/>
        <v/>
      </c>
      <c r="D7223" s="458">
        <f>IF(ISNUMBER(Summary!$D$17), DATE(Summary!$D$17, 1, 1) + INT((ROW(B7185)-1)/24), DATE(2024, 1, 1) + INT((ROW(B7185)-1)/24))</f>
        <v>45591</v>
      </c>
      <c r="E7223" s="459">
        <v>0.33333333333333337</v>
      </c>
      <c r="F7223" s="780"/>
      <c r="G7223" s="780"/>
      <c r="H7223" s="460">
        <f t="shared" si="449"/>
        <v>0</v>
      </c>
      <c r="I7223" s="460">
        <f t="shared" si="450"/>
        <v>0</v>
      </c>
      <c r="J7223" s="460">
        <f t="shared" si="448"/>
        <v>0</v>
      </c>
      <c r="K7223" s="9"/>
      <c r="P7223" s="2"/>
      <c r="Q7223" s="27"/>
      <c r="R7223" s="2"/>
      <c r="S7223" s="2"/>
      <c r="T7223" s="2"/>
      <c r="U7223" s="2"/>
      <c r="V7223" s="2"/>
      <c r="W7223" s="2"/>
    </row>
    <row r="7224" spans="2:23" ht="15" customHeight="1" x14ac:dyDescent="0.35">
      <c r="B7224" s="349"/>
      <c r="C7224" s="715" t="str">
        <f t="shared" si="451"/>
        <v/>
      </c>
      <c r="D7224" s="458">
        <f>IF(ISNUMBER(Summary!$D$17), DATE(Summary!$D$17, 1, 1) + INT((ROW(B7186)-1)/24), DATE(2024, 1, 1) + INT((ROW(B7186)-1)/24))</f>
        <v>45591</v>
      </c>
      <c r="E7224" s="459">
        <v>0.375</v>
      </c>
      <c r="F7224" s="780"/>
      <c r="G7224" s="780"/>
      <c r="H7224" s="460">
        <f t="shared" si="449"/>
        <v>0</v>
      </c>
      <c r="I7224" s="460">
        <f t="shared" si="450"/>
        <v>0</v>
      </c>
      <c r="J7224" s="460">
        <f t="shared" si="448"/>
        <v>0</v>
      </c>
      <c r="K7224" s="9"/>
      <c r="P7224" s="2"/>
      <c r="Q7224" s="27"/>
      <c r="R7224" s="2"/>
      <c r="S7224" s="2"/>
      <c r="T7224" s="2"/>
      <c r="U7224" s="2"/>
      <c r="V7224" s="2"/>
      <c r="W7224" s="2"/>
    </row>
    <row r="7225" spans="2:23" ht="15" customHeight="1" x14ac:dyDescent="0.35">
      <c r="B7225" s="349"/>
      <c r="C7225" s="715" t="str">
        <f t="shared" si="451"/>
        <v/>
      </c>
      <c r="D7225" s="458">
        <f>IF(ISNUMBER(Summary!$D$17), DATE(Summary!$D$17, 1, 1) + INT((ROW(B7187)-1)/24), DATE(2024, 1, 1) + INT((ROW(B7187)-1)/24))</f>
        <v>45591</v>
      </c>
      <c r="E7225" s="459">
        <v>0.41666666666666669</v>
      </c>
      <c r="F7225" s="780"/>
      <c r="G7225" s="780"/>
      <c r="H7225" s="460">
        <f t="shared" si="449"/>
        <v>0</v>
      </c>
      <c r="I7225" s="460">
        <f t="shared" si="450"/>
        <v>0</v>
      </c>
      <c r="J7225" s="460">
        <f t="shared" si="448"/>
        <v>0</v>
      </c>
      <c r="K7225" s="9"/>
      <c r="P7225" s="2"/>
      <c r="Q7225" s="27"/>
      <c r="R7225" s="2"/>
      <c r="S7225" s="2"/>
      <c r="T7225" s="2"/>
      <c r="U7225" s="2"/>
      <c r="V7225" s="2"/>
      <c r="W7225" s="2"/>
    </row>
    <row r="7226" spans="2:23" ht="15" customHeight="1" x14ac:dyDescent="0.35">
      <c r="B7226" s="349"/>
      <c r="C7226" s="715" t="str">
        <f t="shared" si="451"/>
        <v/>
      </c>
      <c r="D7226" s="458">
        <f>IF(ISNUMBER(Summary!$D$17), DATE(Summary!$D$17, 1, 1) + INT((ROW(B7188)-1)/24), DATE(2024, 1, 1) + INT((ROW(B7188)-1)/24))</f>
        <v>45591</v>
      </c>
      <c r="E7226" s="459">
        <v>0.45833333333333337</v>
      </c>
      <c r="F7226" s="780"/>
      <c r="G7226" s="780"/>
      <c r="H7226" s="460">
        <f t="shared" si="449"/>
        <v>0</v>
      </c>
      <c r="I7226" s="460">
        <f t="shared" si="450"/>
        <v>0</v>
      </c>
      <c r="J7226" s="460">
        <f t="shared" si="448"/>
        <v>0</v>
      </c>
      <c r="K7226" s="9"/>
      <c r="P7226" s="2"/>
      <c r="Q7226" s="27"/>
      <c r="R7226" s="2"/>
      <c r="S7226" s="2"/>
      <c r="T7226" s="2"/>
      <c r="U7226" s="2"/>
      <c r="V7226" s="2"/>
      <c r="W7226" s="2"/>
    </row>
    <row r="7227" spans="2:23" ht="15" customHeight="1" x14ac:dyDescent="0.35">
      <c r="B7227" s="349"/>
      <c r="C7227" s="715" t="str">
        <f t="shared" si="451"/>
        <v/>
      </c>
      <c r="D7227" s="458">
        <f>IF(ISNUMBER(Summary!$D$17), DATE(Summary!$D$17, 1, 1) + INT((ROW(B7189)-1)/24), DATE(2024, 1, 1) + INT((ROW(B7189)-1)/24))</f>
        <v>45591</v>
      </c>
      <c r="E7227" s="459">
        <v>0.50000000000000011</v>
      </c>
      <c r="F7227" s="780"/>
      <c r="G7227" s="780"/>
      <c r="H7227" s="460">
        <f t="shared" si="449"/>
        <v>0</v>
      </c>
      <c r="I7227" s="460">
        <f t="shared" si="450"/>
        <v>0</v>
      </c>
      <c r="J7227" s="460">
        <f t="shared" si="448"/>
        <v>0</v>
      </c>
      <c r="K7227" s="9"/>
      <c r="P7227" s="2"/>
      <c r="Q7227" s="27"/>
      <c r="R7227" s="2"/>
      <c r="S7227" s="2"/>
      <c r="T7227" s="2"/>
      <c r="U7227" s="2"/>
      <c r="V7227" s="2"/>
      <c r="W7227" s="2"/>
    </row>
    <row r="7228" spans="2:23" ht="15" customHeight="1" x14ac:dyDescent="0.35">
      <c r="B7228" s="349"/>
      <c r="C7228" s="715" t="str">
        <f t="shared" si="451"/>
        <v/>
      </c>
      <c r="D7228" s="458">
        <f>IF(ISNUMBER(Summary!$D$17), DATE(Summary!$D$17, 1, 1) + INT((ROW(B7190)-1)/24), DATE(2024, 1, 1) + INT((ROW(B7190)-1)/24))</f>
        <v>45591</v>
      </c>
      <c r="E7228" s="459">
        <v>0.54166666666666674</v>
      </c>
      <c r="F7228" s="780"/>
      <c r="G7228" s="780"/>
      <c r="H7228" s="460">
        <f t="shared" si="449"/>
        <v>0</v>
      </c>
      <c r="I7228" s="460">
        <f t="shared" si="450"/>
        <v>0</v>
      </c>
      <c r="J7228" s="460">
        <f t="shared" si="448"/>
        <v>0</v>
      </c>
      <c r="K7228" s="9"/>
      <c r="P7228" s="2"/>
      <c r="Q7228" s="27"/>
      <c r="R7228" s="2"/>
      <c r="S7228" s="2"/>
      <c r="T7228" s="2"/>
      <c r="U7228" s="2"/>
      <c r="V7228" s="2"/>
      <c r="W7228" s="2"/>
    </row>
    <row r="7229" spans="2:23" ht="15" customHeight="1" x14ac:dyDescent="0.35">
      <c r="B7229" s="349"/>
      <c r="C7229" s="715" t="str">
        <f t="shared" si="451"/>
        <v/>
      </c>
      <c r="D7229" s="458">
        <f>IF(ISNUMBER(Summary!$D$17), DATE(Summary!$D$17, 1, 1) + INT((ROW(B7191)-1)/24), DATE(2024, 1, 1) + INT((ROW(B7191)-1)/24))</f>
        <v>45591</v>
      </c>
      <c r="E7229" s="459">
        <v>0.58333333333333337</v>
      </c>
      <c r="F7229" s="780"/>
      <c r="G7229" s="780"/>
      <c r="H7229" s="460">
        <f t="shared" si="449"/>
        <v>0</v>
      </c>
      <c r="I7229" s="460">
        <f t="shared" si="450"/>
        <v>0</v>
      </c>
      <c r="J7229" s="460">
        <f t="shared" si="448"/>
        <v>0</v>
      </c>
      <c r="K7229" s="9"/>
      <c r="P7229" s="2"/>
      <c r="Q7229" s="27"/>
      <c r="R7229" s="2"/>
      <c r="S7229" s="2"/>
      <c r="T7229" s="2"/>
      <c r="U7229" s="2"/>
      <c r="V7229" s="2"/>
      <c r="W7229" s="2"/>
    </row>
    <row r="7230" spans="2:23" ht="15" customHeight="1" x14ac:dyDescent="0.35">
      <c r="B7230" s="349"/>
      <c r="C7230" s="715" t="str">
        <f t="shared" si="451"/>
        <v/>
      </c>
      <c r="D7230" s="458">
        <f>IF(ISNUMBER(Summary!$D$17), DATE(Summary!$D$17, 1, 1) + INT((ROW(B7192)-1)/24), DATE(2024, 1, 1) + INT((ROW(B7192)-1)/24))</f>
        <v>45591</v>
      </c>
      <c r="E7230" s="459">
        <v>0.62500000000000011</v>
      </c>
      <c r="F7230" s="780"/>
      <c r="G7230" s="780"/>
      <c r="H7230" s="460">
        <f t="shared" si="449"/>
        <v>0</v>
      </c>
      <c r="I7230" s="460">
        <f t="shared" si="450"/>
        <v>0</v>
      </c>
      <c r="J7230" s="460">
        <f t="shared" si="448"/>
        <v>0</v>
      </c>
      <c r="K7230" s="9"/>
      <c r="P7230" s="2"/>
      <c r="Q7230" s="27"/>
      <c r="R7230" s="2"/>
      <c r="S7230" s="2"/>
      <c r="T7230" s="2"/>
      <c r="U7230" s="2"/>
      <c r="V7230" s="2"/>
      <c r="W7230" s="2"/>
    </row>
    <row r="7231" spans="2:23" ht="15" customHeight="1" x14ac:dyDescent="0.35">
      <c r="B7231" s="349"/>
      <c r="C7231" s="715" t="str">
        <f t="shared" si="451"/>
        <v/>
      </c>
      <c r="D7231" s="458">
        <f>IF(ISNUMBER(Summary!$D$17), DATE(Summary!$D$17, 1, 1) + INT((ROW(B7193)-1)/24), DATE(2024, 1, 1) + INT((ROW(B7193)-1)/24))</f>
        <v>45591</v>
      </c>
      <c r="E7231" s="459">
        <v>0.66666666666666674</v>
      </c>
      <c r="F7231" s="780"/>
      <c r="G7231" s="780"/>
      <c r="H7231" s="460">
        <f t="shared" si="449"/>
        <v>0</v>
      </c>
      <c r="I7231" s="460">
        <f t="shared" si="450"/>
        <v>0</v>
      </c>
      <c r="J7231" s="460">
        <f t="shared" si="448"/>
        <v>0</v>
      </c>
      <c r="K7231" s="9"/>
      <c r="P7231" s="2"/>
      <c r="Q7231" s="27"/>
      <c r="R7231" s="2"/>
      <c r="S7231" s="2"/>
      <c r="T7231" s="2"/>
      <c r="U7231" s="2"/>
      <c r="V7231" s="2"/>
      <c r="W7231" s="2"/>
    </row>
    <row r="7232" spans="2:23" ht="15" customHeight="1" x14ac:dyDescent="0.35">
      <c r="B7232" s="349"/>
      <c r="C7232" s="715" t="str">
        <f t="shared" si="451"/>
        <v/>
      </c>
      <c r="D7232" s="458">
        <f>IF(ISNUMBER(Summary!$D$17), DATE(Summary!$D$17, 1, 1) + INT((ROW(B7194)-1)/24), DATE(2024, 1, 1) + INT((ROW(B7194)-1)/24))</f>
        <v>45591</v>
      </c>
      <c r="E7232" s="459">
        <v>0.70833333333333337</v>
      </c>
      <c r="F7232" s="780"/>
      <c r="G7232" s="780"/>
      <c r="H7232" s="460">
        <f t="shared" si="449"/>
        <v>0</v>
      </c>
      <c r="I7232" s="460">
        <f t="shared" si="450"/>
        <v>0</v>
      </c>
      <c r="J7232" s="460">
        <f t="shared" ref="J7232:J7295" si="452">G7232-H7232</f>
        <v>0</v>
      </c>
      <c r="K7232" s="9"/>
      <c r="P7232" s="2"/>
      <c r="Q7232" s="27"/>
      <c r="R7232" s="2"/>
      <c r="S7232" s="2"/>
      <c r="T7232" s="2"/>
      <c r="U7232" s="2"/>
      <c r="V7232" s="2"/>
      <c r="W7232" s="2"/>
    </row>
    <row r="7233" spans="2:23" ht="15" customHeight="1" x14ac:dyDescent="0.35">
      <c r="B7233" s="349"/>
      <c r="C7233" s="715" t="str">
        <f t="shared" si="451"/>
        <v/>
      </c>
      <c r="D7233" s="458">
        <f>IF(ISNUMBER(Summary!$D$17), DATE(Summary!$D$17, 1, 1) + INT((ROW(B7195)-1)/24), DATE(2024, 1, 1) + INT((ROW(B7195)-1)/24))</f>
        <v>45591</v>
      </c>
      <c r="E7233" s="459">
        <v>0.75000000000000011</v>
      </c>
      <c r="F7233" s="780"/>
      <c r="G7233" s="780"/>
      <c r="H7233" s="460">
        <f t="shared" si="449"/>
        <v>0</v>
      </c>
      <c r="I7233" s="460">
        <f t="shared" si="450"/>
        <v>0</v>
      </c>
      <c r="J7233" s="460">
        <f t="shared" si="452"/>
        <v>0</v>
      </c>
      <c r="K7233" s="9"/>
      <c r="P7233" s="2"/>
      <c r="Q7233" s="27"/>
      <c r="R7233" s="2"/>
      <c r="S7233" s="2"/>
      <c r="T7233" s="2"/>
      <c r="U7233" s="2"/>
      <c r="V7233" s="2"/>
      <c r="W7233" s="2"/>
    </row>
    <row r="7234" spans="2:23" ht="15" customHeight="1" x14ac:dyDescent="0.35">
      <c r="B7234" s="349"/>
      <c r="C7234" s="715" t="str">
        <f t="shared" si="451"/>
        <v/>
      </c>
      <c r="D7234" s="458">
        <f>IF(ISNUMBER(Summary!$D$17), DATE(Summary!$D$17, 1, 1) + INT((ROW(B7196)-1)/24), DATE(2024, 1, 1) + INT((ROW(B7196)-1)/24))</f>
        <v>45591</v>
      </c>
      <c r="E7234" s="459">
        <v>0.79166666666666674</v>
      </c>
      <c r="F7234" s="780"/>
      <c r="G7234" s="780"/>
      <c r="H7234" s="460">
        <f t="shared" si="449"/>
        <v>0</v>
      </c>
      <c r="I7234" s="460">
        <f t="shared" si="450"/>
        <v>0</v>
      </c>
      <c r="J7234" s="460">
        <f t="shared" si="452"/>
        <v>0</v>
      </c>
      <c r="K7234" s="9"/>
      <c r="P7234" s="2"/>
      <c r="Q7234" s="27"/>
      <c r="R7234" s="2"/>
      <c r="S7234" s="2"/>
      <c r="T7234" s="2"/>
      <c r="U7234" s="2"/>
      <c r="V7234" s="2"/>
      <c r="W7234" s="2"/>
    </row>
    <row r="7235" spans="2:23" ht="15" customHeight="1" x14ac:dyDescent="0.35">
      <c r="B7235" s="349"/>
      <c r="C7235" s="715" t="str">
        <f t="shared" si="451"/>
        <v/>
      </c>
      <c r="D7235" s="458">
        <f>IF(ISNUMBER(Summary!$D$17), DATE(Summary!$D$17, 1, 1) + INT((ROW(B7197)-1)/24), DATE(2024, 1, 1) + INT((ROW(B7197)-1)/24))</f>
        <v>45591</v>
      </c>
      <c r="E7235" s="459">
        <v>0.83333333333333337</v>
      </c>
      <c r="F7235" s="780"/>
      <c r="G7235" s="780"/>
      <c r="H7235" s="460">
        <f t="shared" si="449"/>
        <v>0</v>
      </c>
      <c r="I7235" s="460">
        <f t="shared" si="450"/>
        <v>0</v>
      </c>
      <c r="J7235" s="460">
        <f t="shared" si="452"/>
        <v>0</v>
      </c>
      <c r="K7235" s="9"/>
      <c r="P7235" s="2"/>
      <c r="Q7235" s="27"/>
      <c r="R7235" s="2"/>
      <c r="S7235" s="2"/>
      <c r="T7235" s="2"/>
      <c r="U7235" s="2"/>
      <c r="V7235" s="2"/>
      <c r="W7235" s="2"/>
    </row>
    <row r="7236" spans="2:23" ht="15" customHeight="1" x14ac:dyDescent="0.35">
      <c r="B7236" s="349"/>
      <c r="C7236" s="715" t="str">
        <f t="shared" si="451"/>
        <v/>
      </c>
      <c r="D7236" s="458">
        <f>IF(ISNUMBER(Summary!$D$17), DATE(Summary!$D$17, 1, 1) + INT((ROW(B7198)-1)/24), DATE(2024, 1, 1) + INT((ROW(B7198)-1)/24))</f>
        <v>45591</v>
      </c>
      <c r="E7236" s="459">
        <v>0.87500000000000011</v>
      </c>
      <c r="F7236" s="780"/>
      <c r="G7236" s="780"/>
      <c r="H7236" s="460">
        <f t="shared" si="449"/>
        <v>0</v>
      </c>
      <c r="I7236" s="460">
        <f t="shared" si="450"/>
        <v>0</v>
      </c>
      <c r="J7236" s="460">
        <f t="shared" si="452"/>
        <v>0</v>
      </c>
      <c r="K7236" s="9"/>
      <c r="P7236" s="2"/>
      <c r="Q7236" s="27"/>
      <c r="R7236" s="2"/>
      <c r="S7236" s="2"/>
      <c r="T7236" s="2"/>
      <c r="U7236" s="2"/>
      <c r="V7236" s="2"/>
      <c r="W7236" s="2"/>
    </row>
    <row r="7237" spans="2:23" ht="15" customHeight="1" x14ac:dyDescent="0.35">
      <c r="B7237" s="349"/>
      <c r="C7237" s="715" t="str">
        <f t="shared" si="451"/>
        <v/>
      </c>
      <c r="D7237" s="458">
        <f>IF(ISNUMBER(Summary!$D$17), DATE(Summary!$D$17, 1, 1) + INT((ROW(B7199)-1)/24), DATE(2024, 1, 1) + INT((ROW(B7199)-1)/24))</f>
        <v>45591</v>
      </c>
      <c r="E7237" s="459">
        <v>0.91666666666666674</v>
      </c>
      <c r="F7237" s="780"/>
      <c r="G7237" s="780"/>
      <c r="H7237" s="460">
        <f t="shared" si="449"/>
        <v>0</v>
      </c>
      <c r="I7237" s="460">
        <f t="shared" si="450"/>
        <v>0</v>
      </c>
      <c r="J7237" s="460">
        <f t="shared" si="452"/>
        <v>0</v>
      </c>
      <c r="K7237" s="9"/>
      <c r="P7237" s="2"/>
      <c r="Q7237" s="27"/>
      <c r="R7237" s="2"/>
      <c r="S7237" s="2"/>
      <c r="T7237" s="2"/>
      <c r="U7237" s="2"/>
      <c r="V7237" s="2"/>
      <c r="W7237" s="2"/>
    </row>
    <row r="7238" spans="2:23" ht="15" customHeight="1" x14ac:dyDescent="0.35">
      <c r="B7238" s="349"/>
      <c r="C7238" s="715" t="str">
        <f t="shared" si="451"/>
        <v/>
      </c>
      <c r="D7238" s="458">
        <f>IF(ISNUMBER(Summary!$D$17), DATE(Summary!$D$17, 1, 1) + INT((ROW(B7200)-1)/24), DATE(2024, 1, 1) + INT((ROW(B7200)-1)/24))</f>
        <v>45591</v>
      </c>
      <c r="E7238" s="459">
        <v>0.95833333333333337</v>
      </c>
      <c r="F7238" s="780"/>
      <c r="G7238" s="780"/>
      <c r="H7238" s="460">
        <f t="shared" si="449"/>
        <v>0</v>
      </c>
      <c r="I7238" s="460">
        <f t="shared" si="450"/>
        <v>0</v>
      </c>
      <c r="J7238" s="460">
        <f t="shared" si="452"/>
        <v>0</v>
      </c>
      <c r="K7238" s="9"/>
      <c r="P7238" s="2"/>
      <c r="Q7238" s="27"/>
      <c r="R7238" s="2"/>
      <c r="S7238" s="2"/>
      <c r="T7238" s="2"/>
      <c r="U7238" s="2"/>
      <c r="V7238" s="2"/>
      <c r="W7238" s="2"/>
    </row>
    <row r="7239" spans="2:23" ht="15" customHeight="1" x14ac:dyDescent="0.35">
      <c r="B7239" s="457"/>
      <c r="C7239" s="715">
        <f t="shared" si="451"/>
        <v>45592</v>
      </c>
      <c r="D7239" s="458">
        <f>IF(ISNUMBER(Summary!$D$17), DATE(Summary!$D$17, 1, 1) + INT((ROW(B7201)-1)/24), DATE(2024, 1, 1) + INT((ROW(B7201)-1)/24))</f>
        <v>45592</v>
      </c>
      <c r="E7239" s="459">
        <v>3.1225022567582528E-17</v>
      </c>
      <c r="F7239" s="780"/>
      <c r="G7239" s="780"/>
      <c r="H7239" s="460">
        <f t="shared" si="449"/>
        <v>0</v>
      </c>
      <c r="I7239" s="460">
        <f t="shared" si="450"/>
        <v>0</v>
      </c>
      <c r="J7239" s="460">
        <f t="shared" si="452"/>
        <v>0</v>
      </c>
      <c r="K7239" s="9"/>
      <c r="P7239" s="2"/>
      <c r="Q7239" s="27"/>
      <c r="R7239" s="2"/>
      <c r="S7239" s="2"/>
      <c r="T7239" s="2"/>
      <c r="U7239" s="2"/>
      <c r="V7239" s="2"/>
      <c r="W7239" s="2"/>
    </row>
    <row r="7240" spans="2:23" ht="15" customHeight="1" x14ac:dyDescent="0.35">
      <c r="B7240" s="349"/>
      <c r="C7240" s="715" t="str">
        <f t="shared" si="451"/>
        <v/>
      </c>
      <c r="D7240" s="458">
        <f>IF(ISNUMBER(Summary!$D$17), DATE(Summary!$D$17, 1, 1) + INT((ROW(B7202)-1)/24), DATE(2024, 1, 1) + INT((ROW(B7202)-1)/24))</f>
        <v>45592</v>
      </c>
      <c r="E7240" s="459">
        <v>4.1666666666666699E-2</v>
      </c>
      <c r="F7240" s="780"/>
      <c r="G7240" s="780"/>
      <c r="H7240" s="460">
        <f t="shared" si="449"/>
        <v>0</v>
      </c>
      <c r="I7240" s="460">
        <f t="shared" si="450"/>
        <v>0</v>
      </c>
      <c r="J7240" s="460">
        <f t="shared" si="452"/>
        <v>0</v>
      </c>
      <c r="K7240" s="9"/>
      <c r="P7240" s="2"/>
      <c r="Q7240" s="27"/>
      <c r="R7240" s="2"/>
      <c r="S7240" s="2"/>
      <c r="T7240" s="2"/>
      <c r="U7240" s="2"/>
      <c r="V7240" s="2"/>
      <c r="W7240" s="2"/>
    </row>
    <row r="7241" spans="2:23" ht="15" customHeight="1" x14ac:dyDescent="0.35">
      <c r="B7241" s="349"/>
      <c r="C7241" s="715" t="str">
        <f t="shared" si="451"/>
        <v/>
      </c>
      <c r="D7241" s="458">
        <f>IF(ISNUMBER(Summary!$D$17), DATE(Summary!$D$17, 1, 1) + INT((ROW(B7203)-1)/24), DATE(2024, 1, 1) + INT((ROW(B7203)-1)/24))</f>
        <v>45592</v>
      </c>
      <c r="E7241" s="459">
        <v>8.333333333333337E-2</v>
      </c>
      <c r="F7241" s="780"/>
      <c r="G7241" s="780"/>
      <c r="H7241" s="460">
        <f t="shared" si="449"/>
        <v>0</v>
      </c>
      <c r="I7241" s="460">
        <f t="shared" si="450"/>
        <v>0</v>
      </c>
      <c r="J7241" s="460">
        <f t="shared" si="452"/>
        <v>0</v>
      </c>
      <c r="K7241" s="9"/>
      <c r="P7241" s="2"/>
      <c r="Q7241" s="27"/>
      <c r="R7241" s="2"/>
      <c r="S7241" s="2"/>
      <c r="T7241" s="2"/>
      <c r="U7241" s="2"/>
      <c r="V7241" s="2"/>
      <c r="W7241" s="2"/>
    </row>
    <row r="7242" spans="2:23" ht="15" customHeight="1" x14ac:dyDescent="0.35">
      <c r="B7242" s="349"/>
      <c r="C7242" s="715" t="str">
        <f t="shared" si="451"/>
        <v/>
      </c>
      <c r="D7242" s="458">
        <f>IF(ISNUMBER(Summary!$D$17), DATE(Summary!$D$17, 1, 1) + INT((ROW(B7204)-1)/24), DATE(2024, 1, 1) + INT((ROW(B7204)-1)/24))</f>
        <v>45592</v>
      </c>
      <c r="E7242" s="459">
        <v>0.12500000000000006</v>
      </c>
      <c r="F7242" s="780"/>
      <c r="G7242" s="780"/>
      <c r="H7242" s="460">
        <f t="shared" si="449"/>
        <v>0</v>
      </c>
      <c r="I7242" s="460">
        <f t="shared" si="450"/>
        <v>0</v>
      </c>
      <c r="J7242" s="460">
        <f t="shared" si="452"/>
        <v>0</v>
      </c>
      <c r="K7242" s="9"/>
      <c r="P7242" s="2"/>
      <c r="Q7242" s="27"/>
      <c r="R7242" s="2"/>
      <c r="S7242" s="2"/>
      <c r="T7242" s="2"/>
      <c r="U7242" s="2"/>
      <c r="V7242" s="2"/>
      <c r="W7242" s="2"/>
    </row>
    <row r="7243" spans="2:23" ht="15" customHeight="1" x14ac:dyDescent="0.35">
      <c r="B7243" s="349"/>
      <c r="C7243" s="715" t="str">
        <f t="shared" si="451"/>
        <v/>
      </c>
      <c r="D7243" s="458">
        <f>IF(ISNUMBER(Summary!$D$17), DATE(Summary!$D$17, 1, 1) + INT((ROW(B7205)-1)/24), DATE(2024, 1, 1) + INT((ROW(B7205)-1)/24))</f>
        <v>45592</v>
      </c>
      <c r="E7243" s="459">
        <v>0.16666666666666669</v>
      </c>
      <c r="F7243" s="780"/>
      <c r="G7243" s="780"/>
      <c r="H7243" s="460">
        <f t="shared" si="449"/>
        <v>0</v>
      </c>
      <c r="I7243" s="460">
        <f t="shared" si="450"/>
        <v>0</v>
      </c>
      <c r="J7243" s="460">
        <f t="shared" si="452"/>
        <v>0</v>
      </c>
      <c r="K7243" s="9"/>
      <c r="P7243" s="2"/>
      <c r="Q7243" s="27"/>
      <c r="R7243" s="2"/>
      <c r="S7243" s="2"/>
      <c r="T7243" s="2"/>
      <c r="U7243" s="2"/>
      <c r="V7243" s="2"/>
      <c r="W7243" s="2"/>
    </row>
    <row r="7244" spans="2:23" ht="15" customHeight="1" x14ac:dyDescent="0.35">
      <c r="B7244" s="349"/>
      <c r="C7244" s="715" t="str">
        <f t="shared" si="451"/>
        <v/>
      </c>
      <c r="D7244" s="458">
        <f>IF(ISNUMBER(Summary!$D$17), DATE(Summary!$D$17, 1, 1) + INT((ROW(B7206)-1)/24), DATE(2024, 1, 1) + INT((ROW(B7206)-1)/24))</f>
        <v>45592</v>
      </c>
      <c r="E7244" s="459">
        <v>0.20833333333333337</v>
      </c>
      <c r="F7244" s="780"/>
      <c r="G7244" s="780"/>
      <c r="H7244" s="460">
        <f t="shared" si="449"/>
        <v>0</v>
      </c>
      <c r="I7244" s="460">
        <f t="shared" si="450"/>
        <v>0</v>
      </c>
      <c r="J7244" s="460">
        <f t="shared" si="452"/>
        <v>0</v>
      </c>
      <c r="K7244" s="9"/>
      <c r="P7244" s="2"/>
      <c r="Q7244" s="27"/>
      <c r="R7244" s="2"/>
      <c r="S7244" s="2"/>
      <c r="T7244" s="2"/>
      <c r="U7244" s="2"/>
      <c r="V7244" s="2"/>
      <c r="W7244" s="2"/>
    </row>
    <row r="7245" spans="2:23" ht="15" customHeight="1" x14ac:dyDescent="0.35">
      <c r="B7245" s="349"/>
      <c r="C7245" s="715" t="str">
        <f t="shared" si="451"/>
        <v/>
      </c>
      <c r="D7245" s="458">
        <f>IF(ISNUMBER(Summary!$D$17), DATE(Summary!$D$17, 1, 1) + INT((ROW(B7207)-1)/24), DATE(2024, 1, 1) + INT((ROW(B7207)-1)/24))</f>
        <v>45592</v>
      </c>
      <c r="E7245" s="459">
        <v>0.25</v>
      </c>
      <c r="F7245" s="780"/>
      <c r="G7245" s="780"/>
      <c r="H7245" s="460">
        <f t="shared" si="449"/>
        <v>0</v>
      </c>
      <c r="I7245" s="460">
        <f t="shared" si="450"/>
        <v>0</v>
      </c>
      <c r="J7245" s="460">
        <f t="shared" si="452"/>
        <v>0</v>
      </c>
      <c r="K7245" s="9"/>
      <c r="P7245" s="2"/>
      <c r="Q7245" s="27"/>
      <c r="R7245" s="2"/>
      <c r="S7245" s="2"/>
      <c r="T7245" s="2"/>
      <c r="U7245" s="2"/>
      <c r="V7245" s="2"/>
      <c r="W7245" s="2"/>
    </row>
    <row r="7246" spans="2:23" ht="15" customHeight="1" x14ac:dyDescent="0.35">
      <c r="B7246" s="349"/>
      <c r="C7246" s="715" t="str">
        <f t="shared" si="451"/>
        <v/>
      </c>
      <c r="D7246" s="458">
        <f>IF(ISNUMBER(Summary!$D$17), DATE(Summary!$D$17, 1, 1) + INT((ROW(B7208)-1)/24), DATE(2024, 1, 1) + INT((ROW(B7208)-1)/24))</f>
        <v>45592</v>
      </c>
      <c r="E7246" s="459">
        <v>0.29166666666666669</v>
      </c>
      <c r="F7246" s="780"/>
      <c r="G7246" s="780"/>
      <c r="H7246" s="460">
        <f t="shared" si="449"/>
        <v>0</v>
      </c>
      <c r="I7246" s="460">
        <f t="shared" si="450"/>
        <v>0</v>
      </c>
      <c r="J7246" s="460">
        <f t="shared" si="452"/>
        <v>0</v>
      </c>
      <c r="K7246" s="9"/>
      <c r="P7246" s="2"/>
      <c r="Q7246" s="27"/>
      <c r="R7246" s="2"/>
      <c r="S7246" s="2"/>
      <c r="T7246" s="2"/>
      <c r="U7246" s="2"/>
      <c r="V7246" s="2"/>
      <c r="W7246" s="2"/>
    </row>
    <row r="7247" spans="2:23" ht="15" customHeight="1" x14ac:dyDescent="0.35">
      <c r="B7247" s="349"/>
      <c r="C7247" s="715" t="str">
        <f t="shared" si="451"/>
        <v/>
      </c>
      <c r="D7247" s="458">
        <f>IF(ISNUMBER(Summary!$D$17), DATE(Summary!$D$17, 1, 1) + INT((ROW(B7209)-1)/24), DATE(2024, 1, 1) + INT((ROW(B7209)-1)/24))</f>
        <v>45592</v>
      </c>
      <c r="E7247" s="459">
        <v>0.33333333333333337</v>
      </c>
      <c r="F7247" s="780"/>
      <c r="G7247" s="780"/>
      <c r="H7247" s="460">
        <f t="shared" si="449"/>
        <v>0</v>
      </c>
      <c r="I7247" s="460">
        <f t="shared" si="450"/>
        <v>0</v>
      </c>
      <c r="J7247" s="460">
        <f t="shared" si="452"/>
        <v>0</v>
      </c>
      <c r="K7247" s="9"/>
      <c r="P7247" s="2"/>
      <c r="Q7247" s="27"/>
      <c r="R7247" s="2"/>
      <c r="S7247" s="2"/>
      <c r="T7247" s="2"/>
      <c r="U7247" s="2"/>
      <c r="V7247" s="2"/>
      <c r="W7247" s="2"/>
    </row>
    <row r="7248" spans="2:23" ht="15" customHeight="1" x14ac:dyDescent="0.35">
      <c r="B7248" s="349"/>
      <c r="C7248" s="715" t="str">
        <f t="shared" si="451"/>
        <v/>
      </c>
      <c r="D7248" s="458">
        <f>IF(ISNUMBER(Summary!$D$17), DATE(Summary!$D$17, 1, 1) + INT((ROW(B7210)-1)/24), DATE(2024, 1, 1) + INT((ROW(B7210)-1)/24))</f>
        <v>45592</v>
      </c>
      <c r="E7248" s="459">
        <v>0.375</v>
      </c>
      <c r="F7248" s="780"/>
      <c r="G7248" s="780"/>
      <c r="H7248" s="460">
        <f t="shared" si="449"/>
        <v>0</v>
      </c>
      <c r="I7248" s="460">
        <f t="shared" si="450"/>
        <v>0</v>
      </c>
      <c r="J7248" s="460">
        <f t="shared" si="452"/>
        <v>0</v>
      </c>
      <c r="K7248" s="9"/>
      <c r="P7248" s="2"/>
      <c r="Q7248" s="27"/>
      <c r="R7248" s="2"/>
      <c r="S7248" s="2"/>
      <c r="T7248" s="2"/>
      <c r="U7248" s="2"/>
      <c r="V7248" s="2"/>
      <c r="W7248" s="2"/>
    </row>
    <row r="7249" spans="2:23" ht="15" customHeight="1" x14ac:dyDescent="0.35">
      <c r="B7249" s="349"/>
      <c r="C7249" s="715" t="str">
        <f t="shared" si="451"/>
        <v/>
      </c>
      <c r="D7249" s="458">
        <f>IF(ISNUMBER(Summary!$D$17), DATE(Summary!$D$17, 1, 1) + INT((ROW(B7211)-1)/24), DATE(2024, 1, 1) + INT((ROW(B7211)-1)/24))</f>
        <v>45592</v>
      </c>
      <c r="E7249" s="459">
        <v>0.41666666666666669</v>
      </c>
      <c r="F7249" s="780"/>
      <c r="G7249" s="780"/>
      <c r="H7249" s="460">
        <f t="shared" si="449"/>
        <v>0</v>
      </c>
      <c r="I7249" s="460">
        <f t="shared" si="450"/>
        <v>0</v>
      </c>
      <c r="J7249" s="460">
        <f t="shared" si="452"/>
        <v>0</v>
      </c>
      <c r="K7249" s="9"/>
      <c r="P7249" s="2"/>
      <c r="Q7249" s="27"/>
      <c r="R7249" s="2"/>
      <c r="S7249" s="2"/>
      <c r="T7249" s="2"/>
      <c r="U7249" s="2"/>
      <c r="V7249" s="2"/>
      <c r="W7249" s="2"/>
    </row>
    <row r="7250" spans="2:23" ht="15" customHeight="1" x14ac:dyDescent="0.35">
      <c r="B7250" s="349"/>
      <c r="C7250" s="715" t="str">
        <f t="shared" si="451"/>
        <v/>
      </c>
      <c r="D7250" s="458">
        <f>IF(ISNUMBER(Summary!$D$17), DATE(Summary!$D$17, 1, 1) + INT((ROW(B7212)-1)/24), DATE(2024, 1, 1) + INT((ROW(B7212)-1)/24))</f>
        <v>45592</v>
      </c>
      <c r="E7250" s="459">
        <v>0.45833333333333337</v>
      </c>
      <c r="F7250" s="780"/>
      <c r="G7250" s="780"/>
      <c r="H7250" s="460">
        <f t="shared" si="449"/>
        <v>0</v>
      </c>
      <c r="I7250" s="460">
        <f t="shared" si="450"/>
        <v>0</v>
      </c>
      <c r="J7250" s="460">
        <f t="shared" si="452"/>
        <v>0</v>
      </c>
      <c r="K7250" s="9"/>
      <c r="P7250" s="2"/>
      <c r="Q7250" s="27"/>
      <c r="R7250" s="2"/>
      <c r="S7250" s="2"/>
      <c r="T7250" s="2"/>
      <c r="U7250" s="2"/>
      <c r="V7250" s="2"/>
      <c r="W7250" s="2"/>
    </row>
    <row r="7251" spans="2:23" ht="15" customHeight="1" x14ac:dyDescent="0.35">
      <c r="B7251" s="349"/>
      <c r="C7251" s="715" t="str">
        <f t="shared" si="451"/>
        <v/>
      </c>
      <c r="D7251" s="458">
        <f>IF(ISNUMBER(Summary!$D$17), DATE(Summary!$D$17, 1, 1) + INT((ROW(B7213)-1)/24), DATE(2024, 1, 1) + INT((ROW(B7213)-1)/24))</f>
        <v>45592</v>
      </c>
      <c r="E7251" s="459">
        <v>0.50000000000000011</v>
      </c>
      <c r="F7251" s="780"/>
      <c r="G7251" s="780"/>
      <c r="H7251" s="460">
        <f t="shared" si="449"/>
        <v>0</v>
      </c>
      <c r="I7251" s="460">
        <f t="shared" si="450"/>
        <v>0</v>
      </c>
      <c r="J7251" s="460">
        <f t="shared" si="452"/>
        <v>0</v>
      </c>
      <c r="K7251" s="9"/>
      <c r="P7251" s="2"/>
      <c r="Q7251" s="27"/>
      <c r="R7251" s="2"/>
      <c r="S7251" s="2"/>
      <c r="T7251" s="2"/>
      <c r="U7251" s="2"/>
      <c r="V7251" s="2"/>
      <c r="W7251" s="2"/>
    </row>
    <row r="7252" spans="2:23" ht="15" customHeight="1" x14ac:dyDescent="0.35">
      <c r="B7252" s="349"/>
      <c r="C7252" s="715" t="str">
        <f t="shared" si="451"/>
        <v/>
      </c>
      <c r="D7252" s="458">
        <f>IF(ISNUMBER(Summary!$D$17), DATE(Summary!$D$17, 1, 1) + INT((ROW(B7214)-1)/24), DATE(2024, 1, 1) + INT((ROW(B7214)-1)/24))</f>
        <v>45592</v>
      </c>
      <c r="E7252" s="459">
        <v>0.54166666666666674</v>
      </c>
      <c r="F7252" s="780"/>
      <c r="G7252" s="780"/>
      <c r="H7252" s="460">
        <f t="shared" si="449"/>
        <v>0</v>
      </c>
      <c r="I7252" s="460">
        <f t="shared" si="450"/>
        <v>0</v>
      </c>
      <c r="J7252" s="460">
        <f t="shared" si="452"/>
        <v>0</v>
      </c>
      <c r="K7252" s="9"/>
      <c r="P7252" s="2"/>
      <c r="Q7252" s="27"/>
      <c r="R7252" s="2"/>
      <c r="S7252" s="2"/>
      <c r="T7252" s="2"/>
      <c r="U7252" s="2"/>
      <c r="V7252" s="2"/>
      <c r="W7252" s="2"/>
    </row>
    <row r="7253" spans="2:23" ht="15" customHeight="1" x14ac:dyDescent="0.35">
      <c r="B7253" s="349"/>
      <c r="C7253" s="715" t="str">
        <f t="shared" si="451"/>
        <v/>
      </c>
      <c r="D7253" s="458">
        <f>IF(ISNUMBER(Summary!$D$17), DATE(Summary!$D$17, 1, 1) + INT((ROW(B7215)-1)/24), DATE(2024, 1, 1) + INT((ROW(B7215)-1)/24))</f>
        <v>45592</v>
      </c>
      <c r="E7253" s="459">
        <v>0.58333333333333337</v>
      </c>
      <c r="F7253" s="780"/>
      <c r="G7253" s="780"/>
      <c r="H7253" s="460">
        <f t="shared" si="449"/>
        <v>0</v>
      </c>
      <c r="I7253" s="460">
        <f t="shared" si="450"/>
        <v>0</v>
      </c>
      <c r="J7253" s="460">
        <f t="shared" si="452"/>
        <v>0</v>
      </c>
      <c r="K7253" s="9"/>
      <c r="P7253" s="2"/>
      <c r="Q7253" s="27"/>
      <c r="R7253" s="2"/>
      <c r="S7253" s="2"/>
      <c r="T7253" s="2"/>
      <c r="U7253" s="2"/>
      <c r="V7253" s="2"/>
      <c r="W7253" s="2"/>
    </row>
    <row r="7254" spans="2:23" ht="15" customHeight="1" x14ac:dyDescent="0.35">
      <c r="B7254" s="349"/>
      <c r="C7254" s="715" t="str">
        <f t="shared" si="451"/>
        <v/>
      </c>
      <c r="D7254" s="458">
        <f>IF(ISNUMBER(Summary!$D$17), DATE(Summary!$D$17, 1, 1) + INT((ROW(B7216)-1)/24), DATE(2024, 1, 1) + INT((ROW(B7216)-1)/24))</f>
        <v>45592</v>
      </c>
      <c r="E7254" s="459">
        <v>0.62500000000000011</v>
      </c>
      <c r="F7254" s="780"/>
      <c r="G7254" s="780"/>
      <c r="H7254" s="460">
        <f t="shared" si="449"/>
        <v>0</v>
      </c>
      <c r="I7254" s="460">
        <f t="shared" si="450"/>
        <v>0</v>
      </c>
      <c r="J7254" s="460">
        <f t="shared" si="452"/>
        <v>0</v>
      </c>
      <c r="K7254" s="9"/>
      <c r="P7254" s="2"/>
      <c r="Q7254" s="27"/>
      <c r="R7254" s="2"/>
      <c r="S7254" s="2"/>
      <c r="T7254" s="2"/>
      <c r="U7254" s="2"/>
      <c r="V7254" s="2"/>
      <c r="W7254" s="2"/>
    </row>
    <row r="7255" spans="2:23" ht="15" customHeight="1" x14ac:dyDescent="0.35">
      <c r="B7255" s="349"/>
      <c r="C7255" s="715" t="str">
        <f t="shared" si="451"/>
        <v/>
      </c>
      <c r="D7255" s="458">
        <f>IF(ISNUMBER(Summary!$D$17), DATE(Summary!$D$17, 1, 1) + INT((ROW(B7217)-1)/24), DATE(2024, 1, 1) + INT((ROW(B7217)-1)/24))</f>
        <v>45592</v>
      </c>
      <c r="E7255" s="459">
        <v>0.66666666666666674</v>
      </c>
      <c r="F7255" s="780"/>
      <c r="G7255" s="780"/>
      <c r="H7255" s="460">
        <f t="shared" si="449"/>
        <v>0</v>
      </c>
      <c r="I7255" s="460">
        <f t="shared" si="450"/>
        <v>0</v>
      </c>
      <c r="J7255" s="460">
        <f t="shared" si="452"/>
        <v>0</v>
      </c>
      <c r="K7255" s="9"/>
      <c r="P7255" s="2"/>
      <c r="Q7255" s="27"/>
      <c r="R7255" s="2"/>
      <c r="S7255" s="2"/>
      <c r="T7255" s="2"/>
      <c r="U7255" s="2"/>
      <c r="V7255" s="2"/>
      <c r="W7255" s="2"/>
    </row>
    <row r="7256" spans="2:23" ht="15" customHeight="1" x14ac:dyDescent="0.35">
      <c r="B7256" s="349"/>
      <c r="C7256" s="715" t="str">
        <f t="shared" si="451"/>
        <v/>
      </c>
      <c r="D7256" s="458">
        <f>IF(ISNUMBER(Summary!$D$17), DATE(Summary!$D$17, 1, 1) + INT((ROW(B7218)-1)/24), DATE(2024, 1, 1) + INT((ROW(B7218)-1)/24))</f>
        <v>45592</v>
      </c>
      <c r="E7256" s="459">
        <v>0.70833333333333337</v>
      </c>
      <c r="F7256" s="780"/>
      <c r="G7256" s="780"/>
      <c r="H7256" s="460">
        <f t="shared" si="449"/>
        <v>0</v>
      </c>
      <c r="I7256" s="460">
        <f t="shared" si="450"/>
        <v>0</v>
      </c>
      <c r="J7256" s="460">
        <f t="shared" si="452"/>
        <v>0</v>
      </c>
      <c r="K7256" s="9"/>
      <c r="P7256" s="2"/>
      <c r="Q7256" s="27"/>
      <c r="R7256" s="2"/>
      <c r="S7256" s="2"/>
      <c r="T7256" s="2"/>
      <c r="U7256" s="2"/>
      <c r="V7256" s="2"/>
      <c r="W7256" s="2"/>
    </row>
    <row r="7257" spans="2:23" ht="15" customHeight="1" x14ac:dyDescent="0.35">
      <c r="B7257" s="349"/>
      <c r="C7257" s="715" t="str">
        <f t="shared" si="451"/>
        <v/>
      </c>
      <c r="D7257" s="458">
        <f>IF(ISNUMBER(Summary!$D$17), DATE(Summary!$D$17, 1, 1) + INT((ROW(B7219)-1)/24), DATE(2024, 1, 1) + INT((ROW(B7219)-1)/24))</f>
        <v>45592</v>
      </c>
      <c r="E7257" s="459">
        <v>0.75000000000000011</v>
      </c>
      <c r="F7257" s="780"/>
      <c r="G7257" s="780"/>
      <c r="H7257" s="460">
        <f t="shared" si="449"/>
        <v>0</v>
      </c>
      <c r="I7257" s="460">
        <f t="shared" si="450"/>
        <v>0</v>
      </c>
      <c r="J7257" s="460">
        <f t="shared" si="452"/>
        <v>0</v>
      </c>
      <c r="K7257" s="9"/>
      <c r="P7257" s="2"/>
      <c r="Q7257" s="27"/>
      <c r="R7257" s="2"/>
      <c r="S7257" s="2"/>
      <c r="T7257" s="2"/>
      <c r="U7257" s="2"/>
      <c r="V7257" s="2"/>
      <c r="W7257" s="2"/>
    </row>
    <row r="7258" spans="2:23" ht="15" customHeight="1" x14ac:dyDescent="0.35">
      <c r="B7258" s="349"/>
      <c r="C7258" s="715" t="str">
        <f t="shared" si="451"/>
        <v/>
      </c>
      <c r="D7258" s="458">
        <f>IF(ISNUMBER(Summary!$D$17), DATE(Summary!$D$17, 1, 1) + INT((ROW(B7220)-1)/24), DATE(2024, 1, 1) + INT((ROW(B7220)-1)/24))</f>
        <v>45592</v>
      </c>
      <c r="E7258" s="459">
        <v>0.79166666666666674</v>
      </c>
      <c r="F7258" s="780"/>
      <c r="G7258" s="780"/>
      <c r="H7258" s="460">
        <f t="shared" si="449"/>
        <v>0</v>
      </c>
      <c r="I7258" s="460">
        <f t="shared" si="450"/>
        <v>0</v>
      </c>
      <c r="J7258" s="460">
        <f t="shared" si="452"/>
        <v>0</v>
      </c>
      <c r="K7258" s="9"/>
      <c r="P7258" s="2"/>
      <c r="Q7258" s="27"/>
      <c r="R7258" s="2"/>
      <c r="S7258" s="2"/>
      <c r="T7258" s="2"/>
      <c r="U7258" s="2"/>
      <c r="V7258" s="2"/>
      <c r="W7258" s="2"/>
    </row>
    <row r="7259" spans="2:23" ht="15" customHeight="1" x14ac:dyDescent="0.35">
      <c r="B7259" s="349"/>
      <c r="C7259" s="715" t="str">
        <f t="shared" si="451"/>
        <v/>
      </c>
      <c r="D7259" s="458">
        <f>IF(ISNUMBER(Summary!$D$17), DATE(Summary!$D$17, 1, 1) + INT((ROW(B7221)-1)/24), DATE(2024, 1, 1) + INT((ROW(B7221)-1)/24))</f>
        <v>45592</v>
      </c>
      <c r="E7259" s="459">
        <v>0.83333333333333337</v>
      </c>
      <c r="F7259" s="780"/>
      <c r="G7259" s="780"/>
      <c r="H7259" s="460">
        <f t="shared" si="449"/>
        <v>0</v>
      </c>
      <c r="I7259" s="460">
        <f t="shared" si="450"/>
        <v>0</v>
      </c>
      <c r="J7259" s="460">
        <f t="shared" si="452"/>
        <v>0</v>
      </c>
      <c r="K7259" s="9"/>
      <c r="P7259" s="2"/>
      <c r="Q7259" s="27"/>
      <c r="R7259" s="2"/>
      <c r="S7259" s="2"/>
      <c r="T7259" s="2"/>
      <c r="U7259" s="2"/>
      <c r="V7259" s="2"/>
      <c r="W7259" s="2"/>
    </row>
    <row r="7260" spans="2:23" ht="15" customHeight="1" x14ac:dyDescent="0.35">
      <c r="B7260" s="349"/>
      <c r="C7260" s="715" t="str">
        <f t="shared" si="451"/>
        <v/>
      </c>
      <c r="D7260" s="458">
        <f>IF(ISNUMBER(Summary!$D$17), DATE(Summary!$D$17, 1, 1) + INT((ROW(B7222)-1)/24), DATE(2024, 1, 1) + INT((ROW(B7222)-1)/24))</f>
        <v>45592</v>
      </c>
      <c r="E7260" s="459">
        <v>0.87500000000000011</v>
      </c>
      <c r="F7260" s="780"/>
      <c r="G7260" s="780"/>
      <c r="H7260" s="460">
        <f t="shared" si="449"/>
        <v>0</v>
      </c>
      <c r="I7260" s="460">
        <f t="shared" si="450"/>
        <v>0</v>
      </c>
      <c r="J7260" s="460">
        <f t="shared" si="452"/>
        <v>0</v>
      </c>
      <c r="K7260" s="9"/>
      <c r="P7260" s="2"/>
      <c r="Q7260" s="27"/>
      <c r="R7260" s="2"/>
      <c r="S7260" s="2"/>
      <c r="T7260" s="2"/>
      <c r="U7260" s="2"/>
      <c r="V7260" s="2"/>
      <c r="W7260" s="2"/>
    </row>
    <row r="7261" spans="2:23" ht="15" customHeight="1" x14ac:dyDescent="0.35">
      <c r="B7261" s="349"/>
      <c r="C7261" s="715" t="str">
        <f t="shared" si="451"/>
        <v/>
      </c>
      <c r="D7261" s="458">
        <f>IF(ISNUMBER(Summary!$D$17), DATE(Summary!$D$17, 1, 1) + INT((ROW(B7223)-1)/24), DATE(2024, 1, 1) + INT((ROW(B7223)-1)/24))</f>
        <v>45592</v>
      </c>
      <c r="E7261" s="459">
        <v>0.91666666666666674</v>
      </c>
      <c r="F7261" s="780"/>
      <c r="G7261" s="780"/>
      <c r="H7261" s="460">
        <f t="shared" si="449"/>
        <v>0</v>
      </c>
      <c r="I7261" s="460">
        <f t="shared" si="450"/>
        <v>0</v>
      </c>
      <c r="J7261" s="460">
        <f t="shared" si="452"/>
        <v>0</v>
      </c>
      <c r="K7261" s="9"/>
      <c r="P7261" s="2"/>
      <c r="Q7261" s="27"/>
      <c r="R7261" s="2"/>
      <c r="S7261" s="2"/>
      <c r="T7261" s="2"/>
      <c r="U7261" s="2"/>
      <c r="V7261" s="2"/>
      <c r="W7261" s="2"/>
    </row>
    <row r="7262" spans="2:23" ht="15" customHeight="1" x14ac:dyDescent="0.35">
      <c r="B7262" s="349"/>
      <c r="C7262" s="715" t="str">
        <f t="shared" si="451"/>
        <v/>
      </c>
      <c r="D7262" s="458">
        <f>IF(ISNUMBER(Summary!$D$17), DATE(Summary!$D$17, 1, 1) + INT((ROW(B7224)-1)/24), DATE(2024, 1, 1) + INT((ROW(B7224)-1)/24))</f>
        <v>45592</v>
      </c>
      <c r="E7262" s="459">
        <v>0.95833333333333337</v>
      </c>
      <c r="F7262" s="780"/>
      <c r="G7262" s="780"/>
      <c r="H7262" s="460">
        <f t="shared" si="449"/>
        <v>0</v>
      </c>
      <c r="I7262" s="460">
        <f t="shared" si="450"/>
        <v>0</v>
      </c>
      <c r="J7262" s="460">
        <f t="shared" si="452"/>
        <v>0</v>
      </c>
      <c r="K7262" s="9"/>
      <c r="P7262" s="2"/>
      <c r="Q7262" s="27"/>
      <c r="R7262" s="2"/>
      <c r="S7262" s="2"/>
      <c r="T7262" s="2"/>
      <c r="U7262" s="2"/>
      <c r="V7262" s="2"/>
      <c r="W7262" s="2"/>
    </row>
    <row r="7263" spans="2:23" ht="15" customHeight="1" x14ac:dyDescent="0.35">
      <c r="B7263" s="457"/>
      <c r="C7263" s="715">
        <f t="shared" si="451"/>
        <v>45593</v>
      </c>
      <c r="D7263" s="458">
        <f>IF(ISNUMBER(Summary!$D$17), DATE(Summary!$D$17, 1, 1) + INT((ROW(B7225)-1)/24), DATE(2024, 1, 1) + INT((ROW(B7225)-1)/24))</f>
        <v>45593</v>
      </c>
      <c r="E7263" s="459">
        <v>3.1225022567582528E-17</v>
      </c>
      <c r="F7263" s="780"/>
      <c r="G7263" s="780"/>
      <c r="H7263" s="460">
        <f t="shared" si="449"/>
        <v>0</v>
      </c>
      <c r="I7263" s="460">
        <f t="shared" si="450"/>
        <v>0</v>
      </c>
      <c r="J7263" s="460">
        <f t="shared" si="452"/>
        <v>0</v>
      </c>
      <c r="K7263" s="9"/>
      <c r="P7263" s="2"/>
      <c r="Q7263" s="27"/>
      <c r="R7263" s="2"/>
      <c r="S7263" s="2"/>
      <c r="T7263" s="2"/>
      <c r="U7263" s="2"/>
      <c r="V7263" s="2"/>
      <c r="W7263" s="2"/>
    </row>
    <row r="7264" spans="2:23" ht="15" customHeight="1" x14ac:dyDescent="0.35">
      <c r="B7264" s="349"/>
      <c r="C7264" s="715" t="str">
        <f t="shared" si="451"/>
        <v/>
      </c>
      <c r="D7264" s="458">
        <f>IF(ISNUMBER(Summary!$D$17), DATE(Summary!$D$17, 1, 1) + INT((ROW(B7226)-1)/24), DATE(2024, 1, 1) + INT((ROW(B7226)-1)/24))</f>
        <v>45593</v>
      </c>
      <c r="E7264" s="459">
        <v>4.1666666666666699E-2</v>
      </c>
      <c r="F7264" s="780"/>
      <c r="G7264" s="780"/>
      <c r="H7264" s="460">
        <f t="shared" si="449"/>
        <v>0</v>
      </c>
      <c r="I7264" s="460">
        <f t="shared" si="450"/>
        <v>0</v>
      </c>
      <c r="J7264" s="460">
        <f t="shared" si="452"/>
        <v>0</v>
      </c>
      <c r="K7264" s="9"/>
      <c r="P7264" s="2"/>
      <c r="Q7264" s="27"/>
      <c r="R7264" s="2"/>
      <c r="S7264" s="2"/>
      <c r="T7264" s="2"/>
      <c r="U7264" s="2"/>
      <c r="V7264" s="2"/>
      <c r="W7264" s="2"/>
    </row>
    <row r="7265" spans="2:23" ht="15" customHeight="1" x14ac:dyDescent="0.35">
      <c r="B7265" s="349"/>
      <c r="C7265" s="715" t="str">
        <f t="shared" si="451"/>
        <v/>
      </c>
      <c r="D7265" s="458">
        <f>IF(ISNUMBER(Summary!$D$17), DATE(Summary!$D$17, 1, 1) + INT((ROW(B7227)-1)/24), DATE(2024, 1, 1) + INT((ROW(B7227)-1)/24))</f>
        <v>45593</v>
      </c>
      <c r="E7265" s="459">
        <v>8.333333333333337E-2</v>
      </c>
      <c r="F7265" s="780"/>
      <c r="G7265" s="780"/>
      <c r="H7265" s="460">
        <f t="shared" si="449"/>
        <v>0</v>
      </c>
      <c r="I7265" s="460">
        <f t="shared" si="450"/>
        <v>0</v>
      </c>
      <c r="J7265" s="460">
        <f t="shared" si="452"/>
        <v>0</v>
      </c>
      <c r="K7265" s="9"/>
      <c r="P7265" s="2"/>
      <c r="Q7265" s="27"/>
      <c r="R7265" s="2"/>
      <c r="S7265" s="2"/>
      <c r="T7265" s="2"/>
      <c r="U7265" s="2"/>
      <c r="V7265" s="2"/>
      <c r="W7265" s="2"/>
    </row>
    <row r="7266" spans="2:23" ht="15" customHeight="1" x14ac:dyDescent="0.35">
      <c r="B7266" s="349"/>
      <c r="C7266" s="715" t="str">
        <f t="shared" si="451"/>
        <v/>
      </c>
      <c r="D7266" s="458">
        <f>IF(ISNUMBER(Summary!$D$17), DATE(Summary!$D$17, 1, 1) + INT((ROW(B7228)-1)/24), DATE(2024, 1, 1) + INT((ROW(B7228)-1)/24))</f>
        <v>45593</v>
      </c>
      <c r="E7266" s="459">
        <v>0.12500000000000006</v>
      </c>
      <c r="F7266" s="780"/>
      <c r="G7266" s="780"/>
      <c r="H7266" s="460">
        <f t="shared" si="449"/>
        <v>0</v>
      </c>
      <c r="I7266" s="460">
        <f t="shared" si="450"/>
        <v>0</v>
      </c>
      <c r="J7266" s="460">
        <f t="shared" si="452"/>
        <v>0</v>
      </c>
      <c r="K7266" s="9"/>
      <c r="P7266" s="2"/>
      <c r="Q7266" s="27"/>
      <c r="R7266" s="2"/>
      <c r="S7266" s="2"/>
      <c r="T7266" s="2"/>
      <c r="U7266" s="2"/>
      <c r="V7266" s="2"/>
      <c r="W7266" s="2"/>
    </row>
    <row r="7267" spans="2:23" ht="15" customHeight="1" x14ac:dyDescent="0.35">
      <c r="B7267" s="349"/>
      <c r="C7267" s="715" t="str">
        <f t="shared" si="451"/>
        <v/>
      </c>
      <c r="D7267" s="458">
        <f>IF(ISNUMBER(Summary!$D$17), DATE(Summary!$D$17, 1, 1) + INT((ROW(B7229)-1)/24), DATE(2024, 1, 1) + INT((ROW(B7229)-1)/24))</f>
        <v>45593</v>
      </c>
      <c r="E7267" s="459">
        <v>0.16666666666666669</v>
      </c>
      <c r="F7267" s="780"/>
      <c r="G7267" s="780"/>
      <c r="H7267" s="460">
        <f t="shared" si="449"/>
        <v>0</v>
      </c>
      <c r="I7267" s="460">
        <f t="shared" si="450"/>
        <v>0</v>
      </c>
      <c r="J7267" s="460">
        <f t="shared" si="452"/>
        <v>0</v>
      </c>
      <c r="K7267" s="9"/>
      <c r="P7267" s="2"/>
      <c r="Q7267" s="27"/>
      <c r="R7267" s="2"/>
      <c r="S7267" s="2"/>
      <c r="T7267" s="2"/>
      <c r="U7267" s="2"/>
      <c r="V7267" s="2"/>
      <c r="W7267" s="2"/>
    </row>
    <row r="7268" spans="2:23" ht="15" customHeight="1" x14ac:dyDescent="0.35">
      <c r="B7268" s="349"/>
      <c r="C7268" s="715" t="str">
        <f t="shared" si="451"/>
        <v/>
      </c>
      <c r="D7268" s="458">
        <f>IF(ISNUMBER(Summary!$D$17), DATE(Summary!$D$17, 1, 1) + INT((ROW(B7230)-1)/24), DATE(2024, 1, 1) + INT((ROW(B7230)-1)/24))</f>
        <v>45593</v>
      </c>
      <c r="E7268" s="459">
        <v>0.20833333333333337</v>
      </c>
      <c r="F7268" s="780"/>
      <c r="G7268" s="780"/>
      <c r="H7268" s="460">
        <f t="shared" si="449"/>
        <v>0</v>
      </c>
      <c r="I7268" s="460">
        <f t="shared" si="450"/>
        <v>0</v>
      </c>
      <c r="J7268" s="460">
        <f t="shared" si="452"/>
        <v>0</v>
      </c>
      <c r="K7268" s="9"/>
      <c r="P7268" s="2"/>
      <c r="Q7268" s="27"/>
      <c r="R7268" s="2"/>
      <c r="S7268" s="2"/>
      <c r="T7268" s="2"/>
      <c r="U7268" s="2"/>
      <c r="V7268" s="2"/>
      <c r="W7268" s="2"/>
    </row>
    <row r="7269" spans="2:23" ht="15" customHeight="1" x14ac:dyDescent="0.35">
      <c r="B7269" s="349"/>
      <c r="C7269" s="715" t="str">
        <f t="shared" si="451"/>
        <v/>
      </c>
      <c r="D7269" s="458">
        <f>IF(ISNUMBER(Summary!$D$17), DATE(Summary!$D$17, 1, 1) + INT((ROW(B7231)-1)/24), DATE(2024, 1, 1) + INT((ROW(B7231)-1)/24))</f>
        <v>45593</v>
      </c>
      <c r="E7269" s="459">
        <v>0.25</v>
      </c>
      <c r="F7269" s="780"/>
      <c r="G7269" s="780"/>
      <c r="H7269" s="460">
        <f t="shared" si="449"/>
        <v>0</v>
      </c>
      <c r="I7269" s="460">
        <f t="shared" si="450"/>
        <v>0</v>
      </c>
      <c r="J7269" s="460">
        <f t="shared" si="452"/>
        <v>0</v>
      </c>
      <c r="K7269" s="9"/>
      <c r="P7269" s="2"/>
      <c r="Q7269" s="27"/>
      <c r="R7269" s="2"/>
      <c r="S7269" s="2"/>
      <c r="T7269" s="2"/>
      <c r="U7269" s="2"/>
      <c r="V7269" s="2"/>
      <c r="W7269" s="2"/>
    </row>
    <row r="7270" spans="2:23" ht="15" customHeight="1" x14ac:dyDescent="0.35">
      <c r="B7270" s="349"/>
      <c r="C7270" s="715" t="str">
        <f t="shared" si="451"/>
        <v/>
      </c>
      <c r="D7270" s="458">
        <f>IF(ISNUMBER(Summary!$D$17), DATE(Summary!$D$17, 1, 1) + INT((ROW(B7232)-1)/24), DATE(2024, 1, 1) + INT((ROW(B7232)-1)/24))</f>
        <v>45593</v>
      </c>
      <c r="E7270" s="459">
        <v>0.29166666666666669</v>
      </c>
      <c r="F7270" s="780"/>
      <c r="G7270" s="780"/>
      <c r="H7270" s="460">
        <f t="shared" si="449"/>
        <v>0</v>
      </c>
      <c r="I7270" s="460">
        <f t="shared" si="450"/>
        <v>0</v>
      </c>
      <c r="J7270" s="460">
        <f t="shared" si="452"/>
        <v>0</v>
      </c>
      <c r="K7270" s="9"/>
      <c r="P7270" s="2"/>
      <c r="Q7270" s="27"/>
      <c r="R7270" s="2"/>
      <c r="S7270" s="2"/>
      <c r="T7270" s="2"/>
      <c r="U7270" s="2"/>
      <c r="V7270" s="2"/>
      <c r="W7270" s="2"/>
    </row>
    <row r="7271" spans="2:23" ht="15" customHeight="1" x14ac:dyDescent="0.35">
      <c r="B7271" s="349"/>
      <c r="C7271" s="715" t="str">
        <f t="shared" si="451"/>
        <v/>
      </c>
      <c r="D7271" s="458">
        <f>IF(ISNUMBER(Summary!$D$17), DATE(Summary!$D$17, 1, 1) + INT((ROW(B7233)-1)/24), DATE(2024, 1, 1) + INT((ROW(B7233)-1)/24))</f>
        <v>45593</v>
      </c>
      <c r="E7271" s="459">
        <v>0.33333333333333337</v>
      </c>
      <c r="F7271" s="780"/>
      <c r="G7271" s="780"/>
      <c r="H7271" s="460">
        <f t="shared" ref="H7271:H7334" si="453">IF(G7271&gt;F7271,F7271,G7271)</f>
        <v>0</v>
      </c>
      <c r="I7271" s="460">
        <f t="shared" ref="I7271:I7334" si="454">F7271-H7271</f>
        <v>0</v>
      </c>
      <c r="J7271" s="460">
        <f t="shared" si="452"/>
        <v>0</v>
      </c>
      <c r="K7271" s="9"/>
      <c r="P7271" s="2"/>
      <c r="Q7271" s="27"/>
      <c r="R7271" s="2"/>
      <c r="S7271" s="2"/>
      <c r="T7271" s="2"/>
      <c r="U7271" s="2"/>
      <c r="V7271" s="2"/>
      <c r="W7271" s="2"/>
    </row>
    <row r="7272" spans="2:23" ht="15" customHeight="1" x14ac:dyDescent="0.35">
      <c r="B7272" s="349"/>
      <c r="C7272" s="715" t="str">
        <f t="shared" ref="C7272:C7335" si="455">IF(MOD(ROW()-ROW($E$39), 24)=0, $D7272, "")</f>
        <v/>
      </c>
      <c r="D7272" s="458">
        <f>IF(ISNUMBER(Summary!$D$17), DATE(Summary!$D$17, 1, 1) + INT((ROW(B7234)-1)/24), DATE(2024, 1, 1) + INT((ROW(B7234)-1)/24))</f>
        <v>45593</v>
      </c>
      <c r="E7272" s="459">
        <v>0.375</v>
      </c>
      <c r="F7272" s="780"/>
      <c r="G7272" s="780"/>
      <c r="H7272" s="460">
        <f t="shared" si="453"/>
        <v>0</v>
      </c>
      <c r="I7272" s="460">
        <f t="shared" si="454"/>
        <v>0</v>
      </c>
      <c r="J7272" s="460">
        <f t="shared" si="452"/>
        <v>0</v>
      </c>
      <c r="K7272" s="9"/>
      <c r="P7272" s="2"/>
      <c r="Q7272" s="27"/>
      <c r="R7272" s="2"/>
      <c r="S7272" s="2"/>
      <c r="T7272" s="2"/>
      <c r="U7272" s="2"/>
      <c r="V7272" s="2"/>
      <c r="W7272" s="2"/>
    </row>
    <row r="7273" spans="2:23" ht="15" customHeight="1" x14ac:dyDescent="0.35">
      <c r="B7273" s="349"/>
      <c r="C7273" s="715" t="str">
        <f t="shared" si="455"/>
        <v/>
      </c>
      <c r="D7273" s="458">
        <f>IF(ISNUMBER(Summary!$D$17), DATE(Summary!$D$17, 1, 1) + INT((ROW(B7235)-1)/24), DATE(2024, 1, 1) + INT((ROW(B7235)-1)/24))</f>
        <v>45593</v>
      </c>
      <c r="E7273" s="459">
        <v>0.41666666666666669</v>
      </c>
      <c r="F7273" s="780"/>
      <c r="G7273" s="780"/>
      <c r="H7273" s="460">
        <f t="shared" si="453"/>
        <v>0</v>
      </c>
      <c r="I7273" s="460">
        <f t="shared" si="454"/>
        <v>0</v>
      </c>
      <c r="J7273" s="460">
        <f t="shared" si="452"/>
        <v>0</v>
      </c>
      <c r="K7273" s="9"/>
      <c r="P7273" s="2"/>
      <c r="Q7273" s="27"/>
      <c r="R7273" s="2"/>
      <c r="S7273" s="2"/>
      <c r="T7273" s="2"/>
      <c r="U7273" s="2"/>
      <c r="V7273" s="2"/>
      <c r="W7273" s="2"/>
    </row>
    <row r="7274" spans="2:23" ht="15" customHeight="1" x14ac:dyDescent="0.35">
      <c r="B7274" s="349"/>
      <c r="C7274" s="715" t="str">
        <f t="shared" si="455"/>
        <v/>
      </c>
      <c r="D7274" s="458">
        <f>IF(ISNUMBER(Summary!$D$17), DATE(Summary!$D$17, 1, 1) + INT((ROW(B7236)-1)/24), DATE(2024, 1, 1) + INT((ROW(B7236)-1)/24))</f>
        <v>45593</v>
      </c>
      <c r="E7274" s="459">
        <v>0.45833333333333337</v>
      </c>
      <c r="F7274" s="780"/>
      <c r="G7274" s="780"/>
      <c r="H7274" s="460">
        <f t="shared" si="453"/>
        <v>0</v>
      </c>
      <c r="I7274" s="460">
        <f t="shared" si="454"/>
        <v>0</v>
      </c>
      <c r="J7274" s="460">
        <f t="shared" si="452"/>
        <v>0</v>
      </c>
      <c r="K7274" s="9"/>
      <c r="P7274" s="2"/>
      <c r="Q7274" s="27"/>
      <c r="R7274" s="2"/>
      <c r="S7274" s="2"/>
      <c r="T7274" s="2"/>
      <c r="U7274" s="2"/>
      <c r="V7274" s="2"/>
      <c r="W7274" s="2"/>
    </row>
    <row r="7275" spans="2:23" ht="15" customHeight="1" x14ac:dyDescent="0.35">
      <c r="B7275" s="349"/>
      <c r="C7275" s="715" t="str">
        <f t="shared" si="455"/>
        <v/>
      </c>
      <c r="D7275" s="458">
        <f>IF(ISNUMBER(Summary!$D$17), DATE(Summary!$D$17, 1, 1) + INT((ROW(B7237)-1)/24), DATE(2024, 1, 1) + INT((ROW(B7237)-1)/24))</f>
        <v>45593</v>
      </c>
      <c r="E7275" s="459">
        <v>0.50000000000000011</v>
      </c>
      <c r="F7275" s="780"/>
      <c r="G7275" s="780"/>
      <c r="H7275" s="460">
        <f t="shared" si="453"/>
        <v>0</v>
      </c>
      <c r="I7275" s="460">
        <f t="shared" si="454"/>
        <v>0</v>
      </c>
      <c r="J7275" s="460">
        <f t="shared" si="452"/>
        <v>0</v>
      </c>
      <c r="K7275" s="9"/>
      <c r="P7275" s="2"/>
      <c r="Q7275" s="27"/>
      <c r="R7275" s="2"/>
      <c r="S7275" s="2"/>
      <c r="T7275" s="2"/>
      <c r="U7275" s="2"/>
      <c r="V7275" s="2"/>
      <c r="W7275" s="2"/>
    </row>
    <row r="7276" spans="2:23" ht="15" customHeight="1" x14ac:dyDescent="0.35">
      <c r="B7276" s="349"/>
      <c r="C7276" s="715" t="str">
        <f t="shared" si="455"/>
        <v/>
      </c>
      <c r="D7276" s="458">
        <f>IF(ISNUMBER(Summary!$D$17), DATE(Summary!$D$17, 1, 1) + INT((ROW(B7238)-1)/24), DATE(2024, 1, 1) + INT((ROW(B7238)-1)/24))</f>
        <v>45593</v>
      </c>
      <c r="E7276" s="459">
        <v>0.54166666666666674</v>
      </c>
      <c r="F7276" s="780"/>
      <c r="G7276" s="780"/>
      <c r="H7276" s="460">
        <f t="shared" si="453"/>
        <v>0</v>
      </c>
      <c r="I7276" s="460">
        <f t="shared" si="454"/>
        <v>0</v>
      </c>
      <c r="J7276" s="460">
        <f t="shared" si="452"/>
        <v>0</v>
      </c>
      <c r="K7276" s="9"/>
      <c r="P7276" s="2"/>
      <c r="Q7276" s="27"/>
      <c r="R7276" s="2"/>
      <c r="S7276" s="2"/>
      <c r="T7276" s="2"/>
      <c r="U7276" s="2"/>
      <c r="V7276" s="2"/>
      <c r="W7276" s="2"/>
    </row>
    <row r="7277" spans="2:23" ht="15" customHeight="1" x14ac:dyDescent="0.35">
      <c r="B7277" s="349"/>
      <c r="C7277" s="715" t="str">
        <f t="shared" si="455"/>
        <v/>
      </c>
      <c r="D7277" s="458">
        <f>IF(ISNUMBER(Summary!$D$17), DATE(Summary!$D$17, 1, 1) + INT((ROW(B7239)-1)/24), DATE(2024, 1, 1) + INT((ROW(B7239)-1)/24))</f>
        <v>45593</v>
      </c>
      <c r="E7277" s="459">
        <v>0.58333333333333337</v>
      </c>
      <c r="F7277" s="780"/>
      <c r="G7277" s="780"/>
      <c r="H7277" s="460">
        <f t="shared" si="453"/>
        <v>0</v>
      </c>
      <c r="I7277" s="460">
        <f t="shared" si="454"/>
        <v>0</v>
      </c>
      <c r="J7277" s="460">
        <f t="shared" si="452"/>
        <v>0</v>
      </c>
      <c r="K7277" s="9"/>
      <c r="P7277" s="2"/>
      <c r="Q7277" s="27"/>
      <c r="R7277" s="2"/>
      <c r="S7277" s="2"/>
      <c r="T7277" s="2"/>
      <c r="U7277" s="2"/>
      <c r="V7277" s="2"/>
      <c r="W7277" s="2"/>
    </row>
    <row r="7278" spans="2:23" ht="15" customHeight="1" x14ac:dyDescent="0.35">
      <c r="B7278" s="349"/>
      <c r="C7278" s="715" t="str">
        <f t="shared" si="455"/>
        <v/>
      </c>
      <c r="D7278" s="458">
        <f>IF(ISNUMBER(Summary!$D$17), DATE(Summary!$D$17, 1, 1) + INT((ROW(B7240)-1)/24), DATE(2024, 1, 1) + INT((ROW(B7240)-1)/24))</f>
        <v>45593</v>
      </c>
      <c r="E7278" s="459">
        <v>0.62500000000000011</v>
      </c>
      <c r="F7278" s="780"/>
      <c r="G7278" s="780"/>
      <c r="H7278" s="460">
        <f t="shared" si="453"/>
        <v>0</v>
      </c>
      <c r="I7278" s="460">
        <f t="shared" si="454"/>
        <v>0</v>
      </c>
      <c r="J7278" s="460">
        <f t="shared" si="452"/>
        <v>0</v>
      </c>
      <c r="K7278" s="9"/>
      <c r="P7278" s="2"/>
      <c r="Q7278" s="27"/>
      <c r="R7278" s="2"/>
      <c r="S7278" s="2"/>
      <c r="T7278" s="2"/>
      <c r="U7278" s="2"/>
      <c r="V7278" s="2"/>
      <c r="W7278" s="2"/>
    </row>
    <row r="7279" spans="2:23" ht="15" customHeight="1" x14ac:dyDescent="0.35">
      <c r="B7279" s="349"/>
      <c r="C7279" s="715" t="str">
        <f t="shared" si="455"/>
        <v/>
      </c>
      <c r="D7279" s="458">
        <f>IF(ISNUMBER(Summary!$D$17), DATE(Summary!$D$17, 1, 1) + INT((ROW(B7241)-1)/24), DATE(2024, 1, 1) + INT((ROW(B7241)-1)/24))</f>
        <v>45593</v>
      </c>
      <c r="E7279" s="459">
        <v>0.66666666666666674</v>
      </c>
      <c r="F7279" s="780"/>
      <c r="G7279" s="780"/>
      <c r="H7279" s="460">
        <f t="shared" si="453"/>
        <v>0</v>
      </c>
      <c r="I7279" s="460">
        <f t="shared" si="454"/>
        <v>0</v>
      </c>
      <c r="J7279" s="460">
        <f t="shared" si="452"/>
        <v>0</v>
      </c>
      <c r="K7279" s="9"/>
      <c r="P7279" s="2"/>
      <c r="Q7279" s="27"/>
      <c r="R7279" s="2"/>
      <c r="S7279" s="2"/>
      <c r="T7279" s="2"/>
      <c r="U7279" s="2"/>
      <c r="V7279" s="2"/>
      <c r="W7279" s="2"/>
    </row>
    <row r="7280" spans="2:23" ht="15" customHeight="1" x14ac:dyDescent="0.35">
      <c r="B7280" s="349"/>
      <c r="C7280" s="715" t="str">
        <f t="shared" si="455"/>
        <v/>
      </c>
      <c r="D7280" s="458">
        <f>IF(ISNUMBER(Summary!$D$17), DATE(Summary!$D$17, 1, 1) + INT((ROW(B7242)-1)/24), DATE(2024, 1, 1) + INT((ROW(B7242)-1)/24))</f>
        <v>45593</v>
      </c>
      <c r="E7280" s="459">
        <v>0.70833333333333337</v>
      </c>
      <c r="F7280" s="780"/>
      <c r="G7280" s="780"/>
      <c r="H7280" s="460">
        <f t="shared" si="453"/>
        <v>0</v>
      </c>
      <c r="I7280" s="460">
        <f t="shared" si="454"/>
        <v>0</v>
      </c>
      <c r="J7280" s="460">
        <f t="shared" si="452"/>
        <v>0</v>
      </c>
      <c r="K7280" s="9"/>
      <c r="P7280" s="2"/>
      <c r="Q7280" s="27"/>
      <c r="R7280" s="2"/>
      <c r="S7280" s="2"/>
      <c r="T7280" s="2"/>
      <c r="U7280" s="2"/>
      <c r="V7280" s="2"/>
      <c r="W7280" s="2"/>
    </row>
    <row r="7281" spans="2:23" ht="15" customHeight="1" x14ac:dyDescent="0.35">
      <c r="B7281" s="349"/>
      <c r="C7281" s="715" t="str">
        <f t="shared" si="455"/>
        <v/>
      </c>
      <c r="D7281" s="458">
        <f>IF(ISNUMBER(Summary!$D$17), DATE(Summary!$D$17, 1, 1) + INT((ROW(B7243)-1)/24), DATE(2024, 1, 1) + INT((ROW(B7243)-1)/24))</f>
        <v>45593</v>
      </c>
      <c r="E7281" s="459">
        <v>0.75000000000000011</v>
      </c>
      <c r="F7281" s="780"/>
      <c r="G7281" s="780"/>
      <c r="H7281" s="460">
        <f t="shared" si="453"/>
        <v>0</v>
      </c>
      <c r="I7281" s="460">
        <f t="shared" si="454"/>
        <v>0</v>
      </c>
      <c r="J7281" s="460">
        <f t="shared" si="452"/>
        <v>0</v>
      </c>
      <c r="K7281" s="9"/>
      <c r="P7281" s="2"/>
      <c r="Q7281" s="27"/>
      <c r="R7281" s="2"/>
      <c r="S7281" s="2"/>
      <c r="T7281" s="2"/>
      <c r="U7281" s="2"/>
      <c r="V7281" s="2"/>
      <c r="W7281" s="2"/>
    </row>
    <row r="7282" spans="2:23" ht="15" customHeight="1" x14ac:dyDescent="0.35">
      <c r="B7282" s="349"/>
      <c r="C7282" s="715" t="str">
        <f t="shared" si="455"/>
        <v/>
      </c>
      <c r="D7282" s="458">
        <f>IF(ISNUMBER(Summary!$D$17), DATE(Summary!$D$17, 1, 1) + INT((ROW(B7244)-1)/24), DATE(2024, 1, 1) + INT((ROW(B7244)-1)/24))</f>
        <v>45593</v>
      </c>
      <c r="E7282" s="459">
        <v>0.79166666666666674</v>
      </c>
      <c r="F7282" s="780"/>
      <c r="G7282" s="780"/>
      <c r="H7282" s="460">
        <f t="shared" si="453"/>
        <v>0</v>
      </c>
      <c r="I7282" s="460">
        <f t="shared" si="454"/>
        <v>0</v>
      </c>
      <c r="J7282" s="460">
        <f t="shared" si="452"/>
        <v>0</v>
      </c>
      <c r="K7282" s="9"/>
      <c r="P7282" s="2"/>
      <c r="Q7282" s="27"/>
      <c r="R7282" s="2"/>
      <c r="S7282" s="2"/>
      <c r="T7282" s="2"/>
      <c r="U7282" s="2"/>
      <c r="V7282" s="2"/>
      <c r="W7282" s="2"/>
    </row>
    <row r="7283" spans="2:23" ht="15" customHeight="1" x14ac:dyDescent="0.35">
      <c r="B7283" s="349"/>
      <c r="C7283" s="715" t="str">
        <f t="shared" si="455"/>
        <v/>
      </c>
      <c r="D7283" s="458">
        <f>IF(ISNUMBER(Summary!$D$17), DATE(Summary!$D$17, 1, 1) + INT((ROW(B7245)-1)/24), DATE(2024, 1, 1) + INT((ROW(B7245)-1)/24))</f>
        <v>45593</v>
      </c>
      <c r="E7283" s="459">
        <v>0.83333333333333337</v>
      </c>
      <c r="F7283" s="780"/>
      <c r="G7283" s="780"/>
      <c r="H7283" s="460">
        <f t="shared" si="453"/>
        <v>0</v>
      </c>
      <c r="I7283" s="460">
        <f t="shared" si="454"/>
        <v>0</v>
      </c>
      <c r="J7283" s="460">
        <f t="shared" si="452"/>
        <v>0</v>
      </c>
      <c r="K7283" s="9"/>
      <c r="P7283" s="2"/>
      <c r="Q7283" s="27"/>
      <c r="R7283" s="2"/>
      <c r="S7283" s="2"/>
      <c r="T7283" s="2"/>
      <c r="U7283" s="2"/>
      <c r="V7283" s="2"/>
      <c r="W7283" s="2"/>
    </row>
    <row r="7284" spans="2:23" ht="15" customHeight="1" x14ac:dyDescent="0.35">
      <c r="B7284" s="349"/>
      <c r="C7284" s="715" t="str">
        <f t="shared" si="455"/>
        <v/>
      </c>
      <c r="D7284" s="458">
        <f>IF(ISNUMBER(Summary!$D$17), DATE(Summary!$D$17, 1, 1) + INT((ROW(B7246)-1)/24), DATE(2024, 1, 1) + INT((ROW(B7246)-1)/24))</f>
        <v>45593</v>
      </c>
      <c r="E7284" s="459">
        <v>0.87500000000000011</v>
      </c>
      <c r="F7284" s="780"/>
      <c r="G7284" s="780"/>
      <c r="H7284" s="460">
        <f t="shared" si="453"/>
        <v>0</v>
      </c>
      <c r="I7284" s="460">
        <f t="shared" si="454"/>
        <v>0</v>
      </c>
      <c r="J7284" s="460">
        <f t="shared" si="452"/>
        <v>0</v>
      </c>
      <c r="K7284" s="9"/>
      <c r="P7284" s="2"/>
      <c r="Q7284" s="27"/>
      <c r="R7284" s="2"/>
      <c r="S7284" s="2"/>
      <c r="T7284" s="2"/>
      <c r="U7284" s="2"/>
      <c r="V7284" s="2"/>
      <c r="W7284" s="2"/>
    </row>
    <row r="7285" spans="2:23" ht="15" customHeight="1" x14ac:dyDescent="0.35">
      <c r="B7285" s="349"/>
      <c r="C7285" s="715" t="str">
        <f t="shared" si="455"/>
        <v/>
      </c>
      <c r="D7285" s="458">
        <f>IF(ISNUMBER(Summary!$D$17), DATE(Summary!$D$17, 1, 1) + INT((ROW(B7247)-1)/24), DATE(2024, 1, 1) + INT((ROW(B7247)-1)/24))</f>
        <v>45593</v>
      </c>
      <c r="E7285" s="459">
        <v>0.91666666666666674</v>
      </c>
      <c r="F7285" s="780"/>
      <c r="G7285" s="780"/>
      <c r="H7285" s="460">
        <f t="shared" si="453"/>
        <v>0</v>
      </c>
      <c r="I7285" s="460">
        <f t="shared" si="454"/>
        <v>0</v>
      </c>
      <c r="J7285" s="460">
        <f t="shared" si="452"/>
        <v>0</v>
      </c>
      <c r="K7285" s="9"/>
      <c r="P7285" s="2"/>
      <c r="Q7285" s="27"/>
      <c r="R7285" s="2"/>
      <c r="S7285" s="2"/>
      <c r="T7285" s="2"/>
      <c r="U7285" s="2"/>
      <c r="V7285" s="2"/>
      <c r="W7285" s="2"/>
    </row>
    <row r="7286" spans="2:23" ht="15" customHeight="1" x14ac:dyDescent="0.35">
      <c r="B7286" s="349"/>
      <c r="C7286" s="715" t="str">
        <f t="shared" si="455"/>
        <v/>
      </c>
      <c r="D7286" s="458">
        <f>IF(ISNUMBER(Summary!$D$17), DATE(Summary!$D$17, 1, 1) + INT((ROW(B7248)-1)/24), DATE(2024, 1, 1) + INT((ROW(B7248)-1)/24))</f>
        <v>45593</v>
      </c>
      <c r="E7286" s="459">
        <v>0.95833333333333337</v>
      </c>
      <c r="F7286" s="780"/>
      <c r="G7286" s="780"/>
      <c r="H7286" s="460">
        <f t="shared" si="453"/>
        <v>0</v>
      </c>
      <c r="I7286" s="460">
        <f t="shared" si="454"/>
        <v>0</v>
      </c>
      <c r="J7286" s="460">
        <f t="shared" si="452"/>
        <v>0</v>
      </c>
      <c r="K7286" s="9"/>
      <c r="P7286" s="2"/>
      <c r="Q7286" s="27"/>
      <c r="R7286" s="2"/>
      <c r="S7286" s="2"/>
      <c r="T7286" s="2"/>
      <c r="U7286" s="2"/>
      <c r="V7286" s="2"/>
      <c r="W7286" s="2"/>
    </row>
    <row r="7287" spans="2:23" ht="15" customHeight="1" x14ac:dyDescent="0.35">
      <c r="B7287" s="457"/>
      <c r="C7287" s="715">
        <f t="shared" si="455"/>
        <v>45594</v>
      </c>
      <c r="D7287" s="458">
        <f>IF(ISNUMBER(Summary!$D$17), DATE(Summary!$D$17, 1, 1) + INT((ROW(B7249)-1)/24), DATE(2024, 1, 1) + INT((ROW(B7249)-1)/24))</f>
        <v>45594</v>
      </c>
      <c r="E7287" s="459">
        <v>3.1225022567582528E-17</v>
      </c>
      <c r="F7287" s="780"/>
      <c r="G7287" s="780"/>
      <c r="H7287" s="460">
        <f t="shared" si="453"/>
        <v>0</v>
      </c>
      <c r="I7287" s="460">
        <f t="shared" si="454"/>
        <v>0</v>
      </c>
      <c r="J7287" s="460">
        <f t="shared" si="452"/>
        <v>0</v>
      </c>
      <c r="K7287" s="9"/>
      <c r="P7287" s="2"/>
      <c r="Q7287" s="27"/>
      <c r="R7287" s="2"/>
      <c r="S7287" s="2"/>
      <c r="T7287" s="2"/>
      <c r="U7287" s="2"/>
      <c r="V7287" s="2"/>
      <c r="W7287" s="2"/>
    </row>
    <row r="7288" spans="2:23" ht="15" customHeight="1" x14ac:dyDescent="0.35">
      <c r="B7288" s="349"/>
      <c r="C7288" s="715" t="str">
        <f t="shared" si="455"/>
        <v/>
      </c>
      <c r="D7288" s="458">
        <f>IF(ISNUMBER(Summary!$D$17), DATE(Summary!$D$17, 1, 1) + INT((ROW(B7250)-1)/24), DATE(2024, 1, 1) + INT((ROW(B7250)-1)/24))</f>
        <v>45594</v>
      </c>
      <c r="E7288" s="459">
        <v>4.1666666666666699E-2</v>
      </c>
      <c r="F7288" s="780"/>
      <c r="G7288" s="780"/>
      <c r="H7288" s="460">
        <f t="shared" si="453"/>
        <v>0</v>
      </c>
      <c r="I7288" s="460">
        <f t="shared" si="454"/>
        <v>0</v>
      </c>
      <c r="J7288" s="460">
        <f t="shared" si="452"/>
        <v>0</v>
      </c>
      <c r="K7288" s="9"/>
      <c r="P7288" s="2"/>
      <c r="Q7288" s="27"/>
      <c r="R7288" s="2"/>
      <c r="S7288" s="2"/>
      <c r="T7288" s="2"/>
      <c r="U7288" s="2"/>
      <c r="V7288" s="2"/>
      <c r="W7288" s="2"/>
    </row>
    <row r="7289" spans="2:23" ht="15" customHeight="1" x14ac:dyDescent="0.35">
      <c r="B7289" s="349"/>
      <c r="C7289" s="715" t="str">
        <f t="shared" si="455"/>
        <v/>
      </c>
      <c r="D7289" s="458">
        <f>IF(ISNUMBER(Summary!$D$17), DATE(Summary!$D$17, 1, 1) + INT((ROW(B7251)-1)/24), DATE(2024, 1, 1) + INT((ROW(B7251)-1)/24))</f>
        <v>45594</v>
      </c>
      <c r="E7289" s="459">
        <v>8.333333333333337E-2</v>
      </c>
      <c r="F7289" s="780"/>
      <c r="G7289" s="780"/>
      <c r="H7289" s="460">
        <f t="shared" si="453"/>
        <v>0</v>
      </c>
      <c r="I7289" s="460">
        <f t="shared" si="454"/>
        <v>0</v>
      </c>
      <c r="J7289" s="460">
        <f t="shared" si="452"/>
        <v>0</v>
      </c>
      <c r="K7289" s="9"/>
      <c r="P7289" s="2"/>
      <c r="Q7289" s="27"/>
      <c r="R7289" s="2"/>
      <c r="S7289" s="2"/>
      <c r="T7289" s="2"/>
      <c r="U7289" s="2"/>
      <c r="V7289" s="2"/>
      <c r="W7289" s="2"/>
    </row>
    <row r="7290" spans="2:23" ht="15" customHeight="1" x14ac:dyDescent="0.35">
      <c r="B7290" s="349"/>
      <c r="C7290" s="715" t="str">
        <f t="shared" si="455"/>
        <v/>
      </c>
      <c r="D7290" s="458">
        <f>IF(ISNUMBER(Summary!$D$17), DATE(Summary!$D$17, 1, 1) + INT((ROW(B7252)-1)/24), DATE(2024, 1, 1) + INT((ROW(B7252)-1)/24))</f>
        <v>45594</v>
      </c>
      <c r="E7290" s="459">
        <v>0.12500000000000006</v>
      </c>
      <c r="F7290" s="780"/>
      <c r="G7290" s="780"/>
      <c r="H7290" s="460">
        <f t="shared" si="453"/>
        <v>0</v>
      </c>
      <c r="I7290" s="460">
        <f t="shared" si="454"/>
        <v>0</v>
      </c>
      <c r="J7290" s="460">
        <f t="shared" si="452"/>
        <v>0</v>
      </c>
      <c r="K7290" s="9"/>
      <c r="P7290" s="2"/>
      <c r="Q7290" s="27"/>
      <c r="R7290" s="2"/>
      <c r="S7290" s="2"/>
      <c r="T7290" s="2"/>
      <c r="U7290" s="2"/>
      <c r="V7290" s="2"/>
      <c r="W7290" s="2"/>
    </row>
    <row r="7291" spans="2:23" ht="15" customHeight="1" x14ac:dyDescent="0.35">
      <c r="B7291" s="349"/>
      <c r="C7291" s="715" t="str">
        <f t="shared" si="455"/>
        <v/>
      </c>
      <c r="D7291" s="458">
        <f>IF(ISNUMBER(Summary!$D$17), DATE(Summary!$D$17, 1, 1) + INT((ROW(B7253)-1)/24), DATE(2024, 1, 1) + INT((ROW(B7253)-1)/24))</f>
        <v>45594</v>
      </c>
      <c r="E7291" s="459">
        <v>0.16666666666666669</v>
      </c>
      <c r="F7291" s="780"/>
      <c r="G7291" s="780"/>
      <c r="H7291" s="460">
        <f t="shared" si="453"/>
        <v>0</v>
      </c>
      <c r="I7291" s="460">
        <f t="shared" si="454"/>
        <v>0</v>
      </c>
      <c r="J7291" s="460">
        <f t="shared" si="452"/>
        <v>0</v>
      </c>
      <c r="K7291" s="9"/>
      <c r="P7291" s="2"/>
      <c r="Q7291" s="27"/>
      <c r="R7291" s="2"/>
      <c r="S7291" s="2"/>
      <c r="T7291" s="2"/>
      <c r="U7291" s="2"/>
      <c r="V7291" s="2"/>
      <c r="W7291" s="2"/>
    </row>
    <row r="7292" spans="2:23" ht="15" customHeight="1" x14ac:dyDescent="0.35">
      <c r="B7292" s="349"/>
      <c r="C7292" s="715" t="str">
        <f t="shared" si="455"/>
        <v/>
      </c>
      <c r="D7292" s="458">
        <f>IF(ISNUMBER(Summary!$D$17), DATE(Summary!$D$17, 1, 1) + INT((ROW(B7254)-1)/24), DATE(2024, 1, 1) + INT((ROW(B7254)-1)/24))</f>
        <v>45594</v>
      </c>
      <c r="E7292" s="459">
        <v>0.20833333333333337</v>
      </c>
      <c r="F7292" s="780"/>
      <c r="G7292" s="780"/>
      <c r="H7292" s="460">
        <f t="shared" si="453"/>
        <v>0</v>
      </c>
      <c r="I7292" s="460">
        <f t="shared" si="454"/>
        <v>0</v>
      </c>
      <c r="J7292" s="460">
        <f t="shared" si="452"/>
        <v>0</v>
      </c>
      <c r="K7292" s="9"/>
      <c r="P7292" s="2"/>
      <c r="Q7292" s="27"/>
      <c r="R7292" s="2"/>
      <c r="S7292" s="2"/>
      <c r="T7292" s="2"/>
      <c r="U7292" s="2"/>
      <c r="V7292" s="2"/>
      <c r="W7292" s="2"/>
    </row>
    <row r="7293" spans="2:23" ht="15" customHeight="1" x14ac:dyDescent="0.35">
      <c r="B7293" s="349"/>
      <c r="C7293" s="715" t="str">
        <f t="shared" si="455"/>
        <v/>
      </c>
      <c r="D7293" s="458">
        <f>IF(ISNUMBER(Summary!$D$17), DATE(Summary!$D$17, 1, 1) + INT((ROW(B7255)-1)/24), DATE(2024, 1, 1) + INT((ROW(B7255)-1)/24))</f>
        <v>45594</v>
      </c>
      <c r="E7293" s="459">
        <v>0.25</v>
      </c>
      <c r="F7293" s="780"/>
      <c r="G7293" s="780"/>
      <c r="H7293" s="460">
        <f t="shared" si="453"/>
        <v>0</v>
      </c>
      <c r="I7293" s="460">
        <f t="shared" si="454"/>
        <v>0</v>
      </c>
      <c r="J7293" s="460">
        <f t="shared" si="452"/>
        <v>0</v>
      </c>
      <c r="K7293" s="9"/>
      <c r="P7293" s="2"/>
      <c r="Q7293" s="27"/>
      <c r="R7293" s="2"/>
      <c r="S7293" s="2"/>
      <c r="T7293" s="2"/>
      <c r="U7293" s="2"/>
      <c r="V7293" s="2"/>
      <c r="W7293" s="2"/>
    </row>
    <row r="7294" spans="2:23" ht="15" customHeight="1" x14ac:dyDescent="0.35">
      <c r="B7294" s="349"/>
      <c r="C7294" s="715" t="str">
        <f t="shared" si="455"/>
        <v/>
      </c>
      <c r="D7294" s="458">
        <f>IF(ISNUMBER(Summary!$D$17), DATE(Summary!$D$17, 1, 1) + INT((ROW(B7256)-1)/24), DATE(2024, 1, 1) + INT((ROW(B7256)-1)/24))</f>
        <v>45594</v>
      </c>
      <c r="E7294" s="459">
        <v>0.29166666666666669</v>
      </c>
      <c r="F7294" s="780"/>
      <c r="G7294" s="780"/>
      <c r="H7294" s="460">
        <f t="shared" si="453"/>
        <v>0</v>
      </c>
      <c r="I7294" s="460">
        <f t="shared" si="454"/>
        <v>0</v>
      </c>
      <c r="J7294" s="460">
        <f t="shared" si="452"/>
        <v>0</v>
      </c>
      <c r="K7294" s="9"/>
      <c r="P7294" s="2"/>
      <c r="Q7294" s="27"/>
      <c r="R7294" s="2"/>
      <c r="S7294" s="2"/>
      <c r="T7294" s="2"/>
      <c r="U7294" s="2"/>
      <c r="V7294" s="2"/>
      <c r="W7294" s="2"/>
    </row>
    <row r="7295" spans="2:23" ht="15" customHeight="1" x14ac:dyDescent="0.35">
      <c r="B7295" s="349"/>
      <c r="C7295" s="715" t="str">
        <f t="shared" si="455"/>
        <v/>
      </c>
      <c r="D7295" s="458">
        <f>IF(ISNUMBER(Summary!$D$17), DATE(Summary!$D$17, 1, 1) + INT((ROW(B7257)-1)/24), DATE(2024, 1, 1) + INT((ROW(B7257)-1)/24))</f>
        <v>45594</v>
      </c>
      <c r="E7295" s="459">
        <v>0.33333333333333337</v>
      </c>
      <c r="F7295" s="780"/>
      <c r="G7295" s="780"/>
      <c r="H7295" s="460">
        <f t="shared" si="453"/>
        <v>0</v>
      </c>
      <c r="I7295" s="460">
        <f t="shared" si="454"/>
        <v>0</v>
      </c>
      <c r="J7295" s="460">
        <f t="shared" si="452"/>
        <v>0</v>
      </c>
      <c r="K7295" s="9"/>
      <c r="P7295" s="2"/>
      <c r="Q7295" s="27"/>
      <c r="R7295" s="2"/>
      <c r="S7295" s="2"/>
      <c r="T7295" s="2"/>
      <c r="U7295" s="2"/>
      <c r="V7295" s="2"/>
      <c r="W7295" s="2"/>
    </row>
    <row r="7296" spans="2:23" ht="15" customHeight="1" x14ac:dyDescent="0.35">
      <c r="B7296" s="349"/>
      <c r="C7296" s="715" t="str">
        <f t="shared" si="455"/>
        <v/>
      </c>
      <c r="D7296" s="458">
        <f>IF(ISNUMBER(Summary!$D$17), DATE(Summary!$D$17, 1, 1) + INT((ROW(B7258)-1)/24), DATE(2024, 1, 1) + INT((ROW(B7258)-1)/24))</f>
        <v>45594</v>
      </c>
      <c r="E7296" s="459">
        <v>0.375</v>
      </c>
      <c r="F7296" s="780"/>
      <c r="G7296" s="780"/>
      <c r="H7296" s="460">
        <f t="shared" si="453"/>
        <v>0</v>
      </c>
      <c r="I7296" s="460">
        <f t="shared" si="454"/>
        <v>0</v>
      </c>
      <c r="J7296" s="460">
        <f t="shared" ref="J7296:J7359" si="456">G7296-H7296</f>
        <v>0</v>
      </c>
      <c r="K7296" s="9"/>
      <c r="P7296" s="2"/>
      <c r="Q7296" s="27"/>
      <c r="R7296" s="2"/>
      <c r="S7296" s="2"/>
      <c r="T7296" s="2"/>
      <c r="U7296" s="2"/>
      <c r="V7296" s="2"/>
      <c r="W7296" s="2"/>
    </row>
    <row r="7297" spans="2:23" ht="15" customHeight="1" x14ac:dyDescent="0.35">
      <c r="B7297" s="349"/>
      <c r="C7297" s="715" t="str">
        <f t="shared" si="455"/>
        <v/>
      </c>
      <c r="D7297" s="458">
        <f>IF(ISNUMBER(Summary!$D$17), DATE(Summary!$D$17, 1, 1) + INT((ROW(B7259)-1)/24), DATE(2024, 1, 1) + INT((ROW(B7259)-1)/24))</f>
        <v>45594</v>
      </c>
      <c r="E7297" s="459">
        <v>0.41666666666666669</v>
      </c>
      <c r="F7297" s="780"/>
      <c r="G7297" s="780"/>
      <c r="H7297" s="460">
        <f t="shared" si="453"/>
        <v>0</v>
      </c>
      <c r="I7297" s="460">
        <f t="shared" si="454"/>
        <v>0</v>
      </c>
      <c r="J7297" s="460">
        <f t="shared" si="456"/>
        <v>0</v>
      </c>
      <c r="K7297" s="9"/>
      <c r="P7297" s="2"/>
      <c r="Q7297" s="27"/>
      <c r="R7297" s="2"/>
      <c r="S7297" s="2"/>
      <c r="T7297" s="2"/>
      <c r="U7297" s="2"/>
      <c r="V7297" s="2"/>
      <c r="W7297" s="2"/>
    </row>
    <row r="7298" spans="2:23" ht="15" customHeight="1" x14ac:dyDescent="0.35">
      <c r="B7298" s="349"/>
      <c r="C7298" s="715" t="str">
        <f t="shared" si="455"/>
        <v/>
      </c>
      <c r="D7298" s="458">
        <f>IF(ISNUMBER(Summary!$D$17), DATE(Summary!$D$17, 1, 1) + INT((ROW(B7260)-1)/24), DATE(2024, 1, 1) + INT((ROW(B7260)-1)/24))</f>
        <v>45594</v>
      </c>
      <c r="E7298" s="459">
        <v>0.45833333333333337</v>
      </c>
      <c r="F7298" s="780"/>
      <c r="G7298" s="780"/>
      <c r="H7298" s="460">
        <f t="shared" si="453"/>
        <v>0</v>
      </c>
      <c r="I7298" s="460">
        <f t="shared" si="454"/>
        <v>0</v>
      </c>
      <c r="J7298" s="460">
        <f t="shared" si="456"/>
        <v>0</v>
      </c>
      <c r="K7298" s="9"/>
      <c r="P7298" s="2"/>
      <c r="Q7298" s="27"/>
      <c r="R7298" s="2"/>
      <c r="S7298" s="2"/>
      <c r="T7298" s="2"/>
      <c r="U7298" s="2"/>
      <c r="V7298" s="2"/>
      <c r="W7298" s="2"/>
    </row>
    <row r="7299" spans="2:23" ht="15" customHeight="1" x14ac:dyDescent="0.35">
      <c r="B7299" s="349"/>
      <c r="C7299" s="715" t="str">
        <f t="shared" si="455"/>
        <v/>
      </c>
      <c r="D7299" s="458">
        <f>IF(ISNUMBER(Summary!$D$17), DATE(Summary!$D$17, 1, 1) + INT((ROW(B7261)-1)/24), DATE(2024, 1, 1) + INT((ROW(B7261)-1)/24))</f>
        <v>45594</v>
      </c>
      <c r="E7299" s="459">
        <v>0.50000000000000011</v>
      </c>
      <c r="F7299" s="780"/>
      <c r="G7299" s="780"/>
      <c r="H7299" s="460">
        <f t="shared" si="453"/>
        <v>0</v>
      </c>
      <c r="I7299" s="460">
        <f t="shared" si="454"/>
        <v>0</v>
      </c>
      <c r="J7299" s="460">
        <f t="shared" si="456"/>
        <v>0</v>
      </c>
      <c r="K7299" s="9"/>
      <c r="P7299" s="2"/>
      <c r="Q7299" s="27"/>
      <c r="R7299" s="2"/>
      <c r="S7299" s="2"/>
      <c r="T7299" s="2"/>
      <c r="U7299" s="2"/>
      <c r="V7299" s="2"/>
      <c r="W7299" s="2"/>
    </row>
    <row r="7300" spans="2:23" ht="15" customHeight="1" x14ac:dyDescent="0.35">
      <c r="B7300" s="349"/>
      <c r="C7300" s="715" t="str">
        <f t="shared" si="455"/>
        <v/>
      </c>
      <c r="D7300" s="458">
        <f>IF(ISNUMBER(Summary!$D$17), DATE(Summary!$D$17, 1, 1) + INT((ROW(B7262)-1)/24), DATE(2024, 1, 1) + INT((ROW(B7262)-1)/24))</f>
        <v>45594</v>
      </c>
      <c r="E7300" s="459">
        <v>0.54166666666666674</v>
      </c>
      <c r="F7300" s="780"/>
      <c r="G7300" s="780"/>
      <c r="H7300" s="460">
        <f t="shared" si="453"/>
        <v>0</v>
      </c>
      <c r="I7300" s="460">
        <f t="shared" si="454"/>
        <v>0</v>
      </c>
      <c r="J7300" s="460">
        <f t="shared" si="456"/>
        <v>0</v>
      </c>
      <c r="K7300" s="9"/>
      <c r="P7300" s="2"/>
      <c r="Q7300" s="27"/>
      <c r="R7300" s="2"/>
      <c r="S7300" s="2"/>
      <c r="T7300" s="2"/>
      <c r="U7300" s="2"/>
      <c r="V7300" s="2"/>
      <c r="W7300" s="2"/>
    </row>
    <row r="7301" spans="2:23" ht="15" customHeight="1" x14ac:dyDescent="0.35">
      <c r="B7301" s="349"/>
      <c r="C7301" s="715" t="str">
        <f t="shared" si="455"/>
        <v/>
      </c>
      <c r="D7301" s="458">
        <f>IF(ISNUMBER(Summary!$D$17), DATE(Summary!$D$17, 1, 1) + INT((ROW(B7263)-1)/24), DATE(2024, 1, 1) + INT((ROW(B7263)-1)/24))</f>
        <v>45594</v>
      </c>
      <c r="E7301" s="459">
        <v>0.58333333333333337</v>
      </c>
      <c r="F7301" s="780"/>
      <c r="G7301" s="780"/>
      <c r="H7301" s="460">
        <f t="shared" si="453"/>
        <v>0</v>
      </c>
      <c r="I7301" s="460">
        <f t="shared" si="454"/>
        <v>0</v>
      </c>
      <c r="J7301" s="460">
        <f t="shared" si="456"/>
        <v>0</v>
      </c>
      <c r="K7301" s="9"/>
      <c r="P7301" s="2"/>
      <c r="Q7301" s="27"/>
      <c r="R7301" s="2"/>
      <c r="S7301" s="2"/>
      <c r="T7301" s="2"/>
      <c r="U7301" s="2"/>
      <c r="V7301" s="2"/>
      <c r="W7301" s="2"/>
    </row>
    <row r="7302" spans="2:23" ht="15" customHeight="1" x14ac:dyDescent="0.35">
      <c r="B7302" s="349"/>
      <c r="C7302" s="715" t="str">
        <f t="shared" si="455"/>
        <v/>
      </c>
      <c r="D7302" s="458">
        <f>IF(ISNUMBER(Summary!$D$17), DATE(Summary!$D$17, 1, 1) + INT((ROW(B7264)-1)/24), DATE(2024, 1, 1) + INT((ROW(B7264)-1)/24))</f>
        <v>45594</v>
      </c>
      <c r="E7302" s="459">
        <v>0.62500000000000011</v>
      </c>
      <c r="F7302" s="780"/>
      <c r="G7302" s="780"/>
      <c r="H7302" s="460">
        <f t="shared" si="453"/>
        <v>0</v>
      </c>
      <c r="I7302" s="460">
        <f t="shared" si="454"/>
        <v>0</v>
      </c>
      <c r="J7302" s="460">
        <f t="shared" si="456"/>
        <v>0</v>
      </c>
      <c r="K7302" s="9"/>
      <c r="P7302" s="2"/>
      <c r="Q7302" s="27"/>
      <c r="R7302" s="2"/>
      <c r="S7302" s="2"/>
      <c r="T7302" s="2"/>
      <c r="U7302" s="2"/>
      <c r="V7302" s="2"/>
      <c r="W7302" s="2"/>
    </row>
    <row r="7303" spans="2:23" ht="15" customHeight="1" x14ac:dyDescent="0.35">
      <c r="B7303" s="349"/>
      <c r="C7303" s="715" t="str">
        <f t="shared" si="455"/>
        <v/>
      </c>
      <c r="D7303" s="458">
        <f>IF(ISNUMBER(Summary!$D$17), DATE(Summary!$D$17, 1, 1) + INT((ROW(B7265)-1)/24), DATE(2024, 1, 1) + INT((ROW(B7265)-1)/24))</f>
        <v>45594</v>
      </c>
      <c r="E7303" s="459">
        <v>0.66666666666666674</v>
      </c>
      <c r="F7303" s="780"/>
      <c r="G7303" s="780"/>
      <c r="H7303" s="460">
        <f t="shared" si="453"/>
        <v>0</v>
      </c>
      <c r="I7303" s="460">
        <f t="shared" si="454"/>
        <v>0</v>
      </c>
      <c r="J7303" s="460">
        <f t="shared" si="456"/>
        <v>0</v>
      </c>
      <c r="K7303" s="9"/>
      <c r="P7303" s="2"/>
      <c r="Q7303" s="27"/>
      <c r="R7303" s="2"/>
      <c r="S7303" s="2"/>
      <c r="T7303" s="2"/>
      <c r="U7303" s="2"/>
      <c r="V7303" s="2"/>
      <c r="W7303" s="2"/>
    </row>
    <row r="7304" spans="2:23" ht="15" customHeight="1" x14ac:dyDescent="0.35">
      <c r="B7304" s="349"/>
      <c r="C7304" s="715" t="str">
        <f t="shared" si="455"/>
        <v/>
      </c>
      <c r="D7304" s="458">
        <f>IF(ISNUMBER(Summary!$D$17), DATE(Summary!$D$17, 1, 1) + INT((ROW(B7266)-1)/24), DATE(2024, 1, 1) + INT((ROW(B7266)-1)/24))</f>
        <v>45594</v>
      </c>
      <c r="E7304" s="459">
        <v>0.70833333333333337</v>
      </c>
      <c r="F7304" s="780"/>
      <c r="G7304" s="780"/>
      <c r="H7304" s="460">
        <f t="shared" si="453"/>
        <v>0</v>
      </c>
      <c r="I7304" s="460">
        <f t="shared" si="454"/>
        <v>0</v>
      </c>
      <c r="J7304" s="460">
        <f t="shared" si="456"/>
        <v>0</v>
      </c>
      <c r="K7304" s="9"/>
      <c r="P7304" s="2"/>
      <c r="Q7304" s="27"/>
      <c r="R7304" s="2"/>
      <c r="S7304" s="2"/>
      <c r="T7304" s="2"/>
      <c r="U7304" s="2"/>
      <c r="V7304" s="2"/>
      <c r="W7304" s="2"/>
    </row>
    <row r="7305" spans="2:23" ht="15" customHeight="1" x14ac:dyDescent="0.35">
      <c r="B7305" s="349"/>
      <c r="C7305" s="715" t="str">
        <f t="shared" si="455"/>
        <v/>
      </c>
      <c r="D7305" s="458">
        <f>IF(ISNUMBER(Summary!$D$17), DATE(Summary!$D$17, 1, 1) + INT((ROW(B7267)-1)/24), DATE(2024, 1, 1) + INT((ROW(B7267)-1)/24))</f>
        <v>45594</v>
      </c>
      <c r="E7305" s="459">
        <v>0.75000000000000011</v>
      </c>
      <c r="F7305" s="780"/>
      <c r="G7305" s="780"/>
      <c r="H7305" s="460">
        <f t="shared" si="453"/>
        <v>0</v>
      </c>
      <c r="I7305" s="460">
        <f t="shared" si="454"/>
        <v>0</v>
      </c>
      <c r="J7305" s="460">
        <f t="shared" si="456"/>
        <v>0</v>
      </c>
      <c r="K7305" s="9"/>
      <c r="P7305" s="2"/>
      <c r="Q7305" s="27"/>
      <c r="R7305" s="2"/>
      <c r="S7305" s="2"/>
      <c r="T7305" s="2"/>
      <c r="U7305" s="2"/>
      <c r="V7305" s="2"/>
      <c r="W7305" s="2"/>
    </row>
    <row r="7306" spans="2:23" ht="15" customHeight="1" x14ac:dyDescent="0.35">
      <c r="B7306" s="349"/>
      <c r="C7306" s="715" t="str">
        <f t="shared" si="455"/>
        <v/>
      </c>
      <c r="D7306" s="458">
        <f>IF(ISNUMBER(Summary!$D$17), DATE(Summary!$D$17, 1, 1) + INT((ROW(B7268)-1)/24), DATE(2024, 1, 1) + INT((ROW(B7268)-1)/24))</f>
        <v>45594</v>
      </c>
      <c r="E7306" s="459">
        <v>0.79166666666666674</v>
      </c>
      <c r="F7306" s="780"/>
      <c r="G7306" s="780"/>
      <c r="H7306" s="460">
        <f t="shared" si="453"/>
        <v>0</v>
      </c>
      <c r="I7306" s="460">
        <f t="shared" si="454"/>
        <v>0</v>
      </c>
      <c r="J7306" s="460">
        <f t="shared" si="456"/>
        <v>0</v>
      </c>
      <c r="K7306" s="9"/>
      <c r="P7306" s="2"/>
      <c r="Q7306" s="27"/>
      <c r="R7306" s="2"/>
      <c r="S7306" s="2"/>
      <c r="T7306" s="2"/>
      <c r="U7306" s="2"/>
      <c r="V7306" s="2"/>
      <c r="W7306" s="2"/>
    </row>
    <row r="7307" spans="2:23" ht="15" customHeight="1" x14ac:dyDescent="0.35">
      <c r="B7307" s="349"/>
      <c r="C7307" s="715" t="str">
        <f t="shared" si="455"/>
        <v/>
      </c>
      <c r="D7307" s="458">
        <f>IF(ISNUMBER(Summary!$D$17), DATE(Summary!$D$17, 1, 1) + INT((ROW(B7269)-1)/24), DATE(2024, 1, 1) + INT((ROW(B7269)-1)/24))</f>
        <v>45594</v>
      </c>
      <c r="E7307" s="459">
        <v>0.83333333333333337</v>
      </c>
      <c r="F7307" s="780"/>
      <c r="G7307" s="780"/>
      <c r="H7307" s="460">
        <f t="shared" si="453"/>
        <v>0</v>
      </c>
      <c r="I7307" s="460">
        <f t="shared" si="454"/>
        <v>0</v>
      </c>
      <c r="J7307" s="460">
        <f t="shared" si="456"/>
        <v>0</v>
      </c>
      <c r="K7307" s="9"/>
      <c r="P7307" s="2"/>
      <c r="Q7307" s="27"/>
      <c r="R7307" s="2"/>
      <c r="S7307" s="2"/>
      <c r="T7307" s="2"/>
      <c r="U7307" s="2"/>
      <c r="V7307" s="2"/>
      <c r="W7307" s="2"/>
    </row>
    <row r="7308" spans="2:23" ht="15" customHeight="1" x14ac:dyDescent="0.35">
      <c r="B7308" s="349"/>
      <c r="C7308" s="715" t="str">
        <f t="shared" si="455"/>
        <v/>
      </c>
      <c r="D7308" s="458">
        <f>IF(ISNUMBER(Summary!$D$17), DATE(Summary!$D$17, 1, 1) + INT((ROW(B7270)-1)/24), DATE(2024, 1, 1) + INT((ROW(B7270)-1)/24))</f>
        <v>45594</v>
      </c>
      <c r="E7308" s="459">
        <v>0.87500000000000011</v>
      </c>
      <c r="F7308" s="780"/>
      <c r="G7308" s="780"/>
      <c r="H7308" s="460">
        <f t="shared" si="453"/>
        <v>0</v>
      </c>
      <c r="I7308" s="460">
        <f t="shared" si="454"/>
        <v>0</v>
      </c>
      <c r="J7308" s="460">
        <f t="shared" si="456"/>
        <v>0</v>
      </c>
      <c r="K7308" s="9"/>
      <c r="P7308" s="2"/>
      <c r="Q7308" s="27"/>
      <c r="R7308" s="2"/>
      <c r="S7308" s="2"/>
      <c r="T7308" s="2"/>
      <c r="U7308" s="2"/>
      <c r="V7308" s="2"/>
      <c r="W7308" s="2"/>
    </row>
    <row r="7309" spans="2:23" ht="15" customHeight="1" x14ac:dyDescent="0.35">
      <c r="B7309" s="349"/>
      <c r="C7309" s="715" t="str">
        <f t="shared" si="455"/>
        <v/>
      </c>
      <c r="D7309" s="458">
        <f>IF(ISNUMBER(Summary!$D$17), DATE(Summary!$D$17, 1, 1) + INT((ROW(B7271)-1)/24), DATE(2024, 1, 1) + INT((ROW(B7271)-1)/24))</f>
        <v>45594</v>
      </c>
      <c r="E7309" s="459">
        <v>0.91666666666666674</v>
      </c>
      <c r="F7309" s="780"/>
      <c r="G7309" s="780"/>
      <c r="H7309" s="460">
        <f t="shared" si="453"/>
        <v>0</v>
      </c>
      <c r="I7309" s="460">
        <f t="shared" si="454"/>
        <v>0</v>
      </c>
      <c r="J7309" s="460">
        <f t="shared" si="456"/>
        <v>0</v>
      </c>
      <c r="K7309" s="9"/>
      <c r="P7309" s="2"/>
      <c r="Q7309" s="27"/>
      <c r="R7309" s="2"/>
      <c r="S7309" s="2"/>
      <c r="T7309" s="2"/>
      <c r="U7309" s="2"/>
      <c r="V7309" s="2"/>
      <c r="W7309" s="2"/>
    </row>
    <row r="7310" spans="2:23" ht="15" customHeight="1" x14ac:dyDescent="0.35">
      <c r="B7310" s="349"/>
      <c r="C7310" s="715" t="str">
        <f t="shared" si="455"/>
        <v/>
      </c>
      <c r="D7310" s="458">
        <f>IF(ISNUMBER(Summary!$D$17), DATE(Summary!$D$17, 1, 1) + INT((ROW(B7272)-1)/24), DATE(2024, 1, 1) + INT((ROW(B7272)-1)/24))</f>
        <v>45594</v>
      </c>
      <c r="E7310" s="459">
        <v>0.95833333333333337</v>
      </c>
      <c r="F7310" s="780"/>
      <c r="G7310" s="780"/>
      <c r="H7310" s="460">
        <f t="shared" si="453"/>
        <v>0</v>
      </c>
      <c r="I7310" s="460">
        <f t="shared" si="454"/>
        <v>0</v>
      </c>
      <c r="J7310" s="460">
        <f t="shared" si="456"/>
        <v>0</v>
      </c>
      <c r="K7310" s="9"/>
      <c r="P7310" s="2"/>
      <c r="Q7310" s="27"/>
      <c r="R7310" s="2"/>
      <c r="S7310" s="2"/>
      <c r="T7310" s="2"/>
      <c r="U7310" s="2"/>
      <c r="V7310" s="2"/>
      <c r="W7310" s="2"/>
    </row>
    <row r="7311" spans="2:23" ht="15" customHeight="1" x14ac:dyDescent="0.35">
      <c r="B7311" s="457"/>
      <c r="C7311" s="715">
        <f t="shared" si="455"/>
        <v>45595</v>
      </c>
      <c r="D7311" s="458">
        <f>IF(ISNUMBER(Summary!$D$17), DATE(Summary!$D$17, 1, 1) + INT((ROW(B7273)-1)/24), DATE(2024, 1, 1) + INT((ROW(B7273)-1)/24))</f>
        <v>45595</v>
      </c>
      <c r="E7311" s="459">
        <v>3.1225022567582528E-17</v>
      </c>
      <c r="F7311" s="780"/>
      <c r="G7311" s="780"/>
      <c r="H7311" s="460">
        <f t="shared" si="453"/>
        <v>0</v>
      </c>
      <c r="I7311" s="460">
        <f t="shared" si="454"/>
        <v>0</v>
      </c>
      <c r="J7311" s="460">
        <f t="shared" si="456"/>
        <v>0</v>
      </c>
      <c r="K7311" s="9"/>
      <c r="P7311" s="2"/>
      <c r="Q7311" s="27"/>
      <c r="R7311" s="2"/>
      <c r="S7311" s="2"/>
      <c r="T7311" s="2"/>
      <c r="U7311" s="2"/>
      <c r="V7311" s="2"/>
      <c r="W7311" s="2"/>
    </row>
    <row r="7312" spans="2:23" ht="15" customHeight="1" x14ac:dyDescent="0.35">
      <c r="B7312" s="349"/>
      <c r="C7312" s="715" t="str">
        <f t="shared" si="455"/>
        <v/>
      </c>
      <c r="D7312" s="458">
        <f>IF(ISNUMBER(Summary!$D$17), DATE(Summary!$D$17, 1, 1) + INT((ROW(B7274)-1)/24), DATE(2024, 1, 1) + INT((ROW(B7274)-1)/24))</f>
        <v>45595</v>
      </c>
      <c r="E7312" s="459">
        <v>4.1666666666666699E-2</v>
      </c>
      <c r="F7312" s="780"/>
      <c r="G7312" s="780"/>
      <c r="H7312" s="460">
        <f t="shared" si="453"/>
        <v>0</v>
      </c>
      <c r="I7312" s="460">
        <f t="shared" si="454"/>
        <v>0</v>
      </c>
      <c r="J7312" s="460">
        <f t="shared" si="456"/>
        <v>0</v>
      </c>
      <c r="K7312" s="9"/>
      <c r="P7312" s="2"/>
      <c r="Q7312" s="27"/>
      <c r="R7312" s="2"/>
      <c r="S7312" s="2"/>
      <c r="T7312" s="2"/>
      <c r="U7312" s="2"/>
      <c r="V7312" s="2"/>
      <c r="W7312" s="2"/>
    </row>
    <row r="7313" spans="2:23" ht="15" customHeight="1" x14ac:dyDescent="0.35">
      <c r="B7313" s="349"/>
      <c r="C7313" s="715" t="str">
        <f t="shared" si="455"/>
        <v/>
      </c>
      <c r="D7313" s="458">
        <f>IF(ISNUMBER(Summary!$D$17), DATE(Summary!$D$17, 1, 1) + INT((ROW(B7275)-1)/24), DATE(2024, 1, 1) + INT((ROW(B7275)-1)/24))</f>
        <v>45595</v>
      </c>
      <c r="E7313" s="459">
        <v>8.333333333333337E-2</v>
      </c>
      <c r="F7313" s="780"/>
      <c r="G7313" s="780"/>
      <c r="H7313" s="460">
        <f t="shared" si="453"/>
        <v>0</v>
      </c>
      <c r="I7313" s="460">
        <f t="shared" si="454"/>
        <v>0</v>
      </c>
      <c r="J7313" s="460">
        <f t="shared" si="456"/>
        <v>0</v>
      </c>
      <c r="K7313" s="9"/>
      <c r="P7313" s="2"/>
      <c r="Q7313" s="27"/>
      <c r="R7313" s="2"/>
      <c r="S7313" s="2"/>
      <c r="T7313" s="2"/>
      <c r="U7313" s="2"/>
      <c r="V7313" s="2"/>
      <c r="W7313" s="2"/>
    </row>
    <row r="7314" spans="2:23" ht="15" customHeight="1" x14ac:dyDescent="0.35">
      <c r="B7314" s="349"/>
      <c r="C7314" s="715" t="str">
        <f t="shared" si="455"/>
        <v/>
      </c>
      <c r="D7314" s="458">
        <f>IF(ISNUMBER(Summary!$D$17), DATE(Summary!$D$17, 1, 1) + INT((ROW(B7276)-1)/24), DATE(2024, 1, 1) + INT((ROW(B7276)-1)/24))</f>
        <v>45595</v>
      </c>
      <c r="E7314" s="459">
        <v>0.12500000000000006</v>
      </c>
      <c r="F7314" s="780"/>
      <c r="G7314" s="780"/>
      <c r="H7314" s="460">
        <f t="shared" si="453"/>
        <v>0</v>
      </c>
      <c r="I7314" s="460">
        <f t="shared" si="454"/>
        <v>0</v>
      </c>
      <c r="J7314" s="460">
        <f t="shared" si="456"/>
        <v>0</v>
      </c>
      <c r="K7314" s="9"/>
      <c r="P7314" s="2"/>
      <c r="Q7314" s="27"/>
      <c r="R7314" s="2"/>
      <c r="S7314" s="2"/>
      <c r="T7314" s="2"/>
      <c r="U7314" s="2"/>
      <c r="V7314" s="2"/>
      <c r="W7314" s="2"/>
    </row>
    <row r="7315" spans="2:23" ht="15" customHeight="1" x14ac:dyDescent="0.35">
      <c r="B7315" s="349"/>
      <c r="C7315" s="715" t="str">
        <f t="shared" si="455"/>
        <v/>
      </c>
      <c r="D7315" s="458">
        <f>IF(ISNUMBER(Summary!$D$17), DATE(Summary!$D$17, 1, 1) + INT((ROW(B7277)-1)/24), DATE(2024, 1, 1) + INT((ROW(B7277)-1)/24))</f>
        <v>45595</v>
      </c>
      <c r="E7315" s="459">
        <v>0.16666666666666669</v>
      </c>
      <c r="F7315" s="780"/>
      <c r="G7315" s="780"/>
      <c r="H7315" s="460">
        <f t="shared" si="453"/>
        <v>0</v>
      </c>
      <c r="I7315" s="460">
        <f t="shared" si="454"/>
        <v>0</v>
      </c>
      <c r="J7315" s="460">
        <f t="shared" si="456"/>
        <v>0</v>
      </c>
      <c r="K7315" s="9"/>
      <c r="P7315" s="2"/>
      <c r="Q7315" s="27"/>
      <c r="R7315" s="2"/>
      <c r="S7315" s="2"/>
      <c r="T7315" s="2"/>
      <c r="U7315" s="2"/>
      <c r="V7315" s="2"/>
      <c r="W7315" s="2"/>
    </row>
    <row r="7316" spans="2:23" ht="15" customHeight="1" x14ac:dyDescent="0.35">
      <c r="B7316" s="349"/>
      <c r="C7316" s="715" t="str">
        <f t="shared" si="455"/>
        <v/>
      </c>
      <c r="D7316" s="458">
        <f>IF(ISNUMBER(Summary!$D$17), DATE(Summary!$D$17, 1, 1) + INT((ROW(B7278)-1)/24), DATE(2024, 1, 1) + INT((ROW(B7278)-1)/24))</f>
        <v>45595</v>
      </c>
      <c r="E7316" s="459">
        <v>0.20833333333333337</v>
      </c>
      <c r="F7316" s="780"/>
      <c r="G7316" s="780"/>
      <c r="H7316" s="460">
        <f t="shared" si="453"/>
        <v>0</v>
      </c>
      <c r="I7316" s="460">
        <f t="shared" si="454"/>
        <v>0</v>
      </c>
      <c r="J7316" s="460">
        <f t="shared" si="456"/>
        <v>0</v>
      </c>
      <c r="K7316" s="9"/>
      <c r="P7316" s="2"/>
      <c r="Q7316" s="27"/>
      <c r="R7316" s="2"/>
      <c r="S7316" s="2"/>
      <c r="T7316" s="2"/>
      <c r="U7316" s="2"/>
      <c r="V7316" s="2"/>
      <c r="W7316" s="2"/>
    </row>
    <row r="7317" spans="2:23" ht="15" customHeight="1" x14ac:dyDescent="0.35">
      <c r="B7317" s="349"/>
      <c r="C7317" s="715" t="str">
        <f t="shared" si="455"/>
        <v/>
      </c>
      <c r="D7317" s="458">
        <f>IF(ISNUMBER(Summary!$D$17), DATE(Summary!$D$17, 1, 1) + INT((ROW(B7279)-1)/24), DATE(2024, 1, 1) + INT((ROW(B7279)-1)/24))</f>
        <v>45595</v>
      </c>
      <c r="E7317" s="459">
        <v>0.25</v>
      </c>
      <c r="F7317" s="780"/>
      <c r="G7317" s="780"/>
      <c r="H7317" s="460">
        <f t="shared" si="453"/>
        <v>0</v>
      </c>
      <c r="I7317" s="460">
        <f t="shared" si="454"/>
        <v>0</v>
      </c>
      <c r="J7317" s="460">
        <f t="shared" si="456"/>
        <v>0</v>
      </c>
      <c r="K7317" s="9"/>
      <c r="P7317" s="2"/>
      <c r="Q7317" s="27"/>
      <c r="R7317" s="2"/>
      <c r="S7317" s="2"/>
      <c r="T7317" s="2"/>
      <c r="U7317" s="2"/>
      <c r="V7317" s="2"/>
      <c r="W7317" s="2"/>
    </row>
    <row r="7318" spans="2:23" ht="15" customHeight="1" x14ac:dyDescent="0.35">
      <c r="B7318" s="349"/>
      <c r="C7318" s="715" t="str">
        <f t="shared" si="455"/>
        <v/>
      </c>
      <c r="D7318" s="458">
        <f>IF(ISNUMBER(Summary!$D$17), DATE(Summary!$D$17, 1, 1) + INT((ROW(B7280)-1)/24), DATE(2024, 1, 1) + INT((ROW(B7280)-1)/24))</f>
        <v>45595</v>
      </c>
      <c r="E7318" s="459">
        <v>0.29166666666666669</v>
      </c>
      <c r="F7318" s="780"/>
      <c r="G7318" s="780"/>
      <c r="H7318" s="460">
        <f t="shared" si="453"/>
        <v>0</v>
      </c>
      <c r="I7318" s="460">
        <f t="shared" si="454"/>
        <v>0</v>
      </c>
      <c r="J7318" s="460">
        <f t="shared" si="456"/>
        <v>0</v>
      </c>
      <c r="K7318" s="9"/>
      <c r="P7318" s="2"/>
      <c r="Q7318" s="27"/>
      <c r="R7318" s="2"/>
      <c r="S7318" s="2"/>
      <c r="T7318" s="2"/>
      <c r="U7318" s="2"/>
      <c r="V7318" s="2"/>
      <c r="W7318" s="2"/>
    </row>
    <row r="7319" spans="2:23" ht="15" customHeight="1" x14ac:dyDescent="0.35">
      <c r="B7319" s="349"/>
      <c r="C7319" s="715" t="str">
        <f t="shared" si="455"/>
        <v/>
      </c>
      <c r="D7319" s="458">
        <f>IF(ISNUMBER(Summary!$D$17), DATE(Summary!$D$17, 1, 1) + INT((ROW(B7281)-1)/24), DATE(2024, 1, 1) + INT((ROW(B7281)-1)/24))</f>
        <v>45595</v>
      </c>
      <c r="E7319" s="459">
        <v>0.33333333333333337</v>
      </c>
      <c r="F7319" s="780"/>
      <c r="G7319" s="780"/>
      <c r="H7319" s="460">
        <f t="shared" si="453"/>
        <v>0</v>
      </c>
      <c r="I7319" s="460">
        <f t="shared" si="454"/>
        <v>0</v>
      </c>
      <c r="J7319" s="460">
        <f t="shared" si="456"/>
        <v>0</v>
      </c>
      <c r="K7319" s="9"/>
      <c r="P7319" s="2"/>
      <c r="Q7319" s="27"/>
      <c r="R7319" s="2"/>
      <c r="S7319" s="2"/>
      <c r="T7319" s="2"/>
      <c r="U7319" s="2"/>
      <c r="V7319" s="2"/>
      <c r="W7319" s="2"/>
    </row>
    <row r="7320" spans="2:23" ht="15" customHeight="1" x14ac:dyDescent="0.35">
      <c r="B7320" s="349"/>
      <c r="C7320" s="715" t="str">
        <f t="shared" si="455"/>
        <v/>
      </c>
      <c r="D7320" s="458">
        <f>IF(ISNUMBER(Summary!$D$17), DATE(Summary!$D$17, 1, 1) + INT((ROW(B7282)-1)/24), DATE(2024, 1, 1) + INT((ROW(B7282)-1)/24))</f>
        <v>45595</v>
      </c>
      <c r="E7320" s="459">
        <v>0.375</v>
      </c>
      <c r="F7320" s="780"/>
      <c r="G7320" s="780"/>
      <c r="H7320" s="460">
        <f t="shared" si="453"/>
        <v>0</v>
      </c>
      <c r="I7320" s="460">
        <f t="shared" si="454"/>
        <v>0</v>
      </c>
      <c r="J7320" s="460">
        <f t="shared" si="456"/>
        <v>0</v>
      </c>
      <c r="K7320" s="9"/>
      <c r="P7320" s="2"/>
      <c r="Q7320" s="27"/>
      <c r="R7320" s="2"/>
      <c r="S7320" s="2"/>
      <c r="T7320" s="2"/>
      <c r="U7320" s="2"/>
      <c r="V7320" s="2"/>
      <c r="W7320" s="2"/>
    </row>
    <row r="7321" spans="2:23" ht="15" customHeight="1" x14ac:dyDescent="0.35">
      <c r="B7321" s="349"/>
      <c r="C7321" s="715" t="str">
        <f t="shared" si="455"/>
        <v/>
      </c>
      <c r="D7321" s="458">
        <f>IF(ISNUMBER(Summary!$D$17), DATE(Summary!$D$17, 1, 1) + INT((ROW(B7283)-1)/24), DATE(2024, 1, 1) + INT((ROW(B7283)-1)/24))</f>
        <v>45595</v>
      </c>
      <c r="E7321" s="459">
        <v>0.41666666666666669</v>
      </c>
      <c r="F7321" s="780"/>
      <c r="G7321" s="780"/>
      <c r="H7321" s="460">
        <f t="shared" si="453"/>
        <v>0</v>
      </c>
      <c r="I7321" s="460">
        <f t="shared" si="454"/>
        <v>0</v>
      </c>
      <c r="J7321" s="460">
        <f t="shared" si="456"/>
        <v>0</v>
      </c>
      <c r="K7321" s="9"/>
      <c r="P7321" s="2"/>
      <c r="Q7321" s="27"/>
      <c r="R7321" s="2"/>
      <c r="S7321" s="2"/>
      <c r="T7321" s="2"/>
      <c r="U7321" s="2"/>
      <c r="V7321" s="2"/>
      <c r="W7321" s="2"/>
    </row>
    <row r="7322" spans="2:23" ht="15" customHeight="1" x14ac:dyDescent="0.35">
      <c r="B7322" s="349"/>
      <c r="C7322" s="715" t="str">
        <f t="shared" si="455"/>
        <v/>
      </c>
      <c r="D7322" s="458">
        <f>IF(ISNUMBER(Summary!$D$17), DATE(Summary!$D$17, 1, 1) + INT((ROW(B7284)-1)/24), DATE(2024, 1, 1) + INT((ROW(B7284)-1)/24))</f>
        <v>45595</v>
      </c>
      <c r="E7322" s="459">
        <v>0.45833333333333337</v>
      </c>
      <c r="F7322" s="780"/>
      <c r="G7322" s="780"/>
      <c r="H7322" s="460">
        <f t="shared" si="453"/>
        <v>0</v>
      </c>
      <c r="I7322" s="460">
        <f t="shared" si="454"/>
        <v>0</v>
      </c>
      <c r="J7322" s="460">
        <f t="shared" si="456"/>
        <v>0</v>
      </c>
      <c r="K7322" s="9"/>
      <c r="P7322" s="2"/>
      <c r="Q7322" s="27"/>
      <c r="R7322" s="2"/>
      <c r="S7322" s="2"/>
      <c r="T7322" s="2"/>
      <c r="U7322" s="2"/>
      <c r="V7322" s="2"/>
      <c r="W7322" s="2"/>
    </row>
    <row r="7323" spans="2:23" ht="15" customHeight="1" x14ac:dyDescent="0.35">
      <c r="B7323" s="349"/>
      <c r="C7323" s="715" t="str">
        <f t="shared" si="455"/>
        <v/>
      </c>
      <c r="D7323" s="458">
        <f>IF(ISNUMBER(Summary!$D$17), DATE(Summary!$D$17, 1, 1) + INT((ROW(B7285)-1)/24), DATE(2024, 1, 1) + INT((ROW(B7285)-1)/24))</f>
        <v>45595</v>
      </c>
      <c r="E7323" s="459">
        <v>0.50000000000000011</v>
      </c>
      <c r="F7323" s="780"/>
      <c r="G7323" s="780"/>
      <c r="H7323" s="460">
        <f t="shared" si="453"/>
        <v>0</v>
      </c>
      <c r="I7323" s="460">
        <f t="shared" si="454"/>
        <v>0</v>
      </c>
      <c r="J7323" s="460">
        <f t="shared" si="456"/>
        <v>0</v>
      </c>
      <c r="K7323" s="9"/>
      <c r="P7323" s="2"/>
      <c r="Q7323" s="27"/>
      <c r="R7323" s="2"/>
      <c r="S7323" s="2"/>
      <c r="T7323" s="2"/>
      <c r="U7323" s="2"/>
      <c r="V7323" s="2"/>
      <c r="W7323" s="2"/>
    </row>
    <row r="7324" spans="2:23" ht="15" customHeight="1" x14ac:dyDescent="0.35">
      <c r="B7324" s="349"/>
      <c r="C7324" s="715" t="str">
        <f t="shared" si="455"/>
        <v/>
      </c>
      <c r="D7324" s="458">
        <f>IF(ISNUMBER(Summary!$D$17), DATE(Summary!$D$17, 1, 1) + INT((ROW(B7286)-1)/24), DATE(2024, 1, 1) + INT((ROW(B7286)-1)/24))</f>
        <v>45595</v>
      </c>
      <c r="E7324" s="459">
        <v>0.54166666666666674</v>
      </c>
      <c r="F7324" s="780"/>
      <c r="G7324" s="780"/>
      <c r="H7324" s="460">
        <f t="shared" si="453"/>
        <v>0</v>
      </c>
      <c r="I7324" s="460">
        <f t="shared" si="454"/>
        <v>0</v>
      </c>
      <c r="J7324" s="460">
        <f t="shared" si="456"/>
        <v>0</v>
      </c>
      <c r="K7324" s="9"/>
      <c r="P7324" s="2"/>
      <c r="Q7324" s="27"/>
      <c r="R7324" s="2"/>
      <c r="S7324" s="2"/>
      <c r="T7324" s="2"/>
      <c r="U7324" s="2"/>
      <c r="V7324" s="2"/>
      <c r="W7324" s="2"/>
    </row>
    <row r="7325" spans="2:23" ht="15" customHeight="1" x14ac:dyDescent="0.35">
      <c r="B7325" s="349"/>
      <c r="C7325" s="715" t="str">
        <f t="shared" si="455"/>
        <v/>
      </c>
      <c r="D7325" s="458">
        <f>IF(ISNUMBER(Summary!$D$17), DATE(Summary!$D$17, 1, 1) + INT((ROW(B7287)-1)/24), DATE(2024, 1, 1) + INT((ROW(B7287)-1)/24))</f>
        <v>45595</v>
      </c>
      <c r="E7325" s="459">
        <v>0.58333333333333337</v>
      </c>
      <c r="F7325" s="780"/>
      <c r="G7325" s="780"/>
      <c r="H7325" s="460">
        <f t="shared" si="453"/>
        <v>0</v>
      </c>
      <c r="I7325" s="460">
        <f t="shared" si="454"/>
        <v>0</v>
      </c>
      <c r="J7325" s="460">
        <f t="shared" si="456"/>
        <v>0</v>
      </c>
      <c r="K7325" s="9"/>
      <c r="P7325" s="2"/>
      <c r="Q7325" s="27"/>
      <c r="R7325" s="2"/>
      <c r="S7325" s="2"/>
      <c r="T7325" s="2"/>
      <c r="U7325" s="2"/>
      <c r="V7325" s="2"/>
      <c r="W7325" s="2"/>
    </row>
    <row r="7326" spans="2:23" ht="15" customHeight="1" x14ac:dyDescent="0.35">
      <c r="B7326" s="349"/>
      <c r="C7326" s="715" t="str">
        <f t="shared" si="455"/>
        <v/>
      </c>
      <c r="D7326" s="458">
        <f>IF(ISNUMBER(Summary!$D$17), DATE(Summary!$D$17, 1, 1) + INT((ROW(B7288)-1)/24), DATE(2024, 1, 1) + INT((ROW(B7288)-1)/24))</f>
        <v>45595</v>
      </c>
      <c r="E7326" s="459">
        <v>0.62500000000000011</v>
      </c>
      <c r="F7326" s="780"/>
      <c r="G7326" s="780"/>
      <c r="H7326" s="460">
        <f t="shared" si="453"/>
        <v>0</v>
      </c>
      <c r="I7326" s="460">
        <f t="shared" si="454"/>
        <v>0</v>
      </c>
      <c r="J7326" s="460">
        <f t="shared" si="456"/>
        <v>0</v>
      </c>
      <c r="K7326" s="9"/>
      <c r="P7326" s="2"/>
      <c r="Q7326" s="27"/>
      <c r="R7326" s="2"/>
      <c r="S7326" s="2"/>
      <c r="T7326" s="2"/>
      <c r="U7326" s="2"/>
      <c r="V7326" s="2"/>
      <c r="W7326" s="2"/>
    </row>
    <row r="7327" spans="2:23" ht="15" customHeight="1" x14ac:dyDescent="0.35">
      <c r="B7327" s="349"/>
      <c r="C7327" s="715" t="str">
        <f t="shared" si="455"/>
        <v/>
      </c>
      <c r="D7327" s="458">
        <f>IF(ISNUMBER(Summary!$D$17), DATE(Summary!$D$17, 1, 1) + INT((ROW(B7289)-1)/24), DATE(2024, 1, 1) + INT((ROW(B7289)-1)/24))</f>
        <v>45595</v>
      </c>
      <c r="E7327" s="459">
        <v>0.66666666666666674</v>
      </c>
      <c r="F7327" s="780"/>
      <c r="G7327" s="780"/>
      <c r="H7327" s="460">
        <f t="shared" si="453"/>
        <v>0</v>
      </c>
      <c r="I7327" s="460">
        <f t="shared" si="454"/>
        <v>0</v>
      </c>
      <c r="J7327" s="460">
        <f t="shared" si="456"/>
        <v>0</v>
      </c>
      <c r="K7327" s="9"/>
      <c r="P7327" s="2"/>
      <c r="Q7327" s="27"/>
      <c r="R7327" s="2"/>
      <c r="S7327" s="2"/>
      <c r="T7327" s="2"/>
      <c r="U7327" s="2"/>
      <c r="V7327" s="2"/>
      <c r="W7327" s="2"/>
    </row>
    <row r="7328" spans="2:23" ht="15" customHeight="1" x14ac:dyDescent="0.35">
      <c r="B7328" s="349"/>
      <c r="C7328" s="715" t="str">
        <f t="shared" si="455"/>
        <v/>
      </c>
      <c r="D7328" s="458">
        <f>IF(ISNUMBER(Summary!$D$17), DATE(Summary!$D$17, 1, 1) + INT((ROW(B7290)-1)/24), DATE(2024, 1, 1) + INT((ROW(B7290)-1)/24))</f>
        <v>45595</v>
      </c>
      <c r="E7328" s="459">
        <v>0.70833333333333337</v>
      </c>
      <c r="F7328" s="780"/>
      <c r="G7328" s="780"/>
      <c r="H7328" s="460">
        <f t="shared" si="453"/>
        <v>0</v>
      </c>
      <c r="I7328" s="460">
        <f t="shared" si="454"/>
        <v>0</v>
      </c>
      <c r="J7328" s="460">
        <f t="shared" si="456"/>
        <v>0</v>
      </c>
      <c r="K7328" s="9"/>
      <c r="P7328" s="2"/>
      <c r="Q7328" s="27"/>
      <c r="R7328" s="2"/>
      <c r="S7328" s="2"/>
      <c r="T7328" s="2"/>
      <c r="U7328" s="2"/>
      <c r="V7328" s="2"/>
      <c r="W7328" s="2"/>
    </row>
    <row r="7329" spans="2:23" ht="15" customHeight="1" x14ac:dyDescent="0.35">
      <c r="B7329" s="349"/>
      <c r="C7329" s="715" t="str">
        <f t="shared" si="455"/>
        <v/>
      </c>
      <c r="D7329" s="458">
        <f>IF(ISNUMBER(Summary!$D$17), DATE(Summary!$D$17, 1, 1) + INT((ROW(B7291)-1)/24), DATE(2024, 1, 1) + INT((ROW(B7291)-1)/24))</f>
        <v>45595</v>
      </c>
      <c r="E7329" s="459">
        <v>0.75000000000000011</v>
      </c>
      <c r="F7329" s="780"/>
      <c r="G7329" s="780"/>
      <c r="H7329" s="460">
        <f t="shared" si="453"/>
        <v>0</v>
      </c>
      <c r="I7329" s="460">
        <f t="shared" si="454"/>
        <v>0</v>
      </c>
      <c r="J7329" s="460">
        <f t="shared" si="456"/>
        <v>0</v>
      </c>
      <c r="K7329" s="9"/>
      <c r="P7329" s="2"/>
      <c r="Q7329" s="27"/>
      <c r="R7329" s="2"/>
      <c r="S7329" s="2"/>
      <c r="T7329" s="2"/>
      <c r="U7329" s="2"/>
      <c r="V7329" s="2"/>
      <c r="W7329" s="2"/>
    </row>
    <row r="7330" spans="2:23" ht="15" customHeight="1" x14ac:dyDescent="0.35">
      <c r="B7330" s="349"/>
      <c r="C7330" s="715" t="str">
        <f t="shared" si="455"/>
        <v/>
      </c>
      <c r="D7330" s="458">
        <f>IF(ISNUMBER(Summary!$D$17), DATE(Summary!$D$17, 1, 1) + INT((ROW(B7292)-1)/24), DATE(2024, 1, 1) + INT((ROW(B7292)-1)/24))</f>
        <v>45595</v>
      </c>
      <c r="E7330" s="459">
        <v>0.79166666666666674</v>
      </c>
      <c r="F7330" s="780"/>
      <c r="G7330" s="780"/>
      <c r="H7330" s="460">
        <f t="shared" si="453"/>
        <v>0</v>
      </c>
      <c r="I7330" s="460">
        <f t="shared" si="454"/>
        <v>0</v>
      </c>
      <c r="J7330" s="460">
        <f t="shared" si="456"/>
        <v>0</v>
      </c>
      <c r="K7330" s="9"/>
      <c r="P7330" s="2"/>
      <c r="Q7330" s="27"/>
      <c r="R7330" s="2"/>
      <c r="S7330" s="2"/>
      <c r="T7330" s="2"/>
      <c r="U7330" s="2"/>
      <c r="V7330" s="2"/>
      <c r="W7330" s="2"/>
    </row>
    <row r="7331" spans="2:23" ht="15" customHeight="1" x14ac:dyDescent="0.35">
      <c r="B7331" s="349"/>
      <c r="C7331" s="715" t="str">
        <f t="shared" si="455"/>
        <v/>
      </c>
      <c r="D7331" s="458">
        <f>IF(ISNUMBER(Summary!$D$17), DATE(Summary!$D$17, 1, 1) + INT((ROW(B7293)-1)/24), DATE(2024, 1, 1) + INT((ROW(B7293)-1)/24))</f>
        <v>45595</v>
      </c>
      <c r="E7331" s="459">
        <v>0.83333333333333337</v>
      </c>
      <c r="F7331" s="780"/>
      <c r="G7331" s="780"/>
      <c r="H7331" s="460">
        <f t="shared" si="453"/>
        <v>0</v>
      </c>
      <c r="I7331" s="460">
        <f t="shared" si="454"/>
        <v>0</v>
      </c>
      <c r="J7331" s="460">
        <f t="shared" si="456"/>
        <v>0</v>
      </c>
      <c r="K7331" s="9"/>
      <c r="P7331" s="2"/>
      <c r="Q7331" s="27"/>
      <c r="R7331" s="2"/>
      <c r="S7331" s="2"/>
      <c r="T7331" s="2"/>
      <c r="U7331" s="2"/>
      <c r="V7331" s="2"/>
      <c r="W7331" s="2"/>
    </row>
    <row r="7332" spans="2:23" ht="15" customHeight="1" x14ac:dyDescent="0.35">
      <c r="B7332" s="349"/>
      <c r="C7332" s="715" t="str">
        <f t="shared" si="455"/>
        <v/>
      </c>
      <c r="D7332" s="458">
        <f>IF(ISNUMBER(Summary!$D$17), DATE(Summary!$D$17, 1, 1) + INT((ROW(B7294)-1)/24), DATE(2024, 1, 1) + INT((ROW(B7294)-1)/24))</f>
        <v>45595</v>
      </c>
      <c r="E7332" s="459">
        <v>0.87500000000000011</v>
      </c>
      <c r="F7332" s="780"/>
      <c r="G7332" s="780"/>
      <c r="H7332" s="460">
        <f t="shared" si="453"/>
        <v>0</v>
      </c>
      <c r="I7332" s="460">
        <f t="shared" si="454"/>
        <v>0</v>
      </c>
      <c r="J7332" s="460">
        <f t="shared" si="456"/>
        <v>0</v>
      </c>
      <c r="K7332" s="9"/>
      <c r="P7332" s="2"/>
      <c r="Q7332" s="27"/>
      <c r="R7332" s="2"/>
      <c r="S7332" s="2"/>
      <c r="T7332" s="2"/>
      <c r="U7332" s="2"/>
      <c r="V7332" s="2"/>
      <c r="W7332" s="2"/>
    </row>
    <row r="7333" spans="2:23" ht="15" customHeight="1" x14ac:dyDescent="0.35">
      <c r="B7333" s="349"/>
      <c r="C7333" s="715" t="str">
        <f t="shared" si="455"/>
        <v/>
      </c>
      <c r="D7333" s="458">
        <f>IF(ISNUMBER(Summary!$D$17), DATE(Summary!$D$17, 1, 1) + INT((ROW(B7295)-1)/24), DATE(2024, 1, 1) + INT((ROW(B7295)-1)/24))</f>
        <v>45595</v>
      </c>
      <c r="E7333" s="459">
        <v>0.91666666666666674</v>
      </c>
      <c r="F7333" s="780"/>
      <c r="G7333" s="780"/>
      <c r="H7333" s="460">
        <f t="shared" si="453"/>
        <v>0</v>
      </c>
      <c r="I7333" s="460">
        <f t="shared" si="454"/>
        <v>0</v>
      </c>
      <c r="J7333" s="460">
        <f t="shared" si="456"/>
        <v>0</v>
      </c>
      <c r="K7333" s="9"/>
      <c r="P7333" s="2"/>
      <c r="Q7333" s="27"/>
      <c r="R7333" s="2"/>
      <c r="S7333" s="2"/>
      <c r="T7333" s="2"/>
      <c r="U7333" s="2"/>
      <c r="V7333" s="2"/>
      <c r="W7333" s="2"/>
    </row>
    <row r="7334" spans="2:23" ht="15" customHeight="1" x14ac:dyDescent="0.35">
      <c r="B7334" s="349"/>
      <c r="C7334" s="715" t="str">
        <f t="shared" si="455"/>
        <v/>
      </c>
      <c r="D7334" s="458">
        <f>IF(ISNUMBER(Summary!$D$17), DATE(Summary!$D$17, 1, 1) + INT((ROW(B7296)-1)/24), DATE(2024, 1, 1) + INT((ROW(B7296)-1)/24))</f>
        <v>45595</v>
      </c>
      <c r="E7334" s="459">
        <v>0.95833333333333337</v>
      </c>
      <c r="F7334" s="780"/>
      <c r="G7334" s="780"/>
      <c r="H7334" s="460">
        <f t="shared" si="453"/>
        <v>0</v>
      </c>
      <c r="I7334" s="460">
        <f t="shared" si="454"/>
        <v>0</v>
      </c>
      <c r="J7334" s="460">
        <f t="shared" si="456"/>
        <v>0</v>
      </c>
      <c r="K7334" s="9"/>
      <c r="P7334" s="2"/>
      <c r="Q7334" s="27"/>
      <c r="R7334" s="2"/>
      <c r="S7334" s="2"/>
      <c r="T7334" s="2"/>
      <c r="U7334" s="2"/>
      <c r="V7334" s="2"/>
      <c r="W7334" s="2"/>
    </row>
    <row r="7335" spans="2:23" ht="15" customHeight="1" x14ac:dyDescent="0.35">
      <c r="B7335" s="457"/>
      <c r="C7335" s="715">
        <f t="shared" si="455"/>
        <v>45596</v>
      </c>
      <c r="D7335" s="458">
        <f>IF(ISNUMBER(Summary!$D$17), DATE(Summary!$D$17, 1, 1) + INT((ROW(B7297)-1)/24), DATE(2024, 1, 1) + INT((ROW(B7297)-1)/24))</f>
        <v>45596</v>
      </c>
      <c r="E7335" s="459">
        <v>3.1225022567582528E-17</v>
      </c>
      <c r="F7335" s="780"/>
      <c r="G7335" s="780"/>
      <c r="H7335" s="460">
        <f t="shared" ref="H7335:H7398" si="457">IF(G7335&gt;F7335,F7335,G7335)</f>
        <v>0</v>
      </c>
      <c r="I7335" s="460">
        <f t="shared" ref="I7335:I7398" si="458">F7335-H7335</f>
        <v>0</v>
      </c>
      <c r="J7335" s="460">
        <f t="shared" si="456"/>
        <v>0</v>
      </c>
      <c r="K7335" s="9"/>
      <c r="P7335" s="2"/>
      <c r="Q7335" s="27"/>
      <c r="R7335" s="2"/>
      <c r="S7335" s="2"/>
      <c r="T7335" s="2"/>
      <c r="U7335" s="2"/>
      <c r="V7335" s="2"/>
      <c r="W7335" s="2"/>
    </row>
    <row r="7336" spans="2:23" ht="15" customHeight="1" x14ac:dyDescent="0.35">
      <c r="B7336" s="349"/>
      <c r="C7336" s="715" t="str">
        <f t="shared" ref="C7336:C7399" si="459">IF(MOD(ROW()-ROW($E$39), 24)=0, $D7336, "")</f>
        <v/>
      </c>
      <c r="D7336" s="458">
        <f>IF(ISNUMBER(Summary!$D$17), DATE(Summary!$D$17, 1, 1) + INT((ROW(B7298)-1)/24), DATE(2024, 1, 1) + INT((ROW(B7298)-1)/24))</f>
        <v>45596</v>
      </c>
      <c r="E7336" s="459">
        <v>4.1666666666666699E-2</v>
      </c>
      <c r="F7336" s="780"/>
      <c r="G7336" s="780"/>
      <c r="H7336" s="460">
        <f t="shared" si="457"/>
        <v>0</v>
      </c>
      <c r="I7336" s="460">
        <f t="shared" si="458"/>
        <v>0</v>
      </c>
      <c r="J7336" s="460">
        <f t="shared" si="456"/>
        <v>0</v>
      </c>
      <c r="K7336" s="9"/>
      <c r="P7336" s="2"/>
      <c r="Q7336" s="27"/>
      <c r="R7336" s="2"/>
      <c r="S7336" s="2"/>
      <c r="T7336" s="2"/>
      <c r="U7336" s="2"/>
      <c r="V7336" s="2"/>
      <c r="W7336" s="2"/>
    </row>
    <row r="7337" spans="2:23" ht="15" customHeight="1" x14ac:dyDescent="0.35">
      <c r="B7337" s="349"/>
      <c r="C7337" s="715" t="str">
        <f t="shared" si="459"/>
        <v/>
      </c>
      <c r="D7337" s="458">
        <f>IF(ISNUMBER(Summary!$D$17), DATE(Summary!$D$17, 1, 1) + INT((ROW(B7299)-1)/24), DATE(2024, 1, 1) + INT((ROW(B7299)-1)/24))</f>
        <v>45596</v>
      </c>
      <c r="E7337" s="459">
        <v>8.333333333333337E-2</v>
      </c>
      <c r="F7337" s="780"/>
      <c r="G7337" s="780"/>
      <c r="H7337" s="460">
        <f t="shared" si="457"/>
        <v>0</v>
      </c>
      <c r="I7337" s="460">
        <f t="shared" si="458"/>
        <v>0</v>
      </c>
      <c r="J7337" s="460">
        <f t="shared" si="456"/>
        <v>0</v>
      </c>
      <c r="K7337" s="9"/>
      <c r="P7337" s="2"/>
      <c r="Q7337" s="27"/>
      <c r="R7337" s="2"/>
      <c r="S7337" s="2"/>
      <c r="T7337" s="2"/>
      <c r="U7337" s="2"/>
      <c r="V7337" s="2"/>
      <c r="W7337" s="2"/>
    </row>
    <row r="7338" spans="2:23" ht="15" customHeight="1" x14ac:dyDescent="0.35">
      <c r="B7338" s="349"/>
      <c r="C7338" s="715" t="str">
        <f t="shared" si="459"/>
        <v/>
      </c>
      <c r="D7338" s="458">
        <f>IF(ISNUMBER(Summary!$D$17), DATE(Summary!$D$17, 1, 1) + INT((ROW(B7300)-1)/24), DATE(2024, 1, 1) + INT((ROW(B7300)-1)/24))</f>
        <v>45596</v>
      </c>
      <c r="E7338" s="459">
        <v>0.12500000000000006</v>
      </c>
      <c r="F7338" s="780"/>
      <c r="G7338" s="780"/>
      <c r="H7338" s="460">
        <f t="shared" si="457"/>
        <v>0</v>
      </c>
      <c r="I7338" s="460">
        <f t="shared" si="458"/>
        <v>0</v>
      </c>
      <c r="J7338" s="460">
        <f t="shared" si="456"/>
        <v>0</v>
      </c>
      <c r="K7338" s="9"/>
      <c r="P7338" s="2"/>
      <c r="Q7338" s="27"/>
      <c r="R7338" s="2"/>
      <c r="S7338" s="2"/>
      <c r="T7338" s="2"/>
      <c r="U7338" s="2"/>
      <c r="V7338" s="2"/>
      <c r="W7338" s="2"/>
    </row>
    <row r="7339" spans="2:23" ht="15" customHeight="1" x14ac:dyDescent="0.35">
      <c r="B7339" s="349"/>
      <c r="C7339" s="715" t="str">
        <f t="shared" si="459"/>
        <v/>
      </c>
      <c r="D7339" s="458">
        <f>IF(ISNUMBER(Summary!$D$17), DATE(Summary!$D$17, 1, 1) + INT((ROW(B7301)-1)/24), DATE(2024, 1, 1) + INT((ROW(B7301)-1)/24))</f>
        <v>45596</v>
      </c>
      <c r="E7339" s="459">
        <v>0.16666666666666669</v>
      </c>
      <c r="F7339" s="780"/>
      <c r="G7339" s="780"/>
      <c r="H7339" s="460">
        <f t="shared" si="457"/>
        <v>0</v>
      </c>
      <c r="I7339" s="460">
        <f t="shared" si="458"/>
        <v>0</v>
      </c>
      <c r="J7339" s="460">
        <f t="shared" si="456"/>
        <v>0</v>
      </c>
      <c r="K7339" s="9"/>
      <c r="P7339" s="2"/>
      <c r="Q7339" s="27"/>
      <c r="R7339" s="2"/>
      <c r="S7339" s="2"/>
      <c r="T7339" s="2"/>
      <c r="U7339" s="2"/>
      <c r="V7339" s="2"/>
      <c r="W7339" s="2"/>
    </row>
    <row r="7340" spans="2:23" ht="15" customHeight="1" x14ac:dyDescent="0.35">
      <c r="B7340" s="349"/>
      <c r="C7340" s="715" t="str">
        <f t="shared" si="459"/>
        <v/>
      </c>
      <c r="D7340" s="458">
        <f>IF(ISNUMBER(Summary!$D$17), DATE(Summary!$D$17, 1, 1) + INT((ROW(B7302)-1)/24), DATE(2024, 1, 1) + INT((ROW(B7302)-1)/24))</f>
        <v>45596</v>
      </c>
      <c r="E7340" s="459">
        <v>0.20833333333333337</v>
      </c>
      <c r="F7340" s="780"/>
      <c r="G7340" s="780"/>
      <c r="H7340" s="460">
        <f t="shared" si="457"/>
        <v>0</v>
      </c>
      <c r="I7340" s="460">
        <f t="shared" si="458"/>
        <v>0</v>
      </c>
      <c r="J7340" s="460">
        <f t="shared" si="456"/>
        <v>0</v>
      </c>
      <c r="K7340" s="9"/>
      <c r="P7340" s="2"/>
      <c r="Q7340" s="27"/>
      <c r="R7340" s="2"/>
      <c r="S7340" s="2"/>
      <c r="T7340" s="2"/>
      <c r="U7340" s="2"/>
      <c r="V7340" s="2"/>
      <c r="W7340" s="2"/>
    </row>
    <row r="7341" spans="2:23" ht="15" customHeight="1" x14ac:dyDescent="0.35">
      <c r="B7341" s="349"/>
      <c r="C7341" s="715" t="str">
        <f t="shared" si="459"/>
        <v/>
      </c>
      <c r="D7341" s="458">
        <f>IF(ISNUMBER(Summary!$D$17), DATE(Summary!$D$17, 1, 1) + INT((ROW(B7303)-1)/24), DATE(2024, 1, 1) + INT((ROW(B7303)-1)/24))</f>
        <v>45596</v>
      </c>
      <c r="E7341" s="459">
        <v>0.25</v>
      </c>
      <c r="F7341" s="780"/>
      <c r="G7341" s="780"/>
      <c r="H7341" s="460">
        <f t="shared" si="457"/>
        <v>0</v>
      </c>
      <c r="I7341" s="460">
        <f t="shared" si="458"/>
        <v>0</v>
      </c>
      <c r="J7341" s="460">
        <f t="shared" si="456"/>
        <v>0</v>
      </c>
      <c r="K7341" s="9"/>
      <c r="P7341" s="2"/>
      <c r="Q7341" s="27"/>
      <c r="R7341" s="2"/>
      <c r="S7341" s="2"/>
      <c r="T7341" s="2"/>
      <c r="U7341" s="2"/>
      <c r="V7341" s="2"/>
      <c r="W7341" s="2"/>
    </row>
    <row r="7342" spans="2:23" ht="15" customHeight="1" x14ac:dyDescent="0.35">
      <c r="B7342" s="349"/>
      <c r="C7342" s="715" t="str">
        <f t="shared" si="459"/>
        <v/>
      </c>
      <c r="D7342" s="458">
        <f>IF(ISNUMBER(Summary!$D$17), DATE(Summary!$D$17, 1, 1) + INT((ROW(B7304)-1)/24), DATE(2024, 1, 1) + INT((ROW(B7304)-1)/24))</f>
        <v>45596</v>
      </c>
      <c r="E7342" s="459">
        <v>0.29166666666666669</v>
      </c>
      <c r="F7342" s="780"/>
      <c r="G7342" s="780"/>
      <c r="H7342" s="460">
        <f t="shared" si="457"/>
        <v>0</v>
      </c>
      <c r="I7342" s="460">
        <f t="shared" si="458"/>
        <v>0</v>
      </c>
      <c r="J7342" s="460">
        <f t="shared" si="456"/>
        <v>0</v>
      </c>
      <c r="K7342" s="9"/>
      <c r="P7342" s="2"/>
      <c r="Q7342" s="27"/>
      <c r="R7342" s="2"/>
      <c r="S7342" s="2"/>
      <c r="T7342" s="2"/>
      <c r="U7342" s="2"/>
      <c r="V7342" s="2"/>
      <c r="W7342" s="2"/>
    </row>
    <row r="7343" spans="2:23" ht="15" customHeight="1" x14ac:dyDescent="0.35">
      <c r="B7343" s="349"/>
      <c r="C7343" s="715" t="str">
        <f t="shared" si="459"/>
        <v/>
      </c>
      <c r="D7343" s="458">
        <f>IF(ISNUMBER(Summary!$D$17), DATE(Summary!$D$17, 1, 1) + INT((ROW(B7305)-1)/24), DATE(2024, 1, 1) + INT((ROW(B7305)-1)/24))</f>
        <v>45596</v>
      </c>
      <c r="E7343" s="459">
        <v>0.33333333333333337</v>
      </c>
      <c r="F7343" s="780"/>
      <c r="G7343" s="780"/>
      <c r="H7343" s="460">
        <f t="shared" si="457"/>
        <v>0</v>
      </c>
      <c r="I7343" s="460">
        <f t="shared" si="458"/>
        <v>0</v>
      </c>
      <c r="J7343" s="460">
        <f t="shared" si="456"/>
        <v>0</v>
      </c>
      <c r="K7343" s="9"/>
      <c r="P7343" s="2"/>
      <c r="Q7343" s="27"/>
      <c r="R7343" s="2"/>
      <c r="S7343" s="2"/>
      <c r="T7343" s="2"/>
      <c r="U7343" s="2"/>
      <c r="V7343" s="2"/>
      <c r="W7343" s="2"/>
    </row>
    <row r="7344" spans="2:23" ht="15" customHeight="1" x14ac:dyDescent="0.35">
      <c r="B7344" s="349"/>
      <c r="C7344" s="715" t="str">
        <f t="shared" si="459"/>
        <v/>
      </c>
      <c r="D7344" s="458">
        <f>IF(ISNUMBER(Summary!$D$17), DATE(Summary!$D$17, 1, 1) + INT((ROW(B7306)-1)/24), DATE(2024, 1, 1) + INT((ROW(B7306)-1)/24))</f>
        <v>45596</v>
      </c>
      <c r="E7344" s="459">
        <v>0.375</v>
      </c>
      <c r="F7344" s="780"/>
      <c r="G7344" s="780"/>
      <c r="H7344" s="460">
        <f t="shared" si="457"/>
        <v>0</v>
      </c>
      <c r="I7344" s="460">
        <f t="shared" si="458"/>
        <v>0</v>
      </c>
      <c r="J7344" s="460">
        <f t="shared" si="456"/>
        <v>0</v>
      </c>
      <c r="K7344" s="9"/>
      <c r="P7344" s="2"/>
      <c r="Q7344" s="27"/>
      <c r="R7344" s="2"/>
      <c r="S7344" s="2"/>
      <c r="T7344" s="2"/>
      <c r="U7344" s="2"/>
      <c r="V7344" s="2"/>
      <c r="W7344" s="2"/>
    </row>
    <row r="7345" spans="2:23" ht="15" customHeight="1" x14ac:dyDescent="0.35">
      <c r="B7345" s="349"/>
      <c r="C7345" s="715" t="str">
        <f t="shared" si="459"/>
        <v/>
      </c>
      <c r="D7345" s="458">
        <f>IF(ISNUMBER(Summary!$D$17), DATE(Summary!$D$17, 1, 1) + INT((ROW(B7307)-1)/24), DATE(2024, 1, 1) + INT((ROW(B7307)-1)/24))</f>
        <v>45596</v>
      </c>
      <c r="E7345" s="459">
        <v>0.41666666666666669</v>
      </c>
      <c r="F7345" s="780"/>
      <c r="G7345" s="780"/>
      <c r="H7345" s="460">
        <f t="shared" si="457"/>
        <v>0</v>
      </c>
      <c r="I7345" s="460">
        <f t="shared" si="458"/>
        <v>0</v>
      </c>
      <c r="J7345" s="460">
        <f t="shared" si="456"/>
        <v>0</v>
      </c>
      <c r="K7345" s="9"/>
      <c r="P7345" s="2"/>
      <c r="Q7345" s="27"/>
      <c r="R7345" s="2"/>
      <c r="S7345" s="2"/>
      <c r="T7345" s="2"/>
      <c r="U7345" s="2"/>
      <c r="V7345" s="2"/>
      <c r="W7345" s="2"/>
    </row>
    <row r="7346" spans="2:23" ht="15" customHeight="1" x14ac:dyDescent="0.35">
      <c r="B7346" s="349"/>
      <c r="C7346" s="715" t="str">
        <f t="shared" si="459"/>
        <v/>
      </c>
      <c r="D7346" s="458">
        <f>IF(ISNUMBER(Summary!$D$17), DATE(Summary!$D$17, 1, 1) + INT((ROW(B7308)-1)/24), DATE(2024, 1, 1) + INT((ROW(B7308)-1)/24))</f>
        <v>45596</v>
      </c>
      <c r="E7346" s="459">
        <v>0.45833333333333337</v>
      </c>
      <c r="F7346" s="780"/>
      <c r="G7346" s="780"/>
      <c r="H7346" s="460">
        <f t="shared" si="457"/>
        <v>0</v>
      </c>
      <c r="I7346" s="460">
        <f t="shared" si="458"/>
        <v>0</v>
      </c>
      <c r="J7346" s="460">
        <f t="shared" si="456"/>
        <v>0</v>
      </c>
      <c r="K7346" s="9"/>
      <c r="P7346" s="2"/>
      <c r="Q7346" s="27"/>
      <c r="R7346" s="2"/>
      <c r="S7346" s="2"/>
      <c r="T7346" s="2"/>
      <c r="U7346" s="2"/>
      <c r="V7346" s="2"/>
      <c r="W7346" s="2"/>
    </row>
    <row r="7347" spans="2:23" ht="15" customHeight="1" x14ac:dyDescent="0.35">
      <c r="B7347" s="349"/>
      <c r="C7347" s="715" t="str">
        <f t="shared" si="459"/>
        <v/>
      </c>
      <c r="D7347" s="458">
        <f>IF(ISNUMBER(Summary!$D$17), DATE(Summary!$D$17, 1, 1) + INT((ROW(B7309)-1)/24), DATE(2024, 1, 1) + INT((ROW(B7309)-1)/24))</f>
        <v>45596</v>
      </c>
      <c r="E7347" s="459">
        <v>0.50000000000000011</v>
      </c>
      <c r="F7347" s="780"/>
      <c r="G7347" s="780"/>
      <c r="H7347" s="460">
        <f t="shared" si="457"/>
        <v>0</v>
      </c>
      <c r="I7347" s="460">
        <f t="shared" si="458"/>
        <v>0</v>
      </c>
      <c r="J7347" s="460">
        <f t="shared" si="456"/>
        <v>0</v>
      </c>
      <c r="K7347" s="9"/>
      <c r="P7347" s="2"/>
      <c r="Q7347" s="27"/>
      <c r="R7347" s="2"/>
      <c r="S7347" s="2"/>
      <c r="T7347" s="2"/>
      <c r="U7347" s="2"/>
      <c r="V7347" s="2"/>
      <c r="W7347" s="2"/>
    </row>
    <row r="7348" spans="2:23" ht="15" customHeight="1" x14ac:dyDescent="0.35">
      <c r="B7348" s="349"/>
      <c r="C7348" s="715" t="str">
        <f t="shared" si="459"/>
        <v/>
      </c>
      <c r="D7348" s="458">
        <f>IF(ISNUMBER(Summary!$D$17), DATE(Summary!$D$17, 1, 1) + INT((ROW(B7310)-1)/24), DATE(2024, 1, 1) + INT((ROW(B7310)-1)/24))</f>
        <v>45596</v>
      </c>
      <c r="E7348" s="459">
        <v>0.54166666666666674</v>
      </c>
      <c r="F7348" s="780"/>
      <c r="G7348" s="780"/>
      <c r="H7348" s="460">
        <f t="shared" si="457"/>
        <v>0</v>
      </c>
      <c r="I7348" s="460">
        <f t="shared" si="458"/>
        <v>0</v>
      </c>
      <c r="J7348" s="460">
        <f t="shared" si="456"/>
        <v>0</v>
      </c>
      <c r="K7348" s="9"/>
      <c r="P7348" s="2"/>
      <c r="Q7348" s="27"/>
      <c r="R7348" s="2"/>
      <c r="S7348" s="2"/>
      <c r="T7348" s="2"/>
      <c r="U7348" s="2"/>
      <c r="V7348" s="2"/>
      <c r="W7348" s="2"/>
    </row>
    <row r="7349" spans="2:23" ht="15" customHeight="1" x14ac:dyDescent="0.35">
      <c r="B7349" s="349"/>
      <c r="C7349" s="715" t="str">
        <f t="shared" si="459"/>
        <v/>
      </c>
      <c r="D7349" s="458">
        <f>IF(ISNUMBER(Summary!$D$17), DATE(Summary!$D$17, 1, 1) + INT((ROW(B7311)-1)/24), DATE(2024, 1, 1) + INT((ROW(B7311)-1)/24))</f>
        <v>45596</v>
      </c>
      <c r="E7349" s="459">
        <v>0.58333333333333337</v>
      </c>
      <c r="F7349" s="780"/>
      <c r="G7349" s="780"/>
      <c r="H7349" s="460">
        <f t="shared" si="457"/>
        <v>0</v>
      </c>
      <c r="I7349" s="460">
        <f t="shared" si="458"/>
        <v>0</v>
      </c>
      <c r="J7349" s="460">
        <f t="shared" si="456"/>
        <v>0</v>
      </c>
      <c r="K7349" s="9"/>
      <c r="P7349" s="2"/>
      <c r="Q7349" s="27"/>
      <c r="R7349" s="2"/>
      <c r="S7349" s="2"/>
      <c r="T7349" s="2"/>
      <c r="U7349" s="2"/>
      <c r="V7349" s="2"/>
      <c r="W7349" s="2"/>
    </row>
    <row r="7350" spans="2:23" ht="15" customHeight="1" x14ac:dyDescent="0.35">
      <c r="B7350" s="349"/>
      <c r="C7350" s="715" t="str">
        <f t="shared" si="459"/>
        <v/>
      </c>
      <c r="D7350" s="458">
        <f>IF(ISNUMBER(Summary!$D$17), DATE(Summary!$D$17, 1, 1) + INT((ROW(B7312)-1)/24), DATE(2024, 1, 1) + INT((ROW(B7312)-1)/24))</f>
        <v>45596</v>
      </c>
      <c r="E7350" s="459">
        <v>0.62500000000000011</v>
      </c>
      <c r="F7350" s="780"/>
      <c r="G7350" s="780"/>
      <c r="H7350" s="460">
        <f t="shared" si="457"/>
        <v>0</v>
      </c>
      <c r="I7350" s="460">
        <f t="shared" si="458"/>
        <v>0</v>
      </c>
      <c r="J7350" s="460">
        <f t="shared" si="456"/>
        <v>0</v>
      </c>
      <c r="K7350" s="9"/>
      <c r="P7350" s="2"/>
      <c r="Q7350" s="27"/>
      <c r="R7350" s="2"/>
      <c r="S7350" s="2"/>
      <c r="T7350" s="2"/>
      <c r="U7350" s="2"/>
      <c r="V7350" s="2"/>
      <c r="W7350" s="2"/>
    </row>
    <row r="7351" spans="2:23" ht="15" customHeight="1" x14ac:dyDescent="0.35">
      <c r="B7351" s="349"/>
      <c r="C7351" s="715" t="str">
        <f t="shared" si="459"/>
        <v/>
      </c>
      <c r="D7351" s="458">
        <f>IF(ISNUMBER(Summary!$D$17), DATE(Summary!$D$17, 1, 1) + INT((ROW(B7313)-1)/24), DATE(2024, 1, 1) + INT((ROW(B7313)-1)/24))</f>
        <v>45596</v>
      </c>
      <c r="E7351" s="459">
        <v>0.66666666666666674</v>
      </c>
      <c r="F7351" s="780"/>
      <c r="G7351" s="780"/>
      <c r="H7351" s="460">
        <f t="shared" si="457"/>
        <v>0</v>
      </c>
      <c r="I7351" s="460">
        <f t="shared" si="458"/>
        <v>0</v>
      </c>
      <c r="J7351" s="460">
        <f t="shared" si="456"/>
        <v>0</v>
      </c>
      <c r="K7351" s="9"/>
      <c r="P7351" s="2"/>
      <c r="Q7351" s="27"/>
      <c r="R7351" s="2"/>
      <c r="S7351" s="2"/>
      <c r="T7351" s="2"/>
      <c r="U7351" s="2"/>
      <c r="V7351" s="2"/>
      <c r="W7351" s="2"/>
    </row>
    <row r="7352" spans="2:23" ht="15" customHeight="1" x14ac:dyDescent="0.35">
      <c r="B7352" s="349"/>
      <c r="C7352" s="715" t="str">
        <f t="shared" si="459"/>
        <v/>
      </c>
      <c r="D7352" s="458">
        <f>IF(ISNUMBER(Summary!$D$17), DATE(Summary!$D$17, 1, 1) + INT((ROW(B7314)-1)/24), DATE(2024, 1, 1) + INT((ROW(B7314)-1)/24))</f>
        <v>45596</v>
      </c>
      <c r="E7352" s="459">
        <v>0.70833333333333337</v>
      </c>
      <c r="F7352" s="780"/>
      <c r="G7352" s="780"/>
      <c r="H7352" s="460">
        <f t="shared" si="457"/>
        <v>0</v>
      </c>
      <c r="I7352" s="460">
        <f t="shared" si="458"/>
        <v>0</v>
      </c>
      <c r="J7352" s="460">
        <f t="shared" si="456"/>
        <v>0</v>
      </c>
      <c r="K7352" s="9"/>
      <c r="P7352" s="2"/>
      <c r="Q7352" s="27"/>
      <c r="R7352" s="2"/>
      <c r="S7352" s="2"/>
      <c r="T7352" s="2"/>
      <c r="U7352" s="2"/>
      <c r="V7352" s="2"/>
      <c r="W7352" s="2"/>
    </row>
    <row r="7353" spans="2:23" ht="15" customHeight="1" x14ac:dyDescent="0.35">
      <c r="B7353" s="349"/>
      <c r="C7353" s="715" t="str">
        <f t="shared" si="459"/>
        <v/>
      </c>
      <c r="D7353" s="458">
        <f>IF(ISNUMBER(Summary!$D$17), DATE(Summary!$D$17, 1, 1) + INT((ROW(B7315)-1)/24), DATE(2024, 1, 1) + INT((ROW(B7315)-1)/24))</f>
        <v>45596</v>
      </c>
      <c r="E7353" s="459">
        <v>0.75000000000000011</v>
      </c>
      <c r="F7353" s="780"/>
      <c r="G7353" s="780"/>
      <c r="H7353" s="460">
        <f t="shared" si="457"/>
        <v>0</v>
      </c>
      <c r="I7353" s="460">
        <f t="shared" si="458"/>
        <v>0</v>
      </c>
      <c r="J7353" s="460">
        <f t="shared" si="456"/>
        <v>0</v>
      </c>
      <c r="K7353" s="9"/>
      <c r="P7353" s="2"/>
      <c r="Q7353" s="27"/>
      <c r="R7353" s="2"/>
      <c r="S7353" s="2"/>
      <c r="T7353" s="2"/>
      <c r="U7353" s="2"/>
      <c r="V7353" s="2"/>
      <c r="W7353" s="2"/>
    </row>
    <row r="7354" spans="2:23" ht="15" customHeight="1" x14ac:dyDescent="0.35">
      <c r="B7354" s="349"/>
      <c r="C7354" s="715" t="str">
        <f t="shared" si="459"/>
        <v/>
      </c>
      <c r="D7354" s="458">
        <f>IF(ISNUMBER(Summary!$D$17), DATE(Summary!$D$17, 1, 1) + INT((ROW(B7316)-1)/24), DATE(2024, 1, 1) + INT((ROW(B7316)-1)/24))</f>
        <v>45596</v>
      </c>
      <c r="E7354" s="459">
        <v>0.79166666666666674</v>
      </c>
      <c r="F7354" s="780"/>
      <c r="G7354" s="780"/>
      <c r="H7354" s="460">
        <f t="shared" si="457"/>
        <v>0</v>
      </c>
      <c r="I7354" s="460">
        <f t="shared" si="458"/>
        <v>0</v>
      </c>
      <c r="J7354" s="460">
        <f t="shared" si="456"/>
        <v>0</v>
      </c>
      <c r="K7354" s="9"/>
      <c r="P7354" s="2"/>
      <c r="Q7354" s="27"/>
      <c r="R7354" s="2"/>
      <c r="S7354" s="2"/>
      <c r="T7354" s="2"/>
      <c r="U7354" s="2"/>
      <c r="V7354" s="2"/>
      <c r="W7354" s="2"/>
    </row>
    <row r="7355" spans="2:23" ht="15" customHeight="1" x14ac:dyDescent="0.35">
      <c r="B7355" s="349"/>
      <c r="C7355" s="715" t="str">
        <f t="shared" si="459"/>
        <v/>
      </c>
      <c r="D7355" s="458">
        <f>IF(ISNUMBER(Summary!$D$17), DATE(Summary!$D$17, 1, 1) + INT((ROW(B7317)-1)/24), DATE(2024, 1, 1) + INT((ROW(B7317)-1)/24))</f>
        <v>45596</v>
      </c>
      <c r="E7355" s="459">
        <v>0.83333333333333337</v>
      </c>
      <c r="F7355" s="780"/>
      <c r="G7355" s="780"/>
      <c r="H7355" s="460">
        <f t="shared" si="457"/>
        <v>0</v>
      </c>
      <c r="I7355" s="460">
        <f t="shared" si="458"/>
        <v>0</v>
      </c>
      <c r="J7355" s="460">
        <f t="shared" si="456"/>
        <v>0</v>
      </c>
      <c r="K7355" s="9"/>
      <c r="P7355" s="2"/>
      <c r="Q7355" s="27"/>
      <c r="R7355" s="2"/>
      <c r="S7355" s="2"/>
      <c r="T7355" s="2"/>
      <c r="U7355" s="2"/>
      <c r="V7355" s="2"/>
      <c r="W7355" s="2"/>
    </row>
    <row r="7356" spans="2:23" ht="15" customHeight="1" x14ac:dyDescent="0.35">
      <c r="B7356" s="349"/>
      <c r="C7356" s="715" t="str">
        <f t="shared" si="459"/>
        <v/>
      </c>
      <c r="D7356" s="458">
        <f>IF(ISNUMBER(Summary!$D$17), DATE(Summary!$D$17, 1, 1) + INT((ROW(B7318)-1)/24), DATE(2024, 1, 1) + INT((ROW(B7318)-1)/24))</f>
        <v>45596</v>
      </c>
      <c r="E7356" s="459">
        <v>0.87500000000000011</v>
      </c>
      <c r="F7356" s="780"/>
      <c r="G7356" s="780"/>
      <c r="H7356" s="460">
        <f t="shared" si="457"/>
        <v>0</v>
      </c>
      <c r="I7356" s="460">
        <f t="shared" si="458"/>
        <v>0</v>
      </c>
      <c r="J7356" s="460">
        <f t="shared" si="456"/>
        <v>0</v>
      </c>
      <c r="K7356" s="9"/>
      <c r="P7356" s="2"/>
      <c r="Q7356" s="27"/>
      <c r="R7356" s="2"/>
      <c r="S7356" s="2"/>
      <c r="T7356" s="2"/>
      <c r="U7356" s="2"/>
      <c r="V7356" s="2"/>
      <c r="W7356" s="2"/>
    </row>
    <row r="7357" spans="2:23" ht="15" customHeight="1" x14ac:dyDescent="0.35">
      <c r="B7357" s="349"/>
      <c r="C7357" s="715" t="str">
        <f t="shared" si="459"/>
        <v/>
      </c>
      <c r="D7357" s="458">
        <f>IF(ISNUMBER(Summary!$D$17), DATE(Summary!$D$17, 1, 1) + INT((ROW(B7319)-1)/24), DATE(2024, 1, 1) + INT((ROW(B7319)-1)/24))</f>
        <v>45596</v>
      </c>
      <c r="E7357" s="459">
        <v>0.91666666666666674</v>
      </c>
      <c r="F7357" s="780"/>
      <c r="G7357" s="780"/>
      <c r="H7357" s="460">
        <f t="shared" si="457"/>
        <v>0</v>
      </c>
      <c r="I7357" s="460">
        <f t="shared" si="458"/>
        <v>0</v>
      </c>
      <c r="J7357" s="460">
        <f t="shared" si="456"/>
        <v>0</v>
      </c>
      <c r="K7357" s="9"/>
      <c r="P7357" s="2"/>
      <c r="Q7357" s="27"/>
      <c r="R7357" s="2"/>
      <c r="S7357" s="2"/>
      <c r="T7357" s="2"/>
      <c r="U7357" s="2"/>
      <c r="V7357" s="2"/>
      <c r="W7357" s="2"/>
    </row>
    <row r="7358" spans="2:23" ht="15" customHeight="1" x14ac:dyDescent="0.35">
      <c r="B7358" s="349"/>
      <c r="C7358" s="715" t="str">
        <f t="shared" si="459"/>
        <v/>
      </c>
      <c r="D7358" s="458">
        <f>IF(ISNUMBER(Summary!$D$17), DATE(Summary!$D$17, 1, 1) + INT((ROW(B7320)-1)/24), DATE(2024, 1, 1) + INT((ROW(B7320)-1)/24))</f>
        <v>45596</v>
      </c>
      <c r="E7358" s="459">
        <v>0.95833333333333337</v>
      </c>
      <c r="F7358" s="780"/>
      <c r="G7358" s="780"/>
      <c r="H7358" s="460">
        <f t="shared" si="457"/>
        <v>0</v>
      </c>
      <c r="I7358" s="460">
        <f t="shared" si="458"/>
        <v>0</v>
      </c>
      <c r="J7358" s="460">
        <f t="shared" si="456"/>
        <v>0</v>
      </c>
      <c r="K7358" s="9"/>
      <c r="P7358" s="2"/>
      <c r="Q7358" s="27"/>
      <c r="R7358" s="2"/>
      <c r="S7358" s="2"/>
      <c r="T7358" s="2"/>
      <c r="U7358" s="2"/>
      <c r="V7358" s="2"/>
      <c r="W7358" s="2"/>
    </row>
    <row r="7359" spans="2:23" ht="15" customHeight="1" x14ac:dyDescent="0.35">
      <c r="B7359" s="457"/>
      <c r="C7359" s="715">
        <f t="shared" si="459"/>
        <v>45597</v>
      </c>
      <c r="D7359" s="458">
        <f>IF(ISNUMBER(Summary!$D$17), DATE(Summary!$D$17, 1, 1) + INT((ROW(B7321)-1)/24), DATE(2024, 1, 1) + INT((ROW(B7321)-1)/24))</f>
        <v>45597</v>
      </c>
      <c r="E7359" s="459">
        <v>3.1225022567582528E-17</v>
      </c>
      <c r="F7359" s="780"/>
      <c r="G7359" s="780"/>
      <c r="H7359" s="460">
        <f t="shared" si="457"/>
        <v>0</v>
      </c>
      <c r="I7359" s="460">
        <f t="shared" si="458"/>
        <v>0</v>
      </c>
      <c r="J7359" s="460">
        <f t="shared" si="456"/>
        <v>0</v>
      </c>
      <c r="K7359" s="9"/>
      <c r="P7359" s="2"/>
      <c r="Q7359" s="27"/>
      <c r="R7359" s="2"/>
      <c r="S7359" s="2"/>
      <c r="T7359" s="2"/>
      <c r="U7359" s="2"/>
      <c r="V7359" s="2"/>
      <c r="W7359" s="2"/>
    </row>
    <row r="7360" spans="2:23" ht="15" customHeight="1" x14ac:dyDescent="0.35">
      <c r="B7360" s="349"/>
      <c r="C7360" s="715" t="str">
        <f t="shared" si="459"/>
        <v/>
      </c>
      <c r="D7360" s="458">
        <f>IF(ISNUMBER(Summary!$D$17), DATE(Summary!$D$17, 1, 1) + INT((ROW(B7322)-1)/24), DATE(2024, 1, 1) + INT((ROW(B7322)-1)/24))</f>
        <v>45597</v>
      </c>
      <c r="E7360" s="459">
        <v>4.1666666666666699E-2</v>
      </c>
      <c r="F7360" s="780"/>
      <c r="G7360" s="780"/>
      <c r="H7360" s="460">
        <f t="shared" si="457"/>
        <v>0</v>
      </c>
      <c r="I7360" s="460">
        <f t="shared" si="458"/>
        <v>0</v>
      </c>
      <c r="J7360" s="460">
        <f t="shared" ref="J7360:J7423" si="460">G7360-H7360</f>
        <v>0</v>
      </c>
      <c r="K7360" s="9"/>
      <c r="P7360" s="2"/>
      <c r="Q7360" s="27"/>
      <c r="R7360" s="2"/>
      <c r="S7360" s="2"/>
      <c r="T7360" s="2"/>
      <c r="U7360" s="2"/>
      <c r="V7360" s="2"/>
      <c r="W7360" s="2"/>
    </row>
    <row r="7361" spans="2:23" ht="15" customHeight="1" x14ac:dyDescent="0.35">
      <c r="B7361" s="349"/>
      <c r="C7361" s="715" t="str">
        <f t="shared" si="459"/>
        <v/>
      </c>
      <c r="D7361" s="458">
        <f>IF(ISNUMBER(Summary!$D$17), DATE(Summary!$D$17, 1, 1) + INT((ROW(B7323)-1)/24), DATE(2024, 1, 1) + INT((ROW(B7323)-1)/24))</f>
        <v>45597</v>
      </c>
      <c r="E7361" s="459">
        <v>8.333333333333337E-2</v>
      </c>
      <c r="F7361" s="780"/>
      <c r="G7361" s="780"/>
      <c r="H7361" s="460">
        <f t="shared" si="457"/>
        <v>0</v>
      </c>
      <c r="I7361" s="460">
        <f t="shared" si="458"/>
        <v>0</v>
      </c>
      <c r="J7361" s="460">
        <f t="shared" si="460"/>
        <v>0</v>
      </c>
      <c r="K7361" s="9"/>
      <c r="P7361" s="2"/>
      <c r="Q7361" s="27"/>
      <c r="R7361" s="2"/>
      <c r="S7361" s="2"/>
      <c r="T7361" s="2"/>
      <c r="U7361" s="2"/>
      <c r="V7361" s="2"/>
      <c r="W7361" s="2"/>
    </row>
    <row r="7362" spans="2:23" ht="15" customHeight="1" x14ac:dyDescent="0.35">
      <c r="B7362" s="349"/>
      <c r="C7362" s="715" t="str">
        <f t="shared" si="459"/>
        <v/>
      </c>
      <c r="D7362" s="458">
        <f>IF(ISNUMBER(Summary!$D$17), DATE(Summary!$D$17, 1, 1) + INT((ROW(B7324)-1)/24), DATE(2024, 1, 1) + INT((ROW(B7324)-1)/24))</f>
        <v>45597</v>
      </c>
      <c r="E7362" s="459">
        <v>0.12500000000000006</v>
      </c>
      <c r="F7362" s="780"/>
      <c r="G7362" s="780"/>
      <c r="H7362" s="460">
        <f t="shared" si="457"/>
        <v>0</v>
      </c>
      <c r="I7362" s="460">
        <f t="shared" si="458"/>
        <v>0</v>
      </c>
      <c r="J7362" s="460">
        <f t="shared" si="460"/>
        <v>0</v>
      </c>
      <c r="K7362" s="9"/>
      <c r="P7362" s="2"/>
      <c r="Q7362" s="27"/>
      <c r="R7362" s="2"/>
      <c r="S7362" s="2"/>
      <c r="T7362" s="2"/>
      <c r="U7362" s="2"/>
      <c r="V7362" s="2"/>
      <c r="W7362" s="2"/>
    </row>
    <row r="7363" spans="2:23" ht="15" customHeight="1" x14ac:dyDescent="0.35">
      <c r="B7363" s="349"/>
      <c r="C7363" s="715" t="str">
        <f t="shared" si="459"/>
        <v/>
      </c>
      <c r="D7363" s="458">
        <f>IF(ISNUMBER(Summary!$D$17), DATE(Summary!$D$17, 1, 1) + INT((ROW(B7325)-1)/24), DATE(2024, 1, 1) + INT((ROW(B7325)-1)/24))</f>
        <v>45597</v>
      </c>
      <c r="E7363" s="459">
        <v>0.16666666666666669</v>
      </c>
      <c r="F7363" s="780"/>
      <c r="G7363" s="780"/>
      <c r="H7363" s="460">
        <f t="shared" si="457"/>
        <v>0</v>
      </c>
      <c r="I7363" s="460">
        <f t="shared" si="458"/>
        <v>0</v>
      </c>
      <c r="J7363" s="460">
        <f t="shared" si="460"/>
        <v>0</v>
      </c>
      <c r="K7363" s="9"/>
      <c r="P7363" s="2"/>
      <c r="Q7363" s="27"/>
      <c r="R7363" s="2"/>
      <c r="S7363" s="2"/>
      <c r="T7363" s="2"/>
      <c r="U7363" s="2"/>
      <c r="V7363" s="2"/>
      <c r="W7363" s="2"/>
    </row>
    <row r="7364" spans="2:23" ht="15" customHeight="1" x14ac:dyDescent="0.35">
      <c r="B7364" s="349"/>
      <c r="C7364" s="715" t="str">
        <f t="shared" si="459"/>
        <v/>
      </c>
      <c r="D7364" s="458">
        <f>IF(ISNUMBER(Summary!$D$17), DATE(Summary!$D$17, 1, 1) + INT((ROW(B7326)-1)/24), DATE(2024, 1, 1) + INT((ROW(B7326)-1)/24))</f>
        <v>45597</v>
      </c>
      <c r="E7364" s="459">
        <v>0.20833333333333337</v>
      </c>
      <c r="F7364" s="780"/>
      <c r="G7364" s="780"/>
      <c r="H7364" s="460">
        <f t="shared" si="457"/>
        <v>0</v>
      </c>
      <c r="I7364" s="460">
        <f t="shared" si="458"/>
        <v>0</v>
      </c>
      <c r="J7364" s="460">
        <f t="shared" si="460"/>
        <v>0</v>
      </c>
      <c r="K7364" s="9"/>
      <c r="P7364" s="2"/>
      <c r="Q7364" s="27"/>
      <c r="R7364" s="2"/>
      <c r="S7364" s="2"/>
      <c r="T7364" s="2"/>
      <c r="U7364" s="2"/>
      <c r="V7364" s="2"/>
      <c r="W7364" s="2"/>
    </row>
    <row r="7365" spans="2:23" ht="15" customHeight="1" x14ac:dyDescent="0.35">
      <c r="B7365" s="349"/>
      <c r="C7365" s="715" t="str">
        <f t="shared" si="459"/>
        <v/>
      </c>
      <c r="D7365" s="458">
        <f>IF(ISNUMBER(Summary!$D$17), DATE(Summary!$D$17, 1, 1) + INT((ROW(B7327)-1)/24), DATE(2024, 1, 1) + INT((ROW(B7327)-1)/24))</f>
        <v>45597</v>
      </c>
      <c r="E7365" s="459">
        <v>0.25</v>
      </c>
      <c r="F7365" s="780"/>
      <c r="G7365" s="780"/>
      <c r="H7365" s="460">
        <f t="shared" si="457"/>
        <v>0</v>
      </c>
      <c r="I7365" s="460">
        <f t="shared" si="458"/>
        <v>0</v>
      </c>
      <c r="J7365" s="460">
        <f t="shared" si="460"/>
        <v>0</v>
      </c>
      <c r="K7365" s="9"/>
      <c r="P7365" s="2"/>
      <c r="Q7365" s="27"/>
      <c r="R7365" s="2"/>
      <c r="S7365" s="2"/>
      <c r="T7365" s="2"/>
      <c r="U7365" s="2"/>
      <c r="V7365" s="2"/>
      <c r="W7365" s="2"/>
    </row>
    <row r="7366" spans="2:23" ht="15" customHeight="1" x14ac:dyDescent="0.35">
      <c r="B7366" s="349"/>
      <c r="C7366" s="715" t="str">
        <f t="shared" si="459"/>
        <v/>
      </c>
      <c r="D7366" s="458">
        <f>IF(ISNUMBER(Summary!$D$17), DATE(Summary!$D$17, 1, 1) + INT((ROW(B7328)-1)/24), DATE(2024, 1, 1) + INT((ROW(B7328)-1)/24))</f>
        <v>45597</v>
      </c>
      <c r="E7366" s="459">
        <v>0.29166666666666669</v>
      </c>
      <c r="F7366" s="780"/>
      <c r="G7366" s="780"/>
      <c r="H7366" s="460">
        <f t="shared" si="457"/>
        <v>0</v>
      </c>
      <c r="I7366" s="460">
        <f t="shared" si="458"/>
        <v>0</v>
      </c>
      <c r="J7366" s="460">
        <f t="shared" si="460"/>
        <v>0</v>
      </c>
      <c r="K7366" s="9"/>
      <c r="P7366" s="2"/>
      <c r="Q7366" s="27"/>
      <c r="R7366" s="2"/>
      <c r="S7366" s="2"/>
      <c r="T7366" s="2"/>
      <c r="U7366" s="2"/>
      <c r="V7366" s="2"/>
      <c r="W7366" s="2"/>
    </row>
    <row r="7367" spans="2:23" ht="15" customHeight="1" x14ac:dyDescent="0.35">
      <c r="B7367" s="349"/>
      <c r="C7367" s="715" t="str">
        <f t="shared" si="459"/>
        <v/>
      </c>
      <c r="D7367" s="458">
        <f>IF(ISNUMBER(Summary!$D$17), DATE(Summary!$D$17, 1, 1) + INT((ROW(B7329)-1)/24), DATE(2024, 1, 1) + INT((ROW(B7329)-1)/24))</f>
        <v>45597</v>
      </c>
      <c r="E7367" s="459">
        <v>0.33333333333333337</v>
      </c>
      <c r="F7367" s="780"/>
      <c r="G7367" s="780"/>
      <c r="H7367" s="460">
        <f t="shared" si="457"/>
        <v>0</v>
      </c>
      <c r="I7367" s="460">
        <f t="shared" si="458"/>
        <v>0</v>
      </c>
      <c r="J7367" s="460">
        <f t="shared" si="460"/>
        <v>0</v>
      </c>
      <c r="K7367" s="9"/>
      <c r="P7367" s="2"/>
      <c r="Q7367" s="27"/>
      <c r="R7367" s="2"/>
      <c r="S7367" s="2"/>
      <c r="T7367" s="2"/>
      <c r="U7367" s="2"/>
      <c r="V7367" s="2"/>
      <c r="W7367" s="2"/>
    </row>
    <row r="7368" spans="2:23" ht="15" customHeight="1" x14ac:dyDescent="0.35">
      <c r="B7368" s="349"/>
      <c r="C7368" s="715" t="str">
        <f t="shared" si="459"/>
        <v/>
      </c>
      <c r="D7368" s="458">
        <f>IF(ISNUMBER(Summary!$D$17), DATE(Summary!$D$17, 1, 1) + INT((ROW(B7330)-1)/24), DATE(2024, 1, 1) + INT((ROW(B7330)-1)/24))</f>
        <v>45597</v>
      </c>
      <c r="E7368" s="459">
        <v>0.375</v>
      </c>
      <c r="F7368" s="780"/>
      <c r="G7368" s="780"/>
      <c r="H7368" s="460">
        <f t="shared" si="457"/>
        <v>0</v>
      </c>
      <c r="I7368" s="460">
        <f t="shared" si="458"/>
        <v>0</v>
      </c>
      <c r="J7368" s="460">
        <f t="shared" si="460"/>
        <v>0</v>
      </c>
      <c r="K7368" s="9"/>
      <c r="P7368" s="2"/>
      <c r="Q7368" s="27"/>
      <c r="R7368" s="2"/>
      <c r="S7368" s="2"/>
      <c r="T7368" s="2"/>
      <c r="U7368" s="2"/>
      <c r="V7368" s="2"/>
      <c r="W7368" s="2"/>
    </row>
    <row r="7369" spans="2:23" ht="15" customHeight="1" x14ac:dyDescent="0.35">
      <c r="B7369" s="349"/>
      <c r="C7369" s="715" t="str">
        <f t="shared" si="459"/>
        <v/>
      </c>
      <c r="D7369" s="458">
        <f>IF(ISNUMBER(Summary!$D$17), DATE(Summary!$D$17, 1, 1) + INT((ROW(B7331)-1)/24), DATE(2024, 1, 1) + INT((ROW(B7331)-1)/24))</f>
        <v>45597</v>
      </c>
      <c r="E7369" s="459">
        <v>0.41666666666666669</v>
      </c>
      <c r="F7369" s="780"/>
      <c r="G7369" s="780"/>
      <c r="H7369" s="460">
        <f t="shared" si="457"/>
        <v>0</v>
      </c>
      <c r="I7369" s="460">
        <f t="shared" si="458"/>
        <v>0</v>
      </c>
      <c r="J7369" s="460">
        <f t="shared" si="460"/>
        <v>0</v>
      </c>
      <c r="K7369" s="9"/>
      <c r="P7369" s="2"/>
      <c r="Q7369" s="27"/>
      <c r="R7369" s="2"/>
      <c r="S7369" s="2"/>
      <c r="T7369" s="2"/>
      <c r="U7369" s="2"/>
      <c r="V7369" s="2"/>
      <c r="W7369" s="2"/>
    </row>
    <row r="7370" spans="2:23" ht="15" customHeight="1" x14ac:dyDescent="0.35">
      <c r="B7370" s="349"/>
      <c r="C7370" s="715" t="str">
        <f t="shared" si="459"/>
        <v/>
      </c>
      <c r="D7370" s="458">
        <f>IF(ISNUMBER(Summary!$D$17), DATE(Summary!$D$17, 1, 1) + INT((ROW(B7332)-1)/24), DATE(2024, 1, 1) + INT((ROW(B7332)-1)/24))</f>
        <v>45597</v>
      </c>
      <c r="E7370" s="459">
        <v>0.45833333333333337</v>
      </c>
      <c r="F7370" s="780"/>
      <c r="G7370" s="780"/>
      <c r="H7370" s="460">
        <f t="shared" si="457"/>
        <v>0</v>
      </c>
      <c r="I7370" s="460">
        <f t="shared" si="458"/>
        <v>0</v>
      </c>
      <c r="J7370" s="460">
        <f t="shared" si="460"/>
        <v>0</v>
      </c>
      <c r="K7370" s="9"/>
      <c r="P7370" s="2"/>
      <c r="Q7370" s="27"/>
      <c r="R7370" s="2"/>
      <c r="S7370" s="2"/>
      <c r="T7370" s="2"/>
      <c r="U7370" s="2"/>
      <c r="V7370" s="2"/>
      <c r="W7370" s="2"/>
    </row>
    <row r="7371" spans="2:23" ht="15" customHeight="1" x14ac:dyDescent="0.35">
      <c r="B7371" s="349"/>
      <c r="C7371" s="715" t="str">
        <f t="shared" si="459"/>
        <v/>
      </c>
      <c r="D7371" s="458">
        <f>IF(ISNUMBER(Summary!$D$17), DATE(Summary!$D$17, 1, 1) + INT((ROW(B7333)-1)/24), DATE(2024, 1, 1) + INT((ROW(B7333)-1)/24))</f>
        <v>45597</v>
      </c>
      <c r="E7371" s="459">
        <v>0.50000000000000011</v>
      </c>
      <c r="F7371" s="780"/>
      <c r="G7371" s="780"/>
      <c r="H7371" s="460">
        <f t="shared" si="457"/>
        <v>0</v>
      </c>
      <c r="I7371" s="460">
        <f t="shared" si="458"/>
        <v>0</v>
      </c>
      <c r="J7371" s="460">
        <f t="shared" si="460"/>
        <v>0</v>
      </c>
      <c r="K7371" s="9"/>
      <c r="P7371" s="2"/>
      <c r="Q7371" s="27"/>
      <c r="R7371" s="2"/>
      <c r="S7371" s="2"/>
      <c r="T7371" s="2"/>
      <c r="U7371" s="2"/>
      <c r="V7371" s="2"/>
      <c r="W7371" s="2"/>
    </row>
    <row r="7372" spans="2:23" ht="15" customHeight="1" x14ac:dyDescent="0.35">
      <c r="B7372" s="349"/>
      <c r="C7372" s="715" t="str">
        <f t="shared" si="459"/>
        <v/>
      </c>
      <c r="D7372" s="458">
        <f>IF(ISNUMBER(Summary!$D$17), DATE(Summary!$D$17, 1, 1) + INT((ROW(B7334)-1)/24), DATE(2024, 1, 1) + INT((ROW(B7334)-1)/24))</f>
        <v>45597</v>
      </c>
      <c r="E7372" s="459">
        <v>0.54166666666666674</v>
      </c>
      <c r="F7372" s="780"/>
      <c r="G7372" s="780"/>
      <c r="H7372" s="460">
        <f t="shared" si="457"/>
        <v>0</v>
      </c>
      <c r="I7372" s="460">
        <f t="shared" si="458"/>
        <v>0</v>
      </c>
      <c r="J7372" s="460">
        <f t="shared" si="460"/>
        <v>0</v>
      </c>
      <c r="K7372" s="9"/>
      <c r="P7372" s="2"/>
      <c r="Q7372" s="27"/>
      <c r="R7372" s="2"/>
      <c r="S7372" s="2"/>
      <c r="T7372" s="2"/>
      <c r="U7372" s="2"/>
      <c r="V7372" s="2"/>
      <c r="W7372" s="2"/>
    </row>
    <row r="7373" spans="2:23" ht="15" customHeight="1" x14ac:dyDescent="0.35">
      <c r="B7373" s="349"/>
      <c r="C7373" s="715" t="str">
        <f t="shared" si="459"/>
        <v/>
      </c>
      <c r="D7373" s="458">
        <f>IF(ISNUMBER(Summary!$D$17), DATE(Summary!$D$17, 1, 1) + INT((ROW(B7335)-1)/24), DATE(2024, 1, 1) + INT((ROW(B7335)-1)/24))</f>
        <v>45597</v>
      </c>
      <c r="E7373" s="459">
        <v>0.58333333333333337</v>
      </c>
      <c r="F7373" s="780"/>
      <c r="G7373" s="780"/>
      <c r="H7373" s="460">
        <f t="shared" si="457"/>
        <v>0</v>
      </c>
      <c r="I7373" s="460">
        <f t="shared" si="458"/>
        <v>0</v>
      </c>
      <c r="J7373" s="460">
        <f t="shared" si="460"/>
        <v>0</v>
      </c>
      <c r="K7373" s="9"/>
      <c r="P7373" s="2"/>
      <c r="Q7373" s="27"/>
      <c r="R7373" s="2"/>
      <c r="S7373" s="2"/>
      <c r="T7373" s="2"/>
      <c r="U7373" s="2"/>
      <c r="V7373" s="2"/>
      <c r="W7373" s="2"/>
    </row>
    <row r="7374" spans="2:23" ht="15" customHeight="1" x14ac:dyDescent="0.35">
      <c r="B7374" s="349"/>
      <c r="C7374" s="715" t="str">
        <f t="shared" si="459"/>
        <v/>
      </c>
      <c r="D7374" s="458">
        <f>IF(ISNUMBER(Summary!$D$17), DATE(Summary!$D$17, 1, 1) + INT((ROW(B7336)-1)/24), DATE(2024, 1, 1) + INT((ROW(B7336)-1)/24))</f>
        <v>45597</v>
      </c>
      <c r="E7374" s="459">
        <v>0.62500000000000011</v>
      </c>
      <c r="F7374" s="780"/>
      <c r="G7374" s="780"/>
      <c r="H7374" s="460">
        <f t="shared" si="457"/>
        <v>0</v>
      </c>
      <c r="I7374" s="460">
        <f t="shared" si="458"/>
        <v>0</v>
      </c>
      <c r="J7374" s="460">
        <f t="shared" si="460"/>
        <v>0</v>
      </c>
      <c r="K7374" s="9"/>
      <c r="P7374" s="2"/>
      <c r="Q7374" s="27"/>
      <c r="R7374" s="2"/>
      <c r="S7374" s="2"/>
      <c r="T7374" s="2"/>
      <c r="U7374" s="2"/>
      <c r="V7374" s="2"/>
      <c r="W7374" s="2"/>
    </row>
    <row r="7375" spans="2:23" ht="15" customHeight="1" x14ac:dyDescent="0.35">
      <c r="B7375" s="349"/>
      <c r="C7375" s="715" t="str">
        <f t="shared" si="459"/>
        <v/>
      </c>
      <c r="D7375" s="458">
        <f>IF(ISNUMBER(Summary!$D$17), DATE(Summary!$D$17, 1, 1) + INT((ROW(B7337)-1)/24), DATE(2024, 1, 1) + INT((ROW(B7337)-1)/24))</f>
        <v>45597</v>
      </c>
      <c r="E7375" s="459">
        <v>0.66666666666666674</v>
      </c>
      <c r="F7375" s="780"/>
      <c r="G7375" s="780"/>
      <c r="H7375" s="460">
        <f t="shared" si="457"/>
        <v>0</v>
      </c>
      <c r="I7375" s="460">
        <f t="shared" si="458"/>
        <v>0</v>
      </c>
      <c r="J7375" s="460">
        <f t="shared" si="460"/>
        <v>0</v>
      </c>
      <c r="K7375" s="9"/>
      <c r="P7375" s="2"/>
      <c r="Q7375" s="27"/>
      <c r="R7375" s="2"/>
      <c r="S7375" s="2"/>
      <c r="T7375" s="2"/>
      <c r="U7375" s="2"/>
      <c r="V7375" s="2"/>
      <c r="W7375" s="2"/>
    </row>
    <row r="7376" spans="2:23" ht="15" customHeight="1" x14ac:dyDescent="0.35">
      <c r="B7376" s="349"/>
      <c r="C7376" s="715" t="str">
        <f t="shared" si="459"/>
        <v/>
      </c>
      <c r="D7376" s="458">
        <f>IF(ISNUMBER(Summary!$D$17), DATE(Summary!$D$17, 1, 1) + INT((ROW(B7338)-1)/24), DATE(2024, 1, 1) + INT((ROW(B7338)-1)/24))</f>
        <v>45597</v>
      </c>
      <c r="E7376" s="459">
        <v>0.70833333333333337</v>
      </c>
      <c r="F7376" s="780"/>
      <c r="G7376" s="780"/>
      <c r="H7376" s="460">
        <f t="shared" si="457"/>
        <v>0</v>
      </c>
      <c r="I7376" s="460">
        <f t="shared" si="458"/>
        <v>0</v>
      </c>
      <c r="J7376" s="460">
        <f t="shared" si="460"/>
        <v>0</v>
      </c>
      <c r="K7376" s="9"/>
      <c r="P7376" s="2"/>
      <c r="Q7376" s="27"/>
      <c r="R7376" s="2"/>
      <c r="S7376" s="2"/>
      <c r="T7376" s="2"/>
      <c r="U7376" s="2"/>
      <c r="V7376" s="2"/>
      <c r="W7376" s="2"/>
    </row>
    <row r="7377" spans="2:23" ht="15" customHeight="1" x14ac:dyDescent="0.35">
      <c r="B7377" s="349"/>
      <c r="C7377" s="715" t="str">
        <f t="shared" si="459"/>
        <v/>
      </c>
      <c r="D7377" s="458">
        <f>IF(ISNUMBER(Summary!$D$17), DATE(Summary!$D$17, 1, 1) + INT((ROW(B7339)-1)/24), DATE(2024, 1, 1) + INT((ROW(B7339)-1)/24))</f>
        <v>45597</v>
      </c>
      <c r="E7377" s="459">
        <v>0.75000000000000011</v>
      </c>
      <c r="F7377" s="780"/>
      <c r="G7377" s="780"/>
      <c r="H7377" s="460">
        <f t="shared" si="457"/>
        <v>0</v>
      </c>
      <c r="I7377" s="460">
        <f t="shared" si="458"/>
        <v>0</v>
      </c>
      <c r="J7377" s="460">
        <f t="shared" si="460"/>
        <v>0</v>
      </c>
      <c r="K7377" s="9"/>
      <c r="P7377" s="2"/>
      <c r="Q7377" s="27"/>
      <c r="R7377" s="2"/>
      <c r="S7377" s="2"/>
      <c r="T7377" s="2"/>
      <c r="U7377" s="2"/>
      <c r="V7377" s="2"/>
      <c r="W7377" s="2"/>
    </row>
    <row r="7378" spans="2:23" ht="15" customHeight="1" x14ac:dyDescent="0.35">
      <c r="B7378" s="349"/>
      <c r="C7378" s="715" t="str">
        <f t="shared" si="459"/>
        <v/>
      </c>
      <c r="D7378" s="458">
        <f>IF(ISNUMBER(Summary!$D$17), DATE(Summary!$D$17, 1, 1) + INT((ROW(B7340)-1)/24), DATE(2024, 1, 1) + INT((ROW(B7340)-1)/24))</f>
        <v>45597</v>
      </c>
      <c r="E7378" s="459">
        <v>0.79166666666666674</v>
      </c>
      <c r="F7378" s="780"/>
      <c r="G7378" s="780"/>
      <c r="H7378" s="460">
        <f t="shared" si="457"/>
        <v>0</v>
      </c>
      <c r="I7378" s="460">
        <f t="shared" si="458"/>
        <v>0</v>
      </c>
      <c r="J7378" s="460">
        <f t="shared" si="460"/>
        <v>0</v>
      </c>
      <c r="K7378" s="9"/>
      <c r="P7378" s="2"/>
      <c r="Q7378" s="27"/>
      <c r="R7378" s="2"/>
      <c r="S7378" s="2"/>
      <c r="T7378" s="2"/>
      <c r="U7378" s="2"/>
      <c r="V7378" s="2"/>
      <c r="W7378" s="2"/>
    </row>
    <row r="7379" spans="2:23" ht="15" customHeight="1" x14ac:dyDescent="0.35">
      <c r="B7379" s="349"/>
      <c r="C7379" s="715" t="str">
        <f t="shared" si="459"/>
        <v/>
      </c>
      <c r="D7379" s="458">
        <f>IF(ISNUMBER(Summary!$D$17), DATE(Summary!$D$17, 1, 1) + INT((ROW(B7341)-1)/24), DATE(2024, 1, 1) + INT((ROW(B7341)-1)/24))</f>
        <v>45597</v>
      </c>
      <c r="E7379" s="459">
        <v>0.83333333333333337</v>
      </c>
      <c r="F7379" s="780"/>
      <c r="G7379" s="780"/>
      <c r="H7379" s="460">
        <f t="shared" si="457"/>
        <v>0</v>
      </c>
      <c r="I7379" s="460">
        <f t="shared" si="458"/>
        <v>0</v>
      </c>
      <c r="J7379" s="460">
        <f t="shared" si="460"/>
        <v>0</v>
      </c>
      <c r="K7379" s="9"/>
      <c r="P7379" s="2"/>
      <c r="Q7379" s="27"/>
      <c r="R7379" s="2"/>
      <c r="S7379" s="2"/>
      <c r="T7379" s="2"/>
      <c r="U7379" s="2"/>
      <c r="V7379" s="2"/>
      <c r="W7379" s="2"/>
    </row>
    <row r="7380" spans="2:23" ht="15" customHeight="1" x14ac:dyDescent="0.35">
      <c r="B7380" s="349"/>
      <c r="C7380" s="715" t="str">
        <f t="shared" si="459"/>
        <v/>
      </c>
      <c r="D7380" s="458">
        <f>IF(ISNUMBER(Summary!$D$17), DATE(Summary!$D$17, 1, 1) + INT((ROW(B7342)-1)/24), DATE(2024, 1, 1) + INT((ROW(B7342)-1)/24))</f>
        <v>45597</v>
      </c>
      <c r="E7380" s="459">
        <v>0.87500000000000011</v>
      </c>
      <c r="F7380" s="780"/>
      <c r="G7380" s="780"/>
      <c r="H7380" s="460">
        <f t="shared" si="457"/>
        <v>0</v>
      </c>
      <c r="I7380" s="460">
        <f t="shared" si="458"/>
        <v>0</v>
      </c>
      <c r="J7380" s="460">
        <f t="shared" si="460"/>
        <v>0</v>
      </c>
      <c r="K7380" s="9"/>
      <c r="P7380" s="2"/>
      <c r="Q7380" s="27"/>
      <c r="R7380" s="2"/>
      <c r="S7380" s="2"/>
      <c r="T7380" s="2"/>
      <c r="U7380" s="2"/>
      <c r="V7380" s="2"/>
      <c r="W7380" s="2"/>
    </row>
    <row r="7381" spans="2:23" ht="15" customHeight="1" x14ac:dyDescent="0.35">
      <c r="B7381" s="349"/>
      <c r="C7381" s="715" t="str">
        <f t="shared" si="459"/>
        <v/>
      </c>
      <c r="D7381" s="458">
        <f>IF(ISNUMBER(Summary!$D$17), DATE(Summary!$D$17, 1, 1) + INT((ROW(B7343)-1)/24), DATE(2024, 1, 1) + INT((ROW(B7343)-1)/24))</f>
        <v>45597</v>
      </c>
      <c r="E7381" s="459">
        <v>0.91666666666666674</v>
      </c>
      <c r="F7381" s="780"/>
      <c r="G7381" s="780"/>
      <c r="H7381" s="460">
        <f t="shared" si="457"/>
        <v>0</v>
      </c>
      <c r="I7381" s="460">
        <f t="shared" si="458"/>
        <v>0</v>
      </c>
      <c r="J7381" s="460">
        <f t="shared" si="460"/>
        <v>0</v>
      </c>
      <c r="K7381" s="9"/>
      <c r="P7381" s="2"/>
      <c r="Q7381" s="27"/>
      <c r="R7381" s="2"/>
      <c r="S7381" s="2"/>
      <c r="T7381" s="2"/>
      <c r="U7381" s="2"/>
      <c r="V7381" s="2"/>
      <c r="W7381" s="2"/>
    </row>
    <row r="7382" spans="2:23" ht="15" customHeight="1" x14ac:dyDescent="0.35">
      <c r="B7382" s="349"/>
      <c r="C7382" s="715" t="str">
        <f t="shared" si="459"/>
        <v/>
      </c>
      <c r="D7382" s="458">
        <f>IF(ISNUMBER(Summary!$D$17), DATE(Summary!$D$17, 1, 1) + INT((ROW(B7344)-1)/24), DATE(2024, 1, 1) + INT((ROW(B7344)-1)/24))</f>
        <v>45597</v>
      </c>
      <c r="E7382" s="459">
        <v>0.95833333333333337</v>
      </c>
      <c r="F7382" s="780"/>
      <c r="G7382" s="780"/>
      <c r="H7382" s="460">
        <f t="shared" si="457"/>
        <v>0</v>
      </c>
      <c r="I7382" s="460">
        <f t="shared" si="458"/>
        <v>0</v>
      </c>
      <c r="J7382" s="460">
        <f t="shared" si="460"/>
        <v>0</v>
      </c>
      <c r="K7382" s="9"/>
      <c r="P7382" s="2"/>
      <c r="Q7382" s="27"/>
      <c r="R7382" s="2"/>
      <c r="S7382" s="2"/>
      <c r="T7382" s="2"/>
      <c r="U7382" s="2"/>
      <c r="V7382" s="2"/>
      <c r="W7382" s="2"/>
    </row>
    <row r="7383" spans="2:23" ht="15" customHeight="1" x14ac:dyDescent="0.35">
      <c r="B7383" s="457"/>
      <c r="C7383" s="715">
        <f t="shared" si="459"/>
        <v>45598</v>
      </c>
      <c r="D7383" s="458">
        <f>IF(ISNUMBER(Summary!$D$17), DATE(Summary!$D$17, 1, 1) + INT((ROW(B7345)-1)/24), DATE(2024, 1, 1) + INT((ROW(B7345)-1)/24))</f>
        <v>45598</v>
      </c>
      <c r="E7383" s="459">
        <v>3.1225022567582528E-17</v>
      </c>
      <c r="F7383" s="780"/>
      <c r="G7383" s="780"/>
      <c r="H7383" s="460">
        <f t="shared" si="457"/>
        <v>0</v>
      </c>
      <c r="I7383" s="460">
        <f t="shared" si="458"/>
        <v>0</v>
      </c>
      <c r="J7383" s="460">
        <f t="shared" si="460"/>
        <v>0</v>
      </c>
      <c r="K7383" s="9"/>
      <c r="P7383" s="2"/>
      <c r="Q7383" s="27"/>
      <c r="R7383" s="2"/>
      <c r="S7383" s="2"/>
      <c r="T7383" s="2"/>
      <c r="U7383" s="2"/>
      <c r="V7383" s="2"/>
      <c r="W7383" s="2"/>
    </row>
    <row r="7384" spans="2:23" ht="15" customHeight="1" x14ac:dyDescent="0.35">
      <c r="B7384" s="349"/>
      <c r="C7384" s="715" t="str">
        <f t="shared" si="459"/>
        <v/>
      </c>
      <c r="D7384" s="458">
        <f>IF(ISNUMBER(Summary!$D$17), DATE(Summary!$D$17, 1, 1) + INT((ROW(B7346)-1)/24), DATE(2024, 1, 1) + INT((ROW(B7346)-1)/24))</f>
        <v>45598</v>
      </c>
      <c r="E7384" s="459">
        <v>4.1666666666666699E-2</v>
      </c>
      <c r="F7384" s="780"/>
      <c r="G7384" s="780"/>
      <c r="H7384" s="460">
        <f t="shared" si="457"/>
        <v>0</v>
      </c>
      <c r="I7384" s="460">
        <f t="shared" si="458"/>
        <v>0</v>
      </c>
      <c r="J7384" s="460">
        <f t="shared" si="460"/>
        <v>0</v>
      </c>
      <c r="K7384" s="9"/>
      <c r="P7384" s="2"/>
      <c r="Q7384" s="27"/>
      <c r="R7384" s="2"/>
      <c r="S7384" s="2"/>
      <c r="T7384" s="2"/>
      <c r="U7384" s="2"/>
      <c r="V7384" s="2"/>
      <c r="W7384" s="2"/>
    </row>
    <row r="7385" spans="2:23" ht="15" customHeight="1" x14ac:dyDescent="0.35">
      <c r="B7385" s="349"/>
      <c r="C7385" s="715" t="str">
        <f t="shared" si="459"/>
        <v/>
      </c>
      <c r="D7385" s="458">
        <f>IF(ISNUMBER(Summary!$D$17), DATE(Summary!$D$17, 1, 1) + INT((ROW(B7347)-1)/24), DATE(2024, 1, 1) + INT((ROW(B7347)-1)/24))</f>
        <v>45598</v>
      </c>
      <c r="E7385" s="459">
        <v>8.333333333333337E-2</v>
      </c>
      <c r="F7385" s="780"/>
      <c r="G7385" s="780"/>
      <c r="H7385" s="460">
        <f t="shared" si="457"/>
        <v>0</v>
      </c>
      <c r="I7385" s="460">
        <f t="shared" si="458"/>
        <v>0</v>
      </c>
      <c r="J7385" s="460">
        <f t="shared" si="460"/>
        <v>0</v>
      </c>
      <c r="K7385" s="9"/>
      <c r="P7385" s="2"/>
      <c r="Q7385" s="27"/>
      <c r="R7385" s="2"/>
      <c r="S7385" s="2"/>
      <c r="T7385" s="2"/>
      <c r="U7385" s="2"/>
      <c r="V7385" s="2"/>
      <c r="W7385" s="2"/>
    </row>
    <row r="7386" spans="2:23" ht="15" customHeight="1" x14ac:dyDescent="0.35">
      <c r="B7386" s="349"/>
      <c r="C7386" s="715" t="str">
        <f t="shared" si="459"/>
        <v/>
      </c>
      <c r="D7386" s="458">
        <f>IF(ISNUMBER(Summary!$D$17), DATE(Summary!$D$17, 1, 1) + INT((ROW(B7348)-1)/24), DATE(2024, 1, 1) + INT((ROW(B7348)-1)/24))</f>
        <v>45598</v>
      </c>
      <c r="E7386" s="459">
        <v>0.12500000000000006</v>
      </c>
      <c r="F7386" s="780"/>
      <c r="G7386" s="780"/>
      <c r="H7386" s="460">
        <f t="shared" si="457"/>
        <v>0</v>
      </c>
      <c r="I7386" s="460">
        <f t="shared" si="458"/>
        <v>0</v>
      </c>
      <c r="J7386" s="460">
        <f t="shared" si="460"/>
        <v>0</v>
      </c>
      <c r="K7386" s="9"/>
      <c r="P7386" s="2"/>
      <c r="Q7386" s="27"/>
      <c r="R7386" s="2"/>
      <c r="S7386" s="2"/>
      <c r="T7386" s="2"/>
      <c r="U7386" s="2"/>
      <c r="V7386" s="2"/>
      <c r="W7386" s="2"/>
    </row>
    <row r="7387" spans="2:23" ht="15" customHeight="1" x14ac:dyDescent="0.35">
      <c r="B7387" s="349"/>
      <c r="C7387" s="715" t="str">
        <f t="shared" si="459"/>
        <v/>
      </c>
      <c r="D7387" s="458">
        <f>IF(ISNUMBER(Summary!$D$17), DATE(Summary!$D$17, 1, 1) + INT((ROW(B7349)-1)/24), DATE(2024, 1, 1) + INT((ROW(B7349)-1)/24))</f>
        <v>45598</v>
      </c>
      <c r="E7387" s="459">
        <v>0.16666666666666669</v>
      </c>
      <c r="F7387" s="780"/>
      <c r="G7387" s="780"/>
      <c r="H7387" s="460">
        <f t="shared" si="457"/>
        <v>0</v>
      </c>
      <c r="I7387" s="460">
        <f t="shared" si="458"/>
        <v>0</v>
      </c>
      <c r="J7387" s="460">
        <f t="shared" si="460"/>
        <v>0</v>
      </c>
      <c r="K7387" s="9"/>
      <c r="P7387" s="2"/>
      <c r="Q7387" s="27"/>
      <c r="R7387" s="2"/>
      <c r="S7387" s="2"/>
      <c r="T7387" s="2"/>
      <c r="U7387" s="2"/>
      <c r="V7387" s="2"/>
      <c r="W7387" s="2"/>
    </row>
    <row r="7388" spans="2:23" ht="15" customHeight="1" x14ac:dyDescent="0.35">
      <c r="B7388" s="349"/>
      <c r="C7388" s="715" t="str">
        <f t="shared" si="459"/>
        <v/>
      </c>
      <c r="D7388" s="458">
        <f>IF(ISNUMBER(Summary!$D$17), DATE(Summary!$D$17, 1, 1) + INT((ROW(B7350)-1)/24), DATE(2024, 1, 1) + INT((ROW(B7350)-1)/24))</f>
        <v>45598</v>
      </c>
      <c r="E7388" s="459">
        <v>0.20833333333333337</v>
      </c>
      <c r="F7388" s="780"/>
      <c r="G7388" s="780"/>
      <c r="H7388" s="460">
        <f t="shared" si="457"/>
        <v>0</v>
      </c>
      <c r="I7388" s="460">
        <f t="shared" si="458"/>
        <v>0</v>
      </c>
      <c r="J7388" s="460">
        <f t="shared" si="460"/>
        <v>0</v>
      </c>
      <c r="K7388" s="9"/>
      <c r="P7388" s="2"/>
      <c r="Q7388" s="27"/>
      <c r="R7388" s="2"/>
      <c r="S7388" s="2"/>
      <c r="T7388" s="2"/>
      <c r="U7388" s="2"/>
      <c r="V7388" s="2"/>
      <c r="W7388" s="2"/>
    </row>
    <row r="7389" spans="2:23" ht="15" customHeight="1" x14ac:dyDescent="0.35">
      <c r="B7389" s="349"/>
      <c r="C7389" s="715" t="str">
        <f t="shared" si="459"/>
        <v/>
      </c>
      <c r="D7389" s="458">
        <f>IF(ISNUMBER(Summary!$D$17), DATE(Summary!$D$17, 1, 1) + INT((ROW(B7351)-1)/24), DATE(2024, 1, 1) + INT((ROW(B7351)-1)/24))</f>
        <v>45598</v>
      </c>
      <c r="E7389" s="459">
        <v>0.25</v>
      </c>
      <c r="F7389" s="780"/>
      <c r="G7389" s="780"/>
      <c r="H7389" s="460">
        <f t="shared" si="457"/>
        <v>0</v>
      </c>
      <c r="I7389" s="460">
        <f t="shared" si="458"/>
        <v>0</v>
      </c>
      <c r="J7389" s="460">
        <f t="shared" si="460"/>
        <v>0</v>
      </c>
      <c r="K7389" s="9"/>
      <c r="P7389" s="2"/>
      <c r="Q7389" s="27"/>
      <c r="R7389" s="2"/>
      <c r="S7389" s="2"/>
      <c r="T7389" s="2"/>
      <c r="U7389" s="2"/>
      <c r="V7389" s="2"/>
      <c r="W7389" s="2"/>
    </row>
    <row r="7390" spans="2:23" ht="15" customHeight="1" x14ac:dyDescent="0.35">
      <c r="B7390" s="349"/>
      <c r="C7390" s="715" t="str">
        <f t="shared" si="459"/>
        <v/>
      </c>
      <c r="D7390" s="458">
        <f>IF(ISNUMBER(Summary!$D$17), DATE(Summary!$D$17, 1, 1) + INT((ROW(B7352)-1)/24), DATE(2024, 1, 1) + INT((ROW(B7352)-1)/24))</f>
        <v>45598</v>
      </c>
      <c r="E7390" s="459">
        <v>0.29166666666666669</v>
      </c>
      <c r="F7390" s="780"/>
      <c r="G7390" s="780"/>
      <c r="H7390" s="460">
        <f t="shared" si="457"/>
        <v>0</v>
      </c>
      <c r="I7390" s="460">
        <f t="shared" si="458"/>
        <v>0</v>
      </c>
      <c r="J7390" s="460">
        <f t="shared" si="460"/>
        <v>0</v>
      </c>
      <c r="K7390" s="9"/>
      <c r="P7390" s="2"/>
      <c r="Q7390" s="27"/>
      <c r="R7390" s="2"/>
      <c r="S7390" s="2"/>
      <c r="T7390" s="2"/>
      <c r="U7390" s="2"/>
      <c r="V7390" s="2"/>
      <c r="W7390" s="2"/>
    </row>
    <row r="7391" spans="2:23" ht="15" customHeight="1" x14ac:dyDescent="0.35">
      <c r="B7391" s="349"/>
      <c r="C7391" s="715" t="str">
        <f t="shared" si="459"/>
        <v/>
      </c>
      <c r="D7391" s="458">
        <f>IF(ISNUMBER(Summary!$D$17), DATE(Summary!$D$17, 1, 1) + INT((ROW(B7353)-1)/24), DATE(2024, 1, 1) + INT((ROW(B7353)-1)/24))</f>
        <v>45598</v>
      </c>
      <c r="E7391" s="459">
        <v>0.33333333333333337</v>
      </c>
      <c r="F7391" s="780"/>
      <c r="G7391" s="780"/>
      <c r="H7391" s="460">
        <f t="shared" si="457"/>
        <v>0</v>
      </c>
      <c r="I7391" s="460">
        <f t="shared" si="458"/>
        <v>0</v>
      </c>
      <c r="J7391" s="460">
        <f t="shared" si="460"/>
        <v>0</v>
      </c>
      <c r="K7391" s="9"/>
      <c r="P7391" s="2"/>
      <c r="Q7391" s="27"/>
      <c r="R7391" s="2"/>
      <c r="S7391" s="2"/>
      <c r="T7391" s="2"/>
      <c r="U7391" s="2"/>
      <c r="V7391" s="2"/>
      <c r="W7391" s="2"/>
    </row>
    <row r="7392" spans="2:23" ht="15" customHeight="1" x14ac:dyDescent="0.35">
      <c r="B7392" s="349"/>
      <c r="C7392" s="715" t="str">
        <f t="shared" si="459"/>
        <v/>
      </c>
      <c r="D7392" s="458">
        <f>IF(ISNUMBER(Summary!$D$17), DATE(Summary!$D$17, 1, 1) + INT((ROW(B7354)-1)/24), DATE(2024, 1, 1) + INT((ROW(B7354)-1)/24))</f>
        <v>45598</v>
      </c>
      <c r="E7392" s="459">
        <v>0.375</v>
      </c>
      <c r="F7392" s="780"/>
      <c r="G7392" s="780"/>
      <c r="H7392" s="460">
        <f t="shared" si="457"/>
        <v>0</v>
      </c>
      <c r="I7392" s="460">
        <f t="shared" si="458"/>
        <v>0</v>
      </c>
      <c r="J7392" s="460">
        <f t="shared" si="460"/>
        <v>0</v>
      </c>
      <c r="K7392" s="9"/>
      <c r="P7392" s="2"/>
      <c r="Q7392" s="27"/>
      <c r="R7392" s="2"/>
      <c r="S7392" s="2"/>
      <c r="T7392" s="2"/>
      <c r="U7392" s="2"/>
      <c r="V7392" s="2"/>
      <c r="W7392" s="2"/>
    </row>
    <row r="7393" spans="2:23" ht="15" customHeight="1" x14ac:dyDescent="0.35">
      <c r="B7393" s="349"/>
      <c r="C7393" s="715" t="str">
        <f t="shared" si="459"/>
        <v/>
      </c>
      <c r="D7393" s="458">
        <f>IF(ISNUMBER(Summary!$D$17), DATE(Summary!$D$17, 1, 1) + INT((ROW(B7355)-1)/24), DATE(2024, 1, 1) + INT((ROW(B7355)-1)/24))</f>
        <v>45598</v>
      </c>
      <c r="E7393" s="459">
        <v>0.41666666666666669</v>
      </c>
      <c r="F7393" s="780"/>
      <c r="G7393" s="780"/>
      <c r="H7393" s="460">
        <f t="shared" si="457"/>
        <v>0</v>
      </c>
      <c r="I7393" s="460">
        <f t="shared" si="458"/>
        <v>0</v>
      </c>
      <c r="J7393" s="460">
        <f t="shared" si="460"/>
        <v>0</v>
      </c>
      <c r="K7393" s="9"/>
      <c r="P7393" s="2"/>
      <c r="Q7393" s="27"/>
      <c r="R7393" s="2"/>
      <c r="S7393" s="2"/>
      <c r="T7393" s="2"/>
      <c r="U7393" s="2"/>
      <c r="V7393" s="2"/>
      <c r="W7393" s="2"/>
    </row>
    <row r="7394" spans="2:23" ht="15" customHeight="1" x14ac:dyDescent="0.35">
      <c r="B7394" s="349"/>
      <c r="C7394" s="715" t="str">
        <f t="shared" si="459"/>
        <v/>
      </c>
      <c r="D7394" s="458">
        <f>IF(ISNUMBER(Summary!$D$17), DATE(Summary!$D$17, 1, 1) + INT((ROW(B7356)-1)/24), DATE(2024, 1, 1) + INT((ROW(B7356)-1)/24))</f>
        <v>45598</v>
      </c>
      <c r="E7394" s="459">
        <v>0.45833333333333337</v>
      </c>
      <c r="F7394" s="780"/>
      <c r="G7394" s="780"/>
      <c r="H7394" s="460">
        <f t="shared" si="457"/>
        <v>0</v>
      </c>
      <c r="I7394" s="460">
        <f t="shared" si="458"/>
        <v>0</v>
      </c>
      <c r="J7394" s="460">
        <f t="shared" si="460"/>
        <v>0</v>
      </c>
      <c r="K7394" s="9"/>
      <c r="P7394" s="2"/>
      <c r="Q7394" s="27"/>
      <c r="R7394" s="2"/>
      <c r="S7394" s="2"/>
      <c r="T7394" s="2"/>
      <c r="U7394" s="2"/>
      <c r="V7394" s="2"/>
      <c r="W7394" s="2"/>
    </row>
    <row r="7395" spans="2:23" ht="15" customHeight="1" x14ac:dyDescent="0.35">
      <c r="B7395" s="349"/>
      <c r="C7395" s="715" t="str">
        <f t="shared" si="459"/>
        <v/>
      </c>
      <c r="D7395" s="458">
        <f>IF(ISNUMBER(Summary!$D$17), DATE(Summary!$D$17, 1, 1) + INT((ROW(B7357)-1)/24), DATE(2024, 1, 1) + INT((ROW(B7357)-1)/24))</f>
        <v>45598</v>
      </c>
      <c r="E7395" s="459">
        <v>0.50000000000000011</v>
      </c>
      <c r="F7395" s="780"/>
      <c r="G7395" s="780"/>
      <c r="H7395" s="460">
        <f t="shared" si="457"/>
        <v>0</v>
      </c>
      <c r="I7395" s="460">
        <f t="shared" si="458"/>
        <v>0</v>
      </c>
      <c r="J7395" s="460">
        <f t="shared" si="460"/>
        <v>0</v>
      </c>
      <c r="K7395" s="9"/>
      <c r="P7395" s="2"/>
      <c r="Q7395" s="27"/>
      <c r="R7395" s="2"/>
      <c r="S7395" s="2"/>
      <c r="T7395" s="2"/>
      <c r="U7395" s="2"/>
      <c r="V7395" s="2"/>
      <c r="W7395" s="2"/>
    </row>
    <row r="7396" spans="2:23" ht="15" customHeight="1" x14ac:dyDescent="0.35">
      <c r="B7396" s="349"/>
      <c r="C7396" s="715" t="str">
        <f t="shared" si="459"/>
        <v/>
      </c>
      <c r="D7396" s="458">
        <f>IF(ISNUMBER(Summary!$D$17), DATE(Summary!$D$17, 1, 1) + INT((ROW(B7358)-1)/24), DATE(2024, 1, 1) + INT((ROW(B7358)-1)/24))</f>
        <v>45598</v>
      </c>
      <c r="E7396" s="459">
        <v>0.54166666666666674</v>
      </c>
      <c r="F7396" s="780"/>
      <c r="G7396" s="780"/>
      <c r="H7396" s="460">
        <f t="shared" si="457"/>
        <v>0</v>
      </c>
      <c r="I7396" s="460">
        <f t="shared" si="458"/>
        <v>0</v>
      </c>
      <c r="J7396" s="460">
        <f t="shared" si="460"/>
        <v>0</v>
      </c>
      <c r="K7396" s="9"/>
      <c r="P7396" s="2"/>
      <c r="Q7396" s="27"/>
      <c r="R7396" s="2"/>
      <c r="S7396" s="2"/>
      <c r="T7396" s="2"/>
      <c r="U7396" s="2"/>
      <c r="V7396" s="2"/>
      <c r="W7396" s="2"/>
    </row>
    <row r="7397" spans="2:23" ht="15" customHeight="1" x14ac:dyDescent="0.35">
      <c r="B7397" s="349"/>
      <c r="C7397" s="715" t="str">
        <f t="shared" si="459"/>
        <v/>
      </c>
      <c r="D7397" s="458">
        <f>IF(ISNUMBER(Summary!$D$17), DATE(Summary!$D$17, 1, 1) + INT((ROW(B7359)-1)/24), DATE(2024, 1, 1) + INT((ROW(B7359)-1)/24))</f>
        <v>45598</v>
      </c>
      <c r="E7397" s="459">
        <v>0.58333333333333337</v>
      </c>
      <c r="F7397" s="780"/>
      <c r="G7397" s="780"/>
      <c r="H7397" s="460">
        <f t="shared" si="457"/>
        <v>0</v>
      </c>
      <c r="I7397" s="460">
        <f t="shared" si="458"/>
        <v>0</v>
      </c>
      <c r="J7397" s="460">
        <f t="shared" si="460"/>
        <v>0</v>
      </c>
      <c r="K7397" s="9"/>
      <c r="P7397" s="2"/>
      <c r="Q7397" s="27"/>
      <c r="R7397" s="2"/>
      <c r="S7397" s="2"/>
      <c r="T7397" s="2"/>
      <c r="U7397" s="2"/>
      <c r="V7397" s="2"/>
      <c r="W7397" s="2"/>
    </row>
    <row r="7398" spans="2:23" ht="15" customHeight="1" x14ac:dyDescent="0.35">
      <c r="B7398" s="349"/>
      <c r="C7398" s="715" t="str">
        <f t="shared" si="459"/>
        <v/>
      </c>
      <c r="D7398" s="458">
        <f>IF(ISNUMBER(Summary!$D$17), DATE(Summary!$D$17, 1, 1) + INT((ROW(B7360)-1)/24), DATE(2024, 1, 1) + INT((ROW(B7360)-1)/24))</f>
        <v>45598</v>
      </c>
      <c r="E7398" s="459">
        <v>0.62500000000000011</v>
      </c>
      <c r="F7398" s="780"/>
      <c r="G7398" s="780"/>
      <c r="H7398" s="460">
        <f t="shared" si="457"/>
        <v>0</v>
      </c>
      <c r="I7398" s="460">
        <f t="shared" si="458"/>
        <v>0</v>
      </c>
      <c r="J7398" s="460">
        <f t="shared" si="460"/>
        <v>0</v>
      </c>
      <c r="K7398" s="9"/>
      <c r="P7398" s="2"/>
      <c r="Q7398" s="27"/>
      <c r="R7398" s="2"/>
      <c r="S7398" s="2"/>
      <c r="T7398" s="2"/>
      <c r="U7398" s="2"/>
      <c r="V7398" s="2"/>
      <c r="W7398" s="2"/>
    </row>
    <row r="7399" spans="2:23" ht="15" customHeight="1" x14ac:dyDescent="0.35">
      <c r="B7399" s="349"/>
      <c r="C7399" s="715" t="str">
        <f t="shared" si="459"/>
        <v/>
      </c>
      <c r="D7399" s="458">
        <f>IF(ISNUMBER(Summary!$D$17), DATE(Summary!$D$17, 1, 1) + INT((ROW(B7361)-1)/24), DATE(2024, 1, 1) + INT((ROW(B7361)-1)/24))</f>
        <v>45598</v>
      </c>
      <c r="E7399" s="459">
        <v>0.66666666666666674</v>
      </c>
      <c r="F7399" s="780"/>
      <c r="G7399" s="780"/>
      <c r="H7399" s="460">
        <f t="shared" ref="H7399:H7462" si="461">IF(G7399&gt;F7399,F7399,G7399)</f>
        <v>0</v>
      </c>
      <c r="I7399" s="460">
        <f t="shared" ref="I7399:I7462" si="462">F7399-H7399</f>
        <v>0</v>
      </c>
      <c r="J7399" s="460">
        <f t="shared" si="460"/>
        <v>0</v>
      </c>
      <c r="K7399" s="9"/>
      <c r="P7399" s="2"/>
      <c r="Q7399" s="27"/>
      <c r="R7399" s="2"/>
      <c r="S7399" s="2"/>
      <c r="T7399" s="2"/>
      <c r="U7399" s="2"/>
      <c r="V7399" s="2"/>
      <c r="W7399" s="2"/>
    </row>
    <row r="7400" spans="2:23" ht="15" customHeight="1" x14ac:dyDescent="0.35">
      <c r="B7400" s="349"/>
      <c r="C7400" s="715" t="str">
        <f t="shared" ref="C7400:C7463" si="463">IF(MOD(ROW()-ROW($E$39), 24)=0, $D7400, "")</f>
        <v/>
      </c>
      <c r="D7400" s="458">
        <f>IF(ISNUMBER(Summary!$D$17), DATE(Summary!$D$17, 1, 1) + INT((ROW(B7362)-1)/24), DATE(2024, 1, 1) + INT((ROW(B7362)-1)/24))</f>
        <v>45598</v>
      </c>
      <c r="E7400" s="459">
        <v>0.70833333333333337</v>
      </c>
      <c r="F7400" s="780"/>
      <c r="G7400" s="780"/>
      <c r="H7400" s="460">
        <f t="shared" si="461"/>
        <v>0</v>
      </c>
      <c r="I7400" s="460">
        <f t="shared" si="462"/>
        <v>0</v>
      </c>
      <c r="J7400" s="460">
        <f t="shared" si="460"/>
        <v>0</v>
      </c>
      <c r="K7400" s="9"/>
      <c r="P7400" s="2"/>
      <c r="Q7400" s="27"/>
      <c r="R7400" s="2"/>
      <c r="S7400" s="2"/>
      <c r="T7400" s="2"/>
      <c r="U7400" s="2"/>
      <c r="V7400" s="2"/>
      <c r="W7400" s="2"/>
    </row>
    <row r="7401" spans="2:23" ht="15" customHeight="1" x14ac:dyDescent="0.35">
      <c r="B7401" s="349"/>
      <c r="C7401" s="715" t="str">
        <f t="shared" si="463"/>
        <v/>
      </c>
      <c r="D7401" s="458">
        <f>IF(ISNUMBER(Summary!$D$17), DATE(Summary!$D$17, 1, 1) + INT((ROW(B7363)-1)/24), DATE(2024, 1, 1) + INT((ROW(B7363)-1)/24))</f>
        <v>45598</v>
      </c>
      <c r="E7401" s="459">
        <v>0.75000000000000011</v>
      </c>
      <c r="F7401" s="780"/>
      <c r="G7401" s="780"/>
      <c r="H7401" s="460">
        <f t="shared" si="461"/>
        <v>0</v>
      </c>
      <c r="I7401" s="460">
        <f t="shared" si="462"/>
        <v>0</v>
      </c>
      <c r="J7401" s="460">
        <f t="shared" si="460"/>
        <v>0</v>
      </c>
      <c r="K7401" s="9"/>
      <c r="P7401" s="2"/>
      <c r="Q7401" s="27"/>
      <c r="R7401" s="2"/>
      <c r="S7401" s="2"/>
      <c r="T7401" s="2"/>
      <c r="U7401" s="2"/>
      <c r="V7401" s="2"/>
      <c r="W7401" s="2"/>
    </row>
    <row r="7402" spans="2:23" ht="15" customHeight="1" x14ac:dyDescent="0.35">
      <c r="B7402" s="349"/>
      <c r="C7402" s="715" t="str">
        <f t="shared" si="463"/>
        <v/>
      </c>
      <c r="D7402" s="458">
        <f>IF(ISNUMBER(Summary!$D$17), DATE(Summary!$D$17, 1, 1) + INT((ROW(B7364)-1)/24), DATE(2024, 1, 1) + INT((ROW(B7364)-1)/24))</f>
        <v>45598</v>
      </c>
      <c r="E7402" s="459">
        <v>0.79166666666666674</v>
      </c>
      <c r="F7402" s="780"/>
      <c r="G7402" s="780"/>
      <c r="H7402" s="460">
        <f t="shared" si="461"/>
        <v>0</v>
      </c>
      <c r="I7402" s="460">
        <f t="shared" si="462"/>
        <v>0</v>
      </c>
      <c r="J7402" s="460">
        <f t="shared" si="460"/>
        <v>0</v>
      </c>
      <c r="K7402" s="9"/>
      <c r="P7402" s="2"/>
      <c r="Q7402" s="27"/>
      <c r="R7402" s="2"/>
      <c r="S7402" s="2"/>
      <c r="T7402" s="2"/>
      <c r="U7402" s="2"/>
      <c r="V7402" s="2"/>
      <c r="W7402" s="2"/>
    </row>
    <row r="7403" spans="2:23" ht="15" customHeight="1" x14ac:dyDescent="0.35">
      <c r="B7403" s="349"/>
      <c r="C7403" s="715" t="str">
        <f t="shared" si="463"/>
        <v/>
      </c>
      <c r="D7403" s="458">
        <f>IF(ISNUMBER(Summary!$D$17), DATE(Summary!$D$17, 1, 1) + INT((ROW(B7365)-1)/24), DATE(2024, 1, 1) + INT((ROW(B7365)-1)/24))</f>
        <v>45598</v>
      </c>
      <c r="E7403" s="459">
        <v>0.83333333333333337</v>
      </c>
      <c r="F7403" s="780"/>
      <c r="G7403" s="780"/>
      <c r="H7403" s="460">
        <f t="shared" si="461"/>
        <v>0</v>
      </c>
      <c r="I7403" s="460">
        <f t="shared" si="462"/>
        <v>0</v>
      </c>
      <c r="J7403" s="460">
        <f t="shared" si="460"/>
        <v>0</v>
      </c>
      <c r="K7403" s="9"/>
      <c r="P7403" s="2"/>
      <c r="Q7403" s="27"/>
      <c r="R7403" s="2"/>
      <c r="S7403" s="2"/>
      <c r="T7403" s="2"/>
      <c r="U7403" s="2"/>
      <c r="V7403" s="2"/>
      <c r="W7403" s="2"/>
    </row>
    <row r="7404" spans="2:23" ht="15" customHeight="1" x14ac:dyDescent="0.35">
      <c r="B7404" s="349"/>
      <c r="C7404" s="715" t="str">
        <f t="shared" si="463"/>
        <v/>
      </c>
      <c r="D7404" s="458">
        <f>IF(ISNUMBER(Summary!$D$17), DATE(Summary!$D$17, 1, 1) + INT((ROW(B7366)-1)/24), DATE(2024, 1, 1) + INT((ROW(B7366)-1)/24))</f>
        <v>45598</v>
      </c>
      <c r="E7404" s="459">
        <v>0.87500000000000011</v>
      </c>
      <c r="F7404" s="780"/>
      <c r="G7404" s="780"/>
      <c r="H7404" s="460">
        <f t="shared" si="461"/>
        <v>0</v>
      </c>
      <c r="I7404" s="460">
        <f t="shared" si="462"/>
        <v>0</v>
      </c>
      <c r="J7404" s="460">
        <f t="shared" si="460"/>
        <v>0</v>
      </c>
      <c r="K7404" s="9"/>
      <c r="P7404" s="2"/>
      <c r="Q7404" s="27"/>
      <c r="R7404" s="2"/>
      <c r="S7404" s="2"/>
      <c r="T7404" s="2"/>
      <c r="U7404" s="2"/>
      <c r="V7404" s="2"/>
      <c r="W7404" s="2"/>
    </row>
    <row r="7405" spans="2:23" ht="15" customHeight="1" x14ac:dyDescent="0.35">
      <c r="B7405" s="349"/>
      <c r="C7405" s="715" t="str">
        <f t="shared" si="463"/>
        <v/>
      </c>
      <c r="D7405" s="458">
        <f>IF(ISNUMBER(Summary!$D$17), DATE(Summary!$D$17, 1, 1) + INT((ROW(B7367)-1)/24), DATE(2024, 1, 1) + INT((ROW(B7367)-1)/24))</f>
        <v>45598</v>
      </c>
      <c r="E7405" s="459">
        <v>0.91666666666666674</v>
      </c>
      <c r="F7405" s="780"/>
      <c r="G7405" s="780"/>
      <c r="H7405" s="460">
        <f t="shared" si="461"/>
        <v>0</v>
      </c>
      <c r="I7405" s="460">
        <f t="shared" si="462"/>
        <v>0</v>
      </c>
      <c r="J7405" s="460">
        <f t="shared" si="460"/>
        <v>0</v>
      </c>
      <c r="K7405" s="9"/>
      <c r="P7405" s="2"/>
      <c r="Q7405" s="27"/>
      <c r="R7405" s="2"/>
      <c r="S7405" s="2"/>
      <c r="T7405" s="2"/>
      <c r="U7405" s="2"/>
      <c r="V7405" s="2"/>
      <c r="W7405" s="2"/>
    </row>
    <row r="7406" spans="2:23" ht="15" customHeight="1" x14ac:dyDescent="0.35">
      <c r="B7406" s="349"/>
      <c r="C7406" s="715" t="str">
        <f t="shared" si="463"/>
        <v/>
      </c>
      <c r="D7406" s="458">
        <f>IF(ISNUMBER(Summary!$D$17), DATE(Summary!$D$17, 1, 1) + INT((ROW(B7368)-1)/24), DATE(2024, 1, 1) + INT((ROW(B7368)-1)/24))</f>
        <v>45598</v>
      </c>
      <c r="E7406" s="459">
        <v>0.95833333333333337</v>
      </c>
      <c r="F7406" s="780"/>
      <c r="G7406" s="780"/>
      <c r="H7406" s="460">
        <f t="shared" si="461"/>
        <v>0</v>
      </c>
      <c r="I7406" s="460">
        <f t="shared" si="462"/>
        <v>0</v>
      </c>
      <c r="J7406" s="460">
        <f t="shared" si="460"/>
        <v>0</v>
      </c>
      <c r="K7406" s="9"/>
      <c r="P7406" s="2"/>
      <c r="Q7406" s="27"/>
      <c r="R7406" s="2"/>
      <c r="S7406" s="2"/>
      <c r="T7406" s="2"/>
      <c r="U7406" s="2"/>
      <c r="V7406" s="2"/>
      <c r="W7406" s="2"/>
    </row>
    <row r="7407" spans="2:23" ht="15" customHeight="1" x14ac:dyDescent="0.35">
      <c r="B7407" s="457"/>
      <c r="C7407" s="715">
        <f t="shared" si="463"/>
        <v>45599</v>
      </c>
      <c r="D7407" s="458">
        <f>IF(ISNUMBER(Summary!$D$17), DATE(Summary!$D$17, 1, 1) + INT((ROW(B7369)-1)/24), DATE(2024, 1, 1) + INT((ROW(B7369)-1)/24))</f>
        <v>45599</v>
      </c>
      <c r="E7407" s="459">
        <v>3.1225022567582528E-17</v>
      </c>
      <c r="F7407" s="780"/>
      <c r="G7407" s="780"/>
      <c r="H7407" s="460">
        <f t="shared" si="461"/>
        <v>0</v>
      </c>
      <c r="I7407" s="460">
        <f t="shared" si="462"/>
        <v>0</v>
      </c>
      <c r="J7407" s="460">
        <f t="shared" si="460"/>
        <v>0</v>
      </c>
      <c r="K7407" s="9"/>
      <c r="P7407" s="2"/>
      <c r="Q7407" s="27"/>
      <c r="R7407" s="2"/>
      <c r="S7407" s="2"/>
      <c r="T7407" s="2"/>
      <c r="U7407" s="2"/>
      <c r="V7407" s="2"/>
      <c r="W7407" s="2"/>
    </row>
    <row r="7408" spans="2:23" ht="15" customHeight="1" x14ac:dyDescent="0.35">
      <c r="B7408" s="349"/>
      <c r="C7408" s="715" t="str">
        <f t="shared" si="463"/>
        <v/>
      </c>
      <c r="D7408" s="458">
        <f>IF(ISNUMBER(Summary!$D$17), DATE(Summary!$D$17, 1, 1) + INT((ROW(B7370)-1)/24), DATE(2024, 1, 1) + INT((ROW(B7370)-1)/24))</f>
        <v>45599</v>
      </c>
      <c r="E7408" s="459">
        <v>4.1666666666666699E-2</v>
      </c>
      <c r="F7408" s="780"/>
      <c r="G7408" s="780"/>
      <c r="H7408" s="460">
        <f t="shared" si="461"/>
        <v>0</v>
      </c>
      <c r="I7408" s="460">
        <f t="shared" si="462"/>
        <v>0</v>
      </c>
      <c r="J7408" s="460">
        <f t="shared" si="460"/>
        <v>0</v>
      </c>
      <c r="K7408" s="9"/>
      <c r="P7408" s="2"/>
      <c r="Q7408" s="27"/>
      <c r="R7408" s="2"/>
      <c r="S7408" s="2"/>
      <c r="T7408" s="2"/>
      <c r="U7408" s="2"/>
      <c r="V7408" s="2"/>
      <c r="W7408" s="2"/>
    </row>
    <row r="7409" spans="2:23" ht="15" customHeight="1" x14ac:dyDescent="0.35">
      <c r="B7409" s="349"/>
      <c r="C7409" s="715" t="str">
        <f t="shared" si="463"/>
        <v/>
      </c>
      <c r="D7409" s="458">
        <f>IF(ISNUMBER(Summary!$D$17), DATE(Summary!$D$17, 1, 1) + INT((ROW(B7371)-1)/24), DATE(2024, 1, 1) + INT((ROW(B7371)-1)/24))</f>
        <v>45599</v>
      </c>
      <c r="E7409" s="459">
        <v>8.333333333333337E-2</v>
      </c>
      <c r="F7409" s="780"/>
      <c r="G7409" s="780"/>
      <c r="H7409" s="460">
        <f t="shared" si="461"/>
        <v>0</v>
      </c>
      <c r="I7409" s="460">
        <f t="shared" si="462"/>
        <v>0</v>
      </c>
      <c r="J7409" s="460">
        <f t="shared" si="460"/>
        <v>0</v>
      </c>
      <c r="K7409" s="9"/>
      <c r="P7409" s="2"/>
      <c r="Q7409" s="27"/>
      <c r="R7409" s="2"/>
      <c r="S7409" s="2"/>
      <c r="T7409" s="2"/>
      <c r="U7409" s="2"/>
      <c r="V7409" s="2"/>
      <c r="W7409" s="2"/>
    </row>
    <row r="7410" spans="2:23" ht="15" customHeight="1" x14ac:dyDescent="0.35">
      <c r="B7410" s="349"/>
      <c r="C7410" s="715" t="str">
        <f t="shared" si="463"/>
        <v/>
      </c>
      <c r="D7410" s="458">
        <f>IF(ISNUMBER(Summary!$D$17), DATE(Summary!$D$17, 1, 1) + INT((ROW(B7372)-1)/24), DATE(2024, 1, 1) + INT((ROW(B7372)-1)/24))</f>
        <v>45599</v>
      </c>
      <c r="E7410" s="459">
        <v>0.12500000000000006</v>
      </c>
      <c r="F7410" s="780"/>
      <c r="G7410" s="780"/>
      <c r="H7410" s="460">
        <f t="shared" si="461"/>
        <v>0</v>
      </c>
      <c r="I7410" s="460">
        <f t="shared" si="462"/>
        <v>0</v>
      </c>
      <c r="J7410" s="460">
        <f t="shared" si="460"/>
        <v>0</v>
      </c>
      <c r="K7410" s="9"/>
      <c r="P7410" s="2"/>
      <c r="Q7410" s="27"/>
      <c r="R7410" s="2"/>
      <c r="S7410" s="2"/>
      <c r="T7410" s="2"/>
      <c r="U7410" s="2"/>
      <c r="V7410" s="2"/>
      <c r="W7410" s="2"/>
    </row>
    <row r="7411" spans="2:23" ht="15" customHeight="1" x14ac:dyDescent="0.35">
      <c r="B7411" s="349"/>
      <c r="C7411" s="715" t="str">
        <f t="shared" si="463"/>
        <v/>
      </c>
      <c r="D7411" s="458">
        <f>IF(ISNUMBER(Summary!$D$17), DATE(Summary!$D$17, 1, 1) + INT((ROW(B7373)-1)/24), DATE(2024, 1, 1) + INT((ROW(B7373)-1)/24))</f>
        <v>45599</v>
      </c>
      <c r="E7411" s="459">
        <v>0.16666666666666669</v>
      </c>
      <c r="F7411" s="780"/>
      <c r="G7411" s="780"/>
      <c r="H7411" s="460">
        <f t="shared" si="461"/>
        <v>0</v>
      </c>
      <c r="I7411" s="460">
        <f t="shared" si="462"/>
        <v>0</v>
      </c>
      <c r="J7411" s="460">
        <f t="shared" si="460"/>
        <v>0</v>
      </c>
      <c r="K7411" s="9"/>
      <c r="P7411" s="2"/>
      <c r="Q7411" s="27"/>
      <c r="R7411" s="2"/>
      <c r="S7411" s="2"/>
      <c r="T7411" s="2"/>
      <c r="U7411" s="2"/>
      <c r="V7411" s="2"/>
      <c r="W7411" s="2"/>
    </row>
    <row r="7412" spans="2:23" ht="15" customHeight="1" x14ac:dyDescent="0.35">
      <c r="B7412" s="349"/>
      <c r="C7412" s="715" t="str">
        <f t="shared" si="463"/>
        <v/>
      </c>
      <c r="D7412" s="458">
        <f>IF(ISNUMBER(Summary!$D$17), DATE(Summary!$D$17, 1, 1) + INT((ROW(B7374)-1)/24), DATE(2024, 1, 1) + INT((ROW(B7374)-1)/24))</f>
        <v>45599</v>
      </c>
      <c r="E7412" s="459">
        <v>0.20833333333333337</v>
      </c>
      <c r="F7412" s="780"/>
      <c r="G7412" s="780"/>
      <c r="H7412" s="460">
        <f t="shared" si="461"/>
        <v>0</v>
      </c>
      <c r="I7412" s="460">
        <f t="shared" si="462"/>
        <v>0</v>
      </c>
      <c r="J7412" s="460">
        <f t="shared" si="460"/>
        <v>0</v>
      </c>
      <c r="K7412" s="9"/>
      <c r="P7412" s="2"/>
      <c r="Q7412" s="27"/>
      <c r="R7412" s="2"/>
      <c r="S7412" s="2"/>
      <c r="T7412" s="2"/>
      <c r="U7412" s="2"/>
      <c r="V7412" s="2"/>
      <c r="W7412" s="2"/>
    </row>
    <row r="7413" spans="2:23" ht="15" customHeight="1" x14ac:dyDescent="0.35">
      <c r="B7413" s="349"/>
      <c r="C7413" s="715" t="str">
        <f t="shared" si="463"/>
        <v/>
      </c>
      <c r="D7413" s="458">
        <f>IF(ISNUMBER(Summary!$D$17), DATE(Summary!$D$17, 1, 1) + INT((ROW(B7375)-1)/24), DATE(2024, 1, 1) + INT((ROW(B7375)-1)/24))</f>
        <v>45599</v>
      </c>
      <c r="E7413" s="459">
        <v>0.25</v>
      </c>
      <c r="F7413" s="780"/>
      <c r="G7413" s="780"/>
      <c r="H7413" s="460">
        <f t="shared" si="461"/>
        <v>0</v>
      </c>
      <c r="I7413" s="460">
        <f t="shared" si="462"/>
        <v>0</v>
      </c>
      <c r="J7413" s="460">
        <f t="shared" si="460"/>
        <v>0</v>
      </c>
      <c r="K7413" s="9"/>
      <c r="P7413" s="2"/>
      <c r="Q7413" s="27"/>
      <c r="R7413" s="2"/>
      <c r="S7413" s="2"/>
      <c r="T7413" s="2"/>
      <c r="U7413" s="2"/>
      <c r="V7413" s="2"/>
      <c r="W7413" s="2"/>
    </row>
    <row r="7414" spans="2:23" ht="15" customHeight="1" x14ac:dyDescent="0.35">
      <c r="B7414" s="349"/>
      <c r="C7414" s="715" t="str">
        <f t="shared" si="463"/>
        <v/>
      </c>
      <c r="D7414" s="458">
        <f>IF(ISNUMBER(Summary!$D$17), DATE(Summary!$D$17, 1, 1) + INT((ROW(B7376)-1)/24), DATE(2024, 1, 1) + INT((ROW(B7376)-1)/24))</f>
        <v>45599</v>
      </c>
      <c r="E7414" s="459">
        <v>0.29166666666666669</v>
      </c>
      <c r="F7414" s="780"/>
      <c r="G7414" s="780"/>
      <c r="H7414" s="460">
        <f t="shared" si="461"/>
        <v>0</v>
      </c>
      <c r="I7414" s="460">
        <f t="shared" si="462"/>
        <v>0</v>
      </c>
      <c r="J7414" s="460">
        <f t="shared" si="460"/>
        <v>0</v>
      </c>
      <c r="K7414" s="9"/>
      <c r="P7414" s="2"/>
      <c r="Q7414" s="27"/>
      <c r="R7414" s="2"/>
      <c r="S7414" s="2"/>
      <c r="T7414" s="2"/>
      <c r="U7414" s="2"/>
      <c r="V7414" s="2"/>
      <c r="W7414" s="2"/>
    </row>
    <row r="7415" spans="2:23" ht="15" customHeight="1" x14ac:dyDescent="0.35">
      <c r="B7415" s="349"/>
      <c r="C7415" s="715" t="str">
        <f t="shared" si="463"/>
        <v/>
      </c>
      <c r="D7415" s="458">
        <f>IF(ISNUMBER(Summary!$D$17), DATE(Summary!$D$17, 1, 1) + INT((ROW(B7377)-1)/24), DATE(2024, 1, 1) + INT((ROW(B7377)-1)/24))</f>
        <v>45599</v>
      </c>
      <c r="E7415" s="459">
        <v>0.33333333333333337</v>
      </c>
      <c r="F7415" s="780"/>
      <c r="G7415" s="780"/>
      <c r="H7415" s="460">
        <f t="shared" si="461"/>
        <v>0</v>
      </c>
      <c r="I7415" s="460">
        <f t="shared" si="462"/>
        <v>0</v>
      </c>
      <c r="J7415" s="460">
        <f t="shared" si="460"/>
        <v>0</v>
      </c>
      <c r="K7415" s="9"/>
      <c r="P7415" s="2"/>
      <c r="Q7415" s="27"/>
      <c r="R7415" s="2"/>
      <c r="S7415" s="2"/>
      <c r="T7415" s="2"/>
      <c r="U7415" s="2"/>
      <c r="V7415" s="2"/>
      <c r="W7415" s="2"/>
    </row>
    <row r="7416" spans="2:23" ht="15" customHeight="1" x14ac:dyDescent="0.35">
      <c r="B7416" s="349"/>
      <c r="C7416" s="715" t="str">
        <f t="shared" si="463"/>
        <v/>
      </c>
      <c r="D7416" s="458">
        <f>IF(ISNUMBER(Summary!$D$17), DATE(Summary!$D$17, 1, 1) + INT((ROW(B7378)-1)/24), DATE(2024, 1, 1) + INT((ROW(B7378)-1)/24))</f>
        <v>45599</v>
      </c>
      <c r="E7416" s="459">
        <v>0.375</v>
      </c>
      <c r="F7416" s="780"/>
      <c r="G7416" s="780"/>
      <c r="H7416" s="460">
        <f t="shared" si="461"/>
        <v>0</v>
      </c>
      <c r="I7416" s="460">
        <f t="shared" si="462"/>
        <v>0</v>
      </c>
      <c r="J7416" s="460">
        <f t="shared" si="460"/>
        <v>0</v>
      </c>
      <c r="K7416" s="9"/>
      <c r="P7416" s="2"/>
      <c r="Q7416" s="27"/>
      <c r="R7416" s="2"/>
      <c r="S7416" s="2"/>
      <c r="T7416" s="2"/>
      <c r="U7416" s="2"/>
      <c r="V7416" s="2"/>
      <c r="W7416" s="2"/>
    </row>
    <row r="7417" spans="2:23" ht="15" customHeight="1" x14ac:dyDescent="0.35">
      <c r="B7417" s="349"/>
      <c r="C7417" s="715" t="str">
        <f t="shared" si="463"/>
        <v/>
      </c>
      <c r="D7417" s="458">
        <f>IF(ISNUMBER(Summary!$D$17), DATE(Summary!$D$17, 1, 1) + INT((ROW(B7379)-1)/24), DATE(2024, 1, 1) + INT((ROW(B7379)-1)/24))</f>
        <v>45599</v>
      </c>
      <c r="E7417" s="459">
        <v>0.41666666666666669</v>
      </c>
      <c r="F7417" s="780"/>
      <c r="G7417" s="780"/>
      <c r="H7417" s="460">
        <f t="shared" si="461"/>
        <v>0</v>
      </c>
      <c r="I7417" s="460">
        <f t="shared" si="462"/>
        <v>0</v>
      </c>
      <c r="J7417" s="460">
        <f t="shared" si="460"/>
        <v>0</v>
      </c>
      <c r="K7417" s="9"/>
      <c r="P7417" s="2"/>
      <c r="Q7417" s="27"/>
      <c r="R7417" s="2"/>
      <c r="S7417" s="2"/>
      <c r="T7417" s="2"/>
      <c r="U7417" s="2"/>
      <c r="V7417" s="2"/>
      <c r="W7417" s="2"/>
    </row>
    <row r="7418" spans="2:23" ht="15" customHeight="1" x14ac:dyDescent="0.35">
      <c r="B7418" s="349"/>
      <c r="C7418" s="715" t="str">
        <f t="shared" si="463"/>
        <v/>
      </c>
      <c r="D7418" s="458">
        <f>IF(ISNUMBER(Summary!$D$17), DATE(Summary!$D$17, 1, 1) + INT((ROW(B7380)-1)/24), DATE(2024, 1, 1) + INT((ROW(B7380)-1)/24))</f>
        <v>45599</v>
      </c>
      <c r="E7418" s="459">
        <v>0.45833333333333337</v>
      </c>
      <c r="F7418" s="780"/>
      <c r="G7418" s="780"/>
      <c r="H7418" s="460">
        <f t="shared" si="461"/>
        <v>0</v>
      </c>
      <c r="I7418" s="460">
        <f t="shared" si="462"/>
        <v>0</v>
      </c>
      <c r="J7418" s="460">
        <f t="shared" si="460"/>
        <v>0</v>
      </c>
      <c r="K7418" s="9"/>
      <c r="P7418" s="2"/>
      <c r="Q7418" s="27"/>
      <c r="R7418" s="2"/>
      <c r="S7418" s="2"/>
      <c r="T7418" s="2"/>
      <c r="U7418" s="2"/>
      <c r="V7418" s="2"/>
      <c r="W7418" s="2"/>
    </row>
    <row r="7419" spans="2:23" ht="15" customHeight="1" x14ac:dyDescent="0.35">
      <c r="B7419" s="349"/>
      <c r="C7419" s="715" t="str">
        <f t="shared" si="463"/>
        <v/>
      </c>
      <c r="D7419" s="458">
        <f>IF(ISNUMBER(Summary!$D$17), DATE(Summary!$D$17, 1, 1) + INT((ROW(B7381)-1)/24), DATE(2024, 1, 1) + INT((ROW(B7381)-1)/24))</f>
        <v>45599</v>
      </c>
      <c r="E7419" s="459">
        <v>0.50000000000000011</v>
      </c>
      <c r="F7419" s="780"/>
      <c r="G7419" s="780"/>
      <c r="H7419" s="460">
        <f t="shared" si="461"/>
        <v>0</v>
      </c>
      <c r="I7419" s="460">
        <f t="shared" si="462"/>
        <v>0</v>
      </c>
      <c r="J7419" s="460">
        <f t="shared" si="460"/>
        <v>0</v>
      </c>
      <c r="K7419" s="9"/>
      <c r="P7419" s="2"/>
      <c r="Q7419" s="27"/>
      <c r="R7419" s="2"/>
      <c r="S7419" s="2"/>
      <c r="T7419" s="2"/>
      <c r="U7419" s="2"/>
      <c r="V7419" s="2"/>
      <c r="W7419" s="2"/>
    </row>
    <row r="7420" spans="2:23" ht="15" customHeight="1" x14ac:dyDescent="0.35">
      <c r="B7420" s="349"/>
      <c r="C7420" s="715" t="str">
        <f t="shared" si="463"/>
        <v/>
      </c>
      <c r="D7420" s="458">
        <f>IF(ISNUMBER(Summary!$D$17), DATE(Summary!$D$17, 1, 1) + INT((ROW(B7382)-1)/24), DATE(2024, 1, 1) + INT((ROW(B7382)-1)/24))</f>
        <v>45599</v>
      </c>
      <c r="E7420" s="459">
        <v>0.54166666666666674</v>
      </c>
      <c r="F7420" s="780"/>
      <c r="G7420" s="780"/>
      <c r="H7420" s="460">
        <f t="shared" si="461"/>
        <v>0</v>
      </c>
      <c r="I7420" s="460">
        <f t="shared" si="462"/>
        <v>0</v>
      </c>
      <c r="J7420" s="460">
        <f t="shared" si="460"/>
        <v>0</v>
      </c>
      <c r="K7420" s="9"/>
      <c r="P7420" s="2"/>
      <c r="Q7420" s="27"/>
      <c r="R7420" s="2"/>
      <c r="S7420" s="2"/>
      <c r="T7420" s="2"/>
      <c r="U7420" s="2"/>
      <c r="V7420" s="2"/>
      <c r="W7420" s="2"/>
    </row>
    <row r="7421" spans="2:23" ht="15" customHeight="1" x14ac:dyDescent="0.35">
      <c r="B7421" s="349"/>
      <c r="C7421" s="715" t="str">
        <f t="shared" si="463"/>
        <v/>
      </c>
      <c r="D7421" s="458">
        <f>IF(ISNUMBER(Summary!$D$17), DATE(Summary!$D$17, 1, 1) + INT((ROW(B7383)-1)/24), DATE(2024, 1, 1) + INT((ROW(B7383)-1)/24))</f>
        <v>45599</v>
      </c>
      <c r="E7421" s="459">
        <v>0.58333333333333337</v>
      </c>
      <c r="F7421" s="780"/>
      <c r="G7421" s="780"/>
      <c r="H7421" s="460">
        <f t="shared" si="461"/>
        <v>0</v>
      </c>
      <c r="I7421" s="460">
        <f t="shared" si="462"/>
        <v>0</v>
      </c>
      <c r="J7421" s="460">
        <f t="shared" si="460"/>
        <v>0</v>
      </c>
      <c r="K7421" s="9"/>
      <c r="P7421" s="2"/>
      <c r="Q7421" s="27"/>
      <c r="R7421" s="2"/>
      <c r="S7421" s="2"/>
      <c r="T7421" s="2"/>
      <c r="U7421" s="2"/>
      <c r="V7421" s="2"/>
      <c r="W7421" s="2"/>
    </row>
    <row r="7422" spans="2:23" ht="15" customHeight="1" x14ac:dyDescent="0.35">
      <c r="B7422" s="349"/>
      <c r="C7422" s="715" t="str">
        <f t="shared" si="463"/>
        <v/>
      </c>
      <c r="D7422" s="458">
        <f>IF(ISNUMBER(Summary!$D$17), DATE(Summary!$D$17, 1, 1) + INT((ROW(B7384)-1)/24), DATE(2024, 1, 1) + INT((ROW(B7384)-1)/24))</f>
        <v>45599</v>
      </c>
      <c r="E7422" s="459">
        <v>0.62500000000000011</v>
      </c>
      <c r="F7422" s="780"/>
      <c r="G7422" s="780"/>
      <c r="H7422" s="460">
        <f t="shared" si="461"/>
        <v>0</v>
      </c>
      <c r="I7422" s="460">
        <f t="shared" si="462"/>
        <v>0</v>
      </c>
      <c r="J7422" s="460">
        <f t="shared" si="460"/>
        <v>0</v>
      </c>
      <c r="K7422" s="9"/>
      <c r="P7422" s="2"/>
      <c r="Q7422" s="27"/>
      <c r="R7422" s="2"/>
      <c r="S7422" s="2"/>
      <c r="T7422" s="2"/>
      <c r="U7422" s="2"/>
      <c r="V7422" s="2"/>
      <c r="W7422" s="2"/>
    </row>
    <row r="7423" spans="2:23" ht="15" customHeight="1" x14ac:dyDescent="0.35">
      <c r="B7423" s="349"/>
      <c r="C7423" s="715" t="str">
        <f t="shared" si="463"/>
        <v/>
      </c>
      <c r="D7423" s="458">
        <f>IF(ISNUMBER(Summary!$D$17), DATE(Summary!$D$17, 1, 1) + INT((ROW(B7385)-1)/24), DATE(2024, 1, 1) + INT((ROW(B7385)-1)/24))</f>
        <v>45599</v>
      </c>
      <c r="E7423" s="459">
        <v>0.66666666666666674</v>
      </c>
      <c r="F7423" s="780"/>
      <c r="G7423" s="780"/>
      <c r="H7423" s="460">
        <f t="shared" si="461"/>
        <v>0</v>
      </c>
      <c r="I7423" s="460">
        <f t="shared" si="462"/>
        <v>0</v>
      </c>
      <c r="J7423" s="460">
        <f t="shared" si="460"/>
        <v>0</v>
      </c>
      <c r="K7423" s="9"/>
      <c r="P7423" s="2"/>
      <c r="Q7423" s="27"/>
      <c r="R7423" s="2"/>
      <c r="S7423" s="2"/>
      <c r="T7423" s="2"/>
      <c r="U7423" s="2"/>
      <c r="V7423" s="2"/>
      <c r="W7423" s="2"/>
    </row>
    <row r="7424" spans="2:23" ht="15" customHeight="1" x14ac:dyDescent="0.35">
      <c r="B7424" s="349"/>
      <c r="C7424" s="715" t="str">
        <f t="shared" si="463"/>
        <v/>
      </c>
      <c r="D7424" s="458">
        <f>IF(ISNUMBER(Summary!$D$17), DATE(Summary!$D$17, 1, 1) + INT((ROW(B7386)-1)/24), DATE(2024, 1, 1) + INT((ROW(B7386)-1)/24))</f>
        <v>45599</v>
      </c>
      <c r="E7424" s="459">
        <v>0.70833333333333337</v>
      </c>
      <c r="F7424" s="780"/>
      <c r="G7424" s="780"/>
      <c r="H7424" s="460">
        <f t="shared" si="461"/>
        <v>0</v>
      </c>
      <c r="I7424" s="460">
        <f t="shared" si="462"/>
        <v>0</v>
      </c>
      <c r="J7424" s="460">
        <f t="shared" ref="J7424:J7487" si="464">G7424-H7424</f>
        <v>0</v>
      </c>
      <c r="K7424" s="9"/>
      <c r="P7424" s="2"/>
      <c r="Q7424" s="27"/>
      <c r="R7424" s="2"/>
      <c r="S7424" s="2"/>
      <c r="T7424" s="2"/>
      <c r="U7424" s="2"/>
      <c r="V7424" s="2"/>
      <c r="W7424" s="2"/>
    </row>
    <row r="7425" spans="2:23" ht="15" customHeight="1" x14ac:dyDescent="0.35">
      <c r="B7425" s="349"/>
      <c r="C7425" s="715" t="str">
        <f t="shared" si="463"/>
        <v/>
      </c>
      <c r="D7425" s="458">
        <f>IF(ISNUMBER(Summary!$D$17), DATE(Summary!$D$17, 1, 1) + INT((ROW(B7387)-1)/24), DATE(2024, 1, 1) + INT((ROW(B7387)-1)/24))</f>
        <v>45599</v>
      </c>
      <c r="E7425" s="459">
        <v>0.75000000000000011</v>
      </c>
      <c r="F7425" s="780"/>
      <c r="G7425" s="780"/>
      <c r="H7425" s="460">
        <f t="shared" si="461"/>
        <v>0</v>
      </c>
      <c r="I7425" s="460">
        <f t="shared" si="462"/>
        <v>0</v>
      </c>
      <c r="J7425" s="460">
        <f t="shared" si="464"/>
        <v>0</v>
      </c>
      <c r="K7425" s="9"/>
      <c r="P7425" s="2"/>
      <c r="Q7425" s="27"/>
      <c r="R7425" s="2"/>
      <c r="S7425" s="2"/>
      <c r="T7425" s="2"/>
      <c r="U7425" s="2"/>
      <c r="V7425" s="2"/>
      <c r="W7425" s="2"/>
    </row>
    <row r="7426" spans="2:23" ht="15" customHeight="1" x14ac:dyDescent="0.35">
      <c r="B7426" s="349"/>
      <c r="C7426" s="715" t="str">
        <f t="shared" si="463"/>
        <v/>
      </c>
      <c r="D7426" s="458">
        <f>IF(ISNUMBER(Summary!$D$17), DATE(Summary!$D$17, 1, 1) + INT((ROW(B7388)-1)/24), DATE(2024, 1, 1) + INT((ROW(B7388)-1)/24))</f>
        <v>45599</v>
      </c>
      <c r="E7426" s="459">
        <v>0.79166666666666674</v>
      </c>
      <c r="F7426" s="780"/>
      <c r="G7426" s="780"/>
      <c r="H7426" s="460">
        <f t="shared" si="461"/>
        <v>0</v>
      </c>
      <c r="I7426" s="460">
        <f t="shared" si="462"/>
        <v>0</v>
      </c>
      <c r="J7426" s="460">
        <f t="shared" si="464"/>
        <v>0</v>
      </c>
      <c r="K7426" s="9"/>
      <c r="P7426" s="2"/>
      <c r="Q7426" s="27"/>
      <c r="R7426" s="2"/>
      <c r="S7426" s="2"/>
      <c r="T7426" s="2"/>
      <c r="U7426" s="2"/>
      <c r="V7426" s="2"/>
      <c r="W7426" s="2"/>
    </row>
    <row r="7427" spans="2:23" ht="15" customHeight="1" x14ac:dyDescent="0.35">
      <c r="B7427" s="349"/>
      <c r="C7427" s="715" t="str">
        <f t="shared" si="463"/>
        <v/>
      </c>
      <c r="D7427" s="458">
        <f>IF(ISNUMBER(Summary!$D$17), DATE(Summary!$D$17, 1, 1) + INT((ROW(B7389)-1)/24), DATE(2024, 1, 1) + INT((ROW(B7389)-1)/24))</f>
        <v>45599</v>
      </c>
      <c r="E7427" s="459">
        <v>0.83333333333333337</v>
      </c>
      <c r="F7427" s="780"/>
      <c r="G7427" s="780"/>
      <c r="H7427" s="460">
        <f t="shared" si="461"/>
        <v>0</v>
      </c>
      <c r="I7427" s="460">
        <f t="shared" si="462"/>
        <v>0</v>
      </c>
      <c r="J7427" s="460">
        <f t="shared" si="464"/>
        <v>0</v>
      </c>
      <c r="K7427" s="9"/>
      <c r="P7427" s="2"/>
      <c r="Q7427" s="27"/>
      <c r="R7427" s="2"/>
      <c r="S7427" s="2"/>
      <c r="T7427" s="2"/>
      <c r="U7427" s="2"/>
      <c r="V7427" s="2"/>
      <c r="W7427" s="2"/>
    </row>
    <row r="7428" spans="2:23" ht="15" customHeight="1" x14ac:dyDescent="0.35">
      <c r="B7428" s="349"/>
      <c r="C7428" s="715" t="str">
        <f t="shared" si="463"/>
        <v/>
      </c>
      <c r="D7428" s="458">
        <f>IF(ISNUMBER(Summary!$D$17), DATE(Summary!$D$17, 1, 1) + INT((ROW(B7390)-1)/24), DATE(2024, 1, 1) + INT((ROW(B7390)-1)/24))</f>
        <v>45599</v>
      </c>
      <c r="E7428" s="459">
        <v>0.87500000000000011</v>
      </c>
      <c r="F7428" s="780"/>
      <c r="G7428" s="780"/>
      <c r="H7428" s="460">
        <f t="shared" si="461"/>
        <v>0</v>
      </c>
      <c r="I7428" s="460">
        <f t="shared" si="462"/>
        <v>0</v>
      </c>
      <c r="J7428" s="460">
        <f t="shared" si="464"/>
        <v>0</v>
      </c>
      <c r="K7428" s="9"/>
      <c r="P7428" s="2"/>
      <c r="Q7428" s="27"/>
      <c r="R7428" s="2"/>
      <c r="S7428" s="2"/>
      <c r="T7428" s="2"/>
      <c r="U7428" s="2"/>
      <c r="V7428" s="2"/>
      <c r="W7428" s="2"/>
    </row>
    <row r="7429" spans="2:23" ht="15" customHeight="1" x14ac:dyDescent="0.35">
      <c r="B7429" s="349"/>
      <c r="C7429" s="715" t="str">
        <f t="shared" si="463"/>
        <v/>
      </c>
      <c r="D7429" s="458">
        <f>IF(ISNUMBER(Summary!$D$17), DATE(Summary!$D$17, 1, 1) + INT((ROW(B7391)-1)/24), DATE(2024, 1, 1) + INT((ROW(B7391)-1)/24))</f>
        <v>45599</v>
      </c>
      <c r="E7429" s="459">
        <v>0.91666666666666674</v>
      </c>
      <c r="F7429" s="780"/>
      <c r="G7429" s="780"/>
      <c r="H7429" s="460">
        <f t="shared" si="461"/>
        <v>0</v>
      </c>
      <c r="I7429" s="460">
        <f t="shared" si="462"/>
        <v>0</v>
      </c>
      <c r="J7429" s="460">
        <f t="shared" si="464"/>
        <v>0</v>
      </c>
      <c r="K7429" s="9"/>
      <c r="P7429" s="2"/>
      <c r="Q7429" s="27"/>
      <c r="R7429" s="2"/>
      <c r="S7429" s="2"/>
      <c r="T7429" s="2"/>
      <c r="U7429" s="2"/>
      <c r="V7429" s="2"/>
      <c r="W7429" s="2"/>
    </row>
    <row r="7430" spans="2:23" ht="15" customHeight="1" x14ac:dyDescent="0.35">
      <c r="B7430" s="349"/>
      <c r="C7430" s="715" t="str">
        <f t="shared" si="463"/>
        <v/>
      </c>
      <c r="D7430" s="458">
        <f>IF(ISNUMBER(Summary!$D$17), DATE(Summary!$D$17, 1, 1) + INT((ROW(B7392)-1)/24), DATE(2024, 1, 1) + INT((ROW(B7392)-1)/24))</f>
        <v>45599</v>
      </c>
      <c r="E7430" s="459">
        <v>0.95833333333333337</v>
      </c>
      <c r="F7430" s="780"/>
      <c r="G7430" s="780"/>
      <c r="H7430" s="460">
        <f t="shared" si="461"/>
        <v>0</v>
      </c>
      <c r="I7430" s="460">
        <f t="shared" si="462"/>
        <v>0</v>
      </c>
      <c r="J7430" s="460">
        <f t="shared" si="464"/>
        <v>0</v>
      </c>
      <c r="K7430" s="9"/>
      <c r="P7430" s="2"/>
      <c r="Q7430" s="27"/>
      <c r="R7430" s="2"/>
      <c r="S7430" s="2"/>
      <c r="T7430" s="2"/>
      <c r="U7430" s="2"/>
      <c r="V7430" s="2"/>
      <c r="W7430" s="2"/>
    </row>
    <row r="7431" spans="2:23" ht="15" customHeight="1" x14ac:dyDescent="0.35">
      <c r="B7431" s="457"/>
      <c r="C7431" s="715">
        <f t="shared" si="463"/>
        <v>45600</v>
      </c>
      <c r="D7431" s="458">
        <f>IF(ISNUMBER(Summary!$D$17), DATE(Summary!$D$17, 1, 1) + INT((ROW(B7393)-1)/24), DATE(2024, 1, 1) + INT((ROW(B7393)-1)/24))</f>
        <v>45600</v>
      </c>
      <c r="E7431" s="459">
        <v>3.1225022567582528E-17</v>
      </c>
      <c r="F7431" s="780"/>
      <c r="G7431" s="780"/>
      <c r="H7431" s="460">
        <f t="shared" si="461"/>
        <v>0</v>
      </c>
      <c r="I7431" s="460">
        <f t="shared" si="462"/>
        <v>0</v>
      </c>
      <c r="J7431" s="460">
        <f t="shared" si="464"/>
        <v>0</v>
      </c>
      <c r="K7431" s="9"/>
      <c r="P7431" s="2"/>
      <c r="Q7431" s="27"/>
      <c r="R7431" s="2"/>
      <c r="S7431" s="2"/>
      <c r="T7431" s="2"/>
      <c r="U7431" s="2"/>
      <c r="V7431" s="2"/>
      <c r="W7431" s="2"/>
    </row>
    <row r="7432" spans="2:23" ht="15" customHeight="1" x14ac:dyDescent="0.35">
      <c r="B7432" s="349"/>
      <c r="C7432" s="715" t="str">
        <f t="shared" si="463"/>
        <v/>
      </c>
      <c r="D7432" s="458">
        <f>IF(ISNUMBER(Summary!$D$17), DATE(Summary!$D$17, 1, 1) + INT((ROW(B7394)-1)/24), DATE(2024, 1, 1) + INT((ROW(B7394)-1)/24))</f>
        <v>45600</v>
      </c>
      <c r="E7432" s="459">
        <v>4.1666666666666699E-2</v>
      </c>
      <c r="F7432" s="780"/>
      <c r="G7432" s="780"/>
      <c r="H7432" s="460">
        <f t="shared" si="461"/>
        <v>0</v>
      </c>
      <c r="I7432" s="460">
        <f t="shared" si="462"/>
        <v>0</v>
      </c>
      <c r="J7432" s="460">
        <f t="shared" si="464"/>
        <v>0</v>
      </c>
      <c r="K7432" s="9"/>
      <c r="P7432" s="2"/>
      <c r="Q7432" s="27"/>
      <c r="R7432" s="2"/>
      <c r="S7432" s="2"/>
      <c r="T7432" s="2"/>
      <c r="U7432" s="2"/>
      <c r="V7432" s="2"/>
      <c r="W7432" s="2"/>
    </row>
    <row r="7433" spans="2:23" ht="15" customHeight="1" x14ac:dyDescent="0.35">
      <c r="B7433" s="349"/>
      <c r="C7433" s="715" t="str">
        <f t="shared" si="463"/>
        <v/>
      </c>
      <c r="D7433" s="458">
        <f>IF(ISNUMBER(Summary!$D$17), DATE(Summary!$D$17, 1, 1) + INT((ROW(B7395)-1)/24), DATE(2024, 1, 1) + INT((ROW(B7395)-1)/24))</f>
        <v>45600</v>
      </c>
      <c r="E7433" s="459">
        <v>8.333333333333337E-2</v>
      </c>
      <c r="F7433" s="780"/>
      <c r="G7433" s="780"/>
      <c r="H7433" s="460">
        <f t="shared" si="461"/>
        <v>0</v>
      </c>
      <c r="I7433" s="460">
        <f t="shared" si="462"/>
        <v>0</v>
      </c>
      <c r="J7433" s="460">
        <f t="shared" si="464"/>
        <v>0</v>
      </c>
      <c r="K7433" s="9"/>
      <c r="P7433" s="2"/>
      <c r="Q7433" s="27"/>
      <c r="R7433" s="2"/>
      <c r="S7433" s="2"/>
      <c r="T7433" s="2"/>
      <c r="U7433" s="2"/>
      <c r="V7433" s="2"/>
      <c r="W7433" s="2"/>
    </row>
    <row r="7434" spans="2:23" ht="15" customHeight="1" x14ac:dyDescent="0.35">
      <c r="B7434" s="349"/>
      <c r="C7434" s="715" t="str">
        <f t="shared" si="463"/>
        <v/>
      </c>
      <c r="D7434" s="458">
        <f>IF(ISNUMBER(Summary!$D$17), DATE(Summary!$D$17, 1, 1) + INT((ROW(B7396)-1)/24), DATE(2024, 1, 1) + INT((ROW(B7396)-1)/24))</f>
        <v>45600</v>
      </c>
      <c r="E7434" s="459">
        <v>0.12500000000000006</v>
      </c>
      <c r="F7434" s="780"/>
      <c r="G7434" s="780"/>
      <c r="H7434" s="460">
        <f t="shared" si="461"/>
        <v>0</v>
      </c>
      <c r="I7434" s="460">
        <f t="shared" si="462"/>
        <v>0</v>
      </c>
      <c r="J7434" s="460">
        <f t="shared" si="464"/>
        <v>0</v>
      </c>
      <c r="K7434" s="9"/>
      <c r="P7434" s="2"/>
      <c r="Q7434" s="27"/>
      <c r="R7434" s="2"/>
      <c r="S7434" s="2"/>
      <c r="T7434" s="2"/>
      <c r="U7434" s="2"/>
      <c r="V7434" s="2"/>
      <c r="W7434" s="2"/>
    </row>
    <row r="7435" spans="2:23" ht="15" customHeight="1" x14ac:dyDescent="0.35">
      <c r="B7435" s="349"/>
      <c r="C7435" s="715" t="str">
        <f t="shared" si="463"/>
        <v/>
      </c>
      <c r="D7435" s="458">
        <f>IF(ISNUMBER(Summary!$D$17), DATE(Summary!$D$17, 1, 1) + INT((ROW(B7397)-1)/24), DATE(2024, 1, 1) + INT((ROW(B7397)-1)/24))</f>
        <v>45600</v>
      </c>
      <c r="E7435" s="459">
        <v>0.16666666666666669</v>
      </c>
      <c r="F7435" s="780"/>
      <c r="G7435" s="780"/>
      <c r="H7435" s="460">
        <f t="shared" si="461"/>
        <v>0</v>
      </c>
      <c r="I7435" s="460">
        <f t="shared" si="462"/>
        <v>0</v>
      </c>
      <c r="J7435" s="460">
        <f t="shared" si="464"/>
        <v>0</v>
      </c>
      <c r="K7435" s="9"/>
      <c r="P7435" s="2"/>
      <c r="Q7435" s="27"/>
      <c r="R7435" s="2"/>
      <c r="S7435" s="2"/>
      <c r="T7435" s="2"/>
      <c r="U7435" s="2"/>
      <c r="V7435" s="2"/>
      <c r="W7435" s="2"/>
    </row>
    <row r="7436" spans="2:23" ht="15" customHeight="1" x14ac:dyDescent="0.35">
      <c r="B7436" s="349"/>
      <c r="C7436" s="715" t="str">
        <f t="shared" si="463"/>
        <v/>
      </c>
      <c r="D7436" s="458">
        <f>IF(ISNUMBER(Summary!$D$17), DATE(Summary!$D$17, 1, 1) + INT((ROW(B7398)-1)/24), DATE(2024, 1, 1) + INT((ROW(B7398)-1)/24))</f>
        <v>45600</v>
      </c>
      <c r="E7436" s="459">
        <v>0.20833333333333337</v>
      </c>
      <c r="F7436" s="780"/>
      <c r="G7436" s="780"/>
      <c r="H7436" s="460">
        <f t="shared" si="461"/>
        <v>0</v>
      </c>
      <c r="I7436" s="460">
        <f t="shared" si="462"/>
        <v>0</v>
      </c>
      <c r="J7436" s="460">
        <f t="shared" si="464"/>
        <v>0</v>
      </c>
      <c r="K7436" s="9"/>
      <c r="P7436" s="2"/>
      <c r="Q7436" s="27"/>
      <c r="R7436" s="2"/>
      <c r="S7436" s="2"/>
      <c r="T7436" s="2"/>
      <c r="U7436" s="2"/>
      <c r="V7436" s="2"/>
      <c r="W7436" s="2"/>
    </row>
    <row r="7437" spans="2:23" ht="15" customHeight="1" x14ac:dyDescent="0.35">
      <c r="B7437" s="349"/>
      <c r="C7437" s="715" t="str">
        <f t="shared" si="463"/>
        <v/>
      </c>
      <c r="D7437" s="458">
        <f>IF(ISNUMBER(Summary!$D$17), DATE(Summary!$D$17, 1, 1) + INT((ROW(B7399)-1)/24), DATE(2024, 1, 1) + INT((ROW(B7399)-1)/24))</f>
        <v>45600</v>
      </c>
      <c r="E7437" s="459">
        <v>0.25</v>
      </c>
      <c r="F7437" s="780"/>
      <c r="G7437" s="780"/>
      <c r="H7437" s="460">
        <f t="shared" si="461"/>
        <v>0</v>
      </c>
      <c r="I7437" s="460">
        <f t="shared" si="462"/>
        <v>0</v>
      </c>
      <c r="J7437" s="460">
        <f t="shared" si="464"/>
        <v>0</v>
      </c>
      <c r="K7437" s="9"/>
      <c r="P7437" s="2"/>
      <c r="Q7437" s="27"/>
      <c r="R7437" s="2"/>
      <c r="S7437" s="2"/>
      <c r="T7437" s="2"/>
      <c r="U7437" s="2"/>
      <c r="V7437" s="2"/>
      <c r="W7437" s="2"/>
    </row>
    <row r="7438" spans="2:23" ht="15" customHeight="1" x14ac:dyDescent="0.35">
      <c r="B7438" s="349"/>
      <c r="C7438" s="715" t="str">
        <f t="shared" si="463"/>
        <v/>
      </c>
      <c r="D7438" s="458">
        <f>IF(ISNUMBER(Summary!$D$17), DATE(Summary!$D$17, 1, 1) + INT((ROW(B7400)-1)/24), DATE(2024, 1, 1) + INT((ROW(B7400)-1)/24))</f>
        <v>45600</v>
      </c>
      <c r="E7438" s="459">
        <v>0.29166666666666669</v>
      </c>
      <c r="F7438" s="780"/>
      <c r="G7438" s="780"/>
      <c r="H7438" s="460">
        <f t="shared" si="461"/>
        <v>0</v>
      </c>
      <c r="I7438" s="460">
        <f t="shared" si="462"/>
        <v>0</v>
      </c>
      <c r="J7438" s="460">
        <f t="shared" si="464"/>
        <v>0</v>
      </c>
      <c r="K7438" s="9"/>
      <c r="P7438" s="2"/>
      <c r="Q7438" s="27"/>
      <c r="R7438" s="2"/>
      <c r="S7438" s="2"/>
      <c r="T7438" s="2"/>
      <c r="U7438" s="2"/>
      <c r="V7438" s="2"/>
      <c r="W7438" s="2"/>
    </row>
    <row r="7439" spans="2:23" ht="15" customHeight="1" x14ac:dyDescent="0.35">
      <c r="B7439" s="349"/>
      <c r="C7439" s="715" t="str">
        <f t="shared" si="463"/>
        <v/>
      </c>
      <c r="D7439" s="458">
        <f>IF(ISNUMBER(Summary!$D$17), DATE(Summary!$D$17, 1, 1) + INT((ROW(B7401)-1)/24), DATE(2024, 1, 1) + INT((ROW(B7401)-1)/24))</f>
        <v>45600</v>
      </c>
      <c r="E7439" s="459">
        <v>0.33333333333333337</v>
      </c>
      <c r="F7439" s="780"/>
      <c r="G7439" s="780"/>
      <c r="H7439" s="460">
        <f t="shared" si="461"/>
        <v>0</v>
      </c>
      <c r="I7439" s="460">
        <f t="shared" si="462"/>
        <v>0</v>
      </c>
      <c r="J7439" s="460">
        <f t="shared" si="464"/>
        <v>0</v>
      </c>
      <c r="K7439" s="9"/>
      <c r="P7439" s="2"/>
      <c r="Q7439" s="27"/>
      <c r="R7439" s="2"/>
      <c r="S7439" s="2"/>
      <c r="T7439" s="2"/>
      <c r="U7439" s="2"/>
      <c r="V7439" s="2"/>
      <c r="W7439" s="2"/>
    </row>
    <row r="7440" spans="2:23" ht="15" customHeight="1" x14ac:dyDescent="0.35">
      <c r="B7440" s="349"/>
      <c r="C7440" s="715" t="str">
        <f t="shared" si="463"/>
        <v/>
      </c>
      <c r="D7440" s="458">
        <f>IF(ISNUMBER(Summary!$D$17), DATE(Summary!$D$17, 1, 1) + INT((ROW(B7402)-1)/24), DATE(2024, 1, 1) + INT((ROW(B7402)-1)/24))</f>
        <v>45600</v>
      </c>
      <c r="E7440" s="459">
        <v>0.375</v>
      </c>
      <c r="F7440" s="780"/>
      <c r="G7440" s="780"/>
      <c r="H7440" s="460">
        <f t="shared" si="461"/>
        <v>0</v>
      </c>
      <c r="I7440" s="460">
        <f t="shared" si="462"/>
        <v>0</v>
      </c>
      <c r="J7440" s="460">
        <f t="shared" si="464"/>
        <v>0</v>
      </c>
      <c r="K7440" s="9"/>
      <c r="P7440" s="2"/>
      <c r="Q7440" s="27"/>
      <c r="R7440" s="2"/>
      <c r="S7440" s="2"/>
      <c r="T7440" s="2"/>
      <c r="U7440" s="2"/>
      <c r="V7440" s="2"/>
      <c r="W7440" s="2"/>
    </row>
    <row r="7441" spans="2:23" ht="15" customHeight="1" x14ac:dyDescent="0.35">
      <c r="B7441" s="349"/>
      <c r="C7441" s="715" t="str">
        <f t="shared" si="463"/>
        <v/>
      </c>
      <c r="D7441" s="458">
        <f>IF(ISNUMBER(Summary!$D$17), DATE(Summary!$D$17, 1, 1) + INT((ROW(B7403)-1)/24), DATE(2024, 1, 1) + INT((ROW(B7403)-1)/24))</f>
        <v>45600</v>
      </c>
      <c r="E7441" s="459">
        <v>0.41666666666666669</v>
      </c>
      <c r="F7441" s="780"/>
      <c r="G7441" s="780"/>
      <c r="H7441" s="460">
        <f t="shared" si="461"/>
        <v>0</v>
      </c>
      <c r="I7441" s="460">
        <f t="shared" si="462"/>
        <v>0</v>
      </c>
      <c r="J7441" s="460">
        <f t="shared" si="464"/>
        <v>0</v>
      </c>
      <c r="K7441" s="9"/>
      <c r="P7441" s="2"/>
      <c r="Q7441" s="27"/>
      <c r="R7441" s="2"/>
      <c r="S7441" s="2"/>
      <c r="T7441" s="2"/>
      <c r="U7441" s="2"/>
      <c r="V7441" s="2"/>
      <c r="W7441" s="2"/>
    </row>
    <row r="7442" spans="2:23" ht="15" customHeight="1" x14ac:dyDescent="0.35">
      <c r="B7442" s="349"/>
      <c r="C7442" s="715" t="str">
        <f t="shared" si="463"/>
        <v/>
      </c>
      <c r="D7442" s="458">
        <f>IF(ISNUMBER(Summary!$D$17), DATE(Summary!$D$17, 1, 1) + INT((ROW(B7404)-1)/24), DATE(2024, 1, 1) + INT((ROW(B7404)-1)/24))</f>
        <v>45600</v>
      </c>
      <c r="E7442" s="459">
        <v>0.45833333333333337</v>
      </c>
      <c r="F7442" s="780"/>
      <c r="G7442" s="780"/>
      <c r="H7442" s="460">
        <f t="shared" si="461"/>
        <v>0</v>
      </c>
      <c r="I7442" s="460">
        <f t="shared" si="462"/>
        <v>0</v>
      </c>
      <c r="J7442" s="460">
        <f t="shared" si="464"/>
        <v>0</v>
      </c>
      <c r="K7442" s="9"/>
      <c r="P7442" s="2"/>
      <c r="Q7442" s="27"/>
      <c r="R7442" s="2"/>
      <c r="S7442" s="2"/>
      <c r="T7442" s="2"/>
      <c r="U7442" s="2"/>
      <c r="V7442" s="2"/>
      <c r="W7442" s="2"/>
    </row>
    <row r="7443" spans="2:23" ht="15" customHeight="1" x14ac:dyDescent="0.35">
      <c r="B7443" s="349"/>
      <c r="C7443" s="715" t="str">
        <f t="shared" si="463"/>
        <v/>
      </c>
      <c r="D7443" s="458">
        <f>IF(ISNUMBER(Summary!$D$17), DATE(Summary!$D$17, 1, 1) + INT((ROW(B7405)-1)/24), DATE(2024, 1, 1) + INT((ROW(B7405)-1)/24))</f>
        <v>45600</v>
      </c>
      <c r="E7443" s="459">
        <v>0.50000000000000011</v>
      </c>
      <c r="F7443" s="780"/>
      <c r="G7443" s="780"/>
      <c r="H7443" s="460">
        <f t="shared" si="461"/>
        <v>0</v>
      </c>
      <c r="I7443" s="460">
        <f t="shared" si="462"/>
        <v>0</v>
      </c>
      <c r="J7443" s="460">
        <f t="shared" si="464"/>
        <v>0</v>
      </c>
      <c r="K7443" s="9"/>
      <c r="P7443" s="2"/>
      <c r="Q7443" s="27"/>
      <c r="R7443" s="2"/>
      <c r="S7443" s="2"/>
      <c r="T7443" s="2"/>
      <c r="U7443" s="2"/>
      <c r="V7443" s="2"/>
      <c r="W7443" s="2"/>
    </row>
    <row r="7444" spans="2:23" ht="15" customHeight="1" x14ac:dyDescent="0.35">
      <c r="B7444" s="349"/>
      <c r="C7444" s="715" t="str">
        <f t="shared" si="463"/>
        <v/>
      </c>
      <c r="D7444" s="458">
        <f>IF(ISNUMBER(Summary!$D$17), DATE(Summary!$D$17, 1, 1) + INT((ROW(B7406)-1)/24), DATE(2024, 1, 1) + INT((ROW(B7406)-1)/24))</f>
        <v>45600</v>
      </c>
      <c r="E7444" s="459">
        <v>0.54166666666666674</v>
      </c>
      <c r="F7444" s="780"/>
      <c r="G7444" s="780"/>
      <c r="H7444" s="460">
        <f t="shared" si="461"/>
        <v>0</v>
      </c>
      <c r="I7444" s="460">
        <f t="shared" si="462"/>
        <v>0</v>
      </c>
      <c r="J7444" s="460">
        <f t="shared" si="464"/>
        <v>0</v>
      </c>
      <c r="K7444" s="9"/>
      <c r="P7444" s="2"/>
      <c r="Q7444" s="27"/>
      <c r="R7444" s="2"/>
      <c r="S7444" s="2"/>
      <c r="T7444" s="2"/>
      <c r="U7444" s="2"/>
      <c r="V7444" s="2"/>
      <c r="W7444" s="2"/>
    </row>
    <row r="7445" spans="2:23" ht="15" customHeight="1" x14ac:dyDescent="0.35">
      <c r="B7445" s="349"/>
      <c r="C7445" s="715" t="str">
        <f t="shared" si="463"/>
        <v/>
      </c>
      <c r="D7445" s="458">
        <f>IF(ISNUMBER(Summary!$D$17), DATE(Summary!$D$17, 1, 1) + INT((ROW(B7407)-1)/24), DATE(2024, 1, 1) + INT((ROW(B7407)-1)/24))</f>
        <v>45600</v>
      </c>
      <c r="E7445" s="459">
        <v>0.58333333333333337</v>
      </c>
      <c r="F7445" s="780"/>
      <c r="G7445" s="780"/>
      <c r="H7445" s="460">
        <f t="shared" si="461"/>
        <v>0</v>
      </c>
      <c r="I7445" s="460">
        <f t="shared" si="462"/>
        <v>0</v>
      </c>
      <c r="J7445" s="460">
        <f t="shared" si="464"/>
        <v>0</v>
      </c>
      <c r="K7445" s="9"/>
      <c r="P7445" s="2"/>
      <c r="Q7445" s="27"/>
      <c r="R7445" s="2"/>
      <c r="S7445" s="2"/>
      <c r="T7445" s="2"/>
      <c r="U7445" s="2"/>
      <c r="V7445" s="2"/>
      <c r="W7445" s="2"/>
    </row>
    <row r="7446" spans="2:23" ht="15" customHeight="1" x14ac:dyDescent="0.35">
      <c r="B7446" s="349"/>
      <c r="C7446" s="715" t="str">
        <f t="shared" si="463"/>
        <v/>
      </c>
      <c r="D7446" s="458">
        <f>IF(ISNUMBER(Summary!$D$17), DATE(Summary!$D$17, 1, 1) + INT((ROW(B7408)-1)/24), DATE(2024, 1, 1) + INT((ROW(B7408)-1)/24))</f>
        <v>45600</v>
      </c>
      <c r="E7446" s="459">
        <v>0.62500000000000011</v>
      </c>
      <c r="F7446" s="780"/>
      <c r="G7446" s="780"/>
      <c r="H7446" s="460">
        <f t="shared" si="461"/>
        <v>0</v>
      </c>
      <c r="I7446" s="460">
        <f t="shared" si="462"/>
        <v>0</v>
      </c>
      <c r="J7446" s="460">
        <f t="shared" si="464"/>
        <v>0</v>
      </c>
      <c r="K7446" s="9"/>
      <c r="P7446" s="2"/>
      <c r="Q7446" s="27"/>
      <c r="R7446" s="2"/>
      <c r="S7446" s="2"/>
      <c r="T7446" s="2"/>
      <c r="U7446" s="2"/>
      <c r="V7446" s="2"/>
      <c r="W7446" s="2"/>
    </row>
    <row r="7447" spans="2:23" ht="15" customHeight="1" x14ac:dyDescent="0.35">
      <c r="B7447" s="349"/>
      <c r="C7447" s="715" t="str">
        <f t="shared" si="463"/>
        <v/>
      </c>
      <c r="D7447" s="458">
        <f>IF(ISNUMBER(Summary!$D$17), DATE(Summary!$D$17, 1, 1) + INT((ROW(B7409)-1)/24), DATE(2024, 1, 1) + INT((ROW(B7409)-1)/24))</f>
        <v>45600</v>
      </c>
      <c r="E7447" s="459">
        <v>0.66666666666666674</v>
      </c>
      <c r="F7447" s="780"/>
      <c r="G7447" s="780"/>
      <c r="H7447" s="460">
        <f t="shared" si="461"/>
        <v>0</v>
      </c>
      <c r="I7447" s="460">
        <f t="shared" si="462"/>
        <v>0</v>
      </c>
      <c r="J7447" s="460">
        <f t="shared" si="464"/>
        <v>0</v>
      </c>
      <c r="K7447" s="9"/>
      <c r="P7447" s="2"/>
      <c r="Q7447" s="27"/>
      <c r="R7447" s="2"/>
      <c r="S7447" s="2"/>
      <c r="T7447" s="2"/>
      <c r="U7447" s="2"/>
      <c r="V7447" s="2"/>
      <c r="W7447" s="2"/>
    </row>
    <row r="7448" spans="2:23" ht="15" customHeight="1" x14ac:dyDescent="0.35">
      <c r="B7448" s="349"/>
      <c r="C7448" s="715" t="str">
        <f t="shared" si="463"/>
        <v/>
      </c>
      <c r="D7448" s="458">
        <f>IF(ISNUMBER(Summary!$D$17), DATE(Summary!$D$17, 1, 1) + INT((ROW(B7410)-1)/24), DATE(2024, 1, 1) + INT((ROW(B7410)-1)/24))</f>
        <v>45600</v>
      </c>
      <c r="E7448" s="459">
        <v>0.70833333333333337</v>
      </c>
      <c r="F7448" s="780"/>
      <c r="G7448" s="780"/>
      <c r="H7448" s="460">
        <f t="shared" si="461"/>
        <v>0</v>
      </c>
      <c r="I7448" s="460">
        <f t="shared" si="462"/>
        <v>0</v>
      </c>
      <c r="J7448" s="460">
        <f t="shared" si="464"/>
        <v>0</v>
      </c>
      <c r="K7448" s="9"/>
      <c r="P7448" s="2"/>
      <c r="Q7448" s="27"/>
      <c r="R7448" s="2"/>
      <c r="S7448" s="2"/>
      <c r="T7448" s="2"/>
      <c r="U7448" s="2"/>
      <c r="V7448" s="2"/>
      <c r="W7448" s="2"/>
    </row>
    <row r="7449" spans="2:23" ht="15" customHeight="1" x14ac:dyDescent="0.35">
      <c r="B7449" s="349"/>
      <c r="C7449" s="715" t="str">
        <f t="shared" si="463"/>
        <v/>
      </c>
      <c r="D7449" s="458">
        <f>IF(ISNUMBER(Summary!$D$17), DATE(Summary!$D$17, 1, 1) + INT((ROW(B7411)-1)/24), DATE(2024, 1, 1) + INT((ROW(B7411)-1)/24))</f>
        <v>45600</v>
      </c>
      <c r="E7449" s="459">
        <v>0.75000000000000011</v>
      </c>
      <c r="F7449" s="780"/>
      <c r="G7449" s="780"/>
      <c r="H7449" s="460">
        <f t="shared" si="461"/>
        <v>0</v>
      </c>
      <c r="I7449" s="460">
        <f t="shared" si="462"/>
        <v>0</v>
      </c>
      <c r="J7449" s="460">
        <f t="shared" si="464"/>
        <v>0</v>
      </c>
      <c r="K7449" s="9"/>
      <c r="P7449" s="2"/>
      <c r="Q7449" s="27"/>
      <c r="R7449" s="2"/>
      <c r="S7449" s="2"/>
      <c r="T7449" s="2"/>
      <c r="U7449" s="2"/>
      <c r="V7449" s="2"/>
      <c r="W7449" s="2"/>
    </row>
    <row r="7450" spans="2:23" ht="15" customHeight="1" x14ac:dyDescent="0.35">
      <c r="B7450" s="349"/>
      <c r="C7450" s="715" t="str">
        <f t="shared" si="463"/>
        <v/>
      </c>
      <c r="D7450" s="458">
        <f>IF(ISNUMBER(Summary!$D$17), DATE(Summary!$D$17, 1, 1) + INT((ROW(B7412)-1)/24), DATE(2024, 1, 1) + INT((ROW(B7412)-1)/24))</f>
        <v>45600</v>
      </c>
      <c r="E7450" s="459">
        <v>0.79166666666666674</v>
      </c>
      <c r="F7450" s="780"/>
      <c r="G7450" s="780"/>
      <c r="H7450" s="460">
        <f t="shared" si="461"/>
        <v>0</v>
      </c>
      <c r="I7450" s="460">
        <f t="shared" si="462"/>
        <v>0</v>
      </c>
      <c r="J7450" s="460">
        <f t="shared" si="464"/>
        <v>0</v>
      </c>
      <c r="K7450" s="9"/>
      <c r="P7450" s="2"/>
      <c r="Q7450" s="27"/>
      <c r="R7450" s="2"/>
      <c r="S7450" s="2"/>
      <c r="T7450" s="2"/>
      <c r="U7450" s="2"/>
      <c r="V7450" s="2"/>
      <c r="W7450" s="2"/>
    </row>
    <row r="7451" spans="2:23" ht="15" customHeight="1" x14ac:dyDescent="0.35">
      <c r="B7451" s="349"/>
      <c r="C7451" s="715" t="str">
        <f t="shared" si="463"/>
        <v/>
      </c>
      <c r="D7451" s="458">
        <f>IF(ISNUMBER(Summary!$D$17), DATE(Summary!$D$17, 1, 1) + INT((ROW(B7413)-1)/24), DATE(2024, 1, 1) + INT((ROW(B7413)-1)/24))</f>
        <v>45600</v>
      </c>
      <c r="E7451" s="459">
        <v>0.83333333333333337</v>
      </c>
      <c r="F7451" s="780"/>
      <c r="G7451" s="780"/>
      <c r="H7451" s="460">
        <f t="shared" si="461"/>
        <v>0</v>
      </c>
      <c r="I7451" s="460">
        <f t="shared" si="462"/>
        <v>0</v>
      </c>
      <c r="J7451" s="460">
        <f t="shared" si="464"/>
        <v>0</v>
      </c>
      <c r="K7451" s="9"/>
      <c r="P7451" s="2"/>
      <c r="Q7451" s="27"/>
      <c r="R7451" s="2"/>
      <c r="S7451" s="2"/>
      <c r="T7451" s="2"/>
      <c r="U7451" s="2"/>
      <c r="V7451" s="2"/>
      <c r="W7451" s="2"/>
    </row>
    <row r="7452" spans="2:23" ht="15" customHeight="1" x14ac:dyDescent="0.35">
      <c r="B7452" s="349"/>
      <c r="C7452" s="715" t="str">
        <f t="shared" si="463"/>
        <v/>
      </c>
      <c r="D7452" s="458">
        <f>IF(ISNUMBER(Summary!$D$17), DATE(Summary!$D$17, 1, 1) + INT((ROW(B7414)-1)/24), DATE(2024, 1, 1) + INT((ROW(B7414)-1)/24))</f>
        <v>45600</v>
      </c>
      <c r="E7452" s="459">
        <v>0.87500000000000011</v>
      </c>
      <c r="F7452" s="780"/>
      <c r="G7452" s="780"/>
      <c r="H7452" s="460">
        <f t="shared" si="461"/>
        <v>0</v>
      </c>
      <c r="I7452" s="460">
        <f t="shared" si="462"/>
        <v>0</v>
      </c>
      <c r="J7452" s="460">
        <f t="shared" si="464"/>
        <v>0</v>
      </c>
      <c r="K7452" s="9"/>
      <c r="P7452" s="2"/>
      <c r="Q7452" s="27"/>
      <c r="R7452" s="2"/>
      <c r="S7452" s="2"/>
      <c r="T7452" s="2"/>
      <c r="U7452" s="2"/>
      <c r="V7452" s="2"/>
      <c r="W7452" s="2"/>
    </row>
    <row r="7453" spans="2:23" ht="15" customHeight="1" x14ac:dyDescent="0.35">
      <c r="B7453" s="349"/>
      <c r="C7453" s="715" t="str">
        <f t="shared" si="463"/>
        <v/>
      </c>
      <c r="D7453" s="458">
        <f>IF(ISNUMBER(Summary!$D$17), DATE(Summary!$D$17, 1, 1) + INT((ROW(B7415)-1)/24), DATE(2024, 1, 1) + INT((ROW(B7415)-1)/24))</f>
        <v>45600</v>
      </c>
      <c r="E7453" s="459">
        <v>0.91666666666666674</v>
      </c>
      <c r="F7453" s="780"/>
      <c r="G7453" s="780"/>
      <c r="H7453" s="460">
        <f t="shared" si="461"/>
        <v>0</v>
      </c>
      <c r="I7453" s="460">
        <f t="shared" si="462"/>
        <v>0</v>
      </c>
      <c r="J7453" s="460">
        <f t="shared" si="464"/>
        <v>0</v>
      </c>
      <c r="K7453" s="9"/>
      <c r="P7453" s="2"/>
      <c r="Q7453" s="27"/>
      <c r="R7453" s="2"/>
      <c r="S7453" s="2"/>
      <c r="T7453" s="2"/>
      <c r="U7453" s="2"/>
      <c r="V7453" s="2"/>
      <c r="W7453" s="2"/>
    </row>
    <row r="7454" spans="2:23" ht="15" customHeight="1" x14ac:dyDescent="0.35">
      <c r="B7454" s="349"/>
      <c r="C7454" s="715" t="str">
        <f t="shared" si="463"/>
        <v/>
      </c>
      <c r="D7454" s="458">
        <f>IF(ISNUMBER(Summary!$D$17), DATE(Summary!$D$17, 1, 1) + INT((ROW(B7416)-1)/24), DATE(2024, 1, 1) + INT((ROW(B7416)-1)/24))</f>
        <v>45600</v>
      </c>
      <c r="E7454" s="459">
        <v>0.95833333333333337</v>
      </c>
      <c r="F7454" s="780"/>
      <c r="G7454" s="780"/>
      <c r="H7454" s="460">
        <f t="shared" si="461"/>
        <v>0</v>
      </c>
      <c r="I7454" s="460">
        <f t="shared" si="462"/>
        <v>0</v>
      </c>
      <c r="J7454" s="460">
        <f t="shared" si="464"/>
        <v>0</v>
      </c>
      <c r="K7454" s="9"/>
      <c r="P7454" s="2"/>
      <c r="Q7454" s="27"/>
      <c r="R7454" s="2"/>
      <c r="S7454" s="2"/>
      <c r="T7454" s="2"/>
      <c r="U7454" s="2"/>
      <c r="V7454" s="2"/>
      <c r="W7454" s="2"/>
    </row>
    <row r="7455" spans="2:23" ht="15" customHeight="1" x14ac:dyDescent="0.35">
      <c r="B7455" s="457"/>
      <c r="C7455" s="715">
        <f t="shared" si="463"/>
        <v>45601</v>
      </c>
      <c r="D7455" s="458">
        <f>IF(ISNUMBER(Summary!$D$17), DATE(Summary!$D$17, 1, 1) + INT((ROW(B7417)-1)/24), DATE(2024, 1, 1) + INT((ROW(B7417)-1)/24))</f>
        <v>45601</v>
      </c>
      <c r="E7455" s="459">
        <v>3.1225022567582528E-17</v>
      </c>
      <c r="F7455" s="780"/>
      <c r="G7455" s="780"/>
      <c r="H7455" s="460">
        <f t="shared" si="461"/>
        <v>0</v>
      </c>
      <c r="I7455" s="460">
        <f t="shared" si="462"/>
        <v>0</v>
      </c>
      <c r="J7455" s="460">
        <f t="shared" si="464"/>
        <v>0</v>
      </c>
      <c r="K7455" s="9"/>
      <c r="P7455" s="2"/>
      <c r="Q7455" s="27"/>
      <c r="R7455" s="2"/>
      <c r="S7455" s="2"/>
      <c r="T7455" s="2"/>
      <c r="U7455" s="2"/>
      <c r="V7455" s="2"/>
      <c r="W7455" s="2"/>
    </row>
    <row r="7456" spans="2:23" ht="15" customHeight="1" x14ac:dyDescent="0.35">
      <c r="B7456" s="349"/>
      <c r="C7456" s="715" t="str">
        <f t="shared" si="463"/>
        <v/>
      </c>
      <c r="D7456" s="458">
        <f>IF(ISNUMBER(Summary!$D$17), DATE(Summary!$D$17, 1, 1) + INT((ROW(B7418)-1)/24), DATE(2024, 1, 1) + INT((ROW(B7418)-1)/24))</f>
        <v>45601</v>
      </c>
      <c r="E7456" s="459">
        <v>4.1666666666666699E-2</v>
      </c>
      <c r="F7456" s="780"/>
      <c r="G7456" s="780"/>
      <c r="H7456" s="460">
        <f t="shared" si="461"/>
        <v>0</v>
      </c>
      <c r="I7456" s="460">
        <f t="shared" si="462"/>
        <v>0</v>
      </c>
      <c r="J7456" s="460">
        <f t="shared" si="464"/>
        <v>0</v>
      </c>
      <c r="K7456" s="9"/>
      <c r="P7456" s="2"/>
      <c r="Q7456" s="27"/>
      <c r="R7456" s="2"/>
      <c r="S7456" s="2"/>
      <c r="T7456" s="2"/>
      <c r="U7456" s="2"/>
      <c r="V7456" s="2"/>
      <c r="W7456" s="2"/>
    </row>
    <row r="7457" spans="2:23" ht="15" customHeight="1" x14ac:dyDescent="0.35">
      <c r="B7457" s="349"/>
      <c r="C7457" s="715" t="str">
        <f t="shared" si="463"/>
        <v/>
      </c>
      <c r="D7457" s="458">
        <f>IF(ISNUMBER(Summary!$D$17), DATE(Summary!$D$17, 1, 1) + INT((ROW(B7419)-1)/24), DATE(2024, 1, 1) + INT((ROW(B7419)-1)/24))</f>
        <v>45601</v>
      </c>
      <c r="E7457" s="459">
        <v>8.333333333333337E-2</v>
      </c>
      <c r="F7457" s="780"/>
      <c r="G7457" s="780"/>
      <c r="H7457" s="460">
        <f t="shared" si="461"/>
        <v>0</v>
      </c>
      <c r="I7457" s="460">
        <f t="shared" si="462"/>
        <v>0</v>
      </c>
      <c r="J7457" s="460">
        <f t="shared" si="464"/>
        <v>0</v>
      </c>
      <c r="K7457" s="9"/>
      <c r="P7457" s="2"/>
      <c r="Q7457" s="27"/>
      <c r="R7457" s="2"/>
      <c r="S7457" s="2"/>
      <c r="T7457" s="2"/>
      <c r="U7457" s="2"/>
      <c r="V7457" s="2"/>
      <c r="W7457" s="2"/>
    </row>
    <row r="7458" spans="2:23" ht="15" customHeight="1" x14ac:dyDescent="0.35">
      <c r="B7458" s="349"/>
      <c r="C7458" s="715" t="str">
        <f t="shared" si="463"/>
        <v/>
      </c>
      <c r="D7458" s="458">
        <f>IF(ISNUMBER(Summary!$D$17), DATE(Summary!$D$17, 1, 1) + INT((ROW(B7420)-1)/24), DATE(2024, 1, 1) + INT((ROW(B7420)-1)/24))</f>
        <v>45601</v>
      </c>
      <c r="E7458" s="459">
        <v>0.12500000000000006</v>
      </c>
      <c r="F7458" s="780"/>
      <c r="G7458" s="780"/>
      <c r="H7458" s="460">
        <f t="shared" si="461"/>
        <v>0</v>
      </c>
      <c r="I7458" s="460">
        <f t="shared" si="462"/>
        <v>0</v>
      </c>
      <c r="J7458" s="460">
        <f t="shared" si="464"/>
        <v>0</v>
      </c>
      <c r="K7458" s="9"/>
      <c r="P7458" s="2"/>
      <c r="Q7458" s="27"/>
      <c r="R7458" s="2"/>
      <c r="S7458" s="2"/>
      <c r="T7458" s="2"/>
      <c r="U7458" s="2"/>
      <c r="V7458" s="2"/>
      <c r="W7458" s="2"/>
    </row>
    <row r="7459" spans="2:23" ht="15" customHeight="1" x14ac:dyDescent="0.35">
      <c r="B7459" s="349"/>
      <c r="C7459" s="715" t="str">
        <f t="shared" si="463"/>
        <v/>
      </c>
      <c r="D7459" s="458">
        <f>IF(ISNUMBER(Summary!$D$17), DATE(Summary!$D$17, 1, 1) + INT((ROW(B7421)-1)/24), DATE(2024, 1, 1) + INT((ROW(B7421)-1)/24))</f>
        <v>45601</v>
      </c>
      <c r="E7459" s="459">
        <v>0.16666666666666669</v>
      </c>
      <c r="F7459" s="780"/>
      <c r="G7459" s="780"/>
      <c r="H7459" s="460">
        <f t="shared" si="461"/>
        <v>0</v>
      </c>
      <c r="I7459" s="460">
        <f t="shared" si="462"/>
        <v>0</v>
      </c>
      <c r="J7459" s="460">
        <f t="shared" si="464"/>
        <v>0</v>
      </c>
      <c r="K7459" s="9"/>
      <c r="P7459" s="2"/>
      <c r="Q7459" s="27"/>
      <c r="R7459" s="2"/>
      <c r="S7459" s="2"/>
      <c r="T7459" s="2"/>
      <c r="U7459" s="2"/>
      <c r="V7459" s="2"/>
      <c r="W7459" s="2"/>
    </row>
    <row r="7460" spans="2:23" ht="15" customHeight="1" x14ac:dyDescent="0.35">
      <c r="B7460" s="349"/>
      <c r="C7460" s="715" t="str">
        <f t="shared" si="463"/>
        <v/>
      </c>
      <c r="D7460" s="458">
        <f>IF(ISNUMBER(Summary!$D$17), DATE(Summary!$D$17, 1, 1) + INT((ROW(B7422)-1)/24), DATE(2024, 1, 1) + INT((ROW(B7422)-1)/24))</f>
        <v>45601</v>
      </c>
      <c r="E7460" s="459">
        <v>0.20833333333333337</v>
      </c>
      <c r="F7460" s="780"/>
      <c r="G7460" s="780"/>
      <c r="H7460" s="460">
        <f t="shared" si="461"/>
        <v>0</v>
      </c>
      <c r="I7460" s="460">
        <f t="shared" si="462"/>
        <v>0</v>
      </c>
      <c r="J7460" s="460">
        <f t="shared" si="464"/>
        <v>0</v>
      </c>
      <c r="K7460" s="9"/>
      <c r="P7460" s="2"/>
      <c r="Q7460" s="27"/>
      <c r="R7460" s="2"/>
      <c r="S7460" s="2"/>
      <c r="T7460" s="2"/>
      <c r="U7460" s="2"/>
      <c r="V7460" s="2"/>
      <c r="W7460" s="2"/>
    </row>
    <row r="7461" spans="2:23" ht="15" customHeight="1" x14ac:dyDescent="0.35">
      <c r="B7461" s="349"/>
      <c r="C7461" s="715" t="str">
        <f t="shared" si="463"/>
        <v/>
      </c>
      <c r="D7461" s="458">
        <f>IF(ISNUMBER(Summary!$D$17), DATE(Summary!$D$17, 1, 1) + INT((ROW(B7423)-1)/24), DATE(2024, 1, 1) + INT((ROW(B7423)-1)/24))</f>
        <v>45601</v>
      </c>
      <c r="E7461" s="459">
        <v>0.25</v>
      </c>
      <c r="F7461" s="780"/>
      <c r="G7461" s="780"/>
      <c r="H7461" s="460">
        <f t="shared" si="461"/>
        <v>0</v>
      </c>
      <c r="I7461" s="460">
        <f t="shared" si="462"/>
        <v>0</v>
      </c>
      <c r="J7461" s="460">
        <f t="shared" si="464"/>
        <v>0</v>
      </c>
      <c r="K7461" s="9"/>
      <c r="P7461" s="2"/>
      <c r="Q7461" s="27"/>
      <c r="R7461" s="2"/>
      <c r="S7461" s="2"/>
      <c r="T7461" s="2"/>
      <c r="U7461" s="2"/>
      <c r="V7461" s="2"/>
      <c r="W7461" s="2"/>
    </row>
    <row r="7462" spans="2:23" ht="15" customHeight="1" x14ac:dyDescent="0.35">
      <c r="B7462" s="349"/>
      <c r="C7462" s="715" t="str">
        <f t="shared" si="463"/>
        <v/>
      </c>
      <c r="D7462" s="458">
        <f>IF(ISNUMBER(Summary!$D$17), DATE(Summary!$D$17, 1, 1) + INT((ROW(B7424)-1)/24), DATE(2024, 1, 1) + INT((ROW(B7424)-1)/24))</f>
        <v>45601</v>
      </c>
      <c r="E7462" s="459">
        <v>0.29166666666666669</v>
      </c>
      <c r="F7462" s="780"/>
      <c r="G7462" s="780"/>
      <c r="H7462" s="460">
        <f t="shared" si="461"/>
        <v>0</v>
      </c>
      <c r="I7462" s="460">
        <f t="shared" si="462"/>
        <v>0</v>
      </c>
      <c r="J7462" s="460">
        <f t="shared" si="464"/>
        <v>0</v>
      </c>
      <c r="K7462" s="9"/>
      <c r="P7462" s="2"/>
      <c r="Q7462" s="27"/>
      <c r="R7462" s="2"/>
      <c r="S7462" s="2"/>
      <c r="T7462" s="2"/>
      <c r="U7462" s="2"/>
      <c r="V7462" s="2"/>
      <c r="W7462" s="2"/>
    </row>
    <row r="7463" spans="2:23" ht="15" customHeight="1" x14ac:dyDescent="0.35">
      <c r="B7463" s="349"/>
      <c r="C7463" s="715" t="str">
        <f t="shared" si="463"/>
        <v/>
      </c>
      <c r="D7463" s="458">
        <f>IF(ISNUMBER(Summary!$D$17), DATE(Summary!$D$17, 1, 1) + INT((ROW(B7425)-1)/24), DATE(2024, 1, 1) + INT((ROW(B7425)-1)/24))</f>
        <v>45601</v>
      </c>
      <c r="E7463" s="459">
        <v>0.33333333333333337</v>
      </c>
      <c r="F7463" s="780"/>
      <c r="G7463" s="780"/>
      <c r="H7463" s="460">
        <f t="shared" ref="H7463:H7526" si="465">IF(G7463&gt;F7463,F7463,G7463)</f>
        <v>0</v>
      </c>
      <c r="I7463" s="460">
        <f t="shared" ref="I7463:I7526" si="466">F7463-H7463</f>
        <v>0</v>
      </c>
      <c r="J7463" s="460">
        <f t="shared" si="464"/>
        <v>0</v>
      </c>
      <c r="K7463" s="9"/>
      <c r="P7463" s="2"/>
      <c r="Q7463" s="27"/>
      <c r="R7463" s="2"/>
      <c r="S7463" s="2"/>
      <c r="T7463" s="2"/>
      <c r="U7463" s="2"/>
      <c r="V7463" s="2"/>
      <c r="W7463" s="2"/>
    </row>
    <row r="7464" spans="2:23" ht="15" customHeight="1" x14ac:dyDescent="0.35">
      <c r="B7464" s="349"/>
      <c r="C7464" s="715" t="str">
        <f t="shared" ref="C7464:C7527" si="467">IF(MOD(ROW()-ROW($E$39), 24)=0, $D7464, "")</f>
        <v/>
      </c>
      <c r="D7464" s="458">
        <f>IF(ISNUMBER(Summary!$D$17), DATE(Summary!$D$17, 1, 1) + INT((ROW(B7426)-1)/24), DATE(2024, 1, 1) + INT((ROW(B7426)-1)/24))</f>
        <v>45601</v>
      </c>
      <c r="E7464" s="459">
        <v>0.375</v>
      </c>
      <c r="F7464" s="780"/>
      <c r="G7464" s="780"/>
      <c r="H7464" s="460">
        <f t="shared" si="465"/>
        <v>0</v>
      </c>
      <c r="I7464" s="460">
        <f t="shared" si="466"/>
        <v>0</v>
      </c>
      <c r="J7464" s="460">
        <f t="shared" si="464"/>
        <v>0</v>
      </c>
      <c r="K7464" s="9"/>
      <c r="P7464" s="2"/>
      <c r="Q7464" s="27"/>
      <c r="R7464" s="2"/>
      <c r="S7464" s="2"/>
      <c r="T7464" s="2"/>
      <c r="U7464" s="2"/>
      <c r="V7464" s="2"/>
      <c r="W7464" s="2"/>
    </row>
    <row r="7465" spans="2:23" ht="15" customHeight="1" x14ac:dyDescent="0.35">
      <c r="B7465" s="349"/>
      <c r="C7465" s="715" t="str">
        <f t="shared" si="467"/>
        <v/>
      </c>
      <c r="D7465" s="458">
        <f>IF(ISNUMBER(Summary!$D$17), DATE(Summary!$D$17, 1, 1) + INT((ROW(B7427)-1)/24), DATE(2024, 1, 1) + INT((ROW(B7427)-1)/24))</f>
        <v>45601</v>
      </c>
      <c r="E7465" s="459">
        <v>0.41666666666666669</v>
      </c>
      <c r="F7465" s="780"/>
      <c r="G7465" s="780"/>
      <c r="H7465" s="460">
        <f t="shared" si="465"/>
        <v>0</v>
      </c>
      <c r="I7465" s="460">
        <f t="shared" si="466"/>
        <v>0</v>
      </c>
      <c r="J7465" s="460">
        <f t="shared" si="464"/>
        <v>0</v>
      </c>
      <c r="K7465" s="9"/>
      <c r="P7465" s="2"/>
      <c r="Q7465" s="27"/>
      <c r="R7465" s="2"/>
      <c r="S7465" s="2"/>
      <c r="T7465" s="2"/>
      <c r="U7465" s="2"/>
      <c r="V7465" s="2"/>
      <c r="W7465" s="2"/>
    </row>
    <row r="7466" spans="2:23" ht="15" customHeight="1" x14ac:dyDescent="0.35">
      <c r="B7466" s="349"/>
      <c r="C7466" s="715" t="str">
        <f t="shared" si="467"/>
        <v/>
      </c>
      <c r="D7466" s="458">
        <f>IF(ISNUMBER(Summary!$D$17), DATE(Summary!$D$17, 1, 1) + INT((ROW(B7428)-1)/24), DATE(2024, 1, 1) + INT((ROW(B7428)-1)/24))</f>
        <v>45601</v>
      </c>
      <c r="E7466" s="459">
        <v>0.45833333333333337</v>
      </c>
      <c r="F7466" s="780"/>
      <c r="G7466" s="780"/>
      <c r="H7466" s="460">
        <f t="shared" si="465"/>
        <v>0</v>
      </c>
      <c r="I7466" s="460">
        <f t="shared" si="466"/>
        <v>0</v>
      </c>
      <c r="J7466" s="460">
        <f t="shared" si="464"/>
        <v>0</v>
      </c>
      <c r="K7466" s="9"/>
      <c r="P7466" s="2"/>
      <c r="Q7466" s="27"/>
      <c r="R7466" s="2"/>
      <c r="S7466" s="2"/>
      <c r="T7466" s="2"/>
      <c r="U7466" s="2"/>
      <c r="V7466" s="2"/>
      <c r="W7466" s="2"/>
    </row>
    <row r="7467" spans="2:23" ht="15" customHeight="1" x14ac:dyDescent="0.35">
      <c r="B7467" s="349"/>
      <c r="C7467" s="715" t="str">
        <f t="shared" si="467"/>
        <v/>
      </c>
      <c r="D7467" s="458">
        <f>IF(ISNUMBER(Summary!$D$17), DATE(Summary!$D$17, 1, 1) + INT((ROW(B7429)-1)/24), DATE(2024, 1, 1) + INT((ROW(B7429)-1)/24))</f>
        <v>45601</v>
      </c>
      <c r="E7467" s="459">
        <v>0.50000000000000011</v>
      </c>
      <c r="F7467" s="780"/>
      <c r="G7467" s="780"/>
      <c r="H7467" s="460">
        <f t="shared" si="465"/>
        <v>0</v>
      </c>
      <c r="I7467" s="460">
        <f t="shared" si="466"/>
        <v>0</v>
      </c>
      <c r="J7467" s="460">
        <f t="shared" si="464"/>
        <v>0</v>
      </c>
      <c r="K7467" s="9"/>
      <c r="P7467" s="2"/>
      <c r="Q7467" s="27"/>
      <c r="R7467" s="2"/>
      <c r="S7467" s="2"/>
      <c r="T7467" s="2"/>
      <c r="U7467" s="2"/>
      <c r="V7467" s="2"/>
      <c r="W7467" s="2"/>
    </row>
    <row r="7468" spans="2:23" ht="15" customHeight="1" x14ac:dyDescent="0.35">
      <c r="B7468" s="349"/>
      <c r="C7468" s="715" t="str">
        <f t="shared" si="467"/>
        <v/>
      </c>
      <c r="D7468" s="458">
        <f>IF(ISNUMBER(Summary!$D$17), DATE(Summary!$D$17, 1, 1) + INT((ROW(B7430)-1)/24), DATE(2024, 1, 1) + INT((ROW(B7430)-1)/24))</f>
        <v>45601</v>
      </c>
      <c r="E7468" s="459">
        <v>0.54166666666666674</v>
      </c>
      <c r="F7468" s="780"/>
      <c r="G7468" s="780"/>
      <c r="H7468" s="460">
        <f t="shared" si="465"/>
        <v>0</v>
      </c>
      <c r="I7468" s="460">
        <f t="shared" si="466"/>
        <v>0</v>
      </c>
      <c r="J7468" s="460">
        <f t="shared" si="464"/>
        <v>0</v>
      </c>
      <c r="K7468" s="9"/>
      <c r="P7468" s="2"/>
      <c r="Q7468" s="27"/>
      <c r="R7468" s="2"/>
      <c r="S7468" s="2"/>
      <c r="T7468" s="2"/>
      <c r="U7468" s="2"/>
      <c r="V7468" s="2"/>
      <c r="W7468" s="2"/>
    </row>
    <row r="7469" spans="2:23" ht="15" customHeight="1" x14ac:dyDescent="0.35">
      <c r="B7469" s="349"/>
      <c r="C7469" s="715" t="str">
        <f t="shared" si="467"/>
        <v/>
      </c>
      <c r="D7469" s="458">
        <f>IF(ISNUMBER(Summary!$D$17), DATE(Summary!$D$17, 1, 1) + INT((ROW(B7431)-1)/24), DATE(2024, 1, 1) + INT((ROW(B7431)-1)/24))</f>
        <v>45601</v>
      </c>
      <c r="E7469" s="459">
        <v>0.58333333333333337</v>
      </c>
      <c r="F7469" s="780"/>
      <c r="G7469" s="780"/>
      <c r="H7469" s="460">
        <f t="shared" si="465"/>
        <v>0</v>
      </c>
      <c r="I7469" s="460">
        <f t="shared" si="466"/>
        <v>0</v>
      </c>
      <c r="J7469" s="460">
        <f t="shared" si="464"/>
        <v>0</v>
      </c>
      <c r="K7469" s="9"/>
      <c r="P7469" s="2"/>
      <c r="Q7469" s="27"/>
      <c r="R7469" s="2"/>
      <c r="S7469" s="2"/>
      <c r="T7469" s="2"/>
      <c r="U7469" s="2"/>
      <c r="V7469" s="2"/>
      <c r="W7469" s="2"/>
    </row>
    <row r="7470" spans="2:23" ht="15" customHeight="1" x14ac:dyDescent="0.35">
      <c r="B7470" s="349"/>
      <c r="C7470" s="715" t="str">
        <f t="shared" si="467"/>
        <v/>
      </c>
      <c r="D7470" s="458">
        <f>IF(ISNUMBER(Summary!$D$17), DATE(Summary!$D$17, 1, 1) + INT((ROW(B7432)-1)/24), DATE(2024, 1, 1) + INT((ROW(B7432)-1)/24))</f>
        <v>45601</v>
      </c>
      <c r="E7470" s="459">
        <v>0.62500000000000011</v>
      </c>
      <c r="F7470" s="780"/>
      <c r="G7470" s="780"/>
      <c r="H7470" s="460">
        <f t="shared" si="465"/>
        <v>0</v>
      </c>
      <c r="I7470" s="460">
        <f t="shared" si="466"/>
        <v>0</v>
      </c>
      <c r="J7470" s="460">
        <f t="shared" si="464"/>
        <v>0</v>
      </c>
      <c r="K7470" s="9"/>
      <c r="P7470" s="2"/>
      <c r="Q7470" s="27"/>
      <c r="R7470" s="2"/>
      <c r="S7470" s="2"/>
      <c r="T7470" s="2"/>
      <c r="U7470" s="2"/>
      <c r="V7470" s="2"/>
      <c r="W7470" s="2"/>
    </row>
    <row r="7471" spans="2:23" ht="15" customHeight="1" x14ac:dyDescent="0.35">
      <c r="B7471" s="349"/>
      <c r="C7471" s="715" t="str">
        <f t="shared" si="467"/>
        <v/>
      </c>
      <c r="D7471" s="458">
        <f>IF(ISNUMBER(Summary!$D$17), DATE(Summary!$D$17, 1, 1) + INT((ROW(B7433)-1)/24), DATE(2024, 1, 1) + INT((ROW(B7433)-1)/24))</f>
        <v>45601</v>
      </c>
      <c r="E7471" s="459">
        <v>0.66666666666666674</v>
      </c>
      <c r="F7471" s="780"/>
      <c r="G7471" s="780"/>
      <c r="H7471" s="460">
        <f t="shared" si="465"/>
        <v>0</v>
      </c>
      <c r="I7471" s="460">
        <f t="shared" si="466"/>
        <v>0</v>
      </c>
      <c r="J7471" s="460">
        <f t="shared" si="464"/>
        <v>0</v>
      </c>
      <c r="K7471" s="9"/>
      <c r="P7471" s="2"/>
      <c r="Q7471" s="27"/>
      <c r="R7471" s="2"/>
      <c r="S7471" s="2"/>
      <c r="T7471" s="2"/>
      <c r="U7471" s="2"/>
      <c r="V7471" s="2"/>
      <c r="W7471" s="2"/>
    </row>
    <row r="7472" spans="2:23" ht="15" customHeight="1" x14ac:dyDescent="0.35">
      <c r="B7472" s="349"/>
      <c r="C7472" s="715" t="str">
        <f t="shared" si="467"/>
        <v/>
      </c>
      <c r="D7472" s="458">
        <f>IF(ISNUMBER(Summary!$D$17), DATE(Summary!$D$17, 1, 1) + INT((ROW(B7434)-1)/24), DATE(2024, 1, 1) + INT((ROW(B7434)-1)/24))</f>
        <v>45601</v>
      </c>
      <c r="E7472" s="459">
        <v>0.70833333333333337</v>
      </c>
      <c r="F7472" s="780"/>
      <c r="G7472" s="780"/>
      <c r="H7472" s="460">
        <f t="shared" si="465"/>
        <v>0</v>
      </c>
      <c r="I7472" s="460">
        <f t="shared" si="466"/>
        <v>0</v>
      </c>
      <c r="J7472" s="460">
        <f t="shared" si="464"/>
        <v>0</v>
      </c>
      <c r="K7472" s="9"/>
      <c r="P7472" s="2"/>
      <c r="Q7472" s="27"/>
      <c r="R7472" s="2"/>
      <c r="S7472" s="2"/>
      <c r="T7472" s="2"/>
      <c r="U7472" s="2"/>
      <c r="V7472" s="2"/>
      <c r="W7472" s="2"/>
    </row>
    <row r="7473" spans="2:23" ht="15" customHeight="1" x14ac:dyDescent="0.35">
      <c r="B7473" s="349"/>
      <c r="C7473" s="715" t="str">
        <f t="shared" si="467"/>
        <v/>
      </c>
      <c r="D7473" s="458">
        <f>IF(ISNUMBER(Summary!$D$17), DATE(Summary!$D$17, 1, 1) + INT((ROW(B7435)-1)/24), DATE(2024, 1, 1) + INT((ROW(B7435)-1)/24))</f>
        <v>45601</v>
      </c>
      <c r="E7473" s="459">
        <v>0.75000000000000011</v>
      </c>
      <c r="F7473" s="780"/>
      <c r="G7473" s="780"/>
      <c r="H7473" s="460">
        <f t="shared" si="465"/>
        <v>0</v>
      </c>
      <c r="I7473" s="460">
        <f t="shared" si="466"/>
        <v>0</v>
      </c>
      <c r="J7473" s="460">
        <f t="shared" si="464"/>
        <v>0</v>
      </c>
      <c r="K7473" s="9"/>
      <c r="P7473" s="2"/>
      <c r="Q7473" s="27"/>
      <c r="R7473" s="2"/>
      <c r="S7473" s="2"/>
      <c r="T7473" s="2"/>
      <c r="U7473" s="2"/>
      <c r="V7473" s="2"/>
      <c r="W7473" s="2"/>
    </row>
    <row r="7474" spans="2:23" ht="15" customHeight="1" x14ac:dyDescent="0.35">
      <c r="B7474" s="349"/>
      <c r="C7474" s="715" t="str">
        <f t="shared" si="467"/>
        <v/>
      </c>
      <c r="D7474" s="458">
        <f>IF(ISNUMBER(Summary!$D$17), DATE(Summary!$D$17, 1, 1) + INT((ROW(B7436)-1)/24), DATE(2024, 1, 1) + INT((ROW(B7436)-1)/24))</f>
        <v>45601</v>
      </c>
      <c r="E7474" s="459">
        <v>0.79166666666666674</v>
      </c>
      <c r="F7474" s="780"/>
      <c r="G7474" s="780"/>
      <c r="H7474" s="460">
        <f t="shared" si="465"/>
        <v>0</v>
      </c>
      <c r="I7474" s="460">
        <f t="shared" si="466"/>
        <v>0</v>
      </c>
      <c r="J7474" s="460">
        <f t="shared" si="464"/>
        <v>0</v>
      </c>
      <c r="K7474" s="9"/>
      <c r="P7474" s="2"/>
      <c r="Q7474" s="27"/>
      <c r="R7474" s="2"/>
      <c r="S7474" s="2"/>
      <c r="T7474" s="2"/>
      <c r="U7474" s="2"/>
      <c r="V7474" s="2"/>
      <c r="W7474" s="2"/>
    </row>
    <row r="7475" spans="2:23" ht="15" customHeight="1" x14ac:dyDescent="0.35">
      <c r="B7475" s="349"/>
      <c r="C7475" s="715" t="str">
        <f t="shared" si="467"/>
        <v/>
      </c>
      <c r="D7475" s="458">
        <f>IF(ISNUMBER(Summary!$D$17), DATE(Summary!$D$17, 1, 1) + INT((ROW(B7437)-1)/24), DATE(2024, 1, 1) + INT((ROW(B7437)-1)/24))</f>
        <v>45601</v>
      </c>
      <c r="E7475" s="459">
        <v>0.83333333333333337</v>
      </c>
      <c r="F7475" s="780"/>
      <c r="G7475" s="780"/>
      <c r="H7475" s="460">
        <f t="shared" si="465"/>
        <v>0</v>
      </c>
      <c r="I7475" s="460">
        <f t="shared" si="466"/>
        <v>0</v>
      </c>
      <c r="J7475" s="460">
        <f t="shared" si="464"/>
        <v>0</v>
      </c>
      <c r="K7475" s="9"/>
      <c r="P7475" s="2"/>
      <c r="Q7475" s="27"/>
      <c r="R7475" s="2"/>
      <c r="S7475" s="2"/>
      <c r="T7475" s="2"/>
      <c r="U7475" s="2"/>
      <c r="V7475" s="2"/>
      <c r="W7475" s="2"/>
    </row>
    <row r="7476" spans="2:23" ht="15" customHeight="1" x14ac:dyDescent="0.35">
      <c r="B7476" s="349"/>
      <c r="C7476" s="715" t="str">
        <f t="shared" si="467"/>
        <v/>
      </c>
      <c r="D7476" s="458">
        <f>IF(ISNUMBER(Summary!$D$17), DATE(Summary!$D$17, 1, 1) + INT((ROW(B7438)-1)/24), DATE(2024, 1, 1) + INT((ROW(B7438)-1)/24))</f>
        <v>45601</v>
      </c>
      <c r="E7476" s="459">
        <v>0.87500000000000011</v>
      </c>
      <c r="F7476" s="780"/>
      <c r="G7476" s="780"/>
      <c r="H7476" s="460">
        <f t="shared" si="465"/>
        <v>0</v>
      </c>
      <c r="I7476" s="460">
        <f t="shared" si="466"/>
        <v>0</v>
      </c>
      <c r="J7476" s="460">
        <f t="shared" si="464"/>
        <v>0</v>
      </c>
      <c r="K7476" s="9"/>
      <c r="P7476" s="2"/>
      <c r="Q7476" s="27"/>
      <c r="R7476" s="2"/>
      <c r="S7476" s="2"/>
      <c r="T7476" s="2"/>
      <c r="U7476" s="2"/>
      <c r="V7476" s="2"/>
      <c r="W7476" s="2"/>
    </row>
    <row r="7477" spans="2:23" ht="15" customHeight="1" x14ac:dyDescent="0.35">
      <c r="B7477" s="349"/>
      <c r="C7477" s="715" t="str">
        <f t="shared" si="467"/>
        <v/>
      </c>
      <c r="D7477" s="458">
        <f>IF(ISNUMBER(Summary!$D$17), DATE(Summary!$D$17, 1, 1) + INT((ROW(B7439)-1)/24), DATE(2024, 1, 1) + INT((ROW(B7439)-1)/24))</f>
        <v>45601</v>
      </c>
      <c r="E7477" s="459">
        <v>0.91666666666666674</v>
      </c>
      <c r="F7477" s="780"/>
      <c r="G7477" s="780"/>
      <c r="H7477" s="460">
        <f t="shared" si="465"/>
        <v>0</v>
      </c>
      <c r="I7477" s="460">
        <f t="shared" si="466"/>
        <v>0</v>
      </c>
      <c r="J7477" s="460">
        <f t="shared" si="464"/>
        <v>0</v>
      </c>
      <c r="K7477" s="9"/>
      <c r="P7477" s="2"/>
      <c r="Q7477" s="27"/>
      <c r="R7477" s="2"/>
      <c r="S7477" s="2"/>
      <c r="T7477" s="2"/>
      <c r="U7477" s="2"/>
      <c r="V7477" s="2"/>
      <c r="W7477" s="2"/>
    </row>
    <row r="7478" spans="2:23" ht="15" customHeight="1" x14ac:dyDescent="0.35">
      <c r="B7478" s="349"/>
      <c r="C7478" s="715" t="str">
        <f t="shared" si="467"/>
        <v/>
      </c>
      <c r="D7478" s="458">
        <f>IF(ISNUMBER(Summary!$D$17), DATE(Summary!$D$17, 1, 1) + INT((ROW(B7440)-1)/24), DATE(2024, 1, 1) + INT((ROW(B7440)-1)/24))</f>
        <v>45601</v>
      </c>
      <c r="E7478" s="459">
        <v>0.95833333333333337</v>
      </c>
      <c r="F7478" s="780"/>
      <c r="G7478" s="780"/>
      <c r="H7478" s="460">
        <f t="shared" si="465"/>
        <v>0</v>
      </c>
      <c r="I7478" s="460">
        <f t="shared" si="466"/>
        <v>0</v>
      </c>
      <c r="J7478" s="460">
        <f t="shared" si="464"/>
        <v>0</v>
      </c>
      <c r="K7478" s="9"/>
      <c r="P7478" s="2"/>
      <c r="Q7478" s="27"/>
      <c r="R7478" s="2"/>
      <c r="S7478" s="2"/>
      <c r="T7478" s="2"/>
      <c r="U7478" s="2"/>
      <c r="V7478" s="2"/>
      <c r="W7478" s="2"/>
    </row>
    <row r="7479" spans="2:23" ht="15" customHeight="1" x14ac:dyDescent="0.35">
      <c r="B7479" s="457"/>
      <c r="C7479" s="715">
        <f t="shared" si="467"/>
        <v>45602</v>
      </c>
      <c r="D7479" s="458">
        <f>IF(ISNUMBER(Summary!$D$17), DATE(Summary!$D$17, 1, 1) + INT((ROW(B7441)-1)/24), DATE(2024, 1, 1) + INT((ROW(B7441)-1)/24))</f>
        <v>45602</v>
      </c>
      <c r="E7479" s="459">
        <v>3.1225022567582528E-17</v>
      </c>
      <c r="F7479" s="780"/>
      <c r="G7479" s="780"/>
      <c r="H7479" s="460">
        <f t="shared" si="465"/>
        <v>0</v>
      </c>
      <c r="I7479" s="460">
        <f t="shared" si="466"/>
        <v>0</v>
      </c>
      <c r="J7479" s="460">
        <f t="shared" si="464"/>
        <v>0</v>
      </c>
      <c r="K7479" s="9"/>
      <c r="P7479" s="2"/>
      <c r="Q7479" s="27"/>
      <c r="R7479" s="2"/>
      <c r="S7479" s="2"/>
      <c r="T7479" s="2"/>
      <c r="U7479" s="2"/>
      <c r="V7479" s="2"/>
      <c r="W7479" s="2"/>
    </row>
    <row r="7480" spans="2:23" ht="15" customHeight="1" x14ac:dyDescent="0.35">
      <c r="B7480" s="349"/>
      <c r="C7480" s="715" t="str">
        <f t="shared" si="467"/>
        <v/>
      </c>
      <c r="D7480" s="458">
        <f>IF(ISNUMBER(Summary!$D$17), DATE(Summary!$D$17, 1, 1) + INT((ROW(B7442)-1)/24), DATE(2024, 1, 1) + INT((ROW(B7442)-1)/24))</f>
        <v>45602</v>
      </c>
      <c r="E7480" s="459">
        <v>4.1666666666666699E-2</v>
      </c>
      <c r="F7480" s="780"/>
      <c r="G7480" s="780"/>
      <c r="H7480" s="460">
        <f t="shared" si="465"/>
        <v>0</v>
      </c>
      <c r="I7480" s="460">
        <f t="shared" si="466"/>
        <v>0</v>
      </c>
      <c r="J7480" s="460">
        <f t="shared" si="464"/>
        <v>0</v>
      </c>
      <c r="K7480" s="9"/>
      <c r="P7480" s="2"/>
      <c r="Q7480" s="27"/>
      <c r="R7480" s="2"/>
      <c r="S7480" s="2"/>
      <c r="T7480" s="2"/>
      <c r="U7480" s="2"/>
      <c r="V7480" s="2"/>
      <c r="W7480" s="2"/>
    </row>
    <row r="7481" spans="2:23" ht="15" customHeight="1" x14ac:dyDescent="0.35">
      <c r="B7481" s="349"/>
      <c r="C7481" s="715" t="str">
        <f t="shared" si="467"/>
        <v/>
      </c>
      <c r="D7481" s="458">
        <f>IF(ISNUMBER(Summary!$D$17), DATE(Summary!$D$17, 1, 1) + INT((ROW(B7443)-1)/24), DATE(2024, 1, 1) + INT((ROW(B7443)-1)/24))</f>
        <v>45602</v>
      </c>
      <c r="E7481" s="459">
        <v>8.333333333333337E-2</v>
      </c>
      <c r="F7481" s="780"/>
      <c r="G7481" s="780"/>
      <c r="H7481" s="460">
        <f t="shared" si="465"/>
        <v>0</v>
      </c>
      <c r="I7481" s="460">
        <f t="shared" si="466"/>
        <v>0</v>
      </c>
      <c r="J7481" s="460">
        <f t="shared" si="464"/>
        <v>0</v>
      </c>
      <c r="K7481" s="9"/>
      <c r="P7481" s="2"/>
      <c r="Q7481" s="27"/>
      <c r="R7481" s="2"/>
      <c r="S7481" s="2"/>
      <c r="T7481" s="2"/>
      <c r="U7481" s="2"/>
      <c r="V7481" s="2"/>
      <c r="W7481" s="2"/>
    </row>
    <row r="7482" spans="2:23" ht="15" customHeight="1" x14ac:dyDescent="0.35">
      <c r="B7482" s="349"/>
      <c r="C7482" s="715" t="str">
        <f t="shared" si="467"/>
        <v/>
      </c>
      <c r="D7482" s="458">
        <f>IF(ISNUMBER(Summary!$D$17), DATE(Summary!$D$17, 1, 1) + INT((ROW(B7444)-1)/24), DATE(2024, 1, 1) + INT((ROW(B7444)-1)/24))</f>
        <v>45602</v>
      </c>
      <c r="E7482" s="459">
        <v>0.12500000000000006</v>
      </c>
      <c r="F7482" s="780"/>
      <c r="G7482" s="780"/>
      <c r="H7482" s="460">
        <f t="shared" si="465"/>
        <v>0</v>
      </c>
      <c r="I7482" s="460">
        <f t="shared" si="466"/>
        <v>0</v>
      </c>
      <c r="J7482" s="460">
        <f t="shared" si="464"/>
        <v>0</v>
      </c>
      <c r="K7482" s="9"/>
      <c r="P7482" s="2"/>
      <c r="Q7482" s="27"/>
      <c r="R7482" s="2"/>
      <c r="S7482" s="2"/>
      <c r="T7482" s="2"/>
      <c r="U7482" s="2"/>
      <c r="V7482" s="2"/>
      <c r="W7482" s="2"/>
    </row>
    <row r="7483" spans="2:23" ht="15" customHeight="1" x14ac:dyDescent="0.35">
      <c r="B7483" s="349"/>
      <c r="C7483" s="715" t="str">
        <f t="shared" si="467"/>
        <v/>
      </c>
      <c r="D7483" s="458">
        <f>IF(ISNUMBER(Summary!$D$17), DATE(Summary!$D$17, 1, 1) + INT((ROW(B7445)-1)/24), DATE(2024, 1, 1) + INT((ROW(B7445)-1)/24))</f>
        <v>45602</v>
      </c>
      <c r="E7483" s="459">
        <v>0.16666666666666669</v>
      </c>
      <c r="F7483" s="780"/>
      <c r="G7483" s="780"/>
      <c r="H7483" s="460">
        <f t="shared" si="465"/>
        <v>0</v>
      </c>
      <c r="I7483" s="460">
        <f t="shared" si="466"/>
        <v>0</v>
      </c>
      <c r="J7483" s="460">
        <f t="shared" si="464"/>
        <v>0</v>
      </c>
      <c r="K7483" s="9"/>
      <c r="P7483" s="2"/>
      <c r="Q7483" s="27"/>
      <c r="R7483" s="2"/>
      <c r="S7483" s="2"/>
      <c r="T7483" s="2"/>
      <c r="U7483" s="2"/>
      <c r="V7483" s="2"/>
      <c r="W7483" s="2"/>
    </row>
    <row r="7484" spans="2:23" ht="15" customHeight="1" x14ac:dyDescent="0.35">
      <c r="B7484" s="349"/>
      <c r="C7484" s="715" t="str">
        <f t="shared" si="467"/>
        <v/>
      </c>
      <c r="D7484" s="458">
        <f>IF(ISNUMBER(Summary!$D$17), DATE(Summary!$D$17, 1, 1) + INT((ROW(B7446)-1)/24), DATE(2024, 1, 1) + INT((ROW(B7446)-1)/24))</f>
        <v>45602</v>
      </c>
      <c r="E7484" s="459">
        <v>0.20833333333333337</v>
      </c>
      <c r="F7484" s="780"/>
      <c r="G7484" s="780"/>
      <c r="H7484" s="460">
        <f t="shared" si="465"/>
        <v>0</v>
      </c>
      <c r="I7484" s="460">
        <f t="shared" si="466"/>
        <v>0</v>
      </c>
      <c r="J7484" s="460">
        <f t="shared" si="464"/>
        <v>0</v>
      </c>
      <c r="K7484" s="9"/>
      <c r="P7484" s="2"/>
      <c r="Q7484" s="27"/>
      <c r="R7484" s="2"/>
      <c r="S7484" s="2"/>
      <c r="T7484" s="2"/>
      <c r="U7484" s="2"/>
      <c r="V7484" s="2"/>
      <c r="W7484" s="2"/>
    </row>
    <row r="7485" spans="2:23" ht="15" customHeight="1" x14ac:dyDescent="0.35">
      <c r="B7485" s="349"/>
      <c r="C7485" s="715" t="str">
        <f t="shared" si="467"/>
        <v/>
      </c>
      <c r="D7485" s="458">
        <f>IF(ISNUMBER(Summary!$D$17), DATE(Summary!$D$17, 1, 1) + INT((ROW(B7447)-1)/24), DATE(2024, 1, 1) + INT((ROW(B7447)-1)/24))</f>
        <v>45602</v>
      </c>
      <c r="E7485" s="459">
        <v>0.25</v>
      </c>
      <c r="F7485" s="780"/>
      <c r="G7485" s="780"/>
      <c r="H7485" s="460">
        <f t="shared" si="465"/>
        <v>0</v>
      </c>
      <c r="I7485" s="460">
        <f t="shared" si="466"/>
        <v>0</v>
      </c>
      <c r="J7485" s="460">
        <f t="shared" si="464"/>
        <v>0</v>
      </c>
      <c r="K7485" s="9"/>
      <c r="P7485" s="2"/>
      <c r="Q7485" s="27"/>
      <c r="R7485" s="2"/>
      <c r="S7485" s="2"/>
      <c r="T7485" s="2"/>
      <c r="U7485" s="2"/>
      <c r="V7485" s="2"/>
      <c r="W7485" s="2"/>
    </row>
    <row r="7486" spans="2:23" ht="15" customHeight="1" x14ac:dyDescent="0.35">
      <c r="B7486" s="349"/>
      <c r="C7486" s="715" t="str">
        <f t="shared" si="467"/>
        <v/>
      </c>
      <c r="D7486" s="458">
        <f>IF(ISNUMBER(Summary!$D$17), DATE(Summary!$D$17, 1, 1) + INT((ROW(B7448)-1)/24), DATE(2024, 1, 1) + INT((ROW(B7448)-1)/24))</f>
        <v>45602</v>
      </c>
      <c r="E7486" s="459">
        <v>0.29166666666666669</v>
      </c>
      <c r="F7486" s="780"/>
      <c r="G7486" s="780"/>
      <c r="H7486" s="460">
        <f t="shared" si="465"/>
        <v>0</v>
      </c>
      <c r="I7486" s="460">
        <f t="shared" si="466"/>
        <v>0</v>
      </c>
      <c r="J7486" s="460">
        <f t="shared" si="464"/>
        <v>0</v>
      </c>
      <c r="K7486" s="9"/>
      <c r="P7486" s="2"/>
      <c r="Q7486" s="27"/>
      <c r="R7486" s="2"/>
      <c r="S7486" s="2"/>
      <c r="T7486" s="2"/>
      <c r="U7486" s="2"/>
      <c r="V7486" s="2"/>
      <c r="W7486" s="2"/>
    </row>
    <row r="7487" spans="2:23" ht="15" customHeight="1" x14ac:dyDescent="0.35">
      <c r="B7487" s="349"/>
      <c r="C7487" s="715" t="str">
        <f t="shared" si="467"/>
        <v/>
      </c>
      <c r="D7487" s="458">
        <f>IF(ISNUMBER(Summary!$D$17), DATE(Summary!$D$17, 1, 1) + INT((ROW(B7449)-1)/24), DATE(2024, 1, 1) + INT((ROW(B7449)-1)/24))</f>
        <v>45602</v>
      </c>
      <c r="E7487" s="459">
        <v>0.33333333333333337</v>
      </c>
      <c r="F7487" s="780"/>
      <c r="G7487" s="780"/>
      <c r="H7487" s="460">
        <f t="shared" si="465"/>
        <v>0</v>
      </c>
      <c r="I7487" s="460">
        <f t="shared" si="466"/>
        <v>0</v>
      </c>
      <c r="J7487" s="460">
        <f t="shared" si="464"/>
        <v>0</v>
      </c>
      <c r="K7487" s="9"/>
      <c r="P7487" s="2"/>
      <c r="Q7487" s="27"/>
      <c r="R7487" s="2"/>
      <c r="S7487" s="2"/>
      <c r="T7487" s="2"/>
      <c r="U7487" s="2"/>
      <c r="V7487" s="2"/>
      <c r="W7487" s="2"/>
    </row>
    <row r="7488" spans="2:23" ht="15" customHeight="1" x14ac:dyDescent="0.35">
      <c r="B7488" s="349"/>
      <c r="C7488" s="715" t="str">
        <f t="shared" si="467"/>
        <v/>
      </c>
      <c r="D7488" s="458">
        <f>IF(ISNUMBER(Summary!$D$17), DATE(Summary!$D$17, 1, 1) + INT((ROW(B7450)-1)/24), DATE(2024, 1, 1) + INT((ROW(B7450)-1)/24))</f>
        <v>45602</v>
      </c>
      <c r="E7488" s="459">
        <v>0.375</v>
      </c>
      <c r="F7488" s="780"/>
      <c r="G7488" s="780"/>
      <c r="H7488" s="460">
        <f t="shared" si="465"/>
        <v>0</v>
      </c>
      <c r="I7488" s="460">
        <f t="shared" si="466"/>
        <v>0</v>
      </c>
      <c r="J7488" s="460">
        <f t="shared" ref="J7488:J7551" si="468">G7488-H7488</f>
        <v>0</v>
      </c>
      <c r="K7488" s="9"/>
      <c r="P7488" s="2"/>
      <c r="Q7488" s="27"/>
      <c r="R7488" s="2"/>
      <c r="S7488" s="2"/>
      <c r="T7488" s="2"/>
      <c r="U7488" s="2"/>
      <c r="V7488" s="2"/>
      <c r="W7488" s="2"/>
    </row>
    <row r="7489" spans="2:23" ht="15" customHeight="1" x14ac:dyDescent="0.35">
      <c r="B7489" s="349"/>
      <c r="C7489" s="715" t="str">
        <f t="shared" si="467"/>
        <v/>
      </c>
      <c r="D7489" s="458">
        <f>IF(ISNUMBER(Summary!$D$17), DATE(Summary!$D$17, 1, 1) + INT((ROW(B7451)-1)/24), DATE(2024, 1, 1) + INT((ROW(B7451)-1)/24))</f>
        <v>45602</v>
      </c>
      <c r="E7489" s="459">
        <v>0.41666666666666669</v>
      </c>
      <c r="F7489" s="780"/>
      <c r="G7489" s="780"/>
      <c r="H7489" s="460">
        <f t="shared" si="465"/>
        <v>0</v>
      </c>
      <c r="I7489" s="460">
        <f t="shared" si="466"/>
        <v>0</v>
      </c>
      <c r="J7489" s="460">
        <f t="shared" si="468"/>
        <v>0</v>
      </c>
      <c r="K7489" s="9"/>
      <c r="P7489" s="2"/>
      <c r="Q7489" s="27"/>
      <c r="R7489" s="2"/>
      <c r="S7489" s="2"/>
      <c r="T7489" s="2"/>
      <c r="U7489" s="2"/>
      <c r="V7489" s="2"/>
      <c r="W7489" s="2"/>
    </row>
    <row r="7490" spans="2:23" ht="15" customHeight="1" x14ac:dyDescent="0.35">
      <c r="B7490" s="349"/>
      <c r="C7490" s="715" t="str">
        <f t="shared" si="467"/>
        <v/>
      </c>
      <c r="D7490" s="458">
        <f>IF(ISNUMBER(Summary!$D$17), DATE(Summary!$D$17, 1, 1) + INT((ROW(B7452)-1)/24), DATE(2024, 1, 1) + INT((ROW(B7452)-1)/24))</f>
        <v>45602</v>
      </c>
      <c r="E7490" s="459">
        <v>0.45833333333333337</v>
      </c>
      <c r="F7490" s="780"/>
      <c r="G7490" s="780"/>
      <c r="H7490" s="460">
        <f t="shared" si="465"/>
        <v>0</v>
      </c>
      <c r="I7490" s="460">
        <f t="shared" si="466"/>
        <v>0</v>
      </c>
      <c r="J7490" s="460">
        <f t="shared" si="468"/>
        <v>0</v>
      </c>
      <c r="K7490" s="9"/>
      <c r="P7490" s="2"/>
      <c r="Q7490" s="27"/>
      <c r="R7490" s="2"/>
      <c r="S7490" s="2"/>
      <c r="T7490" s="2"/>
      <c r="U7490" s="2"/>
      <c r="V7490" s="2"/>
      <c r="W7490" s="2"/>
    </row>
    <row r="7491" spans="2:23" ht="15" customHeight="1" x14ac:dyDescent="0.35">
      <c r="B7491" s="349"/>
      <c r="C7491" s="715" t="str">
        <f t="shared" si="467"/>
        <v/>
      </c>
      <c r="D7491" s="458">
        <f>IF(ISNUMBER(Summary!$D$17), DATE(Summary!$D$17, 1, 1) + INT((ROW(B7453)-1)/24), DATE(2024, 1, 1) + INT((ROW(B7453)-1)/24))</f>
        <v>45602</v>
      </c>
      <c r="E7491" s="459">
        <v>0.50000000000000011</v>
      </c>
      <c r="F7491" s="780"/>
      <c r="G7491" s="780"/>
      <c r="H7491" s="460">
        <f t="shared" si="465"/>
        <v>0</v>
      </c>
      <c r="I7491" s="460">
        <f t="shared" si="466"/>
        <v>0</v>
      </c>
      <c r="J7491" s="460">
        <f t="shared" si="468"/>
        <v>0</v>
      </c>
      <c r="K7491" s="9"/>
      <c r="P7491" s="2"/>
      <c r="Q7491" s="27"/>
      <c r="R7491" s="2"/>
      <c r="S7491" s="2"/>
      <c r="T7491" s="2"/>
      <c r="U7491" s="2"/>
      <c r="V7491" s="2"/>
      <c r="W7491" s="2"/>
    </row>
    <row r="7492" spans="2:23" ht="15" customHeight="1" x14ac:dyDescent="0.35">
      <c r="B7492" s="349"/>
      <c r="C7492" s="715" t="str">
        <f t="shared" si="467"/>
        <v/>
      </c>
      <c r="D7492" s="458">
        <f>IF(ISNUMBER(Summary!$D$17), DATE(Summary!$D$17, 1, 1) + INT((ROW(B7454)-1)/24), DATE(2024, 1, 1) + INT((ROW(B7454)-1)/24))</f>
        <v>45602</v>
      </c>
      <c r="E7492" s="459">
        <v>0.54166666666666674</v>
      </c>
      <c r="F7492" s="780"/>
      <c r="G7492" s="780"/>
      <c r="H7492" s="460">
        <f t="shared" si="465"/>
        <v>0</v>
      </c>
      <c r="I7492" s="460">
        <f t="shared" si="466"/>
        <v>0</v>
      </c>
      <c r="J7492" s="460">
        <f t="shared" si="468"/>
        <v>0</v>
      </c>
      <c r="K7492" s="9"/>
      <c r="P7492" s="2"/>
      <c r="Q7492" s="27"/>
      <c r="R7492" s="2"/>
      <c r="S7492" s="2"/>
      <c r="T7492" s="2"/>
      <c r="U7492" s="2"/>
      <c r="V7492" s="2"/>
      <c r="W7492" s="2"/>
    </row>
    <row r="7493" spans="2:23" ht="15" customHeight="1" x14ac:dyDescent="0.35">
      <c r="B7493" s="349"/>
      <c r="C7493" s="715" t="str">
        <f t="shared" si="467"/>
        <v/>
      </c>
      <c r="D7493" s="458">
        <f>IF(ISNUMBER(Summary!$D$17), DATE(Summary!$D$17, 1, 1) + INT((ROW(B7455)-1)/24), DATE(2024, 1, 1) + INT((ROW(B7455)-1)/24))</f>
        <v>45602</v>
      </c>
      <c r="E7493" s="459">
        <v>0.58333333333333337</v>
      </c>
      <c r="F7493" s="780"/>
      <c r="G7493" s="780"/>
      <c r="H7493" s="460">
        <f t="shared" si="465"/>
        <v>0</v>
      </c>
      <c r="I7493" s="460">
        <f t="shared" si="466"/>
        <v>0</v>
      </c>
      <c r="J7493" s="460">
        <f t="shared" si="468"/>
        <v>0</v>
      </c>
      <c r="K7493" s="9"/>
      <c r="P7493" s="2"/>
      <c r="Q7493" s="27"/>
      <c r="R7493" s="2"/>
      <c r="S7493" s="2"/>
      <c r="T7493" s="2"/>
      <c r="U7493" s="2"/>
      <c r="V7493" s="2"/>
      <c r="W7493" s="2"/>
    </row>
    <row r="7494" spans="2:23" ht="15" customHeight="1" x14ac:dyDescent="0.35">
      <c r="B7494" s="349"/>
      <c r="C7494" s="715" t="str">
        <f t="shared" si="467"/>
        <v/>
      </c>
      <c r="D7494" s="458">
        <f>IF(ISNUMBER(Summary!$D$17), DATE(Summary!$D$17, 1, 1) + INT((ROW(B7456)-1)/24), DATE(2024, 1, 1) + INT((ROW(B7456)-1)/24))</f>
        <v>45602</v>
      </c>
      <c r="E7494" s="459">
        <v>0.62500000000000011</v>
      </c>
      <c r="F7494" s="780"/>
      <c r="G7494" s="780"/>
      <c r="H7494" s="460">
        <f t="shared" si="465"/>
        <v>0</v>
      </c>
      <c r="I7494" s="460">
        <f t="shared" si="466"/>
        <v>0</v>
      </c>
      <c r="J7494" s="460">
        <f t="shared" si="468"/>
        <v>0</v>
      </c>
      <c r="K7494" s="9"/>
      <c r="P7494" s="2"/>
      <c r="Q7494" s="27"/>
      <c r="R7494" s="2"/>
      <c r="S7494" s="2"/>
      <c r="T7494" s="2"/>
      <c r="U7494" s="2"/>
      <c r="V7494" s="2"/>
      <c r="W7494" s="2"/>
    </row>
    <row r="7495" spans="2:23" ht="15" customHeight="1" x14ac:dyDescent="0.35">
      <c r="B7495" s="349"/>
      <c r="C7495" s="715" t="str">
        <f t="shared" si="467"/>
        <v/>
      </c>
      <c r="D7495" s="458">
        <f>IF(ISNUMBER(Summary!$D$17), DATE(Summary!$D$17, 1, 1) + INT((ROW(B7457)-1)/24), DATE(2024, 1, 1) + INT((ROW(B7457)-1)/24))</f>
        <v>45602</v>
      </c>
      <c r="E7495" s="459">
        <v>0.66666666666666674</v>
      </c>
      <c r="F7495" s="780"/>
      <c r="G7495" s="780"/>
      <c r="H7495" s="460">
        <f t="shared" si="465"/>
        <v>0</v>
      </c>
      <c r="I7495" s="460">
        <f t="shared" si="466"/>
        <v>0</v>
      </c>
      <c r="J7495" s="460">
        <f t="shared" si="468"/>
        <v>0</v>
      </c>
      <c r="K7495" s="9"/>
      <c r="P7495" s="2"/>
      <c r="Q7495" s="27"/>
      <c r="R7495" s="2"/>
      <c r="S7495" s="2"/>
      <c r="T7495" s="2"/>
      <c r="U7495" s="2"/>
      <c r="V7495" s="2"/>
      <c r="W7495" s="2"/>
    </row>
    <row r="7496" spans="2:23" ht="15" customHeight="1" x14ac:dyDescent="0.35">
      <c r="B7496" s="349"/>
      <c r="C7496" s="715" t="str">
        <f t="shared" si="467"/>
        <v/>
      </c>
      <c r="D7496" s="458">
        <f>IF(ISNUMBER(Summary!$D$17), DATE(Summary!$D$17, 1, 1) + INT((ROW(B7458)-1)/24), DATE(2024, 1, 1) + INT((ROW(B7458)-1)/24))</f>
        <v>45602</v>
      </c>
      <c r="E7496" s="459">
        <v>0.70833333333333337</v>
      </c>
      <c r="F7496" s="780"/>
      <c r="G7496" s="780"/>
      <c r="H7496" s="460">
        <f t="shared" si="465"/>
        <v>0</v>
      </c>
      <c r="I7496" s="460">
        <f t="shared" si="466"/>
        <v>0</v>
      </c>
      <c r="J7496" s="460">
        <f t="shared" si="468"/>
        <v>0</v>
      </c>
      <c r="K7496" s="9"/>
      <c r="P7496" s="2"/>
      <c r="Q7496" s="27"/>
      <c r="R7496" s="2"/>
      <c r="S7496" s="2"/>
      <c r="T7496" s="2"/>
      <c r="U7496" s="2"/>
      <c r="V7496" s="2"/>
      <c r="W7496" s="2"/>
    </row>
    <row r="7497" spans="2:23" ht="15" customHeight="1" x14ac:dyDescent="0.35">
      <c r="B7497" s="349"/>
      <c r="C7497" s="715" t="str">
        <f t="shared" si="467"/>
        <v/>
      </c>
      <c r="D7497" s="458">
        <f>IF(ISNUMBER(Summary!$D$17), DATE(Summary!$D$17, 1, 1) + INT((ROW(B7459)-1)/24), DATE(2024, 1, 1) + INT((ROW(B7459)-1)/24))</f>
        <v>45602</v>
      </c>
      <c r="E7497" s="459">
        <v>0.75000000000000011</v>
      </c>
      <c r="F7497" s="780"/>
      <c r="G7497" s="780"/>
      <c r="H7497" s="460">
        <f t="shared" si="465"/>
        <v>0</v>
      </c>
      <c r="I7497" s="460">
        <f t="shared" si="466"/>
        <v>0</v>
      </c>
      <c r="J7497" s="460">
        <f t="shared" si="468"/>
        <v>0</v>
      </c>
      <c r="K7497" s="9"/>
      <c r="P7497" s="2"/>
      <c r="Q7497" s="27"/>
      <c r="R7497" s="2"/>
      <c r="S7497" s="2"/>
      <c r="T7497" s="2"/>
      <c r="U7497" s="2"/>
      <c r="V7497" s="2"/>
      <c r="W7497" s="2"/>
    </row>
    <row r="7498" spans="2:23" ht="15" customHeight="1" x14ac:dyDescent="0.35">
      <c r="B7498" s="349"/>
      <c r="C7498" s="715" t="str">
        <f t="shared" si="467"/>
        <v/>
      </c>
      <c r="D7498" s="458">
        <f>IF(ISNUMBER(Summary!$D$17), DATE(Summary!$D$17, 1, 1) + INT((ROW(B7460)-1)/24), DATE(2024, 1, 1) + INT((ROW(B7460)-1)/24))</f>
        <v>45602</v>
      </c>
      <c r="E7498" s="459">
        <v>0.79166666666666674</v>
      </c>
      <c r="F7498" s="780"/>
      <c r="G7498" s="780"/>
      <c r="H7498" s="460">
        <f t="shared" si="465"/>
        <v>0</v>
      </c>
      <c r="I7498" s="460">
        <f t="shared" si="466"/>
        <v>0</v>
      </c>
      <c r="J7498" s="460">
        <f t="shared" si="468"/>
        <v>0</v>
      </c>
      <c r="K7498" s="9"/>
      <c r="P7498" s="2"/>
      <c r="Q7498" s="27"/>
      <c r="R7498" s="2"/>
      <c r="S7498" s="2"/>
      <c r="T7498" s="2"/>
      <c r="U7498" s="2"/>
      <c r="V7498" s="2"/>
      <c r="W7498" s="2"/>
    </row>
    <row r="7499" spans="2:23" ht="15" customHeight="1" x14ac:dyDescent="0.35">
      <c r="B7499" s="349"/>
      <c r="C7499" s="715" t="str">
        <f t="shared" si="467"/>
        <v/>
      </c>
      <c r="D7499" s="458">
        <f>IF(ISNUMBER(Summary!$D$17), DATE(Summary!$D$17, 1, 1) + INT((ROW(B7461)-1)/24), DATE(2024, 1, 1) + INT((ROW(B7461)-1)/24))</f>
        <v>45602</v>
      </c>
      <c r="E7499" s="459">
        <v>0.83333333333333337</v>
      </c>
      <c r="F7499" s="780"/>
      <c r="G7499" s="780"/>
      <c r="H7499" s="460">
        <f t="shared" si="465"/>
        <v>0</v>
      </c>
      <c r="I7499" s="460">
        <f t="shared" si="466"/>
        <v>0</v>
      </c>
      <c r="J7499" s="460">
        <f t="shared" si="468"/>
        <v>0</v>
      </c>
      <c r="K7499" s="9"/>
      <c r="P7499" s="2"/>
      <c r="Q7499" s="27"/>
      <c r="R7499" s="2"/>
      <c r="S7499" s="2"/>
      <c r="T7499" s="2"/>
      <c r="U7499" s="2"/>
      <c r="V7499" s="2"/>
      <c r="W7499" s="2"/>
    </row>
    <row r="7500" spans="2:23" ht="15" customHeight="1" x14ac:dyDescent="0.35">
      <c r="B7500" s="349"/>
      <c r="C7500" s="715" t="str">
        <f t="shared" si="467"/>
        <v/>
      </c>
      <c r="D7500" s="458">
        <f>IF(ISNUMBER(Summary!$D$17), DATE(Summary!$D$17, 1, 1) + INT((ROW(B7462)-1)/24), DATE(2024, 1, 1) + INT((ROW(B7462)-1)/24))</f>
        <v>45602</v>
      </c>
      <c r="E7500" s="459">
        <v>0.87500000000000011</v>
      </c>
      <c r="F7500" s="780"/>
      <c r="G7500" s="780"/>
      <c r="H7500" s="460">
        <f t="shared" si="465"/>
        <v>0</v>
      </c>
      <c r="I7500" s="460">
        <f t="shared" si="466"/>
        <v>0</v>
      </c>
      <c r="J7500" s="460">
        <f t="shared" si="468"/>
        <v>0</v>
      </c>
      <c r="K7500" s="9"/>
      <c r="P7500" s="2"/>
      <c r="Q7500" s="27"/>
      <c r="R7500" s="2"/>
      <c r="S7500" s="2"/>
      <c r="T7500" s="2"/>
      <c r="U7500" s="2"/>
      <c r="V7500" s="2"/>
      <c r="W7500" s="2"/>
    </row>
    <row r="7501" spans="2:23" ht="15" customHeight="1" x14ac:dyDescent="0.35">
      <c r="B7501" s="349"/>
      <c r="C7501" s="715" t="str">
        <f t="shared" si="467"/>
        <v/>
      </c>
      <c r="D7501" s="458">
        <f>IF(ISNUMBER(Summary!$D$17), DATE(Summary!$D$17, 1, 1) + INT((ROW(B7463)-1)/24), DATE(2024, 1, 1) + INT((ROW(B7463)-1)/24))</f>
        <v>45602</v>
      </c>
      <c r="E7501" s="459">
        <v>0.91666666666666674</v>
      </c>
      <c r="F7501" s="780"/>
      <c r="G7501" s="780"/>
      <c r="H7501" s="460">
        <f t="shared" si="465"/>
        <v>0</v>
      </c>
      <c r="I7501" s="460">
        <f t="shared" si="466"/>
        <v>0</v>
      </c>
      <c r="J7501" s="460">
        <f t="shared" si="468"/>
        <v>0</v>
      </c>
      <c r="K7501" s="9"/>
      <c r="P7501" s="2"/>
      <c r="Q7501" s="27"/>
      <c r="R7501" s="2"/>
      <c r="S7501" s="2"/>
      <c r="T7501" s="2"/>
      <c r="U7501" s="2"/>
      <c r="V7501" s="2"/>
      <c r="W7501" s="2"/>
    </row>
    <row r="7502" spans="2:23" ht="15" customHeight="1" x14ac:dyDescent="0.35">
      <c r="B7502" s="349"/>
      <c r="C7502" s="715" t="str">
        <f t="shared" si="467"/>
        <v/>
      </c>
      <c r="D7502" s="458">
        <f>IF(ISNUMBER(Summary!$D$17), DATE(Summary!$D$17, 1, 1) + INT((ROW(B7464)-1)/24), DATE(2024, 1, 1) + INT((ROW(B7464)-1)/24))</f>
        <v>45602</v>
      </c>
      <c r="E7502" s="459">
        <v>0.95833333333333337</v>
      </c>
      <c r="F7502" s="780"/>
      <c r="G7502" s="780"/>
      <c r="H7502" s="460">
        <f t="shared" si="465"/>
        <v>0</v>
      </c>
      <c r="I7502" s="460">
        <f t="shared" si="466"/>
        <v>0</v>
      </c>
      <c r="J7502" s="460">
        <f t="shared" si="468"/>
        <v>0</v>
      </c>
      <c r="K7502" s="9"/>
      <c r="P7502" s="2"/>
      <c r="Q7502" s="27"/>
      <c r="R7502" s="2"/>
      <c r="S7502" s="2"/>
      <c r="T7502" s="2"/>
      <c r="U7502" s="2"/>
      <c r="V7502" s="2"/>
      <c r="W7502" s="2"/>
    </row>
    <row r="7503" spans="2:23" ht="15" customHeight="1" x14ac:dyDescent="0.35">
      <c r="B7503" s="457"/>
      <c r="C7503" s="715">
        <f t="shared" si="467"/>
        <v>45603</v>
      </c>
      <c r="D7503" s="458">
        <f>IF(ISNUMBER(Summary!$D$17), DATE(Summary!$D$17, 1, 1) + INT((ROW(B7465)-1)/24), DATE(2024, 1, 1) + INT((ROW(B7465)-1)/24))</f>
        <v>45603</v>
      </c>
      <c r="E7503" s="459">
        <v>3.1225022567582528E-17</v>
      </c>
      <c r="F7503" s="780"/>
      <c r="G7503" s="780"/>
      <c r="H7503" s="460">
        <f t="shared" si="465"/>
        <v>0</v>
      </c>
      <c r="I7503" s="460">
        <f t="shared" si="466"/>
        <v>0</v>
      </c>
      <c r="J7503" s="460">
        <f t="shared" si="468"/>
        <v>0</v>
      </c>
      <c r="K7503" s="9"/>
      <c r="P7503" s="2"/>
      <c r="Q7503" s="27"/>
      <c r="R7503" s="2"/>
      <c r="S7503" s="2"/>
      <c r="T7503" s="2"/>
      <c r="U7503" s="2"/>
      <c r="V7503" s="2"/>
      <c r="W7503" s="2"/>
    </row>
    <row r="7504" spans="2:23" ht="15" customHeight="1" x14ac:dyDescent="0.35">
      <c r="B7504" s="349"/>
      <c r="C7504" s="715" t="str">
        <f t="shared" si="467"/>
        <v/>
      </c>
      <c r="D7504" s="458">
        <f>IF(ISNUMBER(Summary!$D$17), DATE(Summary!$D$17, 1, 1) + INT((ROW(B7466)-1)/24), DATE(2024, 1, 1) + INT((ROW(B7466)-1)/24))</f>
        <v>45603</v>
      </c>
      <c r="E7504" s="459">
        <v>4.1666666666666699E-2</v>
      </c>
      <c r="F7504" s="780"/>
      <c r="G7504" s="780"/>
      <c r="H7504" s="460">
        <f t="shared" si="465"/>
        <v>0</v>
      </c>
      <c r="I7504" s="460">
        <f t="shared" si="466"/>
        <v>0</v>
      </c>
      <c r="J7504" s="460">
        <f t="shared" si="468"/>
        <v>0</v>
      </c>
      <c r="K7504" s="9"/>
      <c r="P7504" s="2"/>
      <c r="Q7504" s="27"/>
      <c r="R7504" s="2"/>
      <c r="S7504" s="2"/>
      <c r="T7504" s="2"/>
      <c r="U7504" s="2"/>
      <c r="V7504" s="2"/>
      <c r="W7504" s="2"/>
    </row>
    <row r="7505" spans="2:23" ht="15" customHeight="1" x14ac:dyDescent="0.35">
      <c r="B7505" s="349"/>
      <c r="C7505" s="715" t="str">
        <f t="shared" si="467"/>
        <v/>
      </c>
      <c r="D7505" s="458">
        <f>IF(ISNUMBER(Summary!$D$17), DATE(Summary!$D$17, 1, 1) + INT((ROW(B7467)-1)/24), DATE(2024, 1, 1) + INT((ROW(B7467)-1)/24))</f>
        <v>45603</v>
      </c>
      <c r="E7505" s="459">
        <v>8.333333333333337E-2</v>
      </c>
      <c r="F7505" s="780"/>
      <c r="G7505" s="780"/>
      <c r="H7505" s="460">
        <f t="shared" si="465"/>
        <v>0</v>
      </c>
      <c r="I7505" s="460">
        <f t="shared" si="466"/>
        <v>0</v>
      </c>
      <c r="J7505" s="460">
        <f t="shared" si="468"/>
        <v>0</v>
      </c>
      <c r="K7505" s="9"/>
      <c r="P7505" s="2"/>
      <c r="Q7505" s="27"/>
      <c r="R7505" s="2"/>
      <c r="S7505" s="2"/>
      <c r="T7505" s="2"/>
      <c r="U7505" s="2"/>
      <c r="V7505" s="2"/>
      <c r="W7505" s="2"/>
    </row>
    <row r="7506" spans="2:23" ht="15" customHeight="1" x14ac:dyDescent="0.35">
      <c r="B7506" s="349"/>
      <c r="C7506" s="715" t="str">
        <f t="shared" si="467"/>
        <v/>
      </c>
      <c r="D7506" s="458">
        <f>IF(ISNUMBER(Summary!$D$17), DATE(Summary!$D$17, 1, 1) + INT((ROW(B7468)-1)/24), DATE(2024, 1, 1) + INT((ROW(B7468)-1)/24))</f>
        <v>45603</v>
      </c>
      <c r="E7506" s="459">
        <v>0.12500000000000006</v>
      </c>
      <c r="F7506" s="780"/>
      <c r="G7506" s="780"/>
      <c r="H7506" s="460">
        <f t="shared" si="465"/>
        <v>0</v>
      </c>
      <c r="I7506" s="460">
        <f t="shared" si="466"/>
        <v>0</v>
      </c>
      <c r="J7506" s="460">
        <f t="shared" si="468"/>
        <v>0</v>
      </c>
      <c r="K7506" s="9"/>
      <c r="P7506" s="2"/>
      <c r="Q7506" s="27"/>
      <c r="R7506" s="2"/>
      <c r="S7506" s="2"/>
      <c r="T7506" s="2"/>
      <c r="U7506" s="2"/>
      <c r="V7506" s="2"/>
      <c r="W7506" s="2"/>
    </row>
    <row r="7507" spans="2:23" ht="15" customHeight="1" x14ac:dyDescent="0.35">
      <c r="B7507" s="349"/>
      <c r="C7507" s="715" t="str">
        <f t="shared" si="467"/>
        <v/>
      </c>
      <c r="D7507" s="458">
        <f>IF(ISNUMBER(Summary!$D$17), DATE(Summary!$D$17, 1, 1) + INT((ROW(B7469)-1)/24), DATE(2024, 1, 1) + INT((ROW(B7469)-1)/24))</f>
        <v>45603</v>
      </c>
      <c r="E7507" s="459">
        <v>0.16666666666666669</v>
      </c>
      <c r="F7507" s="780"/>
      <c r="G7507" s="780"/>
      <c r="H7507" s="460">
        <f t="shared" si="465"/>
        <v>0</v>
      </c>
      <c r="I7507" s="460">
        <f t="shared" si="466"/>
        <v>0</v>
      </c>
      <c r="J7507" s="460">
        <f t="shared" si="468"/>
        <v>0</v>
      </c>
      <c r="K7507" s="9"/>
      <c r="P7507" s="2"/>
      <c r="Q7507" s="27"/>
      <c r="R7507" s="2"/>
      <c r="S7507" s="2"/>
      <c r="T7507" s="2"/>
      <c r="U7507" s="2"/>
      <c r="V7507" s="2"/>
      <c r="W7507" s="2"/>
    </row>
    <row r="7508" spans="2:23" ht="15" customHeight="1" x14ac:dyDescent="0.35">
      <c r="B7508" s="349"/>
      <c r="C7508" s="715" t="str">
        <f t="shared" si="467"/>
        <v/>
      </c>
      <c r="D7508" s="458">
        <f>IF(ISNUMBER(Summary!$D$17), DATE(Summary!$D$17, 1, 1) + INT((ROW(B7470)-1)/24), DATE(2024, 1, 1) + INT((ROW(B7470)-1)/24))</f>
        <v>45603</v>
      </c>
      <c r="E7508" s="459">
        <v>0.20833333333333337</v>
      </c>
      <c r="F7508" s="780"/>
      <c r="G7508" s="780"/>
      <c r="H7508" s="460">
        <f t="shared" si="465"/>
        <v>0</v>
      </c>
      <c r="I7508" s="460">
        <f t="shared" si="466"/>
        <v>0</v>
      </c>
      <c r="J7508" s="460">
        <f t="shared" si="468"/>
        <v>0</v>
      </c>
      <c r="K7508" s="9"/>
      <c r="P7508" s="2"/>
      <c r="Q7508" s="27"/>
      <c r="R7508" s="2"/>
      <c r="S7508" s="2"/>
      <c r="T7508" s="2"/>
      <c r="U7508" s="2"/>
      <c r="V7508" s="2"/>
      <c r="W7508" s="2"/>
    </row>
    <row r="7509" spans="2:23" ht="15" customHeight="1" x14ac:dyDescent="0.35">
      <c r="B7509" s="349"/>
      <c r="C7509" s="715" t="str">
        <f t="shared" si="467"/>
        <v/>
      </c>
      <c r="D7509" s="458">
        <f>IF(ISNUMBER(Summary!$D$17), DATE(Summary!$D$17, 1, 1) + INT((ROW(B7471)-1)/24), DATE(2024, 1, 1) + INT((ROW(B7471)-1)/24))</f>
        <v>45603</v>
      </c>
      <c r="E7509" s="459">
        <v>0.25</v>
      </c>
      <c r="F7509" s="780"/>
      <c r="G7509" s="780"/>
      <c r="H7509" s="460">
        <f t="shared" si="465"/>
        <v>0</v>
      </c>
      <c r="I7509" s="460">
        <f t="shared" si="466"/>
        <v>0</v>
      </c>
      <c r="J7509" s="460">
        <f t="shared" si="468"/>
        <v>0</v>
      </c>
      <c r="K7509" s="9"/>
      <c r="P7509" s="2"/>
      <c r="Q7509" s="27"/>
      <c r="R7509" s="2"/>
      <c r="S7509" s="2"/>
      <c r="T7509" s="2"/>
      <c r="U7509" s="2"/>
      <c r="V7509" s="2"/>
      <c r="W7509" s="2"/>
    </row>
    <row r="7510" spans="2:23" ht="15" customHeight="1" x14ac:dyDescent="0.35">
      <c r="B7510" s="349"/>
      <c r="C7510" s="715" t="str">
        <f t="shared" si="467"/>
        <v/>
      </c>
      <c r="D7510" s="458">
        <f>IF(ISNUMBER(Summary!$D$17), DATE(Summary!$D$17, 1, 1) + INT((ROW(B7472)-1)/24), DATE(2024, 1, 1) + INT((ROW(B7472)-1)/24))</f>
        <v>45603</v>
      </c>
      <c r="E7510" s="459">
        <v>0.29166666666666669</v>
      </c>
      <c r="F7510" s="780"/>
      <c r="G7510" s="780"/>
      <c r="H7510" s="460">
        <f t="shared" si="465"/>
        <v>0</v>
      </c>
      <c r="I7510" s="460">
        <f t="shared" si="466"/>
        <v>0</v>
      </c>
      <c r="J7510" s="460">
        <f t="shared" si="468"/>
        <v>0</v>
      </c>
      <c r="K7510" s="9"/>
      <c r="P7510" s="2"/>
      <c r="Q7510" s="27"/>
      <c r="R7510" s="2"/>
      <c r="S7510" s="2"/>
      <c r="T7510" s="2"/>
      <c r="U7510" s="2"/>
      <c r="V7510" s="2"/>
      <c r="W7510" s="2"/>
    </row>
    <row r="7511" spans="2:23" ht="15" customHeight="1" x14ac:dyDescent="0.35">
      <c r="B7511" s="349"/>
      <c r="C7511" s="715" t="str">
        <f t="shared" si="467"/>
        <v/>
      </c>
      <c r="D7511" s="458">
        <f>IF(ISNUMBER(Summary!$D$17), DATE(Summary!$D$17, 1, 1) + INT((ROW(B7473)-1)/24), DATE(2024, 1, 1) + INT((ROW(B7473)-1)/24))</f>
        <v>45603</v>
      </c>
      <c r="E7511" s="459">
        <v>0.33333333333333337</v>
      </c>
      <c r="F7511" s="780"/>
      <c r="G7511" s="780"/>
      <c r="H7511" s="460">
        <f t="shared" si="465"/>
        <v>0</v>
      </c>
      <c r="I7511" s="460">
        <f t="shared" si="466"/>
        <v>0</v>
      </c>
      <c r="J7511" s="460">
        <f t="shared" si="468"/>
        <v>0</v>
      </c>
      <c r="K7511" s="9"/>
      <c r="P7511" s="2"/>
      <c r="Q7511" s="27"/>
      <c r="R7511" s="2"/>
      <c r="S7511" s="2"/>
      <c r="T7511" s="2"/>
      <c r="U7511" s="2"/>
      <c r="V7511" s="2"/>
      <c r="W7511" s="2"/>
    </row>
    <row r="7512" spans="2:23" ht="15" customHeight="1" x14ac:dyDescent="0.35">
      <c r="B7512" s="349"/>
      <c r="C7512" s="715" t="str">
        <f t="shared" si="467"/>
        <v/>
      </c>
      <c r="D7512" s="458">
        <f>IF(ISNUMBER(Summary!$D$17), DATE(Summary!$D$17, 1, 1) + INT((ROW(B7474)-1)/24), DATE(2024, 1, 1) + INT((ROW(B7474)-1)/24))</f>
        <v>45603</v>
      </c>
      <c r="E7512" s="459">
        <v>0.375</v>
      </c>
      <c r="F7512" s="780"/>
      <c r="G7512" s="780"/>
      <c r="H7512" s="460">
        <f t="shared" si="465"/>
        <v>0</v>
      </c>
      <c r="I7512" s="460">
        <f t="shared" si="466"/>
        <v>0</v>
      </c>
      <c r="J7512" s="460">
        <f t="shared" si="468"/>
        <v>0</v>
      </c>
      <c r="K7512" s="9"/>
      <c r="P7512" s="2"/>
      <c r="Q7512" s="27"/>
      <c r="R7512" s="2"/>
      <c r="S7512" s="2"/>
      <c r="T7512" s="2"/>
      <c r="U7512" s="2"/>
      <c r="V7512" s="2"/>
      <c r="W7512" s="2"/>
    </row>
    <row r="7513" spans="2:23" ht="15" customHeight="1" x14ac:dyDescent="0.35">
      <c r="B7513" s="349"/>
      <c r="C7513" s="715" t="str">
        <f t="shared" si="467"/>
        <v/>
      </c>
      <c r="D7513" s="458">
        <f>IF(ISNUMBER(Summary!$D$17), DATE(Summary!$D$17, 1, 1) + INT((ROW(B7475)-1)/24), DATE(2024, 1, 1) + INT((ROW(B7475)-1)/24))</f>
        <v>45603</v>
      </c>
      <c r="E7513" s="459">
        <v>0.41666666666666669</v>
      </c>
      <c r="F7513" s="780"/>
      <c r="G7513" s="780"/>
      <c r="H7513" s="460">
        <f t="shared" si="465"/>
        <v>0</v>
      </c>
      <c r="I7513" s="460">
        <f t="shared" si="466"/>
        <v>0</v>
      </c>
      <c r="J7513" s="460">
        <f t="shared" si="468"/>
        <v>0</v>
      </c>
      <c r="K7513" s="9"/>
      <c r="P7513" s="2"/>
      <c r="Q7513" s="27"/>
      <c r="R7513" s="2"/>
      <c r="S7513" s="2"/>
      <c r="T7513" s="2"/>
      <c r="U7513" s="2"/>
      <c r="V7513" s="2"/>
      <c r="W7513" s="2"/>
    </row>
    <row r="7514" spans="2:23" ht="15" customHeight="1" x14ac:dyDescent="0.35">
      <c r="B7514" s="349"/>
      <c r="C7514" s="715" t="str">
        <f t="shared" si="467"/>
        <v/>
      </c>
      <c r="D7514" s="458">
        <f>IF(ISNUMBER(Summary!$D$17), DATE(Summary!$D$17, 1, 1) + INT((ROW(B7476)-1)/24), DATE(2024, 1, 1) + INT((ROW(B7476)-1)/24))</f>
        <v>45603</v>
      </c>
      <c r="E7514" s="459">
        <v>0.45833333333333337</v>
      </c>
      <c r="F7514" s="780"/>
      <c r="G7514" s="780"/>
      <c r="H7514" s="460">
        <f t="shared" si="465"/>
        <v>0</v>
      </c>
      <c r="I7514" s="460">
        <f t="shared" si="466"/>
        <v>0</v>
      </c>
      <c r="J7514" s="460">
        <f t="shared" si="468"/>
        <v>0</v>
      </c>
      <c r="K7514" s="9"/>
      <c r="P7514" s="2"/>
      <c r="Q7514" s="27"/>
      <c r="R7514" s="2"/>
      <c r="S7514" s="2"/>
      <c r="T7514" s="2"/>
      <c r="U7514" s="2"/>
      <c r="V7514" s="2"/>
      <c r="W7514" s="2"/>
    </row>
    <row r="7515" spans="2:23" ht="15" customHeight="1" x14ac:dyDescent="0.35">
      <c r="B7515" s="349"/>
      <c r="C7515" s="715" t="str">
        <f t="shared" si="467"/>
        <v/>
      </c>
      <c r="D7515" s="458">
        <f>IF(ISNUMBER(Summary!$D$17), DATE(Summary!$D$17, 1, 1) + INT((ROW(B7477)-1)/24), DATE(2024, 1, 1) + INT((ROW(B7477)-1)/24))</f>
        <v>45603</v>
      </c>
      <c r="E7515" s="459">
        <v>0.50000000000000011</v>
      </c>
      <c r="F7515" s="780"/>
      <c r="G7515" s="780"/>
      <c r="H7515" s="460">
        <f t="shared" si="465"/>
        <v>0</v>
      </c>
      <c r="I7515" s="460">
        <f t="shared" si="466"/>
        <v>0</v>
      </c>
      <c r="J7515" s="460">
        <f t="shared" si="468"/>
        <v>0</v>
      </c>
      <c r="K7515" s="9"/>
      <c r="P7515" s="2"/>
      <c r="Q7515" s="27"/>
      <c r="R7515" s="2"/>
      <c r="S7515" s="2"/>
      <c r="T7515" s="2"/>
      <c r="U7515" s="2"/>
      <c r="V7515" s="2"/>
      <c r="W7515" s="2"/>
    </row>
    <row r="7516" spans="2:23" ht="15" customHeight="1" x14ac:dyDescent="0.35">
      <c r="B7516" s="349"/>
      <c r="C7516" s="715" t="str">
        <f t="shared" si="467"/>
        <v/>
      </c>
      <c r="D7516" s="458">
        <f>IF(ISNUMBER(Summary!$D$17), DATE(Summary!$D$17, 1, 1) + INT((ROW(B7478)-1)/24), DATE(2024, 1, 1) + INT((ROW(B7478)-1)/24))</f>
        <v>45603</v>
      </c>
      <c r="E7516" s="459">
        <v>0.54166666666666674</v>
      </c>
      <c r="F7516" s="780"/>
      <c r="G7516" s="780"/>
      <c r="H7516" s="460">
        <f t="shared" si="465"/>
        <v>0</v>
      </c>
      <c r="I7516" s="460">
        <f t="shared" si="466"/>
        <v>0</v>
      </c>
      <c r="J7516" s="460">
        <f t="shared" si="468"/>
        <v>0</v>
      </c>
      <c r="K7516" s="9"/>
      <c r="P7516" s="2"/>
      <c r="Q7516" s="27"/>
      <c r="R7516" s="2"/>
      <c r="S7516" s="2"/>
      <c r="T7516" s="2"/>
      <c r="U7516" s="2"/>
      <c r="V7516" s="2"/>
      <c r="W7516" s="2"/>
    </row>
    <row r="7517" spans="2:23" ht="15" customHeight="1" x14ac:dyDescent="0.35">
      <c r="B7517" s="349"/>
      <c r="C7517" s="715" t="str">
        <f t="shared" si="467"/>
        <v/>
      </c>
      <c r="D7517" s="458">
        <f>IF(ISNUMBER(Summary!$D$17), DATE(Summary!$D$17, 1, 1) + INT((ROW(B7479)-1)/24), DATE(2024, 1, 1) + INT((ROW(B7479)-1)/24))</f>
        <v>45603</v>
      </c>
      <c r="E7517" s="459">
        <v>0.58333333333333337</v>
      </c>
      <c r="F7517" s="780"/>
      <c r="G7517" s="780"/>
      <c r="H7517" s="460">
        <f t="shared" si="465"/>
        <v>0</v>
      </c>
      <c r="I7517" s="460">
        <f t="shared" si="466"/>
        <v>0</v>
      </c>
      <c r="J7517" s="460">
        <f t="shared" si="468"/>
        <v>0</v>
      </c>
      <c r="K7517" s="9"/>
      <c r="P7517" s="2"/>
      <c r="Q7517" s="27"/>
      <c r="R7517" s="2"/>
      <c r="S7517" s="2"/>
      <c r="T7517" s="2"/>
      <c r="U7517" s="2"/>
      <c r="V7517" s="2"/>
      <c r="W7517" s="2"/>
    </row>
    <row r="7518" spans="2:23" ht="15" customHeight="1" x14ac:dyDescent="0.35">
      <c r="B7518" s="349"/>
      <c r="C7518" s="715" t="str">
        <f t="shared" si="467"/>
        <v/>
      </c>
      <c r="D7518" s="458">
        <f>IF(ISNUMBER(Summary!$D$17), DATE(Summary!$D$17, 1, 1) + INT((ROW(B7480)-1)/24), DATE(2024, 1, 1) + INT((ROW(B7480)-1)/24))</f>
        <v>45603</v>
      </c>
      <c r="E7518" s="459">
        <v>0.62500000000000011</v>
      </c>
      <c r="F7518" s="780"/>
      <c r="G7518" s="780"/>
      <c r="H7518" s="460">
        <f t="shared" si="465"/>
        <v>0</v>
      </c>
      <c r="I7518" s="460">
        <f t="shared" si="466"/>
        <v>0</v>
      </c>
      <c r="J7518" s="460">
        <f t="shared" si="468"/>
        <v>0</v>
      </c>
      <c r="K7518" s="9"/>
      <c r="P7518" s="2"/>
      <c r="Q7518" s="27"/>
      <c r="R7518" s="2"/>
      <c r="S7518" s="2"/>
      <c r="T7518" s="2"/>
      <c r="U7518" s="2"/>
      <c r="V7518" s="2"/>
      <c r="W7518" s="2"/>
    </row>
    <row r="7519" spans="2:23" ht="15" customHeight="1" x14ac:dyDescent="0.35">
      <c r="B7519" s="349"/>
      <c r="C7519" s="715" t="str">
        <f t="shared" si="467"/>
        <v/>
      </c>
      <c r="D7519" s="458">
        <f>IF(ISNUMBER(Summary!$D$17), DATE(Summary!$D$17, 1, 1) + INT((ROW(B7481)-1)/24), DATE(2024, 1, 1) + INT((ROW(B7481)-1)/24))</f>
        <v>45603</v>
      </c>
      <c r="E7519" s="459">
        <v>0.66666666666666674</v>
      </c>
      <c r="F7519" s="780"/>
      <c r="G7519" s="780"/>
      <c r="H7519" s="460">
        <f t="shared" si="465"/>
        <v>0</v>
      </c>
      <c r="I7519" s="460">
        <f t="shared" si="466"/>
        <v>0</v>
      </c>
      <c r="J7519" s="460">
        <f t="shared" si="468"/>
        <v>0</v>
      </c>
      <c r="K7519" s="9"/>
      <c r="P7519" s="2"/>
      <c r="Q7519" s="27"/>
      <c r="R7519" s="2"/>
      <c r="S7519" s="2"/>
      <c r="T7519" s="2"/>
      <c r="U7519" s="2"/>
      <c r="V7519" s="2"/>
      <c r="W7519" s="2"/>
    </row>
    <row r="7520" spans="2:23" ht="15" customHeight="1" x14ac:dyDescent="0.35">
      <c r="B7520" s="349"/>
      <c r="C7520" s="715" t="str">
        <f t="shared" si="467"/>
        <v/>
      </c>
      <c r="D7520" s="458">
        <f>IF(ISNUMBER(Summary!$D$17), DATE(Summary!$D$17, 1, 1) + INT((ROW(B7482)-1)/24), DATE(2024, 1, 1) + INT((ROW(B7482)-1)/24))</f>
        <v>45603</v>
      </c>
      <c r="E7520" s="459">
        <v>0.70833333333333337</v>
      </c>
      <c r="F7520" s="780"/>
      <c r="G7520" s="780"/>
      <c r="H7520" s="460">
        <f t="shared" si="465"/>
        <v>0</v>
      </c>
      <c r="I7520" s="460">
        <f t="shared" si="466"/>
        <v>0</v>
      </c>
      <c r="J7520" s="460">
        <f t="shared" si="468"/>
        <v>0</v>
      </c>
      <c r="K7520" s="9"/>
      <c r="P7520" s="2"/>
      <c r="Q7520" s="27"/>
      <c r="R7520" s="2"/>
      <c r="S7520" s="2"/>
      <c r="T7520" s="2"/>
      <c r="U7520" s="2"/>
      <c r="V7520" s="2"/>
      <c r="W7520" s="2"/>
    </row>
    <row r="7521" spans="2:23" ht="15" customHeight="1" x14ac:dyDescent="0.35">
      <c r="B7521" s="349"/>
      <c r="C7521" s="715" t="str">
        <f t="shared" si="467"/>
        <v/>
      </c>
      <c r="D7521" s="458">
        <f>IF(ISNUMBER(Summary!$D$17), DATE(Summary!$D$17, 1, 1) + INT((ROW(B7483)-1)/24), DATE(2024, 1, 1) + INT((ROW(B7483)-1)/24))</f>
        <v>45603</v>
      </c>
      <c r="E7521" s="459">
        <v>0.75000000000000011</v>
      </c>
      <c r="F7521" s="780"/>
      <c r="G7521" s="780"/>
      <c r="H7521" s="460">
        <f t="shared" si="465"/>
        <v>0</v>
      </c>
      <c r="I7521" s="460">
        <f t="shared" si="466"/>
        <v>0</v>
      </c>
      <c r="J7521" s="460">
        <f t="shared" si="468"/>
        <v>0</v>
      </c>
      <c r="K7521" s="9"/>
      <c r="P7521" s="2"/>
      <c r="Q7521" s="27"/>
      <c r="R7521" s="2"/>
      <c r="S7521" s="2"/>
      <c r="T7521" s="2"/>
      <c r="U7521" s="2"/>
      <c r="V7521" s="2"/>
      <c r="W7521" s="2"/>
    </row>
    <row r="7522" spans="2:23" ht="15" customHeight="1" x14ac:dyDescent="0.35">
      <c r="B7522" s="349"/>
      <c r="C7522" s="715" t="str">
        <f t="shared" si="467"/>
        <v/>
      </c>
      <c r="D7522" s="458">
        <f>IF(ISNUMBER(Summary!$D$17), DATE(Summary!$D$17, 1, 1) + INT((ROW(B7484)-1)/24), DATE(2024, 1, 1) + INT((ROW(B7484)-1)/24))</f>
        <v>45603</v>
      </c>
      <c r="E7522" s="459">
        <v>0.79166666666666674</v>
      </c>
      <c r="F7522" s="780"/>
      <c r="G7522" s="780"/>
      <c r="H7522" s="460">
        <f t="shared" si="465"/>
        <v>0</v>
      </c>
      <c r="I7522" s="460">
        <f t="shared" si="466"/>
        <v>0</v>
      </c>
      <c r="J7522" s="460">
        <f t="shared" si="468"/>
        <v>0</v>
      </c>
      <c r="K7522" s="9"/>
      <c r="P7522" s="2"/>
      <c r="Q7522" s="27"/>
      <c r="R7522" s="2"/>
      <c r="S7522" s="2"/>
      <c r="T7522" s="2"/>
      <c r="U7522" s="2"/>
      <c r="V7522" s="2"/>
      <c r="W7522" s="2"/>
    </row>
    <row r="7523" spans="2:23" ht="15" customHeight="1" x14ac:dyDescent="0.35">
      <c r="B7523" s="349"/>
      <c r="C7523" s="715" t="str">
        <f t="shared" si="467"/>
        <v/>
      </c>
      <c r="D7523" s="458">
        <f>IF(ISNUMBER(Summary!$D$17), DATE(Summary!$D$17, 1, 1) + INT((ROW(B7485)-1)/24), DATE(2024, 1, 1) + INT((ROW(B7485)-1)/24))</f>
        <v>45603</v>
      </c>
      <c r="E7523" s="459">
        <v>0.83333333333333337</v>
      </c>
      <c r="F7523" s="780"/>
      <c r="G7523" s="780"/>
      <c r="H7523" s="460">
        <f t="shared" si="465"/>
        <v>0</v>
      </c>
      <c r="I7523" s="460">
        <f t="shared" si="466"/>
        <v>0</v>
      </c>
      <c r="J7523" s="460">
        <f t="shared" si="468"/>
        <v>0</v>
      </c>
      <c r="K7523" s="9"/>
      <c r="P7523" s="2"/>
      <c r="Q7523" s="27"/>
      <c r="R7523" s="2"/>
      <c r="S7523" s="2"/>
      <c r="T7523" s="2"/>
      <c r="U7523" s="2"/>
      <c r="V7523" s="2"/>
      <c r="W7523" s="2"/>
    </row>
    <row r="7524" spans="2:23" ht="15" customHeight="1" x14ac:dyDescent="0.35">
      <c r="B7524" s="349"/>
      <c r="C7524" s="715" t="str">
        <f t="shared" si="467"/>
        <v/>
      </c>
      <c r="D7524" s="458">
        <f>IF(ISNUMBER(Summary!$D$17), DATE(Summary!$D$17, 1, 1) + INT((ROW(B7486)-1)/24), DATE(2024, 1, 1) + INT((ROW(B7486)-1)/24))</f>
        <v>45603</v>
      </c>
      <c r="E7524" s="459">
        <v>0.87500000000000011</v>
      </c>
      <c r="F7524" s="780"/>
      <c r="G7524" s="780"/>
      <c r="H7524" s="460">
        <f t="shared" si="465"/>
        <v>0</v>
      </c>
      <c r="I7524" s="460">
        <f t="shared" si="466"/>
        <v>0</v>
      </c>
      <c r="J7524" s="460">
        <f t="shared" si="468"/>
        <v>0</v>
      </c>
      <c r="K7524" s="9"/>
      <c r="P7524" s="2"/>
      <c r="Q7524" s="27"/>
      <c r="R7524" s="2"/>
      <c r="S7524" s="2"/>
      <c r="T7524" s="2"/>
      <c r="U7524" s="2"/>
      <c r="V7524" s="2"/>
      <c r="W7524" s="2"/>
    </row>
    <row r="7525" spans="2:23" ht="15" customHeight="1" x14ac:dyDescent="0.35">
      <c r="B7525" s="349"/>
      <c r="C7525" s="715" t="str">
        <f t="shared" si="467"/>
        <v/>
      </c>
      <c r="D7525" s="458">
        <f>IF(ISNUMBER(Summary!$D$17), DATE(Summary!$D$17, 1, 1) + INT((ROW(B7487)-1)/24), DATE(2024, 1, 1) + INT((ROW(B7487)-1)/24))</f>
        <v>45603</v>
      </c>
      <c r="E7525" s="459">
        <v>0.91666666666666674</v>
      </c>
      <c r="F7525" s="780"/>
      <c r="G7525" s="780"/>
      <c r="H7525" s="460">
        <f t="shared" si="465"/>
        <v>0</v>
      </c>
      <c r="I7525" s="460">
        <f t="shared" si="466"/>
        <v>0</v>
      </c>
      <c r="J7525" s="460">
        <f t="shared" si="468"/>
        <v>0</v>
      </c>
      <c r="K7525" s="9"/>
      <c r="P7525" s="2"/>
      <c r="Q7525" s="27"/>
      <c r="R7525" s="2"/>
      <c r="S7525" s="2"/>
      <c r="T7525" s="2"/>
      <c r="U7525" s="2"/>
      <c r="V7525" s="2"/>
      <c r="W7525" s="2"/>
    </row>
    <row r="7526" spans="2:23" ht="15" customHeight="1" x14ac:dyDescent="0.35">
      <c r="B7526" s="349"/>
      <c r="C7526" s="715" t="str">
        <f t="shared" si="467"/>
        <v/>
      </c>
      <c r="D7526" s="458">
        <f>IF(ISNUMBER(Summary!$D$17), DATE(Summary!$D$17, 1, 1) + INT((ROW(B7488)-1)/24), DATE(2024, 1, 1) + INT((ROW(B7488)-1)/24))</f>
        <v>45603</v>
      </c>
      <c r="E7526" s="459">
        <v>0.95833333333333337</v>
      </c>
      <c r="F7526" s="780"/>
      <c r="G7526" s="780"/>
      <c r="H7526" s="460">
        <f t="shared" si="465"/>
        <v>0</v>
      </c>
      <c r="I7526" s="460">
        <f t="shared" si="466"/>
        <v>0</v>
      </c>
      <c r="J7526" s="460">
        <f t="shared" si="468"/>
        <v>0</v>
      </c>
      <c r="K7526" s="9"/>
      <c r="P7526" s="2"/>
      <c r="Q7526" s="27"/>
      <c r="R7526" s="2"/>
      <c r="S7526" s="2"/>
      <c r="T7526" s="2"/>
      <c r="U7526" s="2"/>
      <c r="V7526" s="2"/>
      <c r="W7526" s="2"/>
    </row>
    <row r="7527" spans="2:23" ht="15" customHeight="1" x14ac:dyDescent="0.35">
      <c r="B7527" s="457"/>
      <c r="C7527" s="715">
        <f t="shared" si="467"/>
        <v>45604</v>
      </c>
      <c r="D7527" s="458">
        <f>IF(ISNUMBER(Summary!$D$17), DATE(Summary!$D$17, 1, 1) + INT((ROW(B7489)-1)/24), DATE(2024, 1, 1) + INT((ROW(B7489)-1)/24))</f>
        <v>45604</v>
      </c>
      <c r="E7527" s="459">
        <v>3.1225022567582528E-17</v>
      </c>
      <c r="F7527" s="780"/>
      <c r="G7527" s="780"/>
      <c r="H7527" s="460">
        <f t="shared" ref="H7527:H7590" si="469">IF(G7527&gt;F7527,F7527,G7527)</f>
        <v>0</v>
      </c>
      <c r="I7527" s="460">
        <f t="shared" ref="I7527:I7590" si="470">F7527-H7527</f>
        <v>0</v>
      </c>
      <c r="J7527" s="460">
        <f t="shared" si="468"/>
        <v>0</v>
      </c>
      <c r="K7527" s="9"/>
      <c r="P7527" s="2"/>
      <c r="Q7527" s="27"/>
      <c r="R7527" s="2"/>
      <c r="S7527" s="2"/>
      <c r="T7527" s="2"/>
      <c r="U7527" s="2"/>
      <c r="V7527" s="2"/>
      <c r="W7527" s="2"/>
    </row>
    <row r="7528" spans="2:23" ht="15" customHeight="1" x14ac:dyDescent="0.35">
      <c r="B7528" s="349"/>
      <c r="C7528" s="715" t="str">
        <f t="shared" ref="C7528:C7591" si="471">IF(MOD(ROW()-ROW($E$39), 24)=0, $D7528, "")</f>
        <v/>
      </c>
      <c r="D7528" s="458">
        <f>IF(ISNUMBER(Summary!$D$17), DATE(Summary!$D$17, 1, 1) + INT((ROW(B7490)-1)/24), DATE(2024, 1, 1) + INT((ROW(B7490)-1)/24))</f>
        <v>45604</v>
      </c>
      <c r="E7528" s="459">
        <v>4.1666666666666699E-2</v>
      </c>
      <c r="F7528" s="780"/>
      <c r="G7528" s="780"/>
      <c r="H7528" s="460">
        <f t="shared" si="469"/>
        <v>0</v>
      </c>
      <c r="I7528" s="460">
        <f t="shared" si="470"/>
        <v>0</v>
      </c>
      <c r="J7528" s="460">
        <f t="shared" si="468"/>
        <v>0</v>
      </c>
      <c r="K7528" s="9"/>
      <c r="P7528" s="2"/>
      <c r="Q7528" s="27"/>
      <c r="R7528" s="2"/>
      <c r="S7528" s="2"/>
      <c r="T7528" s="2"/>
      <c r="U7528" s="2"/>
      <c r="V7528" s="2"/>
      <c r="W7528" s="2"/>
    </row>
    <row r="7529" spans="2:23" ht="15" customHeight="1" x14ac:dyDescent="0.35">
      <c r="B7529" s="349"/>
      <c r="C7529" s="715" t="str">
        <f t="shared" si="471"/>
        <v/>
      </c>
      <c r="D7529" s="458">
        <f>IF(ISNUMBER(Summary!$D$17), DATE(Summary!$D$17, 1, 1) + INT((ROW(B7491)-1)/24), DATE(2024, 1, 1) + INT((ROW(B7491)-1)/24))</f>
        <v>45604</v>
      </c>
      <c r="E7529" s="459">
        <v>8.333333333333337E-2</v>
      </c>
      <c r="F7529" s="780"/>
      <c r="G7529" s="780"/>
      <c r="H7529" s="460">
        <f t="shared" si="469"/>
        <v>0</v>
      </c>
      <c r="I7529" s="460">
        <f t="shared" si="470"/>
        <v>0</v>
      </c>
      <c r="J7529" s="460">
        <f t="shared" si="468"/>
        <v>0</v>
      </c>
      <c r="K7529" s="9"/>
      <c r="P7529" s="2"/>
      <c r="Q7529" s="27"/>
      <c r="R7529" s="2"/>
      <c r="S7529" s="2"/>
      <c r="T7529" s="2"/>
      <c r="U7529" s="2"/>
      <c r="V7529" s="2"/>
      <c r="W7529" s="2"/>
    </row>
    <row r="7530" spans="2:23" ht="15" customHeight="1" x14ac:dyDescent="0.35">
      <c r="B7530" s="349"/>
      <c r="C7530" s="715" t="str">
        <f t="shared" si="471"/>
        <v/>
      </c>
      <c r="D7530" s="458">
        <f>IF(ISNUMBER(Summary!$D$17), DATE(Summary!$D$17, 1, 1) + INT((ROW(B7492)-1)/24), DATE(2024, 1, 1) + INT((ROW(B7492)-1)/24))</f>
        <v>45604</v>
      </c>
      <c r="E7530" s="459">
        <v>0.12500000000000006</v>
      </c>
      <c r="F7530" s="780"/>
      <c r="G7530" s="780"/>
      <c r="H7530" s="460">
        <f t="shared" si="469"/>
        <v>0</v>
      </c>
      <c r="I7530" s="460">
        <f t="shared" si="470"/>
        <v>0</v>
      </c>
      <c r="J7530" s="460">
        <f t="shared" si="468"/>
        <v>0</v>
      </c>
      <c r="K7530" s="9"/>
      <c r="P7530" s="2"/>
      <c r="Q7530" s="27"/>
      <c r="R7530" s="2"/>
      <c r="S7530" s="2"/>
      <c r="T7530" s="2"/>
      <c r="U7530" s="2"/>
      <c r="V7530" s="2"/>
      <c r="W7530" s="2"/>
    </row>
    <row r="7531" spans="2:23" ht="15" customHeight="1" x14ac:dyDescent="0.35">
      <c r="B7531" s="349"/>
      <c r="C7531" s="715" t="str">
        <f t="shared" si="471"/>
        <v/>
      </c>
      <c r="D7531" s="458">
        <f>IF(ISNUMBER(Summary!$D$17), DATE(Summary!$D$17, 1, 1) + INT((ROW(B7493)-1)/24), DATE(2024, 1, 1) + INT((ROW(B7493)-1)/24))</f>
        <v>45604</v>
      </c>
      <c r="E7531" s="459">
        <v>0.16666666666666669</v>
      </c>
      <c r="F7531" s="780"/>
      <c r="G7531" s="780"/>
      <c r="H7531" s="460">
        <f t="shared" si="469"/>
        <v>0</v>
      </c>
      <c r="I7531" s="460">
        <f t="shared" si="470"/>
        <v>0</v>
      </c>
      <c r="J7531" s="460">
        <f t="shared" si="468"/>
        <v>0</v>
      </c>
      <c r="K7531" s="9"/>
      <c r="P7531" s="2"/>
      <c r="Q7531" s="27"/>
      <c r="R7531" s="2"/>
      <c r="S7531" s="2"/>
      <c r="T7531" s="2"/>
      <c r="U7531" s="2"/>
      <c r="V7531" s="2"/>
      <c r="W7531" s="2"/>
    </row>
    <row r="7532" spans="2:23" ht="15" customHeight="1" x14ac:dyDescent="0.35">
      <c r="B7532" s="349"/>
      <c r="C7532" s="715" t="str">
        <f t="shared" si="471"/>
        <v/>
      </c>
      <c r="D7532" s="458">
        <f>IF(ISNUMBER(Summary!$D$17), DATE(Summary!$D$17, 1, 1) + INT((ROW(B7494)-1)/24), DATE(2024, 1, 1) + INT((ROW(B7494)-1)/24))</f>
        <v>45604</v>
      </c>
      <c r="E7532" s="459">
        <v>0.20833333333333337</v>
      </c>
      <c r="F7532" s="780"/>
      <c r="G7532" s="780"/>
      <c r="H7532" s="460">
        <f t="shared" si="469"/>
        <v>0</v>
      </c>
      <c r="I7532" s="460">
        <f t="shared" si="470"/>
        <v>0</v>
      </c>
      <c r="J7532" s="460">
        <f t="shared" si="468"/>
        <v>0</v>
      </c>
      <c r="K7532" s="9"/>
      <c r="P7532" s="2"/>
      <c r="Q7532" s="27"/>
      <c r="R7532" s="2"/>
      <c r="S7532" s="2"/>
      <c r="T7532" s="2"/>
      <c r="U7532" s="2"/>
      <c r="V7532" s="2"/>
      <c r="W7532" s="2"/>
    </row>
    <row r="7533" spans="2:23" ht="15" customHeight="1" x14ac:dyDescent="0.35">
      <c r="B7533" s="349"/>
      <c r="C7533" s="715" t="str">
        <f t="shared" si="471"/>
        <v/>
      </c>
      <c r="D7533" s="458">
        <f>IF(ISNUMBER(Summary!$D$17), DATE(Summary!$D$17, 1, 1) + INT((ROW(B7495)-1)/24), DATE(2024, 1, 1) + INT((ROW(B7495)-1)/24))</f>
        <v>45604</v>
      </c>
      <c r="E7533" s="459">
        <v>0.25</v>
      </c>
      <c r="F7533" s="780"/>
      <c r="G7533" s="780"/>
      <c r="H7533" s="460">
        <f t="shared" si="469"/>
        <v>0</v>
      </c>
      <c r="I7533" s="460">
        <f t="shared" si="470"/>
        <v>0</v>
      </c>
      <c r="J7533" s="460">
        <f t="shared" si="468"/>
        <v>0</v>
      </c>
      <c r="K7533" s="9"/>
      <c r="P7533" s="2"/>
      <c r="Q7533" s="27"/>
      <c r="R7533" s="2"/>
      <c r="S7533" s="2"/>
      <c r="T7533" s="2"/>
      <c r="U7533" s="2"/>
      <c r="V7533" s="2"/>
      <c r="W7533" s="2"/>
    </row>
    <row r="7534" spans="2:23" ht="15" customHeight="1" x14ac:dyDescent="0.35">
      <c r="B7534" s="349"/>
      <c r="C7534" s="715" t="str">
        <f t="shared" si="471"/>
        <v/>
      </c>
      <c r="D7534" s="458">
        <f>IF(ISNUMBER(Summary!$D$17), DATE(Summary!$D$17, 1, 1) + INT((ROW(B7496)-1)/24), DATE(2024, 1, 1) + INT((ROW(B7496)-1)/24))</f>
        <v>45604</v>
      </c>
      <c r="E7534" s="459">
        <v>0.29166666666666669</v>
      </c>
      <c r="F7534" s="780"/>
      <c r="G7534" s="780"/>
      <c r="H7534" s="460">
        <f t="shared" si="469"/>
        <v>0</v>
      </c>
      <c r="I7534" s="460">
        <f t="shared" si="470"/>
        <v>0</v>
      </c>
      <c r="J7534" s="460">
        <f t="shared" si="468"/>
        <v>0</v>
      </c>
      <c r="K7534" s="9"/>
      <c r="P7534" s="2"/>
      <c r="Q7534" s="27"/>
      <c r="R7534" s="2"/>
      <c r="S7534" s="2"/>
      <c r="T7534" s="2"/>
      <c r="U7534" s="2"/>
      <c r="V7534" s="2"/>
      <c r="W7534" s="2"/>
    </row>
    <row r="7535" spans="2:23" ht="15" customHeight="1" x14ac:dyDescent="0.35">
      <c r="B7535" s="349"/>
      <c r="C7535" s="715" t="str">
        <f t="shared" si="471"/>
        <v/>
      </c>
      <c r="D7535" s="458">
        <f>IF(ISNUMBER(Summary!$D$17), DATE(Summary!$D$17, 1, 1) + INT((ROW(B7497)-1)/24), DATE(2024, 1, 1) + INT((ROW(B7497)-1)/24))</f>
        <v>45604</v>
      </c>
      <c r="E7535" s="459">
        <v>0.33333333333333337</v>
      </c>
      <c r="F7535" s="780"/>
      <c r="G7535" s="780"/>
      <c r="H7535" s="460">
        <f t="shared" si="469"/>
        <v>0</v>
      </c>
      <c r="I7535" s="460">
        <f t="shared" si="470"/>
        <v>0</v>
      </c>
      <c r="J7535" s="460">
        <f t="shared" si="468"/>
        <v>0</v>
      </c>
      <c r="K7535" s="9"/>
      <c r="P7535" s="2"/>
      <c r="Q7535" s="27"/>
      <c r="R7535" s="2"/>
      <c r="S7535" s="2"/>
      <c r="T7535" s="2"/>
      <c r="U7535" s="2"/>
      <c r="V7535" s="2"/>
      <c r="W7535" s="2"/>
    </row>
    <row r="7536" spans="2:23" ht="15" customHeight="1" x14ac:dyDescent="0.35">
      <c r="B7536" s="349"/>
      <c r="C7536" s="715" t="str">
        <f t="shared" si="471"/>
        <v/>
      </c>
      <c r="D7536" s="458">
        <f>IF(ISNUMBER(Summary!$D$17), DATE(Summary!$D$17, 1, 1) + INT((ROW(B7498)-1)/24), DATE(2024, 1, 1) + INT((ROW(B7498)-1)/24))</f>
        <v>45604</v>
      </c>
      <c r="E7536" s="459">
        <v>0.375</v>
      </c>
      <c r="F7536" s="780"/>
      <c r="G7536" s="780"/>
      <c r="H7536" s="460">
        <f t="shared" si="469"/>
        <v>0</v>
      </c>
      <c r="I7536" s="460">
        <f t="shared" si="470"/>
        <v>0</v>
      </c>
      <c r="J7536" s="460">
        <f t="shared" si="468"/>
        <v>0</v>
      </c>
      <c r="K7536" s="9"/>
      <c r="P7536" s="2"/>
      <c r="Q7536" s="27"/>
      <c r="R7536" s="2"/>
      <c r="S7536" s="2"/>
      <c r="T7536" s="2"/>
      <c r="U7536" s="2"/>
      <c r="V7536" s="2"/>
      <c r="W7536" s="2"/>
    </row>
    <row r="7537" spans="2:23" ht="15" customHeight="1" x14ac:dyDescent="0.35">
      <c r="B7537" s="349"/>
      <c r="C7537" s="715" t="str">
        <f t="shared" si="471"/>
        <v/>
      </c>
      <c r="D7537" s="458">
        <f>IF(ISNUMBER(Summary!$D$17), DATE(Summary!$D$17, 1, 1) + INT((ROW(B7499)-1)/24), DATE(2024, 1, 1) + INT((ROW(B7499)-1)/24))</f>
        <v>45604</v>
      </c>
      <c r="E7537" s="459">
        <v>0.41666666666666669</v>
      </c>
      <c r="F7537" s="780"/>
      <c r="G7537" s="780"/>
      <c r="H7537" s="460">
        <f t="shared" si="469"/>
        <v>0</v>
      </c>
      <c r="I7537" s="460">
        <f t="shared" si="470"/>
        <v>0</v>
      </c>
      <c r="J7537" s="460">
        <f t="shared" si="468"/>
        <v>0</v>
      </c>
      <c r="K7537" s="9"/>
      <c r="P7537" s="2"/>
      <c r="Q7537" s="27"/>
      <c r="R7537" s="2"/>
      <c r="S7537" s="2"/>
      <c r="T7537" s="2"/>
      <c r="U7537" s="2"/>
      <c r="V7537" s="2"/>
      <c r="W7537" s="2"/>
    </row>
    <row r="7538" spans="2:23" ht="15" customHeight="1" x14ac:dyDescent="0.35">
      <c r="B7538" s="349"/>
      <c r="C7538" s="715" t="str">
        <f t="shared" si="471"/>
        <v/>
      </c>
      <c r="D7538" s="458">
        <f>IF(ISNUMBER(Summary!$D$17), DATE(Summary!$D$17, 1, 1) + INT((ROW(B7500)-1)/24), DATE(2024, 1, 1) + INT((ROW(B7500)-1)/24))</f>
        <v>45604</v>
      </c>
      <c r="E7538" s="459">
        <v>0.45833333333333337</v>
      </c>
      <c r="F7538" s="780"/>
      <c r="G7538" s="780"/>
      <c r="H7538" s="460">
        <f t="shared" si="469"/>
        <v>0</v>
      </c>
      <c r="I7538" s="460">
        <f t="shared" si="470"/>
        <v>0</v>
      </c>
      <c r="J7538" s="460">
        <f t="shared" si="468"/>
        <v>0</v>
      </c>
      <c r="K7538" s="9"/>
      <c r="P7538" s="2"/>
      <c r="Q7538" s="27"/>
      <c r="R7538" s="2"/>
      <c r="S7538" s="2"/>
      <c r="T7538" s="2"/>
      <c r="U7538" s="2"/>
      <c r="V7538" s="2"/>
      <c r="W7538" s="2"/>
    </row>
    <row r="7539" spans="2:23" ht="15" customHeight="1" x14ac:dyDescent="0.35">
      <c r="B7539" s="349"/>
      <c r="C7539" s="715" t="str">
        <f t="shared" si="471"/>
        <v/>
      </c>
      <c r="D7539" s="458">
        <f>IF(ISNUMBER(Summary!$D$17), DATE(Summary!$D$17, 1, 1) + INT((ROW(B7501)-1)/24), DATE(2024, 1, 1) + INT((ROW(B7501)-1)/24))</f>
        <v>45604</v>
      </c>
      <c r="E7539" s="459">
        <v>0.50000000000000011</v>
      </c>
      <c r="F7539" s="780"/>
      <c r="G7539" s="780"/>
      <c r="H7539" s="460">
        <f t="shared" si="469"/>
        <v>0</v>
      </c>
      <c r="I7539" s="460">
        <f t="shared" si="470"/>
        <v>0</v>
      </c>
      <c r="J7539" s="460">
        <f t="shared" si="468"/>
        <v>0</v>
      </c>
      <c r="K7539" s="9"/>
      <c r="P7539" s="2"/>
      <c r="Q7539" s="27"/>
      <c r="R7539" s="2"/>
      <c r="S7539" s="2"/>
      <c r="T7539" s="2"/>
      <c r="U7539" s="2"/>
      <c r="V7539" s="2"/>
      <c r="W7539" s="2"/>
    </row>
    <row r="7540" spans="2:23" ht="15" customHeight="1" x14ac:dyDescent="0.35">
      <c r="B7540" s="349"/>
      <c r="C7540" s="715" t="str">
        <f t="shared" si="471"/>
        <v/>
      </c>
      <c r="D7540" s="458">
        <f>IF(ISNUMBER(Summary!$D$17), DATE(Summary!$D$17, 1, 1) + INT((ROW(B7502)-1)/24), DATE(2024, 1, 1) + INT((ROW(B7502)-1)/24))</f>
        <v>45604</v>
      </c>
      <c r="E7540" s="459">
        <v>0.54166666666666674</v>
      </c>
      <c r="F7540" s="780"/>
      <c r="G7540" s="780"/>
      <c r="H7540" s="460">
        <f t="shared" si="469"/>
        <v>0</v>
      </c>
      <c r="I7540" s="460">
        <f t="shared" si="470"/>
        <v>0</v>
      </c>
      <c r="J7540" s="460">
        <f t="shared" si="468"/>
        <v>0</v>
      </c>
      <c r="K7540" s="9"/>
      <c r="P7540" s="2"/>
      <c r="Q7540" s="27"/>
      <c r="R7540" s="2"/>
      <c r="S7540" s="2"/>
      <c r="T7540" s="2"/>
      <c r="U7540" s="2"/>
      <c r="V7540" s="2"/>
      <c r="W7540" s="2"/>
    </row>
    <row r="7541" spans="2:23" ht="15" customHeight="1" x14ac:dyDescent="0.35">
      <c r="B7541" s="349"/>
      <c r="C7541" s="715" t="str">
        <f t="shared" si="471"/>
        <v/>
      </c>
      <c r="D7541" s="458">
        <f>IF(ISNUMBER(Summary!$D$17), DATE(Summary!$D$17, 1, 1) + INT((ROW(B7503)-1)/24), DATE(2024, 1, 1) + INT((ROW(B7503)-1)/24))</f>
        <v>45604</v>
      </c>
      <c r="E7541" s="459">
        <v>0.58333333333333337</v>
      </c>
      <c r="F7541" s="780"/>
      <c r="G7541" s="780"/>
      <c r="H7541" s="460">
        <f t="shared" si="469"/>
        <v>0</v>
      </c>
      <c r="I7541" s="460">
        <f t="shared" si="470"/>
        <v>0</v>
      </c>
      <c r="J7541" s="460">
        <f t="shared" si="468"/>
        <v>0</v>
      </c>
      <c r="K7541" s="9"/>
      <c r="P7541" s="2"/>
      <c r="Q7541" s="27"/>
      <c r="R7541" s="2"/>
      <c r="S7541" s="2"/>
      <c r="T7541" s="2"/>
      <c r="U7541" s="2"/>
      <c r="V7541" s="2"/>
      <c r="W7541" s="2"/>
    </row>
    <row r="7542" spans="2:23" ht="15" customHeight="1" x14ac:dyDescent="0.35">
      <c r="B7542" s="349"/>
      <c r="C7542" s="715" t="str">
        <f t="shared" si="471"/>
        <v/>
      </c>
      <c r="D7542" s="458">
        <f>IF(ISNUMBER(Summary!$D$17), DATE(Summary!$D$17, 1, 1) + INT((ROW(B7504)-1)/24), DATE(2024, 1, 1) + INT((ROW(B7504)-1)/24))</f>
        <v>45604</v>
      </c>
      <c r="E7542" s="459">
        <v>0.62500000000000011</v>
      </c>
      <c r="F7542" s="780"/>
      <c r="G7542" s="780"/>
      <c r="H7542" s="460">
        <f t="shared" si="469"/>
        <v>0</v>
      </c>
      <c r="I7542" s="460">
        <f t="shared" si="470"/>
        <v>0</v>
      </c>
      <c r="J7542" s="460">
        <f t="shared" si="468"/>
        <v>0</v>
      </c>
      <c r="K7542" s="9"/>
      <c r="P7542" s="2"/>
      <c r="Q7542" s="27"/>
      <c r="R7542" s="2"/>
      <c r="S7542" s="2"/>
      <c r="T7542" s="2"/>
      <c r="U7542" s="2"/>
      <c r="V7542" s="2"/>
      <c r="W7542" s="2"/>
    </row>
    <row r="7543" spans="2:23" ht="15" customHeight="1" x14ac:dyDescent="0.35">
      <c r="B7543" s="349"/>
      <c r="C7543" s="715" t="str">
        <f t="shared" si="471"/>
        <v/>
      </c>
      <c r="D7543" s="458">
        <f>IF(ISNUMBER(Summary!$D$17), DATE(Summary!$D$17, 1, 1) + INT((ROW(B7505)-1)/24), DATE(2024, 1, 1) + INT((ROW(B7505)-1)/24))</f>
        <v>45604</v>
      </c>
      <c r="E7543" s="459">
        <v>0.66666666666666674</v>
      </c>
      <c r="F7543" s="780"/>
      <c r="G7543" s="780"/>
      <c r="H7543" s="460">
        <f t="shared" si="469"/>
        <v>0</v>
      </c>
      <c r="I7543" s="460">
        <f t="shared" si="470"/>
        <v>0</v>
      </c>
      <c r="J7543" s="460">
        <f t="shared" si="468"/>
        <v>0</v>
      </c>
      <c r="K7543" s="9"/>
      <c r="P7543" s="2"/>
      <c r="Q7543" s="27"/>
      <c r="R7543" s="2"/>
      <c r="S7543" s="2"/>
      <c r="T7543" s="2"/>
      <c r="U7543" s="2"/>
      <c r="V7543" s="2"/>
      <c r="W7543" s="2"/>
    </row>
    <row r="7544" spans="2:23" ht="15" customHeight="1" x14ac:dyDescent="0.35">
      <c r="B7544" s="349"/>
      <c r="C7544" s="715" t="str">
        <f t="shared" si="471"/>
        <v/>
      </c>
      <c r="D7544" s="458">
        <f>IF(ISNUMBER(Summary!$D$17), DATE(Summary!$D$17, 1, 1) + INT((ROW(B7506)-1)/24), DATE(2024, 1, 1) + INT((ROW(B7506)-1)/24))</f>
        <v>45604</v>
      </c>
      <c r="E7544" s="459">
        <v>0.70833333333333337</v>
      </c>
      <c r="F7544" s="780"/>
      <c r="G7544" s="780"/>
      <c r="H7544" s="460">
        <f t="shared" si="469"/>
        <v>0</v>
      </c>
      <c r="I7544" s="460">
        <f t="shared" si="470"/>
        <v>0</v>
      </c>
      <c r="J7544" s="460">
        <f t="shared" si="468"/>
        <v>0</v>
      </c>
      <c r="K7544" s="9"/>
      <c r="P7544" s="2"/>
      <c r="Q7544" s="27"/>
      <c r="R7544" s="2"/>
      <c r="S7544" s="2"/>
      <c r="T7544" s="2"/>
      <c r="U7544" s="2"/>
      <c r="V7544" s="2"/>
      <c r="W7544" s="2"/>
    </row>
    <row r="7545" spans="2:23" ht="15" customHeight="1" x14ac:dyDescent="0.35">
      <c r="B7545" s="349"/>
      <c r="C7545" s="715" t="str">
        <f t="shared" si="471"/>
        <v/>
      </c>
      <c r="D7545" s="458">
        <f>IF(ISNUMBER(Summary!$D$17), DATE(Summary!$D$17, 1, 1) + INT((ROW(B7507)-1)/24), DATE(2024, 1, 1) + INT((ROW(B7507)-1)/24))</f>
        <v>45604</v>
      </c>
      <c r="E7545" s="459">
        <v>0.75000000000000011</v>
      </c>
      <c r="F7545" s="780"/>
      <c r="G7545" s="780"/>
      <c r="H7545" s="460">
        <f t="shared" si="469"/>
        <v>0</v>
      </c>
      <c r="I7545" s="460">
        <f t="shared" si="470"/>
        <v>0</v>
      </c>
      <c r="J7545" s="460">
        <f t="shared" si="468"/>
        <v>0</v>
      </c>
      <c r="K7545" s="9"/>
      <c r="P7545" s="2"/>
      <c r="Q7545" s="27"/>
      <c r="R7545" s="2"/>
      <c r="S7545" s="2"/>
      <c r="T7545" s="2"/>
      <c r="U7545" s="2"/>
      <c r="V7545" s="2"/>
      <c r="W7545" s="2"/>
    </row>
    <row r="7546" spans="2:23" ht="15" customHeight="1" x14ac:dyDescent="0.35">
      <c r="B7546" s="349"/>
      <c r="C7546" s="715" t="str">
        <f t="shared" si="471"/>
        <v/>
      </c>
      <c r="D7546" s="458">
        <f>IF(ISNUMBER(Summary!$D$17), DATE(Summary!$D$17, 1, 1) + INT((ROW(B7508)-1)/24), DATE(2024, 1, 1) + INT((ROW(B7508)-1)/24))</f>
        <v>45604</v>
      </c>
      <c r="E7546" s="459">
        <v>0.79166666666666674</v>
      </c>
      <c r="F7546" s="780"/>
      <c r="G7546" s="780"/>
      <c r="H7546" s="460">
        <f t="shared" si="469"/>
        <v>0</v>
      </c>
      <c r="I7546" s="460">
        <f t="shared" si="470"/>
        <v>0</v>
      </c>
      <c r="J7546" s="460">
        <f t="shared" si="468"/>
        <v>0</v>
      </c>
      <c r="K7546" s="9"/>
      <c r="P7546" s="2"/>
      <c r="Q7546" s="27"/>
      <c r="R7546" s="2"/>
      <c r="S7546" s="2"/>
      <c r="T7546" s="2"/>
      <c r="U7546" s="2"/>
      <c r="V7546" s="2"/>
      <c r="W7546" s="2"/>
    </row>
    <row r="7547" spans="2:23" ht="15" customHeight="1" x14ac:dyDescent="0.35">
      <c r="B7547" s="349"/>
      <c r="C7547" s="715" t="str">
        <f t="shared" si="471"/>
        <v/>
      </c>
      <c r="D7547" s="458">
        <f>IF(ISNUMBER(Summary!$D$17), DATE(Summary!$D$17, 1, 1) + INT((ROW(B7509)-1)/24), DATE(2024, 1, 1) + INT((ROW(B7509)-1)/24))</f>
        <v>45604</v>
      </c>
      <c r="E7547" s="459">
        <v>0.83333333333333337</v>
      </c>
      <c r="F7547" s="780"/>
      <c r="G7547" s="780"/>
      <c r="H7547" s="460">
        <f t="shared" si="469"/>
        <v>0</v>
      </c>
      <c r="I7547" s="460">
        <f t="shared" si="470"/>
        <v>0</v>
      </c>
      <c r="J7547" s="460">
        <f t="shared" si="468"/>
        <v>0</v>
      </c>
      <c r="K7547" s="9"/>
      <c r="P7547" s="2"/>
      <c r="Q7547" s="27"/>
      <c r="R7547" s="2"/>
      <c r="S7547" s="2"/>
      <c r="T7547" s="2"/>
      <c r="U7547" s="2"/>
      <c r="V7547" s="2"/>
      <c r="W7547" s="2"/>
    </row>
    <row r="7548" spans="2:23" ht="15" customHeight="1" x14ac:dyDescent="0.35">
      <c r="B7548" s="349"/>
      <c r="C7548" s="715" t="str">
        <f t="shared" si="471"/>
        <v/>
      </c>
      <c r="D7548" s="458">
        <f>IF(ISNUMBER(Summary!$D$17), DATE(Summary!$D$17, 1, 1) + INT((ROW(B7510)-1)/24), DATE(2024, 1, 1) + INT((ROW(B7510)-1)/24))</f>
        <v>45604</v>
      </c>
      <c r="E7548" s="459">
        <v>0.87500000000000011</v>
      </c>
      <c r="F7548" s="780"/>
      <c r="G7548" s="780"/>
      <c r="H7548" s="460">
        <f t="shared" si="469"/>
        <v>0</v>
      </c>
      <c r="I7548" s="460">
        <f t="shared" si="470"/>
        <v>0</v>
      </c>
      <c r="J7548" s="460">
        <f t="shared" si="468"/>
        <v>0</v>
      </c>
      <c r="K7548" s="9"/>
      <c r="P7548" s="2"/>
      <c r="Q7548" s="27"/>
      <c r="R7548" s="2"/>
      <c r="S7548" s="2"/>
      <c r="T7548" s="2"/>
      <c r="U7548" s="2"/>
      <c r="V7548" s="2"/>
      <c r="W7548" s="2"/>
    </row>
    <row r="7549" spans="2:23" ht="15" customHeight="1" x14ac:dyDescent="0.35">
      <c r="B7549" s="349"/>
      <c r="C7549" s="715" t="str">
        <f t="shared" si="471"/>
        <v/>
      </c>
      <c r="D7549" s="458">
        <f>IF(ISNUMBER(Summary!$D$17), DATE(Summary!$D$17, 1, 1) + INT((ROW(B7511)-1)/24), DATE(2024, 1, 1) + INT((ROW(B7511)-1)/24))</f>
        <v>45604</v>
      </c>
      <c r="E7549" s="459">
        <v>0.91666666666666674</v>
      </c>
      <c r="F7549" s="780"/>
      <c r="G7549" s="780"/>
      <c r="H7549" s="460">
        <f t="shared" si="469"/>
        <v>0</v>
      </c>
      <c r="I7549" s="460">
        <f t="shared" si="470"/>
        <v>0</v>
      </c>
      <c r="J7549" s="460">
        <f t="shared" si="468"/>
        <v>0</v>
      </c>
      <c r="K7549" s="9"/>
      <c r="P7549" s="2"/>
      <c r="Q7549" s="27"/>
      <c r="R7549" s="2"/>
      <c r="S7549" s="2"/>
      <c r="T7549" s="2"/>
      <c r="U7549" s="2"/>
      <c r="V7549" s="2"/>
      <c r="W7549" s="2"/>
    </row>
    <row r="7550" spans="2:23" ht="15" customHeight="1" x14ac:dyDescent="0.35">
      <c r="B7550" s="349"/>
      <c r="C7550" s="715" t="str">
        <f t="shared" si="471"/>
        <v/>
      </c>
      <c r="D7550" s="458">
        <f>IF(ISNUMBER(Summary!$D$17), DATE(Summary!$D$17, 1, 1) + INT((ROW(B7512)-1)/24), DATE(2024, 1, 1) + INT((ROW(B7512)-1)/24))</f>
        <v>45604</v>
      </c>
      <c r="E7550" s="459">
        <v>0.95833333333333337</v>
      </c>
      <c r="F7550" s="780"/>
      <c r="G7550" s="780"/>
      <c r="H7550" s="460">
        <f t="shared" si="469"/>
        <v>0</v>
      </c>
      <c r="I7550" s="460">
        <f t="shared" si="470"/>
        <v>0</v>
      </c>
      <c r="J7550" s="460">
        <f t="shared" si="468"/>
        <v>0</v>
      </c>
      <c r="K7550" s="9"/>
      <c r="P7550" s="2"/>
      <c r="Q7550" s="27"/>
      <c r="R7550" s="2"/>
      <c r="S7550" s="2"/>
      <c r="T7550" s="2"/>
      <c r="U7550" s="2"/>
      <c r="V7550" s="2"/>
      <c r="W7550" s="2"/>
    </row>
    <row r="7551" spans="2:23" ht="15" customHeight="1" x14ac:dyDescent="0.35">
      <c r="B7551" s="457"/>
      <c r="C7551" s="715">
        <f t="shared" si="471"/>
        <v>45605</v>
      </c>
      <c r="D7551" s="458">
        <f>IF(ISNUMBER(Summary!$D$17), DATE(Summary!$D$17, 1, 1) + INT((ROW(B7513)-1)/24), DATE(2024, 1, 1) + INT((ROW(B7513)-1)/24))</f>
        <v>45605</v>
      </c>
      <c r="E7551" s="459">
        <v>3.1225022567582528E-17</v>
      </c>
      <c r="F7551" s="780"/>
      <c r="G7551" s="780"/>
      <c r="H7551" s="460">
        <f t="shared" si="469"/>
        <v>0</v>
      </c>
      <c r="I7551" s="460">
        <f t="shared" si="470"/>
        <v>0</v>
      </c>
      <c r="J7551" s="460">
        <f t="shared" si="468"/>
        <v>0</v>
      </c>
      <c r="K7551" s="9"/>
      <c r="P7551" s="2"/>
      <c r="Q7551" s="27"/>
      <c r="R7551" s="2"/>
      <c r="S7551" s="2"/>
      <c r="T7551" s="2"/>
      <c r="U7551" s="2"/>
      <c r="V7551" s="2"/>
      <c r="W7551" s="2"/>
    </row>
    <row r="7552" spans="2:23" ht="15" customHeight="1" x14ac:dyDescent="0.35">
      <c r="B7552" s="349"/>
      <c r="C7552" s="715" t="str">
        <f t="shared" si="471"/>
        <v/>
      </c>
      <c r="D7552" s="458">
        <f>IF(ISNUMBER(Summary!$D$17), DATE(Summary!$D$17, 1, 1) + INT((ROW(B7514)-1)/24), DATE(2024, 1, 1) + INT((ROW(B7514)-1)/24))</f>
        <v>45605</v>
      </c>
      <c r="E7552" s="459">
        <v>4.1666666666666699E-2</v>
      </c>
      <c r="F7552" s="780"/>
      <c r="G7552" s="780"/>
      <c r="H7552" s="460">
        <f t="shared" si="469"/>
        <v>0</v>
      </c>
      <c r="I7552" s="460">
        <f t="shared" si="470"/>
        <v>0</v>
      </c>
      <c r="J7552" s="460">
        <f t="shared" ref="J7552:J7615" si="472">G7552-H7552</f>
        <v>0</v>
      </c>
      <c r="K7552" s="9"/>
      <c r="P7552" s="2"/>
      <c r="Q7552" s="27"/>
      <c r="R7552" s="2"/>
      <c r="S7552" s="2"/>
      <c r="T7552" s="2"/>
      <c r="U7552" s="2"/>
      <c r="V7552" s="2"/>
      <c r="W7552" s="2"/>
    </row>
    <row r="7553" spans="2:23" ht="15" customHeight="1" x14ac:dyDescent="0.35">
      <c r="B7553" s="349"/>
      <c r="C7553" s="715" t="str">
        <f t="shared" si="471"/>
        <v/>
      </c>
      <c r="D7553" s="458">
        <f>IF(ISNUMBER(Summary!$D$17), DATE(Summary!$D$17, 1, 1) + INT((ROW(B7515)-1)/24), DATE(2024, 1, 1) + INT((ROW(B7515)-1)/24))</f>
        <v>45605</v>
      </c>
      <c r="E7553" s="459">
        <v>8.333333333333337E-2</v>
      </c>
      <c r="F7553" s="780"/>
      <c r="G7553" s="780"/>
      <c r="H7553" s="460">
        <f t="shared" si="469"/>
        <v>0</v>
      </c>
      <c r="I7553" s="460">
        <f t="shared" si="470"/>
        <v>0</v>
      </c>
      <c r="J7553" s="460">
        <f t="shared" si="472"/>
        <v>0</v>
      </c>
      <c r="K7553" s="9"/>
      <c r="P7553" s="2"/>
      <c r="Q7553" s="27"/>
      <c r="R7553" s="2"/>
      <c r="S7553" s="2"/>
      <c r="T7553" s="2"/>
      <c r="U7553" s="2"/>
      <c r="V7553" s="2"/>
      <c r="W7553" s="2"/>
    </row>
    <row r="7554" spans="2:23" ht="15" customHeight="1" x14ac:dyDescent="0.35">
      <c r="B7554" s="349"/>
      <c r="C7554" s="715" t="str">
        <f t="shared" si="471"/>
        <v/>
      </c>
      <c r="D7554" s="458">
        <f>IF(ISNUMBER(Summary!$D$17), DATE(Summary!$D$17, 1, 1) + INT((ROW(B7516)-1)/24), DATE(2024, 1, 1) + INT((ROW(B7516)-1)/24))</f>
        <v>45605</v>
      </c>
      <c r="E7554" s="459">
        <v>0.12500000000000006</v>
      </c>
      <c r="F7554" s="780"/>
      <c r="G7554" s="780"/>
      <c r="H7554" s="460">
        <f t="shared" si="469"/>
        <v>0</v>
      </c>
      <c r="I7554" s="460">
        <f t="shared" si="470"/>
        <v>0</v>
      </c>
      <c r="J7554" s="460">
        <f t="shared" si="472"/>
        <v>0</v>
      </c>
      <c r="K7554" s="9"/>
      <c r="P7554" s="2"/>
      <c r="Q7554" s="27"/>
      <c r="R7554" s="2"/>
      <c r="S7554" s="2"/>
      <c r="T7554" s="2"/>
      <c r="U7554" s="2"/>
      <c r="V7554" s="2"/>
      <c r="W7554" s="2"/>
    </row>
    <row r="7555" spans="2:23" ht="15" customHeight="1" x14ac:dyDescent="0.35">
      <c r="B7555" s="349"/>
      <c r="C7555" s="715" t="str">
        <f t="shared" si="471"/>
        <v/>
      </c>
      <c r="D7555" s="458">
        <f>IF(ISNUMBER(Summary!$D$17), DATE(Summary!$D$17, 1, 1) + INT((ROW(B7517)-1)/24), DATE(2024, 1, 1) + INT((ROW(B7517)-1)/24))</f>
        <v>45605</v>
      </c>
      <c r="E7555" s="459">
        <v>0.16666666666666669</v>
      </c>
      <c r="F7555" s="780"/>
      <c r="G7555" s="780"/>
      <c r="H7555" s="460">
        <f t="shared" si="469"/>
        <v>0</v>
      </c>
      <c r="I7555" s="460">
        <f t="shared" si="470"/>
        <v>0</v>
      </c>
      <c r="J7555" s="460">
        <f t="shared" si="472"/>
        <v>0</v>
      </c>
      <c r="K7555" s="9"/>
      <c r="P7555" s="2"/>
      <c r="Q7555" s="27"/>
      <c r="R7555" s="2"/>
      <c r="S7555" s="2"/>
      <c r="T7555" s="2"/>
      <c r="U7555" s="2"/>
      <c r="V7555" s="2"/>
      <c r="W7555" s="2"/>
    </row>
    <row r="7556" spans="2:23" ht="15" customHeight="1" x14ac:dyDescent="0.35">
      <c r="B7556" s="349"/>
      <c r="C7556" s="715" t="str">
        <f t="shared" si="471"/>
        <v/>
      </c>
      <c r="D7556" s="458">
        <f>IF(ISNUMBER(Summary!$D$17), DATE(Summary!$D$17, 1, 1) + INT((ROW(B7518)-1)/24), DATE(2024, 1, 1) + INT((ROW(B7518)-1)/24))</f>
        <v>45605</v>
      </c>
      <c r="E7556" s="459">
        <v>0.20833333333333337</v>
      </c>
      <c r="F7556" s="780"/>
      <c r="G7556" s="780"/>
      <c r="H7556" s="460">
        <f t="shared" si="469"/>
        <v>0</v>
      </c>
      <c r="I7556" s="460">
        <f t="shared" si="470"/>
        <v>0</v>
      </c>
      <c r="J7556" s="460">
        <f t="shared" si="472"/>
        <v>0</v>
      </c>
      <c r="K7556" s="9"/>
      <c r="P7556" s="2"/>
      <c r="Q7556" s="27"/>
      <c r="R7556" s="2"/>
      <c r="S7556" s="2"/>
      <c r="T7556" s="2"/>
      <c r="U7556" s="2"/>
      <c r="V7556" s="2"/>
      <c r="W7556" s="2"/>
    </row>
    <row r="7557" spans="2:23" ht="15" customHeight="1" x14ac:dyDescent="0.35">
      <c r="B7557" s="349"/>
      <c r="C7557" s="715" t="str">
        <f t="shared" si="471"/>
        <v/>
      </c>
      <c r="D7557" s="458">
        <f>IF(ISNUMBER(Summary!$D$17), DATE(Summary!$D$17, 1, 1) + INT((ROW(B7519)-1)/24), DATE(2024, 1, 1) + INT((ROW(B7519)-1)/24))</f>
        <v>45605</v>
      </c>
      <c r="E7557" s="459">
        <v>0.25</v>
      </c>
      <c r="F7557" s="780"/>
      <c r="G7557" s="780"/>
      <c r="H7557" s="460">
        <f t="shared" si="469"/>
        <v>0</v>
      </c>
      <c r="I7557" s="460">
        <f t="shared" si="470"/>
        <v>0</v>
      </c>
      <c r="J7557" s="460">
        <f t="shared" si="472"/>
        <v>0</v>
      </c>
      <c r="K7557" s="9"/>
      <c r="P7557" s="2"/>
      <c r="Q7557" s="27"/>
      <c r="R7557" s="2"/>
      <c r="S7557" s="2"/>
      <c r="T7557" s="2"/>
      <c r="U7557" s="2"/>
      <c r="V7557" s="2"/>
      <c r="W7557" s="2"/>
    </row>
    <row r="7558" spans="2:23" ht="15" customHeight="1" x14ac:dyDescent="0.35">
      <c r="B7558" s="349"/>
      <c r="C7558" s="715" t="str">
        <f t="shared" si="471"/>
        <v/>
      </c>
      <c r="D7558" s="458">
        <f>IF(ISNUMBER(Summary!$D$17), DATE(Summary!$D$17, 1, 1) + INT((ROW(B7520)-1)/24), DATE(2024, 1, 1) + INT((ROW(B7520)-1)/24))</f>
        <v>45605</v>
      </c>
      <c r="E7558" s="459">
        <v>0.29166666666666669</v>
      </c>
      <c r="F7558" s="780"/>
      <c r="G7558" s="780"/>
      <c r="H7558" s="460">
        <f t="shared" si="469"/>
        <v>0</v>
      </c>
      <c r="I7558" s="460">
        <f t="shared" si="470"/>
        <v>0</v>
      </c>
      <c r="J7558" s="460">
        <f t="shared" si="472"/>
        <v>0</v>
      </c>
      <c r="K7558" s="9"/>
      <c r="P7558" s="2"/>
      <c r="Q7558" s="27"/>
      <c r="R7558" s="2"/>
      <c r="S7558" s="2"/>
      <c r="T7558" s="2"/>
      <c r="U7558" s="2"/>
      <c r="V7558" s="2"/>
      <c r="W7558" s="2"/>
    </row>
    <row r="7559" spans="2:23" ht="15" customHeight="1" x14ac:dyDescent="0.35">
      <c r="B7559" s="349"/>
      <c r="C7559" s="715" t="str">
        <f t="shared" si="471"/>
        <v/>
      </c>
      <c r="D7559" s="458">
        <f>IF(ISNUMBER(Summary!$D$17), DATE(Summary!$D$17, 1, 1) + INT((ROW(B7521)-1)/24), DATE(2024, 1, 1) + INT((ROW(B7521)-1)/24))</f>
        <v>45605</v>
      </c>
      <c r="E7559" s="459">
        <v>0.33333333333333337</v>
      </c>
      <c r="F7559" s="780"/>
      <c r="G7559" s="780"/>
      <c r="H7559" s="460">
        <f t="shared" si="469"/>
        <v>0</v>
      </c>
      <c r="I7559" s="460">
        <f t="shared" si="470"/>
        <v>0</v>
      </c>
      <c r="J7559" s="460">
        <f t="shared" si="472"/>
        <v>0</v>
      </c>
      <c r="K7559" s="9"/>
      <c r="P7559" s="2"/>
      <c r="Q7559" s="27"/>
      <c r="R7559" s="2"/>
      <c r="S7559" s="2"/>
      <c r="T7559" s="2"/>
      <c r="U7559" s="2"/>
      <c r="V7559" s="2"/>
      <c r="W7559" s="2"/>
    </row>
    <row r="7560" spans="2:23" ht="15" customHeight="1" x14ac:dyDescent="0.35">
      <c r="B7560" s="349"/>
      <c r="C7560" s="715" t="str">
        <f t="shared" si="471"/>
        <v/>
      </c>
      <c r="D7560" s="458">
        <f>IF(ISNUMBER(Summary!$D$17), DATE(Summary!$D$17, 1, 1) + INT((ROW(B7522)-1)/24), DATE(2024, 1, 1) + INT((ROW(B7522)-1)/24))</f>
        <v>45605</v>
      </c>
      <c r="E7560" s="459">
        <v>0.375</v>
      </c>
      <c r="F7560" s="780"/>
      <c r="G7560" s="780"/>
      <c r="H7560" s="460">
        <f t="shared" si="469"/>
        <v>0</v>
      </c>
      <c r="I7560" s="460">
        <f t="shared" si="470"/>
        <v>0</v>
      </c>
      <c r="J7560" s="460">
        <f t="shared" si="472"/>
        <v>0</v>
      </c>
      <c r="K7560" s="9"/>
      <c r="P7560" s="2"/>
      <c r="Q7560" s="27"/>
      <c r="R7560" s="2"/>
      <c r="S7560" s="2"/>
      <c r="T7560" s="2"/>
      <c r="U7560" s="2"/>
      <c r="V7560" s="2"/>
      <c r="W7560" s="2"/>
    </row>
    <row r="7561" spans="2:23" ht="15" customHeight="1" x14ac:dyDescent="0.35">
      <c r="B7561" s="349"/>
      <c r="C7561" s="715" t="str">
        <f t="shared" si="471"/>
        <v/>
      </c>
      <c r="D7561" s="458">
        <f>IF(ISNUMBER(Summary!$D$17), DATE(Summary!$D$17, 1, 1) + INT((ROW(B7523)-1)/24), DATE(2024, 1, 1) + INT((ROW(B7523)-1)/24))</f>
        <v>45605</v>
      </c>
      <c r="E7561" s="459">
        <v>0.41666666666666669</v>
      </c>
      <c r="F7561" s="780"/>
      <c r="G7561" s="780"/>
      <c r="H7561" s="460">
        <f t="shared" si="469"/>
        <v>0</v>
      </c>
      <c r="I7561" s="460">
        <f t="shared" si="470"/>
        <v>0</v>
      </c>
      <c r="J7561" s="460">
        <f t="shared" si="472"/>
        <v>0</v>
      </c>
      <c r="K7561" s="9"/>
      <c r="P7561" s="2"/>
      <c r="Q7561" s="27"/>
      <c r="R7561" s="2"/>
      <c r="S7561" s="2"/>
      <c r="T7561" s="2"/>
      <c r="U7561" s="2"/>
      <c r="V7561" s="2"/>
      <c r="W7561" s="2"/>
    </row>
    <row r="7562" spans="2:23" ht="15" customHeight="1" x14ac:dyDescent="0.35">
      <c r="B7562" s="349"/>
      <c r="C7562" s="715" t="str">
        <f t="shared" si="471"/>
        <v/>
      </c>
      <c r="D7562" s="458">
        <f>IF(ISNUMBER(Summary!$D$17), DATE(Summary!$D$17, 1, 1) + INT((ROW(B7524)-1)/24), DATE(2024, 1, 1) + INT((ROW(B7524)-1)/24))</f>
        <v>45605</v>
      </c>
      <c r="E7562" s="459">
        <v>0.45833333333333337</v>
      </c>
      <c r="F7562" s="780"/>
      <c r="G7562" s="780"/>
      <c r="H7562" s="460">
        <f t="shared" si="469"/>
        <v>0</v>
      </c>
      <c r="I7562" s="460">
        <f t="shared" si="470"/>
        <v>0</v>
      </c>
      <c r="J7562" s="460">
        <f t="shared" si="472"/>
        <v>0</v>
      </c>
      <c r="K7562" s="9"/>
      <c r="P7562" s="2"/>
      <c r="Q7562" s="27"/>
      <c r="R7562" s="2"/>
      <c r="S7562" s="2"/>
      <c r="T7562" s="2"/>
      <c r="U7562" s="2"/>
      <c r="V7562" s="2"/>
      <c r="W7562" s="2"/>
    </row>
    <row r="7563" spans="2:23" ht="15" customHeight="1" x14ac:dyDescent="0.35">
      <c r="B7563" s="349"/>
      <c r="C7563" s="715" t="str">
        <f t="shared" si="471"/>
        <v/>
      </c>
      <c r="D7563" s="458">
        <f>IF(ISNUMBER(Summary!$D$17), DATE(Summary!$D$17, 1, 1) + INT((ROW(B7525)-1)/24), DATE(2024, 1, 1) + INT((ROW(B7525)-1)/24))</f>
        <v>45605</v>
      </c>
      <c r="E7563" s="459">
        <v>0.50000000000000011</v>
      </c>
      <c r="F7563" s="780"/>
      <c r="G7563" s="780"/>
      <c r="H7563" s="460">
        <f t="shared" si="469"/>
        <v>0</v>
      </c>
      <c r="I7563" s="460">
        <f t="shared" si="470"/>
        <v>0</v>
      </c>
      <c r="J7563" s="460">
        <f t="shared" si="472"/>
        <v>0</v>
      </c>
      <c r="K7563" s="9"/>
      <c r="P7563" s="2"/>
      <c r="Q7563" s="27"/>
      <c r="R7563" s="2"/>
      <c r="S7563" s="2"/>
      <c r="T7563" s="2"/>
      <c r="U7563" s="2"/>
      <c r="V7563" s="2"/>
      <c r="W7563" s="2"/>
    </row>
    <row r="7564" spans="2:23" ht="15" customHeight="1" x14ac:dyDescent="0.35">
      <c r="B7564" s="349"/>
      <c r="C7564" s="715" t="str">
        <f t="shared" si="471"/>
        <v/>
      </c>
      <c r="D7564" s="458">
        <f>IF(ISNUMBER(Summary!$D$17), DATE(Summary!$D$17, 1, 1) + INT((ROW(B7526)-1)/24), DATE(2024, 1, 1) + INT((ROW(B7526)-1)/24))</f>
        <v>45605</v>
      </c>
      <c r="E7564" s="459">
        <v>0.54166666666666674</v>
      </c>
      <c r="F7564" s="780"/>
      <c r="G7564" s="780"/>
      <c r="H7564" s="460">
        <f t="shared" si="469"/>
        <v>0</v>
      </c>
      <c r="I7564" s="460">
        <f t="shared" si="470"/>
        <v>0</v>
      </c>
      <c r="J7564" s="460">
        <f t="shared" si="472"/>
        <v>0</v>
      </c>
      <c r="K7564" s="9"/>
      <c r="P7564" s="2"/>
      <c r="Q7564" s="27"/>
      <c r="R7564" s="2"/>
      <c r="S7564" s="2"/>
      <c r="T7564" s="2"/>
      <c r="U7564" s="2"/>
      <c r="V7564" s="2"/>
      <c r="W7564" s="2"/>
    </row>
    <row r="7565" spans="2:23" ht="15" customHeight="1" x14ac:dyDescent="0.35">
      <c r="B7565" s="349"/>
      <c r="C7565" s="715" t="str">
        <f t="shared" si="471"/>
        <v/>
      </c>
      <c r="D7565" s="458">
        <f>IF(ISNUMBER(Summary!$D$17), DATE(Summary!$D$17, 1, 1) + INT((ROW(B7527)-1)/24), DATE(2024, 1, 1) + INT((ROW(B7527)-1)/24))</f>
        <v>45605</v>
      </c>
      <c r="E7565" s="459">
        <v>0.58333333333333337</v>
      </c>
      <c r="F7565" s="780"/>
      <c r="G7565" s="780"/>
      <c r="H7565" s="460">
        <f t="shared" si="469"/>
        <v>0</v>
      </c>
      <c r="I7565" s="460">
        <f t="shared" si="470"/>
        <v>0</v>
      </c>
      <c r="J7565" s="460">
        <f t="shared" si="472"/>
        <v>0</v>
      </c>
      <c r="K7565" s="9"/>
      <c r="P7565" s="2"/>
      <c r="Q7565" s="27"/>
      <c r="R7565" s="2"/>
      <c r="S7565" s="2"/>
      <c r="T7565" s="2"/>
      <c r="U7565" s="2"/>
      <c r="V7565" s="2"/>
      <c r="W7565" s="2"/>
    </row>
    <row r="7566" spans="2:23" ht="15" customHeight="1" x14ac:dyDescent="0.35">
      <c r="B7566" s="349"/>
      <c r="C7566" s="715" t="str">
        <f t="shared" si="471"/>
        <v/>
      </c>
      <c r="D7566" s="458">
        <f>IF(ISNUMBER(Summary!$D$17), DATE(Summary!$D$17, 1, 1) + INT((ROW(B7528)-1)/24), DATE(2024, 1, 1) + INT((ROW(B7528)-1)/24))</f>
        <v>45605</v>
      </c>
      <c r="E7566" s="459">
        <v>0.62500000000000011</v>
      </c>
      <c r="F7566" s="780"/>
      <c r="G7566" s="780"/>
      <c r="H7566" s="460">
        <f t="shared" si="469"/>
        <v>0</v>
      </c>
      <c r="I7566" s="460">
        <f t="shared" si="470"/>
        <v>0</v>
      </c>
      <c r="J7566" s="460">
        <f t="shared" si="472"/>
        <v>0</v>
      </c>
      <c r="K7566" s="9"/>
      <c r="P7566" s="2"/>
      <c r="Q7566" s="27"/>
      <c r="R7566" s="2"/>
      <c r="S7566" s="2"/>
      <c r="T7566" s="2"/>
      <c r="U7566" s="2"/>
      <c r="V7566" s="2"/>
      <c r="W7566" s="2"/>
    </row>
    <row r="7567" spans="2:23" ht="15" customHeight="1" x14ac:dyDescent="0.35">
      <c r="B7567" s="349"/>
      <c r="C7567" s="715" t="str">
        <f t="shared" si="471"/>
        <v/>
      </c>
      <c r="D7567" s="458">
        <f>IF(ISNUMBER(Summary!$D$17), DATE(Summary!$D$17, 1, 1) + INT((ROW(B7529)-1)/24), DATE(2024, 1, 1) + INT((ROW(B7529)-1)/24))</f>
        <v>45605</v>
      </c>
      <c r="E7567" s="459">
        <v>0.66666666666666674</v>
      </c>
      <c r="F7567" s="780"/>
      <c r="G7567" s="780"/>
      <c r="H7567" s="460">
        <f t="shared" si="469"/>
        <v>0</v>
      </c>
      <c r="I7567" s="460">
        <f t="shared" si="470"/>
        <v>0</v>
      </c>
      <c r="J7567" s="460">
        <f t="shared" si="472"/>
        <v>0</v>
      </c>
      <c r="K7567" s="9"/>
      <c r="P7567" s="2"/>
      <c r="Q7567" s="27"/>
      <c r="R7567" s="2"/>
      <c r="S7567" s="2"/>
      <c r="T7567" s="2"/>
      <c r="U7567" s="2"/>
      <c r="V7567" s="2"/>
      <c r="W7567" s="2"/>
    </row>
    <row r="7568" spans="2:23" ht="15" customHeight="1" x14ac:dyDescent="0.35">
      <c r="B7568" s="349"/>
      <c r="C7568" s="715" t="str">
        <f t="shared" si="471"/>
        <v/>
      </c>
      <c r="D7568" s="458">
        <f>IF(ISNUMBER(Summary!$D$17), DATE(Summary!$D$17, 1, 1) + INT((ROW(B7530)-1)/24), DATE(2024, 1, 1) + INT((ROW(B7530)-1)/24))</f>
        <v>45605</v>
      </c>
      <c r="E7568" s="459">
        <v>0.70833333333333337</v>
      </c>
      <c r="F7568" s="780"/>
      <c r="G7568" s="780"/>
      <c r="H7568" s="460">
        <f t="shared" si="469"/>
        <v>0</v>
      </c>
      <c r="I7568" s="460">
        <f t="shared" si="470"/>
        <v>0</v>
      </c>
      <c r="J7568" s="460">
        <f t="shared" si="472"/>
        <v>0</v>
      </c>
      <c r="K7568" s="9"/>
      <c r="P7568" s="2"/>
      <c r="Q7568" s="27"/>
      <c r="R7568" s="2"/>
      <c r="S7568" s="2"/>
      <c r="T7568" s="2"/>
      <c r="U7568" s="2"/>
      <c r="V7568" s="2"/>
      <c r="W7568" s="2"/>
    </row>
    <row r="7569" spans="2:23" ht="15" customHeight="1" x14ac:dyDescent="0.35">
      <c r="B7569" s="349"/>
      <c r="C7569" s="715" t="str">
        <f t="shared" si="471"/>
        <v/>
      </c>
      <c r="D7569" s="458">
        <f>IF(ISNUMBER(Summary!$D$17), DATE(Summary!$D$17, 1, 1) + INT((ROW(B7531)-1)/24), DATE(2024, 1, 1) + INT((ROW(B7531)-1)/24))</f>
        <v>45605</v>
      </c>
      <c r="E7569" s="459">
        <v>0.75000000000000011</v>
      </c>
      <c r="F7569" s="780"/>
      <c r="G7569" s="780"/>
      <c r="H7569" s="460">
        <f t="shared" si="469"/>
        <v>0</v>
      </c>
      <c r="I7569" s="460">
        <f t="shared" si="470"/>
        <v>0</v>
      </c>
      <c r="J7569" s="460">
        <f t="shared" si="472"/>
        <v>0</v>
      </c>
      <c r="K7569" s="9"/>
      <c r="P7569" s="2"/>
      <c r="Q7569" s="27"/>
      <c r="R7569" s="2"/>
      <c r="S7569" s="2"/>
      <c r="T7569" s="2"/>
      <c r="U7569" s="2"/>
      <c r="V7569" s="2"/>
      <c r="W7569" s="2"/>
    </row>
    <row r="7570" spans="2:23" ht="15" customHeight="1" x14ac:dyDescent="0.35">
      <c r="B7570" s="349"/>
      <c r="C7570" s="715" t="str">
        <f t="shared" si="471"/>
        <v/>
      </c>
      <c r="D7570" s="458">
        <f>IF(ISNUMBER(Summary!$D$17), DATE(Summary!$D$17, 1, 1) + INT((ROW(B7532)-1)/24), DATE(2024, 1, 1) + INT((ROW(B7532)-1)/24))</f>
        <v>45605</v>
      </c>
      <c r="E7570" s="459">
        <v>0.79166666666666674</v>
      </c>
      <c r="F7570" s="780"/>
      <c r="G7570" s="780"/>
      <c r="H7570" s="460">
        <f t="shared" si="469"/>
        <v>0</v>
      </c>
      <c r="I7570" s="460">
        <f t="shared" si="470"/>
        <v>0</v>
      </c>
      <c r="J7570" s="460">
        <f t="shared" si="472"/>
        <v>0</v>
      </c>
      <c r="K7570" s="9"/>
      <c r="P7570" s="2"/>
      <c r="Q7570" s="27"/>
      <c r="R7570" s="2"/>
      <c r="S7570" s="2"/>
      <c r="T7570" s="2"/>
      <c r="U7570" s="2"/>
      <c r="V7570" s="2"/>
      <c r="W7570" s="2"/>
    </row>
    <row r="7571" spans="2:23" ht="15" customHeight="1" x14ac:dyDescent="0.35">
      <c r="B7571" s="349"/>
      <c r="C7571" s="715" t="str">
        <f t="shared" si="471"/>
        <v/>
      </c>
      <c r="D7571" s="458">
        <f>IF(ISNUMBER(Summary!$D$17), DATE(Summary!$D$17, 1, 1) + INT((ROW(B7533)-1)/24), DATE(2024, 1, 1) + INT((ROW(B7533)-1)/24))</f>
        <v>45605</v>
      </c>
      <c r="E7571" s="459">
        <v>0.83333333333333337</v>
      </c>
      <c r="F7571" s="780"/>
      <c r="G7571" s="780"/>
      <c r="H7571" s="460">
        <f t="shared" si="469"/>
        <v>0</v>
      </c>
      <c r="I7571" s="460">
        <f t="shared" si="470"/>
        <v>0</v>
      </c>
      <c r="J7571" s="460">
        <f t="shared" si="472"/>
        <v>0</v>
      </c>
      <c r="K7571" s="9"/>
      <c r="P7571" s="2"/>
      <c r="Q7571" s="27"/>
      <c r="R7571" s="2"/>
      <c r="S7571" s="2"/>
      <c r="T7571" s="2"/>
      <c r="U7571" s="2"/>
      <c r="V7571" s="2"/>
      <c r="W7571" s="2"/>
    </row>
    <row r="7572" spans="2:23" ht="15" customHeight="1" x14ac:dyDescent="0.35">
      <c r="B7572" s="349"/>
      <c r="C7572" s="715" t="str">
        <f t="shared" si="471"/>
        <v/>
      </c>
      <c r="D7572" s="458">
        <f>IF(ISNUMBER(Summary!$D$17), DATE(Summary!$D$17, 1, 1) + INT((ROW(B7534)-1)/24), DATE(2024, 1, 1) + INT((ROW(B7534)-1)/24))</f>
        <v>45605</v>
      </c>
      <c r="E7572" s="459">
        <v>0.87500000000000011</v>
      </c>
      <c r="F7572" s="780"/>
      <c r="G7572" s="780"/>
      <c r="H7572" s="460">
        <f t="shared" si="469"/>
        <v>0</v>
      </c>
      <c r="I7572" s="460">
        <f t="shared" si="470"/>
        <v>0</v>
      </c>
      <c r="J7572" s="460">
        <f t="shared" si="472"/>
        <v>0</v>
      </c>
      <c r="K7572" s="9"/>
      <c r="P7572" s="2"/>
      <c r="Q7572" s="27"/>
      <c r="R7572" s="2"/>
      <c r="S7572" s="2"/>
      <c r="T7572" s="2"/>
      <c r="U7572" s="2"/>
      <c r="V7572" s="2"/>
      <c r="W7572" s="2"/>
    </row>
    <row r="7573" spans="2:23" ht="15" customHeight="1" x14ac:dyDescent="0.35">
      <c r="B7573" s="349"/>
      <c r="C7573" s="715" t="str">
        <f t="shared" si="471"/>
        <v/>
      </c>
      <c r="D7573" s="458">
        <f>IF(ISNUMBER(Summary!$D$17), DATE(Summary!$D$17, 1, 1) + INT((ROW(B7535)-1)/24), DATE(2024, 1, 1) + INT((ROW(B7535)-1)/24))</f>
        <v>45605</v>
      </c>
      <c r="E7573" s="459">
        <v>0.91666666666666674</v>
      </c>
      <c r="F7573" s="780"/>
      <c r="G7573" s="780"/>
      <c r="H7573" s="460">
        <f t="shared" si="469"/>
        <v>0</v>
      </c>
      <c r="I7573" s="460">
        <f t="shared" si="470"/>
        <v>0</v>
      </c>
      <c r="J7573" s="460">
        <f t="shared" si="472"/>
        <v>0</v>
      </c>
      <c r="K7573" s="9"/>
      <c r="P7573" s="2"/>
      <c r="Q7573" s="27"/>
      <c r="R7573" s="2"/>
      <c r="S7573" s="2"/>
      <c r="T7573" s="2"/>
      <c r="U7573" s="2"/>
      <c r="V7573" s="2"/>
      <c r="W7573" s="2"/>
    </row>
    <row r="7574" spans="2:23" ht="15" customHeight="1" x14ac:dyDescent="0.35">
      <c r="B7574" s="349"/>
      <c r="C7574" s="715" t="str">
        <f t="shared" si="471"/>
        <v/>
      </c>
      <c r="D7574" s="458">
        <f>IF(ISNUMBER(Summary!$D$17), DATE(Summary!$D$17, 1, 1) + INT((ROW(B7536)-1)/24), DATE(2024, 1, 1) + INT((ROW(B7536)-1)/24))</f>
        <v>45605</v>
      </c>
      <c r="E7574" s="459">
        <v>0.95833333333333337</v>
      </c>
      <c r="F7574" s="780"/>
      <c r="G7574" s="780"/>
      <c r="H7574" s="460">
        <f t="shared" si="469"/>
        <v>0</v>
      </c>
      <c r="I7574" s="460">
        <f t="shared" si="470"/>
        <v>0</v>
      </c>
      <c r="J7574" s="460">
        <f t="shared" si="472"/>
        <v>0</v>
      </c>
      <c r="K7574" s="9"/>
      <c r="P7574" s="2"/>
      <c r="Q7574" s="27"/>
      <c r="R7574" s="2"/>
      <c r="S7574" s="2"/>
      <c r="T7574" s="2"/>
      <c r="U7574" s="2"/>
      <c r="V7574" s="2"/>
      <c r="W7574" s="2"/>
    </row>
    <row r="7575" spans="2:23" ht="15" customHeight="1" x14ac:dyDescent="0.35">
      <c r="B7575" s="457"/>
      <c r="C7575" s="715">
        <f t="shared" si="471"/>
        <v>45606</v>
      </c>
      <c r="D7575" s="458">
        <f>IF(ISNUMBER(Summary!$D$17), DATE(Summary!$D$17, 1, 1) + INT((ROW(B7537)-1)/24), DATE(2024, 1, 1) + INT((ROW(B7537)-1)/24))</f>
        <v>45606</v>
      </c>
      <c r="E7575" s="459">
        <v>3.1225022567582528E-17</v>
      </c>
      <c r="F7575" s="780"/>
      <c r="G7575" s="780"/>
      <c r="H7575" s="460">
        <f t="shared" si="469"/>
        <v>0</v>
      </c>
      <c r="I7575" s="460">
        <f t="shared" si="470"/>
        <v>0</v>
      </c>
      <c r="J7575" s="460">
        <f t="shared" si="472"/>
        <v>0</v>
      </c>
      <c r="K7575" s="9"/>
      <c r="P7575" s="2"/>
      <c r="Q7575" s="27"/>
      <c r="R7575" s="2"/>
      <c r="S7575" s="2"/>
      <c r="T7575" s="2"/>
      <c r="U7575" s="2"/>
      <c r="V7575" s="2"/>
      <c r="W7575" s="2"/>
    </row>
    <row r="7576" spans="2:23" ht="15" customHeight="1" x14ac:dyDescent="0.35">
      <c r="B7576" s="349"/>
      <c r="C7576" s="715" t="str">
        <f t="shared" si="471"/>
        <v/>
      </c>
      <c r="D7576" s="458">
        <f>IF(ISNUMBER(Summary!$D$17), DATE(Summary!$D$17, 1, 1) + INT((ROW(B7538)-1)/24), DATE(2024, 1, 1) + INT((ROW(B7538)-1)/24))</f>
        <v>45606</v>
      </c>
      <c r="E7576" s="459">
        <v>4.1666666666666699E-2</v>
      </c>
      <c r="F7576" s="780"/>
      <c r="G7576" s="780"/>
      <c r="H7576" s="460">
        <f t="shared" si="469"/>
        <v>0</v>
      </c>
      <c r="I7576" s="460">
        <f t="shared" si="470"/>
        <v>0</v>
      </c>
      <c r="J7576" s="460">
        <f t="shared" si="472"/>
        <v>0</v>
      </c>
      <c r="K7576" s="9"/>
      <c r="P7576" s="2"/>
      <c r="Q7576" s="27"/>
      <c r="R7576" s="2"/>
      <c r="S7576" s="2"/>
      <c r="T7576" s="2"/>
      <c r="U7576" s="2"/>
      <c r="V7576" s="2"/>
      <c r="W7576" s="2"/>
    </row>
    <row r="7577" spans="2:23" ht="15" customHeight="1" x14ac:dyDescent="0.35">
      <c r="B7577" s="349"/>
      <c r="C7577" s="715" t="str">
        <f t="shared" si="471"/>
        <v/>
      </c>
      <c r="D7577" s="458">
        <f>IF(ISNUMBER(Summary!$D$17), DATE(Summary!$D$17, 1, 1) + INT((ROW(B7539)-1)/24), DATE(2024, 1, 1) + INT((ROW(B7539)-1)/24))</f>
        <v>45606</v>
      </c>
      <c r="E7577" s="459">
        <v>8.333333333333337E-2</v>
      </c>
      <c r="F7577" s="780"/>
      <c r="G7577" s="780"/>
      <c r="H7577" s="460">
        <f t="shared" si="469"/>
        <v>0</v>
      </c>
      <c r="I7577" s="460">
        <f t="shared" si="470"/>
        <v>0</v>
      </c>
      <c r="J7577" s="460">
        <f t="shared" si="472"/>
        <v>0</v>
      </c>
      <c r="K7577" s="9"/>
      <c r="P7577" s="2"/>
      <c r="Q7577" s="27"/>
      <c r="R7577" s="2"/>
      <c r="S7577" s="2"/>
      <c r="T7577" s="2"/>
      <c r="U7577" s="2"/>
      <c r="V7577" s="2"/>
      <c r="W7577" s="2"/>
    </row>
    <row r="7578" spans="2:23" ht="15" customHeight="1" x14ac:dyDescent="0.35">
      <c r="B7578" s="349"/>
      <c r="C7578" s="715" t="str">
        <f t="shared" si="471"/>
        <v/>
      </c>
      <c r="D7578" s="458">
        <f>IF(ISNUMBER(Summary!$D$17), DATE(Summary!$D$17, 1, 1) + INT((ROW(B7540)-1)/24), DATE(2024, 1, 1) + INT((ROW(B7540)-1)/24))</f>
        <v>45606</v>
      </c>
      <c r="E7578" s="459">
        <v>0.12500000000000006</v>
      </c>
      <c r="F7578" s="780"/>
      <c r="G7578" s="780"/>
      <c r="H7578" s="460">
        <f t="shared" si="469"/>
        <v>0</v>
      </c>
      <c r="I7578" s="460">
        <f t="shared" si="470"/>
        <v>0</v>
      </c>
      <c r="J7578" s="460">
        <f t="shared" si="472"/>
        <v>0</v>
      </c>
      <c r="K7578" s="9"/>
      <c r="P7578" s="2"/>
      <c r="Q7578" s="27"/>
      <c r="R7578" s="2"/>
      <c r="S7578" s="2"/>
      <c r="T7578" s="2"/>
      <c r="U7578" s="2"/>
      <c r="V7578" s="2"/>
      <c r="W7578" s="2"/>
    </row>
    <row r="7579" spans="2:23" ht="15" customHeight="1" x14ac:dyDescent="0.35">
      <c r="B7579" s="349"/>
      <c r="C7579" s="715" t="str">
        <f t="shared" si="471"/>
        <v/>
      </c>
      <c r="D7579" s="458">
        <f>IF(ISNUMBER(Summary!$D$17), DATE(Summary!$D$17, 1, 1) + INT((ROW(B7541)-1)/24), DATE(2024, 1, 1) + INT((ROW(B7541)-1)/24))</f>
        <v>45606</v>
      </c>
      <c r="E7579" s="459">
        <v>0.16666666666666669</v>
      </c>
      <c r="F7579" s="780"/>
      <c r="G7579" s="780"/>
      <c r="H7579" s="460">
        <f t="shared" si="469"/>
        <v>0</v>
      </c>
      <c r="I7579" s="460">
        <f t="shared" si="470"/>
        <v>0</v>
      </c>
      <c r="J7579" s="460">
        <f t="shared" si="472"/>
        <v>0</v>
      </c>
      <c r="K7579" s="9"/>
      <c r="P7579" s="2"/>
      <c r="Q7579" s="27"/>
      <c r="R7579" s="2"/>
      <c r="S7579" s="2"/>
      <c r="T7579" s="2"/>
      <c r="U7579" s="2"/>
      <c r="V7579" s="2"/>
      <c r="W7579" s="2"/>
    </row>
    <row r="7580" spans="2:23" ht="15" customHeight="1" x14ac:dyDescent="0.35">
      <c r="B7580" s="349"/>
      <c r="C7580" s="715" t="str">
        <f t="shared" si="471"/>
        <v/>
      </c>
      <c r="D7580" s="458">
        <f>IF(ISNUMBER(Summary!$D$17), DATE(Summary!$D$17, 1, 1) + INT((ROW(B7542)-1)/24), DATE(2024, 1, 1) + INT((ROW(B7542)-1)/24))</f>
        <v>45606</v>
      </c>
      <c r="E7580" s="459">
        <v>0.20833333333333337</v>
      </c>
      <c r="F7580" s="780"/>
      <c r="G7580" s="780"/>
      <c r="H7580" s="460">
        <f t="shared" si="469"/>
        <v>0</v>
      </c>
      <c r="I7580" s="460">
        <f t="shared" si="470"/>
        <v>0</v>
      </c>
      <c r="J7580" s="460">
        <f t="shared" si="472"/>
        <v>0</v>
      </c>
      <c r="K7580" s="9"/>
      <c r="P7580" s="2"/>
      <c r="Q7580" s="27"/>
      <c r="R7580" s="2"/>
      <c r="S7580" s="2"/>
      <c r="T7580" s="2"/>
      <c r="U7580" s="2"/>
      <c r="V7580" s="2"/>
      <c r="W7580" s="2"/>
    </row>
    <row r="7581" spans="2:23" ht="15" customHeight="1" x14ac:dyDescent="0.35">
      <c r="B7581" s="349"/>
      <c r="C7581" s="715" t="str">
        <f t="shared" si="471"/>
        <v/>
      </c>
      <c r="D7581" s="458">
        <f>IF(ISNUMBER(Summary!$D$17), DATE(Summary!$D$17, 1, 1) + INT((ROW(B7543)-1)/24), DATE(2024, 1, 1) + INT((ROW(B7543)-1)/24))</f>
        <v>45606</v>
      </c>
      <c r="E7581" s="459">
        <v>0.25</v>
      </c>
      <c r="F7581" s="780"/>
      <c r="G7581" s="780"/>
      <c r="H7581" s="460">
        <f t="shared" si="469"/>
        <v>0</v>
      </c>
      <c r="I7581" s="460">
        <f t="shared" si="470"/>
        <v>0</v>
      </c>
      <c r="J7581" s="460">
        <f t="shared" si="472"/>
        <v>0</v>
      </c>
      <c r="K7581" s="9"/>
      <c r="P7581" s="2"/>
      <c r="Q7581" s="27"/>
      <c r="R7581" s="2"/>
      <c r="S7581" s="2"/>
      <c r="T7581" s="2"/>
      <c r="U7581" s="2"/>
      <c r="V7581" s="2"/>
      <c r="W7581" s="2"/>
    </row>
    <row r="7582" spans="2:23" ht="15" customHeight="1" x14ac:dyDescent="0.35">
      <c r="B7582" s="349"/>
      <c r="C7582" s="715" t="str">
        <f t="shared" si="471"/>
        <v/>
      </c>
      <c r="D7582" s="458">
        <f>IF(ISNUMBER(Summary!$D$17), DATE(Summary!$D$17, 1, 1) + INT((ROW(B7544)-1)/24), DATE(2024, 1, 1) + INT((ROW(B7544)-1)/24))</f>
        <v>45606</v>
      </c>
      <c r="E7582" s="459">
        <v>0.29166666666666669</v>
      </c>
      <c r="F7582" s="780"/>
      <c r="G7582" s="780"/>
      <c r="H7582" s="460">
        <f t="shared" si="469"/>
        <v>0</v>
      </c>
      <c r="I7582" s="460">
        <f t="shared" si="470"/>
        <v>0</v>
      </c>
      <c r="J7582" s="460">
        <f t="shared" si="472"/>
        <v>0</v>
      </c>
      <c r="K7582" s="9"/>
      <c r="P7582" s="2"/>
      <c r="Q7582" s="27"/>
      <c r="R7582" s="2"/>
      <c r="S7582" s="2"/>
      <c r="T7582" s="2"/>
      <c r="U7582" s="2"/>
      <c r="V7582" s="2"/>
      <c r="W7582" s="2"/>
    </row>
    <row r="7583" spans="2:23" ht="15" customHeight="1" x14ac:dyDescent="0.35">
      <c r="B7583" s="349"/>
      <c r="C7583" s="715" t="str">
        <f t="shared" si="471"/>
        <v/>
      </c>
      <c r="D7583" s="458">
        <f>IF(ISNUMBER(Summary!$D$17), DATE(Summary!$D$17, 1, 1) + INT((ROW(B7545)-1)/24), DATE(2024, 1, 1) + INT((ROW(B7545)-1)/24))</f>
        <v>45606</v>
      </c>
      <c r="E7583" s="459">
        <v>0.33333333333333337</v>
      </c>
      <c r="F7583" s="780"/>
      <c r="G7583" s="780"/>
      <c r="H7583" s="460">
        <f t="shared" si="469"/>
        <v>0</v>
      </c>
      <c r="I7583" s="460">
        <f t="shared" si="470"/>
        <v>0</v>
      </c>
      <c r="J7583" s="460">
        <f t="shared" si="472"/>
        <v>0</v>
      </c>
      <c r="K7583" s="9"/>
      <c r="P7583" s="2"/>
      <c r="Q7583" s="27"/>
      <c r="R7583" s="2"/>
      <c r="S7583" s="2"/>
      <c r="T7583" s="2"/>
      <c r="U7583" s="2"/>
      <c r="V7583" s="2"/>
      <c r="W7583" s="2"/>
    </row>
    <row r="7584" spans="2:23" ht="15" customHeight="1" x14ac:dyDescent="0.35">
      <c r="B7584" s="349"/>
      <c r="C7584" s="715" t="str">
        <f t="shared" si="471"/>
        <v/>
      </c>
      <c r="D7584" s="458">
        <f>IF(ISNUMBER(Summary!$D$17), DATE(Summary!$D$17, 1, 1) + INT((ROW(B7546)-1)/24), DATE(2024, 1, 1) + INT((ROW(B7546)-1)/24))</f>
        <v>45606</v>
      </c>
      <c r="E7584" s="459">
        <v>0.375</v>
      </c>
      <c r="F7584" s="780"/>
      <c r="G7584" s="780"/>
      <c r="H7584" s="460">
        <f t="shared" si="469"/>
        <v>0</v>
      </c>
      <c r="I7584" s="460">
        <f t="shared" si="470"/>
        <v>0</v>
      </c>
      <c r="J7584" s="460">
        <f t="shared" si="472"/>
        <v>0</v>
      </c>
      <c r="K7584" s="9"/>
      <c r="P7584" s="2"/>
      <c r="Q7584" s="27"/>
      <c r="R7584" s="2"/>
      <c r="S7584" s="2"/>
      <c r="T7584" s="2"/>
      <c r="U7584" s="2"/>
      <c r="V7584" s="2"/>
      <c r="W7584" s="2"/>
    </row>
    <row r="7585" spans="2:23" ht="15" customHeight="1" x14ac:dyDescent="0.35">
      <c r="B7585" s="349"/>
      <c r="C7585" s="715" t="str">
        <f t="shared" si="471"/>
        <v/>
      </c>
      <c r="D7585" s="458">
        <f>IF(ISNUMBER(Summary!$D$17), DATE(Summary!$D$17, 1, 1) + INT((ROW(B7547)-1)/24), DATE(2024, 1, 1) + INT((ROW(B7547)-1)/24))</f>
        <v>45606</v>
      </c>
      <c r="E7585" s="459">
        <v>0.41666666666666669</v>
      </c>
      <c r="F7585" s="780"/>
      <c r="G7585" s="780"/>
      <c r="H7585" s="460">
        <f t="shared" si="469"/>
        <v>0</v>
      </c>
      <c r="I7585" s="460">
        <f t="shared" si="470"/>
        <v>0</v>
      </c>
      <c r="J7585" s="460">
        <f t="shared" si="472"/>
        <v>0</v>
      </c>
      <c r="K7585" s="9"/>
      <c r="P7585" s="2"/>
      <c r="Q7585" s="27"/>
      <c r="R7585" s="2"/>
      <c r="S7585" s="2"/>
      <c r="T7585" s="2"/>
      <c r="U7585" s="2"/>
      <c r="V7585" s="2"/>
      <c r="W7585" s="2"/>
    </row>
    <row r="7586" spans="2:23" ht="15" customHeight="1" x14ac:dyDescent="0.35">
      <c r="B7586" s="349"/>
      <c r="C7586" s="715" t="str">
        <f t="shared" si="471"/>
        <v/>
      </c>
      <c r="D7586" s="458">
        <f>IF(ISNUMBER(Summary!$D$17), DATE(Summary!$D$17, 1, 1) + INT((ROW(B7548)-1)/24), DATE(2024, 1, 1) + INT((ROW(B7548)-1)/24))</f>
        <v>45606</v>
      </c>
      <c r="E7586" s="459">
        <v>0.45833333333333337</v>
      </c>
      <c r="F7586" s="780"/>
      <c r="G7586" s="780"/>
      <c r="H7586" s="460">
        <f t="shared" si="469"/>
        <v>0</v>
      </c>
      <c r="I7586" s="460">
        <f t="shared" si="470"/>
        <v>0</v>
      </c>
      <c r="J7586" s="460">
        <f t="shared" si="472"/>
        <v>0</v>
      </c>
      <c r="K7586" s="9"/>
      <c r="P7586" s="2"/>
      <c r="Q7586" s="27"/>
      <c r="R7586" s="2"/>
      <c r="S7586" s="2"/>
      <c r="T7586" s="2"/>
      <c r="U7586" s="2"/>
      <c r="V7586" s="2"/>
      <c r="W7586" s="2"/>
    </row>
    <row r="7587" spans="2:23" ht="15" customHeight="1" x14ac:dyDescent="0.35">
      <c r="B7587" s="349"/>
      <c r="C7587" s="715" t="str">
        <f t="shared" si="471"/>
        <v/>
      </c>
      <c r="D7587" s="458">
        <f>IF(ISNUMBER(Summary!$D$17), DATE(Summary!$D$17, 1, 1) + INT((ROW(B7549)-1)/24), DATE(2024, 1, 1) + INT((ROW(B7549)-1)/24))</f>
        <v>45606</v>
      </c>
      <c r="E7587" s="459">
        <v>0.50000000000000011</v>
      </c>
      <c r="F7587" s="780"/>
      <c r="G7587" s="780"/>
      <c r="H7587" s="460">
        <f t="shared" si="469"/>
        <v>0</v>
      </c>
      <c r="I7587" s="460">
        <f t="shared" si="470"/>
        <v>0</v>
      </c>
      <c r="J7587" s="460">
        <f t="shared" si="472"/>
        <v>0</v>
      </c>
      <c r="K7587" s="9"/>
      <c r="P7587" s="2"/>
      <c r="Q7587" s="27"/>
      <c r="R7587" s="2"/>
      <c r="S7587" s="2"/>
      <c r="T7587" s="2"/>
      <c r="U7587" s="2"/>
      <c r="V7587" s="2"/>
      <c r="W7587" s="2"/>
    </row>
    <row r="7588" spans="2:23" ht="15" customHeight="1" x14ac:dyDescent="0.35">
      <c r="B7588" s="349"/>
      <c r="C7588" s="715" t="str">
        <f t="shared" si="471"/>
        <v/>
      </c>
      <c r="D7588" s="458">
        <f>IF(ISNUMBER(Summary!$D$17), DATE(Summary!$D$17, 1, 1) + INT((ROW(B7550)-1)/24), DATE(2024, 1, 1) + INT((ROW(B7550)-1)/24))</f>
        <v>45606</v>
      </c>
      <c r="E7588" s="459">
        <v>0.54166666666666674</v>
      </c>
      <c r="F7588" s="780"/>
      <c r="G7588" s="780"/>
      <c r="H7588" s="460">
        <f t="shared" si="469"/>
        <v>0</v>
      </c>
      <c r="I7588" s="460">
        <f t="shared" si="470"/>
        <v>0</v>
      </c>
      <c r="J7588" s="460">
        <f t="shared" si="472"/>
        <v>0</v>
      </c>
      <c r="K7588" s="9"/>
      <c r="P7588" s="2"/>
      <c r="Q7588" s="27"/>
      <c r="R7588" s="2"/>
      <c r="S7588" s="2"/>
      <c r="T7588" s="2"/>
      <c r="U7588" s="2"/>
      <c r="V7588" s="2"/>
      <c r="W7588" s="2"/>
    </row>
    <row r="7589" spans="2:23" ht="15" customHeight="1" x14ac:dyDescent="0.35">
      <c r="B7589" s="349"/>
      <c r="C7589" s="715" t="str">
        <f t="shared" si="471"/>
        <v/>
      </c>
      <c r="D7589" s="458">
        <f>IF(ISNUMBER(Summary!$D$17), DATE(Summary!$D$17, 1, 1) + INT((ROW(B7551)-1)/24), DATE(2024, 1, 1) + INT((ROW(B7551)-1)/24))</f>
        <v>45606</v>
      </c>
      <c r="E7589" s="459">
        <v>0.58333333333333337</v>
      </c>
      <c r="F7589" s="780"/>
      <c r="G7589" s="780"/>
      <c r="H7589" s="460">
        <f t="shared" si="469"/>
        <v>0</v>
      </c>
      <c r="I7589" s="460">
        <f t="shared" si="470"/>
        <v>0</v>
      </c>
      <c r="J7589" s="460">
        <f t="shared" si="472"/>
        <v>0</v>
      </c>
      <c r="K7589" s="9"/>
      <c r="P7589" s="2"/>
      <c r="Q7589" s="27"/>
      <c r="R7589" s="2"/>
      <c r="S7589" s="2"/>
      <c r="T7589" s="2"/>
      <c r="U7589" s="2"/>
      <c r="V7589" s="2"/>
      <c r="W7589" s="2"/>
    </row>
    <row r="7590" spans="2:23" ht="15" customHeight="1" x14ac:dyDescent="0.35">
      <c r="B7590" s="349"/>
      <c r="C7590" s="715" t="str">
        <f t="shared" si="471"/>
        <v/>
      </c>
      <c r="D7590" s="458">
        <f>IF(ISNUMBER(Summary!$D$17), DATE(Summary!$D$17, 1, 1) + INT((ROW(B7552)-1)/24), DATE(2024, 1, 1) + INT((ROW(B7552)-1)/24))</f>
        <v>45606</v>
      </c>
      <c r="E7590" s="459">
        <v>0.62500000000000011</v>
      </c>
      <c r="F7590" s="780"/>
      <c r="G7590" s="780"/>
      <c r="H7590" s="460">
        <f t="shared" si="469"/>
        <v>0</v>
      </c>
      <c r="I7590" s="460">
        <f t="shared" si="470"/>
        <v>0</v>
      </c>
      <c r="J7590" s="460">
        <f t="shared" si="472"/>
        <v>0</v>
      </c>
      <c r="K7590" s="9"/>
      <c r="P7590" s="2"/>
      <c r="Q7590" s="27"/>
      <c r="R7590" s="2"/>
      <c r="S7590" s="2"/>
      <c r="T7590" s="2"/>
      <c r="U7590" s="2"/>
      <c r="V7590" s="2"/>
      <c r="W7590" s="2"/>
    </row>
    <row r="7591" spans="2:23" ht="15" customHeight="1" x14ac:dyDescent="0.35">
      <c r="B7591" s="349"/>
      <c r="C7591" s="715" t="str">
        <f t="shared" si="471"/>
        <v/>
      </c>
      <c r="D7591" s="458">
        <f>IF(ISNUMBER(Summary!$D$17), DATE(Summary!$D$17, 1, 1) + INT((ROW(B7553)-1)/24), DATE(2024, 1, 1) + INT((ROW(B7553)-1)/24))</f>
        <v>45606</v>
      </c>
      <c r="E7591" s="459">
        <v>0.66666666666666674</v>
      </c>
      <c r="F7591" s="780"/>
      <c r="G7591" s="780"/>
      <c r="H7591" s="460">
        <f t="shared" ref="H7591:H7654" si="473">IF(G7591&gt;F7591,F7591,G7591)</f>
        <v>0</v>
      </c>
      <c r="I7591" s="460">
        <f t="shared" ref="I7591:I7654" si="474">F7591-H7591</f>
        <v>0</v>
      </c>
      <c r="J7591" s="460">
        <f t="shared" si="472"/>
        <v>0</v>
      </c>
      <c r="K7591" s="9"/>
      <c r="P7591" s="2"/>
      <c r="Q7591" s="27"/>
      <c r="R7591" s="2"/>
      <c r="S7591" s="2"/>
      <c r="T7591" s="2"/>
      <c r="U7591" s="2"/>
      <c r="V7591" s="2"/>
      <c r="W7591" s="2"/>
    </row>
    <row r="7592" spans="2:23" ht="15" customHeight="1" x14ac:dyDescent="0.35">
      <c r="B7592" s="349"/>
      <c r="C7592" s="715" t="str">
        <f t="shared" ref="C7592:C7655" si="475">IF(MOD(ROW()-ROW($E$39), 24)=0, $D7592, "")</f>
        <v/>
      </c>
      <c r="D7592" s="458">
        <f>IF(ISNUMBER(Summary!$D$17), DATE(Summary!$D$17, 1, 1) + INT((ROW(B7554)-1)/24), DATE(2024, 1, 1) + INT((ROW(B7554)-1)/24))</f>
        <v>45606</v>
      </c>
      <c r="E7592" s="459">
        <v>0.70833333333333337</v>
      </c>
      <c r="F7592" s="780"/>
      <c r="G7592" s="780"/>
      <c r="H7592" s="460">
        <f t="shared" si="473"/>
        <v>0</v>
      </c>
      <c r="I7592" s="460">
        <f t="shared" si="474"/>
        <v>0</v>
      </c>
      <c r="J7592" s="460">
        <f t="shared" si="472"/>
        <v>0</v>
      </c>
      <c r="K7592" s="9"/>
      <c r="P7592" s="2"/>
      <c r="Q7592" s="27"/>
      <c r="R7592" s="2"/>
      <c r="S7592" s="2"/>
      <c r="T7592" s="2"/>
      <c r="U7592" s="2"/>
      <c r="V7592" s="2"/>
      <c r="W7592" s="2"/>
    </row>
    <row r="7593" spans="2:23" ht="15" customHeight="1" x14ac:dyDescent="0.35">
      <c r="B7593" s="349"/>
      <c r="C7593" s="715" t="str">
        <f t="shared" si="475"/>
        <v/>
      </c>
      <c r="D7593" s="458">
        <f>IF(ISNUMBER(Summary!$D$17), DATE(Summary!$D$17, 1, 1) + INT((ROW(B7555)-1)/24), DATE(2024, 1, 1) + INT((ROW(B7555)-1)/24))</f>
        <v>45606</v>
      </c>
      <c r="E7593" s="459">
        <v>0.75000000000000011</v>
      </c>
      <c r="F7593" s="780"/>
      <c r="G7593" s="780"/>
      <c r="H7593" s="460">
        <f t="shared" si="473"/>
        <v>0</v>
      </c>
      <c r="I7593" s="460">
        <f t="shared" si="474"/>
        <v>0</v>
      </c>
      <c r="J7593" s="460">
        <f t="shared" si="472"/>
        <v>0</v>
      </c>
      <c r="K7593" s="9"/>
      <c r="P7593" s="2"/>
      <c r="Q7593" s="27"/>
      <c r="R7593" s="2"/>
      <c r="S7593" s="2"/>
      <c r="T7593" s="2"/>
      <c r="U7593" s="2"/>
      <c r="V7593" s="2"/>
      <c r="W7593" s="2"/>
    </row>
    <row r="7594" spans="2:23" ht="15" customHeight="1" x14ac:dyDescent="0.35">
      <c r="B7594" s="349"/>
      <c r="C7594" s="715" t="str">
        <f t="shared" si="475"/>
        <v/>
      </c>
      <c r="D7594" s="458">
        <f>IF(ISNUMBER(Summary!$D$17), DATE(Summary!$D$17, 1, 1) + INT((ROW(B7556)-1)/24), DATE(2024, 1, 1) + INT((ROW(B7556)-1)/24))</f>
        <v>45606</v>
      </c>
      <c r="E7594" s="459">
        <v>0.79166666666666674</v>
      </c>
      <c r="F7594" s="780"/>
      <c r="G7594" s="780"/>
      <c r="H7594" s="460">
        <f t="shared" si="473"/>
        <v>0</v>
      </c>
      <c r="I7594" s="460">
        <f t="shared" si="474"/>
        <v>0</v>
      </c>
      <c r="J7594" s="460">
        <f t="shared" si="472"/>
        <v>0</v>
      </c>
      <c r="K7594" s="9"/>
      <c r="P7594" s="2"/>
      <c r="Q7594" s="27"/>
      <c r="R7594" s="2"/>
      <c r="S7594" s="2"/>
      <c r="T7594" s="2"/>
      <c r="U7594" s="2"/>
      <c r="V7594" s="2"/>
      <c r="W7594" s="2"/>
    </row>
    <row r="7595" spans="2:23" ht="15" customHeight="1" x14ac:dyDescent="0.35">
      <c r="B7595" s="349"/>
      <c r="C7595" s="715" t="str">
        <f t="shared" si="475"/>
        <v/>
      </c>
      <c r="D7595" s="458">
        <f>IF(ISNUMBER(Summary!$D$17), DATE(Summary!$D$17, 1, 1) + INT((ROW(B7557)-1)/24), DATE(2024, 1, 1) + INT((ROW(B7557)-1)/24))</f>
        <v>45606</v>
      </c>
      <c r="E7595" s="459">
        <v>0.83333333333333337</v>
      </c>
      <c r="F7595" s="780"/>
      <c r="G7595" s="780"/>
      <c r="H7595" s="460">
        <f t="shared" si="473"/>
        <v>0</v>
      </c>
      <c r="I7595" s="460">
        <f t="shared" si="474"/>
        <v>0</v>
      </c>
      <c r="J7595" s="460">
        <f t="shared" si="472"/>
        <v>0</v>
      </c>
      <c r="K7595" s="9"/>
      <c r="P7595" s="2"/>
      <c r="Q7595" s="27"/>
      <c r="R7595" s="2"/>
      <c r="S7595" s="2"/>
      <c r="T7595" s="2"/>
      <c r="U7595" s="2"/>
      <c r="V7595" s="2"/>
      <c r="W7595" s="2"/>
    </row>
    <row r="7596" spans="2:23" ht="15" customHeight="1" x14ac:dyDescent="0.35">
      <c r="B7596" s="349"/>
      <c r="C7596" s="715" t="str">
        <f t="shared" si="475"/>
        <v/>
      </c>
      <c r="D7596" s="458">
        <f>IF(ISNUMBER(Summary!$D$17), DATE(Summary!$D$17, 1, 1) + INT((ROW(B7558)-1)/24), DATE(2024, 1, 1) + INT((ROW(B7558)-1)/24))</f>
        <v>45606</v>
      </c>
      <c r="E7596" s="459">
        <v>0.87500000000000011</v>
      </c>
      <c r="F7596" s="780"/>
      <c r="G7596" s="780"/>
      <c r="H7596" s="460">
        <f t="shared" si="473"/>
        <v>0</v>
      </c>
      <c r="I7596" s="460">
        <f t="shared" si="474"/>
        <v>0</v>
      </c>
      <c r="J7596" s="460">
        <f t="shared" si="472"/>
        <v>0</v>
      </c>
      <c r="K7596" s="9"/>
      <c r="P7596" s="2"/>
      <c r="Q7596" s="27"/>
      <c r="R7596" s="2"/>
      <c r="S7596" s="2"/>
      <c r="T7596" s="2"/>
      <c r="U7596" s="2"/>
      <c r="V7596" s="2"/>
      <c r="W7596" s="2"/>
    </row>
    <row r="7597" spans="2:23" ht="15" customHeight="1" x14ac:dyDescent="0.35">
      <c r="B7597" s="349"/>
      <c r="C7597" s="715" t="str">
        <f t="shared" si="475"/>
        <v/>
      </c>
      <c r="D7597" s="458">
        <f>IF(ISNUMBER(Summary!$D$17), DATE(Summary!$D$17, 1, 1) + INT((ROW(B7559)-1)/24), DATE(2024, 1, 1) + INT((ROW(B7559)-1)/24))</f>
        <v>45606</v>
      </c>
      <c r="E7597" s="459">
        <v>0.91666666666666674</v>
      </c>
      <c r="F7597" s="780"/>
      <c r="G7597" s="780"/>
      <c r="H7597" s="460">
        <f t="shared" si="473"/>
        <v>0</v>
      </c>
      <c r="I7597" s="460">
        <f t="shared" si="474"/>
        <v>0</v>
      </c>
      <c r="J7597" s="460">
        <f t="shared" si="472"/>
        <v>0</v>
      </c>
      <c r="K7597" s="9"/>
      <c r="P7597" s="2"/>
      <c r="Q7597" s="27"/>
      <c r="R7597" s="2"/>
      <c r="S7597" s="2"/>
      <c r="T7597" s="2"/>
      <c r="U7597" s="2"/>
      <c r="V7597" s="2"/>
      <c r="W7597" s="2"/>
    </row>
    <row r="7598" spans="2:23" ht="15" customHeight="1" x14ac:dyDescent="0.35">
      <c r="B7598" s="349"/>
      <c r="C7598" s="715" t="str">
        <f t="shared" si="475"/>
        <v/>
      </c>
      <c r="D7598" s="458">
        <f>IF(ISNUMBER(Summary!$D$17), DATE(Summary!$D$17, 1, 1) + INT((ROW(B7560)-1)/24), DATE(2024, 1, 1) + INT((ROW(B7560)-1)/24))</f>
        <v>45606</v>
      </c>
      <c r="E7598" s="459">
        <v>0.95833333333333337</v>
      </c>
      <c r="F7598" s="780"/>
      <c r="G7598" s="780"/>
      <c r="H7598" s="460">
        <f t="shared" si="473"/>
        <v>0</v>
      </c>
      <c r="I7598" s="460">
        <f t="shared" si="474"/>
        <v>0</v>
      </c>
      <c r="J7598" s="460">
        <f t="shared" si="472"/>
        <v>0</v>
      </c>
      <c r="K7598" s="9"/>
      <c r="P7598" s="2"/>
      <c r="Q7598" s="27"/>
      <c r="R7598" s="2"/>
      <c r="S7598" s="2"/>
      <c r="T7598" s="2"/>
      <c r="U7598" s="2"/>
      <c r="V7598" s="2"/>
      <c r="W7598" s="2"/>
    </row>
    <row r="7599" spans="2:23" ht="15" customHeight="1" x14ac:dyDescent="0.35">
      <c r="B7599" s="457"/>
      <c r="C7599" s="715">
        <f t="shared" si="475"/>
        <v>45607</v>
      </c>
      <c r="D7599" s="458">
        <f>IF(ISNUMBER(Summary!$D$17), DATE(Summary!$D$17, 1, 1) + INT((ROW(B7561)-1)/24), DATE(2024, 1, 1) + INT((ROW(B7561)-1)/24))</f>
        <v>45607</v>
      </c>
      <c r="E7599" s="459">
        <v>3.1225022567582528E-17</v>
      </c>
      <c r="F7599" s="780"/>
      <c r="G7599" s="780"/>
      <c r="H7599" s="460">
        <f t="shared" si="473"/>
        <v>0</v>
      </c>
      <c r="I7599" s="460">
        <f t="shared" si="474"/>
        <v>0</v>
      </c>
      <c r="J7599" s="460">
        <f t="shared" si="472"/>
        <v>0</v>
      </c>
      <c r="K7599" s="9"/>
      <c r="P7599" s="2"/>
      <c r="Q7599" s="27"/>
      <c r="R7599" s="2"/>
      <c r="S7599" s="2"/>
      <c r="T7599" s="2"/>
      <c r="U7599" s="2"/>
      <c r="V7599" s="2"/>
      <c r="W7599" s="2"/>
    </row>
    <row r="7600" spans="2:23" ht="15" customHeight="1" x14ac:dyDescent="0.35">
      <c r="B7600" s="349"/>
      <c r="C7600" s="715" t="str">
        <f t="shared" si="475"/>
        <v/>
      </c>
      <c r="D7600" s="458">
        <f>IF(ISNUMBER(Summary!$D$17), DATE(Summary!$D$17, 1, 1) + INT((ROW(B7562)-1)/24), DATE(2024, 1, 1) + INT((ROW(B7562)-1)/24))</f>
        <v>45607</v>
      </c>
      <c r="E7600" s="459">
        <v>4.1666666666666699E-2</v>
      </c>
      <c r="F7600" s="780"/>
      <c r="G7600" s="780"/>
      <c r="H7600" s="460">
        <f t="shared" si="473"/>
        <v>0</v>
      </c>
      <c r="I7600" s="460">
        <f t="shared" si="474"/>
        <v>0</v>
      </c>
      <c r="J7600" s="460">
        <f t="shared" si="472"/>
        <v>0</v>
      </c>
      <c r="K7600" s="9"/>
      <c r="P7600" s="2"/>
      <c r="Q7600" s="27"/>
      <c r="R7600" s="2"/>
      <c r="S7600" s="2"/>
      <c r="T7600" s="2"/>
      <c r="U7600" s="2"/>
      <c r="V7600" s="2"/>
      <c r="W7600" s="2"/>
    </row>
    <row r="7601" spans="2:23" ht="15" customHeight="1" x14ac:dyDescent="0.35">
      <c r="B7601" s="349"/>
      <c r="C7601" s="715" t="str">
        <f t="shared" si="475"/>
        <v/>
      </c>
      <c r="D7601" s="458">
        <f>IF(ISNUMBER(Summary!$D$17), DATE(Summary!$D$17, 1, 1) + INT((ROW(B7563)-1)/24), DATE(2024, 1, 1) + INT((ROW(B7563)-1)/24))</f>
        <v>45607</v>
      </c>
      <c r="E7601" s="459">
        <v>8.333333333333337E-2</v>
      </c>
      <c r="F7601" s="780"/>
      <c r="G7601" s="780"/>
      <c r="H7601" s="460">
        <f t="shared" si="473"/>
        <v>0</v>
      </c>
      <c r="I7601" s="460">
        <f t="shared" si="474"/>
        <v>0</v>
      </c>
      <c r="J7601" s="460">
        <f t="shared" si="472"/>
        <v>0</v>
      </c>
      <c r="K7601" s="9"/>
      <c r="P7601" s="2"/>
      <c r="Q7601" s="27"/>
      <c r="R7601" s="2"/>
      <c r="S7601" s="2"/>
      <c r="T7601" s="2"/>
      <c r="U7601" s="2"/>
      <c r="V7601" s="2"/>
      <c r="W7601" s="2"/>
    </row>
    <row r="7602" spans="2:23" ht="15" customHeight="1" x14ac:dyDescent="0.35">
      <c r="B7602" s="349"/>
      <c r="C7602" s="715" t="str">
        <f t="shared" si="475"/>
        <v/>
      </c>
      <c r="D7602" s="458">
        <f>IF(ISNUMBER(Summary!$D$17), DATE(Summary!$D$17, 1, 1) + INT((ROW(B7564)-1)/24), DATE(2024, 1, 1) + INT((ROW(B7564)-1)/24))</f>
        <v>45607</v>
      </c>
      <c r="E7602" s="459">
        <v>0.12500000000000006</v>
      </c>
      <c r="F7602" s="780"/>
      <c r="G7602" s="780"/>
      <c r="H7602" s="460">
        <f t="shared" si="473"/>
        <v>0</v>
      </c>
      <c r="I7602" s="460">
        <f t="shared" si="474"/>
        <v>0</v>
      </c>
      <c r="J7602" s="460">
        <f t="shared" si="472"/>
        <v>0</v>
      </c>
      <c r="K7602" s="9"/>
      <c r="P7602" s="2"/>
      <c r="Q7602" s="27"/>
      <c r="R7602" s="2"/>
      <c r="S7602" s="2"/>
      <c r="T7602" s="2"/>
      <c r="U7602" s="2"/>
      <c r="V7602" s="2"/>
      <c r="W7602" s="2"/>
    </row>
    <row r="7603" spans="2:23" ht="15" customHeight="1" x14ac:dyDescent="0.35">
      <c r="B7603" s="349"/>
      <c r="C7603" s="715" t="str">
        <f t="shared" si="475"/>
        <v/>
      </c>
      <c r="D7603" s="458">
        <f>IF(ISNUMBER(Summary!$D$17), DATE(Summary!$D$17, 1, 1) + INT((ROW(B7565)-1)/24), DATE(2024, 1, 1) + INT((ROW(B7565)-1)/24))</f>
        <v>45607</v>
      </c>
      <c r="E7603" s="459">
        <v>0.16666666666666669</v>
      </c>
      <c r="F7603" s="780"/>
      <c r="G7603" s="780"/>
      <c r="H7603" s="460">
        <f t="shared" si="473"/>
        <v>0</v>
      </c>
      <c r="I7603" s="460">
        <f t="shared" si="474"/>
        <v>0</v>
      </c>
      <c r="J7603" s="460">
        <f t="shared" si="472"/>
        <v>0</v>
      </c>
      <c r="K7603" s="9"/>
      <c r="P7603" s="2"/>
      <c r="Q7603" s="27"/>
      <c r="R7603" s="2"/>
      <c r="S7603" s="2"/>
      <c r="T7603" s="2"/>
      <c r="U7603" s="2"/>
      <c r="V7603" s="2"/>
      <c r="W7603" s="2"/>
    </row>
    <row r="7604" spans="2:23" ht="15" customHeight="1" x14ac:dyDescent="0.35">
      <c r="B7604" s="349"/>
      <c r="C7604" s="715" t="str">
        <f t="shared" si="475"/>
        <v/>
      </c>
      <c r="D7604" s="458">
        <f>IF(ISNUMBER(Summary!$D$17), DATE(Summary!$D$17, 1, 1) + INT((ROW(B7566)-1)/24), DATE(2024, 1, 1) + INT((ROW(B7566)-1)/24))</f>
        <v>45607</v>
      </c>
      <c r="E7604" s="459">
        <v>0.20833333333333337</v>
      </c>
      <c r="F7604" s="780"/>
      <c r="G7604" s="780"/>
      <c r="H7604" s="460">
        <f t="shared" si="473"/>
        <v>0</v>
      </c>
      <c r="I7604" s="460">
        <f t="shared" si="474"/>
        <v>0</v>
      </c>
      <c r="J7604" s="460">
        <f t="shared" si="472"/>
        <v>0</v>
      </c>
      <c r="K7604" s="9"/>
      <c r="P7604" s="2"/>
      <c r="Q7604" s="27"/>
      <c r="R7604" s="2"/>
      <c r="S7604" s="2"/>
      <c r="T7604" s="2"/>
      <c r="U7604" s="2"/>
      <c r="V7604" s="2"/>
      <c r="W7604" s="2"/>
    </row>
    <row r="7605" spans="2:23" ht="15" customHeight="1" x14ac:dyDescent="0.35">
      <c r="B7605" s="349"/>
      <c r="C7605" s="715" t="str">
        <f t="shared" si="475"/>
        <v/>
      </c>
      <c r="D7605" s="458">
        <f>IF(ISNUMBER(Summary!$D$17), DATE(Summary!$D$17, 1, 1) + INT((ROW(B7567)-1)/24), DATE(2024, 1, 1) + INT((ROW(B7567)-1)/24))</f>
        <v>45607</v>
      </c>
      <c r="E7605" s="459">
        <v>0.25</v>
      </c>
      <c r="F7605" s="780"/>
      <c r="G7605" s="780"/>
      <c r="H7605" s="460">
        <f t="shared" si="473"/>
        <v>0</v>
      </c>
      <c r="I7605" s="460">
        <f t="shared" si="474"/>
        <v>0</v>
      </c>
      <c r="J7605" s="460">
        <f t="shared" si="472"/>
        <v>0</v>
      </c>
      <c r="K7605" s="9"/>
      <c r="P7605" s="2"/>
      <c r="Q7605" s="27"/>
      <c r="R7605" s="2"/>
      <c r="S7605" s="2"/>
      <c r="T7605" s="2"/>
      <c r="U7605" s="2"/>
      <c r="V7605" s="2"/>
      <c r="W7605" s="2"/>
    </row>
    <row r="7606" spans="2:23" ht="15" customHeight="1" x14ac:dyDescent="0.35">
      <c r="B7606" s="349"/>
      <c r="C7606" s="715" t="str">
        <f t="shared" si="475"/>
        <v/>
      </c>
      <c r="D7606" s="458">
        <f>IF(ISNUMBER(Summary!$D$17), DATE(Summary!$D$17, 1, 1) + INT((ROW(B7568)-1)/24), DATE(2024, 1, 1) + INT((ROW(B7568)-1)/24))</f>
        <v>45607</v>
      </c>
      <c r="E7606" s="459">
        <v>0.29166666666666669</v>
      </c>
      <c r="F7606" s="780"/>
      <c r="G7606" s="780"/>
      <c r="H7606" s="460">
        <f t="shared" si="473"/>
        <v>0</v>
      </c>
      <c r="I7606" s="460">
        <f t="shared" si="474"/>
        <v>0</v>
      </c>
      <c r="J7606" s="460">
        <f t="shared" si="472"/>
        <v>0</v>
      </c>
      <c r="K7606" s="9"/>
      <c r="P7606" s="2"/>
      <c r="Q7606" s="27"/>
      <c r="R7606" s="2"/>
      <c r="S7606" s="2"/>
      <c r="T7606" s="2"/>
      <c r="U7606" s="2"/>
      <c r="V7606" s="2"/>
      <c r="W7606" s="2"/>
    </row>
    <row r="7607" spans="2:23" ht="15" customHeight="1" x14ac:dyDescent="0.35">
      <c r="B7607" s="349"/>
      <c r="C7607" s="715" t="str">
        <f t="shared" si="475"/>
        <v/>
      </c>
      <c r="D7607" s="458">
        <f>IF(ISNUMBER(Summary!$D$17), DATE(Summary!$D$17, 1, 1) + INT((ROW(B7569)-1)/24), DATE(2024, 1, 1) + INT((ROW(B7569)-1)/24))</f>
        <v>45607</v>
      </c>
      <c r="E7607" s="459">
        <v>0.33333333333333337</v>
      </c>
      <c r="F7607" s="780"/>
      <c r="G7607" s="780"/>
      <c r="H7607" s="460">
        <f t="shared" si="473"/>
        <v>0</v>
      </c>
      <c r="I7607" s="460">
        <f t="shared" si="474"/>
        <v>0</v>
      </c>
      <c r="J7607" s="460">
        <f t="shared" si="472"/>
        <v>0</v>
      </c>
      <c r="K7607" s="9"/>
      <c r="P7607" s="2"/>
      <c r="Q7607" s="27"/>
      <c r="R7607" s="2"/>
      <c r="S7607" s="2"/>
      <c r="T7607" s="2"/>
      <c r="U7607" s="2"/>
      <c r="V7607" s="2"/>
      <c r="W7607" s="2"/>
    </row>
    <row r="7608" spans="2:23" ht="15" customHeight="1" x14ac:dyDescent="0.35">
      <c r="B7608" s="349"/>
      <c r="C7608" s="715" t="str">
        <f t="shared" si="475"/>
        <v/>
      </c>
      <c r="D7608" s="458">
        <f>IF(ISNUMBER(Summary!$D$17), DATE(Summary!$D$17, 1, 1) + INT((ROW(B7570)-1)/24), DATE(2024, 1, 1) + INT((ROW(B7570)-1)/24))</f>
        <v>45607</v>
      </c>
      <c r="E7608" s="459">
        <v>0.375</v>
      </c>
      <c r="F7608" s="780"/>
      <c r="G7608" s="780"/>
      <c r="H7608" s="460">
        <f t="shared" si="473"/>
        <v>0</v>
      </c>
      <c r="I7608" s="460">
        <f t="shared" si="474"/>
        <v>0</v>
      </c>
      <c r="J7608" s="460">
        <f t="shared" si="472"/>
        <v>0</v>
      </c>
      <c r="K7608" s="9"/>
      <c r="P7608" s="2"/>
      <c r="Q7608" s="27"/>
      <c r="R7608" s="2"/>
      <c r="S7608" s="2"/>
      <c r="T7608" s="2"/>
      <c r="U7608" s="2"/>
      <c r="V7608" s="2"/>
      <c r="W7608" s="2"/>
    </row>
    <row r="7609" spans="2:23" ht="15" customHeight="1" x14ac:dyDescent="0.35">
      <c r="B7609" s="349"/>
      <c r="C7609" s="715" t="str">
        <f t="shared" si="475"/>
        <v/>
      </c>
      <c r="D7609" s="458">
        <f>IF(ISNUMBER(Summary!$D$17), DATE(Summary!$D$17, 1, 1) + INT((ROW(B7571)-1)/24), DATE(2024, 1, 1) + INT((ROW(B7571)-1)/24))</f>
        <v>45607</v>
      </c>
      <c r="E7609" s="459">
        <v>0.41666666666666669</v>
      </c>
      <c r="F7609" s="780"/>
      <c r="G7609" s="780"/>
      <c r="H7609" s="460">
        <f t="shared" si="473"/>
        <v>0</v>
      </c>
      <c r="I7609" s="460">
        <f t="shared" si="474"/>
        <v>0</v>
      </c>
      <c r="J7609" s="460">
        <f t="shared" si="472"/>
        <v>0</v>
      </c>
      <c r="K7609" s="9"/>
      <c r="P7609" s="2"/>
      <c r="Q7609" s="27"/>
      <c r="R7609" s="2"/>
      <c r="S7609" s="2"/>
      <c r="T7609" s="2"/>
      <c r="U7609" s="2"/>
      <c r="V7609" s="2"/>
      <c r="W7609" s="2"/>
    </row>
    <row r="7610" spans="2:23" ht="15" customHeight="1" x14ac:dyDescent="0.35">
      <c r="B7610" s="349"/>
      <c r="C7610" s="715" t="str">
        <f t="shared" si="475"/>
        <v/>
      </c>
      <c r="D7610" s="458">
        <f>IF(ISNUMBER(Summary!$D$17), DATE(Summary!$D$17, 1, 1) + INT((ROW(B7572)-1)/24), DATE(2024, 1, 1) + INT((ROW(B7572)-1)/24))</f>
        <v>45607</v>
      </c>
      <c r="E7610" s="459">
        <v>0.45833333333333337</v>
      </c>
      <c r="F7610" s="780"/>
      <c r="G7610" s="780"/>
      <c r="H7610" s="460">
        <f t="shared" si="473"/>
        <v>0</v>
      </c>
      <c r="I7610" s="460">
        <f t="shared" si="474"/>
        <v>0</v>
      </c>
      <c r="J7610" s="460">
        <f t="shared" si="472"/>
        <v>0</v>
      </c>
      <c r="K7610" s="9"/>
      <c r="P7610" s="2"/>
      <c r="Q7610" s="27"/>
      <c r="R7610" s="2"/>
      <c r="S7610" s="2"/>
      <c r="T7610" s="2"/>
      <c r="U7610" s="2"/>
      <c r="V7610" s="2"/>
      <c r="W7610" s="2"/>
    </row>
    <row r="7611" spans="2:23" ht="15" customHeight="1" x14ac:dyDescent="0.35">
      <c r="B7611" s="349"/>
      <c r="C7611" s="715" t="str">
        <f t="shared" si="475"/>
        <v/>
      </c>
      <c r="D7611" s="458">
        <f>IF(ISNUMBER(Summary!$D$17), DATE(Summary!$D$17, 1, 1) + INT((ROW(B7573)-1)/24), DATE(2024, 1, 1) + INT((ROW(B7573)-1)/24))</f>
        <v>45607</v>
      </c>
      <c r="E7611" s="459">
        <v>0.50000000000000011</v>
      </c>
      <c r="F7611" s="780"/>
      <c r="G7611" s="780"/>
      <c r="H7611" s="460">
        <f t="shared" si="473"/>
        <v>0</v>
      </c>
      <c r="I7611" s="460">
        <f t="shared" si="474"/>
        <v>0</v>
      </c>
      <c r="J7611" s="460">
        <f t="shared" si="472"/>
        <v>0</v>
      </c>
      <c r="K7611" s="9"/>
      <c r="P7611" s="2"/>
      <c r="Q7611" s="27"/>
      <c r="R7611" s="2"/>
      <c r="S7611" s="2"/>
      <c r="T7611" s="2"/>
      <c r="U7611" s="2"/>
      <c r="V7611" s="2"/>
      <c r="W7611" s="2"/>
    </row>
    <row r="7612" spans="2:23" ht="15" customHeight="1" x14ac:dyDescent="0.35">
      <c r="B7612" s="349"/>
      <c r="C7612" s="715" t="str">
        <f t="shared" si="475"/>
        <v/>
      </c>
      <c r="D7612" s="458">
        <f>IF(ISNUMBER(Summary!$D$17), DATE(Summary!$D$17, 1, 1) + INT((ROW(B7574)-1)/24), DATE(2024, 1, 1) + INT((ROW(B7574)-1)/24))</f>
        <v>45607</v>
      </c>
      <c r="E7612" s="459">
        <v>0.54166666666666674</v>
      </c>
      <c r="F7612" s="780"/>
      <c r="G7612" s="780"/>
      <c r="H7612" s="460">
        <f t="shared" si="473"/>
        <v>0</v>
      </c>
      <c r="I7612" s="460">
        <f t="shared" si="474"/>
        <v>0</v>
      </c>
      <c r="J7612" s="460">
        <f t="shared" si="472"/>
        <v>0</v>
      </c>
      <c r="K7612" s="9"/>
      <c r="P7612" s="2"/>
      <c r="Q7612" s="27"/>
      <c r="R7612" s="2"/>
      <c r="S7612" s="2"/>
      <c r="T7612" s="2"/>
      <c r="U7612" s="2"/>
      <c r="V7612" s="2"/>
      <c r="W7612" s="2"/>
    </row>
    <row r="7613" spans="2:23" ht="15" customHeight="1" x14ac:dyDescent="0.35">
      <c r="B7613" s="349"/>
      <c r="C7613" s="715" t="str">
        <f t="shared" si="475"/>
        <v/>
      </c>
      <c r="D7613" s="458">
        <f>IF(ISNUMBER(Summary!$D$17), DATE(Summary!$D$17, 1, 1) + INT((ROW(B7575)-1)/24), DATE(2024, 1, 1) + INT((ROW(B7575)-1)/24))</f>
        <v>45607</v>
      </c>
      <c r="E7613" s="459">
        <v>0.58333333333333337</v>
      </c>
      <c r="F7613" s="780"/>
      <c r="G7613" s="780"/>
      <c r="H7613" s="460">
        <f t="shared" si="473"/>
        <v>0</v>
      </c>
      <c r="I7613" s="460">
        <f t="shared" si="474"/>
        <v>0</v>
      </c>
      <c r="J7613" s="460">
        <f t="shared" si="472"/>
        <v>0</v>
      </c>
      <c r="K7613" s="9"/>
      <c r="P7613" s="2"/>
      <c r="Q7613" s="27"/>
      <c r="R7613" s="2"/>
      <c r="S7613" s="2"/>
      <c r="T7613" s="2"/>
      <c r="U7613" s="2"/>
      <c r="V7613" s="2"/>
      <c r="W7613" s="2"/>
    </row>
    <row r="7614" spans="2:23" ht="15" customHeight="1" x14ac:dyDescent="0.35">
      <c r="B7614" s="349"/>
      <c r="C7614" s="715" t="str">
        <f t="shared" si="475"/>
        <v/>
      </c>
      <c r="D7614" s="458">
        <f>IF(ISNUMBER(Summary!$D$17), DATE(Summary!$D$17, 1, 1) + INT((ROW(B7576)-1)/24), DATE(2024, 1, 1) + INT((ROW(B7576)-1)/24))</f>
        <v>45607</v>
      </c>
      <c r="E7614" s="459">
        <v>0.62500000000000011</v>
      </c>
      <c r="F7614" s="780"/>
      <c r="G7614" s="780"/>
      <c r="H7614" s="460">
        <f t="shared" si="473"/>
        <v>0</v>
      </c>
      <c r="I7614" s="460">
        <f t="shared" si="474"/>
        <v>0</v>
      </c>
      <c r="J7614" s="460">
        <f t="shared" si="472"/>
        <v>0</v>
      </c>
      <c r="K7614" s="9"/>
      <c r="P7614" s="2"/>
      <c r="Q7614" s="27"/>
      <c r="R7614" s="2"/>
      <c r="S7614" s="2"/>
      <c r="T7614" s="2"/>
      <c r="U7614" s="2"/>
      <c r="V7614" s="2"/>
      <c r="W7614" s="2"/>
    </row>
    <row r="7615" spans="2:23" ht="15" customHeight="1" x14ac:dyDescent="0.35">
      <c r="B7615" s="349"/>
      <c r="C7615" s="715" t="str">
        <f t="shared" si="475"/>
        <v/>
      </c>
      <c r="D7615" s="458">
        <f>IF(ISNUMBER(Summary!$D$17), DATE(Summary!$D$17, 1, 1) + INT((ROW(B7577)-1)/24), DATE(2024, 1, 1) + INT((ROW(B7577)-1)/24))</f>
        <v>45607</v>
      </c>
      <c r="E7615" s="459">
        <v>0.66666666666666674</v>
      </c>
      <c r="F7615" s="780"/>
      <c r="G7615" s="780"/>
      <c r="H7615" s="460">
        <f t="shared" si="473"/>
        <v>0</v>
      </c>
      <c r="I7615" s="460">
        <f t="shared" si="474"/>
        <v>0</v>
      </c>
      <c r="J7615" s="460">
        <f t="shared" si="472"/>
        <v>0</v>
      </c>
      <c r="K7615" s="9"/>
      <c r="P7615" s="2"/>
      <c r="Q7615" s="27"/>
      <c r="R7615" s="2"/>
      <c r="S7615" s="2"/>
      <c r="T7615" s="2"/>
      <c r="U7615" s="2"/>
      <c r="V7615" s="2"/>
      <c r="W7615" s="2"/>
    </row>
    <row r="7616" spans="2:23" ht="15" customHeight="1" x14ac:dyDescent="0.35">
      <c r="B7616" s="349"/>
      <c r="C7616" s="715" t="str">
        <f t="shared" si="475"/>
        <v/>
      </c>
      <c r="D7616" s="458">
        <f>IF(ISNUMBER(Summary!$D$17), DATE(Summary!$D$17, 1, 1) + INT((ROW(B7578)-1)/24), DATE(2024, 1, 1) + INT((ROW(B7578)-1)/24))</f>
        <v>45607</v>
      </c>
      <c r="E7616" s="459">
        <v>0.70833333333333337</v>
      </c>
      <c r="F7616" s="780"/>
      <c r="G7616" s="780"/>
      <c r="H7616" s="460">
        <f t="shared" si="473"/>
        <v>0</v>
      </c>
      <c r="I7616" s="460">
        <f t="shared" si="474"/>
        <v>0</v>
      </c>
      <c r="J7616" s="460">
        <f t="shared" ref="J7616:J7679" si="476">G7616-H7616</f>
        <v>0</v>
      </c>
      <c r="K7616" s="9"/>
      <c r="P7616" s="2"/>
      <c r="Q7616" s="27"/>
      <c r="R7616" s="2"/>
      <c r="S7616" s="2"/>
      <c r="T7616" s="2"/>
      <c r="U7616" s="2"/>
      <c r="V7616" s="2"/>
      <c r="W7616" s="2"/>
    </row>
    <row r="7617" spans="2:23" ht="15" customHeight="1" x14ac:dyDescent="0.35">
      <c r="B7617" s="349"/>
      <c r="C7617" s="715" t="str">
        <f t="shared" si="475"/>
        <v/>
      </c>
      <c r="D7617" s="458">
        <f>IF(ISNUMBER(Summary!$D$17), DATE(Summary!$D$17, 1, 1) + INT((ROW(B7579)-1)/24), DATE(2024, 1, 1) + INT((ROW(B7579)-1)/24))</f>
        <v>45607</v>
      </c>
      <c r="E7617" s="459">
        <v>0.75000000000000011</v>
      </c>
      <c r="F7617" s="780"/>
      <c r="G7617" s="780"/>
      <c r="H7617" s="460">
        <f t="shared" si="473"/>
        <v>0</v>
      </c>
      <c r="I7617" s="460">
        <f t="shared" si="474"/>
        <v>0</v>
      </c>
      <c r="J7617" s="460">
        <f t="shared" si="476"/>
        <v>0</v>
      </c>
      <c r="K7617" s="9"/>
      <c r="P7617" s="2"/>
      <c r="Q7617" s="27"/>
      <c r="R7617" s="2"/>
      <c r="S7617" s="2"/>
      <c r="T7617" s="2"/>
      <c r="U7617" s="2"/>
      <c r="V7617" s="2"/>
      <c r="W7617" s="2"/>
    </row>
    <row r="7618" spans="2:23" ht="15" customHeight="1" x14ac:dyDescent="0.35">
      <c r="B7618" s="349"/>
      <c r="C7618" s="715" t="str">
        <f t="shared" si="475"/>
        <v/>
      </c>
      <c r="D7618" s="458">
        <f>IF(ISNUMBER(Summary!$D$17), DATE(Summary!$D$17, 1, 1) + INT((ROW(B7580)-1)/24), DATE(2024, 1, 1) + INT((ROW(B7580)-1)/24))</f>
        <v>45607</v>
      </c>
      <c r="E7618" s="459">
        <v>0.79166666666666674</v>
      </c>
      <c r="F7618" s="780"/>
      <c r="G7618" s="780"/>
      <c r="H7618" s="460">
        <f t="shared" si="473"/>
        <v>0</v>
      </c>
      <c r="I7618" s="460">
        <f t="shared" si="474"/>
        <v>0</v>
      </c>
      <c r="J7618" s="460">
        <f t="shared" si="476"/>
        <v>0</v>
      </c>
      <c r="K7618" s="9"/>
      <c r="P7618" s="2"/>
      <c r="Q7618" s="27"/>
      <c r="R7618" s="2"/>
      <c r="S7618" s="2"/>
      <c r="T7618" s="2"/>
      <c r="U7618" s="2"/>
      <c r="V7618" s="2"/>
      <c r="W7618" s="2"/>
    </row>
    <row r="7619" spans="2:23" ht="15" customHeight="1" x14ac:dyDescent="0.35">
      <c r="B7619" s="349"/>
      <c r="C7619" s="715" t="str">
        <f t="shared" si="475"/>
        <v/>
      </c>
      <c r="D7619" s="458">
        <f>IF(ISNUMBER(Summary!$D$17), DATE(Summary!$D$17, 1, 1) + INT((ROW(B7581)-1)/24), DATE(2024, 1, 1) + INT((ROW(B7581)-1)/24))</f>
        <v>45607</v>
      </c>
      <c r="E7619" s="459">
        <v>0.83333333333333337</v>
      </c>
      <c r="F7619" s="780"/>
      <c r="G7619" s="780"/>
      <c r="H7619" s="460">
        <f t="shared" si="473"/>
        <v>0</v>
      </c>
      <c r="I7619" s="460">
        <f t="shared" si="474"/>
        <v>0</v>
      </c>
      <c r="J7619" s="460">
        <f t="shared" si="476"/>
        <v>0</v>
      </c>
      <c r="K7619" s="9"/>
      <c r="P7619" s="2"/>
      <c r="Q7619" s="27"/>
      <c r="R7619" s="2"/>
      <c r="S7619" s="2"/>
      <c r="T7619" s="2"/>
      <c r="U7619" s="2"/>
      <c r="V7619" s="2"/>
      <c r="W7619" s="2"/>
    </row>
    <row r="7620" spans="2:23" ht="15" customHeight="1" x14ac:dyDescent="0.35">
      <c r="B7620" s="349"/>
      <c r="C7620" s="715" t="str">
        <f t="shared" si="475"/>
        <v/>
      </c>
      <c r="D7620" s="458">
        <f>IF(ISNUMBER(Summary!$D$17), DATE(Summary!$D$17, 1, 1) + INT((ROW(B7582)-1)/24), DATE(2024, 1, 1) + INT((ROW(B7582)-1)/24))</f>
        <v>45607</v>
      </c>
      <c r="E7620" s="459">
        <v>0.87500000000000011</v>
      </c>
      <c r="F7620" s="780"/>
      <c r="G7620" s="780"/>
      <c r="H7620" s="460">
        <f t="shared" si="473"/>
        <v>0</v>
      </c>
      <c r="I7620" s="460">
        <f t="shared" si="474"/>
        <v>0</v>
      </c>
      <c r="J7620" s="460">
        <f t="shared" si="476"/>
        <v>0</v>
      </c>
      <c r="K7620" s="9"/>
      <c r="P7620" s="2"/>
      <c r="Q7620" s="27"/>
      <c r="R7620" s="2"/>
      <c r="S7620" s="2"/>
      <c r="T7620" s="2"/>
      <c r="U7620" s="2"/>
      <c r="V7620" s="2"/>
      <c r="W7620" s="2"/>
    </row>
    <row r="7621" spans="2:23" ht="15" customHeight="1" x14ac:dyDescent="0.35">
      <c r="B7621" s="349"/>
      <c r="C7621" s="715" t="str">
        <f t="shared" si="475"/>
        <v/>
      </c>
      <c r="D7621" s="458">
        <f>IF(ISNUMBER(Summary!$D$17), DATE(Summary!$D$17, 1, 1) + INT((ROW(B7583)-1)/24), DATE(2024, 1, 1) + INT((ROW(B7583)-1)/24))</f>
        <v>45607</v>
      </c>
      <c r="E7621" s="459">
        <v>0.91666666666666674</v>
      </c>
      <c r="F7621" s="780"/>
      <c r="G7621" s="780"/>
      <c r="H7621" s="460">
        <f t="shared" si="473"/>
        <v>0</v>
      </c>
      <c r="I7621" s="460">
        <f t="shared" si="474"/>
        <v>0</v>
      </c>
      <c r="J7621" s="460">
        <f t="shared" si="476"/>
        <v>0</v>
      </c>
      <c r="K7621" s="9"/>
      <c r="P7621" s="2"/>
      <c r="Q7621" s="27"/>
      <c r="R7621" s="2"/>
      <c r="S7621" s="2"/>
      <c r="T7621" s="2"/>
      <c r="U7621" s="2"/>
      <c r="V7621" s="2"/>
      <c r="W7621" s="2"/>
    </row>
    <row r="7622" spans="2:23" ht="15" customHeight="1" x14ac:dyDescent="0.35">
      <c r="B7622" s="349"/>
      <c r="C7622" s="715" t="str">
        <f t="shared" si="475"/>
        <v/>
      </c>
      <c r="D7622" s="458">
        <f>IF(ISNUMBER(Summary!$D$17), DATE(Summary!$D$17, 1, 1) + INT((ROW(B7584)-1)/24), DATE(2024, 1, 1) + INT((ROW(B7584)-1)/24))</f>
        <v>45607</v>
      </c>
      <c r="E7622" s="459">
        <v>0.95833333333333337</v>
      </c>
      <c r="F7622" s="780"/>
      <c r="G7622" s="780"/>
      <c r="H7622" s="460">
        <f t="shared" si="473"/>
        <v>0</v>
      </c>
      <c r="I7622" s="460">
        <f t="shared" si="474"/>
        <v>0</v>
      </c>
      <c r="J7622" s="460">
        <f t="shared" si="476"/>
        <v>0</v>
      </c>
      <c r="K7622" s="9"/>
      <c r="P7622" s="2"/>
      <c r="Q7622" s="27"/>
      <c r="R7622" s="2"/>
      <c r="S7622" s="2"/>
      <c r="T7622" s="2"/>
      <c r="U7622" s="2"/>
      <c r="V7622" s="2"/>
      <c r="W7622" s="2"/>
    </row>
    <row r="7623" spans="2:23" ht="15" customHeight="1" x14ac:dyDescent="0.35">
      <c r="B7623" s="457"/>
      <c r="C7623" s="715">
        <f t="shared" si="475"/>
        <v>45608</v>
      </c>
      <c r="D7623" s="458">
        <f>IF(ISNUMBER(Summary!$D$17), DATE(Summary!$D$17, 1, 1) + INT((ROW(B7585)-1)/24), DATE(2024, 1, 1) + INT((ROW(B7585)-1)/24))</f>
        <v>45608</v>
      </c>
      <c r="E7623" s="459">
        <v>3.1225022567582528E-17</v>
      </c>
      <c r="F7623" s="780"/>
      <c r="G7623" s="780"/>
      <c r="H7623" s="460">
        <f t="shared" si="473"/>
        <v>0</v>
      </c>
      <c r="I7623" s="460">
        <f t="shared" si="474"/>
        <v>0</v>
      </c>
      <c r="J7623" s="460">
        <f t="shared" si="476"/>
        <v>0</v>
      </c>
      <c r="K7623" s="9"/>
      <c r="P7623" s="2"/>
      <c r="Q7623" s="27"/>
      <c r="R7623" s="2"/>
      <c r="S7623" s="2"/>
      <c r="T7623" s="2"/>
      <c r="U7623" s="2"/>
      <c r="V7623" s="2"/>
      <c r="W7623" s="2"/>
    </row>
    <row r="7624" spans="2:23" ht="15" customHeight="1" x14ac:dyDescent="0.35">
      <c r="B7624" s="349"/>
      <c r="C7624" s="715" t="str">
        <f t="shared" si="475"/>
        <v/>
      </c>
      <c r="D7624" s="458">
        <f>IF(ISNUMBER(Summary!$D$17), DATE(Summary!$D$17, 1, 1) + INT((ROW(B7586)-1)/24), DATE(2024, 1, 1) + INT((ROW(B7586)-1)/24))</f>
        <v>45608</v>
      </c>
      <c r="E7624" s="459">
        <v>4.1666666666666699E-2</v>
      </c>
      <c r="F7624" s="780"/>
      <c r="G7624" s="780"/>
      <c r="H7624" s="460">
        <f t="shared" si="473"/>
        <v>0</v>
      </c>
      <c r="I7624" s="460">
        <f t="shared" si="474"/>
        <v>0</v>
      </c>
      <c r="J7624" s="460">
        <f t="shared" si="476"/>
        <v>0</v>
      </c>
      <c r="K7624" s="9"/>
      <c r="P7624" s="2"/>
      <c r="Q7624" s="27"/>
      <c r="R7624" s="2"/>
      <c r="S7624" s="2"/>
      <c r="T7624" s="2"/>
      <c r="U7624" s="2"/>
      <c r="V7624" s="2"/>
      <c r="W7624" s="2"/>
    </row>
    <row r="7625" spans="2:23" ht="15" customHeight="1" x14ac:dyDescent="0.35">
      <c r="B7625" s="349"/>
      <c r="C7625" s="715" t="str">
        <f t="shared" si="475"/>
        <v/>
      </c>
      <c r="D7625" s="458">
        <f>IF(ISNUMBER(Summary!$D$17), DATE(Summary!$D$17, 1, 1) + INT((ROW(B7587)-1)/24), DATE(2024, 1, 1) + INT((ROW(B7587)-1)/24))</f>
        <v>45608</v>
      </c>
      <c r="E7625" s="459">
        <v>8.333333333333337E-2</v>
      </c>
      <c r="F7625" s="780"/>
      <c r="G7625" s="780"/>
      <c r="H7625" s="460">
        <f t="shared" si="473"/>
        <v>0</v>
      </c>
      <c r="I7625" s="460">
        <f t="shared" si="474"/>
        <v>0</v>
      </c>
      <c r="J7625" s="460">
        <f t="shared" si="476"/>
        <v>0</v>
      </c>
      <c r="K7625" s="9"/>
      <c r="P7625" s="2"/>
      <c r="Q7625" s="27"/>
      <c r="R7625" s="2"/>
      <c r="S7625" s="2"/>
      <c r="T7625" s="2"/>
      <c r="U7625" s="2"/>
      <c r="V7625" s="2"/>
      <c r="W7625" s="2"/>
    </row>
    <row r="7626" spans="2:23" ht="15" customHeight="1" x14ac:dyDescent="0.35">
      <c r="B7626" s="349"/>
      <c r="C7626" s="715" t="str">
        <f t="shared" si="475"/>
        <v/>
      </c>
      <c r="D7626" s="458">
        <f>IF(ISNUMBER(Summary!$D$17), DATE(Summary!$D$17, 1, 1) + INT((ROW(B7588)-1)/24), DATE(2024, 1, 1) + INT((ROW(B7588)-1)/24))</f>
        <v>45608</v>
      </c>
      <c r="E7626" s="459">
        <v>0.12500000000000006</v>
      </c>
      <c r="F7626" s="780"/>
      <c r="G7626" s="780"/>
      <c r="H7626" s="460">
        <f t="shared" si="473"/>
        <v>0</v>
      </c>
      <c r="I7626" s="460">
        <f t="shared" si="474"/>
        <v>0</v>
      </c>
      <c r="J7626" s="460">
        <f t="shared" si="476"/>
        <v>0</v>
      </c>
      <c r="K7626" s="9"/>
      <c r="P7626" s="2"/>
      <c r="Q7626" s="27"/>
      <c r="R7626" s="2"/>
      <c r="S7626" s="2"/>
      <c r="T7626" s="2"/>
      <c r="U7626" s="2"/>
      <c r="V7626" s="2"/>
      <c r="W7626" s="2"/>
    </row>
    <row r="7627" spans="2:23" ht="15" customHeight="1" x14ac:dyDescent="0.35">
      <c r="B7627" s="349"/>
      <c r="C7627" s="715" t="str">
        <f t="shared" si="475"/>
        <v/>
      </c>
      <c r="D7627" s="458">
        <f>IF(ISNUMBER(Summary!$D$17), DATE(Summary!$D$17, 1, 1) + INT((ROW(B7589)-1)/24), DATE(2024, 1, 1) + INT((ROW(B7589)-1)/24))</f>
        <v>45608</v>
      </c>
      <c r="E7627" s="459">
        <v>0.16666666666666669</v>
      </c>
      <c r="F7627" s="780"/>
      <c r="G7627" s="780"/>
      <c r="H7627" s="460">
        <f t="shared" si="473"/>
        <v>0</v>
      </c>
      <c r="I7627" s="460">
        <f t="shared" si="474"/>
        <v>0</v>
      </c>
      <c r="J7627" s="460">
        <f t="shared" si="476"/>
        <v>0</v>
      </c>
      <c r="K7627" s="9"/>
      <c r="P7627" s="2"/>
      <c r="Q7627" s="27"/>
      <c r="R7627" s="2"/>
      <c r="S7627" s="2"/>
      <c r="T7627" s="2"/>
      <c r="U7627" s="2"/>
      <c r="V7627" s="2"/>
      <c r="W7627" s="2"/>
    </row>
    <row r="7628" spans="2:23" ht="15" customHeight="1" x14ac:dyDescent="0.35">
      <c r="B7628" s="349"/>
      <c r="C7628" s="715" t="str">
        <f t="shared" si="475"/>
        <v/>
      </c>
      <c r="D7628" s="458">
        <f>IF(ISNUMBER(Summary!$D$17), DATE(Summary!$D$17, 1, 1) + INT((ROW(B7590)-1)/24), DATE(2024, 1, 1) + INT((ROW(B7590)-1)/24))</f>
        <v>45608</v>
      </c>
      <c r="E7628" s="459">
        <v>0.20833333333333337</v>
      </c>
      <c r="F7628" s="780"/>
      <c r="G7628" s="780"/>
      <c r="H7628" s="460">
        <f t="shared" si="473"/>
        <v>0</v>
      </c>
      <c r="I7628" s="460">
        <f t="shared" si="474"/>
        <v>0</v>
      </c>
      <c r="J7628" s="460">
        <f t="shared" si="476"/>
        <v>0</v>
      </c>
      <c r="K7628" s="9"/>
      <c r="P7628" s="2"/>
      <c r="Q7628" s="27"/>
      <c r="R7628" s="2"/>
      <c r="S7628" s="2"/>
      <c r="T7628" s="2"/>
      <c r="U7628" s="2"/>
      <c r="V7628" s="2"/>
      <c r="W7628" s="2"/>
    </row>
    <row r="7629" spans="2:23" ht="15" customHeight="1" x14ac:dyDescent="0.35">
      <c r="B7629" s="349"/>
      <c r="C7629" s="715" t="str">
        <f t="shared" si="475"/>
        <v/>
      </c>
      <c r="D7629" s="458">
        <f>IF(ISNUMBER(Summary!$D$17), DATE(Summary!$D$17, 1, 1) + INT((ROW(B7591)-1)/24), DATE(2024, 1, 1) + INT((ROW(B7591)-1)/24))</f>
        <v>45608</v>
      </c>
      <c r="E7629" s="459">
        <v>0.25</v>
      </c>
      <c r="F7629" s="780"/>
      <c r="G7629" s="780"/>
      <c r="H7629" s="460">
        <f t="shared" si="473"/>
        <v>0</v>
      </c>
      <c r="I7629" s="460">
        <f t="shared" si="474"/>
        <v>0</v>
      </c>
      <c r="J7629" s="460">
        <f t="shared" si="476"/>
        <v>0</v>
      </c>
      <c r="K7629" s="9"/>
      <c r="P7629" s="2"/>
      <c r="Q7629" s="27"/>
      <c r="R7629" s="2"/>
      <c r="S7629" s="2"/>
      <c r="T7629" s="2"/>
      <c r="U7629" s="2"/>
      <c r="V7629" s="2"/>
      <c r="W7629" s="2"/>
    </row>
    <row r="7630" spans="2:23" ht="15" customHeight="1" x14ac:dyDescent="0.35">
      <c r="B7630" s="349"/>
      <c r="C7630" s="715" t="str">
        <f t="shared" si="475"/>
        <v/>
      </c>
      <c r="D7630" s="458">
        <f>IF(ISNUMBER(Summary!$D$17), DATE(Summary!$D$17, 1, 1) + INT((ROW(B7592)-1)/24), DATE(2024, 1, 1) + INT((ROW(B7592)-1)/24))</f>
        <v>45608</v>
      </c>
      <c r="E7630" s="459">
        <v>0.29166666666666669</v>
      </c>
      <c r="F7630" s="780"/>
      <c r="G7630" s="780"/>
      <c r="H7630" s="460">
        <f t="shared" si="473"/>
        <v>0</v>
      </c>
      <c r="I7630" s="460">
        <f t="shared" si="474"/>
        <v>0</v>
      </c>
      <c r="J7630" s="460">
        <f t="shared" si="476"/>
        <v>0</v>
      </c>
      <c r="K7630" s="9"/>
      <c r="P7630" s="2"/>
      <c r="Q7630" s="27"/>
      <c r="R7630" s="2"/>
      <c r="S7630" s="2"/>
      <c r="T7630" s="2"/>
      <c r="U7630" s="2"/>
      <c r="V7630" s="2"/>
      <c r="W7630" s="2"/>
    </row>
    <row r="7631" spans="2:23" ht="15" customHeight="1" x14ac:dyDescent="0.35">
      <c r="B7631" s="349"/>
      <c r="C7631" s="715" t="str">
        <f t="shared" si="475"/>
        <v/>
      </c>
      <c r="D7631" s="458">
        <f>IF(ISNUMBER(Summary!$D$17), DATE(Summary!$D$17, 1, 1) + INT((ROW(B7593)-1)/24), DATE(2024, 1, 1) + INT((ROW(B7593)-1)/24))</f>
        <v>45608</v>
      </c>
      <c r="E7631" s="459">
        <v>0.33333333333333337</v>
      </c>
      <c r="F7631" s="780"/>
      <c r="G7631" s="780"/>
      <c r="H7631" s="460">
        <f t="shared" si="473"/>
        <v>0</v>
      </c>
      <c r="I7631" s="460">
        <f t="shared" si="474"/>
        <v>0</v>
      </c>
      <c r="J7631" s="460">
        <f t="shared" si="476"/>
        <v>0</v>
      </c>
      <c r="K7631" s="9"/>
      <c r="P7631" s="2"/>
      <c r="Q7631" s="27"/>
      <c r="R7631" s="2"/>
      <c r="S7631" s="2"/>
      <c r="T7631" s="2"/>
      <c r="U7631" s="2"/>
      <c r="V7631" s="2"/>
      <c r="W7631" s="2"/>
    </row>
    <row r="7632" spans="2:23" ht="15" customHeight="1" x14ac:dyDescent="0.35">
      <c r="B7632" s="349"/>
      <c r="C7632" s="715" t="str">
        <f t="shared" si="475"/>
        <v/>
      </c>
      <c r="D7632" s="458">
        <f>IF(ISNUMBER(Summary!$D$17), DATE(Summary!$D$17, 1, 1) + INT((ROW(B7594)-1)/24), DATE(2024, 1, 1) + INT((ROW(B7594)-1)/24))</f>
        <v>45608</v>
      </c>
      <c r="E7632" s="459">
        <v>0.375</v>
      </c>
      <c r="F7632" s="780"/>
      <c r="G7632" s="780"/>
      <c r="H7632" s="460">
        <f t="shared" si="473"/>
        <v>0</v>
      </c>
      <c r="I7632" s="460">
        <f t="shared" si="474"/>
        <v>0</v>
      </c>
      <c r="J7632" s="460">
        <f t="shared" si="476"/>
        <v>0</v>
      </c>
      <c r="K7632" s="9"/>
      <c r="P7632" s="2"/>
      <c r="Q7632" s="27"/>
      <c r="R7632" s="2"/>
      <c r="S7632" s="2"/>
      <c r="T7632" s="2"/>
      <c r="U7632" s="2"/>
      <c r="V7632" s="2"/>
      <c r="W7632" s="2"/>
    </row>
    <row r="7633" spans="2:23" ht="15" customHeight="1" x14ac:dyDescent="0.35">
      <c r="B7633" s="349"/>
      <c r="C7633" s="715" t="str">
        <f t="shared" si="475"/>
        <v/>
      </c>
      <c r="D7633" s="458">
        <f>IF(ISNUMBER(Summary!$D$17), DATE(Summary!$D$17, 1, 1) + INT((ROW(B7595)-1)/24), DATE(2024, 1, 1) + INT((ROW(B7595)-1)/24))</f>
        <v>45608</v>
      </c>
      <c r="E7633" s="459">
        <v>0.41666666666666669</v>
      </c>
      <c r="F7633" s="780"/>
      <c r="G7633" s="780"/>
      <c r="H7633" s="460">
        <f t="shared" si="473"/>
        <v>0</v>
      </c>
      <c r="I7633" s="460">
        <f t="shared" si="474"/>
        <v>0</v>
      </c>
      <c r="J7633" s="460">
        <f t="shared" si="476"/>
        <v>0</v>
      </c>
      <c r="K7633" s="9"/>
      <c r="P7633" s="2"/>
      <c r="Q7633" s="27"/>
      <c r="R7633" s="2"/>
      <c r="S7633" s="2"/>
      <c r="T7633" s="2"/>
      <c r="U7633" s="2"/>
      <c r="V7633" s="2"/>
      <c r="W7633" s="2"/>
    </row>
    <row r="7634" spans="2:23" ht="15" customHeight="1" x14ac:dyDescent="0.35">
      <c r="B7634" s="349"/>
      <c r="C7634" s="715" t="str">
        <f t="shared" si="475"/>
        <v/>
      </c>
      <c r="D7634" s="458">
        <f>IF(ISNUMBER(Summary!$D$17), DATE(Summary!$D$17, 1, 1) + INT((ROW(B7596)-1)/24), DATE(2024, 1, 1) + INT((ROW(B7596)-1)/24))</f>
        <v>45608</v>
      </c>
      <c r="E7634" s="459">
        <v>0.45833333333333337</v>
      </c>
      <c r="F7634" s="780"/>
      <c r="G7634" s="780"/>
      <c r="H7634" s="460">
        <f t="shared" si="473"/>
        <v>0</v>
      </c>
      <c r="I7634" s="460">
        <f t="shared" si="474"/>
        <v>0</v>
      </c>
      <c r="J7634" s="460">
        <f t="shared" si="476"/>
        <v>0</v>
      </c>
      <c r="K7634" s="9"/>
      <c r="P7634" s="2"/>
      <c r="Q7634" s="27"/>
      <c r="R7634" s="2"/>
      <c r="S7634" s="2"/>
      <c r="T7634" s="2"/>
      <c r="U7634" s="2"/>
      <c r="V7634" s="2"/>
      <c r="W7634" s="2"/>
    </row>
    <row r="7635" spans="2:23" ht="15" customHeight="1" x14ac:dyDescent="0.35">
      <c r="B7635" s="349"/>
      <c r="C7635" s="715" t="str">
        <f t="shared" si="475"/>
        <v/>
      </c>
      <c r="D7635" s="458">
        <f>IF(ISNUMBER(Summary!$D$17), DATE(Summary!$D$17, 1, 1) + INT((ROW(B7597)-1)/24), DATE(2024, 1, 1) + INT((ROW(B7597)-1)/24))</f>
        <v>45608</v>
      </c>
      <c r="E7635" s="459">
        <v>0.50000000000000011</v>
      </c>
      <c r="F7635" s="780"/>
      <c r="G7635" s="780"/>
      <c r="H7635" s="460">
        <f t="shared" si="473"/>
        <v>0</v>
      </c>
      <c r="I7635" s="460">
        <f t="shared" si="474"/>
        <v>0</v>
      </c>
      <c r="J7635" s="460">
        <f t="shared" si="476"/>
        <v>0</v>
      </c>
      <c r="K7635" s="9"/>
      <c r="P7635" s="2"/>
      <c r="Q7635" s="27"/>
      <c r="R7635" s="2"/>
      <c r="S7635" s="2"/>
      <c r="T7635" s="2"/>
      <c r="U7635" s="2"/>
      <c r="V7635" s="2"/>
      <c r="W7635" s="2"/>
    </row>
    <row r="7636" spans="2:23" ht="15" customHeight="1" x14ac:dyDescent="0.35">
      <c r="B7636" s="349"/>
      <c r="C7636" s="715" t="str">
        <f t="shared" si="475"/>
        <v/>
      </c>
      <c r="D7636" s="458">
        <f>IF(ISNUMBER(Summary!$D$17), DATE(Summary!$D$17, 1, 1) + INT((ROW(B7598)-1)/24), DATE(2024, 1, 1) + INT((ROW(B7598)-1)/24))</f>
        <v>45608</v>
      </c>
      <c r="E7636" s="459">
        <v>0.54166666666666674</v>
      </c>
      <c r="F7636" s="780"/>
      <c r="G7636" s="780"/>
      <c r="H7636" s="460">
        <f t="shared" si="473"/>
        <v>0</v>
      </c>
      <c r="I7636" s="460">
        <f t="shared" si="474"/>
        <v>0</v>
      </c>
      <c r="J7636" s="460">
        <f t="shared" si="476"/>
        <v>0</v>
      </c>
      <c r="K7636" s="9"/>
      <c r="P7636" s="2"/>
      <c r="Q7636" s="27"/>
      <c r="R7636" s="2"/>
      <c r="S7636" s="2"/>
      <c r="T7636" s="2"/>
      <c r="U7636" s="2"/>
      <c r="V7636" s="2"/>
      <c r="W7636" s="2"/>
    </row>
    <row r="7637" spans="2:23" ht="15" customHeight="1" x14ac:dyDescent="0.35">
      <c r="B7637" s="349"/>
      <c r="C7637" s="715" t="str">
        <f t="shared" si="475"/>
        <v/>
      </c>
      <c r="D7637" s="458">
        <f>IF(ISNUMBER(Summary!$D$17), DATE(Summary!$D$17, 1, 1) + INT((ROW(B7599)-1)/24), DATE(2024, 1, 1) + INT((ROW(B7599)-1)/24))</f>
        <v>45608</v>
      </c>
      <c r="E7637" s="459">
        <v>0.58333333333333337</v>
      </c>
      <c r="F7637" s="780"/>
      <c r="G7637" s="780"/>
      <c r="H7637" s="460">
        <f t="shared" si="473"/>
        <v>0</v>
      </c>
      <c r="I7637" s="460">
        <f t="shared" si="474"/>
        <v>0</v>
      </c>
      <c r="J7637" s="460">
        <f t="shared" si="476"/>
        <v>0</v>
      </c>
      <c r="K7637" s="9"/>
      <c r="P7637" s="2"/>
      <c r="Q7637" s="27"/>
      <c r="R7637" s="2"/>
      <c r="S7637" s="2"/>
      <c r="T7637" s="2"/>
      <c r="U7637" s="2"/>
      <c r="V7637" s="2"/>
      <c r="W7637" s="2"/>
    </row>
    <row r="7638" spans="2:23" ht="15" customHeight="1" x14ac:dyDescent="0.35">
      <c r="B7638" s="349"/>
      <c r="C7638" s="715" t="str">
        <f t="shared" si="475"/>
        <v/>
      </c>
      <c r="D7638" s="458">
        <f>IF(ISNUMBER(Summary!$D$17), DATE(Summary!$D$17, 1, 1) + INT((ROW(B7600)-1)/24), DATE(2024, 1, 1) + INT((ROW(B7600)-1)/24))</f>
        <v>45608</v>
      </c>
      <c r="E7638" s="459">
        <v>0.62500000000000011</v>
      </c>
      <c r="F7638" s="780"/>
      <c r="G7638" s="780"/>
      <c r="H7638" s="460">
        <f t="shared" si="473"/>
        <v>0</v>
      </c>
      <c r="I7638" s="460">
        <f t="shared" si="474"/>
        <v>0</v>
      </c>
      <c r="J7638" s="460">
        <f t="shared" si="476"/>
        <v>0</v>
      </c>
      <c r="K7638" s="9"/>
      <c r="P7638" s="2"/>
      <c r="Q7638" s="27"/>
      <c r="R7638" s="2"/>
      <c r="S7638" s="2"/>
      <c r="T7638" s="2"/>
      <c r="U7638" s="2"/>
      <c r="V7638" s="2"/>
      <c r="W7638" s="2"/>
    </row>
    <row r="7639" spans="2:23" ht="15" customHeight="1" x14ac:dyDescent="0.35">
      <c r="B7639" s="349"/>
      <c r="C7639" s="715" t="str">
        <f t="shared" si="475"/>
        <v/>
      </c>
      <c r="D7639" s="458">
        <f>IF(ISNUMBER(Summary!$D$17), DATE(Summary!$D$17, 1, 1) + INT((ROW(B7601)-1)/24), DATE(2024, 1, 1) + INT((ROW(B7601)-1)/24))</f>
        <v>45608</v>
      </c>
      <c r="E7639" s="459">
        <v>0.66666666666666674</v>
      </c>
      <c r="F7639" s="780"/>
      <c r="G7639" s="780"/>
      <c r="H7639" s="460">
        <f t="shared" si="473"/>
        <v>0</v>
      </c>
      <c r="I7639" s="460">
        <f t="shared" si="474"/>
        <v>0</v>
      </c>
      <c r="J7639" s="460">
        <f t="shared" si="476"/>
        <v>0</v>
      </c>
      <c r="K7639" s="9"/>
      <c r="P7639" s="2"/>
      <c r="Q7639" s="27"/>
      <c r="R7639" s="2"/>
      <c r="S7639" s="2"/>
      <c r="T7639" s="2"/>
      <c r="U7639" s="2"/>
      <c r="V7639" s="2"/>
      <c r="W7639" s="2"/>
    </row>
    <row r="7640" spans="2:23" ht="15" customHeight="1" x14ac:dyDescent="0.35">
      <c r="B7640" s="349"/>
      <c r="C7640" s="715" t="str">
        <f t="shared" si="475"/>
        <v/>
      </c>
      <c r="D7640" s="458">
        <f>IF(ISNUMBER(Summary!$D$17), DATE(Summary!$D$17, 1, 1) + INT((ROW(B7602)-1)/24), DATE(2024, 1, 1) + INT((ROW(B7602)-1)/24))</f>
        <v>45608</v>
      </c>
      <c r="E7640" s="459">
        <v>0.70833333333333337</v>
      </c>
      <c r="F7640" s="780"/>
      <c r="G7640" s="780"/>
      <c r="H7640" s="460">
        <f t="shared" si="473"/>
        <v>0</v>
      </c>
      <c r="I7640" s="460">
        <f t="shared" si="474"/>
        <v>0</v>
      </c>
      <c r="J7640" s="460">
        <f t="shared" si="476"/>
        <v>0</v>
      </c>
      <c r="K7640" s="9"/>
      <c r="P7640" s="2"/>
      <c r="Q7640" s="27"/>
      <c r="R7640" s="2"/>
      <c r="S7640" s="2"/>
      <c r="T7640" s="2"/>
      <c r="U7640" s="2"/>
      <c r="V7640" s="2"/>
      <c r="W7640" s="2"/>
    </row>
    <row r="7641" spans="2:23" ht="15" customHeight="1" x14ac:dyDescent="0.35">
      <c r="B7641" s="349"/>
      <c r="C7641" s="715" t="str">
        <f t="shared" si="475"/>
        <v/>
      </c>
      <c r="D7641" s="458">
        <f>IF(ISNUMBER(Summary!$D$17), DATE(Summary!$D$17, 1, 1) + INT((ROW(B7603)-1)/24), DATE(2024, 1, 1) + INT((ROW(B7603)-1)/24))</f>
        <v>45608</v>
      </c>
      <c r="E7641" s="459">
        <v>0.75000000000000011</v>
      </c>
      <c r="F7641" s="780"/>
      <c r="G7641" s="780"/>
      <c r="H7641" s="460">
        <f t="shared" si="473"/>
        <v>0</v>
      </c>
      <c r="I7641" s="460">
        <f t="shared" si="474"/>
        <v>0</v>
      </c>
      <c r="J7641" s="460">
        <f t="shared" si="476"/>
        <v>0</v>
      </c>
      <c r="K7641" s="9"/>
      <c r="P7641" s="2"/>
      <c r="Q7641" s="27"/>
      <c r="R7641" s="2"/>
      <c r="S7641" s="2"/>
      <c r="T7641" s="2"/>
      <c r="U7641" s="2"/>
      <c r="V7641" s="2"/>
      <c r="W7641" s="2"/>
    </row>
    <row r="7642" spans="2:23" ht="15" customHeight="1" x14ac:dyDescent="0.35">
      <c r="B7642" s="349"/>
      <c r="C7642" s="715" t="str">
        <f t="shared" si="475"/>
        <v/>
      </c>
      <c r="D7642" s="458">
        <f>IF(ISNUMBER(Summary!$D$17), DATE(Summary!$D$17, 1, 1) + INT((ROW(B7604)-1)/24), DATE(2024, 1, 1) + INT((ROW(B7604)-1)/24))</f>
        <v>45608</v>
      </c>
      <c r="E7642" s="459">
        <v>0.79166666666666674</v>
      </c>
      <c r="F7642" s="780"/>
      <c r="G7642" s="780"/>
      <c r="H7642" s="460">
        <f t="shared" si="473"/>
        <v>0</v>
      </c>
      <c r="I7642" s="460">
        <f t="shared" si="474"/>
        <v>0</v>
      </c>
      <c r="J7642" s="460">
        <f t="shared" si="476"/>
        <v>0</v>
      </c>
      <c r="K7642" s="9"/>
      <c r="P7642" s="2"/>
      <c r="Q7642" s="27"/>
      <c r="R7642" s="2"/>
      <c r="S7642" s="2"/>
      <c r="T7642" s="2"/>
      <c r="U7642" s="2"/>
      <c r="V7642" s="2"/>
      <c r="W7642" s="2"/>
    </row>
    <row r="7643" spans="2:23" ht="15" customHeight="1" x14ac:dyDescent="0.35">
      <c r="B7643" s="349"/>
      <c r="C7643" s="715" t="str">
        <f t="shared" si="475"/>
        <v/>
      </c>
      <c r="D7643" s="458">
        <f>IF(ISNUMBER(Summary!$D$17), DATE(Summary!$D$17, 1, 1) + INT((ROW(B7605)-1)/24), DATE(2024, 1, 1) + INT((ROW(B7605)-1)/24))</f>
        <v>45608</v>
      </c>
      <c r="E7643" s="459">
        <v>0.83333333333333337</v>
      </c>
      <c r="F7643" s="780"/>
      <c r="G7643" s="780"/>
      <c r="H7643" s="460">
        <f t="shared" si="473"/>
        <v>0</v>
      </c>
      <c r="I7643" s="460">
        <f t="shared" si="474"/>
        <v>0</v>
      </c>
      <c r="J7643" s="460">
        <f t="shared" si="476"/>
        <v>0</v>
      </c>
      <c r="K7643" s="9"/>
      <c r="P7643" s="2"/>
      <c r="Q7643" s="27"/>
      <c r="R7643" s="2"/>
      <c r="S7643" s="2"/>
      <c r="T7643" s="2"/>
      <c r="U7643" s="2"/>
      <c r="V7643" s="2"/>
      <c r="W7643" s="2"/>
    </row>
    <row r="7644" spans="2:23" ht="15" customHeight="1" x14ac:dyDescent="0.35">
      <c r="B7644" s="349"/>
      <c r="C7644" s="715" t="str">
        <f t="shared" si="475"/>
        <v/>
      </c>
      <c r="D7644" s="458">
        <f>IF(ISNUMBER(Summary!$D$17), DATE(Summary!$D$17, 1, 1) + INT((ROW(B7606)-1)/24), DATE(2024, 1, 1) + INT((ROW(B7606)-1)/24))</f>
        <v>45608</v>
      </c>
      <c r="E7644" s="459">
        <v>0.87500000000000011</v>
      </c>
      <c r="F7644" s="780"/>
      <c r="G7644" s="780"/>
      <c r="H7644" s="460">
        <f t="shared" si="473"/>
        <v>0</v>
      </c>
      <c r="I7644" s="460">
        <f t="shared" si="474"/>
        <v>0</v>
      </c>
      <c r="J7644" s="460">
        <f t="shared" si="476"/>
        <v>0</v>
      </c>
      <c r="K7644" s="9"/>
      <c r="P7644" s="2"/>
      <c r="Q7644" s="27"/>
      <c r="R7644" s="2"/>
      <c r="S7644" s="2"/>
      <c r="T7644" s="2"/>
      <c r="U7644" s="2"/>
      <c r="V7644" s="2"/>
      <c r="W7644" s="2"/>
    </row>
    <row r="7645" spans="2:23" ht="15" customHeight="1" x14ac:dyDescent="0.35">
      <c r="B7645" s="349"/>
      <c r="C7645" s="715" t="str">
        <f t="shared" si="475"/>
        <v/>
      </c>
      <c r="D7645" s="458">
        <f>IF(ISNUMBER(Summary!$D$17), DATE(Summary!$D$17, 1, 1) + INT((ROW(B7607)-1)/24), DATE(2024, 1, 1) + INT((ROW(B7607)-1)/24))</f>
        <v>45608</v>
      </c>
      <c r="E7645" s="459">
        <v>0.91666666666666674</v>
      </c>
      <c r="F7645" s="780"/>
      <c r="G7645" s="780"/>
      <c r="H7645" s="460">
        <f t="shared" si="473"/>
        <v>0</v>
      </c>
      <c r="I7645" s="460">
        <f t="shared" si="474"/>
        <v>0</v>
      </c>
      <c r="J7645" s="460">
        <f t="shared" si="476"/>
        <v>0</v>
      </c>
      <c r="K7645" s="9"/>
      <c r="P7645" s="2"/>
      <c r="Q7645" s="27"/>
      <c r="R7645" s="2"/>
      <c r="S7645" s="2"/>
      <c r="T7645" s="2"/>
      <c r="U7645" s="2"/>
      <c r="V7645" s="2"/>
      <c r="W7645" s="2"/>
    </row>
    <row r="7646" spans="2:23" ht="15" customHeight="1" x14ac:dyDescent="0.35">
      <c r="B7646" s="349"/>
      <c r="C7646" s="715" t="str">
        <f t="shared" si="475"/>
        <v/>
      </c>
      <c r="D7646" s="458">
        <f>IF(ISNUMBER(Summary!$D$17), DATE(Summary!$D$17, 1, 1) + INT((ROW(B7608)-1)/24), DATE(2024, 1, 1) + INT((ROW(B7608)-1)/24))</f>
        <v>45608</v>
      </c>
      <c r="E7646" s="459">
        <v>0.95833333333333337</v>
      </c>
      <c r="F7646" s="780"/>
      <c r="G7646" s="780"/>
      <c r="H7646" s="460">
        <f t="shared" si="473"/>
        <v>0</v>
      </c>
      <c r="I7646" s="460">
        <f t="shared" si="474"/>
        <v>0</v>
      </c>
      <c r="J7646" s="460">
        <f t="shared" si="476"/>
        <v>0</v>
      </c>
      <c r="K7646" s="9"/>
      <c r="P7646" s="2"/>
      <c r="Q7646" s="27"/>
      <c r="R7646" s="2"/>
      <c r="S7646" s="2"/>
      <c r="T7646" s="2"/>
      <c r="U7646" s="2"/>
      <c r="V7646" s="2"/>
      <c r="W7646" s="2"/>
    </row>
    <row r="7647" spans="2:23" ht="15" customHeight="1" x14ac:dyDescent="0.35">
      <c r="B7647" s="457"/>
      <c r="C7647" s="715">
        <f t="shared" si="475"/>
        <v>45609</v>
      </c>
      <c r="D7647" s="458">
        <f>IF(ISNUMBER(Summary!$D$17), DATE(Summary!$D$17, 1, 1) + INT((ROW(B7609)-1)/24), DATE(2024, 1, 1) + INT((ROW(B7609)-1)/24))</f>
        <v>45609</v>
      </c>
      <c r="E7647" s="459">
        <v>3.1225022567582528E-17</v>
      </c>
      <c r="F7647" s="780"/>
      <c r="G7647" s="780"/>
      <c r="H7647" s="460">
        <f t="shared" si="473"/>
        <v>0</v>
      </c>
      <c r="I7647" s="460">
        <f t="shared" si="474"/>
        <v>0</v>
      </c>
      <c r="J7647" s="460">
        <f t="shared" si="476"/>
        <v>0</v>
      </c>
      <c r="K7647" s="9"/>
      <c r="P7647" s="2"/>
      <c r="Q7647" s="27"/>
      <c r="R7647" s="2"/>
      <c r="S7647" s="2"/>
      <c r="T7647" s="2"/>
      <c r="U7647" s="2"/>
      <c r="V7647" s="2"/>
      <c r="W7647" s="2"/>
    </row>
    <row r="7648" spans="2:23" ht="15" customHeight="1" x14ac:dyDescent="0.35">
      <c r="B7648" s="349"/>
      <c r="C7648" s="715" t="str">
        <f t="shared" si="475"/>
        <v/>
      </c>
      <c r="D7648" s="458">
        <f>IF(ISNUMBER(Summary!$D$17), DATE(Summary!$D$17, 1, 1) + INT((ROW(B7610)-1)/24), DATE(2024, 1, 1) + INT((ROW(B7610)-1)/24))</f>
        <v>45609</v>
      </c>
      <c r="E7648" s="459">
        <v>4.1666666666666699E-2</v>
      </c>
      <c r="F7648" s="780"/>
      <c r="G7648" s="780"/>
      <c r="H7648" s="460">
        <f t="shared" si="473"/>
        <v>0</v>
      </c>
      <c r="I7648" s="460">
        <f t="shared" si="474"/>
        <v>0</v>
      </c>
      <c r="J7648" s="460">
        <f t="shared" si="476"/>
        <v>0</v>
      </c>
      <c r="K7648" s="9"/>
      <c r="P7648" s="2"/>
      <c r="Q7648" s="27"/>
      <c r="R7648" s="2"/>
      <c r="S7648" s="2"/>
      <c r="T7648" s="2"/>
      <c r="U7648" s="2"/>
      <c r="V7648" s="2"/>
      <c r="W7648" s="2"/>
    </row>
    <row r="7649" spans="2:23" ht="15" customHeight="1" x14ac:dyDescent="0.35">
      <c r="B7649" s="349"/>
      <c r="C7649" s="715" t="str">
        <f t="shared" si="475"/>
        <v/>
      </c>
      <c r="D7649" s="458">
        <f>IF(ISNUMBER(Summary!$D$17), DATE(Summary!$D$17, 1, 1) + INT((ROW(B7611)-1)/24), DATE(2024, 1, 1) + INT((ROW(B7611)-1)/24))</f>
        <v>45609</v>
      </c>
      <c r="E7649" s="459">
        <v>8.333333333333337E-2</v>
      </c>
      <c r="F7649" s="780"/>
      <c r="G7649" s="780"/>
      <c r="H7649" s="460">
        <f t="shared" si="473"/>
        <v>0</v>
      </c>
      <c r="I7649" s="460">
        <f t="shared" si="474"/>
        <v>0</v>
      </c>
      <c r="J7649" s="460">
        <f t="shared" si="476"/>
        <v>0</v>
      </c>
      <c r="K7649" s="9"/>
      <c r="P7649" s="2"/>
      <c r="Q7649" s="27"/>
      <c r="R7649" s="2"/>
      <c r="S7649" s="2"/>
      <c r="T7649" s="2"/>
      <c r="U7649" s="2"/>
      <c r="V7649" s="2"/>
      <c r="W7649" s="2"/>
    </row>
    <row r="7650" spans="2:23" ht="15" customHeight="1" x14ac:dyDescent="0.35">
      <c r="B7650" s="349"/>
      <c r="C7650" s="715" t="str">
        <f t="shared" si="475"/>
        <v/>
      </c>
      <c r="D7650" s="458">
        <f>IF(ISNUMBER(Summary!$D$17), DATE(Summary!$D$17, 1, 1) + INT((ROW(B7612)-1)/24), DATE(2024, 1, 1) + INT((ROW(B7612)-1)/24))</f>
        <v>45609</v>
      </c>
      <c r="E7650" s="459">
        <v>0.12500000000000006</v>
      </c>
      <c r="F7650" s="780"/>
      <c r="G7650" s="780"/>
      <c r="H7650" s="460">
        <f t="shared" si="473"/>
        <v>0</v>
      </c>
      <c r="I7650" s="460">
        <f t="shared" si="474"/>
        <v>0</v>
      </c>
      <c r="J7650" s="460">
        <f t="shared" si="476"/>
        <v>0</v>
      </c>
      <c r="K7650" s="9"/>
      <c r="P7650" s="2"/>
      <c r="Q7650" s="27"/>
      <c r="R7650" s="2"/>
      <c r="S7650" s="2"/>
      <c r="T7650" s="2"/>
      <c r="U7650" s="2"/>
      <c r="V7650" s="2"/>
      <c r="W7650" s="2"/>
    </row>
    <row r="7651" spans="2:23" ht="15" customHeight="1" x14ac:dyDescent="0.35">
      <c r="B7651" s="349"/>
      <c r="C7651" s="715" t="str">
        <f t="shared" si="475"/>
        <v/>
      </c>
      <c r="D7651" s="458">
        <f>IF(ISNUMBER(Summary!$D$17), DATE(Summary!$D$17, 1, 1) + INT((ROW(B7613)-1)/24), DATE(2024, 1, 1) + INT((ROW(B7613)-1)/24))</f>
        <v>45609</v>
      </c>
      <c r="E7651" s="459">
        <v>0.16666666666666669</v>
      </c>
      <c r="F7651" s="780"/>
      <c r="G7651" s="780"/>
      <c r="H7651" s="460">
        <f t="shared" si="473"/>
        <v>0</v>
      </c>
      <c r="I7651" s="460">
        <f t="shared" si="474"/>
        <v>0</v>
      </c>
      <c r="J7651" s="460">
        <f t="shared" si="476"/>
        <v>0</v>
      </c>
      <c r="K7651" s="9"/>
      <c r="P7651" s="2"/>
      <c r="Q7651" s="27"/>
      <c r="R7651" s="2"/>
      <c r="S7651" s="2"/>
      <c r="T7651" s="2"/>
      <c r="U7651" s="2"/>
      <c r="V7651" s="2"/>
      <c r="W7651" s="2"/>
    </row>
    <row r="7652" spans="2:23" ht="15" customHeight="1" x14ac:dyDescent="0.35">
      <c r="B7652" s="349"/>
      <c r="C7652" s="715" t="str">
        <f t="shared" si="475"/>
        <v/>
      </c>
      <c r="D7652" s="458">
        <f>IF(ISNUMBER(Summary!$D$17), DATE(Summary!$D$17, 1, 1) + INT((ROW(B7614)-1)/24), DATE(2024, 1, 1) + INT((ROW(B7614)-1)/24))</f>
        <v>45609</v>
      </c>
      <c r="E7652" s="459">
        <v>0.20833333333333337</v>
      </c>
      <c r="F7652" s="780"/>
      <c r="G7652" s="780"/>
      <c r="H7652" s="460">
        <f t="shared" si="473"/>
        <v>0</v>
      </c>
      <c r="I7652" s="460">
        <f t="shared" si="474"/>
        <v>0</v>
      </c>
      <c r="J7652" s="460">
        <f t="shared" si="476"/>
        <v>0</v>
      </c>
      <c r="K7652" s="9"/>
      <c r="P7652" s="2"/>
      <c r="Q7652" s="27"/>
      <c r="R7652" s="2"/>
      <c r="S7652" s="2"/>
      <c r="T7652" s="2"/>
      <c r="U7652" s="2"/>
      <c r="V7652" s="2"/>
      <c r="W7652" s="2"/>
    </row>
    <row r="7653" spans="2:23" ht="15" customHeight="1" x14ac:dyDescent="0.35">
      <c r="B7653" s="349"/>
      <c r="C7653" s="715" t="str">
        <f t="shared" si="475"/>
        <v/>
      </c>
      <c r="D7653" s="458">
        <f>IF(ISNUMBER(Summary!$D$17), DATE(Summary!$D$17, 1, 1) + INT((ROW(B7615)-1)/24), DATE(2024, 1, 1) + INT((ROW(B7615)-1)/24))</f>
        <v>45609</v>
      </c>
      <c r="E7653" s="459">
        <v>0.25</v>
      </c>
      <c r="F7653" s="780"/>
      <c r="G7653" s="780"/>
      <c r="H7653" s="460">
        <f t="shared" si="473"/>
        <v>0</v>
      </c>
      <c r="I7653" s="460">
        <f t="shared" si="474"/>
        <v>0</v>
      </c>
      <c r="J7653" s="460">
        <f t="shared" si="476"/>
        <v>0</v>
      </c>
      <c r="K7653" s="9"/>
      <c r="P7653" s="2"/>
      <c r="Q7653" s="27"/>
      <c r="R7653" s="2"/>
      <c r="S7653" s="2"/>
      <c r="T7653" s="2"/>
      <c r="U7653" s="2"/>
      <c r="V7653" s="2"/>
      <c r="W7653" s="2"/>
    </row>
    <row r="7654" spans="2:23" ht="15" customHeight="1" x14ac:dyDescent="0.35">
      <c r="B7654" s="349"/>
      <c r="C7654" s="715" t="str">
        <f t="shared" si="475"/>
        <v/>
      </c>
      <c r="D7654" s="458">
        <f>IF(ISNUMBER(Summary!$D$17), DATE(Summary!$D$17, 1, 1) + INT((ROW(B7616)-1)/24), DATE(2024, 1, 1) + INT((ROW(B7616)-1)/24))</f>
        <v>45609</v>
      </c>
      <c r="E7654" s="459">
        <v>0.29166666666666669</v>
      </c>
      <c r="F7654" s="780"/>
      <c r="G7654" s="780"/>
      <c r="H7654" s="460">
        <f t="shared" si="473"/>
        <v>0</v>
      </c>
      <c r="I7654" s="460">
        <f t="shared" si="474"/>
        <v>0</v>
      </c>
      <c r="J7654" s="460">
        <f t="shared" si="476"/>
        <v>0</v>
      </c>
      <c r="K7654" s="9"/>
      <c r="P7654" s="2"/>
      <c r="Q7654" s="27"/>
      <c r="R7654" s="2"/>
      <c r="S7654" s="2"/>
      <c r="T7654" s="2"/>
      <c r="U7654" s="2"/>
      <c r="V7654" s="2"/>
      <c r="W7654" s="2"/>
    </row>
    <row r="7655" spans="2:23" ht="15" customHeight="1" x14ac:dyDescent="0.35">
      <c r="B7655" s="349"/>
      <c r="C7655" s="715" t="str">
        <f t="shared" si="475"/>
        <v/>
      </c>
      <c r="D7655" s="458">
        <f>IF(ISNUMBER(Summary!$D$17), DATE(Summary!$D$17, 1, 1) + INT((ROW(B7617)-1)/24), DATE(2024, 1, 1) + INT((ROW(B7617)-1)/24))</f>
        <v>45609</v>
      </c>
      <c r="E7655" s="459">
        <v>0.33333333333333337</v>
      </c>
      <c r="F7655" s="780"/>
      <c r="G7655" s="780"/>
      <c r="H7655" s="460">
        <f t="shared" ref="H7655:H7718" si="477">IF(G7655&gt;F7655,F7655,G7655)</f>
        <v>0</v>
      </c>
      <c r="I7655" s="460">
        <f t="shared" ref="I7655:I7718" si="478">F7655-H7655</f>
        <v>0</v>
      </c>
      <c r="J7655" s="460">
        <f t="shared" si="476"/>
        <v>0</v>
      </c>
      <c r="K7655" s="9"/>
      <c r="P7655" s="2"/>
      <c r="Q7655" s="27"/>
      <c r="R7655" s="2"/>
      <c r="S7655" s="2"/>
      <c r="T7655" s="2"/>
      <c r="U7655" s="2"/>
      <c r="V7655" s="2"/>
      <c r="W7655" s="2"/>
    </row>
    <row r="7656" spans="2:23" ht="15" customHeight="1" x14ac:dyDescent="0.35">
      <c r="B7656" s="349"/>
      <c r="C7656" s="715" t="str">
        <f t="shared" ref="C7656:C7719" si="479">IF(MOD(ROW()-ROW($E$39), 24)=0, $D7656, "")</f>
        <v/>
      </c>
      <c r="D7656" s="458">
        <f>IF(ISNUMBER(Summary!$D$17), DATE(Summary!$D$17, 1, 1) + INT((ROW(B7618)-1)/24), DATE(2024, 1, 1) + INT((ROW(B7618)-1)/24))</f>
        <v>45609</v>
      </c>
      <c r="E7656" s="459">
        <v>0.375</v>
      </c>
      <c r="F7656" s="780"/>
      <c r="G7656" s="780"/>
      <c r="H7656" s="460">
        <f t="shared" si="477"/>
        <v>0</v>
      </c>
      <c r="I7656" s="460">
        <f t="shared" si="478"/>
        <v>0</v>
      </c>
      <c r="J7656" s="460">
        <f t="shared" si="476"/>
        <v>0</v>
      </c>
      <c r="K7656" s="9"/>
      <c r="P7656" s="2"/>
      <c r="Q7656" s="27"/>
      <c r="R7656" s="2"/>
      <c r="S7656" s="2"/>
      <c r="T7656" s="2"/>
      <c r="U7656" s="2"/>
      <c r="V7656" s="2"/>
      <c r="W7656" s="2"/>
    </row>
    <row r="7657" spans="2:23" ht="15" customHeight="1" x14ac:dyDescent="0.35">
      <c r="B7657" s="349"/>
      <c r="C7657" s="715" t="str">
        <f t="shared" si="479"/>
        <v/>
      </c>
      <c r="D7657" s="458">
        <f>IF(ISNUMBER(Summary!$D$17), DATE(Summary!$D$17, 1, 1) + INT((ROW(B7619)-1)/24), DATE(2024, 1, 1) + INT((ROW(B7619)-1)/24))</f>
        <v>45609</v>
      </c>
      <c r="E7657" s="459">
        <v>0.41666666666666669</v>
      </c>
      <c r="F7657" s="780"/>
      <c r="G7657" s="780"/>
      <c r="H7657" s="460">
        <f t="shared" si="477"/>
        <v>0</v>
      </c>
      <c r="I7657" s="460">
        <f t="shared" si="478"/>
        <v>0</v>
      </c>
      <c r="J7657" s="460">
        <f t="shared" si="476"/>
        <v>0</v>
      </c>
      <c r="K7657" s="9"/>
      <c r="P7657" s="2"/>
      <c r="Q7657" s="27"/>
      <c r="R7657" s="2"/>
      <c r="S7657" s="2"/>
      <c r="T7657" s="2"/>
      <c r="U7657" s="2"/>
      <c r="V7657" s="2"/>
      <c r="W7657" s="2"/>
    </row>
    <row r="7658" spans="2:23" ht="15" customHeight="1" x14ac:dyDescent="0.35">
      <c r="B7658" s="349"/>
      <c r="C7658" s="715" t="str">
        <f t="shared" si="479"/>
        <v/>
      </c>
      <c r="D7658" s="458">
        <f>IF(ISNUMBER(Summary!$D$17), DATE(Summary!$D$17, 1, 1) + INT((ROW(B7620)-1)/24), DATE(2024, 1, 1) + INT((ROW(B7620)-1)/24))</f>
        <v>45609</v>
      </c>
      <c r="E7658" s="459">
        <v>0.45833333333333337</v>
      </c>
      <c r="F7658" s="780"/>
      <c r="G7658" s="780"/>
      <c r="H7658" s="460">
        <f t="shared" si="477"/>
        <v>0</v>
      </c>
      <c r="I7658" s="460">
        <f t="shared" si="478"/>
        <v>0</v>
      </c>
      <c r="J7658" s="460">
        <f t="shared" si="476"/>
        <v>0</v>
      </c>
      <c r="K7658" s="9"/>
      <c r="P7658" s="2"/>
      <c r="Q7658" s="27"/>
      <c r="R7658" s="2"/>
      <c r="S7658" s="2"/>
      <c r="T7658" s="2"/>
      <c r="U7658" s="2"/>
      <c r="V7658" s="2"/>
      <c r="W7658" s="2"/>
    </row>
    <row r="7659" spans="2:23" ht="15" customHeight="1" x14ac:dyDescent="0.35">
      <c r="B7659" s="349"/>
      <c r="C7659" s="715" t="str">
        <f t="shared" si="479"/>
        <v/>
      </c>
      <c r="D7659" s="458">
        <f>IF(ISNUMBER(Summary!$D$17), DATE(Summary!$D$17, 1, 1) + INT((ROW(B7621)-1)/24), DATE(2024, 1, 1) + INT((ROW(B7621)-1)/24))</f>
        <v>45609</v>
      </c>
      <c r="E7659" s="459">
        <v>0.50000000000000011</v>
      </c>
      <c r="F7659" s="780"/>
      <c r="G7659" s="780"/>
      <c r="H7659" s="460">
        <f t="shared" si="477"/>
        <v>0</v>
      </c>
      <c r="I7659" s="460">
        <f t="shared" si="478"/>
        <v>0</v>
      </c>
      <c r="J7659" s="460">
        <f t="shared" si="476"/>
        <v>0</v>
      </c>
      <c r="K7659" s="9"/>
      <c r="P7659" s="2"/>
      <c r="Q7659" s="27"/>
      <c r="R7659" s="2"/>
      <c r="S7659" s="2"/>
      <c r="T7659" s="2"/>
      <c r="U7659" s="2"/>
      <c r="V7659" s="2"/>
      <c r="W7659" s="2"/>
    </row>
    <row r="7660" spans="2:23" ht="15" customHeight="1" x14ac:dyDescent="0.35">
      <c r="B7660" s="349"/>
      <c r="C7660" s="715" t="str">
        <f t="shared" si="479"/>
        <v/>
      </c>
      <c r="D7660" s="458">
        <f>IF(ISNUMBER(Summary!$D$17), DATE(Summary!$D$17, 1, 1) + INT((ROW(B7622)-1)/24), DATE(2024, 1, 1) + INT((ROW(B7622)-1)/24))</f>
        <v>45609</v>
      </c>
      <c r="E7660" s="459">
        <v>0.54166666666666674</v>
      </c>
      <c r="F7660" s="780"/>
      <c r="G7660" s="780"/>
      <c r="H7660" s="460">
        <f t="shared" si="477"/>
        <v>0</v>
      </c>
      <c r="I7660" s="460">
        <f t="shared" si="478"/>
        <v>0</v>
      </c>
      <c r="J7660" s="460">
        <f t="shared" si="476"/>
        <v>0</v>
      </c>
      <c r="K7660" s="9"/>
      <c r="P7660" s="2"/>
      <c r="Q7660" s="27"/>
      <c r="R7660" s="2"/>
      <c r="S7660" s="2"/>
      <c r="T7660" s="2"/>
      <c r="U7660" s="2"/>
      <c r="V7660" s="2"/>
      <c r="W7660" s="2"/>
    </row>
    <row r="7661" spans="2:23" ht="15" customHeight="1" x14ac:dyDescent="0.35">
      <c r="B7661" s="349"/>
      <c r="C7661" s="715" t="str">
        <f t="shared" si="479"/>
        <v/>
      </c>
      <c r="D7661" s="458">
        <f>IF(ISNUMBER(Summary!$D$17), DATE(Summary!$D$17, 1, 1) + INT((ROW(B7623)-1)/24), DATE(2024, 1, 1) + INT((ROW(B7623)-1)/24))</f>
        <v>45609</v>
      </c>
      <c r="E7661" s="459">
        <v>0.58333333333333337</v>
      </c>
      <c r="F7661" s="780"/>
      <c r="G7661" s="780"/>
      <c r="H7661" s="460">
        <f t="shared" si="477"/>
        <v>0</v>
      </c>
      <c r="I7661" s="460">
        <f t="shared" si="478"/>
        <v>0</v>
      </c>
      <c r="J7661" s="460">
        <f t="shared" si="476"/>
        <v>0</v>
      </c>
      <c r="K7661" s="9"/>
      <c r="P7661" s="2"/>
      <c r="Q7661" s="27"/>
      <c r="R7661" s="2"/>
      <c r="S7661" s="2"/>
      <c r="T7661" s="2"/>
      <c r="U7661" s="2"/>
      <c r="V7661" s="2"/>
      <c r="W7661" s="2"/>
    </row>
    <row r="7662" spans="2:23" ht="15" customHeight="1" x14ac:dyDescent="0.35">
      <c r="B7662" s="349"/>
      <c r="C7662" s="715" t="str">
        <f t="shared" si="479"/>
        <v/>
      </c>
      <c r="D7662" s="458">
        <f>IF(ISNUMBER(Summary!$D$17), DATE(Summary!$D$17, 1, 1) + INT((ROW(B7624)-1)/24), DATE(2024, 1, 1) + INT((ROW(B7624)-1)/24))</f>
        <v>45609</v>
      </c>
      <c r="E7662" s="459">
        <v>0.62500000000000011</v>
      </c>
      <c r="F7662" s="780"/>
      <c r="G7662" s="780"/>
      <c r="H7662" s="460">
        <f t="shared" si="477"/>
        <v>0</v>
      </c>
      <c r="I7662" s="460">
        <f t="shared" si="478"/>
        <v>0</v>
      </c>
      <c r="J7662" s="460">
        <f t="shared" si="476"/>
        <v>0</v>
      </c>
      <c r="K7662" s="9"/>
      <c r="P7662" s="2"/>
      <c r="Q7662" s="27"/>
      <c r="R7662" s="2"/>
      <c r="S7662" s="2"/>
      <c r="T7662" s="2"/>
      <c r="U7662" s="2"/>
      <c r="V7662" s="2"/>
      <c r="W7662" s="2"/>
    </row>
    <row r="7663" spans="2:23" ht="15" customHeight="1" x14ac:dyDescent="0.35">
      <c r="B7663" s="349"/>
      <c r="C7663" s="715" t="str">
        <f t="shared" si="479"/>
        <v/>
      </c>
      <c r="D7663" s="458">
        <f>IF(ISNUMBER(Summary!$D$17), DATE(Summary!$D$17, 1, 1) + INT((ROW(B7625)-1)/24), DATE(2024, 1, 1) + INT((ROW(B7625)-1)/24))</f>
        <v>45609</v>
      </c>
      <c r="E7663" s="459">
        <v>0.66666666666666674</v>
      </c>
      <c r="F7663" s="780"/>
      <c r="G7663" s="780"/>
      <c r="H7663" s="460">
        <f t="shared" si="477"/>
        <v>0</v>
      </c>
      <c r="I7663" s="460">
        <f t="shared" si="478"/>
        <v>0</v>
      </c>
      <c r="J7663" s="460">
        <f t="shared" si="476"/>
        <v>0</v>
      </c>
      <c r="K7663" s="9"/>
      <c r="P7663" s="2"/>
      <c r="Q7663" s="27"/>
      <c r="R7663" s="2"/>
      <c r="S7663" s="2"/>
      <c r="T7663" s="2"/>
      <c r="U7663" s="2"/>
      <c r="V7663" s="2"/>
      <c r="W7663" s="2"/>
    </row>
    <row r="7664" spans="2:23" ht="15" customHeight="1" x14ac:dyDescent="0.35">
      <c r="B7664" s="349"/>
      <c r="C7664" s="715" t="str">
        <f t="shared" si="479"/>
        <v/>
      </c>
      <c r="D7664" s="458">
        <f>IF(ISNUMBER(Summary!$D$17), DATE(Summary!$D$17, 1, 1) + INT((ROW(B7626)-1)/24), DATE(2024, 1, 1) + INT((ROW(B7626)-1)/24))</f>
        <v>45609</v>
      </c>
      <c r="E7664" s="459">
        <v>0.70833333333333337</v>
      </c>
      <c r="F7664" s="780"/>
      <c r="G7664" s="780"/>
      <c r="H7664" s="460">
        <f t="shared" si="477"/>
        <v>0</v>
      </c>
      <c r="I7664" s="460">
        <f t="shared" si="478"/>
        <v>0</v>
      </c>
      <c r="J7664" s="460">
        <f t="shared" si="476"/>
        <v>0</v>
      </c>
      <c r="K7664" s="9"/>
      <c r="P7664" s="2"/>
      <c r="Q7664" s="27"/>
      <c r="R7664" s="2"/>
      <c r="S7664" s="2"/>
      <c r="T7664" s="2"/>
      <c r="U7664" s="2"/>
      <c r="V7664" s="2"/>
      <c r="W7664" s="2"/>
    </row>
    <row r="7665" spans="2:23" ht="15" customHeight="1" x14ac:dyDescent="0.35">
      <c r="B7665" s="349"/>
      <c r="C7665" s="715" t="str">
        <f t="shared" si="479"/>
        <v/>
      </c>
      <c r="D7665" s="458">
        <f>IF(ISNUMBER(Summary!$D$17), DATE(Summary!$D$17, 1, 1) + INT((ROW(B7627)-1)/24), DATE(2024, 1, 1) + INT((ROW(B7627)-1)/24))</f>
        <v>45609</v>
      </c>
      <c r="E7665" s="459">
        <v>0.75000000000000011</v>
      </c>
      <c r="F7665" s="780"/>
      <c r="G7665" s="780"/>
      <c r="H7665" s="460">
        <f t="shared" si="477"/>
        <v>0</v>
      </c>
      <c r="I7665" s="460">
        <f t="shared" si="478"/>
        <v>0</v>
      </c>
      <c r="J7665" s="460">
        <f t="shared" si="476"/>
        <v>0</v>
      </c>
      <c r="K7665" s="9"/>
      <c r="P7665" s="2"/>
      <c r="Q7665" s="27"/>
      <c r="R7665" s="2"/>
      <c r="S7665" s="2"/>
      <c r="T7665" s="2"/>
      <c r="U7665" s="2"/>
      <c r="V7665" s="2"/>
      <c r="W7665" s="2"/>
    </row>
    <row r="7666" spans="2:23" ht="15" customHeight="1" x14ac:dyDescent="0.35">
      <c r="B7666" s="349"/>
      <c r="C7666" s="715" t="str">
        <f t="shared" si="479"/>
        <v/>
      </c>
      <c r="D7666" s="458">
        <f>IF(ISNUMBER(Summary!$D$17), DATE(Summary!$D$17, 1, 1) + INT((ROW(B7628)-1)/24), DATE(2024, 1, 1) + INT((ROW(B7628)-1)/24))</f>
        <v>45609</v>
      </c>
      <c r="E7666" s="459">
        <v>0.79166666666666674</v>
      </c>
      <c r="F7666" s="780"/>
      <c r="G7666" s="780"/>
      <c r="H7666" s="460">
        <f t="shared" si="477"/>
        <v>0</v>
      </c>
      <c r="I7666" s="460">
        <f t="shared" si="478"/>
        <v>0</v>
      </c>
      <c r="J7666" s="460">
        <f t="shared" si="476"/>
        <v>0</v>
      </c>
      <c r="K7666" s="9"/>
      <c r="P7666" s="2"/>
      <c r="Q7666" s="27"/>
      <c r="R7666" s="2"/>
      <c r="S7666" s="2"/>
      <c r="T7666" s="2"/>
      <c r="U7666" s="2"/>
      <c r="V7666" s="2"/>
      <c r="W7666" s="2"/>
    </row>
    <row r="7667" spans="2:23" ht="15" customHeight="1" x14ac:dyDescent="0.35">
      <c r="B7667" s="349"/>
      <c r="C7667" s="715" t="str">
        <f t="shared" si="479"/>
        <v/>
      </c>
      <c r="D7667" s="458">
        <f>IF(ISNUMBER(Summary!$D$17), DATE(Summary!$D$17, 1, 1) + INT((ROW(B7629)-1)/24), DATE(2024, 1, 1) + INT((ROW(B7629)-1)/24))</f>
        <v>45609</v>
      </c>
      <c r="E7667" s="459">
        <v>0.83333333333333337</v>
      </c>
      <c r="F7667" s="780"/>
      <c r="G7667" s="780"/>
      <c r="H7667" s="460">
        <f t="shared" si="477"/>
        <v>0</v>
      </c>
      <c r="I7667" s="460">
        <f t="shared" si="478"/>
        <v>0</v>
      </c>
      <c r="J7667" s="460">
        <f t="shared" si="476"/>
        <v>0</v>
      </c>
      <c r="K7667" s="9"/>
      <c r="P7667" s="2"/>
      <c r="Q7667" s="27"/>
      <c r="R7667" s="2"/>
      <c r="S7667" s="2"/>
      <c r="T7667" s="2"/>
      <c r="U7667" s="2"/>
      <c r="V7667" s="2"/>
      <c r="W7667" s="2"/>
    </row>
    <row r="7668" spans="2:23" ht="15" customHeight="1" x14ac:dyDescent="0.35">
      <c r="B7668" s="349"/>
      <c r="C7668" s="715" t="str">
        <f t="shared" si="479"/>
        <v/>
      </c>
      <c r="D7668" s="458">
        <f>IF(ISNUMBER(Summary!$D$17), DATE(Summary!$D$17, 1, 1) + INT((ROW(B7630)-1)/24), DATE(2024, 1, 1) + INT((ROW(B7630)-1)/24))</f>
        <v>45609</v>
      </c>
      <c r="E7668" s="459">
        <v>0.87500000000000011</v>
      </c>
      <c r="F7668" s="780"/>
      <c r="G7668" s="780"/>
      <c r="H7668" s="460">
        <f t="shared" si="477"/>
        <v>0</v>
      </c>
      <c r="I7668" s="460">
        <f t="shared" si="478"/>
        <v>0</v>
      </c>
      <c r="J7668" s="460">
        <f t="shared" si="476"/>
        <v>0</v>
      </c>
      <c r="K7668" s="9"/>
      <c r="P7668" s="2"/>
      <c r="Q7668" s="27"/>
      <c r="R7668" s="2"/>
      <c r="S7668" s="2"/>
      <c r="T7668" s="2"/>
      <c r="U7668" s="2"/>
      <c r="V7668" s="2"/>
      <c r="W7668" s="2"/>
    </row>
    <row r="7669" spans="2:23" ht="15" customHeight="1" x14ac:dyDescent="0.35">
      <c r="B7669" s="349"/>
      <c r="C7669" s="715" t="str">
        <f t="shared" si="479"/>
        <v/>
      </c>
      <c r="D7669" s="458">
        <f>IF(ISNUMBER(Summary!$D$17), DATE(Summary!$D$17, 1, 1) + INT((ROW(B7631)-1)/24), DATE(2024, 1, 1) + INT((ROW(B7631)-1)/24))</f>
        <v>45609</v>
      </c>
      <c r="E7669" s="459">
        <v>0.91666666666666674</v>
      </c>
      <c r="F7669" s="780"/>
      <c r="G7669" s="780"/>
      <c r="H7669" s="460">
        <f t="shared" si="477"/>
        <v>0</v>
      </c>
      <c r="I7669" s="460">
        <f t="shared" si="478"/>
        <v>0</v>
      </c>
      <c r="J7669" s="460">
        <f t="shared" si="476"/>
        <v>0</v>
      </c>
      <c r="K7669" s="9"/>
      <c r="P7669" s="2"/>
      <c r="Q7669" s="27"/>
      <c r="R7669" s="2"/>
      <c r="S7669" s="2"/>
      <c r="T7669" s="2"/>
      <c r="U7669" s="2"/>
      <c r="V7669" s="2"/>
      <c r="W7669" s="2"/>
    </row>
    <row r="7670" spans="2:23" ht="15" customHeight="1" x14ac:dyDescent="0.35">
      <c r="B7670" s="349"/>
      <c r="C7670" s="715" t="str">
        <f t="shared" si="479"/>
        <v/>
      </c>
      <c r="D7670" s="458">
        <f>IF(ISNUMBER(Summary!$D$17), DATE(Summary!$D$17, 1, 1) + INT((ROW(B7632)-1)/24), DATE(2024, 1, 1) + INT((ROW(B7632)-1)/24))</f>
        <v>45609</v>
      </c>
      <c r="E7670" s="459">
        <v>0.95833333333333337</v>
      </c>
      <c r="F7670" s="780"/>
      <c r="G7670" s="780"/>
      <c r="H7670" s="460">
        <f t="shared" si="477"/>
        <v>0</v>
      </c>
      <c r="I7670" s="460">
        <f t="shared" si="478"/>
        <v>0</v>
      </c>
      <c r="J7670" s="460">
        <f t="shared" si="476"/>
        <v>0</v>
      </c>
      <c r="K7670" s="9"/>
      <c r="P7670" s="2"/>
      <c r="Q7670" s="27"/>
      <c r="R7670" s="2"/>
      <c r="S7670" s="2"/>
      <c r="T7670" s="2"/>
      <c r="U7670" s="2"/>
      <c r="V7670" s="2"/>
      <c r="W7670" s="2"/>
    </row>
    <row r="7671" spans="2:23" ht="15" customHeight="1" x14ac:dyDescent="0.35">
      <c r="B7671" s="457"/>
      <c r="C7671" s="715">
        <f t="shared" si="479"/>
        <v>45610</v>
      </c>
      <c r="D7671" s="458">
        <f>IF(ISNUMBER(Summary!$D$17), DATE(Summary!$D$17, 1, 1) + INT((ROW(B7633)-1)/24), DATE(2024, 1, 1) + INT((ROW(B7633)-1)/24))</f>
        <v>45610</v>
      </c>
      <c r="E7671" s="459">
        <v>3.1225022567582528E-17</v>
      </c>
      <c r="F7671" s="780"/>
      <c r="G7671" s="780"/>
      <c r="H7671" s="460">
        <f t="shared" si="477"/>
        <v>0</v>
      </c>
      <c r="I7671" s="460">
        <f t="shared" si="478"/>
        <v>0</v>
      </c>
      <c r="J7671" s="460">
        <f t="shared" si="476"/>
        <v>0</v>
      </c>
      <c r="K7671" s="9"/>
      <c r="P7671" s="2"/>
      <c r="Q7671" s="27"/>
      <c r="R7671" s="2"/>
      <c r="S7671" s="2"/>
      <c r="T7671" s="2"/>
      <c r="U7671" s="2"/>
      <c r="V7671" s="2"/>
      <c r="W7671" s="2"/>
    </row>
    <row r="7672" spans="2:23" ht="15" customHeight="1" x14ac:dyDescent="0.35">
      <c r="B7672" s="349"/>
      <c r="C7672" s="715" t="str">
        <f t="shared" si="479"/>
        <v/>
      </c>
      <c r="D7672" s="458">
        <f>IF(ISNUMBER(Summary!$D$17), DATE(Summary!$D$17, 1, 1) + INT((ROW(B7634)-1)/24), DATE(2024, 1, 1) + INT((ROW(B7634)-1)/24))</f>
        <v>45610</v>
      </c>
      <c r="E7672" s="459">
        <v>4.1666666666666699E-2</v>
      </c>
      <c r="F7672" s="780"/>
      <c r="G7672" s="780"/>
      <c r="H7672" s="460">
        <f t="shared" si="477"/>
        <v>0</v>
      </c>
      <c r="I7672" s="460">
        <f t="shared" si="478"/>
        <v>0</v>
      </c>
      <c r="J7672" s="460">
        <f t="shared" si="476"/>
        <v>0</v>
      </c>
      <c r="K7672" s="9"/>
      <c r="P7672" s="2"/>
      <c r="Q7672" s="27"/>
      <c r="R7672" s="2"/>
      <c r="S7672" s="2"/>
      <c r="T7672" s="2"/>
      <c r="U7672" s="2"/>
      <c r="V7672" s="2"/>
      <c r="W7672" s="2"/>
    </row>
    <row r="7673" spans="2:23" ht="15" customHeight="1" x14ac:dyDescent="0.35">
      <c r="B7673" s="349"/>
      <c r="C7673" s="715" t="str">
        <f t="shared" si="479"/>
        <v/>
      </c>
      <c r="D7673" s="458">
        <f>IF(ISNUMBER(Summary!$D$17), DATE(Summary!$D$17, 1, 1) + INT((ROW(B7635)-1)/24), DATE(2024, 1, 1) + INT((ROW(B7635)-1)/24))</f>
        <v>45610</v>
      </c>
      <c r="E7673" s="459">
        <v>8.333333333333337E-2</v>
      </c>
      <c r="F7673" s="780"/>
      <c r="G7673" s="780"/>
      <c r="H7673" s="460">
        <f t="shared" si="477"/>
        <v>0</v>
      </c>
      <c r="I7673" s="460">
        <f t="shared" si="478"/>
        <v>0</v>
      </c>
      <c r="J7673" s="460">
        <f t="shared" si="476"/>
        <v>0</v>
      </c>
      <c r="K7673" s="9"/>
      <c r="P7673" s="2"/>
      <c r="Q7673" s="27"/>
      <c r="R7673" s="2"/>
      <c r="S7673" s="2"/>
      <c r="T7673" s="2"/>
      <c r="U7673" s="2"/>
      <c r="V7673" s="2"/>
      <c r="W7673" s="2"/>
    </row>
    <row r="7674" spans="2:23" ht="15" customHeight="1" x14ac:dyDescent="0.35">
      <c r="B7674" s="349"/>
      <c r="C7674" s="715" t="str">
        <f t="shared" si="479"/>
        <v/>
      </c>
      <c r="D7674" s="458">
        <f>IF(ISNUMBER(Summary!$D$17), DATE(Summary!$D$17, 1, 1) + INT((ROW(B7636)-1)/24), DATE(2024, 1, 1) + INT((ROW(B7636)-1)/24))</f>
        <v>45610</v>
      </c>
      <c r="E7674" s="459">
        <v>0.12500000000000006</v>
      </c>
      <c r="F7674" s="780"/>
      <c r="G7674" s="780"/>
      <c r="H7674" s="460">
        <f t="shared" si="477"/>
        <v>0</v>
      </c>
      <c r="I7674" s="460">
        <f t="shared" si="478"/>
        <v>0</v>
      </c>
      <c r="J7674" s="460">
        <f t="shared" si="476"/>
        <v>0</v>
      </c>
      <c r="K7674" s="9"/>
      <c r="P7674" s="2"/>
      <c r="Q7674" s="27"/>
      <c r="R7674" s="2"/>
      <c r="S7674" s="2"/>
      <c r="T7674" s="2"/>
      <c r="U7674" s="2"/>
      <c r="V7674" s="2"/>
      <c r="W7674" s="2"/>
    </row>
    <row r="7675" spans="2:23" ht="15" customHeight="1" x14ac:dyDescent="0.35">
      <c r="B7675" s="349"/>
      <c r="C7675" s="715" t="str">
        <f t="shared" si="479"/>
        <v/>
      </c>
      <c r="D7675" s="458">
        <f>IF(ISNUMBER(Summary!$D$17), DATE(Summary!$D$17, 1, 1) + INT((ROW(B7637)-1)/24), DATE(2024, 1, 1) + INT((ROW(B7637)-1)/24))</f>
        <v>45610</v>
      </c>
      <c r="E7675" s="459">
        <v>0.16666666666666669</v>
      </c>
      <c r="F7675" s="780"/>
      <c r="G7675" s="780"/>
      <c r="H7675" s="460">
        <f t="shared" si="477"/>
        <v>0</v>
      </c>
      <c r="I7675" s="460">
        <f t="shared" si="478"/>
        <v>0</v>
      </c>
      <c r="J7675" s="460">
        <f t="shared" si="476"/>
        <v>0</v>
      </c>
      <c r="K7675" s="9"/>
      <c r="P7675" s="2"/>
      <c r="Q7675" s="27"/>
      <c r="R7675" s="2"/>
      <c r="S7675" s="2"/>
      <c r="T7675" s="2"/>
      <c r="U7675" s="2"/>
      <c r="V7675" s="2"/>
      <c r="W7675" s="2"/>
    </row>
    <row r="7676" spans="2:23" ht="15" customHeight="1" x14ac:dyDescent="0.35">
      <c r="B7676" s="349"/>
      <c r="C7676" s="715" t="str">
        <f t="shared" si="479"/>
        <v/>
      </c>
      <c r="D7676" s="458">
        <f>IF(ISNUMBER(Summary!$D$17), DATE(Summary!$D$17, 1, 1) + INT((ROW(B7638)-1)/24), DATE(2024, 1, 1) + INT((ROW(B7638)-1)/24))</f>
        <v>45610</v>
      </c>
      <c r="E7676" s="459">
        <v>0.20833333333333337</v>
      </c>
      <c r="F7676" s="780"/>
      <c r="G7676" s="780"/>
      <c r="H7676" s="460">
        <f t="shared" si="477"/>
        <v>0</v>
      </c>
      <c r="I7676" s="460">
        <f t="shared" si="478"/>
        <v>0</v>
      </c>
      <c r="J7676" s="460">
        <f t="shared" si="476"/>
        <v>0</v>
      </c>
      <c r="K7676" s="9"/>
      <c r="P7676" s="2"/>
      <c r="Q7676" s="27"/>
      <c r="R7676" s="2"/>
      <c r="S7676" s="2"/>
      <c r="T7676" s="2"/>
      <c r="U7676" s="2"/>
      <c r="V7676" s="2"/>
      <c r="W7676" s="2"/>
    </row>
    <row r="7677" spans="2:23" ht="15" customHeight="1" x14ac:dyDescent="0.35">
      <c r="B7677" s="349"/>
      <c r="C7677" s="715" t="str">
        <f t="shared" si="479"/>
        <v/>
      </c>
      <c r="D7677" s="458">
        <f>IF(ISNUMBER(Summary!$D$17), DATE(Summary!$D$17, 1, 1) + INT((ROW(B7639)-1)/24), DATE(2024, 1, 1) + INT((ROW(B7639)-1)/24))</f>
        <v>45610</v>
      </c>
      <c r="E7677" s="459">
        <v>0.25</v>
      </c>
      <c r="F7677" s="780"/>
      <c r="G7677" s="780"/>
      <c r="H7677" s="460">
        <f t="shared" si="477"/>
        <v>0</v>
      </c>
      <c r="I7677" s="460">
        <f t="shared" si="478"/>
        <v>0</v>
      </c>
      <c r="J7677" s="460">
        <f t="shared" si="476"/>
        <v>0</v>
      </c>
      <c r="K7677" s="9"/>
      <c r="P7677" s="2"/>
      <c r="Q7677" s="27"/>
      <c r="R7677" s="2"/>
      <c r="S7677" s="2"/>
      <c r="T7677" s="2"/>
      <c r="U7677" s="2"/>
      <c r="V7677" s="2"/>
      <c r="W7677" s="2"/>
    </row>
    <row r="7678" spans="2:23" ht="15" customHeight="1" x14ac:dyDescent="0.35">
      <c r="B7678" s="349"/>
      <c r="C7678" s="715" t="str">
        <f t="shared" si="479"/>
        <v/>
      </c>
      <c r="D7678" s="458">
        <f>IF(ISNUMBER(Summary!$D$17), DATE(Summary!$D$17, 1, 1) + INT((ROW(B7640)-1)/24), DATE(2024, 1, 1) + INT((ROW(B7640)-1)/24))</f>
        <v>45610</v>
      </c>
      <c r="E7678" s="459">
        <v>0.29166666666666669</v>
      </c>
      <c r="F7678" s="780"/>
      <c r="G7678" s="780"/>
      <c r="H7678" s="460">
        <f t="shared" si="477"/>
        <v>0</v>
      </c>
      <c r="I7678" s="460">
        <f t="shared" si="478"/>
        <v>0</v>
      </c>
      <c r="J7678" s="460">
        <f t="shared" si="476"/>
        <v>0</v>
      </c>
      <c r="K7678" s="9"/>
      <c r="P7678" s="2"/>
      <c r="Q7678" s="27"/>
      <c r="R7678" s="2"/>
      <c r="S7678" s="2"/>
      <c r="T7678" s="2"/>
      <c r="U7678" s="2"/>
      <c r="V7678" s="2"/>
      <c r="W7678" s="2"/>
    </row>
    <row r="7679" spans="2:23" ht="15" customHeight="1" x14ac:dyDescent="0.35">
      <c r="B7679" s="349"/>
      <c r="C7679" s="715" t="str">
        <f t="shared" si="479"/>
        <v/>
      </c>
      <c r="D7679" s="458">
        <f>IF(ISNUMBER(Summary!$D$17), DATE(Summary!$D$17, 1, 1) + INT((ROW(B7641)-1)/24), DATE(2024, 1, 1) + INT((ROW(B7641)-1)/24))</f>
        <v>45610</v>
      </c>
      <c r="E7679" s="459">
        <v>0.33333333333333337</v>
      </c>
      <c r="F7679" s="780"/>
      <c r="G7679" s="780"/>
      <c r="H7679" s="460">
        <f t="shared" si="477"/>
        <v>0</v>
      </c>
      <c r="I7679" s="460">
        <f t="shared" si="478"/>
        <v>0</v>
      </c>
      <c r="J7679" s="460">
        <f t="shared" si="476"/>
        <v>0</v>
      </c>
      <c r="K7679" s="9"/>
      <c r="P7679" s="2"/>
      <c r="Q7679" s="27"/>
      <c r="R7679" s="2"/>
      <c r="S7679" s="2"/>
      <c r="T7679" s="2"/>
      <c r="U7679" s="2"/>
      <c r="V7679" s="2"/>
      <c r="W7679" s="2"/>
    </row>
    <row r="7680" spans="2:23" ht="15" customHeight="1" x14ac:dyDescent="0.35">
      <c r="B7680" s="349"/>
      <c r="C7680" s="715" t="str">
        <f t="shared" si="479"/>
        <v/>
      </c>
      <c r="D7680" s="458">
        <f>IF(ISNUMBER(Summary!$D$17), DATE(Summary!$D$17, 1, 1) + INT((ROW(B7642)-1)/24), DATE(2024, 1, 1) + INT((ROW(B7642)-1)/24))</f>
        <v>45610</v>
      </c>
      <c r="E7680" s="459">
        <v>0.375</v>
      </c>
      <c r="F7680" s="780"/>
      <c r="G7680" s="780"/>
      <c r="H7680" s="460">
        <f t="shared" si="477"/>
        <v>0</v>
      </c>
      <c r="I7680" s="460">
        <f t="shared" si="478"/>
        <v>0</v>
      </c>
      <c r="J7680" s="460">
        <f t="shared" ref="J7680:J7743" si="480">G7680-H7680</f>
        <v>0</v>
      </c>
      <c r="K7680" s="9"/>
      <c r="P7680" s="2"/>
      <c r="Q7680" s="27"/>
      <c r="R7680" s="2"/>
      <c r="S7680" s="2"/>
      <c r="T7680" s="2"/>
      <c r="U7680" s="2"/>
      <c r="V7680" s="2"/>
      <c r="W7680" s="2"/>
    </row>
    <row r="7681" spans="2:23" ht="15" customHeight="1" x14ac:dyDescent="0.35">
      <c r="B7681" s="349"/>
      <c r="C7681" s="715" t="str">
        <f t="shared" si="479"/>
        <v/>
      </c>
      <c r="D7681" s="458">
        <f>IF(ISNUMBER(Summary!$D$17), DATE(Summary!$D$17, 1, 1) + INT((ROW(B7643)-1)/24), DATE(2024, 1, 1) + INT((ROW(B7643)-1)/24))</f>
        <v>45610</v>
      </c>
      <c r="E7681" s="459">
        <v>0.41666666666666669</v>
      </c>
      <c r="F7681" s="780"/>
      <c r="G7681" s="780"/>
      <c r="H7681" s="460">
        <f t="shared" si="477"/>
        <v>0</v>
      </c>
      <c r="I7681" s="460">
        <f t="shared" si="478"/>
        <v>0</v>
      </c>
      <c r="J7681" s="460">
        <f t="shared" si="480"/>
        <v>0</v>
      </c>
      <c r="K7681" s="9"/>
      <c r="P7681" s="2"/>
      <c r="Q7681" s="27"/>
      <c r="R7681" s="2"/>
      <c r="S7681" s="2"/>
      <c r="T7681" s="2"/>
      <c r="U7681" s="2"/>
      <c r="V7681" s="2"/>
      <c r="W7681" s="2"/>
    </row>
    <row r="7682" spans="2:23" ht="15" customHeight="1" x14ac:dyDescent="0.35">
      <c r="B7682" s="349"/>
      <c r="C7682" s="715" t="str">
        <f t="shared" si="479"/>
        <v/>
      </c>
      <c r="D7682" s="458">
        <f>IF(ISNUMBER(Summary!$D$17), DATE(Summary!$D$17, 1, 1) + INT((ROW(B7644)-1)/24), DATE(2024, 1, 1) + INT((ROW(B7644)-1)/24))</f>
        <v>45610</v>
      </c>
      <c r="E7682" s="459">
        <v>0.45833333333333337</v>
      </c>
      <c r="F7682" s="780"/>
      <c r="G7682" s="780"/>
      <c r="H7682" s="460">
        <f t="shared" si="477"/>
        <v>0</v>
      </c>
      <c r="I7682" s="460">
        <f t="shared" si="478"/>
        <v>0</v>
      </c>
      <c r="J7682" s="460">
        <f t="shared" si="480"/>
        <v>0</v>
      </c>
      <c r="K7682" s="9"/>
      <c r="P7682" s="2"/>
      <c r="Q7682" s="27"/>
      <c r="R7682" s="2"/>
      <c r="S7682" s="2"/>
      <c r="T7682" s="2"/>
      <c r="U7682" s="2"/>
      <c r="V7682" s="2"/>
      <c r="W7682" s="2"/>
    </row>
    <row r="7683" spans="2:23" ht="15" customHeight="1" x14ac:dyDescent="0.35">
      <c r="B7683" s="349"/>
      <c r="C7683" s="715" t="str">
        <f t="shared" si="479"/>
        <v/>
      </c>
      <c r="D7683" s="458">
        <f>IF(ISNUMBER(Summary!$D$17), DATE(Summary!$D$17, 1, 1) + INT((ROW(B7645)-1)/24), DATE(2024, 1, 1) + INT((ROW(B7645)-1)/24))</f>
        <v>45610</v>
      </c>
      <c r="E7683" s="459">
        <v>0.50000000000000011</v>
      </c>
      <c r="F7683" s="780"/>
      <c r="G7683" s="780"/>
      <c r="H7683" s="460">
        <f t="shared" si="477"/>
        <v>0</v>
      </c>
      <c r="I7683" s="460">
        <f t="shared" si="478"/>
        <v>0</v>
      </c>
      <c r="J7683" s="460">
        <f t="shared" si="480"/>
        <v>0</v>
      </c>
      <c r="K7683" s="9"/>
      <c r="P7683" s="2"/>
      <c r="Q7683" s="27"/>
      <c r="R7683" s="2"/>
      <c r="S7683" s="2"/>
      <c r="T7683" s="2"/>
      <c r="U7683" s="2"/>
      <c r="V7683" s="2"/>
      <c r="W7683" s="2"/>
    </row>
    <row r="7684" spans="2:23" ht="15" customHeight="1" x14ac:dyDescent="0.35">
      <c r="B7684" s="349"/>
      <c r="C7684" s="715" t="str">
        <f t="shared" si="479"/>
        <v/>
      </c>
      <c r="D7684" s="458">
        <f>IF(ISNUMBER(Summary!$D$17), DATE(Summary!$D$17, 1, 1) + INT((ROW(B7646)-1)/24), DATE(2024, 1, 1) + INT((ROW(B7646)-1)/24))</f>
        <v>45610</v>
      </c>
      <c r="E7684" s="459">
        <v>0.54166666666666674</v>
      </c>
      <c r="F7684" s="780"/>
      <c r="G7684" s="780"/>
      <c r="H7684" s="460">
        <f t="shared" si="477"/>
        <v>0</v>
      </c>
      <c r="I7684" s="460">
        <f t="shared" si="478"/>
        <v>0</v>
      </c>
      <c r="J7684" s="460">
        <f t="shared" si="480"/>
        <v>0</v>
      </c>
      <c r="K7684" s="9"/>
      <c r="P7684" s="2"/>
      <c r="Q7684" s="27"/>
      <c r="R7684" s="2"/>
      <c r="S7684" s="2"/>
      <c r="T7684" s="2"/>
      <c r="U7684" s="2"/>
      <c r="V7684" s="2"/>
      <c r="W7684" s="2"/>
    </row>
    <row r="7685" spans="2:23" ht="15" customHeight="1" x14ac:dyDescent="0.35">
      <c r="B7685" s="349"/>
      <c r="C7685" s="715" t="str">
        <f t="shared" si="479"/>
        <v/>
      </c>
      <c r="D7685" s="458">
        <f>IF(ISNUMBER(Summary!$D$17), DATE(Summary!$D$17, 1, 1) + INT((ROW(B7647)-1)/24), DATE(2024, 1, 1) + INT((ROW(B7647)-1)/24))</f>
        <v>45610</v>
      </c>
      <c r="E7685" s="459">
        <v>0.58333333333333337</v>
      </c>
      <c r="F7685" s="780"/>
      <c r="G7685" s="780"/>
      <c r="H7685" s="460">
        <f t="shared" si="477"/>
        <v>0</v>
      </c>
      <c r="I7685" s="460">
        <f t="shared" si="478"/>
        <v>0</v>
      </c>
      <c r="J7685" s="460">
        <f t="shared" si="480"/>
        <v>0</v>
      </c>
      <c r="K7685" s="9"/>
      <c r="P7685" s="2"/>
      <c r="Q7685" s="27"/>
      <c r="R7685" s="2"/>
      <c r="S7685" s="2"/>
      <c r="T7685" s="2"/>
      <c r="U7685" s="2"/>
      <c r="V7685" s="2"/>
      <c r="W7685" s="2"/>
    </row>
    <row r="7686" spans="2:23" ht="15" customHeight="1" x14ac:dyDescent="0.35">
      <c r="B7686" s="349"/>
      <c r="C7686" s="715" t="str">
        <f t="shared" si="479"/>
        <v/>
      </c>
      <c r="D7686" s="458">
        <f>IF(ISNUMBER(Summary!$D$17), DATE(Summary!$D$17, 1, 1) + INT((ROW(B7648)-1)/24), DATE(2024, 1, 1) + INT((ROW(B7648)-1)/24))</f>
        <v>45610</v>
      </c>
      <c r="E7686" s="459">
        <v>0.62500000000000011</v>
      </c>
      <c r="F7686" s="780"/>
      <c r="G7686" s="780"/>
      <c r="H7686" s="460">
        <f t="shared" si="477"/>
        <v>0</v>
      </c>
      <c r="I7686" s="460">
        <f t="shared" si="478"/>
        <v>0</v>
      </c>
      <c r="J7686" s="460">
        <f t="shared" si="480"/>
        <v>0</v>
      </c>
      <c r="K7686" s="9"/>
      <c r="P7686" s="2"/>
      <c r="Q7686" s="27"/>
      <c r="R7686" s="2"/>
      <c r="S7686" s="2"/>
      <c r="T7686" s="2"/>
      <c r="U7686" s="2"/>
      <c r="V7686" s="2"/>
      <c r="W7686" s="2"/>
    </row>
    <row r="7687" spans="2:23" ht="15" customHeight="1" x14ac:dyDescent="0.35">
      <c r="B7687" s="349"/>
      <c r="C7687" s="715" t="str">
        <f t="shared" si="479"/>
        <v/>
      </c>
      <c r="D7687" s="458">
        <f>IF(ISNUMBER(Summary!$D$17), DATE(Summary!$D$17, 1, 1) + INT((ROW(B7649)-1)/24), DATE(2024, 1, 1) + INT((ROW(B7649)-1)/24))</f>
        <v>45610</v>
      </c>
      <c r="E7687" s="459">
        <v>0.66666666666666674</v>
      </c>
      <c r="F7687" s="780"/>
      <c r="G7687" s="780"/>
      <c r="H7687" s="460">
        <f t="shared" si="477"/>
        <v>0</v>
      </c>
      <c r="I7687" s="460">
        <f t="shared" si="478"/>
        <v>0</v>
      </c>
      <c r="J7687" s="460">
        <f t="shared" si="480"/>
        <v>0</v>
      </c>
      <c r="K7687" s="9"/>
      <c r="P7687" s="2"/>
      <c r="Q7687" s="27"/>
      <c r="R7687" s="2"/>
      <c r="S7687" s="2"/>
      <c r="T7687" s="2"/>
      <c r="U7687" s="2"/>
      <c r="V7687" s="2"/>
      <c r="W7687" s="2"/>
    </row>
    <row r="7688" spans="2:23" ht="15" customHeight="1" x14ac:dyDescent="0.35">
      <c r="B7688" s="349"/>
      <c r="C7688" s="715" t="str">
        <f t="shared" si="479"/>
        <v/>
      </c>
      <c r="D7688" s="458">
        <f>IF(ISNUMBER(Summary!$D$17), DATE(Summary!$D$17, 1, 1) + INT((ROW(B7650)-1)/24), DATE(2024, 1, 1) + INT((ROW(B7650)-1)/24))</f>
        <v>45610</v>
      </c>
      <c r="E7688" s="459">
        <v>0.70833333333333337</v>
      </c>
      <c r="F7688" s="780"/>
      <c r="G7688" s="780"/>
      <c r="H7688" s="460">
        <f t="shared" si="477"/>
        <v>0</v>
      </c>
      <c r="I7688" s="460">
        <f t="shared" si="478"/>
        <v>0</v>
      </c>
      <c r="J7688" s="460">
        <f t="shared" si="480"/>
        <v>0</v>
      </c>
      <c r="K7688" s="9"/>
      <c r="P7688" s="2"/>
      <c r="Q7688" s="27"/>
      <c r="R7688" s="2"/>
      <c r="S7688" s="2"/>
      <c r="T7688" s="2"/>
      <c r="U7688" s="2"/>
      <c r="V7688" s="2"/>
      <c r="W7688" s="2"/>
    </row>
    <row r="7689" spans="2:23" ht="15" customHeight="1" x14ac:dyDescent="0.35">
      <c r="B7689" s="349"/>
      <c r="C7689" s="715" t="str">
        <f t="shared" si="479"/>
        <v/>
      </c>
      <c r="D7689" s="458">
        <f>IF(ISNUMBER(Summary!$D$17), DATE(Summary!$D$17, 1, 1) + INT((ROW(B7651)-1)/24), DATE(2024, 1, 1) + INT((ROW(B7651)-1)/24))</f>
        <v>45610</v>
      </c>
      <c r="E7689" s="459">
        <v>0.75000000000000011</v>
      </c>
      <c r="F7689" s="780"/>
      <c r="G7689" s="780"/>
      <c r="H7689" s="460">
        <f t="shared" si="477"/>
        <v>0</v>
      </c>
      <c r="I7689" s="460">
        <f t="shared" si="478"/>
        <v>0</v>
      </c>
      <c r="J7689" s="460">
        <f t="shared" si="480"/>
        <v>0</v>
      </c>
      <c r="K7689" s="9"/>
      <c r="P7689" s="2"/>
      <c r="Q7689" s="27"/>
      <c r="R7689" s="2"/>
      <c r="S7689" s="2"/>
      <c r="T7689" s="2"/>
      <c r="U7689" s="2"/>
      <c r="V7689" s="2"/>
      <c r="W7689" s="2"/>
    </row>
    <row r="7690" spans="2:23" ht="15" customHeight="1" x14ac:dyDescent="0.35">
      <c r="B7690" s="349"/>
      <c r="C7690" s="715" t="str">
        <f t="shared" si="479"/>
        <v/>
      </c>
      <c r="D7690" s="458">
        <f>IF(ISNUMBER(Summary!$D$17), DATE(Summary!$D$17, 1, 1) + INT((ROW(B7652)-1)/24), DATE(2024, 1, 1) + INT((ROW(B7652)-1)/24))</f>
        <v>45610</v>
      </c>
      <c r="E7690" s="459">
        <v>0.79166666666666674</v>
      </c>
      <c r="F7690" s="780"/>
      <c r="G7690" s="780"/>
      <c r="H7690" s="460">
        <f t="shared" si="477"/>
        <v>0</v>
      </c>
      <c r="I7690" s="460">
        <f t="shared" si="478"/>
        <v>0</v>
      </c>
      <c r="J7690" s="460">
        <f t="shared" si="480"/>
        <v>0</v>
      </c>
      <c r="K7690" s="9"/>
      <c r="P7690" s="2"/>
      <c r="Q7690" s="27"/>
      <c r="R7690" s="2"/>
      <c r="S7690" s="2"/>
      <c r="T7690" s="2"/>
      <c r="U7690" s="2"/>
      <c r="V7690" s="2"/>
      <c r="W7690" s="2"/>
    </row>
    <row r="7691" spans="2:23" ht="15" customHeight="1" x14ac:dyDescent="0.35">
      <c r="B7691" s="349"/>
      <c r="C7691" s="715" t="str">
        <f t="shared" si="479"/>
        <v/>
      </c>
      <c r="D7691" s="458">
        <f>IF(ISNUMBER(Summary!$D$17), DATE(Summary!$D$17, 1, 1) + INT((ROW(B7653)-1)/24), DATE(2024, 1, 1) + INT((ROW(B7653)-1)/24))</f>
        <v>45610</v>
      </c>
      <c r="E7691" s="459">
        <v>0.83333333333333337</v>
      </c>
      <c r="F7691" s="780"/>
      <c r="G7691" s="780"/>
      <c r="H7691" s="460">
        <f t="shared" si="477"/>
        <v>0</v>
      </c>
      <c r="I7691" s="460">
        <f t="shared" si="478"/>
        <v>0</v>
      </c>
      <c r="J7691" s="460">
        <f t="shared" si="480"/>
        <v>0</v>
      </c>
      <c r="K7691" s="9"/>
      <c r="P7691" s="2"/>
      <c r="Q7691" s="27"/>
      <c r="R7691" s="2"/>
      <c r="S7691" s="2"/>
      <c r="T7691" s="2"/>
      <c r="U7691" s="2"/>
      <c r="V7691" s="2"/>
      <c r="W7691" s="2"/>
    </row>
    <row r="7692" spans="2:23" ht="15" customHeight="1" x14ac:dyDescent="0.35">
      <c r="B7692" s="349"/>
      <c r="C7692" s="715" t="str">
        <f t="shared" si="479"/>
        <v/>
      </c>
      <c r="D7692" s="458">
        <f>IF(ISNUMBER(Summary!$D$17), DATE(Summary!$D$17, 1, 1) + INT((ROW(B7654)-1)/24), DATE(2024, 1, 1) + INT((ROW(B7654)-1)/24))</f>
        <v>45610</v>
      </c>
      <c r="E7692" s="459">
        <v>0.87500000000000011</v>
      </c>
      <c r="F7692" s="780"/>
      <c r="G7692" s="780"/>
      <c r="H7692" s="460">
        <f t="shared" si="477"/>
        <v>0</v>
      </c>
      <c r="I7692" s="460">
        <f t="shared" si="478"/>
        <v>0</v>
      </c>
      <c r="J7692" s="460">
        <f t="shared" si="480"/>
        <v>0</v>
      </c>
      <c r="K7692" s="9"/>
      <c r="P7692" s="2"/>
      <c r="Q7692" s="27"/>
      <c r="R7692" s="2"/>
      <c r="S7692" s="2"/>
      <c r="T7692" s="2"/>
      <c r="U7692" s="2"/>
      <c r="V7692" s="2"/>
      <c r="W7692" s="2"/>
    </row>
    <row r="7693" spans="2:23" ht="15" customHeight="1" x14ac:dyDescent="0.35">
      <c r="B7693" s="349"/>
      <c r="C7693" s="715" t="str">
        <f t="shared" si="479"/>
        <v/>
      </c>
      <c r="D7693" s="458">
        <f>IF(ISNUMBER(Summary!$D$17), DATE(Summary!$D$17, 1, 1) + INT((ROW(B7655)-1)/24), DATE(2024, 1, 1) + INT((ROW(B7655)-1)/24))</f>
        <v>45610</v>
      </c>
      <c r="E7693" s="459">
        <v>0.91666666666666674</v>
      </c>
      <c r="F7693" s="780"/>
      <c r="G7693" s="780"/>
      <c r="H7693" s="460">
        <f t="shared" si="477"/>
        <v>0</v>
      </c>
      <c r="I7693" s="460">
        <f t="shared" si="478"/>
        <v>0</v>
      </c>
      <c r="J7693" s="460">
        <f t="shared" si="480"/>
        <v>0</v>
      </c>
      <c r="K7693" s="9"/>
      <c r="P7693" s="2"/>
      <c r="Q7693" s="27"/>
      <c r="R7693" s="2"/>
      <c r="S7693" s="2"/>
      <c r="T7693" s="2"/>
      <c r="U7693" s="2"/>
      <c r="V7693" s="2"/>
      <c r="W7693" s="2"/>
    </row>
    <row r="7694" spans="2:23" ht="15" customHeight="1" x14ac:dyDescent="0.35">
      <c r="B7694" s="349"/>
      <c r="C7694" s="715" t="str">
        <f t="shared" si="479"/>
        <v/>
      </c>
      <c r="D7694" s="458">
        <f>IF(ISNUMBER(Summary!$D$17), DATE(Summary!$D$17, 1, 1) + INT((ROW(B7656)-1)/24), DATE(2024, 1, 1) + INT((ROW(B7656)-1)/24))</f>
        <v>45610</v>
      </c>
      <c r="E7694" s="459">
        <v>0.95833333333333337</v>
      </c>
      <c r="F7694" s="780"/>
      <c r="G7694" s="780"/>
      <c r="H7694" s="460">
        <f t="shared" si="477"/>
        <v>0</v>
      </c>
      <c r="I7694" s="460">
        <f t="shared" si="478"/>
        <v>0</v>
      </c>
      <c r="J7694" s="460">
        <f t="shared" si="480"/>
        <v>0</v>
      </c>
      <c r="K7694" s="9"/>
      <c r="P7694" s="2"/>
      <c r="Q7694" s="27"/>
      <c r="R7694" s="2"/>
      <c r="S7694" s="2"/>
      <c r="T7694" s="2"/>
      <c r="U7694" s="2"/>
      <c r="V7694" s="2"/>
      <c r="W7694" s="2"/>
    </row>
    <row r="7695" spans="2:23" ht="15" customHeight="1" x14ac:dyDescent="0.35">
      <c r="B7695" s="457"/>
      <c r="C7695" s="715">
        <f t="shared" si="479"/>
        <v>45611</v>
      </c>
      <c r="D7695" s="458">
        <f>IF(ISNUMBER(Summary!$D$17), DATE(Summary!$D$17, 1, 1) + INT((ROW(B7657)-1)/24), DATE(2024, 1, 1) + INT((ROW(B7657)-1)/24))</f>
        <v>45611</v>
      </c>
      <c r="E7695" s="459">
        <v>3.1225022567582528E-17</v>
      </c>
      <c r="F7695" s="780"/>
      <c r="G7695" s="780"/>
      <c r="H7695" s="460">
        <f t="shared" si="477"/>
        <v>0</v>
      </c>
      <c r="I7695" s="460">
        <f t="shared" si="478"/>
        <v>0</v>
      </c>
      <c r="J7695" s="460">
        <f t="shared" si="480"/>
        <v>0</v>
      </c>
      <c r="K7695" s="9"/>
      <c r="P7695" s="2"/>
      <c r="Q7695" s="27"/>
      <c r="R7695" s="2"/>
      <c r="S7695" s="2"/>
      <c r="T7695" s="2"/>
      <c r="U7695" s="2"/>
      <c r="V7695" s="2"/>
      <c r="W7695" s="2"/>
    </row>
    <row r="7696" spans="2:23" ht="15" customHeight="1" x14ac:dyDescent="0.35">
      <c r="B7696" s="349"/>
      <c r="C7696" s="715" t="str">
        <f t="shared" si="479"/>
        <v/>
      </c>
      <c r="D7696" s="458">
        <f>IF(ISNUMBER(Summary!$D$17), DATE(Summary!$D$17, 1, 1) + INT((ROW(B7658)-1)/24), DATE(2024, 1, 1) + INT((ROW(B7658)-1)/24))</f>
        <v>45611</v>
      </c>
      <c r="E7696" s="459">
        <v>4.1666666666666699E-2</v>
      </c>
      <c r="F7696" s="780"/>
      <c r="G7696" s="780"/>
      <c r="H7696" s="460">
        <f t="shared" si="477"/>
        <v>0</v>
      </c>
      <c r="I7696" s="460">
        <f t="shared" si="478"/>
        <v>0</v>
      </c>
      <c r="J7696" s="460">
        <f t="shared" si="480"/>
        <v>0</v>
      </c>
      <c r="K7696" s="9"/>
      <c r="P7696" s="2"/>
      <c r="Q7696" s="27"/>
      <c r="R7696" s="2"/>
      <c r="S7696" s="2"/>
      <c r="T7696" s="2"/>
      <c r="U7696" s="2"/>
      <c r="V7696" s="2"/>
      <c r="W7696" s="2"/>
    </row>
    <row r="7697" spans="2:23" ht="15" customHeight="1" x14ac:dyDescent="0.35">
      <c r="B7697" s="349"/>
      <c r="C7697" s="715" t="str">
        <f t="shared" si="479"/>
        <v/>
      </c>
      <c r="D7697" s="458">
        <f>IF(ISNUMBER(Summary!$D$17), DATE(Summary!$D$17, 1, 1) + INT((ROW(B7659)-1)/24), DATE(2024, 1, 1) + INT((ROW(B7659)-1)/24))</f>
        <v>45611</v>
      </c>
      <c r="E7697" s="459">
        <v>8.333333333333337E-2</v>
      </c>
      <c r="F7697" s="780"/>
      <c r="G7697" s="780"/>
      <c r="H7697" s="460">
        <f t="shared" si="477"/>
        <v>0</v>
      </c>
      <c r="I7697" s="460">
        <f t="shared" si="478"/>
        <v>0</v>
      </c>
      <c r="J7697" s="460">
        <f t="shared" si="480"/>
        <v>0</v>
      </c>
      <c r="K7697" s="9"/>
      <c r="P7697" s="2"/>
      <c r="Q7697" s="27"/>
      <c r="R7697" s="2"/>
      <c r="S7697" s="2"/>
      <c r="T7697" s="2"/>
      <c r="U7697" s="2"/>
      <c r="V7697" s="2"/>
      <c r="W7697" s="2"/>
    </row>
    <row r="7698" spans="2:23" ht="15" customHeight="1" x14ac:dyDescent="0.35">
      <c r="B7698" s="349"/>
      <c r="C7698" s="715" t="str">
        <f t="shared" si="479"/>
        <v/>
      </c>
      <c r="D7698" s="458">
        <f>IF(ISNUMBER(Summary!$D$17), DATE(Summary!$D$17, 1, 1) + INT((ROW(B7660)-1)/24), DATE(2024, 1, 1) + INT((ROW(B7660)-1)/24))</f>
        <v>45611</v>
      </c>
      <c r="E7698" s="459">
        <v>0.12500000000000006</v>
      </c>
      <c r="F7698" s="780"/>
      <c r="G7698" s="780"/>
      <c r="H7698" s="460">
        <f t="shared" si="477"/>
        <v>0</v>
      </c>
      <c r="I7698" s="460">
        <f t="shared" si="478"/>
        <v>0</v>
      </c>
      <c r="J7698" s="460">
        <f t="shared" si="480"/>
        <v>0</v>
      </c>
      <c r="K7698" s="9"/>
      <c r="P7698" s="2"/>
      <c r="Q7698" s="27"/>
      <c r="R7698" s="2"/>
      <c r="S7698" s="2"/>
      <c r="T7698" s="2"/>
      <c r="U7698" s="2"/>
      <c r="V7698" s="2"/>
      <c r="W7698" s="2"/>
    </row>
    <row r="7699" spans="2:23" ht="15" customHeight="1" x14ac:dyDescent="0.35">
      <c r="B7699" s="349"/>
      <c r="C7699" s="715" t="str">
        <f t="shared" si="479"/>
        <v/>
      </c>
      <c r="D7699" s="458">
        <f>IF(ISNUMBER(Summary!$D$17), DATE(Summary!$D$17, 1, 1) + INT((ROW(B7661)-1)/24), DATE(2024, 1, 1) + INT((ROW(B7661)-1)/24))</f>
        <v>45611</v>
      </c>
      <c r="E7699" s="459">
        <v>0.16666666666666669</v>
      </c>
      <c r="F7699" s="780"/>
      <c r="G7699" s="780"/>
      <c r="H7699" s="460">
        <f t="shared" si="477"/>
        <v>0</v>
      </c>
      <c r="I7699" s="460">
        <f t="shared" si="478"/>
        <v>0</v>
      </c>
      <c r="J7699" s="460">
        <f t="shared" si="480"/>
        <v>0</v>
      </c>
      <c r="K7699" s="9"/>
      <c r="P7699" s="2"/>
      <c r="Q7699" s="27"/>
      <c r="R7699" s="2"/>
      <c r="S7699" s="2"/>
      <c r="T7699" s="2"/>
      <c r="U7699" s="2"/>
      <c r="V7699" s="2"/>
      <c r="W7699" s="2"/>
    </row>
    <row r="7700" spans="2:23" ht="15" customHeight="1" x14ac:dyDescent="0.35">
      <c r="B7700" s="349"/>
      <c r="C7700" s="715" t="str">
        <f t="shared" si="479"/>
        <v/>
      </c>
      <c r="D7700" s="458">
        <f>IF(ISNUMBER(Summary!$D$17), DATE(Summary!$D$17, 1, 1) + INT((ROW(B7662)-1)/24), DATE(2024, 1, 1) + INT((ROW(B7662)-1)/24))</f>
        <v>45611</v>
      </c>
      <c r="E7700" s="459">
        <v>0.20833333333333337</v>
      </c>
      <c r="F7700" s="780"/>
      <c r="G7700" s="780"/>
      <c r="H7700" s="460">
        <f t="shared" si="477"/>
        <v>0</v>
      </c>
      <c r="I7700" s="460">
        <f t="shared" si="478"/>
        <v>0</v>
      </c>
      <c r="J7700" s="460">
        <f t="shared" si="480"/>
        <v>0</v>
      </c>
      <c r="K7700" s="9"/>
      <c r="P7700" s="2"/>
      <c r="Q7700" s="27"/>
      <c r="R7700" s="2"/>
      <c r="S7700" s="2"/>
      <c r="T7700" s="2"/>
      <c r="U7700" s="2"/>
      <c r="V7700" s="2"/>
      <c r="W7700" s="2"/>
    </row>
    <row r="7701" spans="2:23" ht="15" customHeight="1" x14ac:dyDescent="0.35">
      <c r="B7701" s="349"/>
      <c r="C7701" s="715" t="str">
        <f t="shared" si="479"/>
        <v/>
      </c>
      <c r="D7701" s="458">
        <f>IF(ISNUMBER(Summary!$D$17), DATE(Summary!$D$17, 1, 1) + INT((ROW(B7663)-1)/24), DATE(2024, 1, 1) + INT((ROW(B7663)-1)/24))</f>
        <v>45611</v>
      </c>
      <c r="E7701" s="459">
        <v>0.25</v>
      </c>
      <c r="F7701" s="780"/>
      <c r="G7701" s="780"/>
      <c r="H7701" s="460">
        <f t="shared" si="477"/>
        <v>0</v>
      </c>
      <c r="I7701" s="460">
        <f t="shared" si="478"/>
        <v>0</v>
      </c>
      <c r="J7701" s="460">
        <f t="shared" si="480"/>
        <v>0</v>
      </c>
      <c r="K7701" s="9"/>
      <c r="P7701" s="2"/>
      <c r="Q7701" s="27"/>
      <c r="R7701" s="2"/>
      <c r="S7701" s="2"/>
      <c r="T7701" s="2"/>
      <c r="U7701" s="2"/>
      <c r="V7701" s="2"/>
      <c r="W7701" s="2"/>
    </row>
    <row r="7702" spans="2:23" ht="15" customHeight="1" x14ac:dyDescent="0.35">
      <c r="B7702" s="349"/>
      <c r="C7702" s="715" t="str">
        <f t="shared" si="479"/>
        <v/>
      </c>
      <c r="D7702" s="458">
        <f>IF(ISNUMBER(Summary!$D$17), DATE(Summary!$D$17, 1, 1) + INT((ROW(B7664)-1)/24), DATE(2024, 1, 1) + INT((ROW(B7664)-1)/24))</f>
        <v>45611</v>
      </c>
      <c r="E7702" s="459">
        <v>0.29166666666666669</v>
      </c>
      <c r="F7702" s="780"/>
      <c r="G7702" s="780"/>
      <c r="H7702" s="460">
        <f t="shared" si="477"/>
        <v>0</v>
      </c>
      <c r="I7702" s="460">
        <f t="shared" si="478"/>
        <v>0</v>
      </c>
      <c r="J7702" s="460">
        <f t="shared" si="480"/>
        <v>0</v>
      </c>
      <c r="K7702" s="9"/>
      <c r="P7702" s="2"/>
      <c r="Q7702" s="27"/>
      <c r="R7702" s="2"/>
      <c r="S7702" s="2"/>
      <c r="T7702" s="2"/>
      <c r="U7702" s="2"/>
      <c r="V7702" s="2"/>
      <c r="W7702" s="2"/>
    </row>
    <row r="7703" spans="2:23" ht="15" customHeight="1" x14ac:dyDescent="0.35">
      <c r="B7703" s="349"/>
      <c r="C7703" s="715" t="str">
        <f t="shared" si="479"/>
        <v/>
      </c>
      <c r="D7703" s="458">
        <f>IF(ISNUMBER(Summary!$D$17), DATE(Summary!$D$17, 1, 1) + INT((ROW(B7665)-1)/24), DATE(2024, 1, 1) + INT((ROW(B7665)-1)/24))</f>
        <v>45611</v>
      </c>
      <c r="E7703" s="459">
        <v>0.33333333333333337</v>
      </c>
      <c r="F7703" s="780"/>
      <c r="G7703" s="780"/>
      <c r="H7703" s="460">
        <f t="shared" si="477"/>
        <v>0</v>
      </c>
      <c r="I7703" s="460">
        <f t="shared" si="478"/>
        <v>0</v>
      </c>
      <c r="J7703" s="460">
        <f t="shared" si="480"/>
        <v>0</v>
      </c>
      <c r="K7703" s="9"/>
      <c r="P7703" s="2"/>
      <c r="Q7703" s="27"/>
      <c r="R7703" s="2"/>
      <c r="S7703" s="2"/>
      <c r="T7703" s="2"/>
      <c r="U7703" s="2"/>
      <c r="V7703" s="2"/>
      <c r="W7703" s="2"/>
    </row>
    <row r="7704" spans="2:23" ht="15" customHeight="1" x14ac:dyDescent="0.35">
      <c r="B7704" s="349"/>
      <c r="C7704" s="715" t="str">
        <f t="shared" si="479"/>
        <v/>
      </c>
      <c r="D7704" s="458">
        <f>IF(ISNUMBER(Summary!$D$17), DATE(Summary!$D$17, 1, 1) + INT((ROW(B7666)-1)/24), DATE(2024, 1, 1) + INT((ROW(B7666)-1)/24))</f>
        <v>45611</v>
      </c>
      <c r="E7704" s="459">
        <v>0.375</v>
      </c>
      <c r="F7704" s="780"/>
      <c r="G7704" s="780"/>
      <c r="H7704" s="460">
        <f t="shared" si="477"/>
        <v>0</v>
      </c>
      <c r="I7704" s="460">
        <f t="shared" si="478"/>
        <v>0</v>
      </c>
      <c r="J7704" s="460">
        <f t="shared" si="480"/>
        <v>0</v>
      </c>
      <c r="K7704" s="9"/>
      <c r="P7704" s="2"/>
      <c r="Q7704" s="27"/>
      <c r="R7704" s="2"/>
      <c r="S7704" s="2"/>
      <c r="T7704" s="2"/>
      <c r="U7704" s="2"/>
      <c r="V7704" s="2"/>
      <c r="W7704" s="2"/>
    </row>
    <row r="7705" spans="2:23" ht="15" customHeight="1" x14ac:dyDescent="0.35">
      <c r="B7705" s="349"/>
      <c r="C7705" s="715" t="str">
        <f t="shared" si="479"/>
        <v/>
      </c>
      <c r="D7705" s="458">
        <f>IF(ISNUMBER(Summary!$D$17), DATE(Summary!$D$17, 1, 1) + INT((ROW(B7667)-1)/24), DATE(2024, 1, 1) + INT((ROW(B7667)-1)/24))</f>
        <v>45611</v>
      </c>
      <c r="E7705" s="459">
        <v>0.41666666666666669</v>
      </c>
      <c r="F7705" s="780"/>
      <c r="G7705" s="780"/>
      <c r="H7705" s="460">
        <f t="shared" si="477"/>
        <v>0</v>
      </c>
      <c r="I7705" s="460">
        <f t="shared" si="478"/>
        <v>0</v>
      </c>
      <c r="J7705" s="460">
        <f t="shared" si="480"/>
        <v>0</v>
      </c>
      <c r="K7705" s="9"/>
      <c r="P7705" s="2"/>
      <c r="Q7705" s="27"/>
      <c r="R7705" s="2"/>
      <c r="S7705" s="2"/>
      <c r="T7705" s="2"/>
      <c r="U7705" s="2"/>
      <c r="V7705" s="2"/>
      <c r="W7705" s="2"/>
    </row>
    <row r="7706" spans="2:23" ht="15" customHeight="1" x14ac:dyDescent="0.35">
      <c r="B7706" s="349"/>
      <c r="C7706" s="715" t="str">
        <f t="shared" si="479"/>
        <v/>
      </c>
      <c r="D7706" s="458">
        <f>IF(ISNUMBER(Summary!$D$17), DATE(Summary!$D$17, 1, 1) + INT((ROW(B7668)-1)/24), DATE(2024, 1, 1) + INT((ROW(B7668)-1)/24))</f>
        <v>45611</v>
      </c>
      <c r="E7706" s="459">
        <v>0.45833333333333337</v>
      </c>
      <c r="F7706" s="780"/>
      <c r="G7706" s="780"/>
      <c r="H7706" s="460">
        <f t="shared" si="477"/>
        <v>0</v>
      </c>
      <c r="I7706" s="460">
        <f t="shared" si="478"/>
        <v>0</v>
      </c>
      <c r="J7706" s="460">
        <f t="shared" si="480"/>
        <v>0</v>
      </c>
      <c r="K7706" s="9"/>
      <c r="P7706" s="2"/>
      <c r="Q7706" s="27"/>
      <c r="R7706" s="2"/>
      <c r="S7706" s="2"/>
      <c r="T7706" s="2"/>
      <c r="U7706" s="2"/>
      <c r="V7706" s="2"/>
      <c r="W7706" s="2"/>
    </row>
    <row r="7707" spans="2:23" ht="15" customHeight="1" x14ac:dyDescent="0.35">
      <c r="B7707" s="349"/>
      <c r="C7707" s="715" t="str">
        <f t="shared" si="479"/>
        <v/>
      </c>
      <c r="D7707" s="458">
        <f>IF(ISNUMBER(Summary!$D$17), DATE(Summary!$D$17, 1, 1) + INT((ROW(B7669)-1)/24), DATE(2024, 1, 1) + INT((ROW(B7669)-1)/24))</f>
        <v>45611</v>
      </c>
      <c r="E7707" s="459">
        <v>0.50000000000000011</v>
      </c>
      <c r="F7707" s="780"/>
      <c r="G7707" s="780"/>
      <c r="H7707" s="460">
        <f t="shared" si="477"/>
        <v>0</v>
      </c>
      <c r="I7707" s="460">
        <f t="shared" si="478"/>
        <v>0</v>
      </c>
      <c r="J7707" s="460">
        <f t="shared" si="480"/>
        <v>0</v>
      </c>
      <c r="K7707" s="9"/>
      <c r="P7707" s="2"/>
      <c r="Q7707" s="27"/>
      <c r="R7707" s="2"/>
      <c r="S7707" s="2"/>
      <c r="T7707" s="2"/>
      <c r="U7707" s="2"/>
      <c r="V7707" s="2"/>
      <c r="W7707" s="2"/>
    </row>
    <row r="7708" spans="2:23" ht="15" customHeight="1" x14ac:dyDescent="0.35">
      <c r="B7708" s="349"/>
      <c r="C7708" s="715" t="str">
        <f t="shared" si="479"/>
        <v/>
      </c>
      <c r="D7708" s="458">
        <f>IF(ISNUMBER(Summary!$D$17), DATE(Summary!$D$17, 1, 1) + INT((ROW(B7670)-1)/24), DATE(2024, 1, 1) + INT((ROW(B7670)-1)/24))</f>
        <v>45611</v>
      </c>
      <c r="E7708" s="459">
        <v>0.54166666666666674</v>
      </c>
      <c r="F7708" s="780"/>
      <c r="G7708" s="780"/>
      <c r="H7708" s="460">
        <f t="shared" si="477"/>
        <v>0</v>
      </c>
      <c r="I7708" s="460">
        <f t="shared" si="478"/>
        <v>0</v>
      </c>
      <c r="J7708" s="460">
        <f t="shared" si="480"/>
        <v>0</v>
      </c>
      <c r="K7708" s="9"/>
      <c r="P7708" s="2"/>
      <c r="Q7708" s="27"/>
      <c r="R7708" s="2"/>
      <c r="S7708" s="2"/>
      <c r="T7708" s="2"/>
      <c r="U7708" s="2"/>
      <c r="V7708" s="2"/>
      <c r="W7708" s="2"/>
    </row>
    <row r="7709" spans="2:23" ht="15" customHeight="1" x14ac:dyDescent="0.35">
      <c r="B7709" s="349"/>
      <c r="C7709" s="715" t="str">
        <f t="shared" si="479"/>
        <v/>
      </c>
      <c r="D7709" s="458">
        <f>IF(ISNUMBER(Summary!$D$17), DATE(Summary!$D$17, 1, 1) + INT((ROW(B7671)-1)/24), DATE(2024, 1, 1) + INT((ROW(B7671)-1)/24))</f>
        <v>45611</v>
      </c>
      <c r="E7709" s="459">
        <v>0.58333333333333337</v>
      </c>
      <c r="F7709" s="780"/>
      <c r="G7709" s="780"/>
      <c r="H7709" s="460">
        <f t="shared" si="477"/>
        <v>0</v>
      </c>
      <c r="I7709" s="460">
        <f t="shared" si="478"/>
        <v>0</v>
      </c>
      <c r="J7709" s="460">
        <f t="shared" si="480"/>
        <v>0</v>
      </c>
      <c r="K7709" s="9"/>
      <c r="P7709" s="2"/>
      <c r="Q7709" s="27"/>
      <c r="R7709" s="2"/>
      <c r="S7709" s="2"/>
      <c r="T7709" s="2"/>
      <c r="U7709" s="2"/>
      <c r="V7709" s="2"/>
      <c r="W7709" s="2"/>
    </row>
    <row r="7710" spans="2:23" ht="15" customHeight="1" x14ac:dyDescent="0.35">
      <c r="B7710" s="349"/>
      <c r="C7710" s="715" t="str">
        <f t="shared" si="479"/>
        <v/>
      </c>
      <c r="D7710" s="458">
        <f>IF(ISNUMBER(Summary!$D$17), DATE(Summary!$D$17, 1, 1) + INT((ROW(B7672)-1)/24), DATE(2024, 1, 1) + INT((ROW(B7672)-1)/24))</f>
        <v>45611</v>
      </c>
      <c r="E7710" s="459">
        <v>0.62500000000000011</v>
      </c>
      <c r="F7710" s="780"/>
      <c r="G7710" s="780"/>
      <c r="H7710" s="460">
        <f t="shared" si="477"/>
        <v>0</v>
      </c>
      <c r="I7710" s="460">
        <f t="shared" si="478"/>
        <v>0</v>
      </c>
      <c r="J7710" s="460">
        <f t="shared" si="480"/>
        <v>0</v>
      </c>
      <c r="K7710" s="9"/>
      <c r="P7710" s="2"/>
      <c r="Q7710" s="27"/>
      <c r="R7710" s="2"/>
      <c r="S7710" s="2"/>
      <c r="T7710" s="2"/>
      <c r="U7710" s="2"/>
      <c r="V7710" s="2"/>
      <c r="W7710" s="2"/>
    </row>
    <row r="7711" spans="2:23" ht="15" customHeight="1" x14ac:dyDescent="0.35">
      <c r="B7711" s="349"/>
      <c r="C7711" s="715" t="str">
        <f t="shared" si="479"/>
        <v/>
      </c>
      <c r="D7711" s="458">
        <f>IF(ISNUMBER(Summary!$D$17), DATE(Summary!$D$17, 1, 1) + INT((ROW(B7673)-1)/24), DATE(2024, 1, 1) + INT((ROW(B7673)-1)/24))</f>
        <v>45611</v>
      </c>
      <c r="E7711" s="459">
        <v>0.66666666666666674</v>
      </c>
      <c r="F7711" s="780"/>
      <c r="G7711" s="780"/>
      <c r="H7711" s="460">
        <f t="shared" si="477"/>
        <v>0</v>
      </c>
      <c r="I7711" s="460">
        <f t="shared" si="478"/>
        <v>0</v>
      </c>
      <c r="J7711" s="460">
        <f t="shared" si="480"/>
        <v>0</v>
      </c>
      <c r="K7711" s="9"/>
      <c r="P7711" s="2"/>
      <c r="Q7711" s="27"/>
      <c r="R7711" s="2"/>
      <c r="S7711" s="2"/>
      <c r="T7711" s="2"/>
      <c r="U7711" s="2"/>
      <c r="V7711" s="2"/>
      <c r="W7711" s="2"/>
    </row>
    <row r="7712" spans="2:23" ht="15" customHeight="1" x14ac:dyDescent="0.35">
      <c r="B7712" s="349"/>
      <c r="C7712" s="715" t="str">
        <f t="shared" si="479"/>
        <v/>
      </c>
      <c r="D7712" s="458">
        <f>IF(ISNUMBER(Summary!$D$17), DATE(Summary!$D$17, 1, 1) + INT((ROW(B7674)-1)/24), DATE(2024, 1, 1) + INT((ROW(B7674)-1)/24))</f>
        <v>45611</v>
      </c>
      <c r="E7712" s="459">
        <v>0.70833333333333337</v>
      </c>
      <c r="F7712" s="780"/>
      <c r="G7712" s="780"/>
      <c r="H7712" s="460">
        <f t="shared" si="477"/>
        <v>0</v>
      </c>
      <c r="I7712" s="460">
        <f t="shared" si="478"/>
        <v>0</v>
      </c>
      <c r="J7712" s="460">
        <f t="shared" si="480"/>
        <v>0</v>
      </c>
      <c r="K7712" s="9"/>
      <c r="P7712" s="2"/>
      <c r="Q7712" s="27"/>
      <c r="R7712" s="2"/>
      <c r="S7712" s="2"/>
      <c r="T7712" s="2"/>
      <c r="U7712" s="2"/>
      <c r="V7712" s="2"/>
      <c r="W7712" s="2"/>
    </row>
    <row r="7713" spans="2:23" ht="15" customHeight="1" x14ac:dyDescent="0.35">
      <c r="B7713" s="349"/>
      <c r="C7713" s="715" t="str">
        <f t="shared" si="479"/>
        <v/>
      </c>
      <c r="D7713" s="458">
        <f>IF(ISNUMBER(Summary!$D$17), DATE(Summary!$D$17, 1, 1) + INT((ROW(B7675)-1)/24), DATE(2024, 1, 1) + INT((ROW(B7675)-1)/24))</f>
        <v>45611</v>
      </c>
      <c r="E7713" s="459">
        <v>0.75000000000000011</v>
      </c>
      <c r="F7713" s="780"/>
      <c r="G7713" s="780"/>
      <c r="H7713" s="460">
        <f t="shared" si="477"/>
        <v>0</v>
      </c>
      <c r="I7713" s="460">
        <f t="shared" si="478"/>
        <v>0</v>
      </c>
      <c r="J7713" s="460">
        <f t="shared" si="480"/>
        <v>0</v>
      </c>
      <c r="K7713" s="9"/>
      <c r="P7713" s="2"/>
      <c r="Q7713" s="27"/>
      <c r="R7713" s="2"/>
      <c r="S7713" s="2"/>
      <c r="T7713" s="2"/>
      <c r="U7713" s="2"/>
      <c r="V7713" s="2"/>
      <c r="W7713" s="2"/>
    </row>
    <row r="7714" spans="2:23" ht="15" customHeight="1" x14ac:dyDescent="0.35">
      <c r="B7714" s="349"/>
      <c r="C7714" s="715" t="str">
        <f t="shared" si="479"/>
        <v/>
      </c>
      <c r="D7714" s="458">
        <f>IF(ISNUMBER(Summary!$D$17), DATE(Summary!$D$17, 1, 1) + INT((ROW(B7676)-1)/24), DATE(2024, 1, 1) + INT((ROW(B7676)-1)/24))</f>
        <v>45611</v>
      </c>
      <c r="E7714" s="459">
        <v>0.79166666666666674</v>
      </c>
      <c r="F7714" s="780"/>
      <c r="G7714" s="780"/>
      <c r="H7714" s="460">
        <f t="shared" si="477"/>
        <v>0</v>
      </c>
      <c r="I7714" s="460">
        <f t="shared" si="478"/>
        <v>0</v>
      </c>
      <c r="J7714" s="460">
        <f t="shared" si="480"/>
        <v>0</v>
      </c>
      <c r="K7714" s="9"/>
      <c r="P7714" s="2"/>
      <c r="Q7714" s="27"/>
      <c r="R7714" s="2"/>
      <c r="S7714" s="2"/>
      <c r="T7714" s="2"/>
      <c r="U7714" s="2"/>
      <c r="V7714" s="2"/>
      <c r="W7714" s="2"/>
    </row>
    <row r="7715" spans="2:23" ht="15" customHeight="1" x14ac:dyDescent="0.35">
      <c r="B7715" s="349"/>
      <c r="C7715" s="715" t="str">
        <f t="shared" si="479"/>
        <v/>
      </c>
      <c r="D7715" s="458">
        <f>IF(ISNUMBER(Summary!$D$17), DATE(Summary!$D$17, 1, 1) + INT((ROW(B7677)-1)/24), DATE(2024, 1, 1) + INT((ROW(B7677)-1)/24))</f>
        <v>45611</v>
      </c>
      <c r="E7715" s="459">
        <v>0.83333333333333337</v>
      </c>
      <c r="F7715" s="780"/>
      <c r="G7715" s="780"/>
      <c r="H7715" s="460">
        <f t="shared" si="477"/>
        <v>0</v>
      </c>
      <c r="I7715" s="460">
        <f t="shared" si="478"/>
        <v>0</v>
      </c>
      <c r="J7715" s="460">
        <f t="shared" si="480"/>
        <v>0</v>
      </c>
      <c r="K7715" s="9"/>
      <c r="P7715" s="2"/>
      <c r="Q7715" s="27"/>
      <c r="R7715" s="2"/>
      <c r="S7715" s="2"/>
      <c r="T7715" s="2"/>
      <c r="U7715" s="2"/>
      <c r="V7715" s="2"/>
      <c r="W7715" s="2"/>
    </row>
    <row r="7716" spans="2:23" ht="15" customHeight="1" x14ac:dyDescent="0.35">
      <c r="B7716" s="349"/>
      <c r="C7716" s="715" t="str">
        <f t="shared" si="479"/>
        <v/>
      </c>
      <c r="D7716" s="458">
        <f>IF(ISNUMBER(Summary!$D$17), DATE(Summary!$D$17, 1, 1) + INT((ROW(B7678)-1)/24), DATE(2024, 1, 1) + INT((ROW(B7678)-1)/24))</f>
        <v>45611</v>
      </c>
      <c r="E7716" s="459">
        <v>0.87500000000000011</v>
      </c>
      <c r="F7716" s="780"/>
      <c r="G7716" s="780"/>
      <c r="H7716" s="460">
        <f t="shared" si="477"/>
        <v>0</v>
      </c>
      <c r="I7716" s="460">
        <f t="shared" si="478"/>
        <v>0</v>
      </c>
      <c r="J7716" s="460">
        <f t="shared" si="480"/>
        <v>0</v>
      </c>
      <c r="K7716" s="9"/>
      <c r="P7716" s="2"/>
      <c r="Q7716" s="27"/>
      <c r="R7716" s="2"/>
      <c r="S7716" s="2"/>
      <c r="T7716" s="2"/>
      <c r="U7716" s="2"/>
      <c r="V7716" s="2"/>
      <c r="W7716" s="2"/>
    </row>
    <row r="7717" spans="2:23" ht="15" customHeight="1" x14ac:dyDescent="0.35">
      <c r="B7717" s="349"/>
      <c r="C7717" s="715" t="str">
        <f t="shared" si="479"/>
        <v/>
      </c>
      <c r="D7717" s="458">
        <f>IF(ISNUMBER(Summary!$D$17), DATE(Summary!$D$17, 1, 1) + INT((ROW(B7679)-1)/24), DATE(2024, 1, 1) + INT((ROW(B7679)-1)/24))</f>
        <v>45611</v>
      </c>
      <c r="E7717" s="459">
        <v>0.91666666666666674</v>
      </c>
      <c r="F7717" s="780"/>
      <c r="G7717" s="780"/>
      <c r="H7717" s="460">
        <f t="shared" si="477"/>
        <v>0</v>
      </c>
      <c r="I7717" s="460">
        <f t="shared" si="478"/>
        <v>0</v>
      </c>
      <c r="J7717" s="460">
        <f t="shared" si="480"/>
        <v>0</v>
      </c>
      <c r="K7717" s="9"/>
      <c r="P7717" s="2"/>
      <c r="Q7717" s="27"/>
      <c r="R7717" s="2"/>
      <c r="S7717" s="2"/>
      <c r="T7717" s="2"/>
      <c r="U7717" s="2"/>
      <c r="V7717" s="2"/>
      <c r="W7717" s="2"/>
    </row>
    <row r="7718" spans="2:23" ht="15" customHeight="1" x14ac:dyDescent="0.35">
      <c r="B7718" s="349"/>
      <c r="C7718" s="715" t="str">
        <f t="shared" si="479"/>
        <v/>
      </c>
      <c r="D7718" s="458">
        <f>IF(ISNUMBER(Summary!$D$17), DATE(Summary!$D$17, 1, 1) + INT((ROW(B7680)-1)/24), DATE(2024, 1, 1) + INT((ROW(B7680)-1)/24))</f>
        <v>45611</v>
      </c>
      <c r="E7718" s="459">
        <v>0.95833333333333337</v>
      </c>
      <c r="F7718" s="780"/>
      <c r="G7718" s="780"/>
      <c r="H7718" s="460">
        <f t="shared" si="477"/>
        <v>0</v>
      </c>
      <c r="I7718" s="460">
        <f t="shared" si="478"/>
        <v>0</v>
      </c>
      <c r="J7718" s="460">
        <f t="shared" si="480"/>
        <v>0</v>
      </c>
      <c r="K7718" s="9"/>
      <c r="P7718" s="2"/>
      <c r="Q7718" s="27"/>
      <c r="R7718" s="2"/>
      <c r="S7718" s="2"/>
      <c r="T7718" s="2"/>
      <c r="U7718" s="2"/>
      <c r="V7718" s="2"/>
      <c r="W7718" s="2"/>
    </row>
    <row r="7719" spans="2:23" ht="15" customHeight="1" x14ac:dyDescent="0.35">
      <c r="B7719" s="457"/>
      <c r="C7719" s="715">
        <f t="shared" si="479"/>
        <v>45612</v>
      </c>
      <c r="D7719" s="458">
        <f>IF(ISNUMBER(Summary!$D$17), DATE(Summary!$D$17, 1, 1) + INT((ROW(B7681)-1)/24), DATE(2024, 1, 1) + INT((ROW(B7681)-1)/24))</f>
        <v>45612</v>
      </c>
      <c r="E7719" s="459">
        <v>3.1225022567582528E-17</v>
      </c>
      <c r="F7719" s="780"/>
      <c r="G7719" s="780"/>
      <c r="H7719" s="460">
        <f t="shared" ref="H7719:H7782" si="481">IF(G7719&gt;F7719,F7719,G7719)</f>
        <v>0</v>
      </c>
      <c r="I7719" s="460">
        <f t="shared" ref="I7719:I7782" si="482">F7719-H7719</f>
        <v>0</v>
      </c>
      <c r="J7719" s="460">
        <f t="shared" si="480"/>
        <v>0</v>
      </c>
      <c r="K7719" s="9"/>
      <c r="P7719" s="2"/>
      <c r="Q7719" s="27"/>
      <c r="R7719" s="2"/>
      <c r="S7719" s="2"/>
      <c r="T7719" s="2"/>
      <c r="U7719" s="2"/>
      <c r="V7719" s="2"/>
      <c r="W7719" s="2"/>
    </row>
    <row r="7720" spans="2:23" ht="15" customHeight="1" x14ac:dyDescent="0.35">
      <c r="B7720" s="349"/>
      <c r="C7720" s="715" t="str">
        <f t="shared" ref="C7720:C7783" si="483">IF(MOD(ROW()-ROW($E$39), 24)=0, $D7720, "")</f>
        <v/>
      </c>
      <c r="D7720" s="458">
        <f>IF(ISNUMBER(Summary!$D$17), DATE(Summary!$D$17, 1, 1) + INT((ROW(B7682)-1)/24), DATE(2024, 1, 1) + INT((ROW(B7682)-1)/24))</f>
        <v>45612</v>
      </c>
      <c r="E7720" s="459">
        <v>4.1666666666666699E-2</v>
      </c>
      <c r="F7720" s="780"/>
      <c r="G7720" s="780"/>
      <c r="H7720" s="460">
        <f t="shared" si="481"/>
        <v>0</v>
      </c>
      <c r="I7720" s="460">
        <f t="shared" si="482"/>
        <v>0</v>
      </c>
      <c r="J7720" s="460">
        <f t="shared" si="480"/>
        <v>0</v>
      </c>
      <c r="K7720" s="9"/>
      <c r="P7720" s="2"/>
      <c r="Q7720" s="27"/>
      <c r="R7720" s="2"/>
      <c r="S7720" s="2"/>
      <c r="T7720" s="2"/>
      <c r="U7720" s="2"/>
      <c r="V7720" s="2"/>
      <c r="W7720" s="2"/>
    </row>
    <row r="7721" spans="2:23" ht="15" customHeight="1" x14ac:dyDescent="0.35">
      <c r="B7721" s="349"/>
      <c r="C7721" s="715" t="str">
        <f t="shared" si="483"/>
        <v/>
      </c>
      <c r="D7721" s="458">
        <f>IF(ISNUMBER(Summary!$D$17), DATE(Summary!$D$17, 1, 1) + INT((ROW(B7683)-1)/24), DATE(2024, 1, 1) + INT((ROW(B7683)-1)/24))</f>
        <v>45612</v>
      </c>
      <c r="E7721" s="459">
        <v>8.333333333333337E-2</v>
      </c>
      <c r="F7721" s="780"/>
      <c r="G7721" s="780"/>
      <c r="H7721" s="460">
        <f t="shared" si="481"/>
        <v>0</v>
      </c>
      <c r="I7721" s="460">
        <f t="shared" si="482"/>
        <v>0</v>
      </c>
      <c r="J7721" s="460">
        <f t="shared" si="480"/>
        <v>0</v>
      </c>
      <c r="K7721" s="9"/>
      <c r="P7721" s="2"/>
      <c r="Q7721" s="27"/>
      <c r="R7721" s="2"/>
      <c r="S7721" s="2"/>
      <c r="T7721" s="2"/>
      <c r="U7721" s="2"/>
      <c r="V7721" s="2"/>
      <c r="W7721" s="2"/>
    </row>
    <row r="7722" spans="2:23" ht="15" customHeight="1" x14ac:dyDescent="0.35">
      <c r="B7722" s="349"/>
      <c r="C7722" s="715" t="str">
        <f t="shared" si="483"/>
        <v/>
      </c>
      <c r="D7722" s="458">
        <f>IF(ISNUMBER(Summary!$D$17), DATE(Summary!$D$17, 1, 1) + INT((ROW(B7684)-1)/24), DATE(2024, 1, 1) + INT((ROW(B7684)-1)/24))</f>
        <v>45612</v>
      </c>
      <c r="E7722" s="459">
        <v>0.12500000000000006</v>
      </c>
      <c r="F7722" s="780"/>
      <c r="G7722" s="780"/>
      <c r="H7722" s="460">
        <f t="shared" si="481"/>
        <v>0</v>
      </c>
      <c r="I7722" s="460">
        <f t="shared" si="482"/>
        <v>0</v>
      </c>
      <c r="J7722" s="460">
        <f t="shared" si="480"/>
        <v>0</v>
      </c>
      <c r="K7722" s="9"/>
      <c r="P7722" s="2"/>
      <c r="Q7722" s="27"/>
      <c r="R7722" s="2"/>
      <c r="S7722" s="2"/>
      <c r="T7722" s="2"/>
      <c r="U7722" s="2"/>
      <c r="V7722" s="2"/>
      <c r="W7722" s="2"/>
    </row>
    <row r="7723" spans="2:23" ht="15" customHeight="1" x14ac:dyDescent="0.35">
      <c r="B7723" s="349"/>
      <c r="C7723" s="715" t="str">
        <f t="shared" si="483"/>
        <v/>
      </c>
      <c r="D7723" s="458">
        <f>IF(ISNUMBER(Summary!$D$17), DATE(Summary!$D$17, 1, 1) + INT((ROW(B7685)-1)/24), DATE(2024, 1, 1) + INT((ROW(B7685)-1)/24))</f>
        <v>45612</v>
      </c>
      <c r="E7723" s="459">
        <v>0.16666666666666669</v>
      </c>
      <c r="F7723" s="780"/>
      <c r="G7723" s="780"/>
      <c r="H7723" s="460">
        <f t="shared" si="481"/>
        <v>0</v>
      </c>
      <c r="I7723" s="460">
        <f t="shared" si="482"/>
        <v>0</v>
      </c>
      <c r="J7723" s="460">
        <f t="shared" si="480"/>
        <v>0</v>
      </c>
      <c r="K7723" s="9"/>
      <c r="P7723" s="2"/>
      <c r="Q7723" s="27"/>
      <c r="R7723" s="2"/>
      <c r="S7723" s="2"/>
      <c r="T7723" s="2"/>
      <c r="U7723" s="2"/>
      <c r="V7723" s="2"/>
      <c r="W7723" s="2"/>
    </row>
    <row r="7724" spans="2:23" ht="15" customHeight="1" x14ac:dyDescent="0.35">
      <c r="B7724" s="349"/>
      <c r="C7724" s="715" t="str">
        <f t="shared" si="483"/>
        <v/>
      </c>
      <c r="D7724" s="458">
        <f>IF(ISNUMBER(Summary!$D$17), DATE(Summary!$D$17, 1, 1) + INT((ROW(B7686)-1)/24), DATE(2024, 1, 1) + INT((ROW(B7686)-1)/24))</f>
        <v>45612</v>
      </c>
      <c r="E7724" s="459">
        <v>0.20833333333333337</v>
      </c>
      <c r="F7724" s="780"/>
      <c r="G7724" s="780"/>
      <c r="H7724" s="460">
        <f t="shared" si="481"/>
        <v>0</v>
      </c>
      <c r="I7724" s="460">
        <f t="shared" si="482"/>
        <v>0</v>
      </c>
      <c r="J7724" s="460">
        <f t="shared" si="480"/>
        <v>0</v>
      </c>
      <c r="K7724" s="9"/>
      <c r="P7724" s="2"/>
      <c r="Q7724" s="27"/>
      <c r="R7724" s="2"/>
      <c r="S7724" s="2"/>
      <c r="T7724" s="2"/>
      <c r="U7724" s="2"/>
      <c r="V7724" s="2"/>
      <c r="W7724" s="2"/>
    </row>
    <row r="7725" spans="2:23" ht="15" customHeight="1" x14ac:dyDescent="0.35">
      <c r="B7725" s="349"/>
      <c r="C7725" s="715" t="str">
        <f t="shared" si="483"/>
        <v/>
      </c>
      <c r="D7725" s="458">
        <f>IF(ISNUMBER(Summary!$D$17), DATE(Summary!$D$17, 1, 1) + INT((ROW(B7687)-1)/24), DATE(2024, 1, 1) + INT((ROW(B7687)-1)/24))</f>
        <v>45612</v>
      </c>
      <c r="E7725" s="459">
        <v>0.25</v>
      </c>
      <c r="F7725" s="780"/>
      <c r="G7725" s="780"/>
      <c r="H7725" s="460">
        <f t="shared" si="481"/>
        <v>0</v>
      </c>
      <c r="I7725" s="460">
        <f t="shared" si="482"/>
        <v>0</v>
      </c>
      <c r="J7725" s="460">
        <f t="shared" si="480"/>
        <v>0</v>
      </c>
      <c r="K7725" s="9"/>
      <c r="P7725" s="2"/>
      <c r="Q7725" s="27"/>
      <c r="R7725" s="2"/>
      <c r="S7725" s="2"/>
      <c r="T7725" s="2"/>
      <c r="U7725" s="2"/>
      <c r="V7725" s="2"/>
      <c r="W7725" s="2"/>
    </row>
    <row r="7726" spans="2:23" ht="15" customHeight="1" x14ac:dyDescent="0.35">
      <c r="B7726" s="349"/>
      <c r="C7726" s="715" t="str">
        <f t="shared" si="483"/>
        <v/>
      </c>
      <c r="D7726" s="458">
        <f>IF(ISNUMBER(Summary!$D$17), DATE(Summary!$D$17, 1, 1) + INT((ROW(B7688)-1)/24), DATE(2024, 1, 1) + INT((ROW(B7688)-1)/24))</f>
        <v>45612</v>
      </c>
      <c r="E7726" s="459">
        <v>0.29166666666666669</v>
      </c>
      <c r="F7726" s="780"/>
      <c r="G7726" s="780"/>
      <c r="H7726" s="460">
        <f t="shared" si="481"/>
        <v>0</v>
      </c>
      <c r="I7726" s="460">
        <f t="shared" si="482"/>
        <v>0</v>
      </c>
      <c r="J7726" s="460">
        <f t="shared" si="480"/>
        <v>0</v>
      </c>
      <c r="K7726" s="9"/>
      <c r="P7726" s="2"/>
      <c r="Q7726" s="27"/>
      <c r="R7726" s="2"/>
      <c r="S7726" s="2"/>
      <c r="T7726" s="2"/>
      <c r="U7726" s="2"/>
      <c r="V7726" s="2"/>
      <c r="W7726" s="2"/>
    </row>
    <row r="7727" spans="2:23" ht="15" customHeight="1" x14ac:dyDescent="0.35">
      <c r="B7727" s="349"/>
      <c r="C7727" s="715" t="str">
        <f t="shared" si="483"/>
        <v/>
      </c>
      <c r="D7727" s="458">
        <f>IF(ISNUMBER(Summary!$D$17), DATE(Summary!$D$17, 1, 1) + INT((ROW(B7689)-1)/24), DATE(2024, 1, 1) + INT((ROW(B7689)-1)/24))</f>
        <v>45612</v>
      </c>
      <c r="E7727" s="459">
        <v>0.33333333333333337</v>
      </c>
      <c r="F7727" s="780"/>
      <c r="G7727" s="780"/>
      <c r="H7727" s="460">
        <f t="shared" si="481"/>
        <v>0</v>
      </c>
      <c r="I7727" s="460">
        <f t="shared" si="482"/>
        <v>0</v>
      </c>
      <c r="J7727" s="460">
        <f t="shared" si="480"/>
        <v>0</v>
      </c>
      <c r="K7727" s="9"/>
      <c r="P7727" s="2"/>
      <c r="Q7727" s="27"/>
      <c r="R7727" s="2"/>
      <c r="S7727" s="2"/>
      <c r="T7727" s="2"/>
      <c r="U7727" s="2"/>
      <c r="V7727" s="2"/>
      <c r="W7727" s="2"/>
    </row>
    <row r="7728" spans="2:23" ht="15" customHeight="1" x14ac:dyDescent="0.35">
      <c r="B7728" s="349"/>
      <c r="C7728" s="715" t="str">
        <f t="shared" si="483"/>
        <v/>
      </c>
      <c r="D7728" s="458">
        <f>IF(ISNUMBER(Summary!$D$17), DATE(Summary!$D$17, 1, 1) + INT((ROW(B7690)-1)/24), DATE(2024, 1, 1) + INT((ROW(B7690)-1)/24))</f>
        <v>45612</v>
      </c>
      <c r="E7728" s="459">
        <v>0.375</v>
      </c>
      <c r="F7728" s="780"/>
      <c r="G7728" s="780"/>
      <c r="H7728" s="460">
        <f t="shared" si="481"/>
        <v>0</v>
      </c>
      <c r="I7728" s="460">
        <f t="shared" si="482"/>
        <v>0</v>
      </c>
      <c r="J7728" s="460">
        <f t="shared" si="480"/>
        <v>0</v>
      </c>
      <c r="K7728" s="9"/>
      <c r="P7728" s="2"/>
      <c r="Q7728" s="27"/>
      <c r="R7728" s="2"/>
      <c r="S7728" s="2"/>
      <c r="T7728" s="2"/>
      <c r="U7728" s="2"/>
      <c r="V7728" s="2"/>
      <c r="W7728" s="2"/>
    </row>
    <row r="7729" spans="2:23" ht="15" customHeight="1" x14ac:dyDescent="0.35">
      <c r="B7729" s="349"/>
      <c r="C7729" s="715" t="str">
        <f t="shared" si="483"/>
        <v/>
      </c>
      <c r="D7729" s="458">
        <f>IF(ISNUMBER(Summary!$D$17), DATE(Summary!$D$17, 1, 1) + INT((ROW(B7691)-1)/24), DATE(2024, 1, 1) + INT((ROW(B7691)-1)/24))</f>
        <v>45612</v>
      </c>
      <c r="E7729" s="459">
        <v>0.41666666666666669</v>
      </c>
      <c r="F7729" s="780"/>
      <c r="G7729" s="780"/>
      <c r="H7729" s="460">
        <f t="shared" si="481"/>
        <v>0</v>
      </c>
      <c r="I7729" s="460">
        <f t="shared" si="482"/>
        <v>0</v>
      </c>
      <c r="J7729" s="460">
        <f t="shared" si="480"/>
        <v>0</v>
      </c>
      <c r="K7729" s="9"/>
      <c r="P7729" s="2"/>
      <c r="Q7729" s="27"/>
      <c r="R7729" s="2"/>
      <c r="S7729" s="2"/>
      <c r="T7729" s="2"/>
      <c r="U7729" s="2"/>
      <c r="V7729" s="2"/>
      <c r="W7729" s="2"/>
    </row>
    <row r="7730" spans="2:23" ht="15" customHeight="1" x14ac:dyDescent="0.35">
      <c r="B7730" s="349"/>
      <c r="C7730" s="715" t="str">
        <f t="shared" si="483"/>
        <v/>
      </c>
      <c r="D7730" s="458">
        <f>IF(ISNUMBER(Summary!$D$17), DATE(Summary!$D$17, 1, 1) + INT((ROW(B7692)-1)/24), DATE(2024, 1, 1) + INT((ROW(B7692)-1)/24))</f>
        <v>45612</v>
      </c>
      <c r="E7730" s="459">
        <v>0.45833333333333337</v>
      </c>
      <c r="F7730" s="780"/>
      <c r="G7730" s="780"/>
      <c r="H7730" s="460">
        <f t="shared" si="481"/>
        <v>0</v>
      </c>
      <c r="I7730" s="460">
        <f t="shared" si="482"/>
        <v>0</v>
      </c>
      <c r="J7730" s="460">
        <f t="shared" si="480"/>
        <v>0</v>
      </c>
      <c r="K7730" s="9"/>
      <c r="P7730" s="2"/>
      <c r="Q7730" s="27"/>
      <c r="R7730" s="2"/>
      <c r="S7730" s="2"/>
      <c r="T7730" s="2"/>
      <c r="U7730" s="2"/>
      <c r="V7730" s="2"/>
      <c r="W7730" s="2"/>
    </row>
    <row r="7731" spans="2:23" ht="15" customHeight="1" x14ac:dyDescent="0.35">
      <c r="B7731" s="349"/>
      <c r="C7731" s="715" t="str">
        <f t="shared" si="483"/>
        <v/>
      </c>
      <c r="D7731" s="458">
        <f>IF(ISNUMBER(Summary!$D$17), DATE(Summary!$D$17, 1, 1) + INT((ROW(B7693)-1)/24), DATE(2024, 1, 1) + INT((ROW(B7693)-1)/24))</f>
        <v>45612</v>
      </c>
      <c r="E7731" s="459">
        <v>0.50000000000000011</v>
      </c>
      <c r="F7731" s="780"/>
      <c r="G7731" s="780"/>
      <c r="H7731" s="460">
        <f t="shared" si="481"/>
        <v>0</v>
      </c>
      <c r="I7731" s="460">
        <f t="shared" si="482"/>
        <v>0</v>
      </c>
      <c r="J7731" s="460">
        <f t="shared" si="480"/>
        <v>0</v>
      </c>
      <c r="K7731" s="9"/>
      <c r="P7731" s="2"/>
      <c r="Q7731" s="27"/>
      <c r="R7731" s="2"/>
      <c r="S7731" s="2"/>
      <c r="T7731" s="2"/>
      <c r="U7731" s="2"/>
      <c r="V7731" s="2"/>
      <c r="W7731" s="2"/>
    </row>
    <row r="7732" spans="2:23" ht="15" customHeight="1" x14ac:dyDescent="0.35">
      <c r="B7732" s="349"/>
      <c r="C7732" s="715" t="str">
        <f t="shared" si="483"/>
        <v/>
      </c>
      <c r="D7732" s="458">
        <f>IF(ISNUMBER(Summary!$D$17), DATE(Summary!$D$17, 1, 1) + INT((ROW(B7694)-1)/24), DATE(2024, 1, 1) + INT((ROW(B7694)-1)/24))</f>
        <v>45612</v>
      </c>
      <c r="E7732" s="459">
        <v>0.54166666666666674</v>
      </c>
      <c r="F7732" s="780"/>
      <c r="G7732" s="780"/>
      <c r="H7732" s="460">
        <f t="shared" si="481"/>
        <v>0</v>
      </c>
      <c r="I7732" s="460">
        <f t="shared" si="482"/>
        <v>0</v>
      </c>
      <c r="J7732" s="460">
        <f t="shared" si="480"/>
        <v>0</v>
      </c>
      <c r="K7732" s="9"/>
      <c r="P7732" s="2"/>
      <c r="Q7732" s="27"/>
      <c r="R7732" s="2"/>
      <c r="S7732" s="2"/>
      <c r="T7732" s="2"/>
      <c r="U7732" s="2"/>
      <c r="V7732" s="2"/>
      <c r="W7732" s="2"/>
    </row>
    <row r="7733" spans="2:23" ht="15" customHeight="1" x14ac:dyDescent="0.35">
      <c r="B7733" s="349"/>
      <c r="C7733" s="715" t="str">
        <f t="shared" si="483"/>
        <v/>
      </c>
      <c r="D7733" s="458">
        <f>IF(ISNUMBER(Summary!$D$17), DATE(Summary!$D$17, 1, 1) + INT((ROW(B7695)-1)/24), DATE(2024, 1, 1) + INT((ROW(B7695)-1)/24))</f>
        <v>45612</v>
      </c>
      <c r="E7733" s="459">
        <v>0.58333333333333337</v>
      </c>
      <c r="F7733" s="780"/>
      <c r="G7733" s="780"/>
      <c r="H7733" s="460">
        <f t="shared" si="481"/>
        <v>0</v>
      </c>
      <c r="I7733" s="460">
        <f t="shared" si="482"/>
        <v>0</v>
      </c>
      <c r="J7733" s="460">
        <f t="shared" si="480"/>
        <v>0</v>
      </c>
      <c r="K7733" s="9"/>
      <c r="P7733" s="2"/>
      <c r="Q7733" s="27"/>
      <c r="R7733" s="2"/>
      <c r="S7733" s="2"/>
      <c r="T7733" s="2"/>
      <c r="U7733" s="2"/>
      <c r="V7733" s="2"/>
      <c r="W7733" s="2"/>
    </row>
    <row r="7734" spans="2:23" ht="15" customHeight="1" x14ac:dyDescent="0.35">
      <c r="B7734" s="349"/>
      <c r="C7734" s="715" t="str">
        <f t="shared" si="483"/>
        <v/>
      </c>
      <c r="D7734" s="458">
        <f>IF(ISNUMBER(Summary!$D$17), DATE(Summary!$D$17, 1, 1) + INT((ROW(B7696)-1)/24), DATE(2024, 1, 1) + INT((ROW(B7696)-1)/24))</f>
        <v>45612</v>
      </c>
      <c r="E7734" s="459">
        <v>0.62500000000000011</v>
      </c>
      <c r="F7734" s="780"/>
      <c r="G7734" s="780"/>
      <c r="H7734" s="460">
        <f t="shared" si="481"/>
        <v>0</v>
      </c>
      <c r="I7734" s="460">
        <f t="shared" si="482"/>
        <v>0</v>
      </c>
      <c r="J7734" s="460">
        <f t="shared" si="480"/>
        <v>0</v>
      </c>
      <c r="K7734" s="9"/>
      <c r="P7734" s="2"/>
      <c r="Q7734" s="27"/>
      <c r="R7734" s="2"/>
      <c r="S7734" s="2"/>
      <c r="T7734" s="2"/>
      <c r="U7734" s="2"/>
      <c r="V7734" s="2"/>
      <c r="W7734" s="2"/>
    </row>
    <row r="7735" spans="2:23" ht="15" customHeight="1" x14ac:dyDescent="0.35">
      <c r="B7735" s="349"/>
      <c r="C7735" s="715" t="str">
        <f t="shared" si="483"/>
        <v/>
      </c>
      <c r="D7735" s="458">
        <f>IF(ISNUMBER(Summary!$D$17), DATE(Summary!$D$17, 1, 1) + INT((ROW(B7697)-1)/24), DATE(2024, 1, 1) + INT((ROW(B7697)-1)/24))</f>
        <v>45612</v>
      </c>
      <c r="E7735" s="459">
        <v>0.66666666666666674</v>
      </c>
      <c r="F7735" s="780"/>
      <c r="G7735" s="780"/>
      <c r="H7735" s="460">
        <f t="shared" si="481"/>
        <v>0</v>
      </c>
      <c r="I7735" s="460">
        <f t="shared" si="482"/>
        <v>0</v>
      </c>
      <c r="J7735" s="460">
        <f t="shared" si="480"/>
        <v>0</v>
      </c>
      <c r="K7735" s="9"/>
      <c r="P7735" s="2"/>
      <c r="Q7735" s="27"/>
      <c r="R7735" s="2"/>
      <c r="S7735" s="2"/>
      <c r="T7735" s="2"/>
      <c r="U7735" s="2"/>
      <c r="V7735" s="2"/>
      <c r="W7735" s="2"/>
    </row>
    <row r="7736" spans="2:23" ht="15" customHeight="1" x14ac:dyDescent="0.35">
      <c r="B7736" s="349"/>
      <c r="C7736" s="715" t="str">
        <f t="shared" si="483"/>
        <v/>
      </c>
      <c r="D7736" s="458">
        <f>IF(ISNUMBER(Summary!$D$17), DATE(Summary!$D$17, 1, 1) + INT((ROW(B7698)-1)/24), DATE(2024, 1, 1) + INT((ROW(B7698)-1)/24))</f>
        <v>45612</v>
      </c>
      <c r="E7736" s="459">
        <v>0.70833333333333337</v>
      </c>
      <c r="F7736" s="780"/>
      <c r="G7736" s="780"/>
      <c r="H7736" s="460">
        <f t="shared" si="481"/>
        <v>0</v>
      </c>
      <c r="I7736" s="460">
        <f t="shared" si="482"/>
        <v>0</v>
      </c>
      <c r="J7736" s="460">
        <f t="shared" si="480"/>
        <v>0</v>
      </c>
      <c r="K7736" s="9"/>
      <c r="P7736" s="2"/>
      <c r="Q7736" s="27"/>
      <c r="R7736" s="2"/>
      <c r="S7736" s="2"/>
      <c r="T7736" s="2"/>
      <c r="U7736" s="2"/>
      <c r="V7736" s="2"/>
      <c r="W7736" s="2"/>
    </row>
    <row r="7737" spans="2:23" ht="15" customHeight="1" x14ac:dyDescent="0.35">
      <c r="B7737" s="349"/>
      <c r="C7737" s="715" t="str">
        <f t="shared" si="483"/>
        <v/>
      </c>
      <c r="D7737" s="458">
        <f>IF(ISNUMBER(Summary!$D$17), DATE(Summary!$D$17, 1, 1) + INT((ROW(B7699)-1)/24), DATE(2024, 1, 1) + INT((ROW(B7699)-1)/24))</f>
        <v>45612</v>
      </c>
      <c r="E7737" s="459">
        <v>0.75000000000000011</v>
      </c>
      <c r="F7737" s="780"/>
      <c r="G7737" s="780"/>
      <c r="H7737" s="460">
        <f t="shared" si="481"/>
        <v>0</v>
      </c>
      <c r="I7737" s="460">
        <f t="shared" si="482"/>
        <v>0</v>
      </c>
      <c r="J7737" s="460">
        <f t="shared" si="480"/>
        <v>0</v>
      </c>
      <c r="K7737" s="9"/>
      <c r="P7737" s="2"/>
      <c r="Q7737" s="27"/>
      <c r="R7737" s="2"/>
      <c r="S7737" s="2"/>
      <c r="T7737" s="2"/>
      <c r="U7737" s="2"/>
      <c r="V7737" s="2"/>
      <c r="W7737" s="2"/>
    </row>
    <row r="7738" spans="2:23" ht="15" customHeight="1" x14ac:dyDescent="0.35">
      <c r="B7738" s="349"/>
      <c r="C7738" s="715" t="str">
        <f t="shared" si="483"/>
        <v/>
      </c>
      <c r="D7738" s="458">
        <f>IF(ISNUMBER(Summary!$D$17), DATE(Summary!$D$17, 1, 1) + INT((ROW(B7700)-1)/24), DATE(2024, 1, 1) + INT((ROW(B7700)-1)/24))</f>
        <v>45612</v>
      </c>
      <c r="E7738" s="459">
        <v>0.79166666666666674</v>
      </c>
      <c r="F7738" s="780"/>
      <c r="G7738" s="780"/>
      <c r="H7738" s="460">
        <f t="shared" si="481"/>
        <v>0</v>
      </c>
      <c r="I7738" s="460">
        <f t="shared" si="482"/>
        <v>0</v>
      </c>
      <c r="J7738" s="460">
        <f t="shared" si="480"/>
        <v>0</v>
      </c>
      <c r="K7738" s="9"/>
      <c r="P7738" s="2"/>
      <c r="Q7738" s="27"/>
      <c r="R7738" s="2"/>
      <c r="S7738" s="2"/>
      <c r="T7738" s="2"/>
      <c r="U7738" s="2"/>
      <c r="V7738" s="2"/>
      <c r="W7738" s="2"/>
    </row>
    <row r="7739" spans="2:23" ht="15" customHeight="1" x14ac:dyDescent="0.35">
      <c r="B7739" s="349"/>
      <c r="C7739" s="715" t="str">
        <f t="shared" si="483"/>
        <v/>
      </c>
      <c r="D7739" s="458">
        <f>IF(ISNUMBER(Summary!$D$17), DATE(Summary!$D$17, 1, 1) + INT((ROW(B7701)-1)/24), DATE(2024, 1, 1) + INT((ROW(B7701)-1)/24))</f>
        <v>45612</v>
      </c>
      <c r="E7739" s="459">
        <v>0.83333333333333337</v>
      </c>
      <c r="F7739" s="780"/>
      <c r="G7739" s="780"/>
      <c r="H7739" s="460">
        <f t="shared" si="481"/>
        <v>0</v>
      </c>
      <c r="I7739" s="460">
        <f t="shared" si="482"/>
        <v>0</v>
      </c>
      <c r="J7739" s="460">
        <f t="shared" si="480"/>
        <v>0</v>
      </c>
      <c r="K7739" s="9"/>
      <c r="P7739" s="2"/>
      <c r="Q7739" s="27"/>
      <c r="R7739" s="2"/>
      <c r="S7739" s="2"/>
      <c r="T7739" s="2"/>
      <c r="U7739" s="2"/>
      <c r="V7739" s="2"/>
      <c r="W7739" s="2"/>
    </row>
    <row r="7740" spans="2:23" ht="15" customHeight="1" x14ac:dyDescent="0.35">
      <c r="B7740" s="349"/>
      <c r="C7740" s="715" t="str">
        <f t="shared" si="483"/>
        <v/>
      </c>
      <c r="D7740" s="458">
        <f>IF(ISNUMBER(Summary!$D$17), DATE(Summary!$D$17, 1, 1) + INT((ROW(B7702)-1)/24), DATE(2024, 1, 1) + INT((ROW(B7702)-1)/24))</f>
        <v>45612</v>
      </c>
      <c r="E7740" s="459">
        <v>0.87500000000000011</v>
      </c>
      <c r="F7740" s="780"/>
      <c r="G7740" s="780"/>
      <c r="H7740" s="460">
        <f t="shared" si="481"/>
        <v>0</v>
      </c>
      <c r="I7740" s="460">
        <f t="shared" si="482"/>
        <v>0</v>
      </c>
      <c r="J7740" s="460">
        <f t="shared" si="480"/>
        <v>0</v>
      </c>
      <c r="K7740" s="9"/>
      <c r="P7740" s="2"/>
      <c r="Q7740" s="27"/>
      <c r="R7740" s="2"/>
      <c r="S7740" s="2"/>
      <c r="T7740" s="2"/>
      <c r="U7740" s="2"/>
      <c r="V7740" s="2"/>
      <c r="W7740" s="2"/>
    </row>
    <row r="7741" spans="2:23" ht="15" customHeight="1" x14ac:dyDescent="0.35">
      <c r="B7741" s="349"/>
      <c r="C7741" s="715" t="str">
        <f t="shared" si="483"/>
        <v/>
      </c>
      <c r="D7741" s="458">
        <f>IF(ISNUMBER(Summary!$D$17), DATE(Summary!$D$17, 1, 1) + INT((ROW(B7703)-1)/24), DATE(2024, 1, 1) + INT((ROW(B7703)-1)/24))</f>
        <v>45612</v>
      </c>
      <c r="E7741" s="459">
        <v>0.91666666666666674</v>
      </c>
      <c r="F7741" s="780"/>
      <c r="G7741" s="780"/>
      <c r="H7741" s="460">
        <f t="shared" si="481"/>
        <v>0</v>
      </c>
      <c r="I7741" s="460">
        <f t="shared" si="482"/>
        <v>0</v>
      </c>
      <c r="J7741" s="460">
        <f t="shared" si="480"/>
        <v>0</v>
      </c>
      <c r="K7741" s="9"/>
      <c r="P7741" s="2"/>
      <c r="Q7741" s="27"/>
      <c r="R7741" s="2"/>
      <c r="S7741" s="2"/>
      <c r="T7741" s="2"/>
      <c r="U7741" s="2"/>
      <c r="V7741" s="2"/>
      <c r="W7741" s="2"/>
    </row>
    <row r="7742" spans="2:23" ht="15" customHeight="1" x14ac:dyDescent="0.35">
      <c r="B7742" s="349"/>
      <c r="C7742" s="715" t="str">
        <f t="shared" si="483"/>
        <v/>
      </c>
      <c r="D7742" s="458">
        <f>IF(ISNUMBER(Summary!$D$17), DATE(Summary!$D$17, 1, 1) + INT((ROW(B7704)-1)/24), DATE(2024, 1, 1) + INT((ROW(B7704)-1)/24))</f>
        <v>45612</v>
      </c>
      <c r="E7742" s="459">
        <v>0.95833333333333337</v>
      </c>
      <c r="F7742" s="780"/>
      <c r="G7742" s="780"/>
      <c r="H7742" s="460">
        <f t="shared" si="481"/>
        <v>0</v>
      </c>
      <c r="I7742" s="460">
        <f t="shared" si="482"/>
        <v>0</v>
      </c>
      <c r="J7742" s="460">
        <f t="shared" si="480"/>
        <v>0</v>
      </c>
      <c r="K7742" s="9"/>
      <c r="P7742" s="2"/>
      <c r="Q7742" s="27"/>
      <c r="R7742" s="2"/>
      <c r="S7742" s="2"/>
      <c r="T7742" s="2"/>
      <c r="U7742" s="2"/>
      <c r="V7742" s="2"/>
      <c r="W7742" s="2"/>
    </row>
    <row r="7743" spans="2:23" ht="15" customHeight="1" x14ac:dyDescent="0.35">
      <c r="B7743" s="457"/>
      <c r="C7743" s="715">
        <f t="shared" si="483"/>
        <v>45613</v>
      </c>
      <c r="D7743" s="458">
        <f>IF(ISNUMBER(Summary!$D$17), DATE(Summary!$D$17, 1, 1) + INT((ROW(B7705)-1)/24), DATE(2024, 1, 1) + INT((ROW(B7705)-1)/24))</f>
        <v>45613</v>
      </c>
      <c r="E7743" s="459">
        <v>3.1225022567582528E-17</v>
      </c>
      <c r="F7743" s="780"/>
      <c r="G7743" s="780"/>
      <c r="H7743" s="460">
        <f t="shared" si="481"/>
        <v>0</v>
      </c>
      <c r="I7743" s="460">
        <f t="shared" si="482"/>
        <v>0</v>
      </c>
      <c r="J7743" s="460">
        <f t="shared" si="480"/>
        <v>0</v>
      </c>
      <c r="K7743" s="9"/>
      <c r="P7743" s="2"/>
      <c r="Q7743" s="27"/>
      <c r="R7743" s="2"/>
      <c r="S7743" s="2"/>
      <c r="T7743" s="2"/>
      <c r="U7743" s="2"/>
      <c r="V7743" s="2"/>
      <c r="W7743" s="2"/>
    </row>
    <row r="7744" spans="2:23" ht="15" customHeight="1" x14ac:dyDescent="0.35">
      <c r="B7744" s="349"/>
      <c r="C7744" s="715" t="str">
        <f t="shared" si="483"/>
        <v/>
      </c>
      <c r="D7744" s="458">
        <f>IF(ISNUMBER(Summary!$D$17), DATE(Summary!$D$17, 1, 1) + INT((ROW(B7706)-1)/24), DATE(2024, 1, 1) + INT((ROW(B7706)-1)/24))</f>
        <v>45613</v>
      </c>
      <c r="E7744" s="459">
        <v>4.1666666666666699E-2</v>
      </c>
      <c r="F7744" s="780"/>
      <c r="G7744" s="780"/>
      <c r="H7744" s="460">
        <f t="shared" si="481"/>
        <v>0</v>
      </c>
      <c r="I7744" s="460">
        <f t="shared" si="482"/>
        <v>0</v>
      </c>
      <c r="J7744" s="460">
        <f t="shared" ref="J7744:J7807" si="484">G7744-H7744</f>
        <v>0</v>
      </c>
      <c r="K7744" s="9"/>
      <c r="P7744" s="2"/>
      <c r="Q7744" s="27"/>
      <c r="R7744" s="2"/>
      <c r="S7744" s="2"/>
      <c r="T7744" s="2"/>
      <c r="U7744" s="2"/>
      <c r="V7744" s="2"/>
      <c r="W7744" s="2"/>
    </row>
    <row r="7745" spans="2:23" ht="15" customHeight="1" x14ac:dyDescent="0.35">
      <c r="B7745" s="349"/>
      <c r="C7745" s="715" t="str">
        <f t="shared" si="483"/>
        <v/>
      </c>
      <c r="D7745" s="458">
        <f>IF(ISNUMBER(Summary!$D$17), DATE(Summary!$D$17, 1, 1) + INT((ROW(B7707)-1)/24), DATE(2024, 1, 1) + INT((ROW(B7707)-1)/24))</f>
        <v>45613</v>
      </c>
      <c r="E7745" s="459">
        <v>8.333333333333337E-2</v>
      </c>
      <c r="F7745" s="780"/>
      <c r="G7745" s="780"/>
      <c r="H7745" s="460">
        <f t="shared" si="481"/>
        <v>0</v>
      </c>
      <c r="I7745" s="460">
        <f t="shared" si="482"/>
        <v>0</v>
      </c>
      <c r="J7745" s="460">
        <f t="shared" si="484"/>
        <v>0</v>
      </c>
      <c r="K7745" s="9"/>
      <c r="P7745" s="2"/>
      <c r="Q7745" s="27"/>
      <c r="R7745" s="2"/>
      <c r="S7745" s="2"/>
      <c r="T7745" s="2"/>
      <c r="U7745" s="2"/>
      <c r="V7745" s="2"/>
      <c r="W7745" s="2"/>
    </row>
    <row r="7746" spans="2:23" ht="15" customHeight="1" x14ac:dyDescent="0.35">
      <c r="B7746" s="349"/>
      <c r="C7746" s="715" t="str">
        <f t="shared" si="483"/>
        <v/>
      </c>
      <c r="D7746" s="458">
        <f>IF(ISNUMBER(Summary!$D$17), DATE(Summary!$D$17, 1, 1) + INT((ROW(B7708)-1)/24), DATE(2024, 1, 1) + INT((ROW(B7708)-1)/24))</f>
        <v>45613</v>
      </c>
      <c r="E7746" s="459">
        <v>0.12500000000000006</v>
      </c>
      <c r="F7746" s="780"/>
      <c r="G7746" s="780"/>
      <c r="H7746" s="460">
        <f t="shared" si="481"/>
        <v>0</v>
      </c>
      <c r="I7746" s="460">
        <f t="shared" si="482"/>
        <v>0</v>
      </c>
      <c r="J7746" s="460">
        <f t="shared" si="484"/>
        <v>0</v>
      </c>
      <c r="K7746" s="9"/>
      <c r="P7746" s="2"/>
      <c r="Q7746" s="27"/>
      <c r="R7746" s="2"/>
      <c r="S7746" s="2"/>
      <c r="T7746" s="2"/>
      <c r="U7746" s="2"/>
      <c r="V7746" s="2"/>
      <c r="W7746" s="2"/>
    </row>
    <row r="7747" spans="2:23" ht="15" customHeight="1" x14ac:dyDescent="0.35">
      <c r="B7747" s="349"/>
      <c r="C7747" s="715" t="str">
        <f t="shared" si="483"/>
        <v/>
      </c>
      <c r="D7747" s="458">
        <f>IF(ISNUMBER(Summary!$D$17), DATE(Summary!$D$17, 1, 1) + INT((ROW(B7709)-1)/24), DATE(2024, 1, 1) + INT((ROW(B7709)-1)/24))</f>
        <v>45613</v>
      </c>
      <c r="E7747" s="459">
        <v>0.16666666666666669</v>
      </c>
      <c r="F7747" s="780"/>
      <c r="G7747" s="780"/>
      <c r="H7747" s="460">
        <f t="shared" si="481"/>
        <v>0</v>
      </c>
      <c r="I7747" s="460">
        <f t="shared" si="482"/>
        <v>0</v>
      </c>
      <c r="J7747" s="460">
        <f t="shared" si="484"/>
        <v>0</v>
      </c>
      <c r="K7747" s="9"/>
      <c r="P7747" s="2"/>
      <c r="Q7747" s="27"/>
      <c r="R7747" s="2"/>
      <c r="S7747" s="2"/>
      <c r="T7747" s="2"/>
      <c r="U7747" s="2"/>
      <c r="V7747" s="2"/>
      <c r="W7747" s="2"/>
    </row>
    <row r="7748" spans="2:23" ht="15" customHeight="1" x14ac:dyDescent="0.35">
      <c r="B7748" s="349"/>
      <c r="C7748" s="715" t="str">
        <f t="shared" si="483"/>
        <v/>
      </c>
      <c r="D7748" s="458">
        <f>IF(ISNUMBER(Summary!$D$17), DATE(Summary!$D$17, 1, 1) + INT((ROW(B7710)-1)/24), DATE(2024, 1, 1) + INT((ROW(B7710)-1)/24))</f>
        <v>45613</v>
      </c>
      <c r="E7748" s="459">
        <v>0.20833333333333337</v>
      </c>
      <c r="F7748" s="780"/>
      <c r="G7748" s="780"/>
      <c r="H7748" s="460">
        <f t="shared" si="481"/>
        <v>0</v>
      </c>
      <c r="I7748" s="460">
        <f t="shared" si="482"/>
        <v>0</v>
      </c>
      <c r="J7748" s="460">
        <f t="shared" si="484"/>
        <v>0</v>
      </c>
      <c r="K7748" s="9"/>
      <c r="P7748" s="2"/>
      <c r="Q7748" s="27"/>
      <c r="R7748" s="2"/>
      <c r="S7748" s="2"/>
      <c r="T7748" s="2"/>
      <c r="U7748" s="2"/>
      <c r="V7748" s="2"/>
      <c r="W7748" s="2"/>
    </row>
    <row r="7749" spans="2:23" ht="15" customHeight="1" x14ac:dyDescent="0.35">
      <c r="B7749" s="349"/>
      <c r="C7749" s="715" t="str">
        <f t="shared" si="483"/>
        <v/>
      </c>
      <c r="D7749" s="458">
        <f>IF(ISNUMBER(Summary!$D$17), DATE(Summary!$D$17, 1, 1) + INT((ROW(B7711)-1)/24), DATE(2024, 1, 1) + INT((ROW(B7711)-1)/24))</f>
        <v>45613</v>
      </c>
      <c r="E7749" s="459">
        <v>0.25</v>
      </c>
      <c r="F7749" s="780"/>
      <c r="G7749" s="780"/>
      <c r="H7749" s="460">
        <f t="shared" si="481"/>
        <v>0</v>
      </c>
      <c r="I7749" s="460">
        <f t="shared" si="482"/>
        <v>0</v>
      </c>
      <c r="J7749" s="460">
        <f t="shared" si="484"/>
        <v>0</v>
      </c>
      <c r="K7749" s="9"/>
      <c r="P7749" s="2"/>
      <c r="Q7749" s="27"/>
      <c r="R7749" s="2"/>
      <c r="S7749" s="2"/>
      <c r="T7749" s="2"/>
      <c r="U7749" s="2"/>
      <c r="V7749" s="2"/>
      <c r="W7749" s="2"/>
    </row>
    <row r="7750" spans="2:23" ht="15" customHeight="1" x14ac:dyDescent="0.35">
      <c r="B7750" s="349"/>
      <c r="C7750" s="715" t="str">
        <f t="shared" si="483"/>
        <v/>
      </c>
      <c r="D7750" s="458">
        <f>IF(ISNUMBER(Summary!$D$17), DATE(Summary!$D$17, 1, 1) + INT((ROW(B7712)-1)/24), DATE(2024, 1, 1) + INT((ROW(B7712)-1)/24))</f>
        <v>45613</v>
      </c>
      <c r="E7750" s="459">
        <v>0.29166666666666669</v>
      </c>
      <c r="F7750" s="780"/>
      <c r="G7750" s="780"/>
      <c r="H7750" s="460">
        <f t="shared" si="481"/>
        <v>0</v>
      </c>
      <c r="I7750" s="460">
        <f t="shared" si="482"/>
        <v>0</v>
      </c>
      <c r="J7750" s="460">
        <f t="shared" si="484"/>
        <v>0</v>
      </c>
      <c r="K7750" s="9"/>
      <c r="P7750" s="2"/>
      <c r="Q7750" s="27"/>
      <c r="R7750" s="2"/>
      <c r="S7750" s="2"/>
      <c r="T7750" s="2"/>
      <c r="U7750" s="2"/>
      <c r="V7750" s="2"/>
      <c r="W7750" s="2"/>
    </row>
    <row r="7751" spans="2:23" ht="15" customHeight="1" x14ac:dyDescent="0.35">
      <c r="B7751" s="349"/>
      <c r="C7751" s="715" t="str">
        <f t="shared" si="483"/>
        <v/>
      </c>
      <c r="D7751" s="458">
        <f>IF(ISNUMBER(Summary!$D$17), DATE(Summary!$D$17, 1, 1) + INT((ROW(B7713)-1)/24), DATE(2024, 1, 1) + INT((ROW(B7713)-1)/24))</f>
        <v>45613</v>
      </c>
      <c r="E7751" s="459">
        <v>0.33333333333333337</v>
      </c>
      <c r="F7751" s="780"/>
      <c r="G7751" s="780"/>
      <c r="H7751" s="460">
        <f t="shared" si="481"/>
        <v>0</v>
      </c>
      <c r="I7751" s="460">
        <f t="shared" si="482"/>
        <v>0</v>
      </c>
      <c r="J7751" s="460">
        <f t="shared" si="484"/>
        <v>0</v>
      </c>
      <c r="K7751" s="9"/>
      <c r="P7751" s="2"/>
      <c r="Q7751" s="27"/>
      <c r="R7751" s="2"/>
      <c r="S7751" s="2"/>
      <c r="T7751" s="2"/>
      <c r="U7751" s="2"/>
      <c r="V7751" s="2"/>
      <c r="W7751" s="2"/>
    </row>
    <row r="7752" spans="2:23" ht="15" customHeight="1" x14ac:dyDescent="0.35">
      <c r="B7752" s="349"/>
      <c r="C7752" s="715" t="str">
        <f t="shared" si="483"/>
        <v/>
      </c>
      <c r="D7752" s="458">
        <f>IF(ISNUMBER(Summary!$D$17), DATE(Summary!$D$17, 1, 1) + INT((ROW(B7714)-1)/24), DATE(2024, 1, 1) + INT((ROW(B7714)-1)/24))</f>
        <v>45613</v>
      </c>
      <c r="E7752" s="459">
        <v>0.375</v>
      </c>
      <c r="F7752" s="780"/>
      <c r="G7752" s="780"/>
      <c r="H7752" s="460">
        <f t="shared" si="481"/>
        <v>0</v>
      </c>
      <c r="I7752" s="460">
        <f t="shared" si="482"/>
        <v>0</v>
      </c>
      <c r="J7752" s="460">
        <f t="shared" si="484"/>
        <v>0</v>
      </c>
      <c r="K7752" s="9"/>
      <c r="P7752" s="2"/>
      <c r="Q7752" s="27"/>
      <c r="R7752" s="2"/>
      <c r="S7752" s="2"/>
      <c r="T7752" s="2"/>
      <c r="U7752" s="2"/>
      <c r="V7752" s="2"/>
      <c r="W7752" s="2"/>
    </row>
    <row r="7753" spans="2:23" ht="15" customHeight="1" x14ac:dyDescent="0.35">
      <c r="B7753" s="349"/>
      <c r="C7753" s="715" t="str">
        <f t="shared" si="483"/>
        <v/>
      </c>
      <c r="D7753" s="458">
        <f>IF(ISNUMBER(Summary!$D$17), DATE(Summary!$D$17, 1, 1) + INT((ROW(B7715)-1)/24), DATE(2024, 1, 1) + INT((ROW(B7715)-1)/24))</f>
        <v>45613</v>
      </c>
      <c r="E7753" s="459">
        <v>0.41666666666666669</v>
      </c>
      <c r="F7753" s="780"/>
      <c r="G7753" s="780"/>
      <c r="H7753" s="460">
        <f t="shared" si="481"/>
        <v>0</v>
      </c>
      <c r="I7753" s="460">
        <f t="shared" si="482"/>
        <v>0</v>
      </c>
      <c r="J7753" s="460">
        <f t="shared" si="484"/>
        <v>0</v>
      </c>
      <c r="K7753" s="9"/>
      <c r="P7753" s="2"/>
      <c r="Q7753" s="27"/>
      <c r="R7753" s="2"/>
      <c r="S7753" s="2"/>
      <c r="T7753" s="2"/>
      <c r="U7753" s="2"/>
      <c r="V7753" s="2"/>
      <c r="W7753" s="2"/>
    </row>
    <row r="7754" spans="2:23" ht="15" customHeight="1" x14ac:dyDescent="0.35">
      <c r="B7754" s="349"/>
      <c r="C7754" s="715" t="str">
        <f t="shared" si="483"/>
        <v/>
      </c>
      <c r="D7754" s="458">
        <f>IF(ISNUMBER(Summary!$D$17), DATE(Summary!$D$17, 1, 1) + INT((ROW(B7716)-1)/24), DATE(2024, 1, 1) + INT((ROW(B7716)-1)/24))</f>
        <v>45613</v>
      </c>
      <c r="E7754" s="459">
        <v>0.45833333333333337</v>
      </c>
      <c r="F7754" s="780"/>
      <c r="G7754" s="780"/>
      <c r="H7754" s="460">
        <f t="shared" si="481"/>
        <v>0</v>
      </c>
      <c r="I7754" s="460">
        <f t="shared" si="482"/>
        <v>0</v>
      </c>
      <c r="J7754" s="460">
        <f t="shared" si="484"/>
        <v>0</v>
      </c>
      <c r="K7754" s="9"/>
      <c r="P7754" s="2"/>
      <c r="Q7754" s="27"/>
      <c r="R7754" s="2"/>
      <c r="S7754" s="2"/>
      <c r="T7754" s="2"/>
      <c r="U7754" s="2"/>
      <c r="V7754" s="2"/>
      <c r="W7754" s="2"/>
    </row>
    <row r="7755" spans="2:23" ht="15" customHeight="1" x14ac:dyDescent="0.35">
      <c r="B7755" s="349"/>
      <c r="C7755" s="715" t="str">
        <f t="shared" si="483"/>
        <v/>
      </c>
      <c r="D7755" s="458">
        <f>IF(ISNUMBER(Summary!$D$17), DATE(Summary!$D$17, 1, 1) + INT((ROW(B7717)-1)/24), DATE(2024, 1, 1) + INT((ROW(B7717)-1)/24))</f>
        <v>45613</v>
      </c>
      <c r="E7755" s="459">
        <v>0.50000000000000011</v>
      </c>
      <c r="F7755" s="780"/>
      <c r="G7755" s="780"/>
      <c r="H7755" s="460">
        <f t="shared" si="481"/>
        <v>0</v>
      </c>
      <c r="I7755" s="460">
        <f t="shared" si="482"/>
        <v>0</v>
      </c>
      <c r="J7755" s="460">
        <f t="shared" si="484"/>
        <v>0</v>
      </c>
      <c r="K7755" s="9"/>
      <c r="P7755" s="2"/>
      <c r="Q7755" s="27"/>
      <c r="R7755" s="2"/>
      <c r="S7755" s="2"/>
      <c r="T7755" s="2"/>
      <c r="U7755" s="2"/>
      <c r="V7755" s="2"/>
      <c r="W7755" s="2"/>
    </row>
    <row r="7756" spans="2:23" ht="15" customHeight="1" x14ac:dyDescent="0.35">
      <c r="B7756" s="349"/>
      <c r="C7756" s="715" t="str">
        <f t="shared" si="483"/>
        <v/>
      </c>
      <c r="D7756" s="458">
        <f>IF(ISNUMBER(Summary!$D$17), DATE(Summary!$D$17, 1, 1) + INT((ROW(B7718)-1)/24), DATE(2024, 1, 1) + INT((ROW(B7718)-1)/24))</f>
        <v>45613</v>
      </c>
      <c r="E7756" s="459">
        <v>0.54166666666666674</v>
      </c>
      <c r="F7756" s="780"/>
      <c r="G7756" s="780"/>
      <c r="H7756" s="460">
        <f t="shared" si="481"/>
        <v>0</v>
      </c>
      <c r="I7756" s="460">
        <f t="shared" si="482"/>
        <v>0</v>
      </c>
      <c r="J7756" s="460">
        <f t="shared" si="484"/>
        <v>0</v>
      </c>
      <c r="K7756" s="9"/>
      <c r="P7756" s="2"/>
      <c r="Q7756" s="27"/>
      <c r="R7756" s="2"/>
      <c r="S7756" s="2"/>
      <c r="T7756" s="2"/>
      <c r="U7756" s="2"/>
      <c r="V7756" s="2"/>
      <c r="W7756" s="2"/>
    </row>
    <row r="7757" spans="2:23" ht="15" customHeight="1" x14ac:dyDescent="0.35">
      <c r="B7757" s="349"/>
      <c r="C7757" s="715" t="str">
        <f t="shared" si="483"/>
        <v/>
      </c>
      <c r="D7757" s="458">
        <f>IF(ISNUMBER(Summary!$D$17), DATE(Summary!$D$17, 1, 1) + INT((ROW(B7719)-1)/24), DATE(2024, 1, 1) + INT((ROW(B7719)-1)/24))</f>
        <v>45613</v>
      </c>
      <c r="E7757" s="459">
        <v>0.58333333333333337</v>
      </c>
      <c r="F7757" s="780"/>
      <c r="G7757" s="780"/>
      <c r="H7757" s="460">
        <f t="shared" si="481"/>
        <v>0</v>
      </c>
      <c r="I7757" s="460">
        <f t="shared" si="482"/>
        <v>0</v>
      </c>
      <c r="J7757" s="460">
        <f t="shared" si="484"/>
        <v>0</v>
      </c>
      <c r="K7757" s="9"/>
      <c r="P7757" s="2"/>
      <c r="Q7757" s="27"/>
      <c r="R7757" s="2"/>
      <c r="S7757" s="2"/>
      <c r="T7757" s="2"/>
      <c r="U7757" s="2"/>
      <c r="V7757" s="2"/>
      <c r="W7757" s="2"/>
    </row>
    <row r="7758" spans="2:23" ht="15" customHeight="1" x14ac:dyDescent="0.35">
      <c r="B7758" s="349"/>
      <c r="C7758" s="715" t="str">
        <f t="shared" si="483"/>
        <v/>
      </c>
      <c r="D7758" s="458">
        <f>IF(ISNUMBER(Summary!$D$17), DATE(Summary!$D$17, 1, 1) + INT((ROW(B7720)-1)/24), DATE(2024, 1, 1) + INT((ROW(B7720)-1)/24))</f>
        <v>45613</v>
      </c>
      <c r="E7758" s="459">
        <v>0.62500000000000011</v>
      </c>
      <c r="F7758" s="780"/>
      <c r="G7758" s="780"/>
      <c r="H7758" s="460">
        <f t="shared" si="481"/>
        <v>0</v>
      </c>
      <c r="I7758" s="460">
        <f t="shared" si="482"/>
        <v>0</v>
      </c>
      <c r="J7758" s="460">
        <f t="shared" si="484"/>
        <v>0</v>
      </c>
      <c r="K7758" s="9"/>
      <c r="P7758" s="2"/>
      <c r="Q7758" s="27"/>
      <c r="R7758" s="2"/>
      <c r="S7758" s="2"/>
      <c r="T7758" s="2"/>
      <c r="U7758" s="2"/>
      <c r="V7758" s="2"/>
      <c r="W7758" s="2"/>
    </row>
    <row r="7759" spans="2:23" ht="15" customHeight="1" x14ac:dyDescent="0.35">
      <c r="B7759" s="349"/>
      <c r="C7759" s="715" t="str">
        <f t="shared" si="483"/>
        <v/>
      </c>
      <c r="D7759" s="458">
        <f>IF(ISNUMBER(Summary!$D$17), DATE(Summary!$D$17, 1, 1) + INT((ROW(B7721)-1)/24), DATE(2024, 1, 1) + INT((ROW(B7721)-1)/24))</f>
        <v>45613</v>
      </c>
      <c r="E7759" s="459">
        <v>0.66666666666666674</v>
      </c>
      <c r="F7759" s="780"/>
      <c r="G7759" s="780"/>
      <c r="H7759" s="460">
        <f t="shared" si="481"/>
        <v>0</v>
      </c>
      <c r="I7759" s="460">
        <f t="shared" si="482"/>
        <v>0</v>
      </c>
      <c r="J7759" s="460">
        <f t="shared" si="484"/>
        <v>0</v>
      </c>
      <c r="K7759" s="9"/>
      <c r="P7759" s="2"/>
      <c r="Q7759" s="27"/>
      <c r="R7759" s="2"/>
      <c r="S7759" s="2"/>
      <c r="T7759" s="2"/>
      <c r="U7759" s="2"/>
      <c r="V7759" s="2"/>
      <c r="W7759" s="2"/>
    </row>
    <row r="7760" spans="2:23" ht="15" customHeight="1" x14ac:dyDescent="0.35">
      <c r="B7760" s="349"/>
      <c r="C7760" s="715" t="str">
        <f t="shared" si="483"/>
        <v/>
      </c>
      <c r="D7760" s="458">
        <f>IF(ISNUMBER(Summary!$D$17), DATE(Summary!$D$17, 1, 1) + INT((ROW(B7722)-1)/24), DATE(2024, 1, 1) + INT((ROW(B7722)-1)/24))</f>
        <v>45613</v>
      </c>
      <c r="E7760" s="459">
        <v>0.70833333333333337</v>
      </c>
      <c r="F7760" s="780"/>
      <c r="G7760" s="780"/>
      <c r="H7760" s="460">
        <f t="shared" si="481"/>
        <v>0</v>
      </c>
      <c r="I7760" s="460">
        <f t="shared" si="482"/>
        <v>0</v>
      </c>
      <c r="J7760" s="460">
        <f t="shared" si="484"/>
        <v>0</v>
      </c>
      <c r="K7760" s="9"/>
      <c r="P7760" s="2"/>
      <c r="Q7760" s="27"/>
      <c r="R7760" s="2"/>
      <c r="S7760" s="2"/>
      <c r="T7760" s="2"/>
      <c r="U7760" s="2"/>
      <c r="V7760" s="2"/>
      <c r="W7760" s="2"/>
    </row>
    <row r="7761" spans="2:23" ht="15" customHeight="1" x14ac:dyDescent="0.35">
      <c r="B7761" s="349"/>
      <c r="C7761" s="715" t="str">
        <f t="shared" si="483"/>
        <v/>
      </c>
      <c r="D7761" s="458">
        <f>IF(ISNUMBER(Summary!$D$17), DATE(Summary!$D$17, 1, 1) + INT((ROW(B7723)-1)/24), DATE(2024, 1, 1) + INT((ROW(B7723)-1)/24))</f>
        <v>45613</v>
      </c>
      <c r="E7761" s="459">
        <v>0.75000000000000011</v>
      </c>
      <c r="F7761" s="780"/>
      <c r="G7761" s="780"/>
      <c r="H7761" s="460">
        <f t="shared" si="481"/>
        <v>0</v>
      </c>
      <c r="I7761" s="460">
        <f t="shared" si="482"/>
        <v>0</v>
      </c>
      <c r="J7761" s="460">
        <f t="shared" si="484"/>
        <v>0</v>
      </c>
      <c r="K7761" s="9"/>
      <c r="P7761" s="2"/>
      <c r="Q7761" s="27"/>
      <c r="R7761" s="2"/>
      <c r="S7761" s="2"/>
      <c r="T7761" s="2"/>
      <c r="U7761" s="2"/>
      <c r="V7761" s="2"/>
      <c r="W7761" s="2"/>
    </row>
    <row r="7762" spans="2:23" ht="15" customHeight="1" x14ac:dyDescent="0.35">
      <c r="B7762" s="349"/>
      <c r="C7762" s="715" t="str">
        <f t="shared" si="483"/>
        <v/>
      </c>
      <c r="D7762" s="458">
        <f>IF(ISNUMBER(Summary!$D$17), DATE(Summary!$D$17, 1, 1) + INT((ROW(B7724)-1)/24), DATE(2024, 1, 1) + INT((ROW(B7724)-1)/24))</f>
        <v>45613</v>
      </c>
      <c r="E7762" s="459">
        <v>0.79166666666666674</v>
      </c>
      <c r="F7762" s="780"/>
      <c r="G7762" s="780"/>
      <c r="H7762" s="460">
        <f t="shared" si="481"/>
        <v>0</v>
      </c>
      <c r="I7762" s="460">
        <f t="shared" si="482"/>
        <v>0</v>
      </c>
      <c r="J7762" s="460">
        <f t="shared" si="484"/>
        <v>0</v>
      </c>
      <c r="K7762" s="9"/>
      <c r="P7762" s="2"/>
      <c r="Q7762" s="27"/>
      <c r="R7762" s="2"/>
      <c r="S7762" s="2"/>
      <c r="T7762" s="2"/>
      <c r="U7762" s="2"/>
      <c r="V7762" s="2"/>
      <c r="W7762" s="2"/>
    </row>
    <row r="7763" spans="2:23" ht="15" customHeight="1" x14ac:dyDescent="0.35">
      <c r="B7763" s="349"/>
      <c r="C7763" s="715" t="str">
        <f t="shared" si="483"/>
        <v/>
      </c>
      <c r="D7763" s="458">
        <f>IF(ISNUMBER(Summary!$D$17), DATE(Summary!$D$17, 1, 1) + INT((ROW(B7725)-1)/24), DATE(2024, 1, 1) + INT((ROW(B7725)-1)/24))</f>
        <v>45613</v>
      </c>
      <c r="E7763" s="459">
        <v>0.83333333333333337</v>
      </c>
      <c r="F7763" s="780"/>
      <c r="G7763" s="780"/>
      <c r="H7763" s="460">
        <f t="shared" si="481"/>
        <v>0</v>
      </c>
      <c r="I7763" s="460">
        <f t="shared" si="482"/>
        <v>0</v>
      </c>
      <c r="J7763" s="460">
        <f t="shared" si="484"/>
        <v>0</v>
      </c>
      <c r="K7763" s="9"/>
      <c r="P7763" s="2"/>
      <c r="Q7763" s="27"/>
      <c r="R7763" s="2"/>
      <c r="S7763" s="2"/>
      <c r="T7763" s="2"/>
      <c r="U7763" s="2"/>
      <c r="V7763" s="2"/>
      <c r="W7763" s="2"/>
    </row>
    <row r="7764" spans="2:23" ht="15" customHeight="1" x14ac:dyDescent="0.35">
      <c r="B7764" s="349"/>
      <c r="C7764" s="715" t="str">
        <f t="shared" si="483"/>
        <v/>
      </c>
      <c r="D7764" s="458">
        <f>IF(ISNUMBER(Summary!$D$17), DATE(Summary!$D$17, 1, 1) + INT((ROW(B7726)-1)/24), DATE(2024, 1, 1) + INT((ROW(B7726)-1)/24))</f>
        <v>45613</v>
      </c>
      <c r="E7764" s="459">
        <v>0.87500000000000011</v>
      </c>
      <c r="F7764" s="780"/>
      <c r="G7764" s="780"/>
      <c r="H7764" s="460">
        <f t="shared" si="481"/>
        <v>0</v>
      </c>
      <c r="I7764" s="460">
        <f t="shared" si="482"/>
        <v>0</v>
      </c>
      <c r="J7764" s="460">
        <f t="shared" si="484"/>
        <v>0</v>
      </c>
      <c r="K7764" s="9"/>
      <c r="P7764" s="2"/>
      <c r="Q7764" s="27"/>
      <c r="R7764" s="2"/>
      <c r="S7764" s="2"/>
      <c r="T7764" s="2"/>
      <c r="U7764" s="2"/>
      <c r="V7764" s="2"/>
      <c r="W7764" s="2"/>
    </row>
    <row r="7765" spans="2:23" ht="15" customHeight="1" x14ac:dyDescent="0.35">
      <c r="B7765" s="349"/>
      <c r="C7765" s="715" t="str">
        <f t="shared" si="483"/>
        <v/>
      </c>
      <c r="D7765" s="458">
        <f>IF(ISNUMBER(Summary!$D$17), DATE(Summary!$D$17, 1, 1) + INT((ROW(B7727)-1)/24), DATE(2024, 1, 1) + INT((ROW(B7727)-1)/24))</f>
        <v>45613</v>
      </c>
      <c r="E7765" s="459">
        <v>0.91666666666666674</v>
      </c>
      <c r="F7765" s="780"/>
      <c r="G7765" s="780"/>
      <c r="H7765" s="460">
        <f t="shared" si="481"/>
        <v>0</v>
      </c>
      <c r="I7765" s="460">
        <f t="shared" si="482"/>
        <v>0</v>
      </c>
      <c r="J7765" s="460">
        <f t="shared" si="484"/>
        <v>0</v>
      </c>
      <c r="K7765" s="9"/>
      <c r="P7765" s="2"/>
      <c r="Q7765" s="27"/>
      <c r="R7765" s="2"/>
      <c r="S7765" s="2"/>
      <c r="T7765" s="2"/>
      <c r="U7765" s="2"/>
      <c r="V7765" s="2"/>
      <c r="W7765" s="2"/>
    </row>
    <row r="7766" spans="2:23" ht="15" customHeight="1" x14ac:dyDescent="0.35">
      <c r="B7766" s="349"/>
      <c r="C7766" s="715" t="str">
        <f t="shared" si="483"/>
        <v/>
      </c>
      <c r="D7766" s="458">
        <f>IF(ISNUMBER(Summary!$D$17), DATE(Summary!$D$17, 1, 1) + INT((ROW(B7728)-1)/24), DATE(2024, 1, 1) + INT((ROW(B7728)-1)/24))</f>
        <v>45613</v>
      </c>
      <c r="E7766" s="459">
        <v>0.95833333333333337</v>
      </c>
      <c r="F7766" s="780"/>
      <c r="G7766" s="780"/>
      <c r="H7766" s="460">
        <f t="shared" si="481"/>
        <v>0</v>
      </c>
      <c r="I7766" s="460">
        <f t="shared" si="482"/>
        <v>0</v>
      </c>
      <c r="J7766" s="460">
        <f t="shared" si="484"/>
        <v>0</v>
      </c>
      <c r="K7766" s="9"/>
      <c r="P7766" s="2"/>
      <c r="Q7766" s="27"/>
      <c r="R7766" s="2"/>
      <c r="S7766" s="2"/>
      <c r="T7766" s="2"/>
      <c r="U7766" s="2"/>
      <c r="V7766" s="2"/>
      <c r="W7766" s="2"/>
    </row>
    <row r="7767" spans="2:23" ht="15" customHeight="1" x14ac:dyDescent="0.35">
      <c r="B7767" s="457"/>
      <c r="C7767" s="715">
        <f t="shared" si="483"/>
        <v>45614</v>
      </c>
      <c r="D7767" s="458">
        <f>IF(ISNUMBER(Summary!$D$17), DATE(Summary!$D$17, 1, 1) + INT((ROW(B7729)-1)/24), DATE(2024, 1, 1) + INT((ROW(B7729)-1)/24))</f>
        <v>45614</v>
      </c>
      <c r="E7767" s="459">
        <v>3.1225022567582528E-17</v>
      </c>
      <c r="F7767" s="780"/>
      <c r="G7767" s="780"/>
      <c r="H7767" s="460">
        <f t="shared" si="481"/>
        <v>0</v>
      </c>
      <c r="I7767" s="460">
        <f t="shared" si="482"/>
        <v>0</v>
      </c>
      <c r="J7767" s="460">
        <f t="shared" si="484"/>
        <v>0</v>
      </c>
      <c r="K7767" s="9"/>
      <c r="P7767" s="2"/>
      <c r="Q7767" s="27"/>
      <c r="R7767" s="2"/>
      <c r="S7767" s="2"/>
      <c r="T7767" s="2"/>
      <c r="U7767" s="2"/>
      <c r="V7767" s="2"/>
      <c r="W7767" s="2"/>
    </row>
    <row r="7768" spans="2:23" ht="15" customHeight="1" x14ac:dyDescent="0.35">
      <c r="B7768" s="349"/>
      <c r="C7768" s="715" t="str">
        <f t="shared" si="483"/>
        <v/>
      </c>
      <c r="D7768" s="458">
        <f>IF(ISNUMBER(Summary!$D$17), DATE(Summary!$D$17, 1, 1) + INT((ROW(B7730)-1)/24), DATE(2024, 1, 1) + INT((ROW(B7730)-1)/24))</f>
        <v>45614</v>
      </c>
      <c r="E7768" s="459">
        <v>4.1666666666666699E-2</v>
      </c>
      <c r="F7768" s="780"/>
      <c r="G7768" s="780"/>
      <c r="H7768" s="460">
        <f t="shared" si="481"/>
        <v>0</v>
      </c>
      <c r="I7768" s="460">
        <f t="shared" si="482"/>
        <v>0</v>
      </c>
      <c r="J7768" s="460">
        <f t="shared" si="484"/>
        <v>0</v>
      </c>
      <c r="K7768" s="9"/>
      <c r="P7768" s="2"/>
      <c r="Q7768" s="27"/>
      <c r="R7768" s="2"/>
      <c r="S7768" s="2"/>
      <c r="T7768" s="2"/>
      <c r="U7768" s="2"/>
      <c r="V7768" s="2"/>
      <c r="W7768" s="2"/>
    </row>
    <row r="7769" spans="2:23" ht="15" customHeight="1" x14ac:dyDescent="0.35">
      <c r="B7769" s="349"/>
      <c r="C7769" s="715" t="str">
        <f t="shared" si="483"/>
        <v/>
      </c>
      <c r="D7769" s="458">
        <f>IF(ISNUMBER(Summary!$D$17), DATE(Summary!$D$17, 1, 1) + INT((ROW(B7731)-1)/24), DATE(2024, 1, 1) + INT((ROW(B7731)-1)/24))</f>
        <v>45614</v>
      </c>
      <c r="E7769" s="459">
        <v>8.333333333333337E-2</v>
      </c>
      <c r="F7769" s="780"/>
      <c r="G7769" s="780"/>
      <c r="H7769" s="460">
        <f t="shared" si="481"/>
        <v>0</v>
      </c>
      <c r="I7769" s="460">
        <f t="shared" si="482"/>
        <v>0</v>
      </c>
      <c r="J7769" s="460">
        <f t="shared" si="484"/>
        <v>0</v>
      </c>
      <c r="K7769" s="9"/>
      <c r="P7769" s="2"/>
      <c r="Q7769" s="27"/>
      <c r="R7769" s="2"/>
      <c r="S7769" s="2"/>
      <c r="T7769" s="2"/>
      <c r="U7769" s="2"/>
      <c r="V7769" s="2"/>
      <c r="W7769" s="2"/>
    </row>
    <row r="7770" spans="2:23" ht="15" customHeight="1" x14ac:dyDescent="0.35">
      <c r="B7770" s="349"/>
      <c r="C7770" s="715" t="str">
        <f t="shared" si="483"/>
        <v/>
      </c>
      <c r="D7770" s="458">
        <f>IF(ISNUMBER(Summary!$D$17), DATE(Summary!$D$17, 1, 1) + INT((ROW(B7732)-1)/24), DATE(2024, 1, 1) + INT((ROW(B7732)-1)/24))</f>
        <v>45614</v>
      </c>
      <c r="E7770" s="459">
        <v>0.12500000000000006</v>
      </c>
      <c r="F7770" s="780"/>
      <c r="G7770" s="780"/>
      <c r="H7770" s="460">
        <f t="shared" si="481"/>
        <v>0</v>
      </c>
      <c r="I7770" s="460">
        <f t="shared" si="482"/>
        <v>0</v>
      </c>
      <c r="J7770" s="460">
        <f t="shared" si="484"/>
        <v>0</v>
      </c>
      <c r="K7770" s="9"/>
      <c r="P7770" s="2"/>
      <c r="Q7770" s="27"/>
      <c r="R7770" s="2"/>
      <c r="S7770" s="2"/>
      <c r="T7770" s="2"/>
      <c r="U7770" s="2"/>
      <c r="V7770" s="2"/>
      <c r="W7770" s="2"/>
    </row>
    <row r="7771" spans="2:23" ht="15" customHeight="1" x14ac:dyDescent="0.35">
      <c r="B7771" s="349"/>
      <c r="C7771" s="715" t="str">
        <f t="shared" si="483"/>
        <v/>
      </c>
      <c r="D7771" s="458">
        <f>IF(ISNUMBER(Summary!$D$17), DATE(Summary!$D$17, 1, 1) + INT((ROW(B7733)-1)/24), DATE(2024, 1, 1) + INT((ROW(B7733)-1)/24))</f>
        <v>45614</v>
      </c>
      <c r="E7771" s="459">
        <v>0.16666666666666669</v>
      </c>
      <c r="F7771" s="780"/>
      <c r="G7771" s="780"/>
      <c r="H7771" s="460">
        <f t="shared" si="481"/>
        <v>0</v>
      </c>
      <c r="I7771" s="460">
        <f t="shared" si="482"/>
        <v>0</v>
      </c>
      <c r="J7771" s="460">
        <f t="shared" si="484"/>
        <v>0</v>
      </c>
      <c r="K7771" s="9"/>
      <c r="P7771" s="2"/>
      <c r="Q7771" s="27"/>
      <c r="R7771" s="2"/>
      <c r="S7771" s="2"/>
      <c r="T7771" s="2"/>
      <c r="U7771" s="2"/>
      <c r="V7771" s="2"/>
      <c r="W7771" s="2"/>
    </row>
    <row r="7772" spans="2:23" ht="15" customHeight="1" x14ac:dyDescent="0.35">
      <c r="B7772" s="349"/>
      <c r="C7772" s="715" t="str">
        <f t="shared" si="483"/>
        <v/>
      </c>
      <c r="D7772" s="458">
        <f>IF(ISNUMBER(Summary!$D$17), DATE(Summary!$D$17, 1, 1) + INT((ROW(B7734)-1)/24), DATE(2024, 1, 1) + INT((ROW(B7734)-1)/24))</f>
        <v>45614</v>
      </c>
      <c r="E7772" s="459">
        <v>0.20833333333333337</v>
      </c>
      <c r="F7772" s="780"/>
      <c r="G7772" s="780"/>
      <c r="H7772" s="460">
        <f t="shared" si="481"/>
        <v>0</v>
      </c>
      <c r="I7772" s="460">
        <f t="shared" si="482"/>
        <v>0</v>
      </c>
      <c r="J7772" s="460">
        <f t="shared" si="484"/>
        <v>0</v>
      </c>
      <c r="K7772" s="9"/>
      <c r="P7772" s="2"/>
      <c r="Q7772" s="27"/>
      <c r="R7772" s="2"/>
      <c r="S7772" s="2"/>
      <c r="T7772" s="2"/>
      <c r="U7772" s="2"/>
      <c r="V7772" s="2"/>
      <c r="W7772" s="2"/>
    </row>
    <row r="7773" spans="2:23" ht="15" customHeight="1" x14ac:dyDescent="0.35">
      <c r="B7773" s="349"/>
      <c r="C7773" s="715" t="str">
        <f t="shared" si="483"/>
        <v/>
      </c>
      <c r="D7773" s="458">
        <f>IF(ISNUMBER(Summary!$D$17), DATE(Summary!$D$17, 1, 1) + INT((ROW(B7735)-1)/24), DATE(2024, 1, 1) + INT((ROW(B7735)-1)/24))</f>
        <v>45614</v>
      </c>
      <c r="E7773" s="459">
        <v>0.25</v>
      </c>
      <c r="F7773" s="780"/>
      <c r="G7773" s="780"/>
      <c r="H7773" s="460">
        <f t="shared" si="481"/>
        <v>0</v>
      </c>
      <c r="I7773" s="460">
        <f t="shared" si="482"/>
        <v>0</v>
      </c>
      <c r="J7773" s="460">
        <f t="shared" si="484"/>
        <v>0</v>
      </c>
      <c r="K7773" s="9"/>
      <c r="P7773" s="2"/>
      <c r="Q7773" s="27"/>
      <c r="R7773" s="2"/>
      <c r="S7773" s="2"/>
      <c r="T7773" s="2"/>
      <c r="U7773" s="2"/>
      <c r="V7773" s="2"/>
      <c r="W7773" s="2"/>
    </row>
    <row r="7774" spans="2:23" ht="15" customHeight="1" x14ac:dyDescent="0.35">
      <c r="B7774" s="349"/>
      <c r="C7774" s="715" t="str">
        <f t="shared" si="483"/>
        <v/>
      </c>
      <c r="D7774" s="458">
        <f>IF(ISNUMBER(Summary!$D$17), DATE(Summary!$D$17, 1, 1) + INT((ROW(B7736)-1)/24), DATE(2024, 1, 1) + INT((ROW(B7736)-1)/24))</f>
        <v>45614</v>
      </c>
      <c r="E7774" s="459">
        <v>0.29166666666666669</v>
      </c>
      <c r="F7774" s="780"/>
      <c r="G7774" s="780"/>
      <c r="H7774" s="460">
        <f t="shared" si="481"/>
        <v>0</v>
      </c>
      <c r="I7774" s="460">
        <f t="shared" si="482"/>
        <v>0</v>
      </c>
      <c r="J7774" s="460">
        <f t="shared" si="484"/>
        <v>0</v>
      </c>
      <c r="K7774" s="9"/>
      <c r="P7774" s="2"/>
      <c r="Q7774" s="27"/>
      <c r="R7774" s="2"/>
      <c r="S7774" s="2"/>
      <c r="T7774" s="2"/>
      <c r="U7774" s="2"/>
      <c r="V7774" s="2"/>
      <c r="W7774" s="2"/>
    </row>
    <row r="7775" spans="2:23" ht="15" customHeight="1" x14ac:dyDescent="0.35">
      <c r="B7775" s="349"/>
      <c r="C7775" s="715" t="str">
        <f t="shared" si="483"/>
        <v/>
      </c>
      <c r="D7775" s="458">
        <f>IF(ISNUMBER(Summary!$D$17), DATE(Summary!$D$17, 1, 1) + INT((ROW(B7737)-1)/24), DATE(2024, 1, 1) + INT((ROW(B7737)-1)/24))</f>
        <v>45614</v>
      </c>
      <c r="E7775" s="459">
        <v>0.33333333333333337</v>
      </c>
      <c r="F7775" s="780"/>
      <c r="G7775" s="780"/>
      <c r="H7775" s="460">
        <f t="shared" si="481"/>
        <v>0</v>
      </c>
      <c r="I7775" s="460">
        <f t="shared" si="482"/>
        <v>0</v>
      </c>
      <c r="J7775" s="460">
        <f t="shared" si="484"/>
        <v>0</v>
      </c>
      <c r="K7775" s="9"/>
      <c r="P7775" s="2"/>
      <c r="Q7775" s="27"/>
      <c r="R7775" s="2"/>
      <c r="S7775" s="2"/>
      <c r="T7775" s="2"/>
      <c r="U7775" s="2"/>
      <c r="V7775" s="2"/>
      <c r="W7775" s="2"/>
    </row>
    <row r="7776" spans="2:23" ht="15" customHeight="1" x14ac:dyDescent="0.35">
      <c r="B7776" s="349"/>
      <c r="C7776" s="715" t="str">
        <f t="shared" si="483"/>
        <v/>
      </c>
      <c r="D7776" s="458">
        <f>IF(ISNUMBER(Summary!$D$17), DATE(Summary!$D$17, 1, 1) + INT((ROW(B7738)-1)/24), DATE(2024, 1, 1) + INT((ROW(B7738)-1)/24))</f>
        <v>45614</v>
      </c>
      <c r="E7776" s="459">
        <v>0.375</v>
      </c>
      <c r="F7776" s="780"/>
      <c r="G7776" s="780"/>
      <c r="H7776" s="460">
        <f t="shared" si="481"/>
        <v>0</v>
      </c>
      <c r="I7776" s="460">
        <f t="shared" si="482"/>
        <v>0</v>
      </c>
      <c r="J7776" s="460">
        <f t="shared" si="484"/>
        <v>0</v>
      </c>
      <c r="K7776" s="9"/>
      <c r="P7776" s="2"/>
      <c r="Q7776" s="27"/>
      <c r="R7776" s="2"/>
      <c r="S7776" s="2"/>
      <c r="T7776" s="2"/>
      <c r="U7776" s="2"/>
      <c r="V7776" s="2"/>
      <c r="W7776" s="2"/>
    </row>
    <row r="7777" spans="2:23" ht="15" customHeight="1" x14ac:dyDescent="0.35">
      <c r="B7777" s="349"/>
      <c r="C7777" s="715" t="str">
        <f t="shared" si="483"/>
        <v/>
      </c>
      <c r="D7777" s="458">
        <f>IF(ISNUMBER(Summary!$D$17), DATE(Summary!$D$17, 1, 1) + INT((ROW(B7739)-1)/24), DATE(2024, 1, 1) + INT((ROW(B7739)-1)/24))</f>
        <v>45614</v>
      </c>
      <c r="E7777" s="459">
        <v>0.41666666666666669</v>
      </c>
      <c r="F7777" s="780"/>
      <c r="G7777" s="780"/>
      <c r="H7777" s="460">
        <f t="shared" si="481"/>
        <v>0</v>
      </c>
      <c r="I7777" s="460">
        <f t="shared" si="482"/>
        <v>0</v>
      </c>
      <c r="J7777" s="460">
        <f t="shared" si="484"/>
        <v>0</v>
      </c>
      <c r="K7777" s="9"/>
      <c r="P7777" s="2"/>
      <c r="Q7777" s="27"/>
      <c r="R7777" s="2"/>
      <c r="S7777" s="2"/>
      <c r="T7777" s="2"/>
      <c r="U7777" s="2"/>
      <c r="V7777" s="2"/>
      <c r="W7777" s="2"/>
    </row>
    <row r="7778" spans="2:23" ht="15" customHeight="1" x14ac:dyDescent="0.35">
      <c r="B7778" s="349"/>
      <c r="C7778" s="715" t="str">
        <f t="shared" si="483"/>
        <v/>
      </c>
      <c r="D7778" s="458">
        <f>IF(ISNUMBER(Summary!$D$17), DATE(Summary!$D$17, 1, 1) + INT((ROW(B7740)-1)/24), DATE(2024, 1, 1) + INT((ROW(B7740)-1)/24))</f>
        <v>45614</v>
      </c>
      <c r="E7778" s="459">
        <v>0.45833333333333337</v>
      </c>
      <c r="F7778" s="780"/>
      <c r="G7778" s="780"/>
      <c r="H7778" s="460">
        <f t="shared" si="481"/>
        <v>0</v>
      </c>
      <c r="I7778" s="460">
        <f t="shared" si="482"/>
        <v>0</v>
      </c>
      <c r="J7778" s="460">
        <f t="shared" si="484"/>
        <v>0</v>
      </c>
      <c r="K7778" s="9"/>
      <c r="P7778" s="2"/>
      <c r="Q7778" s="27"/>
      <c r="R7778" s="2"/>
      <c r="S7778" s="2"/>
      <c r="T7778" s="2"/>
      <c r="U7778" s="2"/>
      <c r="V7778" s="2"/>
      <c r="W7778" s="2"/>
    </row>
    <row r="7779" spans="2:23" ht="15" customHeight="1" x14ac:dyDescent="0.35">
      <c r="B7779" s="349"/>
      <c r="C7779" s="715" t="str">
        <f t="shared" si="483"/>
        <v/>
      </c>
      <c r="D7779" s="458">
        <f>IF(ISNUMBER(Summary!$D$17), DATE(Summary!$D$17, 1, 1) + INT((ROW(B7741)-1)/24), DATE(2024, 1, 1) + INT((ROW(B7741)-1)/24))</f>
        <v>45614</v>
      </c>
      <c r="E7779" s="459">
        <v>0.50000000000000011</v>
      </c>
      <c r="F7779" s="780"/>
      <c r="G7779" s="780"/>
      <c r="H7779" s="460">
        <f t="shared" si="481"/>
        <v>0</v>
      </c>
      <c r="I7779" s="460">
        <f t="shared" si="482"/>
        <v>0</v>
      </c>
      <c r="J7779" s="460">
        <f t="shared" si="484"/>
        <v>0</v>
      </c>
      <c r="K7779" s="9"/>
      <c r="P7779" s="2"/>
      <c r="Q7779" s="27"/>
      <c r="R7779" s="2"/>
      <c r="S7779" s="2"/>
      <c r="T7779" s="2"/>
      <c r="U7779" s="2"/>
      <c r="V7779" s="2"/>
      <c r="W7779" s="2"/>
    </row>
    <row r="7780" spans="2:23" ht="15" customHeight="1" x14ac:dyDescent="0.35">
      <c r="B7780" s="349"/>
      <c r="C7780" s="715" t="str">
        <f t="shared" si="483"/>
        <v/>
      </c>
      <c r="D7780" s="458">
        <f>IF(ISNUMBER(Summary!$D$17), DATE(Summary!$D$17, 1, 1) + INT((ROW(B7742)-1)/24), DATE(2024, 1, 1) + INT((ROW(B7742)-1)/24))</f>
        <v>45614</v>
      </c>
      <c r="E7780" s="459">
        <v>0.54166666666666674</v>
      </c>
      <c r="F7780" s="780"/>
      <c r="G7780" s="780"/>
      <c r="H7780" s="460">
        <f t="shared" si="481"/>
        <v>0</v>
      </c>
      <c r="I7780" s="460">
        <f t="shared" si="482"/>
        <v>0</v>
      </c>
      <c r="J7780" s="460">
        <f t="shared" si="484"/>
        <v>0</v>
      </c>
      <c r="K7780" s="9"/>
      <c r="P7780" s="2"/>
      <c r="Q7780" s="27"/>
      <c r="R7780" s="2"/>
      <c r="S7780" s="2"/>
      <c r="T7780" s="2"/>
      <c r="U7780" s="2"/>
      <c r="V7780" s="2"/>
      <c r="W7780" s="2"/>
    </row>
    <row r="7781" spans="2:23" ht="15" customHeight="1" x14ac:dyDescent="0.35">
      <c r="B7781" s="349"/>
      <c r="C7781" s="715" t="str">
        <f t="shared" si="483"/>
        <v/>
      </c>
      <c r="D7781" s="458">
        <f>IF(ISNUMBER(Summary!$D$17), DATE(Summary!$D$17, 1, 1) + INT((ROW(B7743)-1)/24), DATE(2024, 1, 1) + INT((ROW(B7743)-1)/24))</f>
        <v>45614</v>
      </c>
      <c r="E7781" s="459">
        <v>0.58333333333333337</v>
      </c>
      <c r="F7781" s="780"/>
      <c r="G7781" s="780"/>
      <c r="H7781" s="460">
        <f t="shared" si="481"/>
        <v>0</v>
      </c>
      <c r="I7781" s="460">
        <f t="shared" si="482"/>
        <v>0</v>
      </c>
      <c r="J7781" s="460">
        <f t="shared" si="484"/>
        <v>0</v>
      </c>
      <c r="K7781" s="9"/>
      <c r="P7781" s="2"/>
      <c r="Q7781" s="27"/>
      <c r="R7781" s="2"/>
      <c r="S7781" s="2"/>
      <c r="T7781" s="2"/>
      <c r="U7781" s="2"/>
      <c r="V7781" s="2"/>
      <c r="W7781" s="2"/>
    </row>
    <row r="7782" spans="2:23" ht="15" customHeight="1" x14ac:dyDescent="0.35">
      <c r="B7782" s="349"/>
      <c r="C7782" s="715" t="str">
        <f t="shared" si="483"/>
        <v/>
      </c>
      <c r="D7782" s="458">
        <f>IF(ISNUMBER(Summary!$D$17), DATE(Summary!$D$17, 1, 1) + INT((ROW(B7744)-1)/24), DATE(2024, 1, 1) + INT((ROW(B7744)-1)/24))</f>
        <v>45614</v>
      </c>
      <c r="E7782" s="459">
        <v>0.62500000000000011</v>
      </c>
      <c r="F7782" s="780"/>
      <c r="G7782" s="780"/>
      <c r="H7782" s="460">
        <f t="shared" si="481"/>
        <v>0</v>
      </c>
      <c r="I7782" s="460">
        <f t="shared" si="482"/>
        <v>0</v>
      </c>
      <c r="J7782" s="460">
        <f t="shared" si="484"/>
        <v>0</v>
      </c>
      <c r="K7782" s="9"/>
      <c r="P7782" s="2"/>
      <c r="Q7782" s="27"/>
      <c r="R7782" s="2"/>
      <c r="S7782" s="2"/>
      <c r="T7782" s="2"/>
      <c r="U7782" s="2"/>
      <c r="V7782" s="2"/>
      <c r="W7782" s="2"/>
    </row>
    <row r="7783" spans="2:23" ht="15" customHeight="1" x14ac:dyDescent="0.35">
      <c r="B7783" s="349"/>
      <c r="C7783" s="715" t="str">
        <f t="shared" si="483"/>
        <v/>
      </c>
      <c r="D7783" s="458">
        <f>IF(ISNUMBER(Summary!$D$17), DATE(Summary!$D$17, 1, 1) + INT((ROW(B7745)-1)/24), DATE(2024, 1, 1) + INT((ROW(B7745)-1)/24))</f>
        <v>45614</v>
      </c>
      <c r="E7783" s="459">
        <v>0.66666666666666674</v>
      </c>
      <c r="F7783" s="780"/>
      <c r="G7783" s="780"/>
      <c r="H7783" s="460">
        <f t="shared" ref="H7783:H7846" si="485">IF(G7783&gt;F7783,F7783,G7783)</f>
        <v>0</v>
      </c>
      <c r="I7783" s="460">
        <f t="shared" ref="I7783:I7846" si="486">F7783-H7783</f>
        <v>0</v>
      </c>
      <c r="J7783" s="460">
        <f t="shared" si="484"/>
        <v>0</v>
      </c>
      <c r="K7783" s="9"/>
      <c r="P7783" s="2"/>
      <c r="Q7783" s="27"/>
      <c r="R7783" s="2"/>
      <c r="S7783" s="2"/>
      <c r="T7783" s="2"/>
      <c r="U7783" s="2"/>
      <c r="V7783" s="2"/>
      <c r="W7783" s="2"/>
    </row>
    <row r="7784" spans="2:23" ht="15" customHeight="1" x14ac:dyDescent="0.35">
      <c r="B7784" s="349"/>
      <c r="C7784" s="715" t="str">
        <f t="shared" ref="C7784:C7847" si="487">IF(MOD(ROW()-ROW($E$39), 24)=0, $D7784, "")</f>
        <v/>
      </c>
      <c r="D7784" s="458">
        <f>IF(ISNUMBER(Summary!$D$17), DATE(Summary!$D$17, 1, 1) + INT((ROW(B7746)-1)/24), DATE(2024, 1, 1) + INT((ROW(B7746)-1)/24))</f>
        <v>45614</v>
      </c>
      <c r="E7784" s="459">
        <v>0.70833333333333337</v>
      </c>
      <c r="F7784" s="780"/>
      <c r="G7784" s="780"/>
      <c r="H7784" s="460">
        <f t="shared" si="485"/>
        <v>0</v>
      </c>
      <c r="I7784" s="460">
        <f t="shared" si="486"/>
        <v>0</v>
      </c>
      <c r="J7784" s="460">
        <f t="shared" si="484"/>
        <v>0</v>
      </c>
      <c r="K7784" s="9"/>
      <c r="P7784" s="2"/>
      <c r="Q7784" s="27"/>
      <c r="R7784" s="2"/>
      <c r="S7784" s="2"/>
      <c r="T7784" s="2"/>
      <c r="U7784" s="2"/>
      <c r="V7784" s="2"/>
      <c r="W7784" s="2"/>
    </row>
    <row r="7785" spans="2:23" ht="15" customHeight="1" x14ac:dyDescent="0.35">
      <c r="B7785" s="349"/>
      <c r="C7785" s="715" t="str">
        <f t="shared" si="487"/>
        <v/>
      </c>
      <c r="D7785" s="458">
        <f>IF(ISNUMBER(Summary!$D$17), DATE(Summary!$D$17, 1, 1) + INT((ROW(B7747)-1)/24), DATE(2024, 1, 1) + INT((ROW(B7747)-1)/24))</f>
        <v>45614</v>
      </c>
      <c r="E7785" s="459">
        <v>0.75000000000000011</v>
      </c>
      <c r="F7785" s="780"/>
      <c r="G7785" s="780"/>
      <c r="H7785" s="460">
        <f t="shared" si="485"/>
        <v>0</v>
      </c>
      <c r="I7785" s="460">
        <f t="shared" si="486"/>
        <v>0</v>
      </c>
      <c r="J7785" s="460">
        <f t="shared" si="484"/>
        <v>0</v>
      </c>
      <c r="K7785" s="9"/>
      <c r="P7785" s="2"/>
      <c r="Q7785" s="27"/>
      <c r="R7785" s="2"/>
      <c r="S7785" s="2"/>
      <c r="T7785" s="2"/>
      <c r="U7785" s="2"/>
      <c r="V7785" s="2"/>
      <c r="W7785" s="2"/>
    </row>
    <row r="7786" spans="2:23" ht="15" customHeight="1" x14ac:dyDescent="0.35">
      <c r="B7786" s="349"/>
      <c r="C7786" s="715" t="str">
        <f t="shared" si="487"/>
        <v/>
      </c>
      <c r="D7786" s="458">
        <f>IF(ISNUMBER(Summary!$D$17), DATE(Summary!$D$17, 1, 1) + INT((ROW(B7748)-1)/24), DATE(2024, 1, 1) + INT((ROW(B7748)-1)/24))</f>
        <v>45614</v>
      </c>
      <c r="E7786" s="459">
        <v>0.79166666666666674</v>
      </c>
      <c r="F7786" s="780"/>
      <c r="G7786" s="780"/>
      <c r="H7786" s="460">
        <f t="shared" si="485"/>
        <v>0</v>
      </c>
      <c r="I7786" s="460">
        <f t="shared" si="486"/>
        <v>0</v>
      </c>
      <c r="J7786" s="460">
        <f t="shared" si="484"/>
        <v>0</v>
      </c>
      <c r="K7786" s="9"/>
      <c r="P7786" s="2"/>
      <c r="Q7786" s="27"/>
      <c r="R7786" s="2"/>
      <c r="S7786" s="2"/>
      <c r="T7786" s="2"/>
      <c r="U7786" s="2"/>
      <c r="V7786" s="2"/>
      <c r="W7786" s="2"/>
    </row>
    <row r="7787" spans="2:23" ht="15" customHeight="1" x14ac:dyDescent="0.35">
      <c r="B7787" s="349"/>
      <c r="C7787" s="715" t="str">
        <f t="shared" si="487"/>
        <v/>
      </c>
      <c r="D7787" s="458">
        <f>IF(ISNUMBER(Summary!$D$17), DATE(Summary!$D$17, 1, 1) + INT((ROW(B7749)-1)/24), DATE(2024, 1, 1) + INT((ROW(B7749)-1)/24))</f>
        <v>45614</v>
      </c>
      <c r="E7787" s="459">
        <v>0.83333333333333337</v>
      </c>
      <c r="F7787" s="780"/>
      <c r="G7787" s="780"/>
      <c r="H7787" s="460">
        <f t="shared" si="485"/>
        <v>0</v>
      </c>
      <c r="I7787" s="460">
        <f t="shared" si="486"/>
        <v>0</v>
      </c>
      <c r="J7787" s="460">
        <f t="shared" si="484"/>
        <v>0</v>
      </c>
      <c r="K7787" s="9"/>
      <c r="P7787" s="2"/>
      <c r="Q7787" s="27"/>
      <c r="R7787" s="2"/>
      <c r="S7787" s="2"/>
      <c r="T7787" s="2"/>
      <c r="U7787" s="2"/>
      <c r="V7787" s="2"/>
      <c r="W7787" s="2"/>
    </row>
    <row r="7788" spans="2:23" ht="15" customHeight="1" x14ac:dyDescent="0.35">
      <c r="B7788" s="349"/>
      <c r="C7788" s="715" t="str">
        <f t="shared" si="487"/>
        <v/>
      </c>
      <c r="D7788" s="458">
        <f>IF(ISNUMBER(Summary!$D$17), DATE(Summary!$D$17, 1, 1) + INT((ROW(B7750)-1)/24), DATE(2024, 1, 1) + INT((ROW(B7750)-1)/24))</f>
        <v>45614</v>
      </c>
      <c r="E7788" s="459">
        <v>0.87500000000000011</v>
      </c>
      <c r="F7788" s="780"/>
      <c r="G7788" s="780"/>
      <c r="H7788" s="460">
        <f t="shared" si="485"/>
        <v>0</v>
      </c>
      <c r="I7788" s="460">
        <f t="shared" si="486"/>
        <v>0</v>
      </c>
      <c r="J7788" s="460">
        <f t="shared" si="484"/>
        <v>0</v>
      </c>
      <c r="K7788" s="9"/>
      <c r="P7788" s="2"/>
      <c r="Q7788" s="27"/>
      <c r="R7788" s="2"/>
      <c r="S7788" s="2"/>
      <c r="T7788" s="2"/>
      <c r="U7788" s="2"/>
      <c r="V7788" s="2"/>
      <c r="W7788" s="2"/>
    </row>
    <row r="7789" spans="2:23" ht="15" customHeight="1" x14ac:dyDescent="0.35">
      <c r="B7789" s="349"/>
      <c r="C7789" s="715" t="str">
        <f t="shared" si="487"/>
        <v/>
      </c>
      <c r="D7789" s="458">
        <f>IF(ISNUMBER(Summary!$D$17), DATE(Summary!$D$17, 1, 1) + INT((ROW(B7751)-1)/24), DATE(2024, 1, 1) + INT((ROW(B7751)-1)/24))</f>
        <v>45614</v>
      </c>
      <c r="E7789" s="459">
        <v>0.91666666666666674</v>
      </c>
      <c r="F7789" s="780"/>
      <c r="G7789" s="780"/>
      <c r="H7789" s="460">
        <f t="shared" si="485"/>
        <v>0</v>
      </c>
      <c r="I7789" s="460">
        <f t="shared" si="486"/>
        <v>0</v>
      </c>
      <c r="J7789" s="460">
        <f t="shared" si="484"/>
        <v>0</v>
      </c>
      <c r="K7789" s="9"/>
      <c r="P7789" s="2"/>
      <c r="Q7789" s="27"/>
      <c r="R7789" s="2"/>
      <c r="S7789" s="2"/>
      <c r="T7789" s="2"/>
      <c r="U7789" s="2"/>
      <c r="V7789" s="2"/>
      <c r="W7789" s="2"/>
    </row>
    <row r="7790" spans="2:23" ht="15" customHeight="1" x14ac:dyDescent="0.35">
      <c r="B7790" s="349"/>
      <c r="C7790" s="715" t="str">
        <f t="shared" si="487"/>
        <v/>
      </c>
      <c r="D7790" s="458">
        <f>IF(ISNUMBER(Summary!$D$17), DATE(Summary!$D$17, 1, 1) + INT((ROW(B7752)-1)/24), DATE(2024, 1, 1) + INT((ROW(B7752)-1)/24))</f>
        <v>45614</v>
      </c>
      <c r="E7790" s="459">
        <v>0.95833333333333337</v>
      </c>
      <c r="F7790" s="780"/>
      <c r="G7790" s="780"/>
      <c r="H7790" s="460">
        <f t="shared" si="485"/>
        <v>0</v>
      </c>
      <c r="I7790" s="460">
        <f t="shared" si="486"/>
        <v>0</v>
      </c>
      <c r="J7790" s="460">
        <f t="shared" si="484"/>
        <v>0</v>
      </c>
      <c r="K7790" s="9"/>
      <c r="P7790" s="2"/>
      <c r="Q7790" s="27"/>
      <c r="R7790" s="2"/>
      <c r="S7790" s="2"/>
      <c r="T7790" s="2"/>
      <c r="U7790" s="2"/>
      <c r="V7790" s="2"/>
      <c r="W7790" s="2"/>
    </row>
    <row r="7791" spans="2:23" ht="15" customHeight="1" x14ac:dyDescent="0.35">
      <c r="B7791" s="457"/>
      <c r="C7791" s="715">
        <f t="shared" si="487"/>
        <v>45615</v>
      </c>
      <c r="D7791" s="458">
        <f>IF(ISNUMBER(Summary!$D$17), DATE(Summary!$D$17, 1, 1) + INT((ROW(B7753)-1)/24), DATE(2024, 1, 1) + INT((ROW(B7753)-1)/24))</f>
        <v>45615</v>
      </c>
      <c r="E7791" s="459">
        <v>3.1225022567582528E-17</v>
      </c>
      <c r="F7791" s="780"/>
      <c r="G7791" s="780"/>
      <c r="H7791" s="460">
        <f t="shared" si="485"/>
        <v>0</v>
      </c>
      <c r="I7791" s="460">
        <f t="shared" si="486"/>
        <v>0</v>
      </c>
      <c r="J7791" s="460">
        <f t="shared" si="484"/>
        <v>0</v>
      </c>
      <c r="K7791" s="9"/>
      <c r="P7791" s="2"/>
      <c r="Q7791" s="27"/>
      <c r="R7791" s="2"/>
      <c r="S7791" s="2"/>
      <c r="T7791" s="2"/>
      <c r="U7791" s="2"/>
      <c r="V7791" s="2"/>
      <c r="W7791" s="2"/>
    </row>
    <row r="7792" spans="2:23" ht="15" customHeight="1" x14ac:dyDescent="0.35">
      <c r="B7792" s="349"/>
      <c r="C7792" s="715" t="str">
        <f t="shared" si="487"/>
        <v/>
      </c>
      <c r="D7792" s="458">
        <f>IF(ISNUMBER(Summary!$D$17), DATE(Summary!$D$17, 1, 1) + INT((ROW(B7754)-1)/24), DATE(2024, 1, 1) + INT((ROW(B7754)-1)/24))</f>
        <v>45615</v>
      </c>
      <c r="E7792" s="459">
        <v>4.1666666666666699E-2</v>
      </c>
      <c r="F7792" s="780"/>
      <c r="G7792" s="780"/>
      <c r="H7792" s="460">
        <f t="shared" si="485"/>
        <v>0</v>
      </c>
      <c r="I7792" s="460">
        <f t="shared" si="486"/>
        <v>0</v>
      </c>
      <c r="J7792" s="460">
        <f t="shared" si="484"/>
        <v>0</v>
      </c>
      <c r="K7792" s="9"/>
      <c r="P7792" s="2"/>
      <c r="Q7792" s="27"/>
      <c r="R7792" s="2"/>
      <c r="S7792" s="2"/>
      <c r="T7792" s="2"/>
      <c r="U7792" s="2"/>
      <c r="V7792" s="2"/>
      <c r="W7792" s="2"/>
    </row>
    <row r="7793" spans="2:23" ht="15" customHeight="1" x14ac:dyDescent="0.35">
      <c r="B7793" s="349"/>
      <c r="C7793" s="715" t="str">
        <f t="shared" si="487"/>
        <v/>
      </c>
      <c r="D7793" s="458">
        <f>IF(ISNUMBER(Summary!$D$17), DATE(Summary!$D$17, 1, 1) + INT((ROW(B7755)-1)/24), DATE(2024, 1, 1) + INT((ROW(B7755)-1)/24))</f>
        <v>45615</v>
      </c>
      <c r="E7793" s="459">
        <v>8.333333333333337E-2</v>
      </c>
      <c r="F7793" s="780"/>
      <c r="G7793" s="780"/>
      <c r="H7793" s="460">
        <f t="shared" si="485"/>
        <v>0</v>
      </c>
      <c r="I7793" s="460">
        <f t="shared" si="486"/>
        <v>0</v>
      </c>
      <c r="J7793" s="460">
        <f t="shared" si="484"/>
        <v>0</v>
      </c>
      <c r="K7793" s="9"/>
      <c r="P7793" s="2"/>
      <c r="Q7793" s="27"/>
      <c r="R7793" s="2"/>
      <c r="S7793" s="2"/>
      <c r="T7793" s="2"/>
      <c r="U7793" s="2"/>
      <c r="V7793" s="2"/>
      <c r="W7793" s="2"/>
    </row>
    <row r="7794" spans="2:23" ht="15" customHeight="1" x14ac:dyDescent="0.35">
      <c r="B7794" s="349"/>
      <c r="C7794" s="715" t="str">
        <f t="shared" si="487"/>
        <v/>
      </c>
      <c r="D7794" s="458">
        <f>IF(ISNUMBER(Summary!$D$17), DATE(Summary!$D$17, 1, 1) + INT((ROW(B7756)-1)/24), DATE(2024, 1, 1) + INT((ROW(B7756)-1)/24))</f>
        <v>45615</v>
      </c>
      <c r="E7794" s="459">
        <v>0.12500000000000006</v>
      </c>
      <c r="F7794" s="780"/>
      <c r="G7794" s="780"/>
      <c r="H7794" s="460">
        <f t="shared" si="485"/>
        <v>0</v>
      </c>
      <c r="I7794" s="460">
        <f t="shared" si="486"/>
        <v>0</v>
      </c>
      <c r="J7794" s="460">
        <f t="shared" si="484"/>
        <v>0</v>
      </c>
      <c r="K7794" s="9"/>
      <c r="P7794" s="2"/>
      <c r="Q7794" s="27"/>
      <c r="R7794" s="2"/>
      <c r="S7794" s="2"/>
      <c r="T7794" s="2"/>
      <c r="U7794" s="2"/>
      <c r="V7794" s="2"/>
      <c r="W7794" s="2"/>
    </row>
    <row r="7795" spans="2:23" ht="15" customHeight="1" x14ac:dyDescent="0.35">
      <c r="B7795" s="349"/>
      <c r="C7795" s="715" t="str">
        <f t="shared" si="487"/>
        <v/>
      </c>
      <c r="D7795" s="458">
        <f>IF(ISNUMBER(Summary!$D$17), DATE(Summary!$D$17, 1, 1) + INT((ROW(B7757)-1)/24), DATE(2024, 1, 1) + INT((ROW(B7757)-1)/24))</f>
        <v>45615</v>
      </c>
      <c r="E7795" s="459">
        <v>0.16666666666666669</v>
      </c>
      <c r="F7795" s="780"/>
      <c r="G7795" s="780"/>
      <c r="H7795" s="460">
        <f t="shared" si="485"/>
        <v>0</v>
      </c>
      <c r="I7795" s="460">
        <f t="shared" si="486"/>
        <v>0</v>
      </c>
      <c r="J7795" s="460">
        <f t="shared" si="484"/>
        <v>0</v>
      </c>
      <c r="K7795" s="9"/>
      <c r="P7795" s="2"/>
      <c r="Q7795" s="27"/>
      <c r="R7795" s="2"/>
      <c r="S7795" s="2"/>
      <c r="T7795" s="2"/>
      <c r="U7795" s="2"/>
      <c r="V7795" s="2"/>
      <c r="W7795" s="2"/>
    </row>
    <row r="7796" spans="2:23" ht="15" customHeight="1" x14ac:dyDescent="0.35">
      <c r="B7796" s="349"/>
      <c r="C7796" s="715" t="str">
        <f t="shared" si="487"/>
        <v/>
      </c>
      <c r="D7796" s="458">
        <f>IF(ISNUMBER(Summary!$D$17), DATE(Summary!$D$17, 1, 1) + INT((ROW(B7758)-1)/24), DATE(2024, 1, 1) + INT((ROW(B7758)-1)/24))</f>
        <v>45615</v>
      </c>
      <c r="E7796" s="459">
        <v>0.20833333333333337</v>
      </c>
      <c r="F7796" s="780"/>
      <c r="G7796" s="780"/>
      <c r="H7796" s="460">
        <f t="shared" si="485"/>
        <v>0</v>
      </c>
      <c r="I7796" s="460">
        <f t="shared" si="486"/>
        <v>0</v>
      </c>
      <c r="J7796" s="460">
        <f t="shared" si="484"/>
        <v>0</v>
      </c>
      <c r="K7796" s="9"/>
      <c r="P7796" s="2"/>
      <c r="Q7796" s="27"/>
      <c r="R7796" s="2"/>
      <c r="S7796" s="2"/>
      <c r="T7796" s="2"/>
      <c r="U7796" s="2"/>
      <c r="V7796" s="2"/>
      <c r="W7796" s="2"/>
    </row>
    <row r="7797" spans="2:23" ht="15" customHeight="1" x14ac:dyDescent="0.35">
      <c r="B7797" s="349"/>
      <c r="C7797" s="715" t="str">
        <f t="shared" si="487"/>
        <v/>
      </c>
      <c r="D7797" s="458">
        <f>IF(ISNUMBER(Summary!$D$17), DATE(Summary!$D$17, 1, 1) + INT((ROW(B7759)-1)/24), DATE(2024, 1, 1) + INT((ROW(B7759)-1)/24))</f>
        <v>45615</v>
      </c>
      <c r="E7797" s="459">
        <v>0.25</v>
      </c>
      <c r="F7797" s="780"/>
      <c r="G7797" s="780"/>
      <c r="H7797" s="460">
        <f t="shared" si="485"/>
        <v>0</v>
      </c>
      <c r="I7797" s="460">
        <f t="shared" si="486"/>
        <v>0</v>
      </c>
      <c r="J7797" s="460">
        <f t="shared" si="484"/>
        <v>0</v>
      </c>
      <c r="K7797" s="9"/>
      <c r="P7797" s="2"/>
      <c r="Q7797" s="27"/>
      <c r="R7797" s="2"/>
      <c r="S7797" s="2"/>
      <c r="T7797" s="2"/>
      <c r="U7797" s="2"/>
      <c r="V7797" s="2"/>
      <c r="W7797" s="2"/>
    </row>
    <row r="7798" spans="2:23" ht="15" customHeight="1" x14ac:dyDescent="0.35">
      <c r="B7798" s="349"/>
      <c r="C7798" s="715" t="str">
        <f t="shared" si="487"/>
        <v/>
      </c>
      <c r="D7798" s="458">
        <f>IF(ISNUMBER(Summary!$D$17), DATE(Summary!$D$17, 1, 1) + INT((ROW(B7760)-1)/24), DATE(2024, 1, 1) + INT((ROW(B7760)-1)/24))</f>
        <v>45615</v>
      </c>
      <c r="E7798" s="459">
        <v>0.29166666666666669</v>
      </c>
      <c r="F7798" s="780"/>
      <c r="G7798" s="780"/>
      <c r="H7798" s="460">
        <f t="shared" si="485"/>
        <v>0</v>
      </c>
      <c r="I7798" s="460">
        <f t="shared" si="486"/>
        <v>0</v>
      </c>
      <c r="J7798" s="460">
        <f t="shared" si="484"/>
        <v>0</v>
      </c>
      <c r="K7798" s="9"/>
      <c r="P7798" s="2"/>
      <c r="Q7798" s="27"/>
      <c r="R7798" s="2"/>
      <c r="S7798" s="2"/>
      <c r="T7798" s="2"/>
      <c r="U7798" s="2"/>
      <c r="V7798" s="2"/>
      <c r="W7798" s="2"/>
    </row>
    <row r="7799" spans="2:23" ht="15" customHeight="1" x14ac:dyDescent="0.35">
      <c r="B7799" s="349"/>
      <c r="C7799" s="715" t="str">
        <f t="shared" si="487"/>
        <v/>
      </c>
      <c r="D7799" s="458">
        <f>IF(ISNUMBER(Summary!$D$17), DATE(Summary!$D$17, 1, 1) + INT((ROW(B7761)-1)/24), DATE(2024, 1, 1) + INT((ROW(B7761)-1)/24))</f>
        <v>45615</v>
      </c>
      <c r="E7799" s="459">
        <v>0.33333333333333337</v>
      </c>
      <c r="F7799" s="780"/>
      <c r="G7799" s="780"/>
      <c r="H7799" s="460">
        <f t="shared" si="485"/>
        <v>0</v>
      </c>
      <c r="I7799" s="460">
        <f t="shared" si="486"/>
        <v>0</v>
      </c>
      <c r="J7799" s="460">
        <f t="shared" si="484"/>
        <v>0</v>
      </c>
      <c r="K7799" s="9"/>
      <c r="P7799" s="2"/>
      <c r="Q7799" s="27"/>
      <c r="R7799" s="2"/>
      <c r="S7799" s="2"/>
      <c r="T7799" s="2"/>
      <c r="U7799" s="2"/>
      <c r="V7799" s="2"/>
      <c r="W7799" s="2"/>
    </row>
    <row r="7800" spans="2:23" ht="15" customHeight="1" x14ac:dyDescent="0.35">
      <c r="B7800" s="349"/>
      <c r="C7800" s="715" t="str">
        <f t="shared" si="487"/>
        <v/>
      </c>
      <c r="D7800" s="458">
        <f>IF(ISNUMBER(Summary!$D$17), DATE(Summary!$D$17, 1, 1) + INT((ROW(B7762)-1)/24), DATE(2024, 1, 1) + INT((ROW(B7762)-1)/24))</f>
        <v>45615</v>
      </c>
      <c r="E7800" s="459">
        <v>0.375</v>
      </c>
      <c r="F7800" s="780"/>
      <c r="G7800" s="780"/>
      <c r="H7800" s="460">
        <f t="shared" si="485"/>
        <v>0</v>
      </c>
      <c r="I7800" s="460">
        <f t="shared" si="486"/>
        <v>0</v>
      </c>
      <c r="J7800" s="460">
        <f t="shared" si="484"/>
        <v>0</v>
      </c>
      <c r="K7800" s="9"/>
      <c r="P7800" s="2"/>
      <c r="Q7800" s="27"/>
      <c r="R7800" s="2"/>
      <c r="S7800" s="2"/>
      <c r="T7800" s="2"/>
      <c r="U7800" s="2"/>
      <c r="V7800" s="2"/>
      <c r="W7800" s="2"/>
    </row>
    <row r="7801" spans="2:23" ht="15" customHeight="1" x14ac:dyDescent="0.35">
      <c r="B7801" s="349"/>
      <c r="C7801" s="715" t="str">
        <f t="shared" si="487"/>
        <v/>
      </c>
      <c r="D7801" s="458">
        <f>IF(ISNUMBER(Summary!$D$17), DATE(Summary!$D$17, 1, 1) + INT((ROW(B7763)-1)/24), DATE(2024, 1, 1) + INT((ROW(B7763)-1)/24))</f>
        <v>45615</v>
      </c>
      <c r="E7801" s="459">
        <v>0.41666666666666669</v>
      </c>
      <c r="F7801" s="780"/>
      <c r="G7801" s="780"/>
      <c r="H7801" s="460">
        <f t="shared" si="485"/>
        <v>0</v>
      </c>
      <c r="I7801" s="460">
        <f t="shared" si="486"/>
        <v>0</v>
      </c>
      <c r="J7801" s="460">
        <f t="shared" si="484"/>
        <v>0</v>
      </c>
      <c r="K7801" s="9"/>
      <c r="P7801" s="2"/>
      <c r="Q7801" s="27"/>
      <c r="R7801" s="2"/>
      <c r="S7801" s="2"/>
      <c r="T7801" s="2"/>
      <c r="U7801" s="2"/>
      <c r="V7801" s="2"/>
      <c r="W7801" s="2"/>
    </row>
    <row r="7802" spans="2:23" ht="15" customHeight="1" x14ac:dyDescent="0.35">
      <c r="B7802" s="349"/>
      <c r="C7802" s="715" t="str">
        <f t="shared" si="487"/>
        <v/>
      </c>
      <c r="D7802" s="458">
        <f>IF(ISNUMBER(Summary!$D$17), DATE(Summary!$D$17, 1, 1) + INT((ROW(B7764)-1)/24), DATE(2024, 1, 1) + INT((ROW(B7764)-1)/24))</f>
        <v>45615</v>
      </c>
      <c r="E7802" s="459">
        <v>0.45833333333333337</v>
      </c>
      <c r="F7802" s="780"/>
      <c r="G7802" s="780"/>
      <c r="H7802" s="460">
        <f t="shared" si="485"/>
        <v>0</v>
      </c>
      <c r="I7802" s="460">
        <f t="shared" si="486"/>
        <v>0</v>
      </c>
      <c r="J7802" s="460">
        <f t="shared" si="484"/>
        <v>0</v>
      </c>
      <c r="K7802" s="9"/>
      <c r="P7802" s="2"/>
      <c r="Q7802" s="27"/>
      <c r="R7802" s="2"/>
      <c r="S7802" s="2"/>
      <c r="T7802" s="2"/>
      <c r="U7802" s="2"/>
      <c r="V7802" s="2"/>
      <c r="W7802" s="2"/>
    </row>
    <row r="7803" spans="2:23" ht="15" customHeight="1" x14ac:dyDescent="0.35">
      <c r="B7803" s="349"/>
      <c r="C7803" s="715" t="str">
        <f t="shared" si="487"/>
        <v/>
      </c>
      <c r="D7803" s="458">
        <f>IF(ISNUMBER(Summary!$D$17), DATE(Summary!$D$17, 1, 1) + INT((ROW(B7765)-1)/24), DATE(2024, 1, 1) + INT((ROW(B7765)-1)/24))</f>
        <v>45615</v>
      </c>
      <c r="E7803" s="459">
        <v>0.50000000000000011</v>
      </c>
      <c r="F7803" s="780"/>
      <c r="G7803" s="780"/>
      <c r="H7803" s="460">
        <f t="shared" si="485"/>
        <v>0</v>
      </c>
      <c r="I7803" s="460">
        <f t="shared" si="486"/>
        <v>0</v>
      </c>
      <c r="J7803" s="460">
        <f t="shared" si="484"/>
        <v>0</v>
      </c>
      <c r="K7803" s="9"/>
      <c r="P7803" s="2"/>
      <c r="Q7803" s="27"/>
      <c r="R7803" s="2"/>
      <c r="S7803" s="2"/>
      <c r="T7803" s="2"/>
      <c r="U7803" s="2"/>
      <c r="V7803" s="2"/>
      <c r="W7803" s="2"/>
    </row>
    <row r="7804" spans="2:23" ht="15" customHeight="1" x14ac:dyDescent="0.35">
      <c r="B7804" s="349"/>
      <c r="C7804" s="715" t="str">
        <f t="shared" si="487"/>
        <v/>
      </c>
      <c r="D7804" s="458">
        <f>IF(ISNUMBER(Summary!$D$17), DATE(Summary!$D$17, 1, 1) + INT((ROW(B7766)-1)/24), DATE(2024, 1, 1) + INT((ROW(B7766)-1)/24))</f>
        <v>45615</v>
      </c>
      <c r="E7804" s="459">
        <v>0.54166666666666674</v>
      </c>
      <c r="F7804" s="780"/>
      <c r="G7804" s="780"/>
      <c r="H7804" s="460">
        <f t="shared" si="485"/>
        <v>0</v>
      </c>
      <c r="I7804" s="460">
        <f t="shared" si="486"/>
        <v>0</v>
      </c>
      <c r="J7804" s="460">
        <f t="shared" si="484"/>
        <v>0</v>
      </c>
      <c r="K7804" s="9"/>
      <c r="P7804" s="2"/>
      <c r="Q7804" s="27"/>
      <c r="R7804" s="2"/>
      <c r="S7804" s="2"/>
      <c r="T7804" s="2"/>
      <c r="U7804" s="2"/>
      <c r="V7804" s="2"/>
      <c r="W7804" s="2"/>
    </row>
    <row r="7805" spans="2:23" ht="15" customHeight="1" x14ac:dyDescent="0.35">
      <c r="B7805" s="349"/>
      <c r="C7805" s="715" t="str">
        <f t="shared" si="487"/>
        <v/>
      </c>
      <c r="D7805" s="458">
        <f>IF(ISNUMBER(Summary!$D$17), DATE(Summary!$D$17, 1, 1) + INT((ROW(B7767)-1)/24), DATE(2024, 1, 1) + INT((ROW(B7767)-1)/24))</f>
        <v>45615</v>
      </c>
      <c r="E7805" s="459">
        <v>0.58333333333333337</v>
      </c>
      <c r="F7805" s="780"/>
      <c r="G7805" s="780"/>
      <c r="H7805" s="460">
        <f t="shared" si="485"/>
        <v>0</v>
      </c>
      <c r="I7805" s="460">
        <f t="shared" si="486"/>
        <v>0</v>
      </c>
      <c r="J7805" s="460">
        <f t="shared" si="484"/>
        <v>0</v>
      </c>
      <c r="K7805" s="9"/>
      <c r="P7805" s="2"/>
      <c r="Q7805" s="27"/>
      <c r="R7805" s="2"/>
      <c r="S7805" s="2"/>
      <c r="T7805" s="2"/>
      <c r="U7805" s="2"/>
      <c r="V7805" s="2"/>
      <c r="W7805" s="2"/>
    </row>
    <row r="7806" spans="2:23" ht="15" customHeight="1" x14ac:dyDescent="0.35">
      <c r="B7806" s="349"/>
      <c r="C7806" s="715" t="str">
        <f t="shared" si="487"/>
        <v/>
      </c>
      <c r="D7806" s="458">
        <f>IF(ISNUMBER(Summary!$D$17), DATE(Summary!$D$17, 1, 1) + INT((ROW(B7768)-1)/24), DATE(2024, 1, 1) + INT((ROW(B7768)-1)/24))</f>
        <v>45615</v>
      </c>
      <c r="E7806" s="459">
        <v>0.62500000000000011</v>
      </c>
      <c r="F7806" s="780"/>
      <c r="G7806" s="780"/>
      <c r="H7806" s="460">
        <f t="shared" si="485"/>
        <v>0</v>
      </c>
      <c r="I7806" s="460">
        <f t="shared" si="486"/>
        <v>0</v>
      </c>
      <c r="J7806" s="460">
        <f t="shared" si="484"/>
        <v>0</v>
      </c>
      <c r="K7806" s="9"/>
      <c r="P7806" s="2"/>
      <c r="Q7806" s="27"/>
      <c r="R7806" s="2"/>
      <c r="S7806" s="2"/>
      <c r="T7806" s="2"/>
      <c r="U7806" s="2"/>
      <c r="V7806" s="2"/>
      <c r="W7806" s="2"/>
    </row>
    <row r="7807" spans="2:23" ht="15" customHeight="1" x14ac:dyDescent="0.35">
      <c r="B7807" s="349"/>
      <c r="C7807" s="715" t="str">
        <f t="shared" si="487"/>
        <v/>
      </c>
      <c r="D7807" s="458">
        <f>IF(ISNUMBER(Summary!$D$17), DATE(Summary!$D$17, 1, 1) + INT((ROW(B7769)-1)/24), DATE(2024, 1, 1) + INT((ROW(B7769)-1)/24))</f>
        <v>45615</v>
      </c>
      <c r="E7807" s="459">
        <v>0.66666666666666674</v>
      </c>
      <c r="F7807" s="780"/>
      <c r="G7807" s="780"/>
      <c r="H7807" s="460">
        <f t="shared" si="485"/>
        <v>0</v>
      </c>
      <c r="I7807" s="460">
        <f t="shared" si="486"/>
        <v>0</v>
      </c>
      <c r="J7807" s="460">
        <f t="shared" si="484"/>
        <v>0</v>
      </c>
      <c r="K7807" s="9"/>
      <c r="P7807" s="2"/>
      <c r="Q7807" s="27"/>
      <c r="R7807" s="2"/>
      <c r="S7807" s="2"/>
      <c r="T7807" s="2"/>
      <c r="U7807" s="2"/>
      <c r="V7807" s="2"/>
      <c r="W7807" s="2"/>
    </row>
    <row r="7808" spans="2:23" ht="15" customHeight="1" x14ac:dyDescent="0.35">
      <c r="B7808" s="349"/>
      <c r="C7808" s="715" t="str">
        <f t="shared" si="487"/>
        <v/>
      </c>
      <c r="D7808" s="458">
        <f>IF(ISNUMBER(Summary!$D$17), DATE(Summary!$D$17, 1, 1) + INT((ROW(B7770)-1)/24), DATE(2024, 1, 1) + INT((ROW(B7770)-1)/24))</f>
        <v>45615</v>
      </c>
      <c r="E7808" s="459">
        <v>0.70833333333333337</v>
      </c>
      <c r="F7808" s="780"/>
      <c r="G7808" s="780"/>
      <c r="H7808" s="460">
        <f t="shared" si="485"/>
        <v>0</v>
      </c>
      <c r="I7808" s="460">
        <f t="shared" si="486"/>
        <v>0</v>
      </c>
      <c r="J7808" s="460">
        <f t="shared" ref="J7808:J7871" si="488">G7808-H7808</f>
        <v>0</v>
      </c>
      <c r="K7808" s="9"/>
      <c r="P7808" s="2"/>
      <c r="Q7808" s="27"/>
      <c r="R7808" s="2"/>
      <c r="S7808" s="2"/>
      <c r="T7808" s="2"/>
      <c r="U7808" s="2"/>
      <c r="V7808" s="2"/>
      <c r="W7808" s="2"/>
    </row>
    <row r="7809" spans="2:23" ht="15" customHeight="1" x14ac:dyDescent="0.35">
      <c r="B7809" s="349"/>
      <c r="C7809" s="715" t="str">
        <f t="shared" si="487"/>
        <v/>
      </c>
      <c r="D7809" s="458">
        <f>IF(ISNUMBER(Summary!$D$17), DATE(Summary!$D$17, 1, 1) + INT((ROW(B7771)-1)/24), DATE(2024, 1, 1) + INT((ROW(B7771)-1)/24))</f>
        <v>45615</v>
      </c>
      <c r="E7809" s="459">
        <v>0.75000000000000011</v>
      </c>
      <c r="F7809" s="780"/>
      <c r="G7809" s="780"/>
      <c r="H7809" s="460">
        <f t="shared" si="485"/>
        <v>0</v>
      </c>
      <c r="I7809" s="460">
        <f t="shared" si="486"/>
        <v>0</v>
      </c>
      <c r="J7809" s="460">
        <f t="shared" si="488"/>
        <v>0</v>
      </c>
      <c r="K7809" s="9"/>
      <c r="P7809" s="2"/>
      <c r="Q7809" s="27"/>
      <c r="R7809" s="2"/>
      <c r="S7809" s="2"/>
      <c r="T7809" s="2"/>
      <c r="U7809" s="2"/>
      <c r="V7809" s="2"/>
      <c r="W7809" s="2"/>
    </row>
    <row r="7810" spans="2:23" ht="15" customHeight="1" x14ac:dyDescent="0.35">
      <c r="B7810" s="349"/>
      <c r="C7810" s="715" t="str">
        <f t="shared" si="487"/>
        <v/>
      </c>
      <c r="D7810" s="458">
        <f>IF(ISNUMBER(Summary!$D$17), DATE(Summary!$D$17, 1, 1) + INT((ROW(B7772)-1)/24), DATE(2024, 1, 1) + INT((ROW(B7772)-1)/24))</f>
        <v>45615</v>
      </c>
      <c r="E7810" s="459">
        <v>0.79166666666666674</v>
      </c>
      <c r="F7810" s="780"/>
      <c r="G7810" s="780"/>
      <c r="H7810" s="460">
        <f t="shared" si="485"/>
        <v>0</v>
      </c>
      <c r="I7810" s="460">
        <f t="shared" si="486"/>
        <v>0</v>
      </c>
      <c r="J7810" s="460">
        <f t="shared" si="488"/>
        <v>0</v>
      </c>
      <c r="K7810" s="9"/>
      <c r="P7810" s="2"/>
      <c r="Q7810" s="27"/>
      <c r="R7810" s="2"/>
      <c r="S7810" s="2"/>
      <c r="T7810" s="2"/>
      <c r="U7810" s="2"/>
      <c r="V7810" s="2"/>
      <c r="W7810" s="2"/>
    </row>
    <row r="7811" spans="2:23" ht="15" customHeight="1" x14ac:dyDescent="0.35">
      <c r="B7811" s="349"/>
      <c r="C7811" s="715" t="str">
        <f t="shared" si="487"/>
        <v/>
      </c>
      <c r="D7811" s="458">
        <f>IF(ISNUMBER(Summary!$D$17), DATE(Summary!$D$17, 1, 1) + INT((ROW(B7773)-1)/24), DATE(2024, 1, 1) + INT((ROW(B7773)-1)/24))</f>
        <v>45615</v>
      </c>
      <c r="E7811" s="459">
        <v>0.83333333333333337</v>
      </c>
      <c r="F7811" s="780"/>
      <c r="G7811" s="780"/>
      <c r="H7811" s="460">
        <f t="shared" si="485"/>
        <v>0</v>
      </c>
      <c r="I7811" s="460">
        <f t="shared" si="486"/>
        <v>0</v>
      </c>
      <c r="J7811" s="460">
        <f t="shared" si="488"/>
        <v>0</v>
      </c>
      <c r="K7811" s="9"/>
      <c r="P7811" s="2"/>
      <c r="Q7811" s="27"/>
      <c r="R7811" s="2"/>
      <c r="S7811" s="2"/>
      <c r="T7811" s="2"/>
      <c r="U7811" s="2"/>
      <c r="V7811" s="2"/>
      <c r="W7811" s="2"/>
    </row>
    <row r="7812" spans="2:23" ht="15" customHeight="1" x14ac:dyDescent="0.35">
      <c r="B7812" s="349"/>
      <c r="C7812" s="715" t="str">
        <f t="shared" si="487"/>
        <v/>
      </c>
      <c r="D7812" s="458">
        <f>IF(ISNUMBER(Summary!$D$17), DATE(Summary!$D$17, 1, 1) + INT((ROW(B7774)-1)/24), DATE(2024, 1, 1) + INT((ROW(B7774)-1)/24))</f>
        <v>45615</v>
      </c>
      <c r="E7812" s="459">
        <v>0.87500000000000011</v>
      </c>
      <c r="F7812" s="780"/>
      <c r="G7812" s="780"/>
      <c r="H7812" s="460">
        <f t="shared" si="485"/>
        <v>0</v>
      </c>
      <c r="I7812" s="460">
        <f t="shared" si="486"/>
        <v>0</v>
      </c>
      <c r="J7812" s="460">
        <f t="shared" si="488"/>
        <v>0</v>
      </c>
      <c r="K7812" s="9"/>
      <c r="P7812" s="2"/>
      <c r="Q7812" s="27"/>
      <c r="R7812" s="2"/>
      <c r="S7812" s="2"/>
      <c r="T7812" s="2"/>
      <c r="U7812" s="2"/>
      <c r="V7812" s="2"/>
      <c r="W7812" s="2"/>
    </row>
    <row r="7813" spans="2:23" ht="15" customHeight="1" x14ac:dyDescent="0.35">
      <c r="B7813" s="349"/>
      <c r="C7813" s="715" t="str">
        <f t="shared" si="487"/>
        <v/>
      </c>
      <c r="D7813" s="458">
        <f>IF(ISNUMBER(Summary!$D$17), DATE(Summary!$D$17, 1, 1) + INT((ROW(B7775)-1)/24), DATE(2024, 1, 1) + INT((ROW(B7775)-1)/24))</f>
        <v>45615</v>
      </c>
      <c r="E7813" s="459">
        <v>0.91666666666666674</v>
      </c>
      <c r="F7813" s="780"/>
      <c r="G7813" s="780"/>
      <c r="H7813" s="460">
        <f t="shared" si="485"/>
        <v>0</v>
      </c>
      <c r="I7813" s="460">
        <f t="shared" si="486"/>
        <v>0</v>
      </c>
      <c r="J7813" s="460">
        <f t="shared" si="488"/>
        <v>0</v>
      </c>
      <c r="K7813" s="9"/>
      <c r="P7813" s="2"/>
      <c r="Q7813" s="27"/>
      <c r="R7813" s="2"/>
      <c r="S7813" s="2"/>
      <c r="T7813" s="2"/>
      <c r="U7813" s="2"/>
      <c r="V7813" s="2"/>
      <c r="W7813" s="2"/>
    </row>
    <row r="7814" spans="2:23" ht="15" customHeight="1" x14ac:dyDescent="0.35">
      <c r="B7814" s="349"/>
      <c r="C7814" s="715" t="str">
        <f t="shared" si="487"/>
        <v/>
      </c>
      <c r="D7814" s="458">
        <f>IF(ISNUMBER(Summary!$D$17), DATE(Summary!$D$17, 1, 1) + INT((ROW(B7776)-1)/24), DATE(2024, 1, 1) + INT((ROW(B7776)-1)/24))</f>
        <v>45615</v>
      </c>
      <c r="E7814" s="459">
        <v>0.95833333333333337</v>
      </c>
      <c r="F7814" s="780"/>
      <c r="G7814" s="780"/>
      <c r="H7814" s="460">
        <f t="shared" si="485"/>
        <v>0</v>
      </c>
      <c r="I7814" s="460">
        <f t="shared" si="486"/>
        <v>0</v>
      </c>
      <c r="J7814" s="460">
        <f t="shared" si="488"/>
        <v>0</v>
      </c>
      <c r="K7814" s="9"/>
      <c r="P7814" s="2"/>
      <c r="Q7814" s="27"/>
      <c r="R7814" s="2"/>
      <c r="S7814" s="2"/>
      <c r="T7814" s="2"/>
      <c r="U7814" s="2"/>
      <c r="V7814" s="2"/>
      <c r="W7814" s="2"/>
    </row>
    <row r="7815" spans="2:23" ht="15" customHeight="1" x14ac:dyDescent="0.35">
      <c r="B7815" s="457"/>
      <c r="C7815" s="715">
        <f t="shared" si="487"/>
        <v>45616</v>
      </c>
      <c r="D7815" s="458">
        <f>IF(ISNUMBER(Summary!$D$17), DATE(Summary!$D$17, 1, 1) + INT((ROW(B7777)-1)/24), DATE(2024, 1, 1) + INT((ROW(B7777)-1)/24))</f>
        <v>45616</v>
      </c>
      <c r="E7815" s="459">
        <v>3.1225022567582528E-17</v>
      </c>
      <c r="F7815" s="780"/>
      <c r="G7815" s="780"/>
      <c r="H7815" s="460">
        <f t="shared" si="485"/>
        <v>0</v>
      </c>
      <c r="I7815" s="460">
        <f t="shared" si="486"/>
        <v>0</v>
      </c>
      <c r="J7815" s="460">
        <f t="shared" si="488"/>
        <v>0</v>
      </c>
      <c r="K7815" s="9"/>
      <c r="P7815" s="2"/>
      <c r="Q7815" s="27"/>
      <c r="R7815" s="2"/>
      <c r="S7815" s="2"/>
      <c r="T7815" s="2"/>
      <c r="U7815" s="2"/>
      <c r="V7815" s="2"/>
      <c r="W7815" s="2"/>
    </row>
    <row r="7816" spans="2:23" ht="15" customHeight="1" x14ac:dyDescent="0.35">
      <c r="B7816" s="349"/>
      <c r="C7816" s="715" t="str">
        <f t="shared" si="487"/>
        <v/>
      </c>
      <c r="D7816" s="458">
        <f>IF(ISNUMBER(Summary!$D$17), DATE(Summary!$D$17, 1, 1) + INT((ROW(B7778)-1)/24), DATE(2024, 1, 1) + INT((ROW(B7778)-1)/24))</f>
        <v>45616</v>
      </c>
      <c r="E7816" s="459">
        <v>4.1666666666666699E-2</v>
      </c>
      <c r="F7816" s="780"/>
      <c r="G7816" s="780"/>
      <c r="H7816" s="460">
        <f t="shared" si="485"/>
        <v>0</v>
      </c>
      <c r="I7816" s="460">
        <f t="shared" si="486"/>
        <v>0</v>
      </c>
      <c r="J7816" s="460">
        <f t="shared" si="488"/>
        <v>0</v>
      </c>
      <c r="K7816" s="9"/>
      <c r="P7816" s="2"/>
      <c r="Q7816" s="27"/>
      <c r="R7816" s="2"/>
      <c r="S7816" s="2"/>
      <c r="T7816" s="2"/>
      <c r="U7816" s="2"/>
      <c r="V7816" s="2"/>
      <c r="W7816" s="2"/>
    </row>
    <row r="7817" spans="2:23" ht="15" customHeight="1" x14ac:dyDescent="0.35">
      <c r="B7817" s="349"/>
      <c r="C7817" s="715" t="str">
        <f t="shared" si="487"/>
        <v/>
      </c>
      <c r="D7817" s="458">
        <f>IF(ISNUMBER(Summary!$D$17), DATE(Summary!$D$17, 1, 1) + INT((ROW(B7779)-1)/24), DATE(2024, 1, 1) + INT((ROW(B7779)-1)/24))</f>
        <v>45616</v>
      </c>
      <c r="E7817" s="459">
        <v>8.333333333333337E-2</v>
      </c>
      <c r="F7817" s="780"/>
      <c r="G7817" s="780"/>
      <c r="H7817" s="460">
        <f t="shared" si="485"/>
        <v>0</v>
      </c>
      <c r="I7817" s="460">
        <f t="shared" si="486"/>
        <v>0</v>
      </c>
      <c r="J7817" s="460">
        <f t="shared" si="488"/>
        <v>0</v>
      </c>
      <c r="K7817" s="9"/>
      <c r="P7817" s="2"/>
      <c r="Q7817" s="27"/>
      <c r="R7817" s="2"/>
      <c r="S7817" s="2"/>
      <c r="T7817" s="2"/>
      <c r="U7817" s="2"/>
      <c r="V7817" s="2"/>
      <c r="W7817" s="2"/>
    </row>
    <row r="7818" spans="2:23" ht="15" customHeight="1" x14ac:dyDescent="0.35">
      <c r="B7818" s="349"/>
      <c r="C7818" s="715" t="str">
        <f t="shared" si="487"/>
        <v/>
      </c>
      <c r="D7818" s="458">
        <f>IF(ISNUMBER(Summary!$D$17), DATE(Summary!$D$17, 1, 1) + INT((ROW(B7780)-1)/24), DATE(2024, 1, 1) + INT((ROW(B7780)-1)/24))</f>
        <v>45616</v>
      </c>
      <c r="E7818" s="459">
        <v>0.12500000000000006</v>
      </c>
      <c r="F7818" s="780"/>
      <c r="G7818" s="780"/>
      <c r="H7818" s="460">
        <f t="shared" si="485"/>
        <v>0</v>
      </c>
      <c r="I7818" s="460">
        <f t="shared" si="486"/>
        <v>0</v>
      </c>
      <c r="J7818" s="460">
        <f t="shared" si="488"/>
        <v>0</v>
      </c>
      <c r="K7818" s="9"/>
      <c r="P7818" s="2"/>
      <c r="Q7818" s="27"/>
      <c r="R7818" s="2"/>
      <c r="S7818" s="2"/>
      <c r="T7818" s="2"/>
      <c r="U7818" s="2"/>
      <c r="V7818" s="2"/>
      <c r="W7818" s="2"/>
    </row>
    <row r="7819" spans="2:23" ht="15" customHeight="1" x14ac:dyDescent="0.35">
      <c r="B7819" s="349"/>
      <c r="C7819" s="715" t="str">
        <f t="shared" si="487"/>
        <v/>
      </c>
      <c r="D7819" s="458">
        <f>IF(ISNUMBER(Summary!$D$17), DATE(Summary!$D$17, 1, 1) + INT((ROW(B7781)-1)/24), DATE(2024, 1, 1) + INT((ROW(B7781)-1)/24))</f>
        <v>45616</v>
      </c>
      <c r="E7819" s="459">
        <v>0.16666666666666669</v>
      </c>
      <c r="F7819" s="780"/>
      <c r="G7819" s="780"/>
      <c r="H7819" s="460">
        <f t="shared" si="485"/>
        <v>0</v>
      </c>
      <c r="I7819" s="460">
        <f t="shared" si="486"/>
        <v>0</v>
      </c>
      <c r="J7819" s="460">
        <f t="shared" si="488"/>
        <v>0</v>
      </c>
      <c r="K7819" s="9"/>
      <c r="P7819" s="2"/>
      <c r="Q7819" s="27"/>
      <c r="R7819" s="2"/>
      <c r="S7819" s="2"/>
      <c r="T7819" s="2"/>
      <c r="U7819" s="2"/>
      <c r="V7819" s="2"/>
      <c r="W7819" s="2"/>
    </row>
    <row r="7820" spans="2:23" ht="15" customHeight="1" x14ac:dyDescent="0.35">
      <c r="B7820" s="349"/>
      <c r="C7820" s="715" t="str">
        <f t="shared" si="487"/>
        <v/>
      </c>
      <c r="D7820" s="458">
        <f>IF(ISNUMBER(Summary!$D$17), DATE(Summary!$D$17, 1, 1) + INT((ROW(B7782)-1)/24), DATE(2024, 1, 1) + INT((ROW(B7782)-1)/24))</f>
        <v>45616</v>
      </c>
      <c r="E7820" s="459">
        <v>0.20833333333333337</v>
      </c>
      <c r="F7820" s="780"/>
      <c r="G7820" s="780"/>
      <c r="H7820" s="460">
        <f t="shared" si="485"/>
        <v>0</v>
      </c>
      <c r="I7820" s="460">
        <f t="shared" si="486"/>
        <v>0</v>
      </c>
      <c r="J7820" s="460">
        <f t="shared" si="488"/>
        <v>0</v>
      </c>
      <c r="K7820" s="9"/>
      <c r="P7820" s="2"/>
      <c r="Q7820" s="27"/>
      <c r="R7820" s="2"/>
      <c r="S7820" s="2"/>
      <c r="T7820" s="2"/>
      <c r="U7820" s="2"/>
      <c r="V7820" s="2"/>
      <c r="W7820" s="2"/>
    </row>
    <row r="7821" spans="2:23" ht="15" customHeight="1" x14ac:dyDescent="0.35">
      <c r="B7821" s="349"/>
      <c r="C7821" s="715" t="str">
        <f t="shared" si="487"/>
        <v/>
      </c>
      <c r="D7821" s="458">
        <f>IF(ISNUMBER(Summary!$D$17), DATE(Summary!$D$17, 1, 1) + INT((ROW(B7783)-1)/24), DATE(2024, 1, 1) + INT((ROW(B7783)-1)/24))</f>
        <v>45616</v>
      </c>
      <c r="E7821" s="459">
        <v>0.25</v>
      </c>
      <c r="F7821" s="780"/>
      <c r="G7821" s="780"/>
      <c r="H7821" s="460">
        <f t="shared" si="485"/>
        <v>0</v>
      </c>
      <c r="I7821" s="460">
        <f t="shared" si="486"/>
        <v>0</v>
      </c>
      <c r="J7821" s="460">
        <f t="shared" si="488"/>
        <v>0</v>
      </c>
      <c r="K7821" s="9"/>
      <c r="P7821" s="2"/>
      <c r="Q7821" s="27"/>
      <c r="R7821" s="2"/>
      <c r="S7821" s="2"/>
      <c r="T7821" s="2"/>
      <c r="U7821" s="2"/>
      <c r="V7821" s="2"/>
      <c r="W7821" s="2"/>
    </row>
    <row r="7822" spans="2:23" ht="15" customHeight="1" x14ac:dyDescent="0.35">
      <c r="B7822" s="349"/>
      <c r="C7822" s="715" t="str">
        <f t="shared" si="487"/>
        <v/>
      </c>
      <c r="D7822" s="458">
        <f>IF(ISNUMBER(Summary!$D$17), DATE(Summary!$D$17, 1, 1) + INT((ROW(B7784)-1)/24), DATE(2024, 1, 1) + INT((ROW(B7784)-1)/24))</f>
        <v>45616</v>
      </c>
      <c r="E7822" s="459">
        <v>0.29166666666666669</v>
      </c>
      <c r="F7822" s="780"/>
      <c r="G7822" s="780"/>
      <c r="H7822" s="460">
        <f t="shared" si="485"/>
        <v>0</v>
      </c>
      <c r="I7822" s="460">
        <f t="shared" si="486"/>
        <v>0</v>
      </c>
      <c r="J7822" s="460">
        <f t="shared" si="488"/>
        <v>0</v>
      </c>
      <c r="K7822" s="9"/>
      <c r="P7822" s="2"/>
      <c r="Q7822" s="27"/>
      <c r="R7822" s="2"/>
      <c r="S7822" s="2"/>
      <c r="T7822" s="2"/>
      <c r="U7822" s="2"/>
      <c r="V7822" s="2"/>
      <c r="W7822" s="2"/>
    </row>
    <row r="7823" spans="2:23" ht="15" customHeight="1" x14ac:dyDescent="0.35">
      <c r="B7823" s="349"/>
      <c r="C7823" s="715" t="str">
        <f t="shared" si="487"/>
        <v/>
      </c>
      <c r="D7823" s="458">
        <f>IF(ISNUMBER(Summary!$D$17), DATE(Summary!$D$17, 1, 1) + INT((ROW(B7785)-1)/24), DATE(2024, 1, 1) + INT((ROW(B7785)-1)/24))</f>
        <v>45616</v>
      </c>
      <c r="E7823" s="459">
        <v>0.33333333333333337</v>
      </c>
      <c r="F7823" s="780"/>
      <c r="G7823" s="780"/>
      <c r="H7823" s="460">
        <f t="shared" si="485"/>
        <v>0</v>
      </c>
      <c r="I7823" s="460">
        <f t="shared" si="486"/>
        <v>0</v>
      </c>
      <c r="J7823" s="460">
        <f t="shared" si="488"/>
        <v>0</v>
      </c>
      <c r="K7823" s="9"/>
      <c r="P7823" s="2"/>
      <c r="Q7823" s="27"/>
      <c r="R7823" s="2"/>
      <c r="S7823" s="2"/>
      <c r="T7823" s="2"/>
      <c r="U7823" s="2"/>
      <c r="V7823" s="2"/>
      <c r="W7823" s="2"/>
    </row>
    <row r="7824" spans="2:23" ht="15" customHeight="1" x14ac:dyDescent="0.35">
      <c r="B7824" s="349"/>
      <c r="C7824" s="715" t="str">
        <f t="shared" si="487"/>
        <v/>
      </c>
      <c r="D7824" s="458">
        <f>IF(ISNUMBER(Summary!$D$17), DATE(Summary!$D$17, 1, 1) + INT((ROW(B7786)-1)/24), DATE(2024, 1, 1) + INT((ROW(B7786)-1)/24))</f>
        <v>45616</v>
      </c>
      <c r="E7824" s="459">
        <v>0.375</v>
      </c>
      <c r="F7824" s="780"/>
      <c r="G7824" s="780"/>
      <c r="H7824" s="460">
        <f t="shared" si="485"/>
        <v>0</v>
      </c>
      <c r="I7824" s="460">
        <f t="shared" si="486"/>
        <v>0</v>
      </c>
      <c r="J7824" s="460">
        <f t="shared" si="488"/>
        <v>0</v>
      </c>
      <c r="K7824" s="9"/>
      <c r="P7824" s="2"/>
      <c r="Q7824" s="27"/>
      <c r="R7824" s="2"/>
      <c r="S7824" s="2"/>
      <c r="T7824" s="2"/>
      <c r="U7824" s="2"/>
      <c r="V7824" s="2"/>
      <c r="W7824" s="2"/>
    </row>
    <row r="7825" spans="2:23" ht="15" customHeight="1" x14ac:dyDescent="0.35">
      <c r="B7825" s="349"/>
      <c r="C7825" s="715" t="str">
        <f t="shared" si="487"/>
        <v/>
      </c>
      <c r="D7825" s="458">
        <f>IF(ISNUMBER(Summary!$D$17), DATE(Summary!$D$17, 1, 1) + INT((ROW(B7787)-1)/24), DATE(2024, 1, 1) + INT((ROW(B7787)-1)/24))</f>
        <v>45616</v>
      </c>
      <c r="E7825" s="459">
        <v>0.41666666666666669</v>
      </c>
      <c r="F7825" s="780"/>
      <c r="G7825" s="780"/>
      <c r="H7825" s="460">
        <f t="shared" si="485"/>
        <v>0</v>
      </c>
      <c r="I7825" s="460">
        <f t="shared" si="486"/>
        <v>0</v>
      </c>
      <c r="J7825" s="460">
        <f t="shared" si="488"/>
        <v>0</v>
      </c>
      <c r="K7825" s="9"/>
      <c r="P7825" s="2"/>
      <c r="Q7825" s="27"/>
      <c r="R7825" s="2"/>
      <c r="S7825" s="2"/>
      <c r="T7825" s="2"/>
      <c r="U7825" s="2"/>
      <c r="V7825" s="2"/>
      <c r="W7825" s="2"/>
    </row>
    <row r="7826" spans="2:23" ht="15" customHeight="1" x14ac:dyDescent="0.35">
      <c r="B7826" s="349"/>
      <c r="C7826" s="715" t="str">
        <f t="shared" si="487"/>
        <v/>
      </c>
      <c r="D7826" s="458">
        <f>IF(ISNUMBER(Summary!$D$17), DATE(Summary!$D$17, 1, 1) + INT((ROW(B7788)-1)/24), DATE(2024, 1, 1) + INT((ROW(B7788)-1)/24))</f>
        <v>45616</v>
      </c>
      <c r="E7826" s="459">
        <v>0.45833333333333337</v>
      </c>
      <c r="F7826" s="780"/>
      <c r="G7826" s="780"/>
      <c r="H7826" s="460">
        <f t="shared" si="485"/>
        <v>0</v>
      </c>
      <c r="I7826" s="460">
        <f t="shared" si="486"/>
        <v>0</v>
      </c>
      <c r="J7826" s="460">
        <f t="shared" si="488"/>
        <v>0</v>
      </c>
      <c r="K7826" s="9"/>
      <c r="P7826" s="2"/>
      <c r="Q7826" s="27"/>
      <c r="R7826" s="2"/>
      <c r="S7826" s="2"/>
      <c r="T7826" s="2"/>
      <c r="U7826" s="2"/>
      <c r="V7826" s="2"/>
      <c r="W7826" s="2"/>
    </row>
    <row r="7827" spans="2:23" ht="15" customHeight="1" x14ac:dyDescent="0.35">
      <c r="B7827" s="349"/>
      <c r="C7827" s="715" t="str">
        <f t="shared" si="487"/>
        <v/>
      </c>
      <c r="D7827" s="458">
        <f>IF(ISNUMBER(Summary!$D$17), DATE(Summary!$D$17, 1, 1) + INT((ROW(B7789)-1)/24), DATE(2024, 1, 1) + INT((ROW(B7789)-1)/24))</f>
        <v>45616</v>
      </c>
      <c r="E7827" s="459">
        <v>0.50000000000000011</v>
      </c>
      <c r="F7827" s="780"/>
      <c r="G7827" s="780"/>
      <c r="H7827" s="460">
        <f t="shared" si="485"/>
        <v>0</v>
      </c>
      <c r="I7827" s="460">
        <f t="shared" si="486"/>
        <v>0</v>
      </c>
      <c r="J7827" s="460">
        <f t="shared" si="488"/>
        <v>0</v>
      </c>
      <c r="K7827" s="9"/>
      <c r="P7827" s="2"/>
      <c r="Q7827" s="27"/>
      <c r="R7827" s="2"/>
      <c r="S7827" s="2"/>
      <c r="T7827" s="2"/>
      <c r="U7827" s="2"/>
      <c r="V7827" s="2"/>
      <c r="W7827" s="2"/>
    </row>
    <row r="7828" spans="2:23" ht="15" customHeight="1" x14ac:dyDescent="0.35">
      <c r="B7828" s="349"/>
      <c r="C7828" s="715" t="str">
        <f t="shared" si="487"/>
        <v/>
      </c>
      <c r="D7828" s="458">
        <f>IF(ISNUMBER(Summary!$D$17), DATE(Summary!$D$17, 1, 1) + INT((ROW(B7790)-1)/24), DATE(2024, 1, 1) + INT((ROW(B7790)-1)/24))</f>
        <v>45616</v>
      </c>
      <c r="E7828" s="459">
        <v>0.54166666666666674</v>
      </c>
      <c r="F7828" s="780"/>
      <c r="G7828" s="780"/>
      <c r="H7828" s="460">
        <f t="shared" si="485"/>
        <v>0</v>
      </c>
      <c r="I7828" s="460">
        <f t="shared" si="486"/>
        <v>0</v>
      </c>
      <c r="J7828" s="460">
        <f t="shared" si="488"/>
        <v>0</v>
      </c>
      <c r="K7828" s="9"/>
      <c r="P7828" s="2"/>
      <c r="Q7828" s="27"/>
      <c r="R7828" s="2"/>
      <c r="S7828" s="2"/>
      <c r="T7828" s="2"/>
      <c r="U7828" s="2"/>
      <c r="V7828" s="2"/>
      <c r="W7828" s="2"/>
    </row>
    <row r="7829" spans="2:23" ht="15" customHeight="1" x14ac:dyDescent="0.35">
      <c r="B7829" s="349"/>
      <c r="C7829" s="715" t="str">
        <f t="shared" si="487"/>
        <v/>
      </c>
      <c r="D7829" s="458">
        <f>IF(ISNUMBER(Summary!$D$17), DATE(Summary!$D$17, 1, 1) + INT((ROW(B7791)-1)/24), DATE(2024, 1, 1) + INT((ROW(B7791)-1)/24))</f>
        <v>45616</v>
      </c>
      <c r="E7829" s="459">
        <v>0.58333333333333337</v>
      </c>
      <c r="F7829" s="780"/>
      <c r="G7829" s="780"/>
      <c r="H7829" s="460">
        <f t="shared" si="485"/>
        <v>0</v>
      </c>
      <c r="I7829" s="460">
        <f t="shared" si="486"/>
        <v>0</v>
      </c>
      <c r="J7829" s="460">
        <f t="shared" si="488"/>
        <v>0</v>
      </c>
      <c r="K7829" s="9"/>
      <c r="P7829" s="2"/>
      <c r="Q7829" s="27"/>
      <c r="R7829" s="2"/>
      <c r="S7829" s="2"/>
      <c r="T7829" s="2"/>
      <c r="U7829" s="2"/>
      <c r="V7829" s="2"/>
      <c r="W7829" s="2"/>
    </row>
    <row r="7830" spans="2:23" ht="15" customHeight="1" x14ac:dyDescent="0.35">
      <c r="B7830" s="349"/>
      <c r="C7830" s="715" t="str">
        <f t="shared" si="487"/>
        <v/>
      </c>
      <c r="D7830" s="458">
        <f>IF(ISNUMBER(Summary!$D$17), DATE(Summary!$D$17, 1, 1) + INT((ROW(B7792)-1)/24), DATE(2024, 1, 1) + INT((ROW(B7792)-1)/24))</f>
        <v>45616</v>
      </c>
      <c r="E7830" s="459">
        <v>0.62500000000000011</v>
      </c>
      <c r="F7830" s="780"/>
      <c r="G7830" s="780"/>
      <c r="H7830" s="460">
        <f t="shared" si="485"/>
        <v>0</v>
      </c>
      <c r="I7830" s="460">
        <f t="shared" si="486"/>
        <v>0</v>
      </c>
      <c r="J7830" s="460">
        <f t="shared" si="488"/>
        <v>0</v>
      </c>
      <c r="K7830" s="9"/>
      <c r="P7830" s="2"/>
      <c r="Q7830" s="27"/>
      <c r="R7830" s="2"/>
      <c r="S7830" s="2"/>
      <c r="T7830" s="2"/>
      <c r="U7830" s="2"/>
      <c r="V7830" s="2"/>
      <c r="W7830" s="2"/>
    </row>
    <row r="7831" spans="2:23" ht="15" customHeight="1" x14ac:dyDescent="0.35">
      <c r="B7831" s="349"/>
      <c r="C7831" s="715" t="str">
        <f t="shared" si="487"/>
        <v/>
      </c>
      <c r="D7831" s="458">
        <f>IF(ISNUMBER(Summary!$D$17), DATE(Summary!$D$17, 1, 1) + INT((ROW(B7793)-1)/24), DATE(2024, 1, 1) + INT((ROW(B7793)-1)/24))</f>
        <v>45616</v>
      </c>
      <c r="E7831" s="459">
        <v>0.66666666666666674</v>
      </c>
      <c r="F7831" s="780"/>
      <c r="G7831" s="780"/>
      <c r="H7831" s="460">
        <f t="shared" si="485"/>
        <v>0</v>
      </c>
      <c r="I7831" s="460">
        <f t="shared" si="486"/>
        <v>0</v>
      </c>
      <c r="J7831" s="460">
        <f t="shared" si="488"/>
        <v>0</v>
      </c>
      <c r="K7831" s="9"/>
      <c r="P7831" s="2"/>
      <c r="Q7831" s="27"/>
      <c r="R7831" s="2"/>
      <c r="S7831" s="2"/>
      <c r="T7831" s="2"/>
      <c r="U7831" s="2"/>
      <c r="V7831" s="2"/>
      <c r="W7831" s="2"/>
    </row>
    <row r="7832" spans="2:23" ht="15" customHeight="1" x14ac:dyDescent="0.35">
      <c r="B7832" s="349"/>
      <c r="C7832" s="715" t="str">
        <f t="shared" si="487"/>
        <v/>
      </c>
      <c r="D7832" s="458">
        <f>IF(ISNUMBER(Summary!$D$17), DATE(Summary!$D$17, 1, 1) + INT((ROW(B7794)-1)/24), DATE(2024, 1, 1) + INT((ROW(B7794)-1)/24))</f>
        <v>45616</v>
      </c>
      <c r="E7832" s="459">
        <v>0.70833333333333337</v>
      </c>
      <c r="F7832" s="780"/>
      <c r="G7832" s="780"/>
      <c r="H7832" s="460">
        <f t="shared" si="485"/>
        <v>0</v>
      </c>
      <c r="I7832" s="460">
        <f t="shared" si="486"/>
        <v>0</v>
      </c>
      <c r="J7832" s="460">
        <f t="shared" si="488"/>
        <v>0</v>
      </c>
      <c r="K7832" s="9"/>
      <c r="P7832" s="2"/>
      <c r="Q7832" s="27"/>
      <c r="R7832" s="2"/>
      <c r="S7832" s="2"/>
      <c r="T7832" s="2"/>
      <c r="U7832" s="2"/>
      <c r="V7832" s="2"/>
      <c r="W7832" s="2"/>
    </row>
    <row r="7833" spans="2:23" ht="15" customHeight="1" x14ac:dyDescent="0.35">
      <c r="B7833" s="349"/>
      <c r="C7833" s="715" t="str">
        <f t="shared" si="487"/>
        <v/>
      </c>
      <c r="D7833" s="458">
        <f>IF(ISNUMBER(Summary!$D$17), DATE(Summary!$D$17, 1, 1) + INT((ROW(B7795)-1)/24), DATE(2024, 1, 1) + INT((ROW(B7795)-1)/24))</f>
        <v>45616</v>
      </c>
      <c r="E7833" s="459">
        <v>0.75000000000000011</v>
      </c>
      <c r="F7833" s="780"/>
      <c r="G7833" s="780"/>
      <c r="H7833" s="460">
        <f t="shared" si="485"/>
        <v>0</v>
      </c>
      <c r="I7833" s="460">
        <f t="shared" si="486"/>
        <v>0</v>
      </c>
      <c r="J7833" s="460">
        <f t="shared" si="488"/>
        <v>0</v>
      </c>
      <c r="K7833" s="9"/>
      <c r="P7833" s="2"/>
      <c r="Q7833" s="27"/>
      <c r="R7833" s="2"/>
      <c r="S7833" s="2"/>
      <c r="T7833" s="2"/>
      <c r="U7833" s="2"/>
      <c r="V7833" s="2"/>
      <c r="W7833" s="2"/>
    </row>
    <row r="7834" spans="2:23" ht="15" customHeight="1" x14ac:dyDescent="0.35">
      <c r="B7834" s="349"/>
      <c r="C7834" s="715" t="str">
        <f t="shared" si="487"/>
        <v/>
      </c>
      <c r="D7834" s="458">
        <f>IF(ISNUMBER(Summary!$D$17), DATE(Summary!$D$17, 1, 1) + INT((ROW(B7796)-1)/24), DATE(2024, 1, 1) + INT((ROW(B7796)-1)/24))</f>
        <v>45616</v>
      </c>
      <c r="E7834" s="459">
        <v>0.79166666666666674</v>
      </c>
      <c r="F7834" s="780"/>
      <c r="G7834" s="780"/>
      <c r="H7834" s="460">
        <f t="shared" si="485"/>
        <v>0</v>
      </c>
      <c r="I7834" s="460">
        <f t="shared" si="486"/>
        <v>0</v>
      </c>
      <c r="J7834" s="460">
        <f t="shared" si="488"/>
        <v>0</v>
      </c>
      <c r="K7834" s="9"/>
      <c r="P7834" s="2"/>
      <c r="Q7834" s="27"/>
      <c r="R7834" s="2"/>
      <c r="S7834" s="2"/>
      <c r="T7834" s="2"/>
      <c r="U7834" s="2"/>
      <c r="V7834" s="2"/>
      <c r="W7834" s="2"/>
    </row>
    <row r="7835" spans="2:23" ht="15" customHeight="1" x14ac:dyDescent="0.35">
      <c r="B7835" s="349"/>
      <c r="C7835" s="715" t="str">
        <f t="shared" si="487"/>
        <v/>
      </c>
      <c r="D7835" s="458">
        <f>IF(ISNUMBER(Summary!$D$17), DATE(Summary!$D$17, 1, 1) + INT((ROW(B7797)-1)/24), DATE(2024, 1, 1) + INT((ROW(B7797)-1)/24))</f>
        <v>45616</v>
      </c>
      <c r="E7835" s="459">
        <v>0.83333333333333337</v>
      </c>
      <c r="F7835" s="780"/>
      <c r="G7835" s="780"/>
      <c r="H7835" s="460">
        <f t="shared" si="485"/>
        <v>0</v>
      </c>
      <c r="I7835" s="460">
        <f t="shared" si="486"/>
        <v>0</v>
      </c>
      <c r="J7835" s="460">
        <f t="shared" si="488"/>
        <v>0</v>
      </c>
      <c r="K7835" s="9"/>
      <c r="P7835" s="2"/>
      <c r="Q7835" s="27"/>
      <c r="R7835" s="2"/>
      <c r="S7835" s="2"/>
      <c r="T7835" s="2"/>
      <c r="U7835" s="2"/>
      <c r="V7835" s="2"/>
      <c r="W7835" s="2"/>
    </row>
    <row r="7836" spans="2:23" ht="15" customHeight="1" x14ac:dyDescent="0.35">
      <c r="B7836" s="349"/>
      <c r="C7836" s="715" t="str">
        <f t="shared" si="487"/>
        <v/>
      </c>
      <c r="D7836" s="458">
        <f>IF(ISNUMBER(Summary!$D$17), DATE(Summary!$D$17, 1, 1) + INT((ROW(B7798)-1)/24), DATE(2024, 1, 1) + INT((ROW(B7798)-1)/24))</f>
        <v>45616</v>
      </c>
      <c r="E7836" s="459">
        <v>0.87500000000000011</v>
      </c>
      <c r="F7836" s="780"/>
      <c r="G7836" s="780"/>
      <c r="H7836" s="460">
        <f t="shared" si="485"/>
        <v>0</v>
      </c>
      <c r="I7836" s="460">
        <f t="shared" si="486"/>
        <v>0</v>
      </c>
      <c r="J7836" s="460">
        <f t="shared" si="488"/>
        <v>0</v>
      </c>
      <c r="K7836" s="9"/>
      <c r="P7836" s="2"/>
      <c r="Q7836" s="27"/>
      <c r="R7836" s="2"/>
      <c r="S7836" s="2"/>
      <c r="T7836" s="2"/>
      <c r="U7836" s="2"/>
      <c r="V7836" s="2"/>
      <c r="W7836" s="2"/>
    </row>
    <row r="7837" spans="2:23" ht="15" customHeight="1" x14ac:dyDescent="0.35">
      <c r="B7837" s="349"/>
      <c r="C7837" s="715" t="str">
        <f t="shared" si="487"/>
        <v/>
      </c>
      <c r="D7837" s="458">
        <f>IF(ISNUMBER(Summary!$D$17), DATE(Summary!$D$17, 1, 1) + INT((ROW(B7799)-1)/24), DATE(2024, 1, 1) + INT((ROW(B7799)-1)/24))</f>
        <v>45616</v>
      </c>
      <c r="E7837" s="459">
        <v>0.91666666666666674</v>
      </c>
      <c r="F7837" s="780"/>
      <c r="G7837" s="780"/>
      <c r="H7837" s="460">
        <f t="shared" si="485"/>
        <v>0</v>
      </c>
      <c r="I7837" s="460">
        <f t="shared" si="486"/>
        <v>0</v>
      </c>
      <c r="J7837" s="460">
        <f t="shared" si="488"/>
        <v>0</v>
      </c>
      <c r="K7837" s="9"/>
      <c r="P7837" s="2"/>
      <c r="Q7837" s="27"/>
      <c r="R7837" s="2"/>
      <c r="S7837" s="2"/>
      <c r="T7837" s="2"/>
      <c r="U7837" s="2"/>
      <c r="V7837" s="2"/>
      <c r="W7837" s="2"/>
    </row>
    <row r="7838" spans="2:23" ht="15" customHeight="1" x14ac:dyDescent="0.35">
      <c r="B7838" s="349"/>
      <c r="C7838" s="715" t="str">
        <f t="shared" si="487"/>
        <v/>
      </c>
      <c r="D7838" s="458">
        <f>IF(ISNUMBER(Summary!$D$17), DATE(Summary!$D$17, 1, 1) + INT((ROW(B7800)-1)/24), DATE(2024, 1, 1) + INT((ROW(B7800)-1)/24))</f>
        <v>45616</v>
      </c>
      <c r="E7838" s="459">
        <v>0.95833333333333337</v>
      </c>
      <c r="F7838" s="780"/>
      <c r="G7838" s="780"/>
      <c r="H7838" s="460">
        <f t="shared" si="485"/>
        <v>0</v>
      </c>
      <c r="I7838" s="460">
        <f t="shared" si="486"/>
        <v>0</v>
      </c>
      <c r="J7838" s="460">
        <f t="shared" si="488"/>
        <v>0</v>
      </c>
      <c r="K7838" s="9"/>
      <c r="P7838" s="2"/>
      <c r="Q7838" s="27"/>
      <c r="R7838" s="2"/>
      <c r="S7838" s="2"/>
      <c r="T7838" s="2"/>
      <c r="U7838" s="2"/>
      <c r="V7838" s="2"/>
      <c r="W7838" s="2"/>
    </row>
    <row r="7839" spans="2:23" ht="15" customHeight="1" x14ac:dyDescent="0.35">
      <c r="B7839" s="457"/>
      <c r="C7839" s="715">
        <f t="shared" si="487"/>
        <v>45617</v>
      </c>
      <c r="D7839" s="458">
        <f>IF(ISNUMBER(Summary!$D$17), DATE(Summary!$D$17, 1, 1) + INT((ROW(B7801)-1)/24), DATE(2024, 1, 1) + INT((ROW(B7801)-1)/24))</f>
        <v>45617</v>
      </c>
      <c r="E7839" s="459">
        <v>3.1225022567582528E-17</v>
      </c>
      <c r="F7839" s="780"/>
      <c r="G7839" s="780"/>
      <c r="H7839" s="460">
        <f t="shared" si="485"/>
        <v>0</v>
      </c>
      <c r="I7839" s="460">
        <f t="shared" si="486"/>
        <v>0</v>
      </c>
      <c r="J7839" s="460">
        <f t="shared" si="488"/>
        <v>0</v>
      </c>
      <c r="K7839" s="9"/>
      <c r="P7839" s="2"/>
      <c r="Q7839" s="27"/>
      <c r="R7839" s="2"/>
      <c r="S7839" s="2"/>
      <c r="T7839" s="2"/>
      <c r="U7839" s="2"/>
      <c r="V7839" s="2"/>
      <c r="W7839" s="2"/>
    </row>
    <row r="7840" spans="2:23" ht="15" customHeight="1" x14ac:dyDescent="0.35">
      <c r="B7840" s="349"/>
      <c r="C7840" s="715" t="str">
        <f t="shared" si="487"/>
        <v/>
      </c>
      <c r="D7840" s="458">
        <f>IF(ISNUMBER(Summary!$D$17), DATE(Summary!$D$17, 1, 1) + INT((ROW(B7802)-1)/24), DATE(2024, 1, 1) + INT((ROW(B7802)-1)/24))</f>
        <v>45617</v>
      </c>
      <c r="E7840" s="459">
        <v>4.1666666666666699E-2</v>
      </c>
      <c r="F7840" s="780"/>
      <c r="G7840" s="780"/>
      <c r="H7840" s="460">
        <f t="shared" si="485"/>
        <v>0</v>
      </c>
      <c r="I7840" s="460">
        <f t="shared" si="486"/>
        <v>0</v>
      </c>
      <c r="J7840" s="460">
        <f t="shared" si="488"/>
        <v>0</v>
      </c>
      <c r="K7840" s="9"/>
      <c r="P7840" s="2"/>
      <c r="Q7840" s="27"/>
      <c r="R7840" s="2"/>
      <c r="S7840" s="2"/>
      <c r="T7840" s="2"/>
      <c r="U7840" s="2"/>
      <c r="V7840" s="2"/>
      <c r="W7840" s="2"/>
    </row>
    <row r="7841" spans="2:23" ht="15" customHeight="1" x14ac:dyDescent="0.35">
      <c r="B7841" s="349"/>
      <c r="C7841" s="715" t="str">
        <f t="shared" si="487"/>
        <v/>
      </c>
      <c r="D7841" s="458">
        <f>IF(ISNUMBER(Summary!$D$17), DATE(Summary!$D$17, 1, 1) + INT((ROW(B7803)-1)/24), DATE(2024, 1, 1) + INT((ROW(B7803)-1)/24))</f>
        <v>45617</v>
      </c>
      <c r="E7841" s="459">
        <v>8.333333333333337E-2</v>
      </c>
      <c r="F7841" s="780"/>
      <c r="G7841" s="780"/>
      <c r="H7841" s="460">
        <f t="shared" si="485"/>
        <v>0</v>
      </c>
      <c r="I7841" s="460">
        <f t="shared" si="486"/>
        <v>0</v>
      </c>
      <c r="J7841" s="460">
        <f t="shared" si="488"/>
        <v>0</v>
      </c>
      <c r="K7841" s="9"/>
      <c r="P7841" s="2"/>
      <c r="Q7841" s="27"/>
      <c r="R7841" s="2"/>
      <c r="S7841" s="2"/>
      <c r="T7841" s="2"/>
      <c r="U7841" s="2"/>
      <c r="V7841" s="2"/>
      <c r="W7841" s="2"/>
    </row>
    <row r="7842" spans="2:23" ht="15" customHeight="1" x14ac:dyDescent="0.35">
      <c r="B7842" s="349"/>
      <c r="C7842" s="715" t="str">
        <f t="shared" si="487"/>
        <v/>
      </c>
      <c r="D7842" s="458">
        <f>IF(ISNUMBER(Summary!$D$17), DATE(Summary!$D$17, 1, 1) + INT((ROW(B7804)-1)/24), DATE(2024, 1, 1) + INT((ROW(B7804)-1)/24))</f>
        <v>45617</v>
      </c>
      <c r="E7842" s="459">
        <v>0.12500000000000006</v>
      </c>
      <c r="F7842" s="780"/>
      <c r="G7842" s="780"/>
      <c r="H7842" s="460">
        <f t="shared" si="485"/>
        <v>0</v>
      </c>
      <c r="I7842" s="460">
        <f t="shared" si="486"/>
        <v>0</v>
      </c>
      <c r="J7842" s="460">
        <f t="shared" si="488"/>
        <v>0</v>
      </c>
      <c r="K7842" s="9"/>
      <c r="P7842" s="2"/>
      <c r="Q7842" s="27"/>
      <c r="R7842" s="2"/>
      <c r="S7842" s="2"/>
      <c r="T7842" s="2"/>
      <c r="U7842" s="2"/>
      <c r="V7842" s="2"/>
      <c r="W7842" s="2"/>
    </row>
    <row r="7843" spans="2:23" ht="15" customHeight="1" x14ac:dyDescent="0.35">
      <c r="B7843" s="349"/>
      <c r="C7843" s="715" t="str">
        <f t="shared" si="487"/>
        <v/>
      </c>
      <c r="D7843" s="458">
        <f>IF(ISNUMBER(Summary!$D$17), DATE(Summary!$D$17, 1, 1) + INT((ROW(B7805)-1)/24), DATE(2024, 1, 1) + INT((ROW(B7805)-1)/24))</f>
        <v>45617</v>
      </c>
      <c r="E7843" s="459">
        <v>0.16666666666666669</v>
      </c>
      <c r="F7843" s="780"/>
      <c r="G7843" s="780"/>
      <c r="H7843" s="460">
        <f t="shared" si="485"/>
        <v>0</v>
      </c>
      <c r="I7843" s="460">
        <f t="shared" si="486"/>
        <v>0</v>
      </c>
      <c r="J7843" s="460">
        <f t="shared" si="488"/>
        <v>0</v>
      </c>
      <c r="K7843" s="9"/>
      <c r="P7843" s="2"/>
      <c r="Q7843" s="27"/>
      <c r="R7843" s="2"/>
      <c r="S7843" s="2"/>
      <c r="T7843" s="2"/>
      <c r="U7843" s="2"/>
      <c r="V7843" s="2"/>
      <c r="W7843" s="2"/>
    </row>
    <row r="7844" spans="2:23" ht="15" customHeight="1" x14ac:dyDescent="0.35">
      <c r="B7844" s="349"/>
      <c r="C7844" s="715" t="str">
        <f t="shared" si="487"/>
        <v/>
      </c>
      <c r="D7844" s="458">
        <f>IF(ISNUMBER(Summary!$D$17), DATE(Summary!$D$17, 1, 1) + INT((ROW(B7806)-1)/24), DATE(2024, 1, 1) + INT((ROW(B7806)-1)/24))</f>
        <v>45617</v>
      </c>
      <c r="E7844" s="459">
        <v>0.20833333333333337</v>
      </c>
      <c r="F7844" s="780"/>
      <c r="G7844" s="780"/>
      <c r="H7844" s="460">
        <f t="shared" si="485"/>
        <v>0</v>
      </c>
      <c r="I7844" s="460">
        <f t="shared" si="486"/>
        <v>0</v>
      </c>
      <c r="J7844" s="460">
        <f t="shared" si="488"/>
        <v>0</v>
      </c>
      <c r="K7844" s="9"/>
      <c r="P7844" s="2"/>
      <c r="Q7844" s="27"/>
      <c r="R7844" s="2"/>
      <c r="S7844" s="2"/>
      <c r="T7844" s="2"/>
      <c r="U7844" s="2"/>
      <c r="V7844" s="2"/>
      <c r="W7844" s="2"/>
    </row>
    <row r="7845" spans="2:23" ht="15" customHeight="1" x14ac:dyDescent="0.35">
      <c r="B7845" s="349"/>
      <c r="C7845" s="715" t="str">
        <f t="shared" si="487"/>
        <v/>
      </c>
      <c r="D7845" s="458">
        <f>IF(ISNUMBER(Summary!$D$17), DATE(Summary!$D$17, 1, 1) + INT((ROW(B7807)-1)/24), DATE(2024, 1, 1) + INT((ROW(B7807)-1)/24))</f>
        <v>45617</v>
      </c>
      <c r="E7845" s="459">
        <v>0.25</v>
      </c>
      <c r="F7845" s="780"/>
      <c r="G7845" s="780"/>
      <c r="H7845" s="460">
        <f t="shared" si="485"/>
        <v>0</v>
      </c>
      <c r="I7845" s="460">
        <f t="shared" si="486"/>
        <v>0</v>
      </c>
      <c r="J7845" s="460">
        <f t="shared" si="488"/>
        <v>0</v>
      </c>
      <c r="K7845" s="9"/>
      <c r="P7845" s="2"/>
      <c r="Q7845" s="27"/>
      <c r="R7845" s="2"/>
      <c r="S7845" s="2"/>
      <c r="T7845" s="2"/>
      <c r="U7845" s="2"/>
      <c r="V7845" s="2"/>
      <c r="W7845" s="2"/>
    </row>
    <row r="7846" spans="2:23" ht="15" customHeight="1" x14ac:dyDescent="0.35">
      <c r="B7846" s="349"/>
      <c r="C7846" s="715" t="str">
        <f t="shared" si="487"/>
        <v/>
      </c>
      <c r="D7846" s="458">
        <f>IF(ISNUMBER(Summary!$D$17), DATE(Summary!$D$17, 1, 1) + INT((ROW(B7808)-1)/24), DATE(2024, 1, 1) + INT((ROW(B7808)-1)/24))</f>
        <v>45617</v>
      </c>
      <c r="E7846" s="459">
        <v>0.29166666666666669</v>
      </c>
      <c r="F7846" s="780"/>
      <c r="G7846" s="780"/>
      <c r="H7846" s="460">
        <f t="shared" si="485"/>
        <v>0</v>
      </c>
      <c r="I7846" s="460">
        <f t="shared" si="486"/>
        <v>0</v>
      </c>
      <c r="J7846" s="460">
        <f t="shared" si="488"/>
        <v>0</v>
      </c>
      <c r="K7846" s="9"/>
      <c r="P7846" s="2"/>
      <c r="Q7846" s="27"/>
      <c r="R7846" s="2"/>
      <c r="S7846" s="2"/>
      <c r="T7846" s="2"/>
      <c r="U7846" s="2"/>
      <c r="V7846" s="2"/>
      <c r="W7846" s="2"/>
    </row>
    <row r="7847" spans="2:23" ht="15" customHeight="1" x14ac:dyDescent="0.35">
      <c r="B7847" s="349"/>
      <c r="C7847" s="715" t="str">
        <f t="shared" si="487"/>
        <v/>
      </c>
      <c r="D7847" s="458">
        <f>IF(ISNUMBER(Summary!$D$17), DATE(Summary!$D$17, 1, 1) + INT((ROW(B7809)-1)/24), DATE(2024, 1, 1) + INT((ROW(B7809)-1)/24))</f>
        <v>45617</v>
      </c>
      <c r="E7847" s="459">
        <v>0.33333333333333337</v>
      </c>
      <c r="F7847" s="780"/>
      <c r="G7847" s="780"/>
      <c r="H7847" s="460">
        <f t="shared" ref="H7847:H7910" si="489">IF(G7847&gt;F7847,F7847,G7847)</f>
        <v>0</v>
      </c>
      <c r="I7847" s="460">
        <f t="shared" ref="I7847:I7910" si="490">F7847-H7847</f>
        <v>0</v>
      </c>
      <c r="J7847" s="460">
        <f t="shared" si="488"/>
        <v>0</v>
      </c>
      <c r="K7847" s="9"/>
      <c r="P7847" s="2"/>
      <c r="Q7847" s="27"/>
      <c r="R7847" s="2"/>
      <c r="S7847" s="2"/>
      <c r="T7847" s="2"/>
      <c r="U7847" s="2"/>
      <c r="V7847" s="2"/>
      <c r="W7847" s="2"/>
    </row>
    <row r="7848" spans="2:23" ht="15" customHeight="1" x14ac:dyDescent="0.35">
      <c r="B7848" s="349"/>
      <c r="C7848" s="715" t="str">
        <f t="shared" ref="C7848:C7911" si="491">IF(MOD(ROW()-ROW($E$39), 24)=0, $D7848, "")</f>
        <v/>
      </c>
      <c r="D7848" s="458">
        <f>IF(ISNUMBER(Summary!$D$17), DATE(Summary!$D$17, 1, 1) + INT((ROW(B7810)-1)/24), DATE(2024, 1, 1) + INT((ROW(B7810)-1)/24))</f>
        <v>45617</v>
      </c>
      <c r="E7848" s="459">
        <v>0.375</v>
      </c>
      <c r="F7848" s="780"/>
      <c r="G7848" s="780"/>
      <c r="H7848" s="460">
        <f t="shared" si="489"/>
        <v>0</v>
      </c>
      <c r="I7848" s="460">
        <f t="shared" si="490"/>
        <v>0</v>
      </c>
      <c r="J7848" s="460">
        <f t="shared" si="488"/>
        <v>0</v>
      </c>
      <c r="K7848" s="9"/>
      <c r="P7848" s="2"/>
      <c r="Q7848" s="27"/>
      <c r="R7848" s="2"/>
      <c r="S7848" s="2"/>
      <c r="T7848" s="2"/>
      <c r="U7848" s="2"/>
      <c r="V7848" s="2"/>
      <c r="W7848" s="2"/>
    </row>
    <row r="7849" spans="2:23" ht="15" customHeight="1" x14ac:dyDescent="0.35">
      <c r="B7849" s="349"/>
      <c r="C7849" s="715" t="str">
        <f t="shared" si="491"/>
        <v/>
      </c>
      <c r="D7849" s="458">
        <f>IF(ISNUMBER(Summary!$D$17), DATE(Summary!$D$17, 1, 1) + INT((ROW(B7811)-1)/24), DATE(2024, 1, 1) + INT((ROW(B7811)-1)/24))</f>
        <v>45617</v>
      </c>
      <c r="E7849" s="459">
        <v>0.41666666666666669</v>
      </c>
      <c r="F7849" s="780"/>
      <c r="G7849" s="780"/>
      <c r="H7849" s="460">
        <f t="shared" si="489"/>
        <v>0</v>
      </c>
      <c r="I7849" s="460">
        <f t="shared" si="490"/>
        <v>0</v>
      </c>
      <c r="J7849" s="460">
        <f t="shared" si="488"/>
        <v>0</v>
      </c>
      <c r="K7849" s="9"/>
      <c r="P7849" s="2"/>
      <c r="Q7849" s="27"/>
      <c r="R7849" s="2"/>
      <c r="S7849" s="2"/>
      <c r="T7849" s="2"/>
      <c r="U7849" s="2"/>
      <c r="V7849" s="2"/>
      <c r="W7849" s="2"/>
    </row>
    <row r="7850" spans="2:23" ht="15" customHeight="1" x14ac:dyDescent="0.35">
      <c r="B7850" s="349"/>
      <c r="C7850" s="715" t="str">
        <f t="shared" si="491"/>
        <v/>
      </c>
      <c r="D7850" s="458">
        <f>IF(ISNUMBER(Summary!$D$17), DATE(Summary!$D$17, 1, 1) + INT((ROW(B7812)-1)/24), DATE(2024, 1, 1) + INT((ROW(B7812)-1)/24))</f>
        <v>45617</v>
      </c>
      <c r="E7850" s="459">
        <v>0.45833333333333337</v>
      </c>
      <c r="F7850" s="780"/>
      <c r="G7850" s="780"/>
      <c r="H7850" s="460">
        <f t="shared" si="489"/>
        <v>0</v>
      </c>
      <c r="I7850" s="460">
        <f t="shared" si="490"/>
        <v>0</v>
      </c>
      <c r="J7850" s="460">
        <f t="shared" si="488"/>
        <v>0</v>
      </c>
      <c r="K7850" s="9"/>
      <c r="P7850" s="2"/>
      <c r="Q7850" s="27"/>
      <c r="R7850" s="2"/>
      <c r="S7850" s="2"/>
      <c r="T7850" s="2"/>
      <c r="U7850" s="2"/>
      <c r="V7850" s="2"/>
      <c r="W7850" s="2"/>
    </row>
    <row r="7851" spans="2:23" ht="15" customHeight="1" x14ac:dyDescent="0.35">
      <c r="B7851" s="349"/>
      <c r="C7851" s="715" t="str">
        <f t="shared" si="491"/>
        <v/>
      </c>
      <c r="D7851" s="458">
        <f>IF(ISNUMBER(Summary!$D$17), DATE(Summary!$D$17, 1, 1) + INT((ROW(B7813)-1)/24), DATE(2024, 1, 1) + INT((ROW(B7813)-1)/24))</f>
        <v>45617</v>
      </c>
      <c r="E7851" s="459">
        <v>0.50000000000000011</v>
      </c>
      <c r="F7851" s="780"/>
      <c r="G7851" s="780"/>
      <c r="H7851" s="460">
        <f t="shared" si="489"/>
        <v>0</v>
      </c>
      <c r="I7851" s="460">
        <f t="shared" si="490"/>
        <v>0</v>
      </c>
      <c r="J7851" s="460">
        <f t="shared" si="488"/>
        <v>0</v>
      </c>
      <c r="K7851" s="9"/>
      <c r="P7851" s="2"/>
      <c r="Q7851" s="27"/>
      <c r="R7851" s="2"/>
      <c r="S7851" s="2"/>
      <c r="T7851" s="2"/>
      <c r="U7851" s="2"/>
      <c r="V7851" s="2"/>
      <c r="W7851" s="2"/>
    </row>
    <row r="7852" spans="2:23" ht="15" customHeight="1" x14ac:dyDescent="0.35">
      <c r="B7852" s="349"/>
      <c r="C7852" s="715" t="str">
        <f t="shared" si="491"/>
        <v/>
      </c>
      <c r="D7852" s="458">
        <f>IF(ISNUMBER(Summary!$D$17), DATE(Summary!$D$17, 1, 1) + INT((ROW(B7814)-1)/24), DATE(2024, 1, 1) + INT((ROW(B7814)-1)/24))</f>
        <v>45617</v>
      </c>
      <c r="E7852" s="459">
        <v>0.54166666666666674</v>
      </c>
      <c r="F7852" s="780"/>
      <c r="G7852" s="780"/>
      <c r="H7852" s="460">
        <f t="shared" si="489"/>
        <v>0</v>
      </c>
      <c r="I7852" s="460">
        <f t="shared" si="490"/>
        <v>0</v>
      </c>
      <c r="J7852" s="460">
        <f t="shared" si="488"/>
        <v>0</v>
      </c>
      <c r="K7852" s="9"/>
      <c r="P7852" s="2"/>
      <c r="Q7852" s="27"/>
      <c r="R7852" s="2"/>
      <c r="S7852" s="2"/>
      <c r="T7852" s="2"/>
      <c r="U7852" s="2"/>
      <c r="V7852" s="2"/>
      <c r="W7852" s="2"/>
    </row>
    <row r="7853" spans="2:23" ht="15" customHeight="1" x14ac:dyDescent="0.35">
      <c r="B7853" s="349"/>
      <c r="C7853" s="715" t="str">
        <f t="shared" si="491"/>
        <v/>
      </c>
      <c r="D7853" s="458">
        <f>IF(ISNUMBER(Summary!$D$17), DATE(Summary!$D$17, 1, 1) + INT((ROW(B7815)-1)/24), DATE(2024, 1, 1) + INT((ROW(B7815)-1)/24))</f>
        <v>45617</v>
      </c>
      <c r="E7853" s="459">
        <v>0.58333333333333337</v>
      </c>
      <c r="F7853" s="780"/>
      <c r="G7853" s="780"/>
      <c r="H7853" s="460">
        <f t="shared" si="489"/>
        <v>0</v>
      </c>
      <c r="I7853" s="460">
        <f t="shared" si="490"/>
        <v>0</v>
      </c>
      <c r="J7853" s="460">
        <f t="shared" si="488"/>
        <v>0</v>
      </c>
      <c r="K7853" s="9"/>
      <c r="P7853" s="2"/>
      <c r="Q7853" s="27"/>
      <c r="R7853" s="2"/>
      <c r="S7853" s="2"/>
      <c r="T7853" s="2"/>
      <c r="U7853" s="2"/>
      <c r="V7853" s="2"/>
      <c r="W7853" s="2"/>
    </row>
    <row r="7854" spans="2:23" ht="15" customHeight="1" x14ac:dyDescent="0.35">
      <c r="B7854" s="349"/>
      <c r="C7854" s="715" t="str">
        <f t="shared" si="491"/>
        <v/>
      </c>
      <c r="D7854" s="458">
        <f>IF(ISNUMBER(Summary!$D$17), DATE(Summary!$D$17, 1, 1) + INT((ROW(B7816)-1)/24), DATE(2024, 1, 1) + INT((ROW(B7816)-1)/24))</f>
        <v>45617</v>
      </c>
      <c r="E7854" s="459">
        <v>0.62500000000000011</v>
      </c>
      <c r="F7854" s="780"/>
      <c r="G7854" s="780"/>
      <c r="H7854" s="460">
        <f t="shared" si="489"/>
        <v>0</v>
      </c>
      <c r="I7854" s="460">
        <f t="shared" si="490"/>
        <v>0</v>
      </c>
      <c r="J7854" s="460">
        <f t="shared" si="488"/>
        <v>0</v>
      </c>
      <c r="K7854" s="9"/>
      <c r="P7854" s="2"/>
      <c r="Q7854" s="27"/>
      <c r="R7854" s="2"/>
      <c r="S7854" s="2"/>
      <c r="T7854" s="2"/>
      <c r="U7854" s="2"/>
      <c r="V7854" s="2"/>
      <c r="W7854" s="2"/>
    </row>
    <row r="7855" spans="2:23" ht="15" customHeight="1" x14ac:dyDescent="0.35">
      <c r="B7855" s="349"/>
      <c r="C7855" s="715" t="str">
        <f t="shared" si="491"/>
        <v/>
      </c>
      <c r="D7855" s="458">
        <f>IF(ISNUMBER(Summary!$D$17), DATE(Summary!$D$17, 1, 1) + INT((ROW(B7817)-1)/24), DATE(2024, 1, 1) + INT((ROW(B7817)-1)/24))</f>
        <v>45617</v>
      </c>
      <c r="E7855" s="459">
        <v>0.66666666666666674</v>
      </c>
      <c r="F7855" s="780"/>
      <c r="G7855" s="780"/>
      <c r="H7855" s="460">
        <f t="shared" si="489"/>
        <v>0</v>
      </c>
      <c r="I7855" s="460">
        <f t="shared" si="490"/>
        <v>0</v>
      </c>
      <c r="J7855" s="460">
        <f t="shared" si="488"/>
        <v>0</v>
      </c>
      <c r="K7855" s="9"/>
      <c r="P7855" s="2"/>
      <c r="Q7855" s="27"/>
      <c r="R7855" s="2"/>
      <c r="S7855" s="2"/>
      <c r="T7855" s="2"/>
      <c r="U7855" s="2"/>
      <c r="V7855" s="2"/>
      <c r="W7855" s="2"/>
    </row>
    <row r="7856" spans="2:23" ht="15" customHeight="1" x14ac:dyDescent="0.35">
      <c r="B7856" s="349"/>
      <c r="C7856" s="715" t="str">
        <f t="shared" si="491"/>
        <v/>
      </c>
      <c r="D7856" s="458">
        <f>IF(ISNUMBER(Summary!$D$17), DATE(Summary!$D$17, 1, 1) + INT((ROW(B7818)-1)/24), DATE(2024, 1, 1) + INT((ROW(B7818)-1)/24))</f>
        <v>45617</v>
      </c>
      <c r="E7856" s="459">
        <v>0.70833333333333337</v>
      </c>
      <c r="F7856" s="780"/>
      <c r="G7856" s="780"/>
      <c r="H7856" s="460">
        <f t="shared" si="489"/>
        <v>0</v>
      </c>
      <c r="I7856" s="460">
        <f t="shared" si="490"/>
        <v>0</v>
      </c>
      <c r="J7856" s="460">
        <f t="shared" si="488"/>
        <v>0</v>
      </c>
      <c r="K7856" s="9"/>
      <c r="P7856" s="2"/>
      <c r="Q7856" s="27"/>
      <c r="R7856" s="2"/>
      <c r="S7856" s="2"/>
      <c r="T7856" s="2"/>
      <c r="U7856" s="2"/>
      <c r="V7856" s="2"/>
      <c r="W7856" s="2"/>
    </row>
    <row r="7857" spans="2:23" ht="15" customHeight="1" x14ac:dyDescent="0.35">
      <c r="B7857" s="349"/>
      <c r="C7857" s="715" t="str">
        <f t="shared" si="491"/>
        <v/>
      </c>
      <c r="D7857" s="458">
        <f>IF(ISNUMBER(Summary!$D$17), DATE(Summary!$D$17, 1, 1) + INT((ROW(B7819)-1)/24), DATE(2024, 1, 1) + INT((ROW(B7819)-1)/24))</f>
        <v>45617</v>
      </c>
      <c r="E7857" s="459">
        <v>0.75000000000000011</v>
      </c>
      <c r="F7857" s="780"/>
      <c r="G7857" s="780"/>
      <c r="H7857" s="460">
        <f t="shared" si="489"/>
        <v>0</v>
      </c>
      <c r="I7857" s="460">
        <f t="shared" si="490"/>
        <v>0</v>
      </c>
      <c r="J7857" s="460">
        <f t="shared" si="488"/>
        <v>0</v>
      </c>
      <c r="K7857" s="9"/>
      <c r="P7857" s="2"/>
      <c r="Q7857" s="27"/>
      <c r="R7857" s="2"/>
      <c r="S7857" s="2"/>
      <c r="T7857" s="2"/>
      <c r="U7857" s="2"/>
      <c r="V7857" s="2"/>
      <c r="W7857" s="2"/>
    </row>
    <row r="7858" spans="2:23" ht="15" customHeight="1" x14ac:dyDescent="0.35">
      <c r="B7858" s="349"/>
      <c r="C7858" s="715" t="str">
        <f t="shared" si="491"/>
        <v/>
      </c>
      <c r="D7858" s="458">
        <f>IF(ISNUMBER(Summary!$D$17), DATE(Summary!$D$17, 1, 1) + INT((ROW(B7820)-1)/24), DATE(2024, 1, 1) + INT((ROW(B7820)-1)/24))</f>
        <v>45617</v>
      </c>
      <c r="E7858" s="459">
        <v>0.79166666666666674</v>
      </c>
      <c r="F7858" s="780"/>
      <c r="G7858" s="780"/>
      <c r="H7858" s="460">
        <f t="shared" si="489"/>
        <v>0</v>
      </c>
      <c r="I7858" s="460">
        <f t="shared" si="490"/>
        <v>0</v>
      </c>
      <c r="J7858" s="460">
        <f t="shared" si="488"/>
        <v>0</v>
      </c>
      <c r="K7858" s="9"/>
      <c r="P7858" s="2"/>
      <c r="Q7858" s="27"/>
      <c r="R7858" s="2"/>
      <c r="S7858" s="2"/>
      <c r="T7858" s="2"/>
      <c r="U7858" s="2"/>
      <c r="V7858" s="2"/>
      <c r="W7858" s="2"/>
    </row>
    <row r="7859" spans="2:23" ht="15" customHeight="1" x14ac:dyDescent="0.35">
      <c r="B7859" s="349"/>
      <c r="C7859" s="715" t="str">
        <f t="shared" si="491"/>
        <v/>
      </c>
      <c r="D7859" s="458">
        <f>IF(ISNUMBER(Summary!$D$17), DATE(Summary!$D$17, 1, 1) + INT((ROW(B7821)-1)/24), DATE(2024, 1, 1) + INT((ROW(B7821)-1)/24))</f>
        <v>45617</v>
      </c>
      <c r="E7859" s="459">
        <v>0.83333333333333337</v>
      </c>
      <c r="F7859" s="780"/>
      <c r="G7859" s="780"/>
      <c r="H7859" s="460">
        <f t="shared" si="489"/>
        <v>0</v>
      </c>
      <c r="I7859" s="460">
        <f t="shared" si="490"/>
        <v>0</v>
      </c>
      <c r="J7859" s="460">
        <f t="shared" si="488"/>
        <v>0</v>
      </c>
      <c r="K7859" s="9"/>
      <c r="P7859" s="2"/>
      <c r="Q7859" s="27"/>
      <c r="R7859" s="2"/>
      <c r="S7859" s="2"/>
      <c r="T7859" s="2"/>
      <c r="U7859" s="2"/>
      <c r="V7859" s="2"/>
      <c r="W7859" s="2"/>
    </row>
    <row r="7860" spans="2:23" ht="15" customHeight="1" x14ac:dyDescent="0.35">
      <c r="B7860" s="349"/>
      <c r="C7860" s="715" t="str">
        <f t="shared" si="491"/>
        <v/>
      </c>
      <c r="D7860" s="458">
        <f>IF(ISNUMBER(Summary!$D$17), DATE(Summary!$D$17, 1, 1) + INT((ROW(B7822)-1)/24), DATE(2024, 1, 1) + INT((ROW(B7822)-1)/24))</f>
        <v>45617</v>
      </c>
      <c r="E7860" s="459">
        <v>0.87500000000000011</v>
      </c>
      <c r="F7860" s="780"/>
      <c r="G7860" s="780"/>
      <c r="H7860" s="460">
        <f t="shared" si="489"/>
        <v>0</v>
      </c>
      <c r="I7860" s="460">
        <f t="shared" si="490"/>
        <v>0</v>
      </c>
      <c r="J7860" s="460">
        <f t="shared" si="488"/>
        <v>0</v>
      </c>
      <c r="K7860" s="9"/>
      <c r="P7860" s="2"/>
      <c r="Q7860" s="27"/>
      <c r="R7860" s="2"/>
      <c r="S7860" s="2"/>
      <c r="T7860" s="2"/>
      <c r="U7860" s="2"/>
      <c r="V7860" s="2"/>
      <c r="W7860" s="2"/>
    </row>
    <row r="7861" spans="2:23" ht="15" customHeight="1" x14ac:dyDescent="0.35">
      <c r="B7861" s="349"/>
      <c r="C7861" s="715" t="str">
        <f t="shared" si="491"/>
        <v/>
      </c>
      <c r="D7861" s="458">
        <f>IF(ISNUMBER(Summary!$D$17), DATE(Summary!$D$17, 1, 1) + INT((ROW(B7823)-1)/24), DATE(2024, 1, 1) + INT((ROW(B7823)-1)/24))</f>
        <v>45617</v>
      </c>
      <c r="E7861" s="459">
        <v>0.91666666666666674</v>
      </c>
      <c r="F7861" s="780"/>
      <c r="G7861" s="780"/>
      <c r="H7861" s="460">
        <f t="shared" si="489"/>
        <v>0</v>
      </c>
      <c r="I7861" s="460">
        <f t="shared" si="490"/>
        <v>0</v>
      </c>
      <c r="J7861" s="460">
        <f t="shared" si="488"/>
        <v>0</v>
      </c>
      <c r="K7861" s="9"/>
      <c r="P7861" s="2"/>
      <c r="Q7861" s="27"/>
      <c r="R7861" s="2"/>
      <c r="S7861" s="2"/>
      <c r="T7861" s="2"/>
      <c r="U7861" s="2"/>
      <c r="V7861" s="2"/>
      <c r="W7861" s="2"/>
    </row>
    <row r="7862" spans="2:23" ht="15" customHeight="1" x14ac:dyDescent="0.35">
      <c r="B7862" s="349"/>
      <c r="C7862" s="715" t="str">
        <f t="shared" si="491"/>
        <v/>
      </c>
      <c r="D7862" s="458">
        <f>IF(ISNUMBER(Summary!$D$17), DATE(Summary!$D$17, 1, 1) + INT((ROW(B7824)-1)/24), DATE(2024, 1, 1) + INT((ROW(B7824)-1)/24))</f>
        <v>45617</v>
      </c>
      <c r="E7862" s="459">
        <v>0.95833333333333337</v>
      </c>
      <c r="F7862" s="780"/>
      <c r="G7862" s="780"/>
      <c r="H7862" s="460">
        <f t="shared" si="489"/>
        <v>0</v>
      </c>
      <c r="I7862" s="460">
        <f t="shared" si="490"/>
        <v>0</v>
      </c>
      <c r="J7862" s="460">
        <f t="shared" si="488"/>
        <v>0</v>
      </c>
      <c r="K7862" s="9"/>
      <c r="P7862" s="2"/>
      <c r="Q7862" s="27"/>
      <c r="R7862" s="2"/>
      <c r="S7862" s="2"/>
      <c r="T7862" s="2"/>
      <c r="U7862" s="2"/>
      <c r="V7862" s="2"/>
      <c r="W7862" s="2"/>
    </row>
    <row r="7863" spans="2:23" ht="15" customHeight="1" x14ac:dyDescent="0.35">
      <c r="B7863" s="457"/>
      <c r="C7863" s="715">
        <f t="shared" si="491"/>
        <v>45618</v>
      </c>
      <c r="D7863" s="458">
        <f>IF(ISNUMBER(Summary!$D$17), DATE(Summary!$D$17, 1, 1) + INT((ROW(B7825)-1)/24), DATE(2024, 1, 1) + INT((ROW(B7825)-1)/24))</f>
        <v>45618</v>
      </c>
      <c r="E7863" s="459">
        <v>3.1225022567582528E-17</v>
      </c>
      <c r="F7863" s="780"/>
      <c r="G7863" s="780"/>
      <c r="H7863" s="460">
        <f t="shared" si="489"/>
        <v>0</v>
      </c>
      <c r="I7863" s="460">
        <f t="shared" si="490"/>
        <v>0</v>
      </c>
      <c r="J7863" s="460">
        <f t="shared" si="488"/>
        <v>0</v>
      </c>
      <c r="K7863" s="9"/>
      <c r="P7863" s="2"/>
      <c r="Q7863" s="27"/>
      <c r="R7863" s="2"/>
      <c r="S7863" s="2"/>
      <c r="T7863" s="2"/>
      <c r="U7863" s="2"/>
      <c r="V7863" s="2"/>
      <c r="W7863" s="2"/>
    </row>
    <row r="7864" spans="2:23" ht="15" customHeight="1" x14ac:dyDescent="0.35">
      <c r="B7864" s="349"/>
      <c r="C7864" s="715" t="str">
        <f t="shared" si="491"/>
        <v/>
      </c>
      <c r="D7864" s="458">
        <f>IF(ISNUMBER(Summary!$D$17), DATE(Summary!$D$17, 1, 1) + INT((ROW(B7826)-1)/24), DATE(2024, 1, 1) + INT((ROW(B7826)-1)/24))</f>
        <v>45618</v>
      </c>
      <c r="E7864" s="459">
        <v>4.1666666666666699E-2</v>
      </c>
      <c r="F7864" s="780"/>
      <c r="G7864" s="780"/>
      <c r="H7864" s="460">
        <f t="shared" si="489"/>
        <v>0</v>
      </c>
      <c r="I7864" s="460">
        <f t="shared" si="490"/>
        <v>0</v>
      </c>
      <c r="J7864" s="460">
        <f t="shared" si="488"/>
        <v>0</v>
      </c>
      <c r="K7864" s="9"/>
      <c r="P7864" s="2"/>
      <c r="Q7864" s="27"/>
      <c r="R7864" s="2"/>
      <c r="S7864" s="2"/>
      <c r="T7864" s="2"/>
      <c r="U7864" s="2"/>
      <c r="V7864" s="2"/>
      <c r="W7864" s="2"/>
    </row>
    <row r="7865" spans="2:23" ht="15" customHeight="1" x14ac:dyDescent="0.35">
      <c r="B7865" s="349"/>
      <c r="C7865" s="715" t="str">
        <f t="shared" si="491"/>
        <v/>
      </c>
      <c r="D7865" s="458">
        <f>IF(ISNUMBER(Summary!$D$17), DATE(Summary!$D$17, 1, 1) + INT((ROW(B7827)-1)/24), DATE(2024, 1, 1) + INT((ROW(B7827)-1)/24))</f>
        <v>45618</v>
      </c>
      <c r="E7865" s="459">
        <v>8.333333333333337E-2</v>
      </c>
      <c r="F7865" s="780"/>
      <c r="G7865" s="780"/>
      <c r="H7865" s="460">
        <f t="shared" si="489"/>
        <v>0</v>
      </c>
      <c r="I7865" s="460">
        <f t="shared" si="490"/>
        <v>0</v>
      </c>
      <c r="J7865" s="460">
        <f t="shared" si="488"/>
        <v>0</v>
      </c>
      <c r="K7865" s="9"/>
      <c r="P7865" s="2"/>
      <c r="Q7865" s="27"/>
      <c r="R7865" s="2"/>
      <c r="S7865" s="2"/>
      <c r="T7865" s="2"/>
      <c r="U7865" s="2"/>
      <c r="V7865" s="2"/>
      <c r="W7865" s="2"/>
    </row>
    <row r="7866" spans="2:23" ht="15" customHeight="1" x14ac:dyDescent="0.35">
      <c r="B7866" s="349"/>
      <c r="C7866" s="715" t="str">
        <f t="shared" si="491"/>
        <v/>
      </c>
      <c r="D7866" s="458">
        <f>IF(ISNUMBER(Summary!$D$17), DATE(Summary!$D$17, 1, 1) + INT((ROW(B7828)-1)/24), DATE(2024, 1, 1) + INT((ROW(B7828)-1)/24))</f>
        <v>45618</v>
      </c>
      <c r="E7866" s="459">
        <v>0.12500000000000006</v>
      </c>
      <c r="F7866" s="780"/>
      <c r="G7866" s="780"/>
      <c r="H7866" s="460">
        <f t="shared" si="489"/>
        <v>0</v>
      </c>
      <c r="I7866" s="460">
        <f t="shared" si="490"/>
        <v>0</v>
      </c>
      <c r="J7866" s="460">
        <f t="shared" si="488"/>
        <v>0</v>
      </c>
      <c r="K7866" s="9"/>
      <c r="P7866" s="2"/>
      <c r="Q7866" s="27"/>
      <c r="R7866" s="2"/>
      <c r="S7866" s="2"/>
      <c r="T7866" s="2"/>
      <c r="U7866" s="2"/>
      <c r="V7866" s="2"/>
      <c r="W7866" s="2"/>
    </row>
    <row r="7867" spans="2:23" ht="15" customHeight="1" x14ac:dyDescent="0.35">
      <c r="B7867" s="349"/>
      <c r="C7867" s="715" t="str">
        <f t="shared" si="491"/>
        <v/>
      </c>
      <c r="D7867" s="458">
        <f>IF(ISNUMBER(Summary!$D$17), DATE(Summary!$D$17, 1, 1) + INT((ROW(B7829)-1)/24), DATE(2024, 1, 1) + INT((ROW(B7829)-1)/24))</f>
        <v>45618</v>
      </c>
      <c r="E7867" s="459">
        <v>0.16666666666666669</v>
      </c>
      <c r="F7867" s="780"/>
      <c r="G7867" s="780"/>
      <c r="H7867" s="460">
        <f t="shared" si="489"/>
        <v>0</v>
      </c>
      <c r="I7867" s="460">
        <f t="shared" si="490"/>
        <v>0</v>
      </c>
      <c r="J7867" s="460">
        <f t="shared" si="488"/>
        <v>0</v>
      </c>
      <c r="K7867" s="9"/>
      <c r="P7867" s="2"/>
      <c r="Q7867" s="27"/>
      <c r="R7867" s="2"/>
      <c r="S7867" s="2"/>
      <c r="T7867" s="2"/>
      <c r="U7867" s="2"/>
      <c r="V7867" s="2"/>
      <c r="W7867" s="2"/>
    </row>
    <row r="7868" spans="2:23" ht="15" customHeight="1" x14ac:dyDescent="0.35">
      <c r="B7868" s="349"/>
      <c r="C7868" s="715" t="str">
        <f t="shared" si="491"/>
        <v/>
      </c>
      <c r="D7868" s="458">
        <f>IF(ISNUMBER(Summary!$D$17), DATE(Summary!$D$17, 1, 1) + INT((ROW(B7830)-1)/24), DATE(2024, 1, 1) + INT((ROW(B7830)-1)/24))</f>
        <v>45618</v>
      </c>
      <c r="E7868" s="459">
        <v>0.20833333333333337</v>
      </c>
      <c r="F7868" s="780"/>
      <c r="G7868" s="780"/>
      <c r="H7868" s="460">
        <f t="shared" si="489"/>
        <v>0</v>
      </c>
      <c r="I7868" s="460">
        <f t="shared" si="490"/>
        <v>0</v>
      </c>
      <c r="J7868" s="460">
        <f t="shared" si="488"/>
        <v>0</v>
      </c>
      <c r="K7868" s="9"/>
      <c r="P7868" s="2"/>
      <c r="Q7868" s="27"/>
      <c r="R7868" s="2"/>
      <c r="S7868" s="2"/>
      <c r="T7868" s="2"/>
      <c r="U7868" s="2"/>
      <c r="V7868" s="2"/>
      <c r="W7868" s="2"/>
    </row>
    <row r="7869" spans="2:23" ht="15" customHeight="1" x14ac:dyDescent="0.35">
      <c r="B7869" s="349"/>
      <c r="C7869" s="715" t="str">
        <f t="shared" si="491"/>
        <v/>
      </c>
      <c r="D7869" s="458">
        <f>IF(ISNUMBER(Summary!$D$17), DATE(Summary!$D$17, 1, 1) + INT((ROW(B7831)-1)/24), DATE(2024, 1, 1) + INT((ROW(B7831)-1)/24))</f>
        <v>45618</v>
      </c>
      <c r="E7869" s="459">
        <v>0.25</v>
      </c>
      <c r="F7869" s="780"/>
      <c r="G7869" s="780"/>
      <c r="H7869" s="460">
        <f t="shared" si="489"/>
        <v>0</v>
      </c>
      <c r="I7869" s="460">
        <f t="shared" si="490"/>
        <v>0</v>
      </c>
      <c r="J7869" s="460">
        <f t="shared" si="488"/>
        <v>0</v>
      </c>
      <c r="K7869" s="9"/>
      <c r="P7869" s="2"/>
      <c r="Q7869" s="27"/>
      <c r="R7869" s="2"/>
      <c r="S7869" s="2"/>
      <c r="T7869" s="2"/>
      <c r="U7869" s="2"/>
      <c r="V7869" s="2"/>
      <c r="W7869" s="2"/>
    </row>
    <row r="7870" spans="2:23" ht="15" customHeight="1" x14ac:dyDescent="0.35">
      <c r="B7870" s="349"/>
      <c r="C7870" s="715" t="str">
        <f t="shared" si="491"/>
        <v/>
      </c>
      <c r="D7870" s="458">
        <f>IF(ISNUMBER(Summary!$D$17), DATE(Summary!$D$17, 1, 1) + INT((ROW(B7832)-1)/24), DATE(2024, 1, 1) + INT((ROW(B7832)-1)/24))</f>
        <v>45618</v>
      </c>
      <c r="E7870" s="459">
        <v>0.29166666666666669</v>
      </c>
      <c r="F7870" s="780"/>
      <c r="G7870" s="780"/>
      <c r="H7870" s="460">
        <f t="shared" si="489"/>
        <v>0</v>
      </c>
      <c r="I7870" s="460">
        <f t="shared" si="490"/>
        <v>0</v>
      </c>
      <c r="J7870" s="460">
        <f t="shared" si="488"/>
        <v>0</v>
      </c>
      <c r="K7870" s="9"/>
      <c r="P7870" s="2"/>
      <c r="Q7870" s="27"/>
      <c r="R7870" s="2"/>
      <c r="S7870" s="2"/>
      <c r="T7870" s="2"/>
      <c r="U7870" s="2"/>
      <c r="V7870" s="2"/>
      <c r="W7870" s="2"/>
    </row>
    <row r="7871" spans="2:23" ht="15" customHeight="1" x14ac:dyDescent="0.35">
      <c r="B7871" s="349"/>
      <c r="C7871" s="715" t="str">
        <f t="shared" si="491"/>
        <v/>
      </c>
      <c r="D7871" s="458">
        <f>IF(ISNUMBER(Summary!$D$17), DATE(Summary!$D$17, 1, 1) + INT((ROW(B7833)-1)/24), DATE(2024, 1, 1) + INT((ROW(B7833)-1)/24))</f>
        <v>45618</v>
      </c>
      <c r="E7871" s="459">
        <v>0.33333333333333337</v>
      </c>
      <c r="F7871" s="780"/>
      <c r="G7871" s="780"/>
      <c r="H7871" s="460">
        <f t="shared" si="489"/>
        <v>0</v>
      </c>
      <c r="I7871" s="460">
        <f t="shared" si="490"/>
        <v>0</v>
      </c>
      <c r="J7871" s="460">
        <f t="shared" si="488"/>
        <v>0</v>
      </c>
      <c r="K7871" s="9"/>
      <c r="P7871" s="2"/>
      <c r="Q7871" s="27"/>
      <c r="R7871" s="2"/>
      <c r="S7871" s="2"/>
      <c r="T7871" s="2"/>
      <c r="U7871" s="2"/>
      <c r="V7871" s="2"/>
      <c r="W7871" s="2"/>
    </row>
    <row r="7872" spans="2:23" ht="15" customHeight="1" x14ac:dyDescent="0.35">
      <c r="B7872" s="349"/>
      <c r="C7872" s="715" t="str">
        <f t="shared" si="491"/>
        <v/>
      </c>
      <c r="D7872" s="458">
        <f>IF(ISNUMBER(Summary!$D$17), DATE(Summary!$D$17, 1, 1) + INT((ROW(B7834)-1)/24), DATE(2024, 1, 1) + INT((ROW(B7834)-1)/24))</f>
        <v>45618</v>
      </c>
      <c r="E7872" s="459">
        <v>0.375</v>
      </c>
      <c r="F7872" s="780"/>
      <c r="G7872" s="780"/>
      <c r="H7872" s="460">
        <f t="shared" si="489"/>
        <v>0</v>
      </c>
      <c r="I7872" s="460">
        <f t="shared" si="490"/>
        <v>0</v>
      </c>
      <c r="J7872" s="460">
        <f t="shared" ref="J7872:J7935" si="492">G7872-H7872</f>
        <v>0</v>
      </c>
      <c r="K7872" s="9"/>
      <c r="P7872" s="2"/>
      <c r="Q7872" s="27"/>
      <c r="R7872" s="2"/>
      <c r="S7872" s="2"/>
      <c r="T7872" s="2"/>
      <c r="U7872" s="2"/>
      <c r="V7872" s="2"/>
      <c r="W7872" s="2"/>
    </row>
    <row r="7873" spans="2:23" ht="15" customHeight="1" x14ac:dyDescent="0.35">
      <c r="B7873" s="349"/>
      <c r="C7873" s="715" t="str">
        <f t="shared" si="491"/>
        <v/>
      </c>
      <c r="D7873" s="458">
        <f>IF(ISNUMBER(Summary!$D$17), DATE(Summary!$D$17, 1, 1) + INT((ROW(B7835)-1)/24), DATE(2024, 1, 1) + INT((ROW(B7835)-1)/24))</f>
        <v>45618</v>
      </c>
      <c r="E7873" s="459">
        <v>0.41666666666666669</v>
      </c>
      <c r="F7873" s="780"/>
      <c r="G7873" s="780"/>
      <c r="H7873" s="460">
        <f t="shared" si="489"/>
        <v>0</v>
      </c>
      <c r="I7873" s="460">
        <f t="shared" si="490"/>
        <v>0</v>
      </c>
      <c r="J7873" s="460">
        <f t="shared" si="492"/>
        <v>0</v>
      </c>
      <c r="K7873" s="9"/>
      <c r="P7873" s="2"/>
      <c r="Q7873" s="27"/>
      <c r="R7873" s="2"/>
      <c r="S7873" s="2"/>
      <c r="T7873" s="2"/>
      <c r="U7873" s="2"/>
      <c r="V7873" s="2"/>
      <c r="W7873" s="2"/>
    </row>
    <row r="7874" spans="2:23" ht="15" customHeight="1" x14ac:dyDescent="0.35">
      <c r="B7874" s="349"/>
      <c r="C7874" s="715" t="str">
        <f t="shared" si="491"/>
        <v/>
      </c>
      <c r="D7874" s="458">
        <f>IF(ISNUMBER(Summary!$D$17), DATE(Summary!$D$17, 1, 1) + INT((ROW(B7836)-1)/24), DATE(2024, 1, 1) + INT((ROW(B7836)-1)/24))</f>
        <v>45618</v>
      </c>
      <c r="E7874" s="459">
        <v>0.45833333333333337</v>
      </c>
      <c r="F7874" s="780"/>
      <c r="G7874" s="780"/>
      <c r="H7874" s="460">
        <f t="shared" si="489"/>
        <v>0</v>
      </c>
      <c r="I7874" s="460">
        <f t="shared" si="490"/>
        <v>0</v>
      </c>
      <c r="J7874" s="460">
        <f t="shared" si="492"/>
        <v>0</v>
      </c>
      <c r="K7874" s="9"/>
      <c r="P7874" s="2"/>
      <c r="Q7874" s="27"/>
      <c r="R7874" s="2"/>
      <c r="S7874" s="2"/>
      <c r="T7874" s="2"/>
      <c r="U7874" s="2"/>
      <c r="V7874" s="2"/>
      <c r="W7874" s="2"/>
    </row>
    <row r="7875" spans="2:23" ht="15" customHeight="1" x14ac:dyDescent="0.35">
      <c r="B7875" s="349"/>
      <c r="C7875" s="715" t="str">
        <f t="shared" si="491"/>
        <v/>
      </c>
      <c r="D7875" s="458">
        <f>IF(ISNUMBER(Summary!$D$17), DATE(Summary!$D$17, 1, 1) + INT((ROW(B7837)-1)/24), DATE(2024, 1, 1) + INT((ROW(B7837)-1)/24))</f>
        <v>45618</v>
      </c>
      <c r="E7875" s="459">
        <v>0.50000000000000011</v>
      </c>
      <c r="F7875" s="780"/>
      <c r="G7875" s="780"/>
      <c r="H7875" s="460">
        <f t="shared" si="489"/>
        <v>0</v>
      </c>
      <c r="I7875" s="460">
        <f t="shared" si="490"/>
        <v>0</v>
      </c>
      <c r="J7875" s="460">
        <f t="shared" si="492"/>
        <v>0</v>
      </c>
      <c r="K7875" s="9"/>
      <c r="P7875" s="2"/>
      <c r="Q7875" s="27"/>
      <c r="R7875" s="2"/>
      <c r="S7875" s="2"/>
      <c r="T7875" s="2"/>
      <c r="U7875" s="2"/>
      <c r="V7875" s="2"/>
      <c r="W7875" s="2"/>
    </row>
    <row r="7876" spans="2:23" ht="15" customHeight="1" x14ac:dyDescent="0.35">
      <c r="B7876" s="349"/>
      <c r="C7876" s="715" t="str">
        <f t="shared" si="491"/>
        <v/>
      </c>
      <c r="D7876" s="458">
        <f>IF(ISNUMBER(Summary!$D$17), DATE(Summary!$D$17, 1, 1) + INT((ROW(B7838)-1)/24), DATE(2024, 1, 1) + INT((ROW(B7838)-1)/24))</f>
        <v>45618</v>
      </c>
      <c r="E7876" s="459">
        <v>0.54166666666666674</v>
      </c>
      <c r="F7876" s="780"/>
      <c r="G7876" s="780"/>
      <c r="H7876" s="460">
        <f t="shared" si="489"/>
        <v>0</v>
      </c>
      <c r="I7876" s="460">
        <f t="shared" si="490"/>
        <v>0</v>
      </c>
      <c r="J7876" s="460">
        <f t="shared" si="492"/>
        <v>0</v>
      </c>
      <c r="K7876" s="9"/>
      <c r="P7876" s="2"/>
      <c r="Q7876" s="27"/>
      <c r="R7876" s="2"/>
      <c r="S7876" s="2"/>
      <c r="T7876" s="2"/>
      <c r="U7876" s="2"/>
      <c r="V7876" s="2"/>
      <c r="W7876" s="2"/>
    </row>
    <row r="7877" spans="2:23" ht="15" customHeight="1" x14ac:dyDescent="0.35">
      <c r="B7877" s="349"/>
      <c r="C7877" s="715" t="str">
        <f t="shared" si="491"/>
        <v/>
      </c>
      <c r="D7877" s="458">
        <f>IF(ISNUMBER(Summary!$D$17), DATE(Summary!$D$17, 1, 1) + INT((ROW(B7839)-1)/24), DATE(2024, 1, 1) + INT((ROW(B7839)-1)/24))</f>
        <v>45618</v>
      </c>
      <c r="E7877" s="459">
        <v>0.58333333333333337</v>
      </c>
      <c r="F7877" s="780"/>
      <c r="G7877" s="780"/>
      <c r="H7877" s="460">
        <f t="shared" si="489"/>
        <v>0</v>
      </c>
      <c r="I7877" s="460">
        <f t="shared" si="490"/>
        <v>0</v>
      </c>
      <c r="J7877" s="460">
        <f t="shared" si="492"/>
        <v>0</v>
      </c>
      <c r="K7877" s="9"/>
      <c r="P7877" s="2"/>
      <c r="Q7877" s="27"/>
      <c r="R7877" s="2"/>
      <c r="S7877" s="2"/>
      <c r="T7877" s="2"/>
      <c r="U7877" s="2"/>
      <c r="V7877" s="2"/>
      <c r="W7877" s="2"/>
    </row>
    <row r="7878" spans="2:23" ht="15" customHeight="1" x14ac:dyDescent="0.35">
      <c r="B7878" s="349"/>
      <c r="C7878" s="715" t="str">
        <f t="shared" si="491"/>
        <v/>
      </c>
      <c r="D7878" s="458">
        <f>IF(ISNUMBER(Summary!$D$17), DATE(Summary!$D$17, 1, 1) + INT((ROW(B7840)-1)/24), DATE(2024, 1, 1) + INT((ROW(B7840)-1)/24))</f>
        <v>45618</v>
      </c>
      <c r="E7878" s="459">
        <v>0.62500000000000011</v>
      </c>
      <c r="F7878" s="780"/>
      <c r="G7878" s="780"/>
      <c r="H7878" s="460">
        <f t="shared" si="489"/>
        <v>0</v>
      </c>
      <c r="I7878" s="460">
        <f t="shared" si="490"/>
        <v>0</v>
      </c>
      <c r="J7878" s="460">
        <f t="shared" si="492"/>
        <v>0</v>
      </c>
      <c r="K7878" s="9"/>
      <c r="P7878" s="2"/>
      <c r="Q7878" s="27"/>
      <c r="R7878" s="2"/>
      <c r="S7878" s="2"/>
      <c r="T7878" s="2"/>
      <c r="U7878" s="2"/>
      <c r="V7878" s="2"/>
      <c r="W7878" s="2"/>
    </row>
    <row r="7879" spans="2:23" ht="15" customHeight="1" x14ac:dyDescent="0.35">
      <c r="B7879" s="349"/>
      <c r="C7879" s="715" t="str">
        <f t="shared" si="491"/>
        <v/>
      </c>
      <c r="D7879" s="458">
        <f>IF(ISNUMBER(Summary!$D$17), DATE(Summary!$D$17, 1, 1) + INT((ROW(B7841)-1)/24), DATE(2024, 1, 1) + INT((ROW(B7841)-1)/24))</f>
        <v>45618</v>
      </c>
      <c r="E7879" s="459">
        <v>0.66666666666666674</v>
      </c>
      <c r="F7879" s="780"/>
      <c r="G7879" s="780"/>
      <c r="H7879" s="460">
        <f t="shared" si="489"/>
        <v>0</v>
      </c>
      <c r="I7879" s="460">
        <f t="shared" si="490"/>
        <v>0</v>
      </c>
      <c r="J7879" s="460">
        <f t="shared" si="492"/>
        <v>0</v>
      </c>
      <c r="K7879" s="9"/>
      <c r="P7879" s="2"/>
      <c r="Q7879" s="27"/>
      <c r="R7879" s="2"/>
      <c r="S7879" s="2"/>
      <c r="T7879" s="2"/>
      <c r="U7879" s="2"/>
      <c r="V7879" s="2"/>
      <c r="W7879" s="2"/>
    </row>
    <row r="7880" spans="2:23" ht="15" customHeight="1" x14ac:dyDescent="0.35">
      <c r="B7880" s="349"/>
      <c r="C7880" s="715" t="str">
        <f t="shared" si="491"/>
        <v/>
      </c>
      <c r="D7880" s="458">
        <f>IF(ISNUMBER(Summary!$D$17), DATE(Summary!$D$17, 1, 1) + INT((ROW(B7842)-1)/24), DATE(2024, 1, 1) + INT((ROW(B7842)-1)/24))</f>
        <v>45618</v>
      </c>
      <c r="E7880" s="459">
        <v>0.70833333333333337</v>
      </c>
      <c r="F7880" s="780"/>
      <c r="G7880" s="780"/>
      <c r="H7880" s="460">
        <f t="shared" si="489"/>
        <v>0</v>
      </c>
      <c r="I7880" s="460">
        <f t="shared" si="490"/>
        <v>0</v>
      </c>
      <c r="J7880" s="460">
        <f t="shared" si="492"/>
        <v>0</v>
      </c>
      <c r="K7880" s="9"/>
      <c r="P7880" s="2"/>
      <c r="Q7880" s="27"/>
      <c r="R7880" s="2"/>
      <c r="S7880" s="2"/>
      <c r="T7880" s="2"/>
      <c r="U7880" s="2"/>
      <c r="V7880" s="2"/>
      <c r="W7880" s="2"/>
    </row>
    <row r="7881" spans="2:23" ht="15" customHeight="1" x14ac:dyDescent="0.35">
      <c r="B7881" s="349"/>
      <c r="C7881" s="715" t="str">
        <f t="shared" si="491"/>
        <v/>
      </c>
      <c r="D7881" s="458">
        <f>IF(ISNUMBER(Summary!$D$17), DATE(Summary!$D$17, 1, 1) + INT((ROW(B7843)-1)/24), DATE(2024, 1, 1) + INT((ROW(B7843)-1)/24))</f>
        <v>45618</v>
      </c>
      <c r="E7881" s="459">
        <v>0.75000000000000011</v>
      </c>
      <c r="F7881" s="780"/>
      <c r="G7881" s="780"/>
      <c r="H7881" s="460">
        <f t="shared" si="489"/>
        <v>0</v>
      </c>
      <c r="I7881" s="460">
        <f t="shared" si="490"/>
        <v>0</v>
      </c>
      <c r="J7881" s="460">
        <f t="shared" si="492"/>
        <v>0</v>
      </c>
      <c r="K7881" s="9"/>
      <c r="P7881" s="2"/>
      <c r="Q7881" s="27"/>
      <c r="R7881" s="2"/>
      <c r="S7881" s="2"/>
      <c r="T7881" s="2"/>
      <c r="U7881" s="2"/>
      <c r="V7881" s="2"/>
      <c r="W7881" s="2"/>
    </row>
    <row r="7882" spans="2:23" ht="15" customHeight="1" x14ac:dyDescent="0.35">
      <c r="B7882" s="349"/>
      <c r="C7882" s="715" t="str">
        <f t="shared" si="491"/>
        <v/>
      </c>
      <c r="D7882" s="458">
        <f>IF(ISNUMBER(Summary!$D$17), DATE(Summary!$D$17, 1, 1) + INT((ROW(B7844)-1)/24), DATE(2024, 1, 1) + INT((ROW(B7844)-1)/24))</f>
        <v>45618</v>
      </c>
      <c r="E7882" s="459">
        <v>0.79166666666666674</v>
      </c>
      <c r="F7882" s="780"/>
      <c r="G7882" s="780"/>
      <c r="H7882" s="460">
        <f t="shared" si="489"/>
        <v>0</v>
      </c>
      <c r="I7882" s="460">
        <f t="shared" si="490"/>
        <v>0</v>
      </c>
      <c r="J7882" s="460">
        <f t="shared" si="492"/>
        <v>0</v>
      </c>
      <c r="K7882" s="9"/>
      <c r="P7882" s="2"/>
      <c r="Q7882" s="27"/>
      <c r="R7882" s="2"/>
      <c r="S7882" s="2"/>
      <c r="T7882" s="2"/>
      <c r="U7882" s="2"/>
      <c r="V7882" s="2"/>
      <c r="W7882" s="2"/>
    </row>
    <row r="7883" spans="2:23" ht="15" customHeight="1" x14ac:dyDescent="0.35">
      <c r="B7883" s="349"/>
      <c r="C7883" s="715" t="str">
        <f t="shared" si="491"/>
        <v/>
      </c>
      <c r="D7883" s="458">
        <f>IF(ISNUMBER(Summary!$D$17), DATE(Summary!$D$17, 1, 1) + INT((ROW(B7845)-1)/24), DATE(2024, 1, 1) + INT((ROW(B7845)-1)/24))</f>
        <v>45618</v>
      </c>
      <c r="E7883" s="459">
        <v>0.83333333333333337</v>
      </c>
      <c r="F7883" s="780"/>
      <c r="G7883" s="780"/>
      <c r="H7883" s="460">
        <f t="shared" si="489"/>
        <v>0</v>
      </c>
      <c r="I7883" s="460">
        <f t="shared" si="490"/>
        <v>0</v>
      </c>
      <c r="J7883" s="460">
        <f t="shared" si="492"/>
        <v>0</v>
      </c>
      <c r="K7883" s="9"/>
      <c r="P7883" s="2"/>
      <c r="Q7883" s="27"/>
      <c r="R7883" s="2"/>
      <c r="S7883" s="2"/>
      <c r="T7883" s="2"/>
      <c r="U7883" s="2"/>
      <c r="V7883" s="2"/>
      <c r="W7883" s="2"/>
    </row>
    <row r="7884" spans="2:23" ht="15" customHeight="1" x14ac:dyDescent="0.35">
      <c r="B7884" s="349"/>
      <c r="C7884" s="715" t="str">
        <f t="shared" si="491"/>
        <v/>
      </c>
      <c r="D7884" s="458">
        <f>IF(ISNUMBER(Summary!$D$17), DATE(Summary!$D$17, 1, 1) + INT((ROW(B7846)-1)/24), DATE(2024, 1, 1) + INT((ROW(B7846)-1)/24))</f>
        <v>45618</v>
      </c>
      <c r="E7884" s="459">
        <v>0.87500000000000011</v>
      </c>
      <c r="F7884" s="780"/>
      <c r="G7884" s="780"/>
      <c r="H7884" s="460">
        <f t="shared" si="489"/>
        <v>0</v>
      </c>
      <c r="I7884" s="460">
        <f t="shared" si="490"/>
        <v>0</v>
      </c>
      <c r="J7884" s="460">
        <f t="shared" si="492"/>
        <v>0</v>
      </c>
      <c r="K7884" s="9"/>
      <c r="P7884" s="2"/>
      <c r="Q7884" s="27"/>
      <c r="R7884" s="2"/>
      <c r="S7884" s="2"/>
      <c r="T7884" s="2"/>
      <c r="U7884" s="2"/>
      <c r="V7884" s="2"/>
      <c r="W7884" s="2"/>
    </row>
    <row r="7885" spans="2:23" ht="15" customHeight="1" x14ac:dyDescent="0.35">
      <c r="B7885" s="349"/>
      <c r="C7885" s="715" t="str">
        <f t="shared" si="491"/>
        <v/>
      </c>
      <c r="D7885" s="458">
        <f>IF(ISNUMBER(Summary!$D$17), DATE(Summary!$D$17, 1, 1) + INT((ROW(B7847)-1)/24), DATE(2024, 1, 1) + INT((ROW(B7847)-1)/24))</f>
        <v>45618</v>
      </c>
      <c r="E7885" s="459">
        <v>0.91666666666666674</v>
      </c>
      <c r="F7885" s="780"/>
      <c r="G7885" s="780"/>
      <c r="H7885" s="460">
        <f t="shared" si="489"/>
        <v>0</v>
      </c>
      <c r="I7885" s="460">
        <f t="shared" si="490"/>
        <v>0</v>
      </c>
      <c r="J7885" s="460">
        <f t="shared" si="492"/>
        <v>0</v>
      </c>
      <c r="K7885" s="9"/>
      <c r="P7885" s="2"/>
      <c r="Q7885" s="27"/>
      <c r="R7885" s="2"/>
      <c r="S7885" s="2"/>
      <c r="T7885" s="2"/>
      <c r="U7885" s="2"/>
      <c r="V7885" s="2"/>
      <c r="W7885" s="2"/>
    </row>
    <row r="7886" spans="2:23" ht="15" customHeight="1" x14ac:dyDescent="0.35">
      <c r="B7886" s="349"/>
      <c r="C7886" s="715" t="str">
        <f t="shared" si="491"/>
        <v/>
      </c>
      <c r="D7886" s="458">
        <f>IF(ISNUMBER(Summary!$D$17), DATE(Summary!$D$17, 1, 1) + INT((ROW(B7848)-1)/24), DATE(2024, 1, 1) + INT((ROW(B7848)-1)/24))</f>
        <v>45618</v>
      </c>
      <c r="E7886" s="459">
        <v>0.95833333333333337</v>
      </c>
      <c r="F7886" s="780"/>
      <c r="G7886" s="780"/>
      <c r="H7886" s="460">
        <f t="shared" si="489"/>
        <v>0</v>
      </c>
      <c r="I7886" s="460">
        <f t="shared" si="490"/>
        <v>0</v>
      </c>
      <c r="J7886" s="460">
        <f t="shared" si="492"/>
        <v>0</v>
      </c>
      <c r="K7886" s="9"/>
      <c r="P7886" s="2"/>
      <c r="Q7886" s="27"/>
      <c r="R7886" s="2"/>
      <c r="S7886" s="2"/>
      <c r="T7886" s="2"/>
      <c r="U7886" s="2"/>
      <c r="V7886" s="2"/>
      <c r="W7886" s="2"/>
    </row>
    <row r="7887" spans="2:23" ht="15" customHeight="1" x14ac:dyDescent="0.35">
      <c r="B7887" s="457"/>
      <c r="C7887" s="715">
        <f t="shared" si="491"/>
        <v>45619</v>
      </c>
      <c r="D7887" s="458">
        <f>IF(ISNUMBER(Summary!$D$17), DATE(Summary!$D$17, 1, 1) + INT((ROW(B7849)-1)/24), DATE(2024, 1, 1) + INT((ROW(B7849)-1)/24))</f>
        <v>45619</v>
      </c>
      <c r="E7887" s="459">
        <v>3.1225022567582528E-17</v>
      </c>
      <c r="F7887" s="780"/>
      <c r="G7887" s="780"/>
      <c r="H7887" s="460">
        <f t="shared" si="489"/>
        <v>0</v>
      </c>
      <c r="I7887" s="460">
        <f t="shared" si="490"/>
        <v>0</v>
      </c>
      <c r="J7887" s="460">
        <f t="shared" si="492"/>
        <v>0</v>
      </c>
      <c r="K7887" s="9"/>
      <c r="P7887" s="2"/>
      <c r="Q7887" s="27"/>
      <c r="R7887" s="2"/>
      <c r="S7887" s="2"/>
      <c r="T7887" s="2"/>
      <c r="U7887" s="2"/>
      <c r="V7887" s="2"/>
      <c r="W7887" s="2"/>
    </row>
    <row r="7888" spans="2:23" ht="15" customHeight="1" x14ac:dyDescent="0.35">
      <c r="B7888" s="349"/>
      <c r="C7888" s="715" t="str">
        <f t="shared" si="491"/>
        <v/>
      </c>
      <c r="D7888" s="458">
        <f>IF(ISNUMBER(Summary!$D$17), DATE(Summary!$D$17, 1, 1) + INT((ROW(B7850)-1)/24), DATE(2024, 1, 1) + INT((ROW(B7850)-1)/24))</f>
        <v>45619</v>
      </c>
      <c r="E7888" s="459">
        <v>4.1666666666666699E-2</v>
      </c>
      <c r="F7888" s="780"/>
      <c r="G7888" s="780"/>
      <c r="H7888" s="460">
        <f t="shared" si="489"/>
        <v>0</v>
      </c>
      <c r="I7888" s="460">
        <f t="shared" si="490"/>
        <v>0</v>
      </c>
      <c r="J7888" s="460">
        <f t="shared" si="492"/>
        <v>0</v>
      </c>
      <c r="K7888" s="9"/>
      <c r="P7888" s="2"/>
      <c r="Q7888" s="27"/>
      <c r="R7888" s="2"/>
      <c r="S7888" s="2"/>
      <c r="T7888" s="2"/>
      <c r="U7888" s="2"/>
      <c r="V7888" s="2"/>
      <c r="W7888" s="2"/>
    </row>
    <row r="7889" spans="2:23" ht="15" customHeight="1" x14ac:dyDescent="0.35">
      <c r="B7889" s="349"/>
      <c r="C7889" s="715" t="str">
        <f t="shared" si="491"/>
        <v/>
      </c>
      <c r="D7889" s="458">
        <f>IF(ISNUMBER(Summary!$D$17), DATE(Summary!$D$17, 1, 1) + INT((ROW(B7851)-1)/24), DATE(2024, 1, 1) + INT((ROW(B7851)-1)/24))</f>
        <v>45619</v>
      </c>
      <c r="E7889" s="459">
        <v>8.333333333333337E-2</v>
      </c>
      <c r="F7889" s="780"/>
      <c r="G7889" s="780"/>
      <c r="H7889" s="460">
        <f t="shared" si="489"/>
        <v>0</v>
      </c>
      <c r="I7889" s="460">
        <f t="shared" si="490"/>
        <v>0</v>
      </c>
      <c r="J7889" s="460">
        <f t="shared" si="492"/>
        <v>0</v>
      </c>
      <c r="K7889" s="9"/>
      <c r="P7889" s="2"/>
      <c r="Q7889" s="27"/>
      <c r="R7889" s="2"/>
      <c r="S7889" s="2"/>
      <c r="T7889" s="2"/>
      <c r="U7889" s="2"/>
      <c r="V7889" s="2"/>
      <c r="W7889" s="2"/>
    </row>
    <row r="7890" spans="2:23" ht="15" customHeight="1" x14ac:dyDescent="0.35">
      <c r="B7890" s="349"/>
      <c r="C7890" s="715" t="str">
        <f t="shared" si="491"/>
        <v/>
      </c>
      <c r="D7890" s="458">
        <f>IF(ISNUMBER(Summary!$D$17), DATE(Summary!$D$17, 1, 1) + INT((ROW(B7852)-1)/24), DATE(2024, 1, 1) + INT((ROW(B7852)-1)/24))</f>
        <v>45619</v>
      </c>
      <c r="E7890" s="459">
        <v>0.12500000000000006</v>
      </c>
      <c r="F7890" s="780"/>
      <c r="G7890" s="780"/>
      <c r="H7890" s="460">
        <f t="shared" si="489"/>
        <v>0</v>
      </c>
      <c r="I7890" s="460">
        <f t="shared" si="490"/>
        <v>0</v>
      </c>
      <c r="J7890" s="460">
        <f t="shared" si="492"/>
        <v>0</v>
      </c>
      <c r="K7890" s="9"/>
      <c r="P7890" s="2"/>
      <c r="Q7890" s="27"/>
      <c r="R7890" s="2"/>
      <c r="S7890" s="2"/>
      <c r="T7890" s="2"/>
      <c r="U7890" s="2"/>
      <c r="V7890" s="2"/>
      <c r="W7890" s="2"/>
    </row>
    <row r="7891" spans="2:23" ht="15" customHeight="1" x14ac:dyDescent="0.35">
      <c r="B7891" s="349"/>
      <c r="C7891" s="715" t="str">
        <f t="shared" si="491"/>
        <v/>
      </c>
      <c r="D7891" s="458">
        <f>IF(ISNUMBER(Summary!$D$17), DATE(Summary!$D$17, 1, 1) + INT((ROW(B7853)-1)/24), DATE(2024, 1, 1) + INT((ROW(B7853)-1)/24))</f>
        <v>45619</v>
      </c>
      <c r="E7891" s="459">
        <v>0.16666666666666669</v>
      </c>
      <c r="F7891" s="780"/>
      <c r="G7891" s="780"/>
      <c r="H7891" s="460">
        <f t="shared" si="489"/>
        <v>0</v>
      </c>
      <c r="I7891" s="460">
        <f t="shared" si="490"/>
        <v>0</v>
      </c>
      <c r="J7891" s="460">
        <f t="shared" si="492"/>
        <v>0</v>
      </c>
      <c r="K7891" s="9"/>
      <c r="P7891" s="2"/>
      <c r="Q7891" s="27"/>
      <c r="R7891" s="2"/>
      <c r="S7891" s="2"/>
      <c r="T7891" s="2"/>
      <c r="U7891" s="2"/>
      <c r="V7891" s="2"/>
      <c r="W7891" s="2"/>
    </row>
    <row r="7892" spans="2:23" ht="15" customHeight="1" x14ac:dyDescent="0.35">
      <c r="B7892" s="349"/>
      <c r="C7892" s="715" t="str">
        <f t="shared" si="491"/>
        <v/>
      </c>
      <c r="D7892" s="458">
        <f>IF(ISNUMBER(Summary!$D$17), DATE(Summary!$D$17, 1, 1) + INT((ROW(B7854)-1)/24), DATE(2024, 1, 1) + INT((ROW(B7854)-1)/24))</f>
        <v>45619</v>
      </c>
      <c r="E7892" s="459">
        <v>0.20833333333333337</v>
      </c>
      <c r="F7892" s="780"/>
      <c r="G7892" s="780"/>
      <c r="H7892" s="460">
        <f t="shared" si="489"/>
        <v>0</v>
      </c>
      <c r="I7892" s="460">
        <f t="shared" si="490"/>
        <v>0</v>
      </c>
      <c r="J7892" s="460">
        <f t="shared" si="492"/>
        <v>0</v>
      </c>
      <c r="K7892" s="9"/>
      <c r="P7892" s="2"/>
      <c r="Q7892" s="27"/>
      <c r="R7892" s="2"/>
      <c r="S7892" s="2"/>
      <c r="T7892" s="2"/>
      <c r="U7892" s="2"/>
      <c r="V7892" s="2"/>
      <c r="W7892" s="2"/>
    </row>
    <row r="7893" spans="2:23" ht="15" customHeight="1" x14ac:dyDescent="0.35">
      <c r="B7893" s="349"/>
      <c r="C7893" s="715" t="str">
        <f t="shared" si="491"/>
        <v/>
      </c>
      <c r="D7893" s="458">
        <f>IF(ISNUMBER(Summary!$D$17), DATE(Summary!$D$17, 1, 1) + INT((ROW(B7855)-1)/24), DATE(2024, 1, 1) + INT((ROW(B7855)-1)/24))</f>
        <v>45619</v>
      </c>
      <c r="E7893" s="459">
        <v>0.25</v>
      </c>
      <c r="F7893" s="780"/>
      <c r="G7893" s="780"/>
      <c r="H7893" s="460">
        <f t="shared" si="489"/>
        <v>0</v>
      </c>
      <c r="I7893" s="460">
        <f t="shared" si="490"/>
        <v>0</v>
      </c>
      <c r="J7893" s="460">
        <f t="shared" si="492"/>
        <v>0</v>
      </c>
      <c r="K7893" s="9"/>
      <c r="P7893" s="2"/>
      <c r="Q7893" s="27"/>
      <c r="R7893" s="2"/>
      <c r="S7893" s="2"/>
      <c r="T7893" s="2"/>
      <c r="U7893" s="2"/>
      <c r="V7893" s="2"/>
      <c r="W7893" s="2"/>
    </row>
    <row r="7894" spans="2:23" ht="15" customHeight="1" x14ac:dyDescent="0.35">
      <c r="B7894" s="349"/>
      <c r="C7894" s="715" t="str">
        <f t="shared" si="491"/>
        <v/>
      </c>
      <c r="D7894" s="458">
        <f>IF(ISNUMBER(Summary!$D$17), DATE(Summary!$D$17, 1, 1) + INT((ROW(B7856)-1)/24), DATE(2024, 1, 1) + INT((ROW(B7856)-1)/24))</f>
        <v>45619</v>
      </c>
      <c r="E7894" s="459">
        <v>0.29166666666666669</v>
      </c>
      <c r="F7894" s="780"/>
      <c r="G7894" s="780"/>
      <c r="H7894" s="460">
        <f t="shared" si="489"/>
        <v>0</v>
      </c>
      <c r="I7894" s="460">
        <f t="shared" si="490"/>
        <v>0</v>
      </c>
      <c r="J7894" s="460">
        <f t="shared" si="492"/>
        <v>0</v>
      </c>
      <c r="K7894" s="9"/>
      <c r="P7894" s="2"/>
      <c r="Q7894" s="27"/>
      <c r="R7894" s="2"/>
      <c r="S7894" s="2"/>
      <c r="T7894" s="2"/>
      <c r="U7894" s="2"/>
      <c r="V7894" s="2"/>
      <c r="W7894" s="2"/>
    </row>
    <row r="7895" spans="2:23" ht="15" customHeight="1" x14ac:dyDescent="0.35">
      <c r="B7895" s="349"/>
      <c r="C7895" s="715" t="str">
        <f t="shared" si="491"/>
        <v/>
      </c>
      <c r="D7895" s="458">
        <f>IF(ISNUMBER(Summary!$D$17), DATE(Summary!$D$17, 1, 1) + INT((ROW(B7857)-1)/24), DATE(2024, 1, 1) + INT((ROW(B7857)-1)/24))</f>
        <v>45619</v>
      </c>
      <c r="E7895" s="459">
        <v>0.33333333333333337</v>
      </c>
      <c r="F7895" s="780"/>
      <c r="G7895" s="780"/>
      <c r="H7895" s="460">
        <f t="shared" si="489"/>
        <v>0</v>
      </c>
      <c r="I7895" s="460">
        <f t="shared" si="490"/>
        <v>0</v>
      </c>
      <c r="J7895" s="460">
        <f t="shared" si="492"/>
        <v>0</v>
      </c>
      <c r="K7895" s="9"/>
      <c r="P7895" s="2"/>
      <c r="Q7895" s="27"/>
      <c r="R7895" s="2"/>
      <c r="S7895" s="2"/>
      <c r="T7895" s="2"/>
      <c r="U7895" s="2"/>
      <c r="V7895" s="2"/>
      <c r="W7895" s="2"/>
    </row>
    <row r="7896" spans="2:23" ht="15" customHeight="1" x14ac:dyDescent="0.35">
      <c r="B7896" s="349"/>
      <c r="C7896" s="715" t="str">
        <f t="shared" si="491"/>
        <v/>
      </c>
      <c r="D7896" s="458">
        <f>IF(ISNUMBER(Summary!$D$17), DATE(Summary!$D$17, 1, 1) + INT((ROW(B7858)-1)/24), DATE(2024, 1, 1) + INT((ROW(B7858)-1)/24))</f>
        <v>45619</v>
      </c>
      <c r="E7896" s="459">
        <v>0.375</v>
      </c>
      <c r="F7896" s="780"/>
      <c r="G7896" s="780"/>
      <c r="H7896" s="460">
        <f t="shared" si="489"/>
        <v>0</v>
      </c>
      <c r="I7896" s="460">
        <f t="shared" si="490"/>
        <v>0</v>
      </c>
      <c r="J7896" s="460">
        <f t="shared" si="492"/>
        <v>0</v>
      </c>
      <c r="K7896" s="9"/>
      <c r="P7896" s="2"/>
      <c r="Q7896" s="27"/>
      <c r="R7896" s="2"/>
      <c r="S7896" s="2"/>
      <c r="T7896" s="2"/>
      <c r="U7896" s="2"/>
      <c r="V7896" s="2"/>
      <c r="W7896" s="2"/>
    </row>
    <row r="7897" spans="2:23" ht="15" customHeight="1" x14ac:dyDescent="0.35">
      <c r="B7897" s="349"/>
      <c r="C7897" s="715" t="str">
        <f t="shared" si="491"/>
        <v/>
      </c>
      <c r="D7897" s="458">
        <f>IF(ISNUMBER(Summary!$D$17), DATE(Summary!$D$17, 1, 1) + INT((ROW(B7859)-1)/24), DATE(2024, 1, 1) + INT((ROW(B7859)-1)/24))</f>
        <v>45619</v>
      </c>
      <c r="E7897" s="459">
        <v>0.41666666666666669</v>
      </c>
      <c r="F7897" s="780"/>
      <c r="G7897" s="780"/>
      <c r="H7897" s="460">
        <f t="shared" si="489"/>
        <v>0</v>
      </c>
      <c r="I7897" s="460">
        <f t="shared" si="490"/>
        <v>0</v>
      </c>
      <c r="J7897" s="460">
        <f t="shared" si="492"/>
        <v>0</v>
      </c>
      <c r="K7897" s="9"/>
      <c r="P7897" s="2"/>
      <c r="Q7897" s="27"/>
      <c r="R7897" s="2"/>
      <c r="S7897" s="2"/>
      <c r="T7897" s="2"/>
      <c r="U7897" s="2"/>
      <c r="V7897" s="2"/>
      <c r="W7897" s="2"/>
    </row>
    <row r="7898" spans="2:23" ht="15" customHeight="1" x14ac:dyDescent="0.35">
      <c r="B7898" s="349"/>
      <c r="C7898" s="715" t="str">
        <f t="shared" si="491"/>
        <v/>
      </c>
      <c r="D7898" s="458">
        <f>IF(ISNUMBER(Summary!$D$17), DATE(Summary!$D$17, 1, 1) + INT((ROW(B7860)-1)/24), DATE(2024, 1, 1) + INT((ROW(B7860)-1)/24))</f>
        <v>45619</v>
      </c>
      <c r="E7898" s="459">
        <v>0.45833333333333337</v>
      </c>
      <c r="F7898" s="780"/>
      <c r="G7898" s="780"/>
      <c r="H7898" s="460">
        <f t="shared" si="489"/>
        <v>0</v>
      </c>
      <c r="I7898" s="460">
        <f t="shared" si="490"/>
        <v>0</v>
      </c>
      <c r="J7898" s="460">
        <f t="shared" si="492"/>
        <v>0</v>
      </c>
      <c r="K7898" s="9"/>
      <c r="P7898" s="2"/>
      <c r="Q7898" s="27"/>
      <c r="R7898" s="2"/>
      <c r="S7898" s="2"/>
      <c r="T7898" s="2"/>
      <c r="U7898" s="2"/>
      <c r="V7898" s="2"/>
      <c r="W7898" s="2"/>
    </row>
    <row r="7899" spans="2:23" ht="15" customHeight="1" x14ac:dyDescent="0.35">
      <c r="B7899" s="349"/>
      <c r="C7899" s="715" t="str">
        <f t="shared" si="491"/>
        <v/>
      </c>
      <c r="D7899" s="458">
        <f>IF(ISNUMBER(Summary!$D$17), DATE(Summary!$D$17, 1, 1) + INT((ROW(B7861)-1)/24), DATE(2024, 1, 1) + INT((ROW(B7861)-1)/24))</f>
        <v>45619</v>
      </c>
      <c r="E7899" s="459">
        <v>0.50000000000000011</v>
      </c>
      <c r="F7899" s="780"/>
      <c r="G7899" s="780"/>
      <c r="H7899" s="460">
        <f t="shared" si="489"/>
        <v>0</v>
      </c>
      <c r="I7899" s="460">
        <f t="shared" si="490"/>
        <v>0</v>
      </c>
      <c r="J7899" s="460">
        <f t="shared" si="492"/>
        <v>0</v>
      </c>
      <c r="K7899" s="9"/>
      <c r="P7899" s="2"/>
      <c r="Q7899" s="27"/>
      <c r="R7899" s="2"/>
      <c r="S7899" s="2"/>
      <c r="T7899" s="2"/>
      <c r="U7899" s="2"/>
      <c r="V7899" s="2"/>
      <c r="W7899" s="2"/>
    </row>
    <row r="7900" spans="2:23" ht="15" customHeight="1" x14ac:dyDescent="0.35">
      <c r="B7900" s="349"/>
      <c r="C7900" s="715" t="str">
        <f t="shared" si="491"/>
        <v/>
      </c>
      <c r="D7900" s="458">
        <f>IF(ISNUMBER(Summary!$D$17), DATE(Summary!$D$17, 1, 1) + INT((ROW(B7862)-1)/24), DATE(2024, 1, 1) + INT((ROW(B7862)-1)/24))</f>
        <v>45619</v>
      </c>
      <c r="E7900" s="459">
        <v>0.54166666666666674</v>
      </c>
      <c r="F7900" s="780"/>
      <c r="G7900" s="780"/>
      <c r="H7900" s="460">
        <f t="shared" si="489"/>
        <v>0</v>
      </c>
      <c r="I7900" s="460">
        <f t="shared" si="490"/>
        <v>0</v>
      </c>
      <c r="J7900" s="460">
        <f t="shared" si="492"/>
        <v>0</v>
      </c>
      <c r="K7900" s="9"/>
      <c r="P7900" s="2"/>
      <c r="Q7900" s="27"/>
      <c r="R7900" s="2"/>
      <c r="S7900" s="2"/>
      <c r="T7900" s="2"/>
      <c r="U7900" s="2"/>
      <c r="V7900" s="2"/>
      <c r="W7900" s="2"/>
    </row>
    <row r="7901" spans="2:23" ht="15" customHeight="1" x14ac:dyDescent="0.35">
      <c r="B7901" s="349"/>
      <c r="C7901" s="715" t="str">
        <f t="shared" si="491"/>
        <v/>
      </c>
      <c r="D7901" s="458">
        <f>IF(ISNUMBER(Summary!$D$17), DATE(Summary!$D$17, 1, 1) + INT((ROW(B7863)-1)/24), DATE(2024, 1, 1) + INT((ROW(B7863)-1)/24))</f>
        <v>45619</v>
      </c>
      <c r="E7901" s="459">
        <v>0.58333333333333337</v>
      </c>
      <c r="F7901" s="780"/>
      <c r="G7901" s="780"/>
      <c r="H7901" s="460">
        <f t="shared" si="489"/>
        <v>0</v>
      </c>
      <c r="I7901" s="460">
        <f t="shared" si="490"/>
        <v>0</v>
      </c>
      <c r="J7901" s="460">
        <f t="shared" si="492"/>
        <v>0</v>
      </c>
      <c r="K7901" s="9"/>
      <c r="P7901" s="2"/>
      <c r="Q7901" s="27"/>
      <c r="R7901" s="2"/>
      <c r="S7901" s="2"/>
      <c r="T7901" s="2"/>
      <c r="U7901" s="2"/>
      <c r="V7901" s="2"/>
      <c r="W7901" s="2"/>
    </row>
    <row r="7902" spans="2:23" ht="15" customHeight="1" x14ac:dyDescent="0.35">
      <c r="B7902" s="349"/>
      <c r="C7902" s="715" t="str">
        <f t="shared" si="491"/>
        <v/>
      </c>
      <c r="D7902" s="458">
        <f>IF(ISNUMBER(Summary!$D$17), DATE(Summary!$D$17, 1, 1) + INT((ROW(B7864)-1)/24), DATE(2024, 1, 1) + INT((ROW(B7864)-1)/24))</f>
        <v>45619</v>
      </c>
      <c r="E7902" s="459">
        <v>0.62500000000000011</v>
      </c>
      <c r="F7902" s="780"/>
      <c r="G7902" s="780"/>
      <c r="H7902" s="460">
        <f t="shared" si="489"/>
        <v>0</v>
      </c>
      <c r="I7902" s="460">
        <f t="shared" si="490"/>
        <v>0</v>
      </c>
      <c r="J7902" s="460">
        <f t="shared" si="492"/>
        <v>0</v>
      </c>
      <c r="K7902" s="9"/>
      <c r="P7902" s="2"/>
      <c r="Q7902" s="27"/>
      <c r="R7902" s="2"/>
      <c r="S7902" s="2"/>
      <c r="T7902" s="2"/>
      <c r="U7902" s="2"/>
      <c r="V7902" s="2"/>
      <c r="W7902" s="2"/>
    </row>
    <row r="7903" spans="2:23" ht="15" customHeight="1" x14ac:dyDescent="0.35">
      <c r="B7903" s="349"/>
      <c r="C7903" s="715" t="str">
        <f t="shared" si="491"/>
        <v/>
      </c>
      <c r="D7903" s="458">
        <f>IF(ISNUMBER(Summary!$D$17), DATE(Summary!$D$17, 1, 1) + INT((ROW(B7865)-1)/24), DATE(2024, 1, 1) + INT((ROW(B7865)-1)/24))</f>
        <v>45619</v>
      </c>
      <c r="E7903" s="459">
        <v>0.66666666666666674</v>
      </c>
      <c r="F7903" s="780"/>
      <c r="G7903" s="780"/>
      <c r="H7903" s="460">
        <f t="shared" si="489"/>
        <v>0</v>
      </c>
      <c r="I7903" s="460">
        <f t="shared" si="490"/>
        <v>0</v>
      </c>
      <c r="J7903" s="460">
        <f t="shared" si="492"/>
        <v>0</v>
      </c>
      <c r="K7903" s="9"/>
      <c r="P7903" s="2"/>
      <c r="Q7903" s="27"/>
      <c r="R7903" s="2"/>
      <c r="S7903" s="2"/>
      <c r="T7903" s="2"/>
      <c r="U7903" s="2"/>
      <c r="V7903" s="2"/>
      <c r="W7903" s="2"/>
    </row>
    <row r="7904" spans="2:23" ht="15" customHeight="1" x14ac:dyDescent="0.35">
      <c r="B7904" s="349"/>
      <c r="C7904" s="715" t="str">
        <f t="shared" si="491"/>
        <v/>
      </c>
      <c r="D7904" s="458">
        <f>IF(ISNUMBER(Summary!$D$17), DATE(Summary!$D$17, 1, 1) + INT((ROW(B7866)-1)/24), DATE(2024, 1, 1) + INT((ROW(B7866)-1)/24))</f>
        <v>45619</v>
      </c>
      <c r="E7904" s="459">
        <v>0.70833333333333337</v>
      </c>
      <c r="F7904" s="780"/>
      <c r="G7904" s="780"/>
      <c r="H7904" s="460">
        <f t="shared" si="489"/>
        <v>0</v>
      </c>
      <c r="I7904" s="460">
        <f t="shared" si="490"/>
        <v>0</v>
      </c>
      <c r="J7904" s="460">
        <f t="shared" si="492"/>
        <v>0</v>
      </c>
      <c r="K7904" s="9"/>
      <c r="P7904" s="2"/>
      <c r="Q7904" s="27"/>
      <c r="R7904" s="2"/>
      <c r="S7904" s="2"/>
      <c r="T7904" s="2"/>
      <c r="U7904" s="2"/>
      <c r="V7904" s="2"/>
      <c r="W7904" s="2"/>
    </row>
    <row r="7905" spans="2:23" ht="15" customHeight="1" x14ac:dyDescent="0.35">
      <c r="B7905" s="349"/>
      <c r="C7905" s="715" t="str">
        <f t="shared" si="491"/>
        <v/>
      </c>
      <c r="D7905" s="458">
        <f>IF(ISNUMBER(Summary!$D$17), DATE(Summary!$D$17, 1, 1) + INT((ROW(B7867)-1)/24), DATE(2024, 1, 1) + INT((ROW(B7867)-1)/24))</f>
        <v>45619</v>
      </c>
      <c r="E7905" s="459">
        <v>0.75000000000000011</v>
      </c>
      <c r="F7905" s="780"/>
      <c r="G7905" s="780"/>
      <c r="H7905" s="460">
        <f t="shared" si="489"/>
        <v>0</v>
      </c>
      <c r="I7905" s="460">
        <f t="shared" si="490"/>
        <v>0</v>
      </c>
      <c r="J7905" s="460">
        <f t="shared" si="492"/>
        <v>0</v>
      </c>
      <c r="K7905" s="9"/>
      <c r="P7905" s="2"/>
      <c r="Q7905" s="27"/>
      <c r="R7905" s="2"/>
      <c r="S7905" s="2"/>
      <c r="T7905" s="2"/>
      <c r="U7905" s="2"/>
      <c r="V7905" s="2"/>
      <c r="W7905" s="2"/>
    </row>
    <row r="7906" spans="2:23" ht="15" customHeight="1" x14ac:dyDescent="0.35">
      <c r="B7906" s="349"/>
      <c r="C7906" s="715" t="str">
        <f t="shared" si="491"/>
        <v/>
      </c>
      <c r="D7906" s="458">
        <f>IF(ISNUMBER(Summary!$D$17), DATE(Summary!$D$17, 1, 1) + INT((ROW(B7868)-1)/24), DATE(2024, 1, 1) + INT((ROW(B7868)-1)/24))</f>
        <v>45619</v>
      </c>
      <c r="E7906" s="459">
        <v>0.79166666666666674</v>
      </c>
      <c r="F7906" s="780"/>
      <c r="G7906" s="780"/>
      <c r="H7906" s="460">
        <f t="shared" si="489"/>
        <v>0</v>
      </c>
      <c r="I7906" s="460">
        <f t="shared" si="490"/>
        <v>0</v>
      </c>
      <c r="J7906" s="460">
        <f t="shared" si="492"/>
        <v>0</v>
      </c>
      <c r="K7906" s="9"/>
      <c r="P7906" s="2"/>
      <c r="Q7906" s="27"/>
      <c r="R7906" s="2"/>
      <c r="S7906" s="2"/>
      <c r="T7906" s="2"/>
      <c r="U7906" s="2"/>
      <c r="V7906" s="2"/>
      <c r="W7906" s="2"/>
    </row>
    <row r="7907" spans="2:23" ht="15" customHeight="1" x14ac:dyDescent="0.35">
      <c r="B7907" s="349"/>
      <c r="C7907" s="715" t="str">
        <f t="shared" si="491"/>
        <v/>
      </c>
      <c r="D7907" s="458">
        <f>IF(ISNUMBER(Summary!$D$17), DATE(Summary!$D$17, 1, 1) + INT((ROW(B7869)-1)/24), DATE(2024, 1, 1) + INT((ROW(B7869)-1)/24))</f>
        <v>45619</v>
      </c>
      <c r="E7907" s="459">
        <v>0.83333333333333337</v>
      </c>
      <c r="F7907" s="780"/>
      <c r="G7907" s="780"/>
      <c r="H7907" s="460">
        <f t="shared" si="489"/>
        <v>0</v>
      </c>
      <c r="I7907" s="460">
        <f t="shared" si="490"/>
        <v>0</v>
      </c>
      <c r="J7907" s="460">
        <f t="shared" si="492"/>
        <v>0</v>
      </c>
      <c r="K7907" s="9"/>
      <c r="P7907" s="2"/>
      <c r="Q7907" s="27"/>
      <c r="R7907" s="2"/>
      <c r="S7907" s="2"/>
      <c r="T7907" s="2"/>
      <c r="U7907" s="2"/>
      <c r="V7907" s="2"/>
      <c r="W7907" s="2"/>
    </row>
    <row r="7908" spans="2:23" ht="15" customHeight="1" x14ac:dyDescent="0.35">
      <c r="B7908" s="349"/>
      <c r="C7908" s="715" t="str">
        <f t="shared" si="491"/>
        <v/>
      </c>
      <c r="D7908" s="458">
        <f>IF(ISNUMBER(Summary!$D$17), DATE(Summary!$D$17, 1, 1) + INT((ROW(B7870)-1)/24), DATE(2024, 1, 1) + INT((ROW(B7870)-1)/24))</f>
        <v>45619</v>
      </c>
      <c r="E7908" s="459">
        <v>0.87500000000000011</v>
      </c>
      <c r="F7908" s="780"/>
      <c r="G7908" s="780"/>
      <c r="H7908" s="460">
        <f t="shared" si="489"/>
        <v>0</v>
      </c>
      <c r="I7908" s="460">
        <f t="shared" si="490"/>
        <v>0</v>
      </c>
      <c r="J7908" s="460">
        <f t="shared" si="492"/>
        <v>0</v>
      </c>
      <c r="K7908" s="9"/>
      <c r="P7908" s="2"/>
      <c r="Q7908" s="27"/>
      <c r="R7908" s="2"/>
      <c r="S7908" s="2"/>
      <c r="T7908" s="2"/>
      <c r="U7908" s="2"/>
      <c r="V7908" s="2"/>
      <c r="W7908" s="2"/>
    </row>
    <row r="7909" spans="2:23" ht="15" customHeight="1" x14ac:dyDescent="0.35">
      <c r="B7909" s="349"/>
      <c r="C7909" s="715" t="str">
        <f t="shared" si="491"/>
        <v/>
      </c>
      <c r="D7909" s="458">
        <f>IF(ISNUMBER(Summary!$D$17), DATE(Summary!$D$17, 1, 1) + INT((ROW(B7871)-1)/24), DATE(2024, 1, 1) + INT((ROW(B7871)-1)/24))</f>
        <v>45619</v>
      </c>
      <c r="E7909" s="459">
        <v>0.91666666666666674</v>
      </c>
      <c r="F7909" s="780"/>
      <c r="G7909" s="780"/>
      <c r="H7909" s="460">
        <f t="shared" si="489"/>
        <v>0</v>
      </c>
      <c r="I7909" s="460">
        <f t="shared" si="490"/>
        <v>0</v>
      </c>
      <c r="J7909" s="460">
        <f t="shared" si="492"/>
        <v>0</v>
      </c>
      <c r="K7909" s="9"/>
      <c r="P7909" s="2"/>
      <c r="Q7909" s="27"/>
      <c r="R7909" s="2"/>
      <c r="S7909" s="2"/>
      <c r="T7909" s="2"/>
      <c r="U7909" s="2"/>
      <c r="V7909" s="2"/>
      <c r="W7909" s="2"/>
    </row>
    <row r="7910" spans="2:23" ht="15" customHeight="1" x14ac:dyDescent="0.35">
      <c r="B7910" s="349"/>
      <c r="C7910" s="715" t="str">
        <f t="shared" si="491"/>
        <v/>
      </c>
      <c r="D7910" s="458">
        <f>IF(ISNUMBER(Summary!$D$17), DATE(Summary!$D$17, 1, 1) + INT((ROW(B7872)-1)/24), DATE(2024, 1, 1) + INT((ROW(B7872)-1)/24))</f>
        <v>45619</v>
      </c>
      <c r="E7910" s="459">
        <v>0.95833333333333337</v>
      </c>
      <c r="F7910" s="780"/>
      <c r="G7910" s="780"/>
      <c r="H7910" s="460">
        <f t="shared" si="489"/>
        <v>0</v>
      </c>
      <c r="I7910" s="460">
        <f t="shared" si="490"/>
        <v>0</v>
      </c>
      <c r="J7910" s="460">
        <f t="shared" si="492"/>
        <v>0</v>
      </c>
      <c r="K7910" s="9"/>
      <c r="P7910" s="2"/>
      <c r="Q7910" s="27"/>
      <c r="R7910" s="2"/>
      <c r="S7910" s="2"/>
      <c r="T7910" s="2"/>
      <c r="U7910" s="2"/>
      <c r="V7910" s="2"/>
      <c r="W7910" s="2"/>
    </row>
    <row r="7911" spans="2:23" ht="15" customHeight="1" x14ac:dyDescent="0.35">
      <c r="B7911" s="457"/>
      <c r="C7911" s="715">
        <f t="shared" si="491"/>
        <v>45620</v>
      </c>
      <c r="D7911" s="458">
        <f>IF(ISNUMBER(Summary!$D$17), DATE(Summary!$D$17, 1, 1) + INT((ROW(B7873)-1)/24), DATE(2024, 1, 1) + INT((ROW(B7873)-1)/24))</f>
        <v>45620</v>
      </c>
      <c r="E7911" s="459">
        <v>3.1225022567582528E-17</v>
      </c>
      <c r="F7911" s="780"/>
      <c r="G7911" s="780"/>
      <c r="H7911" s="460">
        <f t="shared" ref="H7911:H7974" si="493">IF(G7911&gt;F7911,F7911,G7911)</f>
        <v>0</v>
      </c>
      <c r="I7911" s="460">
        <f t="shared" ref="I7911:I7974" si="494">F7911-H7911</f>
        <v>0</v>
      </c>
      <c r="J7911" s="460">
        <f t="shared" si="492"/>
        <v>0</v>
      </c>
      <c r="K7911" s="9"/>
      <c r="P7911" s="2"/>
      <c r="Q7911" s="27"/>
      <c r="R7911" s="2"/>
      <c r="S7911" s="2"/>
      <c r="T7911" s="2"/>
      <c r="U7911" s="2"/>
      <c r="V7911" s="2"/>
      <c r="W7911" s="2"/>
    </row>
    <row r="7912" spans="2:23" ht="15" customHeight="1" x14ac:dyDescent="0.35">
      <c r="B7912" s="349"/>
      <c r="C7912" s="715" t="str">
        <f t="shared" ref="C7912:C7975" si="495">IF(MOD(ROW()-ROW($E$39), 24)=0, $D7912, "")</f>
        <v/>
      </c>
      <c r="D7912" s="458">
        <f>IF(ISNUMBER(Summary!$D$17), DATE(Summary!$D$17, 1, 1) + INT((ROW(B7874)-1)/24), DATE(2024, 1, 1) + INT((ROW(B7874)-1)/24))</f>
        <v>45620</v>
      </c>
      <c r="E7912" s="459">
        <v>4.1666666666666699E-2</v>
      </c>
      <c r="F7912" s="780"/>
      <c r="G7912" s="780"/>
      <c r="H7912" s="460">
        <f t="shared" si="493"/>
        <v>0</v>
      </c>
      <c r="I7912" s="460">
        <f t="shared" si="494"/>
        <v>0</v>
      </c>
      <c r="J7912" s="460">
        <f t="shared" si="492"/>
        <v>0</v>
      </c>
      <c r="K7912" s="9"/>
      <c r="P7912" s="2"/>
      <c r="Q7912" s="27"/>
      <c r="R7912" s="2"/>
      <c r="S7912" s="2"/>
      <c r="T7912" s="2"/>
      <c r="U7912" s="2"/>
      <c r="V7912" s="2"/>
      <c r="W7912" s="2"/>
    </row>
    <row r="7913" spans="2:23" ht="15" customHeight="1" x14ac:dyDescent="0.35">
      <c r="B7913" s="349"/>
      <c r="C7913" s="715" t="str">
        <f t="shared" si="495"/>
        <v/>
      </c>
      <c r="D7913" s="458">
        <f>IF(ISNUMBER(Summary!$D$17), DATE(Summary!$D$17, 1, 1) + INT((ROW(B7875)-1)/24), DATE(2024, 1, 1) + INT((ROW(B7875)-1)/24))</f>
        <v>45620</v>
      </c>
      <c r="E7913" s="459">
        <v>8.333333333333337E-2</v>
      </c>
      <c r="F7913" s="780"/>
      <c r="G7913" s="780"/>
      <c r="H7913" s="460">
        <f t="shared" si="493"/>
        <v>0</v>
      </c>
      <c r="I7913" s="460">
        <f t="shared" si="494"/>
        <v>0</v>
      </c>
      <c r="J7913" s="460">
        <f t="shared" si="492"/>
        <v>0</v>
      </c>
      <c r="K7913" s="9"/>
      <c r="P7913" s="2"/>
      <c r="Q7913" s="27"/>
      <c r="R7913" s="2"/>
      <c r="S7913" s="2"/>
      <c r="T7913" s="2"/>
      <c r="U7913" s="2"/>
      <c r="V7913" s="2"/>
      <c r="W7913" s="2"/>
    </row>
    <row r="7914" spans="2:23" ht="15" customHeight="1" x14ac:dyDescent="0.35">
      <c r="B7914" s="349"/>
      <c r="C7914" s="715" t="str">
        <f t="shared" si="495"/>
        <v/>
      </c>
      <c r="D7914" s="458">
        <f>IF(ISNUMBER(Summary!$D$17), DATE(Summary!$D$17, 1, 1) + INT((ROW(B7876)-1)/24), DATE(2024, 1, 1) + INT((ROW(B7876)-1)/24))</f>
        <v>45620</v>
      </c>
      <c r="E7914" s="459">
        <v>0.12500000000000006</v>
      </c>
      <c r="F7914" s="780"/>
      <c r="G7914" s="780"/>
      <c r="H7914" s="460">
        <f t="shared" si="493"/>
        <v>0</v>
      </c>
      <c r="I7914" s="460">
        <f t="shared" si="494"/>
        <v>0</v>
      </c>
      <c r="J7914" s="460">
        <f t="shared" si="492"/>
        <v>0</v>
      </c>
      <c r="K7914" s="9"/>
      <c r="P7914" s="2"/>
      <c r="Q7914" s="27"/>
      <c r="R7914" s="2"/>
      <c r="S7914" s="2"/>
      <c r="T7914" s="2"/>
      <c r="U7914" s="2"/>
      <c r="V7914" s="2"/>
      <c r="W7914" s="2"/>
    </row>
    <row r="7915" spans="2:23" ht="15" customHeight="1" x14ac:dyDescent="0.35">
      <c r="B7915" s="349"/>
      <c r="C7915" s="715" t="str">
        <f t="shared" si="495"/>
        <v/>
      </c>
      <c r="D7915" s="458">
        <f>IF(ISNUMBER(Summary!$D$17), DATE(Summary!$D$17, 1, 1) + INT((ROW(B7877)-1)/24), DATE(2024, 1, 1) + INT((ROW(B7877)-1)/24))</f>
        <v>45620</v>
      </c>
      <c r="E7915" s="459">
        <v>0.16666666666666669</v>
      </c>
      <c r="F7915" s="780"/>
      <c r="G7915" s="780"/>
      <c r="H7915" s="460">
        <f t="shared" si="493"/>
        <v>0</v>
      </c>
      <c r="I7915" s="460">
        <f t="shared" si="494"/>
        <v>0</v>
      </c>
      <c r="J7915" s="460">
        <f t="shared" si="492"/>
        <v>0</v>
      </c>
      <c r="K7915" s="9"/>
      <c r="P7915" s="2"/>
      <c r="Q7915" s="27"/>
      <c r="R7915" s="2"/>
      <c r="S7915" s="2"/>
      <c r="T7915" s="2"/>
      <c r="U7915" s="2"/>
      <c r="V7915" s="2"/>
      <c r="W7915" s="2"/>
    </row>
    <row r="7916" spans="2:23" ht="15" customHeight="1" x14ac:dyDescent="0.35">
      <c r="B7916" s="349"/>
      <c r="C7916" s="715" t="str">
        <f t="shared" si="495"/>
        <v/>
      </c>
      <c r="D7916" s="458">
        <f>IF(ISNUMBER(Summary!$D$17), DATE(Summary!$D$17, 1, 1) + INT((ROW(B7878)-1)/24), DATE(2024, 1, 1) + INT((ROW(B7878)-1)/24))</f>
        <v>45620</v>
      </c>
      <c r="E7916" s="459">
        <v>0.20833333333333337</v>
      </c>
      <c r="F7916" s="780"/>
      <c r="G7916" s="780"/>
      <c r="H7916" s="460">
        <f t="shared" si="493"/>
        <v>0</v>
      </c>
      <c r="I7916" s="460">
        <f t="shared" si="494"/>
        <v>0</v>
      </c>
      <c r="J7916" s="460">
        <f t="shared" si="492"/>
        <v>0</v>
      </c>
      <c r="K7916" s="9"/>
      <c r="P7916" s="2"/>
      <c r="Q7916" s="27"/>
      <c r="R7916" s="2"/>
      <c r="S7916" s="2"/>
      <c r="T7916" s="2"/>
      <c r="U7916" s="2"/>
      <c r="V7916" s="2"/>
      <c r="W7916" s="2"/>
    </row>
    <row r="7917" spans="2:23" ht="15" customHeight="1" x14ac:dyDescent="0.35">
      <c r="B7917" s="349"/>
      <c r="C7917" s="715" t="str">
        <f t="shared" si="495"/>
        <v/>
      </c>
      <c r="D7917" s="458">
        <f>IF(ISNUMBER(Summary!$D$17), DATE(Summary!$D$17, 1, 1) + INT((ROW(B7879)-1)/24), DATE(2024, 1, 1) + INT((ROW(B7879)-1)/24))</f>
        <v>45620</v>
      </c>
      <c r="E7917" s="459">
        <v>0.25</v>
      </c>
      <c r="F7917" s="780"/>
      <c r="G7917" s="780"/>
      <c r="H7917" s="460">
        <f t="shared" si="493"/>
        <v>0</v>
      </c>
      <c r="I7917" s="460">
        <f t="shared" si="494"/>
        <v>0</v>
      </c>
      <c r="J7917" s="460">
        <f t="shared" si="492"/>
        <v>0</v>
      </c>
      <c r="K7917" s="9"/>
      <c r="P7917" s="2"/>
      <c r="Q7917" s="27"/>
      <c r="R7917" s="2"/>
      <c r="S7917" s="2"/>
      <c r="T7917" s="2"/>
      <c r="U7917" s="2"/>
      <c r="V7917" s="2"/>
      <c r="W7917" s="2"/>
    </row>
    <row r="7918" spans="2:23" ht="15" customHeight="1" x14ac:dyDescent="0.35">
      <c r="B7918" s="349"/>
      <c r="C7918" s="715" t="str">
        <f t="shared" si="495"/>
        <v/>
      </c>
      <c r="D7918" s="458">
        <f>IF(ISNUMBER(Summary!$D$17), DATE(Summary!$D$17, 1, 1) + INT((ROW(B7880)-1)/24), DATE(2024, 1, 1) + INT((ROW(B7880)-1)/24))</f>
        <v>45620</v>
      </c>
      <c r="E7918" s="459">
        <v>0.29166666666666669</v>
      </c>
      <c r="F7918" s="780"/>
      <c r="G7918" s="780"/>
      <c r="H7918" s="460">
        <f t="shared" si="493"/>
        <v>0</v>
      </c>
      <c r="I7918" s="460">
        <f t="shared" si="494"/>
        <v>0</v>
      </c>
      <c r="J7918" s="460">
        <f t="shared" si="492"/>
        <v>0</v>
      </c>
      <c r="K7918" s="9"/>
      <c r="P7918" s="2"/>
      <c r="Q7918" s="27"/>
      <c r="R7918" s="2"/>
      <c r="S7918" s="2"/>
      <c r="T7918" s="2"/>
      <c r="U7918" s="2"/>
      <c r="V7918" s="2"/>
      <c r="W7918" s="2"/>
    </row>
    <row r="7919" spans="2:23" ht="15" customHeight="1" x14ac:dyDescent="0.35">
      <c r="B7919" s="349"/>
      <c r="C7919" s="715" t="str">
        <f t="shared" si="495"/>
        <v/>
      </c>
      <c r="D7919" s="458">
        <f>IF(ISNUMBER(Summary!$D$17), DATE(Summary!$D$17, 1, 1) + INT((ROW(B7881)-1)/24), DATE(2024, 1, 1) + INT((ROW(B7881)-1)/24))</f>
        <v>45620</v>
      </c>
      <c r="E7919" s="459">
        <v>0.33333333333333337</v>
      </c>
      <c r="F7919" s="780"/>
      <c r="G7919" s="780"/>
      <c r="H7919" s="460">
        <f t="shared" si="493"/>
        <v>0</v>
      </c>
      <c r="I7919" s="460">
        <f t="shared" si="494"/>
        <v>0</v>
      </c>
      <c r="J7919" s="460">
        <f t="shared" si="492"/>
        <v>0</v>
      </c>
      <c r="K7919" s="9"/>
      <c r="P7919" s="2"/>
      <c r="Q7919" s="27"/>
      <c r="R7919" s="2"/>
      <c r="S7919" s="2"/>
      <c r="T7919" s="2"/>
      <c r="U7919" s="2"/>
      <c r="V7919" s="2"/>
      <c r="W7919" s="2"/>
    </row>
    <row r="7920" spans="2:23" ht="15" customHeight="1" x14ac:dyDescent="0.35">
      <c r="B7920" s="349"/>
      <c r="C7920" s="715" t="str">
        <f t="shared" si="495"/>
        <v/>
      </c>
      <c r="D7920" s="458">
        <f>IF(ISNUMBER(Summary!$D$17), DATE(Summary!$D$17, 1, 1) + INT((ROW(B7882)-1)/24), DATE(2024, 1, 1) + INT((ROW(B7882)-1)/24))</f>
        <v>45620</v>
      </c>
      <c r="E7920" s="459">
        <v>0.375</v>
      </c>
      <c r="F7920" s="780"/>
      <c r="G7920" s="780"/>
      <c r="H7920" s="460">
        <f t="shared" si="493"/>
        <v>0</v>
      </c>
      <c r="I7920" s="460">
        <f t="shared" si="494"/>
        <v>0</v>
      </c>
      <c r="J7920" s="460">
        <f t="shared" si="492"/>
        <v>0</v>
      </c>
      <c r="K7920" s="9"/>
      <c r="P7920" s="2"/>
      <c r="Q7920" s="27"/>
      <c r="R7920" s="2"/>
      <c r="S7920" s="2"/>
      <c r="T7920" s="2"/>
      <c r="U7920" s="2"/>
      <c r="V7920" s="2"/>
      <c r="W7920" s="2"/>
    </row>
    <row r="7921" spans="2:23" ht="15" customHeight="1" x14ac:dyDescent="0.35">
      <c r="B7921" s="349"/>
      <c r="C7921" s="715" t="str">
        <f t="shared" si="495"/>
        <v/>
      </c>
      <c r="D7921" s="458">
        <f>IF(ISNUMBER(Summary!$D$17), DATE(Summary!$D$17, 1, 1) + INT((ROW(B7883)-1)/24), DATE(2024, 1, 1) + INT((ROW(B7883)-1)/24))</f>
        <v>45620</v>
      </c>
      <c r="E7921" s="459">
        <v>0.41666666666666669</v>
      </c>
      <c r="F7921" s="780"/>
      <c r="G7921" s="780"/>
      <c r="H7921" s="460">
        <f t="shared" si="493"/>
        <v>0</v>
      </c>
      <c r="I7921" s="460">
        <f t="shared" si="494"/>
        <v>0</v>
      </c>
      <c r="J7921" s="460">
        <f t="shared" si="492"/>
        <v>0</v>
      </c>
      <c r="K7921" s="9"/>
      <c r="P7921" s="2"/>
      <c r="Q7921" s="27"/>
      <c r="R7921" s="2"/>
      <c r="S7921" s="2"/>
      <c r="T7921" s="2"/>
      <c r="U7921" s="2"/>
      <c r="V7921" s="2"/>
      <c r="W7921" s="2"/>
    </row>
    <row r="7922" spans="2:23" ht="15" customHeight="1" x14ac:dyDescent="0.35">
      <c r="B7922" s="349"/>
      <c r="C7922" s="715" t="str">
        <f t="shared" si="495"/>
        <v/>
      </c>
      <c r="D7922" s="458">
        <f>IF(ISNUMBER(Summary!$D$17), DATE(Summary!$D$17, 1, 1) + INT((ROW(B7884)-1)/24), DATE(2024, 1, 1) + INT((ROW(B7884)-1)/24))</f>
        <v>45620</v>
      </c>
      <c r="E7922" s="459">
        <v>0.45833333333333337</v>
      </c>
      <c r="F7922" s="780"/>
      <c r="G7922" s="780"/>
      <c r="H7922" s="460">
        <f t="shared" si="493"/>
        <v>0</v>
      </c>
      <c r="I7922" s="460">
        <f t="shared" si="494"/>
        <v>0</v>
      </c>
      <c r="J7922" s="460">
        <f t="shared" si="492"/>
        <v>0</v>
      </c>
      <c r="K7922" s="9"/>
      <c r="P7922" s="2"/>
      <c r="Q7922" s="27"/>
      <c r="R7922" s="2"/>
      <c r="S7922" s="2"/>
      <c r="T7922" s="2"/>
      <c r="U7922" s="2"/>
      <c r="V7922" s="2"/>
      <c r="W7922" s="2"/>
    </row>
    <row r="7923" spans="2:23" ht="15" customHeight="1" x14ac:dyDescent="0.35">
      <c r="B7923" s="349"/>
      <c r="C7923" s="715" t="str">
        <f t="shared" si="495"/>
        <v/>
      </c>
      <c r="D7923" s="458">
        <f>IF(ISNUMBER(Summary!$D$17), DATE(Summary!$D$17, 1, 1) + INT((ROW(B7885)-1)/24), DATE(2024, 1, 1) + INT((ROW(B7885)-1)/24))</f>
        <v>45620</v>
      </c>
      <c r="E7923" s="459">
        <v>0.50000000000000011</v>
      </c>
      <c r="F7923" s="780"/>
      <c r="G7923" s="780"/>
      <c r="H7923" s="460">
        <f t="shared" si="493"/>
        <v>0</v>
      </c>
      <c r="I7923" s="460">
        <f t="shared" si="494"/>
        <v>0</v>
      </c>
      <c r="J7923" s="460">
        <f t="shared" si="492"/>
        <v>0</v>
      </c>
      <c r="K7923" s="9"/>
      <c r="P7923" s="2"/>
      <c r="Q7923" s="27"/>
      <c r="R7923" s="2"/>
      <c r="S7923" s="2"/>
      <c r="T7923" s="2"/>
      <c r="U7923" s="2"/>
      <c r="V7923" s="2"/>
      <c r="W7923" s="2"/>
    </row>
    <row r="7924" spans="2:23" ht="15" customHeight="1" x14ac:dyDescent="0.35">
      <c r="B7924" s="349"/>
      <c r="C7924" s="715" t="str">
        <f t="shared" si="495"/>
        <v/>
      </c>
      <c r="D7924" s="458">
        <f>IF(ISNUMBER(Summary!$D$17), DATE(Summary!$D$17, 1, 1) + INT((ROW(B7886)-1)/24), DATE(2024, 1, 1) + INT((ROW(B7886)-1)/24))</f>
        <v>45620</v>
      </c>
      <c r="E7924" s="459">
        <v>0.54166666666666674</v>
      </c>
      <c r="F7924" s="780"/>
      <c r="G7924" s="780"/>
      <c r="H7924" s="460">
        <f t="shared" si="493"/>
        <v>0</v>
      </c>
      <c r="I7924" s="460">
        <f t="shared" si="494"/>
        <v>0</v>
      </c>
      <c r="J7924" s="460">
        <f t="shared" si="492"/>
        <v>0</v>
      </c>
      <c r="K7924" s="9"/>
      <c r="P7924" s="2"/>
      <c r="Q7924" s="27"/>
      <c r="R7924" s="2"/>
      <c r="S7924" s="2"/>
      <c r="T7924" s="2"/>
      <c r="U7924" s="2"/>
      <c r="V7924" s="2"/>
      <c r="W7924" s="2"/>
    </row>
    <row r="7925" spans="2:23" ht="15" customHeight="1" x14ac:dyDescent="0.35">
      <c r="B7925" s="349"/>
      <c r="C7925" s="715" t="str">
        <f t="shared" si="495"/>
        <v/>
      </c>
      <c r="D7925" s="458">
        <f>IF(ISNUMBER(Summary!$D$17), DATE(Summary!$D$17, 1, 1) + INT((ROW(B7887)-1)/24), DATE(2024, 1, 1) + INT((ROW(B7887)-1)/24))</f>
        <v>45620</v>
      </c>
      <c r="E7925" s="459">
        <v>0.58333333333333337</v>
      </c>
      <c r="F7925" s="780"/>
      <c r="G7925" s="780"/>
      <c r="H7925" s="460">
        <f t="shared" si="493"/>
        <v>0</v>
      </c>
      <c r="I7925" s="460">
        <f t="shared" si="494"/>
        <v>0</v>
      </c>
      <c r="J7925" s="460">
        <f t="shared" si="492"/>
        <v>0</v>
      </c>
      <c r="K7925" s="9"/>
      <c r="P7925" s="2"/>
      <c r="Q7925" s="27"/>
      <c r="R7925" s="2"/>
      <c r="S7925" s="2"/>
      <c r="T7925" s="2"/>
      <c r="U7925" s="2"/>
      <c r="V7925" s="2"/>
      <c r="W7925" s="2"/>
    </row>
    <row r="7926" spans="2:23" ht="15" customHeight="1" x14ac:dyDescent="0.35">
      <c r="B7926" s="349"/>
      <c r="C7926" s="715" t="str">
        <f t="shared" si="495"/>
        <v/>
      </c>
      <c r="D7926" s="458">
        <f>IF(ISNUMBER(Summary!$D$17), DATE(Summary!$D$17, 1, 1) + INT((ROW(B7888)-1)/24), DATE(2024, 1, 1) + INT((ROW(B7888)-1)/24))</f>
        <v>45620</v>
      </c>
      <c r="E7926" s="459">
        <v>0.62500000000000011</v>
      </c>
      <c r="F7926" s="780"/>
      <c r="G7926" s="780"/>
      <c r="H7926" s="460">
        <f t="shared" si="493"/>
        <v>0</v>
      </c>
      <c r="I7926" s="460">
        <f t="shared" si="494"/>
        <v>0</v>
      </c>
      <c r="J7926" s="460">
        <f t="shared" si="492"/>
        <v>0</v>
      </c>
      <c r="K7926" s="9"/>
      <c r="P7926" s="2"/>
      <c r="Q7926" s="27"/>
      <c r="R7926" s="2"/>
      <c r="S7926" s="2"/>
      <c r="T7926" s="2"/>
      <c r="U7926" s="2"/>
      <c r="V7926" s="2"/>
      <c r="W7926" s="2"/>
    </row>
    <row r="7927" spans="2:23" ht="15" customHeight="1" x14ac:dyDescent="0.35">
      <c r="B7927" s="349"/>
      <c r="C7927" s="715" t="str">
        <f t="shared" si="495"/>
        <v/>
      </c>
      <c r="D7927" s="458">
        <f>IF(ISNUMBER(Summary!$D$17), DATE(Summary!$D$17, 1, 1) + INT((ROW(B7889)-1)/24), DATE(2024, 1, 1) + INT((ROW(B7889)-1)/24))</f>
        <v>45620</v>
      </c>
      <c r="E7927" s="459">
        <v>0.66666666666666674</v>
      </c>
      <c r="F7927" s="780"/>
      <c r="G7927" s="780"/>
      <c r="H7927" s="460">
        <f t="shared" si="493"/>
        <v>0</v>
      </c>
      <c r="I7927" s="460">
        <f t="shared" si="494"/>
        <v>0</v>
      </c>
      <c r="J7927" s="460">
        <f t="shared" si="492"/>
        <v>0</v>
      </c>
      <c r="K7927" s="9"/>
      <c r="P7927" s="2"/>
      <c r="Q7927" s="27"/>
      <c r="R7927" s="2"/>
      <c r="S7927" s="2"/>
      <c r="T7927" s="2"/>
      <c r="U7927" s="2"/>
      <c r="V7927" s="2"/>
      <c r="W7927" s="2"/>
    </row>
    <row r="7928" spans="2:23" ht="15" customHeight="1" x14ac:dyDescent="0.35">
      <c r="B7928" s="349"/>
      <c r="C7928" s="715" t="str">
        <f t="shared" si="495"/>
        <v/>
      </c>
      <c r="D7928" s="458">
        <f>IF(ISNUMBER(Summary!$D$17), DATE(Summary!$D$17, 1, 1) + INT((ROW(B7890)-1)/24), DATE(2024, 1, 1) + INT((ROW(B7890)-1)/24))</f>
        <v>45620</v>
      </c>
      <c r="E7928" s="459">
        <v>0.70833333333333337</v>
      </c>
      <c r="F7928" s="780"/>
      <c r="G7928" s="780"/>
      <c r="H7928" s="460">
        <f t="shared" si="493"/>
        <v>0</v>
      </c>
      <c r="I7928" s="460">
        <f t="shared" si="494"/>
        <v>0</v>
      </c>
      <c r="J7928" s="460">
        <f t="shared" si="492"/>
        <v>0</v>
      </c>
      <c r="K7928" s="9"/>
      <c r="P7928" s="2"/>
      <c r="Q7928" s="27"/>
      <c r="R7928" s="2"/>
      <c r="S7928" s="2"/>
      <c r="T7928" s="2"/>
      <c r="U7928" s="2"/>
      <c r="V7928" s="2"/>
      <c r="W7928" s="2"/>
    </row>
    <row r="7929" spans="2:23" ht="15" customHeight="1" x14ac:dyDescent="0.35">
      <c r="B7929" s="349"/>
      <c r="C7929" s="715" t="str">
        <f t="shared" si="495"/>
        <v/>
      </c>
      <c r="D7929" s="458">
        <f>IF(ISNUMBER(Summary!$D$17), DATE(Summary!$D$17, 1, 1) + INT((ROW(B7891)-1)/24), DATE(2024, 1, 1) + INT((ROW(B7891)-1)/24))</f>
        <v>45620</v>
      </c>
      <c r="E7929" s="459">
        <v>0.75000000000000011</v>
      </c>
      <c r="F7929" s="780"/>
      <c r="G7929" s="780"/>
      <c r="H7929" s="460">
        <f t="shared" si="493"/>
        <v>0</v>
      </c>
      <c r="I7929" s="460">
        <f t="shared" si="494"/>
        <v>0</v>
      </c>
      <c r="J7929" s="460">
        <f t="shared" si="492"/>
        <v>0</v>
      </c>
      <c r="K7929" s="9"/>
      <c r="P7929" s="2"/>
      <c r="Q7929" s="27"/>
      <c r="R7929" s="2"/>
      <c r="S7929" s="2"/>
      <c r="T7929" s="2"/>
      <c r="U7929" s="2"/>
      <c r="V7929" s="2"/>
      <c r="W7929" s="2"/>
    </row>
    <row r="7930" spans="2:23" ht="15" customHeight="1" x14ac:dyDescent="0.35">
      <c r="B7930" s="349"/>
      <c r="C7930" s="715" t="str">
        <f t="shared" si="495"/>
        <v/>
      </c>
      <c r="D7930" s="458">
        <f>IF(ISNUMBER(Summary!$D$17), DATE(Summary!$D$17, 1, 1) + INT((ROW(B7892)-1)/24), DATE(2024, 1, 1) + INT((ROW(B7892)-1)/24))</f>
        <v>45620</v>
      </c>
      <c r="E7930" s="459">
        <v>0.79166666666666674</v>
      </c>
      <c r="F7930" s="780"/>
      <c r="G7930" s="780"/>
      <c r="H7930" s="460">
        <f t="shared" si="493"/>
        <v>0</v>
      </c>
      <c r="I7930" s="460">
        <f t="shared" si="494"/>
        <v>0</v>
      </c>
      <c r="J7930" s="460">
        <f t="shared" si="492"/>
        <v>0</v>
      </c>
      <c r="K7930" s="9"/>
      <c r="P7930" s="2"/>
      <c r="Q7930" s="27"/>
      <c r="R7930" s="2"/>
      <c r="S7930" s="2"/>
      <c r="T7930" s="2"/>
      <c r="U7930" s="2"/>
      <c r="V7930" s="2"/>
      <c r="W7930" s="2"/>
    </row>
    <row r="7931" spans="2:23" ht="15" customHeight="1" x14ac:dyDescent="0.35">
      <c r="B7931" s="349"/>
      <c r="C7931" s="715" t="str">
        <f t="shared" si="495"/>
        <v/>
      </c>
      <c r="D7931" s="458">
        <f>IF(ISNUMBER(Summary!$D$17), DATE(Summary!$D$17, 1, 1) + INT((ROW(B7893)-1)/24), DATE(2024, 1, 1) + INT((ROW(B7893)-1)/24))</f>
        <v>45620</v>
      </c>
      <c r="E7931" s="459">
        <v>0.83333333333333337</v>
      </c>
      <c r="F7931" s="780"/>
      <c r="G7931" s="780"/>
      <c r="H7931" s="460">
        <f t="shared" si="493"/>
        <v>0</v>
      </c>
      <c r="I7931" s="460">
        <f t="shared" si="494"/>
        <v>0</v>
      </c>
      <c r="J7931" s="460">
        <f t="shared" si="492"/>
        <v>0</v>
      </c>
      <c r="K7931" s="9"/>
      <c r="P7931" s="2"/>
      <c r="Q7931" s="27"/>
      <c r="R7931" s="2"/>
      <c r="S7931" s="2"/>
      <c r="T7931" s="2"/>
      <c r="U7931" s="2"/>
      <c r="V7931" s="2"/>
      <c r="W7931" s="2"/>
    </row>
    <row r="7932" spans="2:23" ht="15" customHeight="1" x14ac:dyDescent="0.35">
      <c r="B7932" s="349"/>
      <c r="C7932" s="715" t="str">
        <f t="shared" si="495"/>
        <v/>
      </c>
      <c r="D7932" s="458">
        <f>IF(ISNUMBER(Summary!$D$17), DATE(Summary!$D$17, 1, 1) + INT((ROW(B7894)-1)/24), DATE(2024, 1, 1) + INT((ROW(B7894)-1)/24))</f>
        <v>45620</v>
      </c>
      <c r="E7932" s="459">
        <v>0.87500000000000011</v>
      </c>
      <c r="F7932" s="780"/>
      <c r="G7932" s="780"/>
      <c r="H7932" s="460">
        <f t="shared" si="493"/>
        <v>0</v>
      </c>
      <c r="I7932" s="460">
        <f t="shared" si="494"/>
        <v>0</v>
      </c>
      <c r="J7932" s="460">
        <f t="shared" si="492"/>
        <v>0</v>
      </c>
      <c r="K7932" s="9"/>
      <c r="P7932" s="2"/>
      <c r="Q7932" s="27"/>
      <c r="R7932" s="2"/>
      <c r="S7932" s="2"/>
      <c r="T7932" s="2"/>
      <c r="U7932" s="2"/>
      <c r="V7932" s="2"/>
      <c r="W7932" s="2"/>
    </row>
    <row r="7933" spans="2:23" ht="15" customHeight="1" x14ac:dyDescent="0.35">
      <c r="B7933" s="349"/>
      <c r="C7933" s="715" t="str">
        <f t="shared" si="495"/>
        <v/>
      </c>
      <c r="D7933" s="458">
        <f>IF(ISNUMBER(Summary!$D$17), DATE(Summary!$D$17, 1, 1) + INT((ROW(B7895)-1)/24), DATE(2024, 1, 1) + INT((ROW(B7895)-1)/24))</f>
        <v>45620</v>
      </c>
      <c r="E7933" s="459">
        <v>0.91666666666666674</v>
      </c>
      <c r="F7933" s="780"/>
      <c r="G7933" s="780"/>
      <c r="H7933" s="460">
        <f t="shared" si="493"/>
        <v>0</v>
      </c>
      <c r="I7933" s="460">
        <f t="shared" si="494"/>
        <v>0</v>
      </c>
      <c r="J7933" s="460">
        <f t="shared" si="492"/>
        <v>0</v>
      </c>
      <c r="K7933" s="9"/>
      <c r="P7933" s="2"/>
      <c r="Q7933" s="27"/>
      <c r="R7933" s="2"/>
      <c r="S7933" s="2"/>
      <c r="T7933" s="2"/>
      <c r="U7933" s="2"/>
      <c r="V7933" s="2"/>
      <c r="W7933" s="2"/>
    </row>
    <row r="7934" spans="2:23" ht="15" customHeight="1" x14ac:dyDescent="0.35">
      <c r="B7934" s="349"/>
      <c r="C7934" s="715" t="str">
        <f t="shared" si="495"/>
        <v/>
      </c>
      <c r="D7934" s="458">
        <f>IF(ISNUMBER(Summary!$D$17), DATE(Summary!$D$17, 1, 1) + INT((ROW(B7896)-1)/24), DATE(2024, 1, 1) + INT((ROW(B7896)-1)/24))</f>
        <v>45620</v>
      </c>
      <c r="E7934" s="459">
        <v>0.95833333333333337</v>
      </c>
      <c r="F7934" s="780"/>
      <c r="G7934" s="780"/>
      <c r="H7934" s="460">
        <f t="shared" si="493"/>
        <v>0</v>
      </c>
      <c r="I7934" s="460">
        <f t="shared" si="494"/>
        <v>0</v>
      </c>
      <c r="J7934" s="460">
        <f t="shared" si="492"/>
        <v>0</v>
      </c>
      <c r="K7934" s="9"/>
      <c r="P7934" s="2"/>
      <c r="Q7934" s="27"/>
      <c r="R7934" s="2"/>
      <c r="S7934" s="2"/>
      <c r="T7934" s="2"/>
      <c r="U7934" s="2"/>
      <c r="V7934" s="2"/>
      <c r="W7934" s="2"/>
    </row>
    <row r="7935" spans="2:23" ht="15" customHeight="1" x14ac:dyDescent="0.35">
      <c r="B7935" s="457"/>
      <c r="C7935" s="715">
        <f t="shared" si="495"/>
        <v>45621</v>
      </c>
      <c r="D7935" s="458">
        <f>IF(ISNUMBER(Summary!$D$17), DATE(Summary!$D$17, 1, 1) + INT((ROW(B7897)-1)/24), DATE(2024, 1, 1) + INT((ROW(B7897)-1)/24))</f>
        <v>45621</v>
      </c>
      <c r="E7935" s="459">
        <v>3.1225022567582528E-17</v>
      </c>
      <c r="F7935" s="780"/>
      <c r="G7935" s="780"/>
      <c r="H7935" s="460">
        <f t="shared" si="493"/>
        <v>0</v>
      </c>
      <c r="I7935" s="460">
        <f t="shared" si="494"/>
        <v>0</v>
      </c>
      <c r="J7935" s="460">
        <f t="shared" si="492"/>
        <v>0</v>
      </c>
      <c r="K7935" s="9"/>
      <c r="P7935" s="2"/>
      <c r="Q7935" s="27"/>
      <c r="R7935" s="2"/>
      <c r="S7935" s="2"/>
      <c r="T7935" s="2"/>
      <c r="U7935" s="2"/>
      <c r="V7935" s="2"/>
      <c r="W7935" s="2"/>
    </row>
    <row r="7936" spans="2:23" ht="15" customHeight="1" x14ac:dyDescent="0.35">
      <c r="B7936" s="349"/>
      <c r="C7936" s="715" t="str">
        <f t="shared" si="495"/>
        <v/>
      </c>
      <c r="D7936" s="458">
        <f>IF(ISNUMBER(Summary!$D$17), DATE(Summary!$D$17, 1, 1) + INT((ROW(B7898)-1)/24), DATE(2024, 1, 1) + INT((ROW(B7898)-1)/24))</f>
        <v>45621</v>
      </c>
      <c r="E7936" s="459">
        <v>4.1666666666666699E-2</v>
      </c>
      <c r="F7936" s="780"/>
      <c r="G7936" s="780"/>
      <c r="H7936" s="460">
        <f t="shared" si="493"/>
        <v>0</v>
      </c>
      <c r="I7936" s="460">
        <f t="shared" si="494"/>
        <v>0</v>
      </c>
      <c r="J7936" s="460">
        <f t="shared" ref="J7936:J7999" si="496">G7936-H7936</f>
        <v>0</v>
      </c>
      <c r="K7936" s="9"/>
      <c r="P7936" s="2"/>
      <c r="Q7936" s="27"/>
      <c r="R7936" s="2"/>
      <c r="S7936" s="2"/>
      <c r="T7936" s="2"/>
      <c r="U7936" s="2"/>
      <c r="V7936" s="2"/>
      <c r="W7936" s="2"/>
    </row>
    <row r="7937" spans="2:23" ht="15" customHeight="1" x14ac:dyDescent="0.35">
      <c r="B7937" s="349"/>
      <c r="C7937" s="715" t="str">
        <f t="shared" si="495"/>
        <v/>
      </c>
      <c r="D7937" s="458">
        <f>IF(ISNUMBER(Summary!$D$17), DATE(Summary!$D$17, 1, 1) + INT((ROW(B7899)-1)/24), DATE(2024, 1, 1) + INT((ROW(B7899)-1)/24))</f>
        <v>45621</v>
      </c>
      <c r="E7937" s="459">
        <v>8.333333333333337E-2</v>
      </c>
      <c r="F7937" s="780"/>
      <c r="G7937" s="780"/>
      <c r="H7937" s="460">
        <f t="shared" si="493"/>
        <v>0</v>
      </c>
      <c r="I7937" s="460">
        <f t="shared" si="494"/>
        <v>0</v>
      </c>
      <c r="J7937" s="460">
        <f t="shared" si="496"/>
        <v>0</v>
      </c>
      <c r="K7937" s="9"/>
      <c r="P7937" s="2"/>
      <c r="Q7937" s="27"/>
      <c r="R7937" s="2"/>
      <c r="S7937" s="2"/>
      <c r="T7937" s="2"/>
      <c r="U7937" s="2"/>
      <c r="V7937" s="2"/>
      <c r="W7937" s="2"/>
    </row>
    <row r="7938" spans="2:23" ht="15" customHeight="1" x14ac:dyDescent="0.35">
      <c r="B7938" s="349"/>
      <c r="C7938" s="715" t="str">
        <f t="shared" si="495"/>
        <v/>
      </c>
      <c r="D7938" s="458">
        <f>IF(ISNUMBER(Summary!$D$17), DATE(Summary!$D$17, 1, 1) + INT((ROW(B7900)-1)/24), DATE(2024, 1, 1) + INT((ROW(B7900)-1)/24))</f>
        <v>45621</v>
      </c>
      <c r="E7938" s="459">
        <v>0.12500000000000006</v>
      </c>
      <c r="F7938" s="780"/>
      <c r="G7938" s="780"/>
      <c r="H7938" s="460">
        <f t="shared" si="493"/>
        <v>0</v>
      </c>
      <c r="I7938" s="460">
        <f t="shared" si="494"/>
        <v>0</v>
      </c>
      <c r="J7938" s="460">
        <f t="shared" si="496"/>
        <v>0</v>
      </c>
      <c r="K7938" s="9"/>
      <c r="P7938" s="2"/>
      <c r="Q7938" s="27"/>
      <c r="R7938" s="2"/>
      <c r="S7938" s="2"/>
      <c r="T7938" s="2"/>
      <c r="U7938" s="2"/>
      <c r="V7938" s="2"/>
      <c r="W7938" s="2"/>
    </row>
    <row r="7939" spans="2:23" ht="15" customHeight="1" x14ac:dyDescent="0.35">
      <c r="B7939" s="349"/>
      <c r="C7939" s="715" t="str">
        <f t="shared" si="495"/>
        <v/>
      </c>
      <c r="D7939" s="458">
        <f>IF(ISNUMBER(Summary!$D$17), DATE(Summary!$D$17, 1, 1) + INT((ROW(B7901)-1)/24), DATE(2024, 1, 1) + INT((ROW(B7901)-1)/24))</f>
        <v>45621</v>
      </c>
      <c r="E7939" s="459">
        <v>0.16666666666666669</v>
      </c>
      <c r="F7939" s="780"/>
      <c r="G7939" s="780"/>
      <c r="H7939" s="460">
        <f t="shared" si="493"/>
        <v>0</v>
      </c>
      <c r="I7939" s="460">
        <f t="shared" si="494"/>
        <v>0</v>
      </c>
      <c r="J7939" s="460">
        <f t="shared" si="496"/>
        <v>0</v>
      </c>
      <c r="K7939" s="9"/>
      <c r="P7939" s="2"/>
      <c r="Q7939" s="27"/>
      <c r="R7939" s="2"/>
      <c r="S7939" s="2"/>
      <c r="T7939" s="2"/>
      <c r="U7939" s="2"/>
      <c r="V7939" s="2"/>
      <c r="W7939" s="2"/>
    </row>
    <row r="7940" spans="2:23" ht="15" customHeight="1" x14ac:dyDescent="0.35">
      <c r="B7940" s="349"/>
      <c r="C7940" s="715" t="str">
        <f t="shared" si="495"/>
        <v/>
      </c>
      <c r="D7940" s="458">
        <f>IF(ISNUMBER(Summary!$D$17), DATE(Summary!$D$17, 1, 1) + INT((ROW(B7902)-1)/24), DATE(2024, 1, 1) + INT((ROW(B7902)-1)/24))</f>
        <v>45621</v>
      </c>
      <c r="E7940" s="459">
        <v>0.20833333333333337</v>
      </c>
      <c r="F7940" s="780"/>
      <c r="G7940" s="780"/>
      <c r="H7940" s="460">
        <f t="shared" si="493"/>
        <v>0</v>
      </c>
      <c r="I7940" s="460">
        <f t="shared" si="494"/>
        <v>0</v>
      </c>
      <c r="J7940" s="460">
        <f t="shared" si="496"/>
        <v>0</v>
      </c>
      <c r="K7940" s="9"/>
      <c r="P7940" s="2"/>
      <c r="Q7940" s="27"/>
      <c r="R7940" s="2"/>
      <c r="S7940" s="2"/>
      <c r="T7940" s="2"/>
      <c r="U7940" s="2"/>
      <c r="V7940" s="2"/>
      <c r="W7940" s="2"/>
    </row>
    <row r="7941" spans="2:23" ht="15" customHeight="1" x14ac:dyDescent="0.35">
      <c r="B7941" s="349"/>
      <c r="C7941" s="715" t="str">
        <f t="shared" si="495"/>
        <v/>
      </c>
      <c r="D7941" s="458">
        <f>IF(ISNUMBER(Summary!$D$17), DATE(Summary!$D$17, 1, 1) + INT((ROW(B7903)-1)/24), DATE(2024, 1, 1) + INT((ROW(B7903)-1)/24))</f>
        <v>45621</v>
      </c>
      <c r="E7941" s="459">
        <v>0.25</v>
      </c>
      <c r="F7941" s="780"/>
      <c r="G7941" s="780"/>
      <c r="H7941" s="460">
        <f t="shared" si="493"/>
        <v>0</v>
      </c>
      <c r="I7941" s="460">
        <f t="shared" si="494"/>
        <v>0</v>
      </c>
      <c r="J7941" s="460">
        <f t="shared" si="496"/>
        <v>0</v>
      </c>
      <c r="K7941" s="9"/>
      <c r="P7941" s="2"/>
      <c r="Q7941" s="27"/>
      <c r="R7941" s="2"/>
      <c r="S7941" s="2"/>
      <c r="T7941" s="2"/>
      <c r="U7941" s="2"/>
      <c r="V7941" s="2"/>
      <c r="W7941" s="2"/>
    </row>
    <row r="7942" spans="2:23" ht="15" customHeight="1" x14ac:dyDescent="0.35">
      <c r="B7942" s="349"/>
      <c r="C7942" s="715" t="str">
        <f t="shared" si="495"/>
        <v/>
      </c>
      <c r="D7942" s="458">
        <f>IF(ISNUMBER(Summary!$D$17), DATE(Summary!$D$17, 1, 1) + INT((ROW(B7904)-1)/24), DATE(2024, 1, 1) + INT((ROW(B7904)-1)/24))</f>
        <v>45621</v>
      </c>
      <c r="E7942" s="459">
        <v>0.29166666666666669</v>
      </c>
      <c r="F7942" s="780"/>
      <c r="G7942" s="780"/>
      <c r="H7942" s="460">
        <f t="shared" si="493"/>
        <v>0</v>
      </c>
      <c r="I7942" s="460">
        <f t="shared" si="494"/>
        <v>0</v>
      </c>
      <c r="J7942" s="460">
        <f t="shared" si="496"/>
        <v>0</v>
      </c>
      <c r="K7942" s="9"/>
      <c r="P7942" s="2"/>
      <c r="Q7942" s="27"/>
      <c r="R7942" s="2"/>
      <c r="S7942" s="2"/>
      <c r="T7942" s="2"/>
      <c r="U7942" s="2"/>
      <c r="V7942" s="2"/>
      <c r="W7942" s="2"/>
    </row>
    <row r="7943" spans="2:23" ht="15" customHeight="1" x14ac:dyDescent="0.35">
      <c r="B7943" s="349"/>
      <c r="C7943" s="715" t="str">
        <f t="shared" si="495"/>
        <v/>
      </c>
      <c r="D7943" s="458">
        <f>IF(ISNUMBER(Summary!$D$17), DATE(Summary!$D$17, 1, 1) + INT((ROW(B7905)-1)/24), DATE(2024, 1, 1) + INT((ROW(B7905)-1)/24))</f>
        <v>45621</v>
      </c>
      <c r="E7943" s="459">
        <v>0.33333333333333337</v>
      </c>
      <c r="F7943" s="780"/>
      <c r="G7943" s="780"/>
      <c r="H7943" s="460">
        <f t="shared" si="493"/>
        <v>0</v>
      </c>
      <c r="I7943" s="460">
        <f t="shared" si="494"/>
        <v>0</v>
      </c>
      <c r="J7943" s="460">
        <f t="shared" si="496"/>
        <v>0</v>
      </c>
      <c r="K7943" s="9"/>
      <c r="P7943" s="2"/>
      <c r="Q7943" s="27"/>
      <c r="R7943" s="2"/>
      <c r="S7943" s="2"/>
      <c r="T7943" s="2"/>
      <c r="U7943" s="2"/>
      <c r="V7943" s="2"/>
      <c r="W7943" s="2"/>
    </row>
    <row r="7944" spans="2:23" ht="15" customHeight="1" x14ac:dyDescent="0.35">
      <c r="B7944" s="349"/>
      <c r="C7944" s="715" t="str">
        <f t="shared" si="495"/>
        <v/>
      </c>
      <c r="D7944" s="458">
        <f>IF(ISNUMBER(Summary!$D$17), DATE(Summary!$D$17, 1, 1) + INT((ROW(B7906)-1)/24), DATE(2024, 1, 1) + INT((ROW(B7906)-1)/24))</f>
        <v>45621</v>
      </c>
      <c r="E7944" s="459">
        <v>0.375</v>
      </c>
      <c r="F7944" s="780"/>
      <c r="G7944" s="780"/>
      <c r="H7944" s="460">
        <f t="shared" si="493"/>
        <v>0</v>
      </c>
      <c r="I7944" s="460">
        <f t="shared" si="494"/>
        <v>0</v>
      </c>
      <c r="J7944" s="460">
        <f t="shared" si="496"/>
        <v>0</v>
      </c>
      <c r="K7944" s="9"/>
      <c r="P7944" s="2"/>
      <c r="Q7944" s="27"/>
      <c r="R7944" s="2"/>
      <c r="S7944" s="2"/>
      <c r="T7944" s="2"/>
      <c r="U7944" s="2"/>
      <c r="V7944" s="2"/>
      <c r="W7944" s="2"/>
    </row>
    <row r="7945" spans="2:23" ht="15" customHeight="1" x14ac:dyDescent="0.35">
      <c r="B7945" s="349"/>
      <c r="C7945" s="715" t="str">
        <f t="shared" si="495"/>
        <v/>
      </c>
      <c r="D7945" s="458">
        <f>IF(ISNUMBER(Summary!$D$17), DATE(Summary!$D$17, 1, 1) + INT((ROW(B7907)-1)/24), DATE(2024, 1, 1) + INT((ROW(B7907)-1)/24))</f>
        <v>45621</v>
      </c>
      <c r="E7945" s="459">
        <v>0.41666666666666669</v>
      </c>
      <c r="F7945" s="780"/>
      <c r="G7945" s="780"/>
      <c r="H7945" s="460">
        <f t="shared" si="493"/>
        <v>0</v>
      </c>
      <c r="I7945" s="460">
        <f t="shared" si="494"/>
        <v>0</v>
      </c>
      <c r="J7945" s="460">
        <f t="shared" si="496"/>
        <v>0</v>
      </c>
      <c r="K7945" s="9"/>
      <c r="P7945" s="2"/>
      <c r="Q7945" s="27"/>
      <c r="R7945" s="2"/>
      <c r="S7945" s="2"/>
      <c r="T7945" s="2"/>
      <c r="U7945" s="2"/>
      <c r="V7945" s="2"/>
      <c r="W7945" s="2"/>
    </row>
    <row r="7946" spans="2:23" ht="15" customHeight="1" x14ac:dyDescent="0.35">
      <c r="B7946" s="349"/>
      <c r="C7946" s="715" t="str">
        <f t="shared" si="495"/>
        <v/>
      </c>
      <c r="D7946" s="458">
        <f>IF(ISNUMBER(Summary!$D$17), DATE(Summary!$D$17, 1, 1) + INT((ROW(B7908)-1)/24), DATE(2024, 1, 1) + INT((ROW(B7908)-1)/24))</f>
        <v>45621</v>
      </c>
      <c r="E7946" s="459">
        <v>0.45833333333333337</v>
      </c>
      <c r="F7946" s="780"/>
      <c r="G7946" s="780"/>
      <c r="H7946" s="460">
        <f t="shared" si="493"/>
        <v>0</v>
      </c>
      <c r="I7946" s="460">
        <f t="shared" si="494"/>
        <v>0</v>
      </c>
      <c r="J7946" s="460">
        <f t="shared" si="496"/>
        <v>0</v>
      </c>
      <c r="K7946" s="9"/>
      <c r="P7946" s="2"/>
      <c r="Q7946" s="27"/>
      <c r="R7946" s="2"/>
      <c r="S7946" s="2"/>
      <c r="T7946" s="2"/>
      <c r="U7946" s="2"/>
      <c r="V7946" s="2"/>
      <c r="W7946" s="2"/>
    </row>
    <row r="7947" spans="2:23" ht="15" customHeight="1" x14ac:dyDescent="0.35">
      <c r="B7947" s="349"/>
      <c r="C7947" s="715" t="str">
        <f t="shared" si="495"/>
        <v/>
      </c>
      <c r="D7947" s="458">
        <f>IF(ISNUMBER(Summary!$D$17), DATE(Summary!$D$17, 1, 1) + INT((ROW(B7909)-1)/24), DATE(2024, 1, 1) + INT((ROW(B7909)-1)/24))</f>
        <v>45621</v>
      </c>
      <c r="E7947" s="459">
        <v>0.50000000000000011</v>
      </c>
      <c r="F7947" s="780"/>
      <c r="G7947" s="780"/>
      <c r="H7947" s="460">
        <f t="shared" si="493"/>
        <v>0</v>
      </c>
      <c r="I7947" s="460">
        <f t="shared" si="494"/>
        <v>0</v>
      </c>
      <c r="J7947" s="460">
        <f t="shared" si="496"/>
        <v>0</v>
      </c>
      <c r="K7947" s="9"/>
      <c r="P7947" s="2"/>
      <c r="Q7947" s="27"/>
      <c r="R7947" s="2"/>
      <c r="S7947" s="2"/>
      <c r="T7947" s="2"/>
      <c r="U7947" s="2"/>
      <c r="V7947" s="2"/>
      <c r="W7947" s="2"/>
    </row>
    <row r="7948" spans="2:23" ht="15" customHeight="1" x14ac:dyDescent="0.35">
      <c r="B7948" s="349"/>
      <c r="C7948" s="715" t="str">
        <f t="shared" si="495"/>
        <v/>
      </c>
      <c r="D7948" s="458">
        <f>IF(ISNUMBER(Summary!$D$17), DATE(Summary!$D$17, 1, 1) + INT((ROW(B7910)-1)/24), DATE(2024, 1, 1) + INT((ROW(B7910)-1)/24))</f>
        <v>45621</v>
      </c>
      <c r="E7948" s="459">
        <v>0.54166666666666674</v>
      </c>
      <c r="F7948" s="780"/>
      <c r="G7948" s="780"/>
      <c r="H7948" s="460">
        <f t="shared" si="493"/>
        <v>0</v>
      </c>
      <c r="I7948" s="460">
        <f t="shared" si="494"/>
        <v>0</v>
      </c>
      <c r="J7948" s="460">
        <f t="shared" si="496"/>
        <v>0</v>
      </c>
      <c r="K7948" s="9"/>
      <c r="P7948" s="2"/>
      <c r="Q7948" s="27"/>
      <c r="R7948" s="2"/>
      <c r="S7948" s="2"/>
      <c r="T7948" s="2"/>
      <c r="U7948" s="2"/>
      <c r="V7948" s="2"/>
      <c r="W7948" s="2"/>
    </row>
    <row r="7949" spans="2:23" ht="15" customHeight="1" x14ac:dyDescent="0.35">
      <c r="B7949" s="349"/>
      <c r="C7949" s="715" t="str">
        <f t="shared" si="495"/>
        <v/>
      </c>
      <c r="D7949" s="458">
        <f>IF(ISNUMBER(Summary!$D$17), DATE(Summary!$D$17, 1, 1) + INT((ROW(B7911)-1)/24), DATE(2024, 1, 1) + INT((ROW(B7911)-1)/24))</f>
        <v>45621</v>
      </c>
      <c r="E7949" s="459">
        <v>0.58333333333333337</v>
      </c>
      <c r="F7949" s="780"/>
      <c r="G7949" s="780"/>
      <c r="H7949" s="460">
        <f t="shared" si="493"/>
        <v>0</v>
      </c>
      <c r="I7949" s="460">
        <f t="shared" si="494"/>
        <v>0</v>
      </c>
      <c r="J7949" s="460">
        <f t="shared" si="496"/>
        <v>0</v>
      </c>
      <c r="K7949" s="9"/>
      <c r="P7949" s="2"/>
      <c r="Q7949" s="27"/>
      <c r="R7949" s="2"/>
      <c r="S7949" s="2"/>
      <c r="T7949" s="2"/>
      <c r="U7949" s="2"/>
      <c r="V7949" s="2"/>
      <c r="W7949" s="2"/>
    </row>
    <row r="7950" spans="2:23" ht="15" customHeight="1" x14ac:dyDescent="0.35">
      <c r="B7950" s="349"/>
      <c r="C7950" s="715" t="str">
        <f t="shared" si="495"/>
        <v/>
      </c>
      <c r="D7950" s="458">
        <f>IF(ISNUMBER(Summary!$D$17), DATE(Summary!$D$17, 1, 1) + INT((ROW(B7912)-1)/24), DATE(2024, 1, 1) + INT((ROW(B7912)-1)/24))</f>
        <v>45621</v>
      </c>
      <c r="E7950" s="459">
        <v>0.62500000000000011</v>
      </c>
      <c r="F7950" s="780"/>
      <c r="G7950" s="780"/>
      <c r="H7950" s="460">
        <f t="shared" si="493"/>
        <v>0</v>
      </c>
      <c r="I7950" s="460">
        <f t="shared" si="494"/>
        <v>0</v>
      </c>
      <c r="J7950" s="460">
        <f t="shared" si="496"/>
        <v>0</v>
      </c>
      <c r="K7950" s="9"/>
      <c r="P7950" s="2"/>
      <c r="Q7950" s="27"/>
      <c r="R7950" s="2"/>
      <c r="S7950" s="2"/>
      <c r="T7950" s="2"/>
      <c r="U7950" s="2"/>
      <c r="V7950" s="2"/>
      <c r="W7950" s="2"/>
    </row>
    <row r="7951" spans="2:23" ht="15" customHeight="1" x14ac:dyDescent="0.35">
      <c r="B7951" s="349"/>
      <c r="C7951" s="715" t="str">
        <f t="shared" si="495"/>
        <v/>
      </c>
      <c r="D7951" s="458">
        <f>IF(ISNUMBER(Summary!$D$17), DATE(Summary!$D$17, 1, 1) + INT((ROW(B7913)-1)/24), DATE(2024, 1, 1) + INT((ROW(B7913)-1)/24))</f>
        <v>45621</v>
      </c>
      <c r="E7951" s="459">
        <v>0.66666666666666674</v>
      </c>
      <c r="F7951" s="780"/>
      <c r="G7951" s="780"/>
      <c r="H7951" s="460">
        <f t="shared" si="493"/>
        <v>0</v>
      </c>
      <c r="I7951" s="460">
        <f t="shared" si="494"/>
        <v>0</v>
      </c>
      <c r="J7951" s="460">
        <f t="shared" si="496"/>
        <v>0</v>
      </c>
      <c r="K7951" s="9"/>
      <c r="P7951" s="2"/>
      <c r="Q7951" s="27"/>
      <c r="R7951" s="2"/>
      <c r="S7951" s="2"/>
      <c r="T7951" s="2"/>
      <c r="U7951" s="2"/>
      <c r="V7951" s="2"/>
      <c r="W7951" s="2"/>
    </row>
    <row r="7952" spans="2:23" ht="15" customHeight="1" x14ac:dyDescent="0.35">
      <c r="B7952" s="349"/>
      <c r="C7952" s="715" t="str">
        <f t="shared" si="495"/>
        <v/>
      </c>
      <c r="D7952" s="458">
        <f>IF(ISNUMBER(Summary!$D$17), DATE(Summary!$D$17, 1, 1) + INT((ROW(B7914)-1)/24), DATE(2024, 1, 1) + INT((ROW(B7914)-1)/24))</f>
        <v>45621</v>
      </c>
      <c r="E7952" s="459">
        <v>0.70833333333333337</v>
      </c>
      <c r="F7952" s="780"/>
      <c r="G7952" s="780"/>
      <c r="H7952" s="460">
        <f t="shared" si="493"/>
        <v>0</v>
      </c>
      <c r="I7952" s="460">
        <f t="shared" si="494"/>
        <v>0</v>
      </c>
      <c r="J7952" s="460">
        <f t="shared" si="496"/>
        <v>0</v>
      </c>
      <c r="K7952" s="9"/>
      <c r="P7952" s="2"/>
      <c r="Q7952" s="27"/>
      <c r="R7952" s="2"/>
      <c r="S7952" s="2"/>
      <c r="T7952" s="2"/>
      <c r="U7952" s="2"/>
      <c r="V7952" s="2"/>
      <c r="W7952" s="2"/>
    </row>
    <row r="7953" spans="2:23" ht="15" customHeight="1" x14ac:dyDescent="0.35">
      <c r="B7953" s="349"/>
      <c r="C7953" s="715" t="str">
        <f t="shared" si="495"/>
        <v/>
      </c>
      <c r="D7953" s="458">
        <f>IF(ISNUMBER(Summary!$D$17), DATE(Summary!$D$17, 1, 1) + INT((ROW(B7915)-1)/24), DATE(2024, 1, 1) + INT((ROW(B7915)-1)/24))</f>
        <v>45621</v>
      </c>
      <c r="E7953" s="459">
        <v>0.75000000000000011</v>
      </c>
      <c r="F7953" s="780"/>
      <c r="G7953" s="780"/>
      <c r="H7953" s="460">
        <f t="shared" si="493"/>
        <v>0</v>
      </c>
      <c r="I7953" s="460">
        <f t="shared" si="494"/>
        <v>0</v>
      </c>
      <c r="J7953" s="460">
        <f t="shared" si="496"/>
        <v>0</v>
      </c>
      <c r="K7953" s="9"/>
      <c r="P7953" s="2"/>
      <c r="Q7953" s="27"/>
      <c r="R7953" s="2"/>
      <c r="S7953" s="2"/>
      <c r="T7953" s="2"/>
      <c r="U7953" s="2"/>
      <c r="V7953" s="2"/>
      <c r="W7953" s="2"/>
    </row>
    <row r="7954" spans="2:23" ht="15" customHeight="1" x14ac:dyDescent="0.35">
      <c r="B7954" s="349"/>
      <c r="C7954" s="715" t="str">
        <f t="shared" si="495"/>
        <v/>
      </c>
      <c r="D7954" s="458">
        <f>IF(ISNUMBER(Summary!$D$17), DATE(Summary!$D$17, 1, 1) + INT((ROW(B7916)-1)/24), DATE(2024, 1, 1) + INT((ROW(B7916)-1)/24))</f>
        <v>45621</v>
      </c>
      <c r="E7954" s="459">
        <v>0.79166666666666674</v>
      </c>
      <c r="F7954" s="780"/>
      <c r="G7954" s="780"/>
      <c r="H7954" s="460">
        <f t="shared" si="493"/>
        <v>0</v>
      </c>
      <c r="I7954" s="460">
        <f t="shared" si="494"/>
        <v>0</v>
      </c>
      <c r="J7954" s="460">
        <f t="shared" si="496"/>
        <v>0</v>
      </c>
      <c r="K7954" s="9"/>
      <c r="P7954" s="2"/>
      <c r="Q7954" s="27"/>
      <c r="R7954" s="2"/>
      <c r="S7954" s="2"/>
      <c r="T7954" s="2"/>
      <c r="U7954" s="2"/>
      <c r="V7954" s="2"/>
      <c r="W7954" s="2"/>
    </row>
    <row r="7955" spans="2:23" ht="15" customHeight="1" x14ac:dyDescent="0.35">
      <c r="B7955" s="349"/>
      <c r="C7955" s="715" t="str">
        <f t="shared" si="495"/>
        <v/>
      </c>
      <c r="D7955" s="458">
        <f>IF(ISNUMBER(Summary!$D$17), DATE(Summary!$D$17, 1, 1) + INT((ROW(B7917)-1)/24), DATE(2024, 1, 1) + INT((ROW(B7917)-1)/24))</f>
        <v>45621</v>
      </c>
      <c r="E7955" s="459">
        <v>0.83333333333333337</v>
      </c>
      <c r="F7955" s="780"/>
      <c r="G7955" s="780"/>
      <c r="H7955" s="460">
        <f t="shared" si="493"/>
        <v>0</v>
      </c>
      <c r="I7955" s="460">
        <f t="shared" si="494"/>
        <v>0</v>
      </c>
      <c r="J7955" s="460">
        <f t="shared" si="496"/>
        <v>0</v>
      </c>
      <c r="K7955" s="9"/>
      <c r="P7955" s="2"/>
      <c r="Q7955" s="27"/>
      <c r="R7955" s="2"/>
      <c r="S7955" s="2"/>
      <c r="T7955" s="2"/>
      <c r="U7955" s="2"/>
      <c r="V7955" s="2"/>
      <c r="W7955" s="2"/>
    </row>
    <row r="7956" spans="2:23" ht="15" customHeight="1" x14ac:dyDescent="0.35">
      <c r="B7956" s="349"/>
      <c r="C7956" s="715" t="str">
        <f t="shared" si="495"/>
        <v/>
      </c>
      <c r="D7956" s="458">
        <f>IF(ISNUMBER(Summary!$D$17), DATE(Summary!$D$17, 1, 1) + INT((ROW(B7918)-1)/24), DATE(2024, 1, 1) + INT((ROW(B7918)-1)/24))</f>
        <v>45621</v>
      </c>
      <c r="E7956" s="459">
        <v>0.87500000000000011</v>
      </c>
      <c r="F7956" s="780"/>
      <c r="G7956" s="780"/>
      <c r="H7956" s="460">
        <f t="shared" si="493"/>
        <v>0</v>
      </c>
      <c r="I7956" s="460">
        <f t="shared" si="494"/>
        <v>0</v>
      </c>
      <c r="J7956" s="460">
        <f t="shared" si="496"/>
        <v>0</v>
      </c>
      <c r="K7956" s="9"/>
      <c r="P7956" s="2"/>
      <c r="Q7956" s="27"/>
      <c r="R7956" s="2"/>
      <c r="S7956" s="2"/>
      <c r="T7956" s="2"/>
      <c r="U7956" s="2"/>
      <c r="V7956" s="2"/>
      <c r="W7956" s="2"/>
    </row>
    <row r="7957" spans="2:23" ht="15" customHeight="1" x14ac:dyDescent="0.35">
      <c r="B7957" s="349"/>
      <c r="C7957" s="715" t="str">
        <f t="shared" si="495"/>
        <v/>
      </c>
      <c r="D7957" s="458">
        <f>IF(ISNUMBER(Summary!$D$17), DATE(Summary!$D$17, 1, 1) + INT((ROW(B7919)-1)/24), DATE(2024, 1, 1) + INT((ROW(B7919)-1)/24))</f>
        <v>45621</v>
      </c>
      <c r="E7957" s="459">
        <v>0.91666666666666674</v>
      </c>
      <c r="F7957" s="780"/>
      <c r="G7957" s="780"/>
      <c r="H7957" s="460">
        <f t="shared" si="493"/>
        <v>0</v>
      </c>
      <c r="I7957" s="460">
        <f t="shared" si="494"/>
        <v>0</v>
      </c>
      <c r="J7957" s="460">
        <f t="shared" si="496"/>
        <v>0</v>
      </c>
      <c r="K7957" s="9"/>
      <c r="P7957" s="2"/>
      <c r="Q7957" s="27"/>
      <c r="R7957" s="2"/>
      <c r="S7957" s="2"/>
      <c r="T7957" s="2"/>
      <c r="U7957" s="2"/>
      <c r="V7957" s="2"/>
      <c r="W7957" s="2"/>
    </row>
    <row r="7958" spans="2:23" ht="15" customHeight="1" x14ac:dyDescent="0.35">
      <c r="B7958" s="349"/>
      <c r="C7958" s="715" t="str">
        <f t="shared" si="495"/>
        <v/>
      </c>
      <c r="D7958" s="458">
        <f>IF(ISNUMBER(Summary!$D$17), DATE(Summary!$D$17, 1, 1) + INT((ROW(B7920)-1)/24), DATE(2024, 1, 1) + INT((ROW(B7920)-1)/24))</f>
        <v>45621</v>
      </c>
      <c r="E7958" s="459">
        <v>0.95833333333333337</v>
      </c>
      <c r="F7958" s="780"/>
      <c r="G7958" s="780"/>
      <c r="H7958" s="460">
        <f t="shared" si="493"/>
        <v>0</v>
      </c>
      <c r="I7958" s="460">
        <f t="shared" si="494"/>
        <v>0</v>
      </c>
      <c r="J7958" s="460">
        <f t="shared" si="496"/>
        <v>0</v>
      </c>
      <c r="K7958" s="9"/>
      <c r="P7958" s="2"/>
      <c r="Q7958" s="27"/>
      <c r="R7958" s="2"/>
      <c r="S7958" s="2"/>
      <c r="T7958" s="2"/>
      <c r="U7958" s="2"/>
      <c r="V7958" s="2"/>
      <c r="W7958" s="2"/>
    </row>
    <row r="7959" spans="2:23" ht="15" customHeight="1" x14ac:dyDescent="0.35">
      <c r="B7959" s="457"/>
      <c r="C7959" s="715">
        <f t="shared" si="495"/>
        <v>45622</v>
      </c>
      <c r="D7959" s="458">
        <f>IF(ISNUMBER(Summary!$D$17), DATE(Summary!$D$17, 1, 1) + INT((ROW(B7921)-1)/24), DATE(2024, 1, 1) + INT((ROW(B7921)-1)/24))</f>
        <v>45622</v>
      </c>
      <c r="E7959" s="459">
        <v>3.1225022567582528E-17</v>
      </c>
      <c r="F7959" s="780"/>
      <c r="G7959" s="780"/>
      <c r="H7959" s="460">
        <f t="shared" si="493"/>
        <v>0</v>
      </c>
      <c r="I7959" s="460">
        <f t="shared" si="494"/>
        <v>0</v>
      </c>
      <c r="J7959" s="460">
        <f t="shared" si="496"/>
        <v>0</v>
      </c>
      <c r="K7959" s="9"/>
      <c r="P7959" s="2"/>
      <c r="Q7959" s="27"/>
      <c r="R7959" s="2"/>
      <c r="S7959" s="2"/>
      <c r="T7959" s="2"/>
      <c r="U7959" s="2"/>
      <c r="V7959" s="2"/>
      <c r="W7959" s="2"/>
    </row>
    <row r="7960" spans="2:23" ht="15" customHeight="1" x14ac:dyDescent="0.35">
      <c r="B7960" s="349"/>
      <c r="C7960" s="715" t="str">
        <f t="shared" si="495"/>
        <v/>
      </c>
      <c r="D7960" s="458">
        <f>IF(ISNUMBER(Summary!$D$17), DATE(Summary!$D$17, 1, 1) + INT((ROW(B7922)-1)/24), DATE(2024, 1, 1) + INT((ROW(B7922)-1)/24))</f>
        <v>45622</v>
      </c>
      <c r="E7960" s="459">
        <v>4.1666666666666699E-2</v>
      </c>
      <c r="F7960" s="780"/>
      <c r="G7960" s="780"/>
      <c r="H7960" s="460">
        <f t="shared" si="493"/>
        <v>0</v>
      </c>
      <c r="I7960" s="460">
        <f t="shared" si="494"/>
        <v>0</v>
      </c>
      <c r="J7960" s="460">
        <f t="shared" si="496"/>
        <v>0</v>
      </c>
      <c r="K7960" s="9"/>
      <c r="P7960" s="2"/>
      <c r="Q7960" s="27"/>
      <c r="R7960" s="2"/>
      <c r="S7960" s="2"/>
      <c r="T7960" s="2"/>
      <c r="U7960" s="2"/>
      <c r="V7960" s="2"/>
      <c r="W7960" s="2"/>
    </row>
    <row r="7961" spans="2:23" ht="15" customHeight="1" x14ac:dyDescent="0.35">
      <c r="B7961" s="349"/>
      <c r="C7961" s="715" t="str">
        <f t="shared" si="495"/>
        <v/>
      </c>
      <c r="D7961" s="458">
        <f>IF(ISNUMBER(Summary!$D$17), DATE(Summary!$D$17, 1, 1) + INT((ROW(B7923)-1)/24), DATE(2024, 1, 1) + INT((ROW(B7923)-1)/24))</f>
        <v>45622</v>
      </c>
      <c r="E7961" s="459">
        <v>8.333333333333337E-2</v>
      </c>
      <c r="F7961" s="780"/>
      <c r="G7961" s="780"/>
      <c r="H7961" s="460">
        <f t="shared" si="493"/>
        <v>0</v>
      </c>
      <c r="I7961" s="460">
        <f t="shared" si="494"/>
        <v>0</v>
      </c>
      <c r="J7961" s="460">
        <f t="shared" si="496"/>
        <v>0</v>
      </c>
      <c r="K7961" s="9"/>
      <c r="P7961" s="2"/>
      <c r="Q7961" s="27"/>
      <c r="R7961" s="2"/>
      <c r="S7961" s="2"/>
      <c r="T7961" s="2"/>
      <c r="U7961" s="2"/>
      <c r="V7961" s="2"/>
      <c r="W7961" s="2"/>
    </row>
    <row r="7962" spans="2:23" ht="15" customHeight="1" x14ac:dyDescent="0.35">
      <c r="B7962" s="349"/>
      <c r="C7962" s="715" t="str">
        <f t="shared" si="495"/>
        <v/>
      </c>
      <c r="D7962" s="458">
        <f>IF(ISNUMBER(Summary!$D$17), DATE(Summary!$D$17, 1, 1) + INT((ROW(B7924)-1)/24), DATE(2024, 1, 1) + INT((ROW(B7924)-1)/24))</f>
        <v>45622</v>
      </c>
      <c r="E7962" s="459">
        <v>0.12500000000000006</v>
      </c>
      <c r="F7962" s="780"/>
      <c r="G7962" s="780"/>
      <c r="H7962" s="460">
        <f t="shared" si="493"/>
        <v>0</v>
      </c>
      <c r="I7962" s="460">
        <f t="shared" si="494"/>
        <v>0</v>
      </c>
      <c r="J7962" s="460">
        <f t="shared" si="496"/>
        <v>0</v>
      </c>
      <c r="K7962" s="9"/>
      <c r="P7962" s="2"/>
      <c r="Q7962" s="27"/>
      <c r="R7962" s="2"/>
      <c r="S7962" s="2"/>
      <c r="T7962" s="2"/>
      <c r="U7962" s="2"/>
      <c r="V7962" s="2"/>
      <c r="W7962" s="2"/>
    </row>
    <row r="7963" spans="2:23" ht="15" customHeight="1" x14ac:dyDescent="0.35">
      <c r="B7963" s="349"/>
      <c r="C7963" s="715" t="str">
        <f t="shared" si="495"/>
        <v/>
      </c>
      <c r="D7963" s="458">
        <f>IF(ISNUMBER(Summary!$D$17), DATE(Summary!$D$17, 1, 1) + INT((ROW(B7925)-1)/24), DATE(2024, 1, 1) + INT((ROW(B7925)-1)/24))</f>
        <v>45622</v>
      </c>
      <c r="E7963" s="459">
        <v>0.16666666666666669</v>
      </c>
      <c r="F7963" s="780"/>
      <c r="G7963" s="780"/>
      <c r="H7963" s="460">
        <f t="shared" si="493"/>
        <v>0</v>
      </c>
      <c r="I7963" s="460">
        <f t="shared" si="494"/>
        <v>0</v>
      </c>
      <c r="J7963" s="460">
        <f t="shared" si="496"/>
        <v>0</v>
      </c>
      <c r="K7963" s="9"/>
      <c r="P7963" s="2"/>
      <c r="Q7963" s="27"/>
      <c r="R7963" s="2"/>
      <c r="S7963" s="2"/>
      <c r="T7963" s="2"/>
      <c r="U7963" s="2"/>
      <c r="V7963" s="2"/>
      <c r="W7963" s="2"/>
    </row>
    <row r="7964" spans="2:23" ht="15" customHeight="1" x14ac:dyDescent="0.35">
      <c r="B7964" s="349"/>
      <c r="C7964" s="715" t="str">
        <f t="shared" si="495"/>
        <v/>
      </c>
      <c r="D7964" s="458">
        <f>IF(ISNUMBER(Summary!$D$17), DATE(Summary!$D$17, 1, 1) + INT((ROW(B7926)-1)/24), DATE(2024, 1, 1) + INT((ROW(B7926)-1)/24))</f>
        <v>45622</v>
      </c>
      <c r="E7964" s="459">
        <v>0.20833333333333337</v>
      </c>
      <c r="F7964" s="780"/>
      <c r="G7964" s="780"/>
      <c r="H7964" s="460">
        <f t="shared" si="493"/>
        <v>0</v>
      </c>
      <c r="I7964" s="460">
        <f t="shared" si="494"/>
        <v>0</v>
      </c>
      <c r="J7964" s="460">
        <f t="shared" si="496"/>
        <v>0</v>
      </c>
      <c r="K7964" s="9"/>
      <c r="P7964" s="2"/>
      <c r="Q7964" s="27"/>
      <c r="R7964" s="2"/>
      <c r="S7964" s="2"/>
      <c r="T7964" s="2"/>
      <c r="U7964" s="2"/>
      <c r="V7964" s="2"/>
      <c r="W7964" s="2"/>
    </row>
    <row r="7965" spans="2:23" ht="15" customHeight="1" x14ac:dyDescent="0.35">
      <c r="B7965" s="349"/>
      <c r="C7965" s="715" t="str">
        <f t="shared" si="495"/>
        <v/>
      </c>
      <c r="D7965" s="458">
        <f>IF(ISNUMBER(Summary!$D$17), DATE(Summary!$D$17, 1, 1) + INT((ROW(B7927)-1)/24), DATE(2024, 1, 1) + INT((ROW(B7927)-1)/24))</f>
        <v>45622</v>
      </c>
      <c r="E7965" s="459">
        <v>0.25</v>
      </c>
      <c r="F7965" s="780"/>
      <c r="G7965" s="780"/>
      <c r="H7965" s="460">
        <f t="shared" si="493"/>
        <v>0</v>
      </c>
      <c r="I7965" s="460">
        <f t="shared" si="494"/>
        <v>0</v>
      </c>
      <c r="J7965" s="460">
        <f t="shared" si="496"/>
        <v>0</v>
      </c>
      <c r="K7965" s="9"/>
      <c r="P7965" s="2"/>
      <c r="Q7965" s="27"/>
      <c r="R7965" s="2"/>
      <c r="S7965" s="2"/>
      <c r="T7965" s="2"/>
      <c r="U7965" s="2"/>
      <c r="V7965" s="2"/>
      <c r="W7965" s="2"/>
    </row>
    <row r="7966" spans="2:23" ht="15" customHeight="1" x14ac:dyDescent="0.35">
      <c r="B7966" s="349"/>
      <c r="C7966" s="715" t="str">
        <f t="shared" si="495"/>
        <v/>
      </c>
      <c r="D7966" s="458">
        <f>IF(ISNUMBER(Summary!$D$17), DATE(Summary!$D$17, 1, 1) + INT((ROW(B7928)-1)/24), DATE(2024, 1, 1) + INT((ROW(B7928)-1)/24))</f>
        <v>45622</v>
      </c>
      <c r="E7966" s="459">
        <v>0.29166666666666669</v>
      </c>
      <c r="F7966" s="780"/>
      <c r="G7966" s="780"/>
      <c r="H7966" s="460">
        <f t="shared" si="493"/>
        <v>0</v>
      </c>
      <c r="I7966" s="460">
        <f t="shared" si="494"/>
        <v>0</v>
      </c>
      <c r="J7966" s="460">
        <f t="shared" si="496"/>
        <v>0</v>
      </c>
      <c r="K7966" s="9"/>
      <c r="P7966" s="2"/>
      <c r="Q7966" s="27"/>
      <c r="R7966" s="2"/>
      <c r="S7966" s="2"/>
      <c r="T7966" s="2"/>
      <c r="U7966" s="2"/>
      <c r="V7966" s="2"/>
      <c r="W7966" s="2"/>
    </row>
    <row r="7967" spans="2:23" ht="15" customHeight="1" x14ac:dyDescent="0.35">
      <c r="B7967" s="349"/>
      <c r="C7967" s="715" t="str">
        <f t="shared" si="495"/>
        <v/>
      </c>
      <c r="D7967" s="458">
        <f>IF(ISNUMBER(Summary!$D$17), DATE(Summary!$D$17, 1, 1) + INT((ROW(B7929)-1)/24), DATE(2024, 1, 1) + INT((ROW(B7929)-1)/24))</f>
        <v>45622</v>
      </c>
      <c r="E7967" s="459">
        <v>0.33333333333333337</v>
      </c>
      <c r="F7967" s="780"/>
      <c r="G7967" s="780"/>
      <c r="H7967" s="460">
        <f t="shared" si="493"/>
        <v>0</v>
      </c>
      <c r="I7967" s="460">
        <f t="shared" si="494"/>
        <v>0</v>
      </c>
      <c r="J7967" s="460">
        <f t="shared" si="496"/>
        <v>0</v>
      </c>
      <c r="K7967" s="9"/>
      <c r="P7967" s="2"/>
      <c r="Q7967" s="27"/>
      <c r="R7967" s="2"/>
      <c r="S7967" s="2"/>
      <c r="T7967" s="2"/>
      <c r="U7967" s="2"/>
      <c r="V7967" s="2"/>
      <c r="W7967" s="2"/>
    </row>
    <row r="7968" spans="2:23" ht="15" customHeight="1" x14ac:dyDescent="0.35">
      <c r="B7968" s="349"/>
      <c r="C7968" s="715" t="str">
        <f t="shared" si="495"/>
        <v/>
      </c>
      <c r="D7968" s="458">
        <f>IF(ISNUMBER(Summary!$D$17), DATE(Summary!$D$17, 1, 1) + INT((ROW(B7930)-1)/24), DATE(2024, 1, 1) + INT((ROW(B7930)-1)/24))</f>
        <v>45622</v>
      </c>
      <c r="E7968" s="459">
        <v>0.375</v>
      </c>
      <c r="F7968" s="780"/>
      <c r="G7968" s="780"/>
      <c r="H7968" s="460">
        <f t="shared" si="493"/>
        <v>0</v>
      </c>
      <c r="I7968" s="460">
        <f t="shared" si="494"/>
        <v>0</v>
      </c>
      <c r="J7968" s="460">
        <f t="shared" si="496"/>
        <v>0</v>
      </c>
      <c r="K7968" s="9"/>
      <c r="P7968" s="2"/>
      <c r="Q7968" s="27"/>
      <c r="R7968" s="2"/>
      <c r="S7968" s="2"/>
      <c r="T7968" s="2"/>
      <c r="U7968" s="2"/>
      <c r="V7968" s="2"/>
      <c r="W7968" s="2"/>
    </row>
    <row r="7969" spans="2:23" ht="15" customHeight="1" x14ac:dyDescent="0.35">
      <c r="B7969" s="349"/>
      <c r="C7969" s="715" t="str">
        <f t="shared" si="495"/>
        <v/>
      </c>
      <c r="D7969" s="458">
        <f>IF(ISNUMBER(Summary!$D$17), DATE(Summary!$D$17, 1, 1) + INT((ROW(B7931)-1)/24), DATE(2024, 1, 1) + INT((ROW(B7931)-1)/24))</f>
        <v>45622</v>
      </c>
      <c r="E7969" s="459">
        <v>0.41666666666666669</v>
      </c>
      <c r="F7969" s="780"/>
      <c r="G7969" s="780"/>
      <c r="H7969" s="460">
        <f t="shared" si="493"/>
        <v>0</v>
      </c>
      <c r="I7969" s="460">
        <f t="shared" si="494"/>
        <v>0</v>
      </c>
      <c r="J7969" s="460">
        <f t="shared" si="496"/>
        <v>0</v>
      </c>
      <c r="K7969" s="9"/>
      <c r="P7969" s="2"/>
      <c r="Q7969" s="27"/>
      <c r="R7969" s="2"/>
      <c r="S7969" s="2"/>
      <c r="T7969" s="2"/>
      <c r="U7969" s="2"/>
      <c r="V7969" s="2"/>
      <c r="W7969" s="2"/>
    </row>
    <row r="7970" spans="2:23" ht="15" customHeight="1" x14ac:dyDescent="0.35">
      <c r="B7970" s="349"/>
      <c r="C7970" s="715" t="str">
        <f t="shared" si="495"/>
        <v/>
      </c>
      <c r="D7970" s="458">
        <f>IF(ISNUMBER(Summary!$D$17), DATE(Summary!$D$17, 1, 1) + INT((ROW(B7932)-1)/24), DATE(2024, 1, 1) + INT((ROW(B7932)-1)/24))</f>
        <v>45622</v>
      </c>
      <c r="E7970" s="459">
        <v>0.45833333333333337</v>
      </c>
      <c r="F7970" s="780"/>
      <c r="G7970" s="780"/>
      <c r="H7970" s="460">
        <f t="shared" si="493"/>
        <v>0</v>
      </c>
      <c r="I7970" s="460">
        <f t="shared" si="494"/>
        <v>0</v>
      </c>
      <c r="J7970" s="460">
        <f t="shared" si="496"/>
        <v>0</v>
      </c>
      <c r="K7970" s="9"/>
      <c r="P7970" s="2"/>
      <c r="Q7970" s="27"/>
      <c r="R7970" s="2"/>
      <c r="S7970" s="2"/>
      <c r="T7970" s="2"/>
      <c r="U7970" s="2"/>
      <c r="V7970" s="2"/>
      <c r="W7970" s="2"/>
    </row>
    <row r="7971" spans="2:23" ht="15" customHeight="1" x14ac:dyDescent="0.35">
      <c r="B7971" s="349"/>
      <c r="C7971" s="715" t="str">
        <f t="shared" si="495"/>
        <v/>
      </c>
      <c r="D7971" s="458">
        <f>IF(ISNUMBER(Summary!$D$17), DATE(Summary!$D$17, 1, 1) + INT((ROW(B7933)-1)/24), DATE(2024, 1, 1) + INT((ROW(B7933)-1)/24))</f>
        <v>45622</v>
      </c>
      <c r="E7971" s="459">
        <v>0.50000000000000011</v>
      </c>
      <c r="F7971" s="780"/>
      <c r="G7971" s="780"/>
      <c r="H7971" s="460">
        <f t="shared" si="493"/>
        <v>0</v>
      </c>
      <c r="I7971" s="460">
        <f t="shared" si="494"/>
        <v>0</v>
      </c>
      <c r="J7971" s="460">
        <f t="shared" si="496"/>
        <v>0</v>
      </c>
      <c r="K7971" s="9"/>
      <c r="P7971" s="2"/>
      <c r="Q7971" s="27"/>
      <c r="R7971" s="2"/>
      <c r="S7971" s="2"/>
      <c r="T7971" s="2"/>
      <c r="U7971" s="2"/>
      <c r="V7971" s="2"/>
      <c r="W7971" s="2"/>
    </row>
    <row r="7972" spans="2:23" ht="15" customHeight="1" x14ac:dyDescent="0.35">
      <c r="B7972" s="349"/>
      <c r="C7972" s="715" t="str">
        <f t="shared" si="495"/>
        <v/>
      </c>
      <c r="D7972" s="458">
        <f>IF(ISNUMBER(Summary!$D$17), DATE(Summary!$D$17, 1, 1) + INT((ROW(B7934)-1)/24), DATE(2024, 1, 1) + INT((ROW(B7934)-1)/24))</f>
        <v>45622</v>
      </c>
      <c r="E7972" s="459">
        <v>0.54166666666666674</v>
      </c>
      <c r="F7972" s="780"/>
      <c r="G7972" s="780"/>
      <c r="H7972" s="460">
        <f t="shared" si="493"/>
        <v>0</v>
      </c>
      <c r="I7972" s="460">
        <f t="shared" si="494"/>
        <v>0</v>
      </c>
      <c r="J7972" s="460">
        <f t="shared" si="496"/>
        <v>0</v>
      </c>
      <c r="K7972" s="9"/>
      <c r="P7972" s="2"/>
      <c r="Q7972" s="27"/>
      <c r="R7972" s="2"/>
      <c r="S7972" s="2"/>
      <c r="T7972" s="2"/>
      <c r="U7972" s="2"/>
      <c r="V7972" s="2"/>
      <c r="W7972" s="2"/>
    </row>
    <row r="7973" spans="2:23" ht="15" customHeight="1" x14ac:dyDescent="0.35">
      <c r="B7973" s="349"/>
      <c r="C7973" s="715" t="str">
        <f t="shared" si="495"/>
        <v/>
      </c>
      <c r="D7973" s="458">
        <f>IF(ISNUMBER(Summary!$D$17), DATE(Summary!$D$17, 1, 1) + INT((ROW(B7935)-1)/24), DATE(2024, 1, 1) + INT((ROW(B7935)-1)/24))</f>
        <v>45622</v>
      </c>
      <c r="E7973" s="459">
        <v>0.58333333333333337</v>
      </c>
      <c r="F7973" s="780"/>
      <c r="G7973" s="780"/>
      <c r="H7973" s="460">
        <f t="shared" si="493"/>
        <v>0</v>
      </c>
      <c r="I7973" s="460">
        <f t="shared" si="494"/>
        <v>0</v>
      </c>
      <c r="J7973" s="460">
        <f t="shared" si="496"/>
        <v>0</v>
      </c>
      <c r="K7973" s="9"/>
      <c r="P7973" s="2"/>
      <c r="Q7973" s="27"/>
      <c r="R7973" s="2"/>
      <c r="S7973" s="2"/>
      <c r="T7973" s="2"/>
      <c r="U7973" s="2"/>
      <c r="V7973" s="2"/>
      <c r="W7973" s="2"/>
    </row>
    <row r="7974" spans="2:23" ht="15" customHeight="1" x14ac:dyDescent="0.35">
      <c r="B7974" s="349"/>
      <c r="C7974" s="715" t="str">
        <f t="shared" si="495"/>
        <v/>
      </c>
      <c r="D7974" s="458">
        <f>IF(ISNUMBER(Summary!$D$17), DATE(Summary!$D$17, 1, 1) + INT((ROW(B7936)-1)/24), DATE(2024, 1, 1) + INT((ROW(B7936)-1)/24))</f>
        <v>45622</v>
      </c>
      <c r="E7974" s="459">
        <v>0.62500000000000011</v>
      </c>
      <c r="F7974" s="780"/>
      <c r="G7974" s="780"/>
      <c r="H7974" s="460">
        <f t="shared" si="493"/>
        <v>0</v>
      </c>
      <c r="I7974" s="460">
        <f t="shared" si="494"/>
        <v>0</v>
      </c>
      <c r="J7974" s="460">
        <f t="shared" si="496"/>
        <v>0</v>
      </c>
      <c r="K7974" s="9"/>
      <c r="P7974" s="2"/>
      <c r="Q7974" s="27"/>
      <c r="R7974" s="2"/>
      <c r="S7974" s="2"/>
      <c r="T7974" s="2"/>
      <c r="U7974" s="2"/>
      <c r="V7974" s="2"/>
      <c r="W7974" s="2"/>
    </row>
    <row r="7975" spans="2:23" ht="15" customHeight="1" x14ac:dyDescent="0.35">
      <c r="B7975" s="349"/>
      <c r="C7975" s="715" t="str">
        <f t="shared" si="495"/>
        <v/>
      </c>
      <c r="D7975" s="458">
        <f>IF(ISNUMBER(Summary!$D$17), DATE(Summary!$D$17, 1, 1) + INT((ROW(B7937)-1)/24), DATE(2024, 1, 1) + INT((ROW(B7937)-1)/24))</f>
        <v>45622</v>
      </c>
      <c r="E7975" s="459">
        <v>0.66666666666666674</v>
      </c>
      <c r="F7975" s="780"/>
      <c r="G7975" s="780"/>
      <c r="H7975" s="460">
        <f t="shared" ref="H7975:H8038" si="497">IF(G7975&gt;F7975,F7975,G7975)</f>
        <v>0</v>
      </c>
      <c r="I7975" s="460">
        <f t="shared" ref="I7975:I8038" si="498">F7975-H7975</f>
        <v>0</v>
      </c>
      <c r="J7975" s="460">
        <f t="shared" si="496"/>
        <v>0</v>
      </c>
      <c r="K7975" s="9"/>
      <c r="P7975" s="2"/>
      <c r="Q7975" s="27"/>
      <c r="R7975" s="2"/>
      <c r="S7975" s="2"/>
      <c r="T7975" s="2"/>
      <c r="U7975" s="2"/>
      <c r="V7975" s="2"/>
      <c r="W7975" s="2"/>
    </row>
    <row r="7976" spans="2:23" ht="15" customHeight="1" x14ac:dyDescent="0.35">
      <c r="B7976" s="349"/>
      <c r="C7976" s="715" t="str">
        <f t="shared" ref="C7976:C8039" si="499">IF(MOD(ROW()-ROW($E$39), 24)=0, $D7976, "")</f>
        <v/>
      </c>
      <c r="D7976" s="458">
        <f>IF(ISNUMBER(Summary!$D$17), DATE(Summary!$D$17, 1, 1) + INT((ROW(B7938)-1)/24), DATE(2024, 1, 1) + INT((ROW(B7938)-1)/24))</f>
        <v>45622</v>
      </c>
      <c r="E7976" s="459">
        <v>0.70833333333333337</v>
      </c>
      <c r="F7976" s="780"/>
      <c r="G7976" s="780"/>
      <c r="H7976" s="460">
        <f t="shared" si="497"/>
        <v>0</v>
      </c>
      <c r="I7976" s="460">
        <f t="shared" si="498"/>
        <v>0</v>
      </c>
      <c r="J7976" s="460">
        <f t="shared" si="496"/>
        <v>0</v>
      </c>
      <c r="K7976" s="9"/>
      <c r="P7976" s="2"/>
      <c r="Q7976" s="27"/>
      <c r="R7976" s="2"/>
      <c r="S7976" s="2"/>
      <c r="T7976" s="2"/>
      <c r="U7976" s="2"/>
      <c r="V7976" s="2"/>
      <c r="W7976" s="2"/>
    </row>
    <row r="7977" spans="2:23" ht="15" customHeight="1" x14ac:dyDescent="0.35">
      <c r="B7977" s="349"/>
      <c r="C7977" s="715" t="str">
        <f t="shared" si="499"/>
        <v/>
      </c>
      <c r="D7977" s="458">
        <f>IF(ISNUMBER(Summary!$D$17), DATE(Summary!$D$17, 1, 1) + INT((ROW(B7939)-1)/24), DATE(2024, 1, 1) + INT((ROW(B7939)-1)/24))</f>
        <v>45622</v>
      </c>
      <c r="E7977" s="459">
        <v>0.75000000000000011</v>
      </c>
      <c r="F7977" s="780"/>
      <c r="G7977" s="780"/>
      <c r="H7977" s="460">
        <f t="shared" si="497"/>
        <v>0</v>
      </c>
      <c r="I7977" s="460">
        <f t="shared" si="498"/>
        <v>0</v>
      </c>
      <c r="J7977" s="460">
        <f t="shared" si="496"/>
        <v>0</v>
      </c>
      <c r="K7977" s="9"/>
      <c r="P7977" s="2"/>
      <c r="Q7977" s="27"/>
      <c r="R7977" s="2"/>
      <c r="S7977" s="2"/>
      <c r="T7977" s="2"/>
      <c r="U7977" s="2"/>
      <c r="V7977" s="2"/>
      <c r="W7977" s="2"/>
    </row>
    <row r="7978" spans="2:23" ht="15" customHeight="1" x14ac:dyDescent="0.35">
      <c r="B7978" s="349"/>
      <c r="C7978" s="715" t="str">
        <f t="shared" si="499"/>
        <v/>
      </c>
      <c r="D7978" s="458">
        <f>IF(ISNUMBER(Summary!$D$17), DATE(Summary!$D$17, 1, 1) + INT((ROW(B7940)-1)/24), DATE(2024, 1, 1) + INT((ROW(B7940)-1)/24))</f>
        <v>45622</v>
      </c>
      <c r="E7978" s="459">
        <v>0.79166666666666674</v>
      </c>
      <c r="F7978" s="780"/>
      <c r="G7978" s="780"/>
      <c r="H7978" s="460">
        <f t="shared" si="497"/>
        <v>0</v>
      </c>
      <c r="I7978" s="460">
        <f t="shared" si="498"/>
        <v>0</v>
      </c>
      <c r="J7978" s="460">
        <f t="shared" si="496"/>
        <v>0</v>
      </c>
      <c r="K7978" s="9"/>
      <c r="P7978" s="2"/>
      <c r="Q7978" s="27"/>
      <c r="R7978" s="2"/>
      <c r="S7978" s="2"/>
      <c r="T7978" s="2"/>
      <c r="U7978" s="2"/>
      <c r="V7978" s="2"/>
      <c r="W7978" s="2"/>
    </row>
    <row r="7979" spans="2:23" ht="15" customHeight="1" x14ac:dyDescent="0.35">
      <c r="B7979" s="349"/>
      <c r="C7979" s="715" t="str">
        <f t="shared" si="499"/>
        <v/>
      </c>
      <c r="D7979" s="458">
        <f>IF(ISNUMBER(Summary!$D$17), DATE(Summary!$D$17, 1, 1) + INT((ROW(B7941)-1)/24), DATE(2024, 1, 1) + INT((ROW(B7941)-1)/24))</f>
        <v>45622</v>
      </c>
      <c r="E7979" s="459">
        <v>0.83333333333333337</v>
      </c>
      <c r="F7979" s="780"/>
      <c r="G7979" s="780"/>
      <c r="H7979" s="460">
        <f t="shared" si="497"/>
        <v>0</v>
      </c>
      <c r="I7979" s="460">
        <f t="shared" si="498"/>
        <v>0</v>
      </c>
      <c r="J7979" s="460">
        <f t="shared" si="496"/>
        <v>0</v>
      </c>
      <c r="K7979" s="9"/>
      <c r="P7979" s="2"/>
      <c r="Q7979" s="27"/>
      <c r="R7979" s="2"/>
      <c r="S7979" s="2"/>
      <c r="T7979" s="2"/>
      <c r="U7979" s="2"/>
      <c r="V7979" s="2"/>
      <c r="W7979" s="2"/>
    </row>
    <row r="7980" spans="2:23" ht="15" customHeight="1" x14ac:dyDescent="0.35">
      <c r="B7980" s="349"/>
      <c r="C7980" s="715" t="str">
        <f t="shared" si="499"/>
        <v/>
      </c>
      <c r="D7980" s="458">
        <f>IF(ISNUMBER(Summary!$D$17), DATE(Summary!$D$17, 1, 1) + INT((ROW(B7942)-1)/24), DATE(2024, 1, 1) + INT((ROW(B7942)-1)/24))</f>
        <v>45622</v>
      </c>
      <c r="E7980" s="459">
        <v>0.87500000000000011</v>
      </c>
      <c r="F7980" s="780"/>
      <c r="G7980" s="780"/>
      <c r="H7980" s="460">
        <f t="shared" si="497"/>
        <v>0</v>
      </c>
      <c r="I7980" s="460">
        <f t="shared" si="498"/>
        <v>0</v>
      </c>
      <c r="J7980" s="460">
        <f t="shared" si="496"/>
        <v>0</v>
      </c>
      <c r="K7980" s="9"/>
      <c r="P7980" s="2"/>
      <c r="Q7980" s="27"/>
      <c r="R7980" s="2"/>
      <c r="S7980" s="2"/>
      <c r="T7980" s="2"/>
      <c r="U7980" s="2"/>
      <c r="V7980" s="2"/>
      <c r="W7980" s="2"/>
    </row>
    <row r="7981" spans="2:23" ht="15" customHeight="1" x14ac:dyDescent="0.35">
      <c r="B7981" s="349"/>
      <c r="C7981" s="715" t="str">
        <f t="shared" si="499"/>
        <v/>
      </c>
      <c r="D7981" s="458">
        <f>IF(ISNUMBER(Summary!$D$17), DATE(Summary!$D$17, 1, 1) + INT((ROW(B7943)-1)/24), DATE(2024, 1, 1) + INT((ROW(B7943)-1)/24))</f>
        <v>45622</v>
      </c>
      <c r="E7981" s="459">
        <v>0.91666666666666674</v>
      </c>
      <c r="F7981" s="780"/>
      <c r="G7981" s="780"/>
      <c r="H7981" s="460">
        <f t="shared" si="497"/>
        <v>0</v>
      </c>
      <c r="I7981" s="460">
        <f t="shared" si="498"/>
        <v>0</v>
      </c>
      <c r="J7981" s="460">
        <f t="shared" si="496"/>
        <v>0</v>
      </c>
      <c r="K7981" s="9"/>
      <c r="P7981" s="2"/>
      <c r="Q7981" s="27"/>
      <c r="R7981" s="2"/>
      <c r="S7981" s="2"/>
      <c r="T7981" s="2"/>
      <c r="U7981" s="2"/>
      <c r="V7981" s="2"/>
      <c r="W7981" s="2"/>
    </row>
    <row r="7982" spans="2:23" ht="15" customHeight="1" x14ac:dyDescent="0.35">
      <c r="B7982" s="349"/>
      <c r="C7982" s="715" t="str">
        <f t="shared" si="499"/>
        <v/>
      </c>
      <c r="D7982" s="458">
        <f>IF(ISNUMBER(Summary!$D$17), DATE(Summary!$D$17, 1, 1) + INT((ROW(B7944)-1)/24), DATE(2024, 1, 1) + INT((ROW(B7944)-1)/24))</f>
        <v>45622</v>
      </c>
      <c r="E7982" s="459">
        <v>0.95833333333333337</v>
      </c>
      <c r="F7982" s="780"/>
      <c r="G7982" s="780"/>
      <c r="H7982" s="460">
        <f t="shared" si="497"/>
        <v>0</v>
      </c>
      <c r="I7982" s="460">
        <f t="shared" si="498"/>
        <v>0</v>
      </c>
      <c r="J7982" s="460">
        <f t="shared" si="496"/>
        <v>0</v>
      </c>
      <c r="K7982" s="9"/>
      <c r="P7982" s="2"/>
      <c r="Q7982" s="27"/>
      <c r="R7982" s="2"/>
      <c r="S7982" s="2"/>
      <c r="T7982" s="2"/>
      <c r="U7982" s="2"/>
      <c r="V7982" s="2"/>
      <c r="W7982" s="2"/>
    </row>
    <row r="7983" spans="2:23" ht="15" customHeight="1" x14ac:dyDescent="0.35">
      <c r="B7983" s="457"/>
      <c r="C7983" s="715">
        <f t="shared" si="499"/>
        <v>45623</v>
      </c>
      <c r="D7983" s="458">
        <f>IF(ISNUMBER(Summary!$D$17), DATE(Summary!$D$17, 1, 1) + INT((ROW(B7945)-1)/24), DATE(2024, 1, 1) + INT((ROW(B7945)-1)/24))</f>
        <v>45623</v>
      </c>
      <c r="E7983" s="459">
        <v>3.1225022567582528E-17</v>
      </c>
      <c r="F7983" s="780"/>
      <c r="G7983" s="780"/>
      <c r="H7983" s="460">
        <f t="shared" si="497"/>
        <v>0</v>
      </c>
      <c r="I7983" s="460">
        <f t="shared" si="498"/>
        <v>0</v>
      </c>
      <c r="J7983" s="460">
        <f t="shared" si="496"/>
        <v>0</v>
      </c>
      <c r="K7983" s="9"/>
      <c r="P7983" s="2"/>
      <c r="Q7983" s="27"/>
      <c r="R7983" s="2"/>
      <c r="S7983" s="2"/>
      <c r="T7983" s="2"/>
      <c r="U7983" s="2"/>
      <c r="V7983" s="2"/>
      <c r="W7983" s="2"/>
    </row>
    <row r="7984" spans="2:23" ht="15" customHeight="1" x14ac:dyDescent="0.35">
      <c r="B7984" s="349"/>
      <c r="C7984" s="715" t="str">
        <f t="shared" si="499"/>
        <v/>
      </c>
      <c r="D7984" s="458">
        <f>IF(ISNUMBER(Summary!$D$17), DATE(Summary!$D$17, 1, 1) + INT((ROW(B7946)-1)/24), DATE(2024, 1, 1) + INT((ROW(B7946)-1)/24))</f>
        <v>45623</v>
      </c>
      <c r="E7984" s="459">
        <v>4.1666666666666699E-2</v>
      </c>
      <c r="F7984" s="780"/>
      <c r="G7984" s="780"/>
      <c r="H7984" s="460">
        <f t="shared" si="497"/>
        <v>0</v>
      </c>
      <c r="I7984" s="460">
        <f t="shared" si="498"/>
        <v>0</v>
      </c>
      <c r="J7984" s="460">
        <f t="shared" si="496"/>
        <v>0</v>
      </c>
      <c r="K7984" s="9"/>
      <c r="P7984" s="2"/>
      <c r="Q7984" s="27"/>
      <c r="R7984" s="2"/>
      <c r="S7984" s="2"/>
      <c r="T7984" s="2"/>
      <c r="U7984" s="2"/>
      <c r="V7984" s="2"/>
      <c r="W7984" s="2"/>
    </row>
    <row r="7985" spans="2:23" ht="15" customHeight="1" x14ac:dyDescent="0.35">
      <c r="B7985" s="349"/>
      <c r="C7985" s="715" t="str">
        <f t="shared" si="499"/>
        <v/>
      </c>
      <c r="D7985" s="458">
        <f>IF(ISNUMBER(Summary!$D$17), DATE(Summary!$D$17, 1, 1) + INT((ROW(B7947)-1)/24), DATE(2024, 1, 1) + INT((ROW(B7947)-1)/24))</f>
        <v>45623</v>
      </c>
      <c r="E7985" s="459">
        <v>8.333333333333337E-2</v>
      </c>
      <c r="F7985" s="780"/>
      <c r="G7985" s="780"/>
      <c r="H7985" s="460">
        <f t="shared" si="497"/>
        <v>0</v>
      </c>
      <c r="I7985" s="460">
        <f t="shared" si="498"/>
        <v>0</v>
      </c>
      <c r="J7985" s="460">
        <f t="shared" si="496"/>
        <v>0</v>
      </c>
      <c r="K7985" s="9"/>
      <c r="P7985" s="2"/>
      <c r="Q7985" s="27"/>
      <c r="R7985" s="2"/>
      <c r="S7985" s="2"/>
      <c r="T7985" s="2"/>
      <c r="U7985" s="2"/>
      <c r="V7985" s="2"/>
      <c r="W7985" s="2"/>
    </row>
    <row r="7986" spans="2:23" ht="15" customHeight="1" x14ac:dyDescent="0.35">
      <c r="B7986" s="349"/>
      <c r="C7986" s="715" t="str">
        <f t="shared" si="499"/>
        <v/>
      </c>
      <c r="D7986" s="458">
        <f>IF(ISNUMBER(Summary!$D$17), DATE(Summary!$D$17, 1, 1) + INT((ROW(B7948)-1)/24), DATE(2024, 1, 1) + INT((ROW(B7948)-1)/24))</f>
        <v>45623</v>
      </c>
      <c r="E7986" s="459">
        <v>0.12500000000000006</v>
      </c>
      <c r="F7986" s="780"/>
      <c r="G7986" s="780"/>
      <c r="H7986" s="460">
        <f t="shared" si="497"/>
        <v>0</v>
      </c>
      <c r="I7986" s="460">
        <f t="shared" si="498"/>
        <v>0</v>
      </c>
      <c r="J7986" s="460">
        <f t="shared" si="496"/>
        <v>0</v>
      </c>
      <c r="K7986" s="9"/>
      <c r="P7986" s="2"/>
      <c r="Q7986" s="27"/>
      <c r="R7986" s="2"/>
      <c r="S7986" s="2"/>
      <c r="T7986" s="2"/>
      <c r="U7986" s="2"/>
      <c r="V7986" s="2"/>
      <c r="W7986" s="2"/>
    </row>
    <row r="7987" spans="2:23" ht="15" customHeight="1" x14ac:dyDescent="0.35">
      <c r="B7987" s="349"/>
      <c r="C7987" s="715" t="str">
        <f t="shared" si="499"/>
        <v/>
      </c>
      <c r="D7987" s="458">
        <f>IF(ISNUMBER(Summary!$D$17), DATE(Summary!$D$17, 1, 1) + INT((ROW(B7949)-1)/24), DATE(2024, 1, 1) + INT((ROW(B7949)-1)/24))</f>
        <v>45623</v>
      </c>
      <c r="E7987" s="459">
        <v>0.16666666666666669</v>
      </c>
      <c r="F7987" s="780"/>
      <c r="G7987" s="780"/>
      <c r="H7987" s="460">
        <f t="shared" si="497"/>
        <v>0</v>
      </c>
      <c r="I7987" s="460">
        <f t="shared" si="498"/>
        <v>0</v>
      </c>
      <c r="J7987" s="460">
        <f t="shared" si="496"/>
        <v>0</v>
      </c>
      <c r="K7987" s="9"/>
      <c r="P7987" s="2"/>
      <c r="Q7987" s="27"/>
      <c r="R7987" s="2"/>
      <c r="S7987" s="2"/>
      <c r="T7987" s="2"/>
      <c r="U7987" s="2"/>
      <c r="V7987" s="2"/>
      <c r="W7987" s="2"/>
    </row>
    <row r="7988" spans="2:23" ht="15" customHeight="1" x14ac:dyDescent="0.35">
      <c r="B7988" s="349"/>
      <c r="C7988" s="715" t="str">
        <f t="shared" si="499"/>
        <v/>
      </c>
      <c r="D7988" s="458">
        <f>IF(ISNUMBER(Summary!$D$17), DATE(Summary!$D$17, 1, 1) + INT((ROW(B7950)-1)/24), DATE(2024, 1, 1) + INT((ROW(B7950)-1)/24))</f>
        <v>45623</v>
      </c>
      <c r="E7988" s="459">
        <v>0.20833333333333337</v>
      </c>
      <c r="F7988" s="780"/>
      <c r="G7988" s="780"/>
      <c r="H7988" s="460">
        <f t="shared" si="497"/>
        <v>0</v>
      </c>
      <c r="I7988" s="460">
        <f t="shared" si="498"/>
        <v>0</v>
      </c>
      <c r="J7988" s="460">
        <f t="shared" si="496"/>
        <v>0</v>
      </c>
      <c r="K7988" s="9"/>
      <c r="P7988" s="2"/>
      <c r="Q7988" s="27"/>
      <c r="R7988" s="2"/>
      <c r="S7988" s="2"/>
      <c r="T7988" s="2"/>
      <c r="U7988" s="2"/>
      <c r="V7988" s="2"/>
      <c r="W7988" s="2"/>
    </row>
    <row r="7989" spans="2:23" ht="15" customHeight="1" x14ac:dyDescent="0.35">
      <c r="B7989" s="349"/>
      <c r="C7989" s="715" t="str">
        <f t="shared" si="499"/>
        <v/>
      </c>
      <c r="D7989" s="458">
        <f>IF(ISNUMBER(Summary!$D$17), DATE(Summary!$D$17, 1, 1) + INT((ROW(B7951)-1)/24), DATE(2024, 1, 1) + INT((ROW(B7951)-1)/24))</f>
        <v>45623</v>
      </c>
      <c r="E7989" s="459">
        <v>0.25</v>
      </c>
      <c r="F7989" s="780"/>
      <c r="G7989" s="780"/>
      <c r="H7989" s="460">
        <f t="shared" si="497"/>
        <v>0</v>
      </c>
      <c r="I7989" s="460">
        <f t="shared" si="498"/>
        <v>0</v>
      </c>
      <c r="J7989" s="460">
        <f t="shared" si="496"/>
        <v>0</v>
      </c>
      <c r="K7989" s="9"/>
      <c r="P7989" s="2"/>
      <c r="Q7989" s="27"/>
      <c r="R7989" s="2"/>
      <c r="S7989" s="2"/>
      <c r="T7989" s="2"/>
      <c r="U7989" s="2"/>
      <c r="V7989" s="2"/>
      <c r="W7989" s="2"/>
    </row>
    <row r="7990" spans="2:23" ht="15" customHeight="1" x14ac:dyDescent="0.35">
      <c r="B7990" s="349"/>
      <c r="C7990" s="715" t="str">
        <f t="shared" si="499"/>
        <v/>
      </c>
      <c r="D7990" s="458">
        <f>IF(ISNUMBER(Summary!$D$17), DATE(Summary!$D$17, 1, 1) + INT((ROW(B7952)-1)/24), DATE(2024, 1, 1) + INT((ROW(B7952)-1)/24))</f>
        <v>45623</v>
      </c>
      <c r="E7990" s="459">
        <v>0.29166666666666669</v>
      </c>
      <c r="F7990" s="780"/>
      <c r="G7990" s="780"/>
      <c r="H7990" s="460">
        <f t="shared" si="497"/>
        <v>0</v>
      </c>
      <c r="I7990" s="460">
        <f t="shared" si="498"/>
        <v>0</v>
      </c>
      <c r="J7990" s="460">
        <f t="shared" si="496"/>
        <v>0</v>
      </c>
      <c r="K7990" s="9"/>
      <c r="P7990" s="2"/>
      <c r="Q7990" s="27"/>
      <c r="R7990" s="2"/>
      <c r="S7990" s="2"/>
      <c r="T7990" s="2"/>
      <c r="U7990" s="2"/>
      <c r="V7990" s="2"/>
      <c r="W7990" s="2"/>
    </row>
    <row r="7991" spans="2:23" ht="15" customHeight="1" x14ac:dyDescent="0.35">
      <c r="B7991" s="349"/>
      <c r="C7991" s="715" t="str">
        <f t="shared" si="499"/>
        <v/>
      </c>
      <c r="D7991" s="458">
        <f>IF(ISNUMBER(Summary!$D$17), DATE(Summary!$D$17, 1, 1) + INT((ROW(B7953)-1)/24), DATE(2024, 1, 1) + INT((ROW(B7953)-1)/24))</f>
        <v>45623</v>
      </c>
      <c r="E7991" s="459">
        <v>0.33333333333333337</v>
      </c>
      <c r="F7991" s="780"/>
      <c r="G7991" s="780"/>
      <c r="H7991" s="460">
        <f t="shared" si="497"/>
        <v>0</v>
      </c>
      <c r="I7991" s="460">
        <f t="shared" si="498"/>
        <v>0</v>
      </c>
      <c r="J7991" s="460">
        <f t="shared" si="496"/>
        <v>0</v>
      </c>
      <c r="K7991" s="9"/>
      <c r="P7991" s="2"/>
      <c r="Q7991" s="27"/>
      <c r="R7991" s="2"/>
      <c r="S7991" s="2"/>
      <c r="T7991" s="2"/>
      <c r="U7991" s="2"/>
      <c r="V7991" s="2"/>
      <c r="W7991" s="2"/>
    </row>
    <row r="7992" spans="2:23" ht="15" customHeight="1" x14ac:dyDescent="0.35">
      <c r="B7992" s="349"/>
      <c r="C7992" s="715" t="str">
        <f t="shared" si="499"/>
        <v/>
      </c>
      <c r="D7992" s="458">
        <f>IF(ISNUMBER(Summary!$D$17), DATE(Summary!$D$17, 1, 1) + INT((ROW(B7954)-1)/24), DATE(2024, 1, 1) + INT((ROW(B7954)-1)/24))</f>
        <v>45623</v>
      </c>
      <c r="E7992" s="459">
        <v>0.375</v>
      </c>
      <c r="F7992" s="780"/>
      <c r="G7992" s="780"/>
      <c r="H7992" s="460">
        <f t="shared" si="497"/>
        <v>0</v>
      </c>
      <c r="I7992" s="460">
        <f t="shared" si="498"/>
        <v>0</v>
      </c>
      <c r="J7992" s="460">
        <f t="shared" si="496"/>
        <v>0</v>
      </c>
      <c r="K7992" s="9"/>
      <c r="P7992" s="2"/>
      <c r="Q7992" s="27"/>
      <c r="R7992" s="2"/>
      <c r="S7992" s="2"/>
      <c r="T7992" s="2"/>
      <c r="U7992" s="2"/>
      <c r="V7992" s="2"/>
      <c r="W7992" s="2"/>
    </row>
    <row r="7993" spans="2:23" ht="15" customHeight="1" x14ac:dyDescent="0.35">
      <c r="B7993" s="349"/>
      <c r="C7993" s="715" t="str">
        <f t="shared" si="499"/>
        <v/>
      </c>
      <c r="D7993" s="458">
        <f>IF(ISNUMBER(Summary!$D$17), DATE(Summary!$D$17, 1, 1) + INT((ROW(B7955)-1)/24), DATE(2024, 1, 1) + INT((ROW(B7955)-1)/24))</f>
        <v>45623</v>
      </c>
      <c r="E7993" s="459">
        <v>0.41666666666666669</v>
      </c>
      <c r="F7993" s="780"/>
      <c r="G7993" s="780"/>
      <c r="H7993" s="460">
        <f t="shared" si="497"/>
        <v>0</v>
      </c>
      <c r="I7993" s="460">
        <f t="shared" si="498"/>
        <v>0</v>
      </c>
      <c r="J7993" s="460">
        <f t="shared" si="496"/>
        <v>0</v>
      </c>
      <c r="K7993" s="9"/>
      <c r="P7993" s="2"/>
      <c r="Q7993" s="27"/>
      <c r="R7993" s="2"/>
      <c r="S7993" s="2"/>
      <c r="T7993" s="2"/>
      <c r="U7993" s="2"/>
      <c r="V7993" s="2"/>
      <c r="W7993" s="2"/>
    </row>
    <row r="7994" spans="2:23" ht="15" customHeight="1" x14ac:dyDescent="0.35">
      <c r="B7994" s="349"/>
      <c r="C7994" s="715" t="str">
        <f t="shared" si="499"/>
        <v/>
      </c>
      <c r="D7994" s="458">
        <f>IF(ISNUMBER(Summary!$D$17), DATE(Summary!$D$17, 1, 1) + INT((ROW(B7956)-1)/24), DATE(2024, 1, 1) + INT((ROW(B7956)-1)/24))</f>
        <v>45623</v>
      </c>
      <c r="E7994" s="459">
        <v>0.45833333333333337</v>
      </c>
      <c r="F7994" s="780"/>
      <c r="G7994" s="780"/>
      <c r="H7994" s="460">
        <f t="shared" si="497"/>
        <v>0</v>
      </c>
      <c r="I7994" s="460">
        <f t="shared" si="498"/>
        <v>0</v>
      </c>
      <c r="J7994" s="460">
        <f t="shared" si="496"/>
        <v>0</v>
      </c>
      <c r="K7994" s="9"/>
      <c r="P7994" s="2"/>
      <c r="Q7994" s="27"/>
      <c r="R7994" s="2"/>
      <c r="S7994" s="2"/>
      <c r="T7994" s="2"/>
      <c r="U7994" s="2"/>
      <c r="V7994" s="2"/>
      <c r="W7994" s="2"/>
    </row>
    <row r="7995" spans="2:23" ht="15" customHeight="1" x14ac:dyDescent="0.35">
      <c r="B7995" s="349"/>
      <c r="C7995" s="715" t="str">
        <f t="shared" si="499"/>
        <v/>
      </c>
      <c r="D7995" s="458">
        <f>IF(ISNUMBER(Summary!$D$17), DATE(Summary!$D$17, 1, 1) + INT((ROW(B7957)-1)/24), DATE(2024, 1, 1) + INT((ROW(B7957)-1)/24))</f>
        <v>45623</v>
      </c>
      <c r="E7995" s="459">
        <v>0.50000000000000011</v>
      </c>
      <c r="F7995" s="780"/>
      <c r="G7995" s="780"/>
      <c r="H7995" s="460">
        <f t="shared" si="497"/>
        <v>0</v>
      </c>
      <c r="I7995" s="460">
        <f t="shared" si="498"/>
        <v>0</v>
      </c>
      <c r="J7995" s="460">
        <f t="shared" si="496"/>
        <v>0</v>
      </c>
      <c r="K7995" s="9"/>
      <c r="P7995" s="2"/>
      <c r="Q7995" s="27"/>
      <c r="R7995" s="2"/>
      <c r="S7995" s="2"/>
      <c r="T7995" s="2"/>
      <c r="U7995" s="2"/>
      <c r="V7995" s="2"/>
      <c r="W7995" s="2"/>
    </row>
    <row r="7996" spans="2:23" ht="15" customHeight="1" x14ac:dyDescent="0.35">
      <c r="B7996" s="349"/>
      <c r="C7996" s="715" t="str">
        <f t="shared" si="499"/>
        <v/>
      </c>
      <c r="D7996" s="458">
        <f>IF(ISNUMBER(Summary!$D$17), DATE(Summary!$D$17, 1, 1) + INT((ROW(B7958)-1)/24), DATE(2024, 1, 1) + INT((ROW(B7958)-1)/24))</f>
        <v>45623</v>
      </c>
      <c r="E7996" s="459">
        <v>0.54166666666666674</v>
      </c>
      <c r="F7996" s="780"/>
      <c r="G7996" s="780"/>
      <c r="H7996" s="460">
        <f t="shared" si="497"/>
        <v>0</v>
      </c>
      <c r="I7996" s="460">
        <f t="shared" si="498"/>
        <v>0</v>
      </c>
      <c r="J7996" s="460">
        <f t="shared" si="496"/>
        <v>0</v>
      </c>
      <c r="K7996" s="9"/>
      <c r="P7996" s="2"/>
      <c r="Q7996" s="27"/>
      <c r="R7996" s="2"/>
      <c r="S7996" s="2"/>
      <c r="T7996" s="2"/>
      <c r="U7996" s="2"/>
      <c r="V7996" s="2"/>
      <c r="W7996" s="2"/>
    </row>
    <row r="7997" spans="2:23" ht="15" customHeight="1" x14ac:dyDescent="0.35">
      <c r="B7997" s="349"/>
      <c r="C7997" s="715" t="str">
        <f t="shared" si="499"/>
        <v/>
      </c>
      <c r="D7997" s="458">
        <f>IF(ISNUMBER(Summary!$D$17), DATE(Summary!$D$17, 1, 1) + INT((ROW(B7959)-1)/24), DATE(2024, 1, 1) + INT((ROW(B7959)-1)/24))</f>
        <v>45623</v>
      </c>
      <c r="E7997" s="459">
        <v>0.58333333333333337</v>
      </c>
      <c r="F7997" s="780"/>
      <c r="G7997" s="780"/>
      <c r="H7997" s="460">
        <f t="shared" si="497"/>
        <v>0</v>
      </c>
      <c r="I7997" s="460">
        <f t="shared" si="498"/>
        <v>0</v>
      </c>
      <c r="J7997" s="460">
        <f t="shared" si="496"/>
        <v>0</v>
      </c>
      <c r="K7997" s="9"/>
      <c r="P7997" s="2"/>
      <c r="Q7997" s="27"/>
      <c r="R7997" s="2"/>
      <c r="S7997" s="2"/>
      <c r="T7997" s="2"/>
      <c r="U7997" s="2"/>
      <c r="V7997" s="2"/>
      <c r="W7997" s="2"/>
    </row>
    <row r="7998" spans="2:23" ht="15" customHeight="1" x14ac:dyDescent="0.35">
      <c r="B7998" s="349"/>
      <c r="C7998" s="715" t="str">
        <f t="shared" si="499"/>
        <v/>
      </c>
      <c r="D7998" s="458">
        <f>IF(ISNUMBER(Summary!$D$17), DATE(Summary!$D$17, 1, 1) + INT((ROW(B7960)-1)/24), DATE(2024, 1, 1) + INT((ROW(B7960)-1)/24))</f>
        <v>45623</v>
      </c>
      <c r="E7998" s="459">
        <v>0.62500000000000011</v>
      </c>
      <c r="F7998" s="780"/>
      <c r="G7998" s="780"/>
      <c r="H7998" s="460">
        <f t="shared" si="497"/>
        <v>0</v>
      </c>
      <c r="I7998" s="460">
        <f t="shared" si="498"/>
        <v>0</v>
      </c>
      <c r="J7998" s="460">
        <f t="shared" si="496"/>
        <v>0</v>
      </c>
      <c r="K7998" s="9"/>
      <c r="P7998" s="2"/>
      <c r="Q7998" s="27"/>
      <c r="R7998" s="2"/>
      <c r="S7998" s="2"/>
      <c r="T7998" s="2"/>
      <c r="U7998" s="2"/>
      <c r="V7998" s="2"/>
      <c r="W7998" s="2"/>
    </row>
    <row r="7999" spans="2:23" ht="15" customHeight="1" x14ac:dyDescent="0.35">
      <c r="B7999" s="349"/>
      <c r="C7999" s="715" t="str">
        <f t="shared" si="499"/>
        <v/>
      </c>
      <c r="D7999" s="458">
        <f>IF(ISNUMBER(Summary!$D$17), DATE(Summary!$D$17, 1, 1) + INT((ROW(B7961)-1)/24), DATE(2024, 1, 1) + INT((ROW(B7961)-1)/24))</f>
        <v>45623</v>
      </c>
      <c r="E7999" s="459">
        <v>0.66666666666666674</v>
      </c>
      <c r="F7999" s="780"/>
      <c r="G7999" s="780"/>
      <c r="H7999" s="460">
        <f t="shared" si="497"/>
        <v>0</v>
      </c>
      <c r="I7999" s="460">
        <f t="shared" si="498"/>
        <v>0</v>
      </c>
      <c r="J7999" s="460">
        <f t="shared" si="496"/>
        <v>0</v>
      </c>
      <c r="K7999" s="9"/>
      <c r="P7999" s="2"/>
      <c r="Q7999" s="27"/>
      <c r="R7999" s="2"/>
      <c r="S7999" s="2"/>
      <c r="T7999" s="2"/>
      <c r="U7999" s="2"/>
      <c r="V7999" s="2"/>
      <c r="W7999" s="2"/>
    </row>
    <row r="8000" spans="2:23" ht="15" customHeight="1" x14ac:dyDescent="0.35">
      <c r="B8000" s="349"/>
      <c r="C8000" s="715" t="str">
        <f t="shared" si="499"/>
        <v/>
      </c>
      <c r="D8000" s="458">
        <f>IF(ISNUMBER(Summary!$D$17), DATE(Summary!$D$17, 1, 1) + INT((ROW(B7962)-1)/24), DATE(2024, 1, 1) + INT((ROW(B7962)-1)/24))</f>
        <v>45623</v>
      </c>
      <c r="E8000" s="459">
        <v>0.70833333333333337</v>
      </c>
      <c r="F8000" s="780"/>
      <c r="G8000" s="780"/>
      <c r="H8000" s="460">
        <f t="shared" si="497"/>
        <v>0</v>
      </c>
      <c r="I8000" s="460">
        <f t="shared" si="498"/>
        <v>0</v>
      </c>
      <c r="J8000" s="460">
        <f t="shared" ref="J8000:J8063" si="500">G8000-H8000</f>
        <v>0</v>
      </c>
      <c r="K8000" s="9"/>
      <c r="P8000" s="2"/>
      <c r="Q8000" s="27"/>
      <c r="R8000" s="2"/>
      <c r="S8000" s="2"/>
      <c r="T8000" s="2"/>
      <c r="U8000" s="2"/>
      <c r="V8000" s="2"/>
      <c r="W8000" s="2"/>
    </row>
    <row r="8001" spans="2:23" ht="15" customHeight="1" x14ac:dyDescent="0.35">
      <c r="B8001" s="349"/>
      <c r="C8001" s="715" t="str">
        <f t="shared" si="499"/>
        <v/>
      </c>
      <c r="D8001" s="458">
        <f>IF(ISNUMBER(Summary!$D$17), DATE(Summary!$D$17, 1, 1) + INT((ROW(B7963)-1)/24), DATE(2024, 1, 1) + INT((ROW(B7963)-1)/24))</f>
        <v>45623</v>
      </c>
      <c r="E8001" s="459">
        <v>0.75000000000000011</v>
      </c>
      <c r="F8001" s="780"/>
      <c r="G8001" s="780"/>
      <c r="H8001" s="460">
        <f t="shared" si="497"/>
        <v>0</v>
      </c>
      <c r="I8001" s="460">
        <f t="shared" si="498"/>
        <v>0</v>
      </c>
      <c r="J8001" s="460">
        <f t="shared" si="500"/>
        <v>0</v>
      </c>
      <c r="K8001" s="9"/>
      <c r="P8001" s="2"/>
      <c r="Q8001" s="27"/>
      <c r="R8001" s="2"/>
      <c r="S8001" s="2"/>
      <c r="T8001" s="2"/>
      <c r="U8001" s="2"/>
      <c r="V8001" s="2"/>
      <c r="W8001" s="2"/>
    </row>
    <row r="8002" spans="2:23" ht="15" customHeight="1" x14ac:dyDescent="0.35">
      <c r="B8002" s="349"/>
      <c r="C8002" s="715" t="str">
        <f t="shared" si="499"/>
        <v/>
      </c>
      <c r="D8002" s="458">
        <f>IF(ISNUMBER(Summary!$D$17), DATE(Summary!$D$17, 1, 1) + INT((ROW(B7964)-1)/24), DATE(2024, 1, 1) + INT((ROW(B7964)-1)/24))</f>
        <v>45623</v>
      </c>
      <c r="E8002" s="459">
        <v>0.79166666666666674</v>
      </c>
      <c r="F8002" s="780"/>
      <c r="G8002" s="780"/>
      <c r="H8002" s="460">
        <f t="shared" si="497"/>
        <v>0</v>
      </c>
      <c r="I8002" s="460">
        <f t="shared" si="498"/>
        <v>0</v>
      </c>
      <c r="J8002" s="460">
        <f t="shared" si="500"/>
        <v>0</v>
      </c>
      <c r="K8002" s="9"/>
      <c r="P8002" s="2"/>
      <c r="Q8002" s="27"/>
      <c r="R8002" s="2"/>
      <c r="S8002" s="2"/>
      <c r="T8002" s="2"/>
      <c r="U8002" s="2"/>
      <c r="V8002" s="2"/>
      <c r="W8002" s="2"/>
    </row>
    <row r="8003" spans="2:23" ht="15" customHeight="1" x14ac:dyDescent="0.35">
      <c r="B8003" s="349"/>
      <c r="C8003" s="715" t="str">
        <f t="shared" si="499"/>
        <v/>
      </c>
      <c r="D8003" s="458">
        <f>IF(ISNUMBER(Summary!$D$17), DATE(Summary!$D$17, 1, 1) + INT((ROW(B7965)-1)/24), DATE(2024, 1, 1) + INT((ROW(B7965)-1)/24))</f>
        <v>45623</v>
      </c>
      <c r="E8003" s="459">
        <v>0.83333333333333337</v>
      </c>
      <c r="F8003" s="780"/>
      <c r="G8003" s="780"/>
      <c r="H8003" s="460">
        <f t="shared" si="497"/>
        <v>0</v>
      </c>
      <c r="I8003" s="460">
        <f t="shared" si="498"/>
        <v>0</v>
      </c>
      <c r="J8003" s="460">
        <f t="shared" si="500"/>
        <v>0</v>
      </c>
      <c r="K8003" s="9"/>
      <c r="P8003" s="2"/>
      <c r="Q8003" s="27"/>
      <c r="R8003" s="2"/>
      <c r="S8003" s="2"/>
      <c r="T8003" s="2"/>
      <c r="U8003" s="2"/>
      <c r="V8003" s="2"/>
      <c r="W8003" s="2"/>
    </row>
    <row r="8004" spans="2:23" ht="15" customHeight="1" x14ac:dyDescent="0.35">
      <c r="B8004" s="349"/>
      <c r="C8004" s="715" t="str">
        <f t="shared" si="499"/>
        <v/>
      </c>
      <c r="D8004" s="458">
        <f>IF(ISNUMBER(Summary!$D$17), DATE(Summary!$D$17, 1, 1) + INT((ROW(B7966)-1)/24), DATE(2024, 1, 1) + INT((ROW(B7966)-1)/24))</f>
        <v>45623</v>
      </c>
      <c r="E8004" s="459">
        <v>0.87500000000000011</v>
      </c>
      <c r="F8004" s="780"/>
      <c r="G8004" s="780"/>
      <c r="H8004" s="460">
        <f t="shared" si="497"/>
        <v>0</v>
      </c>
      <c r="I8004" s="460">
        <f t="shared" si="498"/>
        <v>0</v>
      </c>
      <c r="J8004" s="460">
        <f t="shared" si="500"/>
        <v>0</v>
      </c>
      <c r="K8004" s="9"/>
      <c r="P8004" s="2"/>
      <c r="Q8004" s="27"/>
      <c r="R8004" s="2"/>
      <c r="S8004" s="2"/>
      <c r="T8004" s="2"/>
      <c r="U8004" s="2"/>
      <c r="V8004" s="2"/>
      <c r="W8004" s="2"/>
    </row>
    <row r="8005" spans="2:23" ht="15" customHeight="1" x14ac:dyDescent="0.35">
      <c r="B8005" s="349"/>
      <c r="C8005" s="715" t="str">
        <f t="shared" si="499"/>
        <v/>
      </c>
      <c r="D8005" s="458">
        <f>IF(ISNUMBER(Summary!$D$17), DATE(Summary!$D$17, 1, 1) + INT((ROW(B7967)-1)/24), DATE(2024, 1, 1) + INT((ROW(B7967)-1)/24))</f>
        <v>45623</v>
      </c>
      <c r="E8005" s="459">
        <v>0.91666666666666674</v>
      </c>
      <c r="F8005" s="780"/>
      <c r="G8005" s="780"/>
      <c r="H8005" s="460">
        <f t="shared" si="497"/>
        <v>0</v>
      </c>
      <c r="I8005" s="460">
        <f t="shared" si="498"/>
        <v>0</v>
      </c>
      <c r="J8005" s="460">
        <f t="shared" si="500"/>
        <v>0</v>
      </c>
      <c r="K8005" s="9"/>
      <c r="P8005" s="2"/>
      <c r="Q8005" s="27"/>
      <c r="R8005" s="2"/>
      <c r="S8005" s="2"/>
      <c r="T8005" s="2"/>
      <c r="U8005" s="2"/>
      <c r="V8005" s="2"/>
      <c r="W8005" s="2"/>
    </row>
    <row r="8006" spans="2:23" ht="15" customHeight="1" x14ac:dyDescent="0.35">
      <c r="B8006" s="349"/>
      <c r="C8006" s="715" t="str">
        <f t="shared" si="499"/>
        <v/>
      </c>
      <c r="D8006" s="458">
        <f>IF(ISNUMBER(Summary!$D$17), DATE(Summary!$D$17, 1, 1) + INT((ROW(B7968)-1)/24), DATE(2024, 1, 1) + INT((ROW(B7968)-1)/24))</f>
        <v>45623</v>
      </c>
      <c r="E8006" s="459">
        <v>0.95833333333333337</v>
      </c>
      <c r="F8006" s="780"/>
      <c r="G8006" s="780"/>
      <c r="H8006" s="460">
        <f t="shared" si="497"/>
        <v>0</v>
      </c>
      <c r="I8006" s="460">
        <f t="shared" si="498"/>
        <v>0</v>
      </c>
      <c r="J8006" s="460">
        <f t="shared" si="500"/>
        <v>0</v>
      </c>
      <c r="K8006" s="9"/>
      <c r="P8006" s="2"/>
      <c r="Q8006" s="27"/>
      <c r="R8006" s="2"/>
      <c r="S8006" s="2"/>
      <c r="T8006" s="2"/>
      <c r="U8006" s="2"/>
      <c r="V8006" s="2"/>
      <c r="W8006" s="2"/>
    </row>
    <row r="8007" spans="2:23" ht="15" customHeight="1" x14ac:dyDescent="0.35">
      <c r="B8007" s="457"/>
      <c r="C8007" s="715">
        <f t="shared" si="499"/>
        <v>45624</v>
      </c>
      <c r="D8007" s="458">
        <f>IF(ISNUMBER(Summary!$D$17), DATE(Summary!$D$17, 1, 1) + INT((ROW(B7969)-1)/24), DATE(2024, 1, 1) + INT((ROW(B7969)-1)/24))</f>
        <v>45624</v>
      </c>
      <c r="E8007" s="459">
        <v>3.1225022567582528E-17</v>
      </c>
      <c r="F8007" s="780"/>
      <c r="G8007" s="780"/>
      <c r="H8007" s="460">
        <f t="shared" si="497"/>
        <v>0</v>
      </c>
      <c r="I8007" s="460">
        <f t="shared" si="498"/>
        <v>0</v>
      </c>
      <c r="J8007" s="460">
        <f t="shared" si="500"/>
        <v>0</v>
      </c>
      <c r="K8007" s="9"/>
      <c r="P8007" s="2"/>
      <c r="Q8007" s="27"/>
      <c r="R8007" s="2"/>
      <c r="S8007" s="2"/>
      <c r="T8007" s="2"/>
      <c r="U8007" s="2"/>
      <c r="V8007" s="2"/>
      <c r="W8007" s="2"/>
    </row>
    <row r="8008" spans="2:23" ht="15" customHeight="1" x14ac:dyDescent="0.35">
      <c r="B8008" s="349"/>
      <c r="C8008" s="715" t="str">
        <f t="shared" si="499"/>
        <v/>
      </c>
      <c r="D8008" s="458">
        <f>IF(ISNUMBER(Summary!$D$17), DATE(Summary!$D$17, 1, 1) + INT((ROW(B7970)-1)/24), DATE(2024, 1, 1) + INT((ROW(B7970)-1)/24))</f>
        <v>45624</v>
      </c>
      <c r="E8008" s="459">
        <v>4.1666666666666699E-2</v>
      </c>
      <c r="F8008" s="780"/>
      <c r="G8008" s="780"/>
      <c r="H8008" s="460">
        <f t="shared" si="497"/>
        <v>0</v>
      </c>
      <c r="I8008" s="460">
        <f t="shared" si="498"/>
        <v>0</v>
      </c>
      <c r="J8008" s="460">
        <f t="shared" si="500"/>
        <v>0</v>
      </c>
      <c r="K8008" s="9"/>
      <c r="P8008" s="2"/>
      <c r="Q8008" s="27"/>
      <c r="R8008" s="2"/>
      <c r="S8008" s="2"/>
      <c r="T8008" s="2"/>
      <c r="U8008" s="2"/>
      <c r="V8008" s="2"/>
      <c r="W8008" s="2"/>
    </row>
    <row r="8009" spans="2:23" ht="15" customHeight="1" x14ac:dyDescent="0.35">
      <c r="B8009" s="349"/>
      <c r="C8009" s="715" t="str">
        <f t="shared" si="499"/>
        <v/>
      </c>
      <c r="D8009" s="458">
        <f>IF(ISNUMBER(Summary!$D$17), DATE(Summary!$D$17, 1, 1) + INT((ROW(B7971)-1)/24), DATE(2024, 1, 1) + INT((ROW(B7971)-1)/24))</f>
        <v>45624</v>
      </c>
      <c r="E8009" s="459">
        <v>8.333333333333337E-2</v>
      </c>
      <c r="F8009" s="780"/>
      <c r="G8009" s="780"/>
      <c r="H8009" s="460">
        <f t="shared" si="497"/>
        <v>0</v>
      </c>
      <c r="I8009" s="460">
        <f t="shared" si="498"/>
        <v>0</v>
      </c>
      <c r="J8009" s="460">
        <f t="shared" si="500"/>
        <v>0</v>
      </c>
      <c r="K8009" s="9"/>
      <c r="P8009" s="2"/>
      <c r="Q8009" s="27"/>
      <c r="R8009" s="2"/>
      <c r="S8009" s="2"/>
      <c r="T8009" s="2"/>
      <c r="U8009" s="2"/>
      <c r="V8009" s="2"/>
      <c r="W8009" s="2"/>
    </row>
    <row r="8010" spans="2:23" ht="15" customHeight="1" x14ac:dyDescent="0.35">
      <c r="B8010" s="349"/>
      <c r="C8010" s="715" t="str">
        <f t="shared" si="499"/>
        <v/>
      </c>
      <c r="D8010" s="458">
        <f>IF(ISNUMBER(Summary!$D$17), DATE(Summary!$D$17, 1, 1) + INT((ROW(B7972)-1)/24), DATE(2024, 1, 1) + INT((ROW(B7972)-1)/24))</f>
        <v>45624</v>
      </c>
      <c r="E8010" s="459">
        <v>0.12500000000000006</v>
      </c>
      <c r="F8010" s="780"/>
      <c r="G8010" s="780"/>
      <c r="H8010" s="460">
        <f t="shared" si="497"/>
        <v>0</v>
      </c>
      <c r="I8010" s="460">
        <f t="shared" si="498"/>
        <v>0</v>
      </c>
      <c r="J8010" s="460">
        <f t="shared" si="500"/>
        <v>0</v>
      </c>
      <c r="K8010" s="9"/>
      <c r="P8010" s="2"/>
      <c r="Q8010" s="27"/>
      <c r="R8010" s="2"/>
      <c r="S8010" s="2"/>
      <c r="T8010" s="2"/>
      <c r="U8010" s="2"/>
      <c r="V8010" s="2"/>
      <c r="W8010" s="2"/>
    </row>
    <row r="8011" spans="2:23" ht="15" customHeight="1" x14ac:dyDescent="0.35">
      <c r="B8011" s="349"/>
      <c r="C8011" s="715" t="str">
        <f t="shared" si="499"/>
        <v/>
      </c>
      <c r="D8011" s="458">
        <f>IF(ISNUMBER(Summary!$D$17), DATE(Summary!$D$17, 1, 1) + INT((ROW(B7973)-1)/24), DATE(2024, 1, 1) + INT((ROW(B7973)-1)/24))</f>
        <v>45624</v>
      </c>
      <c r="E8011" s="459">
        <v>0.16666666666666669</v>
      </c>
      <c r="F8011" s="780"/>
      <c r="G8011" s="780"/>
      <c r="H8011" s="460">
        <f t="shared" si="497"/>
        <v>0</v>
      </c>
      <c r="I8011" s="460">
        <f t="shared" si="498"/>
        <v>0</v>
      </c>
      <c r="J8011" s="460">
        <f t="shared" si="500"/>
        <v>0</v>
      </c>
      <c r="K8011" s="9"/>
      <c r="P8011" s="2"/>
      <c r="Q8011" s="27"/>
      <c r="R8011" s="2"/>
      <c r="S8011" s="2"/>
      <c r="T8011" s="2"/>
      <c r="U8011" s="2"/>
      <c r="V8011" s="2"/>
      <c r="W8011" s="2"/>
    </row>
    <row r="8012" spans="2:23" ht="15" customHeight="1" x14ac:dyDescent="0.35">
      <c r="B8012" s="349"/>
      <c r="C8012" s="715" t="str">
        <f t="shared" si="499"/>
        <v/>
      </c>
      <c r="D8012" s="458">
        <f>IF(ISNUMBER(Summary!$D$17), DATE(Summary!$D$17, 1, 1) + INT((ROW(B7974)-1)/24), DATE(2024, 1, 1) + INT((ROW(B7974)-1)/24))</f>
        <v>45624</v>
      </c>
      <c r="E8012" s="459">
        <v>0.20833333333333337</v>
      </c>
      <c r="F8012" s="780"/>
      <c r="G8012" s="780"/>
      <c r="H8012" s="460">
        <f t="shared" si="497"/>
        <v>0</v>
      </c>
      <c r="I8012" s="460">
        <f t="shared" si="498"/>
        <v>0</v>
      </c>
      <c r="J8012" s="460">
        <f t="shared" si="500"/>
        <v>0</v>
      </c>
      <c r="K8012" s="9"/>
      <c r="P8012" s="2"/>
      <c r="Q8012" s="27"/>
      <c r="R8012" s="2"/>
      <c r="S8012" s="2"/>
      <c r="T8012" s="2"/>
      <c r="U8012" s="2"/>
      <c r="V8012" s="2"/>
      <c r="W8012" s="2"/>
    </row>
    <row r="8013" spans="2:23" ht="15" customHeight="1" x14ac:dyDescent="0.35">
      <c r="B8013" s="349"/>
      <c r="C8013" s="715" t="str">
        <f t="shared" si="499"/>
        <v/>
      </c>
      <c r="D8013" s="458">
        <f>IF(ISNUMBER(Summary!$D$17), DATE(Summary!$D$17, 1, 1) + INT((ROW(B7975)-1)/24), DATE(2024, 1, 1) + INT((ROW(B7975)-1)/24))</f>
        <v>45624</v>
      </c>
      <c r="E8013" s="459">
        <v>0.25</v>
      </c>
      <c r="F8013" s="780"/>
      <c r="G8013" s="780"/>
      <c r="H8013" s="460">
        <f t="shared" si="497"/>
        <v>0</v>
      </c>
      <c r="I8013" s="460">
        <f t="shared" si="498"/>
        <v>0</v>
      </c>
      <c r="J8013" s="460">
        <f t="shared" si="500"/>
        <v>0</v>
      </c>
      <c r="K8013" s="9"/>
      <c r="P8013" s="2"/>
      <c r="Q8013" s="27"/>
      <c r="R8013" s="2"/>
      <c r="S8013" s="2"/>
      <c r="T8013" s="2"/>
      <c r="U8013" s="2"/>
      <c r="V8013" s="2"/>
      <c r="W8013" s="2"/>
    </row>
    <row r="8014" spans="2:23" ht="15" customHeight="1" x14ac:dyDescent="0.35">
      <c r="B8014" s="349"/>
      <c r="C8014" s="715" t="str">
        <f t="shared" si="499"/>
        <v/>
      </c>
      <c r="D8014" s="458">
        <f>IF(ISNUMBER(Summary!$D$17), DATE(Summary!$D$17, 1, 1) + INT((ROW(B7976)-1)/24), DATE(2024, 1, 1) + INT((ROW(B7976)-1)/24))</f>
        <v>45624</v>
      </c>
      <c r="E8014" s="459">
        <v>0.29166666666666669</v>
      </c>
      <c r="F8014" s="780"/>
      <c r="G8014" s="780"/>
      <c r="H8014" s="460">
        <f t="shared" si="497"/>
        <v>0</v>
      </c>
      <c r="I8014" s="460">
        <f t="shared" si="498"/>
        <v>0</v>
      </c>
      <c r="J8014" s="460">
        <f t="shared" si="500"/>
        <v>0</v>
      </c>
      <c r="K8014" s="9"/>
      <c r="P8014" s="2"/>
      <c r="Q8014" s="27"/>
      <c r="R8014" s="2"/>
      <c r="S8014" s="2"/>
      <c r="T8014" s="2"/>
      <c r="U8014" s="2"/>
      <c r="V8014" s="2"/>
      <c r="W8014" s="2"/>
    </row>
    <row r="8015" spans="2:23" ht="15" customHeight="1" x14ac:dyDescent="0.35">
      <c r="B8015" s="349"/>
      <c r="C8015" s="715" t="str">
        <f t="shared" si="499"/>
        <v/>
      </c>
      <c r="D8015" s="458">
        <f>IF(ISNUMBER(Summary!$D$17), DATE(Summary!$D$17, 1, 1) + INT((ROW(B7977)-1)/24), DATE(2024, 1, 1) + INT((ROW(B7977)-1)/24))</f>
        <v>45624</v>
      </c>
      <c r="E8015" s="459">
        <v>0.33333333333333337</v>
      </c>
      <c r="F8015" s="780"/>
      <c r="G8015" s="780"/>
      <c r="H8015" s="460">
        <f t="shared" si="497"/>
        <v>0</v>
      </c>
      <c r="I8015" s="460">
        <f t="shared" si="498"/>
        <v>0</v>
      </c>
      <c r="J8015" s="460">
        <f t="shared" si="500"/>
        <v>0</v>
      </c>
      <c r="K8015" s="9"/>
      <c r="P8015" s="2"/>
      <c r="Q8015" s="27"/>
      <c r="R8015" s="2"/>
      <c r="S8015" s="2"/>
      <c r="T8015" s="2"/>
      <c r="U8015" s="2"/>
      <c r="V8015" s="2"/>
      <c r="W8015" s="2"/>
    </row>
    <row r="8016" spans="2:23" ht="15" customHeight="1" x14ac:dyDescent="0.35">
      <c r="B8016" s="349"/>
      <c r="C8016" s="715" t="str">
        <f t="shared" si="499"/>
        <v/>
      </c>
      <c r="D8016" s="458">
        <f>IF(ISNUMBER(Summary!$D$17), DATE(Summary!$D$17, 1, 1) + INT((ROW(B7978)-1)/24), DATE(2024, 1, 1) + INT((ROW(B7978)-1)/24))</f>
        <v>45624</v>
      </c>
      <c r="E8016" s="459">
        <v>0.375</v>
      </c>
      <c r="F8016" s="780"/>
      <c r="G8016" s="780"/>
      <c r="H8016" s="460">
        <f t="shared" si="497"/>
        <v>0</v>
      </c>
      <c r="I8016" s="460">
        <f t="shared" si="498"/>
        <v>0</v>
      </c>
      <c r="J8016" s="460">
        <f t="shared" si="500"/>
        <v>0</v>
      </c>
      <c r="K8016" s="9"/>
      <c r="P8016" s="2"/>
      <c r="Q8016" s="27"/>
      <c r="R8016" s="2"/>
      <c r="S8016" s="2"/>
      <c r="T8016" s="2"/>
      <c r="U8016" s="2"/>
      <c r="V8016" s="2"/>
      <c r="W8016" s="2"/>
    </row>
    <row r="8017" spans="2:23" ht="15" customHeight="1" x14ac:dyDescent="0.35">
      <c r="B8017" s="349"/>
      <c r="C8017" s="715" t="str">
        <f t="shared" si="499"/>
        <v/>
      </c>
      <c r="D8017" s="458">
        <f>IF(ISNUMBER(Summary!$D$17), DATE(Summary!$D$17, 1, 1) + INT((ROW(B7979)-1)/24), DATE(2024, 1, 1) + INT((ROW(B7979)-1)/24))</f>
        <v>45624</v>
      </c>
      <c r="E8017" s="459">
        <v>0.41666666666666669</v>
      </c>
      <c r="F8017" s="780"/>
      <c r="G8017" s="780"/>
      <c r="H8017" s="460">
        <f t="shared" si="497"/>
        <v>0</v>
      </c>
      <c r="I8017" s="460">
        <f t="shared" si="498"/>
        <v>0</v>
      </c>
      <c r="J8017" s="460">
        <f t="shared" si="500"/>
        <v>0</v>
      </c>
      <c r="K8017" s="9"/>
      <c r="P8017" s="2"/>
      <c r="Q8017" s="27"/>
      <c r="R8017" s="2"/>
      <c r="S8017" s="2"/>
      <c r="T8017" s="2"/>
      <c r="U8017" s="2"/>
      <c r="V8017" s="2"/>
      <c r="W8017" s="2"/>
    </row>
    <row r="8018" spans="2:23" ht="15" customHeight="1" x14ac:dyDescent="0.35">
      <c r="B8018" s="349"/>
      <c r="C8018" s="715" t="str">
        <f t="shared" si="499"/>
        <v/>
      </c>
      <c r="D8018" s="458">
        <f>IF(ISNUMBER(Summary!$D$17), DATE(Summary!$D$17, 1, 1) + INT((ROW(B7980)-1)/24), DATE(2024, 1, 1) + INT((ROW(B7980)-1)/24))</f>
        <v>45624</v>
      </c>
      <c r="E8018" s="459">
        <v>0.45833333333333337</v>
      </c>
      <c r="F8018" s="780"/>
      <c r="G8018" s="780"/>
      <c r="H8018" s="460">
        <f t="shared" si="497"/>
        <v>0</v>
      </c>
      <c r="I8018" s="460">
        <f t="shared" si="498"/>
        <v>0</v>
      </c>
      <c r="J8018" s="460">
        <f t="shared" si="500"/>
        <v>0</v>
      </c>
      <c r="K8018" s="9"/>
      <c r="P8018" s="2"/>
      <c r="Q8018" s="27"/>
      <c r="R8018" s="2"/>
      <c r="S8018" s="2"/>
      <c r="T8018" s="2"/>
      <c r="U8018" s="2"/>
      <c r="V8018" s="2"/>
      <c r="W8018" s="2"/>
    </row>
    <row r="8019" spans="2:23" ht="15" customHeight="1" x14ac:dyDescent="0.35">
      <c r="B8019" s="349"/>
      <c r="C8019" s="715" t="str">
        <f t="shared" si="499"/>
        <v/>
      </c>
      <c r="D8019" s="458">
        <f>IF(ISNUMBER(Summary!$D$17), DATE(Summary!$D$17, 1, 1) + INT((ROW(B7981)-1)/24), DATE(2024, 1, 1) + INT((ROW(B7981)-1)/24))</f>
        <v>45624</v>
      </c>
      <c r="E8019" s="459">
        <v>0.50000000000000011</v>
      </c>
      <c r="F8019" s="780"/>
      <c r="G8019" s="780"/>
      <c r="H8019" s="460">
        <f t="shared" si="497"/>
        <v>0</v>
      </c>
      <c r="I8019" s="460">
        <f t="shared" si="498"/>
        <v>0</v>
      </c>
      <c r="J8019" s="460">
        <f t="shared" si="500"/>
        <v>0</v>
      </c>
      <c r="K8019" s="9"/>
      <c r="P8019" s="2"/>
      <c r="Q8019" s="27"/>
      <c r="R8019" s="2"/>
      <c r="S8019" s="2"/>
      <c r="T8019" s="2"/>
      <c r="U8019" s="2"/>
      <c r="V8019" s="2"/>
      <c r="W8019" s="2"/>
    </row>
    <row r="8020" spans="2:23" ht="15" customHeight="1" x14ac:dyDescent="0.35">
      <c r="B8020" s="349"/>
      <c r="C8020" s="715" t="str">
        <f t="shared" si="499"/>
        <v/>
      </c>
      <c r="D8020" s="458">
        <f>IF(ISNUMBER(Summary!$D$17), DATE(Summary!$D$17, 1, 1) + INT((ROW(B7982)-1)/24), DATE(2024, 1, 1) + INT((ROW(B7982)-1)/24))</f>
        <v>45624</v>
      </c>
      <c r="E8020" s="459">
        <v>0.54166666666666674</v>
      </c>
      <c r="F8020" s="780"/>
      <c r="G8020" s="780"/>
      <c r="H8020" s="460">
        <f t="shared" si="497"/>
        <v>0</v>
      </c>
      <c r="I8020" s="460">
        <f t="shared" si="498"/>
        <v>0</v>
      </c>
      <c r="J8020" s="460">
        <f t="shared" si="500"/>
        <v>0</v>
      </c>
      <c r="K8020" s="9"/>
      <c r="P8020" s="2"/>
      <c r="Q8020" s="27"/>
      <c r="R8020" s="2"/>
      <c r="S8020" s="2"/>
      <c r="T8020" s="2"/>
      <c r="U8020" s="2"/>
      <c r="V8020" s="2"/>
      <c r="W8020" s="2"/>
    </row>
    <row r="8021" spans="2:23" ht="15" customHeight="1" x14ac:dyDescent="0.35">
      <c r="B8021" s="349"/>
      <c r="C8021" s="715" t="str">
        <f t="shared" si="499"/>
        <v/>
      </c>
      <c r="D8021" s="458">
        <f>IF(ISNUMBER(Summary!$D$17), DATE(Summary!$D$17, 1, 1) + INT((ROW(B7983)-1)/24), DATE(2024, 1, 1) + INT((ROW(B7983)-1)/24))</f>
        <v>45624</v>
      </c>
      <c r="E8021" s="459">
        <v>0.58333333333333337</v>
      </c>
      <c r="F8021" s="780"/>
      <c r="G8021" s="780"/>
      <c r="H8021" s="460">
        <f t="shared" si="497"/>
        <v>0</v>
      </c>
      <c r="I8021" s="460">
        <f t="shared" si="498"/>
        <v>0</v>
      </c>
      <c r="J8021" s="460">
        <f t="shared" si="500"/>
        <v>0</v>
      </c>
      <c r="K8021" s="9"/>
      <c r="P8021" s="2"/>
      <c r="Q8021" s="27"/>
      <c r="R8021" s="2"/>
      <c r="S8021" s="2"/>
      <c r="T8021" s="2"/>
      <c r="U8021" s="2"/>
      <c r="V8021" s="2"/>
      <c r="W8021" s="2"/>
    </row>
    <row r="8022" spans="2:23" ht="15" customHeight="1" x14ac:dyDescent="0.35">
      <c r="B8022" s="349"/>
      <c r="C8022" s="715" t="str">
        <f t="shared" si="499"/>
        <v/>
      </c>
      <c r="D8022" s="458">
        <f>IF(ISNUMBER(Summary!$D$17), DATE(Summary!$D$17, 1, 1) + INT((ROW(B7984)-1)/24), DATE(2024, 1, 1) + INT((ROW(B7984)-1)/24))</f>
        <v>45624</v>
      </c>
      <c r="E8022" s="459">
        <v>0.62500000000000011</v>
      </c>
      <c r="F8022" s="780"/>
      <c r="G8022" s="780"/>
      <c r="H8022" s="460">
        <f t="shared" si="497"/>
        <v>0</v>
      </c>
      <c r="I8022" s="460">
        <f t="shared" si="498"/>
        <v>0</v>
      </c>
      <c r="J8022" s="460">
        <f t="shared" si="500"/>
        <v>0</v>
      </c>
      <c r="K8022" s="9"/>
      <c r="P8022" s="2"/>
      <c r="Q8022" s="27"/>
      <c r="R8022" s="2"/>
      <c r="S8022" s="2"/>
      <c r="T8022" s="2"/>
      <c r="U8022" s="2"/>
      <c r="V8022" s="2"/>
      <c r="W8022" s="2"/>
    </row>
    <row r="8023" spans="2:23" ht="15" customHeight="1" x14ac:dyDescent="0.35">
      <c r="B8023" s="349"/>
      <c r="C8023" s="715" t="str">
        <f t="shared" si="499"/>
        <v/>
      </c>
      <c r="D8023" s="458">
        <f>IF(ISNUMBER(Summary!$D$17), DATE(Summary!$D$17, 1, 1) + INT((ROW(B7985)-1)/24), DATE(2024, 1, 1) + INT((ROW(B7985)-1)/24))</f>
        <v>45624</v>
      </c>
      <c r="E8023" s="459">
        <v>0.66666666666666674</v>
      </c>
      <c r="F8023" s="780"/>
      <c r="G8023" s="780"/>
      <c r="H8023" s="460">
        <f t="shared" si="497"/>
        <v>0</v>
      </c>
      <c r="I8023" s="460">
        <f t="shared" si="498"/>
        <v>0</v>
      </c>
      <c r="J8023" s="460">
        <f t="shared" si="500"/>
        <v>0</v>
      </c>
      <c r="K8023" s="9"/>
      <c r="P8023" s="2"/>
      <c r="Q8023" s="27"/>
      <c r="R8023" s="2"/>
      <c r="S8023" s="2"/>
      <c r="T8023" s="2"/>
      <c r="U8023" s="2"/>
      <c r="V8023" s="2"/>
      <c r="W8023" s="2"/>
    </row>
    <row r="8024" spans="2:23" ht="15" customHeight="1" x14ac:dyDescent="0.35">
      <c r="B8024" s="349"/>
      <c r="C8024" s="715" t="str">
        <f t="shared" si="499"/>
        <v/>
      </c>
      <c r="D8024" s="458">
        <f>IF(ISNUMBER(Summary!$D$17), DATE(Summary!$D$17, 1, 1) + INT((ROW(B7986)-1)/24), DATE(2024, 1, 1) + INT((ROW(B7986)-1)/24))</f>
        <v>45624</v>
      </c>
      <c r="E8024" s="459">
        <v>0.70833333333333337</v>
      </c>
      <c r="F8024" s="780"/>
      <c r="G8024" s="780"/>
      <c r="H8024" s="460">
        <f t="shared" si="497"/>
        <v>0</v>
      </c>
      <c r="I8024" s="460">
        <f t="shared" si="498"/>
        <v>0</v>
      </c>
      <c r="J8024" s="460">
        <f t="shared" si="500"/>
        <v>0</v>
      </c>
      <c r="K8024" s="9"/>
      <c r="P8024" s="2"/>
      <c r="Q8024" s="27"/>
      <c r="R8024" s="2"/>
      <c r="S8024" s="2"/>
      <c r="T8024" s="2"/>
      <c r="U8024" s="2"/>
      <c r="V8024" s="2"/>
      <c r="W8024" s="2"/>
    </row>
    <row r="8025" spans="2:23" ht="15" customHeight="1" x14ac:dyDescent="0.35">
      <c r="B8025" s="349"/>
      <c r="C8025" s="715" t="str">
        <f t="shared" si="499"/>
        <v/>
      </c>
      <c r="D8025" s="458">
        <f>IF(ISNUMBER(Summary!$D$17), DATE(Summary!$D$17, 1, 1) + INT((ROW(B7987)-1)/24), DATE(2024, 1, 1) + INT((ROW(B7987)-1)/24))</f>
        <v>45624</v>
      </c>
      <c r="E8025" s="459">
        <v>0.75000000000000011</v>
      </c>
      <c r="F8025" s="780"/>
      <c r="G8025" s="780"/>
      <c r="H8025" s="460">
        <f t="shared" si="497"/>
        <v>0</v>
      </c>
      <c r="I8025" s="460">
        <f t="shared" si="498"/>
        <v>0</v>
      </c>
      <c r="J8025" s="460">
        <f t="shared" si="500"/>
        <v>0</v>
      </c>
      <c r="K8025" s="9"/>
      <c r="P8025" s="2"/>
      <c r="Q8025" s="27"/>
      <c r="R8025" s="2"/>
      <c r="S8025" s="2"/>
      <c r="T8025" s="2"/>
      <c r="U8025" s="2"/>
      <c r="V8025" s="2"/>
      <c r="W8025" s="2"/>
    </row>
    <row r="8026" spans="2:23" ht="15" customHeight="1" x14ac:dyDescent="0.35">
      <c r="B8026" s="349"/>
      <c r="C8026" s="715" t="str">
        <f t="shared" si="499"/>
        <v/>
      </c>
      <c r="D8026" s="458">
        <f>IF(ISNUMBER(Summary!$D$17), DATE(Summary!$D$17, 1, 1) + INT((ROW(B7988)-1)/24), DATE(2024, 1, 1) + INT((ROW(B7988)-1)/24))</f>
        <v>45624</v>
      </c>
      <c r="E8026" s="459">
        <v>0.79166666666666674</v>
      </c>
      <c r="F8026" s="780"/>
      <c r="G8026" s="780"/>
      <c r="H8026" s="460">
        <f t="shared" si="497"/>
        <v>0</v>
      </c>
      <c r="I8026" s="460">
        <f t="shared" si="498"/>
        <v>0</v>
      </c>
      <c r="J8026" s="460">
        <f t="shared" si="500"/>
        <v>0</v>
      </c>
      <c r="K8026" s="9"/>
      <c r="P8026" s="2"/>
      <c r="Q8026" s="27"/>
      <c r="R8026" s="2"/>
      <c r="S8026" s="2"/>
      <c r="T8026" s="2"/>
      <c r="U8026" s="2"/>
      <c r="V8026" s="2"/>
      <c r="W8026" s="2"/>
    </row>
    <row r="8027" spans="2:23" ht="15" customHeight="1" x14ac:dyDescent="0.35">
      <c r="B8027" s="349"/>
      <c r="C8027" s="715" t="str">
        <f t="shared" si="499"/>
        <v/>
      </c>
      <c r="D8027" s="458">
        <f>IF(ISNUMBER(Summary!$D$17), DATE(Summary!$D$17, 1, 1) + INT((ROW(B7989)-1)/24), DATE(2024, 1, 1) + INT((ROW(B7989)-1)/24))</f>
        <v>45624</v>
      </c>
      <c r="E8027" s="459">
        <v>0.83333333333333337</v>
      </c>
      <c r="F8027" s="780"/>
      <c r="G8027" s="780"/>
      <c r="H8027" s="460">
        <f t="shared" si="497"/>
        <v>0</v>
      </c>
      <c r="I8027" s="460">
        <f t="shared" si="498"/>
        <v>0</v>
      </c>
      <c r="J8027" s="460">
        <f t="shared" si="500"/>
        <v>0</v>
      </c>
      <c r="K8027" s="9"/>
      <c r="P8027" s="2"/>
      <c r="Q8027" s="27"/>
      <c r="R8027" s="2"/>
      <c r="S8027" s="2"/>
      <c r="T8027" s="2"/>
      <c r="U8027" s="2"/>
      <c r="V8027" s="2"/>
      <c r="W8027" s="2"/>
    </row>
    <row r="8028" spans="2:23" ht="15" customHeight="1" x14ac:dyDescent="0.35">
      <c r="B8028" s="349"/>
      <c r="C8028" s="715" t="str">
        <f t="shared" si="499"/>
        <v/>
      </c>
      <c r="D8028" s="458">
        <f>IF(ISNUMBER(Summary!$D$17), DATE(Summary!$D$17, 1, 1) + INT((ROW(B7990)-1)/24), DATE(2024, 1, 1) + INT((ROW(B7990)-1)/24))</f>
        <v>45624</v>
      </c>
      <c r="E8028" s="459">
        <v>0.87500000000000011</v>
      </c>
      <c r="F8028" s="780"/>
      <c r="G8028" s="780"/>
      <c r="H8028" s="460">
        <f t="shared" si="497"/>
        <v>0</v>
      </c>
      <c r="I8028" s="460">
        <f t="shared" si="498"/>
        <v>0</v>
      </c>
      <c r="J8028" s="460">
        <f t="shared" si="500"/>
        <v>0</v>
      </c>
      <c r="K8028" s="9"/>
      <c r="P8028" s="2"/>
      <c r="Q8028" s="27"/>
      <c r="R8028" s="2"/>
      <c r="S8028" s="2"/>
      <c r="T8028" s="2"/>
      <c r="U8028" s="2"/>
      <c r="V8028" s="2"/>
      <c r="W8028" s="2"/>
    </row>
    <row r="8029" spans="2:23" ht="15" customHeight="1" x14ac:dyDescent="0.35">
      <c r="B8029" s="349"/>
      <c r="C8029" s="715" t="str">
        <f t="shared" si="499"/>
        <v/>
      </c>
      <c r="D8029" s="458">
        <f>IF(ISNUMBER(Summary!$D$17), DATE(Summary!$D$17, 1, 1) + INT((ROW(B7991)-1)/24), DATE(2024, 1, 1) + INT((ROW(B7991)-1)/24))</f>
        <v>45624</v>
      </c>
      <c r="E8029" s="459">
        <v>0.91666666666666674</v>
      </c>
      <c r="F8029" s="780"/>
      <c r="G8029" s="780"/>
      <c r="H8029" s="460">
        <f t="shared" si="497"/>
        <v>0</v>
      </c>
      <c r="I8029" s="460">
        <f t="shared" si="498"/>
        <v>0</v>
      </c>
      <c r="J8029" s="460">
        <f t="shared" si="500"/>
        <v>0</v>
      </c>
      <c r="K8029" s="9"/>
      <c r="P8029" s="2"/>
      <c r="Q8029" s="27"/>
      <c r="R8029" s="2"/>
      <c r="S8029" s="2"/>
      <c r="T8029" s="2"/>
      <c r="U8029" s="2"/>
      <c r="V8029" s="2"/>
      <c r="W8029" s="2"/>
    </row>
    <row r="8030" spans="2:23" ht="15" customHeight="1" x14ac:dyDescent="0.35">
      <c r="B8030" s="349"/>
      <c r="C8030" s="715" t="str">
        <f t="shared" si="499"/>
        <v/>
      </c>
      <c r="D8030" s="458">
        <f>IF(ISNUMBER(Summary!$D$17), DATE(Summary!$D$17, 1, 1) + INT((ROW(B7992)-1)/24), DATE(2024, 1, 1) + INT((ROW(B7992)-1)/24))</f>
        <v>45624</v>
      </c>
      <c r="E8030" s="459">
        <v>0.95833333333333337</v>
      </c>
      <c r="F8030" s="780"/>
      <c r="G8030" s="780"/>
      <c r="H8030" s="460">
        <f t="shared" si="497"/>
        <v>0</v>
      </c>
      <c r="I8030" s="460">
        <f t="shared" si="498"/>
        <v>0</v>
      </c>
      <c r="J8030" s="460">
        <f t="shared" si="500"/>
        <v>0</v>
      </c>
      <c r="K8030" s="9"/>
      <c r="P8030" s="2"/>
      <c r="Q8030" s="27"/>
      <c r="R8030" s="2"/>
      <c r="S8030" s="2"/>
      <c r="T8030" s="2"/>
      <c r="U8030" s="2"/>
      <c r="V8030" s="2"/>
      <c r="W8030" s="2"/>
    </row>
    <row r="8031" spans="2:23" ht="15" customHeight="1" x14ac:dyDescent="0.35">
      <c r="B8031" s="457"/>
      <c r="C8031" s="715">
        <f t="shared" si="499"/>
        <v>45625</v>
      </c>
      <c r="D8031" s="458">
        <f>IF(ISNUMBER(Summary!$D$17), DATE(Summary!$D$17, 1, 1) + INT((ROW(B7993)-1)/24), DATE(2024, 1, 1) + INT((ROW(B7993)-1)/24))</f>
        <v>45625</v>
      </c>
      <c r="E8031" s="459">
        <v>3.1225022567582528E-17</v>
      </c>
      <c r="F8031" s="780"/>
      <c r="G8031" s="780"/>
      <c r="H8031" s="460">
        <f t="shared" si="497"/>
        <v>0</v>
      </c>
      <c r="I8031" s="460">
        <f t="shared" si="498"/>
        <v>0</v>
      </c>
      <c r="J8031" s="460">
        <f t="shared" si="500"/>
        <v>0</v>
      </c>
      <c r="K8031" s="9"/>
      <c r="P8031" s="2"/>
      <c r="Q8031" s="27"/>
      <c r="R8031" s="2"/>
      <c r="S8031" s="2"/>
      <c r="T8031" s="2"/>
      <c r="U8031" s="2"/>
      <c r="V8031" s="2"/>
      <c r="W8031" s="2"/>
    </row>
    <row r="8032" spans="2:23" ht="15" customHeight="1" x14ac:dyDescent="0.35">
      <c r="B8032" s="349"/>
      <c r="C8032" s="715" t="str">
        <f t="shared" si="499"/>
        <v/>
      </c>
      <c r="D8032" s="458">
        <f>IF(ISNUMBER(Summary!$D$17), DATE(Summary!$D$17, 1, 1) + INT((ROW(B7994)-1)/24), DATE(2024, 1, 1) + INT((ROW(B7994)-1)/24))</f>
        <v>45625</v>
      </c>
      <c r="E8032" s="459">
        <v>4.1666666666666699E-2</v>
      </c>
      <c r="F8032" s="780"/>
      <c r="G8032" s="780"/>
      <c r="H8032" s="460">
        <f t="shared" si="497"/>
        <v>0</v>
      </c>
      <c r="I8032" s="460">
        <f t="shared" si="498"/>
        <v>0</v>
      </c>
      <c r="J8032" s="460">
        <f t="shared" si="500"/>
        <v>0</v>
      </c>
      <c r="K8032" s="9"/>
      <c r="P8032" s="2"/>
      <c r="Q8032" s="27"/>
      <c r="R8032" s="2"/>
      <c r="S8032" s="2"/>
      <c r="T8032" s="2"/>
      <c r="U8032" s="2"/>
      <c r="V8032" s="2"/>
      <c r="W8032" s="2"/>
    </row>
    <row r="8033" spans="2:23" ht="15" customHeight="1" x14ac:dyDescent="0.35">
      <c r="B8033" s="349"/>
      <c r="C8033" s="715" t="str">
        <f t="shared" si="499"/>
        <v/>
      </c>
      <c r="D8033" s="458">
        <f>IF(ISNUMBER(Summary!$D$17), DATE(Summary!$D$17, 1, 1) + INT((ROW(B7995)-1)/24), DATE(2024, 1, 1) + INT((ROW(B7995)-1)/24))</f>
        <v>45625</v>
      </c>
      <c r="E8033" s="459">
        <v>8.333333333333337E-2</v>
      </c>
      <c r="F8033" s="780"/>
      <c r="G8033" s="780"/>
      <c r="H8033" s="460">
        <f t="shared" si="497"/>
        <v>0</v>
      </c>
      <c r="I8033" s="460">
        <f t="shared" si="498"/>
        <v>0</v>
      </c>
      <c r="J8033" s="460">
        <f t="shared" si="500"/>
        <v>0</v>
      </c>
      <c r="K8033" s="9"/>
      <c r="P8033" s="2"/>
      <c r="Q8033" s="27"/>
      <c r="R8033" s="2"/>
      <c r="S8033" s="2"/>
      <c r="T8033" s="2"/>
      <c r="U8033" s="2"/>
      <c r="V8033" s="2"/>
      <c r="W8033" s="2"/>
    </row>
    <row r="8034" spans="2:23" ht="15" customHeight="1" x14ac:dyDescent="0.35">
      <c r="B8034" s="349"/>
      <c r="C8034" s="715" t="str">
        <f t="shared" si="499"/>
        <v/>
      </c>
      <c r="D8034" s="458">
        <f>IF(ISNUMBER(Summary!$D$17), DATE(Summary!$D$17, 1, 1) + INT((ROW(B7996)-1)/24), DATE(2024, 1, 1) + INT((ROW(B7996)-1)/24))</f>
        <v>45625</v>
      </c>
      <c r="E8034" s="459">
        <v>0.12500000000000006</v>
      </c>
      <c r="F8034" s="780"/>
      <c r="G8034" s="780"/>
      <c r="H8034" s="460">
        <f t="shared" si="497"/>
        <v>0</v>
      </c>
      <c r="I8034" s="460">
        <f t="shared" si="498"/>
        <v>0</v>
      </c>
      <c r="J8034" s="460">
        <f t="shared" si="500"/>
        <v>0</v>
      </c>
      <c r="K8034" s="9"/>
      <c r="P8034" s="2"/>
      <c r="Q8034" s="27"/>
      <c r="R8034" s="2"/>
      <c r="S8034" s="2"/>
      <c r="T8034" s="2"/>
      <c r="U8034" s="2"/>
      <c r="V8034" s="2"/>
      <c r="W8034" s="2"/>
    </row>
    <row r="8035" spans="2:23" ht="15" customHeight="1" x14ac:dyDescent="0.35">
      <c r="B8035" s="349"/>
      <c r="C8035" s="715" t="str">
        <f t="shared" si="499"/>
        <v/>
      </c>
      <c r="D8035" s="458">
        <f>IF(ISNUMBER(Summary!$D$17), DATE(Summary!$D$17, 1, 1) + INT((ROW(B7997)-1)/24), DATE(2024, 1, 1) + INT((ROW(B7997)-1)/24))</f>
        <v>45625</v>
      </c>
      <c r="E8035" s="459">
        <v>0.16666666666666669</v>
      </c>
      <c r="F8035" s="780"/>
      <c r="G8035" s="780"/>
      <c r="H8035" s="460">
        <f t="shared" si="497"/>
        <v>0</v>
      </c>
      <c r="I8035" s="460">
        <f t="shared" si="498"/>
        <v>0</v>
      </c>
      <c r="J8035" s="460">
        <f t="shared" si="500"/>
        <v>0</v>
      </c>
      <c r="K8035" s="9"/>
      <c r="P8035" s="2"/>
      <c r="Q8035" s="27"/>
      <c r="R8035" s="2"/>
      <c r="S8035" s="2"/>
      <c r="T8035" s="2"/>
      <c r="U8035" s="2"/>
      <c r="V8035" s="2"/>
      <c r="W8035" s="2"/>
    </row>
    <row r="8036" spans="2:23" ht="15" customHeight="1" x14ac:dyDescent="0.35">
      <c r="B8036" s="349"/>
      <c r="C8036" s="715" t="str">
        <f t="shared" si="499"/>
        <v/>
      </c>
      <c r="D8036" s="458">
        <f>IF(ISNUMBER(Summary!$D$17), DATE(Summary!$D$17, 1, 1) + INT((ROW(B7998)-1)/24), DATE(2024, 1, 1) + INT((ROW(B7998)-1)/24))</f>
        <v>45625</v>
      </c>
      <c r="E8036" s="459">
        <v>0.20833333333333337</v>
      </c>
      <c r="F8036" s="780"/>
      <c r="G8036" s="780"/>
      <c r="H8036" s="460">
        <f t="shared" si="497"/>
        <v>0</v>
      </c>
      <c r="I8036" s="460">
        <f t="shared" si="498"/>
        <v>0</v>
      </c>
      <c r="J8036" s="460">
        <f t="shared" si="500"/>
        <v>0</v>
      </c>
      <c r="K8036" s="9"/>
      <c r="P8036" s="2"/>
      <c r="Q8036" s="27"/>
      <c r="R8036" s="2"/>
      <c r="S8036" s="2"/>
      <c r="T8036" s="2"/>
      <c r="U8036" s="2"/>
      <c r="V8036" s="2"/>
      <c r="W8036" s="2"/>
    </row>
    <row r="8037" spans="2:23" ht="15" customHeight="1" x14ac:dyDescent="0.35">
      <c r="B8037" s="349"/>
      <c r="C8037" s="715" t="str">
        <f t="shared" si="499"/>
        <v/>
      </c>
      <c r="D8037" s="458">
        <f>IF(ISNUMBER(Summary!$D$17), DATE(Summary!$D$17, 1, 1) + INT((ROW(B7999)-1)/24), DATE(2024, 1, 1) + INT((ROW(B7999)-1)/24))</f>
        <v>45625</v>
      </c>
      <c r="E8037" s="459">
        <v>0.25</v>
      </c>
      <c r="F8037" s="780"/>
      <c r="G8037" s="780"/>
      <c r="H8037" s="460">
        <f t="shared" si="497"/>
        <v>0</v>
      </c>
      <c r="I8037" s="460">
        <f t="shared" si="498"/>
        <v>0</v>
      </c>
      <c r="J8037" s="460">
        <f t="shared" si="500"/>
        <v>0</v>
      </c>
      <c r="K8037" s="9"/>
      <c r="P8037" s="2"/>
      <c r="Q8037" s="27"/>
      <c r="R8037" s="2"/>
      <c r="S8037" s="2"/>
      <c r="T8037" s="2"/>
      <c r="U8037" s="2"/>
      <c r="V8037" s="2"/>
      <c r="W8037" s="2"/>
    </row>
    <row r="8038" spans="2:23" ht="15" customHeight="1" x14ac:dyDescent="0.35">
      <c r="B8038" s="349"/>
      <c r="C8038" s="715" t="str">
        <f t="shared" si="499"/>
        <v/>
      </c>
      <c r="D8038" s="458">
        <f>IF(ISNUMBER(Summary!$D$17), DATE(Summary!$D$17, 1, 1) + INT((ROW(B8000)-1)/24), DATE(2024, 1, 1) + INT((ROW(B8000)-1)/24))</f>
        <v>45625</v>
      </c>
      <c r="E8038" s="459">
        <v>0.29166666666666669</v>
      </c>
      <c r="F8038" s="780"/>
      <c r="G8038" s="780"/>
      <c r="H8038" s="460">
        <f t="shared" si="497"/>
        <v>0</v>
      </c>
      <c r="I8038" s="460">
        <f t="shared" si="498"/>
        <v>0</v>
      </c>
      <c r="J8038" s="460">
        <f t="shared" si="500"/>
        <v>0</v>
      </c>
      <c r="K8038" s="9"/>
      <c r="P8038" s="2"/>
      <c r="Q8038" s="27"/>
      <c r="R8038" s="2"/>
      <c r="S8038" s="2"/>
      <c r="T8038" s="2"/>
      <c r="U8038" s="2"/>
      <c r="V8038" s="2"/>
      <c r="W8038" s="2"/>
    </row>
    <row r="8039" spans="2:23" ht="15" customHeight="1" x14ac:dyDescent="0.35">
      <c r="B8039" s="349"/>
      <c r="C8039" s="715" t="str">
        <f t="shared" si="499"/>
        <v/>
      </c>
      <c r="D8039" s="458">
        <f>IF(ISNUMBER(Summary!$D$17), DATE(Summary!$D$17, 1, 1) + INT((ROW(B8001)-1)/24), DATE(2024, 1, 1) + INT((ROW(B8001)-1)/24))</f>
        <v>45625</v>
      </c>
      <c r="E8039" s="459">
        <v>0.33333333333333337</v>
      </c>
      <c r="F8039" s="780"/>
      <c r="G8039" s="780"/>
      <c r="H8039" s="460">
        <f t="shared" ref="H8039:H8102" si="501">IF(G8039&gt;F8039,F8039,G8039)</f>
        <v>0</v>
      </c>
      <c r="I8039" s="460">
        <f t="shared" ref="I8039:I8102" si="502">F8039-H8039</f>
        <v>0</v>
      </c>
      <c r="J8039" s="460">
        <f t="shared" si="500"/>
        <v>0</v>
      </c>
      <c r="K8039" s="9"/>
      <c r="P8039" s="2"/>
      <c r="Q8039" s="27"/>
      <c r="R8039" s="2"/>
      <c r="S8039" s="2"/>
      <c r="T8039" s="2"/>
      <c r="U8039" s="2"/>
      <c r="V8039" s="2"/>
      <c r="W8039" s="2"/>
    </row>
    <row r="8040" spans="2:23" ht="15" customHeight="1" x14ac:dyDescent="0.35">
      <c r="B8040" s="349"/>
      <c r="C8040" s="715" t="str">
        <f t="shared" ref="C8040:C8103" si="503">IF(MOD(ROW()-ROW($E$39), 24)=0, $D8040, "")</f>
        <v/>
      </c>
      <c r="D8040" s="458">
        <f>IF(ISNUMBER(Summary!$D$17), DATE(Summary!$D$17, 1, 1) + INT((ROW(B8002)-1)/24), DATE(2024, 1, 1) + INT((ROW(B8002)-1)/24))</f>
        <v>45625</v>
      </c>
      <c r="E8040" s="459">
        <v>0.375</v>
      </c>
      <c r="F8040" s="780"/>
      <c r="G8040" s="780"/>
      <c r="H8040" s="460">
        <f t="shared" si="501"/>
        <v>0</v>
      </c>
      <c r="I8040" s="460">
        <f t="shared" si="502"/>
        <v>0</v>
      </c>
      <c r="J8040" s="460">
        <f t="shared" si="500"/>
        <v>0</v>
      </c>
      <c r="K8040" s="9"/>
      <c r="P8040" s="2"/>
      <c r="Q8040" s="27"/>
      <c r="R8040" s="2"/>
      <c r="S8040" s="2"/>
      <c r="T8040" s="2"/>
      <c r="U8040" s="2"/>
      <c r="V8040" s="2"/>
      <c r="W8040" s="2"/>
    </row>
    <row r="8041" spans="2:23" ht="15" customHeight="1" x14ac:dyDescent="0.35">
      <c r="B8041" s="349"/>
      <c r="C8041" s="715" t="str">
        <f t="shared" si="503"/>
        <v/>
      </c>
      <c r="D8041" s="458">
        <f>IF(ISNUMBER(Summary!$D$17), DATE(Summary!$D$17, 1, 1) + INT((ROW(B8003)-1)/24), DATE(2024, 1, 1) + INT((ROW(B8003)-1)/24))</f>
        <v>45625</v>
      </c>
      <c r="E8041" s="459">
        <v>0.41666666666666669</v>
      </c>
      <c r="F8041" s="780"/>
      <c r="G8041" s="780"/>
      <c r="H8041" s="460">
        <f t="shared" si="501"/>
        <v>0</v>
      </c>
      <c r="I8041" s="460">
        <f t="shared" si="502"/>
        <v>0</v>
      </c>
      <c r="J8041" s="460">
        <f t="shared" si="500"/>
        <v>0</v>
      </c>
      <c r="K8041" s="9"/>
      <c r="P8041" s="2"/>
      <c r="Q8041" s="27"/>
      <c r="R8041" s="2"/>
      <c r="S8041" s="2"/>
      <c r="T8041" s="2"/>
      <c r="U8041" s="2"/>
      <c r="V8041" s="2"/>
      <c r="W8041" s="2"/>
    </row>
    <row r="8042" spans="2:23" ht="15" customHeight="1" x14ac:dyDescent="0.35">
      <c r="B8042" s="349"/>
      <c r="C8042" s="715" t="str">
        <f t="shared" si="503"/>
        <v/>
      </c>
      <c r="D8042" s="458">
        <f>IF(ISNUMBER(Summary!$D$17), DATE(Summary!$D$17, 1, 1) + INT((ROW(B8004)-1)/24), DATE(2024, 1, 1) + INT((ROW(B8004)-1)/24))</f>
        <v>45625</v>
      </c>
      <c r="E8042" s="459">
        <v>0.45833333333333337</v>
      </c>
      <c r="F8042" s="780"/>
      <c r="G8042" s="780"/>
      <c r="H8042" s="460">
        <f t="shared" si="501"/>
        <v>0</v>
      </c>
      <c r="I8042" s="460">
        <f t="shared" si="502"/>
        <v>0</v>
      </c>
      <c r="J8042" s="460">
        <f t="shared" si="500"/>
        <v>0</v>
      </c>
      <c r="K8042" s="9"/>
      <c r="P8042" s="2"/>
      <c r="Q8042" s="27"/>
      <c r="R8042" s="2"/>
      <c r="S8042" s="2"/>
      <c r="T8042" s="2"/>
      <c r="U8042" s="2"/>
      <c r="V8042" s="2"/>
      <c r="W8042" s="2"/>
    </row>
    <row r="8043" spans="2:23" ht="15" customHeight="1" x14ac:dyDescent="0.35">
      <c r="B8043" s="349"/>
      <c r="C8043" s="715" t="str">
        <f t="shared" si="503"/>
        <v/>
      </c>
      <c r="D8043" s="458">
        <f>IF(ISNUMBER(Summary!$D$17), DATE(Summary!$D$17, 1, 1) + INT((ROW(B8005)-1)/24), DATE(2024, 1, 1) + INT((ROW(B8005)-1)/24))</f>
        <v>45625</v>
      </c>
      <c r="E8043" s="459">
        <v>0.50000000000000011</v>
      </c>
      <c r="F8043" s="780"/>
      <c r="G8043" s="780"/>
      <c r="H8043" s="460">
        <f t="shared" si="501"/>
        <v>0</v>
      </c>
      <c r="I8043" s="460">
        <f t="shared" si="502"/>
        <v>0</v>
      </c>
      <c r="J8043" s="460">
        <f t="shared" si="500"/>
        <v>0</v>
      </c>
      <c r="K8043" s="9"/>
      <c r="P8043" s="2"/>
      <c r="Q8043" s="27"/>
      <c r="R8043" s="2"/>
      <c r="S8043" s="2"/>
      <c r="T8043" s="2"/>
      <c r="U8043" s="2"/>
      <c r="V8043" s="2"/>
      <c r="W8043" s="2"/>
    </row>
    <row r="8044" spans="2:23" ht="15" customHeight="1" x14ac:dyDescent="0.35">
      <c r="B8044" s="349"/>
      <c r="C8044" s="715" t="str">
        <f t="shared" si="503"/>
        <v/>
      </c>
      <c r="D8044" s="458">
        <f>IF(ISNUMBER(Summary!$D$17), DATE(Summary!$D$17, 1, 1) + INT((ROW(B8006)-1)/24), DATE(2024, 1, 1) + INT((ROW(B8006)-1)/24))</f>
        <v>45625</v>
      </c>
      <c r="E8044" s="459">
        <v>0.54166666666666674</v>
      </c>
      <c r="F8044" s="780"/>
      <c r="G8044" s="780"/>
      <c r="H8044" s="460">
        <f t="shared" si="501"/>
        <v>0</v>
      </c>
      <c r="I8044" s="460">
        <f t="shared" si="502"/>
        <v>0</v>
      </c>
      <c r="J8044" s="460">
        <f t="shared" si="500"/>
        <v>0</v>
      </c>
      <c r="K8044" s="9"/>
      <c r="P8044" s="2"/>
      <c r="Q8044" s="27"/>
      <c r="R8044" s="2"/>
      <c r="S8044" s="2"/>
      <c r="T8044" s="2"/>
      <c r="U8044" s="2"/>
      <c r="V8044" s="2"/>
      <c r="W8044" s="2"/>
    </row>
    <row r="8045" spans="2:23" ht="15" customHeight="1" x14ac:dyDescent="0.35">
      <c r="B8045" s="349"/>
      <c r="C8045" s="715" t="str">
        <f t="shared" si="503"/>
        <v/>
      </c>
      <c r="D8045" s="458">
        <f>IF(ISNUMBER(Summary!$D$17), DATE(Summary!$D$17, 1, 1) + INT((ROW(B8007)-1)/24), DATE(2024, 1, 1) + INT((ROW(B8007)-1)/24))</f>
        <v>45625</v>
      </c>
      <c r="E8045" s="459">
        <v>0.58333333333333337</v>
      </c>
      <c r="F8045" s="780"/>
      <c r="G8045" s="780"/>
      <c r="H8045" s="460">
        <f t="shared" si="501"/>
        <v>0</v>
      </c>
      <c r="I8045" s="460">
        <f t="shared" si="502"/>
        <v>0</v>
      </c>
      <c r="J8045" s="460">
        <f t="shared" si="500"/>
        <v>0</v>
      </c>
      <c r="K8045" s="9"/>
      <c r="P8045" s="2"/>
      <c r="Q8045" s="27"/>
      <c r="R8045" s="2"/>
      <c r="S8045" s="2"/>
      <c r="T8045" s="2"/>
      <c r="U8045" s="2"/>
      <c r="V8045" s="2"/>
      <c r="W8045" s="2"/>
    </row>
    <row r="8046" spans="2:23" ht="15" customHeight="1" x14ac:dyDescent="0.35">
      <c r="B8046" s="349"/>
      <c r="C8046" s="715" t="str">
        <f t="shared" si="503"/>
        <v/>
      </c>
      <c r="D8046" s="458">
        <f>IF(ISNUMBER(Summary!$D$17), DATE(Summary!$D$17, 1, 1) + INT((ROW(B8008)-1)/24), DATE(2024, 1, 1) + INT((ROW(B8008)-1)/24))</f>
        <v>45625</v>
      </c>
      <c r="E8046" s="459">
        <v>0.62500000000000011</v>
      </c>
      <c r="F8046" s="780"/>
      <c r="G8046" s="780"/>
      <c r="H8046" s="460">
        <f t="shared" si="501"/>
        <v>0</v>
      </c>
      <c r="I8046" s="460">
        <f t="shared" si="502"/>
        <v>0</v>
      </c>
      <c r="J8046" s="460">
        <f t="shared" si="500"/>
        <v>0</v>
      </c>
      <c r="K8046" s="9"/>
      <c r="P8046" s="2"/>
      <c r="Q8046" s="27"/>
      <c r="R8046" s="2"/>
      <c r="S8046" s="2"/>
      <c r="T8046" s="2"/>
      <c r="U8046" s="2"/>
      <c r="V8046" s="2"/>
      <c r="W8046" s="2"/>
    </row>
    <row r="8047" spans="2:23" ht="15" customHeight="1" x14ac:dyDescent="0.35">
      <c r="B8047" s="349"/>
      <c r="C8047" s="715" t="str">
        <f t="shared" si="503"/>
        <v/>
      </c>
      <c r="D8047" s="458">
        <f>IF(ISNUMBER(Summary!$D$17), DATE(Summary!$D$17, 1, 1) + INT((ROW(B8009)-1)/24), DATE(2024, 1, 1) + INT((ROW(B8009)-1)/24))</f>
        <v>45625</v>
      </c>
      <c r="E8047" s="459">
        <v>0.66666666666666674</v>
      </c>
      <c r="F8047" s="780"/>
      <c r="G8047" s="780"/>
      <c r="H8047" s="460">
        <f t="shared" si="501"/>
        <v>0</v>
      </c>
      <c r="I8047" s="460">
        <f t="shared" si="502"/>
        <v>0</v>
      </c>
      <c r="J8047" s="460">
        <f t="shared" si="500"/>
        <v>0</v>
      </c>
      <c r="K8047" s="9"/>
      <c r="P8047" s="2"/>
      <c r="Q8047" s="27"/>
      <c r="R8047" s="2"/>
      <c r="S8047" s="2"/>
      <c r="T8047" s="2"/>
      <c r="U8047" s="2"/>
      <c r="V8047" s="2"/>
      <c r="W8047" s="2"/>
    </row>
    <row r="8048" spans="2:23" ht="15" customHeight="1" x14ac:dyDescent="0.35">
      <c r="B8048" s="349"/>
      <c r="C8048" s="715" t="str">
        <f t="shared" si="503"/>
        <v/>
      </c>
      <c r="D8048" s="458">
        <f>IF(ISNUMBER(Summary!$D$17), DATE(Summary!$D$17, 1, 1) + INT((ROW(B8010)-1)/24), DATE(2024, 1, 1) + INT((ROW(B8010)-1)/24))</f>
        <v>45625</v>
      </c>
      <c r="E8048" s="459">
        <v>0.70833333333333337</v>
      </c>
      <c r="F8048" s="780"/>
      <c r="G8048" s="780"/>
      <c r="H8048" s="460">
        <f t="shared" si="501"/>
        <v>0</v>
      </c>
      <c r="I8048" s="460">
        <f t="shared" si="502"/>
        <v>0</v>
      </c>
      <c r="J8048" s="460">
        <f t="shared" si="500"/>
        <v>0</v>
      </c>
      <c r="K8048" s="9"/>
      <c r="P8048" s="2"/>
      <c r="Q8048" s="27"/>
      <c r="R8048" s="2"/>
      <c r="S8048" s="2"/>
      <c r="T8048" s="2"/>
      <c r="U8048" s="2"/>
      <c r="V8048" s="2"/>
      <c r="W8048" s="2"/>
    </row>
    <row r="8049" spans="2:23" ht="15" customHeight="1" x14ac:dyDescent="0.35">
      <c r="B8049" s="349"/>
      <c r="C8049" s="715" t="str">
        <f t="shared" si="503"/>
        <v/>
      </c>
      <c r="D8049" s="458">
        <f>IF(ISNUMBER(Summary!$D$17), DATE(Summary!$D$17, 1, 1) + INT((ROW(B8011)-1)/24), DATE(2024, 1, 1) + INT((ROW(B8011)-1)/24))</f>
        <v>45625</v>
      </c>
      <c r="E8049" s="459">
        <v>0.75000000000000011</v>
      </c>
      <c r="F8049" s="780"/>
      <c r="G8049" s="780"/>
      <c r="H8049" s="460">
        <f t="shared" si="501"/>
        <v>0</v>
      </c>
      <c r="I8049" s="460">
        <f t="shared" si="502"/>
        <v>0</v>
      </c>
      <c r="J8049" s="460">
        <f t="shared" si="500"/>
        <v>0</v>
      </c>
      <c r="K8049" s="9"/>
      <c r="P8049" s="2"/>
      <c r="Q8049" s="27"/>
      <c r="R8049" s="2"/>
      <c r="S8049" s="2"/>
      <c r="T8049" s="2"/>
      <c r="U8049" s="2"/>
      <c r="V8049" s="2"/>
      <c r="W8049" s="2"/>
    </row>
    <row r="8050" spans="2:23" ht="15" customHeight="1" x14ac:dyDescent="0.35">
      <c r="B8050" s="349"/>
      <c r="C8050" s="715" t="str">
        <f t="shared" si="503"/>
        <v/>
      </c>
      <c r="D8050" s="458">
        <f>IF(ISNUMBER(Summary!$D$17), DATE(Summary!$D$17, 1, 1) + INT((ROW(B8012)-1)/24), DATE(2024, 1, 1) + INT((ROW(B8012)-1)/24))</f>
        <v>45625</v>
      </c>
      <c r="E8050" s="459">
        <v>0.79166666666666674</v>
      </c>
      <c r="F8050" s="780"/>
      <c r="G8050" s="780"/>
      <c r="H8050" s="460">
        <f t="shared" si="501"/>
        <v>0</v>
      </c>
      <c r="I8050" s="460">
        <f t="shared" si="502"/>
        <v>0</v>
      </c>
      <c r="J8050" s="460">
        <f t="shared" si="500"/>
        <v>0</v>
      </c>
      <c r="K8050" s="9"/>
      <c r="P8050" s="2"/>
      <c r="Q8050" s="27"/>
      <c r="R8050" s="2"/>
      <c r="S8050" s="2"/>
      <c r="T8050" s="2"/>
      <c r="U8050" s="2"/>
      <c r="V8050" s="2"/>
      <c r="W8050" s="2"/>
    </row>
    <row r="8051" spans="2:23" ht="15" customHeight="1" x14ac:dyDescent="0.35">
      <c r="B8051" s="349"/>
      <c r="C8051" s="715" t="str">
        <f t="shared" si="503"/>
        <v/>
      </c>
      <c r="D8051" s="458">
        <f>IF(ISNUMBER(Summary!$D$17), DATE(Summary!$D$17, 1, 1) + INT((ROW(B8013)-1)/24), DATE(2024, 1, 1) + INT((ROW(B8013)-1)/24))</f>
        <v>45625</v>
      </c>
      <c r="E8051" s="459">
        <v>0.83333333333333337</v>
      </c>
      <c r="F8051" s="780"/>
      <c r="G8051" s="780"/>
      <c r="H8051" s="460">
        <f t="shared" si="501"/>
        <v>0</v>
      </c>
      <c r="I8051" s="460">
        <f t="shared" si="502"/>
        <v>0</v>
      </c>
      <c r="J8051" s="460">
        <f t="shared" si="500"/>
        <v>0</v>
      </c>
      <c r="K8051" s="9"/>
      <c r="P8051" s="2"/>
      <c r="Q8051" s="27"/>
      <c r="R8051" s="2"/>
      <c r="S8051" s="2"/>
      <c r="T8051" s="2"/>
      <c r="U8051" s="2"/>
      <c r="V8051" s="2"/>
      <c r="W8051" s="2"/>
    </row>
    <row r="8052" spans="2:23" ht="15" customHeight="1" x14ac:dyDescent="0.35">
      <c r="B8052" s="349"/>
      <c r="C8052" s="715" t="str">
        <f t="shared" si="503"/>
        <v/>
      </c>
      <c r="D8052" s="458">
        <f>IF(ISNUMBER(Summary!$D$17), DATE(Summary!$D$17, 1, 1) + INT((ROW(B8014)-1)/24), DATE(2024, 1, 1) + INT((ROW(B8014)-1)/24))</f>
        <v>45625</v>
      </c>
      <c r="E8052" s="459">
        <v>0.87500000000000011</v>
      </c>
      <c r="F8052" s="780"/>
      <c r="G8052" s="780"/>
      <c r="H8052" s="460">
        <f t="shared" si="501"/>
        <v>0</v>
      </c>
      <c r="I8052" s="460">
        <f t="shared" si="502"/>
        <v>0</v>
      </c>
      <c r="J8052" s="460">
        <f t="shared" si="500"/>
        <v>0</v>
      </c>
      <c r="K8052" s="9"/>
      <c r="P8052" s="2"/>
      <c r="Q8052" s="27"/>
      <c r="R8052" s="2"/>
      <c r="S8052" s="2"/>
      <c r="T8052" s="2"/>
      <c r="U8052" s="2"/>
      <c r="V8052" s="2"/>
      <c r="W8052" s="2"/>
    </row>
    <row r="8053" spans="2:23" ht="15" customHeight="1" x14ac:dyDescent="0.35">
      <c r="B8053" s="349"/>
      <c r="C8053" s="715" t="str">
        <f t="shared" si="503"/>
        <v/>
      </c>
      <c r="D8053" s="458">
        <f>IF(ISNUMBER(Summary!$D$17), DATE(Summary!$D$17, 1, 1) + INT((ROW(B8015)-1)/24), DATE(2024, 1, 1) + INT((ROW(B8015)-1)/24))</f>
        <v>45625</v>
      </c>
      <c r="E8053" s="459">
        <v>0.91666666666666674</v>
      </c>
      <c r="F8053" s="780"/>
      <c r="G8053" s="780"/>
      <c r="H8053" s="460">
        <f t="shared" si="501"/>
        <v>0</v>
      </c>
      <c r="I8053" s="460">
        <f t="shared" si="502"/>
        <v>0</v>
      </c>
      <c r="J8053" s="460">
        <f t="shared" si="500"/>
        <v>0</v>
      </c>
      <c r="K8053" s="9"/>
      <c r="P8053" s="2"/>
      <c r="Q8053" s="27"/>
      <c r="R8053" s="2"/>
      <c r="S8053" s="2"/>
      <c r="T8053" s="2"/>
      <c r="U8053" s="2"/>
      <c r="V8053" s="2"/>
      <c r="W8053" s="2"/>
    </row>
    <row r="8054" spans="2:23" ht="15" customHeight="1" x14ac:dyDescent="0.35">
      <c r="B8054" s="349"/>
      <c r="C8054" s="715" t="str">
        <f t="shared" si="503"/>
        <v/>
      </c>
      <c r="D8054" s="458">
        <f>IF(ISNUMBER(Summary!$D$17), DATE(Summary!$D$17, 1, 1) + INT((ROW(B8016)-1)/24), DATE(2024, 1, 1) + INT((ROW(B8016)-1)/24))</f>
        <v>45625</v>
      </c>
      <c r="E8054" s="459">
        <v>0.95833333333333337</v>
      </c>
      <c r="F8054" s="780"/>
      <c r="G8054" s="780"/>
      <c r="H8054" s="460">
        <f t="shared" si="501"/>
        <v>0</v>
      </c>
      <c r="I8054" s="460">
        <f t="shared" si="502"/>
        <v>0</v>
      </c>
      <c r="J8054" s="460">
        <f t="shared" si="500"/>
        <v>0</v>
      </c>
      <c r="K8054" s="9"/>
      <c r="P8054" s="2"/>
      <c r="Q8054" s="27"/>
      <c r="R8054" s="2"/>
      <c r="S8054" s="2"/>
      <c r="T8054" s="2"/>
      <c r="U8054" s="2"/>
      <c r="V8054" s="2"/>
      <c r="W8054" s="2"/>
    </row>
    <row r="8055" spans="2:23" ht="15" customHeight="1" x14ac:dyDescent="0.35">
      <c r="B8055" s="457"/>
      <c r="C8055" s="715">
        <f t="shared" si="503"/>
        <v>45626</v>
      </c>
      <c r="D8055" s="458">
        <f>IF(ISNUMBER(Summary!$D$17), DATE(Summary!$D$17, 1, 1) + INT((ROW(B8017)-1)/24), DATE(2024, 1, 1) + INT((ROW(B8017)-1)/24))</f>
        <v>45626</v>
      </c>
      <c r="E8055" s="459">
        <v>3.1225022567582528E-17</v>
      </c>
      <c r="F8055" s="780"/>
      <c r="G8055" s="780"/>
      <c r="H8055" s="460">
        <f t="shared" si="501"/>
        <v>0</v>
      </c>
      <c r="I8055" s="460">
        <f t="shared" si="502"/>
        <v>0</v>
      </c>
      <c r="J8055" s="460">
        <f t="shared" si="500"/>
        <v>0</v>
      </c>
      <c r="K8055" s="9"/>
      <c r="P8055" s="2"/>
      <c r="Q8055" s="27"/>
      <c r="R8055" s="2"/>
      <c r="S8055" s="2"/>
      <c r="T8055" s="2"/>
      <c r="U8055" s="2"/>
      <c r="V8055" s="2"/>
      <c r="W8055" s="2"/>
    </row>
    <row r="8056" spans="2:23" ht="15" customHeight="1" x14ac:dyDescent="0.35">
      <c r="B8056" s="349"/>
      <c r="C8056" s="715" t="str">
        <f t="shared" si="503"/>
        <v/>
      </c>
      <c r="D8056" s="458">
        <f>IF(ISNUMBER(Summary!$D$17), DATE(Summary!$D$17, 1, 1) + INT((ROW(B8018)-1)/24), DATE(2024, 1, 1) + INT((ROW(B8018)-1)/24))</f>
        <v>45626</v>
      </c>
      <c r="E8056" s="459">
        <v>4.1666666666666699E-2</v>
      </c>
      <c r="F8056" s="780"/>
      <c r="G8056" s="780"/>
      <c r="H8056" s="460">
        <f t="shared" si="501"/>
        <v>0</v>
      </c>
      <c r="I8056" s="460">
        <f t="shared" si="502"/>
        <v>0</v>
      </c>
      <c r="J8056" s="460">
        <f t="shared" si="500"/>
        <v>0</v>
      </c>
      <c r="K8056" s="9"/>
      <c r="P8056" s="2"/>
      <c r="Q8056" s="27"/>
      <c r="R8056" s="2"/>
      <c r="S8056" s="2"/>
      <c r="T8056" s="2"/>
      <c r="U8056" s="2"/>
      <c r="V8056" s="2"/>
      <c r="W8056" s="2"/>
    </row>
    <row r="8057" spans="2:23" ht="15" customHeight="1" x14ac:dyDescent="0.35">
      <c r="B8057" s="349"/>
      <c r="C8057" s="715" t="str">
        <f t="shared" si="503"/>
        <v/>
      </c>
      <c r="D8057" s="458">
        <f>IF(ISNUMBER(Summary!$D$17), DATE(Summary!$D$17, 1, 1) + INT((ROW(B8019)-1)/24), DATE(2024, 1, 1) + INT((ROW(B8019)-1)/24))</f>
        <v>45626</v>
      </c>
      <c r="E8057" s="459">
        <v>8.333333333333337E-2</v>
      </c>
      <c r="F8057" s="780"/>
      <c r="G8057" s="780"/>
      <c r="H8057" s="460">
        <f t="shared" si="501"/>
        <v>0</v>
      </c>
      <c r="I8057" s="460">
        <f t="shared" si="502"/>
        <v>0</v>
      </c>
      <c r="J8057" s="460">
        <f t="shared" si="500"/>
        <v>0</v>
      </c>
      <c r="K8057" s="9"/>
      <c r="P8057" s="2"/>
      <c r="Q8057" s="27"/>
      <c r="R8057" s="2"/>
      <c r="S8057" s="2"/>
      <c r="T8057" s="2"/>
      <c r="U8057" s="2"/>
      <c r="V8057" s="2"/>
      <c r="W8057" s="2"/>
    </row>
    <row r="8058" spans="2:23" ht="15" customHeight="1" x14ac:dyDescent="0.35">
      <c r="B8058" s="349"/>
      <c r="C8058" s="715" t="str">
        <f t="shared" si="503"/>
        <v/>
      </c>
      <c r="D8058" s="458">
        <f>IF(ISNUMBER(Summary!$D$17), DATE(Summary!$D$17, 1, 1) + INT((ROW(B8020)-1)/24), DATE(2024, 1, 1) + INT((ROW(B8020)-1)/24))</f>
        <v>45626</v>
      </c>
      <c r="E8058" s="459">
        <v>0.12500000000000006</v>
      </c>
      <c r="F8058" s="780"/>
      <c r="G8058" s="780"/>
      <c r="H8058" s="460">
        <f t="shared" si="501"/>
        <v>0</v>
      </c>
      <c r="I8058" s="460">
        <f t="shared" si="502"/>
        <v>0</v>
      </c>
      <c r="J8058" s="460">
        <f t="shared" si="500"/>
        <v>0</v>
      </c>
      <c r="K8058" s="9"/>
      <c r="P8058" s="2"/>
      <c r="Q8058" s="27"/>
      <c r="R8058" s="2"/>
      <c r="S8058" s="2"/>
      <c r="T8058" s="2"/>
      <c r="U8058" s="2"/>
      <c r="V8058" s="2"/>
      <c r="W8058" s="2"/>
    </row>
    <row r="8059" spans="2:23" ht="15" customHeight="1" x14ac:dyDescent="0.35">
      <c r="B8059" s="349"/>
      <c r="C8059" s="715" t="str">
        <f t="shared" si="503"/>
        <v/>
      </c>
      <c r="D8059" s="458">
        <f>IF(ISNUMBER(Summary!$D$17), DATE(Summary!$D$17, 1, 1) + INT((ROW(B8021)-1)/24), DATE(2024, 1, 1) + INT((ROW(B8021)-1)/24))</f>
        <v>45626</v>
      </c>
      <c r="E8059" s="459">
        <v>0.16666666666666669</v>
      </c>
      <c r="F8059" s="780"/>
      <c r="G8059" s="780"/>
      <c r="H8059" s="460">
        <f t="shared" si="501"/>
        <v>0</v>
      </c>
      <c r="I8059" s="460">
        <f t="shared" si="502"/>
        <v>0</v>
      </c>
      <c r="J8059" s="460">
        <f t="shared" si="500"/>
        <v>0</v>
      </c>
      <c r="K8059" s="9"/>
      <c r="P8059" s="2"/>
      <c r="Q8059" s="27"/>
      <c r="R8059" s="2"/>
      <c r="S8059" s="2"/>
      <c r="T8059" s="2"/>
      <c r="U8059" s="2"/>
      <c r="V8059" s="2"/>
      <c r="W8059" s="2"/>
    </row>
    <row r="8060" spans="2:23" ht="15" customHeight="1" x14ac:dyDescent="0.35">
      <c r="B8060" s="349"/>
      <c r="C8060" s="715" t="str">
        <f t="shared" si="503"/>
        <v/>
      </c>
      <c r="D8060" s="458">
        <f>IF(ISNUMBER(Summary!$D$17), DATE(Summary!$D$17, 1, 1) + INT((ROW(B8022)-1)/24), DATE(2024, 1, 1) + INT((ROW(B8022)-1)/24))</f>
        <v>45626</v>
      </c>
      <c r="E8060" s="459">
        <v>0.20833333333333337</v>
      </c>
      <c r="F8060" s="780"/>
      <c r="G8060" s="780"/>
      <c r="H8060" s="460">
        <f t="shared" si="501"/>
        <v>0</v>
      </c>
      <c r="I8060" s="460">
        <f t="shared" si="502"/>
        <v>0</v>
      </c>
      <c r="J8060" s="460">
        <f t="shared" si="500"/>
        <v>0</v>
      </c>
      <c r="K8060" s="9"/>
      <c r="P8060" s="2"/>
      <c r="Q8060" s="27"/>
      <c r="R8060" s="2"/>
      <c r="S8060" s="2"/>
      <c r="T8060" s="2"/>
      <c r="U8060" s="2"/>
      <c r="V8060" s="2"/>
      <c r="W8060" s="2"/>
    </row>
    <row r="8061" spans="2:23" ht="15" customHeight="1" x14ac:dyDescent="0.35">
      <c r="B8061" s="349"/>
      <c r="C8061" s="715" t="str">
        <f t="shared" si="503"/>
        <v/>
      </c>
      <c r="D8061" s="458">
        <f>IF(ISNUMBER(Summary!$D$17), DATE(Summary!$D$17, 1, 1) + INT((ROW(B8023)-1)/24), DATE(2024, 1, 1) + INT((ROW(B8023)-1)/24))</f>
        <v>45626</v>
      </c>
      <c r="E8061" s="459">
        <v>0.25</v>
      </c>
      <c r="F8061" s="780"/>
      <c r="G8061" s="780"/>
      <c r="H8061" s="460">
        <f t="shared" si="501"/>
        <v>0</v>
      </c>
      <c r="I8061" s="460">
        <f t="shared" si="502"/>
        <v>0</v>
      </c>
      <c r="J8061" s="460">
        <f t="shared" si="500"/>
        <v>0</v>
      </c>
      <c r="K8061" s="9"/>
      <c r="P8061" s="2"/>
      <c r="Q8061" s="27"/>
      <c r="R8061" s="2"/>
      <c r="S8061" s="2"/>
      <c r="T8061" s="2"/>
      <c r="U8061" s="2"/>
      <c r="V8061" s="2"/>
      <c r="W8061" s="2"/>
    </row>
    <row r="8062" spans="2:23" ht="15" customHeight="1" x14ac:dyDescent="0.35">
      <c r="B8062" s="349"/>
      <c r="C8062" s="715" t="str">
        <f t="shared" si="503"/>
        <v/>
      </c>
      <c r="D8062" s="458">
        <f>IF(ISNUMBER(Summary!$D$17), DATE(Summary!$D$17, 1, 1) + INT((ROW(B8024)-1)/24), DATE(2024, 1, 1) + INT((ROW(B8024)-1)/24))</f>
        <v>45626</v>
      </c>
      <c r="E8062" s="459">
        <v>0.29166666666666669</v>
      </c>
      <c r="F8062" s="780"/>
      <c r="G8062" s="780"/>
      <c r="H8062" s="460">
        <f t="shared" si="501"/>
        <v>0</v>
      </c>
      <c r="I8062" s="460">
        <f t="shared" si="502"/>
        <v>0</v>
      </c>
      <c r="J8062" s="460">
        <f t="shared" si="500"/>
        <v>0</v>
      </c>
      <c r="K8062" s="9"/>
      <c r="P8062" s="2"/>
      <c r="Q8062" s="27"/>
      <c r="R8062" s="2"/>
      <c r="S8062" s="2"/>
      <c r="T8062" s="2"/>
      <c r="U8062" s="2"/>
      <c r="V8062" s="2"/>
      <c r="W8062" s="2"/>
    </row>
    <row r="8063" spans="2:23" ht="15" customHeight="1" x14ac:dyDescent="0.35">
      <c r="B8063" s="349"/>
      <c r="C8063" s="715" t="str">
        <f t="shared" si="503"/>
        <v/>
      </c>
      <c r="D8063" s="458">
        <f>IF(ISNUMBER(Summary!$D$17), DATE(Summary!$D$17, 1, 1) + INT((ROW(B8025)-1)/24), DATE(2024, 1, 1) + INT((ROW(B8025)-1)/24))</f>
        <v>45626</v>
      </c>
      <c r="E8063" s="459">
        <v>0.33333333333333337</v>
      </c>
      <c r="F8063" s="780"/>
      <c r="G8063" s="780"/>
      <c r="H8063" s="460">
        <f t="shared" si="501"/>
        <v>0</v>
      </c>
      <c r="I8063" s="460">
        <f t="shared" si="502"/>
        <v>0</v>
      </c>
      <c r="J8063" s="460">
        <f t="shared" si="500"/>
        <v>0</v>
      </c>
      <c r="K8063" s="9"/>
      <c r="P8063" s="2"/>
      <c r="Q8063" s="27"/>
      <c r="R8063" s="2"/>
      <c r="S8063" s="2"/>
      <c r="T8063" s="2"/>
      <c r="U8063" s="2"/>
      <c r="V8063" s="2"/>
      <c r="W8063" s="2"/>
    </row>
    <row r="8064" spans="2:23" ht="15" customHeight="1" x14ac:dyDescent="0.35">
      <c r="B8064" s="349"/>
      <c r="C8064" s="715" t="str">
        <f t="shared" si="503"/>
        <v/>
      </c>
      <c r="D8064" s="458">
        <f>IF(ISNUMBER(Summary!$D$17), DATE(Summary!$D$17, 1, 1) + INT((ROW(B8026)-1)/24), DATE(2024, 1, 1) + INT((ROW(B8026)-1)/24))</f>
        <v>45626</v>
      </c>
      <c r="E8064" s="459">
        <v>0.375</v>
      </c>
      <c r="F8064" s="780"/>
      <c r="G8064" s="780"/>
      <c r="H8064" s="460">
        <f t="shared" si="501"/>
        <v>0</v>
      </c>
      <c r="I8064" s="460">
        <f t="shared" si="502"/>
        <v>0</v>
      </c>
      <c r="J8064" s="460">
        <f t="shared" ref="J8064:J8127" si="504">G8064-H8064</f>
        <v>0</v>
      </c>
      <c r="K8064" s="9"/>
      <c r="P8064" s="2"/>
      <c r="Q8064" s="27"/>
      <c r="R8064" s="2"/>
      <c r="S8064" s="2"/>
      <c r="T8064" s="2"/>
      <c r="U8064" s="2"/>
      <c r="V8064" s="2"/>
      <c r="W8064" s="2"/>
    </row>
    <row r="8065" spans="2:23" ht="15" customHeight="1" x14ac:dyDescent="0.35">
      <c r="B8065" s="349"/>
      <c r="C8065" s="715" t="str">
        <f t="shared" si="503"/>
        <v/>
      </c>
      <c r="D8065" s="458">
        <f>IF(ISNUMBER(Summary!$D$17), DATE(Summary!$D$17, 1, 1) + INT((ROW(B8027)-1)/24), DATE(2024, 1, 1) + INT((ROW(B8027)-1)/24))</f>
        <v>45626</v>
      </c>
      <c r="E8065" s="459">
        <v>0.41666666666666669</v>
      </c>
      <c r="F8065" s="780"/>
      <c r="G8065" s="780"/>
      <c r="H8065" s="460">
        <f t="shared" si="501"/>
        <v>0</v>
      </c>
      <c r="I8065" s="460">
        <f t="shared" si="502"/>
        <v>0</v>
      </c>
      <c r="J8065" s="460">
        <f t="shared" si="504"/>
        <v>0</v>
      </c>
      <c r="K8065" s="9"/>
      <c r="P8065" s="2"/>
      <c r="Q8065" s="27"/>
      <c r="R8065" s="2"/>
      <c r="S8065" s="2"/>
      <c r="T8065" s="2"/>
      <c r="U8065" s="2"/>
      <c r="V8065" s="2"/>
      <c r="W8065" s="2"/>
    </row>
    <row r="8066" spans="2:23" ht="15" customHeight="1" x14ac:dyDescent="0.35">
      <c r="B8066" s="349"/>
      <c r="C8066" s="715" t="str">
        <f t="shared" si="503"/>
        <v/>
      </c>
      <c r="D8066" s="458">
        <f>IF(ISNUMBER(Summary!$D$17), DATE(Summary!$D$17, 1, 1) + INT((ROW(B8028)-1)/24), DATE(2024, 1, 1) + INT((ROW(B8028)-1)/24))</f>
        <v>45626</v>
      </c>
      <c r="E8066" s="459">
        <v>0.45833333333333337</v>
      </c>
      <c r="F8066" s="780"/>
      <c r="G8066" s="780"/>
      <c r="H8066" s="460">
        <f t="shared" si="501"/>
        <v>0</v>
      </c>
      <c r="I8066" s="460">
        <f t="shared" si="502"/>
        <v>0</v>
      </c>
      <c r="J8066" s="460">
        <f t="shared" si="504"/>
        <v>0</v>
      </c>
      <c r="K8066" s="9"/>
      <c r="P8066" s="2"/>
      <c r="Q8066" s="27"/>
      <c r="R8066" s="2"/>
      <c r="S8066" s="2"/>
      <c r="T8066" s="2"/>
      <c r="U8066" s="2"/>
      <c r="V8066" s="2"/>
      <c r="W8066" s="2"/>
    </row>
    <row r="8067" spans="2:23" ht="15" customHeight="1" x14ac:dyDescent="0.35">
      <c r="B8067" s="349"/>
      <c r="C8067" s="715" t="str">
        <f t="shared" si="503"/>
        <v/>
      </c>
      <c r="D8067" s="458">
        <f>IF(ISNUMBER(Summary!$D$17), DATE(Summary!$D$17, 1, 1) + INT((ROW(B8029)-1)/24), DATE(2024, 1, 1) + INT((ROW(B8029)-1)/24))</f>
        <v>45626</v>
      </c>
      <c r="E8067" s="459">
        <v>0.50000000000000011</v>
      </c>
      <c r="F8067" s="780"/>
      <c r="G8067" s="780"/>
      <c r="H8067" s="460">
        <f t="shared" si="501"/>
        <v>0</v>
      </c>
      <c r="I8067" s="460">
        <f t="shared" si="502"/>
        <v>0</v>
      </c>
      <c r="J8067" s="460">
        <f t="shared" si="504"/>
        <v>0</v>
      </c>
      <c r="K8067" s="9"/>
      <c r="P8067" s="2"/>
      <c r="Q8067" s="27"/>
      <c r="R8067" s="2"/>
      <c r="S8067" s="2"/>
      <c r="T8067" s="2"/>
      <c r="U8067" s="2"/>
      <c r="V8067" s="2"/>
      <c r="W8067" s="2"/>
    </row>
    <row r="8068" spans="2:23" ht="15" customHeight="1" x14ac:dyDescent="0.35">
      <c r="B8068" s="349"/>
      <c r="C8068" s="715" t="str">
        <f t="shared" si="503"/>
        <v/>
      </c>
      <c r="D8068" s="458">
        <f>IF(ISNUMBER(Summary!$D$17), DATE(Summary!$D$17, 1, 1) + INT((ROW(B8030)-1)/24), DATE(2024, 1, 1) + INT((ROW(B8030)-1)/24))</f>
        <v>45626</v>
      </c>
      <c r="E8068" s="459">
        <v>0.54166666666666674</v>
      </c>
      <c r="F8068" s="780"/>
      <c r="G8068" s="780"/>
      <c r="H8068" s="460">
        <f t="shared" si="501"/>
        <v>0</v>
      </c>
      <c r="I8068" s="460">
        <f t="shared" si="502"/>
        <v>0</v>
      </c>
      <c r="J8068" s="460">
        <f t="shared" si="504"/>
        <v>0</v>
      </c>
      <c r="K8068" s="9"/>
      <c r="P8068" s="2"/>
      <c r="Q8068" s="27"/>
      <c r="R8068" s="2"/>
      <c r="S8068" s="2"/>
      <c r="T8068" s="2"/>
      <c r="U8068" s="2"/>
      <c r="V8068" s="2"/>
      <c r="W8068" s="2"/>
    </row>
    <row r="8069" spans="2:23" ht="15" customHeight="1" x14ac:dyDescent="0.35">
      <c r="B8069" s="349"/>
      <c r="C8069" s="715" t="str">
        <f t="shared" si="503"/>
        <v/>
      </c>
      <c r="D8069" s="458">
        <f>IF(ISNUMBER(Summary!$D$17), DATE(Summary!$D$17, 1, 1) + INT((ROW(B8031)-1)/24), DATE(2024, 1, 1) + INT((ROW(B8031)-1)/24))</f>
        <v>45626</v>
      </c>
      <c r="E8069" s="459">
        <v>0.58333333333333337</v>
      </c>
      <c r="F8069" s="780"/>
      <c r="G8069" s="780"/>
      <c r="H8069" s="460">
        <f t="shared" si="501"/>
        <v>0</v>
      </c>
      <c r="I8069" s="460">
        <f t="shared" si="502"/>
        <v>0</v>
      </c>
      <c r="J8069" s="460">
        <f t="shared" si="504"/>
        <v>0</v>
      </c>
      <c r="K8069" s="9"/>
      <c r="P8069" s="2"/>
      <c r="Q8069" s="27"/>
      <c r="R8069" s="2"/>
      <c r="S8069" s="2"/>
      <c r="T8069" s="2"/>
      <c r="U8069" s="2"/>
      <c r="V8069" s="2"/>
      <c r="W8069" s="2"/>
    </row>
    <row r="8070" spans="2:23" ht="15" customHeight="1" x14ac:dyDescent="0.35">
      <c r="B8070" s="349"/>
      <c r="C8070" s="715" t="str">
        <f t="shared" si="503"/>
        <v/>
      </c>
      <c r="D8070" s="458">
        <f>IF(ISNUMBER(Summary!$D$17), DATE(Summary!$D$17, 1, 1) + INT((ROW(B8032)-1)/24), DATE(2024, 1, 1) + INT((ROW(B8032)-1)/24))</f>
        <v>45626</v>
      </c>
      <c r="E8070" s="459">
        <v>0.62500000000000011</v>
      </c>
      <c r="F8070" s="780"/>
      <c r="G8070" s="780"/>
      <c r="H8070" s="460">
        <f t="shared" si="501"/>
        <v>0</v>
      </c>
      <c r="I8070" s="460">
        <f t="shared" si="502"/>
        <v>0</v>
      </c>
      <c r="J8070" s="460">
        <f t="shared" si="504"/>
        <v>0</v>
      </c>
      <c r="K8070" s="9"/>
      <c r="P8070" s="2"/>
      <c r="Q8070" s="27"/>
      <c r="R8070" s="2"/>
      <c r="S8070" s="2"/>
      <c r="T8070" s="2"/>
      <c r="U8070" s="2"/>
      <c r="V8070" s="2"/>
      <c r="W8070" s="2"/>
    </row>
    <row r="8071" spans="2:23" ht="15" customHeight="1" x14ac:dyDescent="0.35">
      <c r="B8071" s="349"/>
      <c r="C8071" s="715" t="str">
        <f t="shared" si="503"/>
        <v/>
      </c>
      <c r="D8071" s="458">
        <f>IF(ISNUMBER(Summary!$D$17), DATE(Summary!$D$17, 1, 1) + INT((ROW(B8033)-1)/24), DATE(2024, 1, 1) + INT((ROW(B8033)-1)/24))</f>
        <v>45626</v>
      </c>
      <c r="E8071" s="459">
        <v>0.66666666666666674</v>
      </c>
      <c r="F8071" s="780"/>
      <c r="G8071" s="780"/>
      <c r="H8071" s="460">
        <f t="shared" si="501"/>
        <v>0</v>
      </c>
      <c r="I8071" s="460">
        <f t="shared" si="502"/>
        <v>0</v>
      </c>
      <c r="J8071" s="460">
        <f t="shared" si="504"/>
        <v>0</v>
      </c>
      <c r="K8071" s="9"/>
      <c r="P8071" s="2"/>
      <c r="Q8071" s="27"/>
      <c r="R8071" s="2"/>
      <c r="S8071" s="2"/>
      <c r="T8071" s="2"/>
      <c r="U8071" s="2"/>
      <c r="V8071" s="2"/>
      <c r="W8071" s="2"/>
    </row>
    <row r="8072" spans="2:23" ht="15" customHeight="1" x14ac:dyDescent="0.35">
      <c r="B8072" s="349"/>
      <c r="C8072" s="715" t="str">
        <f t="shared" si="503"/>
        <v/>
      </c>
      <c r="D8072" s="458">
        <f>IF(ISNUMBER(Summary!$D$17), DATE(Summary!$D$17, 1, 1) + INT((ROW(B8034)-1)/24), DATE(2024, 1, 1) + INT((ROW(B8034)-1)/24))</f>
        <v>45626</v>
      </c>
      <c r="E8072" s="459">
        <v>0.70833333333333337</v>
      </c>
      <c r="F8072" s="780"/>
      <c r="G8072" s="780"/>
      <c r="H8072" s="460">
        <f t="shared" si="501"/>
        <v>0</v>
      </c>
      <c r="I8072" s="460">
        <f t="shared" si="502"/>
        <v>0</v>
      </c>
      <c r="J8072" s="460">
        <f t="shared" si="504"/>
        <v>0</v>
      </c>
      <c r="K8072" s="9"/>
      <c r="P8072" s="2"/>
      <c r="Q8072" s="27"/>
      <c r="R8072" s="2"/>
      <c r="S8072" s="2"/>
      <c r="T8072" s="2"/>
      <c r="U8072" s="2"/>
      <c r="V8072" s="2"/>
      <c r="W8072" s="2"/>
    </row>
    <row r="8073" spans="2:23" ht="15" customHeight="1" x14ac:dyDescent="0.35">
      <c r="B8073" s="349"/>
      <c r="C8073" s="715" t="str">
        <f t="shared" si="503"/>
        <v/>
      </c>
      <c r="D8073" s="458">
        <f>IF(ISNUMBER(Summary!$D$17), DATE(Summary!$D$17, 1, 1) + INT((ROW(B8035)-1)/24), DATE(2024, 1, 1) + INT((ROW(B8035)-1)/24))</f>
        <v>45626</v>
      </c>
      <c r="E8073" s="459">
        <v>0.75000000000000011</v>
      </c>
      <c r="F8073" s="780"/>
      <c r="G8073" s="780"/>
      <c r="H8073" s="460">
        <f t="shared" si="501"/>
        <v>0</v>
      </c>
      <c r="I8073" s="460">
        <f t="shared" si="502"/>
        <v>0</v>
      </c>
      <c r="J8073" s="460">
        <f t="shared" si="504"/>
        <v>0</v>
      </c>
      <c r="K8073" s="9"/>
      <c r="P8073" s="2"/>
      <c r="Q8073" s="27"/>
      <c r="R8073" s="2"/>
      <c r="S8073" s="2"/>
      <c r="T8073" s="2"/>
      <c r="U8073" s="2"/>
      <c r="V8073" s="2"/>
      <c r="W8073" s="2"/>
    </row>
    <row r="8074" spans="2:23" ht="15" customHeight="1" x14ac:dyDescent="0.35">
      <c r="B8074" s="349"/>
      <c r="C8074" s="715" t="str">
        <f t="shared" si="503"/>
        <v/>
      </c>
      <c r="D8074" s="458">
        <f>IF(ISNUMBER(Summary!$D$17), DATE(Summary!$D$17, 1, 1) + INT((ROW(B8036)-1)/24), DATE(2024, 1, 1) + INT((ROW(B8036)-1)/24))</f>
        <v>45626</v>
      </c>
      <c r="E8074" s="459">
        <v>0.79166666666666674</v>
      </c>
      <c r="F8074" s="780"/>
      <c r="G8074" s="780"/>
      <c r="H8074" s="460">
        <f t="shared" si="501"/>
        <v>0</v>
      </c>
      <c r="I8074" s="460">
        <f t="shared" si="502"/>
        <v>0</v>
      </c>
      <c r="J8074" s="460">
        <f t="shared" si="504"/>
        <v>0</v>
      </c>
      <c r="K8074" s="9"/>
      <c r="P8074" s="2"/>
      <c r="Q8074" s="27"/>
      <c r="R8074" s="2"/>
      <c r="S8074" s="2"/>
      <c r="T8074" s="2"/>
      <c r="U8074" s="2"/>
      <c r="V8074" s="2"/>
      <c r="W8074" s="2"/>
    </row>
    <row r="8075" spans="2:23" ht="15" customHeight="1" x14ac:dyDescent="0.35">
      <c r="B8075" s="349"/>
      <c r="C8075" s="715" t="str">
        <f t="shared" si="503"/>
        <v/>
      </c>
      <c r="D8075" s="458">
        <f>IF(ISNUMBER(Summary!$D$17), DATE(Summary!$D$17, 1, 1) + INT((ROW(B8037)-1)/24), DATE(2024, 1, 1) + INT((ROW(B8037)-1)/24))</f>
        <v>45626</v>
      </c>
      <c r="E8075" s="459">
        <v>0.83333333333333337</v>
      </c>
      <c r="F8075" s="780"/>
      <c r="G8075" s="780"/>
      <c r="H8075" s="460">
        <f t="shared" si="501"/>
        <v>0</v>
      </c>
      <c r="I8075" s="460">
        <f t="shared" si="502"/>
        <v>0</v>
      </c>
      <c r="J8075" s="460">
        <f t="shared" si="504"/>
        <v>0</v>
      </c>
      <c r="K8075" s="9"/>
      <c r="P8075" s="2"/>
      <c r="Q8075" s="27"/>
      <c r="R8075" s="2"/>
      <c r="S8075" s="2"/>
      <c r="T8075" s="2"/>
      <c r="U8075" s="2"/>
      <c r="V8075" s="2"/>
      <c r="W8075" s="2"/>
    </row>
    <row r="8076" spans="2:23" ht="15" customHeight="1" x14ac:dyDescent="0.35">
      <c r="B8076" s="349"/>
      <c r="C8076" s="715" t="str">
        <f t="shared" si="503"/>
        <v/>
      </c>
      <c r="D8076" s="458">
        <f>IF(ISNUMBER(Summary!$D$17), DATE(Summary!$D$17, 1, 1) + INT((ROW(B8038)-1)/24), DATE(2024, 1, 1) + INT((ROW(B8038)-1)/24))</f>
        <v>45626</v>
      </c>
      <c r="E8076" s="459">
        <v>0.87500000000000011</v>
      </c>
      <c r="F8076" s="780"/>
      <c r="G8076" s="780"/>
      <c r="H8076" s="460">
        <f t="shared" si="501"/>
        <v>0</v>
      </c>
      <c r="I8076" s="460">
        <f t="shared" si="502"/>
        <v>0</v>
      </c>
      <c r="J8076" s="460">
        <f t="shared" si="504"/>
        <v>0</v>
      </c>
      <c r="K8076" s="9"/>
      <c r="P8076" s="2"/>
      <c r="Q8076" s="27"/>
      <c r="R8076" s="2"/>
      <c r="S8076" s="2"/>
      <c r="T8076" s="2"/>
      <c r="U8076" s="2"/>
      <c r="V8076" s="2"/>
      <c r="W8076" s="2"/>
    </row>
    <row r="8077" spans="2:23" ht="15" customHeight="1" x14ac:dyDescent="0.35">
      <c r="B8077" s="349"/>
      <c r="C8077" s="715" t="str">
        <f t="shared" si="503"/>
        <v/>
      </c>
      <c r="D8077" s="458">
        <f>IF(ISNUMBER(Summary!$D$17), DATE(Summary!$D$17, 1, 1) + INT((ROW(B8039)-1)/24), DATE(2024, 1, 1) + INT((ROW(B8039)-1)/24))</f>
        <v>45626</v>
      </c>
      <c r="E8077" s="459">
        <v>0.91666666666666674</v>
      </c>
      <c r="F8077" s="780"/>
      <c r="G8077" s="780"/>
      <c r="H8077" s="460">
        <f t="shared" si="501"/>
        <v>0</v>
      </c>
      <c r="I8077" s="460">
        <f t="shared" si="502"/>
        <v>0</v>
      </c>
      <c r="J8077" s="460">
        <f t="shared" si="504"/>
        <v>0</v>
      </c>
      <c r="K8077" s="9"/>
      <c r="P8077" s="2"/>
      <c r="Q8077" s="27"/>
      <c r="R8077" s="2"/>
      <c r="S8077" s="2"/>
      <c r="T8077" s="2"/>
      <c r="U8077" s="2"/>
      <c r="V8077" s="2"/>
      <c r="W8077" s="2"/>
    </row>
    <row r="8078" spans="2:23" ht="15" customHeight="1" x14ac:dyDescent="0.35">
      <c r="B8078" s="349"/>
      <c r="C8078" s="715" t="str">
        <f t="shared" si="503"/>
        <v/>
      </c>
      <c r="D8078" s="458">
        <f>IF(ISNUMBER(Summary!$D$17), DATE(Summary!$D$17, 1, 1) + INT((ROW(B8040)-1)/24), DATE(2024, 1, 1) + INT((ROW(B8040)-1)/24))</f>
        <v>45626</v>
      </c>
      <c r="E8078" s="459">
        <v>0.95833333333333337</v>
      </c>
      <c r="F8078" s="780"/>
      <c r="G8078" s="780"/>
      <c r="H8078" s="460">
        <f t="shared" si="501"/>
        <v>0</v>
      </c>
      <c r="I8078" s="460">
        <f t="shared" si="502"/>
        <v>0</v>
      </c>
      <c r="J8078" s="460">
        <f t="shared" si="504"/>
        <v>0</v>
      </c>
      <c r="K8078" s="9"/>
      <c r="P8078" s="2"/>
      <c r="Q8078" s="27"/>
      <c r="R8078" s="2"/>
      <c r="S8078" s="2"/>
      <c r="T8078" s="2"/>
      <c r="U8078" s="2"/>
      <c r="V8078" s="2"/>
      <c r="W8078" s="2"/>
    </row>
    <row r="8079" spans="2:23" ht="15" customHeight="1" x14ac:dyDescent="0.35">
      <c r="B8079" s="457"/>
      <c r="C8079" s="715">
        <f t="shared" si="503"/>
        <v>45627</v>
      </c>
      <c r="D8079" s="458">
        <f>IF(ISNUMBER(Summary!$D$17), DATE(Summary!$D$17, 1, 1) + INT((ROW(B8041)-1)/24), DATE(2024, 1, 1) + INT((ROW(B8041)-1)/24))</f>
        <v>45627</v>
      </c>
      <c r="E8079" s="459">
        <v>3.1225022567582528E-17</v>
      </c>
      <c r="F8079" s="780"/>
      <c r="G8079" s="780"/>
      <c r="H8079" s="460">
        <f t="shared" si="501"/>
        <v>0</v>
      </c>
      <c r="I8079" s="460">
        <f t="shared" si="502"/>
        <v>0</v>
      </c>
      <c r="J8079" s="460">
        <f t="shared" si="504"/>
        <v>0</v>
      </c>
      <c r="K8079" s="9"/>
      <c r="P8079" s="2"/>
      <c r="Q8079" s="27"/>
      <c r="R8079" s="2"/>
      <c r="S8079" s="2"/>
      <c r="T8079" s="2"/>
      <c r="U8079" s="2"/>
      <c r="V8079" s="2"/>
      <c r="W8079" s="2"/>
    </row>
    <row r="8080" spans="2:23" ht="15" customHeight="1" x14ac:dyDescent="0.35">
      <c r="B8080" s="349"/>
      <c r="C8080" s="715" t="str">
        <f t="shared" si="503"/>
        <v/>
      </c>
      <c r="D8080" s="458">
        <f>IF(ISNUMBER(Summary!$D$17), DATE(Summary!$D$17, 1, 1) + INT((ROW(B8042)-1)/24), DATE(2024, 1, 1) + INT((ROW(B8042)-1)/24))</f>
        <v>45627</v>
      </c>
      <c r="E8080" s="459">
        <v>4.1666666666666699E-2</v>
      </c>
      <c r="F8080" s="780"/>
      <c r="G8080" s="780"/>
      <c r="H8080" s="460">
        <f t="shared" si="501"/>
        <v>0</v>
      </c>
      <c r="I8080" s="460">
        <f t="shared" si="502"/>
        <v>0</v>
      </c>
      <c r="J8080" s="460">
        <f t="shared" si="504"/>
        <v>0</v>
      </c>
      <c r="K8080" s="9"/>
      <c r="P8080" s="2"/>
      <c r="Q8080" s="27"/>
      <c r="R8080" s="2"/>
      <c r="S8080" s="2"/>
      <c r="T8080" s="2"/>
      <c r="U8080" s="2"/>
      <c r="V8080" s="2"/>
      <c r="W8080" s="2"/>
    </row>
    <row r="8081" spans="2:23" ht="15" customHeight="1" x14ac:dyDescent="0.35">
      <c r="B8081" s="349"/>
      <c r="C8081" s="715" t="str">
        <f t="shared" si="503"/>
        <v/>
      </c>
      <c r="D8081" s="458">
        <f>IF(ISNUMBER(Summary!$D$17), DATE(Summary!$D$17, 1, 1) + INT((ROW(B8043)-1)/24), DATE(2024, 1, 1) + INT((ROW(B8043)-1)/24))</f>
        <v>45627</v>
      </c>
      <c r="E8081" s="459">
        <v>8.333333333333337E-2</v>
      </c>
      <c r="F8081" s="780"/>
      <c r="G8081" s="780"/>
      <c r="H8081" s="460">
        <f t="shared" si="501"/>
        <v>0</v>
      </c>
      <c r="I8081" s="460">
        <f t="shared" si="502"/>
        <v>0</v>
      </c>
      <c r="J8081" s="460">
        <f t="shared" si="504"/>
        <v>0</v>
      </c>
      <c r="K8081" s="9"/>
      <c r="P8081" s="2"/>
      <c r="Q8081" s="27"/>
      <c r="R8081" s="2"/>
      <c r="S8081" s="2"/>
      <c r="T8081" s="2"/>
      <c r="U8081" s="2"/>
      <c r="V8081" s="2"/>
      <c r="W8081" s="2"/>
    </row>
    <row r="8082" spans="2:23" ht="15" customHeight="1" x14ac:dyDescent="0.35">
      <c r="B8082" s="349"/>
      <c r="C8082" s="715" t="str">
        <f t="shared" si="503"/>
        <v/>
      </c>
      <c r="D8082" s="458">
        <f>IF(ISNUMBER(Summary!$D$17), DATE(Summary!$D$17, 1, 1) + INT((ROW(B8044)-1)/24), DATE(2024, 1, 1) + INT((ROW(B8044)-1)/24))</f>
        <v>45627</v>
      </c>
      <c r="E8082" s="459">
        <v>0.12500000000000006</v>
      </c>
      <c r="F8082" s="780"/>
      <c r="G8082" s="780"/>
      <c r="H8082" s="460">
        <f t="shared" si="501"/>
        <v>0</v>
      </c>
      <c r="I8082" s="460">
        <f t="shared" si="502"/>
        <v>0</v>
      </c>
      <c r="J8082" s="460">
        <f t="shared" si="504"/>
        <v>0</v>
      </c>
      <c r="K8082" s="9"/>
      <c r="P8082" s="2"/>
      <c r="Q8082" s="27"/>
      <c r="R8082" s="2"/>
      <c r="S8082" s="2"/>
      <c r="T8082" s="2"/>
      <c r="U8082" s="2"/>
      <c r="V8082" s="2"/>
      <c r="W8082" s="2"/>
    </row>
    <row r="8083" spans="2:23" ht="15" customHeight="1" x14ac:dyDescent="0.35">
      <c r="B8083" s="349"/>
      <c r="C8083" s="715" t="str">
        <f t="shared" si="503"/>
        <v/>
      </c>
      <c r="D8083" s="458">
        <f>IF(ISNUMBER(Summary!$D$17), DATE(Summary!$D$17, 1, 1) + INT((ROW(B8045)-1)/24), DATE(2024, 1, 1) + INT((ROW(B8045)-1)/24))</f>
        <v>45627</v>
      </c>
      <c r="E8083" s="459">
        <v>0.16666666666666669</v>
      </c>
      <c r="F8083" s="780"/>
      <c r="G8083" s="780"/>
      <c r="H8083" s="460">
        <f t="shared" si="501"/>
        <v>0</v>
      </c>
      <c r="I8083" s="460">
        <f t="shared" si="502"/>
        <v>0</v>
      </c>
      <c r="J8083" s="460">
        <f t="shared" si="504"/>
        <v>0</v>
      </c>
      <c r="K8083" s="9"/>
      <c r="P8083" s="2"/>
      <c r="Q8083" s="27"/>
      <c r="R8083" s="2"/>
      <c r="S8083" s="2"/>
      <c r="T8083" s="2"/>
      <c r="U8083" s="2"/>
      <c r="V8083" s="2"/>
      <c r="W8083" s="2"/>
    </row>
    <row r="8084" spans="2:23" ht="15" customHeight="1" x14ac:dyDescent="0.35">
      <c r="B8084" s="349"/>
      <c r="C8084" s="715" t="str">
        <f t="shared" si="503"/>
        <v/>
      </c>
      <c r="D8084" s="458">
        <f>IF(ISNUMBER(Summary!$D$17), DATE(Summary!$D$17, 1, 1) + INT((ROW(B8046)-1)/24), DATE(2024, 1, 1) + INT((ROW(B8046)-1)/24))</f>
        <v>45627</v>
      </c>
      <c r="E8084" s="459">
        <v>0.20833333333333337</v>
      </c>
      <c r="F8084" s="780"/>
      <c r="G8084" s="780"/>
      <c r="H8084" s="460">
        <f t="shared" si="501"/>
        <v>0</v>
      </c>
      <c r="I8084" s="460">
        <f t="shared" si="502"/>
        <v>0</v>
      </c>
      <c r="J8084" s="460">
        <f t="shared" si="504"/>
        <v>0</v>
      </c>
      <c r="K8084" s="9"/>
      <c r="P8084" s="2"/>
      <c r="Q8084" s="27"/>
      <c r="R8084" s="2"/>
      <c r="S8084" s="2"/>
      <c r="T8084" s="2"/>
      <c r="U8084" s="2"/>
      <c r="V8084" s="2"/>
      <c r="W8084" s="2"/>
    </row>
    <row r="8085" spans="2:23" ht="15" customHeight="1" x14ac:dyDescent="0.35">
      <c r="B8085" s="349"/>
      <c r="C8085" s="715" t="str">
        <f t="shared" si="503"/>
        <v/>
      </c>
      <c r="D8085" s="458">
        <f>IF(ISNUMBER(Summary!$D$17), DATE(Summary!$D$17, 1, 1) + INT((ROW(B8047)-1)/24), DATE(2024, 1, 1) + INT((ROW(B8047)-1)/24))</f>
        <v>45627</v>
      </c>
      <c r="E8085" s="459">
        <v>0.25</v>
      </c>
      <c r="F8085" s="780"/>
      <c r="G8085" s="780"/>
      <c r="H8085" s="460">
        <f t="shared" si="501"/>
        <v>0</v>
      </c>
      <c r="I8085" s="460">
        <f t="shared" si="502"/>
        <v>0</v>
      </c>
      <c r="J8085" s="460">
        <f t="shared" si="504"/>
        <v>0</v>
      </c>
      <c r="K8085" s="9"/>
      <c r="P8085" s="2"/>
      <c r="Q8085" s="27"/>
      <c r="R8085" s="2"/>
      <c r="S8085" s="2"/>
      <c r="T8085" s="2"/>
      <c r="U8085" s="2"/>
      <c r="V8085" s="2"/>
      <c r="W8085" s="2"/>
    </row>
    <row r="8086" spans="2:23" ht="15" customHeight="1" x14ac:dyDescent="0.35">
      <c r="B8086" s="349"/>
      <c r="C8086" s="715" t="str">
        <f t="shared" si="503"/>
        <v/>
      </c>
      <c r="D8086" s="458">
        <f>IF(ISNUMBER(Summary!$D$17), DATE(Summary!$D$17, 1, 1) + INT((ROW(B8048)-1)/24), DATE(2024, 1, 1) + INT((ROW(B8048)-1)/24))</f>
        <v>45627</v>
      </c>
      <c r="E8086" s="459">
        <v>0.29166666666666669</v>
      </c>
      <c r="F8086" s="780"/>
      <c r="G8086" s="780"/>
      <c r="H8086" s="460">
        <f t="shared" si="501"/>
        <v>0</v>
      </c>
      <c r="I8086" s="460">
        <f t="shared" si="502"/>
        <v>0</v>
      </c>
      <c r="J8086" s="460">
        <f t="shared" si="504"/>
        <v>0</v>
      </c>
      <c r="K8086" s="9"/>
      <c r="P8086" s="2"/>
      <c r="Q8086" s="27"/>
      <c r="R8086" s="2"/>
      <c r="S8086" s="2"/>
      <c r="T8086" s="2"/>
      <c r="U8086" s="2"/>
      <c r="V8086" s="2"/>
      <c r="W8086" s="2"/>
    </row>
    <row r="8087" spans="2:23" ht="15" customHeight="1" x14ac:dyDescent="0.35">
      <c r="B8087" s="349"/>
      <c r="C8087" s="715" t="str">
        <f t="shared" si="503"/>
        <v/>
      </c>
      <c r="D8087" s="458">
        <f>IF(ISNUMBER(Summary!$D$17), DATE(Summary!$D$17, 1, 1) + INT((ROW(B8049)-1)/24), DATE(2024, 1, 1) + INT((ROW(B8049)-1)/24))</f>
        <v>45627</v>
      </c>
      <c r="E8087" s="459">
        <v>0.33333333333333337</v>
      </c>
      <c r="F8087" s="780"/>
      <c r="G8087" s="780"/>
      <c r="H8087" s="460">
        <f t="shared" si="501"/>
        <v>0</v>
      </c>
      <c r="I8087" s="460">
        <f t="shared" si="502"/>
        <v>0</v>
      </c>
      <c r="J8087" s="460">
        <f t="shared" si="504"/>
        <v>0</v>
      </c>
      <c r="K8087" s="9"/>
      <c r="P8087" s="2"/>
      <c r="Q8087" s="27"/>
      <c r="R8087" s="2"/>
      <c r="S8087" s="2"/>
      <c r="T8087" s="2"/>
      <c r="U8087" s="2"/>
      <c r="V8087" s="2"/>
      <c r="W8087" s="2"/>
    </row>
    <row r="8088" spans="2:23" ht="15" customHeight="1" x14ac:dyDescent="0.35">
      <c r="B8088" s="349"/>
      <c r="C8088" s="715" t="str">
        <f t="shared" si="503"/>
        <v/>
      </c>
      <c r="D8088" s="458">
        <f>IF(ISNUMBER(Summary!$D$17), DATE(Summary!$D$17, 1, 1) + INT((ROW(B8050)-1)/24), DATE(2024, 1, 1) + INT((ROW(B8050)-1)/24))</f>
        <v>45627</v>
      </c>
      <c r="E8088" s="459">
        <v>0.375</v>
      </c>
      <c r="F8088" s="780"/>
      <c r="G8088" s="780"/>
      <c r="H8088" s="460">
        <f t="shared" si="501"/>
        <v>0</v>
      </c>
      <c r="I8088" s="460">
        <f t="shared" si="502"/>
        <v>0</v>
      </c>
      <c r="J8088" s="460">
        <f t="shared" si="504"/>
        <v>0</v>
      </c>
      <c r="K8088" s="9"/>
      <c r="P8088" s="2"/>
      <c r="Q8088" s="27"/>
      <c r="R8088" s="2"/>
      <c r="S8088" s="2"/>
      <c r="T8088" s="2"/>
      <c r="U8088" s="2"/>
      <c r="V8088" s="2"/>
      <c r="W8088" s="2"/>
    </row>
    <row r="8089" spans="2:23" ht="15" customHeight="1" x14ac:dyDescent="0.35">
      <c r="B8089" s="349"/>
      <c r="C8089" s="715" t="str">
        <f t="shared" si="503"/>
        <v/>
      </c>
      <c r="D8089" s="458">
        <f>IF(ISNUMBER(Summary!$D$17), DATE(Summary!$D$17, 1, 1) + INT((ROW(B8051)-1)/24), DATE(2024, 1, 1) + INT((ROW(B8051)-1)/24))</f>
        <v>45627</v>
      </c>
      <c r="E8089" s="459">
        <v>0.41666666666666669</v>
      </c>
      <c r="F8089" s="780"/>
      <c r="G8089" s="780"/>
      <c r="H8089" s="460">
        <f t="shared" si="501"/>
        <v>0</v>
      </c>
      <c r="I8089" s="460">
        <f t="shared" si="502"/>
        <v>0</v>
      </c>
      <c r="J8089" s="460">
        <f t="shared" si="504"/>
        <v>0</v>
      </c>
      <c r="K8089" s="9"/>
      <c r="P8089" s="2"/>
      <c r="Q8089" s="27"/>
      <c r="R8089" s="2"/>
      <c r="S8089" s="2"/>
      <c r="T8089" s="2"/>
      <c r="U8089" s="2"/>
      <c r="V8089" s="2"/>
      <c r="W8089" s="2"/>
    </row>
    <row r="8090" spans="2:23" ht="15" customHeight="1" x14ac:dyDescent="0.35">
      <c r="B8090" s="349"/>
      <c r="C8090" s="715" t="str">
        <f t="shared" si="503"/>
        <v/>
      </c>
      <c r="D8090" s="458">
        <f>IF(ISNUMBER(Summary!$D$17), DATE(Summary!$D$17, 1, 1) + INT((ROW(B8052)-1)/24), DATE(2024, 1, 1) + INT((ROW(B8052)-1)/24))</f>
        <v>45627</v>
      </c>
      <c r="E8090" s="459">
        <v>0.45833333333333337</v>
      </c>
      <c r="F8090" s="780"/>
      <c r="G8090" s="780"/>
      <c r="H8090" s="460">
        <f t="shared" si="501"/>
        <v>0</v>
      </c>
      <c r="I8090" s="460">
        <f t="shared" si="502"/>
        <v>0</v>
      </c>
      <c r="J8090" s="460">
        <f t="shared" si="504"/>
        <v>0</v>
      </c>
      <c r="K8090" s="9"/>
      <c r="P8090" s="2"/>
      <c r="Q8090" s="27"/>
      <c r="R8090" s="2"/>
      <c r="S8090" s="2"/>
      <c r="T8090" s="2"/>
      <c r="U8090" s="2"/>
      <c r="V8090" s="2"/>
      <c r="W8090" s="2"/>
    </row>
    <row r="8091" spans="2:23" ht="15" customHeight="1" x14ac:dyDescent="0.35">
      <c r="B8091" s="349"/>
      <c r="C8091" s="715" t="str">
        <f t="shared" si="503"/>
        <v/>
      </c>
      <c r="D8091" s="458">
        <f>IF(ISNUMBER(Summary!$D$17), DATE(Summary!$D$17, 1, 1) + INT((ROW(B8053)-1)/24), DATE(2024, 1, 1) + INT((ROW(B8053)-1)/24))</f>
        <v>45627</v>
      </c>
      <c r="E8091" s="459">
        <v>0.50000000000000011</v>
      </c>
      <c r="F8091" s="780"/>
      <c r="G8091" s="780"/>
      <c r="H8091" s="460">
        <f t="shared" si="501"/>
        <v>0</v>
      </c>
      <c r="I8091" s="460">
        <f t="shared" si="502"/>
        <v>0</v>
      </c>
      <c r="J8091" s="460">
        <f t="shared" si="504"/>
        <v>0</v>
      </c>
      <c r="K8091" s="9"/>
      <c r="P8091" s="2"/>
      <c r="Q8091" s="27"/>
      <c r="R8091" s="2"/>
      <c r="S8091" s="2"/>
      <c r="T8091" s="2"/>
      <c r="U8091" s="2"/>
      <c r="V8091" s="2"/>
      <c r="W8091" s="2"/>
    </row>
    <row r="8092" spans="2:23" ht="15" customHeight="1" x14ac:dyDescent="0.35">
      <c r="B8092" s="349"/>
      <c r="C8092" s="715" t="str">
        <f t="shared" si="503"/>
        <v/>
      </c>
      <c r="D8092" s="458">
        <f>IF(ISNUMBER(Summary!$D$17), DATE(Summary!$D$17, 1, 1) + INT((ROW(B8054)-1)/24), DATE(2024, 1, 1) + INT((ROW(B8054)-1)/24))</f>
        <v>45627</v>
      </c>
      <c r="E8092" s="459">
        <v>0.54166666666666674</v>
      </c>
      <c r="F8092" s="780"/>
      <c r="G8092" s="780"/>
      <c r="H8092" s="460">
        <f t="shared" si="501"/>
        <v>0</v>
      </c>
      <c r="I8092" s="460">
        <f t="shared" si="502"/>
        <v>0</v>
      </c>
      <c r="J8092" s="460">
        <f t="shared" si="504"/>
        <v>0</v>
      </c>
      <c r="K8092" s="9"/>
      <c r="P8092" s="2"/>
      <c r="Q8092" s="27"/>
      <c r="R8092" s="2"/>
      <c r="S8092" s="2"/>
      <c r="T8092" s="2"/>
      <c r="U8092" s="2"/>
      <c r="V8092" s="2"/>
      <c r="W8092" s="2"/>
    </row>
    <row r="8093" spans="2:23" ht="15" customHeight="1" x14ac:dyDescent="0.35">
      <c r="B8093" s="349"/>
      <c r="C8093" s="715" t="str">
        <f t="shared" si="503"/>
        <v/>
      </c>
      <c r="D8093" s="458">
        <f>IF(ISNUMBER(Summary!$D$17), DATE(Summary!$D$17, 1, 1) + INT((ROW(B8055)-1)/24), DATE(2024, 1, 1) + INT((ROW(B8055)-1)/24))</f>
        <v>45627</v>
      </c>
      <c r="E8093" s="459">
        <v>0.58333333333333337</v>
      </c>
      <c r="F8093" s="780"/>
      <c r="G8093" s="780"/>
      <c r="H8093" s="460">
        <f t="shared" si="501"/>
        <v>0</v>
      </c>
      <c r="I8093" s="460">
        <f t="shared" si="502"/>
        <v>0</v>
      </c>
      <c r="J8093" s="460">
        <f t="shared" si="504"/>
        <v>0</v>
      </c>
      <c r="K8093" s="9"/>
      <c r="P8093" s="2"/>
      <c r="Q8093" s="27"/>
      <c r="R8093" s="2"/>
      <c r="S8093" s="2"/>
      <c r="T8093" s="2"/>
      <c r="U8093" s="2"/>
      <c r="V8093" s="2"/>
      <c r="W8093" s="2"/>
    </row>
    <row r="8094" spans="2:23" ht="15" customHeight="1" x14ac:dyDescent="0.35">
      <c r="B8094" s="349"/>
      <c r="C8094" s="715" t="str">
        <f t="shared" si="503"/>
        <v/>
      </c>
      <c r="D8094" s="458">
        <f>IF(ISNUMBER(Summary!$D$17), DATE(Summary!$D$17, 1, 1) + INT((ROW(B8056)-1)/24), DATE(2024, 1, 1) + INT((ROW(B8056)-1)/24))</f>
        <v>45627</v>
      </c>
      <c r="E8094" s="459">
        <v>0.62500000000000011</v>
      </c>
      <c r="F8094" s="780"/>
      <c r="G8094" s="780"/>
      <c r="H8094" s="460">
        <f t="shared" si="501"/>
        <v>0</v>
      </c>
      <c r="I8094" s="460">
        <f t="shared" si="502"/>
        <v>0</v>
      </c>
      <c r="J8094" s="460">
        <f t="shared" si="504"/>
        <v>0</v>
      </c>
      <c r="K8094" s="9"/>
      <c r="P8094" s="2"/>
      <c r="Q8094" s="27"/>
      <c r="R8094" s="2"/>
      <c r="S8094" s="2"/>
      <c r="T8094" s="2"/>
      <c r="U8094" s="2"/>
      <c r="V8094" s="2"/>
      <c r="W8094" s="2"/>
    </row>
    <row r="8095" spans="2:23" ht="15" customHeight="1" x14ac:dyDescent="0.35">
      <c r="B8095" s="349"/>
      <c r="C8095" s="715" t="str">
        <f t="shared" si="503"/>
        <v/>
      </c>
      <c r="D8095" s="458">
        <f>IF(ISNUMBER(Summary!$D$17), DATE(Summary!$D$17, 1, 1) + INT((ROW(B8057)-1)/24), DATE(2024, 1, 1) + INT((ROW(B8057)-1)/24))</f>
        <v>45627</v>
      </c>
      <c r="E8095" s="459">
        <v>0.66666666666666674</v>
      </c>
      <c r="F8095" s="780"/>
      <c r="G8095" s="780"/>
      <c r="H8095" s="460">
        <f t="shared" si="501"/>
        <v>0</v>
      </c>
      <c r="I8095" s="460">
        <f t="shared" si="502"/>
        <v>0</v>
      </c>
      <c r="J8095" s="460">
        <f t="shared" si="504"/>
        <v>0</v>
      </c>
      <c r="K8095" s="9"/>
      <c r="P8095" s="2"/>
      <c r="Q8095" s="27"/>
      <c r="R8095" s="2"/>
      <c r="S8095" s="2"/>
      <c r="T8095" s="2"/>
      <c r="U8095" s="2"/>
      <c r="V8095" s="2"/>
      <c r="W8095" s="2"/>
    </row>
    <row r="8096" spans="2:23" ht="15" customHeight="1" x14ac:dyDescent="0.35">
      <c r="B8096" s="349"/>
      <c r="C8096" s="715" t="str">
        <f t="shared" si="503"/>
        <v/>
      </c>
      <c r="D8096" s="458">
        <f>IF(ISNUMBER(Summary!$D$17), DATE(Summary!$D$17, 1, 1) + INT((ROW(B8058)-1)/24), DATE(2024, 1, 1) + INT((ROW(B8058)-1)/24))</f>
        <v>45627</v>
      </c>
      <c r="E8096" s="459">
        <v>0.70833333333333337</v>
      </c>
      <c r="F8096" s="780"/>
      <c r="G8096" s="780"/>
      <c r="H8096" s="460">
        <f t="shared" si="501"/>
        <v>0</v>
      </c>
      <c r="I8096" s="460">
        <f t="shared" si="502"/>
        <v>0</v>
      </c>
      <c r="J8096" s="460">
        <f t="shared" si="504"/>
        <v>0</v>
      </c>
      <c r="K8096" s="9"/>
      <c r="P8096" s="2"/>
      <c r="Q8096" s="27"/>
      <c r="R8096" s="2"/>
      <c r="S8096" s="2"/>
      <c r="T8096" s="2"/>
      <c r="U8096" s="2"/>
      <c r="V8096" s="2"/>
      <c r="W8096" s="2"/>
    </row>
    <row r="8097" spans="2:23" ht="15" customHeight="1" x14ac:dyDescent="0.35">
      <c r="B8097" s="349"/>
      <c r="C8097" s="715" t="str">
        <f t="shared" si="503"/>
        <v/>
      </c>
      <c r="D8097" s="458">
        <f>IF(ISNUMBER(Summary!$D$17), DATE(Summary!$D$17, 1, 1) + INT((ROW(B8059)-1)/24), DATE(2024, 1, 1) + INT((ROW(B8059)-1)/24))</f>
        <v>45627</v>
      </c>
      <c r="E8097" s="459">
        <v>0.75000000000000011</v>
      </c>
      <c r="F8097" s="780"/>
      <c r="G8097" s="780"/>
      <c r="H8097" s="460">
        <f t="shared" si="501"/>
        <v>0</v>
      </c>
      <c r="I8097" s="460">
        <f t="shared" si="502"/>
        <v>0</v>
      </c>
      <c r="J8097" s="460">
        <f t="shared" si="504"/>
        <v>0</v>
      </c>
      <c r="K8097" s="9"/>
      <c r="P8097" s="2"/>
      <c r="Q8097" s="27"/>
      <c r="R8097" s="2"/>
      <c r="S8097" s="2"/>
      <c r="T8097" s="2"/>
      <c r="U8097" s="2"/>
      <c r="V8097" s="2"/>
      <c r="W8097" s="2"/>
    </row>
    <row r="8098" spans="2:23" ht="15" customHeight="1" x14ac:dyDescent="0.35">
      <c r="B8098" s="349"/>
      <c r="C8098" s="715" t="str">
        <f t="shared" si="503"/>
        <v/>
      </c>
      <c r="D8098" s="458">
        <f>IF(ISNUMBER(Summary!$D$17), DATE(Summary!$D$17, 1, 1) + INT((ROW(B8060)-1)/24), DATE(2024, 1, 1) + INT((ROW(B8060)-1)/24))</f>
        <v>45627</v>
      </c>
      <c r="E8098" s="459">
        <v>0.79166666666666674</v>
      </c>
      <c r="F8098" s="780"/>
      <c r="G8098" s="780"/>
      <c r="H8098" s="460">
        <f t="shared" si="501"/>
        <v>0</v>
      </c>
      <c r="I8098" s="460">
        <f t="shared" si="502"/>
        <v>0</v>
      </c>
      <c r="J8098" s="460">
        <f t="shared" si="504"/>
        <v>0</v>
      </c>
      <c r="K8098" s="9"/>
      <c r="P8098" s="2"/>
      <c r="Q8098" s="27"/>
      <c r="R8098" s="2"/>
      <c r="S8098" s="2"/>
      <c r="T8098" s="2"/>
      <c r="U8098" s="2"/>
      <c r="V8098" s="2"/>
      <c r="W8098" s="2"/>
    </row>
    <row r="8099" spans="2:23" ht="15" customHeight="1" x14ac:dyDescent="0.35">
      <c r="B8099" s="349"/>
      <c r="C8099" s="715" t="str">
        <f t="shared" si="503"/>
        <v/>
      </c>
      <c r="D8099" s="458">
        <f>IF(ISNUMBER(Summary!$D$17), DATE(Summary!$D$17, 1, 1) + INT((ROW(B8061)-1)/24), DATE(2024, 1, 1) + INT((ROW(B8061)-1)/24))</f>
        <v>45627</v>
      </c>
      <c r="E8099" s="459">
        <v>0.83333333333333337</v>
      </c>
      <c r="F8099" s="780"/>
      <c r="G8099" s="780"/>
      <c r="H8099" s="460">
        <f t="shared" si="501"/>
        <v>0</v>
      </c>
      <c r="I8099" s="460">
        <f t="shared" si="502"/>
        <v>0</v>
      </c>
      <c r="J8099" s="460">
        <f t="shared" si="504"/>
        <v>0</v>
      </c>
      <c r="K8099" s="9"/>
      <c r="P8099" s="2"/>
      <c r="Q8099" s="27"/>
      <c r="R8099" s="2"/>
      <c r="S8099" s="2"/>
      <c r="T8099" s="2"/>
      <c r="U8099" s="2"/>
      <c r="V8099" s="2"/>
      <c r="W8099" s="2"/>
    </row>
    <row r="8100" spans="2:23" ht="15" customHeight="1" x14ac:dyDescent="0.35">
      <c r="B8100" s="349"/>
      <c r="C8100" s="715" t="str">
        <f t="shared" si="503"/>
        <v/>
      </c>
      <c r="D8100" s="458">
        <f>IF(ISNUMBER(Summary!$D$17), DATE(Summary!$D$17, 1, 1) + INT((ROW(B8062)-1)/24), DATE(2024, 1, 1) + INT((ROW(B8062)-1)/24))</f>
        <v>45627</v>
      </c>
      <c r="E8100" s="459">
        <v>0.87500000000000011</v>
      </c>
      <c r="F8100" s="780"/>
      <c r="G8100" s="780"/>
      <c r="H8100" s="460">
        <f t="shared" si="501"/>
        <v>0</v>
      </c>
      <c r="I8100" s="460">
        <f t="shared" si="502"/>
        <v>0</v>
      </c>
      <c r="J8100" s="460">
        <f t="shared" si="504"/>
        <v>0</v>
      </c>
      <c r="K8100" s="9"/>
      <c r="P8100" s="2"/>
      <c r="Q8100" s="27"/>
      <c r="R8100" s="2"/>
      <c r="S8100" s="2"/>
      <c r="T8100" s="2"/>
      <c r="U8100" s="2"/>
      <c r="V8100" s="2"/>
      <c r="W8100" s="2"/>
    </row>
    <row r="8101" spans="2:23" ht="15" customHeight="1" x14ac:dyDescent="0.35">
      <c r="B8101" s="349"/>
      <c r="C8101" s="715" t="str">
        <f t="shared" si="503"/>
        <v/>
      </c>
      <c r="D8101" s="458">
        <f>IF(ISNUMBER(Summary!$D$17), DATE(Summary!$D$17, 1, 1) + INT((ROW(B8063)-1)/24), DATE(2024, 1, 1) + INT((ROW(B8063)-1)/24))</f>
        <v>45627</v>
      </c>
      <c r="E8101" s="459">
        <v>0.91666666666666674</v>
      </c>
      <c r="F8101" s="780"/>
      <c r="G8101" s="780"/>
      <c r="H8101" s="460">
        <f t="shared" si="501"/>
        <v>0</v>
      </c>
      <c r="I8101" s="460">
        <f t="shared" si="502"/>
        <v>0</v>
      </c>
      <c r="J8101" s="460">
        <f t="shared" si="504"/>
        <v>0</v>
      </c>
      <c r="K8101" s="9"/>
      <c r="P8101" s="2"/>
      <c r="Q8101" s="27"/>
      <c r="R8101" s="2"/>
      <c r="S8101" s="2"/>
      <c r="T8101" s="2"/>
      <c r="U8101" s="2"/>
      <c r="V8101" s="2"/>
      <c r="W8101" s="2"/>
    </row>
    <row r="8102" spans="2:23" ht="15" customHeight="1" x14ac:dyDescent="0.35">
      <c r="B8102" s="349"/>
      <c r="C8102" s="715" t="str">
        <f t="shared" si="503"/>
        <v/>
      </c>
      <c r="D8102" s="458">
        <f>IF(ISNUMBER(Summary!$D$17), DATE(Summary!$D$17, 1, 1) + INT((ROW(B8064)-1)/24), DATE(2024, 1, 1) + INT((ROW(B8064)-1)/24))</f>
        <v>45627</v>
      </c>
      <c r="E8102" s="459">
        <v>0.95833333333333337</v>
      </c>
      <c r="F8102" s="780"/>
      <c r="G8102" s="780"/>
      <c r="H8102" s="460">
        <f t="shared" si="501"/>
        <v>0</v>
      </c>
      <c r="I8102" s="460">
        <f t="shared" si="502"/>
        <v>0</v>
      </c>
      <c r="J8102" s="460">
        <f t="shared" si="504"/>
        <v>0</v>
      </c>
      <c r="K8102" s="9"/>
      <c r="P8102" s="2"/>
      <c r="Q8102" s="27"/>
      <c r="R8102" s="2"/>
      <c r="S8102" s="2"/>
      <c r="T8102" s="2"/>
      <c r="U8102" s="2"/>
      <c r="V8102" s="2"/>
      <c r="W8102" s="2"/>
    </row>
    <row r="8103" spans="2:23" ht="15" customHeight="1" x14ac:dyDescent="0.35">
      <c r="B8103" s="457"/>
      <c r="C8103" s="715">
        <f t="shared" si="503"/>
        <v>45628</v>
      </c>
      <c r="D8103" s="458">
        <f>IF(ISNUMBER(Summary!$D$17), DATE(Summary!$D$17, 1, 1) + INT((ROW(B8065)-1)/24), DATE(2024, 1, 1) + INT((ROW(B8065)-1)/24))</f>
        <v>45628</v>
      </c>
      <c r="E8103" s="459">
        <v>3.1225022567582528E-17</v>
      </c>
      <c r="F8103" s="780"/>
      <c r="G8103" s="780"/>
      <c r="H8103" s="460">
        <f t="shared" ref="H8103:H8166" si="505">IF(G8103&gt;F8103,F8103,G8103)</f>
        <v>0</v>
      </c>
      <c r="I8103" s="460">
        <f t="shared" ref="I8103:I8166" si="506">F8103-H8103</f>
        <v>0</v>
      </c>
      <c r="J8103" s="460">
        <f t="shared" si="504"/>
        <v>0</v>
      </c>
      <c r="K8103" s="9"/>
      <c r="P8103" s="2"/>
      <c r="Q8103" s="27"/>
      <c r="R8103" s="2"/>
      <c r="S8103" s="2"/>
      <c r="T8103" s="2"/>
      <c r="U8103" s="2"/>
      <c r="V8103" s="2"/>
      <c r="W8103" s="2"/>
    </row>
    <row r="8104" spans="2:23" ht="15" customHeight="1" x14ac:dyDescent="0.35">
      <c r="B8104" s="349"/>
      <c r="C8104" s="715" t="str">
        <f t="shared" ref="C8104:C8167" si="507">IF(MOD(ROW()-ROW($E$39), 24)=0, $D8104, "")</f>
        <v/>
      </c>
      <c r="D8104" s="458">
        <f>IF(ISNUMBER(Summary!$D$17), DATE(Summary!$D$17, 1, 1) + INT((ROW(B8066)-1)/24), DATE(2024, 1, 1) + INT((ROW(B8066)-1)/24))</f>
        <v>45628</v>
      </c>
      <c r="E8104" s="459">
        <v>4.1666666666666699E-2</v>
      </c>
      <c r="F8104" s="780"/>
      <c r="G8104" s="780"/>
      <c r="H8104" s="460">
        <f t="shared" si="505"/>
        <v>0</v>
      </c>
      <c r="I8104" s="460">
        <f t="shared" si="506"/>
        <v>0</v>
      </c>
      <c r="J8104" s="460">
        <f t="shared" si="504"/>
        <v>0</v>
      </c>
      <c r="K8104" s="9"/>
      <c r="P8104" s="2"/>
      <c r="Q8104" s="27"/>
      <c r="R8104" s="2"/>
      <c r="S8104" s="2"/>
      <c r="T8104" s="2"/>
      <c r="U8104" s="2"/>
      <c r="V8104" s="2"/>
      <c r="W8104" s="2"/>
    </row>
    <row r="8105" spans="2:23" ht="15" customHeight="1" x14ac:dyDescent="0.35">
      <c r="B8105" s="349"/>
      <c r="C8105" s="715" t="str">
        <f t="shared" si="507"/>
        <v/>
      </c>
      <c r="D8105" s="458">
        <f>IF(ISNUMBER(Summary!$D$17), DATE(Summary!$D$17, 1, 1) + INT((ROW(B8067)-1)/24), DATE(2024, 1, 1) + INT((ROW(B8067)-1)/24))</f>
        <v>45628</v>
      </c>
      <c r="E8105" s="459">
        <v>8.333333333333337E-2</v>
      </c>
      <c r="F8105" s="780"/>
      <c r="G8105" s="780"/>
      <c r="H8105" s="460">
        <f t="shared" si="505"/>
        <v>0</v>
      </c>
      <c r="I8105" s="460">
        <f t="shared" si="506"/>
        <v>0</v>
      </c>
      <c r="J8105" s="460">
        <f t="shared" si="504"/>
        <v>0</v>
      </c>
      <c r="K8105" s="9"/>
      <c r="P8105" s="2"/>
      <c r="Q8105" s="27"/>
      <c r="R8105" s="2"/>
      <c r="S8105" s="2"/>
      <c r="T8105" s="2"/>
      <c r="U8105" s="2"/>
      <c r="V8105" s="2"/>
      <c r="W8105" s="2"/>
    </row>
    <row r="8106" spans="2:23" ht="15" customHeight="1" x14ac:dyDescent="0.35">
      <c r="B8106" s="349"/>
      <c r="C8106" s="715" t="str">
        <f t="shared" si="507"/>
        <v/>
      </c>
      <c r="D8106" s="458">
        <f>IF(ISNUMBER(Summary!$D$17), DATE(Summary!$D$17, 1, 1) + INT((ROW(B8068)-1)/24), DATE(2024, 1, 1) + INT((ROW(B8068)-1)/24))</f>
        <v>45628</v>
      </c>
      <c r="E8106" s="459">
        <v>0.12500000000000006</v>
      </c>
      <c r="F8106" s="780"/>
      <c r="G8106" s="780"/>
      <c r="H8106" s="460">
        <f t="shared" si="505"/>
        <v>0</v>
      </c>
      <c r="I8106" s="460">
        <f t="shared" si="506"/>
        <v>0</v>
      </c>
      <c r="J8106" s="460">
        <f t="shared" si="504"/>
        <v>0</v>
      </c>
      <c r="K8106" s="9"/>
      <c r="P8106" s="2"/>
      <c r="Q8106" s="27"/>
      <c r="R8106" s="2"/>
      <c r="S8106" s="2"/>
      <c r="T8106" s="2"/>
      <c r="U8106" s="2"/>
      <c r="V8106" s="2"/>
      <c r="W8106" s="2"/>
    </row>
    <row r="8107" spans="2:23" ht="15" customHeight="1" x14ac:dyDescent="0.35">
      <c r="B8107" s="349"/>
      <c r="C8107" s="715" t="str">
        <f t="shared" si="507"/>
        <v/>
      </c>
      <c r="D8107" s="458">
        <f>IF(ISNUMBER(Summary!$D$17), DATE(Summary!$D$17, 1, 1) + INT((ROW(B8069)-1)/24), DATE(2024, 1, 1) + INT((ROW(B8069)-1)/24))</f>
        <v>45628</v>
      </c>
      <c r="E8107" s="459">
        <v>0.16666666666666669</v>
      </c>
      <c r="F8107" s="780"/>
      <c r="G8107" s="780"/>
      <c r="H8107" s="460">
        <f t="shared" si="505"/>
        <v>0</v>
      </c>
      <c r="I8107" s="460">
        <f t="shared" si="506"/>
        <v>0</v>
      </c>
      <c r="J8107" s="460">
        <f t="shared" si="504"/>
        <v>0</v>
      </c>
      <c r="K8107" s="9"/>
      <c r="P8107" s="2"/>
      <c r="Q8107" s="27"/>
      <c r="R8107" s="2"/>
      <c r="S8107" s="2"/>
      <c r="T8107" s="2"/>
      <c r="U8107" s="2"/>
      <c r="V8107" s="2"/>
      <c r="W8107" s="2"/>
    </row>
    <row r="8108" spans="2:23" ht="15" customHeight="1" x14ac:dyDescent="0.35">
      <c r="B8108" s="349"/>
      <c r="C8108" s="715" t="str">
        <f t="shared" si="507"/>
        <v/>
      </c>
      <c r="D8108" s="458">
        <f>IF(ISNUMBER(Summary!$D$17), DATE(Summary!$D$17, 1, 1) + INT((ROW(B8070)-1)/24), DATE(2024, 1, 1) + INT((ROW(B8070)-1)/24))</f>
        <v>45628</v>
      </c>
      <c r="E8108" s="459">
        <v>0.20833333333333337</v>
      </c>
      <c r="F8108" s="780"/>
      <c r="G8108" s="780"/>
      <c r="H8108" s="460">
        <f t="shared" si="505"/>
        <v>0</v>
      </c>
      <c r="I8108" s="460">
        <f t="shared" si="506"/>
        <v>0</v>
      </c>
      <c r="J8108" s="460">
        <f t="shared" si="504"/>
        <v>0</v>
      </c>
      <c r="K8108" s="9"/>
      <c r="P8108" s="2"/>
      <c r="Q8108" s="27"/>
      <c r="R8108" s="2"/>
      <c r="S8108" s="2"/>
      <c r="T8108" s="2"/>
      <c r="U8108" s="2"/>
      <c r="V8108" s="2"/>
      <c r="W8108" s="2"/>
    </row>
    <row r="8109" spans="2:23" ht="15" customHeight="1" x14ac:dyDescent="0.35">
      <c r="B8109" s="349"/>
      <c r="C8109" s="715" t="str">
        <f t="shared" si="507"/>
        <v/>
      </c>
      <c r="D8109" s="458">
        <f>IF(ISNUMBER(Summary!$D$17), DATE(Summary!$D$17, 1, 1) + INT((ROW(B8071)-1)/24), DATE(2024, 1, 1) + INT((ROW(B8071)-1)/24))</f>
        <v>45628</v>
      </c>
      <c r="E8109" s="459">
        <v>0.25</v>
      </c>
      <c r="F8109" s="780"/>
      <c r="G8109" s="780"/>
      <c r="H8109" s="460">
        <f t="shared" si="505"/>
        <v>0</v>
      </c>
      <c r="I8109" s="460">
        <f t="shared" si="506"/>
        <v>0</v>
      </c>
      <c r="J8109" s="460">
        <f t="shared" si="504"/>
        <v>0</v>
      </c>
      <c r="K8109" s="9"/>
      <c r="P8109" s="2"/>
      <c r="Q8109" s="27"/>
      <c r="R8109" s="2"/>
      <c r="S8109" s="2"/>
      <c r="T8109" s="2"/>
      <c r="U8109" s="2"/>
      <c r="V8109" s="2"/>
      <c r="W8109" s="2"/>
    </row>
    <row r="8110" spans="2:23" ht="15" customHeight="1" x14ac:dyDescent="0.35">
      <c r="B8110" s="349"/>
      <c r="C8110" s="715" t="str">
        <f t="shared" si="507"/>
        <v/>
      </c>
      <c r="D8110" s="458">
        <f>IF(ISNUMBER(Summary!$D$17), DATE(Summary!$D$17, 1, 1) + INT((ROW(B8072)-1)/24), DATE(2024, 1, 1) + INT((ROW(B8072)-1)/24))</f>
        <v>45628</v>
      </c>
      <c r="E8110" s="459">
        <v>0.29166666666666669</v>
      </c>
      <c r="F8110" s="780"/>
      <c r="G8110" s="780"/>
      <c r="H8110" s="460">
        <f t="shared" si="505"/>
        <v>0</v>
      </c>
      <c r="I8110" s="460">
        <f t="shared" si="506"/>
        <v>0</v>
      </c>
      <c r="J8110" s="460">
        <f t="shared" si="504"/>
        <v>0</v>
      </c>
      <c r="K8110" s="9"/>
      <c r="P8110" s="2"/>
      <c r="Q8110" s="27"/>
      <c r="R8110" s="2"/>
      <c r="S8110" s="2"/>
      <c r="T8110" s="2"/>
      <c r="U8110" s="2"/>
      <c r="V8110" s="2"/>
      <c r="W8110" s="2"/>
    </row>
    <row r="8111" spans="2:23" ht="15" customHeight="1" x14ac:dyDescent="0.35">
      <c r="B8111" s="349"/>
      <c r="C8111" s="715" t="str">
        <f t="shared" si="507"/>
        <v/>
      </c>
      <c r="D8111" s="458">
        <f>IF(ISNUMBER(Summary!$D$17), DATE(Summary!$D$17, 1, 1) + INT((ROW(B8073)-1)/24), DATE(2024, 1, 1) + INT((ROW(B8073)-1)/24))</f>
        <v>45628</v>
      </c>
      <c r="E8111" s="459">
        <v>0.33333333333333337</v>
      </c>
      <c r="F8111" s="780"/>
      <c r="G8111" s="780"/>
      <c r="H8111" s="460">
        <f t="shared" si="505"/>
        <v>0</v>
      </c>
      <c r="I8111" s="460">
        <f t="shared" si="506"/>
        <v>0</v>
      </c>
      <c r="J8111" s="460">
        <f t="shared" si="504"/>
        <v>0</v>
      </c>
      <c r="K8111" s="9"/>
      <c r="P8111" s="2"/>
      <c r="Q8111" s="27"/>
      <c r="R8111" s="2"/>
      <c r="S8111" s="2"/>
      <c r="T8111" s="2"/>
      <c r="U8111" s="2"/>
      <c r="V8111" s="2"/>
      <c r="W8111" s="2"/>
    </row>
    <row r="8112" spans="2:23" ht="15" customHeight="1" x14ac:dyDescent="0.35">
      <c r="B8112" s="349"/>
      <c r="C8112" s="715" t="str">
        <f t="shared" si="507"/>
        <v/>
      </c>
      <c r="D8112" s="458">
        <f>IF(ISNUMBER(Summary!$D$17), DATE(Summary!$D$17, 1, 1) + INT((ROW(B8074)-1)/24), DATE(2024, 1, 1) + INT((ROW(B8074)-1)/24))</f>
        <v>45628</v>
      </c>
      <c r="E8112" s="459">
        <v>0.375</v>
      </c>
      <c r="F8112" s="780"/>
      <c r="G8112" s="780"/>
      <c r="H8112" s="460">
        <f t="shared" si="505"/>
        <v>0</v>
      </c>
      <c r="I8112" s="460">
        <f t="shared" si="506"/>
        <v>0</v>
      </c>
      <c r="J8112" s="460">
        <f t="shared" si="504"/>
        <v>0</v>
      </c>
      <c r="K8112" s="9"/>
      <c r="P8112" s="2"/>
      <c r="Q8112" s="27"/>
      <c r="R8112" s="2"/>
      <c r="S8112" s="2"/>
      <c r="T8112" s="2"/>
      <c r="U8112" s="2"/>
      <c r="V8112" s="2"/>
      <c r="W8112" s="2"/>
    </row>
    <row r="8113" spans="2:23" ht="15" customHeight="1" x14ac:dyDescent="0.35">
      <c r="B8113" s="349"/>
      <c r="C8113" s="715" t="str">
        <f t="shared" si="507"/>
        <v/>
      </c>
      <c r="D8113" s="458">
        <f>IF(ISNUMBER(Summary!$D$17), DATE(Summary!$D$17, 1, 1) + INT((ROW(B8075)-1)/24), DATE(2024, 1, 1) + INT((ROW(B8075)-1)/24))</f>
        <v>45628</v>
      </c>
      <c r="E8113" s="459">
        <v>0.41666666666666669</v>
      </c>
      <c r="F8113" s="780"/>
      <c r="G8113" s="780"/>
      <c r="H8113" s="460">
        <f t="shared" si="505"/>
        <v>0</v>
      </c>
      <c r="I8113" s="460">
        <f t="shared" si="506"/>
        <v>0</v>
      </c>
      <c r="J8113" s="460">
        <f t="shared" si="504"/>
        <v>0</v>
      </c>
      <c r="K8113" s="9"/>
      <c r="P8113" s="2"/>
      <c r="Q8113" s="27"/>
      <c r="R8113" s="2"/>
      <c r="S8113" s="2"/>
      <c r="T8113" s="2"/>
      <c r="U8113" s="2"/>
      <c r="V8113" s="2"/>
      <c r="W8113" s="2"/>
    </row>
    <row r="8114" spans="2:23" ht="15" customHeight="1" x14ac:dyDescent="0.35">
      <c r="B8114" s="349"/>
      <c r="C8114" s="715" t="str">
        <f t="shared" si="507"/>
        <v/>
      </c>
      <c r="D8114" s="458">
        <f>IF(ISNUMBER(Summary!$D$17), DATE(Summary!$D$17, 1, 1) + INT((ROW(B8076)-1)/24), DATE(2024, 1, 1) + INT((ROW(B8076)-1)/24))</f>
        <v>45628</v>
      </c>
      <c r="E8114" s="459">
        <v>0.45833333333333337</v>
      </c>
      <c r="F8114" s="780"/>
      <c r="G8114" s="780"/>
      <c r="H8114" s="460">
        <f t="shared" si="505"/>
        <v>0</v>
      </c>
      <c r="I8114" s="460">
        <f t="shared" si="506"/>
        <v>0</v>
      </c>
      <c r="J8114" s="460">
        <f t="shared" si="504"/>
        <v>0</v>
      </c>
      <c r="K8114" s="9"/>
      <c r="P8114" s="2"/>
      <c r="Q8114" s="27"/>
      <c r="R8114" s="2"/>
      <c r="S8114" s="2"/>
      <c r="T8114" s="2"/>
      <c r="U8114" s="2"/>
      <c r="V8114" s="2"/>
      <c r="W8114" s="2"/>
    </row>
    <row r="8115" spans="2:23" ht="15" customHeight="1" x14ac:dyDescent="0.35">
      <c r="B8115" s="349"/>
      <c r="C8115" s="715" t="str">
        <f t="shared" si="507"/>
        <v/>
      </c>
      <c r="D8115" s="458">
        <f>IF(ISNUMBER(Summary!$D$17), DATE(Summary!$D$17, 1, 1) + INT((ROW(B8077)-1)/24), DATE(2024, 1, 1) + INT((ROW(B8077)-1)/24))</f>
        <v>45628</v>
      </c>
      <c r="E8115" s="459">
        <v>0.50000000000000011</v>
      </c>
      <c r="F8115" s="780"/>
      <c r="G8115" s="780"/>
      <c r="H8115" s="460">
        <f t="shared" si="505"/>
        <v>0</v>
      </c>
      <c r="I8115" s="460">
        <f t="shared" si="506"/>
        <v>0</v>
      </c>
      <c r="J8115" s="460">
        <f t="shared" si="504"/>
        <v>0</v>
      </c>
      <c r="K8115" s="9"/>
      <c r="P8115" s="2"/>
      <c r="Q8115" s="27"/>
      <c r="R8115" s="2"/>
      <c r="S8115" s="2"/>
      <c r="T8115" s="2"/>
      <c r="U8115" s="2"/>
      <c r="V8115" s="2"/>
      <c r="W8115" s="2"/>
    </row>
    <row r="8116" spans="2:23" ht="15" customHeight="1" x14ac:dyDescent="0.35">
      <c r="B8116" s="349"/>
      <c r="C8116" s="715" t="str">
        <f t="shared" si="507"/>
        <v/>
      </c>
      <c r="D8116" s="458">
        <f>IF(ISNUMBER(Summary!$D$17), DATE(Summary!$D$17, 1, 1) + INT((ROW(B8078)-1)/24), DATE(2024, 1, 1) + INT((ROW(B8078)-1)/24))</f>
        <v>45628</v>
      </c>
      <c r="E8116" s="459">
        <v>0.54166666666666674</v>
      </c>
      <c r="F8116" s="780"/>
      <c r="G8116" s="780"/>
      <c r="H8116" s="460">
        <f t="shared" si="505"/>
        <v>0</v>
      </c>
      <c r="I8116" s="460">
        <f t="shared" si="506"/>
        <v>0</v>
      </c>
      <c r="J8116" s="460">
        <f t="shared" si="504"/>
        <v>0</v>
      </c>
      <c r="K8116" s="9"/>
      <c r="P8116" s="2"/>
      <c r="Q8116" s="27"/>
      <c r="R8116" s="2"/>
      <c r="S8116" s="2"/>
      <c r="T8116" s="2"/>
      <c r="U8116" s="2"/>
      <c r="V8116" s="2"/>
      <c r="W8116" s="2"/>
    </row>
    <row r="8117" spans="2:23" ht="15" customHeight="1" x14ac:dyDescent="0.35">
      <c r="B8117" s="349"/>
      <c r="C8117" s="715" t="str">
        <f t="shared" si="507"/>
        <v/>
      </c>
      <c r="D8117" s="458">
        <f>IF(ISNUMBER(Summary!$D$17), DATE(Summary!$D$17, 1, 1) + INT((ROW(B8079)-1)/24), DATE(2024, 1, 1) + INT((ROW(B8079)-1)/24))</f>
        <v>45628</v>
      </c>
      <c r="E8117" s="459">
        <v>0.58333333333333337</v>
      </c>
      <c r="F8117" s="780"/>
      <c r="G8117" s="780"/>
      <c r="H8117" s="460">
        <f t="shared" si="505"/>
        <v>0</v>
      </c>
      <c r="I8117" s="460">
        <f t="shared" si="506"/>
        <v>0</v>
      </c>
      <c r="J8117" s="460">
        <f t="shared" si="504"/>
        <v>0</v>
      </c>
      <c r="K8117" s="9"/>
      <c r="P8117" s="2"/>
      <c r="Q8117" s="27"/>
      <c r="R8117" s="2"/>
      <c r="S8117" s="2"/>
      <c r="T8117" s="2"/>
      <c r="U8117" s="2"/>
      <c r="V8117" s="2"/>
      <c r="W8117" s="2"/>
    </row>
    <row r="8118" spans="2:23" ht="15" customHeight="1" x14ac:dyDescent="0.35">
      <c r="B8118" s="349"/>
      <c r="C8118" s="715" t="str">
        <f t="shared" si="507"/>
        <v/>
      </c>
      <c r="D8118" s="458">
        <f>IF(ISNUMBER(Summary!$D$17), DATE(Summary!$D$17, 1, 1) + INT((ROW(B8080)-1)/24), DATE(2024, 1, 1) + INT((ROW(B8080)-1)/24))</f>
        <v>45628</v>
      </c>
      <c r="E8118" s="459">
        <v>0.62500000000000011</v>
      </c>
      <c r="F8118" s="780"/>
      <c r="G8118" s="780"/>
      <c r="H8118" s="460">
        <f t="shared" si="505"/>
        <v>0</v>
      </c>
      <c r="I8118" s="460">
        <f t="shared" si="506"/>
        <v>0</v>
      </c>
      <c r="J8118" s="460">
        <f t="shared" si="504"/>
        <v>0</v>
      </c>
      <c r="K8118" s="9"/>
      <c r="P8118" s="2"/>
      <c r="Q8118" s="27"/>
      <c r="R8118" s="2"/>
      <c r="S8118" s="2"/>
      <c r="T8118" s="2"/>
      <c r="U8118" s="2"/>
      <c r="V8118" s="2"/>
      <c r="W8118" s="2"/>
    </row>
    <row r="8119" spans="2:23" ht="15" customHeight="1" x14ac:dyDescent="0.35">
      <c r="B8119" s="349"/>
      <c r="C8119" s="715" t="str">
        <f t="shared" si="507"/>
        <v/>
      </c>
      <c r="D8119" s="458">
        <f>IF(ISNUMBER(Summary!$D$17), DATE(Summary!$D$17, 1, 1) + INT((ROW(B8081)-1)/24), DATE(2024, 1, 1) + INT((ROW(B8081)-1)/24))</f>
        <v>45628</v>
      </c>
      <c r="E8119" s="459">
        <v>0.66666666666666674</v>
      </c>
      <c r="F8119" s="780"/>
      <c r="G8119" s="780"/>
      <c r="H8119" s="460">
        <f t="shared" si="505"/>
        <v>0</v>
      </c>
      <c r="I8119" s="460">
        <f t="shared" si="506"/>
        <v>0</v>
      </c>
      <c r="J8119" s="460">
        <f t="shared" si="504"/>
        <v>0</v>
      </c>
      <c r="K8119" s="9"/>
      <c r="P8119" s="2"/>
      <c r="Q8119" s="27"/>
      <c r="R8119" s="2"/>
      <c r="S8119" s="2"/>
      <c r="T8119" s="2"/>
      <c r="U8119" s="2"/>
      <c r="V8119" s="2"/>
      <c r="W8119" s="2"/>
    </row>
    <row r="8120" spans="2:23" ht="15" customHeight="1" x14ac:dyDescent="0.35">
      <c r="B8120" s="349"/>
      <c r="C8120" s="715" t="str">
        <f t="shared" si="507"/>
        <v/>
      </c>
      <c r="D8120" s="458">
        <f>IF(ISNUMBER(Summary!$D$17), DATE(Summary!$D$17, 1, 1) + INT((ROW(B8082)-1)/24), DATE(2024, 1, 1) + INT((ROW(B8082)-1)/24))</f>
        <v>45628</v>
      </c>
      <c r="E8120" s="459">
        <v>0.70833333333333337</v>
      </c>
      <c r="F8120" s="780"/>
      <c r="G8120" s="780"/>
      <c r="H8120" s="460">
        <f t="shared" si="505"/>
        <v>0</v>
      </c>
      <c r="I8120" s="460">
        <f t="shared" si="506"/>
        <v>0</v>
      </c>
      <c r="J8120" s="460">
        <f t="shared" si="504"/>
        <v>0</v>
      </c>
      <c r="K8120" s="9"/>
      <c r="P8120" s="2"/>
      <c r="Q8120" s="27"/>
      <c r="R8120" s="2"/>
      <c r="S8120" s="2"/>
      <c r="T8120" s="2"/>
      <c r="U8120" s="2"/>
      <c r="V8120" s="2"/>
      <c r="W8120" s="2"/>
    </row>
    <row r="8121" spans="2:23" ht="15" customHeight="1" x14ac:dyDescent="0.35">
      <c r="B8121" s="349"/>
      <c r="C8121" s="715" t="str">
        <f t="shared" si="507"/>
        <v/>
      </c>
      <c r="D8121" s="458">
        <f>IF(ISNUMBER(Summary!$D$17), DATE(Summary!$D$17, 1, 1) + INT((ROW(B8083)-1)/24), DATE(2024, 1, 1) + INT((ROW(B8083)-1)/24))</f>
        <v>45628</v>
      </c>
      <c r="E8121" s="459">
        <v>0.75000000000000011</v>
      </c>
      <c r="F8121" s="780"/>
      <c r="G8121" s="780"/>
      <c r="H8121" s="460">
        <f t="shared" si="505"/>
        <v>0</v>
      </c>
      <c r="I8121" s="460">
        <f t="shared" si="506"/>
        <v>0</v>
      </c>
      <c r="J8121" s="460">
        <f t="shared" si="504"/>
        <v>0</v>
      </c>
      <c r="K8121" s="9"/>
      <c r="P8121" s="2"/>
      <c r="Q8121" s="27"/>
      <c r="R8121" s="2"/>
      <c r="S8121" s="2"/>
      <c r="T8121" s="2"/>
      <c r="U8121" s="2"/>
      <c r="V8121" s="2"/>
      <c r="W8121" s="2"/>
    </row>
    <row r="8122" spans="2:23" ht="15" customHeight="1" x14ac:dyDescent="0.35">
      <c r="B8122" s="349"/>
      <c r="C8122" s="715" t="str">
        <f t="shared" si="507"/>
        <v/>
      </c>
      <c r="D8122" s="458">
        <f>IF(ISNUMBER(Summary!$D$17), DATE(Summary!$D$17, 1, 1) + INT((ROW(B8084)-1)/24), DATE(2024, 1, 1) + INT((ROW(B8084)-1)/24))</f>
        <v>45628</v>
      </c>
      <c r="E8122" s="459">
        <v>0.79166666666666674</v>
      </c>
      <c r="F8122" s="780"/>
      <c r="G8122" s="780"/>
      <c r="H8122" s="460">
        <f t="shared" si="505"/>
        <v>0</v>
      </c>
      <c r="I8122" s="460">
        <f t="shared" si="506"/>
        <v>0</v>
      </c>
      <c r="J8122" s="460">
        <f t="shared" si="504"/>
        <v>0</v>
      </c>
      <c r="K8122" s="9"/>
      <c r="P8122" s="2"/>
      <c r="Q8122" s="27"/>
      <c r="R8122" s="2"/>
      <c r="S8122" s="2"/>
      <c r="T8122" s="2"/>
      <c r="U8122" s="2"/>
      <c r="V8122" s="2"/>
      <c r="W8122" s="2"/>
    </row>
    <row r="8123" spans="2:23" ht="15" customHeight="1" x14ac:dyDescent="0.35">
      <c r="B8123" s="349"/>
      <c r="C8123" s="715" t="str">
        <f t="shared" si="507"/>
        <v/>
      </c>
      <c r="D8123" s="458">
        <f>IF(ISNUMBER(Summary!$D$17), DATE(Summary!$D$17, 1, 1) + INT((ROW(B8085)-1)/24), DATE(2024, 1, 1) + INT((ROW(B8085)-1)/24))</f>
        <v>45628</v>
      </c>
      <c r="E8123" s="459">
        <v>0.83333333333333337</v>
      </c>
      <c r="F8123" s="780"/>
      <c r="G8123" s="780"/>
      <c r="H8123" s="460">
        <f t="shared" si="505"/>
        <v>0</v>
      </c>
      <c r="I8123" s="460">
        <f t="shared" si="506"/>
        <v>0</v>
      </c>
      <c r="J8123" s="460">
        <f t="shared" si="504"/>
        <v>0</v>
      </c>
      <c r="K8123" s="9"/>
      <c r="P8123" s="2"/>
      <c r="Q8123" s="27"/>
      <c r="R8123" s="2"/>
      <c r="S8123" s="2"/>
      <c r="T8123" s="2"/>
      <c r="U8123" s="2"/>
      <c r="V8123" s="2"/>
      <c r="W8123" s="2"/>
    </row>
    <row r="8124" spans="2:23" ht="15" customHeight="1" x14ac:dyDescent="0.35">
      <c r="B8124" s="349"/>
      <c r="C8124" s="715" t="str">
        <f t="shared" si="507"/>
        <v/>
      </c>
      <c r="D8124" s="458">
        <f>IF(ISNUMBER(Summary!$D$17), DATE(Summary!$D$17, 1, 1) + INT((ROW(B8086)-1)/24), DATE(2024, 1, 1) + INT((ROW(B8086)-1)/24))</f>
        <v>45628</v>
      </c>
      <c r="E8124" s="459">
        <v>0.87500000000000011</v>
      </c>
      <c r="F8124" s="780"/>
      <c r="G8124" s="780"/>
      <c r="H8124" s="460">
        <f t="shared" si="505"/>
        <v>0</v>
      </c>
      <c r="I8124" s="460">
        <f t="shared" si="506"/>
        <v>0</v>
      </c>
      <c r="J8124" s="460">
        <f t="shared" si="504"/>
        <v>0</v>
      </c>
      <c r="K8124" s="9"/>
      <c r="P8124" s="2"/>
      <c r="Q8124" s="27"/>
      <c r="R8124" s="2"/>
      <c r="S8124" s="2"/>
      <c r="T8124" s="2"/>
      <c r="U8124" s="2"/>
      <c r="V8124" s="2"/>
      <c r="W8124" s="2"/>
    </row>
    <row r="8125" spans="2:23" ht="15" customHeight="1" x14ac:dyDescent="0.35">
      <c r="B8125" s="349"/>
      <c r="C8125" s="715" t="str">
        <f t="shared" si="507"/>
        <v/>
      </c>
      <c r="D8125" s="458">
        <f>IF(ISNUMBER(Summary!$D$17), DATE(Summary!$D$17, 1, 1) + INT((ROW(B8087)-1)/24), DATE(2024, 1, 1) + INT((ROW(B8087)-1)/24))</f>
        <v>45628</v>
      </c>
      <c r="E8125" s="459">
        <v>0.91666666666666674</v>
      </c>
      <c r="F8125" s="780"/>
      <c r="G8125" s="780"/>
      <c r="H8125" s="460">
        <f t="shared" si="505"/>
        <v>0</v>
      </c>
      <c r="I8125" s="460">
        <f t="shared" si="506"/>
        <v>0</v>
      </c>
      <c r="J8125" s="460">
        <f t="shared" si="504"/>
        <v>0</v>
      </c>
      <c r="K8125" s="9"/>
      <c r="P8125" s="2"/>
      <c r="Q8125" s="27"/>
      <c r="R8125" s="2"/>
      <c r="S8125" s="2"/>
      <c r="T8125" s="2"/>
      <c r="U8125" s="2"/>
      <c r="V8125" s="2"/>
      <c r="W8125" s="2"/>
    </row>
    <row r="8126" spans="2:23" ht="15" customHeight="1" x14ac:dyDescent="0.35">
      <c r="B8126" s="349"/>
      <c r="C8126" s="715" t="str">
        <f t="shared" si="507"/>
        <v/>
      </c>
      <c r="D8126" s="458">
        <f>IF(ISNUMBER(Summary!$D$17), DATE(Summary!$D$17, 1, 1) + INT((ROW(B8088)-1)/24), DATE(2024, 1, 1) + INT((ROW(B8088)-1)/24))</f>
        <v>45628</v>
      </c>
      <c r="E8126" s="459">
        <v>0.95833333333333337</v>
      </c>
      <c r="F8126" s="780"/>
      <c r="G8126" s="780"/>
      <c r="H8126" s="460">
        <f t="shared" si="505"/>
        <v>0</v>
      </c>
      <c r="I8126" s="460">
        <f t="shared" si="506"/>
        <v>0</v>
      </c>
      <c r="J8126" s="460">
        <f t="shared" si="504"/>
        <v>0</v>
      </c>
      <c r="K8126" s="9"/>
      <c r="P8126" s="2"/>
      <c r="Q8126" s="27"/>
      <c r="R8126" s="2"/>
      <c r="S8126" s="2"/>
      <c r="T8126" s="2"/>
      <c r="U8126" s="2"/>
      <c r="V8126" s="2"/>
      <c r="W8126" s="2"/>
    </row>
    <row r="8127" spans="2:23" ht="15" customHeight="1" x14ac:dyDescent="0.35">
      <c r="B8127" s="457"/>
      <c r="C8127" s="715">
        <f t="shared" si="507"/>
        <v>45629</v>
      </c>
      <c r="D8127" s="458">
        <f>IF(ISNUMBER(Summary!$D$17), DATE(Summary!$D$17, 1, 1) + INT((ROW(B8089)-1)/24), DATE(2024, 1, 1) + INT((ROW(B8089)-1)/24))</f>
        <v>45629</v>
      </c>
      <c r="E8127" s="459">
        <v>3.1225022567582528E-17</v>
      </c>
      <c r="F8127" s="780"/>
      <c r="G8127" s="780"/>
      <c r="H8127" s="460">
        <f t="shared" si="505"/>
        <v>0</v>
      </c>
      <c r="I8127" s="460">
        <f t="shared" si="506"/>
        <v>0</v>
      </c>
      <c r="J8127" s="460">
        <f t="shared" si="504"/>
        <v>0</v>
      </c>
      <c r="K8127" s="9"/>
      <c r="P8127" s="2"/>
      <c r="Q8127" s="27"/>
      <c r="R8127" s="2"/>
      <c r="S8127" s="2"/>
      <c r="T8127" s="2"/>
      <c r="U8127" s="2"/>
      <c r="V8127" s="2"/>
      <c r="W8127" s="2"/>
    </row>
    <row r="8128" spans="2:23" ht="15" customHeight="1" x14ac:dyDescent="0.35">
      <c r="B8128" s="349"/>
      <c r="C8128" s="715" t="str">
        <f t="shared" si="507"/>
        <v/>
      </c>
      <c r="D8128" s="458">
        <f>IF(ISNUMBER(Summary!$D$17), DATE(Summary!$D$17, 1, 1) + INT((ROW(B8090)-1)/24), DATE(2024, 1, 1) + INT((ROW(B8090)-1)/24))</f>
        <v>45629</v>
      </c>
      <c r="E8128" s="459">
        <v>4.1666666666666699E-2</v>
      </c>
      <c r="F8128" s="780"/>
      <c r="G8128" s="780"/>
      <c r="H8128" s="460">
        <f t="shared" si="505"/>
        <v>0</v>
      </c>
      <c r="I8128" s="460">
        <f t="shared" si="506"/>
        <v>0</v>
      </c>
      <c r="J8128" s="460">
        <f t="shared" ref="J8128:J8191" si="508">G8128-H8128</f>
        <v>0</v>
      </c>
      <c r="K8128" s="9"/>
      <c r="P8128" s="2"/>
      <c r="Q8128" s="27"/>
      <c r="R8128" s="2"/>
      <c r="S8128" s="2"/>
      <c r="T8128" s="2"/>
      <c r="U8128" s="2"/>
      <c r="V8128" s="2"/>
      <c r="W8128" s="2"/>
    </row>
    <row r="8129" spans="2:23" ht="15" customHeight="1" x14ac:dyDescent="0.35">
      <c r="B8129" s="349"/>
      <c r="C8129" s="715" t="str">
        <f t="shared" si="507"/>
        <v/>
      </c>
      <c r="D8129" s="458">
        <f>IF(ISNUMBER(Summary!$D$17), DATE(Summary!$D$17, 1, 1) + INT((ROW(B8091)-1)/24), DATE(2024, 1, 1) + INT((ROW(B8091)-1)/24))</f>
        <v>45629</v>
      </c>
      <c r="E8129" s="459">
        <v>8.333333333333337E-2</v>
      </c>
      <c r="F8129" s="780"/>
      <c r="G8129" s="780"/>
      <c r="H8129" s="460">
        <f t="shared" si="505"/>
        <v>0</v>
      </c>
      <c r="I8129" s="460">
        <f t="shared" si="506"/>
        <v>0</v>
      </c>
      <c r="J8129" s="460">
        <f t="shared" si="508"/>
        <v>0</v>
      </c>
      <c r="K8129" s="9"/>
      <c r="P8129" s="2"/>
      <c r="Q8129" s="27"/>
      <c r="R8129" s="2"/>
      <c r="S8129" s="2"/>
      <c r="T8129" s="2"/>
      <c r="U8129" s="2"/>
      <c r="V8129" s="2"/>
      <c r="W8129" s="2"/>
    </row>
    <row r="8130" spans="2:23" ht="15" customHeight="1" x14ac:dyDescent="0.35">
      <c r="B8130" s="349"/>
      <c r="C8130" s="715" t="str">
        <f t="shared" si="507"/>
        <v/>
      </c>
      <c r="D8130" s="458">
        <f>IF(ISNUMBER(Summary!$D$17), DATE(Summary!$D$17, 1, 1) + INT((ROW(B8092)-1)/24), DATE(2024, 1, 1) + INT((ROW(B8092)-1)/24))</f>
        <v>45629</v>
      </c>
      <c r="E8130" s="459">
        <v>0.12500000000000006</v>
      </c>
      <c r="F8130" s="780"/>
      <c r="G8130" s="780"/>
      <c r="H8130" s="460">
        <f t="shared" si="505"/>
        <v>0</v>
      </c>
      <c r="I8130" s="460">
        <f t="shared" si="506"/>
        <v>0</v>
      </c>
      <c r="J8130" s="460">
        <f t="shared" si="508"/>
        <v>0</v>
      </c>
      <c r="K8130" s="9"/>
      <c r="P8130" s="2"/>
      <c r="Q8130" s="27"/>
      <c r="R8130" s="2"/>
      <c r="S8130" s="2"/>
      <c r="T8130" s="2"/>
      <c r="U8130" s="2"/>
      <c r="V8130" s="2"/>
      <c r="W8130" s="2"/>
    </row>
    <row r="8131" spans="2:23" ht="15" customHeight="1" x14ac:dyDescent="0.35">
      <c r="B8131" s="349"/>
      <c r="C8131" s="715" t="str">
        <f t="shared" si="507"/>
        <v/>
      </c>
      <c r="D8131" s="458">
        <f>IF(ISNUMBER(Summary!$D$17), DATE(Summary!$D$17, 1, 1) + INT((ROW(B8093)-1)/24), DATE(2024, 1, 1) + INT((ROW(B8093)-1)/24))</f>
        <v>45629</v>
      </c>
      <c r="E8131" s="459">
        <v>0.16666666666666669</v>
      </c>
      <c r="F8131" s="780"/>
      <c r="G8131" s="780"/>
      <c r="H8131" s="460">
        <f t="shared" si="505"/>
        <v>0</v>
      </c>
      <c r="I8131" s="460">
        <f t="shared" si="506"/>
        <v>0</v>
      </c>
      <c r="J8131" s="460">
        <f t="shared" si="508"/>
        <v>0</v>
      </c>
      <c r="K8131" s="9"/>
      <c r="P8131" s="2"/>
      <c r="Q8131" s="27"/>
      <c r="R8131" s="2"/>
      <c r="S8131" s="2"/>
      <c r="T8131" s="2"/>
      <c r="U8131" s="2"/>
      <c r="V8131" s="2"/>
      <c r="W8131" s="2"/>
    </row>
    <row r="8132" spans="2:23" ht="15" customHeight="1" x14ac:dyDescent="0.35">
      <c r="B8132" s="349"/>
      <c r="C8132" s="715" t="str">
        <f t="shared" si="507"/>
        <v/>
      </c>
      <c r="D8132" s="458">
        <f>IF(ISNUMBER(Summary!$D$17), DATE(Summary!$D$17, 1, 1) + INT((ROW(B8094)-1)/24), DATE(2024, 1, 1) + INT((ROW(B8094)-1)/24))</f>
        <v>45629</v>
      </c>
      <c r="E8132" s="459">
        <v>0.20833333333333337</v>
      </c>
      <c r="F8132" s="780"/>
      <c r="G8132" s="780"/>
      <c r="H8132" s="460">
        <f t="shared" si="505"/>
        <v>0</v>
      </c>
      <c r="I8132" s="460">
        <f t="shared" si="506"/>
        <v>0</v>
      </c>
      <c r="J8132" s="460">
        <f t="shared" si="508"/>
        <v>0</v>
      </c>
      <c r="K8132" s="9"/>
      <c r="P8132" s="2"/>
      <c r="Q8132" s="27"/>
      <c r="R8132" s="2"/>
      <c r="S8132" s="2"/>
      <c r="T8132" s="2"/>
      <c r="U8132" s="2"/>
      <c r="V8132" s="2"/>
      <c r="W8132" s="2"/>
    </row>
    <row r="8133" spans="2:23" ht="15" customHeight="1" x14ac:dyDescent="0.35">
      <c r="B8133" s="349"/>
      <c r="C8133" s="715" t="str">
        <f t="shared" si="507"/>
        <v/>
      </c>
      <c r="D8133" s="458">
        <f>IF(ISNUMBER(Summary!$D$17), DATE(Summary!$D$17, 1, 1) + INT((ROW(B8095)-1)/24), DATE(2024, 1, 1) + INT((ROW(B8095)-1)/24))</f>
        <v>45629</v>
      </c>
      <c r="E8133" s="459">
        <v>0.25</v>
      </c>
      <c r="F8133" s="780"/>
      <c r="G8133" s="780"/>
      <c r="H8133" s="460">
        <f t="shared" si="505"/>
        <v>0</v>
      </c>
      <c r="I8133" s="460">
        <f t="shared" si="506"/>
        <v>0</v>
      </c>
      <c r="J8133" s="460">
        <f t="shared" si="508"/>
        <v>0</v>
      </c>
      <c r="K8133" s="9"/>
      <c r="P8133" s="2"/>
      <c r="Q8133" s="27"/>
      <c r="R8133" s="2"/>
      <c r="S8133" s="2"/>
      <c r="T8133" s="2"/>
      <c r="U8133" s="2"/>
      <c r="V8133" s="2"/>
      <c r="W8133" s="2"/>
    </row>
    <row r="8134" spans="2:23" ht="15" customHeight="1" x14ac:dyDescent="0.35">
      <c r="B8134" s="349"/>
      <c r="C8134" s="715" t="str">
        <f t="shared" si="507"/>
        <v/>
      </c>
      <c r="D8134" s="458">
        <f>IF(ISNUMBER(Summary!$D$17), DATE(Summary!$D$17, 1, 1) + INT((ROW(B8096)-1)/24), DATE(2024, 1, 1) + INT((ROW(B8096)-1)/24))</f>
        <v>45629</v>
      </c>
      <c r="E8134" s="459">
        <v>0.29166666666666669</v>
      </c>
      <c r="F8134" s="780"/>
      <c r="G8134" s="780"/>
      <c r="H8134" s="460">
        <f t="shared" si="505"/>
        <v>0</v>
      </c>
      <c r="I8134" s="460">
        <f t="shared" si="506"/>
        <v>0</v>
      </c>
      <c r="J8134" s="460">
        <f t="shared" si="508"/>
        <v>0</v>
      </c>
      <c r="K8134" s="9"/>
      <c r="P8134" s="2"/>
      <c r="Q8134" s="27"/>
      <c r="R8134" s="2"/>
      <c r="S8134" s="2"/>
      <c r="T8134" s="2"/>
      <c r="U8134" s="2"/>
      <c r="V8134" s="2"/>
      <c r="W8134" s="2"/>
    </row>
    <row r="8135" spans="2:23" ht="15" customHeight="1" x14ac:dyDescent="0.35">
      <c r="B8135" s="349"/>
      <c r="C8135" s="715" t="str">
        <f t="shared" si="507"/>
        <v/>
      </c>
      <c r="D8135" s="458">
        <f>IF(ISNUMBER(Summary!$D$17), DATE(Summary!$D$17, 1, 1) + INT((ROW(B8097)-1)/24), DATE(2024, 1, 1) + INT((ROW(B8097)-1)/24))</f>
        <v>45629</v>
      </c>
      <c r="E8135" s="459">
        <v>0.33333333333333337</v>
      </c>
      <c r="F8135" s="780"/>
      <c r="G8135" s="780"/>
      <c r="H8135" s="460">
        <f t="shared" si="505"/>
        <v>0</v>
      </c>
      <c r="I8135" s="460">
        <f t="shared" si="506"/>
        <v>0</v>
      </c>
      <c r="J8135" s="460">
        <f t="shared" si="508"/>
        <v>0</v>
      </c>
      <c r="K8135" s="9"/>
      <c r="P8135" s="2"/>
      <c r="Q8135" s="27"/>
      <c r="R8135" s="2"/>
      <c r="S8135" s="2"/>
      <c r="T8135" s="2"/>
      <c r="U8135" s="2"/>
      <c r="V8135" s="2"/>
      <c r="W8135" s="2"/>
    </row>
    <row r="8136" spans="2:23" ht="15" customHeight="1" x14ac:dyDescent="0.35">
      <c r="B8136" s="349"/>
      <c r="C8136" s="715" t="str">
        <f t="shared" si="507"/>
        <v/>
      </c>
      <c r="D8136" s="458">
        <f>IF(ISNUMBER(Summary!$D$17), DATE(Summary!$D$17, 1, 1) + INT((ROW(B8098)-1)/24), DATE(2024, 1, 1) + INT((ROW(B8098)-1)/24))</f>
        <v>45629</v>
      </c>
      <c r="E8136" s="459">
        <v>0.375</v>
      </c>
      <c r="F8136" s="780"/>
      <c r="G8136" s="780"/>
      <c r="H8136" s="460">
        <f t="shared" si="505"/>
        <v>0</v>
      </c>
      <c r="I8136" s="460">
        <f t="shared" si="506"/>
        <v>0</v>
      </c>
      <c r="J8136" s="460">
        <f t="shared" si="508"/>
        <v>0</v>
      </c>
      <c r="K8136" s="9"/>
      <c r="P8136" s="2"/>
      <c r="Q8136" s="27"/>
      <c r="R8136" s="2"/>
      <c r="S8136" s="2"/>
      <c r="T8136" s="2"/>
      <c r="U8136" s="2"/>
      <c r="V8136" s="2"/>
      <c r="W8136" s="2"/>
    </row>
    <row r="8137" spans="2:23" ht="15" customHeight="1" x14ac:dyDescent="0.35">
      <c r="B8137" s="349"/>
      <c r="C8137" s="715" t="str">
        <f t="shared" si="507"/>
        <v/>
      </c>
      <c r="D8137" s="458">
        <f>IF(ISNUMBER(Summary!$D$17), DATE(Summary!$D$17, 1, 1) + INT((ROW(B8099)-1)/24), DATE(2024, 1, 1) + INT((ROW(B8099)-1)/24))</f>
        <v>45629</v>
      </c>
      <c r="E8137" s="459">
        <v>0.41666666666666669</v>
      </c>
      <c r="F8137" s="780"/>
      <c r="G8137" s="780"/>
      <c r="H8137" s="460">
        <f t="shared" si="505"/>
        <v>0</v>
      </c>
      <c r="I8137" s="460">
        <f t="shared" si="506"/>
        <v>0</v>
      </c>
      <c r="J8137" s="460">
        <f t="shared" si="508"/>
        <v>0</v>
      </c>
      <c r="K8137" s="9"/>
      <c r="P8137" s="2"/>
      <c r="Q8137" s="27"/>
      <c r="R8137" s="2"/>
      <c r="S8137" s="2"/>
      <c r="T8137" s="2"/>
      <c r="U8137" s="2"/>
      <c r="V8137" s="2"/>
      <c r="W8137" s="2"/>
    </row>
    <row r="8138" spans="2:23" ht="15" customHeight="1" x14ac:dyDescent="0.35">
      <c r="B8138" s="349"/>
      <c r="C8138" s="715" t="str">
        <f t="shared" si="507"/>
        <v/>
      </c>
      <c r="D8138" s="458">
        <f>IF(ISNUMBER(Summary!$D$17), DATE(Summary!$D$17, 1, 1) + INT((ROW(B8100)-1)/24), DATE(2024, 1, 1) + INT((ROW(B8100)-1)/24))</f>
        <v>45629</v>
      </c>
      <c r="E8138" s="459">
        <v>0.45833333333333337</v>
      </c>
      <c r="F8138" s="780"/>
      <c r="G8138" s="780"/>
      <c r="H8138" s="460">
        <f t="shared" si="505"/>
        <v>0</v>
      </c>
      <c r="I8138" s="460">
        <f t="shared" si="506"/>
        <v>0</v>
      </c>
      <c r="J8138" s="460">
        <f t="shared" si="508"/>
        <v>0</v>
      </c>
      <c r="K8138" s="9"/>
      <c r="P8138" s="2"/>
      <c r="Q8138" s="27"/>
      <c r="R8138" s="2"/>
      <c r="S8138" s="2"/>
      <c r="T8138" s="2"/>
      <c r="U8138" s="2"/>
      <c r="V8138" s="2"/>
      <c r="W8138" s="2"/>
    </row>
    <row r="8139" spans="2:23" ht="15" customHeight="1" x14ac:dyDescent="0.35">
      <c r="B8139" s="349"/>
      <c r="C8139" s="715" t="str">
        <f t="shared" si="507"/>
        <v/>
      </c>
      <c r="D8139" s="458">
        <f>IF(ISNUMBER(Summary!$D$17), DATE(Summary!$D$17, 1, 1) + INT((ROW(B8101)-1)/24), DATE(2024, 1, 1) + INT((ROW(B8101)-1)/24))</f>
        <v>45629</v>
      </c>
      <c r="E8139" s="459">
        <v>0.50000000000000011</v>
      </c>
      <c r="F8139" s="780"/>
      <c r="G8139" s="780"/>
      <c r="H8139" s="460">
        <f t="shared" si="505"/>
        <v>0</v>
      </c>
      <c r="I8139" s="460">
        <f t="shared" si="506"/>
        <v>0</v>
      </c>
      <c r="J8139" s="460">
        <f t="shared" si="508"/>
        <v>0</v>
      </c>
      <c r="K8139" s="9"/>
      <c r="P8139" s="2"/>
      <c r="Q8139" s="27"/>
      <c r="R8139" s="2"/>
      <c r="S8139" s="2"/>
      <c r="T8139" s="2"/>
      <c r="U8139" s="2"/>
      <c r="V8139" s="2"/>
      <c r="W8139" s="2"/>
    </row>
    <row r="8140" spans="2:23" ht="15" customHeight="1" x14ac:dyDescent="0.35">
      <c r="B8140" s="349"/>
      <c r="C8140" s="715" t="str">
        <f t="shared" si="507"/>
        <v/>
      </c>
      <c r="D8140" s="458">
        <f>IF(ISNUMBER(Summary!$D$17), DATE(Summary!$D$17, 1, 1) + INT((ROW(B8102)-1)/24), DATE(2024, 1, 1) + INT((ROW(B8102)-1)/24))</f>
        <v>45629</v>
      </c>
      <c r="E8140" s="459">
        <v>0.54166666666666674</v>
      </c>
      <c r="F8140" s="780"/>
      <c r="G8140" s="780"/>
      <c r="H8140" s="460">
        <f t="shared" si="505"/>
        <v>0</v>
      </c>
      <c r="I8140" s="460">
        <f t="shared" si="506"/>
        <v>0</v>
      </c>
      <c r="J8140" s="460">
        <f t="shared" si="508"/>
        <v>0</v>
      </c>
      <c r="K8140" s="9"/>
      <c r="P8140" s="2"/>
      <c r="Q8140" s="27"/>
      <c r="R8140" s="2"/>
      <c r="S8140" s="2"/>
      <c r="T8140" s="2"/>
      <c r="U8140" s="2"/>
      <c r="V8140" s="2"/>
      <c r="W8140" s="2"/>
    </row>
    <row r="8141" spans="2:23" ht="15" customHeight="1" x14ac:dyDescent="0.35">
      <c r="B8141" s="349"/>
      <c r="C8141" s="715" t="str">
        <f t="shared" si="507"/>
        <v/>
      </c>
      <c r="D8141" s="458">
        <f>IF(ISNUMBER(Summary!$D$17), DATE(Summary!$D$17, 1, 1) + INT((ROW(B8103)-1)/24), DATE(2024, 1, 1) + INT((ROW(B8103)-1)/24))</f>
        <v>45629</v>
      </c>
      <c r="E8141" s="459">
        <v>0.58333333333333337</v>
      </c>
      <c r="F8141" s="780"/>
      <c r="G8141" s="780"/>
      <c r="H8141" s="460">
        <f t="shared" si="505"/>
        <v>0</v>
      </c>
      <c r="I8141" s="460">
        <f t="shared" si="506"/>
        <v>0</v>
      </c>
      <c r="J8141" s="460">
        <f t="shared" si="508"/>
        <v>0</v>
      </c>
      <c r="K8141" s="9"/>
      <c r="P8141" s="2"/>
      <c r="Q8141" s="27"/>
      <c r="R8141" s="2"/>
      <c r="S8141" s="2"/>
      <c r="T8141" s="2"/>
      <c r="U8141" s="2"/>
      <c r="V8141" s="2"/>
      <c r="W8141" s="2"/>
    </row>
    <row r="8142" spans="2:23" ht="15" customHeight="1" x14ac:dyDescent="0.35">
      <c r="B8142" s="349"/>
      <c r="C8142" s="715" t="str">
        <f t="shared" si="507"/>
        <v/>
      </c>
      <c r="D8142" s="458">
        <f>IF(ISNUMBER(Summary!$D$17), DATE(Summary!$D$17, 1, 1) + INT((ROW(B8104)-1)/24), DATE(2024, 1, 1) + INT((ROW(B8104)-1)/24))</f>
        <v>45629</v>
      </c>
      <c r="E8142" s="459">
        <v>0.62500000000000011</v>
      </c>
      <c r="F8142" s="780"/>
      <c r="G8142" s="780"/>
      <c r="H8142" s="460">
        <f t="shared" si="505"/>
        <v>0</v>
      </c>
      <c r="I8142" s="460">
        <f t="shared" si="506"/>
        <v>0</v>
      </c>
      <c r="J8142" s="460">
        <f t="shared" si="508"/>
        <v>0</v>
      </c>
      <c r="K8142" s="9"/>
      <c r="P8142" s="2"/>
      <c r="Q8142" s="27"/>
      <c r="R8142" s="2"/>
      <c r="S8142" s="2"/>
      <c r="T8142" s="2"/>
      <c r="U8142" s="2"/>
      <c r="V8142" s="2"/>
      <c r="W8142" s="2"/>
    </row>
    <row r="8143" spans="2:23" ht="15" customHeight="1" x14ac:dyDescent="0.35">
      <c r="B8143" s="349"/>
      <c r="C8143" s="715" t="str">
        <f t="shared" si="507"/>
        <v/>
      </c>
      <c r="D8143" s="458">
        <f>IF(ISNUMBER(Summary!$D$17), DATE(Summary!$D$17, 1, 1) + INT((ROW(B8105)-1)/24), DATE(2024, 1, 1) + INT((ROW(B8105)-1)/24))</f>
        <v>45629</v>
      </c>
      <c r="E8143" s="459">
        <v>0.66666666666666674</v>
      </c>
      <c r="F8143" s="780"/>
      <c r="G8143" s="780"/>
      <c r="H8143" s="460">
        <f t="shared" si="505"/>
        <v>0</v>
      </c>
      <c r="I8143" s="460">
        <f t="shared" si="506"/>
        <v>0</v>
      </c>
      <c r="J8143" s="460">
        <f t="shared" si="508"/>
        <v>0</v>
      </c>
      <c r="K8143" s="9"/>
      <c r="P8143" s="2"/>
      <c r="Q8143" s="27"/>
      <c r="R8143" s="2"/>
      <c r="S8143" s="2"/>
      <c r="T8143" s="2"/>
      <c r="U8143" s="2"/>
      <c r="V8143" s="2"/>
      <c r="W8143" s="2"/>
    </row>
    <row r="8144" spans="2:23" ht="15" customHeight="1" x14ac:dyDescent="0.35">
      <c r="B8144" s="349"/>
      <c r="C8144" s="715" t="str">
        <f t="shared" si="507"/>
        <v/>
      </c>
      <c r="D8144" s="458">
        <f>IF(ISNUMBER(Summary!$D$17), DATE(Summary!$D$17, 1, 1) + INT((ROW(B8106)-1)/24), DATE(2024, 1, 1) + INT((ROW(B8106)-1)/24))</f>
        <v>45629</v>
      </c>
      <c r="E8144" s="459">
        <v>0.70833333333333337</v>
      </c>
      <c r="F8144" s="780"/>
      <c r="G8144" s="780"/>
      <c r="H8144" s="460">
        <f t="shared" si="505"/>
        <v>0</v>
      </c>
      <c r="I8144" s="460">
        <f t="shared" si="506"/>
        <v>0</v>
      </c>
      <c r="J8144" s="460">
        <f t="shared" si="508"/>
        <v>0</v>
      </c>
      <c r="K8144" s="9"/>
      <c r="P8144" s="2"/>
      <c r="Q8144" s="27"/>
      <c r="R8144" s="2"/>
      <c r="S8144" s="2"/>
      <c r="T8144" s="2"/>
      <c r="U8144" s="2"/>
      <c r="V8144" s="2"/>
      <c r="W8144" s="2"/>
    </row>
    <row r="8145" spans="2:23" ht="15" customHeight="1" x14ac:dyDescent="0.35">
      <c r="B8145" s="349"/>
      <c r="C8145" s="715" t="str">
        <f t="shared" si="507"/>
        <v/>
      </c>
      <c r="D8145" s="458">
        <f>IF(ISNUMBER(Summary!$D$17), DATE(Summary!$D$17, 1, 1) + INT((ROW(B8107)-1)/24), DATE(2024, 1, 1) + INT((ROW(B8107)-1)/24))</f>
        <v>45629</v>
      </c>
      <c r="E8145" s="459">
        <v>0.75000000000000011</v>
      </c>
      <c r="F8145" s="780"/>
      <c r="G8145" s="780"/>
      <c r="H8145" s="460">
        <f t="shared" si="505"/>
        <v>0</v>
      </c>
      <c r="I8145" s="460">
        <f t="shared" si="506"/>
        <v>0</v>
      </c>
      <c r="J8145" s="460">
        <f t="shared" si="508"/>
        <v>0</v>
      </c>
      <c r="K8145" s="9"/>
      <c r="P8145" s="2"/>
      <c r="Q8145" s="27"/>
      <c r="R8145" s="2"/>
      <c r="S8145" s="2"/>
      <c r="T8145" s="2"/>
      <c r="U8145" s="2"/>
      <c r="V8145" s="2"/>
      <c r="W8145" s="2"/>
    </row>
    <row r="8146" spans="2:23" ht="15" customHeight="1" x14ac:dyDescent="0.35">
      <c r="B8146" s="349"/>
      <c r="C8146" s="715" t="str">
        <f t="shared" si="507"/>
        <v/>
      </c>
      <c r="D8146" s="458">
        <f>IF(ISNUMBER(Summary!$D$17), DATE(Summary!$D$17, 1, 1) + INT((ROW(B8108)-1)/24), DATE(2024, 1, 1) + INT((ROW(B8108)-1)/24))</f>
        <v>45629</v>
      </c>
      <c r="E8146" s="459">
        <v>0.79166666666666674</v>
      </c>
      <c r="F8146" s="780"/>
      <c r="G8146" s="780"/>
      <c r="H8146" s="460">
        <f t="shared" si="505"/>
        <v>0</v>
      </c>
      <c r="I8146" s="460">
        <f t="shared" si="506"/>
        <v>0</v>
      </c>
      <c r="J8146" s="460">
        <f t="shared" si="508"/>
        <v>0</v>
      </c>
      <c r="K8146" s="9"/>
      <c r="P8146" s="2"/>
      <c r="Q8146" s="27"/>
      <c r="R8146" s="2"/>
      <c r="S8146" s="2"/>
      <c r="T8146" s="2"/>
      <c r="U8146" s="2"/>
      <c r="V8146" s="2"/>
      <c r="W8146" s="2"/>
    </row>
    <row r="8147" spans="2:23" ht="15" customHeight="1" x14ac:dyDescent="0.35">
      <c r="B8147" s="349"/>
      <c r="C8147" s="715" t="str">
        <f t="shared" si="507"/>
        <v/>
      </c>
      <c r="D8147" s="458">
        <f>IF(ISNUMBER(Summary!$D$17), DATE(Summary!$D$17, 1, 1) + INT((ROW(B8109)-1)/24), DATE(2024, 1, 1) + INT((ROW(B8109)-1)/24))</f>
        <v>45629</v>
      </c>
      <c r="E8147" s="459">
        <v>0.83333333333333337</v>
      </c>
      <c r="F8147" s="780"/>
      <c r="G8147" s="780"/>
      <c r="H8147" s="460">
        <f t="shared" si="505"/>
        <v>0</v>
      </c>
      <c r="I8147" s="460">
        <f t="shared" si="506"/>
        <v>0</v>
      </c>
      <c r="J8147" s="460">
        <f t="shared" si="508"/>
        <v>0</v>
      </c>
      <c r="K8147" s="9"/>
      <c r="P8147" s="2"/>
      <c r="Q8147" s="27"/>
      <c r="R8147" s="2"/>
      <c r="S8147" s="2"/>
      <c r="T8147" s="2"/>
      <c r="U8147" s="2"/>
      <c r="V8147" s="2"/>
      <c r="W8147" s="2"/>
    </row>
    <row r="8148" spans="2:23" ht="15" customHeight="1" x14ac:dyDescent="0.35">
      <c r="B8148" s="349"/>
      <c r="C8148" s="715" t="str">
        <f t="shared" si="507"/>
        <v/>
      </c>
      <c r="D8148" s="458">
        <f>IF(ISNUMBER(Summary!$D$17), DATE(Summary!$D$17, 1, 1) + INT((ROW(B8110)-1)/24), DATE(2024, 1, 1) + INT((ROW(B8110)-1)/24))</f>
        <v>45629</v>
      </c>
      <c r="E8148" s="459">
        <v>0.87500000000000011</v>
      </c>
      <c r="F8148" s="780"/>
      <c r="G8148" s="780"/>
      <c r="H8148" s="460">
        <f t="shared" si="505"/>
        <v>0</v>
      </c>
      <c r="I8148" s="460">
        <f t="shared" si="506"/>
        <v>0</v>
      </c>
      <c r="J8148" s="460">
        <f t="shared" si="508"/>
        <v>0</v>
      </c>
      <c r="K8148" s="9"/>
      <c r="P8148" s="2"/>
      <c r="Q8148" s="27"/>
      <c r="R8148" s="2"/>
      <c r="S8148" s="2"/>
      <c r="T8148" s="2"/>
      <c r="U8148" s="2"/>
      <c r="V8148" s="2"/>
      <c r="W8148" s="2"/>
    </row>
    <row r="8149" spans="2:23" ht="15" customHeight="1" x14ac:dyDescent="0.35">
      <c r="B8149" s="349"/>
      <c r="C8149" s="715" t="str">
        <f t="shared" si="507"/>
        <v/>
      </c>
      <c r="D8149" s="458">
        <f>IF(ISNUMBER(Summary!$D$17), DATE(Summary!$D$17, 1, 1) + INT((ROW(B8111)-1)/24), DATE(2024, 1, 1) + INT((ROW(B8111)-1)/24))</f>
        <v>45629</v>
      </c>
      <c r="E8149" s="459">
        <v>0.91666666666666674</v>
      </c>
      <c r="F8149" s="780"/>
      <c r="G8149" s="780"/>
      <c r="H8149" s="460">
        <f t="shared" si="505"/>
        <v>0</v>
      </c>
      <c r="I8149" s="460">
        <f t="shared" si="506"/>
        <v>0</v>
      </c>
      <c r="J8149" s="460">
        <f t="shared" si="508"/>
        <v>0</v>
      </c>
      <c r="K8149" s="9"/>
      <c r="P8149" s="2"/>
      <c r="Q8149" s="27"/>
      <c r="R8149" s="2"/>
      <c r="S8149" s="2"/>
      <c r="T8149" s="2"/>
      <c r="U8149" s="2"/>
      <c r="V8149" s="2"/>
      <c r="W8149" s="2"/>
    </row>
    <row r="8150" spans="2:23" ht="15" customHeight="1" x14ac:dyDescent="0.35">
      <c r="B8150" s="349"/>
      <c r="C8150" s="715" t="str">
        <f t="shared" si="507"/>
        <v/>
      </c>
      <c r="D8150" s="458">
        <f>IF(ISNUMBER(Summary!$D$17), DATE(Summary!$D$17, 1, 1) + INT((ROW(B8112)-1)/24), DATE(2024, 1, 1) + INT((ROW(B8112)-1)/24))</f>
        <v>45629</v>
      </c>
      <c r="E8150" s="459">
        <v>0.95833333333333337</v>
      </c>
      <c r="F8150" s="780"/>
      <c r="G8150" s="780"/>
      <c r="H8150" s="460">
        <f t="shared" si="505"/>
        <v>0</v>
      </c>
      <c r="I8150" s="460">
        <f t="shared" si="506"/>
        <v>0</v>
      </c>
      <c r="J8150" s="460">
        <f t="shared" si="508"/>
        <v>0</v>
      </c>
      <c r="K8150" s="9"/>
      <c r="P8150" s="2"/>
      <c r="Q8150" s="27"/>
      <c r="R8150" s="2"/>
      <c r="S8150" s="2"/>
      <c r="T8150" s="2"/>
      <c r="U8150" s="2"/>
      <c r="V8150" s="2"/>
      <c r="W8150" s="2"/>
    </row>
    <row r="8151" spans="2:23" ht="15" customHeight="1" x14ac:dyDescent="0.35">
      <c r="B8151" s="457"/>
      <c r="C8151" s="715">
        <f t="shared" si="507"/>
        <v>45630</v>
      </c>
      <c r="D8151" s="458">
        <f>IF(ISNUMBER(Summary!$D$17), DATE(Summary!$D$17, 1, 1) + INT((ROW(B8113)-1)/24), DATE(2024, 1, 1) + INT((ROW(B8113)-1)/24))</f>
        <v>45630</v>
      </c>
      <c r="E8151" s="459">
        <v>3.1225022567582528E-17</v>
      </c>
      <c r="F8151" s="780"/>
      <c r="G8151" s="780"/>
      <c r="H8151" s="460">
        <f t="shared" si="505"/>
        <v>0</v>
      </c>
      <c r="I8151" s="460">
        <f t="shared" si="506"/>
        <v>0</v>
      </c>
      <c r="J8151" s="460">
        <f t="shared" si="508"/>
        <v>0</v>
      </c>
      <c r="K8151" s="9"/>
      <c r="P8151" s="2"/>
      <c r="Q8151" s="27"/>
      <c r="R8151" s="2"/>
      <c r="S8151" s="2"/>
      <c r="T8151" s="2"/>
      <c r="U8151" s="2"/>
      <c r="V8151" s="2"/>
      <c r="W8151" s="2"/>
    </row>
    <row r="8152" spans="2:23" ht="15" customHeight="1" x14ac:dyDescent="0.35">
      <c r="B8152" s="349"/>
      <c r="C8152" s="715" t="str">
        <f t="shared" si="507"/>
        <v/>
      </c>
      <c r="D8152" s="458">
        <f>IF(ISNUMBER(Summary!$D$17), DATE(Summary!$D$17, 1, 1) + INT((ROW(B8114)-1)/24), DATE(2024, 1, 1) + INT((ROW(B8114)-1)/24))</f>
        <v>45630</v>
      </c>
      <c r="E8152" s="459">
        <v>4.1666666666666699E-2</v>
      </c>
      <c r="F8152" s="780"/>
      <c r="G8152" s="780"/>
      <c r="H8152" s="460">
        <f t="shared" si="505"/>
        <v>0</v>
      </c>
      <c r="I8152" s="460">
        <f t="shared" si="506"/>
        <v>0</v>
      </c>
      <c r="J8152" s="460">
        <f t="shared" si="508"/>
        <v>0</v>
      </c>
      <c r="K8152" s="9"/>
      <c r="P8152" s="2"/>
      <c r="Q8152" s="27"/>
      <c r="R8152" s="2"/>
      <c r="S8152" s="2"/>
      <c r="T8152" s="2"/>
      <c r="U8152" s="2"/>
      <c r="V8152" s="2"/>
      <c r="W8152" s="2"/>
    </row>
    <row r="8153" spans="2:23" ht="15" customHeight="1" x14ac:dyDescent="0.35">
      <c r="B8153" s="349"/>
      <c r="C8153" s="715" t="str">
        <f t="shared" si="507"/>
        <v/>
      </c>
      <c r="D8153" s="458">
        <f>IF(ISNUMBER(Summary!$D$17), DATE(Summary!$D$17, 1, 1) + INT((ROW(B8115)-1)/24), DATE(2024, 1, 1) + INT((ROW(B8115)-1)/24))</f>
        <v>45630</v>
      </c>
      <c r="E8153" s="459">
        <v>8.333333333333337E-2</v>
      </c>
      <c r="F8153" s="780"/>
      <c r="G8153" s="780"/>
      <c r="H8153" s="460">
        <f t="shared" si="505"/>
        <v>0</v>
      </c>
      <c r="I8153" s="460">
        <f t="shared" si="506"/>
        <v>0</v>
      </c>
      <c r="J8153" s="460">
        <f t="shared" si="508"/>
        <v>0</v>
      </c>
      <c r="K8153" s="9"/>
      <c r="P8153" s="2"/>
      <c r="Q8153" s="27"/>
      <c r="R8153" s="2"/>
      <c r="S8153" s="2"/>
      <c r="T8153" s="2"/>
      <c r="U8153" s="2"/>
      <c r="V8153" s="2"/>
      <c r="W8153" s="2"/>
    </row>
    <row r="8154" spans="2:23" ht="15" customHeight="1" x14ac:dyDescent="0.35">
      <c r="B8154" s="349"/>
      <c r="C8154" s="715" t="str">
        <f t="shared" si="507"/>
        <v/>
      </c>
      <c r="D8154" s="458">
        <f>IF(ISNUMBER(Summary!$D$17), DATE(Summary!$D$17, 1, 1) + INT((ROW(B8116)-1)/24), DATE(2024, 1, 1) + INT((ROW(B8116)-1)/24))</f>
        <v>45630</v>
      </c>
      <c r="E8154" s="459">
        <v>0.12500000000000006</v>
      </c>
      <c r="F8154" s="780"/>
      <c r="G8154" s="780"/>
      <c r="H8154" s="460">
        <f t="shared" si="505"/>
        <v>0</v>
      </c>
      <c r="I8154" s="460">
        <f t="shared" si="506"/>
        <v>0</v>
      </c>
      <c r="J8154" s="460">
        <f t="shared" si="508"/>
        <v>0</v>
      </c>
      <c r="K8154" s="9"/>
      <c r="P8154" s="2"/>
      <c r="Q8154" s="27"/>
      <c r="R8154" s="2"/>
      <c r="S8154" s="2"/>
      <c r="T8154" s="2"/>
      <c r="U8154" s="2"/>
      <c r="V8154" s="2"/>
      <c r="W8154" s="2"/>
    </row>
    <row r="8155" spans="2:23" ht="15" customHeight="1" x14ac:dyDescent="0.35">
      <c r="B8155" s="349"/>
      <c r="C8155" s="715" t="str">
        <f t="shared" si="507"/>
        <v/>
      </c>
      <c r="D8155" s="458">
        <f>IF(ISNUMBER(Summary!$D$17), DATE(Summary!$D$17, 1, 1) + INT((ROW(B8117)-1)/24), DATE(2024, 1, 1) + INT((ROW(B8117)-1)/24))</f>
        <v>45630</v>
      </c>
      <c r="E8155" s="459">
        <v>0.16666666666666669</v>
      </c>
      <c r="F8155" s="780"/>
      <c r="G8155" s="780"/>
      <c r="H8155" s="460">
        <f t="shared" si="505"/>
        <v>0</v>
      </c>
      <c r="I8155" s="460">
        <f t="shared" si="506"/>
        <v>0</v>
      </c>
      <c r="J8155" s="460">
        <f t="shared" si="508"/>
        <v>0</v>
      </c>
      <c r="K8155" s="9"/>
      <c r="P8155" s="2"/>
      <c r="Q8155" s="27"/>
      <c r="R8155" s="2"/>
      <c r="S8155" s="2"/>
      <c r="T8155" s="2"/>
      <c r="U8155" s="2"/>
      <c r="V8155" s="2"/>
      <c r="W8155" s="2"/>
    </row>
    <row r="8156" spans="2:23" ht="15" customHeight="1" x14ac:dyDescent="0.35">
      <c r="B8156" s="349"/>
      <c r="C8156" s="715" t="str">
        <f t="shared" si="507"/>
        <v/>
      </c>
      <c r="D8156" s="458">
        <f>IF(ISNUMBER(Summary!$D$17), DATE(Summary!$D$17, 1, 1) + INT((ROW(B8118)-1)/24), DATE(2024, 1, 1) + INT((ROW(B8118)-1)/24))</f>
        <v>45630</v>
      </c>
      <c r="E8156" s="459">
        <v>0.20833333333333337</v>
      </c>
      <c r="F8156" s="780"/>
      <c r="G8156" s="780"/>
      <c r="H8156" s="460">
        <f t="shared" si="505"/>
        <v>0</v>
      </c>
      <c r="I8156" s="460">
        <f t="shared" si="506"/>
        <v>0</v>
      </c>
      <c r="J8156" s="460">
        <f t="shared" si="508"/>
        <v>0</v>
      </c>
      <c r="K8156" s="9"/>
      <c r="P8156" s="2"/>
      <c r="Q8156" s="27"/>
      <c r="R8156" s="2"/>
      <c r="S8156" s="2"/>
      <c r="T8156" s="2"/>
      <c r="U8156" s="2"/>
      <c r="V8156" s="2"/>
      <c r="W8156" s="2"/>
    </row>
    <row r="8157" spans="2:23" ht="15" customHeight="1" x14ac:dyDescent="0.35">
      <c r="B8157" s="349"/>
      <c r="C8157" s="715" t="str">
        <f t="shared" si="507"/>
        <v/>
      </c>
      <c r="D8157" s="458">
        <f>IF(ISNUMBER(Summary!$D$17), DATE(Summary!$D$17, 1, 1) + INT((ROW(B8119)-1)/24), DATE(2024, 1, 1) + INT((ROW(B8119)-1)/24))</f>
        <v>45630</v>
      </c>
      <c r="E8157" s="459">
        <v>0.25</v>
      </c>
      <c r="F8157" s="780"/>
      <c r="G8157" s="780"/>
      <c r="H8157" s="460">
        <f t="shared" si="505"/>
        <v>0</v>
      </c>
      <c r="I8157" s="460">
        <f t="shared" si="506"/>
        <v>0</v>
      </c>
      <c r="J8157" s="460">
        <f t="shared" si="508"/>
        <v>0</v>
      </c>
      <c r="K8157" s="9"/>
      <c r="P8157" s="2"/>
      <c r="Q8157" s="27"/>
      <c r="R8157" s="2"/>
      <c r="S8157" s="2"/>
      <c r="T8157" s="2"/>
      <c r="U8157" s="2"/>
      <c r="V8157" s="2"/>
      <c r="W8157" s="2"/>
    </row>
    <row r="8158" spans="2:23" ht="15" customHeight="1" x14ac:dyDescent="0.35">
      <c r="B8158" s="349"/>
      <c r="C8158" s="715" t="str">
        <f t="shared" si="507"/>
        <v/>
      </c>
      <c r="D8158" s="458">
        <f>IF(ISNUMBER(Summary!$D$17), DATE(Summary!$D$17, 1, 1) + INT((ROW(B8120)-1)/24), DATE(2024, 1, 1) + INT((ROW(B8120)-1)/24))</f>
        <v>45630</v>
      </c>
      <c r="E8158" s="459">
        <v>0.29166666666666669</v>
      </c>
      <c r="F8158" s="780"/>
      <c r="G8158" s="780"/>
      <c r="H8158" s="460">
        <f t="shared" si="505"/>
        <v>0</v>
      </c>
      <c r="I8158" s="460">
        <f t="shared" si="506"/>
        <v>0</v>
      </c>
      <c r="J8158" s="460">
        <f t="shared" si="508"/>
        <v>0</v>
      </c>
      <c r="K8158" s="9"/>
      <c r="P8158" s="2"/>
      <c r="Q8158" s="27"/>
      <c r="R8158" s="2"/>
      <c r="S8158" s="2"/>
      <c r="T8158" s="2"/>
      <c r="U8158" s="2"/>
      <c r="V8158" s="2"/>
      <c r="W8158" s="2"/>
    </row>
    <row r="8159" spans="2:23" ht="15" customHeight="1" x14ac:dyDescent="0.35">
      <c r="B8159" s="349"/>
      <c r="C8159" s="715" t="str">
        <f t="shared" si="507"/>
        <v/>
      </c>
      <c r="D8159" s="458">
        <f>IF(ISNUMBER(Summary!$D$17), DATE(Summary!$D$17, 1, 1) + INT((ROW(B8121)-1)/24), DATE(2024, 1, 1) + INT((ROW(B8121)-1)/24))</f>
        <v>45630</v>
      </c>
      <c r="E8159" s="459">
        <v>0.33333333333333337</v>
      </c>
      <c r="F8159" s="780"/>
      <c r="G8159" s="780"/>
      <c r="H8159" s="460">
        <f t="shared" si="505"/>
        <v>0</v>
      </c>
      <c r="I8159" s="460">
        <f t="shared" si="506"/>
        <v>0</v>
      </c>
      <c r="J8159" s="460">
        <f t="shared" si="508"/>
        <v>0</v>
      </c>
      <c r="K8159" s="9"/>
      <c r="P8159" s="2"/>
      <c r="Q8159" s="27"/>
      <c r="R8159" s="2"/>
      <c r="S8159" s="2"/>
      <c r="T8159" s="2"/>
      <c r="U8159" s="2"/>
      <c r="V8159" s="2"/>
      <c r="W8159" s="2"/>
    </row>
    <row r="8160" spans="2:23" ht="15" customHeight="1" x14ac:dyDescent="0.35">
      <c r="B8160" s="349"/>
      <c r="C8160" s="715" t="str">
        <f t="shared" si="507"/>
        <v/>
      </c>
      <c r="D8160" s="458">
        <f>IF(ISNUMBER(Summary!$D$17), DATE(Summary!$D$17, 1, 1) + INT((ROW(B8122)-1)/24), DATE(2024, 1, 1) + INT((ROW(B8122)-1)/24))</f>
        <v>45630</v>
      </c>
      <c r="E8160" s="459">
        <v>0.375</v>
      </c>
      <c r="F8160" s="780"/>
      <c r="G8160" s="780"/>
      <c r="H8160" s="460">
        <f t="shared" si="505"/>
        <v>0</v>
      </c>
      <c r="I8160" s="460">
        <f t="shared" si="506"/>
        <v>0</v>
      </c>
      <c r="J8160" s="460">
        <f t="shared" si="508"/>
        <v>0</v>
      </c>
      <c r="K8160" s="9"/>
      <c r="P8160" s="2"/>
      <c r="Q8160" s="27"/>
      <c r="R8160" s="2"/>
      <c r="S8160" s="2"/>
      <c r="T8160" s="2"/>
      <c r="U8160" s="2"/>
      <c r="V8160" s="2"/>
      <c r="W8160" s="2"/>
    </row>
    <row r="8161" spans="2:23" ht="15" customHeight="1" x14ac:dyDescent="0.35">
      <c r="B8161" s="349"/>
      <c r="C8161" s="715" t="str">
        <f t="shared" si="507"/>
        <v/>
      </c>
      <c r="D8161" s="458">
        <f>IF(ISNUMBER(Summary!$D$17), DATE(Summary!$D$17, 1, 1) + INT((ROW(B8123)-1)/24), DATE(2024, 1, 1) + INT((ROW(B8123)-1)/24))</f>
        <v>45630</v>
      </c>
      <c r="E8161" s="459">
        <v>0.41666666666666669</v>
      </c>
      <c r="F8161" s="780"/>
      <c r="G8161" s="780"/>
      <c r="H8161" s="460">
        <f t="shared" si="505"/>
        <v>0</v>
      </c>
      <c r="I8161" s="460">
        <f t="shared" si="506"/>
        <v>0</v>
      </c>
      <c r="J8161" s="460">
        <f t="shared" si="508"/>
        <v>0</v>
      </c>
      <c r="K8161" s="9"/>
      <c r="P8161" s="2"/>
      <c r="Q8161" s="27"/>
      <c r="R8161" s="2"/>
      <c r="S8161" s="2"/>
      <c r="T8161" s="2"/>
      <c r="U8161" s="2"/>
      <c r="V8161" s="2"/>
      <c r="W8161" s="2"/>
    </row>
    <row r="8162" spans="2:23" ht="15" customHeight="1" x14ac:dyDescent="0.35">
      <c r="B8162" s="349"/>
      <c r="C8162" s="715" t="str">
        <f t="shared" si="507"/>
        <v/>
      </c>
      <c r="D8162" s="458">
        <f>IF(ISNUMBER(Summary!$D$17), DATE(Summary!$D$17, 1, 1) + INT((ROW(B8124)-1)/24), DATE(2024, 1, 1) + INT((ROW(B8124)-1)/24))</f>
        <v>45630</v>
      </c>
      <c r="E8162" s="459">
        <v>0.45833333333333337</v>
      </c>
      <c r="F8162" s="780"/>
      <c r="G8162" s="780"/>
      <c r="H8162" s="460">
        <f t="shared" si="505"/>
        <v>0</v>
      </c>
      <c r="I8162" s="460">
        <f t="shared" si="506"/>
        <v>0</v>
      </c>
      <c r="J8162" s="460">
        <f t="shared" si="508"/>
        <v>0</v>
      </c>
      <c r="K8162" s="9"/>
      <c r="P8162" s="2"/>
      <c r="Q8162" s="27"/>
      <c r="R8162" s="2"/>
      <c r="S8162" s="2"/>
      <c r="T8162" s="2"/>
      <c r="U8162" s="2"/>
      <c r="V8162" s="2"/>
      <c r="W8162" s="2"/>
    </row>
    <row r="8163" spans="2:23" ht="15" customHeight="1" x14ac:dyDescent="0.35">
      <c r="B8163" s="349"/>
      <c r="C8163" s="715" t="str">
        <f t="shared" si="507"/>
        <v/>
      </c>
      <c r="D8163" s="458">
        <f>IF(ISNUMBER(Summary!$D$17), DATE(Summary!$D$17, 1, 1) + INT((ROW(B8125)-1)/24), DATE(2024, 1, 1) + INT((ROW(B8125)-1)/24))</f>
        <v>45630</v>
      </c>
      <c r="E8163" s="459">
        <v>0.50000000000000011</v>
      </c>
      <c r="F8163" s="780"/>
      <c r="G8163" s="780"/>
      <c r="H8163" s="460">
        <f t="shared" si="505"/>
        <v>0</v>
      </c>
      <c r="I8163" s="460">
        <f t="shared" si="506"/>
        <v>0</v>
      </c>
      <c r="J8163" s="460">
        <f t="shared" si="508"/>
        <v>0</v>
      </c>
      <c r="K8163" s="9"/>
      <c r="P8163" s="2"/>
      <c r="Q8163" s="27"/>
      <c r="R8163" s="2"/>
      <c r="S8163" s="2"/>
      <c r="T8163" s="2"/>
      <c r="U8163" s="2"/>
      <c r="V8163" s="2"/>
      <c r="W8163" s="2"/>
    </row>
    <row r="8164" spans="2:23" ht="15" customHeight="1" x14ac:dyDescent="0.35">
      <c r="B8164" s="349"/>
      <c r="C8164" s="715" t="str">
        <f t="shared" si="507"/>
        <v/>
      </c>
      <c r="D8164" s="458">
        <f>IF(ISNUMBER(Summary!$D$17), DATE(Summary!$D$17, 1, 1) + INT((ROW(B8126)-1)/24), DATE(2024, 1, 1) + INT((ROW(B8126)-1)/24))</f>
        <v>45630</v>
      </c>
      <c r="E8164" s="459">
        <v>0.54166666666666674</v>
      </c>
      <c r="F8164" s="780"/>
      <c r="G8164" s="780"/>
      <c r="H8164" s="460">
        <f t="shared" si="505"/>
        <v>0</v>
      </c>
      <c r="I8164" s="460">
        <f t="shared" si="506"/>
        <v>0</v>
      </c>
      <c r="J8164" s="460">
        <f t="shared" si="508"/>
        <v>0</v>
      </c>
      <c r="K8164" s="9"/>
      <c r="P8164" s="2"/>
      <c r="Q8164" s="27"/>
      <c r="R8164" s="2"/>
      <c r="S8164" s="2"/>
      <c r="T8164" s="2"/>
      <c r="U8164" s="2"/>
      <c r="V8164" s="2"/>
      <c r="W8164" s="2"/>
    </row>
    <row r="8165" spans="2:23" ht="15" customHeight="1" x14ac:dyDescent="0.35">
      <c r="B8165" s="349"/>
      <c r="C8165" s="715" t="str">
        <f t="shared" si="507"/>
        <v/>
      </c>
      <c r="D8165" s="458">
        <f>IF(ISNUMBER(Summary!$D$17), DATE(Summary!$D$17, 1, 1) + INT((ROW(B8127)-1)/24), DATE(2024, 1, 1) + INT((ROW(B8127)-1)/24))</f>
        <v>45630</v>
      </c>
      <c r="E8165" s="459">
        <v>0.58333333333333337</v>
      </c>
      <c r="F8165" s="780"/>
      <c r="G8165" s="780"/>
      <c r="H8165" s="460">
        <f t="shared" si="505"/>
        <v>0</v>
      </c>
      <c r="I8165" s="460">
        <f t="shared" si="506"/>
        <v>0</v>
      </c>
      <c r="J8165" s="460">
        <f t="shared" si="508"/>
        <v>0</v>
      </c>
      <c r="K8165" s="9"/>
      <c r="P8165" s="2"/>
      <c r="Q8165" s="27"/>
      <c r="R8165" s="2"/>
      <c r="S8165" s="2"/>
      <c r="T8165" s="2"/>
      <c r="U8165" s="2"/>
      <c r="V8165" s="2"/>
      <c r="W8165" s="2"/>
    </row>
    <row r="8166" spans="2:23" ht="15" customHeight="1" x14ac:dyDescent="0.35">
      <c r="B8166" s="349"/>
      <c r="C8166" s="715" t="str">
        <f t="shared" si="507"/>
        <v/>
      </c>
      <c r="D8166" s="458">
        <f>IF(ISNUMBER(Summary!$D$17), DATE(Summary!$D$17, 1, 1) + INT((ROW(B8128)-1)/24), DATE(2024, 1, 1) + INT((ROW(B8128)-1)/24))</f>
        <v>45630</v>
      </c>
      <c r="E8166" s="459">
        <v>0.62500000000000011</v>
      </c>
      <c r="F8166" s="780"/>
      <c r="G8166" s="780"/>
      <c r="H8166" s="460">
        <f t="shared" si="505"/>
        <v>0</v>
      </c>
      <c r="I8166" s="460">
        <f t="shared" si="506"/>
        <v>0</v>
      </c>
      <c r="J8166" s="460">
        <f t="shared" si="508"/>
        <v>0</v>
      </c>
      <c r="K8166" s="9"/>
      <c r="P8166" s="2"/>
      <c r="Q8166" s="27"/>
      <c r="R8166" s="2"/>
      <c r="S8166" s="2"/>
      <c r="T8166" s="2"/>
      <c r="U8166" s="2"/>
      <c r="V8166" s="2"/>
      <c r="W8166" s="2"/>
    </row>
    <row r="8167" spans="2:23" ht="15" customHeight="1" x14ac:dyDescent="0.35">
      <c r="B8167" s="349"/>
      <c r="C8167" s="715" t="str">
        <f t="shared" si="507"/>
        <v/>
      </c>
      <c r="D8167" s="458">
        <f>IF(ISNUMBER(Summary!$D$17), DATE(Summary!$D$17, 1, 1) + INT((ROW(B8129)-1)/24), DATE(2024, 1, 1) + INT((ROW(B8129)-1)/24))</f>
        <v>45630</v>
      </c>
      <c r="E8167" s="459">
        <v>0.66666666666666674</v>
      </c>
      <c r="F8167" s="780"/>
      <c r="G8167" s="780"/>
      <c r="H8167" s="460">
        <f t="shared" ref="H8167:H8230" si="509">IF(G8167&gt;F8167,F8167,G8167)</f>
        <v>0</v>
      </c>
      <c r="I8167" s="460">
        <f t="shared" ref="I8167:I8230" si="510">F8167-H8167</f>
        <v>0</v>
      </c>
      <c r="J8167" s="460">
        <f t="shared" si="508"/>
        <v>0</v>
      </c>
      <c r="K8167" s="9"/>
      <c r="P8167" s="2"/>
      <c r="Q8167" s="27"/>
      <c r="R8167" s="2"/>
      <c r="S8167" s="2"/>
      <c r="T8167" s="2"/>
      <c r="U8167" s="2"/>
      <c r="V8167" s="2"/>
      <c r="W8167" s="2"/>
    </row>
    <row r="8168" spans="2:23" ht="15" customHeight="1" x14ac:dyDescent="0.35">
      <c r="B8168" s="349"/>
      <c r="C8168" s="715" t="str">
        <f t="shared" ref="C8168:C8231" si="511">IF(MOD(ROW()-ROW($E$39), 24)=0, $D8168, "")</f>
        <v/>
      </c>
      <c r="D8168" s="458">
        <f>IF(ISNUMBER(Summary!$D$17), DATE(Summary!$D$17, 1, 1) + INT((ROW(B8130)-1)/24), DATE(2024, 1, 1) + INT((ROW(B8130)-1)/24))</f>
        <v>45630</v>
      </c>
      <c r="E8168" s="459">
        <v>0.70833333333333337</v>
      </c>
      <c r="F8168" s="780"/>
      <c r="G8168" s="780"/>
      <c r="H8168" s="460">
        <f t="shared" si="509"/>
        <v>0</v>
      </c>
      <c r="I8168" s="460">
        <f t="shared" si="510"/>
        <v>0</v>
      </c>
      <c r="J8168" s="460">
        <f t="shared" si="508"/>
        <v>0</v>
      </c>
      <c r="K8168" s="9"/>
      <c r="P8168" s="2"/>
      <c r="Q8168" s="27"/>
      <c r="R8168" s="2"/>
      <c r="S8168" s="2"/>
      <c r="T8168" s="2"/>
      <c r="U8168" s="2"/>
      <c r="V8168" s="2"/>
      <c r="W8168" s="2"/>
    </row>
    <row r="8169" spans="2:23" ht="15" customHeight="1" x14ac:dyDescent="0.35">
      <c r="B8169" s="349"/>
      <c r="C8169" s="715" t="str">
        <f t="shared" si="511"/>
        <v/>
      </c>
      <c r="D8169" s="458">
        <f>IF(ISNUMBER(Summary!$D$17), DATE(Summary!$D$17, 1, 1) + INT((ROW(B8131)-1)/24), DATE(2024, 1, 1) + INT((ROW(B8131)-1)/24))</f>
        <v>45630</v>
      </c>
      <c r="E8169" s="459">
        <v>0.75000000000000011</v>
      </c>
      <c r="F8169" s="780"/>
      <c r="G8169" s="780"/>
      <c r="H8169" s="460">
        <f t="shared" si="509"/>
        <v>0</v>
      </c>
      <c r="I8169" s="460">
        <f t="shared" si="510"/>
        <v>0</v>
      </c>
      <c r="J8169" s="460">
        <f t="shared" si="508"/>
        <v>0</v>
      </c>
      <c r="K8169" s="9"/>
      <c r="P8169" s="2"/>
      <c r="Q8169" s="27"/>
      <c r="R8169" s="2"/>
      <c r="S8169" s="2"/>
      <c r="T8169" s="2"/>
      <c r="U8169" s="2"/>
      <c r="V8169" s="2"/>
      <c r="W8169" s="2"/>
    </row>
    <row r="8170" spans="2:23" ht="15" customHeight="1" x14ac:dyDescent="0.35">
      <c r="B8170" s="349"/>
      <c r="C8170" s="715" t="str">
        <f t="shared" si="511"/>
        <v/>
      </c>
      <c r="D8170" s="458">
        <f>IF(ISNUMBER(Summary!$D$17), DATE(Summary!$D$17, 1, 1) + INT((ROW(B8132)-1)/24), DATE(2024, 1, 1) + INT((ROW(B8132)-1)/24))</f>
        <v>45630</v>
      </c>
      <c r="E8170" s="459">
        <v>0.79166666666666674</v>
      </c>
      <c r="F8170" s="780"/>
      <c r="G8170" s="780"/>
      <c r="H8170" s="460">
        <f t="shared" si="509"/>
        <v>0</v>
      </c>
      <c r="I8170" s="460">
        <f t="shared" si="510"/>
        <v>0</v>
      </c>
      <c r="J8170" s="460">
        <f t="shared" si="508"/>
        <v>0</v>
      </c>
      <c r="K8170" s="9"/>
      <c r="P8170" s="2"/>
      <c r="Q8170" s="27"/>
      <c r="R8170" s="2"/>
      <c r="S8170" s="2"/>
      <c r="T8170" s="2"/>
      <c r="U8170" s="2"/>
      <c r="V8170" s="2"/>
      <c r="W8170" s="2"/>
    </row>
    <row r="8171" spans="2:23" ht="15" customHeight="1" x14ac:dyDescent="0.35">
      <c r="B8171" s="349"/>
      <c r="C8171" s="715" t="str">
        <f t="shared" si="511"/>
        <v/>
      </c>
      <c r="D8171" s="458">
        <f>IF(ISNUMBER(Summary!$D$17), DATE(Summary!$D$17, 1, 1) + INT((ROW(B8133)-1)/24), DATE(2024, 1, 1) + INT((ROW(B8133)-1)/24))</f>
        <v>45630</v>
      </c>
      <c r="E8171" s="459">
        <v>0.83333333333333337</v>
      </c>
      <c r="F8171" s="780"/>
      <c r="G8171" s="780"/>
      <c r="H8171" s="460">
        <f t="shared" si="509"/>
        <v>0</v>
      </c>
      <c r="I8171" s="460">
        <f t="shared" si="510"/>
        <v>0</v>
      </c>
      <c r="J8171" s="460">
        <f t="shared" si="508"/>
        <v>0</v>
      </c>
      <c r="K8171" s="9"/>
      <c r="P8171" s="2"/>
      <c r="Q8171" s="27"/>
      <c r="R8171" s="2"/>
      <c r="S8171" s="2"/>
      <c r="T8171" s="2"/>
      <c r="U8171" s="2"/>
      <c r="V8171" s="2"/>
      <c r="W8171" s="2"/>
    </row>
    <row r="8172" spans="2:23" ht="15" customHeight="1" x14ac:dyDescent="0.35">
      <c r="B8172" s="349"/>
      <c r="C8172" s="715" t="str">
        <f t="shared" si="511"/>
        <v/>
      </c>
      <c r="D8172" s="458">
        <f>IF(ISNUMBER(Summary!$D$17), DATE(Summary!$D$17, 1, 1) + INT((ROW(B8134)-1)/24), DATE(2024, 1, 1) + INT((ROW(B8134)-1)/24))</f>
        <v>45630</v>
      </c>
      <c r="E8172" s="459">
        <v>0.87500000000000011</v>
      </c>
      <c r="F8172" s="780"/>
      <c r="G8172" s="780"/>
      <c r="H8172" s="460">
        <f t="shared" si="509"/>
        <v>0</v>
      </c>
      <c r="I8172" s="460">
        <f t="shared" si="510"/>
        <v>0</v>
      </c>
      <c r="J8172" s="460">
        <f t="shared" si="508"/>
        <v>0</v>
      </c>
      <c r="K8172" s="9"/>
      <c r="P8172" s="2"/>
      <c r="Q8172" s="27"/>
      <c r="R8172" s="2"/>
      <c r="S8172" s="2"/>
      <c r="T8172" s="2"/>
      <c r="U8172" s="2"/>
      <c r="V8172" s="2"/>
      <c r="W8172" s="2"/>
    </row>
    <row r="8173" spans="2:23" ht="15" customHeight="1" x14ac:dyDescent="0.35">
      <c r="B8173" s="349"/>
      <c r="C8173" s="715" t="str">
        <f t="shared" si="511"/>
        <v/>
      </c>
      <c r="D8173" s="458">
        <f>IF(ISNUMBER(Summary!$D$17), DATE(Summary!$D$17, 1, 1) + INT((ROW(B8135)-1)/24), DATE(2024, 1, 1) + INT((ROW(B8135)-1)/24))</f>
        <v>45630</v>
      </c>
      <c r="E8173" s="459">
        <v>0.91666666666666674</v>
      </c>
      <c r="F8173" s="780"/>
      <c r="G8173" s="780"/>
      <c r="H8173" s="460">
        <f t="shared" si="509"/>
        <v>0</v>
      </c>
      <c r="I8173" s="460">
        <f t="shared" si="510"/>
        <v>0</v>
      </c>
      <c r="J8173" s="460">
        <f t="shared" si="508"/>
        <v>0</v>
      </c>
      <c r="K8173" s="9"/>
      <c r="P8173" s="2"/>
      <c r="Q8173" s="27"/>
      <c r="R8173" s="2"/>
      <c r="S8173" s="2"/>
      <c r="T8173" s="2"/>
      <c r="U8173" s="2"/>
      <c r="V8173" s="2"/>
      <c r="W8173" s="2"/>
    </row>
    <row r="8174" spans="2:23" ht="15" customHeight="1" x14ac:dyDescent="0.35">
      <c r="B8174" s="349"/>
      <c r="C8174" s="715" t="str">
        <f t="shared" si="511"/>
        <v/>
      </c>
      <c r="D8174" s="458">
        <f>IF(ISNUMBER(Summary!$D$17), DATE(Summary!$D$17, 1, 1) + INT((ROW(B8136)-1)/24), DATE(2024, 1, 1) + INT((ROW(B8136)-1)/24))</f>
        <v>45630</v>
      </c>
      <c r="E8174" s="459">
        <v>0.95833333333333337</v>
      </c>
      <c r="F8174" s="780"/>
      <c r="G8174" s="780"/>
      <c r="H8174" s="460">
        <f t="shared" si="509"/>
        <v>0</v>
      </c>
      <c r="I8174" s="460">
        <f t="shared" si="510"/>
        <v>0</v>
      </c>
      <c r="J8174" s="460">
        <f t="shared" si="508"/>
        <v>0</v>
      </c>
      <c r="K8174" s="9"/>
      <c r="P8174" s="2"/>
      <c r="Q8174" s="27"/>
      <c r="R8174" s="2"/>
      <c r="S8174" s="2"/>
      <c r="T8174" s="2"/>
      <c r="U8174" s="2"/>
      <c r="V8174" s="2"/>
      <c r="W8174" s="2"/>
    </row>
    <row r="8175" spans="2:23" ht="15" customHeight="1" x14ac:dyDescent="0.35">
      <c r="B8175" s="457"/>
      <c r="C8175" s="715">
        <f t="shared" si="511"/>
        <v>45631</v>
      </c>
      <c r="D8175" s="458">
        <f>IF(ISNUMBER(Summary!$D$17), DATE(Summary!$D$17, 1, 1) + INT((ROW(B8137)-1)/24), DATE(2024, 1, 1) + INT((ROW(B8137)-1)/24))</f>
        <v>45631</v>
      </c>
      <c r="E8175" s="459">
        <v>3.1225022567582528E-17</v>
      </c>
      <c r="F8175" s="780"/>
      <c r="G8175" s="780"/>
      <c r="H8175" s="460">
        <f t="shared" si="509"/>
        <v>0</v>
      </c>
      <c r="I8175" s="460">
        <f t="shared" si="510"/>
        <v>0</v>
      </c>
      <c r="J8175" s="460">
        <f t="shared" si="508"/>
        <v>0</v>
      </c>
      <c r="K8175" s="9"/>
      <c r="P8175" s="2"/>
      <c r="Q8175" s="27"/>
      <c r="R8175" s="2"/>
      <c r="S8175" s="2"/>
      <c r="T8175" s="2"/>
      <c r="U8175" s="2"/>
      <c r="V8175" s="2"/>
      <c r="W8175" s="2"/>
    </row>
    <row r="8176" spans="2:23" ht="15" customHeight="1" x14ac:dyDescent="0.35">
      <c r="B8176" s="349"/>
      <c r="C8176" s="715" t="str">
        <f t="shared" si="511"/>
        <v/>
      </c>
      <c r="D8176" s="458">
        <f>IF(ISNUMBER(Summary!$D$17), DATE(Summary!$D$17, 1, 1) + INT((ROW(B8138)-1)/24), DATE(2024, 1, 1) + INT((ROW(B8138)-1)/24))</f>
        <v>45631</v>
      </c>
      <c r="E8176" s="459">
        <v>4.1666666666666699E-2</v>
      </c>
      <c r="F8176" s="780"/>
      <c r="G8176" s="780"/>
      <c r="H8176" s="460">
        <f t="shared" si="509"/>
        <v>0</v>
      </c>
      <c r="I8176" s="460">
        <f t="shared" si="510"/>
        <v>0</v>
      </c>
      <c r="J8176" s="460">
        <f t="shared" si="508"/>
        <v>0</v>
      </c>
      <c r="K8176" s="9"/>
      <c r="P8176" s="2"/>
      <c r="Q8176" s="27"/>
      <c r="R8176" s="2"/>
      <c r="S8176" s="2"/>
      <c r="T8176" s="2"/>
      <c r="U8176" s="2"/>
      <c r="V8176" s="2"/>
      <c r="W8176" s="2"/>
    </row>
    <row r="8177" spans="2:23" ht="15" customHeight="1" x14ac:dyDescent="0.35">
      <c r="B8177" s="349"/>
      <c r="C8177" s="715" t="str">
        <f t="shared" si="511"/>
        <v/>
      </c>
      <c r="D8177" s="458">
        <f>IF(ISNUMBER(Summary!$D$17), DATE(Summary!$D$17, 1, 1) + INT((ROW(B8139)-1)/24), DATE(2024, 1, 1) + INT((ROW(B8139)-1)/24))</f>
        <v>45631</v>
      </c>
      <c r="E8177" s="459">
        <v>8.333333333333337E-2</v>
      </c>
      <c r="F8177" s="780"/>
      <c r="G8177" s="780"/>
      <c r="H8177" s="460">
        <f t="shared" si="509"/>
        <v>0</v>
      </c>
      <c r="I8177" s="460">
        <f t="shared" si="510"/>
        <v>0</v>
      </c>
      <c r="J8177" s="460">
        <f t="shared" si="508"/>
        <v>0</v>
      </c>
      <c r="K8177" s="9"/>
      <c r="P8177" s="2"/>
      <c r="Q8177" s="27"/>
      <c r="R8177" s="2"/>
      <c r="S8177" s="2"/>
      <c r="T8177" s="2"/>
      <c r="U8177" s="2"/>
      <c r="V8177" s="2"/>
      <c r="W8177" s="2"/>
    </row>
    <row r="8178" spans="2:23" ht="15" customHeight="1" x14ac:dyDescent="0.35">
      <c r="B8178" s="349"/>
      <c r="C8178" s="715" t="str">
        <f t="shared" si="511"/>
        <v/>
      </c>
      <c r="D8178" s="458">
        <f>IF(ISNUMBER(Summary!$D$17), DATE(Summary!$D$17, 1, 1) + INT((ROW(B8140)-1)/24), DATE(2024, 1, 1) + INT((ROW(B8140)-1)/24))</f>
        <v>45631</v>
      </c>
      <c r="E8178" s="459">
        <v>0.12500000000000006</v>
      </c>
      <c r="F8178" s="780"/>
      <c r="G8178" s="780"/>
      <c r="H8178" s="460">
        <f t="shared" si="509"/>
        <v>0</v>
      </c>
      <c r="I8178" s="460">
        <f t="shared" si="510"/>
        <v>0</v>
      </c>
      <c r="J8178" s="460">
        <f t="shared" si="508"/>
        <v>0</v>
      </c>
      <c r="K8178" s="9"/>
      <c r="P8178" s="2"/>
      <c r="Q8178" s="27"/>
      <c r="R8178" s="2"/>
      <c r="S8178" s="2"/>
      <c r="T8178" s="2"/>
      <c r="U8178" s="2"/>
      <c r="V8178" s="2"/>
      <c r="W8178" s="2"/>
    </row>
    <row r="8179" spans="2:23" ht="15" customHeight="1" x14ac:dyDescent="0.35">
      <c r="B8179" s="349"/>
      <c r="C8179" s="715" t="str">
        <f t="shared" si="511"/>
        <v/>
      </c>
      <c r="D8179" s="458">
        <f>IF(ISNUMBER(Summary!$D$17), DATE(Summary!$D$17, 1, 1) + INT((ROW(B8141)-1)/24), DATE(2024, 1, 1) + INT((ROW(B8141)-1)/24))</f>
        <v>45631</v>
      </c>
      <c r="E8179" s="459">
        <v>0.16666666666666669</v>
      </c>
      <c r="F8179" s="780"/>
      <c r="G8179" s="780"/>
      <c r="H8179" s="460">
        <f t="shared" si="509"/>
        <v>0</v>
      </c>
      <c r="I8179" s="460">
        <f t="shared" si="510"/>
        <v>0</v>
      </c>
      <c r="J8179" s="460">
        <f t="shared" si="508"/>
        <v>0</v>
      </c>
      <c r="K8179" s="9"/>
      <c r="P8179" s="2"/>
      <c r="Q8179" s="27"/>
      <c r="R8179" s="2"/>
      <c r="S8179" s="2"/>
      <c r="T8179" s="2"/>
      <c r="U8179" s="2"/>
      <c r="V8179" s="2"/>
      <c r="W8179" s="2"/>
    </row>
    <row r="8180" spans="2:23" ht="15" customHeight="1" x14ac:dyDescent="0.35">
      <c r="B8180" s="349"/>
      <c r="C8180" s="715" t="str">
        <f t="shared" si="511"/>
        <v/>
      </c>
      <c r="D8180" s="458">
        <f>IF(ISNUMBER(Summary!$D$17), DATE(Summary!$D$17, 1, 1) + INT((ROW(B8142)-1)/24), DATE(2024, 1, 1) + INT((ROW(B8142)-1)/24))</f>
        <v>45631</v>
      </c>
      <c r="E8180" s="459">
        <v>0.20833333333333337</v>
      </c>
      <c r="F8180" s="780"/>
      <c r="G8180" s="780"/>
      <c r="H8180" s="460">
        <f t="shared" si="509"/>
        <v>0</v>
      </c>
      <c r="I8180" s="460">
        <f t="shared" si="510"/>
        <v>0</v>
      </c>
      <c r="J8180" s="460">
        <f t="shared" si="508"/>
        <v>0</v>
      </c>
      <c r="K8180" s="9"/>
      <c r="P8180" s="2"/>
      <c r="Q8180" s="27"/>
      <c r="R8180" s="2"/>
      <c r="S8180" s="2"/>
      <c r="T8180" s="2"/>
      <c r="U8180" s="2"/>
      <c r="V8180" s="2"/>
      <c r="W8180" s="2"/>
    </row>
    <row r="8181" spans="2:23" ht="15" customHeight="1" x14ac:dyDescent="0.35">
      <c r="B8181" s="349"/>
      <c r="C8181" s="715" t="str">
        <f t="shared" si="511"/>
        <v/>
      </c>
      <c r="D8181" s="458">
        <f>IF(ISNUMBER(Summary!$D$17), DATE(Summary!$D$17, 1, 1) + INT((ROW(B8143)-1)/24), DATE(2024, 1, 1) + INT((ROW(B8143)-1)/24))</f>
        <v>45631</v>
      </c>
      <c r="E8181" s="459">
        <v>0.25</v>
      </c>
      <c r="F8181" s="780"/>
      <c r="G8181" s="780"/>
      <c r="H8181" s="460">
        <f t="shared" si="509"/>
        <v>0</v>
      </c>
      <c r="I8181" s="460">
        <f t="shared" si="510"/>
        <v>0</v>
      </c>
      <c r="J8181" s="460">
        <f t="shared" si="508"/>
        <v>0</v>
      </c>
      <c r="K8181" s="9"/>
      <c r="P8181" s="2"/>
      <c r="Q8181" s="27"/>
      <c r="R8181" s="2"/>
      <c r="S8181" s="2"/>
      <c r="T8181" s="2"/>
      <c r="U8181" s="2"/>
      <c r="V8181" s="2"/>
      <c r="W8181" s="2"/>
    </row>
    <row r="8182" spans="2:23" ht="15" customHeight="1" x14ac:dyDescent="0.35">
      <c r="B8182" s="349"/>
      <c r="C8182" s="715" t="str">
        <f t="shared" si="511"/>
        <v/>
      </c>
      <c r="D8182" s="458">
        <f>IF(ISNUMBER(Summary!$D$17), DATE(Summary!$D$17, 1, 1) + INT((ROW(B8144)-1)/24), DATE(2024, 1, 1) + INT((ROW(B8144)-1)/24))</f>
        <v>45631</v>
      </c>
      <c r="E8182" s="459">
        <v>0.29166666666666669</v>
      </c>
      <c r="F8182" s="780"/>
      <c r="G8182" s="780"/>
      <c r="H8182" s="460">
        <f t="shared" si="509"/>
        <v>0</v>
      </c>
      <c r="I8182" s="460">
        <f t="shared" si="510"/>
        <v>0</v>
      </c>
      <c r="J8182" s="460">
        <f t="shared" si="508"/>
        <v>0</v>
      </c>
      <c r="K8182" s="9"/>
      <c r="P8182" s="2"/>
      <c r="Q8182" s="27"/>
      <c r="R8182" s="2"/>
      <c r="S8182" s="2"/>
      <c r="T8182" s="2"/>
      <c r="U8182" s="2"/>
      <c r="V8182" s="2"/>
      <c r="W8182" s="2"/>
    </row>
    <row r="8183" spans="2:23" ht="15" customHeight="1" x14ac:dyDescent="0.35">
      <c r="B8183" s="349"/>
      <c r="C8183" s="715" t="str">
        <f t="shared" si="511"/>
        <v/>
      </c>
      <c r="D8183" s="458">
        <f>IF(ISNUMBER(Summary!$D$17), DATE(Summary!$D$17, 1, 1) + INT((ROW(B8145)-1)/24), DATE(2024, 1, 1) + INT((ROW(B8145)-1)/24))</f>
        <v>45631</v>
      </c>
      <c r="E8183" s="459">
        <v>0.33333333333333337</v>
      </c>
      <c r="F8183" s="780"/>
      <c r="G8183" s="780"/>
      <c r="H8183" s="460">
        <f t="shared" si="509"/>
        <v>0</v>
      </c>
      <c r="I8183" s="460">
        <f t="shared" si="510"/>
        <v>0</v>
      </c>
      <c r="J8183" s="460">
        <f t="shared" si="508"/>
        <v>0</v>
      </c>
      <c r="K8183" s="9"/>
      <c r="P8183" s="2"/>
      <c r="Q8183" s="27"/>
      <c r="R8183" s="2"/>
      <c r="S8183" s="2"/>
      <c r="T8183" s="2"/>
      <c r="U8183" s="2"/>
      <c r="V8183" s="2"/>
      <c r="W8183" s="2"/>
    </row>
    <row r="8184" spans="2:23" ht="15" customHeight="1" x14ac:dyDescent="0.35">
      <c r="B8184" s="349"/>
      <c r="C8184" s="715" t="str">
        <f t="shared" si="511"/>
        <v/>
      </c>
      <c r="D8184" s="458">
        <f>IF(ISNUMBER(Summary!$D$17), DATE(Summary!$D$17, 1, 1) + INT((ROW(B8146)-1)/24), DATE(2024, 1, 1) + INT((ROW(B8146)-1)/24))</f>
        <v>45631</v>
      </c>
      <c r="E8184" s="459">
        <v>0.375</v>
      </c>
      <c r="F8184" s="780"/>
      <c r="G8184" s="780"/>
      <c r="H8184" s="460">
        <f t="shared" si="509"/>
        <v>0</v>
      </c>
      <c r="I8184" s="460">
        <f t="shared" si="510"/>
        <v>0</v>
      </c>
      <c r="J8184" s="460">
        <f t="shared" si="508"/>
        <v>0</v>
      </c>
      <c r="K8184" s="9"/>
      <c r="P8184" s="2"/>
      <c r="Q8184" s="27"/>
      <c r="R8184" s="2"/>
      <c r="S8184" s="2"/>
      <c r="T8184" s="2"/>
      <c r="U8184" s="2"/>
      <c r="V8184" s="2"/>
      <c r="W8184" s="2"/>
    </row>
    <row r="8185" spans="2:23" ht="15" customHeight="1" x14ac:dyDescent="0.35">
      <c r="B8185" s="349"/>
      <c r="C8185" s="715" t="str">
        <f t="shared" si="511"/>
        <v/>
      </c>
      <c r="D8185" s="458">
        <f>IF(ISNUMBER(Summary!$D$17), DATE(Summary!$D$17, 1, 1) + INT((ROW(B8147)-1)/24), DATE(2024, 1, 1) + INT((ROW(B8147)-1)/24))</f>
        <v>45631</v>
      </c>
      <c r="E8185" s="459">
        <v>0.41666666666666669</v>
      </c>
      <c r="F8185" s="780"/>
      <c r="G8185" s="780"/>
      <c r="H8185" s="460">
        <f t="shared" si="509"/>
        <v>0</v>
      </c>
      <c r="I8185" s="460">
        <f t="shared" si="510"/>
        <v>0</v>
      </c>
      <c r="J8185" s="460">
        <f t="shared" si="508"/>
        <v>0</v>
      </c>
      <c r="K8185" s="9"/>
      <c r="P8185" s="2"/>
      <c r="Q8185" s="27"/>
      <c r="R8185" s="2"/>
      <c r="S8185" s="2"/>
      <c r="T8185" s="2"/>
      <c r="U8185" s="2"/>
      <c r="V8185" s="2"/>
      <c r="W8185" s="2"/>
    </row>
    <row r="8186" spans="2:23" ht="15" customHeight="1" x14ac:dyDescent="0.35">
      <c r="B8186" s="349"/>
      <c r="C8186" s="715" t="str">
        <f t="shared" si="511"/>
        <v/>
      </c>
      <c r="D8186" s="458">
        <f>IF(ISNUMBER(Summary!$D$17), DATE(Summary!$D$17, 1, 1) + INT((ROW(B8148)-1)/24), DATE(2024, 1, 1) + INT((ROW(B8148)-1)/24))</f>
        <v>45631</v>
      </c>
      <c r="E8186" s="459">
        <v>0.45833333333333337</v>
      </c>
      <c r="F8186" s="780"/>
      <c r="G8186" s="780"/>
      <c r="H8186" s="460">
        <f t="shared" si="509"/>
        <v>0</v>
      </c>
      <c r="I8186" s="460">
        <f t="shared" si="510"/>
        <v>0</v>
      </c>
      <c r="J8186" s="460">
        <f t="shared" si="508"/>
        <v>0</v>
      </c>
      <c r="K8186" s="9"/>
      <c r="P8186" s="2"/>
      <c r="Q8186" s="27"/>
      <c r="R8186" s="2"/>
      <c r="S8186" s="2"/>
      <c r="T8186" s="2"/>
      <c r="U8186" s="2"/>
      <c r="V8186" s="2"/>
      <c r="W8186" s="2"/>
    </row>
    <row r="8187" spans="2:23" ht="15" customHeight="1" x14ac:dyDescent="0.35">
      <c r="B8187" s="349"/>
      <c r="C8187" s="715" t="str">
        <f t="shared" si="511"/>
        <v/>
      </c>
      <c r="D8187" s="458">
        <f>IF(ISNUMBER(Summary!$D$17), DATE(Summary!$D$17, 1, 1) + INT((ROW(B8149)-1)/24), DATE(2024, 1, 1) + INT((ROW(B8149)-1)/24))</f>
        <v>45631</v>
      </c>
      <c r="E8187" s="459">
        <v>0.50000000000000011</v>
      </c>
      <c r="F8187" s="780"/>
      <c r="G8187" s="780"/>
      <c r="H8187" s="460">
        <f t="shared" si="509"/>
        <v>0</v>
      </c>
      <c r="I8187" s="460">
        <f t="shared" si="510"/>
        <v>0</v>
      </c>
      <c r="J8187" s="460">
        <f t="shared" si="508"/>
        <v>0</v>
      </c>
      <c r="K8187" s="9"/>
      <c r="P8187" s="2"/>
      <c r="Q8187" s="27"/>
      <c r="R8187" s="2"/>
      <c r="S8187" s="2"/>
      <c r="T8187" s="2"/>
      <c r="U8187" s="2"/>
      <c r="V8187" s="2"/>
      <c r="W8187" s="2"/>
    </row>
    <row r="8188" spans="2:23" ht="15" customHeight="1" x14ac:dyDescent="0.35">
      <c r="B8188" s="349"/>
      <c r="C8188" s="715" t="str">
        <f t="shared" si="511"/>
        <v/>
      </c>
      <c r="D8188" s="458">
        <f>IF(ISNUMBER(Summary!$D$17), DATE(Summary!$D$17, 1, 1) + INT((ROW(B8150)-1)/24), DATE(2024, 1, 1) + INT((ROW(B8150)-1)/24))</f>
        <v>45631</v>
      </c>
      <c r="E8188" s="459">
        <v>0.54166666666666674</v>
      </c>
      <c r="F8188" s="780"/>
      <c r="G8188" s="780"/>
      <c r="H8188" s="460">
        <f t="shared" si="509"/>
        <v>0</v>
      </c>
      <c r="I8188" s="460">
        <f t="shared" si="510"/>
        <v>0</v>
      </c>
      <c r="J8188" s="460">
        <f t="shared" si="508"/>
        <v>0</v>
      </c>
      <c r="K8188" s="9"/>
      <c r="P8188" s="2"/>
      <c r="Q8188" s="27"/>
      <c r="R8188" s="2"/>
      <c r="S8188" s="2"/>
      <c r="T8188" s="2"/>
      <c r="U8188" s="2"/>
      <c r="V8188" s="2"/>
      <c r="W8188" s="2"/>
    </row>
    <row r="8189" spans="2:23" ht="15" customHeight="1" x14ac:dyDescent="0.35">
      <c r="B8189" s="349"/>
      <c r="C8189" s="715" t="str">
        <f t="shared" si="511"/>
        <v/>
      </c>
      <c r="D8189" s="458">
        <f>IF(ISNUMBER(Summary!$D$17), DATE(Summary!$D$17, 1, 1) + INT((ROW(B8151)-1)/24), DATE(2024, 1, 1) + INT((ROW(B8151)-1)/24))</f>
        <v>45631</v>
      </c>
      <c r="E8189" s="459">
        <v>0.58333333333333337</v>
      </c>
      <c r="F8189" s="780"/>
      <c r="G8189" s="780"/>
      <c r="H8189" s="460">
        <f t="shared" si="509"/>
        <v>0</v>
      </c>
      <c r="I8189" s="460">
        <f t="shared" si="510"/>
        <v>0</v>
      </c>
      <c r="J8189" s="460">
        <f t="shared" si="508"/>
        <v>0</v>
      </c>
      <c r="K8189" s="9"/>
      <c r="P8189" s="2"/>
      <c r="Q8189" s="27"/>
      <c r="R8189" s="2"/>
      <c r="S8189" s="2"/>
      <c r="T8189" s="2"/>
      <c r="U8189" s="2"/>
      <c r="V8189" s="2"/>
      <c r="W8189" s="2"/>
    </row>
    <row r="8190" spans="2:23" ht="15" customHeight="1" x14ac:dyDescent="0.35">
      <c r="B8190" s="349"/>
      <c r="C8190" s="715" t="str">
        <f t="shared" si="511"/>
        <v/>
      </c>
      <c r="D8190" s="458">
        <f>IF(ISNUMBER(Summary!$D$17), DATE(Summary!$D$17, 1, 1) + INT((ROW(B8152)-1)/24), DATE(2024, 1, 1) + INT((ROW(B8152)-1)/24))</f>
        <v>45631</v>
      </c>
      <c r="E8190" s="459">
        <v>0.62500000000000011</v>
      </c>
      <c r="F8190" s="780"/>
      <c r="G8190" s="780"/>
      <c r="H8190" s="460">
        <f t="shared" si="509"/>
        <v>0</v>
      </c>
      <c r="I8190" s="460">
        <f t="shared" si="510"/>
        <v>0</v>
      </c>
      <c r="J8190" s="460">
        <f t="shared" si="508"/>
        <v>0</v>
      </c>
      <c r="K8190" s="9"/>
      <c r="P8190" s="2"/>
      <c r="Q8190" s="27"/>
      <c r="R8190" s="2"/>
      <c r="S8190" s="2"/>
      <c r="T8190" s="2"/>
      <c r="U8190" s="2"/>
      <c r="V8190" s="2"/>
      <c r="W8190" s="2"/>
    </row>
    <row r="8191" spans="2:23" ht="15" customHeight="1" x14ac:dyDescent="0.35">
      <c r="B8191" s="349"/>
      <c r="C8191" s="715" t="str">
        <f t="shared" si="511"/>
        <v/>
      </c>
      <c r="D8191" s="458">
        <f>IF(ISNUMBER(Summary!$D$17), DATE(Summary!$D$17, 1, 1) + INT((ROW(B8153)-1)/24), DATE(2024, 1, 1) + INT((ROW(B8153)-1)/24))</f>
        <v>45631</v>
      </c>
      <c r="E8191" s="459">
        <v>0.66666666666666674</v>
      </c>
      <c r="F8191" s="780"/>
      <c r="G8191" s="780"/>
      <c r="H8191" s="460">
        <f t="shared" si="509"/>
        <v>0</v>
      </c>
      <c r="I8191" s="460">
        <f t="shared" si="510"/>
        <v>0</v>
      </c>
      <c r="J8191" s="460">
        <f t="shared" si="508"/>
        <v>0</v>
      </c>
      <c r="K8191" s="9"/>
      <c r="P8191" s="2"/>
      <c r="Q8191" s="27"/>
      <c r="R8191" s="2"/>
      <c r="S8191" s="2"/>
      <c r="T8191" s="2"/>
      <c r="U8191" s="2"/>
      <c r="V8191" s="2"/>
      <c r="W8191" s="2"/>
    </row>
    <row r="8192" spans="2:23" ht="15" customHeight="1" x14ac:dyDescent="0.35">
      <c r="B8192" s="349"/>
      <c r="C8192" s="715" t="str">
        <f t="shared" si="511"/>
        <v/>
      </c>
      <c r="D8192" s="458">
        <f>IF(ISNUMBER(Summary!$D$17), DATE(Summary!$D$17, 1, 1) + INT((ROW(B8154)-1)/24), DATE(2024, 1, 1) + INT((ROW(B8154)-1)/24))</f>
        <v>45631</v>
      </c>
      <c r="E8192" s="459">
        <v>0.70833333333333337</v>
      </c>
      <c r="F8192" s="780"/>
      <c r="G8192" s="780"/>
      <c r="H8192" s="460">
        <f t="shared" si="509"/>
        <v>0</v>
      </c>
      <c r="I8192" s="460">
        <f t="shared" si="510"/>
        <v>0</v>
      </c>
      <c r="J8192" s="460">
        <f t="shared" ref="J8192:J8255" si="512">G8192-H8192</f>
        <v>0</v>
      </c>
      <c r="K8192" s="9"/>
      <c r="P8192" s="2"/>
      <c r="Q8192" s="27"/>
      <c r="R8192" s="2"/>
      <c r="S8192" s="2"/>
      <c r="T8192" s="2"/>
      <c r="U8192" s="2"/>
      <c r="V8192" s="2"/>
      <c r="W8192" s="2"/>
    </row>
    <row r="8193" spans="2:23" ht="15" customHeight="1" x14ac:dyDescent="0.35">
      <c r="B8193" s="349"/>
      <c r="C8193" s="715" t="str">
        <f t="shared" si="511"/>
        <v/>
      </c>
      <c r="D8193" s="458">
        <f>IF(ISNUMBER(Summary!$D$17), DATE(Summary!$D$17, 1, 1) + INT((ROW(B8155)-1)/24), DATE(2024, 1, 1) + INT((ROW(B8155)-1)/24))</f>
        <v>45631</v>
      </c>
      <c r="E8193" s="459">
        <v>0.75000000000000011</v>
      </c>
      <c r="F8193" s="780"/>
      <c r="G8193" s="780"/>
      <c r="H8193" s="460">
        <f t="shared" si="509"/>
        <v>0</v>
      </c>
      <c r="I8193" s="460">
        <f t="shared" si="510"/>
        <v>0</v>
      </c>
      <c r="J8193" s="460">
        <f t="shared" si="512"/>
        <v>0</v>
      </c>
      <c r="K8193" s="9"/>
      <c r="P8193" s="2"/>
      <c r="Q8193" s="27"/>
      <c r="R8193" s="2"/>
      <c r="S8193" s="2"/>
      <c r="T8193" s="2"/>
      <c r="U8193" s="2"/>
      <c r="V8193" s="2"/>
      <c r="W8193" s="2"/>
    </row>
    <row r="8194" spans="2:23" ht="15" customHeight="1" x14ac:dyDescent="0.35">
      <c r="B8194" s="349"/>
      <c r="C8194" s="715" t="str">
        <f t="shared" si="511"/>
        <v/>
      </c>
      <c r="D8194" s="458">
        <f>IF(ISNUMBER(Summary!$D$17), DATE(Summary!$D$17, 1, 1) + INT((ROW(B8156)-1)/24), DATE(2024, 1, 1) + INT((ROW(B8156)-1)/24))</f>
        <v>45631</v>
      </c>
      <c r="E8194" s="459">
        <v>0.79166666666666674</v>
      </c>
      <c r="F8194" s="780"/>
      <c r="G8194" s="780"/>
      <c r="H8194" s="460">
        <f t="shared" si="509"/>
        <v>0</v>
      </c>
      <c r="I8194" s="460">
        <f t="shared" si="510"/>
        <v>0</v>
      </c>
      <c r="J8194" s="460">
        <f t="shared" si="512"/>
        <v>0</v>
      </c>
      <c r="K8194" s="9"/>
      <c r="P8194" s="2"/>
      <c r="Q8194" s="27"/>
      <c r="R8194" s="2"/>
      <c r="S8194" s="2"/>
      <c r="T8194" s="2"/>
      <c r="U8194" s="2"/>
      <c r="V8194" s="2"/>
      <c r="W8194" s="2"/>
    </row>
    <row r="8195" spans="2:23" ht="15" customHeight="1" x14ac:dyDescent="0.35">
      <c r="B8195" s="349"/>
      <c r="C8195" s="715" t="str">
        <f t="shared" si="511"/>
        <v/>
      </c>
      <c r="D8195" s="458">
        <f>IF(ISNUMBER(Summary!$D$17), DATE(Summary!$D$17, 1, 1) + INT((ROW(B8157)-1)/24), DATE(2024, 1, 1) + INT((ROW(B8157)-1)/24))</f>
        <v>45631</v>
      </c>
      <c r="E8195" s="459">
        <v>0.83333333333333337</v>
      </c>
      <c r="F8195" s="780"/>
      <c r="G8195" s="780"/>
      <c r="H8195" s="460">
        <f t="shared" si="509"/>
        <v>0</v>
      </c>
      <c r="I8195" s="460">
        <f t="shared" si="510"/>
        <v>0</v>
      </c>
      <c r="J8195" s="460">
        <f t="shared" si="512"/>
        <v>0</v>
      </c>
      <c r="K8195" s="9"/>
      <c r="P8195" s="2"/>
      <c r="Q8195" s="27"/>
      <c r="R8195" s="2"/>
      <c r="S8195" s="2"/>
      <c r="T8195" s="2"/>
      <c r="U8195" s="2"/>
      <c r="V8195" s="2"/>
      <c r="W8195" s="2"/>
    </row>
    <row r="8196" spans="2:23" ht="15" customHeight="1" x14ac:dyDescent="0.35">
      <c r="B8196" s="349"/>
      <c r="C8196" s="715" t="str">
        <f t="shared" si="511"/>
        <v/>
      </c>
      <c r="D8196" s="458">
        <f>IF(ISNUMBER(Summary!$D$17), DATE(Summary!$D$17, 1, 1) + INT((ROW(B8158)-1)/24), DATE(2024, 1, 1) + INT((ROW(B8158)-1)/24))</f>
        <v>45631</v>
      </c>
      <c r="E8196" s="459">
        <v>0.87500000000000011</v>
      </c>
      <c r="F8196" s="780"/>
      <c r="G8196" s="780"/>
      <c r="H8196" s="460">
        <f t="shared" si="509"/>
        <v>0</v>
      </c>
      <c r="I8196" s="460">
        <f t="shared" si="510"/>
        <v>0</v>
      </c>
      <c r="J8196" s="460">
        <f t="shared" si="512"/>
        <v>0</v>
      </c>
      <c r="K8196" s="9"/>
      <c r="P8196" s="2"/>
      <c r="Q8196" s="27"/>
      <c r="R8196" s="2"/>
      <c r="S8196" s="2"/>
      <c r="T8196" s="2"/>
      <c r="U8196" s="2"/>
      <c r="V8196" s="2"/>
      <c r="W8196" s="2"/>
    </row>
    <row r="8197" spans="2:23" ht="15" customHeight="1" x14ac:dyDescent="0.35">
      <c r="B8197" s="349"/>
      <c r="C8197" s="715" t="str">
        <f t="shared" si="511"/>
        <v/>
      </c>
      <c r="D8197" s="458">
        <f>IF(ISNUMBER(Summary!$D$17), DATE(Summary!$D$17, 1, 1) + INT((ROW(B8159)-1)/24), DATE(2024, 1, 1) + INT((ROW(B8159)-1)/24))</f>
        <v>45631</v>
      </c>
      <c r="E8197" s="459">
        <v>0.91666666666666674</v>
      </c>
      <c r="F8197" s="780"/>
      <c r="G8197" s="780"/>
      <c r="H8197" s="460">
        <f t="shared" si="509"/>
        <v>0</v>
      </c>
      <c r="I8197" s="460">
        <f t="shared" si="510"/>
        <v>0</v>
      </c>
      <c r="J8197" s="460">
        <f t="shared" si="512"/>
        <v>0</v>
      </c>
      <c r="K8197" s="9"/>
      <c r="P8197" s="2"/>
      <c r="Q8197" s="27"/>
      <c r="R8197" s="2"/>
      <c r="S8197" s="2"/>
      <c r="T8197" s="2"/>
      <c r="U8197" s="2"/>
      <c r="V8197" s="2"/>
      <c r="W8197" s="2"/>
    </row>
    <row r="8198" spans="2:23" ht="15" customHeight="1" x14ac:dyDescent="0.35">
      <c r="B8198" s="349"/>
      <c r="C8198" s="715" t="str">
        <f t="shared" si="511"/>
        <v/>
      </c>
      <c r="D8198" s="458">
        <f>IF(ISNUMBER(Summary!$D$17), DATE(Summary!$D$17, 1, 1) + INT((ROW(B8160)-1)/24), DATE(2024, 1, 1) + INT((ROW(B8160)-1)/24))</f>
        <v>45631</v>
      </c>
      <c r="E8198" s="459">
        <v>0.95833333333333337</v>
      </c>
      <c r="F8198" s="780"/>
      <c r="G8198" s="780"/>
      <c r="H8198" s="460">
        <f t="shared" si="509"/>
        <v>0</v>
      </c>
      <c r="I8198" s="460">
        <f t="shared" si="510"/>
        <v>0</v>
      </c>
      <c r="J8198" s="460">
        <f t="shared" si="512"/>
        <v>0</v>
      </c>
      <c r="K8198" s="9"/>
      <c r="P8198" s="2"/>
      <c r="Q8198" s="27"/>
      <c r="R8198" s="2"/>
      <c r="S8198" s="2"/>
      <c r="T8198" s="2"/>
      <c r="U8198" s="2"/>
      <c r="V8198" s="2"/>
      <c r="W8198" s="2"/>
    </row>
    <row r="8199" spans="2:23" ht="15" customHeight="1" x14ac:dyDescent="0.35">
      <c r="B8199" s="457"/>
      <c r="C8199" s="715">
        <f t="shared" si="511"/>
        <v>45632</v>
      </c>
      <c r="D8199" s="458">
        <f>IF(ISNUMBER(Summary!$D$17), DATE(Summary!$D$17, 1, 1) + INT((ROW(B8161)-1)/24), DATE(2024, 1, 1) + INT((ROW(B8161)-1)/24))</f>
        <v>45632</v>
      </c>
      <c r="E8199" s="459">
        <v>3.1225022567582528E-17</v>
      </c>
      <c r="F8199" s="780"/>
      <c r="G8199" s="780"/>
      <c r="H8199" s="460">
        <f t="shared" si="509"/>
        <v>0</v>
      </c>
      <c r="I8199" s="460">
        <f t="shared" si="510"/>
        <v>0</v>
      </c>
      <c r="J8199" s="460">
        <f t="shared" si="512"/>
        <v>0</v>
      </c>
      <c r="K8199" s="9"/>
      <c r="P8199" s="2"/>
      <c r="Q8199" s="27"/>
      <c r="R8199" s="2"/>
      <c r="S8199" s="2"/>
      <c r="T8199" s="2"/>
      <c r="U8199" s="2"/>
      <c r="V8199" s="2"/>
      <c r="W8199" s="2"/>
    </row>
    <row r="8200" spans="2:23" ht="15" customHeight="1" x14ac:dyDescent="0.35">
      <c r="B8200" s="349"/>
      <c r="C8200" s="715" t="str">
        <f t="shared" si="511"/>
        <v/>
      </c>
      <c r="D8200" s="458">
        <f>IF(ISNUMBER(Summary!$D$17), DATE(Summary!$D$17, 1, 1) + INT((ROW(B8162)-1)/24), DATE(2024, 1, 1) + INT((ROW(B8162)-1)/24))</f>
        <v>45632</v>
      </c>
      <c r="E8200" s="459">
        <v>4.1666666666666699E-2</v>
      </c>
      <c r="F8200" s="780"/>
      <c r="G8200" s="780"/>
      <c r="H8200" s="460">
        <f t="shared" si="509"/>
        <v>0</v>
      </c>
      <c r="I8200" s="460">
        <f t="shared" si="510"/>
        <v>0</v>
      </c>
      <c r="J8200" s="460">
        <f t="shared" si="512"/>
        <v>0</v>
      </c>
      <c r="K8200" s="9"/>
      <c r="P8200" s="2"/>
      <c r="Q8200" s="27"/>
      <c r="R8200" s="2"/>
      <c r="S8200" s="2"/>
      <c r="T8200" s="2"/>
      <c r="U8200" s="2"/>
      <c r="V8200" s="2"/>
      <c r="W8200" s="2"/>
    </row>
    <row r="8201" spans="2:23" ht="15" customHeight="1" x14ac:dyDescent="0.35">
      <c r="B8201" s="349"/>
      <c r="C8201" s="715" t="str">
        <f t="shared" si="511"/>
        <v/>
      </c>
      <c r="D8201" s="458">
        <f>IF(ISNUMBER(Summary!$D$17), DATE(Summary!$D$17, 1, 1) + INT((ROW(B8163)-1)/24), DATE(2024, 1, 1) + INT((ROW(B8163)-1)/24))</f>
        <v>45632</v>
      </c>
      <c r="E8201" s="459">
        <v>8.333333333333337E-2</v>
      </c>
      <c r="F8201" s="780"/>
      <c r="G8201" s="780"/>
      <c r="H8201" s="460">
        <f t="shared" si="509"/>
        <v>0</v>
      </c>
      <c r="I8201" s="460">
        <f t="shared" si="510"/>
        <v>0</v>
      </c>
      <c r="J8201" s="460">
        <f t="shared" si="512"/>
        <v>0</v>
      </c>
      <c r="K8201" s="9"/>
      <c r="P8201" s="2"/>
      <c r="Q8201" s="27"/>
      <c r="R8201" s="2"/>
      <c r="S8201" s="2"/>
      <c r="T8201" s="2"/>
      <c r="U8201" s="2"/>
      <c r="V8201" s="2"/>
      <c r="W8201" s="2"/>
    </row>
    <row r="8202" spans="2:23" ht="15" customHeight="1" x14ac:dyDescent="0.35">
      <c r="B8202" s="349"/>
      <c r="C8202" s="715" t="str">
        <f t="shared" si="511"/>
        <v/>
      </c>
      <c r="D8202" s="458">
        <f>IF(ISNUMBER(Summary!$D$17), DATE(Summary!$D$17, 1, 1) + INT((ROW(B8164)-1)/24), DATE(2024, 1, 1) + INT((ROW(B8164)-1)/24))</f>
        <v>45632</v>
      </c>
      <c r="E8202" s="459">
        <v>0.12500000000000006</v>
      </c>
      <c r="F8202" s="780"/>
      <c r="G8202" s="780"/>
      <c r="H8202" s="460">
        <f t="shared" si="509"/>
        <v>0</v>
      </c>
      <c r="I8202" s="460">
        <f t="shared" si="510"/>
        <v>0</v>
      </c>
      <c r="J8202" s="460">
        <f t="shared" si="512"/>
        <v>0</v>
      </c>
      <c r="K8202" s="9"/>
      <c r="P8202" s="2"/>
      <c r="Q8202" s="27"/>
      <c r="R8202" s="2"/>
      <c r="S8202" s="2"/>
      <c r="T8202" s="2"/>
      <c r="U8202" s="2"/>
      <c r="V8202" s="2"/>
      <c r="W8202" s="2"/>
    </row>
    <row r="8203" spans="2:23" ht="15" customHeight="1" x14ac:dyDescent="0.35">
      <c r="B8203" s="349"/>
      <c r="C8203" s="715" t="str">
        <f t="shared" si="511"/>
        <v/>
      </c>
      <c r="D8203" s="458">
        <f>IF(ISNUMBER(Summary!$D$17), DATE(Summary!$D$17, 1, 1) + INT((ROW(B8165)-1)/24), DATE(2024, 1, 1) + INT((ROW(B8165)-1)/24))</f>
        <v>45632</v>
      </c>
      <c r="E8203" s="459">
        <v>0.16666666666666669</v>
      </c>
      <c r="F8203" s="780"/>
      <c r="G8203" s="780"/>
      <c r="H8203" s="460">
        <f t="shared" si="509"/>
        <v>0</v>
      </c>
      <c r="I8203" s="460">
        <f t="shared" si="510"/>
        <v>0</v>
      </c>
      <c r="J8203" s="460">
        <f t="shared" si="512"/>
        <v>0</v>
      </c>
      <c r="K8203" s="9"/>
      <c r="P8203" s="2"/>
      <c r="Q8203" s="27"/>
      <c r="R8203" s="2"/>
      <c r="S8203" s="2"/>
      <c r="T8203" s="2"/>
      <c r="U8203" s="2"/>
      <c r="V8203" s="2"/>
      <c r="W8203" s="2"/>
    </row>
    <row r="8204" spans="2:23" ht="15" customHeight="1" x14ac:dyDescent="0.35">
      <c r="B8204" s="349"/>
      <c r="C8204" s="715" t="str">
        <f t="shared" si="511"/>
        <v/>
      </c>
      <c r="D8204" s="458">
        <f>IF(ISNUMBER(Summary!$D$17), DATE(Summary!$D$17, 1, 1) + INT((ROW(B8166)-1)/24), DATE(2024, 1, 1) + INT((ROW(B8166)-1)/24))</f>
        <v>45632</v>
      </c>
      <c r="E8204" s="459">
        <v>0.20833333333333337</v>
      </c>
      <c r="F8204" s="780"/>
      <c r="G8204" s="780"/>
      <c r="H8204" s="460">
        <f t="shared" si="509"/>
        <v>0</v>
      </c>
      <c r="I8204" s="460">
        <f t="shared" si="510"/>
        <v>0</v>
      </c>
      <c r="J8204" s="460">
        <f t="shared" si="512"/>
        <v>0</v>
      </c>
      <c r="K8204" s="9"/>
      <c r="P8204" s="2"/>
      <c r="Q8204" s="27"/>
      <c r="R8204" s="2"/>
      <c r="S8204" s="2"/>
      <c r="T8204" s="2"/>
      <c r="U8204" s="2"/>
      <c r="V8204" s="2"/>
      <c r="W8204" s="2"/>
    </row>
    <row r="8205" spans="2:23" ht="15" customHeight="1" x14ac:dyDescent="0.35">
      <c r="B8205" s="349"/>
      <c r="C8205" s="715" t="str">
        <f t="shared" si="511"/>
        <v/>
      </c>
      <c r="D8205" s="458">
        <f>IF(ISNUMBER(Summary!$D$17), DATE(Summary!$D$17, 1, 1) + INT((ROW(B8167)-1)/24), DATE(2024, 1, 1) + INT((ROW(B8167)-1)/24))</f>
        <v>45632</v>
      </c>
      <c r="E8205" s="459">
        <v>0.25</v>
      </c>
      <c r="F8205" s="780"/>
      <c r="G8205" s="780"/>
      <c r="H8205" s="460">
        <f t="shared" si="509"/>
        <v>0</v>
      </c>
      <c r="I8205" s="460">
        <f t="shared" si="510"/>
        <v>0</v>
      </c>
      <c r="J8205" s="460">
        <f t="shared" si="512"/>
        <v>0</v>
      </c>
      <c r="K8205" s="9"/>
      <c r="P8205" s="2"/>
      <c r="Q8205" s="27"/>
      <c r="R8205" s="2"/>
      <c r="S8205" s="2"/>
      <c r="T8205" s="2"/>
      <c r="U8205" s="2"/>
      <c r="V8205" s="2"/>
      <c r="W8205" s="2"/>
    </row>
    <row r="8206" spans="2:23" ht="15" customHeight="1" x14ac:dyDescent="0.35">
      <c r="B8206" s="349"/>
      <c r="C8206" s="715" t="str">
        <f t="shared" si="511"/>
        <v/>
      </c>
      <c r="D8206" s="458">
        <f>IF(ISNUMBER(Summary!$D$17), DATE(Summary!$D$17, 1, 1) + INT((ROW(B8168)-1)/24), DATE(2024, 1, 1) + INT((ROW(B8168)-1)/24))</f>
        <v>45632</v>
      </c>
      <c r="E8206" s="459">
        <v>0.29166666666666669</v>
      </c>
      <c r="F8206" s="780"/>
      <c r="G8206" s="780"/>
      <c r="H8206" s="460">
        <f t="shared" si="509"/>
        <v>0</v>
      </c>
      <c r="I8206" s="460">
        <f t="shared" si="510"/>
        <v>0</v>
      </c>
      <c r="J8206" s="460">
        <f t="shared" si="512"/>
        <v>0</v>
      </c>
      <c r="K8206" s="9"/>
      <c r="P8206" s="2"/>
      <c r="Q8206" s="27"/>
      <c r="R8206" s="2"/>
      <c r="S8206" s="2"/>
      <c r="T8206" s="2"/>
      <c r="U8206" s="2"/>
      <c r="V8206" s="2"/>
      <c r="W8206" s="2"/>
    </row>
    <row r="8207" spans="2:23" ht="15" customHeight="1" x14ac:dyDescent="0.35">
      <c r="B8207" s="349"/>
      <c r="C8207" s="715" t="str">
        <f t="shared" si="511"/>
        <v/>
      </c>
      <c r="D8207" s="458">
        <f>IF(ISNUMBER(Summary!$D$17), DATE(Summary!$D$17, 1, 1) + INT((ROW(B8169)-1)/24), DATE(2024, 1, 1) + INT((ROW(B8169)-1)/24))</f>
        <v>45632</v>
      </c>
      <c r="E8207" s="459">
        <v>0.33333333333333337</v>
      </c>
      <c r="F8207" s="780"/>
      <c r="G8207" s="780"/>
      <c r="H8207" s="460">
        <f t="shared" si="509"/>
        <v>0</v>
      </c>
      <c r="I8207" s="460">
        <f t="shared" si="510"/>
        <v>0</v>
      </c>
      <c r="J8207" s="460">
        <f t="shared" si="512"/>
        <v>0</v>
      </c>
      <c r="K8207" s="9"/>
      <c r="P8207" s="2"/>
      <c r="Q8207" s="27"/>
      <c r="R8207" s="2"/>
      <c r="S8207" s="2"/>
      <c r="T8207" s="2"/>
      <c r="U8207" s="2"/>
      <c r="V8207" s="2"/>
      <c r="W8207" s="2"/>
    </row>
    <row r="8208" spans="2:23" ht="15" customHeight="1" x14ac:dyDescent="0.35">
      <c r="B8208" s="349"/>
      <c r="C8208" s="715" t="str">
        <f t="shared" si="511"/>
        <v/>
      </c>
      <c r="D8208" s="458">
        <f>IF(ISNUMBER(Summary!$D$17), DATE(Summary!$D$17, 1, 1) + INT((ROW(B8170)-1)/24), DATE(2024, 1, 1) + INT((ROW(B8170)-1)/24))</f>
        <v>45632</v>
      </c>
      <c r="E8208" s="459">
        <v>0.375</v>
      </c>
      <c r="F8208" s="780"/>
      <c r="G8208" s="780"/>
      <c r="H8208" s="460">
        <f t="shared" si="509"/>
        <v>0</v>
      </c>
      <c r="I8208" s="460">
        <f t="shared" si="510"/>
        <v>0</v>
      </c>
      <c r="J8208" s="460">
        <f t="shared" si="512"/>
        <v>0</v>
      </c>
      <c r="K8208" s="9"/>
      <c r="P8208" s="2"/>
      <c r="Q8208" s="27"/>
      <c r="R8208" s="2"/>
      <c r="S8208" s="2"/>
      <c r="T8208" s="2"/>
      <c r="U8208" s="2"/>
      <c r="V8208" s="2"/>
      <c r="W8208" s="2"/>
    </row>
    <row r="8209" spans="2:23" ht="15" customHeight="1" x14ac:dyDescent="0.35">
      <c r="B8209" s="349"/>
      <c r="C8209" s="715" t="str">
        <f t="shared" si="511"/>
        <v/>
      </c>
      <c r="D8209" s="458">
        <f>IF(ISNUMBER(Summary!$D$17), DATE(Summary!$D$17, 1, 1) + INT((ROW(B8171)-1)/24), DATE(2024, 1, 1) + INT((ROW(B8171)-1)/24))</f>
        <v>45632</v>
      </c>
      <c r="E8209" s="459">
        <v>0.41666666666666669</v>
      </c>
      <c r="F8209" s="780"/>
      <c r="G8209" s="780"/>
      <c r="H8209" s="460">
        <f t="shared" si="509"/>
        <v>0</v>
      </c>
      <c r="I8209" s="460">
        <f t="shared" si="510"/>
        <v>0</v>
      </c>
      <c r="J8209" s="460">
        <f t="shared" si="512"/>
        <v>0</v>
      </c>
      <c r="K8209" s="9"/>
      <c r="P8209" s="2"/>
      <c r="Q8209" s="27"/>
      <c r="R8209" s="2"/>
      <c r="S8209" s="2"/>
      <c r="T8209" s="2"/>
      <c r="U8209" s="2"/>
      <c r="V8209" s="2"/>
      <c r="W8209" s="2"/>
    </row>
    <row r="8210" spans="2:23" ht="15" customHeight="1" x14ac:dyDescent="0.35">
      <c r="B8210" s="349"/>
      <c r="C8210" s="715" t="str">
        <f t="shared" si="511"/>
        <v/>
      </c>
      <c r="D8210" s="458">
        <f>IF(ISNUMBER(Summary!$D$17), DATE(Summary!$D$17, 1, 1) + INT((ROW(B8172)-1)/24), DATE(2024, 1, 1) + INT((ROW(B8172)-1)/24))</f>
        <v>45632</v>
      </c>
      <c r="E8210" s="459">
        <v>0.45833333333333337</v>
      </c>
      <c r="F8210" s="780"/>
      <c r="G8210" s="780"/>
      <c r="H8210" s="460">
        <f t="shared" si="509"/>
        <v>0</v>
      </c>
      <c r="I8210" s="460">
        <f t="shared" si="510"/>
        <v>0</v>
      </c>
      <c r="J8210" s="460">
        <f t="shared" si="512"/>
        <v>0</v>
      </c>
      <c r="K8210" s="9"/>
      <c r="P8210" s="2"/>
      <c r="Q8210" s="27"/>
      <c r="R8210" s="2"/>
      <c r="S8210" s="2"/>
      <c r="T8210" s="2"/>
      <c r="U8210" s="2"/>
      <c r="V8210" s="2"/>
      <c r="W8210" s="2"/>
    </row>
    <row r="8211" spans="2:23" ht="15" customHeight="1" x14ac:dyDescent="0.35">
      <c r="B8211" s="349"/>
      <c r="C8211" s="715" t="str">
        <f t="shared" si="511"/>
        <v/>
      </c>
      <c r="D8211" s="458">
        <f>IF(ISNUMBER(Summary!$D$17), DATE(Summary!$D$17, 1, 1) + INT((ROW(B8173)-1)/24), DATE(2024, 1, 1) + INT((ROW(B8173)-1)/24))</f>
        <v>45632</v>
      </c>
      <c r="E8211" s="459">
        <v>0.50000000000000011</v>
      </c>
      <c r="F8211" s="780"/>
      <c r="G8211" s="780"/>
      <c r="H8211" s="460">
        <f t="shared" si="509"/>
        <v>0</v>
      </c>
      <c r="I8211" s="460">
        <f t="shared" si="510"/>
        <v>0</v>
      </c>
      <c r="J8211" s="460">
        <f t="shared" si="512"/>
        <v>0</v>
      </c>
      <c r="K8211" s="9"/>
      <c r="P8211" s="2"/>
      <c r="Q8211" s="27"/>
      <c r="R8211" s="2"/>
      <c r="S8211" s="2"/>
      <c r="T8211" s="2"/>
      <c r="U8211" s="2"/>
      <c r="V8211" s="2"/>
      <c r="W8211" s="2"/>
    </row>
    <row r="8212" spans="2:23" ht="15" customHeight="1" x14ac:dyDescent="0.35">
      <c r="B8212" s="349"/>
      <c r="C8212" s="715" t="str">
        <f t="shared" si="511"/>
        <v/>
      </c>
      <c r="D8212" s="458">
        <f>IF(ISNUMBER(Summary!$D$17), DATE(Summary!$D$17, 1, 1) + INT((ROW(B8174)-1)/24), DATE(2024, 1, 1) + INT((ROW(B8174)-1)/24))</f>
        <v>45632</v>
      </c>
      <c r="E8212" s="459">
        <v>0.54166666666666674</v>
      </c>
      <c r="F8212" s="780"/>
      <c r="G8212" s="780"/>
      <c r="H8212" s="460">
        <f t="shared" si="509"/>
        <v>0</v>
      </c>
      <c r="I8212" s="460">
        <f t="shared" si="510"/>
        <v>0</v>
      </c>
      <c r="J8212" s="460">
        <f t="shared" si="512"/>
        <v>0</v>
      </c>
      <c r="K8212" s="9"/>
      <c r="P8212" s="2"/>
      <c r="Q8212" s="27"/>
      <c r="R8212" s="2"/>
      <c r="S8212" s="2"/>
      <c r="T8212" s="2"/>
      <c r="U8212" s="2"/>
      <c r="V8212" s="2"/>
      <c r="W8212" s="2"/>
    </row>
    <row r="8213" spans="2:23" ht="15" customHeight="1" x14ac:dyDescent="0.35">
      <c r="B8213" s="349"/>
      <c r="C8213" s="715" t="str">
        <f t="shared" si="511"/>
        <v/>
      </c>
      <c r="D8213" s="458">
        <f>IF(ISNUMBER(Summary!$D$17), DATE(Summary!$D$17, 1, 1) + INT((ROW(B8175)-1)/24), DATE(2024, 1, 1) + INT((ROW(B8175)-1)/24))</f>
        <v>45632</v>
      </c>
      <c r="E8213" s="459">
        <v>0.58333333333333337</v>
      </c>
      <c r="F8213" s="780"/>
      <c r="G8213" s="780"/>
      <c r="H8213" s="460">
        <f t="shared" si="509"/>
        <v>0</v>
      </c>
      <c r="I8213" s="460">
        <f t="shared" si="510"/>
        <v>0</v>
      </c>
      <c r="J8213" s="460">
        <f t="shared" si="512"/>
        <v>0</v>
      </c>
      <c r="K8213" s="9"/>
      <c r="P8213" s="2"/>
      <c r="Q8213" s="27"/>
      <c r="R8213" s="2"/>
      <c r="S8213" s="2"/>
      <c r="T8213" s="2"/>
      <c r="U8213" s="2"/>
      <c r="V8213" s="2"/>
      <c r="W8213" s="2"/>
    </row>
    <row r="8214" spans="2:23" ht="15" customHeight="1" x14ac:dyDescent="0.35">
      <c r="B8214" s="349"/>
      <c r="C8214" s="715" t="str">
        <f t="shared" si="511"/>
        <v/>
      </c>
      <c r="D8214" s="458">
        <f>IF(ISNUMBER(Summary!$D$17), DATE(Summary!$D$17, 1, 1) + INT((ROW(B8176)-1)/24), DATE(2024, 1, 1) + INT((ROW(B8176)-1)/24))</f>
        <v>45632</v>
      </c>
      <c r="E8214" s="459">
        <v>0.62500000000000011</v>
      </c>
      <c r="F8214" s="780"/>
      <c r="G8214" s="780"/>
      <c r="H8214" s="460">
        <f t="shared" si="509"/>
        <v>0</v>
      </c>
      <c r="I8214" s="460">
        <f t="shared" si="510"/>
        <v>0</v>
      </c>
      <c r="J8214" s="460">
        <f t="shared" si="512"/>
        <v>0</v>
      </c>
      <c r="K8214" s="9"/>
      <c r="P8214" s="2"/>
      <c r="Q8214" s="27"/>
      <c r="R8214" s="2"/>
      <c r="S8214" s="2"/>
      <c r="T8214" s="2"/>
      <c r="U8214" s="2"/>
      <c r="V8214" s="2"/>
      <c r="W8214" s="2"/>
    </row>
    <row r="8215" spans="2:23" ht="15" customHeight="1" x14ac:dyDescent="0.35">
      <c r="B8215" s="349"/>
      <c r="C8215" s="715" t="str">
        <f t="shared" si="511"/>
        <v/>
      </c>
      <c r="D8215" s="458">
        <f>IF(ISNUMBER(Summary!$D$17), DATE(Summary!$D$17, 1, 1) + INT((ROW(B8177)-1)/24), DATE(2024, 1, 1) + INT((ROW(B8177)-1)/24))</f>
        <v>45632</v>
      </c>
      <c r="E8215" s="459">
        <v>0.66666666666666674</v>
      </c>
      <c r="F8215" s="780"/>
      <c r="G8215" s="780"/>
      <c r="H8215" s="460">
        <f t="shared" si="509"/>
        <v>0</v>
      </c>
      <c r="I8215" s="460">
        <f t="shared" si="510"/>
        <v>0</v>
      </c>
      <c r="J8215" s="460">
        <f t="shared" si="512"/>
        <v>0</v>
      </c>
      <c r="K8215" s="9"/>
      <c r="P8215" s="2"/>
      <c r="Q8215" s="27"/>
      <c r="R8215" s="2"/>
      <c r="S8215" s="2"/>
      <c r="T8215" s="2"/>
      <c r="U8215" s="2"/>
      <c r="V8215" s="2"/>
      <c r="W8215" s="2"/>
    </row>
    <row r="8216" spans="2:23" ht="15" customHeight="1" x14ac:dyDescent="0.35">
      <c r="B8216" s="349"/>
      <c r="C8216" s="715" t="str">
        <f t="shared" si="511"/>
        <v/>
      </c>
      <c r="D8216" s="458">
        <f>IF(ISNUMBER(Summary!$D$17), DATE(Summary!$D$17, 1, 1) + INT((ROW(B8178)-1)/24), DATE(2024, 1, 1) + INT((ROW(B8178)-1)/24))</f>
        <v>45632</v>
      </c>
      <c r="E8216" s="459">
        <v>0.70833333333333337</v>
      </c>
      <c r="F8216" s="780"/>
      <c r="G8216" s="780"/>
      <c r="H8216" s="460">
        <f t="shared" si="509"/>
        <v>0</v>
      </c>
      <c r="I8216" s="460">
        <f t="shared" si="510"/>
        <v>0</v>
      </c>
      <c r="J8216" s="460">
        <f t="shared" si="512"/>
        <v>0</v>
      </c>
      <c r="K8216" s="9"/>
      <c r="P8216" s="2"/>
      <c r="Q8216" s="27"/>
      <c r="R8216" s="2"/>
      <c r="S8216" s="2"/>
      <c r="T8216" s="2"/>
      <c r="U8216" s="2"/>
      <c r="V8216" s="2"/>
      <c r="W8216" s="2"/>
    </row>
    <row r="8217" spans="2:23" ht="15" customHeight="1" x14ac:dyDescent="0.35">
      <c r="B8217" s="349"/>
      <c r="C8217" s="715" t="str">
        <f t="shared" si="511"/>
        <v/>
      </c>
      <c r="D8217" s="458">
        <f>IF(ISNUMBER(Summary!$D$17), DATE(Summary!$D$17, 1, 1) + INT((ROW(B8179)-1)/24), DATE(2024, 1, 1) + INT((ROW(B8179)-1)/24))</f>
        <v>45632</v>
      </c>
      <c r="E8217" s="459">
        <v>0.75000000000000011</v>
      </c>
      <c r="F8217" s="780"/>
      <c r="G8217" s="780"/>
      <c r="H8217" s="460">
        <f t="shared" si="509"/>
        <v>0</v>
      </c>
      <c r="I8217" s="460">
        <f t="shared" si="510"/>
        <v>0</v>
      </c>
      <c r="J8217" s="460">
        <f t="shared" si="512"/>
        <v>0</v>
      </c>
      <c r="K8217" s="9"/>
      <c r="P8217" s="2"/>
      <c r="Q8217" s="27"/>
      <c r="R8217" s="2"/>
      <c r="S8217" s="2"/>
      <c r="T8217" s="2"/>
      <c r="U8217" s="2"/>
      <c r="V8217" s="2"/>
      <c r="W8217" s="2"/>
    </row>
    <row r="8218" spans="2:23" ht="15" customHeight="1" x14ac:dyDescent="0.35">
      <c r="B8218" s="349"/>
      <c r="C8218" s="715" t="str">
        <f t="shared" si="511"/>
        <v/>
      </c>
      <c r="D8218" s="458">
        <f>IF(ISNUMBER(Summary!$D$17), DATE(Summary!$D$17, 1, 1) + INT((ROW(B8180)-1)/24), DATE(2024, 1, 1) + INT((ROW(B8180)-1)/24))</f>
        <v>45632</v>
      </c>
      <c r="E8218" s="459">
        <v>0.79166666666666674</v>
      </c>
      <c r="F8218" s="780"/>
      <c r="G8218" s="780"/>
      <c r="H8218" s="460">
        <f t="shared" si="509"/>
        <v>0</v>
      </c>
      <c r="I8218" s="460">
        <f t="shared" si="510"/>
        <v>0</v>
      </c>
      <c r="J8218" s="460">
        <f t="shared" si="512"/>
        <v>0</v>
      </c>
      <c r="K8218" s="9"/>
      <c r="P8218" s="2"/>
      <c r="Q8218" s="27"/>
      <c r="R8218" s="2"/>
      <c r="S8218" s="2"/>
      <c r="T8218" s="2"/>
      <c r="U8218" s="2"/>
      <c r="V8218" s="2"/>
      <c r="W8218" s="2"/>
    </row>
    <row r="8219" spans="2:23" ht="15" customHeight="1" x14ac:dyDescent="0.35">
      <c r="B8219" s="349"/>
      <c r="C8219" s="715" t="str">
        <f t="shared" si="511"/>
        <v/>
      </c>
      <c r="D8219" s="458">
        <f>IF(ISNUMBER(Summary!$D$17), DATE(Summary!$D$17, 1, 1) + INT((ROW(B8181)-1)/24), DATE(2024, 1, 1) + INT((ROW(B8181)-1)/24))</f>
        <v>45632</v>
      </c>
      <c r="E8219" s="459">
        <v>0.83333333333333337</v>
      </c>
      <c r="F8219" s="780"/>
      <c r="G8219" s="780"/>
      <c r="H8219" s="460">
        <f t="shared" si="509"/>
        <v>0</v>
      </c>
      <c r="I8219" s="460">
        <f t="shared" si="510"/>
        <v>0</v>
      </c>
      <c r="J8219" s="460">
        <f t="shared" si="512"/>
        <v>0</v>
      </c>
      <c r="K8219" s="9"/>
      <c r="P8219" s="2"/>
      <c r="Q8219" s="27"/>
      <c r="R8219" s="2"/>
      <c r="S8219" s="2"/>
      <c r="T8219" s="2"/>
      <c r="U8219" s="2"/>
      <c r="V8219" s="2"/>
      <c r="W8219" s="2"/>
    </row>
    <row r="8220" spans="2:23" ht="15" customHeight="1" x14ac:dyDescent="0.35">
      <c r="B8220" s="349"/>
      <c r="C8220" s="715" t="str">
        <f t="shared" si="511"/>
        <v/>
      </c>
      <c r="D8220" s="458">
        <f>IF(ISNUMBER(Summary!$D$17), DATE(Summary!$D$17, 1, 1) + INT((ROW(B8182)-1)/24), DATE(2024, 1, 1) + INT((ROW(B8182)-1)/24))</f>
        <v>45632</v>
      </c>
      <c r="E8220" s="459">
        <v>0.87500000000000011</v>
      </c>
      <c r="F8220" s="780"/>
      <c r="G8220" s="780"/>
      <c r="H8220" s="460">
        <f t="shared" si="509"/>
        <v>0</v>
      </c>
      <c r="I8220" s="460">
        <f t="shared" si="510"/>
        <v>0</v>
      </c>
      <c r="J8220" s="460">
        <f t="shared" si="512"/>
        <v>0</v>
      </c>
      <c r="K8220" s="9"/>
      <c r="P8220" s="2"/>
      <c r="Q8220" s="27"/>
      <c r="R8220" s="2"/>
      <c r="S8220" s="2"/>
      <c r="T8220" s="2"/>
      <c r="U8220" s="2"/>
      <c r="V8220" s="2"/>
      <c r="W8220" s="2"/>
    </row>
    <row r="8221" spans="2:23" ht="15" customHeight="1" x14ac:dyDescent="0.35">
      <c r="B8221" s="349"/>
      <c r="C8221" s="715" t="str">
        <f t="shared" si="511"/>
        <v/>
      </c>
      <c r="D8221" s="458">
        <f>IF(ISNUMBER(Summary!$D$17), DATE(Summary!$D$17, 1, 1) + INT((ROW(B8183)-1)/24), DATE(2024, 1, 1) + INT((ROW(B8183)-1)/24))</f>
        <v>45632</v>
      </c>
      <c r="E8221" s="459">
        <v>0.91666666666666674</v>
      </c>
      <c r="F8221" s="780"/>
      <c r="G8221" s="780"/>
      <c r="H8221" s="460">
        <f t="shared" si="509"/>
        <v>0</v>
      </c>
      <c r="I8221" s="460">
        <f t="shared" si="510"/>
        <v>0</v>
      </c>
      <c r="J8221" s="460">
        <f t="shared" si="512"/>
        <v>0</v>
      </c>
      <c r="K8221" s="9"/>
      <c r="P8221" s="2"/>
      <c r="Q8221" s="27"/>
      <c r="R8221" s="2"/>
      <c r="S8221" s="2"/>
      <c r="T8221" s="2"/>
      <c r="U8221" s="2"/>
      <c r="V8221" s="2"/>
      <c r="W8221" s="2"/>
    </row>
    <row r="8222" spans="2:23" ht="15" customHeight="1" x14ac:dyDescent="0.35">
      <c r="B8222" s="349"/>
      <c r="C8222" s="715" t="str">
        <f t="shared" si="511"/>
        <v/>
      </c>
      <c r="D8222" s="458">
        <f>IF(ISNUMBER(Summary!$D$17), DATE(Summary!$D$17, 1, 1) + INT((ROW(B8184)-1)/24), DATE(2024, 1, 1) + INT((ROW(B8184)-1)/24))</f>
        <v>45632</v>
      </c>
      <c r="E8222" s="459">
        <v>0.95833333333333337</v>
      </c>
      <c r="F8222" s="780"/>
      <c r="G8222" s="780"/>
      <c r="H8222" s="460">
        <f t="shared" si="509"/>
        <v>0</v>
      </c>
      <c r="I8222" s="460">
        <f t="shared" si="510"/>
        <v>0</v>
      </c>
      <c r="J8222" s="460">
        <f t="shared" si="512"/>
        <v>0</v>
      </c>
      <c r="K8222" s="9"/>
      <c r="P8222" s="2"/>
      <c r="Q8222" s="27"/>
      <c r="R8222" s="2"/>
      <c r="S8222" s="2"/>
      <c r="T8222" s="2"/>
      <c r="U8222" s="2"/>
      <c r="V8222" s="2"/>
      <c r="W8222" s="2"/>
    </row>
    <row r="8223" spans="2:23" ht="15" customHeight="1" x14ac:dyDescent="0.35">
      <c r="B8223" s="457"/>
      <c r="C8223" s="715">
        <f t="shared" si="511"/>
        <v>45633</v>
      </c>
      <c r="D8223" s="458">
        <f>IF(ISNUMBER(Summary!$D$17), DATE(Summary!$D$17, 1, 1) + INT((ROW(B8185)-1)/24), DATE(2024, 1, 1) + INT((ROW(B8185)-1)/24))</f>
        <v>45633</v>
      </c>
      <c r="E8223" s="459">
        <v>3.1225022567582528E-17</v>
      </c>
      <c r="F8223" s="780"/>
      <c r="G8223" s="780"/>
      <c r="H8223" s="460">
        <f t="shared" si="509"/>
        <v>0</v>
      </c>
      <c r="I8223" s="460">
        <f t="shared" si="510"/>
        <v>0</v>
      </c>
      <c r="J8223" s="460">
        <f t="shared" si="512"/>
        <v>0</v>
      </c>
      <c r="K8223" s="9"/>
      <c r="P8223" s="2"/>
      <c r="Q8223" s="27"/>
      <c r="R8223" s="2"/>
      <c r="S8223" s="2"/>
      <c r="T8223" s="2"/>
      <c r="U8223" s="2"/>
      <c r="V8223" s="2"/>
      <c r="W8223" s="2"/>
    </row>
    <row r="8224" spans="2:23" ht="15" customHeight="1" x14ac:dyDescent="0.35">
      <c r="B8224" s="349"/>
      <c r="C8224" s="715" t="str">
        <f t="shared" si="511"/>
        <v/>
      </c>
      <c r="D8224" s="458">
        <f>IF(ISNUMBER(Summary!$D$17), DATE(Summary!$D$17, 1, 1) + INT((ROW(B8186)-1)/24), DATE(2024, 1, 1) + INT((ROW(B8186)-1)/24))</f>
        <v>45633</v>
      </c>
      <c r="E8224" s="459">
        <v>4.1666666666666699E-2</v>
      </c>
      <c r="F8224" s="780"/>
      <c r="G8224" s="780"/>
      <c r="H8224" s="460">
        <f t="shared" si="509"/>
        <v>0</v>
      </c>
      <c r="I8224" s="460">
        <f t="shared" si="510"/>
        <v>0</v>
      </c>
      <c r="J8224" s="460">
        <f t="shared" si="512"/>
        <v>0</v>
      </c>
      <c r="K8224" s="9"/>
      <c r="P8224" s="2"/>
      <c r="Q8224" s="27"/>
      <c r="R8224" s="2"/>
      <c r="S8224" s="2"/>
      <c r="T8224" s="2"/>
      <c r="U8224" s="2"/>
      <c r="V8224" s="2"/>
      <c r="W8224" s="2"/>
    </row>
    <row r="8225" spans="2:23" ht="15" customHeight="1" x14ac:dyDescent="0.35">
      <c r="B8225" s="349"/>
      <c r="C8225" s="715" t="str">
        <f t="shared" si="511"/>
        <v/>
      </c>
      <c r="D8225" s="458">
        <f>IF(ISNUMBER(Summary!$D$17), DATE(Summary!$D$17, 1, 1) + INT((ROW(B8187)-1)/24), DATE(2024, 1, 1) + INT((ROW(B8187)-1)/24))</f>
        <v>45633</v>
      </c>
      <c r="E8225" s="459">
        <v>8.333333333333337E-2</v>
      </c>
      <c r="F8225" s="780"/>
      <c r="G8225" s="780"/>
      <c r="H8225" s="460">
        <f t="shared" si="509"/>
        <v>0</v>
      </c>
      <c r="I8225" s="460">
        <f t="shared" si="510"/>
        <v>0</v>
      </c>
      <c r="J8225" s="460">
        <f t="shared" si="512"/>
        <v>0</v>
      </c>
      <c r="K8225" s="9"/>
      <c r="P8225" s="2"/>
      <c r="Q8225" s="27"/>
      <c r="R8225" s="2"/>
      <c r="S8225" s="2"/>
      <c r="T8225" s="2"/>
      <c r="U8225" s="2"/>
      <c r="V8225" s="2"/>
      <c r="W8225" s="2"/>
    </row>
    <row r="8226" spans="2:23" ht="15" customHeight="1" x14ac:dyDescent="0.35">
      <c r="B8226" s="349"/>
      <c r="C8226" s="715" t="str">
        <f t="shared" si="511"/>
        <v/>
      </c>
      <c r="D8226" s="458">
        <f>IF(ISNUMBER(Summary!$D$17), DATE(Summary!$D$17, 1, 1) + INT((ROW(B8188)-1)/24), DATE(2024, 1, 1) + INT((ROW(B8188)-1)/24))</f>
        <v>45633</v>
      </c>
      <c r="E8226" s="459">
        <v>0.12500000000000006</v>
      </c>
      <c r="F8226" s="780"/>
      <c r="G8226" s="780"/>
      <c r="H8226" s="460">
        <f t="shared" si="509"/>
        <v>0</v>
      </c>
      <c r="I8226" s="460">
        <f t="shared" si="510"/>
        <v>0</v>
      </c>
      <c r="J8226" s="460">
        <f t="shared" si="512"/>
        <v>0</v>
      </c>
      <c r="K8226" s="9"/>
      <c r="P8226" s="2"/>
      <c r="Q8226" s="27"/>
      <c r="R8226" s="2"/>
      <c r="S8226" s="2"/>
      <c r="T8226" s="2"/>
      <c r="U8226" s="2"/>
      <c r="V8226" s="2"/>
      <c r="W8226" s="2"/>
    </row>
    <row r="8227" spans="2:23" ht="15" customHeight="1" x14ac:dyDescent="0.35">
      <c r="B8227" s="349"/>
      <c r="C8227" s="715" t="str">
        <f t="shared" si="511"/>
        <v/>
      </c>
      <c r="D8227" s="458">
        <f>IF(ISNUMBER(Summary!$D$17), DATE(Summary!$D$17, 1, 1) + INT((ROW(B8189)-1)/24), DATE(2024, 1, 1) + INT((ROW(B8189)-1)/24))</f>
        <v>45633</v>
      </c>
      <c r="E8227" s="459">
        <v>0.16666666666666669</v>
      </c>
      <c r="F8227" s="780"/>
      <c r="G8227" s="780"/>
      <c r="H8227" s="460">
        <f t="shared" si="509"/>
        <v>0</v>
      </c>
      <c r="I8227" s="460">
        <f t="shared" si="510"/>
        <v>0</v>
      </c>
      <c r="J8227" s="460">
        <f t="shared" si="512"/>
        <v>0</v>
      </c>
      <c r="K8227" s="9"/>
      <c r="P8227" s="2"/>
      <c r="Q8227" s="27"/>
      <c r="R8227" s="2"/>
      <c r="S8227" s="2"/>
      <c r="T8227" s="2"/>
      <c r="U8227" s="2"/>
      <c r="V8227" s="2"/>
      <c r="W8227" s="2"/>
    </row>
    <row r="8228" spans="2:23" ht="15" customHeight="1" x14ac:dyDescent="0.35">
      <c r="B8228" s="349"/>
      <c r="C8228" s="715" t="str">
        <f t="shared" si="511"/>
        <v/>
      </c>
      <c r="D8228" s="458">
        <f>IF(ISNUMBER(Summary!$D$17), DATE(Summary!$D$17, 1, 1) + INT((ROW(B8190)-1)/24), DATE(2024, 1, 1) + INT((ROW(B8190)-1)/24))</f>
        <v>45633</v>
      </c>
      <c r="E8228" s="459">
        <v>0.20833333333333337</v>
      </c>
      <c r="F8228" s="780"/>
      <c r="G8228" s="780"/>
      <c r="H8228" s="460">
        <f t="shared" si="509"/>
        <v>0</v>
      </c>
      <c r="I8228" s="460">
        <f t="shared" si="510"/>
        <v>0</v>
      </c>
      <c r="J8228" s="460">
        <f t="shared" si="512"/>
        <v>0</v>
      </c>
      <c r="K8228" s="9"/>
      <c r="P8228" s="2"/>
      <c r="Q8228" s="27"/>
      <c r="R8228" s="2"/>
      <c r="S8228" s="2"/>
      <c r="T8228" s="2"/>
      <c r="U8228" s="2"/>
      <c r="V8228" s="2"/>
      <c r="W8228" s="2"/>
    </row>
    <row r="8229" spans="2:23" ht="15" customHeight="1" x14ac:dyDescent="0.35">
      <c r="B8229" s="349"/>
      <c r="C8229" s="715" t="str">
        <f t="shared" si="511"/>
        <v/>
      </c>
      <c r="D8229" s="458">
        <f>IF(ISNUMBER(Summary!$D$17), DATE(Summary!$D$17, 1, 1) + INT((ROW(B8191)-1)/24), DATE(2024, 1, 1) + INT((ROW(B8191)-1)/24))</f>
        <v>45633</v>
      </c>
      <c r="E8229" s="459">
        <v>0.25</v>
      </c>
      <c r="F8229" s="780"/>
      <c r="G8229" s="780"/>
      <c r="H8229" s="460">
        <f t="shared" si="509"/>
        <v>0</v>
      </c>
      <c r="I8229" s="460">
        <f t="shared" si="510"/>
        <v>0</v>
      </c>
      <c r="J8229" s="460">
        <f t="shared" si="512"/>
        <v>0</v>
      </c>
      <c r="K8229" s="9"/>
      <c r="P8229" s="2"/>
      <c r="Q8229" s="27"/>
      <c r="R8229" s="2"/>
      <c r="S8229" s="2"/>
      <c r="T8229" s="2"/>
      <c r="U8229" s="2"/>
      <c r="V8229" s="2"/>
      <c r="W8229" s="2"/>
    </row>
    <row r="8230" spans="2:23" ht="15" customHeight="1" x14ac:dyDescent="0.35">
      <c r="B8230" s="349"/>
      <c r="C8230" s="715" t="str">
        <f t="shared" si="511"/>
        <v/>
      </c>
      <c r="D8230" s="458">
        <f>IF(ISNUMBER(Summary!$D$17), DATE(Summary!$D$17, 1, 1) + INT((ROW(B8192)-1)/24), DATE(2024, 1, 1) + INT((ROW(B8192)-1)/24))</f>
        <v>45633</v>
      </c>
      <c r="E8230" s="459">
        <v>0.29166666666666669</v>
      </c>
      <c r="F8230" s="780"/>
      <c r="G8230" s="780"/>
      <c r="H8230" s="460">
        <f t="shared" si="509"/>
        <v>0</v>
      </c>
      <c r="I8230" s="460">
        <f t="shared" si="510"/>
        <v>0</v>
      </c>
      <c r="J8230" s="460">
        <f t="shared" si="512"/>
        <v>0</v>
      </c>
      <c r="K8230" s="9"/>
      <c r="P8230" s="2"/>
      <c r="Q8230" s="27"/>
      <c r="R8230" s="2"/>
      <c r="S8230" s="2"/>
      <c r="T8230" s="2"/>
      <c r="U8230" s="2"/>
      <c r="V8230" s="2"/>
      <c r="W8230" s="2"/>
    </row>
    <row r="8231" spans="2:23" ht="15" customHeight="1" x14ac:dyDescent="0.35">
      <c r="B8231" s="349"/>
      <c r="C8231" s="715" t="str">
        <f t="shared" si="511"/>
        <v/>
      </c>
      <c r="D8231" s="458">
        <f>IF(ISNUMBER(Summary!$D$17), DATE(Summary!$D$17, 1, 1) + INT((ROW(B8193)-1)/24), DATE(2024, 1, 1) + INT((ROW(B8193)-1)/24))</f>
        <v>45633</v>
      </c>
      <c r="E8231" s="459">
        <v>0.33333333333333337</v>
      </c>
      <c r="F8231" s="780"/>
      <c r="G8231" s="780"/>
      <c r="H8231" s="460">
        <f t="shared" ref="H8231:H8294" si="513">IF(G8231&gt;F8231,F8231,G8231)</f>
        <v>0</v>
      </c>
      <c r="I8231" s="460">
        <f t="shared" ref="I8231:I8294" si="514">F8231-H8231</f>
        <v>0</v>
      </c>
      <c r="J8231" s="460">
        <f t="shared" si="512"/>
        <v>0</v>
      </c>
      <c r="K8231" s="9"/>
      <c r="P8231" s="2"/>
      <c r="Q8231" s="27"/>
      <c r="R8231" s="2"/>
      <c r="S8231" s="2"/>
      <c r="T8231" s="2"/>
      <c r="U8231" s="2"/>
      <c r="V8231" s="2"/>
      <c r="W8231" s="2"/>
    </row>
    <row r="8232" spans="2:23" ht="15" customHeight="1" x14ac:dyDescent="0.35">
      <c r="B8232" s="349"/>
      <c r="C8232" s="715" t="str">
        <f t="shared" ref="C8232:C8295" si="515">IF(MOD(ROW()-ROW($E$39), 24)=0, $D8232, "")</f>
        <v/>
      </c>
      <c r="D8232" s="458">
        <f>IF(ISNUMBER(Summary!$D$17), DATE(Summary!$D$17, 1, 1) + INT((ROW(B8194)-1)/24), DATE(2024, 1, 1) + INT((ROW(B8194)-1)/24))</f>
        <v>45633</v>
      </c>
      <c r="E8232" s="459">
        <v>0.375</v>
      </c>
      <c r="F8232" s="780"/>
      <c r="G8232" s="780"/>
      <c r="H8232" s="460">
        <f t="shared" si="513"/>
        <v>0</v>
      </c>
      <c r="I8232" s="460">
        <f t="shared" si="514"/>
        <v>0</v>
      </c>
      <c r="J8232" s="460">
        <f t="shared" si="512"/>
        <v>0</v>
      </c>
      <c r="K8232" s="9"/>
      <c r="P8232" s="2"/>
      <c r="Q8232" s="27"/>
      <c r="R8232" s="2"/>
      <c r="S8232" s="2"/>
      <c r="T8232" s="2"/>
      <c r="U8232" s="2"/>
      <c r="V8232" s="2"/>
      <c r="W8232" s="2"/>
    </row>
    <row r="8233" spans="2:23" ht="15" customHeight="1" x14ac:dyDescent="0.35">
      <c r="B8233" s="349"/>
      <c r="C8233" s="715" t="str">
        <f t="shared" si="515"/>
        <v/>
      </c>
      <c r="D8233" s="458">
        <f>IF(ISNUMBER(Summary!$D$17), DATE(Summary!$D$17, 1, 1) + INT((ROW(B8195)-1)/24), DATE(2024, 1, 1) + INT((ROW(B8195)-1)/24))</f>
        <v>45633</v>
      </c>
      <c r="E8233" s="459">
        <v>0.41666666666666669</v>
      </c>
      <c r="F8233" s="780"/>
      <c r="G8233" s="780"/>
      <c r="H8233" s="460">
        <f t="shared" si="513"/>
        <v>0</v>
      </c>
      <c r="I8233" s="460">
        <f t="shared" si="514"/>
        <v>0</v>
      </c>
      <c r="J8233" s="460">
        <f t="shared" si="512"/>
        <v>0</v>
      </c>
      <c r="K8233" s="9"/>
      <c r="P8233" s="2"/>
      <c r="Q8233" s="27"/>
      <c r="R8233" s="2"/>
      <c r="S8233" s="2"/>
      <c r="T8233" s="2"/>
      <c r="U8233" s="2"/>
      <c r="V8233" s="2"/>
      <c r="W8233" s="2"/>
    </row>
    <row r="8234" spans="2:23" ht="15" customHeight="1" x14ac:dyDescent="0.35">
      <c r="B8234" s="349"/>
      <c r="C8234" s="715" t="str">
        <f t="shared" si="515"/>
        <v/>
      </c>
      <c r="D8234" s="458">
        <f>IF(ISNUMBER(Summary!$D$17), DATE(Summary!$D$17, 1, 1) + INT((ROW(B8196)-1)/24), DATE(2024, 1, 1) + INT((ROW(B8196)-1)/24))</f>
        <v>45633</v>
      </c>
      <c r="E8234" s="459">
        <v>0.45833333333333337</v>
      </c>
      <c r="F8234" s="780"/>
      <c r="G8234" s="780"/>
      <c r="H8234" s="460">
        <f t="shared" si="513"/>
        <v>0</v>
      </c>
      <c r="I8234" s="460">
        <f t="shared" si="514"/>
        <v>0</v>
      </c>
      <c r="J8234" s="460">
        <f t="shared" si="512"/>
        <v>0</v>
      </c>
      <c r="K8234" s="9"/>
      <c r="P8234" s="2"/>
      <c r="Q8234" s="27"/>
      <c r="R8234" s="2"/>
      <c r="S8234" s="2"/>
      <c r="T8234" s="2"/>
      <c r="U8234" s="2"/>
      <c r="V8234" s="2"/>
      <c r="W8234" s="2"/>
    </row>
    <row r="8235" spans="2:23" ht="15" customHeight="1" x14ac:dyDescent="0.35">
      <c r="B8235" s="349"/>
      <c r="C8235" s="715" t="str">
        <f t="shared" si="515"/>
        <v/>
      </c>
      <c r="D8235" s="458">
        <f>IF(ISNUMBER(Summary!$D$17), DATE(Summary!$D$17, 1, 1) + INT((ROW(B8197)-1)/24), DATE(2024, 1, 1) + INT((ROW(B8197)-1)/24))</f>
        <v>45633</v>
      </c>
      <c r="E8235" s="459">
        <v>0.50000000000000011</v>
      </c>
      <c r="F8235" s="780"/>
      <c r="G8235" s="780"/>
      <c r="H8235" s="460">
        <f t="shared" si="513"/>
        <v>0</v>
      </c>
      <c r="I8235" s="460">
        <f t="shared" si="514"/>
        <v>0</v>
      </c>
      <c r="J8235" s="460">
        <f t="shared" si="512"/>
        <v>0</v>
      </c>
      <c r="K8235" s="9"/>
      <c r="P8235" s="2"/>
      <c r="Q8235" s="27"/>
      <c r="R8235" s="2"/>
      <c r="S8235" s="2"/>
      <c r="T8235" s="2"/>
      <c r="U8235" s="2"/>
      <c r="V8235" s="2"/>
      <c r="W8235" s="2"/>
    </row>
    <row r="8236" spans="2:23" ht="15" customHeight="1" x14ac:dyDescent="0.35">
      <c r="B8236" s="349"/>
      <c r="C8236" s="715" t="str">
        <f t="shared" si="515"/>
        <v/>
      </c>
      <c r="D8236" s="458">
        <f>IF(ISNUMBER(Summary!$D$17), DATE(Summary!$D$17, 1, 1) + INT((ROW(B8198)-1)/24), DATE(2024, 1, 1) + INT((ROW(B8198)-1)/24))</f>
        <v>45633</v>
      </c>
      <c r="E8236" s="459">
        <v>0.54166666666666674</v>
      </c>
      <c r="F8236" s="780"/>
      <c r="G8236" s="780"/>
      <c r="H8236" s="460">
        <f t="shared" si="513"/>
        <v>0</v>
      </c>
      <c r="I8236" s="460">
        <f t="shared" si="514"/>
        <v>0</v>
      </c>
      <c r="J8236" s="460">
        <f t="shared" si="512"/>
        <v>0</v>
      </c>
      <c r="K8236" s="9"/>
      <c r="P8236" s="2"/>
      <c r="Q8236" s="27"/>
      <c r="R8236" s="2"/>
      <c r="S8236" s="2"/>
      <c r="T8236" s="2"/>
      <c r="U8236" s="2"/>
      <c r="V8236" s="2"/>
      <c r="W8236" s="2"/>
    </row>
    <row r="8237" spans="2:23" ht="15" customHeight="1" x14ac:dyDescent="0.35">
      <c r="B8237" s="349"/>
      <c r="C8237" s="715" t="str">
        <f t="shared" si="515"/>
        <v/>
      </c>
      <c r="D8237" s="458">
        <f>IF(ISNUMBER(Summary!$D$17), DATE(Summary!$D$17, 1, 1) + INT((ROW(B8199)-1)/24), DATE(2024, 1, 1) + INT((ROW(B8199)-1)/24))</f>
        <v>45633</v>
      </c>
      <c r="E8237" s="459">
        <v>0.58333333333333337</v>
      </c>
      <c r="F8237" s="780"/>
      <c r="G8237" s="780"/>
      <c r="H8237" s="460">
        <f t="shared" si="513"/>
        <v>0</v>
      </c>
      <c r="I8237" s="460">
        <f t="shared" si="514"/>
        <v>0</v>
      </c>
      <c r="J8237" s="460">
        <f t="shared" si="512"/>
        <v>0</v>
      </c>
      <c r="K8237" s="9"/>
      <c r="P8237" s="2"/>
      <c r="Q8237" s="27"/>
      <c r="R8237" s="2"/>
      <c r="S8237" s="2"/>
      <c r="T8237" s="2"/>
      <c r="U8237" s="2"/>
      <c r="V8237" s="2"/>
      <c r="W8237" s="2"/>
    </row>
    <row r="8238" spans="2:23" ht="15" customHeight="1" x14ac:dyDescent="0.35">
      <c r="B8238" s="349"/>
      <c r="C8238" s="715" t="str">
        <f t="shared" si="515"/>
        <v/>
      </c>
      <c r="D8238" s="458">
        <f>IF(ISNUMBER(Summary!$D$17), DATE(Summary!$D$17, 1, 1) + INT((ROW(B8200)-1)/24), DATE(2024, 1, 1) + INT((ROW(B8200)-1)/24))</f>
        <v>45633</v>
      </c>
      <c r="E8238" s="459">
        <v>0.62500000000000011</v>
      </c>
      <c r="F8238" s="780"/>
      <c r="G8238" s="780"/>
      <c r="H8238" s="460">
        <f t="shared" si="513"/>
        <v>0</v>
      </c>
      <c r="I8238" s="460">
        <f t="shared" si="514"/>
        <v>0</v>
      </c>
      <c r="J8238" s="460">
        <f t="shared" si="512"/>
        <v>0</v>
      </c>
      <c r="K8238" s="9"/>
      <c r="P8238" s="2"/>
      <c r="Q8238" s="27"/>
      <c r="R8238" s="2"/>
      <c r="S8238" s="2"/>
      <c r="T8238" s="2"/>
      <c r="U8238" s="2"/>
      <c r="V8238" s="2"/>
      <c r="W8238" s="2"/>
    </row>
    <row r="8239" spans="2:23" ht="15" customHeight="1" x14ac:dyDescent="0.35">
      <c r="B8239" s="349"/>
      <c r="C8239" s="715" t="str">
        <f t="shared" si="515"/>
        <v/>
      </c>
      <c r="D8239" s="458">
        <f>IF(ISNUMBER(Summary!$D$17), DATE(Summary!$D$17, 1, 1) + INT((ROW(B8201)-1)/24), DATE(2024, 1, 1) + INT((ROW(B8201)-1)/24))</f>
        <v>45633</v>
      </c>
      <c r="E8239" s="459">
        <v>0.66666666666666674</v>
      </c>
      <c r="F8239" s="780"/>
      <c r="G8239" s="780"/>
      <c r="H8239" s="460">
        <f t="shared" si="513"/>
        <v>0</v>
      </c>
      <c r="I8239" s="460">
        <f t="shared" si="514"/>
        <v>0</v>
      </c>
      <c r="J8239" s="460">
        <f t="shared" si="512"/>
        <v>0</v>
      </c>
      <c r="K8239" s="9"/>
      <c r="P8239" s="2"/>
      <c r="Q8239" s="27"/>
      <c r="R8239" s="2"/>
      <c r="S8239" s="2"/>
      <c r="T8239" s="2"/>
      <c r="U8239" s="2"/>
      <c r="V8239" s="2"/>
      <c r="W8239" s="2"/>
    </row>
    <row r="8240" spans="2:23" ht="15" customHeight="1" x14ac:dyDescent="0.35">
      <c r="B8240" s="349"/>
      <c r="C8240" s="715" t="str">
        <f t="shared" si="515"/>
        <v/>
      </c>
      <c r="D8240" s="458">
        <f>IF(ISNUMBER(Summary!$D$17), DATE(Summary!$D$17, 1, 1) + INT((ROW(B8202)-1)/24), DATE(2024, 1, 1) + INT((ROW(B8202)-1)/24))</f>
        <v>45633</v>
      </c>
      <c r="E8240" s="459">
        <v>0.70833333333333337</v>
      </c>
      <c r="F8240" s="780"/>
      <c r="G8240" s="780"/>
      <c r="H8240" s="460">
        <f t="shared" si="513"/>
        <v>0</v>
      </c>
      <c r="I8240" s="460">
        <f t="shared" si="514"/>
        <v>0</v>
      </c>
      <c r="J8240" s="460">
        <f t="shared" si="512"/>
        <v>0</v>
      </c>
      <c r="K8240" s="9"/>
      <c r="P8240" s="2"/>
      <c r="Q8240" s="27"/>
      <c r="R8240" s="2"/>
      <c r="S8240" s="2"/>
      <c r="T8240" s="2"/>
      <c r="U8240" s="2"/>
      <c r="V8240" s="2"/>
      <c r="W8240" s="2"/>
    </row>
    <row r="8241" spans="2:23" ht="15" customHeight="1" x14ac:dyDescent="0.35">
      <c r="B8241" s="349"/>
      <c r="C8241" s="715" t="str">
        <f t="shared" si="515"/>
        <v/>
      </c>
      <c r="D8241" s="458">
        <f>IF(ISNUMBER(Summary!$D$17), DATE(Summary!$D$17, 1, 1) + INT((ROW(B8203)-1)/24), DATE(2024, 1, 1) + INT((ROW(B8203)-1)/24))</f>
        <v>45633</v>
      </c>
      <c r="E8241" s="459">
        <v>0.75000000000000011</v>
      </c>
      <c r="F8241" s="780"/>
      <c r="G8241" s="780"/>
      <c r="H8241" s="460">
        <f t="shared" si="513"/>
        <v>0</v>
      </c>
      <c r="I8241" s="460">
        <f t="shared" si="514"/>
        <v>0</v>
      </c>
      <c r="J8241" s="460">
        <f t="shared" si="512"/>
        <v>0</v>
      </c>
      <c r="K8241" s="9"/>
      <c r="P8241" s="2"/>
      <c r="Q8241" s="27"/>
      <c r="R8241" s="2"/>
      <c r="S8241" s="2"/>
      <c r="T8241" s="2"/>
      <c r="U8241" s="2"/>
      <c r="V8241" s="2"/>
      <c r="W8241" s="2"/>
    </row>
    <row r="8242" spans="2:23" ht="15" customHeight="1" x14ac:dyDescent="0.35">
      <c r="B8242" s="349"/>
      <c r="C8242" s="715" t="str">
        <f t="shared" si="515"/>
        <v/>
      </c>
      <c r="D8242" s="458">
        <f>IF(ISNUMBER(Summary!$D$17), DATE(Summary!$D$17, 1, 1) + INT((ROW(B8204)-1)/24), DATE(2024, 1, 1) + INT((ROW(B8204)-1)/24))</f>
        <v>45633</v>
      </c>
      <c r="E8242" s="459">
        <v>0.79166666666666674</v>
      </c>
      <c r="F8242" s="780"/>
      <c r="G8242" s="780"/>
      <c r="H8242" s="460">
        <f t="shared" si="513"/>
        <v>0</v>
      </c>
      <c r="I8242" s="460">
        <f t="shared" si="514"/>
        <v>0</v>
      </c>
      <c r="J8242" s="460">
        <f t="shared" si="512"/>
        <v>0</v>
      </c>
      <c r="K8242" s="9"/>
      <c r="P8242" s="2"/>
      <c r="Q8242" s="27"/>
      <c r="R8242" s="2"/>
      <c r="S8242" s="2"/>
      <c r="T8242" s="2"/>
      <c r="U8242" s="2"/>
      <c r="V8242" s="2"/>
      <c r="W8242" s="2"/>
    </row>
    <row r="8243" spans="2:23" ht="15" customHeight="1" x14ac:dyDescent="0.35">
      <c r="B8243" s="349"/>
      <c r="C8243" s="715" t="str">
        <f t="shared" si="515"/>
        <v/>
      </c>
      <c r="D8243" s="458">
        <f>IF(ISNUMBER(Summary!$D$17), DATE(Summary!$D$17, 1, 1) + INT((ROW(B8205)-1)/24), DATE(2024, 1, 1) + INT((ROW(B8205)-1)/24))</f>
        <v>45633</v>
      </c>
      <c r="E8243" s="459">
        <v>0.83333333333333337</v>
      </c>
      <c r="F8243" s="780"/>
      <c r="G8243" s="780"/>
      <c r="H8243" s="460">
        <f t="shared" si="513"/>
        <v>0</v>
      </c>
      <c r="I8243" s="460">
        <f t="shared" si="514"/>
        <v>0</v>
      </c>
      <c r="J8243" s="460">
        <f t="shared" si="512"/>
        <v>0</v>
      </c>
      <c r="K8243" s="9"/>
      <c r="P8243" s="2"/>
      <c r="Q8243" s="27"/>
      <c r="R8243" s="2"/>
      <c r="S8243" s="2"/>
      <c r="T8243" s="2"/>
      <c r="U8243" s="2"/>
      <c r="V8243" s="2"/>
      <c r="W8243" s="2"/>
    </row>
    <row r="8244" spans="2:23" ht="15" customHeight="1" x14ac:dyDescent="0.35">
      <c r="B8244" s="349"/>
      <c r="C8244" s="715" t="str">
        <f t="shared" si="515"/>
        <v/>
      </c>
      <c r="D8244" s="458">
        <f>IF(ISNUMBER(Summary!$D$17), DATE(Summary!$D$17, 1, 1) + INT((ROW(B8206)-1)/24), DATE(2024, 1, 1) + INT((ROW(B8206)-1)/24))</f>
        <v>45633</v>
      </c>
      <c r="E8244" s="459">
        <v>0.87500000000000011</v>
      </c>
      <c r="F8244" s="780"/>
      <c r="G8244" s="780"/>
      <c r="H8244" s="460">
        <f t="shared" si="513"/>
        <v>0</v>
      </c>
      <c r="I8244" s="460">
        <f t="shared" si="514"/>
        <v>0</v>
      </c>
      <c r="J8244" s="460">
        <f t="shared" si="512"/>
        <v>0</v>
      </c>
      <c r="K8244" s="9"/>
      <c r="P8244" s="2"/>
      <c r="Q8244" s="27"/>
      <c r="R8244" s="2"/>
      <c r="S8244" s="2"/>
      <c r="T8244" s="2"/>
      <c r="U8244" s="2"/>
      <c r="V8244" s="2"/>
      <c r="W8244" s="2"/>
    </row>
    <row r="8245" spans="2:23" ht="15" customHeight="1" x14ac:dyDescent="0.35">
      <c r="B8245" s="349"/>
      <c r="C8245" s="715" t="str">
        <f t="shared" si="515"/>
        <v/>
      </c>
      <c r="D8245" s="458">
        <f>IF(ISNUMBER(Summary!$D$17), DATE(Summary!$D$17, 1, 1) + INT((ROW(B8207)-1)/24), DATE(2024, 1, 1) + INT((ROW(B8207)-1)/24))</f>
        <v>45633</v>
      </c>
      <c r="E8245" s="459">
        <v>0.91666666666666674</v>
      </c>
      <c r="F8245" s="780"/>
      <c r="G8245" s="780"/>
      <c r="H8245" s="460">
        <f t="shared" si="513"/>
        <v>0</v>
      </c>
      <c r="I8245" s="460">
        <f t="shared" si="514"/>
        <v>0</v>
      </c>
      <c r="J8245" s="460">
        <f t="shared" si="512"/>
        <v>0</v>
      </c>
      <c r="K8245" s="9"/>
      <c r="P8245" s="2"/>
      <c r="Q8245" s="27"/>
      <c r="R8245" s="2"/>
      <c r="S8245" s="2"/>
      <c r="T8245" s="2"/>
      <c r="U8245" s="2"/>
      <c r="V8245" s="2"/>
      <c r="W8245" s="2"/>
    </row>
    <row r="8246" spans="2:23" ht="15" customHeight="1" x14ac:dyDescent="0.35">
      <c r="B8246" s="349"/>
      <c r="C8246" s="715" t="str">
        <f t="shared" si="515"/>
        <v/>
      </c>
      <c r="D8246" s="458">
        <f>IF(ISNUMBER(Summary!$D$17), DATE(Summary!$D$17, 1, 1) + INT((ROW(B8208)-1)/24), DATE(2024, 1, 1) + INT((ROW(B8208)-1)/24))</f>
        <v>45633</v>
      </c>
      <c r="E8246" s="459">
        <v>0.95833333333333337</v>
      </c>
      <c r="F8246" s="780"/>
      <c r="G8246" s="780"/>
      <c r="H8246" s="460">
        <f t="shared" si="513"/>
        <v>0</v>
      </c>
      <c r="I8246" s="460">
        <f t="shared" si="514"/>
        <v>0</v>
      </c>
      <c r="J8246" s="460">
        <f t="shared" si="512"/>
        <v>0</v>
      </c>
      <c r="K8246" s="9"/>
      <c r="P8246" s="2"/>
      <c r="Q8246" s="27"/>
      <c r="R8246" s="2"/>
      <c r="S8246" s="2"/>
      <c r="T8246" s="2"/>
      <c r="U8246" s="2"/>
      <c r="V8246" s="2"/>
      <c r="W8246" s="2"/>
    </row>
    <row r="8247" spans="2:23" ht="15" customHeight="1" x14ac:dyDescent="0.35">
      <c r="B8247" s="457"/>
      <c r="C8247" s="715">
        <f t="shared" si="515"/>
        <v>45634</v>
      </c>
      <c r="D8247" s="458">
        <f>IF(ISNUMBER(Summary!$D$17), DATE(Summary!$D$17, 1, 1) + INT((ROW(B8209)-1)/24), DATE(2024, 1, 1) + INT((ROW(B8209)-1)/24))</f>
        <v>45634</v>
      </c>
      <c r="E8247" s="459">
        <v>3.1225022567582528E-17</v>
      </c>
      <c r="F8247" s="780"/>
      <c r="G8247" s="780"/>
      <c r="H8247" s="460">
        <f t="shared" si="513"/>
        <v>0</v>
      </c>
      <c r="I8247" s="460">
        <f t="shared" si="514"/>
        <v>0</v>
      </c>
      <c r="J8247" s="460">
        <f t="shared" si="512"/>
        <v>0</v>
      </c>
      <c r="K8247" s="9"/>
      <c r="P8247" s="2"/>
      <c r="Q8247" s="27"/>
      <c r="R8247" s="2"/>
      <c r="S8247" s="2"/>
      <c r="T8247" s="2"/>
      <c r="U8247" s="2"/>
      <c r="V8247" s="2"/>
      <c r="W8247" s="2"/>
    </row>
    <row r="8248" spans="2:23" ht="15" customHeight="1" x14ac:dyDescent="0.35">
      <c r="B8248" s="349"/>
      <c r="C8248" s="715" t="str">
        <f t="shared" si="515"/>
        <v/>
      </c>
      <c r="D8248" s="458">
        <f>IF(ISNUMBER(Summary!$D$17), DATE(Summary!$D$17, 1, 1) + INT((ROW(B8210)-1)/24), DATE(2024, 1, 1) + INT((ROW(B8210)-1)/24))</f>
        <v>45634</v>
      </c>
      <c r="E8248" s="459">
        <v>4.1666666666666699E-2</v>
      </c>
      <c r="F8248" s="780"/>
      <c r="G8248" s="780"/>
      <c r="H8248" s="460">
        <f t="shared" si="513"/>
        <v>0</v>
      </c>
      <c r="I8248" s="460">
        <f t="shared" si="514"/>
        <v>0</v>
      </c>
      <c r="J8248" s="460">
        <f t="shared" si="512"/>
        <v>0</v>
      </c>
      <c r="K8248" s="9"/>
      <c r="P8248" s="2"/>
      <c r="Q8248" s="27"/>
      <c r="R8248" s="2"/>
      <c r="S8248" s="2"/>
      <c r="T8248" s="2"/>
      <c r="U8248" s="2"/>
      <c r="V8248" s="2"/>
      <c r="W8248" s="2"/>
    </row>
    <row r="8249" spans="2:23" ht="15" customHeight="1" x14ac:dyDescent="0.35">
      <c r="B8249" s="349"/>
      <c r="C8249" s="715" t="str">
        <f t="shared" si="515"/>
        <v/>
      </c>
      <c r="D8249" s="458">
        <f>IF(ISNUMBER(Summary!$D$17), DATE(Summary!$D$17, 1, 1) + INT((ROW(B8211)-1)/24), DATE(2024, 1, 1) + INT((ROW(B8211)-1)/24))</f>
        <v>45634</v>
      </c>
      <c r="E8249" s="459">
        <v>8.333333333333337E-2</v>
      </c>
      <c r="F8249" s="780"/>
      <c r="G8249" s="780"/>
      <c r="H8249" s="460">
        <f t="shared" si="513"/>
        <v>0</v>
      </c>
      <c r="I8249" s="460">
        <f t="shared" si="514"/>
        <v>0</v>
      </c>
      <c r="J8249" s="460">
        <f t="shared" si="512"/>
        <v>0</v>
      </c>
      <c r="K8249" s="9"/>
      <c r="P8249" s="2"/>
      <c r="Q8249" s="27"/>
      <c r="R8249" s="2"/>
      <c r="S8249" s="2"/>
      <c r="T8249" s="2"/>
      <c r="U8249" s="2"/>
      <c r="V8249" s="2"/>
      <c r="W8249" s="2"/>
    </row>
    <row r="8250" spans="2:23" ht="15" customHeight="1" x14ac:dyDescent="0.35">
      <c r="B8250" s="349"/>
      <c r="C8250" s="715" t="str">
        <f t="shared" si="515"/>
        <v/>
      </c>
      <c r="D8250" s="458">
        <f>IF(ISNUMBER(Summary!$D$17), DATE(Summary!$D$17, 1, 1) + INT((ROW(B8212)-1)/24), DATE(2024, 1, 1) + INT((ROW(B8212)-1)/24))</f>
        <v>45634</v>
      </c>
      <c r="E8250" s="459">
        <v>0.12500000000000006</v>
      </c>
      <c r="F8250" s="780"/>
      <c r="G8250" s="780"/>
      <c r="H8250" s="460">
        <f t="shared" si="513"/>
        <v>0</v>
      </c>
      <c r="I8250" s="460">
        <f t="shared" si="514"/>
        <v>0</v>
      </c>
      <c r="J8250" s="460">
        <f t="shared" si="512"/>
        <v>0</v>
      </c>
      <c r="K8250" s="9"/>
      <c r="P8250" s="2"/>
      <c r="Q8250" s="27"/>
      <c r="R8250" s="2"/>
      <c r="S8250" s="2"/>
      <c r="T8250" s="2"/>
      <c r="U8250" s="2"/>
      <c r="V8250" s="2"/>
      <c r="W8250" s="2"/>
    </row>
    <row r="8251" spans="2:23" ht="15" customHeight="1" x14ac:dyDescent="0.35">
      <c r="B8251" s="349"/>
      <c r="C8251" s="715" t="str">
        <f t="shared" si="515"/>
        <v/>
      </c>
      <c r="D8251" s="458">
        <f>IF(ISNUMBER(Summary!$D$17), DATE(Summary!$D$17, 1, 1) + INT((ROW(B8213)-1)/24), DATE(2024, 1, 1) + INT((ROW(B8213)-1)/24))</f>
        <v>45634</v>
      </c>
      <c r="E8251" s="459">
        <v>0.16666666666666669</v>
      </c>
      <c r="F8251" s="780"/>
      <c r="G8251" s="780"/>
      <c r="H8251" s="460">
        <f t="shared" si="513"/>
        <v>0</v>
      </c>
      <c r="I8251" s="460">
        <f t="shared" si="514"/>
        <v>0</v>
      </c>
      <c r="J8251" s="460">
        <f t="shared" si="512"/>
        <v>0</v>
      </c>
      <c r="K8251" s="9"/>
      <c r="P8251" s="2"/>
      <c r="Q8251" s="27"/>
      <c r="R8251" s="2"/>
      <c r="S8251" s="2"/>
      <c r="T8251" s="2"/>
      <c r="U8251" s="2"/>
      <c r="V8251" s="2"/>
      <c r="W8251" s="2"/>
    </row>
    <row r="8252" spans="2:23" ht="15" customHeight="1" x14ac:dyDescent="0.35">
      <c r="B8252" s="349"/>
      <c r="C8252" s="715" t="str">
        <f t="shared" si="515"/>
        <v/>
      </c>
      <c r="D8252" s="458">
        <f>IF(ISNUMBER(Summary!$D$17), DATE(Summary!$D$17, 1, 1) + INT((ROW(B8214)-1)/24), DATE(2024, 1, 1) + INT((ROW(B8214)-1)/24))</f>
        <v>45634</v>
      </c>
      <c r="E8252" s="459">
        <v>0.20833333333333337</v>
      </c>
      <c r="F8252" s="780"/>
      <c r="G8252" s="780"/>
      <c r="H8252" s="460">
        <f t="shared" si="513"/>
        <v>0</v>
      </c>
      <c r="I8252" s="460">
        <f t="shared" si="514"/>
        <v>0</v>
      </c>
      <c r="J8252" s="460">
        <f t="shared" si="512"/>
        <v>0</v>
      </c>
      <c r="K8252" s="9"/>
      <c r="P8252" s="2"/>
      <c r="Q8252" s="27"/>
      <c r="R8252" s="2"/>
      <c r="S8252" s="2"/>
      <c r="T8252" s="2"/>
      <c r="U8252" s="2"/>
      <c r="V8252" s="2"/>
      <c r="W8252" s="2"/>
    </row>
    <row r="8253" spans="2:23" ht="15" customHeight="1" x14ac:dyDescent="0.35">
      <c r="B8253" s="349"/>
      <c r="C8253" s="715" t="str">
        <f t="shared" si="515"/>
        <v/>
      </c>
      <c r="D8253" s="458">
        <f>IF(ISNUMBER(Summary!$D$17), DATE(Summary!$D$17, 1, 1) + INT((ROW(B8215)-1)/24), DATE(2024, 1, 1) + INT((ROW(B8215)-1)/24))</f>
        <v>45634</v>
      </c>
      <c r="E8253" s="459">
        <v>0.25</v>
      </c>
      <c r="F8253" s="780"/>
      <c r="G8253" s="780"/>
      <c r="H8253" s="460">
        <f t="shared" si="513"/>
        <v>0</v>
      </c>
      <c r="I8253" s="460">
        <f t="shared" si="514"/>
        <v>0</v>
      </c>
      <c r="J8253" s="460">
        <f t="shared" si="512"/>
        <v>0</v>
      </c>
      <c r="K8253" s="9"/>
      <c r="P8253" s="2"/>
      <c r="Q8253" s="27"/>
      <c r="R8253" s="2"/>
      <c r="S8253" s="2"/>
      <c r="T8253" s="2"/>
      <c r="U8253" s="2"/>
      <c r="V8253" s="2"/>
      <c r="W8253" s="2"/>
    </row>
    <row r="8254" spans="2:23" ht="15" customHeight="1" x14ac:dyDescent="0.35">
      <c r="B8254" s="349"/>
      <c r="C8254" s="715" t="str">
        <f t="shared" si="515"/>
        <v/>
      </c>
      <c r="D8254" s="458">
        <f>IF(ISNUMBER(Summary!$D$17), DATE(Summary!$D$17, 1, 1) + INT((ROW(B8216)-1)/24), DATE(2024, 1, 1) + INT((ROW(B8216)-1)/24))</f>
        <v>45634</v>
      </c>
      <c r="E8254" s="459">
        <v>0.29166666666666669</v>
      </c>
      <c r="F8254" s="780"/>
      <c r="G8254" s="780"/>
      <c r="H8254" s="460">
        <f t="shared" si="513"/>
        <v>0</v>
      </c>
      <c r="I8254" s="460">
        <f t="shared" si="514"/>
        <v>0</v>
      </c>
      <c r="J8254" s="460">
        <f t="shared" si="512"/>
        <v>0</v>
      </c>
      <c r="K8254" s="9"/>
      <c r="P8254" s="2"/>
      <c r="Q8254" s="27"/>
      <c r="R8254" s="2"/>
      <c r="S8254" s="2"/>
      <c r="T8254" s="2"/>
      <c r="U8254" s="2"/>
      <c r="V8254" s="2"/>
      <c r="W8254" s="2"/>
    </row>
    <row r="8255" spans="2:23" ht="15" customHeight="1" x14ac:dyDescent="0.35">
      <c r="B8255" s="349"/>
      <c r="C8255" s="715" t="str">
        <f t="shared" si="515"/>
        <v/>
      </c>
      <c r="D8255" s="458">
        <f>IF(ISNUMBER(Summary!$D$17), DATE(Summary!$D$17, 1, 1) + INT((ROW(B8217)-1)/24), DATE(2024, 1, 1) + INT((ROW(B8217)-1)/24))</f>
        <v>45634</v>
      </c>
      <c r="E8255" s="459">
        <v>0.33333333333333337</v>
      </c>
      <c r="F8255" s="780"/>
      <c r="G8255" s="780"/>
      <c r="H8255" s="460">
        <f t="shared" si="513"/>
        <v>0</v>
      </c>
      <c r="I8255" s="460">
        <f t="shared" si="514"/>
        <v>0</v>
      </c>
      <c r="J8255" s="460">
        <f t="shared" si="512"/>
        <v>0</v>
      </c>
      <c r="K8255" s="9"/>
      <c r="P8255" s="2"/>
      <c r="Q8255" s="27"/>
      <c r="R8255" s="2"/>
      <c r="S8255" s="2"/>
      <c r="T8255" s="2"/>
      <c r="U8255" s="2"/>
      <c r="V8255" s="2"/>
      <c r="W8255" s="2"/>
    </row>
    <row r="8256" spans="2:23" ht="15" customHeight="1" x14ac:dyDescent="0.35">
      <c r="B8256" s="349"/>
      <c r="C8256" s="715" t="str">
        <f t="shared" si="515"/>
        <v/>
      </c>
      <c r="D8256" s="458">
        <f>IF(ISNUMBER(Summary!$D$17), DATE(Summary!$D$17, 1, 1) + INT((ROW(B8218)-1)/24), DATE(2024, 1, 1) + INT((ROW(B8218)-1)/24))</f>
        <v>45634</v>
      </c>
      <c r="E8256" s="459">
        <v>0.375</v>
      </c>
      <c r="F8256" s="780"/>
      <c r="G8256" s="780"/>
      <c r="H8256" s="460">
        <f t="shared" si="513"/>
        <v>0</v>
      </c>
      <c r="I8256" s="460">
        <f t="shared" si="514"/>
        <v>0</v>
      </c>
      <c r="J8256" s="460">
        <f t="shared" ref="J8256:J8319" si="516">G8256-H8256</f>
        <v>0</v>
      </c>
      <c r="K8256" s="9"/>
      <c r="P8256" s="2"/>
      <c r="Q8256" s="27"/>
      <c r="R8256" s="2"/>
      <c r="S8256" s="2"/>
      <c r="T8256" s="2"/>
      <c r="U8256" s="2"/>
      <c r="V8256" s="2"/>
      <c r="W8256" s="2"/>
    </row>
    <row r="8257" spans="2:23" ht="15" customHeight="1" x14ac:dyDescent="0.35">
      <c r="B8257" s="349"/>
      <c r="C8257" s="715" t="str">
        <f t="shared" si="515"/>
        <v/>
      </c>
      <c r="D8257" s="458">
        <f>IF(ISNUMBER(Summary!$D$17), DATE(Summary!$D$17, 1, 1) + INT((ROW(B8219)-1)/24), DATE(2024, 1, 1) + INT((ROW(B8219)-1)/24))</f>
        <v>45634</v>
      </c>
      <c r="E8257" s="459">
        <v>0.41666666666666669</v>
      </c>
      <c r="F8257" s="780"/>
      <c r="G8257" s="780"/>
      <c r="H8257" s="460">
        <f t="shared" si="513"/>
        <v>0</v>
      </c>
      <c r="I8257" s="460">
        <f t="shared" si="514"/>
        <v>0</v>
      </c>
      <c r="J8257" s="460">
        <f t="shared" si="516"/>
        <v>0</v>
      </c>
      <c r="K8257" s="9"/>
      <c r="P8257" s="2"/>
      <c r="Q8257" s="27"/>
      <c r="R8257" s="2"/>
      <c r="S8257" s="2"/>
      <c r="T8257" s="2"/>
      <c r="U8257" s="2"/>
      <c r="V8257" s="2"/>
      <c r="W8257" s="2"/>
    </row>
    <row r="8258" spans="2:23" ht="15" customHeight="1" x14ac:dyDescent="0.35">
      <c r="B8258" s="349"/>
      <c r="C8258" s="715" t="str">
        <f t="shared" si="515"/>
        <v/>
      </c>
      <c r="D8258" s="458">
        <f>IF(ISNUMBER(Summary!$D$17), DATE(Summary!$D$17, 1, 1) + INT((ROW(B8220)-1)/24), DATE(2024, 1, 1) + INT((ROW(B8220)-1)/24))</f>
        <v>45634</v>
      </c>
      <c r="E8258" s="459">
        <v>0.45833333333333337</v>
      </c>
      <c r="F8258" s="780"/>
      <c r="G8258" s="780"/>
      <c r="H8258" s="460">
        <f t="shared" si="513"/>
        <v>0</v>
      </c>
      <c r="I8258" s="460">
        <f t="shared" si="514"/>
        <v>0</v>
      </c>
      <c r="J8258" s="460">
        <f t="shared" si="516"/>
        <v>0</v>
      </c>
      <c r="K8258" s="9"/>
      <c r="P8258" s="2"/>
      <c r="Q8258" s="27"/>
      <c r="R8258" s="2"/>
      <c r="S8258" s="2"/>
      <c r="T8258" s="2"/>
      <c r="U8258" s="2"/>
      <c r="V8258" s="2"/>
      <c r="W8258" s="2"/>
    </row>
    <row r="8259" spans="2:23" ht="15" customHeight="1" x14ac:dyDescent="0.35">
      <c r="B8259" s="349"/>
      <c r="C8259" s="715" t="str">
        <f t="shared" si="515"/>
        <v/>
      </c>
      <c r="D8259" s="458">
        <f>IF(ISNUMBER(Summary!$D$17), DATE(Summary!$D$17, 1, 1) + INT((ROW(B8221)-1)/24), DATE(2024, 1, 1) + INT((ROW(B8221)-1)/24))</f>
        <v>45634</v>
      </c>
      <c r="E8259" s="459">
        <v>0.50000000000000011</v>
      </c>
      <c r="F8259" s="780"/>
      <c r="G8259" s="780"/>
      <c r="H8259" s="460">
        <f t="shared" si="513"/>
        <v>0</v>
      </c>
      <c r="I8259" s="460">
        <f t="shared" si="514"/>
        <v>0</v>
      </c>
      <c r="J8259" s="460">
        <f t="shared" si="516"/>
        <v>0</v>
      </c>
      <c r="K8259" s="9"/>
      <c r="P8259" s="2"/>
      <c r="Q8259" s="27"/>
      <c r="R8259" s="2"/>
      <c r="S8259" s="2"/>
      <c r="T8259" s="2"/>
      <c r="U8259" s="2"/>
      <c r="V8259" s="2"/>
      <c r="W8259" s="2"/>
    </row>
    <row r="8260" spans="2:23" ht="15" customHeight="1" x14ac:dyDescent="0.35">
      <c r="B8260" s="349"/>
      <c r="C8260" s="715" t="str">
        <f t="shared" si="515"/>
        <v/>
      </c>
      <c r="D8260" s="458">
        <f>IF(ISNUMBER(Summary!$D$17), DATE(Summary!$D$17, 1, 1) + INT((ROW(B8222)-1)/24), DATE(2024, 1, 1) + INT((ROW(B8222)-1)/24))</f>
        <v>45634</v>
      </c>
      <c r="E8260" s="459">
        <v>0.54166666666666674</v>
      </c>
      <c r="F8260" s="780"/>
      <c r="G8260" s="780"/>
      <c r="H8260" s="460">
        <f t="shared" si="513"/>
        <v>0</v>
      </c>
      <c r="I8260" s="460">
        <f t="shared" si="514"/>
        <v>0</v>
      </c>
      <c r="J8260" s="460">
        <f t="shared" si="516"/>
        <v>0</v>
      </c>
      <c r="K8260" s="9"/>
      <c r="P8260" s="2"/>
      <c r="Q8260" s="27"/>
      <c r="R8260" s="2"/>
      <c r="S8260" s="2"/>
      <c r="T8260" s="2"/>
      <c r="U8260" s="2"/>
      <c r="V8260" s="2"/>
      <c r="W8260" s="2"/>
    </row>
    <row r="8261" spans="2:23" ht="15" customHeight="1" x14ac:dyDescent="0.35">
      <c r="B8261" s="349"/>
      <c r="C8261" s="715" t="str">
        <f t="shared" si="515"/>
        <v/>
      </c>
      <c r="D8261" s="458">
        <f>IF(ISNUMBER(Summary!$D$17), DATE(Summary!$D$17, 1, 1) + INT((ROW(B8223)-1)/24), DATE(2024, 1, 1) + INT((ROW(B8223)-1)/24))</f>
        <v>45634</v>
      </c>
      <c r="E8261" s="459">
        <v>0.58333333333333337</v>
      </c>
      <c r="F8261" s="780"/>
      <c r="G8261" s="780"/>
      <c r="H8261" s="460">
        <f t="shared" si="513"/>
        <v>0</v>
      </c>
      <c r="I8261" s="460">
        <f t="shared" si="514"/>
        <v>0</v>
      </c>
      <c r="J8261" s="460">
        <f t="shared" si="516"/>
        <v>0</v>
      </c>
      <c r="K8261" s="9"/>
      <c r="P8261" s="2"/>
      <c r="Q8261" s="27"/>
      <c r="R8261" s="2"/>
      <c r="S8261" s="2"/>
      <c r="T8261" s="2"/>
      <c r="U8261" s="2"/>
      <c r="V8261" s="2"/>
      <c r="W8261" s="2"/>
    </row>
    <row r="8262" spans="2:23" ht="15" customHeight="1" x14ac:dyDescent="0.35">
      <c r="B8262" s="349"/>
      <c r="C8262" s="715" t="str">
        <f t="shared" si="515"/>
        <v/>
      </c>
      <c r="D8262" s="458">
        <f>IF(ISNUMBER(Summary!$D$17), DATE(Summary!$D$17, 1, 1) + INT((ROW(B8224)-1)/24), DATE(2024, 1, 1) + INT((ROW(B8224)-1)/24))</f>
        <v>45634</v>
      </c>
      <c r="E8262" s="459">
        <v>0.62500000000000011</v>
      </c>
      <c r="F8262" s="780"/>
      <c r="G8262" s="780"/>
      <c r="H8262" s="460">
        <f t="shared" si="513"/>
        <v>0</v>
      </c>
      <c r="I8262" s="460">
        <f t="shared" si="514"/>
        <v>0</v>
      </c>
      <c r="J8262" s="460">
        <f t="shared" si="516"/>
        <v>0</v>
      </c>
      <c r="K8262" s="9"/>
      <c r="P8262" s="2"/>
      <c r="Q8262" s="27"/>
      <c r="R8262" s="2"/>
      <c r="S8262" s="2"/>
      <c r="T8262" s="2"/>
      <c r="U8262" s="2"/>
      <c r="V8262" s="2"/>
      <c r="W8262" s="2"/>
    </row>
    <row r="8263" spans="2:23" ht="15" customHeight="1" x14ac:dyDescent="0.35">
      <c r="B8263" s="349"/>
      <c r="C8263" s="715" t="str">
        <f t="shared" si="515"/>
        <v/>
      </c>
      <c r="D8263" s="458">
        <f>IF(ISNUMBER(Summary!$D$17), DATE(Summary!$D$17, 1, 1) + INT((ROW(B8225)-1)/24), DATE(2024, 1, 1) + INT((ROW(B8225)-1)/24))</f>
        <v>45634</v>
      </c>
      <c r="E8263" s="459">
        <v>0.66666666666666674</v>
      </c>
      <c r="F8263" s="780"/>
      <c r="G8263" s="780"/>
      <c r="H8263" s="460">
        <f t="shared" si="513"/>
        <v>0</v>
      </c>
      <c r="I8263" s="460">
        <f t="shared" si="514"/>
        <v>0</v>
      </c>
      <c r="J8263" s="460">
        <f t="shared" si="516"/>
        <v>0</v>
      </c>
      <c r="K8263" s="9"/>
      <c r="P8263" s="2"/>
      <c r="Q8263" s="27"/>
      <c r="R8263" s="2"/>
      <c r="S8263" s="2"/>
      <c r="T8263" s="2"/>
      <c r="U8263" s="2"/>
      <c r="V8263" s="2"/>
      <c r="W8263" s="2"/>
    </row>
    <row r="8264" spans="2:23" ht="15" customHeight="1" x14ac:dyDescent="0.35">
      <c r="B8264" s="349"/>
      <c r="C8264" s="715" t="str">
        <f t="shared" si="515"/>
        <v/>
      </c>
      <c r="D8264" s="458">
        <f>IF(ISNUMBER(Summary!$D$17), DATE(Summary!$D$17, 1, 1) + INT((ROW(B8226)-1)/24), DATE(2024, 1, 1) + INT((ROW(B8226)-1)/24))</f>
        <v>45634</v>
      </c>
      <c r="E8264" s="459">
        <v>0.70833333333333337</v>
      </c>
      <c r="F8264" s="780"/>
      <c r="G8264" s="780"/>
      <c r="H8264" s="460">
        <f t="shared" si="513"/>
        <v>0</v>
      </c>
      <c r="I8264" s="460">
        <f t="shared" si="514"/>
        <v>0</v>
      </c>
      <c r="J8264" s="460">
        <f t="shared" si="516"/>
        <v>0</v>
      </c>
      <c r="K8264" s="9"/>
      <c r="P8264" s="2"/>
      <c r="Q8264" s="27"/>
      <c r="R8264" s="2"/>
      <c r="S8264" s="2"/>
      <c r="T8264" s="2"/>
      <c r="U8264" s="2"/>
      <c r="V8264" s="2"/>
      <c r="W8264" s="2"/>
    </row>
    <row r="8265" spans="2:23" ht="15" customHeight="1" x14ac:dyDescent="0.35">
      <c r="B8265" s="349"/>
      <c r="C8265" s="715" t="str">
        <f t="shared" si="515"/>
        <v/>
      </c>
      <c r="D8265" s="458">
        <f>IF(ISNUMBER(Summary!$D$17), DATE(Summary!$D$17, 1, 1) + INT((ROW(B8227)-1)/24), DATE(2024, 1, 1) + INT((ROW(B8227)-1)/24))</f>
        <v>45634</v>
      </c>
      <c r="E8265" s="459">
        <v>0.75000000000000011</v>
      </c>
      <c r="F8265" s="780"/>
      <c r="G8265" s="780"/>
      <c r="H8265" s="460">
        <f t="shared" si="513"/>
        <v>0</v>
      </c>
      <c r="I8265" s="460">
        <f t="shared" si="514"/>
        <v>0</v>
      </c>
      <c r="J8265" s="460">
        <f t="shared" si="516"/>
        <v>0</v>
      </c>
      <c r="K8265" s="9"/>
      <c r="P8265" s="2"/>
      <c r="Q8265" s="27"/>
      <c r="R8265" s="2"/>
      <c r="S8265" s="2"/>
      <c r="T8265" s="2"/>
      <c r="U8265" s="2"/>
      <c r="V8265" s="2"/>
      <c r="W8265" s="2"/>
    </row>
    <row r="8266" spans="2:23" ht="15" customHeight="1" x14ac:dyDescent="0.35">
      <c r="B8266" s="349"/>
      <c r="C8266" s="715" t="str">
        <f t="shared" si="515"/>
        <v/>
      </c>
      <c r="D8266" s="458">
        <f>IF(ISNUMBER(Summary!$D$17), DATE(Summary!$D$17, 1, 1) + INT((ROW(B8228)-1)/24), DATE(2024, 1, 1) + INT((ROW(B8228)-1)/24))</f>
        <v>45634</v>
      </c>
      <c r="E8266" s="459">
        <v>0.79166666666666674</v>
      </c>
      <c r="F8266" s="780"/>
      <c r="G8266" s="780"/>
      <c r="H8266" s="460">
        <f t="shared" si="513"/>
        <v>0</v>
      </c>
      <c r="I8266" s="460">
        <f t="shared" si="514"/>
        <v>0</v>
      </c>
      <c r="J8266" s="460">
        <f t="shared" si="516"/>
        <v>0</v>
      </c>
      <c r="K8266" s="9"/>
      <c r="P8266" s="2"/>
      <c r="Q8266" s="27"/>
      <c r="R8266" s="2"/>
      <c r="S8266" s="2"/>
      <c r="T8266" s="2"/>
      <c r="U8266" s="2"/>
      <c r="V8266" s="2"/>
      <c r="W8266" s="2"/>
    </row>
    <row r="8267" spans="2:23" ht="15" customHeight="1" x14ac:dyDescent="0.35">
      <c r="B8267" s="349"/>
      <c r="C8267" s="715" t="str">
        <f t="shared" si="515"/>
        <v/>
      </c>
      <c r="D8267" s="458">
        <f>IF(ISNUMBER(Summary!$D$17), DATE(Summary!$D$17, 1, 1) + INT((ROW(B8229)-1)/24), DATE(2024, 1, 1) + INT((ROW(B8229)-1)/24))</f>
        <v>45634</v>
      </c>
      <c r="E8267" s="459">
        <v>0.83333333333333337</v>
      </c>
      <c r="F8267" s="780"/>
      <c r="G8267" s="780"/>
      <c r="H8267" s="460">
        <f t="shared" si="513"/>
        <v>0</v>
      </c>
      <c r="I8267" s="460">
        <f t="shared" si="514"/>
        <v>0</v>
      </c>
      <c r="J8267" s="460">
        <f t="shared" si="516"/>
        <v>0</v>
      </c>
      <c r="K8267" s="9"/>
      <c r="P8267" s="2"/>
      <c r="Q8267" s="27"/>
      <c r="R8267" s="2"/>
      <c r="S8267" s="2"/>
      <c r="T8267" s="2"/>
      <c r="U8267" s="2"/>
      <c r="V8267" s="2"/>
      <c r="W8267" s="2"/>
    </row>
    <row r="8268" spans="2:23" ht="15" customHeight="1" x14ac:dyDescent="0.35">
      <c r="B8268" s="349"/>
      <c r="C8268" s="715" t="str">
        <f t="shared" si="515"/>
        <v/>
      </c>
      <c r="D8268" s="458">
        <f>IF(ISNUMBER(Summary!$D$17), DATE(Summary!$D$17, 1, 1) + INT((ROW(B8230)-1)/24), DATE(2024, 1, 1) + INT((ROW(B8230)-1)/24))</f>
        <v>45634</v>
      </c>
      <c r="E8268" s="459">
        <v>0.87500000000000011</v>
      </c>
      <c r="F8268" s="780"/>
      <c r="G8268" s="780"/>
      <c r="H8268" s="460">
        <f t="shared" si="513"/>
        <v>0</v>
      </c>
      <c r="I8268" s="460">
        <f t="shared" si="514"/>
        <v>0</v>
      </c>
      <c r="J8268" s="460">
        <f t="shared" si="516"/>
        <v>0</v>
      </c>
      <c r="K8268" s="9"/>
      <c r="P8268" s="2"/>
      <c r="Q8268" s="27"/>
      <c r="R8268" s="2"/>
      <c r="S8268" s="2"/>
      <c r="T8268" s="2"/>
      <c r="U8268" s="2"/>
      <c r="V8268" s="2"/>
      <c r="W8268" s="2"/>
    </row>
    <row r="8269" spans="2:23" ht="15" customHeight="1" x14ac:dyDescent="0.35">
      <c r="B8269" s="349"/>
      <c r="C8269" s="715" t="str">
        <f t="shared" si="515"/>
        <v/>
      </c>
      <c r="D8269" s="458">
        <f>IF(ISNUMBER(Summary!$D$17), DATE(Summary!$D$17, 1, 1) + INT((ROW(B8231)-1)/24), DATE(2024, 1, 1) + INT((ROW(B8231)-1)/24))</f>
        <v>45634</v>
      </c>
      <c r="E8269" s="459">
        <v>0.91666666666666674</v>
      </c>
      <c r="F8269" s="780"/>
      <c r="G8269" s="780"/>
      <c r="H8269" s="460">
        <f t="shared" si="513"/>
        <v>0</v>
      </c>
      <c r="I8269" s="460">
        <f t="shared" si="514"/>
        <v>0</v>
      </c>
      <c r="J8269" s="460">
        <f t="shared" si="516"/>
        <v>0</v>
      </c>
      <c r="K8269" s="9"/>
      <c r="P8269" s="2"/>
      <c r="Q8269" s="27"/>
      <c r="R8269" s="2"/>
      <c r="S8269" s="2"/>
      <c r="T8269" s="2"/>
      <c r="U8269" s="2"/>
      <c r="V8269" s="2"/>
      <c r="W8269" s="2"/>
    </row>
    <row r="8270" spans="2:23" ht="15" customHeight="1" x14ac:dyDescent="0.35">
      <c r="B8270" s="349"/>
      <c r="C8270" s="715" t="str">
        <f t="shared" si="515"/>
        <v/>
      </c>
      <c r="D8270" s="458">
        <f>IF(ISNUMBER(Summary!$D$17), DATE(Summary!$D$17, 1, 1) + INT((ROW(B8232)-1)/24), DATE(2024, 1, 1) + INT((ROW(B8232)-1)/24))</f>
        <v>45634</v>
      </c>
      <c r="E8270" s="459">
        <v>0.95833333333333337</v>
      </c>
      <c r="F8270" s="780"/>
      <c r="G8270" s="780"/>
      <c r="H8270" s="460">
        <f t="shared" si="513"/>
        <v>0</v>
      </c>
      <c r="I8270" s="460">
        <f t="shared" si="514"/>
        <v>0</v>
      </c>
      <c r="J8270" s="460">
        <f t="shared" si="516"/>
        <v>0</v>
      </c>
      <c r="K8270" s="9"/>
      <c r="P8270" s="2"/>
      <c r="Q8270" s="27"/>
      <c r="R8270" s="2"/>
      <c r="S8270" s="2"/>
      <c r="T8270" s="2"/>
      <c r="U8270" s="2"/>
      <c r="V8270" s="2"/>
      <c r="W8270" s="2"/>
    </row>
    <row r="8271" spans="2:23" ht="15" customHeight="1" x14ac:dyDescent="0.35">
      <c r="B8271" s="457"/>
      <c r="C8271" s="715">
        <f t="shared" si="515"/>
        <v>45635</v>
      </c>
      <c r="D8271" s="458">
        <f>IF(ISNUMBER(Summary!$D$17), DATE(Summary!$D$17, 1, 1) + INT((ROW(B8233)-1)/24), DATE(2024, 1, 1) + INT((ROW(B8233)-1)/24))</f>
        <v>45635</v>
      </c>
      <c r="E8271" s="459">
        <v>3.1225022567582528E-17</v>
      </c>
      <c r="F8271" s="780"/>
      <c r="G8271" s="780"/>
      <c r="H8271" s="460">
        <f t="shared" si="513"/>
        <v>0</v>
      </c>
      <c r="I8271" s="460">
        <f t="shared" si="514"/>
        <v>0</v>
      </c>
      <c r="J8271" s="460">
        <f t="shared" si="516"/>
        <v>0</v>
      </c>
      <c r="K8271" s="9"/>
      <c r="P8271" s="2"/>
      <c r="Q8271" s="27"/>
      <c r="R8271" s="2"/>
      <c r="S8271" s="2"/>
      <c r="T8271" s="2"/>
      <c r="U8271" s="2"/>
      <c r="V8271" s="2"/>
      <c r="W8271" s="2"/>
    </row>
    <row r="8272" spans="2:23" ht="15" customHeight="1" x14ac:dyDescent="0.35">
      <c r="B8272" s="349"/>
      <c r="C8272" s="715" t="str">
        <f t="shared" si="515"/>
        <v/>
      </c>
      <c r="D8272" s="458">
        <f>IF(ISNUMBER(Summary!$D$17), DATE(Summary!$D$17, 1, 1) + INT((ROW(B8234)-1)/24), DATE(2024, 1, 1) + INT((ROW(B8234)-1)/24))</f>
        <v>45635</v>
      </c>
      <c r="E8272" s="459">
        <v>4.1666666666666699E-2</v>
      </c>
      <c r="F8272" s="780"/>
      <c r="G8272" s="780"/>
      <c r="H8272" s="460">
        <f t="shared" si="513"/>
        <v>0</v>
      </c>
      <c r="I8272" s="460">
        <f t="shared" si="514"/>
        <v>0</v>
      </c>
      <c r="J8272" s="460">
        <f t="shared" si="516"/>
        <v>0</v>
      </c>
      <c r="K8272" s="9"/>
      <c r="P8272" s="2"/>
      <c r="Q8272" s="27"/>
      <c r="R8272" s="2"/>
      <c r="S8272" s="2"/>
      <c r="T8272" s="2"/>
      <c r="U8272" s="2"/>
      <c r="V8272" s="2"/>
      <c r="W8272" s="2"/>
    </row>
    <row r="8273" spans="2:23" ht="15" customHeight="1" x14ac:dyDescent="0.35">
      <c r="B8273" s="349"/>
      <c r="C8273" s="715" t="str">
        <f t="shared" si="515"/>
        <v/>
      </c>
      <c r="D8273" s="458">
        <f>IF(ISNUMBER(Summary!$D$17), DATE(Summary!$D$17, 1, 1) + INT((ROW(B8235)-1)/24), DATE(2024, 1, 1) + INT((ROW(B8235)-1)/24))</f>
        <v>45635</v>
      </c>
      <c r="E8273" s="459">
        <v>8.333333333333337E-2</v>
      </c>
      <c r="F8273" s="780"/>
      <c r="G8273" s="780"/>
      <c r="H8273" s="460">
        <f t="shared" si="513"/>
        <v>0</v>
      </c>
      <c r="I8273" s="460">
        <f t="shared" si="514"/>
        <v>0</v>
      </c>
      <c r="J8273" s="460">
        <f t="shared" si="516"/>
        <v>0</v>
      </c>
      <c r="K8273" s="9"/>
      <c r="P8273" s="2"/>
      <c r="Q8273" s="27"/>
      <c r="R8273" s="2"/>
      <c r="S8273" s="2"/>
      <c r="T8273" s="2"/>
      <c r="U8273" s="2"/>
      <c r="V8273" s="2"/>
      <c r="W8273" s="2"/>
    </row>
    <row r="8274" spans="2:23" ht="15" customHeight="1" x14ac:dyDescent="0.35">
      <c r="B8274" s="349"/>
      <c r="C8274" s="715" t="str">
        <f t="shared" si="515"/>
        <v/>
      </c>
      <c r="D8274" s="458">
        <f>IF(ISNUMBER(Summary!$D$17), DATE(Summary!$D$17, 1, 1) + INT((ROW(B8236)-1)/24), DATE(2024, 1, 1) + INT((ROW(B8236)-1)/24))</f>
        <v>45635</v>
      </c>
      <c r="E8274" s="459">
        <v>0.12500000000000006</v>
      </c>
      <c r="F8274" s="780"/>
      <c r="G8274" s="780"/>
      <c r="H8274" s="460">
        <f t="shared" si="513"/>
        <v>0</v>
      </c>
      <c r="I8274" s="460">
        <f t="shared" si="514"/>
        <v>0</v>
      </c>
      <c r="J8274" s="460">
        <f t="shared" si="516"/>
        <v>0</v>
      </c>
      <c r="K8274" s="9"/>
      <c r="P8274" s="2"/>
      <c r="Q8274" s="27"/>
      <c r="R8274" s="2"/>
      <c r="S8274" s="2"/>
      <c r="T8274" s="2"/>
      <c r="U8274" s="2"/>
      <c r="V8274" s="2"/>
      <c r="W8274" s="2"/>
    </row>
    <row r="8275" spans="2:23" ht="15" customHeight="1" x14ac:dyDescent="0.35">
      <c r="B8275" s="349"/>
      <c r="C8275" s="715" t="str">
        <f t="shared" si="515"/>
        <v/>
      </c>
      <c r="D8275" s="458">
        <f>IF(ISNUMBER(Summary!$D$17), DATE(Summary!$D$17, 1, 1) + INT((ROW(B8237)-1)/24), DATE(2024, 1, 1) + INT((ROW(B8237)-1)/24))</f>
        <v>45635</v>
      </c>
      <c r="E8275" s="459">
        <v>0.16666666666666669</v>
      </c>
      <c r="F8275" s="780"/>
      <c r="G8275" s="780"/>
      <c r="H8275" s="460">
        <f t="shared" si="513"/>
        <v>0</v>
      </c>
      <c r="I8275" s="460">
        <f t="shared" si="514"/>
        <v>0</v>
      </c>
      <c r="J8275" s="460">
        <f t="shared" si="516"/>
        <v>0</v>
      </c>
      <c r="K8275" s="9"/>
      <c r="P8275" s="2"/>
      <c r="Q8275" s="27"/>
      <c r="R8275" s="2"/>
      <c r="S8275" s="2"/>
      <c r="T8275" s="2"/>
      <c r="U8275" s="2"/>
      <c r="V8275" s="2"/>
      <c r="W8275" s="2"/>
    </row>
    <row r="8276" spans="2:23" ht="15" customHeight="1" x14ac:dyDescent="0.35">
      <c r="B8276" s="349"/>
      <c r="C8276" s="715" t="str">
        <f t="shared" si="515"/>
        <v/>
      </c>
      <c r="D8276" s="458">
        <f>IF(ISNUMBER(Summary!$D$17), DATE(Summary!$D$17, 1, 1) + INT((ROW(B8238)-1)/24), DATE(2024, 1, 1) + INT((ROW(B8238)-1)/24))</f>
        <v>45635</v>
      </c>
      <c r="E8276" s="459">
        <v>0.20833333333333337</v>
      </c>
      <c r="F8276" s="780"/>
      <c r="G8276" s="780"/>
      <c r="H8276" s="460">
        <f t="shared" si="513"/>
        <v>0</v>
      </c>
      <c r="I8276" s="460">
        <f t="shared" si="514"/>
        <v>0</v>
      </c>
      <c r="J8276" s="460">
        <f t="shared" si="516"/>
        <v>0</v>
      </c>
      <c r="K8276" s="9"/>
      <c r="P8276" s="2"/>
      <c r="Q8276" s="27"/>
      <c r="R8276" s="2"/>
      <c r="S8276" s="2"/>
      <c r="T8276" s="2"/>
      <c r="U8276" s="2"/>
      <c r="V8276" s="2"/>
      <c r="W8276" s="2"/>
    </row>
    <row r="8277" spans="2:23" ht="15" customHeight="1" x14ac:dyDescent="0.35">
      <c r="B8277" s="349"/>
      <c r="C8277" s="715" t="str">
        <f t="shared" si="515"/>
        <v/>
      </c>
      <c r="D8277" s="458">
        <f>IF(ISNUMBER(Summary!$D$17), DATE(Summary!$D$17, 1, 1) + INT((ROW(B8239)-1)/24), DATE(2024, 1, 1) + INT((ROW(B8239)-1)/24))</f>
        <v>45635</v>
      </c>
      <c r="E8277" s="459">
        <v>0.25</v>
      </c>
      <c r="F8277" s="780"/>
      <c r="G8277" s="780"/>
      <c r="H8277" s="460">
        <f t="shared" si="513"/>
        <v>0</v>
      </c>
      <c r="I8277" s="460">
        <f t="shared" si="514"/>
        <v>0</v>
      </c>
      <c r="J8277" s="460">
        <f t="shared" si="516"/>
        <v>0</v>
      </c>
      <c r="K8277" s="9"/>
      <c r="P8277" s="2"/>
      <c r="Q8277" s="27"/>
      <c r="R8277" s="2"/>
      <c r="S8277" s="2"/>
      <c r="T8277" s="2"/>
      <c r="U8277" s="2"/>
      <c r="V8277" s="2"/>
      <c r="W8277" s="2"/>
    </row>
    <row r="8278" spans="2:23" ht="15" customHeight="1" x14ac:dyDescent="0.35">
      <c r="B8278" s="349"/>
      <c r="C8278" s="715" t="str">
        <f t="shared" si="515"/>
        <v/>
      </c>
      <c r="D8278" s="458">
        <f>IF(ISNUMBER(Summary!$D$17), DATE(Summary!$D$17, 1, 1) + INT((ROW(B8240)-1)/24), DATE(2024, 1, 1) + INT((ROW(B8240)-1)/24))</f>
        <v>45635</v>
      </c>
      <c r="E8278" s="459">
        <v>0.29166666666666669</v>
      </c>
      <c r="F8278" s="780"/>
      <c r="G8278" s="780"/>
      <c r="H8278" s="460">
        <f t="shared" si="513"/>
        <v>0</v>
      </c>
      <c r="I8278" s="460">
        <f t="shared" si="514"/>
        <v>0</v>
      </c>
      <c r="J8278" s="460">
        <f t="shared" si="516"/>
        <v>0</v>
      </c>
      <c r="K8278" s="9"/>
      <c r="P8278" s="2"/>
      <c r="Q8278" s="27"/>
      <c r="R8278" s="2"/>
      <c r="S8278" s="2"/>
      <c r="T8278" s="2"/>
      <c r="U8278" s="2"/>
      <c r="V8278" s="2"/>
      <c r="W8278" s="2"/>
    </row>
    <row r="8279" spans="2:23" ht="15" customHeight="1" x14ac:dyDescent="0.35">
      <c r="B8279" s="349"/>
      <c r="C8279" s="715" t="str">
        <f t="shared" si="515"/>
        <v/>
      </c>
      <c r="D8279" s="458">
        <f>IF(ISNUMBER(Summary!$D$17), DATE(Summary!$D$17, 1, 1) + INT((ROW(B8241)-1)/24), DATE(2024, 1, 1) + INT((ROW(B8241)-1)/24))</f>
        <v>45635</v>
      </c>
      <c r="E8279" s="459">
        <v>0.33333333333333337</v>
      </c>
      <c r="F8279" s="780"/>
      <c r="G8279" s="780"/>
      <c r="H8279" s="460">
        <f t="shared" si="513"/>
        <v>0</v>
      </c>
      <c r="I8279" s="460">
        <f t="shared" si="514"/>
        <v>0</v>
      </c>
      <c r="J8279" s="460">
        <f t="shared" si="516"/>
        <v>0</v>
      </c>
      <c r="K8279" s="9"/>
      <c r="P8279" s="2"/>
      <c r="Q8279" s="27"/>
      <c r="R8279" s="2"/>
      <c r="S8279" s="2"/>
      <c r="T8279" s="2"/>
      <c r="U8279" s="2"/>
      <c r="V8279" s="2"/>
      <c r="W8279" s="2"/>
    </row>
    <row r="8280" spans="2:23" ht="15" customHeight="1" x14ac:dyDescent="0.35">
      <c r="B8280" s="349"/>
      <c r="C8280" s="715" t="str">
        <f t="shared" si="515"/>
        <v/>
      </c>
      <c r="D8280" s="458">
        <f>IF(ISNUMBER(Summary!$D$17), DATE(Summary!$D$17, 1, 1) + INT((ROW(B8242)-1)/24), DATE(2024, 1, 1) + INT((ROW(B8242)-1)/24))</f>
        <v>45635</v>
      </c>
      <c r="E8280" s="459">
        <v>0.375</v>
      </c>
      <c r="F8280" s="780"/>
      <c r="G8280" s="780"/>
      <c r="H8280" s="460">
        <f t="shared" si="513"/>
        <v>0</v>
      </c>
      <c r="I8280" s="460">
        <f t="shared" si="514"/>
        <v>0</v>
      </c>
      <c r="J8280" s="460">
        <f t="shared" si="516"/>
        <v>0</v>
      </c>
      <c r="K8280" s="9"/>
      <c r="P8280" s="2"/>
      <c r="Q8280" s="27"/>
      <c r="R8280" s="2"/>
      <c r="S8280" s="2"/>
      <c r="T8280" s="2"/>
      <c r="U8280" s="2"/>
      <c r="V8280" s="2"/>
      <c r="W8280" s="2"/>
    </row>
    <row r="8281" spans="2:23" ht="15" customHeight="1" x14ac:dyDescent="0.35">
      <c r="B8281" s="349"/>
      <c r="C8281" s="715" t="str">
        <f t="shared" si="515"/>
        <v/>
      </c>
      <c r="D8281" s="458">
        <f>IF(ISNUMBER(Summary!$D$17), DATE(Summary!$D$17, 1, 1) + INT((ROW(B8243)-1)/24), DATE(2024, 1, 1) + INT((ROW(B8243)-1)/24))</f>
        <v>45635</v>
      </c>
      <c r="E8281" s="459">
        <v>0.41666666666666669</v>
      </c>
      <c r="F8281" s="780"/>
      <c r="G8281" s="780"/>
      <c r="H8281" s="460">
        <f t="shared" si="513"/>
        <v>0</v>
      </c>
      <c r="I8281" s="460">
        <f t="shared" si="514"/>
        <v>0</v>
      </c>
      <c r="J8281" s="460">
        <f t="shared" si="516"/>
        <v>0</v>
      </c>
      <c r="K8281" s="9"/>
      <c r="P8281" s="2"/>
      <c r="Q8281" s="27"/>
      <c r="R8281" s="2"/>
      <c r="S8281" s="2"/>
      <c r="T8281" s="2"/>
      <c r="U8281" s="2"/>
      <c r="V8281" s="2"/>
      <c r="W8281" s="2"/>
    </row>
    <row r="8282" spans="2:23" ht="15" customHeight="1" x14ac:dyDescent="0.35">
      <c r="B8282" s="349"/>
      <c r="C8282" s="715" t="str">
        <f t="shared" si="515"/>
        <v/>
      </c>
      <c r="D8282" s="458">
        <f>IF(ISNUMBER(Summary!$D$17), DATE(Summary!$D$17, 1, 1) + INT((ROW(B8244)-1)/24), DATE(2024, 1, 1) + INT((ROW(B8244)-1)/24))</f>
        <v>45635</v>
      </c>
      <c r="E8282" s="459">
        <v>0.45833333333333337</v>
      </c>
      <c r="F8282" s="780"/>
      <c r="G8282" s="780"/>
      <c r="H8282" s="460">
        <f t="shared" si="513"/>
        <v>0</v>
      </c>
      <c r="I8282" s="460">
        <f t="shared" si="514"/>
        <v>0</v>
      </c>
      <c r="J8282" s="460">
        <f t="shared" si="516"/>
        <v>0</v>
      </c>
      <c r="K8282" s="9"/>
      <c r="P8282" s="2"/>
      <c r="Q8282" s="27"/>
      <c r="R8282" s="2"/>
      <c r="S8282" s="2"/>
      <c r="T8282" s="2"/>
      <c r="U8282" s="2"/>
      <c r="V8282" s="2"/>
      <c r="W8282" s="2"/>
    </row>
    <row r="8283" spans="2:23" ht="15" customHeight="1" x14ac:dyDescent="0.35">
      <c r="B8283" s="349"/>
      <c r="C8283" s="715" t="str">
        <f t="shared" si="515"/>
        <v/>
      </c>
      <c r="D8283" s="458">
        <f>IF(ISNUMBER(Summary!$D$17), DATE(Summary!$D$17, 1, 1) + INT((ROW(B8245)-1)/24), DATE(2024, 1, 1) + INT((ROW(B8245)-1)/24))</f>
        <v>45635</v>
      </c>
      <c r="E8283" s="459">
        <v>0.50000000000000011</v>
      </c>
      <c r="F8283" s="780"/>
      <c r="G8283" s="780"/>
      <c r="H8283" s="460">
        <f t="shared" si="513"/>
        <v>0</v>
      </c>
      <c r="I8283" s="460">
        <f t="shared" si="514"/>
        <v>0</v>
      </c>
      <c r="J8283" s="460">
        <f t="shared" si="516"/>
        <v>0</v>
      </c>
      <c r="K8283" s="9"/>
      <c r="P8283" s="2"/>
      <c r="Q8283" s="27"/>
      <c r="R8283" s="2"/>
      <c r="S8283" s="2"/>
      <c r="T8283" s="2"/>
      <c r="U8283" s="2"/>
      <c r="V8283" s="2"/>
      <c r="W8283" s="2"/>
    </row>
    <row r="8284" spans="2:23" ht="15" customHeight="1" x14ac:dyDescent="0.35">
      <c r="B8284" s="349"/>
      <c r="C8284" s="715" t="str">
        <f t="shared" si="515"/>
        <v/>
      </c>
      <c r="D8284" s="458">
        <f>IF(ISNUMBER(Summary!$D$17), DATE(Summary!$D$17, 1, 1) + INT((ROW(B8246)-1)/24), DATE(2024, 1, 1) + INT((ROW(B8246)-1)/24))</f>
        <v>45635</v>
      </c>
      <c r="E8284" s="459">
        <v>0.54166666666666674</v>
      </c>
      <c r="F8284" s="780"/>
      <c r="G8284" s="780"/>
      <c r="H8284" s="460">
        <f t="shared" si="513"/>
        <v>0</v>
      </c>
      <c r="I8284" s="460">
        <f t="shared" si="514"/>
        <v>0</v>
      </c>
      <c r="J8284" s="460">
        <f t="shared" si="516"/>
        <v>0</v>
      </c>
      <c r="K8284" s="9"/>
      <c r="P8284" s="2"/>
      <c r="Q8284" s="27"/>
      <c r="R8284" s="2"/>
      <c r="S8284" s="2"/>
      <c r="T8284" s="2"/>
      <c r="U8284" s="2"/>
      <c r="V8284" s="2"/>
      <c r="W8284" s="2"/>
    </row>
    <row r="8285" spans="2:23" ht="15" customHeight="1" x14ac:dyDescent="0.35">
      <c r="B8285" s="349"/>
      <c r="C8285" s="715" t="str">
        <f t="shared" si="515"/>
        <v/>
      </c>
      <c r="D8285" s="458">
        <f>IF(ISNUMBER(Summary!$D$17), DATE(Summary!$D$17, 1, 1) + INT((ROW(B8247)-1)/24), DATE(2024, 1, 1) + INT((ROW(B8247)-1)/24))</f>
        <v>45635</v>
      </c>
      <c r="E8285" s="459">
        <v>0.58333333333333337</v>
      </c>
      <c r="F8285" s="780"/>
      <c r="G8285" s="780"/>
      <c r="H8285" s="460">
        <f t="shared" si="513"/>
        <v>0</v>
      </c>
      <c r="I8285" s="460">
        <f t="shared" si="514"/>
        <v>0</v>
      </c>
      <c r="J8285" s="460">
        <f t="shared" si="516"/>
        <v>0</v>
      </c>
      <c r="K8285" s="9"/>
      <c r="P8285" s="2"/>
      <c r="Q8285" s="27"/>
      <c r="R8285" s="2"/>
      <c r="S8285" s="2"/>
      <c r="T8285" s="2"/>
      <c r="U8285" s="2"/>
      <c r="V8285" s="2"/>
      <c r="W8285" s="2"/>
    </row>
    <row r="8286" spans="2:23" ht="15" customHeight="1" x14ac:dyDescent="0.35">
      <c r="B8286" s="349"/>
      <c r="C8286" s="715" t="str">
        <f t="shared" si="515"/>
        <v/>
      </c>
      <c r="D8286" s="458">
        <f>IF(ISNUMBER(Summary!$D$17), DATE(Summary!$D$17, 1, 1) + INT((ROW(B8248)-1)/24), DATE(2024, 1, 1) + INT((ROW(B8248)-1)/24))</f>
        <v>45635</v>
      </c>
      <c r="E8286" s="459">
        <v>0.62500000000000011</v>
      </c>
      <c r="F8286" s="780"/>
      <c r="G8286" s="780"/>
      <c r="H8286" s="460">
        <f t="shared" si="513"/>
        <v>0</v>
      </c>
      <c r="I8286" s="460">
        <f t="shared" si="514"/>
        <v>0</v>
      </c>
      <c r="J8286" s="460">
        <f t="shared" si="516"/>
        <v>0</v>
      </c>
      <c r="K8286" s="9"/>
      <c r="P8286" s="2"/>
      <c r="Q8286" s="27"/>
      <c r="R8286" s="2"/>
      <c r="S8286" s="2"/>
      <c r="T8286" s="2"/>
      <c r="U8286" s="2"/>
      <c r="V8286" s="2"/>
      <c r="W8286" s="2"/>
    </row>
    <row r="8287" spans="2:23" ht="15" customHeight="1" x14ac:dyDescent="0.35">
      <c r="B8287" s="349"/>
      <c r="C8287" s="715" t="str">
        <f t="shared" si="515"/>
        <v/>
      </c>
      <c r="D8287" s="458">
        <f>IF(ISNUMBER(Summary!$D$17), DATE(Summary!$D$17, 1, 1) + INT((ROW(B8249)-1)/24), DATE(2024, 1, 1) + INT((ROW(B8249)-1)/24))</f>
        <v>45635</v>
      </c>
      <c r="E8287" s="459">
        <v>0.66666666666666674</v>
      </c>
      <c r="F8287" s="780"/>
      <c r="G8287" s="780"/>
      <c r="H8287" s="460">
        <f t="shared" si="513"/>
        <v>0</v>
      </c>
      <c r="I8287" s="460">
        <f t="shared" si="514"/>
        <v>0</v>
      </c>
      <c r="J8287" s="460">
        <f t="shared" si="516"/>
        <v>0</v>
      </c>
      <c r="K8287" s="9"/>
      <c r="P8287" s="2"/>
      <c r="Q8287" s="27"/>
      <c r="R8287" s="2"/>
      <c r="S8287" s="2"/>
      <c r="T8287" s="2"/>
      <c r="U8287" s="2"/>
      <c r="V8287" s="2"/>
      <c r="W8287" s="2"/>
    </row>
    <row r="8288" spans="2:23" ht="15" customHeight="1" x14ac:dyDescent="0.35">
      <c r="B8288" s="349"/>
      <c r="C8288" s="715" t="str">
        <f t="shared" si="515"/>
        <v/>
      </c>
      <c r="D8288" s="458">
        <f>IF(ISNUMBER(Summary!$D$17), DATE(Summary!$D$17, 1, 1) + INT((ROW(B8250)-1)/24), DATE(2024, 1, 1) + INT((ROW(B8250)-1)/24))</f>
        <v>45635</v>
      </c>
      <c r="E8288" s="459">
        <v>0.70833333333333337</v>
      </c>
      <c r="F8288" s="780"/>
      <c r="G8288" s="780"/>
      <c r="H8288" s="460">
        <f t="shared" si="513"/>
        <v>0</v>
      </c>
      <c r="I8288" s="460">
        <f t="shared" si="514"/>
        <v>0</v>
      </c>
      <c r="J8288" s="460">
        <f t="shared" si="516"/>
        <v>0</v>
      </c>
      <c r="K8288" s="9"/>
      <c r="P8288" s="2"/>
      <c r="Q8288" s="27"/>
      <c r="R8288" s="2"/>
      <c r="S8288" s="2"/>
      <c r="T8288" s="2"/>
      <c r="U8288" s="2"/>
      <c r="V8288" s="2"/>
      <c r="W8288" s="2"/>
    </row>
    <row r="8289" spans="2:23" ht="15" customHeight="1" x14ac:dyDescent="0.35">
      <c r="B8289" s="349"/>
      <c r="C8289" s="715" t="str">
        <f t="shared" si="515"/>
        <v/>
      </c>
      <c r="D8289" s="458">
        <f>IF(ISNUMBER(Summary!$D$17), DATE(Summary!$D$17, 1, 1) + INT((ROW(B8251)-1)/24), DATE(2024, 1, 1) + INT((ROW(B8251)-1)/24))</f>
        <v>45635</v>
      </c>
      <c r="E8289" s="459">
        <v>0.75000000000000011</v>
      </c>
      <c r="F8289" s="780"/>
      <c r="G8289" s="780"/>
      <c r="H8289" s="460">
        <f t="shared" si="513"/>
        <v>0</v>
      </c>
      <c r="I8289" s="460">
        <f t="shared" si="514"/>
        <v>0</v>
      </c>
      <c r="J8289" s="460">
        <f t="shared" si="516"/>
        <v>0</v>
      </c>
      <c r="K8289" s="9"/>
      <c r="P8289" s="2"/>
      <c r="Q8289" s="27"/>
      <c r="R8289" s="2"/>
      <c r="S8289" s="2"/>
      <c r="T8289" s="2"/>
      <c r="U8289" s="2"/>
      <c r="V8289" s="2"/>
      <c r="W8289" s="2"/>
    </row>
    <row r="8290" spans="2:23" ht="15" customHeight="1" x14ac:dyDescent="0.35">
      <c r="B8290" s="349"/>
      <c r="C8290" s="715" t="str">
        <f t="shared" si="515"/>
        <v/>
      </c>
      <c r="D8290" s="458">
        <f>IF(ISNUMBER(Summary!$D$17), DATE(Summary!$D$17, 1, 1) + INT((ROW(B8252)-1)/24), DATE(2024, 1, 1) + INT((ROW(B8252)-1)/24))</f>
        <v>45635</v>
      </c>
      <c r="E8290" s="459">
        <v>0.79166666666666674</v>
      </c>
      <c r="F8290" s="780"/>
      <c r="G8290" s="780"/>
      <c r="H8290" s="460">
        <f t="shared" si="513"/>
        <v>0</v>
      </c>
      <c r="I8290" s="460">
        <f t="shared" si="514"/>
        <v>0</v>
      </c>
      <c r="J8290" s="460">
        <f t="shared" si="516"/>
        <v>0</v>
      </c>
      <c r="K8290" s="9"/>
      <c r="P8290" s="2"/>
      <c r="Q8290" s="27"/>
      <c r="R8290" s="2"/>
      <c r="S8290" s="2"/>
      <c r="T8290" s="2"/>
      <c r="U8290" s="2"/>
      <c r="V8290" s="2"/>
      <c r="W8290" s="2"/>
    </row>
    <row r="8291" spans="2:23" ht="15" customHeight="1" x14ac:dyDescent="0.35">
      <c r="B8291" s="349"/>
      <c r="C8291" s="715" t="str">
        <f t="shared" si="515"/>
        <v/>
      </c>
      <c r="D8291" s="458">
        <f>IF(ISNUMBER(Summary!$D$17), DATE(Summary!$D$17, 1, 1) + INT((ROW(B8253)-1)/24), DATE(2024, 1, 1) + INT((ROW(B8253)-1)/24))</f>
        <v>45635</v>
      </c>
      <c r="E8291" s="459">
        <v>0.83333333333333337</v>
      </c>
      <c r="F8291" s="780"/>
      <c r="G8291" s="780"/>
      <c r="H8291" s="460">
        <f t="shared" si="513"/>
        <v>0</v>
      </c>
      <c r="I8291" s="460">
        <f t="shared" si="514"/>
        <v>0</v>
      </c>
      <c r="J8291" s="460">
        <f t="shared" si="516"/>
        <v>0</v>
      </c>
      <c r="K8291" s="9"/>
      <c r="P8291" s="2"/>
      <c r="Q8291" s="27"/>
      <c r="R8291" s="2"/>
      <c r="S8291" s="2"/>
      <c r="T8291" s="2"/>
      <c r="U8291" s="2"/>
      <c r="V8291" s="2"/>
      <c r="W8291" s="2"/>
    </row>
    <row r="8292" spans="2:23" ht="15" customHeight="1" x14ac:dyDescent="0.35">
      <c r="B8292" s="349"/>
      <c r="C8292" s="715" t="str">
        <f t="shared" si="515"/>
        <v/>
      </c>
      <c r="D8292" s="458">
        <f>IF(ISNUMBER(Summary!$D$17), DATE(Summary!$D$17, 1, 1) + INT((ROW(B8254)-1)/24), DATE(2024, 1, 1) + INT((ROW(B8254)-1)/24))</f>
        <v>45635</v>
      </c>
      <c r="E8292" s="459">
        <v>0.87500000000000011</v>
      </c>
      <c r="F8292" s="780"/>
      <c r="G8292" s="780"/>
      <c r="H8292" s="460">
        <f t="shared" si="513"/>
        <v>0</v>
      </c>
      <c r="I8292" s="460">
        <f t="shared" si="514"/>
        <v>0</v>
      </c>
      <c r="J8292" s="460">
        <f t="shared" si="516"/>
        <v>0</v>
      </c>
      <c r="K8292" s="9"/>
      <c r="P8292" s="2"/>
      <c r="Q8292" s="27"/>
      <c r="R8292" s="2"/>
      <c r="S8292" s="2"/>
      <c r="T8292" s="2"/>
      <c r="U8292" s="2"/>
      <c r="V8292" s="2"/>
      <c r="W8292" s="2"/>
    </row>
    <row r="8293" spans="2:23" ht="15" customHeight="1" x14ac:dyDescent="0.35">
      <c r="B8293" s="349"/>
      <c r="C8293" s="715" t="str">
        <f t="shared" si="515"/>
        <v/>
      </c>
      <c r="D8293" s="458">
        <f>IF(ISNUMBER(Summary!$D$17), DATE(Summary!$D$17, 1, 1) + INT((ROW(B8255)-1)/24), DATE(2024, 1, 1) + INT((ROW(B8255)-1)/24))</f>
        <v>45635</v>
      </c>
      <c r="E8293" s="459">
        <v>0.91666666666666674</v>
      </c>
      <c r="F8293" s="780"/>
      <c r="G8293" s="780"/>
      <c r="H8293" s="460">
        <f t="shared" si="513"/>
        <v>0</v>
      </c>
      <c r="I8293" s="460">
        <f t="shared" si="514"/>
        <v>0</v>
      </c>
      <c r="J8293" s="460">
        <f t="shared" si="516"/>
        <v>0</v>
      </c>
      <c r="K8293" s="9"/>
      <c r="P8293" s="2"/>
      <c r="Q8293" s="27"/>
      <c r="R8293" s="2"/>
      <c r="S8293" s="2"/>
      <c r="T8293" s="2"/>
      <c r="U8293" s="2"/>
      <c r="V8293" s="2"/>
      <c r="W8293" s="2"/>
    </row>
    <row r="8294" spans="2:23" ht="15" customHeight="1" x14ac:dyDescent="0.35">
      <c r="B8294" s="349"/>
      <c r="C8294" s="715" t="str">
        <f t="shared" si="515"/>
        <v/>
      </c>
      <c r="D8294" s="458">
        <f>IF(ISNUMBER(Summary!$D$17), DATE(Summary!$D$17, 1, 1) + INT((ROW(B8256)-1)/24), DATE(2024, 1, 1) + INT((ROW(B8256)-1)/24))</f>
        <v>45635</v>
      </c>
      <c r="E8294" s="459">
        <v>0.95833333333333337</v>
      </c>
      <c r="F8294" s="780"/>
      <c r="G8294" s="780"/>
      <c r="H8294" s="460">
        <f t="shared" si="513"/>
        <v>0</v>
      </c>
      <c r="I8294" s="460">
        <f t="shared" si="514"/>
        <v>0</v>
      </c>
      <c r="J8294" s="460">
        <f t="shared" si="516"/>
        <v>0</v>
      </c>
      <c r="K8294" s="9"/>
      <c r="P8294" s="2"/>
      <c r="Q8294" s="27"/>
      <c r="R8294" s="2"/>
      <c r="S8294" s="2"/>
      <c r="T8294" s="2"/>
      <c r="U8294" s="2"/>
      <c r="V8294" s="2"/>
      <c r="W8294" s="2"/>
    </row>
    <row r="8295" spans="2:23" ht="15" customHeight="1" x14ac:dyDescent="0.35">
      <c r="B8295" s="457"/>
      <c r="C8295" s="715">
        <f t="shared" si="515"/>
        <v>45636</v>
      </c>
      <c r="D8295" s="458">
        <f>IF(ISNUMBER(Summary!$D$17), DATE(Summary!$D$17, 1, 1) + INT((ROW(B8257)-1)/24), DATE(2024, 1, 1) + INT((ROW(B8257)-1)/24))</f>
        <v>45636</v>
      </c>
      <c r="E8295" s="459">
        <v>3.1225022567582528E-17</v>
      </c>
      <c r="F8295" s="780"/>
      <c r="G8295" s="780"/>
      <c r="H8295" s="460">
        <f t="shared" ref="H8295:H8358" si="517">IF(G8295&gt;F8295,F8295,G8295)</f>
        <v>0</v>
      </c>
      <c r="I8295" s="460">
        <f t="shared" ref="I8295:I8358" si="518">F8295-H8295</f>
        <v>0</v>
      </c>
      <c r="J8295" s="460">
        <f t="shared" si="516"/>
        <v>0</v>
      </c>
      <c r="K8295" s="9"/>
      <c r="P8295" s="2"/>
      <c r="Q8295" s="27"/>
      <c r="R8295" s="2"/>
      <c r="S8295" s="2"/>
      <c r="T8295" s="2"/>
      <c r="U8295" s="2"/>
      <c r="V8295" s="2"/>
      <c r="W8295" s="2"/>
    </row>
    <row r="8296" spans="2:23" ht="15" customHeight="1" x14ac:dyDescent="0.35">
      <c r="B8296" s="349"/>
      <c r="C8296" s="715" t="str">
        <f t="shared" ref="C8296:C8359" si="519">IF(MOD(ROW()-ROW($E$39), 24)=0, $D8296, "")</f>
        <v/>
      </c>
      <c r="D8296" s="458">
        <f>IF(ISNUMBER(Summary!$D$17), DATE(Summary!$D$17, 1, 1) + INT((ROW(B8258)-1)/24), DATE(2024, 1, 1) + INT((ROW(B8258)-1)/24))</f>
        <v>45636</v>
      </c>
      <c r="E8296" s="459">
        <v>4.1666666666666699E-2</v>
      </c>
      <c r="F8296" s="780"/>
      <c r="G8296" s="780"/>
      <c r="H8296" s="460">
        <f t="shared" si="517"/>
        <v>0</v>
      </c>
      <c r="I8296" s="460">
        <f t="shared" si="518"/>
        <v>0</v>
      </c>
      <c r="J8296" s="460">
        <f t="shared" si="516"/>
        <v>0</v>
      </c>
      <c r="K8296" s="9"/>
      <c r="P8296" s="2"/>
      <c r="Q8296" s="27"/>
      <c r="R8296" s="2"/>
      <c r="S8296" s="2"/>
      <c r="T8296" s="2"/>
      <c r="U8296" s="2"/>
      <c r="V8296" s="2"/>
      <c r="W8296" s="2"/>
    </row>
    <row r="8297" spans="2:23" ht="15" customHeight="1" x14ac:dyDescent="0.35">
      <c r="B8297" s="349"/>
      <c r="C8297" s="715" t="str">
        <f t="shared" si="519"/>
        <v/>
      </c>
      <c r="D8297" s="458">
        <f>IF(ISNUMBER(Summary!$D$17), DATE(Summary!$D$17, 1, 1) + INT((ROW(B8259)-1)/24), DATE(2024, 1, 1) + INT((ROW(B8259)-1)/24))</f>
        <v>45636</v>
      </c>
      <c r="E8297" s="459">
        <v>8.333333333333337E-2</v>
      </c>
      <c r="F8297" s="780"/>
      <c r="G8297" s="780"/>
      <c r="H8297" s="460">
        <f t="shared" si="517"/>
        <v>0</v>
      </c>
      <c r="I8297" s="460">
        <f t="shared" si="518"/>
        <v>0</v>
      </c>
      <c r="J8297" s="460">
        <f t="shared" si="516"/>
        <v>0</v>
      </c>
      <c r="K8297" s="9"/>
      <c r="P8297" s="2"/>
      <c r="Q8297" s="27"/>
      <c r="R8297" s="2"/>
      <c r="S8297" s="2"/>
      <c r="T8297" s="2"/>
      <c r="U8297" s="2"/>
      <c r="V8297" s="2"/>
      <c r="W8297" s="2"/>
    </row>
    <row r="8298" spans="2:23" ht="15" customHeight="1" x14ac:dyDescent="0.35">
      <c r="B8298" s="349"/>
      <c r="C8298" s="715" t="str">
        <f t="shared" si="519"/>
        <v/>
      </c>
      <c r="D8298" s="458">
        <f>IF(ISNUMBER(Summary!$D$17), DATE(Summary!$D$17, 1, 1) + INT((ROW(B8260)-1)/24), DATE(2024, 1, 1) + INT((ROW(B8260)-1)/24))</f>
        <v>45636</v>
      </c>
      <c r="E8298" s="459">
        <v>0.12500000000000006</v>
      </c>
      <c r="F8298" s="780"/>
      <c r="G8298" s="780"/>
      <c r="H8298" s="460">
        <f t="shared" si="517"/>
        <v>0</v>
      </c>
      <c r="I8298" s="460">
        <f t="shared" si="518"/>
        <v>0</v>
      </c>
      <c r="J8298" s="460">
        <f t="shared" si="516"/>
        <v>0</v>
      </c>
      <c r="K8298" s="9"/>
      <c r="P8298" s="2"/>
      <c r="Q8298" s="27"/>
      <c r="R8298" s="2"/>
      <c r="S8298" s="2"/>
      <c r="T8298" s="2"/>
      <c r="U8298" s="2"/>
      <c r="V8298" s="2"/>
      <c r="W8298" s="2"/>
    </row>
    <row r="8299" spans="2:23" ht="15" customHeight="1" x14ac:dyDescent="0.35">
      <c r="B8299" s="349"/>
      <c r="C8299" s="715" t="str">
        <f t="shared" si="519"/>
        <v/>
      </c>
      <c r="D8299" s="458">
        <f>IF(ISNUMBER(Summary!$D$17), DATE(Summary!$D$17, 1, 1) + INT((ROW(B8261)-1)/24), DATE(2024, 1, 1) + INT((ROW(B8261)-1)/24))</f>
        <v>45636</v>
      </c>
      <c r="E8299" s="459">
        <v>0.16666666666666669</v>
      </c>
      <c r="F8299" s="780"/>
      <c r="G8299" s="780"/>
      <c r="H8299" s="460">
        <f t="shared" si="517"/>
        <v>0</v>
      </c>
      <c r="I8299" s="460">
        <f t="shared" si="518"/>
        <v>0</v>
      </c>
      <c r="J8299" s="460">
        <f t="shared" si="516"/>
        <v>0</v>
      </c>
      <c r="K8299" s="9"/>
      <c r="P8299" s="2"/>
      <c r="Q8299" s="27"/>
      <c r="R8299" s="2"/>
      <c r="S8299" s="2"/>
      <c r="T8299" s="2"/>
      <c r="U8299" s="2"/>
      <c r="V8299" s="2"/>
      <c r="W8299" s="2"/>
    </row>
    <row r="8300" spans="2:23" ht="15" customHeight="1" x14ac:dyDescent="0.35">
      <c r="B8300" s="349"/>
      <c r="C8300" s="715" t="str">
        <f t="shared" si="519"/>
        <v/>
      </c>
      <c r="D8300" s="458">
        <f>IF(ISNUMBER(Summary!$D$17), DATE(Summary!$D$17, 1, 1) + INT((ROW(B8262)-1)/24), DATE(2024, 1, 1) + INT((ROW(B8262)-1)/24))</f>
        <v>45636</v>
      </c>
      <c r="E8300" s="459">
        <v>0.20833333333333337</v>
      </c>
      <c r="F8300" s="780"/>
      <c r="G8300" s="780"/>
      <c r="H8300" s="460">
        <f t="shared" si="517"/>
        <v>0</v>
      </c>
      <c r="I8300" s="460">
        <f t="shared" si="518"/>
        <v>0</v>
      </c>
      <c r="J8300" s="460">
        <f t="shared" si="516"/>
        <v>0</v>
      </c>
      <c r="K8300" s="9"/>
      <c r="P8300" s="2"/>
      <c r="Q8300" s="27"/>
      <c r="R8300" s="2"/>
      <c r="S8300" s="2"/>
      <c r="T8300" s="2"/>
      <c r="U8300" s="2"/>
      <c r="V8300" s="2"/>
      <c r="W8300" s="2"/>
    </row>
    <row r="8301" spans="2:23" ht="15" customHeight="1" x14ac:dyDescent="0.35">
      <c r="B8301" s="349"/>
      <c r="C8301" s="715" t="str">
        <f t="shared" si="519"/>
        <v/>
      </c>
      <c r="D8301" s="458">
        <f>IF(ISNUMBER(Summary!$D$17), DATE(Summary!$D$17, 1, 1) + INT((ROW(B8263)-1)/24), DATE(2024, 1, 1) + INT((ROW(B8263)-1)/24))</f>
        <v>45636</v>
      </c>
      <c r="E8301" s="459">
        <v>0.25</v>
      </c>
      <c r="F8301" s="780"/>
      <c r="G8301" s="780"/>
      <c r="H8301" s="460">
        <f t="shared" si="517"/>
        <v>0</v>
      </c>
      <c r="I8301" s="460">
        <f t="shared" si="518"/>
        <v>0</v>
      </c>
      <c r="J8301" s="460">
        <f t="shared" si="516"/>
        <v>0</v>
      </c>
      <c r="K8301" s="9"/>
      <c r="P8301" s="2"/>
      <c r="Q8301" s="27"/>
      <c r="R8301" s="2"/>
      <c r="S8301" s="2"/>
      <c r="T8301" s="2"/>
      <c r="U8301" s="2"/>
      <c r="V8301" s="2"/>
      <c r="W8301" s="2"/>
    </row>
    <row r="8302" spans="2:23" ht="15" customHeight="1" x14ac:dyDescent="0.35">
      <c r="B8302" s="349"/>
      <c r="C8302" s="715" t="str">
        <f t="shared" si="519"/>
        <v/>
      </c>
      <c r="D8302" s="458">
        <f>IF(ISNUMBER(Summary!$D$17), DATE(Summary!$D$17, 1, 1) + INT((ROW(B8264)-1)/24), DATE(2024, 1, 1) + INT((ROW(B8264)-1)/24))</f>
        <v>45636</v>
      </c>
      <c r="E8302" s="459">
        <v>0.29166666666666669</v>
      </c>
      <c r="F8302" s="780"/>
      <c r="G8302" s="780"/>
      <c r="H8302" s="460">
        <f t="shared" si="517"/>
        <v>0</v>
      </c>
      <c r="I8302" s="460">
        <f t="shared" si="518"/>
        <v>0</v>
      </c>
      <c r="J8302" s="460">
        <f t="shared" si="516"/>
        <v>0</v>
      </c>
      <c r="K8302" s="9"/>
      <c r="P8302" s="2"/>
      <c r="Q8302" s="27"/>
      <c r="R8302" s="2"/>
      <c r="S8302" s="2"/>
      <c r="T8302" s="2"/>
      <c r="U8302" s="2"/>
      <c r="V8302" s="2"/>
      <c r="W8302" s="2"/>
    </row>
    <row r="8303" spans="2:23" ht="15" customHeight="1" x14ac:dyDescent="0.35">
      <c r="B8303" s="349"/>
      <c r="C8303" s="715" t="str">
        <f t="shared" si="519"/>
        <v/>
      </c>
      <c r="D8303" s="458">
        <f>IF(ISNUMBER(Summary!$D$17), DATE(Summary!$D$17, 1, 1) + INT((ROW(B8265)-1)/24), DATE(2024, 1, 1) + INT((ROW(B8265)-1)/24))</f>
        <v>45636</v>
      </c>
      <c r="E8303" s="459">
        <v>0.33333333333333337</v>
      </c>
      <c r="F8303" s="780"/>
      <c r="G8303" s="780"/>
      <c r="H8303" s="460">
        <f t="shared" si="517"/>
        <v>0</v>
      </c>
      <c r="I8303" s="460">
        <f t="shared" si="518"/>
        <v>0</v>
      </c>
      <c r="J8303" s="460">
        <f t="shared" si="516"/>
        <v>0</v>
      </c>
      <c r="K8303" s="9"/>
      <c r="P8303" s="2"/>
      <c r="Q8303" s="27"/>
      <c r="R8303" s="2"/>
      <c r="S8303" s="2"/>
      <c r="T8303" s="2"/>
      <c r="U8303" s="2"/>
      <c r="V8303" s="2"/>
      <c r="W8303" s="2"/>
    </row>
    <row r="8304" spans="2:23" ht="15" customHeight="1" x14ac:dyDescent="0.35">
      <c r="B8304" s="349"/>
      <c r="C8304" s="715" t="str">
        <f t="shared" si="519"/>
        <v/>
      </c>
      <c r="D8304" s="458">
        <f>IF(ISNUMBER(Summary!$D$17), DATE(Summary!$D$17, 1, 1) + INT((ROW(B8266)-1)/24), DATE(2024, 1, 1) + INT((ROW(B8266)-1)/24))</f>
        <v>45636</v>
      </c>
      <c r="E8304" s="459">
        <v>0.375</v>
      </c>
      <c r="F8304" s="780"/>
      <c r="G8304" s="780"/>
      <c r="H8304" s="460">
        <f t="shared" si="517"/>
        <v>0</v>
      </c>
      <c r="I8304" s="460">
        <f t="shared" si="518"/>
        <v>0</v>
      </c>
      <c r="J8304" s="460">
        <f t="shared" si="516"/>
        <v>0</v>
      </c>
      <c r="K8304" s="9"/>
      <c r="P8304" s="2"/>
      <c r="Q8304" s="27"/>
      <c r="R8304" s="2"/>
      <c r="S8304" s="2"/>
      <c r="T8304" s="2"/>
      <c r="U8304" s="2"/>
      <c r="V8304" s="2"/>
      <c r="W8304" s="2"/>
    </row>
    <row r="8305" spans="2:23" ht="15" customHeight="1" x14ac:dyDescent="0.35">
      <c r="B8305" s="349"/>
      <c r="C8305" s="715" t="str">
        <f t="shared" si="519"/>
        <v/>
      </c>
      <c r="D8305" s="458">
        <f>IF(ISNUMBER(Summary!$D$17), DATE(Summary!$D$17, 1, 1) + INT((ROW(B8267)-1)/24), DATE(2024, 1, 1) + INT((ROW(B8267)-1)/24))</f>
        <v>45636</v>
      </c>
      <c r="E8305" s="459">
        <v>0.41666666666666669</v>
      </c>
      <c r="F8305" s="780"/>
      <c r="G8305" s="780"/>
      <c r="H8305" s="460">
        <f t="shared" si="517"/>
        <v>0</v>
      </c>
      <c r="I8305" s="460">
        <f t="shared" si="518"/>
        <v>0</v>
      </c>
      <c r="J8305" s="460">
        <f t="shared" si="516"/>
        <v>0</v>
      </c>
      <c r="K8305" s="9"/>
      <c r="P8305" s="2"/>
      <c r="Q8305" s="27"/>
      <c r="R8305" s="2"/>
      <c r="S8305" s="2"/>
      <c r="T8305" s="2"/>
      <c r="U8305" s="2"/>
      <c r="V8305" s="2"/>
      <c r="W8305" s="2"/>
    </row>
    <row r="8306" spans="2:23" ht="15" customHeight="1" x14ac:dyDescent="0.35">
      <c r="B8306" s="349"/>
      <c r="C8306" s="715" t="str">
        <f t="shared" si="519"/>
        <v/>
      </c>
      <c r="D8306" s="458">
        <f>IF(ISNUMBER(Summary!$D$17), DATE(Summary!$D$17, 1, 1) + INT((ROW(B8268)-1)/24), DATE(2024, 1, 1) + INT((ROW(B8268)-1)/24))</f>
        <v>45636</v>
      </c>
      <c r="E8306" s="459">
        <v>0.45833333333333337</v>
      </c>
      <c r="F8306" s="780"/>
      <c r="G8306" s="780"/>
      <c r="H8306" s="460">
        <f t="shared" si="517"/>
        <v>0</v>
      </c>
      <c r="I8306" s="460">
        <f t="shared" si="518"/>
        <v>0</v>
      </c>
      <c r="J8306" s="460">
        <f t="shared" si="516"/>
        <v>0</v>
      </c>
      <c r="K8306" s="9"/>
      <c r="P8306" s="2"/>
      <c r="Q8306" s="27"/>
      <c r="R8306" s="2"/>
      <c r="S8306" s="2"/>
      <c r="T8306" s="2"/>
      <c r="U8306" s="2"/>
      <c r="V8306" s="2"/>
      <c r="W8306" s="2"/>
    </row>
    <row r="8307" spans="2:23" ht="15" customHeight="1" x14ac:dyDescent="0.35">
      <c r="B8307" s="349"/>
      <c r="C8307" s="715" t="str">
        <f t="shared" si="519"/>
        <v/>
      </c>
      <c r="D8307" s="458">
        <f>IF(ISNUMBER(Summary!$D$17), DATE(Summary!$D$17, 1, 1) + INT((ROW(B8269)-1)/24), DATE(2024, 1, 1) + INT((ROW(B8269)-1)/24))</f>
        <v>45636</v>
      </c>
      <c r="E8307" s="459">
        <v>0.50000000000000011</v>
      </c>
      <c r="F8307" s="780"/>
      <c r="G8307" s="780"/>
      <c r="H8307" s="460">
        <f t="shared" si="517"/>
        <v>0</v>
      </c>
      <c r="I8307" s="460">
        <f t="shared" si="518"/>
        <v>0</v>
      </c>
      <c r="J8307" s="460">
        <f t="shared" si="516"/>
        <v>0</v>
      </c>
      <c r="K8307" s="9"/>
      <c r="P8307" s="2"/>
      <c r="Q8307" s="27"/>
      <c r="R8307" s="2"/>
      <c r="S8307" s="2"/>
      <c r="T8307" s="2"/>
      <c r="U8307" s="2"/>
      <c r="V8307" s="2"/>
      <c r="W8307" s="2"/>
    </row>
    <row r="8308" spans="2:23" ht="15" customHeight="1" x14ac:dyDescent="0.35">
      <c r="B8308" s="349"/>
      <c r="C8308" s="715" t="str">
        <f t="shared" si="519"/>
        <v/>
      </c>
      <c r="D8308" s="458">
        <f>IF(ISNUMBER(Summary!$D$17), DATE(Summary!$D$17, 1, 1) + INT((ROW(B8270)-1)/24), DATE(2024, 1, 1) + INT((ROW(B8270)-1)/24))</f>
        <v>45636</v>
      </c>
      <c r="E8308" s="459">
        <v>0.54166666666666674</v>
      </c>
      <c r="F8308" s="780"/>
      <c r="G8308" s="780"/>
      <c r="H8308" s="460">
        <f t="shared" si="517"/>
        <v>0</v>
      </c>
      <c r="I8308" s="460">
        <f t="shared" si="518"/>
        <v>0</v>
      </c>
      <c r="J8308" s="460">
        <f t="shared" si="516"/>
        <v>0</v>
      </c>
      <c r="K8308" s="9"/>
      <c r="P8308" s="2"/>
      <c r="Q8308" s="27"/>
      <c r="R8308" s="2"/>
      <c r="S8308" s="2"/>
      <c r="T8308" s="2"/>
      <c r="U8308" s="2"/>
      <c r="V8308" s="2"/>
      <c r="W8308" s="2"/>
    </row>
    <row r="8309" spans="2:23" ht="15" customHeight="1" x14ac:dyDescent="0.35">
      <c r="B8309" s="349"/>
      <c r="C8309" s="715" t="str">
        <f t="shared" si="519"/>
        <v/>
      </c>
      <c r="D8309" s="458">
        <f>IF(ISNUMBER(Summary!$D$17), DATE(Summary!$D$17, 1, 1) + INT((ROW(B8271)-1)/24), DATE(2024, 1, 1) + INT((ROW(B8271)-1)/24))</f>
        <v>45636</v>
      </c>
      <c r="E8309" s="459">
        <v>0.58333333333333337</v>
      </c>
      <c r="F8309" s="780"/>
      <c r="G8309" s="780"/>
      <c r="H8309" s="460">
        <f t="shared" si="517"/>
        <v>0</v>
      </c>
      <c r="I8309" s="460">
        <f t="shared" si="518"/>
        <v>0</v>
      </c>
      <c r="J8309" s="460">
        <f t="shared" si="516"/>
        <v>0</v>
      </c>
      <c r="K8309" s="9"/>
      <c r="P8309" s="2"/>
      <c r="Q8309" s="27"/>
      <c r="R8309" s="2"/>
      <c r="S8309" s="2"/>
      <c r="T8309" s="2"/>
      <c r="U8309" s="2"/>
      <c r="V8309" s="2"/>
      <c r="W8309" s="2"/>
    </row>
    <row r="8310" spans="2:23" ht="15" customHeight="1" x14ac:dyDescent="0.35">
      <c r="B8310" s="349"/>
      <c r="C8310" s="715" t="str">
        <f t="shared" si="519"/>
        <v/>
      </c>
      <c r="D8310" s="458">
        <f>IF(ISNUMBER(Summary!$D$17), DATE(Summary!$D$17, 1, 1) + INT((ROW(B8272)-1)/24), DATE(2024, 1, 1) + INT((ROW(B8272)-1)/24))</f>
        <v>45636</v>
      </c>
      <c r="E8310" s="459">
        <v>0.62500000000000011</v>
      </c>
      <c r="F8310" s="780"/>
      <c r="G8310" s="780"/>
      <c r="H8310" s="460">
        <f t="shared" si="517"/>
        <v>0</v>
      </c>
      <c r="I8310" s="460">
        <f t="shared" si="518"/>
        <v>0</v>
      </c>
      <c r="J8310" s="460">
        <f t="shared" si="516"/>
        <v>0</v>
      </c>
      <c r="K8310" s="9"/>
      <c r="P8310" s="2"/>
      <c r="Q8310" s="27"/>
      <c r="R8310" s="2"/>
      <c r="S8310" s="2"/>
      <c r="T8310" s="2"/>
      <c r="U8310" s="2"/>
      <c r="V8310" s="2"/>
      <c r="W8310" s="2"/>
    </row>
    <row r="8311" spans="2:23" ht="15" customHeight="1" x14ac:dyDescent="0.35">
      <c r="B8311" s="349"/>
      <c r="C8311" s="715" t="str">
        <f t="shared" si="519"/>
        <v/>
      </c>
      <c r="D8311" s="458">
        <f>IF(ISNUMBER(Summary!$D$17), DATE(Summary!$D$17, 1, 1) + INT((ROW(B8273)-1)/24), DATE(2024, 1, 1) + INT((ROW(B8273)-1)/24))</f>
        <v>45636</v>
      </c>
      <c r="E8311" s="459">
        <v>0.66666666666666674</v>
      </c>
      <c r="F8311" s="780"/>
      <c r="G8311" s="780"/>
      <c r="H8311" s="460">
        <f t="shared" si="517"/>
        <v>0</v>
      </c>
      <c r="I8311" s="460">
        <f t="shared" si="518"/>
        <v>0</v>
      </c>
      <c r="J8311" s="460">
        <f t="shared" si="516"/>
        <v>0</v>
      </c>
      <c r="K8311" s="9"/>
      <c r="P8311" s="2"/>
      <c r="Q8311" s="27"/>
      <c r="R8311" s="2"/>
      <c r="S8311" s="2"/>
      <c r="T8311" s="2"/>
      <c r="U8311" s="2"/>
      <c r="V8311" s="2"/>
      <c r="W8311" s="2"/>
    </row>
    <row r="8312" spans="2:23" ht="15" customHeight="1" x14ac:dyDescent="0.35">
      <c r="B8312" s="349"/>
      <c r="C8312" s="715" t="str">
        <f t="shared" si="519"/>
        <v/>
      </c>
      <c r="D8312" s="458">
        <f>IF(ISNUMBER(Summary!$D$17), DATE(Summary!$D$17, 1, 1) + INT((ROW(B8274)-1)/24), DATE(2024, 1, 1) + INT((ROW(B8274)-1)/24))</f>
        <v>45636</v>
      </c>
      <c r="E8312" s="459">
        <v>0.70833333333333337</v>
      </c>
      <c r="F8312" s="780"/>
      <c r="G8312" s="780"/>
      <c r="H8312" s="460">
        <f t="shared" si="517"/>
        <v>0</v>
      </c>
      <c r="I8312" s="460">
        <f t="shared" si="518"/>
        <v>0</v>
      </c>
      <c r="J8312" s="460">
        <f t="shared" si="516"/>
        <v>0</v>
      </c>
      <c r="K8312" s="9"/>
      <c r="P8312" s="2"/>
      <c r="Q8312" s="27"/>
      <c r="R8312" s="2"/>
      <c r="S8312" s="2"/>
      <c r="T8312" s="2"/>
      <c r="U8312" s="2"/>
      <c r="V8312" s="2"/>
      <c r="W8312" s="2"/>
    </row>
    <row r="8313" spans="2:23" ht="15" customHeight="1" x14ac:dyDescent="0.35">
      <c r="B8313" s="349"/>
      <c r="C8313" s="715" t="str">
        <f t="shared" si="519"/>
        <v/>
      </c>
      <c r="D8313" s="458">
        <f>IF(ISNUMBER(Summary!$D$17), DATE(Summary!$D$17, 1, 1) + INT((ROW(B8275)-1)/24), DATE(2024, 1, 1) + INT((ROW(B8275)-1)/24))</f>
        <v>45636</v>
      </c>
      <c r="E8313" s="459">
        <v>0.75000000000000011</v>
      </c>
      <c r="F8313" s="780"/>
      <c r="G8313" s="780"/>
      <c r="H8313" s="460">
        <f t="shared" si="517"/>
        <v>0</v>
      </c>
      <c r="I8313" s="460">
        <f t="shared" si="518"/>
        <v>0</v>
      </c>
      <c r="J8313" s="460">
        <f t="shared" si="516"/>
        <v>0</v>
      </c>
      <c r="K8313" s="9"/>
      <c r="P8313" s="2"/>
      <c r="Q8313" s="27"/>
      <c r="R8313" s="2"/>
      <c r="S8313" s="2"/>
      <c r="T8313" s="2"/>
      <c r="U8313" s="2"/>
      <c r="V8313" s="2"/>
      <c r="W8313" s="2"/>
    </row>
    <row r="8314" spans="2:23" ht="15" customHeight="1" x14ac:dyDescent="0.35">
      <c r="B8314" s="349"/>
      <c r="C8314" s="715" t="str">
        <f t="shared" si="519"/>
        <v/>
      </c>
      <c r="D8314" s="458">
        <f>IF(ISNUMBER(Summary!$D$17), DATE(Summary!$D$17, 1, 1) + INT((ROW(B8276)-1)/24), DATE(2024, 1, 1) + INT((ROW(B8276)-1)/24))</f>
        <v>45636</v>
      </c>
      <c r="E8314" s="459">
        <v>0.79166666666666674</v>
      </c>
      <c r="F8314" s="780"/>
      <c r="G8314" s="780"/>
      <c r="H8314" s="460">
        <f t="shared" si="517"/>
        <v>0</v>
      </c>
      <c r="I8314" s="460">
        <f t="shared" si="518"/>
        <v>0</v>
      </c>
      <c r="J8314" s="460">
        <f t="shared" si="516"/>
        <v>0</v>
      </c>
      <c r="K8314" s="9"/>
      <c r="P8314" s="2"/>
      <c r="Q8314" s="27"/>
      <c r="R8314" s="2"/>
      <c r="S8314" s="2"/>
      <c r="T8314" s="2"/>
      <c r="U8314" s="2"/>
      <c r="V8314" s="2"/>
      <c r="W8314" s="2"/>
    </row>
    <row r="8315" spans="2:23" ht="15" customHeight="1" x14ac:dyDescent="0.35">
      <c r="B8315" s="349"/>
      <c r="C8315" s="715" t="str">
        <f t="shared" si="519"/>
        <v/>
      </c>
      <c r="D8315" s="458">
        <f>IF(ISNUMBER(Summary!$D$17), DATE(Summary!$D$17, 1, 1) + INT((ROW(B8277)-1)/24), DATE(2024, 1, 1) + INT((ROW(B8277)-1)/24))</f>
        <v>45636</v>
      </c>
      <c r="E8315" s="459">
        <v>0.83333333333333337</v>
      </c>
      <c r="F8315" s="780"/>
      <c r="G8315" s="780"/>
      <c r="H8315" s="460">
        <f t="shared" si="517"/>
        <v>0</v>
      </c>
      <c r="I8315" s="460">
        <f t="shared" si="518"/>
        <v>0</v>
      </c>
      <c r="J8315" s="460">
        <f t="shared" si="516"/>
        <v>0</v>
      </c>
      <c r="K8315" s="9"/>
      <c r="P8315" s="2"/>
      <c r="Q8315" s="27"/>
      <c r="R8315" s="2"/>
      <c r="S8315" s="2"/>
      <c r="T8315" s="2"/>
      <c r="U8315" s="2"/>
      <c r="V8315" s="2"/>
      <c r="W8315" s="2"/>
    </row>
    <row r="8316" spans="2:23" ht="15" customHeight="1" x14ac:dyDescent="0.35">
      <c r="B8316" s="349"/>
      <c r="C8316" s="715" t="str">
        <f t="shared" si="519"/>
        <v/>
      </c>
      <c r="D8316" s="458">
        <f>IF(ISNUMBER(Summary!$D$17), DATE(Summary!$D$17, 1, 1) + INT((ROW(B8278)-1)/24), DATE(2024, 1, 1) + INT((ROW(B8278)-1)/24))</f>
        <v>45636</v>
      </c>
      <c r="E8316" s="459">
        <v>0.87500000000000011</v>
      </c>
      <c r="F8316" s="780"/>
      <c r="G8316" s="780"/>
      <c r="H8316" s="460">
        <f t="shared" si="517"/>
        <v>0</v>
      </c>
      <c r="I8316" s="460">
        <f t="shared" si="518"/>
        <v>0</v>
      </c>
      <c r="J8316" s="460">
        <f t="shared" si="516"/>
        <v>0</v>
      </c>
      <c r="K8316" s="9"/>
      <c r="P8316" s="2"/>
      <c r="Q8316" s="27"/>
      <c r="R8316" s="2"/>
      <c r="S8316" s="2"/>
      <c r="T8316" s="2"/>
      <c r="U8316" s="2"/>
      <c r="V8316" s="2"/>
      <c r="W8316" s="2"/>
    </row>
    <row r="8317" spans="2:23" ht="15" customHeight="1" x14ac:dyDescent="0.35">
      <c r="B8317" s="349"/>
      <c r="C8317" s="715" t="str">
        <f t="shared" si="519"/>
        <v/>
      </c>
      <c r="D8317" s="458">
        <f>IF(ISNUMBER(Summary!$D$17), DATE(Summary!$D$17, 1, 1) + INT((ROW(B8279)-1)/24), DATE(2024, 1, 1) + INT((ROW(B8279)-1)/24))</f>
        <v>45636</v>
      </c>
      <c r="E8317" s="459">
        <v>0.91666666666666674</v>
      </c>
      <c r="F8317" s="780"/>
      <c r="G8317" s="780"/>
      <c r="H8317" s="460">
        <f t="shared" si="517"/>
        <v>0</v>
      </c>
      <c r="I8317" s="460">
        <f t="shared" si="518"/>
        <v>0</v>
      </c>
      <c r="J8317" s="460">
        <f t="shared" si="516"/>
        <v>0</v>
      </c>
      <c r="K8317" s="9"/>
      <c r="P8317" s="2"/>
      <c r="Q8317" s="27"/>
      <c r="R8317" s="2"/>
      <c r="S8317" s="2"/>
      <c r="T8317" s="2"/>
      <c r="U8317" s="2"/>
      <c r="V8317" s="2"/>
      <c r="W8317" s="2"/>
    </row>
    <row r="8318" spans="2:23" ht="15" customHeight="1" x14ac:dyDescent="0.35">
      <c r="B8318" s="349"/>
      <c r="C8318" s="715" t="str">
        <f t="shared" si="519"/>
        <v/>
      </c>
      <c r="D8318" s="458">
        <f>IF(ISNUMBER(Summary!$D$17), DATE(Summary!$D$17, 1, 1) + INT((ROW(B8280)-1)/24), DATE(2024, 1, 1) + INT((ROW(B8280)-1)/24))</f>
        <v>45636</v>
      </c>
      <c r="E8318" s="459">
        <v>0.95833333333333337</v>
      </c>
      <c r="F8318" s="780"/>
      <c r="G8318" s="780"/>
      <c r="H8318" s="460">
        <f t="shared" si="517"/>
        <v>0</v>
      </c>
      <c r="I8318" s="460">
        <f t="shared" si="518"/>
        <v>0</v>
      </c>
      <c r="J8318" s="460">
        <f t="shared" si="516"/>
        <v>0</v>
      </c>
      <c r="K8318" s="9"/>
      <c r="P8318" s="2"/>
      <c r="Q8318" s="27"/>
      <c r="R8318" s="2"/>
      <c r="S8318" s="2"/>
      <c r="T8318" s="2"/>
      <c r="U8318" s="2"/>
      <c r="V8318" s="2"/>
      <c r="W8318" s="2"/>
    </row>
    <row r="8319" spans="2:23" ht="15" customHeight="1" x14ac:dyDescent="0.35">
      <c r="B8319" s="457"/>
      <c r="C8319" s="715">
        <f t="shared" si="519"/>
        <v>45637</v>
      </c>
      <c r="D8319" s="458">
        <f>IF(ISNUMBER(Summary!$D$17), DATE(Summary!$D$17, 1, 1) + INT((ROW(B8281)-1)/24), DATE(2024, 1, 1) + INT((ROW(B8281)-1)/24))</f>
        <v>45637</v>
      </c>
      <c r="E8319" s="459">
        <v>3.1225022567582528E-17</v>
      </c>
      <c r="F8319" s="780"/>
      <c r="G8319" s="780"/>
      <c r="H8319" s="460">
        <f t="shared" si="517"/>
        <v>0</v>
      </c>
      <c r="I8319" s="460">
        <f t="shared" si="518"/>
        <v>0</v>
      </c>
      <c r="J8319" s="460">
        <f t="shared" si="516"/>
        <v>0</v>
      </c>
      <c r="K8319" s="9"/>
      <c r="P8319" s="2"/>
      <c r="Q8319" s="27"/>
      <c r="R8319" s="2"/>
      <c r="S8319" s="2"/>
      <c r="T8319" s="2"/>
      <c r="U8319" s="2"/>
      <c r="V8319" s="2"/>
      <c r="W8319" s="2"/>
    </row>
    <row r="8320" spans="2:23" ht="15" customHeight="1" x14ac:dyDescent="0.35">
      <c r="B8320" s="349"/>
      <c r="C8320" s="715" t="str">
        <f t="shared" si="519"/>
        <v/>
      </c>
      <c r="D8320" s="458">
        <f>IF(ISNUMBER(Summary!$D$17), DATE(Summary!$D$17, 1, 1) + INT((ROW(B8282)-1)/24), DATE(2024, 1, 1) + INT((ROW(B8282)-1)/24))</f>
        <v>45637</v>
      </c>
      <c r="E8320" s="459">
        <v>4.1666666666666699E-2</v>
      </c>
      <c r="F8320" s="780"/>
      <c r="G8320" s="780"/>
      <c r="H8320" s="460">
        <f t="shared" si="517"/>
        <v>0</v>
      </c>
      <c r="I8320" s="460">
        <f t="shared" si="518"/>
        <v>0</v>
      </c>
      <c r="J8320" s="460">
        <f t="shared" ref="J8320:J8383" si="520">G8320-H8320</f>
        <v>0</v>
      </c>
      <c r="K8320" s="9"/>
      <c r="P8320" s="2"/>
      <c r="Q8320" s="27"/>
      <c r="R8320" s="2"/>
      <c r="S8320" s="2"/>
      <c r="T8320" s="2"/>
      <c r="U8320" s="2"/>
      <c r="V8320" s="2"/>
      <c r="W8320" s="2"/>
    </row>
    <row r="8321" spans="2:23" ht="15" customHeight="1" x14ac:dyDescent="0.35">
      <c r="B8321" s="349"/>
      <c r="C8321" s="715" t="str">
        <f t="shared" si="519"/>
        <v/>
      </c>
      <c r="D8321" s="458">
        <f>IF(ISNUMBER(Summary!$D$17), DATE(Summary!$D$17, 1, 1) + INT((ROW(B8283)-1)/24), DATE(2024, 1, 1) + INT((ROW(B8283)-1)/24))</f>
        <v>45637</v>
      </c>
      <c r="E8321" s="459">
        <v>8.333333333333337E-2</v>
      </c>
      <c r="F8321" s="780"/>
      <c r="G8321" s="780"/>
      <c r="H8321" s="460">
        <f t="shared" si="517"/>
        <v>0</v>
      </c>
      <c r="I8321" s="460">
        <f t="shared" si="518"/>
        <v>0</v>
      </c>
      <c r="J8321" s="460">
        <f t="shared" si="520"/>
        <v>0</v>
      </c>
      <c r="K8321" s="9"/>
      <c r="P8321" s="2"/>
      <c r="Q8321" s="27"/>
      <c r="R8321" s="2"/>
      <c r="S8321" s="2"/>
      <c r="T8321" s="2"/>
      <c r="U8321" s="2"/>
      <c r="V8321" s="2"/>
      <c r="W8321" s="2"/>
    </row>
    <row r="8322" spans="2:23" ht="15" customHeight="1" x14ac:dyDescent="0.35">
      <c r="B8322" s="349"/>
      <c r="C8322" s="715" t="str">
        <f t="shared" si="519"/>
        <v/>
      </c>
      <c r="D8322" s="458">
        <f>IF(ISNUMBER(Summary!$D$17), DATE(Summary!$D$17, 1, 1) + INT((ROW(B8284)-1)/24), DATE(2024, 1, 1) + INT((ROW(B8284)-1)/24))</f>
        <v>45637</v>
      </c>
      <c r="E8322" s="459">
        <v>0.12500000000000006</v>
      </c>
      <c r="F8322" s="780"/>
      <c r="G8322" s="780"/>
      <c r="H8322" s="460">
        <f t="shared" si="517"/>
        <v>0</v>
      </c>
      <c r="I8322" s="460">
        <f t="shared" si="518"/>
        <v>0</v>
      </c>
      <c r="J8322" s="460">
        <f t="shared" si="520"/>
        <v>0</v>
      </c>
      <c r="K8322" s="9"/>
      <c r="P8322" s="2"/>
      <c r="Q8322" s="27"/>
      <c r="R8322" s="2"/>
      <c r="S8322" s="2"/>
      <c r="T8322" s="2"/>
      <c r="U8322" s="2"/>
      <c r="V8322" s="2"/>
      <c r="W8322" s="2"/>
    </row>
    <row r="8323" spans="2:23" ht="15" customHeight="1" x14ac:dyDescent="0.35">
      <c r="B8323" s="349"/>
      <c r="C8323" s="715" t="str">
        <f t="shared" si="519"/>
        <v/>
      </c>
      <c r="D8323" s="458">
        <f>IF(ISNUMBER(Summary!$D$17), DATE(Summary!$D$17, 1, 1) + INT((ROW(B8285)-1)/24), DATE(2024, 1, 1) + INT((ROW(B8285)-1)/24))</f>
        <v>45637</v>
      </c>
      <c r="E8323" s="459">
        <v>0.16666666666666669</v>
      </c>
      <c r="F8323" s="780"/>
      <c r="G8323" s="780"/>
      <c r="H8323" s="460">
        <f t="shared" si="517"/>
        <v>0</v>
      </c>
      <c r="I8323" s="460">
        <f t="shared" si="518"/>
        <v>0</v>
      </c>
      <c r="J8323" s="460">
        <f t="shared" si="520"/>
        <v>0</v>
      </c>
      <c r="K8323" s="9"/>
      <c r="P8323" s="2"/>
      <c r="Q8323" s="27"/>
      <c r="R8323" s="2"/>
      <c r="S8323" s="2"/>
      <c r="T8323" s="2"/>
      <c r="U8323" s="2"/>
      <c r="V8323" s="2"/>
      <c r="W8323" s="2"/>
    </row>
    <row r="8324" spans="2:23" ht="15" customHeight="1" x14ac:dyDescent="0.35">
      <c r="B8324" s="349"/>
      <c r="C8324" s="715" t="str">
        <f t="shared" si="519"/>
        <v/>
      </c>
      <c r="D8324" s="458">
        <f>IF(ISNUMBER(Summary!$D$17), DATE(Summary!$D$17, 1, 1) + INT((ROW(B8286)-1)/24), DATE(2024, 1, 1) + INT((ROW(B8286)-1)/24))</f>
        <v>45637</v>
      </c>
      <c r="E8324" s="459">
        <v>0.20833333333333337</v>
      </c>
      <c r="F8324" s="780"/>
      <c r="G8324" s="780"/>
      <c r="H8324" s="460">
        <f t="shared" si="517"/>
        <v>0</v>
      </c>
      <c r="I8324" s="460">
        <f t="shared" si="518"/>
        <v>0</v>
      </c>
      <c r="J8324" s="460">
        <f t="shared" si="520"/>
        <v>0</v>
      </c>
      <c r="K8324" s="9"/>
      <c r="P8324" s="2"/>
      <c r="Q8324" s="27"/>
      <c r="R8324" s="2"/>
      <c r="S8324" s="2"/>
      <c r="T8324" s="2"/>
      <c r="U8324" s="2"/>
      <c r="V8324" s="2"/>
      <c r="W8324" s="2"/>
    </row>
    <row r="8325" spans="2:23" ht="15" customHeight="1" x14ac:dyDescent="0.35">
      <c r="B8325" s="349"/>
      <c r="C8325" s="715" t="str">
        <f t="shared" si="519"/>
        <v/>
      </c>
      <c r="D8325" s="458">
        <f>IF(ISNUMBER(Summary!$D$17), DATE(Summary!$D$17, 1, 1) + INT((ROW(B8287)-1)/24), DATE(2024, 1, 1) + INT((ROW(B8287)-1)/24))</f>
        <v>45637</v>
      </c>
      <c r="E8325" s="459">
        <v>0.25</v>
      </c>
      <c r="F8325" s="780"/>
      <c r="G8325" s="780"/>
      <c r="H8325" s="460">
        <f t="shared" si="517"/>
        <v>0</v>
      </c>
      <c r="I8325" s="460">
        <f t="shared" si="518"/>
        <v>0</v>
      </c>
      <c r="J8325" s="460">
        <f t="shared" si="520"/>
        <v>0</v>
      </c>
      <c r="K8325" s="9"/>
      <c r="P8325" s="2"/>
      <c r="Q8325" s="27"/>
      <c r="R8325" s="2"/>
      <c r="S8325" s="2"/>
      <c r="T8325" s="2"/>
      <c r="U8325" s="2"/>
      <c r="V8325" s="2"/>
      <c r="W8325" s="2"/>
    </row>
    <row r="8326" spans="2:23" ht="15" customHeight="1" x14ac:dyDescent="0.35">
      <c r="B8326" s="349"/>
      <c r="C8326" s="715" t="str">
        <f t="shared" si="519"/>
        <v/>
      </c>
      <c r="D8326" s="458">
        <f>IF(ISNUMBER(Summary!$D$17), DATE(Summary!$D$17, 1, 1) + INT((ROW(B8288)-1)/24), DATE(2024, 1, 1) + INT((ROW(B8288)-1)/24))</f>
        <v>45637</v>
      </c>
      <c r="E8326" s="459">
        <v>0.29166666666666669</v>
      </c>
      <c r="F8326" s="780"/>
      <c r="G8326" s="780"/>
      <c r="H8326" s="460">
        <f t="shared" si="517"/>
        <v>0</v>
      </c>
      <c r="I8326" s="460">
        <f t="shared" si="518"/>
        <v>0</v>
      </c>
      <c r="J8326" s="460">
        <f t="shared" si="520"/>
        <v>0</v>
      </c>
      <c r="K8326" s="9"/>
      <c r="P8326" s="2"/>
      <c r="Q8326" s="27"/>
      <c r="R8326" s="2"/>
      <c r="S8326" s="2"/>
      <c r="T8326" s="2"/>
      <c r="U8326" s="2"/>
      <c r="V8326" s="2"/>
      <c r="W8326" s="2"/>
    </row>
    <row r="8327" spans="2:23" ht="15" customHeight="1" x14ac:dyDescent="0.35">
      <c r="B8327" s="349"/>
      <c r="C8327" s="715" t="str">
        <f t="shared" si="519"/>
        <v/>
      </c>
      <c r="D8327" s="458">
        <f>IF(ISNUMBER(Summary!$D$17), DATE(Summary!$D$17, 1, 1) + INT((ROW(B8289)-1)/24), DATE(2024, 1, 1) + INT((ROW(B8289)-1)/24))</f>
        <v>45637</v>
      </c>
      <c r="E8327" s="459">
        <v>0.33333333333333337</v>
      </c>
      <c r="F8327" s="780"/>
      <c r="G8327" s="780"/>
      <c r="H8327" s="460">
        <f t="shared" si="517"/>
        <v>0</v>
      </c>
      <c r="I8327" s="460">
        <f t="shared" si="518"/>
        <v>0</v>
      </c>
      <c r="J8327" s="460">
        <f t="shared" si="520"/>
        <v>0</v>
      </c>
      <c r="K8327" s="9"/>
      <c r="P8327" s="2"/>
      <c r="Q8327" s="27"/>
      <c r="R8327" s="2"/>
      <c r="S8327" s="2"/>
      <c r="T8327" s="2"/>
      <c r="U8327" s="2"/>
      <c r="V8327" s="2"/>
      <c r="W8327" s="2"/>
    </row>
    <row r="8328" spans="2:23" ht="15" customHeight="1" x14ac:dyDescent="0.35">
      <c r="B8328" s="349"/>
      <c r="C8328" s="715" t="str">
        <f t="shared" si="519"/>
        <v/>
      </c>
      <c r="D8328" s="458">
        <f>IF(ISNUMBER(Summary!$D$17), DATE(Summary!$D$17, 1, 1) + INT((ROW(B8290)-1)/24), DATE(2024, 1, 1) + INT((ROW(B8290)-1)/24))</f>
        <v>45637</v>
      </c>
      <c r="E8328" s="459">
        <v>0.375</v>
      </c>
      <c r="F8328" s="780"/>
      <c r="G8328" s="780"/>
      <c r="H8328" s="460">
        <f t="shared" si="517"/>
        <v>0</v>
      </c>
      <c r="I8328" s="460">
        <f t="shared" si="518"/>
        <v>0</v>
      </c>
      <c r="J8328" s="460">
        <f t="shared" si="520"/>
        <v>0</v>
      </c>
      <c r="K8328" s="9"/>
      <c r="P8328" s="2"/>
      <c r="Q8328" s="27"/>
      <c r="R8328" s="2"/>
      <c r="S8328" s="2"/>
      <c r="T8328" s="2"/>
      <c r="U8328" s="2"/>
      <c r="V8328" s="2"/>
      <c r="W8328" s="2"/>
    </row>
    <row r="8329" spans="2:23" ht="15" customHeight="1" x14ac:dyDescent="0.35">
      <c r="B8329" s="349"/>
      <c r="C8329" s="715" t="str">
        <f t="shared" si="519"/>
        <v/>
      </c>
      <c r="D8329" s="458">
        <f>IF(ISNUMBER(Summary!$D$17), DATE(Summary!$D$17, 1, 1) + INT((ROW(B8291)-1)/24), DATE(2024, 1, 1) + INT((ROW(B8291)-1)/24))</f>
        <v>45637</v>
      </c>
      <c r="E8329" s="459">
        <v>0.41666666666666669</v>
      </c>
      <c r="F8329" s="780"/>
      <c r="G8329" s="780"/>
      <c r="H8329" s="460">
        <f t="shared" si="517"/>
        <v>0</v>
      </c>
      <c r="I8329" s="460">
        <f t="shared" si="518"/>
        <v>0</v>
      </c>
      <c r="J8329" s="460">
        <f t="shared" si="520"/>
        <v>0</v>
      </c>
      <c r="K8329" s="9"/>
      <c r="P8329" s="2"/>
      <c r="Q8329" s="27"/>
      <c r="R8329" s="2"/>
      <c r="S8329" s="2"/>
      <c r="T8329" s="2"/>
      <c r="U8329" s="2"/>
      <c r="V8329" s="2"/>
      <c r="W8329" s="2"/>
    </row>
    <row r="8330" spans="2:23" ht="15" customHeight="1" x14ac:dyDescent="0.35">
      <c r="B8330" s="349"/>
      <c r="C8330" s="715" t="str">
        <f t="shared" si="519"/>
        <v/>
      </c>
      <c r="D8330" s="458">
        <f>IF(ISNUMBER(Summary!$D$17), DATE(Summary!$D$17, 1, 1) + INT((ROW(B8292)-1)/24), DATE(2024, 1, 1) + INT((ROW(B8292)-1)/24))</f>
        <v>45637</v>
      </c>
      <c r="E8330" s="459">
        <v>0.45833333333333337</v>
      </c>
      <c r="F8330" s="780"/>
      <c r="G8330" s="780"/>
      <c r="H8330" s="460">
        <f t="shared" si="517"/>
        <v>0</v>
      </c>
      <c r="I8330" s="460">
        <f t="shared" si="518"/>
        <v>0</v>
      </c>
      <c r="J8330" s="460">
        <f t="shared" si="520"/>
        <v>0</v>
      </c>
      <c r="K8330" s="9"/>
      <c r="P8330" s="2"/>
      <c r="Q8330" s="27"/>
      <c r="R8330" s="2"/>
      <c r="S8330" s="2"/>
      <c r="T8330" s="2"/>
      <c r="U8330" s="2"/>
      <c r="V8330" s="2"/>
      <c r="W8330" s="2"/>
    </row>
    <row r="8331" spans="2:23" ht="15" customHeight="1" x14ac:dyDescent="0.35">
      <c r="B8331" s="349"/>
      <c r="C8331" s="715" t="str">
        <f t="shared" si="519"/>
        <v/>
      </c>
      <c r="D8331" s="458">
        <f>IF(ISNUMBER(Summary!$D$17), DATE(Summary!$D$17, 1, 1) + INT((ROW(B8293)-1)/24), DATE(2024, 1, 1) + INT((ROW(B8293)-1)/24))</f>
        <v>45637</v>
      </c>
      <c r="E8331" s="459">
        <v>0.50000000000000011</v>
      </c>
      <c r="F8331" s="780"/>
      <c r="G8331" s="780"/>
      <c r="H8331" s="460">
        <f t="shared" si="517"/>
        <v>0</v>
      </c>
      <c r="I8331" s="460">
        <f t="shared" si="518"/>
        <v>0</v>
      </c>
      <c r="J8331" s="460">
        <f t="shared" si="520"/>
        <v>0</v>
      </c>
      <c r="K8331" s="9"/>
      <c r="P8331" s="2"/>
      <c r="Q8331" s="27"/>
      <c r="R8331" s="2"/>
      <c r="S8331" s="2"/>
      <c r="T8331" s="2"/>
      <c r="U8331" s="2"/>
      <c r="V8331" s="2"/>
      <c r="W8331" s="2"/>
    </row>
    <row r="8332" spans="2:23" ht="15" customHeight="1" x14ac:dyDescent="0.35">
      <c r="B8332" s="349"/>
      <c r="C8332" s="715" t="str">
        <f t="shared" si="519"/>
        <v/>
      </c>
      <c r="D8332" s="458">
        <f>IF(ISNUMBER(Summary!$D$17), DATE(Summary!$D$17, 1, 1) + INT((ROW(B8294)-1)/24), DATE(2024, 1, 1) + INT((ROW(B8294)-1)/24))</f>
        <v>45637</v>
      </c>
      <c r="E8332" s="459">
        <v>0.54166666666666674</v>
      </c>
      <c r="F8332" s="780"/>
      <c r="G8332" s="780"/>
      <c r="H8332" s="460">
        <f t="shared" si="517"/>
        <v>0</v>
      </c>
      <c r="I8332" s="460">
        <f t="shared" si="518"/>
        <v>0</v>
      </c>
      <c r="J8332" s="460">
        <f t="shared" si="520"/>
        <v>0</v>
      </c>
      <c r="K8332" s="9"/>
      <c r="P8332" s="2"/>
      <c r="Q8332" s="27"/>
      <c r="R8332" s="2"/>
      <c r="S8332" s="2"/>
      <c r="T8332" s="2"/>
      <c r="U8332" s="2"/>
      <c r="V8332" s="2"/>
      <c r="W8332" s="2"/>
    </row>
    <row r="8333" spans="2:23" ht="15" customHeight="1" x14ac:dyDescent="0.35">
      <c r="B8333" s="349"/>
      <c r="C8333" s="715" t="str">
        <f t="shared" si="519"/>
        <v/>
      </c>
      <c r="D8333" s="458">
        <f>IF(ISNUMBER(Summary!$D$17), DATE(Summary!$D$17, 1, 1) + INT((ROW(B8295)-1)/24), DATE(2024, 1, 1) + INT((ROW(B8295)-1)/24))</f>
        <v>45637</v>
      </c>
      <c r="E8333" s="459">
        <v>0.58333333333333337</v>
      </c>
      <c r="F8333" s="780"/>
      <c r="G8333" s="780"/>
      <c r="H8333" s="460">
        <f t="shared" si="517"/>
        <v>0</v>
      </c>
      <c r="I8333" s="460">
        <f t="shared" si="518"/>
        <v>0</v>
      </c>
      <c r="J8333" s="460">
        <f t="shared" si="520"/>
        <v>0</v>
      </c>
      <c r="K8333" s="9"/>
      <c r="P8333" s="2"/>
      <c r="Q8333" s="27"/>
      <c r="R8333" s="2"/>
      <c r="S8333" s="2"/>
      <c r="T8333" s="2"/>
      <c r="U8333" s="2"/>
      <c r="V8333" s="2"/>
      <c r="W8333" s="2"/>
    </row>
    <row r="8334" spans="2:23" ht="15" customHeight="1" x14ac:dyDescent="0.35">
      <c r="B8334" s="349"/>
      <c r="C8334" s="715" t="str">
        <f t="shared" si="519"/>
        <v/>
      </c>
      <c r="D8334" s="458">
        <f>IF(ISNUMBER(Summary!$D$17), DATE(Summary!$D$17, 1, 1) + INT((ROW(B8296)-1)/24), DATE(2024, 1, 1) + INT((ROW(B8296)-1)/24))</f>
        <v>45637</v>
      </c>
      <c r="E8334" s="459">
        <v>0.62500000000000011</v>
      </c>
      <c r="F8334" s="780"/>
      <c r="G8334" s="780"/>
      <c r="H8334" s="460">
        <f t="shared" si="517"/>
        <v>0</v>
      </c>
      <c r="I8334" s="460">
        <f t="shared" si="518"/>
        <v>0</v>
      </c>
      <c r="J8334" s="460">
        <f t="shared" si="520"/>
        <v>0</v>
      </c>
      <c r="K8334" s="9"/>
      <c r="P8334" s="2"/>
      <c r="Q8334" s="27"/>
      <c r="R8334" s="2"/>
      <c r="S8334" s="2"/>
      <c r="T8334" s="2"/>
      <c r="U8334" s="2"/>
      <c r="V8334" s="2"/>
      <c r="W8334" s="2"/>
    </row>
    <row r="8335" spans="2:23" ht="15" customHeight="1" x14ac:dyDescent="0.35">
      <c r="B8335" s="349"/>
      <c r="C8335" s="715" t="str">
        <f t="shared" si="519"/>
        <v/>
      </c>
      <c r="D8335" s="458">
        <f>IF(ISNUMBER(Summary!$D$17), DATE(Summary!$D$17, 1, 1) + INT((ROW(B8297)-1)/24), DATE(2024, 1, 1) + INT((ROW(B8297)-1)/24))</f>
        <v>45637</v>
      </c>
      <c r="E8335" s="459">
        <v>0.66666666666666674</v>
      </c>
      <c r="F8335" s="780"/>
      <c r="G8335" s="780"/>
      <c r="H8335" s="460">
        <f t="shared" si="517"/>
        <v>0</v>
      </c>
      <c r="I8335" s="460">
        <f t="shared" si="518"/>
        <v>0</v>
      </c>
      <c r="J8335" s="460">
        <f t="shared" si="520"/>
        <v>0</v>
      </c>
      <c r="K8335" s="9"/>
      <c r="P8335" s="2"/>
      <c r="Q8335" s="27"/>
      <c r="R8335" s="2"/>
      <c r="S8335" s="2"/>
      <c r="T8335" s="2"/>
      <c r="U8335" s="2"/>
      <c r="V8335" s="2"/>
      <c r="W8335" s="2"/>
    </row>
    <row r="8336" spans="2:23" ht="15" customHeight="1" x14ac:dyDescent="0.35">
      <c r="B8336" s="349"/>
      <c r="C8336" s="715" t="str">
        <f t="shared" si="519"/>
        <v/>
      </c>
      <c r="D8336" s="458">
        <f>IF(ISNUMBER(Summary!$D$17), DATE(Summary!$D$17, 1, 1) + INT((ROW(B8298)-1)/24), DATE(2024, 1, 1) + INT((ROW(B8298)-1)/24))</f>
        <v>45637</v>
      </c>
      <c r="E8336" s="459">
        <v>0.70833333333333337</v>
      </c>
      <c r="F8336" s="780"/>
      <c r="G8336" s="780"/>
      <c r="H8336" s="460">
        <f t="shared" si="517"/>
        <v>0</v>
      </c>
      <c r="I8336" s="460">
        <f t="shared" si="518"/>
        <v>0</v>
      </c>
      <c r="J8336" s="460">
        <f t="shared" si="520"/>
        <v>0</v>
      </c>
      <c r="K8336" s="9"/>
      <c r="P8336" s="2"/>
      <c r="Q8336" s="27"/>
      <c r="R8336" s="2"/>
      <c r="S8336" s="2"/>
      <c r="T8336" s="2"/>
      <c r="U8336" s="2"/>
      <c r="V8336" s="2"/>
      <c r="W8336" s="2"/>
    </row>
    <row r="8337" spans="2:23" ht="15" customHeight="1" x14ac:dyDescent="0.35">
      <c r="B8337" s="349"/>
      <c r="C8337" s="715" t="str">
        <f t="shared" si="519"/>
        <v/>
      </c>
      <c r="D8337" s="458">
        <f>IF(ISNUMBER(Summary!$D$17), DATE(Summary!$D$17, 1, 1) + INT((ROW(B8299)-1)/24), DATE(2024, 1, 1) + INT((ROW(B8299)-1)/24))</f>
        <v>45637</v>
      </c>
      <c r="E8337" s="459">
        <v>0.75000000000000011</v>
      </c>
      <c r="F8337" s="780"/>
      <c r="G8337" s="780"/>
      <c r="H8337" s="460">
        <f t="shared" si="517"/>
        <v>0</v>
      </c>
      <c r="I8337" s="460">
        <f t="shared" si="518"/>
        <v>0</v>
      </c>
      <c r="J8337" s="460">
        <f t="shared" si="520"/>
        <v>0</v>
      </c>
      <c r="K8337" s="9"/>
      <c r="P8337" s="2"/>
      <c r="Q8337" s="27"/>
      <c r="R8337" s="2"/>
      <c r="S8337" s="2"/>
      <c r="T8337" s="2"/>
      <c r="U8337" s="2"/>
      <c r="V8337" s="2"/>
      <c r="W8337" s="2"/>
    </row>
    <row r="8338" spans="2:23" ht="15" customHeight="1" x14ac:dyDescent="0.35">
      <c r="B8338" s="349"/>
      <c r="C8338" s="715" t="str">
        <f t="shared" si="519"/>
        <v/>
      </c>
      <c r="D8338" s="458">
        <f>IF(ISNUMBER(Summary!$D$17), DATE(Summary!$D$17, 1, 1) + INT((ROW(B8300)-1)/24), DATE(2024, 1, 1) + INT((ROW(B8300)-1)/24))</f>
        <v>45637</v>
      </c>
      <c r="E8338" s="459">
        <v>0.79166666666666674</v>
      </c>
      <c r="F8338" s="780"/>
      <c r="G8338" s="780"/>
      <c r="H8338" s="460">
        <f t="shared" si="517"/>
        <v>0</v>
      </c>
      <c r="I8338" s="460">
        <f t="shared" si="518"/>
        <v>0</v>
      </c>
      <c r="J8338" s="460">
        <f t="shared" si="520"/>
        <v>0</v>
      </c>
      <c r="K8338" s="9"/>
      <c r="P8338" s="2"/>
      <c r="Q8338" s="27"/>
      <c r="R8338" s="2"/>
      <c r="S8338" s="2"/>
      <c r="T8338" s="2"/>
      <c r="U8338" s="2"/>
      <c r="V8338" s="2"/>
      <c r="W8338" s="2"/>
    </row>
    <row r="8339" spans="2:23" ht="15" customHeight="1" x14ac:dyDescent="0.35">
      <c r="B8339" s="349"/>
      <c r="C8339" s="715" t="str">
        <f t="shared" si="519"/>
        <v/>
      </c>
      <c r="D8339" s="458">
        <f>IF(ISNUMBER(Summary!$D$17), DATE(Summary!$D$17, 1, 1) + INT((ROW(B8301)-1)/24), DATE(2024, 1, 1) + INT((ROW(B8301)-1)/24))</f>
        <v>45637</v>
      </c>
      <c r="E8339" s="459">
        <v>0.83333333333333337</v>
      </c>
      <c r="F8339" s="780"/>
      <c r="G8339" s="780"/>
      <c r="H8339" s="460">
        <f t="shared" si="517"/>
        <v>0</v>
      </c>
      <c r="I8339" s="460">
        <f t="shared" si="518"/>
        <v>0</v>
      </c>
      <c r="J8339" s="460">
        <f t="shared" si="520"/>
        <v>0</v>
      </c>
      <c r="K8339" s="9"/>
      <c r="P8339" s="2"/>
      <c r="Q8339" s="27"/>
      <c r="R8339" s="2"/>
      <c r="S8339" s="2"/>
      <c r="T8339" s="2"/>
      <c r="U8339" s="2"/>
      <c r="V8339" s="2"/>
      <c r="W8339" s="2"/>
    </row>
    <row r="8340" spans="2:23" ht="15" customHeight="1" x14ac:dyDescent="0.35">
      <c r="B8340" s="349"/>
      <c r="C8340" s="715" t="str">
        <f t="shared" si="519"/>
        <v/>
      </c>
      <c r="D8340" s="458">
        <f>IF(ISNUMBER(Summary!$D$17), DATE(Summary!$D$17, 1, 1) + INT((ROW(B8302)-1)/24), DATE(2024, 1, 1) + INT((ROW(B8302)-1)/24))</f>
        <v>45637</v>
      </c>
      <c r="E8340" s="459">
        <v>0.87500000000000011</v>
      </c>
      <c r="F8340" s="780"/>
      <c r="G8340" s="780"/>
      <c r="H8340" s="460">
        <f t="shared" si="517"/>
        <v>0</v>
      </c>
      <c r="I8340" s="460">
        <f t="shared" si="518"/>
        <v>0</v>
      </c>
      <c r="J8340" s="460">
        <f t="shared" si="520"/>
        <v>0</v>
      </c>
      <c r="K8340" s="9"/>
      <c r="P8340" s="2"/>
      <c r="Q8340" s="27"/>
      <c r="R8340" s="2"/>
      <c r="S8340" s="2"/>
      <c r="T8340" s="2"/>
      <c r="U8340" s="2"/>
      <c r="V8340" s="2"/>
      <c r="W8340" s="2"/>
    </row>
    <row r="8341" spans="2:23" ht="15" customHeight="1" x14ac:dyDescent="0.35">
      <c r="B8341" s="349"/>
      <c r="C8341" s="715" t="str">
        <f t="shared" si="519"/>
        <v/>
      </c>
      <c r="D8341" s="458">
        <f>IF(ISNUMBER(Summary!$D$17), DATE(Summary!$D$17, 1, 1) + INT((ROW(B8303)-1)/24), DATE(2024, 1, 1) + INT((ROW(B8303)-1)/24))</f>
        <v>45637</v>
      </c>
      <c r="E8341" s="459">
        <v>0.91666666666666674</v>
      </c>
      <c r="F8341" s="780"/>
      <c r="G8341" s="780"/>
      <c r="H8341" s="460">
        <f t="shared" si="517"/>
        <v>0</v>
      </c>
      <c r="I8341" s="460">
        <f t="shared" si="518"/>
        <v>0</v>
      </c>
      <c r="J8341" s="460">
        <f t="shared" si="520"/>
        <v>0</v>
      </c>
      <c r="K8341" s="9"/>
      <c r="P8341" s="2"/>
      <c r="Q8341" s="27"/>
      <c r="R8341" s="2"/>
      <c r="S8341" s="2"/>
      <c r="T8341" s="2"/>
      <c r="U8341" s="2"/>
      <c r="V8341" s="2"/>
      <c r="W8341" s="2"/>
    </row>
    <row r="8342" spans="2:23" ht="15" customHeight="1" x14ac:dyDescent="0.35">
      <c r="B8342" s="349"/>
      <c r="C8342" s="715" t="str">
        <f t="shared" si="519"/>
        <v/>
      </c>
      <c r="D8342" s="458">
        <f>IF(ISNUMBER(Summary!$D$17), DATE(Summary!$D$17, 1, 1) + INT((ROW(B8304)-1)/24), DATE(2024, 1, 1) + INT((ROW(B8304)-1)/24))</f>
        <v>45637</v>
      </c>
      <c r="E8342" s="459">
        <v>0.95833333333333337</v>
      </c>
      <c r="F8342" s="780"/>
      <c r="G8342" s="780"/>
      <c r="H8342" s="460">
        <f t="shared" si="517"/>
        <v>0</v>
      </c>
      <c r="I8342" s="460">
        <f t="shared" si="518"/>
        <v>0</v>
      </c>
      <c r="J8342" s="460">
        <f t="shared" si="520"/>
        <v>0</v>
      </c>
      <c r="K8342" s="9"/>
      <c r="P8342" s="2"/>
      <c r="Q8342" s="27"/>
      <c r="R8342" s="2"/>
      <c r="S8342" s="2"/>
      <c r="T8342" s="2"/>
      <c r="U8342" s="2"/>
      <c r="V8342" s="2"/>
      <c r="W8342" s="2"/>
    </row>
    <row r="8343" spans="2:23" ht="15" customHeight="1" x14ac:dyDescent="0.35">
      <c r="B8343" s="457"/>
      <c r="C8343" s="715">
        <f t="shared" si="519"/>
        <v>45638</v>
      </c>
      <c r="D8343" s="458">
        <f>IF(ISNUMBER(Summary!$D$17), DATE(Summary!$D$17, 1, 1) + INT((ROW(B8305)-1)/24), DATE(2024, 1, 1) + INT((ROW(B8305)-1)/24))</f>
        <v>45638</v>
      </c>
      <c r="E8343" s="459">
        <v>3.1225022567582528E-17</v>
      </c>
      <c r="F8343" s="780"/>
      <c r="G8343" s="780"/>
      <c r="H8343" s="460">
        <f t="shared" si="517"/>
        <v>0</v>
      </c>
      <c r="I8343" s="460">
        <f t="shared" si="518"/>
        <v>0</v>
      </c>
      <c r="J8343" s="460">
        <f t="shared" si="520"/>
        <v>0</v>
      </c>
      <c r="K8343" s="9"/>
      <c r="P8343" s="2"/>
      <c r="Q8343" s="27"/>
      <c r="R8343" s="2"/>
      <c r="S8343" s="2"/>
      <c r="T8343" s="2"/>
      <c r="U8343" s="2"/>
      <c r="V8343" s="2"/>
      <c r="W8343" s="2"/>
    </row>
    <row r="8344" spans="2:23" ht="15" customHeight="1" x14ac:dyDescent="0.35">
      <c r="B8344" s="349"/>
      <c r="C8344" s="715" t="str">
        <f t="shared" si="519"/>
        <v/>
      </c>
      <c r="D8344" s="458">
        <f>IF(ISNUMBER(Summary!$D$17), DATE(Summary!$D$17, 1, 1) + INT((ROW(B8306)-1)/24), DATE(2024, 1, 1) + INT((ROW(B8306)-1)/24))</f>
        <v>45638</v>
      </c>
      <c r="E8344" s="459">
        <v>4.1666666666666699E-2</v>
      </c>
      <c r="F8344" s="780"/>
      <c r="G8344" s="780"/>
      <c r="H8344" s="460">
        <f t="shared" si="517"/>
        <v>0</v>
      </c>
      <c r="I8344" s="460">
        <f t="shared" si="518"/>
        <v>0</v>
      </c>
      <c r="J8344" s="460">
        <f t="shared" si="520"/>
        <v>0</v>
      </c>
      <c r="K8344" s="9"/>
      <c r="P8344" s="2"/>
      <c r="Q8344" s="27"/>
      <c r="R8344" s="2"/>
      <c r="S8344" s="2"/>
      <c r="T8344" s="2"/>
      <c r="U8344" s="2"/>
      <c r="V8344" s="2"/>
      <c r="W8344" s="2"/>
    </row>
    <row r="8345" spans="2:23" ht="15" customHeight="1" x14ac:dyDescent="0.35">
      <c r="B8345" s="349"/>
      <c r="C8345" s="715" t="str">
        <f t="shared" si="519"/>
        <v/>
      </c>
      <c r="D8345" s="458">
        <f>IF(ISNUMBER(Summary!$D$17), DATE(Summary!$D$17, 1, 1) + INT((ROW(B8307)-1)/24), DATE(2024, 1, 1) + INT((ROW(B8307)-1)/24))</f>
        <v>45638</v>
      </c>
      <c r="E8345" s="459">
        <v>8.333333333333337E-2</v>
      </c>
      <c r="F8345" s="780"/>
      <c r="G8345" s="780"/>
      <c r="H8345" s="460">
        <f t="shared" si="517"/>
        <v>0</v>
      </c>
      <c r="I8345" s="460">
        <f t="shared" si="518"/>
        <v>0</v>
      </c>
      <c r="J8345" s="460">
        <f t="shared" si="520"/>
        <v>0</v>
      </c>
      <c r="K8345" s="9"/>
      <c r="P8345" s="2"/>
      <c r="Q8345" s="27"/>
      <c r="R8345" s="2"/>
      <c r="S8345" s="2"/>
      <c r="T8345" s="2"/>
      <c r="U8345" s="2"/>
      <c r="V8345" s="2"/>
      <c r="W8345" s="2"/>
    </row>
    <row r="8346" spans="2:23" ht="15" customHeight="1" x14ac:dyDescent="0.35">
      <c r="B8346" s="349"/>
      <c r="C8346" s="715" t="str">
        <f t="shared" si="519"/>
        <v/>
      </c>
      <c r="D8346" s="458">
        <f>IF(ISNUMBER(Summary!$D$17), DATE(Summary!$D$17, 1, 1) + INT((ROW(B8308)-1)/24), DATE(2024, 1, 1) + INT((ROW(B8308)-1)/24))</f>
        <v>45638</v>
      </c>
      <c r="E8346" s="459">
        <v>0.12500000000000006</v>
      </c>
      <c r="F8346" s="780"/>
      <c r="G8346" s="780"/>
      <c r="H8346" s="460">
        <f t="shared" si="517"/>
        <v>0</v>
      </c>
      <c r="I8346" s="460">
        <f t="shared" si="518"/>
        <v>0</v>
      </c>
      <c r="J8346" s="460">
        <f t="shared" si="520"/>
        <v>0</v>
      </c>
      <c r="K8346" s="9"/>
      <c r="P8346" s="2"/>
      <c r="Q8346" s="27"/>
      <c r="R8346" s="2"/>
      <c r="S8346" s="2"/>
      <c r="T8346" s="2"/>
      <c r="U8346" s="2"/>
      <c r="V8346" s="2"/>
      <c r="W8346" s="2"/>
    </row>
    <row r="8347" spans="2:23" ht="15" customHeight="1" x14ac:dyDescent="0.35">
      <c r="B8347" s="349"/>
      <c r="C8347" s="715" t="str">
        <f t="shared" si="519"/>
        <v/>
      </c>
      <c r="D8347" s="458">
        <f>IF(ISNUMBER(Summary!$D$17), DATE(Summary!$D$17, 1, 1) + INT((ROW(B8309)-1)/24), DATE(2024, 1, 1) + INT((ROW(B8309)-1)/24))</f>
        <v>45638</v>
      </c>
      <c r="E8347" s="459">
        <v>0.16666666666666669</v>
      </c>
      <c r="F8347" s="780"/>
      <c r="G8347" s="780"/>
      <c r="H8347" s="460">
        <f t="shared" si="517"/>
        <v>0</v>
      </c>
      <c r="I8347" s="460">
        <f t="shared" si="518"/>
        <v>0</v>
      </c>
      <c r="J8347" s="460">
        <f t="shared" si="520"/>
        <v>0</v>
      </c>
      <c r="K8347" s="9"/>
      <c r="P8347" s="2"/>
      <c r="Q8347" s="27"/>
      <c r="R8347" s="2"/>
      <c r="S8347" s="2"/>
      <c r="T8347" s="2"/>
      <c r="U8347" s="2"/>
      <c r="V8347" s="2"/>
      <c r="W8347" s="2"/>
    </row>
    <row r="8348" spans="2:23" ht="15" customHeight="1" x14ac:dyDescent="0.35">
      <c r="B8348" s="349"/>
      <c r="C8348" s="715" t="str">
        <f t="shared" si="519"/>
        <v/>
      </c>
      <c r="D8348" s="458">
        <f>IF(ISNUMBER(Summary!$D$17), DATE(Summary!$D$17, 1, 1) + INT((ROW(B8310)-1)/24), DATE(2024, 1, 1) + INT((ROW(B8310)-1)/24))</f>
        <v>45638</v>
      </c>
      <c r="E8348" s="459">
        <v>0.20833333333333337</v>
      </c>
      <c r="F8348" s="780"/>
      <c r="G8348" s="780"/>
      <c r="H8348" s="460">
        <f t="shared" si="517"/>
        <v>0</v>
      </c>
      <c r="I8348" s="460">
        <f t="shared" si="518"/>
        <v>0</v>
      </c>
      <c r="J8348" s="460">
        <f t="shared" si="520"/>
        <v>0</v>
      </c>
      <c r="K8348" s="9"/>
      <c r="P8348" s="2"/>
      <c r="Q8348" s="27"/>
      <c r="R8348" s="2"/>
      <c r="S8348" s="2"/>
      <c r="T8348" s="2"/>
      <c r="U8348" s="2"/>
      <c r="V8348" s="2"/>
      <c r="W8348" s="2"/>
    </row>
    <row r="8349" spans="2:23" ht="15" customHeight="1" x14ac:dyDescent="0.35">
      <c r="B8349" s="349"/>
      <c r="C8349" s="715" t="str">
        <f t="shared" si="519"/>
        <v/>
      </c>
      <c r="D8349" s="458">
        <f>IF(ISNUMBER(Summary!$D$17), DATE(Summary!$D$17, 1, 1) + INT((ROW(B8311)-1)/24), DATE(2024, 1, 1) + INT((ROW(B8311)-1)/24))</f>
        <v>45638</v>
      </c>
      <c r="E8349" s="459">
        <v>0.25</v>
      </c>
      <c r="F8349" s="780"/>
      <c r="G8349" s="780"/>
      <c r="H8349" s="460">
        <f t="shared" si="517"/>
        <v>0</v>
      </c>
      <c r="I8349" s="460">
        <f t="shared" si="518"/>
        <v>0</v>
      </c>
      <c r="J8349" s="460">
        <f t="shared" si="520"/>
        <v>0</v>
      </c>
      <c r="K8349" s="9"/>
      <c r="P8349" s="2"/>
      <c r="Q8349" s="27"/>
      <c r="R8349" s="2"/>
      <c r="S8349" s="2"/>
      <c r="T8349" s="2"/>
      <c r="U8349" s="2"/>
      <c r="V8349" s="2"/>
      <c r="W8349" s="2"/>
    </row>
    <row r="8350" spans="2:23" ht="15" customHeight="1" x14ac:dyDescent="0.35">
      <c r="B8350" s="349"/>
      <c r="C8350" s="715" t="str">
        <f t="shared" si="519"/>
        <v/>
      </c>
      <c r="D8350" s="458">
        <f>IF(ISNUMBER(Summary!$D$17), DATE(Summary!$D$17, 1, 1) + INT((ROW(B8312)-1)/24), DATE(2024, 1, 1) + INT((ROW(B8312)-1)/24))</f>
        <v>45638</v>
      </c>
      <c r="E8350" s="459">
        <v>0.29166666666666669</v>
      </c>
      <c r="F8350" s="780"/>
      <c r="G8350" s="780"/>
      <c r="H8350" s="460">
        <f t="shared" si="517"/>
        <v>0</v>
      </c>
      <c r="I8350" s="460">
        <f t="shared" si="518"/>
        <v>0</v>
      </c>
      <c r="J8350" s="460">
        <f t="shared" si="520"/>
        <v>0</v>
      </c>
      <c r="K8350" s="9"/>
      <c r="P8350" s="2"/>
      <c r="Q8350" s="27"/>
      <c r="R8350" s="2"/>
      <c r="S8350" s="2"/>
      <c r="T8350" s="2"/>
      <c r="U8350" s="2"/>
      <c r="V8350" s="2"/>
      <c r="W8350" s="2"/>
    </row>
    <row r="8351" spans="2:23" ht="15" customHeight="1" x14ac:dyDescent="0.35">
      <c r="B8351" s="349"/>
      <c r="C8351" s="715" t="str">
        <f t="shared" si="519"/>
        <v/>
      </c>
      <c r="D8351" s="458">
        <f>IF(ISNUMBER(Summary!$D$17), DATE(Summary!$D$17, 1, 1) + INT((ROW(B8313)-1)/24), DATE(2024, 1, 1) + INT((ROW(B8313)-1)/24))</f>
        <v>45638</v>
      </c>
      <c r="E8351" s="459">
        <v>0.33333333333333337</v>
      </c>
      <c r="F8351" s="780"/>
      <c r="G8351" s="780"/>
      <c r="H8351" s="460">
        <f t="shared" si="517"/>
        <v>0</v>
      </c>
      <c r="I8351" s="460">
        <f t="shared" si="518"/>
        <v>0</v>
      </c>
      <c r="J8351" s="460">
        <f t="shared" si="520"/>
        <v>0</v>
      </c>
      <c r="K8351" s="9"/>
      <c r="P8351" s="2"/>
      <c r="Q8351" s="27"/>
      <c r="R8351" s="2"/>
      <c r="S8351" s="2"/>
      <c r="T8351" s="2"/>
      <c r="U8351" s="2"/>
      <c r="V8351" s="2"/>
      <c r="W8351" s="2"/>
    </row>
    <row r="8352" spans="2:23" ht="15" customHeight="1" x14ac:dyDescent="0.35">
      <c r="B8352" s="349"/>
      <c r="C8352" s="715" t="str">
        <f t="shared" si="519"/>
        <v/>
      </c>
      <c r="D8352" s="458">
        <f>IF(ISNUMBER(Summary!$D$17), DATE(Summary!$D$17, 1, 1) + INT((ROW(B8314)-1)/24), DATE(2024, 1, 1) + INT((ROW(B8314)-1)/24))</f>
        <v>45638</v>
      </c>
      <c r="E8352" s="459">
        <v>0.375</v>
      </c>
      <c r="F8352" s="780"/>
      <c r="G8352" s="780"/>
      <c r="H8352" s="460">
        <f t="shared" si="517"/>
        <v>0</v>
      </c>
      <c r="I8352" s="460">
        <f t="shared" si="518"/>
        <v>0</v>
      </c>
      <c r="J8352" s="460">
        <f t="shared" si="520"/>
        <v>0</v>
      </c>
      <c r="K8352" s="9"/>
      <c r="P8352" s="2"/>
      <c r="Q8352" s="27"/>
      <c r="R8352" s="2"/>
      <c r="S8352" s="2"/>
      <c r="T8352" s="2"/>
      <c r="U8352" s="2"/>
      <c r="V8352" s="2"/>
      <c r="W8352" s="2"/>
    </row>
    <row r="8353" spans="2:23" ht="15" customHeight="1" x14ac:dyDescent="0.35">
      <c r="B8353" s="349"/>
      <c r="C8353" s="715" t="str">
        <f t="shared" si="519"/>
        <v/>
      </c>
      <c r="D8353" s="458">
        <f>IF(ISNUMBER(Summary!$D$17), DATE(Summary!$D$17, 1, 1) + INT((ROW(B8315)-1)/24), DATE(2024, 1, 1) + INT((ROW(B8315)-1)/24))</f>
        <v>45638</v>
      </c>
      <c r="E8353" s="459">
        <v>0.41666666666666669</v>
      </c>
      <c r="F8353" s="780"/>
      <c r="G8353" s="780"/>
      <c r="H8353" s="460">
        <f t="shared" si="517"/>
        <v>0</v>
      </c>
      <c r="I8353" s="460">
        <f t="shared" si="518"/>
        <v>0</v>
      </c>
      <c r="J8353" s="460">
        <f t="shared" si="520"/>
        <v>0</v>
      </c>
      <c r="K8353" s="9"/>
      <c r="P8353" s="2"/>
      <c r="Q8353" s="27"/>
      <c r="R8353" s="2"/>
      <c r="S8353" s="2"/>
      <c r="T8353" s="2"/>
      <c r="U8353" s="2"/>
      <c r="V8353" s="2"/>
      <c r="W8353" s="2"/>
    </row>
    <row r="8354" spans="2:23" ht="15" customHeight="1" x14ac:dyDescent="0.35">
      <c r="B8354" s="349"/>
      <c r="C8354" s="715" t="str">
        <f t="shared" si="519"/>
        <v/>
      </c>
      <c r="D8354" s="458">
        <f>IF(ISNUMBER(Summary!$D$17), DATE(Summary!$D$17, 1, 1) + INT((ROW(B8316)-1)/24), DATE(2024, 1, 1) + INT((ROW(B8316)-1)/24))</f>
        <v>45638</v>
      </c>
      <c r="E8354" s="459">
        <v>0.45833333333333337</v>
      </c>
      <c r="F8354" s="780"/>
      <c r="G8354" s="780"/>
      <c r="H8354" s="460">
        <f t="shared" si="517"/>
        <v>0</v>
      </c>
      <c r="I8354" s="460">
        <f t="shared" si="518"/>
        <v>0</v>
      </c>
      <c r="J8354" s="460">
        <f t="shared" si="520"/>
        <v>0</v>
      </c>
      <c r="K8354" s="9"/>
      <c r="P8354" s="2"/>
      <c r="Q8354" s="27"/>
      <c r="R8354" s="2"/>
      <c r="S8354" s="2"/>
      <c r="T8354" s="2"/>
      <c r="U8354" s="2"/>
      <c r="V8354" s="2"/>
      <c r="W8354" s="2"/>
    </row>
    <row r="8355" spans="2:23" ht="15" customHeight="1" x14ac:dyDescent="0.35">
      <c r="B8355" s="349"/>
      <c r="C8355" s="715" t="str">
        <f t="shared" si="519"/>
        <v/>
      </c>
      <c r="D8355" s="458">
        <f>IF(ISNUMBER(Summary!$D$17), DATE(Summary!$D$17, 1, 1) + INT((ROW(B8317)-1)/24), DATE(2024, 1, 1) + INT((ROW(B8317)-1)/24))</f>
        <v>45638</v>
      </c>
      <c r="E8355" s="459">
        <v>0.50000000000000011</v>
      </c>
      <c r="F8355" s="780"/>
      <c r="G8355" s="780"/>
      <c r="H8355" s="460">
        <f t="shared" si="517"/>
        <v>0</v>
      </c>
      <c r="I8355" s="460">
        <f t="shared" si="518"/>
        <v>0</v>
      </c>
      <c r="J8355" s="460">
        <f t="shared" si="520"/>
        <v>0</v>
      </c>
      <c r="K8355" s="9"/>
      <c r="P8355" s="2"/>
      <c r="Q8355" s="27"/>
      <c r="R8355" s="2"/>
      <c r="S8355" s="2"/>
      <c r="T8355" s="2"/>
      <c r="U8355" s="2"/>
      <c r="V8355" s="2"/>
      <c r="W8355" s="2"/>
    </row>
    <row r="8356" spans="2:23" ht="15" customHeight="1" x14ac:dyDescent="0.35">
      <c r="B8356" s="349"/>
      <c r="C8356" s="715" t="str">
        <f t="shared" si="519"/>
        <v/>
      </c>
      <c r="D8356" s="458">
        <f>IF(ISNUMBER(Summary!$D$17), DATE(Summary!$D$17, 1, 1) + INT((ROW(B8318)-1)/24), DATE(2024, 1, 1) + INT((ROW(B8318)-1)/24))</f>
        <v>45638</v>
      </c>
      <c r="E8356" s="459">
        <v>0.54166666666666674</v>
      </c>
      <c r="F8356" s="780"/>
      <c r="G8356" s="780"/>
      <c r="H8356" s="460">
        <f t="shared" si="517"/>
        <v>0</v>
      </c>
      <c r="I8356" s="460">
        <f t="shared" si="518"/>
        <v>0</v>
      </c>
      <c r="J8356" s="460">
        <f t="shared" si="520"/>
        <v>0</v>
      </c>
      <c r="K8356" s="9"/>
      <c r="P8356" s="2"/>
      <c r="Q8356" s="27"/>
      <c r="R8356" s="2"/>
      <c r="S8356" s="2"/>
      <c r="T8356" s="2"/>
      <c r="U8356" s="2"/>
      <c r="V8356" s="2"/>
      <c r="W8356" s="2"/>
    </row>
    <row r="8357" spans="2:23" ht="15" customHeight="1" x14ac:dyDescent="0.35">
      <c r="B8357" s="349"/>
      <c r="C8357" s="715" t="str">
        <f t="shared" si="519"/>
        <v/>
      </c>
      <c r="D8357" s="458">
        <f>IF(ISNUMBER(Summary!$D$17), DATE(Summary!$D$17, 1, 1) + INT((ROW(B8319)-1)/24), DATE(2024, 1, 1) + INT((ROW(B8319)-1)/24))</f>
        <v>45638</v>
      </c>
      <c r="E8357" s="459">
        <v>0.58333333333333337</v>
      </c>
      <c r="F8357" s="780"/>
      <c r="G8357" s="780"/>
      <c r="H8357" s="460">
        <f t="shared" si="517"/>
        <v>0</v>
      </c>
      <c r="I8357" s="460">
        <f t="shared" si="518"/>
        <v>0</v>
      </c>
      <c r="J8357" s="460">
        <f t="shared" si="520"/>
        <v>0</v>
      </c>
      <c r="K8357" s="9"/>
      <c r="P8357" s="2"/>
      <c r="Q8357" s="27"/>
      <c r="R8357" s="2"/>
      <c r="S8357" s="2"/>
      <c r="T8357" s="2"/>
      <c r="U8357" s="2"/>
      <c r="V8357" s="2"/>
      <c r="W8357" s="2"/>
    </row>
    <row r="8358" spans="2:23" ht="15" customHeight="1" x14ac:dyDescent="0.35">
      <c r="B8358" s="349"/>
      <c r="C8358" s="715" t="str">
        <f t="shared" si="519"/>
        <v/>
      </c>
      <c r="D8358" s="458">
        <f>IF(ISNUMBER(Summary!$D$17), DATE(Summary!$D$17, 1, 1) + INT((ROW(B8320)-1)/24), DATE(2024, 1, 1) + INT((ROW(B8320)-1)/24))</f>
        <v>45638</v>
      </c>
      <c r="E8358" s="459">
        <v>0.62500000000000011</v>
      </c>
      <c r="F8358" s="780"/>
      <c r="G8358" s="780"/>
      <c r="H8358" s="460">
        <f t="shared" si="517"/>
        <v>0</v>
      </c>
      <c r="I8358" s="460">
        <f t="shared" si="518"/>
        <v>0</v>
      </c>
      <c r="J8358" s="460">
        <f t="shared" si="520"/>
        <v>0</v>
      </c>
      <c r="K8358" s="9"/>
      <c r="P8358" s="2"/>
      <c r="Q8358" s="27"/>
      <c r="R8358" s="2"/>
      <c r="S8358" s="2"/>
      <c r="T8358" s="2"/>
      <c r="U8358" s="2"/>
      <c r="V8358" s="2"/>
      <c r="W8358" s="2"/>
    </row>
    <row r="8359" spans="2:23" ht="15" customHeight="1" x14ac:dyDescent="0.35">
      <c r="B8359" s="349"/>
      <c r="C8359" s="715" t="str">
        <f t="shared" si="519"/>
        <v/>
      </c>
      <c r="D8359" s="458">
        <f>IF(ISNUMBER(Summary!$D$17), DATE(Summary!$D$17, 1, 1) + INT((ROW(B8321)-1)/24), DATE(2024, 1, 1) + INT((ROW(B8321)-1)/24))</f>
        <v>45638</v>
      </c>
      <c r="E8359" s="459">
        <v>0.66666666666666674</v>
      </c>
      <c r="F8359" s="780"/>
      <c r="G8359" s="780"/>
      <c r="H8359" s="460">
        <f t="shared" ref="H8359:H8422" si="521">IF(G8359&gt;F8359,F8359,G8359)</f>
        <v>0</v>
      </c>
      <c r="I8359" s="460">
        <f t="shared" ref="I8359:I8422" si="522">F8359-H8359</f>
        <v>0</v>
      </c>
      <c r="J8359" s="460">
        <f t="shared" si="520"/>
        <v>0</v>
      </c>
      <c r="K8359" s="9"/>
      <c r="P8359" s="2"/>
      <c r="Q8359" s="27"/>
      <c r="R8359" s="2"/>
      <c r="S8359" s="2"/>
      <c r="T8359" s="2"/>
      <c r="U8359" s="2"/>
      <c r="V8359" s="2"/>
      <c r="W8359" s="2"/>
    </row>
    <row r="8360" spans="2:23" ht="15" customHeight="1" x14ac:dyDescent="0.35">
      <c r="B8360" s="349"/>
      <c r="C8360" s="715" t="str">
        <f t="shared" ref="C8360:C8423" si="523">IF(MOD(ROW()-ROW($E$39), 24)=0, $D8360, "")</f>
        <v/>
      </c>
      <c r="D8360" s="458">
        <f>IF(ISNUMBER(Summary!$D$17), DATE(Summary!$D$17, 1, 1) + INT((ROW(B8322)-1)/24), DATE(2024, 1, 1) + INT((ROW(B8322)-1)/24))</f>
        <v>45638</v>
      </c>
      <c r="E8360" s="459">
        <v>0.70833333333333337</v>
      </c>
      <c r="F8360" s="780"/>
      <c r="G8360" s="780"/>
      <c r="H8360" s="460">
        <f t="shared" si="521"/>
        <v>0</v>
      </c>
      <c r="I8360" s="460">
        <f t="shared" si="522"/>
        <v>0</v>
      </c>
      <c r="J8360" s="460">
        <f t="shared" si="520"/>
        <v>0</v>
      </c>
      <c r="K8360" s="9"/>
      <c r="P8360" s="2"/>
      <c r="Q8360" s="27"/>
      <c r="R8360" s="2"/>
      <c r="S8360" s="2"/>
      <c r="T8360" s="2"/>
      <c r="U8360" s="2"/>
      <c r="V8360" s="2"/>
      <c r="W8360" s="2"/>
    </row>
    <row r="8361" spans="2:23" ht="15" customHeight="1" x14ac:dyDescent="0.35">
      <c r="B8361" s="349"/>
      <c r="C8361" s="715" t="str">
        <f t="shared" si="523"/>
        <v/>
      </c>
      <c r="D8361" s="458">
        <f>IF(ISNUMBER(Summary!$D$17), DATE(Summary!$D$17, 1, 1) + INT((ROW(B8323)-1)/24), DATE(2024, 1, 1) + INT((ROW(B8323)-1)/24))</f>
        <v>45638</v>
      </c>
      <c r="E8361" s="459">
        <v>0.75000000000000011</v>
      </c>
      <c r="F8361" s="780"/>
      <c r="G8361" s="780"/>
      <c r="H8361" s="460">
        <f t="shared" si="521"/>
        <v>0</v>
      </c>
      <c r="I8361" s="460">
        <f t="shared" si="522"/>
        <v>0</v>
      </c>
      <c r="J8361" s="460">
        <f t="shared" si="520"/>
        <v>0</v>
      </c>
      <c r="K8361" s="9"/>
      <c r="P8361" s="2"/>
      <c r="Q8361" s="27"/>
      <c r="R8361" s="2"/>
      <c r="S8361" s="2"/>
      <c r="T8361" s="2"/>
      <c r="U8361" s="2"/>
      <c r="V8361" s="2"/>
      <c r="W8361" s="2"/>
    </row>
    <row r="8362" spans="2:23" ht="15" customHeight="1" x14ac:dyDescent="0.35">
      <c r="B8362" s="349"/>
      <c r="C8362" s="715" t="str">
        <f t="shared" si="523"/>
        <v/>
      </c>
      <c r="D8362" s="458">
        <f>IF(ISNUMBER(Summary!$D$17), DATE(Summary!$D$17, 1, 1) + INT((ROW(B8324)-1)/24), DATE(2024, 1, 1) + INT((ROW(B8324)-1)/24))</f>
        <v>45638</v>
      </c>
      <c r="E8362" s="459">
        <v>0.79166666666666674</v>
      </c>
      <c r="F8362" s="780"/>
      <c r="G8362" s="780"/>
      <c r="H8362" s="460">
        <f t="shared" si="521"/>
        <v>0</v>
      </c>
      <c r="I8362" s="460">
        <f t="shared" si="522"/>
        <v>0</v>
      </c>
      <c r="J8362" s="460">
        <f t="shared" si="520"/>
        <v>0</v>
      </c>
      <c r="K8362" s="9"/>
      <c r="P8362" s="2"/>
      <c r="Q8362" s="27"/>
      <c r="R8362" s="2"/>
      <c r="S8362" s="2"/>
      <c r="T8362" s="2"/>
      <c r="U8362" s="2"/>
      <c r="V8362" s="2"/>
      <c r="W8362" s="2"/>
    </row>
    <row r="8363" spans="2:23" ht="15" customHeight="1" x14ac:dyDescent="0.35">
      <c r="B8363" s="349"/>
      <c r="C8363" s="715" t="str">
        <f t="shared" si="523"/>
        <v/>
      </c>
      <c r="D8363" s="458">
        <f>IF(ISNUMBER(Summary!$D$17), DATE(Summary!$D$17, 1, 1) + INT((ROW(B8325)-1)/24), DATE(2024, 1, 1) + INT((ROW(B8325)-1)/24))</f>
        <v>45638</v>
      </c>
      <c r="E8363" s="459">
        <v>0.83333333333333337</v>
      </c>
      <c r="F8363" s="780"/>
      <c r="G8363" s="780"/>
      <c r="H8363" s="460">
        <f t="shared" si="521"/>
        <v>0</v>
      </c>
      <c r="I8363" s="460">
        <f t="shared" si="522"/>
        <v>0</v>
      </c>
      <c r="J8363" s="460">
        <f t="shared" si="520"/>
        <v>0</v>
      </c>
      <c r="K8363" s="9"/>
      <c r="P8363" s="2"/>
      <c r="Q8363" s="27"/>
      <c r="R8363" s="2"/>
      <c r="S8363" s="2"/>
      <c r="T8363" s="2"/>
      <c r="U8363" s="2"/>
      <c r="V8363" s="2"/>
      <c r="W8363" s="2"/>
    </row>
    <row r="8364" spans="2:23" ht="15" customHeight="1" x14ac:dyDescent="0.35">
      <c r="B8364" s="349"/>
      <c r="C8364" s="715" t="str">
        <f t="shared" si="523"/>
        <v/>
      </c>
      <c r="D8364" s="458">
        <f>IF(ISNUMBER(Summary!$D$17), DATE(Summary!$D$17, 1, 1) + INT((ROW(B8326)-1)/24), DATE(2024, 1, 1) + INT((ROW(B8326)-1)/24))</f>
        <v>45638</v>
      </c>
      <c r="E8364" s="459">
        <v>0.87500000000000011</v>
      </c>
      <c r="F8364" s="780"/>
      <c r="G8364" s="780"/>
      <c r="H8364" s="460">
        <f t="shared" si="521"/>
        <v>0</v>
      </c>
      <c r="I8364" s="460">
        <f t="shared" si="522"/>
        <v>0</v>
      </c>
      <c r="J8364" s="460">
        <f t="shared" si="520"/>
        <v>0</v>
      </c>
      <c r="K8364" s="9"/>
      <c r="P8364" s="2"/>
      <c r="Q8364" s="27"/>
      <c r="R8364" s="2"/>
      <c r="S8364" s="2"/>
      <c r="T8364" s="2"/>
      <c r="U8364" s="2"/>
      <c r="V8364" s="2"/>
      <c r="W8364" s="2"/>
    </row>
    <row r="8365" spans="2:23" ht="15" customHeight="1" x14ac:dyDescent="0.35">
      <c r="B8365" s="349"/>
      <c r="C8365" s="715" t="str">
        <f t="shared" si="523"/>
        <v/>
      </c>
      <c r="D8365" s="458">
        <f>IF(ISNUMBER(Summary!$D$17), DATE(Summary!$D$17, 1, 1) + INT((ROW(B8327)-1)/24), DATE(2024, 1, 1) + INT((ROW(B8327)-1)/24))</f>
        <v>45638</v>
      </c>
      <c r="E8365" s="459">
        <v>0.91666666666666674</v>
      </c>
      <c r="F8365" s="780"/>
      <c r="G8365" s="780"/>
      <c r="H8365" s="460">
        <f t="shared" si="521"/>
        <v>0</v>
      </c>
      <c r="I8365" s="460">
        <f t="shared" si="522"/>
        <v>0</v>
      </c>
      <c r="J8365" s="460">
        <f t="shared" si="520"/>
        <v>0</v>
      </c>
      <c r="K8365" s="9"/>
      <c r="P8365" s="2"/>
      <c r="Q8365" s="27"/>
      <c r="R8365" s="2"/>
      <c r="S8365" s="2"/>
      <c r="T8365" s="2"/>
      <c r="U8365" s="2"/>
      <c r="V8365" s="2"/>
      <c r="W8365" s="2"/>
    </row>
    <row r="8366" spans="2:23" ht="15" customHeight="1" x14ac:dyDescent="0.35">
      <c r="B8366" s="349"/>
      <c r="C8366" s="715" t="str">
        <f t="shared" si="523"/>
        <v/>
      </c>
      <c r="D8366" s="458">
        <f>IF(ISNUMBER(Summary!$D$17), DATE(Summary!$D$17, 1, 1) + INT((ROW(B8328)-1)/24), DATE(2024, 1, 1) + INT((ROW(B8328)-1)/24))</f>
        <v>45638</v>
      </c>
      <c r="E8366" s="459">
        <v>0.95833333333333337</v>
      </c>
      <c r="F8366" s="780"/>
      <c r="G8366" s="780"/>
      <c r="H8366" s="460">
        <f t="shared" si="521"/>
        <v>0</v>
      </c>
      <c r="I8366" s="460">
        <f t="shared" si="522"/>
        <v>0</v>
      </c>
      <c r="J8366" s="460">
        <f t="shared" si="520"/>
        <v>0</v>
      </c>
      <c r="K8366" s="9"/>
      <c r="P8366" s="2"/>
      <c r="Q8366" s="27"/>
      <c r="R8366" s="2"/>
      <c r="S8366" s="2"/>
      <c r="T8366" s="2"/>
      <c r="U8366" s="2"/>
      <c r="V8366" s="2"/>
      <c r="W8366" s="2"/>
    </row>
    <row r="8367" spans="2:23" ht="15" customHeight="1" x14ac:dyDescent="0.35">
      <c r="B8367" s="457"/>
      <c r="C8367" s="715">
        <f t="shared" si="523"/>
        <v>45639</v>
      </c>
      <c r="D8367" s="458">
        <f>IF(ISNUMBER(Summary!$D$17), DATE(Summary!$D$17, 1, 1) + INT((ROW(B8329)-1)/24), DATE(2024, 1, 1) + INT((ROW(B8329)-1)/24))</f>
        <v>45639</v>
      </c>
      <c r="E8367" s="459">
        <v>3.1225022567582528E-17</v>
      </c>
      <c r="F8367" s="780"/>
      <c r="G8367" s="780"/>
      <c r="H8367" s="460">
        <f t="shared" si="521"/>
        <v>0</v>
      </c>
      <c r="I8367" s="460">
        <f t="shared" si="522"/>
        <v>0</v>
      </c>
      <c r="J8367" s="460">
        <f t="shared" si="520"/>
        <v>0</v>
      </c>
      <c r="K8367" s="9"/>
      <c r="P8367" s="2"/>
      <c r="Q8367" s="27"/>
      <c r="R8367" s="2"/>
      <c r="S8367" s="2"/>
      <c r="T8367" s="2"/>
      <c r="U8367" s="2"/>
      <c r="V8367" s="2"/>
      <c r="W8367" s="2"/>
    </row>
    <row r="8368" spans="2:23" ht="15" customHeight="1" x14ac:dyDescent="0.35">
      <c r="B8368" s="349"/>
      <c r="C8368" s="715" t="str">
        <f t="shared" si="523"/>
        <v/>
      </c>
      <c r="D8368" s="458">
        <f>IF(ISNUMBER(Summary!$D$17), DATE(Summary!$D$17, 1, 1) + INT((ROW(B8330)-1)/24), DATE(2024, 1, 1) + INT((ROW(B8330)-1)/24))</f>
        <v>45639</v>
      </c>
      <c r="E8368" s="459">
        <v>4.1666666666666699E-2</v>
      </c>
      <c r="F8368" s="780"/>
      <c r="G8368" s="780"/>
      <c r="H8368" s="460">
        <f t="shared" si="521"/>
        <v>0</v>
      </c>
      <c r="I8368" s="460">
        <f t="shared" si="522"/>
        <v>0</v>
      </c>
      <c r="J8368" s="460">
        <f t="shared" si="520"/>
        <v>0</v>
      </c>
      <c r="K8368" s="9"/>
      <c r="P8368" s="2"/>
      <c r="Q8368" s="27"/>
      <c r="R8368" s="2"/>
      <c r="S8368" s="2"/>
      <c r="T8368" s="2"/>
      <c r="U8368" s="2"/>
      <c r="V8368" s="2"/>
      <c r="W8368" s="2"/>
    </row>
    <row r="8369" spans="2:23" ht="15" customHeight="1" x14ac:dyDescent="0.35">
      <c r="B8369" s="349"/>
      <c r="C8369" s="715" t="str">
        <f t="shared" si="523"/>
        <v/>
      </c>
      <c r="D8369" s="458">
        <f>IF(ISNUMBER(Summary!$D$17), DATE(Summary!$D$17, 1, 1) + INT((ROW(B8331)-1)/24), DATE(2024, 1, 1) + INT((ROW(B8331)-1)/24))</f>
        <v>45639</v>
      </c>
      <c r="E8369" s="459">
        <v>8.333333333333337E-2</v>
      </c>
      <c r="F8369" s="780"/>
      <c r="G8369" s="780"/>
      <c r="H8369" s="460">
        <f t="shared" si="521"/>
        <v>0</v>
      </c>
      <c r="I8369" s="460">
        <f t="shared" si="522"/>
        <v>0</v>
      </c>
      <c r="J8369" s="460">
        <f t="shared" si="520"/>
        <v>0</v>
      </c>
      <c r="K8369" s="9"/>
      <c r="P8369" s="2"/>
      <c r="Q8369" s="27"/>
      <c r="R8369" s="2"/>
      <c r="S8369" s="2"/>
      <c r="T8369" s="2"/>
      <c r="U8369" s="2"/>
      <c r="V8369" s="2"/>
      <c r="W8369" s="2"/>
    </row>
    <row r="8370" spans="2:23" ht="15" customHeight="1" x14ac:dyDescent="0.35">
      <c r="B8370" s="349"/>
      <c r="C8370" s="715" t="str">
        <f t="shared" si="523"/>
        <v/>
      </c>
      <c r="D8370" s="458">
        <f>IF(ISNUMBER(Summary!$D$17), DATE(Summary!$D$17, 1, 1) + INT((ROW(B8332)-1)/24), DATE(2024, 1, 1) + INT((ROW(B8332)-1)/24))</f>
        <v>45639</v>
      </c>
      <c r="E8370" s="459">
        <v>0.12500000000000006</v>
      </c>
      <c r="F8370" s="780"/>
      <c r="G8370" s="780"/>
      <c r="H8370" s="460">
        <f t="shared" si="521"/>
        <v>0</v>
      </c>
      <c r="I8370" s="460">
        <f t="shared" si="522"/>
        <v>0</v>
      </c>
      <c r="J8370" s="460">
        <f t="shared" si="520"/>
        <v>0</v>
      </c>
      <c r="K8370" s="9"/>
      <c r="P8370" s="2"/>
      <c r="Q8370" s="27"/>
      <c r="R8370" s="2"/>
      <c r="S8370" s="2"/>
      <c r="T8370" s="2"/>
      <c r="U8370" s="2"/>
      <c r="V8370" s="2"/>
      <c r="W8370" s="2"/>
    </row>
    <row r="8371" spans="2:23" ht="15" customHeight="1" x14ac:dyDescent="0.35">
      <c r="B8371" s="349"/>
      <c r="C8371" s="715" t="str">
        <f t="shared" si="523"/>
        <v/>
      </c>
      <c r="D8371" s="458">
        <f>IF(ISNUMBER(Summary!$D$17), DATE(Summary!$D$17, 1, 1) + INT((ROW(B8333)-1)/24), DATE(2024, 1, 1) + INT((ROW(B8333)-1)/24))</f>
        <v>45639</v>
      </c>
      <c r="E8371" s="459">
        <v>0.16666666666666669</v>
      </c>
      <c r="F8371" s="780"/>
      <c r="G8371" s="780"/>
      <c r="H8371" s="460">
        <f t="shared" si="521"/>
        <v>0</v>
      </c>
      <c r="I8371" s="460">
        <f t="shared" si="522"/>
        <v>0</v>
      </c>
      <c r="J8371" s="460">
        <f t="shared" si="520"/>
        <v>0</v>
      </c>
      <c r="K8371" s="9"/>
      <c r="P8371" s="2"/>
      <c r="Q8371" s="27"/>
      <c r="R8371" s="2"/>
      <c r="S8371" s="2"/>
      <c r="T8371" s="2"/>
      <c r="U8371" s="2"/>
      <c r="V8371" s="2"/>
      <c r="W8371" s="2"/>
    </row>
    <row r="8372" spans="2:23" ht="15" customHeight="1" x14ac:dyDescent="0.35">
      <c r="B8372" s="349"/>
      <c r="C8372" s="715" t="str">
        <f t="shared" si="523"/>
        <v/>
      </c>
      <c r="D8372" s="458">
        <f>IF(ISNUMBER(Summary!$D$17), DATE(Summary!$D$17, 1, 1) + INT((ROW(B8334)-1)/24), DATE(2024, 1, 1) + INT((ROW(B8334)-1)/24))</f>
        <v>45639</v>
      </c>
      <c r="E8372" s="459">
        <v>0.20833333333333337</v>
      </c>
      <c r="F8372" s="780"/>
      <c r="G8372" s="780"/>
      <c r="H8372" s="460">
        <f t="shared" si="521"/>
        <v>0</v>
      </c>
      <c r="I8372" s="460">
        <f t="shared" si="522"/>
        <v>0</v>
      </c>
      <c r="J8372" s="460">
        <f t="shared" si="520"/>
        <v>0</v>
      </c>
      <c r="K8372" s="9"/>
      <c r="P8372" s="2"/>
      <c r="Q8372" s="27"/>
      <c r="R8372" s="2"/>
      <c r="S8372" s="2"/>
      <c r="T8372" s="2"/>
      <c r="U8372" s="2"/>
      <c r="V8372" s="2"/>
      <c r="W8372" s="2"/>
    </row>
    <row r="8373" spans="2:23" ht="15" customHeight="1" x14ac:dyDescent="0.35">
      <c r="B8373" s="349"/>
      <c r="C8373" s="715" t="str">
        <f t="shared" si="523"/>
        <v/>
      </c>
      <c r="D8373" s="458">
        <f>IF(ISNUMBER(Summary!$D$17), DATE(Summary!$D$17, 1, 1) + INT((ROW(B8335)-1)/24), DATE(2024, 1, 1) + INT((ROW(B8335)-1)/24))</f>
        <v>45639</v>
      </c>
      <c r="E8373" s="459">
        <v>0.25</v>
      </c>
      <c r="F8373" s="780"/>
      <c r="G8373" s="780"/>
      <c r="H8373" s="460">
        <f t="shared" si="521"/>
        <v>0</v>
      </c>
      <c r="I8373" s="460">
        <f t="shared" si="522"/>
        <v>0</v>
      </c>
      <c r="J8373" s="460">
        <f t="shared" si="520"/>
        <v>0</v>
      </c>
      <c r="K8373" s="9"/>
      <c r="P8373" s="2"/>
      <c r="Q8373" s="27"/>
      <c r="R8373" s="2"/>
      <c r="S8373" s="2"/>
      <c r="T8373" s="2"/>
      <c r="U8373" s="2"/>
      <c r="V8373" s="2"/>
      <c r="W8373" s="2"/>
    </row>
    <row r="8374" spans="2:23" ht="15" customHeight="1" x14ac:dyDescent="0.35">
      <c r="B8374" s="349"/>
      <c r="C8374" s="715" t="str">
        <f t="shared" si="523"/>
        <v/>
      </c>
      <c r="D8374" s="458">
        <f>IF(ISNUMBER(Summary!$D$17), DATE(Summary!$D$17, 1, 1) + INT((ROW(B8336)-1)/24), DATE(2024, 1, 1) + INT((ROW(B8336)-1)/24))</f>
        <v>45639</v>
      </c>
      <c r="E8374" s="459">
        <v>0.29166666666666669</v>
      </c>
      <c r="F8374" s="780"/>
      <c r="G8374" s="780"/>
      <c r="H8374" s="460">
        <f t="shared" si="521"/>
        <v>0</v>
      </c>
      <c r="I8374" s="460">
        <f t="shared" si="522"/>
        <v>0</v>
      </c>
      <c r="J8374" s="460">
        <f t="shared" si="520"/>
        <v>0</v>
      </c>
      <c r="K8374" s="9"/>
      <c r="P8374" s="2"/>
      <c r="Q8374" s="27"/>
      <c r="R8374" s="2"/>
      <c r="S8374" s="2"/>
      <c r="T8374" s="2"/>
      <c r="U8374" s="2"/>
      <c r="V8374" s="2"/>
      <c r="W8374" s="2"/>
    </row>
    <row r="8375" spans="2:23" ht="15" customHeight="1" x14ac:dyDescent="0.35">
      <c r="B8375" s="349"/>
      <c r="C8375" s="715" t="str">
        <f t="shared" si="523"/>
        <v/>
      </c>
      <c r="D8375" s="458">
        <f>IF(ISNUMBER(Summary!$D$17), DATE(Summary!$D$17, 1, 1) + INT((ROW(B8337)-1)/24), DATE(2024, 1, 1) + INT((ROW(B8337)-1)/24))</f>
        <v>45639</v>
      </c>
      <c r="E8375" s="459">
        <v>0.33333333333333337</v>
      </c>
      <c r="F8375" s="780"/>
      <c r="G8375" s="780"/>
      <c r="H8375" s="460">
        <f t="shared" si="521"/>
        <v>0</v>
      </c>
      <c r="I8375" s="460">
        <f t="shared" si="522"/>
        <v>0</v>
      </c>
      <c r="J8375" s="460">
        <f t="shared" si="520"/>
        <v>0</v>
      </c>
      <c r="K8375" s="9"/>
      <c r="P8375" s="2"/>
      <c r="Q8375" s="27"/>
      <c r="R8375" s="2"/>
      <c r="S8375" s="2"/>
      <c r="T8375" s="2"/>
      <c r="U8375" s="2"/>
      <c r="V8375" s="2"/>
      <c r="W8375" s="2"/>
    </row>
    <row r="8376" spans="2:23" ht="15" customHeight="1" x14ac:dyDescent="0.35">
      <c r="B8376" s="349"/>
      <c r="C8376" s="715" t="str">
        <f t="shared" si="523"/>
        <v/>
      </c>
      <c r="D8376" s="458">
        <f>IF(ISNUMBER(Summary!$D$17), DATE(Summary!$D$17, 1, 1) + INT((ROW(B8338)-1)/24), DATE(2024, 1, 1) + INT((ROW(B8338)-1)/24))</f>
        <v>45639</v>
      </c>
      <c r="E8376" s="459">
        <v>0.375</v>
      </c>
      <c r="F8376" s="780"/>
      <c r="G8376" s="780"/>
      <c r="H8376" s="460">
        <f t="shared" si="521"/>
        <v>0</v>
      </c>
      <c r="I8376" s="460">
        <f t="shared" si="522"/>
        <v>0</v>
      </c>
      <c r="J8376" s="460">
        <f t="shared" si="520"/>
        <v>0</v>
      </c>
      <c r="K8376" s="9"/>
      <c r="P8376" s="2"/>
      <c r="Q8376" s="27"/>
      <c r="R8376" s="2"/>
      <c r="S8376" s="2"/>
      <c r="T8376" s="2"/>
      <c r="U8376" s="2"/>
      <c r="V8376" s="2"/>
      <c r="W8376" s="2"/>
    </row>
    <row r="8377" spans="2:23" ht="15" customHeight="1" x14ac:dyDescent="0.35">
      <c r="B8377" s="349"/>
      <c r="C8377" s="715" t="str">
        <f t="shared" si="523"/>
        <v/>
      </c>
      <c r="D8377" s="458">
        <f>IF(ISNUMBER(Summary!$D$17), DATE(Summary!$D$17, 1, 1) + INT((ROW(B8339)-1)/24), DATE(2024, 1, 1) + INT((ROW(B8339)-1)/24))</f>
        <v>45639</v>
      </c>
      <c r="E8377" s="459">
        <v>0.41666666666666669</v>
      </c>
      <c r="F8377" s="780"/>
      <c r="G8377" s="780"/>
      <c r="H8377" s="460">
        <f t="shared" si="521"/>
        <v>0</v>
      </c>
      <c r="I8377" s="460">
        <f t="shared" si="522"/>
        <v>0</v>
      </c>
      <c r="J8377" s="460">
        <f t="shared" si="520"/>
        <v>0</v>
      </c>
      <c r="K8377" s="9"/>
      <c r="P8377" s="2"/>
      <c r="Q8377" s="27"/>
      <c r="R8377" s="2"/>
      <c r="S8377" s="2"/>
      <c r="T8377" s="2"/>
      <c r="U8377" s="2"/>
      <c r="V8377" s="2"/>
      <c r="W8377" s="2"/>
    </row>
    <row r="8378" spans="2:23" ht="15" customHeight="1" x14ac:dyDescent="0.35">
      <c r="B8378" s="349"/>
      <c r="C8378" s="715" t="str">
        <f t="shared" si="523"/>
        <v/>
      </c>
      <c r="D8378" s="458">
        <f>IF(ISNUMBER(Summary!$D$17), DATE(Summary!$D$17, 1, 1) + INT((ROW(B8340)-1)/24), DATE(2024, 1, 1) + INT((ROW(B8340)-1)/24))</f>
        <v>45639</v>
      </c>
      <c r="E8378" s="459">
        <v>0.45833333333333337</v>
      </c>
      <c r="F8378" s="780"/>
      <c r="G8378" s="780"/>
      <c r="H8378" s="460">
        <f t="shared" si="521"/>
        <v>0</v>
      </c>
      <c r="I8378" s="460">
        <f t="shared" si="522"/>
        <v>0</v>
      </c>
      <c r="J8378" s="460">
        <f t="shared" si="520"/>
        <v>0</v>
      </c>
      <c r="K8378" s="9"/>
      <c r="P8378" s="2"/>
      <c r="Q8378" s="27"/>
      <c r="R8378" s="2"/>
      <c r="S8378" s="2"/>
      <c r="T8378" s="2"/>
      <c r="U8378" s="2"/>
      <c r="V8378" s="2"/>
      <c r="W8378" s="2"/>
    </row>
    <row r="8379" spans="2:23" ht="15" customHeight="1" x14ac:dyDescent="0.35">
      <c r="B8379" s="349"/>
      <c r="C8379" s="715" t="str">
        <f t="shared" si="523"/>
        <v/>
      </c>
      <c r="D8379" s="458">
        <f>IF(ISNUMBER(Summary!$D$17), DATE(Summary!$D$17, 1, 1) + INT((ROW(B8341)-1)/24), DATE(2024, 1, 1) + INT((ROW(B8341)-1)/24))</f>
        <v>45639</v>
      </c>
      <c r="E8379" s="459">
        <v>0.50000000000000011</v>
      </c>
      <c r="F8379" s="780"/>
      <c r="G8379" s="780"/>
      <c r="H8379" s="460">
        <f t="shared" si="521"/>
        <v>0</v>
      </c>
      <c r="I8379" s="460">
        <f t="shared" si="522"/>
        <v>0</v>
      </c>
      <c r="J8379" s="460">
        <f t="shared" si="520"/>
        <v>0</v>
      </c>
      <c r="K8379" s="9"/>
      <c r="P8379" s="2"/>
      <c r="Q8379" s="27"/>
      <c r="R8379" s="2"/>
      <c r="S8379" s="2"/>
      <c r="T8379" s="2"/>
      <c r="U8379" s="2"/>
      <c r="V8379" s="2"/>
      <c r="W8379" s="2"/>
    </row>
    <row r="8380" spans="2:23" ht="15" customHeight="1" x14ac:dyDescent="0.35">
      <c r="B8380" s="349"/>
      <c r="C8380" s="715" t="str">
        <f t="shared" si="523"/>
        <v/>
      </c>
      <c r="D8380" s="458">
        <f>IF(ISNUMBER(Summary!$D$17), DATE(Summary!$D$17, 1, 1) + INT((ROW(B8342)-1)/24), DATE(2024, 1, 1) + INT((ROW(B8342)-1)/24))</f>
        <v>45639</v>
      </c>
      <c r="E8380" s="459">
        <v>0.54166666666666674</v>
      </c>
      <c r="F8380" s="780"/>
      <c r="G8380" s="780"/>
      <c r="H8380" s="460">
        <f t="shared" si="521"/>
        <v>0</v>
      </c>
      <c r="I8380" s="460">
        <f t="shared" si="522"/>
        <v>0</v>
      </c>
      <c r="J8380" s="460">
        <f t="shared" si="520"/>
        <v>0</v>
      </c>
      <c r="K8380" s="9"/>
      <c r="P8380" s="2"/>
      <c r="Q8380" s="27"/>
      <c r="R8380" s="2"/>
      <c r="S8380" s="2"/>
      <c r="T8380" s="2"/>
      <c r="U8380" s="2"/>
      <c r="V8380" s="2"/>
      <c r="W8380" s="2"/>
    </row>
    <row r="8381" spans="2:23" ht="15" customHeight="1" x14ac:dyDescent="0.35">
      <c r="B8381" s="349"/>
      <c r="C8381" s="715" t="str">
        <f t="shared" si="523"/>
        <v/>
      </c>
      <c r="D8381" s="458">
        <f>IF(ISNUMBER(Summary!$D$17), DATE(Summary!$D$17, 1, 1) + INT((ROW(B8343)-1)/24), DATE(2024, 1, 1) + INT((ROW(B8343)-1)/24))</f>
        <v>45639</v>
      </c>
      <c r="E8381" s="459">
        <v>0.58333333333333337</v>
      </c>
      <c r="F8381" s="780"/>
      <c r="G8381" s="780"/>
      <c r="H8381" s="460">
        <f t="shared" si="521"/>
        <v>0</v>
      </c>
      <c r="I8381" s="460">
        <f t="shared" si="522"/>
        <v>0</v>
      </c>
      <c r="J8381" s="460">
        <f t="shared" si="520"/>
        <v>0</v>
      </c>
      <c r="K8381" s="9"/>
      <c r="P8381" s="2"/>
      <c r="Q8381" s="27"/>
      <c r="R8381" s="2"/>
      <c r="S8381" s="2"/>
      <c r="T8381" s="2"/>
      <c r="U8381" s="2"/>
      <c r="V8381" s="2"/>
      <c r="W8381" s="2"/>
    </row>
    <row r="8382" spans="2:23" ht="15" customHeight="1" x14ac:dyDescent="0.35">
      <c r="B8382" s="349"/>
      <c r="C8382" s="715" t="str">
        <f t="shared" si="523"/>
        <v/>
      </c>
      <c r="D8382" s="458">
        <f>IF(ISNUMBER(Summary!$D$17), DATE(Summary!$D$17, 1, 1) + INT((ROW(B8344)-1)/24), DATE(2024, 1, 1) + INT((ROW(B8344)-1)/24))</f>
        <v>45639</v>
      </c>
      <c r="E8382" s="459">
        <v>0.62500000000000011</v>
      </c>
      <c r="F8382" s="780"/>
      <c r="G8382" s="780"/>
      <c r="H8382" s="460">
        <f t="shared" si="521"/>
        <v>0</v>
      </c>
      <c r="I8382" s="460">
        <f t="shared" si="522"/>
        <v>0</v>
      </c>
      <c r="J8382" s="460">
        <f t="shared" si="520"/>
        <v>0</v>
      </c>
      <c r="K8382" s="9"/>
      <c r="P8382" s="2"/>
      <c r="Q8382" s="27"/>
      <c r="R8382" s="2"/>
      <c r="S8382" s="2"/>
      <c r="T8382" s="2"/>
      <c r="U8382" s="2"/>
      <c r="V8382" s="2"/>
      <c r="W8382" s="2"/>
    </row>
    <row r="8383" spans="2:23" ht="15" customHeight="1" x14ac:dyDescent="0.35">
      <c r="B8383" s="349"/>
      <c r="C8383" s="715" t="str">
        <f t="shared" si="523"/>
        <v/>
      </c>
      <c r="D8383" s="458">
        <f>IF(ISNUMBER(Summary!$D$17), DATE(Summary!$D$17, 1, 1) + INT((ROW(B8345)-1)/24), DATE(2024, 1, 1) + INT((ROW(B8345)-1)/24))</f>
        <v>45639</v>
      </c>
      <c r="E8383" s="459">
        <v>0.66666666666666674</v>
      </c>
      <c r="F8383" s="780"/>
      <c r="G8383" s="780"/>
      <c r="H8383" s="460">
        <f t="shared" si="521"/>
        <v>0</v>
      </c>
      <c r="I8383" s="460">
        <f t="shared" si="522"/>
        <v>0</v>
      </c>
      <c r="J8383" s="460">
        <f t="shared" si="520"/>
        <v>0</v>
      </c>
      <c r="K8383" s="9"/>
      <c r="P8383" s="2"/>
      <c r="Q8383" s="27"/>
      <c r="R8383" s="2"/>
      <c r="S8383" s="2"/>
      <c r="T8383" s="2"/>
      <c r="U8383" s="2"/>
      <c r="V8383" s="2"/>
      <c r="W8383" s="2"/>
    </row>
    <row r="8384" spans="2:23" ht="15" customHeight="1" x14ac:dyDescent="0.35">
      <c r="B8384" s="349"/>
      <c r="C8384" s="715" t="str">
        <f t="shared" si="523"/>
        <v/>
      </c>
      <c r="D8384" s="458">
        <f>IF(ISNUMBER(Summary!$D$17), DATE(Summary!$D$17, 1, 1) + INT((ROW(B8346)-1)/24), DATE(2024, 1, 1) + INT((ROW(B8346)-1)/24))</f>
        <v>45639</v>
      </c>
      <c r="E8384" s="459">
        <v>0.70833333333333337</v>
      </c>
      <c r="F8384" s="780"/>
      <c r="G8384" s="780"/>
      <c r="H8384" s="460">
        <f t="shared" si="521"/>
        <v>0</v>
      </c>
      <c r="I8384" s="460">
        <f t="shared" si="522"/>
        <v>0</v>
      </c>
      <c r="J8384" s="460">
        <f t="shared" ref="J8384:J8447" si="524">G8384-H8384</f>
        <v>0</v>
      </c>
      <c r="K8384" s="9"/>
      <c r="P8384" s="2"/>
      <c r="Q8384" s="27"/>
      <c r="R8384" s="2"/>
      <c r="S8384" s="2"/>
      <c r="T8384" s="2"/>
      <c r="U8384" s="2"/>
      <c r="V8384" s="2"/>
      <c r="W8384" s="2"/>
    </row>
    <row r="8385" spans="2:23" ht="15" customHeight="1" x14ac:dyDescent="0.35">
      <c r="B8385" s="349"/>
      <c r="C8385" s="715" t="str">
        <f t="shared" si="523"/>
        <v/>
      </c>
      <c r="D8385" s="458">
        <f>IF(ISNUMBER(Summary!$D$17), DATE(Summary!$D$17, 1, 1) + INT((ROW(B8347)-1)/24), DATE(2024, 1, 1) + INT((ROW(B8347)-1)/24))</f>
        <v>45639</v>
      </c>
      <c r="E8385" s="459">
        <v>0.75000000000000011</v>
      </c>
      <c r="F8385" s="780"/>
      <c r="G8385" s="780"/>
      <c r="H8385" s="460">
        <f t="shared" si="521"/>
        <v>0</v>
      </c>
      <c r="I8385" s="460">
        <f t="shared" si="522"/>
        <v>0</v>
      </c>
      <c r="J8385" s="460">
        <f t="shared" si="524"/>
        <v>0</v>
      </c>
      <c r="K8385" s="9"/>
      <c r="P8385" s="2"/>
      <c r="Q8385" s="27"/>
      <c r="R8385" s="2"/>
      <c r="S8385" s="2"/>
      <c r="T8385" s="2"/>
      <c r="U8385" s="2"/>
      <c r="V8385" s="2"/>
      <c r="W8385" s="2"/>
    </row>
    <row r="8386" spans="2:23" ht="15" customHeight="1" x14ac:dyDescent="0.35">
      <c r="B8386" s="349"/>
      <c r="C8386" s="715" t="str">
        <f t="shared" si="523"/>
        <v/>
      </c>
      <c r="D8386" s="458">
        <f>IF(ISNUMBER(Summary!$D$17), DATE(Summary!$D$17, 1, 1) + INT((ROW(B8348)-1)/24), DATE(2024, 1, 1) + INT((ROW(B8348)-1)/24))</f>
        <v>45639</v>
      </c>
      <c r="E8386" s="459">
        <v>0.79166666666666674</v>
      </c>
      <c r="F8386" s="780"/>
      <c r="G8386" s="780"/>
      <c r="H8386" s="460">
        <f t="shared" si="521"/>
        <v>0</v>
      </c>
      <c r="I8386" s="460">
        <f t="shared" si="522"/>
        <v>0</v>
      </c>
      <c r="J8386" s="460">
        <f t="shared" si="524"/>
        <v>0</v>
      </c>
      <c r="K8386" s="9"/>
      <c r="P8386" s="2"/>
      <c r="Q8386" s="27"/>
      <c r="R8386" s="2"/>
      <c r="S8386" s="2"/>
      <c r="T8386" s="2"/>
      <c r="U8386" s="2"/>
      <c r="V8386" s="2"/>
      <c r="W8386" s="2"/>
    </row>
    <row r="8387" spans="2:23" ht="15" customHeight="1" x14ac:dyDescent="0.35">
      <c r="B8387" s="349"/>
      <c r="C8387" s="715" t="str">
        <f t="shared" si="523"/>
        <v/>
      </c>
      <c r="D8387" s="458">
        <f>IF(ISNUMBER(Summary!$D$17), DATE(Summary!$D$17, 1, 1) + INT((ROW(B8349)-1)/24), DATE(2024, 1, 1) + INT((ROW(B8349)-1)/24))</f>
        <v>45639</v>
      </c>
      <c r="E8387" s="459">
        <v>0.83333333333333337</v>
      </c>
      <c r="F8387" s="780"/>
      <c r="G8387" s="780"/>
      <c r="H8387" s="460">
        <f t="shared" si="521"/>
        <v>0</v>
      </c>
      <c r="I8387" s="460">
        <f t="shared" si="522"/>
        <v>0</v>
      </c>
      <c r="J8387" s="460">
        <f t="shared" si="524"/>
        <v>0</v>
      </c>
      <c r="K8387" s="9"/>
      <c r="P8387" s="2"/>
      <c r="Q8387" s="27"/>
      <c r="R8387" s="2"/>
      <c r="S8387" s="2"/>
      <c r="T8387" s="2"/>
      <c r="U8387" s="2"/>
      <c r="V8387" s="2"/>
      <c r="W8387" s="2"/>
    </row>
    <row r="8388" spans="2:23" ht="15" customHeight="1" x14ac:dyDescent="0.35">
      <c r="B8388" s="349"/>
      <c r="C8388" s="715" t="str">
        <f t="shared" si="523"/>
        <v/>
      </c>
      <c r="D8388" s="458">
        <f>IF(ISNUMBER(Summary!$D$17), DATE(Summary!$D$17, 1, 1) + INT((ROW(B8350)-1)/24), DATE(2024, 1, 1) + INT((ROW(B8350)-1)/24))</f>
        <v>45639</v>
      </c>
      <c r="E8388" s="459">
        <v>0.87500000000000011</v>
      </c>
      <c r="F8388" s="780"/>
      <c r="G8388" s="780"/>
      <c r="H8388" s="460">
        <f t="shared" si="521"/>
        <v>0</v>
      </c>
      <c r="I8388" s="460">
        <f t="shared" si="522"/>
        <v>0</v>
      </c>
      <c r="J8388" s="460">
        <f t="shared" si="524"/>
        <v>0</v>
      </c>
      <c r="K8388" s="9"/>
      <c r="P8388" s="2"/>
      <c r="Q8388" s="27"/>
      <c r="R8388" s="2"/>
      <c r="S8388" s="2"/>
      <c r="T8388" s="2"/>
      <c r="U8388" s="2"/>
      <c r="V8388" s="2"/>
      <c r="W8388" s="2"/>
    </row>
    <row r="8389" spans="2:23" ht="15" customHeight="1" x14ac:dyDescent="0.35">
      <c r="B8389" s="349"/>
      <c r="C8389" s="715" t="str">
        <f t="shared" si="523"/>
        <v/>
      </c>
      <c r="D8389" s="458">
        <f>IF(ISNUMBER(Summary!$D$17), DATE(Summary!$D$17, 1, 1) + INT((ROW(B8351)-1)/24), DATE(2024, 1, 1) + INT((ROW(B8351)-1)/24))</f>
        <v>45639</v>
      </c>
      <c r="E8389" s="459">
        <v>0.91666666666666674</v>
      </c>
      <c r="F8389" s="780"/>
      <c r="G8389" s="780"/>
      <c r="H8389" s="460">
        <f t="shared" si="521"/>
        <v>0</v>
      </c>
      <c r="I8389" s="460">
        <f t="shared" si="522"/>
        <v>0</v>
      </c>
      <c r="J8389" s="460">
        <f t="shared" si="524"/>
        <v>0</v>
      </c>
      <c r="K8389" s="9"/>
      <c r="P8389" s="2"/>
      <c r="Q8389" s="27"/>
      <c r="R8389" s="2"/>
      <c r="S8389" s="2"/>
      <c r="T8389" s="2"/>
      <c r="U8389" s="2"/>
      <c r="V8389" s="2"/>
      <c r="W8389" s="2"/>
    </row>
    <row r="8390" spans="2:23" ht="15" customHeight="1" x14ac:dyDescent="0.35">
      <c r="B8390" s="349"/>
      <c r="C8390" s="715" t="str">
        <f t="shared" si="523"/>
        <v/>
      </c>
      <c r="D8390" s="458">
        <f>IF(ISNUMBER(Summary!$D$17), DATE(Summary!$D$17, 1, 1) + INT((ROW(B8352)-1)/24), DATE(2024, 1, 1) + INT((ROW(B8352)-1)/24))</f>
        <v>45639</v>
      </c>
      <c r="E8390" s="459">
        <v>0.95833333333333337</v>
      </c>
      <c r="F8390" s="780"/>
      <c r="G8390" s="780"/>
      <c r="H8390" s="460">
        <f t="shared" si="521"/>
        <v>0</v>
      </c>
      <c r="I8390" s="460">
        <f t="shared" si="522"/>
        <v>0</v>
      </c>
      <c r="J8390" s="460">
        <f t="shared" si="524"/>
        <v>0</v>
      </c>
      <c r="K8390" s="9"/>
      <c r="P8390" s="2"/>
      <c r="Q8390" s="27"/>
      <c r="R8390" s="2"/>
      <c r="S8390" s="2"/>
      <c r="T8390" s="2"/>
      <c r="U8390" s="2"/>
      <c r="V8390" s="2"/>
      <c r="W8390" s="2"/>
    </row>
    <row r="8391" spans="2:23" ht="15" customHeight="1" x14ac:dyDescent="0.35">
      <c r="B8391" s="457"/>
      <c r="C8391" s="715">
        <f t="shared" si="523"/>
        <v>45640</v>
      </c>
      <c r="D8391" s="458">
        <f>IF(ISNUMBER(Summary!$D$17), DATE(Summary!$D$17, 1, 1) + INT((ROW(B8353)-1)/24), DATE(2024, 1, 1) + INT((ROW(B8353)-1)/24))</f>
        <v>45640</v>
      </c>
      <c r="E8391" s="459">
        <v>3.1225022567582528E-17</v>
      </c>
      <c r="F8391" s="780"/>
      <c r="G8391" s="780"/>
      <c r="H8391" s="460">
        <f t="shared" si="521"/>
        <v>0</v>
      </c>
      <c r="I8391" s="460">
        <f t="shared" si="522"/>
        <v>0</v>
      </c>
      <c r="J8391" s="460">
        <f t="shared" si="524"/>
        <v>0</v>
      </c>
      <c r="K8391" s="9"/>
      <c r="P8391" s="2"/>
      <c r="Q8391" s="27"/>
      <c r="R8391" s="2"/>
      <c r="S8391" s="2"/>
      <c r="T8391" s="2"/>
      <c r="U8391" s="2"/>
      <c r="V8391" s="2"/>
      <c r="W8391" s="2"/>
    </row>
    <row r="8392" spans="2:23" ht="15" customHeight="1" x14ac:dyDescent="0.35">
      <c r="B8392" s="349"/>
      <c r="C8392" s="715" t="str">
        <f t="shared" si="523"/>
        <v/>
      </c>
      <c r="D8392" s="458">
        <f>IF(ISNUMBER(Summary!$D$17), DATE(Summary!$D$17, 1, 1) + INT((ROW(B8354)-1)/24), DATE(2024, 1, 1) + INT((ROW(B8354)-1)/24))</f>
        <v>45640</v>
      </c>
      <c r="E8392" s="459">
        <v>4.1666666666666699E-2</v>
      </c>
      <c r="F8392" s="780"/>
      <c r="G8392" s="780"/>
      <c r="H8392" s="460">
        <f t="shared" si="521"/>
        <v>0</v>
      </c>
      <c r="I8392" s="460">
        <f t="shared" si="522"/>
        <v>0</v>
      </c>
      <c r="J8392" s="460">
        <f t="shared" si="524"/>
        <v>0</v>
      </c>
      <c r="K8392" s="9"/>
      <c r="P8392" s="2"/>
      <c r="Q8392" s="27"/>
      <c r="R8392" s="2"/>
      <c r="S8392" s="2"/>
      <c r="T8392" s="2"/>
      <c r="U8392" s="2"/>
      <c r="V8392" s="2"/>
      <c r="W8392" s="2"/>
    </row>
    <row r="8393" spans="2:23" ht="15" customHeight="1" x14ac:dyDescent="0.35">
      <c r="B8393" s="349"/>
      <c r="C8393" s="715" t="str">
        <f t="shared" si="523"/>
        <v/>
      </c>
      <c r="D8393" s="458">
        <f>IF(ISNUMBER(Summary!$D$17), DATE(Summary!$D$17, 1, 1) + INT((ROW(B8355)-1)/24), DATE(2024, 1, 1) + INT((ROW(B8355)-1)/24))</f>
        <v>45640</v>
      </c>
      <c r="E8393" s="459">
        <v>8.333333333333337E-2</v>
      </c>
      <c r="F8393" s="780"/>
      <c r="G8393" s="780"/>
      <c r="H8393" s="460">
        <f t="shared" si="521"/>
        <v>0</v>
      </c>
      <c r="I8393" s="460">
        <f t="shared" si="522"/>
        <v>0</v>
      </c>
      <c r="J8393" s="460">
        <f t="shared" si="524"/>
        <v>0</v>
      </c>
      <c r="K8393" s="9"/>
      <c r="P8393" s="2"/>
      <c r="Q8393" s="27"/>
      <c r="R8393" s="2"/>
      <c r="S8393" s="2"/>
      <c r="T8393" s="2"/>
      <c r="U8393" s="2"/>
      <c r="V8393" s="2"/>
      <c r="W8393" s="2"/>
    </row>
    <row r="8394" spans="2:23" ht="15" customHeight="1" x14ac:dyDescent="0.35">
      <c r="B8394" s="349"/>
      <c r="C8394" s="715" t="str">
        <f t="shared" si="523"/>
        <v/>
      </c>
      <c r="D8394" s="458">
        <f>IF(ISNUMBER(Summary!$D$17), DATE(Summary!$D$17, 1, 1) + INT((ROW(B8356)-1)/24), DATE(2024, 1, 1) + INT((ROW(B8356)-1)/24))</f>
        <v>45640</v>
      </c>
      <c r="E8394" s="459">
        <v>0.12500000000000006</v>
      </c>
      <c r="F8394" s="780"/>
      <c r="G8394" s="780"/>
      <c r="H8394" s="460">
        <f t="shared" si="521"/>
        <v>0</v>
      </c>
      <c r="I8394" s="460">
        <f t="shared" si="522"/>
        <v>0</v>
      </c>
      <c r="J8394" s="460">
        <f t="shared" si="524"/>
        <v>0</v>
      </c>
      <c r="K8394" s="9"/>
      <c r="P8394" s="2"/>
      <c r="Q8394" s="27"/>
      <c r="R8394" s="2"/>
      <c r="S8394" s="2"/>
      <c r="T8394" s="2"/>
      <c r="U8394" s="2"/>
      <c r="V8394" s="2"/>
      <c r="W8394" s="2"/>
    </row>
    <row r="8395" spans="2:23" ht="15" customHeight="1" x14ac:dyDescent="0.35">
      <c r="B8395" s="349"/>
      <c r="C8395" s="715" t="str">
        <f t="shared" si="523"/>
        <v/>
      </c>
      <c r="D8395" s="458">
        <f>IF(ISNUMBER(Summary!$D$17), DATE(Summary!$D$17, 1, 1) + INT((ROW(B8357)-1)/24), DATE(2024, 1, 1) + INT((ROW(B8357)-1)/24))</f>
        <v>45640</v>
      </c>
      <c r="E8395" s="459">
        <v>0.16666666666666669</v>
      </c>
      <c r="F8395" s="780"/>
      <c r="G8395" s="780"/>
      <c r="H8395" s="460">
        <f t="shared" si="521"/>
        <v>0</v>
      </c>
      <c r="I8395" s="460">
        <f t="shared" si="522"/>
        <v>0</v>
      </c>
      <c r="J8395" s="460">
        <f t="shared" si="524"/>
        <v>0</v>
      </c>
      <c r="K8395" s="9"/>
      <c r="P8395" s="2"/>
      <c r="Q8395" s="27"/>
      <c r="R8395" s="2"/>
      <c r="S8395" s="2"/>
      <c r="T8395" s="2"/>
      <c r="U8395" s="2"/>
      <c r="V8395" s="2"/>
      <c r="W8395" s="2"/>
    </row>
    <row r="8396" spans="2:23" ht="15" customHeight="1" x14ac:dyDescent="0.35">
      <c r="B8396" s="349"/>
      <c r="C8396" s="715" t="str">
        <f t="shared" si="523"/>
        <v/>
      </c>
      <c r="D8396" s="458">
        <f>IF(ISNUMBER(Summary!$D$17), DATE(Summary!$D$17, 1, 1) + INT((ROW(B8358)-1)/24), DATE(2024, 1, 1) + INT((ROW(B8358)-1)/24))</f>
        <v>45640</v>
      </c>
      <c r="E8396" s="459">
        <v>0.20833333333333337</v>
      </c>
      <c r="F8396" s="780"/>
      <c r="G8396" s="780"/>
      <c r="H8396" s="460">
        <f t="shared" si="521"/>
        <v>0</v>
      </c>
      <c r="I8396" s="460">
        <f t="shared" si="522"/>
        <v>0</v>
      </c>
      <c r="J8396" s="460">
        <f t="shared" si="524"/>
        <v>0</v>
      </c>
      <c r="K8396" s="9"/>
      <c r="P8396" s="2"/>
      <c r="Q8396" s="27"/>
      <c r="R8396" s="2"/>
      <c r="S8396" s="2"/>
      <c r="T8396" s="2"/>
      <c r="U8396" s="2"/>
      <c r="V8396" s="2"/>
      <c r="W8396" s="2"/>
    </row>
    <row r="8397" spans="2:23" ht="15" customHeight="1" x14ac:dyDescent="0.35">
      <c r="B8397" s="349"/>
      <c r="C8397" s="715" t="str">
        <f t="shared" si="523"/>
        <v/>
      </c>
      <c r="D8397" s="458">
        <f>IF(ISNUMBER(Summary!$D$17), DATE(Summary!$D$17, 1, 1) + INT((ROW(B8359)-1)/24), DATE(2024, 1, 1) + INT((ROW(B8359)-1)/24))</f>
        <v>45640</v>
      </c>
      <c r="E8397" s="459">
        <v>0.25</v>
      </c>
      <c r="F8397" s="780"/>
      <c r="G8397" s="780"/>
      <c r="H8397" s="460">
        <f t="shared" si="521"/>
        <v>0</v>
      </c>
      <c r="I8397" s="460">
        <f t="shared" si="522"/>
        <v>0</v>
      </c>
      <c r="J8397" s="460">
        <f t="shared" si="524"/>
        <v>0</v>
      </c>
      <c r="K8397" s="9"/>
      <c r="P8397" s="2"/>
      <c r="Q8397" s="27"/>
      <c r="R8397" s="2"/>
      <c r="S8397" s="2"/>
      <c r="T8397" s="2"/>
      <c r="U8397" s="2"/>
      <c r="V8397" s="2"/>
      <c r="W8397" s="2"/>
    </row>
    <row r="8398" spans="2:23" ht="15" customHeight="1" x14ac:dyDescent="0.35">
      <c r="B8398" s="349"/>
      <c r="C8398" s="715" t="str">
        <f t="shared" si="523"/>
        <v/>
      </c>
      <c r="D8398" s="458">
        <f>IF(ISNUMBER(Summary!$D$17), DATE(Summary!$D$17, 1, 1) + INT((ROW(B8360)-1)/24), DATE(2024, 1, 1) + INT((ROW(B8360)-1)/24))</f>
        <v>45640</v>
      </c>
      <c r="E8398" s="459">
        <v>0.29166666666666669</v>
      </c>
      <c r="F8398" s="780"/>
      <c r="G8398" s="780"/>
      <c r="H8398" s="460">
        <f t="shared" si="521"/>
        <v>0</v>
      </c>
      <c r="I8398" s="460">
        <f t="shared" si="522"/>
        <v>0</v>
      </c>
      <c r="J8398" s="460">
        <f t="shared" si="524"/>
        <v>0</v>
      </c>
      <c r="K8398" s="9"/>
      <c r="P8398" s="2"/>
      <c r="Q8398" s="27"/>
      <c r="R8398" s="2"/>
      <c r="S8398" s="2"/>
      <c r="T8398" s="2"/>
      <c r="U8398" s="2"/>
      <c r="V8398" s="2"/>
      <c r="W8398" s="2"/>
    </row>
    <row r="8399" spans="2:23" ht="15" customHeight="1" x14ac:dyDescent="0.35">
      <c r="B8399" s="349"/>
      <c r="C8399" s="715" t="str">
        <f t="shared" si="523"/>
        <v/>
      </c>
      <c r="D8399" s="458">
        <f>IF(ISNUMBER(Summary!$D$17), DATE(Summary!$D$17, 1, 1) + INT((ROW(B8361)-1)/24), DATE(2024, 1, 1) + INT((ROW(B8361)-1)/24))</f>
        <v>45640</v>
      </c>
      <c r="E8399" s="459">
        <v>0.33333333333333337</v>
      </c>
      <c r="F8399" s="780"/>
      <c r="G8399" s="780"/>
      <c r="H8399" s="460">
        <f t="shared" si="521"/>
        <v>0</v>
      </c>
      <c r="I8399" s="460">
        <f t="shared" si="522"/>
        <v>0</v>
      </c>
      <c r="J8399" s="460">
        <f t="shared" si="524"/>
        <v>0</v>
      </c>
      <c r="K8399" s="9"/>
      <c r="P8399" s="2"/>
      <c r="Q8399" s="27"/>
      <c r="R8399" s="2"/>
      <c r="S8399" s="2"/>
      <c r="T8399" s="2"/>
      <c r="U8399" s="2"/>
      <c r="V8399" s="2"/>
      <c r="W8399" s="2"/>
    </row>
    <row r="8400" spans="2:23" ht="15" customHeight="1" x14ac:dyDescent="0.35">
      <c r="B8400" s="349"/>
      <c r="C8400" s="715" t="str">
        <f t="shared" si="523"/>
        <v/>
      </c>
      <c r="D8400" s="458">
        <f>IF(ISNUMBER(Summary!$D$17), DATE(Summary!$D$17, 1, 1) + INT((ROW(B8362)-1)/24), DATE(2024, 1, 1) + INT((ROW(B8362)-1)/24))</f>
        <v>45640</v>
      </c>
      <c r="E8400" s="459">
        <v>0.375</v>
      </c>
      <c r="F8400" s="780"/>
      <c r="G8400" s="780"/>
      <c r="H8400" s="460">
        <f t="shared" si="521"/>
        <v>0</v>
      </c>
      <c r="I8400" s="460">
        <f t="shared" si="522"/>
        <v>0</v>
      </c>
      <c r="J8400" s="460">
        <f t="shared" si="524"/>
        <v>0</v>
      </c>
      <c r="K8400" s="9"/>
      <c r="P8400" s="2"/>
      <c r="Q8400" s="27"/>
      <c r="R8400" s="2"/>
      <c r="S8400" s="2"/>
      <c r="T8400" s="2"/>
      <c r="U8400" s="2"/>
      <c r="V8400" s="2"/>
      <c r="W8400" s="2"/>
    </row>
    <row r="8401" spans="2:23" ht="15" customHeight="1" x14ac:dyDescent="0.35">
      <c r="B8401" s="349"/>
      <c r="C8401" s="715" t="str">
        <f t="shared" si="523"/>
        <v/>
      </c>
      <c r="D8401" s="458">
        <f>IF(ISNUMBER(Summary!$D$17), DATE(Summary!$D$17, 1, 1) + INT((ROW(B8363)-1)/24), DATE(2024, 1, 1) + INT((ROW(B8363)-1)/24))</f>
        <v>45640</v>
      </c>
      <c r="E8401" s="459">
        <v>0.41666666666666669</v>
      </c>
      <c r="F8401" s="780"/>
      <c r="G8401" s="780"/>
      <c r="H8401" s="460">
        <f t="shared" si="521"/>
        <v>0</v>
      </c>
      <c r="I8401" s="460">
        <f t="shared" si="522"/>
        <v>0</v>
      </c>
      <c r="J8401" s="460">
        <f t="shared" si="524"/>
        <v>0</v>
      </c>
      <c r="K8401" s="9"/>
      <c r="P8401" s="2"/>
      <c r="Q8401" s="27"/>
      <c r="R8401" s="2"/>
      <c r="S8401" s="2"/>
      <c r="T8401" s="2"/>
      <c r="U8401" s="2"/>
      <c r="V8401" s="2"/>
      <c r="W8401" s="2"/>
    </row>
    <row r="8402" spans="2:23" ht="15" customHeight="1" x14ac:dyDescent="0.35">
      <c r="B8402" s="349"/>
      <c r="C8402" s="715" t="str">
        <f t="shared" si="523"/>
        <v/>
      </c>
      <c r="D8402" s="458">
        <f>IF(ISNUMBER(Summary!$D$17), DATE(Summary!$D$17, 1, 1) + INT((ROW(B8364)-1)/24), DATE(2024, 1, 1) + INT((ROW(B8364)-1)/24))</f>
        <v>45640</v>
      </c>
      <c r="E8402" s="459">
        <v>0.45833333333333337</v>
      </c>
      <c r="F8402" s="780"/>
      <c r="G8402" s="780"/>
      <c r="H8402" s="460">
        <f t="shared" si="521"/>
        <v>0</v>
      </c>
      <c r="I8402" s="460">
        <f t="shared" si="522"/>
        <v>0</v>
      </c>
      <c r="J8402" s="460">
        <f t="shared" si="524"/>
        <v>0</v>
      </c>
      <c r="K8402" s="9"/>
      <c r="P8402" s="2"/>
      <c r="Q8402" s="27"/>
      <c r="R8402" s="2"/>
      <c r="S8402" s="2"/>
      <c r="T8402" s="2"/>
      <c r="U8402" s="2"/>
      <c r="V8402" s="2"/>
      <c r="W8402" s="2"/>
    </row>
    <row r="8403" spans="2:23" ht="15" customHeight="1" x14ac:dyDescent="0.35">
      <c r="B8403" s="349"/>
      <c r="C8403" s="715" t="str">
        <f t="shared" si="523"/>
        <v/>
      </c>
      <c r="D8403" s="458">
        <f>IF(ISNUMBER(Summary!$D$17), DATE(Summary!$D$17, 1, 1) + INT((ROW(B8365)-1)/24), DATE(2024, 1, 1) + INT((ROW(B8365)-1)/24))</f>
        <v>45640</v>
      </c>
      <c r="E8403" s="459">
        <v>0.50000000000000011</v>
      </c>
      <c r="F8403" s="780"/>
      <c r="G8403" s="780"/>
      <c r="H8403" s="460">
        <f t="shared" si="521"/>
        <v>0</v>
      </c>
      <c r="I8403" s="460">
        <f t="shared" si="522"/>
        <v>0</v>
      </c>
      <c r="J8403" s="460">
        <f t="shared" si="524"/>
        <v>0</v>
      </c>
      <c r="K8403" s="9"/>
      <c r="P8403" s="2"/>
      <c r="Q8403" s="27"/>
      <c r="R8403" s="2"/>
      <c r="S8403" s="2"/>
      <c r="T8403" s="2"/>
      <c r="U8403" s="2"/>
      <c r="V8403" s="2"/>
      <c r="W8403" s="2"/>
    </row>
    <row r="8404" spans="2:23" ht="15" customHeight="1" x14ac:dyDescent="0.35">
      <c r="B8404" s="349"/>
      <c r="C8404" s="715" t="str">
        <f t="shared" si="523"/>
        <v/>
      </c>
      <c r="D8404" s="458">
        <f>IF(ISNUMBER(Summary!$D$17), DATE(Summary!$D$17, 1, 1) + INT((ROW(B8366)-1)/24), DATE(2024, 1, 1) + INT((ROW(B8366)-1)/24))</f>
        <v>45640</v>
      </c>
      <c r="E8404" s="459">
        <v>0.54166666666666674</v>
      </c>
      <c r="F8404" s="780"/>
      <c r="G8404" s="780"/>
      <c r="H8404" s="460">
        <f t="shared" si="521"/>
        <v>0</v>
      </c>
      <c r="I8404" s="460">
        <f t="shared" si="522"/>
        <v>0</v>
      </c>
      <c r="J8404" s="460">
        <f t="shared" si="524"/>
        <v>0</v>
      </c>
      <c r="K8404" s="9"/>
      <c r="P8404" s="2"/>
      <c r="Q8404" s="27"/>
      <c r="R8404" s="2"/>
      <c r="S8404" s="2"/>
      <c r="T8404" s="2"/>
      <c r="U8404" s="2"/>
      <c r="V8404" s="2"/>
      <c r="W8404" s="2"/>
    </row>
    <row r="8405" spans="2:23" ht="15" customHeight="1" x14ac:dyDescent="0.35">
      <c r="B8405" s="349"/>
      <c r="C8405" s="715" t="str">
        <f t="shared" si="523"/>
        <v/>
      </c>
      <c r="D8405" s="458">
        <f>IF(ISNUMBER(Summary!$D$17), DATE(Summary!$D$17, 1, 1) + INT((ROW(B8367)-1)/24), DATE(2024, 1, 1) + INT((ROW(B8367)-1)/24))</f>
        <v>45640</v>
      </c>
      <c r="E8405" s="459">
        <v>0.58333333333333337</v>
      </c>
      <c r="F8405" s="780"/>
      <c r="G8405" s="780"/>
      <c r="H8405" s="460">
        <f t="shared" si="521"/>
        <v>0</v>
      </c>
      <c r="I8405" s="460">
        <f t="shared" si="522"/>
        <v>0</v>
      </c>
      <c r="J8405" s="460">
        <f t="shared" si="524"/>
        <v>0</v>
      </c>
      <c r="K8405" s="9"/>
      <c r="P8405" s="2"/>
      <c r="Q8405" s="27"/>
      <c r="R8405" s="2"/>
      <c r="S8405" s="2"/>
      <c r="T8405" s="2"/>
      <c r="U8405" s="2"/>
      <c r="V8405" s="2"/>
      <c r="W8405" s="2"/>
    </row>
    <row r="8406" spans="2:23" ht="15" customHeight="1" x14ac:dyDescent="0.35">
      <c r="B8406" s="349"/>
      <c r="C8406" s="715" t="str">
        <f t="shared" si="523"/>
        <v/>
      </c>
      <c r="D8406" s="458">
        <f>IF(ISNUMBER(Summary!$D$17), DATE(Summary!$D$17, 1, 1) + INT((ROW(B8368)-1)/24), DATE(2024, 1, 1) + INT((ROW(B8368)-1)/24))</f>
        <v>45640</v>
      </c>
      <c r="E8406" s="459">
        <v>0.62500000000000011</v>
      </c>
      <c r="F8406" s="780"/>
      <c r="G8406" s="780"/>
      <c r="H8406" s="460">
        <f t="shared" si="521"/>
        <v>0</v>
      </c>
      <c r="I8406" s="460">
        <f t="shared" si="522"/>
        <v>0</v>
      </c>
      <c r="J8406" s="460">
        <f t="shared" si="524"/>
        <v>0</v>
      </c>
      <c r="K8406" s="9"/>
      <c r="P8406" s="2"/>
      <c r="Q8406" s="27"/>
      <c r="R8406" s="2"/>
      <c r="S8406" s="2"/>
      <c r="T8406" s="2"/>
      <c r="U8406" s="2"/>
      <c r="V8406" s="2"/>
      <c r="W8406" s="2"/>
    </row>
    <row r="8407" spans="2:23" ht="15" customHeight="1" x14ac:dyDescent="0.35">
      <c r="B8407" s="349"/>
      <c r="C8407" s="715" t="str">
        <f t="shared" si="523"/>
        <v/>
      </c>
      <c r="D8407" s="458">
        <f>IF(ISNUMBER(Summary!$D$17), DATE(Summary!$D$17, 1, 1) + INT((ROW(B8369)-1)/24), DATE(2024, 1, 1) + INT((ROW(B8369)-1)/24))</f>
        <v>45640</v>
      </c>
      <c r="E8407" s="459">
        <v>0.66666666666666674</v>
      </c>
      <c r="F8407" s="780"/>
      <c r="G8407" s="780"/>
      <c r="H8407" s="460">
        <f t="shared" si="521"/>
        <v>0</v>
      </c>
      <c r="I8407" s="460">
        <f t="shared" si="522"/>
        <v>0</v>
      </c>
      <c r="J8407" s="460">
        <f t="shared" si="524"/>
        <v>0</v>
      </c>
      <c r="K8407" s="9"/>
      <c r="P8407" s="2"/>
      <c r="Q8407" s="27"/>
      <c r="R8407" s="2"/>
      <c r="S8407" s="2"/>
      <c r="T8407" s="2"/>
      <c r="U8407" s="2"/>
      <c r="V8407" s="2"/>
      <c r="W8407" s="2"/>
    </row>
    <row r="8408" spans="2:23" ht="15" customHeight="1" x14ac:dyDescent="0.35">
      <c r="B8408" s="349"/>
      <c r="C8408" s="715" t="str">
        <f t="shared" si="523"/>
        <v/>
      </c>
      <c r="D8408" s="458">
        <f>IF(ISNUMBER(Summary!$D$17), DATE(Summary!$D$17, 1, 1) + INT((ROW(B8370)-1)/24), DATE(2024, 1, 1) + INT((ROW(B8370)-1)/24))</f>
        <v>45640</v>
      </c>
      <c r="E8408" s="459">
        <v>0.70833333333333337</v>
      </c>
      <c r="F8408" s="780"/>
      <c r="G8408" s="780"/>
      <c r="H8408" s="460">
        <f t="shared" si="521"/>
        <v>0</v>
      </c>
      <c r="I8408" s="460">
        <f t="shared" si="522"/>
        <v>0</v>
      </c>
      <c r="J8408" s="460">
        <f t="shared" si="524"/>
        <v>0</v>
      </c>
      <c r="K8408" s="9"/>
      <c r="P8408" s="2"/>
      <c r="Q8408" s="27"/>
      <c r="R8408" s="2"/>
      <c r="S8408" s="2"/>
      <c r="T8408" s="2"/>
      <c r="U8408" s="2"/>
      <c r="V8408" s="2"/>
      <c r="W8408" s="2"/>
    </row>
    <row r="8409" spans="2:23" ht="15" customHeight="1" x14ac:dyDescent="0.35">
      <c r="B8409" s="349"/>
      <c r="C8409" s="715" t="str">
        <f t="shared" si="523"/>
        <v/>
      </c>
      <c r="D8409" s="458">
        <f>IF(ISNUMBER(Summary!$D$17), DATE(Summary!$D$17, 1, 1) + INT((ROW(B8371)-1)/24), DATE(2024, 1, 1) + INT((ROW(B8371)-1)/24))</f>
        <v>45640</v>
      </c>
      <c r="E8409" s="459">
        <v>0.75000000000000011</v>
      </c>
      <c r="F8409" s="780"/>
      <c r="G8409" s="780"/>
      <c r="H8409" s="460">
        <f t="shared" si="521"/>
        <v>0</v>
      </c>
      <c r="I8409" s="460">
        <f t="shared" si="522"/>
        <v>0</v>
      </c>
      <c r="J8409" s="460">
        <f t="shared" si="524"/>
        <v>0</v>
      </c>
      <c r="K8409" s="9"/>
      <c r="P8409" s="2"/>
      <c r="Q8409" s="27"/>
      <c r="R8409" s="2"/>
      <c r="S8409" s="2"/>
      <c r="T8409" s="2"/>
      <c r="U8409" s="2"/>
      <c r="V8409" s="2"/>
      <c r="W8409" s="2"/>
    </row>
    <row r="8410" spans="2:23" ht="15" customHeight="1" x14ac:dyDescent="0.35">
      <c r="B8410" s="349"/>
      <c r="C8410" s="715" t="str">
        <f t="shared" si="523"/>
        <v/>
      </c>
      <c r="D8410" s="458">
        <f>IF(ISNUMBER(Summary!$D$17), DATE(Summary!$D$17, 1, 1) + INT((ROW(B8372)-1)/24), DATE(2024, 1, 1) + INT((ROW(B8372)-1)/24))</f>
        <v>45640</v>
      </c>
      <c r="E8410" s="459">
        <v>0.79166666666666674</v>
      </c>
      <c r="F8410" s="780"/>
      <c r="G8410" s="780"/>
      <c r="H8410" s="460">
        <f t="shared" si="521"/>
        <v>0</v>
      </c>
      <c r="I8410" s="460">
        <f t="shared" si="522"/>
        <v>0</v>
      </c>
      <c r="J8410" s="460">
        <f t="shared" si="524"/>
        <v>0</v>
      </c>
      <c r="K8410" s="9"/>
      <c r="P8410" s="2"/>
      <c r="Q8410" s="27"/>
      <c r="R8410" s="2"/>
      <c r="S8410" s="2"/>
      <c r="T8410" s="2"/>
      <c r="U8410" s="2"/>
      <c r="V8410" s="2"/>
      <c r="W8410" s="2"/>
    </row>
    <row r="8411" spans="2:23" ht="15" customHeight="1" x14ac:dyDescent="0.35">
      <c r="B8411" s="349"/>
      <c r="C8411" s="715" t="str">
        <f t="shared" si="523"/>
        <v/>
      </c>
      <c r="D8411" s="458">
        <f>IF(ISNUMBER(Summary!$D$17), DATE(Summary!$D$17, 1, 1) + INT((ROW(B8373)-1)/24), DATE(2024, 1, 1) + INT((ROW(B8373)-1)/24))</f>
        <v>45640</v>
      </c>
      <c r="E8411" s="459">
        <v>0.83333333333333337</v>
      </c>
      <c r="F8411" s="780"/>
      <c r="G8411" s="780"/>
      <c r="H8411" s="460">
        <f t="shared" si="521"/>
        <v>0</v>
      </c>
      <c r="I8411" s="460">
        <f t="shared" si="522"/>
        <v>0</v>
      </c>
      <c r="J8411" s="460">
        <f t="shared" si="524"/>
        <v>0</v>
      </c>
      <c r="K8411" s="9"/>
      <c r="P8411" s="2"/>
      <c r="Q8411" s="27"/>
      <c r="R8411" s="2"/>
      <c r="S8411" s="2"/>
      <c r="T8411" s="2"/>
      <c r="U8411" s="2"/>
      <c r="V8411" s="2"/>
      <c r="W8411" s="2"/>
    </row>
    <row r="8412" spans="2:23" ht="15" customHeight="1" x14ac:dyDescent="0.35">
      <c r="B8412" s="349"/>
      <c r="C8412" s="715" t="str">
        <f t="shared" si="523"/>
        <v/>
      </c>
      <c r="D8412" s="458">
        <f>IF(ISNUMBER(Summary!$D$17), DATE(Summary!$D$17, 1, 1) + INT((ROW(B8374)-1)/24), DATE(2024, 1, 1) + INT((ROW(B8374)-1)/24))</f>
        <v>45640</v>
      </c>
      <c r="E8412" s="459">
        <v>0.87500000000000011</v>
      </c>
      <c r="F8412" s="780"/>
      <c r="G8412" s="780"/>
      <c r="H8412" s="460">
        <f t="shared" si="521"/>
        <v>0</v>
      </c>
      <c r="I8412" s="460">
        <f t="shared" si="522"/>
        <v>0</v>
      </c>
      <c r="J8412" s="460">
        <f t="shared" si="524"/>
        <v>0</v>
      </c>
      <c r="K8412" s="9"/>
      <c r="P8412" s="2"/>
      <c r="Q8412" s="27"/>
      <c r="R8412" s="2"/>
      <c r="S8412" s="2"/>
      <c r="T8412" s="2"/>
      <c r="U8412" s="2"/>
      <c r="V8412" s="2"/>
      <c r="W8412" s="2"/>
    </row>
    <row r="8413" spans="2:23" ht="15" customHeight="1" x14ac:dyDescent="0.35">
      <c r="B8413" s="349"/>
      <c r="C8413" s="715" t="str">
        <f t="shared" si="523"/>
        <v/>
      </c>
      <c r="D8413" s="458">
        <f>IF(ISNUMBER(Summary!$D$17), DATE(Summary!$D$17, 1, 1) + INT((ROW(B8375)-1)/24), DATE(2024, 1, 1) + INT((ROW(B8375)-1)/24))</f>
        <v>45640</v>
      </c>
      <c r="E8413" s="459">
        <v>0.91666666666666674</v>
      </c>
      <c r="F8413" s="780"/>
      <c r="G8413" s="780"/>
      <c r="H8413" s="460">
        <f t="shared" si="521"/>
        <v>0</v>
      </c>
      <c r="I8413" s="460">
        <f t="shared" si="522"/>
        <v>0</v>
      </c>
      <c r="J8413" s="460">
        <f t="shared" si="524"/>
        <v>0</v>
      </c>
      <c r="K8413" s="9"/>
      <c r="P8413" s="2"/>
      <c r="Q8413" s="27"/>
      <c r="R8413" s="2"/>
      <c r="S8413" s="2"/>
      <c r="T8413" s="2"/>
      <c r="U8413" s="2"/>
      <c r="V8413" s="2"/>
      <c r="W8413" s="2"/>
    </row>
    <row r="8414" spans="2:23" ht="15" customHeight="1" x14ac:dyDescent="0.35">
      <c r="B8414" s="349"/>
      <c r="C8414" s="715" t="str">
        <f t="shared" si="523"/>
        <v/>
      </c>
      <c r="D8414" s="458">
        <f>IF(ISNUMBER(Summary!$D$17), DATE(Summary!$D$17, 1, 1) + INT((ROW(B8376)-1)/24), DATE(2024, 1, 1) + INT((ROW(B8376)-1)/24))</f>
        <v>45640</v>
      </c>
      <c r="E8414" s="459">
        <v>0.95833333333333337</v>
      </c>
      <c r="F8414" s="780"/>
      <c r="G8414" s="780"/>
      <c r="H8414" s="460">
        <f t="shared" si="521"/>
        <v>0</v>
      </c>
      <c r="I8414" s="460">
        <f t="shared" si="522"/>
        <v>0</v>
      </c>
      <c r="J8414" s="460">
        <f t="shared" si="524"/>
        <v>0</v>
      </c>
      <c r="K8414" s="9"/>
      <c r="P8414" s="2"/>
      <c r="Q8414" s="27"/>
      <c r="R8414" s="2"/>
      <c r="S8414" s="2"/>
      <c r="T8414" s="2"/>
      <c r="U8414" s="2"/>
      <c r="V8414" s="2"/>
      <c r="W8414" s="2"/>
    </row>
    <row r="8415" spans="2:23" ht="15" customHeight="1" x14ac:dyDescent="0.35">
      <c r="B8415" s="457"/>
      <c r="C8415" s="715">
        <f t="shared" si="523"/>
        <v>45641</v>
      </c>
      <c r="D8415" s="458">
        <f>IF(ISNUMBER(Summary!$D$17), DATE(Summary!$D$17, 1, 1) + INT((ROW(B8377)-1)/24), DATE(2024, 1, 1) + INT((ROW(B8377)-1)/24))</f>
        <v>45641</v>
      </c>
      <c r="E8415" s="459">
        <v>3.1225022567582528E-17</v>
      </c>
      <c r="F8415" s="780"/>
      <c r="G8415" s="780"/>
      <c r="H8415" s="460">
        <f t="shared" si="521"/>
        <v>0</v>
      </c>
      <c r="I8415" s="460">
        <f t="shared" si="522"/>
        <v>0</v>
      </c>
      <c r="J8415" s="460">
        <f t="shared" si="524"/>
        <v>0</v>
      </c>
      <c r="K8415" s="9"/>
      <c r="P8415" s="2"/>
      <c r="Q8415" s="27"/>
      <c r="R8415" s="2"/>
      <c r="S8415" s="2"/>
      <c r="T8415" s="2"/>
      <c r="U8415" s="2"/>
      <c r="V8415" s="2"/>
      <c r="W8415" s="2"/>
    </row>
    <row r="8416" spans="2:23" ht="15" customHeight="1" x14ac:dyDescent="0.35">
      <c r="B8416" s="349"/>
      <c r="C8416" s="715" t="str">
        <f t="shared" si="523"/>
        <v/>
      </c>
      <c r="D8416" s="458">
        <f>IF(ISNUMBER(Summary!$D$17), DATE(Summary!$D$17, 1, 1) + INT((ROW(B8378)-1)/24), DATE(2024, 1, 1) + INT((ROW(B8378)-1)/24))</f>
        <v>45641</v>
      </c>
      <c r="E8416" s="459">
        <v>4.1666666666666699E-2</v>
      </c>
      <c r="F8416" s="780"/>
      <c r="G8416" s="780"/>
      <c r="H8416" s="460">
        <f t="shared" si="521"/>
        <v>0</v>
      </c>
      <c r="I8416" s="460">
        <f t="shared" si="522"/>
        <v>0</v>
      </c>
      <c r="J8416" s="460">
        <f t="shared" si="524"/>
        <v>0</v>
      </c>
      <c r="K8416" s="9"/>
      <c r="P8416" s="2"/>
      <c r="Q8416" s="27"/>
      <c r="R8416" s="2"/>
      <c r="S8416" s="2"/>
      <c r="T8416" s="2"/>
      <c r="U8416" s="2"/>
      <c r="V8416" s="2"/>
      <c r="W8416" s="2"/>
    </row>
    <row r="8417" spans="2:23" ht="15" customHeight="1" x14ac:dyDescent="0.35">
      <c r="B8417" s="349"/>
      <c r="C8417" s="715" t="str">
        <f t="shared" si="523"/>
        <v/>
      </c>
      <c r="D8417" s="458">
        <f>IF(ISNUMBER(Summary!$D$17), DATE(Summary!$D$17, 1, 1) + INT((ROW(B8379)-1)/24), DATE(2024, 1, 1) + INT((ROW(B8379)-1)/24))</f>
        <v>45641</v>
      </c>
      <c r="E8417" s="459">
        <v>8.333333333333337E-2</v>
      </c>
      <c r="F8417" s="780"/>
      <c r="G8417" s="780"/>
      <c r="H8417" s="460">
        <f t="shared" si="521"/>
        <v>0</v>
      </c>
      <c r="I8417" s="460">
        <f t="shared" si="522"/>
        <v>0</v>
      </c>
      <c r="J8417" s="460">
        <f t="shared" si="524"/>
        <v>0</v>
      </c>
      <c r="K8417" s="9"/>
      <c r="P8417" s="2"/>
      <c r="Q8417" s="27"/>
      <c r="R8417" s="2"/>
      <c r="S8417" s="2"/>
      <c r="T8417" s="2"/>
      <c r="U8417" s="2"/>
      <c r="V8417" s="2"/>
      <c r="W8417" s="2"/>
    </row>
    <row r="8418" spans="2:23" ht="15" customHeight="1" x14ac:dyDescent="0.35">
      <c r="B8418" s="349"/>
      <c r="C8418" s="715" t="str">
        <f t="shared" si="523"/>
        <v/>
      </c>
      <c r="D8418" s="458">
        <f>IF(ISNUMBER(Summary!$D$17), DATE(Summary!$D$17, 1, 1) + INT((ROW(B8380)-1)/24), DATE(2024, 1, 1) + INT((ROW(B8380)-1)/24))</f>
        <v>45641</v>
      </c>
      <c r="E8418" s="459">
        <v>0.12500000000000006</v>
      </c>
      <c r="F8418" s="780"/>
      <c r="G8418" s="780"/>
      <c r="H8418" s="460">
        <f t="shared" si="521"/>
        <v>0</v>
      </c>
      <c r="I8418" s="460">
        <f t="shared" si="522"/>
        <v>0</v>
      </c>
      <c r="J8418" s="460">
        <f t="shared" si="524"/>
        <v>0</v>
      </c>
      <c r="K8418" s="9"/>
      <c r="P8418" s="2"/>
      <c r="Q8418" s="27"/>
      <c r="R8418" s="2"/>
      <c r="S8418" s="2"/>
      <c r="T8418" s="2"/>
      <c r="U8418" s="2"/>
      <c r="V8418" s="2"/>
      <c r="W8418" s="2"/>
    </row>
    <row r="8419" spans="2:23" ht="15" customHeight="1" x14ac:dyDescent="0.35">
      <c r="B8419" s="349"/>
      <c r="C8419" s="715" t="str">
        <f t="shared" si="523"/>
        <v/>
      </c>
      <c r="D8419" s="458">
        <f>IF(ISNUMBER(Summary!$D$17), DATE(Summary!$D$17, 1, 1) + INT((ROW(B8381)-1)/24), DATE(2024, 1, 1) + INT((ROW(B8381)-1)/24))</f>
        <v>45641</v>
      </c>
      <c r="E8419" s="459">
        <v>0.16666666666666669</v>
      </c>
      <c r="F8419" s="780"/>
      <c r="G8419" s="780"/>
      <c r="H8419" s="460">
        <f t="shared" si="521"/>
        <v>0</v>
      </c>
      <c r="I8419" s="460">
        <f t="shared" si="522"/>
        <v>0</v>
      </c>
      <c r="J8419" s="460">
        <f t="shared" si="524"/>
        <v>0</v>
      </c>
      <c r="K8419" s="9"/>
      <c r="P8419" s="2"/>
      <c r="Q8419" s="27"/>
      <c r="R8419" s="2"/>
      <c r="S8419" s="2"/>
      <c r="T8419" s="2"/>
      <c r="U8419" s="2"/>
      <c r="V8419" s="2"/>
      <c r="W8419" s="2"/>
    </row>
    <row r="8420" spans="2:23" ht="15" customHeight="1" x14ac:dyDescent="0.35">
      <c r="B8420" s="349"/>
      <c r="C8420" s="715" t="str">
        <f t="shared" si="523"/>
        <v/>
      </c>
      <c r="D8420" s="458">
        <f>IF(ISNUMBER(Summary!$D$17), DATE(Summary!$D$17, 1, 1) + INT((ROW(B8382)-1)/24), DATE(2024, 1, 1) + INT((ROW(B8382)-1)/24))</f>
        <v>45641</v>
      </c>
      <c r="E8420" s="459">
        <v>0.20833333333333337</v>
      </c>
      <c r="F8420" s="780"/>
      <c r="G8420" s="780"/>
      <c r="H8420" s="460">
        <f t="shared" si="521"/>
        <v>0</v>
      </c>
      <c r="I8420" s="460">
        <f t="shared" si="522"/>
        <v>0</v>
      </c>
      <c r="J8420" s="460">
        <f t="shared" si="524"/>
        <v>0</v>
      </c>
      <c r="K8420" s="9"/>
      <c r="P8420" s="2"/>
      <c r="Q8420" s="27"/>
      <c r="R8420" s="2"/>
      <c r="S8420" s="2"/>
      <c r="T8420" s="2"/>
      <c r="U8420" s="2"/>
      <c r="V8420" s="2"/>
      <c r="W8420" s="2"/>
    </row>
    <row r="8421" spans="2:23" ht="15" customHeight="1" x14ac:dyDescent="0.35">
      <c r="B8421" s="349"/>
      <c r="C8421" s="715" t="str">
        <f t="shared" si="523"/>
        <v/>
      </c>
      <c r="D8421" s="458">
        <f>IF(ISNUMBER(Summary!$D$17), DATE(Summary!$D$17, 1, 1) + INT((ROW(B8383)-1)/24), DATE(2024, 1, 1) + INT((ROW(B8383)-1)/24))</f>
        <v>45641</v>
      </c>
      <c r="E8421" s="459">
        <v>0.25</v>
      </c>
      <c r="F8421" s="780"/>
      <c r="G8421" s="780"/>
      <c r="H8421" s="460">
        <f t="shared" si="521"/>
        <v>0</v>
      </c>
      <c r="I8421" s="460">
        <f t="shared" si="522"/>
        <v>0</v>
      </c>
      <c r="J8421" s="460">
        <f t="shared" si="524"/>
        <v>0</v>
      </c>
      <c r="K8421" s="9"/>
      <c r="P8421" s="2"/>
      <c r="Q8421" s="27"/>
      <c r="R8421" s="2"/>
      <c r="S8421" s="2"/>
      <c r="T8421" s="2"/>
      <c r="U8421" s="2"/>
      <c r="V8421" s="2"/>
      <c r="W8421" s="2"/>
    </row>
    <row r="8422" spans="2:23" ht="15" customHeight="1" x14ac:dyDescent="0.35">
      <c r="B8422" s="349"/>
      <c r="C8422" s="715" t="str">
        <f t="shared" si="523"/>
        <v/>
      </c>
      <c r="D8422" s="458">
        <f>IF(ISNUMBER(Summary!$D$17), DATE(Summary!$D$17, 1, 1) + INT((ROW(B8384)-1)/24), DATE(2024, 1, 1) + INT((ROW(B8384)-1)/24))</f>
        <v>45641</v>
      </c>
      <c r="E8422" s="459">
        <v>0.29166666666666669</v>
      </c>
      <c r="F8422" s="780"/>
      <c r="G8422" s="780"/>
      <c r="H8422" s="460">
        <f t="shared" si="521"/>
        <v>0</v>
      </c>
      <c r="I8422" s="460">
        <f t="shared" si="522"/>
        <v>0</v>
      </c>
      <c r="J8422" s="460">
        <f t="shared" si="524"/>
        <v>0</v>
      </c>
      <c r="K8422" s="9"/>
      <c r="P8422" s="2"/>
      <c r="Q8422" s="27"/>
      <c r="R8422" s="2"/>
      <c r="S8422" s="2"/>
      <c r="T8422" s="2"/>
      <c r="U8422" s="2"/>
      <c r="V8422" s="2"/>
      <c r="W8422" s="2"/>
    </row>
    <row r="8423" spans="2:23" ht="15" customHeight="1" x14ac:dyDescent="0.35">
      <c r="B8423" s="349"/>
      <c r="C8423" s="715" t="str">
        <f t="shared" si="523"/>
        <v/>
      </c>
      <c r="D8423" s="458">
        <f>IF(ISNUMBER(Summary!$D$17), DATE(Summary!$D$17, 1, 1) + INT((ROW(B8385)-1)/24), DATE(2024, 1, 1) + INT((ROW(B8385)-1)/24))</f>
        <v>45641</v>
      </c>
      <c r="E8423" s="459">
        <v>0.33333333333333337</v>
      </c>
      <c r="F8423" s="780"/>
      <c r="G8423" s="780"/>
      <c r="H8423" s="460">
        <f t="shared" ref="H8423:H8486" si="525">IF(G8423&gt;F8423,F8423,G8423)</f>
        <v>0</v>
      </c>
      <c r="I8423" s="460">
        <f t="shared" ref="I8423:I8486" si="526">F8423-H8423</f>
        <v>0</v>
      </c>
      <c r="J8423" s="460">
        <f t="shared" si="524"/>
        <v>0</v>
      </c>
      <c r="K8423" s="9"/>
      <c r="P8423" s="2"/>
      <c r="Q8423" s="27"/>
      <c r="R8423" s="2"/>
      <c r="S8423" s="2"/>
      <c r="T8423" s="2"/>
      <c r="U8423" s="2"/>
      <c r="V8423" s="2"/>
      <c r="W8423" s="2"/>
    </row>
    <row r="8424" spans="2:23" ht="15" customHeight="1" x14ac:dyDescent="0.35">
      <c r="B8424" s="349"/>
      <c r="C8424" s="715" t="str">
        <f t="shared" ref="C8424:C8487" si="527">IF(MOD(ROW()-ROW($E$39), 24)=0, $D8424, "")</f>
        <v/>
      </c>
      <c r="D8424" s="458">
        <f>IF(ISNUMBER(Summary!$D$17), DATE(Summary!$D$17, 1, 1) + INT((ROW(B8386)-1)/24), DATE(2024, 1, 1) + INT((ROW(B8386)-1)/24))</f>
        <v>45641</v>
      </c>
      <c r="E8424" s="459">
        <v>0.375</v>
      </c>
      <c r="F8424" s="780"/>
      <c r="G8424" s="780"/>
      <c r="H8424" s="460">
        <f t="shared" si="525"/>
        <v>0</v>
      </c>
      <c r="I8424" s="460">
        <f t="shared" si="526"/>
        <v>0</v>
      </c>
      <c r="J8424" s="460">
        <f t="shared" si="524"/>
        <v>0</v>
      </c>
      <c r="K8424" s="9"/>
      <c r="P8424" s="2"/>
      <c r="Q8424" s="27"/>
      <c r="R8424" s="2"/>
      <c r="S8424" s="2"/>
      <c r="T8424" s="2"/>
      <c r="U8424" s="2"/>
      <c r="V8424" s="2"/>
      <c r="W8424" s="2"/>
    </row>
    <row r="8425" spans="2:23" ht="15" customHeight="1" x14ac:dyDescent="0.35">
      <c r="B8425" s="349"/>
      <c r="C8425" s="715" t="str">
        <f t="shared" si="527"/>
        <v/>
      </c>
      <c r="D8425" s="458">
        <f>IF(ISNUMBER(Summary!$D$17), DATE(Summary!$D$17, 1, 1) + INT((ROW(B8387)-1)/24), DATE(2024, 1, 1) + INT((ROW(B8387)-1)/24))</f>
        <v>45641</v>
      </c>
      <c r="E8425" s="459">
        <v>0.41666666666666669</v>
      </c>
      <c r="F8425" s="780"/>
      <c r="G8425" s="780"/>
      <c r="H8425" s="460">
        <f t="shared" si="525"/>
        <v>0</v>
      </c>
      <c r="I8425" s="460">
        <f t="shared" si="526"/>
        <v>0</v>
      </c>
      <c r="J8425" s="460">
        <f t="shared" si="524"/>
        <v>0</v>
      </c>
      <c r="K8425" s="9"/>
      <c r="P8425" s="2"/>
      <c r="Q8425" s="27"/>
      <c r="R8425" s="2"/>
      <c r="S8425" s="2"/>
      <c r="T8425" s="2"/>
      <c r="U8425" s="2"/>
      <c r="V8425" s="2"/>
      <c r="W8425" s="2"/>
    </row>
    <row r="8426" spans="2:23" ht="15" customHeight="1" x14ac:dyDescent="0.35">
      <c r="B8426" s="349"/>
      <c r="C8426" s="715" t="str">
        <f t="shared" si="527"/>
        <v/>
      </c>
      <c r="D8426" s="458">
        <f>IF(ISNUMBER(Summary!$D$17), DATE(Summary!$D$17, 1, 1) + INT((ROW(B8388)-1)/24), DATE(2024, 1, 1) + INT((ROW(B8388)-1)/24))</f>
        <v>45641</v>
      </c>
      <c r="E8426" s="459">
        <v>0.45833333333333337</v>
      </c>
      <c r="F8426" s="780"/>
      <c r="G8426" s="780"/>
      <c r="H8426" s="460">
        <f t="shared" si="525"/>
        <v>0</v>
      </c>
      <c r="I8426" s="460">
        <f t="shared" si="526"/>
        <v>0</v>
      </c>
      <c r="J8426" s="460">
        <f t="shared" si="524"/>
        <v>0</v>
      </c>
      <c r="K8426" s="9"/>
      <c r="P8426" s="2"/>
      <c r="Q8426" s="27"/>
      <c r="R8426" s="2"/>
      <c r="S8426" s="2"/>
      <c r="T8426" s="2"/>
      <c r="U8426" s="2"/>
      <c r="V8426" s="2"/>
      <c r="W8426" s="2"/>
    </row>
    <row r="8427" spans="2:23" ht="15" customHeight="1" x14ac:dyDescent="0.35">
      <c r="B8427" s="349"/>
      <c r="C8427" s="715" t="str">
        <f t="shared" si="527"/>
        <v/>
      </c>
      <c r="D8427" s="458">
        <f>IF(ISNUMBER(Summary!$D$17), DATE(Summary!$D$17, 1, 1) + INT((ROW(B8389)-1)/24), DATE(2024, 1, 1) + INT((ROW(B8389)-1)/24))</f>
        <v>45641</v>
      </c>
      <c r="E8427" s="459">
        <v>0.50000000000000011</v>
      </c>
      <c r="F8427" s="780"/>
      <c r="G8427" s="780"/>
      <c r="H8427" s="460">
        <f t="shared" si="525"/>
        <v>0</v>
      </c>
      <c r="I8427" s="460">
        <f t="shared" si="526"/>
        <v>0</v>
      </c>
      <c r="J8427" s="460">
        <f t="shared" si="524"/>
        <v>0</v>
      </c>
      <c r="K8427" s="9"/>
      <c r="P8427" s="2"/>
      <c r="Q8427" s="27"/>
      <c r="R8427" s="2"/>
      <c r="S8427" s="2"/>
      <c r="T8427" s="2"/>
      <c r="U8427" s="2"/>
      <c r="V8427" s="2"/>
      <c r="W8427" s="2"/>
    </row>
    <row r="8428" spans="2:23" ht="15" customHeight="1" x14ac:dyDescent="0.35">
      <c r="B8428" s="349"/>
      <c r="C8428" s="715" t="str">
        <f t="shared" si="527"/>
        <v/>
      </c>
      <c r="D8428" s="458">
        <f>IF(ISNUMBER(Summary!$D$17), DATE(Summary!$D$17, 1, 1) + INT((ROW(B8390)-1)/24), DATE(2024, 1, 1) + INT((ROW(B8390)-1)/24))</f>
        <v>45641</v>
      </c>
      <c r="E8428" s="459">
        <v>0.54166666666666674</v>
      </c>
      <c r="F8428" s="780"/>
      <c r="G8428" s="780"/>
      <c r="H8428" s="460">
        <f t="shared" si="525"/>
        <v>0</v>
      </c>
      <c r="I8428" s="460">
        <f t="shared" si="526"/>
        <v>0</v>
      </c>
      <c r="J8428" s="460">
        <f t="shared" si="524"/>
        <v>0</v>
      </c>
      <c r="K8428" s="9"/>
      <c r="P8428" s="2"/>
      <c r="Q8428" s="27"/>
      <c r="R8428" s="2"/>
      <c r="S8428" s="2"/>
      <c r="T8428" s="2"/>
      <c r="U8428" s="2"/>
      <c r="V8428" s="2"/>
      <c r="W8428" s="2"/>
    </row>
    <row r="8429" spans="2:23" ht="15" customHeight="1" x14ac:dyDescent="0.35">
      <c r="B8429" s="349"/>
      <c r="C8429" s="715" t="str">
        <f t="shared" si="527"/>
        <v/>
      </c>
      <c r="D8429" s="458">
        <f>IF(ISNUMBER(Summary!$D$17), DATE(Summary!$D$17, 1, 1) + INT((ROW(B8391)-1)/24), DATE(2024, 1, 1) + INT((ROW(B8391)-1)/24))</f>
        <v>45641</v>
      </c>
      <c r="E8429" s="459">
        <v>0.58333333333333337</v>
      </c>
      <c r="F8429" s="780"/>
      <c r="G8429" s="780"/>
      <c r="H8429" s="460">
        <f t="shared" si="525"/>
        <v>0</v>
      </c>
      <c r="I8429" s="460">
        <f t="shared" si="526"/>
        <v>0</v>
      </c>
      <c r="J8429" s="460">
        <f t="shared" si="524"/>
        <v>0</v>
      </c>
      <c r="K8429" s="9"/>
      <c r="P8429" s="2"/>
      <c r="Q8429" s="27"/>
      <c r="R8429" s="2"/>
      <c r="S8429" s="2"/>
      <c r="T8429" s="2"/>
      <c r="U8429" s="2"/>
      <c r="V8429" s="2"/>
      <c r="W8429" s="2"/>
    </row>
    <row r="8430" spans="2:23" ht="15" customHeight="1" x14ac:dyDescent="0.35">
      <c r="B8430" s="349"/>
      <c r="C8430" s="715" t="str">
        <f t="shared" si="527"/>
        <v/>
      </c>
      <c r="D8430" s="458">
        <f>IF(ISNUMBER(Summary!$D$17), DATE(Summary!$D$17, 1, 1) + INT((ROW(B8392)-1)/24), DATE(2024, 1, 1) + INT((ROW(B8392)-1)/24))</f>
        <v>45641</v>
      </c>
      <c r="E8430" s="459">
        <v>0.62500000000000011</v>
      </c>
      <c r="F8430" s="780"/>
      <c r="G8430" s="780"/>
      <c r="H8430" s="460">
        <f t="shared" si="525"/>
        <v>0</v>
      </c>
      <c r="I8430" s="460">
        <f t="shared" si="526"/>
        <v>0</v>
      </c>
      <c r="J8430" s="460">
        <f t="shared" si="524"/>
        <v>0</v>
      </c>
      <c r="K8430" s="9"/>
      <c r="P8430" s="2"/>
      <c r="Q8430" s="27"/>
      <c r="R8430" s="2"/>
      <c r="S8430" s="2"/>
      <c r="T8430" s="2"/>
      <c r="U8430" s="2"/>
      <c r="V8430" s="2"/>
      <c r="W8430" s="2"/>
    </row>
    <row r="8431" spans="2:23" ht="15" customHeight="1" x14ac:dyDescent="0.35">
      <c r="B8431" s="349"/>
      <c r="C8431" s="715" t="str">
        <f t="shared" si="527"/>
        <v/>
      </c>
      <c r="D8431" s="458">
        <f>IF(ISNUMBER(Summary!$D$17), DATE(Summary!$D$17, 1, 1) + INT((ROW(B8393)-1)/24), DATE(2024, 1, 1) + INT((ROW(B8393)-1)/24))</f>
        <v>45641</v>
      </c>
      <c r="E8431" s="459">
        <v>0.66666666666666674</v>
      </c>
      <c r="F8431" s="780"/>
      <c r="G8431" s="780"/>
      <c r="H8431" s="460">
        <f t="shared" si="525"/>
        <v>0</v>
      </c>
      <c r="I8431" s="460">
        <f t="shared" si="526"/>
        <v>0</v>
      </c>
      <c r="J8431" s="460">
        <f t="shared" si="524"/>
        <v>0</v>
      </c>
      <c r="K8431" s="9"/>
      <c r="P8431" s="2"/>
      <c r="Q8431" s="27"/>
      <c r="R8431" s="2"/>
      <c r="S8431" s="2"/>
      <c r="T8431" s="2"/>
      <c r="U8431" s="2"/>
      <c r="V8431" s="2"/>
      <c r="W8431" s="2"/>
    </row>
    <row r="8432" spans="2:23" ht="15" customHeight="1" x14ac:dyDescent="0.35">
      <c r="B8432" s="349"/>
      <c r="C8432" s="715" t="str">
        <f t="shared" si="527"/>
        <v/>
      </c>
      <c r="D8432" s="458">
        <f>IF(ISNUMBER(Summary!$D$17), DATE(Summary!$D$17, 1, 1) + INT((ROW(B8394)-1)/24), DATE(2024, 1, 1) + INT((ROW(B8394)-1)/24))</f>
        <v>45641</v>
      </c>
      <c r="E8432" s="459">
        <v>0.70833333333333337</v>
      </c>
      <c r="F8432" s="780"/>
      <c r="G8432" s="780"/>
      <c r="H8432" s="460">
        <f t="shared" si="525"/>
        <v>0</v>
      </c>
      <c r="I8432" s="460">
        <f t="shared" si="526"/>
        <v>0</v>
      </c>
      <c r="J8432" s="460">
        <f t="shared" si="524"/>
        <v>0</v>
      </c>
      <c r="K8432" s="9"/>
      <c r="P8432" s="2"/>
      <c r="Q8432" s="27"/>
      <c r="R8432" s="2"/>
      <c r="S8432" s="2"/>
      <c r="T8432" s="2"/>
      <c r="U8432" s="2"/>
      <c r="V8432" s="2"/>
      <c r="W8432" s="2"/>
    </row>
    <row r="8433" spans="2:23" ht="15" customHeight="1" x14ac:dyDescent="0.35">
      <c r="B8433" s="349"/>
      <c r="C8433" s="715" t="str">
        <f t="shared" si="527"/>
        <v/>
      </c>
      <c r="D8433" s="458">
        <f>IF(ISNUMBER(Summary!$D$17), DATE(Summary!$D$17, 1, 1) + INT((ROW(B8395)-1)/24), DATE(2024, 1, 1) + INT((ROW(B8395)-1)/24))</f>
        <v>45641</v>
      </c>
      <c r="E8433" s="459">
        <v>0.75000000000000011</v>
      </c>
      <c r="F8433" s="780"/>
      <c r="G8433" s="780"/>
      <c r="H8433" s="460">
        <f t="shared" si="525"/>
        <v>0</v>
      </c>
      <c r="I8433" s="460">
        <f t="shared" si="526"/>
        <v>0</v>
      </c>
      <c r="J8433" s="460">
        <f t="shared" si="524"/>
        <v>0</v>
      </c>
      <c r="K8433" s="9"/>
      <c r="P8433" s="2"/>
      <c r="Q8433" s="27"/>
      <c r="R8433" s="2"/>
      <c r="S8433" s="2"/>
      <c r="T8433" s="2"/>
      <c r="U8433" s="2"/>
      <c r="V8433" s="2"/>
      <c r="W8433" s="2"/>
    </row>
    <row r="8434" spans="2:23" ht="15" customHeight="1" x14ac:dyDescent="0.35">
      <c r="B8434" s="349"/>
      <c r="C8434" s="715" t="str">
        <f t="shared" si="527"/>
        <v/>
      </c>
      <c r="D8434" s="458">
        <f>IF(ISNUMBER(Summary!$D$17), DATE(Summary!$D$17, 1, 1) + INT((ROW(B8396)-1)/24), DATE(2024, 1, 1) + INT((ROW(B8396)-1)/24))</f>
        <v>45641</v>
      </c>
      <c r="E8434" s="459">
        <v>0.79166666666666674</v>
      </c>
      <c r="F8434" s="780"/>
      <c r="G8434" s="780"/>
      <c r="H8434" s="460">
        <f t="shared" si="525"/>
        <v>0</v>
      </c>
      <c r="I8434" s="460">
        <f t="shared" si="526"/>
        <v>0</v>
      </c>
      <c r="J8434" s="460">
        <f t="shared" si="524"/>
        <v>0</v>
      </c>
      <c r="K8434" s="9"/>
      <c r="P8434" s="2"/>
      <c r="Q8434" s="27"/>
      <c r="R8434" s="2"/>
      <c r="S8434" s="2"/>
      <c r="T8434" s="2"/>
      <c r="U8434" s="2"/>
      <c r="V8434" s="2"/>
      <c r="W8434" s="2"/>
    </row>
    <row r="8435" spans="2:23" ht="15" customHeight="1" x14ac:dyDescent="0.35">
      <c r="B8435" s="349"/>
      <c r="C8435" s="715" t="str">
        <f t="shared" si="527"/>
        <v/>
      </c>
      <c r="D8435" s="458">
        <f>IF(ISNUMBER(Summary!$D$17), DATE(Summary!$D$17, 1, 1) + INT((ROW(B8397)-1)/24), DATE(2024, 1, 1) + INT((ROW(B8397)-1)/24))</f>
        <v>45641</v>
      </c>
      <c r="E8435" s="459">
        <v>0.83333333333333337</v>
      </c>
      <c r="F8435" s="780"/>
      <c r="G8435" s="780"/>
      <c r="H8435" s="460">
        <f t="shared" si="525"/>
        <v>0</v>
      </c>
      <c r="I8435" s="460">
        <f t="shared" si="526"/>
        <v>0</v>
      </c>
      <c r="J8435" s="460">
        <f t="shared" si="524"/>
        <v>0</v>
      </c>
      <c r="K8435" s="9"/>
      <c r="P8435" s="2"/>
      <c r="Q8435" s="27"/>
      <c r="R8435" s="2"/>
      <c r="S8435" s="2"/>
      <c r="T8435" s="2"/>
      <c r="U8435" s="2"/>
      <c r="V8435" s="2"/>
      <c r="W8435" s="2"/>
    </row>
    <row r="8436" spans="2:23" ht="15" customHeight="1" x14ac:dyDescent="0.35">
      <c r="B8436" s="349"/>
      <c r="C8436" s="715" t="str">
        <f t="shared" si="527"/>
        <v/>
      </c>
      <c r="D8436" s="458">
        <f>IF(ISNUMBER(Summary!$D$17), DATE(Summary!$D$17, 1, 1) + INT((ROW(B8398)-1)/24), DATE(2024, 1, 1) + INT((ROW(B8398)-1)/24))</f>
        <v>45641</v>
      </c>
      <c r="E8436" s="459">
        <v>0.87500000000000011</v>
      </c>
      <c r="F8436" s="780"/>
      <c r="G8436" s="780"/>
      <c r="H8436" s="460">
        <f t="shared" si="525"/>
        <v>0</v>
      </c>
      <c r="I8436" s="460">
        <f t="shared" si="526"/>
        <v>0</v>
      </c>
      <c r="J8436" s="460">
        <f t="shared" si="524"/>
        <v>0</v>
      </c>
      <c r="K8436" s="9"/>
      <c r="P8436" s="2"/>
      <c r="Q8436" s="27"/>
      <c r="R8436" s="2"/>
      <c r="S8436" s="2"/>
      <c r="T8436" s="2"/>
      <c r="U8436" s="2"/>
      <c r="V8436" s="2"/>
      <c r="W8436" s="2"/>
    </row>
    <row r="8437" spans="2:23" ht="15" customHeight="1" x14ac:dyDescent="0.35">
      <c r="B8437" s="349"/>
      <c r="C8437" s="715" t="str">
        <f t="shared" si="527"/>
        <v/>
      </c>
      <c r="D8437" s="458">
        <f>IF(ISNUMBER(Summary!$D$17), DATE(Summary!$D$17, 1, 1) + INT((ROW(B8399)-1)/24), DATE(2024, 1, 1) + INT((ROW(B8399)-1)/24))</f>
        <v>45641</v>
      </c>
      <c r="E8437" s="459">
        <v>0.91666666666666674</v>
      </c>
      <c r="F8437" s="780"/>
      <c r="G8437" s="780"/>
      <c r="H8437" s="460">
        <f t="shared" si="525"/>
        <v>0</v>
      </c>
      <c r="I8437" s="460">
        <f t="shared" si="526"/>
        <v>0</v>
      </c>
      <c r="J8437" s="460">
        <f t="shared" si="524"/>
        <v>0</v>
      </c>
      <c r="K8437" s="9"/>
      <c r="P8437" s="2"/>
      <c r="Q8437" s="27"/>
      <c r="R8437" s="2"/>
      <c r="S8437" s="2"/>
      <c r="T8437" s="2"/>
      <c r="U8437" s="2"/>
      <c r="V8437" s="2"/>
      <c r="W8437" s="2"/>
    </row>
    <row r="8438" spans="2:23" ht="15" customHeight="1" x14ac:dyDescent="0.35">
      <c r="B8438" s="349"/>
      <c r="C8438" s="715" t="str">
        <f t="shared" si="527"/>
        <v/>
      </c>
      <c r="D8438" s="458">
        <f>IF(ISNUMBER(Summary!$D$17), DATE(Summary!$D$17, 1, 1) + INT((ROW(B8400)-1)/24), DATE(2024, 1, 1) + INT((ROW(B8400)-1)/24))</f>
        <v>45641</v>
      </c>
      <c r="E8438" s="459">
        <v>0.95833333333333337</v>
      </c>
      <c r="F8438" s="780"/>
      <c r="G8438" s="780"/>
      <c r="H8438" s="460">
        <f t="shared" si="525"/>
        <v>0</v>
      </c>
      <c r="I8438" s="460">
        <f t="shared" si="526"/>
        <v>0</v>
      </c>
      <c r="J8438" s="460">
        <f t="shared" si="524"/>
        <v>0</v>
      </c>
      <c r="K8438" s="9"/>
      <c r="P8438" s="2"/>
      <c r="Q8438" s="27"/>
      <c r="R8438" s="2"/>
      <c r="S8438" s="2"/>
      <c r="T8438" s="2"/>
      <c r="U8438" s="2"/>
      <c r="V8438" s="2"/>
      <c r="W8438" s="2"/>
    </row>
    <row r="8439" spans="2:23" ht="15" customHeight="1" x14ac:dyDescent="0.35">
      <c r="B8439" s="457"/>
      <c r="C8439" s="715">
        <f t="shared" si="527"/>
        <v>45642</v>
      </c>
      <c r="D8439" s="458">
        <f>IF(ISNUMBER(Summary!$D$17), DATE(Summary!$D$17, 1, 1) + INT((ROW(B8401)-1)/24), DATE(2024, 1, 1) + INT((ROW(B8401)-1)/24))</f>
        <v>45642</v>
      </c>
      <c r="E8439" s="459">
        <v>3.1225022567582528E-17</v>
      </c>
      <c r="F8439" s="780"/>
      <c r="G8439" s="780"/>
      <c r="H8439" s="460">
        <f t="shared" si="525"/>
        <v>0</v>
      </c>
      <c r="I8439" s="460">
        <f t="shared" si="526"/>
        <v>0</v>
      </c>
      <c r="J8439" s="460">
        <f t="shared" si="524"/>
        <v>0</v>
      </c>
      <c r="K8439" s="9"/>
      <c r="P8439" s="2"/>
      <c r="Q8439" s="27"/>
      <c r="R8439" s="2"/>
      <c r="S8439" s="2"/>
      <c r="T8439" s="2"/>
      <c r="U8439" s="2"/>
      <c r="V8439" s="2"/>
      <c r="W8439" s="2"/>
    </row>
    <row r="8440" spans="2:23" ht="15" customHeight="1" x14ac:dyDescent="0.35">
      <c r="B8440" s="349"/>
      <c r="C8440" s="715" t="str">
        <f t="shared" si="527"/>
        <v/>
      </c>
      <c r="D8440" s="458">
        <f>IF(ISNUMBER(Summary!$D$17), DATE(Summary!$D$17, 1, 1) + INT((ROW(B8402)-1)/24), DATE(2024, 1, 1) + INT((ROW(B8402)-1)/24))</f>
        <v>45642</v>
      </c>
      <c r="E8440" s="459">
        <v>4.1666666666666699E-2</v>
      </c>
      <c r="F8440" s="780"/>
      <c r="G8440" s="780"/>
      <c r="H8440" s="460">
        <f t="shared" si="525"/>
        <v>0</v>
      </c>
      <c r="I8440" s="460">
        <f t="shared" si="526"/>
        <v>0</v>
      </c>
      <c r="J8440" s="460">
        <f t="shared" si="524"/>
        <v>0</v>
      </c>
      <c r="K8440" s="9"/>
      <c r="P8440" s="2"/>
      <c r="Q8440" s="27"/>
      <c r="R8440" s="2"/>
      <c r="S8440" s="2"/>
      <c r="T8440" s="2"/>
      <c r="U8440" s="2"/>
      <c r="V8440" s="2"/>
      <c r="W8440" s="2"/>
    </row>
    <row r="8441" spans="2:23" ht="15" customHeight="1" x14ac:dyDescent="0.35">
      <c r="B8441" s="349"/>
      <c r="C8441" s="715" t="str">
        <f t="shared" si="527"/>
        <v/>
      </c>
      <c r="D8441" s="458">
        <f>IF(ISNUMBER(Summary!$D$17), DATE(Summary!$D$17, 1, 1) + INT((ROW(B8403)-1)/24), DATE(2024, 1, 1) + INT((ROW(B8403)-1)/24))</f>
        <v>45642</v>
      </c>
      <c r="E8441" s="459">
        <v>8.333333333333337E-2</v>
      </c>
      <c r="F8441" s="780"/>
      <c r="G8441" s="780"/>
      <c r="H8441" s="460">
        <f t="shared" si="525"/>
        <v>0</v>
      </c>
      <c r="I8441" s="460">
        <f t="shared" si="526"/>
        <v>0</v>
      </c>
      <c r="J8441" s="460">
        <f t="shared" si="524"/>
        <v>0</v>
      </c>
      <c r="K8441" s="9"/>
      <c r="P8441" s="2"/>
      <c r="Q8441" s="27"/>
      <c r="R8441" s="2"/>
      <c r="S8441" s="2"/>
      <c r="T8441" s="2"/>
      <c r="U8441" s="2"/>
      <c r="V8441" s="2"/>
      <c r="W8441" s="2"/>
    </row>
    <row r="8442" spans="2:23" ht="15" customHeight="1" x14ac:dyDescent="0.35">
      <c r="B8442" s="349"/>
      <c r="C8442" s="715" t="str">
        <f t="shared" si="527"/>
        <v/>
      </c>
      <c r="D8442" s="458">
        <f>IF(ISNUMBER(Summary!$D$17), DATE(Summary!$D$17, 1, 1) + INT((ROW(B8404)-1)/24), DATE(2024, 1, 1) + INT((ROW(B8404)-1)/24))</f>
        <v>45642</v>
      </c>
      <c r="E8442" s="459">
        <v>0.12500000000000006</v>
      </c>
      <c r="F8442" s="780"/>
      <c r="G8442" s="780"/>
      <c r="H8442" s="460">
        <f t="shared" si="525"/>
        <v>0</v>
      </c>
      <c r="I8442" s="460">
        <f t="shared" si="526"/>
        <v>0</v>
      </c>
      <c r="J8442" s="460">
        <f t="shared" si="524"/>
        <v>0</v>
      </c>
      <c r="K8442" s="9"/>
      <c r="P8442" s="2"/>
      <c r="Q8442" s="27"/>
      <c r="R8442" s="2"/>
      <c r="S8442" s="2"/>
      <c r="T8442" s="2"/>
      <c r="U8442" s="2"/>
      <c r="V8442" s="2"/>
      <c r="W8442" s="2"/>
    </row>
    <row r="8443" spans="2:23" ht="15" customHeight="1" x14ac:dyDescent="0.35">
      <c r="B8443" s="349"/>
      <c r="C8443" s="715" t="str">
        <f t="shared" si="527"/>
        <v/>
      </c>
      <c r="D8443" s="458">
        <f>IF(ISNUMBER(Summary!$D$17), DATE(Summary!$D$17, 1, 1) + INT((ROW(B8405)-1)/24), DATE(2024, 1, 1) + INT((ROW(B8405)-1)/24))</f>
        <v>45642</v>
      </c>
      <c r="E8443" s="459">
        <v>0.16666666666666669</v>
      </c>
      <c r="F8443" s="780"/>
      <c r="G8443" s="780"/>
      <c r="H8443" s="460">
        <f t="shared" si="525"/>
        <v>0</v>
      </c>
      <c r="I8443" s="460">
        <f t="shared" si="526"/>
        <v>0</v>
      </c>
      <c r="J8443" s="460">
        <f t="shared" si="524"/>
        <v>0</v>
      </c>
      <c r="K8443" s="9"/>
      <c r="P8443" s="2"/>
      <c r="Q8443" s="27"/>
      <c r="R8443" s="2"/>
      <c r="S8443" s="2"/>
      <c r="T8443" s="2"/>
      <c r="U8443" s="2"/>
      <c r="V8443" s="2"/>
      <c r="W8443" s="2"/>
    </row>
    <row r="8444" spans="2:23" ht="15" customHeight="1" x14ac:dyDescent="0.35">
      <c r="B8444" s="349"/>
      <c r="C8444" s="715" t="str">
        <f t="shared" si="527"/>
        <v/>
      </c>
      <c r="D8444" s="458">
        <f>IF(ISNUMBER(Summary!$D$17), DATE(Summary!$D$17, 1, 1) + INT((ROW(B8406)-1)/24), DATE(2024, 1, 1) + INT((ROW(B8406)-1)/24))</f>
        <v>45642</v>
      </c>
      <c r="E8444" s="459">
        <v>0.20833333333333337</v>
      </c>
      <c r="F8444" s="780"/>
      <c r="G8444" s="780"/>
      <c r="H8444" s="460">
        <f t="shared" si="525"/>
        <v>0</v>
      </c>
      <c r="I8444" s="460">
        <f t="shared" si="526"/>
        <v>0</v>
      </c>
      <c r="J8444" s="460">
        <f t="shared" si="524"/>
        <v>0</v>
      </c>
      <c r="K8444" s="9"/>
      <c r="P8444" s="2"/>
      <c r="Q8444" s="27"/>
      <c r="R8444" s="2"/>
      <c r="S8444" s="2"/>
      <c r="T8444" s="2"/>
      <c r="U8444" s="2"/>
      <c r="V8444" s="2"/>
      <c r="W8444" s="2"/>
    </row>
    <row r="8445" spans="2:23" ht="15" customHeight="1" x14ac:dyDescent="0.35">
      <c r="B8445" s="349"/>
      <c r="C8445" s="715" t="str">
        <f t="shared" si="527"/>
        <v/>
      </c>
      <c r="D8445" s="458">
        <f>IF(ISNUMBER(Summary!$D$17), DATE(Summary!$D$17, 1, 1) + INT((ROW(B8407)-1)/24), DATE(2024, 1, 1) + INT((ROW(B8407)-1)/24))</f>
        <v>45642</v>
      </c>
      <c r="E8445" s="459">
        <v>0.25</v>
      </c>
      <c r="F8445" s="780"/>
      <c r="G8445" s="780"/>
      <c r="H8445" s="460">
        <f t="shared" si="525"/>
        <v>0</v>
      </c>
      <c r="I8445" s="460">
        <f t="shared" si="526"/>
        <v>0</v>
      </c>
      <c r="J8445" s="460">
        <f t="shared" si="524"/>
        <v>0</v>
      </c>
      <c r="K8445" s="9"/>
      <c r="P8445" s="2"/>
      <c r="Q8445" s="27"/>
      <c r="R8445" s="2"/>
      <c r="S8445" s="2"/>
      <c r="T8445" s="2"/>
      <c r="U8445" s="2"/>
      <c r="V8445" s="2"/>
      <c r="W8445" s="2"/>
    </row>
    <row r="8446" spans="2:23" ht="15" customHeight="1" x14ac:dyDescent="0.35">
      <c r="B8446" s="349"/>
      <c r="C8446" s="715" t="str">
        <f t="shared" si="527"/>
        <v/>
      </c>
      <c r="D8446" s="458">
        <f>IF(ISNUMBER(Summary!$D$17), DATE(Summary!$D$17, 1, 1) + INT((ROW(B8408)-1)/24), DATE(2024, 1, 1) + INT((ROW(B8408)-1)/24))</f>
        <v>45642</v>
      </c>
      <c r="E8446" s="459">
        <v>0.29166666666666669</v>
      </c>
      <c r="F8446" s="780"/>
      <c r="G8446" s="780"/>
      <c r="H8446" s="460">
        <f t="shared" si="525"/>
        <v>0</v>
      </c>
      <c r="I8446" s="460">
        <f t="shared" si="526"/>
        <v>0</v>
      </c>
      <c r="J8446" s="460">
        <f t="shared" si="524"/>
        <v>0</v>
      </c>
      <c r="K8446" s="9"/>
      <c r="P8446" s="2"/>
      <c r="Q8446" s="27"/>
      <c r="R8446" s="2"/>
      <c r="S8446" s="2"/>
      <c r="T8446" s="2"/>
      <c r="U8446" s="2"/>
      <c r="V8446" s="2"/>
      <c r="W8446" s="2"/>
    </row>
    <row r="8447" spans="2:23" ht="15" customHeight="1" x14ac:dyDescent="0.35">
      <c r="B8447" s="349"/>
      <c r="C8447" s="715" t="str">
        <f t="shared" si="527"/>
        <v/>
      </c>
      <c r="D8447" s="458">
        <f>IF(ISNUMBER(Summary!$D$17), DATE(Summary!$D$17, 1, 1) + INT((ROW(B8409)-1)/24), DATE(2024, 1, 1) + INT((ROW(B8409)-1)/24))</f>
        <v>45642</v>
      </c>
      <c r="E8447" s="459">
        <v>0.33333333333333337</v>
      </c>
      <c r="F8447" s="780"/>
      <c r="G8447" s="780"/>
      <c r="H8447" s="460">
        <f t="shared" si="525"/>
        <v>0</v>
      </c>
      <c r="I8447" s="460">
        <f t="shared" si="526"/>
        <v>0</v>
      </c>
      <c r="J8447" s="460">
        <f t="shared" si="524"/>
        <v>0</v>
      </c>
      <c r="K8447" s="9"/>
      <c r="P8447" s="2"/>
      <c r="Q8447" s="27"/>
      <c r="R8447" s="2"/>
      <c r="S8447" s="2"/>
      <c r="T8447" s="2"/>
      <c r="U8447" s="2"/>
      <c r="V8447" s="2"/>
      <c r="W8447" s="2"/>
    </row>
    <row r="8448" spans="2:23" ht="15" customHeight="1" x14ac:dyDescent="0.35">
      <c r="B8448" s="349"/>
      <c r="C8448" s="715" t="str">
        <f t="shared" si="527"/>
        <v/>
      </c>
      <c r="D8448" s="458">
        <f>IF(ISNUMBER(Summary!$D$17), DATE(Summary!$D$17, 1, 1) + INT((ROW(B8410)-1)/24), DATE(2024, 1, 1) + INT((ROW(B8410)-1)/24))</f>
        <v>45642</v>
      </c>
      <c r="E8448" s="459">
        <v>0.375</v>
      </c>
      <c r="F8448" s="780"/>
      <c r="G8448" s="780"/>
      <c r="H8448" s="460">
        <f t="shared" si="525"/>
        <v>0</v>
      </c>
      <c r="I8448" s="460">
        <f t="shared" si="526"/>
        <v>0</v>
      </c>
      <c r="J8448" s="460">
        <f t="shared" ref="J8448:J8511" si="528">G8448-H8448</f>
        <v>0</v>
      </c>
      <c r="K8448" s="9"/>
      <c r="P8448" s="2"/>
      <c r="Q8448" s="27"/>
      <c r="R8448" s="2"/>
      <c r="S8448" s="2"/>
      <c r="T8448" s="2"/>
      <c r="U8448" s="2"/>
      <c r="V8448" s="2"/>
      <c r="W8448" s="2"/>
    </row>
    <row r="8449" spans="2:23" ht="15" customHeight="1" x14ac:dyDescent="0.35">
      <c r="B8449" s="349"/>
      <c r="C8449" s="715" t="str">
        <f t="shared" si="527"/>
        <v/>
      </c>
      <c r="D8449" s="458">
        <f>IF(ISNUMBER(Summary!$D$17), DATE(Summary!$D$17, 1, 1) + INT((ROW(B8411)-1)/24), DATE(2024, 1, 1) + INT((ROW(B8411)-1)/24))</f>
        <v>45642</v>
      </c>
      <c r="E8449" s="459">
        <v>0.41666666666666669</v>
      </c>
      <c r="F8449" s="780"/>
      <c r="G8449" s="780"/>
      <c r="H8449" s="460">
        <f t="shared" si="525"/>
        <v>0</v>
      </c>
      <c r="I8449" s="460">
        <f t="shared" si="526"/>
        <v>0</v>
      </c>
      <c r="J8449" s="460">
        <f t="shared" si="528"/>
        <v>0</v>
      </c>
      <c r="K8449" s="9"/>
      <c r="P8449" s="2"/>
      <c r="Q8449" s="27"/>
      <c r="R8449" s="2"/>
      <c r="S8449" s="2"/>
      <c r="T8449" s="2"/>
      <c r="U8449" s="2"/>
      <c r="V8449" s="2"/>
      <c r="W8449" s="2"/>
    </row>
    <row r="8450" spans="2:23" ht="15" customHeight="1" x14ac:dyDescent="0.35">
      <c r="B8450" s="349"/>
      <c r="C8450" s="715" t="str">
        <f t="shared" si="527"/>
        <v/>
      </c>
      <c r="D8450" s="458">
        <f>IF(ISNUMBER(Summary!$D$17), DATE(Summary!$D$17, 1, 1) + INT((ROW(B8412)-1)/24), DATE(2024, 1, 1) + INT((ROW(B8412)-1)/24))</f>
        <v>45642</v>
      </c>
      <c r="E8450" s="459">
        <v>0.45833333333333337</v>
      </c>
      <c r="F8450" s="780"/>
      <c r="G8450" s="780"/>
      <c r="H8450" s="460">
        <f t="shared" si="525"/>
        <v>0</v>
      </c>
      <c r="I8450" s="460">
        <f t="shared" si="526"/>
        <v>0</v>
      </c>
      <c r="J8450" s="460">
        <f t="shared" si="528"/>
        <v>0</v>
      </c>
      <c r="K8450" s="9"/>
      <c r="P8450" s="2"/>
      <c r="Q8450" s="27"/>
      <c r="R8450" s="2"/>
      <c r="S8450" s="2"/>
      <c r="T8450" s="2"/>
      <c r="U8450" s="2"/>
      <c r="V8450" s="2"/>
      <c r="W8450" s="2"/>
    </row>
    <row r="8451" spans="2:23" ht="15" customHeight="1" x14ac:dyDescent="0.35">
      <c r="B8451" s="349"/>
      <c r="C8451" s="715" t="str">
        <f t="shared" si="527"/>
        <v/>
      </c>
      <c r="D8451" s="458">
        <f>IF(ISNUMBER(Summary!$D$17), DATE(Summary!$D$17, 1, 1) + INT((ROW(B8413)-1)/24), DATE(2024, 1, 1) + INT((ROW(B8413)-1)/24))</f>
        <v>45642</v>
      </c>
      <c r="E8451" s="459">
        <v>0.50000000000000011</v>
      </c>
      <c r="F8451" s="780"/>
      <c r="G8451" s="780"/>
      <c r="H8451" s="460">
        <f t="shared" si="525"/>
        <v>0</v>
      </c>
      <c r="I8451" s="460">
        <f t="shared" si="526"/>
        <v>0</v>
      </c>
      <c r="J8451" s="460">
        <f t="shared" si="528"/>
        <v>0</v>
      </c>
      <c r="K8451" s="9"/>
      <c r="P8451" s="2"/>
      <c r="Q8451" s="27"/>
      <c r="R8451" s="2"/>
      <c r="S8451" s="2"/>
      <c r="T8451" s="2"/>
      <c r="U8451" s="2"/>
      <c r="V8451" s="2"/>
      <c r="W8451" s="2"/>
    </row>
    <row r="8452" spans="2:23" ht="15" customHeight="1" x14ac:dyDescent="0.35">
      <c r="B8452" s="349"/>
      <c r="C8452" s="715" t="str">
        <f t="shared" si="527"/>
        <v/>
      </c>
      <c r="D8452" s="458">
        <f>IF(ISNUMBER(Summary!$D$17), DATE(Summary!$D$17, 1, 1) + INT((ROW(B8414)-1)/24), DATE(2024, 1, 1) + INT((ROW(B8414)-1)/24))</f>
        <v>45642</v>
      </c>
      <c r="E8452" s="459">
        <v>0.54166666666666674</v>
      </c>
      <c r="F8452" s="780"/>
      <c r="G8452" s="780"/>
      <c r="H8452" s="460">
        <f t="shared" si="525"/>
        <v>0</v>
      </c>
      <c r="I8452" s="460">
        <f t="shared" si="526"/>
        <v>0</v>
      </c>
      <c r="J8452" s="460">
        <f t="shared" si="528"/>
        <v>0</v>
      </c>
      <c r="K8452" s="9"/>
      <c r="P8452" s="2"/>
      <c r="Q8452" s="27"/>
      <c r="R8452" s="2"/>
      <c r="S8452" s="2"/>
      <c r="T8452" s="2"/>
      <c r="U8452" s="2"/>
      <c r="V8452" s="2"/>
      <c r="W8452" s="2"/>
    </row>
    <row r="8453" spans="2:23" ht="15" customHeight="1" x14ac:dyDescent="0.35">
      <c r="B8453" s="349"/>
      <c r="C8453" s="715" t="str">
        <f t="shared" si="527"/>
        <v/>
      </c>
      <c r="D8453" s="458">
        <f>IF(ISNUMBER(Summary!$D$17), DATE(Summary!$D$17, 1, 1) + INT((ROW(B8415)-1)/24), DATE(2024, 1, 1) + INT((ROW(B8415)-1)/24))</f>
        <v>45642</v>
      </c>
      <c r="E8453" s="459">
        <v>0.58333333333333337</v>
      </c>
      <c r="F8453" s="780"/>
      <c r="G8453" s="780"/>
      <c r="H8453" s="460">
        <f t="shared" si="525"/>
        <v>0</v>
      </c>
      <c r="I8453" s="460">
        <f t="shared" si="526"/>
        <v>0</v>
      </c>
      <c r="J8453" s="460">
        <f t="shared" si="528"/>
        <v>0</v>
      </c>
      <c r="K8453" s="9"/>
      <c r="P8453" s="2"/>
      <c r="Q8453" s="27"/>
      <c r="R8453" s="2"/>
      <c r="S8453" s="2"/>
      <c r="T8453" s="2"/>
      <c r="U8453" s="2"/>
      <c r="V8453" s="2"/>
      <c r="W8453" s="2"/>
    </row>
    <row r="8454" spans="2:23" ht="15" customHeight="1" x14ac:dyDescent="0.35">
      <c r="B8454" s="349"/>
      <c r="C8454" s="715" t="str">
        <f t="shared" si="527"/>
        <v/>
      </c>
      <c r="D8454" s="458">
        <f>IF(ISNUMBER(Summary!$D$17), DATE(Summary!$D$17, 1, 1) + INT((ROW(B8416)-1)/24), DATE(2024, 1, 1) + INT((ROW(B8416)-1)/24))</f>
        <v>45642</v>
      </c>
      <c r="E8454" s="459">
        <v>0.62500000000000011</v>
      </c>
      <c r="F8454" s="780"/>
      <c r="G8454" s="780"/>
      <c r="H8454" s="460">
        <f t="shared" si="525"/>
        <v>0</v>
      </c>
      <c r="I8454" s="460">
        <f t="shared" si="526"/>
        <v>0</v>
      </c>
      <c r="J8454" s="460">
        <f t="shared" si="528"/>
        <v>0</v>
      </c>
      <c r="K8454" s="9"/>
      <c r="P8454" s="2"/>
      <c r="Q8454" s="27"/>
      <c r="R8454" s="2"/>
      <c r="S8454" s="2"/>
      <c r="T8454" s="2"/>
      <c r="U8454" s="2"/>
      <c r="V8454" s="2"/>
      <c r="W8454" s="2"/>
    </row>
    <row r="8455" spans="2:23" ht="15" customHeight="1" x14ac:dyDescent="0.35">
      <c r="B8455" s="349"/>
      <c r="C8455" s="715" t="str">
        <f t="shared" si="527"/>
        <v/>
      </c>
      <c r="D8455" s="458">
        <f>IF(ISNUMBER(Summary!$D$17), DATE(Summary!$D$17, 1, 1) + INT((ROW(B8417)-1)/24), DATE(2024, 1, 1) + INT((ROW(B8417)-1)/24))</f>
        <v>45642</v>
      </c>
      <c r="E8455" s="459">
        <v>0.66666666666666674</v>
      </c>
      <c r="F8455" s="780"/>
      <c r="G8455" s="780"/>
      <c r="H8455" s="460">
        <f t="shared" si="525"/>
        <v>0</v>
      </c>
      <c r="I8455" s="460">
        <f t="shared" si="526"/>
        <v>0</v>
      </c>
      <c r="J8455" s="460">
        <f t="shared" si="528"/>
        <v>0</v>
      </c>
      <c r="K8455" s="9"/>
      <c r="P8455" s="2"/>
      <c r="Q8455" s="27"/>
      <c r="R8455" s="2"/>
      <c r="S8455" s="2"/>
      <c r="T8455" s="2"/>
      <c r="U8455" s="2"/>
      <c r="V8455" s="2"/>
      <c r="W8455" s="2"/>
    </row>
    <row r="8456" spans="2:23" ht="15" customHeight="1" x14ac:dyDescent="0.35">
      <c r="B8456" s="349"/>
      <c r="C8456" s="715" t="str">
        <f t="shared" si="527"/>
        <v/>
      </c>
      <c r="D8456" s="458">
        <f>IF(ISNUMBER(Summary!$D$17), DATE(Summary!$D$17, 1, 1) + INT((ROW(B8418)-1)/24), DATE(2024, 1, 1) + INT((ROW(B8418)-1)/24))</f>
        <v>45642</v>
      </c>
      <c r="E8456" s="459">
        <v>0.70833333333333337</v>
      </c>
      <c r="F8456" s="780"/>
      <c r="G8456" s="780"/>
      <c r="H8456" s="460">
        <f t="shared" si="525"/>
        <v>0</v>
      </c>
      <c r="I8456" s="460">
        <f t="shared" si="526"/>
        <v>0</v>
      </c>
      <c r="J8456" s="460">
        <f t="shared" si="528"/>
        <v>0</v>
      </c>
      <c r="K8456" s="9"/>
      <c r="P8456" s="2"/>
      <c r="Q8456" s="27"/>
      <c r="R8456" s="2"/>
      <c r="S8456" s="2"/>
      <c r="T8456" s="2"/>
      <c r="U8456" s="2"/>
      <c r="V8456" s="2"/>
      <c r="W8456" s="2"/>
    </row>
    <row r="8457" spans="2:23" ht="15" customHeight="1" x14ac:dyDescent="0.35">
      <c r="B8457" s="349"/>
      <c r="C8457" s="715" t="str">
        <f t="shared" si="527"/>
        <v/>
      </c>
      <c r="D8457" s="458">
        <f>IF(ISNUMBER(Summary!$D$17), DATE(Summary!$D$17, 1, 1) + INT((ROW(B8419)-1)/24), DATE(2024, 1, 1) + INT((ROW(B8419)-1)/24))</f>
        <v>45642</v>
      </c>
      <c r="E8457" s="459">
        <v>0.75000000000000011</v>
      </c>
      <c r="F8457" s="780"/>
      <c r="G8457" s="780"/>
      <c r="H8457" s="460">
        <f t="shared" si="525"/>
        <v>0</v>
      </c>
      <c r="I8457" s="460">
        <f t="shared" si="526"/>
        <v>0</v>
      </c>
      <c r="J8457" s="460">
        <f t="shared" si="528"/>
        <v>0</v>
      </c>
      <c r="K8457" s="9"/>
      <c r="P8457" s="2"/>
      <c r="Q8457" s="27"/>
      <c r="R8457" s="2"/>
      <c r="S8457" s="2"/>
      <c r="T8457" s="2"/>
      <c r="U8457" s="2"/>
      <c r="V8457" s="2"/>
      <c r="W8457" s="2"/>
    </row>
    <row r="8458" spans="2:23" ht="15" customHeight="1" x14ac:dyDescent="0.35">
      <c r="B8458" s="349"/>
      <c r="C8458" s="715" t="str">
        <f t="shared" si="527"/>
        <v/>
      </c>
      <c r="D8458" s="458">
        <f>IF(ISNUMBER(Summary!$D$17), DATE(Summary!$D$17, 1, 1) + INT((ROW(B8420)-1)/24), DATE(2024, 1, 1) + INT((ROW(B8420)-1)/24))</f>
        <v>45642</v>
      </c>
      <c r="E8458" s="459">
        <v>0.79166666666666674</v>
      </c>
      <c r="F8458" s="780"/>
      <c r="G8458" s="780"/>
      <c r="H8458" s="460">
        <f t="shared" si="525"/>
        <v>0</v>
      </c>
      <c r="I8458" s="460">
        <f t="shared" si="526"/>
        <v>0</v>
      </c>
      <c r="J8458" s="460">
        <f t="shared" si="528"/>
        <v>0</v>
      </c>
      <c r="K8458" s="9"/>
      <c r="P8458" s="2"/>
      <c r="Q8458" s="27"/>
      <c r="R8458" s="2"/>
      <c r="S8458" s="2"/>
      <c r="T8458" s="2"/>
      <c r="U8458" s="2"/>
      <c r="V8458" s="2"/>
      <c r="W8458" s="2"/>
    </row>
    <row r="8459" spans="2:23" ht="15" customHeight="1" x14ac:dyDescent="0.35">
      <c r="B8459" s="349"/>
      <c r="C8459" s="715" t="str">
        <f t="shared" si="527"/>
        <v/>
      </c>
      <c r="D8459" s="458">
        <f>IF(ISNUMBER(Summary!$D$17), DATE(Summary!$D$17, 1, 1) + INT((ROW(B8421)-1)/24), DATE(2024, 1, 1) + INT((ROW(B8421)-1)/24))</f>
        <v>45642</v>
      </c>
      <c r="E8459" s="459">
        <v>0.83333333333333337</v>
      </c>
      <c r="F8459" s="780"/>
      <c r="G8459" s="780"/>
      <c r="H8459" s="460">
        <f t="shared" si="525"/>
        <v>0</v>
      </c>
      <c r="I8459" s="460">
        <f t="shared" si="526"/>
        <v>0</v>
      </c>
      <c r="J8459" s="460">
        <f t="shared" si="528"/>
        <v>0</v>
      </c>
      <c r="K8459" s="9"/>
      <c r="P8459" s="2"/>
      <c r="Q8459" s="27"/>
      <c r="R8459" s="2"/>
      <c r="S8459" s="2"/>
      <c r="T8459" s="2"/>
      <c r="U8459" s="2"/>
      <c r="V8459" s="2"/>
      <c r="W8459" s="2"/>
    </row>
    <row r="8460" spans="2:23" ht="15" customHeight="1" x14ac:dyDescent="0.35">
      <c r="B8460" s="349"/>
      <c r="C8460" s="715" t="str">
        <f t="shared" si="527"/>
        <v/>
      </c>
      <c r="D8460" s="458">
        <f>IF(ISNUMBER(Summary!$D$17), DATE(Summary!$D$17, 1, 1) + INT((ROW(B8422)-1)/24), DATE(2024, 1, 1) + INT((ROW(B8422)-1)/24))</f>
        <v>45642</v>
      </c>
      <c r="E8460" s="459">
        <v>0.87500000000000011</v>
      </c>
      <c r="F8460" s="780"/>
      <c r="G8460" s="780"/>
      <c r="H8460" s="460">
        <f t="shared" si="525"/>
        <v>0</v>
      </c>
      <c r="I8460" s="460">
        <f t="shared" si="526"/>
        <v>0</v>
      </c>
      <c r="J8460" s="460">
        <f t="shared" si="528"/>
        <v>0</v>
      </c>
      <c r="K8460" s="9"/>
      <c r="P8460" s="2"/>
      <c r="Q8460" s="27"/>
      <c r="R8460" s="2"/>
      <c r="S8460" s="2"/>
      <c r="T8460" s="2"/>
      <c r="U8460" s="2"/>
      <c r="V8460" s="2"/>
      <c r="W8460" s="2"/>
    </row>
    <row r="8461" spans="2:23" ht="15" customHeight="1" x14ac:dyDescent="0.35">
      <c r="B8461" s="349"/>
      <c r="C8461" s="715" t="str">
        <f t="shared" si="527"/>
        <v/>
      </c>
      <c r="D8461" s="458">
        <f>IF(ISNUMBER(Summary!$D$17), DATE(Summary!$D$17, 1, 1) + INT((ROW(B8423)-1)/24), DATE(2024, 1, 1) + INT((ROW(B8423)-1)/24))</f>
        <v>45642</v>
      </c>
      <c r="E8461" s="459">
        <v>0.91666666666666674</v>
      </c>
      <c r="F8461" s="780"/>
      <c r="G8461" s="780"/>
      <c r="H8461" s="460">
        <f t="shared" si="525"/>
        <v>0</v>
      </c>
      <c r="I8461" s="460">
        <f t="shared" si="526"/>
        <v>0</v>
      </c>
      <c r="J8461" s="460">
        <f t="shared" si="528"/>
        <v>0</v>
      </c>
      <c r="K8461" s="9"/>
      <c r="P8461" s="2"/>
      <c r="Q8461" s="27"/>
      <c r="R8461" s="2"/>
      <c r="S8461" s="2"/>
      <c r="T8461" s="2"/>
      <c r="U8461" s="2"/>
      <c r="V8461" s="2"/>
      <c r="W8461" s="2"/>
    </row>
    <row r="8462" spans="2:23" ht="15" customHeight="1" x14ac:dyDescent="0.35">
      <c r="B8462" s="349"/>
      <c r="C8462" s="715" t="str">
        <f t="shared" si="527"/>
        <v/>
      </c>
      <c r="D8462" s="458">
        <f>IF(ISNUMBER(Summary!$D$17), DATE(Summary!$D$17, 1, 1) + INT((ROW(B8424)-1)/24), DATE(2024, 1, 1) + INT((ROW(B8424)-1)/24))</f>
        <v>45642</v>
      </c>
      <c r="E8462" s="459">
        <v>0.95833333333333337</v>
      </c>
      <c r="F8462" s="780"/>
      <c r="G8462" s="780"/>
      <c r="H8462" s="460">
        <f t="shared" si="525"/>
        <v>0</v>
      </c>
      <c r="I8462" s="460">
        <f t="shared" si="526"/>
        <v>0</v>
      </c>
      <c r="J8462" s="460">
        <f t="shared" si="528"/>
        <v>0</v>
      </c>
      <c r="K8462" s="9"/>
      <c r="P8462" s="2"/>
      <c r="Q8462" s="27"/>
      <c r="R8462" s="2"/>
      <c r="S8462" s="2"/>
      <c r="T8462" s="2"/>
      <c r="U8462" s="2"/>
      <c r="V8462" s="2"/>
      <c r="W8462" s="2"/>
    </row>
    <row r="8463" spans="2:23" ht="15" customHeight="1" x14ac:dyDescent="0.35">
      <c r="B8463" s="457"/>
      <c r="C8463" s="715">
        <f t="shared" si="527"/>
        <v>45643</v>
      </c>
      <c r="D8463" s="458">
        <f>IF(ISNUMBER(Summary!$D$17), DATE(Summary!$D$17, 1, 1) + INT((ROW(B8425)-1)/24), DATE(2024, 1, 1) + INT((ROW(B8425)-1)/24))</f>
        <v>45643</v>
      </c>
      <c r="E8463" s="459">
        <v>3.1225022567582528E-17</v>
      </c>
      <c r="F8463" s="780"/>
      <c r="G8463" s="780"/>
      <c r="H8463" s="460">
        <f t="shared" si="525"/>
        <v>0</v>
      </c>
      <c r="I8463" s="460">
        <f t="shared" si="526"/>
        <v>0</v>
      </c>
      <c r="J8463" s="460">
        <f t="shared" si="528"/>
        <v>0</v>
      </c>
      <c r="K8463" s="9"/>
      <c r="P8463" s="2"/>
      <c r="Q8463" s="27"/>
      <c r="R8463" s="2"/>
      <c r="S8463" s="2"/>
      <c r="T8463" s="2"/>
      <c r="U8463" s="2"/>
      <c r="V8463" s="2"/>
      <c r="W8463" s="2"/>
    </row>
    <row r="8464" spans="2:23" ht="15" customHeight="1" x14ac:dyDescent="0.35">
      <c r="B8464" s="349"/>
      <c r="C8464" s="715" t="str">
        <f t="shared" si="527"/>
        <v/>
      </c>
      <c r="D8464" s="458">
        <f>IF(ISNUMBER(Summary!$D$17), DATE(Summary!$D$17, 1, 1) + INT((ROW(B8426)-1)/24), DATE(2024, 1, 1) + INT((ROW(B8426)-1)/24))</f>
        <v>45643</v>
      </c>
      <c r="E8464" s="459">
        <v>4.1666666666666699E-2</v>
      </c>
      <c r="F8464" s="780"/>
      <c r="G8464" s="780"/>
      <c r="H8464" s="460">
        <f t="shared" si="525"/>
        <v>0</v>
      </c>
      <c r="I8464" s="460">
        <f t="shared" si="526"/>
        <v>0</v>
      </c>
      <c r="J8464" s="460">
        <f t="shared" si="528"/>
        <v>0</v>
      </c>
      <c r="K8464" s="9"/>
      <c r="P8464" s="2"/>
      <c r="Q8464" s="27"/>
      <c r="R8464" s="2"/>
      <c r="S8464" s="2"/>
      <c r="T8464" s="2"/>
      <c r="U8464" s="2"/>
      <c r="V8464" s="2"/>
      <c r="W8464" s="2"/>
    </row>
    <row r="8465" spans="2:23" ht="15" customHeight="1" x14ac:dyDescent="0.35">
      <c r="B8465" s="349"/>
      <c r="C8465" s="715" t="str">
        <f t="shared" si="527"/>
        <v/>
      </c>
      <c r="D8465" s="458">
        <f>IF(ISNUMBER(Summary!$D$17), DATE(Summary!$D$17, 1, 1) + INT((ROW(B8427)-1)/24), DATE(2024, 1, 1) + INT((ROW(B8427)-1)/24))</f>
        <v>45643</v>
      </c>
      <c r="E8465" s="459">
        <v>8.333333333333337E-2</v>
      </c>
      <c r="F8465" s="780"/>
      <c r="G8465" s="780"/>
      <c r="H8465" s="460">
        <f t="shared" si="525"/>
        <v>0</v>
      </c>
      <c r="I8465" s="460">
        <f t="shared" si="526"/>
        <v>0</v>
      </c>
      <c r="J8465" s="460">
        <f t="shared" si="528"/>
        <v>0</v>
      </c>
      <c r="K8465" s="9"/>
      <c r="P8465" s="2"/>
      <c r="Q8465" s="27"/>
      <c r="R8465" s="2"/>
      <c r="S8465" s="2"/>
      <c r="T8465" s="2"/>
      <c r="U8465" s="2"/>
      <c r="V8465" s="2"/>
      <c r="W8465" s="2"/>
    </row>
    <row r="8466" spans="2:23" ht="15" customHeight="1" x14ac:dyDescent="0.35">
      <c r="B8466" s="349"/>
      <c r="C8466" s="715" t="str">
        <f t="shared" si="527"/>
        <v/>
      </c>
      <c r="D8466" s="458">
        <f>IF(ISNUMBER(Summary!$D$17), DATE(Summary!$D$17, 1, 1) + INT((ROW(B8428)-1)/24), DATE(2024, 1, 1) + INT((ROW(B8428)-1)/24))</f>
        <v>45643</v>
      </c>
      <c r="E8466" s="459">
        <v>0.12500000000000006</v>
      </c>
      <c r="F8466" s="780"/>
      <c r="G8466" s="780"/>
      <c r="H8466" s="460">
        <f t="shared" si="525"/>
        <v>0</v>
      </c>
      <c r="I8466" s="460">
        <f t="shared" si="526"/>
        <v>0</v>
      </c>
      <c r="J8466" s="460">
        <f t="shared" si="528"/>
        <v>0</v>
      </c>
      <c r="K8466" s="9"/>
      <c r="P8466" s="2"/>
      <c r="Q8466" s="27"/>
      <c r="R8466" s="2"/>
      <c r="S8466" s="2"/>
      <c r="T8466" s="2"/>
      <c r="U8466" s="2"/>
      <c r="V8466" s="2"/>
      <c r="W8466" s="2"/>
    </row>
    <row r="8467" spans="2:23" ht="15" customHeight="1" x14ac:dyDescent="0.35">
      <c r="B8467" s="349"/>
      <c r="C8467" s="715" t="str">
        <f t="shared" si="527"/>
        <v/>
      </c>
      <c r="D8467" s="458">
        <f>IF(ISNUMBER(Summary!$D$17), DATE(Summary!$D$17, 1, 1) + INT((ROW(B8429)-1)/24), DATE(2024, 1, 1) + INT((ROW(B8429)-1)/24))</f>
        <v>45643</v>
      </c>
      <c r="E8467" s="459">
        <v>0.16666666666666669</v>
      </c>
      <c r="F8467" s="780"/>
      <c r="G8467" s="780"/>
      <c r="H8467" s="460">
        <f t="shared" si="525"/>
        <v>0</v>
      </c>
      <c r="I8467" s="460">
        <f t="shared" si="526"/>
        <v>0</v>
      </c>
      <c r="J8467" s="460">
        <f t="shared" si="528"/>
        <v>0</v>
      </c>
      <c r="K8467" s="9"/>
      <c r="P8467" s="2"/>
      <c r="Q8467" s="27"/>
      <c r="R8467" s="2"/>
      <c r="S8467" s="2"/>
      <c r="T8467" s="2"/>
      <c r="U8467" s="2"/>
      <c r="V8467" s="2"/>
      <c r="W8467" s="2"/>
    </row>
    <row r="8468" spans="2:23" ht="15" customHeight="1" x14ac:dyDescent="0.35">
      <c r="B8468" s="349"/>
      <c r="C8468" s="715" t="str">
        <f t="shared" si="527"/>
        <v/>
      </c>
      <c r="D8468" s="458">
        <f>IF(ISNUMBER(Summary!$D$17), DATE(Summary!$D$17, 1, 1) + INT((ROW(B8430)-1)/24), DATE(2024, 1, 1) + INT((ROW(B8430)-1)/24))</f>
        <v>45643</v>
      </c>
      <c r="E8468" s="459">
        <v>0.20833333333333337</v>
      </c>
      <c r="F8468" s="780"/>
      <c r="G8468" s="780"/>
      <c r="H8468" s="460">
        <f t="shared" si="525"/>
        <v>0</v>
      </c>
      <c r="I8468" s="460">
        <f t="shared" si="526"/>
        <v>0</v>
      </c>
      <c r="J8468" s="460">
        <f t="shared" si="528"/>
        <v>0</v>
      </c>
      <c r="K8468" s="9"/>
      <c r="P8468" s="2"/>
      <c r="Q8468" s="27"/>
      <c r="R8468" s="2"/>
      <c r="S8468" s="2"/>
      <c r="T8468" s="2"/>
      <c r="U8468" s="2"/>
      <c r="V8468" s="2"/>
      <c r="W8468" s="2"/>
    </row>
    <row r="8469" spans="2:23" ht="15" customHeight="1" x14ac:dyDescent="0.35">
      <c r="B8469" s="349"/>
      <c r="C8469" s="715" t="str">
        <f t="shared" si="527"/>
        <v/>
      </c>
      <c r="D8469" s="458">
        <f>IF(ISNUMBER(Summary!$D$17), DATE(Summary!$D$17, 1, 1) + INT((ROW(B8431)-1)/24), DATE(2024, 1, 1) + INT((ROW(B8431)-1)/24))</f>
        <v>45643</v>
      </c>
      <c r="E8469" s="459">
        <v>0.25</v>
      </c>
      <c r="F8469" s="780"/>
      <c r="G8469" s="780"/>
      <c r="H8469" s="460">
        <f t="shared" si="525"/>
        <v>0</v>
      </c>
      <c r="I8469" s="460">
        <f t="shared" si="526"/>
        <v>0</v>
      </c>
      <c r="J8469" s="460">
        <f t="shared" si="528"/>
        <v>0</v>
      </c>
      <c r="K8469" s="9"/>
      <c r="P8469" s="2"/>
      <c r="Q8469" s="27"/>
      <c r="R8469" s="2"/>
      <c r="S8469" s="2"/>
      <c r="T8469" s="2"/>
      <c r="U8469" s="2"/>
      <c r="V8469" s="2"/>
      <c r="W8469" s="2"/>
    </row>
    <row r="8470" spans="2:23" ht="15" customHeight="1" x14ac:dyDescent="0.35">
      <c r="B8470" s="349"/>
      <c r="C8470" s="715" t="str">
        <f t="shared" si="527"/>
        <v/>
      </c>
      <c r="D8470" s="458">
        <f>IF(ISNUMBER(Summary!$D$17), DATE(Summary!$D$17, 1, 1) + INT((ROW(B8432)-1)/24), DATE(2024, 1, 1) + INT((ROW(B8432)-1)/24))</f>
        <v>45643</v>
      </c>
      <c r="E8470" s="459">
        <v>0.29166666666666669</v>
      </c>
      <c r="F8470" s="780"/>
      <c r="G8470" s="780"/>
      <c r="H8470" s="460">
        <f t="shared" si="525"/>
        <v>0</v>
      </c>
      <c r="I8470" s="460">
        <f t="shared" si="526"/>
        <v>0</v>
      </c>
      <c r="J8470" s="460">
        <f t="shared" si="528"/>
        <v>0</v>
      </c>
      <c r="K8470" s="9"/>
      <c r="P8470" s="2"/>
      <c r="Q8470" s="27"/>
      <c r="R8470" s="2"/>
      <c r="S8470" s="2"/>
      <c r="T8470" s="2"/>
      <c r="U8470" s="2"/>
      <c r="V8470" s="2"/>
      <c r="W8470" s="2"/>
    </row>
    <row r="8471" spans="2:23" ht="15" customHeight="1" x14ac:dyDescent="0.35">
      <c r="B8471" s="349"/>
      <c r="C8471" s="715" t="str">
        <f t="shared" si="527"/>
        <v/>
      </c>
      <c r="D8471" s="458">
        <f>IF(ISNUMBER(Summary!$D$17), DATE(Summary!$D$17, 1, 1) + INT((ROW(B8433)-1)/24), DATE(2024, 1, 1) + INT((ROW(B8433)-1)/24))</f>
        <v>45643</v>
      </c>
      <c r="E8471" s="459">
        <v>0.33333333333333337</v>
      </c>
      <c r="F8471" s="780"/>
      <c r="G8471" s="780"/>
      <c r="H8471" s="460">
        <f t="shared" si="525"/>
        <v>0</v>
      </c>
      <c r="I8471" s="460">
        <f t="shared" si="526"/>
        <v>0</v>
      </c>
      <c r="J8471" s="460">
        <f t="shared" si="528"/>
        <v>0</v>
      </c>
      <c r="K8471" s="9"/>
      <c r="P8471" s="2"/>
      <c r="Q8471" s="27"/>
      <c r="R8471" s="2"/>
      <c r="S8471" s="2"/>
      <c r="T8471" s="2"/>
      <c r="U8471" s="2"/>
      <c r="V8471" s="2"/>
      <c r="W8471" s="2"/>
    </row>
    <row r="8472" spans="2:23" ht="15" customHeight="1" x14ac:dyDescent="0.35">
      <c r="B8472" s="349"/>
      <c r="C8472" s="715" t="str">
        <f t="shared" si="527"/>
        <v/>
      </c>
      <c r="D8472" s="458">
        <f>IF(ISNUMBER(Summary!$D$17), DATE(Summary!$D$17, 1, 1) + INT((ROW(B8434)-1)/24), DATE(2024, 1, 1) + INT((ROW(B8434)-1)/24))</f>
        <v>45643</v>
      </c>
      <c r="E8472" s="459">
        <v>0.375</v>
      </c>
      <c r="F8472" s="780"/>
      <c r="G8472" s="780"/>
      <c r="H8472" s="460">
        <f t="shared" si="525"/>
        <v>0</v>
      </c>
      <c r="I8472" s="460">
        <f t="shared" si="526"/>
        <v>0</v>
      </c>
      <c r="J8472" s="460">
        <f t="shared" si="528"/>
        <v>0</v>
      </c>
      <c r="K8472" s="9"/>
      <c r="P8472" s="2"/>
      <c r="Q8472" s="27"/>
      <c r="R8472" s="2"/>
      <c r="S8472" s="2"/>
      <c r="T8472" s="2"/>
      <c r="U8472" s="2"/>
      <c r="V8472" s="2"/>
      <c r="W8472" s="2"/>
    </row>
    <row r="8473" spans="2:23" ht="15" customHeight="1" x14ac:dyDescent="0.35">
      <c r="B8473" s="349"/>
      <c r="C8473" s="715" t="str">
        <f t="shared" si="527"/>
        <v/>
      </c>
      <c r="D8473" s="458">
        <f>IF(ISNUMBER(Summary!$D$17), DATE(Summary!$D$17, 1, 1) + INT((ROW(B8435)-1)/24), DATE(2024, 1, 1) + INT((ROW(B8435)-1)/24))</f>
        <v>45643</v>
      </c>
      <c r="E8473" s="459">
        <v>0.41666666666666669</v>
      </c>
      <c r="F8473" s="780"/>
      <c r="G8473" s="780"/>
      <c r="H8473" s="460">
        <f t="shared" si="525"/>
        <v>0</v>
      </c>
      <c r="I8473" s="460">
        <f t="shared" si="526"/>
        <v>0</v>
      </c>
      <c r="J8473" s="460">
        <f t="shared" si="528"/>
        <v>0</v>
      </c>
      <c r="K8473" s="9"/>
      <c r="P8473" s="2"/>
      <c r="Q8473" s="27"/>
      <c r="R8473" s="2"/>
      <c r="S8473" s="2"/>
      <c r="T8473" s="2"/>
      <c r="U8473" s="2"/>
      <c r="V8473" s="2"/>
      <c r="W8473" s="2"/>
    </row>
    <row r="8474" spans="2:23" ht="15" customHeight="1" x14ac:dyDescent="0.35">
      <c r="B8474" s="349"/>
      <c r="C8474" s="715" t="str">
        <f t="shared" si="527"/>
        <v/>
      </c>
      <c r="D8474" s="458">
        <f>IF(ISNUMBER(Summary!$D$17), DATE(Summary!$D$17, 1, 1) + INT((ROW(B8436)-1)/24), DATE(2024, 1, 1) + INT((ROW(B8436)-1)/24))</f>
        <v>45643</v>
      </c>
      <c r="E8474" s="459">
        <v>0.45833333333333337</v>
      </c>
      <c r="F8474" s="780"/>
      <c r="G8474" s="780"/>
      <c r="H8474" s="460">
        <f t="shared" si="525"/>
        <v>0</v>
      </c>
      <c r="I8474" s="460">
        <f t="shared" si="526"/>
        <v>0</v>
      </c>
      <c r="J8474" s="460">
        <f t="shared" si="528"/>
        <v>0</v>
      </c>
      <c r="K8474" s="9"/>
      <c r="P8474" s="2"/>
      <c r="Q8474" s="27"/>
      <c r="R8474" s="2"/>
      <c r="S8474" s="2"/>
      <c r="T8474" s="2"/>
      <c r="U8474" s="2"/>
      <c r="V8474" s="2"/>
      <c r="W8474" s="2"/>
    </row>
    <row r="8475" spans="2:23" ht="15" customHeight="1" x14ac:dyDescent="0.35">
      <c r="B8475" s="349"/>
      <c r="C8475" s="715" t="str">
        <f t="shared" si="527"/>
        <v/>
      </c>
      <c r="D8475" s="458">
        <f>IF(ISNUMBER(Summary!$D$17), DATE(Summary!$D$17, 1, 1) + INT((ROW(B8437)-1)/24), DATE(2024, 1, 1) + INT((ROW(B8437)-1)/24))</f>
        <v>45643</v>
      </c>
      <c r="E8475" s="459">
        <v>0.50000000000000011</v>
      </c>
      <c r="F8475" s="780"/>
      <c r="G8475" s="780"/>
      <c r="H8475" s="460">
        <f t="shared" si="525"/>
        <v>0</v>
      </c>
      <c r="I8475" s="460">
        <f t="shared" si="526"/>
        <v>0</v>
      </c>
      <c r="J8475" s="460">
        <f t="shared" si="528"/>
        <v>0</v>
      </c>
      <c r="K8475" s="9"/>
      <c r="P8475" s="2"/>
      <c r="Q8475" s="27"/>
      <c r="R8475" s="2"/>
      <c r="S8475" s="2"/>
      <c r="T8475" s="2"/>
      <c r="U8475" s="2"/>
      <c r="V8475" s="2"/>
      <c r="W8475" s="2"/>
    </row>
    <row r="8476" spans="2:23" ht="15" customHeight="1" x14ac:dyDescent="0.35">
      <c r="B8476" s="349"/>
      <c r="C8476" s="715" t="str">
        <f t="shared" si="527"/>
        <v/>
      </c>
      <c r="D8476" s="458">
        <f>IF(ISNUMBER(Summary!$D$17), DATE(Summary!$D$17, 1, 1) + INT((ROW(B8438)-1)/24), DATE(2024, 1, 1) + INT((ROW(B8438)-1)/24))</f>
        <v>45643</v>
      </c>
      <c r="E8476" s="459">
        <v>0.54166666666666674</v>
      </c>
      <c r="F8476" s="780"/>
      <c r="G8476" s="780"/>
      <c r="H8476" s="460">
        <f t="shared" si="525"/>
        <v>0</v>
      </c>
      <c r="I8476" s="460">
        <f t="shared" si="526"/>
        <v>0</v>
      </c>
      <c r="J8476" s="460">
        <f t="shared" si="528"/>
        <v>0</v>
      </c>
      <c r="K8476" s="9"/>
      <c r="P8476" s="2"/>
      <c r="Q8476" s="27"/>
      <c r="R8476" s="2"/>
      <c r="S8476" s="2"/>
      <c r="T8476" s="2"/>
      <c r="U8476" s="2"/>
      <c r="V8476" s="2"/>
      <c r="W8476" s="2"/>
    </row>
    <row r="8477" spans="2:23" ht="15" customHeight="1" x14ac:dyDescent="0.35">
      <c r="B8477" s="349"/>
      <c r="C8477" s="715" t="str">
        <f t="shared" si="527"/>
        <v/>
      </c>
      <c r="D8477" s="458">
        <f>IF(ISNUMBER(Summary!$D$17), DATE(Summary!$D$17, 1, 1) + INT((ROW(B8439)-1)/24), DATE(2024, 1, 1) + INT((ROW(B8439)-1)/24))</f>
        <v>45643</v>
      </c>
      <c r="E8477" s="459">
        <v>0.58333333333333337</v>
      </c>
      <c r="F8477" s="780"/>
      <c r="G8477" s="780"/>
      <c r="H8477" s="460">
        <f t="shared" si="525"/>
        <v>0</v>
      </c>
      <c r="I8477" s="460">
        <f t="shared" si="526"/>
        <v>0</v>
      </c>
      <c r="J8477" s="460">
        <f t="shared" si="528"/>
        <v>0</v>
      </c>
      <c r="K8477" s="9"/>
      <c r="P8477" s="2"/>
      <c r="Q8477" s="27"/>
      <c r="R8477" s="2"/>
      <c r="S8477" s="2"/>
      <c r="T8477" s="2"/>
      <c r="U8477" s="2"/>
      <c r="V8477" s="2"/>
      <c r="W8477" s="2"/>
    </row>
    <row r="8478" spans="2:23" ht="15" customHeight="1" x14ac:dyDescent="0.35">
      <c r="B8478" s="349"/>
      <c r="C8478" s="715" t="str">
        <f t="shared" si="527"/>
        <v/>
      </c>
      <c r="D8478" s="458">
        <f>IF(ISNUMBER(Summary!$D$17), DATE(Summary!$D$17, 1, 1) + INT((ROW(B8440)-1)/24), DATE(2024, 1, 1) + INT((ROW(B8440)-1)/24))</f>
        <v>45643</v>
      </c>
      <c r="E8478" s="459">
        <v>0.62500000000000011</v>
      </c>
      <c r="F8478" s="780"/>
      <c r="G8478" s="780"/>
      <c r="H8478" s="460">
        <f t="shared" si="525"/>
        <v>0</v>
      </c>
      <c r="I8478" s="460">
        <f t="shared" si="526"/>
        <v>0</v>
      </c>
      <c r="J8478" s="460">
        <f t="shared" si="528"/>
        <v>0</v>
      </c>
      <c r="K8478" s="9"/>
      <c r="P8478" s="2"/>
      <c r="Q8478" s="27"/>
      <c r="R8478" s="2"/>
      <c r="S8478" s="2"/>
      <c r="T8478" s="2"/>
      <c r="U8478" s="2"/>
      <c r="V8478" s="2"/>
      <c r="W8478" s="2"/>
    </row>
    <row r="8479" spans="2:23" ht="15" customHeight="1" x14ac:dyDescent="0.35">
      <c r="B8479" s="349"/>
      <c r="C8479" s="715" t="str">
        <f t="shared" si="527"/>
        <v/>
      </c>
      <c r="D8479" s="458">
        <f>IF(ISNUMBER(Summary!$D$17), DATE(Summary!$D$17, 1, 1) + INT((ROW(B8441)-1)/24), DATE(2024, 1, 1) + INT((ROW(B8441)-1)/24))</f>
        <v>45643</v>
      </c>
      <c r="E8479" s="459">
        <v>0.66666666666666674</v>
      </c>
      <c r="F8479" s="780"/>
      <c r="G8479" s="780"/>
      <c r="H8479" s="460">
        <f t="shared" si="525"/>
        <v>0</v>
      </c>
      <c r="I8479" s="460">
        <f t="shared" si="526"/>
        <v>0</v>
      </c>
      <c r="J8479" s="460">
        <f t="shared" si="528"/>
        <v>0</v>
      </c>
      <c r="K8479" s="9"/>
      <c r="P8479" s="2"/>
      <c r="Q8479" s="27"/>
      <c r="R8479" s="2"/>
      <c r="S8479" s="2"/>
      <c r="T8479" s="2"/>
      <c r="U8479" s="2"/>
      <c r="V8479" s="2"/>
      <c r="W8479" s="2"/>
    </row>
    <row r="8480" spans="2:23" ht="15" customHeight="1" x14ac:dyDescent="0.35">
      <c r="B8480" s="349"/>
      <c r="C8480" s="715" t="str">
        <f t="shared" si="527"/>
        <v/>
      </c>
      <c r="D8480" s="458">
        <f>IF(ISNUMBER(Summary!$D$17), DATE(Summary!$D$17, 1, 1) + INT((ROW(B8442)-1)/24), DATE(2024, 1, 1) + INT((ROW(B8442)-1)/24))</f>
        <v>45643</v>
      </c>
      <c r="E8480" s="459">
        <v>0.70833333333333337</v>
      </c>
      <c r="F8480" s="780"/>
      <c r="G8480" s="780"/>
      <c r="H8480" s="460">
        <f t="shared" si="525"/>
        <v>0</v>
      </c>
      <c r="I8480" s="460">
        <f t="shared" si="526"/>
        <v>0</v>
      </c>
      <c r="J8480" s="460">
        <f t="shared" si="528"/>
        <v>0</v>
      </c>
      <c r="K8480" s="9"/>
      <c r="P8480" s="2"/>
      <c r="Q8480" s="27"/>
      <c r="R8480" s="2"/>
      <c r="S8480" s="2"/>
      <c r="T8480" s="2"/>
      <c r="U8480" s="2"/>
      <c r="V8480" s="2"/>
      <c r="W8480" s="2"/>
    </row>
    <row r="8481" spans="2:23" ht="15" customHeight="1" x14ac:dyDescent="0.35">
      <c r="B8481" s="349"/>
      <c r="C8481" s="715" t="str">
        <f t="shared" si="527"/>
        <v/>
      </c>
      <c r="D8481" s="458">
        <f>IF(ISNUMBER(Summary!$D$17), DATE(Summary!$D$17, 1, 1) + INT((ROW(B8443)-1)/24), DATE(2024, 1, 1) + INT((ROW(B8443)-1)/24))</f>
        <v>45643</v>
      </c>
      <c r="E8481" s="459">
        <v>0.75000000000000011</v>
      </c>
      <c r="F8481" s="780"/>
      <c r="G8481" s="780"/>
      <c r="H8481" s="460">
        <f t="shared" si="525"/>
        <v>0</v>
      </c>
      <c r="I8481" s="460">
        <f t="shared" si="526"/>
        <v>0</v>
      </c>
      <c r="J8481" s="460">
        <f t="shared" si="528"/>
        <v>0</v>
      </c>
      <c r="K8481" s="9"/>
      <c r="P8481" s="2"/>
      <c r="Q8481" s="27"/>
      <c r="R8481" s="2"/>
      <c r="S8481" s="2"/>
      <c r="T8481" s="2"/>
      <c r="U8481" s="2"/>
      <c r="V8481" s="2"/>
      <c r="W8481" s="2"/>
    </row>
    <row r="8482" spans="2:23" ht="15" customHeight="1" x14ac:dyDescent="0.35">
      <c r="B8482" s="349"/>
      <c r="C8482" s="715" t="str">
        <f t="shared" si="527"/>
        <v/>
      </c>
      <c r="D8482" s="458">
        <f>IF(ISNUMBER(Summary!$D$17), DATE(Summary!$D$17, 1, 1) + INT((ROW(B8444)-1)/24), DATE(2024, 1, 1) + INT((ROW(B8444)-1)/24))</f>
        <v>45643</v>
      </c>
      <c r="E8482" s="459">
        <v>0.79166666666666674</v>
      </c>
      <c r="F8482" s="780"/>
      <c r="G8482" s="780"/>
      <c r="H8482" s="460">
        <f t="shared" si="525"/>
        <v>0</v>
      </c>
      <c r="I8482" s="460">
        <f t="shared" si="526"/>
        <v>0</v>
      </c>
      <c r="J8482" s="460">
        <f t="shared" si="528"/>
        <v>0</v>
      </c>
      <c r="K8482" s="9"/>
      <c r="P8482" s="2"/>
      <c r="Q8482" s="27"/>
      <c r="R8482" s="2"/>
      <c r="S8482" s="2"/>
      <c r="T8482" s="2"/>
      <c r="U8482" s="2"/>
      <c r="V8482" s="2"/>
      <c r="W8482" s="2"/>
    </row>
    <row r="8483" spans="2:23" ht="15" customHeight="1" x14ac:dyDescent="0.35">
      <c r="B8483" s="349"/>
      <c r="C8483" s="715" t="str">
        <f t="shared" si="527"/>
        <v/>
      </c>
      <c r="D8483" s="458">
        <f>IF(ISNUMBER(Summary!$D$17), DATE(Summary!$D$17, 1, 1) + INT((ROW(B8445)-1)/24), DATE(2024, 1, 1) + INT((ROW(B8445)-1)/24))</f>
        <v>45643</v>
      </c>
      <c r="E8483" s="459">
        <v>0.83333333333333337</v>
      </c>
      <c r="F8483" s="780"/>
      <c r="G8483" s="780"/>
      <c r="H8483" s="460">
        <f t="shared" si="525"/>
        <v>0</v>
      </c>
      <c r="I8483" s="460">
        <f t="shared" si="526"/>
        <v>0</v>
      </c>
      <c r="J8483" s="460">
        <f t="shared" si="528"/>
        <v>0</v>
      </c>
      <c r="K8483" s="9"/>
      <c r="P8483" s="2"/>
      <c r="Q8483" s="27"/>
      <c r="R8483" s="2"/>
      <c r="S8483" s="2"/>
      <c r="T8483" s="2"/>
      <c r="U8483" s="2"/>
      <c r="V8483" s="2"/>
      <c r="W8483" s="2"/>
    </row>
    <row r="8484" spans="2:23" ht="15" customHeight="1" x14ac:dyDescent="0.35">
      <c r="B8484" s="349"/>
      <c r="C8484" s="715" t="str">
        <f t="shared" si="527"/>
        <v/>
      </c>
      <c r="D8484" s="458">
        <f>IF(ISNUMBER(Summary!$D$17), DATE(Summary!$D$17, 1, 1) + INT((ROW(B8446)-1)/24), DATE(2024, 1, 1) + INT((ROW(B8446)-1)/24))</f>
        <v>45643</v>
      </c>
      <c r="E8484" s="459">
        <v>0.87500000000000011</v>
      </c>
      <c r="F8484" s="780"/>
      <c r="G8484" s="780"/>
      <c r="H8484" s="460">
        <f t="shared" si="525"/>
        <v>0</v>
      </c>
      <c r="I8484" s="460">
        <f t="shared" si="526"/>
        <v>0</v>
      </c>
      <c r="J8484" s="460">
        <f t="shared" si="528"/>
        <v>0</v>
      </c>
      <c r="K8484" s="9"/>
      <c r="P8484" s="2"/>
      <c r="Q8484" s="27"/>
      <c r="R8484" s="2"/>
      <c r="S8484" s="2"/>
      <c r="T8484" s="2"/>
      <c r="U8484" s="2"/>
      <c r="V8484" s="2"/>
      <c r="W8484" s="2"/>
    </row>
    <row r="8485" spans="2:23" ht="15" customHeight="1" x14ac:dyDescent="0.35">
      <c r="B8485" s="349"/>
      <c r="C8485" s="715" t="str">
        <f t="shared" si="527"/>
        <v/>
      </c>
      <c r="D8485" s="458">
        <f>IF(ISNUMBER(Summary!$D$17), DATE(Summary!$D$17, 1, 1) + INT((ROW(B8447)-1)/24), DATE(2024, 1, 1) + INT((ROW(B8447)-1)/24))</f>
        <v>45643</v>
      </c>
      <c r="E8485" s="459">
        <v>0.91666666666666674</v>
      </c>
      <c r="F8485" s="780"/>
      <c r="G8485" s="780"/>
      <c r="H8485" s="460">
        <f t="shared" si="525"/>
        <v>0</v>
      </c>
      <c r="I8485" s="460">
        <f t="shared" si="526"/>
        <v>0</v>
      </c>
      <c r="J8485" s="460">
        <f t="shared" si="528"/>
        <v>0</v>
      </c>
      <c r="K8485" s="9"/>
      <c r="P8485" s="2"/>
      <c r="Q8485" s="27"/>
      <c r="R8485" s="2"/>
      <c r="S8485" s="2"/>
      <c r="T8485" s="2"/>
      <c r="U8485" s="2"/>
      <c r="V8485" s="2"/>
      <c r="W8485" s="2"/>
    </row>
    <row r="8486" spans="2:23" ht="15" customHeight="1" x14ac:dyDescent="0.35">
      <c r="B8486" s="349"/>
      <c r="C8486" s="715" t="str">
        <f t="shared" si="527"/>
        <v/>
      </c>
      <c r="D8486" s="458">
        <f>IF(ISNUMBER(Summary!$D$17), DATE(Summary!$D$17, 1, 1) + INT((ROW(B8448)-1)/24), DATE(2024, 1, 1) + INT((ROW(B8448)-1)/24))</f>
        <v>45643</v>
      </c>
      <c r="E8486" s="459">
        <v>0.95833333333333337</v>
      </c>
      <c r="F8486" s="780"/>
      <c r="G8486" s="780"/>
      <c r="H8486" s="460">
        <f t="shared" si="525"/>
        <v>0</v>
      </c>
      <c r="I8486" s="460">
        <f t="shared" si="526"/>
        <v>0</v>
      </c>
      <c r="J8486" s="460">
        <f t="shared" si="528"/>
        <v>0</v>
      </c>
      <c r="K8486" s="9"/>
      <c r="P8486" s="2"/>
      <c r="Q8486" s="27"/>
      <c r="R8486" s="2"/>
      <c r="S8486" s="2"/>
      <c r="T8486" s="2"/>
      <c r="U8486" s="2"/>
      <c r="V8486" s="2"/>
      <c r="W8486" s="2"/>
    </row>
    <row r="8487" spans="2:23" ht="15" customHeight="1" x14ac:dyDescent="0.35">
      <c r="B8487" s="457"/>
      <c r="C8487" s="715">
        <f t="shared" si="527"/>
        <v>45644</v>
      </c>
      <c r="D8487" s="458">
        <f>IF(ISNUMBER(Summary!$D$17), DATE(Summary!$D$17, 1, 1) + INT((ROW(B8449)-1)/24), DATE(2024, 1, 1) + INT((ROW(B8449)-1)/24))</f>
        <v>45644</v>
      </c>
      <c r="E8487" s="459">
        <v>3.1225022567582528E-17</v>
      </c>
      <c r="F8487" s="780"/>
      <c r="G8487" s="780"/>
      <c r="H8487" s="460">
        <f t="shared" ref="H8487:H8550" si="529">IF(G8487&gt;F8487,F8487,G8487)</f>
        <v>0</v>
      </c>
      <c r="I8487" s="460">
        <f t="shared" ref="I8487:I8550" si="530">F8487-H8487</f>
        <v>0</v>
      </c>
      <c r="J8487" s="460">
        <f t="shared" si="528"/>
        <v>0</v>
      </c>
      <c r="K8487" s="9"/>
      <c r="P8487" s="2"/>
      <c r="Q8487" s="27"/>
      <c r="R8487" s="2"/>
      <c r="S8487" s="2"/>
      <c r="T8487" s="2"/>
      <c r="U8487" s="2"/>
      <c r="V8487" s="2"/>
      <c r="W8487" s="2"/>
    </row>
    <row r="8488" spans="2:23" ht="15" customHeight="1" x14ac:dyDescent="0.35">
      <c r="B8488" s="349"/>
      <c r="C8488" s="715" t="str">
        <f t="shared" ref="C8488:C8551" si="531">IF(MOD(ROW()-ROW($E$39), 24)=0, $D8488, "")</f>
        <v/>
      </c>
      <c r="D8488" s="458">
        <f>IF(ISNUMBER(Summary!$D$17), DATE(Summary!$D$17, 1, 1) + INT((ROW(B8450)-1)/24), DATE(2024, 1, 1) + INT((ROW(B8450)-1)/24))</f>
        <v>45644</v>
      </c>
      <c r="E8488" s="459">
        <v>4.1666666666666699E-2</v>
      </c>
      <c r="F8488" s="780"/>
      <c r="G8488" s="780"/>
      <c r="H8488" s="460">
        <f t="shared" si="529"/>
        <v>0</v>
      </c>
      <c r="I8488" s="460">
        <f t="shared" si="530"/>
        <v>0</v>
      </c>
      <c r="J8488" s="460">
        <f t="shared" si="528"/>
        <v>0</v>
      </c>
      <c r="K8488" s="9"/>
      <c r="P8488" s="2"/>
      <c r="Q8488" s="27"/>
      <c r="R8488" s="2"/>
      <c r="S8488" s="2"/>
      <c r="T8488" s="2"/>
      <c r="U8488" s="2"/>
      <c r="V8488" s="2"/>
      <c r="W8488" s="2"/>
    </row>
    <row r="8489" spans="2:23" ht="15" customHeight="1" x14ac:dyDescent="0.35">
      <c r="B8489" s="349"/>
      <c r="C8489" s="715" t="str">
        <f t="shared" si="531"/>
        <v/>
      </c>
      <c r="D8489" s="458">
        <f>IF(ISNUMBER(Summary!$D$17), DATE(Summary!$D$17, 1, 1) + INT((ROW(B8451)-1)/24), DATE(2024, 1, 1) + INT((ROW(B8451)-1)/24))</f>
        <v>45644</v>
      </c>
      <c r="E8489" s="459">
        <v>8.333333333333337E-2</v>
      </c>
      <c r="F8489" s="780"/>
      <c r="G8489" s="780"/>
      <c r="H8489" s="460">
        <f t="shared" si="529"/>
        <v>0</v>
      </c>
      <c r="I8489" s="460">
        <f t="shared" si="530"/>
        <v>0</v>
      </c>
      <c r="J8489" s="460">
        <f t="shared" si="528"/>
        <v>0</v>
      </c>
      <c r="K8489" s="9"/>
      <c r="P8489" s="2"/>
      <c r="Q8489" s="27"/>
      <c r="R8489" s="2"/>
      <c r="S8489" s="2"/>
      <c r="T8489" s="2"/>
      <c r="U8489" s="2"/>
      <c r="V8489" s="2"/>
      <c r="W8489" s="2"/>
    </row>
    <row r="8490" spans="2:23" ht="15" customHeight="1" x14ac:dyDescent="0.35">
      <c r="B8490" s="349"/>
      <c r="C8490" s="715" t="str">
        <f t="shared" si="531"/>
        <v/>
      </c>
      <c r="D8490" s="458">
        <f>IF(ISNUMBER(Summary!$D$17), DATE(Summary!$D$17, 1, 1) + INT((ROW(B8452)-1)/24), DATE(2024, 1, 1) + INT((ROW(B8452)-1)/24))</f>
        <v>45644</v>
      </c>
      <c r="E8490" s="459">
        <v>0.12500000000000006</v>
      </c>
      <c r="F8490" s="780"/>
      <c r="G8490" s="780"/>
      <c r="H8490" s="460">
        <f t="shared" si="529"/>
        <v>0</v>
      </c>
      <c r="I8490" s="460">
        <f t="shared" si="530"/>
        <v>0</v>
      </c>
      <c r="J8490" s="460">
        <f t="shared" si="528"/>
        <v>0</v>
      </c>
      <c r="K8490" s="9"/>
      <c r="P8490" s="2"/>
      <c r="Q8490" s="27"/>
      <c r="R8490" s="2"/>
      <c r="S8490" s="2"/>
      <c r="T8490" s="2"/>
      <c r="U8490" s="2"/>
      <c r="V8490" s="2"/>
      <c r="W8490" s="2"/>
    </row>
    <row r="8491" spans="2:23" ht="15" customHeight="1" x14ac:dyDescent="0.35">
      <c r="B8491" s="349"/>
      <c r="C8491" s="715" t="str">
        <f t="shared" si="531"/>
        <v/>
      </c>
      <c r="D8491" s="458">
        <f>IF(ISNUMBER(Summary!$D$17), DATE(Summary!$D$17, 1, 1) + INT((ROW(B8453)-1)/24), DATE(2024, 1, 1) + INT((ROW(B8453)-1)/24))</f>
        <v>45644</v>
      </c>
      <c r="E8491" s="459">
        <v>0.16666666666666669</v>
      </c>
      <c r="F8491" s="780"/>
      <c r="G8491" s="780"/>
      <c r="H8491" s="460">
        <f t="shared" si="529"/>
        <v>0</v>
      </c>
      <c r="I8491" s="460">
        <f t="shared" si="530"/>
        <v>0</v>
      </c>
      <c r="J8491" s="460">
        <f t="shared" si="528"/>
        <v>0</v>
      </c>
      <c r="K8491" s="9"/>
      <c r="P8491" s="2"/>
      <c r="Q8491" s="27"/>
      <c r="R8491" s="2"/>
      <c r="S8491" s="2"/>
      <c r="T8491" s="2"/>
      <c r="U8491" s="2"/>
      <c r="V8491" s="2"/>
      <c r="W8491" s="2"/>
    </row>
    <row r="8492" spans="2:23" ht="15" customHeight="1" x14ac:dyDescent="0.35">
      <c r="B8492" s="349"/>
      <c r="C8492" s="715" t="str">
        <f t="shared" si="531"/>
        <v/>
      </c>
      <c r="D8492" s="458">
        <f>IF(ISNUMBER(Summary!$D$17), DATE(Summary!$D$17, 1, 1) + INT((ROW(B8454)-1)/24), DATE(2024, 1, 1) + INT((ROW(B8454)-1)/24))</f>
        <v>45644</v>
      </c>
      <c r="E8492" s="459">
        <v>0.20833333333333337</v>
      </c>
      <c r="F8492" s="780"/>
      <c r="G8492" s="780"/>
      <c r="H8492" s="460">
        <f t="shared" si="529"/>
        <v>0</v>
      </c>
      <c r="I8492" s="460">
        <f t="shared" si="530"/>
        <v>0</v>
      </c>
      <c r="J8492" s="460">
        <f t="shared" si="528"/>
        <v>0</v>
      </c>
      <c r="K8492" s="9"/>
      <c r="P8492" s="2"/>
      <c r="Q8492" s="27"/>
      <c r="R8492" s="2"/>
      <c r="S8492" s="2"/>
      <c r="T8492" s="2"/>
      <c r="U8492" s="2"/>
      <c r="V8492" s="2"/>
      <c r="W8492" s="2"/>
    </row>
    <row r="8493" spans="2:23" ht="15" customHeight="1" x14ac:dyDescent="0.35">
      <c r="B8493" s="349"/>
      <c r="C8493" s="715" t="str">
        <f t="shared" si="531"/>
        <v/>
      </c>
      <c r="D8493" s="458">
        <f>IF(ISNUMBER(Summary!$D$17), DATE(Summary!$D$17, 1, 1) + INT((ROW(B8455)-1)/24), DATE(2024, 1, 1) + INT((ROW(B8455)-1)/24))</f>
        <v>45644</v>
      </c>
      <c r="E8493" s="459">
        <v>0.25</v>
      </c>
      <c r="F8493" s="780"/>
      <c r="G8493" s="780"/>
      <c r="H8493" s="460">
        <f t="shared" si="529"/>
        <v>0</v>
      </c>
      <c r="I8493" s="460">
        <f t="shared" si="530"/>
        <v>0</v>
      </c>
      <c r="J8493" s="460">
        <f t="shared" si="528"/>
        <v>0</v>
      </c>
      <c r="K8493" s="9"/>
      <c r="P8493" s="2"/>
      <c r="Q8493" s="27"/>
      <c r="R8493" s="2"/>
      <c r="S8493" s="2"/>
      <c r="T8493" s="2"/>
      <c r="U8493" s="2"/>
      <c r="V8493" s="2"/>
      <c r="W8493" s="2"/>
    </row>
    <row r="8494" spans="2:23" ht="15" customHeight="1" x14ac:dyDescent="0.35">
      <c r="B8494" s="349"/>
      <c r="C8494" s="715" t="str">
        <f t="shared" si="531"/>
        <v/>
      </c>
      <c r="D8494" s="458">
        <f>IF(ISNUMBER(Summary!$D$17), DATE(Summary!$D$17, 1, 1) + INT((ROW(B8456)-1)/24), DATE(2024, 1, 1) + INT((ROW(B8456)-1)/24))</f>
        <v>45644</v>
      </c>
      <c r="E8494" s="459">
        <v>0.29166666666666669</v>
      </c>
      <c r="F8494" s="780"/>
      <c r="G8494" s="780"/>
      <c r="H8494" s="460">
        <f t="shared" si="529"/>
        <v>0</v>
      </c>
      <c r="I8494" s="460">
        <f t="shared" si="530"/>
        <v>0</v>
      </c>
      <c r="J8494" s="460">
        <f t="shared" si="528"/>
        <v>0</v>
      </c>
      <c r="K8494" s="9"/>
      <c r="P8494" s="2"/>
      <c r="Q8494" s="27"/>
      <c r="R8494" s="2"/>
      <c r="S8494" s="2"/>
      <c r="T8494" s="2"/>
      <c r="U8494" s="2"/>
      <c r="V8494" s="2"/>
      <c r="W8494" s="2"/>
    </row>
    <row r="8495" spans="2:23" ht="15" customHeight="1" x14ac:dyDescent="0.35">
      <c r="B8495" s="349"/>
      <c r="C8495" s="715" t="str">
        <f t="shared" si="531"/>
        <v/>
      </c>
      <c r="D8495" s="458">
        <f>IF(ISNUMBER(Summary!$D$17), DATE(Summary!$D$17, 1, 1) + INT((ROW(B8457)-1)/24), DATE(2024, 1, 1) + INT((ROW(B8457)-1)/24))</f>
        <v>45644</v>
      </c>
      <c r="E8495" s="459">
        <v>0.33333333333333337</v>
      </c>
      <c r="F8495" s="780"/>
      <c r="G8495" s="780"/>
      <c r="H8495" s="460">
        <f t="shared" si="529"/>
        <v>0</v>
      </c>
      <c r="I8495" s="460">
        <f t="shared" si="530"/>
        <v>0</v>
      </c>
      <c r="J8495" s="460">
        <f t="shared" si="528"/>
        <v>0</v>
      </c>
      <c r="K8495" s="9"/>
      <c r="P8495" s="2"/>
      <c r="Q8495" s="27"/>
      <c r="R8495" s="2"/>
      <c r="S8495" s="2"/>
      <c r="T8495" s="2"/>
      <c r="U8495" s="2"/>
      <c r="V8495" s="2"/>
      <c r="W8495" s="2"/>
    </row>
    <row r="8496" spans="2:23" ht="15" customHeight="1" x14ac:dyDescent="0.35">
      <c r="B8496" s="349"/>
      <c r="C8496" s="715" t="str">
        <f t="shared" si="531"/>
        <v/>
      </c>
      <c r="D8496" s="458">
        <f>IF(ISNUMBER(Summary!$D$17), DATE(Summary!$D$17, 1, 1) + INT((ROW(B8458)-1)/24), DATE(2024, 1, 1) + INT((ROW(B8458)-1)/24))</f>
        <v>45644</v>
      </c>
      <c r="E8496" s="459">
        <v>0.375</v>
      </c>
      <c r="F8496" s="780"/>
      <c r="G8496" s="780"/>
      <c r="H8496" s="460">
        <f t="shared" si="529"/>
        <v>0</v>
      </c>
      <c r="I8496" s="460">
        <f t="shared" si="530"/>
        <v>0</v>
      </c>
      <c r="J8496" s="460">
        <f t="shared" si="528"/>
        <v>0</v>
      </c>
      <c r="K8496" s="9"/>
      <c r="P8496" s="2"/>
      <c r="Q8496" s="27"/>
      <c r="R8496" s="2"/>
      <c r="S8496" s="2"/>
      <c r="T8496" s="2"/>
      <c r="U8496" s="2"/>
      <c r="V8496" s="2"/>
      <c r="W8496" s="2"/>
    </row>
    <row r="8497" spans="2:23" ht="15" customHeight="1" x14ac:dyDescent="0.35">
      <c r="B8497" s="349"/>
      <c r="C8497" s="715" t="str">
        <f t="shared" si="531"/>
        <v/>
      </c>
      <c r="D8497" s="458">
        <f>IF(ISNUMBER(Summary!$D$17), DATE(Summary!$D$17, 1, 1) + INT((ROW(B8459)-1)/24), DATE(2024, 1, 1) + INT((ROW(B8459)-1)/24))</f>
        <v>45644</v>
      </c>
      <c r="E8497" s="459">
        <v>0.41666666666666669</v>
      </c>
      <c r="F8497" s="780"/>
      <c r="G8497" s="780"/>
      <c r="H8497" s="460">
        <f t="shared" si="529"/>
        <v>0</v>
      </c>
      <c r="I8497" s="460">
        <f t="shared" si="530"/>
        <v>0</v>
      </c>
      <c r="J8497" s="460">
        <f t="shared" si="528"/>
        <v>0</v>
      </c>
      <c r="K8497" s="9"/>
      <c r="P8497" s="2"/>
      <c r="Q8497" s="27"/>
      <c r="R8497" s="2"/>
      <c r="S8497" s="2"/>
      <c r="T8497" s="2"/>
      <c r="U8497" s="2"/>
      <c r="V8497" s="2"/>
      <c r="W8497" s="2"/>
    </row>
    <row r="8498" spans="2:23" ht="15" customHeight="1" x14ac:dyDescent="0.35">
      <c r="B8498" s="349"/>
      <c r="C8498" s="715" t="str">
        <f t="shared" si="531"/>
        <v/>
      </c>
      <c r="D8498" s="458">
        <f>IF(ISNUMBER(Summary!$D$17), DATE(Summary!$D$17, 1, 1) + INT((ROW(B8460)-1)/24), DATE(2024, 1, 1) + INT((ROW(B8460)-1)/24))</f>
        <v>45644</v>
      </c>
      <c r="E8498" s="459">
        <v>0.45833333333333337</v>
      </c>
      <c r="F8498" s="780"/>
      <c r="G8498" s="780"/>
      <c r="H8498" s="460">
        <f t="shared" si="529"/>
        <v>0</v>
      </c>
      <c r="I8498" s="460">
        <f t="shared" si="530"/>
        <v>0</v>
      </c>
      <c r="J8498" s="460">
        <f t="shared" si="528"/>
        <v>0</v>
      </c>
      <c r="K8498" s="9"/>
      <c r="P8498" s="2"/>
      <c r="Q8498" s="27"/>
      <c r="R8498" s="2"/>
      <c r="S8498" s="2"/>
      <c r="T8498" s="2"/>
      <c r="U8498" s="2"/>
      <c r="V8498" s="2"/>
      <c r="W8498" s="2"/>
    </row>
    <row r="8499" spans="2:23" ht="15" customHeight="1" x14ac:dyDescent="0.35">
      <c r="B8499" s="349"/>
      <c r="C8499" s="715" t="str">
        <f t="shared" si="531"/>
        <v/>
      </c>
      <c r="D8499" s="458">
        <f>IF(ISNUMBER(Summary!$D$17), DATE(Summary!$D$17, 1, 1) + INT((ROW(B8461)-1)/24), DATE(2024, 1, 1) + INT((ROW(B8461)-1)/24))</f>
        <v>45644</v>
      </c>
      <c r="E8499" s="459">
        <v>0.50000000000000011</v>
      </c>
      <c r="F8499" s="780"/>
      <c r="G8499" s="780"/>
      <c r="H8499" s="460">
        <f t="shared" si="529"/>
        <v>0</v>
      </c>
      <c r="I8499" s="460">
        <f t="shared" si="530"/>
        <v>0</v>
      </c>
      <c r="J8499" s="460">
        <f t="shared" si="528"/>
        <v>0</v>
      </c>
      <c r="K8499" s="9"/>
      <c r="P8499" s="2"/>
      <c r="Q8499" s="27"/>
      <c r="R8499" s="2"/>
      <c r="S8499" s="2"/>
      <c r="T8499" s="2"/>
      <c r="U8499" s="2"/>
      <c r="V8499" s="2"/>
      <c r="W8499" s="2"/>
    </row>
    <row r="8500" spans="2:23" ht="15" customHeight="1" x14ac:dyDescent="0.35">
      <c r="B8500" s="349"/>
      <c r="C8500" s="715" t="str">
        <f t="shared" si="531"/>
        <v/>
      </c>
      <c r="D8500" s="458">
        <f>IF(ISNUMBER(Summary!$D$17), DATE(Summary!$D$17, 1, 1) + INT((ROW(B8462)-1)/24), DATE(2024, 1, 1) + INT((ROW(B8462)-1)/24))</f>
        <v>45644</v>
      </c>
      <c r="E8500" s="459">
        <v>0.54166666666666674</v>
      </c>
      <c r="F8500" s="780"/>
      <c r="G8500" s="780"/>
      <c r="H8500" s="460">
        <f t="shared" si="529"/>
        <v>0</v>
      </c>
      <c r="I8500" s="460">
        <f t="shared" si="530"/>
        <v>0</v>
      </c>
      <c r="J8500" s="460">
        <f t="shared" si="528"/>
        <v>0</v>
      </c>
      <c r="K8500" s="9"/>
      <c r="P8500" s="2"/>
      <c r="Q8500" s="27"/>
      <c r="R8500" s="2"/>
      <c r="S8500" s="2"/>
      <c r="T8500" s="2"/>
      <c r="U8500" s="2"/>
      <c r="V8500" s="2"/>
      <c r="W8500" s="2"/>
    </row>
    <row r="8501" spans="2:23" ht="15" customHeight="1" x14ac:dyDescent="0.35">
      <c r="B8501" s="349"/>
      <c r="C8501" s="715" t="str">
        <f t="shared" si="531"/>
        <v/>
      </c>
      <c r="D8501" s="458">
        <f>IF(ISNUMBER(Summary!$D$17), DATE(Summary!$D$17, 1, 1) + INT((ROW(B8463)-1)/24), DATE(2024, 1, 1) + INT((ROW(B8463)-1)/24))</f>
        <v>45644</v>
      </c>
      <c r="E8501" s="459">
        <v>0.58333333333333337</v>
      </c>
      <c r="F8501" s="780"/>
      <c r="G8501" s="780"/>
      <c r="H8501" s="460">
        <f t="shared" si="529"/>
        <v>0</v>
      </c>
      <c r="I8501" s="460">
        <f t="shared" si="530"/>
        <v>0</v>
      </c>
      <c r="J8501" s="460">
        <f t="shared" si="528"/>
        <v>0</v>
      </c>
      <c r="K8501" s="9"/>
      <c r="P8501" s="2"/>
      <c r="Q8501" s="27"/>
      <c r="R8501" s="2"/>
      <c r="S8501" s="2"/>
      <c r="T8501" s="2"/>
      <c r="U8501" s="2"/>
      <c r="V8501" s="2"/>
      <c r="W8501" s="2"/>
    </row>
    <row r="8502" spans="2:23" ht="15" customHeight="1" x14ac:dyDescent="0.35">
      <c r="B8502" s="349"/>
      <c r="C8502" s="715" t="str">
        <f t="shared" si="531"/>
        <v/>
      </c>
      <c r="D8502" s="458">
        <f>IF(ISNUMBER(Summary!$D$17), DATE(Summary!$D$17, 1, 1) + INT((ROW(B8464)-1)/24), DATE(2024, 1, 1) + INT((ROW(B8464)-1)/24))</f>
        <v>45644</v>
      </c>
      <c r="E8502" s="459">
        <v>0.62500000000000011</v>
      </c>
      <c r="F8502" s="780"/>
      <c r="G8502" s="780"/>
      <c r="H8502" s="460">
        <f t="shared" si="529"/>
        <v>0</v>
      </c>
      <c r="I8502" s="460">
        <f t="shared" si="530"/>
        <v>0</v>
      </c>
      <c r="J8502" s="460">
        <f t="shared" si="528"/>
        <v>0</v>
      </c>
      <c r="K8502" s="9"/>
      <c r="P8502" s="2"/>
      <c r="Q8502" s="27"/>
      <c r="R8502" s="2"/>
      <c r="S8502" s="2"/>
      <c r="T8502" s="2"/>
      <c r="U8502" s="2"/>
      <c r="V8502" s="2"/>
      <c r="W8502" s="2"/>
    </row>
    <row r="8503" spans="2:23" ht="15" customHeight="1" x14ac:dyDescent="0.35">
      <c r="B8503" s="349"/>
      <c r="C8503" s="715" t="str">
        <f t="shared" si="531"/>
        <v/>
      </c>
      <c r="D8503" s="458">
        <f>IF(ISNUMBER(Summary!$D$17), DATE(Summary!$D$17, 1, 1) + INT((ROW(B8465)-1)/24), DATE(2024, 1, 1) + INT((ROW(B8465)-1)/24))</f>
        <v>45644</v>
      </c>
      <c r="E8503" s="459">
        <v>0.66666666666666674</v>
      </c>
      <c r="F8503" s="780"/>
      <c r="G8503" s="780"/>
      <c r="H8503" s="460">
        <f t="shared" si="529"/>
        <v>0</v>
      </c>
      <c r="I8503" s="460">
        <f t="shared" si="530"/>
        <v>0</v>
      </c>
      <c r="J8503" s="460">
        <f t="shared" si="528"/>
        <v>0</v>
      </c>
      <c r="K8503" s="9"/>
      <c r="P8503" s="2"/>
      <c r="Q8503" s="27"/>
      <c r="R8503" s="2"/>
      <c r="S8503" s="2"/>
      <c r="T8503" s="2"/>
      <c r="U8503" s="2"/>
      <c r="V8503" s="2"/>
      <c r="W8503" s="2"/>
    </row>
    <row r="8504" spans="2:23" ht="15" customHeight="1" x14ac:dyDescent="0.35">
      <c r="B8504" s="349"/>
      <c r="C8504" s="715" t="str">
        <f t="shared" si="531"/>
        <v/>
      </c>
      <c r="D8504" s="458">
        <f>IF(ISNUMBER(Summary!$D$17), DATE(Summary!$D$17, 1, 1) + INT((ROW(B8466)-1)/24), DATE(2024, 1, 1) + INT((ROW(B8466)-1)/24))</f>
        <v>45644</v>
      </c>
      <c r="E8504" s="459">
        <v>0.70833333333333337</v>
      </c>
      <c r="F8504" s="780"/>
      <c r="G8504" s="780"/>
      <c r="H8504" s="460">
        <f t="shared" si="529"/>
        <v>0</v>
      </c>
      <c r="I8504" s="460">
        <f t="shared" si="530"/>
        <v>0</v>
      </c>
      <c r="J8504" s="460">
        <f t="shared" si="528"/>
        <v>0</v>
      </c>
      <c r="K8504" s="9"/>
      <c r="P8504" s="2"/>
      <c r="Q8504" s="27"/>
      <c r="R8504" s="2"/>
      <c r="S8504" s="2"/>
      <c r="T8504" s="2"/>
      <c r="U8504" s="2"/>
      <c r="V8504" s="2"/>
      <c r="W8504" s="2"/>
    </row>
    <row r="8505" spans="2:23" ht="15" customHeight="1" x14ac:dyDescent="0.35">
      <c r="B8505" s="349"/>
      <c r="C8505" s="715" t="str">
        <f t="shared" si="531"/>
        <v/>
      </c>
      <c r="D8505" s="458">
        <f>IF(ISNUMBER(Summary!$D$17), DATE(Summary!$D$17, 1, 1) + INT((ROW(B8467)-1)/24), DATE(2024, 1, 1) + INT((ROW(B8467)-1)/24))</f>
        <v>45644</v>
      </c>
      <c r="E8505" s="459">
        <v>0.75000000000000011</v>
      </c>
      <c r="F8505" s="780"/>
      <c r="G8505" s="780"/>
      <c r="H8505" s="460">
        <f t="shared" si="529"/>
        <v>0</v>
      </c>
      <c r="I8505" s="460">
        <f t="shared" si="530"/>
        <v>0</v>
      </c>
      <c r="J8505" s="460">
        <f t="shared" si="528"/>
        <v>0</v>
      </c>
      <c r="K8505" s="9"/>
      <c r="P8505" s="2"/>
      <c r="Q8505" s="27"/>
      <c r="R8505" s="2"/>
      <c r="S8505" s="2"/>
      <c r="T8505" s="2"/>
      <c r="U8505" s="2"/>
      <c r="V8505" s="2"/>
      <c r="W8505" s="2"/>
    </row>
    <row r="8506" spans="2:23" ht="15" customHeight="1" x14ac:dyDescent="0.35">
      <c r="B8506" s="349"/>
      <c r="C8506" s="715" t="str">
        <f t="shared" si="531"/>
        <v/>
      </c>
      <c r="D8506" s="458">
        <f>IF(ISNUMBER(Summary!$D$17), DATE(Summary!$D$17, 1, 1) + INT((ROW(B8468)-1)/24), DATE(2024, 1, 1) + INT((ROW(B8468)-1)/24))</f>
        <v>45644</v>
      </c>
      <c r="E8506" s="459">
        <v>0.79166666666666674</v>
      </c>
      <c r="F8506" s="780"/>
      <c r="G8506" s="780"/>
      <c r="H8506" s="460">
        <f t="shared" si="529"/>
        <v>0</v>
      </c>
      <c r="I8506" s="460">
        <f t="shared" si="530"/>
        <v>0</v>
      </c>
      <c r="J8506" s="460">
        <f t="shared" si="528"/>
        <v>0</v>
      </c>
      <c r="K8506" s="9"/>
      <c r="P8506" s="2"/>
      <c r="Q8506" s="27"/>
      <c r="R8506" s="2"/>
      <c r="S8506" s="2"/>
      <c r="T8506" s="2"/>
      <c r="U8506" s="2"/>
      <c r="V8506" s="2"/>
      <c r="W8506" s="2"/>
    </row>
    <row r="8507" spans="2:23" ht="15" customHeight="1" x14ac:dyDescent="0.35">
      <c r="B8507" s="349"/>
      <c r="C8507" s="715" t="str">
        <f t="shared" si="531"/>
        <v/>
      </c>
      <c r="D8507" s="458">
        <f>IF(ISNUMBER(Summary!$D$17), DATE(Summary!$D$17, 1, 1) + INT((ROW(B8469)-1)/24), DATE(2024, 1, 1) + INT((ROW(B8469)-1)/24))</f>
        <v>45644</v>
      </c>
      <c r="E8507" s="459">
        <v>0.83333333333333337</v>
      </c>
      <c r="F8507" s="780"/>
      <c r="G8507" s="780"/>
      <c r="H8507" s="460">
        <f t="shared" si="529"/>
        <v>0</v>
      </c>
      <c r="I8507" s="460">
        <f t="shared" si="530"/>
        <v>0</v>
      </c>
      <c r="J8507" s="460">
        <f t="shared" si="528"/>
        <v>0</v>
      </c>
      <c r="K8507" s="9"/>
      <c r="P8507" s="2"/>
      <c r="Q8507" s="27"/>
      <c r="R8507" s="2"/>
      <c r="S8507" s="2"/>
      <c r="T8507" s="2"/>
      <c r="U8507" s="2"/>
      <c r="V8507" s="2"/>
      <c r="W8507" s="2"/>
    </row>
    <row r="8508" spans="2:23" ht="15" customHeight="1" x14ac:dyDescent="0.35">
      <c r="B8508" s="349"/>
      <c r="C8508" s="715" t="str">
        <f t="shared" si="531"/>
        <v/>
      </c>
      <c r="D8508" s="458">
        <f>IF(ISNUMBER(Summary!$D$17), DATE(Summary!$D$17, 1, 1) + INT((ROW(B8470)-1)/24), DATE(2024, 1, 1) + INT((ROW(B8470)-1)/24))</f>
        <v>45644</v>
      </c>
      <c r="E8508" s="459">
        <v>0.87500000000000011</v>
      </c>
      <c r="F8508" s="780"/>
      <c r="G8508" s="780"/>
      <c r="H8508" s="460">
        <f t="shared" si="529"/>
        <v>0</v>
      </c>
      <c r="I8508" s="460">
        <f t="shared" si="530"/>
        <v>0</v>
      </c>
      <c r="J8508" s="460">
        <f t="shared" si="528"/>
        <v>0</v>
      </c>
      <c r="K8508" s="9"/>
      <c r="P8508" s="2"/>
      <c r="Q8508" s="27"/>
      <c r="R8508" s="2"/>
      <c r="S8508" s="2"/>
      <c r="T8508" s="2"/>
      <c r="U8508" s="2"/>
      <c r="V8508" s="2"/>
      <c r="W8508" s="2"/>
    </row>
    <row r="8509" spans="2:23" ht="15" customHeight="1" x14ac:dyDescent="0.35">
      <c r="B8509" s="349"/>
      <c r="C8509" s="715" t="str">
        <f t="shared" si="531"/>
        <v/>
      </c>
      <c r="D8509" s="458">
        <f>IF(ISNUMBER(Summary!$D$17), DATE(Summary!$D$17, 1, 1) + INT((ROW(B8471)-1)/24), DATE(2024, 1, 1) + INT((ROW(B8471)-1)/24))</f>
        <v>45644</v>
      </c>
      <c r="E8509" s="459">
        <v>0.91666666666666674</v>
      </c>
      <c r="F8509" s="780"/>
      <c r="G8509" s="780"/>
      <c r="H8509" s="460">
        <f t="shared" si="529"/>
        <v>0</v>
      </c>
      <c r="I8509" s="460">
        <f t="shared" si="530"/>
        <v>0</v>
      </c>
      <c r="J8509" s="460">
        <f t="shared" si="528"/>
        <v>0</v>
      </c>
      <c r="K8509" s="9"/>
      <c r="P8509" s="2"/>
      <c r="Q8509" s="27"/>
      <c r="R8509" s="2"/>
      <c r="S8509" s="2"/>
      <c r="T8509" s="2"/>
      <c r="U8509" s="2"/>
      <c r="V8509" s="2"/>
      <c r="W8509" s="2"/>
    </row>
    <row r="8510" spans="2:23" ht="15" customHeight="1" x14ac:dyDescent="0.35">
      <c r="B8510" s="349"/>
      <c r="C8510" s="715" t="str">
        <f t="shared" si="531"/>
        <v/>
      </c>
      <c r="D8510" s="458">
        <f>IF(ISNUMBER(Summary!$D$17), DATE(Summary!$D$17, 1, 1) + INT((ROW(B8472)-1)/24), DATE(2024, 1, 1) + INT((ROW(B8472)-1)/24))</f>
        <v>45644</v>
      </c>
      <c r="E8510" s="459">
        <v>0.95833333333333337</v>
      </c>
      <c r="F8510" s="780"/>
      <c r="G8510" s="780"/>
      <c r="H8510" s="460">
        <f t="shared" si="529"/>
        <v>0</v>
      </c>
      <c r="I8510" s="460">
        <f t="shared" si="530"/>
        <v>0</v>
      </c>
      <c r="J8510" s="460">
        <f t="shared" si="528"/>
        <v>0</v>
      </c>
      <c r="K8510" s="9"/>
      <c r="P8510" s="2"/>
      <c r="Q8510" s="27"/>
      <c r="R8510" s="2"/>
      <c r="S8510" s="2"/>
      <c r="T8510" s="2"/>
      <c r="U8510" s="2"/>
      <c r="V8510" s="2"/>
      <c r="W8510" s="2"/>
    </row>
    <row r="8511" spans="2:23" ht="15" customHeight="1" x14ac:dyDescent="0.35">
      <c r="B8511" s="457"/>
      <c r="C8511" s="715">
        <f t="shared" si="531"/>
        <v>45645</v>
      </c>
      <c r="D8511" s="458">
        <f>IF(ISNUMBER(Summary!$D$17), DATE(Summary!$D$17, 1, 1) + INT((ROW(B8473)-1)/24), DATE(2024, 1, 1) + INT((ROW(B8473)-1)/24))</f>
        <v>45645</v>
      </c>
      <c r="E8511" s="459">
        <v>3.1225022567582528E-17</v>
      </c>
      <c r="F8511" s="780"/>
      <c r="G8511" s="780"/>
      <c r="H8511" s="460">
        <f t="shared" si="529"/>
        <v>0</v>
      </c>
      <c r="I8511" s="460">
        <f t="shared" si="530"/>
        <v>0</v>
      </c>
      <c r="J8511" s="460">
        <f t="shared" si="528"/>
        <v>0</v>
      </c>
      <c r="K8511" s="9"/>
      <c r="P8511" s="2"/>
      <c r="Q8511" s="27"/>
      <c r="R8511" s="2"/>
      <c r="S8511" s="2"/>
      <c r="T8511" s="2"/>
      <c r="U8511" s="2"/>
      <c r="V8511" s="2"/>
      <c r="W8511" s="2"/>
    </row>
    <row r="8512" spans="2:23" ht="15" customHeight="1" x14ac:dyDescent="0.35">
      <c r="B8512" s="349"/>
      <c r="C8512" s="715" t="str">
        <f t="shared" si="531"/>
        <v/>
      </c>
      <c r="D8512" s="458">
        <f>IF(ISNUMBER(Summary!$D$17), DATE(Summary!$D$17, 1, 1) + INT((ROW(B8474)-1)/24), DATE(2024, 1, 1) + INT((ROW(B8474)-1)/24))</f>
        <v>45645</v>
      </c>
      <c r="E8512" s="459">
        <v>4.1666666666666699E-2</v>
      </c>
      <c r="F8512" s="780"/>
      <c r="G8512" s="780"/>
      <c r="H8512" s="460">
        <f t="shared" si="529"/>
        <v>0</v>
      </c>
      <c r="I8512" s="460">
        <f t="shared" si="530"/>
        <v>0</v>
      </c>
      <c r="J8512" s="460">
        <f t="shared" ref="J8512:J8575" si="532">G8512-H8512</f>
        <v>0</v>
      </c>
      <c r="K8512" s="9"/>
      <c r="P8512" s="2"/>
      <c r="Q8512" s="27"/>
      <c r="R8512" s="2"/>
      <c r="S8512" s="2"/>
      <c r="T8512" s="2"/>
      <c r="U8512" s="2"/>
      <c r="V8512" s="2"/>
      <c r="W8512" s="2"/>
    </row>
    <row r="8513" spans="2:23" ht="15" customHeight="1" x14ac:dyDescent="0.35">
      <c r="B8513" s="349"/>
      <c r="C8513" s="715" t="str">
        <f t="shared" si="531"/>
        <v/>
      </c>
      <c r="D8513" s="458">
        <f>IF(ISNUMBER(Summary!$D$17), DATE(Summary!$D$17, 1, 1) + INT((ROW(B8475)-1)/24), DATE(2024, 1, 1) + INT((ROW(B8475)-1)/24))</f>
        <v>45645</v>
      </c>
      <c r="E8513" s="459">
        <v>8.333333333333337E-2</v>
      </c>
      <c r="F8513" s="780"/>
      <c r="G8513" s="780"/>
      <c r="H8513" s="460">
        <f t="shared" si="529"/>
        <v>0</v>
      </c>
      <c r="I8513" s="460">
        <f t="shared" si="530"/>
        <v>0</v>
      </c>
      <c r="J8513" s="460">
        <f t="shared" si="532"/>
        <v>0</v>
      </c>
      <c r="K8513" s="9"/>
      <c r="P8513" s="2"/>
      <c r="Q8513" s="27"/>
      <c r="R8513" s="2"/>
      <c r="S8513" s="2"/>
      <c r="T8513" s="2"/>
      <c r="U8513" s="2"/>
      <c r="V8513" s="2"/>
      <c r="W8513" s="2"/>
    </row>
    <row r="8514" spans="2:23" ht="15" customHeight="1" x14ac:dyDescent="0.35">
      <c r="B8514" s="349"/>
      <c r="C8514" s="715" t="str">
        <f t="shared" si="531"/>
        <v/>
      </c>
      <c r="D8514" s="458">
        <f>IF(ISNUMBER(Summary!$D$17), DATE(Summary!$D$17, 1, 1) + INT((ROW(B8476)-1)/24), DATE(2024, 1, 1) + INT((ROW(B8476)-1)/24))</f>
        <v>45645</v>
      </c>
      <c r="E8514" s="459">
        <v>0.12500000000000006</v>
      </c>
      <c r="F8514" s="780"/>
      <c r="G8514" s="780"/>
      <c r="H8514" s="460">
        <f t="shared" si="529"/>
        <v>0</v>
      </c>
      <c r="I8514" s="460">
        <f t="shared" si="530"/>
        <v>0</v>
      </c>
      <c r="J8514" s="460">
        <f t="shared" si="532"/>
        <v>0</v>
      </c>
      <c r="K8514" s="9"/>
      <c r="P8514" s="2"/>
      <c r="Q8514" s="27"/>
      <c r="R8514" s="2"/>
      <c r="S8514" s="2"/>
      <c r="T8514" s="2"/>
      <c r="U8514" s="2"/>
      <c r="V8514" s="2"/>
      <c r="W8514" s="2"/>
    </row>
    <row r="8515" spans="2:23" ht="15" customHeight="1" x14ac:dyDescent="0.35">
      <c r="B8515" s="349"/>
      <c r="C8515" s="715" t="str">
        <f t="shared" si="531"/>
        <v/>
      </c>
      <c r="D8515" s="458">
        <f>IF(ISNUMBER(Summary!$D$17), DATE(Summary!$D$17, 1, 1) + INT((ROW(B8477)-1)/24), DATE(2024, 1, 1) + INT((ROW(B8477)-1)/24))</f>
        <v>45645</v>
      </c>
      <c r="E8515" s="459">
        <v>0.16666666666666669</v>
      </c>
      <c r="F8515" s="780"/>
      <c r="G8515" s="780"/>
      <c r="H8515" s="460">
        <f t="shared" si="529"/>
        <v>0</v>
      </c>
      <c r="I8515" s="460">
        <f t="shared" si="530"/>
        <v>0</v>
      </c>
      <c r="J8515" s="460">
        <f t="shared" si="532"/>
        <v>0</v>
      </c>
      <c r="K8515" s="9"/>
      <c r="P8515" s="2"/>
      <c r="Q8515" s="27"/>
      <c r="R8515" s="2"/>
      <c r="S8515" s="2"/>
      <c r="T8515" s="2"/>
      <c r="U8515" s="2"/>
      <c r="V8515" s="2"/>
      <c r="W8515" s="2"/>
    </row>
    <row r="8516" spans="2:23" ht="15" customHeight="1" x14ac:dyDescent="0.35">
      <c r="B8516" s="349"/>
      <c r="C8516" s="715" t="str">
        <f t="shared" si="531"/>
        <v/>
      </c>
      <c r="D8516" s="458">
        <f>IF(ISNUMBER(Summary!$D$17), DATE(Summary!$D$17, 1, 1) + INT((ROW(B8478)-1)/24), DATE(2024, 1, 1) + INT((ROW(B8478)-1)/24))</f>
        <v>45645</v>
      </c>
      <c r="E8516" s="459">
        <v>0.20833333333333337</v>
      </c>
      <c r="F8516" s="780"/>
      <c r="G8516" s="780"/>
      <c r="H8516" s="460">
        <f t="shared" si="529"/>
        <v>0</v>
      </c>
      <c r="I8516" s="460">
        <f t="shared" si="530"/>
        <v>0</v>
      </c>
      <c r="J8516" s="460">
        <f t="shared" si="532"/>
        <v>0</v>
      </c>
      <c r="K8516" s="9"/>
      <c r="P8516" s="2"/>
      <c r="Q8516" s="27"/>
      <c r="R8516" s="2"/>
      <c r="S8516" s="2"/>
      <c r="T8516" s="2"/>
      <c r="U8516" s="2"/>
      <c r="V8516" s="2"/>
      <c r="W8516" s="2"/>
    </row>
    <row r="8517" spans="2:23" ht="15" customHeight="1" x14ac:dyDescent="0.35">
      <c r="B8517" s="349"/>
      <c r="C8517" s="715" t="str">
        <f t="shared" si="531"/>
        <v/>
      </c>
      <c r="D8517" s="458">
        <f>IF(ISNUMBER(Summary!$D$17), DATE(Summary!$D$17, 1, 1) + INT((ROW(B8479)-1)/24), DATE(2024, 1, 1) + INT((ROW(B8479)-1)/24))</f>
        <v>45645</v>
      </c>
      <c r="E8517" s="459">
        <v>0.25</v>
      </c>
      <c r="F8517" s="780"/>
      <c r="G8517" s="780"/>
      <c r="H8517" s="460">
        <f t="shared" si="529"/>
        <v>0</v>
      </c>
      <c r="I8517" s="460">
        <f t="shared" si="530"/>
        <v>0</v>
      </c>
      <c r="J8517" s="460">
        <f t="shared" si="532"/>
        <v>0</v>
      </c>
      <c r="K8517" s="9"/>
      <c r="P8517" s="2"/>
      <c r="Q8517" s="27"/>
      <c r="R8517" s="2"/>
      <c r="S8517" s="2"/>
      <c r="T8517" s="2"/>
      <c r="U8517" s="2"/>
      <c r="V8517" s="2"/>
      <c r="W8517" s="2"/>
    </row>
    <row r="8518" spans="2:23" ht="15" customHeight="1" x14ac:dyDescent="0.35">
      <c r="B8518" s="349"/>
      <c r="C8518" s="715" t="str">
        <f t="shared" si="531"/>
        <v/>
      </c>
      <c r="D8518" s="458">
        <f>IF(ISNUMBER(Summary!$D$17), DATE(Summary!$D$17, 1, 1) + INT((ROW(B8480)-1)/24), DATE(2024, 1, 1) + INT((ROW(B8480)-1)/24))</f>
        <v>45645</v>
      </c>
      <c r="E8518" s="459">
        <v>0.29166666666666669</v>
      </c>
      <c r="F8518" s="780"/>
      <c r="G8518" s="780"/>
      <c r="H8518" s="460">
        <f t="shared" si="529"/>
        <v>0</v>
      </c>
      <c r="I8518" s="460">
        <f t="shared" si="530"/>
        <v>0</v>
      </c>
      <c r="J8518" s="460">
        <f t="shared" si="532"/>
        <v>0</v>
      </c>
      <c r="K8518" s="9"/>
      <c r="P8518" s="2"/>
      <c r="Q8518" s="27"/>
      <c r="R8518" s="2"/>
      <c r="S8518" s="2"/>
      <c r="T8518" s="2"/>
      <c r="U8518" s="2"/>
      <c r="V8518" s="2"/>
      <c r="W8518" s="2"/>
    </row>
    <row r="8519" spans="2:23" ht="15" customHeight="1" x14ac:dyDescent="0.35">
      <c r="B8519" s="349"/>
      <c r="C8519" s="715" t="str">
        <f t="shared" si="531"/>
        <v/>
      </c>
      <c r="D8519" s="458">
        <f>IF(ISNUMBER(Summary!$D$17), DATE(Summary!$D$17, 1, 1) + INT((ROW(B8481)-1)/24), DATE(2024, 1, 1) + INT((ROW(B8481)-1)/24))</f>
        <v>45645</v>
      </c>
      <c r="E8519" s="459">
        <v>0.33333333333333337</v>
      </c>
      <c r="F8519" s="780"/>
      <c r="G8519" s="780"/>
      <c r="H8519" s="460">
        <f t="shared" si="529"/>
        <v>0</v>
      </c>
      <c r="I8519" s="460">
        <f t="shared" si="530"/>
        <v>0</v>
      </c>
      <c r="J8519" s="460">
        <f t="shared" si="532"/>
        <v>0</v>
      </c>
      <c r="K8519" s="9"/>
      <c r="P8519" s="2"/>
      <c r="Q8519" s="27"/>
      <c r="R8519" s="2"/>
      <c r="S8519" s="2"/>
      <c r="T8519" s="2"/>
      <c r="U8519" s="2"/>
      <c r="V8519" s="2"/>
      <c r="W8519" s="2"/>
    </row>
    <row r="8520" spans="2:23" ht="15" customHeight="1" x14ac:dyDescent="0.35">
      <c r="B8520" s="349"/>
      <c r="C8520" s="715" t="str">
        <f t="shared" si="531"/>
        <v/>
      </c>
      <c r="D8520" s="458">
        <f>IF(ISNUMBER(Summary!$D$17), DATE(Summary!$D$17, 1, 1) + INT((ROW(B8482)-1)/24), DATE(2024, 1, 1) + INT((ROW(B8482)-1)/24))</f>
        <v>45645</v>
      </c>
      <c r="E8520" s="459">
        <v>0.375</v>
      </c>
      <c r="F8520" s="780"/>
      <c r="G8520" s="780"/>
      <c r="H8520" s="460">
        <f t="shared" si="529"/>
        <v>0</v>
      </c>
      <c r="I8520" s="460">
        <f t="shared" si="530"/>
        <v>0</v>
      </c>
      <c r="J8520" s="460">
        <f t="shared" si="532"/>
        <v>0</v>
      </c>
      <c r="K8520" s="9"/>
      <c r="P8520" s="2"/>
      <c r="Q8520" s="27"/>
      <c r="R8520" s="2"/>
      <c r="S8520" s="2"/>
      <c r="T8520" s="2"/>
      <c r="U8520" s="2"/>
      <c r="V8520" s="2"/>
      <c r="W8520" s="2"/>
    </row>
    <row r="8521" spans="2:23" ht="15" customHeight="1" x14ac:dyDescent="0.35">
      <c r="B8521" s="349"/>
      <c r="C8521" s="715" t="str">
        <f t="shared" si="531"/>
        <v/>
      </c>
      <c r="D8521" s="458">
        <f>IF(ISNUMBER(Summary!$D$17), DATE(Summary!$D$17, 1, 1) + INT((ROW(B8483)-1)/24), DATE(2024, 1, 1) + INT((ROW(B8483)-1)/24))</f>
        <v>45645</v>
      </c>
      <c r="E8521" s="459">
        <v>0.41666666666666669</v>
      </c>
      <c r="F8521" s="780"/>
      <c r="G8521" s="780"/>
      <c r="H8521" s="460">
        <f t="shared" si="529"/>
        <v>0</v>
      </c>
      <c r="I8521" s="460">
        <f t="shared" si="530"/>
        <v>0</v>
      </c>
      <c r="J8521" s="460">
        <f t="shared" si="532"/>
        <v>0</v>
      </c>
      <c r="K8521" s="9"/>
      <c r="P8521" s="2"/>
      <c r="Q8521" s="27"/>
      <c r="R8521" s="2"/>
      <c r="S8521" s="2"/>
      <c r="T8521" s="2"/>
      <c r="U8521" s="2"/>
      <c r="V8521" s="2"/>
      <c r="W8521" s="2"/>
    </row>
    <row r="8522" spans="2:23" ht="15" customHeight="1" x14ac:dyDescent="0.35">
      <c r="B8522" s="349"/>
      <c r="C8522" s="715" t="str">
        <f t="shared" si="531"/>
        <v/>
      </c>
      <c r="D8522" s="458">
        <f>IF(ISNUMBER(Summary!$D$17), DATE(Summary!$D$17, 1, 1) + INT((ROW(B8484)-1)/24), DATE(2024, 1, 1) + INT((ROW(B8484)-1)/24))</f>
        <v>45645</v>
      </c>
      <c r="E8522" s="459">
        <v>0.45833333333333337</v>
      </c>
      <c r="F8522" s="780"/>
      <c r="G8522" s="780"/>
      <c r="H8522" s="460">
        <f t="shared" si="529"/>
        <v>0</v>
      </c>
      <c r="I8522" s="460">
        <f t="shared" si="530"/>
        <v>0</v>
      </c>
      <c r="J8522" s="460">
        <f t="shared" si="532"/>
        <v>0</v>
      </c>
      <c r="K8522" s="9"/>
      <c r="P8522" s="2"/>
      <c r="Q8522" s="27"/>
      <c r="R8522" s="2"/>
      <c r="S8522" s="2"/>
      <c r="T8522" s="2"/>
      <c r="U8522" s="2"/>
      <c r="V8522" s="2"/>
      <c r="W8522" s="2"/>
    </row>
    <row r="8523" spans="2:23" ht="15" customHeight="1" x14ac:dyDescent="0.35">
      <c r="B8523" s="349"/>
      <c r="C8523" s="715" t="str">
        <f t="shared" si="531"/>
        <v/>
      </c>
      <c r="D8523" s="458">
        <f>IF(ISNUMBER(Summary!$D$17), DATE(Summary!$D$17, 1, 1) + INT((ROW(B8485)-1)/24), DATE(2024, 1, 1) + INT((ROW(B8485)-1)/24))</f>
        <v>45645</v>
      </c>
      <c r="E8523" s="459">
        <v>0.50000000000000011</v>
      </c>
      <c r="F8523" s="780"/>
      <c r="G8523" s="780"/>
      <c r="H8523" s="460">
        <f t="shared" si="529"/>
        <v>0</v>
      </c>
      <c r="I8523" s="460">
        <f t="shared" si="530"/>
        <v>0</v>
      </c>
      <c r="J8523" s="460">
        <f t="shared" si="532"/>
        <v>0</v>
      </c>
      <c r="K8523" s="9"/>
      <c r="P8523" s="2"/>
      <c r="Q8523" s="27"/>
      <c r="R8523" s="2"/>
      <c r="S8523" s="2"/>
      <c r="T8523" s="2"/>
      <c r="U8523" s="2"/>
      <c r="V8523" s="2"/>
      <c r="W8523" s="2"/>
    </row>
    <row r="8524" spans="2:23" ht="15" customHeight="1" x14ac:dyDescent="0.35">
      <c r="B8524" s="349"/>
      <c r="C8524" s="715" t="str">
        <f t="shared" si="531"/>
        <v/>
      </c>
      <c r="D8524" s="458">
        <f>IF(ISNUMBER(Summary!$D$17), DATE(Summary!$D$17, 1, 1) + INT((ROW(B8486)-1)/24), DATE(2024, 1, 1) + INT((ROW(B8486)-1)/24))</f>
        <v>45645</v>
      </c>
      <c r="E8524" s="459">
        <v>0.54166666666666674</v>
      </c>
      <c r="F8524" s="780"/>
      <c r="G8524" s="780"/>
      <c r="H8524" s="460">
        <f t="shared" si="529"/>
        <v>0</v>
      </c>
      <c r="I8524" s="460">
        <f t="shared" si="530"/>
        <v>0</v>
      </c>
      <c r="J8524" s="460">
        <f t="shared" si="532"/>
        <v>0</v>
      </c>
      <c r="K8524" s="9"/>
      <c r="P8524" s="2"/>
      <c r="Q8524" s="27"/>
      <c r="R8524" s="2"/>
      <c r="S8524" s="2"/>
      <c r="T8524" s="2"/>
      <c r="U8524" s="2"/>
      <c r="V8524" s="2"/>
      <c r="W8524" s="2"/>
    </row>
    <row r="8525" spans="2:23" ht="15" customHeight="1" x14ac:dyDescent="0.35">
      <c r="B8525" s="349"/>
      <c r="C8525" s="715" t="str">
        <f t="shared" si="531"/>
        <v/>
      </c>
      <c r="D8525" s="458">
        <f>IF(ISNUMBER(Summary!$D$17), DATE(Summary!$D$17, 1, 1) + INT((ROW(B8487)-1)/24), DATE(2024, 1, 1) + INT((ROW(B8487)-1)/24))</f>
        <v>45645</v>
      </c>
      <c r="E8525" s="459">
        <v>0.58333333333333337</v>
      </c>
      <c r="F8525" s="780"/>
      <c r="G8525" s="780"/>
      <c r="H8525" s="460">
        <f t="shared" si="529"/>
        <v>0</v>
      </c>
      <c r="I8525" s="460">
        <f t="shared" si="530"/>
        <v>0</v>
      </c>
      <c r="J8525" s="460">
        <f t="shared" si="532"/>
        <v>0</v>
      </c>
      <c r="K8525" s="9"/>
      <c r="P8525" s="2"/>
      <c r="Q8525" s="27"/>
      <c r="R8525" s="2"/>
      <c r="S8525" s="2"/>
      <c r="T8525" s="2"/>
      <c r="U8525" s="2"/>
      <c r="V8525" s="2"/>
      <c r="W8525" s="2"/>
    </row>
    <row r="8526" spans="2:23" ht="15" customHeight="1" x14ac:dyDescent="0.35">
      <c r="B8526" s="349"/>
      <c r="C8526" s="715" t="str">
        <f t="shared" si="531"/>
        <v/>
      </c>
      <c r="D8526" s="458">
        <f>IF(ISNUMBER(Summary!$D$17), DATE(Summary!$D$17, 1, 1) + INT((ROW(B8488)-1)/24), DATE(2024, 1, 1) + INT((ROW(B8488)-1)/24))</f>
        <v>45645</v>
      </c>
      <c r="E8526" s="459">
        <v>0.62500000000000011</v>
      </c>
      <c r="F8526" s="780"/>
      <c r="G8526" s="780"/>
      <c r="H8526" s="460">
        <f t="shared" si="529"/>
        <v>0</v>
      </c>
      <c r="I8526" s="460">
        <f t="shared" si="530"/>
        <v>0</v>
      </c>
      <c r="J8526" s="460">
        <f t="shared" si="532"/>
        <v>0</v>
      </c>
      <c r="K8526" s="9"/>
      <c r="P8526" s="2"/>
      <c r="Q8526" s="27"/>
      <c r="R8526" s="2"/>
      <c r="S8526" s="2"/>
      <c r="T8526" s="2"/>
      <c r="U8526" s="2"/>
      <c r="V8526" s="2"/>
      <c r="W8526" s="2"/>
    </row>
    <row r="8527" spans="2:23" ht="15" customHeight="1" x14ac:dyDescent="0.35">
      <c r="B8527" s="349"/>
      <c r="C8527" s="715" t="str">
        <f t="shared" si="531"/>
        <v/>
      </c>
      <c r="D8527" s="458">
        <f>IF(ISNUMBER(Summary!$D$17), DATE(Summary!$D$17, 1, 1) + INT((ROW(B8489)-1)/24), DATE(2024, 1, 1) + INT((ROW(B8489)-1)/24))</f>
        <v>45645</v>
      </c>
      <c r="E8527" s="459">
        <v>0.66666666666666674</v>
      </c>
      <c r="F8527" s="780"/>
      <c r="G8527" s="780"/>
      <c r="H8527" s="460">
        <f t="shared" si="529"/>
        <v>0</v>
      </c>
      <c r="I8527" s="460">
        <f t="shared" si="530"/>
        <v>0</v>
      </c>
      <c r="J8527" s="460">
        <f t="shared" si="532"/>
        <v>0</v>
      </c>
      <c r="K8527" s="9"/>
      <c r="P8527" s="2"/>
      <c r="Q8527" s="27"/>
      <c r="R8527" s="2"/>
      <c r="S8527" s="2"/>
      <c r="T8527" s="2"/>
      <c r="U8527" s="2"/>
      <c r="V8527" s="2"/>
      <c r="W8527" s="2"/>
    </row>
    <row r="8528" spans="2:23" ht="15" customHeight="1" x14ac:dyDescent="0.35">
      <c r="B8528" s="349"/>
      <c r="C8528" s="715" t="str">
        <f t="shared" si="531"/>
        <v/>
      </c>
      <c r="D8528" s="458">
        <f>IF(ISNUMBER(Summary!$D$17), DATE(Summary!$D$17, 1, 1) + INT((ROW(B8490)-1)/24), DATE(2024, 1, 1) + INT((ROW(B8490)-1)/24))</f>
        <v>45645</v>
      </c>
      <c r="E8528" s="459">
        <v>0.70833333333333337</v>
      </c>
      <c r="F8528" s="780"/>
      <c r="G8528" s="780"/>
      <c r="H8528" s="460">
        <f t="shared" si="529"/>
        <v>0</v>
      </c>
      <c r="I8528" s="460">
        <f t="shared" si="530"/>
        <v>0</v>
      </c>
      <c r="J8528" s="460">
        <f t="shared" si="532"/>
        <v>0</v>
      </c>
      <c r="K8528" s="9"/>
      <c r="P8528" s="2"/>
      <c r="Q8528" s="27"/>
      <c r="R8528" s="2"/>
      <c r="S8528" s="2"/>
      <c r="T8528" s="2"/>
      <c r="U8528" s="2"/>
      <c r="V8528" s="2"/>
      <c r="W8528" s="2"/>
    </row>
    <row r="8529" spans="2:23" ht="15" customHeight="1" x14ac:dyDescent="0.35">
      <c r="B8529" s="349"/>
      <c r="C8529" s="715" t="str">
        <f t="shared" si="531"/>
        <v/>
      </c>
      <c r="D8529" s="458">
        <f>IF(ISNUMBER(Summary!$D$17), DATE(Summary!$D$17, 1, 1) + INT((ROW(B8491)-1)/24), DATE(2024, 1, 1) + INT((ROW(B8491)-1)/24))</f>
        <v>45645</v>
      </c>
      <c r="E8529" s="459">
        <v>0.75000000000000011</v>
      </c>
      <c r="F8529" s="780"/>
      <c r="G8529" s="780"/>
      <c r="H8529" s="460">
        <f t="shared" si="529"/>
        <v>0</v>
      </c>
      <c r="I8529" s="460">
        <f t="shared" si="530"/>
        <v>0</v>
      </c>
      <c r="J8529" s="460">
        <f t="shared" si="532"/>
        <v>0</v>
      </c>
      <c r="K8529" s="9"/>
      <c r="P8529" s="2"/>
      <c r="Q8529" s="27"/>
      <c r="R8529" s="2"/>
      <c r="S8529" s="2"/>
      <c r="T8529" s="2"/>
      <c r="U8529" s="2"/>
      <c r="V8529" s="2"/>
      <c r="W8529" s="2"/>
    </row>
    <row r="8530" spans="2:23" ht="15" customHeight="1" x14ac:dyDescent="0.35">
      <c r="B8530" s="349"/>
      <c r="C8530" s="715" t="str">
        <f t="shared" si="531"/>
        <v/>
      </c>
      <c r="D8530" s="458">
        <f>IF(ISNUMBER(Summary!$D$17), DATE(Summary!$D$17, 1, 1) + INT((ROW(B8492)-1)/24), DATE(2024, 1, 1) + INT((ROW(B8492)-1)/24))</f>
        <v>45645</v>
      </c>
      <c r="E8530" s="459">
        <v>0.79166666666666674</v>
      </c>
      <c r="F8530" s="780"/>
      <c r="G8530" s="780"/>
      <c r="H8530" s="460">
        <f t="shared" si="529"/>
        <v>0</v>
      </c>
      <c r="I8530" s="460">
        <f t="shared" si="530"/>
        <v>0</v>
      </c>
      <c r="J8530" s="460">
        <f t="shared" si="532"/>
        <v>0</v>
      </c>
      <c r="K8530" s="9"/>
      <c r="P8530" s="2"/>
      <c r="Q8530" s="27"/>
      <c r="R8530" s="2"/>
      <c r="S8530" s="2"/>
      <c r="T8530" s="2"/>
      <c r="U8530" s="2"/>
      <c r="V8530" s="2"/>
      <c r="W8530" s="2"/>
    </row>
    <row r="8531" spans="2:23" ht="15" customHeight="1" x14ac:dyDescent="0.35">
      <c r="B8531" s="349"/>
      <c r="C8531" s="715" t="str">
        <f t="shared" si="531"/>
        <v/>
      </c>
      <c r="D8531" s="458">
        <f>IF(ISNUMBER(Summary!$D$17), DATE(Summary!$D$17, 1, 1) + INT((ROW(B8493)-1)/24), DATE(2024, 1, 1) + INT((ROW(B8493)-1)/24))</f>
        <v>45645</v>
      </c>
      <c r="E8531" s="459">
        <v>0.83333333333333337</v>
      </c>
      <c r="F8531" s="780"/>
      <c r="G8531" s="780"/>
      <c r="H8531" s="460">
        <f t="shared" si="529"/>
        <v>0</v>
      </c>
      <c r="I8531" s="460">
        <f t="shared" si="530"/>
        <v>0</v>
      </c>
      <c r="J8531" s="460">
        <f t="shared" si="532"/>
        <v>0</v>
      </c>
      <c r="K8531" s="9"/>
      <c r="P8531" s="2"/>
      <c r="Q8531" s="27"/>
      <c r="R8531" s="2"/>
      <c r="S8531" s="2"/>
      <c r="T8531" s="2"/>
      <c r="U8531" s="2"/>
      <c r="V8531" s="2"/>
      <c r="W8531" s="2"/>
    </row>
    <row r="8532" spans="2:23" ht="15" customHeight="1" x14ac:dyDescent="0.35">
      <c r="B8532" s="349"/>
      <c r="C8532" s="715" t="str">
        <f t="shared" si="531"/>
        <v/>
      </c>
      <c r="D8532" s="458">
        <f>IF(ISNUMBER(Summary!$D$17), DATE(Summary!$D$17, 1, 1) + INT((ROW(B8494)-1)/24), DATE(2024, 1, 1) + INT((ROW(B8494)-1)/24))</f>
        <v>45645</v>
      </c>
      <c r="E8532" s="459">
        <v>0.87500000000000011</v>
      </c>
      <c r="F8532" s="780"/>
      <c r="G8532" s="780"/>
      <c r="H8532" s="460">
        <f t="shared" si="529"/>
        <v>0</v>
      </c>
      <c r="I8532" s="460">
        <f t="shared" si="530"/>
        <v>0</v>
      </c>
      <c r="J8532" s="460">
        <f t="shared" si="532"/>
        <v>0</v>
      </c>
      <c r="K8532" s="9"/>
      <c r="P8532" s="2"/>
      <c r="Q8532" s="27"/>
      <c r="R8532" s="2"/>
      <c r="S8532" s="2"/>
      <c r="T8532" s="2"/>
      <c r="U8532" s="2"/>
      <c r="V8532" s="2"/>
      <c r="W8532" s="2"/>
    </row>
    <row r="8533" spans="2:23" ht="15" customHeight="1" x14ac:dyDescent="0.35">
      <c r="B8533" s="349"/>
      <c r="C8533" s="715" t="str">
        <f t="shared" si="531"/>
        <v/>
      </c>
      <c r="D8533" s="458">
        <f>IF(ISNUMBER(Summary!$D$17), DATE(Summary!$D$17, 1, 1) + INT((ROW(B8495)-1)/24), DATE(2024, 1, 1) + INT((ROW(B8495)-1)/24))</f>
        <v>45645</v>
      </c>
      <c r="E8533" s="459">
        <v>0.91666666666666674</v>
      </c>
      <c r="F8533" s="780"/>
      <c r="G8533" s="780"/>
      <c r="H8533" s="460">
        <f t="shared" si="529"/>
        <v>0</v>
      </c>
      <c r="I8533" s="460">
        <f t="shared" si="530"/>
        <v>0</v>
      </c>
      <c r="J8533" s="460">
        <f t="shared" si="532"/>
        <v>0</v>
      </c>
      <c r="K8533" s="9"/>
      <c r="P8533" s="2"/>
      <c r="Q8533" s="27"/>
      <c r="R8533" s="2"/>
      <c r="S8533" s="2"/>
      <c r="T8533" s="2"/>
      <c r="U8533" s="2"/>
      <c r="V8533" s="2"/>
      <c r="W8533" s="2"/>
    </row>
    <row r="8534" spans="2:23" ht="15" customHeight="1" x14ac:dyDescent="0.35">
      <c r="B8534" s="349"/>
      <c r="C8534" s="715" t="str">
        <f t="shared" si="531"/>
        <v/>
      </c>
      <c r="D8534" s="458">
        <f>IF(ISNUMBER(Summary!$D$17), DATE(Summary!$D$17, 1, 1) + INT((ROW(B8496)-1)/24), DATE(2024, 1, 1) + INT((ROW(B8496)-1)/24))</f>
        <v>45645</v>
      </c>
      <c r="E8534" s="459">
        <v>0.95833333333333337</v>
      </c>
      <c r="F8534" s="780"/>
      <c r="G8534" s="780"/>
      <c r="H8534" s="460">
        <f t="shared" si="529"/>
        <v>0</v>
      </c>
      <c r="I8534" s="460">
        <f t="shared" si="530"/>
        <v>0</v>
      </c>
      <c r="J8534" s="460">
        <f t="shared" si="532"/>
        <v>0</v>
      </c>
      <c r="K8534" s="9"/>
      <c r="P8534" s="2"/>
      <c r="Q8534" s="27"/>
      <c r="R8534" s="2"/>
      <c r="S8534" s="2"/>
      <c r="T8534" s="2"/>
      <c r="U8534" s="2"/>
      <c r="V8534" s="2"/>
      <c r="W8534" s="2"/>
    </row>
    <row r="8535" spans="2:23" ht="15" customHeight="1" x14ac:dyDescent="0.35">
      <c r="B8535" s="457"/>
      <c r="C8535" s="715">
        <f t="shared" si="531"/>
        <v>45646</v>
      </c>
      <c r="D8535" s="458">
        <f>IF(ISNUMBER(Summary!$D$17), DATE(Summary!$D$17, 1, 1) + INT((ROW(B8497)-1)/24), DATE(2024, 1, 1) + INT((ROW(B8497)-1)/24))</f>
        <v>45646</v>
      </c>
      <c r="E8535" s="459">
        <v>3.1225022567582528E-17</v>
      </c>
      <c r="F8535" s="780"/>
      <c r="G8535" s="780"/>
      <c r="H8535" s="460">
        <f t="shared" si="529"/>
        <v>0</v>
      </c>
      <c r="I8535" s="460">
        <f t="shared" si="530"/>
        <v>0</v>
      </c>
      <c r="J8535" s="460">
        <f t="shared" si="532"/>
        <v>0</v>
      </c>
      <c r="K8535" s="9"/>
      <c r="P8535" s="2"/>
      <c r="Q8535" s="27"/>
      <c r="R8535" s="2"/>
      <c r="S8535" s="2"/>
      <c r="T8535" s="2"/>
      <c r="U8535" s="2"/>
      <c r="V8535" s="2"/>
      <c r="W8535" s="2"/>
    </row>
    <row r="8536" spans="2:23" ht="15" customHeight="1" x14ac:dyDescent="0.35">
      <c r="B8536" s="349"/>
      <c r="C8536" s="715" t="str">
        <f t="shared" si="531"/>
        <v/>
      </c>
      <c r="D8536" s="458">
        <f>IF(ISNUMBER(Summary!$D$17), DATE(Summary!$D$17, 1, 1) + INT((ROW(B8498)-1)/24), DATE(2024, 1, 1) + INT((ROW(B8498)-1)/24))</f>
        <v>45646</v>
      </c>
      <c r="E8536" s="459">
        <v>4.1666666666666699E-2</v>
      </c>
      <c r="F8536" s="780"/>
      <c r="G8536" s="780"/>
      <c r="H8536" s="460">
        <f t="shared" si="529"/>
        <v>0</v>
      </c>
      <c r="I8536" s="460">
        <f t="shared" si="530"/>
        <v>0</v>
      </c>
      <c r="J8536" s="460">
        <f t="shared" si="532"/>
        <v>0</v>
      </c>
      <c r="K8536" s="9"/>
      <c r="P8536" s="2"/>
      <c r="Q8536" s="27"/>
      <c r="R8536" s="2"/>
      <c r="S8536" s="2"/>
      <c r="T8536" s="2"/>
      <c r="U8536" s="2"/>
      <c r="V8536" s="2"/>
      <c r="W8536" s="2"/>
    </row>
    <row r="8537" spans="2:23" ht="15" customHeight="1" x14ac:dyDescent="0.35">
      <c r="B8537" s="349"/>
      <c r="C8537" s="715" t="str">
        <f t="shared" si="531"/>
        <v/>
      </c>
      <c r="D8537" s="458">
        <f>IF(ISNUMBER(Summary!$D$17), DATE(Summary!$D$17, 1, 1) + INT((ROW(B8499)-1)/24), DATE(2024, 1, 1) + INT((ROW(B8499)-1)/24))</f>
        <v>45646</v>
      </c>
      <c r="E8537" s="459">
        <v>8.333333333333337E-2</v>
      </c>
      <c r="F8537" s="780"/>
      <c r="G8537" s="780"/>
      <c r="H8537" s="460">
        <f t="shared" si="529"/>
        <v>0</v>
      </c>
      <c r="I8537" s="460">
        <f t="shared" si="530"/>
        <v>0</v>
      </c>
      <c r="J8537" s="460">
        <f t="shared" si="532"/>
        <v>0</v>
      </c>
      <c r="K8537" s="9"/>
      <c r="P8537" s="2"/>
      <c r="Q8537" s="27"/>
      <c r="R8537" s="2"/>
      <c r="S8537" s="2"/>
      <c r="T8537" s="2"/>
      <c r="U8537" s="2"/>
      <c r="V8537" s="2"/>
      <c r="W8537" s="2"/>
    </row>
    <row r="8538" spans="2:23" ht="15" customHeight="1" x14ac:dyDescent="0.35">
      <c r="B8538" s="349"/>
      <c r="C8538" s="715" t="str">
        <f t="shared" si="531"/>
        <v/>
      </c>
      <c r="D8538" s="458">
        <f>IF(ISNUMBER(Summary!$D$17), DATE(Summary!$D$17, 1, 1) + INT((ROW(B8500)-1)/24), DATE(2024, 1, 1) + INT((ROW(B8500)-1)/24))</f>
        <v>45646</v>
      </c>
      <c r="E8538" s="459">
        <v>0.12500000000000006</v>
      </c>
      <c r="F8538" s="780"/>
      <c r="G8538" s="780"/>
      <c r="H8538" s="460">
        <f t="shared" si="529"/>
        <v>0</v>
      </c>
      <c r="I8538" s="460">
        <f t="shared" si="530"/>
        <v>0</v>
      </c>
      <c r="J8538" s="460">
        <f t="shared" si="532"/>
        <v>0</v>
      </c>
      <c r="K8538" s="9"/>
      <c r="P8538" s="2"/>
      <c r="Q8538" s="27"/>
      <c r="R8538" s="2"/>
      <c r="S8538" s="2"/>
      <c r="T8538" s="2"/>
      <c r="U8538" s="2"/>
      <c r="V8538" s="2"/>
      <c r="W8538" s="2"/>
    </row>
    <row r="8539" spans="2:23" ht="15" customHeight="1" x14ac:dyDescent="0.35">
      <c r="B8539" s="349"/>
      <c r="C8539" s="715" t="str">
        <f t="shared" si="531"/>
        <v/>
      </c>
      <c r="D8539" s="458">
        <f>IF(ISNUMBER(Summary!$D$17), DATE(Summary!$D$17, 1, 1) + INT((ROW(B8501)-1)/24), DATE(2024, 1, 1) + INT((ROW(B8501)-1)/24))</f>
        <v>45646</v>
      </c>
      <c r="E8539" s="459">
        <v>0.16666666666666669</v>
      </c>
      <c r="F8539" s="780"/>
      <c r="G8539" s="780"/>
      <c r="H8539" s="460">
        <f t="shared" si="529"/>
        <v>0</v>
      </c>
      <c r="I8539" s="460">
        <f t="shared" si="530"/>
        <v>0</v>
      </c>
      <c r="J8539" s="460">
        <f t="shared" si="532"/>
        <v>0</v>
      </c>
      <c r="K8539" s="9"/>
      <c r="P8539" s="2"/>
      <c r="Q8539" s="27"/>
      <c r="R8539" s="2"/>
      <c r="S8539" s="2"/>
      <c r="T8539" s="2"/>
      <c r="U8539" s="2"/>
      <c r="V8539" s="2"/>
      <c r="W8539" s="2"/>
    </row>
    <row r="8540" spans="2:23" ht="15" customHeight="1" x14ac:dyDescent="0.35">
      <c r="B8540" s="349"/>
      <c r="C8540" s="715" t="str">
        <f t="shared" si="531"/>
        <v/>
      </c>
      <c r="D8540" s="458">
        <f>IF(ISNUMBER(Summary!$D$17), DATE(Summary!$D$17, 1, 1) + INT((ROW(B8502)-1)/24), DATE(2024, 1, 1) + INT((ROW(B8502)-1)/24))</f>
        <v>45646</v>
      </c>
      <c r="E8540" s="459">
        <v>0.20833333333333337</v>
      </c>
      <c r="F8540" s="780"/>
      <c r="G8540" s="780"/>
      <c r="H8540" s="460">
        <f t="shared" si="529"/>
        <v>0</v>
      </c>
      <c r="I8540" s="460">
        <f t="shared" si="530"/>
        <v>0</v>
      </c>
      <c r="J8540" s="460">
        <f t="shared" si="532"/>
        <v>0</v>
      </c>
      <c r="K8540" s="9"/>
      <c r="P8540" s="2"/>
      <c r="Q8540" s="27"/>
      <c r="R8540" s="2"/>
      <c r="S8540" s="2"/>
      <c r="T8540" s="2"/>
      <c r="U8540" s="2"/>
      <c r="V8540" s="2"/>
      <c r="W8540" s="2"/>
    </row>
    <row r="8541" spans="2:23" ht="15" customHeight="1" x14ac:dyDescent="0.35">
      <c r="B8541" s="349"/>
      <c r="C8541" s="715" t="str">
        <f t="shared" si="531"/>
        <v/>
      </c>
      <c r="D8541" s="458">
        <f>IF(ISNUMBER(Summary!$D$17), DATE(Summary!$D$17, 1, 1) + INT((ROW(B8503)-1)/24), DATE(2024, 1, 1) + INT((ROW(B8503)-1)/24))</f>
        <v>45646</v>
      </c>
      <c r="E8541" s="459">
        <v>0.25</v>
      </c>
      <c r="F8541" s="780"/>
      <c r="G8541" s="780"/>
      <c r="H8541" s="460">
        <f t="shared" si="529"/>
        <v>0</v>
      </c>
      <c r="I8541" s="460">
        <f t="shared" si="530"/>
        <v>0</v>
      </c>
      <c r="J8541" s="460">
        <f t="shared" si="532"/>
        <v>0</v>
      </c>
      <c r="K8541" s="9"/>
      <c r="P8541" s="2"/>
      <c r="Q8541" s="27"/>
      <c r="R8541" s="2"/>
      <c r="S8541" s="2"/>
      <c r="T8541" s="2"/>
      <c r="U8541" s="2"/>
      <c r="V8541" s="2"/>
      <c r="W8541" s="2"/>
    </row>
    <row r="8542" spans="2:23" ht="15" customHeight="1" x14ac:dyDescent="0.35">
      <c r="B8542" s="349"/>
      <c r="C8542" s="715" t="str">
        <f t="shared" si="531"/>
        <v/>
      </c>
      <c r="D8542" s="458">
        <f>IF(ISNUMBER(Summary!$D$17), DATE(Summary!$D$17, 1, 1) + INT((ROW(B8504)-1)/24), DATE(2024, 1, 1) + INT((ROW(B8504)-1)/24))</f>
        <v>45646</v>
      </c>
      <c r="E8542" s="459">
        <v>0.29166666666666669</v>
      </c>
      <c r="F8542" s="780"/>
      <c r="G8542" s="780"/>
      <c r="H8542" s="460">
        <f t="shared" si="529"/>
        <v>0</v>
      </c>
      <c r="I8542" s="460">
        <f t="shared" si="530"/>
        <v>0</v>
      </c>
      <c r="J8542" s="460">
        <f t="shared" si="532"/>
        <v>0</v>
      </c>
      <c r="K8542" s="9"/>
      <c r="P8542" s="2"/>
      <c r="Q8542" s="27"/>
      <c r="R8542" s="2"/>
      <c r="S8542" s="2"/>
      <c r="T8542" s="2"/>
      <c r="U8542" s="2"/>
      <c r="V8542" s="2"/>
      <c r="W8542" s="2"/>
    </row>
    <row r="8543" spans="2:23" ht="15" customHeight="1" x14ac:dyDescent="0.35">
      <c r="B8543" s="349"/>
      <c r="C8543" s="715" t="str">
        <f t="shared" si="531"/>
        <v/>
      </c>
      <c r="D8543" s="458">
        <f>IF(ISNUMBER(Summary!$D$17), DATE(Summary!$D$17, 1, 1) + INT((ROW(B8505)-1)/24), DATE(2024, 1, 1) + INT((ROW(B8505)-1)/24))</f>
        <v>45646</v>
      </c>
      <c r="E8543" s="459">
        <v>0.33333333333333337</v>
      </c>
      <c r="F8543" s="780"/>
      <c r="G8543" s="780"/>
      <c r="H8543" s="460">
        <f t="shared" si="529"/>
        <v>0</v>
      </c>
      <c r="I8543" s="460">
        <f t="shared" si="530"/>
        <v>0</v>
      </c>
      <c r="J8543" s="460">
        <f t="shared" si="532"/>
        <v>0</v>
      </c>
      <c r="K8543" s="9"/>
      <c r="P8543" s="2"/>
      <c r="Q8543" s="27"/>
      <c r="R8543" s="2"/>
      <c r="S8543" s="2"/>
      <c r="T8543" s="2"/>
      <c r="U8543" s="2"/>
      <c r="V8543" s="2"/>
      <c r="W8543" s="2"/>
    </row>
    <row r="8544" spans="2:23" ht="15" customHeight="1" x14ac:dyDescent="0.35">
      <c r="B8544" s="349"/>
      <c r="C8544" s="715" t="str">
        <f t="shared" si="531"/>
        <v/>
      </c>
      <c r="D8544" s="458">
        <f>IF(ISNUMBER(Summary!$D$17), DATE(Summary!$D$17, 1, 1) + INT((ROW(B8506)-1)/24), DATE(2024, 1, 1) + INT((ROW(B8506)-1)/24))</f>
        <v>45646</v>
      </c>
      <c r="E8544" s="459">
        <v>0.375</v>
      </c>
      <c r="F8544" s="780"/>
      <c r="G8544" s="780"/>
      <c r="H8544" s="460">
        <f t="shared" si="529"/>
        <v>0</v>
      </c>
      <c r="I8544" s="460">
        <f t="shared" si="530"/>
        <v>0</v>
      </c>
      <c r="J8544" s="460">
        <f t="shared" si="532"/>
        <v>0</v>
      </c>
      <c r="K8544" s="9"/>
      <c r="P8544" s="2"/>
      <c r="Q8544" s="27"/>
      <c r="R8544" s="2"/>
      <c r="S8544" s="2"/>
      <c r="T8544" s="2"/>
      <c r="U8544" s="2"/>
      <c r="V8544" s="2"/>
      <c r="W8544" s="2"/>
    </row>
    <row r="8545" spans="2:23" ht="15" customHeight="1" x14ac:dyDescent="0.35">
      <c r="B8545" s="349"/>
      <c r="C8545" s="715" t="str">
        <f t="shared" si="531"/>
        <v/>
      </c>
      <c r="D8545" s="458">
        <f>IF(ISNUMBER(Summary!$D$17), DATE(Summary!$D$17, 1, 1) + INT((ROW(B8507)-1)/24), DATE(2024, 1, 1) + INT((ROW(B8507)-1)/24))</f>
        <v>45646</v>
      </c>
      <c r="E8545" s="459">
        <v>0.41666666666666669</v>
      </c>
      <c r="F8545" s="780"/>
      <c r="G8545" s="780"/>
      <c r="H8545" s="460">
        <f t="shared" si="529"/>
        <v>0</v>
      </c>
      <c r="I8545" s="460">
        <f t="shared" si="530"/>
        <v>0</v>
      </c>
      <c r="J8545" s="460">
        <f t="shared" si="532"/>
        <v>0</v>
      </c>
      <c r="K8545" s="9"/>
      <c r="P8545" s="2"/>
      <c r="Q8545" s="27"/>
      <c r="R8545" s="2"/>
      <c r="S8545" s="2"/>
      <c r="T8545" s="2"/>
      <c r="U8545" s="2"/>
      <c r="V8545" s="2"/>
      <c r="W8545" s="2"/>
    </row>
    <row r="8546" spans="2:23" ht="15" customHeight="1" x14ac:dyDescent="0.35">
      <c r="B8546" s="349"/>
      <c r="C8546" s="715" t="str">
        <f t="shared" si="531"/>
        <v/>
      </c>
      <c r="D8546" s="458">
        <f>IF(ISNUMBER(Summary!$D$17), DATE(Summary!$D$17, 1, 1) + INT((ROW(B8508)-1)/24), DATE(2024, 1, 1) + INT((ROW(B8508)-1)/24))</f>
        <v>45646</v>
      </c>
      <c r="E8546" s="459">
        <v>0.45833333333333337</v>
      </c>
      <c r="F8546" s="780"/>
      <c r="G8546" s="780"/>
      <c r="H8546" s="460">
        <f t="shared" si="529"/>
        <v>0</v>
      </c>
      <c r="I8546" s="460">
        <f t="shared" si="530"/>
        <v>0</v>
      </c>
      <c r="J8546" s="460">
        <f t="shared" si="532"/>
        <v>0</v>
      </c>
      <c r="K8546" s="9"/>
      <c r="P8546" s="2"/>
      <c r="Q8546" s="27"/>
      <c r="R8546" s="2"/>
      <c r="S8546" s="2"/>
      <c r="T8546" s="2"/>
      <c r="U8546" s="2"/>
      <c r="V8546" s="2"/>
      <c r="W8546" s="2"/>
    </row>
    <row r="8547" spans="2:23" ht="15" customHeight="1" x14ac:dyDescent="0.35">
      <c r="B8547" s="349"/>
      <c r="C8547" s="715" t="str">
        <f t="shared" si="531"/>
        <v/>
      </c>
      <c r="D8547" s="458">
        <f>IF(ISNUMBER(Summary!$D$17), DATE(Summary!$D$17, 1, 1) + INT((ROW(B8509)-1)/24), DATE(2024, 1, 1) + INT((ROW(B8509)-1)/24))</f>
        <v>45646</v>
      </c>
      <c r="E8547" s="459">
        <v>0.50000000000000011</v>
      </c>
      <c r="F8547" s="780"/>
      <c r="G8547" s="780"/>
      <c r="H8547" s="460">
        <f t="shared" si="529"/>
        <v>0</v>
      </c>
      <c r="I8547" s="460">
        <f t="shared" si="530"/>
        <v>0</v>
      </c>
      <c r="J8547" s="460">
        <f t="shared" si="532"/>
        <v>0</v>
      </c>
      <c r="K8547" s="9"/>
      <c r="P8547" s="2"/>
      <c r="Q8547" s="27"/>
      <c r="R8547" s="2"/>
      <c r="S8547" s="2"/>
      <c r="T8547" s="2"/>
      <c r="U8547" s="2"/>
      <c r="V8547" s="2"/>
      <c r="W8547" s="2"/>
    </row>
    <row r="8548" spans="2:23" ht="15" customHeight="1" x14ac:dyDescent="0.35">
      <c r="B8548" s="349"/>
      <c r="C8548" s="715" t="str">
        <f t="shared" si="531"/>
        <v/>
      </c>
      <c r="D8548" s="458">
        <f>IF(ISNUMBER(Summary!$D$17), DATE(Summary!$D$17, 1, 1) + INT((ROW(B8510)-1)/24), DATE(2024, 1, 1) + INT((ROW(B8510)-1)/24))</f>
        <v>45646</v>
      </c>
      <c r="E8548" s="459">
        <v>0.54166666666666674</v>
      </c>
      <c r="F8548" s="780"/>
      <c r="G8548" s="780"/>
      <c r="H8548" s="460">
        <f t="shared" si="529"/>
        <v>0</v>
      </c>
      <c r="I8548" s="460">
        <f t="shared" si="530"/>
        <v>0</v>
      </c>
      <c r="J8548" s="460">
        <f t="shared" si="532"/>
        <v>0</v>
      </c>
      <c r="K8548" s="9"/>
      <c r="P8548" s="2"/>
      <c r="Q8548" s="27"/>
      <c r="R8548" s="2"/>
      <c r="S8548" s="2"/>
      <c r="T8548" s="2"/>
      <c r="U8548" s="2"/>
      <c r="V8548" s="2"/>
      <c r="W8548" s="2"/>
    </row>
    <row r="8549" spans="2:23" ht="15" customHeight="1" x14ac:dyDescent="0.35">
      <c r="B8549" s="349"/>
      <c r="C8549" s="715" t="str">
        <f t="shared" si="531"/>
        <v/>
      </c>
      <c r="D8549" s="458">
        <f>IF(ISNUMBER(Summary!$D$17), DATE(Summary!$D$17, 1, 1) + INT((ROW(B8511)-1)/24), DATE(2024, 1, 1) + INT((ROW(B8511)-1)/24))</f>
        <v>45646</v>
      </c>
      <c r="E8549" s="459">
        <v>0.58333333333333337</v>
      </c>
      <c r="F8549" s="780"/>
      <c r="G8549" s="780"/>
      <c r="H8549" s="460">
        <f t="shared" si="529"/>
        <v>0</v>
      </c>
      <c r="I8549" s="460">
        <f t="shared" si="530"/>
        <v>0</v>
      </c>
      <c r="J8549" s="460">
        <f t="shared" si="532"/>
        <v>0</v>
      </c>
      <c r="K8549" s="9"/>
      <c r="P8549" s="2"/>
      <c r="Q8549" s="27"/>
      <c r="R8549" s="2"/>
      <c r="S8549" s="2"/>
      <c r="T8549" s="2"/>
      <c r="U8549" s="2"/>
      <c r="V8549" s="2"/>
      <c r="W8549" s="2"/>
    </row>
    <row r="8550" spans="2:23" ht="15" customHeight="1" x14ac:dyDescent="0.35">
      <c r="B8550" s="349"/>
      <c r="C8550" s="715" t="str">
        <f t="shared" si="531"/>
        <v/>
      </c>
      <c r="D8550" s="458">
        <f>IF(ISNUMBER(Summary!$D$17), DATE(Summary!$D$17, 1, 1) + INT((ROW(B8512)-1)/24), DATE(2024, 1, 1) + INT((ROW(B8512)-1)/24))</f>
        <v>45646</v>
      </c>
      <c r="E8550" s="459">
        <v>0.62500000000000011</v>
      </c>
      <c r="F8550" s="780"/>
      <c r="G8550" s="780"/>
      <c r="H8550" s="460">
        <f t="shared" si="529"/>
        <v>0</v>
      </c>
      <c r="I8550" s="460">
        <f t="shared" si="530"/>
        <v>0</v>
      </c>
      <c r="J8550" s="460">
        <f t="shared" si="532"/>
        <v>0</v>
      </c>
      <c r="K8550" s="9"/>
      <c r="P8550" s="2"/>
      <c r="Q8550" s="27"/>
      <c r="R8550" s="2"/>
      <c r="S8550" s="2"/>
      <c r="T8550" s="2"/>
      <c r="U8550" s="2"/>
      <c r="V8550" s="2"/>
      <c r="W8550" s="2"/>
    </row>
    <row r="8551" spans="2:23" ht="15" customHeight="1" x14ac:dyDescent="0.35">
      <c r="B8551" s="349"/>
      <c r="C8551" s="715" t="str">
        <f t="shared" si="531"/>
        <v/>
      </c>
      <c r="D8551" s="458">
        <f>IF(ISNUMBER(Summary!$D$17), DATE(Summary!$D$17, 1, 1) + INT((ROW(B8513)-1)/24), DATE(2024, 1, 1) + INT((ROW(B8513)-1)/24))</f>
        <v>45646</v>
      </c>
      <c r="E8551" s="459">
        <v>0.66666666666666674</v>
      </c>
      <c r="F8551" s="780"/>
      <c r="G8551" s="780"/>
      <c r="H8551" s="460">
        <f t="shared" ref="H8551:H8614" si="533">IF(G8551&gt;F8551,F8551,G8551)</f>
        <v>0</v>
      </c>
      <c r="I8551" s="460">
        <f t="shared" ref="I8551:I8614" si="534">F8551-H8551</f>
        <v>0</v>
      </c>
      <c r="J8551" s="460">
        <f t="shared" si="532"/>
        <v>0</v>
      </c>
      <c r="K8551" s="9"/>
      <c r="P8551" s="2"/>
      <c r="Q8551" s="27"/>
      <c r="R8551" s="2"/>
      <c r="S8551" s="2"/>
      <c r="T8551" s="2"/>
      <c r="U8551" s="2"/>
      <c r="V8551" s="2"/>
      <c r="W8551" s="2"/>
    </row>
    <row r="8552" spans="2:23" ht="15" customHeight="1" x14ac:dyDescent="0.35">
      <c r="B8552" s="349"/>
      <c r="C8552" s="715" t="str">
        <f t="shared" ref="C8552:C8615" si="535">IF(MOD(ROW()-ROW($E$39), 24)=0, $D8552, "")</f>
        <v/>
      </c>
      <c r="D8552" s="458">
        <f>IF(ISNUMBER(Summary!$D$17), DATE(Summary!$D$17, 1, 1) + INT((ROW(B8514)-1)/24), DATE(2024, 1, 1) + INT((ROW(B8514)-1)/24))</f>
        <v>45646</v>
      </c>
      <c r="E8552" s="459">
        <v>0.70833333333333337</v>
      </c>
      <c r="F8552" s="780"/>
      <c r="G8552" s="780"/>
      <c r="H8552" s="460">
        <f t="shared" si="533"/>
        <v>0</v>
      </c>
      <c r="I8552" s="460">
        <f t="shared" si="534"/>
        <v>0</v>
      </c>
      <c r="J8552" s="460">
        <f t="shared" si="532"/>
        <v>0</v>
      </c>
      <c r="K8552" s="9"/>
      <c r="P8552" s="2"/>
      <c r="Q8552" s="27"/>
      <c r="R8552" s="2"/>
      <c r="S8552" s="2"/>
      <c r="T8552" s="2"/>
      <c r="U8552" s="2"/>
      <c r="V8552" s="2"/>
      <c r="W8552" s="2"/>
    </row>
    <row r="8553" spans="2:23" ht="15" customHeight="1" x14ac:dyDescent="0.35">
      <c r="B8553" s="349"/>
      <c r="C8553" s="715" t="str">
        <f t="shared" si="535"/>
        <v/>
      </c>
      <c r="D8553" s="458">
        <f>IF(ISNUMBER(Summary!$D$17), DATE(Summary!$D$17, 1, 1) + INT((ROW(B8515)-1)/24), DATE(2024, 1, 1) + INT((ROW(B8515)-1)/24))</f>
        <v>45646</v>
      </c>
      <c r="E8553" s="459">
        <v>0.75000000000000011</v>
      </c>
      <c r="F8553" s="780"/>
      <c r="G8553" s="780"/>
      <c r="H8553" s="460">
        <f t="shared" si="533"/>
        <v>0</v>
      </c>
      <c r="I8553" s="460">
        <f t="shared" si="534"/>
        <v>0</v>
      </c>
      <c r="J8553" s="460">
        <f t="shared" si="532"/>
        <v>0</v>
      </c>
      <c r="K8553" s="9"/>
      <c r="P8553" s="2"/>
      <c r="Q8553" s="27"/>
      <c r="R8553" s="2"/>
      <c r="S8553" s="2"/>
      <c r="T8553" s="2"/>
      <c r="U8553" s="2"/>
      <c r="V8553" s="2"/>
      <c r="W8553" s="2"/>
    </row>
    <row r="8554" spans="2:23" ht="15" customHeight="1" x14ac:dyDescent="0.35">
      <c r="B8554" s="349"/>
      <c r="C8554" s="715" t="str">
        <f t="shared" si="535"/>
        <v/>
      </c>
      <c r="D8554" s="458">
        <f>IF(ISNUMBER(Summary!$D$17), DATE(Summary!$D$17, 1, 1) + INT((ROW(B8516)-1)/24), DATE(2024, 1, 1) + INT((ROW(B8516)-1)/24))</f>
        <v>45646</v>
      </c>
      <c r="E8554" s="459">
        <v>0.79166666666666674</v>
      </c>
      <c r="F8554" s="780"/>
      <c r="G8554" s="780"/>
      <c r="H8554" s="460">
        <f t="shared" si="533"/>
        <v>0</v>
      </c>
      <c r="I8554" s="460">
        <f t="shared" si="534"/>
        <v>0</v>
      </c>
      <c r="J8554" s="460">
        <f t="shared" si="532"/>
        <v>0</v>
      </c>
      <c r="K8554" s="9"/>
      <c r="P8554" s="2"/>
      <c r="Q8554" s="27"/>
      <c r="R8554" s="2"/>
      <c r="S8554" s="2"/>
      <c r="T8554" s="2"/>
      <c r="U8554" s="2"/>
      <c r="V8554" s="2"/>
      <c r="W8554" s="2"/>
    </row>
    <row r="8555" spans="2:23" ht="15" customHeight="1" x14ac:dyDescent="0.35">
      <c r="B8555" s="349"/>
      <c r="C8555" s="715" t="str">
        <f t="shared" si="535"/>
        <v/>
      </c>
      <c r="D8555" s="458">
        <f>IF(ISNUMBER(Summary!$D$17), DATE(Summary!$D$17, 1, 1) + INT((ROW(B8517)-1)/24), DATE(2024, 1, 1) + INT((ROW(B8517)-1)/24))</f>
        <v>45646</v>
      </c>
      <c r="E8555" s="459">
        <v>0.83333333333333337</v>
      </c>
      <c r="F8555" s="780"/>
      <c r="G8555" s="780"/>
      <c r="H8555" s="460">
        <f t="shared" si="533"/>
        <v>0</v>
      </c>
      <c r="I8555" s="460">
        <f t="shared" si="534"/>
        <v>0</v>
      </c>
      <c r="J8555" s="460">
        <f t="shared" si="532"/>
        <v>0</v>
      </c>
      <c r="K8555" s="9"/>
      <c r="P8555" s="2"/>
      <c r="Q8555" s="27"/>
      <c r="R8555" s="2"/>
      <c r="S8555" s="2"/>
      <c r="T8555" s="2"/>
      <c r="U8555" s="2"/>
      <c r="V8555" s="2"/>
      <c r="W8555" s="2"/>
    </row>
    <row r="8556" spans="2:23" ht="15" customHeight="1" x14ac:dyDescent="0.35">
      <c r="B8556" s="349"/>
      <c r="C8556" s="715" t="str">
        <f t="shared" si="535"/>
        <v/>
      </c>
      <c r="D8556" s="458">
        <f>IF(ISNUMBER(Summary!$D$17), DATE(Summary!$D$17, 1, 1) + INT((ROW(B8518)-1)/24), DATE(2024, 1, 1) + INT((ROW(B8518)-1)/24))</f>
        <v>45646</v>
      </c>
      <c r="E8556" s="459">
        <v>0.87500000000000011</v>
      </c>
      <c r="F8556" s="780"/>
      <c r="G8556" s="780"/>
      <c r="H8556" s="460">
        <f t="shared" si="533"/>
        <v>0</v>
      </c>
      <c r="I8556" s="460">
        <f t="shared" si="534"/>
        <v>0</v>
      </c>
      <c r="J8556" s="460">
        <f t="shared" si="532"/>
        <v>0</v>
      </c>
      <c r="K8556" s="9"/>
      <c r="P8556" s="2"/>
      <c r="Q8556" s="27"/>
      <c r="R8556" s="2"/>
      <c r="S8556" s="2"/>
      <c r="T8556" s="2"/>
      <c r="U8556" s="2"/>
      <c r="V8556" s="2"/>
      <c r="W8556" s="2"/>
    </row>
    <row r="8557" spans="2:23" ht="15" customHeight="1" x14ac:dyDescent="0.35">
      <c r="B8557" s="349"/>
      <c r="C8557" s="715" t="str">
        <f t="shared" si="535"/>
        <v/>
      </c>
      <c r="D8557" s="458">
        <f>IF(ISNUMBER(Summary!$D$17), DATE(Summary!$D$17, 1, 1) + INT((ROW(B8519)-1)/24), DATE(2024, 1, 1) + INT((ROW(B8519)-1)/24))</f>
        <v>45646</v>
      </c>
      <c r="E8557" s="459">
        <v>0.91666666666666674</v>
      </c>
      <c r="F8557" s="780"/>
      <c r="G8557" s="780"/>
      <c r="H8557" s="460">
        <f t="shared" si="533"/>
        <v>0</v>
      </c>
      <c r="I8557" s="460">
        <f t="shared" si="534"/>
        <v>0</v>
      </c>
      <c r="J8557" s="460">
        <f t="shared" si="532"/>
        <v>0</v>
      </c>
      <c r="K8557" s="9"/>
      <c r="P8557" s="2"/>
      <c r="Q8557" s="27"/>
      <c r="R8557" s="2"/>
      <c r="S8557" s="2"/>
      <c r="T8557" s="2"/>
      <c r="U8557" s="2"/>
      <c r="V8557" s="2"/>
      <c r="W8557" s="2"/>
    </row>
    <row r="8558" spans="2:23" ht="15" customHeight="1" x14ac:dyDescent="0.35">
      <c r="B8558" s="349"/>
      <c r="C8558" s="715" t="str">
        <f t="shared" si="535"/>
        <v/>
      </c>
      <c r="D8558" s="458">
        <f>IF(ISNUMBER(Summary!$D$17), DATE(Summary!$D$17, 1, 1) + INT((ROW(B8520)-1)/24), DATE(2024, 1, 1) + INT((ROW(B8520)-1)/24))</f>
        <v>45646</v>
      </c>
      <c r="E8558" s="459">
        <v>0.95833333333333337</v>
      </c>
      <c r="F8558" s="780"/>
      <c r="G8558" s="780"/>
      <c r="H8558" s="460">
        <f t="shared" si="533"/>
        <v>0</v>
      </c>
      <c r="I8558" s="460">
        <f t="shared" si="534"/>
        <v>0</v>
      </c>
      <c r="J8558" s="460">
        <f t="shared" si="532"/>
        <v>0</v>
      </c>
      <c r="K8558" s="9"/>
      <c r="P8558" s="2"/>
      <c r="Q8558" s="27"/>
      <c r="R8558" s="2"/>
      <c r="S8558" s="2"/>
      <c r="T8558" s="2"/>
      <c r="U8558" s="2"/>
      <c r="V8558" s="2"/>
      <c r="W8558" s="2"/>
    </row>
    <row r="8559" spans="2:23" ht="15" customHeight="1" x14ac:dyDescent="0.35">
      <c r="B8559" s="457"/>
      <c r="C8559" s="715">
        <f t="shared" si="535"/>
        <v>45647</v>
      </c>
      <c r="D8559" s="458">
        <f>IF(ISNUMBER(Summary!$D$17), DATE(Summary!$D$17, 1, 1) + INT((ROW(B8521)-1)/24), DATE(2024, 1, 1) + INT((ROW(B8521)-1)/24))</f>
        <v>45647</v>
      </c>
      <c r="E8559" s="459">
        <v>3.1225022567582528E-17</v>
      </c>
      <c r="F8559" s="780"/>
      <c r="G8559" s="780"/>
      <c r="H8559" s="460">
        <f t="shared" si="533"/>
        <v>0</v>
      </c>
      <c r="I8559" s="460">
        <f t="shared" si="534"/>
        <v>0</v>
      </c>
      <c r="J8559" s="460">
        <f t="shared" si="532"/>
        <v>0</v>
      </c>
      <c r="K8559" s="9"/>
      <c r="P8559" s="2"/>
      <c r="Q8559" s="27"/>
      <c r="R8559" s="2"/>
      <c r="S8559" s="2"/>
      <c r="T8559" s="2"/>
      <c r="U8559" s="2"/>
      <c r="V8559" s="2"/>
      <c r="W8559" s="2"/>
    </row>
    <row r="8560" spans="2:23" ht="15" customHeight="1" x14ac:dyDescent="0.35">
      <c r="B8560" s="349"/>
      <c r="C8560" s="715" t="str">
        <f t="shared" si="535"/>
        <v/>
      </c>
      <c r="D8560" s="458">
        <f>IF(ISNUMBER(Summary!$D$17), DATE(Summary!$D$17, 1, 1) + INT((ROW(B8522)-1)/24), DATE(2024, 1, 1) + INT((ROW(B8522)-1)/24))</f>
        <v>45647</v>
      </c>
      <c r="E8560" s="459">
        <v>4.1666666666666699E-2</v>
      </c>
      <c r="F8560" s="780"/>
      <c r="G8560" s="780"/>
      <c r="H8560" s="460">
        <f t="shared" si="533"/>
        <v>0</v>
      </c>
      <c r="I8560" s="460">
        <f t="shared" si="534"/>
        <v>0</v>
      </c>
      <c r="J8560" s="460">
        <f t="shared" si="532"/>
        <v>0</v>
      </c>
      <c r="K8560" s="9"/>
      <c r="P8560" s="2"/>
      <c r="Q8560" s="27"/>
      <c r="R8560" s="2"/>
      <c r="S8560" s="2"/>
      <c r="T8560" s="2"/>
      <c r="U8560" s="2"/>
      <c r="V8560" s="2"/>
      <c r="W8560" s="2"/>
    </row>
    <row r="8561" spans="2:23" ht="15" customHeight="1" x14ac:dyDescent="0.35">
      <c r="B8561" s="349"/>
      <c r="C8561" s="715" t="str">
        <f t="shared" si="535"/>
        <v/>
      </c>
      <c r="D8561" s="458">
        <f>IF(ISNUMBER(Summary!$D$17), DATE(Summary!$D$17, 1, 1) + INT((ROW(B8523)-1)/24), DATE(2024, 1, 1) + INT((ROW(B8523)-1)/24))</f>
        <v>45647</v>
      </c>
      <c r="E8561" s="459">
        <v>8.333333333333337E-2</v>
      </c>
      <c r="F8561" s="780"/>
      <c r="G8561" s="780"/>
      <c r="H8561" s="460">
        <f t="shared" si="533"/>
        <v>0</v>
      </c>
      <c r="I8561" s="460">
        <f t="shared" si="534"/>
        <v>0</v>
      </c>
      <c r="J8561" s="460">
        <f t="shared" si="532"/>
        <v>0</v>
      </c>
      <c r="K8561" s="9"/>
      <c r="P8561" s="2"/>
      <c r="Q8561" s="27"/>
      <c r="R8561" s="2"/>
      <c r="S8561" s="2"/>
      <c r="T8561" s="2"/>
      <c r="U8561" s="2"/>
      <c r="V8561" s="2"/>
      <c r="W8561" s="2"/>
    </row>
    <row r="8562" spans="2:23" ht="15" customHeight="1" x14ac:dyDescent="0.35">
      <c r="B8562" s="349"/>
      <c r="C8562" s="715" t="str">
        <f t="shared" si="535"/>
        <v/>
      </c>
      <c r="D8562" s="458">
        <f>IF(ISNUMBER(Summary!$D$17), DATE(Summary!$D$17, 1, 1) + INT((ROW(B8524)-1)/24), DATE(2024, 1, 1) + INT((ROW(B8524)-1)/24))</f>
        <v>45647</v>
      </c>
      <c r="E8562" s="459">
        <v>0.12500000000000006</v>
      </c>
      <c r="F8562" s="780"/>
      <c r="G8562" s="780"/>
      <c r="H8562" s="460">
        <f t="shared" si="533"/>
        <v>0</v>
      </c>
      <c r="I8562" s="460">
        <f t="shared" si="534"/>
        <v>0</v>
      </c>
      <c r="J8562" s="460">
        <f t="shared" si="532"/>
        <v>0</v>
      </c>
      <c r="K8562" s="9"/>
      <c r="P8562" s="2"/>
      <c r="Q8562" s="27"/>
      <c r="R8562" s="2"/>
      <c r="S8562" s="2"/>
      <c r="T8562" s="2"/>
      <c r="U8562" s="2"/>
      <c r="V8562" s="2"/>
      <c r="W8562" s="2"/>
    </row>
    <row r="8563" spans="2:23" ht="15" customHeight="1" x14ac:dyDescent="0.35">
      <c r="B8563" s="349"/>
      <c r="C8563" s="715" t="str">
        <f t="shared" si="535"/>
        <v/>
      </c>
      <c r="D8563" s="458">
        <f>IF(ISNUMBER(Summary!$D$17), DATE(Summary!$D$17, 1, 1) + INT((ROW(B8525)-1)/24), DATE(2024, 1, 1) + INT((ROW(B8525)-1)/24))</f>
        <v>45647</v>
      </c>
      <c r="E8563" s="459">
        <v>0.16666666666666669</v>
      </c>
      <c r="F8563" s="780"/>
      <c r="G8563" s="780"/>
      <c r="H8563" s="460">
        <f t="shared" si="533"/>
        <v>0</v>
      </c>
      <c r="I8563" s="460">
        <f t="shared" si="534"/>
        <v>0</v>
      </c>
      <c r="J8563" s="460">
        <f t="shared" si="532"/>
        <v>0</v>
      </c>
      <c r="K8563" s="9"/>
      <c r="P8563" s="2"/>
      <c r="Q8563" s="27"/>
      <c r="R8563" s="2"/>
      <c r="S8563" s="2"/>
      <c r="T8563" s="2"/>
      <c r="U8563" s="2"/>
      <c r="V8563" s="2"/>
      <c r="W8563" s="2"/>
    </row>
    <row r="8564" spans="2:23" ht="15" customHeight="1" x14ac:dyDescent="0.35">
      <c r="B8564" s="349"/>
      <c r="C8564" s="715" t="str">
        <f t="shared" si="535"/>
        <v/>
      </c>
      <c r="D8564" s="458">
        <f>IF(ISNUMBER(Summary!$D$17), DATE(Summary!$D$17, 1, 1) + INT((ROW(B8526)-1)/24), DATE(2024, 1, 1) + INT((ROW(B8526)-1)/24))</f>
        <v>45647</v>
      </c>
      <c r="E8564" s="459">
        <v>0.20833333333333337</v>
      </c>
      <c r="F8564" s="780"/>
      <c r="G8564" s="780"/>
      <c r="H8564" s="460">
        <f t="shared" si="533"/>
        <v>0</v>
      </c>
      <c r="I8564" s="460">
        <f t="shared" si="534"/>
        <v>0</v>
      </c>
      <c r="J8564" s="460">
        <f t="shared" si="532"/>
        <v>0</v>
      </c>
      <c r="K8564" s="9"/>
      <c r="P8564" s="2"/>
      <c r="Q8564" s="27"/>
      <c r="R8564" s="2"/>
      <c r="S8564" s="2"/>
      <c r="T8564" s="2"/>
      <c r="U8564" s="2"/>
      <c r="V8564" s="2"/>
      <c r="W8564" s="2"/>
    </row>
    <row r="8565" spans="2:23" ht="15" customHeight="1" x14ac:dyDescent="0.35">
      <c r="B8565" s="349"/>
      <c r="C8565" s="715" t="str">
        <f t="shared" si="535"/>
        <v/>
      </c>
      <c r="D8565" s="458">
        <f>IF(ISNUMBER(Summary!$D$17), DATE(Summary!$D$17, 1, 1) + INT((ROW(B8527)-1)/24), DATE(2024, 1, 1) + INT((ROW(B8527)-1)/24))</f>
        <v>45647</v>
      </c>
      <c r="E8565" s="459">
        <v>0.25</v>
      </c>
      <c r="F8565" s="780"/>
      <c r="G8565" s="780"/>
      <c r="H8565" s="460">
        <f t="shared" si="533"/>
        <v>0</v>
      </c>
      <c r="I8565" s="460">
        <f t="shared" si="534"/>
        <v>0</v>
      </c>
      <c r="J8565" s="460">
        <f t="shared" si="532"/>
        <v>0</v>
      </c>
      <c r="K8565" s="9"/>
      <c r="P8565" s="2"/>
      <c r="Q8565" s="27"/>
      <c r="R8565" s="2"/>
      <c r="S8565" s="2"/>
      <c r="T8565" s="2"/>
      <c r="U8565" s="2"/>
      <c r="V8565" s="2"/>
      <c r="W8565" s="2"/>
    </row>
    <row r="8566" spans="2:23" ht="15" customHeight="1" x14ac:dyDescent="0.35">
      <c r="B8566" s="349"/>
      <c r="C8566" s="715" t="str">
        <f t="shared" si="535"/>
        <v/>
      </c>
      <c r="D8566" s="458">
        <f>IF(ISNUMBER(Summary!$D$17), DATE(Summary!$D$17, 1, 1) + INT((ROW(B8528)-1)/24), DATE(2024, 1, 1) + INT((ROW(B8528)-1)/24))</f>
        <v>45647</v>
      </c>
      <c r="E8566" s="459">
        <v>0.29166666666666669</v>
      </c>
      <c r="F8566" s="780"/>
      <c r="G8566" s="780"/>
      <c r="H8566" s="460">
        <f t="shared" si="533"/>
        <v>0</v>
      </c>
      <c r="I8566" s="460">
        <f t="shared" si="534"/>
        <v>0</v>
      </c>
      <c r="J8566" s="460">
        <f t="shared" si="532"/>
        <v>0</v>
      </c>
      <c r="K8566" s="9"/>
      <c r="P8566" s="2"/>
      <c r="Q8566" s="27"/>
      <c r="R8566" s="2"/>
      <c r="S8566" s="2"/>
      <c r="T8566" s="2"/>
      <c r="U8566" s="2"/>
      <c r="V8566" s="2"/>
      <c r="W8566" s="2"/>
    </row>
    <row r="8567" spans="2:23" ht="15" customHeight="1" x14ac:dyDescent="0.35">
      <c r="B8567" s="349"/>
      <c r="C8567" s="715" t="str">
        <f t="shared" si="535"/>
        <v/>
      </c>
      <c r="D8567" s="458">
        <f>IF(ISNUMBER(Summary!$D$17), DATE(Summary!$D$17, 1, 1) + INT((ROW(B8529)-1)/24), DATE(2024, 1, 1) + INT((ROW(B8529)-1)/24))</f>
        <v>45647</v>
      </c>
      <c r="E8567" s="459">
        <v>0.33333333333333337</v>
      </c>
      <c r="F8567" s="780"/>
      <c r="G8567" s="780"/>
      <c r="H8567" s="460">
        <f t="shared" si="533"/>
        <v>0</v>
      </c>
      <c r="I8567" s="460">
        <f t="shared" si="534"/>
        <v>0</v>
      </c>
      <c r="J8567" s="460">
        <f t="shared" si="532"/>
        <v>0</v>
      </c>
      <c r="K8567" s="9"/>
      <c r="P8567" s="2"/>
      <c r="Q8567" s="27"/>
      <c r="R8567" s="2"/>
      <c r="S8567" s="2"/>
      <c r="T8567" s="2"/>
      <c r="U8567" s="2"/>
      <c r="V8567" s="2"/>
      <c r="W8567" s="2"/>
    </row>
    <row r="8568" spans="2:23" ht="15" customHeight="1" x14ac:dyDescent="0.35">
      <c r="B8568" s="349"/>
      <c r="C8568" s="715" t="str">
        <f t="shared" si="535"/>
        <v/>
      </c>
      <c r="D8568" s="458">
        <f>IF(ISNUMBER(Summary!$D$17), DATE(Summary!$D$17, 1, 1) + INT((ROW(B8530)-1)/24), DATE(2024, 1, 1) + INT((ROW(B8530)-1)/24))</f>
        <v>45647</v>
      </c>
      <c r="E8568" s="459">
        <v>0.375</v>
      </c>
      <c r="F8568" s="780"/>
      <c r="G8568" s="780"/>
      <c r="H8568" s="460">
        <f t="shared" si="533"/>
        <v>0</v>
      </c>
      <c r="I8568" s="460">
        <f t="shared" si="534"/>
        <v>0</v>
      </c>
      <c r="J8568" s="460">
        <f t="shared" si="532"/>
        <v>0</v>
      </c>
      <c r="K8568" s="9"/>
      <c r="P8568" s="2"/>
      <c r="Q8568" s="27"/>
      <c r="R8568" s="2"/>
      <c r="S8568" s="2"/>
      <c r="T8568" s="2"/>
      <c r="U8568" s="2"/>
      <c r="V8568" s="2"/>
      <c r="W8568" s="2"/>
    </row>
    <row r="8569" spans="2:23" ht="15" customHeight="1" x14ac:dyDescent="0.35">
      <c r="B8569" s="349"/>
      <c r="C8569" s="715" t="str">
        <f t="shared" si="535"/>
        <v/>
      </c>
      <c r="D8569" s="458">
        <f>IF(ISNUMBER(Summary!$D$17), DATE(Summary!$D$17, 1, 1) + INT((ROW(B8531)-1)/24), DATE(2024, 1, 1) + INT((ROW(B8531)-1)/24))</f>
        <v>45647</v>
      </c>
      <c r="E8569" s="459">
        <v>0.41666666666666669</v>
      </c>
      <c r="F8569" s="780"/>
      <c r="G8569" s="780"/>
      <c r="H8569" s="460">
        <f t="shared" si="533"/>
        <v>0</v>
      </c>
      <c r="I8569" s="460">
        <f t="shared" si="534"/>
        <v>0</v>
      </c>
      <c r="J8569" s="460">
        <f t="shared" si="532"/>
        <v>0</v>
      </c>
      <c r="K8569" s="9"/>
      <c r="P8569" s="2"/>
      <c r="Q8569" s="27"/>
      <c r="R8569" s="2"/>
      <c r="S8569" s="2"/>
      <c r="T8569" s="2"/>
      <c r="U8569" s="2"/>
      <c r="V8569" s="2"/>
      <c r="W8569" s="2"/>
    </row>
    <row r="8570" spans="2:23" ht="15" customHeight="1" x14ac:dyDescent="0.35">
      <c r="B8570" s="349"/>
      <c r="C8570" s="715" t="str">
        <f t="shared" si="535"/>
        <v/>
      </c>
      <c r="D8570" s="458">
        <f>IF(ISNUMBER(Summary!$D$17), DATE(Summary!$D$17, 1, 1) + INT((ROW(B8532)-1)/24), DATE(2024, 1, 1) + INT((ROW(B8532)-1)/24))</f>
        <v>45647</v>
      </c>
      <c r="E8570" s="459">
        <v>0.45833333333333337</v>
      </c>
      <c r="F8570" s="780"/>
      <c r="G8570" s="780"/>
      <c r="H8570" s="460">
        <f t="shared" si="533"/>
        <v>0</v>
      </c>
      <c r="I8570" s="460">
        <f t="shared" si="534"/>
        <v>0</v>
      </c>
      <c r="J8570" s="460">
        <f t="shared" si="532"/>
        <v>0</v>
      </c>
      <c r="K8570" s="9"/>
      <c r="P8570" s="2"/>
      <c r="Q8570" s="27"/>
      <c r="R8570" s="2"/>
      <c r="S8570" s="2"/>
      <c r="T8570" s="2"/>
      <c r="U8570" s="2"/>
      <c r="V8570" s="2"/>
      <c r="W8570" s="2"/>
    </row>
    <row r="8571" spans="2:23" ht="15" customHeight="1" x14ac:dyDescent="0.35">
      <c r="B8571" s="349"/>
      <c r="C8571" s="715" t="str">
        <f t="shared" si="535"/>
        <v/>
      </c>
      <c r="D8571" s="458">
        <f>IF(ISNUMBER(Summary!$D$17), DATE(Summary!$D$17, 1, 1) + INT((ROW(B8533)-1)/24), DATE(2024, 1, 1) + INT((ROW(B8533)-1)/24))</f>
        <v>45647</v>
      </c>
      <c r="E8571" s="459">
        <v>0.50000000000000011</v>
      </c>
      <c r="F8571" s="780"/>
      <c r="G8571" s="780"/>
      <c r="H8571" s="460">
        <f t="shared" si="533"/>
        <v>0</v>
      </c>
      <c r="I8571" s="460">
        <f t="shared" si="534"/>
        <v>0</v>
      </c>
      <c r="J8571" s="460">
        <f t="shared" si="532"/>
        <v>0</v>
      </c>
      <c r="K8571" s="9"/>
      <c r="P8571" s="2"/>
      <c r="Q8571" s="27"/>
      <c r="R8571" s="2"/>
      <c r="S8571" s="2"/>
      <c r="T8571" s="2"/>
      <c r="U8571" s="2"/>
      <c r="V8571" s="2"/>
      <c r="W8571" s="2"/>
    </row>
    <row r="8572" spans="2:23" ht="15" customHeight="1" x14ac:dyDescent="0.35">
      <c r="B8572" s="349"/>
      <c r="C8572" s="715" t="str">
        <f t="shared" si="535"/>
        <v/>
      </c>
      <c r="D8572" s="458">
        <f>IF(ISNUMBER(Summary!$D$17), DATE(Summary!$D$17, 1, 1) + INT((ROW(B8534)-1)/24), DATE(2024, 1, 1) + INT((ROW(B8534)-1)/24))</f>
        <v>45647</v>
      </c>
      <c r="E8572" s="459">
        <v>0.54166666666666674</v>
      </c>
      <c r="F8572" s="780"/>
      <c r="G8572" s="780"/>
      <c r="H8572" s="460">
        <f t="shared" si="533"/>
        <v>0</v>
      </c>
      <c r="I8572" s="460">
        <f t="shared" si="534"/>
        <v>0</v>
      </c>
      <c r="J8572" s="460">
        <f t="shared" si="532"/>
        <v>0</v>
      </c>
      <c r="K8572" s="9"/>
      <c r="P8572" s="2"/>
      <c r="Q8572" s="27"/>
      <c r="R8572" s="2"/>
      <c r="S8572" s="2"/>
      <c r="T8572" s="2"/>
      <c r="U8572" s="2"/>
      <c r="V8572" s="2"/>
      <c r="W8572" s="2"/>
    </row>
    <row r="8573" spans="2:23" ht="15" customHeight="1" x14ac:dyDescent="0.35">
      <c r="B8573" s="349"/>
      <c r="C8573" s="715" t="str">
        <f t="shared" si="535"/>
        <v/>
      </c>
      <c r="D8573" s="458">
        <f>IF(ISNUMBER(Summary!$D$17), DATE(Summary!$D$17, 1, 1) + INT((ROW(B8535)-1)/24), DATE(2024, 1, 1) + INT((ROW(B8535)-1)/24))</f>
        <v>45647</v>
      </c>
      <c r="E8573" s="459">
        <v>0.58333333333333337</v>
      </c>
      <c r="F8573" s="780"/>
      <c r="G8573" s="780"/>
      <c r="H8573" s="460">
        <f t="shared" si="533"/>
        <v>0</v>
      </c>
      <c r="I8573" s="460">
        <f t="shared" si="534"/>
        <v>0</v>
      </c>
      <c r="J8573" s="460">
        <f t="shared" si="532"/>
        <v>0</v>
      </c>
      <c r="K8573" s="9"/>
      <c r="P8573" s="2"/>
      <c r="Q8573" s="27"/>
      <c r="R8573" s="2"/>
      <c r="S8573" s="2"/>
      <c r="T8573" s="2"/>
      <c r="U8573" s="2"/>
      <c r="V8573" s="2"/>
      <c r="W8573" s="2"/>
    </row>
    <row r="8574" spans="2:23" ht="15" customHeight="1" x14ac:dyDescent="0.35">
      <c r="B8574" s="349"/>
      <c r="C8574" s="715" t="str">
        <f t="shared" si="535"/>
        <v/>
      </c>
      <c r="D8574" s="458">
        <f>IF(ISNUMBER(Summary!$D$17), DATE(Summary!$D$17, 1, 1) + INT((ROW(B8536)-1)/24), DATE(2024, 1, 1) + INT((ROW(B8536)-1)/24))</f>
        <v>45647</v>
      </c>
      <c r="E8574" s="459">
        <v>0.62500000000000011</v>
      </c>
      <c r="F8574" s="780"/>
      <c r="G8574" s="780"/>
      <c r="H8574" s="460">
        <f t="shared" si="533"/>
        <v>0</v>
      </c>
      <c r="I8574" s="460">
        <f t="shared" si="534"/>
        <v>0</v>
      </c>
      <c r="J8574" s="460">
        <f t="shared" si="532"/>
        <v>0</v>
      </c>
      <c r="K8574" s="9"/>
      <c r="P8574" s="2"/>
      <c r="Q8574" s="27"/>
      <c r="R8574" s="2"/>
      <c r="S8574" s="2"/>
      <c r="T8574" s="2"/>
      <c r="U8574" s="2"/>
      <c r="V8574" s="2"/>
      <c r="W8574" s="2"/>
    </row>
    <row r="8575" spans="2:23" ht="15" customHeight="1" x14ac:dyDescent="0.35">
      <c r="B8575" s="349"/>
      <c r="C8575" s="715" t="str">
        <f t="shared" si="535"/>
        <v/>
      </c>
      <c r="D8575" s="458">
        <f>IF(ISNUMBER(Summary!$D$17), DATE(Summary!$D$17, 1, 1) + INT((ROW(B8537)-1)/24), DATE(2024, 1, 1) + INT((ROW(B8537)-1)/24))</f>
        <v>45647</v>
      </c>
      <c r="E8575" s="459">
        <v>0.66666666666666674</v>
      </c>
      <c r="F8575" s="780"/>
      <c r="G8575" s="780"/>
      <c r="H8575" s="460">
        <f t="shared" si="533"/>
        <v>0</v>
      </c>
      <c r="I8575" s="460">
        <f t="shared" si="534"/>
        <v>0</v>
      </c>
      <c r="J8575" s="460">
        <f t="shared" si="532"/>
        <v>0</v>
      </c>
      <c r="K8575" s="9"/>
      <c r="P8575" s="2"/>
      <c r="Q8575" s="27"/>
      <c r="R8575" s="2"/>
      <c r="S8575" s="2"/>
      <c r="T8575" s="2"/>
      <c r="U8575" s="2"/>
      <c r="V8575" s="2"/>
      <c r="W8575" s="2"/>
    </row>
    <row r="8576" spans="2:23" ht="15" customHeight="1" x14ac:dyDescent="0.35">
      <c r="B8576" s="349"/>
      <c r="C8576" s="715" t="str">
        <f t="shared" si="535"/>
        <v/>
      </c>
      <c r="D8576" s="458">
        <f>IF(ISNUMBER(Summary!$D$17), DATE(Summary!$D$17, 1, 1) + INT((ROW(B8538)-1)/24), DATE(2024, 1, 1) + INT((ROW(B8538)-1)/24))</f>
        <v>45647</v>
      </c>
      <c r="E8576" s="459">
        <v>0.70833333333333337</v>
      </c>
      <c r="F8576" s="780"/>
      <c r="G8576" s="780"/>
      <c r="H8576" s="460">
        <f t="shared" si="533"/>
        <v>0</v>
      </c>
      <c r="I8576" s="460">
        <f t="shared" si="534"/>
        <v>0</v>
      </c>
      <c r="J8576" s="460">
        <f t="shared" ref="J8576:J8639" si="536">G8576-H8576</f>
        <v>0</v>
      </c>
      <c r="K8576" s="9"/>
      <c r="P8576" s="2"/>
      <c r="Q8576" s="27"/>
      <c r="R8576" s="2"/>
      <c r="S8576" s="2"/>
      <c r="T8576" s="2"/>
      <c r="U8576" s="2"/>
      <c r="V8576" s="2"/>
      <c r="W8576" s="2"/>
    </row>
    <row r="8577" spans="2:23" ht="15" customHeight="1" x14ac:dyDescent="0.35">
      <c r="B8577" s="349"/>
      <c r="C8577" s="715" t="str">
        <f t="shared" si="535"/>
        <v/>
      </c>
      <c r="D8577" s="458">
        <f>IF(ISNUMBER(Summary!$D$17), DATE(Summary!$D$17, 1, 1) + INT((ROW(B8539)-1)/24), DATE(2024, 1, 1) + INT((ROW(B8539)-1)/24))</f>
        <v>45647</v>
      </c>
      <c r="E8577" s="459">
        <v>0.75000000000000011</v>
      </c>
      <c r="F8577" s="780"/>
      <c r="G8577" s="780"/>
      <c r="H8577" s="460">
        <f t="shared" si="533"/>
        <v>0</v>
      </c>
      <c r="I8577" s="460">
        <f t="shared" si="534"/>
        <v>0</v>
      </c>
      <c r="J8577" s="460">
        <f t="shared" si="536"/>
        <v>0</v>
      </c>
      <c r="K8577" s="9"/>
      <c r="P8577" s="2"/>
      <c r="Q8577" s="27"/>
      <c r="R8577" s="2"/>
      <c r="S8577" s="2"/>
      <c r="T8577" s="2"/>
      <c r="U8577" s="2"/>
      <c r="V8577" s="2"/>
      <c r="W8577" s="2"/>
    </row>
    <row r="8578" spans="2:23" ht="15" customHeight="1" x14ac:dyDescent="0.35">
      <c r="B8578" s="349"/>
      <c r="C8578" s="715" t="str">
        <f t="shared" si="535"/>
        <v/>
      </c>
      <c r="D8578" s="458">
        <f>IF(ISNUMBER(Summary!$D$17), DATE(Summary!$D$17, 1, 1) + INT((ROW(B8540)-1)/24), DATE(2024, 1, 1) + INT((ROW(B8540)-1)/24))</f>
        <v>45647</v>
      </c>
      <c r="E8578" s="459">
        <v>0.79166666666666674</v>
      </c>
      <c r="F8578" s="780"/>
      <c r="G8578" s="780"/>
      <c r="H8578" s="460">
        <f t="shared" si="533"/>
        <v>0</v>
      </c>
      <c r="I8578" s="460">
        <f t="shared" si="534"/>
        <v>0</v>
      </c>
      <c r="J8578" s="460">
        <f t="shared" si="536"/>
        <v>0</v>
      </c>
      <c r="K8578" s="9"/>
      <c r="P8578" s="2"/>
      <c r="Q8578" s="27"/>
      <c r="R8578" s="2"/>
      <c r="S8578" s="2"/>
      <c r="T8578" s="2"/>
      <c r="U8578" s="2"/>
      <c r="V8578" s="2"/>
      <c r="W8578" s="2"/>
    </row>
    <row r="8579" spans="2:23" ht="15" customHeight="1" x14ac:dyDescent="0.35">
      <c r="B8579" s="349"/>
      <c r="C8579" s="715" t="str">
        <f t="shared" si="535"/>
        <v/>
      </c>
      <c r="D8579" s="458">
        <f>IF(ISNUMBER(Summary!$D$17), DATE(Summary!$D$17, 1, 1) + INT((ROW(B8541)-1)/24), DATE(2024, 1, 1) + INT((ROW(B8541)-1)/24))</f>
        <v>45647</v>
      </c>
      <c r="E8579" s="459">
        <v>0.83333333333333337</v>
      </c>
      <c r="F8579" s="780"/>
      <c r="G8579" s="780"/>
      <c r="H8579" s="460">
        <f t="shared" si="533"/>
        <v>0</v>
      </c>
      <c r="I8579" s="460">
        <f t="shared" si="534"/>
        <v>0</v>
      </c>
      <c r="J8579" s="460">
        <f t="shared" si="536"/>
        <v>0</v>
      </c>
      <c r="K8579" s="9"/>
      <c r="P8579" s="2"/>
      <c r="Q8579" s="27"/>
      <c r="R8579" s="2"/>
      <c r="S8579" s="2"/>
      <c r="T8579" s="2"/>
      <c r="U8579" s="2"/>
      <c r="V8579" s="2"/>
      <c r="W8579" s="2"/>
    </row>
    <row r="8580" spans="2:23" ht="15" customHeight="1" x14ac:dyDescent="0.35">
      <c r="B8580" s="349"/>
      <c r="C8580" s="715" t="str">
        <f t="shared" si="535"/>
        <v/>
      </c>
      <c r="D8580" s="458">
        <f>IF(ISNUMBER(Summary!$D$17), DATE(Summary!$D$17, 1, 1) + INT((ROW(B8542)-1)/24), DATE(2024, 1, 1) + INT((ROW(B8542)-1)/24))</f>
        <v>45647</v>
      </c>
      <c r="E8580" s="459">
        <v>0.87500000000000011</v>
      </c>
      <c r="F8580" s="780"/>
      <c r="G8580" s="780"/>
      <c r="H8580" s="460">
        <f t="shared" si="533"/>
        <v>0</v>
      </c>
      <c r="I8580" s="460">
        <f t="shared" si="534"/>
        <v>0</v>
      </c>
      <c r="J8580" s="460">
        <f t="shared" si="536"/>
        <v>0</v>
      </c>
      <c r="K8580" s="9"/>
      <c r="P8580" s="2"/>
      <c r="Q8580" s="27"/>
      <c r="R8580" s="2"/>
      <c r="S8580" s="2"/>
      <c r="T8580" s="2"/>
      <c r="U8580" s="2"/>
      <c r="V8580" s="2"/>
      <c r="W8580" s="2"/>
    </row>
    <row r="8581" spans="2:23" ht="15" customHeight="1" x14ac:dyDescent="0.35">
      <c r="B8581" s="349"/>
      <c r="C8581" s="715" t="str">
        <f t="shared" si="535"/>
        <v/>
      </c>
      <c r="D8581" s="458">
        <f>IF(ISNUMBER(Summary!$D$17), DATE(Summary!$D$17, 1, 1) + INT((ROW(B8543)-1)/24), DATE(2024, 1, 1) + INT((ROW(B8543)-1)/24))</f>
        <v>45647</v>
      </c>
      <c r="E8581" s="459">
        <v>0.91666666666666674</v>
      </c>
      <c r="F8581" s="780"/>
      <c r="G8581" s="780"/>
      <c r="H8581" s="460">
        <f t="shared" si="533"/>
        <v>0</v>
      </c>
      <c r="I8581" s="460">
        <f t="shared" si="534"/>
        <v>0</v>
      </c>
      <c r="J8581" s="460">
        <f t="shared" si="536"/>
        <v>0</v>
      </c>
      <c r="K8581" s="9"/>
      <c r="P8581" s="2"/>
      <c r="Q8581" s="27"/>
      <c r="R8581" s="2"/>
      <c r="S8581" s="2"/>
      <c r="T8581" s="2"/>
      <c r="U8581" s="2"/>
      <c r="V8581" s="2"/>
      <c r="W8581" s="2"/>
    </row>
    <row r="8582" spans="2:23" ht="15" customHeight="1" x14ac:dyDescent="0.35">
      <c r="B8582" s="349"/>
      <c r="C8582" s="715" t="str">
        <f t="shared" si="535"/>
        <v/>
      </c>
      <c r="D8582" s="458">
        <f>IF(ISNUMBER(Summary!$D$17), DATE(Summary!$D$17, 1, 1) + INT((ROW(B8544)-1)/24), DATE(2024, 1, 1) + INT((ROW(B8544)-1)/24))</f>
        <v>45647</v>
      </c>
      <c r="E8582" s="459">
        <v>0.95833333333333337</v>
      </c>
      <c r="F8582" s="780"/>
      <c r="G8582" s="780"/>
      <c r="H8582" s="460">
        <f t="shared" si="533"/>
        <v>0</v>
      </c>
      <c r="I8582" s="460">
        <f t="shared" si="534"/>
        <v>0</v>
      </c>
      <c r="J8582" s="460">
        <f t="shared" si="536"/>
        <v>0</v>
      </c>
      <c r="K8582" s="9"/>
      <c r="P8582" s="2"/>
      <c r="Q8582" s="27"/>
      <c r="R8582" s="2"/>
      <c r="S8582" s="2"/>
      <c r="T8582" s="2"/>
      <c r="U8582" s="2"/>
      <c r="V8582" s="2"/>
      <c r="W8582" s="2"/>
    </row>
    <row r="8583" spans="2:23" ht="15" customHeight="1" x14ac:dyDescent="0.35">
      <c r="B8583" s="457"/>
      <c r="C8583" s="715">
        <f t="shared" si="535"/>
        <v>45648</v>
      </c>
      <c r="D8583" s="458">
        <f>IF(ISNUMBER(Summary!$D$17), DATE(Summary!$D$17, 1, 1) + INT((ROW(B8545)-1)/24), DATE(2024, 1, 1) + INT((ROW(B8545)-1)/24))</f>
        <v>45648</v>
      </c>
      <c r="E8583" s="459">
        <v>3.1225022567582528E-17</v>
      </c>
      <c r="F8583" s="780"/>
      <c r="G8583" s="780"/>
      <c r="H8583" s="460">
        <f t="shared" si="533"/>
        <v>0</v>
      </c>
      <c r="I8583" s="460">
        <f t="shared" si="534"/>
        <v>0</v>
      </c>
      <c r="J8583" s="460">
        <f t="shared" si="536"/>
        <v>0</v>
      </c>
      <c r="K8583" s="9"/>
      <c r="P8583" s="2"/>
      <c r="Q8583" s="27"/>
      <c r="R8583" s="2"/>
      <c r="S8583" s="2"/>
      <c r="T8583" s="2"/>
      <c r="U8583" s="2"/>
      <c r="V8583" s="2"/>
      <c r="W8583" s="2"/>
    </row>
    <row r="8584" spans="2:23" ht="15" customHeight="1" x14ac:dyDescent="0.35">
      <c r="B8584" s="349"/>
      <c r="C8584" s="715" t="str">
        <f t="shared" si="535"/>
        <v/>
      </c>
      <c r="D8584" s="458">
        <f>IF(ISNUMBER(Summary!$D$17), DATE(Summary!$D$17, 1, 1) + INT((ROW(B8546)-1)/24), DATE(2024, 1, 1) + INT((ROW(B8546)-1)/24))</f>
        <v>45648</v>
      </c>
      <c r="E8584" s="459">
        <v>4.1666666666666699E-2</v>
      </c>
      <c r="F8584" s="780"/>
      <c r="G8584" s="780"/>
      <c r="H8584" s="460">
        <f t="shared" si="533"/>
        <v>0</v>
      </c>
      <c r="I8584" s="460">
        <f t="shared" si="534"/>
        <v>0</v>
      </c>
      <c r="J8584" s="460">
        <f t="shared" si="536"/>
        <v>0</v>
      </c>
      <c r="K8584" s="9"/>
      <c r="P8584" s="2"/>
      <c r="Q8584" s="27"/>
      <c r="R8584" s="2"/>
      <c r="S8584" s="2"/>
      <c r="T8584" s="2"/>
      <c r="U8584" s="2"/>
      <c r="V8584" s="2"/>
      <c r="W8584" s="2"/>
    </row>
    <row r="8585" spans="2:23" ht="15" customHeight="1" x14ac:dyDescent="0.35">
      <c r="B8585" s="349"/>
      <c r="C8585" s="715" t="str">
        <f t="shared" si="535"/>
        <v/>
      </c>
      <c r="D8585" s="458">
        <f>IF(ISNUMBER(Summary!$D$17), DATE(Summary!$D$17, 1, 1) + INT((ROW(B8547)-1)/24), DATE(2024, 1, 1) + INT((ROW(B8547)-1)/24))</f>
        <v>45648</v>
      </c>
      <c r="E8585" s="459">
        <v>8.333333333333337E-2</v>
      </c>
      <c r="F8585" s="780"/>
      <c r="G8585" s="780"/>
      <c r="H8585" s="460">
        <f t="shared" si="533"/>
        <v>0</v>
      </c>
      <c r="I8585" s="460">
        <f t="shared" si="534"/>
        <v>0</v>
      </c>
      <c r="J8585" s="460">
        <f t="shared" si="536"/>
        <v>0</v>
      </c>
      <c r="K8585" s="9"/>
      <c r="P8585" s="2"/>
      <c r="Q8585" s="27"/>
      <c r="R8585" s="2"/>
      <c r="S8585" s="2"/>
      <c r="T8585" s="2"/>
      <c r="U8585" s="2"/>
      <c r="V8585" s="2"/>
      <c r="W8585" s="2"/>
    </row>
    <row r="8586" spans="2:23" ht="15" customHeight="1" x14ac:dyDescent="0.35">
      <c r="B8586" s="349"/>
      <c r="C8586" s="715" t="str">
        <f t="shared" si="535"/>
        <v/>
      </c>
      <c r="D8586" s="458">
        <f>IF(ISNUMBER(Summary!$D$17), DATE(Summary!$D$17, 1, 1) + INT((ROW(B8548)-1)/24), DATE(2024, 1, 1) + INT((ROW(B8548)-1)/24))</f>
        <v>45648</v>
      </c>
      <c r="E8586" s="459">
        <v>0.12500000000000006</v>
      </c>
      <c r="F8586" s="780"/>
      <c r="G8586" s="780"/>
      <c r="H8586" s="460">
        <f t="shared" si="533"/>
        <v>0</v>
      </c>
      <c r="I8586" s="460">
        <f t="shared" si="534"/>
        <v>0</v>
      </c>
      <c r="J8586" s="460">
        <f t="shared" si="536"/>
        <v>0</v>
      </c>
      <c r="K8586" s="9"/>
      <c r="P8586" s="2"/>
      <c r="Q8586" s="27"/>
      <c r="R8586" s="2"/>
      <c r="S8586" s="2"/>
      <c r="T8586" s="2"/>
      <c r="U8586" s="2"/>
      <c r="V8586" s="2"/>
      <c r="W8586" s="2"/>
    </row>
    <row r="8587" spans="2:23" ht="15" customHeight="1" x14ac:dyDescent="0.35">
      <c r="B8587" s="349"/>
      <c r="C8587" s="715" t="str">
        <f t="shared" si="535"/>
        <v/>
      </c>
      <c r="D8587" s="458">
        <f>IF(ISNUMBER(Summary!$D$17), DATE(Summary!$D$17, 1, 1) + INT((ROW(B8549)-1)/24), DATE(2024, 1, 1) + INT((ROW(B8549)-1)/24))</f>
        <v>45648</v>
      </c>
      <c r="E8587" s="459">
        <v>0.16666666666666669</v>
      </c>
      <c r="F8587" s="780"/>
      <c r="G8587" s="780"/>
      <c r="H8587" s="460">
        <f t="shared" si="533"/>
        <v>0</v>
      </c>
      <c r="I8587" s="460">
        <f t="shared" si="534"/>
        <v>0</v>
      </c>
      <c r="J8587" s="460">
        <f t="shared" si="536"/>
        <v>0</v>
      </c>
      <c r="K8587" s="9"/>
      <c r="P8587" s="2"/>
      <c r="Q8587" s="27"/>
      <c r="R8587" s="2"/>
      <c r="S8587" s="2"/>
      <c r="T8587" s="2"/>
      <c r="U8587" s="2"/>
      <c r="V8587" s="2"/>
      <c r="W8587" s="2"/>
    </row>
    <row r="8588" spans="2:23" ht="15" customHeight="1" x14ac:dyDescent="0.35">
      <c r="B8588" s="349"/>
      <c r="C8588" s="715" t="str">
        <f t="shared" si="535"/>
        <v/>
      </c>
      <c r="D8588" s="458">
        <f>IF(ISNUMBER(Summary!$D$17), DATE(Summary!$D$17, 1, 1) + INT((ROW(B8550)-1)/24), DATE(2024, 1, 1) + INT((ROW(B8550)-1)/24))</f>
        <v>45648</v>
      </c>
      <c r="E8588" s="459">
        <v>0.20833333333333337</v>
      </c>
      <c r="F8588" s="780"/>
      <c r="G8588" s="780"/>
      <c r="H8588" s="460">
        <f t="shared" si="533"/>
        <v>0</v>
      </c>
      <c r="I8588" s="460">
        <f t="shared" si="534"/>
        <v>0</v>
      </c>
      <c r="J8588" s="460">
        <f t="shared" si="536"/>
        <v>0</v>
      </c>
      <c r="K8588" s="9"/>
      <c r="P8588" s="2"/>
      <c r="Q8588" s="27"/>
      <c r="R8588" s="2"/>
      <c r="S8588" s="2"/>
      <c r="T8588" s="2"/>
      <c r="U8588" s="2"/>
      <c r="V8588" s="2"/>
      <c r="W8588" s="2"/>
    </row>
    <row r="8589" spans="2:23" ht="15" customHeight="1" x14ac:dyDescent="0.35">
      <c r="B8589" s="349"/>
      <c r="C8589" s="715" t="str">
        <f t="shared" si="535"/>
        <v/>
      </c>
      <c r="D8589" s="458">
        <f>IF(ISNUMBER(Summary!$D$17), DATE(Summary!$D$17, 1, 1) + INT((ROW(B8551)-1)/24), DATE(2024, 1, 1) + INT((ROW(B8551)-1)/24))</f>
        <v>45648</v>
      </c>
      <c r="E8589" s="459">
        <v>0.25</v>
      </c>
      <c r="F8589" s="780"/>
      <c r="G8589" s="780"/>
      <c r="H8589" s="460">
        <f t="shared" si="533"/>
        <v>0</v>
      </c>
      <c r="I8589" s="460">
        <f t="shared" si="534"/>
        <v>0</v>
      </c>
      <c r="J8589" s="460">
        <f t="shared" si="536"/>
        <v>0</v>
      </c>
      <c r="K8589" s="9"/>
      <c r="P8589" s="2"/>
      <c r="Q8589" s="27"/>
      <c r="R8589" s="2"/>
      <c r="S8589" s="2"/>
      <c r="T8589" s="2"/>
      <c r="U8589" s="2"/>
      <c r="V8589" s="2"/>
      <c r="W8589" s="2"/>
    </row>
    <row r="8590" spans="2:23" ht="15" customHeight="1" x14ac:dyDescent="0.35">
      <c r="B8590" s="349"/>
      <c r="C8590" s="715" t="str">
        <f t="shared" si="535"/>
        <v/>
      </c>
      <c r="D8590" s="458">
        <f>IF(ISNUMBER(Summary!$D$17), DATE(Summary!$D$17, 1, 1) + INT((ROW(B8552)-1)/24), DATE(2024, 1, 1) + INT((ROW(B8552)-1)/24))</f>
        <v>45648</v>
      </c>
      <c r="E8590" s="459">
        <v>0.29166666666666669</v>
      </c>
      <c r="F8590" s="780"/>
      <c r="G8590" s="780"/>
      <c r="H8590" s="460">
        <f t="shared" si="533"/>
        <v>0</v>
      </c>
      <c r="I8590" s="460">
        <f t="shared" si="534"/>
        <v>0</v>
      </c>
      <c r="J8590" s="460">
        <f t="shared" si="536"/>
        <v>0</v>
      </c>
      <c r="K8590" s="9"/>
      <c r="P8590" s="2"/>
      <c r="Q8590" s="27"/>
      <c r="R8590" s="2"/>
      <c r="S8590" s="2"/>
      <c r="T8590" s="2"/>
      <c r="U8590" s="2"/>
      <c r="V8590" s="2"/>
      <c r="W8590" s="2"/>
    </row>
    <row r="8591" spans="2:23" ht="15" customHeight="1" x14ac:dyDescent="0.35">
      <c r="B8591" s="349"/>
      <c r="C8591" s="715" t="str">
        <f t="shared" si="535"/>
        <v/>
      </c>
      <c r="D8591" s="458">
        <f>IF(ISNUMBER(Summary!$D$17), DATE(Summary!$D$17, 1, 1) + INT((ROW(B8553)-1)/24), DATE(2024, 1, 1) + INT((ROW(B8553)-1)/24))</f>
        <v>45648</v>
      </c>
      <c r="E8591" s="459">
        <v>0.33333333333333337</v>
      </c>
      <c r="F8591" s="780"/>
      <c r="G8591" s="780"/>
      <c r="H8591" s="460">
        <f t="shared" si="533"/>
        <v>0</v>
      </c>
      <c r="I8591" s="460">
        <f t="shared" si="534"/>
        <v>0</v>
      </c>
      <c r="J8591" s="460">
        <f t="shared" si="536"/>
        <v>0</v>
      </c>
      <c r="K8591" s="9"/>
      <c r="P8591" s="2"/>
      <c r="Q8591" s="27"/>
      <c r="R8591" s="2"/>
      <c r="S8591" s="2"/>
      <c r="T8591" s="2"/>
      <c r="U8591" s="2"/>
      <c r="V8591" s="2"/>
      <c r="W8591" s="2"/>
    </row>
    <row r="8592" spans="2:23" ht="15" customHeight="1" x14ac:dyDescent="0.35">
      <c r="B8592" s="349"/>
      <c r="C8592" s="715" t="str">
        <f t="shared" si="535"/>
        <v/>
      </c>
      <c r="D8592" s="458">
        <f>IF(ISNUMBER(Summary!$D$17), DATE(Summary!$D$17, 1, 1) + INT((ROW(B8554)-1)/24), DATE(2024, 1, 1) + INT((ROW(B8554)-1)/24))</f>
        <v>45648</v>
      </c>
      <c r="E8592" s="459">
        <v>0.375</v>
      </c>
      <c r="F8592" s="780"/>
      <c r="G8592" s="780"/>
      <c r="H8592" s="460">
        <f t="shared" si="533"/>
        <v>0</v>
      </c>
      <c r="I8592" s="460">
        <f t="shared" si="534"/>
        <v>0</v>
      </c>
      <c r="J8592" s="460">
        <f t="shared" si="536"/>
        <v>0</v>
      </c>
      <c r="K8592" s="9"/>
      <c r="P8592" s="2"/>
      <c r="Q8592" s="27"/>
      <c r="R8592" s="2"/>
      <c r="S8592" s="2"/>
      <c r="T8592" s="2"/>
      <c r="U8592" s="2"/>
      <c r="V8592" s="2"/>
      <c r="W8592" s="2"/>
    </row>
    <row r="8593" spans="2:23" ht="15" customHeight="1" x14ac:dyDescent="0.35">
      <c r="B8593" s="349"/>
      <c r="C8593" s="715" t="str">
        <f t="shared" si="535"/>
        <v/>
      </c>
      <c r="D8593" s="458">
        <f>IF(ISNUMBER(Summary!$D$17), DATE(Summary!$D$17, 1, 1) + INT((ROW(B8555)-1)/24), DATE(2024, 1, 1) + INT((ROW(B8555)-1)/24))</f>
        <v>45648</v>
      </c>
      <c r="E8593" s="459">
        <v>0.41666666666666669</v>
      </c>
      <c r="F8593" s="780"/>
      <c r="G8593" s="780"/>
      <c r="H8593" s="460">
        <f t="shared" si="533"/>
        <v>0</v>
      </c>
      <c r="I8593" s="460">
        <f t="shared" si="534"/>
        <v>0</v>
      </c>
      <c r="J8593" s="460">
        <f t="shared" si="536"/>
        <v>0</v>
      </c>
      <c r="K8593" s="9"/>
      <c r="P8593" s="2"/>
      <c r="Q8593" s="27"/>
      <c r="R8593" s="2"/>
      <c r="S8593" s="2"/>
      <c r="T8593" s="2"/>
      <c r="U8593" s="2"/>
      <c r="V8593" s="2"/>
      <c r="W8593" s="2"/>
    </row>
    <row r="8594" spans="2:23" ht="15" customHeight="1" x14ac:dyDescent="0.35">
      <c r="B8594" s="349"/>
      <c r="C8594" s="715" t="str">
        <f t="shared" si="535"/>
        <v/>
      </c>
      <c r="D8594" s="458">
        <f>IF(ISNUMBER(Summary!$D$17), DATE(Summary!$D$17, 1, 1) + INT((ROW(B8556)-1)/24), DATE(2024, 1, 1) + INT((ROW(B8556)-1)/24))</f>
        <v>45648</v>
      </c>
      <c r="E8594" s="459">
        <v>0.45833333333333337</v>
      </c>
      <c r="F8594" s="780"/>
      <c r="G8594" s="780"/>
      <c r="H8594" s="460">
        <f t="shared" si="533"/>
        <v>0</v>
      </c>
      <c r="I8594" s="460">
        <f t="shared" si="534"/>
        <v>0</v>
      </c>
      <c r="J8594" s="460">
        <f t="shared" si="536"/>
        <v>0</v>
      </c>
      <c r="K8594" s="9"/>
      <c r="P8594" s="2"/>
      <c r="Q8594" s="27"/>
      <c r="R8594" s="2"/>
      <c r="S8594" s="2"/>
      <c r="T8594" s="2"/>
      <c r="U8594" s="2"/>
      <c r="V8594" s="2"/>
      <c r="W8594" s="2"/>
    </row>
    <row r="8595" spans="2:23" ht="15" customHeight="1" x14ac:dyDescent="0.35">
      <c r="B8595" s="349"/>
      <c r="C8595" s="715" t="str">
        <f t="shared" si="535"/>
        <v/>
      </c>
      <c r="D8595" s="458">
        <f>IF(ISNUMBER(Summary!$D$17), DATE(Summary!$D$17, 1, 1) + INT((ROW(B8557)-1)/24), DATE(2024, 1, 1) + INT((ROW(B8557)-1)/24))</f>
        <v>45648</v>
      </c>
      <c r="E8595" s="459">
        <v>0.50000000000000011</v>
      </c>
      <c r="F8595" s="780"/>
      <c r="G8595" s="780"/>
      <c r="H8595" s="460">
        <f t="shared" si="533"/>
        <v>0</v>
      </c>
      <c r="I8595" s="460">
        <f t="shared" si="534"/>
        <v>0</v>
      </c>
      <c r="J8595" s="460">
        <f t="shared" si="536"/>
        <v>0</v>
      </c>
      <c r="K8595" s="9"/>
      <c r="P8595" s="2"/>
      <c r="Q8595" s="27"/>
      <c r="R8595" s="2"/>
      <c r="S8595" s="2"/>
      <c r="T8595" s="2"/>
      <c r="U8595" s="2"/>
      <c r="V8595" s="2"/>
      <c r="W8595" s="2"/>
    </row>
    <row r="8596" spans="2:23" ht="15" customHeight="1" x14ac:dyDescent="0.35">
      <c r="B8596" s="349"/>
      <c r="C8596" s="715" t="str">
        <f t="shared" si="535"/>
        <v/>
      </c>
      <c r="D8596" s="458">
        <f>IF(ISNUMBER(Summary!$D$17), DATE(Summary!$D$17, 1, 1) + INT((ROW(B8558)-1)/24), DATE(2024, 1, 1) + INT((ROW(B8558)-1)/24))</f>
        <v>45648</v>
      </c>
      <c r="E8596" s="459">
        <v>0.54166666666666674</v>
      </c>
      <c r="F8596" s="780"/>
      <c r="G8596" s="780"/>
      <c r="H8596" s="460">
        <f t="shared" si="533"/>
        <v>0</v>
      </c>
      <c r="I8596" s="460">
        <f t="shared" si="534"/>
        <v>0</v>
      </c>
      <c r="J8596" s="460">
        <f t="shared" si="536"/>
        <v>0</v>
      </c>
      <c r="K8596" s="9"/>
      <c r="P8596" s="2"/>
      <c r="Q8596" s="27"/>
      <c r="R8596" s="2"/>
      <c r="S8596" s="2"/>
      <c r="T8596" s="2"/>
      <c r="U8596" s="2"/>
      <c r="V8596" s="2"/>
      <c r="W8596" s="2"/>
    </row>
    <row r="8597" spans="2:23" ht="15" customHeight="1" x14ac:dyDescent="0.35">
      <c r="B8597" s="349"/>
      <c r="C8597" s="715" t="str">
        <f t="shared" si="535"/>
        <v/>
      </c>
      <c r="D8597" s="458">
        <f>IF(ISNUMBER(Summary!$D$17), DATE(Summary!$D$17, 1, 1) + INT((ROW(B8559)-1)/24), DATE(2024, 1, 1) + INT((ROW(B8559)-1)/24))</f>
        <v>45648</v>
      </c>
      <c r="E8597" s="459">
        <v>0.58333333333333337</v>
      </c>
      <c r="F8597" s="780"/>
      <c r="G8597" s="780"/>
      <c r="H8597" s="460">
        <f t="shared" si="533"/>
        <v>0</v>
      </c>
      <c r="I8597" s="460">
        <f t="shared" si="534"/>
        <v>0</v>
      </c>
      <c r="J8597" s="460">
        <f t="shared" si="536"/>
        <v>0</v>
      </c>
      <c r="K8597" s="9"/>
      <c r="P8597" s="2"/>
      <c r="Q8597" s="27"/>
      <c r="R8597" s="2"/>
      <c r="S8597" s="2"/>
      <c r="T8597" s="2"/>
      <c r="U8597" s="2"/>
      <c r="V8597" s="2"/>
      <c r="W8597" s="2"/>
    </row>
    <row r="8598" spans="2:23" ht="15" customHeight="1" x14ac:dyDescent="0.35">
      <c r="B8598" s="349"/>
      <c r="C8598" s="715" t="str">
        <f t="shared" si="535"/>
        <v/>
      </c>
      <c r="D8598" s="458">
        <f>IF(ISNUMBER(Summary!$D$17), DATE(Summary!$D$17, 1, 1) + INT((ROW(B8560)-1)/24), DATE(2024, 1, 1) + INT((ROW(B8560)-1)/24))</f>
        <v>45648</v>
      </c>
      <c r="E8598" s="459">
        <v>0.62500000000000011</v>
      </c>
      <c r="F8598" s="780"/>
      <c r="G8598" s="780"/>
      <c r="H8598" s="460">
        <f t="shared" si="533"/>
        <v>0</v>
      </c>
      <c r="I8598" s="460">
        <f t="shared" si="534"/>
        <v>0</v>
      </c>
      <c r="J8598" s="460">
        <f t="shared" si="536"/>
        <v>0</v>
      </c>
      <c r="K8598" s="9"/>
      <c r="P8598" s="2"/>
      <c r="Q8598" s="27"/>
      <c r="R8598" s="2"/>
      <c r="S8598" s="2"/>
      <c r="T8598" s="2"/>
      <c r="U8598" s="2"/>
      <c r="V8598" s="2"/>
      <c r="W8598" s="2"/>
    </row>
    <row r="8599" spans="2:23" ht="15" customHeight="1" x14ac:dyDescent="0.35">
      <c r="B8599" s="349"/>
      <c r="C8599" s="715" t="str">
        <f t="shared" si="535"/>
        <v/>
      </c>
      <c r="D8599" s="458">
        <f>IF(ISNUMBER(Summary!$D$17), DATE(Summary!$D$17, 1, 1) + INT((ROW(B8561)-1)/24), DATE(2024, 1, 1) + INT((ROW(B8561)-1)/24))</f>
        <v>45648</v>
      </c>
      <c r="E8599" s="459">
        <v>0.66666666666666674</v>
      </c>
      <c r="F8599" s="780"/>
      <c r="G8599" s="780"/>
      <c r="H8599" s="460">
        <f t="shared" si="533"/>
        <v>0</v>
      </c>
      <c r="I8599" s="460">
        <f t="shared" si="534"/>
        <v>0</v>
      </c>
      <c r="J8599" s="460">
        <f t="shared" si="536"/>
        <v>0</v>
      </c>
      <c r="K8599" s="9"/>
      <c r="P8599" s="2"/>
      <c r="Q8599" s="27"/>
      <c r="R8599" s="2"/>
      <c r="S8599" s="2"/>
      <c r="T8599" s="2"/>
      <c r="U8599" s="2"/>
      <c r="V8599" s="2"/>
      <c r="W8599" s="2"/>
    </row>
    <row r="8600" spans="2:23" ht="15" customHeight="1" x14ac:dyDescent="0.35">
      <c r="B8600" s="349"/>
      <c r="C8600" s="715" t="str">
        <f t="shared" si="535"/>
        <v/>
      </c>
      <c r="D8600" s="458">
        <f>IF(ISNUMBER(Summary!$D$17), DATE(Summary!$D$17, 1, 1) + INT((ROW(B8562)-1)/24), DATE(2024, 1, 1) + INT((ROW(B8562)-1)/24))</f>
        <v>45648</v>
      </c>
      <c r="E8600" s="459">
        <v>0.70833333333333337</v>
      </c>
      <c r="F8600" s="780"/>
      <c r="G8600" s="780"/>
      <c r="H8600" s="460">
        <f t="shared" si="533"/>
        <v>0</v>
      </c>
      <c r="I8600" s="460">
        <f t="shared" si="534"/>
        <v>0</v>
      </c>
      <c r="J8600" s="460">
        <f t="shared" si="536"/>
        <v>0</v>
      </c>
      <c r="K8600" s="9"/>
      <c r="P8600" s="2"/>
      <c r="Q8600" s="27"/>
      <c r="R8600" s="2"/>
      <c r="S8600" s="2"/>
      <c r="T8600" s="2"/>
      <c r="U8600" s="2"/>
      <c r="V8600" s="2"/>
      <c r="W8600" s="2"/>
    </row>
    <row r="8601" spans="2:23" ht="15" customHeight="1" x14ac:dyDescent="0.35">
      <c r="B8601" s="349"/>
      <c r="C8601" s="715" t="str">
        <f t="shared" si="535"/>
        <v/>
      </c>
      <c r="D8601" s="458">
        <f>IF(ISNUMBER(Summary!$D$17), DATE(Summary!$D$17, 1, 1) + INT((ROW(B8563)-1)/24), DATE(2024, 1, 1) + INT((ROW(B8563)-1)/24))</f>
        <v>45648</v>
      </c>
      <c r="E8601" s="459">
        <v>0.75000000000000011</v>
      </c>
      <c r="F8601" s="780"/>
      <c r="G8601" s="780"/>
      <c r="H8601" s="460">
        <f t="shared" si="533"/>
        <v>0</v>
      </c>
      <c r="I8601" s="460">
        <f t="shared" si="534"/>
        <v>0</v>
      </c>
      <c r="J8601" s="460">
        <f t="shared" si="536"/>
        <v>0</v>
      </c>
      <c r="K8601" s="9"/>
      <c r="P8601" s="2"/>
      <c r="Q8601" s="27"/>
      <c r="R8601" s="2"/>
      <c r="S8601" s="2"/>
      <c r="T8601" s="2"/>
      <c r="U8601" s="2"/>
      <c r="V8601" s="2"/>
      <c r="W8601" s="2"/>
    </row>
    <row r="8602" spans="2:23" ht="15" customHeight="1" x14ac:dyDescent="0.35">
      <c r="B8602" s="349"/>
      <c r="C8602" s="715" t="str">
        <f t="shared" si="535"/>
        <v/>
      </c>
      <c r="D8602" s="458">
        <f>IF(ISNUMBER(Summary!$D$17), DATE(Summary!$D$17, 1, 1) + INT((ROW(B8564)-1)/24), DATE(2024, 1, 1) + INT((ROW(B8564)-1)/24))</f>
        <v>45648</v>
      </c>
      <c r="E8602" s="459">
        <v>0.79166666666666674</v>
      </c>
      <c r="F8602" s="780"/>
      <c r="G8602" s="780"/>
      <c r="H8602" s="460">
        <f t="shared" si="533"/>
        <v>0</v>
      </c>
      <c r="I8602" s="460">
        <f t="shared" si="534"/>
        <v>0</v>
      </c>
      <c r="J8602" s="460">
        <f t="shared" si="536"/>
        <v>0</v>
      </c>
      <c r="K8602" s="9"/>
      <c r="P8602" s="2"/>
      <c r="Q8602" s="27"/>
      <c r="R8602" s="2"/>
      <c r="S8602" s="2"/>
      <c r="T8602" s="2"/>
      <c r="U8602" s="2"/>
      <c r="V8602" s="2"/>
      <c r="W8602" s="2"/>
    </row>
    <row r="8603" spans="2:23" ht="15" customHeight="1" x14ac:dyDescent="0.35">
      <c r="B8603" s="349"/>
      <c r="C8603" s="715" t="str">
        <f t="shared" si="535"/>
        <v/>
      </c>
      <c r="D8603" s="458">
        <f>IF(ISNUMBER(Summary!$D$17), DATE(Summary!$D$17, 1, 1) + INT((ROW(B8565)-1)/24), DATE(2024, 1, 1) + INT((ROW(B8565)-1)/24))</f>
        <v>45648</v>
      </c>
      <c r="E8603" s="459">
        <v>0.83333333333333337</v>
      </c>
      <c r="F8603" s="780"/>
      <c r="G8603" s="780"/>
      <c r="H8603" s="460">
        <f t="shared" si="533"/>
        <v>0</v>
      </c>
      <c r="I8603" s="460">
        <f t="shared" si="534"/>
        <v>0</v>
      </c>
      <c r="J8603" s="460">
        <f t="shared" si="536"/>
        <v>0</v>
      </c>
      <c r="K8603" s="9"/>
      <c r="P8603" s="2"/>
      <c r="Q8603" s="27"/>
      <c r="R8603" s="2"/>
      <c r="S8603" s="2"/>
      <c r="T8603" s="2"/>
      <c r="U8603" s="2"/>
      <c r="V8603" s="2"/>
      <c r="W8603" s="2"/>
    </row>
    <row r="8604" spans="2:23" ht="15" customHeight="1" x14ac:dyDescent="0.35">
      <c r="B8604" s="349"/>
      <c r="C8604" s="715" t="str">
        <f t="shared" si="535"/>
        <v/>
      </c>
      <c r="D8604" s="458">
        <f>IF(ISNUMBER(Summary!$D$17), DATE(Summary!$D$17, 1, 1) + INT((ROW(B8566)-1)/24), DATE(2024, 1, 1) + INT((ROW(B8566)-1)/24))</f>
        <v>45648</v>
      </c>
      <c r="E8604" s="459">
        <v>0.87500000000000011</v>
      </c>
      <c r="F8604" s="780"/>
      <c r="G8604" s="780"/>
      <c r="H8604" s="460">
        <f t="shared" si="533"/>
        <v>0</v>
      </c>
      <c r="I8604" s="460">
        <f t="shared" si="534"/>
        <v>0</v>
      </c>
      <c r="J8604" s="460">
        <f t="shared" si="536"/>
        <v>0</v>
      </c>
      <c r="K8604" s="9"/>
      <c r="P8604" s="2"/>
      <c r="Q8604" s="27"/>
      <c r="R8604" s="2"/>
      <c r="S8604" s="2"/>
      <c r="T8604" s="2"/>
      <c r="U8604" s="2"/>
      <c r="V8604" s="2"/>
      <c r="W8604" s="2"/>
    </row>
    <row r="8605" spans="2:23" ht="15" customHeight="1" x14ac:dyDescent="0.35">
      <c r="B8605" s="349"/>
      <c r="C8605" s="715" t="str">
        <f t="shared" si="535"/>
        <v/>
      </c>
      <c r="D8605" s="458">
        <f>IF(ISNUMBER(Summary!$D$17), DATE(Summary!$D$17, 1, 1) + INT((ROW(B8567)-1)/24), DATE(2024, 1, 1) + INT((ROW(B8567)-1)/24))</f>
        <v>45648</v>
      </c>
      <c r="E8605" s="459">
        <v>0.91666666666666674</v>
      </c>
      <c r="F8605" s="780"/>
      <c r="G8605" s="780"/>
      <c r="H8605" s="460">
        <f t="shared" si="533"/>
        <v>0</v>
      </c>
      <c r="I8605" s="460">
        <f t="shared" si="534"/>
        <v>0</v>
      </c>
      <c r="J8605" s="460">
        <f t="shared" si="536"/>
        <v>0</v>
      </c>
      <c r="K8605" s="9"/>
      <c r="P8605" s="2"/>
      <c r="Q8605" s="27"/>
      <c r="R8605" s="2"/>
      <c r="S8605" s="2"/>
      <c r="T8605" s="2"/>
      <c r="U8605" s="2"/>
      <c r="V8605" s="2"/>
      <c r="W8605" s="2"/>
    </row>
    <row r="8606" spans="2:23" ht="15" customHeight="1" x14ac:dyDescent="0.35">
      <c r="B8606" s="349"/>
      <c r="C8606" s="715" t="str">
        <f t="shared" si="535"/>
        <v/>
      </c>
      <c r="D8606" s="458">
        <f>IF(ISNUMBER(Summary!$D$17), DATE(Summary!$D$17, 1, 1) + INT((ROW(B8568)-1)/24), DATE(2024, 1, 1) + INT((ROW(B8568)-1)/24))</f>
        <v>45648</v>
      </c>
      <c r="E8606" s="459">
        <v>0.95833333333333337</v>
      </c>
      <c r="F8606" s="780"/>
      <c r="G8606" s="780"/>
      <c r="H8606" s="460">
        <f t="shared" si="533"/>
        <v>0</v>
      </c>
      <c r="I8606" s="460">
        <f t="shared" si="534"/>
        <v>0</v>
      </c>
      <c r="J8606" s="460">
        <f t="shared" si="536"/>
        <v>0</v>
      </c>
      <c r="K8606" s="9"/>
      <c r="P8606" s="2"/>
      <c r="Q8606" s="27"/>
      <c r="R8606" s="2"/>
      <c r="S8606" s="2"/>
      <c r="T8606" s="2"/>
      <c r="U8606" s="2"/>
      <c r="V8606" s="2"/>
      <c r="W8606" s="2"/>
    </row>
    <row r="8607" spans="2:23" ht="15" customHeight="1" x14ac:dyDescent="0.35">
      <c r="B8607" s="457"/>
      <c r="C8607" s="715">
        <f t="shared" si="535"/>
        <v>45649</v>
      </c>
      <c r="D8607" s="458">
        <f>IF(ISNUMBER(Summary!$D$17), DATE(Summary!$D$17, 1, 1) + INT((ROW(B8569)-1)/24), DATE(2024, 1, 1) + INT((ROW(B8569)-1)/24))</f>
        <v>45649</v>
      </c>
      <c r="E8607" s="459">
        <v>3.1225022567582528E-17</v>
      </c>
      <c r="F8607" s="780"/>
      <c r="G8607" s="780"/>
      <c r="H8607" s="460">
        <f t="shared" si="533"/>
        <v>0</v>
      </c>
      <c r="I8607" s="460">
        <f t="shared" si="534"/>
        <v>0</v>
      </c>
      <c r="J8607" s="460">
        <f t="shared" si="536"/>
        <v>0</v>
      </c>
      <c r="K8607" s="9"/>
      <c r="P8607" s="2"/>
      <c r="Q8607" s="27"/>
      <c r="R8607" s="2"/>
      <c r="S8607" s="2"/>
      <c r="T8607" s="2"/>
      <c r="U8607" s="2"/>
      <c r="V8607" s="2"/>
      <c r="W8607" s="2"/>
    </row>
    <row r="8608" spans="2:23" ht="15" customHeight="1" x14ac:dyDescent="0.35">
      <c r="B8608" s="349"/>
      <c r="C8608" s="715" t="str">
        <f t="shared" si="535"/>
        <v/>
      </c>
      <c r="D8608" s="458">
        <f>IF(ISNUMBER(Summary!$D$17), DATE(Summary!$D$17, 1, 1) + INT((ROW(B8570)-1)/24), DATE(2024, 1, 1) + INT((ROW(B8570)-1)/24))</f>
        <v>45649</v>
      </c>
      <c r="E8608" s="459">
        <v>4.1666666666666699E-2</v>
      </c>
      <c r="F8608" s="780"/>
      <c r="G8608" s="780"/>
      <c r="H8608" s="460">
        <f t="shared" si="533"/>
        <v>0</v>
      </c>
      <c r="I8608" s="460">
        <f t="shared" si="534"/>
        <v>0</v>
      </c>
      <c r="J8608" s="460">
        <f t="shared" si="536"/>
        <v>0</v>
      </c>
      <c r="K8608" s="9"/>
      <c r="P8608" s="2"/>
      <c r="Q8608" s="27"/>
      <c r="R8608" s="2"/>
      <c r="S8608" s="2"/>
      <c r="T8608" s="2"/>
      <c r="U8608" s="2"/>
      <c r="V8608" s="2"/>
      <c r="W8608" s="2"/>
    </row>
    <row r="8609" spans="2:23" ht="15" customHeight="1" x14ac:dyDescent="0.35">
      <c r="B8609" s="349"/>
      <c r="C8609" s="715" t="str">
        <f t="shared" si="535"/>
        <v/>
      </c>
      <c r="D8609" s="458">
        <f>IF(ISNUMBER(Summary!$D$17), DATE(Summary!$D$17, 1, 1) + INT((ROW(B8571)-1)/24), DATE(2024, 1, 1) + INT((ROW(B8571)-1)/24))</f>
        <v>45649</v>
      </c>
      <c r="E8609" s="459">
        <v>8.333333333333337E-2</v>
      </c>
      <c r="F8609" s="780"/>
      <c r="G8609" s="780"/>
      <c r="H8609" s="460">
        <f t="shared" si="533"/>
        <v>0</v>
      </c>
      <c r="I8609" s="460">
        <f t="shared" si="534"/>
        <v>0</v>
      </c>
      <c r="J8609" s="460">
        <f t="shared" si="536"/>
        <v>0</v>
      </c>
      <c r="K8609" s="9"/>
      <c r="P8609" s="2"/>
      <c r="Q8609" s="27"/>
      <c r="R8609" s="2"/>
      <c r="S8609" s="2"/>
      <c r="T8609" s="2"/>
      <c r="U8609" s="2"/>
      <c r="V8609" s="2"/>
      <c r="W8609" s="2"/>
    </row>
    <row r="8610" spans="2:23" ht="15" customHeight="1" x14ac:dyDescent="0.35">
      <c r="B8610" s="349"/>
      <c r="C8610" s="715" t="str">
        <f t="shared" si="535"/>
        <v/>
      </c>
      <c r="D8610" s="458">
        <f>IF(ISNUMBER(Summary!$D$17), DATE(Summary!$D$17, 1, 1) + INT((ROW(B8572)-1)/24), DATE(2024, 1, 1) + INT((ROW(B8572)-1)/24))</f>
        <v>45649</v>
      </c>
      <c r="E8610" s="459">
        <v>0.12500000000000006</v>
      </c>
      <c r="F8610" s="780"/>
      <c r="G8610" s="780"/>
      <c r="H8610" s="460">
        <f t="shared" si="533"/>
        <v>0</v>
      </c>
      <c r="I8610" s="460">
        <f t="shared" si="534"/>
        <v>0</v>
      </c>
      <c r="J8610" s="460">
        <f t="shared" si="536"/>
        <v>0</v>
      </c>
      <c r="K8610" s="9"/>
      <c r="P8610" s="2"/>
      <c r="Q8610" s="27"/>
      <c r="R8610" s="2"/>
      <c r="S8610" s="2"/>
      <c r="T8610" s="2"/>
      <c r="U8610" s="2"/>
      <c r="V8610" s="2"/>
      <c r="W8610" s="2"/>
    </row>
    <row r="8611" spans="2:23" ht="15" customHeight="1" x14ac:dyDescent="0.35">
      <c r="B8611" s="349"/>
      <c r="C8611" s="715" t="str">
        <f t="shared" si="535"/>
        <v/>
      </c>
      <c r="D8611" s="458">
        <f>IF(ISNUMBER(Summary!$D$17), DATE(Summary!$D$17, 1, 1) + INT((ROW(B8573)-1)/24), DATE(2024, 1, 1) + INT((ROW(B8573)-1)/24))</f>
        <v>45649</v>
      </c>
      <c r="E8611" s="459">
        <v>0.16666666666666669</v>
      </c>
      <c r="F8611" s="780"/>
      <c r="G8611" s="780"/>
      <c r="H8611" s="460">
        <f t="shared" si="533"/>
        <v>0</v>
      </c>
      <c r="I8611" s="460">
        <f t="shared" si="534"/>
        <v>0</v>
      </c>
      <c r="J8611" s="460">
        <f t="shared" si="536"/>
        <v>0</v>
      </c>
      <c r="K8611" s="9"/>
      <c r="P8611" s="2"/>
      <c r="Q8611" s="27"/>
      <c r="R8611" s="2"/>
      <c r="S8611" s="2"/>
      <c r="T8611" s="2"/>
      <c r="U8611" s="2"/>
      <c r="V8611" s="2"/>
      <c r="W8611" s="2"/>
    </row>
    <row r="8612" spans="2:23" ht="15" customHeight="1" x14ac:dyDescent="0.35">
      <c r="B8612" s="349"/>
      <c r="C8612" s="715" t="str">
        <f t="shared" si="535"/>
        <v/>
      </c>
      <c r="D8612" s="458">
        <f>IF(ISNUMBER(Summary!$D$17), DATE(Summary!$D$17, 1, 1) + INT((ROW(B8574)-1)/24), DATE(2024, 1, 1) + INT((ROW(B8574)-1)/24))</f>
        <v>45649</v>
      </c>
      <c r="E8612" s="459">
        <v>0.20833333333333337</v>
      </c>
      <c r="F8612" s="780"/>
      <c r="G8612" s="780"/>
      <c r="H8612" s="460">
        <f t="shared" si="533"/>
        <v>0</v>
      </c>
      <c r="I8612" s="460">
        <f t="shared" si="534"/>
        <v>0</v>
      </c>
      <c r="J8612" s="460">
        <f t="shared" si="536"/>
        <v>0</v>
      </c>
      <c r="K8612" s="9"/>
      <c r="P8612" s="2"/>
      <c r="Q8612" s="27"/>
      <c r="R8612" s="2"/>
      <c r="S8612" s="2"/>
      <c r="T8612" s="2"/>
      <c r="U8612" s="2"/>
      <c r="V8612" s="2"/>
      <c r="W8612" s="2"/>
    </row>
    <row r="8613" spans="2:23" ht="15" customHeight="1" x14ac:dyDescent="0.35">
      <c r="B8613" s="349"/>
      <c r="C8613" s="715" t="str">
        <f t="shared" si="535"/>
        <v/>
      </c>
      <c r="D8613" s="458">
        <f>IF(ISNUMBER(Summary!$D$17), DATE(Summary!$D$17, 1, 1) + INT((ROW(B8575)-1)/24), DATE(2024, 1, 1) + INT((ROW(B8575)-1)/24))</f>
        <v>45649</v>
      </c>
      <c r="E8613" s="459">
        <v>0.25</v>
      </c>
      <c r="F8613" s="780"/>
      <c r="G8613" s="780"/>
      <c r="H8613" s="460">
        <f t="shared" si="533"/>
        <v>0</v>
      </c>
      <c r="I8613" s="460">
        <f t="shared" si="534"/>
        <v>0</v>
      </c>
      <c r="J8613" s="460">
        <f t="shared" si="536"/>
        <v>0</v>
      </c>
      <c r="K8613" s="9"/>
      <c r="P8613" s="2"/>
      <c r="Q8613" s="27"/>
      <c r="R8613" s="2"/>
      <c r="S8613" s="2"/>
      <c r="T8613" s="2"/>
      <c r="U8613" s="2"/>
      <c r="V8613" s="2"/>
      <c r="W8613" s="2"/>
    </row>
    <row r="8614" spans="2:23" ht="15" customHeight="1" x14ac:dyDescent="0.35">
      <c r="B8614" s="349"/>
      <c r="C8614" s="715" t="str">
        <f t="shared" si="535"/>
        <v/>
      </c>
      <c r="D8614" s="458">
        <f>IF(ISNUMBER(Summary!$D$17), DATE(Summary!$D$17, 1, 1) + INT((ROW(B8576)-1)/24), DATE(2024, 1, 1) + INT((ROW(B8576)-1)/24))</f>
        <v>45649</v>
      </c>
      <c r="E8614" s="459">
        <v>0.29166666666666669</v>
      </c>
      <c r="F8614" s="780"/>
      <c r="G8614" s="780"/>
      <c r="H8614" s="460">
        <f t="shared" si="533"/>
        <v>0</v>
      </c>
      <c r="I8614" s="460">
        <f t="shared" si="534"/>
        <v>0</v>
      </c>
      <c r="J8614" s="460">
        <f t="shared" si="536"/>
        <v>0</v>
      </c>
      <c r="K8614" s="9"/>
      <c r="P8614" s="2"/>
      <c r="Q8614" s="27"/>
      <c r="R8614" s="2"/>
      <c r="S8614" s="2"/>
      <c r="T8614" s="2"/>
      <c r="U8614" s="2"/>
      <c r="V8614" s="2"/>
      <c r="W8614" s="2"/>
    </row>
    <row r="8615" spans="2:23" ht="15" customHeight="1" x14ac:dyDescent="0.35">
      <c r="B8615" s="349"/>
      <c r="C8615" s="715" t="str">
        <f t="shared" si="535"/>
        <v/>
      </c>
      <c r="D8615" s="458">
        <f>IF(ISNUMBER(Summary!$D$17), DATE(Summary!$D$17, 1, 1) + INT((ROW(B8577)-1)/24), DATE(2024, 1, 1) + INT((ROW(B8577)-1)/24))</f>
        <v>45649</v>
      </c>
      <c r="E8615" s="459">
        <v>0.33333333333333337</v>
      </c>
      <c r="F8615" s="780"/>
      <c r="G8615" s="780"/>
      <c r="H8615" s="460">
        <f t="shared" ref="H8615:H8678" si="537">IF(G8615&gt;F8615,F8615,G8615)</f>
        <v>0</v>
      </c>
      <c r="I8615" s="460">
        <f t="shared" ref="I8615:I8678" si="538">F8615-H8615</f>
        <v>0</v>
      </c>
      <c r="J8615" s="460">
        <f t="shared" si="536"/>
        <v>0</v>
      </c>
      <c r="K8615" s="9"/>
      <c r="P8615" s="2"/>
      <c r="Q8615" s="27"/>
      <c r="R8615" s="2"/>
      <c r="S8615" s="2"/>
      <c r="T8615" s="2"/>
      <c r="U8615" s="2"/>
      <c r="V8615" s="2"/>
      <c r="W8615" s="2"/>
    </row>
    <row r="8616" spans="2:23" ht="15" customHeight="1" x14ac:dyDescent="0.35">
      <c r="B8616" s="349"/>
      <c r="C8616" s="715" t="str">
        <f t="shared" ref="C8616:C8679" si="539">IF(MOD(ROW()-ROW($E$39), 24)=0, $D8616, "")</f>
        <v/>
      </c>
      <c r="D8616" s="458">
        <f>IF(ISNUMBER(Summary!$D$17), DATE(Summary!$D$17, 1, 1) + INT((ROW(B8578)-1)/24), DATE(2024, 1, 1) + INT((ROW(B8578)-1)/24))</f>
        <v>45649</v>
      </c>
      <c r="E8616" s="459">
        <v>0.375</v>
      </c>
      <c r="F8616" s="780"/>
      <c r="G8616" s="780"/>
      <c r="H8616" s="460">
        <f t="shared" si="537"/>
        <v>0</v>
      </c>
      <c r="I8616" s="460">
        <f t="shared" si="538"/>
        <v>0</v>
      </c>
      <c r="J8616" s="460">
        <f t="shared" si="536"/>
        <v>0</v>
      </c>
      <c r="K8616" s="9"/>
      <c r="P8616" s="2"/>
      <c r="Q8616" s="27"/>
      <c r="R8616" s="2"/>
      <c r="S8616" s="2"/>
      <c r="T8616" s="2"/>
      <c r="U8616" s="2"/>
      <c r="V8616" s="2"/>
      <c r="W8616" s="2"/>
    </row>
    <row r="8617" spans="2:23" ht="15" customHeight="1" x14ac:dyDescent="0.35">
      <c r="B8617" s="349"/>
      <c r="C8617" s="715" t="str">
        <f t="shared" si="539"/>
        <v/>
      </c>
      <c r="D8617" s="458">
        <f>IF(ISNUMBER(Summary!$D$17), DATE(Summary!$D$17, 1, 1) + INT((ROW(B8579)-1)/24), DATE(2024, 1, 1) + INT((ROW(B8579)-1)/24))</f>
        <v>45649</v>
      </c>
      <c r="E8617" s="459">
        <v>0.41666666666666669</v>
      </c>
      <c r="F8617" s="780"/>
      <c r="G8617" s="780"/>
      <c r="H8617" s="460">
        <f t="shared" si="537"/>
        <v>0</v>
      </c>
      <c r="I8617" s="460">
        <f t="shared" si="538"/>
        <v>0</v>
      </c>
      <c r="J8617" s="460">
        <f t="shared" si="536"/>
        <v>0</v>
      </c>
      <c r="K8617" s="9"/>
      <c r="P8617" s="2"/>
      <c r="Q8617" s="27"/>
      <c r="R8617" s="2"/>
      <c r="S8617" s="2"/>
      <c r="T8617" s="2"/>
      <c r="U8617" s="2"/>
      <c r="V8617" s="2"/>
      <c r="W8617" s="2"/>
    </row>
    <row r="8618" spans="2:23" ht="15" customHeight="1" x14ac:dyDescent="0.35">
      <c r="B8618" s="349"/>
      <c r="C8618" s="715" t="str">
        <f t="shared" si="539"/>
        <v/>
      </c>
      <c r="D8618" s="458">
        <f>IF(ISNUMBER(Summary!$D$17), DATE(Summary!$D$17, 1, 1) + INT((ROW(B8580)-1)/24), DATE(2024, 1, 1) + INT((ROW(B8580)-1)/24))</f>
        <v>45649</v>
      </c>
      <c r="E8618" s="459">
        <v>0.45833333333333337</v>
      </c>
      <c r="F8618" s="780"/>
      <c r="G8618" s="780"/>
      <c r="H8618" s="460">
        <f t="shared" si="537"/>
        <v>0</v>
      </c>
      <c r="I8618" s="460">
        <f t="shared" si="538"/>
        <v>0</v>
      </c>
      <c r="J8618" s="460">
        <f t="shared" si="536"/>
        <v>0</v>
      </c>
      <c r="K8618" s="9"/>
      <c r="P8618" s="2"/>
      <c r="Q8618" s="27"/>
      <c r="R8618" s="2"/>
      <c r="S8618" s="2"/>
      <c r="T8618" s="2"/>
      <c r="U8618" s="2"/>
      <c r="V8618" s="2"/>
      <c r="W8618" s="2"/>
    </row>
    <row r="8619" spans="2:23" ht="15" customHeight="1" x14ac:dyDescent="0.35">
      <c r="B8619" s="349"/>
      <c r="C8619" s="715" t="str">
        <f t="shared" si="539"/>
        <v/>
      </c>
      <c r="D8619" s="458">
        <f>IF(ISNUMBER(Summary!$D$17), DATE(Summary!$D$17, 1, 1) + INT((ROW(B8581)-1)/24), DATE(2024, 1, 1) + INT((ROW(B8581)-1)/24))</f>
        <v>45649</v>
      </c>
      <c r="E8619" s="459">
        <v>0.50000000000000011</v>
      </c>
      <c r="F8619" s="780"/>
      <c r="G8619" s="780"/>
      <c r="H8619" s="460">
        <f t="shared" si="537"/>
        <v>0</v>
      </c>
      <c r="I8619" s="460">
        <f t="shared" si="538"/>
        <v>0</v>
      </c>
      <c r="J8619" s="460">
        <f t="shared" si="536"/>
        <v>0</v>
      </c>
      <c r="K8619" s="9"/>
      <c r="P8619" s="2"/>
      <c r="Q8619" s="27"/>
      <c r="R8619" s="2"/>
      <c r="S8619" s="2"/>
      <c r="T8619" s="2"/>
      <c r="U8619" s="2"/>
      <c r="V8619" s="2"/>
      <c r="W8619" s="2"/>
    </row>
    <row r="8620" spans="2:23" ht="15" customHeight="1" x14ac:dyDescent="0.35">
      <c r="B8620" s="349"/>
      <c r="C8620" s="715" t="str">
        <f t="shared" si="539"/>
        <v/>
      </c>
      <c r="D8620" s="458">
        <f>IF(ISNUMBER(Summary!$D$17), DATE(Summary!$D$17, 1, 1) + INT((ROW(B8582)-1)/24), DATE(2024, 1, 1) + INT((ROW(B8582)-1)/24))</f>
        <v>45649</v>
      </c>
      <c r="E8620" s="459">
        <v>0.54166666666666674</v>
      </c>
      <c r="F8620" s="780"/>
      <c r="G8620" s="780"/>
      <c r="H8620" s="460">
        <f t="shared" si="537"/>
        <v>0</v>
      </c>
      <c r="I8620" s="460">
        <f t="shared" si="538"/>
        <v>0</v>
      </c>
      <c r="J8620" s="460">
        <f t="shared" si="536"/>
        <v>0</v>
      </c>
      <c r="K8620" s="9"/>
      <c r="P8620" s="2"/>
      <c r="Q8620" s="27"/>
      <c r="R8620" s="2"/>
      <c r="S8620" s="2"/>
      <c r="T8620" s="2"/>
      <c r="U8620" s="2"/>
      <c r="V8620" s="2"/>
      <c r="W8620" s="2"/>
    </row>
    <row r="8621" spans="2:23" ht="15" customHeight="1" x14ac:dyDescent="0.35">
      <c r="B8621" s="349"/>
      <c r="C8621" s="715" t="str">
        <f t="shared" si="539"/>
        <v/>
      </c>
      <c r="D8621" s="458">
        <f>IF(ISNUMBER(Summary!$D$17), DATE(Summary!$D$17, 1, 1) + INT((ROW(B8583)-1)/24), DATE(2024, 1, 1) + INT((ROW(B8583)-1)/24))</f>
        <v>45649</v>
      </c>
      <c r="E8621" s="459">
        <v>0.58333333333333337</v>
      </c>
      <c r="F8621" s="780"/>
      <c r="G8621" s="780"/>
      <c r="H8621" s="460">
        <f t="shared" si="537"/>
        <v>0</v>
      </c>
      <c r="I8621" s="460">
        <f t="shared" si="538"/>
        <v>0</v>
      </c>
      <c r="J8621" s="460">
        <f t="shared" si="536"/>
        <v>0</v>
      </c>
      <c r="K8621" s="9"/>
      <c r="P8621" s="2"/>
      <c r="Q8621" s="27"/>
      <c r="R8621" s="2"/>
      <c r="S8621" s="2"/>
      <c r="T8621" s="2"/>
      <c r="U8621" s="2"/>
      <c r="V8621" s="2"/>
      <c r="W8621" s="2"/>
    </row>
    <row r="8622" spans="2:23" ht="15" customHeight="1" x14ac:dyDescent="0.35">
      <c r="B8622" s="349"/>
      <c r="C8622" s="715" t="str">
        <f t="shared" si="539"/>
        <v/>
      </c>
      <c r="D8622" s="458">
        <f>IF(ISNUMBER(Summary!$D$17), DATE(Summary!$D$17, 1, 1) + INT((ROW(B8584)-1)/24), DATE(2024, 1, 1) + INT((ROW(B8584)-1)/24))</f>
        <v>45649</v>
      </c>
      <c r="E8622" s="459">
        <v>0.62500000000000011</v>
      </c>
      <c r="F8622" s="780"/>
      <c r="G8622" s="780"/>
      <c r="H8622" s="460">
        <f t="shared" si="537"/>
        <v>0</v>
      </c>
      <c r="I8622" s="460">
        <f t="shared" si="538"/>
        <v>0</v>
      </c>
      <c r="J8622" s="460">
        <f t="shared" si="536"/>
        <v>0</v>
      </c>
      <c r="K8622" s="9"/>
      <c r="P8622" s="2"/>
      <c r="Q8622" s="27"/>
      <c r="R8622" s="2"/>
      <c r="S8622" s="2"/>
      <c r="T8622" s="2"/>
      <c r="U8622" s="2"/>
      <c r="V8622" s="2"/>
      <c r="W8622" s="2"/>
    </row>
    <row r="8623" spans="2:23" ht="15" customHeight="1" x14ac:dyDescent="0.35">
      <c r="B8623" s="349"/>
      <c r="C8623" s="715" t="str">
        <f t="shared" si="539"/>
        <v/>
      </c>
      <c r="D8623" s="458">
        <f>IF(ISNUMBER(Summary!$D$17), DATE(Summary!$D$17, 1, 1) + INT((ROW(B8585)-1)/24), DATE(2024, 1, 1) + INT((ROW(B8585)-1)/24))</f>
        <v>45649</v>
      </c>
      <c r="E8623" s="459">
        <v>0.66666666666666674</v>
      </c>
      <c r="F8623" s="780"/>
      <c r="G8623" s="780"/>
      <c r="H8623" s="460">
        <f t="shared" si="537"/>
        <v>0</v>
      </c>
      <c r="I8623" s="460">
        <f t="shared" si="538"/>
        <v>0</v>
      </c>
      <c r="J8623" s="460">
        <f t="shared" si="536"/>
        <v>0</v>
      </c>
      <c r="K8623" s="9"/>
      <c r="P8623" s="2"/>
      <c r="Q8623" s="27"/>
      <c r="R8623" s="2"/>
      <c r="S8623" s="2"/>
      <c r="T8623" s="2"/>
      <c r="U8623" s="2"/>
      <c r="V8623" s="2"/>
      <c r="W8623" s="2"/>
    </row>
    <row r="8624" spans="2:23" ht="15" customHeight="1" x14ac:dyDescent="0.35">
      <c r="B8624" s="349"/>
      <c r="C8624" s="715" t="str">
        <f t="shared" si="539"/>
        <v/>
      </c>
      <c r="D8624" s="458">
        <f>IF(ISNUMBER(Summary!$D$17), DATE(Summary!$D$17, 1, 1) + INT((ROW(B8586)-1)/24), DATE(2024, 1, 1) + INT((ROW(B8586)-1)/24))</f>
        <v>45649</v>
      </c>
      <c r="E8624" s="459">
        <v>0.70833333333333337</v>
      </c>
      <c r="F8624" s="780"/>
      <c r="G8624" s="780"/>
      <c r="H8624" s="460">
        <f t="shared" si="537"/>
        <v>0</v>
      </c>
      <c r="I8624" s="460">
        <f t="shared" si="538"/>
        <v>0</v>
      </c>
      <c r="J8624" s="460">
        <f t="shared" si="536"/>
        <v>0</v>
      </c>
      <c r="K8624" s="9"/>
      <c r="P8624" s="2"/>
      <c r="Q8624" s="27"/>
      <c r="R8624" s="2"/>
      <c r="S8624" s="2"/>
      <c r="T8624" s="2"/>
      <c r="U8624" s="2"/>
      <c r="V8624" s="2"/>
      <c r="W8624" s="2"/>
    </row>
    <row r="8625" spans="2:23" ht="15" customHeight="1" x14ac:dyDescent="0.35">
      <c r="B8625" s="349"/>
      <c r="C8625" s="715" t="str">
        <f t="shared" si="539"/>
        <v/>
      </c>
      <c r="D8625" s="458">
        <f>IF(ISNUMBER(Summary!$D$17), DATE(Summary!$D$17, 1, 1) + INT((ROW(B8587)-1)/24), DATE(2024, 1, 1) + INT((ROW(B8587)-1)/24))</f>
        <v>45649</v>
      </c>
      <c r="E8625" s="459">
        <v>0.75000000000000011</v>
      </c>
      <c r="F8625" s="780"/>
      <c r="G8625" s="780"/>
      <c r="H8625" s="460">
        <f t="shared" si="537"/>
        <v>0</v>
      </c>
      <c r="I8625" s="460">
        <f t="shared" si="538"/>
        <v>0</v>
      </c>
      <c r="J8625" s="460">
        <f t="shared" si="536"/>
        <v>0</v>
      </c>
      <c r="K8625" s="9"/>
      <c r="P8625" s="2"/>
      <c r="Q8625" s="27"/>
      <c r="R8625" s="2"/>
      <c r="S8625" s="2"/>
      <c r="T8625" s="2"/>
      <c r="U8625" s="2"/>
      <c r="V8625" s="2"/>
      <c r="W8625" s="2"/>
    </row>
    <row r="8626" spans="2:23" ht="15" customHeight="1" x14ac:dyDescent="0.35">
      <c r="B8626" s="349"/>
      <c r="C8626" s="715" t="str">
        <f t="shared" si="539"/>
        <v/>
      </c>
      <c r="D8626" s="458">
        <f>IF(ISNUMBER(Summary!$D$17), DATE(Summary!$D$17, 1, 1) + INT((ROW(B8588)-1)/24), DATE(2024, 1, 1) + INT((ROW(B8588)-1)/24))</f>
        <v>45649</v>
      </c>
      <c r="E8626" s="459">
        <v>0.79166666666666674</v>
      </c>
      <c r="F8626" s="780"/>
      <c r="G8626" s="780"/>
      <c r="H8626" s="460">
        <f t="shared" si="537"/>
        <v>0</v>
      </c>
      <c r="I8626" s="460">
        <f t="shared" si="538"/>
        <v>0</v>
      </c>
      <c r="J8626" s="460">
        <f t="shared" si="536"/>
        <v>0</v>
      </c>
      <c r="K8626" s="9"/>
      <c r="P8626" s="2"/>
      <c r="Q8626" s="27"/>
      <c r="R8626" s="2"/>
      <c r="S8626" s="2"/>
      <c r="T8626" s="2"/>
      <c r="U8626" s="2"/>
      <c r="V8626" s="2"/>
      <c r="W8626" s="2"/>
    </row>
    <row r="8627" spans="2:23" ht="15" customHeight="1" x14ac:dyDescent="0.35">
      <c r="B8627" s="349"/>
      <c r="C8627" s="715" t="str">
        <f t="shared" si="539"/>
        <v/>
      </c>
      <c r="D8627" s="458">
        <f>IF(ISNUMBER(Summary!$D$17), DATE(Summary!$D$17, 1, 1) + INT((ROW(B8589)-1)/24), DATE(2024, 1, 1) + INT((ROW(B8589)-1)/24))</f>
        <v>45649</v>
      </c>
      <c r="E8627" s="459">
        <v>0.83333333333333337</v>
      </c>
      <c r="F8627" s="780"/>
      <c r="G8627" s="780"/>
      <c r="H8627" s="460">
        <f t="shared" si="537"/>
        <v>0</v>
      </c>
      <c r="I8627" s="460">
        <f t="shared" si="538"/>
        <v>0</v>
      </c>
      <c r="J8627" s="460">
        <f t="shared" si="536"/>
        <v>0</v>
      </c>
      <c r="K8627" s="9"/>
      <c r="P8627" s="2"/>
      <c r="Q8627" s="27"/>
      <c r="R8627" s="2"/>
      <c r="S8627" s="2"/>
      <c r="T8627" s="2"/>
      <c r="U8627" s="2"/>
      <c r="V8627" s="2"/>
      <c r="W8627" s="2"/>
    </row>
    <row r="8628" spans="2:23" ht="15" customHeight="1" x14ac:dyDescent="0.35">
      <c r="B8628" s="349"/>
      <c r="C8628" s="715" t="str">
        <f t="shared" si="539"/>
        <v/>
      </c>
      <c r="D8628" s="458">
        <f>IF(ISNUMBER(Summary!$D$17), DATE(Summary!$D$17, 1, 1) + INT((ROW(B8590)-1)/24), DATE(2024, 1, 1) + INT((ROW(B8590)-1)/24))</f>
        <v>45649</v>
      </c>
      <c r="E8628" s="459">
        <v>0.87500000000000011</v>
      </c>
      <c r="F8628" s="780"/>
      <c r="G8628" s="780"/>
      <c r="H8628" s="460">
        <f t="shared" si="537"/>
        <v>0</v>
      </c>
      <c r="I8628" s="460">
        <f t="shared" si="538"/>
        <v>0</v>
      </c>
      <c r="J8628" s="460">
        <f t="shared" si="536"/>
        <v>0</v>
      </c>
      <c r="K8628" s="9"/>
      <c r="P8628" s="2"/>
      <c r="Q8628" s="27"/>
      <c r="R8628" s="2"/>
      <c r="S8628" s="2"/>
      <c r="T8628" s="2"/>
      <c r="U8628" s="2"/>
      <c r="V8628" s="2"/>
      <c r="W8628" s="2"/>
    </row>
    <row r="8629" spans="2:23" ht="15" customHeight="1" x14ac:dyDescent="0.35">
      <c r="B8629" s="349"/>
      <c r="C8629" s="715" t="str">
        <f t="shared" si="539"/>
        <v/>
      </c>
      <c r="D8629" s="458">
        <f>IF(ISNUMBER(Summary!$D$17), DATE(Summary!$D$17, 1, 1) + INT((ROW(B8591)-1)/24), DATE(2024, 1, 1) + INT((ROW(B8591)-1)/24))</f>
        <v>45649</v>
      </c>
      <c r="E8629" s="459">
        <v>0.91666666666666674</v>
      </c>
      <c r="F8629" s="780"/>
      <c r="G8629" s="780"/>
      <c r="H8629" s="460">
        <f t="shared" si="537"/>
        <v>0</v>
      </c>
      <c r="I8629" s="460">
        <f t="shared" si="538"/>
        <v>0</v>
      </c>
      <c r="J8629" s="460">
        <f t="shared" si="536"/>
        <v>0</v>
      </c>
      <c r="K8629" s="9"/>
      <c r="P8629" s="2"/>
      <c r="Q8629" s="27"/>
      <c r="R8629" s="2"/>
      <c r="S8629" s="2"/>
      <c r="T8629" s="2"/>
      <c r="U8629" s="2"/>
      <c r="V8629" s="2"/>
      <c r="W8629" s="2"/>
    </row>
    <row r="8630" spans="2:23" ht="15" customHeight="1" x14ac:dyDescent="0.35">
      <c r="B8630" s="349"/>
      <c r="C8630" s="715" t="str">
        <f t="shared" si="539"/>
        <v/>
      </c>
      <c r="D8630" s="458">
        <f>IF(ISNUMBER(Summary!$D$17), DATE(Summary!$D$17, 1, 1) + INT((ROW(B8592)-1)/24), DATE(2024, 1, 1) + INT((ROW(B8592)-1)/24))</f>
        <v>45649</v>
      </c>
      <c r="E8630" s="459">
        <v>0.95833333333333337</v>
      </c>
      <c r="F8630" s="780"/>
      <c r="G8630" s="780"/>
      <c r="H8630" s="460">
        <f t="shared" si="537"/>
        <v>0</v>
      </c>
      <c r="I8630" s="460">
        <f t="shared" si="538"/>
        <v>0</v>
      </c>
      <c r="J8630" s="460">
        <f t="shared" si="536"/>
        <v>0</v>
      </c>
      <c r="K8630" s="9"/>
      <c r="P8630" s="2"/>
      <c r="Q8630" s="27"/>
      <c r="R8630" s="2"/>
      <c r="S8630" s="2"/>
      <c r="T8630" s="2"/>
      <c r="U8630" s="2"/>
      <c r="V8630" s="2"/>
      <c r="W8630" s="2"/>
    </row>
    <row r="8631" spans="2:23" ht="15" customHeight="1" x14ac:dyDescent="0.35">
      <c r="B8631" s="457"/>
      <c r="C8631" s="715">
        <f t="shared" si="539"/>
        <v>45650</v>
      </c>
      <c r="D8631" s="458">
        <f>IF(ISNUMBER(Summary!$D$17), DATE(Summary!$D$17, 1, 1) + INT((ROW(B8593)-1)/24), DATE(2024, 1, 1) + INT((ROW(B8593)-1)/24))</f>
        <v>45650</v>
      </c>
      <c r="E8631" s="459">
        <v>3.1225022567582528E-17</v>
      </c>
      <c r="F8631" s="780"/>
      <c r="G8631" s="780"/>
      <c r="H8631" s="460">
        <f t="shared" si="537"/>
        <v>0</v>
      </c>
      <c r="I8631" s="460">
        <f t="shared" si="538"/>
        <v>0</v>
      </c>
      <c r="J8631" s="460">
        <f t="shared" si="536"/>
        <v>0</v>
      </c>
      <c r="K8631" s="9"/>
      <c r="P8631" s="2"/>
      <c r="Q8631" s="27"/>
      <c r="R8631" s="2"/>
      <c r="S8631" s="2"/>
      <c r="T8631" s="2"/>
      <c r="U8631" s="2"/>
      <c r="V8631" s="2"/>
      <c r="W8631" s="2"/>
    </row>
    <row r="8632" spans="2:23" ht="15" customHeight="1" x14ac:dyDescent="0.35">
      <c r="B8632" s="349"/>
      <c r="C8632" s="715" t="str">
        <f t="shared" si="539"/>
        <v/>
      </c>
      <c r="D8632" s="458">
        <f>IF(ISNUMBER(Summary!$D$17), DATE(Summary!$D$17, 1, 1) + INT((ROW(B8594)-1)/24), DATE(2024, 1, 1) + INT((ROW(B8594)-1)/24))</f>
        <v>45650</v>
      </c>
      <c r="E8632" s="459">
        <v>4.1666666666666699E-2</v>
      </c>
      <c r="F8632" s="780"/>
      <c r="G8632" s="780"/>
      <c r="H8632" s="460">
        <f t="shared" si="537"/>
        <v>0</v>
      </c>
      <c r="I8632" s="460">
        <f t="shared" si="538"/>
        <v>0</v>
      </c>
      <c r="J8632" s="460">
        <f t="shared" si="536"/>
        <v>0</v>
      </c>
      <c r="K8632" s="9"/>
      <c r="P8632" s="2"/>
      <c r="Q8632" s="27"/>
      <c r="R8632" s="2"/>
      <c r="S8632" s="2"/>
      <c r="T8632" s="2"/>
      <c r="U8632" s="2"/>
      <c r="V8632" s="2"/>
      <c r="W8632" s="2"/>
    </row>
    <row r="8633" spans="2:23" ht="15" customHeight="1" x14ac:dyDescent="0.35">
      <c r="B8633" s="349"/>
      <c r="C8633" s="715" t="str">
        <f t="shared" si="539"/>
        <v/>
      </c>
      <c r="D8633" s="458">
        <f>IF(ISNUMBER(Summary!$D$17), DATE(Summary!$D$17, 1, 1) + INT((ROW(B8595)-1)/24), DATE(2024, 1, 1) + INT((ROW(B8595)-1)/24))</f>
        <v>45650</v>
      </c>
      <c r="E8633" s="459">
        <v>8.333333333333337E-2</v>
      </c>
      <c r="F8633" s="780"/>
      <c r="G8633" s="780"/>
      <c r="H8633" s="460">
        <f t="shared" si="537"/>
        <v>0</v>
      </c>
      <c r="I8633" s="460">
        <f t="shared" si="538"/>
        <v>0</v>
      </c>
      <c r="J8633" s="460">
        <f t="shared" si="536"/>
        <v>0</v>
      </c>
      <c r="K8633" s="9"/>
      <c r="P8633" s="2"/>
      <c r="Q8633" s="27"/>
      <c r="R8633" s="2"/>
      <c r="S8633" s="2"/>
      <c r="T8633" s="2"/>
      <c r="U8633" s="2"/>
      <c r="V8633" s="2"/>
      <c r="W8633" s="2"/>
    </row>
    <row r="8634" spans="2:23" ht="15" customHeight="1" x14ac:dyDescent="0.35">
      <c r="B8634" s="349"/>
      <c r="C8634" s="715" t="str">
        <f t="shared" si="539"/>
        <v/>
      </c>
      <c r="D8634" s="458">
        <f>IF(ISNUMBER(Summary!$D$17), DATE(Summary!$D$17, 1, 1) + INT((ROW(B8596)-1)/24), DATE(2024, 1, 1) + INT((ROW(B8596)-1)/24))</f>
        <v>45650</v>
      </c>
      <c r="E8634" s="459">
        <v>0.12500000000000006</v>
      </c>
      <c r="F8634" s="780"/>
      <c r="G8634" s="780"/>
      <c r="H8634" s="460">
        <f t="shared" si="537"/>
        <v>0</v>
      </c>
      <c r="I8634" s="460">
        <f t="shared" si="538"/>
        <v>0</v>
      </c>
      <c r="J8634" s="460">
        <f t="shared" si="536"/>
        <v>0</v>
      </c>
      <c r="K8634" s="9"/>
      <c r="P8634" s="2"/>
      <c r="Q8634" s="27"/>
      <c r="R8634" s="2"/>
      <c r="S8634" s="2"/>
      <c r="T8634" s="2"/>
      <c r="U8634" s="2"/>
      <c r="V8634" s="2"/>
      <c r="W8634" s="2"/>
    </row>
    <row r="8635" spans="2:23" ht="15" customHeight="1" x14ac:dyDescent="0.35">
      <c r="B8635" s="349"/>
      <c r="C8635" s="715" t="str">
        <f t="shared" si="539"/>
        <v/>
      </c>
      <c r="D8635" s="458">
        <f>IF(ISNUMBER(Summary!$D$17), DATE(Summary!$D$17, 1, 1) + INT((ROW(B8597)-1)/24), DATE(2024, 1, 1) + INT((ROW(B8597)-1)/24))</f>
        <v>45650</v>
      </c>
      <c r="E8635" s="459">
        <v>0.16666666666666669</v>
      </c>
      <c r="F8635" s="780"/>
      <c r="G8635" s="780"/>
      <c r="H8635" s="460">
        <f t="shared" si="537"/>
        <v>0</v>
      </c>
      <c r="I8635" s="460">
        <f t="shared" si="538"/>
        <v>0</v>
      </c>
      <c r="J8635" s="460">
        <f t="shared" si="536"/>
        <v>0</v>
      </c>
      <c r="K8635" s="9"/>
      <c r="P8635" s="2"/>
      <c r="Q8635" s="27"/>
      <c r="R8635" s="2"/>
      <c r="S8635" s="2"/>
      <c r="T8635" s="2"/>
      <c r="U8635" s="2"/>
      <c r="V8635" s="2"/>
      <c r="W8635" s="2"/>
    </row>
    <row r="8636" spans="2:23" ht="15" customHeight="1" x14ac:dyDescent="0.35">
      <c r="B8636" s="349"/>
      <c r="C8636" s="715" t="str">
        <f t="shared" si="539"/>
        <v/>
      </c>
      <c r="D8636" s="458">
        <f>IF(ISNUMBER(Summary!$D$17), DATE(Summary!$D$17, 1, 1) + INT((ROW(B8598)-1)/24), DATE(2024, 1, 1) + INT((ROW(B8598)-1)/24))</f>
        <v>45650</v>
      </c>
      <c r="E8636" s="459">
        <v>0.20833333333333337</v>
      </c>
      <c r="F8636" s="780"/>
      <c r="G8636" s="780"/>
      <c r="H8636" s="460">
        <f t="shared" si="537"/>
        <v>0</v>
      </c>
      <c r="I8636" s="460">
        <f t="shared" si="538"/>
        <v>0</v>
      </c>
      <c r="J8636" s="460">
        <f t="shared" si="536"/>
        <v>0</v>
      </c>
      <c r="K8636" s="9"/>
      <c r="P8636" s="2"/>
      <c r="Q8636" s="27"/>
      <c r="R8636" s="2"/>
      <c r="S8636" s="2"/>
      <c r="T8636" s="2"/>
      <c r="U8636" s="2"/>
      <c r="V8636" s="2"/>
      <c r="W8636" s="2"/>
    </row>
    <row r="8637" spans="2:23" ht="15" customHeight="1" x14ac:dyDescent="0.35">
      <c r="B8637" s="349"/>
      <c r="C8637" s="715" t="str">
        <f t="shared" si="539"/>
        <v/>
      </c>
      <c r="D8637" s="458">
        <f>IF(ISNUMBER(Summary!$D$17), DATE(Summary!$D$17, 1, 1) + INT((ROW(B8599)-1)/24), DATE(2024, 1, 1) + INT((ROW(B8599)-1)/24))</f>
        <v>45650</v>
      </c>
      <c r="E8637" s="459">
        <v>0.25</v>
      </c>
      <c r="F8637" s="780"/>
      <c r="G8637" s="780"/>
      <c r="H8637" s="460">
        <f t="shared" si="537"/>
        <v>0</v>
      </c>
      <c r="I8637" s="460">
        <f t="shared" si="538"/>
        <v>0</v>
      </c>
      <c r="J8637" s="460">
        <f t="shared" si="536"/>
        <v>0</v>
      </c>
      <c r="K8637" s="9"/>
      <c r="P8637" s="2"/>
      <c r="Q8637" s="27"/>
      <c r="R8637" s="2"/>
      <c r="S8637" s="2"/>
      <c r="T8637" s="2"/>
      <c r="U8637" s="2"/>
      <c r="V8637" s="2"/>
      <c r="W8637" s="2"/>
    </row>
    <row r="8638" spans="2:23" ht="15" customHeight="1" x14ac:dyDescent="0.35">
      <c r="B8638" s="349"/>
      <c r="C8638" s="715" t="str">
        <f t="shared" si="539"/>
        <v/>
      </c>
      <c r="D8638" s="458">
        <f>IF(ISNUMBER(Summary!$D$17), DATE(Summary!$D$17, 1, 1) + INT((ROW(B8600)-1)/24), DATE(2024, 1, 1) + INT((ROW(B8600)-1)/24))</f>
        <v>45650</v>
      </c>
      <c r="E8638" s="459">
        <v>0.29166666666666669</v>
      </c>
      <c r="F8638" s="780"/>
      <c r="G8638" s="780"/>
      <c r="H8638" s="460">
        <f t="shared" si="537"/>
        <v>0</v>
      </c>
      <c r="I8638" s="460">
        <f t="shared" si="538"/>
        <v>0</v>
      </c>
      <c r="J8638" s="460">
        <f t="shared" si="536"/>
        <v>0</v>
      </c>
      <c r="K8638" s="9"/>
      <c r="P8638" s="2"/>
      <c r="Q8638" s="27"/>
      <c r="R8638" s="2"/>
      <c r="S8638" s="2"/>
      <c r="T8638" s="2"/>
      <c r="U8638" s="2"/>
      <c r="V8638" s="2"/>
      <c r="W8638" s="2"/>
    </row>
    <row r="8639" spans="2:23" ht="15" customHeight="1" x14ac:dyDescent="0.35">
      <c r="B8639" s="349"/>
      <c r="C8639" s="715" t="str">
        <f t="shared" si="539"/>
        <v/>
      </c>
      <c r="D8639" s="458">
        <f>IF(ISNUMBER(Summary!$D$17), DATE(Summary!$D$17, 1, 1) + INT((ROW(B8601)-1)/24), DATE(2024, 1, 1) + INT((ROW(B8601)-1)/24))</f>
        <v>45650</v>
      </c>
      <c r="E8639" s="459">
        <v>0.33333333333333337</v>
      </c>
      <c r="F8639" s="780"/>
      <c r="G8639" s="780"/>
      <c r="H8639" s="460">
        <f t="shared" si="537"/>
        <v>0</v>
      </c>
      <c r="I8639" s="460">
        <f t="shared" si="538"/>
        <v>0</v>
      </c>
      <c r="J8639" s="460">
        <f t="shared" si="536"/>
        <v>0</v>
      </c>
      <c r="K8639" s="9"/>
      <c r="P8639" s="2"/>
      <c r="Q8639" s="27"/>
      <c r="R8639" s="2"/>
      <c r="S8639" s="2"/>
      <c r="T8639" s="2"/>
      <c r="U8639" s="2"/>
      <c r="V8639" s="2"/>
      <c r="W8639" s="2"/>
    </row>
    <row r="8640" spans="2:23" ht="15" customHeight="1" x14ac:dyDescent="0.35">
      <c r="B8640" s="349"/>
      <c r="C8640" s="715" t="str">
        <f t="shared" si="539"/>
        <v/>
      </c>
      <c r="D8640" s="458">
        <f>IF(ISNUMBER(Summary!$D$17), DATE(Summary!$D$17, 1, 1) + INT((ROW(B8602)-1)/24), DATE(2024, 1, 1) + INT((ROW(B8602)-1)/24))</f>
        <v>45650</v>
      </c>
      <c r="E8640" s="459">
        <v>0.375</v>
      </c>
      <c r="F8640" s="780"/>
      <c r="G8640" s="780"/>
      <c r="H8640" s="460">
        <f t="shared" si="537"/>
        <v>0</v>
      </c>
      <c r="I8640" s="460">
        <f t="shared" si="538"/>
        <v>0</v>
      </c>
      <c r="J8640" s="460">
        <f t="shared" ref="J8640:J8703" si="540">G8640-H8640</f>
        <v>0</v>
      </c>
      <c r="K8640" s="9"/>
      <c r="P8640" s="2"/>
      <c r="Q8640" s="27"/>
      <c r="R8640" s="2"/>
      <c r="S8640" s="2"/>
      <c r="T8640" s="2"/>
      <c r="U8640" s="2"/>
      <c r="V8640" s="2"/>
      <c r="W8640" s="2"/>
    </row>
    <row r="8641" spans="2:23" ht="15" customHeight="1" x14ac:dyDescent="0.35">
      <c r="B8641" s="349"/>
      <c r="C8641" s="715" t="str">
        <f t="shared" si="539"/>
        <v/>
      </c>
      <c r="D8641" s="458">
        <f>IF(ISNUMBER(Summary!$D$17), DATE(Summary!$D$17, 1, 1) + INT((ROW(B8603)-1)/24), DATE(2024, 1, 1) + INT((ROW(B8603)-1)/24))</f>
        <v>45650</v>
      </c>
      <c r="E8641" s="459">
        <v>0.41666666666666669</v>
      </c>
      <c r="F8641" s="780"/>
      <c r="G8641" s="780"/>
      <c r="H8641" s="460">
        <f t="shared" si="537"/>
        <v>0</v>
      </c>
      <c r="I8641" s="460">
        <f t="shared" si="538"/>
        <v>0</v>
      </c>
      <c r="J8641" s="460">
        <f t="shared" si="540"/>
        <v>0</v>
      </c>
      <c r="K8641" s="9"/>
      <c r="P8641" s="2"/>
      <c r="Q8641" s="27"/>
      <c r="R8641" s="2"/>
      <c r="S8641" s="2"/>
      <c r="T8641" s="2"/>
      <c r="U8641" s="2"/>
      <c r="V8641" s="2"/>
      <c r="W8641" s="2"/>
    </row>
    <row r="8642" spans="2:23" ht="15" customHeight="1" x14ac:dyDescent="0.35">
      <c r="B8642" s="349"/>
      <c r="C8642" s="715" t="str">
        <f t="shared" si="539"/>
        <v/>
      </c>
      <c r="D8642" s="458">
        <f>IF(ISNUMBER(Summary!$D$17), DATE(Summary!$D$17, 1, 1) + INT((ROW(B8604)-1)/24), DATE(2024, 1, 1) + INT((ROW(B8604)-1)/24))</f>
        <v>45650</v>
      </c>
      <c r="E8642" s="459">
        <v>0.45833333333333337</v>
      </c>
      <c r="F8642" s="780"/>
      <c r="G8642" s="780"/>
      <c r="H8642" s="460">
        <f t="shared" si="537"/>
        <v>0</v>
      </c>
      <c r="I8642" s="460">
        <f t="shared" si="538"/>
        <v>0</v>
      </c>
      <c r="J8642" s="460">
        <f t="shared" si="540"/>
        <v>0</v>
      </c>
      <c r="K8642" s="9"/>
      <c r="P8642" s="2"/>
      <c r="Q8642" s="27"/>
      <c r="R8642" s="2"/>
      <c r="S8642" s="2"/>
      <c r="T8642" s="2"/>
      <c r="U8642" s="2"/>
      <c r="V8642" s="2"/>
      <c r="W8642" s="2"/>
    </row>
    <row r="8643" spans="2:23" ht="15" customHeight="1" x14ac:dyDescent="0.35">
      <c r="B8643" s="349"/>
      <c r="C8643" s="715" t="str">
        <f t="shared" si="539"/>
        <v/>
      </c>
      <c r="D8643" s="458">
        <f>IF(ISNUMBER(Summary!$D$17), DATE(Summary!$D$17, 1, 1) + INT((ROW(B8605)-1)/24), DATE(2024, 1, 1) + INT((ROW(B8605)-1)/24))</f>
        <v>45650</v>
      </c>
      <c r="E8643" s="459">
        <v>0.50000000000000011</v>
      </c>
      <c r="F8643" s="780"/>
      <c r="G8643" s="780"/>
      <c r="H8643" s="460">
        <f t="shared" si="537"/>
        <v>0</v>
      </c>
      <c r="I8643" s="460">
        <f t="shared" si="538"/>
        <v>0</v>
      </c>
      <c r="J8643" s="460">
        <f t="shared" si="540"/>
        <v>0</v>
      </c>
      <c r="K8643" s="9"/>
      <c r="P8643" s="2"/>
      <c r="Q8643" s="27"/>
      <c r="R8643" s="2"/>
      <c r="S8643" s="2"/>
      <c r="T8643" s="2"/>
      <c r="U8643" s="2"/>
      <c r="V8643" s="2"/>
      <c r="W8643" s="2"/>
    </row>
    <row r="8644" spans="2:23" ht="15" customHeight="1" x14ac:dyDescent="0.35">
      <c r="B8644" s="349"/>
      <c r="C8644" s="715" t="str">
        <f t="shared" si="539"/>
        <v/>
      </c>
      <c r="D8644" s="458">
        <f>IF(ISNUMBER(Summary!$D$17), DATE(Summary!$D$17, 1, 1) + INT((ROW(B8606)-1)/24), DATE(2024, 1, 1) + INT((ROW(B8606)-1)/24))</f>
        <v>45650</v>
      </c>
      <c r="E8644" s="459">
        <v>0.54166666666666674</v>
      </c>
      <c r="F8644" s="780"/>
      <c r="G8644" s="780"/>
      <c r="H8644" s="460">
        <f t="shared" si="537"/>
        <v>0</v>
      </c>
      <c r="I8644" s="460">
        <f t="shared" si="538"/>
        <v>0</v>
      </c>
      <c r="J8644" s="460">
        <f t="shared" si="540"/>
        <v>0</v>
      </c>
      <c r="K8644" s="9"/>
      <c r="P8644" s="2"/>
      <c r="Q8644" s="27"/>
      <c r="R8644" s="2"/>
      <c r="S8644" s="2"/>
      <c r="T8644" s="2"/>
      <c r="U8644" s="2"/>
      <c r="V8644" s="2"/>
      <c r="W8644" s="2"/>
    </row>
    <row r="8645" spans="2:23" ht="15" customHeight="1" x14ac:dyDescent="0.35">
      <c r="B8645" s="349"/>
      <c r="C8645" s="715" t="str">
        <f t="shared" si="539"/>
        <v/>
      </c>
      <c r="D8645" s="458">
        <f>IF(ISNUMBER(Summary!$D$17), DATE(Summary!$D$17, 1, 1) + INT((ROW(B8607)-1)/24), DATE(2024, 1, 1) + INT((ROW(B8607)-1)/24))</f>
        <v>45650</v>
      </c>
      <c r="E8645" s="459">
        <v>0.58333333333333337</v>
      </c>
      <c r="F8645" s="780"/>
      <c r="G8645" s="780"/>
      <c r="H8645" s="460">
        <f t="shared" si="537"/>
        <v>0</v>
      </c>
      <c r="I8645" s="460">
        <f t="shared" si="538"/>
        <v>0</v>
      </c>
      <c r="J8645" s="460">
        <f t="shared" si="540"/>
        <v>0</v>
      </c>
      <c r="K8645" s="9"/>
      <c r="P8645" s="2"/>
      <c r="Q8645" s="27"/>
      <c r="R8645" s="2"/>
      <c r="S8645" s="2"/>
      <c r="T8645" s="2"/>
      <c r="U8645" s="2"/>
      <c r="V8645" s="2"/>
      <c r="W8645" s="2"/>
    </row>
    <row r="8646" spans="2:23" ht="15" customHeight="1" x14ac:dyDescent="0.35">
      <c r="B8646" s="349"/>
      <c r="C8646" s="715" t="str">
        <f t="shared" si="539"/>
        <v/>
      </c>
      <c r="D8646" s="458">
        <f>IF(ISNUMBER(Summary!$D$17), DATE(Summary!$D$17, 1, 1) + INT((ROW(B8608)-1)/24), DATE(2024, 1, 1) + INT((ROW(B8608)-1)/24))</f>
        <v>45650</v>
      </c>
      <c r="E8646" s="459">
        <v>0.62500000000000011</v>
      </c>
      <c r="F8646" s="780"/>
      <c r="G8646" s="780"/>
      <c r="H8646" s="460">
        <f t="shared" si="537"/>
        <v>0</v>
      </c>
      <c r="I8646" s="460">
        <f t="shared" si="538"/>
        <v>0</v>
      </c>
      <c r="J8646" s="460">
        <f t="shared" si="540"/>
        <v>0</v>
      </c>
      <c r="K8646" s="9"/>
      <c r="P8646" s="2"/>
      <c r="Q8646" s="27"/>
      <c r="R8646" s="2"/>
      <c r="S8646" s="2"/>
      <c r="T8646" s="2"/>
      <c r="U8646" s="2"/>
      <c r="V8646" s="2"/>
      <c r="W8646" s="2"/>
    </row>
    <row r="8647" spans="2:23" ht="15" customHeight="1" x14ac:dyDescent="0.35">
      <c r="B8647" s="349"/>
      <c r="C8647" s="715" t="str">
        <f t="shared" si="539"/>
        <v/>
      </c>
      <c r="D8647" s="458">
        <f>IF(ISNUMBER(Summary!$D$17), DATE(Summary!$D$17, 1, 1) + INT((ROW(B8609)-1)/24), DATE(2024, 1, 1) + INT((ROW(B8609)-1)/24))</f>
        <v>45650</v>
      </c>
      <c r="E8647" s="459">
        <v>0.66666666666666674</v>
      </c>
      <c r="F8647" s="780"/>
      <c r="G8647" s="780"/>
      <c r="H8647" s="460">
        <f t="shared" si="537"/>
        <v>0</v>
      </c>
      <c r="I8647" s="460">
        <f t="shared" si="538"/>
        <v>0</v>
      </c>
      <c r="J8647" s="460">
        <f t="shared" si="540"/>
        <v>0</v>
      </c>
      <c r="K8647" s="9"/>
      <c r="P8647" s="2"/>
      <c r="Q8647" s="27"/>
      <c r="R8647" s="2"/>
      <c r="S8647" s="2"/>
      <c r="T8647" s="2"/>
      <c r="U8647" s="2"/>
      <c r="V8647" s="2"/>
      <c r="W8647" s="2"/>
    </row>
    <row r="8648" spans="2:23" ht="15" customHeight="1" x14ac:dyDescent="0.35">
      <c r="B8648" s="349"/>
      <c r="C8648" s="715" t="str">
        <f t="shared" si="539"/>
        <v/>
      </c>
      <c r="D8648" s="458">
        <f>IF(ISNUMBER(Summary!$D$17), DATE(Summary!$D$17, 1, 1) + INT((ROW(B8610)-1)/24), DATE(2024, 1, 1) + INT((ROW(B8610)-1)/24))</f>
        <v>45650</v>
      </c>
      <c r="E8648" s="459">
        <v>0.70833333333333337</v>
      </c>
      <c r="F8648" s="780"/>
      <c r="G8648" s="780"/>
      <c r="H8648" s="460">
        <f t="shared" si="537"/>
        <v>0</v>
      </c>
      <c r="I8648" s="460">
        <f t="shared" si="538"/>
        <v>0</v>
      </c>
      <c r="J8648" s="460">
        <f t="shared" si="540"/>
        <v>0</v>
      </c>
      <c r="K8648" s="9"/>
      <c r="P8648" s="2"/>
      <c r="Q8648" s="27"/>
      <c r="R8648" s="2"/>
      <c r="S8648" s="2"/>
      <c r="T8648" s="2"/>
      <c r="U8648" s="2"/>
      <c r="V8648" s="2"/>
      <c r="W8648" s="2"/>
    </row>
    <row r="8649" spans="2:23" ht="15" customHeight="1" x14ac:dyDescent="0.35">
      <c r="B8649" s="349"/>
      <c r="C8649" s="715" t="str">
        <f t="shared" si="539"/>
        <v/>
      </c>
      <c r="D8649" s="458">
        <f>IF(ISNUMBER(Summary!$D$17), DATE(Summary!$D$17, 1, 1) + INT((ROW(B8611)-1)/24), DATE(2024, 1, 1) + INT((ROW(B8611)-1)/24))</f>
        <v>45650</v>
      </c>
      <c r="E8649" s="459">
        <v>0.75000000000000011</v>
      </c>
      <c r="F8649" s="780"/>
      <c r="G8649" s="780"/>
      <c r="H8649" s="460">
        <f t="shared" si="537"/>
        <v>0</v>
      </c>
      <c r="I8649" s="460">
        <f t="shared" si="538"/>
        <v>0</v>
      </c>
      <c r="J8649" s="460">
        <f t="shared" si="540"/>
        <v>0</v>
      </c>
      <c r="K8649" s="9"/>
      <c r="P8649" s="2"/>
      <c r="Q8649" s="27"/>
      <c r="R8649" s="2"/>
      <c r="S8649" s="2"/>
      <c r="T8649" s="2"/>
      <c r="U8649" s="2"/>
      <c r="V8649" s="2"/>
      <c r="W8649" s="2"/>
    </row>
    <row r="8650" spans="2:23" ht="15" customHeight="1" x14ac:dyDescent="0.35">
      <c r="B8650" s="349"/>
      <c r="C8650" s="715" t="str">
        <f t="shared" si="539"/>
        <v/>
      </c>
      <c r="D8650" s="458">
        <f>IF(ISNUMBER(Summary!$D$17), DATE(Summary!$D$17, 1, 1) + INT((ROW(B8612)-1)/24), DATE(2024, 1, 1) + INT((ROW(B8612)-1)/24))</f>
        <v>45650</v>
      </c>
      <c r="E8650" s="459">
        <v>0.79166666666666674</v>
      </c>
      <c r="F8650" s="780"/>
      <c r="G8650" s="780"/>
      <c r="H8650" s="460">
        <f t="shared" si="537"/>
        <v>0</v>
      </c>
      <c r="I8650" s="460">
        <f t="shared" si="538"/>
        <v>0</v>
      </c>
      <c r="J8650" s="460">
        <f t="shared" si="540"/>
        <v>0</v>
      </c>
      <c r="K8650" s="9"/>
      <c r="P8650" s="2"/>
      <c r="Q8650" s="27"/>
      <c r="R8650" s="2"/>
      <c r="S8650" s="2"/>
      <c r="T8650" s="2"/>
      <c r="U8650" s="2"/>
      <c r="V8650" s="2"/>
      <c r="W8650" s="2"/>
    </row>
    <row r="8651" spans="2:23" ht="15" customHeight="1" x14ac:dyDescent="0.35">
      <c r="B8651" s="349"/>
      <c r="C8651" s="715" t="str">
        <f t="shared" si="539"/>
        <v/>
      </c>
      <c r="D8651" s="458">
        <f>IF(ISNUMBER(Summary!$D$17), DATE(Summary!$D$17, 1, 1) + INT((ROW(B8613)-1)/24), DATE(2024, 1, 1) + INT((ROW(B8613)-1)/24))</f>
        <v>45650</v>
      </c>
      <c r="E8651" s="459">
        <v>0.83333333333333337</v>
      </c>
      <c r="F8651" s="780"/>
      <c r="G8651" s="780"/>
      <c r="H8651" s="460">
        <f t="shared" si="537"/>
        <v>0</v>
      </c>
      <c r="I8651" s="460">
        <f t="shared" si="538"/>
        <v>0</v>
      </c>
      <c r="J8651" s="460">
        <f t="shared" si="540"/>
        <v>0</v>
      </c>
      <c r="K8651" s="9"/>
      <c r="P8651" s="2"/>
      <c r="Q8651" s="27"/>
      <c r="R8651" s="2"/>
      <c r="S8651" s="2"/>
      <c r="T8651" s="2"/>
      <c r="U8651" s="2"/>
      <c r="V8651" s="2"/>
      <c r="W8651" s="2"/>
    </row>
    <row r="8652" spans="2:23" ht="15" customHeight="1" x14ac:dyDescent="0.35">
      <c r="B8652" s="349"/>
      <c r="C8652" s="715" t="str">
        <f t="shared" si="539"/>
        <v/>
      </c>
      <c r="D8652" s="458">
        <f>IF(ISNUMBER(Summary!$D$17), DATE(Summary!$D$17, 1, 1) + INT((ROW(B8614)-1)/24), DATE(2024, 1, 1) + INT((ROW(B8614)-1)/24))</f>
        <v>45650</v>
      </c>
      <c r="E8652" s="459">
        <v>0.87500000000000011</v>
      </c>
      <c r="F8652" s="780"/>
      <c r="G8652" s="780"/>
      <c r="H8652" s="460">
        <f t="shared" si="537"/>
        <v>0</v>
      </c>
      <c r="I8652" s="460">
        <f t="shared" si="538"/>
        <v>0</v>
      </c>
      <c r="J8652" s="460">
        <f t="shared" si="540"/>
        <v>0</v>
      </c>
      <c r="K8652" s="9"/>
      <c r="P8652" s="2"/>
      <c r="Q8652" s="27"/>
      <c r="R8652" s="2"/>
      <c r="S8652" s="2"/>
      <c r="T8652" s="2"/>
      <c r="U8652" s="2"/>
      <c r="V8652" s="2"/>
      <c r="W8652" s="2"/>
    </row>
    <row r="8653" spans="2:23" ht="15" customHeight="1" x14ac:dyDescent="0.35">
      <c r="B8653" s="349"/>
      <c r="C8653" s="715" t="str">
        <f t="shared" si="539"/>
        <v/>
      </c>
      <c r="D8653" s="458">
        <f>IF(ISNUMBER(Summary!$D$17), DATE(Summary!$D$17, 1, 1) + INT((ROW(B8615)-1)/24), DATE(2024, 1, 1) + INT((ROW(B8615)-1)/24))</f>
        <v>45650</v>
      </c>
      <c r="E8653" s="459">
        <v>0.91666666666666674</v>
      </c>
      <c r="F8653" s="780"/>
      <c r="G8653" s="780"/>
      <c r="H8653" s="460">
        <f t="shared" si="537"/>
        <v>0</v>
      </c>
      <c r="I8653" s="460">
        <f t="shared" si="538"/>
        <v>0</v>
      </c>
      <c r="J8653" s="460">
        <f t="shared" si="540"/>
        <v>0</v>
      </c>
      <c r="K8653" s="9"/>
      <c r="P8653" s="2"/>
      <c r="Q8653" s="27"/>
      <c r="R8653" s="2"/>
      <c r="S8653" s="2"/>
      <c r="T8653" s="2"/>
      <c r="U8653" s="2"/>
      <c r="V8653" s="2"/>
      <c r="W8653" s="2"/>
    </row>
    <row r="8654" spans="2:23" ht="15" customHeight="1" x14ac:dyDescent="0.35">
      <c r="B8654" s="349"/>
      <c r="C8654" s="715" t="str">
        <f t="shared" si="539"/>
        <v/>
      </c>
      <c r="D8654" s="458">
        <f>IF(ISNUMBER(Summary!$D$17), DATE(Summary!$D$17, 1, 1) + INT((ROW(B8616)-1)/24), DATE(2024, 1, 1) + INT((ROW(B8616)-1)/24))</f>
        <v>45650</v>
      </c>
      <c r="E8654" s="459">
        <v>0.95833333333333337</v>
      </c>
      <c r="F8654" s="780"/>
      <c r="G8654" s="780"/>
      <c r="H8654" s="460">
        <f t="shared" si="537"/>
        <v>0</v>
      </c>
      <c r="I8654" s="460">
        <f t="shared" si="538"/>
        <v>0</v>
      </c>
      <c r="J8654" s="460">
        <f t="shared" si="540"/>
        <v>0</v>
      </c>
      <c r="K8654" s="9"/>
      <c r="P8654" s="2"/>
      <c r="Q8654" s="27"/>
      <c r="R8654" s="2"/>
      <c r="S8654" s="2"/>
      <c r="T8654" s="2"/>
      <c r="U8654" s="2"/>
      <c r="V8654" s="2"/>
      <c r="W8654" s="2"/>
    </row>
    <row r="8655" spans="2:23" ht="15" customHeight="1" x14ac:dyDescent="0.35">
      <c r="B8655" s="457"/>
      <c r="C8655" s="715">
        <f t="shared" si="539"/>
        <v>45651</v>
      </c>
      <c r="D8655" s="458">
        <f>IF(ISNUMBER(Summary!$D$17), DATE(Summary!$D$17, 1, 1) + INT((ROW(B8617)-1)/24), DATE(2024, 1, 1) + INT((ROW(B8617)-1)/24))</f>
        <v>45651</v>
      </c>
      <c r="E8655" s="459">
        <v>3.1225022567582528E-17</v>
      </c>
      <c r="F8655" s="780"/>
      <c r="G8655" s="780"/>
      <c r="H8655" s="460">
        <f t="shared" si="537"/>
        <v>0</v>
      </c>
      <c r="I8655" s="460">
        <f t="shared" si="538"/>
        <v>0</v>
      </c>
      <c r="J8655" s="460">
        <f t="shared" si="540"/>
        <v>0</v>
      </c>
      <c r="K8655" s="9"/>
      <c r="P8655" s="2"/>
      <c r="Q8655" s="27"/>
      <c r="R8655" s="2"/>
      <c r="S8655" s="2"/>
      <c r="T8655" s="2"/>
      <c r="U8655" s="2"/>
      <c r="V8655" s="2"/>
      <c r="W8655" s="2"/>
    </row>
    <row r="8656" spans="2:23" ht="15" customHeight="1" x14ac:dyDescent="0.35">
      <c r="B8656" s="349"/>
      <c r="C8656" s="715" t="str">
        <f t="shared" si="539"/>
        <v/>
      </c>
      <c r="D8656" s="458">
        <f>IF(ISNUMBER(Summary!$D$17), DATE(Summary!$D$17, 1, 1) + INT((ROW(B8618)-1)/24), DATE(2024, 1, 1) + INT((ROW(B8618)-1)/24))</f>
        <v>45651</v>
      </c>
      <c r="E8656" s="459">
        <v>4.1666666666666699E-2</v>
      </c>
      <c r="F8656" s="780"/>
      <c r="G8656" s="780"/>
      <c r="H8656" s="460">
        <f t="shared" si="537"/>
        <v>0</v>
      </c>
      <c r="I8656" s="460">
        <f t="shared" si="538"/>
        <v>0</v>
      </c>
      <c r="J8656" s="460">
        <f t="shared" si="540"/>
        <v>0</v>
      </c>
      <c r="K8656" s="9"/>
      <c r="P8656" s="2"/>
      <c r="Q8656" s="27"/>
      <c r="R8656" s="2"/>
      <c r="S8656" s="2"/>
      <c r="T8656" s="2"/>
      <c r="U8656" s="2"/>
      <c r="V8656" s="2"/>
      <c r="W8656" s="2"/>
    </row>
    <row r="8657" spans="2:23" ht="15" customHeight="1" x14ac:dyDescent="0.35">
      <c r="B8657" s="349"/>
      <c r="C8657" s="715" t="str">
        <f t="shared" si="539"/>
        <v/>
      </c>
      <c r="D8657" s="458">
        <f>IF(ISNUMBER(Summary!$D$17), DATE(Summary!$D$17, 1, 1) + INT((ROW(B8619)-1)/24), DATE(2024, 1, 1) + INT((ROW(B8619)-1)/24))</f>
        <v>45651</v>
      </c>
      <c r="E8657" s="459">
        <v>8.333333333333337E-2</v>
      </c>
      <c r="F8657" s="780"/>
      <c r="G8657" s="780"/>
      <c r="H8657" s="460">
        <f t="shared" si="537"/>
        <v>0</v>
      </c>
      <c r="I8657" s="460">
        <f t="shared" si="538"/>
        <v>0</v>
      </c>
      <c r="J8657" s="460">
        <f t="shared" si="540"/>
        <v>0</v>
      </c>
      <c r="K8657" s="9"/>
      <c r="P8657" s="2"/>
      <c r="Q8657" s="27"/>
      <c r="R8657" s="2"/>
      <c r="S8657" s="2"/>
      <c r="T8657" s="2"/>
      <c r="U8657" s="2"/>
      <c r="V8657" s="2"/>
      <c r="W8657" s="2"/>
    </row>
    <row r="8658" spans="2:23" ht="15" customHeight="1" x14ac:dyDescent="0.35">
      <c r="B8658" s="349"/>
      <c r="C8658" s="715" t="str">
        <f t="shared" si="539"/>
        <v/>
      </c>
      <c r="D8658" s="458">
        <f>IF(ISNUMBER(Summary!$D$17), DATE(Summary!$D$17, 1, 1) + INT((ROW(B8620)-1)/24), DATE(2024, 1, 1) + INT((ROW(B8620)-1)/24))</f>
        <v>45651</v>
      </c>
      <c r="E8658" s="459">
        <v>0.12500000000000006</v>
      </c>
      <c r="F8658" s="780"/>
      <c r="G8658" s="780"/>
      <c r="H8658" s="460">
        <f t="shared" si="537"/>
        <v>0</v>
      </c>
      <c r="I8658" s="460">
        <f t="shared" si="538"/>
        <v>0</v>
      </c>
      <c r="J8658" s="460">
        <f t="shared" si="540"/>
        <v>0</v>
      </c>
      <c r="K8658" s="9"/>
      <c r="P8658" s="2"/>
      <c r="Q8658" s="27"/>
      <c r="R8658" s="2"/>
      <c r="S8658" s="2"/>
      <c r="T8658" s="2"/>
      <c r="U8658" s="2"/>
      <c r="V8658" s="2"/>
      <c r="W8658" s="2"/>
    </row>
    <row r="8659" spans="2:23" ht="15" customHeight="1" x14ac:dyDescent="0.35">
      <c r="B8659" s="349"/>
      <c r="C8659" s="715" t="str">
        <f t="shared" si="539"/>
        <v/>
      </c>
      <c r="D8659" s="458">
        <f>IF(ISNUMBER(Summary!$D$17), DATE(Summary!$D$17, 1, 1) + INT((ROW(B8621)-1)/24), DATE(2024, 1, 1) + INT((ROW(B8621)-1)/24))</f>
        <v>45651</v>
      </c>
      <c r="E8659" s="459">
        <v>0.16666666666666669</v>
      </c>
      <c r="F8659" s="780"/>
      <c r="G8659" s="780"/>
      <c r="H8659" s="460">
        <f t="shared" si="537"/>
        <v>0</v>
      </c>
      <c r="I8659" s="460">
        <f t="shared" si="538"/>
        <v>0</v>
      </c>
      <c r="J8659" s="460">
        <f t="shared" si="540"/>
        <v>0</v>
      </c>
      <c r="K8659" s="9"/>
      <c r="P8659" s="2"/>
      <c r="Q8659" s="27"/>
      <c r="R8659" s="2"/>
      <c r="S8659" s="2"/>
      <c r="T8659" s="2"/>
      <c r="U8659" s="2"/>
      <c r="V8659" s="2"/>
      <c r="W8659" s="2"/>
    </row>
    <row r="8660" spans="2:23" ht="15" customHeight="1" x14ac:dyDescent="0.35">
      <c r="B8660" s="349"/>
      <c r="C8660" s="715" t="str">
        <f t="shared" si="539"/>
        <v/>
      </c>
      <c r="D8660" s="458">
        <f>IF(ISNUMBER(Summary!$D$17), DATE(Summary!$D$17, 1, 1) + INT((ROW(B8622)-1)/24), DATE(2024, 1, 1) + INT((ROW(B8622)-1)/24))</f>
        <v>45651</v>
      </c>
      <c r="E8660" s="459">
        <v>0.20833333333333337</v>
      </c>
      <c r="F8660" s="780"/>
      <c r="G8660" s="780"/>
      <c r="H8660" s="460">
        <f t="shared" si="537"/>
        <v>0</v>
      </c>
      <c r="I8660" s="460">
        <f t="shared" si="538"/>
        <v>0</v>
      </c>
      <c r="J8660" s="460">
        <f t="shared" si="540"/>
        <v>0</v>
      </c>
      <c r="K8660" s="9"/>
      <c r="P8660" s="2"/>
      <c r="Q8660" s="27"/>
      <c r="R8660" s="2"/>
      <c r="S8660" s="2"/>
      <c r="T8660" s="2"/>
      <c r="U8660" s="2"/>
      <c r="V8660" s="2"/>
      <c r="W8660" s="2"/>
    </row>
    <row r="8661" spans="2:23" ht="15" customHeight="1" x14ac:dyDescent="0.35">
      <c r="B8661" s="349"/>
      <c r="C8661" s="715" t="str">
        <f t="shared" si="539"/>
        <v/>
      </c>
      <c r="D8661" s="458">
        <f>IF(ISNUMBER(Summary!$D$17), DATE(Summary!$D$17, 1, 1) + INT((ROW(B8623)-1)/24), DATE(2024, 1, 1) + INT((ROW(B8623)-1)/24))</f>
        <v>45651</v>
      </c>
      <c r="E8661" s="459">
        <v>0.25</v>
      </c>
      <c r="F8661" s="780"/>
      <c r="G8661" s="780"/>
      <c r="H8661" s="460">
        <f t="shared" si="537"/>
        <v>0</v>
      </c>
      <c r="I8661" s="460">
        <f t="shared" si="538"/>
        <v>0</v>
      </c>
      <c r="J8661" s="460">
        <f t="shared" si="540"/>
        <v>0</v>
      </c>
      <c r="K8661" s="9"/>
      <c r="P8661" s="2"/>
      <c r="Q8661" s="27"/>
      <c r="R8661" s="2"/>
      <c r="S8661" s="2"/>
      <c r="T8661" s="2"/>
      <c r="U8661" s="2"/>
      <c r="V8661" s="2"/>
      <c r="W8661" s="2"/>
    </row>
    <row r="8662" spans="2:23" ht="15" customHeight="1" x14ac:dyDescent="0.35">
      <c r="B8662" s="349"/>
      <c r="C8662" s="715" t="str">
        <f t="shared" si="539"/>
        <v/>
      </c>
      <c r="D8662" s="458">
        <f>IF(ISNUMBER(Summary!$D$17), DATE(Summary!$D$17, 1, 1) + INT((ROW(B8624)-1)/24), DATE(2024, 1, 1) + INT((ROW(B8624)-1)/24))</f>
        <v>45651</v>
      </c>
      <c r="E8662" s="459">
        <v>0.29166666666666669</v>
      </c>
      <c r="F8662" s="780"/>
      <c r="G8662" s="780"/>
      <c r="H8662" s="460">
        <f t="shared" si="537"/>
        <v>0</v>
      </c>
      <c r="I8662" s="460">
        <f t="shared" si="538"/>
        <v>0</v>
      </c>
      <c r="J8662" s="460">
        <f t="shared" si="540"/>
        <v>0</v>
      </c>
      <c r="K8662" s="9"/>
      <c r="P8662" s="2"/>
      <c r="Q8662" s="27"/>
      <c r="R8662" s="2"/>
      <c r="S8662" s="2"/>
      <c r="T8662" s="2"/>
      <c r="U8662" s="2"/>
      <c r="V8662" s="2"/>
      <c r="W8662" s="2"/>
    </row>
    <row r="8663" spans="2:23" ht="15" customHeight="1" x14ac:dyDescent="0.35">
      <c r="B8663" s="349"/>
      <c r="C8663" s="715" t="str">
        <f t="shared" si="539"/>
        <v/>
      </c>
      <c r="D8663" s="458">
        <f>IF(ISNUMBER(Summary!$D$17), DATE(Summary!$D$17, 1, 1) + INT((ROW(B8625)-1)/24), DATE(2024, 1, 1) + INT((ROW(B8625)-1)/24))</f>
        <v>45651</v>
      </c>
      <c r="E8663" s="459">
        <v>0.33333333333333337</v>
      </c>
      <c r="F8663" s="780"/>
      <c r="G8663" s="780"/>
      <c r="H8663" s="460">
        <f t="shared" si="537"/>
        <v>0</v>
      </c>
      <c r="I8663" s="460">
        <f t="shared" si="538"/>
        <v>0</v>
      </c>
      <c r="J8663" s="460">
        <f t="shared" si="540"/>
        <v>0</v>
      </c>
      <c r="K8663" s="9"/>
      <c r="P8663" s="2"/>
      <c r="Q8663" s="27"/>
      <c r="R8663" s="2"/>
      <c r="S8663" s="2"/>
      <c r="T8663" s="2"/>
      <c r="U8663" s="2"/>
      <c r="V8663" s="2"/>
      <c r="W8663" s="2"/>
    </row>
    <row r="8664" spans="2:23" ht="15" customHeight="1" x14ac:dyDescent="0.35">
      <c r="B8664" s="349"/>
      <c r="C8664" s="715" t="str">
        <f t="shared" si="539"/>
        <v/>
      </c>
      <c r="D8664" s="458">
        <f>IF(ISNUMBER(Summary!$D$17), DATE(Summary!$D$17, 1, 1) + INT((ROW(B8626)-1)/24), DATE(2024, 1, 1) + INT((ROW(B8626)-1)/24))</f>
        <v>45651</v>
      </c>
      <c r="E8664" s="459">
        <v>0.375</v>
      </c>
      <c r="F8664" s="780"/>
      <c r="G8664" s="780"/>
      <c r="H8664" s="460">
        <f t="shared" si="537"/>
        <v>0</v>
      </c>
      <c r="I8664" s="460">
        <f t="shared" si="538"/>
        <v>0</v>
      </c>
      <c r="J8664" s="460">
        <f t="shared" si="540"/>
        <v>0</v>
      </c>
      <c r="K8664" s="9"/>
      <c r="P8664" s="2"/>
      <c r="Q8664" s="27"/>
      <c r="R8664" s="2"/>
      <c r="S8664" s="2"/>
      <c r="T8664" s="2"/>
      <c r="U8664" s="2"/>
      <c r="V8664" s="2"/>
      <c r="W8664" s="2"/>
    </row>
    <row r="8665" spans="2:23" ht="15" customHeight="1" x14ac:dyDescent="0.35">
      <c r="B8665" s="349"/>
      <c r="C8665" s="715" t="str">
        <f t="shared" si="539"/>
        <v/>
      </c>
      <c r="D8665" s="458">
        <f>IF(ISNUMBER(Summary!$D$17), DATE(Summary!$D$17, 1, 1) + INT((ROW(B8627)-1)/24), DATE(2024, 1, 1) + INT((ROW(B8627)-1)/24))</f>
        <v>45651</v>
      </c>
      <c r="E8665" s="459">
        <v>0.41666666666666669</v>
      </c>
      <c r="F8665" s="780"/>
      <c r="G8665" s="780"/>
      <c r="H8665" s="460">
        <f t="shared" si="537"/>
        <v>0</v>
      </c>
      <c r="I8665" s="460">
        <f t="shared" si="538"/>
        <v>0</v>
      </c>
      <c r="J8665" s="460">
        <f t="shared" si="540"/>
        <v>0</v>
      </c>
      <c r="K8665" s="9"/>
      <c r="P8665" s="2"/>
      <c r="Q8665" s="27"/>
      <c r="R8665" s="2"/>
      <c r="S8665" s="2"/>
      <c r="T8665" s="2"/>
      <c r="U8665" s="2"/>
      <c r="V8665" s="2"/>
      <c r="W8665" s="2"/>
    </row>
    <row r="8666" spans="2:23" ht="15" customHeight="1" x14ac:dyDescent="0.35">
      <c r="B8666" s="349"/>
      <c r="C8666" s="715" t="str">
        <f t="shared" si="539"/>
        <v/>
      </c>
      <c r="D8666" s="458">
        <f>IF(ISNUMBER(Summary!$D$17), DATE(Summary!$D$17, 1, 1) + INT((ROW(B8628)-1)/24), DATE(2024, 1, 1) + INT((ROW(B8628)-1)/24))</f>
        <v>45651</v>
      </c>
      <c r="E8666" s="459">
        <v>0.45833333333333337</v>
      </c>
      <c r="F8666" s="780"/>
      <c r="G8666" s="780"/>
      <c r="H8666" s="460">
        <f t="shared" si="537"/>
        <v>0</v>
      </c>
      <c r="I8666" s="460">
        <f t="shared" si="538"/>
        <v>0</v>
      </c>
      <c r="J8666" s="460">
        <f t="shared" si="540"/>
        <v>0</v>
      </c>
      <c r="K8666" s="9"/>
      <c r="P8666" s="2"/>
      <c r="Q8666" s="27"/>
      <c r="R8666" s="2"/>
      <c r="S8666" s="2"/>
      <c r="T8666" s="2"/>
      <c r="U8666" s="2"/>
      <c r="V8666" s="2"/>
      <c r="W8666" s="2"/>
    </row>
    <row r="8667" spans="2:23" ht="15" customHeight="1" x14ac:dyDescent="0.35">
      <c r="B8667" s="349"/>
      <c r="C8667" s="715" t="str">
        <f t="shared" si="539"/>
        <v/>
      </c>
      <c r="D8667" s="458">
        <f>IF(ISNUMBER(Summary!$D$17), DATE(Summary!$D$17, 1, 1) + INT((ROW(B8629)-1)/24), DATE(2024, 1, 1) + INT((ROW(B8629)-1)/24))</f>
        <v>45651</v>
      </c>
      <c r="E8667" s="459">
        <v>0.50000000000000011</v>
      </c>
      <c r="F8667" s="780"/>
      <c r="G8667" s="780"/>
      <c r="H8667" s="460">
        <f t="shared" si="537"/>
        <v>0</v>
      </c>
      <c r="I8667" s="460">
        <f t="shared" si="538"/>
        <v>0</v>
      </c>
      <c r="J8667" s="460">
        <f t="shared" si="540"/>
        <v>0</v>
      </c>
      <c r="K8667" s="9"/>
      <c r="P8667" s="2"/>
      <c r="Q8667" s="27"/>
      <c r="R8667" s="2"/>
      <c r="S8667" s="2"/>
      <c r="T8667" s="2"/>
      <c r="U8667" s="2"/>
      <c r="V8667" s="2"/>
      <c r="W8667" s="2"/>
    </row>
    <row r="8668" spans="2:23" ht="15" customHeight="1" x14ac:dyDescent="0.35">
      <c r="B8668" s="349"/>
      <c r="C8668" s="715" t="str">
        <f t="shared" si="539"/>
        <v/>
      </c>
      <c r="D8668" s="458">
        <f>IF(ISNUMBER(Summary!$D$17), DATE(Summary!$D$17, 1, 1) + INT((ROW(B8630)-1)/24), DATE(2024, 1, 1) + INT((ROW(B8630)-1)/24))</f>
        <v>45651</v>
      </c>
      <c r="E8668" s="459">
        <v>0.54166666666666674</v>
      </c>
      <c r="F8668" s="780"/>
      <c r="G8668" s="780"/>
      <c r="H8668" s="460">
        <f t="shared" si="537"/>
        <v>0</v>
      </c>
      <c r="I8668" s="460">
        <f t="shared" si="538"/>
        <v>0</v>
      </c>
      <c r="J8668" s="460">
        <f t="shared" si="540"/>
        <v>0</v>
      </c>
      <c r="K8668" s="9"/>
      <c r="P8668" s="2"/>
      <c r="Q8668" s="27"/>
      <c r="R8668" s="2"/>
      <c r="S8668" s="2"/>
      <c r="T8668" s="2"/>
      <c r="U8668" s="2"/>
      <c r="V8668" s="2"/>
      <c r="W8668" s="2"/>
    </row>
    <row r="8669" spans="2:23" ht="15" customHeight="1" x14ac:dyDescent="0.35">
      <c r="B8669" s="349"/>
      <c r="C8669" s="715" t="str">
        <f t="shared" si="539"/>
        <v/>
      </c>
      <c r="D8669" s="458">
        <f>IF(ISNUMBER(Summary!$D$17), DATE(Summary!$D$17, 1, 1) + INT((ROW(B8631)-1)/24), DATE(2024, 1, 1) + INT((ROW(B8631)-1)/24))</f>
        <v>45651</v>
      </c>
      <c r="E8669" s="459">
        <v>0.58333333333333337</v>
      </c>
      <c r="F8669" s="780"/>
      <c r="G8669" s="780"/>
      <c r="H8669" s="460">
        <f t="shared" si="537"/>
        <v>0</v>
      </c>
      <c r="I8669" s="460">
        <f t="shared" si="538"/>
        <v>0</v>
      </c>
      <c r="J8669" s="460">
        <f t="shared" si="540"/>
        <v>0</v>
      </c>
      <c r="K8669" s="9"/>
      <c r="P8669" s="2"/>
      <c r="Q8669" s="27"/>
      <c r="R8669" s="2"/>
      <c r="S8669" s="2"/>
      <c r="T8669" s="2"/>
      <c r="U8669" s="2"/>
      <c r="V8669" s="2"/>
      <c r="W8669" s="2"/>
    </row>
    <row r="8670" spans="2:23" ht="15" customHeight="1" x14ac:dyDescent="0.35">
      <c r="B8670" s="349"/>
      <c r="C8670" s="715" t="str">
        <f t="shared" si="539"/>
        <v/>
      </c>
      <c r="D8670" s="458">
        <f>IF(ISNUMBER(Summary!$D$17), DATE(Summary!$D$17, 1, 1) + INT((ROW(B8632)-1)/24), DATE(2024, 1, 1) + INT((ROW(B8632)-1)/24))</f>
        <v>45651</v>
      </c>
      <c r="E8670" s="459">
        <v>0.62500000000000011</v>
      </c>
      <c r="F8670" s="780"/>
      <c r="G8670" s="780"/>
      <c r="H8670" s="460">
        <f t="shared" si="537"/>
        <v>0</v>
      </c>
      <c r="I8670" s="460">
        <f t="shared" si="538"/>
        <v>0</v>
      </c>
      <c r="J8670" s="460">
        <f t="shared" si="540"/>
        <v>0</v>
      </c>
      <c r="K8670" s="9"/>
      <c r="P8670" s="2"/>
      <c r="Q8670" s="27"/>
      <c r="R8670" s="2"/>
      <c r="S8670" s="2"/>
      <c r="T8670" s="2"/>
      <c r="U8670" s="2"/>
      <c r="V8670" s="2"/>
      <c r="W8670" s="2"/>
    </row>
    <row r="8671" spans="2:23" ht="15" customHeight="1" x14ac:dyDescent="0.35">
      <c r="B8671" s="349"/>
      <c r="C8671" s="715" t="str">
        <f t="shared" si="539"/>
        <v/>
      </c>
      <c r="D8671" s="458">
        <f>IF(ISNUMBER(Summary!$D$17), DATE(Summary!$D$17, 1, 1) + INT((ROW(B8633)-1)/24), DATE(2024, 1, 1) + INT((ROW(B8633)-1)/24))</f>
        <v>45651</v>
      </c>
      <c r="E8671" s="459">
        <v>0.66666666666666674</v>
      </c>
      <c r="F8671" s="780"/>
      <c r="G8671" s="780"/>
      <c r="H8671" s="460">
        <f t="shared" si="537"/>
        <v>0</v>
      </c>
      <c r="I8671" s="460">
        <f t="shared" si="538"/>
        <v>0</v>
      </c>
      <c r="J8671" s="460">
        <f t="shared" si="540"/>
        <v>0</v>
      </c>
      <c r="K8671" s="9"/>
      <c r="P8671" s="2"/>
      <c r="Q8671" s="27"/>
      <c r="R8671" s="2"/>
      <c r="S8671" s="2"/>
      <c r="T8671" s="2"/>
      <c r="U8671" s="2"/>
      <c r="V8671" s="2"/>
      <c r="W8671" s="2"/>
    </row>
    <row r="8672" spans="2:23" ht="15" customHeight="1" x14ac:dyDescent="0.35">
      <c r="B8672" s="349"/>
      <c r="C8672" s="715" t="str">
        <f t="shared" si="539"/>
        <v/>
      </c>
      <c r="D8672" s="458">
        <f>IF(ISNUMBER(Summary!$D$17), DATE(Summary!$D$17, 1, 1) + INT((ROW(B8634)-1)/24), DATE(2024, 1, 1) + INT((ROW(B8634)-1)/24))</f>
        <v>45651</v>
      </c>
      <c r="E8672" s="459">
        <v>0.70833333333333337</v>
      </c>
      <c r="F8672" s="780"/>
      <c r="G8672" s="780"/>
      <c r="H8672" s="460">
        <f t="shared" si="537"/>
        <v>0</v>
      </c>
      <c r="I8672" s="460">
        <f t="shared" si="538"/>
        <v>0</v>
      </c>
      <c r="J8672" s="460">
        <f t="shared" si="540"/>
        <v>0</v>
      </c>
      <c r="K8672" s="9"/>
      <c r="P8672" s="2"/>
      <c r="Q8672" s="27"/>
      <c r="R8672" s="2"/>
      <c r="S8672" s="2"/>
      <c r="T8672" s="2"/>
      <c r="U8672" s="2"/>
      <c r="V8672" s="2"/>
      <c r="W8672" s="2"/>
    </row>
    <row r="8673" spans="2:23" ht="15" customHeight="1" x14ac:dyDescent="0.35">
      <c r="B8673" s="349"/>
      <c r="C8673" s="715" t="str">
        <f t="shared" si="539"/>
        <v/>
      </c>
      <c r="D8673" s="458">
        <f>IF(ISNUMBER(Summary!$D$17), DATE(Summary!$D$17, 1, 1) + INT((ROW(B8635)-1)/24), DATE(2024, 1, 1) + INT((ROW(B8635)-1)/24))</f>
        <v>45651</v>
      </c>
      <c r="E8673" s="459">
        <v>0.75000000000000011</v>
      </c>
      <c r="F8673" s="780"/>
      <c r="G8673" s="780"/>
      <c r="H8673" s="460">
        <f t="shared" si="537"/>
        <v>0</v>
      </c>
      <c r="I8673" s="460">
        <f t="shared" si="538"/>
        <v>0</v>
      </c>
      <c r="J8673" s="460">
        <f t="shared" si="540"/>
        <v>0</v>
      </c>
      <c r="K8673" s="9"/>
      <c r="P8673" s="2"/>
      <c r="Q8673" s="27"/>
      <c r="R8673" s="2"/>
      <c r="S8673" s="2"/>
      <c r="T8673" s="2"/>
      <c r="U8673" s="2"/>
      <c r="V8673" s="2"/>
      <c r="W8673" s="2"/>
    </row>
    <row r="8674" spans="2:23" ht="15" customHeight="1" x14ac:dyDescent="0.35">
      <c r="B8674" s="349"/>
      <c r="C8674" s="715" t="str">
        <f t="shared" si="539"/>
        <v/>
      </c>
      <c r="D8674" s="458">
        <f>IF(ISNUMBER(Summary!$D$17), DATE(Summary!$D$17, 1, 1) + INT((ROW(B8636)-1)/24), DATE(2024, 1, 1) + INT((ROW(B8636)-1)/24))</f>
        <v>45651</v>
      </c>
      <c r="E8674" s="459">
        <v>0.79166666666666674</v>
      </c>
      <c r="F8674" s="780"/>
      <c r="G8674" s="780"/>
      <c r="H8674" s="460">
        <f t="shared" si="537"/>
        <v>0</v>
      </c>
      <c r="I8674" s="460">
        <f t="shared" si="538"/>
        <v>0</v>
      </c>
      <c r="J8674" s="460">
        <f t="shared" si="540"/>
        <v>0</v>
      </c>
      <c r="K8674" s="9"/>
      <c r="P8674" s="2"/>
      <c r="Q8674" s="27"/>
      <c r="R8674" s="2"/>
      <c r="S8674" s="2"/>
      <c r="T8674" s="2"/>
      <c r="U8674" s="2"/>
      <c r="V8674" s="2"/>
      <c r="W8674" s="2"/>
    </row>
    <row r="8675" spans="2:23" ht="15" customHeight="1" x14ac:dyDescent="0.35">
      <c r="B8675" s="349"/>
      <c r="C8675" s="715" t="str">
        <f t="shared" si="539"/>
        <v/>
      </c>
      <c r="D8675" s="458">
        <f>IF(ISNUMBER(Summary!$D$17), DATE(Summary!$D$17, 1, 1) + INT((ROW(B8637)-1)/24), DATE(2024, 1, 1) + INT((ROW(B8637)-1)/24))</f>
        <v>45651</v>
      </c>
      <c r="E8675" s="459">
        <v>0.83333333333333337</v>
      </c>
      <c r="F8675" s="780"/>
      <c r="G8675" s="780"/>
      <c r="H8675" s="460">
        <f t="shared" si="537"/>
        <v>0</v>
      </c>
      <c r="I8675" s="460">
        <f t="shared" si="538"/>
        <v>0</v>
      </c>
      <c r="J8675" s="460">
        <f t="shared" si="540"/>
        <v>0</v>
      </c>
      <c r="K8675" s="9"/>
      <c r="P8675" s="2"/>
      <c r="Q8675" s="27"/>
      <c r="R8675" s="2"/>
      <c r="S8675" s="2"/>
      <c r="T8675" s="2"/>
      <c r="U8675" s="2"/>
      <c r="V8675" s="2"/>
      <c r="W8675" s="2"/>
    </row>
    <row r="8676" spans="2:23" ht="15" customHeight="1" x14ac:dyDescent="0.35">
      <c r="B8676" s="349"/>
      <c r="C8676" s="715" t="str">
        <f t="shared" si="539"/>
        <v/>
      </c>
      <c r="D8676" s="458">
        <f>IF(ISNUMBER(Summary!$D$17), DATE(Summary!$D$17, 1, 1) + INT((ROW(B8638)-1)/24), DATE(2024, 1, 1) + INT((ROW(B8638)-1)/24))</f>
        <v>45651</v>
      </c>
      <c r="E8676" s="459">
        <v>0.87500000000000011</v>
      </c>
      <c r="F8676" s="780"/>
      <c r="G8676" s="780"/>
      <c r="H8676" s="460">
        <f t="shared" si="537"/>
        <v>0</v>
      </c>
      <c r="I8676" s="460">
        <f t="shared" si="538"/>
        <v>0</v>
      </c>
      <c r="J8676" s="460">
        <f t="shared" si="540"/>
        <v>0</v>
      </c>
      <c r="K8676" s="9"/>
      <c r="P8676" s="2"/>
      <c r="Q8676" s="27"/>
      <c r="R8676" s="2"/>
      <c r="S8676" s="2"/>
      <c r="T8676" s="2"/>
      <c r="U8676" s="2"/>
      <c r="V8676" s="2"/>
      <c r="W8676" s="2"/>
    </row>
    <row r="8677" spans="2:23" ht="15" customHeight="1" x14ac:dyDescent="0.35">
      <c r="B8677" s="349"/>
      <c r="C8677" s="715" t="str">
        <f t="shared" si="539"/>
        <v/>
      </c>
      <c r="D8677" s="458">
        <f>IF(ISNUMBER(Summary!$D$17), DATE(Summary!$D$17, 1, 1) + INT((ROW(B8639)-1)/24), DATE(2024, 1, 1) + INT((ROW(B8639)-1)/24))</f>
        <v>45651</v>
      </c>
      <c r="E8677" s="459">
        <v>0.91666666666666674</v>
      </c>
      <c r="F8677" s="780"/>
      <c r="G8677" s="780"/>
      <c r="H8677" s="460">
        <f t="shared" si="537"/>
        <v>0</v>
      </c>
      <c r="I8677" s="460">
        <f t="shared" si="538"/>
        <v>0</v>
      </c>
      <c r="J8677" s="460">
        <f t="shared" si="540"/>
        <v>0</v>
      </c>
      <c r="K8677" s="9"/>
      <c r="P8677" s="2"/>
      <c r="Q8677" s="27"/>
      <c r="R8677" s="2"/>
      <c r="S8677" s="2"/>
      <c r="T8677" s="2"/>
      <c r="U8677" s="2"/>
      <c r="V8677" s="2"/>
      <c r="W8677" s="2"/>
    </row>
    <row r="8678" spans="2:23" ht="15" customHeight="1" x14ac:dyDescent="0.35">
      <c r="B8678" s="349"/>
      <c r="C8678" s="715" t="str">
        <f t="shared" si="539"/>
        <v/>
      </c>
      <c r="D8678" s="458">
        <f>IF(ISNUMBER(Summary!$D$17), DATE(Summary!$D$17, 1, 1) + INT((ROW(B8640)-1)/24), DATE(2024, 1, 1) + INT((ROW(B8640)-1)/24))</f>
        <v>45651</v>
      </c>
      <c r="E8678" s="459">
        <v>0.95833333333333337</v>
      </c>
      <c r="F8678" s="780"/>
      <c r="G8678" s="780"/>
      <c r="H8678" s="460">
        <f t="shared" si="537"/>
        <v>0</v>
      </c>
      <c r="I8678" s="460">
        <f t="shared" si="538"/>
        <v>0</v>
      </c>
      <c r="J8678" s="460">
        <f t="shared" si="540"/>
        <v>0</v>
      </c>
      <c r="K8678" s="9"/>
      <c r="P8678" s="2"/>
      <c r="Q8678" s="27"/>
      <c r="R8678" s="2"/>
      <c r="S8678" s="2"/>
      <c r="T8678" s="2"/>
      <c r="U8678" s="2"/>
      <c r="V8678" s="2"/>
      <c r="W8678" s="2"/>
    </row>
    <row r="8679" spans="2:23" ht="15" customHeight="1" x14ac:dyDescent="0.35">
      <c r="B8679" s="457"/>
      <c r="C8679" s="715">
        <f t="shared" si="539"/>
        <v>45652</v>
      </c>
      <c r="D8679" s="458">
        <f>IF(ISNUMBER(Summary!$D$17), DATE(Summary!$D$17, 1, 1) + INT((ROW(B8641)-1)/24), DATE(2024, 1, 1) + INT((ROW(B8641)-1)/24))</f>
        <v>45652</v>
      </c>
      <c r="E8679" s="459">
        <v>3.1225022567582528E-17</v>
      </c>
      <c r="F8679" s="780"/>
      <c r="G8679" s="780"/>
      <c r="H8679" s="460">
        <f t="shared" ref="H8679:H8742" si="541">IF(G8679&gt;F8679,F8679,G8679)</f>
        <v>0</v>
      </c>
      <c r="I8679" s="460">
        <f t="shared" ref="I8679:I8742" si="542">F8679-H8679</f>
        <v>0</v>
      </c>
      <c r="J8679" s="460">
        <f t="shared" si="540"/>
        <v>0</v>
      </c>
      <c r="K8679" s="9"/>
      <c r="P8679" s="2"/>
      <c r="Q8679" s="27"/>
      <c r="R8679" s="2"/>
      <c r="S8679" s="2"/>
      <c r="T8679" s="2"/>
      <c r="U8679" s="2"/>
      <c r="V8679" s="2"/>
      <c r="W8679" s="2"/>
    </row>
    <row r="8680" spans="2:23" ht="15" customHeight="1" x14ac:dyDescent="0.35">
      <c r="B8680" s="349"/>
      <c r="C8680" s="715" t="str">
        <f t="shared" ref="C8680:C8743" si="543">IF(MOD(ROW()-ROW($E$39), 24)=0, $D8680, "")</f>
        <v/>
      </c>
      <c r="D8680" s="458">
        <f>IF(ISNUMBER(Summary!$D$17), DATE(Summary!$D$17, 1, 1) + INT((ROW(B8642)-1)/24), DATE(2024, 1, 1) + INT((ROW(B8642)-1)/24))</f>
        <v>45652</v>
      </c>
      <c r="E8680" s="459">
        <v>4.1666666666666699E-2</v>
      </c>
      <c r="F8680" s="780"/>
      <c r="G8680" s="780"/>
      <c r="H8680" s="460">
        <f t="shared" si="541"/>
        <v>0</v>
      </c>
      <c r="I8680" s="460">
        <f t="shared" si="542"/>
        <v>0</v>
      </c>
      <c r="J8680" s="460">
        <f t="shared" si="540"/>
        <v>0</v>
      </c>
      <c r="K8680" s="9"/>
      <c r="P8680" s="2"/>
      <c r="Q8680" s="27"/>
      <c r="R8680" s="2"/>
      <c r="S8680" s="2"/>
      <c r="T8680" s="2"/>
      <c r="U8680" s="2"/>
      <c r="V8680" s="2"/>
      <c r="W8680" s="2"/>
    </row>
    <row r="8681" spans="2:23" ht="15" customHeight="1" x14ac:dyDescent="0.35">
      <c r="B8681" s="349"/>
      <c r="C8681" s="715" t="str">
        <f t="shared" si="543"/>
        <v/>
      </c>
      <c r="D8681" s="458">
        <f>IF(ISNUMBER(Summary!$D$17), DATE(Summary!$D$17, 1, 1) + INT((ROW(B8643)-1)/24), DATE(2024, 1, 1) + INT((ROW(B8643)-1)/24))</f>
        <v>45652</v>
      </c>
      <c r="E8681" s="459">
        <v>8.333333333333337E-2</v>
      </c>
      <c r="F8681" s="780"/>
      <c r="G8681" s="780"/>
      <c r="H8681" s="460">
        <f t="shared" si="541"/>
        <v>0</v>
      </c>
      <c r="I8681" s="460">
        <f t="shared" si="542"/>
        <v>0</v>
      </c>
      <c r="J8681" s="460">
        <f t="shared" si="540"/>
        <v>0</v>
      </c>
      <c r="K8681" s="9"/>
      <c r="P8681" s="2"/>
      <c r="Q8681" s="27"/>
      <c r="R8681" s="2"/>
      <c r="S8681" s="2"/>
      <c r="T8681" s="2"/>
      <c r="U8681" s="2"/>
      <c r="V8681" s="2"/>
      <c r="W8681" s="2"/>
    </row>
    <row r="8682" spans="2:23" ht="15" customHeight="1" x14ac:dyDescent="0.35">
      <c r="B8682" s="349"/>
      <c r="C8682" s="715" t="str">
        <f t="shared" si="543"/>
        <v/>
      </c>
      <c r="D8682" s="458">
        <f>IF(ISNUMBER(Summary!$D$17), DATE(Summary!$D$17, 1, 1) + INT((ROW(B8644)-1)/24), DATE(2024, 1, 1) + INT((ROW(B8644)-1)/24))</f>
        <v>45652</v>
      </c>
      <c r="E8682" s="459">
        <v>0.12500000000000006</v>
      </c>
      <c r="F8682" s="780"/>
      <c r="G8682" s="780"/>
      <c r="H8682" s="460">
        <f t="shared" si="541"/>
        <v>0</v>
      </c>
      <c r="I8682" s="460">
        <f t="shared" si="542"/>
        <v>0</v>
      </c>
      <c r="J8682" s="460">
        <f t="shared" si="540"/>
        <v>0</v>
      </c>
      <c r="K8682" s="9"/>
      <c r="P8682" s="2"/>
      <c r="Q8682" s="27"/>
      <c r="R8682" s="2"/>
      <c r="S8682" s="2"/>
      <c r="T8682" s="2"/>
      <c r="U8682" s="2"/>
      <c r="V8682" s="2"/>
      <c r="W8682" s="2"/>
    </row>
    <row r="8683" spans="2:23" ht="15" customHeight="1" x14ac:dyDescent="0.35">
      <c r="B8683" s="349"/>
      <c r="C8683" s="715" t="str">
        <f t="shared" si="543"/>
        <v/>
      </c>
      <c r="D8683" s="458">
        <f>IF(ISNUMBER(Summary!$D$17), DATE(Summary!$D$17, 1, 1) + INT((ROW(B8645)-1)/24), DATE(2024, 1, 1) + INT((ROW(B8645)-1)/24))</f>
        <v>45652</v>
      </c>
      <c r="E8683" s="459">
        <v>0.16666666666666669</v>
      </c>
      <c r="F8683" s="780"/>
      <c r="G8683" s="780"/>
      <c r="H8683" s="460">
        <f t="shared" si="541"/>
        <v>0</v>
      </c>
      <c r="I8683" s="460">
        <f t="shared" si="542"/>
        <v>0</v>
      </c>
      <c r="J8683" s="460">
        <f t="shared" si="540"/>
        <v>0</v>
      </c>
      <c r="K8683" s="9"/>
      <c r="P8683" s="2"/>
      <c r="Q8683" s="27"/>
      <c r="R8683" s="2"/>
      <c r="S8683" s="2"/>
      <c r="T8683" s="2"/>
      <c r="U8683" s="2"/>
      <c r="V8683" s="2"/>
      <c r="W8683" s="2"/>
    </row>
    <row r="8684" spans="2:23" ht="15" customHeight="1" x14ac:dyDescent="0.35">
      <c r="B8684" s="349"/>
      <c r="C8684" s="715" t="str">
        <f t="shared" si="543"/>
        <v/>
      </c>
      <c r="D8684" s="458">
        <f>IF(ISNUMBER(Summary!$D$17), DATE(Summary!$D$17, 1, 1) + INT((ROW(B8646)-1)/24), DATE(2024, 1, 1) + INT((ROW(B8646)-1)/24))</f>
        <v>45652</v>
      </c>
      <c r="E8684" s="459">
        <v>0.20833333333333337</v>
      </c>
      <c r="F8684" s="780"/>
      <c r="G8684" s="780"/>
      <c r="H8684" s="460">
        <f t="shared" si="541"/>
        <v>0</v>
      </c>
      <c r="I8684" s="460">
        <f t="shared" si="542"/>
        <v>0</v>
      </c>
      <c r="J8684" s="460">
        <f t="shared" si="540"/>
        <v>0</v>
      </c>
      <c r="K8684" s="9"/>
      <c r="P8684" s="2"/>
      <c r="Q8684" s="27"/>
      <c r="R8684" s="2"/>
      <c r="S8684" s="2"/>
      <c r="T8684" s="2"/>
      <c r="U8684" s="2"/>
      <c r="V8684" s="2"/>
      <c r="W8684" s="2"/>
    </row>
    <row r="8685" spans="2:23" ht="15" customHeight="1" x14ac:dyDescent="0.35">
      <c r="B8685" s="349"/>
      <c r="C8685" s="715" t="str">
        <f t="shared" si="543"/>
        <v/>
      </c>
      <c r="D8685" s="458">
        <f>IF(ISNUMBER(Summary!$D$17), DATE(Summary!$D$17, 1, 1) + INT((ROW(B8647)-1)/24), DATE(2024, 1, 1) + INT((ROW(B8647)-1)/24))</f>
        <v>45652</v>
      </c>
      <c r="E8685" s="459">
        <v>0.25</v>
      </c>
      <c r="F8685" s="780"/>
      <c r="G8685" s="780"/>
      <c r="H8685" s="460">
        <f t="shared" si="541"/>
        <v>0</v>
      </c>
      <c r="I8685" s="460">
        <f t="shared" si="542"/>
        <v>0</v>
      </c>
      <c r="J8685" s="460">
        <f t="shared" si="540"/>
        <v>0</v>
      </c>
      <c r="K8685" s="9"/>
      <c r="P8685" s="2"/>
      <c r="Q8685" s="27"/>
      <c r="R8685" s="2"/>
      <c r="S8685" s="2"/>
      <c r="T8685" s="2"/>
      <c r="U8685" s="2"/>
      <c r="V8685" s="2"/>
      <c r="W8685" s="2"/>
    </row>
    <row r="8686" spans="2:23" ht="15" customHeight="1" x14ac:dyDescent="0.35">
      <c r="B8686" s="349"/>
      <c r="C8686" s="715" t="str">
        <f t="shared" si="543"/>
        <v/>
      </c>
      <c r="D8686" s="458">
        <f>IF(ISNUMBER(Summary!$D$17), DATE(Summary!$D$17, 1, 1) + INT((ROW(B8648)-1)/24), DATE(2024, 1, 1) + INT((ROW(B8648)-1)/24))</f>
        <v>45652</v>
      </c>
      <c r="E8686" s="459">
        <v>0.29166666666666669</v>
      </c>
      <c r="F8686" s="780"/>
      <c r="G8686" s="780"/>
      <c r="H8686" s="460">
        <f t="shared" si="541"/>
        <v>0</v>
      </c>
      <c r="I8686" s="460">
        <f t="shared" si="542"/>
        <v>0</v>
      </c>
      <c r="J8686" s="460">
        <f t="shared" si="540"/>
        <v>0</v>
      </c>
      <c r="K8686" s="9"/>
      <c r="P8686" s="2"/>
      <c r="Q8686" s="27"/>
      <c r="R8686" s="2"/>
      <c r="S8686" s="2"/>
      <c r="T8686" s="2"/>
      <c r="U8686" s="2"/>
      <c r="V8686" s="2"/>
      <c r="W8686" s="2"/>
    </row>
    <row r="8687" spans="2:23" ht="15" customHeight="1" x14ac:dyDescent="0.35">
      <c r="B8687" s="349"/>
      <c r="C8687" s="715" t="str">
        <f t="shared" si="543"/>
        <v/>
      </c>
      <c r="D8687" s="458">
        <f>IF(ISNUMBER(Summary!$D$17), DATE(Summary!$D$17, 1, 1) + INT((ROW(B8649)-1)/24), DATE(2024, 1, 1) + INT((ROW(B8649)-1)/24))</f>
        <v>45652</v>
      </c>
      <c r="E8687" s="459">
        <v>0.33333333333333337</v>
      </c>
      <c r="F8687" s="780"/>
      <c r="G8687" s="780"/>
      <c r="H8687" s="460">
        <f t="shared" si="541"/>
        <v>0</v>
      </c>
      <c r="I8687" s="460">
        <f t="shared" si="542"/>
        <v>0</v>
      </c>
      <c r="J8687" s="460">
        <f t="shared" si="540"/>
        <v>0</v>
      </c>
      <c r="K8687" s="9"/>
      <c r="P8687" s="2"/>
      <c r="Q8687" s="27"/>
      <c r="R8687" s="2"/>
      <c r="S8687" s="2"/>
      <c r="T8687" s="2"/>
      <c r="U8687" s="2"/>
      <c r="V8687" s="2"/>
      <c r="W8687" s="2"/>
    </row>
    <row r="8688" spans="2:23" ht="15" customHeight="1" x14ac:dyDescent="0.35">
      <c r="B8688" s="349"/>
      <c r="C8688" s="715" t="str">
        <f t="shared" si="543"/>
        <v/>
      </c>
      <c r="D8688" s="458">
        <f>IF(ISNUMBER(Summary!$D$17), DATE(Summary!$D$17, 1, 1) + INT((ROW(B8650)-1)/24), DATE(2024, 1, 1) + INT((ROW(B8650)-1)/24))</f>
        <v>45652</v>
      </c>
      <c r="E8688" s="459">
        <v>0.375</v>
      </c>
      <c r="F8688" s="780"/>
      <c r="G8688" s="780"/>
      <c r="H8688" s="460">
        <f t="shared" si="541"/>
        <v>0</v>
      </c>
      <c r="I8688" s="460">
        <f t="shared" si="542"/>
        <v>0</v>
      </c>
      <c r="J8688" s="460">
        <f t="shared" si="540"/>
        <v>0</v>
      </c>
      <c r="K8688" s="9"/>
      <c r="P8688" s="2"/>
      <c r="Q8688" s="27"/>
      <c r="R8688" s="2"/>
      <c r="S8688" s="2"/>
      <c r="T8688" s="2"/>
      <c r="U8688" s="2"/>
      <c r="V8688" s="2"/>
      <c r="W8688" s="2"/>
    </row>
    <row r="8689" spans="2:23" ht="15" customHeight="1" x14ac:dyDescent="0.35">
      <c r="B8689" s="349"/>
      <c r="C8689" s="715" t="str">
        <f t="shared" si="543"/>
        <v/>
      </c>
      <c r="D8689" s="458">
        <f>IF(ISNUMBER(Summary!$D$17), DATE(Summary!$D$17, 1, 1) + INT((ROW(B8651)-1)/24), DATE(2024, 1, 1) + INT((ROW(B8651)-1)/24))</f>
        <v>45652</v>
      </c>
      <c r="E8689" s="459">
        <v>0.41666666666666669</v>
      </c>
      <c r="F8689" s="780"/>
      <c r="G8689" s="780"/>
      <c r="H8689" s="460">
        <f t="shared" si="541"/>
        <v>0</v>
      </c>
      <c r="I8689" s="460">
        <f t="shared" si="542"/>
        <v>0</v>
      </c>
      <c r="J8689" s="460">
        <f t="shared" si="540"/>
        <v>0</v>
      </c>
      <c r="K8689" s="9"/>
      <c r="P8689" s="2"/>
      <c r="Q8689" s="27"/>
      <c r="R8689" s="2"/>
      <c r="S8689" s="2"/>
      <c r="T8689" s="2"/>
      <c r="U8689" s="2"/>
      <c r="V8689" s="2"/>
      <c r="W8689" s="2"/>
    </row>
    <row r="8690" spans="2:23" ht="15" customHeight="1" x14ac:dyDescent="0.35">
      <c r="B8690" s="349"/>
      <c r="C8690" s="715" t="str">
        <f t="shared" si="543"/>
        <v/>
      </c>
      <c r="D8690" s="458">
        <f>IF(ISNUMBER(Summary!$D$17), DATE(Summary!$D$17, 1, 1) + INT((ROW(B8652)-1)/24), DATE(2024, 1, 1) + INT((ROW(B8652)-1)/24))</f>
        <v>45652</v>
      </c>
      <c r="E8690" s="459">
        <v>0.45833333333333337</v>
      </c>
      <c r="F8690" s="780"/>
      <c r="G8690" s="780"/>
      <c r="H8690" s="460">
        <f t="shared" si="541"/>
        <v>0</v>
      </c>
      <c r="I8690" s="460">
        <f t="shared" si="542"/>
        <v>0</v>
      </c>
      <c r="J8690" s="460">
        <f t="shared" si="540"/>
        <v>0</v>
      </c>
      <c r="K8690" s="9"/>
      <c r="P8690" s="2"/>
      <c r="Q8690" s="27"/>
      <c r="R8690" s="2"/>
      <c r="S8690" s="2"/>
      <c r="T8690" s="2"/>
      <c r="U8690" s="2"/>
      <c r="V8690" s="2"/>
      <c r="W8690" s="2"/>
    </row>
    <row r="8691" spans="2:23" ht="15" customHeight="1" x14ac:dyDescent="0.35">
      <c r="B8691" s="349"/>
      <c r="C8691" s="715" t="str">
        <f t="shared" si="543"/>
        <v/>
      </c>
      <c r="D8691" s="458">
        <f>IF(ISNUMBER(Summary!$D$17), DATE(Summary!$D$17, 1, 1) + INT((ROW(B8653)-1)/24), DATE(2024, 1, 1) + INT((ROW(B8653)-1)/24))</f>
        <v>45652</v>
      </c>
      <c r="E8691" s="459">
        <v>0.50000000000000011</v>
      </c>
      <c r="F8691" s="780"/>
      <c r="G8691" s="780"/>
      <c r="H8691" s="460">
        <f t="shared" si="541"/>
        <v>0</v>
      </c>
      <c r="I8691" s="460">
        <f t="shared" si="542"/>
        <v>0</v>
      </c>
      <c r="J8691" s="460">
        <f t="shared" si="540"/>
        <v>0</v>
      </c>
      <c r="K8691" s="9"/>
      <c r="P8691" s="2"/>
      <c r="Q8691" s="27"/>
      <c r="R8691" s="2"/>
      <c r="S8691" s="2"/>
      <c r="T8691" s="2"/>
      <c r="U8691" s="2"/>
      <c r="V8691" s="2"/>
      <c r="W8691" s="2"/>
    </row>
    <row r="8692" spans="2:23" ht="15" customHeight="1" x14ac:dyDescent="0.35">
      <c r="B8692" s="349"/>
      <c r="C8692" s="715" t="str">
        <f t="shared" si="543"/>
        <v/>
      </c>
      <c r="D8692" s="458">
        <f>IF(ISNUMBER(Summary!$D$17), DATE(Summary!$D$17, 1, 1) + INT((ROW(B8654)-1)/24), DATE(2024, 1, 1) + INT((ROW(B8654)-1)/24))</f>
        <v>45652</v>
      </c>
      <c r="E8692" s="459">
        <v>0.54166666666666674</v>
      </c>
      <c r="F8692" s="780"/>
      <c r="G8692" s="780"/>
      <c r="H8692" s="460">
        <f t="shared" si="541"/>
        <v>0</v>
      </c>
      <c r="I8692" s="460">
        <f t="shared" si="542"/>
        <v>0</v>
      </c>
      <c r="J8692" s="460">
        <f t="shared" si="540"/>
        <v>0</v>
      </c>
      <c r="K8692" s="9"/>
      <c r="P8692" s="2"/>
      <c r="Q8692" s="27"/>
      <c r="R8692" s="2"/>
      <c r="S8692" s="2"/>
      <c r="T8692" s="2"/>
      <c r="U8692" s="2"/>
      <c r="V8692" s="2"/>
      <c r="W8692" s="2"/>
    </row>
    <row r="8693" spans="2:23" ht="15" customHeight="1" x14ac:dyDescent="0.35">
      <c r="B8693" s="349"/>
      <c r="C8693" s="715" t="str">
        <f t="shared" si="543"/>
        <v/>
      </c>
      <c r="D8693" s="458">
        <f>IF(ISNUMBER(Summary!$D$17), DATE(Summary!$D$17, 1, 1) + INT((ROW(B8655)-1)/24), DATE(2024, 1, 1) + INT((ROW(B8655)-1)/24))</f>
        <v>45652</v>
      </c>
      <c r="E8693" s="459">
        <v>0.58333333333333337</v>
      </c>
      <c r="F8693" s="780"/>
      <c r="G8693" s="780"/>
      <c r="H8693" s="460">
        <f t="shared" si="541"/>
        <v>0</v>
      </c>
      <c r="I8693" s="460">
        <f t="shared" si="542"/>
        <v>0</v>
      </c>
      <c r="J8693" s="460">
        <f t="shared" si="540"/>
        <v>0</v>
      </c>
      <c r="K8693" s="9"/>
      <c r="P8693" s="2"/>
      <c r="Q8693" s="27"/>
      <c r="R8693" s="2"/>
      <c r="S8693" s="2"/>
      <c r="T8693" s="2"/>
      <c r="U8693" s="2"/>
      <c r="V8693" s="2"/>
      <c r="W8693" s="2"/>
    </row>
    <row r="8694" spans="2:23" ht="15" customHeight="1" x14ac:dyDescent="0.35">
      <c r="B8694" s="349"/>
      <c r="C8694" s="715" t="str">
        <f t="shared" si="543"/>
        <v/>
      </c>
      <c r="D8694" s="458">
        <f>IF(ISNUMBER(Summary!$D$17), DATE(Summary!$D$17, 1, 1) + INT((ROW(B8656)-1)/24), DATE(2024, 1, 1) + INT((ROW(B8656)-1)/24))</f>
        <v>45652</v>
      </c>
      <c r="E8694" s="459">
        <v>0.62500000000000011</v>
      </c>
      <c r="F8694" s="780"/>
      <c r="G8694" s="780"/>
      <c r="H8694" s="460">
        <f t="shared" si="541"/>
        <v>0</v>
      </c>
      <c r="I8694" s="460">
        <f t="shared" si="542"/>
        <v>0</v>
      </c>
      <c r="J8694" s="460">
        <f t="shared" si="540"/>
        <v>0</v>
      </c>
      <c r="K8694" s="9"/>
      <c r="P8694" s="2"/>
      <c r="Q8694" s="27"/>
      <c r="R8694" s="2"/>
      <c r="S8694" s="2"/>
      <c r="T8694" s="2"/>
      <c r="U8694" s="2"/>
      <c r="V8694" s="2"/>
      <c r="W8694" s="2"/>
    </row>
    <row r="8695" spans="2:23" ht="15" customHeight="1" x14ac:dyDescent="0.35">
      <c r="B8695" s="349"/>
      <c r="C8695" s="715" t="str">
        <f t="shared" si="543"/>
        <v/>
      </c>
      <c r="D8695" s="458">
        <f>IF(ISNUMBER(Summary!$D$17), DATE(Summary!$D$17, 1, 1) + INT((ROW(B8657)-1)/24), DATE(2024, 1, 1) + INT((ROW(B8657)-1)/24))</f>
        <v>45652</v>
      </c>
      <c r="E8695" s="459">
        <v>0.66666666666666674</v>
      </c>
      <c r="F8695" s="780"/>
      <c r="G8695" s="780"/>
      <c r="H8695" s="460">
        <f t="shared" si="541"/>
        <v>0</v>
      </c>
      <c r="I8695" s="460">
        <f t="shared" si="542"/>
        <v>0</v>
      </c>
      <c r="J8695" s="460">
        <f t="shared" si="540"/>
        <v>0</v>
      </c>
      <c r="K8695" s="9"/>
      <c r="P8695" s="2"/>
      <c r="Q8695" s="27"/>
      <c r="R8695" s="2"/>
      <c r="S8695" s="2"/>
      <c r="T8695" s="2"/>
      <c r="U8695" s="2"/>
      <c r="V8695" s="2"/>
      <c r="W8695" s="2"/>
    </row>
    <row r="8696" spans="2:23" ht="15" customHeight="1" x14ac:dyDescent="0.35">
      <c r="B8696" s="349"/>
      <c r="C8696" s="715" t="str">
        <f t="shared" si="543"/>
        <v/>
      </c>
      <c r="D8696" s="458">
        <f>IF(ISNUMBER(Summary!$D$17), DATE(Summary!$D$17, 1, 1) + INT((ROW(B8658)-1)/24), DATE(2024, 1, 1) + INT((ROW(B8658)-1)/24))</f>
        <v>45652</v>
      </c>
      <c r="E8696" s="459">
        <v>0.70833333333333337</v>
      </c>
      <c r="F8696" s="780"/>
      <c r="G8696" s="780"/>
      <c r="H8696" s="460">
        <f t="shared" si="541"/>
        <v>0</v>
      </c>
      <c r="I8696" s="460">
        <f t="shared" si="542"/>
        <v>0</v>
      </c>
      <c r="J8696" s="460">
        <f t="shared" si="540"/>
        <v>0</v>
      </c>
      <c r="K8696" s="9"/>
      <c r="P8696" s="2"/>
      <c r="Q8696" s="27"/>
      <c r="R8696" s="2"/>
      <c r="S8696" s="2"/>
      <c r="T8696" s="2"/>
      <c r="U8696" s="2"/>
      <c r="V8696" s="2"/>
      <c r="W8696" s="2"/>
    </row>
    <row r="8697" spans="2:23" ht="15" customHeight="1" x14ac:dyDescent="0.35">
      <c r="B8697" s="349"/>
      <c r="C8697" s="715" t="str">
        <f t="shared" si="543"/>
        <v/>
      </c>
      <c r="D8697" s="458">
        <f>IF(ISNUMBER(Summary!$D$17), DATE(Summary!$D$17, 1, 1) + INT((ROW(B8659)-1)/24), DATE(2024, 1, 1) + INT((ROW(B8659)-1)/24))</f>
        <v>45652</v>
      </c>
      <c r="E8697" s="459">
        <v>0.75000000000000011</v>
      </c>
      <c r="F8697" s="780"/>
      <c r="G8697" s="780"/>
      <c r="H8697" s="460">
        <f t="shared" si="541"/>
        <v>0</v>
      </c>
      <c r="I8697" s="460">
        <f t="shared" si="542"/>
        <v>0</v>
      </c>
      <c r="J8697" s="460">
        <f t="shared" si="540"/>
        <v>0</v>
      </c>
      <c r="K8697" s="9"/>
      <c r="P8697" s="2"/>
      <c r="Q8697" s="27"/>
      <c r="R8697" s="2"/>
      <c r="S8697" s="2"/>
      <c r="T8697" s="2"/>
      <c r="U8697" s="2"/>
      <c r="V8697" s="2"/>
      <c r="W8697" s="2"/>
    </row>
    <row r="8698" spans="2:23" ht="15" customHeight="1" x14ac:dyDescent="0.35">
      <c r="B8698" s="349"/>
      <c r="C8698" s="715" t="str">
        <f t="shared" si="543"/>
        <v/>
      </c>
      <c r="D8698" s="458">
        <f>IF(ISNUMBER(Summary!$D$17), DATE(Summary!$D$17, 1, 1) + INT((ROW(B8660)-1)/24), DATE(2024, 1, 1) + INT((ROW(B8660)-1)/24))</f>
        <v>45652</v>
      </c>
      <c r="E8698" s="459">
        <v>0.79166666666666674</v>
      </c>
      <c r="F8698" s="780"/>
      <c r="G8698" s="780"/>
      <c r="H8698" s="460">
        <f t="shared" si="541"/>
        <v>0</v>
      </c>
      <c r="I8698" s="460">
        <f t="shared" si="542"/>
        <v>0</v>
      </c>
      <c r="J8698" s="460">
        <f t="shared" si="540"/>
        <v>0</v>
      </c>
      <c r="K8698" s="9"/>
      <c r="P8698" s="2"/>
      <c r="Q8698" s="27"/>
      <c r="R8698" s="2"/>
      <c r="S8698" s="2"/>
      <c r="T8698" s="2"/>
      <c r="U8698" s="2"/>
      <c r="V8698" s="2"/>
      <c r="W8698" s="2"/>
    </row>
    <row r="8699" spans="2:23" ht="15" customHeight="1" x14ac:dyDescent="0.35">
      <c r="B8699" s="349"/>
      <c r="C8699" s="715" t="str">
        <f t="shared" si="543"/>
        <v/>
      </c>
      <c r="D8699" s="458">
        <f>IF(ISNUMBER(Summary!$D$17), DATE(Summary!$D$17, 1, 1) + INT((ROW(B8661)-1)/24), DATE(2024, 1, 1) + INT((ROW(B8661)-1)/24))</f>
        <v>45652</v>
      </c>
      <c r="E8699" s="459">
        <v>0.83333333333333337</v>
      </c>
      <c r="F8699" s="780"/>
      <c r="G8699" s="780"/>
      <c r="H8699" s="460">
        <f t="shared" si="541"/>
        <v>0</v>
      </c>
      <c r="I8699" s="460">
        <f t="shared" si="542"/>
        <v>0</v>
      </c>
      <c r="J8699" s="460">
        <f t="shared" si="540"/>
        <v>0</v>
      </c>
      <c r="K8699" s="9"/>
      <c r="P8699" s="2"/>
      <c r="Q8699" s="27"/>
      <c r="R8699" s="2"/>
      <c r="S8699" s="2"/>
      <c r="T8699" s="2"/>
      <c r="U8699" s="2"/>
      <c r="V8699" s="2"/>
      <c r="W8699" s="2"/>
    </row>
    <row r="8700" spans="2:23" ht="15" customHeight="1" x14ac:dyDescent="0.35">
      <c r="B8700" s="349"/>
      <c r="C8700" s="715" t="str">
        <f t="shared" si="543"/>
        <v/>
      </c>
      <c r="D8700" s="458">
        <f>IF(ISNUMBER(Summary!$D$17), DATE(Summary!$D$17, 1, 1) + INT((ROW(B8662)-1)/24), DATE(2024, 1, 1) + INT((ROW(B8662)-1)/24))</f>
        <v>45652</v>
      </c>
      <c r="E8700" s="459">
        <v>0.87500000000000011</v>
      </c>
      <c r="F8700" s="780"/>
      <c r="G8700" s="780"/>
      <c r="H8700" s="460">
        <f t="shared" si="541"/>
        <v>0</v>
      </c>
      <c r="I8700" s="460">
        <f t="shared" si="542"/>
        <v>0</v>
      </c>
      <c r="J8700" s="460">
        <f t="shared" si="540"/>
        <v>0</v>
      </c>
      <c r="K8700" s="9"/>
      <c r="P8700" s="2"/>
      <c r="Q8700" s="27"/>
      <c r="R8700" s="2"/>
      <c r="S8700" s="2"/>
      <c r="T8700" s="2"/>
      <c r="U8700" s="2"/>
      <c r="V8700" s="2"/>
      <c r="W8700" s="2"/>
    </row>
    <row r="8701" spans="2:23" ht="15" customHeight="1" x14ac:dyDescent="0.35">
      <c r="B8701" s="349"/>
      <c r="C8701" s="715" t="str">
        <f t="shared" si="543"/>
        <v/>
      </c>
      <c r="D8701" s="458">
        <f>IF(ISNUMBER(Summary!$D$17), DATE(Summary!$D$17, 1, 1) + INT((ROW(B8663)-1)/24), DATE(2024, 1, 1) + INT((ROW(B8663)-1)/24))</f>
        <v>45652</v>
      </c>
      <c r="E8701" s="459">
        <v>0.91666666666666674</v>
      </c>
      <c r="F8701" s="780"/>
      <c r="G8701" s="780"/>
      <c r="H8701" s="460">
        <f t="shared" si="541"/>
        <v>0</v>
      </c>
      <c r="I8701" s="460">
        <f t="shared" si="542"/>
        <v>0</v>
      </c>
      <c r="J8701" s="460">
        <f t="shared" si="540"/>
        <v>0</v>
      </c>
      <c r="K8701" s="9"/>
      <c r="P8701" s="2"/>
      <c r="Q8701" s="27"/>
      <c r="R8701" s="2"/>
      <c r="S8701" s="2"/>
      <c r="T8701" s="2"/>
      <c r="U8701" s="2"/>
      <c r="V8701" s="2"/>
      <c r="W8701" s="2"/>
    </row>
    <row r="8702" spans="2:23" ht="15" customHeight="1" x14ac:dyDescent="0.35">
      <c r="B8702" s="349"/>
      <c r="C8702" s="715" t="str">
        <f t="shared" si="543"/>
        <v/>
      </c>
      <c r="D8702" s="458">
        <f>IF(ISNUMBER(Summary!$D$17), DATE(Summary!$D$17, 1, 1) + INT((ROW(B8664)-1)/24), DATE(2024, 1, 1) + INT((ROW(B8664)-1)/24))</f>
        <v>45652</v>
      </c>
      <c r="E8702" s="459">
        <v>0.95833333333333337</v>
      </c>
      <c r="F8702" s="780"/>
      <c r="G8702" s="780"/>
      <c r="H8702" s="460">
        <f t="shared" si="541"/>
        <v>0</v>
      </c>
      <c r="I8702" s="460">
        <f t="shared" si="542"/>
        <v>0</v>
      </c>
      <c r="J8702" s="460">
        <f t="shared" si="540"/>
        <v>0</v>
      </c>
      <c r="K8702" s="9"/>
      <c r="P8702" s="2"/>
      <c r="Q8702" s="27"/>
      <c r="R8702" s="2"/>
      <c r="S8702" s="2"/>
      <c r="T8702" s="2"/>
      <c r="U8702" s="2"/>
      <c r="V8702" s="2"/>
      <c r="W8702" s="2"/>
    </row>
    <row r="8703" spans="2:23" ht="15" customHeight="1" x14ac:dyDescent="0.35">
      <c r="B8703" s="457"/>
      <c r="C8703" s="715">
        <f t="shared" si="543"/>
        <v>45653</v>
      </c>
      <c r="D8703" s="458">
        <f>IF(ISNUMBER(Summary!$D$17), DATE(Summary!$D$17, 1, 1) + INT((ROW(B8665)-1)/24), DATE(2024, 1, 1) + INT((ROW(B8665)-1)/24))</f>
        <v>45653</v>
      </c>
      <c r="E8703" s="459">
        <v>3.1225022567582528E-17</v>
      </c>
      <c r="F8703" s="780"/>
      <c r="G8703" s="780"/>
      <c r="H8703" s="460">
        <f t="shared" si="541"/>
        <v>0</v>
      </c>
      <c r="I8703" s="460">
        <f t="shared" si="542"/>
        <v>0</v>
      </c>
      <c r="J8703" s="460">
        <f t="shared" si="540"/>
        <v>0</v>
      </c>
      <c r="K8703" s="9"/>
      <c r="P8703" s="2"/>
      <c r="Q8703" s="27"/>
      <c r="R8703" s="2"/>
      <c r="S8703" s="2"/>
      <c r="T8703" s="2"/>
      <c r="U8703" s="2"/>
      <c r="V8703" s="2"/>
      <c r="W8703" s="2"/>
    </row>
    <row r="8704" spans="2:23" ht="15" customHeight="1" x14ac:dyDescent="0.35">
      <c r="B8704" s="349"/>
      <c r="C8704" s="715" t="str">
        <f t="shared" si="543"/>
        <v/>
      </c>
      <c r="D8704" s="458">
        <f>IF(ISNUMBER(Summary!$D$17), DATE(Summary!$D$17, 1, 1) + INT((ROW(B8666)-1)/24), DATE(2024, 1, 1) + INT((ROW(B8666)-1)/24))</f>
        <v>45653</v>
      </c>
      <c r="E8704" s="459">
        <v>4.1666666666666699E-2</v>
      </c>
      <c r="F8704" s="780"/>
      <c r="G8704" s="780"/>
      <c r="H8704" s="460">
        <f t="shared" si="541"/>
        <v>0</v>
      </c>
      <c r="I8704" s="460">
        <f t="shared" si="542"/>
        <v>0</v>
      </c>
      <c r="J8704" s="460">
        <f t="shared" ref="J8704:J8767" si="544">G8704-H8704</f>
        <v>0</v>
      </c>
      <c r="K8704" s="9"/>
      <c r="P8704" s="2"/>
      <c r="Q8704" s="27"/>
      <c r="R8704" s="2"/>
      <c r="S8704" s="2"/>
      <c r="T8704" s="2"/>
      <c r="U8704" s="2"/>
      <c r="V8704" s="2"/>
      <c r="W8704" s="2"/>
    </row>
    <row r="8705" spans="2:23" ht="15" customHeight="1" x14ac:dyDescent="0.35">
      <c r="B8705" s="349"/>
      <c r="C8705" s="715" t="str">
        <f t="shared" si="543"/>
        <v/>
      </c>
      <c r="D8705" s="458">
        <f>IF(ISNUMBER(Summary!$D$17), DATE(Summary!$D$17, 1, 1) + INT((ROW(B8667)-1)/24), DATE(2024, 1, 1) + INT((ROW(B8667)-1)/24))</f>
        <v>45653</v>
      </c>
      <c r="E8705" s="459">
        <v>8.333333333333337E-2</v>
      </c>
      <c r="F8705" s="780"/>
      <c r="G8705" s="780"/>
      <c r="H8705" s="460">
        <f t="shared" si="541"/>
        <v>0</v>
      </c>
      <c r="I8705" s="460">
        <f t="shared" si="542"/>
        <v>0</v>
      </c>
      <c r="J8705" s="460">
        <f t="shared" si="544"/>
        <v>0</v>
      </c>
      <c r="K8705" s="9"/>
      <c r="P8705" s="2"/>
      <c r="Q8705" s="27"/>
      <c r="R8705" s="2"/>
      <c r="S8705" s="2"/>
      <c r="T8705" s="2"/>
      <c r="U8705" s="2"/>
      <c r="V8705" s="2"/>
      <c r="W8705" s="2"/>
    </row>
    <row r="8706" spans="2:23" ht="15" customHeight="1" x14ac:dyDescent="0.35">
      <c r="B8706" s="349"/>
      <c r="C8706" s="715" t="str">
        <f t="shared" si="543"/>
        <v/>
      </c>
      <c r="D8706" s="458">
        <f>IF(ISNUMBER(Summary!$D$17), DATE(Summary!$D$17, 1, 1) + INT((ROW(B8668)-1)/24), DATE(2024, 1, 1) + INT((ROW(B8668)-1)/24))</f>
        <v>45653</v>
      </c>
      <c r="E8706" s="459">
        <v>0.12500000000000006</v>
      </c>
      <c r="F8706" s="780"/>
      <c r="G8706" s="780"/>
      <c r="H8706" s="460">
        <f t="shared" si="541"/>
        <v>0</v>
      </c>
      <c r="I8706" s="460">
        <f t="shared" si="542"/>
        <v>0</v>
      </c>
      <c r="J8706" s="460">
        <f t="shared" si="544"/>
        <v>0</v>
      </c>
      <c r="K8706" s="9"/>
      <c r="P8706" s="2"/>
      <c r="Q8706" s="27"/>
      <c r="R8706" s="2"/>
      <c r="S8706" s="2"/>
      <c r="T8706" s="2"/>
      <c r="U8706" s="2"/>
      <c r="V8706" s="2"/>
      <c r="W8706" s="2"/>
    </row>
    <row r="8707" spans="2:23" ht="15" customHeight="1" x14ac:dyDescent="0.35">
      <c r="B8707" s="349"/>
      <c r="C8707" s="715" t="str">
        <f t="shared" si="543"/>
        <v/>
      </c>
      <c r="D8707" s="458">
        <f>IF(ISNUMBER(Summary!$D$17), DATE(Summary!$D$17, 1, 1) + INT((ROW(B8669)-1)/24), DATE(2024, 1, 1) + INT((ROW(B8669)-1)/24))</f>
        <v>45653</v>
      </c>
      <c r="E8707" s="459">
        <v>0.16666666666666669</v>
      </c>
      <c r="F8707" s="780"/>
      <c r="G8707" s="780"/>
      <c r="H8707" s="460">
        <f t="shared" si="541"/>
        <v>0</v>
      </c>
      <c r="I8707" s="460">
        <f t="shared" si="542"/>
        <v>0</v>
      </c>
      <c r="J8707" s="460">
        <f t="shared" si="544"/>
        <v>0</v>
      </c>
      <c r="K8707" s="9"/>
      <c r="P8707" s="2"/>
      <c r="Q8707" s="27"/>
      <c r="R8707" s="2"/>
      <c r="S8707" s="2"/>
      <c r="T8707" s="2"/>
      <c r="U8707" s="2"/>
      <c r="V8707" s="2"/>
      <c r="W8707" s="2"/>
    </row>
    <row r="8708" spans="2:23" ht="15" customHeight="1" x14ac:dyDescent="0.35">
      <c r="B8708" s="349"/>
      <c r="C8708" s="715" t="str">
        <f t="shared" si="543"/>
        <v/>
      </c>
      <c r="D8708" s="458">
        <f>IF(ISNUMBER(Summary!$D$17), DATE(Summary!$D$17, 1, 1) + INT((ROW(B8670)-1)/24), DATE(2024, 1, 1) + INT((ROW(B8670)-1)/24))</f>
        <v>45653</v>
      </c>
      <c r="E8708" s="459">
        <v>0.20833333333333337</v>
      </c>
      <c r="F8708" s="780"/>
      <c r="G8708" s="780"/>
      <c r="H8708" s="460">
        <f t="shared" si="541"/>
        <v>0</v>
      </c>
      <c r="I8708" s="460">
        <f t="shared" si="542"/>
        <v>0</v>
      </c>
      <c r="J8708" s="460">
        <f t="shared" si="544"/>
        <v>0</v>
      </c>
      <c r="K8708" s="9"/>
      <c r="P8708" s="2"/>
      <c r="Q8708" s="27"/>
      <c r="R8708" s="2"/>
      <c r="S8708" s="2"/>
      <c r="T8708" s="2"/>
      <c r="U8708" s="2"/>
      <c r="V8708" s="2"/>
      <c r="W8708" s="2"/>
    </row>
    <row r="8709" spans="2:23" ht="15" customHeight="1" x14ac:dyDescent="0.35">
      <c r="B8709" s="349"/>
      <c r="C8709" s="715" t="str">
        <f t="shared" si="543"/>
        <v/>
      </c>
      <c r="D8709" s="458">
        <f>IF(ISNUMBER(Summary!$D$17), DATE(Summary!$D$17, 1, 1) + INT((ROW(B8671)-1)/24), DATE(2024, 1, 1) + INT((ROW(B8671)-1)/24))</f>
        <v>45653</v>
      </c>
      <c r="E8709" s="459">
        <v>0.25</v>
      </c>
      <c r="F8709" s="780"/>
      <c r="G8709" s="780"/>
      <c r="H8709" s="460">
        <f t="shared" si="541"/>
        <v>0</v>
      </c>
      <c r="I8709" s="460">
        <f t="shared" si="542"/>
        <v>0</v>
      </c>
      <c r="J8709" s="460">
        <f t="shared" si="544"/>
        <v>0</v>
      </c>
      <c r="K8709" s="9"/>
      <c r="P8709" s="2"/>
      <c r="Q8709" s="27"/>
      <c r="R8709" s="2"/>
      <c r="S8709" s="2"/>
      <c r="T8709" s="2"/>
      <c r="U8709" s="2"/>
      <c r="V8709" s="2"/>
      <c r="W8709" s="2"/>
    </row>
    <row r="8710" spans="2:23" ht="15" customHeight="1" x14ac:dyDescent="0.35">
      <c r="B8710" s="349"/>
      <c r="C8710" s="715" t="str">
        <f t="shared" si="543"/>
        <v/>
      </c>
      <c r="D8710" s="458">
        <f>IF(ISNUMBER(Summary!$D$17), DATE(Summary!$D$17, 1, 1) + INT((ROW(B8672)-1)/24), DATE(2024, 1, 1) + INT((ROW(B8672)-1)/24))</f>
        <v>45653</v>
      </c>
      <c r="E8710" s="459">
        <v>0.29166666666666669</v>
      </c>
      <c r="F8710" s="780"/>
      <c r="G8710" s="780"/>
      <c r="H8710" s="460">
        <f t="shared" si="541"/>
        <v>0</v>
      </c>
      <c r="I8710" s="460">
        <f t="shared" si="542"/>
        <v>0</v>
      </c>
      <c r="J8710" s="460">
        <f t="shared" si="544"/>
        <v>0</v>
      </c>
      <c r="K8710" s="9"/>
      <c r="P8710" s="2"/>
      <c r="Q8710" s="27"/>
      <c r="R8710" s="2"/>
      <c r="S8710" s="2"/>
      <c r="T8710" s="2"/>
      <c r="U8710" s="2"/>
      <c r="V8710" s="2"/>
      <c r="W8710" s="2"/>
    </row>
    <row r="8711" spans="2:23" ht="15" customHeight="1" x14ac:dyDescent="0.35">
      <c r="B8711" s="349"/>
      <c r="C8711" s="715" t="str">
        <f t="shared" si="543"/>
        <v/>
      </c>
      <c r="D8711" s="458">
        <f>IF(ISNUMBER(Summary!$D$17), DATE(Summary!$D$17, 1, 1) + INT((ROW(B8673)-1)/24), DATE(2024, 1, 1) + INT((ROW(B8673)-1)/24))</f>
        <v>45653</v>
      </c>
      <c r="E8711" s="459">
        <v>0.33333333333333337</v>
      </c>
      <c r="F8711" s="780"/>
      <c r="G8711" s="780"/>
      <c r="H8711" s="460">
        <f t="shared" si="541"/>
        <v>0</v>
      </c>
      <c r="I8711" s="460">
        <f t="shared" si="542"/>
        <v>0</v>
      </c>
      <c r="J8711" s="460">
        <f t="shared" si="544"/>
        <v>0</v>
      </c>
      <c r="K8711" s="9"/>
      <c r="P8711" s="2"/>
      <c r="Q8711" s="27"/>
      <c r="R8711" s="2"/>
      <c r="S8711" s="2"/>
      <c r="T8711" s="2"/>
      <c r="U8711" s="2"/>
      <c r="V8711" s="2"/>
      <c r="W8711" s="2"/>
    </row>
    <row r="8712" spans="2:23" ht="15" customHeight="1" x14ac:dyDescent="0.35">
      <c r="B8712" s="349"/>
      <c r="C8712" s="715" t="str">
        <f t="shared" si="543"/>
        <v/>
      </c>
      <c r="D8712" s="458">
        <f>IF(ISNUMBER(Summary!$D$17), DATE(Summary!$D$17, 1, 1) + INT((ROW(B8674)-1)/24), DATE(2024, 1, 1) + INT((ROW(B8674)-1)/24))</f>
        <v>45653</v>
      </c>
      <c r="E8712" s="459">
        <v>0.375</v>
      </c>
      <c r="F8712" s="780"/>
      <c r="G8712" s="780"/>
      <c r="H8712" s="460">
        <f t="shared" si="541"/>
        <v>0</v>
      </c>
      <c r="I8712" s="460">
        <f t="shared" si="542"/>
        <v>0</v>
      </c>
      <c r="J8712" s="460">
        <f t="shared" si="544"/>
        <v>0</v>
      </c>
      <c r="K8712" s="9"/>
      <c r="P8712" s="2"/>
      <c r="Q8712" s="27"/>
      <c r="R8712" s="2"/>
      <c r="S8712" s="2"/>
      <c r="T8712" s="2"/>
      <c r="U8712" s="2"/>
      <c r="V8712" s="2"/>
      <c r="W8712" s="2"/>
    </row>
    <row r="8713" spans="2:23" ht="15" customHeight="1" x14ac:dyDescent="0.35">
      <c r="B8713" s="349"/>
      <c r="C8713" s="715" t="str">
        <f t="shared" si="543"/>
        <v/>
      </c>
      <c r="D8713" s="458">
        <f>IF(ISNUMBER(Summary!$D$17), DATE(Summary!$D$17, 1, 1) + INT((ROW(B8675)-1)/24), DATE(2024, 1, 1) + INT((ROW(B8675)-1)/24))</f>
        <v>45653</v>
      </c>
      <c r="E8713" s="459">
        <v>0.41666666666666669</v>
      </c>
      <c r="F8713" s="780"/>
      <c r="G8713" s="780"/>
      <c r="H8713" s="460">
        <f t="shared" si="541"/>
        <v>0</v>
      </c>
      <c r="I8713" s="460">
        <f t="shared" si="542"/>
        <v>0</v>
      </c>
      <c r="J8713" s="460">
        <f t="shared" si="544"/>
        <v>0</v>
      </c>
      <c r="K8713" s="9"/>
      <c r="P8713" s="2"/>
      <c r="Q8713" s="27"/>
      <c r="R8713" s="2"/>
      <c r="S8713" s="2"/>
      <c r="T8713" s="2"/>
      <c r="U8713" s="2"/>
      <c r="V8713" s="2"/>
      <c r="W8713" s="2"/>
    </row>
    <row r="8714" spans="2:23" ht="15" customHeight="1" x14ac:dyDescent="0.35">
      <c r="B8714" s="349"/>
      <c r="C8714" s="715" t="str">
        <f t="shared" si="543"/>
        <v/>
      </c>
      <c r="D8714" s="458">
        <f>IF(ISNUMBER(Summary!$D$17), DATE(Summary!$D$17, 1, 1) + INT((ROW(B8676)-1)/24), DATE(2024, 1, 1) + INT((ROW(B8676)-1)/24))</f>
        <v>45653</v>
      </c>
      <c r="E8714" s="459">
        <v>0.45833333333333337</v>
      </c>
      <c r="F8714" s="780"/>
      <c r="G8714" s="780"/>
      <c r="H8714" s="460">
        <f t="shared" si="541"/>
        <v>0</v>
      </c>
      <c r="I8714" s="460">
        <f t="shared" si="542"/>
        <v>0</v>
      </c>
      <c r="J8714" s="460">
        <f t="shared" si="544"/>
        <v>0</v>
      </c>
      <c r="K8714" s="9"/>
      <c r="P8714" s="2"/>
      <c r="Q8714" s="27"/>
      <c r="R8714" s="2"/>
      <c r="S8714" s="2"/>
      <c r="T8714" s="2"/>
      <c r="U8714" s="2"/>
      <c r="V8714" s="2"/>
      <c r="W8714" s="2"/>
    </row>
    <row r="8715" spans="2:23" ht="15" customHeight="1" x14ac:dyDescent="0.35">
      <c r="B8715" s="349"/>
      <c r="C8715" s="715" t="str">
        <f t="shared" si="543"/>
        <v/>
      </c>
      <c r="D8715" s="458">
        <f>IF(ISNUMBER(Summary!$D$17), DATE(Summary!$D$17, 1, 1) + INT((ROW(B8677)-1)/24), DATE(2024, 1, 1) + INT((ROW(B8677)-1)/24))</f>
        <v>45653</v>
      </c>
      <c r="E8715" s="459">
        <v>0.50000000000000011</v>
      </c>
      <c r="F8715" s="780"/>
      <c r="G8715" s="780"/>
      <c r="H8715" s="460">
        <f t="shared" si="541"/>
        <v>0</v>
      </c>
      <c r="I8715" s="460">
        <f t="shared" si="542"/>
        <v>0</v>
      </c>
      <c r="J8715" s="460">
        <f t="shared" si="544"/>
        <v>0</v>
      </c>
      <c r="K8715" s="9"/>
      <c r="P8715" s="2"/>
      <c r="Q8715" s="27"/>
      <c r="R8715" s="2"/>
      <c r="S8715" s="2"/>
      <c r="T8715" s="2"/>
      <c r="U8715" s="2"/>
      <c r="V8715" s="2"/>
      <c r="W8715" s="2"/>
    </row>
    <row r="8716" spans="2:23" ht="15" customHeight="1" x14ac:dyDescent="0.35">
      <c r="B8716" s="349"/>
      <c r="C8716" s="715" t="str">
        <f t="shared" si="543"/>
        <v/>
      </c>
      <c r="D8716" s="458">
        <f>IF(ISNUMBER(Summary!$D$17), DATE(Summary!$D$17, 1, 1) + INT((ROW(B8678)-1)/24), DATE(2024, 1, 1) + INT((ROW(B8678)-1)/24))</f>
        <v>45653</v>
      </c>
      <c r="E8716" s="459">
        <v>0.54166666666666674</v>
      </c>
      <c r="F8716" s="780"/>
      <c r="G8716" s="780"/>
      <c r="H8716" s="460">
        <f t="shared" si="541"/>
        <v>0</v>
      </c>
      <c r="I8716" s="460">
        <f t="shared" si="542"/>
        <v>0</v>
      </c>
      <c r="J8716" s="460">
        <f t="shared" si="544"/>
        <v>0</v>
      </c>
      <c r="K8716" s="9"/>
      <c r="P8716" s="2"/>
      <c r="Q8716" s="27"/>
      <c r="R8716" s="2"/>
      <c r="S8716" s="2"/>
      <c r="T8716" s="2"/>
      <c r="U8716" s="2"/>
      <c r="V8716" s="2"/>
      <c r="W8716" s="2"/>
    </row>
    <row r="8717" spans="2:23" ht="15" customHeight="1" x14ac:dyDescent="0.35">
      <c r="B8717" s="349"/>
      <c r="C8717" s="715" t="str">
        <f t="shared" si="543"/>
        <v/>
      </c>
      <c r="D8717" s="458">
        <f>IF(ISNUMBER(Summary!$D$17), DATE(Summary!$D$17, 1, 1) + INT((ROW(B8679)-1)/24), DATE(2024, 1, 1) + INT((ROW(B8679)-1)/24))</f>
        <v>45653</v>
      </c>
      <c r="E8717" s="459">
        <v>0.58333333333333337</v>
      </c>
      <c r="F8717" s="780"/>
      <c r="G8717" s="780"/>
      <c r="H8717" s="460">
        <f t="shared" si="541"/>
        <v>0</v>
      </c>
      <c r="I8717" s="460">
        <f t="shared" si="542"/>
        <v>0</v>
      </c>
      <c r="J8717" s="460">
        <f t="shared" si="544"/>
        <v>0</v>
      </c>
      <c r="K8717" s="9"/>
      <c r="P8717" s="2"/>
      <c r="Q8717" s="27"/>
      <c r="R8717" s="2"/>
      <c r="S8717" s="2"/>
      <c r="T8717" s="2"/>
      <c r="U8717" s="2"/>
      <c r="V8717" s="2"/>
      <c r="W8717" s="2"/>
    </row>
    <row r="8718" spans="2:23" ht="15" customHeight="1" x14ac:dyDescent="0.35">
      <c r="B8718" s="349"/>
      <c r="C8718" s="715" t="str">
        <f t="shared" si="543"/>
        <v/>
      </c>
      <c r="D8718" s="458">
        <f>IF(ISNUMBER(Summary!$D$17), DATE(Summary!$D$17, 1, 1) + INT((ROW(B8680)-1)/24), DATE(2024, 1, 1) + INT((ROW(B8680)-1)/24))</f>
        <v>45653</v>
      </c>
      <c r="E8718" s="459">
        <v>0.62500000000000011</v>
      </c>
      <c r="F8718" s="780"/>
      <c r="G8718" s="780"/>
      <c r="H8718" s="460">
        <f t="shared" si="541"/>
        <v>0</v>
      </c>
      <c r="I8718" s="460">
        <f t="shared" si="542"/>
        <v>0</v>
      </c>
      <c r="J8718" s="460">
        <f t="shared" si="544"/>
        <v>0</v>
      </c>
      <c r="K8718" s="9"/>
      <c r="P8718" s="2"/>
      <c r="Q8718" s="27"/>
      <c r="R8718" s="2"/>
      <c r="S8718" s="2"/>
      <c r="T8718" s="2"/>
      <c r="U8718" s="2"/>
      <c r="V8718" s="2"/>
      <c r="W8718" s="2"/>
    </row>
    <row r="8719" spans="2:23" ht="15" customHeight="1" x14ac:dyDescent="0.35">
      <c r="B8719" s="349"/>
      <c r="C8719" s="715" t="str">
        <f t="shared" si="543"/>
        <v/>
      </c>
      <c r="D8719" s="458">
        <f>IF(ISNUMBER(Summary!$D$17), DATE(Summary!$D$17, 1, 1) + INT((ROW(B8681)-1)/24), DATE(2024, 1, 1) + INT((ROW(B8681)-1)/24))</f>
        <v>45653</v>
      </c>
      <c r="E8719" s="459">
        <v>0.66666666666666674</v>
      </c>
      <c r="F8719" s="780"/>
      <c r="G8719" s="780"/>
      <c r="H8719" s="460">
        <f t="shared" si="541"/>
        <v>0</v>
      </c>
      <c r="I8719" s="460">
        <f t="shared" si="542"/>
        <v>0</v>
      </c>
      <c r="J8719" s="460">
        <f t="shared" si="544"/>
        <v>0</v>
      </c>
      <c r="K8719" s="9"/>
      <c r="P8719" s="2"/>
      <c r="Q8719" s="27"/>
      <c r="R8719" s="2"/>
      <c r="S8719" s="2"/>
      <c r="T8719" s="2"/>
      <c r="U8719" s="2"/>
      <c r="V8719" s="2"/>
      <c r="W8719" s="2"/>
    </row>
    <row r="8720" spans="2:23" ht="15" customHeight="1" x14ac:dyDescent="0.35">
      <c r="B8720" s="349"/>
      <c r="C8720" s="715" t="str">
        <f t="shared" si="543"/>
        <v/>
      </c>
      <c r="D8720" s="458">
        <f>IF(ISNUMBER(Summary!$D$17), DATE(Summary!$D$17, 1, 1) + INT((ROW(B8682)-1)/24), DATE(2024, 1, 1) + INT((ROW(B8682)-1)/24))</f>
        <v>45653</v>
      </c>
      <c r="E8720" s="459">
        <v>0.70833333333333337</v>
      </c>
      <c r="F8720" s="780"/>
      <c r="G8720" s="780"/>
      <c r="H8720" s="460">
        <f t="shared" si="541"/>
        <v>0</v>
      </c>
      <c r="I8720" s="460">
        <f t="shared" si="542"/>
        <v>0</v>
      </c>
      <c r="J8720" s="460">
        <f t="shared" si="544"/>
        <v>0</v>
      </c>
      <c r="K8720" s="9"/>
      <c r="P8720" s="2"/>
      <c r="Q8720" s="27"/>
      <c r="R8720" s="2"/>
      <c r="S8720" s="2"/>
      <c r="T8720" s="2"/>
      <c r="U8720" s="2"/>
      <c r="V8720" s="2"/>
      <c r="W8720" s="2"/>
    </row>
    <row r="8721" spans="2:23" ht="15" customHeight="1" x14ac:dyDescent="0.35">
      <c r="B8721" s="349"/>
      <c r="C8721" s="715" t="str">
        <f t="shared" si="543"/>
        <v/>
      </c>
      <c r="D8721" s="458">
        <f>IF(ISNUMBER(Summary!$D$17), DATE(Summary!$D$17, 1, 1) + INT((ROW(B8683)-1)/24), DATE(2024, 1, 1) + INT((ROW(B8683)-1)/24))</f>
        <v>45653</v>
      </c>
      <c r="E8721" s="459">
        <v>0.75000000000000011</v>
      </c>
      <c r="F8721" s="780"/>
      <c r="G8721" s="780"/>
      <c r="H8721" s="460">
        <f t="shared" si="541"/>
        <v>0</v>
      </c>
      <c r="I8721" s="460">
        <f t="shared" si="542"/>
        <v>0</v>
      </c>
      <c r="J8721" s="460">
        <f t="shared" si="544"/>
        <v>0</v>
      </c>
      <c r="K8721" s="9"/>
      <c r="P8721" s="2"/>
      <c r="Q8721" s="27"/>
      <c r="R8721" s="2"/>
      <c r="S8721" s="2"/>
      <c r="T8721" s="2"/>
      <c r="U8721" s="2"/>
      <c r="V8721" s="2"/>
      <c r="W8721" s="2"/>
    </row>
    <row r="8722" spans="2:23" ht="15" customHeight="1" x14ac:dyDescent="0.35">
      <c r="B8722" s="349"/>
      <c r="C8722" s="715" t="str">
        <f t="shared" si="543"/>
        <v/>
      </c>
      <c r="D8722" s="458">
        <f>IF(ISNUMBER(Summary!$D$17), DATE(Summary!$D$17, 1, 1) + INT((ROW(B8684)-1)/24), DATE(2024, 1, 1) + INT((ROW(B8684)-1)/24))</f>
        <v>45653</v>
      </c>
      <c r="E8722" s="459">
        <v>0.79166666666666674</v>
      </c>
      <c r="F8722" s="780"/>
      <c r="G8722" s="780"/>
      <c r="H8722" s="460">
        <f t="shared" si="541"/>
        <v>0</v>
      </c>
      <c r="I8722" s="460">
        <f t="shared" si="542"/>
        <v>0</v>
      </c>
      <c r="J8722" s="460">
        <f t="shared" si="544"/>
        <v>0</v>
      </c>
      <c r="K8722" s="9"/>
      <c r="P8722" s="2"/>
      <c r="Q8722" s="27"/>
      <c r="R8722" s="2"/>
      <c r="S8722" s="2"/>
      <c r="T8722" s="2"/>
      <c r="U8722" s="2"/>
      <c r="V8722" s="2"/>
      <c r="W8722" s="2"/>
    </row>
    <row r="8723" spans="2:23" ht="15" customHeight="1" x14ac:dyDescent="0.35">
      <c r="B8723" s="349"/>
      <c r="C8723" s="715" t="str">
        <f t="shared" si="543"/>
        <v/>
      </c>
      <c r="D8723" s="458">
        <f>IF(ISNUMBER(Summary!$D$17), DATE(Summary!$D$17, 1, 1) + INT((ROW(B8685)-1)/24), DATE(2024, 1, 1) + INT((ROW(B8685)-1)/24))</f>
        <v>45653</v>
      </c>
      <c r="E8723" s="459">
        <v>0.83333333333333337</v>
      </c>
      <c r="F8723" s="780"/>
      <c r="G8723" s="780"/>
      <c r="H8723" s="460">
        <f t="shared" si="541"/>
        <v>0</v>
      </c>
      <c r="I8723" s="460">
        <f t="shared" si="542"/>
        <v>0</v>
      </c>
      <c r="J8723" s="460">
        <f t="shared" si="544"/>
        <v>0</v>
      </c>
      <c r="K8723" s="9"/>
      <c r="P8723" s="2"/>
      <c r="Q8723" s="27"/>
      <c r="R8723" s="2"/>
      <c r="S8723" s="2"/>
      <c r="T8723" s="2"/>
      <c r="U8723" s="2"/>
      <c r="V8723" s="2"/>
      <c r="W8723" s="2"/>
    </row>
    <row r="8724" spans="2:23" ht="15" customHeight="1" x14ac:dyDescent="0.35">
      <c r="B8724" s="349"/>
      <c r="C8724" s="715" t="str">
        <f t="shared" si="543"/>
        <v/>
      </c>
      <c r="D8724" s="458">
        <f>IF(ISNUMBER(Summary!$D$17), DATE(Summary!$D$17, 1, 1) + INT((ROW(B8686)-1)/24), DATE(2024, 1, 1) + INT((ROW(B8686)-1)/24))</f>
        <v>45653</v>
      </c>
      <c r="E8724" s="459">
        <v>0.87500000000000011</v>
      </c>
      <c r="F8724" s="780"/>
      <c r="G8724" s="780"/>
      <c r="H8724" s="460">
        <f t="shared" si="541"/>
        <v>0</v>
      </c>
      <c r="I8724" s="460">
        <f t="shared" si="542"/>
        <v>0</v>
      </c>
      <c r="J8724" s="460">
        <f t="shared" si="544"/>
        <v>0</v>
      </c>
      <c r="K8724" s="9"/>
      <c r="P8724" s="2"/>
      <c r="Q8724" s="27"/>
      <c r="R8724" s="2"/>
      <c r="S8724" s="2"/>
      <c r="T8724" s="2"/>
      <c r="U8724" s="2"/>
      <c r="V8724" s="2"/>
      <c r="W8724" s="2"/>
    </row>
    <row r="8725" spans="2:23" ht="15" customHeight="1" x14ac:dyDescent="0.35">
      <c r="B8725" s="349"/>
      <c r="C8725" s="715" t="str">
        <f t="shared" si="543"/>
        <v/>
      </c>
      <c r="D8725" s="458">
        <f>IF(ISNUMBER(Summary!$D$17), DATE(Summary!$D$17, 1, 1) + INT((ROW(B8687)-1)/24), DATE(2024, 1, 1) + INT((ROW(B8687)-1)/24))</f>
        <v>45653</v>
      </c>
      <c r="E8725" s="459">
        <v>0.91666666666666674</v>
      </c>
      <c r="F8725" s="780"/>
      <c r="G8725" s="780"/>
      <c r="H8725" s="460">
        <f t="shared" si="541"/>
        <v>0</v>
      </c>
      <c r="I8725" s="460">
        <f t="shared" si="542"/>
        <v>0</v>
      </c>
      <c r="J8725" s="460">
        <f t="shared" si="544"/>
        <v>0</v>
      </c>
      <c r="K8725" s="9"/>
      <c r="P8725" s="2"/>
      <c r="Q8725" s="27"/>
      <c r="R8725" s="2"/>
      <c r="S8725" s="2"/>
      <c r="T8725" s="2"/>
      <c r="U8725" s="2"/>
      <c r="V8725" s="2"/>
      <c r="W8725" s="2"/>
    </row>
    <row r="8726" spans="2:23" ht="15" customHeight="1" x14ac:dyDescent="0.35">
      <c r="B8726" s="349"/>
      <c r="C8726" s="715" t="str">
        <f t="shared" si="543"/>
        <v/>
      </c>
      <c r="D8726" s="458">
        <f>IF(ISNUMBER(Summary!$D$17), DATE(Summary!$D$17, 1, 1) + INT((ROW(B8688)-1)/24), DATE(2024, 1, 1) + INT((ROW(B8688)-1)/24))</f>
        <v>45653</v>
      </c>
      <c r="E8726" s="459">
        <v>0.95833333333333337</v>
      </c>
      <c r="F8726" s="780"/>
      <c r="G8726" s="780"/>
      <c r="H8726" s="460">
        <f t="shared" si="541"/>
        <v>0</v>
      </c>
      <c r="I8726" s="460">
        <f t="shared" si="542"/>
        <v>0</v>
      </c>
      <c r="J8726" s="460">
        <f t="shared" si="544"/>
        <v>0</v>
      </c>
      <c r="K8726" s="9"/>
      <c r="P8726" s="2"/>
      <c r="Q8726" s="27"/>
      <c r="R8726" s="2"/>
      <c r="S8726" s="2"/>
      <c r="T8726" s="2"/>
      <c r="U8726" s="2"/>
      <c r="V8726" s="2"/>
      <c r="W8726" s="2"/>
    </row>
    <row r="8727" spans="2:23" ht="15" customHeight="1" x14ac:dyDescent="0.35">
      <c r="B8727" s="457"/>
      <c r="C8727" s="715">
        <f t="shared" si="543"/>
        <v>45654</v>
      </c>
      <c r="D8727" s="458">
        <f>IF(ISNUMBER(Summary!$D$17), DATE(Summary!$D$17, 1, 1) + INT((ROW(B8689)-1)/24), DATE(2024, 1, 1) + INT((ROW(B8689)-1)/24))</f>
        <v>45654</v>
      </c>
      <c r="E8727" s="459">
        <v>3.1225022567582528E-17</v>
      </c>
      <c r="F8727" s="780"/>
      <c r="G8727" s="780"/>
      <c r="H8727" s="460">
        <f t="shared" si="541"/>
        <v>0</v>
      </c>
      <c r="I8727" s="460">
        <f t="shared" si="542"/>
        <v>0</v>
      </c>
      <c r="J8727" s="460">
        <f t="shared" si="544"/>
        <v>0</v>
      </c>
      <c r="K8727" s="9"/>
      <c r="P8727" s="2"/>
      <c r="Q8727" s="27"/>
      <c r="R8727" s="2"/>
      <c r="S8727" s="2"/>
      <c r="T8727" s="2"/>
      <c r="U8727" s="2"/>
      <c r="V8727" s="2"/>
      <c r="W8727" s="2"/>
    </row>
    <row r="8728" spans="2:23" ht="15" customHeight="1" x14ac:dyDescent="0.35">
      <c r="B8728" s="349"/>
      <c r="C8728" s="715" t="str">
        <f t="shared" si="543"/>
        <v/>
      </c>
      <c r="D8728" s="458">
        <f>IF(ISNUMBER(Summary!$D$17), DATE(Summary!$D$17, 1, 1) + INT((ROW(B8690)-1)/24), DATE(2024, 1, 1) + INT((ROW(B8690)-1)/24))</f>
        <v>45654</v>
      </c>
      <c r="E8728" s="459">
        <v>4.1666666666666699E-2</v>
      </c>
      <c r="F8728" s="780"/>
      <c r="G8728" s="780"/>
      <c r="H8728" s="460">
        <f t="shared" si="541"/>
        <v>0</v>
      </c>
      <c r="I8728" s="460">
        <f t="shared" si="542"/>
        <v>0</v>
      </c>
      <c r="J8728" s="460">
        <f t="shared" si="544"/>
        <v>0</v>
      </c>
      <c r="K8728" s="9"/>
      <c r="P8728" s="2"/>
      <c r="Q8728" s="27"/>
      <c r="R8728" s="2"/>
      <c r="S8728" s="2"/>
      <c r="T8728" s="2"/>
      <c r="U8728" s="2"/>
      <c r="V8728" s="2"/>
      <c r="W8728" s="2"/>
    </row>
    <row r="8729" spans="2:23" ht="15" customHeight="1" x14ac:dyDescent="0.35">
      <c r="B8729" s="349"/>
      <c r="C8729" s="715" t="str">
        <f t="shared" si="543"/>
        <v/>
      </c>
      <c r="D8729" s="458">
        <f>IF(ISNUMBER(Summary!$D$17), DATE(Summary!$D$17, 1, 1) + INT((ROW(B8691)-1)/24), DATE(2024, 1, 1) + INT((ROW(B8691)-1)/24))</f>
        <v>45654</v>
      </c>
      <c r="E8729" s="459">
        <v>8.333333333333337E-2</v>
      </c>
      <c r="F8729" s="780"/>
      <c r="G8729" s="780"/>
      <c r="H8729" s="460">
        <f t="shared" si="541"/>
        <v>0</v>
      </c>
      <c r="I8729" s="460">
        <f t="shared" si="542"/>
        <v>0</v>
      </c>
      <c r="J8729" s="460">
        <f t="shared" si="544"/>
        <v>0</v>
      </c>
      <c r="K8729" s="9"/>
      <c r="P8729" s="2"/>
      <c r="Q8729" s="27"/>
      <c r="R8729" s="2"/>
      <c r="S8729" s="2"/>
      <c r="T8729" s="2"/>
      <c r="U8729" s="2"/>
      <c r="V8729" s="2"/>
      <c r="W8729" s="2"/>
    </row>
    <row r="8730" spans="2:23" ht="15" customHeight="1" x14ac:dyDescent="0.35">
      <c r="B8730" s="349"/>
      <c r="C8730" s="715" t="str">
        <f t="shared" si="543"/>
        <v/>
      </c>
      <c r="D8730" s="458">
        <f>IF(ISNUMBER(Summary!$D$17), DATE(Summary!$D$17, 1, 1) + INT((ROW(B8692)-1)/24), DATE(2024, 1, 1) + INT((ROW(B8692)-1)/24))</f>
        <v>45654</v>
      </c>
      <c r="E8730" s="459">
        <v>0.12500000000000006</v>
      </c>
      <c r="F8730" s="780"/>
      <c r="G8730" s="780"/>
      <c r="H8730" s="460">
        <f t="shared" si="541"/>
        <v>0</v>
      </c>
      <c r="I8730" s="460">
        <f t="shared" si="542"/>
        <v>0</v>
      </c>
      <c r="J8730" s="460">
        <f t="shared" si="544"/>
        <v>0</v>
      </c>
      <c r="K8730" s="9"/>
      <c r="P8730" s="2"/>
      <c r="Q8730" s="27"/>
      <c r="R8730" s="2"/>
      <c r="S8730" s="2"/>
      <c r="T8730" s="2"/>
      <c r="U8730" s="2"/>
      <c r="V8730" s="2"/>
      <c r="W8730" s="2"/>
    </row>
    <row r="8731" spans="2:23" ht="15" customHeight="1" x14ac:dyDescent="0.35">
      <c r="B8731" s="349"/>
      <c r="C8731" s="715" t="str">
        <f t="shared" si="543"/>
        <v/>
      </c>
      <c r="D8731" s="458">
        <f>IF(ISNUMBER(Summary!$D$17), DATE(Summary!$D$17, 1, 1) + INT((ROW(B8693)-1)/24), DATE(2024, 1, 1) + INT((ROW(B8693)-1)/24))</f>
        <v>45654</v>
      </c>
      <c r="E8731" s="459">
        <v>0.16666666666666669</v>
      </c>
      <c r="F8731" s="780"/>
      <c r="G8731" s="780"/>
      <c r="H8731" s="460">
        <f t="shared" si="541"/>
        <v>0</v>
      </c>
      <c r="I8731" s="460">
        <f t="shared" si="542"/>
        <v>0</v>
      </c>
      <c r="J8731" s="460">
        <f t="shared" si="544"/>
        <v>0</v>
      </c>
      <c r="K8731" s="9"/>
      <c r="P8731" s="2"/>
      <c r="Q8731" s="27"/>
      <c r="R8731" s="2"/>
      <c r="S8731" s="2"/>
      <c r="T8731" s="2"/>
      <c r="U8731" s="2"/>
      <c r="V8731" s="2"/>
      <c r="W8731" s="2"/>
    </row>
    <row r="8732" spans="2:23" ht="15" customHeight="1" x14ac:dyDescent="0.35">
      <c r="B8732" s="349"/>
      <c r="C8732" s="715" t="str">
        <f t="shared" si="543"/>
        <v/>
      </c>
      <c r="D8732" s="458">
        <f>IF(ISNUMBER(Summary!$D$17), DATE(Summary!$D$17, 1, 1) + INT((ROW(B8694)-1)/24), DATE(2024, 1, 1) + INT((ROW(B8694)-1)/24))</f>
        <v>45654</v>
      </c>
      <c r="E8732" s="459">
        <v>0.20833333333333337</v>
      </c>
      <c r="F8732" s="780"/>
      <c r="G8732" s="780"/>
      <c r="H8732" s="460">
        <f t="shared" si="541"/>
        <v>0</v>
      </c>
      <c r="I8732" s="460">
        <f t="shared" si="542"/>
        <v>0</v>
      </c>
      <c r="J8732" s="460">
        <f t="shared" si="544"/>
        <v>0</v>
      </c>
      <c r="K8732" s="9"/>
      <c r="P8732" s="2"/>
      <c r="Q8732" s="27"/>
      <c r="R8732" s="2"/>
      <c r="S8732" s="2"/>
      <c r="T8732" s="2"/>
      <c r="U8732" s="2"/>
      <c r="V8732" s="2"/>
      <c r="W8732" s="2"/>
    </row>
    <row r="8733" spans="2:23" ht="15" customHeight="1" x14ac:dyDescent="0.35">
      <c r="B8733" s="349"/>
      <c r="C8733" s="715" t="str">
        <f t="shared" si="543"/>
        <v/>
      </c>
      <c r="D8733" s="458">
        <f>IF(ISNUMBER(Summary!$D$17), DATE(Summary!$D$17, 1, 1) + INT((ROW(B8695)-1)/24), DATE(2024, 1, 1) + INT((ROW(B8695)-1)/24))</f>
        <v>45654</v>
      </c>
      <c r="E8733" s="459">
        <v>0.25</v>
      </c>
      <c r="F8733" s="780"/>
      <c r="G8733" s="780"/>
      <c r="H8733" s="460">
        <f t="shared" si="541"/>
        <v>0</v>
      </c>
      <c r="I8733" s="460">
        <f t="shared" si="542"/>
        <v>0</v>
      </c>
      <c r="J8733" s="460">
        <f t="shared" si="544"/>
        <v>0</v>
      </c>
      <c r="K8733" s="9"/>
      <c r="P8733" s="2"/>
      <c r="Q8733" s="27"/>
      <c r="R8733" s="2"/>
      <c r="S8733" s="2"/>
      <c r="T8733" s="2"/>
      <c r="U8733" s="2"/>
      <c r="V8733" s="2"/>
      <c r="W8733" s="2"/>
    </row>
    <row r="8734" spans="2:23" ht="15" customHeight="1" x14ac:dyDescent="0.35">
      <c r="B8734" s="349"/>
      <c r="C8734" s="715" t="str">
        <f t="shared" si="543"/>
        <v/>
      </c>
      <c r="D8734" s="458">
        <f>IF(ISNUMBER(Summary!$D$17), DATE(Summary!$D$17, 1, 1) + INT((ROW(B8696)-1)/24), DATE(2024, 1, 1) + INT((ROW(B8696)-1)/24))</f>
        <v>45654</v>
      </c>
      <c r="E8734" s="459">
        <v>0.29166666666666669</v>
      </c>
      <c r="F8734" s="780"/>
      <c r="G8734" s="780"/>
      <c r="H8734" s="460">
        <f t="shared" si="541"/>
        <v>0</v>
      </c>
      <c r="I8734" s="460">
        <f t="shared" si="542"/>
        <v>0</v>
      </c>
      <c r="J8734" s="460">
        <f t="shared" si="544"/>
        <v>0</v>
      </c>
      <c r="K8734" s="9"/>
      <c r="P8734" s="2"/>
      <c r="Q8734" s="27"/>
      <c r="R8734" s="2"/>
      <c r="S8734" s="2"/>
      <c r="T8734" s="2"/>
      <c r="U8734" s="2"/>
      <c r="V8734" s="2"/>
      <c r="W8734" s="2"/>
    </row>
    <row r="8735" spans="2:23" ht="15" customHeight="1" x14ac:dyDescent="0.35">
      <c r="B8735" s="349"/>
      <c r="C8735" s="715" t="str">
        <f t="shared" si="543"/>
        <v/>
      </c>
      <c r="D8735" s="458">
        <f>IF(ISNUMBER(Summary!$D$17), DATE(Summary!$D$17, 1, 1) + INT((ROW(B8697)-1)/24), DATE(2024, 1, 1) + INT((ROW(B8697)-1)/24))</f>
        <v>45654</v>
      </c>
      <c r="E8735" s="459">
        <v>0.33333333333333337</v>
      </c>
      <c r="F8735" s="780"/>
      <c r="G8735" s="780"/>
      <c r="H8735" s="460">
        <f t="shared" si="541"/>
        <v>0</v>
      </c>
      <c r="I8735" s="460">
        <f t="shared" si="542"/>
        <v>0</v>
      </c>
      <c r="J8735" s="460">
        <f t="shared" si="544"/>
        <v>0</v>
      </c>
      <c r="K8735" s="9"/>
      <c r="P8735" s="2"/>
      <c r="Q8735" s="27"/>
      <c r="R8735" s="2"/>
      <c r="S8735" s="2"/>
      <c r="T8735" s="2"/>
      <c r="U8735" s="2"/>
      <c r="V8735" s="2"/>
      <c r="W8735" s="2"/>
    </row>
    <row r="8736" spans="2:23" ht="15" customHeight="1" x14ac:dyDescent="0.35">
      <c r="B8736" s="349"/>
      <c r="C8736" s="715" t="str">
        <f t="shared" si="543"/>
        <v/>
      </c>
      <c r="D8736" s="458">
        <f>IF(ISNUMBER(Summary!$D$17), DATE(Summary!$D$17, 1, 1) + INT((ROW(B8698)-1)/24), DATE(2024, 1, 1) + INT((ROW(B8698)-1)/24))</f>
        <v>45654</v>
      </c>
      <c r="E8736" s="459">
        <v>0.375</v>
      </c>
      <c r="F8736" s="780"/>
      <c r="G8736" s="780"/>
      <c r="H8736" s="460">
        <f t="shared" si="541"/>
        <v>0</v>
      </c>
      <c r="I8736" s="460">
        <f t="shared" si="542"/>
        <v>0</v>
      </c>
      <c r="J8736" s="460">
        <f t="shared" si="544"/>
        <v>0</v>
      </c>
      <c r="K8736" s="9"/>
      <c r="P8736" s="2"/>
      <c r="Q8736" s="27"/>
      <c r="R8736" s="2"/>
      <c r="S8736" s="2"/>
      <c r="T8736" s="2"/>
      <c r="U8736" s="2"/>
      <c r="V8736" s="2"/>
      <c r="W8736" s="2"/>
    </row>
    <row r="8737" spans="2:23" ht="15" customHeight="1" x14ac:dyDescent="0.35">
      <c r="B8737" s="349"/>
      <c r="C8737" s="715" t="str">
        <f t="shared" si="543"/>
        <v/>
      </c>
      <c r="D8737" s="458">
        <f>IF(ISNUMBER(Summary!$D$17), DATE(Summary!$D$17, 1, 1) + INT((ROW(B8699)-1)/24), DATE(2024, 1, 1) + INT((ROW(B8699)-1)/24))</f>
        <v>45654</v>
      </c>
      <c r="E8737" s="459">
        <v>0.41666666666666669</v>
      </c>
      <c r="F8737" s="780"/>
      <c r="G8737" s="780"/>
      <c r="H8737" s="460">
        <f t="shared" si="541"/>
        <v>0</v>
      </c>
      <c r="I8737" s="460">
        <f t="shared" si="542"/>
        <v>0</v>
      </c>
      <c r="J8737" s="460">
        <f t="shared" si="544"/>
        <v>0</v>
      </c>
      <c r="K8737" s="9"/>
      <c r="P8737" s="2"/>
      <c r="Q8737" s="27"/>
      <c r="R8737" s="2"/>
      <c r="S8737" s="2"/>
      <c r="T8737" s="2"/>
      <c r="U8737" s="2"/>
      <c r="V8737" s="2"/>
      <c r="W8737" s="2"/>
    </row>
    <row r="8738" spans="2:23" ht="15" customHeight="1" x14ac:dyDescent="0.35">
      <c r="B8738" s="349"/>
      <c r="C8738" s="715" t="str">
        <f t="shared" si="543"/>
        <v/>
      </c>
      <c r="D8738" s="458">
        <f>IF(ISNUMBER(Summary!$D$17), DATE(Summary!$D$17, 1, 1) + INT((ROW(B8700)-1)/24), DATE(2024, 1, 1) + INT((ROW(B8700)-1)/24))</f>
        <v>45654</v>
      </c>
      <c r="E8738" s="459">
        <v>0.45833333333333337</v>
      </c>
      <c r="F8738" s="780"/>
      <c r="G8738" s="780"/>
      <c r="H8738" s="460">
        <f t="shared" si="541"/>
        <v>0</v>
      </c>
      <c r="I8738" s="460">
        <f t="shared" si="542"/>
        <v>0</v>
      </c>
      <c r="J8738" s="460">
        <f t="shared" si="544"/>
        <v>0</v>
      </c>
      <c r="K8738" s="9"/>
      <c r="P8738" s="2"/>
      <c r="Q8738" s="27"/>
      <c r="R8738" s="2"/>
      <c r="S8738" s="2"/>
      <c r="T8738" s="2"/>
      <c r="U8738" s="2"/>
      <c r="V8738" s="2"/>
      <c r="W8738" s="2"/>
    </row>
    <row r="8739" spans="2:23" ht="15" customHeight="1" x14ac:dyDescent="0.35">
      <c r="B8739" s="349"/>
      <c r="C8739" s="715" t="str">
        <f t="shared" si="543"/>
        <v/>
      </c>
      <c r="D8739" s="458">
        <f>IF(ISNUMBER(Summary!$D$17), DATE(Summary!$D$17, 1, 1) + INT((ROW(B8701)-1)/24), DATE(2024, 1, 1) + INT((ROW(B8701)-1)/24))</f>
        <v>45654</v>
      </c>
      <c r="E8739" s="459">
        <v>0.50000000000000011</v>
      </c>
      <c r="F8739" s="780"/>
      <c r="G8739" s="780"/>
      <c r="H8739" s="460">
        <f t="shared" si="541"/>
        <v>0</v>
      </c>
      <c r="I8739" s="460">
        <f t="shared" si="542"/>
        <v>0</v>
      </c>
      <c r="J8739" s="460">
        <f t="shared" si="544"/>
        <v>0</v>
      </c>
      <c r="K8739" s="9"/>
      <c r="P8739" s="2"/>
      <c r="Q8739" s="27"/>
      <c r="R8739" s="2"/>
      <c r="S8739" s="2"/>
      <c r="T8739" s="2"/>
      <c r="U8739" s="2"/>
      <c r="V8739" s="2"/>
      <c r="W8739" s="2"/>
    </row>
    <row r="8740" spans="2:23" ht="15" customHeight="1" x14ac:dyDescent="0.35">
      <c r="B8740" s="349"/>
      <c r="C8740" s="715" t="str">
        <f t="shared" si="543"/>
        <v/>
      </c>
      <c r="D8740" s="458">
        <f>IF(ISNUMBER(Summary!$D$17), DATE(Summary!$D$17, 1, 1) + INT((ROW(B8702)-1)/24), DATE(2024, 1, 1) + INT((ROW(B8702)-1)/24))</f>
        <v>45654</v>
      </c>
      <c r="E8740" s="459">
        <v>0.54166666666666674</v>
      </c>
      <c r="F8740" s="780"/>
      <c r="G8740" s="780"/>
      <c r="H8740" s="460">
        <f t="shared" si="541"/>
        <v>0</v>
      </c>
      <c r="I8740" s="460">
        <f t="shared" si="542"/>
        <v>0</v>
      </c>
      <c r="J8740" s="460">
        <f t="shared" si="544"/>
        <v>0</v>
      </c>
      <c r="K8740" s="9"/>
      <c r="P8740" s="2"/>
      <c r="Q8740" s="27"/>
      <c r="R8740" s="2"/>
      <c r="S8740" s="2"/>
      <c r="T8740" s="2"/>
      <c r="U8740" s="2"/>
      <c r="V8740" s="2"/>
      <c r="W8740" s="2"/>
    </row>
    <row r="8741" spans="2:23" ht="15" customHeight="1" x14ac:dyDescent="0.35">
      <c r="B8741" s="349"/>
      <c r="C8741" s="715" t="str">
        <f t="shared" si="543"/>
        <v/>
      </c>
      <c r="D8741" s="458">
        <f>IF(ISNUMBER(Summary!$D$17), DATE(Summary!$D$17, 1, 1) + INT((ROW(B8703)-1)/24), DATE(2024, 1, 1) + INT((ROW(B8703)-1)/24))</f>
        <v>45654</v>
      </c>
      <c r="E8741" s="459">
        <v>0.58333333333333337</v>
      </c>
      <c r="F8741" s="780"/>
      <c r="G8741" s="780"/>
      <c r="H8741" s="460">
        <f t="shared" si="541"/>
        <v>0</v>
      </c>
      <c r="I8741" s="460">
        <f t="shared" si="542"/>
        <v>0</v>
      </c>
      <c r="J8741" s="460">
        <f t="shared" si="544"/>
        <v>0</v>
      </c>
      <c r="K8741" s="9"/>
      <c r="P8741" s="2"/>
      <c r="Q8741" s="27"/>
      <c r="R8741" s="2"/>
      <c r="S8741" s="2"/>
      <c r="T8741" s="2"/>
      <c r="U8741" s="2"/>
      <c r="V8741" s="2"/>
      <c r="W8741" s="2"/>
    </row>
    <row r="8742" spans="2:23" ht="15" customHeight="1" x14ac:dyDescent="0.35">
      <c r="B8742" s="349"/>
      <c r="C8742" s="715" t="str">
        <f t="shared" si="543"/>
        <v/>
      </c>
      <c r="D8742" s="458">
        <f>IF(ISNUMBER(Summary!$D$17), DATE(Summary!$D$17, 1, 1) + INT((ROW(B8704)-1)/24), DATE(2024, 1, 1) + INT((ROW(B8704)-1)/24))</f>
        <v>45654</v>
      </c>
      <c r="E8742" s="459">
        <v>0.62500000000000011</v>
      </c>
      <c r="F8742" s="780"/>
      <c r="G8742" s="780"/>
      <c r="H8742" s="460">
        <f t="shared" si="541"/>
        <v>0</v>
      </c>
      <c r="I8742" s="460">
        <f t="shared" si="542"/>
        <v>0</v>
      </c>
      <c r="J8742" s="460">
        <f t="shared" si="544"/>
        <v>0</v>
      </c>
      <c r="K8742" s="9"/>
      <c r="P8742" s="2"/>
      <c r="Q8742" s="27"/>
      <c r="R8742" s="2"/>
      <c r="S8742" s="2"/>
      <c r="T8742" s="2"/>
      <c r="U8742" s="2"/>
      <c r="V8742" s="2"/>
      <c r="W8742" s="2"/>
    </row>
    <row r="8743" spans="2:23" ht="15" customHeight="1" x14ac:dyDescent="0.35">
      <c r="B8743" s="349"/>
      <c r="C8743" s="715" t="str">
        <f t="shared" si="543"/>
        <v/>
      </c>
      <c r="D8743" s="458">
        <f>IF(ISNUMBER(Summary!$D$17), DATE(Summary!$D$17, 1, 1) + INT((ROW(B8705)-1)/24), DATE(2024, 1, 1) + INT((ROW(B8705)-1)/24))</f>
        <v>45654</v>
      </c>
      <c r="E8743" s="459">
        <v>0.66666666666666674</v>
      </c>
      <c r="F8743" s="780"/>
      <c r="G8743" s="780"/>
      <c r="H8743" s="460">
        <f t="shared" ref="H8743:H8798" si="545">IF(G8743&gt;F8743,F8743,G8743)</f>
        <v>0</v>
      </c>
      <c r="I8743" s="460">
        <f t="shared" ref="I8743:I8798" si="546">F8743-H8743</f>
        <v>0</v>
      </c>
      <c r="J8743" s="460">
        <f t="shared" si="544"/>
        <v>0</v>
      </c>
      <c r="K8743" s="9"/>
      <c r="P8743" s="2"/>
      <c r="Q8743" s="27"/>
      <c r="R8743" s="2"/>
      <c r="S8743" s="2"/>
      <c r="T8743" s="2"/>
      <c r="U8743" s="2"/>
      <c r="V8743" s="2"/>
      <c r="W8743" s="2"/>
    </row>
    <row r="8744" spans="2:23" ht="15" customHeight="1" x14ac:dyDescent="0.35">
      <c r="B8744" s="349"/>
      <c r="C8744" s="715" t="str">
        <f t="shared" ref="C8744:C8798" si="547">IF(MOD(ROW()-ROW($E$39), 24)=0, $D8744, "")</f>
        <v/>
      </c>
      <c r="D8744" s="458">
        <f>IF(ISNUMBER(Summary!$D$17), DATE(Summary!$D$17, 1, 1) + INT((ROW(B8706)-1)/24), DATE(2024, 1, 1) + INT((ROW(B8706)-1)/24))</f>
        <v>45654</v>
      </c>
      <c r="E8744" s="459">
        <v>0.70833333333333337</v>
      </c>
      <c r="F8744" s="780"/>
      <c r="G8744" s="780"/>
      <c r="H8744" s="460">
        <f t="shared" si="545"/>
        <v>0</v>
      </c>
      <c r="I8744" s="460">
        <f t="shared" si="546"/>
        <v>0</v>
      </c>
      <c r="J8744" s="460">
        <f t="shared" si="544"/>
        <v>0</v>
      </c>
      <c r="K8744" s="9"/>
      <c r="P8744" s="2"/>
      <c r="Q8744" s="27"/>
      <c r="R8744" s="2"/>
      <c r="S8744" s="2"/>
      <c r="T8744" s="2"/>
      <c r="U8744" s="2"/>
      <c r="V8744" s="2"/>
      <c r="W8744" s="2"/>
    </row>
    <row r="8745" spans="2:23" ht="15" customHeight="1" x14ac:dyDescent="0.35">
      <c r="B8745" s="349"/>
      <c r="C8745" s="715" t="str">
        <f t="shared" si="547"/>
        <v/>
      </c>
      <c r="D8745" s="458">
        <f>IF(ISNUMBER(Summary!$D$17), DATE(Summary!$D$17, 1, 1) + INT((ROW(B8707)-1)/24), DATE(2024, 1, 1) + INT((ROW(B8707)-1)/24))</f>
        <v>45654</v>
      </c>
      <c r="E8745" s="459">
        <v>0.75000000000000011</v>
      </c>
      <c r="F8745" s="780"/>
      <c r="G8745" s="780"/>
      <c r="H8745" s="460">
        <f t="shared" si="545"/>
        <v>0</v>
      </c>
      <c r="I8745" s="460">
        <f t="shared" si="546"/>
        <v>0</v>
      </c>
      <c r="J8745" s="460">
        <f t="shared" si="544"/>
        <v>0</v>
      </c>
      <c r="K8745" s="9"/>
      <c r="P8745" s="2"/>
      <c r="Q8745" s="27"/>
      <c r="R8745" s="2"/>
      <c r="S8745" s="2"/>
      <c r="T8745" s="2"/>
      <c r="U8745" s="2"/>
      <c r="V8745" s="2"/>
      <c r="W8745" s="2"/>
    </row>
    <row r="8746" spans="2:23" ht="15" customHeight="1" x14ac:dyDescent="0.35">
      <c r="B8746" s="349"/>
      <c r="C8746" s="715" t="str">
        <f t="shared" si="547"/>
        <v/>
      </c>
      <c r="D8746" s="458">
        <f>IF(ISNUMBER(Summary!$D$17), DATE(Summary!$D$17, 1, 1) + INT((ROW(B8708)-1)/24), DATE(2024, 1, 1) + INT((ROW(B8708)-1)/24))</f>
        <v>45654</v>
      </c>
      <c r="E8746" s="459">
        <v>0.79166666666666674</v>
      </c>
      <c r="F8746" s="780"/>
      <c r="G8746" s="780"/>
      <c r="H8746" s="460">
        <f t="shared" si="545"/>
        <v>0</v>
      </c>
      <c r="I8746" s="460">
        <f t="shared" si="546"/>
        <v>0</v>
      </c>
      <c r="J8746" s="460">
        <f t="shared" si="544"/>
        <v>0</v>
      </c>
      <c r="K8746" s="9"/>
      <c r="P8746" s="2"/>
      <c r="Q8746" s="27"/>
      <c r="R8746" s="2"/>
      <c r="S8746" s="2"/>
      <c r="T8746" s="2"/>
      <c r="U8746" s="2"/>
      <c r="V8746" s="2"/>
      <c r="W8746" s="2"/>
    </row>
    <row r="8747" spans="2:23" ht="15" customHeight="1" x14ac:dyDescent="0.35">
      <c r="B8747" s="349"/>
      <c r="C8747" s="715" t="str">
        <f t="shared" si="547"/>
        <v/>
      </c>
      <c r="D8747" s="458">
        <f>IF(ISNUMBER(Summary!$D$17), DATE(Summary!$D$17, 1, 1) + INT((ROW(B8709)-1)/24), DATE(2024, 1, 1) + INT((ROW(B8709)-1)/24))</f>
        <v>45654</v>
      </c>
      <c r="E8747" s="459">
        <v>0.83333333333333337</v>
      </c>
      <c r="F8747" s="780"/>
      <c r="G8747" s="780"/>
      <c r="H8747" s="460">
        <f t="shared" si="545"/>
        <v>0</v>
      </c>
      <c r="I8747" s="460">
        <f t="shared" si="546"/>
        <v>0</v>
      </c>
      <c r="J8747" s="460">
        <f t="shared" si="544"/>
        <v>0</v>
      </c>
      <c r="K8747" s="9"/>
      <c r="P8747" s="2"/>
      <c r="Q8747" s="27"/>
      <c r="R8747" s="2"/>
      <c r="S8747" s="2"/>
      <c r="T8747" s="2"/>
      <c r="U8747" s="2"/>
      <c r="V8747" s="2"/>
      <c r="W8747" s="2"/>
    </row>
    <row r="8748" spans="2:23" ht="15" customHeight="1" x14ac:dyDescent="0.35">
      <c r="B8748" s="349"/>
      <c r="C8748" s="715" t="str">
        <f t="shared" si="547"/>
        <v/>
      </c>
      <c r="D8748" s="458">
        <f>IF(ISNUMBER(Summary!$D$17), DATE(Summary!$D$17, 1, 1) + INT((ROW(B8710)-1)/24), DATE(2024, 1, 1) + INT((ROW(B8710)-1)/24))</f>
        <v>45654</v>
      </c>
      <c r="E8748" s="459">
        <v>0.87500000000000011</v>
      </c>
      <c r="F8748" s="780"/>
      <c r="G8748" s="780"/>
      <c r="H8748" s="460">
        <f t="shared" si="545"/>
        <v>0</v>
      </c>
      <c r="I8748" s="460">
        <f t="shared" si="546"/>
        <v>0</v>
      </c>
      <c r="J8748" s="460">
        <f t="shared" si="544"/>
        <v>0</v>
      </c>
      <c r="K8748" s="9"/>
      <c r="P8748" s="2"/>
      <c r="Q8748" s="27"/>
      <c r="R8748" s="2"/>
      <c r="S8748" s="2"/>
      <c r="T8748" s="2"/>
      <c r="U8748" s="2"/>
      <c r="V8748" s="2"/>
      <c r="W8748" s="2"/>
    </row>
    <row r="8749" spans="2:23" ht="15" customHeight="1" x14ac:dyDescent="0.35">
      <c r="B8749" s="349"/>
      <c r="C8749" s="715" t="str">
        <f t="shared" si="547"/>
        <v/>
      </c>
      <c r="D8749" s="458">
        <f>IF(ISNUMBER(Summary!$D$17), DATE(Summary!$D$17, 1, 1) + INT((ROW(B8711)-1)/24), DATE(2024, 1, 1) + INT((ROW(B8711)-1)/24))</f>
        <v>45654</v>
      </c>
      <c r="E8749" s="459">
        <v>0.91666666666666674</v>
      </c>
      <c r="F8749" s="780"/>
      <c r="G8749" s="780"/>
      <c r="H8749" s="460">
        <f t="shared" si="545"/>
        <v>0</v>
      </c>
      <c r="I8749" s="460">
        <f t="shared" si="546"/>
        <v>0</v>
      </c>
      <c r="J8749" s="460">
        <f t="shared" si="544"/>
        <v>0</v>
      </c>
      <c r="K8749" s="9"/>
      <c r="P8749" s="2"/>
      <c r="Q8749" s="27"/>
      <c r="R8749" s="2"/>
      <c r="S8749" s="2"/>
      <c r="T8749" s="2"/>
      <c r="U8749" s="2"/>
      <c r="V8749" s="2"/>
      <c r="W8749" s="2"/>
    </row>
    <row r="8750" spans="2:23" ht="15" customHeight="1" x14ac:dyDescent="0.35">
      <c r="B8750" s="349"/>
      <c r="C8750" s="715" t="str">
        <f t="shared" si="547"/>
        <v/>
      </c>
      <c r="D8750" s="458">
        <f>IF(ISNUMBER(Summary!$D$17), DATE(Summary!$D$17, 1, 1) + INT((ROW(B8712)-1)/24), DATE(2024, 1, 1) + INT((ROW(B8712)-1)/24))</f>
        <v>45654</v>
      </c>
      <c r="E8750" s="459">
        <v>0.95833333333333337</v>
      </c>
      <c r="F8750" s="780"/>
      <c r="G8750" s="780"/>
      <c r="H8750" s="460">
        <f t="shared" si="545"/>
        <v>0</v>
      </c>
      <c r="I8750" s="460">
        <f t="shared" si="546"/>
        <v>0</v>
      </c>
      <c r="J8750" s="460">
        <f t="shared" si="544"/>
        <v>0</v>
      </c>
      <c r="K8750" s="9"/>
      <c r="P8750" s="2"/>
      <c r="Q8750" s="27"/>
      <c r="R8750" s="2"/>
      <c r="S8750" s="2"/>
      <c r="T8750" s="2"/>
      <c r="U8750" s="2"/>
      <c r="V8750" s="2"/>
      <c r="W8750" s="2"/>
    </row>
    <row r="8751" spans="2:23" ht="15" customHeight="1" x14ac:dyDescent="0.35">
      <c r="B8751" s="457"/>
      <c r="C8751" s="715">
        <f t="shared" si="547"/>
        <v>45655</v>
      </c>
      <c r="D8751" s="458">
        <f>IF(ISNUMBER(Summary!$D$17), DATE(Summary!$D$17, 1, 1) + INT((ROW(B8713)-1)/24), DATE(2024, 1, 1) + INT((ROW(B8713)-1)/24))</f>
        <v>45655</v>
      </c>
      <c r="E8751" s="459">
        <v>3.1225022567582528E-17</v>
      </c>
      <c r="F8751" s="780"/>
      <c r="G8751" s="780"/>
      <c r="H8751" s="460">
        <f t="shared" si="545"/>
        <v>0</v>
      </c>
      <c r="I8751" s="460">
        <f t="shared" si="546"/>
        <v>0</v>
      </c>
      <c r="J8751" s="460">
        <f t="shared" si="544"/>
        <v>0</v>
      </c>
      <c r="K8751" s="9"/>
      <c r="P8751" s="2"/>
      <c r="Q8751" s="27"/>
      <c r="R8751" s="2"/>
      <c r="S8751" s="2"/>
      <c r="T8751" s="2"/>
      <c r="U8751" s="2"/>
      <c r="V8751" s="2"/>
      <c r="W8751" s="2"/>
    </row>
    <row r="8752" spans="2:23" ht="15" customHeight="1" x14ac:dyDescent="0.35">
      <c r="B8752" s="349"/>
      <c r="C8752" s="715" t="str">
        <f t="shared" si="547"/>
        <v/>
      </c>
      <c r="D8752" s="458">
        <f>IF(ISNUMBER(Summary!$D$17), DATE(Summary!$D$17, 1, 1) + INT((ROW(B8714)-1)/24), DATE(2024, 1, 1) + INT((ROW(B8714)-1)/24))</f>
        <v>45655</v>
      </c>
      <c r="E8752" s="459">
        <v>4.1666666666666699E-2</v>
      </c>
      <c r="F8752" s="780"/>
      <c r="G8752" s="780"/>
      <c r="H8752" s="460">
        <f t="shared" si="545"/>
        <v>0</v>
      </c>
      <c r="I8752" s="460">
        <f t="shared" si="546"/>
        <v>0</v>
      </c>
      <c r="J8752" s="460">
        <f t="shared" si="544"/>
        <v>0</v>
      </c>
      <c r="K8752" s="9"/>
      <c r="P8752" s="2"/>
      <c r="Q8752" s="27"/>
      <c r="R8752" s="2"/>
      <c r="S8752" s="2"/>
      <c r="T8752" s="2"/>
      <c r="U8752" s="2"/>
      <c r="V8752" s="2"/>
      <c r="W8752" s="2"/>
    </row>
    <row r="8753" spans="2:23" ht="15" customHeight="1" x14ac:dyDescent="0.35">
      <c r="B8753" s="349"/>
      <c r="C8753" s="715" t="str">
        <f t="shared" si="547"/>
        <v/>
      </c>
      <c r="D8753" s="458">
        <f>IF(ISNUMBER(Summary!$D$17), DATE(Summary!$D$17, 1, 1) + INT((ROW(B8715)-1)/24), DATE(2024, 1, 1) + INT((ROW(B8715)-1)/24))</f>
        <v>45655</v>
      </c>
      <c r="E8753" s="459">
        <v>8.333333333333337E-2</v>
      </c>
      <c r="F8753" s="780"/>
      <c r="G8753" s="780"/>
      <c r="H8753" s="460">
        <f t="shared" si="545"/>
        <v>0</v>
      </c>
      <c r="I8753" s="460">
        <f t="shared" si="546"/>
        <v>0</v>
      </c>
      <c r="J8753" s="460">
        <f t="shared" si="544"/>
        <v>0</v>
      </c>
      <c r="K8753" s="9"/>
      <c r="P8753" s="2"/>
      <c r="Q8753" s="27"/>
      <c r="R8753" s="2"/>
      <c r="S8753" s="2"/>
      <c r="T8753" s="2"/>
      <c r="U8753" s="2"/>
      <c r="V8753" s="2"/>
      <c r="W8753" s="2"/>
    </row>
    <row r="8754" spans="2:23" ht="15" customHeight="1" x14ac:dyDescent="0.35">
      <c r="B8754" s="349"/>
      <c r="C8754" s="715" t="str">
        <f t="shared" si="547"/>
        <v/>
      </c>
      <c r="D8754" s="458">
        <f>IF(ISNUMBER(Summary!$D$17), DATE(Summary!$D$17, 1, 1) + INT((ROW(B8716)-1)/24), DATE(2024, 1, 1) + INT((ROW(B8716)-1)/24))</f>
        <v>45655</v>
      </c>
      <c r="E8754" s="459">
        <v>0.12500000000000006</v>
      </c>
      <c r="F8754" s="780"/>
      <c r="G8754" s="780"/>
      <c r="H8754" s="460">
        <f t="shared" si="545"/>
        <v>0</v>
      </c>
      <c r="I8754" s="460">
        <f t="shared" si="546"/>
        <v>0</v>
      </c>
      <c r="J8754" s="460">
        <f t="shared" si="544"/>
        <v>0</v>
      </c>
      <c r="K8754" s="9"/>
      <c r="P8754" s="2"/>
      <c r="Q8754" s="27"/>
      <c r="R8754" s="2"/>
      <c r="S8754" s="2"/>
      <c r="T8754" s="2"/>
      <c r="U8754" s="2"/>
      <c r="V8754" s="2"/>
      <c r="W8754" s="2"/>
    </row>
    <row r="8755" spans="2:23" ht="15" customHeight="1" x14ac:dyDescent="0.35">
      <c r="B8755" s="349"/>
      <c r="C8755" s="715" t="str">
        <f t="shared" si="547"/>
        <v/>
      </c>
      <c r="D8755" s="458">
        <f>IF(ISNUMBER(Summary!$D$17), DATE(Summary!$D$17, 1, 1) + INT((ROW(B8717)-1)/24), DATE(2024, 1, 1) + INT((ROW(B8717)-1)/24))</f>
        <v>45655</v>
      </c>
      <c r="E8755" s="459">
        <v>0.16666666666666669</v>
      </c>
      <c r="F8755" s="780"/>
      <c r="G8755" s="780"/>
      <c r="H8755" s="460">
        <f t="shared" si="545"/>
        <v>0</v>
      </c>
      <c r="I8755" s="460">
        <f t="shared" si="546"/>
        <v>0</v>
      </c>
      <c r="J8755" s="460">
        <f t="shared" si="544"/>
        <v>0</v>
      </c>
      <c r="K8755" s="9"/>
      <c r="P8755" s="2"/>
      <c r="Q8755" s="27"/>
      <c r="R8755" s="2"/>
      <c r="S8755" s="2"/>
      <c r="T8755" s="2"/>
      <c r="U8755" s="2"/>
      <c r="V8755" s="2"/>
      <c r="W8755" s="2"/>
    </row>
    <row r="8756" spans="2:23" ht="15" customHeight="1" x14ac:dyDescent="0.35">
      <c r="B8756" s="349"/>
      <c r="C8756" s="715" t="str">
        <f t="shared" si="547"/>
        <v/>
      </c>
      <c r="D8756" s="458">
        <f>IF(ISNUMBER(Summary!$D$17), DATE(Summary!$D$17, 1, 1) + INT((ROW(B8718)-1)/24), DATE(2024, 1, 1) + INT((ROW(B8718)-1)/24))</f>
        <v>45655</v>
      </c>
      <c r="E8756" s="459">
        <v>0.20833333333333337</v>
      </c>
      <c r="F8756" s="780"/>
      <c r="G8756" s="780"/>
      <c r="H8756" s="460">
        <f t="shared" si="545"/>
        <v>0</v>
      </c>
      <c r="I8756" s="460">
        <f t="shared" si="546"/>
        <v>0</v>
      </c>
      <c r="J8756" s="460">
        <f t="shared" si="544"/>
        <v>0</v>
      </c>
      <c r="K8756" s="9"/>
      <c r="P8756" s="2"/>
      <c r="Q8756" s="27"/>
      <c r="R8756" s="2"/>
      <c r="S8756" s="2"/>
      <c r="T8756" s="2"/>
      <c r="U8756" s="2"/>
      <c r="V8756" s="2"/>
      <c r="W8756" s="2"/>
    </row>
    <row r="8757" spans="2:23" ht="15" customHeight="1" x14ac:dyDescent="0.35">
      <c r="B8757" s="349"/>
      <c r="C8757" s="715" t="str">
        <f t="shared" si="547"/>
        <v/>
      </c>
      <c r="D8757" s="458">
        <f>IF(ISNUMBER(Summary!$D$17), DATE(Summary!$D$17, 1, 1) + INT((ROW(B8719)-1)/24), DATE(2024, 1, 1) + INT((ROW(B8719)-1)/24))</f>
        <v>45655</v>
      </c>
      <c r="E8757" s="459">
        <v>0.25</v>
      </c>
      <c r="F8757" s="780"/>
      <c r="G8757" s="780"/>
      <c r="H8757" s="460">
        <f t="shared" si="545"/>
        <v>0</v>
      </c>
      <c r="I8757" s="460">
        <f t="shared" si="546"/>
        <v>0</v>
      </c>
      <c r="J8757" s="460">
        <f t="shared" si="544"/>
        <v>0</v>
      </c>
      <c r="K8757" s="9"/>
      <c r="P8757" s="2"/>
      <c r="Q8757" s="27"/>
      <c r="R8757" s="2"/>
      <c r="S8757" s="2"/>
      <c r="T8757" s="2"/>
      <c r="U8757" s="2"/>
      <c r="V8757" s="2"/>
      <c r="W8757" s="2"/>
    </row>
    <row r="8758" spans="2:23" ht="15" customHeight="1" x14ac:dyDescent="0.35">
      <c r="B8758" s="349"/>
      <c r="C8758" s="715" t="str">
        <f t="shared" si="547"/>
        <v/>
      </c>
      <c r="D8758" s="458">
        <f>IF(ISNUMBER(Summary!$D$17), DATE(Summary!$D$17, 1, 1) + INT((ROW(B8720)-1)/24), DATE(2024, 1, 1) + INT((ROW(B8720)-1)/24))</f>
        <v>45655</v>
      </c>
      <c r="E8758" s="459">
        <v>0.29166666666666669</v>
      </c>
      <c r="F8758" s="780"/>
      <c r="G8758" s="780"/>
      <c r="H8758" s="460">
        <f t="shared" si="545"/>
        <v>0</v>
      </c>
      <c r="I8758" s="460">
        <f t="shared" si="546"/>
        <v>0</v>
      </c>
      <c r="J8758" s="460">
        <f t="shared" si="544"/>
        <v>0</v>
      </c>
      <c r="K8758" s="9"/>
      <c r="P8758" s="2"/>
      <c r="Q8758" s="27"/>
      <c r="R8758" s="2"/>
      <c r="S8758" s="2"/>
      <c r="T8758" s="2"/>
      <c r="U8758" s="2"/>
      <c r="V8758" s="2"/>
      <c r="W8758" s="2"/>
    </row>
    <row r="8759" spans="2:23" ht="15" customHeight="1" x14ac:dyDescent="0.35">
      <c r="B8759" s="349"/>
      <c r="C8759" s="715" t="str">
        <f t="shared" si="547"/>
        <v/>
      </c>
      <c r="D8759" s="458">
        <f>IF(ISNUMBER(Summary!$D$17), DATE(Summary!$D$17, 1, 1) + INT((ROW(B8721)-1)/24), DATE(2024, 1, 1) + INT((ROW(B8721)-1)/24))</f>
        <v>45655</v>
      </c>
      <c r="E8759" s="459">
        <v>0.33333333333333337</v>
      </c>
      <c r="F8759" s="780"/>
      <c r="G8759" s="780"/>
      <c r="H8759" s="460">
        <f t="shared" si="545"/>
        <v>0</v>
      </c>
      <c r="I8759" s="460">
        <f t="shared" si="546"/>
        <v>0</v>
      </c>
      <c r="J8759" s="460">
        <f t="shared" si="544"/>
        <v>0</v>
      </c>
      <c r="K8759" s="9"/>
      <c r="P8759" s="2"/>
      <c r="Q8759" s="27"/>
      <c r="R8759" s="2"/>
      <c r="S8759" s="2"/>
      <c r="T8759" s="2"/>
      <c r="U8759" s="2"/>
      <c r="V8759" s="2"/>
      <c r="W8759" s="2"/>
    </row>
    <row r="8760" spans="2:23" ht="15" customHeight="1" x14ac:dyDescent="0.35">
      <c r="B8760" s="349"/>
      <c r="C8760" s="715" t="str">
        <f t="shared" si="547"/>
        <v/>
      </c>
      <c r="D8760" s="458">
        <f>IF(ISNUMBER(Summary!$D$17), DATE(Summary!$D$17, 1, 1) + INT((ROW(B8722)-1)/24), DATE(2024, 1, 1) + INT((ROW(B8722)-1)/24))</f>
        <v>45655</v>
      </c>
      <c r="E8760" s="459">
        <v>0.375</v>
      </c>
      <c r="F8760" s="780"/>
      <c r="G8760" s="780"/>
      <c r="H8760" s="460">
        <f t="shared" si="545"/>
        <v>0</v>
      </c>
      <c r="I8760" s="460">
        <f t="shared" si="546"/>
        <v>0</v>
      </c>
      <c r="J8760" s="460">
        <f t="shared" si="544"/>
        <v>0</v>
      </c>
      <c r="K8760" s="9"/>
      <c r="P8760" s="2"/>
      <c r="Q8760" s="27"/>
      <c r="R8760" s="2"/>
      <c r="S8760" s="2"/>
      <c r="T8760" s="2"/>
      <c r="U8760" s="2"/>
      <c r="V8760" s="2"/>
      <c r="W8760" s="2"/>
    </row>
    <row r="8761" spans="2:23" ht="15" customHeight="1" x14ac:dyDescent="0.35">
      <c r="B8761" s="349"/>
      <c r="C8761" s="715" t="str">
        <f t="shared" si="547"/>
        <v/>
      </c>
      <c r="D8761" s="458">
        <f>IF(ISNUMBER(Summary!$D$17), DATE(Summary!$D$17, 1, 1) + INT((ROW(B8723)-1)/24), DATE(2024, 1, 1) + INT((ROW(B8723)-1)/24))</f>
        <v>45655</v>
      </c>
      <c r="E8761" s="459">
        <v>0.41666666666666669</v>
      </c>
      <c r="F8761" s="780"/>
      <c r="G8761" s="780"/>
      <c r="H8761" s="460">
        <f t="shared" si="545"/>
        <v>0</v>
      </c>
      <c r="I8761" s="460">
        <f t="shared" si="546"/>
        <v>0</v>
      </c>
      <c r="J8761" s="460">
        <f t="shared" si="544"/>
        <v>0</v>
      </c>
      <c r="K8761" s="9"/>
      <c r="P8761" s="2"/>
      <c r="Q8761" s="27"/>
      <c r="R8761" s="2"/>
      <c r="S8761" s="2"/>
      <c r="T8761" s="2"/>
      <c r="U8761" s="2"/>
      <c r="V8761" s="2"/>
      <c r="W8761" s="2"/>
    </row>
    <row r="8762" spans="2:23" ht="15" customHeight="1" x14ac:dyDescent="0.35">
      <c r="B8762" s="349"/>
      <c r="C8762" s="715" t="str">
        <f t="shared" si="547"/>
        <v/>
      </c>
      <c r="D8762" s="458">
        <f>IF(ISNUMBER(Summary!$D$17), DATE(Summary!$D$17, 1, 1) + INT((ROW(B8724)-1)/24), DATE(2024, 1, 1) + INT((ROW(B8724)-1)/24))</f>
        <v>45655</v>
      </c>
      <c r="E8762" s="459">
        <v>0.45833333333333337</v>
      </c>
      <c r="F8762" s="780"/>
      <c r="G8762" s="780"/>
      <c r="H8762" s="460">
        <f t="shared" si="545"/>
        <v>0</v>
      </c>
      <c r="I8762" s="460">
        <f t="shared" si="546"/>
        <v>0</v>
      </c>
      <c r="J8762" s="460">
        <f t="shared" si="544"/>
        <v>0</v>
      </c>
      <c r="K8762" s="9"/>
      <c r="P8762" s="2"/>
      <c r="Q8762" s="27"/>
      <c r="R8762" s="2"/>
      <c r="S8762" s="2"/>
      <c r="T8762" s="2"/>
      <c r="U8762" s="2"/>
      <c r="V8762" s="2"/>
      <c r="W8762" s="2"/>
    </row>
    <row r="8763" spans="2:23" ht="15" customHeight="1" x14ac:dyDescent="0.35">
      <c r="B8763" s="349"/>
      <c r="C8763" s="715" t="str">
        <f t="shared" si="547"/>
        <v/>
      </c>
      <c r="D8763" s="458">
        <f>IF(ISNUMBER(Summary!$D$17), DATE(Summary!$D$17, 1, 1) + INT((ROW(B8725)-1)/24), DATE(2024, 1, 1) + INT((ROW(B8725)-1)/24))</f>
        <v>45655</v>
      </c>
      <c r="E8763" s="459">
        <v>0.50000000000000011</v>
      </c>
      <c r="F8763" s="780"/>
      <c r="G8763" s="780"/>
      <c r="H8763" s="460">
        <f t="shared" si="545"/>
        <v>0</v>
      </c>
      <c r="I8763" s="460">
        <f t="shared" si="546"/>
        <v>0</v>
      </c>
      <c r="J8763" s="460">
        <f t="shared" si="544"/>
        <v>0</v>
      </c>
      <c r="K8763" s="9"/>
      <c r="P8763" s="2"/>
      <c r="Q8763" s="27"/>
      <c r="R8763" s="2"/>
      <c r="S8763" s="2"/>
      <c r="T8763" s="2"/>
      <c r="U8763" s="2"/>
      <c r="V8763" s="2"/>
      <c r="W8763" s="2"/>
    </row>
    <row r="8764" spans="2:23" ht="15" customHeight="1" x14ac:dyDescent="0.35">
      <c r="B8764" s="349"/>
      <c r="C8764" s="715" t="str">
        <f t="shared" si="547"/>
        <v/>
      </c>
      <c r="D8764" s="458">
        <f>IF(ISNUMBER(Summary!$D$17), DATE(Summary!$D$17, 1, 1) + INT((ROW(B8726)-1)/24), DATE(2024, 1, 1) + INT((ROW(B8726)-1)/24))</f>
        <v>45655</v>
      </c>
      <c r="E8764" s="459">
        <v>0.54166666666666674</v>
      </c>
      <c r="F8764" s="780"/>
      <c r="G8764" s="780"/>
      <c r="H8764" s="460">
        <f t="shared" si="545"/>
        <v>0</v>
      </c>
      <c r="I8764" s="460">
        <f t="shared" si="546"/>
        <v>0</v>
      </c>
      <c r="J8764" s="460">
        <f t="shared" si="544"/>
        <v>0</v>
      </c>
      <c r="K8764" s="9"/>
      <c r="P8764" s="2"/>
      <c r="Q8764" s="27"/>
      <c r="R8764" s="2"/>
      <c r="S8764" s="2"/>
      <c r="T8764" s="2"/>
      <c r="U8764" s="2"/>
      <c r="V8764" s="2"/>
      <c r="W8764" s="2"/>
    </row>
    <row r="8765" spans="2:23" ht="15" customHeight="1" x14ac:dyDescent="0.35">
      <c r="B8765" s="349"/>
      <c r="C8765" s="715" t="str">
        <f t="shared" si="547"/>
        <v/>
      </c>
      <c r="D8765" s="458">
        <f>IF(ISNUMBER(Summary!$D$17), DATE(Summary!$D$17, 1, 1) + INT((ROW(B8727)-1)/24), DATE(2024, 1, 1) + INT((ROW(B8727)-1)/24))</f>
        <v>45655</v>
      </c>
      <c r="E8765" s="459">
        <v>0.58333333333333337</v>
      </c>
      <c r="F8765" s="780"/>
      <c r="G8765" s="780"/>
      <c r="H8765" s="460">
        <f t="shared" si="545"/>
        <v>0</v>
      </c>
      <c r="I8765" s="460">
        <f t="shared" si="546"/>
        <v>0</v>
      </c>
      <c r="J8765" s="460">
        <f t="shared" si="544"/>
        <v>0</v>
      </c>
      <c r="K8765" s="9"/>
      <c r="P8765" s="2"/>
      <c r="Q8765" s="27"/>
      <c r="R8765" s="2"/>
      <c r="S8765" s="2"/>
      <c r="T8765" s="2"/>
      <c r="U8765" s="2"/>
      <c r="V8765" s="2"/>
      <c r="W8765" s="2"/>
    </row>
    <row r="8766" spans="2:23" ht="15" customHeight="1" x14ac:dyDescent="0.35">
      <c r="B8766" s="349"/>
      <c r="C8766" s="715" t="str">
        <f t="shared" si="547"/>
        <v/>
      </c>
      <c r="D8766" s="458">
        <f>IF(ISNUMBER(Summary!$D$17), DATE(Summary!$D$17, 1, 1) + INT((ROW(B8728)-1)/24), DATE(2024, 1, 1) + INT((ROW(B8728)-1)/24))</f>
        <v>45655</v>
      </c>
      <c r="E8766" s="459">
        <v>0.62500000000000011</v>
      </c>
      <c r="F8766" s="780"/>
      <c r="G8766" s="780"/>
      <c r="H8766" s="460">
        <f t="shared" si="545"/>
        <v>0</v>
      </c>
      <c r="I8766" s="460">
        <f t="shared" si="546"/>
        <v>0</v>
      </c>
      <c r="J8766" s="460">
        <f t="shared" si="544"/>
        <v>0</v>
      </c>
      <c r="K8766" s="9"/>
      <c r="P8766" s="2"/>
      <c r="Q8766" s="27"/>
      <c r="R8766" s="2"/>
      <c r="S8766" s="2"/>
      <c r="T8766" s="2"/>
      <c r="U8766" s="2"/>
      <c r="V8766" s="2"/>
      <c r="W8766" s="2"/>
    </row>
    <row r="8767" spans="2:23" ht="15" customHeight="1" x14ac:dyDescent="0.35">
      <c r="B8767" s="349"/>
      <c r="C8767" s="715" t="str">
        <f t="shared" si="547"/>
        <v/>
      </c>
      <c r="D8767" s="458">
        <f>IF(ISNUMBER(Summary!$D$17), DATE(Summary!$D$17, 1, 1) + INT((ROW(B8729)-1)/24), DATE(2024, 1, 1) + INT((ROW(B8729)-1)/24))</f>
        <v>45655</v>
      </c>
      <c r="E8767" s="459">
        <v>0.66666666666666674</v>
      </c>
      <c r="F8767" s="780"/>
      <c r="G8767" s="780"/>
      <c r="H8767" s="460">
        <f t="shared" si="545"/>
        <v>0</v>
      </c>
      <c r="I8767" s="460">
        <f t="shared" si="546"/>
        <v>0</v>
      </c>
      <c r="J8767" s="460">
        <f t="shared" si="544"/>
        <v>0</v>
      </c>
      <c r="K8767" s="9"/>
      <c r="P8767" s="2"/>
      <c r="Q8767" s="27"/>
      <c r="R8767" s="2"/>
      <c r="S8767" s="2"/>
      <c r="T8767" s="2"/>
      <c r="U8767" s="2"/>
      <c r="V8767" s="2"/>
      <c r="W8767" s="2"/>
    </row>
    <row r="8768" spans="2:23" ht="15" customHeight="1" x14ac:dyDescent="0.35">
      <c r="B8768" s="349"/>
      <c r="C8768" s="715" t="str">
        <f t="shared" si="547"/>
        <v/>
      </c>
      <c r="D8768" s="458">
        <f>IF(ISNUMBER(Summary!$D$17), DATE(Summary!$D$17, 1, 1) + INT((ROW(B8730)-1)/24), DATE(2024, 1, 1) + INT((ROW(B8730)-1)/24))</f>
        <v>45655</v>
      </c>
      <c r="E8768" s="459">
        <v>0.70833333333333337</v>
      </c>
      <c r="F8768" s="780"/>
      <c r="G8768" s="780"/>
      <c r="H8768" s="460">
        <f t="shared" si="545"/>
        <v>0</v>
      </c>
      <c r="I8768" s="460">
        <f t="shared" si="546"/>
        <v>0</v>
      </c>
      <c r="J8768" s="460">
        <f t="shared" ref="J8768:J8798" si="548">G8768-H8768</f>
        <v>0</v>
      </c>
      <c r="K8768" s="9"/>
      <c r="P8768" s="2"/>
      <c r="Q8768" s="27"/>
      <c r="R8768" s="2"/>
      <c r="S8768" s="2"/>
      <c r="T8768" s="2"/>
      <c r="U8768" s="2"/>
      <c r="V8768" s="2"/>
      <c r="W8768" s="2"/>
    </row>
    <row r="8769" spans="2:23" ht="15" customHeight="1" x14ac:dyDescent="0.35">
      <c r="B8769" s="349"/>
      <c r="C8769" s="715" t="str">
        <f t="shared" si="547"/>
        <v/>
      </c>
      <c r="D8769" s="458">
        <f>IF(ISNUMBER(Summary!$D$17), DATE(Summary!$D$17, 1, 1) + INT((ROW(B8731)-1)/24), DATE(2024, 1, 1) + INT((ROW(B8731)-1)/24))</f>
        <v>45655</v>
      </c>
      <c r="E8769" s="459">
        <v>0.75000000000000011</v>
      </c>
      <c r="F8769" s="780"/>
      <c r="G8769" s="780"/>
      <c r="H8769" s="460">
        <f t="shared" si="545"/>
        <v>0</v>
      </c>
      <c r="I8769" s="460">
        <f t="shared" si="546"/>
        <v>0</v>
      </c>
      <c r="J8769" s="460">
        <f t="shared" si="548"/>
        <v>0</v>
      </c>
      <c r="K8769" s="9"/>
      <c r="P8769" s="2"/>
      <c r="Q8769" s="27"/>
      <c r="R8769" s="2"/>
      <c r="S8769" s="2"/>
      <c r="T8769" s="2"/>
      <c r="U8769" s="2"/>
      <c r="V8769" s="2"/>
      <c r="W8769" s="2"/>
    </row>
    <row r="8770" spans="2:23" ht="15" customHeight="1" x14ac:dyDescent="0.35">
      <c r="B8770" s="349"/>
      <c r="C8770" s="715" t="str">
        <f t="shared" si="547"/>
        <v/>
      </c>
      <c r="D8770" s="458">
        <f>IF(ISNUMBER(Summary!$D$17), DATE(Summary!$D$17, 1, 1) + INT((ROW(B8732)-1)/24), DATE(2024, 1, 1) + INT((ROW(B8732)-1)/24))</f>
        <v>45655</v>
      </c>
      <c r="E8770" s="459">
        <v>0.79166666666666674</v>
      </c>
      <c r="F8770" s="780"/>
      <c r="G8770" s="780"/>
      <c r="H8770" s="460">
        <f t="shared" si="545"/>
        <v>0</v>
      </c>
      <c r="I8770" s="460">
        <f t="shared" si="546"/>
        <v>0</v>
      </c>
      <c r="J8770" s="460">
        <f t="shared" si="548"/>
        <v>0</v>
      </c>
      <c r="K8770" s="9"/>
      <c r="P8770" s="2"/>
      <c r="Q8770" s="27"/>
      <c r="R8770" s="2"/>
      <c r="S8770" s="2"/>
      <c r="T8770" s="2"/>
      <c r="U8770" s="2"/>
      <c r="V8770" s="2"/>
      <c r="W8770" s="2"/>
    </row>
    <row r="8771" spans="2:23" ht="15" customHeight="1" x14ac:dyDescent="0.35">
      <c r="B8771" s="349"/>
      <c r="C8771" s="715" t="str">
        <f t="shared" si="547"/>
        <v/>
      </c>
      <c r="D8771" s="458">
        <f>IF(ISNUMBER(Summary!$D$17), DATE(Summary!$D$17, 1, 1) + INT((ROW(B8733)-1)/24), DATE(2024, 1, 1) + INT((ROW(B8733)-1)/24))</f>
        <v>45655</v>
      </c>
      <c r="E8771" s="459">
        <v>0.83333333333333337</v>
      </c>
      <c r="F8771" s="780"/>
      <c r="G8771" s="780"/>
      <c r="H8771" s="460">
        <f t="shared" si="545"/>
        <v>0</v>
      </c>
      <c r="I8771" s="460">
        <f t="shared" si="546"/>
        <v>0</v>
      </c>
      <c r="J8771" s="460">
        <f t="shared" si="548"/>
        <v>0</v>
      </c>
      <c r="K8771" s="9"/>
      <c r="P8771" s="2"/>
      <c r="Q8771" s="27"/>
      <c r="R8771" s="2"/>
      <c r="S8771" s="2"/>
      <c r="T8771" s="2"/>
      <c r="U8771" s="2"/>
      <c r="V8771" s="2"/>
      <c r="W8771" s="2"/>
    </row>
    <row r="8772" spans="2:23" ht="15" customHeight="1" x14ac:dyDescent="0.35">
      <c r="B8772" s="349"/>
      <c r="C8772" s="715" t="str">
        <f t="shared" si="547"/>
        <v/>
      </c>
      <c r="D8772" s="458">
        <f>IF(ISNUMBER(Summary!$D$17), DATE(Summary!$D$17, 1, 1) + INT((ROW(B8734)-1)/24), DATE(2024, 1, 1) + INT((ROW(B8734)-1)/24))</f>
        <v>45655</v>
      </c>
      <c r="E8772" s="459">
        <v>0.87500000000000011</v>
      </c>
      <c r="F8772" s="780"/>
      <c r="G8772" s="780"/>
      <c r="H8772" s="460">
        <f t="shared" si="545"/>
        <v>0</v>
      </c>
      <c r="I8772" s="460">
        <f t="shared" si="546"/>
        <v>0</v>
      </c>
      <c r="J8772" s="460">
        <f t="shared" si="548"/>
        <v>0</v>
      </c>
      <c r="K8772" s="9"/>
      <c r="P8772" s="2"/>
      <c r="Q8772" s="27"/>
      <c r="R8772" s="2"/>
      <c r="S8772" s="2"/>
      <c r="T8772" s="2"/>
      <c r="U8772" s="2"/>
      <c r="V8772" s="2"/>
      <c r="W8772" s="2"/>
    </row>
    <row r="8773" spans="2:23" ht="15" customHeight="1" x14ac:dyDescent="0.35">
      <c r="B8773" s="349"/>
      <c r="C8773" s="715" t="str">
        <f t="shared" si="547"/>
        <v/>
      </c>
      <c r="D8773" s="458">
        <f>IF(ISNUMBER(Summary!$D$17), DATE(Summary!$D$17, 1, 1) + INT((ROW(B8735)-1)/24), DATE(2024, 1, 1) + INT((ROW(B8735)-1)/24))</f>
        <v>45655</v>
      </c>
      <c r="E8773" s="459">
        <v>0.91666666666666674</v>
      </c>
      <c r="F8773" s="780"/>
      <c r="G8773" s="780"/>
      <c r="H8773" s="460">
        <f t="shared" si="545"/>
        <v>0</v>
      </c>
      <c r="I8773" s="460">
        <f t="shared" si="546"/>
        <v>0</v>
      </c>
      <c r="J8773" s="460">
        <f t="shared" si="548"/>
        <v>0</v>
      </c>
      <c r="K8773" s="9"/>
      <c r="P8773" s="2"/>
      <c r="Q8773" s="27"/>
      <c r="R8773" s="2"/>
      <c r="S8773" s="2"/>
      <c r="T8773" s="2"/>
      <c r="U8773" s="2"/>
      <c r="V8773" s="2"/>
      <c r="W8773" s="2"/>
    </row>
    <row r="8774" spans="2:23" ht="15" customHeight="1" x14ac:dyDescent="0.35">
      <c r="B8774" s="349"/>
      <c r="C8774" s="715" t="str">
        <f t="shared" si="547"/>
        <v/>
      </c>
      <c r="D8774" s="458">
        <f>IF(ISNUMBER(Summary!$D$17), DATE(Summary!$D$17, 1, 1) + INT((ROW(B8736)-1)/24), DATE(2024, 1, 1) + INT((ROW(B8736)-1)/24))</f>
        <v>45655</v>
      </c>
      <c r="E8774" s="459">
        <v>0.95833333333333337</v>
      </c>
      <c r="F8774" s="780"/>
      <c r="G8774" s="780"/>
      <c r="H8774" s="460">
        <f t="shared" si="545"/>
        <v>0</v>
      </c>
      <c r="I8774" s="460">
        <f t="shared" si="546"/>
        <v>0</v>
      </c>
      <c r="J8774" s="460">
        <f t="shared" si="548"/>
        <v>0</v>
      </c>
      <c r="K8774" s="9"/>
      <c r="P8774" s="2"/>
      <c r="Q8774" s="27"/>
      <c r="R8774" s="2"/>
      <c r="S8774" s="2"/>
      <c r="T8774" s="2"/>
      <c r="U8774" s="2"/>
      <c r="V8774" s="2"/>
      <c r="W8774" s="2"/>
    </row>
    <row r="8775" spans="2:23" ht="15" customHeight="1" x14ac:dyDescent="0.35">
      <c r="B8775" s="457"/>
      <c r="C8775" s="715">
        <f t="shared" si="547"/>
        <v>45656</v>
      </c>
      <c r="D8775" s="458">
        <f>IF(ISNUMBER(Summary!$D$17), DATE(Summary!$D$17, 1, 1) + INT((ROW(B8737)-1)/24), DATE(2024, 1, 1) + INT((ROW(B8737)-1)/24))</f>
        <v>45656</v>
      </c>
      <c r="E8775" s="459">
        <v>3.1225022567582528E-17</v>
      </c>
      <c r="F8775" s="780"/>
      <c r="G8775" s="780"/>
      <c r="H8775" s="460">
        <f t="shared" si="545"/>
        <v>0</v>
      </c>
      <c r="I8775" s="460">
        <f t="shared" si="546"/>
        <v>0</v>
      </c>
      <c r="J8775" s="460">
        <f t="shared" si="548"/>
        <v>0</v>
      </c>
      <c r="K8775" s="9"/>
      <c r="P8775" s="2"/>
      <c r="Q8775" s="27"/>
      <c r="R8775" s="2"/>
      <c r="S8775" s="2"/>
      <c r="T8775" s="2"/>
      <c r="U8775" s="2"/>
      <c r="V8775" s="2"/>
      <c r="W8775" s="2"/>
    </row>
    <row r="8776" spans="2:23" ht="15" customHeight="1" x14ac:dyDescent="0.35">
      <c r="B8776" s="349"/>
      <c r="C8776" s="715" t="str">
        <f t="shared" si="547"/>
        <v/>
      </c>
      <c r="D8776" s="458">
        <f>IF(ISNUMBER(Summary!$D$17), DATE(Summary!$D$17, 1, 1) + INT((ROW(B8738)-1)/24), DATE(2024, 1, 1) + INT((ROW(B8738)-1)/24))</f>
        <v>45656</v>
      </c>
      <c r="E8776" s="459">
        <v>4.1666666666666699E-2</v>
      </c>
      <c r="F8776" s="780"/>
      <c r="G8776" s="780"/>
      <c r="H8776" s="460">
        <f t="shared" si="545"/>
        <v>0</v>
      </c>
      <c r="I8776" s="460">
        <f t="shared" si="546"/>
        <v>0</v>
      </c>
      <c r="J8776" s="460">
        <f t="shared" si="548"/>
        <v>0</v>
      </c>
      <c r="K8776" s="9"/>
      <c r="P8776" s="2"/>
      <c r="Q8776" s="27"/>
      <c r="R8776" s="2"/>
      <c r="S8776" s="2"/>
      <c r="T8776" s="2"/>
      <c r="U8776" s="2"/>
      <c r="V8776" s="2"/>
      <c r="W8776" s="2"/>
    </row>
    <row r="8777" spans="2:23" ht="15" customHeight="1" x14ac:dyDescent="0.35">
      <c r="B8777" s="349"/>
      <c r="C8777" s="715" t="str">
        <f t="shared" si="547"/>
        <v/>
      </c>
      <c r="D8777" s="458">
        <f>IF(ISNUMBER(Summary!$D$17), DATE(Summary!$D$17, 1, 1) + INT((ROW(B8739)-1)/24), DATE(2024, 1, 1) + INT((ROW(B8739)-1)/24))</f>
        <v>45656</v>
      </c>
      <c r="E8777" s="459">
        <v>8.333333333333337E-2</v>
      </c>
      <c r="F8777" s="780"/>
      <c r="G8777" s="780"/>
      <c r="H8777" s="460">
        <f t="shared" si="545"/>
        <v>0</v>
      </c>
      <c r="I8777" s="460">
        <f t="shared" si="546"/>
        <v>0</v>
      </c>
      <c r="J8777" s="460">
        <f t="shared" si="548"/>
        <v>0</v>
      </c>
      <c r="K8777" s="9"/>
      <c r="P8777" s="2"/>
      <c r="Q8777" s="27"/>
      <c r="R8777" s="2"/>
      <c r="S8777" s="2"/>
      <c r="T8777" s="2"/>
      <c r="U8777" s="2"/>
      <c r="V8777" s="2"/>
      <c r="W8777" s="2"/>
    </row>
    <row r="8778" spans="2:23" ht="15" customHeight="1" x14ac:dyDescent="0.35">
      <c r="B8778" s="349"/>
      <c r="C8778" s="715" t="str">
        <f t="shared" si="547"/>
        <v/>
      </c>
      <c r="D8778" s="458">
        <f>IF(ISNUMBER(Summary!$D$17), DATE(Summary!$D$17, 1, 1) + INT((ROW(B8740)-1)/24), DATE(2024, 1, 1) + INT((ROW(B8740)-1)/24))</f>
        <v>45656</v>
      </c>
      <c r="E8778" s="459">
        <v>0.12500000000000006</v>
      </c>
      <c r="F8778" s="780"/>
      <c r="G8778" s="780"/>
      <c r="H8778" s="460">
        <f t="shared" si="545"/>
        <v>0</v>
      </c>
      <c r="I8778" s="460">
        <f t="shared" si="546"/>
        <v>0</v>
      </c>
      <c r="J8778" s="460">
        <f t="shared" si="548"/>
        <v>0</v>
      </c>
      <c r="K8778" s="9"/>
      <c r="P8778" s="2"/>
      <c r="Q8778" s="27"/>
      <c r="R8778" s="2"/>
      <c r="S8778" s="2"/>
      <c r="T8778" s="2"/>
      <c r="U8778" s="2"/>
      <c r="V8778" s="2"/>
      <c r="W8778" s="2"/>
    </row>
    <row r="8779" spans="2:23" ht="15" customHeight="1" x14ac:dyDescent="0.35">
      <c r="B8779" s="349"/>
      <c r="C8779" s="715" t="str">
        <f t="shared" si="547"/>
        <v/>
      </c>
      <c r="D8779" s="458">
        <f>IF(ISNUMBER(Summary!$D$17), DATE(Summary!$D$17, 1, 1) + INT((ROW(B8741)-1)/24), DATE(2024, 1, 1) + INT((ROW(B8741)-1)/24))</f>
        <v>45656</v>
      </c>
      <c r="E8779" s="459">
        <v>0.16666666666666669</v>
      </c>
      <c r="F8779" s="780"/>
      <c r="G8779" s="780"/>
      <c r="H8779" s="460">
        <f t="shared" si="545"/>
        <v>0</v>
      </c>
      <c r="I8779" s="460">
        <f t="shared" si="546"/>
        <v>0</v>
      </c>
      <c r="J8779" s="460">
        <f t="shared" si="548"/>
        <v>0</v>
      </c>
      <c r="K8779" s="9"/>
      <c r="P8779" s="2"/>
      <c r="Q8779" s="27"/>
      <c r="R8779" s="2"/>
      <c r="S8779" s="2"/>
      <c r="T8779" s="2"/>
      <c r="U8779" s="2"/>
      <c r="V8779" s="2"/>
      <c r="W8779" s="2"/>
    </row>
    <row r="8780" spans="2:23" ht="15" customHeight="1" x14ac:dyDescent="0.35">
      <c r="B8780" s="349"/>
      <c r="C8780" s="715" t="str">
        <f t="shared" si="547"/>
        <v/>
      </c>
      <c r="D8780" s="458">
        <f>IF(ISNUMBER(Summary!$D$17), DATE(Summary!$D$17, 1, 1) + INT((ROW(B8742)-1)/24), DATE(2024, 1, 1) + INT((ROW(B8742)-1)/24))</f>
        <v>45656</v>
      </c>
      <c r="E8780" s="459">
        <v>0.20833333333333337</v>
      </c>
      <c r="F8780" s="780"/>
      <c r="G8780" s="780"/>
      <c r="H8780" s="460">
        <f t="shared" si="545"/>
        <v>0</v>
      </c>
      <c r="I8780" s="460">
        <f t="shared" si="546"/>
        <v>0</v>
      </c>
      <c r="J8780" s="460">
        <f t="shared" si="548"/>
        <v>0</v>
      </c>
      <c r="K8780" s="9"/>
      <c r="P8780" s="2"/>
      <c r="Q8780" s="27"/>
      <c r="R8780" s="2"/>
      <c r="S8780" s="2"/>
      <c r="T8780" s="2"/>
      <c r="U8780" s="2"/>
      <c r="V8780" s="2"/>
      <c r="W8780" s="2"/>
    </row>
    <row r="8781" spans="2:23" ht="15" customHeight="1" x14ac:dyDescent="0.35">
      <c r="B8781" s="349"/>
      <c r="C8781" s="715" t="str">
        <f t="shared" si="547"/>
        <v/>
      </c>
      <c r="D8781" s="458">
        <f>IF(ISNUMBER(Summary!$D$17), DATE(Summary!$D$17, 1, 1) + INT((ROW(B8743)-1)/24), DATE(2024, 1, 1) + INT((ROW(B8743)-1)/24))</f>
        <v>45656</v>
      </c>
      <c r="E8781" s="459">
        <v>0.25</v>
      </c>
      <c r="F8781" s="780"/>
      <c r="G8781" s="780"/>
      <c r="H8781" s="460">
        <f t="shared" si="545"/>
        <v>0</v>
      </c>
      <c r="I8781" s="460">
        <f t="shared" si="546"/>
        <v>0</v>
      </c>
      <c r="J8781" s="460">
        <f t="shared" si="548"/>
        <v>0</v>
      </c>
      <c r="K8781" s="9"/>
      <c r="P8781" s="2"/>
      <c r="Q8781" s="27"/>
      <c r="R8781" s="2"/>
      <c r="S8781" s="2"/>
      <c r="T8781" s="2"/>
      <c r="U8781" s="2"/>
      <c r="V8781" s="2"/>
      <c r="W8781" s="2"/>
    </row>
    <row r="8782" spans="2:23" ht="15" customHeight="1" x14ac:dyDescent="0.35">
      <c r="B8782" s="349"/>
      <c r="C8782" s="715" t="str">
        <f t="shared" si="547"/>
        <v/>
      </c>
      <c r="D8782" s="458">
        <f>IF(ISNUMBER(Summary!$D$17), DATE(Summary!$D$17, 1, 1) + INT((ROW(B8744)-1)/24), DATE(2024, 1, 1) + INT((ROW(B8744)-1)/24))</f>
        <v>45656</v>
      </c>
      <c r="E8782" s="459">
        <v>0.29166666666666669</v>
      </c>
      <c r="F8782" s="780"/>
      <c r="G8782" s="780"/>
      <c r="H8782" s="460">
        <f t="shared" si="545"/>
        <v>0</v>
      </c>
      <c r="I8782" s="460">
        <f t="shared" si="546"/>
        <v>0</v>
      </c>
      <c r="J8782" s="460">
        <f t="shared" si="548"/>
        <v>0</v>
      </c>
      <c r="K8782" s="9"/>
      <c r="P8782" s="2"/>
      <c r="Q8782" s="27"/>
      <c r="R8782" s="2"/>
      <c r="S8782" s="2"/>
      <c r="T8782" s="2"/>
      <c r="U8782" s="2"/>
      <c r="V8782" s="2"/>
      <c r="W8782" s="2"/>
    </row>
    <row r="8783" spans="2:23" ht="15" customHeight="1" x14ac:dyDescent="0.35">
      <c r="B8783" s="349"/>
      <c r="C8783" s="715" t="str">
        <f t="shared" si="547"/>
        <v/>
      </c>
      <c r="D8783" s="458">
        <f>IF(ISNUMBER(Summary!$D$17), DATE(Summary!$D$17, 1, 1) + INT((ROW(B8745)-1)/24), DATE(2024, 1, 1) + INT((ROW(B8745)-1)/24))</f>
        <v>45656</v>
      </c>
      <c r="E8783" s="459">
        <v>0.33333333333333337</v>
      </c>
      <c r="F8783" s="780"/>
      <c r="G8783" s="780"/>
      <c r="H8783" s="460">
        <f t="shared" si="545"/>
        <v>0</v>
      </c>
      <c r="I8783" s="460">
        <f t="shared" si="546"/>
        <v>0</v>
      </c>
      <c r="J8783" s="460">
        <f t="shared" si="548"/>
        <v>0</v>
      </c>
      <c r="K8783" s="9"/>
      <c r="P8783" s="2"/>
      <c r="Q8783" s="27"/>
      <c r="R8783" s="2"/>
      <c r="S8783" s="2"/>
      <c r="T8783" s="2"/>
      <c r="U8783" s="2"/>
      <c r="V8783" s="2"/>
      <c r="W8783" s="2"/>
    </row>
    <row r="8784" spans="2:23" ht="15" customHeight="1" x14ac:dyDescent="0.35">
      <c r="B8784" s="349"/>
      <c r="C8784" s="715" t="str">
        <f t="shared" si="547"/>
        <v/>
      </c>
      <c r="D8784" s="458">
        <f>IF(ISNUMBER(Summary!$D$17), DATE(Summary!$D$17, 1, 1) + INT((ROW(B8746)-1)/24), DATE(2024, 1, 1) + INT((ROW(B8746)-1)/24))</f>
        <v>45656</v>
      </c>
      <c r="E8784" s="459">
        <v>0.375</v>
      </c>
      <c r="F8784" s="780"/>
      <c r="G8784" s="780"/>
      <c r="H8784" s="460">
        <f t="shared" si="545"/>
        <v>0</v>
      </c>
      <c r="I8784" s="460">
        <f t="shared" si="546"/>
        <v>0</v>
      </c>
      <c r="J8784" s="460">
        <f t="shared" si="548"/>
        <v>0</v>
      </c>
      <c r="K8784" s="9"/>
      <c r="P8784" s="2"/>
      <c r="Q8784" s="27"/>
      <c r="R8784" s="2"/>
      <c r="S8784" s="2"/>
      <c r="T8784" s="2"/>
      <c r="U8784" s="2"/>
      <c r="V8784" s="2"/>
      <c r="W8784" s="2"/>
    </row>
    <row r="8785" spans="2:23" ht="15" customHeight="1" x14ac:dyDescent="0.35">
      <c r="B8785" s="349"/>
      <c r="C8785" s="715" t="str">
        <f t="shared" si="547"/>
        <v/>
      </c>
      <c r="D8785" s="458">
        <f>IF(ISNUMBER(Summary!$D$17), DATE(Summary!$D$17, 1, 1) + INT((ROW(B8747)-1)/24), DATE(2024, 1, 1) + INT((ROW(B8747)-1)/24))</f>
        <v>45656</v>
      </c>
      <c r="E8785" s="459">
        <v>0.41666666666666669</v>
      </c>
      <c r="F8785" s="780"/>
      <c r="G8785" s="780"/>
      <c r="H8785" s="460">
        <f t="shared" si="545"/>
        <v>0</v>
      </c>
      <c r="I8785" s="460">
        <f t="shared" si="546"/>
        <v>0</v>
      </c>
      <c r="J8785" s="460">
        <f t="shared" si="548"/>
        <v>0</v>
      </c>
      <c r="K8785" s="9"/>
      <c r="P8785" s="2"/>
      <c r="Q8785" s="27"/>
      <c r="R8785" s="2"/>
      <c r="S8785" s="2"/>
      <c r="T8785" s="2"/>
      <c r="U8785" s="2"/>
      <c r="V8785" s="2"/>
      <c r="W8785" s="2"/>
    </row>
    <row r="8786" spans="2:23" ht="15" customHeight="1" x14ac:dyDescent="0.35">
      <c r="B8786" s="349"/>
      <c r="C8786" s="715" t="str">
        <f t="shared" si="547"/>
        <v/>
      </c>
      <c r="D8786" s="458">
        <f>IF(ISNUMBER(Summary!$D$17), DATE(Summary!$D$17, 1, 1) + INT((ROW(B8748)-1)/24), DATE(2024, 1, 1) + INT((ROW(B8748)-1)/24))</f>
        <v>45656</v>
      </c>
      <c r="E8786" s="459">
        <v>0.45833333333333337</v>
      </c>
      <c r="F8786" s="780"/>
      <c r="G8786" s="780"/>
      <c r="H8786" s="460">
        <f t="shared" si="545"/>
        <v>0</v>
      </c>
      <c r="I8786" s="460">
        <f t="shared" si="546"/>
        <v>0</v>
      </c>
      <c r="J8786" s="460">
        <f t="shared" si="548"/>
        <v>0</v>
      </c>
      <c r="K8786" s="9"/>
      <c r="P8786" s="2"/>
      <c r="Q8786" s="27"/>
      <c r="R8786" s="2"/>
      <c r="S8786" s="2"/>
      <c r="T8786" s="2"/>
      <c r="U8786" s="2"/>
      <c r="V8786" s="2"/>
      <c r="W8786" s="2"/>
    </row>
    <row r="8787" spans="2:23" ht="15" customHeight="1" x14ac:dyDescent="0.35">
      <c r="B8787" s="349"/>
      <c r="C8787" s="715" t="str">
        <f t="shared" si="547"/>
        <v/>
      </c>
      <c r="D8787" s="458">
        <f>IF(ISNUMBER(Summary!$D$17), DATE(Summary!$D$17, 1, 1) + INT((ROW(B8749)-1)/24), DATE(2024, 1, 1) + INT((ROW(B8749)-1)/24))</f>
        <v>45656</v>
      </c>
      <c r="E8787" s="459">
        <v>0.50000000000000011</v>
      </c>
      <c r="F8787" s="780"/>
      <c r="G8787" s="780"/>
      <c r="H8787" s="460">
        <f t="shared" si="545"/>
        <v>0</v>
      </c>
      <c r="I8787" s="460">
        <f t="shared" si="546"/>
        <v>0</v>
      </c>
      <c r="J8787" s="460">
        <f t="shared" si="548"/>
        <v>0</v>
      </c>
      <c r="K8787" s="9"/>
      <c r="P8787" s="2"/>
      <c r="Q8787" s="27"/>
      <c r="R8787" s="2"/>
      <c r="S8787" s="2"/>
      <c r="T8787" s="2"/>
      <c r="U8787" s="2"/>
      <c r="V8787" s="2"/>
      <c r="W8787" s="2"/>
    </row>
    <row r="8788" spans="2:23" ht="15" customHeight="1" x14ac:dyDescent="0.35">
      <c r="B8788" s="349"/>
      <c r="C8788" s="715" t="str">
        <f t="shared" si="547"/>
        <v/>
      </c>
      <c r="D8788" s="458">
        <f>IF(ISNUMBER(Summary!$D$17), DATE(Summary!$D$17, 1, 1) + INT((ROW(B8750)-1)/24), DATE(2024, 1, 1) + INT((ROW(B8750)-1)/24))</f>
        <v>45656</v>
      </c>
      <c r="E8788" s="459">
        <v>0.54166666666666674</v>
      </c>
      <c r="F8788" s="780"/>
      <c r="G8788" s="780"/>
      <c r="H8788" s="460">
        <f t="shared" si="545"/>
        <v>0</v>
      </c>
      <c r="I8788" s="460">
        <f t="shared" si="546"/>
        <v>0</v>
      </c>
      <c r="J8788" s="460">
        <f t="shared" si="548"/>
        <v>0</v>
      </c>
      <c r="K8788" s="9"/>
      <c r="P8788" s="2"/>
      <c r="Q8788" s="27"/>
      <c r="R8788" s="2"/>
      <c r="S8788" s="2"/>
      <c r="T8788" s="2"/>
      <c r="U8788" s="2"/>
      <c r="V8788" s="2"/>
      <c r="W8788" s="2"/>
    </row>
    <row r="8789" spans="2:23" ht="15" customHeight="1" x14ac:dyDescent="0.35">
      <c r="B8789" s="349"/>
      <c r="C8789" s="715" t="str">
        <f t="shared" si="547"/>
        <v/>
      </c>
      <c r="D8789" s="458">
        <f>IF(ISNUMBER(Summary!$D$17), DATE(Summary!$D$17, 1, 1) + INT((ROW(B8751)-1)/24), DATE(2024, 1, 1) + INT((ROW(B8751)-1)/24))</f>
        <v>45656</v>
      </c>
      <c r="E8789" s="459">
        <v>0.58333333333333337</v>
      </c>
      <c r="F8789" s="780"/>
      <c r="G8789" s="780"/>
      <c r="H8789" s="460">
        <f t="shared" si="545"/>
        <v>0</v>
      </c>
      <c r="I8789" s="460">
        <f t="shared" si="546"/>
        <v>0</v>
      </c>
      <c r="J8789" s="460">
        <f t="shared" si="548"/>
        <v>0</v>
      </c>
      <c r="K8789" s="9"/>
      <c r="P8789" s="2"/>
      <c r="Q8789" s="27"/>
      <c r="R8789" s="2"/>
      <c r="S8789" s="2"/>
      <c r="T8789" s="2"/>
      <c r="U8789" s="2"/>
      <c r="V8789" s="2"/>
      <c r="W8789" s="2"/>
    </row>
    <row r="8790" spans="2:23" ht="15" customHeight="1" x14ac:dyDescent="0.35">
      <c r="B8790" s="349"/>
      <c r="C8790" s="715" t="str">
        <f t="shared" si="547"/>
        <v/>
      </c>
      <c r="D8790" s="458">
        <f>IF(ISNUMBER(Summary!$D$17), DATE(Summary!$D$17, 1, 1) + INT((ROW(B8752)-1)/24), DATE(2024, 1, 1) + INT((ROW(B8752)-1)/24))</f>
        <v>45656</v>
      </c>
      <c r="E8790" s="459">
        <v>0.62500000000000011</v>
      </c>
      <c r="F8790" s="780"/>
      <c r="G8790" s="780"/>
      <c r="H8790" s="460">
        <f t="shared" si="545"/>
        <v>0</v>
      </c>
      <c r="I8790" s="460">
        <f t="shared" si="546"/>
        <v>0</v>
      </c>
      <c r="J8790" s="460">
        <f t="shared" si="548"/>
        <v>0</v>
      </c>
      <c r="K8790" s="9"/>
      <c r="P8790" s="2"/>
      <c r="Q8790" s="27"/>
      <c r="R8790" s="2"/>
      <c r="S8790" s="2"/>
      <c r="T8790" s="2"/>
      <c r="U8790" s="2"/>
      <c r="V8790" s="2"/>
      <c r="W8790" s="2"/>
    </row>
    <row r="8791" spans="2:23" ht="15" customHeight="1" x14ac:dyDescent="0.35">
      <c r="B8791" s="349"/>
      <c r="C8791" s="715" t="str">
        <f t="shared" si="547"/>
        <v/>
      </c>
      <c r="D8791" s="458">
        <f>IF(ISNUMBER(Summary!$D$17), DATE(Summary!$D$17, 1, 1) + INT((ROW(B8753)-1)/24), DATE(2024, 1, 1) + INT((ROW(B8753)-1)/24))</f>
        <v>45656</v>
      </c>
      <c r="E8791" s="459">
        <v>0.66666666666666674</v>
      </c>
      <c r="F8791" s="780"/>
      <c r="G8791" s="780"/>
      <c r="H8791" s="460">
        <f t="shared" si="545"/>
        <v>0</v>
      </c>
      <c r="I8791" s="460">
        <f t="shared" si="546"/>
        <v>0</v>
      </c>
      <c r="J8791" s="460">
        <f t="shared" si="548"/>
        <v>0</v>
      </c>
      <c r="K8791" s="9"/>
      <c r="P8791" s="2"/>
      <c r="Q8791" s="27"/>
      <c r="R8791" s="2"/>
      <c r="S8791" s="2"/>
      <c r="T8791" s="2"/>
      <c r="U8791" s="2"/>
      <c r="V8791" s="2"/>
      <c r="W8791" s="2"/>
    </row>
    <row r="8792" spans="2:23" ht="15" customHeight="1" x14ac:dyDescent="0.35">
      <c r="B8792" s="349"/>
      <c r="C8792" s="715" t="str">
        <f t="shared" si="547"/>
        <v/>
      </c>
      <c r="D8792" s="458">
        <f>IF(ISNUMBER(Summary!$D$17), DATE(Summary!$D$17, 1, 1) + INT((ROW(B8754)-1)/24), DATE(2024, 1, 1) + INT((ROW(B8754)-1)/24))</f>
        <v>45656</v>
      </c>
      <c r="E8792" s="459">
        <v>0.70833333333333337</v>
      </c>
      <c r="F8792" s="780"/>
      <c r="G8792" s="780"/>
      <c r="H8792" s="460">
        <f t="shared" si="545"/>
        <v>0</v>
      </c>
      <c r="I8792" s="460">
        <f t="shared" si="546"/>
        <v>0</v>
      </c>
      <c r="J8792" s="460">
        <f t="shared" si="548"/>
        <v>0</v>
      </c>
      <c r="K8792" s="9"/>
      <c r="P8792" s="2"/>
      <c r="Q8792" s="27"/>
      <c r="R8792" s="2"/>
      <c r="S8792" s="2"/>
      <c r="T8792" s="2"/>
      <c r="U8792" s="2"/>
      <c r="V8792" s="2"/>
      <c r="W8792" s="2"/>
    </row>
    <row r="8793" spans="2:23" ht="15" customHeight="1" x14ac:dyDescent="0.35">
      <c r="B8793" s="349"/>
      <c r="C8793" s="715" t="str">
        <f t="shared" si="547"/>
        <v/>
      </c>
      <c r="D8793" s="458">
        <f>IF(ISNUMBER(Summary!$D$17), DATE(Summary!$D$17, 1, 1) + INT((ROW(B8755)-1)/24), DATE(2024, 1, 1) + INT((ROW(B8755)-1)/24))</f>
        <v>45656</v>
      </c>
      <c r="E8793" s="459">
        <v>0.75000000000000011</v>
      </c>
      <c r="F8793" s="780"/>
      <c r="G8793" s="780"/>
      <c r="H8793" s="460">
        <f t="shared" si="545"/>
        <v>0</v>
      </c>
      <c r="I8793" s="460">
        <f t="shared" si="546"/>
        <v>0</v>
      </c>
      <c r="J8793" s="460">
        <f t="shared" si="548"/>
        <v>0</v>
      </c>
      <c r="K8793" s="9"/>
      <c r="P8793" s="2"/>
      <c r="Q8793" s="27"/>
      <c r="R8793" s="2"/>
      <c r="S8793" s="2"/>
      <c r="T8793" s="2"/>
      <c r="U8793" s="2"/>
      <c r="V8793" s="2"/>
      <c r="W8793" s="2"/>
    </row>
    <row r="8794" spans="2:23" ht="15" customHeight="1" x14ac:dyDescent="0.35">
      <c r="B8794" s="349"/>
      <c r="C8794" s="715" t="str">
        <f t="shared" si="547"/>
        <v/>
      </c>
      <c r="D8794" s="458">
        <f>IF(ISNUMBER(Summary!$D$17), DATE(Summary!$D$17, 1, 1) + INT((ROW(B8756)-1)/24), DATE(2024, 1, 1) + INT((ROW(B8756)-1)/24))</f>
        <v>45656</v>
      </c>
      <c r="E8794" s="459">
        <v>0.79166666666666674</v>
      </c>
      <c r="F8794" s="780"/>
      <c r="G8794" s="780"/>
      <c r="H8794" s="460">
        <f t="shared" si="545"/>
        <v>0</v>
      </c>
      <c r="I8794" s="460">
        <f t="shared" si="546"/>
        <v>0</v>
      </c>
      <c r="J8794" s="460">
        <f t="shared" si="548"/>
        <v>0</v>
      </c>
      <c r="K8794" s="9"/>
      <c r="P8794" s="2"/>
      <c r="Q8794" s="27"/>
      <c r="R8794" s="2"/>
      <c r="S8794" s="2"/>
      <c r="T8794" s="2"/>
      <c r="U8794" s="2"/>
      <c r="V8794" s="2"/>
      <c r="W8794" s="2"/>
    </row>
    <row r="8795" spans="2:23" ht="15" customHeight="1" x14ac:dyDescent="0.35">
      <c r="B8795" s="349"/>
      <c r="C8795" s="715" t="str">
        <f t="shared" si="547"/>
        <v/>
      </c>
      <c r="D8795" s="458">
        <f>IF(ISNUMBER(Summary!$D$17), DATE(Summary!$D$17, 1, 1) + INT((ROW(B8757)-1)/24), DATE(2024, 1, 1) + INT((ROW(B8757)-1)/24))</f>
        <v>45656</v>
      </c>
      <c r="E8795" s="459">
        <v>0.83333333333333337</v>
      </c>
      <c r="F8795" s="780"/>
      <c r="G8795" s="780"/>
      <c r="H8795" s="460">
        <f t="shared" si="545"/>
        <v>0</v>
      </c>
      <c r="I8795" s="460">
        <f t="shared" si="546"/>
        <v>0</v>
      </c>
      <c r="J8795" s="460">
        <f t="shared" si="548"/>
        <v>0</v>
      </c>
      <c r="K8795" s="9"/>
      <c r="P8795" s="2"/>
      <c r="Q8795" s="27"/>
      <c r="R8795" s="2"/>
      <c r="S8795" s="2"/>
      <c r="T8795" s="2"/>
      <c r="U8795" s="2"/>
      <c r="V8795" s="2"/>
      <c r="W8795" s="2"/>
    </row>
    <row r="8796" spans="2:23" ht="15" customHeight="1" x14ac:dyDescent="0.35">
      <c r="B8796" s="349"/>
      <c r="C8796" s="715" t="str">
        <f t="shared" si="547"/>
        <v/>
      </c>
      <c r="D8796" s="458">
        <f>IF(ISNUMBER(Summary!$D$17), DATE(Summary!$D$17, 1, 1) + INT((ROW(B8758)-1)/24), DATE(2024, 1, 1) + INT((ROW(B8758)-1)/24))</f>
        <v>45656</v>
      </c>
      <c r="E8796" s="459">
        <v>0.87500000000000011</v>
      </c>
      <c r="F8796" s="780"/>
      <c r="G8796" s="780"/>
      <c r="H8796" s="460">
        <f t="shared" si="545"/>
        <v>0</v>
      </c>
      <c r="I8796" s="460">
        <f t="shared" si="546"/>
        <v>0</v>
      </c>
      <c r="J8796" s="460">
        <f t="shared" si="548"/>
        <v>0</v>
      </c>
      <c r="K8796" s="9"/>
      <c r="P8796" s="2"/>
      <c r="Q8796" s="27"/>
      <c r="R8796" s="2"/>
      <c r="S8796" s="2"/>
      <c r="T8796" s="2"/>
      <c r="U8796" s="2"/>
      <c r="V8796" s="2"/>
      <c r="W8796" s="2"/>
    </row>
    <row r="8797" spans="2:23" ht="15" customHeight="1" x14ac:dyDescent="0.35">
      <c r="B8797" s="349"/>
      <c r="C8797" s="715" t="str">
        <f t="shared" si="547"/>
        <v/>
      </c>
      <c r="D8797" s="458">
        <f>IF(ISNUMBER(Summary!$D$17), DATE(Summary!$D$17, 1, 1) + INT((ROW(B8759)-1)/24), DATE(2024, 1, 1) + INT((ROW(B8759)-1)/24))</f>
        <v>45656</v>
      </c>
      <c r="E8797" s="459">
        <v>0.91666666666666674</v>
      </c>
      <c r="F8797" s="780"/>
      <c r="G8797" s="780"/>
      <c r="H8797" s="460">
        <f t="shared" si="545"/>
        <v>0</v>
      </c>
      <c r="I8797" s="460">
        <f t="shared" si="546"/>
        <v>0</v>
      </c>
      <c r="J8797" s="460">
        <f t="shared" si="548"/>
        <v>0</v>
      </c>
      <c r="K8797" s="9"/>
      <c r="P8797" s="2"/>
      <c r="Q8797" s="27"/>
      <c r="R8797" s="2"/>
      <c r="S8797" s="2"/>
      <c r="T8797" s="2"/>
      <c r="U8797" s="2"/>
      <c r="V8797" s="2"/>
      <c r="W8797" s="2"/>
    </row>
    <row r="8798" spans="2:23" ht="15" customHeight="1" thickBot="1" x14ac:dyDescent="0.4">
      <c r="B8798" s="461"/>
      <c r="C8798" s="716" t="str">
        <f t="shared" si="547"/>
        <v/>
      </c>
      <c r="D8798" s="462">
        <f>IF(ISNUMBER(Summary!$D$17), DATE(Summary!$D$17, 1, 1) + INT((ROW(B8760)-1)/24), DATE(2024, 1, 1) + INT((ROW(B8760)-1)/24))</f>
        <v>45656</v>
      </c>
      <c r="E8798" s="463">
        <v>0.95833333333333337</v>
      </c>
      <c r="F8798" s="781"/>
      <c r="G8798" s="781"/>
      <c r="H8798" s="465">
        <f t="shared" si="545"/>
        <v>0</v>
      </c>
      <c r="I8798" s="465">
        <f t="shared" si="546"/>
        <v>0</v>
      </c>
      <c r="J8798" s="465">
        <f t="shared" si="548"/>
        <v>0</v>
      </c>
      <c r="K8798" s="144"/>
      <c r="P8798" s="2"/>
      <c r="Q8798" s="27"/>
      <c r="R8798" s="2"/>
      <c r="S8798" s="2"/>
      <c r="T8798" s="2"/>
      <c r="U8798" s="2"/>
      <c r="V8798" s="2"/>
      <c r="W8798" s="2"/>
    </row>
    <row r="8799" spans="2:23" ht="15" customHeight="1" x14ac:dyDescent="0.35">
      <c r="P8799" s="2"/>
      <c r="Q8799" s="27"/>
      <c r="R8799" s="2"/>
      <c r="S8799" s="2"/>
      <c r="T8799" s="2"/>
      <c r="U8799" s="2"/>
      <c r="V8799" s="2"/>
      <c r="W8799" s="2"/>
    </row>
    <row r="8800" spans="2:23" ht="15" customHeight="1" x14ac:dyDescent="0.35">
      <c r="P8800" s="2"/>
      <c r="Q8800" s="27"/>
      <c r="R8800" s="2"/>
      <c r="S8800" s="2"/>
      <c r="T8800" s="2"/>
      <c r="U8800" s="2"/>
      <c r="V8800" s="2"/>
      <c r="W8800" s="2"/>
    </row>
    <row r="8801" spans="17:17" s="2" customFormat="1" ht="15" customHeight="1" x14ac:dyDescent="0.35">
      <c r="Q8801" s="27"/>
    </row>
    <row r="8802" spans="17:17" s="2" customFormat="1" ht="15" customHeight="1" x14ac:dyDescent="0.35">
      <c r="Q8802" s="27"/>
    </row>
    <row r="8803" spans="17:17" s="2" customFormat="1" ht="15" customHeight="1" x14ac:dyDescent="0.35">
      <c r="Q8803" s="27"/>
    </row>
    <row r="8804" spans="17:17" s="2" customFormat="1" ht="15" customHeight="1" x14ac:dyDescent="0.35">
      <c r="Q8804" s="27"/>
    </row>
    <row r="8805" spans="17:17" s="2" customFormat="1" ht="15" customHeight="1" x14ac:dyDescent="0.35">
      <c r="Q8805" s="27"/>
    </row>
    <row r="8806" spans="17:17" s="2" customFormat="1" ht="15" customHeight="1" x14ac:dyDescent="0.35">
      <c r="Q8806" s="27"/>
    </row>
    <row r="8807" spans="17:17" s="2" customFormat="1" ht="15" customHeight="1" x14ac:dyDescent="0.35">
      <c r="Q8807" s="27"/>
    </row>
    <row r="8808" spans="17:17" s="2" customFormat="1" ht="15" customHeight="1" x14ac:dyDescent="0.35">
      <c r="Q8808" s="27"/>
    </row>
    <row r="8809" spans="17:17" s="2" customFormat="1" ht="15" customHeight="1" x14ac:dyDescent="0.35">
      <c r="Q8809" s="27"/>
    </row>
    <row r="8810" spans="17:17" s="2" customFormat="1" ht="15" customHeight="1" x14ac:dyDescent="0.35">
      <c r="Q8810" s="27"/>
    </row>
    <row r="8811" spans="17:17" s="2" customFormat="1" ht="15" customHeight="1" x14ac:dyDescent="0.35">
      <c r="Q8811" s="27"/>
    </row>
    <row r="8812" spans="17:17" s="2" customFormat="1" ht="15" customHeight="1" x14ac:dyDescent="0.35">
      <c r="Q8812" s="27"/>
    </row>
    <row r="8813" spans="17:17" s="2" customFormat="1" ht="15" customHeight="1" x14ac:dyDescent="0.35">
      <c r="Q8813" s="27"/>
    </row>
    <row r="8814" spans="17:17" s="2" customFormat="1" ht="15" customHeight="1" x14ac:dyDescent="0.35">
      <c r="Q8814" s="27"/>
    </row>
    <row r="8815" spans="17:17" s="2" customFormat="1" ht="15" customHeight="1" x14ac:dyDescent="0.35">
      <c r="Q8815" s="27"/>
    </row>
    <row r="8816" spans="17:17" s="2" customFormat="1" ht="15" customHeight="1" x14ac:dyDescent="0.35">
      <c r="Q8816" s="27"/>
    </row>
    <row r="8817" spans="17:17" s="2" customFormat="1" ht="15" customHeight="1" x14ac:dyDescent="0.35">
      <c r="Q8817" s="27"/>
    </row>
    <row r="8818" spans="17:17" s="2" customFormat="1" ht="15" customHeight="1" x14ac:dyDescent="0.35">
      <c r="Q8818" s="27"/>
    </row>
  </sheetData>
  <sheetProtection algorithmName="SHA-512" hashValue="K6QkSRIF2oUHQwa7a7nGA/oaCMICBbNmCE5iInXpJtC1BAELb0nl50KT0FcdIFeHi8u0xX5Tj/j8/USZNs0LRA==" saltValue="k1JE/aG2lOSkMMJ2ptfkWw==" spinCount="100000" sheet="1" selectLockedCells="1"/>
  <mergeCells count="41">
    <mergeCell ref="F32:J32"/>
    <mergeCell ref="F33:J33"/>
    <mergeCell ref="F35:F38"/>
    <mergeCell ref="G35:G38"/>
    <mergeCell ref="H35:H38"/>
    <mergeCell ref="I35:I38"/>
    <mergeCell ref="J35:J38"/>
    <mergeCell ref="Q21:S21"/>
    <mergeCell ref="Q22:S22"/>
    <mergeCell ref="N44:S46"/>
    <mergeCell ref="M29:T30"/>
    <mergeCell ref="R42:S42"/>
    <mergeCell ref="Q16:S16"/>
    <mergeCell ref="Q17:S17"/>
    <mergeCell ref="Q18:S18"/>
    <mergeCell ref="Q19:S19"/>
    <mergeCell ref="Q20:S20"/>
    <mergeCell ref="F9:F11"/>
    <mergeCell ref="B29:K30"/>
    <mergeCell ref="D9:D11"/>
    <mergeCell ref="I9:I11"/>
    <mergeCell ref="B7:K8"/>
    <mergeCell ref="J9:J11"/>
    <mergeCell ref="H9:H11"/>
    <mergeCell ref="G9:G11"/>
    <mergeCell ref="M56:T56"/>
    <mergeCell ref="M49:T50"/>
    <mergeCell ref="N52:P53"/>
    <mergeCell ref="R53:S53"/>
    <mergeCell ref="M7:T8"/>
    <mergeCell ref="O9:O11"/>
    <mergeCell ref="P9:P11"/>
    <mergeCell ref="Q23:S23"/>
    <mergeCell ref="Q24:S24"/>
    <mergeCell ref="Q25:S25"/>
    <mergeCell ref="Q26:S26"/>
    <mergeCell ref="Q9:S11"/>
    <mergeCell ref="Q12:S12"/>
    <mergeCell ref="Q13:S13"/>
    <mergeCell ref="Q14:S14"/>
    <mergeCell ref="Q15:S15"/>
  </mergeCells>
  <phoneticPr fontId="34" type="noConversion"/>
  <conditionalFormatting sqref="F12:F23">
    <cfRule type="dataBar" priority="25">
      <dataBar>
        <cfvo type="min"/>
        <cfvo type="max"/>
        <color theme="2" tint="-9.9978637043366805E-2"/>
      </dataBar>
      <extLst>
        <ext xmlns:x14="http://schemas.microsoft.com/office/spreadsheetml/2009/9/main" uri="{B025F937-C7B1-47D3-B67F-A62EFF666E3E}">
          <x14:id>{34384F6C-07C9-4C29-B349-60A7B71CCFAE}</x14:id>
        </ext>
      </extLst>
    </cfRule>
  </conditionalFormatting>
  <conditionalFormatting sqref="G12:G23">
    <cfRule type="dataBar" priority="24">
      <dataBar>
        <cfvo type="min"/>
        <cfvo type="max"/>
        <color theme="8" tint="0.39997558519241921"/>
      </dataBar>
      <extLst>
        <ext xmlns:x14="http://schemas.microsoft.com/office/spreadsheetml/2009/9/main" uri="{B025F937-C7B1-47D3-B67F-A62EFF666E3E}">
          <x14:id>{D8FBA28C-6DA7-4396-961C-BD7A74195955}</x14:id>
        </ext>
      </extLst>
    </cfRule>
  </conditionalFormatting>
  <conditionalFormatting sqref="H12:H23">
    <cfRule type="dataBar" priority="23">
      <dataBar>
        <cfvo type="min"/>
        <cfvo type="max"/>
        <color theme="9" tint="0.59999389629810485"/>
      </dataBar>
      <extLst>
        <ext xmlns:x14="http://schemas.microsoft.com/office/spreadsheetml/2009/9/main" uri="{B025F937-C7B1-47D3-B67F-A62EFF666E3E}">
          <x14:id>{7129B4D2-7108-4DC9-8A92-8D043D48C848}</x14:id>
        </ext>
      </extLst>
    </cfRule>
  </conditionalFormatting>
  <conditionalFormatting sqref="I12:I23">
    <cfRule type="dataBar" priority="22">
      <dataBar>
        <cfvo type="min"/>
        <cfvo type="max"/>
        <color rgb="FFC8E7F4"/>
      </dataBar>
      <extLst>
        <ext xmlns:x14="http://schemas.microsoft.com/office/spreadsheetml/2009/9/main" uri="{B025F937-C7B1-47D3-B67F-A62EFF666E3E}">
          <x14:id>{FA344CAA-48F4-4537-A257-3E5FFE9BF942}</x14:id>
        </ext>
      </extLst>
    </cfRule>
  </conditionalFormatting>
  <conditionalFormatting sqref="J12:J23">
    <cfRule type="dataBar" priority="55">
      <dataBar>
        <cfvo type="min"/>
        <cfvo type="max"/>
        <color theme="7" tint="0.79998168889431442"/>
      </dataBar>
      <extLst>
        <ext xmlns:x14="http://schemas.microsoft.com/office/spreadsheetml/2009/9/main" uri="{B025F937-C7B1-47D3-B67F-A62EFF666E3E}">
          <x14:id>{5E6C4548-7B6F-4915-83F9-6A1AC8BC1F13}</x14:id>
        </ext>
      </extLst>
    </cfRule>
  </conditionalFormatting>
  <conditionalFormatting sqref="M56">
    <cfRule type="containsText" dxfId="18" priority="1" operator="containsText" text="✓">
      <formula>NOT(ISERROR(SEARCH("✓",M56)))</formula>
    </cfRule>
  </conditionalFormatting>
  <conditionalFormatting sqref="O12:O23 Q12:R23">
    <cfRule type="dataBar" priority="5">
      <dataBar>
        <cfvo type="min"/>
        <cfvo type="max"/>
        <color theme="2" tint="-9.9978637043366805E-2"/>
      </dataBar>
      <extLst>
        <ext xmlns:x14="http://schemas.microsoft.com/office/spreadsheetml/2009/9/main" uri="{B025F937-C7B1-47D3-B67F-A62EFF666E3E}">
          <x14:id>{976BD9B2-BF56-4911-AE97-501F6AC65601}</x14:id>
        </ext>
      </extLst>
    </cfRule>
  </conditionalFormatting>
  <conditionalFormatting sqref="P12:P23">
    <cfRule type="dataBar" priority="3">
      <dataBar>
        <cfvo type="min"/>
        <cfvo type="max"/>
        <color theme="3" tint="0.59999389629810485"/>
      </dataBar>
      <extLst>
        <ext xmlns:x14="http://schemas.microsoft.com/office/spreadsheetml/2009/9/main" uri="{B025F937-C7B1-47D3-B67F-A62EFF666E3E}">
          <x14:id>{03F0E8A2-7477-41A1-9DAE-A67887D9B023}</x14:id>
        </ext>
      </extLst>
    </cfRule>
  </conditionalFormatting>
  <conditionalFormatting sqref="Q1:R1">
    <cfRule type="containsText" dxfId="17" priority="2" operator="containsText" text="✓">
      <formula>NOT(ISERROR(SEARCH("✓",Q1)))</formula>
    </cfRule>
  </conditionalFormatting>
  <dataValidations count="1">
    <dataValidation type="list" allowBlank="1" showInputMessage="1" showErrorMessage="1" sqref="R42" xr:uid="{BD2FB300-76AF-4EAE-8576-86B51859A571}">
      <formula1>"Marginal Factor,Average Factor"</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dataBar" id="{34384F6C-07C9-4C29-B349-60A7B71CCFAE}">
            <x14:dataBar minLength="0" maxLength="100" gradient="0">
              <x14:cfvo type="autoMin"/>
              <x14:cfvo type="autoMax"/>
              <x14:negativeFillColor rgb="FFFF0000"/>
              <x14:axisColor rgb="FF000000"/>
            </x14:dataBar>
          </x14:cfRule>
          <xm:sqref>F12:F23</xm:sqref>
        </x14:conditionalFormatting>
        <x14:conditionalFormatting xmlns:xm="http://schemas.microsoft.com/office/excel/2006/main">
          <x14:cfRule type="dataBar" id="{D8FBA28C-6DA7-4396-961C-BD7A74195955}">
            <x14:dataBar minLength="0" maxLength="100" gradient="0">
              <x14:cfvo type="autoMin"/>
              <x14:cfvo type="autoMax"/>
              <x14:negativeFillColor rgb="FFFF0000"/>
              <x14:axisColor rgb="FF000000"/>
            </x14:dataBar>
          </x14:cfRule>
          <xm:sqref>G12:G23</xm:sqref>
        </x14:conditionalFormatting>
        <x14:conditionalFormatting xmlns:xm="http://schemas.microsoft.com/office/excel/2006/main">
          <x14:cfRule type="dataBar" id="{7129B4D2-7108-4DC9-8A92-8D043D48C848}">
            <x14:dataBar minLength="0" maxLength="100" gradient="0">
              <x14:cfvo type="autoMin"/>
              <x14:cfvo type="autoMax"/>
              <x14:negativeFillColor rgb="FFFF0000"/>
              <x14:axisColor rgb="FF000000"/>
            </x14:dataBar>
          </x14:cfRule>
          <xm:sqref>H12:H23</xm:sqref>
        </x14:conditionalFormatting>
        <x14:conditionalFormatting xmlns:xm="http://schemas.microsoft.com/office/excel/2006/main">
          <x14:cfRule type="dataBar" id="{FA344CAA-48F4-4537-A257-3E5FFE9BF942}">
            <x14:dataBar minLength="0" maxLength="100" gradient="0">
              <x14:cfvo type="autoMin"/>
              <x14:cfvo type="autoMax"/>
              <x14:negativeFillColor rgb="FFFF0000"/>
              <x14:axisColor rgb="FF000000"/>
            </x14:dataBar>
          </x14:cfRule>
          <xm:sqref>I12:I23</xm:sqref>
        </x14:conditionalFormatting>
        <x14:conditionalFormatting xmlns:xm="http://schemas.microsoft.com/office/excel/2006/main">
          <x14:cfRule type="dataBar" id="{5E6C4548-7B6F-4915-83F9-6A1AC8BC1F13}">
            <x14:dataBar minLength="0" maxLength="100" gradient="0">
              <x14:cfvo type="autoMin"/>
              <x14:cfvo type="autoMax"/>
              <x14:negativeFillColor rgb="FFFF0000"/>
              <x14:axisColor rgb="FF000000"/>
            </x14:dataBar>
          </x14:cfRule>
          <xm:sqref>J12:J23</xm:sqref>
        </x14:conditionalFormatting>
        <x14:conditionalFormatting xmlns:xm="http://schemas.microsoft.com/office/excel/2006/main">
          <x14:cfRule type="dataBar" id="{976BD9B2-BF56-4911-AE97-501F6AC65601}">
            <x14:dataBar minLength="0" maxLength="100" gradient="0">
              <x14:cfvo type="autoMin"/>
              <x14:cfvo type="autoMax"/>
              <x14:negativeFillColor rgb="FFFF0000"/>
              <x14:axisColor rgb="FF000000"/>
            </x14:dataBar>
          </x14:cfRule>
          <xm:sqref>O12:O23 Q12:R23</xm:sqref>
        </x14:conditionalFormatting>
        <x14:conditionalFormatting xmlns:xm="http://schemas.microsoft.com/office/excel/2006/main">
          <x14:cfRule type="dataBar" id="{03F0E8A2-7477-41A1-9DAE-A67887D9B023}">
            <x14:dataBar minLength="0" maxLength="100" gradient="0">
              <x14:cfvo type="autoMin"/>
              <x14:cfvo type="autoMax"/>
              <x14:negativeFillColor rgb="FFFF0000"/>
              <x14:axisColor rgb="FF000000"/>
            </x14:dataBar>
          </x14:cfRule>
          <xm:sqref>P12:P23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B05ADBAA-E092-4BC4-90B6-7A09C93641D3}">
          <x14:formula1>
            <xm:f>'Targets|Dropdowns'!$J$23:$J$29</xm:f>
          </x14:formula1>
          <xm:sqref>F32:J32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E2D74-3ED9-4815-8977-4A23DFAD4215}">
  <sheetPr codeName="Sheet6">
    <pageSetUpPr autoPageBreaks="0" fitToPage="1"/>
  </sheetPr>
  <dimension ref="A1:V46"/>
  <sheetViews>
    <sheetView showGridLines="0" workbookViewId="0">
      <selection activeCell="C9" sqref="C9"/>
    </sheetView>
  </sheetViews>
  <sheetFormatPr defaultColWidth="8.640625" defaultRowHeight="17.25" customHeight="1" x14ac:dyDescent="0.35"/>
  <cols>
    <col min="1" max="1" width="1.640625" style="2" customWidth="1"/>
    <col min="2" max="2" width="2.35546875" style="2" customWidth="1"/>
    <col min="3" max="3" width="38.5" style="2" customWidth="1"/>
    <col min="4" max="5" width="17.640625" style="2" hidden="1" customWidth="1"/>
    <col min="6" max="6" width="13.640625" style="2" customWidth="1"/>
    <col min="7" max="7" width="11" style="2" customWidth="1"/>
    <col min="8" max="8" width="16.85546875" style="2" customWidth="1"/>
    <col min="9" max="9" width="16.35546875" style="2" customWidth="1"/>
    <col min="10" max="10" width="14.35546875" style="2" customWidth="1"/>
    <col min="11" max="11" width="13.640625" style="2" customWidth="1"/>
    <col min="12" max="12" width="15.35546875" style="2" customWidth="1"/>
    <col min="13" max="13" width="14.85546875" style="2" customWidth="1"/>
    <col min="14" max="14" width="2.35546875" style="2" customWidth="1"/>
    <col min="15" max="15" width="1.85546875" style="2" customWidth="1"/>
    <col min="16" max="16" width="3.140625" style="2" customWidth="1"/>
    <col min="17" max="17" width="1.140625" style="2" customWidth="1"/>
    <col min="18" max="18" width="9.85546875" style="2" customWidth="1"/>
    <col min="19" max="19" width="6.140625" style="2" customWidth="1"/>
    <col min="20" max="20" width="11.640625" style="2" customWidth="1"/>
    <col min="21" max="21" width="11.640625" style="2" hidden="1" customWidth="1"/>
    <col min="22" max="23" width="11.640625" style="2" customWidth="1"/>
    <col min="24" max="24" width="2.85546875" style="2" customWidth="1"/>
    <col min="25" max="16384" width="8.640625" style="2"/>
  </cols>
  <sheetData>
    <row r="1" spans="1:22" s="7" customFormat="1" ht="14.15" x14ac:dyDescent="0.35">
      <c r="A1" s="56" t="s">
        <v>0</v>
      </c>
      <c r="B1" s="56" t="s">
        <v>0</v>
      </c>
      <c r="C1" s="56" t="s">
        <v>0</v>
      </c>
      <c r="D1" s="56" t="s">
        <v>0</v>
      </c>
      <c r="E1" s="56" t="s">
        <v>0</v>
      </c>
      <c r="F1" s="56" t="s">
        <v>0</v>
      </c>
      <c r="G1" s="56" t="s">
        <v>0</v>
      </c>
      <c r="H1" s="56" t="s">
        <v>0</v>
      </c>
      <c r="I1" s="56" t="s">
        <v>0</v>
      </c>
      <c r="J1" s="56" t="s">
        <v>0</v>
      </c>
      <c r="K1" s="56" t="s">
        <v>0</v>
      </c>
      <c r="L1" s="56" t="s">
        <v>0</v>
      </c>
      <c r="M1" s="56" t="s">
        <v>0</v>
      </c>
      <c r="N1" s="56" t="s">
        <v>0</v>
      </c>
      <c r="O1" s="56" t="s">
        <v>0</v>
      </c>
      <c r="P1" s="56" t="s">
        <v>0</v>
      </c>
      <c r="Q1" s="56" t="s">
        <v>0</v>
      </c>
      <c r="R1" s="56" t="s">
        <v>0</v>
      </c>
      <c r="S1" s="56" t="s">
        <v>0</v>
      </c>
      <c r="T1" s="56" t="s">
        <v>0</v>
      </c>
      <c r="U1" s="56" t="s">
        <v>0</v>
      </c>
      <c r="V1" s="56" t="s">
        <v>0</v>
      </c>
    </row>
    <row r="2" spans="1:22" s="7" customFormat="1" ht="17.600000000000001" x14ac:dyDescent="0.4">
      <c r="F2" s="120" t="s">
        <v>343</v>
      </c>
      <c r="G2" s="118"/>
      <c r="H2" s="118"/>
      <c r="I2" s="118"/>
      <c r="J2" s="118"/>
      <c r="K2" s="118"/>
      <c r="L2" s="118"/>
      <c r="M2" s="118"/>
      <c r="N2" s="118"/>
      <c r="O2" s="119"/>
      <c r="P2" s="119"/>
      <c r="Q2" s="119"/>
    </row>
    <row r="3" spans="1:22" s="7" customFormat="1" ht="17.600000000000001" x14ac:dyDescent="0.4">
      <c r="F3" s="220" t="str">
        <f>IF(COUNTIF(J9:J17, 'Targets|Dropdowns'!O7) &gt; 0, 'Targets|Dropdowns'!O7, IF(COUNTIF(J9:J17, "") = COUNTA(J9:J17), "-", "✓"))</f>
        <v>-</v>
      </c>
      <c r="G3" s="129" t="s">
        <v>344</v>
      </c>
      <c r="H3" s="99"/>
      <c r="I3" s="118"/>
      <c r="J3" s="118"/>
      <c r="K3" s="118"/>
      <c r="L3" s="118"/>
      <c r="M3" s="118"/>
      <c r="N3" s="118"/>
      <c r="O3" s="119"/>
      <c r="P3" s="119"/>
      <c r="Q3" s="119"/>
    </row>
    <row r="4" spans="1:22" s="7" customFormat="1" ht="17.600000000000001" x14ac:dyDescent="0.4">
      <c r="I4" s="927"/>
      <c r="J4" s="927"/>
      <c r="K4" s="55"/>
      <c r="L4" s="118"/>
      <c r="M4" s="118"/>
      <c r="N4" s="118"/>
      <c r="O4" s="119"/>
      <c r="P4" s="119"/>
      <c r="Q4" s="119"/>
    </row>
    <row r="5" spans="1:22" s="7" customFormat="1" ht="18" thickBot="1" x14ac:dyDescent="0.45">
      <c r="F5" s="51"/>
      <c r="G5" s="51"/>
      <c r="H5" s="51"/>
      <c r="I5" s="927"/>
      <c r="J5" s="927"/>
      <c r="K5" s="55"/>
      <c r="L5" s="118"/>
      <c r="M5" s="118"/>
      <c r="N5" s="118"/>
      <c r="O5" s="119"/>
      <c r="P5" s="119"/>
      <c r="Q5" s="119"/>
      <c r="S5" s="112"/>
    </row>
    <row r="6" spans="1:22" ht="17.25" customHeight="1" x14ac:dyDescent="0.35">
      <c r="B6" s="898" t="s">
        <v>345</v>
      </c>
      <c r="C6" s="899"/>
      <c r="D6" s="899"/>
      <c r="E6" s="899"/>
      <c r="F6" s="899"/>
      <c r="G6" s="899"/>
      <c r="H6" s="899"/>
      <c r="I6" s="899"/>
      <c r="J6" s="899"/>
      <c r="K6" s="899"/>
      <c r="L6" s="899"/>
      <c r="M6" s="899"/>
      <c r="N6" s="900"/>
    </row>
    <row r="7" spans="1:22" ht="12" customHeight="1" x14ac:dyDescent="0.35">
      <c r="B7" s="901"/>
      <c r="C7" s="902"/>
      <c r="D7" s="902"/>
      <c r="E7" s="902"/>
      <c r="F7" s="902"/>
      <c r="G7" s="902"/>
      <c r="H7" s="902"/>
      <c r="I7" s="902"/>
      <c r="J7" s="902"/>
      <c r="K7" s="902"/>
      <c r="L7" s="902"/>
      <c r="M7" s="902"/>
      <c r="N7" s="903"/>
    </row>
    <row r="8" spans="1:22" ht="49.4" customHeight="1" x14ac:dyDescent="0.5">
      <c r="B8" s="135"/>
      <c r="C8" s="222" t="s">
        <v>346</v>
      </c>
      <c r="D8" s="222" t="s">
        <v>347</v>
      </c>
      <c r="E8" s="222" t="s">
        <v>348</v>
      </c>
      <c r="F8" s="223" t="s">
        <v>349</v>
      </c>
      <c r="G8" s="223" t="s">
        <v>350</v>
      </c>
      <c r="H8" s="223" t="s">
        <v>899</v>
      </c>
      <c r="I8" s="223" t="s">
        <v>900</v>
      </c>
      <c r="J8" s="223" t="s">
        <v>351</v>
      </c>
      <c r="K8" s="223" t="s">
        <v>352</v>
      </c>
      <c r="L8" s="223" t="s">
        <v>353</v>
      </c>
      <c r="M8" s="223" t="s">
        <v>354</v>
      </c>
      <c r="N8" s="9"/>
    </row>
    <row r="9" spans="1:22" ht="16.399999999999999" customHeight="1" x14ac:dyDescent="0.4">
      <c r="B9" s="135"/>
      <c r="C9" s="495"/>
      <c r="D9" s="647"/>
      <c r="E9" s="647"/>
      <c r="F9" s="648"/>
      <c r="G9" s="648"/>
      <c r="H9" s="649" t="str">
        <f>IF(ISBLANK(F9),"",_xlfn.XLOOKUP(F9,'Emissions Factors'!$B$26:$B$33,'Emissions Factors'!$E$26:$E$33,"",0))</f>
        <v/>
      </c>
      <c r="I9" s="649" t="str">
        <f xml:space="preserve"> IFERROR(_xlfn.XLOOKUP(Refrigerants_Table[[#This Row],[Refrigeration Equipment Type*]], 'Emissions Factors'!$G$26:$G$34, 'Emissions Factors'!$K$26:$K$34),"")</f>
        <v/>
      </c>
      <c r="J9" s="496" t="str">
        <f>IFERROR(IF(Refrigerants_Table[[#This Row],[GWP100 
(kg CO2e)]] &lt;=_xlfn.XLOOKUP(Refrigerants_Table[[#This Row],[Refrigeration Equipment Type*]], 'Emissions Factors'!$G$26:$G$34, 'Emissions Factors'!$K$26:$K$34), "✓",'Targets|Dropdowns'!$O$7),"")</f>
        <v/>
      </c>
      <c r="K9" s="649" t="str">
        <f>IF(Refrigerants_Table[[#This Row],[GWP100 
(kg CO2e)]]="","",Refrigerants_Table[[#This Row],[Amount
(kg)]]*Refrigerants_Table[[#This Row],[GWP100 
(kg CO2e)]])</f>
        <v/>
      </c>
      <c r="L9" s="490" t="str">
        <f>IFERROR(_xlfn.XLOOKUP(Refrigerants_Table[[#This Row],[Refrigeration Equipment Type*]],'Emissions Factors'!$G$26:$G$34,'Emissions Factors'!$L$26:$L$34),"")</f>
        <v/>
      </c>
      <c r="M9" s="649" t="str">
        <f>IFERROR(Refrigerants_Table[[#This Row],[Average Annual Leakage Rate 
(%/year)]]*Refrigerants_Table[[#This Row],[Total GWP100
(kg CO2e)]],"")</f>
        <v/>
      </c>
      <c r="N9" s="9"/>
    </row>
    <row r="10" spans="1:22" ht="16.399999999999999" customHeight="1" x14ac:dyDescent="0.4">
      <c r="B10" s="135"/>
      <c r="C10" s="495"/>
      <c r="D10" s="647"/>
      <c r="E10" s="647"/>
      <c r="F10" s="648"/>
      <c r="G10" s="648"/>
      <c r="H10" s="649" t="str">
        <f>IF(ISBLANK(F10),"",_xlfn.XLOOKUP(F10,'Emissions Factors'!$B$26:$B$33,'Emissions Factors'!$E$26:$E$33,"",0))</f>
        <v/>
      </c>
      <c r="I10" s="649" t="str">
        <f xml:space="preserve"> IFERROR(_xlfn.XLOOKUP(Refrigerants_Table[[#This Row],[Refrigeration Equipment Type*]], 'Emissions Factors'!$G$26:$G$34, 'Emissions Factors'!$K$26:$K$34),"")</f>
        <v/>
      </c>
      <c r="J10" s="496" t="str">
        <f>IFERROR(IF(Refrigerants_Table[[#This Row],[GWP100 
(kg CO2e)]] &lt;=_xlfn.XLOOKUP(Refrigerants_Table[[#This Row],[Refrigeration Equipment Type*]], 'Emissions Factors'!$G$26:$G$34, 'Emissions Factors'!$K$26:$K$34), "✓",'Targets|Dropdowns'!$O$7),"")</f>
        <v/>
      </c>
      <c r="K10" s="649" t="str">
        <f>IF(Refrigerants_Table[[#This Row],[GWP100 
(kg CO2e)]]="","",Refrigerants_Table[[#This Row],[Amount
(kg)]]*Refrigerants_Table[[#This Row],[GWP100 
(kg CO2e)]])</f>
        <v/>
      </c>
      <c r="L10" s="490" t="str">
        <f>IFERROR(_xlfn.XLOOKUP(Refrigerants_Table[[#This Row],[Refrigeration Equipment Type*]],'Emissions Factors'!$G$26:$G$34,'Emissions Factors'!$L$26:$L$34),"")</f>
        <v/>
      </c>
      <c r="M10" s="649" t="str">
        <f>IFERROR(Refrigerants_Table[[#This Row],[Average Annual Leakage Rate 
(%/year)]]*Refrigerants_Table[[#This Row],[Total GWP100
(kg CO2e)]],"")</f>
        <v/>
      </c>
      <c r="N10" s="9"/>
    </row>
    <row r="11" spans="1:22" ht="16.399999999999999" customHeight="1" x14ac:dyDescent="0.4">
      <c r="B11" s="135"/>
      <c r="C11" s="495"/>
      <c r="D11" s="647"/>
      <c r="E11" s="647"/>
      <c r="F11" s="648"/>
      <c r="G11" s="648"/>
      <c r="H11" s="649" t="str">
        <f>IF(ISBLANK(F11),"",_xlfn.XLOOKUP(F11,'Emissions Factors'!$B$26:$B$33,'Emissions Factors'!$E$26:$E$33,"",0))</f>
        <v/>
      </c>
      <c r="I11" s="649" t="str">
        <f xml:space="preserve"> IFERROR(_xlfn.XLOOKUP(Refrigerants_Table[[#This Row],[Refrigeration Equipment Type*]], 'Emissions Factors'!$G$26:$G$34, 'Emissions Factors'!$K$26:$K$34),"")</f>
        <v/>
      </c>
      <c r="J11" s="496" t="str">
        <f>IFERROR(IF(Refrigerants_Table[[#This Row],[GWP100 
(kg CO2e)]] &lt;=_xlfn.XLOOKUP(Refrigerants_Table[[#This Row],[Refrigeration Equipment Type*]], 'Emissions Factors'!$G$26:$G$34, 'Emissions Factors'!$K$26:$K$34), "✓",'Targets|Dropdowns'!$O$7),"")</f>
        <v/>
      </c>
      <c r="K11" s="649" t="str">
        <f>IF(Refrigerants_Table[[#This Row],[GWP100 
(kg CO2e)]]="","",Refrigerants_Table[[#This Row],[Amount
(kg)]]*Refrigerants_Table[[#This Row],[GWP100 
(kg CO2e)]])</f>
        <v/>
      </c>
      <c r="L11" s="490" t="str">
        <f>IFERROR(_xlfn.XLOOKUP(Refrigerants_Table[[#This Row],[Refrigeration Equipment Type*]],'Emissions Factors'!$G$26:$G$34,'Emissions Factors'!$L$26:$L$34),"")</f>
        <v/>
      </c>
      <c r="M11" s="649" t="str">
        <f>IFERROR(Refrigerants_Table[[#This Row],[Average Annual Leakage Rate 
(%/year)]]*Refrigerants_Table[[#This Row],[Total GWP100
(kg CO2e)]],"")</f>
        <v/>
      </c>
      <c r="N11" s="9"/>
    </row>
    <row r="12" spans="1:22" ht="16.399999999999999" customHeight="1" x14ac:dyDescent="0.4">
      <c r="B12" s="135"/>
      <c r="C12" s="495"/>
      <c r="D12" s="647"/>
      <c r="E12" s="647"/>
      <c r="F12" s="648"/>
      <c r="G12" s="648"/>
      <c r="H12" s="649" t="str">
        <f>IF(ISBLANK(F12),"",_xlfn.XLOOKUP(F12,'Emissions Factors'!$B$26:$B$33,'Emissions Factors'!$E$26:$E$33,"",0))</f>
        <v/>
      </c>
      <c r="I12" s="649" t="str">
        <f xml:space="preserve"> IFERROR(_xlfn.XLOOKUP(Refrigerants_Table[[#This Row],[Refrigeration Equipment Type*]], 'Emissions Factors'!$G$26:$G$34, 'Emissions Factors'!$K$26:$K$34),"")</f>
        <v/>
      </c>
      <c r="J12" s="496" t="str">
        <f>IFERROR(IF(Refrigerants_Table[[#This Row],[GWP100 
(kg CO2e)]] &lt;=_xlfn.XLOOKUP(Refrigerants_Table[[#This Row],[Refrigeration Equipment Type*]], 'Emissions Factors'!$G$26:$G$34, 'Emissions Factors'!$K$26:$K$34), "✓",'Targets|Dropdowns'!$O$7),"")</f>
        <v/>
      </c>
      <c r="K12" s="649" t="str">
        <f>IF(Refrigerants_Table[[#This Row],[GWP100 
(kg CO2e)]]="","",Refrigerants_Table[[#This Row],[Amount
(kg)]]*Refrigerants_Table[[#This Row],[GWP100 
(kg CO2e)]])</f>
        <v/>
      </c>
      <c r="L12" s="490" t="str">
        <f>IFERROR(_xlfn.XLOOKUP(Refrigerants_Table[[#This Row],[Refrigeration Equipment Type*]],'Emissions Factors'!$G$26:$G$34,'Emissions Factors'!$L$26:$L$34),"")</f>
        <v/>
      </c>
      <c r="M12" s="649" t="str">
        <f>IFERROR(Refrigerants_Table[[#This Row],[Average Annual Leakage Rate 
(%/year)]]*Refrigerants_Table[[#This Row],[Total GWP100
(kg CO2e)]],"")</f>
        <v/>
      </c>
      <c r="N12" s="9"/>
    </row>
    <row r="13" spans="1:22" ht="16.399999999999999" customHeight="1" x14ac:dyDescent="0.35">
      <c r="B13" s="143"/>
      <c r="C13" s="495"/>
      <c r="D13" s="647" t="s">
        <v>355</v>
      </c>
      <c r="E13" s="647" t="str">
        <f t="shared" ref="E13:E17" si="0">IF(OR(LEFT(C13, LEN("Choose")) = "Choose", LEFT(C13, LEN("Other")) = "Other"), "True", "False")</f>
        <v>False</v>
      </c>
      <c r="F13" s="648"/>
      <c r="G13" s="648"/>
      <c r="H13" s="649" t="str">
        <f>IF(ISBLANK(F13),"",_xlfn.XLOOKUP(F13,'Emissions Factors'!$B$26:$B$33,'Emissions Factors'!$E$26:$E$33,"",0))</f>
        <v/>
      </c>
      <c r="I13" s="649" t="str">
        <f xml:space="preserve"> IFERROR(_xlfn.XLOOKUP(Refrigerants_Table[[#This Row],[Refrigeration Equipment Type*]], 'Emissions Factors'!$G$26:$G$34, 'Emissions Factors'!$K$26:$K$34),"")</f>
        <v/>
      </c>
      <c r="J13" s="496" t="str">
        <f>IFERROR(IF(Refrigerants_Table[[#This Row],[GWP100 
(kg CO2e)]] &lt;=_xlfn.XLOOKUP(Refrigerants_Table[[#This Row],[Refrigeration Equipment Type*]], 'Emissions Factors'!$G$26:$G$34, 'Emissions Factors'!$K$26:$K$34), "✓",'Targets|Dropdowns'!$O$7),"")</f>
        <v/>
      </c>
      <c r="K13" s="649" t="str">
        <f>IF(Refrigerants_Table[[#This Row],[GWP100 
(kg CO2e)]]="","",Refrigerants_Table[[#This Row],[Amount
(kg)]]*Refrigerants_Table[[#This Row],[GWP100 
(kg CO2e)]])</f>
        <v/>
      </c>
      <c r="L13" s="490" t="str">
        <f>IFERROR(_xlfn.XLOOKUP(Refrigerants_Table[[#This Row],[Refrigeration Equipment Type*]],'Emissions Factors'!$G$26:$G$34,'Emissions Factors'!$L$26:$L$34),"")</f>
        <v/>
      </c>
      <c r="M13" s="649" t="str">
        <f>IFERROR(Refrigerants_Table[[#This Row],[Average Annual Leakage Rate 
(%/year)]]*Refrigerants_Table[[#This Row],[Total GWP100
(kg CO2e)]],"")</f>
        <v/>
      </c>
      <c r="N13" s="9"/>
    </row>
    <row r="14" spans="1:22" ht="16.399999999999999" customHeight="1" x14ac:dyDescent="0.35">
      <c r="B14" s="143"/>
      <c r="C14" s="495"/>
      <c r="D14" s="647" t="s">
        <v>356</v>
      </c>
      <c r="E14" s="647" t="str">
        <f t="shared" si="0"/>
        <v>False</v>
      </c>
      <c r="F14" s="648"/>
      <c r="G14" s="648"/>
      <c r="H14" s="649" t="str">
        <f>IF(ISBLANK(F14),"",_xlfn.XLOOKUP(F14,'Emissions Factors'!$B$26:$B$33,'Emissions Factors'!$E$26:$E$33,"",0))</f>
        <v/>
      </c>
      <c r="I14" s="649" t="str">
        <f xml:space="preserve"> IFERROR(_xlfn.XLOOKUP(Refrigerants_Table[[#This Row],[Refrigeration Equipment Type*]], 'Emissions Factors'!$G$26:$G$34, 'Emissions Factors'!$K$26:$K$34),"")</f>
        <v/>
      </c>
      <c r="J14" s="496" t="str">
        <f>IFERROR(IF(Refrigerants_Table[[#This Row],[GWP100 
(kg CO2e)]] &lt;=_xlfn.XLOOKUP(Refrigerants_Table[[#This Row],[Refrigeration Equipment Type*]], 'Emissions Factors'!$G$26:$G$34, 'Emissions Factors'!$K$26:$K$34), "✓",'Targets|Dropdowns'!$O$7),"")</f>
        <v/>
      </c>
      <c r="K14" s="649" t="str">
        <f>IF(Refrigerants_Table[[#This Row],[GWP100 
(kg CO2e)]]="","",Refrigerants_Table[[#This Row],[Amount
(kg)]]*Refrigerants_Table[[#This Row],[GWP100 
(kg CO2e)]])</f>
        <v/>
      </c>
      <c r="L14" s="490" t="str">
        <f>IFERROR(_xlfn.XLOOKUP(Refrigerants_Table[[#This Row],[Refrigeration Equipment Type*]],'Emissions Factors'!$G$26:$G$34,'Emissions Factors'!$L$26:$L$34),"")</f>
        <v/>
      </c>
      <c r="M14" s="649" t="str">
        <f>IFERROR(Refrigerants_Table[[#This Row],[Average Annual Leakage Rate 
(%/year)]]*Refrigerants_Table[[#This Row],[Total GWP100
(kg CO2e)]],"")</f>
        <v/>
      </c>
      <c r="N14" s="9"/>
    </row>
    <row r="15" spans="1:22" ht="16.399999999999999" customHeight="1" x14ac:dyDescent="0.35">
      <c r="B15" s="143"/>
      <c r="C15" s="495" t="s">
        <v>357</v>
      </c>
      <c r="D15" s="647" t="s">
        <v>358</v>
      </c>
      <c r="E15" s="647" t="str">
        <f t="shared" si="0"/>
        <v>True</v>
      </c>
      <c r="F15" s="648"/>
      <c r="G15" s="648"/>
      <c r="H15" s="648"/>
      <c r="I15" s="649" t="str">
        <f xml:space="preserve"> IFERROR(_xlfn.XLOOKUP(Refrigerants_Table[[#This Row],[Refrigeration Equipment Type*]], 'Emissions Factors'!$G$26:$G$34, 'Emissions Factors'!$K$26:$K$34),"")</f>
        <v/>
      </c>
      <c r="J15" s="496" t="str">
        <f>IFERROR(IF(Refrigerants_Table[[#This Row],[GWP100 
(kg CO2e)]] &lt;=_xlfn.XLOOKUP(Refrigerants_Table[[#This Row],[Refrigeration Equipment Type*]], 'Emissions Factors'!$G$26:$G$34, 'Emissions Factors'!$K$26:$K$34), "✓",'Targets|Dropdowns'!$O$7),"")</f>
        <v/>
      </c>
      <c r="K15" s="649" t="str">
        <f>IF(Refrigerants_Table[[#This Row],[GWP100 
(kg CO2e)]]="","",Refrigerants_Table[[#This Row],[Amount
(kg)]]*Refrigerants_Table[[#This Row],[GWP100 
(kg CO2e)]])</f>
        <v/>
      </c>
      <c r="L15" s="650"/>
      <c r="M15" s="649" t="str">
        <f>IFERROR(Refrigerants_Table[[#This Row],[Average Annual Leakage Rate 
(%/year)]]*Refrigerants_Table[[#This Row],[Total GWP100
(kg CO2e)]],"")</f>
        <v/>
      </c>
      <c r="N15" s="9"/>
    </row>
    <row r="16" spans="1:22" ht="16.399999999999999" customHeight="1" x14ac:dyDescent="0.35">
      <c r="B16" s="143"/>
      <c r="C16" s="495" t="s">
        <v>357</v>
      </c>
      <c r="D16" s="647"/>
      <c r="E16" s="647" t="str">
        <f t="shared" si="0"/>
        <v>True</v>
      </c>
      <c r="F16" s="648"/>
      <c r="G16" s="648"/>
      <c r="H16" s="648"/>
      <c r="I16" s="649" t="str">
        <f xml:space="preserve"> IFERROR(_xlfn.XLOOKUP(Refrigerants_Table[[#This Row],[Refrigeration Equipment Type*]], 'Emissions Factors'!$G$26:$G$34, 'Emissions Factors'!$K$26:$K$34),"")</f>
        <v/>
      </c>
      <c r="J16" s="496" t="str">
        <f>IFERROR(IF(Refrigerants_Table[[#This Row],[GWP100 
(kg CO2e)]] &lt;=_xlfn.XLOOKUP(Refrigerants_Table[[#This Row],[Refrigeration Equipment Type*]], 'Emissions Factors'!$G$26:$G$34, 'Emissions Factors'!$K$26:$K$34), "✓",'Targets|Dropdowns'!$O$7),"")</f>
        <v/>
      </c>
      <c r="K16" s="649" t="str">
        <f>IF(Refrigerants_Table[[#This Row],[GWP100 
(kg CO2e)]]="","",Refrigerants_Table[[#This Row],[Amount
(kg)]]*Refrigerants_Table[[#This Row],[GWP100 
(kg CO2e)]])</f>
        <v/>
      </c>
      <c r="L16" s="650"/>
      <c r="M16" s="649" t="str">
        <f>IFERROR(Refrigerants_Table[[#This Row],[Average Annual Leakage Rate 
(%/year)]]*Refrigerants_Table[[#This Row],[Total GWP100
(kg CO2e)]],"")</f>
        <v/>
      </c>
      <c r="N16" s="9"/>
    </row>
    <row r="17" spans="2:14" ht="16.399999999999999" customHeight="1" x14ac:dyDescent="0.35">
      <c r="B17" s="143"/>
      <c r="C17" s="495" t="s">
        <v>357</v>
      </c>
      <c r="D17" s="647"/>
      <c r="E17" s="647" t="str">
        <f t="shared" si="0"/>
        <v>True</v>
      </c>
      <c r="F17" s="648"/>
      <c r="G17" s="648"/>
      <c r="H17" s="648"/>
      <c r="I17" s="649" t="str">
        <f xml:space="preserve"> IFERROR(_xlfn.XLOOKUP(Refrigerants_Table[[#This Row],[Refrigeration Equipment Type*]], 'Emissions Factors'!$G$26:$G$34, 'Emissions Factors'!$K$26:$K$34),"")</f>
        <v/>
      </c>
      <c r="J17" s="496" t="str">
        <f>IFERROR(IF(Refrigerants_Table[[#This Row],[GWP100 
(kg CO2e)]] &lt;=_xlfn.XLOOKUP(Refrigerants_Table[[#This Row],[Refrigeration Equipment Type*]], 'Emissions Factors'!$G$26:$G$34, 'Emissions Factors'!$K$26:$K$34), "✓",'Targets|Dropdowns'!$O$7),"")</f>
        <v/>
      </c>
      <c r="K17" s="649" t="str">
        <f>IF(Refrigerants_Table[[#This Row],[GWP100 
(kg CO2e)]]="","",Refrigerants_Table[[#This Row],[Amount
(kg)]]*Refrigerants_Table[[#This Row],[GWP100 
(kg CO2e)]])</f>
        <v/>
      </c>
      <c r="L17" s="650"/>
      <c r="M17" s="649" t="str">
        <f>IFERROR(Refrigerants_Table[[#This Row],[Average Annual Leakage Rate 
(%/year)]]*Refrigerants_Table[[#This Row],[Total GWP100
(kg CO2e)]],"")</f>
        <v/>
      </c>
      <c r="N17" s="9"/>
    </row>
    <row r="18" spans="2:14" ht="17.149999999999999" customHeight="1" x14ac:dyDescent="0.35">
      <c r="B18" s="143"/>
      <c r="D18" s="10"/>
      <c r="E18" s="10"/>
      <c r="F18" s="10"/>
      <c r="G18" s="10"/>
      <c r="H18" s="10"/>
      <c r="I18" s="10"/>
      <c r="J18" s="10"/>
      <c r="K18" s="10"/>
      <c r="L18" s="10"/>
      <c r="M18" s="10"/>
      <c r="N18" s="9"/>
    </row>
    <row r="19" spans="2:14" ht="17.149999999999999" customHeight="1" x14ac:dyDescent="0.35">
      <c r="B19" s="143"/>
      <c r="C19" s="224" t="s">
        <v>315</v>
      </c>
      <c r="D19" s="224"/>
      <c r="E19" s="224"/>
      <c r="F19" s="224"/>
      <c r="G19" s="691">
        <f>SUM(Refrigerants_Table[Amount
(kg)])</f>
        <v>0</v>
      </c>
      <c r="H19" s="10"/>
      <c r="K19" s="691">
        <f>SUM(Refrigerants_Table[Total GWP100
(kg CO2e)])</f>
        <v>0</v>
      </c>
      <c r="L19" s="158"/>
      <c r="M19" s="691">
        <f>SUM(Refrigerants_Table[Estimated Annual Leakage 
(kg CO2e/year)])</f>
        <v>0</v>
      </c>
      <c r="N19" s="9"/>
    </row>
    <row r="20" spans="2:14" ht="5.15" customHeight="1" x14ac:dyDescent="0.35">
      <c r="B20" s="143"/>
      <c r="H20" s="10"/>
      <c r="N20" s="9"/>
    </row>
    <row r="21" spans="2:14" ht="17.25" customHeight="1" x14ac:dyDescent="0.35">
      <c r="B21" s="143"/>
      <c r="C21" s="225" t="s">
        <v>359</v>
      </c>
      <c r="D21" s="224"/>
      <c r="E21" s="224"/>
      <c r="F21" s="224"/>
      <c r="G21" s="158"/>
      <c r="H21" s="158"/>
      <c r="I21" s="158"/>
      <c r="J21" s="158"/>
      <c r="K21" s="158"/>
      <c r="L21" s="158"/>
      <c r="M21" s="158"/>
      <c r="N21" s="9"/>
    </row>
    <row r="22" spans="2:14" ht="8.9" customHeight="1" thickBot="1" x14ac:dyDescent="0.4">
      <c r="B22" s="146"/>
      <c r="C22" s="136"/>
      <c r="D22" s="136"/>
      <c r="E22" s="136"/>
      <c r="F22" s="136"/>
      <c r="G22" s="136"/>
      <c r="H22" s="136"/>
      <c r="I22" s="136"/>
      <c r="J22" s="136"/>
      <c r="K22" s="136"/>
      <c r="L22" s="136"/>
      <c r="M22" s="136"/>
      <c r="N22" s="144"/>
    </row>
    <row r="23" spans="2:14" ht="17.25" customHeight="1" x14ac:dyDescent="0.35">
      <c r="D23" s="6"/>
      <c r="E23" s="6"/>
    </row>
    <row r="27" spans="2:14" ht="17.25" customHeight="1" x14ac:dyDescent="0.35">
      <c r="D27" s="4"/>
      <c r="E27" s="4"/>
    </row>
    <row r="39" spans="2:19" ht="17.25" customHeight="1" thickBot="1" x14ac:dyDescent="0.4"/>
    <row r="40" spans="2:19" ht="17.25" customHeight="1" x14ac:dyDescent="0.35">
      <c r="B40" s="898" t="s">
        <v>341</v>
      </c>
      <c r="C40" s="899"/>
      <c r="D40" s="899"/>
      <c r="E40" s="899"/>
      <c r="F40" s="899"/>
      <c r="G40" s="899"/>
      <c r="H40" s="899"/>
      <c r="I40" s="899"/>
      <c r="J40" s="899"/>
      <c r="K40" s="899"/>
      <c r="L40" s="899"/>
      <c r="M40" s="899"/>
      <c r="N40" s="900"/>
    </row>
    <row r="41" spans="2:19" ht="12" customHeight="1" x14ac:dyDescent="0.35">
      <c r="B41" s="901"/>
      <c r="C41" s="902"/>
      <c r="D41" s="902"/>
      <c r="E41" s="902"/>
      <c r="F41" s="902"/>
      <c r="G41" s="902"/>
      <c r="H41" s="902"/>
      <c r="I41" s="902"/>
      <c r="J41" s="902"/>
      <c r="K41" s="902"/>
      <c r="L41" s="902"/>
      <c r="M41" s="902"/>
      <c r="N41" s="903"/>
    </row>
    <row r="42" spans="2:19" ht="10.4" customHeight="1" x14ac:dyDescent="0.35">
      <c r="B42" s="143"/>
      <c r="N42" s="9"/>
    </row>
    <row r="43" spans="2:19" ht="17.25" customHeight="1" x14ac:dyDescent="0.35">
      <c r="B43" s="143"/>
      <c r="C43" s="2" t="s">
        <v>360</v>
      </c>
      <c r="I43" s="928"/>
      <c r="J43" s="929"/>
      <c r="N43" s="9"/>
    </row>
    <row r="44" spans="2:19" ht="14.15" customHeight="1" thickBot="1" x14ac:dyDescent="0.4">
      <c r="B44" s="146"/>
      <c r="C44" s="136"/>
      <c r="D44" s="136"/>
      <c r="E44" s="136"/>
      <c r="F44" s="136"/>
      <c r="G44" s="136"/>
      <c r="H44" s="136"/>
      <c r="I44" s="136"/>
      <c r="J44" s="136"/>
      <c r="K44" s="136"/>
      <c r="L44" s="136"/>
      <c r="M44" s="136"/>
      <c r="N44" s="144"/>
    </row>
    <row r="45" spans="2:19" ht="17.25" customHeight="1" thickBot="1" x14ac:dyDescent="0.4"/>
    <row r="46" spans="2:19" s="7" customFormat="1" ht="15.75" customHeight="1" thickBot="1" x14ac:dyDescent="0.4">
      <c r="B46" s="806" t="s">
        <v>858</v>
      </c>
      <c r="C46" s="807"/>
      <c r="D46" s="807"/>
      <c r="E46" s="807"/>
      <c r="F46" s="807"/>
      <c r="G46" s="807"/>
      <c r="H46" s="807"/>
      <c r="I46" s="807"/>
      <c r="J46" s="807"/>
      <c r="K46" s="807"/>
      <c r="L46" s="807"/>
      <c r="M46" s="807"/>
      <c r="N46" s="808"/>
      <c r="O46" s="2"/>
      <c r="P46" s="2"/>
      <c r="Q46" s="2"/>
      <c r="R46" s="2"/>
      <c r="S46" s="2"/>
    </row>
  </sheetData>
  <sheetProtection algorithmName="SHA-512" hashValue="PGGF37wPeTm+QCpDrXAYIlrSKN2mcqqR050V3GfVkG728fzJmEUzhjB5cnMHMVqd49Cwm1lVTEY0TTF4gCotvA==" saltValue="SbeX6BkABvOnNYF1lNMWBA==" spinCount="100000" sheet="1" selectLockedCells="1"/>
  <mergeCells count="6">
    <mergeCell ref="I4:J4"/>
    <mergeCell ref="I5:J5"/>
    <mergeCell ref="B6:N7"/>
    <mergeCell ref="B40:N41"/>
    <mergeCell ref="B46:N46"/>
    <mergeCell ref="I43:J43"/>
  </mergeCells>
  <phoneticPr fontId="34" type="noConversion"/>
  <conditionalFormatting sqref="B1:N1048576">
    <cfRule type="containsText" dxfId="16" priority="3" operator="containsText" text="✓">
      <formula>NOT(ISERROR(SEARCH("✓",B1)))</formula>
    </cfRule>
  </conditionalFormatting>
  <printOptions horizontalCentered="1"/>
  <pageMargins left="0" right="0" top="0" bottom="0" header="0.3" footer="0.3"/>
  <pageSetup scale="76" orientation="landscape" r:id="rId1"/>
  <drawing r:id="rId2"/>
  <tableParts count="1">
    <tablePart r:id="rId3"/>
  </tableParts>
  <extLst>
    <ext xmlns:x14="http://schemas.microsoft.com/office/spreadsheetml/2009/9/main" uri="{CCE6A557-97BC-4b89-ADB6-D9C93CAAB3DF}">
      <x14:dataValidations xmlns:xm="http://schemas.microsoft.com/office/excel/2006/main" count="3">
        <x14:dataValidation type="list" allowBlank="1" showInputMessage="1" showErrorMessage="1" xr:uid="{3A910A55-F47E-4D15-BB91-90A9F1404A5C}">
          <x14:formula1>
            <xm:f>'Targets|Dropdowns'!$O$13:$O$21</xm:f>
          </x14:formula1>
          <xm:sqref>F9:F14</xm:sqref>
        </x14:dataValidation>
        <x14:dataValidation type="list" allowBlank="1" showInputMessage="1" showErrorMessage="1" xr:uid="{A0556ABE-053D-48B1-9F77-910F6FFFC351}">
          <x14:formula1>
            <xm:f>'Targets|Dropdowns'!$P$13:$P$22</xm:f>
          </x14:formula1>
          <xm:sqref>C9:C14</xm:sqref>
        </x14:dataValidation>
        <x14:dataValidation type="list" errorStyle="information" allowBlank="1" showInputMessage="1" xr:uid="{47C46C7F-FE37-4CA2-93AB-61582A4C5358}">
          <x14:formula1>
            <xm:f>'Targets|Dropdowns'!$P$13:$P$21</xm:f>
          </x14:formula1>
          <xm:sqref>C15:C17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9512E-6A9F-467A-A0CE-994D6DDE6AB2}">
  <sheetPr codeName="Sheet8">
    <pageSetUpPr autoPageBreaks="0"/>
  </sheetPr>
  <dimension ref="A1:AE108"/>
  <sheetViews>
    <sheetView showGridLines="0" zoomScaleNormal="100" workbookViewId="0">
      <selection activeCell="F28" sqref="F28:S28"/>
    </sheetView>
  </sheetViews>
  <sheetFormatPr defaultColWidth="9.140625" defaultRowHeight="16.399999999999999" customHeight="1" x14ac:dyDescent="0.35"/>
  <cols>
    <col min="1" max="1" width="1.35546875" style="7" customWidth="1"/>
    <col min="2" max="2" width="2.140625" style="7" customWidth="1"/>
    <col min="3" max="3" width="12.140625" style="7" customWidth="1"/>
    <col min="4" max="4" width="18.2109375" style="7" customWidth="1"/>
    <col min="5" max="5" width="8.2109375" style="7" customWidth="1"/>
    <col min="6" max="6" width="12.140625" style="7" customWidth="1"/>
    <col min="7" max="7" width="11.140625" style="7" customWidth="1"/>
    <col min="8" max="8" width="12.140625" style="7" customWidth="1"/>
    <col min="9" max="9" width="8.640625" style="113" customWidth="1"/>
    <col min="10" max="10" width="1.7109375" style="123" customWidth="1"/>
    <col min="11" max="11" width="1.7109375" style="7" customWidth="1"/>
    <col min="12" max="14" width="11.5" style="7" customWidth="1"/>
    <col min="15" max="15" width="12.35546875" style="7" customWidth="1"/>
    <col min="16" max="16" width="11.140625" style="7" customWidth="1"/>
    <col min="17" max="17" width="0.140625" style="7" hidden="1" customWidth="1"/>
    <col min="18" max="18" width="13.640625" style="7" customWidth="1"/>
    <col min="19" max="19" width="11.7109375" style="7" customWidth="1"/>
    <col min="20" max="20" width="1.85546875" style="7" customWidth="1"/>
    <col min="21" max="16384" width="9.140625" style="7"/>
  </cols>
  <sheetData>
    <row r="1" spans="1:31" ht="14.15" x14ac:dyDescent="0.35">
      <c r="A1" s="56" t="s">
        <v>0</v>
      </c>
      <c r="B1" s="56" t="s">
        <v>0</v>
      </c>
      <c r="C1" s="56" t="s">
        <v>0</v>
      </c>
      <c r="D1" s="56" t="s">
        <v>0</v>
      </c>
      <c r="E1" s="56" t="s">
        <v>0</v>
      </c>
      <c r="F1" s="56"/>
      <c r="G1" s="56" t="s">
        <v>0</v>
      </c>
      <c r="H1" s="56" t="s">
        <v>0</v>
      </c>
      <c r="I1" s="56" t="s">
        <v>0</v>
      </c>
      <c r="J1" s="56" t="s">
        <v>0</v>
      </c>
      <c r="K1" s="56"/>
      <c r="L1" s="56" t="s">
        <v>0</v>
      </c>
      <c r="M1" s="56" t="s">
        <v>0</v>
      </c>
      <c r="N1" s="56" t="s">
        <v>0</v>
      </c>
      <c r="O1" s="56" t="s">
        <v>0</v>
      </c>
      <c r="P1" s="56" t="s">
        <v>0</v>
      </c>
      <c r="R1" s="56" t="s">
        <v>0</v>
      </c>
      <c r="S1" s="56" t="s">
        <v>0</v>
      </c>
      <c r="T1" s="56" t="s">
        <v>0</v>
      </c>
      <c r="U1" s="56"/>
      <c r="V1" s="56" t="s">
        <v>0</v>
      </c>
      <c r="W1" s="56" t="s">
        <v>0</v>
      </c>
      <c r="X1" s="56"/>
      <c r="Y1" s="499" t="s">
        <v>0</v>
      </c>
      <c r="Z1" s="499" t="s">
        <v>0</v>
      </c>
      <c r="AA1" s="499" t="s">
        <v>0</v>
      </c>
      <c r="AB1" s="56" t="s">
        <v>0</v>
      </c>
      <c r="AC1" s="56" t="s">
        <v>0</v>
      </c>
      <c r="AD1" s="56" t="s">
        <v>0</v>
      </c>
      <c r="AE1" s="56" t="s">
        <v>0</v>
      </c>
    </row>
    <row r="2" spans="1:31" ht="16" customHeight="1" x14ac:dyDescent="0.4">
      <c r="F2" s="120" t="s">
        <v>127</v>
      </c>
      <c r="G2" s="119"/>
      <c r="I2" s="7"/>
      <c r="J2" s="7"/>
      <c r="O2" s="2"/>
      <c r="P2" s="2"/>
      <c r="Q2" s="2"/>
      <c r="R2" s="2"/>
      <c r="S2" s="2"/>
    </row>
    <row r="3" spans="1:31" ht="16" customHeight="1" x14ac:dyDescent="0.4">
      <c r="F3" s="616" t="str">
        <f>IF(H34="-",'Targets|Dropdowns'!O7,IF(AND(D31='Targets|Dropdowns'!J55,Efficiency!I38&lt;&gt;"✓"),'Targets|Dropdowns'!O7,IF(I34&lt;&gt;'Targets|Dropdowns'!O6,"✓",'Targets|Dropdowns'!O7)))</f>
        <v>Not met</v>
      </c>
      <c r="G3" s="125" t="s">
        <v>387</v>
      </c>
      <c r="I3" s="7"/>
      <c r="J3" s="7"/>
      <c r="L3" s="118"/>
      <c r="O3" s="2"/>
      <c r="P3" s="2"/>
      <c r="Q3" s="2"/>
      <c r="R3" s="2"/>
      <c r="S3" s="2"/>
    </row>
    <row r="4" spans="1:31" ht="16" customHeight="1" x14ac:dyDescent="0.35">
      <c r="F4" s="616" t="str">
        <f>IF(OR(S41='Targets|Dropdowns'!O6,S40='Targets|Dropdowns'!O6,Efficiency!S34='Targets|Dropdowns'!O6,AND(S41='Targets|Dropdowns'!O4,S40='Targets|Dropdowns'!O4,S34='Targets|Dropdowns'!O4,F28='Targets|Dropdowns'!B4)),'Targets|Dropdowns'!O7,"✓")</f>
        <v>Not met</v>
      </c>
      <c r="G4" s="125" t="s">
        <v>388</v>
      </c>
      <c r="J4" s="7"/>
      <c r="O4" s="2"/>
      <c r="P4" s="2"/>
      <c r="Q4" s="2"/>
      <c r="R4" s="2"/>
      <c r="S4" s="2"/>
    </row>
    <row r="5" spans="1:31" ht="14.15" x14ac:dyDescent="0.35">
      <c r="I5" s="7"/>
      <c r="J5" s="7"/>
      <c r="O5" s="2"/>
      <c r="P5" s="2"/>
      <c r="Q5" s="2"/>
      <c r="R5" s="2"/>
      <c r="S5" s="2"/>
    </row>
    <row r="6" spans="1:31" ht="14.6" thickBot="1" x14ac:dyDescent="0.4">
      <c r="I6" s="7"/>
      <c r="J6" s="7"/>
      <c r="O6" s="2"/>
      <c r="P6" s="2"/>
      <c r="Q6" s="2"/>
      <c r="R6" s="2"/>
      <c r="S6" s="2"/>
    </row>
    <row r="7" spans="1:31" ht="16.399999999999999" hidden="1" customHeight="1" thickBot="1" x14ac:dyDescent="0.4">
      <c r="I7" s="7"/>
      <c r="J7" s="7"/>
      <c r="O7" s="2"/>
      <c r="P7" s="2"/>
      <c r="Q7" s="2"/>
      <c r="R7" s="2"/>
      <c r="S7" s="2"/>
    </row>
    <row r="8" spans="1:31" ht="17.899999999999999" hidden="1" customHeight="1" thickBot="1" x14ac:dyDescent="0.4">
      <c r="B8" s="815" t="s">
        <v>389</v>
      </c>
      <c r="C8" s="815"/>
      <c r="D8" s="815"/>
      <c r="E8" s="815"/>
      <c r="F8" s="815"/>
      <c r="G8" s="815"/>
      <c r="H8" s="815"/>
      <c r="I8" s="815"/>
      <c r="J8" s="816"/>
      <c r="K8" s="816"/>
      <c r="L8" s="815"/>
      <c r="M8" s="815"/>
      <c r="N8" s="815"/>
      <c r="O8" s="815"/>
      <c r="P8" s="815"/>
      <c r="Q8" s="815"/>
      <c r="R8" s="815"/>
      <c r="S8" s="815"/>
      <c r="T8" s="815"/>
    </row>
    <row r="9" spans="1:31" ht="17.899999999999999" hidden="1" customHeight="1" thickBot="1" x14ac:dyDescent="0.4">
      <c r="B9" s="815"/>
      <c r="C9" s="815"/>
      <c r="D9" s="815"/>
      <c r="E9" s="815"/>
      <c r="F9" s="815"/>
      <c r="G9" s="815"/>
      <c r="H9" s="815"/>
      <c r="I9" s="815"/>
      <c r="J9" s="953"/>
      <c r="K9" s="953"/>
      <c r="L9" s="815"/>
      <c r="M9" s="815"/>
      <c r="N9" s="815"/>
      <c r="O9" s="815"/>
      <c r="P9" s="815"/>
      <c r="Q9" s="815"/>
      <c r="R9" s="815"/>
      <c r="S9" s="815"/>
      <c r="T9" s="815"/>
    </row>
    <row r="10" spans="1:31" ht="14.6" hidden="1" thickBot="1" x14ac:dyDescent="0.4">
      <c r="B10" s="216"/>
      <c r="C10" s="128"/>
      <c r="D10" s="128"/>
      <c r="E10" s="128"/>
      <c r="F10" s="128"/>
      <c r="G10" s="128"/>
      <c r="I10" s="7"/>
      <c r="J10" s="128"/>
      <c r="K10" s="128"/>
      <c r="L10" s="128"/>
      <c r="M10" s="128"/>
      <c r="N10" s="128"/>
      <c r="O10" s="128"/>
      <c r="P10" s="128"/>
      <c r="Q10" s="128"/>
      <c r="R10" s="128"/>
      <c r="S10" s="128"/>
      <c r="T10" s="103"/>
    </row>
    <row r="11" spans="1:31" ht="16.399999999999999" hidden="1" customHeight="1" thickBot="1" x14ac:dyDescent="0.45">
      <c r="B11" s="132"/>
      <c r="C11" s="58" t="s">
        <v>390</v>
      </c>
      <c r="D11" s="335"/>
      <c r="E11" s="335"/>
      <c r="F11" s="335"/>
      <c r="G11" s="335"/>
      <c r="H11"/>
      <c r="I11"/>
      <c r="J11" s="2"/>
      <c r="K11" s="2"/>
      <c r="M11" s="336"/>
      <c r="T11" s="103"/>
    </row>
    <row r="12" spans="1:31" ht="16.399999999999999" hidden="1" customHeight="1" thickBot="1" x14ac:dyDescent="0.4">
      <c r="B12" s="132"/>
      <c r="C12" s="114"/>
      <c r="D12" s="114"/>
      <c r="E12" s="114"/>
      <c r="F12" s="114"/>
      <c r="G12" s="114"/>
      <c r="H12" s="2"/>
      <c r="I12" s="2"/>
      <c r="J12" s="2"/>
      <c r="K12" s="2"/>
      <c r="T12" s="103"/>
    </row>
    <row r="13" spans="1:31" ht="16.399999999999999" hidden="1" customHeight="1" thickBot="1" x14ac:dyDescent="0.4">
      <c r="B13" s="132"/>
      <c r="C13" s="100" t="s">
        <v>391</v>
      </c>
      <c r="D13" s="80"/>
      <c r="E13" s="80"/>
      <c r="F13" s="167" t="str">
        <f>IF(Summary!$O$12="","Choose dropdown",Summary!$O$12)</f>
        <v>Choose dropdown</v>
      </c>
      <c r="G13" s="168"/>
      <c r="H13" s="168"/>
      <c r="I13" s="7"/>
      <c r="J13" s="7"/>
      <c r="T13" s="103"/>
    </row>
    <row r="14" spans="1:31" ht="16.399999999999999" hidden="1" customHeight="1" thickBot="1" x14ac:dyDescent="0.4">
      <c r="B14" s="132"/>
      <c r="C14" s="100" t="s">
        <v>392</v>
      </c>
      <c r="D14" s="80"/>
      <c r="E14" s="80"/>
      <c r="F14" s="80"/>
      <c r="G14" s="80"/>
      <c r="H14" s="153" t="str">
        <f>IF(Summary!$D$15&gt;=7,"Yes","No")</f>
        <v>No</v>
      </c>
      <c r="I14" s="7"/>
      <c r="J14" s="7"/>
      <c r="T14" s="103"/>
    </row>
    <row r="15" spans="1:31" ht="16.399999999999999" hidden="1" customHeight="1" thickBot="1" x14ac:dyDescent="0.4">
      <c r="B15" s="132"/>
      <c r="C15" s="80" t="s">
        <v>393</v>
      </c>
      <c r="D15" s="337"/>
      <c r="E15" s="337"/>
      <c r="F15" s="337"/>
      <c r="G15" s="80"/>
      <c r="H15" s="153" t="s">
        <v>20</v>
      </c>
      <c r="I15" s="7"/>
      <c r="J15" s="7"/>
      <c r="T15" s="103"/>
    </row>
    <row r="16" spans="1:31" ht="16.399999999999999" hidden="1" customHeight="1" thickBot="1" x14ac:dyDescent="0.4">
      <c r="B16" s="132"/>
      <c r="C16" s="80" t="s">
        <v>394</v>
      </c>
      <c r="D16" s="80"/>
      <c r="E16" s="80"/>
      <c r="F16" s="80"/>
      <c r="G16" s="80"/>
      <c r="H16" s="153" t="s">
        <v>20</v>
      </c>
      <c r="I16" s="7"/>
      <c r="J16" s="7"/>
      <c r="T16" s="103"/>
    </row>
    <row r="17" spans="2:20" ht="16.399999999999999" hidden="1" customHeight="1" thickBot="1" x14ac:dyDescent="0.4">
      <c r="B17" s="132"/>
      <c r="I17" s="93"/>
      <c r="J17" s="162" t="s">
        <v>395</v>
      </c>
      <c r="K17" s="163"/>
      <c r="L17" s="163"/>
      <c r="M17" s="163"/>
      <c r="N17" s="163"/>
      <c r="O17" s="955" t="s">
        <v>396</v>
      </c>
      <c r="P17" s="956"/>
      <c r="Q17" s="956"/>
      <c r="R17" s="956"/>
      <c r="S17" s="957"/>
      <c r="T17" s="103"/>
    </row>
    <row r="18" spans="2:20" ht="16.399999999999999" hidden="1" customHeight="1" thickBot="1" x14ac:dyDescent="0.4">
      <c r="B18" s="132"/>
      <c r="C18" s="99" t="s">
        <v>397</v>
      </c>
      <c r="G18" s="93"/>
      <c r="H18" s="93"/>
      <c r="I18" s="7"/>
      <c r="J18" s="164"/>
      <c r="K18" s="165"/>
      <c r="L18" s="165"/>
      <c r="M18" s="165"/>
      <c r="N18" s="165"/>
      <c r="O18" s="654" t="s">
        <v>398</v>
      </c>
      <c r="P18" s="654" t="s">
        <v>399</v>
      </c>
      <c r="Q18" s="654"/>
      <c r="R18" s="654" t="s">
        <v>400</v>
      </c>
      <c r="S18" s="654" t="s">
        <v>401</v>
      </c>
      <c r="T18" s="103"/>
    </row>
    <row r="19" spans="2:20" ht="16.399999999999999" hidden="1" customHeight="1" thickBot="1" x14ac:dyDescent="0.4">
      <c r="B19" s="132"/>
      <c r="E19" s="111" t="s">
        <v>402</v>
      </c>
      <c r="G19" s="80"/>
      <c r="H19" s="153" t="s">
        <v>23</v>
      </c>
      <c r="I19" s="7"/>
      <c r="J19" s="218" t="e">
        <f>IF((#REF!)&lt;=0,"✓",IF((#REF!)&gt;0,"-"))</f>
        <v>#REF!</v>
      </c>
      <c r="K19" s="586"/>
      <c r="L19" s="655" t="s">
        <v>403</v>
      </c>
      <c r="M19" s="655"/>
      <c r="N19" s="655"/>
      <c r="O19" s="656" t="str">
        <f>IF(H16="Yes or No","-",IF(AND(H19="Yes",H20="Yes",H21="Yes"),"#","N/A"))</f>
        <v>N/A</v>
      </c>
      <c r="P19" s="334"/>
      <c r="Q19" s="334"/>
      <c r="R19" s="334"/>
      <c r="S19" s="334"/>
      <c r="T19" s="103"/>
    </row>
    <row r="20" spans="2:20" ht="16.399999999999999" hidden="1" customHeight="1" thickBot="1" x14ac:dyDescent="0.4">
      <c r="B20" s="132"/>
      <c r="E20" s="111" t="s">
        <v>404</v>
      </c>
      <c r="G20" s="80"/>
      <c r="H20" s="153" t="s">
        <v>20</v>
      </c>
      <c r="I20" s="7"/>
      <c r="J20" s="218" t="e">
        <f>IF((#REF!)&lt;=0,"✓",IF((#REF!)&gt;0,"-"))</f>
        <v>#REF!</v>
      </c>
      <c r="K20" s="586"/>
      <c r="L20" s="655" t="s">
        <v>405</v>
      </c>
      <c r="M20" s="655"/>
      <c r="N20" s="655"/>
      <c r="O20" s="332"/>
      <c r="P20" s="95"/>
      <c r="Q20" s="95"/>
      <c r="R20" s="95"/>
      <c r="S20" s="95"/>
      <c r="T20" s="103"/>
    </row>
    <row r="21" spans="2:20" ht="16.399999999999999" hidden="1" customHeight="1" thickBot="1" x14ac:dyDescent="0.4">
      <c r="B21" s="132"/>
      <c r="E21" s="111" t="s">
        <v>406</v>
      </c>
      <c r="G21" s="80"/>
      <c r="H21" s="169" t="s">
        <v>23</v>
      </c>
      <c r="I21" s="7"/>
      <c r="J21" s="219" t="e">
        <f>IF((#REF!)&lt;=0,"✓",IF((#REF!)&gt;0,"-"))</f>
        <v>#REF!</v>
      </c>
      <c r="K21" s="587"/>
      <c r="L21" s="166" t="s">
        <v>407</v>
      </c>
      <c r="M21" s="166"/>
      <c r="N21" s="166"/>
      <c r="O21" s="333" t="str">
        <f>IF(H16="Yes","N/A",IF(H16="No", "#","-"))</f>
        <v>N/A</v>
      </c>
      <c r="P21" s="95"/>
      <c r="Q21" s="95"/>
      <c r="R21" s="95"/>
      <c r="S21" s="95"/>
      <c r="T21" s="103"/>
    </row>
    <row r="22" spans="2:20" ht="16.399999999999999" hidden="1" customHeight="1" thickBot="1" x14ac:dyDescent="0.4">
      <c r="B22" s="132"/>
      <c r="E22" s="111"/>
      <c r="G22" s="80"/>
      <c r="H22" s="80"/>
      <c r="I22" s="80"/>
      <c r="J22" s="80"/>
      <c r="K22" s="80"/>
      <c r="L22" s="152"/>
      <c r="M22" s="152"/>
      <c r="N22" s="152"/>
      <c r="O22" s="95"/>
      <c r="P22" s="95"/>
      <c r="Q22" s="95"/>
      <c r="R22" s="95"/>
      <c r="S22" s="95"/>
      <c r="T22" s="103"/>
    </row>
    <row r="23" spans="2:20" ht="16.399999999999999" hidden="1" customHeight="1" thickBot="1" x14ac:dyDescent="0.4">
      <c r="B23" s="132"/>
      <c r="C23" s="225" t="s">
        <v>408</v>
      </c>
      <c r="E23" s="111"/>
      <c r="G23" s="80"/>
      <c r="H23" s="80"/>
      <c r="I23" s="80"/>
      <c r="J23" s="80"/>
      <c r="K23" s="80"/>
      <c r="L23" s="152"/>
      <c r="M23" s="152"/>
      <c r="N23" s="152"/>
      <c r="O23" s="95"/>
      <c r="P23" s="95"/>
      <c r="Q23" s="95"/>
      <c r="R23" s="95"/>
      <c r="S23" s="95"/>
      <c r="T23" s="103"/>
    </row>
    <row r="24" spans="2:20" ht="16.399999999999999" hidden="1" customHeight="1" thickBot="1" x14ac:dyDescent="0.4">
      <c r="B24" s="193"/>
      <c r="C24" s="187"/>
      <c r="D24" s="187"/>
      <c r="E24" s="187"/>
      <c r="F24" s="187"/>
      <c r="G24" s="187"/>
      <c r="H24" s="187"/>
      <c r="I24" s="187"/>
      <c r="J24" s="187"/>
      <c r="K24" s="187"/>
      <c r="L24" s="187"/>
      <c r="M24" s="187"/>
      <c r="N24" s="187"/>
      <c r="O24" s="187"/>
      <c r="P24" s="187"/>
      <c r="Q24" s="187"/>
      <c r="R24" s="187"/>
      <c r="S24" s="187"/>
      <c r="T24" s="201"/>
    </row>
    <row r="25" spans="2:20" ht="17.899999999999999" customHeight="1" thickBot="1" x14ac:dyDescent="0.4">
      <c r="B25" s="815" t="s">
        <v>409</v>
      </c>
      <c r="C25" s="815"/>
      <c r="D25" s="815"/>
      <c r="E25" s="815"/>
      <c r="F25" s="815"/>
      <c r="G25" s="815"/>
      <c r="H25" s="815"/>
      <c r="I25" s="815"/>
      <c r="J25" s="816"/>
      <c r="K25" s="816"/>
      <c r="L25" s="815"/>
      <c r="M25" s="815"/>
      <c r="N25" s="815"/>
      <c r="O25" s="815"/>
      <c r="P25" s="815"/>
      <c r="Q25" s="815"/>
      <c r="R25" s="815"/>
      <c r="S25" s="815"/>
      <c r="T25" s="950"/>
    </row>
    <row r="26" spans="2:20" ht="17.899999999999999" customHeight="1" x14ac:dyDescent="0.35">
      <c r="B26" s="951"/>
      <c r="C26" s="951"/>
      <c r="D26" s="951"/>
      <c r="E26" s="951"/>
      <c r="F26" s="951"/>
      <c r="G26" s="951"/>
      <c r="H26" s="951"/>
      <c r="I26" s="951"/>
      <c r="J26" s="819"/>
      <c r="K26" s="819"/>
      <c r="L26" s="951"/>
      <c r="M26" s="951"/>
      <c r="N26" s="951"/>
      <c r="O26" s="951"/>
      <c r="P26" s="951"/>
      <c r="Q26" s="951"/>
      <c r="R26" s="951"/>
      <c r="S26" s="951"/>
      <c r="T26" s="952"/>
    </row>
    <row r="27" spans="2:20" ht="11.25" customHeight="1" x14ac:dyDescent="0.35">
      <c r="B27" s="132"/>
      <c r="C27" s="116"/>
      <c r="D27" s="116"/>
      <c r="E27" s="114"/>
      <c r="F27" s="114"/>
      <c r="G27" s="114"/>
      <c r="I27" s="7"/>
      <c r="J27" s="7"/>
      <c r="T27" s="103"/>
    </row>
    <row r="28" spans="2:20" s="93" customFormat="1" ht="16.399999999999999" customHeight="1" x14ac:dyDescent="0.35">
      <c r="B28" s="210"/>
      <c r="C28" s="80" t="s">
        <v>410</v>
      </c>
      <c r="F28" s="954" t="s">
        <v>403</v>
      </c>
      <c r="G28" s="954"/>
      <c r="H28" s="954"/>
      <c r="I28" s="954"/>
      <c r="J28" s="954"/>
      <c r="K28" s="954"/>
      <c r="L28" s="954"/>
      <c r="M28" s="954"/>
      <c r="N28" s="954"/>
      <c r="O28" s="954"/>
      <c r="P28" s="954"/>
      <c r="Q28" s="954"/>
      <c r="R28" s="954"/>
      <c r="S28" s="954"/>
      <c r="T28" s="211"/>
    </row>
    <row r="29" spans="2:20" s="93" customFormat="1" ht="11.25" customHeight="1" x14ac:dyDescent="0.35">
      <c r="B29" s="210"/>
      <c r="C29" s="54"/>
      <c r="T29" s="211"/>
    </row>
    <row r="30" spans="2:20" s="93" customFormat="1" ht="11.25" customHeight="1" x14ac:dyDescent="0.35">
      <c r="B30" s="583"/>
      <c r="C30" s="584"/>
      <c r="D30" s="582"/>
      <c r="E30" s="582"/>
      <c r="F30" s="582"/>
      <c r="G30" s="582"/>
      <c r="H30" s="582"/>
      <c r="I30" s="582"/>
      <c r="J30" s="582"/>
      <c r="K30" s="581"/>
      <c r="L30" s="582"/>
      <c r="M30" s="582"/>
      <c r="N30" s="582"/>
      <c r="O30" s="582"/>
      <c r="P30" s="582"/>
      <c r="Q30" s="582"/>
      <c r="R30" s="582"/>
      <c r="S30" s="582"/>
      <c r="T30" s="585"/>
    </row>
    <row r="31" spans="2:20" s="93" customFormat="1" ht="16.399999999999999" customHeight="1" x14ac:dyDescent="0.35">
      <c r="B31" s="210"/>
      <c r="C31" s="100" t="s">
        <v>411</v>
      </c>
      <c r="D31" s="958" t="s">
        <v>412</v>
      </c>
      <c r="E31" s="959"/>
      <c r="F31" s="959"/>
      <c r="G31" s="959"/>
      <c r="H31" s="959"/>
      <c r="I31" s="960"/>
      <c r="K31" s="588"/>
      <c r="L31" s="100" t="s">
        <v>413</v>
      </c>
      <c r="M31" s="958" t="s">
        <v>412</v>
      </c>
      <c r="N31" s="958"/>
      <c r="O31" s="958"/>
      <c r="P31" s="958"/>
      <c r="Q31" s="958"/>
      <c r="R31" s="958"/>
      <c r="S31" s="954"/>
      <c r="T31" s="211"/>
    </row>
    <row r="32" spans="2:20" s="93" customFormat="1" ht="7" customHeight="1" x14ac:dyDescent="0.35">
      <c r="B32" s="210"/>
      <c r="J32" s="100"/>
      <c r="K32" s="589"/>
      <c r="L32" s="100"/>
      <c r="M32" s="100"/>
      <c r="N32" s="100"/>
      <c r="O32" s="100"/>
      <c r="T32" s="211"/>
    </row>
    <row r="33" spans="2:20" s="93" customFormat="1" ht="15" x14ac:dyDescent="0.35">
      <c r="B33" s="210"/>
      <c r="C33" s="100"/>
      <c r="D33" s="100"/>
      <c r="E33" s="100"/>
      <c r="F33" s="100"/>
      <c r="G33" s="36" t="s">
        <v>414</v>
      </c>
      <c r="H33" s="36" t="s">
        <v>212</v>
      </c>
      <c r="I33" s="36" t="s">
        <v>213</v>
      </c>
      <c r="K33" s="588"/>
      <c r="P33" s="36" t="s">
        <v>414</v>
      </c>
      <c r="Q33" s="100"/>
      <c r="R33" s="36" t="s">
        <v>212</v>
      </c>
      <c r="S33" s="36" t="s">
        <v>213</v>
      </c>
      <c r="T33" s="211"/>
    </row>
    <row r="34" spans="2:20" s="93" customFormat="1" ht="15.45" x14ac:dyDescent="0.4">
      <c r="B34" s="210"/>
      <c r="C34" s="111" t="s">
        <v>415</v>
      </c>
      <c r="D34" s="80"/>
      <c r="E34" s="80"/>
      <c r="G34" s="551"/>
      <c r="H34" s="553" t="str">
        <f>IF(AND(F28='Targets|Dropdowns'!B4,D31='Targets|Dropdowns'!J54),"-",
IF(AND(F28='Targets|Dropdowns'!B4,D31='Targets|Dropdowns'!J55),'Targets|Dropdowns'!O3,
IF(AND(F28='Targets|Dropdowns'!B4,D31='Targets|Dropdowns'!J57),H41,
IF(AND(F28='Targets|Dropdowns'!B4,D31='Targets|Dropdowns'!J58),'Targets|Dropdowns'!O4,
IFERROR(INDEX('Targets|Dropdowns'!B3:G6,MATCH(F28,'Targets|Dropdowns'!B3:B6,0),MATCH(Summary!D15,'Targets|Dropdowns'!B3:G3,0)),
'Targets|Dropdowns'!O4)))))</f>
        <v>-</v>
      </c>
      <c r="I34" s="536" t="str">
        <f>IF(OR(H34='Targets|Dropdowns'!O4,H34='Targets|Dropdowns'!O3,H34="-"),'Targets|Dropdowns'!O4,IF(H34='Targets|Dropdowns'!P8,'Targets|Dropdowns'!O6,(IF(AND(G34&gt;0,G34&lt;=H34),"✓",'Targets|Dropdowns'!O6))))</f>
        <v>N/A</v>
      </c>
      <c r="K34" s="588"/>
      <c r="L34" s="111" t="s">
        <v>416</v>
      </c>
      <c r="O34" s="100"/>
      <c r="P34" s="557"/>
      <c r="Q34" s="100"/>
      <c r="R34" s="558" t="str">
        <f>IF(M31='Targets|Dropdowns'!J61,"-",IF(F28='Targets|Dropdowns'!B4,IF(M31='Targets|Dropdowns'!J62,0.25,'Targets|Dropdowns'!O3),'Targets|Dropdowns'!O3))</f>
        <v>-</v>
      </c>
      <c r="S34" s="556" t="str">
        <f>IF(OR(R34='Targets|Dropdowns'!O4,R34='Targets|Dropdowns'!O3,R34="-"),'Targets|Dropdowns'!O4,(IF(P34&gt;=R34,"✓",'Targets|Dropdowns'!O6)))</f>
        <v>N/A</v>
      </c>
      <c r="T34" s="211"/>
    </row>
    <row r="35" spans="2:20" s="93" customFormat="1" ht="15" hidden="1" x14ac:dyDescent="0.35">
      <c r="B35" s="210"/>
      <c r="C35" s="111"/>
      <c r="D35" s="80"/>
      <c r="E35" s="80"/>
      <c r="K35" s="588"/>
      <c r="L35" s="260"/>
      <c r="T35" s="211"/>
    </row>
    <row r="36" spans="2:20" s="93" customFormat="1" ht="15" x14ac:dyDescent="0.35">
      <c r="B36" s="210"/>
      <c r="C36" s="111" t="s">
        <v>417</v>
      </c>
      <c r="D36" s="100"/>
      <c r="E36" s="100"/>
      <c r="G36" s="552" t="s">
        <v>154</v>
      </c>
      <c r="H36" s="590"/>
      <c r="I36" s="590"/>
      <c r="J36" s="100"/>
      <c r="K36" s="589"/>
      <c r="L36" s="111" t="s">
        <v>418</v>
      </c>
      <c r="M36" s="100"/>
      <c r="N36" s="100"/>
      <c r="O36" s="100"/>
      <c r="P36" s="100"/>
      <c r="Q36" s="100"/>
      <c r="R36" s="100"/>
      <c r="S36" s="100"/>
      <c r="T36" s="211"/>
    </row>
    <row r="37" spans="2:20" s="93" customFormat="1" ht="15" hidden="1" x14ac:dyDescent="0.35">
      <c r="B37" s="210"/>
      <c r="C37" s="111"/>
      <c r="D37" s="100"/>
      <c r="E37" s="100"/>
      <c r="F37" s="100"/>
      <c r="G37" s="100"/>
      <c r="H37" s="100"/>
      <c r="I37" s="100"/>
      <c r="J37" s="100"/>
      <c r="K37" s="589"/>
      <c r="Q37" s="100"/>
      <c r="R37" s="100"/>
      <c r="S37" s="100"/>
      <c r="T37" s="211"/>
    </row>
    <row r="38" spans="2:20" s="93" customFormat="1" ht="15.45" x14ac:dyDescent="0.4">
      <c r="B38" s="210"/>
      <c r="C38" s="111" t="s">
        <v>419</v>
      </c>
      <c r="D38" s="100"/>
      <c r="E38" s="100"/>
      <c r="G38" s="551"/>
      <c r="H38" s="505" t="str">
        <f>IF(D31='Targets|Dropdowns'!J54,"-",IF(F28='Targets|Dropdowns'!B4,IF(D31='Targets|Dropdowns'!J55,2,'Targets|Dropdowns'!O3),'Targets|Dropdowns'!O4))</f>
        <v>-</v>
      </c>
      <c r="I38" s="536" t="str">
        <f>IF(H38="-","N/A",IF(OR(H38='Targets|Dropdowns'!O4,H38='Targets|Dropdowns'!O3),'Targets|Dropdowns'!O4,(IF(AND(G38&gt;0,G38&gt;=H38),"✓",'Targets|Dropdowns'!O6))))</f>
        <v>N/A</v>
      </c>
      <c r="J38" s="100"/>
      <c r="K38" s="589"/>
      <c r="L38" s="260" t="s">
        <v>888</v>
      </c>
      <c r="M38" s="100"/>
      <c r="N38" s="100"/>
      <c r="O38" s="100"/>
      <c r="P38" s="554" t="str">
        <f>IF(ISERROR('Energy Summary'!F7/Summary!J13),"-",'Energy Summary'!F7/Summary!J13)</f>
        <v>-</v>
      </c>
      <c r="Q38" s="100"/>
      <c r="R38" s="100"/>
      <c r="S38" s="100"/>
      <c r="T38" s="211"/>
    </row>
    <row r="39" spans="2:20" s="93" customFormat="1" ht="15.45" hidden="1" x14ac:dyDescent="0.4">
      <c r="B39" s="210"/>
      <c r="C39" s="111"/>
      <c r="D39" s="100"/>
      <c r="E39" s="100"/>
      <c r="G39" s="578"/>
      <c r="H39" s="579"/>
      <c r="I39" s="580"/>
      <c r="J39" s="100"/>
      <c r="K39" s="589"/>
      <c r="L39" s="260"/>
      <c r="M39" s="100"/>
      <c r="N39" s="100"/>
      <c r="O39" s="100"/>
      <c r="P39" s="611"/>
      <c r="Q39" s="100"/>
      <c r="R39" s="100"/>
      <c r="S39" s="100"/>
      <c r="T39" s="211"/>
    </row>
    <row r="40" spans="2:20" s="93" customFormat="1" ht="16.399999999999999" customHeight="1" x14ac:dyDescent="0.4">
      <c r="B40" s="210"/>
      <c r="K40" s="588"/>
      <c r="L40" s="260" t="s">
        <v>420</v>
      </c>
      <c r="Q40" s="100"/>
      <c r="R40" s="555" t="str" cm="1">
        <f t="array" ref="R40">IF(M31='Targets|Dropdowns'!J61,"-",
IF(M31='Targets|Dropdowns'!J62,'Targets|Dropdowns'!O4,
IF(F28&lt;&gt;'Targets|Dropdowns'!B4,'Targets|Dropdowns'!O3,
IF(M31&lt;&gt;'Targets|Dropdowns'!J63,'Targets|Dropdowns'!O3,
IF(AND(P46&lt;&gt;'Targets|Dropdowns'!O4,ISBLANK(R46)),'Targets|Dropdowns'!P8,
IF(S45&lt;0.75,'Targets|Dropdowns'!$O$4,
IFERROR(INDEX('Targets|Dropdowns'!$I$3:$M$8,
MATCH(Summary!$D$15,'Targets|Dropdowns'!$I$3:$I$8,0),MATCH(TRUE,ISNUMBER(SEARCH('Targets|Dropdowns'!$I$3:$M$3,L45)),0)),'Targets|Dropdowns'!O4)))))))</f>
        <v>-</v>
      </c>
      <c r="S40" s="556" t="str">
        <f>IF(R40='Targets|Dropdowns'!P8,'Targets|Dropdowns'!O6,IF(OR(R40='Targets|Dropdowns'!O4,R40='Targets|Dropdowns'!P8,R40='Targets|Dropdowns'!O3,R40="-"),'Targets|Dropdowns'!O4,(IF(P38&lt;=R40,"✓",'Targets|Dropdowns'!O6))))</f>
        <v>N/A</v>
      </c>
      <c r="T40" s="211"/>
    </row>
    <row r="41" spans="2:20" s="93" customFormat="1" ht="16.399999999999999" customHeight="1" x14ac:dyDescent="0.4">
      <c r="B41" s="210"/>
      <c r="C41" s="111" t="s">
        <v>889</v>
      </c>
      <c r="D41" s="7"/>
      <c r="E41" s="573"/>
      <c r="G41" s="54"/>
      <c r="H41" s="559" t="str" cm="1">
        <f t="array" ref="H41">IF(AND(F28='Targets|Dropdowns'!B4,D31='Targets|Dropdowns'!J57,ISBLANK(G45)),'Targets|Dropdowns'!P8,IFERROR(
IF(
SUMPRODUCT(--(Efficiency!F45:F48&lt;&gt;""),Efficiency!F45:F48,Efficiency!G45:G48)/SUMIF(Efficiency!F45:F48,"&lt;&gt;",Efficiency!G45:G48)&gt;0,
SUMPRODUCT(--(Efficiency!F45:F48&lt;&gt;""),Efficiency!F45:F48,Efficiency!G45:G48)/SUMIF(Efficiency!F45:F48,"&lt;&gt;",Efficiency!G45:G48),
"-"),"-"))</f>
        <v>-</v>
      </c>
      <c r="I41" s="536" t="str">
        <f>IF(OR(H41='Targets|Dropdowns'!O4,H41='Targets|Dropdowns'!O3,H41="-"),'Targets|Dropdowns'!O4,IF(H41='Targets|Dropdowns'!P8,'Targets|Dropdowns'!O6,(IF(AND(G34&gt;0,G34&lt;=H41),"✓",'Targets|Dropdowns'!O6))))</f>
        <v>N/A</v>
      </c>
      <c r="K41" s="588"/>
      <c r="L41" s="260" t="s">
        <v>421</v>
      </c>
      <c r="Q41" s="100"/>
      <c r="R41" s="555" t="str" cm="1">
        <f t="array" ref="R41">IF(M31='Targets|Dropdowns'!J61,"-",IF(AND(P46&lt;&gt;'Targets|Dropdowns'!O4,ISBLANK(R46)),'Targets|Dropdowns'!P8,IF(L46='Targets|Dropdowns'!P6,'Targets|Dropdowns'!O4,IFERROR(SUMPRODUCT(--(Efficiency!P45:P48&lt;&gt;'Targets|Dropdowns'!O4),Efficiency!P45:P48,Efficiency!R45:R48)/SUMIF(Efficiency!P45:P48,"&lt;&gt;"&amp;'Targets|Dropdowns'!O4,Efficiency!R45:R48),""))))</f>
        <v>-</v>
      </c>
      <c r="S41" s="556" t="str">
        <f>IF(R41='Targets|Dropdowns'!P8,'Targets|Dropdowns'!O6,IF(OR(R41='Targets|Dropdowns'!O4,R41='Targets|Dropdowns'!P8,R41='Targets|Dropdowns'!O3,R41="-"),'Targets|Dropdowns'!O4,(IF(P38&lt;=R41,"✓",'Targets|Dropdowns'!O6))))</f>
        <v>N/A</v>
      </c>
      <c r="T41" s="211"/>
    </row>
    <row r="42" spans="2:20" s="93" customFormat="1" ht="16.399999999999999" customHeight="1" thickBot="1" x14ac:dyDescent="0.4">
      <c r="B42" s="210"/>
      <c r="C42" s="111"/>
      <c r="D42" s="100"/>
      <c r="E42" s="100"/>
      <c r="K42" s="588"/>
      <c r="L42" s="591"/>
      <c r="T42" s="211"/>
    </row>
    <row r="43" spans="2:20" s="93" customFormat="1" ht="16.399999999999999" customHeight="1" x14ac:dyDescent="0.35">
      <c r="B43" s="210"/>
      <c r="C43" s="595" t="s">
        <v>422</v>
      </c>
      <c r="D43" s="572"/>
      <c r="E43" s="596"/>
      <c r="F43" s="598" t="s">
        <v>423</v>
      </c>
      <c r="G43" s="933" t="s">
        <v>424</v>
      </c>
      <c r="H43" s="934"/>
      <c r="I43" s="935"/>
      <c r="K43" s="588"/>
      <c r="L43" s="939" t="s">
        <v>425</v>
      </c>
      <c r="M43" s="940"/>
      <c r="N43" s="940"/>
      <c r="O43" s="941"/>
      <c r="P43" s="597" t="s">
        <v>426</v>
      </c>
      <c r="Q43" s="604"/>
      <c r="R43" s="933" t="s">
        <v>424</v>
      </c>
      <c r="S43" s="935"/>
      <c r="T43" s="211"/>
    </row>
    <row r="44" spans="2:20" s="93" customFormat="1" ht="27.65" customHeight="1" x14ac:dyDescent="0.35">
      <c r="B44" s="210"/>
      <c r="C44" s="599"/>
      <c r="D44" s="54"/>
      <c r="E44" s="594"/>
      <c r="F44" s="576" t="s">
        <v>212</v>
      </c>
      <c r="G44" s="936"/>
      <c r="H44" s="937"/>
      <c r="I44" s="938"/>
      <c r="K44" s="588"/>
      <c r="L44" s="942"/>
      <c r="M44" s="943"/>
      <c r="N44" s="943"/>
      <c r="O44" s="944"/>
      <c r="P44" s="575" t="s">
        <v>212</v>
      </c>
      <c r="Q44" s="577"/>
      <c r="R44" s="963"/>
      <c r="S44" s="964"/>
      <c r="T44" s="211"/>
    </row>
    <row r="45" spans="2:20" s="93" customFormat="1" ht="16.399999999999999" customHeight="1" x14ac:dyDescent="0.35">
      <c r="B45" s="210"/>
      <c r="C45" s="965" t="s">
        <v>427</v>
      </c>
      <c r="D45" s="954"/>
      <c r="E45" s="954"/>
      <c r="F45" s="593"/>
      <c r="G45" s="805"/>
      <c r="H45" s="805"/>
      <c r="I45" s="930"/>
      <c r="K45" s="588"/>
      <c r="L45" s="945" t="str">
        <f>IF(Summary!O12="",'Targets|Dropdowns'!$P$6,Summary!$O12)</f>
        <v>Choose building use in Summary tab</v>
      </c>
      <c r="M45" s="946"/>
      <c r="N45" s="946"/>
      <c r="O45" s="946"/>
      <c r="P45" s="574" t="str" cm="1">
        <f t="array" ref="P45">IFERROR(INDEX('Targets|Dropdowns'!$I$3:$M$8,
MATCH(Summary!$D$15,'Targets|Dropdowns'!$I$3:$I$8,0),MATCH(TRUE,ISNUMBER(SEARCH('Targets|Dropdowns'!$I$3:$M$3,L45)),0)),'Targets|Dropdowns'!$O$4)</f>
        <v>N/A</v>
      </c>
      <c r="Q45" s="607"/>
      <c r="R45" s="605">
        <f>Summary!J13-SUM(Q46:R48)</f>
        <v>0</v>
      </c>
      <c r="S45" s="609" t="str">
        <f>IFERROR(R45/Summary!$J$13,"")</f>
        <v/>
      </c>
      <c r="T45" s="211"/>
    </row>
    <row r="46" spans="2:20" s="93" customFormat="1" ht="16.399999999999999" customHeight="1" x14ac:dyDescent="0.35">
      <c r="B46" s="210"/>
      <c r="C46" s="965" t="s">
        <v>428</v>
      </c>
      <c r="D46" s="954"/>
      <c r="E46" s="954"/>
      <c r="F46" s="593"/>
      <c r="G46" s="805"/>
      <c r="H46" s="805"/>
      <c r="I46" s="930"/>
      <c r="K46" s="588"/>
      <c r="L46" s="945" t="str">
        <f>IF(Summary!O13="",'Targets|Dropdowns'!$P$6,Summary!$O13)</f>
        <v>Choose building use in Summary tab</v>
      </c>
      <c r="M46" s="946"/>
      <c r="N46" s="946"/>
      <c r="O46" s="946"/>
      <c r="P46" s="574" t="str" cm="1">
        <f t="array" ref="P46">IFERROR(INDEX('Targets|Dropdowns'!$I$3:$M$8,
MATCH(Summary!$D$15,'Targets|Dropdowns'!$I$3:$I$8,0),MATCH(TRUE,ISNUMBER(SEARCH('Targets|Dropdowns'!$I$3:$M$3,L46)),0)),'Targets|Dropdowns'!$O$4)</f>
        <v>N/A</v>
      </c>
      <c r="Q46" s="608"/>
      <c r="R46" s="602"/>
      <c r="S46" s="609" t="str">
        <f>IFERROR(R46/Summary!$J$13,"")</f>
        <v/>
      </c>
      <c r="T46" s="211"/>
    </row>
    <row r="47" spans="2:20" s="93" customFormat="1" ht="16.399999999999999" customHeight="1" x14ac:dyDescent="0.35">
      <c r="B47" s="210"/>
      <c r="C47" s="965" t="s">
        <v>429</v>
      </c>
      <c r="D47" s="954"/>
      <c r="E47" s="954"/>
      <c r="F47" s="593"/>
      <c r="G47" s="805"/>
      <c r="H47" s="805"/>
      <c r="I47" s="930"/>
      <c r="K47" s="588"/>
      <c r="L47" s="945" t="str">
        <f>IF(Summary!O14="",'Targets|Dropdowns'!$P$6,Summary!$O14)</f>
        <v>Choose building use in Summary tab</v>
      </c>
      <c r="M47" s="946"/>
      <c r="N47" s="946"/>
      <c r="O47" s="946"/>
      <c r="P47" s="574" t="str" cm="1">
        <f t="array" ref="P47">IFERROR(INDEX('Targets|Dropdowns'!$I$3:$M$8,
MATCH(Summary!$D$15,'Targets|Dropdowns'!$I$3:$I$8,0),MATCH(TRUE,ISNUMBER(SEARCH('Targets|Dropdowns'!$I$3:$M$3,L47)),0)),'Targets|Dropdowns'!$O$4)</f>
        <v>N/A</v>
      </c>
      <c r="Q47" s="608"/>
      <c r="R47" s="602"/>
      <c r="S47" s="609" t="str">
        <f>IFERROR(R47/Summary!$J$13,"")</f>
        <v/>
      </c>
      <c r="T47" s="211"/>
    </row>
    <row r="48" spans="2:20" s="93" customFormat="1" ht="16.399999999999999" customHeight="1" thickBot="1" x14ac:dyDescent="0.4">
      <c r="B48" s="210"/>
      <c r="C48" s="966" t="s">
        <v>430</v>
      </c>
      <c r="D48" s="967"/>
      <c r="E48" s="967"/>
      <c r="F48" s="600" t="str">
        <f>IF(D31='Targets|Dropdowns'!J55,'Targets|Dropdowns'!O3,IF(D31='Targets|Dropdowns'!J57,
IFERROR(
INDEX('Targets|Dropdowns'!B3:G6,
MATCH(F28,'Targets|Dropdowns'!B3:B6,0),
MATCH(Summary!D15,'Targets|Dropdowns'!B3:G3,0)),
'Targets|Dropdowns'!O4
),'Targets|Dropdowns'!O4
))</f>
        <v>N/A</v>
      </c>
      <c r="G48" s="931">
        <f>Summary!J13-SUM(Efficiency!G45:G47)</f>
        <v>0</v>
      </c>
      <c r="H48" s="931"/>
      <c r="I48" s="932"/>
      <c r="K48" s="588"/>
      <c r="L48" s="961" t="str">
        <f>IF(Summary!O15="",'Targets|Dropdowns'!$P$6,Summary!$O15)</f>
        <v>Choose building use in Summary tab</v>
      </c>
      <c r="M48" s="962"/>
      <c r="N48" s="962"/>
      <c r="O48" s="962"/>
      <c r="P48" s="601" t="str" cm="1">
        <f t="array" ref="P48">IFERROR(INDEX('Targets|Dropdowns'!$I$3:$M$8,
MATCH(Summary!$D$15,'Targets|Dropdowns'!$I$3:$I$8,0),MATCH(TRUE,ISNUMBER(SEARCH('Targets|Dropdowns'!$I$3:$M$3,L48)),0)),'Targets|Dropdowns'!$O$4)</f>
        <v>N/A</v>
      </c>
      <c r="Q48" s="606"/>
      <c r="R48" s="603"/>
      <c r="S48" s="610" t="str">
        <f>IFERROR(R48/Summary!$J$13,"")</f>
        <v/>
      </c>
      <c r="T48" s="211"/>
    </row>
    <row r="49" spans="2:20" s="93" customFormat="1" ht="11.15" customHeight="1" thickBot="1" x14ac:dyDescent="0.4">
      <c r="B49" s="212"/>
      <c r="C49" s="213"/>
      <c r="D49" s="196"/>
      <c r="E49" s="196"/>
      <c r="F49" s="214"/>
      <c r="G49" s="214"/>
      <c r="H49" s="214"/>
      <c r="I49" s="214"/>
      <c r="J49" s="214"/>
      <c r="K49" s="592"/>
      <c r="L49" s="214"/>
      <c r="M49" s="214"/>
      <c r="N49" s="214"/>
      <c r="O49" s="214"/>
      <c r="P49" s="214"/>
      <c r="Q49" s="214"/>
      <c r="R49" s="214"/>
      <c r="S49" s="214"/>
      <c r="T49" s="215"/>
    </row>
    <row r="50" spans="2:20" ht="15.45" thickBot="1" x14ac:dyDescent="0.4">
      <c r="H50" s="80"/>
      <c r="I50" s="7"/>
      <c r="J50" s="7"/>
      <c r="R50" s="80"/>
    </row>
    <row r="51" spans="2:20" ht="14.15" customHeight="1" x14ac:dyDescent="0.35">
      <c r="B51" s="815" t="s">
        <v>341</v>
      </c>
      <c r="C51" s="816"/>
      <c r="D51" s="816"/>
      <c r="E51" s="816"/>
      <c r="F51" s="816"/>
      <c r="G51" s="816"/>
      <c r="H51" s="816"/>
      <c r="I51" s="816"/>
      <c r="J51" s="816"/>
      <c r="K51" s="816"/>
      <c r="L51" s="816"/>
      <c r="M51" s="816"/>
      <c r="N51" s="816"/>
      <c r="O51" s="816"/>
      <c r="P51" s="816"/>
      <c r="Q51" s="816"/>
      <c r="R51" s="816"/>
      <c r="S51" s="816"/>
      <c r="T51" s="817"/>
    </row>
    <row r="52" spans="2:20" ht="14.15" customHeight="1" x14ac:dyDescent="0.35">
      <c r="B52" s="818"/>
      <c r="C52" s="819"/>
      <c r="D52" s="819"/>
      <c r="E52" s="819"/>
      <c r="F52" s="819"/>
      <c r="G52" s="819"/>
      <c r="H52" s="819"/>
      <c r="I52" s="819"/>
      <c r="J52" s="819"/>
      <c r="K52" s="819"/>
      <c r="L52" s="819"/>
      <c r="M52" s="819"/>
      <c r="N52" s="819"/>
      <c r="O52" s="819"/>
      <c r="P52" s="819"/>
      <c r="Q52" s="819"/>
      <c r="R52" s="819"/>
      <c r="S52" s="819"/>
      <c r="T52" s="820"/>
    </row>
    <row r="53" spans="2:20" ht="15" x14ac:dyDescent="0.35">
      <c r="B53" s="132"/>
      <c r="H53" s="80"/>
      <c r="I53" s="7"/>
      <c r="J53" s="7"/>
      <c r="R53" s="80"/>
      <c r="T53" s="103"/>
    </row>
    <row r="54" spans="2:20" ht="17.5" customHeight="1" x14ac:dyDescent="0.35">
      <c r="B54" s="132"/>
      <c r="C54" s="7" t="s">
        <v>431</v>
      </c>
      <c r="H54" s="80"/>
      <c r="I54" s="7"/>
      <c r="J54" s="947"/>
      <c r="K54" s="948"/>
      <c r="L54" s="948"/>
      <c r="M54" s="949"/>
      <c r="R54" s="80"/>
      <c r="T54" s="103"/>
    </row>
    <row r="55" spans="2:20" ht="15.45" thickBot="1" x14ac:dyDescent="0.4">
      <c r="B55" s="193"/>
      <c r="C55" s="187"/>
      <c r="D55" s="187"/>
      <c r="E55" s="187"/>
      <c r="F55" s="187"/>
      <c r="G55" s="187"/>
      <c r="H55" s="550"/>
      <c r="I55" s="187"/>
      <c r="J55" s="187"/>
      <c r="K55" s="187"/>
      <c r="L55" s="187"/>
      <c r="M55" s="187"/>
      <c r="N55" s="187"/>
      <c r="O55" s="187"/>
      <c r="P55" s="187"/>
      <c r="Q55" s="187"/>
      <c r="R55" s="550"/>
      <c r="S55" s="187"/>
      <c r="T55" s="201"/>
    </row>
    <row r="56" spans="2:20" ht="15.45" thickBot="1" x14ac:dyDescent="0.4">
      <c r="H56" s="80"/>
      <c r="I56" s="7"/>
      <c r="J56" s="7"/>
      <c r="R56" s="80"/>
    </row>
    <row r="57" spans="2:20" ht="15.75" customHeight="1" thickBot="1" x14ac:dyDescent="0.4">
      <c r="B57" s="806" t="s">
        <v>858</v>
      </c>
      <c r="C57" s="807"/>
      <c r="D57" s="807"/>
      <c r="E57" s="807"/>
      <c r="F57" s="807"/>
      <c r="G57" s="807"/>
      <c r="H57" s="807"/>
      <c r="I57" s="807"/>
      <c r="J57" s="807"/>
      <c r="K57" s="807"/>
      <c r="L57" s="807"/>
      <c r="M57" s="807"/>
      <c r="N57" s="807"/>
      <c r="O57" s="807"/>
      <c r="P57" s="807"/>
      <c r="Q57" s="807"/>
      <c r="R57" s="807"/>
      <c r="S57" s="807"/>
      <c r="T57" s="808"/>
    </row>
    <row r="58" spans="2:20" ht="16.399999999999999" customHeight="1" x14ac:dyDescent="0.35">
      <c r="I58" s="7"/>
      <c r="J58" s="7"/>
    </row>
    <row r="59" spans="2:20" ht="16.399999999999999" customHeight="1" x14ac:dyDescent="0.35">
      <c r="I59" s="7"/>
      <c r="J59" s="7"/>
    </row>
    <row r="60" spans="2:20" ht="16.399999999999999" customHeight="1" x14ac:dyDescent="0.35">
      <c r="I60" s="7"/>
      <c r="J60" s="7"/>
    </row>
    <row r="61" spans="2:20" ht="16.399999999999999" customHeight="1" x14ac:dyDescent="0.35">
      <c r="I61" s="7"/>
      <c r="J61" s="7"/>
    </row>
    <row r="62" spans="2:20" ht="16.399999999999999" customHeight="1" x14ac:dyDescent="0.35">
      <c r="I62" s="7"/>
      <c r="J62" s="7"/>
    </row>
    <row r="63" spans="2:20" ht="16.399999999999999" customHeight="1" x14ac:dyDescent="0.35">
      <c r="I63" s="7"/>
      <c r="J63" s="7"/>
    </row>
    <row r="64" spans="2:20" ht="16.399999999999999" customHeight="1" x14ac:dyDescent="0.35">
      <c r="I64" s="7"/>
      <c r="J64" s="7"/>
    </row>
    <row r="65" s="7" customFormat="1" ht="16.399999999999999" customHeight="1" x14ac:dyDescent="0.35"/>
    <row r="66" s="7" customFormat="1" ht="16.399999999999999" customHeight="1" x14ac:dyDescent="0.35"/>
    <row r="67" s="7" customFormat="1" ht="16.399999999999999" customHeight="1" x14ac:dyDescent="0.35"/>
    <row r="68" s="7" customFormat="1" ht="16.399999999999999" customHeight="1" x14ac:dyDescent="0.35"/>
    <row r="69" s="7" customFormat="1" ht="16.399999999999999" customHeight="1" x14ac:dyDescent="0.35"/>
    <row r="70" s="7" customFormat="1" ht="16.399999999999999" customHeight="1" x14ac:dyDescent="0.35"/>
    <row r="71" s="7" customFormat="1" ht="16.399999999999999" customHeight="1" x14ac:dyDescent="0.35"/>
    <row r="72" s="7" customFormat="1" ht="16.399999999999999" customHeight="1" x14ac:dyDescent="0.35"/>
    <row r="73" s="7" customFormat="1" ht="16.399999999999999" customHeight="1" x14ac:dyDescent="0.35"/>
    <row r="74" s="7" customFormat="1" ht="16.399999999999999" customHeight="1" x14ac:dyDescent="0.35"/>
    <row r="75" s="7" customFormat="1" ht="16.399999999999999" customHeight="1" x14ac:dyDescent="0.35"/>
    <row r="76" s="7" customFormat="1" ht="16.399999999999999" customHeight="1" x14ac:dyDescent="0.35"/>
    <row r="77" s="7" customFormat="1" ht="16.399999999999999" customHeight="1" x14ac:dyDescent="0.35"/>
    <row r="78" s="7" customFormat="1" ht="16.399999999999999" customHeight="1" x14ac:dyDescent="0.35"/>
    <row r="79" s="7" customFormat="1" ht="16.399999999999999" customHeight="1" x14ac:dyDescent="0.35"/>
    <row r="80" s="7" customFormat="1" ht="16.399999999999999" customHeight="1" x14ac:dyDescent="0.35"/>
    <row r="81" s="7" customFormat="1" ht="16.399999999999999" customHeight="1" x14ac:dyDescent="0.35"/>
    <row r="82" s="7" customFormat="1" ht="16.399999999999999" customHeight="1" x14ac:dyDescent="0.35"/>
    <row r="83" s="7" customFormat="1" ht="16.399999999999999" customHeight="1" x14ac:dyDescent="0.35"/>
    <row r="84" s="7" customFormat="1" ht="16.399999999999999" customHeight="1" x14ac:dyDescent="0.35"/>
    <row r="85" s="7" customFormat="1" ht="16.399999999999999" customHeight="1" x14ac:dyDescent="0.35"/>
    <row r="86" s="7" customFormat="1" ht="16.399999999999999" customHeight="1" x14ac:dyDescent="0.35"/>
    <row r="87" s="7" customFormat="1" ht="16.399999999999999" customHeight="1" x14ac:dyDescent="0.35"/>
    <row r="88" s="7" customFormat="1" ht="16.399999999999999" customHeight="1" x14ac:dyDescent="0.35"/>
    <row r="89" s="7" customFormat="1" ht="16.399999999999999" customHeight="1" x14ac:dyDescent="0.35"/>
    <row r="90" s="7" customFormat="1" ht="16.399999999999999" customHeight="1" x14ac:dyDescent="0.35"/>
    <row r="91" s="7" customFormat="1" ht="16.399999999999999" customHeight="1" x14ac:dyDescent="0.35"/>
    <row r="92" s="7" customFormat="1" ht="16.399999999999999" customHeight="1" x14ac:dyDescent="0.35"/>
    <row r="93" s="7" customFormat="1" ht="16.399999999999999" customHeight="1" x14ac:dyDescent="0.35"/>
    <row r="94" s="7" customFormat="1" ht="16.399999999999999" customHeight="1" x14ac:dyDescent="0.35"/>
    <row r="95" s="7" customFormat="1" ht="16.399999999999999" customHeight="1" x14ac:dyDescent="0.35"/>
    <row r="96" s="7" customFormat="1" ht="16.399999999999999" customHeight="1" x14ac:dyDescent="0.35"/>
    <row r="97" spans="9:10" ht="16.399999999999999" customHeight="1" x14ac:dyDescent="0.35">
      <c r="I97" s="7"/>
      <c r="J97" s="7"/>
    </row>
    <row r="98" spans="9:10" ht="16.399999999999999" customHeight="1" x14ac:dyDescent="0.35">
      <c r="J98" s="7"/>
    </row>
    <row r="99" spans="9:10" ht="16.399999999999999" customHeight="1" x14ac:dyDescent="0.35">
      <c r="J99" s="7"/>
    </row>
    <row r="100" spans="9:10" ht="16.399999999999999" customHeight="1" x14ac:dyDescent="0.35">
      <c r="J100" s="7"/>
    </row>
    <row r="101" spans="9:10" ht="16.399999999999999" customHeight="1" x14ac:dyDescent="0.35">
      <c r="J101" s="7"/>
    </row>
    <row r="102" spans="9:10" ht="16.399999999999999" customHeight="1" x14ac:dyDescent="0.35">
      <c r="J102" s="7"/>
    </row>
    <row r="103" spans="9:10" ht="16.399999999999999" customHeight="1" x14ac:dyDescent="0.35">
      <c r="J103" s="7"/>
    </row>
    <row r="104" spans="9:10" ht="16.399999999999999" customHeight="1" x14ac:dyDescent="0.35">
      <c r="J104" s="7"/>
    </row>
    <row r="105" spans="9:10" ht="16.399999999999999" customHeight="1" x14ac:dyDescent="0.35">
      <c r="J105" s="7"/>
    </row>
    <row r="106" spans="9:10" ht="16.399999999999999" customHeight="1" x14ac:dyDescent="0.35">
      <c r="J106" s="7"/>
    </row>
    <row r="107" spans="9:10" ht="16.399999999999999" customHeight="1" x14ac:dyDescent="0.35">
      <c r="J107" s="7"/>
    </row>
    <row r="108" spans="9:10" ht="16.399999999999999" customHeight="1" x14ac:dyDescent="0.35">
      <c r="J108" s="7"/>
    </row>
  </sheetData>
  <sheetProtection algorithmName="SHA-512" hashValue="jB1H7xONWotDCGMVpcrdJ3JmnaVR9GOEEXIVonOyHljWyCcCKewdDrmknoSNkIz0Djpo0Z/6xwYGbO2vNjKgUQ==" saltValue="JvxlI3JdXkMzhjqrZmZtqQ==" spinCount="100000" sheet="1" selectLockedCells="1"/>
  <mergeCells count="25">
    <mergeCell ref="B57:T57"/>
    <mergeCell ref="B51:T52"/>
    <mergeCell ref="J54:M54"/>
    <mergeCell ref="B25:T26"/>
    <mergeCell ref="B8:T9"/>
    <mergeCell ref="F28:S28"/>
    <mergeCell ref="O17:S17"/>
    <mergeCell ref="M31:S31"/>
    <mergeCell ref="D31:I31"/>
    <mergeCell ref="L48:O48"/>
    <mergeCell ref="R43:S44"/>
    <mergeCell ref="C45:E45"/>
    <mergeCell ref="C46:E46"/>
    <mergeCell ref="C47:E47"/>
    <mergeCell ref="C48:E48"/>
    <mergeCell ref="G45:I45"/>
    <mergeCell ref="G46:I46"/>
    <mergeCell ref="G47:I47"/>
    <mergeCell ref="G48:I48"/>
    <mergeCell ref="G43:I44"/>
    <mergeCell ref="L43:O43"/>
    <mergeCell ref="L44:O44"/>
    <mergeCell ref="L45:O45"/>
    <mergeCell ref="L46:O46"/>
    <mergeCell ref="L47:O47"/>
  </mergeCells>
  <phoneticPr fontId="34" type="noConversion"/>
  <conditionalFormatting sqref="A57:B57 U57:XFD57">
    <cfRule type="containsText" dxfId="15" priority="1" operator="containsText" text="✓">
      <formula>NOT(ISERROR(SEARCH("✓",A57)))</formula>
    </cfRule>
  </conditionalFormatting>
  <conditionalFormatting sqref="A31:D31 J31:S31 P33:XFD33 C33:I39 J34:XFD34 J36:S36 A38:S39 J40:O40 A41:E41 G41:K41 A42:L42 A43:G43 R43 P43:P48 A44:F44 J44:L48 A45:C48 F45:G48 Q45:S48 A1:S1 T1:XFD32 F2:G4 A2:E5 H2:S5 A6:S30 J32:O32 A32:B37 J33:K33 J35:K35 T35:XFD56 J37:K37 Q37:S37 A40:B40 J43:K43 A49:K49 A50:S53 A54:I54 N54:S54 A55:S56 A58:K71 T58:XFD98 A72:S98">
    <cfRule type="containsText" dxfId="14" priority="15" operator="containsText" text="✓">
      <formula>NOT(ISERROR(SEARCH("✓",A1)))</formula>
    </cfRule>
  </conditionalFormatting>
  <conditionalFormatting sqref="Q40:S41">
    <cfRule type="containsText" dxfId="11" priority="4" operator="containsText" text="✓">
      <formula>NOT(ISERROR(SEARCH("✓",Q40)))</formula>
    </cfRule>
  </conditionalFormatting>
  <dataValidations count="1">
    <dataValidation type="list" allowBlank="1" showInputMessage="1" showErrorMessage="1" sqref="H14:H16 H19:H21" xr:uid="{7FFF2C4E-5DDC-4A7C-84AE-8AAED1650864}">
      <formula1>"Yes or No, Yes, No"</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expression" priority="2" id="{A47B8A92-0C6B-4024-8CB2-3901D5B79815}">
            <xm:f>$F$28='Targets|Dropdowns'!$B$6</xm:f>
            <x14:dxf>
              <font>
                <color theme="0"/>
              </font>
              <fill>
                <patternFill>
                  <bgColor theme="0"/>
                </patternFill>
              </fill>
              <border>
                <left style="thin">
                  <color theme="0"/>
                </left>
                <right style="thin">
                  <color theme="0"/>
                </right>
                <top style="thin">
                  <color theme="0"/>
                </top>
                <bottom style="thin">
                  <color theme="0"/>
                </bottom>
              </border>
            </x14:dxf>
          </x14:cfRule>
          <x14:cfRule type="expression" priority="3" id="{A01C6388-CD25-40A3-BAE4-1D54527AB078}">
            <xm:f>$F$28='Targets|Dropdowns'!$B$5</xm:f>
            <x14:dxf>
              <font>
                <color theme="0"/>
              </font>
              <fill>
                <patternFill>
                  <bgColor theme="0"/>
                </patternFill>
              </fill>
              <border>
                <left/>
                <right/>
                <top/>
                <bottom/>
              </border>
            </x14:dxf>
          </x14:cfRule>
          <xm:sqref>C31:I31 L31:S31 L33:S36 C38:I38 L40:S41 C41:I48 L43:S48</xm:sqref>
        </x14:conditionalFormatting>
      </x14:conditionalFormattings>
    </ext>
    <ext xmlns:x14="http://schemas.microsoft.com/office/spreadsheetml/2009/9/main" uri="{CCE6A557-97BC-4b89-ADB6-D9C93CAAB3DF}">
      <x14:dataValidations xmlns:xm="http://schemas.microsoft.com/office/excel/2006/main" count="4">
        <x14:dataValidation type="list" errorStyle="information" allowBlank="1" showInputMessage="1" showErrorMessage="1" xr:uid="{9DE27199-0875-4E39-A137-5699E6AA8260}">
          <x14:formula1>
            <xm:f>'Targets|Dropdowns'!$B$13:$B$44</xm:f>
          </x14:formula1>
          <xm:sqref>F13 L45:L48</xm:sqref>
        </x14:dataValidation>
        <x14:dataValidation type="list" allowBlank="1" showInputMessage="1" showErrorMessage="1" xr:uid="{0CA6B018-5F30-45EE-B564-EB8B6DF3B0F4}">
          <x14:formula1>
            <xm:f>'Targets|Dropdowns'!$J$61:$J$63</xm:f>
          </x14:formula1>
          <xm:sqref>M31:S31</xm:sqref>
        </x14:dataValidation>
        <x14:dataValidation type="list" allowBlank="1" showInputMessage="1" showErrorMessage="1" xr:uid="{41E523CB-B776-45AC-A545-48DEED42C957}">
          <x14:formula1>
            <xm:f>'Targets|Dropdowns'!$J$54:$J$58</xm:f>
          </x14:formula1>
          <xm:sqref>D31</xm:sqref>
        </x14:dataValidation>
        <x14:dataValidation type="list" allowBlank="1" showInputMessage="1" showErrorMessage="1" xr:uid="{5B4A9077-30E0-45A2-9500-46DAADF03A0C}">
          <x14:formula1>
            <xm:f>'Targets|Dropdowns'!$B$4:$B$6</xm:f>
          </x14:formula1>
          <xm:sqref>F28:S28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FABDDA-C849-4142-96C7-6D1FBC65E111}">
  <sheetPr codeName="Sheet5">
    <pageSetUpPr autoPageBreaks="0"/>
  </sheetPr>
  <dimension ref="A1:Z98"/>
  <sheetViews>
    <sheetView zoomScaleNormal="100" workbookViewId="0">
      <selection activeCell="C11" sqref="C11:J12"/>
    </sheetView>
  </sheetViews>
  <sheetFormatPr defaultColWidth="8.640625" defaultRowHeight="17.25" customHeight="1" x14ac:dyDescent="0.35"/>
  <cols>
    <col min="1" max="1" width="1.640625" style="2" customWidth="1"/>
    <col min="2" max="2" width="5.140625" style="2" customWidth="1"/>
    <col min="3" max="3" width="17.85546875" style="2" customWidth="1"/>
    <col min="4" max="4" width="13.140625" style="2" customWidth="1"/>
    <col min="5" max="5" width="7.85546875" style="2" hidden="1" customWidth="1"/>
    <col min="6" max="6" width="16.78515625" style="2" customWidth="1"/>
    <col min="7" max="8" width="11" style="2" customWidth="1"/>
    <col min="9" max="10" width="16.78515625" style="2" customWidth="1"/>
    <col min="11" max="11" width="4.85546875" style="2" customWidth="1"/>
    <col min="12" max="12" width="3.140625" style="2" customWidth="1"/>
    <col min="13" max="13" width="5.140625" style="2" customWidth="1"/>
    <col min="14" max="14" width="8" style="2" customWidth="1"/>
    <col min="15" max="15" width="10.140625" style="2" customWidth="1"/>
    <col min="16" max="16" width="19.140625" style="2" customWidth="1"/>
    <col min="17" max="17" width="3.85546875" style="2" customWidth="1"/>
    <col min="18" max="18" width="1.640625" style="2" customWidth="1"/>
    <col min="19" max="16384" width="8.640625" style="2"/>
  </cols>
  <sheetData>
    <row r="1" spans="1:23" ht="14.15" x14ac:dyDescent="0.35">
      <c r="A1" s="56" t="s">
        <v>0</v>
      </c>
      <c r="B1" s="56" t="s">
        <v>0</v>
      </c>
      <c r="C1" s="56" t="s">
        <v>0</v>
      </c>
      <c r="D1" s="56" t="s">
        <v>0</v>
      </c>
      <c r="E1" s="56" t="s">
        <v>0</v>
      </c>
      <c r="F1" s="56" t="s">
        <v>0</v>
      </c>
      <c r="G1" s="56" t="s">
        <v>0</v>
      </c>
      <c r="H1" s="56"/>
      <c r="I1" s="56" t="s">
        <v>0</v>
      </c>
      <c r="J1" s="56"/>
      <c r="K1" s="56" t="s">
        <v>0</v>
      </c>
      <c r="L1" s="56" t="s">
        <v>0</v>
      </c>
      <c r="M1" s="56" t="s">
        <v>0</v>
      </c>
      <c r="N1" s="56" t="s">
        <v>0</v>
      </c>
      <c r="O1" s="56" t="s">
        <v>0</v>
      </c>
      <c r="P1" s="56" t="s">
        <v>0</v>
      </c>
      <c r="Q1" s="56" t="s">
        <v>0</v>
      </c>
      <c r="R1" s="56" t="s">
        <v>0</v>
      </c>
      <c r="S1" s="56" t="s">
        <v>0</v>
      </c>
      <c r="T1" s="56" t="s">
        <v>0</v>
      </c>
      <c r="U1" s="56" t="s">
        <v>0</v>
      </c>
      <c r="V1" s="56" t="s">
        <v>0</v>
      </c>
      <c r="W1" s="56" t="s">
        <v>0</v>
      </c>
    </row>
    <row r="2" spans="1:23" ht="14.15" x14ac:dyDescent="0.35">
      <c r="Q2" s="36"/>
      <c r="R2" s="27"/>
      <c r="S2" s="27"/>
      <c r="T2" s="27"/>
      <c r="U2" s="27"/>
    </row>
    <row r="3" spans="1:23" ht="14.15" x14ac:dyDescent="0.35">
      <c r="Q3" s="36"/>
      <c r="R3" s="27"/>
      <c r="S3" s="27"/>
      <c r="T3" s="27"/>
      <c r="U3" s="27"/>
    </row>
    <row r="4" spans="1:23" ht="14.15" x14ac:dyDescent="0.35">
      <c r="Q4" s="36"/>
      <c r="R4" s="27"/>
      <c r="S4" s="27"/>
      <c r="T4" s="27"/>
      <c r="U4" s="27"/>
    </row>
    <row r="5" spans="1:23" ht="14.15" x14ac:dyDescent="0.35">
      <c r="Q5" s="36"/>
      <c r="R5" s="27"/>
      <c r="S5" s="27"/>
      <c r="T5" s="27"/>
      <c r="U5" s="27"/>
    </row>
    <row r="6" spans="1:23" ht="14.6" thickBot="1" x14ac:dyDescent="0.4">
      <c r="T6" s="4"/>
    </row>
    <row r="7" spans="1:23" ht="17.899999999999999" customHeight="1" x14ac:dyDescent="0.35">
      <c r="B7" s="898" t="s">
        <v>361</v>
      </c>
      <c r="C7" s="899"/>
      <c r="D7" s="899"/>
      <c r="E7" s="899"/>
      <c r="F7" s="899"/>
      <c r="G7" s="899"/>
      <c r="H7" s="899"/>
      <c r="I7" s="899"/>
      <c r="J7" s="899"/>
      <c r="K7" s="900"/>
      <c r="N7" s="4"/>
    </row>
    <row r="8" spans="1:23" ht="17.899999999999999" customHeight="1" x14ac:dyDescent="0.35">
      <c r="B8" s="901"/>
      <c r="C8" s="902"/>
      <c r="D8" s="902"/>
      <c r="E8" s="902"/>
      <c r="F8" s="902"/>
      <c r="G8" s="902"/>
      <c r="H8" s="902"/>
      <c r="I8" s="902"/>
      <c r="J8" s="902"/>
      <c r="K8" s="903"/>
      <c r="N8" s="4"/>
    </row>
    <row r="9" spans="1:23" ht="12" customHeight="1" x14ac:dyDescent="0.35">
      <c r="B9" s="273"/>
      <c r="C9" s="274"/>
      <c r="D9" s="274"/>
      <c r="E9" s="274"/>
      <c r="F9" s="274"/>
      <c r="G9" s="274"/>
      <c r="H9" s="274"/>
      <c r="I9" s="274"/>
      <c r="J9" s="274"/>
      <c r="K9" s="275"/>
      <c r="N9" s="4"/>
    </row>
    <row r="10" spans="1:23" ht="34" customHeight="1" x14ac:dyDescent="0.35">
      <c r="B10" s="143"/>
      <c r="C10" s="786" t="s">
        <v>362</v>
      </c>
      <c r="D10" s="786"/>
      <c r="E10" s="786"/>
      <c r="F10" s="786"/>
      <c r="G10" s="786"/>
      <c r="H10" s="786"/>
      <c r="I10" s="786"/>
      <c r="J10" s="786"/>
      <c r="K10" s="9"/>
      <c r="N10" s="4"/>
    </row>
    <row r="11" spans="1:23" ht="14.15" x14ac:dyDescent="0.35">
      <c r="B11" s="143"/>
      <c r="C11" s="991"/>
      <c r="D11" s="991"/>
      <c r="E11" s="991"/>
      <c r="F11" s="991"/>
      <c r="G11" s="991"/>
      <c r="H11" s="991"/>
      <c r="I11" s="991"/>
      <c r="J11" s="991"/>
      <c r="K11" s="9"/>
      <c r="N11" s="4"/>
    </row>
    <row r="12" spans="1:23" ht="14.15" x14ac:dyDescent="0.35">
      <c r="B12" s="143"/>
      <c r="C12" s="991"/>
      <c r="D12" s="991"/>
      <c r="E12" s="991"/>
      <c r="F12" s="991"/>
      <c r="G12" s="991"/>
      <c r="H12" s="991"/>
      <c r="I12" s="991"/>
      <c r="J12" s="991"/>
      <c r="K12" s="9"/>
      <c r="N12" s="4"/>
    </row>
    <row r="13" spans="1:23" ht="14.15" customHeight="1" thickBot="1" x14ac:dyDescent="0.4">
      <c r="B13" s="146"/>
      <c r="C13" s="185"/>
      <c r="D13" s="185"/>
      <c r="E13" s="185"/>
      <c r="F13" s="185"/>
      <c r="G13" s="185"/>
      <c r="H13" s="185"/>
      <c r="I13" s="185"/>
      <c r="J13" s="185"/>
      <c r="K13" s="144"/>
      <c r="N13" s="4"/>
    </row>
    <row r="14" spans="1:23" ht="15" customHeight="1" thickBot="1" x14ac:dyDescent="0.4">
      <c r="I14" s="3"/>
      <c r="J14" s="3"/>
      <c r="K14" s="3"/>
    </row>
    <row r="15" spans="1:23" ht="17.25" customHeight="1" x14ac:dyDescent="0.35">
      <c r="B15" s="898" t="s">
        <v>363</v>
      </c>
      <c r="C15" s="899"/>
      <c r="D15" s="899"/>
      <c r="E15" s="899"/>
      <c r="F15" s="899"/>
      <c r="G15" s="899"/>
      <c r="H15" s="899"/>
      <c r="I15" s="899"/>
      <c r="J15" s="899"/>
      <c r="K15" s="900"/>
    </row>
    <row r="16" spans="1:23" ht="17.25" customHeight="1" x14ac:dyDescent="0.35">
      <c r="B16" s="901"/>
      <c r="C16" s="902"/>
      <c r="D16" s="902"/>
      <c r="E16" s="902"/>
      <c r="F16" s="902"/>
      <c r="G16" s="902"/>
      <c r="H16" s="902"/>
      <c r="I16" s="902"/>
      <c r="J16" s="902"/>
      <c r="K16" s="903"/>
      <c r="T16" s="4"/>
    </row>
    <row r="17" spans="2:26" ht="17.25" customHeight="1" x14ac:dyDescent="0.4">
      <c r="B17" s="135"/>
      <c r="C17" s="979"/>
      <c r="D17" s="994"/>
      <c r="E17" s="992" t="s">
        <v>364</v>
      </c>
      <c r="F17" s="995" t="s">
        <v>365</v>
      </c>
      <c r="G17" s="968" t="s">
        <v>366</v>
      </c>
      <c r="H17" s="968"/>
      <c r="I17" s="980" t="s">
        <v>367</v>
      </c>
      <c r="J17" s="155"/>
      <c r="K17" s="103"/>
      <c r="L17" s="7"/>
    </row>
    <row r="18" spans="2:26" ht="30" customHeight="1" x14ac:dyDescent="0.35">
      <c r="B18" s="143"/>
      <c r="C18" s="917"/>
      <c r="D18" s="994"/>
      <c r="E18" s="993"/>
      <c r="F18" s="993"/>
      <c r="G18" s="969"/>
      <c r="H18" s="969"/>
      <c r="I18" s="969"/>
      <c r="J18" s="155"/>
      <c r="K18" s="103"/>
      <c r="L18" s="7"/>
      <c r="T18" s="4"/>
    </row>
    <row r="19" spans="2:26" ht="17.25" customHeight="1" x14ac:dyDescent="0.35">
      <c r="B19" s="143"/>
      <c r="C19" s="7" t="s">
        <v>368</v>
      </c>
      <c r="D19" s="104"/>
      <c r="E19" s="651">
        <f>F19*0.10548</f>
        <v>0</v>
      </c>
      <c r="F19" s="652"/>
      <c r="G19" s="970" t="e">
        <f>_xlfn.XLOOKUP(Summary!$D$14,'Emissions Factors'!$B$9:$B$21,'Emissions Factors'!G9:G21,,0)</f>
        <v>#N/A</v>
      </c>
      <c r="H19" s="971"/>
      <c r="I19" s="569" t="str">
        <f t="shared" ref="I19:I27" si="0">IF(ISBLANK(F19),"",G19*F19)</f>
        <v/>
      </c>
      <c r="J19" s="729"/>
      <c r="K19" s="103"/>
      <c r="L19" s="7"/>
      <c r="T19" s="4"/>
    </row>
    <row r="20" spans="2:26" ht="17.25" customHeight="1" x14ac:dyDescent="0.35">
      <c r="B20" s="143"/>
      <c r="C20" s="7" t="s">
        <v>369</v>
      </c>
      <c r="D20" s="7"/>
      <c r="E20" s="651">
        <f>F20</f>
        <v>0</v>
      </c>
      <c r="F20" s="652"/>
      <c r="G20" s="970" t="e">
        <f>_xlfn.XLOOKUP(Summary!$D$14,'Emissions Factors'!$B$9:$B$21,'Emissions Factors'!F9:F21,,0)</f>
        <v>#N/A</v>
      </c>
      <c r="H20" s="971"/>
      <c r="I20" s="569" t="str">
        <f t="shared" si="0"/>
        <v/>
      </c>
      <c r="J20" s="729"/>
      <c r="K20" s="103"/>
      <c r="L20" s="7"/>
      <c r="T20" s="4"/>
    </row>
    <row r="21" spans="2:26" ht="17.25" customHeight="1" x14ac:dyDescent="0.35">
      <c r="B21" s="143"/>
      <c r="C21" s="7" t="s">
        <v>370</v>
      </c>
      <c r="D21" s="7"/>
      <c r="E21" s="651">
        <f t="shared" ref="E21:E27" si="1">F21</f>
        <v>0</v>
      </c>
      <c r="F21" s="652"/>
      <c r="G21" s="970">
        <f>'Emissions Factors'!J9</f>
        <v>95.682124929861544</v>
      </c>
      <c r="H21" s="971"/>
      <c r="I21" s="569" t="str">
        <f t="shared" si="0"/>
        <v/>
      </c>
      <c r="J21" s="729"/>
      <c r="K21" s="103"/>
      <c r="L21" s="7"/>
      <c r="T21" s="4"/>
    </row>
    <row r="22" spans="2:26" ht="17.25" customHeight="1" x14ac:dyDescent="0.35">
      <c r="B22" s="143"/>
      <c r="C22" s="7" t="s">
        <v>371</v>
      </c>
      <c r="D22" s="7"/>
      <c r="E22" s="651">
        <f t="shared" si="1"/>
        <v>0</v>
      </c>
      <c r="F22" s="652"/>
      <c r="G22" s="970">
        <f>'Emissions Factors'!J10</f>
        <v>70.222054563928367</v>
      </c>
      <c r="H22" s="971"/>
      <c r="I22" s="569" t="str">
        <f t="shared" si="0"/>
        <v/>
      </c>
      <c r="J22" s="729"/>
      <c r="K22" s="103"/>
      <c r="L22" s="7"/>
    </row>
    <row r="23" spans="2:26" ht="17.25" customHeight="1" x14ac:dyDescent="0.35">
      <c r="B23" s="143"/>
      <c r="C23" s="7" t="s">
        <v>372</v>
      </c>
      <c r="D23" s="7"/>
      <c r="E23" s="651">
        <f t="shared" si="1"/>
        <v>0</v>
      </c>
      <c r="F23" s="652"/>
      <c r="G23" s="970">
        <f>'Emissions Factors'!J11</f>
        <v>71.208447703249874</v>
      </c>
      <c r="H23" s="971"/>
      <c r="I23" s="569" t="str">
        <f t="shared" si="0"/>
        <v/>
      </c>
      <c r="J23" s="729"/>
      <c r="K23" s="103"/>
      <c r="L23" s="7"/>
    </row>
    <row r="24" spans="2:26" ht="17.25" customHeight="1" x14ac:dyDescent="0.35">
      <c r="B24" s="143"/>
      <c r="C24" s="7" t="s">
        <v>373</v>
      </c>
      <c r="D24" s="7"/>
      <c r="E24" s="651">
        <f t="shared" si="1"/>
        <v>0</v>
      </c>
      <c r="F24" s="652"/>
      <c r="G24" s="970">
        <f>'Emissions Factors'!J12</f>
        <v>61.153057278476219</v>
      </c>
      <c r="H24" s="971"/>
      <c r="I24" s="569" t="str">
        <f t="shared" si="0"/>
        <v/>
      </c>
      <c r="J24" s="729"/>
      <c r="K24" s="103"/>
      <c r="L24" s="7"/>
    </row>
    <row r="25" spans="2:26" ht="17.25" customHeight="1" x14ac:dyDescent="0.35">
      <c r="B25" s="143"/>
      <c r="C25" s="868" t="s">
        <v>950</v>
      </c>
      <c r="D25" s="870"/>
      <c r="E25" s="651">
        <f t="shared" si="1"/>
        <v>0</v>
      </c>
      <c r="F25" s="652"/>
      <c r="G25" s="977"/>
      <c r="H25" s="978"/>
      <c r="I25" s="569" t="str">
        <f t="shared" si="0"/>
        <v/>
      </c>
      <c r="J25" s="729"/>
      <c r="K25" s="103"/>
      <c r="L25" s="7"/>
      <c r="M25" s="7"/>
      <c r="N25" s="7"/>
      <c r="O25" s="7"/>
      <c r="P25" s="7"/>
      <c r="Q25" s="7"/>
    </row>
    <row r="26" spans="2:26" ht="17.25" customHeight="1" x14ac:dyDescent="0.35">
      <c r="B26" s="143"/>
      <c r="C26" s="868" t="s">
        <v>950</v>
      </c>
      <c r="D26" s="870"/>
      <c r="E26" s="651">
        <f t="shared" si="1"/>
        <v>0</v>
      </c>
      <c r="F26" s="652"/>
      <c r="G26" s="977"/>
      <c r="H26" s="978"/>
      <c r="I26" s="569" t="str">
        <f t="shared" si="0"/>
        <v/>
      </c>
      <c r="J26" s="729"/>
      <c r="K26" s="103"/>
      <c r="L26" s="7"/>
      <c r="M26" s="27"/>
      <c r="N26" s="27"/>
      <c r="O26" s="27"/>
      <c r="P26" s="27"/>
      <c r="Q26" s="27"/>
      <c r="R26" s="27"/>
      <c r="S26" s="4"/>
    </row>
    <row r="27" spans="2:26" ht="17.25" customHeight="1" x14ac:dyDescent="0.35">
      <c r="B27" s="143"/>
      <c r="C27" s="868" t="s">
        <v>950</v>
      </c>
      <c r="D27" s="870"/>
      <c r="E27" s="651">
        <f t="shared" si="1"/>
        <v>0</v>
      </c>
      <c r="F27" s="652"/>
      <c r="G27" s="977"/>
      <c r="H27" s="978"/>
      <c r="I27" s="569" t="str">
        <f t="shared" si="0"/>
        <v/>
      </c>
      <c r="J27" s="729"/>
      <c r="K27" s="103"/>
      <c r="L27" s="7"/>
      <c r="N27" s="27"/>
      <c r="O27" s="27"/>
      <c r="P27" s="27"/>
      <c r="Q27" s="27"/>
      <c r="R27" s="7"/>
    </row>
    <row r="28" spans="2:26" ht="17.25" customHeight="1" x14ac:dyDescent="0.35">
      <c r="B28" s="143"/>
      <c r="C28" s="7"/>
      <c r="D28" s="7"/>
      <c r="E28" s="7"/>
      <c r="F28" s="7"/>
      <c r="G28" s="7"/>
      <c r="H28" s="7"/>
      <c r="I28" s="7"/>
      <c r="J28" s="7"/>
      <c r="K28" s="103"/>
      <c r="L28" s="7"/>
      <c r="N28" s="27"/>
      <c r="O28" s="27"/>
      <c r="P28" s="27"/>
      <c r="Q28" s="27"/>
      <c r="R28" s="7"/>
    </row>
    <row r="29" spans="2:26" ht="17.25" customHeight="1" x14ac:dyDescent="0.35">
      <c r="B29" s="143"/>
      <c r="C29" s="981" t="s">
        <v>315</v>
      </c>
      <c r="D29" s="981"/>
      <c r="E29" s="158"/>
      <c r="F29" s="679">
        <f>SUM(E19:E27)</f>
        <v>0</v>
      </c>
      <c r="G29" s="7" t="s">
        <v>364</v>
      </c>
      <c r="H29" s="7"/>
      <c r="I29" s="679">
        <f>SUM(I19:I27)</f>
        <v>0</v>
      </c>
      <c r="J29" s="728"/>
      <c r="K29" s="103"/>
      <c r="L29" s="7"/>
      <c r="N29" s="27"/>
      <c r="O29" s="27"/>
      <c r="P29" s="27"/>
      <c r="Q29" s="27"/>
      <c r="R29" s="7"/>
      <c r="T29" s="76"/>
      <c r="U29" s="76"/>
      <c r="V29" s="76"/>
      <c r="W29" s="76"/>
      <c r="X29" s="76"/>
      <c r="Y29" s="76"/>
      <c r="Z29" s="76"/>
    </row>
    <row r="30" spans="2:26" ht="14.15" x14ac:dyDescent="0.35">
      <c r="B30" s="143"/>
      <c r="C30" s="7"/>
      <c r="D30" s="7"/>
      <c r="E30" s="7"/>
      <c r="F30" s="7"/>
      <c r="G30" s="7"/>
      <c r="H30" s="7"/>
      <c r="I30" s="7"/>
      <c r="J30" s="7"/>
      <c r="K30" s="103"/>
      <c r="L30" s="7"/>
      <c r="N30" s="27"/>
      <c r="O30" s="27"/>
      <c r="P30" s="27"/>
      <c r="Q30" s="27"/>
      <c r="R30" s="7"/>
      <c r="T30" s="151"/>
      <c r="U30" s="151"/>
      <c r="V30" s="151"/>
      <c r="W30" s="151"/>
      <c r="X30" s="151"/>
      <c r="Y30" s="151"/>
      <c r="Z30" s="151"/>
    </row>
    <row r="31" spans="2:26" ht="14.15" customHeight="1" x14ac:dyDescent="0.35">
      <c r="B31" s="342" t="s">
        <v>948</v>
      </c>
      <c r="C31" s="974" t="s">
        <v>953</v>
      </c>
      <c r="D31" s="974"/>
      <c r="E31" s="974"/>
      <c r="F31" s="974"/>
      <c r="G31" s="974"/>
      <c r="H31" s="974"/>
      <c r="I31" s="974"/>
      <c r="J31" s="974"/>
      <c r="K31" s="103"/>
      <c r="L31" s="7"/>
      <c r="N31" s="27"/>
      <c r="O31" s="27"/>
      <c r="P31" s="27"/>
      <c r="Q31" s="27"/>
      <c r="R31" s="7"/>
      <c r="T31" s="76"/>
      <c r="U31" s="76"/>
      <c r="V31" s="76"/>
      <c r="W31" s="76"/>
      <c r="X31" s="76"/>
      <c r="Y31" s="76"/>
      <c r="Z31" s="76"/>
    </row>
    <row r="32" spans="2:26" ht="14.15" customHeight="1" x14ac:dyDescent="0.35">
      <c r="B32" s="342" t="s">
        <v>945</v>
      </c>
      <c r="C32" s="974" t="s">
        <v>954</v>
      </c>
      <c r="D32" s="974"/>
      <c r="E32" s="974"/>
      <c r="F32" s="974"/>
      <c r="G32" s="974"/>
      <c r="H32" s="974"/>
      <c r="I32" s="974"/>
      <c r="J32" s="974"/>
      <c r="K32" s="103"/>
      <c r="L32" s="7"/>
      <c r="N32" s="27"/>
      <c r="O32" s="27"/>
      <c r="P32" s="27"/>
      <c r="Q32" s="27"/>
      <c r="R32" s="7"/>
      <c r="T32" s="76"/>
      <c r="U32" s="76"/>
      <c r="V32" s="76"/>
      <c r="W32" s="76"/>
      <c r="X32" s="76"/>
      <c r="Y32" s="76"/>
      <c r="Z32" s="76"/>
    </row>
    <row r="33" spans="2:18" ht="14.6" thickBot="1" x14ac:dyDescent="0.4">
      <c r="B33" s="146"/>
      <c r="C33" s="206"/>
      <c r="D33" s="206"/>
      <c r="E33" s="206"/>
      <c r="F33" s="206"/>
      <c r="G33" s="206"/>
      <c r="H33" s="206"/>
      <c r="I33" s="206"/>
      <c r="J33" s="206"/>
      <c r="K33" s="201"/>
      <c r="L33" s="7"/>
      <c r="N33" s="27"/>
      <c r="O33" s="27"/>
      <c r="P33" s="27"/>
      <c r="Q33" s="27"/>
      <c r="R33" s="7"/>
    </row>
    <row r="34" spans="2:18" ht="17.899999999999999" customHeight="1" thickBot="1" x14ac:dyDescent="0.4">
      <c r="C34" s="7"/>
      <c r="D34" s="7"/>
      <c r="E34" s="7"/>
      <c r="F34" s="7"/>
      <c r="G34" s="7"/>
      <c r="H34" s="7"/>
      <c r="I34" s="7"/>
      <c r="J34" s="7"/>
      <c r="K34" s="7"/>
      <c r="L34" s="7"/>
      <c r="M34" s="7"/>
      <c r="N34" s="27"/>
      <c r="O34" s="27"/>
      <c r="P34" s="27"/>
      <c r="Q34" s="27"/>
      <c r="R34" s="7"/>
    </row>
    <row r="35" spans="2:18" ht="17.899999999999999" customHeight="1" x14ac:dyDescent="0.35">
      <c r="B35" s="983" t="s">
        <v>374</v>
      </c>
      <c r="C35" s="984"/>
      <c r="D35" s="984"/>
      <c r="E35" s="984"/>
      <c r="F35" s="984"/>
      <c r="G35" s="984"/>
      <c r="H35" s="984"/>
      <c r="I35" s="984"/>
      <c r="J35" s="985"/>
      <c r="K35" s="986"/>
      <c r="L35" s="7"/>
      <c r="M35" s="7"/>
      <c r="N35" s="27"/>
      <c r="O35" s="27"/>
      <c r="P35" s="27"/>
      <c r="Q35" s="27"/>
      <c r="R35" s="7"/>
    </row>
    <row r="36" spans="2:18" ht="17.899999999999999" customHeight="1" x14ac:dyDescent="0.35">
      <c r="B36" s="987"/>
      <c r="C36" s="988"/>
      <c r="D36" s="988"/>
      <c r="E36" s="988"/>
      <c r="F36" s="988"/>
      <c r="G36" s="988"/>
      <c r="H36" s="988"/>
      <c r="I36" s="988"/>
      <c r="J36" s="989"/>
      <c r="K36" s="990"/>
      <c r="L36" s="7"/>
      <c r="M36" s="7"/>
      <c r="N36" s="27"/>
      <c r="O36" s="27"/>
      <c r="P36" s="27"/>
      <c r="Q36" s="27"/>
      <c r="R36" s="7"/>
    </row>
    <row r="37" spans="2:18" ht="17.899999999999999" customHeight="1" x14ac:dyDescent="0.35">
      <c r="B37" s="273"/>
      <c r="C37" s="274"/>
      <c r="D37" s="274"/>
      <c r="E37" s="274"/>
      <c r="F37" s="274"/>
      <c r="G37" s="274"/>
      <c r="H37" s="274"/>
      <c r="I37" s="274"/>
      <c r="J37" s="274"/>
      <c r="K37" s="275"/>
      <c r="L37" s="7"/>
      <c r="M37" s="7"/>
      <c r="N37" s="27"/>
      <c r="O37" s="27"/>
      <c r="P37" s="27"/>
      <c r="Q37" s="27"/>
      <c r="R37" s="7"/>
    </row>
    <row r="38" spans="2:18" ht="17.899999999999999" customHeight="1" x14ac:dyDescent="0.35">
      <c r="B38" s="132"/>
      <c r="C38" s="7"/>
      <c r="D38" s="7"/>
      <c r="F38" s="980" t="s">
        <v>375</v>
      </c>
      <c r="G38" s="980" t="s">
        <v>376</v>
      </c>
      <c r="H38" s="980"/>
      <c r="I38" s="980" t="s">
        <v>367</v>
      </c>
      <c r="J38" s="155"/>
      <c r="K38" s="103"/>
      <c r="L38" s="7"/>
      <c r="M38" s="7"/>
      <c r="N38" s="27"/>
      <c r="O38" s="27"/>
      <c r="P38" s="27"/>
      <c r="Q38" s="27"/>
      <c r="R38" s="7"/>
    </row>
    <row r="39" spans="2:18" ht="17.899999999999999" customHeight="1" x14ac:dyDescent="0.35">
      <c r="B39" s="132"/>
      <c r="C39" s="7"/>
      <c r="D39" s="7"/>
      <c r="F39" s="969"/>
      <c r="G39" s="969"/>
      <c r="H39" s="969"/>
      <c r="I39" s="969"/>
      <c r="J39" s="155"/>
      <c r="K39" s="103"/>
      <c r="L39" s="7"/>
      <c r="M39" s="7"/>
      <c r="N39" s="27"/>
      <c r="O39" s="27"/>
      <c r="P39" s="27"/>
      <c r="Q39" s="27"/>
      <c r="R39" s="7"/>
    </row>
    <row r="40" spans="2:18" ht="17.899999999999999" customHeight="1" x14ac:dyDescent="0.35">
      <c r="B40" s="132"/>
      <c r="C40" s="863" t="s">
        <v>377</v>
      </c>
      <c r="D40" s="863"/>
      <c r="F40" s="568"/>
      <c r="G40" s="970">
        <v>0</v>
      </c>
      <c r="H40" s="971"/>
      <c r="I40" s="569">
        <f>F40*G40</f>
        <v>0</v>
      </c>
      <c r="J40" s="729"/>
      <c r="K40" s="103"/>
      <c r="L40" s="7"/>
      <c r="M40" s="7"/>
      <c r="N40" s="27"/>
      <c r="O40" s="27"/>
      <c r="P40" s="27"/>
      <c r="Q40" s="27"/>
      <c r="R40" s="7"/>
    </row>
    <row r="41" spans="2:18" ht="17.899999999999999" customHeight="1" x14ac:dyDescent="0.35">
      <c r="B41" s="132"/>
      <c r="C41" s="863" t="s">
        <v>378</v>
      </c>
      <c r="D41" s="863"/>
      <c r="F41" s="568"/>
      <c r="G41" s="970">
        <v>0</v>
      </c>
      <c r="H41" s="971"/>
      <c r="I41" s="569">
        <f>F41*G41</f>
        <v>0</v>
      </c>
      <c r="J41" s="729"/>
      <c r="K41" s="103"/>
      <c r="L41" s="7"/>
      <c r="M41" s="7"/>
      <c r="N41" s="27"/>
      <c r="O41" s="27"/>
      <c r="P41" s="27"/>
      <c r="Q41" s="27"/>
      <c r="R41" s="7"/>
    </row>
    <row r="42" spans="2:18" ht="17.899999999999999" customHeight="1" x14ac:dyDescent="0.35">
      <c r="B42" s="132"/>
      <c r="C42" s="863" t="s">
        <v>379</v>
      </c>
      <c r="D42" s="863"/>
      <c r="F42" s="568"/>
      <c r="G42" s="970">
        <v>0</v>
      </c>
      <c r="H42" s="971"/>
      <c r="I42" s="569">
        <f>F42*G42</f>
        <v>0</v>
      </c>
      <c r="J42" s="729"/>
      <c r="K42" s="103"/>
      <c r="L42" s="7"/>
      <c r="M42" s="7"/>
      <c r="N42" s="27"/>
      <c r="O42" s="27"/>
      <c r="P42" s="27"/>
      <c r="Q42" s="27"/>
      <c r="R42" s="7"/>
    </row>
    <row r="43" spans="2:18" ht="17.899999999999999" customHeight="1" x14ac:dyDescent="0.35">
      <c r="B43" s="132"/>
      <c r="C43" s="12"/>
      <c r="D43" s="12"/>
      <c r="F43" s="7"/>
      <c r="G43" s="7"/>
      <c r="H43" s="7"/>
      <c r="I43" s="7"/>
      <c r="J43" s="7"/>
      <c r="K43" s="103"/>
      <c r="L43" s="7"/>
      <c r="M43" s="7"/>
      <c r="N43" s="27"/>
      <c r="O43" s="27"/>
      <c r="P43" s="27"/>
      <c r="Q43" s="27"/>
      <c r="R43" s="7"/>
    </row>
    <row r="44" spans="2:18" ht="17.899999999999999" customHeight="1" x14ac:dyDescent="0.35">
      <c r="B44" s="132"/>
      <c r="C44" s="94" t="s">
        <v>315</v>
      </c>
      <c r="D44" s="12"/>
      <c r="F44" s="679">
        <f>SUM(F40:F42)</f>
        <v>0</v>
      </c>
      <c r="G44" s="7"/>
      <c r="H44" s="7"/>
      <c r="I44" s="679">
        <f>SUM(I40:I42)</f>
        <v>0</v>
      </c>
      <c r="J44" s="728"/>
      <c r="K44" s="105"/>
      <c r="L44" s="7"/>
      <c r="M44" s="7"/>
      <c r="N44" s="27"/>
      <c r="O44" s="27"/>
      <c r="P44" s="27"/>
      <c r="Q44" s="27"/>
      <c r="R44" s="7"/>
    </row>
    <row r="45" spans="2:18" ht="17.899999999999999" customHeight="1" thickBot="1" x14ac:dyDescent="0.4">
      <c r="B45" s="193"/>
      <c r="C45" s="187"/>
      <c r="D45" s="187"/>
      <c r="E45" s="136"/>
      <c r="F45" s="187"/>
      <c r="G45" s="187"/>
      <c r="H45" s="187"/>
      <c r="I45" s="187"/>
      <c r="J45" s="187"/>
      <c r="K45" s="201"/>
      <c r="L45" s="7"/>
      <c r="M45" s="7"/>
      <c r="N45" s="27"/>
      <c r="O45" s="27"/>
      <c r="P45" s="27"/>
      <c r="Q45" s="27"/>
      <c r="R45" s="7"/>
    </row>
    <row r="46" spans="2:18" ht="17.899999999999999" customHeight="1" thickBot="1" x14ac:dyDescent="0.4">
      <c r="C46" s="7"/>
      <c r="D46" s="7"/>
      <c r="E46" s="7"/>
      <c r="F46" s="7"/>
      <c r="G46" s="7"/>
      <c r="H46" s="7"/>
      <c r="I46" s="7"/>
      <c r="J46" s="7"/>
      <c r="K46" s="7"/>
      <c r="L46" s="7"/>
      <c r="M46" s="7"/>
      <c r="N46" s="27"/>
      <c r="O46" s="27"/>
      <c r="P46" s="27"/>
      <c r="Q46" s="27"/>
      <c r="R46" s="7"/>
    </row>
    <row r="47" spans="2:18" ht="17.25" customHeight="1" x14ac:dyDescent="0.35">
      <c r="B47" s="898" t="s">
        <v>380</v>
      </c>
      <c r="C47" s="899"/>
      <c r="D47" s="899"/>
      <c r="E47" s="899"/>
      <c r="F47" s="899"/>
      <c r="G47" s="899"/>
      <c r="H47" s="899"/>
      <c r="I47" s="899"/>
      <c r="J47" s="899"/>
      <c r="K47" s="900"/>
      <c r="M47" s="7"/>
    </row>
    <row r="48" spans="2:18" ht="17.25" customHeight="1" x14ac:dyDescent="0.35">
      <c r="B48" s="901"/>
      <c r="C48" s="902"/>
      <c r="D48" s="902"/>
      <c r="E48" s="902"/>
      <c r="F48" s="902"/>
      <c r="G48" s="902"/>
      <c r="H48" s="902"/>
      <c r="I48" s="902"/>
      <c r="J48" s="902"/>
      <c r="K48" s="903"/>
      <c r="M48" s="7"/>
    </row>
    <row r="49" spans="2:16" ht="18.45" customHeight="1" x14ac:dyDescent="0.4">
      <c r="B49" s="207"/>
      <c r="C49" s="982"/>
      <c r="D49" s="982"/>
      <c r="E49" s="982"/>
      <c r="F49" s="982"/>
      <c r="G49" s="982"/>
      <c r="H49" s="982"/>
      <c r="I49" s="982"/>
      <c r="J49" s="968" t="s">
        <v>944</v>
      </c>
      <c r="K49" s="106"/>
      <c r="M49" s="7"/>
      <c r="P49" s="4"/>
    </row>
    <row r="50" spans="2:16" ht="33.450000000000003" customHeight="1" x14ac:dyDescent="0.5">
      <c r="B50" s="207"/>
      <c r="C50" s="538"/>
      <c r="D50" s="538"/>
      <c r="E50" s="356"/>
      <c r="F50" s="179" t="s">
        <v>375</v>
      </c>
      <c r="G50" s="829" t="s">
        <v>381</v>
      </c>
      <c r="H50" s="829"/>
      <c r="I50" s="179" t="s">
        <v>367</v>
      </c>
      <c r="J50" s="980"/>
      <c r="K50" s="106"/>
      <c r="M50" s="7"/>
      <c r="P50" s="7"/>
    </row>
    <row r="51" spans="2:16" ht="17.25" customHeight="1" x14ac:dyDescent="0.35">
      <c r="B51" s="132"/>
      <c r="C51" s="7" t="s">
        <v>382</v>
      </c>
      <c r="D51" s="7"/>
      <c r="E51" s="637"/>
      <c r="F51" s="571"/>
      <c r="G51" s="975"/>
      <c r="H51" s="976"/>
      <c r="I51" s="570">
        <f>IFERROR(F51*G51,0)</f>
        <v>0</v>
      </c>
      <c r="J51" s="969"/>
      <c r="K51" s="107"/>
      <c r="M51" s="7"/>
      <c r="P51" s="7"/>
    </row>
    <row r="52" spans="2:16" ht="17.25" customHeight="1" x14ac:dyDescent="0.35">
      <c r="B52" s="132"/>
      <c r="C52" s="7" t="s">
        <v>383</v>
      </c>
      <c r="D52" s="7"/>
      <c r="E52" s="637"/>
      <c r="F52" s="653"/>
      <c r="G52" s="615" t="s">
        <v>384</v>
      </c>
      <c r="H52" s="692" t="str" cm="1">
        <f t="array" ref="H52">IFERROR((1/G52)*(_xlfn.XLOOKUP(Summary!$D$14,'Emissions Factors'!$D$40:$P$40,IF(Summary!$D$17&gt;2050,_xlfn.XLOOKUP(2050,'Emissions Factors'!$B$41:$B$67,'Emissions Factors'!$D$41:$P$67),IF(ISBLANK(Summary!D17),_xlfn.XLOOKUP(2024,'Emissions Factors'!$B$41:$B$67,'Emissions Factors'!$D$41:$P$67),_xlfn.XLOOKUP(Summary!$D$17,'Emissions Factors'!$B$41:$B$67,'Emissions Factors'!$D$41:$P$67)))*(1000/1000000))),"-")</f>
        <v>-</v>
      </c>
      <c r="I52" s="570">
        <f>IFERROR(F52*H52,0)</f>
        <v>0</v>
      </c>
      <c r="J52" s="570">
        <f>IF(COUNTIF(C52, "*Green Heat*") &gt; 0,IFERROR(('Other Energy'!F52*'Other Energy'!$G$51)-'Other Energy'!I52,0),0)</f>
        <v>0</v>
      </c>
      <c r="K52" s="108"/>
      <c r="M52" s="7"/>
      <c r="P52" s="7"/>
    </row>
    <row r="53" spans="2:16" ht="17.25" customHeight="1" x14ac:dyDescent="0.35">
      <c r="B53" s="132"/>
      <c r="C53" s="838" t="s">
        <v>358</v>
      </c>
      <c r="D53" s="838"/>
      <c r="E53" s="644"/>
      <c r="F53" s="653"/>
      <c r="G53" s="975"/>
      <c r="H53" s="976"/>
      <c r="I53" s="570">
        <f>IFERROR(F53*G53,0)</f>
        <v>0</v>
      </c>
      <c r="J53" s="570">
        <f>IF(COUNTIF(C53, "*Green Heat*") &gt; 0,IFERROR(('Other Energy'!F53*'Other Energy'!$G$51)-'Other Energy'!I53,0),0)</f>
        <v>0</v>
      </c>
      <c r="K53" s="109"/>
      <c r="M53" s="7"/>
      <c r="P53" s="7"/>
    </row>
    <row r="54" spans="2:16" ht="17.25" customHeight="1" x14ac:dyDescent="0.35">
      <c r="B54" s="132"/>
      <c r="C54" s="868" t="s">
        <v>358</v>
      </c>
      <c r="D54" s="869"/>
      <c r="E54" s="644"/>
      <c r="F54" s="653"/>
      <c r="G54" s="975"/>
      <c r="H54" s="976"/>
      <c r="I54" s="570">
        <f>IFERROR(F54*G54,0)</f>
        <v>0</v>
      </c>
      <c r="J54" s="570">
        <f>IF(COUNTIF(C54, "*Green Heat*") &gt; 0,IFERROR(('Other Energy'!F54*'Other Energy'!$G$51)-'Other Energy'!I54,0),0)</f>
        <v>0</v>
      </c>
      <c r="K54" s="109"/>
      <c r="M54" s="7"/>
      <c r="P54" s="7"/>
    </row>
    <row r="55" spans="2:16" ht="17.25" customHeight="1" x14ac:dyDescent="0.35">
      <c r="B55" s="132"/>
      <c r="C55" s="12"/>
      <c r="D55" s="12"/>
      <c r="E55" s="12"/>
      <c r="F55" s="12"/>
      <c r="G55" s="7"/>
      <c r="H55" s="7"/>
      <c r="I55" s="7"/>
      <c r="J55" s="7"/>
      <c r="K55" s="109"/>
      <c r="M55" s="7"/>
      <c r="P55" s="225"/>
    </row>
    <row r="56" spans="2:16" ht="17.25" customHeight="1" x14ac:dyDescent="0.35">
      <c r="B56" s="132"/>
      <c r="C56" s="981" t="s">
        <v>943</v>
      </c>
      <c r="D56" s="981"/>
      <c r="E56" s="7"/>
      <c r="F56" s="679">
        <f>SUM(F51:F54)</f>
        <v>0</v>
      </c>
      <c r="G56" s="7"/>
      <c r="H56" s="7"/>
      <c r="I56" s="679">
        <f>SUM(I51:I54)</f>
        <v>0</v>
      </c>
      <c r="J56" s="679">
        <f>SUM(J52:J54)</f>
        <v>0</v>
      </c>
      <c r="K56" s="109"/>
      <c r="M56" s="7"/>
      <c r="P56" s="7"/>
    </row>
    <row r="57" spans="2:16" ht="17.25" customHeight="1" x14ac:dyDescent="0.35">
      <c r="B57" s="132"/>
      <c r="C57" s="181"/>
      <c r="D57" s="181"/>
      <c r="E57" s="7"/>
      <c r="F57" s="728"/>
      <c r="G57" s="7"/>
      <c r="H57" s="7"/>
      <c r="I57" s="7"/>
      <c r="J57" s="7"/>
      <c r="K57" s="109"/>
      <c r="M57" s="7"/>
      <c r="P57" s="7"/>
    </row>
    <row r="58" spans="2:16" ht="27.45" customHeight="1" x14ac:dyDescent="0.35">
      <c r="B58" s="730" t="s">
        <v>948</v>
      </c>
      <c r="C58" s="974" t="s">
        <v>946</v>
      </c>
      <c r="D58" s="974"/>
      <c r="E58" s="974"/>
      <c r="F58" s="974"/>
      <c r="G58" s="974"/>
      <c r="H58" s="974"/>
      <c r="I58" s="974"/>
      <c r="J58" s="974"/>
      <c r="K58" s="109"/>
      <c r="M58" s="7"/>
      <c r="P58" s="7"/>
    </row>
    <row r="59" spans="2:16" ht="14.15" x14ac:dyDescent="0.35">
      <c r="B59" s="730" t="s">
        <v>945</v>
      </c>
      <c r="C59" s="974" t="s">
        <v>947</v>
      </c>
      <c r="D59" s="974"/>
      <c r="E59" s="974"/>
      <c r="F59" s="974"/>
      <c r="G59" s="974"/>
      <c r="H59" s="974"/>
      <c r="I59" s="974"/>
      <c r="J59" s="974"/>
      <c r="K59" s="109"/>
      <c r="M59" s="7"/>
      <c r="P59" s="7"/>
    </row>
    <row r="60" spans="2:16" ht="14.15" x14ac:dyDescent="0.35">
      <c r="B60" s="730"/>
      <c r="C60" s="974"/>
      <c r="D60" s="974"/>
      <c r="E60" s="974"/>
      <c r="F60" s="974"/>
      <c r="G60" s="974"/>
      <c r="H60" s="974"/>
      <c r="I60" s="974"/>
      <c r="J60" s="974"/>
      <c r="K60" s="109"/>
      <c r="M60" s="7"/>
      <c r="P60" s="7"/>
    </row>
    <row r="61" spans="2:16" ht="17.25" customHeight="1" thickBot="1" x14ac:dyDescent="0.4">
      <c r="B61" s="208"/>
      <c r="C61" s="187"/>
      <c r="D61" s="187"/>
      <c r="E61" s="187"/>
      <c r="F61" s="187"/>
      <c r="G61" s="187"/>
      <c r="H61" s="187"/>
      <c r="I61" s="187"/>
      <c r="J61" s="187"/>
      <c r="K61" s="201"/>
      <c r="M61" s="7"/>
      <c r="P61" s="7"/>
    </row>
    <row r="62" spans="2:16" ht="17.25" customHeight="1" thickBot="1" x14ac:dyDescent="0.4">
      <c r="B62" s="26"/>
    </row>
    <row r="63" spans="2:16" ht="17.25" customHeight="1" x14ac:dyDescent="0.35">
      <c r="B63" s="898" t="s">
        <v>341</v>
      </c>
      <c r="C63" s="899"/>
      <c r="D63" s="899"/>
      <c r="E63" s="899"/>
      <c r="F63" s="899"/>
      <c r="G63" s="899"/>
      <c r="H63" s="899"/>
      <c r="I63" s="899"/>
      <c r="J63" s="899"/>
      <c r="K63" s="900"/>
    </row>
    <row r="64" spans="2:16" ht="17.25" customHeight="1" x14ac:dyDescent="0.35">
      <c r="B64" s="901"/>
      <c r="C64" s="902"/>
      <c r="D64" s="902"/>
      <c r="E64" s="902"/>
      <c r="F64" s="902"/>
      <c r="G64" s="902"/>
      <c r="H64" s="902"/>
      <c r="I64" s="902"/>
      <c r="J64" s="902"/>
      <c r="K64" s="903"/>
    </row>
    <row r="65" spans="2:20" ht="11.7" customHeight="1" x14ac:dyDescent="0.35">
      <c r="B65" s="143"/>
      <c r="K65" s="9"/>
    </row>
    <row r="66" spans="2:20" ht="17.25" customHeight="1" x14ac:dyDescent="0.35">
      <c r="B66" s="143"/>
      <c r="C66" s="7" t="s">
        <v>385</v>
      </c>
      <c r="H66" s="972"/>
      <c r="I66" s="973"/>
      <c r="K66" s="9"/>
    </row>
    <row r="67" spans="2:20" ht="11.7" customHeight="1" thickBot="1" x14ac:dyDescent="0.4">
      <c r="B67" s="146"/>
      <c r="C67" s="136"/>
      <c r="D67" s="136"/>
      <c r="E67" s="136"/>
      <c r="F67" s="136"/>
      <c r="G67" s="136"/>
      <c r="H67" s="136"/>
      <c r="I67" s="136"/>
      <c r="J67" s="136"/>
      <c r="K67" s="144"/>
    </row>
    <row r="68" spans="2:20" ht="17.25" customHeight="1" thickBot="1" x14ac:dyDescent="0.4"/>
    <row r="69" spans="2:20" s="7" customFormat="1" ht="15.75" customHeight="1" thickBot="1" x14ac:dyDescent="0.4">
      <c r="B69" s="806" t="s">
        <v>858</v>
      </c>
      <c r="C69" s="807"/>
      <c r="D69" s="807"/>
      <c r="E69" s="807"/>
      <c r="F69" s="807"/>
      <c r="G69" s="807"/>
      <c r="H69" s="807"/>
      <c r="I69" s="807"/>
      <c r="J69" s="807"/>
      <c r="K69" s="808"/>
      <c r="L69" s="2"/>
      <c r="M69" s="2"/>
      <c r="N69" s="2"/>
      <c r="O69" s="2"/>
      <c r="P69" s="2"/>
      <c r="Q69" s="2"/>
      <c r="R69" s="2"/>
      <c r="S69" s="2"/>
      <c r="T69" s="2"/>
    </row>
    <row r="98" spans="15:15" ht="17.25" customHeight="1" x14ac:dyDescent="0.35">
      <c r="O98" s="2" t="s">
        <v>386</v>
      </c>
    </row>
  </sheetData>
  <sheetProtection algorithmName="SHA-512" hashValue="J210Go8Iy/Gf1QhtQCEaeshmB9eKxlmxEnS5lw+BQVl6toG98+PZ2cEW1McwmKsT9OK9XNBoTJfmAQWvqK2RdA==" saltValue="CPvb7A7I1/U50YmpIcrxdw==" spinCount="100000" sheet="1" selectLockedCells="1"/>
  <mergeCells count="50">
    <mergeCell ref="C10:J10"/>
    <mergeCell ref="C11:J12"/>
    <mergeCell ref="B7:K8"/>
    <mergeCell ref="B15:K16"/>
    <mergeCell ref="B63:K64"/>
    <mergeCell ref="C41:D41"/>
    <mergeCell ref="C40:D40"/>
    <mergeCell ref="C29:D29"/>
    <mergeCell ref="E17:E18"/>
    <mergeCell ref="D17:D18"/>
    <mergeCell ref="C27:D27"/>
    <mergeCell ref="C42:D42"/>
    <mergeCell ref="F17:F18"/>
    <mergeCell ref="I17:I18"/>
    <mergeCell ref="C26:D26"/>
    <mergeCell ref="G27:H27"/>
    <mergeCell ref="B69:K69"/>
    <mergeCell ref="C17:C18"/>
    <mergeCell ref="F38:F39"/>
    <mergeCell ref="C25:D25"/>
    <mergeCell ref="C56:D56"/>
    <mergeCell ref="C53:D53"/>
    <mergeCell ref="C54:D54"/>
    <mergeCell ref="B47:K48"/>
    <mergeCell ref="C49:I49"/>
    <mergeCell ref="I38:I39"/>
    <mergeCell ref="B35:K36"/>
    <mergeCell ref="G53:H53"/>
    <mergeCell ref="G42:H42"/>
    <mergeCell ref="G38:H39"/>
    <mergeCell ref="C59:J60"/>
    <mergeCell ref="J49:J51"/>
    <mergeCell ref="H66:I66"/>
    <mergeCell ref="G23:H23"/>
    <mergeCell ref="C31:J31"/>
    <mergeCell ref="C32:J32"/>
    <mergeCell ref="G54:H54"/>
    <mergeCell ref="G40:H40"/>
    <mergeCell ref="G41:H41"/>
    <mergeCell ref="G51:H51"/>
    <mergeCell ref="G50:H50"/>
    <mergeCell ref="G24:H24"/>
    <mergeCell ref="G25:H25"/>
    <mergeCell ref="G26:H26"/>
    <mergeCell ref="C58:J58"/>
    <mergeCell ref="G17:H18"/>
    <mergeCell ref="G22:H22"/>
    <mergeCell ref="G19:H19"/>
    <mergeCell ref="G20:H20"/>
    <mergeCell ref="G21:H21"/>
  </mergeCells>
  <conditionalFormatting sqref="A69:B69 P69:XFD69">
    <cfRule type="containsText" dxfId="10" priority="1" operator="containsText" text="✓">
      <formula>NOT(ISERROR(SEARCH("✓",A69)))</formula>
    </cfRule>
  </conditionalFormatting>
  <conditionalFormatting sqref="R1:S1">
    <cfRule type="containsText" dxfId="9" priority="2" operator="containsText" text="✓">
      <formula>NOT(ISERROR(SEARCH("✓",R1)))</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F0E426-3AB0-45A1-8333-D5D7B3CA9422}">
  <sheetPr codeName="Sheet14">
    <pageSetUpPr autoPageBreaks="0"/>
  </sheetPr>
  <dimension ref="A1:P26"/>
  <sheetViews>
    <sheetView showGridLines="0" workbookViewId="0">
      <selection activeCell="E10" sqref="E10"/>
    </sheetView>
  </sheetViews>
  <sheetFormatPr defaultColWidth="8.640625" defaultRowHeight="17.25" customHeight="1" x14ac:dyDescent="0.35"/>
  <cols>
    <col min="1" max="1" width="1.35546875" style="2" customWidth="1"/>
    <col min="2" max="2" width="3.35546875" style="2" customWidth="1"/>
    <col min="3" max="3" width="3.140625" style="2" customWidth="1"/>
    <col min="4" max="4" width="53.5" style="2" customWidth="1"/>
    <col min="5" max="5" width="110.640625" style="2" customWidth="1"/>
    <col min="6" max="6" width="3.35546875" style="2" customWidth="1"/>
    <col min="7" max="7" width="6.85546875" style="2" customWidth="1"/>
    <col min="8" max="16384" width="8.640625" style="2"/>
  </cols>
  <sheetData>
    <row r="1" spans="1:16" ht="14.15" x14ac:dyDescent="0.35">
      <c r="A1" s="56" t="s">
        <v>0</v>
      </c>
      <c r="B1" s="56" t="s">
        <v>0</v>
      </c>
      <c r="C1" s="56" t="s">
        <v>0</v>
      </c>
      <c r="D1" s="56" t="s">
        <v>0</v>
      </c>
      <c r="E1" s="56" t="s">
        <v>0</v>
      </c>
      <c r="F1" s="56"/>
      <c r="G1" s="56" t="s">
        <v>0</v>
      </c>
      <c r="H1" s="56" t="s">
        <v>0</v>
      </c>
      <c r="I1" s="56"/>
      <c r="J1" s="499" t="s">
        <v>0</v>
      </c>
      <c r="K1" s="499" t="s">
        <v>0</v>
      </c>
      <c r="L1" s="499" t="s">
        <v>0</v>
      </c>
      <c r="M1" s="56" t="s">
        <v>0</v>
      </c>
      <c r="N1" s="56" t="s">
        <v>0</v>
      </c>
      <c r="O1" s="56" t="s">
        <v>0</v>
      </c>
      <c r="P1" s="56" t="s">
        <v>0</v>
      </c>
    </row>
    <row r="2" spans="1:16" ht="14.15" x14ac:dyDescent="0.35">
      <c r="F2" s="36"/>
      <c r="G2" s="27"/>
    </row>
    <row r="3" spans="1:16" ht="14.15" x14ac:dyDescent="0.35">
      <c r="F3" s="36"/>
      <c r="G3" s="27"/>
    </row>
    <row r="4" spans="1:16" ht="14.15" x14ac:dyDescent="0.35">
      <c r="F4" s="36"/>
      <c r="G4" s="27"/>
    </row>
    <row r="5" spans="1:16" ht="14.15" x14ac:dyDescent="0.35">
      <c r="F5" s="36"/>
      <c r="G5" s="27"/>
    </row>
    <row r="6" spans="1:16" ht="14.6" thickBot="1" x14ac:dyDescent="0.4">
      <c r="F6" s="36"/>
      <c r="G6" s="27"/>
    </row>
    <row r="7" spans="1:16" ht="14.15" x14ac:dyDescent="0.35">
      <c r="B7" s="907" t="s">
        <v>432</v>
      </c>
      <c r="C7" s="899"/>
      <c r="D7" s="899"/>
      <c r="E7" s="899"/>
      <c r="F7" s="900"/>
    </row>
    <row r="8" spans="1:16" ht="26.7" customHeight="1" x14ac:dyDescent="0.35">
      <c r="B8" s="901"/>
      <c r="C8" s="902"/>
      <c r="D8" s="902"/>
      <c r="E8" s="902"/>
      <c r="F8" s="903"/>
    </row>
    <row r="9" spans="1:16" ht="12" customHeight="1" x14ac:dyDescent="0.35">
      <c r="B9" s="273"/>
      <c r="C9" s="340"/>
      <c r="D9" s="340"/>
      <c r="E9" s="340"/>
      <c r="F9" s="275"/>
    </row>
    <row r="10" spans="1:16" ht="14.15" customHeight="1" x14ac:dyDescent="0.35">
      <c r="B10" s="143"/>
      <c r="C10" s="12" t="s">
        <v>433</v>
      </c>
      <c r="D10" s="12"/>
      <c r="E10" s="657"/>
      <c r="F10" s="9"/>
    </row>
    <row r="11" spans="1:16" ht="14.15" x14ac:dyDescent="0.35">
      <c r="B11" s="143"/>
      <c r="C11" s="12" t="s">
        <v>434</v>
      </c>
      <c r="D11" s="12"/>
      <c r="E11" s="657"/>
      <c r="F11" s="9"/>
    </row>
    <row r="12" spans="1:16" ht="17.25" customHeight="1" x14ac:dyDescent="0.35">
      <c r="B12" s="143"/>
      <c r="D12" s="33"/>
      <c r="E12" s="33"/>
      <c r="F12" s="9"/>
    </row>
    <row r="13" spans="1:16" ht="20.149999999999999" customHeight="1" x14ac:dyDescent="0.35">
      <c r="B13" s="143"/>
      <c r="C13" s="156" t="s">
        <v>435</v>
      </c>
      <c r="D13" s="33"/>
      <c r="E13" s="33"/>
      <c r="F13" s="338"/>
      <c r="G13" s="313"/>
      <c r="H13" s="313"/>
      <c r="I13" s="313"/>
      <c r="J13" s="313"/>
    </row>
    <row r="14" spans="1:16" ht="59.15" customHeight="1" x14ac:dyDescent="0.35">
      <c r="B14" s="143"/>
      <c r="D14" s="375" t="s">
        <v>436</v>
      </c>
      <c r="E14" s="658"/>
      <c r="F14" s="338"/>
      <c r="G14" s="313"/>
      <c r="H14" s="313"/>
      <c r="I14" s="313"/>
      <c r="J14" s="313"/>
    </row>
    <row r="15" spans="1:16" ht="59.15" customHeight="1" x14ac:dyDescent="0.35">
      <c r="B15" s="143"/>
      <c r="D15" s="375" t="s">
        <v>437</v>
      </c>
      <c r="E15" s="658"/>
      <c r="F15" s="339"/>
      <c r="G15" s="33"/>
      <c r="H15" s="33"/>
      <c r="I15" s="33"/>
      <c r="J15" s="33"/>
    </row>
    <row r="16" spans="1:16" ht="17.149999999999999" customHeight="1" thickBot="1" x14ac:dyDescent="0.4">
      <c r="B16" s="146"/>
      <c r="C16" s="136"/>
      <c r="D16" s="136"/>
      <c r="E16" s="136"/>
      <c r="F16" s="144"/>
    </row>
    <row r="17" spans="2:6" ht="9.65" customHeight="1" thickBot="1" x14ac:dyDescent="0.4"/>
    <row r="18" spans="2:6" ht="14.15" x14ac:dyDescent="0.35">
      <c r="B18" s="907" t="s">
        <v>438</v>
      </c>
      <c r="C18" s="899"/>
      <c r="D18" s="899"/>
      <c r="E18" s="899"/>
      <c r="F18" s="900"/>
    </row>
    <row r="19" spans="2:6" ht="26.7" customHeight="1" x14ac:dyDescent="0.35">
      <c r="B19" s="901"/>
      <c r="C19" s="902"/>
      <c r="D19" s="902"/>
      <c r="E19" s="902"/>
      <c r="F19" s="903"/>
    </row>
    <row r="20" spans="2:6" ht="17.25" customHeight="1" x14ac:dyDescent="0.35">
      <c r="B20" s="273"/>
      <c r="C20" s="274"/>
      <c r="D20" s="274"/>
      <c r="E20" s="274"/>
      <c r="F20" s="275"/>
    </row>
    <row r="21" spans="2:6" ht="17.25" customHeight="1" x14ac:dyDescent="0.35">
      <c r="B21" s="143"/>
      <c r="C21" s="12" t="s">
        <v>439</v>
      </c>
      <c r="D21" s="12"/>
      <c r="E21" s="657"/>
      <c r="F21" s="9"/>
    </row>
    <row r="22" spans="2:6" ht="17.25" customHeight="1" x14ac:dyDescent="0.35">
      <c r="B22" s="143"/>
      <c r="D22" s="33"/>
      <c r="E22" s="33"/>
      <c r="F22" s="9"/>
    </row>
    <row r="23" spans="2:6" ht="60" customHeight="1" x14ac:dyDescent="0.35">
      <c r="B23" s="143"/>
      <c r="C23" s="784" t="s">
        <v>440</v>
      </c>
      <c r="D23" s="996"/>
      <c r="E23" s="658"/>
      <c r="F23" s="338"/>
    </row>
    <row r="24" spans="2:6" ht="17.25" customHeight="1" thickBot="1" x14ac:dyDescent="0.4">
      <c r="B24" s="146"/>
      <c r="C24" s="136"/>
      <c r="D24" s="136"/>
      <c r="E24" s="136"/>
      <c r="F24" s="144"/>
    </row>
    <row r="25" spans="2:6" ht="17.25" customHeight="1" thickBot="1" x14ac:dyDescent="0.4"/>
    <row r="26" spans="2:6" s="7" customFormat="1" ht="15.75" customHeight="1" thickBot="1" x14ac:dyDescent="0.4">
      <c r="B26" s="806" t="s">
        <v>858</v>
      </c>
      <c r="C26" s="807"/>
      <c r="D26" s="807"/>
      <c r="E26" s="807"/>
      <c r="F26" s="808"/>
    </row>
  </sheetData>
  <sheetProtection algorithmName="SHA-512" hashValue="tcfOurJT9KPuCAp7MX0S+Ca0edGMiNwk7X4Mzs2o9WAQUhaSfDvNXu+hBIMSF+M7jtJJB/5i5E5YkUpQWHW0rQ==" saltValue="+e0M7OgpR/T8t78QFxAEYw==" spinCount="100000" sheet="1" selectLockedCells="1"/>
  <mergeCells count="4">
    <mergeCell ref="B7:F8"/>
    <mergeCell ref="B18:F19"/>
    <mergeCell ref="C23:D23"/>
    <mergeCell ref="B26:F26"/>
  </mergeCells>
  <conditionalFormatting sqref="A26:B26 G26:XFD26">
    <cfRule type="containsText" dxfId="8" priority="1" operator="containsText" text="✓">
      <formula>NOT(ISERROR(SEARCH("✓",A26)))</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54B58D-E0E6-4BCD-9369-68C6B5B85AAA}">
  <sheetPr codeName="Sheet15">
    <pageSetUpPr autoPageBreaks="0" fitToPage="1"/>
  </sheetPr>
  <dimension ref="A1:U33"/>
  <sheetViews>
    <sheetView showGridLines="0" topLeftCell="A8" workbookViewId="0">
      <selection activeCell="D17" sqref="D17"/>
    </sheetView>
  </sheetViews>
  <sheetFormatPr defaultColWidth="8.640625" defaultRowHeight="17.25" customHeight="1" x14ac:dyDescent="0.35"/>
  <cols>
    <col min="1" max="1" width="1.85546875" style="416" customWidth="1"/>
    <col min="2" max="2" width="2.140625" style="2" customWidth="1"/>
    <col min="3" max="3" width="1.85546875" style="2" customWidth="1"/>
    <col min="4" max="4" width="5.140625" style="2" customWidth="1"/>
    <col min="5" max="5" width="24.35546875" style="2" customWidth="1"/>
    <col min="6" max="6" width="14.140625" style="2" customWidth="1"/>
    <col min="7" max="7" width="39.85546875" style="2" customWidth="1"/>
    <col min="8" max="8" width="24.78515625" style="2" customWidth="1"/>
    <col min="9" max="9" width="2.35546875" style="2" customWidth="1"/>
    <col min="10" max="10" width="16.140625" style="2" customWidth="1"/>
    <col min="11" max="11" width="13.140625" style="2" customWidth="1"/>
    <col min="12" max="12" width="10.85546875" style="2" customWidth="1"/>
    <col min="13" max="13" width="16.640625" style="10" customWidth="1"/>
    <col min="14" max="14" width="1.85546875" style="2" customWidth="1"/>
    <col min="15" max="15" width="3.35546875" style="2" customWidth="1"/>
    <col min="16" max="16384" width="8.640625" style="2"/>
  </cols>
  <sheetData>
    <row r="1" spans="1:21" ht="14.9" customHeight="1" x14ac:dyDescent="0.35">
      <c r="A1" s="56" t="s">
        <v>0</v>
      </c>
      <c r="B1" s="56" t="s">
        <v>0</v>
      </c>
      <c r="C1" s="56" t="s">
        <v>0</v>
      </c>
      <c r="D1" s="56" t="s">
        <v>0</v>
      </c>
      <c r="E1" s="56" t="s">
        <v>0</v>
      </c>
      <c r="F1" s="56"/>
      <c r="G1" s="56" t="s">
        <v>0</v>
      </c>
      <c r="H1" s="56" t="s">
        <v>0</v>
      </c>
      <c r="I1" s="56"/>
      <c r="J1" s="499" t="s">
        <v>0</v>
      </c>
      <c r="K1" s="499" t="s">
        <v>0</v>
      </c>
      <c r="L1" s="499" t="s">
        <v>0</v>
      </c>
      <c r="M1" s="56" t="s">
        <v>0</v>
      </c>
      <c r="N1" s="56" t="s">
        <v>0</v>
      </c>
      <c r="O1" s="56" t="s">
        <v>0</v>
      </c>
      <c r="P1" s="56" t="s">
        <v>0</v>
      </c>
      <c r="Q1" s="56"/>
      <c r="R1" s="56"/>
      <c r="S1" s="56"/>
      <c r="T1" s="56"/>
      <c r="U1" s="56"/>
    </row>
    <row r="2" spans="1:21" ht="14.9" customHeight="1" x14ac:dyDescent="0.4">
      <c r="D2" s="118"/>
      <c r="E2" s="118"/>
    </row>
    <row r="3" spans="1:21" ht="14.9" customHeight="1" x14ac:dyDescent="0.4">
      <c r="D3" s="118"/>
      <c r="E3" s="118"/>
      <c r="F3" s="120" t="s">
        <v>441</v>
      </c>
      <c r="G3" s="102"/>
    </row>
    <row r="4" spans="1:21" ht="14.9" customHeight="1" x14ac:dyDescent="0.4">
      <c r="D4" s="221"/>
      <c r="E4" s="118"/>
      <c r="F4" s="220" t="str">
        <f>IF(COUNTIF(D12:D24,"✓")&gt;=2, "✓",'Targets|Dropdowns'!O7)</f>
        <v>Not met</v>
      </c>
      <c r="G4" s="81" t="s">
        <v>442</v>
      </c>
    </row>
    <row r="5" spans="1:21" ht="14.9" customHeight="1" x14ac:dyDescent="0.35">
      <c r="E5" s="51"/>
      <c r="M5" s="2"/>
    </row>
    <row r="6" spans="1:21" ht="14.9" customHeight="1" thickBot="1" x14ac:dyDescent="0.4"/>
    <row r="7" spans="1:21" ht="14.15" x14ac:dyDescent="0.35">
      <c r="B7" s="898" t="s">
        <v>443</v>
      </c>
      <c r="C7" s="899"/>
      <c r="D7" s="899"/>
      <c r="E7" s="899"/>
      <c r="F7" s="899"/>
      <c r="G7" s="899"/>
      <c r="H7" s="899"/>
      <c r="I7" s="899"/>
      <c r="J7" s="899"/>
      <c r="K7" s="899"/>
      <c r="L7" s="899"/>
      <c r="M7" s="899"/>
      <c r="N7" s="900"/>
    </row>
    <row r="8" spans="1:21" ht="14.15" x14ac:dyDescent="0.35">
      <c r="B8" s="901"/>
      <c r="C8" s="902"/>
      <c r="D8" s="902"/>
      <c r="E8" s="902"/>
      <c r="F8" s="902"/>
      <c r="G8" s="902"/>
      <c r="H8" s="902"/>
      <c r="I8" s="902"/>
      <c r="J8" s="902"/>
      <c r="K8" s="902"/>
      <c r="L8" s="902"/>
      <c r="M8" s="902"/>
      <c r="N8" s="903"/>
    </row>
    <row r="9" spans="1:21" ht="6.65" customHeight="1" x14ac:dyDescent="0.35">
      <c r="B9" s="273"/>
      <c r="C9" s="274"/>
      <c r="D9" s="93"/>
      <c r="E9" s="93"/>
      <c r="F9" s="274"/>
      <c r="G9" s="274"/>
      <c r="H9" s="274"/>
      <c r="I9" s="274"/>
      <c r="J9" s="274"/>
      <c r="K9" s="274"/>
      <c r="L9" s="274"/>
      <c r="M9" s="274"/>
      <c r="N9" s="275"/>
    </row>
    <row r="10" spans="1:21" ht="14.15" x14ac:dyDescent="0.35">
      <c r="B10" s="235"/>
      <c r="C10" s="250"/>
      <c r="D10" s="93"/>
      <c r="E10" s="93" t="s">
        <v>444</v>
      </c>
      <c r="F10" s="7"/>
      <c r="G10" s="7"/>
      <c r="H10" s="7"/>
      <c r="I10" s="1002" t="s">
        <v>445</v>
      </c>
      <c r="J10" s="1002"/>
      <c r="K10" s="1002"/>
      <c r="L10" s="1002"/>
      <c r="M10" s="1002"/>
      <c r="N10" s="9"/>
    </row>
    <row r="11" spans="1:21" ht="4.2" customHeight="1" x14ac:dyDescent="0.4">
      <c r="B11" s="135"/>
      <c r="C11" s="16"/>
      <c r="D11" s="93"/>
      <c r="E11" s="93"/>
      <c r="F11" s="7"/>
      <c r="G11" s="7"/>
      <c r="H11" s="7"/>
      <c r="I11" s="410"/>
      <c r="J11" s="410"/>
      <c r="K11" s="410"/>
      <c r="L11" s="410"/>
      <c r="M11" s="410"/>
      <c r="N11" s="9"/>
    </row>
    <row r="12" spans="1:21" ht="33" customHeight="1" x14ac:dyDescent="0.4">
      <c r="B12" s="341"/>
      <c r="C12" s="411" t="str">
        <f>"1."</f>
        <v>1.</v>
      </c>
      <c r="D12" s="656" t="str">
        <f>IFERROR(IF(OR(J12&gt;=10, L12&gt;=10), "✓", ""), "")</f>
        <v/>
      </c>
      <c r="E12" s="1000" t="s">
        <v>446</v>
      </c>
      <c r="F12" s="1001"/>
      <c r="G12" s="1001"/>
      <c r="H12" s="1001"/>
      <c r="I12" s="344"/>
      <c r="J12" s="659" t="e">
        <f>((_xlfn.XLOOKUP('Peak Summary'!I32,Electricity!I39:I8798,Electricity!H39:H8798))/(_xlfn.XLOOKUP('Peak Summary'!I32,Electricity!I39:I8798,Electricity!F39:F8798)))*100</f>
        <v>#DIV/0!</v>
      </c>
      <c r="K12" s="384" t="s">
        <v>447</v>
      </c>
      <c r="L12" s="660"/>
      <c r="M12" s="380" t="s">
        <v>448</v>
      </c>
      <c r="N12" s="9"/>
    </row>
    <row r="13" spans="1:21" ht="33" customHeight="1" x14ac:dyDescent="0.4">
      <c r="B13" s="341"/>
      <c r="C13" s="411" t="str">
        <f>"2."</f>
        <v>2.</v>
      </c>
      <c r="D13" s="656" t="str">
        <f>IFERROR(IF(AND(COUNTIF(Summary!O12:R15,"*Industrial - Warehouse*")&gt;0,COUNTIFS(Summary!O12:R15,"*Industrial*",Summary!O12:R15,"&lt;&gt;*Warehouse*")=0,J13&lt;=18),"✓",
IF(AND(NOT(COUNTIF(Summary!O12:R15, "*Warehouse*") &gt; 0),J13&lt;=30),"✓","")),"")</f>
        <v/>
      </c>
      <c r="E13" s="1000" t="s">
        <v>449</v>
      </c>
      <c r="F13" s="1001"/>
      <c r="G13" s="1001"/>
      <c r="H13" s="1001"/>
      <c r="I13" s="344"/>
      <c r="J13" s="661" t="e">
        <f>(MAX(Electricity!P25:Q25)*1000)/Summary!J10</f>
        <v>#DIV/0!</v>
      </c>
      <c r="K13" s="376" t="s">
        <v>450</v>
      </c>
      <c r="L13" s="376"/>
      <c r="M13" s="376"/>
      <c r="N13" s="9"/>
    </row>
    <row r="14" spans="1:21" ht="33" customHeight="1" x14ac:dyDescent="0.4">
      <c r="B14" s="341"/>
      <c r="C14" s="411" t="str">
        <f>"3."</f>
        <v>3.</v>
      </c>
      <c r="D14" s="656" t="str">
        <f>IF(OR(J14&gt;=10), "✓", "")</f>
        <v/>
      </c>
      <c r="E14" s="1000" t="s">
        <v>451</v>
      </c>
      <c r="F14" s="1001"/>
      <c r="G14" s="1001"/>
      <c r="H14" s="1001"/>
      <c r="I14" s="344"/>
      <c r="J14" s="660"/>
      <c r="K14" s="377" t="s">
        <v>447</v>
      </c>
      <c r="L14" s="381"/>
      <c r="M14" s="376"/>
      <c r="N14" s="9"/>
    </row>
    <row r="15" spans="1:21" ht="33" customHeight="1" x14ac:dyDescent="0.4">
      <c r="B15" s="341"/>
      <c r="C15" s="411" t="str">
        <f>"4."</f>
        <v>4.</v>
      </c>
      <c r="D15" s="656" t="str">
        <f>IF(NOT(J15='Targets|Dropdowns'!P4),IF(OR(L15 &gt;= 40, J15 &gt;= 5), "✓", ""),"")</f>
        <v/>
      </c>
      <c r="E15" s="1000" t="s">
        <v>452</v>
      </c>
      <c r="F15" s="1001"/>
      <c r="G15" s="1001"/>
      <c r="H15" s="1001"/>
      <c r="I15" s="345"/>
      <c r="J15" s="662" t="str">
        <f>IFERROR((Electricity!H25/Electricity!F25)*100,'Targets|Dropdowns'!P4)</f>
        <v>N/A (No renewables)</v>
      </c>
      <c r="K15" s="376" t="s">
        <v>453</v>
      </c>
      <c r="L15" s="660"/>
      <c r="M15" s="376" t="s">
        <v>454</v>
      </c>
      <c r="N15" s="9"/>
    </row>
    <row r="16" spans="1:21" ht="33" customHeight="1" x14ac:dyDescent="0.4">
      <c r="B16" s="341"/>
      <c r="C16" s="411" t="str">
        <f>"5."</f>
        <v>5.</v>
      </c>
      <c r="D16" s="656" t="str">
        <f>IF(OR(L16 &gt;= 15, J16 &gt;= 2), "✓", "")</f>
        <v/>
      </c>
      <c r="E16" s="998" t="s">
        <v>455</v>
      </c>
      <c r="F16" s="999"/>
      <c r="G16" s="999"/>
      <c r="H16" s="999"/>
      <c r="I16" s="346"/>
      <c r="J16" s="660"/>
      <c r="K16" s="377" t="s">
        <v>453</v>
      </c>
      <c r="L16" s="660"/>
      <c r="M16" s="378" t="s">
        <v>456</v>
      </c>
      <c r="N16" s="9"/>
    </row>
    <row r="17" spans="1:14" ht="33" customHeight="1" x14ac:dyDescent="0.4">
      <c r="B17" s="341"/>
      <c r="C17" s="411" t="str">
        <f>"6."</f>
        <v>6.</v>
      </c>
      <c r="D17" s="485"/>
      <c r="E17" s="1000" t="s">
        <v>457</v>
      </c>
      <c r="F17" s="1001"/>
      <c r="G17" s="1001"/>
      <c r="H17" s="1001"/>
      <c r="I17" s="344"/>
      <c r="J17" s="382"/>
      <c r="K17" s="378"/>
      <c r="L17" s="382"/>
      <c r="M17" s="378"/>
      <c r="N17" s="9"/>
    </row>
    <row r="18" spans="1:14" ht="33" customHeight="1" x14ac:dyDescent="0.4">
      <c r="B18" s="341"/>
      <c r="C18" s="411" t="str">
        <f>"7."</f>
        <v>7.</v>
      </c>
      <c r="D18" s="485"/>
      <c r="E18" s="1000" t="s">
        <v>458</v>
      </c>
      <c r="F18" s="1001"/>
      <c r="G18" s="1001"/>
      <c r="H18" s="1001"/>
      <c r="I18" s="344"/>
      <c r="J18" s="378"/>
      <c r="K18" s="378"/>
      <c r="L18" s="378"/>
      <c r="M18" s="378"/>
      <c r="N18" s="9"/>
    </row>
    <row r="19" spans="1:14" ht="33" customHeight="1" x14ac:dyDescent="0.4">
      <c r="B19" s="341"/>
      <c r="C19" s="473" t="s">
        <v>459</v>
      </c>
      <c r="D19" s="485"/>
      <c r="E19" s="1000" t="s">
        <v>460</v>
      </c>
      <c r="F19" s="1001"/>
      <c r="G19" s="1001"/>
      <c r="H19" s="1001"/>
      <c r="I19" s="344"/>
      <c r="J19" s="378"/>
      <c r="K19" s="378"/>
      <c r="L19" s="472"/>
      <c r="M19" s="378"/>
      <c r="N19" s="9"/>
    </row>
    <row r="20" spans="1:14" ht="33" customHeight="1" x14ac:dyDescent="0.4">
      <c r="B20" s="341"/>
      <c r="C20" s="411" t="str">
        <f>"9."</f>
        <v>9.</v>
      </c>
      <c r="D20" s="485"/>
      <c r="E20" s="1000" t="s">
        <v>461</v>
      </c>
      <c r="F20" s="1001"/>
      <c r="G20" s="1001"/>
      <c r="H20" s="1001"/>
      <c r="I20" s="344"/>
      <c r="J20" s="663">
        <f>('Embodied Carbon'!L30-'Embodied Carbon'!L47)</f>
        <v>0</v>
      </c>
      <c r="K20" s="378" t="s">
        <v>883</v>
      </c>
      <c r="L20" s="383"/>
      <c r="M20" s="378"/>
      <c r="N20" s="9"/>
    </row>
    <row r="21" spans="1:14" ht="33" customHeight="1" x14ac:dyDescent="0.35">
      <c r="B21" s="342"/>
      <c r="C21" s="411" t="str">
        <f>"10."</f>
        <v>10.</v>
      </c>
      <c r="D21" s="664" t="str">
        <f>IF(AND(ISNUMBER(J21),J21&gt;20),"✓",
IF(AND(COUNTIF(Summary!O12:R15,"*Industrial - Warehouse*")&gt;0,COUNTIFS(Summary!O12:R15,"*Industrial*",Summary!O12:R15,"&lt;&gt;*Warehouse*")=0,L21&lt;=275), "✓",
IF(AND(NOT(COUNTIF(Summary!O12:R15, "*Warehouse*") &gt; 0),L21&lt;=350),"✓","")))</f>
        <v/>
      </c>
      <c r="E21" s="1000" t="s">
        <v>462</v>
      </c>
      <c r="F21" s="1001"/>
      <c r="G21" s="1001"/>
      <c r="H21" s="1001"/>
      <c r="I21" s="344"/>
      <c r="J21" s="659" t="str">
        <f>'Embodied Carbon'!$N$22</f>
        <v>N/A</v>
      </c>
      <c r="K21" s="379" t="s">
        <v>463</v>
      </c>
      <c r="L21" s="663" t="str">
        <f>IFERROR('Embodied Carbon'!$E$22,"")</f>
        <v/>
      </c>
      <c r="M21" s="378" t="s">
        <v>464</v>
      </c>
      <c r="N21" s="9"/>
    </row>
    <row r="22" spans="1:14" s="60" customFormat="1" ht="33" customHeight="1" x14ac:dyDescent="0.35">
      <c r="A22" s="417"/>
      <c r="B22" s="342"/>
      <c r="C22" s="411" t="str">
        <f>"11."</f>
        <v>11.</v>
      </c>
      <c r="D22" s="656" t="str">
        <f>IF(AND(ISNUMBER(J21),J21&gt;40),"✓",
IF(AND(COUNTIF(Summary!O12:R15,"*Industrial - Warehouse*")&gt;0,COUNTIFS(Summary!O12:R15,"*Industrial*",Summary!O12:R15,"&lt;&gt;*Warehouse*")=0,L21&lt;=230), "✓",
IF(AND(NOT(COUNTIF(Summary!O12:R15, "*Warehouse*") &gt; 0),L21&lt;=260),"✓","")))</f>
        <v/>
      </c>
      <c r="E22" s="1000" t="s">
        <v>465</v>
      </c>
      <c r="F22" s="1001"/>
      <c r="G22" s="1001"/>
      <c r="H22" s="1001"/>
      <c r="I22" s="344"/>
      <c r="J22" s="659" t="str">
        <f>'Embodied Carbon'!$N$22</f>
        <v>N/A</v>
      </c>
      <c r="K22" s="379" t="s">
        <v>463</v>
      </c>
      <c r="L22" s="663" t="str">
        <f>IFERROR('Embodied Carbon'!$E$22,"")</f>
        <v/>
      </c>
      <c r="M22" s="378" t="s">
        <v>464</v>
      </c>
      <c r="N22" s="343"/>
    </row>
    <row r="23" spans="1:14" ht="22.95" customHeight="1" x14ac:dyDescent="0.35">
      <c r="B23" s="342"/>
      <c r="C23" s="412"/>
      <c r="D23" s="469"/>
      <c r="E23" s="997" t="s">
        <v>466</v>
      </c>
      <c r="F23" s="997"/>
      <c r="G23" s="248"/>
      <c r="H23" s="248"/>
      <c r="I23" s="413"/>
      <c r="J23" s="413"/>
      <c r="K23" s="413"/>
      <c r="L23" s="413"/>
      <c r="M23" s="414"/>
      <c r="N23" s="9"/>
    </row>
    <row r="24" spans="1:14" s="60" customFormat="1" ht="33" customHeight="1" x14ac:dyDescent="0.35">
      <c r="A24" s="417"/>
      <c r="B24" s="342"/>
      <c r="C24" s="411" t="str">
        <f>"12."</f>
        <v>12.</v>
      </c>
      <c r="D24" s="665" t="str">
        <f>IF(ISBLANK(E24),"","✓")</f>
        <v/>
      </c>
      <c r="E24" s="1003"/>
      <c r="F24" s="1004"/>
      <c r="G24" s="1004"/>
      <c r="H24" s="1004"/>
      <c r="I24" s="1004"/>
      <c r="J24" s="1004"/>
      <c r="K24" s="1004"/>
      <c r="L24" s="1004"/>
      <c r="M24" s="1004"/>
      <c r="N24" s="343"/>
    </row>
    <row r="25" spans="1:14" ht="10.4" customHeight="1" thickBot="1" x14ac:dyDescent="0.4">
      <c r="B25" s="146"/>
      <c r="C25" s="136"/>
      <c r="D25" s="136"/>
      <c r="E25" s="415"/>
      <c r="F25" s="136"/>
      <c r="G25" s="136"/>
      <c r="H25" s="136"/>
      <c r="I25" s="136"/>
      <c r="J25" s="136"/>
      <c r="K25" s="136"/>
      <c r="L25" s="136"/>
      <c r="M25" s="189"/>
      <c r="N25" s="144"/>
    </row>
    <row r="26" spans="1:14" ht="14.6" thickBot="1" x14ac:dyDescent="0.4"/>
    <row r="27" spans="1:14" ht="14.15" x14ac:dyDescent="0.35">
      <c r="B27" s="898" t="s">
        <v>341</v>
      </c>
      <c r="C27" s="899"/>
      <c r="D27" s="899"/>
      <c r="E27" s="899"/>
      <c r="F27" s="899"/>
      <c r="G27" s="899"/>
      <c r="H27" s="899"/>
      <c r="I27" s="899"/>
      <c r="J27" s="899"/>
      <c r="K27" s="899"/>
      <c r="L27" s="899"/>
      <c r="M27" s="899"/>
      <c r="N27" s="900"/>
    </row>
    <row r="28" spans="1:14" ht="17.25" customHeight="1" x14ac:dyDescent="0.35">
      <c r="B28" s="901"/>
      <c r="C28" s="902"/>
      <c r="D28" s="902"/>
      <c r="E28" s="902"/>
      <c r="F28" s="902"/>
      <c r="G28" s="902"/>
      <c r="H28" s="902"/>
      <c r="I28" s="902"/>
      <c r="J28" s="902"/>
      <c r="K28" s="902"/>
      <c r="L28" s="902"/>
      <c r="M28" s="902"/>
      <c r="N28" s="903"/>
    </row>
    <row r="29" spans="1:14" ht="9" customHeight="1" x14ac:dyDescent="0.35">
      <c r="B29" s="273"/>
      <c r="C29" s="274"/>
      <c r="D29" s="93"/>
      <c r="E29" s="93"/>
      <c r="F29" s="274"/>
      <c r="G29" s="274"/>
      <c r="H29" s="274"/>
      <c r="I29" s="274"/>
      <c r="J29" s="274"/>
      <c r="K29" s="274"/>
      <c r="L29" s="274"/>
      <c r="M29" s="274"/>
      <c r="N29" s="275"/>
    </row>
    <row r="30" spans="1:14" ht="17.25" customHeight="1" x14ac:dyDescent="0.35">
      <c r="B30" s="132"/>
      <c r="C30" s="7"/>
      <c r="D30" s="7" t="s">
        <v>467</v>
      </c>
      <c r="E30" s="7"/>
      <c r="F30" s="7"/>
      <c r="G30" s="7"/>
      <c r="H30" s="484"/>
      <c r="N30" s="9"/>
    </row>
    <row r="31" spans="1:14" ht="12" customHeight="1" thickBot="1" x14ac:dyDescent="0.4">
      <c r="B31" s="146"/>
      <c r="C31" s="136"/>
      <c r="D31" s="136"/>
      <c r="E31" s="136"/>
      <c r="F31" s="136"/>
      <c r="G31" s="136"/>
      <c r="H31" s="136"/>
      <c r="I31" s="136"/>
      <c r="J31" s="136"/>
      <c r="K31" s="136"/>
      <c r="L31" s="136"/>
      <c r="M31" s="189"/>
      <c r="N31" s="144"/>
    </row>
    <row r="32" spans="1:14" ht="17.25" customHeight="1" thickBot="1" x14ac:dyDescent="0.4"/>
    <row r="33" spans="2:14" s="7" customFormat="1" ht="15.75" customHeight="1" thickBot="1" x14ac:dyDescent="0.4">
      <c r="B33" s="806" t="s">
        <v>858</v>
      </c>
      <c r="C33" s="807"/>
      <c r="D33" s="807"/>
      <c r="E33" s="807"/>
      <c r="F33" s="807"/>
      <c r="G33" s="807"/>
      <c r="H33" s="807"/>
      <c r="I33" s="807"/>
      <c r="J33" s="807"/>
      <c r="K33" s="807"/>
      <c r="L33" s="807"/>
      <c r="M33" s="807"/>
      <c r="N33" s="808"/>
    </row>
  </sheetData>
  <sheetProtection algorithmName="SHA-512" hashValue="ooy8QXhZpJ5NmLfSDJBJgWO403TqOi7TlPL8bFaIha14Qz46wR1uxh0IqvVbvsCAFMFi9Nq+fgEQTg51w63asw==" saltValue="4REKQa8Yph2BTXLewxYoNA==" spinCount="100000" sheet="1" selectLockedCells="1"/>
  <mergeCells count="17">
    <mergeCell ref="B7:N8"/>
    <mergeCell ref="I10:M10"/>
    <mergeCell ref="E24:M24"/>
    <mergeCell ref="E14:H14"/>
    <mergeCell ref="E12:H12"/>
    <mergeCell ref="E13:H13"/>
    <mergeCell ref="E20:H20"/>
    <mergeCell ref="E21:H21"/>
    <mergeCell ref="E22:H22"/>
    <mergeCell ref="E15:H15"/>
    <mergeCell ref="E17:H17"/>
    <mergeCell ref="E18:H18"/>
    <mergeCell ref="E23:F23"/>
    <mergeCell ref="E16:H16"/>
    <mergeCell ref="B33:N33"/>
    <mergeCell ref="B27:N28"/>
    <mergeCell ref="E19:H19"/>
  </mergeCells>
  <conditionalFormatting sqref="A33:B33 O33:XFD33">
    <cfRule type="containsText" dxfId="7" priority="1" operator="containsText" text="✓">
      <formula>NOT(ISERROR(SEARCH("✓",A33)))</formula>
    </cfRule>
  </conditionalFormatting>
  <conditionalFormatting sqref="A1:XFD6">
    <cfRule type="containsText" dxfId="6" priority="3" operator="containsText" text="✓">
      <formula>NOT(ISERROR(SEARCH("✓",A1)))</formula>
    </cfRule>
  </conditionalFormatting>
  <dataValidations count="1">
    <dataValidation type="list" errorStyle="warning" allowBlank="1" showInputMessage="1" showErrorMessage="1" sqref="D24 D12:D22" xr:uid="{EB26296E-EFDB-45E0-8448-7028E998CCD2}">
      <formula1>"✓"</formula1>
    </dataValidation>
  </dataValidations>
  <printOptions horizontalCentered="1"/>
  <pageMargins left="0" right="0" top="0.75" bottom="0.75" header="0.3" footer="0.3"/>
  <pageSetup scale="53" orientation="portrait" r:id="rId1"/>
  <ignoredErrors>
    <ignoredError sqref="C19" numberStoredAsText="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4f90aed1-ee1c-4862-8caa-1345e996d9c1">
      <Value>50</Value>
    </TaxCatchAll>
    <mf81416f5a5d4ae89d72b7154a90f9e2 xmlns="4f90aed1-ee1c-4862-8caa-1345e996d9c1">
      <Terms xmlns="http://schemas.microsoft.com/office/infopath/2007/PartnerControls">
        <TermInfo xmlns="http://schemas.microsoft.com/office/infopath/2007/PartnerControls">
          <TermName xmlns="http://schemas.microsoft.com/office/infopath/2007/PartnerControls">Development</TermName>
          <TermId xmlns="http://schemas.microsoft.com/office/infopath/2007/PartnerControls">596b33ef-5069-4c49-a94d-5db51c17e6e5</TermId>
        </TermInfo>
      </Terms>
    </mf81416f5a5d4ae89d72b7154a90f9e2>
  </documentManagement>
</p:properties>
</file>

<file path=customXml/item3.xml><?xml version="1.0" encoding="utf-8"?>
<?mso-contentType ?>
<SharedContentType xmlns="Microsoft.SharePoint.Taxonomy.ContentTypeSync" SourceId="b7db25c2-f5f0-4a0b-a02c-73fa9a4e2da6" ContentTypeId="0x010100D7BE796B0D26C74D97ABF9653C81EEC509" PreviousValue="false" LastSyncTimeStamp="2021-11-17T00:41:46.01Z"/>
</file>

<file path=customXml/item4.xml><?xml version="1.0" encoding="utf-8"?>
<ct:contentTypeSchema xmlns:ct="http://schemas.microsoft.com/office/2006/metadata/contentType" xmlns:ma="http://schemas.microsoft.com/office/2006/metadata/properties/metaAttributes" ct:_="" ma:_="" ma:contentTypeName="Zero Carbon Document" ma:contentTypeID="0x010100D7BE796B0D26C74D97ABF9653C81EEC50900EF3BD69FB4D1064F95ED9ECA2D44F90E" ma:contentTypeVersion="4" ma:contentTypeDescription="" ma:contentTypeScope="" ma:versionID="39bf1683842cbf34386231780fedd1d4">
  <xsd:schema xmlns:xsd="http://www.w3.org/2001/XMLSchema" xmlns:xs="http://www.w3.org/2001/XMLSchema" xmlns:p="http://schemas.microsoft.com/office/2006/metadata/properties" xmlns:ns2="4f90aed1-ee1c-4862-8caa-1345e996d9c1" targetNamespace="http://schemas.microsoft.com/office/2006/metadata/properties" ma:root="true" ma:fieldsID="ddfa441dbbc9e1c7833be3130696c0fc" ns2:_="">
    <xsd:import namespace="4f90aed1-ee1c-4862-8caa-1345e996d9c1"/>
    <xsd:element name="properties">
      <xsd:complexType>
        <xsd:sequence>
          <xsd:element name="documentManagement">
            <xsd:complexType>
              <xsd:all>
                <xsd:element ref="ns2:mf81416f5a5d4ae89d72b7154a90f9e2" minOccurs="0"/>
                <xsd:element ref="ns2:TaxCatchAll" minOccurs="0"/>
                <xsd:element ref="ns2: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90aed1-ee1c-4862-8caa-1345e996d9c1" elementFormDefault="qualified">
    <xsd:import namespace="http://schemas.microsoft.com/office/2006/documentManagement/types"/>
    <xsd:import namespace="http://schemas.microsoft.com/office/infopath/2007/PartnerControls"/>
    <xsd:element name="mf81416f5a5d4ae89d72b7154a90f9e2" ma:index="8" nillable="true" ma:taxonomy="true" ma:internalName="mf81416f5a5d4ae89d72b7154a90f9e2" ma:taxonomyFieldName="Logical_x0020_Architecture" ma:displayName="Logical Architecture" ma:default="" ma:fieldId="{6f81416f-5a5d-4ae8-9d72-b7154a90f9e2}" ma:sspId="b7db25c2-f5f0-4a0b-a02c-73fa9a4e2da6" ma:termSetId="53dabd98-2894-4d5e-98f0-fe6834a00762"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8938bb3a-515c-4431-a3f4-78affdda3253}" ma:internalName="TaxCatchAll" ma:showField="CatchAllData" ma:web="635ecd9b-6a52-46fc-aa27-eb24cfccd1b8">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8938bb3a-515c-4431-a3f4-78affdda3253}" ma:internalName="TaxCatchAllLabel" ma:readOnly="true" ma:showField="CatchAllDataLabel" ma:web="635ecd9b-6a52-46fc-aa27-eb24cfccd1b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A9CD1DF-8FCF-4ABB-88FB-292A79D1846F}">
  <ds:schemaRefs>
    <ds:schemaRef ds:uri="http://schemas.microsoft.com/sharepoint/v3/contenttype/forms"/>
  </ds:schemaRefs>
</ds:datastoreItem>
</file>

<file path=customXml/itemProps2.xml><?xml version="1.0" encoding="utf-8"?>
<ds:datastoreItem xmlns:ds="http://schemas.openxmlformats.org/officeDocument/2006/customXml" ds:itemID="{980F994A-BB21-431D-8558-ADF9CEAA1F2E}">
  <ds:schemaRefs>
    <ds:schemaRef ds:uri="http://schemas.microsoft.com/office/2006/documentManagement/types"/>
    <ds:schemaRef ds:uri="http://purl.org/dc/elements/1.1/"/>
    <ds:schemaRef ds:uri="http://schemas.openxmlformats.org/package/2006/metadata/core-properties"/>
    <ds:schemaRef ds:uri="http://schemas.microsoft.com/office/infopath/2007/PartnerControls"/>
    <ds:schemaRef ds:uri="http://purl.org/dc/terms/"/>
    <ds:schemaRef ds:uri="http://purl.org/dc/dcmitype/"/>
    <ds:schemaRef ds:uri="http://schemas.microsoft.com/office/2006/metadata/properties"/>
    <ds:schemaRef ds:uri="4f90aed1-ee1c-4862-8caa-1345e996d9c1"/>
    <ds:schemaRef ds:uri="http://www.w3.org/XML/1998/namespace"/>
  </ds:schemaRefs>
</ds:datastoreItem>
</file>

<file path=customXml/itemProps3.xml><?xml version="1.0" encoding="utf-8"?>
<ds:datastoreItem xmlns:ds="http://schemas.openxmlformats.org/officeDocument/2006/customXml" ds:itemID="{4A3979CA-BF25-45EC-B138-50176B5FB8F5}">
  <ds:schemaRefs>
    <ds:schemaRef ds:uri="Microsoft.SharePoint.Taxonomy.ContentTypeSync"/>
  </ds:schemaRefs>
</ds:datastoreItem>
</file>

<file path=customXml/itemProps4.xml><?xml version="1.0" encoding="utf-8"?>
<ds:datastoreItem xmlns:ds="http://schemas.openxmlformats.org/officeDocument/2006/customXml" ds:itemID="{98478AF7-206B-4C45-84FE-05A3EEC5361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90aed1-ee1c-4862-8caa-1345e996d9c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6</vt:i4>
      </vt:variant>
    </vt:vector>
  </HeadingPairs>
  <TitlesOfParts>
    <vt:vector size="25" baseType="lpstr">
      <vt:lpstr>Submittals</vt:lpstr>
      <vt:lpstr>Summary</vt:lpstr>
      <vt:lpstr>Embodied Carbon</vt:lpstr>
      <vt:lpstr>Electricity</vt:lpstr>
      <vt:lpstr>Refrigerants</vt:lpstr>
      <vt:lpstr>Efficiency</vt:lpstr>
      <vt:lpstr>Other Energy</vt:lpstr>
      <vt:lpstr>Resiliency</vt:lpstr>
      <vt:lpstr>Impact &amp; Innovation</vt:lpstr>
      <vt:lpstr>Emissions Factors</vt:lpstr>
      <vt:lpstr>Graphs</vt:lpstr>
      <vt:lpstr>Version History</vt:lpstr>
      <vt:lpstr>Carbon Summary</vt:lpstr>
      <vt:lpstr>Energy Summary</vt:lpstr>
      <vt:lpstr>Peak Summary</vt:lpstr>
      <vt:lpstr>Resiliency Summary</vt:lpstr>
      <vt:lpstr>Targets|Dropdowns</vt:lpstr>
      <vt:lpstr>Ecometrics</vt:lpstr>
      <vt:lpstr>Explainer+Rationale</vt:lpstr>
      <vt:lpstr>Submittals!_Toc26112855</vt:lpstr>
      <vt:lpstr>'Embodied Carbon'!Print_Area</vt:lpstr>
      <vt:lpstr>Graphs!Print_Area</vt:lpstr>
      <vt:lpstr>'Impact &amp; Innovation'!Print_Area</vt:lpstr>
      <vt:lpstr>Refrigerants!Print_Area</vt:lpstr>
      <vt:lpstr>Summary!Print_Area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Melissa Dosne</dc:creator>
  <cp:keywords/>
  <dc:description/>
  <cp:lastModifiedBy>Melissa Dosne</cp:lastModifiedBy>
  <cp:revision/>
  <dcterms:created xsi:type="dcterms:W3CDTF">2019-09-13T12:57:07Z</dcterms:created>
  <dcterms:modified xsi:type="dcterms:W3CDTF">2024-12-17T19:32:03Z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0x010100D7BE796B0D26C74D97ABF9653C81EEC50900EF3BD69FB4D1064F95ED9ECA2D44F90E</vt:lpwstr>
  </property>
  <property fmtid="{D5CDD505-2E9C-101B-9397-08002B2CF9AE}" pid="3" name="Order">
    <vt:r8>881000</vt:r8>
  </property>
  <property fmtid="{D5CDD505-2E9C-101B-9397-08002B2CF9AE}" pid="4" name="Logical Architecture">
    <vt:lpwstr>50;#Development|596b33ef-5069-4c49-a94d-5db51c17e6e5</vt:lpwstr>
  </property>
  <property fmtid="{D5CDD505-2E9C-101B-9397-08002B2CF9AE}" pid="5" name="MediaServiceImageTags">
    <vt:lpwstr/>
  </property>
  <property fmtid="{D5CDD505-2E9C-101B-9397-08002B2CF9AE}" pid="6" name="lcf76f155ced4ddcb4097134ff3c332f">
    <vt:lpwstr/>
  </property>
  <property fmtid="{D5CDD505-2E9C-101B-9397-08002B2CF9AE}" pid="7" name="SharedWithUsers">
    <vt:lpwstr>23;#Colleen Loader;#159;#Melissa Dosne;#39;#Marnie Fletcher;#14;#Mark Hutchinson;#190;#Michael Sugar;#32;#Lesley Sturla;#84;#Adnane El-Wajgali;#188;#Aleyxa Gates Julien</vt:lpwstr>
  </property>
  <property fmtid="{D5CDD505-2E9C-101B-9397-08002B2CF9AE}" pid="8" name="Logical_x0020_Architecture">
    <vt:lpwstr>50;#Development|596b33ef-5069-4c49-a94d-5db51c17e6e5</vt:lpwstr>
  </property>
</Properties>
</file>